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ystemsorg-my.sharepoint.com/personal/alexandr_baranov_usystems_ru/Documents/Documents/Application/Portfolio/PRICE LISTS MY/DISTRIBUTORS/MO/2025/26.03.2025/"/>
    </mc:Choice>
  </mc:AlternateContent>
  <xr:revisionPtr revIDLastSave="121" documentId="8_{4016912B-5B5A-433B-A98E-739D81CA18A7}" xr6:coauthVersionLast="47" xr6:coauthVersionMax="47" xr10:uidLastSave="{ADAFF341-4043-4378-B596-D3E2748A4DB4}"/>
  <bookViews>
    <workbookView xWindow="-108" yWindow="-108" windowWidth="23256" windowHeight="12576" tabRatio="612" xr2:uid="{00000000-000D-0000-FFFF-FFFF00000000}"/>
  </bookViews>
  <sheets>
    <sheet name="Прайс-лист Usystems" sheetId="7" r:id="rId1"/>
    <sheet name="Коммерческое предложение" sheetId="2" r:id="rId2"/>
    <sheet name="Portfolio" sheetId="8" state="hidden" r:id="rId3"/>
  </sheets>
  <definedNames>
    <definedName name="_xlnm._FilterDatabase" localSheetId="2" hidden="1">Portfolio!$B$4:$BN$5054</definedName>
    <definedName name="_xlnm._FilterDatabase" localSheetId="1" hidden="1">'Коммерческое предложение'!$C$10:$L$251</definedName>
    <definedName name="_xlnm._FilterDatabase" localSheetId="0" hidden="1">'Прайс-лист Usystems'!$B$4:$T$1347</definedName>
    <definedName name="Z_388B3522_21E1_4478_B6F9_D1FF1FDB6DC7_.wvu.Cols" localSheetId="2" hidden="1">Portfolio!$A:$A,Portfolio!#REF!,Portfolio!$H:$J,Portfolio!$Y:$AE,Portfolio!$AM:$AW</definedName>
    <definedName name="Z_388B3522_21E1_4478_B6F9_D1FF1FDB6DC7_.wvu.Cols" localSheetId="1" hidden="1">'Коммерческое предложение'!$A:$A</definedName>
    <definedName name="Z_388B3522_21E1_4478_B6F9_D1FF1FDB6DC7_.wvu.Cols" localSheetId="0" hidden="1">'Прайс-лист Usystems'!$A:$A,'Прайс-лист Usystems'!#REF!,'Прайс-лист Usystems'!#REF!,'Прайс-лист Usystems'!$L:$N,'Прайс-лист Usystems'!$O:$T</definedName>
    <definedName name="Z_388B3522_21E1_4478_B6F9_D1FF1FDB6DC7_.wvu.FilterData" localSheetId="2" hidden="1">Portfolio!$B$4:$AW$4976</definedName>
    <definedName name="Z_388B3522_21E1_4478_B6F9_D1FF1FDB6DC7_.wvu.FilterData" localSheetId="1" hidden="1">'Коммерческое предложение'!$C$10:$L$251</definedName>
    <definedName name="Z_388B3522_21E1_4478_B6F9_D1FF1FDB6DC7_.wvu.FilterData" localSheetId="0" hidden="1">'Прайс-лист Usystems'!$B$4:$T$1347</definedName>
  </definedNames>
  <calcPr calcId="191029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8" l="1"/>
  <c r="I6" i="8"/>
  <c r="J6" i="8"/>
  <c r="K6" i="8"/>
  <c r="L6" i="8"/>
  <c r="M6" i="8"/>
  <c r="P6" i="8" s="1"/>
  <c r="N6" i="8"/>
  <c r="O6" i="8"/>
  <c r="Y6" i="8"/>
  <c r="Z6" i="8"/>
  <c r="BD6" i="8" s="1"/>
  <c r="AA6" i="8"/>
  <c r="AC6" i="8" s="1"/>
  <c r="H7" i="8"/>
  <c r="I7" i="8"/>
  <c r="J7" i="8"/>
  <c r="K7" i="8"/>
  <c r="L7" i="8"/>
  <c r="M7" i="8"/>
  <c r="P7" i="8" s="1"/>
  <c r="N7" i="8"/>
  <c r="O7" i="8"/>
  <c r="Y7" i="8"/>
  <c r="Z7" i="8"/>
  <c r="BD7" i="8" s="1"/>
  <c r="AA7" i="8"/>
  <c r="AC7" i="8" s="1"/>
  <c r="H8" i="8"/>
  <c r="I8" i="8"/>
  <c r="J8" i="8"/>
  <c r="K8" i="8"/>
  <c r="L8" i="8"/>
  <c r="M8" i="8"/>
  <c r="P8" i="8" s="1"/>
  <c r="N8" i="8"/>
  <c r="O8" i="8"/>
  <c r="Y8" i="8"/>
  <c r="Z8" i="8"/>
  <c r="BD8" i="8" s="1"/>
  <c r="AA8" i="8"/>
  <c r="AC8" i="8" s="1"/>
  <c r="H9" i="8"/>
  <c r="I9" i="8"/>
  <c r="J9" i="8"/>
  <c r="K9" i="8"/>
  <c r="L9" i="8"/>
  <c r="M9" i="8"/>
  <c r="P9" i="8" s="1"/>
  <c r="N9" i="8"/>
  <c r="O9" i="8"/>
  <c r="Y9" i="8"/>
  <c r="Z9" i="8"/>
  <c r="BD9" i="8" s="1"/>
  <c r="AA9" i="8"/>
  <c r="AC9" i="8"/>
  <c r="H10" i="8"/>
  <c r="I10" i="8"/>
  <c r="J10" i="8"/>
  <c r="K10" i="8"/>
  <c r="L10" i="8"/>
  <c r="M10" i="8"/>
  <c r="P10" i="8" s="1"/>
  <c r="N10" i="8"/>
  <c r="O10" i="8"/>
  <c r="Y10" i="8"/>
  <c r="Z10" i="8"/>
  <c r="BD10" i="8" s="1"/>
  <c r="AA10" i="8"/>
  <c r="AC10" i="8" s="1"/>
  <c r="H11" i="8"/>
  <c r="I11" i="8"/>
  <c r="J11" i="8"/>
  <c r="K11" i="8"/>
  <c r="L11" i="8"/>
  <c r="M11" i="8"/>
  <c r="P11" i="8" s="1"/>
  <c r="N11" i="8"/>
  <c r="O11" i="8"/>
  <c r="Y11" i="8"/>
  <c r="Z11" i="8"/>
  <c r="BD11" i="8" s="1"/>
  <c r="AA11" i="8"/>
  <c r="AC11" i="8" s="1"/>
  <c r="H12" i="8"/>
  <c r="I12" i="8"/>
  <c r="J12" i="8"/>
  <c r="K12" i="8"/>
  <c r="L12" i="8"/>
  <c r="M12" i="8"/>
  <c r="N12" i="8"/>
  <c r="O12" i="8"/>
  <c r="Y12" i="8"/>
  <c r="Z12" i="8"/>
  <c r="BD12" i="8" s="1"/>
  <c r="AA12" i="8"/>
  <c r="AC12" i="8" s="1"/>
  <c r="BL12" i="8"/>
  <c r="H13" i="8"/>
  <c r="I13" i="8"/>
  <c r="J13" i="8"/>
  <c r="K13" i="8"/>
  <c r="L13" i="8"/>
  <c r="M13" i="8"/>
  <c r="P13" i="8" s="1"/>
  <c r="N13" i="8"/>
  <c r="O13" i="8"/>
  <c r="Y13" i="8"/>
  <c r="Z13" i="8"/>
  <c r="BD13" i="8" s="1"/>
  <c r="AA13" i="8"/>
  <c r="AC13" i="8" s="1"/>
  <c r="BL13" i="8"/>
  <c r="H14" i="8"/>
  <c r="I14" i="8"/>
  <c r="J14" i="8"/>
  <c r="K14" i="8"/>
  <c r="L14" i="8"/>
  <c r="M14" i="8"/>
  <c r="N14" i="8"/>
  <c r="O14" i="8"/>
  <c r="Y14" i="8"/>
  <c r="Z14" i="8"/>
  <c r="BD14" i="8" s="1"/>
  <c r="AA14" i="8"/>
  <c r="AC14" i="8" s="1"/>
  <c r="BL14" i="8"/>
  <c r="H15" i="8"/>
  <c r="I15" i="8"/>
  <c r="J15" i="8"/>
  <c r="K15" i="8"/>
  <c r="L15" i="8"/>
  <c r="M15" i="8"/>
  <c r="N15" i="8"/>
  <c r="O15" i="8"/>
  <c r="Y15" i="8"/>
  <c r="Z15" i="8"/>
  <c r="BD15" i="8" s="1"/>
  <c r="AA15" i="8"/>
  <c r="AC15" i="8" s="1"/>
  <c r="BL15" i="8"/>
  <c r="H16" i="8"/>
  <c r="I16" i="8"/>
  <c r="J16" i="8"/>
  <c r="K16" i="8"/>
  <c r="L16" i="8"/>
  <c r="M16" i="8"/>
  <c r="N16" i="8"/>
  <c r="O16" i="8"/>
  <c r="Y16" i="8"/>
  <c r="Z16" i="8"/>
  <c r="BD16" i="8" s="1"/>
  <c r="AA16" i="8"/>
  <c r="AC16" i="8" s="1"/>
  <c r="BL16" i="8"/>
  <c r="H17" i="8"/>
  <c r="I17" i="8"/>
  <c r="J17" i="8"/>
  <c r="K17" i="8"/>
  <c r="L17" i="8"/>
  <c r="M17" i="8"/>
  <c r="P17" i="8" s="1"/>
  <c r="N17" i="8"/>
  <c r="O17" i="8"/>
  <c r="Y17" i="8"/>
  <c r="Z17" i="8"/>
  <c r="BD17" i="8" s="1"/>
  <c r="AA17" i="8"/>
  <c r="AC17" i="8" s="1"/>
  <c r="BL17" i="8"/>
  <c r="H18" i="8"/>
  <c r="I18" i="8"/>
  <c r="J18" i="8"/>
  <c r="K18" i="8"/>
  <c r="L18" i="8"/>
  <c r="M18" i="8"/>
  <c r="P18" i="8" s="1"/>
  <c r="N18" i="8"/>
  <c r="O18" i="8"/>
  <c r="Y18" i="8"/>
  <c r="Z18" i="8"/>
  <c r="AA18" i="8"/>
  <c r="AC18" i="8" s="1"/>
  <c r="BD18" i="8"/>
  <c r="BL18" i="8"/>
  <c r="H19" i="8"/>
  <c r="I19" i="8"/>
  <c r="J19" i="8"/>
  <c r="K19" i="8"/>
  <c r="L19" i="8"/>
  <c r="M19" i="8"/>
  <c r="P19" i="8" s="1"/>
  <c r="N19" i="8"/>
  <c r="O19" i="8"/>
  <c r="Y19" i="8"/>
  <c r="Z19" i="8"/>
  <c r="BD19" i="8" s="1"/>
  <c r="AA19" i="8"/>
  <c r="AC19" i="8" s="1"/>
  <c r="BL19" i="8"/>
  <c r="H20" i="8"/>
  <c r="I20" i="8"/>
  <c r="J20" i="8"/>
  <c r="K20" i="8"/>
  <c r="L20" i="8"/>
  <c r="M20" i="8"/>
  <c r="P20" i="8" s="1"/>
  <c r="N20" i="8"/>
  <c r="O20" i="8"/>
  <c r="Y20" i="8"/>
  <c r="Z20" i="8"/>
  <c r="BD20" i="8" s="1"/>
  <c r="AA20" i="8"/>
  <c r="AC20" i="8" s="1"/>
  <c r="BL20" i="8"/>
  <c r="H21" i="8"/>
  <c r="I21" i="8"/>
  <c r="J21" i="8"/>
  <c r="K21" i="8"/>
  <c r="L21" i="8"/>
  <c r="M21" i="8"/>
  <c r="P21" i="8" s="1"/>
  <c r="N21" i="8"/>
  <c r="O21" i="8"/>
  <c r="Y21" i="8"/>
  <c r="Z21" i="8"/>
  <c r="BD21" i="8" s="1"/>
  <c r="AA21" i="8"/>
  <c r="AC21" i="8" s="1"/>
  <c r="BL21" i="8"/>
  <c r="H22" i="8"/>
  <c r="I22" i="8"/>
  <c r="J22" i="8"/>
  <c r="K22" i="8"/>
  <c r="L22" i="8"/>
  <c r="M22" i="8"/>
  <c r="P22" i="8" s="1"/>
  <c r="N22" i="8"/>
  <c r="O22" i="8"/>
  <c r="Y22" i="8"/>
  <c r="Z22" i="8"/>
  <c r="BD22" i="8" s="1"/>
  <c r="AA22" i="8"/>
  <c r="AC22" i="8" s="1"/>
  <c r="BL22" i="8"/>
  <c r="H23" i="8"/>
  <c r="I23" i="8"/>
  <c r="J23" i="8"/>
  <c r="K23" i="8"/>
  <c r="L23" i="8"/>
  <c r="M23" i="8"/>
  <c r="P23" i="8" s="1"/>
  <c r="N23" i="8"/>
  <c r="O23" i="8"/>
  <c r="Y23" i="8"/>
  <c r="Z23" i="8"/>
  <c r="BD23" i="8" s="1"/>
  <c r="AA23" i="8"/>
  <c r="AC23" i="8" s="1"/>
  <c r="BL23" i="8"/>
  <c r="H24" i="8"/>
  <c r="I24" i="8"/>
  <c r="J24" i="8"/>
  <c r="K24" i="8"/>
  <c r="L24" i="8"/>
  <c r="M24" i="8"/>
  <c r="P24" i="8" s="1"/>
  <c r="N24" i="8"/>
  <c r="O24" i="8"/>
  <c r="Y24" i="8"/>
  <c r="Z24" i="8"/>
  <c r="BD24" i="8" s="1"/>
  <c r="AA24" i="8"/>
  <c r="AC24" i="8"/>
  <c r="H25" i="8"/>
  <c r="I25" i="8"/>
  <c r="J25" i="8"/>
  <c r="K25" i="8"/>
  <c r="L25" i="8"/>
  <c r="M25" i="8"/>
  <c r="N25" i="8"/>
  <c r="O25" i="8"/>
  <c r="P25" i="8"/>
  <c r="Y25" i="8"/>
  <c r="Z25" i="8"/>
  <c r="BD25" i="8" s="1"/>
  <c r="AA25" i="8"/>
  <c r="AC25" i="8" s="1"/>
  <c r="H26" i="8"/>
  <c r="I26" i="8"/>
  <c r="J26" i="8"/>
  <c r="K26" i="8"/>
  <c r="L26" i="8"/>
  <c r="M26" i="8"/>
  <c r="P26" i="8" s="1"/>
  <c r="N26" i="8"/>
  <c r="O26" i="8"/>
  <c r="Y26" i="8"/>
  <c r="Z26" i="8"/>
  <c r="BD26" i="8" s="1"/>
  <c r="AA26" i="8"/>
  <c r="AC26" i="8" s="1"/>
  <c r="H27" i="8"/>
  <c r="I27" i="8"/>
  <c r="J27" i="8"/>
  <c r="K27" i="8"/>
  <c r="L27" i="8"/>
  <c r="M27" i="8"/>
  <c r="P27" i="8" s="1"/>
  <c r="N27" i="8"/>
  <c r="O27" i="8"/>
  <c r="Y27" i="8"/>
  <c r="Z27" i="8"/>
  <c r="BD27" i="8" s="1"/>
  <c r="AA27" i="8"/>
  <c r="AC27" i="8" s="1"/>
  <c r="H28" i="8"/>
  <c r="I28" i="8"/>
  <c r="J28" i="8"/>
  <c r="K28" i="8"/>
  <c r="L28" i="8"/>
  <c r="M28" i="8"/>
  <c r="P28" i="8" s="1"/>
  <c r="N28" i="8"/>
  <c r="O28" i="8"/>
  <c r="Y28" i="8"/>
  <c r="Z28" i="8"/>
  <c r="BD28" i="8" s="1"/>
  <c r="AA28" i="8"/>
  <c r="AC28" i="8" s="1"/>
  <c r="H29" i="8"/>
  <c r="I29" i="8"/>
  <c r="J29" i="8"/>
  <c r="K29" i="8"/>
  <c r="L29" i="8"/>
  <c r="M29" i="8"/>
  <c r="P29" i="8" s="1"/>
  <c r="N29" i="8"/>
  <c r="O29" i="8"/>
  <c r="Y29" i="8"/>
  <c r="Z29" i="8"/>
  <c r="BD29" i="8" s="1"/>
  <c r="AA29" i="8"/>
  <c r="AC29" i="8" s="1"/>
  <c r="H30" i="8"/>
  <c r="I30" i="8"/>
  <c r="J30" i="8"/>
  <c r="K30" i="8"/>
  <c r="L30" i="8"/>
  <c r="M30" i="8"/>
  <c r="P30" i="8" s="1"/>
  <c r="N30" i="8"/>
  <c r="O30" i="8"/>
  <c r="Y30" i="8"/>
  <c r="Z30" i="8"/>
  <c r="BD30" i="8" s="1"/>
  <c r="AA30" i="8"/>
  <c r="AC30" i="8" s="1"/>
  <c r="H31" i="8"/>
  <c r="I31" i="8"/>
  <c r="J31" i="8"/>
  <c r="K31" i="8"/>
  <c r="L31" i="8"/>
  <c r="M31" i="8"/>
  <c r="P31" i="8" s="1"/>
  <c r="N31" i="8"/>
  <c r="O31" i="8"/>
  <c r="Y31" i="8"/>
  <c r="Z31" i="8"/>
  <c r="BD31" i="8" s="1"/>
  <c r="AA31" i="8"/>
  <c r="AC31" i="8" s="1"/>
  <c r="H32" i="8"/>
  <c r="I32" i="8"/>
  <c r="J32" i="8"/>
  <c r="K32" i="8"/>
  <c r="L32" i="8"/>
  <c r="M32" i="8"/>
  <c r="P32" i="8" s="1"/>
  <c r="N32" i="8"/>
  <c r="O32" i="8"/>
  <c r="Y32" i="8"/>
  <c r="Z32" i="8"/>
  <c r="BD32" i="8" s="1"/>
  <c r="AA32" i="8"/>
  <c r="AC32" i="8" s="1"/>
  <c r="H33" i="8"/>
  <c r="I33" i="8"/>
  <c r="J33" i="8"/>
  <c r="K33" i="8"/>
  <c r="L33" i="8"/>
  <c r="M33" i="8"/>
  <c r="N33" i="8"/>
  <c r="O33" i="8"/>
  <c r="Y33" i="8"/>
  <c r="Z33" i="8"/>
  <c r="BD33" i="8" s="1"/>
  <c r="AA33" i="8"/>
  <c r="AC33" i="8" s="1"/>
  <c r="BL33" i="8"/>
  <c r="H34" i="8"/>
  <c r="I34" i="8"/>
  <c r="J34" i="8"/>
  <c r="K34" i="8"/>
  <c r="L34" i="8"/>
  <c r="M34" i="8"/>
  <c r="N34" i="8"/>
  <c r="O34" i="8"/>
  <c r="Y34" i="8"/>
  <c r="Z34" i="8"/>
  <c r="BD34" i="8" s="1"/>
  <c r="AA34" i="8"/>
  <c r="AC34" i="8" s="1"/>
  <c r="BL34" i="8"/>
  <c r="H35" i="8"/>
  <c r="I35" i="8"/>
  <c r="J35" i="8"/>
  <c r="K35" i="8"/>
  <c r="L35" i="8"/>
  <c r="M35" i="8"/>
  <c r="N35" i="8"/>
  <c r="O35" i="8"/>
  <c r="Y35" i="8"/>
  <c r="Z35" i="8"/>
  <c r="BD35" i="8" s="1"/>
  <c r="AA35" i="8"/>
  <c r="AC35" i="8" s="1"/>
  <c r="BL35" i="8"/>
  <c r="H36" i="8"/>
  <c r="I36" i="8"/>
  <c r="J36" i="8"/>
  <c r="K36" i="8"/>
  <c r="L36" i="8"/>
  <c r="M36" i="8"/>
  <c r="N36" i="8"/>
  <c r="O36" i="8"/>
  <c r="Y36" i="8"/>
  <c r="Z36" i="8"/>
  <c r="BD36" i="8" s="1"/>
  <c r="AA36" i="8"/>
  <c r="AC36" i="8" s="1"/>
  <c r="BL36" i="8"/>
  <c r="H37" i="8"/>
  <c r="I37" i="8"/>
  <c r="J37" i="8"/>
  <c r="K37" i="8"/>
  <c r="L37" i="8"/>
  <c r="M37" i="8"/>
  <c r="N37" i="8"/>
  <c r="O37" i="8"/>
  <c r="Y37" i="8"/>
  <c r="Z37" i="8"/>
  <c r="BD37" i="8" s="1"/>
  <c r="AA37" i="8"/>
  <c r="AC37" i="8" s="1"/>
  <c r="BL37" i="8"/>
  <c r="H38" i="8"/>
  <c r="I38" i="8"/>
  <c r="J38" i="8"/>
  <c r="K38" i="8"/>
  <c r="L38" i="8"/>
  <c r="M38" i="8"/>
  <c r="N38" i="8"/>
  <c r="O38" i="8"/>
  <c r="Y38" i="8"/>
  <c r="Z38" i="8"/>
  <c r="AA38" i="8"/>
  <c r="AC38" i="8" s="1"/>
  <c r="BD38" i="8"/>
  <c r="BL38" i="8"/>
  <c r="H39" i="8"/>
  <c r="I39" i="8"/>
  <c r="J39" i="8"/>
  <c r="K39" i="8"/>
  <c r="L39" i="8"/>
  <c r="M39" i="8"/>
  <c r="N39" i="8"/>
  <c r="O39" i="8"/>
  <c r="Y39" i="8"/>
  <c r="Z39" i="8"/>
  <c r="BD39" i="8" s="1"/>
  <c r="AA39" i="8"/>
  <c r="AC39" i="8" s="1"/>
  <c r="BL39" i="8"/>
  <c r="H40" i="8"/>
  <c r="I40" i="8"/>
  <c r="J40" i="8"/>
  <c r="K40" i="8"/>
  <c r="L40" i="8"/>
  <c r="M40" i="8"/>
  <c r="N40" i="8"/>
  <c r="O40" i="8"/>
  <c r="Y40" i="8"/>
  <c r="Z40" i="8"/>
  <c r="BD40" i="8" s="1"/>
  <c r="AA40" i="8"/>
  <c r="AC40" i="8" s="1"/>
  <c r="BL40" i="8"/>
  <c r="H41" i="8"/>
  <c r="I41" i="8"/>
  <c r="J41" i="8"/>
  <c r="K41" i="8"/>
  <c r="L41" i="8"/>
  <c r="M41" i="8"/>
  <c r="N41" i="8"/>
  <c r="O41" i="8"/>
  <c r="Y41" i="8"/>
  <c r="Z41" i="8"/>
  <c r="BD41" i="8" s="1"/>
  <c r="AA41" i="8"/>
  <c r="AC41" i="8" s="1"/>
  <c r="BL41" i="8"/>
  <c r="H42" i="8"/>
  <c r="I42" i="8"/>
  <c r="J42" i="8"/>
  <c r="K42" i="8"/>
  <c r="L42" i="8"/>
  <c r="M42" i="8"/>
  <c r="N42" i="8"/>
  <c r="O42" i="8"/>
  <c r="Y42" i="8"/>
  <c r="Z42" i="8"/>
  <c r="BD42" i="8" s="1"/>
  <c r="AA42" i="8"/>
  <c r="AC42" i="8" s="1"/>
  <c r="BL42" i="8"/>
  <c r="H43" i="8"/>
  <c r="I43" i="8"/>
  <c r="J43" i="8"/>
  <c r="K43" i="8"/>
  <c r="L43" i="8"/>
  <c r="M43" i="8"/>
  <c r="N43" i="8"/>
  <c r="O43" i="8"/>
  <c r="Y43" i="8"/>
  <c r="Z43" i="8"/>
  <c r="BD43" i="8" s="1"/>
  <c r="AA43" i="8"/>
  <c r="AC43" i="8" s="1"/>
  <c r="BL43" i="8"/>
  <c r="H44" i="8"/>
  <c r="I44" i="8"/>
  <c r="J44" i="8"/>
  <c r="K44" i="8"/>
  <c r="L44" i="8"/>
  <c r="M44" i="8"/>
  <c r="P44" i="8" s="1"/>
  <c r="N44" i="8"/>
  <c r="O44" i="8"/>
  <c r="Y44" i="8"/>
  <c r="Z44" i="8"/>
  <c r="BD44" i="8" s="1"/>
  <c r="AA44" i="8"/>
  <c r="AC44" i="8" s="1"/>
  <c r="BL44" i="8"/>
  <c r="H45" i="8"/>
  <c r="I45" i="8"/>
  <c r="J45" i="8"/>
  <c r="K45" i="8"/>
  <c r="L45" i="8"/>
  <c r="M45" i="8"/>
  <c r="P45" i="8" s="1"/>
  <c r="N45" i="8"/>
  <c r="O45" i="8"/>
  <c r="Y45" i="8"/>
  <c r="Z45" i="8"/>
  <c r="AA45" i="8"/>
  <c r="AC45" i="8"/>
  <c r="BD45" i="8"/>
  <c r="BL45" i="8"/>
  <c r="H46" i="8"/>
  <c r="I46" i="8"/>
  <c r="J46" i="8"/>
  <c r="K46" i="8"/>
  <c r="L46" i="8"/>
  <c r="M46" i="8"/>
  <c r="N46" i="8"/>
  <c r="O46" i="8"/>
  <c r="Y46" i="8"/>
  <c r="Z46" i="8"/>
  <c r="BD46" i="8" s="1"/>
  <c r="AA46" i="8"/>
  <c r="AC46" i="8" s="1"/>
  <c r="BL46" i="8"/>
  <c r="H47" i="8"/>
  <c r="I47" i="8"/>
  <c r="J47" i="8"/>
  <c r="K47" i="8"/>
  <c r="L47" i="8"/>
  <c r="M47" i="8"/>
  <c r="N47" i="8"/>
  <c r="O47" i="8"/>
  <c r="Y47" i="8"/>
  <c r="Z47" i="8"/>
  <c r="BD47" i="8" s="1"/>
  <c r="AA47" i="8"/>
  <c r="AC47" i="8" s="1"/>
  <c r="BL47" i="8"/>
  <c r="H48" i="8"/>
  <c r="I48" i="8"/>
  <c r="J48" i="8"/>
  <c r="K48" i="8"/>
  <c r="L48" i="8"/>
  <c r="M48" i="8"/>
  <c r="N48" i="8"/>
  <c r="O48" i="8"/>
  <c r="Y48" i="8"/>
  <c r="Z48" i="8"/>
  <c r="BD48" i="8" s="1"/>
  <c r="AA48" i="8"/>
  <c r="AC48" i="8" s="1"/>
  <c r="BL48" i="8"/>
  <c r="H49" i="8"/>
  <c r="I49" i="8"/>
  <c r="J49" i="8"/>
  <c r="K49" i="8"/>
  <c r="L49" i="8"/>
  <c r="M49" i="8"/>
  <c r="P49" i="8" s="1"/>
  <c r="N49" i="8"/>
  <c r="O49" i="8"/>
  <c r="Y49" i="8"/>
  <c r="Z49" i="8"/>
  <c r="BD49" i="8" s="1"/>
  <c r="AA49" i="8"/>
  <c r="AC49" i="8"/>
  <c r="BL49" i="8"/>
  <c r="H50" i="8"/>
  <c r="I50" i="8"/>
  <c r="J50" i="8"/>
  <c r="K50" i="8"/>
  <c r="L50" i="8"/>
  <c r="M50" i="8"/>
  <c r="P50" i="8" s="1"/>
  <c r="N50" i="8"/>
  <c r="O50" i="8"/>
  <c r="Y50" i="8"/>
  <c r="Z50" i="8"/>
  <c r="BD50" i="8" s="1"/>
  <c r="AA50" i="8"/>
  <c r="AC50" i="8" s="1"/>
  <c r="BL50" i="8"/>
  <c r="H51" i="8"/>
  <c r="I51" i="8"/>
  <c r="J51" i="8"/>
  <c r="K51" i="8"/>
  <c r="L51" i="8"/>
  <c r="M51" i="8"/>
  <c r="P51" i="8" s="1"/>
  <c r="N51" i="8"/>
  <c r="O51" i="8"/>
  <c r="Y51" i="8"/>
  <c r="Z51" i="8"/>
  <c r="BD51" i="8" s="1"/>
  <c r="AA51" i="8"/>
  <c r="AC51" i="8" s="1"/>
  <c r="BL51" i="8"/>
  <c r="H52" i="8"/>
  <c r="I52" i="8"/>
  <c r="J52" i="8"/>
  <c r="K52" i="8"/>
  <c r="L52" i="8"/>
  <c r="M52" i="8"/>
  <c r="P52" i="8" s="1"/>
  <c r="N52" i="8"/>
  <c r="O52" i="8"/>
  <c r="Y52" i="8"/>
  <c r="Z52" i="8"/>
  <c r="BD52" i="8" s="1"/>
  <c r="AA52" i="8"/>
  <c r="AC52" i="8" s="1"/>
  <c r="BL52" i="8"/>
  <c r="H53" i="8"/>
  <c r="I53" i="8"/>
  <c r="J53" i="8"/>
  <c r="K53" i="8"/>
  <c r="L53" i="8"/>
  <c r="M53" i="8"/>
  <c r="P53" i="8" s="1"/>
  <c r="N53" i="8"/>
  <c r="O53" i="8"/>
  <c r="Y53" i="8"/>
  <c r="Z53" i="8"/>
  <c r="BD53" i="8" s="1"/>
  <c r="AA53" i="8"/>
  <c r="AC53" i="8"/>
  <c r="BL53" i="8"/>
  <c r="H54" i="8"/>
  <c r="I54" i="8"/>
  <c r="J54" i="8"/>
  <c r="K54" i="8"/>
  <c r="L54" i="8"/>
  <c r="M54" i="8"/>
  <c r="P54" i="8" s="1"/>
  <c r="N54" i="8"/>
  <c r="O54" i="8"/>
  <c r="Y54" i="8"/>
  <c r="Z54" i="8"/>
  <c r="BD54" i="8" s="1"/>
  <c r="AA54" i="8"/>
  <c r="AC54" i="8" s="1"/>
  <c r="BL54" i="8"/>
  <c r="H55" i="8"/>
  <c r="I55" i="8"/>
  <c r="J55" i="8"/>
  <c r="K55" i="8"/>
  <c r="L55" i="8"/>
  <c r="M55" i="8"/>
  <c r="P55" i="8" s="1"/>
  <c r="N55" i="8"/>
  <c r="O55" i="8"/>
  <c r="Y55" i="8"/>
  <c r="Z55" i="8"/>
  <c r="BD55" i="8" s="1"/>
  <c r="AA55" i="8"/>
  <c r="AC55" i="8" s="1"/>
  <c r="BL55" i="8"/>
  <c r="H56" i="8"/>
  <c r="I56" i="8"/>
  <c r="J56" i="8"/>
  <c r="K56" i="8"/>
  <c r="L56" i="8"/>
  <c r="M56" i="8"/>
  <c r="P56" i="8" s="1"/>
  <c r="N56" i="8"/>
  <c r="O56" i="8"/>
  <c r="Y56" i="8"/>
  <c r="Z56" i="8"/>
  <c r="BD56" i="8" s="1"/>
  <c r="AA56" i="8"/>
  <c r="AC56" i="8" s="1"/>
  <c r="BL56" i="8"/>
  <c r="H57" i="8"/>
  <c r="I57" i="8"/>
  <c r="J57" i="8"/>
  <c r="K57" i="8"/>
  <c r="L57" i="8"/>
  <c r="M57" i="8"/>
  <c r="P57" i="8" s="1"/>
  <c r="N57" i="8"/>
  <c r="O57" i="8"/>
  <c r="Y57" i="8"/>
  <c r="Z57" i="8"/>
  <c r="BD57" i="8" s="1"/>
  <c r="AA57" i="8"/>
  <c r="AC57" i="8" s="1"/>
  <c r="BL57" i="8"/>
  <c r="H58" i="8"/>
  <c r="I58" i="8"/>
  <c r="J58" i="8"/>
  <c r="K58" i="8"/>
  <c r="L58" i="8"/>
  <c r="M58" i="8"/>
  <c r="P58" i="8" s="1"/>
  <c r="N58" i="8"/>
  <c r="O58" i="8"/>
  <c r="Y58" i="8"/>
  <c r="Z58" i="8"/>
  <c r="BD58" i="8" s="1"/>
  <c r="AA58" i="8"/>
  <c r="AC58" i="8" s="1"/>
  <c r="BL58" i="8"/>
  <c r="H59" i="8"/>
  <c r="I59" i="8"/>
  <c r="J59" i="8"/>
  <c r="K59" i="8"/>
  <c r="L59" i="8"/>
  <c r="M59" i="8"/>
  <c r="P59" i="8" s="1"/>
  <c r="N59" i="8"/>
  <c r="O59" i="8"/>
  <c r="Y59" i="8"/>
  <c r="Z59" i="8"/>
  <c r="BD59" i="8" s="1"/>
  <c r="AA59" i="8"/>
  <c r="AC59" i="8" s="1"/>
  <c r="BL59" i="8"/>
  <c r="H60" i="8"/>
  <c r="I60" i="8"/>
  <c r="J60" i="8"/>
  <c r="K60" i="8"/>
  <c r="L60" i="8"/>
  <c r="M60" i="8"/>
  <c r="P60" i="8" s="1"/>
  <c r="N60" i="8"/>
  <c r="O60" i="8"/>
  <c r="Y60" i="8"/>
  <c r="Z60" i="8"/>
  <c r="BD60" i="8" s="1"/>
  <c r="AA60" i="8"/>
  <c r="AC60" i="8"/>
  <c r="BL60" i="8"/>
  <c r="H61" i="8"/>
  <c r="I61" i="8"/>
  <c r="J61" i="8"/>
  <c r="K61" i="8"/>
  <c r="L61" i="8"/>
  <c r="M61" i="8"/>
  <c r="P61" i="8" s="1"/>
  <c r="N61" i="8"/>
  <c r="O61" i="8"/>
  <c r="Y61" i="8"/>
  <c r="Z61" i="8"/>
  <c r="BD61" i="8" s="1"/>
  <c r="AA61" i="8"/>
  <c r="AC61" i="8"/>
  <c r="BL61" i="8"/>
  <c r="H62" i="8"/>
  <c r="I62" i="8"/>
  <c r="J62" i="8"/>
  <c r="K62" i="8"/>
  <c r="L62" i="8"/>
  <c r="M62" i="8"/>
  <c r="P62" i="8" s="1"/>
  <c r="N62" i="8"/>
  <c r="O62" i="8"/>
  <c r="Y62" i="8"/>
  <c r="Z62" i="8"/>
  <c r="BD62" i="8" s="1"/>
  <c r="AA62" i="8"/>
  <c r="AC62" i="8" s="1"/>
  <c r="BL62" i="8"/>
  <c r="H63" i="8"/>
  <c r="I63" i="8"/>
  <c r="J63" i="8"/>
  <c r="K63" i="8"/>
  <c r="L63" i="8"/>
  <c r="M63" i="8"/>
  <c r="P63" i="8" s="1"/>
  <c r="N63" i="8"/>
  <c r="O63" i="8"/>
  <c r="Y63" i="8"/>
  <c r="Z63" i="8"/>
  <c r="BD63" i="8" s="1"/>
  <c r="AA63" i="8"/>
  <c r="AC63" i="8"/>
  <c r="BL63" i="8"/>
  <c r="H64" i="8"/>
  <c r="I64" i="8"/>
  <c r="J64" i="8"/>
  <c r="K64" i="8"/>
  <c r="L64" i="8"/>
  <c r="M64" i="8"/>
  <c r="P64" i="8" s="1"/>
  <c r="N64" i="8"/>
  <c r="O64" i="8"/>
  <c r="Y64" i="8"/>
  <c r="Z64" i="8"/>
  <c r="BD64" i="8" s="1"/>
  <c r="AA64" i="8"/>
  <c r="AC64" i="8" s="1"/>
  <c r="BL64" i="8"/>
  <c r="H65" i="8"/>
  <c r="I65" i="8"/>
  <c r="J65" i="8"/>
  <c r="K65" i="8"/>
  <c r="L65" i="8"/>
  <c r="M65" i="8"/>
  <c r="P65" i="8" s="1"/>
  <c r="N65" i="8"/>
  <c r="O65" i="8"/>
  <c r="Y65" i="8"/>
  <c r="Z65" i="8"/>
  <c r="BD65" i="8" s="1"/>
  <c r="AA65" i="8"/>
  <c r="AC65" i="8" s="1"/>
  <c r="BL65" i="8"/>
  <c r="H66" i="8"/>
  <c r="I66" i="8"/>
  <c r="J66" i="8"/>
  <c r="K66" i="8"/>
  <c r="L66" i="8"/>
  <c r="M66" i="8"/>
  <c r="P66" i="8" s="1"/>
  <c r="N66" i="8"/>
  <c r="O66" i="8"/>
  <c r="Y66" i="8"/>
  <c r="Z66" i="8"/>
  <c r="BD66" i="8" s="1"/>
  <c r="AA66" i="8"/>
  <c r="AC66" i="8" s="1"/>
  <c r="BL66" i="8"/>
  <c r="I67" i="8"/>
  <c r="J67" i="8"/>
  <c r="K67" i="8"/>
  <c r="L67" i="8"/>
  <c r="M67" i="8"/>
  <c r="N67" i="8"/>
  <c r="O67" i="8"/>
  <c r="P67" i="8"/>
  <c r="Y67" i="8"/>
  <c r="Z67" i="8"/>
  <c r="BD67" i="8" s="1"/>
  <c r="AA67" i="8"/>
  <c r="AC67" i="8" s="1"/>
  <c r="BL67" i="8"/>
  <c r="I68" i="8"/>
  <c r="J68" i="8"/>
  <c r="K68" i="8"/>
  <c r="L68" i="8"/>
  <c r="M68" i="8"/>
  <c r="P68" i="8" s="1"/>
  <c r="N68" i="8"/>
  <c r="O68" i="8"/>
  <c r="Y68" i="8"/>
  <c r="Z68" i="8"/>
  <c r="BD68" i="8" s="1"/>
  <c r="AA68" i="8"/>
  <c r="AC68" i="8" s="1"/>
  <c r="BL68" i="8"/>
  <c r="I69" i="8"/>
  <c r="J69" i="8"/>
  <c r="K69" i="8"/>
  <c r="L69" i="8"/>
  <c r="M69" i="8"/>
  <c r="P69" i="8" s="1"/>
  <c r="N69" i="8"/>
  <c r="O69" i="8"/>
  <c r="Y69" i="8"/>
  <c r="Z69" i="8"/>
  <c r="BD69" i="8" s="1"/>
  <c r="AA69" i="8"/>
  <c r="AC69" i="8" s="1"/>
  <c r="BL69" i="8"/>
  <c r="I70" i="8"/>
  <c r="J70" i="8"/>
  <c r="K70" i="8"/>
  <c r="L70" i="8"/>
  <c r="M70" i="8"/>
  <c r="P70" i="8" s="1"/>
  <c r="N70" i="8"/>
  <c r="O70" i="8"/>
  <c r="Y70" i="8"/>
  <c r="Z70" i="8"/>
  <c r="BD70" i="8" s="1"/>
  <c r="AA70" i="8"/>
  <c r="AC70" i="8" s="1"/>
  <c r="BL70" i="8"/>
  <c r="I71" i="8"/>
  <c r="J71" i="8"/>
  <c r="K71" i="8"/>
  <c r="L71" i="8"/>
  <c r="M71" i="8"/>
  <c r="P71" i="8" s="1"/>
  <c r="N71" i="8"/>
  <c r="O71" i="8"/>
  <c r="Y71" i="8"/>
  <c r="Z71" i="8"/>
  <c r="BD71" i="8" s="1"/>
  <c r="AA71" i="8"/>
  <c r="AC71" i="8"/>
  <c r="I72" i="8"/>
  <c r="J72" i="8"/>
  <c r="K72" i="8"/>
  <c r="L72" i="8"/>
  <c r="M72" i="8"/>
  <c r="P72" i="8" s="1"/>
  <c r="N72" i="8"/>
  <c r="O72" i="8"/>
  <c r="Y72" i="8"/>
  <c r="Z72" i="8"/>
  <c r="BD72" i="8" s="1"/>
  <c r="AA72" i="8"/>
  <c r="AC72" i="8"/>
  <c r="I73" i="8"/>
  <c r="J73" i="8"/>
  <c r="K73" i="8"/>
  <c r="L73" i="8"/>
  <c r="M73" i="8"/>
  <c r="P73" i="8" s="1"/>
  <c r="N73" i="8"/>
  <c r="O73" i="8"/>
  <c r="Y73" i="8"/>
  <c r="Z73" i="8"/>
  <c r="BD73" i="8" s="1"/>
  <c r="AA73" i="8"/>
  <c r="AC73" i="8" s="1"/>
  <c r="I74" i="8"/>
  <c r="J74" i="8"/>
  <c r="K74" i="8"/>
  <c r="L74" i="8"/>
  <c r="M74" i="8"/>
  <c r="P74" i="8" s="1"/>
  <c r="N74" i="8"/>
  <c r="O74" i="8"/>
  <c r="Y74" i="8"/>
  <c r="Z74" i="8"/>
  <c r="BD74" i="8" s="1"/>
  <c r="AA74" i="8"/>
  <c r="AC74" i="8" s="1"/>
  <c r="I75" i="8"/>
  <c r="J75" i="8"/>
  <c r="K75" i="8"/>
  <c r="L75" i="8"/>
  <c r="M75" i="8"/>
  <c r="P75" i="8" s="1"/>
  <c r="N75" i="8"/>
  <c r="O75" i="8"/>
  <c r="Y75" i="8"/>
  <c r="Z75" i="8"/>
  <c r="BD75" i="8" s="1"/>
  <c r="AA75" i="8"/>
  <c r="AC75" i="8" s="1"/>
  <c r="I76" i="8"/>
  <c r="J76" i="8"/>
  <c r="K76" i="8"/>
  <c r="L76" i="8"/>
  <c r="M76" i="8"/>
  <c r="P76" i="8" s="1"/>
  <c r="N76" i="8"/>
  <c r="O76" i="8"/>
  <c r="Y76" i="8"/>
  <c r="Z76" i="8"/>
  <c r="BD76" i="8" s="1"/>
  <c r="AA76" i="8"/>
  <c r="AC76" i="8" s="1"/>
  <c r="I77" i="8"/>
  <c r="J77" i="8"/>
  <c r="K77" i="8"/>
  <c r="L77" i="8"/>
  <c r="M77" i="8"/>
  <c r="P77" i="8" s="1"/>
  <c r="N77" i="8"/>
  <c r="O77" i="8"/>
  <c r="Y77" i="8"/>
  <c r="Z77" i="8"/>
  <c r="BD77" i="8" s="1"/>
  <c r="AA77" i="8"/>
  <c r="AC77" i="8" s="1"/>
  <c r="I78" i="8"/>
  <c r="J78" i="8"/>
  <c r="K78" i="8"/>
  <c r="L78" i="8"/>
  <c r="M78" i="8"/>
  <c r="P78" i="8" s="1"/>
  <c r="N78" i="8"/>
  <c r="O78" i="8"/>
  <c r="Y78" i="8"/>
  <c r="Z78" i="8"/>
  <c r="BD78" i="8" s="1"/>
  <c r="AA78" i="8"/>
  <c r="AC78" i="8" s="1"/>
  <c r="I79" i="8"/>
  <c r="J79" i="8"/>
  <c r="K79" i="8"/>
  <c r="L79" i="8"/>
  <c r="M79" i="8"/>
  <c r="P79" i="8" s="1"/>
  <c r="N79" i="8"/>
  <c r="O79" i="8"/>
  <c r="Y79" i="8"/>
  <c r="Z79" i="8"/>
  <c r="BD79" i="8" s="1"/>
  <c r="AA79" i="8"/>
  <c r="AC79" i="8" s="1"/>
  <c r="I80" i="8"/>
  <c r="J80" i="8"/>
  <c r="K80" i="8"/>
  <c r="L80" i="8"/>
  <c r="M80" i="8"/>
  <c r="P80" i="8" s="1"/>
  <c r="N80" i="8"/>
  <c r="O80" i="8"/>
  <c r="Y80" i="8"/>
  <c r="Z80" i="8"/>
  <c r="BD80" i="8" s="1"/>
  <c r="AA80" i="8"/>
  <c r="AC80" i="8" s="1"/>
  <c r="I81" i="8"/>
  <c r="J81" i="8"/>
  <c r="K81" i="8"/>
  <c r="L81" i="8"/>
  <c r="M81" i="8"/>
  <c r="P81" i="8" s="1"/>
  <c r="N81" i="8"/>
  <c r="O81" i="8"/>
  <c r="Y81" i="8"/>
  <c r="Z81" i="8"/>
  <c r="BD81" i="8" s="1"/>
  <c r="AA81" i="8"/>
  <c r="AC81" i="8" s="1"/>
  <c r="I82" i="8"/>
  <c r="J82" i="8"/>
  <c r="K82" i="8"/>
  <c r="L82" i="8"/>
  <c r="M82" i="8"/>
  <c r="P82" i="8" s="1"/>
  <c r="N82" i="8"/>
  <c r="O82" i="8"/>
  <c r="Y82" i="8"/>
  <c r="Z82" i="8"/>
  <c r="BD82" i="8" s="1"/>
  <c r="AA82" i="8"/>
  <c r="AC82" i="8"/>
  <c r="I83" i="8"/>
  <c r="J83" i="8"/>
  <c r="K83" i="8"/>
  <c r="L83" i="8"/>
  <c r="M83" i="8"/>
  <c r="P83" i="8" s="1"/>
  <c r="N83" i="8"/>
  <c r="O83" i="8"/>
  <c r="Y83" i="8"/>
  <c r="Z83" i="8"/>
  <c r="BD83" i="8" s="1"/>
  <c r="AA83" i="8"/>
  <c r="AC83" i="8" s="1"/>
  <c r="BL83" i="8"/>
  <c r="I84" i="8"/>
  <c r="J84" i="8"/>
  <c r="K84" i="8"/>
  <c r="L84" i="8"/>
  <c r="M84" i="8"/>
  <c r="P84" i="8" s="1"/>
  <c r="N84" i="8"/>
  <c r="O84" i="8"/>
  <c r="Y84" i="8"/>
  <c r="Z84" i="8"/>
  <c r="BD84" i="8" s="1"/>
  <c r="AA84" i="8"/>
  <c r="AC84" i="8"/>
  <c r="BL84" i="8"/>
  <c r="I85" i="8"/>
  <c r="J85" i="8"/>
  <c r="K85" i="8"/>
  <c r="L85" i="8"/>
  <c r="M85" i="8"/>
  <c r="P85" i="8" s="1"/>
  <c r="N85" i="8"/>
  <c r="O85" i="8"/>
  <c r="Y85" i="8"/>
  <c r="Z85" i="8"/>
  <c r="BD85" i="8" s="1"/>
  <c r="AA85" i="8"/>
  <c r="AC85" i="8" s="1"/>
  <c r="BL85" i="8"/>
  <c r="I86" i="8"/>
  <c r="J86" i="8"/>
  <c r="K86" i="8"/>
  <c r="L86" i="8"/>
  <c r="M86" i="8"/>
  <c r="P86" i="8" s="1"/>
  <c r="N86" i="8"/>
  <c r="O86" i="8"/>
  <c r="Y86" i="8"/>
  <c r="Z86" i="8"/>
  <c r="BD86" i="8" s="1"/>
  <c r="AA86" i="8"/>
  <c r="AC86" i="8" s="1"/>
  <c r="BL86" i="8"/>
  <c r="H87" i="8"/>
  <c r="I87" i="8"/>
  <c r="J87" i="8"/>
  <c r="K87" i="8"/>
  <c r="L87" i="8"/>
  <c r="M87" i="8"/>
  <c r="P87" i="8" s="1"/>
  <c r="N87" i="8"/>
  <c r="O87" i="8"/>
  <c r="Z87" i="8"/>
  <c r="BD87" i="8" s="1"/>
  <c r="AA87" i="8"/>
  <c r="AC87" i="8" s="1"/>
  <c r="H88" i="8"/>
  <c r="I88" i="8"/>
  <c r="J88" i="8"/>
  <c r="K88" i="8"/>
  <c r="L88" i="8"/>
  <c r="M88" i="8"/>
  <c r="P88" i="8" s="1"/>
  <c r="N88" i="8"/>
  <c r="O88" i="8"/>
  <c r="Z88" i="8"/>
  <c r="BD88" i="8" s="1"/>
  <c r="AA88" i="8"/>
  <c r="AC88" i="8" s="1"/>
  <c r="H89" i="8"/>
  <c r="I89" i="8"/>
  <c r="J89" i="8"/>
  <c r="K89" i="8"/>
  <c r="L89" i="8"/>
  <c r="M89" i="8"/>
  <c r="P89" i="8" s="1"/>
  <c r="N89" i="8"/>
  <c r="O89" i="8"/>
  <c r="Z89" i="8"/>
  <c r="BD89" i="8" s="1"/>
  <c r="AA89" i="8"/>
  <c r="AC89" i="8" s="1"/>
  <c r="H90" i="8"/>
  <c r="I90" i="8"/>
  <c r="J90" i="8"/>
  <c r="K90" i="8"/>
  <c r="L90" i="8"/>
  <c r="M90" i="8"/>
  <c r="N90" i="8"/>
  <c r="O90" i="8"/>
  <c r="Z90" i="8"/>
  <c r="BD90" i="8" s="1"/>
  <c r="AA90" i="8"/>
  <c r="AC90" i="8" s="1"/>
  <c r="H91" i="8"/>
  <c r="I91" i="8"/>
  <c r="J91" i="8"/>
  <c r="K91" i="8"/>
  <c r="L91" i="8"/>
  <c r="M91" i="8"/>
  <c r="N91" i="8"/>
  <c r="P91" i="8" s="1"/>
  <c r="O91" i="8"/>
  <c r="Z91" i="8"/>
  <c r="BD91" i="8" s="1"/>
  <c r="AA91" i="8"/>
  <c r="AC91" i="8" s="1"/>
  <c r="H92" i="8"/>
  <c r="I92" i="8"/>
  <c r="J92" i="8"/>
  <c r="K92" i="8"/>
  <c r="L92" i="8"/>
  <c r="M92" i="8"/>
  <c r="N92" i="8"/>
  <c r="O92" i="8"/>
  <c r="Z92" i="8"/>
  <c r="BD92" i="8" s="1"/>
  <c r="AA92" i="8"/>
  <c r="AC92" i="8"/>
  <c r="H93" i="8"/>
  <c r="I93" i="8"/>
  <c r="J93" i="8"/>
  <c r="K93" i="8"/>
  <c r="L93" i="8"/>
  <c r="M93" i="8"/>
  <c r="P93" i="8" s="1"/>
  <c r="N93" i="8"/>
  <c r="O93" i="8"/>
  <c r="Z93" i="8"/>
  <c r="BD93" i="8" s="1"/>
  <c r="AA93" i="8"/>
  <c r="AC93" i="8" s="1"/>
  <c r="H94" i="8"/>
  <c r="I94" i="8"/>
  <c r="J94" i="8"/>
  <c r="K94" i="8"/>
  <c r="L94" i="8"/>
  <c r="M94" i="8"/>
  <c r="P94" i="8" s="1"/>
  <c r="N94" i="8"/>
  <c r="O94" i="8"/>
  <c r="Z94" i="8"/>
  <c r="BD94" i="8" s="1"/>
  <c r="AA94" i="8"/>
  <c r="AC94" i="8" s="1"/>
  <c r="H95" i="8"/>
  <c r="I95" i="8"/>
  <c r="J95" i="8"/>
  <c r="K95" i="8"/>
  <c r="L95" i="8"/>
  <c r="M95" i="8"/>
  <c r="P95" i="8" s="1"/>
  <c r="N95" i="8"/>
  <c r="O95" i="8"/>
  <c r="Z95" i="8"/>
  <c r="BD95" i="8" s="1"/>
  <c r="AA95" i="8"/>
  <c r="AC95" i="8" s="1"/>
  <c r="H96" i="8"/>
  <c r="I96" i="8"/>
  <c r="J96" i="8"/>
  <c r="K96" i="8"/>
  <c r="L96" i="8"/>
  <c r="M96" i="8"/>
  <c r="N96" i="8"/>
  <c r="O96" i="8"/>
  <c r="Z96" i="8"/>
  <c r="BD96" i="8" s="1"/>
  <c r="AA96" i="8"/>
  <c r="AC96" i="8" s="1"/>
  <c r="H97" i="8"/>
  <c r="I97" i="8"/>
  <c r="J97" i="8"/>
  <c r="K97" i="8"/>
  <c r="L97" i="8"/>
  <c r="M97" i="8"/>
  <c r="N97" i="8"/>
  <c r="O97" i="8"/>
  <c r="Z97" i="8"/>
  <c r="BD97" i="8" s="1"/>
  <c r="AA97" i="8"/>
  <c r="AC97" i="8"/>
  <c r="H98" i="8"/>
  <c r="I98" i="8"/>
  <c r="J98" i="8"/>
  <c r="K98" i="8"/>
  <c r="L98" i="8"/>
  <c r="M98" i="8"/>
  <c r="P98" i="8" s="1"/>
  <c r="N98" i="8"/>
  <c r="O98" i="8"/>
  <c r="Z98" i="8"/>
  <c r="BD98" i="8" s="1"/>
  <c r="AA98" i="8"/>
  <c r="AC98" i="8"/>
  <c r="H99" i="8"/>
  <c r="I99" i="8"/>
  <c r="J99" i="8"/>
  <c r="K99" i="8"/>
  <c r="L99" i="8"/>
  <c r="M99" i="8"/>
  <c r="N99" i="8"/>
  <c r="O99" i="8"/>
  <c r="Z99" i="8"/>
  <c r="BD99" i="8" s="1"/>
  <c r="AA99" i="8"/>
  <c r="AC99" i="8"/>
  <c r="H100" i="8"/>
  <c r="I100" i="8"/>
  <c r="J100" i="8"/>
  <c r="K100" i="8"/>
  <c r="L100" i="8"/>
  <c r="M100" i="8"/>
  <c r="N100" i="8"/>
  <c r="O100" i="8"/>
  <c r="Z100" i="8"/>
  <c r="BD100" i="8" s="1"/>
  <c r="AA100" i="8"/>
  <c r="AC100" i="8" s="1"/>
  <c r="H101" i="8"/>
  <c r="I101" i="8"/>
  <c r="J101" i="8"/>
  <c r="K101" i="8"/>
  <c r="L101" i="8"/>
  <c r="M101" i="8"/>
  <c r="N101" i="8"/>
  <c r="O101" i="8"/>
  <c r="Z101" i="8"/>
  <c r="BD101" i="8" s="1"/>
  <c r="AA101" i="8"/>
  <c r="AC101" i="8" s="1"/>
  <c r="H102" i="8"/>
  <c r="I102" i="8"/>
  <c r="J102" i="8"/>
  <c r="K102" i="8"/>
  <c r="L102" i="8"/>
  <c r="M102" i="8"/>
  <c r="N102" i="8"/>
  <c r="O102" i="8"/>
  <c r="Z102" i="8"/>
  <c r="BD102" i="8" s="1"/>
  <c r="AA102" i="8"/>
  <c r="AC102" i="8" s="1"/>
  <c r="H103" i="8"/>
  <c r="I103" i="8"/>
  <c r="J103" i="8"/>
  <c r="K103" i="8"/>
  <c r="L103" i="8"/>
  <c r="M103" i="8"/>
  <c r="N103" i="8"/>
  <c r="O103" i="8"/>
  <c r="Z103" i="8"/>
  <c r="BD103" i="8" s="1"/>
  <c r="AA103" i="8"/>
  <c r="AC103" i="8" s="1"/>
  <c r="H104" i="8"/>
  <c r="I104" i="8"/>
  <c r="J104" i="8"/>
  <c r="K104" i="8"/>
  <c r="L104" i="8"/>
  <c r="N104" i="8"/>
  <c r="O104" i="8"/>
  <c r="Z104" i="8"/>
  <c r="BD104" i="8" s="1"/>
  <c r="AA104" i="8"/>
  <c r="AC104" i="8" s="1"/>
  <c r="H105" i="8"/>
  <c r="I105" i="8"/>
  <c r="J105" i="8"/>
  <c r="K105" i="8"/>
  <c r="L105" i="8"/>
  <c r="N105" i="8"/>
  <c r="O105" i="8"/>
  <c r="Z105" i="8"/>
  <c r="BD105" i="8" s="1"/>
  <c r="AA105" i="8"/>
  <c r="AC105" i="8"/>
  <c r="H106" i="8"/>
  <c r="I106" i="8"/>
  <c r="J106" i="8"/>
  <c r="K106" i="8"/>
  <c r="L106" i="8"/>
  <c r="M106" i="8"/>
  <c r="N106" i="8"/>
  <c r="O106" i="8"/>
  <c r="Z106" i="8"/>
  <c r="BD106" i="8" s="1"/>
  <c r="AA106" i="8"/>
  <c r="AC106" i="8" s="1"/>
  <c r="H107" i="8"/>
  <c r="I107" i="8"/>
  <c r="J107" i="8"/>
  <c r="K107" i="8"/>
  <c r="L107" i="8"/>
  <c r="M107" i="8"/>
  <c r="N107" i="8"/>
  <c r="O107" i="8"/>
  <c r="Z107" i="8"/>
  <c r="BD107" i="8" s="1"/>
  <c r="AA107" i="8"/>
  <c r="AC107" i="8" s="1"/>
  <c r="H108" i="8"/>
  <c r="I108" i="8"/>
  <c r="J108" i="8"/>
  <c r="K108" i="8"/>
  <c r="L108" i="8"/>
  <c r="M108" i="8"/>
  <c r="N108" i="8"/>
  <c r="O108" i="8"/>
  <c r="Z108" i="8"/>
  <c r="BD108" i="8" s="1"/>
  <c r="AA108" i="8"/>
  <c r="AC108" i="8" s="1"/>
  <c r="H109" i="8"/>
  <c r="I109" i="8"/>
  <c r="J109" i="8"/>
  <c r="K109" i="8"/>
  <c r="L109" i="8"/>
  <c r="M109" i="8"/>
  <c r="N109" i="8"/>
  <c r="O109" i="8"/>
  <c r="Z109" i="8"/>
  <c r="BD109" i="8" s="1"/>
  <c r="AA109" i="8"/>
  <c r="AC109" i="8" s="1"/>
  <c r="H110" i="8"/>
  <c r="I110" i="8"/>
  <c r="J110" i="8"/>
  <c r="K110" i="8"/>
  <c r="L110" i="8"/>
  <c r="M110" i="8"/>
  <c r="N110" i="8"/>
  <c r="O110" i="8"/>
  <c r="Z110" i="8"/>
  <c r="BD110" i="8" s="1"/>
  <c r="AA110" i="8"/>
  <c r="AC110" i="8" s="1"/>
  <c r="H111" i="8"/>
  <c r="I111" i="8"/>
  <c r="J111" i="8"/>
  <c r="K111" i="8"/>
  <c r="L111" i="8"/>
  <c r="N111" i="8"/>
  <c r="O111" i="8"/>
  <c r="Z111" i="8"/>
  <c r="BD111" i="8" s="1"/>
  <c r="AA111" i="8"/>
  <c r="AC111" i="8" s="1"/>
  <c r="H112" i="8"/>
  <c r="I112" i="8"/>
  <c r="J112" i="8"/>
  <c r="K112" i="8"/>
  <c r="L112" i="8"/>
  <c r="N112" i="8"/>
  <c r="O112" i="8"/>
  <c r="Z112" i="8"/>
  <c r="BD112" i="8" s="1"/>
  <c r="AA112" i="8"/>
  <c r="AC112" i="8" s="1"/>
  <c r="H113" i="8"/>
  <c r="I113" i="8"/>
  <c r="J113" i="8"/>
  <c r="K113" i="8"/>
  <c r="L113" i="8"/>
  <c r="M113" i="8"/>
  <c r="P113" i="8" s="1"/>
  <c r="N113" i="8"/>
  <c r="O113" i="8"/>
  <c r="Z113" i="8"/>
  <c r="BD113" i="8" s="1"/>
  <c r="AA113" i="8"/>
  <c r="AC113" i="8" s="1"/>
  <c r="H114" i="8"/>
  <c r="I114" i="8"/>
  <c r="J114" i="8"/>
  <c r="K114" i="8"/>
  <c r="L114" i="8"/>
  <c r="M114" i="8"/>
  <c r="P114" i="8" s="1"/>
  <c r="N114" i="8"/>
  <c r="O114" i="8"/>
  <c r="Z114" i="8"/>
  <c r="BD114" i="8" s="1"/>
  <c r="AA114" i="8"/>
  <c r="AC114" i="8" s="1"/>
  <c r="H115" i="8"/>
  <c r="I115" i="8"/>
  <c r="J115" i="8"/>
  <c r="K115" i="8"/>
  <c r="L115" i="8"/>
  <c r="M115" i="8"/>
  <c r="P115" i="8" s="1"/>
  <c r="N115" i="8"/>
  <c r="O115" i="8"/>
  <c r="Z115" i="8"/>
  <c r="BD115" i="8" s="1"/>
  <c r="AA115" i="8"/>
  <c r="AC115" i="8" s="1"/>
  <c r="H116" i="8"/>
  <c r="I116" i="8"/>
  <c r="J116" i="8"/>
  <c r="K116" i="8"/>
  <c r="L116" i="8"/>
  <c r="M116" i="8"/>
  <c r="N116" i="8"/>
  <c r="O116" i="8"/>
  <c r="Z116" i="8"/>
  <c r="BD116" i="8" s="1"/>
  <c r="AA116" i="8"/>
  <c r="AC116" i="8"/>
  <c r="H117" i="8"/>
  <c r="I117" i="8"/>
  <c r="J117" i="8"/>
  <c r="K117" i="8"/>
  <c r="L117" i="8"/>
  <c r="M117" i="8"/>
  <c r="P117" i="8" s="1"/>
  <c r="N117" i="8"/>
  <c r="O117" i="8"/>
  <c r="Z117" i="8"/>
  <c r="BD117" i="8" s="1"/>
  <c r="AA117" i="8"/>
  <c r="AC117" i="8"/>
  <c r="H118" i="8"/>
  <c r="I118" i="8"/>
  <c r="J118" i="8"/>
  <c r="K118" i="8"/>
  <c r="L118" i="8"/>
  <c r="M118" i="8"/>
  <c r="N118" i="8"/>
  <c r="O118" i="8"/>
  <c r="Z118" i="8"/>
  <c r="BD118" i="8" s="1"/>
  <c r="AA118" i="8"/>
  <c r="AC118" i="8" s="1"/>
  <c r="H119" i="8"/>
  <c r="I119" i="8"/>
  <c r="J119" i="8"/>
  <c r="K119" i="8"/>
  <c r="L119" i="8"/>
  <c r="M119" i="8"/>
  <c r="N119" i="8"/>
  <c r="O119" i="8"/>
  <c r="Z119" i="8"/>
  <c r="AA119" i="8"/>
  <c r="AC119" i="8" s="1"/>
  <c r="BD119" i="8"/>
  <c r="H120" i="8"/>
  <c r="I120" i="8"/>
  <c r="J120" i="8"/>
  <c r="K120" i="8"/>
  <c r="L120" i="8"/>
  <c r="M120" i="8"/>
  <c r="N120" i="8"/>
  <c r="O120" i="8"/>
  <c r="Z120" i="8"/>
  <c r="BD120" i="8" s="1"/>
  <c r="AA120" i="8"/>
  <c r="AC120" i="8" s="1"/>
  <c r="H121" i="8"/>
  <c r="I121" i="8"/>
  <c r="J121" i="8"/>
  <c r="K121" i="8"/>
  <c r="L121" i="8"/>
  <c r="M121" i="8"/>
  <c r="N121" i="8"/>
  <c r="O121" i="8"/>
  <c r="Z121" i="8"/>
  <c r="BD121" i="8" s="1"/>
  <c r="AA121" i="8"/>
  <c r="AC121" i="8" s="1"/>
  <c r="H122" i="8"/>
  <c r="I122" i="8"/>
  <c r="J122" i="8"/>
  <c r="K122" i="8"/>
  <c r="L122" i="8"/>
  <c r="M122" i="8"/>
  <c r="P122" i="8" s="1"/>
  <c r="N122" i="8"/>
  <c r="O122" i="8"/>
  <c r="Z122" i="8"/>
  <c r="BD122" i="8" s="1"/>
  <c r="AA122" i="8"/>
  <c r="AC122" i="8" s="1"/>
  <c r="H123" i="8"/>
  <c r="I123" i="8"/>
  <c r="J123" i="8"/>
  <c r="K123" i="8"/>
  <c r="L123" i="8"/>
  <c r="M123" i="8"/>
  <c r="N123" i="8"/>
  <c r="O123" i="8"/>
  <c r="Z123" i="8"/>
  <c r="BD123" i="8" s="1"/>
  <c r="AA123" i="8"/>
  <c r="AC123" i="8" s="1"/>
  <c r="H124" i="8"/>
  <c r="I124" i="8"/>
  <c r="J124" i="8"/>
  <c r="K124" i="8"/>
  <c r="L124" i="8"/>
  <c r="N124" i="8"/>
  <c r="O124" i="8"/>
  <c r="Z124" i="8"/>
  <c r="BD124" i="8" s="1"/>
  <c r="AA124" i="8"/>
  <c r="AC124" i="8" s="1"/>
  <c r="H125" i="8"/>
  <c r="I125" i="8"/>
  <c r="J125" i="8"/>
  <c r="K125" i="8"/>
  <c r="L125" i="8"/>
  <c r="M125" i="8"/>
  <c r="N125" i="8"/>
  <c r="O125" i="8"/>
  <c r="Z125" i="8"/>
  <c r="BD125" i="8" s="1"/>
  <c r="AA125" i="8"/>
  <c r="AC125" i="8" s="1"/>
  <c r="H126" i="8"/>
  <c r="I126" i="8"/>
  <c r="J126" i="8"/>
  <c r="K126" i="8"/>
  <c r="L126" i="8"/>
  <c r="N126" i="8"/>
  <c r="O126" i="8"/>
  <c r="Z126" i="8"/>
  <c r="BD126" i="8" s="1"/>
  <c r="AA126" i="8"/>
  <c r="AC126" i="8" s="1"/>
  <c r="H127" i="8"/>
  <c r="I127" i="8"/>
  <c r="J127" i="8"/>
  <c r="K127" i="8"/>
  <c r="L127" i="8"/>
  <c r="M127" i="8"/>
  <c r="N127" i="8"/>
  <c r="O127" i="8"/>
  <c r="Z127" i="8"/>
  <c r="AA127" i="8"/>
  <c r="AC127" i="8" s="1"/>
  <c r="BD127" i="8"/>
  <c r="H128" i="8"/>
  <c r="I128" i="8"/>
  <c r="J128" i="8"/>
  <c r="K128" i="8"/>
  <c r="L128" i="8"/>
  <c r="N128" i="8"/>
  <c r="O128" i="8"/>
  <c r="Z128" i="8"/>
  <c r="BD128" i="8" s="1"/>
  <c r="AA128" i="8"/>
  <c r="AC128" i="8" s="1"/>
  <c r="H129" i="8"/>
  <c r="I129" i="8"/>
  <c r="J129" i="8"/>
  <c r="K129" i="8"/>
  <c r="L129" i="8"/>
  <c r="M129" i="8"/>
  <c r="P129" i="8" s="1"/>
  <c r="N129" i="8"/>
  <c r="O129" i="8"/>
  <c r="Z129" i="8"/>
  <c r="BD129" i="8" s="1"/>
  <c r="AA129" i="8"/>
  <c r="AC129" i="8"/>
  <c r="H130" i="8"/>
  <c r="I130" i="8"/>
  <c r="J130" i="8"/>
  <c r="K130" i="8"/>
  <c r="L130" i="8"/>
  <c r="M130" i="8"/>
  <c r="N130" i="8"/>
  <c r="O130" i="8"/>
  <c r="Z130" i="8"/>
  <c r="BD130" i="8" s="1"/>
  <c r="AA130" i="8"/>
  <c r="AC130" i="8" s="1"/>
  <c r="H131" i="8"/>
  <c r="I131" i="8"/>
  <c r="J131" i="8"/>
  <c r="K131" i="8"/>
  <c r="L131" i="8"/>
  <c r="M131" i="8"/>
  <c r="N131" i="8"/>
  <c r="O131" i="8"/>
  <c r="Z131" i="8"/>
  <c r="BD131" i="8" s="1"/>
  <c r="AA131" i="8"/>
  <c r="AC131" i="8" s="1"/>
  <c r="H132" i="8"/>
  <c r="I132" i="8"/>
  <c r="J132" i="8"/>
  <c r="K132" i="8"/>
  <c r="L132" i="8"/>
  <c r="M132" i="8"/>
  <c r="N132" i="8"/>
  <c r="O132" i="8"/>
  <c r="Z132" i="8"/>
  <c r="BD132" i="8" s="1"/>
  <c r="AA132" i="8"/>
  <c r="AC132" i="8" s="1"/>
  <c r="H133" i="8"/>
  <c r="I133" i="8"/>
  <c r="J133" i="8"/>
  <c r="K133" i="8"/>
  <c r="L133" i="8"/>
  <c r="M133" i="8"/>
  <c r="N133" i="8"/>
  <c r="O133" i="8"/>
  <c r="Z133" i="8"/>
  <c r="BD133" i="8" s="1"/>
  <c r="AA133" i="8"/>
  <c r="AC133" i="8" s="1"/>
  <c r="H134" i="8"/>
  <c r="I134" i="8"/>
  <c r="J134" i="8"/>
  <c r="K134" i="8"/>
  <c r="L134" i="8"/>
  <c r="M134" i="8"/>
  <c r="P134" i="8" s="1"/>
  <c r="N134" i="8"/>
  <c r="O134" i="8"/>
  <c r="Z134" i="8"/>
  <c r="BD134" i="8" s="1"/>
  <c r="AA134" i="8"/>
  <c r="AC134" i="8" s="1"/>
  <c r="H135" i="8"/>
  <c r="I135" i="8"/>
  <c r="J135" i="8"/>
  <c r="K135" i="8"/>
  <c r="L135" i="8"/>
  <c r="M135" i="8"/>
  <c r="N135" i="8"/>
  <c r="O135" i="8"/>
  <c r="Z135" i="8"/>
  <c r="BD135" i="8" s="1"/>
  <c r="AA135" i="8"/>
  <c r="AC135" i="8" s="1"/>
  <c r="H136" i="8"/>
  <c r="I136" i="8"/>
  <c r="J136" i="8"/>
  <c r="K136" i="8"/>
  <c r="L136" i="8"/>
  <c r="M136" i="8"/>
  <c r="P136" i="8" s="1"/>
  <c r="N136" i="8"/>
  <c r="O136" i="8"/>
  <c r="Z136" i="8"/>
  <c r="BD136" i="8" s="1"/>
  <c r="AA136" i="8"/>
  <c r="AC136" i="8" s="1"/>
  <c r="H137" i="8"/>
  <c r="I137" i="8"/>
  <c r="J137" i="8"/>
  <c r="K137" i="8"/>
  <c r="L137" i="8"/>
  <c r="M137" i="8"/>
  <c r="P137" i="8" s="1"/>
  <c r="N137" i="8"/>
  <c r="O137" i="8"/>
  <c r="Z137" i="8"/>
  <c r="BD137" i="8" s="1"/>
  <c r="AA137" i="8"/>
  <c r="AC137" i="8"/>
  <c r="H138" i="8"/>
  <c r="I138" i="8"/>
  <c r="J138" i="8"/>
  <c r="K138" i="8"/>
  <c r="L138" i="8"/>
  <c r="M138" i="8"/>
  <c r="P138" i="8" s="1"/>
  <c r="N138" i="8"/>
  <c r="O138" i="8"/>
  <c r="Z138" i="8"/>
  <c r="BD138" i="8" s="1"/>
  <c r="AA138" i="8"/>
  <c r="AC138" i="8"/>
  <c r="H139" i="8"/>
  <c r="I139" i="8"/>
  <c r="J139" i="8"/>
  <c r="K139" i="8"/>
  <c r="L139" i="8"/>
  <c r="M139" i="8"/>
  <c r="N139" i="8"/>
  <c r="O139" i="8"/>
  <c r="P139" i="8"/>
  <c r="Z139" i="8"/>
  <c r="BD139" i="8" s="1"/>
  <c r="AA139" i="8"/>
  <c r="AC139" i="8" s="1"/>
  <c r="H140" i="8"/>
  <c r="I140" i="8"/>
  <c r="J140" i="8"/>
  <c r="K140" i="8"/>
  <c r="L140" i="8"/>
  <c r="M140" i="8"/>
  <c r="P140" i="8" s="1"/>
  <c r="N140" i="8"/>
  <c r="O140" i="8"/>
  <c r="Z140" i="8"/>
  <c r="BD140" i="8" s="1"/>
  <c r="AA140" i="8"/>
  <c r="AC140" i="8" s="1"/>
  <c r="H141" i="8"/>
  <c r="I141" i="8"/>
  <c r="J141" i="8"/>
  <c r="K141" i="8"/>
  <c r="L141" i="8"/>
  <c r="M141" i="8"/>
  <c r="P141" i="8" s="1"/>
  <c r="N141" i="8"/>
  <c r="O141" i="8"/>
  <c r="Z141" i="8"/>
  <c r="BD141" i="8" s="1"/>
  <c r="AA141" i="8"/>
  <c r="AC141" i="8" s="1"/>
  <c r="H142" i="8"/>
  <c r="I142" i="8"/>
  <c r="J142" i="8"/>
  <c r="K142" i="8"/>
  <c r="L142" i="8"/>
  <c r="M142" i="8"/>
  <c r="P142" i="8" s="1"/>
  <c r="N142" i="8"/>
  <c r="O142" i="8"/>
  <c r="Z142" i="8"/>
  <c r="BD142" i="8" s="1"/>
  <c r="AA142" i="8"/>
  <c r="AC142" i="8" s="1"/>
  <c r="H143" i="8"/>
  <c r="I143" i="8"/>
  <c r="J143" i="8"/>
  <c r="K143" i="8"/>
  <c r="L143" i="8"/>
  <c r="M143" i="8"/>
  <c r="P143" i="8" s="1"/>
  <c r="N143" i="8"/>
  <c r="O143" i="8"/>
  <c r="Z143" i="8"/>
  <c r="BD143" i="8" s="1"/>
  <c r="AA143" i="8"/>
  <c r="AC143" i="8" s="1"/>
  <c r="H144" i="8"/>
  <c r="I144" i="8"/>
  <c r="J144" i="8"/>
  <c r="K144" i="8"/>
  <c r="L144" i="8"/>
  <c r="M144" i="8"/>
  <c r="P144" i="8" s="1"/>
  <c r="N144" i="8"/>
  <c r="O144" i="8"/>
  <c r="Z144" i="8"/>
  <c r="BD144" i="8" s="1"/>
  <c r="AA144" i="8"/>
  <c r="AC144" i="8" s="1"/>
  <c r="H145" i="8"/>
  <c r="I145" i="8"/>
  <c r="J145" i="8"/>
  <c r="K145" i="8"/>
  <c r="L145" i="8"/>
  <c r="M145" i="8"/>
  <c r="P145" i="8" s="1"/>
  <c r="N145" i="8"/>
  <c r="O145" i="8"/>
  <c r="Z145" i="8"/>
  <c r="BD145" i="8" s="1"/>
  <c r="AA145" i="8"/>
  <c r="AC145" i="8" s="1"/>
  <c r="H146" i="8"/>
  <c r="I146" i="8"/>
  <c r="J146" i="8"/>
  <c r="K146" i="8"/>
  <c r="L146" i="8"/>
  <c r="M146" i="8"/>
  <c r="P146" i="8" s="1"/>
  <c r="N146" i="8"/>
  <c r="O146" i="8"/>
  <c r="Z146" i="8"/>
  <c r="BD146" i="8" s="1"/>
  <c r="AA146" i="8"/>
  <c r="AC146" i="8" s="1"/>
  <c r="H147" i="8"/>
  <c r="I147" i="8"/>
  <c r="J147" i="8"/>
  <c r="K147" i="8"/>
  <c r="L147" i="8"/>
  <c r="M147" i="8"/>
  <c r="N147" i="8"/>
  <c r="O147" i="8"/>
  <c r="Z147" i="8"/>
  <c r="BD147" i="8" s="1"/>
  <c r="AA147" i="8"/>
  <c r="AC147" i="8" s="1"/>
  <c r="H148" i="8"/>
  <c r="I148" i="8"/>
  <c r="J148" i="8"/>
  <c r="K148" i="8"/>
  <c r="L148" i="8"/>
  <c r="M148" i="8"/>
  <c r="N148" i="8"/>
  <c r="O148" i="8"/>
  <c r="Z148" i="8"/>
  <c r="BD148" i="8" s="1"/>
  <c r="AA148" i="8"/>
  <c r="AC148" i="8" s="1"/>
  <c r="H149" i="8"/>
  <c r="I149" i="8"/>
  <c r="J149" i="8"/>
  <c r="K149" i="8"/>
  <c r="L149" i="8"/>
  <c r="M149" i="8"/>
  <c r="P149" i="8" s="1"/>
  <c r="N149" i="8"/>
  <c r="O149" i="8"/>
  <c r="Z149" i="8"/>
  <c r="BD149" i="8" s="1"/>
  <c r="AA149" i="8"/>
  <c r="AC149" i="8" s="1"/>
  <c r="H150" i="8"/>
  <c r="I150" i="8"/>
  <c r="J150" i="8"/>
  <c r="K150" i="8"/>
  <c r="L150" i="8"/>
  <c r="M150" i="8"/>
  <c r="N150" i="8"/>
  <c r="O150" i="8"/>
  <c r="Z150" i="8"/>
  <c r="AA150" i="8"/>
  <c r="AC150" i="8" s="1"/>
  <c r="BD150" i="8"/>
  <c r="H151" i="8"/>
  <c r="I151" i="8"/>
  <c r="J151" i="8"/>
  <c r="K151" i="8"/>
  <c r="L151" i="8"/>
  <c r="M151" i="8"/>
  <c r="P151" i="8" s="1"/>
  <c r="N151" i="8"/>
  <c r="O151" i="8"/>
  <c r="Z151" i="8"/>
  <c r="BD151" i="8" s="1"/>
  <c r="AA151" i="8"/>
  <c r="AC151" i="8" s="1"/>
  <c r="H152" i="8"/>
  <c r="I152" i="8"/>
  <c r="J152" i="8"/>
  <c r="K152" i="8"/>
  <c r="L152" i="8"/>
  <c r="M152" i="8"/>
  <c r="P152" i="8" s="1"/>
  <c r="N152" i="8"/>
  <c r="O152" i="8"/>
  <c r="Z152" i="8"/>
  <c r="BD152" i="8" s="1"/>
  <c r="AA152" i="8"/>
  <c r="AC152" i="8" s="1"/>
  <c r="H153" i="8"/>
  <c r="I153" i="8"/>
  <c r="J153" i="8"/>
  <c r="K153" i="8"/>
  <c r="L153" i="8"/>
  <c r="M153" i="8"/>
  <c r="P153" i="8" s="1"/>
  <c r="N153" i="8"/>
  <c r="O153" i="8"/>
  <c r="Z153" i="8"/>
  <c r="AA153" i="8"/>
  <c r="AC153" i="8" s="1"/>
  <c r="BD153" i="8"/>
  <c r="H154" i="8"/>
  <c r="I154" i="8"/>
  <c r="J154" i="8"/>
  <c r="K154" i="8"/>
  <c r="L154" i="8"/>
  <c r="M154" i="8"/>
  <c r="P154" i="8" s="1"/>
  <c r="N154" i="8"/>
  <c r="O154" i="8"/>
  <c r="Z154" i="8"/>
  <c r="BD154" i="8" s="1"/>
  <c r="AA154" i="8"/>
  <c r="AC154" i="8" s="1"/>
  <c r="H155" i="8"/>
  <c r="I155" i="8"/>
  <c r="J155" i="8"/>
  <c r="K155" i="8"/>
  <c r="L155" i="8"/>
  <c r="M155" i="8"/>
  <c r="P155" i="8" s="1"/>
  <c r="N155" i="8"/>
  <c r="O155" i="8"/>
  <c r="Z155" i="8"/>
  <c r="BD155" i="8" s="1"/>
  <c r="AA155" i="8"/>
  <c r="AC155" i="8" s="1"/>
  <c r="H156" i="8"/>
  <c r="I156" i="8"/>
  <c r="J156" i="8"/>
  <c r="K156" i="8"/>
  <c r="L156" i="8"/>
  <c r="M156" i="8"/>
  <c r="P156" i="8" s="1"/>
  <c r="N156" i="8"/>
  <c r="O156" i="8"/>
  <c r="Z156" i="8"/>
  <c r="BD156" i="8" s="1"/>
  <c r="AA156" i="8"/>
  <c r="AC156" i="8" s="1"/>
  <c r="H157" i="8"/>
  <c r="I157" i="8"/>
  <c r="J157" i="8"/>
  <c r="K157" i="8"/>
  <c r="L157" i="8"/>
  <c r="M157" i="8"/>
  <c r="P157" i="8" s="1"/>
  <c r="N157" i="8"/>
  <c r="O157" i="8"/>
  <c r="Z157" i="8"/>
  <c r="BD157" i="8" s="1"/>
  <c r="AA157" i="8"/>
  <c r="AC157" i="8" s="1"/>
  <c r="H158" i="8"/>
  <c r="I158" i="8"/>
  <c r="J158" i="8"/>
  <c r="K158" i="8"/>
  <c r="L158" i="8"/>
  <c r="N158" i="8"/>
  <c r="O158" i="8"/>
  <c r="Z158" i="8"/>
  <c r="BD158" i="8" s="1"/>
  <c r="AA158" i="8"/>
  <c r="AC158" i="8" s="1"/>
  <c r="H159" i="8"/>
  <c r="I159" i="8"/>
  <c r="J159" i="8"/>
  <c r="K159" i="8"/>
  <c r="L159" i="8"/>
  <c r="N159" i="8"/>
  <c r="O159" i="8"/>
  <c r="Z159" i="8"/>
  <c r="AA159" i="8"/>
  <c r="AC159" i="8" s="1"/>
  <c r="BD159" i="8"/>
  <c r="H160" i="8"/>
  <c r="I160" i="8"/>
  <c r="J160" i="8"/>
  <c r="K160" i="8"/>
  <c r="L160" i="8"/>
  <c r="N160" i="8"/>
  <c r="O160" i="8"/>
  <c r="Z160" i="8"/>
  <c r="BD160" i="8" s="1"/>
  <c r="AA160" i="8"/>
  <c r="AC160" i="8" s="1"/>
  <c r="H161" i="8"/>
  <c r="I161" i="8"/>
  <c r="J161" i="8"/>
  <c r="K161" i="8"/>
  <c r="L161" i="8"/>
  <c r="M161" i="8"/>
  <c r="P161" i="8" s="1"/>
  <c r="N161" i="8"/>
  <c r="O161" i="8"/>
  <c r="Z161" i="8"/>
  <c r="BD161" i="8" s="1"/>
  <c r="AA161" i="8"/>
  <c r="AC161" i="8" s="1"/>
  <c r="H162" i="8"/>
  <c r="I162" i="8"/>
  <c r="J162" i="8"/>
  <c r="K162" i="8"/>
  <c r="L162" i="8"/>
  <c r="N162" i="8"/>
  <c r="O162" i="8"/>
  <c r="Z162" i="8"/>
  <c r="BD162" i="8" s="1"/>
  <c r="AA162" i="8"/>
  <c r="AC162" i="8" s="1"/>
  <c r="H163" i="8"/>
  <c r="I163" i="8"/>
  <c r="J163" i="8"/>
  <c r="K163" i="8"/>
  <c r="L163" i="8"/>
  <c r="M163" i="8"/>
  <c r="N163" i="8"/>
  <c r="O163" i="8"/>
  <c r="Z163" i="8"/>
  <c r="BD163" i="8" s="1"/>
  <c r="AA163" i="8"/>
  <c r="AC163" i="8" s="1"/>
  <c r="H164" i="8"/>
  <c r="I164" i="8"/>
  <c r="J164" i="8"/>
  <c r="K164" i="8"/>
  <c r="L164" i="8"/>
  <c r="M164" i="8"/>
  <c r="N164" i="8"/>
  <c r="O164" i="8"/>
  <c r="Z164" i="8"/>
  <c r="BD164" i="8" s="1"/>
  <c r="AA164" i="8"/>
  <c r="AC164" i="8" s="1"/>
  <c r="H165" i="8"/>
  <c r="I165" i="8"/>
  <c r="J165" i="8"/>
  <c r="K165" i="8"/>
  <c r="L165" i="8"/>
  <c r="M165" i="8"/>
  <c r="P165" i="8" s="1"/>
  <c r="N165" i="8"/>
  <c r="O165" i="8"/>
  <c r="Z165" i="8"/>
  <c r="BD165" i="8" s="1"/>
  <c r="AA165" i="8"/>
  <c r="AC165" i="8"/>
  <c r="H166" i="8"/>
  <c r="I166" i="8"/>
  <c r="J166" i="8"/>
  <c r="K166" i="8"/>
  <c r="L166" i="8"/>
  <c r="M166" i="8"/>
  <c r="P166" i="8" s="1"/>
  <c r="N166" i="8"/>
  <c r="O166" i="8"/>
  <c r="Z166" i="8"/>
  <c r="BD166" i="8" s="1"/>
  <c r="AA166" i="8"/>
  <c r="AC166" i="8"/>
  <c r="H167" i="8"/>
  <c r="I167" i="8"/>
  <c r="J167" i="8"/>
  <c r="K167" i="8"/>
  <c r="L167" i="8"/>
  <c r="M167" i="8"/>
  <c r="P167" i="8" s="1"/>
  <c r="N167" i="8"/>
  <c r="O167" i="8"/>
  <c r="Z167" i="8"/>
  <c r="BD167" i="8" s="1"/>
  <c r="AA167" i="8"/>
  <c r="AC167" i="8"/>
  <c r="H168" i="8"/>
  <c r="I168" i="8"/>
  <c r="J168" i="8"/>
  <c r="K168" i="8"/>
  <c r="L168" i="8"/>
  <c r="M168" i="8"/>
  <c r="N168" i="8"/>
  <c r="O168" i="8"/>
  <c r="P168" i="8"/>
  <c r="Z168" i="8"/>
  <c r="BD168" i="8" s="1"/>
  <c r="AA168" i="8"/>
  <c r="AC168" i="8" s="1"/>
  <c r="H169" i="8"/>
  <c r="I169" i="8"/>
  <c r="J169" i="8"/>
  <c r="K169" i="8"/>
  <c r="L169" i="8"/>
  <c r="M169" i="8"/>
  <c r="P169" i="8" s="1"/>
  <c r="N169" i="8"/>
  <c r="O169" i="8"/>
  <c r="Z169" i="8"/>
  <c r="BD169" i="8" s="1"/>
  <c r="AA169" i="8"/>
  <c r="AC169" i="8" s="1"/>
  <c r="H170" i="8"/>
  <c r="I170" i="8"/>
  <c r="J170" i="8"/>
  <c r="K170" i="8"/>
  <c r="L170" i="8"/>
  <c r="M170" i="8"/>
  <c r="P170" i="8" s="1"/>
  <c r="N170" i="8"/>
  <c r="O170" i="8"/>
  <c r="Z170" i="8"/>
  <c r="BD170" i="8" s="1"/>
  <c r="AA170" i="8"/>
  <c r="AC170" i="8" s="1"/>
  <c r="H171" i="8"/>
  <c r="I171" i="8"/>
  <c r="J171" i="8"/>
  <c r="K171" i="8"/>
  <c r="L171" i="8"/>
  <c r="M171" i="8"/>
  <c r="N171" i="8"/>
  <c r="O171" i="8"/>
  <c r="P171" i="8"/>
  <c r="Z171" i="8"/>
  <c r="BD171" i="8" s="1"/>
  <c r="AA171" i="8"/>
  <c r="AC171" i="8"/>
  <c r="H172" i="8"/>
  <c r="I172" i="8"/>
  <c r="J172" i="8"/>
  <c r="K172" i="8"/>
  <c r="L172" i="8"/>
  <c r="M172" i="8"/>
  <c r="P172" i="8" s="1"/>
  <c r="N172" i="8"/>
  <c r="O172" i="8"/>
  <c r="Z172" i="8"/>
  <c r="BD172" i="8" s="1"/>
  <c r="AA172" i="8"/>
  <c r="AC172" i="8" s="1"/>
  <c r="H173" i="8"/>
  <c r="I173" i="8"/>
  <c r="J173" i="8"/>
  <c r="K173" i="8"/>
  <c r="L173" i="8"/>
  <c r="M173" i="8"/>
  <c r="N173" i="8"/>
  <c r="O173" i="8"/>
  <c r="Z173" i="8"/>
  <c r="BD173" i="8" s="1"/>
  <c r="AA173" i="8"/>
  <c r="AC173" i="8" s="1"/>
  <c r="H174" i="8"/>
  <c r="I174" i="8"/>
  <c r="J174" i="8"/>
  <c r="K174" i="8"/>
  <c r="L174" i="8"/>
  <c r="M174" i="8"/>
  <c r="N174" i="8"/>
  <c r="P174" i="8" s="1"/>
  <c r="O174" i="8"/>
  <c r="Z174" i="8"/>
  <c r="BD174" i="8" s="1"/>
  <c r="AA174" i="8"/>
  <c r="AC174" i="8" s="1"/>
  <c r="H175" i="8"/>
  <c r="I175" i="8"/>
  <c r="J175" i="8"/>
  <c r="K175" i="8"/>
  <c r="L175" i="8"/>
  <c r="M175" i="8"/>
  <c r="N175" i="8"/>
  <c r="O175" i="8"/>
  <c r="Z175" i="8"/>
  <c r="BD175" i="8" s="1"/>
  <c r="AA175" i="8"/>
  <c r="AC175" i="8" s="1"/>
  <c r="H176" i="8"/>
  <c r="I176" i="8"/>
  <c r="J176" i="8"/>
  <c r="K176" i="8"/>
  <c r="L176" i="8"/>
  <c r="M176" i="8"/>
  <c r="P176" i="8" s="1"/>
  <c r="N176" i="8"/>
  <c r="O176" i="8"/>
  <c r="Y176" i="8"/>
  <c r="Z176" i="8"/>
  <c r="BD176" i="8" s="1"/>
  <c r="AA176" i="8"/>
  <c r="AC176" i="8" s="1"/>
  <c r="H177" i="8"/>
  <c r="I177" i="8"/>
  <c r="J177" i="8"/>
  <c r="K177" i="8"/>
  <c r="L177" i="8"/>
  <c r="M177" i="8"/>
  <c r="P177" i="8" s="1"/>
  <c r="N177" i="8"/>
  <c r="O177" i="8"/>
  <c r="Y177" i="8"/>
  <c r="Z177" i="8"/>
  <c r="BD177" i="8" s="1"/>
  <c r="AA177" i="8"/>
  <c r="AC177" i="8"/>
  <c r="BL177" i="8"/>
  <c r="H178" i="8"/>
  <c r="I178" i="8"/>
  <c r="J178" i="8"/>
  <c r="K178" i="8"/>
  <c r="L178" i="8"/>
  <c r="M178" i="8"/>
  <c r="P178" i="8" s="1"/>
  <c r="N178" i="8"/>
  <c r="O178" i="8"/>
  <c r="Y178" i="8"/>
  <c r="Z178" i="8"/>
  <c r="AA178" i="8"/>
  <c r="AC178" i="8" s="1"/>
  <c r="BD178" i="8"/>
  <c r="BL178" i="8"/>
  <c r="H179" i="8"/>
  <c r="I179" i="8"/>
  <c r="J179" i="8"/>
  <c r="K179" i="8"/>
  <c r="L179" i="8"/>
  <c r="M179" i="8"/>
  <c r="P179" i="8" s="1"/>
  <c r="N179" i="8"/>
  <c r="O179" i="8"/>
  <c r="Y179" i="8"/>
  <c r="Z179" i="8"/>
  <c r="BD179" i="8" s="1"/>
  <c r="AA179" i="8"/>
  <c r="AC179" i="8"/>
  <c r="BL179" i="8"/>
  <c r="H180" i="8"/>
  <c r="I180" i="8"/>
  <c r="J180" i="8"/>
  <c r="K180" i="8"/>
  <c r="L180" i="8"/>
  <c r="M180" i="8"/>
  <c r="P180" i="8" s="1"/>
  <c r="N180" i="8"/>
  <c r="O180" i="8"/>
  <c r="Y180" i="8"/>
  <c r="Z180" i="8"/>
  <c r="BD180" i="8" s="1"/>
  <c r="AA180" i="8"/>
  <c r="AC180" i="8" s="1"/>
  <c r="BL180" i="8"/>
  <c r="H181" i="8"/>
  <c r="I181" i="8"/>
  <c r="J181" i="8"/>
  <c r="K181" i="8"/>
  <c r="L181" i="8"/>
  <c r="M181" i="8"/>
  <c r="P181" i="8" s="1"/>
  <c r="N181" i="8"/>
  <c r="O181" i="8"/>
  <c r="Y181" i="8"/>
  <c r="Z181" i="8"/>
  <c r="BD181" i="8" s="1"/>
  <c r="AA181" i="8"/>
  <c r="AC181" i="8" s="1"/>
  <c r="BL181" i="8"/>
  <c r="H182" i="8"/>
  <c r="I182" i="8"/>
  <c r="J182" i="8"/>
  <c r="K182" i="8"/>
  <c r="L182" i="8"/>
  <c r="M182" i="8"/>
  <c r="P182" i="8" s="1"/>
  <c r="N182" i="8"/>
  <c r="O182" i="8"/>
  <c r="Y182" i="8"/>
  <c r="Z182" i="8"/>
  <c r="BD182" i="8" s="1"/>
  <c r="AA182" i="8"/>
  <c r="AC182" i="8" s="1"/>
  <c r="BL182" i="8"/>
  <c r="H183" i="8"/>
  <c r="I183" i="8"/>
  <c r="J183" i="8"/>
  <c r="K183" i="8"/>
  <c r="L183" i="8"/>
  <c r="M183" i="8"/>
  <c r="P183" i="8" s="1"/>
  <c r="N183" i="8"/>
  <c r="O183" i="8"/>
  <c r="Y183" i="8"/>
  <c r="Z183" i="8"/>
  <c r="BD183" i="8" s="1"/>
  <c r="AA183" i="8"/>
  <c r="AC183" i="8" s="1"/>
  <c r="BL183" i="8"/>
  <c r="H184" i="8"/>
  <c r="I184" i="8"/>
  <c r="J184" i="8"/>
  <c r="K184" i="8"/>
  <c r="L184" i="8"/>
  <c r="M184" i="8"/>
  <c r="P184" i="8" s="1"/>
  <c r="N184" i="8"/>
  <c r="O184" i="8"/>
  <c r="Y184" i="8"/>
  <c r="Z184" i="8"/>
  <c r="BD184" i="8" s="1"/>
  <c r="AA184" i="8"/>
  <c r="AC184" i="8" s="1"/>
  <c r="BL184" i="8"/>
  <c r="H185" i="8"/>
  <c r="I185" i="8"/>
  <c r="J185" i="8"/>
  <c r="K185" i="8"/>
  <c r="L185" i="8"/>
  <c r="M185" i="8"/>
  <c r="P185" i="8" s="1"/>
  <c r="N185" i="8"/>
  <c r="O185" i="8"/>
  <c r="Y185" i="8"/>
  <c r="Z185" i="8"/>
  <c r="AA185" i="8"/>
  <c r="AC185" i="8" s="1"/>
  <c r="BD185" i="8"/>
  <c r="BL185" i="8"/>
  <c r="H186" i="8"/>
  <c r="I186" i="8"/>
  <c r="J186" i="8"/>
  <c r="K186" i="8"/>
  <c r="L186" i="8"/>
  <c r="M186" i="8"/>
  <c r="P186" i="8" s="1"/>
  <c r="N186" i="8"/>
  <c r="O186" i="8"/>
  <c r="Y186" i="8"/>
  <c r="Z186" i="8"/>
  <c r="BD186" i="8" s="1"/>
  <c r="AA186" i="8"/>
  <c r="AC186" i="8" s="1"/>
  <c r="BL186" i="8"/>
  <c r="H187" i="8"/>
  <c r="I187" i="8"/>
  <c r="J187" i="8"/>
  <c r="K187" i="8"/>
  <c r="L187" i="8"/>
  <c r="M187" i="8"/>
  <c r="P187" i="8" s="1"/>
  <c r="N187" i="8"/>
  <c r="O187" i="8"/>
  <c r="Y187" i="8"/>
  <c r="Z187" i="8"/>
  <c r="BD187" i="8" s="1"/>
  <c r="AA187" i="8"/>
  <c r="AC187" i="8" s="1"/>
  <c r="BL187" i="8"/>
  <c r="I188" i="8"/>
  <c r="J188" i="8"/>
  <c r="K188" i="8"/>
  <c r="L188" i="8"/>
  <c r="M188" i="8"/>
  <c r="P188" i="8" s="1"/>
  <c r="N188" i="8"/>
  <c r="O188" i="8"/>
  <c r="Y188" i="8"/>
  <c r="Z188" i="8"/>
  <c r="BD188" i="8" s="1"/>
  <c r="AA188" i="8"/>
  <c r="AC188" i="8" s="1"/>
  <c r="BL188" i="8"/>
  <c r="I189" i="8"/>
  <c r="J189" i="8"/>
  <c r="K189" i="8"/>
  <c r="L189" i="8"/>
  <c r="M189" i="8"/>
  <c r="P189" i="8" s="1"/>
  <c r="N189" i="8"/>
  <c r="O189" i="8"/>
  <c r="Y189" i="8"/>
  <c r="Z189" i="8"/>
  <c r="BD189" i="8" s="1"/>
  <c r="AA189" i="8"/>
  <c r="AC189" i="8" s="1"/>
  <c r="BL189" i="8"/>
  <c r="I190" i="8"/>
  <c r="J190" i="8"/>
  <c r="K190" i="8"/>
  <c r="L190" i="8"/>
  <c r="M190" i="8"/>
  <c r="P190" i="8" s="1"/>
  <c r="N190" i="8"/>
  <c r="O190" i="8"/>
  <c r="Y190" i="8"/>
  <c r="Z190" i="8"/>
  <c r="BD190" i="8" s="1"/>
  <c r="AA190" i="8"/>
  <c r="AC190" i="8"/>
  <c r="BL190" i="8"/>
  <c r="I191" i="8"/>
  <c r="J191" i="8"/>
  <c r="K191" i="8"/>
  <c r="L191" i="8"/>
  <c r="M191" i="8"/>
  <c r="P191" i="8" s="1"/>
  <c r="N191" i="8"/>
  <c r="O191" i="8"/>
  <c r="Y191" i="8"/>
  <c r="Z191" i="8"/>
  <c r="BD191" i="8" s="1"/>
  <c r="AA191" i="8"/>
  <c r="AC191" i="8" s="1"/>
  <c r="BL191" i="8"/>
  <c r="I192" i="8"/>
  <c r="J192" i="8"/>
  <c r="K192" i="8"/>
  <c r="L192" i="8"/>
  <c r="M192" i="8"/>
  <c r="P192" i="8" s="1"/>
  <c r="N192" i="8"/>
  <c r="O192" i="8"/>
  <c r="Y192" i="8"/>
  <c r="Z192" i="8"/>
  <c r="BD192" i="8" s="1"/>
  <c r="AA192" i="8"/>
  <c r="AC192" i="8" s="1"/>
  <c r="BL192" i="8"/>
  <c r="I193" i="8"/>
  <c r="J193" i="8"/>
  <c r="K193" i="8"/>
  <c r="L193" i="8"/>
  <c r="M193" i="8"/>
  <c r="P193" i="8" s="1"/>
  <c r="N193" i="8"/>
  <c r="O193" i="8"/>
  <c r="Y193" i="8"/>
  <c r="Z193" i="8"/>
  <c r="BD193" i="8" s="1"/>
  <c r="AA193" i="8"/>
  <c r="AC193" i="8" s="1"/>
  <c r="BL193" i="8"/>
  <c r="H194" i="8"/>
  <c r="I194" i="8"/>
  <c r="J194" i="8"/>
  <c r="K194" i="8"/>
  <c r="L194" i="8"/>
  <c r="M194" i="8"/>
  <c r="P194" i="8" s="1"/>
  <c r="N194" i="8"/>
  <c r="O194" i="8"/>
  <c r="Y194" i="8"/>
  <c r="Z194" i="8"/>
  <c r="BD194" i="8" s="1"/>
  <c r="AA194" i="8"/>
  <c r="AC194" i="8" s="1"/>
  <c r="BL194" i="8"/>
  <c r="H195" i="8"/>
  <c r="I195" i="8"/>
  <c r="J195" i="8"/>
  <c r="K195" i="8"/>
  <c r="L195" i="8"/>
  <c r="M195" i="8"/>
  <c r="P195" i="8" s="1"/>
  <c r="N195" i="8"/>
  <c r="O195" i="8"/>
  <c r="Y195" i="8"/>
  <c r="Z195" i="8"/>
  <c r="AA195" i="8"/>
  <c r="AC195" i="8" s="1"/>
  <c r="BD195" i="8"/>
  <c r="BL195" i="8"/>
  <c r="H196" i="8"/>
  <c r="I196" i="8"/>
  <c r="J196" i="8"/>
  <c r="K196" i="8"/>
  <c r="L196" i="8"/>
  <c r="M196" i="8"/>
  <c r="P196" i="8" s="1"/>
  <c r="N196" i="8"/>
  <c r="O196" i="8"/>
  <c r="Y196" i="8"/>
  <c r="Z196" i="8"/>
  <c r="BD196" i="8" s="1"/>
  <c r="AA196" i="8"/>
  <c r="AC196" i="8" s="1"/>
  <c r="BL196" i="8"/>
  <c r="H197" i="8"/>
  <c r="I197" i="8"/>
  <c r="J197" i="8"/>
  <c r="K197" i="8"/>
  <c r="L197" i="8"/>
  <c r="M197" i="8"/>
  <c r="P197" i="8" s="1"/>
  <c r="N197" i="8"/>
  <c r="O197" i="8"/>
  <c r="Y197" i="8"/>
  <c r="Z197" i="8"/>
  <c r="BD197" i="8" s="1"/>
  <c r="AA197" i="8"/>
  <c r="AC197" i="8" s="1"/>
  <c r="BL197" i="8"/>
  <c r="H198" i="8"/>
  <c r="I198" i="8"/>
  <c r="J198" i="8"/>
  <c r="K198" i="8"/>
  <c r="L198" i="8"/>
  <c r="M198" i="8"/>
  <c r="P198" i="8" s="1"/>
  <c r="N198" i="8"/>
  <c r="O198" i="8"/>
  <c r="Y198" i="8"/>
  <c r="Z198" i="8"/>
  <c r="BD198" i="8" s="1"/>
  <c r="AA198" i="8"/>
  <c r="AC198" i="8" s="1"/>
  <c r="BL198" i="8"/>
  <c r="H199" i="8"/>
  <c r="I199" i="8"/>
  <c r="J199" i="8"/>
  <c r="K199" i="8"/>
  <c r="L199" i="8"/>
  <c r="M199" i="8"/>
  <c r="P199" i="8" s="1"/>
  <c r="N199" i="8"/>
  <c r="O199" i="8"/>
  <c r="Y199" i="8"/>
  <c r="Z199" i="8"/>
  <c r="BD199" i="8" s="1"/>
  <c r="AA199" i="8"/>
  <c r="AC199" i="8" s="1"/>
  <c r="BL199" i="8"/>
  <c r="H200" i="8"/>
  <c r="I200" i="8"/>
  <c r="J200" i="8"/>
  <c r="K200" i="8"/>
  <c r="L200" i="8"/>
  <c r="M200" i="8"/>
  <c r="P200" i="8" s="1"/>
  <c r="N200" i="8"/>
  <c r="O200" i="8"/>
  <c r="Y200" i="8"/>
  <c r="Z200" i="8"/>
  <c r="BD200" i="8" s="1"/>
  <c r="AA200" i="8"/>
  <c r="AC200" i="8" s="1"/>
  <c r="BL200" i="8"/>
  <c r="H201" i="8"/>
  <c r="I201" i="8"/>
  <c r="J201" i="8"/>
  <c r="K201" i="8"/>
  <c r="L201" i="8"/>
  <c r="M201" i="8"/>
  <c r="P201" i="8" s="1"/>
  <c r="N201" i="8"/>
  <c r="O201" i="8"/>
  <c r="Y201" i="8"/>
  <c r="Z201" i="8"/>
  <c r="BD201" i="8" s="1"/>
  <c r="AA201" i="8"/>
  <c r="AC201" i="8" s="1"/>
  <c r="BL201" i="8"/>
  <c r="H202" i="8"/>
  <c r="I202" i="8"/>
  <c r="J202" i="8"/>
  <c r="K202" i="8"/>
  <c r="L202" i="8"/>
  <c r="M202" i="8"/>
  <c r="P202" i="8" s="1"/>
  <c r="N202" i="8"/>
  <c r="O202" i="8"/>
  <c r="Y202" i="8"/>
  <c r="Z202" i="8"/>
  <c r="BD202" i="8" s="1"/>
  <c r="AA202" i="8"/>
  <c r="AC202" i="8" s="1"/>
  <c r="BL202" i="8"/>
  <c r="H203" i="8"/>
  <c r="I203" i="8"/>
  <c r="J203" i="8"/>
  <c r="K203" i="8"/>
  <c r="L203" i="8"/>
  <c r="M203" i="8"/>
  <c r="P203" i="8" s="1"/>
  <c r="N203" i="8"/>
  <c r="O203" i="8"/>
  <c r="Y203" i="8"/>
  <c r="Z203" i="8"/>
  <c r="BD203" i="8" s="1"/>
  <c r="AA203" i="8"/>
  <c r="AC203" i="8" s="1"/>
  <c r="BL203" i="8"/>
  <c r="H204" i="8"/>
  <c r="I204" i="8"/>
  <c r="J204" i="8"/>
  <c r="K204" i="8"/>
  <c r="L204" i="8"/>
  <c r="M204" i="8"/>
  <c r="P204" i="8" s="1"/>
  <c r="N204" i="8"/>
  <c r="O204" i="8"/>
  <c r="Y204" i="8"/>
  <c r="Z204" i="8"/>
  <c r="AA204" i="8"/>
  <c r="AC204" i="8" s="1"/>
  <c r="BD204" i="8"/>
  <c r="BL204" i="8"/>
  <c r="H205" i="8"/>
  <c r="I205" i="8"/>
  <c r="J205" i="8"/>
  <c r="K205" i="8"/>
  <c r="L205" i="8"/>
  <c r="M205" i="8"/>
  <c r="P205" i="8" s="1"/>
  <c r="N205" i="8"/>
  <c r="O205" i="8"/>
  <c r="Y205" i="8"/>
  <c r="Z205" i="8"/>
  <c r="BD205" i="8" s="1"/>
  <c r="AA205" i="8"/>
  <c r="AC205" i="8" s="1"/>
  <c r="BL205" i="8"/>
  <c r="H206" i="8"/>
  <c r="I206" i="8"/>
  <c r="J206" i="8"/>
  <c r="K206" i="8"/>
  <c r="L206" i="8"/>
  <c r="M206" i="8"/>
  <c r="P206" i="8" s="1"/>
  <c r="N206" i="8"/>
  <c r="O206" i="8"/>
  <c r="Y206" i="8"/>
  <c r="Z206" i="8"/>
  <c r="BD206" i="8" s="1"/>
  <c r="AA206" i="8"/>
  <c r="AC206" i="8" s="1"/>
  <c r="BL206" i="8"/>
  <c r="H207" i="8"/>
  <c r="I207" i="8"/>
  <c r="J207" i="8"/>
  <c r="K207" i="8"/>
  <c r="L207" i="8"/>
  <c r="M207" i="8"/>
  <c r="P207" i="8" s="1"/>
  <c r="N207" i="8"/>
  <c r="O207" i="8"/>
  <c r="Y207" i="8"/>
  <c r="Z207" i="8"/>
  <c r="BD207" i="8" s="1"/>
  <c r="AA207" i="8"/>
  <c r="AC207" i="8"/>
  <c r="BL207" i="8"/>
  <c r="H208" i="8"/>
  <c r="I208" i="8"/>
  <c r="J208" i="8"/>
  <c r="K208" i="8"/>
  <c r="L208" i="8"/>
  <c r="M208" i="8"/>
  <c r="P208" i="8" s="1"/>
  <c r="N208" i="8"/>
  <c r="O208" i="8"/>
  <c r="Y208" i="8"/>
  <c r="Z208" i="8"/>
  <c r="AA208" i="8"/>
  <c r="AC208" i="8" s="1"/>
  <c r="BD208" i="8"/>
  <c r="BL208" i="8"/>
  <c r="H209" i="8"/>
  <c r="I209" i="8"/>
  <c r="J209" i="8"/>
  <c r="K209" i="8"/>
  <c r="L209" i="8"/>
  <c r="M209" i="8"/>
  <c r="P209" i="8" s="1"/>
  <c r="N209" i="8"/>
  <c r="O209" i="8"/>
  <c r="Y209" i="8"/>
  <c r="Z209" i="8"/>
  <c r="BD209" i="8" s="1"/>
  <c r="AA209" i="8"/>
  <c r="AC209" i="8" s="1"/>
  <c r="BL209" i="8"/>
  <c r="H210" i="8"/>
  <c r="I210" i="8"/>
  <c r="J210" i="8"/>
  <c r="K210" i="8"/>
  <c r="L210" i="8"/>
  <c r="M210" i="8"/>
  <c r="P210" i="8" s="1"/>
  <c r="N210" i="8"/>
  <c r="O210" i="8"/>
  <c r="Y210" i="8"/>
  <c r="Z210" i="8"/>
  <c r="BD210" i="8" s="1"/>
  <c r="AA210" i="8"/>
  <c r="AC210" i="8" s="1"/>
  <c r="BL210" i="8"/>
  <c r="H211" i="8"/>
  <c r="I211" i="8"/>
  <c r="J211" i="8"/>
  <c r="K211" i="8"/>
  <c r="L211" i="8"/>
  <c r="M211" i="8"/>
  <c r="P211" i="8" s="1"/>
  <c r="N211" i="8"/>
  <c r="O211" i="8"/>
  <c r="Y211" i="8"/>
  <c r="Z211" i="8"/>
  <c r="BD211" i="8" s="1"/>
  <c r="AA211" i="8"/>
  <c r="AC211" i="8" s="1"/>
  <c r="BL211" i="8"/>
  <c r="H212" i="8"/>
  <c r="I212" i="8"/>
  <c r="J212" i="8"/>
  <c r="K212" i="8"/>
  <c r="L212" i="8"/>
  <c r="M212" i="8"/>
  <c r="P212" i="8" s="1"/>
  <c r="N212" i="8"/>
  <c r="O212" i="8"/>
  <c r="Y212" i="8"/>
  <c r="Z212" i="8"/>
  <c r="BD212" i="8" s="1"/>
  <c r="AA212" i="8"/>
  <c r="AC212" i="8" s="1"/>
  <c r="BL212" i="8"/>
  <c r="H213" i="8"/>
  <c r="I213" i="8"/>
  <c r="J213" i="8"/>
  <c r="K213" i="8"/>
  <c r="L213" i="8"/>
  <c r="M213" i="8"/>
  <c r="P213" i="8" s="1"/>
  <c r="N213" i="8"/>
  <c r="O213" i="8"/>
  <c r="Y213" i="8"/>
  <c r="Z213" i="8"/>
  <c r="BD213" i="8" s="1"/>
  <c r="AA213" i="8"/>
  <c r="AC213" i="8" s="1"/>
  <c r="BL213" i="8"/>
  <c r="H214" i="8"/>
  <c r="I214" i="8"/>
  <c r="J214" i="8"/>
  <c r="K214" i="8"/>
  <c r="L214" i="8"/>
  <c r="M214" i="8"/>
  <c r="P214" i="8" s="1"/>
  <c r="N214" i="8"/>
  <c r="O214" i="8"/>
  <c r="Y214" i="8"/>
  <c r="Z214" i="8"/>
  <c r="BD214" i="8" s="1"/>
  <c r="AA214" i="8"/>
  <c r="AC214" i="8" s="1"/>
  <c r="BL214" i="8"/>
  <c r="H215" i="8"/>
  <c r="I215" i="8"/>
  <c r="J215" i="8"/>
  <c r="K215" i="8"/>
  <c r="L215" i="8"/>
  <c r="M215" i="8"/>
  <c r="P215" i="8" s="1"/>
  <c r="N215" i="8"/>
  <c r="O215" i="8"/>
  <c r="Y215" i="8"/>
  <c r="Z215" i="8"/>
  <c r="BD215" i="8" s="1"/>
  <c r="AA215" i="8"/>
  <c r="AC215" i="8"/>
  <c r="BL215" i="8"/>
  <c r="H216" i="8"/>
  <c r="I216" i="8"/>
  <c r="J216" i="8"/>
  <c r="K216" i="8"/>
  <c r="L216" i="8"/>
  <c r="M216" i="8"/>
  <c r="P216" i="8" s="1"/>
  <c r="N216" i="8"/>
  <c r="O216" i="8"/>
  <c r="Y216" i="8"/>
  <c r="Z216" i="8"/>
  <c r="BD216" i="8" s="1"/>
  <c r="AA216" i="8"/>
  <c r="AC216" i="8"/>
  <c r="BL216" i="8"/>
  <c r="H217" i="8"/>
  <c r="I217" i="8"/>
  <c r="J217" i="8"/>
  <c r="K217" i="8"/>
  <c r="L217" i="8"/>
  <c r="M217" i="8"/>
  <c r="P217" i="8" s="1"/>
  <c r="N217" i="8"/>
  <c r="O217" i="8"/>
  <c r="Y217" i="8"/>
  <c r="Z217" i="8"/>
  <c r="BD217" i="8" s="1"/>
  <c r="AA217" i="8"/>
  <c r="AC217" i="8"/>
  <c r="BL217" i="8"/>
  <c r="H218" i="8"/>
  <c r="I218" i="8"/>
  <c r="J218" i="8"/>
  <c r="K218" i="8"/>
  <c r="L218" i="8"/>
  <c r="M218" i="8"/>
  <c r="P218" i="8" s="1"/>
  <c r="N218" i="8"/>
  <c r="O218" i="8"/>
  <c r="Y218" i="8"/>
  <c r="Z218" i="8"/>
  <c r="BD218" i="8" s="1"/>
  <c r="AA218" i="8"/>
  <c r="AC218" i="8" s="1"/>
  <c r="BL218" i="8"/>
  <c r="H219" i="8"/>
  <c r="I219" i="8"/>
  <c r="J219" i="8"/>
  <c r="K219" i="8"/>
  <c r="L219" i="8"/>
  <c r="M219" i="8"/>
  <c r="P219" i="8" s="1"/>
  <c r="N219" i="8"/>
  <c r="O219" i="8"/>
  <c r="Y219" i="8"/>
  <c r="Z219" i="8"/>
  <c r="BD219" i="8" s="1"/>
  <c r="AA219" i="8"/>
  <c r="AC219" i="8"/>
  <c r="BL219" i="8"/>
  <c r="H220" i="8"/>
  <c r="I220" i="8"/>
  <c r="J220" i="8"/>
  <c r="K220" i="8"/>
  <c r="L220" i="8"/>
  <c r="M220" i="8"/>
  <c r="P220" i="8" s="1"/>
  <c r="N220" i="8"/>
  <c r="O220" i="8"/>
  <c r="Y220" i="8"/>
  <c r="Z220" i="8"/>
  <c r="BD220" i="8" s="1"/>
  <c r="AA220" i="8"/>
  <c r="AC220" i="8" s="1"/>
  <c r="BL220" i="8"/>
  <c r="H221" i="8"/>
  <c r="I221" i="8"/>
  <c r="J221" i="8"/>
  <c r="K221" i="8"/>
  <c r="L221" i="8"/>
  <c r="M221" i="8"/>
  <c r="N221" i="8"/>
  <c r="O221" i="8"/>
  <c r="P221" i="8"/>
  <c r="Y221" i="8"/>
  <c r="Z221" i="8"/>
  <c r="BD221" i="8" s="1"/>
  <c r="AA221" i="8"/>
  <c r="AC221" i="8" s="1"/>
  <c r="BL221" i="8"/>
  <c r="H222" i="8"/>
  <c r="I222" i="8"/>
  <c r="J222" i="8"/>
  <c r="K222" i="8"/>
  <c r="L222" i="8"/>
  <c r="M222" i="8"/>
  <c r="P222" i="8" s="1"/>
  <c r="N222" i="8"/>
  <c r="O222" i="8"/>
  <c r="Y222" i="8"/>
  <c r="Z222" i="8"/>
  <c r="BD222" i="8" s="1"/>
  <c r="AA222" i="8"/>
  <c r="AC222" i="8" s="1"/>
  <c r="BL222" i="8"/>
  <c r="H223" i="8"/>
  <c r="I223" i="8"/>
  <c r="J223" i="8"/>
  <c r="K223" i="8"/>
  <c r="L223" i="8"/>
  <c r="M223" i="8"/>
  <c r="P223" i="8" s="1"/>
  <c r="N223" i="8"/>
  <c r="O223" i="8"/>
  <c r="Y223" i="8"/>
  <c r="Z223" i="8"/>
  <c r="BD223" i="8" s="1"/>
  <c r="AA223" i="8"/>
  <c r="AC223" i="8" s="1"/>
  <c r="BL223" i="8"/>
  <c r="H224" i="8"/>
  <c r="I224" i="8"/>
  <c r="J224" i="8"/>
  <c r="K224" i="8"/>
  <c r="L224" i="8"/>
  <c r="M224" i="8"/>
  <c r="P224" i="8" s="1"/>
  <c r="N224" i="8"/>
  <c r="O224" i="8"/>
  <c r="Y224" i="8"/>
  <c r="Z224" i="8"/>
  <c r="BD224" i="8" s="1"/>
  <c r="AA224" i="8"/>
  <c r="AC224" i="8" s="1"/>
  <c r="BL224" i="8"/>
  <c r="H225" i="8"/>
  <c r="I225" i="8"/>
  <c r="J225" i="8"/>
  <c r="K225" i="8"/>
  <c r="L225" i="8"/>
  <c r="M225" i="8"/>
  <c r="P225" i="8" s="1"/>
  <c r="N225" i="8"/>
  <c r="O225" i="8"/>
  <c r="Y225" i="8"/>
  <c r="Z225" i="8"/>
  <c r="BD225" i="8" s="1"/>
  <c r="AA225" i="8"/>
  <c r="AC225" i="8"/>
  <c r="BL225" i="8"/>
  <c r="H226" i="8"/>
  <c r="I226" i="8"/>
  <c r="J226" i="8"/>
  <c r="K226" i="8"/>
  <c r="L226" i="8"/>
  <c r="M226" i="8"/>
  <c r="P226" i="8" s="1"/>
  <c r="N226" i="8"/>
  <c r="O226" i="8"/>
  <c r="Y226" i="8"/>
  <c r="Z226" i="8"/>
  <c r="AA226" i="8"/>
  <c r="AC226" i="8" s="1"/>
  <c r="BD226" i="8"/>
  <c r="BL226" i="8"/>
  <c r="H227" i="8"/>
  <c r="I227" i="8"/>
  <c r="J227" i="8"/>
  <c r="K227" i="8"/>
  <c r="L227" i="8"/>
  <c r="M227" i="8"/>
  <c r="P227" i="8" s="1"/>
  <c r="N227" i="8"/>
  <c r="O227" i="8"/>
  <c r="Y227" i="8"/>
  <c r="Z227" i="8"/>
  <c r="BD227" i="8" s="1"/>
  <c r="AA227" i="8"/>
  <c r="AC227" i="8"/>
  <c r="BL227" i="8"/>
  <c r="H228" i="8"/>
  <c r="I228" i="8"/>
  <c r="J228" i="8"/>
  <c r="K228" i="8"/>
  <c r="L228" i="8"/>
  <c r="M228" i="8"/>
  <c r="P228" i="8" s="1"/>
  <c r="N228" i="8"/>
  <c r="O228" i="8"/>
  <c r="Y228" i="8"/>
  <c r="Z228" i="8"/>
  <c r="BD228" i="8" s="1"/>
  <c r="AA228" i="8"/>
  <c r="AC228" i="8" s="1"/>
  <c r="BL228" i="8"/>
  <c r="H229" i="8"/>
  <c r="I229" i="8"/>
  <c r="J229" i="8"/>
  <c r="K229" i="8"/>
  <c r="L229" i="8"/>
  <c r="M229" i="8"/>
  <c r="P229" i="8" s="1"/>
  <c r="N229" i="8"/>
  <c r="O229" i="8"/>
  <c r="Y229" i="8"/>
  <c r="Z229" i="8"/>
  <c r="BD229" i="8" s="1"/>
  <c r="AA229" i="8"/>
  <c r="AC229" i="8" s="1"/>
  <c r="BL229" i="8"/>
  <c r="H230" i="8"/>
  <c r="I230" i="8"/>
  <c r="J230" i="8"/>
  <c r="K230" i="8"/>
  <c r="L230" i="8"/>
  <c r="M230" i="8"/>
  <c r="P230" i="8" s="1"/>
  <c r="N230" i="8"/>
  <c r="O230" i="8"/>
  <c r="Y230" i="8"/>
  <c r="Z230" i="8"/>
  <c r="BD230" i="8" s="1"/>
  <c r="AA230" i="8"/>
  <c r="AC230" i="8" s="1"/>
  <c r="BL230" i="8"/>
  <c r="H231" i="8"/>
  <c r="I231" i="8"/>
  <c r="J231" i="8"/>
  <c r="K231" i="8"/>
  <c r="L231" i="8"/>
  <c r="M231" i="8"/>
  <c r="N231" i="8"/>
  <c r="O231" i="8"/>
  <c r="P231" i="8"/>
  <c r="Y231" i="8"/>
  <c r="Z231" i="8"/>
  <c r="BD231" i="8" s="1"/>
  <c r="AA231" i="8"/>
  <c r="AC231" i="8" s="1"/>
  <c r="BL231" i="8"/>
  <c r="H232" i="8"/>
  <c r="I232" i="8"/>
  <c r="J232" i="8"/>
  <c r="K232" i="8"/>
  <c r="L232" i="8"/>
  <c r="M232" i="8"/>
  <c r="P232" i="8" s="1"/>
  <c r="N232" i="8"/>
  <c r="O232" i="8"/>
  <c r="Y232" i="8"/>
  <c r="Z232" i="8"/>
  <c r="BD232" i="8" s="1"/>
  <c r="AA232" i="8"/>
  <c r="AC232" i="8" s="1"/>
  <c r="BL232" i="8"/>
  <c r="H233" i="8"/>
  <c r="I233" i="8"/>
  <c r="J233" i="8"/>
  <c r="K233" i="8"/>
  <c r="L233" i="8"/>
  <c r="M233" i="8"/>
  <c r="P233" i="8" s="1"/>
  <c r="N233" i="8"/>
  <c r="O233" i="8"/>
  <c r="Y233" i="8"/>
  <c r="Z233" i="8"/>
  <c r="BD233" i="8" s="1"/>
  <c r="AA233" i="8"/>
  <c r="AC233" i="8"/>
  <c r="BL233" i="8"/>
  <c r="H234" i="8"/>
  <c r="I234" i="8"/>
  <c r="J234" i="8"/>
  <c r="K234" i="8"/>
  <c r="L234" i="8"/>
  <c r="M234" i="8"/>
  <c r="P234" i="8" s="1"/>
  <c r="N234" i="8"/>
  <c r="O234" i="8"/>
  <c r="Y234" i="8"/>
  <c r="Z234" i="8"/>
  <c r="BD234" i="8" s="1"/>
  <c r="AA234" i="8"/>
  <c r="AC234" i="8" s="1"/>
  <c r="BL234" i="8"/>
  <c r="H235" i="8"/>
  <c r="I235" i="8"/>
  <c r="J235" i="8"/>
  <c r="K235" i="8"/>
  <c r="L235" i="8"/>
  <c r="M235" i="8"/>
  <c r="P235" i="8" s="1"/>
  <c r="N235" i="8"/>
  <c r="O235" i="8"/>
  <c r="Y235" i="8"/>
  <c r="Z235" i="8"/>
  <c r="AA235" i="8"/>
  <c r="AC235" i="8" s="1"/>
  <c r="BD235" i="8"/>
  <c r="BL235" i="8"/>
  <c r="H236" i="8"/>
  <c r="I236" i="8"/>
  <c r="J236" i="8"/>
  <c r="K236" i="8"/>
  <c r="L236" i="8"/>
  <c r="M236" i="8"/>
  <c r="P236" i="8" s="1"/>
  <c r="N236" i="8"/>
  <c r="O236" i="8"/>
  <c r="Y236" i="8"/>
  <c r="Z236" i="8"/>
  <c r="BD236" i="8" s="1"/>
  <c r="AA236" i="8"/>
  <c r="AC236" i="8" s="1"/>
  <c r="BL236" i="8"/>
  <c r="H237" i="8"/>
  <c r="I237" i="8"/>
  <c r="J237" i="8"/>
  <c r="K237" i="8"/>
  <c r="L237" i="8"/>
  <c r="M237" i="8"/>
  <c r="P237" i="8" s="1"/>
  <c r="N237" i="8"/>
  <c r="O237" i="8"/>
  <c r="Y237" i="8"/>
  <c r="Z237" i="8"/>
  <c r="BD237" i="8" s="1"/>
  <c r="AA237" i="8"/>
  <c r="AC237" i="8" s="1"/>
  <c r="BL237" i="8"/>
  <c r="H238" i="8"/>
  <c r="I238" i="8"/>
  <c r="J238" i="8"/>
  <c r="K238" i="8"/>
  <c r="L238" i="8"/>
  <c r="M238" i="8"/>
  <c r="P238" i="8" s="1"/>
  <c r="N238" i="8"/>
  <c r="O238" i="8"/>
  <c r="Y238" i="8"/>
  <c r="Z238" i="8"/>
  <c r="BD238" i="8" s="1"/>
  <c r="AA238" i="8"/>
  <c r="AC238" i="8" s="1"/>
  <c r="BL238" i="8"/>
  <c r="H239" i="8"/>
  <c r="I239" i="8"/>
  <c r="J239" i="8"/>
  <c r="K239" i="8"/>
  <c r="L239" i="8"/>
  <c r="M239" i="8"/>
  <c r="P239" i="8" s="1"/>
  <c r="N239" i="8"/>
  <c r="O239" i="8"/>
  <c r="Y239" i="8"/>
  <c r="Z239" i="8"/>
  <c r="BD239" i="8" s="1"/>
  <c r="AA239" i="8"/>
  <c r="AC239" i="8"/>
  <c r="BL239" i="8"/>
  <c r="H240" i="8"/>
  <c r="I240" i="8"/>
  <c r="J240" i="8"/>
  <c r="K240" i="8"/>
  <c r="L240" i="8"/>
  <c r="M240" i="8"/>
  <c r="P240" i="8" s="1"/>
  <c r="N240" i="8"/>
  <c r="O240" i="8"/>
  <c r="Y240" i="8"/>
  <c r="Z240" i="8"/>
  <c r="AA240" i="8"/>
  <c r="AC240" i="8" s="1"/>
  <c r="BD240" i="8"/>
  <c r="BL240" i="8"/>
  <c r="H241" i="8"/>
  <c r="I241" i="8"/>
  <c r="J241" i="8"/>
  <c r="K241" i="8"/>
  <c r="L241" i="8"/>
  <c r="M241" i="8"/>
  <c r="P241" i="8" s="1"/>
  <c r="N241" i="8"/>
  <c r="O241" i="8"/>
  <c r="Y241" i="8"/>
  <c r="Z241" i="8"/>
  <c r="BD241" i="8" s="1"/>
  <c r="AA241" i="8"/>
  <c r="AC241" i="8" s="1"/>
  <c r="BL241" i="8"/>
  <c r="H242" i="8"/>
  <c r="I242" i="8"/>
  <c r="J242" i="8"/>
  <c r="K242" i="8"/>
  <c r="L242" i="8"/>
  <c r="M242" i="8"/>
  <c r="P242" i="8" s="1"/>
  <c r="N242" i="8"/>
  <c r="O242" i="8"/>
  <c r="Y242" i="8"/>
  <c r="Z242" i="8"/>
  <c r="BD242" i="8" s="1"/>
  <c r="AA242" i="8"/>
  <c r="AC242" i="8" s="1"/>
  <c r="BL242" i="8"/>
  <c r="H243" i="8"/>
  <c r="I243" i="8"/>
  <c r="J243" i="8"/>
  <c r="K243" i="8"/>
  <c r="L243" i="8"/>
  <c r="M243" i="8"/>
  <c r="P243" i="8" s="1"/>
  <c r="N243" i="8"/>
  <c r="O243" i="8"/>
  <c r="Y243" i="8"/>
  <c r="Z243" i="8"/>
  <c r="BD243" i="8" s="1"/>
  <c r="AA243" i="8"/>
  <c r="AC243" i="8" s="1"/>
  <c r="BL243" i="8"/>
  <c r="H244" i="8"/>
  <c r="I244" i="8"/>
  <c r="J244" i="8"/>
  <c r="K244" i="8"/>
  <c r="L244" i="8"/>
  <c r="M244" i="8"/>
  <c r="P244" i="8" s="1"/>
  <c r="N244" i="8"/>
  <c r="O244" i="8"/>
  <c r="Y244" i="8"/>
  <c r="Z244" i="8"/>
  <c r="BD244" i="8" s="1"/>
  <c r="AA244" i="8"/>
  <c r="AC244" i="8" s="1"/>
  <c r="BL244" i="8"/>
  <c r="H245" i="8"/>
  <c r="I245" i="8"/>
  <c r="J245" i="8"/>
  <c r="K245" i="8"/>
  <c r="L245" i="8"/>
  <c r="M245" i="8"/>
  <c r="P245" i="8" s="1"/>
  <c r="N245" i="8"/>
  <c r="O245" i="8"/>
  <c r="Y245" i="8"/>
  <c r="Z245" i="8"/>
  <c r="BD245" i="8" s="1"/>
  <c r="AA245" i="8"/>
  <c r="AC245" i="8" s="1"/>
  <c r="BL245" i="8"/>
  <c r="H246" i="8"/>
  <c r="I246" i="8"/>
  <c r="J246" i="8"/>
  <c r="K246" i="8"/>
  <c r="L246" i="8"/>
  <c r="M246" i="8"/>
  <c r="P246" i="8" s="1"/>
  <c r="N246" i="8"/>
  <c r="O246" i="8"/>
  <c r="Y246" i="8"/>
  <c r="Z246" i="8"/>
  <c r="BD246" i="8" s="1"/>
  <c r="AA246" i="8"/>
  <c r="AC246" i="8" s="1"/>
  <c r="BL246" i="8"/>
  <c r="H247" i="8"/>
  <c r="I247" i="8"/>
  <c r="J247" i="8"/>
  <c r="K247" i="8"/>
  <c r="L247" i="8"/>
  <c r="M247" i="8"/>
  <c r="P247" i="8" s="1"/>
  <c r="N247" i="8"/>
  <c r="O247" i="8"/>
  <c r="Y247" i="8"/>
  <c r="Z247" i="8"/>
  <c r="BD247" i="8" s="1"/>
  <c r="AA247" i="8"/>
  <c r="AC247" i="8" s="1"/>
  <c r="BL247" i="8"/>
  <c r="H248" i="8"/>
  <c r="I248" i="8"/>
  <c r="J248" i="8"/>
  <c r="K248" i="8"/>
  <c r="L248" i="8"/>
  <c r="M248" i="8"/>
  <c r="P248" i="8" s="1"/>
  <c r="N248" i="8"/>
  <c r="O248" i="8"/>
  <c r="Y248" i="8"/>
  <c r="Z248" i="8"/>
  <c r="AA248" i="8"/>
  <c r="AC248" i="8" s="1"/>
  <c r="BD248" i="8"/>
  <c r="BL248" i="8"/>
  <c r="H249" i="8"/>
  <c r="I249" i="8"/>
  <c r="J249" i="8"/>
  <c r="K249" i="8"/>
  <c r="L249" i="8"/>
  <c r="M249" i="8"/>
  <c r="P249" i="8" s="1"/>
  <c r="N249" i="8"/>
  <c r="O249" i="8"/>
  <c r="Y249" i="8"/>
  <c r="Z249" i="8"/>
  <c r="BD249" i="8" s="1"/>
  <c r="AA249" i="8"/>
  <c r="AC249" i="8" s="1"/>
  <c r="BL249" i="8"/>
  <c r="H250" i="8"/>
  <c r="I250" i="8"/>
  <c r="J250" i="8"/>
  <c r="K250" i="8"/>
  <c r="L250" i="8"/>
  <c r="M250" i="8"/>
  <c r="P250" i="8" s="1"/>
  <c r="N250" i="8"/>
  <c r="O250" i="8"/>
  <c r="Y250" i="8"/>
  <c r="Z250" i="8"/>
  <c r="BD250" i="8" s="1"/>
  <c r="AA250" i="8"/>
  <c r="AC250" i="8" s="1"/>
  <c r="BL250" i="8"/>
  <c r="H251" i="8"/>
  <c r="I251" i="8"/>
  <c r="J251" i="8"/>
  <c r="K251" i="8"/>
  <c r="L251" i="8"/>
  <c r="M251" i="8"/>
  <c r="P251" i="8" s="1"/>
  <c r="N251" i="8"/>
  <c r="O251" i="8"/>
  <c r="Y251" i="8"/>
  <c r="Z251" i="8"/>
  <c r="BD251" i="8" s="1"/>
  <c r="AA251" i="8"/>
  <c r="AC251" i="8"/>
  <c r="BL251" i="8"/>
  <c r="H252" i="8"/>
  <c r="I252" i="8"/>
  <c r="J252" i="8"/>
  <c r="K252" i="8"/>
  <c r="L252" i="8"/>
  <c r="M252" i="8"/>
  <c r="P252" i="8" s="1"/>
  <c r="N252" i="8"/>
  <c r="O252" i="8"/>
  <c r="Y252" i="8"/>
  <c r="Z252" i="8"/>
  <c r="BD252" i="8" s="1"/>
  <c r="AA252" i="8"/>
  <c r="AC252" i="8" s="1"/>
  <c r="BL252" i="8"/>
  <c r="H253" i="8"/>
  <c r="I253" i="8"/>
  <c r="J253" i="8"/>
  <c r="K253" i="8"/>
  <c r="L253" i="8"/>
  <c r="M253" i="8"/>
  <c r="N253" i="8"/>
  <c r="O253" i="8"/>
  <c r="P253" i="8"/>
  <c r="Y253" i="8"/>
  <c r="Z253" i="8"/>
  <c r="BD253" i="8" s="1"/>
  <c r="AA253" i="8"/>
  <c r="AC253" i="8" s="1"/>
  <c r="BL253" i="8"/>
  <c r="H254" i="8"/>
  <c r="I254" i="8"/>
  <c r="J254" i="8"/>
  <c r="K254" i="8"/>
  <c r="L254" i="8"/>
  <c r="M254" i="8"/>
  <c r="P254" i="8" s="1"/>
  <c r="N254" i="8"/>
  <c r="O254" i="8"/>
  <c r="Y254" i="8"/>
  <c r="Z254" i="8"/>
  <c r="AA254" i="8"/>
  <c r="AC254" i="8" s="1"/>
  <c r="BD254" i="8"/>
  <c r="BL254" i="8"/>
  <c r="H255" i="8"/>
  <c r="I255" i="8"/>
  <c r="J255" i="8"/>
  <c r="K255" i="8"/>
  <c r="L255" i="8"/>
  <c r="M255" i="8"/>
  <c r="P255" i="8" s="1"/>
  <c r="N255" i="8"/>
  <c r="O255" i="8"/>
  <c r="Y255" i="8"/>
  <c r="Z255" i="8"/>
  <c r="BD255" i="8" s="1"/>
  <c r="AA255" i="8"/>
  <c r="AC255" i="8" s="1"/>
  <c r="BL255" i="8"/>
  <c r="H256" i="8"/>
  <c r="I256" i="8"/>
  <c r="J256" i="8"/>
  <c r="K256" i="8"/>
  <c r="L256" i="8"/>
  <c r="M256" i="8"/>
  <c r="P256" i="8" s="1"/>
  <c r="N256" i="8"/>
  <c r="O256" i="8"/>
  <c r="Y256" i="8"/>
  <c r="Z256" i="8"/>
  <c r="BD256" i="8" s="1"/>
  <c r="AA256" i="8"/>
  <c r="AC256" i="8" s="1"/>
  <c r="BL256" i="8"/>
  <c r="H257" i="8"/>
  <c r="I257" i="8"/>
  <c r="J257" i="8"/>
  <c r="K257" i="8"/>
  <c r="L257" i="8"/>
  <c r="M257" i="8"/>
  <c r="P257" i="8" s="1"/>
  <c r="N257" i="8"/>
  <c r="O257" i="8"/>
  <c r="Y257" i="8"/>
  <c r="Z257" i="8"/>
  <c r="BD257" i="8" s="1"/>
  <c r="AA257" i="8"/>
  <c r="AC257" i="8" s="1"/>
  <c r="BL257" i="8"/>
  <c r="H258" i="8"/>
  <c r="I258" i="8"/>
  <c r="J258" i="8"/>
  <c r="K258" i="8"/>
  <c r="L258" i="8"/>
  <c r="M258" i="8"/>
  <c r="P258" i="8" s="1"/>
  <c r="N258" i="8"/>
  <c r="O258" i="8"/>
  <c r="Y258" i="8"/>
  <c r="Z258" i="8"/>
  <c r="BD258" i="8" s="1"/>
  <c r="AA258" i="8"/>
  <c r="AC258" i="8" s="1"/>
  <c r="BL258" i="8"/>
  <c r="H259" i="8"/>
  <c r="I259" i="8"/>
  <c r="J259" i="8"/>
  <c r="K259" i="8"/>
  <c r="L259" i="8"/>
  <c r="M259" i="8"/>
  <c r="P259" i="8" s="1"/>
  <c r="N259" i="8"/>
  <c r="O259" i="8"/>
  <c r="Y259" i="8"/>
  <c r="Z259" i="8"/>
  <c r="BD259" i="8" s="1"/>
  <c r="AA259" i="8"/>
  <c r="AC259" i="8" s="1"/>
  <c r="BL259" i="8"/>
  <c r="H260" i="8"/>
  <c r="I260" i="8"/>
  <c r="J260" i="8"/>
  <c r="K260" i="8"/>
  <c r="L260" i="8"/>
  <c r="M260" i="8"/>
  <c r="P260" i="8" s="1"/>
  <c r="N260" i="8"/>
  <c r="O260" i="8"/>
  <c r="Y260" i="8"/>
  <c r="Z260" i="8"/>
  <c r="BD260" i="8" s="1"/>
  <c r="AA260" i="8"/>
  <c r="AC260" i="8" s="1"/>
  <c r="BL260" i="8"/>
  <c r="H261" i="8"/>
  <c r="I261" i="8"/>
  <c r="J261" i="8"/>
  <c r="K261" i="8"/>
  <c r="L261" i="8"/>
  <c r="M261" i="8"/>
  <c r="P261" i="8" s="1"/>
  <c r="N261" i="8"/>
  <c r="O261" i="8"/>
  <c r="Y261" i="8"/>
  <c r="Z261" i="8"/>
  <c r="BD261" i="8" s="1"/>
  <c r="AA261" i="8"/>
  <c r="AC261" i="8" s="1"/>
  <c r="BL261" i="8"/>
  <c r="H262" i="8"/>
  <c r="I262" i="8"/>
  <c r="J262" i="8"/>
  <c r="K262" i="8"/>
  <c r="L262" i="8"/>
  <c r="M262" i="8"/>
  <c r="P262" i="8" s="1"/>
  <c r="N262" i="8"/>
  <c r="O262" i="8"/>
  <c r="Y262" i="8"/>
  <c r="Z262" i="8"/>
  <c r="AA262" i="8"/>
  <c r="AC262" i="8" s="1"/>
  <c r="BD262" i="8"/>
  <c r="BL262" i="8"/>
  <c r="H263" i="8"/>
  <c r="I263" i="8"/>
  <c r="J263" i="8"/>
  <c r="K263" i="8"/>
  <c r="L263" i="8"/>
  <c r="M263" i="8"/>
  <c r="P263" i="8" s="1"/>
  <c r="N263" i="8"/>
  <c r="O263" i="8"/>
  <c r="Y263" i="8"/>
  <c r="Z263" i="8"/>
  <c r="BD263" i="8" s="1"/>
  <c r="AA263" i="8"/>
  <c r="AC263" i="8"/>
  <c r="BL263" i="8"/>
  <c r="H264" i="8"/>
  <c r="I264" i="8"/>
  <c r="J264" i="8"/>
  <c r="K264" i="8"/>
  <c r="L264" i="8"/>
  <c r="M264" i="8"/>
  <c r="P264" i="8" s="1"/>
  <c r="N264" i="8"/>
  <c r="O264" i="8"/>
  <c r="Y264" i="8"/>
  <c r="Z264" i="8"/>
  <c r="AA264" i="8"/>
  <c r="AC264" i="8" s="1"/>
  <c r="BD264" i="8"/>
  <c r="BL264" i="8"/>
  <c r="H265" i="8"/>
  <c r="I265" i="8"/>
  <c r="J265" i="8"/>
  <c r="K265" i="8"/>
  <c r="L265" i="8"/>
  <c r="M265" i="8"/>
  <c r="N265" i="8"/>
  <c r="O265" i="8"/>
  <c r="P265" i="8"/>
  <c r="Y265" i="8"/>
  <c r="Z265" i="8"/>
  <c r="BD265" i="8" s="1"/>
  <c r="AA265" i="8"/>
  <c r="AC265" i="8" s="1"/>
  <c r="BL265" i="8"/>
  <c r="H266" i="8"/>
  <c r="I266" i="8"/>
  <c r="J266" i="8"/>
  <c r="K266" i="8"/>
  <c r="L266" i="8"/>
  <c r="M266" i="8"/>
  <c r="P266" i="8" s="1"/>
  <c r="N266" i="8"/>
  <c r="O266" i="8"/>
  <c r="Y266" i="8"/>
  <c r="Z266" i="8"/>
  <c r="BD266" i="8" s="1"/>
  <c r="AA266" i="8"/>
  <c r="AC266" i="8" s="1"/>
  <c r="BL266" i="8"/>
  <c r="H267" i="8"/>
  <c r="I267" i="8"/>
  <c r="J267" i="8"/>
  <c r="K267" i="8"/>
  <c r="L267" i="8"/>
  <c r="M267" i="8"/>
  <c r="P267" i="8" s="1"/>
  <c r="N267" i="8"/>
  <c r="O267" i="8"/>
  <c r="Y267" i="8"/>
  <c r="Z267" i="8"/>
  <c r="BD267" i="8" s="1"/>
  <c r="AA267" i="8"/>
  <c r="AC267" i="8" s="1"/>
  <c r="BL267" i="8"/>
  <c r="H268" i="8"/>
  <c r="I268" i="8"/>
  <c r="J268" i="8"/>
  <c r="K268" i="8"/>
  <c r="L268" i="8"/>
  <c r="M268" i="8"/>
  <c r="P268" i="8" s="1"/>
  <c r="N268" i="8"/>
  <c r="O268" i="8"/>
  <c r="Y268" i="8"/>
  <c r="Z268" i="8"/>
  <c r="BD268" i="8" s="1"/>
  <c r="AA268" i="8"/>
  <c r="AC268" i="8" s="1"/>
  <c r="BL268" i="8"/>
  <c r="H269" i="8"/>
  <c r="I269" i="8"/>
  <c r="J269" i="8"/>
  <c r="K269" i="8"/>
  <c r="L269" i="8"/>
  <c r="M269" i="8"/>
  <c r="P269" i="8" s="1"/>
  <c r="N269" i="8"/>
  <c r="O269" i="8"/>
  <c r="Y269" i="8"/>
  <c r="Z269" i="8"/>
  <c r="BD269" i="8" s="1"/>
  <c r="AA269" i="8"/>
  <c r="AC269" i="8" s="1"/>
  <c r="BL269" i="8"/>
  <c r="H270" i="8"/>
  <c r="I270" i="8"/>
  <c r="J270" i="8"/>
  <c r="K270" i="8"/>
  <c r="L270" i="8"/>
  <c r="M270" i="8"/>
  <c r="P270" i="8" s="1"/>
  <c r="N270" i="8"/>
  <c r="O270" i="8"/>
  <c r="Y270" i="8"/>
  <c r="Z270" i="8"/>
  <c r="AA270" i="8"/>
  <c r="AC270" i="8" s="1"/>
  <c r="BD270" i="8"/>
  <c r="BL270" i="8"/>
  <c r="H271" i="8"/>
  <c r="I271" i="8"/>
  <c r="J271" i="8"/>
  <c r="K271" i="8"/>
  <c r="L271" i="8"/>
  <c r="M271" i="8"/>
  <c r="P271" i="8" s="1"/>
  <c r="N271" i="8"/>
  <c r="O271" i="8"/>
  <c r="Y271" i="8"/>
  <c r="Z271" i="8"/>
  <c r="BD271" i="8" s="1"/>
  <c r="AA271" i="8"/>
  <c r="AC271" i="8"/>
  <c r="BL271" i="8"/>
  <c r="H272" i="8"/>
  <c r="I272" i="8"/>
  <c r="J272" i="8"/>
  <c r="K272" i="8"/>
  <c r="L272" i="8"/>
  <c r="M272" i="8"/>
  <c r="P272" i="8" s="1"/>
  <c r="N272" i="8"/>
  <c r="O272" i="8"/>
  <c r="Y272" i="8"/>
  <c r="Z272" i="8"/>
  <c r="BD272" i="8" s="1"/>
  <c r="AA272" i="8"/>
  <c r="AC272" i="8" s="1"/>
  <c r="BL272" i="8"/>
  <c r="H273" i="8"/>
  <c r="I273" i="8"/>
  <c r="J273" i="8"/>
  <c r="K273" i="8"/>
  <c r="L273" i="8"/>
  <c r="M273" i="8"/>
  <c r="P273" i="8" s="1"/>
  <c r="N273" i="8"/>
  <c r="O273" i="8"/>
  <c r="Y273" i="8"/>
  <c r="Z273" i="8"/>
  <c r="BD273" i="8" s="1"/>
  <c r="AA273" i="8"/>
  <c r="AC273" i="8" s="1"/>
  <c r="BL273" i="8"/>
  <c r="H274" i="8"/>
  <c r="I274" i="8"/>
  <c r="J274" i="8"/>
  <c r="K274" i="8"/>
  <c r="L274" i="8"/>
  <c r="M274" i="8"/>
  <c r="P274" i="8" s="1"/>
  <c r="N274" i="8"/>
  <c r="O274" i="8"/>
  <c r="Y274" i="8"/>
  <c r="Z274" i="8"/>
  <c r="BD274" i="8" s="1"/>
  <c r="AA274" i="8"/>
  <c r="AC274" i="8" s="1"/>
  <c r="BL274" i="8"/>
  <c r="H275" i="8"/>
  <c r="I275" i="8"/>
  <c r="J275" i="8"/>
  <c r="K275" i="8"/>
  <c r="L275" i="8"/>
  <c r="M275" i="8"/>
  <c r="P275" i="8" s="1"/>
  <c r="N275" i="8"/>
  <c r="O275" i="8"/>
  <c r="Y275" i="8"/>
  <c r="Z275" i="8"/>
  <c r="BD275" i="8" s="1"/>
  <c r="AA275" i="8"/>
  <c r="AC275" i="8" s="1"/>
  <c r="BL275" i="8"/>
  <c r="H276" i="8"/>
  <c r="I276" i="8"/>
  <c r="J276" i="8"/>
  <c r="K276" i="8"/>
  <c r="L276" i="8"/>
  <c r="M276" i="8"/>
  <c r="P276" i="8" s="1"/>
  <c r="N276" i="8"/>
  <c r="O276" i="8"/>
  <c r="Y276" i="8"/>
  <c r="Z276" i="8"/>
  <c r="BD276" i="8" s="1"/>
  <c r="AA276" i="8"/>
  <c r="AC276" i="8" s="1"/>
  <c r="BL276" i="8"/>
  <c r="H277" i="8"/>
  <c r="I277" i="8"/>
  <c r="J277" i="8"/>
  <c r="K277" i="8"/>
  <c r="L277" i="8"/>
  <c r="M277" i="8"/>
  <c r="P277" i="8" s="1"/>
  <c r="N277" i="8"/>
  <c r="O277" i="8"/>
  <c r="Y277" i="8"/>
  <c r="Z277" i="8"/>
  <c r="BD277" i="8" s="1"/>
  <c r="AA277" i="8"/>
  <c r="AC277" i="8"/>
  <c r="BL277" i="8"/>
  <c r="H278" i="8"/>
  <c r="I278" i="8"/>
  <c r="J278" i="8"/>
  <c r="K278" i="8"/>
  <c r="L278" i="8"/>
  <c r="M278" i="8"/>
  <c r="P278" i="8" s="1"/>
  <c r="N278" i="8"/>
  <c r="O278" i="8"/>
  <c r="Y278" i="8"/>
  <c r="Z278" i="8"/>
  <c r="BD278" i="8" s="1"/>
  <c r="AA278" i="8"/>
  <c r="AC278" i="8" s="1"/>
  <c r="BL278" i="8"/>
  <c r="H279" i="8"/>
  <c r="I279" i="8"/>
  <c r="J279" i="8"/>
  <c r="K279" i="8"/>
  <c r="L279" i="8"/>
  <c r="M279" i="8"/>
  <c r="P279" i="8" s="1"/>
  <c r="N279" i="8"/>
  <c r="O279" i="8"/>
  <c r="Y279" i="8"/>
  <c r="Z279" i="8"/>
  <c r="BD279" i="8" s="1"/>
  <c r="AA279" i="8"/>
  <c r="AC279" i="8" s="1"/>
  <c r="BL279" i="8"/>
  <c r="H280" i="8"/>
  <c r="I280" i="8"/>
  <c r="J280" i="8"/>
  <c r="K280" i="8"/>
  <c r="L280" i="8"/>
  <c r="M280" i="8"/>
  <c r="P280" i="8" s="1"/>
  <c r="N280" i="8"/>
  <c r="O280" i="8"/>
  <c r="Y280" i="8"/>
  <c r="Z280" i="8"/>
  <c r="AA280" i="8"/>
  <c r="AC280" i="8" s="1"/>
  <c r="BD280" i="8"/>
  <c r="BL280" i="8"/>
  <c r="H281" i="8"/>
  <c r="I281" i="8"/>
  <c r="J281" i="8"/>
  <c r="K281" i="8"/>
  <c r="L281" i="8"/>
  <c r="M281" i="8"/>
  <c r="N281" i="8"/>
  <c r="O281" i="8"/>
  <c r="P281" i="8"/>
  <c r="Y281" i="8"/>
  <c r="Z281" i="8"/>
  <c r="BD281" i="8" s="1"/>
  <c r="AA281" i="8"/>
  <c r="AC281" i="8" s="1"/>
  <c r="BL281" i="8"/>
  <c r="H282" i="8"/>
  <c r="I282" i="8"/>
  <c r="J282" i="8"/>
  <c r="K282" i="8"/>
  <c r="L282" i="8"/>
  <c r="M282" i="8"/>
  <c r="P282" i="8" s="1"/>
  <c r="N282" i="8"/>
  <c r="O282" i="8"/>
  <c r="Y282" i="8"/>
  <c r="Z282" i="8"/>
  <c r="BD282" i="8" s="1"/>
  <c r="AA282" i="8"/>
  <c r="AC282" i="8" s="1"/>
  <c r="BL282" i="8"/>
  <c r="H283" i="8"/>
  <c r="I283" i="8"/>
  <c r="J283" i="8"/>
  <c r="K283" i="8"/>
  <c r="L283" i="8"/>
  <c r="M283" i="8"/>
  <c r="P283" i="8" s="1"/>
  <c r="N283" i="8"/>
  <c r="O283" i="8"/>
  <c r="Y283" i="8"/>
  <c r="Z283" i="8"/>
  <c r="BD283" i="8" s="1"/>
  <c r="AA283" i="8"/>
  <c r="AC283" i="8" s="1"/>
  <c r="BL283" i="8"/>
  <c r="H284" i="8"/>
  <c r="I284" i="8"/>
  <c r="J284" i="8"/>
  <c r="K284" i="8"/>
  <c r="L284" i="8"/>
  <c r="M284" i="8"/>
  <c r="P284" i="8" s="1"/>
  <c r="N284" i="8"/>
  <c r="O284" i="8"/>
  <c r="Y284" i="8"/>
  <c r="Z284" i="8"/>
  <c r="BD284" i="8" s="1"/>
  <c r="AA284" i="8"/>
  <c r="AC284" i="8" s="1"/>
  <c r="BL284" i="8"/>
  <c r="H285" i="8"/>
  <c r="I285" i="8"/>
  <c r="J285" i="8"/>
  <c r="K285" i="8"/>
  <c r="L285" i="8"/>
  <c r="M285" i="8"/>
  <c r="P285" i="8" s="1"/>
  <c r="N285" i="8"/>
  <c r="O285" i="8"/>
  <c r="Y285" i="8"/>
  <c r="Z285" i="8"/>
  <c r="BD285" i="8" s="1"/>
  <c r="AA285" i="8"/>
  <c r="AC285" i="8" s="1"/>
  <c r="BL285" i="8"/>
  <c r="H286" i="8"/>
  <c r="I286" i="8"/>
  <c r="J286" i="8"/>
  <c r="K286" i="8"/>
  <c r="L286" i="8"/>
  <c r="M286" i="8"/>
  <c r="P286" i="8" s="1"/>
  <c r="N286" i="8"/>
  <c r="O286" i="8"/>
  <c r="Y286" i="8"/>
  <c r="Z286" i="8"/>
  <c r="BD286" i="8" s="1"/>
  <c r="AA286" i="8"/>
  <c r="AC286" i="8" s="1"/>
  <c r="BL286" i="8"/>
  <c r="H287" i="8"/>
  <c r="I287" i="8"/>
  <c r="J287" i="8"/>
  <c r="K287" i="8"/>
  <c r="L287" i="8"/>
  <c r="M287" i="8"/>
  <c r="P287" i="8" s="1"/>
  <c r="N287" i="8"/>
  <c r="O287" i="8"/>
  <c r="Y287" i="8"/>
  <c r="Z287" i="8"/>
  <c r="BD287" i="8" s="1"/>
  <c r="AA287" i="8"/>
  <c r="AC287" i="8" s="1"/>
  <c r="BL287" i="8"/>
  <c r="H288" i="8"/>
  <c r="I288" i="8"/>
  <c r="J288" i="8"/>
  <c r="K288" i="8"/>
  <c r="L288" i="8"/>
  <c r="M288" i="8"/>
  <c r="P288" i="8" s="1"/>
  <c r="N288" i="8"/>
  <c r="O288" i="8"/>
  <c r="Y288" i="8"/>
  <c r="Z288" i="8"/>
  <c r="BD288" i="8" s="1"/>
  <c r="AA288" i="8"/>
  <c r="AC288" i="8" s="1"/>
  <c r="BL288" i="8"/>
  <c r="H289" i="8"/>
  <c r="I289" i="8"/>
  <c r="J289" i="8"/>
  <c r="K289" i="8"/>
  <c r="L289" i="8"/>
  <c r="M289" i="8"/>
  <c r="P289" i="8" s="1"/>
  <c r="N289" i="8"/>
  <c r="O289" i="8"/>
  <c r="Y289" i="8"/>
  <c r="Z289" i="8"/>
  <c r="AA289" i="8"/>
  <c r="AC289" i="8" s="1"/>
  <c r="BD289" i="8"/>
  <c r="BL289" i="8"/>
  <c r="H290" i="8"/>
  <c r="I290" i="8"/>
  <c r="J290" i="8"/>
  <c r="K290" i="8"/>
  <c r="L290" i="8"/>
  <c r="M290" i="8"/>
  <c r="P290" i="8" s="1"/>
  <c r="N290" i="8"/>
  <c r="O290" i="8"/>
  <c r="Y290" i="8"/>
  <c r="Z290" i="8"/>
  <c r="AA290" i="8"/>
  <c r="AC290" i="8" s="1"/>
  <c r="BD290" i="8"/>
  <c r="BL290" i="8"/>
  <c r="H291" i="8"/>
  <c r="I291" i="8"/>
  <c r="J291" i="8"/>
  <c r="K291" i="8"/>
  <c r="L291" i="8"/>
  <c r="M291" i="8"/>
  <c r="P291" i="8" s="1"/>
  <c r="N291" i="8"/>
  <c r="O291" i="8"/>
  <c r="Y291" i="8"/>
  <c r="Z291" i="8"/>
  <c r="BD291" i="8" s="1"/>
  <c r="AA291" i="8"/>
  <c r="AC291" i="8" s="1"/>
  <c r="BL291" i="8"/>
  <c r="H292" i="8"/>
  <c r="I292" i="8"/>
  <c r="J292" i="8"/>
  <c r="K292" i="8"/>
  <c r="L292" i="8"/>
  <c r="M292" i="8"/>
  <c r="P292" i="8" s="1"/>
  <c r="N292" i="8"/>
  <c r="O292" i="8"/>
  <c r="Y292" i="8"/>
  <c r="Z292" i="8"/>
  <c r="BD292" i="8" s="1"/>
  <c r="AA292" i="8"/>
  <c r="AC292" i="8" s="1"/>
  <c r="BL292" i="8"/>
  <c r="H293" i="8"/>
  <c r="I293" i="8"/>
  <c r="J293" i="8"/>
  <c r="K293" i="8"/>
  <c r="L293" i="8"/>
  <c r="M293" i="8"/>
  <c r="P293" i="8" s="1"/>
  <c r="N293" i="8"/>
  <c r="O293" i="8"/>
  <c r="Y293" i="8"/>
  <c r="Z293" i="8"/>
  <c r="AA293" i="8"/>
  <c r="AC293" i="8"/>
  <c r="BD293" i="8"/>
  <c r="BL293" i="8"/>
  <c r="H294" i="8"/>
  <c r="I294" i="8"/>
  <c r="J294" i="8"/>
  <c r="K294" i="8"/>
  <c r="L294" i="8"/>
  <c r="M294" i="8"/>
  <c r="P294" i="8" s="1"/>
  <c r="N294" i="8"/>
  <c r="O294" i="8"/>
  <c r="Y294" i="8"/>
  <c r="Z294" i="8"/>
  <c r="BD294" i="8" s="1"/>
  <c r="AA294" i="8"/>
  <c r="AC294" i="8" s="1"/>
  <c r="BL294" i="8"/>
  <c r="H295" i="8"/>
  <c r="I295" i="8"/>
  <c r="J295" i="8"/>
  <c r="K295" i="8"/>
  <c r="L295" i="8"/>
  <c r="M295" i="8"/>
  <c r="P295" i="8" s="1"/>
  <c r="N295" i="8"/>
  <c r="O295" i="8"/>
  <c r="Y295" i="8"/>
  <c r="Z295" i="8"/>
  <c r="BD295" i="8" s="1"/>
  <c r="AA295" i="8"/>
  <c r="AC295" i="8" s="1"/>
  <c r="BL295" i="8"/>
  <c r="H296" i="8"/>
  <c r="I296" i="8"/>
  <c r="J296" i="8"/>
  <c r="K296" i="8"/>
  <c r="L296" i="8"/>
  <c r="M296" i="8"/>
  <c r="P296" i="8" s="1"/>
  <c r="N296" i="8"/>
  <c r="O296" i="8"/>
  <c r="Y296" i="8"/>
  <c r="Z296" i="8"/>
  <c r="BD296" i="8" s="1"/>
  <c r="AA296" i="8"/>
  <c r="AC296" i="8" s="1"/>
  <c r="BL296" i="8"/>
  <c r="H297" i="8"/>
  <c r="I297" i="8"/>
  <c r="J297" i="8"/>
  <c r="K297" i="8"/>
  <c r="L297" i="8"/>
  <c r="M297" i="8"/>
  <c r="P297" i="8" s="1"/>
  <c r="N297" i="8"/>
  <c r="O297" i="8"/>
  <c r="Y297" i="8"/>
  <c r="Z297" i="8"/>
  <c r="BD297" i="8" s="1"/>
  <c r="AA297" i="8"/>
  <c r="AC297" i="8" s="1"/>
  <c r="BL297" i="8"/>
  <c r="H298" i="8"/>
  <c r="I298" i="8"/>
  <c r="J298" i="8"/>
  <c r="K298" i="8"/>
  <c r="L298" i="8"/>
  <c r="M298" i="8"/>
  <c r="P298" i="8" s="1"/>
  <c r="N298" i="8"/>
  <c r="O298" i="8"/>
  <c r="Y298" i="8"/>
  <c r="Z298" i="8"/>
  <c r="BD298" i="8" s="1"/>
  <c r="AA298" i="8"/>
  <c r="AC298" i="8" s="1"/>
  <c r="BL298" i="8"/>
  <c r="H299" i="8"/>
  <c r="I299" i="8"/>
  <c r="J299" i="8"/>
  <c r="K299" i="8"/>
  <c r="L299" i="8"/>
  <c r="M299" i="8"/>
  <c r="P299" i="8" s="1"/>
  <c r="N299" i="8"/>
  <c r="O299" i="8"/>
  <c r="Y299" i="8"/>
  <c r="Z299" i="8"/>
  <c r="BD299" i="8" s="1"/>
  <c r="AA299" i="8"/>
  <c r="AC299" i="8" s="1"/>
  <c r="BL299" i="8"/>
  <c r="H300" i="8"/>
  <c r="I300" i="8"/>
  <c r="J300" i="8"/>
  <c r="K300" i="8"/>
  <c r="L300" i="8"/>
  <c r="M300" i="8"/>
  <c r="P300" i="8" s="1"/>
  <c r="N300" i="8"/>
  <c r="O300" i="8"/>
  <c r="Y300" i="8"/>
  <c r="Z300" i="8"/>
  <c r="AA300" i="8"/>
  <c r="AC300" i="8" s="1"/>
  <c r="BD300" i="8"/>
  <c r="BL300" i="8"/>
  <c r="H301" i="8"/>
  <c r="I301" i="8"/>
  <c r="J301" i="8"/>
  <c r="K301" i="8"/>
  <c r="L301" i="8"/>
  <c r="M301" i="8"/>
  <c r="P301" i="8" s="1"/>
  <c r="N301" i="8"/>
  <c r="O301" i="8"/>
  <c r="Y301" i="8"/>
  <c r="Z301" i="8"/>
  <c r="BD301" i="8" s="1"/>
  <c r="AA301" i="8"/>
  <c r="AC301" i="8" s="1"/>
  <c r="BL301" i="8"/>
  <c r="H302" i="8"/>
  <c r="I302" i="8"/>
  <c r="J302" i="8"/>
  <c r="K302" i="8"/>
  <c r="L302" i="8"/>
  <c r="M302" i="8"/>
  <c r="P302" i="8" s="1"/>
  <c r="N302" i="8"/>
  <c r="O302" i="8"/>
  <c r="Y302" i="8"/>
  <c r="Z302" i="8"/>
  <c r="BD302" i="8" s="1"/>
  <c r="AA302" i="8"/>
  <c r="AC302" i="8" s="1"/>
  <c r="BL302" i="8"/>
  <c r="H303" i="8"/>
  <c r="I303" i="8"/>
  <c r="J303" i="8"/>
  <c r="K303" i="8"/>
  <c r="L303" i="8"/>
  <c r="M303" i="8"/>
  <c r="P303" i="8" s="1"/>
  <c r="N303" i="8"/>
  <c r="O303" i="8"/>
  <c r="Y303" i="8"/>
  <c r="Z303" i="8"/>
  <c r="BD303" i="8" s="1"/>
  <c r="AA303" i="8"/>
  <c r="AC303" i="8" s="1"/>
  <c r="BL303" i="8"/>
  <c r="H304" i="8"/>
  <c r="I304" i="8"/>
  <c r="J304" i="8"/>
  <c r="K304" i="8"/>
  <c r="L304" i="8"/>
  <c r="M304" i="8"/>
  <c r="P304" i="8" s="1"/>
  <c r="N304" i="8"/>
  <c r="O304" i="8"/>
  <c r="Y304" i="8"/>
  <c r="Z304" i="8"/>
  <c r="BD304" i="8" s="1"/>
  <c r="AA304" i="8"/>
  <c r="AC304" i="8" s="1"/>
  <c r="BL304" i="8"/>
  <c r="H305" i="8"/>
  <c r="I305" i="8"/>
  <c r="J305" i="8"/>
  <c r="K305" i="8"/>
  <c r="L305" i="8"/>
  <c r="M305" i="8"/>
  <c r="P305" i="8" s="1"/>
  <c r="N305" i="8"/>
  <c r="O305" i="8"/>
  <c r="Y305" i="8"/>
  <c r="Z305" i="8"/>
  <c r="BD305" i="8" s="1"/>
  <c r="AA305" i="8"/>
  <c r="AC305" i="8" s="1"/>
  <c r="BL305" i="8"/>
  <c r="H306" i="8"/>
  <c r="I306" i="8"/>
  <c r="J306" i="8"/>
  <c r="K306" i="8"/>
  <c r="L306" i="8"/>
  <c r="M306" i="8"/>
  <c r="P306" i="8" s="1"/>
  <c r="N306" i="8"/>
  <c r="O306" i="8"/>
  <c r="Y306" i="8"/>
  <c r="Z306" i="8"/>
  <c r="BD306" i="8" s="1"/>
  <c r="AA306" i="8"/>
  <c r="AC306" i="8" s="1"/>
  <c r="BL306" i="8"/>
  <c r="H307" i="8"/>
  <c r="I307" i="8"/>
  <c r="J307" i="8"/>
  <c r="K307" i="8"/>
  <c r="L307" i="8"/>
  <c r="M307" i="8"/>
  <c r="P307" i="8" s="1"/>
  <c r="N307" i="8"/>
  <c r="O307" i="8"/>
  <c r="Y307" i="8"/>
  <c r="Z307" i="8"/>
  <c r="AA307" i="8"/>
  <c r="AC307" i="8" s="1"/>
  <c r="BD307" i="8"/>
  <c r="BL307" i="8"/>
  <c r="H308" i="8"/>
  <c r="I308" i="8"/>
  <c r="J308" i="8"/>
  <c r="K308" i="8"/>
  <c r="L308" i="8"/>
  <c r="M308" i="8"/>
  <c r="P308" i="8" s="1"/>
  <c r="N308" i="8"/>
  <c r="O308" i="8"/>
  <c r="Y308" i="8"/>
  <c r="Z308" i="8"/>
  <c r="BD308" i="8" s="1"/>
  <c r="AA308" i="8"/>
  <c r="AC308" i="8"/>
  <c r="BL308" i="8"/>
  <c r="H309" i="8"/>
  <c r="I309" i="8"/>
  <c r="J309" i="8"/>
  <c r="K309" i="8"/>
  <c r="L309" i="8"/>
  <c r="M309" i="8"/>
  <c r="P309" i="8" s="1"/>
  <c r="N309" i="8"/>
  <c r="O309" i="8"/>
  <c r="Y309" i="8"/>
  <c r="Z309" i="8"/>
  <c r="BD309" i="8" s="1"/>
  <c r="AA309" i="8"/>
  <c r="AC309" i="8" s="1"/>
  <c r="H310" i="8"/>
  <c r="I310" i="8"/>
  <c r="J310" i="8"/>
  <c r="K310" i="8"/>
  <c r="L310" i="8"/>
  <c r="M310" i="8"/>
  <c r="P310" i="8" s="1"/>
  <c r="N310" i="8"/>
  <c r="O310" i="8"/>
  <c r="Y310" i="8"/>
  <c r="Z310" i="8"/>
  <c r="BD310" i="8" s="1"/>
  <c r="AA310" i="8"/>
  <c r="AC310" i="8" s="1"/>
  <c r="H311" i="8"/>
  <c r="I311" i="8"/>
  <c r="J311" i="8"/>
  <c r="K311" i="8"/>
  <c r="L311" i="8"/>
  <c r="M311" i="8"/>
  <c r="P311" i="8" s="1"/>
  <c r="N311" i="8"/>
  <c r="O311" i="8"/>
  <c r="Y311" i="8"/>
  <c r="Z311" i="8"/>
  <c r="BD311" i="8" s="1"/>
  <c r="AA311" i="8"/>
  <c r="AC311" i="8" s="1"/>
  <c r="H312" i="8"/>
  <c r="I312" i="8"/>
  <c r="J312" i="8"/>
  <c r="K312" i="8"/>
  <c r="L312" i="8"/>
  <c r="M312" i="8"/>
  <c r="P312" i="8" s="1"/>
  <c r="N312" i="8"/>
  <c r="O312" i="8"/>
  <c r="Y312" i="8"/>
  <c r="Z312" i="8"/>
  <c r="BD312" i="8" s="1"/>
  <c r="AA312" i="8"/>
  <c r="AC312" i="8" s="1"/>
  <c r="H313" i="8"/>
  <c r="I313" i="8"/>
  <c r="J313" i="8"/>
  <c r="K313" i="8"/>
  <c r="L313" i="8"/>
  <c r="M313" i="8"/>
  <c r="P313" i="8" s="1"/>
  <c r="N313" i="8"/>
  <c r="O313" i="8"/>
  <c r="Y313" i="8"/>
  <c r="Z313" i="8"/>
  <c r="BD313" i="8" s="1"/>
  <c r="AA313" i="8"/>
  <c r="AC313" i="8" s="1"/>
  <c r="H314" i="8"/>
  <c r="I314" i="8"/>
  <c r="J314" i="8"/>
  <c r="K314" i="8"/>
  <c r="L314" i="8"/>
  <c r="M314" i="8"/>
  <c r="P314" i="8" s="1"/>
  <c r="N314" i="8"/>
  <c r="O314" i="8"/>
  <c r="Y314" i="8"/>
  <c r="Z314" i="8"/>
  <c r="BD314" i="8" s="1"/>
  <c r="AA314" i="8"/>
  <c r="AC314" i="8" s="1"/>
  <c r="H315" i="8"/>
  <c r="I315" i="8"/>
  <c r="J315" i="8"/>
  <c r="K315" i="8"/>
  <c r="L315" i="8"/>
  <c r="M315" i="8"/>
  <c r="N315" i="8"/>
  <c r="O315" i="8"/>
  <c r="Y315" i="8"/>
  <c r="Z315" i="8"/>
  <c r="BD315" i="8" s="1"/>
  <c r="AA315" i="8"/>
  <c r="AC315" i="8" s="1"/>
  <c r="BL315" i="8"/>
  <c r="H316" i="8"/>
  <c r="I316" i="8"/>
  <c r="J316" i="8"/>
  <c r="K316" i="8"/>
  <c r="L316" i="8"/>
  <c r="M316" i="8"/>
  <c r="P316" i="8" s="1"/>
  <c r="N316" i="8"/>
  <c r="O316" i="8"/>
  <c r="Y316" i="8"/>
  <c r="Z316" i="8"/>
  <c r="BD316" i="8" s="1"/>
  <c r="AA316" i="8"/>
  <c r="AC316" i="8" s="1"/>
  <c r="BL316" i="8"/>
  <c r="H317" i="8"/>
  <c r="I317" i="8"/>
  <c r="J317" i="8"/>
  <c r="K317" i="8"/>
  <c r="L317" i="8"/>
  <c r="M317" i="8"/>
  <c r="N317" i="8"/>
  <c r="O317" i="8"/>
  <c r="Y317" i="8"/>
  <c r="Z317" i="8"/>
  <c r="AA317" i="8"/>
  <c r="AC317" i="8" s="1"/>
  <c r="BD317" i="8"/>
  <c r="BL317" i="8"/>
  <c r="H318" i="8"/>
  <c r="I318" i="8"/>
  <c r="J318" i="8"/>
  <c r="K318" i="8"/>
  <c r="L318" i="8"/>
  <c r="M318" i="8"/>
  <c r="P318" i="8" s="1"/>
  <c r="N318" i="8"/>
  <c r="O318" i="8"/>
  <c r="Y318" i="8"/>
  <c r="Z318" i="8"/>
  <c r="BD318" i="8" s="1"/>
  <c r="AA318" i="8"/>
  <c r="AC318" i="8" s="1"/>
  <c r="BL318" i="8"/>
  <c r="I319" i="8"/>
  <c r="J319" i="8"/>
  <c r="K319" i="8"/>
  <c r="L319" i="8"/>
  <c r="M319" i="8"/>
  <c r="N319" i="8"/>
  <c r="O319" i="8"/>
  <c r="Y319" i="8"/>
  <c r="Z319" i="8"/>
  <c r="BD319" i="8" s="1"/>
  <c r="AA319" i="8"/>
  <c r="AC319" i="8" s="1"/>
  <c r="BL319" i="8"/>
  <c r="I320" i="8"/>
  <c r="J320" i="8"/>
  <c r="K320" i="8"/>
  <c r="L320" i="8"/>
  <c r="M320" i="8"/>
  <c r="N320" i="8"/>
  <c r="O320" i="8"/>
  <c r="Y320" i="8"/>
  <c r="Z320" i="8"/>
  <c r="BD320" i="8" s="1"/>
  <c r="AA320" i="8"/>
  <c r="AC320" i="8" s="1"/>
  <c r="BL320" i="8"/>
  <c r="I321" i="8"/>
  <c r="J321" i="8"/>
  <c r="K321" i="8"/>
  <c r="L321" i="8"/>
  <c r="M321" i="8"/>
  <c r="P321" i="8" s="1"/>
  <c r="N321" i="8"/>
  <c r="O321" i="8"/>
  <c r="Y321" i="8"/>
  <c r="Z321" i="8"/>
  <c r="BD321" i="8" s="1"/>
  <c r="AA321" i="8"/>
  <c r="AC321" i="8"/>
  <c r="BL321" i="8"/>
  <c r="I322" i="8"/>
  <c r="J322" i="8"/>
  <c r="K322" i="8"/>
  <c r="L322" i="8"/>
  <c r="M322" i="8"/>
  <c r="P322" i="8" s="1"/>
  <c r="N322" i="8"/>
  <c r="O322" i="8"/>
  <c r="Y322" i="8"/>
  <c r="Z322" i="8"/>
  <c r="BD322" i="8" s="1"/>
  <c r="AA322" i="8"/>
  <c r="AC322" i="8" s="1"/>
  <c r="BL322" i="8"/>
  <c r="I323" i="8"/>
  <c r="J323" i="8"/>
  <c r="K323" i="8"/>
  <c r="L323" i="8"/>
  <c r="M323" i="8"/>
  <c r="N323" i="8"/>
  <c r="O323" i="8"/>
  <c r="P323" i="8"/>
  <c r="Y323" i="8"/>
  <c r="Z323" i="8"/>
  <c r="BD323" i="8" s="1"/>
  <c r="AA323" i="8"/>
  <c r="AC323" i="8" s="1"/>
  <c r="BL323" i="8"/>
  <c r="I324" i="8"/>
  <c r="J324" i="8"/>
  <c r="K324" i="8"/>
  <c r="L324" i="8"/>
  <c r="M324" i="8"/>
  <c r="P324" i="8" s="1"/>
  <c r="N324" i="8"/>
  <c r="O324" i="8"/>
  <c r="Z324" i="8"/>
  <c r="BD324" i="8" s="1"/>
  <c r="I325" i="8"/>
  <c r="J325" i="8"/>
  <c r="K325" i="8"/>
  <c r="L325" i="8"/>
  <c r="M325" i="8"/>
  <c r="P325" i="8" s="1"/>
  <c r="N325" i="8"/>
  <c r="O325" i="8"/>
  <c r="Z325" i="8"/>
  <c r="BD325" i="8" s="1"/>
  <c r="I326" i="8"/>
  <c r="J326" i="8"/>
  <c r="K326" i="8"/>
  <c r="L326" i="8"/>
  <c r="M326" i="8"/>
  <c r="P326" i="8" s="1"/>
  <c r="N326" i="8"/>
  <c r="O326" i="8"/>
  <c r="Z326" i="8"/>
  <c r="BD326" i="8" s="1"/>
  <c r="I327" i="8"/>
  <c r="J327" i="8"/>
  <c r="K327" i="8"/>
  <c r="L327" i="8"/>
  <c r="M327" i="8"/>
  <c r="P327" i="8" s="1"/>
  <c r="N327" i="8"/>
  <c r="O327" i="8"/>
  <c r="Z327" i="8"/>
  <c r="BD327" i="8" s="1"/>
  <c r="I328" i="8"/>
  <c r="J328" i="8"/>
  <c r="K328" i="8"/>
  <c r="L328" i="8"/>
  <c r="M328" i="8"/>
  <c r="P328" i="8" s="1"/>
  <c r="N328" i="8"/>
  <c r="O328" i="8"/>
  <c r="Y328" i="8"/>
  <c r="Z328" i="8"/>
  <c r="BD328" i="8" s="1"/>
  <c r="AA328" i="8"/>
  <c r="AC328" i="8" s="1"/>
  <c r="BL328" i="8"/>
  <c r="I329" i="8"/>
  <c r="J329" i="8"/>
  <c r="K329" i="8"/>
  <c r="L329" i="8"/>
  <c r="M329" i="8"/>
  <c r="N329" i="8"/>
  <c r="O329" i="8"/>
  <c r="Y329" i="8"/>
  <c r="Z329" i="8"/>
  <c r="BD329" i="8" s="1"/>
  <c r="AA329" i="8"/>
  <c r="AC329" i="8" s="1"/>
  <c r="BL329" i="8"/>
  <c r="I330" i="8"/>
  <c r="J330" i="8"/>
  <c r="K330" i="8"/>
  <c r="L330" i="8"/>
  <c r="M330" i="8"/>
  <c r="N330" i="8"/>
  <c r="O330" i="8"/>
  <c r="Y330" i="8"/>
  <c r="Z330" i="8"/>
  <c r="BD330" i="8" s="1"/>
  <c r="AA330" i="8"/>
  <c r="AC330" i="8"/>
  <c r="BL330" i="8"/>
  <c r="I331" i="8"/>
  <c r="J331" i="8"/>
  <c r="K331" i="8"/>
  <c r="L331" i="8"/>
  <c r="M331" i="8"/>
  <c r="N331" i="8"/>
  <c r="O331" i="8"/>
  <c r="P331" i="8"/>
  <c r="Y331" i="8"/>
  <c r="Z331" i="8"/>
  <c r="BD331" i="8" s="1"/>
  <c r="AA331" i="8"/>
  <c r="AC331" i="8" s="1"/>
  <c r="BL331" i="8"/>
  <c r="I332" i="8"/>
  <c r="J332" i="8"/>
  <c r="K332" i="8"/>
  <c r="L332" i="8"/>
  <c r="M332" i="8"/>
  <c r="P332" i="8" s="1"/>
  <c r="N332" i="8"/>
  <c r="O332" i="8"/>
  <c r="Y332" i="8"/>
  <c r="Z332" i="8"/>
  <c r="BD332" i="8" s="1"/>
  <c r="AA332" i="8"/>
  <c r="AC332" i="8" s="1"/>
  <c r="BL332" i="8"/>
  <c r="I333" i="8"/>
  <c r="J333" i="8"/>
  <c r="K333" i="8"/>
  <c r="L333" i="8"/>
  <c r="M333" i="8"/>
  <c r="N333" i="8"/>
  <c r="O333" i="8"/>
  <c r="Y333" i="8"/>
  <c r="Z333" i="8"/>
  <c r="BD333" i="8" s="1"/>
  <c r="AA333" i="8"/>
  <c r="AC333" i="8" s="1"/>
  <c r="BL333" i="8"/>
  <c r="I334" i="8"/>
  <c r="J334" i="8"/>
  <c r="K334" i="8"/>
  <c r="L334" i="8"/>
  <c r="M334" i="8"/>
  <c r="P334" i="8" s="1"/>
  <c r="N334" i="8"/>
  <c r="O334" i="8"/>
  <c r="Y334" i="8"/>
  <c r="Z334" i="8"/>
  <c r="AA334" i="8"/>
  <c r="AC334" i="8" s="1"/>
  <c r="BD334" i="8"/>
  <c r="BL334" i="8"/>
  <c r="I335" i="8"/>
  <c r="J335" i="8"/>
  <c r="K335" i="8"/>
  <c r="L335" i="8"/>
  <c r="M335" i="8"/>
  <c r="P335" i="8" s="1"/>
  <c r="N335" i="8"/>
  <c r="O335" i="8"/>
  <c r="Y335" i="8"/>
  <c r="Z335" i="8"/>
  <c r="BD335" i="8" s="1"/>
  <c r="AA335" i="8"/>
  <c r="AC335" i="8" s="1"/>
  <c r="BL335" i="8"/>
  <c r="I336" i="8"/>
  <c r="J336" i="8"/>
  <c r="K336" i="8"/>
  <c r="L336" i="8"/>
  <c r="M336" i="8"/>
  <c r="N336" i="8"/>
  <c r="O336" i="8"/>
  <c r="Y336" i="8"/>
  <c r="Z336" i="8"/>
  <c r="BD336" i="8" s="1"/>
  <c r="AA336" i="8"/>
  <c r="AC336" i="8" s="1"/>
  <c r="BL336" i="8"/>
  <c r="I337" i="8"/>
  <c r="J337" i="8"/>
  <c r="K337" i="8"/>
  <c r="L337" i="8"/>
  <c r="M337" i="8"/>
  <c r="P337" i="8" s="1"/>
  <c r="N337" i="8"/>
  <c r="O337" i="8"/>
  <c r="Y337" i="8"/>
  <c r="Z337" i="8"/>
  <c r="BD337" i="8" s="1"/>
  <c r="AA337" i="8"/>
  <c r="AC337" i="8"/>
  <c r="BL337" i="8"/>
  <c r="I338" i="8"/>
  <c r="J338" i="8"/>
  <c r="K338" i="8"/>
  <c r="L338" i="8"/>
  <c r="M338" i="8"/>
  <c r="P338" i="8" s="1"/>
  <c r="N338" i="8"/>
  <c r="O338" i="8"/>
  <c r="Y338" i="8"/>
  <c r="Z338" i="8"/>
  <c r="BD338" i="8" s="1"/>
  <c r="AA338" i="8"/>
  <c r="AC338" i="8" s="1"/>
  <c r="BL338" i="8"/>
  <c r="I339" i="8"/>
  <c r="J339" i="8"/>
  <c r="K339" i="8"/>
  <c r="L339" i="8"/>
  <c r="M339" i="8"/>
  <c r="P339" i="8" s="1"/>
  <c r="N339" i="8"/>
  <c r="O339" i="8"/>
  <c r="Y339" i="8"/>
  <c r="Z339" i="8"/>
  <c r="BD339" i="8" s="1"/>
  <c r="AA339" i="8"/>
  <c r="AC339" i="8" s="1"/>
  <c r="BL339" i="8"/>
  <c r="I340" i="8"/>
  <c r="J340" i="8"/>
  <c r="K340" i="8"/>
  <c r="L340" i="8"/>
  <c r="M340" i="8"/>
  <c r="P340" i="8" s="1"/>
  <c r="N340" i="8"/>
  <c r="O340" i="8"/>
  <c r="Y340" i="8"/>
  <c r="Z340" i="8"/>
  <c r="BD340" i="8" s="1"/>
  <c r="AA340" i="8"/>
  <c r="AC340" i="8" s="1"/>
  <c r="BL340" i="8"/>
  <c r="I341" i="8"/>
  <c r="J341" i="8"/>
  <c r="K341" i="8"/>
  <c r="L341" i="8"/>
  <c r="M341" i="8"/>
  <c r="P341" i="8" s="1"/>
  <c r="N341" i="8"/>
  <c r="O341" i="8"/>
  <c r="Y341" i="8"/>
  <c r="Z341" i="8"/>
  <c r="BD341" i="8" s="1"/>
  <c r="AA341" i="8"/>
  <c r="AC341" i="8" s="1"/>
  <c r="BL341" i="8"/>
  <c r="I342" i="8"/>
  <c r="J342" i="8"/>
  <c r="K342" i="8"/>
  <c r="L342" i="8"/>
  <c r="M342" i="8"/>
  <c r="P342" i="8" s="1"/>
  <c r="N342" i="8"/>
  <c r="O342" i="8"/>
  <c r="Y342" i="8"/>
  <c r="Z342" i="8"/>
  <c r="BD342" i="8" s="1"/>
  <c r="AA342" i="8"/>
  <c r="AC342" i="8" s="1"/>
  <c r="BL342" i="8"/>
  <c r="I343" i="8"/>
  <c r="J343" i="8"/>
  <c r="K343" i="8"/>
  <c r="L343" i="8"/>
  <c r="M343" i="8"/>
  <c r="P343" i="8" s="1"/>
  <c r="N343" i="8"/>
  <c r="O343" i="8"/>
  <c r="Y343" i="8"/>
  <c r="Z343" i="8"/>
  <c r="BD343" i="8" s="1"/>
  <c r="AA343" i="8"/>
  <c r="AC343" i="8" s="1"/>
  <c r="BL343" i="8"/>
  <c r="I344" i="8"/>
  <c r="J344" i="8"/>
  <c r="K344" i="8"/>
  <c r="L344" i="8"/>
  <c r="M344" i="8"/>
  <c r="P344" i="8" s="1"/>
  <c r="N344" i="8"/>
  <c r="O344" i="8"/>
  <c r="Y344" i="8"/>
  <c r="Z344" i="8"/>
  <c r="BD344" i="8" s="1"/>
  <c r="AA344" i="8"/>
  <c r="AC344" i="8" s="1"/>
  <c r="BL344" i="8"/>
  <c r="I345" i="8"/>
  <c r="J345" i="8"/>
  <c r="K345" i="8"/>
  <c r="L345" i="8"/>
  <c r="M345" i="8"/>
  <c r="P345" i="8" s="1"/>
  <c r="N345" i="8"/>
  <c r="O345" i="8"/>
  <c r="Y345" i="8"/>
  <c r="Z345" i="8"/>
  <c r="AA345" i="8"/>
  <c r="AC345" i="8" s="1"/>
  <c r="BD345" i="8"/>
  <c r="BL345" i="8"/>
  <c r="I346" i="8"/>
  <c r="J346" i="8"/>
  <c r="K346" i="8"/>
  <c r="L346" i="8"/>
  <c r="M346" i="8"/>
  <c r="P346" i="8" s="1"/>
  <c r="N346" i="8"/>
  <c r="O346" i="8"/>
  <c r="Y346" i="8"/>
  <c r="Z346" i="8"/>
  <c r="BD346" i="8" s="1"/>
  <c r="AA346" i="8"/>
  <c r="AC346" i="8" s="1"/>
  <c r="BL346" i="8"/>
  <c r="I347" i="8"/>
  <c r="J347" i="8"/>
  <c r="K347" i="8"/>
  <c r="L347" i="8"/>
  <c r="M347" i="8"/>
  <c r="P347" i="8" s="1"/>
  <c r="N347" i="8"/>
  <c r="O347" i="8"/>
  <c r="Y347" i="8"/>
  <c r="Z347" i="8"/>
  <c r="BD347" i="8" s="1"/>
  <c r="AA347" i="8"/>
  <c r="AC347" i="8" s="1"/>
  <c r="BL347" i="8"/>
  <c r="H348" i="8"/>
  <c r="I348" i="8"/>
  <c r="J348" i="8"/>
  <c r="K348" i="8"/>
  <c r="L348" i="8"/>
  <c r="M348" i="8"/>
  <c r="P348" i="8" s="1"/>
  <c r="N348" i="8"/>
  <c r="O348" i="8"/>
  <c r="Y348" i="8"/>
  <c r="Z348" i="8"/>
  <c r="BD348" i="8" s="1"/>
  <c r="AA348" i="8"/>
  <c r="AC348" i="8" s="1"/>
  <c r="H349" i="8"/>
  <c r="I349" i="8"/>
  <c r="J349" i="8"/>
  <c r="K349" i="8"/>
  <c r="L349" i="8"/>
  <c r="M349" i="8"/>
  <c r="N349" i="8"/>
  <c r="O349" i="8"/>
  <c r="Y349" i="8"/>
  <c r="Z349" i="8"/>
  <c r="BD349" i="8" s="1"/>
  <c r="AA349" i="8"/>
  <c r="AC349" i="8" s="1"/>
  <c r="H350" i="8"/>
  <c r="I350" i="8"/>
  <c r="J350" i="8"/>
  <c r="K350" i="8"/>
  <c r="L350" i="8"/>
  <c r="M350" i="8"/>
  <c r="N350" i="8"/>
  <c r="O350" i="8"/>
  <c r="Y350" i="8"/>
  <c r="Z350" i="8"/>
  <c r="BD350" i="8" s="1"/>
  <c r="AA350" i="8"/>
  <c r="AC350" i="8" s="1"/>
  <c r="H351" i="8"/>
  <c r="I351" i="8"/>
  <c r="J351" i="8"/>
  <c r="K351" i="8"/>
  <c r="L351" i="8"/>
  <c r="M351" i="8"/>
  <c r="N351" i="8"/>
  <c r="O351" i="8"/>
  <c r="Y351" i="8"/>
  <c r="Z351" i="8"/>
  <c r="BD351" i="8" s="1"/>
  <c r="AA351" i="8"/>
  <c r="AC351" i="8" s="1"/>
  <c r="H352" i="8"/>
  <c r="I352" i="8"/>
  <c r="J352" i="8"/>
  <c r="K352" i="8"/>
  <c r="L352" i="8"/>
  <c r="M352" i="8"/>
  <c r="P352" i="8" s="1"/>
  <c r="N352" i="8"/>
  <c r="O352" i="8"/>
  <c r="Y352" i="8"/>
  <c r="Z352" i="8"/>
  <c r="BD352" i="8" s="1"/>
  <c r="AA352" i="8"/>
  <c r="AC352" i="8"/>
  <c r="H353" i="8"/>
  <c r="I353" i="8"/>
  <c r="J353" i="8"/>
  <c r="K353" i="8"/>
  <c r="L353" i="8"/>
  <c r="M353" i="8"/>
  <c r="N353" i="8"/>
  <c r="O353" i="8"/>
  <c r="P353" i="8"/>
  <c r="Y353" i="8"/>
  <c r="Z353" i="8"/>
  <c r="BD353" i="8" s="1"/>
  <c r="AA353" i="8"/>
  <c r="AC353" i="8"/>
  <c r="H354" i="8"/>
  <c r="I354" i="8"/>
  <c r="J354" i="8"/>
  <c r="K354" i="8"/>
  <c r="L354" i="8"/>
  <c r="M354" i="8"/>
  <c r="N354" i="8"/>
  <c r="O354" i="8"/>
  <c r="Y354" i="8"/>
  <c r="Z354" i="8"/>
  <c r="AA354" i="8"/>
  <c r="AC354" i="8" s="1"/>
  <c r="BD354" i="8"/>
  <c r="H355" i="8"/>
  <c r="I355" i="8"/>
  <c r="J355" i="8"/>
  <c r="K355" i="8"/>
  <c r="L355" i="8"/>
  <c r="M355" i="8"/>
  <c r="N355" i="8"/>
  <c r="P355" i="8" s="1"/>
  <c r="O355" i="8"/>
  <c r="Y355" i="8"/>
  <c r="Z355" i="8"/>
  <c r="BD355" i="8" s="1"/>
  <c r="AA355" i="8"/>
  <c r="AC355" i="8" s="1"/>
  <c r="H356" i="8"/>
  <c r="I356" i="8"/>
  <c r="J356" i="8"/>
  <c r="K356" i="8"/>
  <c r="L356" i="8"/>
  <c r="M356" i="8"/>
  <c r="P356" i="8" s="1"/>
  <c r="N356" i="8"/>
  <c r="O356" i="8"/>
  <c r="Y356" i="8"/>
  <c r="Z356" i="8"/>
  <c r="BD356" i="8" s="1"/>
  <c r="AA356" i="8"/>
  <c r="AC356" i="8" s="1"/>
  <c r="H357" i="8"/>
  <c r="I357" i="8"/>
  <c r="J357" i="8"/>
  <c r="K357" i="8"/>
  <c r="L357" i="8"/>
  <c r="M357" i="8"/>
  <c r="P357" i="8" s="1"/>
  <c r="N357" i="8"/>
  <c r="O357" i="8"/>
  <c r="Y357" i="8"/>
  <c r="Z357" i="8"/>
  <c r="BD357" i="8" s="1"/>
  <c r="AA357" i="8"/>
  <c r="AC357" i="8" s="1"/>
  <c r="H358" i="8"/>
  <c r="I358" i="8"/>
  <c r="J358" i="8"/>
  <c r="K358" i="8"/>
  <c r="L358" i="8"/>
  <c r="M358" i="8"/>
  <c r="N358" i="8"/>
  <c r="O358" i="8"/>
  <c r="Y358" i="8"/>
  <c r="Z358" i="8"/>
  <c r="BD358" i="8" s="1"/>
  <c r="AA358" i="8"/>
  <c r="AC358" i="8" s="1"/>
  <c r="H359" i="8"/>
  <c r="I359" i="8"/>
  <c r="J359" i="8"/>
  <c r="K359" i="8"/>
  <c r="L359" i="8"/>
  <c r="M359" i="8"/>
  <c r="P359" i="8" s="1"/>
  <c r="N359" i="8"/>
  <c r="O359" i="8"/>
  <c r="Y359" i="8"/>
  <c r="Z359" i="8"/>
  <c r="AA359" i="8"/>
  <c r="AC359" i="8" s="1"/>
  <c r="BD359" i="8"/>
  <c r="H360" i="8"/>
  <c r="I360" i="8"/>
  <c r="J360" i="8"/>
  <c r="K360" i="8"/>
  <c r="L360" i="8"/>
  <c r="M360" i="8"/>
  <c r="P360" i="8" s="1"/>
  <c r="N360" i="8"/>
  <c r="O360" i="8"/>
  <c r="Y360" i="8"/>
  <c r="Z360" i="8"/>
  <c r="BD360" i="8" s="1"/>
  <c r="AA360" i="8"/>
  <c r="AC360" i="8" s="1"/>
  <c r="H361" i="8"/>
  <c r="I361" i="8"/>
  <c r="J361" i="8"/>
  <c r="K361" i="8"/>
  <c r="L361" i="8"/>
  <c r="M361" i="8"/>
  <c r="P361" i="8" s="1"/>
  <c r="N361" i="8"/>
  <c r="O361" i="8"/>
  <c r="Y361" i="8"/>
  <c r="Z361" i="8"/>
  <c r="BD361" i="8" s="1"/>
  <c r="AA361" i="8"/>
  <c r="AC361" i="8" s="1"/>
  <c r="H362" i="8"/>
  <c r="I362" i="8"/>
  <c r="J362" i="8"/>
  <c r="K362" i="8"/>
  <c r="L362" i="8"/>
  <c r="M362" i="8"/>
  <c r="P362" i="8" s="1"/>
  <c r="N362" i="8"/>
  <c r="O362" i="8"/>
  <c r="Y362" i="8"/>
  <c r="Z362" i="8"/>
  <c r="BD362" i="8" s="1"/>
  <c r="AA362" i="8"/>
  <c r="AC362" i="8" s="1"/>
  <c r="H363" i="8"/>
  <c r="I363" i="8"/>
  <c r="J363" i="8"/>
  <c r="K363" i="8"/>
  <c r="L363" i="8"/>
  <c r="M363" i="8"/>
  <c r="P363" i="8" s="1"/>
  <c r="N363" i="8"/>
  <c r="O363" i="8"/>
  <c r="Y363" i="8"/>
  <c r="Z363" i="8"/>
  <c r="BD363" i="8" s="1"/>
  <c r="AA363" i="8"/>
  <c r="AC363" i="8"/>
  <c r="H364" i="8"/>
  <c r="I364" i="8"/>
  <c r="J364" i="8"/>
  <c r="K364" i="8"/>
  <c r="L364" i="8"/>
  <c r="M364" i="8"/>
  <c r="N364" i="8"/>
  <c r="O364" i="8"/>
  <c r="P364" i="8"/>
  <c r="Y364" i="8"/>
  <c r="Z364" i="8"/>
  <c r="BD364" i="8" s="1"/>
  <c r="AA364" i="8"/>
  <c r="AC364" i="8" s="1"/>
  <c r="H365" i="8"/>
  <c r="I365" i="8"/>
  <c r="J365" i="8"/>
  <c r="K365" i="8"/>
  <c r="L365" i="8"/>
  <c r="M365" i="8"/>
  <c r="P365" i="8" s="1"/>
  <c r="N365" i="8"/>
  <c r="O365" i="8"/>
  <c r="Y365" i="8"/>
  <c r="Z365" i="8"/>
  <c r="BD365" i="8" s="1"/>
  <c r="AA365" i="8"/>
  <c r="AC365" i="8"/>
  <c r="H366" i="8"/>
  <c r="I366" i="8"/>
  <c r="J366" i="8"/>
  <c r="K366" i="8"/>
  <c r="L366" i="8"/>
  <c r="M366" i="8"/>
  <c r="N366" i="8"/>
  <c r="O366" i="8"/>
  <c r="Y366" i="8"/>
  <c r="Z366" i="8"/>
  <c r="BD366" i="8" s="1"/>
  <c r="AA366" i="8"/>
  <c r="AC366" i="8" s="1"/>
  <c r="H367" i="8"/>
  <c r="I367" i="8"/>
  <c r="J367" i="8"/>
  <c r="K367" i="8"/>
  <c r="L367" i="8"/>
  <c r="M367" i="8"/>
  <c r="P367" i="8" s="1"/>
  <c r="N367" i="8"/>
  <c r="O367" i="8"/>
  <c r="Y367" i="8"/>
  <c r="Z367" i="8"/>
  <c r="BD367" i="8" s="1"/>
  <c r="AA367" i="8"/>
  <c r="AC367" i="8" s="1"/>
  <c r="H368" i="8"/>
  <c r="I368" i="8"/>
  <c r="J368" i="8"/>
  <c r="K368" i="8"/>
  <c r="L368" i="8"/>
  <c r="M368" i="8"/>
  <c r="P368" i="8" s="1"/>
  <c r="N368" i="8"/>
  <c r="O368" i="8"/>
  <c r="Y368" i="8"/>
  <c r="Z368" i="8"/>
  <c r="BD368" i="8" s="1"/>
  <c r="AA368" i="8"/>
  <c r="AC368" i="8" s="1"/>
  <c r="H369" i="8"/>
  <c r="I369" i="8"/>
  <c r="J369" i="8"/>
  <c r="K369" i="8"/>
  <c r="L369" i="8"/>
  <c r="M369" i="8"/>
  <c r="P369" i="8" s="1"/>
  <c r="N369" i="8"/>
  <c r="O369" i="8"/>
  <c r="Y369" i="8"/>
  <c r="Z369" i="8"/>
  <c r="BD369" i="8" s="1"/>
  <c r="AA369" i="8"/>
  <c r="AC369" i="8" s="1"/>
  <c r="H370" i="8"/>
  <c r="I370" i="8"/>
  <c r="J370" i="8"/>
  <c r="K370" i="8"/>
  <c r="L370" i="8"/>
  <c r="M370" i="8"/>
  <c r="P370" i="8" s="1"/>
  <c r="N370" i="8"/>
  <c r="O370" i="8"/>
  <c r="Y370" i="8"/>
  <c r="Z370" i="8"/>
  <c r="AA370" i="8"/>
  <c r="AC370" i="8"/>
  <c r="BD370" i="8"/>
  <c r="H371" i="8"/>
  <c r="I371" i="8"/>
  <c r="J371" i="8"/>
  <c r="K371" i="8"/>
  <c r="L371" i="8"/>
  <c r="M371" i="8"/>
  <c r="P371" i="8" s="1"/>
  <c r="N371" i="8"/>
  <c r="O371" i="8"/>
  <c r="Y371" i="8"/>
  <c r="Z371" i="8"/>
  <c r="BD371" i="8" s="1"/>
  <c r="AA371" i="8"/>
  <c r="AC371" i="8" s="1"/>
  <c r="H372" i="8"/>
  <c r="I372" i="8"/>
  <c r="J372" i="8"/>
  <c r="K372" i="8"/>
  <c r="L372" i="8"/>
  <c r="M372" i="8"/>
  <c r="P372" i="8" s="1"/>
  <c r="N372" i="8"/>
  <c r="O372" i="8"/>
  <c r="Y372" i="8"/>
  <c r="Z372" i="8"/>
  <c r="BD372" i="8" s="1"/>
  <c r="AA372" i="8"/>
  <c r="AC372" i="8" s="1"/>
  <c r="H373" i="8"/>
  <c r="I373" i="8"/>
  <c r="J373" i="8"/>
  <c r="K373" i="8"/>
  <c r="L373" i="8"/>
  <c r="M373" i="8"/>
  <c r="P373" i="8" s="1"/>
  <c r="N373" i="8"/>
  <c r="O373" i="8"/>
  <c r="Y373" i="8"/>
  <c r="Z373" i="8"/>
  <c r="BD373" i="8" s="1"/>
  <c r="AA373" i="8"/>
  <c r="AC373" i="8" s="1"/>
  <c r="H374" i="8"/>
  <c r="I374" i="8"/>
  <c r="J374" i="8"/>
  <c r="K374" i="8"/>
  <c r="L374" i="8"/>
  <c r="M374" i="8"/>
  <c r="P374" i="8" s="1"/>
  <c r="N374" i="8"/>
  <c r="O374" i="8"/>
  <c r="Y374" i="8"/>
  <c r="Z374" i="8"/>
  <c r="BD374" i="8" s="1"/>
  <c r="AA374" i="8"/>
  <c r="AC374" i="8" s="1"/>
  <c r="H375" i="8"/>
  <c r="I375" i="8"/>
  <c r="J375" i="8"/>
  <c r="K375" i="8"/>
  <c r="L375" i="8"/>
  <c r="M375" i="8"/>
  <c r="P375" i="8" s="1"/>
  <c r="N375" i="8"/>
  <c r="O375" i="8"/>
  <c r="Y375" i="8"/>
  <c r="Z375" i="8"/>
  <c r="BD375" i="8" s="1"/>
  <c r="AA375" i="8"/>
  <c r="AC375" i="8" s="1"/>
  <c r="H376" i="8"/>
  <c r="I376" i="8"/>
  <c r="J376" i="8"/>
  <c r="K376" i="8"/>
  <c r="L376" i="8"/>
  <c r="M376" i="8"/>
  <c r="N376" i="8"/>
  <c r="O376" i="8"/>
  <c r="Y376" i="8"/>
  <c r="Z376" i="8"/>
  <c r="BD376" i="8" s="1"/>
  <c r="AA376" i="8"/>
  <c r="AC376" i="8" s="1"/>
  <c r="H377" i="8"/>
  <c r="I377" i="8"/>
  <c r="J377" i="8"/>
  <c r="K377" i="8"/>
  <c r="L377" i="8"/>
  <c r="M377" i="8"/>
  <c r="N377" i="8"/>
  <c r="O377" i="8"/>
  <c r="Y377" i="8"/>
  <c r="Z377" i="8"/>
  <c r="BD377" i="8" s="1"/>
  <c r="AA377" i="8"/>
  <c r="AC377" i="8" s="1"/>
  <c r="H378" i="8"/>
  <c r="I378" i="8"/>
  <c r="J378" i="8"/>
  <c r="K378" i="8"/>
  <c r="L378" i="8"/>
  <c r="M378" i="8"/>
  <c r="N378" i="8"/>
  <c r="O378" i="8"/>
  <c r="Y378" i="8"/>
  <c r="Z378" i="8"/>
  <c r="BD378" i="8" s="1"/>
  <c r="AA378" i="8"/>
  <c r="AC378" i="8" s="1"/>
  <c r="H379" i="8"/>
  <c r="I379" i="8"/>
  <c r="J379" i="8"/>
  <c r="K379" i="8"/>
  <c r="L379" i="8"/>
  <c r="M379" i="8"/>
  <c r="P379" i="8" s="1"/>
  <c r="N379" i="8"/>
  <c r="O379" i="8"/>
  <c r="Y379" i="8"/>
  <c r="Z379" i="8"/>
  <c r="BD379" i="8" s="1"/>
  <c r="AA379" i="8"/>
  <c r="AC379" i="8" s="1"/>
  <c r="H380" i="8"/>
  <c r="I380" i="8"/>
  <c r="J380" i="8"/>
  <c r="K380" i="8"/>
  <c r="L380" i="8"/>
  <c r="M380" i="8"/>
  <c r="P380" i="8" s="1"/>
  <c r="N380" i="8"/>
  <c r="O380" i="8"/>
  <c r="Y380" i="8"/>
  <c r="Z380" i="8"/>
  <c r="BD380" i="8" s="1"/>
  <c r="AA380" i="8"/>
  <c r="AC380" i="8" s="1"/>
  <c r="H381" i="8"/>
  <c r="I381" i="8"/>
  <c r="J381" i="8"/>
  <c r="K381" i="8"/>
  <c r="L381" i="8"/>
  <c r="M381" i="8"/>
  <c r="P381" i="8" s="1"/>
  <c r="N381" i="8"/>
  <c r="O381" i="8"/>
  <c r="Y381" i="8"/>
  <c r="Z381" i="8"/>
  <c r="BD381" i="8" s="1"/>
  <c r="AA381" i="8"/>
  <c r="AC381" i="8" s="1"/>
  <c r="H382" i="8"/>
  <c r="I382" i="8"/>
  <c r="J382" i="8"/>
  <c r="K382" i="8"/>
  <c r="L382" i="8"/>
  <c r="M382" i="8"/>
  <c r="P382" i="8" s="1"/>
  <c r="N382" i="8"/>
  <c r="O382" i="8"/>
  <c r="Y382" i="8"/>
  <c r="Z382" i="8"/>
  <c r="BD382" i="8" s="1"/>
  <c r="AA382" i="8"/>
  <c r="AC382" i="8" s="1"/>
  <c r="H383" i="8"/>
  <c r="I383" i="8"/>
  <c r="J383" i="8"/>
  <c r="K383" i="8"/>
  <c r="L383" i="8"/>
  <c r="M383" i="8"/>
  <c r="P383" i="8" s="1"/>
  <c r="N383" i="8"/>
  <c r="O383" i="8"/>
  <c r="Y383" i="8"/>
  <c r="Z383" i="8"/>
  <c r="BD383" i="8" s="1"/>
  <c r="AA383" i="8"/>
  <c r="AC383" i="8" s="1"/>
  <c r="H384" i="8"/>
  <c r="I384" i="8"/>
  <c r="J384" i="8"/>
  <c r="K384" i="8"/>
  <c r="L384" i="8"/>
  <c r="M384" i="8"/>
  <c r="P384" i="8" s="1"/>
  <c r="N384" i="8"/>
  <c r="O384" i="8"/>
  <c r="Y384" i="8"/>
  <c r="Z384" i="8"/>
  <c r="BD384" i="8" s="1"/>
  <c r="AA384" i="8"/>
  <c r="AC384" i="8" s="1"/>
  <c r="H385" i="8"/>
  <c r="I385" i="8"/>
  <c r="J385" i="8"/>
  <c r="K385" i="8"/>
  <c r="L385" i="8"/>
  <c r="M385" i="8"/>
  <c r="N385" i="8"/>
  <c r="O385" i="8"/>
  <c r="Y385" i="8"/>
  <c r="Z385" i="8"/>
  <c r="BD385" i="8" s="1"/>
  <c r="AA385" i="8"/>
  <c r="AC385" i="8" s="1"/>
  <c r="H386" i="8"/>
  <c r="I386" i="8"/>
  <c r="J386" i="8"/>
  <c r="K386" i="8"/>
  <c r="L386" i="8"/>
  <c r="M386" i="8"/>
  <c r="P386" i="8" s="1"/>
  <c r="N386" i="8"/>
  <c r="O386" i="8"/>
  <c r="Y386" i="8"/>
  <c r="Z386" i="8"/>
  <c r="AA386" i="8"/>
  <c r="AC386" i="8" s="1"/>
  <c r="BD386" i="8"/>
  <c r="H387" i="8"/>
  <c r="I387" i="8"/>
  <c r="J387" i="8"/>
  <c r="K387" i="8"/>
  <c r="L387" i="8"/>
  <c r="M387" i="8"/>
  <c r="N387" i="8"/>
  <c r="O387" i="8"/>
  <c r="Y387" i="8"/>
  <c r="Z387" i="8"/>
  <c r="BD387" i="8" s="1"/>
  <c r="AA387" i="8"/>
  <c r="AC387" i="8" s="1"/>
  <c r="H388" i="8"/>
  <c r="I388" i="8"/>
  <c r="J388" i="8"/>
  <c r="K388" i="8"/>
  <c r="L388" i="8"/>
  <c r="M388" i="8"/>
  <c r="P388" i="8" s="1"/>
  <c r="N388" i="8"/>
  <c r="O388" i="8"/>
  <c r="Y388" i="8"/>
  <c r="Z388" i="8"/>
  <c r="BD388" i="8" s="1"/>
  <c r="AA388" i="8"/>
  <c r="AC388" i="8" s="1"/>
  <c r="H389" i="8"/>
  <c r="I389" i="8"/>
  <c r="J389" i="8"/>
  <c r="K389" i="8"/>
  <c r="L389" i="8"/>
  <c r="M389" i="8"/>
  <c r="N389" i="8"/>
  <c r="O389" i="8"/>
  <c r="Y389" i="8"/>
  <c r="Z389" i="8"/>
  <c r="BD389" i="8" s="1"/>
  <c r="AA389" i="8"/>
  <c r="AC389" i="8" s="1"/>
  <c r="H390" i="8"/>
  <c r="I390" i="8"/>
  <c r="J390" i="8"/>
  <c r="K390" i="8"/>
  <c r="L390" i="8"/>
  <c r="M390" i="8"/>
  <c r="N390" i="8"/>
  <c r="O390" i="8"/>
  <c r="Y390" i="8"/>
  <c r="Z390" i="8"/>
  <c r="BD390" i="8" s="1"/>
  <c r="AA390" i="8"/>
  <c r="AC390" i="8" s="1"/>
  <c r="H391" i="8"/>
  <c r="I391" i="8"/>
  <c r="J391" i="8"/>
  <c r="K391" i="8"/>
  <c r="L391" i="8"/>
  <c r="M391" i="8"/>
  <c r="P391" i="8" s="1"/>
  <c r="N391" i="8"/>
  <c r="O391" i="8"/>
  <c r="Y391" i="8"/>
  <c r="Z391" i="8"/>
  <c r="BD391" i="8" s="1"/>
  <c r="AA391" i="8"/>
  <c r="AC391" i="8" s="1"/>
  <c r="H392" i="8"/>
  <c r="I392" i="8"/>
  <c r="J392" i="8"/>
  <c r="K392" i="8"/>
  <c r="L392" i="8"/>
  <c r="M392" i="8"/>
  <c r="P392" i="8" s="1"/>
  <c r="N392" i="8"/>
  <c r="O392" i="8"/>
  <c r="Y392" i="8"/>
  <c r="Z392" i="8"/>
  <c r="BD392" i="8" s="1"/>
  <c r="AA392" i="8"/>
  <c r="AC392" i="8"/>
  <c r="H393" i="8"/>
  <c r="I393" i="8"/>
  <c r="J393" i="8"/>
  <c r="K393" i="8"/>
  <c r="L393" i="8"/>
  <c r="M393" i="8"/>
  <c r="N393" i="8"/>
  <c r="O393" i="8"/>
  <c r="Y393" i="8"/>
  <c r="Z393" i="8"/>
  <c r="BD393" i="8" s="1"/>
  <c r="AA393" i="8"/>
  <c r="AC393" i="8" s="1"/>
  <c r="H394" i="8"/>
  <c r="I394" i="8"/>
  <c r="J394" i="8"/>
  <c r="K394" i="8"/>
  <c r="L394" i="8"/>
  <c r="M394" i="8"/>
  <c r="N394" i="8"/>
  <c r="O394" i="8"/>
  <c r="Y394" i="8"/>
  <c r="Z394" i="8"/>
  <c r="AA394" i="8"/>
  <c r="AC394" i="8"/>
  <c r="BD394" i="8"/>
  <c r="H395" i="8"/>
  <c r="I395" i="8"/>
  <c r="J395" i="8"/>
  <c r="K395" i="8"/>
  <c r="L395" i="8"/>
  <c r="M395" i="8"/>
  <c r="N395" i="8"/>
  <c r="O395" i="8"/>
  <c r="Y395" i="8"/>
  <c r="Z395" i="8"/>
  <c r="BD395" i="8" s="1"/>
  <c r="AA395" i="8"/>
  <c r="AC395" i="8"/>
  <c r="H396" i="8"/>
  <c r="I396" i="8"/>
  <c r="J396" i="8"/>
  <c r="K396" i="8"/>
  <c r="L396" i="8"/>
  <c r="M396" i="8"/>
  <c r="N396" i="8"/>
  <c r="O396" i="8"/>
  <c r="Y396" i="8"/>
  <c r="Z396" i="8"/>
  <c r="BD396" i="8" s="1"/>
  <c r="AA396" i="8"/>
  <c r="AC396" i="8" s="1"/>
  <c r="H397" i="8"/>
  <c r="I397" i="8"/>
  <c r="J397" i="8"/>
  <c r="K397" i="8"/>
  <c r="L397" i="8"/>
  <c r="M397" i="8"/>
  <c r="N397" i="8"/>
  <c r="O397" i="8"/>
  <c r="Y397" i="8"/>
  <c r="Z397" i="8"/>
  <c r="BD397" i="8" s="1"/>
  <c r="AA397" i="8"/>
  <c r="AC397" i="8" s="1"/>
  <c r="H398" i="8"/>
  <c r="I398" i="8"/>
  <c r="J398" i="8"/>
  <c r="K398" i="8"/>
  <c r="L398" i="8"/>
  <c r="M398" i="8"/>
  <c r="N398" i="8"/>
  <c r="O398" i="8"/>
  <c r="Y398" i="8"/>
  <c r="Z398" i="8"/>
  <c r="AA398" i="8"/>
  <c r="AC398" i="8" s="1"/>
  <c r="BD398" i="8"/>
  <c r="H399" i="8"/>
  <c r="I399" i="8"/>
  <c r="J399" i="8"/>
  <c r="K399" i="8"/>
  <c r="L399" i="8"/>
  <c r="M399" i="8"/>
  <c r="P399" i="8" s="1"/>
  <c r="N399" i="8"/>
  <c r="O399" i="8"/>
  <c r="Y399" i="8"/>
  <c r="Z399" i="8"/>
  <c r="BD399" i="8" s="1"/>
  <c r="AA399" i="8"/>
  <c r="AC399" i="8" s="1"/>
  <c r="H400" i="8"/>
  <c r="I400" i="8"/>
  <c r="J400" i="8"/>
  <c r="K400" i="8"/>
  <c r="L400" i="8"/>
  <c r="M400" i="8"/>
  <c r="N400" i="8"/>
  <c r="O400" i="8"/>
  <c r="Y400" i="8"/>
  <c r="Z400" i="8"/>
  <c r="BD400" i="8" s="1"/>
  <c r="AA400" i="8"/>
  <c r="AC400" i="8" s="1"/>
  <c r="H401" i="8"/>
  <c r="I401" i="8"/>
  <c r="J401" i="8"/>
  <c r="K401" i="8"/>
  <c r="L401" i="8"/>
  <c r="M401" i="8"/>
  <c r="N401" i="8"/>
  <c r="O401" i="8"/>
  <c r="Y401" i="8"/>
  <c r="Z401" i="8"/>
  <c r="BD401" i="8" s="1"/>
  <c r="AA401" i="8"/>
  <c r="AC401" i="8" s="1"/>
  <c r="H402" i="8"/>
  <c r="I402" i="8"/>
  <c r="J402" i="8"/>
  <c r="K402" i="8"/>
  <c r="L402" i="8"/>
  <c r="M402" i="8"/>
  <c r="N402" i="8"/>
  <c r="O402" i="8"/>
  <c r="Y402" i="8"/>
  <c r="Z402" i="8"/>
  <c r="BD402" i="8" s="1"/>
  <c r="AA402" i="8"/>
  <c r="AC402" i="8" s="1"/>
  <c r="H403" i="8"/>
  <c r="I403" i="8"/>
  <c r="J403" i="8"/>
  <c r="K403" i="8"/>
  <c r="L403" i="8"/>
  <c r="M403" i="8"/>
  <c r="P403" i="8" s="1"/>
  <c r="N403" i="8"/>
  <c r="O403" i="8"/>
  <c r="Y403" i="8"/>
  <c r="Z403" i="8"/>
  <c r="BD403" i="8" s="1"/>
  <c r="AA403" i="8"/>
  <c r="AC403" i="8"/>
  <c r="H404" i="8"/>
  <c r="I404" i="8"/>
  <c r="J404" i="8"/>
  <c r="K404" i="8"/>
  <c r="L404" i="8"/>
  <c r="M404" i="8"/>
  <c r="N404" i="8"/>
  <c r="O404" i="8"/>
  <c r="P404" i="8"/>
  <c r="Y404" i="8"/>
  <c r="Z404" i="8"/>
  <c r="BD404" i="8" s="1"/>
  <c r="AA404" i="8"/>
  <c r="AC404" i="8"/>
  <c r="H405" i="8"/>
  <c r="I405" i="8"/>
  <c r="J405" i="8"/>
  <c r="K405" i="8"/>
  <c r="L405" i="8"/>
  <c r="M405" i="8"/>
  <c r="P405" i="8" s="1"/>
  <c r="N405" i="8"/>
  <c r="O405" i="8"/>
  <c r="Y405" i="8"/>
  <c r="Z405" i="8"/>
  <c r="BD405" i="8" s="1"/>
  <c r="AA405" i="8"/>
  <c r="AC405" i="8" s="1"/>
  <c r="H406" i="8"/>
  <c r="I406" i="8"/>
  <c r="J406" i="8"/>
  <c r="K406" i="8"/>
  <c r="L406" i="8"/>
  <c r="M406" i="8"/>
  <c r="N406" i="8"/>
  <c r="O406" i="8"/>
  <c r="Y406" i="8"/>
  <c r="Z406" i="8"/>
  <c r="BD406" i="8" s="1"/>
  <c r="AA406" i="8"/>
  <c r="AC406" i="8" s="1"/>
  <c r="H407" i="8"/>
  <c r="I407" i="8"/>
  <c r="J407" i="8"/>
  <c r="K407" i="8"/>
  <c r="L407" i="8"/>
  <c r="M407" i="8"/>
  <c r="N407" i="8"/>
  <c r="O407" i="8"/>
  <c r="Y407" i="8"/>
  <c r="Z407" i="8"/>
  <c r="BD407" i="8" s="1"/>
  <c r="AA407" i="8"/>
  <c r="AC407" i="8" s="1"/>
  <c r="H408" i="8"/>
  <c r="I408" i="8"/>
  <c r="J408" i="8"/>
  <c r="K408" i="8"/>
  <c r="L408" i="8"/>
  <c r="M408" i="8"/>
  <c r="N408" i="8"/>
  <c r="O408" i="8"/>
  <c r="Y408" i="8"/>
  <c r="Z408" i="8"/>
  <c r="BD408" i="8" s="1"/>
  <c r="AA408" i="8"/>
  <c r="AC408" i="8" s="1"/>
  <c r="H409" i="8"/>
  <c r="I409" i="8"/>
  <c r="J409" i="8"/>
  <c r="K409" i="8"/>
  <c r="L409" i="8"/>
  <c r="M409" i="8"/>
  <c r="N409" i="8"/>
  <c r="O409" i="8"/>
  <c r="Y409" i="8"/>
  <c r="Z409" i="8"/>
  <c r="BD409" i="8" s="1"/>
  <c r="AA409" i="8"/>
  <c r="AC409" i="8"/>
  <c r="H410" i="8"/>
  <c r="I410" i="8"/>
  <c r="J410" i="8"/>
  <c r="K410" i="8"/>
  <c r="L410" i="8"/>
  <c r="M410" i="8"/>
  <c r="N410" i="8"/>
  <c r="O410" i="8"/>
  <c r="Y410" i="8"/>
  <c r="Z410" i="8"/>
  <c r="BD410" i="8" s="1"/>
  <c r="AA410" i="8"/>
  <c r="AC410" i="8" s="1"/>
  <c r="H411" i="8"/>
  <c r="I411" i="8"/>
  <c r="J411" i="8"/>
  <c r="K411" i="8"/>
  <c r="L411" i="8"/>
  <c r="M411" i="8"/>
  <c r="P411" i="8" s="1"/>
  <c r="N411" i="8"/>
  <c r="O411" i="8"/>
  <c r="Y411" i="8"/>
  <c r="Z411" i="8"/>
  <c r="BD411" i="8" s="1"/>
  <c r="AA411" i="8"/>
  <c r="AC411" i="8"/>
  <c r="H412" i="8"/>
  <c r="I412" i="8"/>
  <c r="J412" i="8"/>
  <c r="K412" i="8"/>
  <c r="L412" i="8"/>
  <c r="M412" i="8"/>
  <c r="N412" i="8"/>
  <c r="O412" i="8"/>
  <c r="P412" i="8"/>
  <c r="Y412" i="8"/>
  <c r="Z412" i="8"/>
  <c r="BD412" i="8" s="1"/>
  <c r="AA412" i="8"/>
  <c r="AC412" i="8" s="1"/>
  <c r="H413" i="8"/>
  <c r="I413" i="8"/>
  <c r="J413" i="8"/>
  <c r="K413" i="8"/>
  <c r="L413" i="8"/>
  <c r="M413" i="8"/>
  <c r="P413" i="8" s="1"/>
  <c r="N413" i="8"/>
  <c r="O413" i="8"/>
  <c r="Y413" i="8"/>
  <c r="Z413" i="8"/>
  <c r="BD413" i="8" s="1"/>
  <c r="AA413" i="8"/>
  <c r="AC413" i="8" s="1"/>
  <c r="H414" i="8"/>
  <c r="I414" i="8"/>
  <c r="J414" i="8"/>
  <c r="K414" i="8"/>
  <c r="L414" i="8"/>
  <c r="M414" i="8"/>
  <c r="N414" i="8"/>
  <c r="O414" i="8"/>
  <c r="Y414" i="8"/>
  <c r="Z414" i="8"/>
  <c r="BD414" i="8" s="1"/>
  <c r="AA414" i="8"/>
  <c r="AC414" i="8" s="1"/>
  <c r="H415" i="8"/>
  <c r="I415" i="8"/>
  <c r="J415" i="8"/>
  <c r="K415" i="8"/>
  <c r="L415" i="8"/>
  <c r="M415" i="8"/>
  <c r="P415" i="8" s="1"/>
  <c r="N415" i="8"/>
  <c r="O415" i="8"/>
  <c r="Y415" i="8"/>
  <c r="Z415" i="8"/>
  <c r="BD415" i="8" s="1"/>
  <c r="AA415" i="8"/>
  <c r="AC415" i="8" s="1"/>
  <c r="H416" i="8"/>
  <c r="I416" i="8"/>
  <c r="J416" i="8"/>
  <c r="K416" i="8"/>
  <c r="L416" i="8"/>
  <c r="M416" i="8"/>
  <c r="P416" i="8" s="1"/>
  <c r="N416" i="8"/>
  <c r="O416" i="8"/>
  <c r="Y416" i="8"/>
  <c r="Z416" i="8"/>
  <c r="BD416" i="8" s="1"/>
  <c r="AA416" i="8"/>
  <c r="AC416" i="8" s="1"/>
  <c r="H417" i="8"/>
  <c r="I417" i="8"/>
  <c r="J417" i="8"/>
  <c r="K417" i="8"/>
  <c r="L417" i="8"/>
  <c r="M417" i="8"/>
  <c r="N417" i="8"/>
  <c r="O417" i="8"/>
  <c r="Y417" i="8"/>
  <c r="Z417" i="8"/>
  <c r="BD417" i="8" s="1"/>
  <c r="AA417" i="8"/>
  <c r="AC417" i="8"/>
  <c r="H418" i="8"/>
  <c r="I418" i="8"/>
  <c r="J418" i="8"/>
  <c r="K418" i="8"/>
  <c r="L418" i="8"/>
  <c r="M418" i="8"/>
  <c r="N418" i="8"/>
  <c r="O418" i="8"/>
  <c r="Y418" i="8"/>
  <c r="Z418" i="8"/>
  <c r="AA418" i="8"/>
  <c r="AC418" i="8" s="1"/>
  <c r="BD418" i="8"/>
  <c r="H419" i="8"/>
  <c r="I419" i="8"/>
  <c r="J419" i="8"/>
  <c r="K419" i="8"/>
  <c r="L419" i="8"/>
  <c r="M419" i="8"/>
  <c r="N419" i="8"/>
  <c r="O419" i="8"/>
  <c r="P419" i="8"/>
  <c r="Y419" i="8"/>
  <c r="Z419" i="8"/>
  <c r="BD419" i="8" s="1"/>
  <c r="AA419" i="8"/>
  <c r="AC419" i="8" s="1"/>
  <c r="H420" i="8"/>
  <c r="I420" i="8"/>
  <c r="J420" i="8"/>
  <c r="K420" i="8"/>
  <c r="L420" i="8"/>
  <c r="M420" i="8"/>
  <c r="P420" i="8" s="1"/>
  <c r="N420" i="8"/>
  <c r="O420" i="8"/>
  <c r="Y420" i="8"/>
  <c r="Z420" i="8"/>
  <c r="BD420" i="8" s="1"/>
  <c r="AA420" i="8"/>
  <c r="AC420" i="8" s="1"/>
  <c r="H421" i="8"/>
  <c r="I421" i="8"/>
  <c r="J421" i="8"/>
  <c r="K421" i="8"/>
  <c r="L421" i="8"/>
  <c r="M421" i="8"/>
  <c r="P421" i="8" s="1"/>
  <c r="N421" i="8"/>
  <c r="O421" i="8"/>
  <c r="Y421" i="8"/>
  <c r="Z421" i="8"/>
  <c r="BD421" i="8" s="1"/>
  <c r="AA421" i="8"/>
  <c r="AC421" i="8"/>
  <c r="H422" i="8"/>
  <c r="I422" i="8"/>
  <c r="J422" i="8"/>
  <c r="K422" i="8"/>
  <c r="L422" i="8"/>
  <c r="M422" i="8"/>
  <c r="N422" i="8"/>
  <c r="O422" i="8"/>
  <c r="Y422" i="8"/>
  <c r="Z422" i="8"/>
  <c r="BD422" i="8" s="1"/>
  <c r="AA422" i="8"/>
  <c r="AC422" i="8" s="1"/>
  <c r="H423" i="8"/>
  <c r="I423" i="8"/>
  <c r="J423" i="8"/>
  <c r="K423" i="8"/>
  <c r="L423" i="8"/>
  <c r="M423" i="8"/>
  <c r="P423" i="8" s="1"/>
  <c r="N423" i="8"/>
  <c r="O423" i="8"/>
  <c r="Y423" i="8"/>
  <c r="Z423" i="8"/>
  <c r="BD423" i="8" s="1"/>
  <c r="AA423" i="8"/>
  <c r="AC423" i="8" s="1"/>
  <c r="H424" i="8"/>
  <c r="I424" i="8"/>
  <c r="J424" i="8"/>
  <c r="K424" i="8"/>
  <c r="L424" i="8"/>
  <c r="M424" i="8"/>
  <c r="P424" i="8" s="1"/>
  <c r="N424" i="8"/>
  <c r="O424" i="8"/>
  <c r="Y424" i="8"/>
  <c r="Z424" i="8"/>
  <c r="BD424" i="8" s="1"/>
  <c r="AA424" i="8"/>
  <c r="AC424" i="8" s="1"/>
  <c r="H425" i="8"/>
  <c r="I425" i="8"/>
  <c r="J425" i="8"/>
  <c r="K425" i="8"/>
  <c r="L425" i="8"/>
  <c r="M425" i="8"/>
  <c r="N425" i="8"/>
  <c r="O425" i="8"/>
  <c r="Y425" i="8"/>
  <c r="Z425" i="8"/>
  <c r="BD425" i="8" s="1"/>
  <c r="AA425" i="8"/>
  <c r="AC425" i="8" s="1"/>
  <c r="H426" i="8"/>
  <c r="I426" i="8"/>
  <c r="J426" i="8"/>
  <c r="K426" i="8"/>
  <c r="L426" i="8"/>
  <c r="M426" i="8"/>
  <c r="N426" i="8"/>
  <c r="O426" i="8"/>
  <c r="Y426" i="8"/>
  <c r="Z426" i="8"/>
  <c r="BD426" i="8" s="1"/>
  <c r="AA426" i="8"/>
  <c r="AC426" i="8" s="1"/>
  <c r="H427" i="8"/>
  <c r="I427" i="8"/>
  <c r="J427" i="8"/>
  <c r="K427" i="8"/>
  <c r="L427" i="8"/>
  <c r="M427" i="8"/>
  <c r="P427" i="8" s="1"/>
  <c r="N427" i="8"/>
  <c r="O427" i="8"/>
  <c r="Y427" i="8"/>
  <c r="Z427" i="8"/>
  <c r="BD427" i="8" s="1"/>
  <c r="AA427" i="8"/>
  <c r="AC427" i="8"/>
  <c r="H428" i="8"/>
  <c r="I428" i="8"/>
  <c r="J428" i="8"/>
  <c r="K428" i="8"/>
  <c r="L428" i="8"/>
  <c r="M428" i="8"/>
  <c r="N428" i="8"/>
  <c r="O428" i="8"/>
  <c r="P428" i="8"/>
  <c r="Y428" i="8"/>
  <c r="Z428" i="8"/>
  <c r="BD428" i="8" s="1"/>
  <c r="AA428" i="8"/>
  <c r="AC428" i="8" s="1"/>
  <c r="H429" i="8"/>
  <c r="I429" i="8"/>
  <c r="J429" i="8"/>
  <c r="K429" i="8"/>
  <c r="L429" i="8"/>
  <c r="M429" i="8"/>
  <c r="P429" i="8" s="1"/>
  <c r="N429" i="8"/>
  <c r="O429" i="8"/>
  <c r="Y429" i="8"/>
  <c r="Z429" i="8"/>
  <c r="BD429" i="8" s="1"/>
  <c r="AA429" i="8"/>
  <c r="AC429" i="8" s="1"/>
  <c r="H430" i="8"/>
  <c r="I430" i="8"/>
  <c r="J430" i="8"/>
  <c r="K430" i="8"/>
  <c r="L430" i="8"/>
  <c r="M430" i="8"/>
  <c r="P430" i="8" s="1"/>
  <c r="N430" i="8"/>
  <c r="O430" i="8"/>
  <c r="Y430" i="8"/>
  <c r="Z430" i="8"/>
  <c r="BD430" i="8" s="1"/>
  <c r="AA430" i="8"/>
  <c r="AC430" i="8" s="1"/>
  <c r="H431" i="8"/>
  <c r="I431" i="8"/>
  <c r="J431" i="8"/>
  <c r="K431" i="8"/>
  <c r="L431" i="8"/>
  <c r="M431" i="8"/>
  <c r="P431" i="8" s="1"/>
  <c r="N431" i="8"/>
  <c r="O431" i="8"/>
  <c r="Y431" i="8"/>
  <c r="Z431" i="8"/>
  <c r="BD431" i="8" s="1"/>
  <c r="AA431" i="8"/>
  <c r="AC431" i="8" s="1"/>
  <c r="H432" i="8"/>
  <c r="I432" i="8"/>
  <c r="J432" i="8"/>
  <c r="K432" i="8"/>
  <c r="L432" i="8"/>
  <c r="M432" i="8"/>
  <c r="P432" i="8" s="1"/>
  <c r="N432" i="8"/>
  <c r="O432" i="8"/>
  <c r="Y432" i="8"/>
  <c r="Z432" i="8"/>
  <c r="BD432" i="8" s="1"/>
  <c r="AA432" i="8"/>
  <c r="AC432" i="8" s="1"/>
  <c r="H433" i="8"/>
  <c r="I433" i="8"/>
  <c r="J433" i="8"/>
  <c r="K433" i="8"/>
  <c r="L433" i="8"/>
  <c r="M433" i="8"/>
  <c r="N433" i="8"/>
  <c r="O433" i="8"/>
  <c r="Y433" i="8"/>
  <c r="Z433" i="8"/>
  <c r="BD433" i="8" s="1"/>
  <c r="AA433" i="8"/>
  <c r="AC433" i="8"/>
  <c r="H434" i="8"/>
  <c r="I434" i="8"/>
  <c r="J434" i="8"/>
  <c r="K434" i="8"/>
  <c r="L434" i="8"/>
  <c r="M434" i="8"/>
  <c r="N434" i="8"/>
  <c r="O434" i="8"/>
  <c r="Y434" i="8"/>
  <c r="Z434" i="8"/>
  <c r="BD434" i="8" s="1"/>
  <c r="AA434" i="8"/>
  <c r="AC434" i="8" s="1"/>
  <c r="H435" i="8"/>
  <c r="I435" i="8"/>
  <c r="J435" i="8"/>
  <c r="K435" i="8"/>
  <c r="L435" i="8"/>
  <c r="M435" i="8"/>
  <c r="N435" i="8"/>
  <c r="O435" i="8"/>
  <c r="Y435" i="8"/>
  <c r="Z435" i="8"/>
  <c r="BD435" i="8" s="1"/>
  <c r="AA435" i="8"/>
  <c r="AC435" i="8"/>
  <c r="H436" i="8"/>
  <c r="I436" i="8"/>
  <c r="J436" i="8"/>
  <c r="K436" i="8"/>
  <c r="L436" i="8"/>
  <c r="M436" i="8"/>
  <c r="P436" i="8" s="1"/>
  <c r="N436" i="8"/>
  <c r="O436" i="8"/>
  <c r="Y436" i="8"/>
  <c r="Z436" i="8"/>
  <c r="BD436" i="8" s="1"/>
  <c r="AA436" i="8"/>
  <c r="AC436" i="8" s="1"/>
  <c r="H437" i="8"/>
  <c r="I437" i="8"/>
  <c r="J437" i="8"/>
  <c r="K437" i="8"/>
  <c r="L437" i="8"/>
  <c r="M437" i="8"/>
  <c r="N437" i="8"/>
  <c r="O437" i="8"/>
  <c r="Y437" i="8"/>
  <c r="Z437" i="8"/>
  <c r="BD437" i="8" s="1"/>
  <c r="AA437" i="8"/>
  <c r="AC437" i="8"/>
  <c r="H438" i="8"/>
  <c r="I438" i="8"/>
  <c r="J438" i="8"/>
  <c r="K438" i="8"/>
  <c r="L438" i="8"/>
  <c r="M438" i="8"/>
  <c r="N438" i="8"/>
  <c r="O438" i="8"/>
  <c r="Y438" i="8"/>
  <c r="Z438" i="8"/>
  <c r="BD438" i="8" s="1"/>
  <c r="AA438" i="8"/>
  <c r="AC438" i="8" s="1"/>
  <c r="H439" i="8"/>
  <c r="I439" i="8"/>
  <c r="J439" i="8"/>
  <c r="K439" i="8"/>
  <c r="L439" i="8"/>
  <c r="M439" i="8"/>
  <c r="P439" i="8" s="1"/>
  <c r="N439" i="8"/>
  <c r="O439" i="8"/>
  <c r="Y439" i="8"/>
  <c r="Z439" i="8"/>
  <c r="BD439" i="8" s="1"/>
  <c r="AA439" i="8"/>
  <c r="AC439" i="8"/>
  <c r="H440" i="8"/>
  <c r="I440" i="8"/>
  <c r="J440" i="8"/>
  <c r="K440" i="8"/>
  <c r="L440" i="8"/>
  <c r="M440" i="8"/>
  <c r="N440" i="8"/>
  <c r="O440" i="8"/>
  <c r="P440" i="8"/>
  <c r="Y440" i="8"/>
  <c r="Z440" i="8"/>
  <c r="BD440" i="8" s="1"/>
  <c r="AA440" i="8"/>
  <c r="AC440" i="8"/>
  <c r="H441" i="8"/>
  <c r="I441" i="8"/>
  <c r="J441" i="8"/>
  <c r="K441" i="8"/>
  <c r="L441" i="8"/>
  <c r="M441" i="8"/>
  <c r="P441" i="8" s="1"/>
  <c r="N441" i="8"/>
  <c r="O441" i="8"/>
  <c r="Y441" i="8"/>
  <c r="Z441" i="8"/>
  <c r="BD441" i="8" s="1"/>
  <c r="AA441" i="8"/>
  <c r="AC441" i="8" s="1"/>
  <c r="H442" i="8"/>
  <c r="I442" i="8"/>
  <c r="J442" i="8"/>
  <c r="K442" i="8"/>
  <c r="L442" i="8"/>
  <c r="M442" i="8"/>
  <c r="N442" i="8"/>
  <c r="O442" i="8"/>
  <c r="Y442" i="8"/>
  <c r="Z442" i="8"/>
  <c r="BD442" i="8" s="1"/>
  <c r="AA442" i="8"/>
  <c r="AC442" i="8" s="1"/>
  <c r="H443" i="8"/>
  <c r="I443" i="8"/>
  <c r="J443" i="8"/>
  <c r="K443" i="8"/>
  <c r="L443" i="8"/>
  <c r="M443" i="8"/>
  <c r="N443" i="8"/>
  <c r="O443" i="8"/>
  <c r="Y443" i="8"/>
  <c r="Z443" i="8"/>
  <c r="BD443" i="8" s="1"/>
  <c r="AA443" i="8"/>
  <c r="AC443" i="8" s="1"/>
  <c r="H444" i="8"/>
  <c r="I444" i="8"/>
  <c r="J444" i="8"/>
  <c r="K444" i="8"/>
  <c r="L444" i="8"/>
  <c r="M444" i="8"/>
  <c r="N444" i="8"/>
  <c r="O444" i="8"/>
  <c r="Y444" i="8"/>
  <c r="Z444" i="8"/>
  <c r="BD444" i="8" s="1"/>
  <c r="AA444" i="8"/>
  <c r="AC444" i="8" s="1"/>
  <c r="H445" i="8"/>
  <c r="I445" i="8"/>
  <c r="J445" i="8"/>
  <c r="K445" i="8"/>
  <c r="L445" i="8"/>
  <c r="M445" i="8"/>
  <c r="N445" i="8"/>
  <c r="O445" i="8"/>
  <c r="Y445" i="8"/>
  <c r="Z445" i="8"/>
  <c r="BD445" i="8" s="1"/>
  <c r="AA445" i="8"/>
  <c r="AC445" i="8" s="1"/>
  <c r="H446" i="8"/>
  <c r="I446" i="8"/>
  <c r="J446" i="8"/>
  <c r="K446" i="8"/>
  <c r="L446" i="8"/>
  <c r="M446" i="8"/>
  <c r="N446" i="8"/>
  <c r="P446" i="8" s="1"/>
  <c r="O446" i="8"/>
  <c r="Y446" i="8"/>
  <c r="Z446" i="8"/>
  <c r="BD446" i="8" s="1"/>
  <c r="AA446" i="8"/>
  <c r="AC446" i="8"/>
  <c r="H447" i="8"/>
  <c r="I447" i="8"/>
  <c r="J447" i="8"/>
  <c r="K447" i="8"/>
  <c r="L447" i="8"/>
  <c r="M447" i="8"/>
  <c r="N447" i="8"/>
  <c r="O447" i="8"/>
  <c r="P447" i="8"/>
  <c r="Y447" i="8"/>
  <c r="Z447" i="8"/>
  <c r="BD447" i="8" s="1"/>
  <c r="AA447" i="8"/>
  <c r="AC447" i="8" s="1"/>
  <c r="H448" i="8"/>
  <c r="I448" i="8"/>
  <c r="J448" i="8"/>
  <c r="K448" i="8"/>
  <c r="L448" i="8"/>
  <c r="M448" i="8"/>
  <c r="N448" i="8"/>
  <c r="O448" i="8"/>
  <c r="Y448" i="8"/>
  <c r="Z448" i="8"/>
  <c r="BD448" i="8" s="1"/>
  <c r="AA448" i="8"/>
  <c r="AC448" i="8" s="1"/>
  <c r="H449" i="8"/>
  <c r="I449" i="8"/>
  <c r="J449" i="8"/>
  <c r="K449" i="8"/>
  <c r="L449" i="8"/>
  <c r="M449" i="8"/>
  <c r="N449" i="8"/>
  <c r="P449" i="8" s="1"/>
  <c r="O449" i="8"/>
  <c r="Y449" i="8"/>
  <c r="Z449" i="8"/>
  <c r="BD449" i="8" s="1"/>
  <c r="AA449" i="8"/>
  <c r="AC449" i="8" s="1"/>
  <c r="H450" i="8"/>
  <c r="I450" i="8"/>
  <c r="J450" i="8"/>
  <c r="K450" i="8"/>
  <c r="L450" i="8"/>
  <c r="M450" i="8"/>
  <c r="N450" i="8"/>
  <c r="O450" i="8"/>
  <c r="Y450" i="8"/>
  <c r="Z450" i="8"/>
  <c r="BD450" i="8" s="1"/>
  <c r="AA450" i="8"/>
  <c r="AC450" i="8" s="1"/>
  <c r="H451" i="8"/>
  <c r="I451" i="8"/>
  <c r="J451" i="8"/>
  <c r="K451" i="8"/>
  <c r="L451" i="8"/>
  <c r="M451" i="8"/>
  <c r="N451" i="8"/>
  <c r="O451" i="8"/>
  <c r="Y451" i="8"/>
  <c r="Z451" i="8"/>
  <c r="BD451" i="8" s="1"/>
  <c r="AA451" i="8"/>
  <c r="AC451" i="8" s="1"/>
  <c r="H452" i="8"/>
  <c r="I452" i="8"/>
  <c r="J452" i="8"/>
  <c r="K452" i="8"/>
  <c r="L452" i="8"/>
  <c r="M452" i="8"/>
  <c r="N452" i="8"/>
  <c r="O452" i="8"/>
  <c r="Y452" i="8"/>
  <c r="Z452" i="8"/>
  <c r="BD452" i="8" s="1"/>
  <c r="AA452" i="8"/>
  <c r="AC452" i="8" s="1"/>
  <c r="H453" i="8"/>
  <c r="I453" i="8"/>
  <c r="J453" i="8"/>
  <c r="K453" i="8"/>
  <c r="L453" i="8"/>
  <c r="M453" i="8"/>
  <c r="N453" i="8"/>
  <c r="O453" i="8"/>
  <c r="Y453" i="8"/>
  <c r="Z453" i="8"/>
  <c r="BD453" i="8" s="1"/>
  <c r="AA453" i="8"/>
  <c r="AC453" i="8" s="1"/>
  <c r="H454" i="8"/>
  <c r="I454" i="8"/>
  <c r="J454" i="8"/>
  <c r="K454" i="8"/>
  <c r="L454" i="8"/>
  <c r="M454" i="8"/>
  <c r="N454" i="8"/>
  <c r="O454" i="8"/>
  <c r="Y454" i="8"/>
  <c r="Z454" i="8"/>
  <c r="BD454" i="8" s="1"/>
  <c r="AA454" i="8"/>
  <c r="AC454" i="8" s="1"/>
  <c r="H455" i="8"/>
  <c r="I455" i="8"/>
  <c r="J455" i="8"/>
  <c r="K455" i="8"/>
  <c r="L455" i="8"/>
  <c r="M455" i="8"/>
  <c r="N455" i="8"/>
  <c r="O455" i="8"/>
  <c r="Y455" i="8"/>
  <c r="Z455" i="8"/>
  <c r="BD455" i="8" s="1"/>
  <c r="AA455" i="8"/>
  <c r="AC455" i="8"/>
  <c r="H456" i="8"/>
  <c r="I456" i="8"/>
  <c r="J456" i="8"/>
  <c r="K456" i="8"/>
  <c r="L456" i="8"/>
  <c r="M456" i="8"/>
  <c r="P456" i="8" s="1"/>
  <c r="N456" i="8"/>
  <c r="O456" i="8"/>
  <c r="Y456" i="8"/>
  <c r="Z456" i="8"/>
  <c r="BD456" i="8" s="1"/>
  <c r="AA456" i="8"/>
  <c r="AC456" i="8" s="1"/>
  <c r="H457" i="8"/>
  <c r="I457" i="8"/>
  <c r="J457" i="8"/>
  <c r="K457" i="8"/>
  <c r="L457" i="8"/>
  <c r="M457" i="8"/>
  <c r="N457" i="8"/>
  <c r="O457" i="8"/>
  <c r="Y457" i="8"/>
  <c r="Z457" i="8"/>
  <c r="BD457" i="8" s="1"/>
  <c r="AA457" i="8"/>
  <c r="AC457" i="8"/>
  <c r="H458" i="8"/>
  <c r="I458" i="8"/>
  <c r="J458" i="8"/>
  <c r="K458" i="8"/>
  <c r="L458" i="8"/>
  <c r="M458" i="8"/>
  <c r="N458" i="8"/>
  <c r="O458" i="8"/>
  <c r="Y458" i="8"/>
  <c r="Z458" i="8"/>
  <c r="BD458" i="8" s="1"/>
  <c r="AA458" i="8"/>
  <c r="AC458" i="8" s="1"/>
  <c r="H459" i="8"/>
  <c r="I459" i="8"/>
  <c r="J459" i="8"/>
  <c r="K459" i="8"/>
  <c r="L459" i="8"/>
  <c r="M459" i="8"/>
  <c r="P459" i="8" s="1"/>
  <c r="N459" i="8"/>
  <c r="O459" i="8"/>
  <c r="Y459" i="8"/>
  <c r="Z459" i="8"/>
  <c r="BD459" i="8" s="1"/>
  <c r="AA459" i="8"/>
  <c r="AC459" i="8"/>
  <c r="H460" i="8"/>
  <c r="I460" i="8"/>
  <c r="J460" i="8"/>
  <c r="K460" i="8"/>
  <c r="L460" i="8"/>
  <c r="M460" i="8"/>
  <c r="N460" i="8"/>
  <c r="O460" i="8"/>
  <c r="P460" i="8"/>
  <c r="Y460" i="8"/>
  <c r="Z460" i="8"/>
  <c r="BD460" i="8" s="1"/>
  <c r="AA460" i="8"/>
  <c r="AC460" i="8" s="1"/>
  <c r="H461" i="8"/>
  <c r="I461" i="8"/>
  <c r="J461" i="8"/>
  <c r="K461" i="8"/>
  <c r="L461" i="8"/>
  <c r="M461" i="8"/>
  <c r="P461" i="8" s="1"/>
  <c r="N461" i="8"/>
  <c r="O461" i="8"/>
  <c r="Y461" i="8"/>
  <c r="Z461" i="8"/>
  <c r="BD461" i="8" s="1"/>
  <c r="AA461" i="8"/>
  <c r="AC461" i="8"/>
  <c r="H462" i="8"/>
  <c r="I462" i="8"/>
  <c r="J462" i="8"/>
  <c r="K462" i="8"/>
  <c r="L462" i="8"/>
  <c r="M462" i="8"/>
  <c r="N462" i="8"/>
  <c r="O462" i="8"/>
  <c r="Y462" i="8"/>
  <c r="Z462" i="8"/>
  <c r="BD462" i="8" s="1"/>
  <c r="AA462" i="8"/>
  <c r="AC462" i="8" s="1"/>
  <c r="H463" i="8"/>
  <c r="I463" i="8"/>
  <c r="J463" i="8"/>
  <c r="K463" i="8"/>
  <c r="L463" i="8"/>
  <c r="M463" i="8"/>
  <c r="P463" i="8" s="1"/>
  <c r="N463" i="8"/>
  <c r="O463" i="8"/>
  <c r="Y463" i="8"/>
  <c r="Z463" i="8"/>
  <c r="BD463" i="8" s="1"/>
  <c r="AA463" i="8"/>
  <c r="AC463" i="8" s="1"/>
  <c r="H464" i="8"/>
  <c r="I464" i="8"/>
  <c r="J464" i="8"/>
  <c r="K464" i="8"/>
  <c r="L464" i="8"/>
  <c r="M464" i="8"/>
  <c r="P464" i="8" s="1"/>
  <c r="N464" i="8"/>
  <c r="O464" i="8"/>
  <c r="Y464" i="8"/>
  <c r="Z464" i="8"/>
  <c r="BD464" i="8" s="1"/>
  <c r="AA464" i="8"/>
  <c r="AC464" i="8" s="1"/>
  <c r="H465" i="8"/>
  <c r="I465" i="8"/>
  <c r="J465" i="8"/>
  <c r="K465" i="8"/>
  <c r="L465" i="8"/>
  <c r="M465" i="8"/>
  <c r="N465" i="8"/>
  <c r="O465" i="8"/>
  <c r="Y465" i="8"/>
  <c r="Z465" i="8"/>
  <c r="BD465" i="8" s="1"/>
  <c r="AA465" i="8"/>
  <c r="AC465" i="8" s="1"/>
  <c r="H466" i="8"/>
  <c r="I466" i="8"/>
  <c r="J466" i="8"/>
  <c r="K466" i="8"/>
  <c r="L466" i="8"/>
  <c r="M466" i="8"/>
  <c r="N466" i="8"/>
  <c r="O466" i="8"/>
  <c r="Y466" i="8"/>
  <c r="Z466" i="8"/>
  <c r="BD466" i="8" s="1"/>
  <c r="AA466" i="8"/>
  <c r="AC466" i="8" s="1"/>
  <c r="H467" i="8"/>
  <c r="I467" i="8"/>
  <c r="J467" i="8"/>
  <c r="K467" i="8"/>
  <c r="L467" i="8"/>
  <c r="M467" i="8"/>
  <c r="P467" i="8" s="1"/>
  <c r="N467" i="8"/>
  <c r="O467" i="8"/>
  <c r="Y467" i="8"/>
  <c r="Z467" i="8"/>
  <c r="BD467" i="8" s="1"/>
  <c r="AA467" i="8"/>
  <c r="AC467" i="8" s="1"/>
  <c r="H468" i="8"/>
  <c r="I468" i="8"/>
  <c r="J468" i="8"/>
  <c r="K468" i="8"/>
  <c r="L468" i="8"/>
  <c r="M468" i="8"/>
  <c r="P468" i="8" s="1"/>
  <c r="N468" i="8"/>
  <c r="O468" i="8"/>
  <c r="Y468" i="8"/>
  <c r="Z468" i="8"/>
  <c r="BD468" i="8" s="1"/>
  <c r="AA468" i="8"/>
  <c r="AC468" i="8" s="1"/>
  <c r="H469" i="8"/>
  <c r="I469" i="8"/>
  <c r="J469" i="8"/>
  <c r="K469" i="8"/>
  <c r="L469" i="8"/>
  <c r="M469" i="8"/>
  <c r="P469" i="8" s="1"/>
  <c r="N469" i="8"/>
  <c r="O469" i="8"/>
  <c r="Y469" i="8"/>
  <c r="Z469" i="8"/>
  <c r="BD469" i="8" s="1"/>
  <c r="AA469" i="8"/>
  <c r="AC469" i="8" s="1"/>
  <c r="H470" i="8"/>
  <c r="I470" i="8"/>
  <c r="J470" i="8"/>
  <c r="K470" i="8"/>
  <c r="L470" i="8"/>
  <c r="M470" i="8"/>
  <c r="P470" i="8" s="1"/>
  <c r="N470" i="8"/>
  <c r="O470" i="8"/>
  <c r="Y470" i="8"/>
  <c r="Z470" i="8"/>
  <c r="BD470" i="8" s="1"/>
  <c r="AA470" i="8"/>
  <c r="AC470" i="8" s="1"/>
  <c r="H471" i="8"/>
  <c r="I471" i="8"/>
  <c r="J471" i="8"/>
  <c r="K471" i="8"/>
  <c r="L471" i="8"/>
  <c r="M471" i="8"/>
  <c r="P471" i="8" s="1"/>
  <c r="N471" i="8"/>
  <c r="O471" i="8"/>
  <c r="Y471" i="8"/>
  <c r="Z471" i="8"/>
  <c r="BD471" i="8" s="1"/>
  <c r="AA471" i="8"/>
  <c r="AC471" i="8"/>
  <c r="H472" i="8"/>
  <c r="I472" i="8"/>
  <c r="J472" i="8"/>
  <c r="K472" i="8"/>
  <c r="L472" i="8"/>
  <c r="M472" i="8"/>
  <c r="N472" i="8"/>
  <c r="O472" i="8"/>
  <c r="P472" i="8"/>
  <c r="Y472" i="8"/>
  <c r="Z472" i="8"/>
  <c r="BD472" i="8" s="1"/>
  <c r="AA472" i="8"/>
  <c r="AC472" i="8" s="1"/>
  <c r="H473" i="8"/>
  <c r="I473" i="8"/>
  <c r="J473" i="8"/>
  <c r="K473" i="8"/>
  <c r="L473" i="8"/>
  <c r="M473" i="8"/>
  <c r="P473" i="8" s="1"/>
  <c r="N473" i="8"/>
  <c r="O473" i="8"/>
  <c r="Y473" i="8"/>
  <c r="Z473" i="8"/>
  <c r="BD473" i="8" s="1"/>
  <c r="AA473" i="8"/>
  <c r="AC473" i="8" s="1"/>
  <c r="H474" i="8"/>
  <c r="I474" i="8"/>
  <c r="J474" i="8"/>
  <c r="K474" i="8"/>
  <c r="L474" i="8"/>
  <c r="M474" i="8"/>
  <c r="P474" i="8" s="1"/>
  <c r="N474" i="8"/>
  <c r="O474" i="8"/>
  <c r="Y474" i="8"/>
  <c r="Z474" i="8"/>
  <c r="BD474" i="8" s="1"/>
  <c r="AA474" i="8"/>
  <c r="AC474" i="8" s="1"/>
  <c r="H475" i="8"/>
  <c r="I475" i="8"/>
  <c r="J475" i="8"/>
  <c r="K475" i="8"/>
  <c r="L475" i="8"/>
  <c r="M475" i="8"/>
  <c r="P475" i="8" s="1"/>
  <c r="N475" i="8"/>
  <c r="O475" i="8"/>
  <c r="Y475" i="8"/>
  <c r="Z475" i="8"/>
  <c r="BD475" i="8" s="1"/>
  <c r="AA475" i="8"/>
  <c r="AC475" i="8" s="1"/>
  <c r="H476" i="8"/>
  <c r="I476" i="8"/>
  <c r="J476" i="8"/>
  <c r="K476" i="8"/>
  <c r="L476" i="8"/>
  <c r="M476" i="8"/>
  <c r="P476" i="8" s="1"/>
  <c r="N476" i="8"/>
  <c r="O476" i="8"/>
  <c r="Y476" i="8"/>
  <c r="Z476" i="8"/>
  <c r="BD476" i="8" s="1"/>
  <c r="AA476" i="8"/>
  <c r="AC476" i="8" s="1"/>
  <c r="H477" i="8"/>
  <c r="I477" i="8"/>
  <c r="J477" i="8"/>
  <c r="K477" i="8"/>
  <c r="L477" i="8"/>
  <c r="M477" i="8"/>
  <c r="P477" i="8" s="1"/>
  <c r="N477" i="8"/>
  <c r="O477" i="8"/>
  <c r="Y477" i="8"/>
  <c r="Z477" i="8"/>
  <c r="BD477" i="8" s="1"/>
  <c r="AA477" i="8"/>
  <c r="AC477" i="8" s="1"/>
  <c r="H478" i="8"/>
  <c r="I478" i="8"/>
  <c r="J478" i="8"/>
  <c r="K478" i="8"/>
  <c r="L478" i="8"/>
  <c r="M478" i="8"/>
  <c r="P478" i="8" s="1"/>
  <c r="N478" i="8"/>
  <c r="O478" i="8"/>
  <c r="Y478" i="8"/>
  <c r="Z478" i="8"/>
  <c r="BD478" i="8" s="1"/>
  <c r="AA478" i="8"/>
  <c r="AC478" i="8" s="1"/>
  <c r="H479" i="8"/>
  <c r="I479" i="8"/>
  <c r="J479" i="8"/>
  <c r="K479" i="8"/>
  <c r="L479" i="8"/>
  <c r="M479" i="8"/>
  <c r="P479" i="8" s="1"/>
  <c r="N479" i="8"/>
  <c r="O479" i="8"/>
  <c r="Y479" i="8"/>
  <c r="Z479" i="8"/>
  <c r="BD479" i="8" s="1"/>
  <c r="AA479" i="8"/>
  <c r="AC479" i="8"/>
  <c r="H480" i="8"/>
  <c r="I480" i="8"/>
  <c r="J480" i="8"/>
  <c r="K480" i="8"/>
  <c r="L480" i="8"/>
  <c r="M480" i="8"/>
  <c r="N480" i="8"/>
  <c r="O480" i="8"/>
  <c r="P480" i="8"/>
  <c r="Y480" i="8"/>
  <c r="Z480" i="8"/>
  <c r="BD480" i="8" s="1"/>
  <c r="AA480" i="8"/>
  <c r="AC480" i="8"/>
  <c r="H481" i="8"/>
  <c r="I481" i="8"/>
  <c r="J481" i="8"/>
  <c r="K481" i="8"/>
  <c r="L481" i="8"/>
  <c r="M481" i="8"/>
  <c r="P481" i="8" s="1"/>
  <c r="N481" i="8"/>
  <c r="O481" i="8"/>
  <c r="Y481" i="8"/>
  <c r="Z481" i="8"/>
  <c r="BD481" i="8" s="1"/>
  <c r="AA481" i="8"/>
  <c r="AC481" i="8"/>
  <c r="H482" i="8"/>
  <c r="I482" i="8"/>
  <c r="J482" i="8"/>
  <c r="K482" i="8"/>
  <c r="L482" i="8"/>
  <c r="M482" i="8"/>
  <c r="N482" i="8"/>
  <c r="P482" i="8" s="1"/>
  <c r="O482" i="8"/>
  <c r="Y482" i="8"/>
  <c r="Z482" i="8"/>
  <c r="BD482" i="8" s="1"/>
  <c r="AA482" i="8"/>
  <c r="AC482" i="8"/>
  <c r="H483" i="8"/>
  <c r="I483" i="8"/>
  <c r="J483" i="8"/>
  <c r="K483" i="8"/>
  <c r="L483" i="8"/>
  <c r="M483" i="8"/>
  <c r="P483" i="8" s="1"/>
  <c r="N483" i="8"/>
  <c r="O483" i="8"/>
  <c r="Y483" i="8"/>
  <c r="Z483" i="8"/>
  <c r="BD483" i="8" s="1"/>
  <c r="AA483" i="8"/>
  <c r="AC483" i="8"/>
  <c r="H484" i="8"/>
  <c r="I484" i="8"/>
  <c r="J484" i="8"/>
  <c r="K484" i="8"/>
  <c r="L484" i="8"/>
  <c r="M484" i="8"/>
  <c r="N484" i="8"/>
  <c r="O484" i="8"/>
  <c r="Y484" i="8"/>
  <c r="Z484" i="8"/>
  <c r="BD484" i="8" s="1"/>
  <c r="AA484" i="8"/>
  <c r="AC484" i="8"/>
  <c r="H485" i="8"/>
  <c r="I485" i="8"/>
  <c r="J485" i="8"/>
  <c r="K485" i="8"/>
  <c r="L485" i="8"/>
  <c r="M485" i="8"/>
  <c r="N485" i="8"/>
  <c r="O485" i="8"/>
  <c r="Y485" i="8"/>
  <c r="Z485" i="8"/>
  <c r="BD485" i="8" s="1"/>
  <c r="AA485" i="8"/>
  <c r="AC485" i="8" s="1"/>
  <c r="H486" i="8"/>
  <c r="I486" i="8"/>
  <c r="J486" i="8"/>
  <c r="K486" i="8"/>
  <c r="L486" i="8"/>
  <c r="M486" i="8"/>
  <c r="N486" i="8"/>
  <c r="O486" i="8"/>
  <c r="Y486" i="8"/>
  <c r="Z486" i="8"/>
  <c r="BD486" i="8" s="1"/>
  <c r="AA486" i="8"/>
  <c r="AC486" i="8" s="1"/>
  <c r="H487" i="8"/>
  <c r="I487" i="8"/>
  <c r="J487" i="8"/>
  <c r="K487" i="8"/>
  <c r="L487" i="8"/>
  <c r="M487" i="8"/>
  <c r="N487" i="8"/>
  <c r="O487" i="8"/>
  <c r="Y487" i="8"/>
  <c r="Z487" i="8"/>
  <c r="BD487" i="8" s="1"/>
  <c r="AA487" i="8"/>
  <c r="AC487" i="8" s="1"/>
  <c r="H488" i="8"/>
  <c r="I488" i="8"/>
  <c r="J488" i="8"/>
  <c r="K488" i="8"/>
  <c r="L488" i="8"/>
  <c r="M488" i="8"/>
  <c r="N488" i="8"/>
  <c r="O488" i="8"/>
  <c r="Y488" i="8"/>
  <c r="Z488" i="8"/>
  <c r="BD488" i="8" s="1"/>
  <c r="AA488" i="8"/>
  <c r="AC488" i="8" s="1"/>
  <c r="H489" i="8"/>
  <c r="I489" i="8"/>
  <c r="J489" i="8"/>
  <c r="K489" i="8"/>
  <c r="L489" i="8"/>
  <c r="M489" i="8"/>
  <c r="N489" i="8"/>
  <c r="O489" i="8"/>
  <c r="Y489" i="8"/>
  <c r="Z489" i="8"/>
  <c r="BD489" i="8" s="1"/>
  <c r="AA489" i="8"/>
  <c r="AC489" i="8"/>
  <c r="H490" i="8"/>
  <c r="I490" i="8"/>
  <c r="J490" i="8"/>
  <c r="K490" i="8"/>
  <c r="L490" i="8"/>
  <c r="M490" i="8"/>
  <c r="N490" i="8"/>
  <c r="O490" i="8"/>
  <c r="Y490" i="8"/>
  <c r="Z490" i="8"/>
  <c r="BD490" i="8" s="1"/>
  <c r="AA490" i="8"/>
  <c r="AC490" i="8" s="1"/>
  <c r="H491" i="8"/>
  <c r="I491" i="8"/>
  <c r="J491" i="8"/>
  <c r="K491" i="8"/>
  <c r="L491" i="8"/>
  <c r="M491" i="8"/>
  <c r="P491" i="8" s="1"/>
  <c r="N491" i="8"/>
  <c r="O491" i="8"/>
  <c r="Y491" i="8"/>
  <c r="Z491" i="8"/>
  <c r="BD491" i="8" s="1"/>
  <c r="AA491" i="8"/>
  <c r="AC491" i="8" s="1"/>
  <c r="H492" i="8"/>
  <c r="I492" i="8"/>
  <c r="J492" i="8"/>
  <c r="K492" i="8"/>
  <c r="L492" i="8"/>
  <c r="M492" i="8"/>
  <c r="P492" i="8" s="1"/>
  <c r="N492" i="8"/>
  <c r="O492" i="8"/>
  <c r="Y492" i="8"/>
  <c r="Z492" i="8"/>
  <c r="BD492" i="8" s="1"/>
  <c r="AA492" i="8"/>
  <c r="AC492" i="8"/>
  <c r="H493" i="8"/>
  <c r="I493" i="8"/>
  <c r="J493" i="8"/>
  <c r="K493" i="8"/>
  <c r="L493" i="8"/>
  <c r="M493" i="8"/>
  <c r="P493" i="8" s="1"/>
  <c r="N493" i="8"/>
  <c r="O493" i="8"/>
  <c r="Y493" i="8"/>
  <c r="Z493" i="8"/>
  <c r="BD493" i="8" s="1"/>
  <c r="AA493" i="8"/>
  <c r="AC493" i="8" s="1"/>
  <c r="H494" i="8"/>
  <c r="I494" i="8"/>
  <c r="J494" i="8"/>
  <c r="K494" i="8"/>
  <c r="L494" i="8"/>
  <c r="M494" i="8"/>
  <c r="P494" i="8" s="1"/>
  <c r="N494" i="8"/>
  <c r="O494" i="8"/>
  <c r="Y494" i="8"/>
  <c r="Z494" i="8"/>
  <c r="BD494" i="8" s="1"/>
  <c r="AA494" i="8"/>
  <c r="AC494" i="8" s="1"/>
  <c r="H495" i="8"/>
  <c r="I495" i="8"/>
  <c r="J495" i="8"/>
  <c r="K495" i="8"/>
  <c r="L495" i="8"/>
  <c r="M495" i="8"/>
  <c r="P495" i="8" s="1"/>
  <c r="N495" i="8"/>
  <c r="O495" i="8"/>
  <c r="Y495" i="8"/>
  <c r="Z495" i="8"/>
  <c r="BD495" i="8" s="1"/>
  <c r="AA495" i="8"/>
  <c r="AC495" i="8" s="1"/>
  <c r="H496" i="8"/>
  <c r="I496" i="8"/>
  <c r="J496" i="8"/>
  <c r="K496" i="8"/>
  <c r="L496" i="8"/>
  <c r="M496" i="8"/>
  <c r="N496" i="8"/>
  <c r="O496" i="8"/>
  <c r="Y496" i="8"/>
  <c r="Z496" i="8"/>
  <c r="BD496" i="8" s="1"/>
  <c r="AA496" i="8"/>
  <c r="AC496" i="8" s="1"/>
  <c r="H497" i="8"/>
  <c r="I497" i="8"/>
  <c r="J497" i="8"/>
  <c r="K497" i="8"/>
  <c r="L497" i="8"/>
  <c r="M497" i="8"/>
  <c r="N497" i="8"/>
  <c r="P497" i="8" s="1"/>
  <c r="O497" i="8"/>
  <c r="Y497" i="8"/>
  <c r="Z497" i="8"/>
  <c r="BD497" i="8" s="1"/>
  <c r="AA497" i="8"/>
  <c r="AC497" i="8" s="1"/>
  <c r="H498" i="8"/>
  <c r="I498" i="8"/>
  <c r="J498" i="8"/>
  <c r="K498" i="8"/>
  <c r="L498" i="8"/>
  <c r="M498" i="8"/>
  <c r="N498" i="8"/>
  <c r="P498" i="8" s="1"/>
  <c r="O498" i="8"/>
  <c r="Y498" i="8"/>
  <c r="Z498" i="8"/>
  <c r="BD498" i="8" s="1"/>
  <c r="AA498" i="8"/>
  <c r="AC498" i="8"/>
  <c r="H499" i="8"/>
  <c r="I499" i="8"/>
  <c r="J499" i="8"/>
  <c r="K499" i="8"/>
  <c r="L499" i="8"/>
  <c r="M499" i="8"/>
  <c r="P499" i="8" s="1"/>
  <c r="N499" i="8"/>
  <c r="O499" i="8"/>
  <c r="Y499" i="8"/>
  <c r="Z499" i="8"/>
  <c r="BD499" i="8" s="1"/>
  <c r="AA499" i="8"/>
  <c r="AC499" i="8"/>
  <c r="H500" i="8"/>
  <c r="I500" i="8"/>
  <c r="J500" i="8"/>
  <c r="K500" i="8"/>
  <c r="L500" i="8"/>
  <c r="M500" i="8"/>
  <c r="N500" i="8"/>
  <c r="O500" i="8"/>
  <c r="Y500" i="8"/>
  <c r="Z500" i="8"/>
  <c r="BD500" i="8" s="1"/>
  <c r="AA500" i="8"/>
  <c r="AC500" i="8" s="1"/>
  <c r="H501" i="8"/>
  <c r="I501" i="8"/>
  <c r="J501" i="8"/>
  <c r="K501" i="8"/>
  <c r="L501" i="8"/>
  <c r="M501" i="8"/>
  <c r="P501" i="8" s="1"/>
  <c r="N501" i="8"/>
  <c r="O501" i="8"/>
  <c r="Y501" i="8"/>
  <c r="Z501" i="8"/>
  <c r="BD501" i="8" s="1"/>
  <c r="AA501" i="8"/>
  <c r="AC501" i="8"/>
  <c r="H502" i="8"/>
  <c r="I502" i="8"/>
  <c r="J502" i="8"/>
  <c r="K502" i="8"/>
  <c r="L502" i="8"/>
  <c r="M502" i="8"/>
  <c r="N502" i="8"/>
  <c r="O502" i="8"/>
  <c r="P502" i="8"/>
  <c r="Y502" i="8"/>
  <c r="Z502" i="8"/>
  <c r="BD502" i="8" s="1"/>
  <c r="AA502" i="8"/>
  <c r="AC502" i="8" s="1"/>
  <c r="H503" i="8"/>
  <c r="I503" i="8"/>
  <c r="J503" i="8"/>
  <c r="K503" i="8"/>
  <c r="L503" i="8"/>
  <c r="M503" i="8"/>
  <c r="N503" i="8"/>
  <c r="O503" i="8"/>
  <c r="Y503" i="8"/>
  <c r="Z503" i="8"/>
  <c r="BD503" i="8" s="1"/>
  <c r="AA503" i="8"/>
  <c r="AC503" i="8"/>
  <c r="H504" i="8"/>
  <c r="I504" i="8"/>
  <c r="J504" i="8"/>
  <c r="K504" i="8"/>
  <c r="L504" i="8"/>
  <c r="M504" i="8"/>
  <c r="N504" i="8"/>
  <c r="O504" i="8"/>
  <c r="P504" i="8"/>
  <c r="Y504" i="8"/>
  <c r="Z504" i="8"/>
  <c r="BD504" i="8" s="1"/>
  <c r="AA504" i="8"/>
  <c r="AC504" i="8" s="1"/>
  <c r="H505" i="8"/>
  <c r="I505" i="8"/>
  <c r="J505" i="8"/>
  <c r="K505" i="8"/>
  <c r="L505" i="8"/>
  <c r="M505" i="8"/>
  <c r="N505" i="8"/>
  <c r="O505" i="8"/>
  <c r="Y505" i="8"/>
  <c r="Z505" i="8"/>
  <c r="BD505" i="8" s="1"/>
  <c r="AA505" i="8"/>
  <c r="AC505" i="8"/>
  <c r="H506" i="8"/>
  <c r="I506" i="8"/>
  <c r="J506" i="8"/>
  <c r="K506" i="8"/>
  <c r="L506" i="8"/>
  <c r="M506" i="8"/>
  <c r="N506" i="8"/>
  <c r="P506" i="8" s="1"/>
  <c r="O506" i="8"/>
  <c r="Y506" i="8"/>
  <c r="Z506" i="8"/>
  <c r="BD506" i="8" s="1"/>
  <c r="AA506" i="8"/>
  <c r="AC506" i="8" s="1"/>
  <c r="H507" i="8"/>
  <c r="I507" i="8"/>
  <c r="J507" i="8"/>
  <c r="K507" i="8"/>
  <c r="L507" i="8"/>
  <c r="M507" i="8"/>
  <c r="N507" i="8"/>
  <c r="O507" i="8"/>
  <c r="Y507" i="8"/>
  <c r="Z507" i="8"/>
  <c r="BD507" i="8" s="1"/>
  <c r="AA507" i="8"/>
  <c r="AC507" i="8"/>
  <c r="H508" i="8"/>
  <c r="I508" i="8"/>
  <c r="J508" i="8"/>
  <c r="K508" i="8"/>
  <c r="L508" i="8"/>
  <c r="M508" i="8"/>
  <c r="N508" i="8"/>
  <c r="P508" i="8" s="1"/>
  <c r="O508" i="8"/>
  <c r="Y508" i="8"/>
  <c r="Z508" i="8"/>
  <c r="BD508" i="8" s="1"/>
  <c r="AA508" i="8"/>
  <c r="AC508" i="8"/>
  <c r="H509" i="8"/>
  <c r="I509" i="8"/>
  <c r="J509" i="8"/>
  <c r="K509" i="8"/>
  <c r="L509" i="8"/>
  <c r="M509" i="8"/>
  <c r="P509" i="8" s="1"/>
  <c r="N509" i="8"/>
  <c r="O509" i="8"/>
  <c r="Y509" i="8"/>
  <c r="Z509" i="8"/>
  <c r="BD509" i="8" s="1"/>
  <c r="AA509" i="8"/>
  <c r="AC509" i="8" s="1"/>
  <c r="H510" i="8"/>
  <c r="I510" i="8"/>
  <c r="J510" i="8"/>
  <c r="K510" i="8"/>
  <c r="L510" i="8"/>
  <c r="M510" i="8"/>
  <c r="N510" i="8"/>
  <c r="O510" i="8"/>
  <c r="Y510" i="8"/>
  <c r="Z510" i="8"/>
  <c r="BD510" i="8" s="1"/>
  <c r="AA510" i="8"/>
  <c r="AC510" i="8" s="1"/>
  <c r="H511" i="8"/>
  <c r="I511" i="8"/>
  <c r="J511" i="8"/>
  <c r="K511" i="8"/>
  <c r="L511" i="8"/>
  <c r="M511" i="8"/>
  <c r="P511" i="8" s="1"/>
  <c r="N511" i="8"/>
  <c r="O511" i="8"/>
  <c r="Y511" i="8"/>
  <c r="Z511" i="8"/>
  <c r="BD511" i="8" s="1"/>
  <c r="AA511" i="8"/>
  <c r="AC511" i="8"/>
  <c r="H512" i="8"/>
  <c r="I512" i="8"/>
  <c r="J512" i="8"/>
  <c r="K512" i="8"/>
  <c r="L512" i="8"/>
  <c r="M512" i="8"/>
  <c r="P512" i="8" s="1"/>
  <c r="N512" i="8"/>
  <c r="O512" i="8"/>
  <c r="Y512" i="8"/>
  <c r="Z512" i="8"/>
  <c r="BD512" i="8" s="1"/>
  <c r="AA512" i="8"/>
  <c r="AC512" i="8" s="1"/>
  <c r="H513" i="8"/>
  <c r="I513" i="8"/>
  <c r="J513" i="8"/>
  <c r="K513" i="8"/>
  <c r="L513" i="8"/>
  <c r="M513" i="8"/>
  <c r="P513" i="8" s="1"/>
  <c r="N513" i="8"/>
  <c r="O513" i="8"/>
  <c r="Y513" i="8"/>
  <c r="Z513" i="8"/>
  <c r="BD513" i="8" s="1"/>
  <c r="AA513" i="8"/>
  <c r="AC513" i="8"/>
  <c r="H514" i="8"/>
  <c r="I514" i="8"/>
  <c r="J514" i="8"/>
  <c r="K514" i="8"/>
  <c r="L514" i="8"/>
  <c r="M514" i="8"/>
  <c r="N514" i="8"/>
  <c r="O514" i="8"/>
  <c r="Y514" i="8"/>
  <c r="Z514" i="8"/>
  <c r="BD514" i="8" s="1"/>
  <c r="AA514" i="8"/>
  <c r="AC514" i="8"/>
  <c r="H515" i="8"/>
  <c r="I515" i="8"/>
  <c r="J515" i="8"/>
  <c r="K515" i="8"/>
  <c r="L515" i="8"/>
  <c r="M515" i="8"/>
  <c r="N515" i="8"/>
  <c r="O515" i="8"/>
  <c r="Y515" i="8"/>
  <c r="Z515" i="8"/>
  <c r="BD515" i="8" s="1"/>
  <c r="AA515" i="8"/>
  <c r="AC515" i="8"/>
  <c r="H516" i="8"/>
  <c r="I516" i="8"/>
  <c r="J516" i="8"/>
  <c r="K516" i="8"/>
  <c r="L516" i="8"/>
  <c r="M516" i="8"/>
  <c r="N516" i="8"/>
  <c r="O516" i="8"/>
  <c r="Y516" i="8"/>
  <c r="Z516" i="8"/>
  <c r="BD516" i="8" s="1"/>
  <c r="AA516" i="8"/>
  <c r="AC516" i="8" s="1"/>
  <c r="H517" i="8"/>
  <c r="I517" i="8"/>
  <c r="J517" i="8"/>
  <c r="K517" i="8"/>
  <c r="L517" i="8"/>
  <c r="M517" i="8"/>
  <c r="P517" i="8" s="1"/>
  <c r="N517" i="8"/>
  <c r="O517" i="8"/>
  <c r="Y517" i="8"/>
  <c r="Z517" i="8"/>
  <c r="BD517" i="8" s="1"/>
  <c r="AA517" i="8"/>
  <c r="AC517" i="8" s="1"/>
  <c r="H518" i="8"/>
  <c r="I518" i="8"/>
  <c r="J518" i="8"/>
  <c r="K518" i="8"/>
  <c r="L518" i="8"/>
  <c r="M518" i="8"/>
  <c r="N518" i="8"/>
  <c r="O518" i="8"/>
  <c r="Y518" i="8"/>
  <c r="Z518" i="8"/>
  <c r="BD518" i="8" s="1"/>
  <c r="AA518" i="8"/>
  <c r="AC518" i="8" s="1"/>
  <c r="H519" i="8"/>
  <c r="I519" i="8"/>
  <c r="J519" i="8"/>
  <c r="K519" i="8"/>
  <c r="L519" i="8"/>
  <c r="M519" i="8"/>
  <c r="P519" i="8" s="1"/>
  <c r="N519" i="8"/>
  <c r="O519" i="8"/>
  <c r="Y519" i="8"/>
  <c r="Z519" i="8"/>
  <c r="BD519" i="8" s="1"/>
  <c r="AA519" i="8"/>
  <c r="AC519" i="8"/>
  <c r="H520" i="8"/>
  <c r="I520" i="8"/>
  <c r="J520" i="8"/>
  <c r="K520" i="8"/>
  <c r="L520" i="8"/>
  <c r="M520" i="8"/>
  <c r="P520" i="8" s="1"/>
  <c r="N520" i="8"/>
  <c r="O520" i="8"/>
  <c r="Y520" i="8"/>
  <c r="Z520" i="8"/>
  <c r="BD520" i="8" s="1"/>
  <c r="AA520" i="8"/>
  <c r="AC520" i="8" s="1"/>
  <c r="H521" i="8"/>
  <c r="I521" i="8"/>
  <c r="J521" i="8"/>
  <c r="K521" i="8"/>
  <c r="L521" i="8"/>
  <c r="M521" i="8"/>
  <c r="N521" i="8"/>
  <c r="P521" i="8" s="1"/>
  <c r="O521" i="8"/>
  <c r="Y521" i="8"/>
  <c r="Z521" i="8"/>
  <c r="BD521" i="8" s="1"/>
  <c r="AA521" i="8"/>
  <c r="AC521" i="8" s="1"/>
  <c r="H522" i="8"/>
  <c r="I522" i="8"/>
  <c r="J522" i="8"/>
  <c r="K522" i="8"/>
  <c r="L522" i="8"/>
  <c r="M522" i="8"/>
  <c r="N522" i="8"/>
  <c r="O522" i="8"/>
  <c r="Y522" i="8"/>
  <c r="Z522" i="8"/>
  <c r="BD522" i="8" s="1"/>
  <c r="AA522" i="8"/>
  <c r="AC522" i="8" s="1"/>
  <c r="H523" i="8"/>
  <c r="I523" i="8"/>
  <c r="J523" i="8"/>
  <c r="K523" i="8"/>
  <c r="L523" i="8"/>
  <c r="M523" i="8"/>
  <c r="N523" i="8"/>
  <c r="O523" i="8"/>
  <c r="Y523" i="8"/>
  <c r="Z523" i="8"/>
  <c r="BD523" i="8" s="1"/>
  <c r="AA523" i="8"/>
  <c r="AC523" i="8" s="1"/>
  <c r="H524" i="8"/>
  <c r="I524" i="8"/>
  <c r="J524" i="8"/>
  <c r="K524" i="8"/>
  <c r="L524" i="8"/>
  <c r="M524" i="8"/>
  <c r="N524" i="8"/>
  <c r="O524" i="8"/>
  <c r="Y524" i="8"/>
  <c r="Z524" i="8"/>
  <c r="BD524" i="8" s="1"/>
  <c r="AA524" i="8"/>
  <c r="AC524" i="8" s="1"/>
  <c r="H525" i="8"/>
  <c r="I525" i="8"/>
  <c r="J525" i="8"/>
  <c r="K525" i="8"/>
  <c r="L525" i="8"/>
  <c r="M525" i="8"/>
  <c r="N525" i="8"/>
  <c r="O525" i="8"/>
  <c r="P525" i="8"/>
  <c r="Y525" i="8"/>
  <c r="Z525" i="8"/>
  <c r="BD525" i="8" s="1"/>
  <c r="AA525" i="8"/>
  <c r="AC525" i="8" s="1"/>
  <c r="H526" i="8"/>
  <c r="I526" i="8"/>
  <c r="J526" i="8"/>
  <c r="K526" i="8"/>
  <c r="L526" i="8"/>
  <c r="M526" i="8"/>
  <c r="P526" i="8" s="1"/>
  <c r="N526" i="8"/>
  <c r="O526" i="8"/>
  <c r="Y526" i="8"/>
  <c r="Z526" i="8"/>
  <c r="AA526" i="8"/>
  <c r="AC526" i="8" s="1"/>
  <c r="BD526" i="8"/>
  <c r="H527" i="8"/>
  <c r="I527" i="8"/>
  <c r="J527" i="8"/>
  <c r="K527" i="8"/>
  <c r="L527" i="8"/>
  <c r="M527" i="8"/>
  <c r="P527" i="8" s="1"/>
  <c r="N527" i="8"/>
  <c r="O527" i="8"/>
  <c r="Y527" i="8"/>
  <c r="Z527" i="8"/>
  <c r="BD527" i="8" s="1"/>
  <c r="AA527" i="8"/>
  <c r="AC527" i="8"/>
  <c r="H528" i="8"/>
  <c r="I528" i="8"/>
  <c r="J528" i="8"/>
  <c r="K528" i="8"/>
  <c r="L528" i="8"/>
  <c r="M528" i="8"/>
  <c r="P528" i="8" s="1"/>
  <c r="N528" i="8"/>
  <c r="O528" i="8"/>
  <c r="Y528" i="8"/>
  <c r="Z528" i="8"/>
  <c r="BD528" i="8" s="1"/>
  <c r="AA528" i="8"/>
  <c r="AC528" i="8"/>
  <c r="H529" i="8"/>
  <c r="I529" i="8"/>
  <c r="J529" i="8"/>
  <c r="K529" i="8"/>
  <c r="L529" i="8"/>
  <c r="M529" i="8"/>
  <c r="N529" i="8"/>
  <c r="O529" i="8"/>
  <c r="P529" i="8"/>
  <c r="Y529" i="8"/>
  <c r="Z529" i="8"/>
  <c r="BD529" i="8" s="1"/>
  <c r="AA529" i="8"/>
  <c r="AC529" i="8" s="1"/>
  <c r="H530" i="8"/>
  <c r="I530" i="8"/>
  <c r="J530" i="8"/>
  <c r="K530" i="8"/>
  <c r="L530" i="8"/>
  <c r="M530" i="8"/>
  <c r="P530" i="8" s="1"/>
  <c r="N530" i="8"/>
  <c r="O530" i="8"/>
  <c r="Y530" i="8"/>
  <c r="Z530" i="8"/>
  <c r="AA530" i="8"/>
  <c r="AC530" i="8"/>
  <c r="BD530" i="8"/>
  <c r="H531" i="8"/>
  <c r="I531" i="8"/>
  <c r="J531" i="8"/>
  <c r="K531" i="8"/>
  <c r="L531" i="8"/>
  <c r="M531" i="8"/>
  <c r="P531" i="8" s="1"/>
  <c r="N531" i="8"/>
  <c r="O531" i="8"/>
  <c r="Y531" i="8"/>
  <c r="Z531" i="8"/>
  <c r="BD531" i="8" s="1"/>
  <c r="AA531" i="8"/>
  <c r="AC531" i="8" s="1"/>
  <c r="H532" i="8"/>
  <c r="I532" i="8"/>
  <c r="J532" i="8"/>
  <c r="K532" i="8"/>
  <c r="L532" i="8"/>
  <c r="M532" i="8"/>
  <c r="P532" i="8" s="1"/>
  <c r="N532" i="8"/>
  <c r="O532" i="8"/>
  <c r="Y532" i="8"/>
  <c r="Z532" i="8"/>
  <c r="BD532" i="8" s="1"/>
  <c r="AA532" i="8"/>
  <c r="AC532" i="8" s="1"/>
  <c r="H533" i="8"/>
  <c r="I533" i="8"/>
  <c r="J533" i="8"/>
  <c r="K533" i="8"/>
  <c r="L533" i="8"/>
  <c r="M533" i="8"/>
  <c r="P533" i="8" s="1"/>
  <c r="N533" i="8"/>
  <c r="O533" i="8"/>
  <c r="Y533" i="8"/>
  <c r="Z533" i="8"/>
  <c r="BD533" i="8" s="1"/>
  <c r="AA533" i="8"/>
  <c r="AC533" i="8" s="1"/>
  <c r="H534" i="8"/>
  <c r="I534" i="8"/>
  <c r="J534" i="8"/>
  <c r="K534" i="8"/>
  <c r="L534" i="8"/>
  <c r="M534" i="8"/>
  <c r="P534" i="8" s="1"/>
  <c r="N534" i="8"/>
  <c r="O534" i="8"/>
  <c r="Y534" i="8"/>
  <c r="Z534" i="8"/>
  <c r="BD534" i="8" s="1"/>
  <c r="AA534" i="8"/>
  <c r="AC534" i="8" s="1"/>
  <c r="H535" i="8"/>
  <c r="I535" i="8"/>
  <c r="J535" i="8"/>
  <c r="K535" i="8"/>
  <c r="L535" i="8"/>
  <c r="M535" i="8"/>
  <c r="P535" i="8" s="1"/>
  <c r="N535" i="8"/>
  <c r="O535" i="8"/>
  <c r="Y535" i="8"/>
  <c r="Z535" i="8"/>
  <c r="BD535" i="8" s="1"/>
  <c r="AA535" i="8"/>
  <c r="AC535" i="8" s="1"/>
  <c r="H536" i="8"/>
  <c r="I536" i="8"/>
  <c r="J536" i="8"/>
  <c r="K536" i="8"/>
  <c r="L536" i="8"/>
  <c r="M536" i="8"/>
  <c r="P536" i="8" s="1"/>
  <c r="N536" i="8"/>
  <c r="O536" i="8"/>
  <c r="Y536" i="8"/>
  <c r="Z536" i="8"/>
  <c r="BD536" i="8" s="1"/>
  <c r="AA536" i="8"/>
  <c r="AC536" i="8"/>
  <c r="H537" i="8"/>
  <c r="I537" i="8"/>
  <c r="J537" i="8"/>
  <c r="K537" i="8"/>
  <c r="L537" i="8"/>
  <c r="M537" i="8"/>
  <c r="P537" i="8" s="1"/>
  <c r="N537" i="8"/>
  <c r="O537" i="8"/>
  <c r="Y537" i="8"/>
  <c r="Z537" i="8"/>
  <c r="BD537" i="8" s="1"/>
  <c r="AA537" i="8"/>
  <c r="AC537" i="8" s="1"/>
  <c r="H538" i="8"/>
  <c r="I538" i="8"/>
  <c r="J538" i="8"/>
  <c r="K538" i="8"/>
  <c r="L538" i="8"/>
  <c r="M538" i="8"/>
  <c r="P538" i="8" s="1"/>
  <c r="N538" i="8"/>
  <c r="O538" i="8"/>
  <c r="Y538" i="8"/>
  <c r="Z538" i="8"/>
  <c r="BD538" i="8" s="1"/>
  <c r="AA538" i="8"/>
  <c r="AC538" i="8" s="1"/>
  <c r="H539" i="8"/>
  <c r="I539" i="8"/>
  <c r="J539" i="8"/>
  <c r="K539" i="8"/>
  <c r="L539" i="8"/>
  <c r="M539" i="8"/>
  <c r="P539" i="8" s="1"/>
  <c r="N539" i="8"/>
  <c r="O539" i="8"/>
  <c r="Y539" i="8"/>
  <c r="Z539" i="8"/>
  <c r="BD539" i="8" s="1"/>
  <c r="AA539" i="8"/>
  <c r="AC539" i="8"/>
  <c r="H540" i="8"/>
  <c r="I540" i="8"/>
  <c r="J540" i="8"/>
  <c r="K540" i="8"/>
  <c r="L540" i="8"/>
  <c r="M540" i="8"/>
  <c r="P540" i="8" s="1"/>
  <c r="N540" i="8"/>
  <c r="O540" i="8"/>
  <c r="Y540" i="8"/>
  <c r="Z540" i="8"/>
  <c r="BD540" i="8" s="1"/>
  <c r="AA540" i="8"/>
  <c r="AC540" i="8" s="1"/>
  <c r="H541" i="8"/>
  <c r="I541" i="8"/>
  <c r="J541" i="8"/>
  <c r="K541" i="8"/>
  <c r="L541" i="8"/>
  <c r="M541" i="8"/>
  <c r="N541" i="8"/>
  <c r="O541" i="8"/>
  <c r="P541" i="8"/>
  <c r="Y541" i="8"/>
  <c r="Z541" i="8"/>
  <c r="BD541" i="8" s="1"/>
  <c r="AA541" i="8"/>
  <c r="AC541" i="8" s="1"/>
  <c r="H542" i="8"/>
  <c r="I542" i="8"/>
  <c r="J542" i="8"/>
  <c r="K542" i="8"/>
  <c r="L542" i="8"/>
  <c r="M542" i="8"/>
  <c r="P542" i="8" s="1"/>
  <c r="N542" i="8"/>
  <c r="O542" i="8"/>
  <c r="Y542" i="8"/>
  <c r="Z542" i="8"/>
  <c r="BD542" i="8" s="1"/>
  <c r="AA542" i="8"/>
  <c r="AC542" i="8" s="1"/>
  <c r="H543" i="8"/>
  <c r="I543" i="8"/>
  <c r="J543" i="8"/>
  <c r="K543" i="8"/>
  <c r="L543" i="8"/>
  <c r="M543" i="8"/>
  <c r="P543" i="8" s="1"/>
  <c r="N543" i="8"/>
  <c r="O543" i="8"/>
  <c r="Y543" i="8"/>
  <c r="Z543" i="8"/>
  <c r="BD543" i="8" s="1"/>
  <c r="AA543" i="8"/>
  <c r="AC543" i="8" s="1"/>
  <c r="H544" i="8"/>
  <c r="I544" i="8"/>
  <c r="J544" i="8"/>
  <c r="K544" i="8"/>
  <c r="L544" i="8"/>
  <c r="M544" i="8"/>
  <c r="P544" i="8" s="1"/>
  <c r="N544" i="8"/>
  <c r="O544" i="8"/>
  <c r="Y544" i="8"/>
  <c r="Z544" i="8"/>
  <c r="BD544" i="8" s="1"/>
  <c r="AA544" i="8"/>
  <c r="AC544" i="8" s="1"/>
  <c r="H545" i="8"/>
  <c r="I545" i="8"/>
  <c r="J545" i="8"/>
  <c r="K545" i="8"/>
  <c r="L545" i="8"/>
  <c r="M545" i="8"/>
  <c r="P545" i="8" s="1"/>
  <c r="N545" i="8"/>
  <c r="O545" i="8"/>
  <c r="Y545" i="8"/>
  <c r="Z545" i="8"/>
  <c r="BD545" i="8" s="1"/>
  <c r="AA545" i="8"/>
  <c r="AC545" i="8" s="1"/>
  <c r="H546" i="8"/>
  <c r="I546" i="8"/>
  <c r="J546" i="8"/>
  <c r="K546" i="8"/>
  <c r="L546" i="8"/>
  <c r="M546" i="8"/>
  <c r="P546" i="8" s="1"/>
  <c r="N546" i="8"/>
  <c r="O546" i="8"/>
  <c r="Y546" i="8"/>
  <c r="Z546" i="8"/>
  <c r="BD546" i="8" s="1"/>
  <c r="AA546" i="8"/>
  <c r="AC546" i="8" s="1"/>
  <c r="H547" i="8"/>
  <c r="I547" i="8"/>
  <c r="J547" i="8"/>
  <c r="K547" i="8"/>
  <c r="L547" i="8"/>
  <c r="M547" i="8"/>
  <c r="P547" i="8" s="1"/>
  <c r="N547" i="8"/>
  <c r="O547" i="8"/>
  <c r="Y547" i="8"/>
  <c r="Z547" i="8"/>
  <c r="BD547" i="8" s="1"/>
  <c r="AA547" i="8"/>
  <c r="AC547" i="8" s="1"/>
  <c r="H548" i="8"/>
  <c r="I548" i="8"/>
  <c r="J548" i="8"/>
  <c r="K548" i="8"/>
  <c r="L548" i="8"/>
  <c r="M548" i="8"/>
  <c r="N548" i="8"/>
  <c r="P548" i="8" s="1"/>
  <c r="O548" i="8"/>
  <c r="Y548" i="8"/>
  <c r="Z548" i="8"/>
  <c r="BD548" i="8" s="1"/>
  <c r="AA548" i="8"/>
  <c r="AC548" i="8" s="1"/>
  <c r="H549" i="8"/>
  <c r="I549" i="8"/>
  <c r="J549" i="8"/>
  <c r="K549" i="8"/>
  <c r="L549" i="8"/>
  <c r="M549" i="8"/>
  <c r="N549" i="8"/>
  <c r="O549" i="8"/>
  <c r="Y549" i="8"/>
  <c r="Z549" i="8"/>
  <c r="BD549" i="8" s="1"/>
  <c r="AA549" i="8"/>
  <c r="AC549" i="8" s="1"/>
  <c r="H550" i="8"/>
  <c r="I550" i="8"/>
  <c r="J550" i="8"/>
  <c r="K550" i="8"/>
  <c r="L550" i="8"/>
  <c r="M550" i="8"/>
  <c r="N550" i="8"/>
  <c r="O550" i="8"/>
  <c r="Y550" i="8"/>
  <c r="Z550" i="8"/>
  <c r="BD550" i="8" s="1"/>
  <c r="AA550" i="8"/>
  <c r="AC550" i="8"/>
  <c r="H551" i="8"/>
  <c r="I551" i="8"/>
  <c r="J551" i="8"/>
  <c r="K551" i="8"/>
  <c r="L551" i="8"/>
  <c r="M551" i="8"/>
  <c r="N551" i="8"/>
  <c r="O551" i="8"/>
  <c r="Y551" i="8"/>
  <c r="Z551" i="8"/>
  <c r="BD551" i="8" s="1"/>
  <c r="AA551" i="8"/>
  <c r="AC551" i="8"/>
  <c r="H552" i="8"/>
  <c r="I552" i="8"/>
  <c r="J552" i="8"/>
  <c r="K552" i="8"/>
  <c r="L552" i="8"/>
  <c r="M552" i="8"/>
  <c r="N552" i="8"/>
  <c r="O552" i="8"/>
  <c r="Y552" i="8"/>
  <c r="Z552" i="8"/>
  <c r="BD552" i="8" s="1"/>
  <c r="AA552" i="8"/>
  <c r="AC552" i="8" s="1"/>
  <c r="H553" i="8"/>
  <c r="I553" i="8"/>
  <c r="J553" i="8"/>
  <c r="K553" i="8"/>
  <c r="L553" i="8"/>
  <c r="M553" i="8"/>
  <c r="N553" i="8"/>
  <c r="O553" i="8"/>
  <c r="Y553" i="8"/>
  <c r="Z553" i="8"/>
  <c r="BD553" i="8" s="1"/>
  <c r="AA553" i="8"/>
  <c r="AC553" i="8" s="1"/>
  <c r="H554" i="8"/>
  <c r="I554" i="8"/>
  <c r="J554" i="8"/>
  <c r="K554" i="8"/>
  <c r="L554" i="8"/>
  <c r="M554" i="8"/>
  <c r="P554" i="8" s="1"/>
  <c r="N554" i="8"/>
  <c r="O554" i="8"/>
  <c r="Y554" i="8"/>
  <c r="Z554" i="8"/>
  <c r="BD554" i="8" s="1"/>
  <c r="AA554" i="8"/>
  <c r="AC554" i="8" s="1"/>
  <c r="H555" i="8"/>
  <c r="I555" i="8"/>
  <c r="J555" i="8"/>
  <c r="K555" i="8"/>
  <c r="L555" i="8"/>
  <c r="M555" i="8"/>
  <c r="P555" i="8" s="1"/>
  <c r="N555" i="8"/>
  <c r="O555" i="8"/>
  <c r="Y555" i="8"/>
  <c r="Z555" i="8"/>
  <c r="BD555" i="8" s="1"/>
  <c r="AA555" i="8"/>
  <c r="AC555" i="8"/>
  <c r="H556" i="8"/>
  <c r="I556" i="8"/>
  <c r="J556" i="8"/>
  <c r="K556" i="8"/>
  <c r="L556" i="8"/>
  <c r="N556" i="8"/>
  <c r="O556" i="8"/>
  <c r="Y556" i="8"/>
  <c r="Z556" i="8"/>
  <c r="BD556" i="8" s="1"/>
  <c r="AA556" i="8"/>
  <c r="AC556" i="8" s="1"/>
  <c r="H557" i="8"/>
  <c r="I557" i="8"/>
  <c r="J557" i="8"/>
  <c r="K557" i="8"/>
  <c r="L557" i="8"/>
  <c r="N557" i="8"/>
  <c r="O557" i="8"/>
  <c r="Y557" i="8"/>
  <c r="Z557" i="8"/>
  <c r="BD557" i="8" s="1"/>
  <c r="AA557" i="8"/>
  <c r="AC557" i="8" s="1"/>
  <c r="H558" i="8"/>
  <c r="I558" i="8"/>
  <c r="J558" i="8"/>
  <c r="K558" i="8"/>
  <c r="L558" i="8"/>
  <c r="M558" i="8"/>
  <c r="P558" i="8" s="1"/>
  <c r="N558" i="8"/>
  <c r="O558" i="8"/>
  <c r="Y558" i="8"/>
  <c r="Z558" i="8"/>
  <c r="BD558" i="8" s="1"/>
  <c r="AA558" i="8"/>
  <c r="AC558" i="8" s="1"/>
  <c r="H559" i="8"/>
  <c r="I559" i="8"/>
  <c r="J559" i="8"/>
  <c r="K559" i="8"/>
  <c r="L559" i="8"/>
  <c r="M559" i="8"/>
  <c r="P559" i="8" s="1"/>
  <c r="N559" i="8"/>
  <c r="O559" i="8"/>
  <c r="Y559" i="8"/>
  <c r="Z559" i="8"/>
  <c r="BD559" i="8" s="1"/>
  <c r="AA559" i="8"/>
  <c r="AC559" i="8" s="1"/>
  <c r="H560" i="8"/>
  <c r="I560" i="8"/>
  <c r="J560" i="8"/>
  <c r="K560" i="8"/>
  <c r="L560" i="8"/>
  <c r="M560" i="8"/>
  <c r="P560" i="8" s="1"/>
  <c r="N560" i="8"/>
  <c r="O560" i="8"/>
  <c r="Y560" i="8"/>
  <c r="Z560" i="8"/>
  <c r="BD560" i="8" s="1"/>
  <c r="AA560" i="8"/>
  <c r="AC560" i="8"/>
  <c r="H561" i="8"/>
  <c r="I561" i="8"/>
  <c r="J561" i="8"/>
  <c r="K561" i="8"/>
  <c r="L561" i="8"/>
  <c r="M561" i="8"/>
  <c r="P561" i="8" s="1"/>
  <c r="N561" i="8"/>
  <c r="O561" i="8"/>
  <c r="Y561" i="8"/>
  <c r="Z561" i="8"/>
  <c r="BD561" i="8" s="1"/>
  <c r="AA561" i="8"/>
  <c r="AC561" i="8"/>
  <c r="H562" i="8"/>
  <c r="I562" i="8"/>
  <c r="J562" i="8"/>
  <c r="K562" i="8"/>
  <c r="L562" i="8"/>
  <c r="M562" i="8"/>
  <c r="P562" i="8" s="1"/>
  <c r="N562" i="8"/>
  <c r="O562" i="8"/>
  <c r="Y562" i="8"/>
  <c r="Z562" i="8"/>
  <c r="BD562" i="8" s="1"/>
  <c r="AA562" i="8"/>
  <c r="AC562" i="8" s="1"/>
  <c r="H563" i="8"/>
  <c r="I563" i="8"/>
  <c r="J563" i="8"/>
  <c r="K563" i="8"/>
  <c r="L563" i="8"/>
  <c r="M563" i="8"/>
  <c r="N563" i="8"/>
  <c r="O563" i="8"/>
  <c r="P563" i="8"/>
  <c r="Y563" i="8"/>
  <c r="Z563" i="8"/>
  <c r="BD563" i="8" s="1"/>
  <c r="AA563" i="8"/>
  <c r="AC563" i="8" s="1"/>
  <c r="H564" i="8"/>
  <c r="I564" i="8"/>
  <c r="J564" i="8"/>
  <c r="K564" i="8"/>
  <c r="L564" i="8"/>
  <c r="M564" i="8"/>
  <c r="P564" i="8" s="1"/>
  <c r="N564" i="8"/>
  <c r="O564" i="8"/>
  <c r="Y564" i="8"/>
  <c r="Z564" i="8"/>
  <c r="BD564" i="8" s="1"/>
  <c r="AA564" i="8"/>
  <c r="AC564" i="8"/>
  <c r="H565" i="8"/>
  <c r="I565" i="8"/>
  <c r="J565" i="8"/>
  <c r="K565" i="8"/>
  <c r="L565" i="8"/>
  <c r="M565" i="8"/>
  <c r="P565" i="8" s="1"/>
  <c r="N565" i="8"/>
  <c r="O565" i="8"/>
  <c r="Y565" i="8"/>
  <c r="Z565" i="8"/>
  <c r="BD565" i="8" s="1"/>
  <c r="AA565" i="8"/>
  <c r="AC565" i="8" s="1"/>
  <c r="H566" i="8"/>
  <c r="I566" i="8"/>
  <c r="J566" i="8"/>
  <c r="K566" i="8"/>
  <c r="L566" i="8"/>
  <c r="M566" i="8"/>
  <c r="P566" i="8" s="1"/>
  <c r="N566" i="8"/>
  <c r="O566" i="8"/>
  <c r="Y566" i="8"/>
  <c r="Z566" i="8"/>
  <c r="BD566" i="8" s="1"/>
  <c r="AA566" i="8"/>
  <c r="AC566" i="8"/>
  <c r="H567" i="8"/>
  <c r="I567" i="8"/>
  <c r="J567" i="8"/>
  <c r="K567" i="8"/>
  <c r="L567" i="8"/>
  <c r="M567" i="8"/>
  <c r="N567" i="8"/>
  <c r="O567" i="8"/>
  <c r="P567" i="8"/>
  <c r="Y567" i="8"/>
  <c r="Z567" i="8"/>
  <c r="BD567" i="8" s="1"/>
  <c r="AA567" i="8"/>
  <c r="AC567" i="8"/>
  <c r="H568" i="8"/>
  <c r="I568" i="8"/>
  <c r="J568" i="8"/>
  <c r="K568" i="8"/>
  <c r="L568" i="8"/>
  <c r="M568" i="8"/>
  <c r="N568" i="8"/>
  <c r="O568" i="8"/>
  <c r="Y568" i="8"/>
  <c r="Z568" i="8"/>
  <c r="BD568" i="8" s="1"/>
  <c r="AA568" i="8"/>
  <c r="AC568" i="8"/>
  <c r="H569" i="8"/>
  <c r="I569" i="8"/>
  <c r="J569" i="8"/>
  <c r="K569" i="8"/>
  <c r="L569" i="8"/>
  <c r="M569" i="8"/>
  <c r="N569" i="8"/>
  <c r="P569" i="8" s="1"/>
  <c r="O569" i="8"/>
  <c r="Y569" i="8"/>
  <c r="Z569" i="8"/>
  <c r="BD569" i="8" s="1"/>
  <c r="AA569" i="8"/>
  <c r="AC569" i="8" s="1"/>
  <c r="H570" i="8"/>
  <c r="I570" i="8"/>
  <c r="J570" i="8"/>
  <c r="K570" i="8"/>
  <c r="L570" i="8"/>
  <c r="M570" i="8"/>
  <c r="N570" i="8"/>
  <c r="O570" i="8"/>
  <c r="Y570" i="8"/>
  <c r="Z570" i="8"/>
  <c r="AA570" i="8"/>
  <c r="AC570" i="8"/>
  <c r="BD570" i="8"/>
  <c r="H571" i="8"/>
  <c r="I571" i="8"/>
  <c r="J571" i="8"/>
  <c r="K571" i="8"/>
  <c r="L571" i="8"/>
  <c r="M571" i="8"/>
  <c r="N571" i="8"/>
  <c r="O571" i="8"/>
  <c r="Y571" i="8"/>
  <c r="Z571" i="8"/>
  <c r="BD571" i="8" s="1"/>
  <c r="AA571" i="8"/>
  <c r="AC571" i="8" s="1"/>
  <c r="H572" i="8"/>
  <c r="I572" i="8"/>
  <c r="J572" i="8"/>
  <c r="K572" i="8"/>
  <c r="L572" i="8"/>
  <c r="M572" i="8"/>
  <c r="P572" i="8" s="1"/>
  <c r="N572" i="8"/>
  <c r="O572" i="8"/>
  <c r="Y572" i="8"/>
  <c r="Z572" i="8"/>
  <c r="BD572" i="8" s="1"/>
  <c r="AA572" i="8"/>
  <c r="AC572" i="8" s="1"/>
  <c r="H573" i="8"/>
  <c r="I573" i="8"/>
  <c r="J573" i="8"/>
  <c r="K573" i="8"/>
  <c r="L573" i="8"/>
  <c r="M573" i="8"/>
  <c r="N573" i="8"/>
  <c r="O573" i="8"/>
  <c r="Y573" i="8"/>
  <c r="Z573" i="8"/>
  <c r="BD573" i="8" s="1"/>
  <c r="AA573" i="8"/>
  <c r="AC573" i="8" s="1"/>
  <c r="H574" i="8"/>
  <c r="I574" i="8"/>
  <c r="J574" i="8"/>
  <c r="K574" i="8"/>
  <c r="L574" i="8"/>
  <c r="M574" i="8"/>
  <c r="P574" i="8" s="1"/>
  <c r="N574" i="8"/>
  <c r="O574" i="8"/>
  <c r="Y574" i="8"/>
  <c r="Z574" i="8"/>
  <c r="BD574" i="8" s="1"/>
  <c r="AA574" i="8"/>
  <c r="AC574" i="8" s="1"/>
  <c r="H575" i="8"/>
  <c r="I575" i="8"/>
  <c r="J575" i="8"/>
  <c r="K575" i="8"/>
  <c r="L575" i="8"/>
  <c r="M575" i="8"/>
  <c r="N575" i="8"/>
  <c r="O575" i="8"/>
  <c r="Y575" i="8"/>
  <c r="Z575" i="8"/>
  <c r="BD575" i="8" s="1"/>
  <c r="AA575" i="8"/>
  <c r="AC575" i="8" s="1"/>
  <c r="H576" i="8"/>
  <c r="I576" i="8"/>
  <c r="J576" i="8"/>
  <c r="K576" i="8"/>
  <c r="L576" i="8"/>
  <c r="M576" i="8"/>
  <c r="N576" i="8"/>
  <c r="O576" i="8"/>
  <c r="Y576" i="8"/>
  <c r="Z576" i="8"/>
  <c r="BD576" i="8" s="1"/>
  <c r="AA576" i="8"/>
  <c r="AC576" i="8" s="1"/>
  <c r="H577" i="8"/>
  <c r="I577" i="8"/>
  <c r="J577" i="8"/>
  <c r="K577" i="8"/>
  <c r="L577" i="8"/>
  <c r="M577" i="8"/>
  <c r="N577" i="8"/>
  <c r="P577" i="8" s="1"/>
  <c r="O577" i="8"/>
  <c r="Y577" i="8"/>
  <c r="Z577" i="8"/>
  <c r="AA577" i="8"/>
  <c r="AC577" i="8" s="1"/>
  <c r="BD577" i="8"/>
  <c r="H578" i="8"/>
  <c r="I578" i="8"/>
  <c r="J578" i="8"/>
  <c r="K578" i="8"/>
  <c r="L578" i="8"/>
  <c r="M578" i="8"/>
  <c r="P578" i="8" s="1"/>
  <c r="N578" i="8"/>
  <c r="O578" i="8"/>
  <c r="Y578" i="8"/>
  <c r="Z578" i="8"/>
  <c r="BD578" i="8" s="1"/>
  <c r="AA578" i="8"/>
  <c r="AC578" i="8" s="1"/>
  <c r="H579" i="8"/>
  <c r="I579" i="8"/>
  <c r="J579" i="8"/>
  <c r="K579" i="8"/>
  <c r="L579" i="8"/>
  <c r="M579" i="8"/>
  <c r="P579" i="8" s="1"/>
  <c r="N579" i="8"/>
  <c r="O579" i="8"/>
  <c r="Y579" i="8"/>
  <c r="Z579" i="8"/>
  <c r="BD579" i="8" s="1"/>
  <c r="AA579" i="8"/>
  <c r="AC579" i="8" s="1"/>
  <c r="H580" i="8"/>
  <c r="I580" i="8"/>
  <c r="J580" i="8"/>
  <c r="K580" i="8"/>
  <c r="L580" i="8"/>
  <c r="M580" i="8"/>
  <c r="N580" i="8"/>
  <c r="O580" i="8"/>
  <c r="Y580" i="8"/>
  <c r="Z580" i="8"/>
  <c r="BD580" i="8" s="1"/>
  <c r="AA580" i="8"/>
  <c r="AC580" i="8" s="1"/>
  <c r="H581" i="8"/>
  <c r="I581" i="8"/>
  <c r="J581" i="8"/>
  <c r="K581" i="8"/>
  <c r="L581" i="8"/>
  <c r="M581" i="8"/>
  <c r="P581" i="8" s="1"/>
  <c r="N581" i="8"/>
  <c r="O581" i="8"/>
  <c r="Y581" i="8"/>
  <c r="Z581" i="8"/>
  <c r="AA581" i="8"/>
  <c r="AC581" i="8"/>
  <c r="BD581" i="8"/>
  <c r="H582" i="8"/>
  <c r="I582" i="8"/>
  <c r="J582" i="8"/>
  <c r="K582" i="8"/>
  <c r="L582" i="8"/>
  <c r="M582" i="8"/>
  <c r="N582" i="8"/>
  <c r="O582" i="8"/>
  <c r="P582" i="8"/>
  <c r="Y582" i="8"/>
  <c r="Z582" i="8"/>
  <c r="BD582" i="8" s="1"/>
  <c r="AA582" i="8"/>
  <c r="AC582" i="8" s="1"/>
  <c r="H583" i="8"/>
  <c r="I583" i="8"/>
  <c r="J583" i="8"/>
  <c r="K583" i="8"/>
  <c r="L583" i="8"/>
  <c r="M583" i="8"/>
  <c r="P583" i="8" s="1"/>
  <c r="N583" i="8"/>
  <c r="O583" i="8"/>
  <c r="Y583" i="8"/>
  <c r="Z583" i="8"/>
  <c r="BD583" i="8" s="1"/>
  <c r="AA583" i="8"/>
  <c r="AC583" i="8" s="1"/>
  <c r="H584" i="8"/>
  <c r="I584" i="8"/>
  <c r="J584" i="8"/>
  <c r="K584" i="8"/>
  <c r="L584" i="8"/>
  <c r="M584" i="8"/>
  <c r="N584" i="8"/>
  <c r="O584" i="8"/>
  <c r="P584" i="8"/>
  <c r="Y584" i="8"/>
  <c r="Z584" i="8"/>
  <c r="BD584" i="8" s="1"/>
  <c r="AA584" i="8"/>
  <c r="AC584" i="8" s="1"/>
  <c r="H585" i="8"/>
  <c r="I585" i="8"/>
  <c r="J585" i="8"/>
  <c r="K585" i="8"/>
  <c r="L585" i="8"/>
  <c r="M585" i="8"/>
  <c r="N585" i="8"/>
  <c r="O585" i="8"/>
  <c r="Y585" i="8"/>
  <c r="Z585" i="8"/>
  <c r="BD585" i="8" s="1"/>
  <c r="AA585" i="8"/>
  <c r="AC585" i="8"/>
  <c r="H586" i="8"/>
  <c r="I586" i="8"/>
  <c r="J586" i="8"/>
  <c r="K586" i="8"/>
  <c r="L586" i="8"/>
  <c r="M586" i="8"/>
  <c r="P586" i="8" s="1"/>
  <c r="N586" i="8"/>
  <c r="O586" i="8"/>
  <c r="Y586" i="8"/>
  <c r="Z586" i="8"/>
  <c r="BD586" i="8" s="1"/>
  <c r="AA586" i="8"/>
  <c r="AC586" i="8" s="1"/>
  <c r="H587" i="8"/>
  <c r="I587" i="8"/>
  <c r="J587" i="8"/>
  <c r="K587" i="8"/>
  <c r="L587" i="8"/>
  <c r="M587" i="8"/>
  <c r="N587" i="8"/>
  <c r="O587" i="8"/>
  <c r="Y587" i="8"/>
  <c r="Z587" i="8"/>
  <c r="BD587" i="8" s="1"/>
  <c r="AA587" i="8"/>
  <c r="AC587" i="8" s="1"/>
  <c r="H588" i="8"/>
  <c r="I588" i="8"/>
  <c r="J588" i="8"/>
  <c r="K588" i="8"/>
  <c r="L588" i="8"/>
  <c r="M588" i="8"/>
  <c r="P588" i="8" s="1"/>
  <c r="N588" i="8"/>
  <c r="O588" i="8"/>
  <c r="Y588" i="8"/>
  <c r="Z588" i="8"/>
  <c r="BD588" i="8" s="1"/>
  <c r="AA588" i="8"/>
  <c r="AC588" i="8" s="1"/>
  <c r="H589" i="8"/>
  <c r="I589" i="8"/>
  <c r="J589" i="8"/>
  <c r="K589" i="8"/>
  <c r="L589" i="8"/>
  <c r="M589" i="8"/>
  <c r="N589" i="8"/>
  <c r="O589" i="8"/>
  <c r="P589" i="8"/>
  <c r="Y589" i="8"/>
  <c r="Z589" i="8"/>
  <c r="BD589" i="8" s="1"/>
  <c r="AA589" i="8"/>
  <c r="AC589" i="8" s="1"/>
  <c r="H590" i="8"/>
  <c r="I590" i="8"/>
  <c r="J590" i="8"/>
  <c r="K590" i="8"/>
  <c r="L590" i="8"/>
  <c r="M590" i="8"/>
  <c r="P590" i="8" s="1"/>
  <c r="N590" i="8"/>
  <c r="O590" i="8"/>
  <c r="Y590" i="8"/>
  <c r="Z590" i="8"/>
  <c r="BD590" i="8" s="1"/>
  <c r="AA590" i="8"/>
  <c r="AC590" i="8" s="1"/>
  <c r="H591" i="8"/>
  <c r="I591" i="8"/>
  <c r="J591" i="8"/>
  <c r="K591" i="8"/>
  <c r="L591" i="8"/>
  <c r="M591" i="8"/>
  <c r="N591" i="8"/>
  <c r="O591" i="8"/>
  <c r="P591" i="8"/>
  <c r="Y591" i="8"/>
  <c r="Z591" i="8"/>
  <c r="BD591" i="8" s="1"/>
  <c r="AA591" i="8"/>
  <c r="AC591" i="8" s="1"/>
  <c r="H592" i="8"/>
  <c r="I592" i="8"/>
  <c r="J592" i="8"/>
  <c r="K592" i="8"/>
  <c r="L592" i="8"/>
  <c r="M592" i="8"/>
  <c r="P592" i="8" s="1"/>
  <c r="N592" i="8"/>
  <c r="O592" i="8"/>
  <c r="Y592" i="8"/>
  <c r="Z592" i="8"/>
  <c r="BD592" i="8" s="1"/>
  <c r="AA592" i="8"/>
  <c r="AC592" i="8" s="1"/>
  <c r="H593" i="8"/>
  <c r="I593" i="8"/>
  <c r="J593" i="8"/>
  <c r="K593" i="8"/>
  <c r="L593" i="8"/>
  <c r="M593" i="8"/>
  <c r="N593" i="8"/>
  <c r="O593" i="8"/>
  <c r="P593" i="8"/>
  <c r="Y593" i="8"/>
  <c r="Z593" i="8"/>
  <c r="BD593" i="8" s="1"/>
  <c r="AA593" i="8"/>
  <c r="AC593" i="8" s="1"/>
  <c r="H594" i="8"/>
  <c r="I594" i="8"/>
  <c r="J594" i="8"/>
  <c r="K594" i="8"/>
  <c r="L594" i="8"/>
  <c r="M594" i="8"/>
  <c r="P594" i="8" s="1"/>
  <c r="N594" i="8"/>
  <c r="O594" i="8"/>
  <c r="Y594" i="8"/>
  <c r="Z594" i="8"/>
  <c r="BD594" i="8" s="1"/>
  <c r="AA594" i="8"/>
  <c r="AC594" i="8" s="1"/>
  <c r="H595" i="8"/>
  <c r="I595" i="8"/>
  <c r="J595" i="8"/>
  <c r="K595" i="8"/>
  <c r="L595" i="8"/>
  <c r="M595" i="8"/>
  <c r="P595" i="8" s="1"/>
  <c r="N595" i="8"/>
  <c r="O595" i="8"/>
  <c r="Y595" i="8"/>
  <c r="Z595" i="8"/>
  <c r="BD595" i="8" s="1"/>
  <c r="AA595" i="8"/>
  <c r="AC595" i="8" s="1"/>
  <c r="H596" i="8"/>
  <c r="I596" i="8"/>
  <c r="J596" i="8"/>
  <c r="K596" i="8"/>
  <c r="L596" i="8"/>
  <c r="M596" i="8"/>
  <c r="P596" i="8" s="1"/>
  <c r="N596" i="8"/>
  <c r="O596" i="8"/>
  <c r="Y596" i="8"/>
  <c r="Z596" i="8"/>
  <c r="BD596" i="8" s="1"/>
  <c r="AA596" i="8"/>
  <c r="AC596" i="8" s="1"/>
  <c r="H597" i="8"/>
  <c r="I597" i="8"/>
  <c r="J597" i="8"/>
  <c r="K597" i="8"/>
  <c r="L597" i="8"/>
  <c r="M597" i="8"/>
  <c r="N597" i="8"/>
  <c r="O597" i="8"/>
  <c r="P597" i="8"/>
  <c r="Y597" i="8"/>
  <c r="Z597" i="8"/>
  <c r="BD597" i="8" s="1"/>
  <c r="AA597" i="8"/>
  <c r="AC597" i="8" s="1"/>
  <c r="H598" i="8"/>
  <c r="I598" i="8"/>
  <c r="J598" i="8"/>
  <c r="K598" i="8"/>
  <c r="L598" i="8"/>
  <c r="M598" i="8"/>
  <c r="P598" i="8" s="1"/>
  <c r="N598" i="8"/>
  <c r="O598" i="8"/>
  <c r="Y598" i="8"/>
  <c r="Z598" i="8"/>
  <c r="BD598" i="8" s="1"/>
  <c r="AA598" i="8"/>
  <c r="AC598" i="8"/>
  <c r="H599" i="8"/>
  <c r="I599" i="8"/>
  <c r="J599" i="8"/>
  <c r="K599" i="8"/>
  <c r="L599" i="8"/>
  <c r="M599" i="8"/>
  <c r="P599" i="8" s="1"/>
  <c r="N599" i="8"/>
  <c r="O599" i="8"/>
  <c r="Y599" i="8"/>
  <c r="Z599" i="8"/>
  <c r="BD599" i="8" s="1"/>
  <c r="AA599" i="8"/>
  <c r="AC599" i="8" s="1"/>
  <c r="H600" i="8"/>
  <c r="I600" i="8"/>
  <c r="J600" i="8"/>
  <c r="K600" i="8"/>
  <c r="L600" i="8"/>
  <c r="M600" i="8"/>
  <c r="N600" i="8"/>
  <c r="O600" i="8"/>
  <c r="Y600" i="8"/>
  <c r="Z600" i="8"/>
  <c r="BD600" i="8" s="1"/>
  <c r="AA600" i="8"/>
  <c r="AC600" i="8" s="1"/>
  <c r="H601" i="8"/>
  <c r="I601" i="8"/>
  <c r="J601" i="8"/>
  <c r="K601" i="8"/>
  <c r="L601" i="8"/>
  <c r="M601" i="8"/>
  <c r="P601" i="8" s="1"/>
  <c r="N601" i="8"/>
  <c r="O601" i="8"/>
  <c r="Y601" i="8"/>
  <c r="Z601" i="8"/>
  <c r="BD601" i="8" s="1"/>
  <c r="AA601" i="8"/>
  <c r="AC601" i="8"/>
  <c r="H602" i="8"/>
  <c r="I602" i="8"/>
  <c r="J602" i="8"/>
  <c r="K602" i="8"/>
  <c r="L602" i="8"/>
  <c r="M602" i="8"/>
  <c r="P602" i="8" s="1"/>
  <c r="N602" i="8"/>
  <c r="O602" i="8"/>
  <c r="Y602" i="8"/>
  <c r="Z602" i="8"/>
  <c r="BD602" i="8" s="1"/>
  <c r="AA602" i="8"/>
  <c r="AC602" i="8" s="1"/>
  <c r="H603" i="8"/>
  <c r="I603" i="8"/>
  <c r="J603" i="8"/>
  <c r="K603" i="8"/>
  <c r="L603" i="8"/>
  <c r="M603" i="8"/>
  <c r="P603" i="8" s="1"/>
  <c r="N603" i="8"/>
  <c r="O603" i="8"/>
  <c r="Y603" i="8"/>
  <c r="Z603" i="8"/>
  <c r="BD603" i="8" s="1"/>
  <c r="AA603" i="8"/>
  <c r="AC603" i="8"/>
  <c r="H604" i="8"/>
  <c r="I604" i="8"/>
  <c r="J604" i="8"/>
  <c r="K604" i="8"/>
  <c r="L604" i="8"/>
  <c r="M604" i="8"/>
  <c r="P604" i="8" s="1"/>
  <c r="N604" i="8"/>
  <c r="O604" i="8"/>
  <c r="Y604" i="8"/>
  <c r="Z604" i="8"/>
  <c r="BD604" i="8" s="1"/>
  <c r="AA604" i="8"/>
  <c r="AC604" i="8"/>
  <c r="H605" i="8"/>
  <c r="I605" i="8"/>
  <c r="J605" i="8"/>
  <c r="K605" i="8"/>
  <c r="L605" i="8"/>
  <c r="M605" i="8"/>
  <c r="P605" i="8" s="1"/>
  <c r="N605" i="8"/>
  <c r="O605" i="8"/>
  <c r="Y605" i="8"/>
  <c r="Z605" i="8"/>
  <c r="BD605" i="8" s="1"/>
  <c r="AA605" i="8"/>
  <c r="AC605" i="8" s="1"/>
  <c r="H606" i="8"/>
  <c r="I606" i="8"/>
  <c r="J606" i="8"/>
  <c r="K606" i="8"/>
  <c r="L606" i="8"/>
  <c r="M606" i="8"/>
  <c r="P606" i="8" s="1"/>
  <c r="N606" i="8"/>
  <c r="O606" i="8"/>
  <c r="Y606" i="8"/>
  <c r="Z606" i="8"/>
  <c r="BD606" i="8" s="1"/>
  <c r="AA606" i="8"/>
  <c r="AC606" i="8" s="1"/>
  <c r="H607" i="8"/>
  <c r="I607" i="8"/>
  <c r="J607" i="8"/>
  <c r="K607" i="8"/>
  <c r="L607" i="8"/>
  <c r="M607" i="8"/>
  <c r="N607" i="8"/>
  <c r="O607" i="8"/>
  <c r="P607" i="8"/>
  <c r="Y607" i="8"/>
  <c r="Z607" i="8"/>
  <c r="BD607" i="8" s="1"/>
  <c r="AA607" i="8"/>
  <c r="AC607" i="8" s="1"/>
  <c r="H608" i="8"/>
  <c r="I608" i="8"/>
  <c r="J608" i="8"/>
  <c r="K608" i="8"/>
  <c r="L608" i="8"/>
  <c r="M608" i="8"/>
  <c r="P608" i="8" s="1"/>
  <c r="N608" i="8"/>
  <c r="O608" i="8"/>
  <c r="Y608" i="8"/>
  <c r="Z608" i="8"/>
  <c r="BD608" i="8" s="1"/>
  <c r="AA608" i="8"/>
  <c r="AC608" i="8" s="1"/>
  <c r="H609" i="8"/>
  <c r="I609" i="8"/>
  <c r="J609" i="8"/>
  <c r="K609" i="8"/>
  <c r="L609" i="8"/>
  <c r="M609" i="8"/>
  <c r="P609" i="8" s="1"/>
  <c r="N609" i="8"/>
  <c r="O609" i="8"/>
  <c r="Y609" i="8"/>
  <c r="Z609" i="8"/>
  <c r="BD609" i="8" s="1"/>
  <c r="AA609" i="8"/>
  <c r="AC609" i="8" s="1"/>
  <c r="H610" i="8"/>
  <c r="I610" i="8"/>
  <c r="J610" i="8"/>
  <c r="K610" i="8"/>
  <c r="L610" i="8"/>
  <c r="M610" i="8"/>
  <c r="P610" i="8" s="1"/>
  <c r="N610" i="8"/>
  <c r="O610" i="8"/>
  <c r="Y610" i="8"/>
  <c r="Z610" i="8"/>
  <c r="BD610" i="8" s="1"/>
  <c r="AA610" i="8"/>
  <c r="AC610" i="8" s="1"/>
  <c r="H611" i="8"/>
  <c r="I611" i="8"/>
  <c r="J611" i="8"/>
  <c r="K611" i="8"/>
  <c r="L611" i="8"/>
  <c r="M611" i="8"/>
  <c r="N611" i="8"/>
  <c r="O611" i="8"/>
  <c r="Y611" i="8"/>
  <c r="Z611" i="8"/>
  <c r="BD611" i="8" s="1"/>
  <c r="AA611" i="8"/>
  <c r="AC611" i="8"/>
  <c r="H612" i="8"/>
  <c r="I612" i="8"/>
  <c r="J612" i="8"/>
  <c r="K612" i="8"/>
  <c r="L612" i="8"/>
  <c r="M612" i="8"/>
  <c r="N612" i="8"/>
  <c r="O612" i="8"/>
  <c r="Y612" i="8"/>
  <c r="Z612" i="8"/>
  <c r="BD612" i="8" s="1"/>
  <c r="AA612" i="8"/>
  <c r="AC612" i="8" s="1"/>
  <c r="H613" i="8"/>
  <c r="I613" i="8"/>
  <c r="J613" i="8"/>
  <c r="K613" i="8"/>
  <c r="L613" i="8"/>
  <c r="M613" i="8"/>
  <c r="N613" i="8"/>
  <c r="O613" i="8"/>
  <c r="Y613" i="8"/>
  <c r="Z613" i="8"/>
  <c r="BD613" i="8" s="1"/>
  <c r="AA613" i="8"/>
  <c r="AC613" i="8"/>
  <c r="H614" i="8"/>
  <c r="I614" i="8"/>
  <c r="J614" i="8"/>
  <c r="K614" i="8"/>
  <c r="L614" i="8"/>
  <c r="M614" i="8"/>
  <c r="P614" i="8" s="1"/>
  <c r="N614" i="8"/>
  <c r="O614" i="8"/>
  <c r="Y614" i="8"/>
  <c r="Z614" i="8"/>
  <c r="BD614" i="8" s="1"/>
  <c r="AA614" i="8"/>
  <c r="AC614" i="8" s="1"/>
  <c r="H615" i="8"/>
  <c r="I615" i="8"/>
  <c r="J615" i="8"/>
  <c r="K615" i="8"/>
  <c r="L615" i="8"/>
  <c r="M615" i="8"/>
  <c r="N615" i="8"/>
  <c r="O615" i="8"/>
  <c r="Y615" i="8"/>
  <c r="Z615" i="8"/>
  <c r="BD615" i="8" s="1"/>
  <c r="AA615" i="8"/>
  <c r="AC615" i="8" s="1"/>
  <c r="H616" i="8"/>
  <c r="I616" i="8"/>
  <c r="J616" i="8"/>
  <c r="K616" i="8"/>
  <c r="L616" i="8"/>
  <c r="M616" i="8"/>
  <c r="P616" i="8" s="1"/>
  <c r="N616" i="8"/>
  <c r="O616" i="8"/>
  <c r="Y616" i="8"/>
  <c r="Z616" i="8"/>
  <c r="BD616" i="8" s="1"/>
  <c r="AA616" i="8"/>
  <c r="AC616" i="8" s="1"/>
  <c r="H617" i="8"/>
  <c r="I617" i="8"/>
  <c r="J617" i="8"/>
  <c r="K617" i="8"/>
  <c r="L617" i="8"/>
  <c r="M617" i="8"/>
  <c r="P617" i="8" s="1"/>
  <c r="N617" i="8"/>
  <c r="O617" i="8"/>
  <c r="Y617" i="8"/>
  <c r="Z617" i="8"/>
  <c r="BD617" i="8" s="1"/>
  <c r="AA617" i="8"/>
  <c r="AC617" i="8"/>
  <c r="H618" i="8"/>
  <c r="I618" i="8"/>
  <c r="J618" i="8"/>
  <c r="K618" i="8"/>
  <c r="L618" i="8"/>
  <c r="M618" i="8"/>
  <c r="P618" i="8" s="1"/>
  <c r="N618" i="8"/>
  <c r="O618" i="8"/>
  <c r="Y618" i="8"/>
  <c r="Z618" i="8"/>
  <c r="BD618" i="8" s="1"/>
  <c r="AA618" i="8"/>
  <c r="AC618" i="8" s="1"/>
  <c r="H619" i="8"/>
  <c r="I619" i="8"/>
  <c r="J619" i="8"/>
  <c r="K619" i="8"/>
  <c r="L619" i="8"/>
  <c r="M619" i="8"/>
  <c r="P619" i="8" s="1"/>
  <c r="N619" i="8"/>
  <c r="O619" i="8"/>
  <c r="Y619" i="8"/>
  <c r="Z619" i="8"/>
  <c r="BD619" i="8" s="1"/>
  <c r="AA619" i="8"/>
  <c r="AC619" i="8" s="1"/>
  <c r="H620" i="8"/>
  <c r="I620" i="8"/>
  <c r="J620" i="8"/>
  <c r="K620" i="8"/>
  <c r="L620" i="8"/>
  <c r="M620" i="8"/>
  <c r="P620" i="8" s="1"/>
  <c r="N620" i="8"/>
  <c r="O620" i="8"/>
  <c r="Y620" i="8"/>
  <c r="Z620" i="8"/>
  <c r="BD620" i="8" s="1"/>
  <c r="AA620" i="8"/>
  <c r="AC620" i="8"/>
  <c r="H621" i="8"/>
  <c r="I621" i="8"/>
  <c r="J621" i="8"/>
  <c r="K621" i="8"/>
  <c r="L621" i="8"/>
  <c r="M621" i="8"/>
  <c r="P621" i="8" s="1"/>
  <c r="N621" i="8"/>
  <c r="O621" i="8"/>
  <c r="Y621" i="8"/>
  <c r="Z621" i="8"/>
  <c r="BD621" i="8" s="1"/>
  <c r="AA621" i="8"/>
  <c r="AC621" i="8" s="1"/>
  <c r="H622" i="8"/>
  <c r="I622" i="8"/>
  <c r="J622" i="8"/>
  <c r="K622" i="8"/>
  <c r="L622" i="8"/>
  <c r="M622" i="8"/>
  <c r="P622" i="8" s="1"/>
  <c r="N622" i="8"/>
  <c r="O622" i="8"/>
  <c r="Y622" i="8"/>
  <c r="Z622" i="8"/>
  <c r="BD622" i="8" s="1"/>
  <c r="AA622" i="8"/>
  <c r="AC622" i="8"/>
  <c r="H623" i="8"/>
  <c r="I623" i="8"/>
  <c r="J623" i="8"/>
  <c r="K623" i="8"/>
  <c r="L623" i="8"/>
  <c r="M623" i="8"/>
  <c r="N623" i="8"/>
  <c r="O623" i="8"/>
  <c r="P623" i="8"/>
  <c r="Y623" i="8"/>
  <c r="Z623" i="8"/>
  <c r="BD623" i="8" s="1"/>
  <c r="AA623" i="8"/>
  <c r="AC623" i="8" s="1"/>
  <c r="H624" i="8"/>
  <c r="I624" i="8"/>
  <c r="J624" i="8"/>
  <c r="K624" i="8"/>
  <c r="L624" i="8"/>
  <c r="M624" i="8"/>
  <c r="P624" i="8" s="1"/>
  <c r="N624" i="8"/>
  <c r="O624" i="8"/>
  <c r="Y624" i="8"/>
  <c r="Z624" i="8"/>
  <c r="BD624" i="8" s="1"/>
  <c r="AA624" i="8"/>
  <c r="AC624" i="8"/>
  <c r="H625" i="8"/>
  <c r="I625" i="8"/>
  <c r="J625" i="8"/>
  <c r="K625" i="8"/>
  <c r="L625" i="8"/>
  <c r="M625" i="8"/>
  <c r="N625" i="8"/>
  <c r="O625" i="8"/>
  <c r="P625" i="8"/>
  <c r="Y625" i="8"/>
  <c r="Z625" i="8"/>
  <c r="BD625" i="8" s="1"/>
  <c r="AA625" i="8"/>
  <c r="AC625" i="8" s="1"/>
  <c r="H626" i="8"/>
  <c r="I626" i="8"/>
  <c r="J626" i="8"/>
  <c r="K626" i="8"/>
  <c r="L626" i="8"/>
  <c r="M626" i="8"/>
  <c r="P626" i="8" s="1"/>
  <c r="N626" i="8"/>
  <c r="O626" i="8"/>
  <c r="Y626" i="8"/>
  <c r="Z626" i="8"/>
  <c r="BD626" i="8" s="1"/>
  <c r="AA626" i="8"/>
  <c r="AC626" i="8"/>
  <c r="H627" i="8"/>
  <c r="I627" i="8"/>
  <c r="J627" i="8"/>
  <c r="K627" i="8"/>
  <c r="L627" i="8"/>
  <c r="M627" i="8"/>
  <c r="N627" i="8"/>
  <c r="O627" i="8"/>
  <c r="P627" i="8"/>
  <c r="Y627" i="8"/>
  <c r="Z627" i="8"/>
  <c r="BD627" i="8" s="1"/>
  <c r="AA627" i="8"/>
  <c r="AC627" i="8" s="1"/>
  <c r="H628" i="8"/>
  <c r="I628" i="8"/>
  <c r="J628" i="8"/>
  <c r="K628" i="8"/>
  <c r="L628" i="8"/>
  <c r="M628" i="8"/>
  <c r="P628" i="8" s="1"/>
  <c r="N628" i="8"/>
  <c r="O628" i="8"/>
  <c r="Y628" i="8"/>
  <c r="Z628" i="8"/>
  <c r="BD628" i="8" s="1"/>
  <c r="AA628" i="8"/>
  <c r="AC628" i="8" s="1"/>
  <c r="H629" i="8"/>
  <c r="I629" i="8"/>
  <c r="J629" i="8"/>
  <c r="K629" i="8"/>
  <c r="L629" i="8"/>
  <c r="M629" i="8"/>
  <c r="N629" i="8"/>
  <c r="O629" i="8"/>
  <c r="P629" i="8"/>
  <c r="Y629" i="8"/>
  <c r="Z629" i="8"/>
  <c r="BD629" i="8" s="1"/>
  <c r="AA629" i="8"/>
  <c r="AC629" i="8" s="1"/>
  <c r="H630" i="8"/>
  <c r="I630" i="8"/>
  <c r="J630" i="8"/>
  <c r="K630" i="8"/>
  <c r="L630" i="8"/>
  <c r="M630" i="8"/>
  <c r="P630" i="8" s="1"/>
  <c r="N630" i="8"/>
  <c r="O630" i="8"/>
  <c r="Y630" i="8"/>
  <c r="Z630" i="8"/>
  <c r="BD630" i="8" s="1"/>
  <c r="AA630" i="8"/>
  <c r="AC630" i="8"/>
  <c r="H631" i="8"/>
  <c r="I631" i="8"/>
  <c r="J631" i="8"/>
  <c r="K631" i="8"/>
  <c r="L631" i="8"/>
  <c r="M631" i="8"/>
  <c r="P631" i="8" s="1"/>
  <c r="N631" i="8"/>
  <c r="O631" i="8"/>
  <c r="Y631" i="8"/>
  <c r="Z631" i="8"/>
  <c r="BD631" i="8" s="1"/>
  <c r="AA631" i="8"/>
  <c r="AC631" i="8" s="1"/>
  <c r="H632" i="8"/>
  <c r="I632" i="8"/>
  <c r="J632" i="8"/>
  <c r="K632" i="8"/>
  <c r="L632" i="8"/>
  <c r="M632" i="8"/>
  <c r="P632" i="8" s="1"/>
  <c r="N632" i="8"/>
  <c r="O632" i="8"/>
  <c r="Y632" i="8"/>
  <c r="Z632" i="8"/>
  <c r="BD632" i="8" s="1"/>
  <c r="AA632" i="8"/>
  <c r="AC632" i="8" s="1"/>
  <c r="H633" i="8"/>
  <c r="I633" i="8"/>
  <c r="J633" i="8"/>
  <c r="K633" i="8"/>
  <c r="L633" i="8"/>
  <c r="M633" i="8"/>
  <c r="N633" i="8"/>
  <c r="O633" i="8"/>
  <c r="P633" i="8"/>
  <c r="Y633" i="8"/>
  <c r="Z633" i="8"/>
  <c r="BD633" i="8" s="1"/>
  <c r="AA633" i="8"/>
  <c r="AC633" i="8" s="1"/>
  <c r="H634" i="8"/>
  <c r="I634" i="8"/>
  <c r="J634" i="8"/>
  <c r="K634" i="8"/>
  <c r="L634" i="8"/>
  <c r="M634" i="8"/>
  <c r="P634" i="8" s="1"/>
  <c r="N634" i="8"/>
  <c r="O634" i="8"/>
  <c r="Y634" i="8"/>
  <c r="Z634" i="8"/>
  <c r="BD634" i="8" s="1"/>
  <c r="AA634" i="8"/>
  <c r="AC634" i="8" s="1"/>
  <c r="H635" i="8"/>
  <c r="I635" i="8"/>
  <c r="J635" i="8"/>
  <c r="K635" i="8"/>
  <c r="L635" i="8"/>
  <c r="M635" i="8"/>
  <c r="P635" i="8" s="1"/>
  <c r="N635" i="8"/>
  <c r="O635" i="8"/>
  <c r="Y635" i="8"/>
  <c r="Z635" i="8"/>
  <c r="BD635" i="8" s="1"/>
  <c r="AA635" i="8"/>
  <c r="AC635" i="8" s="1"/>
  <c r="H636" i="8"/>
  <c r="I636" i="8"/>
  <c r="J636" i="8"/>
  <c r="K636" i="8"/>
  <c r="L636" i="8"/>
  <c r="M636" i="8"/>
  <c r="N636" i="8"/>
  <c r="O636" i="8"/>
  <c r="P636" i="8"/>
  <c r="Y636" i="8"/>
  <c r="Z636" i="8"/>
  <c r="BD636" i="8" s="1"/>
  <c r="AA636" i="8"/>
  <c r="AC636" i="8" s="1"/>
  <c r="H637" i="8"/>
  <c r="I637" i="8"/>
  <c r="J637" i="8"/>
  <c r="K637" i="8"/>
  <c r="L637" i="8"/>
  <c r="M637" i="8"/>
  <c r="P637" i="8" s="1"/>
  <c r="N637" i="8"/>
  <c r="O637" i="8"/>
  <c r="Y637" i="8"/>
  <c r="Z637" i="8"/>
  <c r="BD637" i="8" s="1"/>
  <c r="AA637" i="8"/>
  <c r="AC637" i="8" s="1"/>
  <c r="H638" i="8"/>
  <c r="I638" i="8"/>
  <c r="J638" i="8"/>
  <c r="K638" i="8"/>
  <c r="L638" i="8"/>
  <c r="M638" i="8"/>
  <c r="P638" i="8" s="1"/>
  <c r="N638" i="8"/>
  <c r="O638" i="8"/>
  <c r="Y638" i="8"/>
  <c r="Z638" i="8"/>
  <c r="BD638" i="8" s="1"/>
  <c r="AA638" i="8"/>
  <c r="AC638" i="8" s="1"/>
  <c r="H639" i="8"/>
  <c r="I639" i="8"/>
  <c r="J639" i="8"/>
  <c r="K639" i="8"/>
  <c r="L639" i="8"/>
  <c r="M639" i="8"/>
  <c r="P639" i="8" s="1"/>
  <c r="N639" i="8"/>
  <c r="O639" i="8"/>
  <c r="Y639" i="8"/>
  <c r="Z639" i="8"/>
  <c r="BD639" i="8" s="1"/>
  <c r="AA639" i="8"/>
  <c r="AC639" i="8" s="1"/>
  <c r="H640" i="8"/>
  <c r="I640" i="8"/>
  <c r="J640" i="8"/>
  <c r="K640" i="8"/>
  <c r="L640" i="8"/>
  <c r="M640" i="8"/>
  <c r="P640" i="8" s="1"/>
  <c r="N640" i="8"/>
  <c r="O640" i="8"/>
  <c r="Y640" i="8"/>
  <c r="Z640" i="8"/>
  <c r="BD640" i="8" s="1"/>
  <c r="AA640" i="8"/>
  <c r="AC640" i="8" s="1"/>
  <c r="H641" i="8"/>
  <c r="I641" i="8"/>
  <c r="J641" i="8"/>
  <c r="K641" i="8"/>
  <c r="L641" i="8"/>
  <c r="M641" i="8"/>
  <c r="P641" i="8" s="1"/>
  <c r="N641" i="8"/>
  <c r="O641" i="8"/>
  <c r="Y641" i="8"/>
  <c r="Z641" i="8"/>
  <c r="BD641" i="8" s="1"/>
  <c r="AA641" i="8"/>
  <c r="AC641" i="8" s="1"/>
  <c r="H642" i="8"/>
  <c r="I642" i="8"/>
  <c r="J642" i="8"/>
  <c r="K642" i="8"/>
  <c r="L642" i="8"/>
  <c r="M642" i="8"/>
  <c r="P642" i="8" s="1"/>
  <c r="N642" i="8"/>
  <c r="O642" i="8"/>
  <c r="Y642" i="8"/>
  <c r="Z642" i="8"/>
  <c r="BD642" i="8" s="1"/>
  <c r="AA642" i="8"/>
  <c r="AC642" i="8" s="1"/>
  <c r="H643" i="8"/>
  <c r="I643" i="8"/>
  <c r="J643" i="8"/>
  <c r="K643" i="8"/>
  <c r="L643" i="8"/>
  <c r="M643" i="8"/>
  <c r="P643" i="8" s="1"/>
  <c r="N643" i="8"/>
  <c r="O643" i="8"/>
  <c r="Y643" i="8"/>
  <c r="Z643" i="8"/>
  <c r="BD643" i="8" s="1"/>
  <c r="AA643" i="8"/>
  <c r="AC643" i="8"/>
  <c r="H644" i="8"/>
  <c r="I644" i="8"/>
  <c r="J644" i="8"/>
  <c r="K644" i="8"/>
  <c r="L644" i="8"/>
  <c r="M644" i="8"/>
  <c r="P644" i="8" s="1"/>
  <c r="N644" i="8"/>
  <c r="O644" i="8"/>
  <c r="Y644" i="8"/>
  <c r="Z644" i="8"/>
  <c r="BD644" i="8" s="1"/>
  <c r="AA644" i="8"/>
  <c r="AC644" i="8" s="1"/>
  <c r="H645" i="8"/>
  <c r="I645" i="8"/>
  <c r="J645" i="8"/>
  <c r="K645" i="8"/>
  <c r="L645" i="8"/>
  <c r="M645" i="8"/>
  <c r="P645" i="8" s="1"/>
  <c r="N645" i="8"/>
  <c r="O645" i="8"/>
  <c r="Y645" i="8"/>
  <c r="Z645" i="8"/>
  <c r="BD645" i="8" s="1"/>
  <c r="AA645" i="8"/>
  <c r="AC645" i="8"/>
  <c r="H646" i="8"/>
  <c r="I646" i="8"/>
  <c r="J646" i="8"/>
  <c r="K646" i="8"/>
  <c r="L646" i="8"/>
  <c r="M646" i="8"/>
  <c r="P646" i="8" s="1"/>
  <c r="N646" i="8"/>
  <c r="O646" i="8"/>
  <c r="Y646" i="8"/>
  <c r="Z646" i="8"/>
  <c r="BD646" i="8" s="1"/>
  <c r="AA646" i="8"/>
  <c r="AC646" i="8" s="1"/>
  <c r="H647" i="8"/>
  <c r="I647" i="8"/>
  <c r="J647" i="8"/>
  <c r="K647" i="8"/>
  <c r="L647" i="8"/>
  <c r="M647" i="8"/>
  <c r="P647" i="8" s="1"/>
  <c r="N647" i="8"/>
  <c r="O647" i="8"/>
  <c r="Y647" i="8"/>
  <c r="Z647" i="8"/>
  <c r="BD647" i="8" s="1"/>
  <c r="AA647" i="8"/>
  <c r="AC647" i="8" s="1"/>
  <c r="H648" i="8"/>
  <c r="I648" i="8"/>
  <c r="J648" i="8"/>
  <c r="K648" i="8"/>
  <c r="L648" i="8"/>
  <c r="M648" i="8"/>
  <c r="P648" i="8" s="1"/>
  <c r="N648" i="8"/>
  <c r="O648" i="8"/>
  <c r="Y648" i="8"/>
  <c r="Z648" i="8"/>
  <c r="BD648" i="8" s="1"/>
  <c r="AA648" i="8"/>
  <c r="AC648" i="8" s="1"/>
  <c r="H649" i="8"/>
  <c r="I649" i="8"/>
  <c r="J649" i="8"/>
  <c r="K649" i="8"/>
  <c r="L649" i="8"/>
  <c r="M649" i="8"/>
  <c r="P649" i="8" s="1"/>
  <c r="N649" i="8"/>
  <c r="O649" i="8"/>
  <c r="Y649" i="8"/>
  <c r="Z649" i="8"/>
  <c r="BD649" i="8" s="1"/>
  <c r="AA649" i="8"/>
  <c r="AC649" i="8" s="1"/>
  <c r="H650" i="8"/>
  <c r="I650" i="8"/>
  <c r="J650" i="8"/>
  <c r="K650" i="8"/>
  <c r="L650" i="8"/>
  <c r="M650" i="8"/>
  <c r="P650" i="8" s="1"/>
  <c r="N650" i="8"/>
  <c r="O650" i="8"/>
  <c r="Y650" i="8"/>
  <c r="Z650" i="8"/>
  <c r="BD650" i="8" s="1"/>
  <c r="AA650" i="8"/>
  <c r="AC650" i="8"/>
  <c r="H651" i="8"/>
  <c r="I651" i="8"/>
  <c r="J651" i="8"/>
  <c r="K651" i="8"/>
  <c r="L651" i="8"/>
  <c r="M651" i="8"/>
  <c r="P651" i="8" s="1"/>
  <c r="N651" i="8"/>
  <c r="O651" i="8"/>
  <c r="Y651" i="8"/>
  <c r="Z651" i="8"/>
  <c r="BD651" i="8" s="1"/>
  <c r="AA651" i="8"/>
  <c r="AC651" i="8" s="1"/>
  <c r="H652" i="8"/>
  <c r="I652" i="8"/>
  <c r="J652" i="8"/>
  <c r="K652" i="8"/>
  <c r="L652" i="8"/>
  <c r="M652" i="8"/>
  <c r="P652" i="8" s="1"/>
  <c r="N652" i="8"/>
  <c r="O652" i="8"/>
  <c r="Y652" i="8"/>
  <c r="Z652" i="8"/>
  <c r="BD652" i="8" s="1"/>
  <c r="AA652" i="8"/>
  <c r="AC652" i="8"/>
  <c r="H653" i="8"/>
  <c r="I653" i="8"/>
  <c r="J653" i="8"/>
  <c r="K653" i="8"/>
  <c r="L653" i="8"/>
  <c r="M653" i="8"/>
  <c r="P653" i="8" s="1"/>
  <c r="N653" i="8"/>
  <c r="O653" i="8"/>
  <c r="Y653" i="8"/>
  <c r="Z653" i="8"/>
  <c r="BD653" i="8" s="1"/>
  <c r="AA653" i="8"/>
  <c r="AC653" i="8" s="1"/>
  <c r="H654" i="8"/>
  <c r="I654" i="8"/>
  <c r="J654" i="8"/>
  <c r="K654" i="8"/>
  <c r="L654" i="8"/>
  <c r="M654" i="8"/>
  <c r="P654" i="8" s="1"/>
  <c r="N654" i="8"/>
  <c r="O654" i="8"/>
  <c r="Y654" i="8"/>
  <c r="Z654" i="8"/>
  <c r="BD654" i="8" s="1"/>
  <c r="AA654" i="8"/>
  <c r="AC654" i="8" s="1"/>
  <c r="H655" i="8"/>
  <c r="I655" i="8"/>
  <c r="J655" i="8"/>
  <c r="K655" i="8"/>
  <c r="L655" i="8"/>
  <c r="M655" i="8"/>
  <c r="N655" i="8"/>
  <c r="O655" i="8"/>
  <c r="P655" i="8"/>
  <c r="Y655" i="8"/>
  <c r="Z655" i="8"/>
  <c r="BD655" i="8" s="1"/>
  <c r="AA655" i="8"/>
  <c r="AC655" i="8" s="1"/>
  <c r="H656" i="8"/>
  <c r="I656" i="8"/>
  <c r="J656" i="8"/>
  <c r="K656" i="8"/>
  <c r="L656" i="8"/>
  <c r="M656" i="8"/>
  <c r="P656" i="8" s="1"/>
  <c r="N656" i="8"/>
  <c r="O656" i="8"/>
  <c r="Y656" i="8"/>
  <c r="Z656" i="8"/>
  <c r="BD656" i="8" s="1"/>
  <c r="AA656" i="8"/>
  <c r="AC656" i="8" s="1"/>
  <c r="H657" i="8"/>
  <c r="I657" i="8"/>
  <c r="J657" i="8"/>
  <c r="K657" i="8"/>
  <c r="L657" i="8"/>
  <c r="M657" i="8"/>
  <c r="P657" i="8" s="1"/>
  <c r="N657" i="8"/>
  <c r="O657" i="8"/>
  <c r="Y657" i="8"/>
  <c r="Z657" i="8"/>
  <c r="BD657" i="8" s="1"/>
  <c r="AA657" i="8"/>
  <c r="AC657" i="8"/>
  <c r="H658" i="8"/>
  <c r="I658" i="8"/>
  <c r="J658" i="8"/>
  <c r="K658" i="8"/>
  <c r="L658" i="8"/>
  <c r="M658" i="8"/>
  <c r="P658" i="8" s="1"/>
  <c r="N658" i="8"/>
  <c r="O658" i="8"/>
  <c r="Y658" i="8"/>
  <c r="Z658" i="8"/>
  <c r="BD658" i="8" s="1"/>
  <c r="AA658" i="8"/>
  <c r="AC658" i="8" s="1"/>
  <c r="H659" i="8"/>
  <c r="I659" i="8"/>
  <c r="J659" i="8"/>
  <c r="K659" i="8"/>
  <c r="L659" i="8"/>
  <c r="M659" i="8"/>
  <c r="N659" i="8"/>
  <c r="O659" i="8"/>
  <c r="P659" i="8"/>
  <c r="Y659" i="8"/>
  <c r="Z659" i="8"/>
  <c r="BD659" i="8" s="1"/>
  <c r="AA659" i="8"/>
  <c r="AC659" i="8" s="1"/>
  <c r="H660" i="8"/>
  <c r="I660" i="8"/>
  <c r="J660" i="8"/>
  <c r="K660" i="8"/>
  <c r="L660" i="8"/>
  <c r="M660" i="8"/>
  <c r="P660" i="8" s="1"/>
  <c r="N660" i="8"/>
  <c r="O660" i="8"/>
  <c r="Y660" i="8"/>
  <c r="Z660" i="8"/>
  <c r="BD660" i="8" s="1"/>
  <c r="AA660" i="8"/>
  <c r="AC660" i="8" s="1"/>
  <c r="H661" i="8"/>
  <c r="I661" i="8"/>
  <c r="J661" i="8"/>
  <c r="K661" i="8"/>
  <c r="L661" i="8"/>
  <c r="M661" i="8"/>
  <c r="P661" i="8" s="1"/>
  <c r="N661" i="8"/>
  <c r="O661" i="8"/>
  <c r="Y661" i="8"/>
  <c r="Z661" i="8"/>
  <c r="BD661" i="8" s="1"/>
  <c r="AA661" i="8"/>
  <c r="AC661" i="8" s="1"/>
  <c r="H662" i="8"/>
  <c r="I662" i="8"/>
  <c r="J662" i="8"/>
  <c r="K662" i="8"/>
  <c r="L662" i="8"/>
  <c r="M662" i="8"/>
  <c r="P662" i="8" s="1"/>
  <c r="N662" i="8"/>
  <c r="O662" i="8"/>
  <c r="Y662" i="8"/>
  <c r="Z662" i="8"/>
  <c r="BD662" i="8" s="1"/>
  <c r="AA662" i="8"/>
  <c r="AC662" i="8" s="1"/>
  <c r="H663" i="8"/>
  <c r="I663" i="8"/>
  <c r="J663" i="8"/>
  <c r="K663" i="8"/>
  <c r="L663" i="8"/>
  <c r="M663" i="8"/>
  <c r="N663" i="8"/>
  <c r="O663" i="8"/>
  <c r="P663" i="8"/>
  <c r="Y663" i="8"/>
  <c r="Z663" i="8"/>
  <c r="BD663" i="8" s="1"/>
  <c r="AA663" i="8"/>
  <c r="AC663" i="8" s="1"/>
  <c r="H664" i="8"/>
  <c r="I664" i="8"/>
  <c r="J664" i="8"/>
  <c r="K664" i="8"/>
  <c r="L664" i="8"/>
  <c r="M664" i="8"/>
  <c r="P664" i="8" s="1"/>
  <c r="N664" i="8"/>
  <c r="O664" i="8"/>
  <c r="Y664" i="8"/>
  <c r="Z664" i="8"/>
  <c r="BD664" i="8" s="1"/>
  <c r="AA664" i="8"/>
  <c r="AC664" i="8" s="1"/>
  <c r="H665" i="8"/>
  <c r="I665" i="8"/>
  <c r="J665" i="8"/>
  <c r="K665" i="8"/>
  <c r="L665" i="8"/>
  <c r="M665" i="8"/>
  <c r="P665" i="8" s="1"/>
  <c r="N665" i="8"/>
  <c r="O665" i="8"/>
  <c r="Y665" i="8"/>
  <c r="Z665" i="8"/>
  <c r="BD665" i="8" s="1"/>
  <c r="AA665" i="8"/>
  <c r="AC665" i="8" s="1"/>
  <c r="H666" i="8"/>
  <c r="I666" i="8"/>
  <c r="J666" i="8"/>
  <c r="K666" i="8"/>
  <c r="L666" i="8"/>
  <c r="M666" i="8"/>
  <c r="P666" i="8" s="1"/>
  <c r="N666" i="8"/>
  <c r="O666" i="8"/>
  <c r="Y666" i="8"/>
  <c r="Z666" i="8"/>
  <c r="BD666" i="8" s="1"/>
  <c r="AA666" i="8"/>
  <c r="AC666" i="8" s="1"/>
  <c r="H667" i="8"/>
  <c r="I667" i="8"/>
  <c r="J667" i="8"/>
  <c r="K667" i="8"/>
  <c r="L667" i="8"/>
  <c r="M667" i="8"/>
  <c r="P667" i="8" s="1"/>
  <c r="N667" i="8"/>
  <c r="O667" i="8"/>
  <c r="Y667" i="8"/>
  <c r="Z667" i="8"/>
  <c r="BD667" i="8" s="1"/>
  <c r="AA667" i="8"/>
  <c r="AC667" i="8"/>
  <c r="H668" i="8"/>
  <c r="I668" i="8"/>
  <c r="J668" i="8"/>
  <c r="K668" i="8"/>
  <c r="L668" i="8"/>
  <c r="M668" i="8"/>
  <c r="P668" i="8" s="1"/>
  <c r="N668" i="8"/>
  <c r="O668" i="8"/>
  <c r="Y668" i="8"/>
  <c r="Z668" i="8"/>
  <c r="BD668" i="8" s="1"/>
  <c r="AA668" i="8"/>
  <c r="AC668" i="8" s="1"/>
  <c r="H669" i="8"/>
  <c r="I669" i="8"/>
  <c r="J669" i="8"/>
  <c r="K669" i="8"/>
  <c r="L669" i="8"/>
  <c r="M669" i="8"/>
  <c r="N669" i="8"/>
  <c r="O669" i="8"/>
  <c r="P669" i="8"/>
  <c r="Y669" i="8"/>
  <c r="Z669" i="8"/>
  <c r="BD669" i="8" s="1"/>
  <c r="AA669" i="8"/>
  <c r="AC669" i="8" s="1"/>
  <c r="H670" i="8"/>
  <c r="I670" i="8"/>
  <c r="J670" i="8"/>
  <c r="K670" i="8"/>
  <c r="L670" i="8"/>
  <c r="M670" i="8"/>
  <c r="P670" i="8" s="1"/>
  <c r="N670" i="8"/>
  <c r="O670" i="8"/>
  <c r="Y670" i="8"/>
  <c r="Z670" i="8"/>
  <c r="BD670" i="8" s="1"/>
  <c r="AA670" i="8"/>
  <c r="AC670" i="8" s="1"/>
  <c r="H671" i="8"/>
  <c r="I671" i="8"/>
  <c r="J671" i="8"/>
  <c r="K671" i="8"/>
  <c r="L671" i="8"/>
  <c r="M671" i="8"/>
  <c r="N671" i="8"/>
  <c r="O671" i="8"/>
  <c r="P671" i="8"/>
  <c r="Y671" i="8"/>
  <c r="Z671" i="8"/>
  <c r="BD671" i="8" s="1"/>
  <c r="AA671" i="8"/>
  <c r="AC671" i="8" s="1"/>
  <c r="H672" i="8"/>
  <c r="I672" i="8"/>
  <c r="J672" i="8"/>
  <c r="K672" i="8"/>
  <c r="L672" i="8"/>
  <c r="M672" i="8"/>
  <c r="P672" i="8" s="1"/>
  <c r="N672" i="8"/>
  <c r="O672" i="8"/>
  <c r="Y672" i="8"/>
  <c r="Z672" i="8"/>
  <c r="BD672" i="8" s="1"/>
  <c r="AA672" i="8"/>
  <c r="AC672" i="8" s="1"/>
  <c r="H673" i="8"/>
  <c r="I673" i="8"/>
  <c r="J673" i="8"/>
  <c r="K673" i="8"/>
  <c r="L673" i="8"/>
  <c r="M673" i="8"/>
  <c r="N673" i="8"/>
  <c r="O673" i="8"/>
  <c r="P673" i="8"/>
  <c r="Y673" i="8"/>
  <c r="Z673" i="8"/>
  <c r="BD673" i="8" s="1"/>
  <c r="AA673" i="8"/>
  <c r="AC673" i="8" s="1"/>
  <c r="AR673" i="8"/>
  <c r="I674" i="8"/>
  <c r="J674" i="8"/>
  <c r="K674" i="8"/>
  <c r="L674" i="8"/>
  <c r="M674" i="8"/>
  <c r="P674" i="8" s="1"/>
  <c r="N674" i="8"/>
  <c r="O674" i="8"/>
  <c r="Y674" i="8"/>
  <c r="Z674" i="8"/>
  <c r="BD674" i="8" s="1"/>
  <c r="AA674" i="8"/>
  <c r="AC674" i="8" s="1"/>
  <c r="BL674" i="8"/>
  <c r="I675" i="8"/>
  <c r="J675" i="8"/>
  <c r="K675" i="8"/>
  <c r="L675" i="8"/>
  <c r="M675" i="8"/>
  <c r="P675" i="8" s="1"/>
  <c r="N675" i="8"/>
  <c r="O675" i="8"/>
  <c r="Y675" i="8"/>
  <c r="Z675" i="8"/>
  <c r="BD675" i="8" s="1"/>
  <c r="AA675" i="8"/>
  <c r="AC675" i="8" s="1"/>
  <c r="BL675" i="8"/>
  <c r="I676" i="8"/>
  <c r="J676" i="8"/>
  <c r="K676" i="8"/>
  <c r="L676" i="8"/>
  <c r="M676" i="8"/>
  <c r="P676" i="8" s="1"/>
  <c r="N676" i="8"/>
  <c r="O676" i="8"/>
  <c r="Y676" i="8"/>
  <c r="Z676" i="8"/>
  <c r="BD676" i="8" s="1"/>
  <c r="AA676" i="8"/>
  <c r="AC676" i="8"/>
  <c r="BL676" i="8"/>
  <c r="I677" i="8"/>
  <c r="J677" i="8"/>
  <c r="K677" i="8"/>
  <c r="L677" i="8"/>
  <c r="M677" i="8"/>
  <c r="P677" i="8" s="1"/>
  <c r="N677" i="8"/>
  <c r="O677" i="8"/>
  <c r="Y677" i="8"/>
  <c r="Z677" i="8"/>
  <c r="BD677" i="8" s="1"/>
  <c r="AA677" i="8"/>
  <c r="AC677" i="8" s="1"/>
  <c r="BL677" i="8"/>
  <c r="I678" i="8"/>
  <c r="J678" i="8"/>
  <c r="K678" i="8"/>
  <c r="L678" i="8"/>
  <c r="M678" i="8"/>
  <c r="P678" i="8" s="1"/>
  <c r="N678" i="8"/>
  <c r="O678" i="8"/>
  <c r="Y678" i="8"/>
  <c r="Z678" i="8"/>
  <c r="BD678" i="8" s="1"/>
  <c r="AA678" i="8"/>
  <c r="AC678" i="8" s="1"/>
  <c r="BL678" i="8"/>
  <c r="I679" i="8"/>
  <c r="J679" i="8"/>
  <c r="K679" i="8"/>
  <c r="L679" i="8"/>
  <c r="M679" i="8"/>
  <c r="N679" i="8"/>
  <c r="O679" i="8"/>
  <c r="P679" i="8"/>
  <c r="Y679" i="8"/>
  <c r="Z679" i="8"/>
  <c r="BD679" i="8" s="1"/>
  <c r="AA679" i="8"/>
  <c r="AC679" i="8" s="1"/>
  <c r="BL679" i="8"/>
  <c r="I680" i="8"/>
  <c r="J680" i="8"/>
  <c r="K680" i="8"/>
  <c r="L680" i="8"/>
  <c r="M680" i="8"/>
  <c r="P680" i="8" s="1"/>
  <c r="N680" i="8"/>
  <c r="O680" i="8"/>
  <c r="Y680" i="8"/>
  <c r="Z680" i="8"/>
  <c r="BD680" i="8" s="1"/>
  <c r="AA680" i="8"/>
  <c r="AC680" i="8"/>
  <c r="BL680" i="8"/>
  <c r="I681" i="8"/>
  <c r="J681" i="8"/>
  <c r="K681" i="8"/>
  <c r="L681" i="8"/>
  <c r="M681" i="8"/>
  <c r="P681" i="8" s="1"/>
  <c r="N681" i="8"/>
  <c r="O681" i="8"/>
  <c r="Y681" i="8"/>
  <c r="Z681" i="8"/>
  <c r="BD681" i="8" s="1"/>
  <c r="AA681" i="8"/>
  <c r="AC681" i="8" s="1"/>
  <c r="BL681" i="8"/>
  <c r="I682" i="8"/>
  <c r="J682" i="8"/>
  <c r="K682" i="8"/>
  <c r="L682" i="8"/>
  <c r="M682" i="8"/>
  <c r="P682" i="8" s="1"/>
  <c r="N682" i="8"/>
  <c r="O682" i="8"/>
  <c r="Y682" i="8"/>
  <c r="Z682" i="8"/>
  <c r="BD682" i="8" s="1"/>
  <c r="AA682" i="8"/>
  <c r="AC682" i="8" s="1"/>
  <c r="BL682" i="8"/>
  <c r="I683" i="8"/>
  <c r="J683" i="8"/>
  <c r="K683" i="8"/>
  <c r="L683" i="8"/>
  <c r="M683" i="8"/>
  <c r="P683" i="8" s="1"/>
  <c r="N683" i="8"/>
  <c r="O683" i="8"/>
  <c r="Y683" i="8"/>
  <c r="Z683" i="8"/>
  <c r="BD683" i="8" s="1"/>
  <c r="AA683" i="8"/>
  <c r="AC683" i="8" s="1"/>
  <c r="BL683" i="8"/>
  <c r="I684" i="8"/>
  <c r="J684" i="8"/>
  <c r="K684" i="8"/>
  <c r="L684" i="8"/>
  <c r="M684" i="8"/>
  <c r="P684" i="8" s="1"/>
  <c r="N684" i="8"/>
  <c r="O684" i="8"/>
  <c r="Y684" i="8"/>
  <c r="Z684" i="8"/>
  <c r="BD684" i="8" s="1"/>
  <c r="AA684" i="8"/>
  <c r="AC684" i="8"/>
  <c r="I685" i="8"/>
  <c r="J685" i="8"/>
  <c r="K685" i="8"/>
  <c r="L685" i="8"/>
  <c r="M685" i="8"/>
  <c r="P685" i="8" s="1"/>
  <c r="N685" i="8"/>
  <c r="O685" i="8"/>
  <c r="Y685" i="8"/>
  <c r="Z685" i="8"/>
  <c r="AA685" i="8"/>
  <c r="AC685" i="8" s="1"/>
  <c r="BD685" i="8"/>
  <c r="I686" i="8"/>
  <c r="J686" i="8"/>
  <c r="K686" i="8"/>
  <c r="L686" i="8"/>
  <c r="M686" i="8"/>
  <c r="P686" i="8" s="1"/>
  <c r="N686" i="8"/>
  <c r="O686" i="8"/>
  <c r="Y686" i="8"/>
  <c r="Z686" i="8"/>
  <c r="BD686" i="8" s="1"/>
  <c r="AA686" i="8"/>
  <c r="AC686" i="8" s="1"/>
  <c r="I687" i="8"/>
  <c r="J687" i="8"/>
  <c r="K687" i="8"/>
  <c r="L687" i="8"/>
  <c r="M687" i="8"/>
  <c r="P687" i="8" s="1"/>
  <c r="N687" i="8"/>
  <c r="O687" i="8"/>
  <c r="Y687" i="8"/>
  <c r="Z687" i="8"/>
  <c r="BD687" i="8" s="1"/>
  <c r="AA687" i="8"/>
  <c r="AC687" i="8" s="1"/>
  <c r="I688" i="8"/>
  <c r="J688" i="8"/>
  <c r="K688" i="8"/>
  <c r="L688" i="8"/>
  <c r="M688" i="8"/>
  <c r="P688" i="8" s="1"/>
  <c r="N688" i="8"/>
  <c r="O688" i="8"/>
  <c r="Z688" i="8"/>
  <c r="BD688" i="8" s="1"/>
  <c r="AA688" i="8"/>
  <c r="I689" i="8"/>
  <c r="J689" i="8"/>
  <c r="K689" i="8"/>
  <c r="L689" i="8"/>
  <c r="M689" i="8"/>
  <c r="N689" i="8"/>
  <c r="O689" i="8"/>
  <c r="Y689" i="8"/>
  <c r="Z689" i="8"/>
  <c r="BD689" i="8" s="1"/>
  <c r="AA689" i="8"/>
  <c r="AC689" i="8" s="1"/>
  <c r="I690" i="8"/>
  <c r="J690" i="8"/>
  <c r="K690" i="8"/>
  <c r="L690" i="8"/>
  <c r="M690" i="8"/>
  <c r="P690" i="8" s="1"/>
  <c r="N690" i="8"/>
  <c r="O690" i="8"/>
  <c r="Y690" i="8"/>
  <c r="Z690" i="8"/>
  <c r="BD690" i="8" s="1"/>
  <c r="AA690" i="8"/>
  <c r="AC690" i="8"/>
  <c r="I691" i="8"/>
  <c r="J691" i="8"/>
  <c r="K691" i="8"/>
  <c r="L691" i="8"/>
  <c r="M691" i="8"/>
  <c r="P691" i="8" s="1"/>
  <c r="N691" i="8"/>
  <c r="O691" i="8"/>
  <c r="Y691" i="8"/>
  <c r="Z691" i="8"/>
  <c r="AA691" i="8"/>
  <c r="AC691" i="8" s="1"/>
  <c r="BD691" i="8"/>
  <c r="I692" i="8"/>
  <c r="J692" i="8"/>
  <c r="K692" i="8"/>
  <c r="L692" i="8"/>
  <c r="M692" i="8"/>
  <c r="P692" i="8" s="1"/>
  <c r="N692" i="8"/>
  <c r="O692" i="8"/>
  <c r="Y692" i="8"/>
  <c r="Z692" i="8"/>
  <c r="BD692" i="8" s="1"/>
  <c r="AA692" i="8"/>
  <c r="AC692" i="8" s="1"/>
  <c r="I693" i="8"/>
  <c r="J693" i="8"/>
  <c r="K693" i="8"/>
  <c r="L693" i="8"/>
  <c r="M693" i="8"/>
  <c r="P693" i="8" s="1"/>
  <c r="N693" i="8"/>
  <c r="O693" i="8"/>
  <c r="Y693" i="8"/>
  <c r="Z693" i="8"/>
  <c r="AA693" i="8"/>
  <c r="AC693" i="8" s="1"/>
  <c r="BD693" i="8"/>
  <c r="I694" i="8"/>
  <c r="J694" i="8"/>
  <c r="K694" i="8"/>
  <c r="L694" i="8"/>
  <c r="M694" i="8"/>
  <c r="P694" i="8" s="1"/>
  <c r="N694" i="8"/>
  <c r="O694" i="8"/>
  <c r="Y694" i="8"/>
  <c r="Z694" i="8"/>
  <c r="BD694" i="8" s="1"/>
  <c r="AA694" i="8"/>
  <c r="AC694" i="8" s="1"/>
  <c r="I695" i="8"/>
  <c r="J695" i="8"/>
  <c r="K695" i="8"/>
  <c r="L695" i="8"/>
  <c r="M695" i="8"/>
  <c r="P695" i="8" s="1"/>
  <c r="N695" i="8"/>
  <c r="O695" i="8"/>
  <c r="Y695" i="8"/>
  <c r="Z695" i="8"/>
  <c r="BD695" i="8" s="1"/>
  <c r="AA695" i="8"/>
  <c r="AC695" i="8" s="1"/>
  <c r="I696" i="8"/>
  <c r="J696" i="8"/>
  <c r="K696" i="8"/>
  <c r="L696" i="8"/>
  <c r="M696" i="8"/>
  <c r="N696" i="8"/>
  <c r="O696" i="8"/>
  <c r="Y696" i="8"/>
  <c r="Z696" i="8"/>
  <c r="BD696" i="8" s="1"/>
  <c r="AA696" i="8"/>
  <c r="AC696" i="8" s="1"/>
  <c r="I697" i="8"/>
  <c r="J697" i="8"/>
  <c r="K697" i="8"/>
  <c r="L697" i="8"/>
  <c r="M697" i="8"/>
  <c r="P697" i="8" s="1"/>
  <c r="N697" i="8"/>
  <c r="O697" i="8"/>
  <c r="Y697" i="8"/>
  <c r="Z697" i="8"/>
  <c r="BD697" i="8" s="1"/>
  <c r="AA697" i="8"/>
  <c r="AC697" i="8" s="1"/>
  <c r="I698" i="8"/>
  <c r="J698" i="8"/>
  <c r="K698" i="8"/>
  <c r="L698" i="8"/>
  <c r="M698" i="8"/>
  <c r="P698" i="8" s="1"/>
  <c r="N698" i="8"/>
  <c r="O698" i="8"/>
  <c r="Y698" i="8"/>
  <c r="Z698" i="8"/>
  <c r="BD698" i="8" s="1"/>
  <c r="AA698" i="8"/>
  <c r="AC698" i="8" s="1"/>
  <c r="I699" i="8"/>
  <c r="J699" i="8"/>
  <c r="K699" i="8"/>
  <c r="L699" i="8"/>
  <c r="M699" i="8"/>
  <c r="P699" i="8" s="1"/>
  <c r="N699" i="8"/>
  <c r="O699" i="8"/>
  <c r="Y699" i="8"/>
  <c r="Z699" i="8"/>
  <c r="BD699" i="8" s="1"/>
  <c r="AA699" i="8"/>
  <c r="AC699" i="8" s="1"/>
  <c r="I700" i="8"/>
  <c r="J700" i="8"/>
  <c r="K700" i="8"/>
  <c r="L700" i="8"/>
  <c r="M700" i="8"/>
  <c r="N700" i="8"/>
  <c r="O700" i="8"/>
  <c r="P700" i="8"/>
  <c r="Y700" i="8"/>
  <c r="Z700" i="8"/>
  <c r="BD700" i="8" s="1"/>
  <c r="AA700" i="8"/>
  <c r="AC700" i="8" s="1"/>
  <c r="I701" i="8"/>
  <c r="J701" i="8"/>
  <c r="K701" i="8"/>
  <c r="L701" i="8"/>
  <c r="M701" i="8"/>
  <c r="P701" i="8" s="1"/>
  <c r="N701" i="8"/>
  <c r="O701" i="8"/>
  <c r="Y701" i="8"/>
  <c r="Z701" i="8"/>
  <c r="AA701" i="8"/>
  <c r="AC701" i="8" s="1"/>
  <c r="BD701" i="8"/>
  <c r="I702" i="8"/>
  <c r="J702" i="8"/>
  <c r="K702" i="8"/>
  <c r="L702" i="8"/>
  <c r="M702" i="8"/>
  <c r="N702" i="8"/>
  <c r="O702" i="8"/>
  <c r="P702" i="8"/>
  <c r="Y702" i="8"/>
  <c r="Z702" i="8"/>
  <c r="BD702" i="8" s="1"/>
  <c r="AA702" i="8"/>
  <c r="AC702" i="8" s="1"/>
  <c r="I703" i="8"/>
  <c r="J703" i="8"/>
  <c r="K703" i="8"/>
  <c r="L703" i="8"/>
  <c r="M703" i="8"/>
  <c r="P703" i="8" s="1"/>
  <c r="N703" i="8"/>
  <c r="O703" i="8"/>
  <c r="Y703" i="8"/>
  <c r="Z703" i="8"/>
  <c r="BD703" i="8" s="1"/>
  <c r="AA703" i="8"/>
  <c r="AC703" i="8" s="1"/>
  <c r="I704" i="8"/>
  <c r="J704" i="8"/>
  <c r="K704" i="8"/>
  <c r="L704" i="8"/>
  <c r="M704" i="8"/>
  <c r="P704" i="8" s="1"/>
  <c r="N704" i="8"/>
  <c r="O704" i="8"/>
  <c r="Y704" i="8"/>
  <c r="Z704" i="8"/>
  <c r="BD704" i="8" s="1"/>
  <c r="AA704" i="8"/>
  <c r="AC704" i="8"/>
  <c r="I705" i="8"/>
  <c r="J705" i="8"/>
  <c r="K705" i="8"/>
  <c r="L705" i="8"/>
  <c r="M705" i="8"/>
  <c r="P705" i="8" s="1"/>
  <c r="N705" i="8"/>
  <c r="O705" i="8"/>
  <c r="Y705" i="8"/>
  <c r="Z705" i="8"/>
  <c r="AA705" i="8"/>
  <c r="AC705" i="8" s="1"/>
  <c r="BD705" i="8"/>
  <c r="I706" i="8"/>
  <c r="J706" i="8"/>
  <c r="K706" i="8"/>
  <c r="L706" i="8"/>
  <c r="M706" i="8"/>
  <c r="P706" i="8" s="1"/>
  <c r="N706" i="8"/>
  <c r="O706" i="8"/>
  <c r="Y706" i="8"/>
  <c r="Z706" i="8"/>
  <c r="BD706" i="8" s="1"/>
  <c r="AA706" i="8"/>
  <c r="AC706" i="8"/>
  <c r="BL706" i="8"/>
  <c r="I707" i="8"/>
  <c r="J707" i="8"/>
  <c r="K707" i="8"/>
  <c r="L707" i="8"/>
  <c r="M707" i="8"/>
  <c r="P707" i="8" s="1"/>
  <c r="N707" i="8"/>
  <c r="O707" i="8"/>
  <c r="Y707" i="8"/>
  <c r="Z707" i="8"/>
  <c r="BD707" i="8" s="1"/>
  <c r="AA707" i="8"/>
  <c r="AC707" i="8" s="1"/>
  <c r="BL707" i="8"/>
  <c r="H708" i="8"/>
  <c r="I708" i="8"/>
  <c r="J708" i="8"/>
  <c r="K708" i="8"/>
  <c r="L708" i="8"/>
  <c r="M708" i="8"/>
  <c r="P708" i="8" s="1"/>
  <c r="N708" i="8"/>
  <c r="O708" i="8"/>
  <c r="Y708" i="8"/>
  <c r="Z708" i="8"/>
  <c r="BD708" i="8" s="1"/>
  <c r="AA708" i="8"/>
  <c r="AC708" i="8" s="1"/>
  <c r="I709" i="8"/>
  <c r="J709" i="8"/>
  <c r="K709" i="8"/>
  <c r="L709" i="8"/>
  <c r="N709" i="8"/>
  <c r="O709" i="8"/>
  <c r="Y709" i="8"/>
  <c r="Z709" i="8"/>
  <c r="BD709" i="8" s="1"/>
  <c r="AA709" i="8"/>
  <c r="AC709" i="8" s="1"/>
  <c r="I710" i="8"/>
  <c r="J710" i="8"/>
  <c r="K710" i="8"/>
  <c r="L710" i="8"/>
  <c r="N710" i="8"/>
  <c r="O710" i="8"/>
  <c r="Y710" i="8"/>
  <c r="Z710" i="8"/>
  <c r="AA710" i="8"/>
  <c r="AC710" i="8" s="1"/>
  <c r="BD710" i="8"/>
  <c r="I711" i="8"/>
  <c r="J711" i="8"/>
  <c r="K711" i="8"/>
  <c r="L711" i="8"/>
  <c r="M711" i="8"/>
  <c r="N711" i="8"/>
  <c r="O711" i="8"/>
  <c r="P711" i="8"/>
  <c r="Y711" i="8"/>
  <c r="Z711" i="8"/>
  <c r="BD711" i="8" s="1"/>
  <c r="AA711" i="8"/>
  <c r="AC711" i="8" s="1"/>
  <c r="I712" i="8"/>
  <c r="J712" i="8"/>
  <c r="K712" i="8"/>
  <c r="L712" i="8"/>
  <c r="M712" i="8"/>
  <c r="P712" i="8" s="1"/>
  <c r="N712" i="8"/>
  <c r="O712" i="8"/>
  <c r="Y712" i="8"/>
  <c r="Z712" i="8"/>
  <c r="BD712" i="8" s="1"/>
  <c r="AA712" i="8"/>
  <c r="AC712" i="8" s="1"/>
  <c r="I713" i="8"/>
  <c r="J713" i="8"/>
  <c r="K713" i="8"/>
  <c r="L713" i="8"/>
  <c r="M713" i="8"/>
  <c r="P713" i="8" s="1"/>
  <c r="N713" i="8"/>
  <c r="O713" i="8"/>
  <c r="Y713" i="8"/>
  <c r="Z713" i="8"/>
  <c r="BD713" i="8" s="1"/>
  <c r="AA713" i="8"/>
  <c r="AC713" i="8"/>
  <c r="BL713" i="8"/>
  <c r="I714" i="8"/>
  <c r="J714" i="8"/>
  <c r="K714" i="8"/>
  <c r="L714" i="8"/>
  <c r="M714" i="8"/>
  <c r="P714" i="8" s="1"/>
  <c r="N714" i="8"/>
  <c r="O714" i="8"/>
  <c r="Y714" i="8"/>
  <c r="Z714" i="8"/>
  <c r="BD714" i="8" s="1"/>
  <c r="AA714" i="8"/>
  <c r="AC714" i="8" s="1"/>
  <c r="I715" i="8"/>
  <c r="J715" i="8"/>
  <c r="K715" i="8"/>
  <c r="L715" i="8"/>
  <c r="M715" i="8"/>
  <c r="P715" i="8" s="1"/>
  <c r="N715" i="8"/>
  <c r="O715" i="8"/>
  <c r="Y715" i="8"/>
  <c r="Z715" i="8"/>
  <c r="AA715" i="8"/>
  <c r="AC715" i="8" s="1"/>
  <c r="BD715" i="8"/>
  <c r="H716" i="8"/>
  <c r="I716" i="8"/>
  <c r="J716" i="8"/>
  <c r="K716" i="8"/>
  <c r="L716" i="8"/>
  <c r="M716" i="8"/>
  <c r="N716" i="8"/>
  <c r="O716" i="8"/>
  <c r="Y716" i="8"/>
  <c r="Z716" i="8"/>
  <c r="BD716" i="8" s="1"/>
  <c r="AA716" i="8"/>
  <c r="AC716" i="8" s="1"/>
  <c r="Z717" i="8"/>
  <c r="BD717" i="8" s="1"/>
  <c r="H718" i="8"/>
  <c r="I718" i="8"/>
  <c r="J718" i="8"/>
  <c r="K718" i="8"/>
  <c r="L718" i="8"/>
  <c r="M718" i="8"/>
  <c r="P718" i="8" s="1"/>
  <c r="N718" i="8"/>
  <c r="O718" i="8"/>
  <c r="Z718" i="8"/>
  <c r="BD718" i="8" s="1"/>
  <c r="AA718" i="8"/>
  <c r="AC718" i="8" s="1"/>
  <c r="H719" i="8"/>
  <c r="I719" i="8"/>
  <c r="J719" i="8"/>
  <c r="K719" i="8"/>
  <c r="L719" i="8"/>
  <c r="M719" i="8"/>
  <c r="P719" i="8" s="1"/>
  <c r="N719" i="8"/>
  <c r="O719" i="8"/>
  <c r="Z719" i="8"/>
  <c r="BD719" i="8" s="1"/>
  <c r="AA719" i="8"/>
  <c r="AC719" i="8" s="1"/>
  <c r="H720" i="8"/>
  <c r="I720" i="8"/>
  <c r="J720" i="8"/>
  <c r="K720" i="8"/>
  <c r="L720" i="8"/>
  <c r="M720" i="8"/>
  <c r="P720" i="8" s="1"/>
  <c r="N720" i="8"/>
  <c r="O720" i="8"/>
  <c r="Z720" i="8"/>
  <c r="BD720" i="8" s="1"/>
  <c r="AA720" i="8"/>
  <c r="AC720" i="8" s="1"/>
  <c r="H721" i="8"/>
  <c r="I721" i="8"/>
  <c r="J721" i="8"/>
  <c r="K721" i="8"/>
  <c r="L721" i="8"/>
  <c r="M721" i="8"/>
  <c r="P721" i="8" s="1"/>
  <c r="N721" i="8"/>
  <c r="O721" i="8"/>
  <c r="Z721" i="8"/>
  <c r="BD721" i="8" s="1"/>
  <c r="AA721" i="8"/>
  <c r="AC721" i="8" s="1"/>
  <c r="H722" i="8"/>
  <c r="I722" i="8"/>
  <c r="J722" i="8"/>
  <c r="K722" i="8"/>
  <c r="L722" i="8"/>
  <c r="M722" i="8"/>
  <c r="P722" i="8" s="1"/>
  <c r="N722" i="8"/>
  <c r="O722" i="8"/>
  <c r="Z722" i="8"/>
  <c r="BD722" i="8" s="1"/>
  <c r="AA722" i="8"/>
  <c r="AC722" i="8" s="1"/>
  <c r="H723" i="8"/>
  <c r="I723" i="8"/>
  <c r="J723" i="8"/>
  <c r="K723" i="8"/>
  <c r="L723" i="8"/>
  <c r="M723" i="8"/>
  <c r="P723" i="8" s="1"/>
  <c r="N723" i="8"/>
  <c r="O723" i="8"/>
  <c r="Z723" i="8"/>
  <c r="BD723" i="8" s="1"/>
  <c r="AA723" i="8"/>
  <c r="AC723" i="8" s="1"/>
  <c r="H724" i="8"/>
  <c r="I724" i="8"/>
  <c r="J724" i="8"/>
  <c r="K724" i="8"/>
  <c r="L724" i="8"/>
  <c r="M724" i="8"/>
  <c r="P724" i="8" s="1"/>
  <c r="N724" i="8"/>
  <c r="O724" i="8"/>
  <c r="Z724" i="8"/>
  <c r="BD724" i="8" s="1"/>
  <c r="AA724" i="8"/>
  <c r="AC724" i="8" s="1"/>
  <c r="H725" i="8"/>
  <c r="I725" i="8"/>
  <c r="J725" i="8"/>
  <c r="K725" i="8"/>
  <c r="L725" i="8"/>
  <c r="M725" i="8"/>
  <c r="P725" i="8" s="1"/>
  <c r="N725" i="8"/>
  <c r="O725" i="8"/>
  <c r="Z725" i="8"/>
  <c r="AA725" i="8"/>
  <c r="AC725" i="8" s="1"/>
  <c r="BD725" i="8"/>
  <c r="H726" i="8"/>
  <c r="I726" i="8"/>
  <c r="J726" i="8"/>
  <c r="K726" i="8"/>
  <c r="L726" i="8"/>
  <c r="M726" i="8"/>
  <c r="P726" i="8" s="1"/>
  <c r="N726" i="8"/>
  <c r="O726" i="8"/>
  <c r="Z726" i="8"/>
  <c r="BD726" i="8" s="1"/>
  <c r="AA726" i="8"/>
  <c r="AC726" i="8"/>
  <c r="H727" i="8"/>
  <c r="I727" i="8"/>
  <c r="J727" i="8"/>
  <c r="K727" i="8"/>
  <c r="L727" i="8"/>
  <c r="M727" i="8"/>
  <c r="P727" i="8" s="1"/>
  <c r="N727" i="8"/>
  <c r="O727" i="8"/>
  <c r="Z727" i="8"/>
  <c r="BD727" i="8" s="1"/>
  <c r="AA727" i="8"/>
  <c r="AC727" i="8" s="1"/>
  <c r="H728" i="8"/>
  <c r="I728" i="8"/>
  <c r="J728" i="8"/>
  <c r="K728" i="8"/>
  <c r="L728" i="8"/>
  <c r="M728" i="8"/>
  <c r="P728" i="8" s="1"/>
  <c r="N728" i="8"/>
  <c r="O728" i="8"/>
  <c r="Z728" i="8"/>
  <c r="BD728" i="8" s="1"/>
  <c r="AA728" i="8"/>
  <c r="AC728" i="8"/>
  <c r="H729" i="8"/>
  <c r="I729" i="8"/>
  <c r="J729" i="8"/>
  <c r="K729" i="8"/>
  <c r="L729" i="8"/>
  <c r="M729" i="8"/>
  <c r="N729" i="8"/>
  <c r="O729" i="8"/>
  <c r="P729" i="8"/>
  <c r="Z729" i="8"/>
  <c r="BD729" i="8" s="1"/>
  <c r="AA729" i="8"/>
  <c r="AC729" i="8" s="1"/>
  <c r="H730" i="8"/>
  <c r="I730" i="8"/>
  <c r="J730" i="8"/>
  <c r="K730" i="8"/>
  <c r="L730" i="8"/>
  <c r="M730" i="8"/>
  <c r="P730" i="8" s="1"/>
  <c r="N730" i="8"/>
  <c r="O730" i="8"/>
  <c r="Z730" i="8"/>
  <c r="BD730" i="8" s="1"/>
  <c r="AA730" i="8"/>
  <c r="AC730" i="8" s="1"/>
  <c r="H731" i="8"/>
  <c r="I731" i="8"/>
  <c r="J731" i="8"/>
  <c r="K731" i="8"/>
  <c r="L731" i="8"/>
  <c r="M731" i="8"/>
  <c r="P731" i="8" s="1"/>
  <c r="N731" i="8"/>
  <c r="O731" i="8"/>
  <c r="Z731" i="8"/>
  <c r="BD731" i="8" s="1"/>
  <c r="AA731" i="8"/>
  <c r="AC731" i="8" s="1"/>
  <c r="H732" i="8"/>
  <c r="I732" i="8"/>
  <c r="J732" i="8"/>
  <c r="K732" i="8"/>
  <c r="L732" i="8"/>
  <c r="M732" i="8"/>
  <c r="P732" i="8" s="1"/>
  <c r="N732" i="8"/>
  <c r="O732" i="8"/>
  <c r="Z732" i="8"/>
  <c r="BD732" i="8" s="1"/>
  <c r="AA732" i="8"/>
  <c r="AC732" i="8" s="1"/>
  <c r="H733" i="8"/>
  <c r="I733" i="8"/>
  <c r="J733" i="8"/>
  <c r="K733" i="8"/>
  <c r="L733" i="8"/>
  <c r="M733" i="8"/>
  <c r="P733" i="8" s="1"/>
  <c r="N733" i="8"/>
  <c r="O733" i="8"/>
  <c r="Z733" i="8"/>
  <c r="BD733" i="8" s="1"/>
  <c r="AA733" i="8"/>
  <c r="AC733" i="8" s="1"/>
  <c r="H734" i="8"/>
  <c r="I734" i="8"/>
  <c r="J734" i="8"/>
  <c r="K734" i="8"/>
  <c r="L734" i="8"/>
  <c r="M734" i="8"/>
  <c r="P734" i="8" s="1"/>
  <c r="N734" i="8"/>
  <c r="O734" i="8"/>
  <c r="Z734" i="8"/>
  <c r="BD734" i="8" s="1"/>
  <c r="AA734" i="8"/>
  <c r="AC734" i="8"/>
  <c r="H735" i="8"/>
  <c r="I735" i="8"/>
  <c r="J735" i="8"/>
  <c r="K735" i="8"/>
  <c r="L735" i="8"/>
  <c r="M735" i="8"/>
  <c r="P735" i="8" s="1"/>
  <c r="N735" i="8"/>
  <c r="O735" i="8"/>
  <c r="Z735" i="8"/>
  <c r="AA735" i="8"/>
  <c r="AC735" i="8" s="1"/>
  <c r="BD735" i="8"/>
  <c r="H736" i="8"/>
  <c r="I736" i="8"/>
  <c r="J736" i="8"/>
  <c r="K736" i="8"/>
  <c r="L736" i="8"/>
  <c r="M736" i="8"/>
  <c r="P736" i="8" s="1"/>
  <c r="N736" i="8"/>
  <c r="O736" i="8"/>
  <c r="Z736" i="8"/>
  <c r="BD736" i="8" s="1"/>
  <c r="AA736" i="8"/>
  <c r="AC736" i="8" s="1"/>
  <c r="H737" i="8"/>
  <c r="I737" i="8"/>
  <c r="J737" i="8"/>
  <c r="K737" i="8"/>
  <c r="L737" i="8"/>
  <c r="M737" i="8"/>
  <c r="P737" i="8" s="1"/>
  <c r="N737" i="8"/>
  <c r="O737" i="8"/>
  <c r="Z737" i="8"/>
  <c r="BD737" i="8" s="1"/>
  <c r="AA737" i="8"/>
  <c r="AC737" i="8" s="1"/>
  <c r="H738" i="8"/>
  <c r="I738" i="8"/>
  <c r="J738" i="8"/>
  <c r="K738" i="8"/>
  <c r="L738" i="8"/>
  <c r="M738" i="8"/>
  <c r="P738" i="8" s="1"/>
  <c r="N738" i="8"/>
  <c r="O738" i="8"/>
  <c r="Z738" i="8"/>
  <c r="BD738" i="8" s="1"/>
  <c r="AA738" i="8"/>
  <c r="AC738" i="8" s="1"/>
  <c r="H739" i="8"/>
  <c r="I739" i="8"/>
  <c r="J739" i="8"/>
  <c r="K739" i="8"/>
  <c r="L739" i="8"/>
  <c r="M739" i="8"/>
  <c r="P739" i="8" s="1"/>
  <c r="N739" i="8"/>
  <c r="O739" i="8"/>
  <c r="Z739" i="8"/>
  <c r="BD739" i="8" s="1"/>
  <c r="AA739" i="8"/>
  <c r="AC739" i="8" s="1"/>
  <c r="H740" i="8"/>
  <c r="I740" i="8"/>
  <c r="J740" i="8"/>
  <c r="K740" i="8"/>
  <c r="L740" i="8"/>
  <c r="M740" i="8"/>
  <c r="P740" i="8" s="1"/>
  <c r="N740" i="8"/>
  <c r="O740" i="8"/>
  <c r="Z740" i="8"/>
  <c r="BD740" i="8" s="1"/>
  <c r="AA740" i="8"/>
  <c r="AC740" i="8" s="1"/>
  <c r="H741" i="8"/>
  <c r="I741" i="8"/>
  <c r="J741" i="8"/>
  <c r="K741" i="8"/>
  <c r="L741" i="8"/>
  <c r="M741" i="8"/>
  <c r="P741" i="8" s="1"/>
  <c r="N741" i="8"/>
  <c r="O741" i="8"/>
  <c r="Z741" i="8"/>
  <c r="AA741" i="8"/>
  <c r="AC741" i="8" s="1"/>
  <c r="BD741" i="8"/>
  <c r="H742" i="8"/>
  <c r="I742" i="8"/>
  <c r="J742" i="8"/>
  <c r="K742" i="8"/>
  <c r="L742" i="8"/>
  <c r="M742" i="8"/>
  <c r="P742" i="8" s="1"/>
  <c r="N742" i="8"/>
  <c r="O742" i="8"/>
  <c r="Z742" i="8"/>
  <c r="BD742" i="8" s="1"/>
  <c r="AA742" i="8"/>
  <c r="AC742" i="8" s="1"/>
  <c r="H743" i="8"/>
  <c r="I743" i="8"/>
  <c r="J743" i="8"/>
  <c r="K743" i="8"/>
  <c r="L743" i="8"/>
  <c r="M743" i="8"/>
  <c r="P743" i="8" s="1"/>
  <c r="N743" i="8"/>
  <c r="O743" i="8"/>
  <c r="Z743" i="8"/>
  <c r="BD743" i="8" s="1"/>
  <c r="AA743" i="8"/>
  <c r="AC743" i="8" s="1"/>
  <c r="H744" i="8"/>
  <c r="I744" i="8"/>
  <c r="J744" i="8"/>
  <c r="K744" i="8"/>
  <c r="L744" i="8"/>
  <c r="M744" i="8"/>
  <c r="P744" i="8" s="1"/>
  <c r="N744" i="8"/>
  <c r="O744" i="8"/>
  <c r="Z744" i="8"/>
  <c r="BD744" i="8" s="1"/>
  <c r="AA744" i="8"/>
  <c r="AC744" i="8" s="1"/>
  <c r="H745" i="8"/>
  <c r="I745" i="8"/>
  <c r="J745" i="8"/>
  <c r="K745" i="8"/>
  <c r="L745" i="8"/>
  <c r="M745" i="8"/>
  <c r="P745" i="8" s="1"/>
  <c r="N745" i="8"/>
  <c r="O745" i="8"/>
  <c r="Z745" i="8"/>
  <c r="BD745" i="8" s="1"/>
  <c r="AA745" i="8"/>
  <c r="AC745" i="8" s="1"/>
  <c r="H746" i="8"/>
  <c r="I746" i="8"/>
  <c r="J746" i="8"/>
  <c r="K746" i="8"/>
  <c r="L746" i="8"/>
  <c r="M746" i="8"/>
  <c r="P746" i="8" s="1"/>
  <c r="N746" i="8"/>
  <c r="O746" i="8"/>
  <c r="Z746" i="8"/>
  <c r="BD746" i="8" s="1"/>
  <c r="AA746" i="8"/>
  <c r="AC746" i="8" s="1"/>
  <c r="H747" i="8"/>
  <c r="I747" i="8"/>
  <c r="J747" i="8"/>
  <c r="K747" i="8"/>
  <c r="L747" i="8"/>
  <c r="M747" i="8"/>
  <c r="P747" i="8" s="1"/>
  <c r="N747" i="8"/>
  <c r="O747" i="8"/>
  <c r="Z747" i="8"/>
  <c r="BD747" i="8" s="1"/>
  <c r="AA747" i="8"/>
  <c r="AC747" i="8" s="1"/>
  <c r="H748" i="8"/>
  <c r="I748" i="8"/>
  <c r="J748" i="8"/>
  <c r="K748" i="8"/>
  <c r="L748" i="8"/>
  <c r="M748" i="8"/>
  <c r="P748" i="8" s="1"/>
  <c r="N748" i="8"/>
  <c r="O748" i="8"/>
  <c r="Z748" i="8"/>
  <c r="BD748" i="8" s="1"/>
  <c r="AA748" i="8"/>
  <c r="AC748" i="8" s="1"/>
  <c r="H749" i="8"/>
  <c r="I749" i="8"/>
  <c r="J749" i="8"/>
  <c r="K749" i="8"/>
  <c r="L749" i="8"/>
  <c r="M749" i="8"/>
  <c r="P749" i="8" s="1"/>
  <c r="N749" i="8"/>
  <c r="O749" i="8"/>
  <c r="Z749" i="8"/>
  <c r="BD749" i="8" s="1"/>
  <c r="AA749" i="8"/>
  <c r="AC749" i="8" s="1"/>
  <c r="H750" i="8"/>
  <c r="I750" i="8"/>
  <c r="J750" i="8"/>
  <c r="K750" i="8"/>
  <c r="L750" i="8"/>
  <c r="M750" i="8"/>
  <c r="P750" i="8" s="1"/>
  <c r="N750" i="8"/>
  <c r="O750" i="8"/>
  <c r="Z750" i="8"/>
  <c r="BD750" i="8" s="1"/>
  <c r="AA750" i="8"/>
  <c r="AC750" i="8"/>
  <c r="H751" i="8"/>
  <c r="I751" i="8"/>
  <c r="J751" i="8"/>
  <c r="K751" i="8"/>
  <c r="L751" i="8"/>
  <c r="M751" i="8"/>
  <c r="P751" i="8" s="1"/>
  <c r="N751" i="8"/>
  <c r="O751" i="8"/>
  <c r="Z751" i="8"/>
  <c r="AA751" i="8"/>
  <c r="AC751" i="8" s="1"/>
  <c r="BD751" i="8"/>
  <c r="H752" i="8"/>
  <c r="I752" i="8"/>
  <c r="J752" i="8"/>
  <c r="K752" i="8"/>
  <c r="L752" i="8"/>
  <c r="M752" i="8"/>
  <c r="P752" i="8" s="1"/>
  <c r="N752" i="8"/>
  <c r="O752" i="8"/>
  <c r="Z752" i="8"/>
  <c r="BD752" i="8" s="1"/>
  <c r="AA752" i="8"/>
  <c r="AC752" i="8" s="1"/>
  <c r="H753" i="8"/>
  <c r="I753" i="8"/>
  <c r="J753" i="8"/>
  <c r="K753" i="8"/>
  <c r="L753" i="8"/>
  <c r="M753" i="8"/>
  <c r="P753" i="8" s="1"/>
  <c r="N753" i="8"/>
  <c r="O753" i="8"/>
  <c r="Y753" i="8"/>
  <c r="Z753" i="8"/>
  <c r="BD753" i="8" s="1"/>
  <c r="AA753" i="8"/>
  <c r="AC753" i="8" s="1"/>
  <c r="H754" i="8"/>
  <c r="I754" i="8"/>
  <c r="J754" i="8"/>
  <c r="K754" i="8"/>
  <c r="L754" i="8"/>
  <c r="M754" i="8"/>
  <c r="N754" i="8"/>
  <c r="O754" i="8"/>
  <c r="P754" i="8"/>
  <c r="Y754" i="8"/>
  <c r="Z754" i="8"/>
  <c r="BD754" i="8" s="1"/>
  <c r="AA754" i="8"/>
  <c r="AC754" i="8" s="1"/>
  <c r="H755" i="8"/>
  <c r="I755" i="8"/>
  <c r="J755" i="8"/>
  <c r="K755" i="8"/>
  <c r="L755" i="8"/>
  <c r="M755" i="8"/>
  <c r="P755" i="8" s="1"/>
  <c r="N755" i="8"/>
  <c r="O755" i="8"/>
  <c r="Y755" i="8"/>
  <c r="Z755" i="8"/>
  <c r="BD755" i="8" s="1"/>
  <c r="AA755" i="8"/>
  <c r="AC755" i="8" s="1"/>
  <c r="H756" i="8"/>
  <c r="I756" i="8"/>
  <c r="J756" i="8"/>
  <c r="K756" i="8"/>
  <c r="L756" i="8"/>
  <c r="M756" i="8"/>
  <c r="P756" i="8" s="1"/>
  <c r="N756" i="8"/>
  <c r="O756" i="8"/>
  <c r="Y756" i="8"/>
  <c r="Z756" i="8"/>
  <c r="BD756" i="8" s="1"/>
  <c r="AA756" i="8"/>
  <c r="AC756" i="8"/>
  <c r="H757" i="8"/>
  <c r="I757" i="8"/>
  <c r="J757" i="8"/>
  <c r="K757" i="8"/>
  <c r="L757" i="8"/>
  <c r="M757" i="8"/>
  <c r="P757" i="8" s="1"/>
  <c r="N757" i="8"/>
  <c r="O757" i="8"/>
  <c r="Y757" i="8"/>
  <c r="Z757" i="8"/>
  <c r="BD757" i="8" s="1"/>
  <c r="AA757" i="8"/>
  <c r="AC757" i="8"/>
  <c r="H758" i="8"/>
  <c r="I758" i="8"/>
  <c r="J758" i="8"/>
  <c r="K758" i="8"/>
  <c r="L758" i="8"/>
  <c r="M758" i="8"/>
  <c r="P758" i="8" s="1"/>
  <c r="N758" i="8"/>
  <c r="O758" i="8"/>
  <c r="Y758" i="8"/>
  <c r="Z758" i="8"/>
  <c r="BD758" i="8" s="1"/>
  <c r="AA758" i="8"/>
  <c r="AC758" i="8" s="1"/>
  <c r="H759" i="8"/>
  <c r="I759" i="8"/>
  <c r="J759" i="8"/>
  <c r="K759" i="8"/>
  <c r="L759" i="8"/>
  <c r="M759" i="8"/>
  <c r="P759" i="8" s="1"/>
  <c r="N759" i="8"/>
  <c r="O759" i="8"/>
  <c r="Y759" i="8"/>
  <c r="Z759" i="8"/>
  <c r="BD759" i="8" s="1"/>
  <c r="AA759" i="8"/>
  <c r="AC759" i="8" s="1"/>
  <c r="H760" i="8"/>
  <c r="I760" i="8"/>
  <c r="J760" i="8"/>
  <c r="K760" i="8"/>
  <c r="L760" i="8"/>
  <c r="M760" i="8"/>
  <c r="P760" i="8" s="1"/>
  <c r="N760" i="8"/>
  <c r="O760" i="8"/>
  <c r="Y760" i="8"/>
  <c r="Z760" i="8"/>
  <c r="BD760" i="8" s="1"/>
  <c r="AA760" i="8"/>
  <c r="AC760" i="8"/>
  <c r="H761" i="8"/>
  <c r="I761" i="8"/>
  <c r="J761" i="8"/>
  <c r="K761" i="8"/>
  <c r="L761" i="8"/>
  <c r="M761" i="8"/>
  <c r="P761" i="8" s="1"/>
  <c r="N761" i="8"/>
  <c r="O761" i="8"/>
  <c r="Y761" i="8"/>
  <c r="Z761" i="8"/>
  <c r="BD761" i="8" s="1"/>
  <c r="AA761" i="8"/>
  <c r="AC761" i="8" s="1"/>
  <c r="H762" i="8"/>
  <c r="I762" i="8"/>
  <c r="J762" i="8"/>
  <c r="K762" i="8"/>
  <c r="L762" i="8"/>
  <c r="M762" i="8"/>
  <c r="P762" i="8" s="1"/>
  <c r="N762" i="8"/>
  <c r="O762" i="8"/>
  <c r="Y762" i="8"/>
  <c r="Z762" i="8"/>
  <c r="BD762" i="8" s="1"/>
  <c r="AA762" i="8"/>
  <c r="AC762" i="8" s="1"/>
  <c r="H763" i="8"/>
  <c r="I763" i="8"/>
  <c r="J763" i="8"/>
  <c r="K763" i="8"/>
  <c r="L763" i="8"/>
  <c r="M763" i="8"/>
  <c r="P763" i="8" s="1"/>
  <c r="N763" i="8"/>
  <c r="O763" i="8"/>
  <c r="Y763" i="8"/>
  <c r="Z763" i="8"/>
  <c r="BD763" i="8" s="1"/>
  <c r="AA763" i="8"/>
  <c r="AC763" i="8"/>
  <c r="H764" i="8"/>
  <c r="I764" i="8"/>
  <c r="J764" i="8"/>
  <c r="K764" i="8"/>
  <c r="L764" i="8"/>
  <c r="M764" i="8"/>
  <c r="P764" i="8" s="1"/>
  <c r="N764" i="8"/>
  <c r="O764" i="8"/>
  <c r="Y764" i="8"/>
  <c r="Z764" i="8"/>
  <c r="BD764" i="8" s="1"/>
  <c r="AA764" i="8"/>
  <c r="AC764" i="8" s="1"/>
  <c r="H765" i="8"/>
  <c r="I765" i="8"/>
  <c r="J765" i="8"/>
  <c r="K765" i="8"/>
  <c r="L765" i="8"/>
  <c r="M765" i="8"/>
  <c r="N765" i="8"/>
  <c r="O765" i="8"/>
  <c r="P765" i="8"/>
  <c r="Y765" i="8"/>
  <c r="Z765" i="8"/>
  <c r="BD765" i="8" s="1"/>
  <c r="AA765" i="8"/>
  <c r="AC765" i="8" s="1"/>
  <c r="H766" i="8"/>
  <c r="I766" i="8"/>
  <c r="J766" i="8"/>
  <c r="K766" i="8"/>
  <c r="L766" i="8"/>
  <c r="M766" i="8"/>
  <c r="P766" i="8" s="1"/>
  <c r="N766" i="8"/>
  <c r="O766" i="8"/>
  <c r="Y766" i="8"/>
  <c r="Z766" i="8"/>
  <c r="BD766" i="8" s="1"/>
  <c r="AA766" i="8"/>
  <c r="AC766" i="8"/>
  <c r="H767" i="8"/>
  <c r="I767" i="8"/>
  <c r="J767" i="8"/>
  <c r="K767" i="8"/>
  <c r="L767" i="8"/>
  <c r="M767" i="8"/>
  <c r="P767" i="8" s="1"/>
  <c r="N767" i="8"/>
  <c r="O767" i="8"/>
  <c r="Y767" i="8"/>
  <c r="Z767" i="8"/>
  <c r="BD767" i="8" s="1"/>
  <c r="AA767" i="8"/>
  <c r="AC767" i="8" s="1"/>
  <c r="H768" i="8"/>
  <c r="I768" i="8"/>
  <c r="J768" i="8"/>
  <c r="K768" i="8"/>
  <c r="L768" i="8"/>
  <c r="M768" i="8"/>
  <c r="P768" i="8" s="1"/>
  <c r="N768" i="8"/>
  <c r="O768" i="8"/>
  <c r="Y768" i="8"/>
  <c r="Z768" i="8"/>
  <c r="BD768" i="8" s="1"/>
  <c r="AA768" i="8"/>
  <c r="AC768" i="8" s="1"/>
  <c r="H769" i="8"/>
  <c r="I769" i="8"/>
  <c r="J769" i="8"/>
  <c r="K769" i="8"/>
  <c r="L769" i="8"/>
  <c r="M769" i="8"/>
  <c r="P769" i="8" s="1"/>
  <c r="N769" i="8"/>
  <c r="O769" i="8"/>
  <c r="Y769" i="8"/>
  <c r="Z769" i="8"/>
  <c r="BD769" i="8" s="1"/>
  <c r="AA769" i="8"/>
  <c r="AC769" i="8" s="1"/>
  <c r="H770" i="8"/>
  <c r="I770" i="8"/>
  <c r="J770" i="8"/>
  <c r="K770" i="8"/>
  <c r="L770" i="8"/>
  <c r="M770" i="8"/>
  <c r="P770" i="8" s="1"/>
  <c r="N770" i="8"/>
  <c r="O770" i="8"/>
  <c r="Y770" i="8"/>
  <c r="Z770" i="8"/>
  <c r="BD770" i="8" s="1"/>
  <c r="AA770" i="8"/>
  <c r="AC770" i="8" s="1"/>
  <c r="H771" i="8"/>
  <c r="I771" i="8"/>
  <c r="J771" i="8"/>
  <c r="K771" i="8"/>
  <c r="L771" i="8"/>
  <c r="M771" i="8"/>
  <c r="P771" i="8" s="1"/>
  <c r="N771" i="8"/>
  <c r="O771" i="8"/>
  <c r="Y771" i="8"/>
  <c r="Z771" i="8"/>
  <c r="BD771" i="8" s="1"/>
  <c r="AA771" i="8"/>
  <c r="AC771" i="8" s="1"/>
  <c r="H772" i="8"/>
  <c r="I772" i="8"/>
  <c r="J772" i="8"/>
  <c r="K772" i="8"/>
  <c r="L772" i="8"/>
  <c r="M772" i="8"/>
  <c r="P772" i="8" s="1"/>
  <c r="N772" i="8"/>
  <c r="O772" i="8"/>
  <c r="Y772" i="8"/>
  <c r="Z772" i="8"/>
  <c r="BD772" i="8" s="1"/>
  <c r="AA772" i="8"/>
  <c r="AC772" i="8"/>
  <c r="H773" i="8"/>
  <c r="I773" i="8"/>
  <c r="J773" i="8"/>
  <c r="K773" i="8"/>
  <c r="L773" i="8"/>
  <c r="M773" i="8"/>
  <c r="N773" i="8"/>
  <c r="O773" i="8"/>
  <c r="P773" i="8"/>
  <c r="Y773" i="8"/>
  <c r="Z773" i="8"/>
  <c r="BD773" i="8" s="1"/>
  <c r="AA773" i="8"/>
  <c r="AC773" i="8"/>
  <c r="H774" i="8"/>
  <c r="I774" i="8"/>
  <c r="J774" i="8"/>
  <c r="K774" i="8"/>
  <c r="L774" i="8"/>
  <c r="M774" i="8"/>
  <c r="P774" i="8" s="1"/>
  <c r="N774" i="8"/>
  <c r="O774" i="8"/>
  <c r="Y774" i="8"/>
  <c r="Z774" i="8"/>
  <c r="BD774" i="8" s="1"/>
  <c r="AA774" i="8"/>
  <c r="AC774" i="8" s="1"/>
  <c r="H775" i="8"/>
  <c r="I775" i="8"/>
  <c r="J775" i="8"/>
  <c r="K775" i="8"/>
  <c r="L775" i="8"/>
  <c r="M775" i="8"/>
  <c r="N775" i="8"/>
  <c r="O775" i="8"/>
  <c r="P775" i="8"/>
  <c r="Y775" i="8"/>
  <c r="Z775" i="8"/>
  <c r="BD775" i="8" s="1"/>
  <c r="AA775" i="8"/>
  <c r="AC775" i="8" s="1"/>
  <c r="H776" i="8"/>
  <c r="I776" i="8"/>
  <c r="J776" i="8"/>
  <c r="K776" i="8"/>
  <c r="L776" i="8"/>
  <c r="M776" i="8"/>
  <c r="P776" i="8" s="1"/>
  <c r="N776" i="8"/>
  <c r="O776" i="8"/>
  <c r="Y776" i="8"/>
  <c r="Z776" i="8"/>
  <c r="BD776" i="8" s="1"/>
  <c r="AA776" i="8"/>
  <c r="AC776" i="8"/>
  <c r="H777" i="8"/>
  <c r="I777" i="8"/>
  <c r="J777" i="8"/>
  <c r="K777" i="8"/>
  <c r="L777" i="8"/>
  <c r="M777" i="8"/>
  <c r="P777" i="8" s="1"/>
  <c r="N777" i="8"/>
  <c r="O777" i="8"/>
  <c r="Y777" i="8"/>
  <c r="Z777" i="8"/>
  <c r="BD777" i="8" s="1"/>
  <c r="AA777" i="8"/>
  <c r="AC777" i="8" s="1"/>
  <c r="H778" i="8"/>
  <c r="I778" i="8"/>
  <c r="J778" i="8"/>
  <c r="K778" i="8"/>
  <c r="L778" i="8"/>
  <c r="M778" i="8"/>
  <c r="P778" i="8" s="1"/>
  <c r="N778" i="8"/>
  <c r="O778" i="8"/>
  <c r="Y778" i="8"/>
  <c r="Z778" i="8"/>
  <c r="BD778" i="8" s="1"/>
  <c r="AA778" i="8"/>
  <c r="AC778" i="8" s="1"/>
  <c r="H779" i="8"/>
  <c r="I779" i="8"/>
  <c r="J779" i="8"/>
  <c r="K779" i="8"/>
  <c r="L779" i="8"/>
  <c r="M779" i="8"/>
  <c r="P779" i="8" s="1"/>
  <c r="N779" i="8"/>
  <c r="O779" i="8"/>
  <c r="Y779" i="8"/>
  <c r="Z779" i="8"/>
  <c r="BD779" i="8" s="1"/>
  <c r="AA779" i="8"/>
  <c r="AC779" i="8" s="1"/>
  <c r="H780" i="8"/>
  <c r="I780" i="8"/>
  <c r="J780" i="8"/>
  <c r="K780" i="8"/>
  <c r="L780" i="8"/>
  <c r="M780" i="8"/>
  <c r="P780" i="8" s="1"/>
  <c r="N780" i="8"/>
  <c r="O780" i="8"/>
  <c r="Y780" i="8"/>
  <c r="Z780" i="8"/>
  <c r="BD780" i="8" s="1"/>
  <c r="AA780" i="8"/>
  <c r="AC780" i="8" s="1"/>
  <c r="H781" i="8"/>
  <c r="I781" i="8"/>
  <c r="J781" i="8"/>
  <c r="K781" i="8"/>
  <c r="L781" i="8"/>
  <c r="M781" i="8"/>
  <c r="N781" i="8"/>
  <c r="O781" i="8"/>
  <c r="P781" i="8"/>
  <c r="Y781" i="8"/>
  <c r="Z781" i="8"/>
  <c r="BD781" i="8" s="1"/>
  <c r="AA781" i="8"/>
  <c r="AC781" i="8" s="1"/>
  <c r="H782" i="8"/>
  <c r="I782" i="8"/>
  <c r="J782" i="8"/>
  <c r="K782" i="8"/>
  <c r="L782" i="8"/>
  <c r="M782" i="8"/>
  <c r="P782" i="8" s="1"/>
  <c r="N782" i="8"/>
  <c r="O782" i="8"/>
  <c r="Y782" i="8"/>
  <c r="Z782" i="8"/>
  <c r="BD782" i="8" s="1"/>
  <c r="AA782" i="8"/>
  <c r="AC782" i="8" s="1"/>
  <c r="H783" i="8"/>
  <c r="I783" i="8"/>
  <c r="J783" i="8"/>
  <c r="K783" i="8"/>
  <c r="L783" i="8"/>
  <c r="M783" i="8"/>
  <c r="P783" i="8" s="1"/>
  <c r="N783" i="8"/>
  <c r="O783" i="8"/>
  <c r="Y783" i="8"/>
  <c r="Z783" i="8"/>
  <c r="BD783" i="8" s="1"/>
  <c r="AA783" i="8"/>
  <c r="AC783" i="8"/>
  <c r="H784" i="8"/>
  <c r="I784" i="8"/>
  <c r="J784" i="8"/>
  <c r="K784" i="8"/>
  <c r="L784" i="8"/>
  <c r="M784" i="8"/>
  <c r="P784" i="8" s="1"/>
  <c r="N784" i="8"/>
  <c r="O784" i="8"/>
  <c r="Y784" i="8"/>
  <c r="Z784" i="8"/>
  <c r="BD784" i="8" s="1"/>
  <c r="AA784" i="8"/>
  <c r="AC784" i="8" s="1"/>
  <c r="H785" i="8"/>
  <c r="I785" i="8"/>
  <c r="J785" i="8"/>
  <c r="K785" i="8"/>
  <c r="L785" i="8"/>
  <c r="M785" i="8"/>
  <c r="P785" i="8" s="1"/>
  <c r="N785" i="8"/>
  <c r="O785" i="8"/>
  <c r="Y785" i="8"/>
  <c r="Z785" i="8"/>
  <c r="BD785" i="8" s="1"/>
  <c r="AA785" i="8"/>
  <c r="AC785" i="8" s="1"/>
  <c r="H786" i="8"/>
  <c r="I786" i="8"/>
  <c r="J786" i="8"/>
  <c r="K786" i="8"/>
  <c r="L786" i="8"/>
  <c r="M786" i="8"/>
  <c r="N786" i="8"/>
  <c r="O786" i="8"/>
  <c r="P786" i="8"/>
  <c r="Y786" i="8"/>
  <c r="Z786" i="8"/>
  <c r="BD786" i="8" s="1"/>
  <c r="AA786" i="8"/>
  <c r="AC786" i="8" s="1"/>
  <c r="H787" i="8"/>
  <c r="I787" i="8"/>
  <c r="J787" i="8"/>
  <c r="K787" i="8"/>
  <c r="L787" i="8"/>
  <c r="M787" i="8"/>
  <c r="P787" i="8" s="1"/>
  <c r="N787" i="8"/>
  <c r="O787" i="8"/>
  <c r="Y787" i="8"/>
  <c r="Z787" i="8"/>
  <c r="BD787" i="8" s="1"/>
  <c r="AA787" i="8"/>
  <c r="AC787" i="8" s="1"/>
  <c r="H788" i="8"/>
  <c r="I788" i="8"/>
  <c r="J788" i="8"/>
  <c r="K788" i="8"/>
  <c r="L788" i="8"/>
  <c r="M788" i="8"/>
  <c r="P788" i="8" s="1"/>
  <c r="N788" i="8"/>
  <c r="O788" i="8"/>
  <c r="Y788" i="8"/>
  <c r="Z788" i="8"/>
  <c r="BD788" i="8" s="1"/>
  <c r="AA788" i="8"/>
  <c r="AC788" i="8" s="1"/>
  <c r="H789" i="8"/>
  <c r="I789" i="8"/>
  <c r="J789" i="8"/>
  <c r="K789" i="8"/>
  <c r="L789" i="8"/>
  <c r="M789" i="8"/>
  <c r="P789" i="8" s="1"/>
  <c r="N789" i="8"/>
  <c r="O789" i="8"/>
  <c r="Y789" i="8"/>
  <c r="Z789" i="8"/>
  <c r="BD789" i="8" s="1"/>
  <c r="AA789" i="8"/>
  <c r="AC789" i="8" s="1"/>
  <c r="H790" i="8"/>
  <c r="I790" i="8"/>
  <c r="J790" i="8"/>
  <c r="K790" i="8"/>
  <c r="L790" i="8"/>
  <c r="M790" i="8"/>
  <c r="P790" i="8" s="1"/>
  <c r="N790" i="8"/>
  <c r="O790" i="8"/>
  <c r="Y790" i="8"/>
  <c r="Z790" i="8"/>
  <c r="BD790" i="8" s="1"/>
  <c r="AA790" i="8"/>
  <c r="AC790" i="8" s="1"/>
  <c r="H791" i="8"/>
  <c r="I791" i="8"/>
  <c r="J791" i="8"/>
  <c r="K791" i="8"/>
  <c r="L791" i="8"/>
  <c r="M791" i="8"/>
  <c r="P791" i="8" s="1"/>
  <c r="N791" i="8"/>
  <c r="O791" i="8"/>
  <c r="Y791" i="8"/>
  <c r="Z791" i="8"/>
  <c r="BD791" i="8" s="1"/>
  <c r="AA791" i="8"/>
  <c r="AC791" i="8" s="1"/>
  <c r="H792" i="8"/>
  <c r="I792" i="8"/>
  <c r="J792" i="8"/>
  <c r="K792" i="8"/>
  <c r="L792" i="8"/>
  <c r="M792" i="8"/>
  <c r="P792" i="8" s="1"/>
  <c r="N792" i="8"/>
  <c r="O792" i="8"/>
  <c r="Y792" i="8"/>
  <c r="Z792" i="8"/>
  <c r="BD792" i="8" s="1"/>
  <c r="AA792" i="8"/>
  <c r="AC792" i="8"/>
  <c r="H793" i="8"/>
  <c r="I793" i="8"/>
  <c r="J793" i="8"/>
  <c r="K793" i="8"/>
  <c r="L793" i="8"/>
  <c r="M793" i="8"/>
  <c r="P793" i="8" s="1"/>
  <c r="N793" i="8"/>
  <c r="O793" i="8"/>
  <c r="Y793" i="8"/>
  <c r="Z793" i="8"/>
  <c r="BD793" i="8" s="1"/>
  <c r="AA793" i="8"/>
  <c r="AC793" i="8" s="1"/>
  <c r="H794" i="8"/>
  <c r="I794" i="8"/>
  <c r="J794" i="8"/>
  <c r="K794" i="8"/>
  <c r="L794" i="8"/>
  <c r="M794" i="8"/>
  <c r="P794" i="8" s="1"/>
  <c r="N794" i="8"/>
  <c r="O794" i="8"/>
  <c r="Y794" i="8"/>
  <c r="Z794" i="8"/>
  <c r="BD794" i="8" s="1"/>
  <c r="AA794" i="8"/>
  <c r="AC794" i="8" s="1"/>
  <c r="H795" i="8"/>
  <c r="I795" i="8"/>
  <c r="J795" i="8"/>
  <c r="K795" i="8"/>
  <c r="L795" i="8"/>
  <c r="M795" i="8"/>
  <c r="P795" i="8" s="1"/>
  <c r="N795" i="8"/>
  <c r="O795" i="8"/>
  <c r="Y795" i="8"/>
  <c r="Z795" i="8"/>
  <c r="BD795" i="8" s="1"/>
  <c r="AA795" i="8"/>
  <c r="AC795" i="8" s="1"/>
  <c r="H796" i="8"/>
  <c r="I796" i="8"/>
  <c r="J796" i="8"/>
  <c r="K796" i="8"/>
  <c r="L796" i="8"/>
  <c r="M796" i="8"/>
  <c r="P796" i="8" s="1"/>
  <c r="N796" i="8"/>
  <c r="O796" i="8"/>
  <c r="Y796" i="8"/>
  <c r="Z796" i="8"/>
  <c r="BD796" i="8" s="1"/>
  <c r="AA796" i="8"/>
  <c r="AC796" i="8" s="1"/>
  <c r="H797" i="8"/>
  <c r="I797" i="8"/>
  <c r="J797" i="8"/>
  <c r="K797" i="8"/>
  <c r="L797" i="8"/>
  <c r="M797" i="8"/>
  <c r="P797" i="8" s="1"/>
  <c r="N797" i="8"/>
  <c r="O797" i="8"/>
  <c r="Y797" i="8"/>
  <c r="Z797" i="8"/>
  <c r="BD797" i="8" s="1"/>
  <c r="AA797" i="8"/>
  <c r="AC797" i="8"/>
  <c r="I798" i="8"/>
  <c r="J798" i="8"/>
  <c r="K798" i="8"/>
  <c r="L798" i="8"/>
  <c r="M798" i="8"/>
  <c r="P798" i="8" s="1"/>
  <c r="N798" i="8"/>
  <c r="O798" i="8"/>
  <c r="Y798" i="8"/>
  <c r="Z798" i="8"/>
  <c r="BD798" i="8" s="1"/>
  <c r="AA798" i="8"/>
  <c r="AC798" i="8" s="1"/>
  <c r="BL798" i="8"/>
  <c r="I799" i="8"/>
  <c r="J799" i="8"/>
  <c r="K799" i="8"/>
  <c r="L799" i="8"/>
  <c r="M799" i="8"/>
  <c r="P799" i="8" s="1"/>
  <c r="N799" i="8"/>
  <c r="O799" i="8"/>
  <c r="Y799" i="8"/>
  <c r="Z799" i="8"/>
  <c r="BD799" i="8" s="1"/>
  <c r="AA799" i="8"/>
  <c r="AC799" i="8" s="1"/>
  <c r="BL799" i="8"/>
  <c r="I800" i="8"/>
  <c r="J800" i="8"/>
  <c r="K800" i="8"/>
  <c r="L800" i="8"/>
  <c r="M800" i="8"/>
  <c r="P800" i="8" s="1"/>
  <c r="N800" i="8"/>
  <c r="O800" i="8"/>
  <c r="Y800" i="8"/>
  <c r="Z800" i="8"/>
  <c r="AA800" i="8"/>
  <c r="AC800" i="8" s="1"/>
  <c r="BD800" i="8"/>
  <c r="BL800" i="8"/>
  <c r="I801" i="8"/>
  <c r="J801" i="8"/>
  <c r="K801" i="8"/>
  <c r="L801" i="8"/>
  <c r="M801" i="8"/>
  <c r="P801" i="8" s="1"/>
  <c r="N801" i="8"/>
  <c r="O801" i="8"/>
  <c r="Y801" i="8"/>
  <c r="Z801" i="8"/>
  <c r="BD801" i="8" s="1"/>
  <c r="AA801" i="8"/>
  <c r="AC801" i="8" s="1"/>
  <c r="BL801" i="8"/>
  <c r="I802" i="8"/>
  <c r="J802" i="8"/>
  <c r="K802" i="8"/>
  <c r="L802" i="8"/>
  <c r="M802" i="8"/>
  <c r="P802" i="8" s="1"/>
  <c r="N802" i="8"/>
  <c r="O802" i="8"/>
  <c r="Y802" i="8"/>
  <c r="Z802" i="8"/>
  <c r="BD802" i="8" s="1"/>
  <c r="AA802" i="8"/>
  <c r="AC802" i="8" s="1"/>
  <c r="BL802" i="8"/>
  <c r="H803" i="8"/>
  <c r="I803" i="8"/>
  <c r="J803" i="8"/>
  <c r="K803" i="8"/>
  <c r="L803" i="8"/>
  <c r="M803" i="8"/>
  <c r="P803" i="8" s="1"/>
  <c r="N803" i="8"/>
  <c r="O803" i="8"/>
  <c r="Y803" i="8"/>
  <c r="Z803" i="8"/>
  <c r="BD803" i="8" s="1"/>
  <c r="AA803" i="8"/>
  <c r="AC803" i="8" s="1"/>
  <c r="H804" i="8"/>
  <c r="I804" i="8"/>
  <c r="J804" i="8"/>
  <c r="K804" i="8"/>
  <c r="L804" i="8"/>
  <c r="M804" i="8"/>
  <c r="P804" i="8" s="1"/>
  <c r="N804" i="8"/>
  <c r="O804" i="8"/>
  <c r="Y804" i="8"/>
  <c r="Z804" i="8"/>
  <c r="BD804" i="8" s="1"/>
  <c r="AA804" i="8"/>
  <c r="AC804" i="8"/>
  <c r="H805" i="8"/>
  <c r="I805" i="8"/>
  <c r="J805" i="8"/>
  <c r="K805" i="8"/>
  <c r="L805" i="8"/>
  <c r="M805" i="8"/>
  <c r="N805" i="8"/>
  <c r="O805" i="8"/>
  <c r="Y805" i="8"/>
  <c r="Z805" i="8"/>
  <c r="BD805" i="8" s="1"/>
  <c r="AA805" i="8"/>
  <c r="AC805" i="8" s="1"/>
  <c r="H806" i="8"/>
  <c r="I806" i="8"/>
  <c r="J806" i="8"/>
  <c r="K806" i="8"/>
  <c r="L806" i="8"/>
  <c r="M806" i="8"/>
  <c r="N806" i="8"/>
  <c r="O806" i="8"/>
  <c r="Y806" i="8"/>
  <c r="Z806" i="8"/>
  <c r="BD806" i="8" s="1"/>
  <c r="AA806" i="8"/>
  <c r="AC806" i="8" s="1"/>
  <c r="H807" i="8"/>
  <c r="I807" i="8"/>
  <c r="J807" i="8"/>
  <c r="K807" i="8"/>
  <c r="L807" i="8"/>
  <c r="M807" i="8"/>
  <c r="N807" i="8"/>
  <c r="O807" i="8"/>
  <c r="Y807" i="8"/>
  <c r="Z807" i="8"/>
  <c r="BD807" i="8" s="1"/>
  <c r="AA807" i="8"/>
  <c r="AC807" i="8" s="1"/>
  <c r="H808" i="8"/>
  <c r="I808" i="8"/>
  <c r="J808" i="8"/>
  <c r="K808" i="8"/>
  <c r="L808" i="8"/>
  <c r="M808" i="8"/>
  <c r="N808" i="8"/>
  <c r="O808" i="8"/>
  <c r="Y808" i="8"/>
  <c r="Z808" i="8"/>
  <c r="BD808" i="8" s="1"/>
  <c r="AA808" i="8"/>
  <c r="AC808" i="8" s="1"/>
  <c r="H809" i="8"/>
  <c r="I809" i="8"/>
  <c r="J809" i="8"/>
  <c r="K809" i="8"/>
  <c r="L809" i="8"/>
  <c r="M809" i="8"/>
  <c r="N809" i="8"/>
  <c r="O809" i="8"/>
  <c r="Y809" i="8"/>
  <c r="Z809" i="8"/>
  <c r="BD809" i="8" s="1"/>
  <c r="AA809" i="8"/>
  <c r="AC809" i="8" s="1"/>
  <c r="H810" i="8"/>
  <c r="I810" i="8"/>
  <c r="J810" i="8"/>
  <c r="K810" i="8"/>
  <c r="L810" i="8"/>
  <c r="M810" i="8"/>
  <c r="P810" i="8" s="1"/>
  <c r="N810" i="8"/>
  <c r="O810" i="8"/>
  <c r="Y810" i="8"/>
  <c r="Z810" i="8"/>
  <c r="BD810" i="8" s="1"/>
  <c r="AA810" i="8"/>
  <c r="AC810" i="8" s="1"/>
  <c r="H811" i="8"/>
  <c r="I811" i="8"/>
  <c r="J811" i="8"/>
  <c r="K811" i="8"/>
  <c r="L811" i="8"/>
  <c r="M811" i="8"/>
  <c r="P811" i="8" s="1"/>
  <c r="N811" i="8"/>
  <c r="O811" i="8"/>
  <c r="Y811" i="8"/>
  <c r="Z811" i="8"/>
  <c r="BD811" i="8" s="1"/>
  <c r="AA811" i="8"/>
  <c r="AC811" i="8" s="1"/>
  <c r="H812" i="8"/>
  <c r="I812" i="8"/>
  <c r="J812" i="8"/>
  <c r="K812" i="8"/>
  <c r="L812" i="8"/>
  <c r="M812" i="8"/>
  <c r="P812" i="8" s="1"/>
  <c r="N812" i="8"/>
  <c r="O812" i="8"/>
  <c r="Y812" i="8"/>
  <c r="Z812" i="8"/>
  <c r="BD812" i="8" s="1"/>
  <c r="AA812" i="8"/>
  <c r="AC812" i="8" s="1"/>
  <c r="H813" i="8"/>
  <c r="I813" i="8"/>
  <c r="J813" i="8"/>
  <c r="K813" i="8"/>
  <c r="L813" i="8"/>
  <c r="M813" i="8"/>
  <c r="N813" i="8"/>
  <c r="O813" i="8"/>
  <c r="Y813" i="8"/>
  <c r="Z813" i="8"/>
  <c r="BD813" i="8" s="1"/>
  <c r="AA813" i="8"/>
  <c r="AC813" i="8"/>
  <c r="H814" i="8"/>
  <c r="I814" i="8"/>
  <c r="J814" i="8"/>
  <c r="K814" i="8"/>
  <c r="L814" i="8"/>
  <c r="M814" i="8"/>
  <c r="N814" i="8"/>
  <c r="O814" i="8"/>
  <c r="Y814" i="8"/>
  <c r="Z814" i="8"/>
  <c r="BD814" i="8" s="1"/>
  <c r="AA814" i="8"/>
  <c r="AC814" i="8" s="1"/>
  <c r="H815" i="8"/>
  <c r="I815" i="8"/>
  <c r="J815" i="8"/>
  <c r="K815" i="8"/>
  <c r="L815" i="8"/>
  <c r="M815" i="8"/>
  <c r="P815" i="8" s="1"/>
  <c r="N815" i="8"/>
  <c r="O815" i="8"/>
  <c r="Y815" i="8"/>
  <c r="Z815" i="8"/>
  <c r="BD815" i="8" s="1"/>
  <c r="AA815" i="8"/>
  <c r="AC815" i="8" s="1"/>
  <c r="H816" i="8"/>
  <c r="I816" i="8"/>
  <c r="J816" i="8"/>
  <c r="K816" i="8"/>
  <c r="L816" i="8"/>
  <c r="M816" i="8"/>
  <c r="P816" i="8" s="1"/>
  <c r="N816" i="8"/>
  <c r="O816" i="8"/>
  <c r="Y816" i="8"/>
  <c r="Z816" i="8"/>
  <c r="BD816" i="8" s="1"/>
  <c r="AA816" i="8"/>
  <c r="AC816" i="8"/>
  <c r="H817" i="8"/>
  <c r="I817" i="8"/>
  <c r="J817" i="8"/>
  <c r="K817" i="8"/>
  <c r="L817" i="8"/>
  <c r="M817" i="8"/>
  <c r="P817" i="8" s="1"/>
  <c r="N817" i="8"/>
  <c r="O817" i="8"/>
  <c r="Y817" i="8"/>
  <c r="Z817" i="8"/>
  <c r="BD817" i="8" s="1"/>
  <c r="AA817" i="8"/>
  <c r="AC817" i="8"/>
  <c r="H818" i="8"/>
  <c r="I818" i="8"/>
  <c r="J818" i="8"/>
  <c r="K818" i="8"/>
  <c r="L818" i="8"/>
  <c r="M818" i="8"/>
  <c r="P818" i="8" s="1"/>
  <c r="N818" i="8"/>
  <c r="O818" i="8"/>
  <c r="Y818" i="8"/>
  <c r="Z818" i="8"/>
  <c r="BD818" i="8" s="1"/>
  <c r="AA818" i="8"/>
  <c r="AC818" i="8" s="1"/>
  <c r="H819" i="8"/>
  <c r="I819" i="8"/>
  <c r="J819" i="8"/>
  <c r="K819" i="8"/>
  <c r="L819" i="8"/>
  <c r="N819" i="8"/>
  <c r="O819" i="8"/>
  <c r="Y819" i="8"/>
  <c r="Z819" i="8"/>
  <c r="BD819" i="8" s="1"/>
  <c r="AA819" i="8"/>
  <c r="AC819" i="8" s="1"/>
  <c r="H820" i="8"/>
  <c r="I820" i="8"/>
  <c r="J820" i="8"/>
  <c r="K820" i="8"/>
  <c r="L820" i="8"/>
  <c r="N820" i="8"/>
  <c r="O820" i="8"/>
  <c r="Y820" i="8"/>
  <c r="Z820" i="8"/>
  <c r="BD820" i="8" s="1"/>
  <c r="AA820" i="8"/>
  <c r="AC820" i="8" s="1"/>
  <c r="H821" i="8"/>
  <c r="I821" i="8"/>
  <c r="J821" i="8"/>
  <c r="K821" i="8"/>
  <c r="L821" i="8"/>
  <c r="N821" i="8"/>
  <c r="O821" i="8"/>
  <c r="Y821" i="8"/>
  <c r="Z821" i="8"/>
  <c r="BD821" i="8" s="1"/>
  <c r="AA821" i="8"/>
  <c r="AC821" i="8"/>
  <c r="H822" i="8"/>
  <c r="I822" i="8"/>
  <c r="J822" i="8"/>
  <c r="K822" i="8"/>
  <c r="L822" i="8"/>
  <c r="M822" i="8"/>
  <c r="N822" i="8"/>
  <c r="O822" i="8"/>
  <c r="Y822" i="8"/>
  <c r="Z822" i="8"/>
  <c r="BD822" i="8" s="1"/>
  <c r="AA822" i="8"/>
  <c r="AC822" i="8" s="1"/>
  <c r="H823" i="8"/>
  <c r="I823" i="8"/>
  <c r="J823" i="8"/>
  <c r="K823" i="8"/>
  <c r="L823" i="8"/>
  <c r="M823" i="8"/>
  <c r="P823" i="8" s="1"/>
  <c r="N823" i="8"/>
  <c r="O823" i="8"/>
  <c r="Y823" i="8"/>
  <c r="Z823" i="8"/>
  <c r="BD823" i="8" s="1"/>
  <c r="AA823" i="8"/>
  <c r="AC823" i="8" s="1"/>
  <c r="H824" i="8"/>
  <c r="I824" i="8"/>
  <c r="J824" i="8"/>
  <c r="K824" i="8"/>
  <c r="L824" i="8"/>
  <c r="M824" i="8"/>
  <c r="P824" i="8" s="1"/>
  <c r="N824" i="8"/>
  <c r="O824" i="8"/>
  <c r="Y824" i="8"/>
  <c r="Z824" i="8"/>
  <c r="BD824" i="8" s="1"/>
  <c r="AA824" i="8"/>
  <c r="AC824" i="8" s="1"/>
  <c r="H825" i="8"/>
  <c r="I825" i="8"/>
  <c r="J825" i="8"/>
  <c r="K825" i="8"/>
  <c r="L825" i="8"/>
  <c r="M825" i="8"/>
  <c r="P825" i="8" s="1"/>
  <c r="N825" i="8"/>
  <c r="O825" i="8"/>
  <c r="Y825" i="8"/>
  <c r="Z825" i="8"/>
  <c r="BD825" i="8" s="1"/>
  <c r="AA825" i="8"/>
  <c r="AC825" i="8" s="1"/>
  <c r="H826" i="8"/>
  <c r="I826" i="8"/>
  <c r="J826" i="8"/>
  <c r="K826" i="8"/>
  <c r="L826" i="8"/>
  <c r="M826" i="8"/>
  <c r="P826" i="8" s="1"/>
  <c r="N826" i="8"/>
  <c r="O826" i="8"/>
  <c r="Y826" i="8"/>
  <c r="Z826" i="8"/>
  <c r="BD826" i="8" s="1"/>
  <c r="AA826" i="8"/>
  <c r="AC826" i="8" s="1"/>
  <c r="H827" i="8"/>
  <c r="I827" i="8"/>
  <c r="J827" i="8"/>
  <c r="K827" i="8"/>
  <c r="L827" i="8"/>
  <c r="M827" i="8"/>
  <c r="P827" i="8" s="1"/>
  <c r="N827" i="8"/>
  <c r="O827" i="8"/>
  <c r="Y827" i="8"/>
  <c r="Z827" i="8"/>
  <c r="BD827" i="8" s="1"/>
  <c r="AA827" i="8"/>
  <c r="AC827" i="8"/>
  <c r="H828" i="8"/>
  <c r="I828" i="8"/>
  <c r="J828" i="8"/>
  <c r="K828" i="8"/>
  <c r="L828" i="8"/>
  <c r="M828" i="8"/>
  <c r="N828" i="8"/>
  <c r="O828" i="8"/>
  <c r="Y828" i="8"/>
  <c r="Z828" i="8"/>
  <c r="BD828" i="8" s="1"/>
  <c r="AA828" i="8"/>
  <c r="AC828" i="8" s="1"/>
  <c r="H829" i="8"/>
  <c r="I829" i="8"/>
  <c r="J829" i="8"/>
  <c r="K829" i="8"/>
  <c r="L829" i="8"/>
  <c r="N829" i="8"/>
  <c r="O829" i="8"/>
  <c r="Y829" i="8"/>
  <c r="Z829" i="8"/>
  <c r="BD829" i="8" s="1"/>
  <c r="AA829" i="8"/>
  <c r="AC829" i="8" s="1"/>
  <c r="H830" i="8"/>
  <c r="I830" i="8"/>
  <c r="J830" i="8"/>
  <c r="K830" i="8"/>
  <c r="L830" i="8"/>
  <c r="M830" i="8"/>
  <c r="P830" i="8" s="1"/>
  <c r="N830" i="8"/>
  <c r="O830" i="8"/>
  <c r="Y830" i="8"/>
  <c r="Z830" i="8"/>
  <c r="BD830" i="8" s="1"/>
  <c r="AA830" i="8"/>
  <c r="AC830" i="8" s="1"/>
  <c r="H831" i="8"/>
  <c r="I831" i="8"/>
  <c r="J831" i="8"/>
  <c r="K831" i="8"/>
  <c r="L831" i="8"/>
  <c r="M831" i="8"/>
  <c r="P831" i="8" s="1"/>
  <c r="N831" i="8"/>
  <c r="O831" i="8"/>
  <c r="Y831" i="8"/>
  <c r="Z831" i="8"/>
  <c r="BD831" i="8" s="1"/>
  <c r="AA831" i="8"/>
  <c r="AC831" i="8" s="1"/>
  <c r="H832" i="8"/>
  <c r="I832" i="8"/>
  <c r="J832" i="8"/>
  <c r="K832" i="8"/>
  <c r="L832" i="8"/>
  <c r="M832" i="8"/>
  <c r="P832" i="8" s="1"/>
  <c r="N832" i="8"/>
  <c r="O832" i="8"/>
  <c r="Y832" i="8"/>
  <c r="Z832" i="8"/>
  <c r="BD832" i="8" s="1"/>
  <c r="AA832" i="8"/>
  <c r="AC832" i="8" s="1"/>
  <c r="H833" i="8"/>
  <c r="I833" i="8"/>
  <c r="J833" i="8"/>
  <c r="K833" i="8"/>
  <c r="L833" i="8"/>
  <c r="M833" i="8"/>
  <c r="P833" i="8" s="1"/>
  <c r="N833" i="8"/>
  <c r="O833" i="8"/>
  <c r="Y833" i="8"/>
  <c r="Z833" i="8"/>
  <c r="BD833" i="8" s="1"/>
  <c r="AA833" i="8"/>
  <c r="AC833" i="8"/>
  <c r="H834" i="8"/>
  <c r="I834" i="8"/>
  <c r="J834" i="8"/>
  <c r="K834" i="8"/>
  <c r="L834" i="8"/>
  <c r="M834" i="8"/>
  <c r="P834" i="8" s="1"/>
  <c r="N834" i="8"/>
  <c r="O834" i="8"/>
  <c r="Y834" i="8"/>
  <c r="Z834" i="8"/>
  <c r="BD834" i="8" s="1"/>
  <c r="AA834" i="8"/>
  <c r="AC834" i="8" s="1"/>
  <c r="I835" i="8"/>
  <c r="J835" i="8"/>
  <c r="K835" i="8"/>
  <c r="L835" i="8"/>
  <c r="M835" i="8"/>
  <c r="P835" i="8" s="1"/>
  <c r="N835" i="8"/>
  <c r="O835" i="8"/>
  <c r="Y835" i="8"/>
  <c r="Z835" i="8"/>
  <c r="BD835" i="8" s="1"/>
  <c r="AA835" i="8"/>
  <c r="AC835" i="8" s="1"/>
  <c r="BL835" i="8"/>
  <c r="I836" i="8"/>
  <c r="J836" i="8"/>
  <c r="K836" i="8"/>
  <c r="L836" i="8"/>
  <c r="M836" i="8"/>
  <c r="P836" i="8" s="1"/>
  <c r="N836" i="8"/>
  <c r="O836" i="8"/>
  <c r="Y836" i="8"/>
  <c r="Z836" i="8"/>
  <c r="BD836" i="8" s="1"/>
  <c r="AA836" i="8"/>
  <c r="AC836" i="8" s="1"/>
  <c r="BL836" i="8"/>
  <c r="I837" i="8"/>
  <c r="J837" i="8"/>
  <c r="K837" i="8"/>
  <c r="L837" i="8"/>
  <c r="M837" i="8"/>
  <c r="N837" i="8"/>
  <c r="O837" i="8"/>
  <c r="P837" i="8"/>
  <c r="Y837" i="8"/>
  <c r="Z837" i="8"/>
  <c r="BD837" i="8" s="1"/>
  <c r="AA837" i="8"/>
  <c r="AC837" i="8" s="1"/>
  <c r="BL837" i="8"/>
  <c r="I838" i="8"/>
  <c r="J838" i="8"/>
  <c r="K838" i="8"/>
  <c r="L838" i="8"/>
  <c r="M838" i="8"/>
  <c r="P838" i="8" s="1"/>
  <c r="N838" i="8"/>
  <c r="O838" i="8"/>
  <c r="Y838" i="8"/>
  <c r="Z838" i="8"/>
  <c r="BD838" i="8" s="1"/>
  <c r="AA838" i="8"/>
  <c r="AC838" i="8" s="1"/>
  <c r="BL838" i="8"/>
  <c r="I839" i="8"/>
  <c r="J839" i="8"/>
  <c r="K839" i="8"/>
  <c r="L839" i="8"/>
  <c r="M839" i="8"/>
  <c r="P839" i="8" s="1"/>
  <c r="N839" i="8"/>
  <c r="O839" i="8"/>
  <c r="Y839" i="8"/>
  <c r="Z839" i="8"/>
  <c r="BD839" i="8" s="1"/>
  <c r="AA839" i="8"/>
  <c r="AC839" i="8" s="1"/>
  <c r="BL839" i="8"/>
  <c r="I840" i="8"/>
  <c r="J840" i="8"/>
  <c r="K840" i="8"/>
  <c r="L840" i="8"/>
  <c r="M840" i="8"/>
  <c r="P840" i="8" s="1"/>
  <c r="N840" i="8"/>
  <c r="O840" i="8"/>
  <c r="Y840" i="8"/>
  <c r="Z840" i="8"/>
  <c r="BD840" i="8" s="1"/>
  <c r="AA840" i="8"/>
  <c r="AC840" i="8" s="1"/>
  <c r="BL840" i="8"/>
  <c r="I841" i="8"/>
  <c r="J841" i="8"/>
  <c r="K841" i="8"/>
  <c r="L841" i="8"/>
  <c r="M841" i="8"/>
  <c r="P841" i="8" s="1"/>
  <c r="N841" i="8"/>
  <c r="O841" i="8"/>
  <c r="Y841" i="8"/>
  <c r="Z841" i="8"/>
  <c r="BD841" i="8" s="1"/>
  <c r="AA841" i="8"/>
  <c r="AC841" i="8" s="1"/>
  <c r="BL841" i="8"/>
  <c r="I842" i="8"/>
  <c r="J842" i="8"/>
  <c r="K842" i="8"/>
  <c r="L842" i="8"/>
  <c r="M842" i="8"/>
  <c r="P842" i="8" s="1"/>
  <c r="N842" i="8"/>
  <c r="O842" i="8"/>
  <c r="Y842" i="8"/>
  <c r="Z842" i="8"/>
  <c r="BD842" i="8" s="1"/>
  <c r="AA842" i="8"/>
  <c r="AC842" i="8" s="1"/>
  <c r="BL842" i="8"/>
  <c r="I843" i="8"/>
  <c r="J843" i="8"/>
  <c r="K843" i="8"/>
  <c r="L843" i="8"/>
  <c r="M843" i="8"/>
  <c r="P843" i="8" s="1"/>
  <c r="N843" i="8"/>
  <c r="O843" i="8"/>
  <c r="Y843" i="8"/>
  <c r="Z843" i="8"/>
  <c r="BD843" i="8" s="1"/>
  <c r="AA843" i="8"/>
  <c r="AC843" i="8" s="1"/>
  <c r="BL843" i="8"/>
  <c r="I844" i="8"/>
  <c r="J844" i="8"/>
  <c r="K844" i="8"/>
  <c r="L844" i="8"/>
  <c r="M844" i="8"/>
  <c r="P844" i="8" s="1"/>
  <c r="N844" i="8"/>
  <c r="O844" i="8"/>
  <c r="Y844" i="8"/>
  <c r="Z844" i="8"/>
  <c r="BD844" i="8" s="1"/>
  <c r="AA844" i="8"/>
  <c r="AC844" i="8" s="1"/>
  <c r="BL844" i="8"/>
  <c r="I845" i="8"/>
  <c r="J845" i="8"/>
  <c r="K845" i="8"/>
  <c r="L845" i="8"/>
  <c r="M845" i="8"/>
  <c r="P845" i="8" s="1"/>
  <c r="N845" i="8"/>
  <c r="O845" i="8"/>
  <c r="Y845" i="8"/>
  <c r="Z845" i="8"/>
  <c r="BD845" i="8" s="1"/>
  <c r="AA845" i="8"/>
  <c r="AC845" i="8" s="1"/>
  <c r="BL845" i="8"/>
  <c r="I846" i="8"/>
  <c r="J846" i="8"/>
  <c r="K846" i="8"/>
  <c r="L846" i="8"/>
  <c r="M846" i="8"/>
  <c r="P846" i="8" s="1"/>
  <c r="N846" i="8"/>
  <c r="O846" i="8"/>
  <c r="Y846" i="8"/>
  <c r="Z846" i="8"/>
  <c r="BD846" i="8" s="1"/>
  <c r="AA846" i="8"/>
  <c r="AC846" i="8"/>
  <c r="BL846" i="8"/>
  <c r="I847" i="8"/>
  <c r="J847" i="8"/>
  <c r="K847" i="8"/>
  <c r="L847" i="8"/>
  <c r="M847" i="8"/>
  <c r="N847" i="8"/>
  <c r="O847" i="8"/>
  <c r="P847" i="8"/>
  <c r="Y847" i="8"/>
  <c r="Z847" i="8"/>
  <c r="AA847" i="8"/>
  <c r="AC847" i="8" s="1"/>
  <c r="BD847" i="8"/>
  <c r="BL847" i="8"/>
  <c r="I848" i="8"/>
  <c r="J848" i="8"/>
  <c r="K848" i="8"/>
  <c r="L848" i="8"/>
  <c r="M848" i="8"/>
  <c r="P848" i="8" s="1"/>
  <c r="N848" i="8"/>
  <c r="O848" i="8"/>
  <c r="Y848" i="8"/>
  <c r="Z848" i="8"/>
  <c r="BD848" i="8" s="1"/>
  <c r="AA848" i="8"/>
  <c r="AC848" i="8" s="1"/>
  <c r="BL848" i="8"/>
  <c r="I849" i="8"/>
  <c r="J849" i="8"/>
  <c r="K849" i="8"/>
  <c r="L849" i="8"/>
  <c r="M849" i="8"/>
  <c r="P849" i="8" s="1"/>
  <c r="N849" i="8"/>
  <c r="O849" i="8"/>
  <c r="Y849" i="8"/>
  <c r="Z849" i="8"/>
  <c r="BD849" i="8" s="1"/>
  <c r="AA849" i="8"/>
  <c r="AC849" i="8" s="1"/>
  <c r="BL849" i="8"/>
  <c r="I850" i="8"/>
  <c r="J850" i="8"/>
  <c r="K850" i="8"/>
  <c r="L850" i="8"/>
  <c r="M850" i="8"/>
  <c r="P850" i="8" s="1"/>
  <c r="N850" i="8"/>
  <c r="O850" i="8"/>
  <c r="Y850" i="8"/>
  <c r="Z850" i="8"/>
  <c r="BD850" i="8" s="1"/>
  <c r="AA850" i="8"/>
  <c r="AC850" i="8" s="1"/>
  <c r="BL850" i="8"/>
  <c r="I851" i="8"/>
  <c r="J851" i="8"/>
  <c r="K851" i="8"/>
  <c r="L851" i="8"/>
  <c r="M851" i="8"/>
  <c r="P851" i="8" s="1"/>
  <c r="N851" i="8"/>
  <c r="O851" i="8"/>
  <c r="Y851" i="8"/>
  <c r="Z851" i="8"/>
  <c r="BD851" i="8" s="1"/>
  <c r="AA851" i="8"/>
  <c r="AC851" i="8" s="1"/>
  <c r="BL851" i="8"/>
  <c r="I852" i="8"/>
  <c r="J852" i="8"/>
  <c r="K852" i="8"/>
  <c r="L852" i="8"/>
  <c r="M852" i="8"/>
  <c r="P852" i="8" s="1"/>
  <c r="N852" i="8"/>
  <c r="O852" i="8"/>
  <c r="Y852" i="8"/>
  <c r="Z852" i="8"/>
  <c r="BD852" i="8" s="1"/>
  <c r="AA852" i="8"/>
  <c r="AC852" i="8" s="1"/>
  <c r="BL852" i="8"/>
  <c r="I853" i="8"/>
  <c r="J853" i="8"/>
  <c r="K853" i="8"/>
  <c r="L853" i="8"/>
  <c r="M853" i="8"/>
  <c r="P853" i="8" s="1"/>
  <c r="N853" i="8"/>
  <c r="O853" i="8"/>
  <c r="Y853" i="8"/>
  <c r="Z853" i="8"/>
  <c r="BD853" i="8" s="1"/>
  <c r="AA853" i="8"/>
  <c r="AC853" i="8" s="1"/>
  <c r="BL853" i="8"/>
  <c r="I854" i="8"/>
  <c r="J854" i="8"/>
  <c r="K854" i="8"/>
  <c r="L854" i="8"/>
  <c r="M854" i="8"/>
  <c r="P854" i="8" s="1"/>
  <c r="N854" i="8"/>
  <c r="O854" i="8"/>
  <c r="Y854" i="8"/>
  <c r="Z854" i="8"/>
  <c r="BD854" i="8" s="1"/>
  <c r="AA854" i="8"/>
  <c r="AC854" i="8" s="1"/>
  <c r="BL854" i="8"/>
  <c r="I855" i="8"/>
  <c r="J855" i="8"/>
  <c r="K855" i="8"/>
  <c r="L855" i="8"/>
  <c r="M855" i="8"/>
  <c r="P855" i="8" s="1"/>
  <c r="N855" i="8"/>
  <c r="O855" i="8"/>
  <c r="Y855" i="8"/>
  <c r="Z855" i="8"/>
  <c r="AA855" i="8"/>
  <c r="AC855" i="8" s="1"/>
  <c r="BD855" i="8"/>
  <c r="BL855" i="8"/>
  <c r="I856" i="8"/>
  <c r="J856" i="8"/>
  <c r="K856" i="8"/>
  <c r="L856" i="8"/>
  <c r="M856" i="8"/>
  <c r="P856" i="8" s="1"/>
  <c r="N856" i="8"/>
  <c r="O856" i="8"/>
  <c r="Y856" i="8"/>
  <c r="Z856" i="8"/>
  <c r="AA856" i="8"/>
  <c r="AC856" i="8" s="1"/>
  <c r="BD856" i="8"/>
  <c r="BL856" i="8"/>
  <c r="I857" i="8"/>
  <c r="J857" i="8"/>
  <c r="K857" i="8"/>
  <c r="L857" i="8"/>
  <c r="M857" i="8"/>
  <c r="P857" i="8" s="1"/>
  <c r="N857" i="8"/>
  <c r="O857" i="8"/>
  <c r="Y857" i="8"/>
  <c r="Z857" i="8"/>
  <c r="BD857" i="8" s="1"/>
  <c r="AA857" i="8"/>
  <c r="AC857" i="8" s="1"/>
  <c r="BL857" i="8"/>
  <c r="I858" i="8"/>
  <c r="J858" i="8"/>
  <c r="K858" i="8"/>
  <c r="L858" i="8"/>
  <c r="M858" i="8"/>
  <c r="P858" i="8" s="1"/>
  <c r="N858" i="8"/>
  <c r="O858" i="8"/>
  <c r="Y858" i="8"/>
  <c r="Z858" i="8"/>
  <c r="AA858" i="8"/>
  <c r="AC858" i="8" s="1"/>
  <c r="BD858" i="8"/>
  <c r="BL858" i="8"/>
  <c r="I859" i="8"/>
  <c r="J859" i="8"/>
  <c r="K859" i="8"/>
  <c r="L859" i="8"/>
  <c r="M859" i="8"/>
  <c r="P859" i="8" s="1"/>
  <c r="N859" i="8"/>
  <c r="O859" i="8"/>
  <c r="Y859" i="8"/>
  <c r="Z859" i="8"/>
  <c r="BD859" i="8" s="1"/>
  <c r="AA859" i="8"/>
  <c r="AC859" i="8" s="1"/>
  <c r="BL859" i="8"/>
  <c r="I860" i="8"/>
  <c r="J860" i="8"/>
  <c r="K860" i="8"/>
  <c r="L860" i="8"/>
  <c r="M860" i="8"/>
  <c r="P860" i="8" s="1"/>
  <c r="N860" i="8"/>
  <c r="O860" i="8"/>
  <c r="Y860" i="8"/>
  <c r="Z860" i="8"/>
  <c r="BD860" i="8" s="1"/>
  <c r="AA860" i="8"/>
  <c r="AC860" i="8" s="1"/>
  <c r="BL860" i="8"/>
  <c r="I861" i="8"/>
  <c r="J861" i="8"/>
  <c r="K861" i="8"/>
  <c r="L861" i="8"/>
  <c r="M861" i="8"/>
  <c r="P861" i="8" s="1"/>
  <c r="N861" i="8"/>
  <c r="O861" i="8"/>
  <c r="Y861" i="8"/>
  <c r="Z861" i="8"/>
  <c r="BD861" i="8" s="1"/>
  <c r="AA861" i="8"/>
  <c r="AC861" i="8" s="1"/>
  <c r="BL861" i="8"/>
  <c r="I862" i="8"/>
  <c r="J862" i="8"/>
  <c r="K862" i="8"/>
  <c r="L862" i="8"/>
  <c r="M862" i="8"/>
  <c r="P862" i="8" s="1"/>
  <c r="N862" i="8"/>
  <c r="O862" i="8"/>
  <c r="Y862" i="8"/>
  <c r="Z862" i="8"/>
  <c r="AA862" i="8"/>
  <c r="AC862" i="8" s="1"/>
  <c r="BD862" i="8"/>
  <c r="BL862" i="8"/>
  <c r="I863" i="8"/>
  <c r="J863" i="8"/>
  <c r="K863" i="8"/>
  <c r="L863" i="8"/>
  <c r="M863" i="8"/>
  <c r="N863" i="8"/>
  <c r="O863" i="8"/>
  <c r="P863" i="8"/>
  <c r="Y863" i="8"/>
  <c r="Z863" i="8"/>
  <c r="BD863" i="8" s="1"/>
  <c r="AA863" i="8"/>
  <c r="AC863" i="8" s="1"/>
  <c r="BL863" i="8"/>
  <c r="I864" i="8"/>
  <c r="J864" i="8"/>
  <c r="K864" i="8"/>
  <c r="L864" i="8"/>
  <c r="M864" i="8"/>
  <c r="P864" i="8" s="1"/>
  <c r="N864" i="8"/>
  <c r="O864" i="8"/>
  <c r="Y864" i="8"/>
  <c r="Z864" i="8"/>
  <c r="AA864" i="8"/>
  <c r="AC864" i="8" s="1"/>
  <c r="BD864" i="8"/>
  <c r="BL864" i="8"/>
  <c r="I865" i="8"/>
  <c r="J865" i="8"/>
  <c r="K865" i="8"/>
  <c r="L865" i="8"/>
  <c r="M865" i="8"/>
  <c r="P865" i="8" s="1"/>
  <c r="N865" i="8"/>
  <c r="O865" i="8"/>
  <c r="Y865" i="8"/>
  <c r="Z865" i="8"/>
  <c r="BD865" i="8" s="1"/>
  <c r="AA865" i="8"/>
  <c r="AC865" i="8" s="1"/>
  <c r="BL865" i="8"/>
  <c r="I866" i="8"/>
  <c r="J866" i="8"/>
  <c r="K866" i="8"/>
  <c r="L866" i="8"/>
  <c r="M866" i="8"/>
  <c r="P866" i="8" s="1"/>
  <c r="N866" i="8"/>
  <c r="O866" i="8"/>
  <c r="Y866" i="8"/>
  <c r="Z866" i="8"/>
  <c r="AA866" i="8"/>
  <c r="AC866" i="8"/>
  <c r="BD866" i="8"/>
  <c r="BL866" i="8"/>
  <c r="I867" i="8"/>
  <c r="J867" i="8"/>
  <c r="K867" i="8"/>
  <c r="L867" i="8"/>
  <c r="M867" i="8"/>
  <c r="N867" i="8"/>
  <c r="O867" i="8"/>
  <c r="P867" i="8"/>
  <c r="Y867" i="8"/>
  <c r="Z867" i="8"/>
  <c r="BD867" i="8" s="1"/>
  <c r="AA867" i="8"/>
  <c r="AC867" i="8" s="1"/>
  <c r="BL867" i="8"/>
  <c r="I868" i="8"/>
  <c r="J868" i="8"/>
  <c r="K868" i="8"/>
  <c r="L868" i="8"/>
  <c r="M868" i="8"/>
  <c r="P868" i="8" s="1"/>
  <c r="N868" i="8"/>
  <c r="O868" i="8"/>
  <c r="Y868" i="8"/>
  <c r="Z868" i="8"/>
  <c r="BD868" i="8" s="1"/>
  <c r="AA868" i="8"/>
  <c r="AC868" i="8" s="1"/>
  <c r="BL868" i="8"/>
  <c r="I869" i="8"/>
  <c r="J869" i="8"/>
  <c r="K869" i="8"/>
  <c r="L869" i="8"/>
  <c r="M869" i="8"/>
  <c r="P869" i="8" s="1"/>
  <c r="N869" i="8"/>
  <c r="O869" i="8"/>
  <c r="Y869" i="8"/>
  <c r="Z869" i="8"/>
  <c r="BD869" i="8" s="1"/>
  <c r="AA869" i="8"/>
  <c r="AC869" i="8" s="1"/>
  <c r="BL869" i="8"/>
  <c r="I870" i="8"/>
  <c r="J870" i="8"/>
  <c r="K870" i="8"/>
  <c r="L870" i="8"/>
  <c r="M870" i="8"/>
  <c r="P870" i="8" s="1"/>
  <c r="N870" i="8"/>
  <c r="O870" i="8"/>
  <c r="Y870" i="8"/>
  <c r="Z870" i="8"/>
  <c r="BD870" i="8" s="1"/>
  <c r="AA870" i="8"/>
  <c r="AC870" i="8" s="1"/>
  <c r="BL870" i="8"/>
  <c r="I871" i="8"/>
  <c r="J871" i="8"/>
  <c r="K871" i="8"/>
  <c r="L871" i="8"/>
  <c r="M871" i="8"/>
  <c r="N871" i="8"/>
  <c r="O871" i="8"/>
  <c r="P871" i="8"/>
  <c r="Y871" i="8"/>
  <c r="Z871" i="8"/>
  <c r="BD871" i="8" s="1"/>
  <c r="AA871" i="8"/>
  <c r="AC871" i="8" s="1"/>
  <c r="BL871" i="8"/>
  <c r="I872" i="8"/>
  <c r="J872" i="8"/>
  <c r="K872" i="8"/>
  <c r="L872" i="8"/>
  <c r="M872" i="8"/>
  <c r="P872" i="8" s="1"/>
  <c r="N872" i="8"/>
  <c r="O872" i="8"/>
  <c r="Y872" i="8"/>
  <c r="Z872" i="8"/>
  <c r="BD872" i="8" s="1"/>
  <c r="AA872" i="8"/>
  <c r="AC872" i="8" s="1"/>
  <c r="BL872" i="8"/>
  <c r="I873" i="8"/>
  <c r="J873" i="8"/>
  <c r="K873" i="8"/>
  <c r="L873" i="8"/>
  <c r="M873" i="8"/>
  <c r="P873" i="8" s="1"/>
  <c r="N873" i="8"/>
  <c r="O873" i="8"/>
  <c r="Y873" i="8"/>
  <c r="Z873" i="8"/>
  <c r="BD873" i="8" s="1"/>
  <c r="AA873" i="8"/>
  <c r="AC873" i="8" s="1"/>
  <c r="BL873" i="8"/>
  <c r="I874" i="8"/>
  <c r="J874" i="8"/>
  <c r="K874" i="8"/>
  <c r="L874" i="8"/>
  <c r="M874" i="8"/>
  <c r="P874" i="8" s="1"/>
  <c r="N874" i="8"/>
  <c r="O874" i="8"/>
  <c r="Y874" i="8"/>
  <c r="Z874" i="8"/>
  <c r="BD874" i="8" s="1"/>
  <c r="AA874" i="8"/>
  <c r="AC874" i="8" s="1"/>
  <c r="BL874" i="8"/>
  <c r="I875" i="8"/>
  <c r="J875" i="8"/>
  <c r="K875" i="8"/>
  <c r="L875" i="8"/>
  <c r="M875" i="8"/>
  <c r="P875" i="8" s="1"/>
  <c r="N875" i="8"/>
  <c r="O875" i="8"/>
  <c r="Y875" i="8"/>
  <c r="Z875" i="8"/>
  <c r="BD875" i="8" s="1"/>
  <c r="AA875" i="8"/>
  <c r="AC875" i="8" s="1"/>
  <c r="BL875" i="8"/>
  <c r="I876" i="8"/>
  <c r="J876" i="8"/>
  <c r="K876" i="8"/>
  <c r="L876" i="8"/>
  <c r="M876" i="8"/>
  <c r="P876" i="8" s="1"/>
  <c r="N876" i="8"/>
  <c r="O876" i="8"/>
  <c r="Y876" i="8"/>
  <c r="Z876" i="8"/>
  <c r="BD876" i="8" s="1"/>
  <c r="AA876" i="8"/>
  <c r="AC876" i="8" s="1"/>
  <c r="BL876" i="8"/>
  <c r="I877" i="8"/>
  <c r="J877" i="8"/>
  <c r="K877" i="8"/>
  <c r="L877" i="8"/>
  <c r="M877" i="8"/>
  <c r="P877" i="8" s="1"/>
  <c r="N877" i="8"/>
  <c r="O877" i="8"/>
  <c r="Y877" i="8"/>
  <c r="Z877" i="8"/>
  <c r="BD877" i="8" s="1"/>
  <c r="AA877" i="8"/>
  <c r="AC877" i="8" s="1"/>
  <c r="BL877" i="8"/>
  <c r="I878" i="8"/>
  <c r="J878" i="8"/>
  <c r="K878" i="8"/>
  <c r="L878" i="8"/>
  <c r="M878" i="8"/>
  <c r="P878" i="8" s="1"/>
  <c r="N878" i="8"/>
  <c r="O878" i="8"/>
  <c r="Y878" i="8"/>
  <c r="Z878" i="8"/>
  <c r="BD878" i="8" s="1"/>
  <c r="AA878" i="8"/>
  <c r="AC878" i="8" s="1"/>
  <c r="BL878" i="8"/>
  <c r="I879" i="8"/>
  <c r="J879" i="8"/>
  <c r="K879" i="8"/>
  <c r="L879" i="8"/>
  <c r="M879" i="8"/>
  <c r="N879" i="8"/>
  <c r="O879" i="8"/>
  <c r="P879" i="8"/>
  <c r="Y879" i="8"/>
  <c r="Z879" i="8"/>
  <c r="AA879" i="8"/>
  <c r="AC879" i="8" s="1"/>
  <c r="BD879" i="8"/>
  <c r="BL879" i="8"/>
  <c r="I880" i="8"/>
  <c r="J880" i="8"/>
  <c r="K880" i="8"/>
  <c r="L880" i="8"/>
  <c r="M880" i="8"/>
  <c r="P880" i="8" s="1"/>
  <c r="N880" i="8"/>
  <c r="O880" i="8"/>
  <c r="Y880" i="8"/>
  <c r="Z880" i="8"/>
  <c r="BD880" i="8" s="1"/>
  <c r="AA880" i="8"/>
  <c r="AC880" i="8" s="1"/>
  <c r="BL880" i="8"/>
  <c r="I881" i="8"/>
  <c r="J881" i="8"/>
  <c r="K881" i="8"/>
  <c r="L881" i="8"/>
  <c r="M881" i="8"/>
  <c r="P881" i="8" s="1"/>
  <c r="N881" i="8"/>
  <c r="O881" i="8"/>
  <c r="Y881" i="8"/>
  <c r="Z881" i="8"/>
  <c r="BD881" i="8" s="1"/>
  <c r="AA881" i="8"/>
  <c r="AC881" i="8" s="1"/>
  <c r="BL881" i="8"/>
  <c r="I882" i="8"/>
  <c r="J882" i="8"/>
  <c r="K882" i="8"/>
  <c r="L882" i="8"/>
  <c r="M882" i="8"/>
  <c r="P882" i="8" s="1"/>
  <c r="N882" i="8"/>
  <c r="O882" i="8"/>
  <c r="Y882" i="8"/>
  <c r="Z882" i="8"/>
  <c r="AA882" i="8"/>
  <c r="AC882" i="8" s="1"/>
  <c r="BD882" i="8"/>
  <c r="BL882" i="8"/>
  <c r="I883" i="8"/>
  <c r="J883" i="8"/>
  <c r="K883" i="8"/>
  <c r="L883" i="8"/>
  <c r="M883" i="8"/>
  <c r="P883" i="8" s="1"/>
  <c r="N883" i="8"/>
  <c r="O883" i="8"/>
  <c r="Y883" i="8"/>
  <c r="Z883" i="8"/>
  <c r="BD883" i="8" s="1"/>
  <c r="AA883" i="8"/>
  <c r="AC883" i="8" s="1"/>
  <c r="BL883" i="8"/>
  <c r="I884" i="8"/>
  <c r="J884" i="8"/>
  <c r="K884" i="8"/>
  <c r="L884" i="8"/>
  <c r="M884" i="8"/>
  <c r="P884" i="8" s="1"/>
  <c r="N884" i="8"/>
  <c r="O884" i="8"/>
  <c r="Y884" i="8"/>
  <c r="Z884" i="8"/>
  <c r="BD884" i="8" s="1"/>
  <c r="AA884" i="8"/>
  <c r="AC884" i="8" s="1"/>
  <c r="BL884" i="8"/>
  <c r="I885" i="8"/>
  <c r="J885" i="8"/>
  <c r="K885" i="8"/>
  <c r="L885" i="8"/>
  <c r="M885" i="8"/>
  <c r="P885" i="8" s="1"/>
  <c r="N885" i="8"/>
  <c r="O885" i="8"/>
  <c r="Y885" i="8"/>
  <c r="Z885" i="8"/>
  <c r="BD885" i="8" s="1"/>
  <c r="AA885" i="8"/>
  <c r="AC885" i="8" s="1"/>
  <c r="BL885" i="8"/>
  <c r="I886" i="8"/>
  <c r="J886" i="8"/>
  <c r="K886" i="8"/>
  <c r="L886" i="8"/>
  <c r="M886" i="8"/>
  <c r="P886" i="8" s="1"/>
  <c r="N886" i="8"/>
  <c r="O886" i="8"/>
  <c r="Y886" i="8"/>
  <c r="Z886" i="8"/>
  <c r="BD886" i="8" s="1"/>
  <c r="AA886" i="8"/>
  <c r="AC886" i="8" s="1"/>
  <c r="BL886" i="8"/>
  <c r="I887" i="8"/>
  <c r="J887" i="8"/>
  <c r="K887" i="8"/>
  <c r="L887" i="8"/>
  <c r="M887" i="8"/>
  <c r="P887" i="8" s="1"/>
  <c r="N887" i="8"/>
  <c r="O887" i="8"/>
  <c r="Y887" i="8"/>
  <c r="Z887" i="8"/>
  <c r="BD887" i="8" s="1"/>
  <c r="AA887" i="8"/>
  <c r="AC887" i="8" s="1"/>
  <c r="BL887" i="8"/>
  <c r="I888" i="8"/>
  <c r="J888" i="8"/>
  <c r="K888" i="8"/>
  <c r="L888" i="8"/>
  <c r="M888" i="8"/>
  <c r="P888" i="8" s="1"/>
  <c r="N888" i="8"/>
  <c r="O888" i="8"/>
  <c r="Y888" i="8"/>
  <c r="Z888" i="8"/>
  <c r="AA888" i="8"/>
  <c r="AC888" i="8" s="1"/>
  <c r="BD888" i="8"/>
  <c r="BL888" i="8"/>
  <c r="I889" i="8"/>
  <c r="J889" i="8"/>
  <c r="K889" i="8"/>
  <c r="L889" i="8"/>
  <c r="M889" i="8"/>
  <c r="P889" i="8" s="1"/>
  <c r="N889" i="8"/>
  <c r="O889" i="8"/>
  <c r="Y889" i="8"/>
  <c r="Z889" i="8"/>
  <c r="BD889" i="8" s="1"/>
  <c r="AA889" i="8"/>
  <c r="AC889" i="8" s="1"/>
  <c r="BL889" i="8"/>
  <c r="I890" i="8"/>
  <c r="J890" i="8"/>
  <c r="K890" i="8"/>
  <c r="L890" i="8"/>
  <c r="M890" i="8"/>
  <c r="P890" i="8" s="1"/>
  <c r="N890" i="8"/>
  <c r="O890" i="8"/>
  <c r="Y890" i="8"/>
  <c r="Z890" i="8"/>
  <c r="AA890" i="8"/>
  <c r="AC890" i="8" s="1"/>
  <c r="BD890" i="8"/>
  <c r="BL890" i="8"/>
  <c r="I891" i="8"/>
  <c r="J891" i="8"/>
  <c r="K891" i="8"/>
  <c r="L891" i="8"/>
  <c r="M891" i="8"/>
  <c r="P891" i="8" s="1"/>
  <c r="N891" i="8"/>
  <c r="O891" i="8"/>
  <c r="Y891" i="8"/>
  <c r="Z891" i="8"/>
  <c r="BD891" i="8" s="1"/>
  <c r="AA891" i="8"/>
  <c r="AC891" i="8" s="1"/>
  <c r="BL891" i="8"/>
  <c r="I892" i="8"/>
  <c r="J892" i="8"/>
  <c r="K892" i="8"/>
  <c r="L892" i="8"/>
  <c r="M892" i="8"/>
  <c r="P892" i="8" s="1"/>
  <c r="N892" i="8"/>
  <c r="O892" i="8"/>
  <c r="Y892" i="8"/>
  <c r="Z892" i="8"/>
  <c r="BD892" i="8" s="1"/>
  <c r="AA892" i="8"/>
  <c r="AC892" i="8" s="1"/>
  <c r="BL892" i="8"/>
  <c r="I893" i="8"/>
  <c r="J893" i="8"/>
  <c r="K893" i="8"/>
  <c r="L893" i="8"/>
  <c r="M893" i="8"/>
  <c r="P893" i="8" s="1"/>
  <c r="N893" i="8"/>
  <c r="O893" i="8"/>
  <c r="Y893" i="8"/>
  <c r="Z893" i="8"/>
  <c r="BD893" i="8" s="1"/>
  <c r="AA893" i="8"/>
  <c r="AC893" i="8" s="1"/>
  <c r="BL893" i="8"/>
  <c r="I894" i="8"/>
  <c r="J894" i="8"/>
  <c r="K894" i="8"/>
  <c r="L894" i="8"/>
  <c r="M894" i="8"/>
  <c r="P894" i="8" s="1"/>
  <c r="N894" i="8"/>
  <c r="O894" i="8"/>
  <c r="Y894" i="8"/>
  <c r="Z894" i="8"/>
  <c r="BD894" i="8" s="1"/>
  <c r="AA894" i="8"/>
  <c r="AC894" i="8" s="1"/>
  <c r="BL894" i="8"/>
  <c r="I895" i="8"/>
  <c r="J895" i="8"/>
  <c r="K895" i="8"/>
  <c r="L895" i="8"/>
  <c r="M895" i="8"/>
  <c r="P895" i="8" s="1"/>
  <c r="N895" i="8"/>
  <c r="O895" i="8"/>
  <c r="Y895" i="8"/>
  <c r="Z895" i="8"/>
  <c r="BD895" i="8" s="1"/>
  <c r="AA895" i="8"/>
  <c r="AC895" i="8" s="1"/>
  <c r="BL895" i="8"/>
  <c r="I896" i="8"/>
  <c r="J896" i="8"/>
  <c r="K896" i="8"/>
  <c r="L896" i="8"/>
  <c r="M896" i="8"/>
  <c r="P896" i="8" s="1"/>
  <c r="N896" i="8"/>
  <c r="O896" i="8"/>
  <c r="Y896" i="8"/>
  <c r="Z896" i="8"/>
  <c r="BD896" i="8" s="1"/>
  <c r="AA896" i="8"/>
  <c r="AC896" i="8" s="1"/>
  <c r="BL896" i="8"/>
  <c r="I897" i="8"/>
  <c r="J897" i="8"/>
  <c r="K897" i="8"/>
  <c r="L897" i="8"/>
  <c r="M897" i="8"/>
  <c r="P897" i="8" s="1"/>
  <c r="N897" i="8"/>
  <c r="O897" i="8"/>
  <c r="Y897" i="8"/>
  <c r="Z897" i="8"/>
  <c r="BD897" i="8" s="1"/>
  <c r="AA897" i="8"/>
  <c r="AC897" i="8" s="1"/>
  <c r="BL897" i="8"/>
  <c r="I898" i="8"/>
  <c r="J898" i="8"/>
  <c r="K898" i="8"/>
  <c r="L898" i="8"/>
  <c r="M898" i="8"/>
  <c r="P898" i="8" s="1"/>
  <c r="N898" i="8"/>
  <c r="O898" i="8"/>
  <c r="Y898" i="8"/>
  <c r="Z898" i="8"/>
  <c r="BD898" i="8" s="1"/>
  <c r="AA898" i="8"/>
  <c r="AC898" i="8" s="1"/>
  <c r="BL898" i="8"/>
  <c r="I899" i="8"/>
  <c r="J899" i="8"/>
  <c r="K899" i="8"/>
  <c r="L899" i="8"/>
  <c r="M899" i="8"/>
  <c r="P899" i="8" s="1"/>
  <c r="N899" i="8"/>
  <c r="O899" i="8"/>
  <c r="Y899" i="8"/>
  <c r="Z899" i="8"/>
  <c r="AA899" i="8"/>
  <c r="AC899" i="8" s="1"/>
  <c r="BD899" i="8"/>
  <c r="BL899" i="8"/>
  <c r="I900" i="8"/>
  <c r="J900" i="8"/>
  <c r="K900" i="8"/>
  <c r="L900" i="8"/>
  <c r="M900" i="8"/>
  <c r="P900" i="8" s="1"/>
  <c r="N900" i="8"/>
  <c r="O900" i="8"/>
  <c r="Y900" i="8"/>
  <c r="Z900" i="8"/>
  <c r="BD900" i="8" s="1"/>
  <c r="AA900" i="8"/>
  <c r="AC900" i="8" s="1"/>
  <c r="BL900" i="8"/>
  <c r="I901" i="8"/>
  <c r="J901" i="8"/>
  <c r="K901" i="8"/>
  <c r="L901" i="8"/>
  <c r="M901" i="8"/>
  <c r="P901" i="8" s="1"/>
  <c r="N901" i="8"/>
  <c r="O901" i="8"/>
  <c r="Y901" i="8"/>
  <c r="Z901" i="8"/>
  <c r="BD901" i="8" s="1"/>
  <c r="AA901" i="8"/>
  <c r="AC901" i="8" s="1"/>
  <c r="BL901" i="8"/>
  <c r="I902" i="8"/>
  <c r="J902" i="8"/>
  <c r="K902" i="8"/>
  <c r="L902" i="8"/>
  <c r="M902" i="8"/>
  <c r="P902" i="8" s="1"/>
  <c r="N902" i="8"/>
  <c r="O902" i="8"/>
  <c r="Y902" i="8"/>
  <c r="Z902" i="8"/>
  <c r="BD902" i="8" s="1"/>
  <c r="AA902" i="8"/>
  <c r="AC902" i="8" s="1"/>
  <c r="BL902" i="8"/>
  <c r="I903" i="8"/>
  <c r="J903" i="8"/>
  <c r="K903" i="8"/>
  <c r="L903" i="8"/>
  <c r="M903" i="8"/>
  <c r="P903" i="8" s="1"/>
  <c r="N903" i="8"/>
  <c r="O903" i="8"/>
  <c r="Y903" i="8"/>
  <c r="Z903" i="8"/>
  <c r="BD903" i="8" s="1"/>
  <c r="AA903" i="8"/>
  <c r="AC903" i="8" s="1"/>
  <c r="BL903" i="8"/>
  <c r="I904" i="8"/>
  <c r="J904" i="8"/>
  <c r="K904" i="8"/>
  <c r="L904" i="8"/>
  <c r="M904" i="8"/>
  <c r="P904" i="8" s="1"/>
  <c r="N904" i="8"/>
  <c r="O904" i="8"/>
  <c r="Y904" i="8"/>
  <c r="Z904" i="8"/>
  <c r="BD904" i="8" s="1"/>
  <c r="AA904" i="8"/>
  <c r="AC904" i="8" s="1"/>
  <c r="BL904" i="8"/>
  <c r="I905" i="8"/>
  <c r="J905" i="8"/>
  <c r="K905" i="8"/>
  <c r="L905" i="8"/>
  <c r="M905" i="8"/>
  <c r="P905" i="8" s="1"/>
  <c r="N905" i="8"/>
  <c r="O905" i="8"/>
  <c r="Y905" i="8"/>
  <c r="Z905" i="8"/>
  <c r="BD905" i="8" s="1"/>
  <c r="AA905" i="8"/>
  <c r="AC905" i="8" s="1"/>
  <c r="BL905" i="8"/>
  <c r="I906" i="8"/>
  <c r="J906" i="8"/>
  <c r="K906" i="8"/>
  <c r="L906" i="8"/>
  <c r="M906" i="8"/>
  <c r="P906" i="8" s="1"/>
  <c r="N906" i="8"/>
  <c r="O906" i="8"/>
  <c r="Y906" i="8"/>
  <c r="Z906" i="8"/>
  <c r="BD906" i="8" s="1"/>
  <c r="AA906" i="8"/>
  <c r="AC906" i="8" s="1"/>
  <c r="BL906" i="8"/>
  <c r="I907" i="8"/>
  <c r="J907" i="8"/>
  <c r="K907" i="8"/>
  <c r="L907" i="8"/>
  <c r="M907" i="8"/>
  <c r="P907" i="8" s="1"/>
  <c r="N907" i="8"/>
  <c r="O907" i="8"/>
  <c r="Y907" i="8"/>
  <c r="Z907" i="8"/>
  <c r="AA907" i="8"/>
  <c r="AC907" i="8" s="1"/>
  <c r="BD907" i="8"/>
  <c r="BL907" i="8"/>
  <c r="I908" i="8"/>
  <c r="J908" i="8"/>
  <c r="K908" i="8"/>
  <c r="L908" i="8"/>
  <c r="M908" i="8"/>
  <c r="P908" i="8" s="1"/>
  <c r="N908" i="8"/>
  <c r="O908" i="8"/>
  <c r="Y908" i="8"/>
  <c r="Z908" i="8"/>
  <c r="BD908" i="8" s="1"/>
  <c r="AA908" i="8"/>
  <c r="AC908" i="8" s="1"/>
  <c r="BL908" i="8"/>
  <c r="I909" i="8"/>
  <c r="J909" i="8"/>
  <c r="K909" i="8"/>
  <c r="L909" i="8"/>
  <c r="M909" i="8"/>
  <c r="P909" i="8" s="1"/>
  <c r="N909" i="8"/>
  <c r="O909" i="8"/>
  <c r="Y909" i="8"/>
  <c r="Z909" i="8"/>
  <c r="BD909" i="8" s="1"/>
  <c r="AA909" i="8"/>
  <c r="AC909" i="8" s="1"/>
  <c r="BL909" i="8"/>
  <c r="I910" i="8"/>
  <c r="J910" i="8"/>
  <c r="K910" i="8"/>
  <c r="L910" i="8"/>
  <c r="M910" i="8"/>
  <c r="P910" i="8" s="1"/>
  <c r="N910" i="8"/>
  <c r="O910" i="8"/>
  <c r="Y910" i="8"/>
  <c r="Z910" i="8"/>
  <c r="BD910" i="8" s="1"/>
  <c r="AA910" i="8"/>
  <c r="AC910" i="8" s="1"/>
  <c r="BL910" i="8"/>
  <c r="I911" i="8"/>
  <c r="J911" i="8"/>
  <c r="K911" i="8"/>
  <c r="L911" i="8"/>
  <c r="M911" i="8"/>
  <c r="N911" i="8"/>
  <c r="O911" i="8"/>
  <c r="P911" i="8"/>
  <c r="Y911" i="8"/>
  <c r="Z911" i="8"/>
  <c r="BD911" i="8" s="1"/>
  <c r="AA911" i="8"/>
  <c r="AC911" i="8" s="1"/>
  <c r="BL911" i="8"/>
  <c r="I912" i="8"/>
  <c r="J912" i="8"/>
  <c r="K912" i="8"/>
  <c r="L912" i="8"/>
  <c r="M912" i="8"/>
  <c r="P912" i="8" s="1"/>
  <c r="N912" i="8"/>
  <c r="O912" i="8"/>
  <c r="Y912" i="8"/>
  <c r="Z912" i="8"/>
  <c r="BD912" i="8" s="1"/>
  <c r="AA912" i="8"/>
  <c r="AC912" i="8" s="1"/>
  <c r="BL912" i="8"/>
  <c r="I913" i="8"/>
  <c r="J913" i="8"/>
  <c r="K913" i="8"/>
  <c r="L913" i="8"/>
  <c r="M913" i="8"/>
  <c r="P913" i="8" s="1"/>
  <c r="N913" i="8"/>
  <c r="O913" i="8"/>
  <c r="Y913" i="8"/>
  <c r="Z913" i="8"/>
  <c r="BD913" i="8" s="1"/>
  <c r="AA913" i="8"/>
  <c r="AC913" i="8" s="1"/>
  <c r="BL913" i="8"/>
  <c r="I914" i="8"/>
  <c r="J914" i="8"/>
  <c r="K914" i="8"/>
  <c r="L914" i="8"/>
  <c r="M914" i="8"/>
  <c r="P914" i="8" s="1"/>
  <c r="N914" i="8"/>
  <c r="O914" i="8"/>
  <c r="Y914" i="8"/>
  <c r="Z914" i="8"/>
  <c r="AA914" i="8"/>
  <c r="AC914" i="8" s="1"/>
  <c r="BD914" i="8"/>
  <c r="BL914" i="8"/>
  <c r="I915" i="8"/>
  <c r="J915" i="8"/>
  <c r="K915" i="8"/>
  <c r="L915" i="8"/>
  <c r="M915" i="8"/>
  <c r="P915" i="8" s="1"/>
  <c r="N915" i="8"/>
  <c r="O915" i="8"/>
  <c r="Y915" i="8"/>
  <c r="Z915" i="8"/>
  <c r="BD915" i="8" s="1"/>
  <c r="AA915" i="8"/>
  <c r="AC915" i="8" s="1"/>
  <c r="BL915" i="8"/>
  <c r="I916" i="8"/>
  <c r="J916" i="8"/>
  <c r="K916" i="8"/>
  <c r="L916" i="8"/>
  <c r="M916" i="8"/>
  <c r="P916" i="8" s="1"/>
  <c r="N916" i="8"/>
  <c r="O916" i="8"/>
  <c r="Y916" i="8"/>
  <c r="Z916" i="8"/>
  <c r="AA916" i="8"/>
  <c r="AC916" i="8" s="1"/>
  <c r="BD916" i="8"/>
  <c r="BL916" i="8"/>
  <c r="I917" i="8"/>
  <c r="J917" i="8"/>
  <c r="K917" i="8"/>
  <c r="L917" i="8"/>
  <c r="M917" i="8"/>
  <c r="P917" i="8" s="1"/>
  <c r="N917" i="8"/>
  <c r="O917" i="8"/>
  <c r="Y917" i="8"/>
  <c r="Z917" i="8"/>
  <c r="BD917" i="8" s="1"/>
  <c r="AA917" i="8"/>
  <c r="AC917" i="8" s="1"/>
  <c r="BL917" i="8"/>
  <c r="H918" i="8"/>
  <c r="I918" i="8"/>
  <c r="J918" i="8"/>
  <c r="K918" i="8"/>
  <c r="L918" i="8"/>
  <c r="M918" i="8"/>
  <c r="N918" i="8"/>
  <c r="P918" i="8" s="1"/>
  <c r="O918" i="8"/>
  <c r="Y918" i="8"/>
  <c r="Z918" i="8"/>
  <c r="BD918" i="8" s="1"/>
  <c r="AA918" i="8"/>
  <c r="AC918" i="8" s="1"/>
  <c r="H919" i="8"/>
  <c r="I919" i="8"/>
  <c r="J919" i="8"/>
  <c r="K919" i="8"/>
  <c r="L919" i="8"/>
  <c r="M919" i="8"/>
  <c r="N919" i="8"/>
  <c r="O919" i="8"/>
  <c r="Y919" i="8"/>
  <c r="Z919" i="8"/>
  <c r="AA919" i="8"/>
  <c r="AC919" i="8" s="1"/>
  <c r="BD919" i="8"/>
  <c r="H920" i="8"/>
  <c r="I920" i="8"/>
  <c r="J920" i="8"/>
  <c r="K920" i="8"/>
  <c r="L920" i="8"/>
  <c r="M920" i="8"/>
  <c r="N920" i="8"/>
  <c r="P920" i="8" s="1"/>
  <c r="O920" i="8"/>
  <c r="Y920" i="8"/>
  <c r="Z920" i="8"/>
  <c r="BD920" i="8" s="1"/>
  <c r="AA920" i="8"/>
  <c r="AC920" i="8"/>
  <c r="H921" i="8"/>
  <c r="I921" i="8"/>
  <c r="J921" i="8"/>
  <c r="K921" i="8"/>
  <c r="L921" i="8"/>
  <c r="M921" i="8"/>
  <c r="N921" i="8"/>
  <c r="O921" i="8"/>
  <c r="Y921" i="8"/>
  <c r="Z921" i="8"/>
  <c r="BD921" i="8" s="1"/>
  <c r="AA921" i="8"/>
  <c r="AC921" i="8" s="1"/>
  <c r="H922" i="8"/>
  <c r="I922" i="8"/>
  <c r="J922" i="8"/>
  <c r="K922" i="8"/>
  <c r="L922" i="8"/>
  <c r="M922" i="8"/>
  <c r="N922" i="8"/>
  <c r="O922" i="8"/>
  <c r="Y922" i="8"/>
  <c r="Z922" i="8"/>
  <c r="BD922" i="8" s="1"/>
  <c r="AA922" i="8"/>
  <c r="AC922" i="8" s="1"/>
  <c r="H923" i="8"/>
  <c r="I923" i="8"/>
  <c r="J923" i="8"/>
  <c r="K923" i="8"/>
  <c r="L923" i="8"/>
  <c r="M923" i="8"/>
  <c r="P923" i="8" s="1"/>
  <c r="N923" i="8"/>
  <c r="O923" i="8"/>
  <c r="Y923" i="8"/>
  <c r="Z923" i="8"/>
  <c r="BD923" i="8" s="1"/>
  <c r="AA923" i="8"/>
  <c r="AC923" i="8" s="1"/>
  <c r="H924" i="8"/>
  <c r="I924" i="8"/>
  <c r="J924" i="8"/>
  <c r="K924" i="8"/>
  <c r="L924" i="8"/>
  <c r="M924" i="8"/>
  <c r="P924" i="8" s="1"/>
  <c r="N924" i="8"/>
  <c r="O924" i="8"/>
  <c r="Y924" i="8"/>
  <c r="Z924" i="8"/>
  <c r="BD924" i="8" s="1"/>
  <c r="AA924" i="8"/>
  <c r="AC924" i="8" s="1"/>
  <c r="H925" i="8"/>
  <c r="I925" i="8"/>
  <c r="J925" i="8"/>
  <c r="K925" i="8"/>
  <c r="L925" i="8"/>
  <c r="M925" i="8"/>
  <c r="P925" i="8" s="1"/>
  <c r="N925" i="8"/>
  <c r="O925" i="8"/>
  <c r="Y925" i="8"/>
  <c r="Z925" i="8"/>
  <c r="BD925" i="8" s="1"/>
  <c r="AA925" i="8"/>
  <c r="AC925" i="8" s="1"/>
  <c r="H926" i="8"/>
  <c r="I926" i="8"/>
  <c r="J926" i="8"/>
  <c r="K926" i="8"/>
  <c r="L926" i="8"/>
  <c r="M926" i="8"/>
  <c r="P926" i="8" s="1"/>
  <c r="N926" i="8"/>
  <c r="O926" i="8"/>
  <c r="Y926" i="8"/>
  <c r="Z926" i="8"/>
  <c r="BD926" i="8" s="1"/>
  <c r="AA926" i="8"/>
  <c r="AC926" i="8" s="1"/>
  <c r="H927" i="8"/>
  <c r="I927" i="8"/>
  <c r="J927" i="8"/>
  <c r="K927" i="8"/>
  <c r="L927" i="8"/>
  <c r="M927" i="8"/>
  <c r="P927" i="8" s="1"/>
  <c r="N927" i="8"/>
  <c r="O927" i="8"/>
  <c r="Y927" i="8"/>
  <c r="Z927" i="8"/>
  <c r="BD927" i="8" s="1"/>
  <c r="AA927" i="8"/>
  <c r="AC927" i="8" s="1"/>
  <c r="H928" i="8"/>
  <c r="I928" i="8"/>
  <c r="J928" i="8"/>
  <c r="K928" i="8"/>
  <c r="L928" i="8"/>
  <c r="M928" i="8"/>
  <c r="P928" i="8" s="1"/>
  <c r="N928" i="8"/>
  <c r="O928" i="8"/>
  <c r="Y928" i="8"/>
  <c r="Z928" i="8"/>
  <c r="BD928" i="8" s="1"/>
  <c r="AA928" i="8"/>
  <c r="AC928" i="8"/>
  <c r="H929" i="8"/>
  <c r="I929" i="8"/>
  <c r="J929" i="8"/>
  <c r="K929" i="8"/>
  <c r="L929" i="8"/>
  <c r="M929" i="8"/>
  <c r="P929" i="8" s="1"/>
  <c r="N929" i="8"/>
  <c r="O929" i="8"/>
  <c r="Y929" i="8"/>
  <c r="Z929" i="8"/>
  <c r="BD929" i="8" s="1"/>
  <c r="AA929" i="8"/>
  <c r="AC929" i="8" s="1"/>
  <c r="H930" i="8"/>
  <c r="I930" i="8"/>
  <c r="J930" i="8"/>
  <c r="K930" i="8"/>
  <c r="L930" i="8"/>
  <c r="M930" i="8"/>
  <c r="P930" i="8" s="1"/>
  <c r="N930" i="8"/>
  <c r="O930" i="8"/>
  <c r="Y930" i="8"/>
  <c r="Z930" i="8"/>
  <c r="BD930" i="8" s="1"/>
  <c r="AA930" i="8"/>
  <c r="AC930" i="8" s="1"/>
  <c r="H931" i="8"/>
  <c r="I931" i="8"/>
  <c r="J931" i="8"/>
  <c r="K931" i="8"/>
  <c r="L931" i="8"/>
  <c r="M931" i="8"/>
  <c r="N931" i="8"/>
  <c r="O931" i="8"/>
  <c r="Y931" i="8"/>
  <c r="Z931" i="8"/>
  <c r="BD931" i="8" s="1"/>
  <c r="AA931" i="8"/>
  <c r="AC931" i="8" s="1"/>
  <c r="H932" i="8"/>
  <c r="I932" i="8"/>
  <c r="J932" i="8"/>
  <c r="K932" i="8"/>
  <c r="L932" i="8"/>
  <c r="M932" i="8"/>
  <c r="P932" i="8" s="1"/>
  <c r="N932" i="8"/>
  <c r="O932" i="8"/>
  <c r="Y932" i="8"/>
  <c r="Z932" i="8"/>
  <c r="BD932" i="8" s="1"/>
  <c r="AA932" i="8"/>
  <c r="AC932" i="8" s="1"/>
  <c r="H933" i="8"/>
  <c r="I933" i="8"/>
  <c r="J933" i="8"/>
  <c r="K933" i="8"/>
  <c r="L933" i="8"/>
  <c r="M933" i="8"/>
  <c r="N933" i="8"/>
  <c r="O933" i="8"/>
  <c r="Y933" i="8"/>
  <c r="Z933" i="8"/>
  <c r="BD933" i="8" s="1"/>
  <c r="AA933" i="8"/>
  <c r="AC933" i="8" s="1"/>
  <c r="H934" i="8"/>
  <c r="I934" i="8"/>
  <c r="J934" i="8"/>
  <c r="K934" i="8"/>
  <c r="L934" i="8"/>
  <c r="M934" i="8"/>
  <c r="P934" i="8" s="1"/>
  <c r="N934" i="8"/>
  <c r="O934" i="8"/>
  <c r="Y934" i="8"/>
  <c r="Z934" i="8"/>
  <c r="BD934" i="8" s="1"/>
  <c r="AA934" i="8"/>
  <c r="AC934" i="8" s="1"/>
  <c r="H935" i="8"/>
  <c r="I935" i="8"/>
  <c r="J935" i="8"/>
  <c r="K935" i="8"/>
  <c r="L935" i="8"/>
  <c r="M935" i="8"/>
  <c r="P935" i="8" s="1"/>
  <c r="N935" i="8"/>
  <c r="O935" i="8"/>
  <c r="Y935" i="8"/>
  <c r="Z935" i="8"/>
  <c r="BD935" i="8" s="1"/>
  <c r="AA935" i="8"/>
  <c r="AC935" i="8" s="1"/>
  <c r="H936" i="8"/>
  <c r="I936" i="8"/>
  <c r="J936" i="8"/>
  <c r="K936" i="8"/>
  <c r="L936" i="8"/>
  <c r="M936" i="8"/>
  <c r="P936" i="8" s="1"/>
  <c r="N936" i="8"/>
  <c r="O936" i="8"/>
  <c r="Y936" i="8"/>
  <c r="Z936" i="8"/>
  <c r="BD936" i="8" s="1"/>
  <c r="AA936" i="8"/>
  <c r="AC936" i="8" s="1"/>
  <c r="H937" i="8"/>
  <c r="I937" i="8"/>
  <c r="J937" i="8"/>
  <c r="K937" i="8"/>
  <c r="L937" i="8"/>
  <c r="M937" i="8"/>
  <c r="P937" i="8" s="1"/>
  <c r="N937" i="8"/>
  <c r="O937" i="8"/>
  <c r="Y937" i="8"/>
  <c r="Z937" i="8"/>
  <c r="BD937" i="8" s="1"/>
  <c r="AA937" i="8"/>
  <c r="AC937" i="8" s="1"/>
  <c r="H938" i="8"/>
  <c r="I938" i="8"/>
  <c r="J938" i="8"/>
  <c r="K938" i="8"/>
  <c r="L938" i="8"/>
  <c r="M938" i="8"/>
  <c r="N938" i="8"/>
  <c r="O938" i="8"/>
  <c r="Y938" i="8"/>
  <c r="Z938" i="8"/>
  <c r="BD938" i="8" s="1"/>
  <c r="AA938" i="8"/>
  <c r="AC938" i="8" s="1"/>
  <c r="H939" i="8"/>
  <c r="I939" i="8"/>
  <c r="J939" i="8"/>
  <c r="K939" i="8"/>
  <c r="L939" i="8"/>
  <c r="M939" i="8"/>
  <c r="P939" i="8" s="1"/>
  <c r="N939" i="8"/>
  <c r="O939" i="8"/>
  <c r="Y939" i="8"/>
  <c r="Z939" i="8"/>
  <c r="AA939" i="8"/>
  <c r="AC939" i="8" s="1"/>
  <c r="BD939" i="8"/>
  <c r="H940" i="8"/>
  <c r="I940" i="8"/>
  <c r="J940" i="8"/>
  <c r="K940" i="8"/>
  <c r="L940" i="8"/>
  <c r="M940" i="8"/>
  <c r="N940" i="8"/>
  <c r="P940" i="8" s="1"/>
  <c r="O940" i="8"/>
  <c r="Y940" i="8"/>
  <c r="Z940" i="8"/>
  <c r="BD940" i="8" s="1"/>
  <c r="AA940" i="8"/>
  <c r="AC940" i="8" s="1"/>
  <c r="H941" i="8"/>
  <c r="I941" i="8"/>
  <c r="J941" i="8"/>
  <c r="K941" i="8"/>
  <c r="L941" i="8"/>
  <c r="M941" i="8"/>
  <c r="N941" i="8"/>
  <c r="O941" i="8"/>
  <c r="Y941" i="8"/>
  <c r="Z941" i="8"/>
  <c r="BD941" i="8" s="1"/>
  <c r="AA941" i="8"/>
  <c r="AC941" i="8"/>
  <c r="H942" i="8"/>
  <c r="I942" i="8"/>
  <c r="J942" i="8"/>
  <c r="K942" i="8"/>
  <c r="L942" i="8"/>
  <c r="M942" i="8"/>
  <c r="P942" i="8" s="1"/>
  <c r="N942" i="8"/>
  <c r="O942" i="8"/>
  <c r="Y942" i="8"/>
  <c r="Z942" i="8"/>
  <c r="BD942" i="8" s="1"/>
  <c r="AA942" i="8"/>
  <c r="AC942" i="8" s="1"/>
  <c r="H943" i="8"/>
  <c r="I943" i="8"/>
  <c r="J943" i="8"/>
  <c r="K943" i="8"/>
  <c r="L943" i="8"/>
  <c r="M943" i="8"/>
  <c r="P943" i="8" s="1"/>
  <c r="N943" i="8"/>
  <c r="O943" i="8"/>
  <c r="Y943" i="8"/>
  <c r="Z943" i="8"/>
  <c r="BD943" i="8" s="1"/>
  <c r="AA943" i="8"/>
  <c r="AC943" i="8" s="1"/>
  <c r="H944" i="8"/>
  <c r="I944" i="8"/>
  <c r="J944" i="8"/>
  <c r="K944" i="8"/>
  <c r="L944" i="8"/>
  <c r="M944" i="8"/>
  <c r="P944" i="8" s="1"/>
  <c r="N944" i="8"/>
  <c r="O944" i="8"/>
  <c r="Y944" i="8"/>
  <c r="Z944" i="8"/>
  <c r="BD944" i="8" s="1"/>
  <c r="AA944" i="8"/>
  <c r="AC944" i="8" s="1"/>
  <c r="H945" i="8"/>
  <c r="I945" i="8"/>
  <c r="J945" i="8"/>
  <c r="K945" i="8"/>
  <c r="L945" i="8"/>
  <c r="M945" i="8"/>
  <c r="P945" i="8" s="1"/>
  <c r="N945" i="8"/>
  <c r="O945" i="8"/>
  <c r="Y945" i="8"/>
  <c r="Z945" i="8"/>
  <c r="BD945" i="8" s="1"/>
  <c r="AA945" i="8"/>
  <c r="AC945" i="8" s="1"/>
  <c r="H946" i="8"/>
  <c r="I946" i="8"/>
  <c r="J946" i="8"/>
  <c r="K946" i="8"/>
  <c r="L946" i="8"/>
  <c r="M946" i="8"/>
  <c r="P946" i="8" s="1"/>
  <c r="N946" i="8"/>
  <c r="O946" i="8"/>
  <c r="Y946" i="8"/>
  <c r="Z946" i="8"/>
  <c r="BD946" i="8" s="1"/>
  <c r="AA946" i="8"/>
  <c r="AC946" i="8" s="1"/>
  <c r="H947" i="8"/>
  <c r="I947" i="8"/>
  <c r="J947" i="8"/>
  <c r="K947" i="8"/>
  <c r="L947" i="8"/>
  <c r="M947" i="8"/>
  <c r="P947" i="8" s="1"/>
  <c r="N947" i="8"/>
  <c r="O947" i="8"/>
  <c r="Y947" i="8"/>
  <c r="Z947" i="8"/>
  <c r="AA947" i="8"/>
  <c r="AC947" i="8" s="1"/>
  <c r="BD947" i="8"/>
  <c r="H948" i="8"/>
  <c r="I948" i="8"/>
  <c r="J948" i="8"/>
  <c r="K948" i="8"/>
  <c r="L948" i="8"/>
  <c r="M948" i="8"/>
  <c r="N948" i="8"/>
  <c r="O948" i="8"/>
  <c r="P948" i="8"/>
  <c r="Y948" i="8"/>
  <c r="Z948" i="8"/>
  <c r="BD948" i="8" s="1"/>
  <c r="AA948" i="8"/>
  <c r="AC948" i="8" s="1"/>
  <c r="H949" i="8"/>
  <c r="I949" i="8"/>
  <c r="J949" i="8"/>
  <c r="K949" i="8"/>
  <c r="L949" i="8"/>
  <c r="M949" i="8"/>
  <c r="P949" i="8" s="1"/>
  <c r="N949" i="8"/>
  <c r="O949" i="8"/>
  <c r="Y949" i="8"/>
  <c r="Z949" i="8"/>
  <c r="BD949" i="8" s="1"/>
  <c r="AA949" i="8"/>
  <c r="AC949" i="8" s="1"/>
  <c r="H950" i="8"/>
  <c r="I950" i="8"/>
  <c r="J950" i="8"/>
  <c r="K950" i="8"/>
  <c r="L950" i="8"/>
  <c r="M950" i="8"/>
  <c r="N950" i="8"/>
  <c r="P950" i="8" s="1"/>
  <c r="O950" i="8"/>
  <c r="Y950" i="8"/>
  <c r="Z950" i="8"/>
  <c r="BD950" i="8" s="1"/>
  <c r="AA950" i="8"/>
  <c r="AC950" i="8" s="1"/>
  <c r="H951" i="8"/>
  <c r="I951" i="8"/>
  <c r="J951" i="8"/>
  <c r="K951" i="8"/>
  <c r="L951" i="8"/>
  <c r="M951" i="8"/>
  <c r="N951" i="8"/>
  <c r="O951" i="8"/>
  <c r="Y951" i="8"/>
  <c r="Z951" i="8"/>
  <c r="AA951" i="8"/>
  <c r="AC951" i="8"/>
  <c r="BD951" i="8"/>
  <c r="H952" i="8"/>
  <c r="I952" i="8"/>
  <c r="J952" i="8"/>
  <c r="K952" i="8"/>
  <c r="L952" i="8"/>
  <c r="M952" i="8"/>
  <c r="N952" i="8"/>
  <c r="O952" i="8"/>
  <c r="Y952" i="8"/>
  <c r="Z952" i="8"/>
  <c r="BD952" i="8" s="1"/>
  <c r="AA952" i="8"/>
  <c r="AC952" i="8"/>
  <c r="H953" i="8"/>
  <c r="I953" i="8"/>
  <c r="J953" i="8"/>
  <c r="K953" i="8"/>
  <c r="L953" i="8"/>
  <c r="M953" i="8"/>
  <c r="N953" i="8"/>
  <c r="O953" i="8"/>
  <c r="Y953" i="8"/>
  <c r="Z953" i="8"/>
  <c r="BD953" i="8" s="1"/>
  <c r="AA953" i="8"/>
  <c r="AC953" i="8" s="1"/>
  <c r="H954" i="8"/>
  <c r="I954" i="8"/>
  <c r="J954" i="8"/>
  <c r="K954" i="8"/>
  <c r="L954" i="8"/>
  <c r="M954" i="8"/>
  <c r="N954" i="8"/>
  <c r="O954" i="8"/>
  <c r="Y954" i="8"/>
  <c r="Z954" i="8"/>
  <c r="BD954" i="8" s="1"/>
  <c r="AA954" i="8"/>
  <c r="AC954" i="8" s="1"/>
  <c r="H955" i="8"/>
  <c r="I955" i="8"/>
  <c r="J955" i="8"/>
  <c r="K955" i="8"/>
  <c r="L955" i="8"/>
  <c r="M955" i="8"/>
  <c r="P955" i="8" s="1"/>
  <c r="N955" i="8"/>
  <c r="O955" i="8"/>
  <c r="Y955" i="8"/>
  <c r="Z955" i="8"/>
  <c r="BD955" i="8" s="1"/>
  <c r="AA955" i="8"/>
  <c r="AC955" i="8" s="1"/>
  <c r="H956" i="8"/>
  <c r="I956" i="8"/>
  <c r="J956" i="8"/>
  <c r="K956" i="8"/>
  <c r="L956" i="8"/>
  <c r="M956" i="8"/>
  <c r="P956" i="8" s="1"/>
  <c r="N956" i="8"/>
  <c r="O956" i="8"/>
  <c r="Y956" i="8"/>
  <c r="Z956" i="8"/>
  <c r="BD956" i="8" s="1"/>
  <c r="AA956" i="8"/>
  <c r="AC956" i="8" s="1"/>
  <c r="H957" i="8"/>
  <c r="I957" i="8"/>
  <c r="J957" i="8"/>
  <c r="K957" i="8"/>
  <c r="L957" i="8"/>
  <c r="M957" i="8"/>
  <c r="N957" i="8"/>
  <c r="O957" i="8"/>
  <c r="P957" i="8"/>
  <c r="Y957" i="8"/>
  <c r="Z957" i="8"/>
  <c r="BD957" i="8" s="1"/>
  <c r="AA957" i="8"/>
  <c r="AC957" i="8" s="1"/>
  <c r="H958" i="8"/>
  <c r="I958" i="8"/>
  <c r="J958" i="8"/>
  <c r="K958" i="8"/>
  <c r="L958" i="8"/>
  <c r="M958" i="8"/>
  <c r="N958" i="8"/>
  <c r="O958" i="8"/>
  <c r="Y958" i="8"/>
  <c r="Z958" i="8"/>
  <c r="BD958" i="8" s="1"/>
  <c r="AA958" i="8"/>
  <c r="AC958" i="8" s="1"/>
  <c r="H959" i="8"/>
  <c r="I959" i="8"/>
  <c r="J959" i="8"/>
  <c r="K959" i="8"/>
  <c r="L959" i="8"/>
  <c r="M959" i="8"/>
  <c r="N959" i="8"/>
  <c r="O959" i="8"/>
  <c r="Y959" i="8"/>
  <c r="Z959" i="8"/>
  <c r="BD959" i="8" s="1"/>
  <c r="AA959" i="8"/>
  <c r="AC959" i="8" s="1"/>
  <c r="H960" i="8"/>
  <c r="I960" i="8"/>
  <c r="J960" i="8"/>
  <c r="K960" i="8"/>
  <c r="L960" i="8"/>
  <c r="M960" i="8"/>
  <c r="N960" i="8"/>
  <c r="O960" i="8"/>
  <c r="Y960" i="8"/>
  <c r="Z960" i="8"/>
  <c r="BD960" i="8" s="1"/>
  <c r="AA960" i="8"/>
  <c r="AC960" i="8" s="1"/>
  <c r="H961" i="8"/>
  <c r="I961" i="8"/>
  <c r="J961" i="8"/>
  <c r="K961" i="8"/>
  <c r="L961" i="8"/>
  <c r="M961" i="8"/>
  <c r="N961" i="8"/>
  <c r="O961" i="8"/>
  <c r="Y961" i="8"/>
  <c r="Z961" i="8"/>
  <c r="BD961" i="8" s="1"/>
  <c r="AA961" i="8"/>
  <c r="AC961" i="8" s="1"/>
  <c r="H962" i="8"/>
  <c r="I962" i="8"/>
  <c r="J962" i="8"/>
  <c r="K962" i="8"/>
  <c r="L962" i="8"/>
  <c r="M962" i="8"/>
  <c r="N962" i="8"/>
  <c r="O962" i="8"/>
  <c r="Y962" i="8"/>
  <c r="Z962" i="8"/>
  <c r="BD962" i="8" s="1"/>
  <c r="AA962" i="8"/>
  <c r="AC962" i="8" s="1"/>
  <c r="H963" i="8"/>
  <c r="I963" i="8"/>
  <c r="J963" i="8"/>
  <c r="K963" i="8"/>
  <c r="L963" i="8"/>
  <c r="M963" i="8"/>
  <c r="P963" i="8" s="1"/>
  <c r="N963" i="8"/>
  <c r="O963" i="8"/>
  <c r="Y963" i="8"/>
  <c r="Z963" i="8"/>
  <c r="BD963" i="8" s="1"/>
  <c r="AA963" i="8"/>
  <c r="AC963" i="8" s="1"/>
  <c r="H964" i="8"/>
  <c r="I964" i="8"/>
  <c r="J964" i="8"/>
  <c r="K964" i="8"/>
  <c r="L964" i="8"/>
  <c r="M964" i="8"/>
  <c r="N964" i="8"/>
  <c r="O964" i="8"/>
  <c r="P964" i="8"/>
  <c r="Y964" i="8"/>
  <c r="Z964" i="8"/>
  <c r="BD964" i="8" s="1"/>
  <c r="AA964" i="8"/>
  <c r="AC964" i="8" s="1"/>
  <c r="H965" i="8"/>
  <c r="I965" i="8"/>
  <c r="J965" i="8"/>
  <c r="K965" i="8"/>
  <c r="L965" i="8"/>
  <c r="M965" i="8"/>
  <c r="N965" i="8"/>
  <c r="O965" i="8"/>
  <c r="Y965" i="8"/>
  <c r="Z965" i="8"/>
  <c r="BD965" i="8" s="1"/>
  <c r="AA965" i="8"/>
  <c r="AC965" i="8" s="1"/>
  <c r="H966" i="8"/>
  <c r="I966" i="8"/>
  <c r="J966" i="8"/>
  <c r="K966" i="8"/>
  <c r="L966" i="8"/>
  <c r="M966" i="8"/>
  <c r="N966" i="8"/>
  <c r="O966" i="8"/>
  <c r="Y966" i="8"/>
  <c r="Z966" i="8"/>
  <c r="BD966" i="8" s="1"/>
  <c r="AA966" i="8"/>
  <c r="AC966" i="8" s="1"/>
  <c r="H967" i="8"/>
  <c r="I967" i="8"/>
  <c r="J967" i="8"/>
  <c r="K967" i="8"/>
  <c r="L967" i="8"/>
  <c r="M967" i="8"/>
  <c r="N967" i="8"/>
  <c r="O967" i="8"/>
  <c r="Y967" i="8"/>
  <c r="Z967" i="8"/>
  <c r="BD967" i="8" s="1"/>
  <c r="AA967" i="8"/>
  <c r="AC967" i="8" s="1"/>
  <c r="H968" i="8"/>
  <c r="I968" i="8"/>
  <c r="J968" i="8"/>
  <c r="K968" i="8"/>
  <c r="L968" i="8"/>
  <c r="M968" i="8"/>
  <c r="N968" i="8"/>
  <c r="P968" i="8" s="1"/>
  <c r="O968" i="8"/>
  <c r="Y968" i="8"/>
  <c r="Z968" i="8"/>
  <c r="BD968" i="8" s="1"/>
  <c r="AA968" i="8"/>
  <c r="AC968" i="8" s="1"/>
  <c r="H969" i="8"/>
  <c r="I969" i="8"/>
  <c r="J969" i="8"/>
  <c r="K969" i="8"/>
  <c r="L969" i="8"/>
  <c r="M969" i="8"/>
  <c r="N969" i="8"/>
  <c r="P969" i="8" s="1"/>
  <c r="O969" i="8"/>
  <c r="Y969" i="8"/>
  <c r="Z969" i="8"/>
  <c r="BD969" i="8" s="1"/>
  <c r="AA969" i="8"/>
  <c r="AC969" i="8"/>
  <c r="H970" i="8"/>
  <c r="I970" i="8"/>
  <c r="J970" i="8"/>
  <c r="K970" i="8"/>
  <c r="L970" i="8"/>
  <c r="M970" i="8"/>
  <c r="P970" i="8" s="1"/>
  <c r="N970" i="8"/>
  <c r="O970" i="8"/>
  <c r="Y970" i="8"/>
  <c r="Z970" i="8"/>
  <c r="BD970" i="8" s="1"/>
  <c r="AA970" i="8"/>
  <c r="AC970" i="8" s="1"/>
  <c r="H971" i="8"/>
  <c r="I971" i="8"/>
  <c r="J971" i="8"/>
  <c r="K971" i="8"/>
  <c r="L971" i="8"/>
  <c r="M971" i="8"/>
  <c r="P971" i="8" s="1"/>
  <c r="N971" i="8"/>
  <c r="O971" i="8"/>
  <c r="Y971" i="8"/>
  <c r="Z971" i="8"/>
  <c r="BD971" i="8" s="1"/>
  <c r="AA971" i="8"/>
  <c r="AC971" i="8" s="1"/>
  <c r="H972" i="8"/>
  <c r="I972" i="8"/>
  <c r="J972" i="8"/>
  <c r="K972" i="8"/>
  <c r="L972" i="8"/>
  <c r="M972" i="8"/>
  <c r="P972" i="8" s="1"/>
  <c r="N972" i="8"/>
  <c r="O972" i="8"/>
  <c r="Y972" i="8"/>
  <c r="Z972" i="8"/>
  <c r="BD972" i="8" s="1"/>
  <c r="AA972" i="8"/>
  <c r="AC972" i="8" s="1"/>
  <c r="H973" i="8"/>
  <c r="I973" i="8"/>
  <c r="J973" i="8"/>
  <c r="K973" i="8"/>
  <c r="L973" i="8"/>
  <c r="M973" i="8"/>
  <c r="P973" i="8" s="1"/>
  <c r="N973" i="8"/>
  <c r="O973" i="8"/>
  <c r="Y973" i="8"/>
  <c r="Z973" i="8"/>
  <c r="BD973" i="8" s="1"/>
  <c r="AA973" i="8"/>
  <c r="AC973" i="8" s="1"/>
  <c r="H974" i="8"/>
  <c r="I974" i="8"/>
  <c r="J974" i="8"/>
  <c r="K974" i="8"/>
  <c r="L974" i="8"/>
  <c r="M974" i="8"/>
  <c r="P974" i="8" s="1"/>
  <c r="N974" i="8"/>
  <c r="O974" i="8"/>
  <c r="Y974" i="8"/>
  <c r="Z974" i="8"/>
  <c r="BD974" i="8" s="1"/>
  <c r="AA974" i="8"/>
  <c r="AC974" i="8" s="1"/>
  <c r="H975" i="8"/>
  <c r="I975" i="8"/>
  <c r="J975" i="8"/>
  <c r="K975" i="8"/>
  <c r="L975" i="8"/>
  <c r="M975" i="8"/>
  <c r="P975" i="8" s="1"/>
  <c r="N975" i="8"/>
  <c r="O975" i="8"/>
  <c r="Y975" i="8"/>
  <c r="Z975" i="8"/>
  <c r="BD975" i="8" s="1"/>
  <c r="AA975" i="8"/>
  <c r="AC975" i="8" s="1"/>
  <c r="H976" i="8"/>
  <c r="I976" i="8"/>
  <c r="J976" i="8"/>
  <c r="K976" i="8"/>
  <c r="L976" i="8"/>
  <c r="M976" i="8"/>
  <c r="P976" i="8" s="1"/>
  <c r="N976" i="8"/>
  <c r="O976" i="8"/>
  <c r="Y976" i="8"/>
  <c r="Z976" i="8"/>
  <c r="BD976" i="8" s="1"/>
  <c r="AA976" i="8"/>
  <c r="AC976" i="8" s="1"/>
  <c r="H977" i="8"/>
  <c r="I977" i="8"/>
  <c r="J977" i="8"/>
  <c r="K977" i="8"/>
  <c r="L977" i="8"/>
  <c r="M977" i="8"/>
  <c r="P977" i="8" s="1"/>
  <c r="N977" i="8"/>
  <c r="O977" i="8"/>
  <c r="Y977" i="8"/>
  <c r="Z977" i="8"/>
  <c r="BD977" i="8" s="1"/>
  <c r="AA977" i="8"/>
  <c r="AC977" i="8" s="1"/>
  <c r="H978" i="8"/>
  <c r="I978" i="8"/>
  <c r="J978" i="8"/>
  <c r="K978" i="8"/>
  <c r="L978" i="8"/>
  <c r="M978" i="8"/>
  <c r="P978" i="8" s="1"/>
  <c r="N978" i="8"/>
  <c r="O978" i="8"/>
  <c r="Y978" i="8"/>
  <c r="Z978" i="8"/>
  <c r="BD978" i="8" s="1"/>
  <c r="AA978" i="8"/>
  <c r="AC978" i="8"/>
  <c r="H979" i="8"/>
  <c r="I979" i="8"/>
  <c r="J979" i="8"/>
  <c r="K979" i="8"/>
  <c r="L979" i="8"/>
  <c r="M979" i="8"/>
  <c r="P979" i="8" s="1"/>
  <c r="N979" i="8"/>
  <c r="O979" i="8"/>
  <c r="Y979" i="8"/>
  <c r="Z979" i="8"/>
  <c r="BD979" i="8" s="1"/>
  <c r="AA979" i="8"/>
  <c r="AC979" i="8" s="1"/>
  <c r="H980" i="8"/>
  <c r="I980" i="8"/>
  <c r="J980" i="8"/>
  <c r="K980" i="8"/>
  <c r="L980" i="8"/>
  <c r="M980" i="8"/>
  <c r="P980" i="8" s="1"/>
  <c r="N980" i="8"/>
  <c r="O980" i="8"/>
  <c r="Y980" i="8"/>
  <c r="Z980" i="8"/>
  <c r="BD980" i="8" s="1"/>
  <c r="AA980" i="8"/>
  <c r="AC980" i="8"/>
  <c r="H981" i="8"/>
  <c r="I981" i="8"/>
  <c r="J981" i="8"/>
  <c r="K981" i="8"/>
  <c r="L981" i="8"/>
  <c r="M981" i="8"/>
  <c r="N981" i="8"/>
  <c r="O981" i="8"/>
  <c r="P981" i="8"/>
  <c r="Y981" i="8"/>
  <c r="Z981" i="8"/>
  <c r="BD981" i="8" s="1"/>
  <c r="AA981" i="8"/>
  <c r="AC981" i="8" s="1"/>
  <c r="H982" i="8"/>
  <c r="I982" i="8"/>
  <c r="J982" i="8"/>
  <c r="K982" i="8"/>
  <c r="L982" i="8"/>
  <c r="M982" i="8"/>
  <c r="P982" i="8" s="1"/>
  <c r="N982" i="8"/>
  <c r="O982" i="8"/>
  <c r="Y982" i="8"/>
  <c r="Z982" i="8"/>
  <c r="BD982" i="8" s="1"/>
  <c r="AA982" i="8"/>
  <c r="AC982" i="8" s="1"/>
  <c r="H983" i="8"/>
  <c r="I983" i="8"/>
  <c r="J983" i="8"/>
  <c r="K983" i="8"/>
  <c r="L983" i="8"/>
  <c r="M983" i="8"/>
  <c r="P983" i="8" s="1"/>
  <c r="N983" i="8"/>
  <c r="O983" i="8"/>
  <c r="Y983" i="8"/>
  <c r="Z983" i="8"/>
  <c r="BD983" i="8" s="1"/>
  <c r="AA983" i="8"/>
  <c r="AC983" i="8" s="1"/>
  <c r="H984" i="8"/>
  <c r="I984" i="8"/>
  <c r="J984" i="8"/>
  <c r="K984" i="8"/>
  <c r="L984" i="8"/>
  <c r="M984" i="8"/>
  <c r="P984" i="8" s="1"/>
  <c r="N984" i="8"/>
  <c r="O984" i="8"/>
  <c r="Y984" i="8"/>
  <c r="Z984" i="8"/>
  <c r="BD984" i="8" s="1"/>
  <c r="AA984" i="8"/>
  <c r="AC984" i="8" s="1"/>
  <c r="H985" i="8"/>
  <c r="I985" i="8"/>
  <c r="J985" i="8"/>
  <c r="K985" i="8"/>
  <c r="L985" i="8"/>
  <c r="M985" i="8"/>
  <c r="P985" i="8" s="1"/>
  <c r="N985" i="8"/>
  <c r="O985" i="8"/>
  <c r="Y985" i="8"/>
  <c r="Z985" i="8"/>
  <c r="BD985" i="8" s="1"/>
  <c r="AA985" i="8"/>
  <c r="AC985" i="8" s="1"/>
  <c r="H986" i="8"/>
  <c r="I986" i="8"/>
  <c r="J986" i="8"/>
  <c r="K986" i="8"/>
  <c r="L986" i="8"/>
  <c r="M986" i="8"/>
  <c r="P986" i="8" s="1"/>
  <c r="N986" i="8"/>
  <c r="O986" i="8"/>
  <c r="Y986" i="8"/>
  <c r="Z986" i="8"/>
  <c r="BD986" i="8" s="1"/>
  <c r="AA986" i="8"/>
  <c r="AC986" i="8" s="1"/>
  <c r="H987" i="8"/>
  <c r="I987" i="8"/>
  <c r="J987" i="8"/>
  <c r="K987" i="8"/>
  <c r="L987" i="8"/>
  <c r="M987" i="8"/>
  <c r="N987" i="8"/>
  <c r="O987" i="8"/>
  <c r="Y987" i="8"/>
  <c r="Z987" i="8"/>
  <c r="AA987" i="8"/>
  <c r="AC987" i="8" s="1"/>
  <c r="BD987" i="8"/>
  <c r="H988" i="8"/>
  <c r="I988" i="8"/>
  <c r="J988" i="8"/>
  <c r="K988" i="8"/>
  <c r="L988" i="8"/>
  <c r="M988" i="8"/>
  <c r="P988" i="8" s="1"/>
  <c r="N988" i="8"/>
  <c r="O988" i="8"/>
  <c r="Y988" i="8"/>
  <c r="Z988" i="8"/>
  <c r="BD988" i="8" s="1"/>
  <c r="AA988" i="8"/>
  <c r="AC988" i="8" s="1"/>
  <c r="H989" i="8"/>
  <c r="I989" i="8"/>
  <c r="J989" i="8"/>
  <c r="K989" i="8"/>
  <c r="L989" i="8"/>
  <c r="M989" i="8"/>
  <c r="N989" i="8"/>
  <c r="P989" i="8" s="1"/>
  <c r="O989" i="8"/>
  <c r="Y989" i="8"/>
  <c r="Z989" i="8"/>
  <c r="BD989" i="8" s="1"/>
  <c r="AA989" i="8"/>
  <c r="AC989" i="8"/>
  <c r="H990" i="8"/>
  <c r="I990" i="8"/>
  <c r="J990" i="8"/>
  <c r="K990" i="8"/>
  <c r="L990" i="8"/>
  <c r="M990" i="8"/>
  <c r="N990" i="8"/>
  <c r="O990" i="8"/>
  <c r="Y990" i="8"/>
  <c r="Z990" i="8"/>
  <c r="BD990" i="8" s="1"/>
  <c r="AA990" i="8"/>
  <c r="AC990" i="8" s="1"/>
  <c r="H991" i="8"/>
  <c r="I991" i="8"/>
  <c r="J991" i="8"/>
  <c r="K991" i="8"/>
  <c r="L991" i="8"/>
  <c r="M991" i="8"/>
  <c r="P991" i="8" s="1"/>
  <c r="N991" i="8"/>
  <c r="O991" i="8"/>
  <c r="Y991" i="8"/>
  <c r="Z991" i="8"/>
  <c r="AA991" i="8"/>
  <c r="AC991" i="8" s="1"/>
  <c r="BD991" i="8"/>
  <c r="H992" i="8"/>
  <c r="I992" i="8"/>
  <c r="J992" i="8"/>
  <c r="K992" i="8"/>
  <c r="L992" i="8"/>
  <c r="M992" i="8"/>
  <c r="N992" i="8"/>
  <c r="O992" i="8"/>
  <c r="Y992" i="8"/>
  <c r="Z992" i="8"/>
  <c r="BD992" i="8" s="1"/>
  <c r="AA992" i="8"/>
  <c r="AC992" i="8" s="1"/>
  <c r="H993" i="8"/>
  <c r="I993" i="8"/>
  <c r="J993" i="8"/>
  <c r="K993" i="8"/>
  <c r="L993" i="8"/>
  <c r="M993" i="8"/>
  <c r="N993" i="8"/>
  <c r="O993" i="8"/>
  <c r="Y993" i="8"/>
  <c r="Z993" i="8"/>
  <c r="BD993" i="8" s="1"/>
  <c r="AA993" i="8"/>
  <c r="AC993" i="8" s="1"/>
  <c r="H994" i="8"/>
  <c r="I994" i="8"/>
  <c r="J994" i="8"/>
  <c r="K994" i="8"/>
  <c r="L994" i="8"/>
  <c r="M994" i="8"/>
  <c r="N994" i="8"/>
  <c r="O994" i="8"/>
  <c r="Y994" i="8"/>
  <c r="Z994" i="8"/>
  <c r="BD994" i="8" s="1"/>
  <c r="AA994" i="8"/>
  <c r="AC994" i="8" s="1"/>
  <c r="H995" i="8"/>
  <c r="I995" i="8"/>
  <c r="J995" i="8"/>
  <c r="K995" i="8"/>
  <c r="L995" i="8"/>
  <c r="M995" i="8"/>
  <c r="P995" i="8" s="1"/>
  <c r="N995" i="8"/>
  <c r="O995" i="8"/>
  <c r="Y995" i="8"/>
  <c r="Z995" i="8"/>
  <c r="AA995" i="8"/>
  <c r="AC995" i="8"/>
  <c r="BD995" i="8"/>
  <c r="H996" i="8"/>
  <c r="I996" i="8"/>
  <c r="J996" i="8"/>
  <c r="K996" i="8"/>
  <c r="L996" i="8"/>
  <c r="M996" i="8"/>
  <c r="N996" i="8"/>
  <c r="O996" i="8"/>
  <c r="P996" i="8"/>
  <c r="Y996" i="8"/>
  <c r="Z996" i="8"/>
  <c r="BD996" i="8" s="1"/>
  <c r="AA996" i="8"/>
  <c r="AC996" i="8" s="1"/>
  <c r="H997" i="8"/>
  <c r="I997" i="8"/>
  <c r="J997" i="8"/>
  <c r="K997" i="8"/>
  <c r="L997" i="8"/>
  <c r="M997" i="8"/>
  <c r="P997" i="8" s="1"/>
  <c r="N997" i="8"/>
  <c r="O997" i="8"/>
  <c r="Y997" i="8"/>
  <c r="Z997" i="8"/>
  <c r="BD997" i="8" s="1"/>
  <c r="AA997" i="8"/>
  <c r="AC997" i="8" s="1"/>
  <c r="H998" i="8"/>
  <c r="I998" i="8"/>
  <c r="J998" i="8"/>
  <c r="K998" i="8"/>
  <c r="L998" i="8"/>
  <c r="M998" i="8"/>
  <c r="P998" i="8" s="1"/>
  <c r="N998" i="8"/>
  <c r="O998" i="8"/>
  <c r="Y998" i="8"/>
  <c r="Z998" i="8"/>
  <c r="BD998" i="8" s="1"/>
  <c r="AA998" i="8"/>
  <c r="AC998" i="8" s="1"/>
  <c r="H999" i="8"/>
  <c r="I999" i="8"/>
  <c r="J999" i="8"/>
  <c r="K999" i="8"/>
  <c r="L999" i="8"/>
  <c r="M999" i="8"/>
  <c r="P999" i="8" s="1"/>
  <c r="N999" i="8"/>
  <c r="O999" i="8"/>
  <c r="Y999" i="8"/>
  <c r="Z999" i="8"/>
  <c r="AA999" i="8"/>
  <c r="AC999" i="8" s="1"/>
  <c r="BD999" i="8"/>
  <c r="H1000" i="8"/>
  <c r="I1000" i="8"/>
  <c r="J1000" i="8"/>
  <c r="K1000" i="8"/>
  <c r="L1000" i="8"/>
  <c r="M1000" i="8"/>
  <c r="N1000" i="8"/>
  <c r="O1000" i="8"/>
  <c r="P1000" i="8"/>
  <c r="Y1000" i="8"/>
  <c r="Z1000" i="8"/>
  <c r="BD1000" i="8" s="1"/>
  <c r="AA1000" i="8"/>
  <c r="AC1000" i="8"/>
  <c r="H1001" i="8"/>
  <c r="I1001" i="8"/>
  <c r="J1001" i="8"/>
  <c r="K1001" i="8"/>
  <c r="L1001" i="8"/>
  <c r="M1001" i="8"/>
  <c r="P1001" i="8" s="1"/>
  <c r="N1001" i="8"/>
  <c r="O1001" i="8"/>
  <c r="Y1001" i="8"/>
  <c r="Z1001" i="8"/>
  <c r="BD1001" i="8" s="1"/>
  <c r="AA1001" i="8"/>
  <c r="AC1001" i="8" s="1"/>
  <c r="H1002" i="8"/>
  <c r="I1002" i="8"/>
  <c r="J1002" i="8"/>
  <c r="K1002" i="8"/>
  <c r="L1002" i="8"/>
  <c r="M1002" i="8"/>
  <c r="N1002" i="8"/>
  <c r="O1002" i="8"/>
  <c r="Y1002" i="8"/>
  <c r="Z1002" i="8"/>
  <c r="BD1002" i="8" s="1"/>
  <c r="AA1002" i="8"/>
  <c r="AC1002" i="8"/>
  <c r="H1003" i="8"/>
  <c r="I1003" i="8"/>
  <c r="J1003" i="8"/>
  <c r="K1003" i="8"/>
  <c r="L1003" i="8"/>
  <c r="M1003" i="8"/>
  <c r="N1003" i="8"/>
  <c r="O1003" i="8"/>
  <c r="Y1003" i="8"/>
  <c r="Z1003" i="8"/>
  <c r="BD1003" i="8" s="1"/>
  <c r="AA1003" i="8"/>
  <c r="AC1003" i="8" s="1"/>
  <c r="H1004" i="8"/>
  <c r="I1004" i="8"/>
  <c r="J1004" i="8"/>
  <c r="K1004" i="8"/>
  <c r="L1004" i="8"/>
  <c r="M1004" i="8"/>
  <c r="P1004" i="8" s="1"/>
  <c r="N1004" i="8"/>
  <c r="O1004" i="8"/>
  <c r="Y1004" i="8"/>
  <c r="Z1004" i="8"/>
  <c r="BD1004" i="8" s="1"/>
  <c r="AA1004" i="8"/>
  <c r="AC1004" i="8" s="1"/>
  <c r="H1005" i="8"/>
  <c r="I1005" i="8"/>
  <c r="J1005" i="8"/>
  <c r="K1005" i="8"/>
  <c r="L1005" i="8"/>
  <c r="M1005" i="8"/>
  <c r="P1005" i="8" s="1"/>
  <c r="N1005" i="8"/>
  <c r="O1005" i="8"/>
  <c r="Y1005" i="8"/>
  <c r="Z1005" i="8"/>
  <c r="BD1005" i="8" s="1"/>
  <c r="AA1005" i="8"/>
  <c r="AC1005" i="8" s="1"/>
  <c r="H1006" i="8"/>
  <c r="I1006" i="8"/>
  <c r="J1006" i="8"/>
  <c r="K1006" i="8"/>
  <c r="L1006" i="8"/>
  <c r="M1006" i="8"/>
  <c r="N1006" i="8"/>
  <c r="P1006" i="8" s="1"/>
  <c r="O1006" i="8"/>
  <c r="Y1006" i="8"/>
  <c r="Z1006" i="8"/>
  <c r="BD1006" i="8" s="1"/>
  <c r="AA1006" i="8"/>
  <c r="AC1006" i="8" s="1"/>
  <c r="H1007" i="8"/>
  <c r="I1007" i="8"/>
  <c r="J1007" i="8"/>
  <c r="K1007" i="8"/>
  <c r="L1007" i="8"/>
  <c r="M1007" i="8"/>
  <c r="P1007" i="8" s="1"/>
  <c r="N1007" i="8"/>
  <c r="O1007" i="8"/>
  <c r="Y1007" i="8"/>
  <c r="Z1007" i="8"/>
  <c r="AA1007" i="8"/>
  <c r="AC1007" i="8" s="1"/>
  <c r="BD1007" i="8"/>
  <c r="H1008" i="8"/>
  <c r="I1008" i="8"/>
  <c r="J1008" i="8"/>
  <c r="K1008" i="8"/>
  <c r="L1008" i="8"/>
  <c r="M1008" i="8"/>
  <c r="N1008" i="8"/>
  <c r="O1008" i="8"/>
  <c r="Y1008" i="8"/>
  <c r="Z1008" i="8"/>
  <c r="BD1008" i="8" s="1"/>
  <c r="AA1008" i="8"/>
  <c r="AC1008" i="8"/>
  <c r="H1009" i="8"/>
  <c r="I1009" i="8"/>
  <c r="J1009" i="8"/>
  <c r="K1009" i="8"/>
  <c r="L1009" i="8"/>
  <c r="M1009" i="8"/>
  <c r="P1009" i="8" s="1"/>
  <c r="N1009" i="8"/>
  <c r="O1009" i="8"/>
  <c r="Y1009" i="8"/>
  <c r="Z1009" i="8"/>
  <c r="BD1009" i="8" s="1"/>
  <c r="AA1009" i="8"/>
  <c r="AC1009" i="8" s="1"/>
  <c r="H1010" i="8"/>
  <c r="I1010" i="8"/>
  <c r="J1010" i="8"/>
  <c r="K1010" i="8"/>
  <c r="L1010" i="8"/>
  <c r="M1010" i="8"/>
  <c r="P1010" i="8" s="1"/>
  <c r="N1010" i="8"/>
  <c r="O1010" i="8"/>
  <c r="Y1010" i="8"/>
  <c r="Z1010" i="8"/>
  <c r="BD1010" i="8" s="1"/>
  <c r="AA1010" i="8"/>
  <c r="AC1010" i="8" s="1"/>
  <c r="H1011" i="8"/>
  <c r="I1011" i="8"/>
  <c r="J1011" i="8"/>
  <c r="K1011" i="8"/>
  <c r="L1011" i="8"/>
  <c r="M1011" i="8"/>
  <c r="P1011" i="8" s="1"/>
  <c r="N1011" i="8"/>
  <c r="O1011" i="8"/>
  <c r="Y1011" i="8"/>
  <c r="Z1011" i="8"/>
  <c r="BD1011" i="8" s="1"/>
  <c r="AA1011" i="8"/>
  <c r="AC1011" i="8"/>
  <c r="H1012" i="8"/>
  <c r="I1012" i="8"/>
  <c r="J1012" i="8"/>
  <c r="K1012" i="8"/>
  <c r="L1012" i="8"/>
  <c r="M1012" i="8"/>
  <c r="P1012" i="8" s="1"/>
  <c r="N1012" i="8"/>
  <c r="O1012" i="8"/>
  <c r="Y1012" i="8"/>
  <c r="Z1012" i="8"/>
  <c r="BD1012" i="8" s="1"/>
  <c r="AA1012" i="8"/>
  <c r="AC1012" i="8"/>
  <c r="H1013" i="8"/>
  <c r="I1013" i="8"/>
  <c r="J1013" i="8"/>
  <c r="K1013" i="8"/>
  <c r="L1013" i="8"/>
  <c r="M1013" i="8"/>
  <c r="N1013" i="8"/>
  <c r="O1013" i="8"/>
  <c r="Y1013" i="8"/>
  <c r="Z1013" i="8"/>
  <c r="BD1013" i="8" s="1"/>
  <c r="AA1013" i="8"/>
  <c r="AC1013" i="8" s="1"/>
  <c r="H1014" i="8"/>
  <c r="I1014" i="8"/>
  <c r="J1014" i="8"/>
  <c r="K1014" i="8"/>
  <c r="L1014" i="8"/>
  <c r="M1014" i="8"/>
  <c r="N1014" i="8"/>
  <c r="P1014" i="8" s="1"/>
  <c r="O1014" i="8"/>
  <c r="Y1014" i="8"/>
  <c r="Z1014" i="8"/>
  <c r="BD1014" i="8" s="1"/>
  <c r="AA1014" i="8"/>
  <c r="AC1014" i="8" s="1"/>
  <c r="H1015" i="8"/>
  <c r="I1015" i="8"/>
  <c r="J1015" i="8"/>
  <c r="K1015" i="8"/>
  <c r="L1015" i="8"/>
  <c r="M1015" i="8"/>
  <c r="N1015" i="8"/>
  <c r="O1015" i="8"/>
  <c r="Y1015" i="8"/>
  <c r="Z1015" i="8"/>
  <c r="AA1015" i="8"/>
  <c r="AC1015" i="8" s="1"/>
  <c r="BD1015" i="8"/>
  <c r="H1016" i="8"/>
  <c r="I1016" i="8"/>
  <c r="J1016" i="8"/>
  <c r="K1016" i="8"/>
  <c r="L1016" i="8"/>
  <c r="M1016" i="8"/>
  <c r="N1016" i="8"/>
  <c r="O1016" i="8"/>
  <c r="Y1016" i="8"/>
  <c r="Z1016" i="8"/>
  <c r="BD1016" i="8" s="1"/>
  <c r="AA1016" i="8"/>
  <c r="AC1016" i="8" s="1"/>
  <c r="H1017" i="8"/>
  <c r="I1017" i="8"/>
  <c r="J1017" i="8"/>
  <c r="K1017" i="8"/>
  <c r="L1017" i="8"/>
  <c r="M1017" i="8"/>
  <c r="N1017" i="8"/>
  <c r="P1017" i="8" s="1"/>
  <c r="O1017" i="8"/>
  <c r="Y1017" i="8"/>
  <c r="Z1017" i="8"/>
  <c r="BD1017" i="8" s="1"/>
  <c r="AA1017" i="8"/>
  <c r="AC1017" i="8" s="1"/>
  <c r="H1018" i="8"/>
  <c r="I1018" i="8"/>
  <c r="J1018" i="8"/>
  <c r="K1018" i="8"/>
  <c r="L1018" i="8"/>
  <c r="M1018" i="8"/>
  <c r="P1018" i="8" s="1"/>
  <c r="N1018" i="8"/>
  <c r="O1018" i="8"/>
  <c r="Y1018" i="8"/>
  <c r="Z1018" i="8"/>
  <c r="BD1018" i="8" s="1"/>
  <c r="AA1018" i="8"/>
  <c r="AC1018" i="8" s="1"/>
  <c r="H1019" i="8"/>
  <c r="I1019" i="8"/>
  <c r="J1019" i="8"/>
  <c r="K1019" i="8"/>
  <c r="L1019" i="8"/>
  <c r="M1019" i="8"/>
  <c r="P1019" i="8" s="1"/>
  <c r="N1019" i="8"/>
  <c r="O1019" i="8"/>
  <c r="Y1019" i="8"/>
  <c r="Z1019" i="8"/>
  <c r="BD1019" i="8" s="1"/>
  <c r="AA1019" i="8"/>
  <c r="AC1019" i="8" s="1"/>
  <c r="H1020" i="8"/>
  <c r="I1020" i="8"/>
  <c r="J1020" i="8"/>
  <c r="K1020" i="8"/>
  <c r="L1020" i="8"/>
  <c r="M1020" i="8"/>
  <c r="P1020" i="8" s="1"/>
  <c r="N1020" i="8"/>
  <c r="O1020" i="8"/>
  <c r="Y1020" i="8"/>
  <c r="Z1020" i="8"/>
  <c r="BD1020" i="8" s="1"/>
  <c r="AA1020" i="8"/>
  <c r="AC1020" i="8" s="1"/>
  <c r="H1021" i="8"/>
  <c r="I1021" i="8"/>
  <c r="J1021" i="8"/>
  <c r="K1021" i="8"/>
  <c r="L1021" i="8"/>
  <c r="M1021" i="8"/>
  <c r="N1021" i="8"/>
  <c r="O1021" i="8"/>
  <c r="P1021" i="8"/>
  <c r="Y1021" i="8"/>
  <c r="Z1021" i="8"/>
  <c r="BD1021" i="8" s="1"/>
  <c r="AA1021" i="8"/>
  <c r="AC1021" i="8" s="1"/>
  <c r="H1022" i="8"/>
  <c r="I1022" i="8"/>
  <c r="J1022" i="8"/>
  <c r="K1022" i="8"/>
  <c r="L1022" i="8"/>
  <c r="M1022" i="8"/>
  <c r="P1022" i="8" s="1"/>
  <c r="N1022" i="8"/>
  <c r="O1022" i="8"/>
  <c r="Y1022" i="8"/>
  <c r="Z1022" i="8"/>
  <c r="BD1022" i="8" s="1"/>
  <c r="AA1022" i="8"/>
  <c r="AC1022" i="8" s="1"/>
  <c r="H1023" i="8"/>
  <c r="I1023" i="8"/>
  <c r="J1023" i="8"/>
  <c r="K1023" i="8"/>
  <c r="L1023" i="8"/>
  <c r="M1023" i="8"/>
  <c r="P1023" i="8" s="1"/>
  <c r="N1023" i="8"/>
  <c r="O1023" i="8"/>
  <c r="Y1023" i="8"/>
  <c r="Z1023" i="8"/>
  <c r="BD1023" i="8" s="1"/>
  <c r="AA1023" i="8"/>
  <c r="AC1023" i="8" s="1"/>
  <c r="H1024" i="8"/>
  <c r="I1024" i="8"/>
  <c r="J1024" i="8"/>
  <c r="K1024" i="8"/>
  <c r="L1024" i="8"/>
  <c r="M1024" i="8"/>
  <c r="N1024" i="8"/>
  <c r="O1024" i="8"/>
  <c r="P1024" i="8"/>
  <c r="Y1024" i="8"/>
  <c r="Z1024" i="8"/>
  <c r="BD1024" i="8" s="1"/>
  <c r="AA1024" i="8"/>
  <c r="AC1024" i="8" s="1"/>
  <c r="H1025" i="8"/>
  <c r="I1025" i="8"/>
  <c r="J1025" i="8"/>
  <c r="K1025" i="8"/>
  <c r="L1025" i="8"/>
  <c r="M1025" i="8"/>
  <c r="P1025" i="8" s="1"/>
  <c r="N1025" i="8"/>
  <c r="O1025" i="8"/>
  <c r="Y1025" i="8"/>
  <c r="Z1025" i="8"/>
  <c r="BD1025" i="8" s="1"/>
  <c r="AA1025" i="8"/>
  <c r="AC1025" i="8" s="1"/>
  <c r="H1026" i="8"/>
  <c r="I1026" i="8"/>
  <c r="J1026" i="8"/>
  <c r="K1026" i="8"/>
  <c r="L1026" i="8"/>
  <c r="M1026" i="8"/>
  <c r="P1026" i="8" s="1"/>
  <c r="N1026" i="8"/>
  <c r="O1026" i="8"/>
  <c r="Y1026" i="8"/>
  <c r="Z1026" i="8"/>
  <c r="BD1026" i="8" s="1"/>
  <c r="AA1026" i="8"/>
  <c r="AC1026" i="8" s="1"/>
  <c r="H1027" i="8"/>
  <c r="I1027" i="8"/>
  <c r="J1027" i="8"/>
  <c r="K1027" i="8"/>
  <c r="L1027" i="8"/>
  <c r="M1027" i="8"/>
  <c r="N1027" i="8"/>
  <c r="O1027" i="8"/>
  <c r="Y1027" i="8"/>
  <c r="Z1027" i="8"/>
  <c r="BD1027" i="8" s="1"/>
  <c r="AA1027" i="8"/>
  <c r="AC1027" i="8" s="1"/>
  <c r="H1028" i="8"/>
  <c r="I1028" i="8"/>
  <c r="J1028" i="8"/>
  <c r="K1028" i="8"/>
  <c r="L1028" i="8"/>
  <c r="M1028" i="8"/>
  <c r="P1028" i="8" s="1"/>
  <c r="N1028" i="8"/>
  <c r="O1028" i="8"/>
  <c r="Y1028" i="8"/>
  <c r="Z1028" i="8"/>
  <c r="BD1028" i="8" s="1"/>
  <c r="AA1028" i="8"/>
  <c r="AC1028" i="8" s="1"/>
  <c r="H1029" i="8"/>
  <c r="I1029" i="8"/>
  <c r="J1029" i="8"/>
  <c r="K1029" i="8"/>
  <c r="L1029" i="8"/>
  <c r="M1029" i="8"/>
  <c r="N1029" i="8"/>
  <c r="O1029" i="8"/>
  <c r="Y1029" i="8"/>
  <c r="Z1029" i="8"/>
  <c r="BD1029" i="8" s="1"/>
  <c r="AA1029" i="8"/>
  <c r="AC1029" i="8"/>
  <c r="H1030" i="8"/>
  <c r="I1030" i="8"/>
  <c r="J1030" i="8"/>
  <c r="K1030" i="8"/>
  <c r="L1030" i="8"/>
  <c r="M1030" i="8"/>
  <c r="P1030" i="8" s="1"/>
  <c r="N1030" i="8"/>
  <c r="O1030" i="8"/>
  <c r="Y1030" i="8"/>
  <c r="Z1030" i="8"/>
  <c r="BD1030" i="8" s="1"/>
  <c r="AA1030" i="8"/>
  <c r="AC1030" i="8" s="1"/>
  <c r="H1031" i="8"/>
  <c r="I1031" i="8"/>
  <c r="J1031" i="8"/>
  <c r="K1031" i="8"/>
  <c r="L1031" i="8"/>
  <c r="M1031" i="8"/>
  <c r="N1031" i="8"/>
  <c r="O1031" i="8"/>
  <c r="Y1031" i="8"/>
  <c r="Z1031" i="8"/>
  <c r="AA1031" i="8"/>
  <c r="AC1031" i="8" s="1"/>
  <c r="BD1031" i="8"/>
  <c r="H1032" i="8"/>
  <c r="I1032" i="8"/>
  <c r="J1032" i="8"/>
  <c r="K1032" i="8"/>
  <c r="L1032" i="8"/>
  <c r="M1032" i="8"/>
  <c r="P1032" i="8" s="1"/>
  <c r="N1032" i="8"/>
  <c r="O1032" i="8"/>
  <c r="Y1032" i="8"/>
  <c r="Z1032" i="8"/>
  <c r="BD1032" i="8" s="1"/>
  <c r="AA1032" i="8"/>
  <c r="AC1032" i="8"/>
  <c r="H1033" i="8"/>
  <c r="I1033" i="8"/>
  <c r="J1033" i="8"/>
  <c r="K1033" i="8"/>
  <c r="L1033" i="8"/>
  <c r="M1033" i="8"/>
  <c r="N1033" i="8"/>
  <c r="O1033" i="8"/>
  <c r="Y1033" i="8"/>
  <c r="Z1033" i="8"/>
  <c r="BD1033" i="8" s="1"/>
  <c r="AA1033" i="8"/>
  <c r="AC1033" i="8" s="1"/>
  <c r="H1034" i="8"/>
  <c r="I1034" i="8"/>
  <c r="J1034" i="8"/>
  <c r="K1034" i="8"/>
  <c r="L1034" i="8"/>
  <c r="M1034" i="8"/>
  <c r="N1034" i="8"/>
  <c r="P1034" i="8" s="1"/>
  <c r="O1034" i="8"/>
  <c r="Y1034" i="8"/>
  <c r="Z1034" i="8"/>
  <c r="BD1034" i="8" s="1"/>
  <c r="AA1034" i="8"/>
  <c r="AC1034" i="8" s="1"/>
  <c r="H1035" i="8"/>
  <c r="I1035" i="8"/>
  <c r="J1035" i="8"/>
  <c r="K1035" i="8"/>
  <c r="L1035" i="8"/>
  <c r="M1035" i="8"/>
  <c r="N1035" i="8"/>
  <c r="O1035" i="8"/>
  <c r="Y1035" i="8"/>
  <c r="Z1035" i="8"/>
  <c r="AA1035" i="8"/>
  <c r="AC1035" i="8" s="1"/>
  <c r="BD1035" i="8"/>
  <c r="H1036" i="8"/>
  <c r="I1036" i="8"/>
  <c r="J1036" i="8"/>
  <c r="K1036" i="8"/>
  <c r="L1036" i="8"/>
  <c r="M1036" i="8"/>
  <c r="N1036" i="8"/>
  <c r="O1036" i="8"/>
  <c r="P1036" i="8"/>
  <c r="Y1036" i="8"/>
  <c r="Z1036" i="8"/>
  <c r="BD1036" i="8" s="1"/>
  <c r="AA1036" i="8"/>
  <c r="AC1036" i="8" s="1"/>
  <c r="H1037" i="8"/>
  <c r="I1037" i="8"/>
  <c r="J1037" i="8"/>
  <c r="K1037" i="8"/>
  <c r="L1037" i="8"/>
  <c r="M1037" i="8"/>
  <c r="P1037" i="8" s="1"/>
  <c r="N1037" i="8"/>
  <c r="O1037" i="8"/>
  <c r="Y1037" i="8"/>
  <c r="Z1037" i="8"/>
  <c r="BD1037" i="8" s="1"/>
  <c r="AA1037" i="8"/>
  <c r="AC1037" i="8" s="1"/>
  <c r="H1038" i="8"/>
  <c r="I1038" i="8"/>
  <c r="J1038" i="8"/>
  <c r="K1038" i="8"/>
  <c r="L1038" i="8"/>
  <c r="M1038" i="8"/>
  <c r="P1038" i="8" s="1"/>
  <c r="N1038" i="8"/>
  <c r="O1038" i="8"/>
  <c r="Y1038" i="8"/>
  <c r="Z1038" i="8"/>
  <c r="BD1038" i="8" s="1"/>
  <c r="AA1038" i="8"/>
  <c r="AC1038" i="8" s="1"/>
  <c r="H1039" i="8"/>
  <c r="I1039" i="8"/>
  <c r="J1039" i="8"/>
  <c r="K1039" i="8"/>
  <c r="L1039" i="8"/>
  <c r="M1039" i="8"/>
  <c r="P1039" i="8" s="1"/>
  <c r="N1039" i="8"/>
  <c r="O1039" i="8"/>
  <c r="Y1039" i="8"/>
  <c r="Z1039" i="8"/>
  <c r="BD1039" i="8" s="1"/>
  <c r="AA1039" i="8"/>
  <c r="AC1039" i="8" s="1"/>
  <c r="H1040" i="8"/>
  <c r="I1040" i="8"/>
  <c r="J1040" i="8"/>
  <c r="K1040" i="8"/>
  <c r="L1040" i="8"/>
  <c r="M1040" i="8"/>
  <c r="P1040" i="8" s="1"/>
  <c r="N1040" i="8"/>
  <c r="O1040" i="8"/>
  <c r="Y1040" i="8"/>
  <c r="Z1040" i="8"/>
  <c r="BD1040" i="8" s="1"/>
  <c r="AA1040" i="8"/>
  <c r="AC1040" i="8"/>
  <c r="H1041" i="8"/>
  <c r="I1041" i="8"/>
  <c r="J1041" i="8"/>
  <c r="K1041" i="8"/>
  <c r="L1041" i="8"/>
  <c r="M1041" i="8"/>
  <c r="N1041" i="8"/>
  <c r="O1041" i="8"/>
  <c r="Y1041" i="8"/>
  <c r="Z1041" i="8"/>
  <c r="BD1041" i="8" s="1"/>
  <c r="AA1041" i="8"/>
  <c r="AC1041" i="8" s="1"/>
  <c r="H1042" i="8"/>
  <c r="I1042" i="8"/>
  <c r="J1042" i="8"/>
  <c r="K1042" i="8"/>
  <c r="L1042" i="8"/>
  <c r="M1042" i="8"/>
  <c r="P1042" i="8" s="1"/>
  <c r="N1042" i="8"/>
  <c r="O1042" i="8"/>
  <c r="Y1042" i="8"/>
  <c r="Z1042" i="8"/>
  <c r="BD1042" i="8" s="1"/>
  <c r="AA1042" i="8"/>
  <c r="AC1042" i="8"/>
  <c r="H1043" i="8"/>
  <c r="I1043" i="8"/>
  <c r="J1043" i="8"/>
  <c r="K1043" i="8"/>
  <c r="L1043" i="8"/>
  <c r="M1043" i="8"/>
  <c r="P1043" i="8" s="1"/>
  <c r="N1043" i="8"/>
  <c r="O1043" i="8"/>
  <c r="Y1043" i="8"/>
  <c r="Z1043" i="8"/>
  <c r="BD1043" i="8" s="1"/>
  <c r="AA1043" i="8"/>
  <c r="AC1043" i="8" s="1"/>
  <c r="H1044" i="8"/>
  <c r="I1044" i="8"/>
  <c r="J1044" i="8"/>
  <c r="K1044" i="8"/>
  <c r="L1044" i="8"/>
  <c r="M1044" i="8"/>
  <c r="P1044" i="8" s="1"/>
  <c r="N1044" i="8"/>
  <c r="O1044" i="8"/>
  <c r="Y1044" i="8"/>
  <c r="Z1044" i="8"/>
  <c r="BD1044" i="8" s="1"/>
  <c r="AA1044" i="8"/>
  <c r="AC1044" i="8" s="1"/>
  <c r="H1045" i="8"/>
  <c r="I1045" i="8"/>
  <c r="J1045" i="8"/>
  <c r="K1045" i="8"/>
  <c r="L1045" i="8"/>
  <c r="M1045" i="8"/>
  <c r="P1045" i="8" s="1"/>
  <c r="N1045" i="8"/>
  <c r="O1045" i="8"/>
  <c r="Y1045" i="8"/>
  <c r="Z1045" i="8"/>
  <c r="BD1045" i="8" s="1"/>
  <c r="AA1045" i="8"/>
  <c r="AC1045" i="8" s="1"/>
  <c r="H1046" i="8"/>
  <c r="I1046" i="8"/>
  <c r="J1046" i="8"/>
  <c r="K1046" i="8"/>
  <c r="L1046" i="8"/>
  <c r="M1046" i="8"/>
  <c r="N1046" i="8"/>
  <c r="O1046" i="8"/>
  <c r="P1046" i="8"/>
  <c r="Y1046" i="8"/>
  <c r="Z1046" i="8"/>
  <c r="BD1046" i="8" s="1"/>
  <c r="AA1046" i="8"/>
  <c r="AC1046" i="8" s="1"/>
  <c r="H1047" i="8"/>
  <c r="I1047" i="8"/>
  <c r="J1047" i="8"/>
  <c r="K1047" i="8"/>
  <c r="L1047" i="8"/>
  <c r="M1047" i="8"/>
  <c r="P1047" i="8" s="1"/>
  <c r="N1047" i="8"/>
  <c r="O1047" i="8"/>
  <c r="Y1047" i="8"/>
  <c r="Z1047" i="8"/>
  <c r="AA1047" i="8"/>
  <c r="AC1047" i="8" s="1"/>
  <c r="BD1047" i="8"/>
  <c r="H1048" i="8"/>
  <c r="I1048" i="8"/>
  <c r="J1048" i="8"/>
  <c r="K1048" i="8"/>
  <c r="L1048" i="8"/>
  <c r="M1048" i="8"/>
  <c r="P1048" i="8" s="1"/>
  <c r="N1048" i="8"/>
  <c r="O1048" i="8"/>
  <c r="Y1048" i="8"/>
  <c r="Z1048" i="8"/>
  <c r="BD1048" i="8" s="1"/>
  <c r="AA1048" i="8"/>
  <c r="AC1048" i="8" s="1"/>
  <c r="H1049" i="8"/>
  <c r="I1049" i="8"/>
  <c r="J1049" i="8"/>
  <c r="K1049" i="8"/>
  <c r="L1049" i="8"/>
  <c r="M1049" i="8"/>
  <c r="P1049" i="8" s="1"/>
  <c r="N1049" i="8"/>
  <c r="O1049" i="8"/>
  <c r="Y1049" i="8"/>
  <c r="Z1049" i="8"/>
  <c r="BD1049" i="8" s="1"/>
  <c r="AA1049" i="8"/>
  <c r="AC1049" i="8"/>
  <c r="H1050" i="8"/>
  <c r="I1050" i="8"/>
  <c r="J1050" i="8"/>
  <c r="K1050" i="8"/>
  <c r="L1050" i="8"/>
  <c r="M1050" i="8"/>
  <c r="P1050" i="8" s="1"/>
  <c r="N1050" i="8"/>
  <c r="O1050" i="8"/>
  <c r="Y1050" i="8"/>
  <c r="Z1050" i="8"/>
  <c r="BD1050" i="8" s="1"/>
  <c r="AA1050" i="8"/>
  <c r="AC1050" i="8" s="1"/>
  <c r="H1051" i="8"/>
  <c r="I1051" i="8"/>
  <c r="J1051" i="8"/>
  <c r="K1051" i="8"/>
  <c r="L1051" i="8"/>
  <c r="M1051" i="8"/>
  <c r="P1051" i="8" s="1"/>
  <c r="N1051" i="8"/>
  <c r="O1051" i="8"/>
  <c r="Y1051" i="8"/>
  <c r="Z1051" i="8"/>
  <c r="AA1051" i="8"/>
  <c r="AC1051" i="8"/>
  <c r="BD1051" i="8"/>
  <c r="H1052" i="8"/>
  <c r="I1052" i="8"/>
  <c r="J1052" i="8"/>
  <c r="K1052" i="8"/>
  <c r="L1052" i="8"/>
  <c r="M1052" i="8"/>
  <c r="P1052" i="8" s="1"/>
  <c r="N1052" i="8"/>
  <c r="O1052" i="8"/>
  <c r="Y1052" i="8"/>
  <c r="Z1052" i="8"/>
  <c r="BD1052" i="8" s="1"/>
  <c r="AA1052" i="8"/>
  <c r="AC1052" i="8" s="1"/>
  <c r="H1053" i="8"/>
  <c r="I1053" i="8"/>
  <c r="J1053" i="8"/>
  <c r="K1053" i="8"/>
  <c r="L1053" i="8"/>
  <c r="M1053" i="8"/>
  <c r="P1053" i="8" s="1"/>
  <c r="N1053" i="8"/>
  <c r="O1053" i="8"/>
  <c r="Y1053" i="8"/>
  <c r="Z1053" i="8"/>
  <c r="BD1053" i="8" s="1"/>
  <c r="AA1053" i="8"/>
  <c r="AC1053" i="8" s="1"/>
  <c r="H1054" i="8"/>
  <c r="I1054" i="8"/>
  <c r="J1054" i="8"/>
  <c r="K1054" i="8"/>
  <c r="L1054" i="8"/>
  <c r="M1054" i="8"/>
  <c r="P1054" i="8" s="1"/>
  <c r="N1054" i="8"/>
  <c r="O1054" i="8"/>
  <c r="Y1054" i="8"/>
  <c r="Z1054" i="8"/>
  <c r="BD1054" i="8" s="1"/>
  <c r="AA1054" i="8"/>
  <c r="AC1054" i="8" s="1"/>
  <c r="H1055" i="8"/>
  <c r="I1055" i="8"/>
  <c r="J1055" i="8"/>
  <c r="K1055" i="8"/>
  <c r="L1055" i="8"/>
  <c r="M1055" i="8"/>
  <c r="N1055" i="8"/>
  <c r="O1055" i="8"/>
  <c r="Y1055" i="8"/>
  <c r="Z1055" i="8"/>
  <c r="BD1055" i="8" s="1"/>
  <c r="AA1055" i="8"/>
  <c r="AC1055" i="8" s="1"/>
  <c r="H1056" i="8"/>
  <c r="I1056" i="8"/>
  <c r="J1056" i="8"/>
  <c r="K1056" i="8"/>
  <c r="L1056" i="8"/>
  <c r="M1056" i="8"/>
  <c r="P1056" i="8" s="1"/>
  <c r="N1056" i="8"/>
  <c r="O1056" i="8"/>
  <c r="Y1056" i="8"/>
  <c r="Z1056" i="8"/>
  <c r="BD1056" i="8" s="1"/>
  <c r="AA1056" i="8"/>
  <c r="AC1056" i="8" s="1"/>
  <c r="H1057" i="8"/>
  <c r="I1057" i="8"/>
  <c r="J1057" i="8"/>
  <c r="K1057" i="8"/>
  <c r="L1057" i="8"/>
  <c r="M1057" i="8"/>
  <c r="N1057" i="8"/>
  <c r="P1057" i="8" s="1"/>
  <c r="O1057" i="8"/>
  <c r="Y1057" i="8"/>
  <c r="Z1057" i="8"/>
  <c r="BD1057" i="8" s="1"/>
  <c r="AA1057" i="8"/>
  <c r="AC1057" i="8"/>
  <c r="H1058" i="8"/>
  <c r="I1058" i="8"/>
  <c r="J1058" i="8"/>
  <c r="K1058" i="8"/>
  <c r="L1058" i="8"/>
  <c r="M1058" i="8"/>
  <c r="P1058" i="8" s="1"/>
  <c r="N1058" i="8"/>
  <c r="O1058" i="8"/>
  <c r="Y1058" i="8"/>
  <c r="Z1058" i="8"/>
  <c r="BD1058" i="8" s="1"/>
  <c r="AA1058" i="8"/>
  <c r="AC1058" i="8" s="1"/>
  <c r="H1059" i="8"/>
  <c r="I1059" i="8"/>
  <c r="J1059" i="8"/>
  <c r="K1059" i="8"/>
  <c r="L1059" i="8"/>
  <c r="M1059" i="8"/>
  <c r="N1059" i="8"/>
  <c r="O1059" i="8"/>
  <c r="Y1059" i="8"/>
  <c r="Z1059" i="8"/>
  <c r="AA1059" i="8"/>
  <c r="AC1059" i="8" s="1"/>
  <c r="BD1059" i="8"/>
  <c r="H1060" i="8"/>
  <c r="I1060" i="8"/>
  <c r="J1060" i="8"/>
  <c r="K1060" i="8"/>
  <c r="L1060" i="8"/>
  <c r="M1060" i="8"/>
  <c r="P1060" i="8" s="1"/>
  <c r="N1060" i="8"/>
  <c r="O1060" i="8"/>
  <c r="Y1060" i="8"/>
  <c r="Z1060" i="8"/>
  <c r="BD1060" i="8" s="1"/>
  <c r="AA1060" i="8"/>
  <c r="AC1060" i="8" s="1"/>
  <c r="H1061" i="8"/>
  <c r="I1061" i="8"/>
  <c r="J1061" i="8"/>
  <c r="K1061" i="8"/>
  <c r="L1061" i="8"/>
  <c r="M1061" i="8"/>
  <c r="P1061" i="8" s="1"/>
  <c r="N1061" i="8"/>
  <c r="O1061" i="8"/>
  <c r="Y1061" i="8"/>
  <c r="Z1061" i="8"/>
  <c r="BD1061" i="8" s="1"/>
  <c r="AA1061" i="8"/>
  <c r="AC1061" i="8"/>
  <c r="H1062" i="8"/>
  <c r="I1062" i="8"/>
  <c r="J1062" i="8"/>
  <c r="K1062" i="8"/>
  <c r="L1062" i="8"/>
  <c r="M1062" i="8"/>
  <c r="P1062" i="8" s="1"/>
  <c r="N1062" i="8"/>
  <c r="O1062" i="8"/>
  <c r="Y1062" i="8"/>
  <c r="Z1062" i="8"/>
  <c r="BD1062" i="8" s="1"/>
  <c r="AA1062" i="8"/>
  <c r="AC1062" i="8" s="1"/>
  <c r="H1063" i="8"/>
  <c r="I1063" i="8"/>
  <c r="J1063" i="8"/>
  <c r="K1063" i="8"/>
  <c r="L1063" i="8"/>
  <c r="M1063" i="8"/>
  <c r="P1063" i="8" s="1"/>
  <c r="N1063" i="8"/>
  <c r="O1063" i="8"/>
  <c r="Y1063" i="8"/>
  <c r="Z1063" i="8"/>
  <c r="BD1063" i="8" s="1"/>
  <c r="AA1063" i="8"/>
  <c r="AC1063" i="8" s="1"/>
  <c r="H1064" i="8"/>
  <c r="I1064" i="8"/>
  <c r="J1064" i="8"/>
  <c r="K1064" i="8"/>
  <c r="L1064" i="8"/>
  <c r="M1064" i="8"/>
  <c r="P1064" i="8" s="1"/>
  <c r="N1064" i="8"/>
  <c r="O1064" i="8"/>
  <c r="Y1064" i="8"/>
  <c r="Z1064" i="8"/>
  <c r="BD1064" i="8" s="1"/>
  <c r="AA1064" i="8"/>
  <c r="AC1064" i="8"/>
  <c r="H1065" i="8"/>
  <c r="I1065" i="8"/>
  <c r="J1065" i="8"/>
  <c r="K1065" i="8"/>
  <c r="L1065" i="8"/>
  <c r="M1065" i="8"/>
  <c r="P1065" i="8" s="1"/>
  <c r="N1065" i="8"/>
  <c r="O1065" i="8"/>
  <c r="Y1065" i="8"/>
  <c r="Z1065" i="8"/>
  <c r="BD1065" i="8" s="1"/>
  <c r="AA1065" i="8"/>
  <c r="AC1065" i="8" s="1"/>
  <c r="H1066" i="8"/>
  <c r="I1066" i="8"/>
  <c r="J1066" i="8"/>
  <c r="K1066" i="8"/>
  <c r="L1066" i="8"/>
  <c r="M1066" i="8"/>
  <c r="P1066" i="8" s="1"/>
  <c r="N1066" i="8"/>
  <c r="O1066" i="8"/>
  <c r="Y1066" i="8"/>
  <c r="Z1066" i="8"/>
  <c r="BD1066" i="8" s="1"/>
  <c r="AA1066" i="8"/>
  <c r="AC1066" i="8" s="1"/>
  <c r="H1067" i="8"/>
  <c r="I1067" i="8"/>
  <c r="J1067" i="8"/>
  <c r="K1067" i="8"/>
  <c r="L1067" i="8"/>
  <c r="M1067" i="8"/>
  <c r="P1067" i="8" s="1"/>
  <c r="N1067" i="8"/>
  <c r="O1067" i="8"/>
  <c r="Y1067" i="8"/>
  <c r="Z1067" i="8"/>
  <c r="BD1067" i="8" s="1"/>
  <c r="AA1067" i="8"/>
  <c r="AC1067" i="8" s="1"/>
  <c r="H1068" i="8"/>
  <c r="I1068" i="8"/>
  <c r="J1068" i="8"/>
  <c r="K1068" i="8"/>
  <c r="L1068" i="8"/>
  <c r="M1068" i="8"/>
  <c r="P1068" i="8" s="1"/>
  <c r="N1068" i="8"/>
  <c r="O1068" i="8"/>
  <c r="Y1068" i="8"/>
  <c r="Z1068" i="8"/>
  <c r="BD1068" i="8" s="1"/>
  <c r="AA1068" i="8"/>
  <c r="AC1068" i="8" s="1"/>
  <c r="H1069" i="8"/>
  <c r="I1069" i="8"/>
  <c r="J1069" i="8"/>
  <c r="K1069" i="8"/>
  <c r="L1069" i="8"/>
  <c r="M1069" i="8"/>
  <c r="N1069" i="8"/>
  <c r="P1069" i="8" s="1"/>
  <c r="O1069" i="8"/>
  <c r="Y1069" i="8"/>
  <c r="Z1069" i="8"/>
  <c r="BD1069" i="8" s="1"/>
  <c r="AA1069" i="8"/>
  <c r="AC1069" i="8" s="1"/>
  <c r="H1070" i="8"/>
  <c r="I1070" i="8"/>
  <c r="J1070" i="8"/>
  <c r="K1070" i="8"/>
  <c r="L1070" i="8"/>
  <c r="M1070" i="8"/>
  <c r="P1070" i="8" s="1"/>
  <c r="N1070" i="8"/>
  <c r="O1070" i="8"/>
  <c r="Y1070" i="8"/>
  <c r="Z1070" i="8"/>
  <c r="BD1070" i="8" s="1"/>
  <c r="AA1070" i="8"/>
  <c r="AC1070" i="8" s="1"/>
  <c r="H1071" i="8"/>
  <c r="I1071" i="8"/>
  <c r="J1071" i="8"/>
  <c r="K1071" i="8"/>
  <c r="L1071" i="8"/>
  <c r="M1071" i="8"/>
  <c r="N1071" i="8"/>
  <c r="O1071" i="8"/>
  <c r="Y1071" i="8"/>
  <c r="Z1071" i="8"/>
  <c r="BD1071" i="8" s="1"/>
  <c r="AA1071" i="8"/>
  <c r="AC1071" i="8" s="1"/>
  <c r="H1072" i="8"/>
  <c r="I1072" i="8"/>
  <c r="J1072" i="8"/>
  <c r="K1072" i="8"/>
  <c r="L1072" i="8"/>
  <c r="M1072" i="8"/>
  <c r="P1072" i="8" s="1"/>
  <c r="N1072" i="8"/>
  <c r="O1072" i="8"/>
  <c r="Y1072" i="8"/>
  <c r="Z1072" i="8"/>
  <c r="BD1072" i="8" s="1"/>
  <c r="AA1072" i="8"/>
  <c r="AC1072" i="8" s="1"/>
  <c r="H1073" i="8"/>
  <c r="I1073" i="8"/>
  <c r="J1073" i="8"/>
  <c r="K1073" i="8"/>
  <c r="L1073" i="8"/>
  <c r="M1073" i="8"/>
  <c r="N1073" i="8"/>
  <c r="O1073" i="8"/>
  <c r="Y1073" i="8"/>
  <c r="Z1073" i="8"/>
  <c r="BD1073" i="8" s="1"/>
  <c r="AA1073" i="8"/>
  <c r="AC1073" i="8" s="1"/>
  <c r="H1074" i="8"/>
  <c r="I1074" i="8"/>
  <c r="J1074" i="8"/>
  <c r="K1074" i="8"/>
  <c r="L1074" i="8"/>
  <c r="M1074" i="8"/>
  <c r="N1074" i="8"/>
  <c r="O1074" i="8"/>
  <c r="Y1074" i="8"/>
  <c r="Z1074" i="8"/>
  <c r="BD1074" i="8" s="1"/>
  <c r="AA1074" i="8"/>
  <c r="AC1074" i="8" s="1"/>
  <c r="H1075" i="8"/>
  <c r="I1075" i="8"/>
  <c r="J1075" i="8"/>
  <c r="K1075" i="8"/>
  <c r="L1075" i="8"/>
  <c r="M1075" i="8"/>
  <c r="N1075" i="8"/>
  <c r="O1075" i="8"/>
  <c r="Y1075" i="8"/>
  <c r="Z1075" i="8"/>
  <c r="BD1075" i="8" s="1"/>
  <c r="AA1075" i="8"/>
  <c r="AC1075" i="8" s="1"/>
  <c r="H1076" i="8"/>
  <c r="I1076" i="8"/>
  <c r="J1076" i="8"/>
  <c r="K1076" i="8"/>
  <c r="L1076" i="8"/>
  <c r="M1076" i="8"/>
  <c r="N1076" i="8"/>
  <c r="O1076" i="8"/>
  <c r="P1076" i="8"/>
  <c r="Y1076" i="8"/>
  <c r="Z1076" i="8"/>
  <c r="BD1076" i="8" s="1"/>
  <c r="AA1076" i="8"/>
  <c r="AC1076" i="8" s="1"/>
  <c r="H1077" i="8"/>
  <c r="I1077" i="8"/>
  <c r="J1077" i="8"/>
  <c r="K1077" i="8"/>
  <c r="L1077" i="8"/>
  <c r="M1077" i="8"/>
  <c r="P1077" i="8" s="1"/>
  <c r="N1077" i="8"/>
  <c r="O1077" i="8"/>
  <c r="Y1077" i="8"/>
  <c r="Z1077" i="8"/>
  <c r="BD1077" i="8" s="1"/>
  <c r="AA1077" i="8"/>
  <c r="AC1077" i="8" s="1"/>
  <c r="H1078" i="8"/>
  <c r="I1078" i="8"/>
  <c r="J1078" i="8"/>
  <c r="K1078" i="8"/>
  <c r="L1078" i="8"/>
  <c r="M1078" i="8"/>
  <c r="N1078" i="8"/>
  <c r="O1078" i="8"/>
  <c r="P1078" i="8"/>
  <c r="Y1078" i="8"/>
  <c r="Z1078" i="8"/>
  <c r="BD1078" i="8" s="1"/>
  <c r="AA1078" i="8"/>
  <c r="AC1078" i="8" s="1"/>
  <c r="H1079" i="8"/>
  <c r="I1079" i="8"/>
  <c r="J1079" i="8"/>
  <c r="K1079" i="8"/>
  <c r="L1079" i="8"/>
  <c r="M1079" i="8"/>
  <c r="N1079" i="8"/>
  <c r="O1079" i="8"/>
  <c r="Y1079" i="8"/>
  <c r="Z1079" i="8"/>
  <c r="AA1079" i="8"/>
  <c r="AC1079" i="8" s="1"/>
  <c r="BD1079" i="8"/>
  <c r="H1080" i="8"/>
  <c r="I1080" i="8"/>
  <c r="J1080" i="8"/>
  <c r="K1080" i="8"/>
  <c r="L1080" i="8"/>
  <c r="M1080" i="8"/>
  <c r="P1080" i="8" s="1"/>
  <c r="N1080" i="8"/>
  <c r="O1080" i="8"/>
  <c r="Y1080" i="8"/>
  <c r="Z1080" i="8"/>
  <c r="BD1080" i="8" s="1"/>
  <c r="AA1080" i="8"/>
  <c r="AC1080" i="8" s="1"/>
  <c r="H1081" i="8"/>
  <c r="I1081" i="8"/>
  <c r="J1081" i="8"/>
  <c r="K1081" i="8"/>
  <c r="L1081" i="8"/>
  <c r="M1081" i="8"/>
  <c r="N1081" i="8"/>
  <c r="O1081" i="8"/>
  <c r="Y1081" i="8"/>
  <c r="Z1081" i="8"/>
  <c r="BD1081" i="8" s="1"/>
  <c r="AA1081" i="8"/>
  <c r="AC1081" i="8" s="1"/>
  <c r="H1082" i="8"/>
  <c r="I1082" i="8"/>
  <c r="J1082" i="8"/>
  <c r="K1082" i="8"/>
  <c r="L1082" i="8"/>
  <c r="M1082" i="8"/>
  <c r="N1082" i="8"/>
  <c r="O1082" i="8"/>
  <c r="Y1082" i="8"/>
  <c r="Z1082" i="8"/>
  <c r="BD1082" i="8" s="1"/>
  <c r="AA1082" i="8"/>
  <c r="AC1082" i="8" s="1"/>
  <c r="H1083" i="8"/>
  <c r="I1083" i="8"/>
  <c r="J1083" i="8"/>
  <c r="K1083" i="8"/>
  <c r="L1083" i="8"/>
  <c r="M1083" i="8"/>
  <c r="N1083" i="8"/>
  <c r="O1083" i="8"/>
  <c r="Y1083" i="8"/>
  <c r="Z1083" i="8"/>
  <c r="BD1083" i="8" s="1"/>
  <c r="AA1083" i="8"/>
  <c r="AC1083" i="8" s="1"/>
  <c r="H1084" i="8"/>
  <c r="I1084" i="8"/>
  <c r="J1084" i="8"/>
  <c r="K1084" i="8"/>
  <c r="L1084" i="8"/>
  <c r="M1084" i="8"/>
  <c r="P1084" i="8" s="1"/>
  <c r="N1084" i="8"/>
  <c r="O1084" i="8"/>
  <c r="Y1084" i="8"/>
  <c r="Z1084" i="8"/>
  <c r="BD1084" i="8" s="1"/>
  <c r="AA1084" i="8"/>
  <c r="AC1084" i="8" s="1"/>
  <c r="H1085" i="8"/>
  <c r="I1085" i="8"/>
  <c r="J1085" i="8"/>
  <c r="K1085" i="8"/>
  <c r="L1085" i="8"/>
  <c r="M1085" i="8"/>
  <c r="P1085" i="8" s="1"/>
  <c r="N1085" i="8"/>
  <c r="O1085" i="8"/>
  <c r="Y1085" i="8"/>
  <c r="Z1085" i="8"/>
  <c r="BD1085" i="8" s="1"/>
  <c r="AA1085" i="8"/>
  <c r="AC1085" i="8" s="1"/>
  <c r="H1086" i="8"/>
  <c r="I1086" i="8"/>
  <c r="J1086" i="8"/>
  <c r="K1086" i="8"/>
  <c r="L1086" i="8"/>
  <c r="M1086" i="8"/>
  <c r="P1086" i="8" s="1"/>
  <c r="N1086" i="8"/>
  <c r="O1086" i="8"/>
  <c r="Y1086" i="8"/>
  <c r="Z1086" i="8"/>
  <c r="BD1086" i="8" s="1"/>
  <c r="AA1086" i="8"/>
  <c r="AC1086" i="8"/>
  <c r="H1087" i="8"/>
  <c r="I1087" i="8"/>
  <c r="J1087" i="8"/>
  <c r="K1087" i="8"/>
  <c r="L1087" i="8"/>
  <c r="M1087" i="8"/>
  <c r="P1087" i="8" s="1"/>
  <c r="N1087" i="8"/>
  <c r="O1087" i="8"/>
  <c r="Y1087" i="8"/>
  <c r="Z1087" i="8"/>
  <c r="BD1087" i="8" s="1"/>
  <c r="AA1087" i="8"/>
  <c r="AC1087" i="8" s="1"/>
  <c r="H1088" i="8"/>
  <c r="I1088" i="8"/>
  <c r="J1088" i="8"/>
  <c r="K1088" i="8"/>
  <c r="L1088" i="8"/>
  <c r="M1088" i="8"/>
  <c r="N1088" i="8"/>
  <c r="P1088" i="8" s="1"/>
  <c r="O1088" i="8"/>
  <c r="Y1088" i="8"/>
  <c r="Z1088" i="8"/>
  <c r="BD1088" i="8" s="1"/>
  <c r="AA1088" i="8"/>
  <c r="AC1088" i="8"/>
  <c r="H1089" i="8"/>
  <c r="I1089" i="8"/>
  <c r="J1089" i="8"/>
  <c r="K1089" i="8"/>
  <c r="L1089" i="8"/>
  <c r="M1089" i="8"/>
  <c r="N1089" i="8"/>
  <c r="O1089" i="8"/>
  <c r="Y1089" i="8"/>
  <c r="Z1089" i="8"/>
  <c r="BD1089" i="8" s="1"/>
  <c r="AA1089" i="8"/>
  <c r="AC1089" i="8" s="1"/>
  <c r="H1090" i="8"/>
  <c r="I1090" i="8"/>
  <c r="J1090" i="8"/>
  <c r="K1090" i="8"/>
  <c r="L1090" i="8"/>
  <c r="M1090" i="8"/>
  <c r="N1090" i="8"/>
  <c r="O1090" i="8"/>
  <c r="Y1090" i="8"/>
  <c r="Z1090" i="8"/>
  <c r="BD1090" i="8" s="1"/>
  <c r="AA1090" i="8"/>
  <c r="AC1090" i="8" s="1"/>
  <c r="H1091" i="8"/>
  <c r="I1091" i="8"/>
  <c r="J1091" i="8"/>
  <c r="K1091" i="8"/>
  <c r="L1091" i="8"/>
  <c r="M1091" i="8"/>
  <c r="N1091" i="8"/>
  <c r="O1091" i="8"/>
  <c r="Y1091" i="8"/>
  <c r="Z1091" i="8"/>
  <c r="BD1091" i="8" s="1"/>
  <c r="AA1091" i="8"/>
  <c r="AC1091" i="8" s="1"/>
  <c r="H1092" i="8"/>
  <c r="I1092" i="8"/>
  <c r="J1092" i="8"/>
  <c r="K1092" i="8"/>
  <c r="L1092" i="8"/>
  <c r="M1092" i="8"/>
  <c r="N1092" i="8"/>
  <c r="O1092" i="8"/>
  <c r="Y1092" i="8"/>
  <c r="Z1092" i="8"/>
  <c r="BD1092" i="8" s="1"/>
  <c r="AA1092" i="8"/>
  <c r="AC1092" i="8"/>
  <c r="H1093" i="8"/>
  <c r="I1093" i="8"/>
  <c r="J1093" i="8"/>
  <c r="K1093" i="8"/>
  <c r="L1093" i="8"/>
  <c r="M1093" i="8"/>
  <c r="N1093" i="8"/>
  <c r="O1093" i="8"/>
  <c r="Y1093" i="8"/>
  <c r="Z1093" i="8"/>
  <c r="BD1093" i="8" s="1"/>
  <c r="AA1093" i="8"/>
  <c r="AC1093" i="8" s="1"/>
  <c r="H1094" i="8"/>
  <c r="I1094" i="8"/>
  <c r="J1094" i="8"/>
  <c r="K1094" i="8"/>
  <c r="L1094" i="8"/>
  <c r="M1094" i="8"/>
  <c r="N1094" i="8"/>
  <c r="O1094" i="8"/>
  <c r="P1094" i="8"/>
  <c r="Y1094" i="8"/>
  <c r="Z1094" i="8"/>
  <c r="BD1094" i="8" s="1"/>
  <c r="AA1094" i="8"/>
  <c r="AC1094" i="8" s="1"/>
  <c r="H1095" i="8"/>
  <c r="I1095" i="8"/>
  <c r="J1095" i="8"/>
  <c r="K1095" i="8"/>
  <c r="L1095" i="8"/>
  <c r="M1095" i="8"/>
  <c r="P1095" i="8" s="1"/>
  <c r="N1095" i="8"/>
  <c r="O1095" i="8"/>
  <c r="Y1095" i="8"/>
  <c r="Z1095" i="8"/>
  <c r="BD1095" i="8" s="1"/>
  <c r="AA1095" i="8"/>
  <c r="AC1095" i="8" s="1"/>
  <c r="H1096" i="8"/>
  <c r="I1096" i="8"/>
  <c r="J1096" i="8"/>
  <c r="K1096" i="8"/>
  <c r="L1096" i="8"/>
  <c r="M1096" i="8"/>
  <c r="N1096" i="8"/>
  <c r="O1096" i="8"/>
  <c r="Y1096" i="8"/>
  <c r="Z1096" i="8"/>
  <c r="BD1096" i="8" s="1"/>
  <c r="AA1096" i="8"/>
  <c r="AC1096" i="8" s="1"/>
  <c r="H1097" i="8"/>
  <c r="I1097" i="8"/>
  <c r="J1097" i="8"/>
  <c r="K1097" i="8"/>
  <c r="L1097" i="8"/>
  <c r="M1097" i="8"/>
  <c r="P1097" i="8" s="1"/>
  <c r="N1097" i="8"/>
  <c r="O1097" i="8"/>
  <c r="Y1097" i="8"/>
  <c r="Z1097" i="8"/>
  <c r="BD1097" i="8" s="1"/>
  <c r="AA1097" i="8"/>
  <c r="AC1097" i="8" s="1"/>
  <c r="H1098" i="8"/>
  <c r="I1098" i="8"/>
  <c r="J1098" i="8"/>
  <c r="K1098" i="8"/>
  <c r="L1098" i="8"/>
  <c r="M1098" i="8"/>
  <c r="N1098" i="8"/>
  <c r="O1098" i="8"/>
  <c r="P1098" i="8"/>
  <c r="Y1098" i="8"/>
  <c r="Z1098" i="8"/>
  <c r="BD1098" i="8" s="1"/>
  <c r="AA1098" i="8"/>
  <c r="AC1098" i="8" s="1"/>
  <c r="H1099" i="8"/>
  <c r="I1099" i="8"/>
  <c r="J1099" i="8"/>
  <c r="K1099" i="8"/>
  <c r="L1099" i="8"/>
  <c r="M1099" i="8"/>
  <c r="P1099" i="8" s="1"/>
  <c r="N1099" i="8"/>
  <c r="O1099" i="8"/>
  <c r="Y1099" i="8"/>
  <c r="Z1099" i="8"/>
  <c r="BD1099" i="8" s="1"/>
  <c r="AA1099" i="8"/>
  <c r="AC1099" i="8" s="1"/>
  <c r="H1100" i="8"/>
  <c r="I1100" i="8"/>
  <c r="J1100" i="8"/>
  <c r="K1100" i="8"/>
  <c r="L1100" i="8"/>
  <c r="M1100" i="8"/>
  <c r="N1100" i="8"/>
  <c r="O1100" i="8"/>
  <c r="P1100" i="8"/>
  <c r="Y1100" i="8"/>
  <c r="Z1100" i="8"/>
  <c r="BD1100" i="8" s="1"/>
  <c r="AA1100" i="8"/>
  <c r="AC1100" i="8" s="1"/>
  <c r="H1101" i="8"/>
  <c r="I1101" i="8"/>
  <c r="J1101" i="8"/>
  <c r="K1101" i="8"/>
  <c r="L1101" i="8"/>
  <c r="M1101" i="8"/>
  <c r="P1101" i="8" s="1"/>
  <c r="N1101" i="8"/>
  <c r="O1101" i="8"/>
  <c r="Y1101" i="8"/>
  <c r="Z1101" i="8"/>
  <c r="BD1101" i="8" s="1"/>
  <c r="AA1101" i="8"/>
  <c r="AC1101" i="8"/>
  <c r="H1102" i="8"/>
  <c r="I1102" i="8"/>
  <c r="J1102" i="8"/>
  <c r="K1102" i="8"/>
  <c r="L1102" i="8"/>
  <c r="M1102" i="8"/>
  <c r="N1102" i="8"/>
  <c r="O1102" i="8"/>
  <c r="Y1102" i="8"/>
  <c r="Z1102" i="8"/>
  <c r="BD1102" i="8" s="1"/>
  <c r="AA1102" i="8"/>
  <c r="AC1102" i="8" s="1"/>
  <c r="H1103" i="8"/>
  <c r="I1103" i="8"/>
  <c r="J1103" i="8"/>
  <c r="K1103" i="8"/>
  <c r="L1103" i="8"/>
  <c r="M1103" i="8"/>
  <c r="N1103" i="8"/>
  <c r="O1103" i="8"/>
  <c r="Y1103" i="8"/>
  <c r="Z1103" i="8"/>
  <c r="AA1103" i="8"/>
  <c r="AC1103" i="8" s="1"/>
  <c r="BD1103" i="8"/>
  <c r="H1104" i="8"/>
  <c r="I1104" i="8"/>
  <c r="J1104" i="8"/>
  <c r="K1104" i="8"/>
  <c r="L1104" i="8"/>
  <c r="M1104" i="8"/>
  <c r="P1104" i="8" s="1"/>
  <c r="N1104" i="8"/>
  <c r="O1104" i="8"/>
  <c r="Y1104" i="8"/>
  <c r="Z1104" i="8"/>
  <c r="BD1104" i="8" s="1"/>
  <c r="AA1104" i="8"/>
  <c r="AC1104" i="8" s="1"/>
  <c r="H1105" i="8"/>
  <c r="I1105" i="8"/>
  <c r="J1105" i="8"/>
  <c r="K1105" i="8"/>
  <c r="L1105" i="8"/>
  <c r="M1105" i="8"/>
  <c r="N1105" i="8"/>
  <c r="O1105" i="8"/>
  <c r="Y1105" i="8"/>
  <c r="Z1105" i="8"/>
  <c r="BD1105" i="8" s="1"/>
  <c r="AA1105" i="8"/>
  <c r="AC1105" i="8" s="1"/>
  <c r="H1106" i="8"/>
  <c r="I1106" i="8"/>
  <c r="J1106" i="8"/>
  <c r="K1106" i="8"/>
  <c r="L1106" i="8"/>
  <c r="M1106" i="8"/>
  <c r="P1106" i="8" s="1"/>
  <c r="N1106" i="8"/>
  <c r="O1106" i="8"/>
  <c r="Y1106" i="8"/>
  <c r="Z1106" i="8"/>
  <c r="BD1106" i="8" s="1"/>
  <c r="AA1106" i="8"/>
  <c r="AC1106" i="8" s="1"/>
  <c r="H1107" i="8"/>
  <c r="I1107" i="8"/>
  <c r="J1107" i="8"/>
  <c r="K1107" i="8"/>
  <c r="L1107" i="8"/>
  <c r="M1107" i="8"/>
  <c r="P1107" i="8" s="1"/>
  <c r="N1107" i="8"/>
  <c r="O1107" i="8"/>
  <c r="Y1107" i="8"/>
  <c r="Z1107" i="8"/>
  <c r="BD1107" i="8" s="1"/>
  <c r="AA1107" i="8"/>
  <c r="AC1107" i="8"/>
  <c r="H1108" i="8"/>
  <c r="I1108" i="8"/>
  <c r="J1108" i="8"/>
  <c r="K1108" i="8"/>
  <c r="L1108" i="8"/>
  <c r="M1108" i="8"/>
  <c r="P1108" i="8" s="1"/>
  <c r="N1108" i="8"/>
  <c r="O1108" i="8"/>
  <c r="Y1108" i="8"/>
  <c r="Z1108" i="8"/>
  <c r="BD1108" i="8" s="1"/>
  <c r="AA1108" i="8"/>
  <c r="AC1108" i="8" s="1"/>
  <c r="H1109" i="8"/>
  <c r="I1109" i="8"/>
  <c r="J1109" i="8"/>
  <c r="K1109" i="8"/>
  <c r="L1109" i="8"/>
  <c r="M1109" i="8"/>
  <c r="P1109" i="8" s="1"/>
  <c r="N1109" i="8"/>
  <c r="O1109" i="8"/>
  <c r="Y1109" i="8"/>
  <c r="Z1109" i="8"/>
  <c r="BD1109" i="8" s="1"/>
  <c r="AA1109" i="8"/>
  <c r="AC1109" i="8" s="1"/>
  <c r="H1110" i="8"/>
  <c r="I1110" i="8"/>
  <c r="J1110" i="8"/>
  <c r="K1110" i="8"/>
  <c r="L1110" i="8"/>
  <c r="M1110" i="8"/>
  <c r="N1110" i="8"/>
  <c r="O1110" i="8"/>
  <c r="P1110" i="8"/>
  <c r="Y1110" i="8"/>
  <c r="Z1110" i="8"/>
  <c r="BD1110" i="8" s="1"/>
  <c r="AA1110" i="8"/>
  <c r="AC1110" i="8"/>
  <c r="H1111" i="8"/>
  <c r="I1111" i="8"/>
  <c r="J1111" i="8"/>
  <c r="K1111" i="8"/>
  <c r="L1111" i="8"/>
  <c r="M1111" i="8"/>
  <c r="P1111" i="8" s="1"/>
  <c r="N1111" i="8"/>
  <c r="O1111" i="8"/>
  <c r="Y1111" i="8"/>
  <c r="Z1111" i="8"/>
  <c r="BD1111" i="8" s="1"/>
  <c r="AA1111" i="8"/>
  <c r="AC1111" i="8" s="1"/>
  <c r="H1112" i="8"/>
  <c r="I1112" i="8"/>
  <c r="J1112" i="8"/>
  <c r="K1112" i="8"/>
  <c r="L1112" i="8"/>
  <c r="M1112" i="8"/>
  <c r="P1112" i="8" s="1"/>
  <c r="N1112" i="8"/>
  <c r="O1112" i="8"/>
  <c r="Y1112" i="8"/>
  <c r="Z1112" i="8"/>
  <c r="BD1112" i="8" s="1"/>
  <c r="AA1112" i="8"/>
  <c r="AC1112" i="8" s="1"/>
  <c r="H1113" i="8"/>
  <c r="I1113" i="8"/>
  <c r="J1113" i="8"/>
  <c r="K1113" i="8"/>
  <c r="L1113" i="8"/>
  <c r="M1113" i="8"/>
  <c r="P1113" i="8" s="1"/>
  <c r="N1113" i="8"/>
  <c r="O1113" i="8"/>
  <c r="Y1113" i="8"/>
  <c r="Z1113" i="8"/>
  <c r="BD1113" i="8" s="1"/>
  <c r="AA1113" i="8"/>
  <c r="AC1113" i="8" s="1"/>
  <c r="H1114" i="8"/>
  <c r="I1114" i="8"/>
  <c r="J1114" i="8"/>
  <c r="K1114" i="8"/>
  <c r="L1114" i="8"/>
  <c r="M1114" i="8"/>
  <c r="P1114" i="8" s="1"/>
  <c r="N1114" i="8"/>
  <c r="O1114" i="8"/>
  <c r="Y1114" i="8"/>
  <c r="Z1114" i="8"/>
  <c r="BD1114" i="8" s="1"/>
  <c r="AA1114" i="8"/>
  <c r="AC1114" i="8" s="1"/>
  <c r="H1115" i="8"/>
  <c r="I1115" i="8"/>
  <c r="J1115" i="8"/>
  <c r="K1115" i="8"/>
  <c r="L1115" i="8"/>
  <c r="M1115" i="8"/>
  <c r="P1115" i="8" s="1"/>
  <c r="N1115" i="8"/>
  <c r="O1115" i="8"/>
  <c r="Y1115" i="8"/>
  <c r="Z1115" i="8"/>
  <c r="AA1115" i="8"/>
  <c r="AC1115" i="8" s="1"/>
  <c r="BD1115" i="8"/>
  <c r="H1116" i="8"/>
  <c r="I1116" i="8"/>
  <c r="J1116" i="8"/>
  <c r="K1116" i="8"/>
  <c r="L1116" i="8"/>
  <c r="M1116" i="8"/>
  <c r="P1116" i="8" s="1"/>
  <c r="N1116" i="8"/>
  <c r="O1116" i="8"/>
  <c r="Y1116" i="8"/>
  <c r="Z1116" i="8"/>
  <c r="BD1116" i="8" s="1"/>
  <c r="AA1116" i="8"/>
  <c r="AC1116" i="8" s="1"/>
  <c r="H1117" i="8"/>
  <c r="I1117" i="8"/>
  <c r="J1117" i="8"/>
  <c r="K1117" i="8"/>
  <c r="L1117" i="8"/>
  <c r="M1117" i="8"/>
  <c r="P1117" i="8" s="1"/>
  <c r="N1117" i="8"/>
  <c r="O1117" i="8"/>
  <c r="Y1117" i="8"/>
  <c r="Z1117" i="8"/>
  <c r="BD1117" i="8" s="1"/>
  <c r="AA1117" i="8"/>
  <c r="AC1117" i="8"/>
  <c r="H1118" i="8"/>
  <c r="I1118" i="8"/>
  <c r="J1118" i="8"/>
  <c r="K1118" i="8"/>
  <c r="L1118" i="8"/>
  <c r="M1118" i="8"/>
  <c r="P1118" i="8" s="1"/>
  <c r="N1118" i="8"/>
  <c r="O1118" i="8"/>
  <c r="Y1118" i="8"/>
  <c r="Z1118" i="8"/>
  <c r="BD1118" i="8" s="1"/>
  <c r="AA1118" i="8"/>
  <c r="AC1118" i="8" s="1"/>
  <c r="H1119" i="8"/>
  <c r="I1119" i="8"/>
  <c r="J1119" i="8"/>
  <c r="K1119" i="8"/>
  <c r="L1119" i="8"/>
  <c r="M1119" i="8"/>
  <c r="P1119" i="8" s="1"/>
  <c r="N1119" i="8"/>
  <c r="O1119" i="8"/>
  <c r="Y1119" i="8"/>
  <c r="Z1119" i="8"/>
  <c r="BD1119" i="8" s="1"/>
  <c r="AA1119" i="8"/>
  <c r="AC1119" i="8" s="1"/>
  <c r="H1120" i="8"/>
  <c r="I1120" i="8"/>
  <c r="J1120" i="8"/>
  <c r="K1120" i="8"/>
  <c r="L1120" i="8"/>
  <c r="M1120" i="8"/>
  <c r="N1120" i="8"/>
  <c r="O1120" i="8"/>
  <c r="Y1120" i="8"/>
  <c r="Z1120" i="8"/>
  <c r="BD1120" i="8" s="1"/>
  <c r="AA1120" i="8"/>
  <c r="AC1120" i="8" s="1"/>
  <c r="H1121" i="8"/>
  <c r="I1121" i="8"/>
  <c r="J1121" i="8"/>
  <c r="K1121" i="8"/>
  <c r="L1121" i="8"/>
  <c r="M1121" i="8"/>
  <c r="P1121" i="8" s="1"/>
  <c r="N1121" i="8"/>
  <c r="O1121" i="8"/>
  <c r="Y1121" i="8"/>
  <c r="Z1121" i="8"/>
  <c r="BD1121" i="8" s="1"/>
  <c r="AA1121" i="8"/>
  <c r="AC1121" i="8" s="1"/>
  <c r="H1122" i="8"/>
  <c r="I1122" i="8"/>
  <c r="J1122" i="8"/>
  <c r="K1122" i="8"/>
  <c r="L1122" i="8"/>
  <c r="M1122" i="8"/>
  <c r="N1122" i="8"/>
  <c r="O1122" i="8"/>
  <c r="P1122" i="8"/>
  <c r="Y1122" i="8"/>
  <c r="Z1122" i="8"/>
  <c r="BD1122" i="8" s="1"/>
  <c r="AA1122" i="8"/>
  <c r="AC1122" i="8" s="1"/>
  <c r="H1123" i="8"/>
  <c r="I1123" i="8"/>
  <c r="J1123" i="8"/>
  <c r="K1123" i="8"/>
  <c r="L1123" i="8"/>
  <c r="M1123" i="8"/>
  <c r="P1123" i="8" s="1"/>
  <c r="N1123" i="8"/>
  <c r="O1123" i="8"/>
  <c r="Y1123" i="8"/>
  <c r="Z1123" i="8"/>
  <c r="BD1123" i="8" s="1"/>
  <c r="AA1123" i="8"/>
  <c r="AC1123" i="8" s="1"/>
  <c r="H1124" i="8"/>
  <c r="I1124" i="8"/>
  <c r="J1124" i="8"/>
  <c r="K1124" i="8"/>
  <c r="L1124" i="8"/>
  <c r="M1124" i="8"/>
  <c r="P1124" i="8" s="1"/>
  <c r="N1124" i="8"/>
  <c r="O1124" i="8"/>
  <c r="Y1124" i="8"/>
  <c r="Z1124" i="8"/>
  <c r="BD1124" i="8" s="1"/>
  <c r="AA1124" i="8"/>
  <c r="AC1124" i="8" s="1"/>
  <c r="H1125" i="8"/>
  <c r="I1125" i="8"/>
  <c r="J1125" i="8"/>
  <c r="K1125" i="8"/>
  <c r="L1125" i="8"/>
  <c r="M1125" i="8"/>
  <c r="P1125" i="8" s="1"/>
  <c r="N1125" i="8"/>
  <c r="O1125" i="8"/>
  <c r="Y1125" i="8"/>
  <c r="Z1125" i="8"/>
  <c r="BD1125" i="8" s="1"/>
  <c r="AA1125" i="8"/>
  <c r="AC1125" i="8" s="1"/>
  <c r="H1126" i="8"/>
  <c r="I1126" i="8"/>
  <c r="J1126" i="8"/>
  <c r="K1126" i="8"/>
  <c r="L1126" i="8"/>
  <c r="M1126" i="8"/>
  <c r="P1126" i="8" s="1"/>
  <c r="N1126" i="8"/>
  <c r="O1126" i="8"/>
  <c r="Y1126" i="8"/>
  <c r="Z1126" i="8"/>
  <c r="BD1126" i="8" s="1"/>
  <c r="AA1126" i="8"/>
  <c r="AC1126" i="8" s="1"/>
  <c r="H1127" i="8"/>
  <c r="I1127" i="8"/>
  <c r="J1127" i="8"/>
  <c r="K1127" i="8"/>
  <c r="L1127" i="8"/>
  <c r="M1127" i="8"/>
  <c r="P1127" i="8" s="1"/>
  <c r="N1127" i="8"/>
  <c r="O1127" i="8"/>
  <c r="Y1127" i="8"/>
  <c r="Z1127" i="8"/>
  <c r="BD1127" i="8" s="1"/>
  <c r="AA1127" i="8"/>
  <c r="AC1127" i="8" s="1"/>
  <c r="H1128" i="8"/>
  <c r="I1128" i="8"/>
  <c r="J1128" i="8"/>
  <c r="K1128" i="8"/>
  <c r="L1128" i="8"/>
  <c r="M1128" i="8"/>
  <c r="N1128" i="8"/>
  <c r="O1128" i="8"/>
  <c r="Y1128" i="8"/>
  <c r="Z1128" i="8"/>
  <c r="BD1128" i="8" s="1"/>
  <c r="AA1128" i="8"/>
  <c r="AC1128" i="8"/>
  <c r="H1129" i="8"/>
  <c r="I1129" i="8"/>
  <c r="J1129" i="8"/>
  <c r="K1129" i="8"/>
  <c r="L1129" i="8"/>
  <c r="M1129" i="8"/>
  <c r="P1129" i="8" s="1"/>
  <c r="N1129" i="8"/>
  <c r="O1129" i="8"/>
  <c r="Y1129" i="8"/>
  <c r="Z1129" i="8"/>
  <c r="BD1129" i="8" s="1"/>
  <c r="AA1129" i="8"/>
  <c r="AC1129" i="8" s="1"/>
  <c r="H1130" i="8"/>
  <c r="I1130" i="8"/>
  <c r="J1130" i="8"/>
  <c r="K1130" i="8"/>
  <c r="L1130" i="8"/>
  <c r="M1130" i="8"/>
  <c r="P1130" i="8" s="1"/>
  <c r="N1130" i="8"/>
  <c r="O1130" i="8"/>
  <c r="Y1130" i="8"/>
  <c r="Z1130" i="8"/>
  <c r="BD1130" i="8" s="1"/>
  <c r="AA1130" i="8"/>
  <c r="AC1130" i="8" s="1"/>
  <c r="H1131" i="8"/>
  <c r="I1131" i="8"/>
  <c r="J1131" i="8"/>
  <c r="K1131" i="8"/>
  <c r="L1131" i="8"/>
  <c r="M1131" i="8"/>
  <c r="P1131" i="8" s="1"/>
  <c r="N1131" i="8"/>
  <c r="O1131" i="8"/>
  <c r="Y1131" i="8"/>
  <c r="Z1131" i="8"/>
  <c r="BD1131" i="8" s="1"/>
  <c r="AA1131" i="8"/>
  <c r="AC1131" i="8" s="1"/>
  <c r="H1132" i="8"/>
  <c r="I1132" i="8"/>
  <c r="J1132" i="8"/>
  <c r="K1132" i="8"/>
  <c r="L1132" i="8"/>
  <c r="M1132" i="8"/>
  <c r="P1132" i="8" s="1"/>
  <c r="N1132" i="8"/>
  <c r="O1132" i="8"/>
  <c r="Y1132" i="8"/>
  <c r="Z1132" i="8"/>
  <c r="BD1132" i="8" s="1"/>
  <c r="AA1132" i="8"/>
  <c r="AC1132" i="8" s="1"/>
  <c r="H1133" i="8"/>
  <c r="I1133" i="8"/>
  <c r="J1133" i="8"/>
  <c r="K1133" i="8"/>
  <c r="L1133" i="8"/>
  <c r="M1133" i="8"/>
  <c r="P1133" i="8" s="1"/>
  <c r="N1133" i="8"/>
  <c r="O1133" i="8"/>
  <c r="Y1133" i="8"/>
  <c r="Z1133" i="8"/>
  <c r="BD1133" i="8" s="1"/>
  <c r="AA1133" i="8"/>
  <c r="AC1133" i="8"/>
  <c r="H1134" i="8"/>
  <c r="I1134" i="8"/>
  <c r="J1134" i="8"/>
  <c r="K1134" i="8"/>
  <c r="L1134" i="8"/>
  <c r="M1134" i="8"/>
  <c r="P1134" i="8" s="1"/>
  <c r="N1134" i="8"/>
  <c r="O1134" i="8"/>
  <c r="Y1134" i="8"/>
  <c r="Z1134" i="8"/>
  <c r="BD1134" i="8" s="1"/>
  <c r="AA1134" i="8"/>
  <c r="AC1134" i="8" s="1"/>
  <c r="H1135" i="8"/>
  <c r="I1135" i="8"/>
  <c r="J1135" i="8"/>
  <c r="K1135" i="8"/>
  <c r="L1135" i="8"/>
  <c r="M1135" i="8"/>
  <c r="P1135" i="8" s="1"/>
  <c r="N1135" i="8"/>
  <c r="O1135" i="8"/>
  <c r="Y1135" i="8"/>
  <c r="Z1135" i="8"/>
  <c r="BD1135" i="8" s="1"/>
  <c r="AA1135" i="8"/>
  <c r="AC1135" i="8" s="1"/>
  <c r="H1136" i="8"/>
  <c r="I1136" i="8"/>
  <c r="J1136" i="8"/>
  <c r="K1136" i="8"/>
  <c r="L1136" i="8"/>
  <c r="N1136" i="8"/>
  <c r="O1136" i="8"/>
  <c r="Y1136" i="8"/>
  <c r="Z1136" i="8"/>
  <c r="BD1136" i="8" s="1"/>
  <c r="AA1136" i="8"/>
  <c r="AC1136" i="8" s="1"/>
  <c r="H1137" i="8"/>
  <c r="I1137" i="8"/>
  <c r="J1137" i="8"/>
  <c r="K1137" i="8"/>
  <c r="L1137" i="8"/>
  <c r="N1137" i="8"/>
  <c r="O1137" i="8"/>
  <c r="Y1137" i="8"/>
  <c r="Z1137" i="8"/>
  <c r="BD1137" i="8" s="1"/>
  <c r="AA1137" i="8"/>
  <c r="AC1137" i="8" s="1"/>
  <c r="H1138" i="8"/>
  <c r="I1138" i="8"/>
  <c r="J1138" i="8"/>
  <c r="K1138" i="8"/>
  <c r="L1138" i="8"/>
  <c r="N1138" i="8"/>
  <c r="O1138" i="8"/>
  <c r="Y1138" i="8"/>
  <c r="Z1138" i="8"/>
  <c r="BD1138" i="8" s="1"/>
  <c r="AA1138" i="8"/>
  <c r="AC1138" i="8" s="1"/>
  <c r="H1139" i="8"/>
  <c r="I1139" i="8"/>
  <c r="J1139" i="8"/>
  <c r="K1139" i="8"/>
  <c r="L1139" i="8"/>
  <c r="N1139" i="8"/>
  <c r="O1139" i="8"/>
  <c r="Y1139" i="8"/>
  <c r="Z1139" i="8"/>
  <c r="BD1139" i="8" s="1"/>
  <c r="AA1139" i="8"/>
  <c r="AC1139" i="8" s="1"/>
  <c r="H1140" i="8"/>
  <c r="I1140" i="8"/>
  <c r="J1140" i="8"/>
  <c r="K1140" i="8"/>
  <c r="L1140" i="8"/>
  <c r="N1140" i="8"/>
  <c r="O1140" i="8"/>
  <c r="Y1140" i="8"/>
  <c r="Z1140" i="8"/>
  <c r="BD1140" i="8" s="1"/>
  <c r="AA1140" i="8"/>
  <c r="AC1140" i="8"/>
  <c r="H1141" i="8"/>
  <c r="I1141" i="8"/>
  <c r="J1141" i="8"/>
  <c r="K1141" i="8"/>
  <c r="L1141" i="8"/>
  <c r="N1141" i="8"/>
  <c r="O1141" i="8"/>
  <c r="Y1141" i="8"/>
  <c r="Z1141" i="8"/>
  <c r="BD1141" i="8" s="1"/>
  <c r="AA1141" i="8"/>
  <c r="AC1141" i="8" s="1"/>
  <c r="H1142" i="8"/>
  <c r="I1142" i="8"/>
  <c r="J1142" i="8"/>
  <c r="K1142" i="8"/>
  <c r="L1142" i="8"/>
  <c r="N1142" i="8"/>
  <c r="O1142" i="8"/>
  <c r="Y1142" i="8"/>
  <c r="Z1142" i="8"/>
  <c r="BD1142" i="8" s="1"/>
  <c r="AA1142" i="8"/>
  <c r="AC1142" i="8" s="1"/>
  <c r="H1143" i="8"/>
  <c r="I1143" i="8"/>
  <c r="J1143" i="8"/>
  <c r="K1143" i="8"/>
  <c r="L1143" i="8"/>
  <c r="N1143" i="8"/>
  <c r="O1143" i="8"/>
  <c r="Y1143" i="8"/>
  <c r="Z1143" i="8"/>
  <c r="BD1143" i="8" s="1"/>
  <c r="AA1143" i="8"/>
  <c r="AC1143" i="8" s="1"/>
  <c r="H1144" i="8"/>
  <c r="I1144" i="8"/>
  <c r="J1144" i="8"/>
  <c r="K1144" i="8"/>
  <c r="L1144" i="8"/>
  <c r="N1144" i="8"/>
  <c r="O1144" i="8"/>
  <c r="Y1144" i="8"/>
  <c r="Z1144" i="8"/>
  <c r="BD1144" i="8" s="1"/>
  <c r="AA1144" i="8"/>
  <c r="AC1144" i="8" s="1"/>
  <c r="H1145" i="8"/>
  <c r="I1145" i="8"/>
  <c r="J1145" i="8"/>
  <c r="K1145" i="8"/>
  <c r="L1145" i="8"/>
  <c r="N1145" i="8"/>
  <c r="O1145" i="8"/>
  <c r="Y1145" i="8"/>
  <c r="Z1145" i="8"/>
  <c r="BD1145" i="8" s="1"/>
  <c r="AA1145" i="8"/>
  <c r="AC1145" i="8" s="1"/>
  <c r="H1146" i="8"/>
  <c r="I1146" i="8"/>
  <c r="J1146" i="8"/>
  <c r="K1146" i="8"/>
  <c r="L1146" i="8"/>
  <c r="N1146" i="8"/>
  <c r="O1146" i="8"/>
  <c r="Y1146" i="8"/>
  <c r="Z1146" i="8"/>
  <c r="BD1146" i="8" s="1"/>
  <c r="AA1146" i="8"/>
  <c r="AC1146" i="8" s="1"/>
  <c r="H1147" i="8"/>
  <c r="I1147" i="8"/>
  <c r="J1147" i="8"/>
  <c r="K1147" i="8"/>
  <c r="L1147" i="8"/>
  <c r="N1147" i="8"/>
  <c r="O1147" i="8"/>
  <c r="Y1147" i="8"/>
  <c r="Z1147" i="8"/>
  <c r="BD1147" i="8" s="1"/>
  <c r="AA1147" i="8"/>
  <c r="AC1147" i="8" s="1"/>
  <c r="H1148" i="8"/>
  <c r="I1148" i="8"/>
  <c r="J1148" i="8"/>
  <c r="K1148" i="8"/>
  <c r="L1148" i="8"/>
  <c r="N1148" i="8"/>
  <c r="O1148" i="8"/>
  <c r="Y1148" i="8"/>
  <c r="Z1148" i="8"/>
  <c r="BD1148" i="8" s="1"/>
  <c r="AA1148" i="8"/>
  <c r="AC1148" i="8"/>
  <c r="H1149" i="8"/>
  <c r="I1149" i="8"/>
  <c r="J1149" i="8"/>
  <c r="K1149" i="8"/>
  <c r="L1149" i="8"/>
  <c r="N1149" i="8"/>
  <c r="O1149" i="8"/>
  <c r="Y1149" i="8"/>
  <c r="Z1149" i="8"/>
  <c r="BD1149" i="8" s="1"/>
  <c r="AA1149" i="8"/>
  <c r="AC1149" i="8"/>
  <c r="H1150" i="8"/>
  <c r="I1150" i="8"/>
  <c r="J1150" i="8"/>
  <c r="K1150" i="8"/>
  <c r="L1150" i="8"/>
  <c r="N1150" i="8"/>
  <c r="O1150" i="8"/>
  <c r="Y1150" i="8"/>
  <c r="Z1150" i="8"/>
  <c r="BD1150" i="8" s="1"/>
  <c r="AA1150" i="8"/>
  <c r="AC1150" i="8" s="1"/>
  <c r="H1151" i="8"/>
  <c r="I1151" i="8"/>
  <c r="J1151" i="8"/>
  <c r="K1151" i="8"/>
  <c r="L1151" i="8"/>
  <c r="N1151" i="8"/>
  <c r="O1151" i="8"/>
  <c r="Y1151" i="8"/>
  <c r="Z1151" i="8"/>
  <c r="AA1151" i="8"/>
  <c r="AC1151" i="8" s="1"/>
  <c r="BD1151" i="8"/>
  <c r="H1152" i="8"/>
  <c r="I1152" i="8"/>
  <c r="J1152" i="8"/>
  <c r="K1152" i="8"/>
  <c r="L1152" i="8"/>
  <c r="N1152" i="8"/>
  <c r="O1152" i="8"/>
  <c r="Y1152" i="8"/>
  <c r="Z1152" i="8"/>
  <c r="BD1152" i="8" s="1"/>
  <c r="AA1152" i="8"/>
  <c r="AC1152" i="8" s="1"/>
  <c r="H1153" i="8"/>
  <c r="I1153" i="8"/>
  <c r="J1153" i="8"/>
  <c r="K1153" i="8"/>
  <c r="L1153" i="8"/>
  <c r="N1153" i="8"/>
  <c r="O1153" i="8"/>
  <c r="Y1153" i="8"/>
  <c r="Z1153" i="8"/>
  <c r="BD1153" i="8" s="1"/>
  <c r="AA1153" i="8"/>
  <c r="AC1153" i="8" s="1"/>
  <c r="H1154" i="8"/>
  <c r="I1154" i="8"/>
  <c r="J1154" i="8"/>
  <c r="K1154" i="8"/>
  <c r="L1154" i="8"/>
  <c r="N1154" i="8"/>
  <c r="O1154" i="8"/>
  <c r="Y1154" i="8"/>
  <c r="Z1154" i="8"/>
  <c r="BD1154" i="8" s="1"/>
  <c r="AA1154" i="8"/>
  <c r="AC1154" i="8" s="1"/>
  <c r="H1155" i="8"/>
  <c r="I1155" i="8"/>
  <c r="J1155" i="8"/>
  <c r="K1155" i="8"/>
  <c r="L1155" i="8"/>
  <c r="N1155" i="8"/>
  <c r="O1155" i="8"/>
  <c r="Y1155" i="8"/>
  <c r="Z1155" i="8"/>
  <c r="BD1155" i="8" s="1"/>
  <c r="AA1155" i="8"/>
  <c r="AC1155" i="8" s="1"/>
  <c r="H1156" i="8"/>
  <c r="I1156" i="8"/>
  <c r="J1156" i="8"/>
  <c r="K1156" i="8"/>
  <c r="L1156" i="8"/>
  <c r="N1156" i="8"/>
  <c r="O1156" i="8"/>
  <c r="Y1156" i="8"/>
  <c r="Z1156" i="8"/>
  <c r="BD1156" i="8" s="1"/>
  <c r="AA1156" i="8"/>
  <c r="AC1156" i="8" s="1"/>
  <c r="H1157" i="8"/>
  <c r="I1157" i="8"/>
  <c r="J1157" i="8"/>
  <c r="K1157" i="8"/>
  <c r="L1157" i="8"/>
  <c r="N1157" i="8"/>
  <c r="O1157" i="8"/>
  <c r="Y1157" i="8"/>
  <c r="Z1157" i="8"/>
  <c r="BD1157" i="8" s="1"/>
  <c r="AA1157" i="8"/>
  <c r="AC1157" i="8" s="1"/>
  <c r="H1158" i="8"/>
  <c r="I1158" i="8"/>
  <c r="J1158" i="8"/>
  <c r="K1158" i="8"/>
  <c r="L1158" i="8"/>
  <c r="N1158" i="8"/>
  <c r="O1158" i="8"/>
  <c r="Y1158" i="8"/>
  <c r="Z1158" i="8"/>
  <c r="BD1158" i="8" s="1"/>
  <c r="AA1158" i="8"/>
  <c r="AC1158" i="8" s="1"/>
  <c r="H1159" i="8"/>
  <c r="I1159" i="8"/>
  <c r="J1159" i="8"/>
  <c r="K1159" i="8"/>
  <c r="L1159" i="8"/>
  <c r="N1159" i="8"/>
  <c r="O1159" i="8"/>
  <c r="Y1159" i="8"/>
  <c r="Z1159" i="8"/>
  <c r="BD1159" i="8" s="1"/>
  <c r="AA1159" i="8"/>
  <c r="AC1159" i="8" s="1"/>
  <c r="H1160" i="8"/>
  <c r="I1160" i="8"/>
  <c r="J1160" i="8"/>
  <c r="K1160" i="8"/>
  <c r="L1160" i="8"/>
  <c r="N1160" i="8"/>
  <c r="O1160" i="8"/>
  <c r="Y1160" i="8"/>
  <c r="Z1160" i="8"/>
  <c r="BD1160" i="8" s="1"/>
  <c r="AA1160" i="8"/>
  <c r="AC1160" i="8" s="1"/>
  <c r="H1161" i="8"/>
  <c r="I1161" i="8"/>
  <c r="J1161" i="8"/>
  <c r="K1161" i="8"/>
  <c r="L1161" i="8"/>
  <c r="N1161" i="8"/>
  <c r="O1161" i="8"/>
  <c r="Y1161" i="8"/>
  <c r="Z1161" i="8"/>
  <c r="BD1161" i="8" s="1"/>
  <c r="AA1161" i="8"/>
  <c r="AC1161" i="8" s="1"/>
  <c r="H1162" i="8"/>
  <c r="I1162" i="8"/>
  <c r="J1162" i="8"/>
  <c r="K1162" i="8"/>
  <c r="L1162" i="8"/>
  <c r="N1162" i="8"/>
  <c r="O1162" i="8"/>
  <c r="Y1162" i="8"/>
  <c r="Z1162" i="8"/>
  <c r="BD1162" i="8" s="1"/>
  <c r="AA1162" i="8"/>
  <c r="AC1162" i="8" s="1"/>
  <c r="H1163" i="8"/>
  <c r="I1163" i="8"/>
  <c r="J1163" i="8"/>
  <c r="K1163" i="8"/>
  <c r="L1163" i="8"/>
  <c r="N1163" i="8"/>
  <c r="O1163" i="8"/>
  <c r="Y1163" i="8"/>
  <c r="Z1163" i="8"/>
  <c r="BD1163" i="8" s="1"/>
  <c r="AA1163" i="8"/>
  <c r="AC1163" i="8" s="1"/>
  <c r="H1164" i="8"/>
  <c r="I1164" i="8"/>
  <c r="J1164" i="8"/>
  <c r="K1164" i="8"/>
  <c r="L1164" i="8"/>
  <c r="N1164" i="8"/>
  <c r="O1164" i="8"/>
  <c r="Y1164" i="8"/>
  <c r="Z1164" i="8"/>
  <c r="BD1164" i="8" s="1"/>
  <c r="AA1164" i="8"/>
  <c r="AC1164" i="8"/>
  <c r="H1165" i="8"/>
  <c r="I1165" i="8"/>
  <c r="J1165" i="8"/>
  <c r="K1165" i="8"/>
  <c r="L1165" i="8"/>
  <c r="N1165" i="8"/>
  <c r="O1165" i="8"/>
  <c r="Y1165" i="8"/>
  <c r="Z1165" i="8"/>
  <c r="BD1165" i="8" s="1"/>
  <c r="AA1165" i="8"/>
  <c r="AC1165" i="8"/>
  <c r="H1166" i="8"/>
  <c r="I1166" i="8"/>
  <c r="J1166" i="8"/>
  <c r="K1166" i="8"/>
  <c r="L1166" i="8"/>
  <c r="N1166" i="8"/>
  <c r="O1166" i="8"/>
  <c r="Y1166" i="8"/>
  <c r="Z1166" i="8"/>
  <c r="BD1166" i="8" s="1"/>
  <c r="AA1166" i="8"/>
  <c r="AC1166" i="8" s="1"/>
  <c r="H1167" i="8"/>
  <c r="I1167" i="8"/>
  <c r="J1167" i="8"/>
  <c r="K1167" i="8"/>
  <c r="L1167" i="8"/>
  <c r="N1167" i="8"/>
  <c r="O1167" i="8"/>
  <c r="Y1167" i="8"/>
  <c r="Z1167" i="8"/>
  <c r="BD1167" i="8" s="1"/>
  <c r="AA1167" i="8"/>
  <c r="AC1167" i="8" s="1"/>
  <c r="H1168" i="8"/>
  <c r="I1168" i="8"/>
  <c r="J1168" i="8"/>
  <c r="K1168" i="8"/>
  <c r="L1168" i="8"/>
  <c r="N1168" i="8"/>
  <c r="O1168" i="8"/>
  <c r="Y1168" i="8"/>
  <c r="Z1168" i="8"/>
  <c r="BD1168" i="8" s="1"/>
  <c r="AA1168" i="8"/>
  <c r="AC1168" i="8" s="1"/>
  <c r="H1169" i="8"/>
  <c r="I1169" i="8"/>
  <c r="J1169" i="8"/>
  <c r="K1169" i="8"/>
  <c r="L1169" i="8"/>
  <c r="N1169" i="8"/>
  <c r="O1169" i="8"/>
  <c r="Y1169" i="8"/>
  <c r="Z1169" i="8"/>
  <c r="BD1169" i="8" s="1"/>
  <c r="AA1169" i="8"/>
  <c r="AC1169" i="8" s="1"/>
  <c r="H1170" i="8"/>
  <c r="I1170" i="8"/>
  <c r="J1170" i="8"/>
  <c r="K1170" i="8"/>
  <c r="L1170" i="8"/>
  <c r="N1170" i="8"/>
  <c r="O1170" i="8"/>
  <c r="Y1170" i="8"/>
  <c r="Z1170" i="8"/>
  <c r="BD1170" i="8" s="1"/>
  <c r="AA1170" i="8"/>
  <c r="AC1170" i="8" s="1"/>
  <c r="H1171" i="8"/>
  <c r="I1171" i="8"/>
  <c r="J1171" i="8"/>
  <c r="K1171" i="8"/>
  <c r="L1171" i="8"/>
  <c r="N1171" i="8"/>
  <c r="O1171" i="8"/>
  <c r="Y1171" i="8"/>
  <c r="Z1171" i="8"/>
  <c r="AA1171" i="8"/>
  <c r="AC1171" i="8" s="1"/>
  <c r="BD1171" i="8"/>
  <c r="H1172" i="8"/>
  <c r="I1172" i="8"/>
  <c r="J1172" i="8"/>
  <c r="K1172" i="8"/>
  <c r="L1172" i="8"/>
  <c r="N1172" i="8"/>
  <c r="O1172" i="8"/>
  <c r="Y1172" i="8"/>
  <c r="Z1172" i="8"/>
  <c r="BD1172" i="8" s="1"/>
  <c r="AA1172" i="8"/>
  <c r="AC1172" i="8" s="1"/>
  <c r="H1173" i="8"/>
  <c r="I1173" i="8"/>
  <c r="J1173" i="8"/>
  <c r="K1173" i="8"/>
  <c r="L1173" i="8"/>
  <c r="N1173" i="8"/>
  <c r="O1173" i="8"/>
  <c r="Y1173" i="8"/>
  <c r="Z1173" i="8"/>
  <c r="BD1173" i="8" s="1"/>
  <c r="AA1173" i="8"/>
  <c r="AC1173" i="8" s="1"/>
  <c r="H1174" i="8"/>
  <c r="I1174" i="8"/>
  <c r="J1174" i="8"/>
  <c r="K1174" i="8"/>
  <c r="L1174" i="8"/>
  <c r="N1174" i="8"/>
  <c r="O1174" i="8"/>
  <c r="Y1174" i="8"/>
  <c r="Z1174" i="8"/>
  <c r="BD1174" i="8" s="1"/>
  <c r="AA1174" i="8"/>
  <c r="AC1174" i="8" s="1"/>
  <c r="H1175" i="8"/>
  <c r="I1175" i="8"/>
  <c r="J1175" i="8"/>
  <c r="K1175" i="8"/>
  <c r="L1175" i="8"/>
  <c r="N1175" i="8"/>
  <c r="O1175" i="8"/>
  <c r="Y1175" i="8"/>
  <c r="Z1175" i="8"/>
  <c r="BD1175" i="8" s="1"/>
  <c r="AA1175" i="8"/>
  <c r="AC1175" i="8" s="1"/>
  <c r="H1176" i="8"/>
  <c r="I1176" i="8"/>
  <c r="J1176" i="8"/>
  <c r="K1176" i="8"/>
  <c r="L1176" i="8"/>
  <c r="N1176" i="8"/>
  <c r="O1176" i="8"/>
  <c r="Y1176" i="8"/>
  <c r="Z1176" i="8"/>
  <c r="BD1176" i="8" s="1"/>
  <c r="AA1176" i="8"/>
  <c r="AC1176" i="8" s="1"/>
  <c r="H1177" i="8"/>
  <c r="I1177" i="8"/>
  <c r="J1177" i="8"/>
  <c r="K1177" i="8"/>
  <c r="L1177" i="8"/>
  <c r="N1177" i="8"/>
  <c r="O1177" i="8"/>
  <c r="Y1177" i="8"/>
  <c r="Z1177" i="8"/>
  <c r="BD1177" i="8" s="1"/>
  <c r="AA1177" i="8"/>
  <c r="AC1177" i="8" s="1"/>
  <c r="H1178" i="8"/>
  <c r="I1178" i="8"/>
  <c r="J1178" i="8"/>
  <c r="K1178" i="8"/>
  <c r="L1178" i="8"/>
  <c r="N1178" i="8"/>
  <c r="O1178" i="8"/>
  <c r="Y1178" i="8"/>
  <c r="Z1178" i="8"/>
  <c r="BD1178" i="8" s="1"/>
  <c r="AA1178" i="8"/>
  <c r="AC1178" i="8" s="1"/>
  <c r="H1179" i="8"/>
  <c r="I1179" i="8"/>
  <c r="J1179" i="8"/>
  <c r="K1179" i="8"/>
  <c r="L1179" i="8"/>
  <c r="N1179" i="8"/>
  <c r="O1179" i="8"/>
  <c r="Y1179" i="8"/>
  <c r="Z1179" i="8"/>
  <c r="BD1179" i="8" s="1"/>
  <c r="AA1179" i="8"/>
  <c r="AC1179" i="8" s="1"/>
  <c r="H1180" i="8"/>
  <c r="I1180" i="8"/>
  <c r="J1180" i="8"/>
  <c r="K1180" i="8"/>
  <c r="L1180" i="8"/>
  <c r="N1180" i="8"/>
  <c r="O1180" i="8"/>
  <c r="Y1180" i="8"/>
  <c r="Z1180" i="8"/>
  <c r="BD1180" i="8" s="1"/>
  <c r="AA1180" i="8"/>
  <c r="AC1180" i="8" s="1"/>
  <c r="H1181" i="8"/>
  <c r="I1181" i="8"/>
  <c r="J1181" i="8"/>
  <c r="K1181" i="8"/>
  <c r="L1181" i="8"/>
  <c r="N1181" i="8"/>
  <c r="O1181" i="8"/>
  <c r="Y1181" i="8"/>
  <c r="Z1181" i="8"/>
  <c r="BD1181" i="8" s="1"/>
  <c r="AA1181" i="8"/>
  <c r="AC1181" i="8" s="1"/>
  <c r="H1182" i="8"/>
  <c r="I1182" i="8"/>
  <c r="J1182" i="8"/>
  <c r="K1182" i="8"/>
  <c r="L1182" i="8"/>
  <c r="N1182" i="8"/>
  <c r="O1182" i="8"/>
  <c r="Y1182" i="8"/>
  <c r="Z1182" i="8"/>
  <c r="BD1182" i="8" s="1"/>
  <c r="AA1182" i="8"/>
  <c r="AC1182" i="8" s="1"/>
  <c r="H1183" i="8"/>
  <c r="I1183" i="8"/>
  <c r="J1183" i="8"/>
  <c r="K1183" i="8"/>
  <c r="L1183" i="8"/>
  <c r="N1183" i="8"/>
  <c r="O1183" i="8"/>
  <c r="Y1183" i="8"/>
  <c r="Z1183" i="8"/>
  <c r="BD1183" i="8" s="1"/>
  <c r="AA1183" i="8"/>
  <c r="AC1183" i="8" s="1"/>
  <c r="H1184" i="8"/>
  <c r="I1184" i="8"/>
  <c r="J1184" i="8"/>
  <c r="K1184" i="8"/>
  <c r="L1184" i="8"/>
  <c r="N1184" i="8"/>
  <c r="O1184" i="8"/>
  <c r="Y1184" i="8"/>
  <c r="Z1184" i="8"/>
  <c r="BD1184" i="8" s="1"/>
  <c r="AA1184" i="8"/>
  <c r="AC1184" i="8" s="1"/>
  <c r="H1185" i="8"/>
  <c r="I1185" i="8"/>
  <c r="J1185" i="8"/>
  <c r="K1185" i="8"/>
  <c r="L1185" i="8"/>
  <c r="N1185" i="8"/>
  <c r="O1185" i="8"/>
  <c r="Y1185" i="8"/>
  <c r="Z1185" i="8"/>
  <c r="BD1185" i="8" s="1"/>
  <c r="AA1185" i="8"/>
  <c r="AC1185" i="8"/>
  <c r="H1186" i="8"/>
  <c r="I1186" i="8"/>
  <c r="J1186" i="8"/>
  <c r="K1186" i="8"/>
  <c r="L1186" i="8"/>
  <c r="N1186" i="8"/>
  <c r="O1186" i="8"/>
  <c r="Y1186" i="8"/>
  <c r="Z1186" i="8"/>
  <c r="BD1186" i="8" s="1"/>
  <c r="AA1186" i="8"/>
  <c r="AC1186" i="8" s="1"/>
  <c r="H1187" i="8"/>
  <c r="I1187" i="8"/>
  <c r="J1187" i="8"/>
  <c r="K1187" i="8"/>
  <c r="L1187" i="8"/>
  <c r="N1187" i="8"/>
  <c r="O1187" i="8"/>
  <c r="Y1187" i="8"/>
  <c r="Z1187" i="8"/>
  <c r="BD1187" i="8" s="1"/>
  <c r="AA1187" i="8"/>
  <c r="AC1187" i="8" s="1"/>
  <c r="H1188" i="8"/>
  <c r="I1188" i="8"/>
  <c r="J1188" i="8"/>
  <c r="K1188" i="8"/>
  <c r="L1188" i="8"/>
  <c r="N1188" i="8"/>
  <c r="O1188" i="8"/>
  <c r="Y1188" i="8"/>
  <c r="Z1188" i="8"/>
  <c r="BD1188" i="8" s="1"/>
  <c r="AA1188" i="8"/>
  <c r="AC1188" i="8" s="1"/>
  <c r="H1189" i="8"/>
  <c r="I1189" i="8"/>
  <c r="J1189" i="8"/>
  <c r="K1189" i="8"/>
  <c r="L1189" i="8"/>
  <c r="N1189" i="8"/>
  <c r="O1189" i="8"/>
  <c r="Y1189" i="8"/>
  <c r="Z1189" i="8"/>
  <c r="BD1189" i="8" s="1"/>
  <c r="AA1189" i="8"/>
  <c r="AC1189" i="8" s="1"/>
  <c r="H1190" i="8"/>
  <c r="I1190" i="8"/>
  <c r="J1190" i="8"/>
  <c r="K1190" i="8"/>
  <c r="L1190" i="8"/>
  <c r="N1190" i="8"/>
  <c r="O1190" i="8"/>
  <c r="Y1190" i="8"/>
  <c r="Z1190" i="8"/>
  <c r="BD1190" i="8" s="1"/>
  <c r="AA1190" i="8"/>
  <c r="AC1190" i="8" s="1"/>
  <c r="H1191" i="8"/>
  <c r="I1191" i="8"/>
  <c r="J1191" i="8"/>
  <c r="K1191" i="8"/>
  <c r="L1191" i="8"/>
  <c r="N1191" i="8"/>
  <c r="O1191" i="8"/>
  <c r="Y1191" i="8"/>
  <c r="Z1191" i="8"/>
  <c r="BD1191" i="8" s="1"/>
  <c r="AA1191" i="8"/>
  <c r="AC1191" i="8" s="1"/>
  <c r="H1192" i="8"/>
  <c r="I1192" i="8"/>
  <c r="J1192" i="8"/>
  <c r="K1192" i="8"/>
  <c r="L1192" i="8"/>
  <c r="N1192" i="8"/>
  <c r="O1192" i="8"/>
  <c r="Y1192" i="8"/>
  <c r="Z1192" i="8"/>
  <c r="BD1192" i="8" s="1"/>
  <c r="AA1192" i="8"/>
  <c r="AC1192" i="8" s="1"/>
  <c r="H1193" i="8"/>
  <c r="I1193" i="8"/>
  <c r="J1193" i="8"/>
  <c r="K1193" i="8"/>
  <c r="L1193" i="8"/>
  <c r="N1193" i="8"/>
  <c r="O1193" i="8"/>
  <c r="Y1193" i="8"/>
  <c r="Z1193" i="8"/>
  <c r="BD1193" i="8" s="1"/>
  <c r="AA1193" i="8"/>
  <c r="AC1193" i="8" s="1"/>
  <c r="H1194" i="8"/>
  <c r="I1194" i="8"/>
  <c r="J1194" i="8"/>
  <c r="K1194" i="8"/>
  <c r="L1194" i="8"/>
  <c r="N1194" i="8"/>
  <c r="O1194" i="8"/>
  <c r="Y1194" i="8"/>
  <c r="Z1194" i="8"/>
  <c r="BD1194" i="8" s="1"/>
  <c r="AA1194" i="8"/>
  <c r="AC1194" i="8" s="1"/>
  <c r="H1195" i="8"/>
  <c r="I1195" i="8"/>
  <c r="J1195" i="8"/>
  <c r="K1195" i="8"/>
  <c r="L1195" i="8"/>
  <c r="N1195" i="8"/>
  <c r="O1195" i="8"/>
  <c r="Y1195" i="8"/>
  <c r="Z1195" i="8"/>
  <c r="BD1195" i="8" s="1"/>
  <c r="AA1195" i="8"/>
  <c r="AC1195" i="8" s="1"/>
  <c r="H1196" i="8"/>
  <c r="I1196" i="8"/>
  <c r="J1196" i="8"/>
  <c r="K1196" i="8"/>
  <c r="L1196" i="8"/>
  <c r="N1196" i="8"/>
  <c r="O1196" i="8"/>
  <c r="Y1196" i="8"/>
  <c r="Z1196" i="8"/>
  <c r="BD1196" i="8" s="1"/>
  <c r="AA1196" i="8"/>
  <c r="AC1196" i="8" s="1"/>
  <c r="H1197" i="8"/>
  <c r="I1197" i="8"/>
  <c r="J1197" i="8"/>
  <c r="K1197" i="8"/>
  <c r="L1197" i="8"/>
  <c r="N1197" i="8"/>
  <c r="O1197" i="8"/>
  <c r="Y1197" i="8"/>
  <c r="Z1197" i="8"/>
  <c r="BD1197" i="8" s="1"/>
  <c r="AA1197" i="8"/>
  <c r="AC1197" i="8"/>
  <c r="H1198" i="8"/>
  <c r="I1198" i="8"/>
  <c r="J1198" i="8"/>
  <c r="K1198" i="8"/>
  <c r="L1198" i="8"/>
  <c r="N1198" i="8"/>
  <c r="O1198" i="8"/>
  <c r="Y1198" i="8"/>
  <c r="Z1198" i="8"/>
  <c r="BD1198" i="8" s="1"/>
  <c r="AA1198" i="8"/>
  <c r="AC1198" i="8"/>
  <c r="H1199" i="8"/>
  <c r="I1199" i="8"/>
  <c r="J1199" i="8"/>
  <c r="K1199" i="8"/>
  <c r="L1199" i="8"/>
  <c r="N1199" i="8"/>
  <c r="O1199" i="8"/>
  <c r="Y1199" i="8"/>
  <c r="Z1199" i="8"/>
  <c r="BD1199" i="8" s="1"/>
  <c r="AA1199" i="8"/>
  <c r="AC1199" i="8"/>
  <c r="H1200" i="8"/>
  <c r="I1200" i="8"/>
  <c r="J1200" i="8"/>
  <c r="K1200" i="8"/>
  <c r="L1200" i="8"/>
  <c r="N1200" i="8"/>
  <c r="O1200" i="8"/>
  <c r="Y1200" i="8"/>
  <c r="Z1200" i="8"/>
  <c r="BD1200" i="8" s="1"/>
  <c r="AA1200" i="8"/>
  <c r="AC1200" i="8" s="1"/>
  <c r="H1201" i="8"/>
  <c r="I1201" i="8"/>
  <c r="J1201" i="8"/>
  <c r="K1201" i="8"/>
  <c r="L1201" i="8"/>
  <c r="N1201" i="8"/>
  <c r="O1201" i="8"/>
  <c r="Y1201" i="8"/>
  <c r="Z1201" i="8"/>
  <c r="BD1201" i="8" s="1"/>
  <c r="AA1201" i="8"/>
  <c r="AC1201" i="8" s="1"/>
  <c r="H1202" i="8"/>
  <c r="I1202" i="8"/>
  <c r="J1202" i="8"/>
  <c r="K1202" i="8"/>
  <c r="L1202" i="8"/>
  <c r="N1202" i="8"/>
  <c r="O1202" i="8"/>
  <c r="Y1202" i="8"/>
  <c r="Z1202" i="8"/>
  <c r="BD1202" i="8" s="1"/>
  <c r="AA1202" i="8"/>
  <c r="AC1202" i="8" s="1"/>
  <c r="H1203" i="8"/>
  <c r="I1203" i="8"/>
  <c r="J1203" i="8"/>
  <c r="K1203" i="8"/>
  <c r="L1203" i="8"/>
  <c r="N1203" i="8"/>
  <c r="O1203" i="8"/>
  <c r="Y1203" i="8"/>
  <c r="Z1203" i="8"/>
  <c r="BD1203" i="8" s="1"/>
  <c r="AA1203" i="8"/>
  <c r="AC1203" i="8" s="1"/>
  <c r="H1204" i="8"/>
  <c r="I1204" i="8"/>
  <c r="J1204" i="8"/>
  <c r="K1204" i="8"/>
  <c r="L1204" i="8"/>
  <c r="N1204" i="8"/>
  <c r="O1204" i="8"/>
  <c r="Y1204" i="8"/>
  <c r="Z1204" i="8"/>
  <c r="BD1204" i="8" s="1"/>
  <c r="AA1204" i="8"/>
  <c r="AC1204" i="8" s="1"/>
  <c r="H1205" i="8"/>
  <c r="I1205" i="8"/>
  <c r="J1205" i="8"/>
  <c r="K1205" i="8"/>
  <c r="L1205" i="8"/>
  <c r="N1205" i="8"/>
  <c r="O1205" i="8"/>
  <c r="Y1205" i="8"/>
  <c r="Z1205" i="8"/>
  <c r="BD1205" i="8" s="1"/>
  <c r="AA1205" i="8"/>
  <c r="AC1205" i="8"/>
  <c r="H1206" i="8"/>
  <c r="I1206" i="8"/>
  <c r="J1206" i="8"/>
  <c r="K1206" i="8"/>
  <c r="L1206" i="8"/>
  <c r="N1206" i="8"/>
  <c r="O1206" i="8"/>
  <c r="Y1206" i="8"/>
  <c r="Z1206" i="8"/>
  <c r="BD1206" i="8" s="1"/>
  <c r="AA1206" i="8"/>
  <c r="AC1206" i="8" s="1"/>
  <c r="H1207" i="8"/>
  <c r="I1207" i="8"/>
  <c r="J1207" i="8"/>
  <c r="K1207" i="8"/>
  <c r="L1207" i="8"/>
  <c r="N1207" i="8"/>
  <c r="O1207" i="8"/>
  <c r="Y1207" i="8"/>
  <c r="Z1207" i="8"/>
  <c r="BD1207" i="8" s="1"/>
  <c r="AA1207" i="8"/>
  <c r="AC1207" i="8" s="1"/>
  <c r="H1208" i="8"/>
  <c r="I1208" i="8"/>
  <c r="J1208" i="8"/>
  <c r="K1208" i="8"/>
  <c r="L1208" i="8"/>
  <c r="N1208" i="8"/>
  <c r="O1208" i="8"/>
  <c r="Y1208" i="8"/>
  <c r="Z1208" i="8"/>
  <c r="BD1208" i="8" s="1"/>
  <c r="AA1208" i="8"/>
  <c r="AC1208" i="8" s="1"/>
  <c r="H1209" i="8"/>
  <c r="I1209" i="8"/>
  <c r="J1209" i="8"/>
  <c r="K1209" i="8"/>
  <c r="L1209" i="8"/>
  <c r="N1209" i="8"/>
  <c r="O1209" i="8"/>
  <c r="Y1209" i="8"/>
  <c r="Z1209" i="8"/>
  <c r="BD1209" i="8" s="1"/>
  <c r="AA1209" i="8"/>
  <c r="AC1209" i="8"/>
  <c r="H1210" i="8"/>
  <c r="I1210" i="8"/>
  <c r="J1210" i="8"/>
  <c r="K1210" i="8"/>
  <c r="L1210" i="8"/>
  <c r="N1210" i="8"/>
  <c r="O1210" i="8"/>
  <c r="Y1210" i="8"/>
  <c r="Z1210" i="8"/>
  <c r="BD1210" i="8" s="1"/>
  <c r="AA1210" i="8"/>
  <c r="AC1210" i="8" s="1"/>
  <c r="H1211" i="8"/>
  <c r="I1211" i="8"/>
  <c r="J1211" i="8"/>
  <c r="K1211" i="8"/>
  <c r="L1211" i="8"/>
  <c r="N1211" i="8"/>
  <c r="O1211" i="8"/>
  <c r="Y1211" i="8"/>
  <c r="Z1211" i="8"/>
  <c r="BD1211" i="8" s="1"/>
  <c r="AA1211" i="8"/>
  <c r="AC1211" i="8" s="1"/>
  <c r="H1212" i="8"/>
  <c r="I1212" i="8"/>
  <c r="J1212" i="8"/>
  <c r="K1212" i="8"/>
  <c r="L1212" i="8"/>
  <c r="N1212" i="8"/>
  <c r="O1212" i="8"/>
  <c r="Y1212" i="8"/>
  <c r="Z1212" i="8"/>
  <c r="BD1212" i="8" s="1"/>
  <c r="AA1212" i="8"/>
  <c r="AC1212" i="8"/>
  <c r="H1213" i="8"/>
  <c r="I1213" i="8"/>
  <c r="J1213" i="8"/>
  <c r="K1213" i="8"/>
  <c r="L1213" i="8"/>
  <c r="N1213" i="8"/>
  <c r="O1213" i="8"/>
  <c r="Y1213" i="8"/>
  <c r="Z1213" i="8"/>
  <c r="BD1213" i="8" s="1"/>
  <c r="AA1213" i="8"/>
  <c r="AC1213" i="8"/>
  <c r="H1214" i="8"/>
  <c r="I1214" i="8"/>
  <c r="J1214" i="8"/>
  <c r="K1214" i="8"/>
  <c r="L1214" i="8"/>
  <c r="N1214" i="8"/>
  <c r="O1214" i="8"/>
  <c r="Y1214" i="8"/>
  <c r="Z1214" i="8"/>
  <c r="BD1214" i="8" s="1"/>
  <c r="AA1214" i="8"/>
  <c r="AC1214" i="8" s="1"/>
  <c r="H1215" i="8"/>
  <c r="I1215" i="8"/>
  <c r="J1215" i="8"/>
  <c r="K1215" i="8"/>
  <c r="L1215" i="8"/>
  <c r="N1215" i="8"/>
  <c r="O1215" i="8"/>
  <c r="Y1215" i="8"/>
  <c r="Z1215" i="8"/>
  <c r="BD1215" i="8" s="1"/>
  <c r="AA1215" i="8"/>
  <c r="AC1215" i="8" s="1"/>
  <c r="H1216" i="8"/>
  <c r="I1216" i="8"/>
  <c r="J1216" i="8"/>
  <c r="K1216" i="8"/>
  <c r="L1216" i="8"/>
  <c r="N1216" i="8"/>
  <c r="O1216" i="8"/>
  <c r="Y1216" i="8"/>
  <c r="Z1216" i="8"/>
  <c r="BD1216" i="8" s="1"/>
  <c r="AA1216" i="8"/>
  <c r="AC1216" i="8" s="1"/>
  <c r="H1217" i="8"/>
  <c r="I1217" i="8"/>
  <c r="J1217" i="8"/>
  <c r="K1217" i="8"/>
  <c r="L1217" i="8"/>
  <c r="N1217" i="8"/>
  <c r="O1217" i="8"/>
  <c r="Y1217" i="8"/>
  <c r="Z1217" i="8"/>
  <c r="BD1217" i="8" s="1"/>
  <c r="AA1217" i="8"/>
  <c r="AC1217" i="8" s="1"/>
  <c r="H1218" i="8"/>
  <c r="I1218" i="8"/>
  <c r="J1218" i="8"/>
  <c r="K1218" i="8"/>
  <c r="L1218" i="8"/>
  <c r="N1218" i="8"/>
  <c r="O1218" i="8"/>
  <c r="Y1218" i="8"/>
  <c r="Z1218" i="8"/>
  <c r="BD1218" i="8" s="1"/>
  <c r="AA1218" i="8"/>
  <c r="AC1218" i="8" s="1"/>
  <c r="H1219" i="8"/>
  <c r="I1219" i="8"/>
  <c r="J1219" i="8"/>
  <c r="K1219" i="8"/>
  <c r="L1219" i="8"/>
  <c r="N1219" i="8"/>
  <c r="O1219" i="8"/>
  <c r="Y1219" i="8"/>
  <c r="Z1219" i="8"/>
  <c r="BD1219" i="8" s="1"/>
  <c r="AA1219" i="8"/>
  <c r="AC1219" i="8" s="1"/>
  <c r="H1220" i="8"/>
  <c r="I1220" i="8"/>
  <c r="J1220" i="8"/>
  <c r="K1220" i="8"/>
  <c r="L1220" i="8"/>
  <c r="N1220" i="8"/>
  <c r="O1220" i="8"/>
  <c r="Y1220" i="8"/>
  <c r="Z1220" i="8"/>
  <c r="BD1220" i="8" s="1"/>
  <c r="AA1220" i="8"/>
  <c r="AC1220" i="8"/>
  <c r="H1221" i="8"/>
  <c r="I1221" i="8"/>
  <c r="J1221" i="8"/>
  <c r="K1221" i="8"/>
  <c r="L1221" i="8"/>
  <c r="N1221" i="8"/>
  <c r="O1221" i="8"/>
  <c r="Y1221" i="8"/>
  <c r="Z1221" i="8"/>
  <c r="BD1221" i="8" s="1"/>
  <c r="AA1221" i="8"/>
  <c r="AC1221" i="8"/>
  <c r="H1222" i="8"/>
  <c r="I1222" i="8"/>
  <c r="J1222" i="8"/>
  <c r="K1222" i="8"/>
  <c r="L1222" i="8"/>
  <c r="N1222" i="8"/>
  <c r="O1222" i="8"/>
  <c r="Y1222" i="8"/>
  <c r="Z1222" i="8"/>
  <c r="BD1222" i="8" s="1"/>
  <c r="AA1222" i="8"/>
  <c r="AC1222" i="8" s="1"/>
  <c r="H1223" i="8"/>
  <c r="I1223" i="8"/>
  <c r="J1223" i="8"/>
  <c r="K1223" i="8"/>
  <c r="L1223" i="8"/>
  <c r="N1223" i="8"/>
  <c r="O1223" i="8"/>
  <c r="Y1223" i="8"/>
  <c r="Z1223" i="8"/>
  <c r="BD1223" i="8" s="1"/>
  <c r="AA1223" i="8"/>
  <c r="AC1223" i="8"/>
  <c r="H1224" i="8"/>
  <c r="I1224" i="8"/>
  <c r="J1224" i="8"/>
  <c r="K1224" i="8"/>
  <c r="L1224" i="8"/>
  <c r="N1224" i="8"/>
  <c r="O1224" i="8"/>
  <c r="Y1224" i="8"/>
  <c r="Z1224" i="8"/>
  <c r="BD1224" i="8" s="1"/>
  <c r="AA1224" i="8"/>
  <c r="AC1224" i="8"/>
  <c r="H1225" i="8"/>
  <c r="I1225" i="8"/>
  <c r="J1225" i="8"/>
  <c r="K1225" i="8"/>
  <c r="L1225" i="8"/>
  <c r="N1225" i="8"/>
  <c r="O1225" i="8"/>
  <c r="Y1225" i="8"/>
  <c r="Z1225" i="8"/>
  <c r="BD1225" i="8" s="1"/>
  <c r="AA1225" i="8"/>
  <c r="AC1225" i="8" s="1"/>
  <c r="H1226" i="8"/>
  <c r="I1226" i="8"/>
  <c r="J1226" i="8"/>
  <c r="K1226" i="8"/>
  <c r="L1226" i="8"/>
  <c r="N1226" i="8"/>
  <c r="O1226" i="8"/>
  <c r="Y1226" i="8"/>
  <c r="Z1226" i="8"/>
  <c r="BD1226" i="8" s="1"/>
  <c r="AA1226" i="8"/>
  <c r="AC1226" i="8" s="1"/>
  <c r="H1227" i="8"/>
  <c r="I1227" i="8"/>
  <c r="J1227" i="8"/>
  <c r="K1227" i="8"/>
  <c r="L1227" i="8"/>
  <c r="N1227" i="8"/>
  <c r="O1227" i="8"/>
  <c r="Y1227" i="8"/>
  <c r="Z1227" i="8"/>
  <c r="BD1227" i="8" s="1"/>
  <c r="AA1227" i="8"/>
  <c r="AC1227" i="8" s="1"/>
  <c r="H1228" i="8"/>
  <c r="I1228" i="8"/>
  <c r="J1228" i="8"/>
  <c r="K1228" i="8"/>
  <c r="L1228" i="8"/>
  <c r="N1228" i="8"/>
  <c r="O1228" i="8"/>
  <c r="Y1228" i="8"/>
  <c r="Z1228" i="8"/>
  <c r="BD1228" i="8" s="1"/>
  <c r="AA1228" i="8"/>
  <c r="AC1228" i="8" s="1"/>
  <c r="H1229" i="8"/>
  <c r="I1229" i="8"/>
  <c r="J1229" i="8"/>
  <c r="K1229" i="8"/>
  <c r="L1229" i="8"/>
  <c r="N1229" i="8"/>
  <c r="O1229" i="8"/>
  <c r="Y1229" i="8"/>
  <c r="Z1229" i="8"/>
  <c r="BD1229" i="8" s="1"/>
  <c r="AA1229" i="8"/>
  <c r="AC1229" i="8" s="1"/>
  <c r="H1230" i="8"/>
  <c r="I1230" i="8"/>
  <c r="J1230" i="8"/>
  <c r="K1230" i="8"/>
  <c r="L1230" i="8"/>
  <c r="N1230" i="8"/>
  <c r="O1230" i="8"/>
  <c r="Y1230" i="8"/>
  <c r="Z1230" i="8"/>
  <c r="BD1230" i="8" s="1"/>
  <c r="AA1230" i="8"/>
  <c r="AC1230" i="8" s="1"/>
  <c r="H1231" i="8"/>
  <c r="I1231" i="8"/>
  <c r="J1231" i="8"/>
  <c r="K1231" i="8"/>
  <c r="L1231" i="8"/>
  <c r="N1231" i="8"/>
  <c r="O1231" i="8"/>
  <c r="Y1231" i="8"/>
  <c r="Z1231" i="8"/>
  <c r="BD1231" i="8" s="1"/>
  <c r="AA1231" i="8"/>
  <c r="AC1231" i="8" s="1"/>
  <c r="H1232" i="8"/>
  <c r="I1232" i="8"/>
  <c r="J1232" i="8"/>
  <c r="K1232" i="8"/>
  <c r="L1232" i="8"/>
  <c r="N1232" i="8"/>
  <c r="O1232" i="8"/>
  <c r="Y1232" i="8"/>
  <c r="Z1232" i="8"/>
  <c r="BD1232" i="8" s="1"/>
  <c r="AA1232" i="8"/>
  <c r="AC1232" i="8" s="1"/>
  <c r="H1233" i="8"/>
  <c r="I1233" i="8"/>
  <c r="J1233" i="8"/>
  <c r="K1233" i="8"/>
  <c r="L1233" i="8"/>
  <c r="N1233" i="8"/>
  <c r="O1233" i="8"/>
  <c r="Y1233" i="8"/>
  <c r="Z1233" i="8"/>
  <c r="BD1233" i="8" s="1"/>
  <c r="AA1233" i="8"/>
  <c r="AC1233" i="8"/>
  <c r="H1234" i="8"/>
  <c r="I1234" i="8"/>
  <c r="J1234" i="8"/>
  <c r="K1234" i="8"/>
  <c r="L1234" i="8"/>
  <c r="N1234" i="8"/>
  <c r="O1234" i="8"/>
  <c r="Y1234" i="8"/>
  <c r="Z1234" i="8"/>
  <c r="BD1234" i="8" s="1"/>
  <c r="AA1234" i="8"/>
  <c r="AC1234" i="8" s="1"/>
  <c r="H1235" i="8"/>
  <c r="I1235" i="8"/>
  <c r="J1235" i="8"/>
  <c r="K1235" i="8"/>
  <c r="L1235" i="8"/>
  <c r="N1235" i="8"/>
  <c r="O1235" i="8"/>
  <c r="Y1235" i="8"/>
  <c r="Z1235" i="8"/>
  <c r="BD1235" i="8" s="1"/>
  <c r="AA1235" i="8"/>
  <c r="AC1235" i="8" s="1"/>
  <c r="H1236" i="8"/>
  <c r="I1236" i="8"/>
  <c r="J1236" i="8"/>
  <c r="K1236" i="8"/>
  <c r="L1236" i="8"/>
  <c r="N1236" i="8"/>
  <c r="O1236" i="8"/>
  <c r="Y1236" i="8"/>
  <c r="Z1236" i="8"/>
  <c r="BD1236" i="8" s="1"/>
  <c r="AA1236" i="8"/>
  <c r="AC1236" i="8" s="1"/>
  <c r="H1237" i="8"/>
  <c r="I1237" i="8"/>
  <c r="J1237" i="8"/>
  <c r="K1237" i="8"/>
  <c r="L1237" i="8"/>
  <c r="N1237" i="8"/>
  <c r="O1237" i="8"/>
  <c r="Y1237" i="8"/>
  <c r="Z1237" i="8"/>
  <c r="BD1237" i="8" s="1"/>
  <c r="AA1237" i="8"/>
  <c r="AC1237" i="8" s="1"/>
  <c r="H1238" i="8"/>
  <c r="I1238" i="8"/>
  <c r="J1238" i="8"/>
  <c r="K1238" i="8"/>
  <c r="L1238" i="8"/>
  <c r="N1238" i="8"/>
  <c r="O1238" i="8"/>
  <c r="Y1238" i="8"/>
  <c r="Z1238" i="8"/>
  <c r="BD1238" i="8" s="1"/>
  <c r="AA1238" i="8"/>
  <c r="AC1238" i="8" s="1"/>
  <c r="H1239" i="8"/>
  <c r="I1239" i="8"/>
  <c r="J1239" i="8"/>
  <c r="K1239" i="8"/>
  <c r="L1239" i="8"/>
  <c r="N1239" i="8"/>
  <c r="O1239" i="8"/>
  <c r="Y1239" i="8"/>
  <c r="Z1239" i="8"/>
  <c r="BD1239" i="8" s="1"/>
  <c r="AA1239" i="8"/>
  <c r="AC1239" i="8" s="1"/>
  <c r="H1240" i="8"/>
  <c r="I1240" i="8"/>
  <c r="J1240" i="8"/>
  <c r="K1240" i="8"/>
  <c r="L1240" i="8"/>
  <c r="N1240" i="8"/>
  <c r="O1240" i="8"/>
  <c r="Y1240" i="8"/>
  <c r="Z1240" i="8"/>
  <c r="BD1240" i="8" s="1"/>
  <c r="AA1240" i="8"/>
  <c r="AC1240" i="8" s="1"/>
  <c r="H1241" i="8"/>
  <c r="I1241" i="8"/>
  <c r="J1241" i="8"/>
  <c r="K1241" i="8"/>
  <c r="L1241" i="8"/>
  <c r="N1241" i="8"/>
  <c r="O1241" i="8"/>
  <c r="Y1241" i="8"/>
  <c r="Z1241" i="8"/>
  <c r="BD1241" i="8" s="1"/>
  <c r="AA1241" i="8"/>
  <c r="AC1241" i="8"/>
  <c r="H1242" i="8"/>
  <c r="I1242" i="8"/>
  <c r="J1242" i="8"/>
  <c r="K1242" i="8"/>
  <c r="L1242" i="8"/>
  <c r="N1242" i="8"/>
  <c r="O1242" i="8"/>
  <c r="Y1242" i="8"/>
  <c r="Z1242" i="8"/>
  <c r="BD1242" i="8" s="1"/>
  <c r="AA1242" i="8"/>
  <c r="AC1242" i="8" s="1"/>
  <c r="H1243" i="8"/>
  <c r="I1243" i="8"/>
  <c r="J1243" i="8"/>
  <c r="K1243" i="8"/>
  <c r="L1243" i="8"/>
  <c r="N1243" i="8"/>
  <c r="O1243" i="8"/>
  <c r="Y1243" i="8"/>
  <c r="Z1243" i="8"/>
  <c r="BD1243" i="8" s="1"/>
  <c r="AA1243" i="8"/>
  <c r="AC1243" i="8" s="1"/>
  <c r="H1244" i="8"/>
  <c r="I1244" i="8"/>
  <c r="J1244" i="8"/>
  <c r="K1244" i="8"/>
  <c r="L1244" i="8"/>
  <c r="N1244" i="8"/>
  <c r="O1244" i="8"/>
  <c r="Y1244" i="8"/>
  <c r="Z1244" i="8"/>
  <c r="BD1244" i="8" s="1"/>
  <c r="AA1244" i="8"/>
  <c r="AC1244" i="8"/>
  <c r="H1245" i="8"/>
  <c r="I1245" i="8"/>
  <c r="J1245" i="8"/>
  <c r="K1245" i="8"/>
  <c r="L1245" i="8"/>
  <c r="N1245" i="8"/>
  <c r="O1245" i="8"/>
  <c r="Y1245" i="8"/>
  <c r="Z1245" i="8"/>
  <c r="BD1245" i="8" s="1"/>
  <c r="AA1245" i="8"/>
  <c r="AC1245" i="8"/>
  <c r="H1246" i="8"/>
  <c r="I1246" i="8"/>
  <c r="J1246" i="8"/>
  <c r="K1246" i="8"/>
  <c r="L1246" i="8"/>
  <c r="N1246" i="8"/>
  <c r="O1246" i="8"/>
  <c r="Y1246" i="8"/>
  <c r="Z1246" i="8"/>
  <c r="BD1246" i="8" s="1"/>
  <c r="AA1246" i="8"/>
  <c r="AC1246" i="8"/>
  <c r="H1247" i="8"/>
  <c r="I1247" i="8"/>
  <c r="J1247" i="8"/>
  <c r="K1247" i="8"/>
  <c r="L1247" i="8"/>
  <c r="N1247" i="8"/>
  <c r="O1247" i="8"/>
  <c r="Y1247" i="8"/>
  <c r="Z1247" i="8"/>
  <c r="BD1247" i="8" s="1"/>
  <c r="AA1247" i="8"/>
  <c r="AC1247" i="8" s="1"/>
  <c r="H1248" i="8"/>
  <c r="I1248" i="8"/>
  <c r="J1248" i="8"/>
  <c r="K1248" i="8"/>
  <c r="L1248" i="8"/>
  <c r="N1248" i="8"/>
  <c r="O1248" i="8"/>
  <c r="Y1248" i="8"/>
  <c r="Z1248" i="8"/>
  <c r="BD1248" i="8" s="1"/>
  <c r="AA1248" i="8"/>
  <c r="AC1248" i="8" s="1"/>
  <c r="H1249" i="8"/>
  <c r="I1249" i="8"/>
  <c r="J1249" i="8"/>
  <c r="K1249" i="8"/>
  <c r="L1249" i="8"/>
  <c r="N1249" i="8"/>
  <c r="O1249" i="8"/>
  <c r="Y1249" i="8"/>
  <c r="Z1249" i="8"/>
  <c r="BD1249" i="8" s="1"/>
  <c r="AA1249" i="8"/>
  <c r="AC1249" i="8" s="1"/>
  <c r="H1250" i="8"/>
  <c r="I1250" i="8"/>
  <c r="J1250" i="8"/>
  <c r="K1250" i="8"/>
  <c r="L1250" i="8"/>
  <c r="N1250" i="8"/>
  <c r="O1250" i="8"/>
  <c r="Y1250" i="8"/>
  <c r="Z1250" i="8"/>
  <c r="BD1250" i="8" s="1"/>
  <c r="AA1250" i="8"/>
  <c r="AC1250" i="8" s="1"/>
  <c r="H1251" i="8"/>
  <c r="I1251" i="8"/>
  <c r="J1251" i="8"/>
  <c r="K1251" i="8"/>
  <c r="L1251" i="8"/>
  <c r="N1251" i="8"/>
  <c r="O1251" i="8"/>
  <c r="Y1251" i="8"/>
  <c r="Z1251" i="8"/>
  <c r="AA1251" i="8"/>
  <c r="AC1251" i="8" s="1"/>
  <c r="BD1251" i="8"/>
  <c r="H1252" i="8"/>
  <c r="I1252" i="8"/>
  <c r="J1252" i="8"/>
  <c r="K1252" i="8"/>
  <c r="L1252" i="8"/>
  <c r="N1252" i="8"/>
  <c r="O1252" i="8"/>
  <c r="Y1252" i="8"/>
  <c r="Z1252" i="8"/>
  <c r="BD1252" i="8" s="1"/>
  <c r="AA1252" i="8"/>
  <c r="AC1252" i="8" s="1"/>
  <c r="H1253" i="8"/>
  <c r="I1253" i="8"/>
  <c r="J1253" i="8"/>
  <c r="K1253" i="8"/>
  <c r="L1253" i="8"/>
  <c r="N1253" i="8"/>
  <c r="O1253" i="8"/>
  <c r="Y1253" i="8"/>
  <c r="Z1253" i="8"/>
  <c r="BD1253" i="8" s="1"/>
  <c r="AA1253" i="8"/>
  <c r="AC1253" i="8" s="1"/>
  <c r="H1254" i="8"/>
  <c r="I1254" i="8"/>
  <c r="J1254" i="8"/>
  <c r="K1254" i="8"/>
  <c r="L1254" i="8"/>
  <c r="N1254" i="8"/>
  <c r="O1254" i="8"/>
  <c r="Y1254" i="8"/>
  <c r="Z1254" i="8"/>
  <c r="BD1254" i="8" s="1"/>
  <c r="AA1254" i="8"/>
  <c r="AC1254" i="8" s="1"/>
  <c r="H1255" i="8"/>
  <c r="I1255" i="8"/>
  <c r="J1255" i="8"/>
  <c r="K1255" i="8"/>
  <c r="L1255" i="8"/>
  <c r="N1255" i="8"/>
  <c r="O1255" i="8"/>
  <c r="Y1255" i="8"/>
  <c r="Z1255" i="8"/>
  <c r="BD1255" i="8" s="1"/>
  <c r="AA1255" i="8"/>
  <c r="AC1255" i="8" s="1"/>
  <c r="H1256" i="8"/>
  <c r="I1256" i="8"/>
  <c r="J1256" i="8"/>
  <c r="K1256" i="8"/>
  <c r="L1256" i="8"/>
  <c r="N1256" i="8"/>
  <c r="O1256" i="8"/>
  <c r="Y1256" i="8"/>
  <c r="Z1256" i="8"/>
  <c r="BD1256" i="8" s="1"/>
  <c r="AA1256" i="8"/>
  <c r="AC1256" i="8" s="1"/>
  <c r="H1257" i="8"/>
  <c r="I1257" i="8"/>
  <c r="J1257" i="8"/>
  <c r="K1257" i="8"/>
  <c r="L1257" i="8"/>
  <c r="N1257" i="8"/>
  <c r="O1257" i="8"/>
  <c r="Y1257" i="8"/>
  <c r="Z1257" i="8"/>
  <c r="BD1257" i="8" s="1"/>
  <c r="AA1257" i="8"/>
  <c r="AC1257" i="8" s="1"/>
  <c r="H1258" i="8"/>
  <c r="I1258" i="8"/>
  <c r="J1258" i="8"/>
  <c r="K1258" i="8"/>
  <c r="L1258" i="8"/>
  <c r="N1258" i="8"/>
  <c r="O1258" i="8"/>
  <c r="Y1258" i="8"/>
  <c r="Z1258" i="8"/>
  <c r="BD1258" i="8" s="1"/>
  <c r="AA1258" i="8"/>
  <c r="AC1258" i="8" s="1"/>
  <c r="H1259" i="8"/>
  <c r="I1259" i="8"/>
  <c r="J1259" i="8"/>
  <c r="K1259" i="8"/>
  <c r="L1259" i="8"/>
  <c r="N1259" i="8"/>
  <c r="O1259" i="8"/>
  <c r="Y1259" i="8"/>
  <c r="Z1259" i="8"/>
  <c r="BD1259" i="8" s="1"/>
  <c r="AA1259" i="8"/>
  <c r="AC1259" i="8" s="1"/>
  <c r="H1260" i="8"/>
  <c r="I1260" i="8"/>
  <c r="J1260" i="8"/>
  <c r="K1260" i="8"/>
  <c r="L1260" i="8"/>
  <c r="N1260" i="8"/>
  <c r="O1260" i="8"/>
  <c r="Y1260" i="8"/>
  <c r="Z1260" i="8"/>
  <c r="BD1260" i="8" s="1"/>
  <c r="AA1260" i="8"/>
  <c r="AC1260" i="8" s="1"/>
  <c r="H1261" i="8"/>
  <c r="I1261" i="8"/>
  <c r="J1261" i="8"/>
  <c r="K1261" i="8"/>
  <c r="L1261" i="8"/>
  <c r="N1261" i="8"/>
  <c r="O1261" i="8"/>
  <c r="Y1261" i="8"/>
  <c r="Z1261" i="8"/>
  <c r="BD1261" i="8" s="1"/>
  <c r="AA1261" i="8"/>
  <c r="AC1261" i="8" s="1"/>
  <c r="H1262" i="8"/>
  <c r="I1262" i="8"/>
  <c r="J1262" i="8"/>
  <c r="K1262" i="8"/>
  <c r="L1262" i="8"/>
  <c r="N1262" i="8"/>
  <c r="O1262" i="8"/>
  <c r="Y1262" i="8"/>
  <c r="Z1262" i="8"/>
  <c r="BD1262" i="8" s="1"/>
  <c r="AA1262" i="8"/>
  <c r="AC1262" i="8"/>
  <c r="H1263" i="8"/>
  <c r="I1263" i="8"/>
  <c r="J1263" i="8"/>
  <c r="K1263" i="8"/>
  <c r="L1263" i="8"/>
  <c r="N1263" i="8"/>
  <c r="O1263" i="8"/>
  <c r="Y1263" i="8"/>
  <c r="Z1263" i="8"/>
  <c r="BD1263" i="8" s="1"/>
  <c r="AA1263" i="8"/>
  <c r="AC1263" i="8" s="1"/>
  <c r="H1264" i="8"/>
  <c r="I1264" i="8"/>
  <c r="J1264" i="8"/>
  <c r="K1264" i="8"/>
  <c r="L1264" i="8"/>
  <c r="M1264" i="8"/>
  <c r="P1264" i="8" s="1"/>
  <c r="N1264" i="8"/>
  <c r="O1264" i="8"/>
  <c r="Y1264" i="8"/>
  <c r="Z1264" i="8"/>
  <c r="BD1264" i="8" s="1"/>
  <c r="AA1264" i="8"/>
  <c r="AC1264" i="8" s="1"/>
  <c r="H1265" i="8"/>
  <c r="I1265" i="8"/>
  <c r="J1265" i="8"/>
  <c r="K1265" i="8"/>
  <c r="L1265" i="8"/>
  <c r="M1265" i="8"/>
  <c r="N1265" i="8"/>
  <c r="O1265" i="8"/>
  <c r="P1265" i="8"/>
  <c r="Y1265" i="8"/>
  <c r="Z1265" i="8"/>
  <c r="BD1265" i="8" s="1"/>
  <c r="AA1265" i="8"/>
  <c r="AC1265" i="8" s="1"/>
  <c r="H1266" i="8"/>
  <c r="I1266" i="8"/>
  <c r="J1266" i="8"/>
  <c r="K1266" i="8"/>
  <c r="L1266" i="8"/>
  <c r="M1266" i="8"/>
  <c r="P1266" i="8" s="1"/>
  <c r="N1266" i="8"/>
  <c r="O1266" i="8"/>
  <c r="Y1266" i="8"/>
  <c r="Z1266" i="8"/>
  <c r="BD1266" i="8" s="1"/>
  <c r="AA1266" i="8"/>
  <c r="AC1266" i="8" s="1"/>
  <c r="H1267" i="8"/>
  <c r="I1267" i="8"/>
  <c r="J1267" i="8"/>
  <c r="K1267" i="8"/>
  <c r="L1267" i="8"/>
  <c r="M1267" i="8"/>
  <c r="P1267" i="8" s="1"/>
  <c r="N1267" i="8"/>
  <c r="O1267" i="8"/>
  <c r="Y1267" i="8"/>
  <c r="Z1267" i="8"/>
  <c r="BD1267" i="8" s="1"/>
  <c r="AA1267" i="8"/>
  <c r="AC1267" i="8" s="1"/>
  <c r="H1268" i="8"/>
  <c r="I1268" i="8"/>
  <c r="J1268" i="8"/>
  <c r="K1268" i="8"/>
  <c r="L1268" i="8"/>
  <c r="M1268" i="8"/>
  <c r="P1268" i="8" s="1"/>
  <c r="N1268" i="8"/>
  <c r="O1268" i="8"/>
  <c r="Y1268" i="8"/>
  <c r="Z1268" i="8"/>
  <c r="AA1268" i="8"/>
  <c r="AC1268" i="8" s="1"/>
  <c r="BD1268" i="8"/>
  <c r="H1269" i="8"/>
  <c r="I1269" i="8"/>
  <c r="J1269" i="8"/>
  <c r="K1269" i="8"/>
  <c r="L1269" i="8"/>
  <c r="M1269" i="8"/>
  <c r="P1269" i="8" s="1"/>
  <c r="N1269" i="8"/>
  <c r="O1269" i="8"/>
  <c r="Y1269" i="8"/>
  <c r="Z1269" i="8"/>
  <c r="BD1269" i="8" s="1"/>
  <c r="AA1269" i="8"/>
  <c r="AC1269" i="8" s="1"/>
  <c r="H1270" i="8"/>
  <c r="I1270" i="8"/>
  <c r="J1270" i="8"/>
  <c r="K1270" i="8"/>
  <c r="L1270" i="8"/>
  <c r="M1270" i="8"/>
  <c r="N1270" i="8"/>
  <c r="O1270" i="8"/>
  <c r="Y1270" i="8"/>
  <c r="Z1270" i="8"/>
  <c r="BD1270" i="8" s="1"/>
  <c r="AA1270" i="8"/>
  <c r="AC1270" i="8" s="1"/>
  <c r="H1271" i="8"/>
  <c r="I1271" i="8"/>
  <c r="J1271" i="8"/>
  <c r="K1271" i="8"/>
  <c r="L1271" i="8"/>
  <c r="M1271" i="8"/>
  <c r="P1271" i="8" s="1"/>
  <c r="N1271" i="8"/>
  <c r="O1271" i="8"/>
  <c r="Y1271" i="8"/>
  <c r="Z1271" i="8"/>
  <c r="BD1271" i="8" s="1"/>
  <c r="AA1271" i="8"/>
  <c r="AC1271" i="8" s="1"/>
  <c r="H1272" i="8"/>
  <c r="I1272" i="8"/>
  <c r="J1272" i="8"/>
  <c r="K1272" i="8"/>
  <c r="L1272" i="8"/>
  <c r="M1272" i="8"/>
  <c r="P1272" i="8" s="1"/>
  <c r="N1272" i="8"/>
  <c r="O1272" i="8"/>
  <c r="Y1272" i="8"/>
  <c r="Z1272" i="8"/>
  <c r="BD1272" i="8" s="1"/>
  <c r="AA1272" i="8"/>
  <c r="AC1272" i="8"/>
  <c r="H1273" i="8"/>
  <c r="I1273" i="8"/>
  <c r="J1273" i="8"/>
  <c r="K1273" i="8"/>
  <c r="L1273" i="8"/>
  <c r="M1273" i="8"/>
  <c r="P1273" i="8" s="1"/>
  <c r="N1273" i="8"/>
  <c r="O1273" i="8"/>
  <c r="Y1273" i="8"/>
  <c r="Z1273" i="8"/>
  <c r="BD1273" i="8" s="1"/>
  <c r="AA1273" i="8"/>
  <c r="AC1273" i="8" s="1"/>
  <c r="H1274" i="8"/>
  <c r="I1274" i="8"/>
  <c r="J1274" i="8"/>
  <c r="K1274" i="8"/>
  <c r="L1274" i="8"/>
  <c r="M1274" i="8"/>
  <c r="P1274" i="8" s="1"/>
  <c r="N1274" i="8"/>
  <c r="O1274" i="8"/>
  <c r="Y1274" i="8"/>
  <c r="Z1274" i="8"/>
  <c r="BD1274" i="8" s="1"/>
  <c r="AA1274" i="8"/>
  <c r="AC1274" i="8"/>
  <c r="H1275" i="8"/>
  <c r="I1275" i="8"/>
  <c r="J1275" i="8"/>
  <c r="K1275" i="8"/>
  <c r="L1275" i="8"/>
  <c r="M1275" i="8"/>
  <c r="P1275" i="8" s="1"/>
  <c r="N1275" i="8"/>
  <c r="O1275" i="8"/>
  <c r="Y1275" i="8"/>
  <c r="Z1275" i="8"/>
  <c r="BD1275" i="8" s="1"/>
  <c r="AA1275" i="8"/>
  <c r="AC1275" i="8" s="1"/>
  <c r="H1276" i="8"/>
  <c r="I1276" i="8"/>
  <c r="J1276" i="8"/>
  <c r="K1276" i="8"/>
  <c r="L1276" i="8"/>
  <c r="M1276" i="8"/>
  <c r="P1276" i="8" s="1"/>
  <c r="N1276" i="8"/>
  <c r="O1276" i="8"/>
  <c r="Y1276" i="8"/>
  <c r="Z1276" i="8"/>
  <c r="BD1276" i="8" s="1"/>
  <c r="AA1276" i="8"/>
  <c r="AC1276" i="8" s="1"/>
  <c r="H1277" i="8"/>
  <c r="I1277" i="8"/>
  <c r="J1277" i="8"/>
  <c r="K1277" i="8"/>
  <c r="L1277" i="8"/>
  <c r="M1277" i="8"/>
  <c r="P1277" i="8" s="1"/>
  <c r="N1277" i="8"/>
  <c r="O1277" i="8"/>
  <c r="Y1277" i="8"/>
  <c r="Z1277" i="8"/>
  <c r="BD1277" i="8" s="1"/>
  <c r="AA1277" i="8"/>
  <c r="AC1277" i="8" s="1"/>
  <c r="H1278" i="8"/>
  <c r="I1278" i="8"/>
  <c r="J1278" i="8"/>
  <c r="K1278" i="8"/>
  <c r="L1278" i="8"/>
  <c r="M1278" i="8"/>
  <c r="N1278" i="8"/>
  <c r="O1278" i="8"/>
  <c r="P1278" i="8"/>
  <c r="Y1278" i="8"/>
  <c r="Z1278" i="8"/>
  <c r="BD1278" i="8" s="1"/>
  <c r="AA1278" i="8"/>
  <c r="AC1278" i="8" s="1"/>
  <c r="H1279" i="8"/>
  <c r="I1279" i="8"/>
  <c r="J1279" i="8"/>
  <c r="K1279" i="8"/>
  <c r="L1279" i="8"/>
  <c r="M1279" i="8"/>
  <c r="P1279" i="8" s="1"/>
  <c r="N1279" i="8"/>
  <c r="O1279" i="8"/>
  <c r="Y1279" i="8"/>
  <c r="Z1279" i="8"/>
  <c r="BD1279" i="8" s="1"/>
  <c r="AA1279" i="8"/>
  <c r="AC1279" i="8"/>
  <c r="H1280" i="8"/>
  <c r="I1280" i="8"/>
  <c r="J1280" i="8"/>
  <c r="K1280" i="8"/>
  <c r="L1280" i="8"/>
  <c r="M1280" i="8"/>
  <c r="P1280" i="8" s="1"/>
  <c r="N1280" i="8"/>
  <c r="O1280" i="8"/>
  <c r="Y1280" i="8"/>
  <c r="Z1280" i="8"/>
  <c r="BD1280" i="8" s="1"/>
  <c r="AA1280" i="8"/>
  <c r="AC1280" i="8" s="1"/>
  <c r="H1281" i="8"/>
  <c r="I1281" i="8"/>
  <c r="J1281" i="8"/>
  <c r="K1281" i="8"/>
  <c r="L1281" i="8"/>
  <c r="M1281" i="8"/>
  <c r="P1281" i="8" s="1"/>
  <c r="N1281" i="8"/>
  <c r="O1281" i="8"/>
  <c r="Y1281" i="8"/>
  <c r="Z1281" i="8"/>
  <c r="BD1281" i="8" s="1"/>
  <c r="AA1281" i="8"/>
  <c r="AC1281" i="8"/>
  <c r="H1282" i="8"/>
  <c r="I1282" i="8"/>
  <c r="J1282" i="8"/>
  <c r="K1282" i="8"/>
  <c r="L1282" i="8"/>
  <c r="M1282" i="8"/>
  <c r="P1282" i="8" s="1"/>
  <c r="N1282" i="8"/>
  <c r="O1282" i="8"/>
  <c r="Y1282" i="8"/>
  <c r="Z1282" i="8"/>
  <c r="BD1282" i="8" s="1"/>
  <c r="AA1282" i="8"/>
  <c r="AC1282" i="8" s="1"/>
  <c r="H1283" i="8"/>
  <c r="I1283" i="8"/>
  <c r="J1283" i="8"/>
  <c r="K1283" i="8"/>
  <c r="L1283" i="8"/>
  <c r="M1283" i="8"/>
  <c r="P1283" i="8" s="1"/>
  <c r="N1283" i="8"/>
  <c r="O1283" i="8"/>
  <c r="Y1283" i="8"/>
  <c r="Z1283" i="8"/>
  <c r="BD1283" i="8" s="1"/>
  <c r="AA1283" i="8"/>
  <c r="AC1283" i="8" s="1"/>
  <c r="H1284" i="8"/>
  <c r="I1284" i="8"/>
  <c r="J1284" i="8"/>
  <c r="K1284" i="8"/>
  <c r="L1284" i="8"/>
  <c r="M1284" i="8"/>
  <c r="N1284" i="8"/>
  <c r="O1284" i="8"/>
  <c r="P1284" i="8"/>
  <c r="Y1284" i="8"/>
  <c r="Z1284" i="8"/>
  <c r="BD1284" i="8" s="1"/>
  <c r="AA1284" i="8"/>
  <c r="AC1284" i="8" s="1"/>
  <c r="H1285" i="8"/>
  <c r="I1285" i="8"/>
  <c r="J1285" i="8"/>
  <c r="K1285" i="8"/>
  <c r="L1285" i="8"/>
  <c r="M1285" i="8"/>
  <c r="P1285" i="8" s="1"/>
  <c r="N1285" i="8"/>
  <c r="O1285" i="8"/>
  <c r="Y1285" i="8"/>
  <c r="Z1285" i="8"/>
  <c r="BD1285" i="8" s="1"/>
  <c r="AA1285" i="8"/>
  <c r="AC1285" i="8"/>
  <c r="H1286" i="8"/>
  <c r="I1286" i="8"/>
  <c r="J1286" i="8"/>
  <c r="K1286" i="8"/>
  <c r="L1286" i="8"/>
  <c r="M1286" i="8"/>
  <c r="P1286" i="8" s="1"/>
  <c r="N1286" i="8"/>
  <c r="O1286" i="8"/>
  <c r="Y1286" i="8"/>
  <c r="Z1286" i="8"/>
  <c r="BD1286" i="8" s="1"/>
  <c r="AA1286" i="8"/>
  <c r="AC1286" i="8" s="1"/>
  <c r="H1287" i="8"/>
  <c r="I1287" i="8"/>
  <c r="J1287" i="8"/>
  <c r="K1287" i="8"/>
  <c r="L1287" i="8"/>
  <c r="M1287" i="8"/>
  <c r="P1287" i="8" s="1"/>
  <c r="N1287" i="8"/>
  <c r="O1287" i="8"/>
  <c r="Y1287" i="8"/>
  <c r="Z1287" i="8"/>
  <c r="AA1287" i="8"/>
  <c r="AC1287" i="8" s="1"/>
  <c r="BD1287" i="8"/>
  <c r="H1288" i="8"/>
  <c r="I1288" i="8"/>
  <c r="J1288" i="8"/>
  <c r="K1288" i="8"/>
  <c r="L1288" i="8"/>
  <c r="M1288" i="8"/>
  <c r="P1288" i="8" s="1"/>
  <c r="N1288" i="8"/>
  <c r="O1288" i="8"/>
  <c r="Y1288" i="8"/>
  <c r="Z1288" i="8"/>
  <c r="BD1288" i="8" s="1"/>
  <c r="AA1288" i="8"/>
  <c r="AC1288" i="8" s="1"/>
  <c r="H1289" i="8"/>
  <c r="I1289" i="8"/>
  <c r="J1289" i="8"/>
  <c r="K1289" i="8"/>
  <c r="L1289" i="8"/>
  <c r="M1289" i="8"/>
  <c r="P1289" i="8" s="1"/>
  <c r="N1289" i="8"/>
  <c r="O1289" i="8"/>
  <c r="Y1289" i="8"/>
  <c r="Z1289" i="8"/>
  <c r="BD1289" i="8" s="1"/>
  <c r="AA1289" i="8"/>
  <c r="AC1289" i="8" s="1"/>
  <c r="H1290" i="8"/>
  <c r="I1290" i="8"/>
  <c r="J1290" i="8"/>
  <c r="K1290" i="8"/>
  <c r="L1290" i="8"/>
  <c r="M1290" i="8"/>
  <c r="P1290" i="8" s="1"/>
  <c r="N1290" i="8"/>
  <c r="O1290" i="8"/>
  <c r="Y1290" i="8"/>
  <c r="Z1290" i="8"/>
  <c r="BD1290" i="8" s="1"/>
  <c r="AA1290" i="8"/>
  <c r="AC1290" i="8" s="1"/>
  <c r="H1291" i="8"/>
  <c r="I1291" i="8"/>
  <c r="J1291" i="8"/>
  <c r="K1291" i="8"/>
  <c r="L1291" i="8"/>
  <c r="M1291" i="8"/>
  <c r="P1291" i="8" s="1"/>
  <c r="N1291" i="8"/>
  <c r="O1291" i="8"/>
  <c r="Y1291" i="8"/>
  <c r="Z1291" i="8"/>
  <c r="BD1291" i="8" s="1"/>
  <c r="AA1291" i="8"/>
  <c r="AC1291" i="8" s="1"/>
  <c r="H1292" i="8"/>
  <c r="I1292" i="8"/>
  <c r="J1292" i="8"/>
  <c r="K1292" i="8"/>
  <c r="L1292" i="8"/>
  <c r="M1292" i="8"/>
  <c r="P1292" i="8" s="1"/>
  <c r="N1292" i="8"/>
  <c r="O1292" i="8"/>
  <c r="Y1292" i="8"/>
  <c r="Z1292" i="8"/>
  <c r="BD1292" i="8" s="1"/>
  <c r="AA1292" i="8"/>
  <c r="AC1292" i="8" s="1"/>
  <c r="H1293" i="8"/>
  <c r="I1293" i="8"/>
  <c r="J1293" i="8"/>
  <c r="K1293" i="8"/>
  <c r="L1293" i="8"/>
  <c r="M1293" i="8"/>
  <c r="N1293" i="8"/>
  <c r="O1293" i="8"/>
  <c r="P1293" i="8"/>
  <c r="Y1293" i="8"/>
  <c r="Z1293" i="8"/>
  <c r="BD1293" i="8" s="1"/>
  <c r="AA1293" i="8"/>
  <c r="AC1293" i="8" s="1"/>
  <c r="H1294" i="8"/>
  <c r="I1294" i="8"/>
  <c r="J1294" i="8"/>
  <c r="K1294" i="8"/>
  <c r="L1294" i="8"/>
  <c r="M1294" i="8"/>
  <c r="P1294" i="8" s="1"/>
  <c r="N1294" i="8"/>
  <c r="O1294" i="8"/>
  <c r="Y1294" i="8"/>
  <c r="Z1294" i="8"/>
  <c r="BD1294" i="8" s="1"/>
  <c r="AA1294" i="8"/>
  <c r="AC1294" i="8"/>
  <c r="H1295" i="8"/>
  <c r="I1295" i="8"/>
  <c r="J1295" i="8"/>
  <c r="K1295" i="8"/>
  <c r="L1295" i="8"/>
  <c r="M1295" i="8"/>
  <c r="P1295" i="8" s="1"/>
  <c r="N1295" i="8"/>
  <c r="O1295" i="8"/>
  <c r="Y1295" i="8"/>
  <c r="Z1295" i="8"/>
  <c r="BD1295" i="8" s="1"/>
  <c r="AA1295" i="8"/>
  <c r="AC1295" i="8" s="1"/>
  <c r="H1296" i="8"/>
  <c r="I1296" i="8"/>
  <c r="J1296" i="8"/>
  <c r="K1296" i="8"/>
  <c r="L1296" i="8"/>
  <c r="M1296" i="8"/>
  <c r="P1296" i="8" s="1"/>
  <c r="N1296" i="8"/>
  <c r="O1296" i="8"/>
  <c r="Y1296" i="8"/>
  <c r="Z1296" i="8"/>
  <c r="BD1296" i="8" s="1"/>
  <c r="AA1296" i="8"/>
  <c r="AC1296" i="8" s="1"/>
  <c r="H1297" i="8"/>
  <c r="I1297" i="8"/>
  <c r="J1297" i="8"/>
  <c r="K1297" i="8"/>
  <c r="L1297" i="8"/>
  <c r="M1297" i="8"/>
  <c r="P1297" i="8" s="1"/>
  <c r="N1297" i="8"/>
  <c r="O1297" i="8"/>
  <c r="Y1297" i="8"/>
  <c r="Z1297" i="8"/>
  <c r="BD1297" i="8" s="1"/>
  <c r="AA1297" i="8"/>
  <c r="AC1297" i="8" s="1"/>
  <c r="BL1297" i="8"/>
  <c r="H1298" i="8"/>
  <c r="I1298" i="8"/>
  <c r="J1298" i="8"/>
  <c r="K1298" i="8"/>
  <c r="L1298" i="8"/>
  <c r="M1298" i="8"/>
  <c r="N1298" i="8"/>
  <c r="O1298" i="8"/>
  <c r="P1298" i="8"/>
  <c r="Y1298" i="8"/>
  <c r="Z1298" i="8"/>
  <c r="BD1298" i="8" s="1"/>
  <c r="AA1298" i="8"/>
  <c r="AC1298" i="8" s="1"/>
  <c r="BL1298" i="8"/>
  <c r="H1299" i="8"/>
  <c r="I1299" i="8"/>
  <c r="J1299" i="8"/>
  <c r="K1299" i="8"/>
  <c r="L1299" i="8"/>
  <c r="M1299" i="8"/>
  <c r="P1299" i="8" s="1"/>
  <c r="N1299" i="8"/>
  <c r="O1299" i="8"/>
  <c r="Y1299" i="8"/>
  <c r="Z1299" i="8"/>
  <c r="BD1299" i="8" s="1"/>
  <c r="AA1299" i="8"/>
  <c r="AC1299" i="8" s="1"/>
  <c r="H1300" i="8"/>
  <c r="I1300" i="8"/>
  <c r="J1300" i="8"/>
  <c r="K1300" i="8"/>
  <c r="L1300" i="8"/>
  <c r="M1300" i="8"/>
  <c r="P1300" i="8" s="1"/>
  <c r="N1300" i="8"/>
  <c r="O1300" i="8"/>
  <c r="Y1300" i="8"/>
  <c r="Z1300" i="8"/>
  <c r="BD1300" i="8" s="1"/>
  <c r="AA1300" i="8"/>
  <c r="AC1300" i="8" s="1"/>
  <c r="H1301" i="8"/>
  <c r="I1301" i="8"/>
  <c r="J1301" i="8"/>
  <c r="K1301" i="8"/>
  <c r="L1301" i="8"/>
  <c r="M1301" i="8"/>
  <c r="N1301" i="8"/>
  <c r="O1301" i="8"/>
  <c r="Y1301" i="8"/>
  <c r="Z1301" i="8"/>
  <c r="BD1301" i="8" s="1"/>
  <c r="AA1301" i="8"/>
  <c r="AC1301" i="8" s="1"/>
  <c r="BO1301" i="8"/>
  <c r="BP1301" i="8"/>
  <c r="H1302" i="8"/>
  <c r="I1302" i="8"/>
  <c r="J1302" i="8"/>
  <c r="K1302" i="8"/>
  <c r="L1302" i="8"/>
  <c r="M1302" i="8"/>
  <c r="N1302" i="8"/>
  <c r="P1302" i="8" s="1"/>
  <c r="O1302" i="8"/>
  <c r="Y1302" i="8"/>
  <c r="Z1302" i="8"/>
  <c r="AA1302" i="8"/>
  <c r="AC1302" i="8" s="1"/>
  <c r="BD1302" i="8"/>
  <c r="BO1302" i="8"/>
  <c r="BP1302" i="8"/>
  <c r="H1303" i="8"/>
  <c r="I1303" i="8"/>
  <c r="J1303" i="8"/>
  <c r="K1303" i="8"/>
  <c r="L1303" i="8"/>
  <c r="M1303" i="8"/>
  <c r="P1303" i="8" s="1"/>
  <c r="N1303" i="8"/>
  <c r="O1303" i="8"/>
  <c r="Y1303" i="8"/>
  <c r="Z1303" i="8"/>
  <c r="AA1303" i="8"/>
  <c r="AC1303" i="8" s="1"/>
  <c r="BD1303" i="8"/>
  <c r="H1304" i="8"/>
  <c r="I1304" i="8"/>
  <c r="J1304" i="8"/>
  <c r="K1304" i="8"/>
  <c r="L1304" i="8"/>
  <c r="M1304" i="8"/>
  <c r="P1304" i="8" s="1"/>
  <c r="N1304" i="8"/>
  <c r="O1304" i="8"/>
  <c r="Y1304" i="8"/>
  <c r="Z1304" i="8"/>
  <c r="BD1304" i="8" s="1"/>
  <c r="AA1304" i="8"/>
  <c r="AC1304" i="8" s="1"/>
  <c r="H1305" i="8"/>
  <c r="I1305" i="8"/>
  <c r="J1305" i="8"/>
  <c r="K1305" i="8"/>
  <c r="L1305" i="8"/>
  <c r="M1305" i="8"/>
  <c r="N1305" i="8"/>
  <c r="O1305" i="8"/>
  <c r="P1305" i="8"/>
  <c r="Y1305" i="8"/>
  <c r="Z1305" i="8"/>
  <c r="BD1305" i="8" s="1"/>
  <c r="AA1305" i="8"/>
  <c r="AC1305" i="8" s="1"/>
  <c r="H1306" i="8"/>
  <c r="I1306" i="8"/>
  <c r="J1306" i="8"/>
  <c r="K1306" i="8"/>
  <c r="L1306" i="8"/>
  <c r="M1306" i="8"/>
  <c r="P1306" i="8" s="1"/>
  <c r="N1306" i="8"/>
  <c r="O1306" i="8"/>
  <c r="Y1306" i="8"/>
  <c r="Z1306" i="8"/>
  <c r="BD1306" i="8" s="1"/>
  <c r="AA1306" i="8"/>
  <c r="AC1306" i="8"/>
  <c r="H1307" i="8"/>
  <c r="I1307" i="8"/>
  <c r="J1307" i="8"/>
  <c r="K1307" i="8"/>
  <c r="L1307" i="8"/>
  <c r="M1307" i="8"/>
  <c r="P1307" i="8" s="1"/>
  <c r="N1307" i="8"/>
  <c r="O1307" i="8"/>
  <c r="Y1307" i="8"/>
  <c r="Z1307" i="8"/>
  <c r="BD1307" i="8" s="1"/>
  <c r="AA1307" i="8"/>
  <c r="AC1307" i="8" s="1"/>
  <c r="H1308" i="8"/>
  <c r="I1308" i="8"/>
  <c r="J1308" i="8"/>
  <c r="K1308" i="8"/>
  <c r="L1308" i="8"/>
  <c r="M1308" i="8"/>
  <c r="P1308" i="8" s="1"/>
  <c r="N1308" i="8"/>
  <c r="O1308" i="8"/>
  <c r="Y1308" i="8"/>
  <c r="Z1308" i="8"/>
  <c r="BD1308" i="8" s="1"/>
  <c r="AA1308" i="8"/>
  <c r="AC1308" i="8" s="1"/>
  <c r="H1309" i="8"/>
  <c r="I1309" i="8"/>
  <c r="J1309" i="8"/>
  <c r="K1309" i="8"/>
  <c r="L1309" i="8"/>
  <c r="M1309" i="8"/>
  <c r="P1309" i="8" s="1"/>
  <c r="N1309" i="8"/>
  <c r="O1309" i="8"/>
  <c r="Y1309" i="8"/>
  <c r="Z1309" i="8"/>
  <c r="BD1309" i="8" s="1"/>
  <c r="AA1309" i="8"/>
  <c r="AC1309" i="8"/>
  <c r="H1310" i="8"/>
  <c r="I1310" i="8"/>
  <c r="J1310" i="8"/>
  <c r="K1310" i="8"/>
  <c r="L1310" i="8"/>
  <c r="M1310" i="8"/>
  <c r="P1310" i="8" s="1"/>
  <c r="N1310" i="8"/>
  <c r="O1310" i="8"/>
  <c r="Y1310" i="8"/>
  <c r="Z1310" i="8"/>
  <c r="BD1310" i="8" s="1"/>
  <c r="AA1310" i="8"/>
  <c r="AC1310" i="8" s="1"/>
  <c r="H1311" i="8"/>
  <c r="I1311" i="8"/>
  <c r="J1311" i="8"/>
  <c r="K1311" i="8"/>
  <c r="L1311" i="8"/>
  <c r="M1311" i="8"/>
  <c r="P1311" i="8" s="1"/>
  <c r="N1311" i="8"/>
  <c r="O1311" i="8"/>
  <c r="Y1311" i="8"/>
  <c r="Z1311" i="8"/>
  <c r="BD1311" i="8" s="1"/>
  <c r="AA1311" i="8"/>
  <c r="AC1311" i="8"/>
  <c r="H1312" i="8"/>
  <c r="I1312" i="8"/>
  <c r="J1312" i="8"/>
  <c r="K1312" i="8"/>
  <c r="L1312" i="8"/>
  <c r="M1312" i="8"/>
  <c r="P1312" i="8" s="1"/>
  <c r="N1312" i="8"/>
  <c r="O1312" i="8"/>
  <c r="Y1312" i="8"/>
  <c r="Z1312" i="8"/>
  <c r="BD1312" i="8" s="1"/>
  <c r="AA1312" i="8"/>
  <c r="AC1312" i="8" s="1"/>
  <c r="H1313" i="8"/>
  <c r="I1313" i="8"/>
  <c r="J1313" i="8"/>
  <c r="K1313" i="8"/>
  <c r="L1313" i="8"/>
  <c r="M1313" i="8"/>
  <c r="P1313" i="8" s="1"/>
  <c r="N1313" i="8"/>
  <c r="O1313" i="8"/>
  <c r="Y1313" i="8"/>
  <c r="Z1313" i="8"/>
  <c r="BD1313" i="8" s="1"/>
  <c r="AA1313" i="8"/>
  <c r="AC1313" i="8" s="1"/>
  <c r="H1314" i="8"/>
  <c r="I1314" i="8"/>
  <c r="J1314" i="8"/>
  <c r="K1314" i="8"/>
  <c r="L1314" i="8"/>
  <c r="M1314" i="8"/>
  <c r="P1314" i="8" s="1"/>
  <c r="N1314" i="8"/>
  <c r="O1314" i="8"/>
  <c r="Y1314" i="8"/>
  <c r="Z1314" i="8"/>
  <c r="BD1314" i="8" s="1"/>
  <c r="AA1314" i="8"/>
  <c r="AC1314" i="8"/>
  <c r="H1315" i="8"/>
  <c r="I1315" i="8"/>
  <c r="J1315" i="8"/>
  <c r="K1315" i="8"/>
  <c r="L1315" i="8"/>
  <c r="M1315" i="8"/>
  <c r="P1315" i="8" s="1"/>
  <c r="N1315" i="8"/>
  <c r="O1315" i="8"/>
  <c r="Y1315" i="8"/>
  <c r="Z1315" i="8"/>
  <c r="BD1315" i="8" s="1"/>
  <c r="AA1315" i="8"/>
  <c r="AC1315" i="8"/>
  <c r="H1316" i="8"/>
  <c r="I1316" i="8"/>
  <c r="J1316" i="8"/>
  <c r="K1316" i="8"/>
  <c r="L1316" i="8"/>
  <c r="M1316" i="8"/>
  <c r="P1316" i="8" s="1"/>
  <c r="N1316" i="8"/>
  <c r="O1316" i="8"/>
  <c r="Y1316" i="8"/>
  <c r="Z1316" i="8"/>
  <c r="BD1316" i="8" s="1"/>
  <c r="AA1316" i="8"/>
  <c r="AC1316" i="8" s="1"/>
  <c r="H1317" i="8"/>
  <c r="I1317" i="8"/>
  <c r="J1317" i="8"/>
  <c r="K1317" i="8"/>
  <c r="L1317" i="8"/>
  <c r="M1317" i="8"/>
  <c r="P1317" i="8" s="1"/>
  <c r="N1317" i="8"/>
  <c r="O1317" i="8"/>
  <c r="Y1317" i="8"/>
  <c r="Z1317" i="8"/>
  <c r="BD1317" i="8" s="1"/>
  <c r="AA1317" i="8"/>
  <c r="AC1317" i="8" s="1"/>
  <c r="H1318" i="8"/>
  <c r="I1318" i="8"/>
  <c r="J1318" i="8"/>
  <c r="K1318" i="8"/>
  <c r="L1318" i="8"/>
  <c r="M1318" i="8"/>
  <c r="N1318" i="8"/>
  <c r="O1318" i="8"/>
  <c r="Y1318" i="8"/>
  <c r="Z1318" i="8"/>
  <c r="BD1318" i="8" s="1"/>
  <c r="AA1318" i="8"/>
  <c r="AC1318" i="8"/>
  <c r="H1319" i="8"/>
  <c r="I1319" i="8"/>
  <c r="J1319" i="8"/>
  <c r="K1319" i="8"/>
  <c r="L1319" i="8"/>
  <c r="M1319" i="8"/>
  <c r="P1319" i="8" s="1"/>
  <c r="N1319" i="8"/>
  <c r="O1319" i="8"/>
  <c r="Y1319" i="8"/>
  <c r="Z1319" i="8"/>
  <c r="BD1319" i="8" s="1"/>
  <c r="AA1319" i="8"/>
  <c r="AC1319" i="8" s="1"/>
  <c r="H1320" i="8"/>
  <c r="I1320" i="8"/>
  <c r="J1320" i="8"/>
  <c r="K1320" i="8"/>
  <c r="L1320" i="8"/>
  <c r="M1320" i="8"/>
  <c r="N1320" i="8"/>
  <c r="O1320" i="8"/>
  <c r="P1320" i="8"/>
  <c r="Y1320" i="8"/>
  <c r="Z1320" i="8"/>
  <c r="BD1320" i="8" s="1"/>
  <c r="AA1320" i="8"/>
  <c r="AC1320" i="8" s="1"/>
  <c r="H1321" i="8"/>
  <c r="I1321" i="8"/>
  <c r="J1321" i="8"/>
  <c r="K1321" i="8"/>
  <c r="L1321" i="8"/>
  <c r="M1321" i="8"/>
  <c r="P1321" i="8" s="1"/>
  <c r="N1321" i="8"/>
  <c r="O1321" i="8"/>
  <c r="Y1321" i="8"/>
  <c r="Z1321" i="8"/>
  <c r="AA1321" i="8"/>
  <c r="AC1321" i="8" s="1"/>
  <c r="BD1321" i="8"/>
  <c r="H1322" i="8"/>
  <c r="I1322" i="8"/>
  <c r="J1322" i="8"/>
  <c r="K1322" i="8"/>
  <c r="L1322" i="8"/>
  <c r="M1322" i="8"/>
  <c r="P1322" i="8" s="1"/>
  <c r="N1322" i="8"/>
  <c r="O1322" i="8"/>
  <c r="Y1322" i="8"/>
  <c r="Z1322" i="8"/>
  <c r="BD1322" i="8" s="1"/>
  <c r="AA1322" i="8"/>
  <c r="AC1322" i="8" s="1"/>
  <c r="H1323" i="8"/>
  <c r="I1323" i="8"/>
  <c r="J1323" i="8"/>
  <c r="K1323" i="8"/>
  <c r="L1323" i="8"/>
  <c r="M1323" i="8"/>
  <c r="N1323" i="8"/>
  <c r="O1323" i="8"/>
  <c r="P1323" i="8"/>
  <c r="Y1323" i="8"/>
  <c r="Z1323" i="8"/>
  <c r="BD1323" i="8" s="1"/>
  <c r="AA1323" i="8"/>
  <c r="AC1323" i="8" s="1"/>
  <c r="H1324" i="8"/>
  <c r="I1324" i="8"/>
  <c r="J1324" i="8"/>
  <c r="K1324" i="8"/>
  <c r="L1324" i="8"/>
  <c r="M1324" i="8"/>
  <c r="P1324" i="8" s="1"/>
  <c r="N1324" i="8"/>
  <c r="O1324" i="8"/>
  <c r="Y1324" i="8"/>
  <c r="Z1324" i="8"/>
  <c r="BD1324" i="8" s="1"/>
  <c r="AA1324" i="8"/>
  <c r="AC1324" i="8" s="1"/>
  <c r="H1325" i="8"/>
  <c r="I1325" i="8"/>
  <c r="J1325" i="8"/>
  <c r="K1325" i="8"/>
  <c r="L1325" i="8"/>
  <c r="M1325" i="8"/>
  <c r="N1325" i="8"/>
  <c r="O1325" i="8"/>
  <c r="P1325" i="8"/>
  <c r="Y1325" i="8"/>
  <c r="Z1325" i="8"/>
  <c r="BD1325" i="8" s="1"/>
  <c r="AA1325" i="8"/>
  <c r="AC1325" i="8" s="1"/>
  <c r="H1326" i="8"/>
  <c r="I1326" i="8"/>
  <c r="J1326" i="8"/>
  <c r="K1326" i="8"/>
  <c r="L1326" i="8"/>
  <c r="M1326" i="8"/>
  <c r="P1326" i="8" s="1"/>
  <c r="N1326" i="8"/>
  <c r="O1326" i="8"/>
  <c r="Y1326" i="8"/>
  <c r="Z1326" i="8"/>
  <c r="BD1326" i="8" s="1"/>
  <c r="AA1326" i="8"/>
  <c r="AC1326" i="8"/>
  <c r="H1327" i="8"/>
  <c r="I1327" i="8"/>
  <c r="J1327" i="8"/>
  <c r="K1327" i="8"/>
  <c r="L1327" i="8"/>
  <c r="M1327" i="8"/>
  <c r="P1327" i="8" s="1"/>
  <c r="N1327" i="8"/>
  <c r="O1327" i="8"/>
  <c r="Y1327" i="8"/>
  <c r="Z1327" i="8"/>
  <c r="BD1327" i="8" s="1"/>
  <c r="AA1327" i="8"/>
  <c r="AC1327" i="8" s="1"/>
  <c r="H1328" i="8"/>
  <c r="I1328" i="8"/>
  <c r="J1328" i="8"/>
  <c r="K1328" i="8"/>
  <c r="L1328" i="8"/>
  <c r="M1328" i="8"/>
  <c r="P1328" i="8" s="1"/>
  <c r="N1328" i="8"/>
  <c r="O1328" i="8"/>
  <c r="Y1328" i="8"/>
  <c r="Z1328" i="8"/>
  <c r="BD1328" i="8" s="1"/>
  <c r="AA1328" i="8"/>
  <c r="AC1328" i="8"/>
  <c r="H1329" i="8"/>
  <c r="I1329" i="8"/>
  <c r="J1329" i="8"/>
  <c r="K1329" i="8"/>
  <c r="L1329" i="8"/>
  <c r="M1329" i="8"/>
  <c r="P1329" i="8" s="1"/>
  <c r="N1329" i="8"/>
  <c r="O1329" i="8"/>
  <c r="Y1329" i="8"/>
  <c r="Z1329" i="8"/>
  <c r="AA1329" i="8"/>
  <c r="AC1329" i="8" s="1"/>
  <c r="BD1329" i="8"/>
  <c r="H1330" i="8"/>
  <c r="I1330" i="8"/>
  <c r="J1330" i="8"/>
  <c r="K1330" i="8"/>
  <c r="L1330" i="8"/>
  <c r="M1330" i="8"/>
  <c r="P1330" i="8" s="1"/>
  <c r="N1330" i="8"/>
  <c r="O1330" i="8"/>
  <c r="Y1330" i="8"/>
  <c r="Z1330" i="8"/>
  <c r="BD1330" i="8" s="1"/>
  <c r="AA1330" i="8"/>
  <c r="AC1330" i="8"/>
  <c r="H1331" i="8"/>
  <c r="I1331" i="8"/>
  <c r="J1331" i="8"/>
  <c r="K1331" i="8"/>
  <c r="L1331" i="8"/>
  <c r="M1331" i="8"/>
  <c r="P1331" i="8" s="1"/>
  <c r="N1331" i="8"/>
  <c r="O1331" i="8"/>
  <c r="Y1331" i="8"/>
  <c r="Z1331" i="8"/>
  <c r="BD1331" i="8" s="1"/>
  <c r="AA1331" i="8"/>
  <c r="AC1331" i="8" s="1"/>
  <c r="H1332" i="8"/>
  <c r="I1332" i="8"/>
  <c r="J1332" i="8"/>
  <c r="K1332" i="8"/>
  <c r="L1332" i="8"/>
  <c r="M1332" i="8"/>
  <c r="P1332" i="8" s="1"/>
  <c r="N1332" i="8"/>
  <c r="O1332" i="8"/>
  <c r="Y1332" i="8"/>
  <c r="Z1332" i="8"/>
  <c r="BD1332" i="8" s="1"/>
  <c r="AA1332" i="8"/>
  <c r="AC1332" i="8"/>
  <c r="H1333" i="8"/>
  <c r="I1333" i="8"/>
  <c r="J1333" i="8"/>
  <c r="K1333" i="8"/>
  <c r="L1333" i="8"/>
  <c r="M1333" i="8"/>
  <c r="P1333" i="8" s="1"/>
  <c r="N1333" i="8"/>
  <c r="O1333" i="8"/>
  <c r="Y1333" i="8"/>
  <c r="Z1333" i="8"/>
  <c r="BD1333" i="8" s="1"/>
  <c r="AA1333" i="8"/>
  <c r="AC1333" i="8" s="1"/>
  <c r="H1334" i="8"/>
  <c r="I1334" i="8"/>
  <c r="J1334" i="8"/>
  <c r="K1334" i="8"/>
  <c r="L1334" i="8"/>
  <c r="M1334" i="8"/>
  <c r="P1334" i="8" s="1"/>
  <c r="N1334" i="8"/>
  <c r="O1334" i="8"/>
  <c r="Y1334" i="8"/>
  <c r="Z1334" i="8"/>
  <c r="BD1334" i="8" s="1"/>
  <c r="AA1334" i="8"/>
  <c r="AC1334" i="8" s="1"/>
  <c r="H1335" i="8"/>
  <c r="I1335" i="8"/>
  <c r="J1335" i="8"/>
  <c r="K1335" i="8"/>
  <c r="L1335" i="8"/>
  <c r="M1335" i="8"/>
  <c r="P1335" i="8" s="1"/>
  <c r="N1335" i="8"/>
  <c r="O1335" i="8"/>
  <c r="Y1335" i="8"/>
  <c r="Z1335" i="8"/>
  <c r="BD1335" i="8" s="1"/>
  <c r="AA1335" i="8"/>
  <c r="AC1335" i="8"/>
  <c r="H1336" i="8"/>
  <c r="I1336" i="8"/>
  <c r="J1336" i="8"/>
  <c r="K1336" i="8"/>
  <c r="L1336" i="8"/>
  <c r="M1336" i="8"/>
  <c r="P1336" i="8" s="1"/>
  <c r="N1336" i="8"/>
  <c r="O1336" i="8"/>
  <c r="Y1336" i="8"/>
  <c r="Z1336" i="8"/>
  <c r="BD1336" i="8" s="1"/>
  <c r="AA1336" i="8"/>
  <c r="AC1336" i="8"/>
  <c r="H1337" i="8"/>
  <c r="I1337" i="8"/>
  <c r="J1337" i="8"/>
  <c r="K1337" i="8"/>
  <c r="L1337" i="8"/>
  <c r="M1337" i="8"/>
  <c r="P1337" i="8" s="1"/>
  <c r="N1337" i="8"/>
  <c r="O1337" i="8"/>
  <c r="Y1337" i="8"/>
  <c r="Z1337" i="8"/>
  <c r="BD1337" i="8" s="1"/>
  <c r="AA1337" i="8"/>
  <c r="AC1337" i="8" s="1"/>
  <c r="H1338" i="8"/>
  <c r="I1338" i="8"/>
  <c r="J1338" i="8"/>
  <c r="K1338" i="8"/>
  <c r="L1338" i="8"/>
  <c r="M1338" i="8"/>
  <c r="P1338" i="8" s="1"/>
  <c r="N1338" i="8"/>
  <c r="O1338" i="8"/>
  <c r="Y1338" i="8"/>
  <c r="Z1338" i="8"/>
  <c r="BD1338" i="8" s="1"/>
  <c r="AA1338" i="8"/>
  <c r="AC1338" i="8"/>
  <c r="H1339" i="8"/>
  <c r="I1339" i="8"/>
  <c r="J1339" i="8"/>
  <c r="K1339" i="8"/>
  <c r="L1339" i="8"/>
  <c r="M1339" i="8"/>
  <c r="P1339" i="8" s="1"/>
  <c r="N1339" i="8"/>
  <c r="O1339" i="8"/>
  <c r="Y1339" i="8"/>
  <c r="Z1339" i="8"/>
  <c r="BD1339" i="8" s="1"/>
  <c r="AA1339" i="8"/>
  <c r="AC1339" i="8" s="1"/>
  <c r="H1340" i="8"/>
  <c r="I1340" i="8"/>
  <c r="J1340" i="8"/>
  <c r="K1340" i="8"/>
  <c r="L1340" i="8"/>
  <c r="M1340" i="8"/>
  <c r="P1340" i="8" s="1"/>
  <c r="N1340" i="8"/>
  <c r="O1340" i="8"/>
  <c r="Y1340" i="8"/>
  <c r="Z1340" i="8"/>
  <c r="BD1340" i="8" s="1"/>
  <c r="AA1340" i="8"/>
  <c r="AC1340" i="8"/>
  <c r="H1341" i="8"/>
  <c r="I1341" i="8"/>
  <c r="J1341" i="8"/>
  <c r="K1341" i="8"/>
  <c r="L1341" i="8"/>
  <c r="M1341" i="8"/>
  <c r="N1341" i="8"/>
  <c r="O1341" i="8"/>
  <c r="P1341" i="8"/>
  <c r="Y1341" i="8"/>
  <c r="Z1341" i="8"/>
  <c r="BD1341" i="8" s="1"/>
  <c r="AA1341" i="8"/>
  <c r="AC1341" i="8" s="1"/>
  <c r="H1342" i="8"/>
  <c r="I1342" i="8"/>
  <c r="J1342" i="8"/>
  <c r="K1342" i="8"/>
  <c r="L1342" i="8"/>
  <c r="M1342" i="8"/>
  <c r="P1342" i="8" s="1"/>
  <c r="N1342" i="8"/>
  <c r="O1342" i="8"/>
  <c r="Y1342" i="8"/>
  <c r="Z1342" i="8"/>
  <c r="BD1342" i="8" s="1"/>
  <c r="AA1342" i="8"/>
  <c r="AC1342" i="8" s="1"/>
  <c r="H1343" i="8"/>
  <c r="I1343" i="8"/>
  <c r="J1343" i="8"/>
  <c r="K1343" i="8"/>
  <c r="L1343" i="8"/>
  <c r="M1343" i="8"/>
  <c r="N1343" i="8"/>
  <c r="O1343" i="8"/>
  <c r="P1343" i="8"/>
  <c r="Y1343" i="8"/>
  <c r="Z1343" i="8"/>
  <c r="BD1343" i="8" s="1"/>
  <c r="AA1343" i="8"/>
  <c r="AC1343" i="8" s="1"/>
  <c r="H1344" i="8"/>
  <c r="I1344" i="8"/>
  <c r="J1344" i="8"/>
  <c r="K1344" i="8"/>
  <c r="L1344" i="8"/>
  <c r="M1344" i="8"/>
  <c r="P1344" i="8" s="1"/>
  <c r="N1344" i="8"/>
  <c r="O1344" i="8"/>
  <c r="Y1344" i="8"/>
  <c r="Z1344" i="8"/>
  <c r="BD1344" i="8" s="1"/>
  <c r="AA1344" i="8"/>
  <c r="AC1344" i="8" s="1"/>
  <c r="H1345" i="8"/>
  <c r="I1345" i="8"/>
  <c r="J1345" i="8"/>
  <c r="K1345" i="8"/>
  <c r="L1345" i="8"/>
  <c r="M1345" i="8"/>
  <c r="P1345" i="8" s="1"/>
  <c r="N1345" i="8"/>
  <c r="O1345" i="8"/>
  <c r="Y1345" i="8"/>
  <c r="Z1345" i="8"/>
  <c r="BD1345" i="8" s="1"/>
  <c r="AA1345" i="8"/>
  <c r="AC1345" i="8" s="1"/>
  <c r="H1346" i="8"/>
  <c r="I1346" i="8"/>
  <c r="J1346" i="8"/>
  <c r="K1346" i="8"/>
  <c r="L1346" i="8"/>
  <c r="M1346" i="8"/>
  <c r="N1346" i="8"/>
  <c r="O1346" i="8"/>
  <c r="P1346" i="8"/>
  <c r="Y1346" i="8"/>
  <c r="Z1346" i="8"/>
  <c r="BD1346" i="8" s="1"/>
  <c r="AA1346" i="8"/>
  <c r="AC1346" i="8"/>
  <c r="H1347" i="8"/>
  <c r="I1347" i="8"/>
  <c r="J1347" i="8"/>
  <c r="K1347" i="8"/>
  <c r="L1347" i="8"/>
  <c r="M1347" i="8"/>
  <c r="P1347" i="8" s="1"/>
  <c r="N1347" i="8"/>
  <c r="O1347" i="8"/>
  <c r="Y1347" i="8"/>
  <c r="Z1347" i="8"/>
  <c r="BD1347" i="8" s="1"/>
  <c r="AA1347" i="8"/>
  <c r="AC1347" i="8" s="1"/>
  <c r="H1348" i="8"/>
  <c r="I1348" i="8"/>
  <c r="J1348" i="8"/>
  <c r="K1348" i="8"/>
  <c r="L1348" i="8"/>
  <c r="M1348" i="8"/>
  <c r="P1348" i="8" s="1"/>
  <c r="N1348" i="8"/>
  <c r="O1348" i="8"/>
  <c r="Y1348" i="8"/>
  <c r="Z1348" i="8"/>
  <c r="BD1348" i="8" s="1"/>
  <c r="AA1348" i="8"/>
  <c r="AC1348" i="8" s="1"/>
  <c r="H1349" i="8"/>
  <c r="I1349" i="8"/>
  <c r="J1349" i="8"/>
  <c r="K1349" i="8"/>
  <c r="L1349" i="8"/>
  <c r="M1349" i="8"/>
  <c r="P1349" i="8" s="1"/>
  <c r="N1349" i="8"/>
  <c r="O1349" i="8"/>
  <c r="Y1349" i="8"/>
  <c r="Z1349" i="8"/>
  <c r="BD1349" i="8" s="1"/>
  <c r="AA1349" i="8"/>
  <c r="AC1349" i="8" s="1"/>
  <c r="H1350" i="8"/>
  <c r="I1350" i="8"/>
  <c r="J1350" i="8"/>
  <c r="K1350" i="8"/>
  <c r="L1350" i="8"/>
  <c r="M1350" i="8"/>
  <c r="P1350" i="8" s="1"/>
  <c r="N1350" i="8"/>
  <c r="O1350" i="8"/>
  <c r="Y1350" i="8"/>
  <c r="Z1350" i="8"/>
  <c r="BD1350" i="8" s="1"/>
  <c r="AA1350" i="8"/>
  <c r="AC1350" i="8" s="1"/>
  <c r="H1351" i="8"/>
  <c r="I1351" i="8"/>
  <c r="J1351" i="8"/>
  <c r="K1351" i="8"/>
  <c r="L1351" i="8"/>
  <c r="M1351" i="8"/>
  <c r="P1351" i="8" s="1"/>
  <c r="N1351" i="8"/>
  <c r="O1351" i="8"/>
  <c r="Y1351" i="8"/>
  <c r="Z1351" i="8"/>
  <c r="BD1351" i="8" s="1"/>
  <c r="AA1351" i="8"/>
  <c r="AC1351" i="8" s="1"/>
  <c r="H1352" i="8"/>
  <c r="I1352" i="8"/>
  <c r="J1352" i="8"/>
  <c r="K1352" i="8"/>
  <c r="L1352" i="8"/>
  <c r="M1352" i="8"/>
  <c r="P1352" i="8" s="1"/>
  <c r="N1352" i="8"/>
  <c r="O1352" i="8"/>
  <c r="Y1352" i="8"/>
  <c r="Z1352" i="8"/>
  <c r="BD1352" i="8" s="1"/>
  <c r="AA1352" i="8"/>
  <c r="AC1352" i="8" s="1"/>
  <c r="H1353" i="8"/>
  <c r="I1353" i="8"/>
  <c r="J1353" i="8"/>
  <c r="K1353" i="8"/>
  <c r="L1353" i="8"/>
  <c r="M1353" i="8"/>
  <c r="P1353" i="8" s="1"/>
  <c r="N1353" i="8"/>
  <c r="O1353" i="8"/>
  <c r="Y1353" i="8"/>
  <c r="Z1353" i="8"/>
  <c r="AA1353" i="8"/>
  <c r="AC1353" i="8" s="1"/>
  <c r="BD1353" i="8"/>
  <c r="H1354" i="8"/>
  <c r="I1354" i="8"/>
  <c r="J1354" i="8"/>
  <c r="K1354" i="8"/>
  <c r="L1354" i="8"/>
  <c r="M1354" i="8"/>
  <c r="P1354" i="8" s="1"/>
  <c r="N1354" i="8"/>
  <c r="O1354" i="8"/>
  <c r="Y1354" i="8"/>
  <c r="Z1354" i="8"/>
  <c r="BD1354" i="8" s="1"/>
  <c r="AA1354" i="8"/>
  <c r="AC1354" i="8" s="1"/>
  <c r="H1355" i="8"/>
  <c r="I1355" i="8"/>
  <c r="J1355" i="8"/>
  <c r="K1355" i="8"/>
  <c r="L1355" i="8"/>
  <c r="M1355" i="8"/>
  <c r="P1355" i="8" s="1"/>
  <c r="N1355" i="8"/>
  <c r="O1355" i="8"/>
  <c r="Y1355" i="8"/>
  <c r="Z1355" i="8"/>
  <c r="BD1355" i="8" s="1"/>
  <c r="AA1355" i="8"/>
  <c r="AC1355" i="8" s="1"/>
  <c r="H1356" i="8"/>
  <c r="I1356" i="8"/>
  <c r="J1356" i="8"/>
  <c r="K1356" i="8"/>
  <c r="L1356" i="8"/>
  <c r="M1356" i="8"/>
  <c r="N1356" i="8"/>
  <c r="P1356" i="8" s="1"/>
  <c r="O1356" i="8"/>
  <c r="Y1356" i="8"/>
  <c r="Z1356" i="8"/>
  <c r="BD1356" i="8" s="1"/>
  <c r="AA1356" i="8"/>
  <c r="AC1356" i="8" s="1"/>
  <c r="H1357" i="8"/>
  <c r="I1357" i="8"/>
  <c r="J1357" i="8"/>
  <c r="K1357" i="8"/>
  <c r="L1357" i="8"/>
  <c r="M1357" i="8"/>
  <c r="N1357" i="8"/>
  <c r="O1357" i="8"/>
  <c r="P1357" i="8"/>
  <c r="Y1357" i="8"/>
  <c r="Z1357" i="8"/>
  <c r="BD1357" i="8" s="1"/>
  <c r="AA1357" i="8"/>
  <c r="AC1357" i="8" s="1"/>
  <c r="H1358" i="8"/>
  <c r="I1358" i="8"/>
  <c r="J1358" i="8"/>
  <c r="K1358" i="8"/>
  <c r="L1358" i="8"/>
  <c r="M1358" i="8"/>
  <c r="N1358" i="8"/>
  <c r="O1358" i="8"/>
  <c r="Y1358" i="8"/>
  <c r="Z1358" i="8"/>
  <c r="BD1358" i="8" s="1"/>
  <c r="AA1358" i="8"/>
  <c r="AC1358" i="8"/>
  <c r="H1359" i="8"/>
  <c r="I1359" i="8"/>
  <c r="J1359" i="8"/>
  <c r="K1359" i="8"/>
  <c r="L1359" i="8"/>
  <c r="M1359" i="8"/>
  <c r="P1359" i="8" s="1"/>
  <c r="N1359" i="8"/>
  <c r="O1359" i="8"/>
  <c r="Y1359" i="8"/>
  <c r="Z1359" i="8"/>
  <c r="BD1359" i="8" s="1"/>
  <c r="AA1359" i="8"/>
  <c r="AC1359" i="8" s="1"/>
  <c r="H1360" i="8"/>
  <c r="I1360" i="8"/>
  <c r="J1360" i="8"/>
  <c r="K1360" i="8"/>
  <c r="L1360" i="8"/>
  <c r="M1360" i="8"/>
  <c r="P1360" i="8" s="1"/>
  <c r="N1360" i="8"/>
  <c r="O1360" i="8"/>
  <c r="Y1360" i="8"/>
  <c r="Z1360" i="8"/>
  <c r="BD1360" i="8" s="1"/>
  <c r="AA1360" i="8"/>
  <c r="AC1360" i="8" s="1"/>
  <c r="H1361" i="8"/>
  <c r="I1361" i="8"/>
  <c r="J1361" i="8"/>
  <c r="K1361" i="8"/>
  <c r="L1361" i="8"/>
  <c r="M1361" i="8"/>
  <c r="N1361" i="8"/>
  <c r="O1361" i="8"/>
  <c r="Y1361" i="8"/>
  <c r="Z1361" i="8"/>
  <c r="BD1361" i="8" s="1"/>
  <c r="AA1361" i="8"/>
  <c r="AC1361" i="8"/>
  <c r="H1362" i="8"/>
  <c r="I1362" i="8"/>
  <c r="J1362" i="8"/>
  <c r="K1362" i="8"/>
  <c r="L1362" i="8"/>
  <c r="M1362" i="8"/>
  <c r="P1362" i="8" s="1"/>
  <c r="N1362" i="8"/>
  <c r="O1362" i="8"/>
  <c r="Y1362" i="8"/>
  <c r="Z1362" i="8"/>
  <c r="BD1362" i="8" s="1"/>
  <c r="AA1362" i="8"/>
  <c r="AC1362" i="8" s="1"/>
  <c r="H1363" i="8"/>
  <c r="I1363" i="8"/>
  <c r="J1363" i="8"/>
  <c r="K1363" i="8"/>
  <c r="L1363" i="8"/>
  <c r="M1363" i="8"/>
  <c r="P1363" i="8" s="1"/>
  <c r="N1363" i="8"/>
  <c r="O1363" i="8"/>
  <c r="Y1363" i="8"/>
  <c r="Z1363" i="8"/>
  <c r="BD1363" i="8" s="1"/>
  <c r="AA1363" i="8"/>
  <c r="AC1363" i="8" s="1"/>
  <c r="H1364" i="8"/>
  <c r="I1364" i="8"/>
  <c r="J1364" i="8"/>
  <c r="K1364" i="8"/>
  <c r="L1364" i="8"/>
  <c r="M1364" i="8"/>
  <c r="P1364" i="8" s="1"/>
  <c r="N1364" i="8"/>
  <c r="O1364" i="8"/>
  <c r="Y1364" i="8"/>
  <c r="Z1364" i="8"/>
  <c r="BD1364" i="8" s="1"/>
  <c r="AA1364" i="8"/>
  <c r="AC1364" i="8" s="1"/>
  <c r="H1365" i="8"/>
  <c r="I1365" i="8"/>
  <c r="J1365" i="8"/>
  <c r="K1365" i="8"/>
  <c r="L1365" i="8"/>
  <c r="N1365" i="8"/>
  <c r="O1365" i="8"/>
  <c r="Y1365" i="8"/>
  <c r="Z1365" i="8"/>
  <c r="BD1365" i="8" s="1"/>
  <c r="AA1365" i="8"/>
  <c r="AC1365" i="8" s="1"/>
  <c r="H1366" i="8"/>
  <c r="I1366" i="8"/>
  <c r="J1366" i="8"/>
  <c r="K1366" i="8"/>
  <c r="L1366" i="8"/>
  <c r="N1366" i="8"/>
  <c r="O1366" i="8"/>
  <c r="Y1366" i="8"/>
  <c r="Z1366" i="8"/>
  <c r="BD1366" i="8" s="1"/>
  <c r="AA1366" i="8"/>
  <c r="AC1366" i="8" s="1"/>
  <c r="H1367" i="8"/>
  <c r="I1367" i="8"/>
  <c r="J1367" i="8"/>
  <c r="K1367" i="8"/>
  <c r="L1367" i="8"/>
  <c r="N1367" i="8"/>
  <c r="O1367" i="8"/>
  <c r="Y1367" i="8"/>
  <c r="Z1367" i="8"/>
  <c r="BD1367" i="8" s="1"/>
  <c r="AA1367" i="8"/>
  <c r="AC1367" i="8" s="1"/>
  <c r="H1368" i="8"/>
  <c r="I1368" i="8"/>
  <c r="J1368" i="8"/>
  <c r="K1368" i="8"/>
  <c r="L1368" i="8"/>
  <c r="N1368" i="8"/>
  <c r="O1368" i="8"/>
  <c r="Y1368" i="8"/>
  <c r="Z1368" i="8"/>
  <c r="BD1368" i="8" s="1"/>
  <c r="AA1368" i="8"/>
  <c r="AC1368" i="8" s="1"/>
  <c r="H1369" i="8"/>
  <c r="I1369" i="8"/>
  <c r="J1369" i="8"/>
  <c r="K1369" i="8"/>
  <c r="L1369" i="8"/>
  <c r="N1369" i="8"/>
  <c r="O1369" i="8"/>
  <c r="Y1369" i="8"/>
  <c r="Z1369" i="8"/>
  <c r="BD1369" i="8" s="1"/>
  <c r="AA1369" i="8"/>
  <c r="AC1369" i="8" s="1"/>
  <c r="H1370" i="8"/>
  <c r="I1370" i="8"/>
  <c r="J1370" i="8"/>
  <c r="K1370" i="8"/>
  <c r="L1370" i="8"/>
  <c r="N1370" i="8"/>
  <c r="O1370" i="8"/>
  <c r="Y1370" i="8"/>
  <c r="Z1370" i="8"/>
  <c r="BD1370" i="8" s="1"/>
  <c r="AA1370" i="8"/>
  <c r="AC1370" i="8" s="1"/>
  <c r="H1371" i="8"/>
  <c r="I1371" i="8"/>
  <c r="J1371" i="8"/>
  <c r="K1371" i="8"/>
  <c r="L1371" i="8"/>
  <c r="N1371" i="8"/>
  <c r="O1371" i="8"/>
  <c r="Y1371" i="8"/>
  <c r="Z1371" i="8"/>
  <c r="BD1371" i="8" s="1"/>
  <c r="AA1371" i="8"/>
  <c r="AC1371" i="8" s="1"/>
  <c r="H1372" i="8"/>
  <c r="I1372" i="8"/>
  <c r="J1372" i="8"/>
  <c r="K1372" i="8"/>
  <c r="L1372" i="8"/>
  <c r="N1372" i="8"/>
  <c r="O1372" i="8"/>
  <c r="Y1372" i="8"/>
  <c r="Z1372" i="8"/>
  <c r="BD1372" i="8" s="1"/>
  <c r="AA1372" i="8"/>
  <c r="AC1372" i="8" s="1"/>
  <c r="H1373" i="8"/>
  <c r="I1373" i="8"/>
  <c r="J1373" i="8"/>
  <c r="K1373" i="8"/>
  <c r="L1373" i="8"/>
  <c r="N1373" i="8"/>
  <c r="O1373" i="8"/>
  <c r="Y1373" i="8"/>
  <c r="Z1373" i="8"/>
  <c r="BD1373" i="8" s="1"/>
  <c r="AA1373" i="8"/>
  <c r="AC1373" i="8"/>
  <c r="H1374" i="8"/>
  <c r="I1374" i="8"/>
  <c r="J1374" i="8"/>
  <c r="K1374" i="8"/>
  <c r="L1374" i="8"/>
  <c r="N1374" i="8"/>
  <c r="O1374" i="8"/>
  <c r="Y1374" i="8"/>
  <c r="Z1374" i="8"/>
  <c r="BD1374" i="8" s="1"/>
  <c r="AA1374" i="8"/>
  <c r="AC1374" i="8"/>
  <c r="H1375" i="8"/>
  <c r="I1375" i="8"/>
  <c r="J1375" i="8"/>
  <c r="K1375" i="8"/>
  <c r="L1375" i="8"/>
  <c r="N1375" i="8"/>
  <c r="O1375" i="8"/>
  <c r="Y1375" i="8"/>
  <c r="Z1375" i="8"/>
  <c r="BD1375" i="8" s="1"/>
  <c r="AA1375" i="8"/>
  <c r="AC1375" i="8" s="1"/>
  <c r="H1376" i="8"/>
  <c r="I1376" i="8"/>
  <c r="J1376" i="8"/>
  <c r="K1376" i="8"/>
  <c r="L1376" i="8"/>
  <c r="N1376" i="8"/>
  <c r="O1376" i="8"/>
  <c r="Y1376" i="8"/>
  <c r="Z1376" i="8"/>
  <c r="BD1376" i="8" s="1"/>
  <c r="AA1376" i="8"/>
  <c r="AC1376" i="8" s="1"/>
  <c r="H1377" i="8"/>
  <c r="I1377" i="8"/>
  <c r="J1377" i="8"/>
  <c r="K1377" i="8"/>
  <c r="L1377" i="8"/>
  <c r="N1377" i="8"/>
  <c r="O1377" i="8"/>
  <c r="Y1377" i="8"/>
  <c r="Z1377" i="8"/>
  <c r="BD1377" i="8" s="1"/>
  <c r="AA1377" i="8"/>
  <c r="AC1377" i="8"/>
  <c r="H1378" i="8"/>
  <c r="I1378" i="8"/>
  <c r="J1378" i="8"/>
  <c r="K1378" i="8"/>
  <c r="L1378" i="8"/>
  <c r="N1378" i="8"/>
  <c r="O1378" i="8"/>
  <c r="Y1378" i="8"/>
  <c r="Z1378" i="8"/>
  <c r="BD1378" i="8" s="1"/>
  <c r="AA1378" i="8"/>
  <c r="AC1378" i="8" s="1"/>
  <c r="H1379" i="8"/>
  <c r="I1379" i="8"/>
  <c r="J1379" i="8"/>
  <c r="K1379" i="8"/>
  <c r="L1379" i="8"/>
  <c r="N1379" i="8"/>
  <c r="O1379" i="8"/>
  <c r="Y1379" i="8"/>
  <c r="Z1379" i="8"/>
  <c r="BD1379" i="8" s="1"/>
  <c r="AA1379" i="8"/>
  <c r="AC1379" i="8" s="1"/>
  <c r="H1380" i="8"/>
  <c r="I1380" i="8"/>
  <c r="J1380" i="8"/>
  <c r="K1380" i="8"/>
  <c r="L1380" i="8"/>
  <c r="N1380" i="8"/>
  <c r="O1380" i="8"/>
  <c r="Y1380" i="8"/>
  <c r="Z1380" i="8"/>
  <c r="BD1380" i="8" s="1"/>
  <c r="AA1380" i="8"/>
  <c r="AC1380" i="8"/>
  <c r="H1381" i="8"/>
  <c r="I1381" i="8"/>
  <c r="J1381" i="8"/>
  <c r="K1381" i="8"/>
  <c r="L1381" i="8"/>
  <c r="N1381" i="8"/>
  <c r="O1381" i="8"/>
  <c r="Y1381" i="8"/>
  <c r="Z1381" i="8"/>
  <c r="BD1381" i="8" s="1"/>
  <c r="AA1381" i="8"/>
  <c r="AC1381" i="8" s="1"/>
  <c r="H1382" i="8"/>
  <c r="I1382" i="8"/>
  <c r="J1382" i="8"/>
  <c r="K1382" i="8"/>
  <c r="L1382" i="8"/>
  <c r="N1382" i="8"/>
  <c r="O1382" i="8"/>
  <c r="Y1382" i="8"/>
  <c r="Z1382" i="8"/>
  <c r="BD1382" i="8" s="1"/>
  <c r="AA1382" i="8"/>
  <c r="AC1382" i="8" s="1"/>
  <c r="H1383" i="8"/>
  <c r="I1383" i="8"/>
  <c r="J1383" i="8"/>
  <c r="K1383" i="8"/>
  <c r="L1383" i="8"/>
  <c r="N1383" i="8"/>
  <c r="O1383" i="8"/>
  <c r="Y1383" i="8"/>
  <c r="Z1383" i="8"/>
  <c r="BD1383" i="8" s="1"/>
  <c r="AA1383" i="8"/>
  <c r="AC1383" i="8" s="1"/>
  <c r="H1384" i="8"/>
  <c r="I1384" i="8"/>
  <c r="J1384" i="8"/>
  <c r="K1384" i="8"/>
  <c r="L1384" i="8"/>
  <c r="N1384" i="8"/>
  <c r="O1384" i="8"/>
  <c r="Y1384" i="8"/>
  <c r="Z1384" i="8"/>
  <c r="BD1384" i="8" s="1"/>
  <c r="AA1384" i="8"/>
  <c r="AC1384" i="8" s="1"/>
  <c r="H1385" i="8"/>
  <c r="I1385" i="8"/>
  <c r="J1385" i="8"/>
  <c r="K1385" i="8"/>
  <c r="L1385" i="8"/>
  <c r="N1385" i="8"/>
  <c r="O1385" i="8"/>
  <c r="Y1385" i="8"/>
  <c r="Z1385" i="8"/>
  <c r="BD1385" i="8" s="1"/>
  <c r="AA1385" i="8"/>
  <c r="AC1385" i="8" s="1"/>
  <c r="H1386" i="8"/>
  <c r="I1386" i="8"/>
  <c r="J1386" i="8"/>
  <c r="K1386" i="8"/>
  <c r="L1386" i="8"/>
  <c r="N1386" i="8"/>
  <c r="O1386" i="8"/>
  <c r="Y1386" i="8"/>
  <c r="Z1386" i="8"/>
  <c r="BD1386" i="8" s="1"/>
  <c r="AA1386" i="8"/>
  <c r="AC1386" i="8" s="1"/>
  <c r="H1387" i="8"/>
  <c r="I1387" i="8"/>
  <c r="J1387" i="8"/>
  <c r="K1387" i="8"/>
  <c r="L1387" i="8"/>
  <c r="N1387" i="8"/>
  <c r="O1387" i="8"/>
  <c r="Y1387" i="8"/>
  <c r="Z1387" i="8"/>
  <c r="BD1387" i="8" s="1"/>
  <c r="AA1387" i="8"/>
  <c r="AC1387" i="8" s="1"/>
  <c r="H1388" i="8"/>
  <c r="I1388" i="8"/>
  <c r="J1388" i="8"/>
  <c r="K1388" i="8"/>
  <c r="L1388" i="8"/>
  <c r="N1388" i="8"/>
  <c r="O1388" i="8"/>
  <c r="Y1388" i="8"/>
  <c r="Z1388" i="8"/>
  <c r="BD1388" i="8" s="1"/>
  <c r="AA1388" i="8"/>
  <c r="AC1388" i="8" s="1"/>
  <c r="H1389" i="8"/>
  <c r="I1389" i="8"/>
  <c r="J1389" i="8"/>
  <c r="K1389" i="8"/>
  <c r="L1389" i="8"/>
  <c r="N1389" i="8"/>
  <c r="O1389" i="8"/>
  <c r="Y1389" i="8"/>
  <c r="Z1389" i="8"/>
  <c r="BD1389" i="8" s="1"/>
  <c r="AA1389" i="8"/>
  <c r="AC1389" i="8" s="1"/>
  <c r="H1390" i="8"/>
  <c r="I1390" i="8"/>
  <c r="J1390" i="8"/>
  <c r="K1390" i="8"/>
  <c r="L1390" i="8"/>
  <c r="M1390" i="8"/>
  <c r="P1390" i="8" s="1"/>
  <c r="N1390" i="8"/>
  <c r="O1390" i="8"/>
  <c r="Y1390" i="8"/>
  <c r="Z1390" i="8"/>
  <c r="BD1390" i="8" s="1"/>
  <c r="AA1390" i="8"/>
  <c r="AC1390" i="8" s="1"/>
  <c r="H1391" i="8"/>
  <c r="I1391" i="8"/>
  <c r="J1391" i="8"/>
  <c r="K1391" i="8"/>
  <c r="L1391" i="8"/>
  <c r="M1391" i="8"/>
  <c r="P1391" i="8" s="1"/>
  <c r="N1391" i="8"/>
  <c r="O1391" i="8"/>
  <c r="Y1391" i="8"/>
  <c r="Z1391" i="8"/>
  <c r="BD1391" i="8" s="1"/>
  <c r="AA1391" i="8"/>
  <c r="AC1391" i="8" s="1"/>
  <c r="H1392" i="8"/>
  <c r="I1392" i="8"/>
  <c r="J1392" i="8"/>
  <c r="K1392" i="8"/>
  <c r="L1392" i="8"/>
  <c r="M1392" i="8"/>
  <c r="P1392" i="8" s="1"/>
  <c r="N1392" i="8"/>
  <c r="O1392" i="8"/>
  <c r="Y1392" i="8"/>
  <c r="Z1392" i="8"/>
  <c r="BD1392" i="8" s="1"/>
  <c r="AA1392" i="8"/>
  <c r="AC1392" i="8"/>
  <c r="H1393" i="8"/>
  <c r="I1393" i="8"/>
  <c r="J1393" i="8"/>
  <c r="K1393" i="8"/>
  <c r="L1393" i="8"/>
  <c r="M1393" i="8"/>
  <c r="N1393" i="8"/>
  <c r="O1393" i="8"/>
  <c r="P1393" i="8"/>
  <c r="Y1393" i="8"/>
  <c r="Z1393" i="8"/>
  <c r="BD1393" i="8" s="1"/>
  <c r="AA1393" i="8"/>
  <c r="AC1393" i="8" s="1"/>
  <c r="H1394" i="8"/>
  <c r="I1394" i="8"/>
  <c r="J1394" i="8"/>
  <c r="K1394" i="8"/>
  <c r="L1394" i="8"/>
  <c r="M1394" i="8"/>
  <c r="P1394" i="8" s="1"/>
  <c r="N1394" i="8"/>
  <c r="O1394" i="8"/>
  <c r="Y1394" i="8"/>
  <c r="Z1394" i="8"/>
  <c r="BD1394" i="8" s="1"/>
  <c r="AA1394" i="8"/>
  <c r="AC1394" i="8" s="1"/>
  <c r="H1395" i="8"/>
  <c r="I1395" i="8"/>
  <c r="J1395" i="8"/>
  <c r="K1395" i="8"/>
  <c r="L1395" i="8"/>
  <c r="N1395" i="8"/>
  <c r="O1395" i="8"/>
  <c r="Y1395" i="8"/>
  <c r="Z1395" i="8"/>
  <c r="BD1395" i="8" s="1"/>
  <c r="AA1395" i="8"/>
  <c r="AC1395" i="8" s="1"/>
  <c r="H1396" i="8"/>
  <c r="I1396" i="8"/>
  <c r="J1396" i="8"/>
  <c r="K1396" i="8"/>
  <c r="L1396" i="8"/>
  <c r="N1396" i="8"/>
  <c r="O1396" i="8"/>
  <c r="Y1396" i="8"/>
  <c r="Z1396" i="8"/>
  <c r="BD1396" i="8" s="1"/>
  <c r="AA1396" i="8"/>
  <c r="AC1396" i="8" s="1"/>
  <c r="H1397" i="8"/>
  <c r="I1397" i="8"/>
  <c r="J1397" i="8"/>
  <c r="K1397" i="8"/>
  <c r="L1397" i="8"/>
  <c r="M1397" i="8"/>
  <c r="P1397" i="8" s="1"/>
  <c r="N1397" i="8"/>
  <c r="O1397" i="8"/>
  <c r="Y1397" i="8"/>
  <c r="Z1397" i="8"/>
  <c r="BD1397" i="8" s="1"/>
  <c r="AA1397" i="8"/>
  <c r="AC1397" i="8" s="1"/>
  <c r="H1398" i="8"/>
  <c r="I1398" i="8"/>
  <c r="J1398" i="8"/>
  <c r="K1398" i="8"/>
  <c r="L1398" i="8"/>
  <c r="M1398" i="8"/>
  <c r="P1398" i="8" s="1"/>
  <c r="N1398" i="8"/>
  <c r="O1398" i="8"/>
  <c r="Y1398" i="8"/>
  <c r="Z1398" i="8"/>
  <c r="BD1398" i="8" s="1"/>
  <c r="AA1398" i="8"/>
  <c r="AC1398" i="8" s="1"/>
  <c r="H1399" i="8"/>
  <c r="I1399" i="8"/>
  <c r="J1399" i="8"/>
  <c r="K1399" i="8"/>
  <c r="L1399" i="8"/>
  <c r="M1399" i="8"/>
  <c r="P1399" i="8" s="1"/>
  <c r="N1399" i="8"/>
  <c r="O1399" i="8"/>
  <c r="Y1399" i="8"/>
  <c r="Z1399" i="8"/>
  <c r="BD1399" i="8" s="1"/>
  <c r="AA1399" i="8"/>
  <c r="AC1399" i="8" s="1"/>
  <c r="H1400" i="8"/>
  <c r="I1400" i="8"/>
  <c r="J1400" i="8"/>
  <c r="K1400" i="8"/>
  <c r="L1400" i="8"/>
  <c r="M1400" i="8"/>
  <c r="P1400" i="8" s="1"/>
  <c r="N1400" i="8"/>
  <c r="O1400" i="8"/>
  <c r="Y1400" i="8"/>
  <c r="Z1400" i="8"/>
  <c r="BD1400" i="8" s="1"/>
  <c r="AA1400" i="8"/>
  <c r="AC1400" i="8" s="1"/>
  <c r="H1401" i="8"/>
  <c r="I1401" i="8"/>
  <c r="J1401" i="8"/>
  <c r="K1401" i="8"/>
  <c r="L1401" i="8"/>
  <c r="M1401" i="8"/>
  <c r="N1401" i="8"/>
  <c r="O1401" i="8"/>
  <c r="P1401" i="8"/>
  <c r="Y1401" i="8"/>
  <c r="Z1401" i="8"/>
  <c r="BD1401" i="8" s="1"/>
  <c r="AA1401" i="8"/>
  <c r="AC1401" i="8" s="1"/>
  <c r="H1402" i="8"/>
  <c r="I1402" i="8"/>
  <c r="J1402" i="8"/>
  <c r="K1402" i="8"/>
  <c r="L1402" i="8"/>
  <c r="M1402" i="8"/>
  <c r="P1402" i="8" s="1"/>
  <c r="N1402" i="8"/>
  <c r="O1402" i="8"/>
  <c r="Y1402" i="8"/>
  <c r="Z1402" i="8"/>
  <c r="BD1402" i="8" s="1"/>
  <c r="AA1402" i="8"/>
  <c r="AC1402" i="8" s="1"/>
  <c r="H1403" i="8"/>
  <c r="I1403" i="8"/>
  <c r="J1403" i="8"/>
  <c r="K1403" i="8"/>
  <c r="L1403" i="8"/>
  <c r="M1403" i="8"/>
  <c r="N1403" i="8"/>
  <c r="O1403" i="8"/>
  <c r="P1403" i="8"/>
  <c r="Y1403" i="8"/>
  <c r="Z1403" i="8"/>
  <c r="BD1403" i="8" s="1"/>
  <c r="AA1403" i="8"/>
  <c r="AC1403" i="8" s="1"/>
  <c r="H1404" i="8"/>
  <c r="I1404" i="8"/>
  <c r="J1404" i="8"/>
  <c r="K1404" i="8"/>
  <c r="L1404" i="8"/>
  <c r="M1404" i="8"/>
  <c r="P1404" i="8" s="1"/>
  <c r="N1404" i="8"/>
  <c r="O1404" i="8"/>
  <c r="Y1404" i="8"/>
  <c r="Z1404" i="8"/>
  <c r="BD1404" i="8" s="1"/>
  <c r="AA1404" i="8"/>
  <c r="AC1404" i="8" s="1"/>
  <c r="H1405" i="8"/>
  <c r="I1405" i="8"/>
  <c r="J1405" i="8"/>
  <c r="K1405" i="8"/>
  <c r="L1405" i="8"/>
  <c r="M1405" i="8"/>
  <c r="P1405" i="8" s="1"/>
  <c r="N1405" i="8"/>
  <c r="O1405" i="8"/>
  <c r="Y1405" i="8"/>
  <c r="Z1405" i="8"/>
  <c r="BD1405" i="8" s="1"/>
  <c r="AA1405" i="8"/>
  <c r="AC1405" i="8" s="1"/>
  <c r="H1406" i="8"/>
  <c r="I1406" i="8"/>
  <c r="J1406" i="8"/>
  <c r="K1406" i="8"/>
  <c r="L1406" i="8"/>
  <c r="M1406" i="8"/>
  <c r="P1406" i="8" s="1"/>
  <c r="N1406" i="8"/>
  <c r="O1406" i="8"/>
  <c r="Y1406" i="8"/>
  <c r="Z1406" i="8"/>
  <c r="BD1406" i="8" s="1"/>
  <c r="AA1406" i="8"/>
  <c r="AC1406" i="8" s="1"/>
  <c r="H1407" i="8"/>
  <c r="I1407" i="8"/>
  <c r="J1407" i="8"/>
  <c r="K1407" i="8"/>
  <c r="L1407" i="8"/>
  <c r="M1407" i="8"/>
  <c r="P1407" i="8" s="1"/>
  <c r="N1407" i="8"/>
  <c r="O1407" i="8"/>
  <c r="Y1407" i="8"/>
  <c r="Z1407" i="8"/>
  <c r="BD1407" i="8" s="1"/>
  <c r="AA1407" i="8"/>
  <c r="AC1407" i="8" s="1"/>
  <c r="H1408" i="8"/>
  <c r="I1408" i="8"/>
  <c r="J1408" i="8"/>
  <c r="K1408" i="8"/>
  <c r="L1408" i="8"/>
  <c r="M1408" i="8"/>
  <c r="P1408" i="8" s="1"/>
  <c r="N1408" i="8"/>
  <c r="O1408" i="8"/>
  <c r="Y1408" i="8"/>
  <c r="Z1408" i="8"/>
  <c r="BD1408" i="8" s="1"/>
  <c r="AA1408" i="8"/>
  <c r="AC1408" i="8"/>
  <c r="H1409" i="8"/>
  <c r="I1409" i="8"/>
  <c r="J1409" i="8"/>
  <c r="K1409" i="8"/>
  <c r="L1409" i="8"/>
  <c r="M1409" i="8"/>
  <c r="P1409" i="8" s="1"/>
  <c r="N1409" i="8"/>
  <c r="O1409" i="8"/>
  <c r="Y1409" i="8"/>
  <c r="Z1409" i="8"/>
  <c r="BD1409" i="8" s="1"/>
  <c r="AA1409" i="8"/>
  <c r="AC1409" i="8" s="1"/>
  <c r="H1410" i="8"/>
  <c r="I1410" i="8"/>
  <c r="J1410" i="8"/>
  <c r="K1410" i="8"/>
  <c r="L1410" i="8"/>
  <c r="M1410" i="8"/>
  <c r="P1410" i="8" s="1"/>
  <c r="N1410" i="8"/>
  <c r="O1410" i="8"/>
  <c r="Y1410" i="8"/>
  <c r="Z1410" i="8"/>
  <c r="BD1410" i="8" s="1"/>
  <c r="AA1410" i="8"/>
  <c r="AC1410" i="8" s="1"/>
  <c r="H1411" i="8"/>
  <c r="I1411" i="8"/>
  <c r="J1411" i="8"/>
  <c r="K1411" i="8"/>
  <c r="L1411" i="8"/>
  <c r="M1411" i="8"/>
  <c r="P1411" i="8" s="1"/>
  <c r="N1411" i="8"/>
  <c r="O1411" i="8"/>
  <c r="Y1411" i="8"/>
  <c r="Z1411" i="8"/>
  <c r="BD1411" i="8" s="1"/>
  <c r="AA1411" i="8"/>
  <c r="AC1411" i="8" s="1"/>
  <c r="H1412" i="8"/>
  <c r="I1412" i="8"/>
  <c r="J1412" i="8"/>
  <c r="K1412" i="8"/>
  <c r="L1412" i="8"/>
  <c r="M1412" i="8"/>
  <c r="P1412" i="8" s="1"/>
  <c r="N1412" i="8"/>
  <c r="O1412" i="8"/>
  <c r="Y1412" i="8"/>
  <c r="Z1412" i="8"/>
  <c r="BD1412" i="8" s="1"/>
  <c r="AA1412" i="8"/>
  <c r="AC1412" i="8" s="1"/>
  <c r="H1413" i="8"/>
  <c r="I1413" i="8"/>
  <c r="J1413" i="8"/>
  <c r="K1413" i="8"/>
  <c r="L1413" i="8"/>
  <c r="M1413" i="8"/>
  <c r="P1413" i="8" s="1"/>
  <c r="N1413" i="8"/>
  <c r="O1413" i="8"/>
  <c r="Y1413" i="8"/>
  <c r="Z1413" i="8"/>
  <c r="BD1413" i="8" s="1"/>
  <c r="AA1413" i="8"/>
  <c r="AC1413" i="8" s="1"/>
  <c r="H1414" i="8"/>
  <c r="I1414" i="8"/>
  <c r="J1414" i="8"/>
  <c r="K1414" i="8"/>
  <c r="L1414" i="8"/>
  <c r="M1414" i="8"/>
  <c r="P1414" i="8" s="1"/>
  <c r="N1414" i="8"/>
  <c r="O1414" i="8"/>
  <c r="Y1414" i="8"/>
  <c r="Z1414" i="8"/>
  <c r="BD1414" i="8" s="1"/>
  <c r="AA1414" i="8"/>
  <c r="AC1414" i="8" s="1"/>
  <c r="H1415" i="8"/>
  <c r="I1415" i="8"/>
  <c r="J1415" i="8"/>
  <c r="K1415" i="8"/>
  <c r="L1415" i="8"/>
  <c r="M1415" i="8"/>
  <c r="P1415" i="8" s="1"/>
  <c r="N1415" i="8"/>
  <c r="O1415" i="8"/>
  <c r="Y1415" i="8"/>
  <c r="Z1415" i="8"/>
  <c r="BD1415" i="8" s="1"/>
  <c r="AA1415" i="8"/>
  <c r="AC1415" i="8" s="1"/>
  <c r="H1416" i="8"/>
  <c r="I1416" i="8"/>
  <c r="J1416" i="8"/>
  <c r="K1416" i="8"/>
  <c r="L1416" i="8"/>
  <c r="M1416" i="8"/>
  <c r="P1416" i="8" s="1"/>
  <c r="N1416" i="8"/>
  <c r="O1416" i="8"/>
  <c r="Y1416" i="8"/>
  <c r="Z1416" i="8"/>
  <c r="BD1416" i="8" s="1"/>
  <c r="AA1416" i="8"/>
  <c r="AC1416" i="8" s="1"/>
  <c r="H1417" i="8"/>
  <c r="I1417" i="8"/>
  <c r="J1417" i="8"/>
  <c r="K1417" i="8"/>
  <c r="L1417" i="8"/>
  <c r="M1417" i="8"/>
  <c r="P1417" i="8" s="1"/>
  <c r="N1417" i="8"/>
  <c r="O1417" i="8"/>
  <c r="Y1417" i="8"/>
  <c r="Z1417" i="8"/>
  <c r="BD1417" i="8" s="1"/>
  <c r="AA1417" i="8"/>
  <c r="AC1417" i="8" s="1"/>
  <c r="H1418" i="8"/>
  <c r="I1418" i="8"/>
  <c r="J1418" i="8"/>
  <c r="K1418" i="8"/>
  <c r="L1418" i="8"/>
  <c r="M1418" i="8"/>
  <c r="P1418" i="8" s="1"/>
  <c r="N1418" i="8"/>
  <c r="O1418" i="8"/>
  <c r="Y1418" i="8"/>
  <c r="Z1418" i="8"/>
  <c r="BD1418" i="8" s="1"/>
  <c r="AA1418" i="8"/>
  <c r="AC1418" i="8" s="1"/>
  <c r="H1419" i="8"/>
  <c r="I1419" i="8"/>
  <c r="J1419" i="8"/>
  <c r="K1419" i="8"/>
  <c r="L1419" i="8"/>
  <c r="M1419" i="8"/>
  <c r="P1419" i="8" s="1"/>
  <c r="N1419" i="8"/>
  <c r="O1419" i="8"/>
  <c r="Y1419" i="8"/>
  <c r="Z1419" i="8"/>
  <c r="BD1419" i="8" s="1"/>
  <c r="AA1419" i="8"/>
  <c r="AC1419" i="8" s="1"/>
  <c r="H1420" i="8"/>
  <c r="I1420" i="8"/>
  <c r="J1420" i="8"/>
  <c r="K1420" i="8"/>
  <c r="L1420" i="8"/>
  <c r="M1420" i="8"/>
  <c r="P1420" i="8" s="1"/>
  <c r="N1420" i="8"/>
  <c r="O1420" i="8"/>
  <c r="Y1420" i="8"/>
  <c r="Z1420" i="8"/>
  <c r="BD1420" i="8" s="1"/>
  <c r="AA1420" i="8"/>
  <c r="AC1420" i="8" s="1"/>
  <c r="H1421" i="8"/>
  <c r="I1421" i="8"/>
  <c r="J1421" i="8"/>
  <c r="K1421" i="8"/>
  <c r="L1421" i="8"/>
  <c r="M1421" i="8"/>
  <c r="P1421" i="8" s="1"/>
  <c r="N1421" i="8"/>
  <c r="O1421" i="8"/>
  <c r="Y1421" i="8"/>
  <c r="Z1421" i="8"/>
  <c r="BD1421" i="8" s="1"/>
  <c r="AA1421" i="8"/>
  <c r="AC1421" i="8" s="1"/>
  <c r="H1422" i="8"/>
  <c r="I1422" i="8"/>
  <c r="J1422" i="8"/>
  <c r="K1422" i="8"/>
  <c r="L1422" i="8"/>
  <c r="M1422" i="8"/>
  <c r="P1422" i="8" s="1"/>
  <c r="N1422" i="8"/>
  <c r="O1422" i="8"/>
  <c r="Y1422" i="8"/>
  <c r="Z1422" i="8"/>
  <c r="BD1422" i="8" s="1"/>
  <c r="AA1422" i="8"/>
  <c r="AC1422" i="8" s="1"/>
  <c r="H1423" i="8"/>
  <c r="I1423" i="8"/>
  <c r="J1423" i="8"/>
  <c r="K1423" i="8"/>
  <c r="L1423" i="8"/>
  <c r="M1423" i="8"/>
  <c r="P1423" i="8" s="1"/>
  <c r="N1423" i="8"/>
  <c r="O1423" i="8"/>
  <c r="Y1423" i="8"/>
  <c r="Z1423" i="8"/>
  <c r="BD1423" i="8" s="1"/>
  <c r="AA1423" i="8"/>
  <c r="AC1423" i="8" s="1"/>
  <c r="H1424" i="8"/>
  <c r="I1424" i="8"/>
  <c r="J1424" i="8"/>
  <c r="K1424" i="8"/>
  <c r="L1424" i="8"/>
  <c r="M1424" i="8"/>
  <c r="P1424" i="8" s="1"/>
  <c r="N1424" i="8"/>
  <c r="O1424" i="8"/>
  <c r="Y1424" i="8"/>
  <c r="Z1424" i="8"/>
  <c r="AA1424" i="8"/>
  <c r="AC1424" i="8" s="1"/>
  <c r="BD1424" i="8"/>
  <c r="H1425" i="8"/>
  <c r="I1425" i="8"/>
  <c r="J1425" i="8"/>
  <c r="K1425" i="8"/>
  <c r="L1425" i="8"/>
  <c r="N1425" i="8"/>
  <c r="O1425" i="8"/>
  <c r="Y1425" i="8"/>
  <c r="Z1425" i="8"/>
  <c r="BD1425" i="8" s="1"/>
  <c r="AA1425" i="8"/>
  <c r="AC1425" i="8" s="1"/>
  <c r="H1426" i="8"/>
  <c r="I1426" i="8"/>
  <c r="J1426" i="8"/>
  <c r="K1426" i="8"/>
  <c r="L1426" i="8"/>
  <c r="N1426" i="8"/>
  <c r="O1426" i="8"/>
  <c r="Y1426" i="8"/>
  <c r="Z1426" i="8"/>
  <c r="BD1426" i="8" s="1"/>
  <c r="AA1426" i="8"/>
  <c r="AC1426" i="8" s="1"/>
  <c r="H1427" i="8"/>
  <c r="I1427" i="8"/>
  <c r="J1427" i="8"/>
  <c r="K1427" i="8"/>
  <c r="L1427" i="8"/>
  <c r="N1427" i="8"/>
  <c r="O1427" i="8"/>
  <c r="Y1427" i="8"/>
  <c r="Z1427" i="8"/>
  <c r="BD1427" i="8" s="1"/>
  <c r="AA1427" i="8"/>
  <c r="AC1427" i="8" s="1"/>
  <c r="H1428" i="8"/>
  <c r="I1428" i="8"/>
  <c r="J1428" i="8"/>
  <c r="K1428" i="8"/>
  <c r="L1428" i="8"/>
  <c r="M1428" i="8"/>
  <c r="P1428" i="8" s="1"/>
  <c r="N1428" i="8"/>
  <c r="O1428" i="8"/>
  <c r="Y1428" i="8"/>
  <c r="Z1428" i="8"/>
  <c r="BD1428" i="8" s="1"/>
  <c r="AA1428" i="8"/>
  <c r="AC1428" i="8"/>
  <c r="H1429" i="8"/>
  <c r="I1429" i="8"/>
  <c r="J1429" i="8"/>
  <c r="K1429" i="8"/>
  <c r="L1429" i="8"/>
  <c r="M1429" i="8"/>
  <c r="P1429" i="8" s="1"/>
  <c r="N1429" i="8"/>
  <c r="O1429" i="8"/>
  <c r="Y1429" i="8"/>
  <c r="Z1429" i="8"/>
  <c r="BD1429" i="8" s="1"/>
  <c r="AA1429" i="8"/>
  <c r="AC1429" i="8" s="1"/>
  <c r="H1430" i="8"/>
  <c r="I1430" i="8"/>
  <c r="J1430" i="8"/>
  <c r="K1430" i="8"/>
  <c r="L1430" i="8"/>
  <c r="M1430" i="8"/>
  <c r="P1430" i="8" s="1"/>
  <c r="N1430" i="8"/>
  <c r="O1430" i="8"/>
  <c r="Y1430" i="8"/>
  <c r="Z1430" i="8"/>
  <c r="BD1430" i="8" s="1"/>
  <c r="AA1430" i="8"/>
  <c r="AC1430" i="8" s="1"/>
  <c r="H1431" i="8"/>
  <c r="I1431" i="8"/>
  <c r="J1431" i="8"/>
  <c r="K1431" i="8"/>
  <c r="L1431" i="8"/>
  <c r="M1431" i="8"/>
  <c r="P1431" i="8" s="1"/>
  <c r="N1431" i="8"/>
  <c r="O1431" i="8"/>
  <c r="Y1431" i="8"/>
  <c r="Z1431" i="8"/>
  <c r="BD1431" i="8" s="1"/>
  <c r="AA1431" i="8"/>
  <c r="AC1431" i="8" s="1"/>
  <c r="H1432" i="8"/>
  <c r="I1432" i="8"/>
  <c r="J1432" i="8"/>
  <c r="K1432" i="8"/>
  <c r="L1432" i="8"/>
  <c r="M1432" i="8"/>
  <c r="P1432" i="8" s="1"/>
  <c r="N1432" i="8"/>
  <c r="O1432" i="8"/>
  <c r="Y1432" i="8"/>
  <c r="Z1432" i="8"/>
  <c r="BD1432" i="8" s="1"/>
  <c r="AA1432" i="8"/>
  <c r="AC1432" i="8" s="1"/>
  <c r="I1433" i="8"/>
  <c r="J1433" i="8"/>
  <c r="K1433" i="8"/>
  <c r="L1433" i="8"/>
  <c r="M1433" i="8"/>
  <c r="P1433" i="8" s="1"/>
  <c r="N1433" i="8"/>
  <c r="O1433" i="8"/>
  <c r="Y1433" i="8"/>
  <c r="Z1433" i="8"/>
  <c r="BD1433" i="8" s="1"/>
  <c r="AA1433" i="8"/>
  <c r="AC1433" i="8" s="1"/>
  <c r="I1434" i="8"/>
  <c r="J1434" i="8"/>
  <c r="K1434" i="8"/>
  <c r="L1434" i="8"/>
  <c r="M1434" i="8"/>
  <c r="P1434" i="8" s="1"/>
  <c r="N1434" i="8"/>
  <c r="O1434" i="8"/>
  <c r="Y1434" i="8"/>
  <c r="Z1434" i="8"/>
  <c r="BD1434" i="8" s="1"/>
  <c r="AA1434" i="8"/>
  <c r="AC1434" i="8" s="1"/>
  <c r="I1435" i="8"/>
  <c r="J1435" i="8"/>
  <c r="K1435" i="8"/>
  <c r="L1435" i="8"/>
  <c r="M1435" i="8"/>
  <c r="P1435" i="8" s="1"/>
  <c r="N1435" i="8"/>
  <c r="O1435" i="8"/>
  <c r="Y1435" i="8"/>
  <c r="Z1435" i="8"/>
  <c r="AA1435" i="8"/>
  <c r="AC1435" i="8" s="1"/>
  <c r="BD1435" i="8"/>
  <c r="I1436" i="8"/>
  <c r="J1436" i="8"/>
  <c r="K1436" i="8"/>
  <c r="L1436" i="8"/>
  <c r="M1436" i="8"/>
  <c r="P1436" i="8" s="1"/>
  <c r="N1436" i="8"/>
  <c r="O1436" i="8"/>
  <c r="Y1436" i="8"/>
  <c r="Z1436" i="8"/>
  <c r="BD1436" i="8" s="1"/>
  <c r="AA1436" i="8"/>
  <c r="AC1436" i="8" s="1"/>
  <c r="I1437" i="8"/>
  <c r="J1437" i="8"/>
  <c r="K1437" i="8"/>
  <c r="L1437" i="8"/>
  <c r="M1437" i="8"/>
  <c r="P1437" i="8" s="1"/>
  <c r="N1437" i="8"/>
  <c r="O1437" i="8"/>
  <c r="Y1437" i="8"/>
  <c r="Z1437" i="8"/>
  <c r="BD1437" i="8" s="1"/>
  <c r="AA1437" i="8"/>
  <c r="AC1437" i="8"/>
  <c r="I1438" i="8"/>
  <c r="J1438" i="8"/>
  <c r="K1438" i="8"/>
  <c r="L1438" i="8"/>
  <c r="M1438" i="8"/>
  <c r="P1438" i="8" s="1"/>
  <c r="N1438" i="8"/>
  <c r="O1438" i="8"/>
  <c r="Y1438" i="8"/>
  <c r="Z1438" i="8"/>
  <c r="BD1438" i="8" s="1"/>
  <c r="AA1438" i="8"/>
  <c r="AC1438" i="8" s="1"/>
  <c r="H1439" i="8"/>
  <c r="I1439" i="8"/>
  <c r="J1439" i="8"/>
  <c r="K1439" i="8"/>
  <c r="L1439" i="8"/>
  <c r="M1439" i="8"/>
  <c r="P1439" i="8" s="1"/>
  <c r="N1439" i="8"/>
  <c r="O1439" i="8"/>
  <c r="Y1439" i="8"/>
  <c r="Z1439" i="8"/>
  <c r="BD1439" i="8" s="1"/>
  <c r="AA1439" i="8"/>
  <c r="AC1439" i="8" s="1"/>
  <c r="H1440" i="8"/>
  <c r="I1440" i="8"/>
  <c r="J1440" i="8"/>
  <c r="K1440" i="8"/>
  <c r="L1440" i="8"/>
  <c r="M1440" i="8"/>
  <c r="P1440" i="8" s="1"/>
  <c r="N1440" i="8"/>
  <c r="O1440" i="8"/>
  <c r="Y1440" i="8"/>
  <c r="Z1440" i="8"/>
  <c r="BD1440" i="8" s="1"/>
  <c r="AA1440" i="8"/>
  <c r="AC1440" i="8" s="1"/>
  <c r="H1441" i="8"/>
  <c r="I1441" i="8"/>
  <c r="J1441" i="8"/>
  <c r="K1441" i="8"/>
  <c r="L1441" i="8"/>
  <c r="M1441" i="8"/>
  <c r="P1441" i="8" s="1"/>
  <c r="N1441" i="8"/>
  <c r="O1441" i="8"/>
  <c r="Y1441" i="8"/>
  <c r="Z1441" i="8"/>
  <c r="AA1441" i="8"/>
  <c r="AC1441" i="8" s="1"/>
  <c r="BD1441" i="8"/>
  <c r="H1442" i="8"/>
  <c r="I1442" i="8"/>
  <c r="J1442" i="8"/>
  <c r="K1442" i="8"/>
  <c r="L1442" i="8"/>
  <c r="M1442" i="8"/>
  <c r="P1442" i="8" s="1"/>
  <c r="N1442" i="8"/>
  <c r="O1442" i="8"/>
  <c r="Y1442" i="8"/>
  <c r="Z1442" i="8"/>
  <c r="BD1442" i="8" s="1"/>
  <c r="AA1442" i="8"/>
  <c r="AC1442" i="8" s="1"/>
  <c r="H1443" i="8"/>
  <c r="I1443" i="8"/>
  <c r="J1443" i="8"/>
  <c r="K1443" i="8"/>
  <c r="L1443" i="8"/>
  <c r="M1443" i="8"/>
  <c r="P1443" i="8" s="1"/>
  <c r="N1443" i="8"/>
  <c r="O1443" i="8"/>
  <c r="Y1443" i="8"/>
  <c r="Z1443" i="8"/>
  <c r="BD1443" i="8" s="1"/>
  <c r="AA1443" i="8"/>
  <c r="AC1443" i="8" s="1"/>
  <c r="H1444" i="8"/>
  <c r="I1444" i="8"/>
  <c r="J1444" i="8"/>
  <c r="K1444" i="8"/>
  <c r="L1444" i="8"/>
  <c r="M1444" i="8"/>
  <c r="P1444" i="8" s="1"/>
  <c r="N1444" i="8"/>
  <c r="O1444" i="8"/>
  <c r="Y1444" i="8"/>
  <c r="Z1444" i="8"/>
  <c r="BD1444" i="8" s="1"/>
  <c r="AA1444" i="8"/>
  <c r="AC1444" i="8" s="1"/>
  <c r="H1445" i="8"/>
  <c r="I1445" i="8"/>
  <c r="J1445" i="8"/>
  <c r="K1445" i="8"/>
  <c r="L1445" i="8"/>
  <c r="M1445" i="8"/>
  <c r="P1445" i="8" s="1"/>
  <c r="N1445" i="8"/>
  <c r="O1445" i="8"/>
  <c r="Y1445" i="8"/>
  <c r="Z1445" i="8"/>
  <c r="BD1445" i="8" s="1"/>
  <c r="AA1445" i="8"/>
  <c r="AC1445" i="8"/>
  <c r="H1446" i="8"/>
  <c r="I1446" i="8"/>
  <c r="J1446" i="8"/>
  <c r="K1446" i="8"/>
  <c r="L1446" i="8"/>
  <c r="M1446" i="8"/>
  <c r="P1446" i="8" s="1"/>
  <c r="N1446" i="8"/>
  <c r="O1446" i="8"/>
  <c r="Y1446" i="8"/>
  <c r="Z1446" i="8"/>
  <c r="BD1446" i="8" s="1"/>
  <c r="AA1446" i="8"/>
  <c r="AC1446" i="8"/>
  <c r="H1447" i="8"/>
  <c r="I1447" i="8"/>
  <c r="J1447" i="8"/>
  <c r="K1447" i="8"/>
  <c r="L1447" i="8"/>
  <c r="M1447" i="8"/>
  <c r="P1447" i="8" s="1"/>
  <c r="N1447" i="8"/>
  <c r="O1447" i="8"/>
  <c r="Y1447" i="8"/>
  <c r="Z1447" i="8"/>
  <c r="BD1447" i="8" s="1"/>
  <c r="AA1447" i="8"/>
  <c r="AC1447" i="8" s="1"/>
  <c r="H1448" i="8"/>
  <c r="I1448" i="8"/>
  <c r="J1448" i="8"/>
  <c r="K1448" i="8"/>
  <c r="L1448" i="8"/>
  <c r="M1448" i="8"/>
  <c r="P1448" i="8" s="1"/>
  <c r="N1448" i="8"/>
  <c r="O1448" i="8"/>
  <c r="Y1448" i="8"/>
  <c r="Z1448" i="8"/>
  <c r="BD1448" i="8" s="1"/>
  <c r="AA1448" i="8"/>
  <c r="AC1448" i="8" s="1"/>
  <c r="H1449" i="8"/>
  <c r="I1449" i="8"/>
  <c r="J1449" i="8"/>
  <c r="K1449" i="8"/>
  <c r="L1449" i="8"/>
  <c r="M1449" i="8"/>
  <c r="P1449" i="8" s="1"/>
  <c r="N1449" i="8"/>
  <c r="O1449" i="8"/>
  <c r="Y1449" i="8"/>
  <c r="Z1449" i="8"/>
  <c r="BD1449" i="8" s="1"/>
  <c r="AA1449" i="8"/>
  <c r="AC1449" i="8"/>
  <c r="H1450" i="8"/>
  <c r="I1450" i="8"/>
  <c r="J1450" i="8"/>
  <c r="K1450" i="8"/>
  <c r="L1450" i="8"/>
  <c r="M1450" i="8"/>
  <c r="P1450" i="8" s="1"/>
  <c r="N1450" i="8"/>
  <c r="O1450" i="8"/>
  <c r="Y1450" i="8"/>
  <c r="Z1450" i="8"/>
  <c r="BD1450" i="8" s="1"/>
  <c r="AA1450" i="8"/>
  <c r="AC1450" i="8"/>
  <c r="H1451" i="8"/>
  <c r="I1451" i="8"/>
  <c r="J1451" i="8"/>
  <c r="K1451" i="8"/>
  <c r="L1451" i="8"/>
  <c r="M1451" i="8"/>
  <c r="P1451" i="8" s="1"/>
  <c r="N1451" i="8"/>
  <c r="O1451" i="8"/>
  <c r="Y1451" i="8"/>
  <c r="Z1451" i="8"/>
  <c r="BD1451" i="8" s="1"/>
  <c r="AA1451" i="8"/>
  <c r="AC1451" i="8" s="1"/>
  <c r="H1452" i="8"/>
  <c r="I1452" i="8"/>
  <c r="J1452" i="8"/>
  <c r="K1452" i="8"/>
  <c r="L1452" i="8"/>
  <c r="M1452" i="8"/>
  <c r="P1452" i="8" s="1"/>
  <c r="N1452" i="8"/>
  <c r="O1452" i="8"/>
  <c r="Y1452" i="8"/>
  <c r="Z1452" i="8"/>
  <c r="BD1452" i="8" s="1"/>
  <c r="AA1452" i="8"/>
  <c r="AC1452" i="8" s="1"/>
  <c r="H1453" i="8"/>
  <c r="I1453" i="8"/>
  <c r="J1453" i="8"/>
  <c r="K1453" i="8"/>
  <c r="L1453" i="8"/>
  <c r="M1453" i="8"/>
  <c r="P1453" i="8" s="1"/>
  <c r="N1453" i="8"/>
  <c r="O1453" i="8"/>
  <c r="Y1453" i="8"/>
  <c r="Z1453" i="8"/>
  <c r="BD1453" i="8" s="1"/>
  <c r="AA1453" i="8"/>
  <c r="AC1453" i="8" s="1"/>
  <c r="H1454" i="8"/>
  <c r="I1454" i="8"/>
  <c r="J1454" i="8"/>
  <c r="K1454" i="8"/>
  <c r="L1454" i="8"/>
  <c r="M1454" i="8"/>
  <c r="P1454" i="8" s="1"/>
  <c r="N1454" i="8"/>
  <c r="O1454" i="8"/>
  <c r="Y1454" i="8"/>
  <c r="Z1454" i="8"/>
  <c r="BD1454" i="8" s="1"/>
  <c r="AA1454" i="8"/>
  <c r="AC1454" i="8" s="1"/>
  <c r="H1455" i="8"/>
  <c r="I1455" i="8"/>
  <c r="J1455" i="8"/>
  <c r="K1455" i="8"/>
  <c r="L1455" i="8"/>
  <c r="M1455" i="8"/>
  <c r="P1455" i="8" s="1"/>
  <c r="N1455" i="8"/>
  <c r="O1455" i="8"/>
  <c r="Y1455" i="8"/>
  <c r="Z1455" i="8"/>
  <c r="BD1455" i="8" s="1"/>
  <c r="AA1455" i="8"/>
  <c r="AC1455" i="8" s="1"/>
  <c r="H1456" i="8"/>
  <c r="I1456" i="8"/>
  <c r="J1456" i="8"/>
  <c r="K1456" i="8"/>
  <c r="L1456" i="8"/>
  <c r="M1456" i="8"/>
  <c r="P1456" i="8" s="1"/>
  <c r="N1456" i="8"/>
  <c r="O1456" i="8"/>
  <c r="Y1456" i="8"/>
  <c r="Z1456" i="8"/>
  <c r="BD1456" i="8" s="1"/>
  <c r="AA1456" i="8"/>
  <c r="AC1456" i="8" s="1"/>
  <c r="H1457" i="8"/>
  <c r="I1457" i="8"/>
  <c r="J1457" i="8"/>
  <c r="K1457" i="8"/>
  <c r="L1457" i="8"/>
  <c r="M1457" i="8"/>
  <c r="P1457" i="8" s="1"/>
  <c r="N1457" i="8"/>
  <c r="O1457" i="8"/>
  <c r="Y1457" i="8"/>
  <c r="Z1457" i="8"/>
  <c r="BD1457" i="8" s="1"/>
  <c r="AA1457" i="8"/>
  <c r="AC1457" i="8" s="1"/>
  <c r="H1458" i="8"/>
  <c r="I1458" i="8"/>
  <c r="J1458" i="8"/>
  <c r="K1458" i="8"/>
  <c r="L1458" i="8"/>
  <c r="M1458" i="8"/>
  <c r="P1458" i="8" s="1"/>
  <c r="N1458" i="8"/>
  <c r="O1458" i="8"/>
  <c r="Y1458" i="8"/>
  <c r="Z1458" i="8"/>
  <c r="BD1458" i="8" s="1"/>
  <c r="AA1458" i="8"/>
  <c r="AC1458" i="8" s="1"/>
  <c r="H1459" i="8"/>
  <c r="I1459" i="8"/>
  <c r="J1459" i="8"/>
  <c r="K1459" i="8"/>
  <c r="L1459" i="8"/>
  <c r="M1459" i="8"/>
  <c r="P1459" i="8" s="1"/>
  <c r="N1459" i="8"/>
  <c r="O1459" i="8"/>
  <c r="Y1459" i="8"/>
  <c r="Z1459" i="8"/>
  <c r="BD1459" i="8" s="1"/>
  <c r="AA1459" i="8"/>
  <c r="AC1459" i="8" s="1"/>
  <c r="H1460" i="8"/>
  <c r="I1460" i="8"/>
  <c r="J1460" i="8"/>
  <c r="K1460" i="8"/>
  <c r="L1460" i="8"/>
  <c r="M1460" i="8"/>
  <c r="P1460" i="8" s="1"/>
  <c r="N1460" i="8"/>
  <c r="O1460" i="8"/>
  <c r="Y1460" i="8"/>
  <c r="Z1460" i="8"/>
  <c r="BD1460" i="8" s="1"/>
  <c r="AA1460" i="8"/>
  <c r="AC1460" i="8" s="1"/>
  <c r="H1461" i="8"/>
  <c r="I1461" i="8"/>
  <c r="J1461" i="8"/>
  <c r="K1461" i="8"/>
  <c r="L1461" i="8"/>
  <c r="M1461" i="8"/>
  <c r="P1461" i="8" s="1"/>
  <c r="N1461" i="8"/>
  <c r="O1461" i="8"/>
  <c r="Y1461" i="8"/>
  <c r="Z1461" i="8"/>
  <c r="BD1461" i="8" s="1"/>
  <c r="AA1461" i="8"/>
  <c r="AC1461" i="8" s="1"/>
  <c r="H1462" i="8"/>
  <c r="I1462" i="8"/>
  <c r="J1462" i="8"/>
  <c r="K1462" i="8"/>
  <c r="L1462" i="8"/>
  <c r="M1462" i="8"/>
  <c r="N1462" i="8"/>
  <c r="O1462" i="8"/>
  <c r="P1462" i="8"/>
  <c r="Y1462" i="8"/>
  <c r="Z1462" i="8"/>
  <c r="BD1462" i="8" s="1"/>
  <c r="AA1462" i="8"/>
  <c r="AC1462" i="8" s="1"/>
  <c r="H1463" i="8"/>
  <c r="I1463" i="8"/>
  <c r="J1463" i="8"/>
  <c r="K1463" i="8"/>
  <c r="L1463" i="8"/>
  <c r="M1463" i="8"/>
  <c r="P1463" i="8" s="1"/>
  <c r="N1463" i="8"/>
  <c r="O1463" i="8"/>
  <c r="Y1463" i="8"/>
  <c r="Z1463" i="8"/>
  <c r="BD1463" i="8" s="1"/>
  <c r="AA1463" i="8"/>
  <c r="AC1463" i="8" s="1"/>
  <c r="H1464" i="8"/>
  <c r="I1464" i="8"/>
  <c r="J1464" i="8"/>
  <c r="K1464" i="8"/>
  <c r="L1464" i="8"/>
  <c r="M1464" i="8"/>
  <c r="P1464" i="8" s="1"/>
  <c r="N1464" i="8"/>
  <c r="O1464" i="8"/>
  <c r="Y1464" i="8"/>
  <c r="Z1464" i="8"/>
  <c r="BD1464" i="8" s="1"/>
  <c r="AA1464" i="8"/>
  <c r="AC1464" i="8" s="1"/>
  <c r="H1465" i="8"/>
  <c r="I1465" i="8"/>
  <c r="J1465" i="8"/>
  <c r="K1465" i="8"/>
  <c r="L1465" i="8"/>
  <c r="M1465" i="8"/>
  <c r="P1465" i="8" s="1"/>
  <c r="N1465" i="8"/>
  <c r="O1465" i="8"/>
  <c r="Y1465" i="8"/>
  <c r="Z1465" i="8"/>
  <c r="BD1465" i="8" s="1"/>
  <c r="AA1465" i="8"/>
  <c r="AC1465" i="8" s="1"/>
  <c r="H1466" i="8"/>
  <c r="I1466" i="8"/>
  <c r="J1466" i="8"/>
  <c r="K1466" i="8"/>
  <c r="L1466" i="8"/>
  <c r="M1466" i="8"/>
  <c r="P1466" i="8" s="1"/>
  <c r="N1466" i="8"/>
  <c r="O1466" i="8"/>
  <c r="Y1466" i="8"/>
  <c r="Z1466" i="8"/>
  <c r="BD1466" i="8" s="1"/>
  <c r="AA1466" i="8"/>
  <c r="AC1466" i="8" s="1"/>
  <c r="H1467" i="8"/>
  <c r="I1467" i="8"/>
  <c r="J1467" i="8"/>
  <c r="K1467" i="8"/>
  <c r="L1467" i="8"/>
  <c r="M1467" i="8"/>
  <c r="P1467" i="8" s="1"/>
  <c r="N1467" i="8"/>
  <c r="O1467" i="8"/>
  <c r="Y1467" i="8"/>
  <c r="Z1467" i="8"/>
  <c r="BD1467" i="8" s="1"/>
  <c r="AA1467" i="8"/>
  <c r="AC1467" i="8" s="1"/>
  <c r="H1468" i="8"/>
  <c r="I1468" i="8"/>
  <c r="J1468" i="8"/>
  <c r="K1468" i="8"/>
  <c r="L1468" i="8"/>
  <c r="M1468" i="8"/>
  <c r="P1468" i="8" s="1"/>
  <c r="N1468" i="8"/>
  <c r="O1468" i="8"/>
  <c r="Y1468" i="8"/>
  <c r="Z1468" i="8"/>
  <c r="BD1468" i="8" s="1"/>
  <c r="AA1468" i="8"/>
  <c r="AC1468" i="8" s="1"/>
  <c r="H1469" i="8"/>
  <c r="I1469" i="8"/>
  <c r="J1469" i="8"/>
  <c r="K1469" i="8"/>
  <c r="L1469" i="8"/>
  <c r="M1469" i="8"/>
  <c r="P1469" i="8" s="1"/>
  <c r="N1469" i="8"/>
  <c r="O1469" i="8"/>
  <c r="Y1469" i="8"/>
  <c r="Z1469" i="8"/>
  <c r="BD1469" i="8" s="1"/>
  <c r="AA1469" i="8"/>
  <c r="AC1469" i="8"/>
  <c r="H1470" i="8"/>
  <c r="I1470" i="8"/>
  <c r="J1470" i="8"/>
  <c r="K1470" i="8"/>
  <c r="L1470" i="8"/>
  <c r="M1470" i="8"/>
  <c r="N1470" i="8"/>
  <c r="O1470" i="8"/>
  <c r="P1470" i="8"/>
  <c r="Y1470" i="8"/>
  <c r="Z1470" i="8"/>
  <c r="BD1470" i="8" s="1"/>
  <c r="AA1470" i="8"/>
  <c r="AC1470" i="8"/>
  <c r="H1471" i="8"/>
  <c r="I1471" i="8"/>
  <c r="J1471" i="8"/>
  <c r="K1471" i="8"/>
  <c r="L1471" i="8"/>
  <c r="M1471" i="8"/>
  <c r="P1471" i="8" s="1"/>
  <c r="N1471" i="8"/>
  <c r="O1471" i="8"/>
  <c r="Y1471" i="8"/>
  <c r="Z1471" i="8"/>
  <c r="BD1471" i="8" s="1"/>
  <c r="AA1471" i="8"/>
  <c r="AC1471" i="8" s="1"/>
  <c r="H1472" i="8"/>
  <c r="I1472" i="8"/>
  <c r="J1472" i="8"/>
  <c r="K1472" i="8"/>
  <c r="L1472" i="8"/>
  <c r="M1472" i="8"/>
  <c r="P1472" i="8" s="1"/>
  <c r="N1472" i="8"/>
  <c r="O1472" i="8"/>
  <c r="Y1472" i="8"/>
  <c r="Z1472" i="8"/>
  <c r="BD1472" i="8" s="1"/>
  <c r="AA1472" i="8"/>
  <c r="AC1472" i="8" s="1"/>
  <c r="H1473" i="8"/>
  <c r="I1473" i="8"/>
  <c r="J1473" i="8"/>
  <c r="K1473" i="8"/>
  <c r="L1473" i="8"/>
  <c r="N1473" i="8"/>
  <c r="O1473" i="8"/>
  <c r="Y1473" i="8"/>
  <c r="Z1473" i="8"/>
  <c r="BD1473" i="8" s="1"/>
  <c r="AA1473" i="8"/>
  <c r="AC1473" i="8" s="1"/>
  <c r="H1474" i="8"/>
  <c r="I1474" i="8"/>
  <c r="J1474" i="8"/>
  <c r="K1474" i="8"/>
  <c r="L1474" i="8"/>
  <c r="M1474" i="8"/>
  <c r="P1474" i="8" s="1"/>
  <c r="N1474" i="8"/>
  <c r="O1474" i="8"/>
  <c r="Y1474" i="8"/>
  <c r="Z1474" i="8"/>
  <c r="BD1474" i="8" s="1"/>
  <c r="AA1474" i="8"/>
  <c r="AC1474" i="8" s="1"/>
  <c r="H1475" i="8"/>
  <c r="I1475" i="8"/>
  <c r="J1475" i="8"/>
  <c r="K1475" i="8"/>
  <c r="L1475" i="8"/>
  <c r="M1475" i="8"/>
  <c r="N1475" i="8"/>
  <c r="O1475" i="8"/>
  <c r="P1475" i="8"/>
  <c r="Y1475" i="8"/>
  <c r="Z1475" i="8"/>
  <c r="BD1475" i="8" s="1"/>
  <c r="AA1475" i="8"/>
  <c r="AC1475" i="8" s="1"/>
  <c r="H1476" i="8"/>
  <c r="I1476" i="8"/>
  <c r="J1476" i="8"/>
  <c r="K1476" i="8"/>
  <c r="L1476" i="8"/>
  <c r="M1476" i="8"/>
  <c r="P1476" i="8" s="1"/>
  <c r="N1476" i="8"/>
  <c r="O1476" i="8"/>
  <c r="Y1476" i="8"/>
  <c r="Z1476" i="8"/>
  <c r="BD1476" i="8" s="1"/>
  <c r="AA1476" i="8"/>
  <c r="AC1476" i="8" s="1"/>
  <c r="H1477" i="8"/>
  <c r="I1477" i="8"/>
  <c r="J1477" i="8"/>
  <c r="K1477" i="8"/>
  <c r="L1477" i="8"/>
  <c r="M1477" i="8"/>
  <c r="P1477" i="8" s="1"/>
  <c r="N1477" i="8"/>
  <c r="O1477" i="8"/>
  <c r="Y1477" i="8"/>
  <c r="Z1477" i="8"/>
  <c r="AA1477" i="8"/>
  <c r="AC1477" i="8" s="1"/>
  <c r="BD1477" i="8"/>
  <c r="H1478" i="8"/>
  <c r="I1478" i="8"/>
  <c r="J1478" i="8"/>
  <c r="K1478" i="8"/>
  <c r="L1478" i="8"/>
  <c r="M1478" i="8"/>
  <c r="P1478" i="8" s="1"/>
  <c r="N1478" i="8"/>
  <c r="O1478" i="8"/>
  <c r="Y1478" i="8"/>
  <c r="Z1478" i="8"/>
  <c r="BD1478" i="8" s="1"/>
  <c r="AA1478" i="8"/>
  <c r="AC1478" i="8" s="1"/>
  <c r="H1479" i="8"/>
  <c r="I1479" i="8"/>
  <c r="J1479" i="8"/>
  <c r="K1479" i="8"/>
  <c r="L1479" i="8"/>
  <c r="M1479" i="8"/>
  <c r="P1479" i="8" s="1"/>
  <c r="N1479" i="8"/>
  <c r="O1479" i="8"/>
  <c r="Y1479" i="8"/>
  <c r="Z1479" i="8"/>
  <c r="BD1479" i="8" s="1"/>
  <c r="AA1479" i="8"/>
  <c r="AC1479" i="8" s="1"/>
  <c r="H1480" i="8"/>
  <c r="I1480" i="8"/>
  <c r="J1480" i="8"/>
  <c r="K1480" i="8"/>
  <c r="L1480" i="8"/>
  <c r="M1480" i="8"/>
  <c r="P1480" i="8" s="1"/>
  <c r="N1480" i="8"/>
  <c r="O1480" i="8"/>
  <c r="Y1480" i="8"/>
  <c r="Z1480" i="8"/>
  <c r="BD1480" i="8" s="1"/>
  <c r="AA1480" i="8"/>
  <c r="AC1480" i="8" s="1"/>
  <c r="H1481" i="8"/>
  <c r="I1481" i="8"/>
  <c r="J1481" i="8"/>
  <c r="K1481" i="8"/>
  <c r="L1481" i="8"/>
  <c r="M1481" i="8"/>
  <c r="P1481" i="8" s="1"/>
  <c r="N1481" i="8"/>
  <c r="O1481" i="8"/>
  <c r="Y1481" i="8"/>
  <c r="Z1481" i="8"/>
  <c r="BD1481" i="8" s="1"/>
  <c r="AA1481" i="8"/>
  <c r="AC1481" i="8" s="1"/>
  <c r="H1482" i="8"/>
  <c r="I1482" i="8"/>
  <c r="J1482" i="8"/>
  <c r="K1482" i="8"/>
  <c r="L1482" i="8"/>
  <c r="M1482" i="8"/>
  <c r="P1482" i="8" s="1"/>
  <c r="N1482" i="8"/>
  <c r="O1482" i="8"/>
  <c r="Y1482" i="8"/>
  <c r="Z1482" i="8"/>
  <c r="BD1482" i="8" s="1"/>
  <c r="AA1482" i="8"/>
  <c r="AC1482" i="8" s="1"/>
  <c r="H1483" i="8"/>
  <c r="I1483" i="8"/>
  <c r="J1483" i="8"/>
  <c r="K1483" i="8"/>
  <c r="L1483" i="8"/>
  <c r="M1483" i="8"/>
  <c r="P1483" i="8" s="1"/>
  <c r="N1483" i="8"/>
  <c r="O1483" i="8"/>
  <c r="Y1483" i="8"/>
  <c r="Z1483" i="8"/>
  <c r="BD1483" i="8" s="1"/>
  <c r="AA1483" i="8"/>
  <c r="AC1483" i="8" s="1"/>
  <c r="H1484" i="8"/>
  <c r="I1484" i="8"/>
  <c r="J1484" i="8"/>
  <c r="K1484" i="8"/>
  <c r="L1484" i="8"/>
  <c r="M1484" i="8"/>
  <c r="P1484" i="8" s="1"/>
  <c r="N1484" i="8"/>
  <c r="O1484" i="8"/>
  <c r="Y1484" i="8"/>
  <c r="Z1484" i="8"/>
  <c r="BD1484" i="8" s="1"/>
  <c r="AA1484" i="8"/>
  <c r="AC1484" i="8" s="1"/>
  <c r="H1485" i="8"/>
  <c r="I1485" i="8"/>
  <c r="J1485" i="8"/>
  <c r="K1485" i="8"/>
  <c r="L1485" i="8"/>
  <c r="M1485" i="8"/>
  <c r="P1485" i="8" s="1"/>
  <c r="N1485" i="8"/>
  <c r="O1485" i="8"/>
  <c r="Y1485" i="8"/>
  <c r="Z1485" i="8"/>
  <c r="AA1485" i="8"/>
  <c r="AC1485" i="8" s="1"/>
  <c r="BD1485" i="8"/>
  <c r="H1486" i="8"/>
  <c r="I1486" i="8"/>
  <c r="J1486" i="8"/>
  <c r="K1486" i="8"/>
  <c r="L1486" i="8"/>
  <c r="M1486" i="8"/>
  <c r="P1486" i="8" s="1"/>
  <c r="N1486" i="8"/>
  <c r="O1486" i="8"/>
  <c r="Y1486" i="8"/>
  <c r="Z1486" i="8"/>
  <c r="BD1486" i="8" s="1"/>
  <c r="AA1486" i="8"/>
  <c r="AC1486" i="8" s="1"/>
  <c r="H1487" i="8"/>
  <c r="I1487" i="8"/>
  <c r="J1487" i="8"/>
  <c r="K1487" i="8"/>
  <c r="L1487" i="8"/>
  <c r="M1487" i="8"/>
  <c r="N1487" i="8"/>
  <c r="O1487" i="8"/>
  <c r="P1487" i="8"/>
  <c r="Y1487" i="8"/>
  <c r="Z1487" i="8"/>
  <c r="BD1487" i="8" s="1"/>
  <c r="AA1487" i="8"/>
  <c r="AC1487" i="8" s="1"/>
  <c r="H1488" i="8"/>
  <c r="I1488" i="8"/>
  <c r="J1488" i="8"/>
  <c r="K1488" i="8"/>
  <c r="L1488" i="8"/>
  <c r="M1488" i="8"/>
  <c r="P1488" i="8" s="1"/>
  <c r="N1488" i="8"/>
  <c r="O1488" i="8"/>
  <c r="Y1488" i="8"/>
  <c r="Z1488" i="8"/>
  <c r="BD1488" i="8" s="1"/>
  <c r="AA1488" i="8"/>
  <c r="AC1488" i="8" s="1"/>
  <c r="H1489" i="8"/>
  <c r="I1489" i="8"/>
  <c r="J1489" i="8"/>
  <c r="K1489" i="8"/>
  <c r="L1489" i="8"/>
  <c r="M1489" i="8"/>
  <c r="P1489" i="8" s="1"/>
  <c r="N1489" i="8"/>
  <c r="O1489" i="8"/>
  <c r="Y1489" i="8"/>
  <c r="Z1489" i="8"/>
  <c r="BD1489" i="8" s="1"/>
  <c r="AA1489" i="8"/>
  <c r="AC1489" i="8" s="1"/>
  <c r="H1490" i="8"/>
  <c r="I1490" i="8"/>
  <c r="J1490" i="8"/>
  <c r="K1490" i="8"/>
  <c r="L1490" i="8"/>
  <c r="M1490" i="8"/>
  <c r="N1490" i="8"/>
  <c r="O1490" i="8"/>
  <c r="P1490" i="8"/>
  <c r="Y1490" i="8"/>
  <c r="Z1490" i="8"/>
  <c r="BD1490" i="8" s="1"/>
  <c r="AA1490" i="8"/>
  <c r="AC1490" i="8" s="1"/>
  <c r="H1491" i="8"/>
  <c r="I1491" i="8"/>
  <c r="J1491" i="8"/>
  <c r="K1491" i="8"/>
  <c r="L1491" i="8"/>
  <c r="M1491" i="8"/>
  <c r="P1491" i="8" s="1"/>
  <c r="N1491" i="8"/>
  <c r="O1491" i="8"/>
  <c r="Y1491" i="8"/>
  <c r="Z1491" i="8"/>
  <c r="BD1491" i="8" s="1"/>
  <c r="AA1491" i="8"/>
  <c r="AC1491" i="8" s="1"/>
  <c r="H1492" i="8"/>
  <c r="I1492" i="8"/>
  <c r="J1492" i="8"/>
  <c r="K1492" i="8"/>
  <c r="L1492" i="8"/>
  <c r="M1492" i="8"/>
  <c r="N1492" i="8"/>
  <c r="O1492" i="8"/>
  <c r="P1492" i="8"/>
  <c r="Y1492" i="8"/>
  <c r="Z1492" i="8"/>
  <c r="BD1492" i="8" s="1"/>
  <c r="AA1492" i="8"/>
  <c r="AC1492" i="8" s="1"/>
  <c r="H1493" i="8"/>
  <c r="I1493" i="8"/>
  <c r="J1493" i="8"/>
  <c r="K1493" i="8"/>
  <c r="L1493" i="8"/>
  <c r="M1493" i="8"/>
  <c r="P1493" i="8" s="1"/>
  <c r="N1493" i="8"/>
  <c r="O1493" i="8"/>
  <c r="Y1493" i="8"/>
  <c r="Z1493" i="8"/>
  <c r="BD1493" i="8" s="1"/>
  <c r="AA1493" i="8"/>
  <c r="AC1493" i="8" s="1"/>
  <c r="H1494" i="8"/>
  <c r="I1494" i="8"/>
  <c r="J1494" i="8"/>
  <c r="K1494" i="8"/>
  <c r="L1494" i="8"/>
  <c r="M1494" i="8"/>
  <c r="P1494" i="8" s="1"/>
  <c r="N1494" i="8"/>
  <c r="O1494" i="8"/>
  <c r="Y1494" i="8"/>
  <c r="Z1494" i="8"/>
  <c r="BD1494" i="8" s="1"/>
  <c r="AA1494" i="8"/>
  <c r="AC1494" i="8"/>
  <c r="H1495" i="8"/>
  <c r="I1495" i="8"/>
  <c r="J1495" i="8"/>
  <c r="K1495" i="8"/>
  <c r="L1495" i="8"/>
  <c r="M1495" i="8"/>
  <c r="P1495" i="8" s="1"/>
  <c r="N1495" i="8"/>
  <c r="O1495" i="8"/>
  <c r="Y1495" i="8"/>
  <c r="Z1495" i="8"/>
  <c r="BD1495" i="8" s="1"/>
  <c r="AA1495" i="8"/>
  <c r="AC1495" i="8" s="1"/>
  <c r="H1496" i="8"/>
  <c r="I1496" i="8"/>
  <c r="J1496" i="8"/>
  <c r="K1496" i="8"/>
  <c r="L1496" i="8"/>
  <c r="M1496" i="8"/>
  <c r="P1496" i="8" s="1"/>
  <c r="N1496" i="8"/>
  <c r="O1496" i="8"/>
  <c r="Y1496" i="8"/>
  <c r="Z1496" i="8"/>
  <c r="BD1496" i="8" s="1"/>
  <c r="AA1496" i="8"/>
  <c r="AC1496" i="8" s="1"/>
  <c r="H1497" i="8"/>
  <c r="I1497" i="8"/>
  <c r="J1497" i="8"/>
  <c r="K1497" i="8"/>
  <c r="L1497" i="8"/>
  <c r="M1497" i="8"/>
  <c r="P1497" i="8" s="1"/>
  <c r="N1497" i="8"/>
  <c r="O1497" i="8"/>
  <c r="Y1497" i="8"/>
  <c r="Z1497" i="8"/>
  <c r="BD1497" i="8" s="1"/>
  <c r="AA1497" i="8"/>
  <c r="AC1497" i="8" s="1"/>
  <c r="H1498" i="8"/>
  <c r="I1498" i="8"/>
  <c r="J1498" i="8"/>
  <c r="K1498" i="8"/>
  <c r="L1498" i="8"/>
  <c r="M1498" i="8"/>
  <c r="P1498" i="8" s="1"/>
  <c r="N1498" i="8"/>
  <c r="O1498" i="8"/>
  <c r="Y1498" i="8"/>
  <c r="Z1498" i="8"/>
  <c r="BD1498" i="8" s="1"/>
  <c r="AA1498" i="8"/>
  <c r="AC1498" i="8" s="1"/>
  <c r="H1499" i="8"/>
  <c r="I1499" i="8"/>
  <c r="J1499" i="8"/>
  <c r="K1499" i="8"/>
  <c r="L1499" i="8"/>
  <c r="M1499" i="8"/>
  <c r="P1499" i="8" s="1"/>
  <c r="N1499" i="8"/>
  <c r="O1499" i="8"/>
  <c r="Y1499" i="8"/>
  <c r="Z1499" i="8"/>
  <c r="BD1499" i="8" s="1"/>
  <c r="AA1499" i="8"/>
  <c r="AC1499" i="8"/>
  <c r="H1500" i="8"/>
  <c r="I1500" i="8"/>
  <c r="J1500" i="8"/>
  <c r="K1500" i="8"/>
  <c r="L1500" i="8"/>
  <c r="M1500" i="8"/>
  <c r="P1500" i="8" s="1"/>
  <c r="N1500" i="8"/>
  <c r="O1500" i="8"/>
  <c r="Y1500" i="8"/>
  <c r="Z1500" i="8"/>
  <c r="BD1500" i="8" s="1"/>
  <c r="AA1500" i="8"/>
  <c r="AC1500" i="8" s="1"/>
  <c r="H1501" i="8"/>
  <c r="I1501" i="8"/>
  <c r="J1501" i="8"/>
  <c r="K1501" i="8"/>
  <c r="L1501" i="8"/>
  <c r="M1501" i="8"/>
  <c r="P1501" i="8" s="1"/>
  <c r="N1501" i="8"/>
  <c r="O1501" i="8"/>
  <c r="Y1501" i="8"/>
  <c r="Z1501" i="8"/>
  <c r="BD1501" i="8" s="1"/>
  <c r="AA1501" i="8"/>
  <c r="AC1501" i="8" s="1"/>
  <c r="H1502" i="8"/>
  <c r="I1502" i="8"/>
  <c r="J1502" i="8"/>
  <c r="K1502" i="8"/>
  <c r="L1502" i="8"/>
  <c r="M1502" i="8"/>
  <c r="P1502" i="8" s="1"/>
  <c r="N1502" i="8"/>
  <c r="O1502" i="8"/>
  <c r="Y1502" i="8"/>
  <c r="Z1502" i="8"/>
  <c r="BD1502" i="8" s="1"/>
  <c r="AA1502" i="8"/>
  <c r="AC1502" i="8"/>
  <c r="H1503" i="8"/>
  <c r="I1503" i="8"/>
  <c r="J1503" i="8"/>
  <c r="K1503" i="8"/>
  <c r="L1503" i="8"/>
  <c r="M1503" i="8"/>
  <c r="P1503" i="8" s="1"/>
  <c r="N1503" i="8"/>
  <c r="O1503" i="8"/>
  <c r="Y1503" i="8"/>
  <c r="Z1503" i="8"/>
  <c r="BD1503" i="8" s="1"/>
  <c r="AA1503" i="8"/>
  <c r="AC1503" i="8" s="1"/>
  <c r="H1504" i="8"/>
  <c r="I1504" i="8"/>
  <c r="J1504" i="8"/>
  <c r="K1504" i="8"/>
  <c r="L1504" i="8"/>
  <c r="M1504" i="8"/>
  <c r="P1504" i="8" s="1"/>
  <c r="N1504" i="8"/>
  <c r="O1504" i="8"/>
  <c r="Y1504" i="8"/>
  <c r="Z1504" i="8"/>
  <c r="BD1504" i="8" s="1"/>
  <c r="AA1504" i="8"/>
  <c r="AC1504" i="8" s="1"/>
  <c r="H1505" i="8"/>
  <c r="I1505" i="8"/>
  <c r="J1505" i="8"/>
  <c r="K1505" i="8"/>
  <c r="L1505" i="8"/>
  <c r="M1505" i="8"/>
  <c r="P1505" i="8" s="1"/>
  <c r="N1505" i="8"/>
  <c r="O1505" i="8"/>
  <c r="Y1505" i="8"/>
  <c r="Z1505" i="8"/>
  <c r="BD1505" i="8" s="1"/>
  <c r="AA1505" i="8"/>
  <c r="AC1505" i="8"/>
  <c r="H1506" i="8"/>
  <c r="I1506" i="8"/>
  <c r="J1506" i="8"/>
  <c r="K1506" i="8"/>
  <c r="L1506" i="8"/>
  <c r="M1506" i="8"/>
  <c r="P1506" i="8" s="1"/>
  <c r="N1506" i="8"/>
  <c r="O1506" i="8"/>
  <c r="Y1506" i="8"/>
  <c r="Z1506" i="8"/>
  <c r="BD1506" i="8" s="1"/>
  <c r="AA1506" i="8"/>
  <c r="AC1506" i="8"/>
  <c r="H1507" i="8"/>
  <c r="I1507" i="8"/>
  <c r="J1507" i="8"/>
  <c r="K1507" i="8"/>
  <c r="L1507" i="8"/>
  <c r="M1507" i="8"/>
  <c r="P1507" i="8" s="1"/>
  <c r="N1507" i="8"/>
  <c r="O1507" i="8"/>
  <c r="Y1507" i="8"/>
  <c r="Z1507" i="8"/>
  <c r="BD1507" i="8" s="1"/>
  <c r="AA1507" i="8"/>
  <c r="AC1507" i="8" s="1"/>
  <c r="H1508" i="8"/>
  <c r="I1508" i="8"/>
  <c r="J1508" i="8"/>
  <c r="K1508" i="8"/>
  <c r="L1508" i="8"/>
  <c r="M1508" i="8"/>
  <c r="P1508" i="8" s="1"/>
  <c r="N1508" i="8"/>
  <c r="O1508" i="8"/>
  <c r="Y1508" i="8"/>
  <c r="Z1508" i="8"/>
  <c r="BD1508" i="8" s="1"/>
  <c r="AA1508" i="8"/>
  <c r="AC1508" i="8" s="1"/>
  <c r="H1509" i="8"/>
  <c r="I1509" i="8"/>
  <c r="J1509" i="8"/>
  <c r="K1509" i="8"/>
  <c r="L1509" i="8"/>
  <c r="M1509" i="8"/>
  <c r="N1509" i="8"/>
  <c r="O1509" i="8"/>
  <c r="P1509" i="8"/>
  <c r="Y1509" i="8"/>
  <c r="Z1509" i="8"/>
  <c r="BD1509" i="8" s="1"/>
  <c r="AA1509" i="8"/>
  <c r="AC1509" i="8" s="1"/>
  <c r="H1510" i="8"/>
  <c r="I1510" i="8"/>
  <c r="J1510" i="8"/>
  <c r="K1510" i="8"/>
  <c r="L1510" i="8"/>
  <c r="M1510" i="8"/>
  <c r="P1510" i="8" s="1"/>
  <c r="N1510" i="8"/>
  <c r="O1510" i="8"/>
  <c r="Y1510" i="8"/>
  <c r="Z1510" i="8"/>
  <c r="BD1510" i="8" s="1"/>
  <c r="AA1510" i="8"/>
  <c r="AC1510" i="8"/>
  <c r="H1511" i="8"/>
  <c r="I1511" i="8"/>
  <c r="J1511" i="8"/>
  <c r="K1511" i="8"/>
  <c r="L1511" i="8"/>
  <c r="M1511" i="8"/>
  <c r="P1511" i="8" s="1"/>
  <c r="N1511" i="8"/>
  <c r="O1511" i="8"/>
  <c r="Y1511" i="8"/>
  <c r="Z1511" i="8"/>
  <c r="BD1511" i="8" s="1"/>
  <c r="AA1511" i="8"/>
  <c r="AC1511" i="8" s="1"/>
  <c r="H1512" i="8"/>
  <c r="I1512" i="8"/>
  <c r="J1512" i="8"/>
  <c r="K1512" i="8"/>
  <c r="L1512" i="8"/>
  <c r="M1512" i="8"/>
  <c r="P1512" i="8" s="1"/>
  <c r="N1512" i="8"/>
  <c r="O1512" i="8"/>
  <c r="Y1512" i="8"/>
  <c r="Z1512" i="8"/>
  <c r="BD1512" i="8" s="1"/>
  <c r="AA1512" i="8"/>
  <c r="AC1512" i="8" s="1"/>
  <c r="H1513" i="8"/>
  <c r="I1513" i="8"/>
  <c r="J1513" i="8"/>
  <c r="K1513" i="8"/>
  <c r="L1513" i="8"/>
  <c r="M1513" i="8"/>
  <c r="P1513" i="8" s="1"/>
  <c r="N1513" i="8"/>
  <c r="O1513" i="8"/>
  <c r="Y1513" i="8"/>
  <c r="Z1513" i="8"/>
  <c r="BD1513" i="8" s="1"/>
  <c r="AA1513" i="8"/>
  <c r="AC1513" i="8"/>
  <c r="H1514" i="8"/>
  <c r="I1514" i="8"/>
  <c r="J1514" i="8"/>
  <c r="K1514" i="8"/>
  <c r="L1514" i="8"/>
  <c r="M1514" i="8"/>
  <c r="N1514" i="8"/>
  <c r="O1514" i="8"/>
  <c r="P1514" i="8"/>
  <c r="Y1514" i="8"/>
  <c r="Z1514" i="8"/>
  <c r="BD1514" i="8" s="1"/>
  <c r="AA1514" i="8"/>
  <c r="AC1514" i="8" s="1"/>
  <c r="H1515" i="8"/>
  <c r="I1515" i="8"/>
  <c r="J1515" i="8"/>
  <c r="K1515" i="8"/>
  <c r="L1515" i="8"/>
  <c r="M1515" i="8"/>
  <c r="P1515" i="8" s="1"/>
  <c r="N1515" i="8"/>
  <c r="O1515" i="8"/>
  <c r="Y1515" i="8"/>
  <c r="Z1515" i="8"/>
  <c r="BD1515" i="8" s="1"/>
  <c r="AA1515" i="8"/>
  <c r="AC1515" i="8"/>
  <c r="H1516" i="8"/>
  <c r="I1516" i="8"/>
  <c r="J1516" i="8"/>
  <c r="K1516" i="8"/>
  <c r="L1516" i="8"/>
  <c r="M1516" i="8"/>
  <c r="N1516" i="8"/>
  <c r="O1516" i="8"/>
  <c r="P1516" i="8"/>
  <c r="Y1516" i="8"/>
  <c r="Z1516" i="8"/>
  <c r="BD1516" i="8" s="1"/>
  <c r="AA1516" i="8"/>
  <c r="AC1516" i="8" s="1"/>
  <c r="H1517" i="8"/>
  <c r="I1517" i="8"/>
  <c r="J1517" i="8"/>
  <c r="K1517" i="8"/>
  <c r="L1517" i="8"/>
  <c r="M1517" i="8"/>
  <c r="P1517" i="8" s="1"/>
  <c r="N1517" i="8"/>
  <c r="O1517" i="8"/>
  <c r="Y1517" i="8"/>
  <c r="Z1517" i="8"/>
  <c r="BD1517" i="8" s="1"/>
  <c r="AA1517" i="8"/>
  <c r="AC1517" i="8"/>
  <c r="H1518" i="8"/>
  <c r="I1518" i="8"/>
  <c r="J1518" i="8"/>
  <c r="K1518" i="8"/>
  <c r="L1518" i="8"/>
  <c r="M1518" i="8"/>
  <c r="N1518" i="8"/>
  <c r="O1518" i="8"/>
  <c r="P1518" i="8"/>
  <c r="Y1518" i="8"/>
  <c r="Z1518" i="8"/>
  <c r="BD1518" i="8" s="1"/>
  <c r="AA1518" i="8"/>
  <c r="AC1518" i="8" s="1"/>
  <c r="H1519" i="8"/>
  <c r="I1519" i="8"/>
  <c r="J1519" i="8"/>
  <c r="K1519" i="8"/>
  <c r="L1519" i="8"/>
  <c r="M1519" i="8"/>
  <c r="P1519" i="8" s="1"/>
  <c r="N1519" i="8"/>
  <c r="O1519" i="8"/>
  <c r="Y1519" i="8"/>
  <c r="Z1519" i="8"/>
  <c r="BD1519" i="8" s="1"/>
  <c r="AA1519" i="8"/>
  <c r="AC1519" i="8" s="1"/>
  <c r="H1520" i="8"/>
  <c r="I1520" i="8"/>
  <c r="J1520" i="8"/>
  <c r="K1520" i="8"/>
  <c r="L1520" i="8"/>
  <c r="M1520" i="8"/>
  <c r="P1520" i="8" s="1"/>
  <c r="N1520" i="8"/>
  <c r="O1520" i="8"/>
  <c r="Y1520" i="8"/>
  <c r="Z1520" i="8"/>
  <c r="BD1520" i="8" s="1"/>
  <c r="AA1520" i="8"/>
  <c r="AC1520" i="8" s="1"/>
  <c r="H1521" i="8"/>
  <c r="I1521" i="8"/>
  <c r="J1521" i="8"/>
  <c r="K1521" i="8"/>
  <c r="L1521" i="8"/>
  <c r="M1521" i="8"/>
  <c r="P1521" i="8" s="1"/>
  <c r="N1521" i="8"/>
  <c r="O1521" i="8"/>
  <c r="Y1521" i="8"/>
  <c r="Z1521" i="8"/>
  <c r="BD1521" i="8" s="1"/>
  <c r="AA1521" i="8"/>
  <c r="AC1521" i="8" s="1"/>
  <c r="H1522" i="8"/>
  <c r="I1522" i="8"/>
  <c r="J1522" i="8"/>
  <c r="K1522" i="8"/>
  <c r="L1522" i="8"/>
  <c r="M1522" i="8"/>
  <c r="P1522" i="8" s="1"/>
  <c r="N1522" i="8"/>
  <c r="O1522" i="8"/>
  <c r="Y1522" i="8"/>
  <c r="Z1522" i="8"/>
  <c r="BD1522" i="8" s="1"/>
  <c r="AA1522" i="8"/>
  <c r="AC1522" i="8" s="1"/>
  <c r="H1523" i="8"/>
  <c r="I1523" i="8"/>
  <c r="J1523" i="8"/>
  <c r="K1523" i="8"/>
  <c r="L1523" i="8"/>
  <c r="M1523" i="8"/>
  <c r="P1523" i="8" s="1"/>
  <c r="N1523" i="8"/>
  <c r="O1523" i="8"/>
  <c r="Y1523" i="8"/>
  <c r="Z1523" i="8"/>
  <c r="BD1523" i="8" s="1"/>
  <c r="AA1523" i="8"/>
  <c r="AC1523" i="8"/>
  <c r="H1524" i="8"/>
  <c r="I1524" i="8"/>
  <c r="J1524" i="8"/>
  <c r="K1524" i="8"/>
  <c r="L1524" i="8"/>
  <c r="M1524" i="8"/>
  <c r="P1524" i="8" s="1"/>
  <c r="N1524" i="8"/>
  <c r="O1524" i="8"/>
  <c r="Y1524" i="8"/>
  <c r="Z1524" i="8"/>
  <c r="BD1524" i="8" s="1"/>
  <c r="AA1524" i="8"/>
  <c r="AC1524" i="8" s="1"/>
  <c r="H1525" i="8"/>
  <c r="I1525" i="8"/>
  <c r="J1525" i="8"/>
  <c r="K1525" i="8"/>
  <c r="L1525" i="8"/>
  <c r="M1525" i="8"/>
  <c r="P1525" i="8" s="1"/>
  <c r="N1525" i="8"/>
  <c r="O1525" i="8"/>
  <c r="Y1525" i="8"/>
  <c r="Z1525" i="8"/>
  <c r="BD1525" i="8" s="1"/>
  <c r="AA1525" i="8"/>
  <c r="AC1525" i="8" s="1"/>
  <c r="H1526" i="8"/>
  <c r="I1526" i="8"/>
  <c r="J1526" i="8"/>
  <c r="K1526" i="8"/>
  <c r="L1526" i="8"/>
  <c r="M1526" i="8"/>
  <c r="P1526" i="8" s="1"/>
  <c r="N1526" i="8"/>
  <c r="O1526" i="8"/>
  <c r="Y1526" i="8"/>
  <c r="Z1526" i="8"/>
  <c r="BD1526" i="8" s="1"/>
  <c r="AA1526" i="8"/>
  <c r="AC1526" i="8" s="1"/>
  <c r="H1527" i="8"/>
  <c r="I1527" i="8"/>
  <c r="J1527" i="8"/>
  <c r="K1527" i="8"/>
  <c r="L1527" i="8"/>
  <c r="M1527" i="8"/>
  <c r="P1527" i="8" s="1"/>
  <c r="N1527" i="8"/>
  <c r="O1527" i="8"/>
  <c r="Y1527" i="8"/>
  <c r="Z1527" i="8"/>
  <c r="BD1527" i="8" s="1"/>
  <c r="AA1527" i="8"/>
  <c r="AC1527" i="8" s="1"/>
  <c r="H1528" i="8"/>
  <c r="I1528" i="8"/>
  <c r="J1528" i="8"/>
  <c r="K1528" i="8"/>
  <c r="L1528" i="8"/>
  <c r="M1528" i="8"/>
  <c r="P1528" i="8" s="1"/>
  <c r="N1528" i="8"/>
  <c r="O1528" i="8"/>
  <c r="Y1528" i="8"/>
  <c r="Z1528" i="8"/>
  <c r="BD1528" i="8" s="1"/>
  <c r="AA1528" i="8"/>
  <c r="AC1528" i="8" s="1"/>
  <c r="H1529" i="8"/>
  <c r="I1529" i="8"/>
  <c r="J1529" i="8"/>
  <c r="K1529" i="8"/>
  <c r="L1529" i="8"/>
  <c r="M1529" i="8"/>
  <c r="N1529" i="8"/>
  <c r="O1529" i="8"/>
  <c r="P1529" i="8"/>
  <c r="Y1529" i="8"/>
  <c r="Z1529" i="8"/>
  <c r="BD1529" i="8" s="1"/>
  <c r="AA1529" i="8"/>
  <c r="AC1529" i="8" s="1"/>
  <c r="H1530" i="8"/>
  <c r="I1530" i="8"/>
  <c r="J1530" i="8"/>
  <c r="K1530" i="8"/>
  <c r="L1530" i="8"/>
  <c r="M1530" i="8"/>
  <c r="P1530" i="8" s="1"/>
  <c r="N1530" i="8"/>
  <c r="O1530" i="8"/>
  <c r="Y1530" i="8"/>
  <c r="Z1530" i="8"/>
  <c r="BD1530" i="8" s="1"/>
  <c r="AA1530" i="8"/>
  <c r="AC1530" i="8"/>
  <c r="H1531" i="8"/>
  <c r="I1531" i="8"/>
  <c r="J1531" i="8"/>
  <c r="K1531" i="8"/>
  <c r="L1531" i="8"/>
  <c r="M1531" i="8"/>
  <c r="P1531" i="8" s="1"/>
  <c r="N1531" i="8"/>
  <c r="O1531" i="8"/>
  <c r="Y1531" i="8"/>
  <c r="Z1531" i="8"/>
  <c r="BD1531" i="8" s="1"/>
  <c r="AA1531" i="8"/>
  <c r="AC1531" i="8" s="1"/>
  <c r="H1532" i="8"/>
  <c r="I1532" i="8"/>
  <c r="J1532" i="8"/>
  <c r="K1532" i="8"/>
  <c r="L1532" i="8"/>
  <c r="M1532" i="8"/>
  <c r="P1532" i="8" s="1"/>
  <c r="N1532" i="8"/>
  <c r="O1532" i="8"/>
  <c r="Y1532" i="8"/>
  <c r="Z1532" i="8"/>
  <c r="BD1532" i="8" s="1"/>
  <c r="AA1532" i="8"/>
  <c r="AC1532" i="8"/>
  <c r="H1533" i="8"/>
  <c r="I1533" i="8"/>
  <c r="J1533" i="8"/>
  <c r="K1533" i="8"/>
  <c r="L1533" i="8"/>
  <c r="M1533" i="8"/>
  <c r="P1533" i="8" s="1"/>
  <c r="N1533" i="8"/>
  <c r="O1533" i="8"/>
  <c r="Y1533" i="8"/>
  <c r="Z1533" i="8"/>
  <c r="BD1533" i="8" s="1"/>
  <c r="AA1533" i="8"/>
  <c r="AC1533" i="8" s="1"/>
  <c r="H1534" i="8"/>
  <c r="I1534" i="8"/>
  <c r="J1534" i="8"/>
  <c r="K1534" i="8"/>
  <c r="L1534" i="8"/>
  <c r="M1534" i="8"/>
  <c r="N1534" i="8"/>
  <c r="O1534" i="8"/>
  <c r="P1534" i="8"/>
  <c r="Y1534" i="8"/>
  <c r="Z1534" i="8"/>
  <c r="BD1534" i="8" s="1"/>
  <c r="AA1534" i="8"/>
  <c r="AC1534" i="8" s="1"/>
  <c r="H1535" i="8"/>
  <c r="I1535" i="8"/>
  <c r="J1535" i="8"/>
  <c r="K1535" i="8"/>
  <c r="L1535" i="8"/>
  <c r="M1535" i="8"/>
  <c r="P1535" i="8" s="1"/>
  <c r="N1535" i="8"/>
  <c r="O1535" i="8"/>
  <c r="Y1535" i="8"/>
  <c r="Z1535" i="8"/>
  <c r="BD1535" i="8" s="1"/>
  <c r="AA1535" i="8"/>
  <c r="AC1535" i="8"/>
  <c r="H1536" i="8"/>
  <c r="I1536" i="8"/>
  <c r="J1536" i="8"/>
  <c r="K1536" i="8"/>
  <c r="L1536" i="8"/>
  <c r="M1536" i="8"/>
  <c r="P1536" i="8" s="1"/>
  <c r="N1536" i="8"/>
  <c r="O1536" i="8"/>
  <c r="Y1536" i="8"/>
  <c r="Z1536" i="8"/>
  <c r="BD1536" i="8" s="1"/>
  <c r="AA1536" i="8"/>
  <c r="AC1536" i="8" s="1"/>
  <c r="H1537" i="8"/>
  <c r="I1537" i="8"/>
  <c r="J1537" i="8"/>
  <c r="K1537" i="8"/>
  <c r="L1537" i="8"/>
  <c r="M1537" i="8"/>
  <c r="P1537" i="8" s="1"/>
  <c r="N1537" i="8"/>
  <c r="O1537" i="8"/>
  <c r="Y1537" i="8"/>
  <c r="Z1537" i="8"/>
  <c r="BD1537" i="8" s="1"/>
  <c r="AA1537" i="8"/>
  <c r="AC1537" i="8"/>
  <c r="H1538" i="8"/>
  <c r="I1538" i="8"/>
  <c r="J1538" i="8"/>
  <c r="K1538" i="8"/>
  <c r="L1538" i="8"/>
  <c r="M1538" i="8"/>
  <c r="N1538" i="8"/>
  <c r="O1538" i="8"/>
  <c r="P1538" i="8"/>
  <c r="Y1538" i="8"/>
  <c r="Z1538" i="8"/>
  <c r="BD1538" i="8" s="1"/>
  <c r="AA1538" i="8"/>
  <c r="AC1538" i="8" s="1"/>
  <c r="H1539" i="8"/>
  <c r="I1539" i="8"/>
  <c r="J1539" i="8"/>
  <c r="K1539" i="8"/>
  <c r="L1539" i="8"/>
  <c r="M1539" i="8"/>
  <c r="P1539" i="8" s="1"/>
  <c r="N1539" i="8"/>
  <c r="O1539" i="8"/>
  <c r="Y1539" i="8"/>
  <c r="Z1539" i="8"/>
  <c r="BD1539" i="8" s="1"/>
  <c r="AA1539" i="8"/>
  <c r="AC1539" i="8"/>
  <c r="H1540" i="8"/>
  <c r="I1540" i="8"/>
  <c r="J1540" i="8"/>
  <c r="K1540" i="8"/>
  <c r="L1540" i="8"/>
  <c r="M1540" i="8"/>
  <c r="P1540" i="8" s="1"/>
  <c r="N1540" i="8"/>
  <c r="O1540" i="8"/>
  <c r="Y1540" i="8"/>
  <c r="Z1540" i="8"/>
  <c r="BD1540" i="8" s="1"/>
  <c r="AA1540" i="8"/>
  <c r="AC1540" i="8" s="1"/>
  <c r="H1541" i="8"/>
  <c r="I1541" i="8"/>
  <c r="J1541" i="8"/>
  <c r="K1541" i="8"/>
  <c r="L1541" i="8"/>
  <c r="M1541" i="8"/>
  <c r="P1541" i="8" s="1"/>
  <c r="N1541" i="8"/>
  <c r="O1541" i="8"/>
  <c r="Y1541" i="8"/>
  <c r="Z1541" i="8"/>
  <c r="BD1541" i="8" s="1"/>
  <c r="AA1541" i="8"/>
  <c r="AC1541" i="8"/>
  <c r="H1542" i="8"/>
  <c r="I1542" i="8"/>
  <c r="J1542" i="8"/>
  <c r="K1542" i="8"/>
  <c r="L1542" i="8"/>
  <c r="M1542" i="8"/>
  <c r="P1542" i="8" s="1"/>
  <c r="N1542" i="8"/>
  <c r="O1542" i="8"/>
  <c r="Y1542" i="8"/>
  <c r="Z1542" i="8"/>
  <c r="BD1542" i="8" s="1"/>
  <c r="AA1542" i="8"/>
  <c r="AC1542" i="8" s="1"/>
  <c r="H1543" i="8"/>
  <c r="I1543" i="8"/>
  <c r="J1543" i="8"/>
  <c r="K1543" i="8"/>
  <c r="L1543" i="8"/>
  <c r="M1543" i="8"/>
  <c r="N1543" i="8"/>
  <c r="O1543" i="8"/>
  <c r="P1543" i="8"/>
  <c r="Y1543" i="8"/>
  <c r="Z1543" i="8"/>
  <c r="BD1543" i="8" s="1"/>
  <c r="AA1543" i="8"/>
  <c r="AC1543" i="8" s="1"/>
  <c r="H1544" i="8"/>
  <c r="I1544" i="8"/>
  <c r="J1544" i="8"/>
  <c r="K1544" i="8"/>
  <c r="L1544" i="8"/>
  <c r="M1544" i="8"/>
  <c r="N1544" i="8"/>
  <c r="O1544" i="8"/>
  <c r="P1544" i="8"/>
  <c r="Y1544" i="8"/>
  <c r="Z1544" i="8"/>
  <c r="BD1544" i="8" s="1"/>
  <c r="AA1544" i="8"/>
  <c r="AC1544" i="8" s="1"/>
  <c r="H1545" i="8"/>
  <c r="I1545" i="8"/>
  <c r="J1545" i="8"/>
  <c r="K1545" i="8"/>
  <c r="L1545" i="8"/>
  <c r="M1545" i="8"/>
  <c r="P1545" i="8" s="1"/>
  <c r="N1545" i="8"/>
  <c r="O1545" i="8"/>
  <c r="Y1545" i="8"/>
  <c r="Z1545" i="8"/>
  <c r="BD1545" i="8" s="1"/>
  <c r="AA1545" i="8"/>
  <c r="AC1545" i="8" s="1"/>
  <c r="H1546" i="8"/>
  <c r="I1546" i="8"/>
  <c r="J1546" i="8"/>
  <c r="K1546" i="8"/>
  <c r="L1546" i="8"/>
  <c r="M1546" i="8"/>
  <c r="P1546" i="8" s="1"/>
  <c r="N1546" i="8"/>
  <c r="O1546" i="8"/>
  <c r="Y1546" i="8"/>
  <c r="Z1546" i="8"/>
  <c r="BD1546" i="8" s="1"/>
  <c r="AA1546" i="8"/>
  <c r="AC1546" i="8" s="1"/>
  <c r="H1547" i="8"/>
  <c r="I1547" i="8"/>
  <c r="J1547" i="8"/>
  <c r="K1547" i="8"/>
  <c r="L1547" i="8"/>
  <c r="M1547" i="8"/>
  <c r="P1547" i="8" s="1"/>
  <c r="N1547" i="8"/>
  <c r="O1547" i="8"/>
  <c r="Y1547" i="8"/>
  <c r="Z1547" i="8"/>
  <c r="BD1547" i="8" s="1"/>
  <c r="AA1547" i="8"/>
  <c r="AC1547" i="8"/>
  <c r="H1548" i="8"/>
  <c r="I1548" i="8"/>
  <c r="J1548" i="8"/>
  <c r="K1548" i="8"/>
  <c r="L1548" i="8"/>
  <c r="M1548" i="8"/>
  <c r="P1548" i="8" s="1"/>
  <c r="N1548" i="8"/>
  <c r="O1548" i="8"/>
  <c r="Y1548" i="8"/>
  <c r="Z1548" i="8"/>
  <c r="BD1548" i="8" s="1"/>
  <c r="AA1548" i="8"/>
  <c r="AC1548" i="8" s="1"/>
  <c r="H1549" i="8"/>
  <c r="I1549" i="8"/>
  <c r="J1549" i="8"/>
  <c r="K1549" i="8"/>
  <c r="L1549" i="8"/>
  <c r="M1549" i="8"/>
  <c r="P1549" i="8" s="1"/>
  <c r="N1549" i="8"/>
  <c r="O1549" i="8"/>
  <c r="Y1549" i="8"/>
  <c r="Z1549" i="8"/>
  <c r="BD1549" i="8" s="1"/>
  <c r="AA1549" i="8"/>
  <c r="AC1549" i="8" s="1"/>
  <c r="H1550" i="8"/>
  <c r="I1550" i="8"/>
  <c r="J1550" i="8"/>
  <c r="K1550" i="8"/>
  <c r="L1550" i="8"/>
  <c r="M1550" i="8"/>
  <c r="P1550" i="8" s="1"/>
  <c r="N1550" i="8"/>
  <c r="O1550" i="8"/>
  <c r="Y1550" i="8"/>
  <c r="Z1550" i="8"/>
  <c r="BD1550" i="8" s="1"/>
  <c r="AA1550" i="8"/>
  <c r="AC1550" i="8"/>
  <c r="H1551" i="8"/>
  <c r="I1551" i="8"/>
  <c r="J1551" i="8"/>
  <c r="K1551" i="8"/>
  <c r="L1551" i="8"/>
  <c r="M1551" i="8"/>
  <c r="P1551" i="8" s="1"/>
  <c r="N1551" i="8"/>
  <c r="O1551" i="8"/>
  <c r="Y1551" i="8"/>
  <c r="Z1551" i="8"/>
  <c r="BD1551" i="8" s="1"/>
  <c r="AA1551" i="8"/>
  <c r="AC1551" i="8" s="1"/>
  <c r="H1552" i="8"/>
  <c r="I1552" i="8"/>
  <c r="J1552" i="8"/>
  <c r="K1552" i="8"/>
  <c r="L1552" i="8"/>
  <c r="M1552" i="8"/>
  <c r="P1552" i="8" s="1"/>
  <c r="N1552" i="8"/>
  <c r="O1552" i="8"/>
  <c r="Y1552" i="8"/>
  <c r="Z1552" i="8"/>
  <c r="BD1552" i="8" s="1"/>
  <c r="AA1552" i="8"/>
  <c r="AC1552" i="8" s="1"/>
  <c r="H1553" i="8"/>
  <c r="I1553" i="8"/>
  <c r="J1553" i="8"/>
  <c r="K1553" i="8"/>
  <c r="L1553" i="8"/>
  <c r="M1553" i="8"/>
  <c r="P1553" i="8" s="1"/>
  <c r="N1553" i="8"/>
  <c r="O1553" i="8"/>
  <c r="Y1553" i="8"/>
  <c r="Z1553" i="8"/>
  <c r="BD1553" i="8" s="1"/>
  <c r="AA1553" i="8"/>
  <c r="AC1553" i="8" s="1"/>
  <c r="H1554" i="8"/>
  <c r="I1554" i="8"/>
  <c r="J1554" i="8"/>
  <c r="K1554" i="8"/>
  <c r="L1554" i="8"/>
  <c r="M1554" i="8"/>
  <c r="P1554" i="8" s="1"/>
  <c r="N1554" i="8"/>
  <c r="O1554" i="8"/>
  <c r="Y1554" i="8"/>
  <c r="Z1554" i="8"/>
  <c r="BD1554" i="8" s="1"/>
  <c r="AA1554" i="8"/>
  <c r="AC1554" i="8" s="1"/>
  <c r="H1555" i="8"/>
  <c r="I1555" i="8"/>
  <c r="J1555" i="8"/>
  <c r="K1555" i="8"/>
  <c r="L1555" i="8"/>
  <c r="M1555" i="8"/>
  <c r="P1555" i="8" s="1"/>
  <c r="N1555" i="8"/>
  <c r="O1555" i="8"/>
  <c r="Y1555" i="8"/>
  <c r="Z1555" i="8"/>
  <c r="BD1555" i="8" s="1"/>
  <c r="AA1555" i="8"/>
  <c r="AC1555" i="8" s="1"/>
  <c r="H1556" i="8"/>
  <c r="I1556" i="8"/>
  <c r="J1556" i="8"/>
  <c r="K1556" i="8"/>
  <c r="L1556" i="8"/>
  <c r="M1556" i="8"/>
  <c r="P1556" i="8" s="1"/>
  <c r="N1556" i="8"/>
  <c r="O1556" i="8"/>
  <c r="Y1556" i="8"/>
  <c r="Z1556" i="8"/>
  <c r="BD1556" i="8" s="1"/>
  <c r="AA1556" i="8"/>
  <c r="AC1556" i="8" s="1"/>
  <c r="H1557" i="8"/>
  <c r="I1557" i="8"/>
  <c r="J1557" i="8"/>
  <c r="K1557" i="8"/>
  <c r="L1557" i="8"/>
  <c r="M1557" i="8"/>
  <c r="P1557" i="8" s="1"/>
  <c r="N1557" i="8"/>
  <c r="O1557" i="8"/>
  <c r="Y1557" i="8"/>
  <c r="Z1557" i="8"/>
  <c r="BD1557" i="8" s="1"/>
  <c r="AA1557" i="8"/>
  <c r="AC1557" i="8"/>
  <c r="H1558" i="8"/>
  <c r="I1558" i="8"/>
  <c r="J1558" i="8"/>
  <c r="K1558" i="8"/>
  <c r="L1558" i="8"/>
  <c r="M1558" i="8"/>
  <c r="P1558" i="8" s="1"/>
  <c r="N1558" i="8"/>
  <c r="O1558" i="8"/>
  <c r="Y1558" i="8"/>
  <c r="Z1558" i="8"/>
  <c r="BD1558" i="8" s="1"/>
  <c r="AA1558" i="8"/>
  <c r="AC1558" i="8"/>
  <c r="H1559" i="8"/>
  <c r="I1559" i="8"/>
  <c r="J1559" i="8"/>
  <c r="K1559" i="8"/>
  <c r="L1559" i="8"/>
  <c r="M1559" i="8"/>
  <c r="P1559" i="8" s="1"/>
  <c r="N1559" i="8"/>
  <c r="O1559" i="8"/>
  <c r="Y1559" i="8"/>
  <c r="Z1559" i="8"/>
  <c r="BD1559" i="8" s="1"/>
  <c r="AA1559" i="8"/>
  <c r="AC1559" i="8"/>
  <c r="H1560" i="8"/>
  <c r="I1560" i="8"/>
  <c r="J1560" i="8"/>
  <c r="K1560" i="8"/>
  <c r="L1560" i="8"/>
  <c r="M1560" i="8"/>
  <c r="P1560" i="8" s="1"/>
  <c r="N1560" i="8"/>
  <c r="O1560" i="8"/>
  <c r="Y1560" i="8"/>
  <c r="Z1560" i="8"/>
  <c r="BD1560" i="8" s="1"/>
  <c r="AA1560" i="8"/>
  <c r="AC1560" i="8" s="1"/>
  <c r="H1561" i="8"/>
  <c r="I1561" i="8"/>
  <c r="J1561" i="8"/>
  <c r="K1561" i="8"/>
  <c r="L1561" i="8"/>
  <c r="M1561" i="8"/>
  <c r="P1561" i="8" s="1"/>
  <c r="N1561" i="8"/>
  <c r="O1561" i="8"/>
  <c r="Y1561" i="8"/>
  <c r="Z1561" i="8"/>
  <c r="BD1561" i="8" s="1"/>
  <c r="AA1561" i="8"/>
  <c r="AC1561" i="8" s="1"/>
  <c r="H1562" i="8"/>
  <c r="I1562" i="8"/>
  <c r="J1562" i="8"/>
  <c r="K1562" i="8"/>
  <c r="L1562" i="8"/>
  <c r="M1562" i="8"/>
  <c r="P1562" i="8" s="1"/>
  <c r="N1562" i="8"/>
  <c r="O1562" i="8"/>
  <c r="Y1562" i="8"/>
  <c r="Z1562" i="8"/>
  <c r="BD1562" i="8" s="1"/>
  <c r="AA1562" i="8"/>
  <c r="AC1562" i="8" s="1"/>
  <c r="H1563" i="8"/>
  <c r="I1563" i="8"/>
  <c r="J1563" i="8"/>
  <c r="K1563" i="8"/>
  <c r="L1563" i="8"/>
  <c r="M1563" i="8"/>
  <c r="N1563" i="8"/>
  <c r="O1563" i="8"/>
  <c r="P1563" i="8"/>
  <c r="Y1563" i="8"/>
  <c r="Z1563" i="8"/>
  <c r="BD1563" i="8" s="1"/>
  <c r="AA1563" i="8"/>
  <c r="AC1563" i="8" s="1"/>
  <c r="H1564" i="8"/>
  <c r="I1564" i="8"/>
  <c r="J1564" i="8"/>
  <c r="K1564" i="8"/>
  <c r="L1564" i="8"/>
  <c r="M1564" i="8"/>
  <c r="P1564" i="8" s="1"/>
  <c r="N1564" i="8"/>
  <c r="O1564" i="8"/>
  <c r="Y1564" i="8"/>
  <c r="Z1564" i="8"/>
  <c r="BD1564" i="8" s="1"/>
  <c r="AA1564" i="8"/>
  <c r="AC1564" i="8"/>
  <c r="H1565" i="8"/>
  <c r="I1565" i="8"/>
  <c r="J1565" i="8"/>
  <c r="K1565" i="8"/>
  <c r="L1565" i="8"/>
  <c r="M1565" i="8"/>
  <c r="P1565" i="8" s="1"/>
  <c r="N1565" i="8"/>
  <c r="O1565" i="8"/>
  <c r="Y1565" i="8"/>
  <c r="Z1565" i="8"/>
  <c r="BD1565" i="8" s="1"/>
  <c r="AA1565" i="8"/>
  <c r="AC1565" i="8" s="1"/>
  <c r="H1566" i="8"/>
  <c r="I1566" i="8"/>
  <c r="J1566" i="8"/>
  <c r="K1566" i="8"/>
  <c r="L1566" i="8"/>
  <c r="M1566" i="8"/>
  <c r="P1566" i="8" s="1"/>
  <c r="N1566" i="8"/>
  <c r="O1566" i="8"/>
  <c r="Y1566" i="8"/>
  <c r="Z1566" i="8"/>
  <c r="BD1566" i="8" s="1"/>
  <c r="AA1566" i="8"/>
  <c r="AC1566" i="8" s="1"/>
  <c r="H1567" i="8"/>
  <c r="I1567" i="8"/>
  <c r="J1567" i="8"/>
  <c r="K1567" i="8"/>
  <c r="L1567" i="8"/>
  <c r="M1567" i="8"/>
  <c r="P1567" i="8" s="1"/>
  <c r="N1567" i="8"/>
  <c r="O1567" i="8"/>
  <c r="Y1567" i="8"/>
  <c r="Z1567" i="8"/>
  <c r="BD1567" i="8" s="1"/>
  <c r="AA1567" i="8"/>
  <c r="AC1567" i="8"/>
  <c r="H1568" i="8"/>
  <c r="I1568" i="8"/>
  <c r="J1568" i="8"/>
  <c r="K1568" i="8"/>
  <c r="L1568" i="8"/>
  <c r="M1568" i="8"/>
  <c r="P1568" i="8" s="1"/>
  <c r="N1568" i="8"/>
  <c r="O1568" i="8"/>
  <c r="Y1568" i="8"/>
  <c r="Z1568" i="8"/>
  <c r="BD1568" i="8" s="1"/>
  <c r="AA1568" i="8"/>
  <c r="AC1568" i="8"/>
  <c r="H1569" i="8"/>
  <c r="I1569" i="8"/>
  <c r="J1569" i="8"/>
  <c r="K1569" i="8"/>
  <c r="L1569" i="8"/>
  <c r="M1569" i="8"/>
  <c r="P1569" i="8" s="1"/>
  <c r="N1569" i="8"/>
  <c r="O1569" i="8"/>
  <c r="Y1569" i="8"/>
  <c r="Z1569" i="8"/>
  <c r="AA1569" i="8"/>
  <c r="AC1569" i="8" s="1"/>
  <c r="BD1569" i="8"/>
  <c r="H1570" i="8"/>
  <c r="I1570" i="8"/>
  <c r="J1570" i="8"/>
  <c r="K1570" i="8"/>
  <c r="L1570" i="8"/>
  <c r="M1570" i="8"/>
  <c r="P1570" i="8" s="1"/>
  <c r="N1570" i="8"/>
  <c r="O1570" i="8"/>
  <c r="Y1570" i="8"/>
  <c r="Z1570" i="8"/>
  <c r="BD1570" i="8" s="1"/>
  <c r="AA1570" i="8"/>
  <c r="AC1570" i="8" s="1"/>
  <c r="H1571" i="8"/>
  <c r="I1571" i="8"/>
  <c r="J1571" i="8"/>
  <c r="K1571" i="8"/>
  <c r="L1571" i="8"/>
  <c r="M1571" i="8"/>
  <c r="P1571" i="8" s="1"/>
  <c r="N1571" i="8"/>
  <c r="O1571" i="8"/>
  <c r="Y1571" i="8"/>
  <c r="Z1571" i="8"/>
  <c r="BD1571" i="8" s="1"/>
  <c r="AA1571" i="8"/>
  <c r="AC1571" i="8" s="1"/>
  <c r="H1572" i="8"/>
  <c r="I1572" i="8"/>
  <c r="J1572" i="8"/>
  <c r="K1572" i="8"/>
  <c r="L1572" i="8"/>
  <c r="M1572" i="8"/>
  <c r="P1572" i="8" s="1"/>
  <c r="N1572" i="8"/>
  <c r="O1572" i="8"/>
  <c r="Y1572" i="8"/>
  <c r="Z1572" i="8"/>
  <c r="BD1572" i="8" s="1"/>
  <c r="AA1572" i="8"/>
  <c r="AC1572" i="8" s="1"/>
  <c r="H1573" i="8"/>
  <c r="I1573" i="8"/>
  <c r="J1573" i="8"/>
  <c r="K1573" i="8"/>
  <c r="L1573" i="8"/>
  <c r="M1573" i="8"/>
  <c r="P1573" i="8" s="1"/>
  <c r="N1573" i="8"/>
  <c r="O1573" i="8"/>
  <c r="Y1573" i="8"/>
  <c r="Z1573" i="8"/>
  <c r="BD1573" i="8" s="1"/>
  <c r="AA1573" i="8"/>
  <c r="AC1573" i="8" s="1"/>
  <c r="H1574" i="8"/>
  <c r="I1574" i="8"/>
  <c r="J1574" i="8"/>
  <c r="K1574" i="8"/>
  <c r="L1574" i="8"/>
  <c r="M1574" i="8"/>
  <c r="P1574" i="8" s="1"/>
  <c r="N1574" i="8"/>
  <c r="O1574" i="8"/>
  <c r="Y1574" i="8"/>
  <c r="Z1574" i="8"/>
  <c r="BD1574" i="8" s="1"/>
  <c r="AA1574" i="8"/>
  <c r="AC1574" i="8" s="1"/>
  <c r="H1575" i="8"/>
  <c r="I1575" i="8"/>
  <c r="J1575" i="8"/>
  <c r="K1575" i="8"/>
  <c r="L1575" i="8"/>
  <c r="M1575" i="8"/>
  <c r="P1575" i="8" s="1"/>
  <c r="N1575" i="8"/>
  <c r="O1575" i="8"/>
  <c r="Y1575" i="8"/>
  <c r="Z1575" i="8"/>
  <c r="BD1575" i="8" s="1"/>
  <c r="AA1575" i="8"/>
  <c r="AC1575" i="8"/>
  <c r="H1576" i="8"/>
  <c r="I1576" i="8"/>
  <c r="J1576" i="8"/>
  <c r="K1576" i="8"/>
  <c r="L1576" i="8"/>
  <c r="M1576" i="8"/>
  <c r="P1576" i="8" s="1"/>
  <c r="N1576" i="8"/>
  <c r="O1576" i="8"/>
  <c r="Y1576" i="8"/>
  <c r="Z1576" i="8"/>
  <c r="BD1576" i="8" s="1"/>
  <c r="AA1576" i="8"/>
  <c r="AC1576" i="8" s="1"/>
  <c r="H1577" i="8"/>
  <c r="I1577" i="8"/>
  <c r="J1577" i="8"/>
  <c r="K1577" i="8"/>
  <c r="L1577" i="8"/>
  <c r="M1577" i="8"/>
  <c r="P1577" i="8" s="1"/>
  <c r="N1577" i="8"/>
  <c r="O1577" i="8"/>
  <c r="Y1577" i="8"/>
  <c r="Z1577" i="8"/>
  <c r="BD1577" i="8" s="1"/>
  <c r="AA1577" i="8"/>
  <c r="AC1577" i="8"/>
  <c r="H1578" i="8"/>
  <c r="I1578" i="8"/>
  <c r="J1578" i="8"/>
  <c r="K1578" i="8"/>
  <c r="L1578" i="8"/>
  <c r="M1578" i="8"/>
  <c r="N1578" i="8"/>
  <c r="O1578" i="8"/>
  <c r="P1578" i="8"/>
  <c r="Y1578" i="8"/>
  <c r="Z1578" i="8"/>
  <c r="BD1578" i="8" s="1"/>
  <c r="AA1578" i="8"/>
  <c r="AC1578" i="8" s="1"/>
  <c r="H1579" i="8"/>
  <c r="I1579" i="8"/>
  <c r="J1579" i="8"/>
  <c r="K1579" i="8"/>
  <c r="L1579" i="8"/>
  <c r="M1579" i="8"/>
  <c r="P1579" i="8" s="1"/>
  <c r="N1579" i="8"/>
  <c r="O1579" i="8"/>
  <c r="Y1579" i="8"/>
  <c r="Z1579" i="8"/>
  <c r="BD1579" i="8" s="1"/>
  <c r="AA1579" i="8"/>
  <c r="AC1579" i="8" s="1"/>
  <c r="H1580" i="8"/>
  <c r="I1580" i="8"/>
  <c r="J1580" i="8"/>
  <c r="K1580" i="8"/>
  <c r="L1580" i="8"/>
  <c r="M1580" i="8"/>
  <c r="P1580" i="8" s="1"/>
  <c r="N1580" i="8"/>
  <c r="O1580" i="8"/>
  <c r="Y1580" i="8"/>
  <c r="Z1580" i="8"/>
  <c r="BD1580" i="8" s="1"/>
  <c r="AA1580" i="8"/>
  <c r="AC1580" i="8" s="1"/>
  <c r="H1581" i="8"/>
  <c r="I1581" i="8"/>
  <c r="J1581" i="8"/>
  <c r="K1581" i="8"/>
  <c r="L1581" i="8"/>
  <c r="M1581" i="8"/>
  <c r="P1581" i="8" s="1"/>
  <c r="N1581" i="8"/>
  <c r="O1581" i="8"/>
  <c r="Y1581" i="8"/>
  <c r="Z1581" i="8"/>
  <c r="BD1581" i="8" s="1"/>
  <c r="AA1581" i="8"/>
  <c r="AC1581" i="8" s="1"/>
  <c r="H1582" i="8"/>
  <c r="I1582" i="8"/>
  <c r="J1582" i="8"/>
  <c r="K1582" i="8"/>
  <c r="L1582" i="8"/>
  <c r="M1582" i="8"/>
  <c r="P1582" i="8" s="1"/>
  <c r="N1582" i="8"/>
  <c r="O1582" i="8"/>
  <c r="Y1582" i="8"/>
  <c r="Z1582" i="8"/>
  <c r="BD1582" i="8" s="1"/>
  <c r="AA1582" i="8"/>
  <c r="AC1582" i="8" s="1"/>
  <c r="H1583" i="8"/>
  <c r="I1583" i="8"/>
  <c r="J1583" i="8"/>
  <c r="K1583" i="8"/>
  <c r="L1583" i="8"/>
  <c r="M1583" i="8"/>
  <c r="P1583" i="8" s="1"/>
  <c r="N1583" i="8"/>
  <c r="O1583" i="8"/>
  <c r="Y1583" i="8"/>
  <c r="Z1583" i="8"/>
  <c r="BD1583" i="8" s="1"/>
  <c r="AA1583" i="8"/>
  <c r="AC1583" i="8" s="1"/>
  <c r="H1584" i="8"/>
  <c r="I1584" i="8"/>
  <c r="J1584" i="8"/>
  <c r="K1584" i="8"/>
  <c r="L1584" i="8"/>
  <c r="M1584" i="8"/>
  <c r="P1584" i="8" s="1"/>
  <c r="N1584" i="8"/>
  <c r="O1584" i="8"/>
  <c r="Y1584" i="8"/>
  <c r="Z1584" i="8"/>
  <c r="BD1584" i="8" s="1"/>
  <c r="AA1584" i="8"/>
  <c r="AC1584" i="8" s="1"/>
  <c r="H1585" i="8"/>
  <c r="I1585" i="8"/>
  <c r="J1585" i="8"/>
  <c r="K1585" i="8"/>
  <c r="L1585" i="8"/>
  <c r="M1585" i="8"/>
  <c r="P1585" i="8" s="1"/>
  <c r="N1585" i="8"/>
  <c r="O1585" i="8"/>
  <c r="Y1585" i="8"/>
  <c r="Z1585" i="8"/>
  <c r="BD1585" i="8" s="1"/>
  <c r="AA1585" i="8"/>
  <c r="AC1585" i="8" s="1"/>
  <c r="H1586" i="8"/>
  <c r="I1586" i="8"/>
  <c r="J1586" i="8"/>
  <c r="K1586" i="8"/>
  <c r="L1586" i="8"/>
  <c r="M1586" i="8"/>
  <c r="P1586" i="8" s="1"/>
  <c r="N1586" i="8"/>
  <c r="O1586" i="8"/>
  <c r="Y1586" i="8"/>
  <c r="Z1586" i="8"/>
  <c r="BD1586" i="8" s="1"/>
  <c r="AA1586" i="8"/>
  <c r="AC1586" i="8" s="1"/>
  <c r="H1587" i="8"/>
  <c r="I1587" i="8"/>
  <c r="J1587" i="8"/>
  <c r="K1587" i="8"/>
  <c r="L1587" i="8"/>
  <c r="M1587" i="8"/>
  <c r="P1587" i="8" s="1"/>
  <c r="N1587" i="8"/>
  <c r="O1587" i="8"/>
  <c r="Y1587" i="8"/>
  <c r="Z1587" i="8"/>
  <c r="BD1587" i="8" s="1"/>
  <c r="AA1587" i="8"/>
  <c r="AC1587" i="8"/>
  <c r="H1588" i="8"/>
  <c r="I1588" i="8"/>
  <c r="J1588" i="8"/>
  <c r="K1588" i="8"/>
  <c r="L1588" i="8"/>
  <c r="M1588" i="8"/>
  <c r="P1588" i="8" s="1"/>
  <c r="N1588" i="8"/>
  <c r="O1588" i="8"/>
  <c r="Y1588" i="8"/>
  <c r="Z1588" i="8"/>
  <c r="BD1588" i="8" s="1"/>
  <c r="AA1588" i="8"/>
  <c r="AC1588" i="8" s="1"/>
  <c r="H1589" i="8"/>
  <c r="I1589" i="8"/>
  <c r="J1589" i="8"/>
  <c r="K1589" i="8"/>
  <c r="L1589" i="8"/>
  <c r="M1589" i="8"/>
  <c r="P1589" i="8" s="1"/>
  <c r="N1589" i="8"/>
  <c r="O1589" i="8"/>
  <c r="Y1589" i="8"/>
  <c r="Z1589" i="8"/>
  <c r="BD1589" i="8" s="1"/>
  <c r="AA1589" i="8"/>
  <c r="AC1589" i="8"/>
  <c r="H1590" i="8"/>
  <c r="I1590" i="8"/>
  <c r="J1590" i="8"/>
  <c r="K1590" i="8"/>
  <c r="L1590" i="8"/>
  <c r="M1590" i="8"/>
  <c r="N1590" i="8"/>
  <c r="O1590" i="8"/>
  <c r="P1590" i="8"/>
  <c r="Y1590" i="8"/>
  <c r="Z1590" i="8"/>
  <c r="BD1590" i="8" s="1"/>
  <c r="AA1590" i="8"/>
  <c r="AC1590" i="8" s="1"/>
  <c r="H1591" i="8"/>
  <c r="I1591" i="8"/>
  <c r="J1591" i="8"/>
  <c r="K1591" i="8"/>
  <c r="L1591" i="8"/>
  <c r="M1591" i="8"/>
  <c r="P1591" i="8" s="1"/>
  <c r="N1591" i="8"/>
  <c r="O1591" i="8"/>
  <c r="Y1591" i="8"/>
  <c r="Z1591" i="8"/>
  <c r="BD1591" i="8" s="1"/>
  <c r="AA1591" i="8"/>
  <c r="AC1591" i="8" s="1"/>
  <c r="H1592" i="8"/>
  <c r="I1592" i="8"/>
  <c r="J1592" i="8"/>
  <c r="K1592" i="8"/>
  <c r="L1592" i="8"/>
  <c r="M1592" i="8"/>
  <c r="P1592" i="8" s="1"/>
  <c r="N1592" i="8"/>
  <c r="O1592" i="8"/>
  <c r="Y1592" i="8"/>
  <c r="Z1592" i="8"/>
  <c r="BD1592" i="8" s="1"/>
  <c r="AA1592" i="8"/>
  <c r="AC1592" i="8" s="1"/>
  <c r="H1593" i="8"/>
  <c r="I1593" i="8"/>
  <c r="J1593" i="8"/>
  <c r="K1593" i="8"/>
  <c r="L1593" i="8"/>
  <c r="M1593" i="8"/>
  <c r="P1593" i="8" s="1"/>
  <c r="N1593" i="8"/>
  <c r="O1593" i="8"/>
  <c r="Y1593" i="8"/>
  <c r="Z1593" i="8"/>
  <c r="BD1593" i="8" s="1"/>
  <c r="AA1593" i="8"/>
  <c r="AC1593" i="8" s="1"/>
  <c r="H1594" i="8"/>
  <c r="I1594" i="8"/>
  <c r="J1594" i="8"/>
  <c r="K1594" i="8"/>
  <c r="L1594" i="8"/>
  <c r="M1594" i="8"/>
  <c r="P1594" i="8" s="1"/>
  <c r="N1594" i="8"/>
  <c r="O1594" i="8"/>
  <c r="Y1594" i="8"/>
  <c r="Z1594" i="8"/>
  <c r="BD1594" i="8" s="1"/>
  <c r="AA1594" i="8"/>
  <c r="AC1594" i="8" s="1"/>
  <c r="H1595" i="8"/>
  <c r="I1595" i="8"/>
  <c r="J1595" i="8"/>
  <c r="K1595" i="8"/>
  <c r="L1595" i="8"/>
  <c r="M1595" i="8"/>
  <c r="P1595" i="8" s="1"/>
  <c r="N1595" i="8"/>
  <c r="O1595" i="8"/>
  <c r="Y1595" i="8"/>
  <c r="Z1595" i="8"/>
  <c r="BD1595" i="8" s="1"/>
  <c r="AA1595" i="8"/>
  <c r="AC1595" i="8" s="1"/>
  <c r="H1596" i="8"/>
  <c r="I1596" i="8"/>
  <c r="J1596" i="8"/>
  <c r="K1596" i="8"/>
  <c r="L1596" i="8"/>
  <c r="M1596" i="8"/>
  <c r="P1596" i="8" s="1"/>
  <c r="N1596" i="8"/>
  <c r="O1596" i="8"/>
  <c r="Y1596" i="8"/>
  <c r="Z1596" i="8"/>
  <c r="BD1596" i="8" s="1"/>
  <c r="AA1596" i="8"/>
  <c r="AC1596" i="8" s="1"/>
  <c r="H1597" i="8"/>
  <c r="I1597" i="8"/>
  <c r="J1597" i="8"/>
  <c r="K1597" i="8"/>
  <c r="L1597" i="8"/>
  <c r="M1597" i="8"/>
  <c r="P1597" i="8" s="1"/>
  <c r="N1597" i="8"/>
  <c r="O1597" i="8"/>
  <c r="Y1597" i="8"/>
  <c r="Z1597" i="8"/>
  <c r="BD1597" i="8" s="1"/>
  <c r="AA1597" i="8"/>
  <c r="AC1597" i="8" s="1"/>
  <c r="H1598" i="8"/>
  <c r="I1598" i="8"/>
  <c r="J1598" i="8"/>
  <c r="K1598" i="8"/>
  <c r="L1598" i="8"/>
  <c r="M1598" i="8"/>
  <c r="N1598" i="8"/>
  <c r="O1598" i="8"/>
  <c r="P1598" i="8"/>
  <c r="Y1598" i="8"/>
  <c r="Z1598" i="8"/>
  <c r="BD1598" i="8" s="1"/>
  <c r="AA1598" i="8"/>
  <c r="AC1598" i="8"/>
  <c r="H1599" i="8"/>
  <c r="I1599" i="8"/>
  <c r="J1599" i="8"/>
  <c r="K1599" i="8"/>
  <c r="L1599" i="8"/>
  <c r="M1599" i="8"/>
  <c r="P1599" i="8" s="1"/>
  <c r="N1599" i="8"/>
  <c r="O1599" i="8"/>
  <c r="Y1599" i="8"/>
  <c r="Z1599" i="8"/>
  <c r="BD1599" i="8" s="1"/>
  <c r="AA1599" i="8"/>
  <c r="AC1599" i="8" s="1"/>
  <c r="H1600" i="8"/>
  <c r="I1600" i="8"/>
  <c r="J1600" i="8"/>
  <c r="K1600" i="8"/>
  <c r="L1600" i="8"/>
  <c r="M1600" i="8"/>
  <c r="N1600" i="8"/>
  <c r="O1600" i="8"/>
  <c r="P1600" i="8"/>
  <c r="Y1600" i="8"/>
  <c r="Z1600" i="8"/>
  <c r="BD1600" i="8" s="1"/>
  <c r="AA1600" i="8"/>
  <c r="AC1600" i="8" s="1"/>
  <c r="H1601" i="8"/>
  <c r="I1601" i="8"/>
  <c r="J1601" i="8"/>
  <c r="K1601" i="8"/>
  <c r="L1601" i="8"/>
  <c r="M1601" i="8"/>
  <c r="P1601" i="8" s="1"/>
  <c r="N1601" i="8"/>
  <c r="O1601" i="8"/>
  <c r="Y1601" i="8"/>
  <c r="Z1601" i="8"/>
  <c r="BD1601" i="8" s="1"/>
  <c r="AA1601" i="8"/>
  <c r="AC1601" i="8" s="1"/>
  <c r="H1602" i="8"/>
  <c r="I1602" i="8"/>
  <c r="J1602" i="8"/>
  <c r="K1602" i="8"/>
  <c r="L1602" i="8"/>
  <c r="M1602" i="8"/>
  <c r="P1602" i="8" s="1"/>
  <c r="N1602" i="8"/>
  <c r="O1602" i="8"/>
  <c r="Y1602" i="8"/>
  <c r="Z1602" i="8"/>
  <c r="BD1602" i="8" s="1"/>
  <c r="AA1602" i="8"/>
  <c r="AC1602" i="8" s="1"/>
  <c r="H1603" i="8"/>
  <c r="I1603" i="8"/>
  <c r="J1603" i="8"/>
  <c r="K1603" i="8"/>
  <c r="L1603" i="8"/>
  <c r="M1603" i="8"/>
  <c r="P1603" i="8" s="1"/>
  <c r="N1603" i="8"/>
  <c r="O1603" i="8"/>
  <c r="Y1603" i="8"/>
  <c r="Z1603" i="8"/>
  <c r="BD1603" i="8" s="1"/>
  <c r="AA1603" i="8"/>
  <c r="AC1603" i="8" s="1"/>
  <c r="H1604" i="8"/>
  <c r="I1604" i="8"/>
  <c r="J1604" i="8"/>
  <c r="K1604" i="8"/>
  <c r="L1604" i="8"/>
  <c r="M1604" i="8"/>
  <c r="N1604" i="8"/>
  <c r="O1604" i="8"/>
  <c r="P1604" i="8"/>
  <c r="Y1604" i="8"/>
  <c r="Z1604" i="8"/>
  <c r="BD1604" i="8" s="1"/>
  <c r="AA1604" i="8"/>
  <c r="AC1604" i="8" s="1"/>
  <c r="H1605" i="8"/>
  <c r="I1605" i="8"/>
  <c r="J1605" i="8"/>
  <c r="K1605" i="8"/>
  <c r="L1605" i="8"/>
  <c r="M1605" i="8"/>
  <c r="N1605" i="8"/>
  <c r="O1605" i="8"/>
  <c r="P1605" i="8"/>
  <c r="Y1605" i="8"/>
  <c r="Z1605" i="8"/>
  <c r="BD1605" i="8" s="1"/>
  <c r="AA1605" i="8"/>
  <c r="AC1605" i="8"/>
  <c r="H1606" i="8"/>
  <c r="I1606" i="8"/>
  <c r="J1606" i="8"/>
  <c r="K1606" i="8"/>
  <c r="L1606" i="8"/>
  <c r="M1606" i="8"/>
  <c r="P1606" i="8" s="1"/>
  <c r="N1606" i="8"/>
  <c r="O1606" i="8"/>
  <c r="Y1606" i="8"/>
  <c r="Z1606" i="8"/>
  <c r="BD1606" i="8" s="1"/>
  <c r="AA1606" i="8"/>
  <c r="AC1606" i="8" s="1"/>
  <c r="H1607" i="8"/>
  <c r="I1607" i="8"/>
  <c r="J1607" i="8"/>
  <c r="K1607" i="8"/>
  <c r="L1607" i="8"/>
  <c r="M1607" i="8"/>
  <c r="P1607" i="8" s="1"/>
  <c r="N1607" i="8"/>
  <c r="O1607" i="8"/>
  <c r="Y1607" i="8"/>
  <c r="Z1607" i="8"/>
  <c r="BD1607" i="8" s="1"/>
  <c r="AA1607" i="8"/>
  <c r="AC1607" i="8" s="1"/>
  <c r="H1608" i="8"/>
  <c r="I1608" i="8"/>
  <c r="J1608" i="8"/>
  <c r="K1608" i="8"/>
  <c r="L1608" i="8"/>
  <c r="M1608" i="8"/>
  <c r="P1608" i="8" s="1"/>
  <c r="N1608" i="8"/>
  <c r="O1608" i="8"/>
  <c r="Y1608" i="8"/>
  <c r="Z1608" i="8"/>
  <c r="BD1608" i="8" s="1"/>
  <c r="AA1608" i="8"/>
  <c r="AC1608" i="8"/>
  <c r="H1609" i="8"/>
  <c r="I1609" i="8"/>
  <c r="J1609" i="8"/>
  <c r="K1609" i="8"/>
  <c r="L1609" i="8"/>
  <c r="M1609" i="8"/>
  <c r="P1609" i="8" s="1"/>
  <c r="N1609" i="8"/>
  <c r="O1609" i="8"/>
  <c r="Y1609" i="8"/>
  <c r="Z1609" i="8"/>
  <c r="BD1609" i="8" s="1"/>
  <c r="AA1609" i="8"/>
  <c r="AC1609" i="8" s="1"/>
  <c r="H1610" i="8"/>
  <c r="I1610" i="8"/>
  <c r="J1610" i="8"/>
  <c r="K1610" i="8"/>
  <c r="L1610" i="8"/>
  <c r="M1610" i="8"/>
  <c r="P1610" i="8" s="1"/>
  <c r="N1610" i="8"/>
  <c r="O1610" i="8"/>
  <c r="Y1610" i="8"/>
  <c r="Z1610" i="8"/>
  <c r="BD1610" i="8" s="1"/>
  <c r="AA1610" i="8"/>
  <c r="AC1610" i="8" s="1"/>
  <c r="H1611" i="8"/>
  <c r="I1611" i="8"/>
  <c r="J1611" i="8"/>
  <c r="K1611" i="8"/>
  <c r="L1611" i="8"/>
  <c r="M1611" i="8"/>
  <c r="P1611" i="8" s="1"/>
  <c r="N1611" i="8"/>
  <c r="O1611" i="8"/>
  <c r="Y1611" i="8"/>
  <c r="Z1611" i="8"/>
  <c r="BD1611" i="8" s="1"/>
  <c r="AA1611" i="8"/>
  <c r="AC1611" i="8" s="1"/>
  <c r="H1612" i="8"/>
  <c r="I1612" i="8"/>
  <c r="J1612" i="8"/>
  <c r="K1612" i="8"/>
  <c r="L1612" i="8"/>
  <c r="M1612" i="8"/>
  <c r="N1612" i="8"/>
  <c r="O1612" i="8"/>
  <c r="P1612" i="8"/>
  <c r="Y1612" i="8"/>
  <c r="Z1612" i="8"/>
  <c r="BD1612" i="8" s="1"/>
  <c r="AA1612" i="8"/>
  <c r="AC1612" i="8" s="1"/>
  <c r="H1613" i="8"/>
  <c r="I1613" i="8"/>
  <c r="J1613" i="8"/>
  <c r="K1613" i="8"/>
  <c r="L1613" i="8"/>
  <c r="M1613" i="8"/>
  <c r="N1613" i="8"/>
  <c r="O1613" i="8"/>
  <c r="P1613" i="8"/>
  <c r="Y1613" i="8"/>
  <c r="Z1613" i="8"/>
  <c r="BD1613" i="8" s="1"/>
  <c r="AA1613" i="8"/>
  <c r="AC1613" i="8" s="1"/>
  <c r="H1614" i="8"/>
  <c r="I1614" i="8"/>
  <c r="J1614" i="8"/>
  <c r="K1614" i="8"/>
  <c r="L1614" i="8"/>
  <c r="M1614" i="8"/>
  <c r="P1614" i="8" s="1"/>
  <c r="N1614" i="8"/>
  <c r="O1614" i="8"/>
  <c r="Y1614" i="8"/>
  <c r="Z1614" i="8"/>
  <c r="BD1614" i="8" s="1"/>
  <c r="AA1614" i="8"/>
  <c r="AC1614" i="8" s="1"/>
  <c r="H1615" i="8"/>
  <c r="I1615" i="8"/>
  <c r="J1615" i="8"/>
  <c r="K1615" i="8"/>
  <c r="L1615" i="8"/>
  <c r="M1615" i="8"/>
  <c r="P1615" i="8" s="1"/>
  <c r="N1615" i="8"/>
  <c r="O1615" i="8"/>
  <c r="Y1615" i="8"/>
  <c r="Z1615" i="8"/>
  <c r="BD1615" i="8" s="1"/>
  <c r="AA1615" i="8"/>
  <c r="AC1615" i="8" s="1"/>
  <c r="H1616" i="8"/>
  <c r="I1616" i="8"/>
  <c r="J1616" i="8"/>
  <c r="K1616" i="8"/>
  <c r="L1616" i="8"/>
  <c r="M1616" i="8"/>
  <c r="P1616" i="8" s="1"/>
  <c r="N1616" i="8"/>
  <c r="O1616" i="8"/>
  <c r="Y1616" i="8"/>
  <c r="Z1616" i="8"/>
  <c r="BD1616" i="8" s="1"/>
  <c r="AA1616" i="8"/>
  <c r="AC1616" i="8" s="1"/>
  <c r="H1617" i="8"/>
  <c r="I1617" i="8"/>
  <c r="J1617" i="8"/>
  <c r="K1617" i="8"/>
  <c r="L1617" i="8"/>
  <c r="M1617" i="8"/>
  <c r="P1617" i="8" s="1"/>
  <c r="N1617" i="8"/>
  <c r="O1617" i="8"/>
  <c r="Y1617" i="8"/>
  <c r="Z1617" i="8"/>
  <c r="BD1617" i="8" s="1"/>
  <c r="AA1617" i="8"/>
  <c r="AC1617" i="8"/>
  <c r="H1618" i="8"/>
  <c r="I1618" i="8"/>
  <c r="J1618" i="8"/>
  <c r="K1618" i="8"/>
  <c r="L1618" i="8"/>
  <c r="M1618" i="8"/>
  <c r="P1618" i="8" s="1"/>
  <c r="N1618" i="8"/>
  <c r="O1618" i="8"/>
  <c r="Y1618" i="8"/>
  <c r="Z1618" i="8"/>
  <c r="BD1618" i="8" s="1"/>
  <c r="AA1618" i="8"/>
  <c r="AC1618" i="8" s="1"/>
  <c r="H1619" i="8"/>
  <c r="I1619" i="8"/>
  <c r="J1619" i="8"/>
  <c r="K1619" i="8"/>
  <c r="L1619" i="8"/>
  <c r="M1619" i="8"/>
  <c r="P1619" i="8" s="1"/>
  <c r="N1619" i="8"/>
  <c r="O1619" i="8"/>
  <c r="Y1619" i="8"/>
  <c r="Z1619" i="8"/>
  <c r="BD1619" i="8" s="1"/>
  <c r="AA1619" i="8"/>
  <c r="AC1619" i="8" s="1"/>
  <c r="H1620" i="8"/>
  <c r="I1620" i="8"/>
  <c r="J1620" i="8"/>
  <c r="K1620" i="8"/>
  <c r="L1620" i="8"/>
  <c r="M1620" i="8"/>
  <c r="P1620" i="8" s="1"/>
  <c r="N1620" i="8"/>
  <c r="O1620" i="8"/>
  <c r="Y1620" i="8"/>
  <c r="Z1620" i="8"/>
  <c r="BD1620" i="8" s="1"/>
  <c r="AA1620" i="8"/>
  <c r="AC1620" i="8" s="1"/>
  <c r="H1621" i="8"/>
  <c r="I1621" i="8"/>
  <c r="J1621" i="8"/>
  <c r="K1621" i="8"/>
  <c r="L1621" i="8"/>
  <c r="M1621" i="8"/>
  <c r="P1621" i="8" s="1"/>
  <c r="N1621" i="8"/>
  <c r="O1621" i="8"/>
  <c r="Y1621" i="8"/>
  <c r="Z1621" i="8"/>
  <c r="AA1621" i="8"/>
  <c r="AC1621" i="8" s="1"/>
  <c r="BD1621" i="8"/>
  <c r="H1622" i="8"/>
  <c r="I1622" i="8"/>
  <c r="J1622" i="8"/>
  <c r="K1622" i="8"/>
  <c r="L1622" i="8"/>
  <c r="M1622" i="8"/>
  <c r="N1622" i="8"/>
  <c r="O1622" i="8"/>
  <c r="P1622" i="8"/>
  <c r="Y1622" i="8"/>
  <c r="Z1622" i="8"/>
  <c r="BD1622" i="8" s="1"/>
  <c r="AA1622" i="8"/>
  <c r="AC1622" i="8" s="1"/>
  <c r="H1623" i="8"/>
  <c r="I1623" i="8"/>
  <c r="J1623" i="8"/>
  <c r="K1623" i="8"/>
  <c r="L1623" i="8"/>
  <c r="M1623" i="8"/>
  <c r="P1623" i="8" s="1"/>
  <c r="N1623" i="8"/>
  <c r="O1623" i="8"/>
  <c r="Y1623" i="8"/>
  <c r="Z1623" i="8"/>
  <c r="BD1623" i="8" s="1"/>
  <c r="AA1623" i="8"/>
  <c r="AC1623" i="8" s="1"/>
  <c r="H1624" i="8"/>
  <c r="I1624" i="8"/>
  <c r="J1624" i="8"/>
  <c r="K1624" i="8"/>
  <c r="L1624" i="8"/>
  <c r="M1624" i="8"/>
  <c r="P1624" i="8" s="1"/>
  <c r="N1624" i="8"/>
  <c r="O1624" i="8"/>
  <c r="Y1624" i="8"/>
  <c r="Z1624" i="8"/>
  <c r="BD1624" i="8" s="1"/>
  <c r="AA1624" i="8"/>
  <c r="AC1624" i="8" s="1"/>
  <c r="H1625" i="8"/>
  <c r="I1625" i="8"/>
  <c r="J1625" i="8"/>
  <c r="K1625" i="8"/>
  <c r="L1625" i="8"/>
  <c r="M1625" i="8"/>
  <c r="P1625" i="8" s="1"/>
  <c r="N1625" i="8"/>
  <c r="O1625" i="8"/>
  <c r="Y1625" i="8"/>
  <c r="Z1625" i="8"/>
  <c r="AA1625" i="8"/>
  <c r="AC1625" i="8" s="1"/>
  <c r="BD1625" i="8"/>
  <c r="H1626" i="8"/>
  <c r="I1626" i="8"/>
  <c r="J1626" i="8"/>
  <c r="K1626" i="8"/>
  <c r="L1626" i="8"/>
  <c r="M1626" i="8"/>
  <c r="P1626" i="8" s="1"/>
  <c r="N1626" i="8"/>
  <c r="O1626" i="8"/>
  <c r="Y1626" i="8"/>
  <c r="Z1626" i="8"/>
  <c r="BD1626" i="8" s="1"/>
  <c r="AA1626" i="8"/>
  <c r="AC1626" i="8" s="1"/>
  <c r="H1627" i="8"/>
  <c r="I1627" i="8"/>
  <c r="J1627" i="8"/>
  <c r="K1627" i="8"/>
  <c r="L1627" i="8"/>
  <c r="M1627" i="8"/>
  <c r="P1627" i="8" s="1"/>
  <c r="N1627" i="8"/>
  <c r="O1627" i="8"/>
  <c r="Y1627" i="8"/>
  <c r="Z1627" i="8"/>
  <c r="BD1627" i="8" s="1"/>
  <c r="AA1627" i="8"/>
  <c r="AC1627" i="8"/>
  <c r="H1628" i="8"/>
  <c r="I1628" i="8"/>
  <c r="J1628" i="8"/>
  <c r="K1628" i="8"/>
  <c r="L1628" i="8"/>
  <c r="M1628" i="8"/>
  <c r="P1628" i="8" s="1"/>
  <c r="N1628" i="8"/>
  <c r="O1628" i="8"/>
  <c r="Y1628" i="8"/>
  <c r="Z1628" i="8"/>
  <c r="BD1628" i="8" s="1"/>
  <c r="AA1628" i="8"/>
  <c r="AC1628" i="8" s="1"/>
  <c r="H1629" i="8"/>
  <c r="I1629" i="8"/>
  <c r="J1629" i="8"/>
  <c r="K1629" i="8"/>
  <c r="L1629" i="8"/>
  <c r="M1629" i="8"/>
  <c r="P1629" i="8" s="1"/>
  <c r="N1629" i="8"/>
  <c r="O1629" i="8"/>
  <c r="Y1629" i="8"/>
  <c r="Z1629" i="8"/>
  <c r="BD1629" i="8" s="1"/>
  <c r="AA1629" i="8"/>
  <c r="AC1629" i="8" s="1"/>
  <c r="H1630" i="8"/>
  <c r="I1630" i="8"/>
  <c r="J1630" i="8"/>
  <c r="K1630" i="8"/>
  <c r="L1630" i="8"/>
  <c r="M1630" i="8"/>
  <c r="P1630" i="8" s="1"/>
  <c r="N1630" i="8"/>
  <c r="O1630" i="8"/>
  <c r="Y1630" i="8"/>
  <c r="Z1630" i="8"/>
  <c r="BD1630" i="8" s="1"/>
  <c r="AA1630" i="8"/>
  <c r="AC1630" i="8" s="1"/>
  <c r="H1631" i="8"/>
  <c r="I1631" i="8"/>
  <c r="J1631" i="8"/>
  <c r="K1631" i="8"/>
  <c r="L1631" i="8"/>
  <c r="M1631" i="8"/>
  <c r="P1631" i="8" s="1"/>
  <c r="N1631" i="8"/>
  <c r="O1631" i="8"/>
  <c r="Y1631" i="8"/>
  <c r="Z1631" i="8"/>
  <c r="BD1631" i="8" s="1"/>
  <c r="AA1631" i="8"/>
  <c r="AC1631" i="8" s="1"/>
  <c r="H1632" i="8"/>
  <c r="I1632" i="8"/>
  <c r="J1632" i="8"/>
  <c r="K1632" i="8"/>
  <c r="L1632" i="8"/>
  <c r="M1632" i="8"/>
  <c r="P1632" i="8" s="1"/>
  <c r="N1632" i="8"/>
  <c r="O1632" i="8"/>
  <c r="Y1632" i="8"/>
  <c r="Z1632" i="8"/>
  <c r="BD1632" i="8" s="1"/>
  <c r="AA1632" i="8"/>
  <c r="AC1632" i="8" s="1"/>
  <c r="H1633" i="8"/>
  <c r="I1633" i="8"/>
  <c r="J1633" i="8"/>
  <c r="K1633" i="8"/>
  <c r="L1633" i="8"/>
  <c r="M1633" i="8"/>
  <c r="P1633" i="8" s="1"/>
  <c r="N1633" i="8"/>
  <c r="O1633" i="8"/>
  <c r="Y1633" i="8"/>
  <c r="Z1633" i="8"/>
  <c r="BD1633" i="8" s="1"/>
  <c r="AA1633" i="8"/>
  <c r="AC1633" i="8" s="1"/>
  <c r="H1634" i="8"/>
  <c r="I1634" i="8"/>
  <c r="J1634" i="8"/>
  <c r="K1634" i="8"/>
  <c r="L1634" i="8"/>
  <c r="M1634" i="8"/>
  <c r="N1634" i="8"/>
  <c r="O1634" i="8"/>
  <c r="P1634" i="8"/>
  <c r="Y1634" i="8"/>
  <c r="Z1634" i="8"/>
  <c r="BD1634" i="8" s="1"/>
  <c r="AA1634" i="8"/>
  <c r="AC1634" i="8" s="1"/>
  <c r="H1635" i="8"/>
  <c r="I1635" i="8"/>
  <c r="J1635" i="8"/>
  <c r="K1635" i="8"/>
  <c r="L1635" i="8"/>
  <c r="M1635" i="8"/>
  <c r="P1635" i="8" s="1"/>
  <c r="N1635" i="8"/>
  <c r="O1635" i="8"/>
  <c r="Y1635" i="8"/>
  <c r="Z1635" i="8"/>
  <c r="BD1635" i="8" s="1"/>
  <c r="AA1635" i="8"/>
  <c r="AC1635" i="8" s="1"/>
  <c r="H1636" i="8"/>
  <c r="I1636" i="8"/>
  <c r="J1636" i="8"/>
  <c r="K1636" i="8"/>
  <c r="L1636" i="8"/>
  <c r="M1636" i="8"/>
  <c r="N1636" i="8"/>
  <c r="O1636" i="8"/>
  <c r="P1636" i="8"/>
  <c r="Y1636" i="8"/>
  <c r="Z1636" i="8"/>
  <c r="BD1636" i="8" s="1"/>
  <c r="AA1636" i="8"/>
  <c r="AC1636" i="8" s="1"/>
  <c r="H1637" i="8"/>
  <c r="I1637" i="8"/>
  <c r="J1637" i="8"/>
  <c r="K1637" i="8"/>
  <c r="L1637" i="8"/>
  <c r="M1637" i="8"/>
  <c r="P1637" i="8" s="1"/>
  <c r="N1637" i="8"/>
  <c r="O1637" i="8"/>
  <c r="Y1637" i="8"/>
  <c r="Z1637" i="8"/>
  <c r="BD1637" i="8" s="1"/>
  <c r="AA1637" i="8"/>
  <c r="AC1637" i="8" s="1"/>
  <c r="H1638" i="8"/>
  <c r="I1638" i="8"/>
  <c r="J1638" i="8"/>
  <c r="K1638" i="8"/>
  <c r="L1638" i="8"/>
  <c r="M1638" i="8"/>
  <c r="P1638" i="8" s="1"/>
  <c r="N1638" i="8"/>
  <c r="O1638" i="8"/>
  <c r="Y1638" i="8"/>
  <c r="Z1638" i="8"/>
  <c r="BD1638" i="8" s="1"/>
  <c r="AA1638" i="8"/>
  <c r="AC1638" i="8" s="1"/>
  <c r="H1639" i="8"/>
  <c r="I1639" i="8"/>
  <c r="J1639" i="8"/>
  <c r="K1639" i="8"/>
  <c r="L1639" i="8"/>
  <c r="M1639" i="8"/>
  <c r="P1639" i="8" s="1"/>
  <c r="N1639" i="8"/>
  <c r="O1639" i="8"/>
  <c r="Y1639" i="8"/>
  <c r="Z1639" i="8"/>
  <c r="BD1639" i="8" s="1"/>
  <c r="AA1639" i="8"/>
  <c r="AC1639" i="8" s="1"/>
  <c r="H1640" i="8"/>
  <c r="I1640" i="8"/>
  <c r="J1640" i="8"/>
  <c r="K1640" i="8"/>
  <c r="L1640" i="8"/>
  <c r="M1640" i="8"/>
  <c r="P1640" i="8" s="1"/>
  <c r="N1640" i="8"/>
  <c r="O1640" i="8"/>
  <c r="Y1640" i="8"/>
  <c r="Z1640" i="8"/>
  <c r="BD1640" i="8" s="1"/>
  <c r="AA1640" i="8"/>
  <c r="AC1640" i="8" s="1"/>
  <c r="H1641" i="8"/>
  <c r="I1641" i="8"/>
  <c r="J1641" i="8"/>
  <c r="K1641" i="8"/>
  <c r="L1641" i="8"/>
  <c r="M1641" i="8"/>
  <c r="P1641" i="8" s="1"/>
  <c r="N1641" i="8"/>
  <c r="O1641" i="8"/>
  <c r="Y1641" i="8"/>
  <c r="Z1641" i="8"/>
  <c r="BD1641" i="8" s="1"/>
  <c r="AA1641" i="8"/>
  <c r="AC1641" i="8" s="1"/>
  <c r="H1642" i="8"/>
  <c r="I1642" i="8"/>
  <c r="J1642" i="8"/>
  <c r="K1642" i="8"/>
  <c r="L1642" i="8"/>
  <c r="M1642" i="8"/>
  <c r="P1642" i="8" s="1"/>
  <c r="N1642" i="8"/>
  <c r="O1642" i="8"/>
  <c r="Y1642" i="8"/>
  <c r="Z1642" i="8"/>
  <c r="BD1642" i="8" s="1"/>
  <c r="AA1642" i="8"/>
  <c r="AC1642" i="8"/>
  <c r="H1643" i="8"/>
  <c r="I1643" i="8"/>
  <c r="J1643" i="8"/>
  <c r="K1643" i="8"/>
  <c r="L1643" i="8"/>
  <c r="M1643" i="8"/>
  <c r="P1643" i="8" s="1"/>
  <c r="N1643" i="8"/>
  <c r="O1643" i="8"/>
  <c r="Y1643" i="8"/>
  <c r="Z1643" i="8"/>
  <c r="BD1643" i="8" s="1"/>
  <c r="AA1643" i="8"/>
  <c r="AC1643" i="8" s="1"/>
  <c r="H1644" i="8"/>
  <c r="I1644" i="8"/>
  <c r="J1644" i="8"/>
  <c r="K1644" i="8"/>
  <c r="L1644" i="8"/>
  <c r="M1644" i="8"/>
  <c r="P1644" i="8" s="1"/>
  <c r="N1644" i="8"/>
  <c r="O1644" i="8"/>
  <c r="Y1644" i="8"/>
  <c r="Z1644" i="8"/>
  <c r="BD1644" i="8" s="1"/>
  <c r="AA1644" i="8"/>
  <c r="AC1644" i="8" s="1"/>
  <c r="H1645" i="8"/>
  <c r="I1645" i="8"/>
  <c r="J1645" i="8"/>
  <c r="K1645" i="8"/>
  <c r="L1645" i="8"/>
  <c r="M1645" i="8"/>
  <c r="P1645" i="8" s="1"/>
  <c r="N1645" i="8"/>
  <c r="O1645" i="8"/>
  <c r="Y1645" i="8"/>
  <c r="Z1645" i="8"/>
  <c r="BD1645" i="8" s="1"/>
  <c r="AA1645" i="8"/>
  <c r="AC1645" i="8" s="1"/>
  <c r="H1646" i="8"/>
  <c r="I1646" i="8"/>
  <c r="J1646" i="8"/>
  <c r="K1646" i="8"/>
  <c r="L1646" i="8"/>
  <c r="M1646" i="8"/>
  <c r="P1646" i="8" s="1"/>
  <c r="N1646" i="8"/>
  <c r="O1646" i="8"/>
  <c r="Y1646" i="8"/>
  <c r="Z1646" i="8"/>
  <c r="BD1646" i="8" s="1"/>
  <c r="AA1646" i="8"/>
  <c r="AC1646" i="8"/>
  <c r="H1647" i="8"/>
  <c r="I1647" i="8"/>
  <c r="J1647" i="8"/>
  <c r="K1647" i="8"/>
  <c r="L1647" i="8"/>
  <c r="M1647" i="8"/>
  <c r="N1647" i="8"/>
  <c r="O1647" i="8"/>
  <c r="P1647" i="8"/>
  <c r="Y1647" i="8"/>
  <c r="Z1647" i="8"/>
  <c r="BD1647" i="8" s="1"/>
  <c r="AA1647" i="8"/>
  <c r="AC1647" i="8"/>
  <c r="H1648" i="8"/>
  <c r="I1648" i="8"/>
  <c r="J1648" i="8"/>
  <c r="K1648" i="8"/>
  <c r="L1648" i="8"/>
  <c r="M1648" i="8"/>
  <c r="P1648" i="8" s="1"/>
  <c r="N1648" i="8"/>
  <c r="O1648" i="8"/>
  <c r="Y1648" i="8"/>
  <c r="Z1648" i="8"/>
  <c r="BD1648" i="8" s="1"/>
  <c r="AA1648" i="8"/>
  <c r="AC1648" i="8" s="1"/>
  <c r="H1649" i="8"/>
  <c r="I1649" i="8"/>
  <c r="J1649" i="8"/>
  <c r="K1649" i="8"/>
  <c r="L1649" i="8"/>
  <c r="M1649" i="8"/>
  <c r="P1649" i="8" s="1"/>
  <c r="N1649" i="8"/>
  <c r="O1649" i="8"/>
  <c r="Y1649" i="8"/>
  <c r="Z1649" i="8"/>
  <c r="BD1649" i="8" s="1"/>
  <c r="AA1649" i="8"/>
  <c r="AC1649" i="8" s="1"/>
  <c r="H1650" i="8"/>
  <c r="I1650" i="8"/>
  <c r="J1650" i="8"/>
  <c r="K1650" i="8"/>
  <c r="L1650" i="8"/>
  <c r="M1650" i="8"/>
  <c r="P1650" i="8" s="1"/>
  <c r="N1650" i="8"/>
  <c r="O1650" i="8"/>
  <c r="Y1650" i="8"/>
  <c r="Z1650" i="8"/>
  <c r="BD1650" i="8" s="1"/>
  <c r="AA1650" i="8"/>
  <c r="AC1650" i="8" s="1"/>
  <c r="H1651" i="8"/>
  <c r="I1651" i="8"/>
  <c r="J1651" i="8"/>
  <c r="K1651" i="8"/>
  <c r="L1651" i="8"/>
  <c r="M1651" i="8"/>
  <c r="P1651" i="8" s="1"/>
  <c r="N1651" i="8"/>
  <c r="O1651" i="8"/>
  <c r="Y1651" i="8"/>
  <c r="Z1651" i="8"/>
  <c r="BD1651" i="8" s="1"/>
  <c r="AA1651" i="8"/>
  <c r="AC1651" i="8" s="1"/>
  <c r="H1652" i="8"/>
  <c r="I1652" i="8"/>
  <c r="J1652" i="8"/>
  <c r="K1652" i="8"/>
  <c r="L1652" i="8"/>
  <c r="M1652" i="8"/>
  <c r="N1652" i="8"/>
  <c r="O1652" i="8"/>
  <c r="P1652" i="8"/>
  <c r="Y1652" i="8"/>
  <c r="Z1652" i="8"/>
  <c r="BD1652" i="8" s="1"/>
  <c r="AA1652" i="8"/>
  <c r="AC1652" i="8"/>
  <c r="H1653" i="8"/>
  <c r="I1653" i="8"/>
  <c r="J1653" i="8"/>
  <c r="K1653" i="8"/>
  <c r="L1653" i="8"/>
  <c r="M1653" i="8"/>
  <c r="P1653" i="8" s="1"/>
  <c r="N1653" i="8"/>
  <c r="O1653" i="8"/>
  <c r="Y1653" i="8"/>
  <c r="Z1653" i="8"/>
  <c r="BD1653" i="8" s="1"/>
  <c r="AA1653" i="8"/>
  <c r="AC1653" i="8" s="1"/>
  <c r="H1654" i="8"/>
  <c r="I1654" i="8"/>
  <c r="J1654" i="8"/>
  <c r="K1654" i="8"/>
  <c r="L1654" i="8"/>
  <c r="M1654" i="8"/>
  <c r="P1654" i="8" s="1"/>
  <c r="N1654" i="8"/>
  <c r="O1654" i="8"/>
  <c r="Y1654" i="8"/>
  <c r="Z1654" i="8"/>
  <c r="BD1654" i="8" s="1"/>
  <c r="AA1654" i="8"/>
  <c r="AC1654" i="8" s="1"/>
  <c r="H1655" i="8"/>
  <c r="I1655" i="8"/>
  <c r="J1655" i="8"/>
  <c r="K1655" i="8"/>
  <c r="L1655" i="8"/>
  <c r="M1655" i="8"/>
  <c r="N1655" i="8"/>
  <c r="O1655" i="8"/>
  <c r="P1655" i="8"/>
  <c r="Y1655" i="8"/>
  <c r="Z1655" i="8"/>
  <c r="BD1655" i="8" s="1"/>
  <c r="AA1655" i="8"/>
  <c r="AC1655" i="8"/>
  <c r="H1656" i="8"/>
  <c r="I1656" i="8"/>
  <c r="J1656" i="8"/>
  <c r="K1656" i="8"/>
  <c r="L1656" i="8"/>
  <c r="M1656" i="8"/>
  <c r="P1656" i="8" s="1"/>
  <c r="N1656" i="8"/>
  <c r="O1656" i="8"/>
  <c r="Y1656" i="8"/>
  <c r="Z1656" i="8"/>
  <c r="BD1656" i="8" s="1"/>
  <c r="AA1656" i="8"/>
  <c r="AC1656" i="8" s="1"/>
  <c r="H1657" i="8"/>
  <c r="I1657" i="8"/>
  <c r="J1657" i="8"/>
  <c r="K1657" i="8"/>
  <c r="L1657" i="8"/>
  <c r="M1657" i="8"/>
  <c r="P1657" i="8" s="1"/>
  <c r="N1657" i="8"/>
  <c r="O1657" i="8"/>
  <c r="Y1657" i="8"/>
  <c r="Z1657" i="8"/>
  <c r="BD1657" i="8" s="1"/>
  <c r="AA1657" i="8"/>
  <c r="AC1657" i="8"/>
  <c r="H1658" i="8"/>
  <c r="I1658" i="8"/>
  <c r="J1658" i="8"/>
  <c r="K1658" i="8"/>
  <c r="L1658" i="8"/>
  <c r="M1658" i="8"/>
  <c r="P1658" i="8" s="1"/>
  <c r="N1658" i="8"/>
  <c r="O1658" i="8"/>
  <c r="Y1658" i="8"/>
  <c r="Z1658" i="8"/>
  <c r="BD1658" i="8" s="1"/>
  <c r="AA1658" i="8"/>
  <c r="AC1658" i="8" s="1"/>
  <c r="H1659" i="8"/>
  <c r="I1659" i="8"/>
  <c r="J1659" i="8"/>
  <c r="K1659" i="8"/>
  <c r="L1659" i="8"/>
  <c r="M1659" i="8"/>
  <c r="P1659" i="8" s="1"/>
  <c r="N1659" i="8"/>
  <c r="O1659" i="8"/>
  <c r="Y1659" i="8"/>
  <c r="Z1659" i="8"/>
  <c r="BD1659" i="8" s="1"/>
  <c r="AA1659" i="8"/>
  <c r="AC1659" i="8" s="1"/>
  <c r="H1660" i="8"/>
  <c r="I1660" i="8"/>
  <c r="J1660" i="8"/>
  <c r="K1660" i="8"/>
  <c r="L1660" i="8"/>
  <c r="M1660" i="8"/>
  <c r="P1660" i="8" s="1"/>
  <c r="N1660" i="8"/>
  <c r="O1660" i="8"/>
  <c r="Y1660" i="8"/>
  <c r="Z1660" i="8"/>
  <c r="BD1660" i="8" s="1"/>
  <c r="AA1660" i="8"/>
  <c r="AC1660" i="8"/>
  <c r="H1661" i="8"/>
  <c r="I1661" i="8"/>
  <c r="J1661" i="8"/>
  <c r="K1661" i="8"/>
  <c r="L1661" i="8"/>
  <c r="M1661" i="8"/>
  <c r="P1661" i="8" s="1"/>
  <c r="N1661" i="8"/>
  <c r="O1661" i="8"/>
  <c r="Y1661" i="8"/>
  <c r="Z1661" i="8"/>
  <c r="BD1661" i="8" s="1"/>
  <c r="AA1661" i="8"/>
  <c r="AC1661" i="8" s="1"/>
  <c r="H1662" i="8"/>
  <c r="I1662" i="8"/>
  <c r="J1662" i="8"/>
  <c r="K1662" i="8"/>
  <c r="L1662" i="8"/>
  <c r="M1662" i="8"/>
  <c r="P1662" i="8" s="1"/>
  <c r="N1662" i="8"/>
  <c r="O1662" i="8"/>
  <c r="Y1662" i="8"/>
  <c r="Z1662" i="8"/>
  <c r="BD1662" i="8" s="1"/>
  <c r="AA1662" i="8"/>
  <c r="AC1662" i="8"/>
  <c r="H1663" i="8"/>
  <c r="I1663" i="8"/>
  <c r="J1663" i="8"/>
  <c r="K1663" i="8"/>
  <c r="L1663" i="8"/>
  <c r="M1663" i="8"/>
  <c r="P1663" i="8" s="1"/>
  <c r="N1663" i="8"/>
  <c r="O1663" i="8"/>
  <c r="Y1663" i="8"/>
  <c r="Z1663" i="8"/>
  <c r="BD1663" i="8" s="1"/>
  <c r="AA1663" i="8"/>
  <c r="AC1663" i="8" s="1"/>
  <c r="H1664" i="8"/>
  <c r="I1664" i="8"/>
  <c r="J1664" i="8"/>
  <c r="K1664" i="8"/>
  <c r="L1664" i="8"/>
  <c r="M1664" i="8"/>
  <c r="P1664" i="8" s="1"/>
  <c r="N1664" i="8"/>
  <c r="O1664" i="8"/>
  <c r="Y1664" i="8"/>
  <c r="Z1664" i="8"/>
  <c r="BD1664" i="8" s="1"/>
  <c r="AA1664" i="8"/>
  <c r="AC1664" i="8"/>
  <c r="H1665" i="8"/>
  <c r="I1665" i="8"/>
  <c r="J1665" i="8"/>
  <c r="K1665" i="8"/>
  <c r="L1665" i="8"/>
  <c r="M1665" i="8"/>
  <c r="N1665" i="8"/>
  <c r="O1665" i="8"/>
  <c r="P1665" i="8"/>
  <c r="Y1665" i="8"/>
  <c r="Z1665" i="8"/>
  <c r="BD1665" i="8" s="1"/>
  <c r="AA1665" i="8"/>
  <c r="AC1665" i="8" s="1"/>
  <c r="H1666" i="8"/>
  <c r="I1666" i="8"/>
  <c r="J1666" i="8"/>
  <c r="K1666" i="8"/>
  <c r="L1666" i="8"/>
  <c r="M1666" i="8"/>
  <c r="N1666" i="8"/>
  <c r="O1666" i="8"/>
  <c r="P1666" i="8"/>
  <c r="Y1666" i="8"/>
  <c r="Z1666" i="8"/>
  <c r="BD1666" i="8" s="1"/>
  <c r="AA1666" i="8"/>
  <c r="AC1666" i="8" s="1"/>
  <c r="H1667" i="8"/>
  <c r="I1667" i="8"/>
  <c r="J1667" i="8"/>
  <c r="K1667" i="8"/>
  <c r="L1667" i="8"/>
  <c r="M1667" i="8"/>
  <c r="P1667" i="8" s="1"/>
  <c r="N1667" i="8"/>
  <c r="O1667" i="8"/>
  <c r="Y1667" i="8"/>
  <c r="Z1667" i="8"/>
  <c r="BD1667" i="8" s="1"/>
  <c r="AA1667" i="8"/>
  <c r="AC1667" i="8" s="1"/>
  <c r="H1668" i="8"/>
  <c r="I1668" i="8"/>
  <c r="J1668" i="8"/>
  <c r="K1668" i="8"/>
  <c r="L1668" i="8"/>
  <c r="M1668" i="8"/>
  <c r="P1668" i="8" s="1"/>
  <c r="N1668" i="8"/>
  <c r="O1668" i="8"/>
  <c r="Y1668" i="8"/>
  <c r="Z1668" i="8"/>
  <c r="BD1668" i="8" s="1"/>
  <c r="AA1668" i="8"/>
  <c r="AC1668" i="8" s="1"/>
  <c r="H1669" i="8"/>
  <c r="I1669" i="8"/>
  <c r="J1669" i="8"/>
  <c r="K1669" i="8"/>
  <c r="L1669" i="8"/>
  <c r="M1669" i="8"/>
  <c r="P1669" i="8" s="1"/>
  <c r="N1669" i="8"/>
  <c r="O1669" i="8"/>
  <c r="Y1669" i="8"/>
  <c r="Z1669" i="8"/>
  <c r="BD1669" i="8" s="1"/>
  <c r="AA1669" i="8"/>
  <c r="AC1669" i="8" s="1"/>
  <c r="H1670" i="8"/>
  <c r="I1670" i="8"/>
  <c r="J1670" i="8"/>
  <c r="K1670" i="8"/>
  <c r="L1670" i="8"/>
  <c r="M1670" i="8"/>
  <c r="P1670" i="8" s="1"/>
  <c r="N1670" i="8"/>
  <c r="O1670" i="8"/>
  <c r="Y1670" i="8"/>
  <c r="Z1670" i="8"/>
  <c r="BD1670" i="8" s="1"/>
  <c r="AA1670" i="8"/>
  <c r="AC1670" i="8" s="1"/>
  <c r="H1671" i="8"/>
  <c r="I1671" i="8"/>
  <c r="J1671" i="8"/>
  <c r="K1671" i="8"/>
  <c r="L1671" i="8"/>
  <c r="M1671" i="8"/>
  <c r="P1671" i="8" s="1"/>
  <c r="N1671" i="8"/>
  <c r="O1671" i="8"/>
  <c r="Y1671" i="8"/>
  <c r="Z1671" i="8"/>
  <c r="BD1671" i="8" s="1"/>
  <c r="AA1671" i="8"/>
  <c r="AC1671" i="8" s="1"/>
  <c r="H1672" i="8"/>
  <c r="I1672" i="8"/>
  <c r="J1672" i="8"/>
  <c r="K1672" i="8"/>
  <c r="L1672" i="8"/>
  <c r="M1672" i="8"/>
  <c r="P1672" i="8" s="1"/>
  <c r="N1672" i="8"/>
  <c r="O1672" i="8"/>
  <c r="Y1672" i="8"/>
  <c r="Z1672" i="8"/>
  <c r="BD1672" i="8" s="1"/>
  <c r="AA1672" i="8"/>
  <c r="AC1672" i="8"/>
  <c r="H1673" i="8"/>
  <c r="I1673" i="8"/>
  <c r="J1673" i="8"/>
  <c r="K1673" i="8"/>
  <c r="L1673" i="8"/>
  <c r="M1673" i="8"/>
  <c r="P1673" i="8" s="1"/>
  <c r="N1673" i="8"/>
  <c r="O1673" i="8"/>
  <c r="Y1673" i="8"/>
  <c r="Z1673" i="8"/>
  <c r="BD1673" i="8" s="1"/>
  <c r="AA1673" i="8"/>
  <c r="AC1673" i="8" s="1"/>
  <c r="H1674" i="8"/>
  <c r="I1674" i="8"/>
  <c r="J1674" i="8"/>
  <c r="K1674" i="8"/>
  <c r="L1674" i="8"/>
  <c r="M1674" i="8"/>
  <c r="P1674" i="8" s="1"/>
  <c r="N1674" i="8"/>
  <c r="O1674" i="8"/>
  <c r="Y1674" i="8"/>
  <c r="Z1674" i="8"/>
  <c r="BD1674" i="8" s="1"/>
  <c r="AA1674" i="8"/>
  <c r="AC1674" i="8"/>
  <c r="H1675" i="8"/>
  <c r="I1675" i="8"/>
  <c r="J1675" i="8"/>
  <c r="K1675" i="8"/>
  <c r="L1675" i="8"/>
  <c r="M1675" i="8"/>
  <c r="P1675" i="8" s="1"/>
  <c r="N1675" i="8"/>
  <c r="O1675" i="8"/>
  <c r="Y1675" i="8"/>
  <c r="Z1675" i="8"/>
  <c r="BD1675" i="8" s="1"/>
  <c r="AA1675" i="8"/>
  <c r="AC1675" i="8"/>
  <c r="H1676" i="8"/>
  <c r="I1676" i="8"/>
  <c r="J1676" i="8"/>
  <c r="K1676" i="8"/>
  <c r="L1676" i="8"/>
  <c r="M1676" i="8"/>
  <c r="P1676" i="8" s="1"/>
  <c r="N1676" i="8"/>
  <c r="O1676" i="8"/>
  <c r="Y1676" i="8"/>
  <c r="Z1676" i="8"/>
  <c r="BD1676" i="8" s="1"/>
  <c r="AA1676" i="8"/>
  <c r="AC1676" i="8" s="1"/>
  <c r="H1677" i="8"/>
  <c r="I1677" i="8"/>
  <c r="J1677" i="8"/>
  <c r="K1677" i="8"/>
  <c r="L1677" i="8"/>
  <c r="M1677" i="8"/>
  <c r="P1677" i="8" s="1"/>
  <c r="N1677" i="8"/>
  <c r="O1677" i="8"/>
  <c r="Y1677" i="8"/>
  <c r="Z1677" i="8"/>
  <c r="BD1677" i="8" s="1"/>
  <c r="AA1677" i="8"/>
  <c r="AC1677" i="8" s="1"/>
  <c r="H1678" i="8"/>
  <c r="I1678" i="8"/>
  <c r="J1678" i="8"/>
  <c r="K1678" i="8"/>
  <c r="L1678" i="8"/>
  <c r="M1678" i="8"/>
  <c r="N1678" i="8"/>
  <c r="O1678" i="8"/>
  <c r="P1678" i="8"/>
  <c r="Y1678" i="8"/>
  <c r="Z1678" i="8"/>
  <c r="BD1678" i="8" s="1"/>
  <c r="AA1678" i="8"/>
  <c r="AC1678" i="8" s="1"/>
  <c r="H1679" i="8"/>
  <c r="I1679" i="8"/>
  <c r="J1679" i="8"/>
  <c r="K1679" i="8"/>
  <c r="L1679" i="8"/>
  <c r="M1679" i="8"/>
  <c r="P1679" i="8" s="1"/>
  <c r="N1679" i="8"/>
  <c r="O1679" i="8"/>
  <c r="Y1679" i="8"/>
  <c r="Z1679" i="8"/>
  <c r="BD1679" i="8" s="1"/>
  <c r="AA1679" i="8"/>
  <c r="AC1679" i="8" s="1"/>
  <c r="H1680" i="8"/>
  <c r="I1680" i="8"/>
  <c r="J1680" i="8"/>
  <c r="K1680" i="8"/>
  <c r="L1680" i="8"/>
  <c r="M1680" i="8"/>
  <c r="P1680" i="8" s="1"/>
  <c r="N1680" i="8"/>
  <c r="O1680" i="8"/>
  <c r="Y1680" i="8"/>
  <c r="Z1680" i="8"/>
  <c r="BD1680" i="8" s="1"/>
  <c r="AA1680" i="8"/>
  <c r="AC1680" i="8" s="1"/>
  <c r="H1681" i="8"/>
  <c r="I1681" i="8"/>
  <c r="J1681" i="8"/>
  <c r="K1681" i="8"/>
  <c r="L1681" i="8"/>
  <c r="M1681" i="8"/>
  <c r="P1681" i="8" s="1"/>
  <c r="N1681" i="8"/>
  <c r="O1681" i="8"/>
  <c r="Y1681" i="8"/>
  <c r="Z1681" i="8"/>
  <c r="BD1681" i="8" s="1"/>
  <c r="AA1681" i="8"/>
  <c r="AC1681" i="8" s="1"/>
  <c r="H1682" i="8"/>
  <c r="I1682" i="8"/>
  <c r="J1682" i="8"/>
  <c r="K1682" i="8"/>
  <c r="L1682" i="8"/>
  <c r="M1682" i="8"/>
  <c r="P1682" i="8" s="1"/>
  <c r="N1682" i="8"/>
  <c r="O1682" i="8"/>
  <c r="Y1682" i="8"/>
  <c r="Z1682" i="8"/>
  <c r="BD1682" i="8" s="1"/>
  <c r="AA1682" i="8"/>
  <c r="AC1682" i="8" s="1"/>
  <c r="H1683" i="8"/>
  <c r="I1683" i="8"/>
  <c r="J1683" i="8"/>
  <c r="K1683" i="8"/>
  <c r="L1683" i="8"/>
  <c r="M1683" i="8"/>
  <c r="P1683" i="8" s="1"/>
  <c r="N1683" i="8"/>
  <c r="O1683" i="8"/>
  <c r="Y1683" i="8"/>
  <c r="Z1683" i="8"/>
  <c r="BD1683" i="8" s="1"/>
  <c r="AA1683" i="8"/>
  <c r="AC1683" i="8" s="1"/>
  <c r="H1684" i="8"/>
  <c r="I1684" i="8"/>
  <c r="J1684" i="8"/>
  <c r="K1684" i="8"/>
  <c r="L1684" i="8"/>
  <c r="M1684" i="8"/>
  <c r="N1684" i="8"/>
  <c r="O1684" i="8"/>
  <c r="P1684" i="8"/>
  <c r="Y1684" i="8"/>
  <c r="Z1684" i="8"/>
  <c r="BD1684" i="8" s="1"/>
  <c r="AA1684" i="8"/>
  <c r="AC1684" i="8" s="1"/>
  <c r="H1685" i="8"/>
  <c r="I1685" i="8"/>
  <c r="J1685" i="8"/>
  <c r="K1685" i="8"/>
  <c r="L1685" i="8"/>
  <c r="M1685" i="8"/>
  <c r="P1685" i="8" s="1"/>
  <c r="N1685" i="8"/>
  <c r="O1685" i="8"/>
  <c r="Y1685" i="8"/>
  <c r="Z1685" i="8"/>
  <c r="BD1685" i="8" s="1"/>
  <c r="AA1685" i="8"/>
  <c r="AC1685" i="8"/>
  <c r="H1686" i="8"/>
  <c r="I1686" i="8"/>
  <c r="J1686" i="8"/>
  <c r="K1686" i="8"/>
  <c r="L1686" i="8"/>
  <c r="M1686" i="8"/>
  <c r="N1686" i="8"/>
  <c r="O1686" i="8"/>
  <c r="P1686" i="8"/>
  <c r="Y1686" i="8"/>
  <c r="Z1686" i="8"/>
  <c r="BD1686" i="8" s="1"/>
  <c r="AA1686" i="8"/>
  <c r="AC1686" i="8"/>
  <c r="H1687" i="8"/>
  <c r="I1687" i="8"/>
  <c r="J1687" i="8"/>
  <c r="K1687" i="8"/>
  <c r="L1687" i="8"/>
  <c r="M1687" i="8"/>
  <c r="P1687" i="8" s="1"/>
  <c r="N1687" i="8"/>
  <c r="O1687" i="8"/>
  <c r="Y1687" i="8"/>
  <c r="Z1687" i="8"/>
  <c r="BD1687" i="8" s="1"/>
  <c r="AA1687" i="8"/>
  <c r="AC1687" i="8" s="1"/>
  <c r="H1688" i="8"/>
  <c r="I1688" i="8"/>
  <c r="J1688" i="8"/>
  <c r="K1688" i="8"/>
  <c r="L1688" i="8"/>
  <c r="M1688" i="8"/>
  <c r="P1688" i="8" s="1"/>
  <c r="N1688" i="8"/>
  <c r="O1688" i="8"/>
  <c r="Y1688" i="8"/>
  <c r="Z1688" i="8"/>
  <c r="BD1688" i="8" s="1"/>
  <c r="AA1688" i="8"/>
  <c r="AC1688" i="8" s="1"/>
  <c r="H1689" i="8"/>
  <c r="I1689" i="8"/>
  <c r="J1689" i="8"/>
  <c r="K1689" i="8"/>
  <c r="L1689" i="8"/>
  <c r="M1689" i="8"/>
  <c r="P1689" i="8" s="1"/>
  <c r="N1689" i="8"/>
  <c r="O1689" i="8"/>
  <c r="Y1689" i="8"/>
  <c r="Z1689" i="8"/>
  <c r="BD1689" i="8" s="1"/>
  <c r="AA1689" i="8"/>
  <c r="AC1689" i="8" s="1"/>
  <c r="H1690" i="8"/>
  <c r="I1690" i="8"/>
  <c r="J1690" i="8"/>
  <c r="K1690" i="8"/>
  <c r="L1690" i="8"/>
  <c r="M1690" i="8"/>
  <c r="P1690" i="8" s="1"/>
  <c r="N1690" i="8"/>
  <c r="O1690" i="8"/>
  <c r="Y1690" i="8"/>
  <c r="Z1690" i="8"/>
  <c r="BD1690" i="8" s="1"/>
  <c r="AA1690" i="8"/>
  <c r="AC1690" i="8" s="1"/>
  <c r="H1691" i="8"/>
  <c r="I1691" i="8"/>
  <c r="J1691" i="8"/>
  <c r="K1691" i="8"/>
  <c r="L1691" i="8"/>
  <c r="M1691" i="8"/>
  <c r="P1691" i="8" s="1"/>
  <c r="N1691" i="8"/>
  <c r="O1691" i="8"/>
  <c r="Y1691" i="8"/>
  <c r="Z1691" i="8"/>
  <c r="BD1691" i="8" s="1"/>
  <c r="AA1691" i="8"/>
  <c r="AC1691" i="8"/>
  <c r="H1692" i="8"/>
  <c r="I1692" i="8"/>
  <c r="J1692" i="8"/>
  <c r="K1692" i="8"/>
  <c r="L1692" i="8"/>
  <c r="M1692" i="8"/>
  <c r="P1692" i="8" s="1"/>
  <c r="N1692" i="8"/>
  <c r="O1692" i="8"/>
  <c r="Y1692" i="8"/>
  <c r="Z1692" i="8"/>
  <c r="BD1692" i="8" s="1"/>
  <c r="AA1692" i="8"/>
  <c r="AC1692" i="8" s="1"/>
  <c r="H1693" i="8"/>
  <c r="I1693" i="8"/>
  <c r="J1693" i="8"/>
  <c r="K1693" i="8"/>
  <c r="L1693" i="8"/>
  <c r="M1693" i="8"/>
  <c r="P1693" i="8" s="1"/>
  <c r="N1693" i="8"/>
  <c r="O1693" i="8"/>
  <c r="Y1693" i="8"/>
  <c r="Z1693" i="8"/>
  <c r="BD1693" i="8" s="1"/>
  <c r="AA1693" i="8"/>
  <c r="AC1693" i="8"/>
  <c r="H1694" i="8"/>
  <c r="I1694" i="8"/>
  <c r="J1694" i="8"/>
  <c r="K1694" i="8"/>
  <c r="L1694" i="8"/>
  <c r="M1694" i="8"/>
  <c r="P1694" i="8" s="1"/>
  <c r="N1694" i="8"/>
  <c r="O1694" i="8"/>
  <c r="Y1694" i="8"/>
  <c r="Z1694" i="8"/>
  <c r="BD1694" i="8" s="1"/>
  <c r="AA1694" i="8"/>
  <c r="AC1694" i="8"/>
  <c r="H1695" i="8"/>
  <c r="I1695" i="8"/>
  <c r="J1695" i="8"/>
  <c r="K1695" i="8"/>
  <c r="L1695" i="8"/>
  <c r="M1695" i="8"/>
  <c r="P1695" i="8" s="1"/>
  <c r="N1695" i="8"/>
  <c r="O1695" i="8"/>
  <c r="Y1695" i="8"/>
  <c r="Z1695" i="8"/>
  <c r="BD1695" i="8" s="1"/>
  <c r="AA1695" i="8"/>
  <c r="AC1695" i="8" s="1"/>
  <c r="H1696" i="8"/>
  <c r="I1696" i="8"/>
  <c r="J1696" i="8"/>
  <c r="K1696" i="8"/>
  <c r="L1696" i="8"/>
  <c r="M1696" i="8"/>
  <c r="P1696" i="8" s="1"/>
  <c r="N1696" i="8"/>
  <c r="O1696" i="8"/>
  <c r="Y1696" i="8"/>
  <c r="Z1696" i="8"/>
  <c r="BD1696" i="8" s="1"/>
  <c r="AA1696" i="8"/>
  <c r="AC1696" i="8" s="1"/>
  <c r="H1697" i="8"/>
  <c r="I1697" i="8"/>
  <c r="J1697" i="8"/>
  <c r="K1697" i="8"/>
  <c r="L1697" i="8"/>
  <c r="M1697" i="8"/>
  <c r="P1697" i="8" s="1"/>
  <c r="N1697" i="8"/>
  <c r="O1697" i="8"/>
  <c r="Y1697" i="8"/>
  <c r="Z1697" i="8"/>
  <c r="BD1697" i="8" s="1"/>
  <c r="AA1697" i="8"/>
  <c r="AC1697" i="8" s="1"/>
  <c r="H1698" i="8"/>
  <c r="I1698" i="8"/>
  <c r="J1698" i="8"/>
  <c r="K1698" i="8"/>
  <c r="L1698" i="8"/>
  <c r="M1698" i="8"/>
  <c r="P1698" i="8" s="1"/>
  <c r="N1698" i="8"/>
  <c r="O1698" i="8"/>
  <c r="Y1698" i="8"/>
  <c r="Z1698" i="8"/>
  <c r="BD1698" i="8" s="1"/>
  <c r="AA1698" i="8"/>
  <c r="AC1698" i="8" s="1"/>
  <c r="H1699" i="8"/>
  <c r="I1699" i="8"/>
  <c r="J1699" i="8"/>
  <c r="K1699" i="8"/>
  <c r="L1699" i="8"/>
  <c r="M1699" i="8"/>
  <c r="P1699" i="8" s="1"/>
  <c r="N1699" i="8"/>
  <c r="O1699" i="8"/>
  <c r="Y1699" i="8"/>
  <c r="Z1699" i="8"/>
  <c r="BD1699" i="8" s="1"/>
  <c r="AA1699" i="8"/>
  <c r="AC1699" i="8"/>
  <c r="H1700" i="8"/>
  <c r="I1700" i="8"/>
  <c r="J1700" i="8"/>
  <c r="K1700" i="8"/>
  <c r="L1700" i="8"/>
  <c r="M1700" i="8"/>
  <c r="P1700" i="8" s="1"/>
  <c r="N1700" i="8"/>
  <c r="O1700" i="8"/>
  <c r="Y1700" i="8"/>
  <c r="Z1700" i="8"/>
  <c r="BD1700" i="8" s="1"/>
  <c r="AA1700" i="8"/>
  <c r="AC1700" i="8"/>
  <c r="H1701" i="8"/>
  <c r="I1701" i="8"/>
  <c r="J1701" i="8"/>
  <c r="K1701" i="8"/>
  <c r="L1701" i="8"/>
  <c r="M1701" i="8"/>
  <c r="P1701" i="8" s="1"/>
  <c r="N1701" i="8"/>
  <c r="O1701" i="8"/>
  <c r="Y1701" i="8"/>
  <c r="Z1701" i="8"/>
  <c r="BD1701" i="8" s="1"/>
  <c r="AA1701" i="8"/>
  <c r="AC1701" i="8" s="1"/>
  <c r="H1702" i="8"/>
  <c r="I1702" i="8"/>
  <c r="J1702" i="8"/>
  <c r="K1702" i="8"/>
  <c r="L1702" i="8"/>
  <c r="M1702" i="8"/>
  <c r="P1702" i="8" s="1"/>
  <c r="N1702" i="8"/>
  <c r="O1702" i="8"/>
  <c r="Y1702" i="8"/>
  <c r="Z1702" i="8"/>
  <c r="BD1702" i="8" s="1"/>
  <c r="AA1702" i="8"/>
  <c r="AC1702" i="8" s="1"/>
  <c r="H1703" i="8"/>
  <c r="I1703" i="8"/>
  <c r="J1703" i="8"/>
  <c r="K1703" i="8"/>
  <c r="L1703" i="8"/>
  <c r="M1703" i="8"/>
  <c r="P1703" i="8" s="1"/>
  <c r="N1703" i="8"/>
  <c r="O1703" i="8"/>
  <c r="Y1703" i="8"/>
  <c r="Z1703" i="8"/>
  <c r="BD1703" i="8" s="1"/>
  <c r="AA1703" i="8"/>
  <c r="AC1703" i="8"/>
  <c r="H1704" i="8"/>
  <c r="I1704" i="8"/>
  <c r="J1704" i="8"/>
  <c r="K1704" i="8"/>
  <c r="L1704" i="8"/>
  <c r="M1704" i="8"/>
  <c r="P1704" i="8" s="1"/>
  <c r="N1704" i="8"/>
  <c r="O1704" i="8"/>
  <c r="Y1704" i="8"/>
  <c r="Z1704" i="8"/>
  <c r="BD1704" i="8" s="1"/>
  <c r="AA1704" i="8"/>
  <c r="AC1704" i="8" s="1"/>
  <c r="H1705" i="8"/>
  <c r="I1705" i="8"/>
  <c r="J1705" i="8"/>
  <c r="K1705" i="8"/>
  <c r="L1705" i="8"/>
  <c r="M1705" i="8"/>
  <c r="P1705" i="8" s="1"/>
  <c r="N1705" i="8"/>
  <c r="O1705" i="8"/>
  <c r="Y1705" i="8"/>
  <c r="Z1705" i="8"/>
  <c r="BD1705" i="8" s="1"/>
  <c r="AA1705" i="8"/>
  <c r="AC1705" i="8" s="1"/>
  <c r="H1706" i="8"/>
  <c r="I1706" i="8"/>
  <c r="J1706" i="8"/>
  <c r="K1706" i="8"/>
  <c r="L1706" i="8"/>
  <c r="M1706" i="8"/>
  <c r="P1706" i="8" s="1"/>
  <c r="N1706" i="8"/>
  <c r="O1706" i="8"/>
  <c r="Y1706" i="8"/>
  <c r="Z1706" i="8"/>
  <c r="BD1706" i="8" s="1"/>
  <c r="AA1706" i="8"/>
  <c r="AC1706" i="8" s="1"/>
  <c r="H1707" i="8"/>
  <c r="I1707" i="8"/>
  <c r="J1707" i="8"/>
  <c r="K1707" i="8"/>
  <c r="L1707" i="8"/>
  <c r="M1707" i="8"/>
  <c r="N1707" i="8"/>
  <c r="O1707" i="8"/>
  <c r="P1707" i="8"/>
  <c r="Y1707" i="8"/>
  <c r="Z1707" i="8"/>
  <c r="BD1707" i="8" s="1"/>
  <c r="AA1707" i="8"/>
  <c r="AC1707" i="8" s="1"/>
  <c r="H1708" i="8"/>
  <c r="I1708" i="8"/>
  <c r="J1708" i="8"/>
  <c r="K1708" i="8"/>
  <c r="L1708" i="8"/>
  <c r="M1708" i="8"/>
  <c r="P1708" i="8" s="1"/>
  <c r="N1708" i="8"/>
  <c r="O1708" i="8"/>
  <c r="Y1708" i="8"/>
  <c r="Z1708" i="8"/>
  <c r="BD1708" i="8" s="1"/>
  <c r="AA1708" i="8"/>
  <c r="AC1708" i="8" s="1"/>
  <c r="H1709" i="8"/>
  <c r="I1709" i="8"/>
  <c r="J1709" i="8"/>
  <c r="K1709" i="8"/>
  <c r="L1709" i="8"/>
  <c r="M1709" i="8"/>
  <c r="P1709" i="8" s="1"/>
  <c r="N1709" i="8"/>
  <c r="O1709" i="8"/>
  <c r="Y1709" i="8"/>
  <c r="Z1709" i="8"/>
  <c r="BD1709" i="8" s="1"/>
  <c r="AA1709" i="8"/>
  <c r="AC1709" i="8"/>
  <c r="H1710" i="8"/>
  <c r="I1710" i="8"/>
  <c r="J1710" i="8"/>
  <c r="K1710" i="8"/>
  <c r="L1710" i="8"/>
  <c r="M1710" i="8"/>
  <c r="P1710" i="8" s="1"/>
  <c r="N1710" i="8"/>
  <c r="O1710" i="8"/>
  <c r="Y1710" i="8"/>
  <c r="Z1710" i="8"/>
  <c r="BD1710" i="8" s="1"/>
  <c r="AA1710" i="8"/>
  <c r="AC1710" i="8" s="1"/>
  <c r="H1711" i="8"/>
  <c r="I1711" i="8"/>
  <c r="J1711" i="8"/>
  <c r="K1711" i="8"/>
  <c r="L1711" i="8"/>
  <c r="M1711" i="8"/>
  <c r="P1711" i="8" s="1"/>
  <c r="N1711" i="8"/>
  <c r="O1711" i="8"/>
  <c r="Y1711" i="8"/>
  <c r="Z1711" i="8"/>
  <c r="BD1711" i="8" s="1"/>
  <c r="AA1711" i="8"/>
  <c r="AC1711" i="8" s="1"/>
  <c r="H1712" i="8"/>
  <c r="I1712" i="8"/>
  <c r="J1712" i="8"/>
  <c r="K1712" i="8"/>
  <c r="L1712" i="8"/>
  <c r="M1712" i="8"/>
  <c r="P1712" i="8" s="1"/>
  <c r="N1712" i="8"/>
  <c r="O1712" i="8"/>
  <c r="Y1712" i="8"/>
  <c r="Z1712" i="8"/>
  <c r="BD1712" i="8" s="1"/>
  <c r="AA1712" i="8"/>
  <c r="AC1712" i="8"/>
  <c r="H1713" i="8"/>
  <c r="I1713" i="8"/>
  <c r="J1713" i="8"/>
  <c r="K1713" i="8"/>
  <c r="L1713" i="8"/>
  <c r="M1713" i="8"/>
  <c r="P1713" i="8" s="1"/>
  <c r="N1713" i="8"/>
  <c r="O1713" i="8"/>
  <c r="Y1713" i="8"/>
  <c r="Z1713" i="8"/>
  <c r="BD1713" i="8" s="1"/>
  <c r="AA1713" i="8"/>
  <c r="AC1713" i="8" s="1"/>
  <c r="H1714" i="8"/>
  <c r="I1714" i="8"/>
  <c r="J1714" i="8"/>
  <c r="K1714" i="8"/>
  <c r="L1714" i="8"/>
  <c r="M1714" i="8"/>
  <c r="P1714" i="8" s="1"/>
  <c r="N1714" i="8"/>
  <c r="O1714" i="8"/>
  <c r="Y1714" i="8"/>
  <c r="Z1714" i="8"/>
  <c r="BD1714" i="8" s="1"/>
  <c r="AA1714" i="8"/>
  <c r="AC1714" i="8"/>
  <c r="H1715" i="8"/>
  <c r="I1715" i="8"/>
  <c r="J1715" i="8"/>
  <c r="K1715" i="8"/>
  <c r="L1715" i="8"/>
  <c r="M1715" i="8"/>
  <c r="P1715" i="8" s="1"/>
  <c r="N1715" i="8"/>
  <c r="O1715" i="8"/>
  <c r="Y1715" i="8"/>
  <c r="Z1715" i="8"/>
  <c r="BD1715" i="8" s="1"/>
  <c r="AA1715" i="8"/>
  <c r="AC1715" i="8" s="1"/>
  <c r="H1716" i="8"/>
  <c r="I1716" i="8"/>
  <c r="J1716" i="8"/>
  <c r="K1716" i="8"/>
  <c r="L1716" i="8"/>
  <c r="M1716" i="8"/>
  <c r="N1716" i="8"/>
  <c r="O1716" i="8"/>
  <c r="P1716" i="8"/>
  <c r="Y1716" i="8"/>
  <c r="Z1716" i="8"/>
  <c r="BD1716" i="8" s="1"/>
  <c r="AA1716" i="8"/>
  <c r="AC1716" i="8"/>
  <c r="H1717" i="8"/>
  <c r="I1717" i="8"/>
  <c r="J1717" i="8"/>
  <c r="K1717" i="8"/>
  <c r="L1717" i="8"/>
  <c r="M1717" i="8"/>
  <c r="P1717" i="8" s="1"/>
  <c r="N1717" i="8"/>
  <c r="O1717" i="8"/>
  <c r="Y1717" i="8"/>
  <c r="Z1717" i="8"/>
  <c r="BD1717" i="8" s="1"/>
  <c r="AA1717" i="8"/>
  <c r="AC1717" i="8" s="1"/>
  <c r="H1718" i="8"/>
  <c r="I1718" i="8"/>
  <c r="J1718" i="8"/>
  <c r="K1718" i="8"/>
  <c r="L1718" i="8"/>
  <c r="M1718" i="8"/>
  <c r="P1718" i="8" s="1"/>
  <c r="N1718" i="8"/>
  <c r="O1718" i="8"/>
  <c r="Y1718" i="8"/>
  <c r="Z1718" i="8"/>
  <c r="BD1718" i="8" s="1"/>
  <c r="AA1718" i="8"/>
  <c r="AC1718" i="8" s="1"/>
  <c r="H1719" i="8"/>
  <c r="I1719" i="8"/>
  <c r="J1719" i="8"/>
  <c r="K1719" i="8"/>
  <c r="L1719" i="8"/>
  <c r="M1719" i="8"/>
  <c r="P1719" i="8" s="1"/>
  <c r="N1719" i="8"/>
  <c r="O1719" i="8"/>
  <c r="Y1719" i="8"/>
  <c r="Z1719" i="8"/>
  <c r="BD1719" i="8" s="1"/>
  <c r="AA1719" i="8"/>
  <c r="AC1719" i="8" s="1"/>
  <c r="H1720" i="8"/>
  <c r="I1720" i="8"/>
  <c r="J1720" i="8"/>
  <c r="K1720" i="8"/>
  <c r="L1720" i="8"/>
  <c r="M1720" i="8"/>
  <c r="P1720" i="8" s="1"/>
  <c r="N1720" i="8"/>
  <c r="O1720" i="8"/>
  <c r="Y1720" i="8"/>
  <c r="Z1720" i="8"/>
  <c r="BD1720" i="8" s="1"/>
  <c r="AA1720" i="8"/>
  <c r="AC1720" i="8" s="1"/>
  <c r="H1721" i="8"/>
  <c r="I1721" i="8"/>
  <c r="J1721" i="8"/>
  <c r="K1721" i="8"/>
  <c r="L1721" i="8"/>
  <c r="M1721" i="8"/>
  <c r="P1721" i="8" s="1"/>
  <c r="N1721" i="8"/>
  <c r="O1721" i="8"/>
  <c r="Y1721" i="8"/>
  <c r="Z1721" i="8"/>
  <c r="BD1721" i="8" s="1"/>
  <c r="AA1721" i="8"/>
  <c r="AC1721" i="8" s="1"/>
  <c r="H1722" i="8"/>
  <c r="I1722" i="8"/>
  <c r="J1722" i="8"/>
  <c r="K1722" i="8"/>
  <c r="L1722" i="8"/>
  <c r="M1722" i="8"/>
  <c r="P1722" i="8" s="1"/>
  <c r="N1722" i="8"/>
  <c r="O1722" i="8"/>
  <c r="Y1722" i="8"/>
  <c r="Z1722" i="8"/>
  <c r="BD1722" i="8" s="1"/>
  <c r="AA1722" i="8"/>
  <c r="AC1722" i="8"/>
  <c r="H1723" i="8"/>
  <c r="I1723" i="8"/>
  <c r="J1723" i="8"/>
  <c r="K1723" i="8"/>
  <c r="L1723" i="8"/>
  <c r="M1723" i="8"/>
  <c r="P1723" i="8" s="1"/>
  <c r="N1723" i="8"/>
  <c r="O1723" i="8"/>
  <c r="Y1723" i="8"/>
  <c r="Z1723" i="8"/>
  <c r="BD1723" i="8" s="1"/>
  <c r="AA1723" i="8"/>
  <c r="AC1723" i="8" s="1"/>
  <c r="BL1723" i="8"/>
  <c r="H1724" i="8"/>
  <c r="I1724" i="8"/>
  <c r="J1724" i="8"/>
  <c r="K1724" i="8"/>
  <c r="L1724" i="8"/>
  <c r="M1724" i="8"/>
  <c r="N1724" i="8"/>
  <c r="O1724" i="8"/>
  <c r="Y1724" i="8"/>
  <c r="Z1724" i="8"/>
  <c r="AA1724" i="8"/>
  <c r="AC1724" i="8" s="1"/>
  <c r="BD1724" i="8"/>
  <c r="BL1724" i="8"/>
  <c r="H1725" i="8"/>
  <c r="I1725" i="8"/>
  <c r="J1725" i="8"/>
  <c r="K1725" i="8"/>
  <c r="L1725" i="8"/>
  <c r="M1725" i="8"/>
  <c r="N1725" i="8"/>
  <c r="O1725" i="8"/>
  <c r="Y1725" i="8"/>
  <c r="Z1725" i="8"/>
  <c r="BD1725" i="8" s="1"/>
  <c r="AA1725" i="8"/>
  <c r="AC1725" i="8" s="1"/>
  <c r="BL1725" i="8"/>
  <c r="H1726" i="8"/>
  <c r="I1726" i="8"/>
  <c r="J1726" i="8"/>
  <c r="K1726" i="8"/>
  <c r="L1726" i="8"/>
  <c r="M1726" i="8"/>
  <c r="P1726" i="8" s="1"/>
  <c r="N1726" i="8"/>
  <c r="O1726" i="8"/>
  <c r="Y1726" i="8"/>
  <c r="Z1726" i="8"/>
  <c r="BD1726" i="8" s="1"/>
  <c r="AA1726" i="8"/>
  <c r="AC1726" i="8" s="1"/>
  <c r="BL1726" i="8"/>
  <c r="H1727" i="8"/>
  <c r="I1727" i="8"/>
  <c r="J1727" i="8"/>
  <c r="K1727" i="8"/>
  <c r="L1727" i="8"/>
  <c r="M1727" i="8"/>
  <c r="N1727" i="8"/>
  <c r="P1727" i="8" s="1"/>
  <c r="O1727" i="8"/>
  <c r="Y1727" i="8"/>
  <c r="Z1727" i="8"/>
  <c r="BD1727" i="8" s="1"/>
  <c r="AA1727" i="8"/>
  <c r="AC1727" i="8"/>
  <c r="BL1727" i="8"/>
  <c r="H1728" i="8"/>
  <c r="I1728" i="8"/>
  <c r="J1728" i="8"/>
  <c r="K1728" i="8"/>
  <c r="L1728" i="8"/>
  <c r="M1728" i="8"/>
  <c r="N1728" i="8"/>
  <c r="O1728" i="8"/>
  <c r="Y1728" i="8"/>
  <c r="Z1728" i="8"/>
  <c r="AA1728" i="8"/>
  <c r="AC1728" i="8" s="1"/>
  <c r="BD1728" i="8"/>
  <c r="BL1728" i="8"/>
  <c r="H1729" i="8"/>
  <c r="I1729" i="8"/>
  <c r="J1729" i="8"/>
  <c r="K1729" i="8"/>
  <c r="L1729" i="8"/>
  <c r="M1729" i="8"/>
  <c r="N1729" i="8"/>
  <c r="O1729" i="8"/>
  <c r="Y1729" i="8"/>
  <c r="Z1729" i="8"/>
  <c r="BD1729" i="8" s="1"/>
  <c r="AA1729" i="8"/>
  <c r="AC1729" i="8"/>
  <c r="BL1729" i="8"/>
  <c r="H1730" i="8"/>
  <c r="I1730" i="8"/>
  <c r="J1730" i="8"/>
  <c r="K1730" i="8"/>
  <c r="L1730" i="8"/>
  <c r="M1730" i="8"/>
  <c r="N1730" i="8"/>
  <c r="O1730" i="8"/>
  <c r="Y1730" i="8"/>
  <c r="Z1730" i="8"/>
  <c r="BD1730" i="8" s="1"/>
  <c r="AA1730" i="8"/>
  <c r="AC1730" i="8" s="1"/>
  <c r="BL1730" i="8"/>
  <c r="H1731" i="8"/>
  <c r="I1731" i="8"/>
  <c r="J1731" i="8"/>
  <c r="K1731" i="8"/>
  <c r="L1731" i="8"/>
  <c r="M1731" i="8"/>
  <c r="N1731" i="8"/>
  <c r="O1731" i="8"/>
  <c r="Y1731" i="8"/>
  <c r="Z1731" i="8"/>
  <c r="BD1731" i="8" s="1"/>
  <c r="AA1731" i="8"/>
  <c r="AC1731" i="8" s="1"/>
  <c r="BL1731" i="8"/>
  <c r="H1732" i="8"/>
  <c r="I1732" i="8"/>
  <c r="J1732" i="8"/>
  <c r="K1732" i="8"/>
  <c r="L1732" i="8"/>
  <c r="M1732" i="8"/>
  <c r="N1732" i="8"/>
  <c r="O1732" i="8"/>
  <c r="Y1732" i="8"/>
  <c r="Z1732" i="8"/>
  <c r="BD1732" i="8" s="1"/>
  <c r="AA1732" i="8"/>
  <c r="AC1732" i="8" s="1"/>
  <c r="BL1732" i="8"/>
  <c r="H1733" i="8"/>
  <c r="I1733" i="8"/>
  <c r="J1733" i="8"/>
  <c r="K1733" i="8"/>
  <c r="L1733" i="8"/>
  <c r="M1733" i="8"/>
  <c r="N1733" i="8"/>
  <c r="O1733" i="8"/>
  <c r="Y1733" i="8"/>
  <c r="Z1733" i="8"/>
  <c r="BD1733" i="8" s="1"/>
  <c r="AA1733" i="8"/>
  <c r="AC1733" i="8"/>
  <c r="BL1733" i="8"/>
  <c r="H1734" i="8"/>
  <c r="I1734" i="8"/>
  <c r="J1734" i="8"/>
  <c r="K1734" i="8"/>
  <c r="L1734" i="8"/>
  <c r="M1734" i="8"/>
  <c r="N1734" i="8"/>
  <c r="O1734" i="8"/>
  <c r="Y1734" i="8"/>
  <c r="Z1734" i="8"/>
  <c r="BD1734" i="8" s="1"/>
  <c r="AA1734" i="8"/>
  <c r="AC1734" i="8" s="1"/>
  <c r="BL1734" i="8"/>
  <c r="H1735" i="8"/>
  <c r="I1735" i="8"/>
  <c r="J1735" i="8"/>
  <c r="K1735" i="8"/>
  <c r="L1735" i="8"/>
  <c r="M1735" i="8"/>
  <c r="P1735" i="8" s="1"/>
  <c r="N1735" i="8"/>
  <c r="O1735" i="8"/>
  <c r="Y1735" i="8"/>
  <c r="Z1735" i="8"/>
  <c r="BD1735" i="8" s="1"/>
  <c r="AA1735" i="8"/>
  <c r="AC1735" i="8" s="1"/>
  <c r="BL1735" i="8"/>
  <c r="H1736" i="8"/>
  <c r="I1736" i="8"/>
  <c r="J1736" i="8"/>
  <c r="K1736" i="8"/>
  <c r="L1736" i="8"/>
  <c r="M1736" i="8"/>
  <c r="P1736" i="8" s="1"/>
  <c r="N1736" i="8"/>
  <c r="O1736" i="8"/>
  <c r="Y1736" i="8"/>
  <c r="Z1736" i="8"/>
  <c r="BD1736" i="8" s="1"/>
  <c r="AA1736" i="8"/>
  <c r="AC1736" i="8" s="1"/>
  <c r="BL1736" i="8"/>
  <c r="H1737" i="8"/>
  <c r="I1737" i="8"/>
  <c r="J1737" i="8"/>
  <c r="K1737" i="8"/>
  <c r="L1737" i="8"/>
  <c r="M1737" i="8"/>
  <c r="P1737" i="8" s="1"/>
  <c r="N1737" i="8"/>
  <c r="O1737" i="8"/>
  <c r="Y1737" i="8"/>
  <c r="Z1737" i="8"/>
  <c r="BD1737" i="8" s="1"/>
  <c r="AA1737" i="8"/>
  <c r="AC1737" i="8" s="1"/>
  <c r="BL1737" i="8"/>
  <c r="H1738" i="8"/>
  <c r="I1738" i="8"/>
  <c r="J1738" i="8"/>
  <c r="K1738" i="8"/>
  <c r="L1738" i="8"/>
  <c r="M1738" i="8"/>
  <c r="N1738" i="8"/>
  <c r="O1738" i="8"/>
  <c r="Y1738" i="8"/>
  <c r="Z1738" i="8"/>
  <c r="AA1738" i="8"/>
  <c r="AC1738" i="8" s="1"/>
  <c r="BD1738" i="8"/>
  <c r="BL1738" i="8"/>
  <c r="H1739" i="8"/>
  <c r="I1739" i="8"/>
  <c r="J1739" i="8"/>
  <c r="K1739" i="8"/>
  <c r="L1739" i="8"/>
  <c r="M1739" i="8"/>
  <c r="N1739" i="8"/>
  <c r="O1739" i="8"/>
  <c r="Y1739" i="8"/>
  <c r="Z1739" i="8"/>
  <c r="BD1739" i="8" s="1"/>
  <c r="AA1739" i="8"/>
  <c r="AC1739" i="8" s="1"/>
  <c r="BL1739" i="8"/>
  <c r="H1740" i="8"/>
  <c r="I1740" i="8"/>
  <c r="J1740" i="8"/>
  <c r="K1740" i="8"/>
  <c r="L1740" i="8"/>
  <c r="M1740" i="8"/>
  <c r="N1740" i="8"/>
  <c r="O1740" i="8"/>
  <c r="Y1740" i="8"/>
  <c r="Z1740" i="8"/>
  <c r="AA1740" i="8"/>
  <c r="AC1740" i="8" s="1"/>
  <c r="BD1740" i="8"/>
  <c r="BL1740" i="8"/>
  <c r="H1741" i="8"/>
  <c r="I1741" i="8"/>
  <c r="J1741" i="8"/>
  <c r="K1741" i="8"/>
  <c r="L1741" i="8"/>
  <c r="M1741" i="8"/>
  <c r="N1741" i="8"/>
  <c r="O1741" i="8"/>
  <c r="Y1741" i="8"/>
  <c r="Z1741" i="8"/>
  <c r="BD1741" i="8" s="1"/>
  <c r="AA1741" i="8"/>
  <c r="AC1741" i="8"/>
  <c r="BL1741" i="8"/>
  <c r="H1742" i="8"/>
  <c r="I1742" i="8"/>
  <c r="J1742" i="8"/>
  <c r="K1742" i="8"/>
  <c r="L1742" i="8"/>
  <c r="M1742" i="8"/>
  <c r="N1742" i="8"/>
  <c r="O1742" i="8"/>
  <c r="Y1742" i="8"/>
  <c r="Z1742" i="8"/>
  <c r="BD1742" i="8" s="1"/>
  <c r="AA1742" i="8"/>
  <c r="AC1742" i="8" s="1"/>
  <c r="BL1742" i="8"/>
  <c r="H1743" i="8"/>
  <c r="I1743" i="8"/>
  <c r="J1743" i="8"/>
  <c r="K1743" i="8"/>
  <c r="L1743" i="8"/>
  <c r="M1743" i="8"/>
  <c r="N1743" i="8"/>
  <c r="O1743" i="8"/>
  <c r="Y1743" i="8"/>
  <c r="Z1743" i="8"/>
  <c r="BD1743" i="8" s="1"/>
  <c r="AA1743" i="8"/>
  <c r="AC1743" i="8"/>
  <c r="BL1743" i="8"/>
  <c r="H1744" i="8"/>
  <c r="I1744" i="8"/>
  <c r="J1744" i="8"/>
  <c r="K1744" i="8"/>
  <c r="L1744" i="8"/>
  <c r="M1744" i="8"/>
  <c r="N1744" i="8"/>
  <c r="O1744" i="8"/>
  <c r="Y1744" i="8"/>
  <c r="Z1744" i="8"/>
  <c r="AA1744" i="8"/>
  <c r="AC1744" i="8" s="1"/>
  <c r="BD1744" i="8"/>
  <c r="BL1744" i="8"/>
  <c r="H1745" i="8"/>
  <c r="I1745" i="8"/>
  <c r="J1745" i="8"/>
  <c r="K1745" i="8"/>
  <c r="L1745" i="8"/>
  <c r="M1745" i="8"/>
  <c r="N1745" i="8"/>
  <c r="O1745" i="8"/>
  <c r="Y1745" i="8"/>
  <c r="Z1745" i="8"/>
  <c r="BD1745" i="8" s="1"/>
  <c r="AA1745" i="8"/>
  <c r="AC1745" i="8"/>
  <c r="BL1745" i="8"/>
  <c r="H1746" i="8"/>
  <c r="I1746" i="8"/>
  <c r="J1746" i="8"/>
  <c r="K1746" i="8"/>
  <c r="L1746" i="8"/>
  <c r="M1746" i="8"/>
  <c r="N1746" i="8"/>
  <c r="O1746" i="8"/>
  <c r="Y1746" i="8"/>
  <c r="Z1746" i="8"/>
  <c r="BD1746" i="8" s="1"/>
  <c r="AA1746" i="8"/>
  <c r="AC1746" i="8" s="1"/>
  <c r="BL1746" i="8"/>
  <c r="H1747" i="8"/>
  <c r="I1747" i="8"/>
  <c r="J1747" i="8"/>
  <c r="K1747" i="8"/>
  <c r="L1747" i="8"/>
  <c r="M1747" i="8"/>
  <c r="P1747" i="8" s="1"/>
  <c r="N1747" i="8"/>
  <c r="O1747" i="8"/>
  <c r="Y1747" i="8"/>
  <c r="Z1747" i="8"/>
  <c r="BD1747" i="8" s="1"/>
  <c r="AA1747" i="8"/>
  <c r="AC1747" i="8" s="1"/>
  <c r="BL1747" i="8"/>
  <c r="H1748" i="8"/>
  <c r="I1748" i="8"/>
  <c r="J1748" i="8"/>
  <c r="K1748" i="8"/>
  <c r="L1748" i="8"/>
  <c r="M1748" i="8"/>
  <c r="N1748" i="8"/>
  <c r="O1748" i="8"/>
  <c r="Y1748" i="8"/>
  <c r="Z1748" i="8"/>
  <c r="BD1748" i="8" s="1"/>
  <c r="AA1748" i="8"/>
  <c r="AC1748" i="8" s="1"/>
  <c r="BL1748" i="8"/>
  <c r="H1749" i="8"/>
  <c r="I1749" i="8"/>
  <c r="J1749" i="8"/>
  <c r="K1749" i="8"/>
  <c r="L1749" i="8"/>
  <c r="M1749" i="8"/>
  <c r="N1749" i="8"/>
  <c r="O1749" i="8"/>
  <c r="Y1749" i="8"/>
  <c r="Z1749" i="8"/>
  <c r="BD1749" i="8" s="1"/>
  <c r="AA1749" i="8"/>
  <c r="AC1749" i="8" s="1"/>
  <c r="BL1749" i="8"/>
  <c r="H1750" i="8"/>
  <c r="I1750" i="8"/>
  <c r="J1750" i="8"/>
  <c r="K1750" i="8"/>
  <c r="L1750" i="8"/>
  <c r="M1750" i="8"/>
  <c r="P1750" i="8" s="1"/>
  <c r="N1750" i="8"/>
  <c r="O1750" i="8"/>
  <c r="Y1750" i="8"/>
  <c r="Z1750" i="8"/>
  <c r="BD1750" i="8" s="1"/>
  <c r="AA1750" i="8"/>
  <c r="AC1750" i="8" s="1"/>
  <c r="BL1750" i="8"/>
  <c r="H1751" i="8"/>
  <c r="I1751" i="8"/>
  <c r="J1751" i="8"/>
  <c r="K1751" i="8"/>
  <c r="L1751" i="8"/>
  <c r="M1751" i="8"/>
  <c r="N1751" i="8"/>
  <c r="O1751" i="8"/>
  <c r="Y1751" i="8"/>
  <c r="Z1751" i="8"/>
  <c r="BD1751" i="8" s="1"/>
  <c r="AA1751" i="8"/>
  <c r="AC1751" i="8" s="1"/>
  <c r="BL1751" i="8"/>
  <c r="H1752" i="8"/>
  <c r="I1752" i="8"/>
  <c r="J1752" i="8"/>
  <c r="K1752" i="8"/>
  <c r="L1752" i="8"/>
  <c r="M1752" i="8"/>
  <c r="N1752" i="8"/>
  <c r="O1752" i="8"/>
  <c r="Y1752" i="8"/>
  <c r="Z1752" i="8"/>
  <c r="AA1752" i="8"/>
  <c r="AC1752" i="8" s="1"/>
  <c r="BD1752" i="8"/>
  <c r="BL1752" i="8"/>
  <c r="H1753" i="8"/>
  <c r="I1753" i="8"/>
  <c r="J1753" i="8"/>
  <c r="K1753" i="8"/>
  <c r="L1753" i="8"/>
  <c r="M1753" i="8"/>
  <c r="N1753" i="8"/>
  <c r="O1753" i="8"/>
  <c r="Y1753" i="8"/>
  <c r="Z1753" i="8"/>
  <c r="BD1753" i="8" s="1"/>
  <c r="AA1753" i="8"/>
  <c r="AC1753" i="8" s="1"/>
  <c r="BL1753" i="8"/>
  <c r="H1754" i="8"/>
  <c r="I1754" i="8"/>
  <c r="J1754" i="8"/>
  <c r="K1754" i="8"/>
  <c r="L1754" i="8"/>
  <c r="M1754" i="8"/>
  <c r="N1754" i="8"/>
  <c r="O1754" i="8"/>
  <c r="Y1754" i="8"/>
  <c r="Z1754" i="8"/>
  <c r="BD1754" i="8" s="1"/>
  <c r="AA1754" i="8"/>
  <c r="AC1754" i="8" s="1"/>
  <c r="BL1754" i="8"/>
  <c r="H1755" i="8"/>
  <c r="I1755" i="8"/>
  <c r="J1755" i="8"/>
  <c r="K1755" i="8"/>
  <c r="L1755" i="8"/>
  <c r="M1755" i="8"/>
  <c r="N1755" i="8"/>
  <c r="O1755" i="8"/>
  <c r="Y1755" i="8"/>
  <c r="Z1755" i="8"/>
  <c r="BD1755" i="8" s="1"/>
  <c r="AA1755" i="8"/>
  <c r="AC1755" i="8" s="1"/>
  <c r="BL1755" i="8"/>
  <c r="H1756" i="8"/>
  <c r="I1756" i="8"/>
  <c r="J1756" i="8"/>
  <c r="K1756" i="8"/>
  <c r="L1756" i="8"/>
  <c r="M1756" i="8"/>
  <c r="N1756" i="8"/>
  <c r="O1756" i="8"/>
  <c r="Y1756" i="8"/>
  <c r="Z1756" i="8"/>
  <c r="AA1756" i="8"/>
  <c r="AC1756" i="8" s="1"/>
  <c r="BD1756" i="8"/>
  <c r="BL1756" i="8"/>
  <c r="H1757" i="8"/>
  <c r="I1757" i="8"/>
  <c r="J1757" i="8"/>
  <c r="K1757" i="8"/>
  <c r="L1757" i="8"/>
  <c r="M1757" i="8"/>
  <c r="P1757" i="8" s="1"/>
  <c r="N1757" i="8"/>
  <c r="O1757" i="8"/>
  <c r="Y1757" i="8"/>
  <c r="Z1757" i="8"/>
  <c r="BD1757" i="8" s="1"/>
  <c r="AA1757" i="8"/>
  <c r="AC1757" i="8"/>
  <c r="BL1757" i="8"/>
  <c r="H1758" i="8"/>
  <c r="I1758" i="8"/>
  <c r="J1758" i="8"/>
  <c r="K1758" i="8"/>
  <c r="L1758" i="8"/>
  <c r="M1758" i="8"/>
  <c r="P1758" i="8" s="1"/>
  <c r="N1758" i="8"/>
  <c r="O1758" i="8"/>
  <c r="Y1758" i="8"/>
  <c r="Z1758" i="8"/>
  <c r="AA1758" i="8"/>
  <c r="AC1758" i="8" s="1"/>
  <c r="BD1758" i="8"/>
  <c r="BL1758" i="8"/>
  <c r="H1759" i="8"/>
  <c r="I1759" i="8"/>
  <c r="J1759" i="8"/>
  <c r="K1759" i="8"/>
  <c r="L1759" i="8"/>
  <c r="M1759" i="8"/>
  <c r="N1759" i="8"/>
  <c r="P1759" i="8" s="1"/>
  <c r="O1759" i="8"/>
  <c r="Y1759" i="8"/>
  <c r="Z1759" i="8"/>
  <c r="BD1759" i="8" s="1"/>
  <c r="AA1759" i="8"/>
  <c r="AC1759" i="8"/>
  <c r="BL1759" i="8"/>
  <c r="H1760" i="8"/>
  <c r="I1760" i="8"/>
  <c r="J1760" i="8"/>
  <c r="K1760" i="8"/>
  <c r="L1760" i="8"/>
  <c r="M1760" i="8"/>
  <c r="N1760" i="8"/>
  <c r="O1760" i="8"/>
  <c r="Y1760" i="8"/>
  <c r="Z1760" i="8"/>
  <c r="BD1760" i="8" s="1"/>
  <c r="AA1760" i="8"/>
  <c r="AC1760" i="8" s="1"/>
  <c r="BL1760" i="8"/>
  <c r="H1761" i="8"/>
  <c r="I1761" i="8"/>
  <c r="J1761" i="8"/>
  <c r="K1761" i="8"/>
  <c r="L1761" i="8"/>
  <c r="M1761" i="8"/>
  <c r="N1761" i="8"/>
  <c r="O1761" i="8"/>
  <c r="Y1761" i="8"/>
  <c r="Z1761" i="8"/>
  <c r="BD1761" i="8" s="1"/>
  <c r="AA1761" i="8"/>
  <c r="AC1761" i="8" s="1"/>
  <c r="BL1761" i="8"/>
  <c r="H1762" i="8"/>
  <c r="I1762" i="8"/>
  <c r="J1762" i="8"/>
  <c r="K1762" i="8"/>
  <c r="L1762" i="8"/>
  <c r="M1762" i="8"/>
  <c r="N1762" i="8"/>
  <c r="O1762" i="8"/>
  <c r="Y1762" i="8"/>
  <c r="Z1762" i="8"/>
  <c r="BD1762" i="8" s="1"/>
  <c r="AA1762" i="8"/>
  <c r="AC1762" i="8" s="1"/>
  <c r="BL1762" i="8"/>
  <c r="H1763" i="8"/>
  <c r="I1763" i="8"/>
  <c r="J1763" i="8"/>
  <c r="K1763" i="8"/>
  <c r="L1763" i="8"/>
  <c r="M1763" i="8"/>
  <c r="N1763" i="8"/>
  <c r="O1763" i="8"/>
  <c r="Y1763" i="8"/>
  <c r="Z1763" i="8"/>
  <c r="BD1763" i="8" s="1"/>
  <c r="AA1763" i="8"/>
  <c r="AC1763" i="8" s="1"/>
  <c r="BL1763" i="8"/>
  <c r="H1764" i="8"/>
  <c r="I1764" i="8"/>
  <c r="J1764" i="8"/>
  <c r="K1764" i="8"/>
  <c r="L1764" i="8"/>
  <c r="M1764" i="8"/>
  <c r="P1764" i="8" s="1"/>
  <c r="N1764" i="8"/>
  <c r="O1764" i="8"/>
  <c r="Y1764" i="8"/>
  <c r="Z1764" i="8"/>
  <c r="BD1764" i="8" s="1"/>
  <c r="AA1764" i="8"/>
  <c r="AC1764" i="8" s="1"/>
  <c r="BL1764" i="8"/>
  <c r="H1765" i="8"/>
  <c r="I1765" i="8"/>
  <c r="J1765" i="8"/>
  <c r="K1765" i="8"/>
  <c r="L1765" i="8"/>
  <c r="M1765" i="8"/>
  <c r="N1765" i="8"/>
  <c r="O1765" i="8"/>
  <c r="P1765" i="8"/>
  <c r="Y1765" i="8"/>
  <c r="Z1765" i="8"/>
  <c r="BD1765" i="8" s="1"/>
  <c r="AA1765" i="8"/>
  <c r="AC1765" i="8"/>
  <c r="BL1765" i="8"/>
  <c r="H1766" i="8"/>
  <c r="I1766" i="8"/>
  <c r="J1766" i="8"/>
  <c r="K1766" i="8"/>
  <c r="L1766" i="8"/>
  <c r="M1766" i="8"/>
  <c r="P1766" i="8" s="1"/>
  <c r="N1766" i="8"/>
  <c r="O1766" i="8"/>
  <c r="Y1766" i="8"/>
  <c r="Z1766" i="8"/>
  <c r="BD1766" i="8" s="1"/>
  <c r="AA1766" i="8"/>
  <c r="AC1766" i="8" s="1"/>
  <c r="BL1766" i="8"/>
  <c r="H1767" i="8"/>
  <c r="I1767" i="8"/>
  <c r="J1767" i="8"/>
  <c r="K1767" i="8"/>
  <c r="L1767" i="8"/>
  <c r="M1767" i="8"/>
  <c r="P1767" i="8" s="1"/>
  <c r="N1767" i="8"/>
  <c r="O1767" i="8"/>
  <c r="Y1767" i="8"/>
  <c r="Z1767" i="8"/>
  <c r="BD1767" i="8" s="1"/>
  <c r="AA1767" i="8"/>
  <c r="AC1767" i="8" s="1"/>
  <c r="BL1767" i="8"/>
  <c r="H1768" i="8"/>
  <c r="I1768" i="8"/>
  <c r="J1768" i="8"/>
  <c r="K1768" i="8"/>
  <c r="L1768" i="8"/>
  <c r="M1768" i="8"/>
  <c r="N1768" i="8"/>
  <c r="O1768" i="8"/>
  <c r="Y1768" i="8"/>
  <c r="Z1768" i="8"/>
  <c r="AA1768" i="8"/>
  <c r="AC1768" i="8" s="1"/>
  <c r="BD1768" i="8"/>
  <c r="BL1768" i="8"/>
  <c r="H1769" i="8"/>
  <c r="I1769" i="8"/>
  <c r="J1769" i="8"/>
  <c r="K1769" i="8"/>
  <c r="L1769" i="8"/>
  <c r="M1769" i="8"/>
  <c r="P1769" i="8" s="1"/>
  <c r="N1769" i="8"/>
  <c r="O1769" i="8"/>
  <c r="Y1769" i="8"/>
  <c r="Z1769" i="8"/>
  <c r="BD1769" i="8" s="1"/>
  <c r="AA1769" i="8"/>
  <c r="AC1769" i="8" s="1"/>
  <c r="BL1769" i="8"/>
  <c r="H1770" i="8"/>
  <c r="I1770" i="8"/>
  <c r="J1770" i="8"/>
  <c r="K1770" i="8"/>
  <c r="L1770" i="8"/>
  <c r="M1770" i="8"/>
  <c r="P1770" i="8" s="1"/>
  <c r="N1770" i="8"/>
  <c r="O1770" i="8"/>
  <c r="Y1770" i="8"/>
  <c r="Z1770" i="8"/>
  <c r="BD1770" i="8" s="1"/>
  <c r="AA1770" i="8"/>
  <c r="AC1770" i="8" s="1"/>
  <c r="BL1770" i="8"/>
  <c r="H1771" i="8"/>
  <c r="I1771" i="8"/>
  <c r="J1771" i="8"/>
  <c r="K1771" i="8"/>
  <c r="L1771" i="8"/>
  <c r="M1771" i="8"/>
  <c r="N1771" i="8"/>
  <c r="P1771" i="8" s="1"/>
  <c r="O1771" i="8"/>
  <c r="Y1771" i="8"/>
  <c r="Z1771" i="8"/>
  <c r="BD1771" i="8" s="1"/>
  <c r="AA1771" i="8"/>
  <c r="AC1771" i="8"/>
  <c r="BL1771" i="8"/>
  <c r="H1772" i="8"/>
  <c r="I1772" i="8"/>
  <c r="J1772" i="8"/>
  <c r="K1772" i="8"/>
  <c r="L1772" i="8"/>
  <c r="M1772" i="8"/>
  <c r="P1772" i="8" s="1"/>
  <c r="N1772" i="8"/>
  <c r="O1772" i="8"/>
  <c r="Y1772" i="8"/>
  <c r="Z1772" i="8"/>
  <c r="BD1772" i="8" s="1"/>
  <c r="AA1772" i="8"/>
  <c r="AC1772" i="8" s="1"/>
  <c r="BL1772" i="8"/>
  <c r="H1773" i="8"/>
  <c r="I1773" i="8"/>
  <c r="J1773" i="8"/>
  <c r="K1773" i="8"/>
  <c r="L1773" i="8"/>
  <c r="M1773" i="8"/>
  <c r="P1773" i="8" s="1"/>
  <c r="N1773" i="8"/>
  <c r="O1773" i="8"/>
  <c r="Y1773" i="8"/>
  <c r="Z1773" i="8"/>
  <c r="BD1773" i="8" s="1"/>
  <c r="AA1773" i="8"/>
  <c r="AC1773" i="8" s="1"/>
  <c r="BL1773" i="8"/>
  <c r="H1774" i="8"/>
  <c r="I1774" i="8"/>
  <c r="J1774" i="8"/>
  <c r="K1774" i="8"/>
  <c r="L1774" i="8"/>
  <c r="M1774" i="8"/>
  <c r="N1774" i="8"/>
  <c r="O1774" i="8"/>
  <c r="Y1774" i="8"/>
  <c r="Z1774" i="8"/>
  <c r="AA1774" i="8"/>
  <c r="AC1774" i="8" s="1"/>
  <c r="BD1774" i="8"/>
  <c r="BL1774" i="8"/>
  <c r="H1775" i="8"/>
  <c r="I1775" i="8"/>
  <c r="J1775" i="8"/>
  <c r="K1775" i="8"/>
  <c r="L1775" i="8"/>
  <c r="M1775" i="8"/>
  <c r="N1775" i="8"/>
  <c r="O1775" i="8"/>
  <c r="Y1775" i="8"/>
  <c r="Z1775" i="8"/>
  <c r="BD1775" i="8" s="1"/>
  <c r="AA1775" i="8"/>
  <c r="AC1775" i="8" s="1"/>
  <c r="BL1775" i="8"/>
  <c r="H1776" i="8"/>
  <c r="I1776" i="8"/>
  <c r="J1776" i="8"/>
  <c r="K1776" i="8"/>
  <c r="L1776" i="8"/>
  <c r="M1776" i="8"/>
  <c r="P1776" i="8" s="1"/>
  <c r="N1776" i="8"/>
  <c r="O1776" i="8"/>
  <c r="Y1776" i="8"/>
  <c r="Z1776" i="8"/>
  <c r="BD1776" i="8" s="1"/>
  <c r="AA1776" i="8"/>
  <c r="AC1776" i="8" s="1"/>
  <c r="BL1776" i="8"/>
  <c r="H1777" i="8"/>
  <c r="I1777" i="8"/>
  <c r="J1777" i="8"/>
  <c r="K1777" i="8"/>
  <c r="L1777" i="8"/>
  <c r="M1777" i="8"/>
  <c r="N1777" i="8"/>
  <c r="O1777" i="8"/>
  <c r="Y1777" i="8"/>
  <c r="Z1777" i="8"/>
  <c r="BD1777" i="8" s="1"/>
  <c r="AA1777" i="8"/>
  <c r="AC1777" i="8"/>
  <c r="BL1777" i="8"/>
  <c r="H1778" i="8"/>
  <c r="I1778" i="8"/>
  <c r="J1778" i="8"/>
  <c r="K1778" i="8"/>
  <c r="L1778" i="8"/>
  <c r="M1778" i="8"/>
  <c r="P1778" i="8" s="1"/>
  <c r="N1778" i="8"/>
  <c r="O1778" i="8"/>
  <c r="Y1778" i="8"/>
  <c r="Z1778" i="8"/>
  <c r="BD1778" i="8" s="1"/>
  <c r="AA1778" i="8"/>
  <c r="AC1778" i="8" s="1"/>
  <c r="BL1778" i="8"/>
  <c r="H1779" i="8"/>
  <c r="I1779" i="8"/>
  <c r="J1779" i="8"/>
  <c r="K1779" i="8"/>
  <c r="L1779" i="8"/>
  <c r="M1779" i="8"/>
  <c r="N1779" i="8"/>
  <c r="O1779" i="8"/>
  <c r="Y1779" i="8"/>
  <c r="Z1779" i="8"/>
  <c r="BD1779" i="8" s="1"/>
  <c r="AA1779" i="8"/>
  <c r="AC1779" i="8" s="1"/>
  <c r="BL1779" i="8"/>
  <c r="H1780" i="8"/>
  <c r="I1780" i="8"/>
  <c r="J1780" i="8"/>
  <c r="K1780" i="8"/>
  <c r="L1780" i="8"/>
  <c r="M1780" i="8"/>
  <c r="N1780" i="8"/>
  <c r="O1780" i="8"/>
  <c r="Y1780" i="8"/>
  <c r="Z1780" i="8"/>
  <c r="BD1780" i="8" s="1"/>
  <c r="AA1780" i="8"/>
  <c r="AC1780" i="8" s="1"/>
  <c r="BL1780" i="8"/>
  <c r="H1781" i="8"/>
  <c r="I1781" i="8"/>
  <c r="J1781" i="8"/>
  <c r="K1781" i="8"/>
  <c r="L1781" i="8"/>
  <c r="M1781" i="8"/>
  <c r="P1781" i="8" s="1"/>
  <c r="N1781" i="8"/>
  <c r="O1781" i="8"/>
  <c r="Y1781" i="8"/>
  <c r="Z1781" i="8"/>
  <c r="BD1781" i="8" s="1"/>
  <c r="AA1781" i="8"/>
  <c r="AC1781" i="8"/>
  <c r="BL1781" i="8"/>
  <c r="H1782" i="8"/>
  <c r="I1782" i="8"/>
  <c r="J1782" i="8"/>
  <c r="K1782" i="8"/>
  <c r="L1782" i="8"/>
  <c r="M1782" i="8"/>
  <c r="N1782" i="8"/>
  <c r="O1782" i="8"/>
  <c r="Y1782" i="8"/>
  <c r="Z1782" i="8"/>
  <c r="AA1782" i="8"/>
  <c r="AC1782" i="8" s="1"/>
  <c r="BD1782" i="8"/>
  <c r="BL1782" i="8"/>
  <c r="H1783" i="8"/>
  <c r="I1783" i="8"/>
  <c r="J1783" i="8"/>
  <c r="K1783" i="8"/>
  <c r="L1783" i="8"/>
  <c r="M1783" i="8"/>
  <c r="P1783" i="8" s="1"/>
  <c r="N1783" i="8"/>
  <c r="O1783" i="8"/>
  <c r="Y1783" i="8"/>
  <c r="Z1783" i="8"/>
  <c r="BD1783" i="8" s="1"/>
  <c r="AA1783" i="8"/>
  <c r="AC1783" i="8" s="1"/>
  <c r="BL1783" i="8"/>
  <c r="H1784" i="8"/>
  <c r="I1784" i="8"/>
  <c r="J1784" i="8"/>
  <c r="K1784" i="8"/>
  <c r="L1784" i="8"/>
  <c r="M1784" i="8"/>
  <c r="P1784" i="8" s="1"/>
  <c r="N1784" i="8"/>
  <c r="O1784" i="8"/>
  <c r="Y1784" i="8"/>
  <c r="Z1784" i="8"/>
  <c r="AA1784" i="8"/>
  <c r="AC1784" i="8" s="1"/>
  <c r="BD1784" i="8"/>
  <c r="BL1784" i="8"/>
  <c r="H1785" i="8"/>
  <c r="I1785" i="8"/>
  <c r="J1785" i="8"/>
  <c r="K1785" i="8"/>
  <c r="L1785" i="8"/>
  <c r="M1785" i="8"/>
  <c r="P1785" i="8" s="1"/>
  <c r="N1785" i="8"/>
  <c r="O1785" i="8"/>
  <c r="Y1785" i="8"/>
  <c r="Z1785" i="8"/>
  <c r="BD1785" i="8" s="1"/>
  <c r="AA1785" i="8"/>
  <c r="AC1785" i="8"/>
  <c r="BL1785" i="8"/>
  <c r="H1786" i="8"/>
  <c r="I1786" i="8"/>
  <c r="J1786" i="8"/>
  <c r="K1786" i="8"/>
  <c r="L1786" i="8"/>
  <c r="M1786" i="8"/>
  <c r="N1786" i="8"/>
  <c r="O1786" i="8"/>
  <c r="Y1786" i="8"/>
  <c r="Z1786" i="8"/>
  <c r="BD1786" i="8" s="1"/>
  <c r="AA1786" i="8"/>
  <c r="AC1786" i="8" s="1"/>
  <c r="BL1786" i="8"/>
  <c r="H1787" i="8"/>
  <c r="I1787" i="8"/>
  <c r="J1787" i="8"/>
  <c r="K1787" i="8"/>
  <c r="L1787" i="8"/>
  <c r="M1787" i="8"/>
  <c r="P1787" i="8" s="1"/>
  <c r="N1787" i="8"/>
  <c r="O1787" i="8"/>
  <c r="Y1787" i="8"/>
  <c r="Z1787" i="8"/>
  <c r="BD1787" i="8" s="1"/>
  <c r="AA1787" i="8"/>
  <c r="AC1787" i="8" s="1"/>
  <c r="BL1787" i="8"/>
  <c r="H1788" i="8"/>
  <c r="I1788" i="8"/>
  <c r="J1788" i="8"/>
  <c r="K1788" i="8"/>
  <c r="L1788" i="8"/>
  <c r="M1788" i="8"/>
  <c r="N1788" i="8"/>
  <c r="O1788" i="8"/>
  <c r="Y1788" i="8"/>
  <c r="Z1788" i="8"/>
  <c r="BD1788" i="8" s="1"/>
  <c r="AA1788" i="8"/>
  <c r="AC1788" i="8" s="1"/>
  <c r="BL1788" i="8"/>
  <c r="H1789" i="8"/>
  <c r="I1789" i="8"/>
  <c r="J1789" i="8"/>
  <c r="K1789" i="8"/>
  <c r="L1789" i="8"/>
  <c r="M1789" i="8"/>
  <c r="N1789" i="8"/>
  <c r="O1789" i="8"/>
  <c r="Y1789" i="8"/>
  <c r="Z1789" i="8"/>
  <c r="BD1789" i="8" s="1"/>
  <c r="AA1789" i="8"/>
  <c r="AC1789" i="8" s="1"/>
  <c r="BL1789" i="8"/>
  <c r="H1790" i="8"/>
  <c r="I1790" i="8"/>
  <c r="J1790" i="8"/>
  <c r="K1790" i="8"/>
  <c r="L1790" i="8"/>
  <c r="M1790" i="8"/>
  <c r="P1790" i="8" s="1"/>
  <c r="N1790" i="8"/>
  <c r="O1790" i="8"/>
  <c r="Y1790" i="8"/>
  <c r="Z1790" i="8"/>
  <c r="BD1790" i="8" s="1"/>
  <c r="AA1790" i="8"/>
  <c r="AC1790" i="8" s="1"/>
  <c r="BL1790" i="8"/>
  <c r="H1791" i="8"/>
  <c r="I1791" i="8"/>
  <c r="J1791" i="8"/>
  <c r="K1791" i="8"/>
  <c r="L1791" i="8"/>
  <c r="M1791" i="8"/>
  <c r="N1791" i="8"/>
  <c r="O1791" i="8"/>
  <c r="Y1791" i="8"/>
  <c r="Z1791" i="8"/>
  <c r="BD1791" i="8" s="1"/>
  <c r="AA1791" i="8"/>
  <c r="AC1791" i="8" s="1"/>
  <c r="BL1791" i="8"/>
  <c r="H1792" i="8"/>
  <c r="I1792" i="8"/>
  <c r="J1792" i="8"/>
  <c r="K1792" i="8"/>
  <c r="L1792" i="8"/>
  <c r="M1792" i="8"/>
  <c r="P1792" i="8" s="1"/>
  <c r="N1792" i="8"/>
  <c r="O1792" i="8"/>
  <c r="Y1792" i="8"/>
  <c r="Z1792" i="8"/>
  <c r="AA1792" i="8"/>
  <c r="AC1792" i="8" s="1"/>
  <c r="BD1792" i="8"/>
  <c r="BL1792" i="8"/>
  <c r="H1793" i="8"/>
  <c r="I1793" i="8"/>
  <c r="J1793" i="8"/>
  <c r="K1793" i="8"/>
  <c r="L1793" i="8"/>
  <c r="M1793" i="8"/>
  <c r="P1793" i="8" s="1"/>
  <c r="N1793" i="8"/>
  <c r="O1793" i="8"/>
  <c r="Y1793" i="8"/>
  <c r="Z1793" i="8"/>
  <c r="BD1793" i="8" s="1"/>
  <c r="AA1793" i="8"/>
  <c r="AC1793" i="8" s="1"/>
  <c r="BL1793" i="8"/>
  <c r="H1794" i="8"/>
  <c r="I1794" i="8"/>
  <c r="J1794" i="8"/>
  <c r="K1794" i="8"/>
  <c r="L1794" i="8"/>
  <c r="M1794" i="8"/>
  <c r="P1794" i="8" s="1"/>
  <c r="N1794" i="8"/>
  <c r="O1794" i="8"/>
  <c r="Y1794" i="8"/>
  <c r="Z1794" i="8"/>
  <c r="BD1794" i="8" s="1"/>
  <c r="AA1794" i="8"/>
  <c r="AC1794" i="8" s="1"/>
  <c r="BL1794" i="8"/>
  <c r="H1795" i="8"/>
  <c r="I1795" i="8"/>
  <c r="J1795" i="8"/>
  <c r="K1795" i="8"/>
  <c r="L1795" i="8"/>
  <c r="M1795" i="8"/>
  <c r="N1795" i="8"/>
  <c r="O1795" i="8"/>
  <c r="Y1795" i="8"/>
  <c r="Z1795" i="8"/>
  <c r="BD1795" i="8" s="1"/>
  <c r="AA1795" i="8"/>
  <c r="AC1795" i="8"/>
  <c r="BL1795" i="8"/>
  <c r="H1796" i="8"/>
  <c r="I1796" i="8"/>
  <c r="J1796" i="8"/>
  <c r="K1796" i="8"/>
  <c r="L1796" i="8"/>
  <c r="M1796" i="8"/>
  <c r="N1796" i="8"/>
  <c r="O1796" i="8"/>
  <c r="Y1796" i="8"/>
  <c r="Z1796" i="8"/>
  <c r="BD1796" i="8" s="1"/>
  <c r="AA1796" i="8"/>
  <c r="AC1796" i="8" s="1"/>
  <c r="BL1796" i="8"/>
  <c r="H1797" i="8"/>
  <c r="I1797" i="8"/>
  <c r="J1797" i="8"/>
  <c r="K1797" i="8"/>
  <c r="L1797" i="8"/>
  <c r="M1797" i="8"/>
  <c r="N1797" i="8"/>
  <c r="O1797" i="8"/>
  <c r="Y1797" i="8"/>
  <c r="Z1797" i="8"/>
  <c r="BD1797" i="8" s="1"/>
  <c r="AA1797" i="8"/>
  <c r="AC1797" i="8" s="1"/>
  <c r="BL1797" i="8"/>
  <c r="H1798" i="8"/>
  <c r="I1798" i="8"/>
  <c r="J1798" i="8"/>
  <c r="K1798" i="8"/>
  <c r="L1798" i="8"/>
  <c r="M1798" i="8"/>
  <c r="P1798" i="8" s="1"/>
  <c r="N1798" i="8"/>
  <c r="O1798" i="8"/>
  <c r="Y1798" i="8"/>
  <c r="Z1798" i="8"/>
  <c r="BD1798" i="8" s="1"/>
  <c r="AA1798" i="8"/>
  <c r="AC1798" i="8" s="1"/>
  <c r="BL1798" i="8"/>
  <c r="H1799" i="8"/>
  <c r="I1799" i="8"/>
  <c r="J1799" i="8"/>
  <c r="K1799" i="8"/>
  <c r="L1799" i="8"/>
  <c r="M1799" i="8"/>
  <c r="N1799" i="8"/>
  <c r="O1799" i="8"/>
  <c r="Y1799" i="8"/>
  <c r="Z1799" i="8"/>
  <c r="BD1799" i="8" s="1"/>
  <c r="AA1799" i="8"/>
  <c r="AC1799" i="8"/>
  <c r="BL1799" i="8"/>
  <c r="H1800" i="8"/>
  <c r="I1800" i="8"/>
  <c r="J1800" i="8"/>
  <c r="K1800" i="8"/>
  <c r="L1800" i="8"/>
  <c r="M1800" i="8"/>
  <c r="N1800" i="8"/>
  <c r="O1800" i="8"/>
  <c r="Y1800" i="8"/>
  <c r="Z1800" i="8"/>
  <c r="BD1800" i="8" s="1"/>
  <c r="AA1800" i="8"/>
  <c r="AC1800" i="8" s="1"/>
  <c r="BL1800" i="8"/>
  <c r="H1801" i="8"/>
  <c r="I1801" i="8"/>
  <c r="J1801" i="8"/>
  <c r="K1801" i="8"/>
  <c r="L1801" i="8"/>
  <c r="M1801" i="8"/>
  <c r="P1801" i="8" s="1"/>
  <c r="N1801" i="8"/>
  <c r="O1801" i="8"/>
  <c r="Y1801" i="8"/>
  <c r="Z1801" i="8"/>
  <c r="BD1801" i="8" s="1"/>
  <c r="AA1801" i="8"/>
  <c r="AC1801" i="8" s="1"/>
  <c r="BL1801" i="8"/>
  <c r="H1802" i="8"/>
  <c r="I1802" i="8"/>
  <c r="J1802" i="8"/>
  <c r="K1802" i="8"/>
  <c r="L1802" i="8"/>
  <c r="M1802" i="8"/>
  <c r="P1802" i="8" s="1"/>
  <c r="N1802" i="8"/>
  <c r="O1802" i="8"/>
  <c r="Y1802" i="8"/>
  <c r="Z1802" i="8"/>
  <c r="BD1802" i="8" s="1"/>
  <c r="AA1802" i="8"/>
  <c r="AC1802" i="8" s="1"/>
  <c r="BL1802" i="8"/>
  <c r="H1803" i="8"/>
  <c r="I1803" i="8"/>
  <c r="J1803" i="8"/>
  <c r="K1803" i="8"/>
  <c r="L1803" i="8"/>
  <c r="M1803" i="8"/>
  <c r="P1803" i="8" s="1"/>
  <c r="N1803" i="8"/>
  <c r="O1803" i="8"/>
  <c r="Y1803" i="8"/>
  <c r="Z1803" i="8"/>
  <c r="BD1803" i="8" s="1"/>
  <c r="AA1803" i="8"/>
  <c r="AC1803" i="8" s="1"/>
  <c r="BL1803" i="8"/>
  <c r="H1804" i="8"/>
  <c r="I1804" i="8"/>
  <c r="J1804" i="8"/>
  <c r="K1804" i="8"/>
  <c r="L1804" i="8"/>
  <c r="M1804" i="8"/>
  <c r="N1804" i="8"/>
  <c r="O1804" i="8"/>
  <c r="Y1804" i="8"/>
  <c r="Z1804" i="8"/>
  <c r="BD1804" i="8" s="1"/>
  <c r="AA1804" i="8"/>
  <c r="AC1804" i="8" s="1"/>
  <c r="BL1804" i="8"/>
  <c r="H1805" i="8"/>
  <c r="I1805" i="8"/>
  <c r="J1805" i="8"/>
  <c r="K1805" i="8"/>
  <c r="L1805" i="8"/>
  <c r="M1805" i="8"/>
  <c r="P1805" i="8" s="1"/>
  <c r="N1805" i="8"/>
  <c r="O1805" i="8"/>
  <c r="Y1805" i="8"/>
  <c r="Z1805" i="8"/>
  <c r="BD1805" i="8" s="1"/>
  <c r="AA1805" i="8"/>
  <c r="AC1805" i="8" s="1"/>
  <c r="BL1805" i="8"/>
  <c r="H1806" i="8"/>
  <c r="I1806" i="8"/>
  <c r="J1806" i="8"/>
  <c r="K1806" i="8"/>
  <c r="L1806" i="8"/>
  <c r="M1806" i="8"/>
  <c r="N1806" i="8"/>
  <c r="O1806" i="8"/>
  <c r="Y1806" i="8"/>
  <c r="Z1806" i="8"/>
  <c r="BD1806" i="8" s="1"/>
  <c r="AA1806" i="8"/>
  <c r="AC1806" i="8" s="1"/>
  <c r="BL1806" i="8"/>
  <c r="H1807" i="8"/>
  <c r="I1807" i="8"/>
  <c r="J1807" i="8"/>
  <c r="K1807" i="8"/>
  <c r="L1807" i="8"/>
  <c r="M1807" i="8"/>
  <c r="P1807" i="8" s="1"/>
  <c r="N1807" i="8"/>
  <c r="O1807" i="8"/>
  <c r="Y1807" i="8"/>
  <c r="Z1807" i="8"/>
  <c r="BD1807" i="8" s="1"/>
  <c r="AA1807" i="8"/>
  <c r="AC1807" i="8" s="1"/>
  <c r="BL1807" i="8"/>
  <c r="H1808" i="8"/>
  <c r="I1808" i="8"/>
  <c r="J1808" i="8"/>
  <c r="K1808" i="8"/>
  <c r="L1808" i="8"/>
  <c r="M1808" i="8"/>
  <c r="N1808" i="8"/>
  <c r="O1808" i="8"/>
  <c r="Y1808" i="8"/>
  <c r="Z1808" i="8"/>
  <c r="BD1808" i="8" s="1"/>
  <c r="AA1808" i="8"/>
  <c r="AC1808" i="8" s="1"/>
  <c r="BL1808" i="8"/>
  <c r="H1809" i="8"/>
  <c r="I1809" i="8"/>
  <c r="J1809" i="8"/>
  <c r="K1809" i="8"/>
  <c r="L1809" i="8"/>
  <c r="M1809" i="8"/>
  <c r="N1809" i="8"/>
  <c r="O1809" i="8"/>
  <c r="Y1809" i="8"/>
  <c r="Z1809" i="8"/>
  <c r="BD1809" i="8" s="1"/>
  <c r="AA1809" i="8"/>
  <c r="AC1809" i="8" s="1"/>
  <c r="BL1809" i="8"/>
  <c r="H1810" i="8"/>
  <c r="I1810" i="8"/>
  <c r="J1810" i="8"/>
  <c r="K1810" i="8"/>
  <c r="L1810" i="8"/>
  <c r="M1810" i="8"/>
  <c r="P1810" i="8" s="1"/>
  <c r="N1810" i="8"/>
  <c r="O1810" i="8"/>
  <c r="Y1810" i="8"/>
  <c r="Z1810" i="8"/>
  <c r="AA1810" i="8"/>
  <c r="AC1810" i="8" s="1"/>
  <c r="BD1810" i="8"/>
  <c r="BL1810" i="8"/>
  <c r="H1811" i="8"/>
  <c r="I1811" i="8"/>
  <c r="J1811" i="8"/>
  <c r="K1811" i="8"/>
  <c r="L1811" i="8"/>
  <c r="M1811" i="8"/>
  <c r="N1811" i="8"/>
  <c r="O1811" i="8"/>
  <c r="P1811" i="8"/>
  <c r="Y1811" i="8"/>
  <c r="Z1811" i="8"/>
  <c r="BD1811" i="8" s="1"/>
  <c r="AA1811" i="8"/>
  <c r="AC1811" i="8" s="1"/>
  <c r="BL1811" i="8"/>
  <c r="H1812" i="8"/>
  <c r="I1812" i="8"/>
  <c r="J1812" i="8"/>
  <c r="K1812" i="8"/>
  <c r="L1812" i="8"/>
  <c r="M1812" i="8"/>
  <c r="P1812" i="8" s="1"/>
  <c r="N1812" i="8"/>
  <c r="O1812" i="8"/>
  <c r="Y1812" i="8"/>
  <c r="Z1812" i="8"/>
  <c r="BD1812" i="8" s="1"/>
  <c r="AA1812" i="8"/>
  <c r="AC1812" i="8" s="1"/>
  <c r="BL1812" i="8"/>
  <c r="H1813" i="8"/>
  <c r="I1813" i="8"/>
  <c r="J1813" i="8"/>
  <c r="K1813" i="8"/>
  <c r="L1813" i="8"/>
  <c r="M1813" i="8"/>
  <c r="N1813" i="8"/>
  <c r="O1813" i="8"/>
  <c r="Y1813" i="8"/>
  <c r="Z1813" i="8"/>
  <c r="BD1813" i="8" s="1"/>
  <c r="AA1813" i="8"/>
  <c r="AC1813" i="8"/>
  <c r="BL1813" i="8"/>
  <c r="H1814" i="8"/>
  <c r="I1814" i="8"/>
  <c r="J1814" i="8"/>
  <c r="K1814" i="8"/>
  <c r="L1814" i="8"/>
  <c r="M1814" i="8"/>
  <c r="P1814" i="8" s="1"/>
  <c r="N1814" i="8"/>
  <c r="O1814" i="8"/>
  <c r="Y1814" i="8"/>
  <c r="Z1814" i="8"/>
  <c r="BD1814" i="8" s="1"/>
  <c r="AA1814" i="8"/>
  <c r="AC1814" i="8" s="1"/>
  <c r="BL1814" i="8"/>
  <c r="H1815" i="8"/>
  <c r="I1815" i="8"/>
  <c r="J1815" i="8"/>
  <c r="K1815" i="8"/>
  <c r="L1815" i="8"/>
  <c r="M1815" i="8"/>
  <c r="P1815" i="8" s="1"/>
  <c r="N1815" i="8"/>
  <c r="O1815" i="8"/>
  <c r="Y1815" i="8"/>
  <c r="Z1815" i="8"/>
  <c r="BD1815" i="8" s="1"/>
  <c r="AA1815" i="8"/>
  <c r="AC1815" i="8" s="1"/>
  <c r="BL1815" i="8"/>
  <c r="H1816" i="8"/>
  <c r="I1816" i="8"/>
  <c r="J1816" i="8"/>
  <c r="K1816" i="8"/>
  <c r="L1816" i="8"/>
  <c r="M1816" i="8"/>
  <c r="P1816" i="8" s="1"/>
  <c r="N1816" i="8"/>
  <c r="O1816" i="8"/>
  <c r="Y1816" i="8"/>
  <c r="Z1816" i="8"/>
  <c r="BD1816" i="8" s="1"/>
  <c r="AA1816" i="8"/>
  <c r="AC1816" i="8" s="1"/>
  <c r="BL1816" i="8"/>
  <c r="H1817" i="8"/>
  <c r="I1817" i="8"/>
  <c r="J1817" i="8"/>
  <c r="K1817" i="8"/>
  <c r="L1817" i="8"/>
  <c r="M1817" i="8"/>
  <c r="P1817" i="8" s="1"/>
  <c r="N1817" i="8"/>
  <c r="O1817" i="8"/>
  <c r="Y1817" i="8"/>
  <c r="Z1817" i="8"/>
  <c r="BD1817" i="8" s="1"/>
  <c r="AA1817" i="8"/>
  <c r="AC1817" i="8" s="1"/>
  <c r="BL1817" i="8"/>
  <c r="H1818" i="8"/>
  <c r="I1818" i="8"/>
  <c r="J1818" i="8"/>
  <c r="K1818" i="8"/>
  <c r="L1818" i="8"/>
  <c r="M1818" i="8"/>
  <c r="N1818" i="8"/>
  <c r="O1818" i="8"/>
  <c r="Y1818" i="8"/>
  <c r="Z1818" i="8"/>
  <c r="BD1818" i="8" s="1"/>
  <c r="AA1818" i="8"/>
  <c r="AC1818" i="8" s="1"/>
  <c r="BL1818" i="8"/>
  <c r="H1819" i="8"/>
  <c r="I1819" i="8"/>
  <c r="J1819" i="8"/>
  <c r="K1819" i="8"/>
  <c r="L1819" i="8"/>
  <c r="M1819" i="8"/>
  <c r="P1819" i="8" s="1"/>
  <c r="N1819" i="8"/>
  <c r="O1819" i="8"/>
  <c r="Y1819" i="8"/>
  <c r="Z1819" i="8"/>
  <c r="BD1819" i="8" s="1"/>
  <c r="AA1819" i="8"/>
  <c r="AC1819" i="8"/>
  <c r="BL1819" i="8"/>
  <c r="H1820" i="8"/>
  <c r="I1820" i="8"/>
  <c r="J1820" i="8"/>
  <c r="K1820" i="8"/>
  <c r="L1820" i="8"/>
  <c r="M1820" i="8"/>
  <c r="P1820" i="8" s="1"/>
  <c r="N1820" i="8"/>
  <c r="O1820" i="8"/>
  <c r="Y1820" i="8"/>
  <c r="Z1820" i="8"/>
  <c r="AA1820" i="8"/>
  <c r="AC1820" i="8" s="1"/>
  <c r="BD1820" i="8"/>
  <c r="BL1820" i="8"/>
  <c r="H1821" i="8"/>
  <c r="I1821" i="8"/>
  <c r="J1821" i="8"/>
  <c r="K1821" i="8"/>
  <c r="L1821" i="8"/>
  <c r="M1821" i="8"/>
  <c r="P1821" i="8" s="1"/>
  <c r="N1821" i="8"/>
  <c r="O1821" i="8"/>
  <c r="Y1821" i="8"/>
  <c r="Z1821" i="8"/>
  <c r="BD1821" i="8" s="1"/>
  <c r="AA1821" i="8"/>
  <c r="AC1821" i="8" s="1"/>
  <c r="BL1821" i="8"/>
  <c r="H1822" i="8"/>
  <c r="I1822" i="8"/>
  <c r="J1822" i="8"/>
  <c r="K1822" i="8"/>
  <c r="L1822" i="8"/>
  <c r="M1822" i="8"/>
  <c r="P1822" i="8" s="1"/>
  <c r="N1822" i="8"/>
  <c r="O1822" i="8"/>
  <c r="Y1822" i="8"/>
  <c r="Z1822" i="8"/>
  <c r="BD1822" i="8" s="1"/>
  <c r="AA1822" i="8"/>
  <c r="AC1822" i="8" s="1"/>
  <c r="BL1822" i="8"/>
  <c r="H1823" i="8"/>
  <c r="I1823" i="8"/>
  <c r="J1823" i="8"/>
  <c r="K1823" i="8"/>
  <c r="L1823" i="8"/>
  <c r="M1823" i="8"/>
  <c r="P1823" i="8" s="1"/>
  <c r="N1823" i="8"/>
  <c r="O1823" i="8"/>
  <c r="Y1823" i="8"/>
  <c r="Z1823" i="8"/>
  <c r="BD1823" i="8" s="1"/>
  <c r="AA1823" i="8"/>
  <c r="AC1823" i="8"/>
  <c r="BL1823" i="8"/>
  <c r="H1824" i="8"/>
  <c r="I1824" i="8"/>
  <c r="J1824" i="8"/>
  <c r="K1824" i="8"/>
  <c r="L1824" i="8"/>
  <c r="M1824" i="8"/>
  <c r="P1824" i="8" s="1"/>
  <c r="N1824" i="8"/>
  <c r="O1824" i="8"/>
  <c r="Y1824" i="8"/>
  <c r="Z1824" i="8"/>
  <c r="BD1824" i="8" s="1"/>
  <c r="AA1824" i="8"/>
  <c r="AC1824" i="8" s="1"/>
  <c r="BL1824" i="8"/>
  <c r="H1825" i="8"/>
  <c r="I1825" i="8"/>
  <c r="J1825" i="8"/>
  <c r="K1825" i="8"/>
  <c r="L1825" i="8"/>
  <c r="M1825" i="8"/>
  <c r="P1825" i="8" s="1"/>
  <c r="N1825" i="8"/>
  <c r="O1825" i="8"/>
  <c r="Y1825" i="8"/>
  <c r="Z1825" i="8"/>
  <c r="BD1825" i="8" s="1"/>
  <c r="AA1825" i="8"/>
  <c r="AC1825" i="8" s="1"/>
  <c r="BL1825" i="8"/>
  <c r="H1826" i="8"/>
  <c r="I1826" i="8"/>
  <c r="J1826" i="8"/>
  <c r="K1826" i="8"/>
  <c r="L1826" i="8"/>
  <c r="M1826" i="8"/>
  <c r="P1826" i="8" s="1"/>
  <c r="N1826" i="8"/>
  <c r="O1826" i="8"/>
  <c r="Y1826" i="8"/>
  <c r="Z1826" i="8"/>
  <c r="BD1826" i="8" s="1"/>
  <c r="AA1826" i="8"/>
  <c r="AC1826" i="8" s="1"/>
  <c r="BL1826" i="8"/>
  <c r="H1827" i="8"/>
  <c r="I1827" i="8"/>
  <c r="J1827" i="8"/>
  <c r="K1827" i="8"/>
  <c r="L1827" i="8"/>
  <c r="M1827" i="8"/>
  <c r="N1827" i="8"/>
  <c r="O1827" i="8"/>
  <c r="P1827" i="8"/>
  <c r="Y1827" i="8"/>
  <c r="Z1827" i="8"/>
  <c r="BD1827" i="8" s="1"/>
  <c r="AA1827" i="8"/>
  <c r="AC1827" i="8"/>
  <c r="BL1827" i="8"/>
  <c r="H1828" i="8"/>
  <c r="I1828" i="8"/>
  <c r="J1828" i="8"/>
  <c r="K1828" i="8"/>
  <c r="L1828" i="8"/>
  <c r="M1828" i="8"/>
  <c r="P1828" i="8" s="1"/>
  <c r="N1828" i="8"/>
  <c r="O1828" i="8"/>
  <c r="Y1828" i="8"/>
  <c r="Z1828" i="8"/>
  <c r="BD1828" i="8" s="1"/>
  <c r="AA1828" i="8"/>
  <c r="AC1828" i="8" s="1"/>
  <c r="BL1828" i="8"/>
  <c r="H1829" i="8"/>
  <c r="I1829" i="8"/>
  <c r="J1829" i="8"/>
  <c r="K1829" i="8"/>
  <c r="L1829" i="8"/>
  <c r="M1829" i="8"/>
  <c r="P1829" i="8" s="1"/>
  <c r="N1829" i="8"/>
  <c r="O1829" i="8"/>
  <c r="Y1829" i="8"/>
  <c r="Z1829" i="8"/>
  <c r="BD1829" i="8" s="1"/>
  <c r="AA1829" i="8"/>
  <c r="AC1829" i="8" s="1"/>
  <c r="BL1829" i="8"/>
  <c r="H1830" i="8"/>
  <c r="I1830" i="8"/>
  <c r="J1830" i="8"/>
  <c r="K1830" i="8"/>
  <c r="L1830" i="8"/>
  <c r="M1830" i="8"/>
  <c r="P1830" i="8" s="1"/>
  <c r="N1830" i="8"/>
  <c r="O1830" i="8"/>
  <c r="Y1830" i="8"/>
  <c r="Z1830" i="8"/>
  <c r="BD1830" i="8" s="1"/>
  <c r="AA1830" i="8"/>
  <c r="AC1830" i="8" s="1"/>
  <c r="BL1830" i="8"/>
  <c r="H1831" i="8"/>
  <c r="I1831" i="8"/>
  <c r="J1831" i="8"/>
  <c r="K1831" i="8"/>
  <c r="L1831" i="8"/>
  <c r="M1831" i="8"/>
  <c r="P1831" i="8" s="1"/>
  <c r="N1831" i="8"/>
  <c r="O1831" i="8"/>
  <c r="Y1831" i="8"/>
  <c r="Z1831" i="8"/>
  <c r="BD1831" i="8" s="1"/>
  <c r="AA1831" i="8"/>
  <c r="AC1831" i="8" s="1"/>
  <c r="BL1831" i="8"/>
  <c r="H1832" i="8"/>
  <c r="I1832" i="8"/>
  <c r="J1832" i="8"/>
  <c r="K1832" i="8"/>
  <c r="L1832" i="8"/>
  <c r="M1832" i="8"/>
  <c r="P1832" i="8" s="1"/>
  <c r="N1832" i="8"/>
  <c r="O1832" i="8"/>
  <c r="Y1832" i="8"/>
  <c r="Z1832" i="8"/>
  <c r="BD1832" i="8" s="1"/>
  <c r="AA1832" i="8"/>
  <c r="AC1832" i="8" s="1"/>
  <c r="BL1832" i="8"/>
  <c r="H1833" i="8"/>
  <c r="I1833" i="8"/>
  <c r="J1833" i="8"/>
  <c r="K1833" i="8"/>
  <c r="L1833" i="8"/>
  <c r="M1833" i="8"/>
  <c r="P1833" i="8" s="1"/>
  <c r="N1833" i="8"/>
  <c r="O1833" i="8"/>
  <c r="Y1833" i="8"/>
  <c r="Z1833" i="8"/>
  <c r="BD1833" i="8" s="1"/>
  <c r="AA1833" i="8"/>
  <c r="AC1833" i="8"/>
  <c r="BL1833" i="8"/>
  <c r="H1834" i="8"/>
  <c r="I1834" i="8"/>
  <c r="J1834" i="8"/>
  <c r="K1834" i="8"/>
  <c r="L1834" i="8"/>
  <c r="M1834" i="8"/>
  <c r="P1834" i="8" s="1"/>
  <c r="N1834" i="8"/>
  <c r="O1834" i="8"/>
  <c r="Y1834" i="8"/>
  <c r="Z1834" i="8"/>
  <c r="BD1834" i="8" s="1"/>
  <c r="AA1834" i="8"/>
  <c r="AC1834" i="8" s="1"/>
  <c r="BL1834" i="8"/>
  <c r="H1835" i="8"/>
  <c r="I1835" i="8"/>
  <c r="J1835" i="8"/>
  <c r="K1835" i="8"/>
  <c r="L1835" i="8"/>
  <c r="M1835" i="8"/>
  <c r="P1835" i="8" s="1"/>
  <c r="N1835" i="8"/>
  <c r="O1835" i="8"/>
  <c r="Y1835" i="8"/>
  <c r="Z1835" i="8"/>
  <c r="BD1835" i="8" s="1"/>
  <c r="AA1835" i="8"/>
  <c r="AC1835" i="8" s="1"/>
  <c r="BL1835" i="8"/>
  <c r="H1836" i="8"/>
  <c r="I1836" i="8"/>
  <c r="J1836" i="8"/>
  <c r="K1836" i="8"/>
  <c r="L1836" i="8"/>
  <c r="M1836" i="8"/>
  <c r="P1836" i="8" s="1"/>
  <c r="N1836" i="8"/>
  <c r="O1836" i="8"/>
  <c r="Y1836" i="8"/>
  <c r="Z1836" i="8"/>
  <c r="BD1836" i="8" s="1"/>
  <c r="AA1836" i="8"/>
  <c r="AC1836" i="8" s="1"/>
  <c r="BL1836" i="8"/>
  <c r="H1837" i="8"/>
  <c r="I1837" i="8"/>
  <c r="J1837" i="8"/>
  <c r="K1837" i="8"/>
  <c r="L1837" i="8"/>
  <c r="M1837" i="8"/>
  <c r="P1837" i="8" s="1"/>
  <c r="N1837" i="8"/>
  <c r="O1837" i="8"/>
  <c r="Y1837" i="8"/>
  <c r="Z1837" i="8"/>
  <c r="BD1837" i="8" s="1"/>
  <c r="AA1837" i="8"/>
  <c r="AC1837" i="8" s="1"/>
  <c r="BL1837" i="8"/>
  <c r="H1838" i="8"/>
  <c r="I1838" i="8"/>
  <c r="J1838" i="8"/>
  <c r="K1838" i="8"/>
  <c r="L1838" i="8"/>
  <c r="M1838" i="8"/>
  <c r="P1838" i="8" s="1"/>
  <c r="N1838" i="8"/>
  <c r="O1838" i="8"/>
  <c r="Y1838" i="8"/>
  <c r="Z1838" i="8"/>
  <c r="BD1838" i="8" s="1"/>
  <c r="AA1838" i="8"/>
  <c r="AC1838" i="8" s="1"/>
  <c r="BL1838" i="8"/>
  <c r="H1839" i="8"/>
  <c r="I1839" i="8"/>
  <c r="J1839" i="8"/>
  <c r="K1839" i="8"/>
  <c r="L1839" i="8"/>
  <c r="M1839" i="8"/>
  <c r="P1839" i="8" s="1"/>
  <c r="N1839" i="8"/>
  <c r="O1839" i="8"/>
  <c r="Y1839" i="8"/>
  <c r="Z1839" i="8"/>
  <c r="BD1839" i="8" s="1"/>
  <c r="AA1839" i="8"/>
  <c r="AC1839" i="8"/>
  <c r="BL1839" i="8"/>
  <c r="H1840" i="8"/>
  <c r="I1840" i="8"/>
  <c r="J1840" i="8"/>
  <c r="K1840" i="8"/>
  <c r="L1840" i="8"/>
  <c r="M1840" i="8"/>
  <c r="P1840" i="8" s="1"/>
  <c r="N1840" i="8"/>
  <c r="O1840" i="8"/>
  <c r="Y1840" i="8"/>
  <c r="Z1840" i="8"/>
  <c r="AA1840" i="8"/>
  <c r="AC1840" i="8" s="1"/>
  <c r="BD1840" i="8"/>
  <c r="BL1840" i="8"/>
  <c r="H1841" i="8"/>
  <c r="I1841" i="8"/>
  <c r="J1841" i="8"/>
  <c r="K1841" i="8"/>
  <c r="L1841" i="8"/>
  <c r="M1841" i="8"/>
  <c r="P1841" i="8" s="1"/>
  <c r="N1841" i="8"/>
  <c r="O1841" i="8"/>
  <c r="Y1841" i="8"/>
  <c r="Z1841" i="8"/>
  <c r="BD1841" i="8" s="1"/>
  <c r="AA1841" i="8"/>
  <c r="AC1841" i="8" s="1"/>
  <c r="BL1841" i="8"/>
  <c r="H1842" i="8"/>
  <c r="I1842" i="8"/>
  <c r="J1842" i="8"/>
  <c r="K1842" i="8"/>
  <c r="L1842" i="8"/>
  <c r="M1842" i="8"/>
  <c r="P1842" i="8" s="1"/>
  <c r="N1842" i="8"/>
  <c r="O1842" i="8"/>
  <c r="Y1842" i="8"/>
  <c r="Z1842" i="8"/>
  <c r="BD1842" i="8" s="1"/>
  <c r="AA1842" i="8"/>
  <c r="AC1842" i="8" s="1"/>
  <c r="BL1842" i="8"/>
  <c r="H1843" i="8"/>
  <c r="I1843" i="8"/>
  <c r="J1843" i="8"/>
  <c r="K1843" i="8"/>
  <c r="L1843" i="8"/>
  <c r="M1843" i="8"/>
  <c r="P1843" i="8" s="1"/>
  <c r="N1843" i="8"/>
  <c r="O1843" i="8"/>
  <c r="Y1843" i="8"/>
  <c r="Z1843" i="8"/>
  <c r="BD1843" i="8" s="1"/>
  <c r="AA1843" i="8"/>
  <c r="AC1843" i="8"/>
  <c r="BL1843" i="8"/>
  <c r="H1844" i="8"/>
  <c r="I1844" i="8"/>
  <c r="J1844" i="8"/>
  <c r="K1844" i="8"/>
  <c r="L1844" i="8"/>
  <c r="M1844" i="8"/>
  <c r="P1844" i="8" s="1"/>
  <c r="N1844" i="8"/>
  <c r="O1844" i="8"/>
  <c r="Y1844" i="8"/>
  <c r="Z1844" i="8"/>
  <c r="BD1844" i="8" s="1"/>
  <c r="AA1844" i="8"/>
  <c r="AC1844" i="8" s="1"/>
  <c r="BL1844" i="8"/>
  <c r="H1845" i="8"/>
  <c r="I1845" i="8"/>
  <c r="J1845" i="8"/>
  <c r="K1845" i="8"/>
  <c r="L1845" i="8"/>
  <c r="M1845" i="8"/>
  <c r="P1845" i="8" s="1"/>
  <c r="N1845" i="8"/>
  <c r="O1845" i="8"/>
  <c r="Y1845" i="8"/>
  <c r="Z1845" i="8"/>
  <c r="BD1845" i="8" s="1"/>
  <c r="AA1845" i="8"/>
  <c r="AC1845" i="8" s="1"/>
  <c r="BL1845" i="8"/>
  <c r="H1846" i="8"/>
  <c r="I1846" i="8"/>
  <c r="J1846" i="8"/>
  <c r="K1846" i="8"/>
  <c r="L1846" i="8"/>
  <c r="M1846" i="8"/>
  <c r="P1846" i="8" s="1"/>
  <c r="N1846" i="8"/>
  <c r="O1846" i="8"/>
  <c r="Y1846" i="8"/>
  <c r="Z1846" i="8"/>
  <c r="AA1846" i="8"/>
  <c r="AC1846" i="8" s="1"/>
  <c r="BD1846" i="8"/>
  <c r="BL1846" i="8"/>
  <c r="H1847" i="8"/>
  <c r="I1847" i="8"/>
  <c r="J1847" i="8"/>
  <c r="K1847" i="8"/>
  <c r="L1847" i="8"/>
  <c r="M1847" i="8"/>
  <c r="N1847" i="8"/>
  <c r="O1847" i="8"/>
  <c r="P1847" i="8"/>
  <c r="Y1847" i="8"/>
  <c r="Z1847" i="8"/>
  <c r="BD1847" i="8" s="1"/>
  <c r="AA1847" i="8"/>
  <c r="AC1847" i="8" s="1"/>
  <c r="BL1847" i="8"/>
  <c r="H1848" i="8"/>
  <c r="I1848" i="8"/>
  <c r="J1848" i="8"/>
  <c r="K1848" i="8"/>
  <c r="L1848" i="8"/>
  <c r="M1848" i="8"/>
  <c r="P1848" i="8" s="1"/>
  <c r="N1848" i="8"/>
  <c r="O1848" i="8"/>
  <c r="Y1848" i="8"/>
  <c r="Z1848" i="8"/>
  <c r="BD1848" i="8" s="1"/>
  <c r="AA1848" i="8"/>
  <c r="AC1848" i="8" s="1"/>
  <c r="BL1848" i="8"/>
  <c r="H1849" i="8"/>
  <c r="I1849" i="8"/>
  <c r="J1849" i="8"/>
  <c r="K1849" i="8"/>
  <c r="L1849" i="8"/>
  <c r="M1849" i="8"/>
  <c r="P1849" i="8" s="1"/>
  <c r="N1849" i="8"/>
  <c r="O1849" i="8"/>
  <c r="Y1849" i="8"/>
  <c r="Z1849" i="8"/>
  <c r="BD1849" i="8" s="1"/>
  <c r="AA1849" i="8"/>
  <c r="AC1849" i="8" s="1"/>
  <c r="BL1849" i="8"/>
  <c r="H1850" i="8"/>
  <c r="I1850" i="8"/>
  <c r="J1850" i="8"/>
  <c r="K1850" i="8"/>
  <c r="L1850" i="8"/>
  <c r="M1850" i="8"/>
  <c r="P1850" i="8" s="1"/>
  <c r="N1850" i="8"/>
  <c r="O1850" i="8"/>
  <c r="Y1850" i="8"/>
  <c r="Z1850" i="8"/>
  <c r="AA1850" i="8"/>
  <c r="AC1850" i="8" s="1"/>
  <c r="BD1850" i="8"/>
  <c r="BL1850" i="8"/>
  <c r="H1851" i="8"/>
  <c r="I1851" i="8"/>
  <c r="J1851" i="8"/>
  <c r="K1851" i="8"/>
  <c r="L1851" i="8"/>
  <c r="M1851" i="8"/>
  <c r="P1851" i="8" s="1"/>
  <c r="N1851" i="8"/>
  <c r="O1851" i="8"/>
  <c r="Y1851" i="8"/>
  <c r="Z1851" i="8"/>
  <c r="BD1851" i="8" s="1"/>
  <c r="AA1851" i="8"/>
  <c r="AC1851" i="8" s="1"/>
  <c r="BL1851" i="8"/>
  <c r="H1852" i="8"/>
  <c r="I1852" i="8"/>
  <c r="J1852" i="8"/>
  <c r="K1852" i="8"/>
  <c r="L1852" i="8"/>
  <c r="M1852" i="8"/>
  <c r="P1852" i="8" s="1"/>
  <c r="N1852" i="8"/>
  <c r="O1852" i="8"/>
  <c r="Y1852" i="8"/>
  <c r="Z1852" i="8"/>
  <c r="BD1852" i="8" s="1"/>
  <c r="AA1852" i="8"/>
  <c r="AC1852" i="8" s="1"/>
  <c r="BL1852" i="8"/>
  <c r="H1853" i="8"/>
  <c r="I1853" i="8"/>
  <c r="J1853" i="8"/>
  <c r="K1853" i="8"/>
  <c r="L1853" i="8"/>
  <c r="M1853" i="8"/>
  <c r="P1853" i="8" s="1"/>
  <c r="N1853" i="8"/>
  <c r="O1853" i="8"/>
  <c r="Y1853" i="8"/>
  <c r="Z1853" i="8"/>
  <c r="BD1853" i="8" s="1"/>
  <c r="AA1853" i="8"/>
  <c r="AC1853" i="8" s="1"/>
  <c r="BL1853" i="8"/>
  <c r="H1854" i="8"/>
  <c r="I1854" i="8"/>
  <c r="J1854" i="8"/>
  <c r="K1854" i="8"/>
  <c r="L1854" i="8"/>
  <c r="M1854" i="8"/>
  <c r="P1854" i="8" s="1"/>
  <c r="N1854" i="8"/>
  <c r="O1854" i="8"/>
  <c r="Y1854" i="8"/>
  <c r="Z1854" i="8"/>
  <c r="BD1854" i="8" s="1"/>
  <c r="AA1854" i="8"/>
  <c r="AC1854" i="8" s="1"/>
  <c r="BL1854" i="8"/>
  <c r="H1855" i="8"/>
  <c r="I1855" i="8"/>
  <c r="J1855" i="8"/>
  <c r="K1855" i="8"/>
  <c r="L1855" i="8"/>
  <c r="M1855" i="8"/>
  <c r="P1855" i="8" s="1"/>
  <c r="N1855" i="8"/>
  <c r="O1855" i="8"/>
  <c r="Y1855" i="8"/>
  <c r="Z1855" i="8"/>
  <c r="BD1855" i="8" s="1"/>
  <c r="AA1855" i="8"/>
  <c r="AC1855" i="8"/>
  <c r="BL1855" i="8"/>
  <c r="H1856" i="8"/>
  <c r="I1856" i="8"/>
  <c r="J1856" i="8"/>
  <c r="K1856" i="8"/>
  <c r="L1856" i="8"/>
  <c r="M1856" i="8"/>
  <c r="N1856" i="8"/>
  <c r="O1856" i="8"/>
  <c r="Y1856" i="8"/>
  <c r="Z1856" i="8"/>
  <c r="BD1856" i="8" s="1"/>
  <c r="AA1856" i="8"/>
  <c r="AC1856" i="8" s="1"/>
  <c r="BL1856" i="8"/>
  <c r="H1857" i="8"/>
  <c r="I1857" i="8"/>
  <c r="J1857" i="8"/>
  <c r="K1857" i="8"/>
  <c r="L1857" i="8"/>
  <c r="M1857" i="8"/>
  <c r="N1857" i="8"/>
  <c r="O1857" i="8"/>
  <c r="Y1857" i="8"/>
  <c r="Z1857" i="8"/>
  <c r="BD1857" i="8" s="1"/>
  <c r="AA1857" i="8"/>
  <c r="AC1857" i="8" s="1"/>
  <c r="BL1857" i="8"/>
  <c r="H1858" i="8"/>
  <c r="I1858" i="8"/>
  <c r="J1858" i="8"/>
  <c r="K1858" i="8"/>
  <c r="L1858" i="8"/>
  <c r="M1858" i="8"/>
  <c r="P1858" i="8" s="1"/>
  <c r="N1858" i="8"/>
  <c r="O1858" i="8"/>
  <c r="Y1858" i="8"/>
  <c r="Z1858" i="8"/>
  <c r="BD1858" i="8" s="1"/>
  <c r="AA1858" i="8"/>
  <c r="AC1858" i="8" s="1"/>
  <c r="BL1858" i="8"/>
  <c r="H1859" i="8"/>
  <c r="I1859" i="8"/>
  <c r="J1859" i="8"/>
  <c r="K1859" i="8"/>
  <c r="L1859" i="8"/>
  <c r="M1859" i="8"/>
  <c r="N1859" i="8"/>
  <c r="O1859" i="8"/>
  <c r="P1859" i="8"/>
  <c r="Y1859" i="8"/>
  <c r="Z1859" i="8"/>
  <c r="BD1859" i="8" s="1"/>
  <c r="AA1859" i="8"/>
  <c r="AC1859" i="8"/>
  <c r="BL1859" i="8"/>
  <c r="H1860" i="8"/>
  <c r="I1860" i="8"/>
  <c r="J1860" i="8"/>
  <c r="K1860" i="8"/>
  <c r="L1860" i="8"/>
  <c r="M1860" i="8"/>
  <c r="P1860" i="8" s="1"/>
  <c r="N1860" i="8"/>
  <c r="O1860" i="8"/>
  <c r="Y1860" i="8"/>
  <c r="Z1860" i="8"/>
  <c r="BD1860" i="8" s="1"/>
  <c r="AA1860" i="8"/>
  <c r="AC1860" i="8" s="1"/>
  <c r="BL1860" i="8"/>
  <c r="H1861" i="8"/>
  <c r="I1861" i="8"/>
  <c r="J1861" i="8"/>
  <c r="K1861" i="8"/>
  <c r="L1861" i="8"/>
  <c r="M1861" i="8"/>
  <c r="P1861" i="8" s="1"/>
  <c r="N1861" i="8"/>
  <c r="O1861" i="8"/>
  <c r="Y1861" i="8"/>
  <c r="Z1861" i="8"/>
  <c r="BD1861" i="8" s="1"/>
  <c r="AA1861" i="8"/>
  <c r="AC1861" i="8" s="1"/>
  <c r="BL1861" i="8"/>
  <c r="H1862" i="8"/>
  <c r="I1862" i="8"/>
  <c r="J1862" i="8"/>
  <c r="K1862" i="8"/>
  <c r="L1862" i="8"/>
  <c r="M1862" i="8"/>
  <c r="P1862" i="8" s="1"/>
  <c r="N1862" i="8"/>
  <c r="O1862" i="8"/>
  <c r="Y1862" i="8"/>
  <c r="Z1862" i="8"/>
  <c r="BD1862" i="8" s="1"/>
  <c r="AA1862" i="8"/>
  <c r="AC1862" i="8" s="1"/>
  <c r="BL1862" i="8"/>
  <c r="H1863" i="8"/>
  <c r="I1863" i="8"/>
  <c r="J1863" i="8"/>
  <c r="K1863" i="8"/>
  <c r="L1863" i="8"/>
  <c r="M1863" i="8"/>
  <c r="P1863" i="8" s="1"/>
  <c r="N1863" i="8"/>
  <c r="O1863" i="8"/>
  <c r="Y1863" i="8"/>
  <c r="Z1863" i="8"/>
  <c r="BD1863" i="8" s="1"/>
  <c r="AA1863" i="8"/>
  <c r="AC1863" i="8" s="1"/>
  <c r="BL1863" i="8"/>
  <c r="H1864" i="8"/>
  <c r="I1864" i="8"/>
  <c r="J1864" i="8"/>
  <c r="K1864" i="8"/>
  <c r="L1864" i="8"/>
  <c r="M1864" i="8"/>
  <c r="P1864" i="8" s="1"/>
  <c r="N1864" i="8"/>
  <c r="O1864" i="8"/>
  <c r="Y1864" i="8"/>
  <c r="Z1864" i="8"/>
  <c r="AA1864" i="8"/>
  <c r="AC1864" i="8" s="1"/>
  <c r="BD1864" i="8"/>
  <c r="BL1864" i="8"/>
  <c r="H1865" i="8"/>
  <c r="I1865" i="8"/>
  <c r="J1865" i="8"/>
  <c r="K1865" i="8"/>
  <c r="L1865" i="8"/>
  <c r="M1865" i="8"/>
  <c r="P1865" i="8" s="1"/>
  <c r="N1865" i="8"/>
  <c r="O1865" i="8"/>
  <c r="Y1865" i="8"/>
  <c r="Z1865" i="8"/>
  <c r="BD1865" i="8" s="1"/>
  <c r="AA1865" i="8"/>
  <c r="AC1865" i="8" s="1"/>
  <c r="BL1865" i="8"/>
  <c r="H1866" i="8"/>
  <c r="I1866" i="8"/>
  <c r="J1866" i="8"/>
  <c r="K1866" i="8"/>
  <c r="L1866" i="8"/>
  <c r="M1866" i="8"/>
  <c r="P1866" i="8" s="1"/>
  <c r="N1866" i="8"/>
  <c r="O1866" i="8"/>
  <c r="Y1866" i="8"/>
  <c r="Z1866" i="8"/>
  <c r="BD1866" i="8" s="1"/>
  <c r="AA1866" i="8"/>
  <c r="AC1866" i="8" s="1"/>
  <c r="BL1866" i="8"/>
  <c r="H1867" i="8"/>
  <c r="I1867" i="8"/>
  <c r="J1867" i="8"/>
  <c r="K1867" i="8"/>
  <c r="L1867" i="8"/>
  <c r="M1867" i="8"/>
  <c r="P1867" i="8" s="1"/>
  <c r="N1867" i="8"/>
  <c r="O1867" i="8"/>
  <c r="Y1867" i="8"/>
  <c r="Z1867" i="8"/>
  <c r="BD1867" i="8" s="1"/>
  <c r="AA1867" i="8"/>
  <c r="AC1867" i="8" s="1"/>
  <c r="BL1867" i="8"/>
  <c r="H1868" i="8"/>
  <c r="I1868" i="8"/>
  <c r="J1868" i="8"/>
  <c r="K1868" i="8"/>
  <c r="L1868" i="8"/>
  <c r="M1868" i="8"/>
  <c r="N1868" i="8"/>
  <c r="O1868" i="8"/>
  <c r="P1868" i="8"/>
  <c r="Y1868" i="8"/>
  <c r="Z1868" i="8"/>
  <c r="BD1868" i="8" s="1"/>
  <c r="AA1868" i="8"/>
  <c r="AC1868" i="8" s="1"/>
  <c r="BL1868" i="8"/>
  <c r="H1869" i="8"/>
  <c r="I1869" i="8"/>
  <c r="J1869" i="8"/>
  <c r="K1869" i="8"/>
  <c r="L1869" i="8"/>
  <c r="M1869" i="8"/>
  <c r="N1869" i="8"/>
  <c r="O1869" i="8"/>
  <c r="P1869" i="8"/>
  <c r="Y1869" i="8"/>
  <c r="Z1869" i="8"/>
  <c r="BD1869" i="8" s="1"/>
  <c r="AA1869" i="8"/>
  <c r="AC1869" i="8" s="1"/>
  <c r="BL1869" i="8"/>
  <c r="H1870" i="8"/>
  <c r="I1870" i="8"/>
  <c r="J1870" i="8"/>
  <c r="K1870" i="8"/>
  <c r="L1870" i="8"/>
  <c r="M1870" i="8"/>
  <c r="P1870" i="8" s="1"/>
  <c r="N1870" i="8"/>
  <c r="O1870" i="8"/>
  <c r="Y1870" i="8"/>
  <c r="Z1870" i="8"/>
  <c r="BD1870" i="8" s="1"/>
  <c r="AA1870" i="8"/>
  <c r="AC1870" i="8" s="1"/>
  <c r="BL1870" i="8"/>
  <c r="H1871" i="8"/>
  <c r="I1871" i="8"/>
  <c r="J1871" i="8"/>
  <c r="K1871" i="8"/>
  <c r="L1871" i="8"/>
  <c r="M1871" i="8"/>
  <c r="P1871" i="8" s="1"/>
  <c r="N1871" i="8"/>
  <c r="O1871" i="8"/>
  <c r="Y1871" i="8"/>
  <c r="Z1871" i="8"/>
  <c r="BD1871" i="8" s="1"/>
  <c r="AA1871" i="8"/>
  <c r="AC1871" i="8" s="1"/>
  <c r="BL1871" i="8"/>
  <c r="H1872" i="8"/>
  <c r="I1872" i="8"/>
  <c r="J1872" i="8"/>
  <c r="K1872" i="8"/>
  <c r="L1872" i="8"/>
  <c r="M1872" i="8"/>
  <c r="P1872" i="8" s="1"/>
  <c r="N1872" i="8"/>
  <c r="O1872" i="8"/>
  <c r="Y1872" i="8"/>
  <c r="Z1872" i="8"/>
  <c r="BD1872" i="8" s="1"/>
  <c r="AA1872" i="8"/>
  <c r="AC1872" i="8" s="1"/>
  <c r="BL1872" i="8"/>
  <c r="H1873" i="8"/>
  <c r="I1873" i="8"/>
  <c r="J1873" i="8"/>
  <c r="K1873" i="8"/>
  <c r="L1873" i="8"/>
  <c r="M1873" i="8"/>
  <c r="P1873" i="8" s="1"/>
  <c r="N1873" i="8"/>
  <c r="O1873" i="8"/>
  <c r="Y1873" i="8"/>
  <c r="Z1873" i="8"/>
  <c r="BD1873" i="8" s="1"/>
  <c r="AA1873" i="8"/>
  <c r="AC1873" i="8" s="1"/>
  <c r="BL1873" i="8"/>
  <c r="H1874" i="8"/>
  <c r="I1874" i="8"/>
  <c r="J1874" i="8"/>
  <c r="K1874" i="8"/>
  <c r="L1874" i="8"/>
  <c r="M1874" i="8"/>
  <c r="P1874" i="8" s="1"/>
  <c r="N1874" i="8"/>
  <c r="O1874" i="8"/>
  <c r="Y1874" i="8"/>
  <c r="Z1874" i="8"/>
  <c r="BD1874" i="8" s="1"/>
  <c r="AA1874" i="8"/>
  <c r="AC1874" i="8" s="1"/>
  <c r="BL1874" i="8"/>
  <c r="H1875" i="8"/>
  <c r="I1875" i="8"/>
  <c r="J1875" i="8"/>
  <c r="K1875" i="8"/>
  <c r="L1875" i="8"/>
  <c r="M1875" i="8"/>
  <c r="P1875" i="8" s="1"/>
  <c r="N1875" i="8"/>
  <c r="O1875" i="8"/>
  <c r="Y1875" i="8"/>
  <c r="Z1875" i="8"/>
  <c r="BD1875" i="8" s="1"/>
  <c r="AA1875" i="8"/>
  <c r="AC1875" i="8" s="1"/>
  <c r="BL1875" i="8"/>
  <c r="H1876" i="8"/>
  <c r="I1876" i="8"/>
  <c r="J1876" i="8"/>
  <c r="K1876" i="8"/>
  <c r="L1876" i="8"/>
  <c r="M1876" i="8"/>
  <c r="P1876" i="8" s="1"/>
  <c r="N1876" i="8"/>
  <c r="O1876" i="8"/>
  <c r="Y1876" i="8"/>
  <c r="Z1876" i="8"/>
  <c r="BD1876" i="8" s="1"/>
  <c r="AA1876" i="8"/>
  <c r="AC1876" i="8" s="1"/>
  <c r="BL1876" i="8"/>
  <c r="H1877" i="8"/>
  <c r="I1877" i="8"/>
  <c r="J1877" i="8"/>
  <c r="K1877" i="8"/>
  <c r="L1877" i="8"/>
  <c r="M1877" i="8"/>
  <c r="P1877" i="8" s="1"/>
  <c r="N1877" i="8"/>
  <c r="O1877" i="8"/>
  <c r="Y1877" i="8"/>
  <c r="Z1877" i="8"/>
  <c r="BD1877" i="8" s="1"/>
  <c r="AA1877" i="8"/>
  <c r="AC1877" i="8" s="1"/>
  <c r="BL1877" i="8"/>
  <c r="H1878" i="8"/>
  <c r="I1878" i="8"/>
  <c r="J1878" i="8"/>
  <c r="K1878" i="8"/>
  <c r="L1878" i="8"/>
  <c r="M1878" i="8"/>
  <c r="P1878" i="8" s="1"/>
  <c r="N1878" i="8"/>
  <c r="O1878" i="8"/>
  <c r="Y1878" i="8"/>
  <c r="Z1878" i="8"/>
  <c r="BD1878" i="8" s="1"/>
  <c r="AA1878" i="8"/>
  <c r="AC1878" i="8" s="1"/>
  <c r="BL1878" i="8"/>
  <c r="H1879" i="8"/>
  <c r="I1879" i="8"/>
  <c r="J1879" i="8"/>
  <c r="K1879" i="8"/>
  <c r="L1879" i="8"/>
  <c r="M1879" i="8"/>
  <c r="N1879" i="8"/>
  <c r="O1879" i="8"/>
  <c r="P1879" i="8"/>
  <c r="Y1879" i="8"/>
  <c r="Z1879" i="8"/>
  <c r="BD1879" i="8" s="1"/>
  <c r="AA1879" i="8"/>
  <c r="AC1879" i="8" s="1"/>
  <c r="BL1879" i="8"/>
  <c r="H1880" i="8"/>
  <c r="I1880" i="8"/>
  <c r="J1880" i="8"/>
  <c r="K1880" i="8"/>
  <c r="L1880" i="8"/>
  <c r="M1880" i="8"/>
  <c r="P1880" i="8" s="1"/>
  <c r="N1880" i="8"/>
  <c r="O1880" i="8"/>
  <c r="Y1880" i="8"/>
  <c r="Z1880" i="8"/>
  <c r="AA1880" i="8"/>
  <c r="AC1880" i="8" s="1"/>
  <c r="BD1880" i="8"/>
  <c r="BL1880" i="8"/>
  <c r="H1881" i="8"/>
  <c r="I1881" i="8"/>
  <c r="J1881" i="8"/>
  <c r="K1881" i="8"/>
  <c r="L1881" i="8"/>
  <c r="M1881" i="8"/>
  <c r="P1881" i="8" s="1"/>
  <c r="N1881" i="8"/>
  <c r="O1881" i="8"/>
  <c r="Y1881" i="8"/>
  <c r="Z1881" i="8"/>
  <c r="BD1881" i="8" s="1"/>
  <c r="AA1881" i="8"/>
  <c r="AC1881" i="8" s="1"/>
  <c r="BL1881" i="8"/>
  <c r="H1882" i="8"/>
  <c r="I1882" i="8"/>
  <c r="J1882" i="8"/>
  <c r="K1882" i="8"/>
  <c r="L1882" i="8"/>
  <c r="M1882" i="8"/>
  <c r="P1882" i="8" s="1"/>
  <c r="N1882" i="8"/>
  <c r="O1882" i="8"/>
  <c r="Y1882" i="8"/>
  <c r="Z1882" i="8"/>
  <c r="BD1882" i="8" s="1"/>
  <c r="AA1882" i="8"/>
  <c r="AC1882" i="8"/>
  <c r="BL1882" i="8"/>
  <c r="H1883" i="8"/>
  <c r="I1883" i="8"/>
  <c r="J1883" i="8"/>
  <c r="K1883" i="8"/>
  <c r="L1883" i="8"/>
  <c r="M1883" i="8"/>
  <c r="P1883" i="8" s="1"/>
  <c r="N1883" i="8"/>
  <c r="O1883" i="8"/>
  <c r="Y1883" i="8"/>
  <c r="Z1883" i="8"/>
  <c r="BD1883" i="8" s="1"/>
  <c r="AA1883" i="8"/>
  <c r="AC1883" i="8" s="1"/>
  <c r="BL1883" i="8"/>
  <c r="H1884" i="8"/>
  <c r="I1884" i="8"/>
  <c r="J1884" i="8"/>
  <c r="K1884" i="8"/>
  <c r="L1884" i="8"/>
  <c r="M1884" i="8"/>
  <c r="N1884" i="8"/>
  <c r="O1884" i="8"/>
  <c r="P1884" i="8"/>
  <c r="Y1884" i="8"/>
  <c r="Z1884" i="8"/>
  <c r="BD1884" i="8" s="1"/>
  <c r="AA1884" i="8"/>
  <c r="AC1884" i="8" s="1"/>
  <c r="BL1884" i="8"/>
  <c r="H1885" i="8"/>
  <c r="I1885" i="8"/>
  <c r="J1885" i="8"/>
  <c r="K1885" i="8"/>
  <c r="L1885" i="8"/>
  <c r="M1885" i="8"/>
  <c r="N1885" i="8"/>
  <c r="O1885" i="8"/>
  <c r="P1885" i="8"/>
  <c r="Y1885" i="8"/>
  <c r="Z1885" i="8"/>
  <c r="BD1885" i="8" s="1"/>
  <c r="AA1885" i="8"/>
  <c r="AC1885" i="8" s="1"/>
  <c r="BL1885" i="8"/>
  <c r="H1886" i="8"/>
  <c r="I1886" i="8"/>
  <c r="J1886" i="8"/>
  <c r="K1886" i="8"/>
  <c r="L1886" i="8"/>
  <c r="M1886" i="8"/>
  <c r="P1886" i="8" s="1"/>
  <c r="N1886" i="8"/>
  <c r="O1886" i="8"/>
  <c r="Y1886" i="8"/>
  <c r="Z1886" i="8"/>
  <c r="BD1886" i="8" s="1"/>
  <c r="AA1886" i="8"/>
  <c r="AC1886" i="8" s="1"/>
  <c r="BL1886" i="8"/>
  <c r="H1887" i="8"/>
  <c r="I1887" i="8"/>
  <c r="J1887" i="8"/>
  <c r="K1887" i="8"/>
  <c r="L1887" i="8"/>
  <c r="M1887" i="8"/>
  <c r="P1887" i="8" s="1"/>
  <c r="N1887" i="8"/>
  <c r="O1887" i="8"/>
  <c r="Y1887" i="8"/>
  <c r="Z1887" i="8"/>
  <c r="BD1887" i="8" s="1"/>
  <c r="AA1887" i="8"/>
  <c r="AC1887" i="8" s="1"/>
  <c r="BL1887" i="8"/>
  <c r="H1888" i="8"/>
  <c r="I1888" i="8"/>
  <c r="J1888" i="8"/>
  <c r="K1888" i="8"/>
  <c r="L1888" i="8"/>
  <c r="M1888" i="8"/>
  <c r="P1888" i="8" s="1"/>
  <c r="N1888" i="8"/>
  <c r="O1888" i="8"/>
  <c r="Y1888" i="8"/>
  <c r="Z1888" i="8"/>
  <c r="BD1888" i="8" s="1"/>
  <c r="AA1888" i="8"/>
  <c r="AC1888" i="8" s="1"/>
  <c r="BL1888" i="8"/>
  <c r="H1889" i="8"/>
  <c r="I1889" i="8"/>
  <c r="J1889" i="8"/>
  <c r="K1889" i="8"/>
  <c r="L1889" i="8"/>
  <c r="M1889" i="8"/>
  <c r="P1889" i="8" s="1"/>
  <c r="N1889" i="8"/>
  <c r="O1889" i="8"/>
  <c r="Y1889" i="8"/>
  <c r="Z1889" i="8"/>
  <c r="BD1889" i="8" s="1"/>
  <c r="AA1889" i="8"/>
  <c r="AC1889" i="8" s="1"/>
  <c r="BL1889" i="8"/>
  <c r="H1890" i="8"/>
  <c r="I1890" i="8"/>
  <c r="J1890" i="8"/>
  <c r="K1890" i="8"/>
  <c r="L1890" i="8"/>
  <c r="M1890" i="8"/>
  <c r="P1890" i="8" s="1"/>
  <c r="N1890" i="8"/>
  <c r="O1890" i="8"/>
  <c r="Y1890" i="8"/>
  <c r="Z1890" i="8"/>
  <c r="BD1890" i="8" s="1"/>
  <c r="AA1890" i="8"/>
  <c r="AC1890" i="8" s="1"/>
  <c r="BL1890" i="8"/>
  <c r="H1891" i="8"/>
  <c r="I1891" i="8"/>
  <c r="J1891" i="8"/>
  <c r="K1891" i="8"/>
  <c r="L1891" i="8"/>
  <c r="M1891" i="8"/>
  <c r="N1891" i="8"/>
  <c r="O1891" i="8"/>
  <c r="P1891" i="8"/>
  <c r="Y1891" i="8"/>
  <c r="Z1891" i="8"/>
  <c r="BD1891" i="8" s="1"/>
  <c r="AA1891" i="8"/>
  <c r="AC1891" i="8" s="1"/>
  <c r="BL1891" i="8"/>
  <c r="H1892" i="8"/>
  <c r="I1892" i="8"/>
  <c r="J1892" i="8"/>
  <c r="K1892" i="8"/>
  <c r="L1892" i="8"/>
  <c r="M1892" i="8"/>
  <c r="P1892" i="8" s="1"/>
  <c r="N1892" i="8"/>
  <c r="O1892" i="8"/>
  <c r="Y1892" i="8"/>
  <c r="Z1892" i="8"/>
  <c r="BD1892" i="8" s="1"/>
  <c r="AA1892" i="8"/>
  <c r="AC1892" i="8" s="1"/>
  <c r="BL1892" i="8"/>
  <c r="H1893" i="8"/>
  <c r="I1893" i="8"/>
  <c r="J1893" i="8"/>
  <c r="K1893" i="8"/>
  <c r="L1893" i="8"/>
  <c r="M1893" i="8"/>
  <c r="P1893" i="8" s="1"/>
  <c r="N1893" i="8"/>
  <c r="O1893" i="8"/>
  <c r="Y1893" i="8"/>
  <c r="Z1893" i="8"/>
  <c r="BD1893" i="8" s="1"/>
  <c r="AA1893" i="8"/>
  <c r="AC1893" i="8" s="1"/>
  <c r="BL1893" i="8"/>
  <c r="H1894" i="8"/>
  <c r="I1894" i="8"/>
  <c r="J1894" i="8"/>
  <c r="K1894" i="8"/>
  <c r="L1894" i="8"/>
  <c r="M1894" i="8"/>
  <c r="P1894" i="8" s="1"/>
  <c r="N1894" i="8"/>
  <c r="O1894" i="8"/>
  <c r="Y1894" i="8"/>
  <c r="Z1894" i="8"/>
  <c r="BD1894" i="8" s="1"/>
  <c r="AA1894" i="8"/>
  <c r="AC1894" i="8" s="1"/>
  <c r="BL1894" i="8"/>
  <c r="H1895" i="8"/>
  <c r="I1895" i="8"/>
  <c r="J1895" i="8"/>
  <c r="K1895" i="8"/>
  <c r="L1895" i="8"/>
  <c r="M1895" i="8"/>
  <c r="P1895" i="8" s="1"/>
  <c r="N1895" i="8"/>
  <c r="O1895" i="8"/>
  <c r="Y1895" i="8"/>
  <c r="Z1895" i="8"/>
  <c r="AA1895" i="8"/>
  <c r="AC1895" i="8" s="1"/>
  <c r="BD1895" i="8"/>
  <c r="BL1895" i="8"/>
  <c r="H1896" i="8"/>
  <c r="I1896" i="8"/>
  <c r="J1896" i="8"/>
  <c r="K1896" i="8"/>
  <c r="L1896" i="8"/>
  <c r="M1896" i="8"/>
  <c r="P1896" i="8" s="1"/>
  <c r="N1896" i="8"/>
  <c r="O1896" i="8"/>
  <c r="Y1896" i="8"/>
  <c r="Z1896" i="8"/>
  <c r="BD1896" i="8" s="1"/>
  <c r="AA1896" i="8"/>
  <c r="AC1896" i="8" s="1"/>
  <c r="BL1896" i="8"/>
  <c r="H1897" i="8"/>
  <c r="I1897" i="8"/>
  <c r="J1897" i="8"/>
  <c r="K1897" i="8"/>
  <c r="L1897" i="8"/>
  <c r="M1897" i="8"/>
  <c r="P1897" i="8" s="1"/>
  <c r="N1897" i="8"/>
  <c r="O1897" i="8"/>
  <c r="Y1897" i="8"/>
  <c r="Z1897" i="8"/>
  <c r="BD1897" i="8" s="1"/>
  <c r="AA1897" i="8"/>
  <c r="AC1897" i="8" s="1"/>
  <c r="BL1897" i="8"/>
  <c r="H1898" i="8"/>
  <c r="I1898" i="8"/>
  <c r="J1898" i="8"/>
  <c r="K1898" i="8"/>
  <c r="L1898" i="8"/>
  <c r="M1898" i="8"/>
  <c r="P1898" i="8" s="1"/>
  <c r="N1898" i="8"/>
  <c r="O1898" i="8"/>
  <c r="Y1898" i="8"/>
  <c r="Z1898" i="8"/>
  <c r="BD1898" i="8" s="1"/>
  <c r="AA1898" i="8"/>
  <c r="AC1898" i="8" s="1"/>
  <c r="BL1898" i="8"/>
  <c r="H1899" i="8"/>
  <c r="I1899" i="8"/>
  <c r="J1899" i="8"/>
  <c r="K1899" i="8"/>
  <c r="L1899" i="8"/>
  <c r="M1899" i="8"/>
  <c r="P1899" i="8" s="1"/>
  <c r="N1899" i="8"/>
  <c r="O1899" i="8"/>
  <c r="Y1899" i="8"/>
  <c r="Z1899" i="8"/>
  <c r="AA1899" i="8"/>
  <c r="AC1899" i="8" s="1"/>
  <c r="BD1899" i="8"/>
  <c r="BL1899" i="8"/>
  <c r="H1900" i="8"/>
  <c r="I1900" i="8"/>
  <c r="J1900" i="8"/>
  <c r="K1900" i="8"/>
  <c r="L1900" i="8"/>
  <c r="M1900" i="8"/>
  <c r="P1900" i="8" s="1"/>
  <c r="N1900" i="8"/>
  <c r="O1900" i="8"/>
  <c r="Y1900" i="8"/>
  <c r="Z1900" i="8"/>
  <c r="BD1900" i="8" s="1"/>
  <c r="AA1900" i="8"/>
  <c r="AC1900" i="8" s="1"/>
  <c r="BL1900" i="8"/>
  <c r="H1901" i="8"/>
  <c r="I1901" i="8"/>
  <c r="J1901" i="8"/>
  <c r="K1901" i="8"/>
  <c r="L1901" i="8"/>
  <c r="M1901" i="8"/>
  <c r="P1901" i="8" s="1"/>
  <c r="N1901" i="8"/>
  <c r="O1901" i="8"/>
  <c r="Y1901" i="8"/>
  <c r="Z1901" i="8"/>
  <c r="AA1901" i="8"/>
  <c r="AC1901" i="8" s="1"/>
  <c r="BD1901" i="8"/>
  <c r="BL1901" i="8"/>
  <c r="H1902" i="8"/>
  <c r="I1902" i="8"/>
  <c r="J1902" i="8"/>
  <c r="K1902" i="8"/>
  <c r="L1902" i="8"/>
  <c r="M1902" i="8"/>
  <c r="P1902" i="8" s="1"/>
  <c r="N1902" i="8"/>
  <c r="O1902" i="8"/>
  <c r="Y1902" i="8"/>
  <c r="Z1902" i="8"/>
  <c r="BD1902" i="8" s="1"/>
  <c r="AA1902" i="8"/>
  <c r="AC1902" i="8" s="1"/>
  <c r="BL1902" i="8"/>
  <c r="H1903" i="8"/>
  <c r="I1903" i="8"/>
  <c r="J1903" i="8"/>
  <c r="K1903" i="8"/>
  <c r="L1903" i="8"/>
  <c r="M1903" i="8"/>
  <c r="P1903" i="8" s="1"/>
  <c r="N1903" i="8"/>
  <c r="O1903" i="8"/>
  <c r="Y1903" i="8"/>
  <c r="Z1903" i="8"/>
  <c r="BD1903" i="8" s="1"/>
  <c r="AA1903" i="8"/>
  <c r="AC1903" i="8" s="1"/>
  <c r="BL1903" i="8"/>
  <c r="H1904" i="8"/>
  <c r="I1904" i="8"/>
  <c r="J1904" i="8"/>
  <c r="K1904" i="8"/>
  <c r="L1904" i="8"/>
  <c r="M1904" i="8"/>
  <c r="P1904" i="8" s="1"/>
  <c r="N1904" i="8"/>
  <c r="O1904" i="8"/>
  <c r="Y1904" i="8"/>
  <c r="Z1904" i="8"/>
  <c r="BD1904" i="8" s="1"/>
  <c r="AA1904" i="8"/>
  <c r="AC1904" i="8" s="1"/>
  <c r="BL1904" i="8"/>
  <c r="H1905" i="8"/>
  <c r="I1905" i="8"/>
  <c r="J1905" i="8"/>
  <c r="K1905" i="8"/>
  <c r="L1905" i="8"/>
  <c r="M1905" i="8"/>
  <c r="P1905" i="8" s="1"/>
  <c r="N1905" i="8"/>
  <c r="O1905" i="8"/>
  <c r="Y1905" i="8"/>
  <c r="Z1905" i="8"/>
  <c r="BD1905" i="8" s="1"/>
  <c r="AA1905" i="8"/>
  <c r="AC1905" i="8" s="1"/>
  <c r="BL1905" i="8"/>
  <c r="H1906" i="8"/>
  <c r="I1906" i="8"/>
  <c r="J1906" i="8"/>
  <c r="K1906" i="8"/>
  <c r="L1906" i="8"/>
  <c r="M1906" i="8"/>
  <c r="P1906" i="8" s="1"/>
  <c r="N1906" i="8"/>
  <c r="O1906" i="8"/>
  <c r="Y1906" i="8"/>
  <c r="Z1906" i="8"/>
  <c r="BD1906" i="8" s="1"/>
  <c r="AA1906" i="8"/>
  <c r="AC1906" i="8" s="1"/>
  <c r="BL1906" i="8"/>
  <c r="H1907" i="8"/>
  <c r="I1907" i="8"/>
  <c r="J1907" i="8"/>
  <c r="K1907" i="8"/>
  <c r="L1907" i="8"/>
  <c r="M1907" i="8"/>
  <c r="P1907" i="8" s="1"/>
  <c r="N1907" i="8"/>
  <c r="O1907" i="8"/>
  <c r="Y1907" i="8"/>
  <c r="Z1907" i="8"/>
  <c r="AA1907" i="8"/>
  <c r="AC1907" i="8" s="1"/>
  <c r="BD1907" i="8"/>
  <c r="BL1907" i="8"/>
  <c r="H1908" i="8"/>
  <c r="I1908" i="8"/>
  <c r="J1908" i="8"/>
  <c r="K1908" i="8"/>
  <c r="L1908" i="8"/>
  <c r="M1908" i="8"/>
  <c r="P1908" i="8" s="1"/>
  <c r="N1908" i="8"/>
  <c r="O1908" i="8"/>
  <c r="Y1908" i="8"/>
  <c r="Z1908" i="8"/>
  <c r="BD1908" i="8" s="1"/>
  <c r="AA1908" i="8"/>
  <c r="AC1908" i="8" s="1"/>
  <c r="BL1908" i="8"/>
  <c r="H1909" i="8"/>
  <c r="I1909" i="8"/>
  <c r="J1909" i="8"/>
  <c r="K1909" i="8"/>
  <c r="L1909" i="8"/>
  <c r="M1909" i="8"/>
  <c r="P1909" i="8" s="1"/>
  <c r="N1909" i="8"/>
  <c r="O1909" i="8"/>
  <c r="Y1909" i="8"/>
  <c r="Z1909" i="8"/>
  <c r="BD1909" i="8" s="1"/>
  <c r="AA1909" i="8"/>
  <c r="AC1909" i="8" s="1"/>
  <c r="BL1909" i="8"/>
  <c r="H1910" i="8"/>
  <c r="I1910" i="8"/>
  <c r="J1910" i="8"/>
  <c r="K1910" i="8"/>
  <c r="L1910" i="8"/>
  <c r="M1910" i="8"/>
  <c r="P1910" i="8" s="1"/>
  <c r="N1910" i="8"/>
  <c r="O1910" i="8"/>
  <c r="Y1910" i="8"/>
  <c r="Z1910" i="8"/>
  <c r="BD1910" i="8" s="1"/>
  <c r="AA1910" i="8"/>
  <c r="AC1910" i="8" s="1"/>
  <c r="BL1910" i="8"/>
  <c r="H1911" i="8"/>
  <c r="I1911" i="8"/>
  <c r="J1911" i="8"/>
  <c r="K1911" i="8"/>
  <c r="L1911" i="8"/>
  <c r="M1911" i="8"/>
  <c r="P1911" i="8" s="1"/>
  <c r="N1911" i="8"/>
  <c r="O1911" i="8"/>
  <c r="Y1911" i="8"/>
  <c r="Z1911" i="8"/>
  <c r="AA1911" i="8"/>
  <c r="AC1911" i="8" s="1"/>
  <c r="BD1911" i="8"/>
  <c r="BL1911" i="8"/>
  <c r="H1912" i="8"/>
  <c r="I1912" i="8"/>
  <c r="J1912" i="8"/>
  <c r="K1912" i="8"/>
  <c r="L1912" i="8"/>
  <c r="M1912" i="8"/>
  <c r="N1912" i="8"/>
  <c r="O1912" i="8"/>
  <c r="P1912" i="8"/>
  <c r="Y1912" i="8"/>
  <c r="Z1912" i="8"/>
  <c r="BD1912" i="8" s="1"/>
  <c r="AA1912" i="8"/>
  <c r="AC1912" i="8" s="1"/>
  <c r="BL1912" i="8"/>
  <c r="H1913" i="8"/>
  <c r="I1913" i="8"/>
  <c r="J1913" i="8"/>
  <c r="K1913" i="8"/>
  <c r="L1913" i="8"/>
  <c r="M1913" i="8"/>
  <c r="N1913" i="8"/>
  <c r="O1913" i="8"/>
  <c r="P1913" i="8"/>
  <c r="Y1913" i="8"/>
  <c r="Z1913" i="8"/>
  <c r="BD1913" i="8" s="1"/>
  <c r="AA1913" i="8"/>
  <c r="AC1913" i="8" s="1"/>
  <c r="BL1913" i="8"/>
  <c r="H1914" i="8"/>
  <c r="I1914" i="8"/>
  <c r="J1914" i="8"/>
  <c r="K1914" i="8"/>
  <c r="L1914" i="8"/>
  <c r="M1914" i="8"/>
  <c r="P1914" i="8" s="1"/>
  <c r="N1914" i="8"/>
  <c r="O1914" i="8"/>
  <c r="Y1914" i="8"/>
  <c r="Z1914" i="8"/>
  <c r="AA1914" i="8"/>
  <c r="AC1914" i="8" s="1"/>
  <c r="BD1914" i="8"/>
  <c r="BL1914" i="8"/>
  <c r="H1915" i="8"/>
  <c r="I1915" i="8"/>
  <c r="J1915" i="8"/>
  <c r="K1915" i="8"/>
  <c r="L1915" i="8"/>
  <c r="M1915" i="8"/>
  <c r="P1915" i="8" s="1"/>
  <c r="N1915" i="8"/>
  <c r="O1915" i="8"/>
  <c r="Y1915" i="8"/>
  <c r="Z1915" i="8"/>
  <c r="BD1915" i="8" s="1"/>
  <c r="AA1915" i="8"/>
  <c r="AC1915" i="8" s="1"/>
  <c r="BL1915" i="8"/>
  <c r="H1916" i="8"/>
  <c r="I1916" i="8"/>
  <c r="J1916" i="8"/>
  <c r="K1916" i="8"/>
  <c r="L1916" i="8"/>
  <c r="M1916" i="8"/>
  <c r="N1916" i="8"/>
  <c r="O1916" i="8"/>
  <c r="P1916" i="8"/>
  <c r="Y1916" i="8"/>
  <c r="Z1916" i="8"/>
  <c r="BD1916" i="8" s="1"/>
  <c r="AA1916" i="8"/>
  <c r="AC1916" i="8" s="1"/>
  <c r="BL1916" i="8"/>
  <c r="H1917" i="8"/>
  <c r="I1917" i="8"/>
  <c r="J1917" i="8"/>
  <c r="K1917" i="8"/>
  <c r="L1917" i="8"/>
  <c r="M1917" i="8"/>
  <c r="P1917" i="8" s="1"/>
  <c r="N1917" i="8"/>
  <c r="O1917" i="8"/>
  <c r="Y1917" i="8"/>
  <c r="Z1917" i="8"/>
  <c r="BD1917" i="8" s="1"/>
  <c r="AA1917" i="8"/>
  <c r="AC1917" i="8" s="1"/>
  <c r="BL1917" i="8"/>
  <c r="H1918" i="8"/>
  <c r="I1918" i="8"/>
  <c r="J1918" i="8"/>
  <c r="K1918" i="8"/>
  <c r="L1918" i="8"/>
  <c r="M1918" i="8"/>
  <c r="P1918" i="8" s="1"/>
  <c r="N1918" i="8"/>
  <c r="O1918" i="8"/>
  <c r="Y1918" i="8"/>
  <c r="Z1918" i="8"/>
  <c r="BD1918" i="8" s="1"/>
  <c r="AA1918" i="8"/>
  <c r="AC1918" i="8" s="1"/>
  <c r="BL1918" i="8"/>
  <c r="H1919" i="8"/>
  <c r="I1919" i="8"/>
  <c r="J1919" i="8"/>
  <c r="K1919" i="8"/>
  <c r="L1919" i="8"/>
  <c r="M1919" i="8"/>
  <c r="N1919" i="8"/>
  <c r="O1919" i="8"/>
  <c r="Y1919" i="8"/>
  <c r="Z1919" i="8"/>
  <c r="AA1919" i="8"/>
  <c r="AC1919" i="8" s="1"/>
  <c r="BD1919" i="8"/>
  <c r="BL1919" i="8"/>
  <c r="H1920" i="8"/>
  <c r="I1920" i="8"/>
  <c r="J1920" i="8"/>
  <c r="K1920" i="8"/>
  <c r="L1920" i="8"/>
  <c r="M1920" i="8"/>
  <c r="P1920" i="8" s="1"/>
  <c r="N1920" i="8"/>
  <c r="O1920" i="8"/>
  <c r="Y1920" i="8"/>
  <c r="Z1920" i="8"/>
  <c r="BD1920" i="8" s="1"/>
  <c r="AA1920" i="8"/>
  <c r="AC1920" i="8" s="1"/>
  <c r="BL1920" i="8"/>
  <c r="H1921" i="8"/>
  <c r="I1921" i="8"/>
  <c r="J1921" i="8"/>
  <c r="K1921" i="8"/>
  <c r="L1921" i="8"/>
  <c r="M1921" i="8"/>
  <c r="P1921" i="8" s="1"/>
  <c r="N1921" i="8"/>
  <c r="O1921" i="8"/>
  <c r="Y1921" i="8"/>
  <c r="Z1921" i="8"/>
  <c r="BD1921" i="8" s="1"/>
  <c r="AA1921" i="8"/>
  <c r="AC1921" i="8" s="1"/>
  <c r="BL1921" i="8"/>
  <c r="H1922" i="8"/>
  <c r="I1922" i="8"/>
  <c r="J1922" i="8"/>
  <c r="K1922" i="8"/>
  <c r="L1922" i="8"/>
  <c r="M1922" i="8"/>
  <c r="P1922" i="8" s="1"/>
  <c r="N1922" i="8"/>
  <c r="O1922" i="8"/>
  <c r="Y1922" i="8"/>
  <c r="Z1922" i="8"/>
  <c r="BD1922" i="8" s="1"/>
  <c r="AA1922" i="8"/>
  <c r="AC1922" i="8"/>
  <c r="BL1922" i="8"/>
  <c r="H1923" i="8"/>
  <c r="I1923" i="8"/>
  <c r="J1923" i="8"/>
  <c r="K1923" i="8"/>
  <c r="L1923" i="8"/>
  <c r="M1923" i="8"/>
  <c r="P1923" i="8" s="1"/>
  <c r="N1923" i="8"/>
  <c r="O1923" i="8"/>
  <c r="Y1923" i="8"/>
  <c r="Z1923" i="8"/>
  <c r="AA1923" i="8"/>
  <c r="AC1923" i="8" s="1"/>
  <c r="BD1923" i="8"/>
  <c r="BL1923" i="8"/>
  <c r="H1924" i="8"/>
  <c r="I1924" i="8"/>
  <c r="J1924" i="8"/>
  <c r="K1924" i="8"/>
  <c r="L1924" i="8"/>
  <c r="M1924" i="8"/>
  <c r="P1924" i="8" s="1"/>
  <c r="N1924" i="8"/>
  <c r="O1924" i="8"/>
  <c r="Y1924" i="8"/>
  <c r="Z1924" i="8"/>
  <c r="BD1924" i="8" s="1"/>
  <c r="AA1924" i="8"/>
  <c r="AC1924" i="8" s="1"/>
  <c r="BL1924" i="8"/>
  <c r="H1925" i="8"/>
  <c r="I1925" i="8"/>
  <c r="J1925" i="8"/>
  <c r="K1925" i="8"/>
  <c r="L1925" i="8"/>
  <c r="M1925" i="8"/>
  <c r="P1925" i="8" s="1"/>
  <c r="N1925" i="8"/>
  <c r="O1925" i="8"/>
  <c r="Y1925" i="8"/>
  <c r="Z1925" i="8"/>
  <c r="BD1925" i="8" s="1"/>
  <c r="AA1925" i="8"/>
  <c r="AC1925" i="8" s="1"/>
  <c r="BL1925" i="8"/>
  <c r="H1926" i="8"/>
  <c r="I1926" i="8"/>
  <c r="J1926" i="8"/>
  <c r="K1926" i="8"/>
  <c r="L1926" i="8"/>
  <c r="M1926" i="8"/>
  <c r="P1926" i="8" s="1"/>
  <c r="N1926" i="8"/>
  <c r="O1926" i="8"/>
  <c r="Y1926" i="8"/>
  <c r="Z1926" i="8"/>
  <c r="AA1926" i="8"/>
  <c r="AC1926" i="8" s="1"/>
  <c r="BD1926" i="8"/>
  <c r="BL1926" i="8"/>
  <c r="H1927" i="8"/>
  <c r="I1927" i="8"/>
  <c r="J1927" i="8"/>
  <c r="K1927" i="8"/>
  <c r="L1927" i="8"/>
  <c r="M1927" i="8"/>
  <c r="P1927" i="8" s="1"/>
  <c r="N1927" i="8"/>
  <c r="O1927" i="8"/>
  <c r="Y1927" i="8"/>
  <c r="Z1927" i="8"/>
  <c r="AA1927" i="8"/>
  <c r="AC1927" i="8" s="1"/>
  <c r="BD1927" i="8"/>
  <c r="BL1927" i="8"/>
  <c r="H1928" i="8"/>
  <c r="I1928" i="8"/>
  <c r="J1928" i="8"/>
  <c r="K1928" i="8"/>
  <c r="L1928" i="8"/>
  <c r="M1928" i="8"/>
  <c r="P1928" i="8" s="1"/>
  <c r="N1928" i="8"/>
  <c r="O1928" i="8"/>
  <c r="Y1928" i="8"/>
  <c r="Z1928" i="8"/>
  <c r="BD1928" i="8" s="1"/>
  <c r="AA1928" i="8"/>
  <c r="AC1928" i="8" s="1"/>
  <c r="BL1928" i="8"/>
  <c r="H1929" i="8"/>
  <c r="I1929" i="8"/>
  <c r="J1929" i="8"/>
  <c r="K1929" i="8"/>
  <c r="L1929" i="8"/>
  <c r="M1929" i="8"/>
  <c r="P1929" i="8" s="1"/>
  <c r="N1929" i="8"/>
  <c r="O1929" i="8"/>
  <c r="Y1929" i="8"/>
  <c r="Z1929" i="8"/>
  <c r="BD1929" i="8" s="1"/>
  <c r="AA1929" i="8"/>
  <c r="AC1929" i="8" s="1"/>
  <c r="BL1929" i="8"/>
  <c r="H1930" i="8"/>
  <c r="I1930" i="8"/>
  <c r="J1930" i="8"/>
  <c r="K1930" i="8"/>
  <c r="L1930" i="8"/>
  <c r="M1930" i="8"/>
  <c r="P1930" i="8" s="1"/>
  <c r="N1930" i="8"/>
  <c r="O1930" i="8"/>
  <c r="Y1930" i="8"/>
  <c r="Z1930" i="8"/>
  <c r="BD1930" i="8" s="1"/>
  <c r="AA1930" i="8"/>
  <c r="AC1930" i="8" s="1"/>
  <c r="BL1930" i="8"/>
  <c r="H1931" i="8"/>
  <c r="I1931" i="8"/>
  <c r="J1931" i="8"/>
  <c r="K1931" i="8"/>
  <c r="L1931" i="8"/>
  <c r="M1931" i="8"/>
  <c r="P1931" i="8" s="1"/>
  <c r="N1931" i="8"/>
  <c r="O1931" i="8"/>
  <c r="Y1931" i="8"/>
  <c r="Z1931" i="8"/>
  <c r="BD1931" i="8" s="1"/>
  <c r="AA1931" i="8"/>
  <c r="AC1931" i="8" s="1"/>
  <c r="BL1931" i="8"/>
  <c r="H1932" i="8"/>
  <c r="I1932" i="8"/>
  <c r="J1932" i="8"/>
  <c r="K1932" i="8"/>
  <c r="L1932" i="8"/>
  <c r="M1932" i="8"/>
  <c r="N1932" i="8"/>
  <c r="O1932" i="8"/>
  <c r="P1932" i="8"/>
  <c r="Y1932" i="8"/>
  <c r="Z1932" i="8"/>
  <c r="BD1932" i="8" s="1"/>
  <c r="AA1932" i="8"/>
  <c r="AC1932" i="8" s="1"/>
  <c r="BL1932" i="8"/>
  <c r="H1933" i="8"/>
  <c r="I1933" i="8"/>
  <c r="J1933" i="8"/>
  <c r="K1933" i="8"/>
  <c r="L1933" i="8"/>
  <c r="M1933" i="8"/>
  <c r="N1933" i="8"/>
  <c r="O1933" i="8"/>
  <c r="P1933" i="8"/>
  <c r="Y1933" i="8"/>
  <c r="Z1933" i="8"/>
  <c r="BD1933" i="8" s="1"/>
  <c r="AA1933" i="8"/>
  <c r="AC1933" i="8" s="1"/>
  <c r="BL1933" i="8"/>
  <c r="H1934" i="8"/>
  <c r="I1934" i="8"/>
  <c r="J1934" i="8"/>
  <c r="K1934" i="8"/>
  <c r="L1934" i="8"/>
  <c r="M1934" i="8"/>
  <c r="P1934" i="8" s="1"/>
  <c r="N1934" i="8"/>
  <c r="O1934" i="8"/>
  <c r="Y1934" i="8"/>
  <c r="Z1934" i="8"/>
  <c r="BD1934" i="8" s="1"/>
  <c r="AA1934" i="8"/>
  <c r="AC1934" i="8" s="1"/>
  <c r="BL1934" i="8"/>
  <c r="H1935" i="8"/>
  <c r="I1935" i="8"/>
  <c r="J1935" i="8"/>
  <c r="K1935" i="8"/>
  <c r="L1935" i="8"/>
  <c r="M1935" i="8"/>
  <c r="P1935" i="8" s="1"/>
  <c r="N1935" i="8"/>
  <c r="O1935" i="8"/>
  <c r="Y1935" i="8"/>
  <c r="Z1935" i="8"/>
  <c r="BD1935" i="8" s="1"/>
  <c r="AA1935" i="8"/>
  <c r="AC1935" i="8" s="1"/>
  <c r="BL1935" i="8"/>
  <c r="H1936" i="8"/>
  <c r="I1936" i="8"/>
  <c r="J1936" i="8"/>
  <c r="K1936" i="8"/>
  <c r="L1936" i="8"/>
  <c r="M1936" i="8"/>
  <c r="P1936" i="8" s="1"/>
  <c r="N1936" i="8"/>
  <c r="O1936" i="8"/>
  <c r="Y1936" i="8"/>
  <c r="Z1936" i="8"/>
  <c r="BD1936" i="8" s="1"/>
  <c r="AA1936" i="8"/>
  <c r="AC1936" i="8" s="1"/>
  <c r="BL1936" i="8"/>
  <c r="H1937" i="8"/>
  <c r="I1937" i="8"/>
  <c r="J1937" i="8"/>
  <c r="K1937" i="8"/>
  <c r="L1937" i="8"/>
  <c r="M1937" i="8"/>
  <c r="P1937" i="8" s="1"/>
  <c r="N1937" i="8"/>
  <c r="O1937" i="8"/>
  <c r="Y1937" i="8"/>
  <c r="Z1937" i="8"/>
  <c r="BD1937" i="8" s="1"/>
  <c r="AA1937" i="8"/>
  <c r="AC1937" i="8" s="1"/>
  <c r="BL1937" i="8"/>
  <c r="H1938" i="8"/>
  <c r="I1938" i="8"/>
  <c r="J1938" i="8"/>
  <c r="K1938" i="8"/>
  <c r="L1938" i="8"/>
  <c r="M1938" i="8"/>
  <c r="P1938" i="8" s="1"/>
  <c r="N1938" i="8"/>
  <c r="O1938" i="8"/>
  <c r="Y1938" i="8"/>
  <c r="Z1938" i="8"/>
  <c r="AA1938" i="8"/>
  <c r="AC1938" i="8"/>
  <c r="BD1938" i="8"/>
  <c r="BL1938" i="8"/>
  <c r="H1939" i="8"/>
  <c r="I1939" i="8"/>
  <c r="J1939" i="8"/>
  <c r="K1939" i="8"/>
  <c r="L1939" i="8"/>
  <c r="M1939" i="8"/>
  <c r="P1939" i="8" s="1"/>
  <c r="N1939" i="8"/>
  <c r="O1939" i="8"/>
  <c r="Y1939" i="8"/>
  <c r="Z1939" i="8"/>
  <c r="BD1939" i="8" s="1"/>
  <c r="AA1939" i="8"/>
  <c r="AC1939" i="8" s="1"/>
  <c r="BL1939" i="8"/>
  <c r="H1940" i="8"/>
  <c r="I1940" i="8"/>
  <c r="J1940" i="8"/>
  <c r="K1940" i="8"/>
  <c r="L1940" i="8"/>
  <c r="M1940" i="8"/>
  <c r="P1940" i="8" s="1"/>
  <c r="N1940" i="8"/>
  <c r="O1940" i="8"/>
  <c r="Y1940" i="8"/>
  <c r="Z1940" i="8"/>
  <c r="BD1940" i="8" s="1"/>
  <c r="AA1940" i="8"/>
  <c r="AC1940" i="8" s="1"/>
  <c r="BL1940" i="8"/>
  <c r="H1941" i="8"/>
  <c r="I1941" i="8"/>
  <c r="J1941" i="8"/>
  <c r="K1941" i="8"/>
  <c r="L1941" i="8"/>
  <c r="M1941" i="8"/>
  <c r="P1941" i="8" s="1"/>
  <c r="N1941" i="8"/>
  <c r="O1941" i="8"/>
  <c r="Y1941" i="8"/>
  <c r="Z1941" i="8"/>
  <c r="BD1941" i="8" s="1"/>
  <c r="AA1941" i="8"/>
  <c r="AC1941" i="8" s="1"/>
  <c r="BL1941" i="8"/>
  <c r="H1942" i="8"/>
  <c r="I1942" i="8"/>
  <c r="J1942" i="8"/>
  <c r="K1942" i="8"/>
  <c r="L1942" i="8"/>
  <c r="M1942" i="8"/>
  <c r="N1942" i="8"/>
  <c r="O1942" i="8"/>
  <c r="P1942" i="8"/>
  <c r="Y1942" i="8"/>
  <c r="Z1942" i="8"/>
  <c r="BD1942" i="8" s="1"/>
  <c r="AA1942" i="8"/>
  <c r="AC1942" i="8" s="1"/>
  <c r="BL1942" i="8"/>
  <c r="H1943" i="8"/>
  <c r="I1943" i="8"/>
  <c r="J1943" i="8"/>
  <c r="K1943" i="8"/>
  <c r="L1943" i="8"/>
  <c r="M1943" i="8"/>
  <c r="P1943" i="8" s="1"/>
  <c r="N1943" i="8"/>
  <c r="O1943" i="8"/>
  <c r="Y1943" i="8"/>
  <c r="Z1943" i="8"/>
  <c r="AA1943" i="8"/>
  <c r="AC1943" i="8" s="1"/>
  <c r="BD1943" i="8"/>
  <c r="BL1943" i="8"/>
  <c r="H1944" i="8"/>
  <c r="I1944" i="8"/>
  <c r="J1944" i="8"/>
  <c r="K1944" i="8"/>
  <c r="L1944" i="8"/>
  <c r="M1944" i="8"/>
  <c r="P1944" i="8" s="1"/>
  <c r="N1944" i="8"/>
  <c r="O1944" i="8"/>
  <c r="Y1944" i="8"/>
  <c r="Z1944" i="8"/>
  <c r="BD1944" i="8" s="1"/>
  <c r="AA1944" i="8"/>
  <c r="AC1944" i="8" s="1"/>
  <c r="BL1944" i="8"/>
  <c r="H1945" i="8"/>
  <c r="I1945" i="8"/>
  <c r="J1945" i="8"/>
  <c r="K1945" i="8"/>
  <c r="L1945" i="8"/>
  <c r="M1945" i="8"/>
  <c r="P1945" i="8" s="1"/>
  <c r="N1945" i="8"/>
  <c r="O1945" i="8"/>
  <c r="Y1945" i="8"/>
  <c r="Z1945" i="8"/>
  <c r="BD1945" i="8" s="1"/>
  <c r="AA1945" i="8"/>
  <c r="AC1945" i="8" s="1"/>
  <c r="BL1945" i="8"/>
  <c r="H1946" i="8"/>
  <c r="I1946" i="8"/>
  <c r="J1946" i="8"/>
  <c r="K1946" i="8"/>
  <c r="L1946" i="8"/>
  <c r="M1946" i="8"/>
  <c r="P1946" i="8" s="1"/>
  <c r="N1946" i="8"/>
  <c r="O1946" i="8"/>
  <c r="Y1946" i="8"/>
  <c r="Z1946" i="8"/>
  <c r="BD1946" i="8" s="1"/>
  <c r="AA1946" i="8"/>
  <c r="AC1946" i="8" s="1"/>
  <c r="BL1946" i="8"/>
  <c r="H1947" i="8"/>
  <c r="I1947" i="8"/>
  <c r="J1947" i="8"/>
  <c r="K1947" i="8"/>
  <c r="L1947" i="8"/>
  <c r="M1947" i="8"/>
  <c r="P1947" i="8" s="1"/>
  <c r="N1947" i="8"/>
  <c r="O1947" i="8"/>
  <c r="Y1947" i="8"/>
  <c r="Z1947" i="8"/>
  <c r="BD1947" i="8" s="1"/>
  <c r="AA1947" i="8"/>
  <c r="AC1947" i="8" s="1"/>
  <c r="BL1947" i="8"/>
  <c r="H1948" i="8"/>
  <c r="I1948" i="8"/>
  <c r="J1948" i="8"/>
  <c r="K1948" i="8"/>
  <c r="L1948" i="8"/>
  <c r="M1948" i="8"/>
  <c r="P1948" i="8" s="1"/>
  <c r="N1948" i="8"/>
  <c r="O1948" i="8"/>
  <c r="Y1948" i="8"/>
  <c r="Z1948" i="8"/>
  <c r="BD1948" i="8" s="1"/>
  <c r="AA1948" i="8"/>
  <c r="AC1948" i="8" s="1"/>
  <c r="BL1948" i="8"/>
  <c r="H1949" i="8"/>
  <c r="I1949" i="8"/>
  <c r="J1949" i="8"/>
  <c r="K1949" i="8"/>
  <c r="L1949" i="8"/>
  <c r="M1949" i="8"/>
  <c r="P1949" i="8" s="1"/>
  <c r="N1949" i="8"/>
  <c r="O1949" i="8"/>
  <c r="Y1949" i="8"/>
  <c r="Z1949" i="8"/>
  <c r="BD1949" i="8" s="1"/>
  <c r="AA1949" i="8"/>
  <c r="AC1949" i="8" s="1"/>
  <c r="BL1949" i="8"/>
  <c r="H1950" i="8"/>
  <c r="I1950" i="8"/>
  <c r="J1950" i="8"/>
  <c r="K1950" i="8"/>
  <c r="L1950" i="8"/>
  <c r="M1950" i="8"/>
  <c r="P1950" i="8" s="1"/>
  <c r="N1950" i="8"/>
  <c r="O1950" i="8"/>
  <c r="Y1950" i="8"/>
  <c r="Z1950" i="8"/>
  <c r="BD1950" i="8" s="1"/>
  <c r="AA1950" i="8"/>
  <c r="AC1950" i="8" s="1"/>
  <c r="BL1950" i="8"/>
  <c r="H1951" i="8"/>
  <c r="I1951" i="8"/>
  <c r="J1951" i="8"/>
  <c r="K1951" i="8"/>
  <c r="L1951" i="8"/>
  <c r="M1951" i="8"/>
  <c r="P1951" i="8" s="1"/>
  <c r="N1951" i="8"/>
  <c r="O1951" i="8"/>
  <c r="Y1951" i="8"/>
  <c r="Z1951" i="8"/>
  <c r="AA1951" i="8"/>
  <c r="AC1951" i="8" s="1"/>
  <c r="BD1951" i="8"/>
  <c r="BL1951" i="8"/>
  <c r="H1952" i="8"/>
  <c r="I1952" i="8"/>
  <c r="J1952" i="8"/>
  <c r="K1952" i="8"/>
  <c r="L1952" i="8"/>
  <c r="M1952" i="8"/>
  <c r="P1952" i="8" s="1"/>
  <c r="N1952" i="8"/>
  <c r="O1952" i="8"/>
  <c r="Y1952" i="8"/>
  <c r="Z1952" i="8"/>
  <c r="BD1952" i="8" s="1"/>
  <c r="AA1952" i="8"/>
  <c r="AC1952" i="8" s="1"/>
  <c r="BL1952" i="8"/>
  <c r="H1953" i="8"/>
  <c r="I1953" i="8"/>
  <c r="J1953" i="8"/>
  <c r="K1953" i="8"/>
  <c r="L1953" i="8"/>
  <c r="M1953" i="8"/>
  <c r="P1953" i="8" s="1"/>
  <c r="N1953" i="8"/>
  <c r="O1953" i="8"/>
  <c r="Y1953" i="8"/>
  <c r="Z1953" i="8"/>
  <c r="BD1953" i="8" s="1"/>
  <c r="AA1953" i="8"/>
  <c r="AC1953" i="8" s="1"/>
  <c r="BL1953" i="8"/>
  <c r="H1954" i="8"/>
  <c r="I1954" i="8"/>
  <c r="J1954" i="8"/>
  <c r="K1954" i="8"/>
  <c r="L1954" i="8"/>
  <c r="M1954" i="8"/>
  <c r="P1954" i="8" s="1"/>
  <c r="N1954" i="8"/>
  <c r="O1954" i="8"/>
  <c r="Y1954" i="8"/>
  <c r="Z1954" i="8"/>
  <c r="BD1954" i="8" s="1"/>
  <c r="AA1954" i="8"/>
  <c r="AC1954" i="8" s="1"/>
  <c r="BL1954" i="8"/>
  <c r="H1955" i="8"/>
  <c r="I1955" i="8"/>
  <c r="J1955" i="8"/>
  <c r="K1955" i="8"/>
  <c r="L1955" i="8"/>
  <c r="M1955" i="8"/>
  <c r="P1955" i="8" s="1"/>
  <c r="N1955" i="8"/>
  <c r="O1955" i="8"/>
  <c r="Y1955" i="8"/>
  <c r="Z1955" i="8"/>
  <c r="AA1955" i="8"/>
  <c r="AC1955" i="8" s="1"/>
  <c r="BD1955" i="8"/>
  <c r="BL1955" i="8"/>
  <c r="H1956" i="8"/>
  <c r="I1956" i="8"/>
  <c r="J1956" i="8"/>
  <c r="K1956" i="8"/>
  <c r="L1956" i="8"/>
  <c r="M1956" i="8"/>
  <c r="P1956" i="8" s="1"/>
  <c r="N1956" i="8"/>
  <c r="O1956" i="8"/>
  <c r="Y1956" i="8"/>
  <c r="Z1956" i="8"/>
  <c r="BD1956" i="8" s="1"/>
  <c r="AA1956" i="8"/>
  <c r="AC1956" i="8" s="1"/>
  <c r="BL1956" i="8"/>
  <c r="H1957" i="8"/>
  <c r="I1957" i="8"/>
  <c r="J1957" i="8"/>
  <c r="K1957" i="8"/>
  <c r="L1957" i="8"/>
  <c r="M1957" i="8"/>
  <c r="P1957" i="8" s="1"/>
  <c r="N1957" i="8"/>
  <c r="O1957" i="8"/>
  <c r="Y1957" i="8"/>
  <c r="Z1957" i="8"/>
  <c r="AA1957" i="8"/>
  <c r="AC1957" i="8" s="1"/>
  <c r="BD1957" i="8"/>
  <c r="BL1957" i="8"/>
  <c r="H1958" i="8"/>
  <c r="I1958" i="8"/>
  <c r="J1958" i="8"/>
  <c r="K1958" i="8"/>
  <c r="L1958" i="8"/>
  <c r="M1958" i="8"/>
  <c r="P1958" i="8" s="1"/>
  <c r="N1958" i="8"/>
  <c r="O1958" i="8"/>
  <c r="Y1958" i="8"/>
  <c r="Z1958" i="8"/>
  <c r="BD1958" i="8" s="1"/>
  <c r="AA1958" i="8"/>
  <c r="AC1958" i="8" s="1"/>
  <c r="BL1958" i="8"/>
  <c r="H1959" i="8"/>
  <c r="I1959" i="8"/>
  <c r="J1959" i="8"/>
  <c r="K1959" i="8"/>
  <c r="L1959" i="8"/>
  <c r="M1959" i="8"/>
  <c r="P1959" i="8" s="1"/>
  <c r="N1959" i="8"/>
  <c r="O1959" i="8"/>
  <c r="Y1959" i="8"/>
  <c r="Z1959" i="8"/>
  <c r="BD1959" i="8" s="1"/>
  <c r="AA1959" i="8"/>
  <c r="AC1959" i="8" s="1"/>
  <c r="BL1959" i="8"/>
  <c r="H1960" i="8"/>
  <c r="I1960" i="8"/>
  <c r="J1960" i="8"/>
  <c r="K1960" i="8"/>
  <c r="L1960" i="8"/>
  <c r="M1960" i="8"/>
  <c r="P1960" i="8" s="1"/>
  <c r="N1960" i="8"/>
  <c r="O1960" i="8"/>
  <c r="Y1960" i="8"/>
  <c r="Z1960" i="8"/>
  <c r="BD1960" i="8" s="1"/>
  <c r="AA1960" i="8"/>
  <c r="AC1960" i="8" s="1"/>
  <c r="BL1960" i="8"/>
  <c r="H1961" i="8"/>
  <c r="I1961" i="8"/>
  <c r="J1961" i="8"/>
  <c r="K1961" i="8"/>
  <c r="L1961" i="8"/>
  <c r="M1961" i="8"/>
  <c r="P1961" i="8" s="1"/>
  <c r="N1961" i="8"/>
  <c r="O1961" i="8"/>
  <c r="Y1961" i="8"/>
  <c r="Z1961" i="8"/>
  <c r="AA1961" i="8"/>
  <c r="AC1961" i="8" s="1"/>
  <c r="BD1961" i="8"/>
  <c r="BL1961" i="8"/>
  <c r="H1962" i="8"/>
  <c r="I1962" i="8"/>
  <c r="J1962" i="8"/>
  <c r="K1962" i="8"/>
  <c r="L1962" i="8"/>
  <c r="M1962" i="8"/>
  <c r="P1962" i="8" s="1"/>
  <c r="N1962" i="8"/>
  <c r="O1962" i="8"/>
  <c r="Y1962" i="8"/>
  <c r="Z1962" i="8"/>
  <c r="BD1962" i="8" s="1"/>
  <c r="AA1962" i="8"/>
  <c r="AC1962" i="8" s="1"/>
  <c r="BL1962" i="8"/>
  <c r="H1963" i="8"/>
  <c r="I1963" i="8"/>
  <c r="J1963" i="8"/>
  <c r="K1963" i="8"/>
  <c r="L1963" i="8"/>
  <c r="M1963" i="8"/>
  <c r="N1963" i="8"/>
  <c r="O1963" i="8"/>
  <c r="Y1963" i="8"/>
  <c r="Z1963" i="8"/>
  <c r="BD1963" i="8" s="1"/>
  <c r="AA1963" i="8"/>
  <c r="AC1963" i="8" s="1"/>
  <c r="BL1963" i="8"/>
  <c r="H1964" i="8"/>
  <c r="I1964" i="8"/>
  <c r="J1964" i="8"/>
  <c r="K1964" i="8"/>
  <c r="L1964" i="8"/>
  <c r="M1964" i="8"/>
  <c r="P1964" i="8" s="1"/>
  <c r="N1964" i="8"/>
  <c r="O1964" i="8"/>
  <c r="Y1964" i="8"/>
  <c r="Z1964" i="8"/>
  <c r="BD1964" i="8" s="1"/>
  <c r="AA1964" i="8"/>
  <c r="AC1964" i="8" s="1"/>
  <c r="BL1964" i="8"/>
  <c r="H1965" i="8"/>
  <c r="I1965" i="8"/>
  <c r="J1965" i="8"/>
  <c r="K1965" i="8"/>
  <c r="L1965" i="8"/>
  <c r="M1965" i="8"/>
  <c r="N1965" i="8"/>
  <c r="O1965" i="8"/>
  <c r="Y1965" i="8"/>
  <c r="Z1965" i="8"/>
  <c r="BD1965" i="8" s="1"/>
  <c r="AA1965" i="8"/>
  <c r="AC1965" i="8" s="1"/>
  <c r="BL1965" i="8"/>
  <c r="H1966" i="8"/>
  <c r="I1966" i="8"/>
  <c r="J1966" i="8"/>
  <c r="K1966" i="8"/>
  <c r="L1966" i="8"/>
  <c r="M1966" i="8"/>
  <c r="P1966" i="8" s="1"/>
  <c r="N1966" i="8"/>
  <c r="O1966" i="8"/>
  <c r="Y1966" i="8"/>
  <c r="Z1966" i="8"/>
  <c r="BD1966" i="8" s="1"/>
  <c r="AA1966" i="8"/>
  <c r="AC1966" i="8" s="1"/>
  <c r="BL1966" i="8"/>
  <c r="H1967" i="8"/>
  <c r="I1967" i="8"/>
  <c r="J1967" i="8"/>
  <c r="K1967" i="8"/>
  <c r="L1967" i="8"/>
  <c r="M1967" i="8"/>
  <c r="P1967" i="8" s="1"/>
  <c r="N1967" i="8"/>
  <c r="O1967" i="8"/>
  <c r="Y1967" i="8"/>
  <c r="Z1967" i="8"/>
  <c r="AA1967" i="8"/>
  <c r="AC1967" i="8" s="1"/>
  <c r="BD1967" i="8"/>
  <c r="BL1967" i="8"/>
  <c r="H1968" i="8"/>
  <c r="I1968" i="8"/>
  <c r="J1968" i="8"/>
  <c r="K1968" i="8"/>
  <c r="L1968" i="8"/>
  <c r="M1968" i="8"/>
  <c r="P1968" i="8" s="1"/>
  <c r="N1968" i="8"/>
  <c r="O1968" i="8"/>
  <c r="Y1968" i="8"/>
  <c r="Z1968" i="8"/>
  <c r="BD1968" i="8" s="1"/>
  <c r="AA1968" i="8"/>
  <c r="AC1968" i="8"/>
  <c r="BL1968" i="8"/>
  <c r="H1969" i="8"/>
  <c r="I1969" i="8"/>
  <c r="J1969" i="8"/>
  <c r="K1969" i="8"/>
  <c r="L1969" i="8"/>
  <c r="M1969" i="8"/>
  <c r="P1969" i="8" s="1"/>
  <c r="N1969" i="8"/>
  <c r="O1969" i="8"/>
  <c r="Y1969" i="8"/>
  <c r="Z1969" i="8"/>
  <c r="BD1969" i="8" s="1"/>
  <c r="AA1969" i="8"/>
  <c r="AC1969" i="8" s="1"/>
  <c r="BL1969" i="8"/>
  <c r="H1970" i="8"/>
  <c r="I1970" i="8"/>
  <c r="J1970" i="8"/>
  <c r="K1970" i="8"/>
  <c r="L1970" i="8"/>
  <c r="M1970" i="8"/>
  <c r="P1970" i="8" s="1"/>
  <c r="N1970" i="8"/>
  <c r="O1970" i="8"/>
  <c r="Y1970" i="8"/>
  <c r="Z1970" i="8"/>
  <c r="BD1970" i="8" s="1"/>
  <c r="AA1970" i="8"/>
  <c r="AC1970" i="8" s="1"/>
  <c r="H1971" i="8"/>
  <c r="I1971" i="8"/>
  <c r="J1971" i="8"/>
  <c r="K1971" i="8"/>
  <c r="L1971" i="8"/>
  <c r="M1971" i="8"/>
  <c r="N1971" i="8"/>
  <c r="O1971" i="8"/>
  <c r="Y1971" i="8"/>
  <c r="Z1971" i="8"/>
  <c r="BD1971" i="8" s="1"/>
  <c r="AA1971" i="8"/>
  <c r="AC1971" i="8" s="1"/>
  <c r="BL1971" i="8"/>
  <c r="H1972" i="8"/>
  <c r="I1972" i="8"/>
  <c r="J1972" i="8"/>
  <c r="K1972" i="8"/>
  <c r="L1972" i="8"/>
  <c r="M1972" i="8"/>
  <c r="N1972" i="8"/>
  <c r="O1972" i="8"/>
  <c r="Y1972" i="8"/>
  <c r="Z1972" i="8"/>
  <c r="BD1972" i="8" s="1"/>
  <c r="AA1972" i="8"/>
  <c r="AC1972" i="8" s="1"/>
  <c r="BL1972" i="8"/>
  <c r="H1973" i="8"/>
  <c r="I1973" i="8"/>
  <c r="J1973" i="8"/>
  <c r="K1973" i="8"/>
  <c r="L1973" i="8"/>
  <c r="M1973" i="8"/>
  <c r="N1973" i="8"/>
  <c r="O1973" i="8"/>
  <c r="Y1973" i="8"/>
  <c r="Z1973" i="8"/>
  <c r="BD1973" i="8" s="1"/>
  <c r="AA1973" i="8"/>
  <c r="AC1973" i="8" s="1"/>
  <c r="BL1973" i="8"/>
  <c r="H1974" i="8"/>
  <c r="I1974" i="8"/>
  <c r="J1974" i="8"/>
  <c r="K1974" i="8"/>
  <c r="L1974" i="8"/>
  <c r="M1974" i="8"/>
  <c r="N1974" i="8"/>
  <c r="O1974" i="8"/>
  <c r="Y1974" i="8"/>
  <c r="Z1974" i="8"/>
  <c r="AA1974" i="8"/>
  <c r="AC1974" i="8" s="1"/>
  <c r="BD1974" i="8"/>
  <c r="BL1974" i="8"/>
  <c r="H1975" i="8"/>
  <c r="I1975" i="8"/>
  <c r="J1975" i="8"/>
  <c r="K1975" i="8"/>
  <c r="L1975" i="8"/>
  <c r="M1975" i="8"/>
  <c r="N1975" i="8"/>
  <c r="O1975" i="8"/>
  <c r="Y1975" i="8"/>
  <c r="Z1975" i="8"/>
  <c r="BD1975" i="8" s="1"/>
  <c r="AA1975" i="8"/>
  <c r="AC1975" i="8" s="1"/>
  <c r="BL1975" i="8"/>
  <c r="H1976" i="8"/>
  <c r="I1976" i="8"/>
  <c r="J1976" i="8"/>
  <c r="K1976" i="8"/>
  <c r="L1976" i="8"/>
  <c r="M1976" i="8"/>
  <c r="N1976" i="8"/>
  <c r="O1976" i="8"/>
  <c r="Y1976" i="8"/>
  <c r="Z1976" i="8"/>
  <c r="AA1976" i="8"/>
  <c r="AC1976" i="8" s="1"/>
  <c r="BD1976" i="8"/>
  <c r="BL1976" i="8"/>
  <c r="H1977" i="8"/>
  <c r="I1977" i="8"/>
  <c r="J1977" i="8"/>
  <c r="K1977" i="8"/>
  <c r="L1977" i="8"/>
  <c r="M1977" i="8"/>
  <c r="N1977" i="8"/>
  <c r="O1977" i="8"/>
  <c r="Y1977" i="8"/>
  <c r="Z1977" i="8"/>
  <c r="BD1977" i="8" s="1"/>
  <c r="AA1977" i="8"/>
  <c r="AC1977" i="8" s="1"/>
  <c r="BL1977" i="8"/>
  <c r="H1978" i="8"/>
  <c r="I1978" i="8"/>
  <c r="J1978" i="8"/>
  <c r="K1978" i="8"/>
  <c r="L1978" i="8"/>
  <c r="M1978" i="8"/>
  <c r="N1978" i="8"/>
  <c r="O1978" i="8"/>
  <c r="Y1978" i="8"/>
  <c r="Z1978" i="8"/>
  <c r="BD1978" i="8" s="1"/>
  <c r="AA1978" i="8"/>
  <c r="AC1978" i="8" s="1"/>
  <c r="BL1978" i="8"/>
  <c r="H1979" i="8"/>
  <c r="I1979" i="8"/>
  <c r="J1979" i="8"/>
  <c r="K1979" i="8"/>
  <c r="L1979" i="8"/>
  <c r="M1979" i="8"/>
  <c r="N1979" i="8"/>
  <c r="O1979" i="8"/>
  <c r="Y1979" i="8"/>
  <c r="Z1979" i="8"/>
  <c r="BD1979" i="8" s="1"/>
  <c r="AA1979" i="8"/>
  <c r="AC1979" i="8" s="1"/>
  <c r="BL1979" i="8"/>
  <c r="H1980" i="8"/>
  <c r="I1980" i="8"/>
  <c r="J1980" i="8"/>
  <c r="K1980" i="8"/>
  <c r="L1980" i="8"/>
  <c r="M1980" i="8"/>
  <c r="N1980" i="8"/>
  <c r="P1980" i="8" s="1"/>
  <c r="O1980" i="8"/>
  <c r="Y1980" i="8"/>
  <c r="Z1980" i="8"/>
  <c r="BD1980" i="8" s="1"/>
  <c r="AA1980" i="8"/>
  <c r="AC1980" i="8" s="1"/>
  <c r="BL1980" i="8"/>
  <c r="H1981" i="8"/>
  <c r="I1981" i="8"/>
  <c r="J1981" i="8"/>
  <c r="K1981" i="8"/>
  <c r="L1981" i="8"/>
  <c r="M1981" i="8"/>
  <c r="N1981" i="8"/>
  <c r="O1981" i="8"/>
  <c r="Y1981" i="8"/>
  <c r="Z1981" i="8"/>
  <c r="BD1981" i="8" s="1"/>
  <c r="AA1981" i="8"/>
  <c r="AC1981" i="8"/>
  <c r="BL1981" i="8"/>
  <c r="H1982" i="8"/>
  <c r="I1982" i="8"/>
  <c r="J1982" i="8"/>
  <c r="K1982" i="8"/>
  <c r="L1982" i="8"/>
  <c r="M1982" i="8"/>
  <c r="N1982" i="8"/>
  <c r="O1982" i="8"/>
  <c r="Y1982" i="8"/>
  <c r="Z1982" i="8"/>
  <c r="BD1982" i="8" s="1"/>
  <c r="AA1982" i="8"/>
  <c r="AC1982" i="8" s="1"/>
  <c r="BL1982" i="8"/>
  <c r="H1983" i="8"/>
  <c r="I1983" i="8"/>
  <c r="J1983" i="8"/>
  <c r="K1983" i="8"/>
  <c r="L1983" i="8"/>
  <c r="M1983" i="8"/>
  <c r="N1983" i="8"/>
  <c r="O1983" i="8"/>
  <c r="Y1983" i="8"/>
  <c r="Z1983" i="8"/>
  <c r="BD1983" i="8" s="1"/>
  <c r="AA1983" i="8"/>
  <c r="AC1983" i="8" s="1"/>
  <c r="BL1983" i="8"/>
  <c r="H1984" i="8"/>
  <c r="I1984" i="8"/>
  <c r="J1984" i="8"/>
  <c r="K1984" i="8"/>
  <c r="L1984" i="8"/>
  <c r="M1984" i="8"/>
  <c r="P1984" i="8" s="1"/>
  <c r="N1984" i="8"/>
  <c r="O1984" i="8"/>
  <c r="Y1984" i="8"/>
  <c r="Z1984" i="8"/>
  <c r="BD1984" i="8" s="1"/>
  <c r="AA1984" i="8"/>
  <c r="AC1984" i="8" s="1"/>
  <c r="BL1984" i="8"/>
  <c r="H1985" i="8"/>
  <c r="I1985" i="8"/>
  <c r="J1985" i="8"/>
  <c r="K1985" i="8"/>
  <c r="L1985" i="8"/>
  <c r="M1985" i="8"/>
  <c r="N1985" i="8"/>
  <c r="O1985" i="8"/>
  <c r="Y1985" i="8"/>
  <c r="Z1985" i="8"/>
  <c r="BD1985" i="8" s="1"/>
  <c r="AA1985" i="8"/>
  <c r="AC1985" i="8" s="1"/>
  <c r="BL1985" i="8"/>
  <c r="H1986" i="8"/>
  <c r="I1986" i="8"/>
  <c r="J1986" i="8"/>
  <c r="K1986" i="8"/>
  <c r="L1986" i="8"/>
  <c r="M1986" i="8"/>
  <c r="N1986" i="8"/>
  <c r="O1986" i="8"/>
  <c r="Y1986" i="8"/>
  <c r="Z1986" i="8"/>
  <c r="AA1986" i="8"/>
  <c r="AC1986" i="8" s="1"/>
  <c r="BD1986" i="8"/>
  <c r="BL1986" i="8"/>
  <c r="H1987" i="8"/>
  <c r="I1987" i="8"/>
  <c r="J1987" i="8"/>
  <c r="K1987" i="8"/>
  <c r="L1987" i="8"/>
  <c r="M1987" i="8"/>
  <c r="N1987" i="8"/>
  <c r="O1987" i="8"/>
  <c r="Y1987" i="8"/>
  <c r="Z1987" i="8"/>
  <c r="BD1987" i="8" s="1"/>
  <c r="AA1987" i="8"/>
  <c r="AC1987" i="8" s="1"/>
  <c r="BL1987" i="8"/>
  <c r="H1988" i="8"/>
  <c r="I1988" i="8"/>
  <c r="J1988" i="8"/>
  <c r="K1988" i="8"/>
  <c r="L1988" i="8"/>
  <c r="M1988" i="8"/>
  <c r="N1988" i="8"/>
  <c r="P1988" i="8" s="1"/>
  <c r="O1988" i="8"/>
  <c r="Y1988" i="8"/>
  <c r="Z1988" i="8"/>
  <c r="AA1988" i="8"/>
  <c r="AC1988" i="8" s="1"/>
  <c r="BD1988" i="8"/>
  <c r="BL1988" i="8"/>
  <c r="H1989" i="8"/>
  <c r="I1989" i="8"/>
  <c r="J1989" i="8"/>
  <c r="K1989" i="8"/>
  <c r="L1989" i="8"/>
  <c r="M1989" i="8"/>
  <c r="N1989" i="8"/>
  <c r="O1989" i="8"/>
  <c r="Y1989" i="8"/>
  <c r="Z1989" i="8"/>
  <c r="BD1989" i="8" s="1"/>
  <c r="AA1989" i="8"/>
  <c r="AC1989" i="8"/>
  <c r="BL1989" i="8"/>
  <c r="H1990" i="8"/>
  <c r="I1990" i="8"/>
  <c r="J1990" i="8"/>
  <c r="K1990" i="8"/>
  <c r="L1990" i="8"/>
  <c r="M1990" i="8"/>
  <c r="P1990" i="8" s="1"/>
  <c r="N1990" i="8"/>
  <c r="O1990" i="8"/>
  <c r="Y1990" i="8"/>
  <c r="Z1990" i="8"/>
  <c r="BD1990" i="8" s="1"/>
  <c r="AA1990" i="8"/>
  <c r="AC1990" i="8" s="1"/>
  <c r="BL1990" i="8"/>
  <c r="H1991" i="8"/>
  <c r="I1991" i="8"/>
  <c r="J1991" i="8"/>
  <c r="K1991" i="8"/>
  <c r="L1991" i="8"/>
  <c r="M1991" i="8"/>
  <c r="N1991" i="8"/>
  <c r="O1991" i="8"/>
  <c r="Y1991" i="8"/>
  <c r="Z1991" i="8"/>
  <c r="BD1991" i="8" s="1"/>
  <c r="AA1991" i="8"/>
  <c r="AC1991" i="8" s="1"/>
  <c r="BL1991" i="8"/>
  <c r="H1992" i="8"/>
  <c r="I1992" i="8"/>
  <c r="J1992" i="8"/>
  <c r="K1992" i="8"/>
  <c r="L1992" i="8"/>
  <c r="M1992" i="8"/>
  <c r="P1992" i="8" s="1"/>
  <c r="N1992" i="8"/>
  <c r="O1992" i="8"/>
  <c r="Y1992" i="8"/>
  <c r="Z1992" i="8"/>
  <c r="AA1992" i="8"/>
  <c r="AC1992" i="8" s="1"/>
  <c r="BD1992" i="8"/>
  <c r="BL1992" i="8"/>
  <c r="H1993" i="8"/>
  <c r="I1993" i="8"/>
  <c r="J1993" i="8"/>
  <c r="K1993" i="8"/>
  <c r="L1993" i="8"/>
  <c r="M1993" i="8"/>
  <c r="P1993" i="8" s="1"/>
  <c r="N1993" i="8"/>
  <c r="O1993" i="8"/>
  <c r="Y1993" i="8"/>
  <c r="Z1993" i="8"/>
  <c r="BD1993" i="8" s="1"/>
  <c r="AA1993" i="8"/>
  <c r="AC1993" i="8" s="1"/>
  <c r="BL1993" i="8"/>
  <c r="H1994" i="8"/>
  <c r="Z1994" i="8"/>
  <c r="BD1994" i="8" s="1"/>
  <c r="AA1994" i="8"/>
  <c r="H1995" i="8"/>
  <c r="I1995" i="8"/>
  <c r="J1995" i="8"/>
  <c r="K1995" i="8"/>
  <c r="L1995" i="8"/>
  <c r="M1995" i="8"/>
  <c r="N1995" i="8"/>
  <c r="O1995" i="8"/>
  <c r="Y1995" i="8"/>
  <c r="Z1995" i="8"/>
  <c r="BD1995" i="8" s="1"/>
  <c r="AA1995" i="8"/>
  <c r="AC1995" i="8" s="1"/>
  <c r="BL1995" i="8"/>
  <c r="H1996" i="8"/>
  <c r="I1996" i="8"/>
  <c r="J1996" i="8"/>
  <c r="K1996" i="8"/>
  <c r="L1996" i="8"/>
  <c r="M1996" i="8"/>
  <c r="N1996" i="8"/>
  <c r="O1996" i="8"/>
  <c r="Y1996" i="8"/>
  <c r="Z1996" i="8"/>
  <c r="BD1996" i="8" s="1"/>
  <c r="AA1996" i="8"/>
  <c r="AC1996" i="8" s="1"/>
  <c r="BL1996" i="8"/>
  <c r="H1997" i="8"/>
  <c r="I1997" i="8"/>
  <c r="J1997" i="8"/>
  <c r="K1997" i="8"/>
  <c r="L1997" i="8"/>
  <c r="M1997" i="8"/>
  <c r="N1997" i="8"/>
  <c r="O1997" i="8"/>
  <c r="Y1997" i="8"/>
  <c r="Z1997" i="8"/>
  <c r="AA1997" i="8"/>
  <c r="AC1997" i="8" s="1"/>
  <c r="BD1997" i="8"/>
  <c r="BL1997" i="8"/>
  <c r="H1998" i="8"/>
  <c r="I1998" i="8"/>
  <c r="J1998" i="8"/>
  <c r="K1998" i="8"/>
  <c r="L1998" i="8"/>
  <c r="M1998" i="8"/>
  <c r="N1998" i="8"/>
  <c r="O1998" i="8"/>
  <c r="Y1998" i="8"/>
  <c r="Z1998" i="8"/>
  <c r="BD1998" i="8" s="1"/>
  <c r="AA1998" i="8"/>
  <c r="AC1998" i="8" s="1"/>
  <c r="BL1998" i="8"/>
  <c r="I1999" i="8"/>
  <c r="J1999" i="8"/>
  <c r="K1999" i="8"/>
  <c r="L1999" i="8"/>
  <c r="M1999" i="8"/>
  <c r="P1999" i="8" s="1"/>
  <c r="N1999" i="8"/>
  <c r="O1999" i="8"/>
  <c r="Y1999" i="8"/>
  <c r="Z1999" i="8"/>
  <c r="BD1999" i="8" s="1"/>
  <c r="AA1999" i="8"/>
  <c r="AC1999" i="8" s="1"/>
  <c r="BL1999" i="8"/>
  <c r="I2000" i="8"/>
  <c r="J2000" i="8"/>
  <c r="K2000" i="8"/>
  <c r="L2000" i="8"/>
  <c r="M2000" i="8"/>
  <c r="P2000" i="8" s="1"/>
  <c r="N2000" i="8"/>
  <c r="O2000" i="8"/>
  <c r="Y2000" i="8"/>
  <c r="Z2000" i="8"/>
  <c r="BD2000" i="8" s="1"/>
  <c r="AA2000" i="8"/>
  <c r="AC2000" i="8" s="1"/>
  <c r="BL2000" i="8"/>
  <c r="I2001" i="8"/>
  <c r="J2001" i="8"/>
  <c r="K2001" i="8"/>
  <c r="L2001" i="8"/>
  <c r="M2001" i="8"/>
  <c r="P2001" i="8" s="1"/>
  <c r="N2001" i="8"/>
  <c r="O2001" i="8"/>
  <c r="Y2001" i="8"/>
  <c r="Z2001" i="8"/>
  <c r="BD2001" i="8" s="1"/>
  <c r="AA2001" i="8"/>
  <c r="AC2001" i="8"/>
  <c r="BL2001" i="8"/>
  <c r="I2002" i="8"/>
  <c r="J2002" i="8"/>
  <c r="K2002" i="8"/>
  <c r="L2002" i="8"/>
  <c r="M2002" i="8"/>
  <c r="P2002" i="8" s="1"/>
  <c r="N2002" i="8"/>
  <c r="O2002" i="8"/>
  <c r="Y2002" i="8"/>
  <c r="Z2002" i="8"/>
  <c r="BD2002" i="8" s="1"/>
  <c r="AA2002" i="8"/>
  <c r="AC2002" i="8" s="1"/>
  <c r="BL2002" i="8"/>
  <c r="I2003" i="8"/>
  <c r="J2003" i="8"/>
  <c r="K2003" i="8"/>
  <c r="L2003" i="8"/>
  <c r="M2003" i="8"/>
  <c r="P2003" i="8" s="1"/>
  <c r="N2003" i="8"/>
  <c r="O2003" i="8"/>
  <c r="Y2003" i="8"/>
  <c r="Z2003" i="8"/>
  <c r="BD2003" i="8" s="1"/>
  <c r="AA2003" i="8"/>
  <c r="AC2003" i="8" s="1"/>
  <c r="BL2003" i="8"/>
  <c r="I2004" i="8"/>
  <c r="J2004" i="8"/>
  <c r="K2004" i="8"/>
  <c r="L2004" i="8"/>
  <c r="M2004" i="8"/>
  <c r="P2004" i="8" s="1"/>
  <c r="N2004" i="8"/>
  <c r="O2004" i="8"/>
  <c r="Y2004" i="8"/>
  <c r="Z2004" i="8"/>
  <c r="BD2004" i="8" s="1"/>
  <c r="AA2004" i="8"/>
  <c r="AC2004" i="8"/>
  <c r="BL2004" i="8"/>
  <c r="I2005" i="8"/>
  <c r="J2005" i="8"/>
  <c r="K2005" i="8"/>
  <c r="L2005" i="8"/>
  <c r="M2005" i="8"/>
  <c r="P2005" i="8" s="1"/>
  <c r="N2005" i="8"/>
  <c r="O2005" i="8"/>
  <c r="Y2005" i="8"/>
  <c r="Z2005" i="8"/>
  <c r="BD2005" i="8" s="1"/>
  <c r="AA2005" i="8"/>
  <c r="AC2005" i="8" s="1"/>
  <c r="BL2005" i="8"/>
  <c r="I2006" i="8"/>
  <c r="J2006" i="8"/>
  <c r="K2006" i="8"/>
  <c r="L2006" i="8"/>
  <c r="M2006" i="8"/>
  <c r="P2006" i="8" s="1"/>
  <c r="N2006" i="8"/>
  <c r="O2006" i="8"/>
  <c r="Y2006" i="8"/>
  <c r="Z2006" i="8"/>
  <c r="BD2006" i="8" s="1"/>
  <c r="AA2006" i="8"/>
  <c r="AC2006" i="8" s="1"/>
  <c r="BL2006" i="8"/>
  <c r="I2007" i="8"/>
  <c r="J2007" i="8"/>
  <c r="K2007" i="8"/>
  <c r="L2007" i="8"/>
  <c r="M2007" i="8"/>
  <c r="P2007" i="8" s="1"/>
  <c r="N2007" i="8"/>
  <c r="O2007" i="8"/>
  <c r="Y2007" i="8"/>
  <c r="Z2007" i="8"/>
  <c r="BD2007" i="8" s="1"/>
  <c r="AA2007" i="8"/>
  <c r="AC2007" i="8" s="1"/>
  <c r="BL2007" i="8"/>
  <c r="I2008" i="8"/>
  <c r="J2008" i="8"/>
  <c r="K2008" i="8"/>
  <c r="L2008" i="8"/>
  <c r="M2008" i="8"/>
  <c r="P2008" i="8" s="1"/>
  <c r="N2008" i="8"/>
  <c r="O2008" i="8"/>
  <c r="Y2008" i="8"/>
  <c r="Z2008" i="8"/>
  <c r="BD2008" i="8" s="1"/>
  <c r="AA2008" i="8"/>
  <c r="AC2008" i="8" s="1"/>
  <c r="BL2008" i="8"/>
  <c r="I2009" i="8"/>
  <c r="J2009" i="8"/>
  <c r="K2009" i="8"/>
  <c r="L2009" i="8"/>
  <c r="M2009" i="8"/>
  <c r="P2009" i="8" s="1"/>
  <c r="N2009" i="8"/>
  <c r="O2009" i="8"/>
  <c r="Y2009" i="8"/>
  <c r="Z2009" i="8"/>
  <c r="BD2009" i="8" s="1"/>
  <c r="AA2009" i="8"/>
  <c r="AC2009" i="8" s="1"/>
  <c r="BL2009" i="8"/>
  <c r="I2010" i="8"/>
  <c r="J2010" i="8"/>
  <c r="K2010" i="8"/>
  <c r="L2010" i="8"/>
  <c r="M2010" i="8"/>
  <c r="P2010" i="8" s="1"/>
  <c r="N2010" i="8"/>
  <c r="O2010" i="8"/>
  <c r="Y2010" i="8"/>
  <c r="Z2010" i="8"/>
  <c r="BD2010" i="8" s="1"/>
  <c r="AA2010" i="8"/>
  <c r="AC2010" i="8" s="1"/>
  <c r="BL2010" i="8"/>
  <c r="I2011" i="8"/>
  <c r="J2011" i="8"/>
  <c r="K2011" i="8"/>
  <c r="L2011" i="8"/>
  <c r="M2011" i="8"/>
  <c r="P2011" i="8" s="1"/>
  <c r="N2011" i="8"/>
  <c r="O2011" i="8"/>
  <c r="Y2011" i="8"/>
  <c r="Z2011" i="8"/>
  <c r="BD2011" i="8" s="1"/>
  <c r="AA2011" i="8"/>
  <c r="AC2011" i="8" s="1"/>
  <c r="BL2011" i="8"/>
  <c r="I2012" i="8"/>
  <c r="J2012" i="8"/>
  <c r="K2012" i="8"/>
  <c r="L2012" i="8"/>
  <c r="M2012" i="8"/>
  <c r="N2012" i="8"/>
  <c r="O2012" i="8"/>
  <c r="P2012" i="8"/>
  <c r="Y2012" i="8"/>
  <c r="Z2012" i="8"/>
  <c r="BD2012" i="8" s="1"/>
  <c r="AA2012" i="8"/>
  <c r="AC2012" i="8" s="1"/>
  <c r="BL2012" i="8"/>
  <c r="I2013" i="8"/>
  <c r="J2013" i="8"/>
  <c r="K2013" i="8"/>
  <c r="L2013" i="8"/>
  <c r="M2013" i="8"/>
  <c r="P2013" i="8" s="1"/>
  <c r="N2013" i="8"/>
  <c r="O2013" i="8"/>
  <c r="Y2013" i="8"/>
  <c r="Z2013" i="8"/>
  <c r="BD2013" i="8" s="1"/>
  <c r="AA2013" i="8"/>
  <c r="AC2013" i="8" s="1"/>
  <c r="BL2013" i="8"/>
  <c r="I2014" i="8"/>
  <c r="J2014" i="8"/>
  <c r="K2014" i="8"/>
  <c r="L2014" i="8"/>
  <c r="M2014" i="8"/>
  <c r="N2014" i="8"/>
  <c r="O2014" i="8"/>
  <c r="P2014" i="8"/>
  <c r="Y2014" i="8"/>
  <c r="Z2014" i="8"/>
  <c r="BD2014" i="8" s="1"/>
  <c r="AA2014" i="8"/>
  <c r="AC2014" i="8" s="1"/>
  <c r="BL2014" i="8"/>
  <c r="I2015" i="8"/>
  <c r="J2015" i="8"/>
  <c r="K2015" i="8"/>
  <c r="L2015" i="8"/>
  <c r="M2015" i="8"/>
  <c r="P2015" i="8" s="1"/>
  <c r="N2015" i="8"/>
  <c r="O2015" i="8"/>
  <c r="Y2015" i="8"/>
  <c r="Z2015" i="8"/>
  <c r="BD2015" i="8" s="1"/>
  <c r="AA2015" i="8"/>
  <c r="AC2015" i="8" s="1"/>
  <c r="BL2015" i="8"/>
  <c r="I2016" i="8"/>
  <c r="J2016" i="8"/>
  <c r="K2016" i="8"/>
  <c r="L2016" i="8"/>
  <c r="M2016" i="8"/>
  <c r="P2016" i="8" s="1"/>
  <c r="N2016" i="8"/>
  <c r="O2016" i="8"/>
  <c r="Y2016" i="8"/>
  <c r="Z2016" i="8"/>
  <c r="BD2016" i="8" s="1"/>
  <c r="AA2016" i="8"/>
  <c r="AC2016" i="8" s="1"/>
  <c r="BL2016" i="8"/>
  <c r="I2017" i="8"/>
  <c r="J2017" i="8"/>
  <c r="K2017" i="8"/>
  <c r="L2017" i="8"/>
  <c r="M2017" i="8"/>
  <c r="P2017" i="8" s="1"/>
  <c r="N2017" i="8"/>
  <c r="O2017" i="8"/>
  <c r="Y2017" i="8"/>
  <c r="Z2017" i="8"/>
  <c r="BD2017" i="8" s="1"/>
  <c r="AA2017" i="8"/>
  <c r="AC2017" i="8"/>
  <c r="BL2017" i="8"/>
  <c r="I2018" i="8"/>
  <c r="J2018" i="8"/>
  <c r="K2018" i="8"/>
  <c r="L2018" i="8"/>
  <c r="M2018" i="8"/>
  <c r="P2018" i="8" s="1"/>
  <c r="N2018" i="8"/>
  <c r="O2018" i="8"/>
  <c r="Y2018" i="8"/>
  <c r="Z2018" i="8"/>
  <c r="AA2018" i="8"/>
  <c r="AC2018" i="8" s="1"/>
  <c r="BD2018" i="8"/>
  <c r="BL2018" i="8"/>
  <c r="I2019" i="8"/>
  <c r="J2019" i="8"/>
  <c r="K2019" i="8"/>
  <c r="L2019" i="8"/>
  <c r="M2019" i="8"/>
  <c r="P2019" i="8" s="1"/>
  <c r="N2019" i="8"/>
  <c r="O2019" i="8"/>
  <c r="Y2019" i="8"/>
  <c r="Z2019" i="8"/>
  <c r="BD2019" i="8" s="1"/>
  <c r="AA2019" i="8"/>
  <c r="AC2019" i="8" s="1"/>
  <c r="BL2019" i="8"/>
  <c r="I2020" i="8"/>
  <c r="J2020" i="8"/>
  <c r="K2020" i="8"/>
  <c r="L2020" i="8"/>
  <c r="M2020" i="8"/>
  <c r="P2020" i="8" s="1"/>
  <c r="N2020" i="8"/>
  <c r="O2020" i="8"/>
  <c r="Y2020" i="8"/>
  <c r="Z2020" i="8"/>
  <c r="BD2020" i="8" s="1"/>
  <c r="AA2020" i="8"/>
  <c r="AC2020" i="8" s="1"/>
  <c r="BL2020" i="8"/>
  <c r="H2021" i="8"/>
  <c r="I2021" i="8"/>
  <c r="J2021" i="8"/>
  <c r="K2021" i="8"/>
  <c r="L2021" i="8"/>
  <c r="M2021" i="8"/>
  <c r="P2021" i="8" s="1"/>
  <c r="N2021" i="8"/>
  <c r="O2021" i="8"/>
  <c r="Y2021" i="8"/>
  <c r="Z2021" i="8"/>
  <c r="AA2021" i="8"/>
  <c r="AC2021" i="8" s="1"/>
  <c r="BD2021" i="8"/>
  <c r="BL2021" i="8"/>
  <c r="H2022" i="8"/>
  <c r="I2022" i="8"/>
  <c r="J2022" i="8"/>
  <c r="K2022" i="8"/>
  <c r="L2022" i="8"/>
  <c r="M2022" i="8"/>
  <c r="P2022" i="8" s="1"/>
  <c r="N2022" i="8"/>
  <c r="O2022" i="8"/>
  <c r="Y2022" i="8"/>
  <c r="Z2022" i="8"/>
  <c r="BD2022" i="8" s="1"/>
  <c r="AA2022" i="8"/>
  <c r="AC2022" i="8" s="1"/>
  <c r="BL2022" i="8"/>
  <c r="H2023" i="8"/>
  <c r="I2023" i="8"/>
  <c r="J2023" i="8"/>
  <c r="K2023" i="8"/>
  <c r="L2023" i="8"/>
  <c r="M2023" i="8"/>
  <c r="P2023" i="8" s="1"/>
  <c r="N2023" i="8"/>
  <c r="O2023" i="8"/>
  <c r="Y2023" i="8"/>
  <c r="Z2023" i="8"/>
  <c r="BD2023" i="8" s="1"/>
  <c r="AA2023" i="8"/>
  <c r="AC2023" i="8" s="1"/>
  <c r="BL2023" i="8"/>
  <c r="H2024" i="8"/>
  <c r="I2024" i="8"/>
  <c r="J2024" i="8"/>
  <c r="K2024" i="8"/>
  <c r="L2024" i="8"/>
  <c r="M2024" i="8"/>
  <c r="P2024" i="8" s="1"/>
  <c r="N2024" i="8"/>
  <c r="O2024" i="8"/>
  <c r="Y2024" i="8"/>
  <c r="Z2024" i="8"/>
  <c r="BD2024" i="8" s="1"/>
  <c r="AA2024" i="8"/>
  <c r="AC2024" i="8"/>
  <c r="BL2024" i="8"/>
  <c r="H2025" i="8"/>
  <c r="I2025" i="8"/>
  <c r="J2025" i="8"/>
  <c r="K2025" i="8"/>
  <c r="L2025" i="8"/>
  <c r="M2025" i="8"/>
  <c r="P2025" i="8" s="1"/>
  <c r="N2025" i="8"/>
  <c r="O2025" i="8"/>
  <c r="Y2025" i="8"/>
  <c r="Z2025" i="8"/>
  <c r="AA2025" i="8"/>
  <c r="AC2025" i="8" s="1"/>
  <c r="BD2025" i="8"/>
  <c r="BL2025" i="8"/>
  <c r="H2026" i="8"/>
  <c r="I2026" i="8"/>
  <c r="J2026" i="8"/>
  <c r="K2026" i="8"/>
  <c r="L2026" i="8"/>
  <c r="M2026" i="8"/>
  <c r="P2026" i="8" s="1"/>
  <c r="N2026" i="8"/>
  <c r="O2026" i="8"/>
  <c r="Y2026" i="8"/>
  <c r="Z2026" i="8"/>
  <c r="BD2026" i="8" s="1"/>
  <c r="AA2026" i="8"/>
  <c r="AC2026" i="8" s="1"/>
  <c r="BL2026" i="8"/>
  <c r="H2027" i="8"/>
  <c r="I2027" i="8"/>
  <c r="J2027" i="8"/>
  <c r="K2027" i="8"/>
  <c r="L2027" i="8"/>
  <c r="M2027" i="8"/>
  <c r="N2027" i="8"/>
  <c r="O2027" i="8"/>
  <c r="Y2027" i="8"/>
  <c r="Z2027" i="8"/>
  <c r="BD2027" i="8" s="1"/>
  <c r="AA2027" i="8"/>
  <c r="AC2027" i="8" s="1"/>
  <c r="BL2027" i="8"/>
  <c r="H2028" i="8"/>
  <c r="I2028" i="8"/>
  <c r="J2028" i="8"/>
  <c r="K2028" i="8"/>
  <c r="L2028" i="8"/>
  <c r="M2028" i="8"/>
  <c r="N2028" i="8"/>
  <c r="O2028" i="8"/>
  <c r="Y2028" i="8"/>
  <c r="Z2028" i="8"/>
  <c r="AA2028" i="8"/>
  <c r="AC2028" i="8" s="1"/>
  <c r="BD2028" i="8"/>
  <c r="BL2028" i="8"/>
  <c r="H2029" i="8"/>
  <c r="I2029" i="8"/>
  <c r="J2029" i="8"/>
  <c r="K2029" i="8"/>
  <c r="L2029" i="8"/>
  <c r="M2029" i="8"/>
  <c r="N2029" i="8"/>
  <c r="O2029" i="8"/>
  <c r="Y2029" i="8"/>
  <c r="Z2029" i="8"/>
  <c r="BD2029" i="8" s="1"/>
  <c r="AA2029" i="8"/>
  <c r="AC2029" i="8" s="1"/>
  <c r="BL2029" i="8"/>
  <c r="H2030" i="8"/>
  <c r="I2030" i="8"/>
  <c r="J2030" i="8"/>
  <c r="K2030" i="8"/>
  <c r="L2030" i="8"/>
  <c r="M2030" i="8"/>
  <c r="P2030" i="8" s="1"/>
  <c r="N2030" i="8"/>
  <c r="O2030" i="8"/>
  <c r="Y2030" i="8"/>
  <c r="Z2030" i="8"/>
  <c r="BD2030" i="8" s="1"/>
  <c r="AA2030" i="8"/>
  <c r="AC2030" i="8" s="1"/>
  <c r="BL2030" i="8"/>
  <c r="H2031" i="8"/>
  <c r="I2031" i="8"/>
  <c r="J2031" i="8"/>
  <c r="K2031" i="8"/>
  <c r="L2031" i="8"/>
  <c r="M2031" i="8"/>
  <c r="P2031" i="8" s="1"/>
  <c r="N2031" i="8"/>
  <c r="O2031" i="8"/>
  <c r="Y2031" i="8"/>
  <c r="Z2031" i="8"/>
  <c r="BD2031" i="8" s="1"/>
  <c r="AA2031" i="8"/>
  <c r="AC2031" i="8" s="1"/>
  <c r="BL2031" i="8"/>
  <c r="H2032" i="8"/>
  <c r="I2032" i="8"/>
  <c r="J2032" i="8"/>
  <c r="K2032" i="8"/>
  <c r="L2032" i="8"/>
  <c r="M2032" i="8"/>
  <c r="P2032" i="8" s="1"/>
  <c r="N2032" i="8"/>
  <c r="O2032" i="8"/>
  <c r="Y2032" i="8"/>
  <c r="Z2032" i="8"/>
  <c r="BD2032" i="8" s="1"/>
  <c r="AA2032" i="8"/>
  <c r="AC2032" i="8"/>
  <c r="BL2032" i="8"/>
  <c r="H2033" i="8"/>
  <c r="I2033" i="8"/>
  <c r="J2033" i="8"/>
  <c r="K2033" i="8"/>
  <c r="L2033" i="8"/>
  <c r="M2033" i="8"/>
  <c r="P2033" i="8" s="1"/>
  <c r="N2033" i="8"/>
  <c r="O2033" i="8"/>
  <c r="Y2033" i="8"/>
  <c r="Z2033" i="8"/>
  <c r="BD2033" i="8" s="1"/>
  <c r="AA2033" i="8"/>
  <c r="AC2033" i="8" s="1"/>
  <c r="BL2033" i="8"/>
  <c r="H2034" i="8"/>
  <c r="I2034" i="8"/>
  <c r="J2034" i="8"/>
  <c r="K2034" i="8"/>
  <c r="L2034" i="8"/>
  <c r="M2034" i="8"/>
  <c r="P2034" i="8" s="1"/>
  <c r="N2034" i="8"/>
  <c r="O2034" i="8"/>
  <c r="Y2034" i="8"/>
  <c r="Z2034" i="8"/>
  <c r="BD2034" i="8" s="1"/>
  <c r="AA2034" i="8"/>
  <c r="AC2034" i="8" s="1"/>
  <c r="BL2034" i="8"/>
  <c r="H2035" i="8"/>
  <c r="I2035" i="8"/>
  <c r="J2035" i="8"/>
  <c r="K2035" i="8"/>
  <c r="L2035" i="8"/>
  <c r="M2035" i="8"/>
  <c r="P2035" i="8" s="1"/>
  <c r="N2035" i="8"/>
  <c r="O2035" i="8"/>
  <c r="Y2035" i="8"/>
  <c r="Z2035" i="8"/>
  <c r="AA2035" i="8"/>
  <c r="AC2035" i="8" s="1"/>
  <c r="BD2035" i="8"/>
  <c r="BL2035" i="8"/>
  <c r="H2036" i="8"/>
  <c r="I2036" i="8"/>
  <c r="J2036" i="8"/>
  <c r="K2036" i="8"/>
  <c r="L2036" i="8"/>
  <c r="M2036" i="8"/>
  <c r="P2036" i="8" s="1"/>
  <c r="N2036" i="8"/>
  <c r="O2036" i="8"/>
  <c r="Y2036" i="8"/>
  <c r="Z2036" i="8"/>
  <c r="BD2036" i="8" s="1"/>
  <c r="AA2036" i="8"/>
  <c r="AC2036" i="8"/>
  <c r="BL2036" i="8"/>
  <c r="H2037" i="8"/>
  <c r="I2037" i="8"/>
  <c r="J2037" i="8"/>
  <c r="K2037" i="8"/>
  <c r="L2037" i="8"/>
  <c r="M2037" i="8"/>
  <c r="P2037" i="8" s="1"/>
  <c r="N2037" i="8"/>
  <c r="O2037" i="8"/>
  <c r="Y2037" i="8"/>
  <c r="Z2037" i="8"/>
  <c r="BD2037" i="8" s="1"/>
  <c r="AA2037" i="8"/>
  <c r="AC2037" i="8" s="1"/>
  <c r="BL2037" i="8"/>
  <c r="H2038" i="8"/>
  <c r="I2038" i="8"/>
  <c r="J2038" i="8"/>
  <c r="K2038" i="8"/>
  <c r="L2038" i="8"/>
  <c r="M2038" i="8"/>
  <c r="P2038" i="8" s="1"/>
  <c r="N2038" i="8"/>
  <c r="O2038" i="8"/>
  <c r="Y2038" i="8"/>
  <c r="Z2038" i="8"/>
  <c r="BD2038" i="8" s="1"/>
  <c r="AA2038" i="8"/>
  <c r="AC2038" i="8" s="1"/>
  <c r="BL2038" i="8"/>
  <c r="H2039" i="8"/>
  <c r="I2039" i="8"/>
  <c r="J2039" i="8"/>
  <c r="K2039" i="8"/>
  <c r="L2039" i="8"/>
  <c r="M2039" i="8"/>
  <c r="N2039" i="8"/>
  <c r="O2039" i="8"/>
  <c r="P2039" i="8"/>
  <c r="Y2039" i="8"/>
  <c r="Z2039" i="8"/>
  <c r="BD2039" i="8" s="1"/>
  <c r="AA2039" i="8"/>
  <c r="AC2039" i="8" s="1"/>
  <c r="BL2039" i="8"/>
  <c r="H2040" i="8"/>
  <c r="I2040" i="8"/>
  <c r="J2040" i="8"/>
  <c r="K2040" i="8"/>
  <c r="L2040" i="8"/>
  <c r="M2040" i="8"/>
  <c r="P2040" i="8" s="1"/>
  <c r="N2040" i="8"/>
  <c r="O2040" i="8"/>
  <c r="Y2040" i="8"/>
  <c r="Z2040" i="8"/>
  <c r="BD2040" i="8" s="1"/>
  <c r="AA2040" i="8"/>
  <c r="AC2040" i="8" s="1"/>
  <c r="BL2040" i="8"/>
  <c r="H2041" i="8"/>
  <c r="I2041" i="8"/>
  <c r="J2041" i="8"/>
  <c r="K2041" i="8"/>
  <c r="L2041" i="8"/>
  <c r="M2041" i="8"/>
  <c r="P2041" i="8" s="1"/>
  <c r="N2041" i="8"/>
  <c r="O2041" i="8"/>
  <c r="Y2041" i="8"/>
  <c r="Z2041" i="8"/>
  <c r="BD2041" i="8" s="1"/>
  <c r="AA2041" i="8"/>
  <c r="AC2041" i="8" s="1"/>
  <c r="BL2041" i="8"/>
  <c r="H2042" i="8"/>
  <c r="I2042" i="8"/>
  <c r="J2042" i="8"/>
  <c r="K2042" i="8"/>
  <c r="L2042" i="8"/>
  <c r="M2042" i="8"/>
  <c r="P2042" i="8" s="1"/>
  <c r="N2042" i="8"/>
  <c r="O2042" i="8"/>
  <c r="Y2042" i="8"/>
  <c r="Z2042" i="8"/>
  <c r="BD2042" i="8" s="1"/>
  <c r="AA2042" i="8"/>
  <c r="AC2042" i="8" s="1"/>
  <c r="BL2042" i="8"/>
  <c r="H2043" i="8"/>
  <c r="I2043" i="8"/>
  <c r="J2043" i="8"/>
  <c r="K2043" i="8"/>
  <c r="L2043" i="8"/>
  <c r="M2043" i="8"/>
  <c r="P2043" i="8" s="1"/>
  <c r="N2043" i="8"/>
  <c r="O2043" i="8"/>
  <c r="Y2043" i="8"/>
  <c r="Z2043" i="8"/>
  <c r="AA2043" i="8"/>
  <c r="AC2043" i="8" s="1"/>
  <c r="BD2043" i="8"/>
  <c r="BL2043" i="8"/>
  <c r="H2044" i="8"/>
  <c r="I2044" i="8"/>
  <c r="J2044" i="8"/>
  <c r="K2044" i="8"/>
  <c r="L2044" i="8"/>
  <c r="M2044" i="8"/>
  <c r="P2044" i="8" s="1"/>
  <c r="N2044" i="8"/>
  <c r="O2044" i="8"/>
  <c r="Y2044" i="8"/>
  <c r="Z2044" i="8"/>
  <c r="BD2044" i="8" s="1"/>
  <c r="AA2044" i="8"/>
  <c r="AC2044" i="8" s="1"/>
  <c r="BL2044" i="8"/>
  <c r="H2045" i="8"/>
  <c r="I2045" i="8"/>
  <c r="J2045" i="8"/>
  <c r="K2045" i="8"/>
  <c r="L2045" i="8"/>
  <c r="M2045" i="8"/>
  <c r="P2045" i="8" s="1"/>
  <c r="N2045" i="8"/>
  <c r="O2045" i="8"/>
  <c r="Y2045" i="8"/>
  <c r="Z2045" i="8"/>
  <c r="BD2045" i="8" s="1"/>
  <c r="AA2045" i="8"/>
  <c r="AC2045" i="8" s="1"/>
  <c r="BL2045" i="8"/>
  <c r="H2046" i="8"/>
  <c r="I2046" i="8"/>
  <c r="J2046" i="8"/>
  <c r="K2046" i="8"/>
  <c r="L2046" i="8"/>
  <c r="M2046" i="8"/>
  <c r="P2046" i="8" s="1"/>
  <c r="N2046" i="8"/>
  <c r="O2046" i="8"/>
  <c r="Y2046" i="8"/>
  <c r="Z2046" i="8"/>
  <c r="BD2046" i="8" s="1"/>
  <c r="AA2046" i="8"/>
  <c r="AC2046" i="8"/>
  <c r="BL2046" i="8"/>
  <c r="H2047" i="8"/>
  <c r="I2047" i="8"/>
  <c r="J2047" i="8"/>
  <c r="K2047" i="8"/>
  <c r="L2047" i="8"/>
  <c r="M2047" i="8"/>
  <c r="P2047" i="8" s="1"/>
  <c r="N2047" i="8"/>
  <c r="O2047" i="8"/>
  <c r="Y2047" i="8"/>
  <c r="Z2047" i="8"/>
  <c r="BD2047" i="8" s="1"/>
  <c r="AA2047" i="8"/>
  <c r="AC2047" i="8" s="1"/>
  <c r="BL2047" i="8"/>
  <c r="H2048" i="8"/>
  <c r="I2048" i="8"/>
  <c r="J2048" i="8"/>
  <c r="K2048" i="8"/>
  <c r="L2048" i="8"/>
  <c r="M2048" i="8"/>
  <c r="P2048" i="8" s="1"/>
  <c r="N2048" i="8"/>
  <c r="O2048" i="8"/>
  <c r="Y2048" i="8"/>
  <c r="Z2048" i="8"/>
  <c r="BD2048" i="8" s="1"/>
  <c r="AA2048" i="8"/>
  <c r="AC2048" i="8" s="1"/>
  <c r="BL2048" i="8"/>
  <c r="H2049" i="8"/>
  <c r="I2049" i="8"/>
  <c r="J2049" i="8"/>
  <c r="K2049" i="8"/>
  <c r="L2049" i="8"/>
  <c r="M2049" i="8"/>
  <c r="P2049" i="8" s="1"/>
  <c r="N2049" i="8"/>
  <c r="O2049" i="8"/>
  <c r="Y2049" i="8"/>
  <c r="Z2049" i="8"/>
  <c r="BD2049" i="8" s="1"/>
  <c r="AA2049" i="8"/>
  <c r="AC2049" i="8" s="1"/>
  <c r="BL2049" i="8"/>
  <c r="I2050" i="8"/>
  <c r="J2050" i="8"/>
  <c r="K2050" i="8"/>
  <c r="L2050" i="8"/>
  <c r="M2050" i="8"/>
  <c r="P2050" i="8" s="1"/>
  <c r="N2050" i="8"/>
  <c r="O2050" i="8"/>
  <c r="Y2050" i="8"/>
  <c r="Z2050" i="8"/>
  <c r="AA2050" i="8"/>
  <c r="AC2050" i="8" s="1"/>
  <c r="BD2050" i="8"/>
  <c r="H2051" i="8"/>
  <c r="I2051" i="8"/>
  <c r="J2051" i="8"/>
  <c r="K2051" i="8"/>
  <c r="L2051" i="8"/>
  <c r="M2051" i="8"/>
  <c r="P2051" i="8" s="1"/>
  <c r="N2051" i="8"/>
  <c r="O2051" i="8"/>
  <c r="Y2051" i="8"/>
  <c r="Z2051" i="8"/>
  <c r="BD2051" i="8" s="1"/>
  <c r="AA2051" i="8"/>
  <c r="AC2051" i="8" s="1"/>
  <c r="BL2051" i="8"/>
  <c r="H2052" i="8"/>
  <c r="I2052" i="8"/>
  <c r="J2052" i="8"/>
  <c r="K2052" i="8"/>
  <c r="L2052" i="8"/>
  <c r="M2052" i="8"/>
  <c r="P2052" i="8" s="1"/>
  <c r="N2052" i="8"/>
  <c r="O2052" i="8"/>
  <c r="Y2052" i="8"/>
  <c r="Z2052" i="8"/>
  <c r="BD2052" i="8" s="1"/>
  <c r="AA2052" i="8"/>
  <c r="AC2052" i="8" s="1"/>
  <c r="BL2052" i="8"/>
  <c r="H2053" i="8"/>
  <c r="I2053" i="8"/>
  <c r="J2053" i="8"/>
  <c r="K2053" i="8"/>
  <c r="L2053" i="8"/>
  <c r="M2053" i="8"/>
  <c r="P2053" i="8" s="1"/>
  <c r="N2053" i="8"/>
  <c r="O2053" i="8"/>
  <c r="Y2053" i="8"/>
  <c r="Z2053" i="8"/>
  <c r="BD2053" i="8" s="1"/>
  <c r="AA2053" i="8"/>
  <c r="AC2053" i="8" s="1"/>
  <c r="BL2053" i="8"/>
  <c r="H2054" i="8"/>
  <c r="I2054" i="8"/>
  <c r="J2054" i="8"/>
  <c r="K2054" i="8"/>
  <c r="L2054" i="8"/>
  <c r="M2054" i="8"/>
  <c r="P2054" i="8" s="1"/>
  <c r="N2054" i="8"/>
  <c r="O2054" i="8"/>
  <c r="Y2054" i="8"/>
  <c r="Z2054" i="8"/>
  <c r="BD2054" i="8" s="1"/>
  <c r="AA2054" i="8"/>
  <c r="AC2054" i="8"/>
  <c r="BL2054" i="8"/>
  <c r="H2055" i="8"/>
  <c r="I2055" i="8"/>
  <c r="J2055" i="8"/>
  <c r="K2055" i="8"/>
  <c r="L2055" i="8"/>
  <c r="M2055" i="8"/>
  <c r="P2055" i="8" s="1"/>
  <c r="N2055" i="8"/>
  <c r="O2055" i="8"/>
  <c r="Y2055" i="8"/>
  <c r="Z2055" i="8"/>
  <c r="BD2055" i="8" s="1"/>
  <c r="AA2055" i="8"/>
  <c r="AC2055" i="8" s="1"/>
  <c r="BL2055" i="8"/>
  <c r="H2056" i="8"/>
  <c r="I2056" i="8"/>
  <c r="J2056" i="8"/>
  <c r="K2056" i="8"/>
  <c r="L2056" i="8"/>
  <c r="M2056" i="8"/>
  <c r="P2056" i="8" s="1"/>
  <c r="N2056" i="8"/>
  <c r="O2056" i="8"/>
  <c r="Y2056" i="8"/>
  <c r="Z2056" i="8"/>
  <c r="BD2056" i="8" s="1"/>
  <c r="AA2056" i="8"/>
  <c r="AC2056" i="8" s="1"/>
  <c r="BL2056" i="8"/>
  <c r="H2057" i="8"/>
  <c r="I2057" i="8"/>
  <c r="J2057" i="8"/>
  <c r="K2057" i="8"/>
  <c r="L2057" i="8"/>
  <c r="M2057" i="8"/>
  <c r="P2057" i="8" s="1"/>
  <c r="N2057" i="8"/>
  <c r="O2057" i="8"/>
  <c r="Y2057" i="8"/>
  <c r="Z2057" i="8"/>
  <c r="BD2057" i="8" s="1"/>
  <c r="AA2057" i="8"/>
  <c r="AC2057" i="8" s="1"/>
  <c r="BL2057" i="8"/>
  <c r="H2058" i="8"/>
  <c r="I2058" i="8"/>
  <c r="J2058" i="8"/>
  <c r="K2058" i="8"/>
  <c r="L2058" i="8"/>
  <c r="M2058" i="8"/>
  <c r="P2058" i="8" s="1"/>
  <c r="N2058" i="8"/>
  <c r="O2058" i="8"/>
  <c r="Y2058" i="8"/>
  <c r="Z2058" i="8"/>
  <c r="BD2058" i="8" s="1"/>
  <c r="AA2058" i="8"/>
  <c r="AC2058" i="8" s="1"/>
  <c r="BL2058" i="8"/>
  <c r="H2059" i="8"/>
  <c r="I2059" i="8"/>
  <c r="J2059" i="8"/>
  <c r="K2059" i="8"/>
  <c r="L2059" i="8"/>
  <c r="M2059" i="8"/>
  <c r="P2059" i="8" s="1"/>
  <c r="N2059" i="8"/>
  <c r="O2059" i="8"/>
  <c r="Y2059" i="8"/>
  <c r="Z2059" i="8"/>
  <c r="BD2059" i="8" s="1"/>
  <c r="AA2059" i="8"/>
  <c r="AC2059" i="8" s="1"/>
  <c r="BL2059" i="8"/>
  <c r="H2060" i="8"/>
  <c r="I2060" i="8"/>
  <c r="J2060" i="8"/>
  <c r="K2060" i="8"/>
  <c r="L2060" i="8"/>
  <c r="M2060" i="8"/>
  <c r="N2060" i="8"/>
  <c r="O2060" i="8"/>
  <c r="P2060" i="8"/>
  <c r="Y2060" i="8"/>
  <c r="Z2060" i="8"/>
  <c r="BD2060" i="8" s="1"/>
  <c r="AA2060" i="8"/>
  <c r="AC2060" i="8" s="1"/>
  <c r="BL2060" i="8"/>
  <c r="H2061" i="8"/>
  <c r="I2061" i="8"/>
  <c r="J2061" i="8"/>
  <c r="K2061" i="8"/>
  <c r="L2061" i="8"/>
  <c r="M2061" i="8"/>
  <c r="P2061" i="8" s="1"/>
  <c r="N2061" i="8"/>
  <c r="O2061" i="8"/>
  <c r="Y2061" i="8"/>
  <c r="Z2061" i="8"/>
  <c r="AA2061" i="8"/>
  <c r="AC2061" i="8" s="1"/>
  <c r="BD2061" i="8"/>
  <c r="BL2061" i="8"/>
  <c r="H2062" i="8"/>
  <c r="I2062" i="8"/>
  <c r="J2062" i="8"/>
  <c r="K2062" i="8"/>
  <c r="L2062" i="8"/>
  <c r="M2062" i="8"/>
  <c r="P2062" i="8" s="1"/>
  <c r="N2062" i="8"/>
  <c r="O2062" i="8"/>
  <c r="Y2062" i="8"/>
  <c r="Z2062" i="8"/>
  <c r="BD2062" i="8" s="1"/>
  <c r="AA2062" i="8"/>
  <c r="AC2062" i="8" s="1"/>
  <c r="BL2062" i="8"/>
  <c r="H2063" i="8"/>
  <c r="I2063" i="8"/>
  <c r="J2063" i="8"/>
  <c r="K2063" i="8"/>
  <c r="L2063" i="8"/>
  <c r="M2063" i="8"/>
  <c r="P2063" i="8" s="1"/>
  <c r="N2063" i="8"/>
  <c r="O2063" i="8"/>
  <c r="Y2063" i="8"/>
  <c r="Z2063" i="8"/>
  <c r="BD2063" i="8" s="1"/>
  <c r="AA2063" i="8"/>
  <c r="AC2063" i="8" s="1"/>
  <c r="BL2063" i="8"/>
  <c r="H2064" i="8"/>
  <c r="Z2064" i="8"/>
  <c r="AA2064" i="8"/>
  <c r="BD2064" i="8"/>
  <c r="H2065" i="8"/>
  <c r="Z2065" i="8"/>
  <c r="BD2065" i="8" s="1"/>
  <c r="AA2065" i="8"/>
  <c r="H2066" i="8"/>
  <c r="Z2066" i="8"/>
  <c r="BD2066" i="8" s="1"/>
  <c r="AA2066" i="8"/>
  <c r="H2067" i="8"/>
  <c r="Z2067" i="8"/>
  <c r="BD2067" i="8" s="1"/>
  <c r="AA2067" i="8"/>
  <c r="H2068" i="8"/>
  <c r="I2068" i="8"/>
  <c r="J2068" i="8"/>
  <c r="K2068" i="8"/>
  <c r="L2068" i="8"/>
  <c r="M2068" i="8"/>
  <c r="P2068" i="8" s="1"/>
  <c r="N2068" i="8"/>
  <c r="O2068" i="8"/>
  <c r="Y2068" i="8"/>
  <c r="Z2068" i="8"/>
  <c r="BD2068" i="8" s="1"/>
  <c r="AA2068" i="8"/>
  <c r="AC2068" i="8" s="1"/>
  <c r="BL2068" i="8"/>
  <c r="H2069" i="8"/>
  <c r="I2069" i="8"/>
  <c r="J2069" i="8"/>
  <c r="K2069" i="8"/>
  <c r="L2069" i="8"/>
  <c r="M2069" i="8"/>
  <c r="P2069" i="8" s="1"/>
  <c r="N2069" i="8"/>
  <c r="O2069" i="8"/>
  <c r="Z2069" i="8"/>
  <c r="AA2069" i="8"/>
  <c r="BD2069" i="8"/>
  <c r="H2070" i="8"/>
  <c r="I2070" i="8"/>
  <c r="J2070" i="8"/>
  <c r="K2070" i="8"/>
  <c r="L2070" i="8"/>
  <c r="M2070" i="8"/>
  <c r="P2070" i="8" s="1"/>
  <c r="N2070" i="8"/>
  <c r="O2070" i="8"/>
  <c r="Y2070" i="8"/>
  <c r="Z2070" i="8"/>
  <c r="BD2070" i="8" s="1"/>
  <c r="AA2070" i="8"/>
  <c r="AC2070" i="8" s="1"/>
  <c r="BL2070" i="8"/>
  <c r="H2071" i="8"/>
  <c r="I2071" i="8"/>
  <c r="J2071" i="8"/>
  <c r="K2071" i="8"/>
  <c r="L2071" i="8"/>
  <c r="M2071" i="8"/>
  <c r="P2071" i="8" s="1"/>
  <c r="N2071" i="8"/>
  <c r="O2071" i="8"/>
  <c r="Y2071" i="8"/>
  <c r="Z2071" i="8"/>
  <c r="BD2071" i="8" s="1"/>
  <c r="AA2071" i="8"/>
  <c r="AC2071" i="8"/>
  <c r="H2072" i="8"/>
  <c r="I2072" i="8"/>
  <c r="J2072" i="8"/>
  <c r="K2072" i="8"/>
  <c r="L2072" i="8"/>
  <c r="M2072" i="8"/>
  <c r="N2072" i="8"/>
  <c r="O2072" i="8"/>
  <c r="Y2072" i="8"/>
  <c r="Z2072" i="8"/>
  <c r="BD2072" i="8" s="1"/>
  <c r="AA2072" i="8"/>
  <c r="AC2072" i="8" s="1"/>
  <c r="H2073" i="8"/>
  <c r="I2073" i="8"/>
  <c r="J2073" i="8"/>
  <c r="K2073" i="8"/>
  <c r="L2073" i="8"/>
  <c r="M2073" i="8"/>
  <c r="P2073" i="8" s="1"/>
  <c r="N2073" i="8"/>
  <c r="O2073" i="8"/>
  <c r="Y2073" i="8"/>
  <c r="Z2073" i="8"/>
  <c r="AA2073" i="8"/>
  <c r="AC2073" i="8" s="1"/>
  <c r="BD2073" i="8"/>
  <c r="H2074" i="8"/>
  <c r="I2074" i="8"/>
  <c r="J2074" i="8"/>
  <c r="K2074" i="8"/>
  <c r="L2074" i="8"/>
  <c r="M2074" i="8"/>
  <c r="N2074" i="8"/>
  <c r="O2074" i="8"/>
  <c r="Y2074" i="8"/>
  <c r="Z2074" i="8"/>
  <c r="BD2074" i="8" s="1"/>
  <c r="AA2074" i="8"/>
  <c r="AC2074" i="8"/>
  <c r="H2075" i="8"/>
  <c r="I2075" i="8"/>
  <c r="J2075" i="8"/>
  <c r="K2075" i="8"/>
  <c r="L2075" i="8"/>
  <c r="M2075" i="8"/>
  <c r="P2075" i="8" s="1"/>
  <c r="N2075" i="8"/>
  <c r="O2075" i="8"/>
  <c r="Y2075" i="8"/>
  <c r="Z2075" i="8"/>
  <c r="BD2075" i="8" s="1"/>
  <c r="AA2075" i="8"/>
  <c r="AC2075" i="8" s="1"/>
  <c r="H2076" i="8"/>
  <c r="I2076" i="8"/>
  <c r="J2076" i="8"/>
  <c r="K2076" i="8"/>
  <c r="L2076" i="8"/>
  <c r="M2076" i="8"/>
  <c r="P2076" i="8" s="1"/>
  <c r="N2076" i="8"/>
  <c r="O2076" i="8"/>
  <c r="Y2076" i="8"/>
  <c r="Z2076" i="8"/>
  <c r="BD2076" i="8" s="1"/>
  <c r="AA2076" i="8"/>
  <c r="AC2076" i="8" s="1"/>
  <c r="H2077" i="8"/>
  <c r="I2077" i="8"/>
  <c r="J2077" i="8"/>
  <c r="K2077" i="8"/>
  <c r="L2077" i="8"/>
  <c r="M2077" i="8"/>
  <c r="P2077" i="8" s="1"/>
  <c r="N2077" i="8"/>
  <c r="O2077" i="8"/>
  <c r="Y2077" i="8"/>
  <c r="Z2077" i="8"/>
  <c r="BD2077" i="8" s="1"/>
  <c r="AA2077" i="8"/>
  <c r="AC2077" i="8" s="1"/>
  <c r="H2078" i="8"/>
  <c r="I2078" i="8"/>
  <c r="J2078" i="8"/>
  <c r="K2078" i="8"/>
  <c r="L2078" i="8"/>
  <c r="M2078" i="8"/>
  <c r="P2078" i="8" s="1"/>
  <c r="N2078" i="8"/>
  <c r="O2078" i="8"/>
  <c r="Y2078" i="8"/>
  <c r="Z2078" i="8"/>
  <c r="BD2078" i="8" s="1"/>
  <c r="AA2078" i="8"/>
  <c r="AC2078" i="8" s="1"/>
  <c r="H2079" i="8"/>
  <c r="I2079" i="8"/>
  <c r="J2079" i="8"/>
  <c r="K2079" i="8"/>
  <c r="L2079" i="8"/>
  <c r="M2079" i="8"/>
  <c r="P2079" i="8" s="1"/>
  <c r="N2079" i="8"/>
  <c r="O2079" i="8"/>
  <c r="Y2079" i="8"/>
  <c r="Z2079" i="8"/>
  <c r="BD2079" i="8" s="1"/>
  <c r="AA2079" i="8"/>
  <c r="AC2079" i="8" s="1"/>
  <c r="H2080" i="8"/>
  <c r="I2080" i="8"/>
  <c r="J2080" i="8"/>
  <c r="K2080" i="8"/>
  <c r="L2080" i="8"/>
  <c r="M2080" i="8"/>
  <c r="P2080" i="8" s="1"/>
  <c r="N2080" i="8"/>
  <c r="O2080" i="8"/>
  <c r="Y2080" i="8"/>
  <c r="Z2080" i="8"/>
  <c r="BD2080" i="8" s="1"/>
  <c r="AA2080" i="8"/>
  <c r="AC2080" i="8" s="1"/>
  <c r="H2081" i="8"/>
  <c r="I2081" i="8"/>
  <c r="J2081" i="8"/>
  <c r="K2081" i="8"/>
  <c r="L2081" i="8"/>
  <c r="M2081" i="8"/>
  <c r="N2081" i="8"/>
  <c r="O2081" i="8"/>
  <c r="Y2081" i="8"/>
  <c r="Z2081" i="8"/>
  <c r="BD2081" i="8" s="1"/>
  <c r="AA2081" i="8"/>
  <c r="AC2081" i="8" s="1"/>
  <c r="H2082" i="8"/>
  <c r="I2082" i="8"/>
  <c r="J2082" i="8"/>
  <c r="K2082" i="8"/>
  <c r="L2082" i="8"/>
  <c r="M2082" i="8"/>
  <c r="N2082" i="8"/>
  <c r="O2082" i="8"/>
  <c r="Y2082" i="8"/>
  <c r="Z2082" i="8"/>
  <c r="BD2082" i="8" s="1"/>
  <c r="AA2082" i="8"/>
  <c r="AC2082" i="8" s="1"/>
  <c r="H2083" i="8"/>
  <c r="I2083" i="8"/>
  <c r="J2083" i="8"/>
  <c r="K2083" i="8"/>
  <c r="L2083" i="8"/>
  <c r="M2083" i="8"/>
  <c r="P2083" i="8" s="1"/>
  <c r="N2083" i="8"/>
  <c r="O2083" i="8"/>
  <c r="Y2083" i="8"/>
  <c r="Z2083" i="8"/>
  <c r="BD2083" i="8" s="1"/>
  <c r="AA2083" i="8"/>
  <c r="AC2083" i="8"/>
  <c r="BL2083" i="8"/>
  <c r="H2084" i="8"/>
  <c r="I2084" i="8"/>
  <c r="J2084" i="8"/>
  <c r="K2084" i="8"/>
  <c r="L2084" i="8"/>
  <c r="M2084" i="8"/>
  <c r="P2084" i="8" s="1"/>
  <c r="N2084" i="8"/>
  <c r="O2084" i="8"/>
  <c r="Y2084" i="8"/>
  <c r="Z2084" i="8"/>
  <c r="BD2084" i="8" s="1"/>
  <c r="AA2084" i="8"/>
  <c r="AC2084" i="8" s="1"/>
  <c r="BL2084" i="8"/>
  <c r="H2085" i="8"/>
  <c r="I2085" i="8"/>
  <c r="J2085" i="8"/>
  <c r="K2085" i="8"/>
  <c r="L2085" i="8"/>
  <c r="M2085" i="8"/>
  <c r="P2085" i="8" s="1"/>
  <c r="N2085" i="8"/>
  <c r="O2085" i="8"/>
  <c r="Y2085" i="8"/>
  <c r="Z2085" i="8"/>
  <c r="BD2085" i="8" s="1"/>
  <c r="AA2085" i="8"/>
  <c r="AC2085" i="8" s="1"/>
  <c r="BL2085" i="8"/>
  <c r="H2086" i="8"/>
  <c r="I2086" i="8"/>
  <c r="J2086" i="8"/>
  <c r="K2086" i="8"/>
  <c r="L2086" i="8"/>
  <c r="M2086" i="8"/>
  <c r="P2086" i="8" s="1"/>
  <c r="N2086" i="8"/>
  <c r="O2086" i="8"/>
  <c r="Y2086" i="8"/>
  <c r="Z2086" i="8"/>
  <c r="BD2086" i="8" s="1"/>
  <c r="AA2086" i="8"/>
  <c r="AC2086" i="8" s="1"/>
  <c r="BL2086" i="8"/>
  <c r="H2087" i="8"/>
  <c r="I2087" i="8"/>
  <c r="J2087" i="8"/>
  <c r="K2087" i="8"/>
  <c r="L2087" i="8"/>
  <c r="M2087" i="8"/>
  <c r="P2087" i="8" s="1"/>
  <c r="N2087" i="8"/>
  <c r="O2087" i="8"/>
  <c r="Y2087" i="8"/>
  <c r="Z2087" i="8"/>
  <c r="BD2087" i="8" s="1"/>
  <c r="AA2087" i="8"/>
  <c r="AC2087" i="8"/>
  <c r="BL2087" i="8"/>
  <c r="H2088" i="8"/>
  <c r="I2088" i="8"/>
  <c r="J2088" i="8"/>
  <c r="K2088" i="8"/>
  <c r="L2088" i="8"/>
  <c r="M2088" i="8"/>
  <c r="P2088" i="8" s="1"/>
  <c r="N2088" i="8"/>
  <c r="O2088" i="8"/>
  <c r="Y2088" i="8"/>
  <c r="Z2088" i="8"/>
  <c r="BD2088" i="8" s="1"/>
  <c r="AA2088" i="8"/>
  <c r="AC2088" i="8" s="1"/>
  <c r="BL2088" i="8"/>
  <c r="H2089" i="8"/>
  <c r="I2089" i="8"/>
  <c r="J2089" i="8"/>
  <c r="K2089" i="8"/>
  <c r="L2089" i="8"/>
  <c r="M2089" i="8"/>
  <c r="P2089" i="8" s="1"/>
  <c r="N2089" i="8"/>
  <c r="O2089" i="8"/>
  <c r="Y2089" i="8"/>
  <c r="Z2089" i="8"/>
  <c r="BD2089" i="8" s="1"/>
  <c r="AA2089" i="8"/>
  <c r="AC2089" i="8" s="1"/>
  <c r="BL2089" i="8"/>
  <c r="H2090" i="8"/>
  <c r="I2090" i="8"/>
  <c r="J2090" i="8"/>
  <c r="K2090" i="8"/>
  <c r="L2090" i="8"/>
  <c r="M2090" i="8"/>
  <c r="N2090" i="8"/>
  <c r="O2090" i="8"/>
  <c r="Y2090" i="8"/>
  <c r="Z2090" i="8"/>
  <c r="BD2090" i="8" s="1"/>
  <c r="AA2090" i="8"/>
  <c r="AC2090" i="8" s="1"/>
  <c r="H2091" i="8"/>
  <c r="I2091" i="8"/>
  <c r="J2091" i="8"/>
  <c r="K2091" i="8"/>
  <c r="L2091" i="8"/>
  <c r="M2091" i="8"/>
  <c r="P2091" i="8" s="1"/>
  <c r="N2091" i="8"/>
  <c r="O2091" i="8"/>
  <c r="Y2091" i="8"/>
  <c r="Z2091" i="8"/>
  <c r="BD2091" i="8" s="1"/>
  <c r="AA2091" i="8"/>
  <c r="AC2091" i="8" s="1"/>
  <c r="H2092" i="8"/>
  <c r="I2092" i="8"/>
  <c r="J2092" i="8"/>
  <c r="K2092" i="8"/>
  <c r="L2092" i="8"/>
  <c r="M2092" i="8"/>
  <c r="N2092" i="8"/>
  <c r="O2092" i="8"/>
  <c r="Y2092" i="8"/>
  <c r="Z2092" i="8"/>
  <c r="BD2092" i="8" s="1"/>
  <c r="AA2092" i="8"/>
  <c r="AC2092" i="8" s="1"/>
  <c r="H2093" i="8"/>
  <c r="I2093" i="8"/>
  <c r="J2093" i="8"/>
  <c r="K2093" i="8"/>
  <c r="L2093" i="8"/>
  <c r="M2093" i="8"/>
  <c r="N2093" i="8"/>
  <c r="O2093" i="8"/>
  <c r="Y2093" i="8"/>
  <c r="Z2093" i="8"/>
  <c r="BD2093" i="8" s="1"/>
  <c r="AA2093" i="8"/>
  <c r="AC2093" i="8" s="1"/>
  <c r="H2094" i="8"/>
  <c r="I2094" i="8"/>
  <c r="J2094" i="8"/>
  <c r="K2094" i="8"/>
  <c r="L2094" i="8"/>
  <c r="M2094" i="8"/>
  <c r="P2094" i="8" s="1"/>
  <c r="N2094" i="8"/>
  <c r="O2094" i="8"/>
  <c r="Y2094" i="8"/>
  <c r="Z2094" i="8"/>
  <c r="BD2094" i="8" s="1"/>
  <c r="AA2094" i="8"/>
  <c r="AC2094" i="8" s="1"/>
  <c r="H2095" i="8"/>
  <c r="I2095" i="8"/>
  <c r="J2095" i="8"/>
  <c r="K2095" i="8"/>
  <c r="L2095" i="8"/>
  <c r="M2095" i="8"/>
  <c r="P2095" i="8" s="1"/>
  <c r="N2095" i="8"/>
  <c r="O2095" i="8"/>
  <c r="Y2095" i="8"/>
  <c r="Z2095" i="8"/>
  <c r="BD2095" i="8" s="1"/>
  <c r="AA2095" i="8"/>
  <c r="AC2095" i="8" s="1"/>
  <c r="H2096" i="8"/>
  <c r="I2096" i="8"/>
  <c r="J2096" i="8"/>
  <c r="K2096" i="8"/>
  <c r="L2096" i="8"/>
  <c r="M2096" i="8"/>
  <c r="N2096" i="8"/>
  <c r="O2096" i="8"/>
  <c r="Y2096" i="8"/>
  <c r="Z2096" i="8"/>
  <c r="BD2096" i="8" s="1"/>
  <c r="AA2096" i="8"/>
  <c r="AC2096" i="8" s="1"/>
  <c r="H2097" i="8"/>
  <c r="I2097" i="8"/>
  <c r="J2097" i="8"/>
  <c r="K2097" i="8"/>
  <c r="L2097" i="8"/>
  <c r="M2097" i="8"/>
  <c r="P2097" i="8" s="1"/>
  <c r="N2097" i="8"/>
  <c r="O2097" i="8"/>
  <c r="Y2097" i="8"/>
  <c r="Z2097" i="8"/>
  <c r="BD2097" i="8" s="1"/>
  <c r="AA2097" i="8"/>
  <c r="AC2097" i="8" s="1"/>
  <c r="H2098" i="8"/>
  <c r="I2098" i="8"/>
  <c r="J2098" i="8"/>
  <c r="K2098" i="8"/>
  <c r="L2098" i="8"/>
  <c r="M2098" i="8"/>
  <c r="N2098" i="8"/>
  <c r="O2098" i="8"/>
  <c r="Y2098" i="8"/>
  <c r="Z2098" i="8"/>
  <c r="BD2098" i="8" s="1"/>
  <c r="AA2098" i="8"/>
  <c r="AC2098" i="8" s="1"/>
  <c r="H2099" i="8"/>
  <c r="I2099" i="8"/>
  <c r="J2099" i="8"/>
  <c r="K2099" i="8"/>
  <c r="L2099" i="8"/>
  <c r="M2099" i="8"/>
  <c r="P2099" i="8" s="1"/>
  <c r="N2099" i="8"/>
  <c r="O2099" i="8"/>
  <c r="Y2099" i="8"/>
  <c r="Z2099" i="8"/>
  <c r="AA2099" i="8"/>
  <c r="AC2099" i="8"/>
  <c r="BD2099" i="8"/>
  <c r="H2100" i="8"/>
  <c r="I2100" i="8"/>
  <c r="J2100" i="8"/>
  <c r="K2100" i="8"/>
  <c r="L2100" i="8"/>
  <c r="M2100" i="8"/>
  <c r="N2100" i="8"/>
  <c r="O2100" i="8"/>
  <c r="P2100" i="8"/>
  <c r="Y2100" i="8"/>
  <c r="Z2100" i="8"/>
  <c r="BD2100" i="8" s="1"/>
  <c r="AA2100" i="8"/>
  <c r="AC2100" i="8" s="1"/>
  <c r="H2101" i="8"/>
  <c r="I2101" i="8"/>
  <c r="J2101" i="8"/>
  <c r="K2101" i="8"/>
  <c r="L2101" i="8"/>
  <c r="M2101" i="8"/>
  <c r="P2101" i="8" s="1"/>
  <c r="N2101" i="8"/>
  <c r="O2101" i="8"/>
  <c r="Y2101" i="8"/>
  <c r="Z2101" i="8"/>
  <c r="AA2101" i="8"/>
  <c r="AC2101" i="8" s="1"/>
  <c r="BD2101" i="8"/>
  <c r="H2102" i="8"/>
  <c r="I2102" i="8"/>
  <c r="J2102" i="8"/>
  <c r="K2102" i="8"/>
  <c r="L2102" i="8"/>
  <c r="M2102" i="8"/>
  <c r="N2102" i="8"/>
  <c r="O2102" i="8"/>
  <c r="P2102" i="8"/>
  <c r="Y2102" i="8"/>
  <c r="Z2102" i="8"/>
  <c r="BD2102" i="8" s="1"/>
  <c r="AA2102" i="8"/>
  <c r="AC2102" i="8" s="1"/>
  <c r="H2103" i="8"/>
  <c r="I2103" i="8"/>
  <c r="J2103" i="8"/>
  <c r="K2103" i="8"/>
  <c r="L2103" i="8"/>
  <c r="M2103" i="8"/>
  <c r="P2103" i="8" s="1"/>
  <c r="N2103" i="8"/>
  <c r="O2103" i="8"/>
  <c r="Y2103" i="8"/>
  <c r="Z2103" i="8"/>
  <c r="AA2103" i="8"/>
  <c r="AC2103" i="8"/>
  <c r="BD2103" i="8"/>
  <c r="H2104" i="8"/>
  <c r="I2104" i="8"/>
  <c r="J2104" i="8"/>
  <c r="K2104" i="8"/>
  <c r="L2104" i="8"/>
  <c r="M2104" i="8"/>
  <c r="P2104" i="8" s="1"/>
  <c r="N2104" i="8"/>
  <c r="O2104" i="8"/>
  <c r="Y2104" i="8"/>
  <c r="Z2104" i="8"/>
  <c r="BD2104" i="8" s="1"/>
  <c r="AA2104" i="8"/>
  <c r="AC2104" i="8" s="1"/>
  <c r="H2105" i="8"/>
  <c r="I2105" i="8"/>
  <c r="J2105" i="8"/>
  <c r="K2105" i="8"/>
  <c r="L2105" i="8"/>
  <c r="M2105" i="8"/>
  <c r="P2105" i="8" s="1"/>
  <c r="N2105" i="8"/>
  <c r="O2105" i="8"/>
  <c r="Y2105" i="8"/>
  <c r="Z2105" i="8"/>
  <c r="BD2105" i="8" s="1"/>
  <c r="AA2105" i="8"/>
  <c r="AC2105" i="8" s="1"/>
  <c r="H2106" i="8"/>
  <c r="I2106" i="8"/>
  <c r="J2106" i="8"/>
  <c r="K2106" i="8"/>
  <c r="L2106" i="8"/>
  <c r="M2106" i="8"/>
  <c r="P2106" i="8" s="1"/>
  <c r="N2106" i="8"/>
  <c r="O2106" i="8"/>
  <c r="Y2106" i="8"/>
  <c r="Z2106" i="8"/>
  <c r="BD2106" i="8" s="1"/>
  <c r="AA2106" i="8"/>
  <c r="AC2106" i="8" s="1"/>
  <c r="H2107" i="8"/>
  <c r="I2107" i="8"/>
  <c r="J2107" i="8"/>
  <c r="K2107" i="8"/>
  <c r="L2107" i="8"/>
  <c r="M2107" i="8"/>
  <c r="P2107" i="8" s="1"/>
  <c r="N2107" i="8"/>
  <c r="O2107" i="8"/>
  <c r="Y2107" i="8"/>
  <c r="Z2107" i="8"/>
  <c r="BD2107" i="8" s="1"/>
  <c r="AA2107" i="8"/>
  <c r="AC2107" i="8" s="1"/>
  <c r="H2108" i="8"/>
  <c r="I2108" i="8"/>
  <c r="J2108" i="8"/>
  <c r="K2108" i="8"/>
  <c r="L2108" i="8"/>
  <c r="M2108" i="8"/>
  <c r="P2108" i="8" s="1"/>
  <c r="N2108" i="8"/>
  <c r="O2108" i="8"/>
  <c r="Y2108" i="8"/>
  <c r="Z2108" i="8"/>
  <c r="BD2108" i="8" s="1"/>
  <c r="AA2108" i="8"/>
  <c r="AC2108" i="8" s="1"/>
  <c r="H2109" i="8"/>
  <c r="I2109" i="8"/>
  <c r="J2109" i="8"/>
  <c r="K2109" i="8"/>
  <c r="L2109" i="8"/>
  <c r="M2109" i="8"/>
  <c r="N2109" i="8"/>
  <c r="O2109" i="8"/>
  <c r="Y2109" i="8"/>
  <c r="Z2109" i="8"/>
  <c r="BD2109" i="8" s="1"/>
  <c r="AA2109" i="8"/>
  <c r="AC2109" i="8" s="1"/>
  <c r="H2110" i="8"/>
  <c r="I2110" i="8"/>
  <c r="J2110" i="8"/>
  <c r="K2110" i="8"/>
  <c r="L2110" i="8"/>
  <c r="M2110" i="8"/>
  <c r="P2110" i="8" s="1"/>
  <c r="N2110" i="8"/>
  <c r="O2110" i="8"/>
  <c r="Y2110" i="8"/>
  <c r="Z2110" i="8"/>
  <c r="BD2110" i="8" s="1"/>
  <c r="AA2110" i="8"/>
  <c r="AC2110" i="8" s="1"/>
  <c r="H2111" i="8"/>
  <c r="I2111" i="8"/>
  <c r="J2111" i="8"/>
  <c r="K2111" i="8"/>
  <c r="L2111" i="8"/>
  <c r="M2111" i="8"/>
  <c r="P2111" i="8" s="1"/>
  <c r="N2111" i="8"/>
  <c r="O2111" i="8"/>
  <c r="Y2111" i="8"/>
  <c r="Z2111" i="8"/>
  <c r="BD2111" i="8" s="1"/>
  <c r="AA2111" i="8"/>
  <c r="AC2111" i="8" s="1"/>
  <c r="H2112" i="8"/>
  <c r="I2112" i="8"/>
  <c r="J2112" i="8"/>
  <c r="K2112" i="8"/>
  <c r="L2112" i="8"/>
  <c r="N2112" i="8"/>
  <c r="O2112" i="8"/>
  <c r="Y2112" i="8"/>
  <c r="Z2112" i="8"/>
  <c r="BD2112" i="8" s="1"/>
  <c r="AA2112" i="8"/>
  <c r="AC2112" i="8" s="1"/>
  <c r="H2113" i="8"/>
  <c r="I2113" i="8"/>
  <c r="J2113" i="8"/>
  <c r="K2113" i="8"/>
  <c r="L2113" i="8"/>
  <c r="M2113" i="8"/>
  <c r="P2113" i="8" s="1"/>
  <c r="N2113" i="8"/>
  <c r="O2113" i="8"/>
  <c r="Y2113" i="8"/>
  <c r="Z2113" i="8"/>
  <c r="AA2113" i="8"/>
  <c r="AC2113" i="8"/>
  <c r="BD2113" i="8"/>
  <c r="H2114" i="8"/>
  <c r="I2114" i="8"/>
  <c r="J2114" i="8"/>
  <c r="K2114" i="8"/>
  <c r="L2114" i="8"/>
  <c r="M2114" i="8"/>
  <c r="P2114" i="8" s="1"/>
  <c r="N2114" i="8"/>
  <c r="O2114" i="8"/>
  <c r="Y2114" i="8"/>
  <c r="Z2114" i="8"/>
  <c r="BD2114" i="8" s="1"/>
  <c r="AA2114" i="8"/>
  <c r="AC2114" i="8" s="1"/>
  <c r="H2115" i="8"/>
  <c r="I2115" i="8"/>
  <c r="J2115" i="8"/>
  <c r="K2115" i="8"/>
  <c r="L2115" i="8"/>
  <c r="M2115" i="8"/>
  <c r="P2115" i="8" s="1"/>
  <c r="N2115" i="8"/>
  <c r="O2115" i="8"/>
  <c r="Y2115" i="8"/>
  <c r="Z2115" i="8"/>
  <c r="BD2115" i="8" s="1"/>
  <c r="AA2115" i="8"/>
  <c r="AC2115" i="8" s="1"/>
  <c r="H2116" i="8"/>
  <c r="I2116" i="8"/>
  <c r="J2116" i="8"/>
  <c r="K2116" i="8"/>
  <c r="L2116" i="8"/>
  <c r="M2116" i="8"/>
  <c r="P2116" i="8" s="1"/>
  <c r="N2116" i="8"/>
  <c r="O2116" i="8"/>
  <c r="Y2116" i="8"/>
  <c r="Z2116" i="8"/>
  <c r="BD2116" i="8" s="1"/>
  <c r="AA2116" i="8"/>
  <c r="AC2116" i="8" s="1"/>
  <c r="H2117" i="8"/>
  <c r="I2117" i="8"/>
  <c r="J2117" i="8"/>
  <c r="K2117" i="8"/>
  <c r="L2117" i="8"/>
  <c r="M2117" i="8"/>
  <c r="P2117" i="8" s="1"/>
  <c r="N2117" i="8"/>
  <c r="O2117" i="8"/>
  <c r="Y2117" i="8"/>
  <c r="Z2117" i="8"/>
  <c r="BD2117" i="8" s="1"/>
  <c r="AA2117" i="8"/>
  <c r="AC2117" i="8" s="1"/>
  <c r="H2118" i="8"/>
  <c r="I2118" i="8"/>
  <c r="J2118" i="8"/>
  <c r="K2118" i="8"/>
  <c r="L2118" i="8"/>
  <c r="M2118" i="8"/>
  <c r="P2118" i="8" s="1"/>
  <c r="N2118" i="8"/>
  <c r="O2118" i="8"/>
  <c r="Y2118" i="8"/>
  <c r="Z2118" i="8"/>
  <c r="BD2118" i="8" s="1"/>
  <c r="AA2118" i="8"/>
  <c r="AC2118" i="8" s="1"/>
  <c r="H2119" i="8"/>
  <c r="I2119" i="8"/>
  <c r="J2119" i="8"/>
  <c r="K2119" i="8"/>
  <c r="L2119" i="8"/>
  <c r="M2119" i="8"/>
  <c r="P2119" i="8" s="1"/>
  <c r="N2119" i="8"/>
  <c r="O2119" i="8"/>
  <c r="Y2119" i="8"/>
  <c r="Z2119" i="8"/>
  <c r="BD2119" i="8" s="1"/>
  <c r="AA2119" i="8"/>
  <c r="AC2119" i="8" s="1"/>
  <c r="H2120" i="8"/>
  <c r="I2120" i="8"/>
  <c r="J2120" i="8"/>
  <c r="K2120" i="8"/>
  <c r="L2120" i="8"/>
  <c r="M2120" i="8"/>
  <c r="P2120" i="8" s="1"/>
  <c r="N2120" i="8"/>
  <c r="O2120" i="8"/>
  <c r="Y2120" i="8"/>
  <c r="Z2120" i="8"/>
  <c r="BD2120" i="8" s="1"/>
  <c r="AA2120" i="8"/>
  <c r="AC2120" i="8" s="1"/>
  <c r="H2121" i="8"/>
  <c r="I2121" i="8"/>
  <c r="J2121" i="8"/>
  <c r="K2121" i="8"/>
  <c r="L2121" i="8"/>
  <c r="M2121" i="8"/>
  <c r="N2121" i="8"/>
  <c r="O2121" i="8"/>
  <c r="Y2121" i="8"/>
  <c r="Z2121" i="8"/>
  <c r="BD2121" i="8" s="1"/>
  <c r="AA2121" i="8"/>
  <c r="AC2121" i="8" s="1"/>
  <c r="H2122" i="8"/>
  <c r="I2122" i="8"/>
  <c r="J2122" i="8"/>
  <c r="K2122" i="8"/>
  <c r="L2122" i="8"/>
  <c r="M2122" i="8"/>
  <c r="N2122" i="8"/>
  <c r="O2122" i="8"/>
  <c r="Y2122" i="8"/>
  <c r="Z2122" i="8"/>
  <c r="BD2122" i="8" s="1"/>
  <c r="AA2122" i="8"/>
  <c r="AC2122" i="8" s="1"/>
  <c r="H2123" i="8"/>
  <c r="I2123" i="8"/>
  <c r="J2123" i="8"/>
  <c r="K2123" i="8"/>
  <c r="L2123" i="8"/>
  <c r="M2123" i="8"/>
  <c r="P2123" i="8" s="1"/>
  <c r="N2123" i="8"/>
  <c r="O2123" i="8"/>
  <c r="Y2123" i="8"/>
  <c r="Z2123" i="8"/>
  <c r="BD2123" i="8" s="1"/>
  <c r="AA2123" i="8"/>
  <c r="AC2123" i="8" s="1"/>
  <c r="H2124" i="8"/>
  <c r="I2124" i="8"/>
  <c r="J2124" i="8"/>
  <c r="K2124" i="8"/>
  <c r="L2124" i="8"/>
  <c r="M2124" i="8"/>
  <c r="P2124" i="8" s="1"/>
  <c r="N2124" i="8"/>
  <c r="O2124" i="8"/>
  <c r="Y2124" i="8"/>
  <c r="Z2124" i="8"/>
  <c r="BD2124" i="8" s="1"/>
  <c r="AA2124" i="8"/>
  <c r="AC2124" i="8" s="1"/>
  <c r="H2125" i="8"/>
  <c r="I2125" i="8"/>
  <c r="J2125" i="8"/>
  <c r="K2125" i="8"/>
  <c r="L2125" i="8"/>
  <c r="M2125" i="8"/>
  <c r="P2125" i="8" s="1"/>
  <c r="N2125" i="8"/>
  <c r="O2125" i="8"/>
  <c r="Y2125" i="8"/>
  <c r="Z2125" i="8"/>
  <c r="BD2125" i="8" s="1"/>
  <c r="AA2125" i="8"/>
  <c r="AC2125" i="8" s="1"/>
  <c r="H2126" i="8"/>
  <c r="I2126" i="8"/>
  <c r="J2126" i="8"/>
  <c r="K2126" i="8"/>
  <c r="L2126" i="8"/>
  <c r="M2126" i="8"/>
  <c r="P2126" i="8" s="1"/>
  <c r="N2126" i="8"/>
  <c r="O2126" i="8"/>
  <c r="Y2126" i="8"/>
  <c r="Z2126" i="8"/>
  <c r="BD2126" i="8" s="1"/>
  <c r="AA2126" i="8"/>
  <c r="AC2126" i="8" s="1"/>
  <c r="H2127" i="8"/>
  <c r="I2127" i="8"/>
  <c r="J2127" i="8"/>
  <c r="K2127" i="8"/>
  <c r="L2127" i="8"/>
  <c r="M2127" i="8"/>
  <c r="P2127" i="8" s="1"/>
  <c r="N2127" i="8"/>
  <c r="O2127" i="8"/>
  <c r="Y2127" i="8"/>
  <c r="Z2127" i="8"/>
  <c r="BD2127" i="8" s="1"/>
  <c r="AA2127" i="8"/>
  <c r="AC2127" i="8" s="1"/>
  <c r="H2128" i="8"/>
  <c r="I2128" i="8"/>
  <c r="J2128" i="8"/>
  <c r="K2128" i="8"/>
  <c r="L2128" i="8"/>
  <c r="M2128" i="8"/>
  <c r="P2128" i="8" s="1"/>
  <c r="N2128" i="8"/>
  <c r="O2128" i="8"/>
  <c r="Y2128" i="8"/>
  <c r="Z2128" i="8"/>
  <c r="BD2128" i="8" s="1"/>
  <c r="AA2128" i="8"/>
  <c r="AC2128" i="8" s="1"/>
  <c r="H2129" i="8"/>
  <c r="I2129" i="8"/>
  <c r="J2129" i="8"/>
  <c r="K2129" i="8"/>
  <c r="L2129" i="8"/>
  <c r="M2129" i="8"/>
  <c r="P2129" i="8" s="1"/>
  <c r="N2129" i="8"/>
  <c r="O2129" i="8"/>
  <c r="Y2129" i="8"/>
  <c r="Z2129" i="8"/>
  <c r="BD2129" i="8" s="1"/>
  <c r="AA2129" i="8"/>
  <c r="AC2129" i="8" s="1"/>
  <c r="H2130" i="8"/>
  <c r="I2130" i="8"/>
  <c r="J2130" i="8"/>
  <c r="K2130" i="8"/>
  <c r="L2130" i="8"/>
  <c r="M2130" i="8"/>
  <c r="P2130" i="8" s="1"/>
  <c r="N2130" i="8"/>
  <c r="O2130" i="8"/>
  <c r="Y2130" i="8"/>
  <c r="Z2130" i="8"/>
  <c r="BD2130" i="8" s="1"/>
  <c r="AA2130" i="8"/>
  <c r="AC2130" i="8" s="1"/>
  <c r="H2131" i="8"/>
  <c r="I2131" i="8"/>
  <c r="J2131" i="8"/>
  <c r="K2131" i="8"/>
  <c r="L2131" i="8"/>
  <c r="M2131" i="8"/>
  <c r="P2131" i="8" s="1"/>
  <c r="N2131" i="8"/>
  <c r="O2131" i="8"/>
  <c r="Y2131" i="8"/>
  <c r="Z2131" i="8"/>
  <c r="BD2131" i="8" s="1"/>
  <c r="AA2131" i="8"/>
  <c r="AC2131" i="8" s="1"/>
  <c r="H2132" i="8"/>
  <c r="I2132" i="8"/>
  <c r="J2132" i="8"/>
  <c r="K2132" i="8"/>
  <c r="L2132" i="8"/>
  <c r="M2132" i="8"/>
  <c r="P2132" i="8" s="1"/>
  <c r="N2132" i="8"/>
  <c r="O2132" i="8"/>
  <c r="Y2132" i="8"/>
  <c r="Z2132" i="8"/>
  <c r="BD2132" i="8" s="1"/>
  <c r="AA2132" i="8"/>
  <c r="AC2132" i="8" s="1"/>
  <c r="H2133" i="8"/>
  <c r="I2133" i="8"/>
  <c r="J2133" i="8"/>
  <c r="K2133" i="8"/>
  <c r="L2133" i="8"/>
  <c r="M2133" i="8"/>
  <c r="P2133" i="8" s="1"/>
  <c r="N2133" i="8"/>
  <c r="O2133" i="8"/>
  <c r="Y2133" i="8"/>
  <c r="Z2133" i="8"/>
  <c r="BD2133" i="8" s="1"/>
  <c r="AA2133" i="8"/>
  <c r="AC2133" i="8" s="1"/>
  <c r="H2134" i="8"/>
  <c r="I2134" i="8"/>
  <c r="J2134" i="8"/>
  <c r="K2134" i="8"/>
  <c r="L2134" i="8"/>
  <c r="M2134" i="8"/>
  <c r="P2134" i="8" s="1"/>
  <c r="N2134" i="8"/>
  <c r="O2134" i="8"/>
  <c r="Y2134" i="8"/>
  <c r="Z2134" i="8"/>
  <c r="BD2134" i="8" s="1"/>
  <c r="AA2134" i="8"/>
  <c r="AC2134" i="8" s="1"/>
  <c r="H2135" i="8"/>
  <c r="I2135" i="8"/>
  <c r="J2135" i="8"/>
  <c r="K2135" i="8"/>
  <c r="L2135" i="8"/>
  <c r="M2135" i="8"/>
  <c r="P2135" i="8" s="1"/>
  <c r="N2135" i="8"/>
  <c r="O2135" i="8"/>
  <c r="Y2135" i="8"/>
  <c r="Z2135" i="8"/>
  <c r="BD2135" i="8" s="1"/>
  <c r="AA2135" i="8"/>
  <c r="AC2135" i="8" s="1"/>
  <c r="H2136" i="8"/>
  <c r="I2136" i="8"/>
  <c r="J2136" i="8"/>
  <c r="K2136" i="8"/>
  <c r="L2136" i="8"/>
  <c r="N2136" i="8"/>
  <c r="O2136" i="8"/>
  <c r="Y2136" i="8"/>
  <c r="Z2136" i="8"/>
  <c r="BD2136" i="8" s="1"/>
  <c r="AA2136" i="8"/>
  <c r="AC2136" i="8" s="1"/>
  <c r="H2137" i="8"/>
  <c r="I2137" i="8"/>
  <c r="J2137" i="8"/>
  <c r="K2137" i="8"/>
  <c r="L2137" i="8"/>
  <c r="M2137" i="8"/>
  <c r="N2137" i="8"/>
  <c r="O2137" i="8"/>
  <c r="Y2137" i="8"/>
  <c r="Z2137" i="8"/>
  <c r="BD2137" i="8" s="1"/>
  <c r="AA2137" i="8"/>
  <c r="AC2137" i="8" s="1"/>
  <c r="H2138" i="8"/>
  <c r="I2138" i="8"/>
  <c r="J2138" i="8"/>
  <c r="K2138" i="8"/>
  <c r="L2138" i="8"/>
  <c r="M2138" i="8"/>
  <c r="P2138" i="8" s="1"/>
  <c r="N2138" i="8"/>
  <c r="O2138" i="8"/>
  <c r="Y2138" i="8"/>
  <c r="Z2138" i="8"/>
  <c r="BD2138" i="8" s="1"/>
  <c r="AA2138" i="8"/>
  <c r="AC2138" i="8" s="1"/>
  <c r="H2139" i="8"/>
  <c r="I2139" i="8"/>
  <c r="J2139" i="8"/>
  <c r="K2139" i="8"/>
  <c r="L2139" i="8"/>
  <c r="M2139" i="8"/>
  <c r="P2139" i="8" s="1"/>
  <c r="N2139" i="8"/>
  <c r="O2139" i="8"/>
  <c r="Y2139" i="8"/>
  <c r="Z2139" i="8"/>
  <c r="BD2139" i="8" s="1"/>
  <c r="AA2139" i="8"/>
  <c r="AC2139" i="8" s="1"/>
  <c r="H2140" i="8"/>
  <c r="I2140" i="8"/>
  <c r="J2140" i="8"/>
  <c r="K2140" i="8"/>
  <c r="L2140" i="8"/>
  <c r="M2140" i="8"/>
  <c r="P2140" i="8" s="1"/>
  <c r="N2140" i="8"/>
  <c r="O2140" i="8"/>
  <c r="Y2140" i="8"/>
  <c r="Z2140" i="8"/>
  <c r="BD2140" i="8" s="1"/>
  <c r="AA2140" i="8"/>
  <c r="AC2140" i="8" s="1"/>
  <c r="H2141" i="8"/>
  <c r="I2141" i="8"/>
  <c r="J2141" i="8"/>
  <c r="K2141" i="8"/>
  <c r="L2141" i="8"/>
  <c r="M2141" i="8"/>
  <c r="P2141" i="8" s="1"/>
  <c r="N2141" i="8"/>
  <c r="O2141" i="8"/>
  <c r="Y2141" i="8"/>
  <c r="Z2141" i="8"/>
  <c r="BD2141" i="8" s="1"/>
  <c r="AA2141" i="8"/>
  <c r="AC2141" i="8" s="1"/>
  <c r="H2142" i="8"/>
  <c r="I2142" i="8"/>
  <c r="J2142" i="8"/>
  <c r="K2142" i="8"/>
  <c r="L2142" i="8"/>
  <c r="M2142" i="8"/>
  <c r="P2142" i="8" s="1"/>
  <c r="N2142" i="8"/>
  <c r="O2142" i="8"/>
  <c r="Y2142" i="8"/>
  <c r="Z2142" i="8"/>
  <c r="BD2142" i="8" s="1"/>
  <c r="AA2142" i="8"/>
  <c r="AC2142" i="8" s="1"/>
  <c r="H2143" i="8"/>
  <c r="I2143" i="8"/>
  <c r="J2143" i="8"/>
  <c r="K2143" i="8"/>
  <c r="L2143" i="8"/>
  <c r="M2143" i="8"/>
  <c r="P2143" i="8" s="1"/>
  <c r="N2143" i="8"/>
  <c r="O2143" i="8"/>
  <c r="Y2143" i="8"/>
  <c r="Z2143" i="8"/>
  <c r="BD2143" i="8" s="1"/>
  <c r="AA2143" i="8"/>
  <c r="AC2143" i="8" s="1"/>
  <c r="BL2143" i="8"/>
  <c r="H2144" i="8"/>
  <c r="I2144" i="8"/>
  <c r="J2144" i="8"/>
  <c r="K2144" i="8"/>
  <c r="L2144" i="8"/>
  <c r="M2144" i="8"/>
  <c r="N2144" i="8"/>
  <c r="O2144" i="8"/>
  <c r="Y2144" i="8"/>
  <c r="Z2144" i="8"/>
  <c r="BD2144" i="8" s="1"/>
  <c r="AA2144" i="8"/>
  <c r="AC2144" i="8" s="1"/>
  <c r="H2145" i="8"/>
  <c r="I2145" i="8"/>
  <c r="J2145" i="8"/>
  <c r="K2145" i="8"/>
  <c r="L2145" i="8"/>
  <c r="M2145" i="8"/>
  <c r="N2145" i="8"/>
  <c r="O2145" i="8"/>
  <c r="Y2145" i="8"/>
  <c r="Z2145" i="8"/>
  <c r="BD2145" i="8" s="1"/>
  <c r="AA2145" i="8"/>
  <c r="AC2145" i="8"/>
  <c r="H2146" i="8"/>
  <c r="I2146" i="8"/>
  <c r="J2146" i="8"/>
  <c r="K2146" i="8"/>
  <c r="L2146" i="8"/>
  <c r="M2146" i="8"/>
  <c r="N2146" i="8"/>
  <c r="O2146" i="8"/>
  <c r="Y2146" i="8"/>
  <c r="Z2146" i="8"/>
  <c r="BD2146" i="8" s="1"/>
  <c r="AA2146" i="8"/>
  <c r="AC2146" i="8" s="1"/>
  <c r="H2147" i="8"/>
  <c r="I2147" i="8"/>
  <c r="J2147" i="8"/>
  <c r="K2147" i="8"/>
  <c r="L2147" i="8"/>
  <c r="M2147" i="8"/>
  <c r="P2147" i="8" s="1"/>
  <c r="N2147" i="8"/>
  <c r="O2147" i="8"/>
  <c r="Y2147" i="8"/>
  <c r="Z2147" i="8"/>
  <c r="BD2147" i="8" s="1"/>
  <c r="AA2147" i="8"/>
  <c r="AC2147" i="8" s="1"/>
  <c r="H2148" i="8"/>
  <c r="I2148" i="8"/>
  <c r="J2148" i="8"/>
  <c r="K2148" i="8"/>
  <c r="L2148" i="8"/>
  <c r="M2148" i="8"/>
  <c r="P2148" i="8" s="1"/>
  <c r="N2148" i="8"/>
  <c r="O2148" i="8"/>
  <c r="Y2148" i="8"/>
  <c r="Z2148" i="8"/>
  <c r="BD2148" i="8" s="1"/>
  <c r="AA2148" i="8"/>
  <c r="AC2148" i="8" s="1"/>
  <c r="H2149" i="8"/>
  <c r="I2149" i="8"/>
  <c r="J2149" i="8"/>
  <c r="K2149" i="8"/>
  <c r="L2149" i="8"/>
  <c r="M2149" i="8"/>
  <c r="P2149" i="8" s="1"/>
  <c r="N2149" i="8"/>
  <c r="O2149" i="8"/>
  <c r="Y2149" i="8"/>
  <c r="Z2149" i="8"/>
  <c r="BD2149" i="8" s="1"/>
  <c r="AA2149" i="8"/>
  <c r="AC2149" i="8" s="1"/>
  <c r="H2150" i="8"/>
  <c r="I2150" i="8"/>
  <c r="J2150" i="8"/>
  <c r="K2150" i="8"/>
  <c r="L2150" i="8"/>
  <c r="M2150" i="8"/>
  <c r="P2150" i="8" s="1"/>
  <c r="N2150" i="8"/>
  <c r="O2150" i="8"/>
  <c r="Y2150" i="8"/>
  <c r="Z2150" i="8"/>
  <c r="BD2150" i="8" s="1"/>
  <c r="AA2150" i="8"/>
  <c r="AC2150" i="8" s="1"/>
  <c r="H2151" i="8"/>
  <c r="I2151" i="8"/>
  <c r="J2151" i="8"/>
  <c r="K2151" i="8"/>
  <c r="L2151" i="8"/>
  <c r="M2151" i="8"/>
  <c r="P2151" i="8" s="1"/>
  <c r="N2151" i="8"/>
  <c r="O2151" i="8"/>
  <c r="Y2151" i="8"/>
  <c r="Z2151" i="8"/>
  <c r="BD2151" i="8" s="1"/>
  <c r="AA2151" i="8"/>
  <c r="AC2151" i="8"/>
  <c r="H2152" i="8"/>
  <c r="I2152" i="8"/>
  <c r="J2152" i="8"/>
  <c r="K2152" i="8"/>
  <c r="L2152" i="8"/>
  <c r="M2152" i="8"/>
  <c r="P2152" i="8" s="1"/>
  <c r="N2152" i="8"/>
  <c r="O2152" i="8"/>
  <c r="Y2152" i="8"/>
  <c r="Z2152" i="8"/>
  <c r="BD2152" i="8" s="1"/>
  <c r="AA2152" i="8"/>
  <c r="AC2152" i="8" s="1"/>
  <c r="H2153" i="8"/>
  <c r="I2153" i="8"/>
  <c r="J2153" i="8"/>
  <c r="K2153" i="8"/>
  <c r="L2153" i="8"/>
  <c r="M2153" i="8"/>
  <c r="N2153" i="8"/>
  <c r="O2153" i="8"/>
  <c r="P2153" i="8"/>
  <c r="Y2153" i="8"/>
  <c r="Z2153" i="8"/>
  <c r="BD2153" i="8" s="1"/>
  <c r="AA2153" i="8"/>
  <c r="AC2153" i="8" s="1"/>
  <c r="H2154" i="8"/>
  <c r="I2154" i="8"/>
  <c r="J2154" i="8"/>
  <c r="K2154" i="8"/>
  <c r="L2154" i="8"/>
  <c r="M2154" i="8"/>
  <c r="P2154" i="8" s="1"/>
  <c r="N2154" i="8"/>
  <c r="O2154" i="8"/>
  <c r="Y2154" i="8"/>
  <c r="Z2154" i="8"/>
  <c r="BD2154" i="8" s="1"/>
  <c r="AA2154" i="8"/>
  <c r="AC2154" i="8" s="1"/>
  <c r="H2155" i="8"/>
  <c r="I2155" i="8"/>
  <c r="J2155" i="8"/>
  <c r="K2155" i="8"/>
  <c r="L2155" i="8"/>
  <c r="M2155" i="8"/>
  <c r="P2155" i="8" s="1"/>
  <c r="N2155" i="8"/>
  <c r="O2155" i="8"/>
  <c r="Y2155" i="8"/>
  <c r="Z2155" i="8"/>
  <c r="BD2155" i="8" s="1"/>
  <c r="AA2155" i="8"/>
  <c r="AC2155" i="8" s="1"/>
  <c r="H2156" i="8"/>
  <c r="I2156" i="8"/>
  <c r="J2156" i="8"/>
  <c r="K2156" i="8"/>
  <c r="L2156" i="8"/>
  <c r="M2156" i="8"/>
  <c r="P2156" i="8" s="1"/>
  <c r="N2156" i="8"/>
  <c r="O2156" i="8"/>
  <c r="Y2156" i="8"/>
  <c r="Z2156" i="8"/>
  <c r="BD2156" i="8" s="1"/>
  <c r="AA2156" i="8"/>
  <c r="AC2156" i="8" s="1"/>
  <c r="H2157" i="8"/>
  <c r="I2157" i="8"/>
  <c r="J2157" i="8"/>
  <c r="K2157" i="8"/>
  <c r="L2157" i="8"/>
  <c r="M2157" i="8"/>
  <c r="P2157" i="8" s="1"/>
  <c r="N2157" i="8"/>
  <c r="O2157" i="8"/>
  <c r="Y2157" i="8"/>
  <c r="Z2157" i="8"/>
  <c r="BD2157" i="8" s="1"/>
  <c r="AA2157" i="8"/>
  <c r="AC2157" i="8"/>
  <c r="H2158" i="8"/>
  <c r="I2158" i="8"/>
  <c r="J2158" i="8"/>
  <c r="K2158" i="8"/>
  <c r="L2158" i="8"/>
  <c r="M2158" i="8"/>
  <c r="P2158" i="8" s="1"/>
  <c r="N2158" i="8"/>
  <c r="O2158" i="8"/>
  <c r="Y2158" i="8"/>
  <c r="Z2158" i="8"/>
  <c r="BD2158" i="8" s="1"/>
  <c r="AA2158" i="8"/>
  <c r="AC2158" i="8" s="1"/>
  <c r="H2159" i="8"/>
  <c r="I2159" i="8"/>
  <c r="J2159" i="8"/>
  <c r="K2159" i="8"/>
  <c r="L2159" i="8"/>
  <c r="M2159" i="8"/>
  <c r="P2159" i="8" s="1"/>
  <c r="N2159" i="8"/>
  <c r="O2159" i="8"/>
  <c r="Y2159" i="8"/>
  <c r="Z2159" i="8"/>
  <c r="BD2159" i="8" s="1"/>
  <c r="AA2159" i="8"/>
  <c r="AC2159" i="8" s="1"/>
  <c r="H2160" i="8"/>
  <c r="I2160" i="8"/>
  <c r="J2160" i="8"/>
  <c r="K2160" i="8"/>
  <c r="L2160" i="8"/>
  <c r="M2160" i="8"/>
  <c r="P2160" i="8" s="1"/>
  <c r="N2160" i="8"/>
  <c r="O2160" i="8"/>
  <c r="Y2160" i="8"/>
  <c r="Z2160" i="8"/>
  <c r="BD2160" i="8" s="1"/>
  <c r="AA2160" i="8"/>
  <c r="AC2160" i="8" s="1"/>
  <c r="H2161" i="8"/>
  <c r="I2161" i="8"/>
  <c r="J2161" i="8"/>
  <c r="K2161" i="8"/>
  <c r="L2161" i="8"/>
  <c r="M2161" i="8"/>
  <c r="P2161" i="8" s="1"/>
  <c r="N2161" i="8"/>
  <c r="O2161" i="8"/>
  <c r="Y2161" i="8"/>
  <c r="Z2161" i="8"/>
  <c r="BD2161" i="8" s="1"/>
  <c r="AA2161" i="8"/>
  <c r="AC2161" i="8" s="1"/>
  <c r="H2162" i="8"/>
  <c r="I2162" i="8"/>
  <c r="J2162" i="8"/>
  <c r="K2162" i="8"/>
  <c r="L2162" i="8"/>
  <c r="M2162" i="8"/>
  <c r="P2162" i="8" s="1"/>
  <c r="N2162" i="8"/>
  <c r="O2162" i="8"/>
  <c r="Y2162" i="8"/>
  <c r="Z2162" i="8"/>
  <c r="BD2162" i="8" s="1"/>
  <c r="AA2162" i="8"/>
  <c r="AC2162" i="8" s="1"/>
  <c r="H2163" i="8"/>
  <c r="I2163" i="8"/>
  <c r="J2163" i="8"/>
  <c r="K2163" i="8"/>
  <c r="L2163" i="8"/>
  <c r="M2163" i="8"/>
  <c r="P2163" i="8" s="1"/>
  <c r="N2163" i="8"/>
  <c r="O2163" i="8"/>
  <c r="Y2163" i="8"/>
  <c r="Z2163" i="8"/>
  <c r="BD2163" i="8" s="1"/>
  <c r="AA2163" i="8"/>
  <c r="AC2163" i="8"/>
  <c r="H2164" i="8"/>
  <c r="I2164" i="8"/>
  <c r="J2164" i="8"/>
  <c r="K2164" i="8"/>
  <c r="L2164" i="8"/>
  <c r="M2164" i="8"/>
  <c r="P2164" i="8" s="1"/>
  <c r="N2164" i="8"/>
  <c r="O2164" i="8"/>
  <c r="Y2164" i="8"/>
  <c r="Z2164" i="8"/>
  <c r="BD2164" i="8" s="1"/>
  <c r="AA2164" i="8"/>
  <c r="AC2164" i="8" s="1"/>
  <c r="H2165" i="8"/>
  <c r="I2165" i="8"/>
  <c r="J2165" i="8"/>
  <c r="K2165" i="8"/>
  <c r="L2165" i="8"/>
  <c r="M2165" i="8"/>
  <c r="P2165" i="8" s="1"/>
  <c r="N2165" i="8"/>
  <c r="O2165" i="8"/>
  <c r="Y2165" i="8"/>
  <c r="Z2165" i="8"/>
  <c r="AA2165" i="8"/>
  <c r="AC2165" i="8"/>
  <c r="BD2165" i="8"/>
  <c r="H2166" i="8"/>
  <c r="I2166" i="8"/>
  <c r="J2166" i="8"/>
  <c r="K2166" i="8"/>
  <c r="L2166" i="8"/>
  <c r="M2166" i="8"/>
  <c r="N2166" i="8"/>
  <c r="O2166" i="8"/>
  <c r="P2166" i="8"/>
  <c r="Y2166" i="8"/>
  <c r="Z2166" i="8"/>
  <c r="BD2166" i="8" s="1"/>
  <c r="AA2166" i="8"/>
  <c r="AC2166" i="8" s="1"/>
  <c r="H2167" i="8"/>
  <c r="I2167" i="8"/>
  <c r="J2167" i="8"/>
  <c r="K2167" i="8"/>
  <c r="L2167" i="8"/>
  <c r="M2167" i="8"/>
  <c r="P2167" i="8" s="1"/>
  <c r="N2167" i="8"/>
  <c r="O2167" i="8"/>
  <c r="Y2167" i="8"/>
  <c r="Z2167" i="8"/>
  <c r="BD2167" i="8" s="1"/>
  <c r="AA2167" i="8"/>
  <c r="AC2167" i="8" s="1"/>
  <c r="H2168" i="8"/>
  <c r="I2168" i="8"/>
  <c r="J2168" i="8"/>
  <c r="K2168" i="8"/>
  <c r="L2168" i="8"/>
  <c r="M2168" i="8"/>
  <c r="P2168" i="8" s="1"/>
  <c r="N2168" i="8"/>
  <c r="O2168" i="8"/>
  <c r="Y2168" i="8"/>
  <c r="Z2168" i="8"/>
  <c r="BD2168" i="8" s="1"/>
  <c r="AA2168" i="8"/>
  <c r="AC2168" i="8" s="1"/>
  <c r="H2169" i="8"/>
  <c r="I2169" i="8"/>
  <c r="J2169" i="8"/>
  <c r="K2169" i="8"/>
  <c r="L2169" i="8"/>
  <c r="M2169" i="8"/>
  <c r="P2169" i="8" s="1"/>
  <c r="N2169" i="8"/>
  <c r="O2169" i="8"/>
  <c r="Y2169" i="8"/>
  <c r="Z2169" i="8"/>
  <c r="BD2169" i="8" s="1"/>
  <c r="AA2169" i="8"/>
  <c r="AC2169" i="8" s="1"/>
  <c r="H2170" i="8"/>
  <c r="I2170" i="8"/>
  <c r="J2170" i="8"/>
  <c r="K2170" i="8"/>
  <c r="L2170" i="8"/>
  <c r="M2170" i="8"/>
  <c r="P2170" i="8" s="1"/>
  <c r="N2170" i="8"/>
  <c r="O2170" i="8"/>
  <c r="Y2170" i="8"/>
  <c r="Z2170" i="8"/>
  <c r="BD2170" i="8" s="1"/>
  <c r="AA2170" i="8"/>
  <c r="AC2170" i="8" s="1"/>
  <c r="H2171" i="8"/>
  <c r="I2171" i="8"/>
  <c r="J2171" i="8"/>
  <c r="K2171" i="8"/>
  <c r="L2171" i="8"/>
  <c r="M2171" i="8"/>
  <c r="P2171" i="8" s="1"/>
  <c r="N2171" i="8"/>
  <c r="O2171" i="8"/>
  <c r="Y2171" i="8"/>
  <c r="Z2171" i="8"/>
  <c r="BD2171" i="8" s="1"/>
  <c r="AA2171" i="8"/>
  <c r="AC2171" i="8" s="1"/>
  <c r="H2172" i="8"/>
  <c r="I2172" i="8"/>
  <c r="J2172" i="8"/>
  <c r="K2172" i="8"/>
  <c r="L2172" i="8"/>
  <c r="M2172" i="8"/>
  <c r="P2172" i="8" s="1"/>
  <c r="N2172" i="8"/>
  <c r="O2172" i="8"/>
  <c r="Y2172" i="8"/>
  <c r="Z2172" i="8"/>
  <c r="BD2172" i="8" s="1"/>
  <c r="AA2172" i="8"/>
  <c r="AC2172" i="8" s="1"/>
  <c r="H2173" i="8"/>
  <c r="I2173" i="8"/>
  <c r="J2173" i="8"/>
  <c r="K2173" i="8"/>
  <c r="L2173" i="8"/>
  <c r="M2173" i="8"/>
  <c r="P2173" i="8" s="1"/>
  <c r="N2173" i="8"/>
  <c r="O2173" i="8"/>
  <c r="Y2173" i="8"/>
  <c r="Z2173" i="8"/>
  <c r="BD2173" i="8" s="1"/>
  <c r="AA2173" i="8"/>
  <c r="AC2173" i="8" s="1"/>
  <c r="H2174" i="8"/>
  <c r="I2174" i="8"/>
  <c r="J2174" i="8"/>
  <c r="K2174" i="8"/>
  <c r="L2174" i="8"/>
  <c r="M2174" i="8"/>
  <c r="N2174" i="8"/>
  <c r="O2174" i="8"/>
  <c r="Y2174" i="8"/>
  <c r="Z2174" i="8"/>
  <c r="BD2174" i="8" s="1"/>
  <c r="AA2174" i="8"/>
  <c r="AC2174" i="8"/>
  <c r="H2175" i="8"/>
  <c r="I2175" i="8"/>
  <c r="J2175" i="8"/>
  <c r="K2175" i="8"/>
  <c r="L2175" i="8"/>
  <c r="M2175" i="8"/>
  <c r="N2175" i="8"/>
  <c r="P2175" i="8" s="1"/>
  <c r="O2175" i="8"/>
  <c r="Y2175" i="8"/>
  <c r="Z2175" i="8"/>
  <c r="BD2175" i="8" s="1"/>
  <c r="AA2175" i="8"/>
  <c r="AC2175" i="8" s="1"/>
  <c r="H2176" i="8"/>
  <c r="I2176" i="8"/>
  <c r="J2176" i="8"/>
  <c r="K2176" i="8"/>
  <c r="L2176" i="8"/>
  <c r="M2176" i="8"/>
  <c r="N2176" i="8"/>
  <c r="O2176" i="8"/>
  <c r="Y2176" i="8"/>
  <c r="Z2176" i="8"/>
  <c r="BD2176" i="8" s="1"/>
  <c r="AA2176" i="8"/>
  <c r="AC2176" i="8" s="1"/>
  <c r="H2177" i="8"/>
  <c r="I2177" i="8"/>
  <c r="J2177" i="8"/>
  <c r="K2177" i="8"/>
  <c r="L2177" i="8"/>
  <c r="M2177" i="8"/>
  <c r="N2177" i="8"/>
  <c r="P2177" i="8" s="1"/>
  <c r="O2177" i="8"/>
  <c r="Y2177" i="8"/>
  <c r="Z2177" i="8"/>
  <c r="BD2177" i="8" s="1"/>
  <c r="AA2177" i="8"/>
  <c r="AC2177" i="8" s="1"/>
  <c r="H2178" i="8"/>
  <c r="I2178" i="8"/>
  <c r="J2178" i="8"/>
  <c r="K2178" i="8"/>
  <c r="L2178" i="8"/>
  <c r="M2178" i="8"/>
  <c r="N2178" i="8"/>
  <c r="O2178" i="8"/>
  <c r="Y2178" i="8"/>
  <c r="Z2178" i="8"/>
  <c r="BD2178" i="8" s="1"/>
  <c r="AA2178" i="8"/>
  <c r="AC2178" i="8" s="1"/>
  <c r="H2179" i="8"/>
  <c r="I2179" i="8"/>
  <c r="J2179" i="8"/>
  <c r="K2179" i="8"/>
  <c r="L2179" i="8"/>
  <c r="M2179" i="8"/>
  <c r="N2179" i="8"/>
  <c r="O2179" i="8"/>
  <c r="Y2179" i="8"/>
  <c r="Z2179" i="8"/>
  <c r="BD2179" i="8" s="1"/>
  <c r="AA2179" i="8"/>
  <c r="AC2179" i="8" s="1"/>
  <c r="H2180" i="8"/>
  <c r="I2180" i="8"/>
  <c r="J2180" i="8"/>
  <c r="K2180" i="8"/>
  <c r="L2180" i="8"/>
  <c r="M2180" i="8"/>
  <c r="N2180" i="8"/>
  <c r="O2180" i="8"/>
  <c r="Y2180" i="8"/>
  <c r="Z2180" i="8"/>
  <c r="BD2180" i="8" s="1"/>
  <c r="AA2180" i="8"/>
  <c r="AC2180" i="8" s="1"/>
  <c r="H2181" i="8"/>
  <c r="I2181" i="8"/>
  <c r="J2181" i="8"/>
  <c r="K2181" i="8"/>
  <c r="L2181" i="8"/>
  <c r="M2181" i="8"/>
  <c r="N2181" i="8"/>
  <c r="O2181" i="8"/>
  <c r="Y2181" i="8"/>
  <c r="Z2181" i="8"/>
  <c r="BD2181" i="8" s="1"/>
  <c r="AA2181" i="8"/>
  <c r="AC2181" i="8" s="1"/>
  <c r="H2182" i="8"/>
  <c r="I2182" i="8"/>
  <c r="J2182" i="8"/>
  <c r="K2182" i="8"/>
  <c r="L2182" i="8"/>
  <c r="M2182" i="8"/>
  <c r="N2182" i="8"/>
  <c r="O2182" i="8"/>
  <c r="Y2182" i="8"/>
  <c r="Z2182" i="8"/>
  <c r="BD2182" i="8" s="1"/>
  <c r="AA2182" i="8"/>
  <c r="AC2182" i="8" s="1"/>
  <c r="H2183" i="8"/>
  <c r="I2183" i="8"/>
  <c r="J2183" i="8"/>
  <c r="K2183" i="8"/>
  <c r="L2183" i="8"/>
  <c r="M2183" i="8"/>
  <c r="N2183" i="8"/>
  <c r="O2183" i="8"/>
  <c r="Y2183" i="8"/>
  <c r="Z2183" i="8"/>
  <c r="BD2183" i="8" s="1"/>
  <c r="AA2183" i="8"/>
  <c r="AC2183" i="8"/>
  <c r="H2184" i="8"/>
  <c r="I2184" i="8"/>
  <c r="J2184" i="8"/>
  <c r="K2184" i="8"/>
  <c r="L2184" i="8"/>
  <c r="M2184" i="8"/>
  <c r="N2184" i="8"/>
  <c r="O2184" i="8"/>
  <c r="Y2184" i="8"/>
  <c r="Z2184" i="8"/>
  <c r="BD2184" i="8" s="1"/>
  <c r="AA2184" i="8"/>
  <c r="AC2184" i="8" s="1"/>
  <c r="H2185" i="8"/>
  <c r="I2185" i="8"/>
  <c r="J2185" i="8"/>
  <c r="K2185" i="8"/>
  <c r="L2185" i="8"/>
  <c r="M2185" i="8"/>
  <c r="N2185" i="8"/>
  <c r="O2185" i="8"/>
  <c r="P2185" i="8"/>
  <c r="Y2185" i="8"/>
  <c r="Z2185" i="8"/>
  <c r="BD2185" i="8" s="1"/>
  <c r="AA2185" i="8"/>
  <c r="AC2185" i="8" s="1"/>
  <c r="H2186" i="8"/>
  <c r="I2186" i="8"/>
  <c r="J2186" i="8"/>
  <c r="K2186" i="8"/>
  <c r="L2186" i="8"/>
  <c r="M2186" i="8"/>
  <c r="P2186" i="8" s="1"/>
  <c r="N2186" i="8"/>
  <c r="O2186" i="8"/>
  <c r="Y2186" i="8"/>
  <c r="Z2186" i="8"/>
  <c r="BD2186" i="8" s="1"/>
  <c r="AA2186" i="8"/>
  <c r="AC2186" i="8"/>
  <c r="H2187" i="8"/>
  <c r="I2187" i="8"/>
  <c r="J2187" i="8"/>
  <c r="K2187" i="8"/>
  <c r="L2187" i="8"/>
  <c r="M2187" i="8"/>
  <c r="P2187" i="8" s="1"/>
  <c r="N2187" i="8"/>
  <c r="O2187" i="8"/>
  <c r="Y2187" i="8"/>
  <c r="Z2187" i="8"/>
  <c r="BD2187" i="8" s="1"/>
  <c r="AA2187" i="8"/>
  <c r="AC2187" i="8" s="1"/>
  <c r="H2188" i="8"/>
  <c r="I2188" i="8"/>
  <c r="J2188" i="8"/>
  <c r="K2188" i="8"/>
  <c r="L2188" i="8"/>
  <c r="M2188" i="8"/>
  <c r="P2188" i="8" s="1"/>
  <c r="N2188" i="8"/>
  <c r="O2188" i="8"/>
  <c r="Y2188" i="8"/>
  <c r="Z2188" i="8"/>
  <c r="BD2188" i="8" s="1"/>
  <c r="AA2188" i="8"/>
  <c r="AC2188" i="8" s="1"/>
  <c r="H2189" i="8"/>
  <c r="I2189" i="8"/>
  <c r="J2189" i="8"/>
  <c r="K2189" i="8"/>
  <c r="L2189" i="8"/>
  <c r="M2189" i="8"/>
  <c r="P2189" i="8" s="1"/>
  <c r="N2189" i="8"/>
  <c r="O2189" i="8"/>
  <c r="Y2189" i="8"/>
  <c r="Z2189" i="8"/>
  <c r="BD2189" i="8" s="1"/>
  <c r="AA2189" i="8"/>
  <c r="AC2189" i="8" s="1"/>
  <c r="H2190" i="8"/>
  <c r="I2190" i="8"/>
  <c r="J2190" i="8"/>
  <c r="K2190" i="8"/>
  <c r="L2190" i="8"/>
  <c r="M2190" i="8"/>
  <c r="N2190" i="8"/>
  <c r="O2190" i="8"/>
  <c r="Y2190" i="8"/>
  <c r="Z2190" i="8"/>
  <c r="BD2190" i="8" s="1"/>
  <c r="AA2190" i="8"/>
  <c r="AC2190" i="8" s="1"/>
  <c r="H2191" i="8"/>
  <c r="I2191" i="8"/>
  <c r="J2191" i="8"/>
  <c r="K2191" i="8"/>
  <c r="L2191" i="8"/>
  <c r="M2191" i="8"/>
  <c r="N2191" i="8"/>
  <c r="O2191" i="8"/>
  <c r="Y2191" i="8"/>
  <c r="Z2191" i="8"/>
  <c r="BD2191" i="8" s="1"/>
  <c r="AA2191" i="8"/>
  <c r="AC2191" i="8"/>
  <c r="H2192" i="8"/>
  <c r="I2192" i="8"/>
  <c r="J2192" i="8"/>
  <c r="K2192" i="8"/>
  <c r="L2192" i="8"/>
  <c r="M2192" i="8"/>
  <c r="N2192" i="8"/>
  <c r="O2192" i="8"/>
  <c r="Y2192" i="8"/>
  <c r="Z2192" i="8"/>
  <c r="BD2192" i="8" s="1"/>
  <c r="AA2192" i="8"/>
  <c r="AC2192" i="8" s="1"/>
  <c r="H2193" i="8"/>
  <c r="I2193" i="8"/>
  <c r="J2193" i="8"/>
  <c r="K2193" i="8"/>
  <c r="L2193" i="8"/>
  <c r="M2193" i="8"/>
  <c r="N2193" i="8"/>
  <c r="O2193" i="8"/>
  <c r="Y2193" i="8"/>
  <c r="Z2193" i="8"/>
  <c r="BD2193" i="8" s="1"/>
  <c r="AA2193" i="8"/>
  <c r="AC2193" i="8"/>
  <c r="H2194" i="8"/>
  <c r="I2194" i="8"/>
  <c r="J2194" i="8"/>
  <c r="K2194" i="8"/>
  <c r="L2194" i="8"/>
  <c r="M2194" i="8"/>
  <c r="N2194" i="8"/>
  <c r="O2194" i="8"/>
  <c r="Y2194" i="8"/>
  <c r="Z2194" i="8"/>
  <c r="BD2194" i="8" s="1"/>
  <c r="AA2194" i="8"/>
  <c r="AC2194" i="8" s="1"/>
  <c r="H2195" i="8"/>
  <c r="I2195" i="8"/>
  <c r="J2195" i="8"/>
  <c r="K2195" i="8"/>
  <c r="L2195" i="8"/>
  <c r="M2195" i="8"/>
  <c r="P2195" i="8" s="1"/>
  <c r="N2195" i="8"/>
  <c r="O2195" i="8"/>
  <c r="Y2195" i="8"/>
  <c r="Z2195" i="8"/>
  <c r="BD2195" i="8" s="1"/>
  <c r="AA2195" i="8"/>
  <c r="AC2195" i="8" s="1"/>
  <c r="H2196" i="8"/>
  <c r="I2196" i="8"/>
  <c r="J2196" i="8"/>
  <c r="K2196" i="8"/>
  <c r="L2196" i="8"/>
  <c r="M2196" i="8"/>
  <c r="N2196" i="8"/>
  <c r="O2196" i="8"/>
  <c r="Y2196" i="8"/>
  <c r="Z2196" i="8"/>
  <c r="BD2196" i="8" s="1"/>
  <c r="AA2196" i="8"/>
  <c r="AC2196" i="8" s="1"/>
  <c r="H2197" i="8"/>
  <c r="I2197" i="8"/>
  <c r="J2197" i="8"/>
  <c r="K2197" i="8"/>
  <c r="L2197" i="8"/>
  <c r="M2197" i="8"/>
  <c r="N2197" i="8"/>
  <c r="O2197" i="8"/>
  <c r="Y2197" i="8"/>
  <c r="Z2197" i="8"/>
  <c r="BD2197" i="8" s="1"/>
  <c r="AA2197" i="8"/>
  <c r="AC2197" i="8" s="1"/>
  <c r="H2198" i="8"/>
  <c r="I2198" i="8"/>
  <c r="J2198" i="8"/>
  <c r="K2198" i="8"/>
  <c r="L2198" i="8"/>
  <c r="M2198" i="8"/>
  <c r="N2198" i="8"/>
  <c r="P2198" i="8" s="1"/>
  <c r="O2198" i="8"/>
  <c r="Y2198" i="8"/>
  <c r="Z2198" i="8"/>
  <c r="BD2198" i="8" s="1"/>
  <c r="AA2198" i="8"/>
  <c r="AC2198" i="8"/>
  <c r="H2199" i="8"/>
  <c r="I2199" i="8"/>
  <c r="J2199" i="8"/>
  <c r="K2199" i="8"/>
  <c r="L2199" i="8"/>
  <c r="M2199" i="8"/>
  <c r="N2199" i="8"/>
  <c r="O2199" i="8"/>
  <c r="Y2199" i="8"/>
  <c r="Z2199" i="8"/>
  <c r="BD2199" i="8" s="1"/>
  <c r="AA2199" i="8"/>
  <c r="AC2199" i="8" s="1"/>
  <c r="H2200" i="8"/>
  <c r="I2200" i="8"/>
  <c r="J2200" i="8"/>
  <c r="K2200" i="8"/>
  <c r="L2200" i="8"/>
  <c r="M2200" i="8"/>
  <c r="N2200" i="8"/>
  <c r="O2200" i="8"/>
  <c r="Y2200" i="8"/>
  <c r="Z2200" i="8"/>
  <c r="BD2200" i="8" s="1"/>
  <c r="AA2200" i="8"/>
  <c r="AC2200" i="8"/>
  <c r="H2201" i="8"/>
  <c r="I2201" i="8"/>
  <c r="J2201" i="8"/>
  <c r="K2201" i="8"/>
  <c r="L2201" i="8"/>
  <c r="M2201" i="8"/>
  <c r="P2201" i="8" s="1"/>
  <c r="N2201" i="8"/>
  <c r="O2201" i="8"/>
  <c r="Y2201" i="8"/>
  <c r="Z2201" i="8"/>
  <c r="BD2201" i="8" s="1"/>
  <c r="AA2201" i="8"/>
  <c r="AC2201" i="8"/>
  <c r="H2202" i="8"/>
  <c r="I2202" i="8"/>
  <c r="J2202" i="8"/>
  <c r="K2202" i="8"/>
  <c r="L2202" i="8"/>
  <c r="M2202" i="8"/>
  <c r="P2202" i="8" s="1"/>
  <c r="N2202" i="8"/>
  <c r="O2202" i="8"/>
  <c r="Y2202" i="8"/>
  <c r="Z2202" i="8"/>
  <c r="BD2202" i="8" s="1"/>
  <c r="AA2202" i="8"/>
  <c r="AC2202" i="8" s="1"/>
  <c r="H2203" i="8"/>
  <c r="I2203" i="8"/>
  <c r="J2203" i="8"/>
  <c r="K2203" i="8"/>
  <c r="L2203" i="8"/>
  <c r="M2203" i="8"/>
  <c r="P2203" i="8" s="1"/>
  <c r="N2203" i="8"/>
  <c r="O2203" i="8"/>
  <c r="Y2203" i="8"/>
  <c r="Z2203" i="8"/>
  <c r="BD2203" i="8" s="1"/>
  <c r="AA2203" i="8"/>
  <c r="AC2203" i="8" s="1"/>
  <c r="H2204" i="8"/>
  <c r="I2204" i="8"/>
  <c r="J2204" i="8"/>
  <c r="K2204" i="8"/>
  <c r="L2204" i="8"/>
  <c r="M2204" i="8"/>
  <c r="P2204" i="8" s="1"/>
  <c r="N2204" i="8"/>
  <c r="O2204" i="8"/>
  <c r="Y2204" i="8"/>
  <c r="Z2204" i="8"/>
  <c r="BD2204" i="8" s="1"/>
  <c r="AA2204" i="8"/>
  <c r="AC2204" i="8" s="1"/>
  <c r="H2205" i="8"/>
  <c r="I2205" i="8"/>
  <c r="J2205" i="8"/>
  <c r="K2205" i="8"/>
  <c r="L2205" i="8"/>
  <c r="M2205" i="8"/>
  <c r="P2205" i="8" s="1"/>
  <c r="N2205" i="8"/>
  <c r="O2205" i="8"/>
  <c r="Y2205" i="8"/>
  <c r="Z2205" i="8"/>
  <c r="BD2205" i="8" s="1"/>
  <c r="AA2205" i="8"/>
  <c r="AC2205" i="8" s="1"/>
  <c r="H2206" i="8"/>
  <c r="I2206" i="8"/>
  <c r="J2206" i="8"/>
  <c r="K2206" i="8"/>
  <c r="L2206" i="8"/>
  <c r="M2206" i="8"/>
  <c r="P2206" i="8" s="1"/>
  <c r="N2206" i="8"/>
  <c r="O2206" i="8"/>
  <c r="Y2206" i="8"/>
  <c r="Z2206" i="8"/>
  <c r="BD2206" i="8" s="1"/>
  <c r="AA2206" i="8"/>
  <c r="AC2206" i="8"/>
  <c r="H2207" i="8"/>
  <c r="I2207" i="8"/>
  <c r="J2207" i="8"/>
  <c r="K2207" i="8"/>
  <c r="L2207" i="8"/>
  <c r="M2207" i="8"/>
  <c r="N2207" i="8"/>
  <c r="O2207" i="8"/>
  <c r="P2207" i="8"/>
  <c r="Y2207" i="8"/>
  <c r="Z2207" i="8"/>
  <c r="BD2207" i="8" s="1"/>
  <c r="AA2207" i="8"/>
  <c r="AC2207" i="8"/>
  <c r="H2208" i="8"/>
  <c r="I2208" i="8"/>
  <c r="J2208" i="8"/>
  <c r="K2208" i="8"/>
  <c r="L2208" i="8"/>
  <c r="M2208" i="8"/>
  <c r="P2208" i="8" s="1"/>
  <c r="N2208" i="8"/>
  <c r="O2208" i="8"/>
  <c r="Y2208" i="8"/>
  <c r="Z2208" i="8"/>
  <c r="BD2208" i="8" s="1"/>
  <c r="AA2208" i="8"/>
  <c r="AC2208" i="8" s="1"/>
  <c r="H2209" i="8"/>
  <c r="I2209" i="8"/>
  <c r="J2209" i="8"/>
  <c r="K2209" i="8"/>
  <c r="L2209" i="8"/>
  <c r="M2209" i="8"/>
  <c r="N2209" i="8"/>
  <c r="O2209" i="8"/>
  <c r="P2209" i="8"/>
  <c r="Y2209" i="8"/>
  <c r="Z2209" i="8"/>
  <c r="BD2209" i="8" s="1"/>
  <c r="AA2209" i="8"/>
  <c r="AC2209" i="8" s="1"/>
  <c r="H2210" i="8"/>
  <c r="I2210" i="8"/>
  <c r="J2210" i="8"/>
  <c r="K2210" i="8"/>
  <c r="L2210" i="8"/>
  <c r="M2210" i="8"/>
  <c r="P2210" i="8" s="1"/>
  <c r="N2210" i="8"/>
  <c r="O2210" i="8"/>
  <c r="Y2210" i="8"/>
  <c r="Z2210" i="8"/>
  <c r="BD2210" i="8" s="1"/>
  <c r="AA2210" i="8"/>
  <c r="AC2210" i="8"/>
  <c r="H2211" i="8"/>
  <c r="I2211" i="8"/>
  <c r="J2211" i="8"/>
  <c r="K2211" i="8"/>
  <c r="L2211" i="8"/>
  <c r="M2211" i="8"/>
  <c r="N2211" i="8"/>
  <c r="O2211" i="8"/>
  <c r="Y2211" i="8"/>
  <c r="Z2211" i="8"/>
  <c r="BD2211" i="8" s="1"/>
  <c r="AA2211" i="8"/>
  <c r="AC2211" i="8" s="1"/>
  <c r="H2212" i="8"/>
  <c r="I2212" i="8"/>
  <c r="J2212" i="8"/>
  <c r="K2212" i="8"/>
  <c r="L2212" i="8"/>
  <c r="M2212" i="8"/>
  <c r="N2212" i="8"/>
  <c r="O2212" i="8"/>
  <c r="Y2212" i="8"/>
  <c r="Z2212" i="8"/>
  <c r="BD2212" i="8" s="1"/>
  <c r="AA2212" i="8"/>
  <c r="AC2212" i="8" s="1"/>
  <c r="H2213" i="8"/>
  <c r="I2213" i="8"/>
  <c r="J2213" i="8"/>
  <c r="K2213" i="8"/>
  <c r="L2213" i="8"/>
  <c r="M2213" i="8"/>
  <c r="P2213" i="8" s="1"/>
  <c r="N2213" i="8"/>
  <c r="O2213" i="8"/>
  <c r="Y2213" i="8"/>
  <c r="Z2213" i="8"/>
  <c r="BD2213" i="8" s="1"/>
  <c r="AA2213" i="8"/>
  <c r="AC2213" i="8" s="1"/>
  <c r="H2214" i="8"/>
  <c r="I2214" i="8"/>
  <c r="J2214" i="8"/>
  <c r="K2214" i="8"/>
  <c r="L2214" i="8"/>
  <c r="M2214" i="8"/>
  <c r="N2214" i="8"/>
  <c r="O2214" i="8"/>
  <c r="P2214" i="8"/>
  <c r="Y2214" i="8"/>
  <c r="Z2214" i="8"/>
  <c r="BD2214" i="8" s="1"/>
  <c r="AA2214" i="8"/>
  <c r="AC2214" i="8" s="1"/>
  <c r="H2215" i="8"/>
  <c r="I2215" i="8"/>
  <c r="J2215" i="8"/>
  <c r="K2215" i="8"/>
  <c r="L2215" i="8"/>
  <c r="M2215" i="8"/>
  <c r="P2215" i="8" s="1"/>
  <c r="N2215" i="8"/>
  <c r="O2215" i="8"/>
  <c r="Y2215" i="8"/>
  <c r="Z2215" i="8"/>
  <c r="BD2215" i="8" s="1"/>
  <c r="AA2215" i="8"/>
  <c r="AC2215" i="8"/>
  <c r="H2216" i="8"/>
  <c r="I2216" i="8"/>
  <c r="J2216" i="8"/>
  <c r="K2216" i="8"/>
  <c r="L2216" i="8"/>
  <c r="M2216" i="8"/>
  <c r="N2216" i="8"/>
  <c r="O2216" i="8"/>
  <c r="P2216" i="8"/>
  <c r="Y2216" i="8"/>
  <c r="Z2216" i="8"/>
  <c r="BD2216" i="8" s="1"/>
  <c r="AA2216" i="8"/>
  <c r="AC2216" i="8" s="1"/>
  <c r="H2217" i="8"/>
  <c r="I2217" i="8"/>
  <c r="J2217" i="8"/>
  <c r="K2217" i="8"/>
  <c r="L2217" i="8"/>
  <c r="M2217" i="8"/>
  <c r="P2217" i="8" s="1"/>
  <c r="N2217" i="8"/>
  <c r="O2217" i="8"/>
  <c r="Y2217" i="8"/>
  <c r="Z2217" i="8"/>
  <c r="BD2217" i="8" s="1"/>
  <c r="AA2217" i="8"/>
  <c r="AC2217" i="8" s="1"/>
  <c r="H2218" i="8"/>
  <c r="I2218" i="8"/>
  <c r="J2218" i="8"/>
  <c r="K2218" i="8"/>
  <c r="L2218" i="8"/>
  <c r="M2218" i="8"/>
  <c r="P2218" i="8" s="1"/>
  <c r="N2218" i="8"/>
  <c r="O2218" i="8"/>
  <c r="Y2218" i="8"/>
  <c r="Z2218" i="8"/>
  <c r="BD2218" i="8" s="1"/>
  <c r="AA2218" i="8"/>
  <c r="AC2218" i="8"/>
  <c r="H2219" i="8"/>
  <c r="I2219" i="8"/>
  <c r="J2219" i="8"/>
  <c r="K2219" i="8"/>
  <c r="L2219" i="8"/>
  <c r="M2219" i="8"/>
  <c r="N2219" i="8"/>
  <c r="O2219" i="8"/>
  <c r="Y2219" i="8"/>
  <c r="Z2219" i="8"/>
  <c r="BD2219" i="8" s="1"/>
  <c r="AA2219" i="8"/>
  <c r="AC2219" i="8"/>
  <c r="H2220" i="8"/>
  <c r="I2220" i="8"/>
  <c r="J2220" i="8"/>
  <c r="K2220" i="8"/>
  <c r="L2220" i="8"/>
  <c r="M2220" i="8"/>
  <c r="N2220" i="8"/>
  <c r="O2220" i="8"/>
  <c r="Y2220" i="8"/>
  <c r="Z2220" i="8"/>
  <c r="BD2220" i="8" s="1"/>
  <c r="AA2220" i="8"/>
  <c r="AC2220" i="8" s="1"/>
  <c r="H2221" i="8"/>
  <c r="I2221" i="8"/>
  <c r="J2221" i="8"/>
  <c r="K2221" i="8"/>
  <c r="L2221" i="8"/>
  <c r="M2221" i="8"/>
  <c r="P2221" i="8" s="1"/>
  <c r="N2221" i="8"/>
  <c r="O2221" i="8"/>
  <c r="Y2221" i="8"/>
  <c r="Z2221" i="8"/>
  <c r="BD2221" i="8" s="1"/>
  <c r="AA2221" i="8"/>
  <c r="AC2221" i="8" s="1"/>
  <c r="H2222" i="8"/>
  <c r="I2222" i="8"/>
  <c r="J2222" i="8"/>
  <c r="K2222" i="8"/>
  <c r="L2222" i="8"/>
  <c r="M2222" i="8"/>
  <c r="N2222" i="8"/>
  <c r="O2222" i="8"/>
  <c r="Y2222" i="8"/>
  <c r="Z2222" i="8"/>
  <c r="BD2222" i="8" s="1"/>
  <c r="AA2222" i="8"/>
  <c r="AC2222" i="8" s="1"/>
  <c r="H2223" i="8"/>
  <c r="I2223" i="8"/>
  <c r="J2223" i="8"/>
  <c r="K2223" i="8"/>
  <c r="L2223" i="8"/>
  <c r="M2223" i="8"/>
  <c r="N2223" i="8"/>
  <c r="O2223" i="8"/>
  <c r="Y2223" i="8"/>
  <c r="Z2223" i="8"/>
  <c r="BD2223" i="8" s="1"/>
  <c r="AA2223" i="8"/>
  <c r="AC2223" i="8" s="1"/>
  <c r="H2224" i="8"/>
  <c r="I2224" i="8"/>
  <c r="J2224" i="8"/>
  <c r="K2224" i="8"/>
  <c r="L2224" i="8"/>
  <c r="M2224" i="8"/>
  <c r="N2224" i="8"/>
  <c r="O2224" i="8"/>
  <c r="Y2224" i="8"/>
  <c r="Z2224" i="8"/>
  <c r="BD2224" i="8" s="1"/>
  <c r="AA2224" i="8"/>
  <c r="AC2224" i="8" s="1"/>
  <c r="H2225" i="8"/>
  <c r="I2225" i="8"/>
  <c r="J2225" i="8"/>
  <c r="K2225" i="8"/>
  <c r="L2225" i="8"/>
  <c r="M2225" i="8"/>
  <c r="P2225" i="8" s="1"/>
  <c r="N2225" i="8"/>
  <c r="O2225" i="8"/>
  <c r="Y2225" i="8"/>
  <c r="Z2225" i="8"/>
  <c r="BD2225" i="8" s="1"/>
  <c r="AA2225" i="8"/>
  <c r="AC2225" i="8" s="1"/>
  <c r="H2226" i="8"/>
  <c r="I2226" i="8"/>
  <c r="J2226" i="8"/>
  <c r="K2226" i="8"/>
  <c r="L2226" i="8"/>
  <c r="M2226" i="8"/>
  <c r="P2226" i="8" s="1"/>
  <c r="N2226" i="8"/>
  <c r="O2226" i="8"/>
  <c r="Y2226" i="8"/>
  <c r="Z2226" i="8"/>
  <c r="BD2226" i="8" s="1"/>
  <c r="AA2226" i="8"/>
  <c r="AC2226" i="8"/>
  <c r="H2227" i="8"/>
  <c r="I2227" i="8"/>
  <c r="J2227" i="8"/>
  <c r="K2227" i="8"/>
  <c r="L2227" i="8"/>
  <c r="M2227" i="8"/>
  <c r="N2227" i="8"/>
  <c r="O2227" i="8"/>
  <c r="P2227" i="8"/>
  <c r="Y2227" i="8"/>
  <c r="Z2227" i="8"/>
  <c r="BD2227" i="8" s="1"/>
  <c r="AA2227" i="8"/>
  <c r="AC2227" i="8"/>
  <c r="H2228" i="8"/>
  <c r="I2228" i="8"/>
  <c r="J2228" i="8"/>
  <c r="K2228" i="8"/>
  <c r="L2228" i="8"/>
  <c r="M2228" i="8"/>
  <c r="P2228" i="8" s="1"/>
  <c r="N2228" i="8"/>
  <c r="O2228" i="8"/>
  <c r="Y2228" i="8"/>
  <c r="Z2228" i="8"/>
  <c r="BD2228" i="8" s="1"/>
  <c r="AA2228" i="8"/>
  <c r="AC2228" i="8" s="1"/>
  <c r="H2229" i="8"/>
  <c r="I2229" i="8"/>
  <c r="J2229" i="8"/>
  <c r="K2229" i="8"/>
  <c r="L2229" i="8"/>
  <c r="M2229" i="8"/>
  <c r="N2229" i="8"/>
  <c r="O2229" i="8"/>
  <c r="P2229" i="8"/>
  <c r="Y2229" i="8"/>
  <c r="Z2229" i="8"/>
  <c r="BD2229" i="8" s="1"/>
  <c r="AA2229" i="8"/>
  <c r="AC2229" i="8" s="1"/>
  <c r="H2230" i="8"/>
  <c r="I2230" i="8"/>
  <c r="J2230" i="8"/>
  <c r="K2230" i="8"/>
  <c r="L2230" i="8"/>
  <c r="M2230" i="8"/>
  <c r="P2230" i="8" s="1"/>
  <c r="N2230" i="8"/>
  <c r="O2230" i="8"/>
  <c r="Y2230" i="8"/>
  <c r="Z2230" i="8"/>
  <c r="BD2230" i="8" s="1"/>
  <c r="AA2230" i="8"/>
  <c r="AC2230" i="8"/>
  <c r="H2231" i="8"/>
  <c r="I2231" i="8"/>
  <c r="J2231" i="8"/>
  <c r="K2231" i="8"/>
  <c r="L2231" i="8"/>
  <c r="M2231" i="8"/>
  <c r="P2231" i="8" s="1"/>
  <c r="N2231" i="8"/>
  <c r="O2231" i="8"/>
  <c r="Y2231" i="8"/>
  <c r="Z2231" i="8"/>
  <c r="BD2231" i="8" s="1"/>
  <c r="AA2231" i="8"/>
  <c r="AC2231" i="8" s="1"/>
  <c r="H2232" i="8"/>
  <c r="I2232" i="8"/>
  <c r="J2232" i="8"/>
  <c r="K2232" i="8"/>
  <c r="L2232" i="8"/>
  <c r="M2232" i="8"/>
  <c r="P2232" i="8" s="1"/>
  <c r="N2232" i="8"/>
  <c r="O2232" i="8"/>
  <c r="Y2232" i="8"/>
  <c r="Z2232" i="8"/>
  <c r="BD2232" i="8" s="1"/>
  <c r="AA2232" i="8"/>
  <c r="AC2232" i="8" s="1"/>
  <c r="H2233" i="8"/>
  <c r="I2233" i="8"/>
  <c r="J2233" i="8"/>
  <c r="K2233" i="8"/>
  <c r="L2233" i="8"/>
  <c r="M2233" i="8"/>
  <c r="P2233" i="8" s="1"/>
  <c r="N2233" i="8"/>
  <c r="O2233" i="8"/>
  <c r="Y2233" i="8"/>
  <c r="Z2233" i="8"/>
  <c r="BD2233" i="8" s="1"/>
  <c r="AA2233" i="8"/>
  <c r="AC2233" i="8" s="1"/>
  <c r="H2234" i="8"/>
  <c r="I2234" i="8"/>
  <c r="J2234" i="8"/>
  <c r="K2234" i="8"/>
  <c r="L2234" i="8"/>
  <c r="M2234" i="8"/>
  <c r="N2234" i="8"/>
  <c r="O2234" i="8"/>
  <c r="Y2234" i="8"/>
  <c r="Z2234" i="8"/>
  <c r="BD2234" i="8" s="1"/>
  <c r="AA2234" i="8"/>
  <c r="AC2234" i="8" s="1"/>
  <c r="H2235" i="8"/>
  <c r="I2235" i="8"/>
  <c r="J2235" i="8"/>
  <c r="K2235" i="8"/>
  <c r="L2235" i="8"/>
  <c r="M2235" i="8"/>
  <c r="N2235" i="8"/>
  <c r="O2235" i="8"/>
  <c r="Y2235" i="8"/>
  <c r="Z2235" i="8"/>
  <c r="BD2235" i="8" s="1"/>
  <c r="AA2235" i="8"/>
  <c r="AC2235" i="8" s="1"/>
  <c r="H2236" i="8"/>
  <c r="I2236" i="8"/>
  <c r="J2236" i="8"/>
  <c r="K2236" i="8"/>
  <c r="L2236" i="8"/>
  <c r="M2236" i="8"/>
  <c r="N2236" i="8"/>
  <c r="O2236" i="8"/>
  <c r="Y2236" i="8"/>
  <c r="Z2236" i="8"/>
  <c r="BD2236" i="8" s="1"/>
  <c r="AA2236" i="8"/>
  <c r="AC2236" i="8" s="1"/>
  <c r="H2237" i="8"/>
  <c r="I2237" i="8"/>
  <c r="J2237" i="8"/>
  <c r="K2237" i="8"/>
  <c r="L2237" i="8"/>
  <c r="M2237" i="8"/>
  <c r="N2237" i="8"/>
  <c r="O2237" i="8"/>
  <c r="Y2237" i="8"/>
  <c r="Z2237" i="8"/>
  <c r="BD2237" i="8" s="1"/>
  <c r="AA2237" i="8"/>
  <c r="AC2237" i="8"/>
  <c r="H2238" i="8"/>
  <c r="I2238" i="8"/>
  <c r="J2238" i="8"/>
  <c r="K2238" i="8"/>
  <c r="L2238" i="8"/>
  <c r="M2238" i="8"/>
  <c r="P2238" i="8" s="1"/>
  <c r="N2238" i="8"/>
  <c r="O2238" i="8"/>
  <c r="Y2238" i="8"/>
  <c r="Z2238" i="8"/>
  <c r="BD2238" i="8" s="1"/>
  <c r="AA2238" i="8"/>
  <c r="AC2238" i="8"/>
  <c r="H2239" i="8"/>
  <c r="I2239" i="8"/>
  <c r="J2239" i="8"/>
  <c r="K2239" i="8"/>
  <c r="L2239" i="8"/>
  <c r="M2239" i="8"/>
  <c r="P2239" i="8" s="1"/>
  <c r="N2239" i="8"/>
  <c r="O2239" i="8"/>
  <c r="Y2239" i="8"/>
  <c r="Z2239" i="8"/>
  <c r="BD2239" i="8" s="1"/>
  <c r="AA2239" i="8"/>
  <c r="AC2239" i="8" s="1"/>
  <c r="H2240" i="8"/>
  <c r="I2240" i="8"/>
  <c r="J2240" i="8"/>
  <c r="K2240" i="8"/>
  <c r="L2240" i="8"/>
  <c r="M2240" i="8"/>
  <c r="P2240" i="8" s="1"/>
  <c r="N2240" i="8"/>
  <c r="O2240" i="8"/>
  <c r="Y2240" i="8"/>
  <c r="Z2240" i="8"/>
  <c r="BD2240" i="8" s="1"/>
  <c r="AA2240" i="8"/>
  <c r="AC2240" i="8"/>
  <c r="H2241" i="8"/>
  <c r="I2241" i="8"/>
  <c r="J2241" i="8"/>
  <c r="K2241" i="8"/>
  <c r="L2241" i="8"/>
  <c r="M2241" i="8"/>
  <c r="N2241" i="8"/>
  <c r="O2241" i="8"/>
  <c r="P2241" i="8"/>
  <c r="Y2241" i="8"/>
  <c r="Z2241" i="8"/>
  <c r="BD2241" i="8" s="1"/>
  <c r="AA2241" i="8"/>
  <c r="AC2241" i="8"/>
  <c r="H2242" i="8"/>
  <c r="I2242" i="8"/>
  <c r="J2242" i="8"/>
  <c r="K2242" i="8"/>
  <c r="L2242" i="8"/>
  <c r="M2242" i="8"/>
  <c r="P2242" i="8" s="1"/>
  <c r="N2242" i="8"/>
  <c r="O2242" i="8"/>
  <c r="Y2242" i="8"/>
  <c r="Z2242" i="8"/>
  <c r="BD2242" i="8" s="1"/>
  <c r="AA2242" i="8"/>
  <c r="AC2242" i="8" s="1"/>
  <c r="H2243" i="8"/>
  <c r="I2243" i="8"/>
  <c r="J2243" i="8"/>
  <c r="K2243" i="8"/>
  <c r="L2243" i="8"/>
  <c r="M2243" i="8"/>
  <c r="P2243" i="8" s="1"/>
  <c r="N2243" i="8"/>
  <c r="O2243" i="8"/>
  <c r="Y2243" i="8"/>
  <c r="Z2243" i="8"/>
  <c r="BD2243" i="8" s="1"/>
  <c r="AA2243" i="8"/>
  <c r="AC2243" i="8"/>
  <c r="H2244" i="8"/>
  <c r="I2244" i="8"/>
  <c r="J2244" i="8"/>
  <c r="K2244" i="8"/>
  <c r="L2244" i="8"/>
  <c r="M2244" i="8"/>
  <c r="N2244" i="8"/>
  <c r="O2244" i="8"/>
  <c r="Y2244" i="8"/>
  <c r="Z2244" i="8"/>
  <c r="BD2244" i="8" s="1"/>
  <c r="AA2244" i="8"/>
  <c r="AC2244" i="8" s="1"/>
  <c r="H2245" i="8"/>
  <c r="I2245" i="8"/>
  <c r="J2245" i="8"/>
  <c r="K2245" i="8"/>
  <c r="L2245" i="8"/>
  <c r="M2245" i="8"/>
  <c r="N2245" i="8"/>
  <c r="O2245" i="8"/>
  <c r="Y2245" i="8"/>
  <c r="Z2245" i="8"/>
  <c r="BD2245" i="8" s="1"/>
  <c r="AA2245" i="8"/>
  <c r="AC2245" i="8" s="1"/>
  <c r="H2246" i="8"/>
  <c r="I2246" i="8"/>
  <c r="J2246" i="8"/>
  <c r="K2246" i="8"/>
  <c r="L2246" i="8"/>
  <c r="M2246" i="8"/>
  <c r="P2246" i="8" s="1"/>
  <c r="N2246" i="8"/>
  <c r="O2246" i="8"/>
  <c r="Y2246" i="8"/>
  <c r="Z2246" i="8"/>
  <c r="BD2246" i="8" s="1"/>
  <c r="AA2246" i="8"/>
  <c r="AC2246" i="8" s="1"/>
  <c r="H2247" i="8"/>
  <c r="I2247" i="8"/>
  <c r="J2247" i="8"/>
  <c r="K2247" i="8"/>
  <c r="L2247" i="8"/>
  <c r="M2247" i="8"/>
  <c r="P2247" i="8" s="1"/>
  <c r="N2247" i="8"/>
  <c r="O2247" i="8"/>
  <c r="Y2247" i="8"/>
  <c r="Z2247" i="8"/>
  <c r="BD2247" i="8" s="1"/>
  <c r="AA2247" i="8"/>
  <c r="AC2247" i="8" s="1"/>
  <c r="H2248" i="8"/>
  <c r="I2248" i="8"/>
  <c r="J2248" i="8"/>
  <c r="K2248" i="8"/>
  <c r="L2248" i="8"/>
  <c r="M2248" i="8"/>
  <c r="N2248" i="8"/>
  <c r="P2248" i="8" s="1"/>
  <c r="O2248" i="8"/>
  <c r="Y2248" i="8"/>
  <c r="Z2248" i="8"/>
  <c r="BD2248" i="8" s="1"/>
  <c r="AA2248" i="8"/>
  <c r="AC2248" i="8" s="1"/>
  <c r="H2249" i="8"/>
  <c r="I2249" i="8"/>
  <c r="J2249" i="8"/>
  <c r="K2249" i="8"/>
  <c r="L2249" i="8"/>
  <c r="M2249" i="8"/>
  <c r="N2249" i="8"/>
  <c r="O2249" i="8"/>
  <c r="P2249" i="8"/>
  <c r="Y2249" i="8"/>
  <c r="Z2249" i="8"/>
  <c r="BD2249" i="8" s="1"/>
  <c r="AA2249" i="8"/>
  <c r="AC2249" i="8" s="1"/>
  <c r="H2250" i="8"/>
  <c r="I2250" i="8"/>
  <c r="J2250" i="8"/>
  <c r="K2250" i="8"/>
  <c r="L2250" i="8"/>
  <c r="M2250" i="8"/>
  <c r="N2250" i="8"/>
  <c r="O2250" i="8"/>
  <c r="Y2250" i="8"/>
  <c r="Z2250" i="8"/>
  <c r="BD2250" i="8" s="1"/>
  <c r="AA2250" i="8"/>
  <c r="AC2250" i="8"/>
  <c r="H2251" i="8"/>
  <c r="I2251" i="8"/>
  <c r="J2251" i="8"/>
  <c r="K2251" i="8"/>
  <c r="L2251" i="8"/>
  <c r="M2251" i="8"/>
  <c r="N2251" i="8"/>
  <c r="O2251" i="8"/>
  <c r="P2251" i="8"/>
  <c r="Y2251" i="8"/>
  <c r="Z2251" i="8"/>
  <c r="BD2251" i="8" s="1"/>
  <c r="AA2251" i="8"/>
  <c r="AC2251" i="8"/>
  <c r="H2252" i="8"/>
  <c r="I2252" i="8"/>
  <c r="J2252" i="8"/>
  <c r="K2252" i="8"/>
  <c r="L2252" i="8"/>
  <c r="M2252" i="8"/>
  <c r="N2252" i="8"/>
  <c r="O2252" i="8"/>
  <c r="P2252" i="8"/>
  <c r="Y2252" i="8"/>
  <c r="Z2252" i="8"/>
  <c r="BD2252" i="8" s="1"/>
  <c r="AA2252" i="8"/>
  <c r="AC2252" i="8" s="1"/>
  <c r="H2253" i="8"/>
  <c r="I2253" i="8"/>
  <c r="J2253" i="8"/>
  <c r="K2253" i="8"/>
  <c r="L2253" i="8"/>
  <c r="M2253" i="8"/>
  <c r="P2253" i="8" s="1"/>
  <c r="N2253" i="8"/>
  <c r="O2253" i="8"/>
  <c r="Y2253" i="8"/>
  <c r="Z2253" i="8"/>
  <c r="BD2253" i="8" s="1"/>
  <c r="AA2253" i="8"/>
  <c r="AC2253" i="8" s="1"/>
  <c r="H2254" i="8"/>
  <c r="I2254" i="8"/>
  <c r="J2254" i="8"/>
  <c r="K2254" i="8"/>
  <c r="L2254" i="8"/>
  <c r="M2254" i="8"/>
  <c r="P2254" i="8" s="1"/>
  <c r="N2254" i="8"/>
  <c r="O2254" i="8"/>
  <c r="Y2254" i="8"/>
  <c r="Z2254" i="8"/>
  <c r="BD2254" i="8" s="1"/>
  <c r="AA2254" i="8"/>
  <c r="AC2254" i="8" s="1"/>
  <c r="H2255" i="8"/>
  <c r="I2255" i="8"/>
  <c r="J2255" i="8"/>
  <c r="K2255" i="8"/>
  <c r="L2255" i="8"/>
  <c r="M2255" i="8"/>
  <c r="N2255" i="8"/>
  <c r="O2255" i="8"/>
  <c r="Y2255" i="8"/>
  <c r="Z2255" i="8"/>
  <c r="BD2255" i="8" s="1"/>
  <c r="AA2255" i="8"/>
  <c r="AC2255" i="8" s="1"/>
  <c r="BL2255" i="8"/>
  <c r="H2256" i="8"/>
  <c r="I2256" i="8"/>
  <c r="J2256" i="8"/>
  <c r="K2256" i="8"/>
  <c r="L2256" i="8"/>
  <c r="M2256" i="8"/>
  <c r="N2256" i="8"/>
  <c r="O2256" i="8"/>
  <c r="Y2256" i="8"/>
  <c r="Z2256" i="8"/>
  <c r="BD2256" i="8" s="1"/>
  <c r="AA2256" i="8"/>
  <c r="AC2256" i="8" s="1"/>
  <c r="BL2256" i="8"/>
  <c r="H2257" i="8"/>
  <c r="I2257" i="8"/>
  <c r="J2257" i="8"/>
  <c r="K2257" i="8"/>
  <c r="L2257" i="8"/>
  <c r="M2257" i="8"/>
  <c r="N2257" i="8"/>
  <c r="O2257" i="8"/>
  <c r="Y2257" i="8"/>
  <c r="Z2257" i="8"/>
  <c r="BD2257" i="8" s="1"/>
  <c r="AA2257" i="8"/>
  <c r="AC2257" i="8" s="1"/>
  <c r="BL2257" i="8"/>
  <c r="H2258" i="8"/>
  <c r="I2258" i="8"/>
  <c r="J2258" i="8"/>
  <c r="K2258" i="8"/>
  <c r="L2258" i="8"/>
  <c r="M2258" i="8"/>
  <c r="N2258" i="8"/>
  <c r="O2258" i="8"/>
  <c r="Y2258" i="8"/>
  <c r="Z2258" i="8"/>
  <c r="BD2258" i="8" s="1"/>
  <c r="AA2258" i="8"/>
  <c r="AC2258" i="8" s="1"/>
  <c r="BL2258" i="8"/>
  <c r="H2259" i="8"/>
  <c r="I2259" i="8"/>
  <c r="J2259" i="8"/>
  <c r="K2259" i="8"/>
  <c r="L2259" i="8"/>
  <c r="M2259" i="8"/>
  <c r="N2259" i="8"/>
  <c r="P2259" i="8" s="1"/>
  <c r="O2259" i="8"/>
  <c r="Y2259" i="8"/>
  <c r="Z2259" i="8"/>
  <c r="BD2259" i="8" s="1"/>
  <c r="AA2259" i="8"/>
  <c r="AC2259" i="8" s="1"/>
  <c r="H2260" i="8"/>
  <c r="I2260" i="8"/>
  <c r="J2260" i="8"/>
  <c r="K2260" i="8"/>
  <c r="L2260" i="8"/>
  <c r="N2260" i="8"/>
  <c r="O2260" i="8"/>
  <c r="Y2260" i="8"/>
  <c r="Z2260" i="8"/>
  <c r="BD2260" i="8" s="1"/>
  <c r="AA2260" i="8"/>
  <c r="AC2260" i="8" s="1"/>
  <c r="H2261" i="8"/>
  <c r="I2261" i="8"/>
  <c r="J2261" i="8"/>
  <c r="K2261" i="8"/>
  <c r="L2261" i="8"/>
  <c r="M2261" i="8"/>
  <c r="P2261" i="8" s="1"/>
  <c r="N2261" i="8"/>
  <c r="O2261" i="8"/>
  <c r="Y2261" i="8"/>
  <c r="Z2261" i="8"/>
  <c r="BD2261" i="8" s="1"/>
  <c r="AA2261" i="8"/>
  <c r="AC2261" i="8" s="1"/>
  <c r="H2262" i="8"/>
  <c r="I2262" i="8"/>
  <c r="J2262" i="8"/>
  <c r="K2262" i="8"/>
  <c r="L2262" i="8"/>
  <c r="M2262" i="8"/>
  <c r="P2262" i="8" s="1"/>
  <c r="N2262" i="8"/>
  <c r="O2262" i="8"/>
  <c r="Y2262" i="8"/>
  <c r="Z2262" i="8"/>
  <c r="BD2262" i="8" s="1"/>
  <c r="AA2262" i="8"/>
  <c r="AC2262" i="8" s="1"/>
  <c r="H2263" i="8"/>
  <c r="I2263" i="8"/>
  <c r="J2263" i="8"/>
  <c r="K2263" i="8"/>
  <c r="L2263" i="8"/>
  <c r="M2263" i="8"/>
  <c r="P2263" i="8" s="1"/>
  <c r="N2263" i="8"/>
  <c r="O2263" i="8"/>
  <c r="Y2263" i="8"/>
  <c r="Z2263" i="8"/>
  <c r="BD2263" i="8" s="1"/>
  <c r="AA2263" i="8"/>
  <c r="AC2263" i="8" s="1"/>
  <c r="H2264" i="8"/>
  <c r="I2264" i="8"/>
  <c r="J2264" i="8"/>
  <c r="K2264" i="8"/>
  <c r="L2264" i="8"/>
  <c r="M2264" i="8"/>
  <c r="P2264" i="8" s="1"/>
  <c r="N2264" i="8"/>
  <c r="O2264" i="8"/>
  <c r="Y2264" i="8"/>
  <c r="Z2264" i="8"/>
  <c r="BD2264" i="8" s="1"/>
  <c r="AA2264" i="8"/>
  <c r="AC2264" i="8" s="1"/>
  <c r="H2265" i="8"/>
  <c r="I2265" i="8"/>
  <c r="J2265" i="8"/>
  <c r="K2265" i="8"/>
  <c r="L2265" i="8"/>
  <c r="M2265" i="8"/>
  <c r="P2265" i="8" s="1"/>
  <c r="N2265" i="8"/>
  <c r="O2265" i="8"/>
  <c r="Y2265" i="8"/>
  <c r="Z2265" i="8"/>
  <c r="BD2265" i="8" s="1"/>
  <c r="AA2265" i="8"/>
  <c r="AC2265" i="8" s="1"/>
  <c r="H2266" i="8"/>
  <c r="I2266" i="8"/>
  <c r="J2266" i="8"/>
  <c r="K2266" i="8"/>
  <c r="L2266" i="8"/>
  <c r="N2266" i="8"/>
  <c r="O2266" i="8"/>
  <c r="Y2266" i="8"/>
  <c r="Z2266" i="8"/>
  <c r="BD2266" i="8" s="1"/>
  <c r="AA2266" i="8"/>
  <c r="AC2266" i="8"/>
  <c r="H2267" i="8"/>
  <c r="I2267" i="8"/>
  <c r="J2267" i="8"/>
  <c r="K2267" i="8"/>
  <c r="L2267" i="8"/>
  <c r="N2267" i="8"/>
  <c r="O2267" i="8"/>
  <c r="Y2267" i="8"/>
  <c r="Z2267" i="8"/>
  <c r="BD2267" i="8" s="1"/>
  <c r="AA2267" i="8"/>
  <c r="AC2267" i="8"/>
  <c r="H2268" i="8"/>
  <c r="I2268" i="8"/>
  <c r="J2268" i="8"/>
  <c r="K2268" i="8"/>
  <c r="L2268" i="8"/>
  <c r="M2268" i="8"/>
  <c r="N2268" i="8"/>
  <c r="O2268" i="8"/>
  <c r="P2268" i="8"/>
  <c r="Y2268" i="8"/>
  <c r="Z2268" i="8"/>
  <c r="BD2268" i="8" s="1"/>
  <c r="AA2268" i="8"/>
  <c r="AC2268" i="8"/>
  <c r="H2269" i="8"/>
  <c r="I2269" i="8"/>
  <c r="J2269" i="8"/>
  <c r="K2269" i="8"/>
  <c r="L2269" i="8"/>
  <c r="N2269" i="8"/>
  <c r="O2269" i="8"/>
  <c r="Y2269" i="8"/>
  <c r="Z2269" i="8"/>
  <c r="BD2269" i="8" s="1"/>
  <c r="AA2269" i="8"/>
  <c r="AC2269" i="8"/>
  <c r="I2270" i="8"/>
  <c r="J2270" i="8"/>
  <c r="K2270" i="8"/>
  <c r="L2270" i="8"/>
  <c r="M2270" i="8"/>
  <c r="P2270" i="8" s="1"/>
  <c r="N2270" i="8"/>
  <c r="O2270" i="8"/>
  <c r="Y2270" i="8"/>
  <c r="Z2270" i="8"/>
  <c r="BD2270" i="8" s="1"/>
  <c r="AA2270" i="8"/>
  <c r="AC2270" i="8" s="1"/>
  <c r="BL2270" i="8"/>
  <c r="I2271" i="8"/>
  <c r="J2271" i="8"/>
  <c r="K2271" i="8"/>
  <c r="L2271" i="8"/>
  <c r="M2271" i="8"/>
  <c r="P2271" i="8" s="1"/>
  <c r="N2271" i="8"/>
  <c r="O2271" i="8"/>
  <c r="Y2271" i="8"/>
  <c r="Z2271" i="8"/>
  <c r="BD2271" i="8" s="1"/>
  <c r="AA2271" i="8"/>
  <c r="AC2271" i="8" s="1"/>
  <c r="BL2271" i="8"/>
  <c r="I2272" i="8"/>
  <c r="J2272" i="8"/>
  <c r="K2272" i="8"/>
  <c r="L2272" i="8"/>
  <c r="M2272" i="8"/>
  <c r="P2272" i="8" s="1"/>
  <c r="N2272" i="8"/>
  <c r="O2272" i="8"/>
  <c r="Y2272" i="8"/>
  <c r="Z2272" i="8"/>
  <c r="BD2272" i="8" s="1"/>
  <c r="AA2272" i="8"/>
  <c r="AC2272" i="8" s="1"/>
  <c r="BL2272" i="8"/>
  <c r="I2273" i="8"/>
  <c r="J2273" i="8"/>
  <c r="K2273" i="8"/>
  <c r="L2273" i="8"/>
  <c r="M2273" i="8"/>
  <c r="P2273" i="8" s="1"/>
  <c r="N2273" i="8"/>
  <c r="O2273" i="8"/>
  <c r="Y2273" i="8"/>
  <c r="Z2273" i="8"/>
  <c r="BD2273" i="8" s="1"/>
  <c r="AA2273" i="8"/>
  <c r="AC2273" i="8" s="1"/>
  <c r="BL2273" i="8"/>
  <c r="I2274" i="8"/>
  <c r="J2274" i="8"/>
  <c r="K2274" i="8"/>
  <c r="L2274" i="8"/>
  <c r="M2274" i="8"/>
  <c r="P2274" i="8" s="1"/>
  <c r="N2274" i="8"/>
  <c r="O2274" i="8"/>
  <c r="Y2274" i="8"/>
  <c r="Z2274" i="8"/>
  <c r="AA2274" i="8"/>
  <c r="AC2274" i="8" s="1"/>
  <c r="BD2274" i="8"/>
  <c r="BL2274" i="8"/>
  <c r="I2275" i="8"/>
  <c r="J2275" i="8"/>
  <c r="K2275" i="8"/>
  <c r="L2275" i="8"/>
  <c r="M2275" i="8"/>
  <c r="P2275" i="8" s="1"/>
  <c r="N2275" i="8"/>
  <c r="O2275" i="8"/>
  <c r="Y2275" i="8"/>
  <c r="Z2275" i="8"/>
  <c r="BD2275" i="8" s="1"/>
  <c r="AA2275" i="8"/>
  <c r="AC2275" i="8" s="1"/>
  <c r="BL2275" i="8"/>
  <c r="I2276" i="8"/>
  <c r="J2276" i="8"/>
  <c r="K2276" i="8"/>
  <c r="L2276" i="8"/>
  <c r="M2276" i="8"/>
  <c r="P2276" i="8" s="1"/>
  <c r="N2276" i="8"/>
  <c r="O2276" i="8"/>
  <c r="Y2276" i="8"/>
  <c r="Z2276" i="8"/>
  <c r="BD2276" i="8" s="1"/>
  <c r="AA2276" i="8"/>
  <c r="AC2276" i="8" s="1"/>
  <c r="BL2276" i="8"/>
  <c r="I2277" i="8"/>
  <c r="J2277" i="8"/>
  <c r="K2277" i="8"/>
  <c r="L2277" i="8"/>
  <c r="M2277" i="8"/>
  <c r="P2277" i="8" s="1"/>
  <c r="N2277" i="8"/>
  <c r="O2277" i="8"/>
  <c r="Y2277" i="8"/>
  <c r="Z2277" i="8"/>
  <c r="BD2277" i="8" s="1"/>
  <c r="AA2277" i="8"/>
  <c r="AC2277" i="8" s="1"/>
  <c r="BL2277" i="8"/>
  <c r="I2278" i="8"/>
  <c r="J2278" i="8"/>
  <c r="K2278" i="8"/>
  <c r="L2278" i="8"/>
  <c r="M2278" i="8"/>
  <c r="P2278" i="8" s="1"/>
  <c r="N2278" i="8"/>
  <c r="O2278" i="8"/>
  <c r="Y2278" i="8"/>
  <c r="Z2278" i="8"/>
  <c r="BD2278" i="8" s="1"/>
  <c r="AA2278" i="8"/>
  <c r="AC2278" i="8" s="1"/>
  <c r="BL2278" i="8"/>
  <c r="I2279" i="8"/>
  <c r="J2279" i="8"/>
  <c r="K2279" i="8"/>
  <c r="L2279" i="8"/>
  <c r="M2279" i="8"/>
  <c r="P2279" i="8" s="1"/>
  <c r="N2279" i="8"/>
  <c r="O2279" i="8"/>
  <c r="Y2279" i="8"/>
  <c r="Z2279" i="8"/>
  <c r="BD2279" i="8" s="1"/>
  <c r="AA2279" i="8"/>
  <c r="AC2279" i="8" s="1"/>
  <c r="BL2279" i="8"/>
  <c r="I2280" i="8"/>
  <c r="J2280" i="8"/>
  <c r="K2280" i="8"/>
  <c r="L2280" i="8"/>
  <c r="M2280" i="8"/>
  <c r="P2280" i="8" s="1"/>
  <c r="N2280" i="8"/>
  <c r="O2280" i="8"/>
  <c r="Y2280" i="8"/>
  <c r="Z2280" i="8"/>
  <c r="BD2280" i="8" s="1"/>
  <c r="AA2280" i="8"/>
  <c r="AC2280" i="8" s="1"/>
  <c r="BL2280" i="8"/>
  <c r="I2281" i="8"/>
  <c r="J2281" i="8"/>
  <c r="K2281" i="8"/>
  <c r="L2281" i="8"/>
  <c r="M2281" i="8"/>
  <c r="P2281" i="8" s="1"/>
  <c r="N2281" i="8"/>
  <c r="O2281" i="8"/>
  <c r="Y2281" i="8"/>
  <c r="Z2281" i="8"/>
  <c r="BD2281" i="8" s="1"/>
  <c r="AA2281" i="8"/>
  <c r="AC2281" i="8" s="1"/>
  <c r="BL2281" i="8"/>
  <c r="I2282" i="8"/>
  <c r="J2282" i="8"/>
  <c r="K2282" i="8"/>
  <c r="L2282" i="8"/>
  <c r="M2282" i="8"/>
  <c r="P2282" i="8" s="1"/>
  <c r="N2282" i="8"/>
  <c r="O2282" i="8"/>
  <c r="Y2282" i="8"/>
  <c r="Z2282" i="8"/>
  <c r="AA2282" i="8"/>
  <c r="AC2282" i="8" s="1"/>
  <c r="BD2282" i="8"/>
  <c r="BL2282" i="8"/>
  <c r="I2283" i="8"/>
  <c r="J2283" i="8"/>
  <c r="K2283" i="8"/>
  <c r="L2283" i="8"/>
  <c r="M2283" i="8"/>
  <c r="P2283" i="8" s="1"/>
  <c r="N2283" i="8"/>
  <c r="O2283" i="8"/>
  <c r="Y2283" i="8"/>
  <c r="Z2283" i="8"/>
  <c r="BD2283" i="8" s="1"/>
  <c r="AA2283" i="8"/>
  <c r="AC2283" i="8" s="1"/>
  <c r="BL2283" i="8"/>
  <c r="I2284" i="8"/>
  <c r="J2284" i="8"/>
  <c r="K2284" i="8"/>
  <c r="L2284" i="8"/>
  <c r="M2284" i="8"/>
  <c r="P2284" i="8" s="1"/>
  <c r="N2284" i="8"/>
  <c r="O2284" i="8"/>
  <c r="Y2284" i="8"/>
  <c r="Z2284" i="8"/>
  <c r="AA2284" i="8"/>
  <c r="AC2284" i="8" s="1"/>
  <c r="BD2284" i="8"/>
  <c r="BL2284" i="8"/>
  <c r="I2285" i="8"/>
  <c r="J2285" i="8"/>
  <c r="K2285" i="8"/>
  <c r="L2285" i="8"/>
  <c r="M2285" i="8"/>
  <c r="P2285" i="8" s="1"/>
  <c r="N2285" i="8"/>
  <c r="O2285" i="8"/>
  <c r="Y2285" i="8"/>
  <c r="Z2285" i="8"/>
  <c r="BD2285" i="8" s="1"/>
  <c r="AA2285" i="8"/>
  <c r="AC2285" i="8" s="1"/>
  <c r="BL2285" i="8"/>
  <c r="I2286" i="8"/>
  <c r="J2286" i="8"/>
  <c r="K2286" i="8"/>
  <c r="L2286" i="8"/>
  <c r="M2286" i="8"/>
  <c r="P2286" i="8" s="1"/>
  <c r="N2286" i="8"/>
  <c r="O2286" i="8"/>
  <c r="Y2286" i="8"/>
  <c r="Z2286" i="8"/>
  <c r="BD2286" i="8" s="1"/>
  <c r="AA2286" i="8"/>
  <c r="AC2286" i="8" s="1"/>
  <c r="BL2286" i="8"/>
  <c r="I2287" i="8"/>
  <c r="J2287" i="8"/>
  <c r="K2287" i="8"/>
  <c r="L2287" i="8"/>
  <c r="M2287" i="8"/>
  <c r="P2287" i="8" s="1"/>
  <c r="N2287" i="8"/>
  <c r="O2287" i="8"/>
  <c r="Y2287" i="8"/>
  <c r="Z2287" i="8"/>
  <c r="BD2287" i="8" s="1"/>
  <c r="AA2287" i="8"/>
  <c r="AC2287" i="8" s="1"/>
  <c r="BL2287" i="8"/>
  <c r="I2288" i="8"/>
  <c r="J2288" i="8"/>
  <c r="K2288" i="8"/>
  <c r="L2288" i="8"/>
  <c r="M2288" i="8"/>
  <c r="P2288" i="8" s="1"/>
  <c r="N2288" i="8"/>
  <c r="O2288" i="8"/>
  <c r="Y2288" i="8"/>
  <c r="Z2288" i="8"/>
  <c r="BD2288" i="8" s="1"/>
  <c r="AA2288" i="8"/>
  <c r="AC2288" i="8" s="1"/>
  <c r="BL2288" i="8"/>
  <c r="H2289" i="8"/>
  <c r="I2289" i="8"/>
  <c r="J2289" i="8"/>
  <c r="K2289" i="8"/>
  <c r="L2289" i="8"/>
  <c r="M2289" i="8"/>
  <c r="P2289" i="8" s="1"/>
  <c r="N2289" i="8"/>
  <c r="O2289" i="8"/>
  <c r="Y2289" i="8"/>
  <c r="Z2289" i="8"/>
  <c r="BD2289" i="8" s="1"/>
  <c r="AA2289" i="8"/>
  <c r="AC2289" i="8" s="1"/>
  <c r="H2290" i="8"/>
  <c r="I2290" i="8"/>
  <c r="J2290" i="8"/>
  <c r="K2290" i="8"/>
  <c r="L2290" i="8"/>
  <c r="M2290" i="8"/>
  <c r="P2290" i="8" s="1"/>
  <c r="N2290" i="8"/>
  <c r="O2290" i="8"/>
  <c r="Y2290" i="8"/>
  <c r="Z2290" i="8"/>
  <c r="BD2290" i="8" s="1"/>
  <c r="AA2290" i="8"/>
  <c r="AC2290" i="8"/>
  <c r="H2291" i="8"/>
  <c r="I2291" i="8"/>
  <c r="J2291" i="8"/>
  <c r="K2291" i="8"/>
  <c r="L2291" i="8"/>
  <c r="M2291" i="8"/>
  <c r="P2291" i="8" s="1"/>
  <c r="N2291" i="8"/>
  <c r="O2291" i="8"/>
  <c r="Y2291" i="8"/>
  <c r="Z2291" i="8"/>
  <c r="BD2291" i="8" s="1"/>
  <c r="AA2291" i="8"/>
  <c r="AC2291" i="8" s="1"/>
  <c r="H2292" i="8"/>
  <c r="I2292" i="8"/>
  <c r="J2292" i="8"/>
  <c r="K2292" i="8"/>
  <c r="L2292" i="8"/>
  <c r="M2292" i="8"/>
  <c r="P2292" i="8" s="1"/>
  <c r="N2292" i="8"/>
  <c r="O2292" i="8"/>
  <c r="Y2292" i="8"/>
  <c r="Z2292" i="8"/>
  <c r="BD2292" i="8" s="1"/>
  <c r="AA2292" i="8"/>
  <c r="AC2292" i="8" s="1"/>
  <c r="H2293" i="8"/>
  <c r="I2293" i="8"/>
  <c r="J2293" i="8"/>
  <c r="K2293" i="8"/>
  <c r="L2293" i="8"/>
  <c r="M2293" i="8"/>
  <c r="P2293" i="8" s="1"/>
  <c r="N2293" i="8"/>
  <c r="O2293" i="8"/>
  <c r="Y2293" i="8"/>
  <c r="Z2293" i="8"/>
  <c r="BD2293" i="8" s="1"/>
  <c r="AA2293" i="8"/>
  <c r="AC2293" i="8" s="1"/>
  <c r="H2294" i="8"/>
  <c r="I2294" i="8"/>
  <c r="J2294" i="8"/>
  <c r="K2294" i="8"/>
  <c r="L2294" i="8"/>
  <c r="M2294" i="8"/>
  <c r="P2294" i="8" s="1"/>
  <c r="N2294" i="8"/>
  <c r="O2294" i="8"/>
  <c r="Y2294" i="8"/>
  <c r="Z2294" i="8"/>
  <c r="BD2294" i="8" s="1"/>
  <c r="AA2294" i="8"/>
  <c r="AC2294" i="8"/>
  <c r="H2295" i="8"/>
  <c r="I2295" i="8"/>
  <c r="J2295" i="8"/>
  <c r="K2295" i="8"/>
  <c r="L2295" i="8"/>
  <c r="M2295" i="8"/>
  <c r="P2295" i="8" s="1"/>
  <c r="N2295" i="8"/>
  <c r="O2295" i="8"/>
  <c r="Y2295" i="8"/>
  <c r="Z2295" i="8"/>
  <c r="BD2295" i="8" s="1"/>
  <c r="AA2295" i="8"/>
  <c r="AC2295" i="8" s="1"/>
  <c r="H2296" i="8"/>
  <c r="I2296" i="8"/>
  <c r="J2296" i="8"/>
  <c r="K2296" i="8"/>
  <c r="L2296" i="8"/>
  <c r="M2296" i="8"/>
  <c r="P2296" i="8" s="1"/>
  <c r="N2296" i="8"/>
  <c r="O2296" i="8"/>
  <c r="Y2296" i="8"/>
  <c r="Z2296" i="8"/>
  <c r="BD2296" i="8" s="1"/>
  <c r="AA2296" i="8"/>
  <c r="AC2296" i="8" s="1"/>
  <c r="H2297" i="8"/>
  <c r="I2297" i="8"/>
  <c r="J2297" i="8"/>
  <c r="K2297" i="8"/>
  <c r="L2297" i="8"/>
  <c r="M2297" i="8"/>
  <c r="P2297" i="8" s="1"/>
  <c r="N2297" i="8"/>
  <c r="O2297" i="8"/>
  <c r="Y2297" i="8"/>
  <c r="Z2297" i="8"/>
  <c r="BD2297" i="8" s="1"/>
  <c r="AA2297" i="8"/>
  <c r="AC2297" i="8" s="1"/>
  <c r="H2298" i="8"/>
  <c r="I2298" i="8"/>
  <c r="J2298" i="8"/>
  <c r="K2298" i="8"/>
  <c r="L2298" i="8"/>
  <c r="M2298" i="8"/>
  <c r="P2298" i="8" s="1"/>
  <c r="N2298" i="8"/>
  <c r="O2298" i="8"/>
  <c r="Y2298" i="8"/>
  <c r="Z2298" i="8"/>
  <c r="BD2298" i="8" s="1"/>
  <c r="AA2298" i="8"/>
  <c r="AC2298" i="8" s="1"/>
  <c r="H2299" i="8"/>
  <c r="I2299" i="8"/>
  <c r="J2299" i="8"/>
  <c r="K2299" i="8"/>
  <c r="L2299" i="8"/>
  <c r="M2299" i="8"/>
  <c r="N2299" i="8"/>
  <c r="O2299" i="8"/>
  <c r="P2299" i="8"/>
  <c r="Y2299" i="8"/>
  <c r="Z2299" i="8"/>
  <c r="BD2299" i="8" s="1"/>
  <c r="AA2299" i="8"/>
  <c r="AC2299" i="8" s="1"/>
  <c r="H2300" i="8"/>
  <c r="I2300" i="8"/>
  <c r="J2300" i="8"/>
  <c r="K2300" i="8"/>
  <c r="L2300" i="8"/>
  <c r="M2300" i="8"/>
  <c r="P2300" i="8" s="1"/>
  <c r="N2300" i="8"/>
  <c r="O2300" i="8"/>
  <c r="Y2300" i="8"/>
  <c r="Z2300" i="8"/>
  <c r="BD2300" i="8" s="1"/>
  <c r="AA2300" i="8"/>
  <c r="AC2300" i="8"/>
  <c r="H2301" i="8"/>
  <c r="I2301" i="8"/>
  <c r="J2301" i="8"/>
  <c r="K2301" i="8"/>
  <c r="L2301" i="8"/>
  <c r="M2301" i="8"/>
  <c r="N2301" i="8"/>
  <c r="O2301" i="8"/>
  <c r="P2301" i="8"/>
  <c r="Y2301" i="8"/>
  <c r="Z2301" i="8"/>
  <c r="BD2301" i="8" s="1"/>
  <c r="AA2301" i="8"/>
  <c r="AC2301" i="8" s="1"/>
  <c r="H2302" i="8"/>
  <c r="I2302" i="8"/>
  <c r="J2302" i="8"/>
  <c r="K2302" i="8"/>
  <c r="L2302" i="8"/>
  <c r="M2302" i="8"/>
  <c r="P2302" i="8" s="1"/>
  <c r="N2302" i="8"/>
  <c r="O2302" i="8"/>
  <c r="Y2302" i="8"/>
  <c r="Z2302" i="8"/>
  <c r="BD2302" i="8" s="1"/>
  <c r="AA2302" i="8"/>
  <c r="AC2302" i="8"/>
  <c r="H2303" i="8"/>
  <c r="I2303" i="8"/>
  <c r="J2303" i="8"/>
  <c r="K2303" i="8"/>
  <c r="L2303" i="8"/>
  <c r="M2303" i="8"/>
  <c r="P2303" i="8" s="1"/>
  <c r="N2303" i="8"/>
  <c r="O2303" i="8"/>
  <c r="Y2303" i="8"/>
  <c r="Z2303" i="8"/>
  <c r="BD2303" i="8" s="1"/>
  <c r="AA2303" i="8"/>
  <c r="AC2303" i="8" s="1"/>
  <c r="H2304" i="8"/>
  <c r="I2304" i="8"/>
  <c r="J2304" i="8"/>
  <c r="K2304" i="8"/>
  <c r="L2304" i="8"/>
  <c r="M2304" i="8"/>
  <c r="P2304" i="8" s="1"/>
  <c r="N2304" i="8"/>
  <c r="O2304" i="8"/>
  <c r="Y2304" i="8"/>
  <c r="Z2304" i="8"/>
  <c r="BD2304" i="8" s="1"/>
  <c r="AA2304" i="8"/>
  <c r="AC2304" i="8" s="1"/>
  <c r="H2305" i="8"/>
  <c r="I2305" i="8"/>
  <c r="J2305" i="8"/>
  <c r="K2305" i="8"/>
  <c r="L2305" i="8"/>
  <c r="M2305" i="8"/>
  <c r="P2305" i="8" s="1"/>
  <c r="N2305" i="8"/>
  <c r="O2305" i="8"/>
  <c r="Y2305" i="8"/>
  <c r="Z2305" i="8"/>
  <c r="BD2305" i="8" s="1"/>
  <c r="AA2305" i="8"/>
  <c r="AC2305" i="8" s="1"/>
  <c r="H2306" i="8"/>
  <c r="I2306" i="8"/>
  <c r="J2306" i="8"/>
  <c r="K2306" i="8"/>
  <c r="L2306" i="8"/>
  <c r="M2306" i="8"/>
  <c r="N2306" i="8"/>
  <c r="O2306" i="8"/>
  <c r="P2306" i="8"/>
  <c r="Y2306" i="8"/>
  <c r="Z2306" i="8"/>
  <c r="BD2306" i="8" s="1"/>
  <c r="AA2306" i="8"/>
  <c r="AC2306" i="8" s="1"/>
  <c r="H2307" i="8"/>
  <c r="I2307" i="8"/>
  <c r="J2307" i="8"/>
  <c r="K2307" i="8"/>
  <c r="L2307" i="8"/>
  <c r="M2307" i="8"/>
  <c r="P2307" i="8" s="1"/>
  <c r="N2307" i="8"/>
  <c r="O2307" i="8"/>
  <c r="Y2307" i="8"/>
  <c r="Z2307" i="8"/>
  <c r="BD2307" i="8" s="1"/>
  <c r="AA2307" i="8"/>
  <c r="AC2307" i="8" s="1"/>
  <c r="H2308" i="8"/>
  <c r="I2308" i="8"/>
  <c r="J2308" i="8"/>
  <c r="K2308" i="8"/>
  <c r="L2308" i="8"/>
  <c r="M2308" i="8"/>
  <c r="P2308" i="8" s="1"/>
  <c r="N2308" i="8"/>
  <c r="O2308" i="8"/>
  <c r="Y2308" i="8"/>
  <c r="Z2308" i="8"/>
  <c r="BD2308" i="8" s="1"/>
  <c r="AA2308" i="8"/>
  <c r="AC2308" i="8" s="1"/>
  <c r="H2309" i="8"/>
  <c r="I2309" i="8"/>
  <c r="J2309" i="8"/>
  <c r="K2309" i="8"/>
  <c r="L2309" i="8"/>
  <c r="M2309" i="8"/>
  <c r="P2309" i="8" s="1"/>
  <c r="N2309" i="8"/>
  <c r="O2309" i="8"/>
  <c r="Y2309" i="8"/>
  <c r="Z2309" i="8"/>
  <c r="BD2309" i="8" s="1"/>
  <c r="AA2309" i="8"/>
  <c r="AC2309" i="8"/>
  <c r="H2310" i="8"/>
  <c r="I2310" i="8"/>
  <c r="J2310" i="8"/>
  <c r="K2310" i="8"/>
  <c r="L2310" i="8"/>
  <c r="M2310" i="8"/>
  <c r="P2310" i="8" s="1"/>
  <c r="N2310" i="8"/>
  <c r="O2310" i="8"/>
  <c r="Y2310" i="8"/>
  <c r="Z2310" i="8"/>
  <c r="BD2310" i="8" s="1"/>
  <c r="AA2310" i="8"/>
  <c r="AC2310" i="8" s="1"/>
  <c r="H2311" i="8"/>
  <c r="I2311" i="8"/>
  <c r="J2311" i="8"/>
  <c r="K2311" i="8"/>
  <c r="L2311" i="8"/>
  <c r="M2311" i="8"/>
  <c r="P2311" i="8" s="1"/>
  <c r="N2311" i="8"/>
  <c r="O2311" i="8"/>
  <c r="Y2311" i="8"/>
  <c r="Z2311" i="8"/>
  <c r="BD2311" i="8" s="1"/>
  <c r="AA2311" i="8"/>
  <c r="AC2311" i="8" s="1"/>
  <c r="H2312" i="8"/>
  <c r="I2312" i="8"/>
  <c r="J2312" i="8"/>
  <c r="K2312" i="8"/>
  <c r="L2312" i="8"/>
  <c r="M2312" i="8"/>
  <c r="P2312" i="8" s="1"/>
  <c r="N2312" i="8"/>
  <c r="O2312" i="8"/>
  <c r="Y2312" i="8"/>
  <c r="Z2312" i="8"/>
  <c r="BD2312" i="8" s="1"/>
  <c r="AA2312" i="8"/>
  <c r="AC2312" i="8" s="1"/>
  <c r="H2313" i="8"/>
  <c r="I2313" i="8"/>
  <c r="J2313" i="8"/>
  <c r="K2313" i="8"/>
  <c r="L2313" i="8"/>
  <c r="M2313" i="8"/>
  <c r="P2313" i="8" s="1"/>
  <c r="N2313" i="8"/>
  <c r="O2313" i="8"/>
  <c r="Y2313" i="8"/>
  <c r="Z2313" i="8"/>
  <c r="BD2313" i="8" s="1"/>
  <c r="AA2313" i="8"/>
  <c r="AC2313" i="8" s="1"/>
  <c r="H2314" i="8"/>
  <c r="I2314" i="8"/>
  <c r="J2314" i="8"/>
  <c r="K2314" i="8"/>
  <c r="L2314" i="8"/>
  <c r="M2314" i="8"/>
  <c r="P2314" i="8" s="1"/>
  <c r="N2314" i="8"/>
  <c r="O2314" i="8"/>
  <c r="Y2314" i="8"/>
  <c r="Z2314" i="8"/>
  <c r="BD2314" i="8" s="1"/>
  <c r="AA2314" i="8"/>
  <c r="AC2314" i="8" s="1"/>
  <c r="H2315" i="8"/>
  <c r="I2315" i="8"/>
  <c r="J2315" i="8"/>
  <c r="K2315" i="8"/>
  <c r="L2315" i="8"/>
  <c r="M2315" i="8"/>
  <c r="N2315" i="8"/>
  <c r="O2315" i="8"/>
  <c r="P2315" i="8"/>
  <c r="Y2315" i="8"/>
  <c r="Z2315" i="8"/>
  <c r="BD2315" i="8" s="1"/>
  <c r="AA2315" i="8"/>
  <c r="AC2315" i="8" s="1"/>
  <c r="H2316" i="8"/>
  <c r="I2316" i="8"/>
  <c r="J2316" i="8"/>
  <c r="K2316" i="8"/>
  <c r="L2316" i="8"/>
  <c r="M2316" i="8"/>
  <c r="P2316" i="8" s="1"/>
  <c r="N2316" i="8"/>
  <c r="O2316" i="8"/>
  <c r="Y2316" i="8"/>
  <c r="Z2316" i="8"/>
  <c r="BD2316" i="8" s="1"/>
  <c r="AA2316" i="8"/>
  <c r="AC2316" i="8"/>
  <c r="H2317" i="8"/>
  <c r="I2317" i="8"/>
  <c r="J2317" i="8"/>
  <c r="K2317" i="8"/>
  <c r="L2317" i="8"/>
  <c r="M2317" i="8"/>
  <c r="P2317" i="8" s="1"/>
  <c r="N2317" i="8"/>
  <c r="O2317" i="8"/>
  <c r="Y2317" i="8"/>
  <c r="Z2317" i="8"/>
  <c r="BD2317" i="8" s="1"/>
  <c r="AA2317" i="8"/>
  <c r="AC2317" i="8" s="1"/>
  <c r="H2318" i="8"/>
  <c r="I2318" i="8"/>
  <c r="J2318" i="8"/>
  <c r="K2318" i="8"/>
  <c r="L2318" i="8"/>
  <c r="M2318" i="8"/>
  <c r="P2318" i="8" s="1"/>
  <c r="N2318" i="8"/>
  <c r="O2318" i="8"/>
  <c r="Y2318" i="8"/>
  <c r="Z2318" i="8"/>
  <c r="BD2318" i="8" s="1"/>
  <c r="AA2318" i="8"/>
  <c r="AC2318" i="8" s="1"/>
  <c r="H2319" i="8"/>
  <c r="I2319" i="8"/>
  <c r="J2319" i="8"/>
  <c r="K2319" i="8"/>
  <c r="L2319" i="8"/>
  <c r="M2319" i="8"/>
  <c r="P2319" i="8" s="1"/>
  <c r="N2319" i="8"/>
  <c r="O2319" i="8"/>
  <c r="Y2319" i="8"/>
  <c r="Z2319" i="8"/>
  <c r="BD2319" i="8" s="1"/>
  <c r="AA2319" i="8"/>
  <c r="AC2319" i="8" s="1"/>
  <c r="H2320" i="8"/>
  <c r="I2320" i="8"/>
  <c r="J2320" i="8"/>
  <c r="K2320" i="8"/>
  <c r="L2320" i="8"/>
  <c r="M2320" i="8"/>
  <c r="P2320" i="8" s="1"/>
  <c r="N2320" i="8"/>
  <c r="O2320" i="8"/>
  <c r="Y2320" i="8"/>
  <c r="Z2320" i="8"/>
  <c r="BD2320" i="8" s="1"/>
  <c r="AA2320" i="8"/>
  <c r="AC2320" i="8"/>
  <c r="H2321" i="8"/>
  <c r="I2321" i="8"/>
  <c r="J2321" i="8"/>
  <c r="K2321" i="8"/>
  <c r="L2321" i="8"/>
  <c r="N2321" i="8"/>
  <c r="O2321" i="8"/>
  <c r="Y2321" i="8"/>
  <c r="Z2321" i="8"/>
  <c r="BD2321" i="8" s="1"/>
  <c r="AA2321" i="8"/>
  <c r="AC2321" i="8" s="1"/>
  <c r="H2322" i="8"/>
  <c r="I2322" i="8"/>
  <c r="J2322" i="8"/>
  <c r="K2322" i="8"/>
  <c r="L2322" i="8"/>
  <c r="N2322" i="8"/>
  <c r="O2322" i="8"/>
  <c r="Y2322" i="8"/>
  <c r="Z2322" i="8"/>
  <c r="BD2322" i="8" s="1"/>
  <c r="AA2322" i="8"/>
  <c r="AC2322" i="8" s="1"/>
  <c r="H2323" i="8"/>
  <c r="I2323" i="8"/>
  <c r="J2323" i="8"/>
  <c r="K2323" i="8"/>
  <c r="L2323" i="8"/>
  <c r="N2323" i="8"/>
  <c r="O2323" i="8"/>
  <c r="Y2323" i="8"/>
  <c r="Z2323" i="8"/>
  <c r="BD2323" i="8" s="1"/>
  <c r="AA2323" i="8"/>
  <c r="AC2323" i="8" s="1"/>
  <c r="H2324" i="8"/>
  <c r="I2324" i="8"/>
  <c r="J2324" i="8"/>
  <c r="K2324" i="8"/>
  <c r="L2324" i="8"/>
  <c r="M2324" i="8"/>
  <c r="P2324" i="8" s="1"/>
  <c r="N2324" i="8"/>
  <c r="O2324" i="8"/>
  <c r="Y2324" i="8"/>
  <c r="Z2324" i="8"/>
  <c r="BD2324" i="8" s="1"/>
  <c r="AA2324" i="8"/>
  <c r="AC2324" i="8" s="1"/>
  <c r="H2325" i="8"/>
  <c r="I2325" i="8"/>
  <c r="J2325" i="8"/>
  <c r="K2325" i="8"/>
  <c r="L2325" i="8"/>
  <c r="M2325" i="8"/>
  <c r="P2325" i="8" s="1"/>
  <c r="N2325" i="8"/>
  <c r="O2325" i="8"/>
  <c r="Y2325" i="8"/>
  <c r="Z2325" i="8"/>
  <c r="BD2325" i="8" s="1"/>
  <c r="AA2325" i="8"/>
  <c r="AC2325" i="8" s="1"/>
  <c r="H2326" i="8"/>
  <c r="I2326" i="8"/>
  <c r="J2326" i="8"/>
  <c r="K2326" i="8"/>
  <c r="L2326" i="8"/>
  <c r="M2326" i="8"/>
  <c r="N2326" i="8"/>
  <c r="O2326" i="8"/>
  <c r="P2326" i="8"/>
  <c r="Y2326" i="8"/>
  <c r="Z2326" i="8"/>
  <c r="BD2326" i="8" s="1"/>
  <c r="AA2326" i="8"/>
  <c r="AC2326" i="8" s="1"/>
  <c r="H2327" i="8"/>
  <c r="I2327" i="8"/>
  <c r="J2327" i="8"/>
  <c r="K2327" i="8"/>
  <c r="L2327" i="8"/>
  <c r="N2327" i="8"/>
  <c r="O2327" i="8"/>
  <c r="Y2327" i="8"/>
  <c r="Z2327" i="8"/>
  <c r="BD2327" i="8" s="1"/>
  <c r="AA2327" i="8"/>
  <c r="AC2327" i="8" s="1"/>
  <c r="H2328" i="8"/>
  <c r="I2328" i="8"/>
  <c r="J2328" i="8"/>
  <c r="K2328" i="8"/>
  <c r="L2328" i="8"/>
  <c r="M2328" i="8"/>
  <c r="N2328" i="8"/>
  <c r="O2328" i="8"/>
  <c r="Y2328" i="8"/>
  <c r="Z2328" i="8"/>
  <c r="BD2328" i="8" s="1"/>
  <c r="AA2328" i="8"/>
  <c r="AC2328" i="8" s="1"/>
  <c r="H2329" i="8"/>
  <c r="I2329" i="8"/>
  <c r="J2329" i="8"/>
  <c r="K2329" i="8"/>
  <c r="L2329" i="8"/>
  <c r="M2329" i="8"/>
  <c r="N2329" i="8"/>
  <c r="O2329" i="8"/>
  <c r="Y2329" i="8"/>
  <c r="Z2329" i="8"/>
  <c r="BD2329" i="8" s="1"/>
  <c r="AA2329" i="8"/>
  <c r="AC2329" i="8" s="1"/>
  <c r="H2330" i="8"/>
  <c r="I2330" i="8"/>
  <c r="J2330" i="8"/>
  <c r="K2330" i="8"/>
  <c r="L2330" i="8"/>
  <c r="M2330" i="8"/>
  <c r="N2330" i="8"/>
  <c r="O2330" i="8"/>
  <c r="P2330" i="8"/>
  <c r="Y2330" i="8"/>
  <c r="Z2330" i="8"/>
  <c r="BD2330" i="8" s="1"/>
  <c r="AA2330" i="8"/>
  <c r="AC2330" i="8" s="1"/>
  <c r="H2331" i="8"/>
  <c r="I2331" i="8"/>
  <c r="J2331" i="8"/>
  <c r="K2331" i="8"/>
  <c r="L2331" i="8"/>
  <c r="M2331" i="8"/>
  <c r="P2331" i="8" s="1"/>
  <c r="N2331" i="8"/>
  <c r="O2331" i="8"/>
  <c r="Y2331" i="8"/>
  <c r="Z2331" i="8"/>
  <c r="BD2331" i="8" s="1"/>
  <c r="AA2331" i="8"/>
  <c r="AC2331" i="8" s="1"/>
  <c r="H2332" i="8"/>
  <c r="I2332" i="8"/>
  <c r="J2332" i="8"/>
  <c r="K2332" i="8"/>
  <c r="L2332" i="8"/>
  <c r="M2332" i="8"/>
  <c r="N2332" i="8"/>
  <c r="P2332" i="8" s="1"/>
  <c r="O2332" i="8"/>
  <c r="Y2332" i="8"/>
  <c r="Z2332" i="8"/>
  <c r="BD2332" i="8" s="1"/>
  <c r="AA2332" i="8"/>
  <c r="AC2332" i="8"/>
  <c r="H2333" i="8"/>
  <c r="I2333" i="8"/>
  <c r="J2333" i="8"/>
  <c r="K2333" i="8"/>
  <c r="L2333" i="8"/>
  <c r="M2333" i="8"/>
  <c r="N2333" i="8"/>
  <c r="O2333" i="8"/>
  <c r="P2333" i="8"/>
  <c r="Y2333" i="8"/>
  <c r="Z2333" i="8"/>
  <c r="BD2333" i="8" s="1"/>
  <c r="AA2333" i="8"/>
  <c r="AC2333" i="8"/>
  <c r="H2334" i="8"/>
  <c r="I2334" i="8"/>
  <c r="J2334" i="8"/>
  <c r="K2334" i="8"/>
  <c r="L2334" i="8"/>
  <c r="M2334" i="8"/>
  <c r="P2334" i="8" s="1"/>
  <c r="N2334" i="8"/>
  <c r="O2334" i="8"/>
  <c r="Y2334" i="8"/>
  <c r="Z2334" i="8"/>
  <c r="BD2334" i="8" s="1"/>
  <c r="AA2334" i="8"/>
  <c r="AC2334" i="8" s="1"/>
  <c r="H2335" i="8"/>
  <c r="I2335" i="8"/>
  <c r="J2335" i="8"/>
  <c r="K2335" i="8"/>
  <c r="L2335" i="8"/>
  <c r="M2335" i="8"/>
  <c r="P2335" i="8" s="1"/>
  <c r="N2335" i="8"/>
  <c r="O2335" i="8"/>
  <c r="Y2335" i="8"/>
  <c r="Z2335" i="8"/>
  <c r="BD2335" i="8" s="1"/>
  <c r="AA2335" i="8"/>
  <c r="AC2335" i="8" s="1"/>
  <c r="H2336" i="8"/>
  <c r="I2336" i="8"/>
  <c r="J2336" i="8"/>
  <c r="K2336" i="8"/>
  <c r="L2336" i="8"/>
  <c r="M2336" i="8"/>
  <c r="N2336" i="8"/>
  <c r="O2336" i="8"/>
  <c r="Y2336" i="8"/>
  <c r="Z2336" i="8"/>
  <c r="BD2336" i="8" s="1"/>
  <c r="AA2336" i="8"/>
  <c r="AC2336" i="8" s="1"/>
  <c r="H2337" i="8"/>
  <c r="I2337" i="8"/>
  <c r="J2337" i="8"/>
  <c r="K2337" i="8"/>
  <c r="L2337" i="8"/>
  <c r="M2337" i="8"/>
  <c r="P2337" i="8" s="1"/>
  <c r="N2337" i="8"/>
  <c r="O2337" i="8"/>
  <c r="Y2337" i="8"/>
  <c r="Z2337" i="8"/>
  <c r="BD2337" i="8" s="1"/>
  <c r="AA2337" i="8"/>
  <c r="AC2337" i="8" s="1"/>
  <c r="H2338" i="8"/>
  <c r="Z2338" i="8"/>
  <c r="BD2338" i="8" s="1"/>
  <c r="AA2338" i="8"/>
  <c r="H2339" i="8"/>
  <c r="I2339" i="8"/>
  <c r="J2339" i="8"/>
  <c r="K2339" i="8"/>
  <c r="L2339" i="8"/>
  <c r="M2339" i="8"/>
  <c r="P2339" i="8" s="1"/>
  <c r="N2339" i="8"/>
  <c r="O2339" i="8"/>
  <c r="Y2339" i="8"/>
  <c r="Z2339" i="8"/>
  <c r="BD2339" i="8" s="1"/>
  <c r="AA2339" i="8"/>
  <c r="AC2339" i="8" s="1"/>
  <c r="H2340" i="8"/>
  <c r="I2340" i="8"/>
  <c r="J2340" i="8"/>
  <c r="K2340" i="8"/>
  <c r="L2340" i="8"/>
  <c r="M2340" i="8"/>
  <c r="P2340" i="8" s="1"/>
  <c r="N2340" i="8"/>
  <c r="O2340" i="8"/>
  <c r="Y2340" i="8"/>
  <c r="Z2340" i="8"/>
  <c r="BD2340" i="8" s="1"/>
  <c r="AA2340" i="8"/>
  <c r="AC2340" i="8" s="1"/>
  <c r="H2341" i="8"/>
  <c r="I2341" i="8"/>
  <c r="J2341" i="8"/>
  <c r="K2341" i="8"/>
  <c r="L2341" i="8"/>
  <c r="M2341" i="8"/>
  <c r="P2341" i="8" s="1"/>
  <c r="N2341" i="8"/>
  <c r="O2341" i="8"/>
  <c r="Y2341" i="8"/>
  <c r="Z2341" i="8"/>
  <c r="BD2341" i="8" s="1"/>
  <c r="AA2341" i="8"/>
  <c r="AC2341" i="8"/>
  <c r="H2342" i="8"/>
  <c r="I2342" i="8"/>
  <c r="J2342" i="8"/>
  <c r="K2342" i="8"/>
  <c r="L2342" i="8"/>
  <c r="M2342" i="8"/>
  <c r="N2342" i="8"/>
  <c r="O2342" i="8"/>
  <c r="P2342" i="8"/>
  <c r="Y2342" i="8"/>
  <c r="Z2342" i="8"/>
  <c r="BD2342" i="8" s="1"/>
  <c r="AA2342" i="8"/>
  <c r="AC2342" i="8"/>
  <c r="H2343" i="8"/>
  <c r="I2343" i="8"/>
  <c r="J2343" i="8"/>
  <c r="K2343" i="8"/>
  <c r="L2343" i="8"/>
  <c r="N2343" i="8"/>
  <c r="O2343" i="8"/>
  <c r="Y2343" i="8"/>
  <c r="Z2343" i="8"/>
  <c r="BD2343" i="8" s="1"/>
  <c r="AA2343" i="8"/>
  <c r="AC2343" i="8"/>
  <c r="H2344" i="8"/>
  <c r="I2344" i="8"/>
  <c r="J2344" i="8"/>
  <c r="K2344" i="8"/>
  <c r="L2344" i="8"/>
  <c r="M2344" i="8"/>
  <c r="N2344" i="8"/>
  <c r="O2344" i="8"/>
  <c r="P2344" i="8"/>
  <c r="Y2344" i="8"/>
  <c r="Z2344" i="8"/>
  <c r="BD2344" i="8" s="1"/>
  <c r="AA2344" i="8"/>
  <c r="AC2344" i="8"/>
  <c r="H2345" i="8"/>
  <c r="I2345" i="8"/>
  <c r="J2345" i="8"/>
  <c r="K2345" i="8"/>
  <c r="L2345" i="8"/>
  <c r="M2345" i="8"/>
  <c r="P2345" i="8" s="1"/>
  <c r="N2345" i="8"/>
  <c r="O2345" i="8"/>
  <c r="Y2345" i="8"/>
  <c r="Z2345" i="8"/>
  <c r="BD2345" i="8" s="1"/>
  <c r="AA2345" i="8"/>
  <c r="AC2345" i="8" s="1"/>
  <c r="H2346" i="8"/>
  <c r="I2346" i="8"/>
  <c r="J2346" i="8"/>
  <c r="K2346" i="8"/>
  <c r="L2346" i="8"/>
  <c r="N2346" i="8"/>
  <c r="O2346" i="8"/>
  <c r="Y2346" i="8"/>
  <c r="Z2346" i="8"/>
  <c r="BD2346" i="8" s="1"/>
  <c r="AA2346" i="8"/>
  <c r="AC2346" i="8"/>
  <c r="H2347" i="8"/>
  <c r="I2347" i="8"/>
  <c r="J2347" i="8"/>
  <c r="K2347" i="8"/>
  <c r="L2347" i="8"/>
  <c r="M2347" i="8"/>
  <c r="P2347" i="8" s="1"/>
  <c r="N2347" i="8"/>
  <c r="O2347" i="8"/>
  <c r="Y2347" i="8"/>
  <c r="Z2347" i="8"/>
  <c r="BD2347" i="8" s="1"/>
  <c r="AA2347" i="8"/>
  <c r="AC2347" i="8" s="1"/>
  <c r="H2348" i="8"/>
  <c r="I2348" i="8"/>
  <c r="J2348" i="8"/>
  <c r="K2348" i="8"/>
  <c r="L2348" i="8"/>
  <c r="M2348" i="8"/>
  <c r="P2348" i="8" s="1"/>
  <c r="N2348" i="8"/>
  <c r="O2348" i="8"/>
  <c r="Y2348" i="8"/>
  <c r="Z2348" i="8"/>
  <c r="BD2348" i="8" s="1"/>
  <c r="AA2348" i="8"/>
  <c r="AC2348" i="8" s="1"/>
  <c r="H2349" i="8"/>
  <c r="I2349" i="8"/>
  <c r="J2349" i="8"/>
  <c r="K2349" i="8"/>
  <c r="L2349" i="8"/>
  <c r="M2349" i="8"/>
  <c r="P2349" i="8" s="1"/>
  <c r="N2349" i="8"/>
  <c r="O2349" i="8"/>
  <c r="Y2349" i="8"/>
  <c r="Z2349" i="8"/>
  <c r="BD2349" i="8" s="1"/>
  <c r="AA2349" i="8"/>
  <c r="AC2349" i="8"/>
  <c r="H2350" i="8"/>
  <c r="I2350" i="8"/>
  <c r="J2350" i="8"/>
  <c r="K2350" i="8"/>
  <c r="L2350" i="8"/>
  <c r="M2350" i="8"/>
  <c r="N2350" i="8"/>
  <c r="O2350" i="8"/>
  <c r="P2350" i="8"/>
  <c r="Y2350" i="8"/>
  <c r="Z2350" i="8"/>
  <c r="BD2350" i="8" s="1"/>
  <c r="AA2350" i="8"/>
  <c r="AC2350" i="8" s="1"/>
  <c r="H2351" i="8"/>
  <c r="I2351" i="8"/>
  <c r="J2351" i="8"/>
  <c r="K2351" i="8"/>
  <c r="L2351" i="8"/>
  <c r="M2351" i="8"/>
  <c r="P2351" i="8" s="1"/>
  <c r="N2351" i="8"/>
  <c r="O2351" i="8"/>
  <c r="Y2351" i="8"/>
  <c r="Z2351" i="8"/>
  <c r="BD2351" i="8" s="1"/>
  <c r="AA2351" i="8"/>
  <c r="AC2351" i="8" s="1"/>
  <c r="H2352" i="8"/>
  <c r="I2352" i="8"/>
  <c r="J2352" i="8"/>
  <c r="K2352" i="8"/>
  <c r="L2352" i="8"/>
  <c r="M2352" i="8"/>
  <c r="N2352" i="8"/>
  <c r="O2352" i="8"/>
  <c r="P2352" i="8"/>
  <c r="Y2352" i="8"/>
  <c r="Z2352" i="8"/>
  <c r="BD2352" i="8" s="1"/>
  <c r="AA2352" i="8"/>
  <c r="AC2352" i="8" s="1"/>
  <c r="H2353" i="8"/>
  <c r="I2353" i="8"/>
  <c r="J2353" i="8"/>
  <c r="K2353" i="8"/>
  <c r="L2353" i="8"/>
  <c r="M2353" i="8"/>
  <c r="N2353" i="8"/>
  <c r="O2353" i="8"/>
  <c r="Y2353" i="8"/>
  <c r="Z2353" i="8"/>
  <c r="BD2353" i="8" s="1"/>
  <c r="AA2353" i="8"/>
  <c r="AC2353" i="8"/>
  <c r="H2354" i="8"/>
  <c r="I2354" i="8"/>
  <c r="J2354" i="8"/>
  <c r="K2354" i="8"/>
  <c r="L2354" i="8"/>
  <c r="M2354" i="8"/>
  <c r="P2354" i="8" s="1"/>
  <c r="N2354" i="8"/>
  <c r="O2354" i="8"/>
  <c r="Y2354" i="8"/>
  <c r="Z2354" i="8"/>
  <c r="BD2354" i="8" s="1"/>
  <c r="AA2354" i="8"/>
  <c r="AC2354" i="8" s="1"/>
  <c r="H2355" i="8"/>
  <c r="I2355" i="8"/>
  <c r="J2355" i="8"/>
  <c r="K2355" i="8"/>
  <c r="L2355" i="8"/>
  <c r="M2355" i="8"/>
  <c r="N2355" i="8"/>
  <c r="O2355" i="8"/>
  <c r="P2355" i="8"/>
  <c r="Y2355" i="8"/>
  <c r="Z2355" i="8"/>
  <c r="BD2355" i="8" s="1"/>
  <c r="AA2355" i="8"/>
  <c r="AC2355" i="8" s="1"/>
  <c r="H2356" i="8"/>
  <c r="I2356" i="8"/>
  <c r="J2356" i="8"/>
  <c r="K2356" i="8"/>
  <c r="L2356" i="8"/>
  <c r="M2356" i="8"/>
  <c r="P2356" i="8" s="1"/>
  <c r="N2356" i="8"/>
  <c r="O2356" i="8"/>
  <c r="Y2356" i="8"/>
  <c r="Z2356" i="8"/>
  <c r="BD2356" i="8" s="1"/>
  <c r="AA2356" i="8"/>
  <c r="AC2356" i="8"/>
  <c r="H2357" i="8"/>
  <c r="I2357" i="8"/>
  <c r="J2357" i="8"/>
  <c r="K2357" i="8"/>
  <c r="L2357" i="8"/>
  <c r="M2357" i="8"/>
  <c r="P2357" i="8" s="1"/>
  <c r="N2357" i="8"/>
  <c r="O2357" i="8"/>
  <c r="Y2357" i="8"/>
  <c r="Z2357" i="8"/>
  <c r="BD2357" i="8" s="1"/>
  <c r="AA2357" i="8"/>
  <c r="AC2357" i="8" s="1"/>
  <c r="H2358" i="8"/>
  <c r="I2358" i="8"/>
  <c r="J2358" i="8"/>
  <c r="K2358" i="8"/>
  <c r="L2358" i="8"/>
  <c r="N2358" i="8"/>
  <c r="O2358" i="8"/>
  <c r="Y2358" i="8"/>
  <c r="Z2358" i="8"/>
  <c r="BD2358" i="8" s="1"/>
  <c r="AA2358" i="8"/>
  <c r="AC2358" i="8" s="1"/>
  <c r="H2359" i="8"/>
  <c r="I2359" i="8"/>
  <c r="J2359" i="8"/>
  <c r="K2359" i="8"/>
  <c r="L2359" i="8"/>
  <c r="M2359" i="8"/>
  <c r="P2359" i="8" s="1"/>
  <c r="N2359" i="8"/>
  <c r="O2359" i="8"/>
  <c r="Y2359" i="8"/>
  <c r="Z2359" i="8"/>
  <c r="BD2359" i="8" s="1"/>
  <c r="AA2359" i="8"/>
  <c r="AC2359" i="8" s="1"/>
  <c r="H2360" i="8"/>
  <c r="I2360" i="8"/>
  <c r="J2360" i="8"/>
  <c r="K2360" i="8"/>
  <c r="L2360" i="8"/>
  <c r="M2360" i="8"/>
  <c r="P2360" i="8" s="1"/>
  <c r="N2360" i="8"/>
  <c r="O2360" i="8"/>
  <c r="Y2360" i="8"/>
  <c r="Z2360" i="8"/>
  <c r="BD2360" i="8" s="1"/>
  <c r="AA2360" i="8"/>
  <c r="AC2360" i="8"/>
  <c r="H2361" i="8"/>
  <c r="I2361" i="8"/>
  <c r="J2361" i="8"/>
  <c r="K2361" i="8"/>
  <c r="L2361" i="8"/>
  <c r="M2361" i="8"/>
  <c r="N2361" i="8"/>
  <c r="O2361" i="8"/>
  <c r="P2361" i="8"/>
  <c r="Y2361" i="8"/>
  <c r="Z2361" i="8"/>
  <c r="BD2361" i="8" s="1"/>
  <c r="AA2361" i="8"/>
  <c r="AC2361" i="8"/>
  <c r="H2362" i="8"/>
  <c r="I2362" i="8"/>
  <c r="J2362" i="8"/>
  <c r="K2362" i="8"/>
  <c r="L2362" i="8"/>
  <c r="M2362" i="8"/>
  <c r="P2362" i="8" s="1"/>
  <c r="N2362" i="8"/>
  <c r="O2362" i="8"/>
  <c r="Y2362" i="8"/>
  <c r="Z2362" i="8"/>
  <c r="BD2362" i="8" s="1"/>
  <c r="AA2362" i="8"/>
  <c r="AC2362" i="8"/>
  <c r="H2363" i="8"/>
  <c r="I2363" i="8"/>
  <c r="J2363" i="8"/>
  <c r="K2363" i="8"/>
  <c r="L2363" i="8"/>
  <c r="M2363" i="8"/>
  <c r="N2363" i="8"/>
  <c r="O2363" i="8"/>
  <c r="Y2363" i="8"/>
  <c r="Z2363" i="8"/>
  <c r="BD2363" i="8" s="1"/>
  <c r="AA2363" i="8"/>
  <c r="AC2363" i="8" s="1"/>
  <c r="H2364" i="8"/>
  <c r="I2364" i="8"/>
  <c r="J2364" i="8"/>
  <c r="K2364" i="8"/>
  <c r="L2364" i="8"/>
  <c r="M2364" i="8"/>
  <c r="P2364" i="8" s="1"/>
  <c r="N2364" i="8"/>
  <c r="O2364" i="8"/>
  <c r="Y2364" i="8"/>
  <c r="Z2364" i="8"/>
  <c r="BD2364" i="8" s="1"/>
  <c r="AA2364" i="8"/>
  <c r="AC2364" i="8"/>
  <c r="H2365" i="8"/>
  <c r="I2365" i="8"/>
  <c r="J2365" i="8"/>
  <c r="K2365" i="8"/>
  <c r="L2365" i="8"/>
  <c r="M2365" i="8"/>
  <c r="P2365" i="8" s="1"/>
  <c r="N2365" i="8"/>
  <c r="O2365" i="8"/>
  <c r="Y2365" i="8"/>
  <c r="Z2365" i="8"/>
  <c r="BD2365" i="8" s="1"/>
  <c r="AA2365" i="8"/>
  <c r="AC2365" i="8" s="1"/>
  <c r="H2366" i="8"/>
  <c r="I2366" i="8"/>
  <c r="J2366" i="8"/>
  <c r="K2366" i="8"/>
  <c r="L2366" i="8"/>
  <c r="M2366" i="8"/>
  <c r="P2366" i="8" s="1"/>
  <c r="N2366" i="8"/>
  <c r="O2366" i="8"/>
  <c r="Y2366" i="8"/>
  <c r="Z2366" i="8"/>
  <c r="BD2366" i="8" s="1"/>
  <c r="AA2366" i="8"/>
  <c r="AC2366" i="8" s="1"/>
  <c r="H2367" i="8"/>
  <c r="I2367" i="8"/>
  <c r="J2367" i="8"/>
  <c r="K2367" i="8"/>
  <c r="L2367" i="8"/>
  <c r="M2367" i="8"/>
  <c r="P2367" i="8" s="1"/>
  <c r="N2367" i="8"/>
  <c r="O2367" i="8"/>
  <c r="Y2367" i="8"/>
  <c r="Z2367" i="8"/>
  <c r="BD2367" i="8" s="1"/>
  <c r="AA2367" i="8"/>
  <c r="AC2367" i="8" s="1"/>
  <c r="H2368" i="8"/>
  <c r="I2368" i="8"/>
  <c r="J2368" i="8"/>
  <c r="K2368" i="8"/>
  <c r="L2368" i="8"/>
  <c r="M2368" i="8"/>
  <c r="P2368" i="8" s="1"/>
  <c r="N2368" i="8"/>
  <c r="O2368" i="8"/>
  <c r="Y2368" i="8"/>
  <c r="Z2368" i="8"/>
  <c r="BD2368" i="8" s="1"/>
  <c r="AA2368" i="8"/>
  <c r="AC2368" i="8" s="1"/>
  <c r="H2369" i="8"/>
  <c r="I2369" i="8"/>
  <c r="J2369" i="8"/>
  <c r="K2369" i="8"/>
  <c r="L2369" i="8"/>
  <c r="M2369" i="8"/>
  <c r="P2369" i="8" s="1"/>
  <c r="N2369" i="8"/>
  <c r="O2369" i="8"/>
  <c r="Y2369" i="8"/>
  <c r="Z2369" i="8"/>
  <c r="BD2369" i="8" s="1"/>
  <c r="AA2369" i="8"/>
  <c r="AC2369" i="8" s="1"/>
  <c r="I2370" i="8"/>
  <c r="J2370" i="8"/>
  <c r="K2370" i="8"/>
  <c r="L2370" i="8"/>
  <c r="M2370" i="8"/>
  <c r="P2370" i="8" s="1"/>
  <c r="N2370" i="8"/>
  <c r="O2370" i="8"/>
  <c r="Y2370" i="8"/>
  <c r="Z2370" i="8"/>
  <c r="AA2370" i="8"/>
  <c r="AC2370" i="8" s="1"/>
  <c r="BD2370" i="8"/>
  <c r="BL2370" i="8"/>
  <c r="I2371" i="8"/>
  <c r="J2371" i="8"/>
  <c r="K2371" i="8"/>
  <c r="L2371" i="8"/>
  <c r="M2371" i="8"/>
  <c r="P2371" i="8" s="1"/>
  <c r="N2371" i="8"/>
  <c r="O2371" i="8"/>
  <c r="Y2371" i="8"/>
  <c r="Z2371" i="8"/>
  <c r="AA2371" i="8"/>
  <c r="AC2371" i="8" s="1"/>
  <c r="BD2371" i="8"/>
  <c r="BL2371" i="8"/>
  <c r="I2372" i="8"/>
  <c r="J2372" i="8"/>
  <c r="K2372" i="8"/>
  <c r="L2372" i="8"/>
  <c r="M2372" i="8"/>
  <c r="P2372" i="8" s="1"/>
  <c r="N2372" i="8"/>
  <c r="O2372" i="8"/>
  <c r="Y2372" i="8"/>
  <c r="Z2372" i="8"/>
  <c r="AA2372" i="8"/>
  <c r="AC2372" i="8" s="1"/>
  <c r="BD2372" i="8"/>
  <c r="BL2372" i="8"/>
  <c r="H2373" i="8"/>
  <c r="I2373" i="8"/>
  <c r="J2373" i="8"/>
  <c r="K2373" i="8"/>
  <c r="L2373" i="8"/>
  <c r="M2373" i="8"/>
  <c r="P2373" i="8" s="1"/>
  <c r="N2373" i="8"/>
  <c r="O2373" i="8"/>
  <c r="Y2373" i="8"/>
  <c r="Z2373" i="8"/>
  <c r="BD2373" i="8" s="1"/>
  <c r="AA2373" i="8"/>
  <c r="AC2373" i="8" s="1"/>
  <c r="H2374" i="8"/>
  <c r="I2374" i="8"/>
  <c r="J2374" i="8"/>
  <c r="K2374" i="8"/>
  <c r="L2374" i="8"/>
  <c r="M2374" i="8"/>
  <c r="P2374" i="8" s="1"/>
  <c r="N2374" i="8"/>
  <c r="O2374" i="8"/>
  <c r="Y2374" i="8"/>
  <c r="Z2374" i="8"/>
  <c r="BD2374" i="8" s="1"/>
  <c r="AA2374" i="8"/>
  <c r="AC2374" i="8"/>
  <c r="H2375" i="8"/>
  <c r="I2375" i="8"/>
  <c r="J2375" i="8"/>
  <c r="K2375" i="8"/>
  <c r="L2375" i="8"/>
  <c r="M2375" i="8"/>
  <c r="P2375" i="8" s="1"/>
  <c r="N2375" i="8"/>
  <c r="O2375" i="8"/>
  <c r="Y2375" i="8"/>
  <c r="Z2375" i="8"/>
  <c r="BD2375" i="8" s="1"/>
  <c r="AA2375" i="8"/>
  <c r="AC2375" i="8" s="1"/>
  <c r="H2376" i="8"/>
  <c r="I2376" i="8"/>
  <c r="J2376" i="8"/>
  <c r="K2376" i="8"/>
  <c r="L2376" i="8"/>
  <c r="M2376" i="8"/>
  <c r="P2376" i="8" s="1"/>
  <c r="N2376" i="8"/>
  <c r="O2376" i="8"/>
  <c r="Y2376" i="8"/>
  <c r="Z2376" i="8"/>
  <c r="BD2376" i="8" s="1"/>
  <c r="AA2376" i="8"/>
  <c r="AC2376" i="8" s="1"/>
  <c r="H2377" i="8"/>
  <c r="I2377" i="8"/>
  <c r="J2377" i="8"/>
  <c r="K2377" i="8"/>
  <c r="L2377" i="8"/>
  <c r="M2377" i="8"/>
  <c r="N2377" i="8"/>
  <c r="O2377" i="8"/>
  <c r="Y2377" i="8"/>
  <c r="Z2377" i="8"/>
  <c r="BD2377" i="8" s="1"/>
  <c r="AA2377" i="8"/>
  <c r="AC2377" i="8"/>
  <c r="H2378" i="8"/>
  <c r="I2378" i="8"/>
  <c r="J2378" i="8"/>
  <c r="K2378" i="8"/>
  <c r="L2378" i="8"/>
  <c r="N2378" i="8"/>
  <c r="O2378" i="8"/>
  <c r="Y2378" i="8"/>
  <c r="Z2378" i="8"/>
  <c r="BD2378" i="8" s="1"/>
  <c r="AA2378" i="8"/>
  <c r="AC2378" i="8" s="1"/>
  <c r="H2379" i="8"/>
  <c r="I2379" i="8"/>
  <c r="J2379" i="8"/>
  <c r="K2379" i="8"/>
  <c r="L2379" i="8"/>
  <c r="M2379" i="8"/>
  <c r="P2379" i="8" s="1"/>
  <c r="N2379" i="8"/>
  <c r="O2379" i="8"/>
  <c r="Y2379" i="8"/>
  <c r="Z2379" i="8"/>
  <c r="BD2379" i="8" s="1"/>
  <c r="AA2379" i="8"/>
  <c r="AC2379" i="8"/>
  <c r="H2380" i="8"/>
  <c r="I2380" i="8"/>
  <c r="J2380" i="8"/>
  <c r="K2380" i="8"/>
  <c r="L2380" i="8"/>
  <c r="M2380" i="8"/>
  <c r="P2380" i="8" s="1"/>
  <c r="N2380" i="8"/>
  <c r="O2380" i="8"/>
  <c r="Y2380" i="8"/>
  <c r="Z2380" i="8"/>
  <c r="BD2380" i="8" s="1"/>
  <c r="AA2380" i="8"/>
  <c r="AC2380" i="8" s="1"/>
  <c r="H2381" i="8"/>
  <c r="I2381" i="8"/>
  <c r="J2381" i="8"/>
  <c r="K2381" i="8"/>
  <c r="L2381" i="8"/>
  <c r="M2381" i="8"/>
  <c r="P2381" i="8" s="1"/>
  <c r="N2381" i="8"/>
  <c r="O2381" i="8"/>
  <c r="Y2381" i="8"/>
  <c r="Z2381" i="8"/>
  <c r="BD2381" i="8" s="1"/>
  <c r="AA2381" i="8"/>
  <c r="AC2381" i="8" s="1"/>
  <c r="H2382" i="8"/>
  <c r="I2382" i="8"/>
  <c r="J2382" i="8"/>
  <c r="K2382" i="8"/>
  <c r="L2382" i="8"/>
  <c r="M2382" i="8"/>
  <c r="P2382" i="8" s="1"/>
  <c r="N2382" i="8"/>
  <c r="O2382" i="8"/>
  <c r="Y2382" i="8"/>
  <c r="Z2382" i="8"/>
  <c r="BD2382" i="8" s="1"/>
  <c r="AA2382" i="8"/>
  <c r="AC2382" i="8" s="1"/>
  <c r="H2383" i="8"/>
  <c r="I2383" i="8"/>
  <c r="J2383" i="8"/>
  <c r="K2383" i="8"/>
  <c r="L2383" i="8"/>
  <c r="M2383" i="8"/>
  <c r="P2383" i="8" s="1"/>
  <c r="N2383" i="8"/>
  <c r="O2383" i="8"/>
  <c r="Y2383" i="8"/>
  <c r="Z2383" i="8"/>
  <c r="BD2383" i="8" s="1"/>
  <c r="AA2383" i="8"/>
  <c r="AC2383" i="8"/>
  <c r="H2384" i="8"/>
  <c r="I2384" i="8"/>
  <c r="J2384" i="8"/>
  <c r="K2384" i="8"/>
  <c r="L2384" i="8"/>
  <c r="M2384" i="8"/>
  <c r="P2384" i="8" s="1"/>
  <c r="N2384" i="8"/>
  <c r="O2384" i="8"/>
  <c r="Y2384" i="8"/>
  <c r="Z2384" i="8"/>
  <c r="BD2384" i="8" s="1"/>
  <c r="AA2384" i="8"/>
  <c r="AC2384" i="8" s="1"/>
  <c r="H2385" i="8"/>
  <c r="I2385" i="8"/>
  <c r="J2385" i="8"/>
  <c r="K2385" i="8"/>
  <c r="L2385" i="8"/>
  <c r="M2385" i="8"/>
  <c r="P2385" i="8" s="1"/>
  <c r="N2385" i="8"/>
  <c r="O2385" i="8"/>
  <c r="Y2385" i="8"/>
  <c r="Z2385" i="8"/>
  <c r="BD2385" i="8" s="1"/>
  <c r="AA2385" i="8"/>
  <c r="AC2385" i="8" s="1"/>
  <c r="H2386" i="8"/>
  <c r="I2386" i="8"/>
  <c r="J2386" i="8"/>
  <c r="K2386" i="8"/>
  <c r="L2386" i="8"/>
  <c r="M2386" i="8"/>
  <c r="P2386" i="8" s="1"/>
  <c r="N2386" i="8"/>
  <c r="O2386" i="8"/>
  <c r="Y2386" i="8"/>
  <c r="Z2386" i="8"/>
  <c r="BD2386" i="8" s="1"/>
  <c r="AA2386" i="8"/>
  <c r="AC2386" i="8"/>
  <c r="H2387" i="8"/>
  <c r="I2387" i="8"/>
  <c r="J2387" i="8"/>
  <c r="K2387" i="8"/>
  <c r="L2387" i="8"/>
  <c r="M2387" i="8"/>
  <c r="P2387" i="8" s="1"/>
  <c r="N2387" i="8"/>
  <c r="O2387" i="8"/>
  <c r="Y2387" i="8"/>
  <c r="Z2387" i="8"/>
  <c r="BD2387" i="8" s="1"/>
  <c r="AA2387" i="8"/>
  <c r="AC2387" i="8"/>
  <c r="H2388" i="8"/>
  <c r="I2388" i="8"/>
  <c r="J2388" i="8"/>
  <c r="K2388" i="8"/>
  <c r="L2388" i="8"/>
  <c r="M2388" i="8"/>
  <c r="P2388" i="8" s="1"/>
  <c r="N2388" i="8"/>
  <c r="O2388" i="8"/>
  <c r="Y2388" i="8"/>
  <c r="Z2388" i="8"/>
  <c r="BD2388" i="8" s="1"/>
  <c r="AA2388" i="8"/>
  <c r="AC2388" i="8" s="1"/>
  <c r="H2389" i="8"/>
  <c r="I2389" i="8"/>
  <c r="J2389" i="8"/>
  <c r="K2389" i="8"/>
  <c r="L2389" i="8"/>
  <c r="M2389" i="8"/>
  <c r="N2389" i="8"/>
  <c r="O2389" i="8"/>
  <c r="P2389" i="8"/>
  <c r="Y2389" i="8"/>
  <c r="Z2389" i="8"/>
  <c r="BD2389" i="8" s="1"/>
  <c r="AA2389" i="8"/>
  <c r="AC2389" i="8" s="1"/>
  <c r="H2390" i="8"/>
  <c r="I2390" i="8"/>
  <c r="J2390" i="8"/>
  <c r="K2390" i="8"/>
  <c r="L2390" i="8"/>
  <c r="M2390" i="8"/>
  <c r="P2390" i="8" s="1"/>
  <c r="N2390" i="8"/>
  <c r="O2390" i="8"/>
  <c r="Y2390" i="8"/>
  <c r="Z2390" i="8"/>
  <c r="BD2390" i="8" s="1"/>
  <c r="AA2390" i="8"/>
  <c r="AC2390" i="8"/>
  <c r="H2391" i="8"/>
  <c r="I2391" i="8"/>
  <c r="J2391" i="8"/>
  <c r="K2391" i="8"/>
  <c r="L2391" i="8"/>
  <c r="M2391" i="8"/>
  <c r="N2391" i="8"/>
  <c r="O2391" i="8"/>
  <c r="P2391" i="8"/>
  <c r="Y2391" i="8"/>
  <c r="Z2391" i="8"/>
  <c r="BD2391" i="8" s="1"/>
  <c r="AA2391" i="8"/>
  <c r="AC2391" i="8"/>
  <c r="H2392" i="8"/>
  <c r="I2392" i="8"/>
  <c r="J2392" i="8"/>
  <c r="K2392" i="8"/>
  <c r="L2392" i="8"/>
  <c r="M2392" i="8"/>
  <c r="P2392" i="8" s="1"/>
  <c r="N2392" i="8"/>
  <c r="O2392" i="8"/>
  <c r="Y2392" i="8"/>
  <c r="Z2392" i="8"/>
  <c r="BD2392" i="8" s="1"/>
  <c r="AA2392" i="8"/>
  <c r="AC2392" i="8"/>
  <c r="H2393" i="8"/>
  <c r="I2393" i="8"/>
  <c r="J2393" i="8"/>
  <c r="K2393" i="8"/>
  <c r="L2393" i="8"/>
  <c r="M2393" i="8"/>
  <c r="P2393" i="8" s="1"/>
  <c r="N2393" i="8"/>
  <c r="O2393" i="8"/>
  <c r="Y2393" i="8"/>
  <c r="Z2393" i="8"/>
  <c r="BD2393" i="8" s="1"/>
  <c r="AA2393" i="8"/>
  <c r="AC2393" i="8" s="1"/>
  <c r="H2394" i="8"/>
  <c r="I2394" i="8"/>
  <c r="J2394" i="8"/>
  <c r="K2394" i="8"/>
  <c r="L2394" i="8"/>
  <c r="M2394" i="8"/>
  <c r="P2394" i="8" s="1"/>
  <c r="N2394" i="8"/>
  <c r="O2394" i="8"/>
  <c r="Y2394" i="8"/>
  <c r="Z2394" i="8"/>
  <c r="BD2394" i="8" s="1"/>
  <c r="AA2394" i="8"/>
  <c r="AC2394" i="8"/>
  <c r="H2395" i="8"/>
  <c r="I2395" i="8"/>
  <c r="J2395" i="8"/>
  <c r="K2395" i="8"/>
  <c r="L2395" i="8"/>
  <c r="M2395" i="8"/>
  <c r="P2395" i="8" s="1"/>
  <c r="N2395" i="8"/>
  <c r="O2395" i="8"/>
  <c r="Y2395" i="8"/>
  <c r="Z2395" i="8"/>
  <c r="BD2395" i="8" s="1"/>
  <c r="AA2395" i="8"/>
  <c r="AC2395" i="8" s="1"/>
  <c r="H2396" i="8"/>
  <c r="I2396" i="8"/>
  <c r="J2396" i="8"/>
  <c r="K2396" i="8"/>
  <c r="L2396" i="8"/>
  <c r="M2396" i="8"/>
  <c r="P2396" i="8" s="1"/>
  <c r="N2396" i="8"/>
  <c r="O2396" i="8"/>
  <c r="Y2396" i="8"/>
  <c r="Z2396" i="8"/>
  <c r="BD2396" i="8" s="1"/>
  <c r="AA2396" i="8"/>
  <c r="AC2396" i="8" s="1"/>
  <c r="AR2396" i="8"/>
  <c r="H2397" i="8"/>
  <c r="I2397" i="8"/>
  <c r="J2397" i="8"/>
  <c r="K2397" i="8"/>
  <c r="L2397" i="8"/>
  <c r="M2397" i="8"/>
  <c r="P2397" i="8" s="1"/>
  <c r="N2397" i="8"/>
  <c r="O2397" i="8"/>
  <c r="Y2397" i="8"/>
  <c r="Z2397" i="8"/>
  <c r="BD2397" i="8" s="1"/>
  <c r="AA2397" i="8"/>
  <c r="AC2397" i="8" s="1"/>
  <c r="AR2397" i="8"/>
  <c r="H2398" i="8"/>
  <c r="I2398" i="8"/>
  <c r="J2398" i="8"/>
  <c r="K2398" i="8"/>
  <c r="L2398" i="8"/>
  <c r="M2398" i="8"/>
  <c r="P2398" i="8" s="1"/>
  <c r="N2398" i="8"/>
  <c r="O2398" i="8"/>
  <c r="Y2398" i="8"/>
  <c r="Z2398" i="8"/>
  <c r="BD2398" i="8" s="1"/>
  <c r="AA2398" i="8"/>
  <c r="AC2398" i="8" s="1"/>
  <c r="AR2398" i="8"/>
  <c r="H2399" i="8"/>
  <c r="I2399" i="8"/>
  <c r="J2399" i="8"/>
  <c r="K2399" i="8"/>
  <c r="L2399" i="8"/>
  <c r="M2399" i="8"/>
  <c r="P2399" i="8" s="1"/>
  <c r="N2399" i="8"/>
  <c r="O2399" i="8"/>
  <c r="Y2399" i="8"/>
  <c r="Z2399" i="8"/>
  <c r="BD2399" i="8" s="1"/>
  <c r="AA2399" i="8"/>
  <c r="AC2399" i="8" s="1"/>
  <c r="AN2399" i="8"/>
  <c r="AO2399" i="8"/>
  <c r="AP2399" i="8"/>
  <c r="AQ2399" i="8"/>
  <c r="AR2399" i="8"/>
  <c r="H2400" i="8"/>
  <c r="I2400" i="8"/>
  <c r="J2400" i="8"/>
  <c r="K2400" i="8"/>
  <c r="L2400" i="8"/>
  <c r="M2400" i="8"/>
  <c r="P2400" i="8" s="1"/>
  <c r="N2400" i="8"/>
  <c r="O2400" i="8"/>
  <c r="Y2400" i="8"/>
  <c r="Z2400" i="8"/>
  <c r="AA2400" i="8"/>
  <c r="AC2400" i="8"/>
  <c r="AN2400" i="8"/>
  <c r="AO2400" i="8"/>
  <c r="AP2400" i="8"/>
  <c r="AQ2400" i="8"/>
  <c r="AR2400" i="8"/>
  <c r="BD2400" i="8"/>
  <c r="H2401" i="8"/>
  <c r="I2401" i="8"/>
  <c r="J2401" i="8"/>
  <c r="K2401" i="8"/>
  <c r="L2401" i="8"/>
  <c r="M2401" i="8"/>
  <c r="P2401" i="8" s="1"/>
  <c r="N2401" i="8"/>
  <c r="O2401" i="8"/>
  <c r="Y2401" i="8"/>
  <c r="Z2401" i="8"/>
  <c r="BD2401" i="8" s="1"/>
  <c r="AA2401" i="8"/>
  <c r="AC2401" i="8" s="1"/>
  <c r="BL2401" i="8"/>
  <c r="H2402" i="8"/>
  <c r="I2402" i="8"/>
  <c r="J2402" i="8"/>
  <c r="K2402" i="8"/>
  <c r="L2402" i="8"/>
  <c r="M2402" i="8"/>
  <c r="P2402" i="8" s="1"/>
  <c r="N2402" i="8"/>
  <c r="O2402" i="8"/>
  <c r="Y2402" i="8"/>
  <c r="Z2402" i="8"/>
  <c r="BD2402" i="8" s="1"/>
  <c r="AA2402" i="8"/>
  <c r="AC2402" i="8" s="1"/>
  <c r="H2403" i="8"/>
  <c r="I2403" i="8"/>
  <c r="J2403" i="8"/>
  <c r="K2403" i="8"/>
  <c r="L2403" i="8"/>
  <c r="M2403" i="8"/>
  <c r="P2403" i="8" s="1"/>
  <c r="N2403" i="8"/>
  <c r="O2403" i="8"/>
  <c r="Y2403" i="8"/>
  <c r="Z2403" i="8"/>
  <c r="BD2403" i="8" s="1"/>
  <c r="AA2403" i="8"/>
  <c r="AC2403" i="8" s="1"/>
  <c r="H2404" i="8"/>
  <c r="I2404" i="8"/>
  <c r="J2404" i="8"/>
  <c r="K2404" i="8"/>
  <c r="L2404" i="8"/>
  <c r="M2404" i="8"/>
  <c r="N2404" i="8"/>
  <c r="O2404" i="8"/>
  <c r="P2404" i="8"/>
  <c r="Y2404" i="8"/>
  <c r="Z2404" i="8"/>
  <c r="BD2404" i="8" s="1"/>
  <c r="AA2404" i="8"/>
  <c r="AC2404" i="8" s="1"/>
  <c r="AN2404" i="8"/>
  <c r="AO2404" i="8"/>
  <c r="AP2404" i="8"/>
  <c r="AQ2404" i="8"/>
  <c r="AR2404" i="8"/>
  <c r="H2405" i="8"/>
  <c r="I2405" i="8"/>
  <c r="J2405" i="8"/>
  <c r="K2405" i="8"/>
  <c r="L2405" i="8"/>
  <c r="M2405" i="8"/>
  <c r="P2405" i="8" s="1"/>
  <c r="N2405" i="8"/>
  <c r="O2405" i="8"/>
  <c r="Y2405" i="8"/>
  <c r="Z2405" i="8"/>
  <c r="BD2405" i="8" s="1"/>
  <c r="AA2405" i="8"/>
  <c r="AC2405" i="8" s="1"/>
  <c r="AN2405" i="8"/>
  <c r="AO2405" i="8"/>
  <c r="AP2405" i="8"/>
  <c r="AQ2405" i="8"/>
  <c r="AR2405" i="8"/>
  <c r="H2406" i="8"/>
  <c r="I2406" i="8"/>
  <c r="J2406" i="8"/>
  <c r="K2406" i="8"/>
  <c r="L2406" i="8"/>
  <c r="M2406" i="8"/>
  <c r="P2406" i="8" s="1"/>
  <c r="N2406" i="8"/>
  <c r="O2406" i="8"/>
  <c r="Y2406" i="8"/>
  <c r="Z2406" i="8"/>
  <c r="AA2406" i="8"/>
  <c r="AC2406" i="8"/>
  <c r="AN2406" i="8"/>
  <c r="AO2406" i="8"/>
  <c r="AP2406" i="8"/>
  <c r="AQ2406" i="8"/>
  <c r="AR2406" i="8"/>
  <c r="BD2406" i="8"/>
  <c r="H2407" i="8"/>
  <c r="I2407" i="8"/>
  <c r="J2407" i="8"/>
  <c r="K2407" i="8"/>
  <c r="L2407" i="8"/>
  <c r="M2407" i="8"/>
  <c r="P2407" i="8" s="1"/>
  <c r="N2407" i="8"/>
  <c r="O2407" i="8"/>
  <c r="Y2407" i="8"/>
  <c r="Z2407" i="8"/>
  <c r="BD2407" i="8" s="1"/>
  <c r="AA2407" i="8"/>
  <c r="AC2407" i="8" s="1"/>
  <c r="AN2407" i="8"/>
  <c r="AO2407" i="8"/>
  <c r="AP2407" i="8"/>
  <c r="AQ2407" i="8"/>
  <c r="AR2407" i="8"/>
  <c r="H2408" i="8"/>
  <c r="I2408" i="8"/>
  <c r="J2408" i="8"/>
  <c r="K2408" i="8"/>
  <c r="L2408" i="8"/>
  <c r="M2408" i="8"/>
  <c r="P2408" i="8" s="1"/>
  <c r="N2408" i="8"/>
  <c r="O2408" i="8"/>
  <c r="Y2408" i="8"/>
  <c r="Z2408" i="8"/>
  <c r="BD2408" i="8" s="1"/>
  <c r="AA2408" i="8"/>
  <c r="AC2408" i="8" s="1"/>
  <c r="AN2408" i="8"/>
  <c r="AO2408" i="8"/>
  <c r="AP2408" i="8"/>
  <c r="AQ2408" i="8"/>
  <c r="AR2408" i="8"/>
  <c r="H2409" i="8"/>
  <c r="I2409" i="8"/>
  <c r="J2409" i="8"/>
  <c r="K2409" i="8"/>
  <c r="L2409" i="8"/>
  <c r="M2409" i="8"/>
  <c r="P2409" i="8" s="1"/>
  <c r="N2409" i="8"/>
  <c r="O2409" i="8"/>
  <c r="Y2409" i="8"/>
  <c r="Z2409" i="8"/>
  <c r="AA2409" i="8"/>
  <c r="AC2409" i="8" s="1"/>
  <c r="BD2409" i="8"/>
  <c r="BL2409" i="8"/>
  <c r="H2410" i="8"/>
  <c r="I2410" i="8"/>
  <c r="J2410" i="8"/>
  <c r="K2410" i="8"/>
  <c r="L2410" i="8"/>
  <c r="M2410" i="8"/>
  <c r="N2410" i="8"/>
  <c r="P2410" i="8" s="1"/>
  <c r="O2410" i="8"/>
  <c r="Y2410" i="8"/>
  <c r="Z2410" i="8"/>
  <c r="BD2410" i="8" s="1"/>
  <c r="AA2410" i="8"/>
  <c r="AC2410" i="8"/>
  <c r="BL2410" i="8"/>
  <c r="H2411" i="8"/>
  <c r="I2411" i="8"/>
  <c r="J2411" i="8"/>
  <c r="K2411" i="8"/>
  <c r="L2411" i="8"/>
  <c r="M2411" i="8"/>
  <c r="P2411" i="8" s="1"/>
  <c r="N2411" i="8"/>
  <c r="O2411" i="8"/>
  <c r="Y2411" i="8"/>
  <c r="Z2411" i="8"/>
  <c r="BD2411" i="8" s="1"/>
  <c r="AA2411" i="8"/>
  <c r="AC2411" i="8" s="1"/>
  <c r="BL2411" i="8"/>
  <c r="I2412" i="8"/>
  <c r="J2412" i="8"/>
  <c r="K2412" i="8"/>
  <c r="L2412" i="8"/>
  <c r="M2412" i="8"/>
  <c r="N2412" i="8"/>
  <c r="O2412" i="8"/>
  <c r="Y2412" i="8"/>
  <c r="Z2412" i="8"/>
  <c r="AA2412" i="8"/>
  <c r="AC2412" i="8" s="1"/>
  <c r="BD2412" i="8"/>
  <c r="BL2412" i="8"/>
  <c r="I2413" i="8"/>
  <c r="J2413" i="8"/>
  <c r="K2413" i="8"/>
  <c r="L2413" i="8"/>
  <c r="M2413" i="8"/>
  <c r="N2413" i="8"/>
  <c r="O2413" i="8"/>
  <c r="Y2413" i="8"/>
  <c r="Z2413" i="8"/>
  <c r="BD2413" i="8" s="1"/>
  <c r="AA2413" i="8"/>
  <c r="AC2413" i="8" s="1"/>
  <c r="BL2413" i="8"/>
  <c r="H2414" i="8"/>
  <c r="I2414" i="8"/>
  <c r="J2414" i="8"/>
  <c r="K2414" i="8"/>
  <c r="L2414" i="8"/>
  <c r="M2414" i="8"/>
  <c r="N2414" i="8"/>
  <c r="O2414" i="8"/>
  <c r="Y2414" i="8"/>
  <c r="Z2414" i="8"/>
  <c r="BD2414" i="8" s="1"/>
  <c r="AA2414" i="8"/>
  <c r="AC2414" i="8"/>
  <c r="BL2414" i="8"/>
  <c r="H2415" i="8"/>
  <c r="I2415" i="8"/>
  <c r="J2415" i="8"/>
  <c r="K2415" i="8"/>
  <c r="L2415" i="8"/>
  <c r="M2415" i="8"/>
  <c r="N2415" i="8"/>
  <c r="O2415" i="8"/>
  <c r="Y2415" i="8"/>
  <c r="Z2415" i="8"/>
  <c r="BD2415" i="8" s="1"/>
  <c r="AA2415" i="8"/>
  <c r="AC2415" i="8" s="1"/>
  <c r="BL2415" i="8"/>
  <c r="H2416" i="8"/>
  <c r="I2416" i="8"/>
  <c r="J2416" i="8"/>
  <c r="K2416" i="8"/>
  <c r="L2416" i="8"/>
  <c r="M2416" i="8"/>
  <c r="N2416" i="8"/>
  <c r="O2416" i="8"/>
  <c r="Y2416" i="8"/>
  <c r="Z2416" i="8"/>
  <c r="BD2416" i="8" s="1"/>
  <c r="AA2416" i="8"/>
  <c r="AC2416" i="8" s="1"/>
  <c r="BL2416" i="8"/>
  <c r="H2417" i="8"/>
  <c r="I2417" i="8"/>
  <c r="J2417" i="8"/>
  <c r="K2417" i="8"/>
  <c r="L2417" i="8"/>
  <c r="M2417" i="8"/>
  <c r="N2417" i="8"/>
  <c r="O2417" i="8"/>
  <c r="Y2417" i="8"/>
  <c r="Z2417" i="8"/>
  <c r="BD2417" i="8" s="1"/>
  <c r="AA2417" i="8"/>
  <c r="AC2417" i="8" s="1"/>
  <c r="BL2417" i="8"/>
  <c r="H2418" i="8"/>
  <c r="I2418" i="8"/>
  <c r="J2418" i="8"/>
  <c r="K2418" i="8"/>
  <c r="L2418" i="8"/>
  <c r="M2418" i="8"/>
  <c r="P2418" i="8" s="1"/>
  <c r="N2418" i="8"/>
  <c r="O2418" i="8"/>
  <c r="Y2418" i="8"/>
  <c r="Z2418" i="8"/>
  <c r="BD2418" i="8" s="1"/>
  <c r="AA2418" i="8"/>
  <c r="AC2418" i="8" s="1"/>
  <c r="H2419" i="8"/>
  <c r="I2419" i="8"/>
  <c r="J2419" i="8"/>
  <c r="K2419" i="8"/>
  <c r="L2419" i="8"/>
  <c r="M2419" i="8"/>
  <c r="P2419" i="8" s="1"/>
  <c r="N2419" i="8"/>
  <c r="O2419" i="8"/>
  <c r="Y2419" i="8"/>
  <c r="Z2419" i="8"/>
  <c r="BD2419" i="8" s="1"/>
  <c r="AA2419" i="8"/>
  <c r="AC2419" i="8" s="1"/>
  <c r="I2420" i="8"/>
  <c r="J2420" i="8"/>
  <c r="K2420" i="8"/>
  <c r="L2420" i="8"/>
  <c r="M2420" i="8"/>
  <c r="N2420" i="8"/>
  <c r="O2420" i="8"/>
  <c r="Y2420" i="8"/>
  <c r="Z2420" i="8"/>
  <c r="BD2420" i="8" s="1"/>
  <c r="AA2420" i="8"/>
  <c r="AC2420" i="8" s="1"/>
  <c r="BL2420" i="8"/>
  <c r="H2421" i="8"/>
  <c r="I2421" i="8"/>
  <c r="J2421" i="8"/>
  <c r="K2421" i="8"/>
  <c r="L2421" i="8"/>
  <c r="M2421" i="8"/>
  <c r="P2421" i="8" s="1"/>
  <c r="N2421" i="8"/>
  <c r="O2421" i="8"/>
  <c r="Y2421" i="8"/>
  <c r="Z2421" i="8"/>
  <c r="BD2421" i="8" s="1"/>
  <c r="AA2421" i="8"/>
  <c r="AC2421" i="8" s="1"/>
  <c r="H2422" i="8"/>
  <c r="I2422" i="8"/>
  <c r="J2422" i="8"/>
  <c r="K2422" i="8"/>
  <c r="L2422" i="8"/>
  <c r="M2422" i="8"/>
  <c r="P2422" i="8" s="1"/>
  <c r="N2422" i="8"/>
  <c r="O2422" i="8"/>
  <c r="Y2422" i="8"/>
  <c r="Z2422" i="8"/>
  <c r="BD2422" i="8" s="1"/>
  <c r="AA2422" i="8"/>
  <c r="AC2422" i="8"/>
  <c r="H2423" i="8"/>
  <c r="I2423" i="8"/>
  <c r="J2423" i="8"/>
  <c r="K2423" i="8"/>
  <c r="L2423" i="8"/>
  <c r="M2423" i="8"/>
  <c r="P2423" i="8" s="1"/>
  <c r="N2423" i="8"/>
  <c r="O2423" i="8"/>
  <c r="Y2423" i="8"/>
  <c r="Z2423" i="8"/>
  <c r="BD2423" i="8" s="1"/>
  <c r="AA2423" i="8"/>
  <c r="AC2423" i="8" s="1"/>
  <c r="H2424" i="8"/>
  <c r="I2424" i="8"/>
  <c r="J2424" i="8"/>
  <c r="K2424" i="8"/>
  <c r="L2424" i="8"/>
  <c r="M2424" i="8"/>
  <c r="P2424" i="8" s="1"/>
  <c r="N2424" i="8"/>
  <c r="O2424" i="8"/>
  <c r="Y2424" i="8"/>
  <c r="Z2424" i="8"/>
  <c r="BD2424" i="8" s="1"/>
  <c r="AA2424" i="8"/>
  <c r="AC2424" i="8" s="1"/>
  <c r="H2425" i="8"/>
  <c r="I2425" i="8"/>
  <c r="J2425" i="8"/>
  <c r="K2425" i="8"/>
  <c r="L2425" i="8"/>
  <c r="M2425" i="8"/>
  <c r="P2425" i="8" s="1"/>
  <c r="N2425" i="8"/>
  <c r="O2425" i="8"/>
  <c r="Y2425" i="8"/>
  <c r="Z2425" i="8"/>
  <c r="BD2425" i="8" s="1"/>
  <c r="AA2425" i="8"/>
  <c r="AC2425" i="8" s="1"/>
  <c r="H2426" i="8"/>
  <c r="I2426" i="8"/>
  <c r="J2426" i="8"/>
  <c r="K2426" i="8"/>
  <c r="L2426" i="8"/>
  <c r="N2426" i="8"/>
  <c r="O2426" i="8"/>
  <c r="Y2426" i="8"/>
  <c r="Z2426" i="8"/>
  <c r="BD2426" i="8" s="1"/>
  <c r="AA2426" i="8"/>
  <c r="AC2426" i="8" s="1"/>
  <c r="H2427" i="8"/>
  <c r="I2427" i="8"/>
  <c r="J2427" i="8"/>
  <c r="K2427" i="8"/>
  <c r="L2427" i="8"/>
  <c r="M2427" i="8"/>
  <c r="P2427" i="8" s="1"/>
  <c r="N2427" i="8"/>
  <c r="O2427" i="8"/>
  <c r="Y2427" i="8"/>
  <c r="Z2427" i="8"/>
  <c r="BD2427" i="8" s="1"/>
  <c r="AA2427" i="8"/>
  <c r="AC2427" i="8"/>
  <c r="H2428" i="8"/>
  <c r="I2428" i="8"/>
  <c r="J2428" i="8"/>
  <c r="K2428" i="8"/>
  <c r="L2428" i="8"/>
  <c r="N2428" i="8"/>
  <c r="O2428" i="8"/>
  <c r="Y2428" i="8"/>
  <c r="Z2428" i="8"/>
  <c r="BD2428" i="8" s="1"/>
  <c r="AA2428" i="8"/>
  <c r="AC2428" i="8" s="1"/>
  <c r="H2429" i="8"/>
  <c r="I2429" i="8"/>
  <c r="J2429" i="8"/>
  <c r="K2429" i="8"/>
  <c r="L2429" i="8"/>
  <c r="N2429" i="8"/>
  <c r="O2429" i="8"/>
  <c r="Y2429" i="8"/>
  <c r="Z2429" i="8"/>
  <c r="BD2429" i="8" s="1"/>
  <c r="AA2429" i="8"/>
  <c r="AC2429" i="8" s="1"/>
  <c r="H2430" i="8"/>
  <c r="I2430" i="8"/>
  <c r="J2430" i="8"/>
  <c r="K2430" i="8"/>
  <c r="L2430" i="8"/>
  <c r="M2430" i="8"/>
  <c r="P2430" i="8" s="1"/>
  <c r="N2430" i="8"/>
  <c r="O2430" i="8"/>
  <c r="Y2430" i="8"/>
  <c r="Z2430" i="8"/>
  <c r="BD2430" i="8" s="1"/>
  <c r="AA2430" i="8"/>
  <c r="AC2430" i="8"/>
  <c r="H2431" i="8"/>
  <c r="I2431" i="8"/>
  <c r="J2431" i="8"/>
  <c r="K2431" i="8"/>
  <c r="L2431" i="8"/>
  <c r="M2431" i="8"/>
  <c r="P2431" i="8" s="1"/>
  <c r="N2431" i="8"/>
  <c r="O2431" i="8"/>
  <c r="Y2431" i="8"/>
  <c r="Z2431" i="8"/>
  <c r="BD2431" i="8" s="1"/>
  <c r="AA2431" i="8"/>
  <c r="AC2431" i="8" s="1"/>
  <c r="H2432" i="8"/>
  <c r="I2432" i="8"/>
  <c r="J2432" i="8"/>
  <c r="K2432" i="8"/>
  <c r="L2432" i="8"/>
  <c r="M2432" i="8"/>
  <c r="P2432" i="8" s="1"/>
  <c r="N2432" i="8"/>
  <c r="O2432" i="8"/>
  <c r="Y2432" i="8"/>
  <c r="Z2432" i="8"/>
  <c r="BD2432" i="8" s="1"/>
  <c r="AA2432" i="8"/>
  <c r="AC2432" i="8" s="1"/>
  <c r="H2433" i="8"/>
  <c r="I2433" i="8"/>
  <c r="J2433" i="8"/>
  <c r="K2433" i="8"/>
  <c r="L2433" i="8"/>
  <c r="M2433" i="8"/>
  <c r="P2433" i="8" s="1"/>
  <c r="N2433" i="8"/>
  <c r="O2433" i="8"/>
  <c r="Y2433" i="8"/>
  <c r="Z2433" i="8"/>
  <c r="BD2433" i="8" s="1"/>
  <c r="AA2433" i="8"/>
  <c r="AC2433" i="8" s="1"/>
  <c r="H2434" i="8"/>
  <c r="I2434" i="8"/>
  <c r="J2434" i="8"/>
  <c r="K2434" i="8"/>
  <c r="L2434" i="8"/>
  <c r="M2434" i="8"/>
  <c r="P2434" i="8" s="1"/>
  <c r="N2434" i="8"/>
  <c r="O2434" i="8"/>
  <c r="Y2434" i="8"/>
  <c r="Z2434" i="8"/>
  <c r="BD2434" i="8" s="1"/>
  <c r="AA2434" i="8"/>
  <c r="AC2434" i="8"/>
  <c r="H2435" i="8"/>
  <c r="I2435" i="8"/>
  <c r="J2435" i="8"/>
  <c r="K2435" i="8"/>
  <c r="L2435" i="8"/>
  <c r="M2435" i="8"/>
  <c r="P2435" i="8" s="1"/>
  <c r="N2435" i="8"/>
  <c r="O2435" i="8"/>
  <c r="Y2435" i="8"/>
  <c r="Z2435" i="8"/>
  <c r="BD2435" i="8" s="1"/>
  <c r="AA2435" i="8"/>
  <c r="AC2435" i="8" s="1"/>
  <c r="H2436" i="8"/>
  <c r="I2436" i="8"/>
  <c r="J2436" i="8"/>
  <c r="K2436" i="8"/>
  <c r="L2436" i="8"/>
  <c r="M2436" i="8"/>
  <c r="P2436" i="8" s="1"/>
  <c r="N2436" i="8"/>
  <c r="O2436" i="8"/>
  <c r="Y2436" i="8"/>
  <c r="Z2436" i="8"/>
  <c r="BD2436" i="8" s="1"/>
  <c r="AA2436" i="8"/>
  <c r="AC2436" i="8"/>
  <c r="H2437" i="8"/>
  <c r="I2437" i="8"/>
  <c r="J2437" i="8"/>
  <c r="K2437" i="8"/>
  <c r="L2437" i="8"/>
  <c r="M2437" i="8"/>
  <c r="P2437" i="8" s="1"/>
  <c r="N2437" i="8"/>
  <c r="O2437" i="8"/>
  <c r="Y2437" i="8"/>
  <c r="Z2437" i="8"/>
  <c r="BD2437" i="8" s="1"/>
  <c r="AA2437" i="8"/>
  <c r="AC2437" i="8" s="1"/>
  <c r="H2438" i="8"/>
  <c r="I2438" i="8"/>
  <c r="J2438" i="8"/>
  <c r="K2438" i="8"/>
  <c r="L2438" i="8"/>
  <c r="M2438" i="8"/>
  <c r="P2438" i="8" s="1"/>
  <c r="N2438" i="8"/>
  <c r="O2438" i="8"/>
  <c r="Y2438" i="8"/>
  <c r="Z2438" i="8"/>
  <c r="BD2438" i="8" s="1"/>
  <c r="AA2438" i="8"/>
  <c r="AC2438" i="8" s="1"/>
  <c r="H2439" i="8"/>
  <c r="I2439" i="8"/>
  <c r="J2439" i="8"/>
  <c r="K2439" i="8"/>
  <c r="L2439" i="8"/>
  <c r="N2439" i="8"/>
  <c r="O2439" i="8"/>
  <c r="Y2439" i="8"/>
  <c r="Z2439" i="8"/>
  <c r="BD2439" i="8" s="1"/>
  <c r="AA2439" i="8"/>
  <c r="AC2439" i="8"/>
  <c r="H2440" i="8"/>
  <c r="I2440" i="8"/>
  <c r="J2440" i="8"/>
  <c r="K2440" i="8"/>
  <c r="L2440" i="8"/>
  <c r="N2440" i="8"/>
  <c r="O2440" i="8"/>
  <c r="Y2440" i="8"/>
  <c r="Z2440" i="8"/>
  <c r="BD2440" i="8" s="1"/>
  <c r="AA2440" i="8"/>
  <c r="AC2440" i="8" s="1"/>
  <c r="H2441" i="8"/>
  <c r="I2441" i="8"/>
  <c r="J2441" i="8"/>
  <c r="K2441" i="8"/>
  <c r="L2441" i="8"/>
  <c r="M2441" i="8"/>
  <c r="P2441" i="8" s="1"/>
  <c r="N2441" i="8"/>
  <c r="O2441" i="8"/>
  <c r="Y2441" i="8"/>
  <c r="Z2441" i="8"/>
  <c r="BD2441" i="8" s="1"/>
  <c r="AA2441" i="8"/>
  <c r="AC2441" i="8" s="1"/>
  <c r="H2442" i="8"/>
  <c r="I2442" i="8"/>
  <c r="J2442" i="8"/>
  <c r="K2442" i="8"/>
  <c r="L2442" i="8"/>
  <c r="M2442" i="8"/>
  <c r="P2442" i="8" s="1"/>
  <c r="N2442" i="8"/>
  <c r="O2442" i="8"/>
  <c r="Y2442" i="8"/>
  <c r="Z2442" i="8"/>
  <c r="BD2442" i="8" s="1"/>
  <c r="AA2442" i="8"/>
  <c r="AC2442" i="8" s="1"/>
  <c r="H2443" i="8"/>
  <c r="I2443" i="8"/>
  <c r="J2443" i="8"/>
  <c r="K2443" i="8"/>
  <c r="L2443" i="8"/>
  <c r="M2443" i="8"/>
  <c r="P2443" i="8" s="1"/>
  <c r="N2443" i="8"/>
  <c r="O2443" i="8"/>
  <c r="Y2443" i="8"/>
  <c r="Z2443" i="8"/>
  <c r="BD2443" i="8" s="1"/>
  <c r="AA2443" i="8"/>
  <c r="AC2443" i="8" s="1"/>
  <c r="H2444" i="8"/>
  <c r="I2444" i="8"/>
  <c r="J2444" i="8"/>
  <c r="K2444" i="8"/>
  <c r="L2444" i="8"/>
  <c r="N2444" i="8"/>
  <c r="O2444" i="8"/>
  <c r="Y2444" i="8"/>
  <c r="Z2444" i="8"/>
  <c r="BD2444" i="8" s="1"/>
  <c r="AA2444" i="8"/>
  <c r="AC2444" i="8" s="1"/>
  <c r="H2445" i="8"/>
  <c r="I2445" i="8"/>
  <c r="J2445" i="8"/>
  <c r="K2445" i="8"/>
  <c r="L2445" i="8"/>
  <c r="M2445" i="8"/>
  <c r="P2445" i="8" s="1"/>
  <c r="N2445" i="8"/>
  <c r="O2445" i="8"/>
  <c r="Y2445" i="8"/>
  <c r="Z2445" i="8"/>
  <c r="BD2445" i="8" s="1"/>
  <c r="AA2445" i="8"/>
  <c r="AC2445" i="8" s="1"/>
  <c r="H2446" i="8"/>
  <c r="I2446" i="8"/>
  <c r="J2446" i="8"/>
  <c r="K2446" i="8"/>
  <c r="L2446" i="8"/>
  <c r="M2446" i="8"/>
  <c r="P2446" i="8" s="1"/>
  <c r="N2446" i="8"/>
  <c r="O2446" i="8"/>
  <c r="Y2446" i="8"/>
  <c r="Z2446" i="8"/>
  <c r="BD2446" i="8" s="1"/>
  <c r="AA2446" i="8"/>
  <c r="AC2446" i="8" s="1"/>
  <c r="H2447" i="8"/>
  <c r="I2447" i="8"/>
  <c r="J2447" i="8"/>
  <c r="K2447" i="8"/>
  <c r="L2447" i="8"/>
  <c r="N2447" i="8"/>
  <c r="O2447" i="8"/>
  <c r="Y2447" i="8"/>
  <c r="Z2447" i="8"/>
  <c r="BD2447" i="8" s="1"/>
  <c r="AA2447" i="8"/>
  <c r="AC2447" i="8"/>
  <c r="H2448" i="8"/>
  <c r="I2448" i="8"/>
  <c r="J2448" i="8"/>
  <c r="K2448" i="8"/>
  <c r="L2448" i="8"/>
  <c r="M2448" i="8"/>
  <c r="N2448" i="8"/>
  <c r="O2448" i="8"/>
  <c r="P2448" i="8"/>
  <c r="Y2448" i="8"/>
  <c r="Z2448" i="8"/>
  <c r="BD2448" i="8" s="1"/>
  <c r="AA2448" i="8"/>
  <c r="AC2448" i="8"/>
  <c r="H2449" i="8"/>
  <c r="I2449" i="8"/>
  <c r="J2449" i="8"/>
  <c r="K2449" i="8"/>
  <c r="L2449" i="8"/>
  <c r="M2449" i="8"/>
  <c r="P2449" i="8" s="1"/>
  <c r="N2449" i="8"/>
  <c r="O2449" i="8"/>
  <c r="Y2449" i="8"/>
  <c r="Z2449" i="8"/>
  <c r="BD2449" i="8" s="1"/>
  <c r="AA2449" i="8"/>
  <c r="AC2449" i="8" s="1"/>
  <c r="H2450" i="8"/>
  <c r="I2450" i="8"/>
  <c r="J2450" i="8"/>
  <c r="K2450" i="8"/>
  <c r="L2450" i="8"/>
  <c r="M2450" i="8"/>
  <c r="P2450" i="8" s="1"/>
  <c r="N2450" i="8"/>
  <c r="O2450" i="8"/>
  <c r="Y2450" i="8"/>
  <c r="Z2450" i="8"/>
  <c r="BD2450" i="8" s="1"/>
  <c r="AA2450" i="8"/>
  <c r="AC2450" i="8" s="1"/>
  <c r="H2451" i="8"/>
  <c r="I2451" i="8"/>
  <c r="J2451" i="8"/>
  <c r="K2451" i="8"/>
  <c r="L2451" i="8"/>
  <c r="M2451" i="8"/>
  <c r="P2451" i="8" s="1"/>
  <c r="N2451" i="8"/>
  <c r="O2451" i="8"/>
  <c r="Y2451" i="8"/>
  <c r="Z2451" i="8"/>
  <c r="BD2451" i="8" s="1"/>
  <c r="AA2451" i="8"/>
  <c r="AC2451" i="8" s="1"/>
  <c r="H2452" i="8"/>
  <c r="I2452" i="8"/>
  <c r="J2452" i="8"/>
  <c r="K2452" i="8"/>
  <c r="L2452" i="8"/>
  <c r="M2452" i="8"/>
  <c r="P2452" i="8" s="1"/>
  <c r="N2452" i="8"/>
  <c r="O2452" i="8"/>
  <c r="Y2452" i="8"/>
  <c r="Z2452" i="8"/>
  <c r="BD2452" i="8" s="1"/>
  <c r="AA2452" i="8"/>
  <c r="AC2452" i="8" s="1"/>
  <c r="H2453" i="8"/>
  <c r="I2453" i="8"/>
  <c r="J2453" i="8"/>
  <c r="K2453" i="8"/>
  <c r="L2453" i="8"/>
  <c r="M2453" i="8"/>
  <c r="N2453" i="8"/>
  <c r="O2453" i="8"/>
  <c r="P2453" i="8"/>
  <c r="Y2453" i="8"/>
  <c r="Z2453" i="8"/>
  <c r="BD2453" i="8" s="1"/>
  <c r="AA2453" i="8"/>
  <c r="AC2453" i="8" s="1"/>
  <c r="H2454" i="8"/>
  <c r="I2454" i="8"/>
  <c r="J2454" i="8"/>
  <c r="K2454" i="8"/>
  <c r="L2454" i="8"/>
  <c r="M2454" i="8"/>
  <c r="P2454" i="8" s="1"/>
  <c r="N2454" i="8"/>
  <c r="O2454" i="8"/>
  <c r="Y2454" i="8"/>
  <c r="Z2454" i="8"/>
  <c r="BD2454" i="8" s="1"/>
  <c r="AA2454" i="8"/>
  <c r="AC2454" i="8"/>
  <c r="H2455" i="8"/>
  <c r="I2455" i="8"/>
  <c r="J2455" i="8"/>
  <c r="K2455" i="8"/>
  <c r="L2455" i="8"/>
  <c r="M2455" i="8"/>
  <c r="P2455" i="8" s="1"/>
  <c r="N2455" i="8"/>
  <c r="O2455" i="8"/>
  <c r="Y2455" i="8"/>
  <c r="Z2455" i="8"/>
  <c r="BD2455" i="8" s="1"/>
  <c r="AA2455" i="8"/>
  <c r="AC2455" i="8" s="1"/>
  <c r="H2456" i="8"/>
  <c r="I2456" i="8"/>
  <c r="J2456" i="8"/>
  <c r="K2456" i="8"/>
  <c r="L2456" i="8"/>
  <c r="N2456" i="8"/>
  <c r="O2456" i="8"/>
  <c r="Y2456" i="8"/>
  <c r="Z2456" i="8"/>
  <c r="BD2456" i="8" s="1"/>
  <c r="AA2456" i="8"/>
  <c r="AC2456" i="8"/>
  <c r="H2457" i="8"/>
  <c r="I2457" i="8"/>
  <c r="J2457" i="8"/>
  <c r="K2457" i="8"/>
  <c r="L2457" i="8"/>
  <c r="M2457" i="8"/>
  <c r="N2457" i="8"/>
  <c r="O2457" i="8"/>
  <c r="P2457" i="8"/>
  <c r="Y2457" i="8"/>
  <c r="Z2457" i="8"/>
  <c r="BD2457" i="8" s="1"/>
  <c r="AA2457" i="8"/>
  <c r="AC2457" i="8" s="1"/>
  <c r="H2458" i="8"/>
  <c r="I2458" i="8"/>
  <c r="J2458" i="8"/>
  <c r="K2458" i="8"/>
  <c r="L2458" i="8"/>
  <c r="M2458" i="8"/>
  <c r="P2458" i="8" s="1"/>
  <c r="N2458" i="8"/>
  <c r="O2458" i="8"/>
  <c r="Y2458" i="8"/>
  <c r="Z2458" i="8"/>
  <c r="AA2458" i="8"/>
  <c r="AC2458" i="8" s="1"/>
  <c r="BD2458" i="8"/>
  <c r="H2459" i="8"/>
  <c r="I2459" i="8"/>
  <c r="J2459" i="8"/>
  <c r="K2459" i="8"/>
  <c r="L2459" i="8"/>
  <c r="M2459" i="8"/>
  <c r="P2459" i="8" s="1"/>
  <c r="N2459" i="8"/>
  <c r="O2459" i="8"/>
  <c r="Y2459" i="8"/>
  <c r="Z2459" i="8"/>
  <c r="BD2459" i="8" s="1"/>
  <c r="AA2459" i="8"/>
  <c r="AC2459" i="8" s="1"/>
  <c r="H2460" i="8"/>
  <c r="I2460" i="8"/>
  <c r="J2460" i="8"/>
  <c r="K2460" i="8"/>
  <c r="L2460" i="8"/>
  <c r="M2460" i="8"/>
  <c r="P2460" i="8" s="1"/>
  <c r="N2460" i="8"/>
  <c r="O2460" i="8"/>
  <c r="Y2460" i="8"/>
  <c r="Z2460" i="8"/>
  <c r="AA2460" i="8"/>
  <c r="AC2460" i="8"/>
  <c r="BD2460" i="8"/>
  <c r="H2461" i="8"/>
  <c r="I2461" i="8"/>
  <c r="J2461" i="8"/>
  <c r="K2461" i="8"/>
  <c r="L2461" i="8"/>
  <c r="M2461" i="8"/>
  <c r="P2461" i="8" s="1"/>
  <c r="N2461" i="8"/>
  <c r="O2461" i="8"/>
  <c r="Y2461" i="8"/>
  <c r="Z2461" i="8"/>
  <c r="BD2461" i="8" s="1"/>
  <c r="AA2461" i="8"/>
  <c r="AC2461" i="8" s="1"/>
  <c r="H2462" i="8"/>
  <c r="I2462" i="8"/>
  <c r="J2462" i="8"/>
  <c r="K2462" i="8"/>
  <c r="L2462" i="8"/>
  <c r="M2462" i="8"/>
  <c r="P2462" i="8" s="1"/>
  <c r="N2462" i="8"/>
  <c r="O2462" i="8"/>
  <c r="Y2462" i="8"/>
  <c r="Z2462" i="8"/>
  <c r="BD2462" i="8" s="1"/>
  <c r="AA2462" i="8"/>
  <c r="AC2462" i="8"/>
  <c r="H2463" i="8"/>
  <c r="I2463" i="8"/>
  <c r="J2463" i="8"/>
  <c r="K2463" i="8"/>
  <c r="L2463" i="8"/>
  <c r="N2463" i="8"/>
  <c r="O2463" i="8"/>
  <c r="Y2463" i="8"/>
  <c r="Z2463" i="8"/>
  <c r="BD2463" i="8" s="1"/>
  <c r="AA2463" i="8"/>
  <c r="AC2463" i="8" s="1"/>
  <c r="H2464" i="8"/>
  <c r="I2464" i="8"/>
  <c r="J2464" i="8"/>
  <c r="K2464" i="8"/>
  <c r="L2464" i="8"/>
  <c r="M2464" i="8"/>
  <c r="P2464" i="8" s="1"/>
  <c r="N2464" i="8"/>
  <c r="O2464" i="8"/>
  <c r="Y2464" i="8"/>
  <c r="Z2464" i="8"/>
  <c r="AA2464" i="8"/>
  <c r="AC2464" i="8" s="1"/>
  <c r="BD2464" i="8"/>
  <c r="H2465" i="8"/>
  <c r="I2465" i="8"/>
  <c r="J2465" i="8"/>
  <c r="K2465" i="8"/>
  <c r="L2465" i="8"/>
  <c r="M2465" i="8"/>
  <c r="P2465" i="8" s="1"/>
  <c r="N2465" i="8"/>
  <c r="O2465" i="8"/>
  <c r="Y2465" i="8"/>
  <c r="Z2465" i="8"/>
  <c r="BD2465" i="8" s="1"/>
  <c r="AA2465" i="8"/>
  <c r="AC2465" i="8" s="1"/>
  <c r="H2466" i="8"/>
  <c r="I2466" i="8"/>
  <c r="J2466" i="8"/>
  <c r="K2466" i="8"/>
  <c r="L2466" i="8"/>
  <c r="M2466" i="8"/>
  <c r="P2466" i="8" s="1"/>
  <c r="N2466" i="8"/>
  <c r="O2466" i="8"/>
  <c r="Y2466" i="8"/>
  <c r="Z2466" i="8"/>
  <c r="BD2466" i="8" s="1"/>
  <c r="AA2466" i="8"/>
  <c r="AC2466" i="8" s="1"/>
  <c r="H2467" i="8"/>
  <c r="I2467" i="8"/>
  <c r="J2467" i="8"/>
  <c r="K2467" i="8"/>
  <c r="L2467" i="8"/>
  <c r="M2467" i="8"/>
  <c r="P2467" i="8" s="1"/>
  <c r="N2467" i="8"/>
  <c r="O2467" i="8"/>
  <c r="Y2467" i="8"/>
  <c r="Z2467" i="8"/>
  <c r="BD2467" i="8" s="1"/>
  <c r="AA2467" i="8"/>
  <c r="AC2467" i="8" s="1"/>
  <c r="H2468" i="8"/>
  <c r="I2468" i="8"/>
  <c r="J2468" i="8"/>
  <c r="K2468" i="8"/>
  <c r="L2468" i="8"/>
  <c r="M2468" i="8"/>
  <c r="P2468" i="8" s="1"/>
  <c r="N2468" i="8"/>
  <c r="O2468" i="8"/>
  <c r="Y2468" i="8"/>
  <c r="Z2468" i="8"/>
  <c r="BD2468" i="8" s="1"/>
  <c r="AA2468" i="8"/>
  <c r="AC2468" i="8" s="1"/>
  <c r="H2469" i="8"/>
  <c r="I2469" i="8"/>
  <c r="J2469" i="8"/>
  <c r="K2469" i="8"/>
  <c r="L2469" i="8"/>
  <c r="M2469" i="8"/>
  <c r="P2469" i="8" s="1"/>
  <c r="N2469" i="8"/>
  <c r="O2469" i="8"/>
  <c r="Y2469" i="8"/>
  <c r="Z2469" i="8"/>
  <c r="BD2469" i="8" s="1"/>
  <c r="AA2469" i="8"/>
  <c r="AC2469" i="8" s="1"/>
  <c r="H2470" i="8"/>
  <c r="I2470" i="8"/>
  <c r="J2470" i="8"/>
  <c r="K2470" i="8"/>
  <c r="L2470" i="8"/>
  <c r="M2470" i="8"/>
  <c r="P2470" i="8" s="1"/>
  <c r="N2470" i="8"/>
  <c r="O2470" i="8"/>
  <c r="Y2470" i="8"/>
  <c r="Z2470" i="8"/>
  <c r="BD2470" i="8" s="1"/>
  <c r="AA2470" i="8"/>
  <c r="AC2470" i="8" s="1"/>
  <c r="H2471" i="8"/>
  <c r="I2471" i="8"/>
  <c r="J2471" i="8"/>
  <c r="K2471" i="8"/>
  <c r="L2471" i="8"/>
  <c r="N2471" i="8"/>
  <c r="O2471" i="8"/>
  <c r="Y2471" i="8"/>
  <c r="Z2471" i="8"/>
  <c r="BD2471" i="8" s="1"/>
  <c r="AA2471" i="8"/>
  <c r="AC2471" i="8" s="1"/>
  <c r="H2472" i="8"/>
  <c r="I2472" i="8"/>
  <c r="J2472" i="8"/>
  <c r="K2472" i="8"/>
  <c r="L2472" i="8"/>
  <c r="N2472" i="8"/>
  <c r="O2472" i="8"/>
  <c r="Y2472" i="8"/>
  <c r="Z2472" i="8"/>
  <c r="BD2472" i="8" s="1"/>
  <c r="AA2472" i="8"/>
  <c r="AC2472" i="8" s="1"/>
  <c r="H2473" i="8"/>
  <c r="I2473" i="8"/>
  <c r="J2473" i="8"/>
  <c r="K2473" i="8"/>
  <c r="L2473" i="8"/>
  <c r="M2473" i="8"/>
  <c r="P2473" i="8" s="1"/>
  <c r="N2473" i="8"/>
  <c r="O2473" i="8"/>
  <c r="Y2473" i="8"/>
  <c r="Z2473" i="8"/>
  <c r="BD2473" i="8" s="1"/>
  <c r="AA2473" i="8"/>
  <c r="AC2473" i="8" s="1"/>
  <c r="H2474" i="8"/>
  <c r="I2474" i="8"/>
  <c r="J2474" i="8"/>
  <c r="K2474" i="8"/>
  <c r="L2474" i="8"/>
  <c r="M2474" i="8"/>
  <c r="P2474" i="8" s="1"/>
  <c r="N2474" i="8"/>
  <c r="O2474" i="8"/>
  <c r="Y2474" i="8"/>
  <c r="Z2474" i="8"/>
  <c r="BD2474" i="8" s="1"/>
  <c r="AA2474" i="8"/>
  <c r="AC2474" i="8" s="1"/>
  <c r="H2475" i="8"/>
  <c r="I2475" i="8"/>
  <c r="J2475" i="8"/>
  <c r="K2475" i="8"/>
  <c r="L2475" i="8"/>
  <c r="M2475" i="8"/>
  <c r="P2475" i="8" s="1"/>
  <c r="N2475" i="8"/>
  <c r="O2475" i="8"/>
  <c r="Y2475" i="8"/>
  <c r="Z2475" i="8"/>
  <c r="BD2475" i="8" s="1"/>
  <c r="AA2475" i="8"/>
  <c r="AC2475" i="8"/>
  <c r="H2476" i="8"/>
  <c r="I2476" i="8"/>
  <c r="J2476" i="8"/>
  <c r="K2476" i="8"/>
  <c r="L2476" i="8"/>
  <c r="M2476" i="8"/>
  <c r="P2476" i="8" s="1"/>
  <c r="N2476" i="8"/>
  <c r="O2476" i="8"/>
  <c r="Y2476" i="8"/>
  <c r="Z2476" i="8"/>
  <c r="BD2476" i="8" s="1"/>
  <c r="AA2476" i="8"/>
  <c r="AC2476" i="8" s="1"/>
  <c r="H2477" i="8"/>
  <c r="I2477" i="8"/>
  <c r="J2477" i="8"/>
  <c r="K2477" i="8"/>
  <c r="L2477" i="8"/>
  <c r="M2477" i="8"/>
  <c r="P2477" i="8" s="1"/>
  <c r="N2477" i="8"/>
  <c r="O2477" i="8"/>
  <c r="Y2477" i="8"/>
  <c r="Z2477" i="8"/>
  <c r="BD2477" i="8" s="1"/>
  <c r="AA2477" i="8"/>
  <c r="AC2477" i="8" s="1"/>
  <c r="H2478" i="8"/>
  <c r="I2478" i="8"/>
  <c r="J2478" i="8"/>
  <c r="K2478" i="8"/>
  <c r="L2478" i="8"/>
  <c r="N2478" i="8"/>
  <c r="O2478" i="8"/>
  <c r="Y2478" i="8"/>
  <c r="Z2478" i="8"/>
  <c r="BD2478" i="8" s="1"/>
  <c r="AA2478" i="8"/>
  <c r="AC2478" i="8" s="1"/>
  <c r="H2479" i="8"/>
  <c r="I2479" i="8"/>
  <c r="J2479" i="8"/>
  <c r="K2479" i="8"/>
  <c r="L2479" i="8"/>
  <c r="M2479" i="8"/>
  <c r="P2479" i="8" s="1"/>
  <c r="N2479" i="8"/>
  <c r="O2479" i="8"/>
  <c r="Y2479" i="8"/>
  <c r="Z2479" i="8"/>
  <c r="BD2479" i="8" s="1"/>
  <c r="AA2479" i="8"/>
  <c r="AC2479" i="8" s="1"/>
  <c r="H2480" i="8"/>
  <c r="I2480" i="8"/>
  <c r="J2480" i="8"/>
  <c r="K2480" i="8"/>
  <c r="L2480" i="8"/>
  <c r="M2480" i="8"/>
  <c r="P2480" i="8" s="1"/>
  <c r="N2480" i="8"/>
  <c r="O2480" i="8"/>
  <c r="Y2480" i="8"/>
  <c r="Z2480" i="8"/>
  <c r="BD2480" i="8" s="1"/>
  <c r="AA2480" i="8"/>
  <c r="AC2480" i="8"/>
  <c r="H2481" i="8"/>
  <c r="I2481" i="8"/>
  <c r="J2481" i="8"/>
  <c r="K2481" i="8"/>
  <c r="L2481" i="8"/>
  <c r="M2481" i="8"/>
  <c r="P2481" i="8" s="1"/>
  <c r="N2481" i="8"/>
  <c r="O2481" i="8"/>
  <c r="Y2481" i="8"/>
  <c r="Z2481" i="8"/>
  <c r="BD2481" i="8" s="1"/>
  <c r="AA2481" i="8"/>
  <c r="AC2481" i="8" s="1"/>
  <c r="H2482" i="8"/>
  <c r="I2482" i="8"/>
  <c r="J2482" i="8"/>
  <c r="K2482" i="8"/>
  <c r="L2482" i="8"/>
  <c r="N2482" i="8"/>
  <c r="O2482" i="8"/>
  <c r="Y2482" i="8"/>
  <c r="Z2482" i="8"/>
  <c r="BD2482" i="8" s="1"/>
  <c r="AA2482" i="8"/>
  <c r="AC2482" i="8" s="1"/>
  <c r="H2483" i="8"/>
  <c r="I2483" i="8"/>
  <c r="J2483" i="8"/>
  <c r="K2483" i="8"/>
  <c r="L2483" i="8"/>
  <c r="N2483" i="8"/>
  <c r="O2483" i="8"/>
  <c r="Y2483" i="8"/>
  <c r="Z2483" i="8"/>
  <c r="AA2483" i="8"/>
  <c r="AC2483" i="8"/>
  <c r="BD2483" i="8"/>
  <c r="H2484" i="8"/>
  <c r="I2484" i="8"/>
  <c r="J2484" i="8"/>
  <c r="K2484" i="8"/>
  <c r="L2484" i="8"/>
  <c r="M2484" i="8"/>
  <c r="P2484" i="8" s="1"/>
  <c r="N2484" i="8"/>
  <c r="O2484" i="8"/>
  <c r="Y2484" i="8"/>
  <c r="Z2484" i="8"/>
  <c r="BD2484" i="8" s="1"/>
  <c r="AA2484" i="8"/>
  <c r="AC2484" i="8"/>
  <c r="H2485" i="8"/>
  <c r="I2485" i="8"/>
  <c r="J2485" i="8"/>
  <c r="K2485" i="8"/>
  <c r="L2485" i="8"/>
  <c r="M2485" i="8"/>
  <c r="P2485" i="8" s="1"/>
  <c r="N2485" i="8"/>
  <c r="O2485" i="8"/>
  <c r="Y2485" i="8"/>
  <c r="Z2485" i="8"/>
  <c r="BD2485" i="8" s="1"/>
  <c r="AA2485" i="8"/>
  <c r="AC2485" i="8"/>
  <c r="H2486" i="8"/>
  <c r="I2486" i="8"/>
  <c r="J2486" i="8"/>
  <c r="K2486" i="8"/>
  <c r="L2486" i="8"/>
  <c r="M2486" i="8"/>
  <c r="P2486" i="8" s="1"/>
  <c r="N2486" i="8"/>
  <c r="O2486" i="8"/>
  <c r="Y2486" i="8"/>
  <c r="Z2486" i="8"/>
  <c r="BD2486" i="8" s="1"/>
  <c r="AA2486" i="8"/>
  <c r="AC2486" i="8" s="1"/>
  <c r="H2487" i="8"/>
  <c r="I2487" i="8"/>
  <c r="J2487" i="8"/>
  <c r="K2487" i="8"/>
  <c r="L2487" i="8"/>
  <c r="M2487" i="8"/>
  <c r="P2487" i="8" s="1"/>
  <c r="N2487" i="8"/>
  <c r="O2487" i="8"/>
  <c r="Y2487" i="8"/>
  <c r="Z2487" i="8"/>
  <c r="BD2487" i="8" s="1"/>
  <c r="AA2487" i="8"/>
  <c r="AC2487" i="8" s="1"/>
  <c r="H2488" i="8"/>
  <c r="I2488" i="8"/>
  <c r="J2488" i="8"/>
  <c r="K2488" i="8"/>
  <c r="L2488" i="8"/>
  <c r="N2488" i="8"/>
  <c r="O2488" i="8"/>
  <c r="Y2488" i="8"/>
  <c r="Z2488" i="8"/>
  <c r="BD2488" i="8" s="1"/>
  <c r="AA2488" i="8"/>
  <c r="AC2488" i="8" s="1"/>
  <c r="H2489" i="8"/>
  <c r="I2489" i="8"/>
  <c r="J2489" i="8"/>
  <c r="K2489" i="8"/>
  <c r="L2489" i="8"/>
  <c r="M2489" i="8"/>
  <c r="P2489" i="8" s="1"/>
  <c r="N2489" i="8"/>
  <c r="O2489" i="8"/>
  <c r="Y2489" i="8"/>
  <c r="Z2489" i="8"/>
  <c r="BD2489" i="8" s="1"/>
  <c r="AA2489" i="8"/>
  <c r="AC2489" i="8" s="1"/>
  <c r="H2490" i="8"/>
  <c r="I2490" i="8"/>
  <c r="J2490" i="8"/>
  <c r="K2490" i="8"/>
  <c r="L2490" i="8"/>
  <c r="M2490" i="8"/>
  <c r="P2490" i="8" s="1"/>
  <c r="N2490" i="8"/>
  <c r="O2490" i="8"/>
  <c r="Y2490" i="8"/>
  <c r="Z2490" i="8"/>
  <c r="BD2490" i="8" s="1"/>
  <c r="AA2490" i="8"/>
  <c r="AC2490" i="8" s="1"/>
  <c r="H2491" i="8"/>
  <c r="I2491" i="8"/>
  <c r="J2491" i="8"/>
  <c r="K2491" i="8"/>
  <c r="L2491" i="8"/>
  <c r="M2491" i="8"/>
  <c r="N2491" i="8"/>
  <c r="O2491" i="8"/>
  <c r="Y2491" i="8"/>
  <c r="Z2491" i="8"/>
  <c r="BD2491" i="8" s="1"/>
  <c r="AA2491" i="8"/>
  <c r="AC2491" i="8"/>
  <c r="H2492" i="8"/>
  <c r="I2492" i="8"/>
  <c r="J2492" i="8"/>
  <c r="K2492" i="8"/>
  <c r="L2492" i="8"/>
  <c r="M2492" i="8"/>
  <c r="P2492" i="8" s="1"/>
  <c r="N2492" i="8"/>
  <c r="O2492" i="8"/>
  <c r="Y2492" i="8"/>
  <c r="Z2492" i="8"/>
  <c r="BD2492" i="8" s="1"/>
  <c r="AA2492" i="8"/>
  <c r="AC2492" i="8"/>
  <c r="H2493" i="8"/>
  <c r="I2493" i="8"/>
  <c r="J2493" i="8"/>
  <c r="K2493" i="8"/>
  <c r="L2493" i="8"/>
  <c r="M2493" i="8"/>
  <c r="P2493" i="8" s="1"/>
  <c r="N2493" i="8"/>
  <c r="O2493" i="8"/>
  <c r="Y2493" i="8"/>
  <c r="Z2493" i="8"/>
  <c r="BD2493" i="8" s="1"/>
  <c r="AA2493" i="8"/>
  <c r="AC2493" i="8" s="1"/>
  <c r="H2494" i="8"/>
  <c r="I2494" i="8"/>
  <c r="J2494" i="8"/>
  <c r="K2494" i="8"/>
  <c r="L2494" i="8"/>
  <c r="M2494" i="8"/>
  <c r="P2494" i="8" s="1"/>
  <c r="N2494" i="8"/>
  <c r="O2494" i="8"/>
  <c r="Y2494" i="8"/>
  <c r="Z2494" i="8"/>
  <c r="BD2494" i="8" s="1"/>
  <c r="AA2494" i="8"/>
  <c r="AC2494" i="8" s="1"/>
  <c r="H2495" i="8"/>
  <c r="I2495" i="8"/>
  <c r="J2495" i="8"/>
  <c r="K2495" i="8"/>
  <c r="L2495" i="8"/>
  <c r="M2495" i="8"/>
  <c r="P2495" i="8" s="1"/>
  <c r="N2495" i="8"/>
  <c r="O2495" i="8"/>
  <c r="Y2495" i="8"/>
  <c r="Z2495" i="8"/>
  <c r="BD2495" i="8" s="1"/>
  <c r="AA2495" i="8"/>
  <c r="AC2495" i="8" s="1"/>
  <c r="H2496" i="8"/>
  <c r="I2496" i="8"/>
  <c r="J2496" i="8"/>
  <c r="K2496" i="8"/>
  <c r="L2496" i="8"/>
  <c r="M2496" i="8"/>
  <c r="N2496" i="8"/>
  <c r="O2496" i="8"/>
  <c r="P2496" i="8"/>
  <c r="Y2496" i="8"/>
  <c r="Z2496" i="8"/>
  <c r="BD2496" i="8" s="1"/>
  <c r="AA2496" i="8"/>
  <c r="AC2496" i="8" s="1"/>
  <c r="H2497" i="8"/>
  <c r="I2497" i="8"/>
  <c r="J2497" i="8"/>
  <c r="K2497" i="8"/>
  <c r="L2497" i="8"/>
  <c r="M2497" i="8"/>
  <c r="P2497" i="8" s="1"/>
  <c r="N2497" i="8"/>
  <c r="O2497" i="8"/>
  <c r="Y2497" i="8"/>
  <c r="Z2497" i="8"/>
  <c r="BD2497" i="8" s="1"/>
  <c r="AA2497" i="8"/>
  <c r="AC2497" i="8" s="1"/>
  <c r="H2498" i="8"/>
  <c r="I2498" i="8"/>
  <c r="J2498" i="8"/>
  <c r="K2498" i="8"/>
  <c r="L2498" i="8"/>
  <c r="M2498" i="8"/>
  <c r="P2498" i="8" s="1"/>
  <c r="N2498" i="8"/>
  <c r="O2498" i="8"/>
  <c r="Y2498" i="8"/>
  <c r="Z2498" i="8"/>
  <c r="BD2498" i="8" s="1"/>
  <c r="AA2498" i="8"/>
  <c r="AC2498" i="8" s="1"/>
  <c r="H2499" i="8"/>
  <c r="I2499" i="8"/>
  <c r="J2499" i="8"/>
  <c r="K2499" i="8"/>
  <c r="L2499" i="8"/>
  <c r="M2499" i="8"/>
  <c r="N2499" i="8"/>
  <c r="O2499" i="8"/>
  <c r="Y2499" i="8"/>
  <c r="Z2499" i="8"/>
  <c r="AA2499" i="8"/>
  <c r="AC2499" i="8" s="1"/>
  <c r="BD2499" i="8"/>
  <c r="H2500" i="8"/>
  <c r="I2500" i="8"/>
  <c r="J2500" i="8"/>
  <c r="K2500" i="8"/>
  <c r="L2500" i="8"/>
  <c r="M2500" i="8"/>
  <c r="P2500" i="8" s="1"/>
  <c r="N2500" i="8"/>
  <c r="O2500" i="8"/>
  <c r="Y2500" i="8"/>
  <c r="Z2500" i="8"/>
  <c r="BD2500" i="8" s="1"/>
  <c r="AA2500" i="8"/>
  <c r="AC2500" i="8" s="1"/>
  <c r="H2501" i="8"/>
  <c r="I2501" i="8"/>
  <c r="J2501" i="8"/>
  <c r="K2501" i="8"/>
  <c r="L2501" i="8"/>
  <c r="M2501" i="8"/>
  <c r="N2501" i="8"/>
  <c r="O2501" i="8"/>
  <c r="P2501" i="8"/>
  <c r="Y2501" i="8"/>
  <c r="Z2501" i="8"/>
  <c r="BD2501" i="8" s="1"/>
  <c r="AA2501" i="8"/>
  <c r="AC2501" i="8" s="1"/>
  <c r="H2502" i="8"/>
  <c r="I2502" i="8"/>
  <c r="J2502" i="8"/>
  <c r="K2502" i="8"/>
  <c r="L2502" i="8"/>
  <c r="N2502" i="8"/>
  <c r="O2502" i="8"/>
  <c r="Y2502" i="8"/>
  <c r="Z2502" i="8"/>
  <c r="BD2502" i="8" s="1"/>
  <c r="AA2502" i="8"/>
  <c r="AC2502" i="8" s="1"/>
  <c r="H2503" i="8"/>
  <c r="I2503" i="8"/>
  <c r="J2503" i="8"/>
  <c r="K2503" i="8"/>
  <c r="L2503" i="8"/>
  <c r="M2503" i="8"/>
  <c r="P2503" i="8" s="1"/>
  <c r="N2503" i="8"/>
  <c r="O2503" i="8"/>
  <c r="Y2503" i="8"/>
  <c r="Z2503" i="8"/>
  <c r="BD2503" i="8" s="1"/>
  <c r="AA2503" i="8"/>
  <c r="AC2503" i="8" s="1"/>
  <c r="H2504" i="8"/>
  <c r="I2504" i="8"/>
  <c r="J2504" i="8"/>
  <c r="K2504" i="8"/>
  <c r="L2504" i="8"/>
  <c r="M2504" i="8"/>
  <c r="P2504" i="8" s="1"/>
  <c r="N2504" i="8"/>
  <c r="O2504" i="8"/>
  <c r="Y2504" i="8"/>
  <c r="Z2504" i="8"/>
  <c r="BD2504" i="8" s="1"/>
  <c r="AA2504" i="8"/>
  <c r="AC2504" i="8"/>
  <c r="H2505" i="8"/>
  <c r="I2505" i="8"/>
  <c r="J2505" i="8"/>
  <c r="K2505" i="8"/>
  <c r="L2505" i="8"/>
  <c r="M2505" i="8"/>
  <c r="P2505" i="8" s="1"/>
  <c r="N2505" i="8"/>
  <c r="O2505" i="8"/>
  <c r="Y2505" i="8"/>
  <c r="Z2505" i="8"/>
  <c r="BD2505" i="8" s="1"/>
  <c r="AA2505" i="8"/>
  <c r="AC2505" i="8" s="1"/>
  <c r="H2506" i="8"/>
  <c r="I2506" i="8"/>
  <c r="J2506" i="8"/>
  <c r="K2506" i="8"/>
  <c r="L2506" i="8"/>
  <c r="M2506" i="8"/>
  <c r="P2506" i="8" s="1"/>
  <c r="N2506" i="8"/>
  <c r="O2506" i="8"/>
  <c r="Y2506" i="8"/>
  <c r="Z2506" i="8"/>
  <c r="BD2506" i="8" s="1"/>
  <c r="AA2506" i="8"/>
  <c r="AC2506" i="8" s="1"/>
  <c r="H2507" i="8"/>
  <c r="I2507" i="8"/>
  <c r="J2507" i="8"/>
  <c r="K2507" i="8"/>
  <c r="L2507" i="8"/>
  <c r="M2507" i="8"/>
  <c r="P2507" i="8" s="1"/>
  <c r="N2507" i="8"/>
  <c r="O2507" i="8"/>
  <c r="Y2507" i="8"/>
  <c r="Z2507" i="8"/>
  <c r="BD2507" i="8" s="1"/>
  <c r="AA2507" i="8"/>
  <c r="AC2507" i="8" s="1"/>
  <c r="H2508" i="8"/>
  <c r="I2508" i="8"/>
  <c r="J2508" i="8"/>
  <c r="K2508" i="8"/>
  <c r="L2508" i="8"/>
  <c r="M2508" i="8"/>
  <c r="N2508" i="8"/>
  <c r="O2508" i="8"/>
  <c r="Y2508" i="8"/>
  <c r="Z2508" i="8"/>
  <c r="BD2508" i="8" s="1"/>
  <c r="AA2508" i="8"/>
  <c r="AC2508" i="8" s="1"/>
  <c r="H2509" i="8"/>
  <c r="I2509" i="8"/>
  <c r="J2509" i="8"/>
  <c r="K2509" i="8"/>
  <c r="L2509" i="8"/>
  <c r="M2509" i="8"/>
  <c r="P2509" i="8" s="1"/>
  <c r="N2509" i="8"/>
  <c r="O2509" i="8"/>
  <c r="Y2509" i="8"/>
  <c r="Z2509" i="8"/>
  <c r="BD2509" i="8" s="1"/>
  <c r="AA2509" i="8"/>
  <c r="AC2509" i="8" s="1"/>
  <c r="H2510" i="8"/>
  <c r="I2510" i="8"/>
  <c r="J2510" i="8"/>
  <c r="K2510" i="8"/>
  <c r="L2510" i="8"/>
  <c r="M2510" i="8"/>
  <c r="P2510" i="8" s="1"/>
  <c r="N2510" i="8"/>
  <c r="O2510" i="8"/>
  <c r="Y2510" i="8"/>
  <c r="Z2510" i="8"/>
  <c r="BD2510" i="8" s="1"/>
  <c r="AA2510" i="8"/>
  <c r="AC2510" i="8" s="1"/>
  <c r="H2511" i="8"/>
  <c r="I2511" i="8"/>
  <c r="J2511" i="8"/>
  <c r="K2511" i="8"/>
  <c r="L2511" i="8"/>
  <c r="M2511" i="8"/>
  <c r="P2511" i="8" s="1"/>
  <c r="N2511" i="8"/>
  <c r="O2511" i="8"/>
  <c r="Y2511" i="8"/>
  <c r="Z2511" i="8"/>
  <c r="BD2511" i="8" s="1"/>
  <c r="AA2511" i="8"/>
  <c r="AC2511" i="8" s="1"/>
  <c r="H2512" i="8"/>
  <c r="I2512" i="8"/>
  <c r="J2512" i="8"/>
  <c r="K2512" i="8"/>
  <c r="L2512" i="8"/>
  <c r="N2512" i="8"/>
  <c r="O2512" i="8"/>
  <c r="Y2512" i="8"/>
  <c r="Z2512" i="8"/>
  <c r="BD2512" i="8" s="1"/>
  <c r="AA2512" i="8"/>
  <c r="AC2512" i="8" s="1"/>
  <c r="H2513" i="8"/>
  <c r="I2513" i="8"/>
  <c r="J2513" i="8"/>
  <c r="K2513" i="8"/>
  <c r="L2513" i="8"/>
  <c r="N2513" i="8"/>
  <c r="O2513" i="8"/>
  <c r="Y2513" i="8"/>
  <c r="Z2513" i="8"/>
  <c r="BD2513" i="8" s="1"/>
  <c r="AA2513" i="8"/>
  <c r="AC2513" i="8" s="1"/>
  <c r="H2514" i="8"/>
  <c r="I2514" i="8"/>
  <c r="J2514" i="8"/>
  <c r="K2514" i="8"/>
  <c r="L2514" i="8"/>
  <c r="M2514" i="8"/>
  <c r="N2514" i="8"/>
  <c r="O2514" i="8"/>
  <c r="P2514" i="8"/>
  <c r="Y2514" i="8"/>
  <c r="Z2514" i="8"/>
  <c r="BD2514" i="8" s="1"/>
  <c r="AA2514" i="8"/>
  <c r="AC2514" i="8" s="1"/>
  <c r="H2515" i="8"/>
  <c r="I2515" i="8"/>
  <c r="J2515" i="8"/>
  <c r="K2515" i="8"/>
  <c r="L2515" i="8"/>
  <c r="M2515" i="8"/>
  <c r="P2515" i="8" s="1"/>
  <c r="N2515" i="8"/>
  <c r="O2515" i="8"/>
  <c r="Y2515" i="8"/>
  <c r="Z2515" i="8"/>
  <c r="BD2515" i="8" s="1"/>
  <c r="AA2515" i="8"/>
  <c r="AC2515" i="8" s="1"/>
  <c r="H2516" i="8"/>
  <c r="I2516" i="8"/>
  <c r="J2516" i="8"/>
  <c r="K2516" i="8"/>
  <c r="L2516" i="8"/>
  <c r="N2516" i="8"/>
  <c r="O2516" i="8"/>
  <c r="Y2516" i="8"/>
  <c r="Z2516" i="8"/>
  <c r="BD2516" i="8" s="1"/>
  <c r="AA2516" i="8"/>
  <c r="AC2516" i="8" s="1"/>
  <c r="H2517" i="8"/>
  <c r="I2517" i="8"/>
  <c r="J2517" i="8"/>
  <c r="K2517" i="8"/>
  <c r="L2517" i="8"/>
  <c r="M2517" i="8"/>
  <c r="P2517" i="8" s="1"/>
  <c r="N2517" i="8"/>
  <c r="O2517" i="8"/>
  <c r="Y2517" i="8"/>
  <c r="Z2517" i="8"/>
  <c r="BD2517" i="8" s="1"/>
  <c r="AA2517" i="8"/>
  <c r="AC2517" i="8"/>
  <c r="H2518" i="8"/>
  <c r="I2518" i="8"/>
  <c r="J2518" i="8"/>
  <c r="K2518" i="8"/>
  <c r="L2518" i="8"/>
  <c r="M2518" i="8"/>
  <c r="N2518" i="8"/>
  <c r="O2518" i="8"/>
  <c r="P2518" i="8"/>
  <c r="Y2518" i="8"/>
  <c r="Z2518" i="8"/>
  <c r="BD2518" i="8" s="1"/>
  <c r="AA2518" i="8"/>
  <c r="AC2518" i="8" s="1"/>
  <c r="H2519" i="8"/>
  <c r="I2519" i="8"/>
  <c r="J2519" i="8"/>
  <c r="K2519" i="8"/>
  <c r="L2519" i="8"/>
  <c r="M2519" i="8"/>
  <c r="P2519" i="8" s="1"/>
  <c r="N2519" i="8"/>
  <c r="O2519" i="8"/>
  <c r="Y2519" i="8"/>
  <c r="Z2519" i="8"/>
  <c r="AA2519" i="8"/>
  <c r="AC2519" i="8"/>
  <c r="BD2519" i="8"/>
  <c r="H2520" i="8"/>
  <c r="I2520" i="8"/>
  <c r="J2520" i="8"/>
  <c r="K2520" i="8"/>
  <c r="L2520" i="8"/>
  <c r="M2520" i="8"/>
  <c r="P2520" i="8" s="1"/>
  <c r="N2520" i="8"/>
  <c r="O2520" i="8"/>
  <c r="Y2520" i="8"/>
  <c r="Z2520" i="8"/>
  <c r="BD2520" i="8" s="1"/>
  <c r="AA2520" i="8"/>
  <c r="AC2520" i="8" s="1"/>
  <c r="H2521" i="8"/>
  <c r="I2521" i="8"/>
  <c r="J2521" i="8"/>
  <c r="K2521" i="8"/>
  <c r="L2521" i="8"/>
  <c r="M2521" i="8"/>
  <c r="N2521" i="8"/>
  <c r="O2521" i="8"/>
  <c r="P2521" i="8"/>
  <c r="Y2521" i="8"/>
  <c r="Z2521" i="8"/>
  <c r="BD2521" i="8" s="1"/>
  <c r="AA2521" i="8"/>
  <c r="AC2521" i="8" s="1"/>
  <c r="H2522" i="8"/>
  <c r="I2522" i="8"/>
  <c r="J2522" i="8"/>
  <c r="K2522" i="8"/>
  <c r="L2522" i="8"/>
  <c r="M2522" i="8"/>
  <c r="P2522" i="8" s="1"/>
  <c r="N2522" i="8"/>
  <c r="O2522" i="8"/>
  <c r="Y2522" i="8"/>
  <c r="Z2522" i="8"/>
  <c r="BD2522" i="8" s="1"/>
  <c r="AA2522" i="8"/>
  <c r="AC2522" i="8" s="1"/>
  <c r="H2523" i="8"/>
  <c r="I2523" i="8"/>
  <c r="J2523" i="8"/>
  <c r="K2523" i="8"/>
  <c r="L2523" i="8"/>
  <c r="M2523" i="8"/>
  <c r="P2523" i="8" s="1"/>
  <c r="N2523" i="8"/>
  <c r="O2523" i="8"/>
  <c r="Y2523" i="8"/>
  <c r="Z2523" i="8"/>
  <c r="AA2523" i="8"/>
  <c r="AC2523" i="8" s="1"/>
  <c r="BD2523" i="8"/>
  <c r="H2524" i="8"/>
  <c r="I2524" i="8"/>
  <c r="J2524" i="8"/>
  <c r="K2524" i="8"/>
  <c r="L2524" i="8"/>
  <c r="M2524" i="8"/>
  <c r="P2524" i="8" s="1"/>
  <c r="N2524" i="8"/>
  <c r="O2524" i="8"/>
  <c r="Y2524" i="8"/>
  <c r="Z2524" i="8"/>
  <c r="BD2524" i="8" s="1"/>
  <c r="AA2524" i="8"/>
  <c r="AC2524" i="8" s="1"/>
  <c r="H2525" i="8"/>
  <c r="I2525" i="8"/>
  <c r="J2525" i="8"/>
  <c r="K2525" i="8"/>
  <c r="L2525" i="8"/>
  <c r="M2525" i="8"/>
  <c r="P2525" i="8" s="1"/>
  <c r="N2525" i="8"/>
  <c r="O2525" i="8"/>
  <c r="Y2525" i="8"/>
  <c r="Z2525" i="8"/>
  <c r="BD2525" i="8" s="1"/>
  <c r="AA2525" i="8"/>
  <c r="AC2525" i="8" s="1"/>
  <c r="H2526" i="8"/>
  <c r="I2526" i="8"/>
  <c r="J2526" i="8"/>
  <c r="K2526" i="8"/>
  <c r="L2526" i="8"/>
  <c r="M2526" i="8"/>
  <c r="P2526" i="8" s="1"/>
  <c r="N2526" i="8"/>
  <c r="O2526" i="8"/>
  <c r="Y2526" i="8"/>
  <c r="Z2526" i="8"/>
  <c r="BD2526" i="8" s="1"/>
  <c r="AA2526" i="8"/>
  <c r="AC2526" i="8" s="1"/>
  <c r="H2527" i="8"/>
  <c r="I2527" i="8"/>
  <c r="J2527" i="8"/>
  <c r="K2527" i="8"/>
  <c r="L2527" i="8"/>
  <c r="M2527" i="8"/>
  <c r="P2527" i="8" s="1"/>
  <c r="N2527" i="8"/>
  <c r="O2527" i="8"/>
  <c r="Y2527" i="8"/>
  <c r="Z2527" i="8"/>
  <c r="AA2527" i="8"/>
  <c r="AC2527" i="8" s="1"/>
  <c r="BD2527" i="8"/>
  <c r="H2528" i="8"/>
  <c r="I2528" i="8"/>
  <c r="J2528" i="8"/>
  <c r="K2528" i="8"/>
  <c r="L2528" i="8"/>
  <c r="M2528" i="8"/>
  <c r="P2528" i="8" s="1"/>
  <c r="N2528" i="8"/>
  <c r="O2528" i="8"/>
  <c r="Y2528" i="8"/>
  <c r="Z2528" i="8"/>
  <c r="BD2528" i="8" s="1"/>
  <c r="AA2528" i="8"/>
  <c r="AC2528" i="8"/>
  <c r="H2529" i="8"/>
  <c r="I2529" i="8"/>
  <c r="J2529" i="8"/>
  <c r="K2529" i="8"/>
  <c r="L2529" i="8"/>
  <c r="M2529" i="8"/>
  <c r="P2529" i="8" s="1"/>
  <c r="N2529" i="8"/>
  <c r="O2529" i="8"/>
  <c r="Y2529" i="8"/>
  <c r="Z2529" i="8"/>
  <c r="BD2529" i="8" s="1"/>
  <c r="AA2529" i="8"/>
  <c r="AC2529" i="8" s="1"/>
  <c r="H2530" i="8"/>
  <c r="I2530" i="8"/>
  <c r="J2530" i="8"/>
  <c r="K2530" i="8"/>
  <c r="L2530" i="8"/>
  <c r="M2530" i="8"/>
  <c r="P2530" i="8" s="1"/>
  <c r="N2530" i="8"/>
  <c r="O2530" i="8"/>
  <c r="Y2530" i="8"/>
  <c r="Z2530" i="8"/>
  <c r="BD2530" i="8" s="1"/>
  <c r="AA2530" i="8"/>
  <c r="AC2530" i="8" s="1"/>
  <c r="H2531" i="8"/>
  <c r="I2531" i="8"/>
  <c r="J2531" i="8"/>
  <c r="K2531" i="8"/>
  <c r="L2531" i="8"/>
  <c r="M2531" i="8"/>
  <c r="P2531" i="8" s="1"/>
  <c r="N2531" i="8"/>
  <c r="O2531" i="8"/>
  <c r="Y2531" i="8"/>
  <c r="Z2531" i="8"/>
  <c r="BD2531" i="8" s="1"/>
  <c r="AA2531" i="8"/>
  <c r="AC2531" i="8" s="1"/>
  <c r="H2532" i="8"/>
  <c r="I2532" i="8"/>
  <c r="J2532" i="8"/>
  <c r="K2532" i="8"/>
  <c r="L2532" i="8"/>
  <c r="M2532" i="8"/>
  <c r="P2532" i="8" s="1"/>
  <c r="N2532" i="8"/>
  <c r="O2532" i="8"/>
  <c r="Y2532" i="8"/>
  <c r="Z2532" i="8"/>
  <c r="BD2532" i="8" s="1"/>
  <c r="AA2532" i="8"/>
  <c r="AC2532" i="8" s="1"/>
  <c r="H2533" i="8"/>
  <c r="I2533" i="8"/>
  <c r="J2533" i="8"/>
  <c r="K2533" i="8"/>
  <c r="L2533" i="8"/>
  <c r="M2533" i="8"/>
  <c r="N2533" i="8"/>
  <c r="O2533" i="8"/>
  <c r="P2533" i="8"/>
  <c r="Y2533" i="8"/>
  <c r="Z2533" i="8"/>
  <c r="BD2533" i="8" s="1"/>
  <c r="AA2533" i="8"/>
  <c r="AC2533" i="8" s="1"/>
  <c r="H2534" i="8"/>
  <c r="I2534" i="8"/>
  <c r="J2534" i="8"/>
  <c r="K2534" i="8"/>
  <c r="L2534" i="8"/>
  <c r="M2534" i="8"/>
  <c r="P2534" i="8" s="1"/>
  <c r="N2534" i="8"/>
  <c r="O2534" i="8"/>
  <c r="Y2534" i="8"/>
  <c r="Z2534" i="8"/>
  <c r="BD2534" i="8" s="1"/>
  <c r="AA2534" i="8"/>
  <c r="AC2534" i="8" s="1"/>
  <c r="H2535" i="8"/>
  <c r="I2535" i="8"/>
  <c r="J2535" i="8"/>
  <c r="K2535" i="8"/>
  <c r="L2535" i="8"/>
  <c r="M2535" i="8"/>
  <c r="P2535" i="8" s="1"/>
  <c r="N2535" i="8"/>
  <c r="O2535" i="8"/>
  <c r="Y2535" i="8"/>
  <c r="Z2535" i="8"/>
  <c r="BD2535" i="8" s="1"/>
  <c r="AA2535" i="8"/>
  <c r="AC2535" i="8"/>
  <c r="H2536" i="8"/>
  <c r="I2536" i="8"/>
  <c r="J2536" i="8"/>
  <c r="K2536" i="8"/>
  <c r="L2536" i="8"/>
  <c r="M2536" i="8"/>
  <c r="N2536" i="8"/>
  <c r="O2536" i="8"/>
  <c r="P2536" i="8"/>
  <c r="Y2536" i="8"/>
  <c r="Z2536" i="8"/>
  <c r="BD2536" i="8" s="1"/>
  <c r="AA2536" i="8"/>
  <c r="AC2536" i="8" s="1"/>
  <c r="H2537" i="8"/>
  <c r="I2537" i="8"/>
  <c r="J2537" i="8"/>
  <c r="K2537" i="8"/>
  <c r="L2537" i="8"/>
  <c r="M2537" i="8"/>
  <c r="P2537" i="8" s="1"/>
  <c r="N2537" i="8"/>
  <c r="O2537" i="8"/>
  <c r="Y2537" i="8"/>
  <c r="Z2537" i="8"/>
  <c r="BD2537" i="8" s="1"/>
  <c r="AA2537" i="8"/>
  <c r="AC2537" i="8"/>
  <c r="H2538" i="8"/>
  <c r="I2538" i="8"/>
  <c r="J2538" i="8"/>
  <c r="K2538" i="8"/>
  <c r="L2538" i="8"/>
  <c r="M2538" i="8"/>
  <c r="P2538" i="8" s="1"/>
  <c r="N2538" i="8"/>
  <c r="O2538" i="8"/>
  <c r="Y2538" i="8"/>
  <c r="Z2538" i="8"/>
  <c r="BD2538" i="8" s="1"/>
  <c r="AA2538" i="8"/>
  <c r="AC2538" i="8" s="1"/>
  <c r="H2539" i="8"/>
  <c r="I2539" i="8"/>
  <c r="J2539" i="8"/>
  <c r="K2539" i="8"/>
  <c r="L2539" i="8"/>
  <c r="M2539" i="8"/>
  <c r="P2539" i="8" s="1"/>
  <c r="N2539" i="8"/>
  <c r="O2539" i="8"/>
  <c r="Y2539" i="8"/>
  <c r="Z2539" i="8"/>
  <c r="BD2539" i="8" s="1"/>
  <c r="AA2539" i="8"/>
  <c r="AC2539" i="8"/>
  <c r="H2540" i="8"/>
  <c r="I2540" i="8"/>
  <c r="J2540" i="8"/>
  <c r="K2540" i="8"/>
  <c r="L2540" i="8"/>
  <c r="M2540" i="8"/>
  <c r="N2540" i="8"/>
  <c r="O2540" i="8"/>
  <c r="P2540" i="8"/>
  <c r="Y2540" i="8"/>
  <c r="Z2540" i="8"/>
  <c r="BD2540" i="8" s="1"/>
  <c r="AA2540" i="8"/>
  <c r="AC2540" i="8" s="1"/>
  <c r="H2541" i="8"/>
  <c r="I2541" i="8"/>
  <c r="J2541" i="8"/>
  <c r="K2541" i="8"/>
  <c r="L2541" i="8"/>
  <c r="M2541" i="8"/>
  <c r="P2541" i="8" s="1"/>
  <c r="N2541" i="8"/>
  <c r="O2541" i="8"/>
  <c r="Y2541" i="8"/>
  <c r="Z2541" i="8"/>
  <c r="BD2541" i="8" s="1"/>
  <c r="AA2541" i="8"/>
  <c r="AC2541" i="8" s="1"/>
  <c r="H2542" i="8"/>
  <c r="I2542" i="8"/>
  <c r="J2542" i="8"/>
  <c r="K2542" i="8"/>
  <c r="L2542" i="8"/>
  <c r="M2542" i="8"/>
  <c r="P2542" i="8" s="1"/>
  <c r="N2542" i="8"/>
  <c r="O2542" i="8"/>
  <c r="Y2542" i="8"/>
  <c r="Z2542" i="8"/>
  <c r="BD2542" i="8" s="1"/>
  <c r="AA2542" i="8"/>
  <c r="AC2542" i="8" s="1"/>
  <c r="H2543" i="8"/>
  <c r="I2543" i="8"/>
  <c r="J2543" i="8"/>
  <c r="K2543" i="8"/>
  <c r="L2543" i="8"/>
  <c r="M2543" i="8"/>
  <c r="P2543" i="8" s="1"/>
  <c r="N2543" i="8"/>
  <c r="O2543" i="8"/>
  <c r="Y2543" i="8"/>
  <c r="Z2543" i="8"/>
  <c r="BD2543" i="8" s="1"/>
  <c r="AA2543" i="8"/>
  <c r="AC2543" i="8" s="1"/>
  <c r="H2544" i="8"/>
  <c r="I2544" i="8"/>
  <c r="J2544" i="8"/>
  <c r="K2544" i="8"/>
  <c r="L2544" i="8"/>
  <c r="M2544" i="8"/>
  <c r="P2544" i="8" s="1"/>
  <c r="N2544" i="8"/>
  <c r="O2544" i="8"/>
  <c r="Y2544" i="8"/>
  <c r="Z2544" i="8"/>
  <c r="BD2544" i="8" s="1"/>
  <c r="AA2544" i="8"/>
  <c r="AC2544" i="8"/>
  <c r="H2545" i="8"/>
  <c r="I2545" i="8"/>
  <c r="J2545" i="8"/>
  <c r="K2545" i="8"/>
  <c r="L2545" i="8"/>
  <c r="M2545" i="8"/>
  <c r="P2545" i="8" s="1"/>
  <c r="N2545" i="8"/>
  <c r="O2545" i="8"/>
  <c r="Y2545" i="8"/>
  <c r="Z2545" i="8"/>
  <c r="BD2545" i="8" s="1"/>
  <c r="AA2545" i="8"/>
  <c r="AC2545" i="8" s="1"/>
  <c r="H2546" i="8"/>
  <c r="I2546" i="8"/>
  <c r="J2546" i="8"/>
  <c r="K2546" i="8"/>
  <c r="L2546" i="8"/>
  <c r="M2546" i="8"/>
  <c r="P2546" i="8" s="1"/>
  <c r="N2546" i="8"/>
  <c r="O2546" i="8"/>
  <c r="Y2546" i="8"/>
  <c r="Z2546" i="8"/>
  <c r="BD2546" i="8" s="1"/>
  <c r="AA2546" i="8"/>
  <c r="AC2546" i="8" s="1"/>
  <c r="H2547" i="8"/>
  <c r="I2547" i="8"/>
  <c r="J2547" i="8"/>
  <c r="K2547" i="8"/>
  <c r="L2547" i="8"/>
  <c r="M2547" i="8"/>
  <c r="P2547" i="8" s="1"/>
  <c r="N2547" i="8"/>
  <c r="O2547" i="8"/>
  <c r="Y2547" i="8"/>
  <c r="Z2547" i="8"/>
  <c r="AA2547" i="8"/>
  <c r="AC2547" i="8" s="1"/>
  <c r="BD2547" i="8"/>
  <c r="H2548" i="8"/>
  <c r="I2548" i="8"/>
  <c r="J2548" i="8"/>
  <c r="K2548" i="8"/>
  <c r="L2548" i="8"/>
  <c r="M2548" i="8"/>
  <c r="P2548" i="8" s="1"/>
  <c r="N2548" i="8"/>
  <c r="O2548" i="8"/>
  <c r="Y2548" i="8"/>
  <c r="Z2548" i="8"/>
  <c r="BD2548" i="8" s="1"/>
  <c r="AA2548" i="8"/>
  <c r="AC2548" i="8"/>
  <c r="H2549" i="8"/>
  <c r="I2549" i="8"/>
  <c r="J2549" i="8"/>
  <c r="K2549" i="8"/>
  <c r="L2549" i="8"/>
  <c r="M2549" i="8"/>
  <c r="P2549" i="8" s="1"/>
  <c r="N2549" i="8"/>
  <c r="O2549" i="8"/>
  <c r="Y2549" i="8"/>
  <c r="Z2549" i="8"/>
  <c r="BD2549" i="8" s="1"/>
  <c r="AA2549" i="8"/>
  <c r="AC2549" i="8" s="1"/>
  <c r="H2550" i="8"/>
  <c r="I2550" i="8"/>
  <c r="J2550" i="8"/>
  <c r="K2550" i="8"/>
  <c r="L2550" i="8"/>
  <c r="M2550" i="8"/>
  <c r="P2550" i="8" s="1"/>
  <c r="N2550" i="8"/>
  <c r="O2550" i="8"/>
  <c r="Y2550" i="8"/>
  <c r="Z2550" i="8"/>
  <c r="BD2550" i="8" s="1"/>
  <c r="AA2550" i="8"/>
  <c r="AC2550" i="8" s="1"/>
  <c r="H2551" i="8"/>
  <c r="I2551" i="8"/>
  <c r="J2551" i="8"/>
  <c r="K2551" i="8"/>
  <c r="L2551" i="8"/>
  <c r="M2551" i="8"/>
  <c r="P2551" i="8" s="1"/>
  <c r="N2551" i="8"/>
  <c r="O2551" i="8"/>
  <c r="Y2551" i="8"/>
  <c r="Z2551" i="8"/>
  <c r="BD2551" i="8" s="1"/>
  <c r="AA2551" i="8"/>
  <c r="AC2551" i="8" s="1"/>
  <c r="H2552" i="8"/>
  <c r="I2552" i="8"/>
  <c r="J2552" i="8"/>
  <c r="K2552" i="8"/>
  <c r="L2552" i="8"/>
  <c r="M2552" i="8"/>
  <c r="P2552" i="8" s="1"/>
  <c r="N2552" i="8"/>
  <c r="O2552" i="8"/>
  <c r="Y2552" i="8"/>
  <c r="Z2552" i="8"/>
  <c r="BD2552" i="8" s="1"/>
  <c r="AA2552" i="8"/>
  <c r="AC2552" i="8" s="1"/>
  <c r="BL2552" i="8"/>
  <c r="H2553" i="8"/>
  <c r="I2553" i="8"/>
  <c r="J2553" i="8"/>
  <c r="K2553" i="8"/>
  <c r="L2553" i="8"/>
  <c r="M2553" i="8"/>
  <c r="P2553" i="8" s="1"/>
  <c r="N2553" i="8"/>
  <c r="O2553" i="8"/>
  <c r="Y2553" i="8"/>
  <c r="Z2553" i="8"/>
  <c r="BD2553" i="8" s="1"/>
  <c r="AA2553" i="8"/>
  <c r="AC2553" i="8" s="1"/>
  <c r="BL2553" i="8"/>
  <c r="H2554" i="8"/>
  <c r="I2554" i="8"/>
  <c r="J2554" i="8"/>
  <c r="K2554" i="8"/>
  <c r="L2554" i="8"/>
  <c r="M2554" i="8"/>
  <c r="P2554" i="8" s="1"/>
  <c r="N2554" i="8"/>
  <c r="O2554" i="8"/>
  <c r="Y2554" i="8"/>
  <c r="Z2554" i="8"/>
  <c r="BD2554" i="8" s="1"/>
  <c r="AA2554" i="8"/>
  <c r="AC2554" i="8" s="1"/>
  <c r="BL2554" i="8"/>
  <c r="H2555" i="8"/>
  <c r="I2555" i="8"/>
  <c r="J2555" i="8"/>
  <c r="K2555" i="8"/>
  <c r="L2555" i="8"/>
  <c r="M2555" i="8"/>
  <c r="P2555" i="8" s="1"/>
  <c r="N2555" i="8"/>
  <c r="O2555" i="8"/>
  <c r="Y2555" i="8"/>
  <c r="Z2555" i="8"/>
  <c r="BD2555" i="8" s="1"/>
  <c r="AA2555" i="8"/>
  <c r="AC2555" i="8" s="1"/>
  <c r="BL2555" i="8"/>
  <c r="H2556" i="8"/>
  <c r="I2556" i="8"/>
  <c r="J2556" i="8"/>
  <c r="K2556" i="8"/>
  <c r="L2556" i="8"/>
  <c r="M2556" i="8"/>
  <c r="P2556" i="8" s="1"/>
  <c r="N2556" i="8"/>
  <c r="O2556" i="8"/>
  <c r="Y2556" i="8"/>
  <c r="Z2556" i="8"/>
  <c r="BD2556" i="8" s="1"/>
  <c r="AA2556" i="8"/>
  <c r="AC2556" i="8" s="1"/>
  <c r="BL2556" i="8"/>
  <c r="H2557" i="8"/>
  <c r="I2557" i="8"/>
  <c r="J2557" i="8"/>
  <c r="K2557" i="8"/>
  <c r="L2557" i="8"/>
  <c r="M2557" i="8"/>
  <c r="P2557" i="8" s="1"/>
  <c r="N2557" i="8"/>
  <c r="O2557" i="8"/>
  <c r="Y2557" i="8"/>
  <c r="Z2557" i="8"/>
  <c r="BD2557" i="8" s="1"/>
  <c r="AA2557" i="8"/>
  <c r="AC2557" i="8" s="1"/>
  <c r="BL2557" i="8"/>
  <c r="H2558" i="8"/>
  <c r="I2558" i="8"/>
  <c r="J2558" i="8"/>
  <c r="K2558" i="8"/>
  <c r="L2558" i="8"/>
  <c r="M2558" i="8"/>
  <c r="P2558" i="8" s="1"/>
  <c r="N2558" i="8"/>
  <c r="O2558" i="8"/>
  <c r="Y2558" i="8"/>
  <c r="Z2558" i="8"/>
  <c r="BD2558" i="8" s="1"/>
  <c r="AA2558" i="8"/>
  <c r="AC2558" i="8" s="1"/>
  <c r="BL2558" i="8"/>
  <c r="H2559" i="8"/>
  <c r="I2559" i="8"/>
  <c r="J2559" i="8"/>
  <c r="K2559" i="8"/>
  <c r="L2559" i="8"/>
  <c r="M2559" i="8"/>
  <c r="P2559" i="8" s="1"/>
  <c r="N2559" i="8"/>
  <c r="O2559" i="8"/>
  <c r="Y2559" i="8"/>
  <c r="Z2559" i="8"/>
  <c r="BD2559" i="8" s="1"/>
  <c r="AA2559" i="8"/>
  <c r="AC2559" i="8" s="1"/>
  <c r="BL2559" i="8"/>
  <c r="H2560" i="8"/>
  <c r="I2560" i="8"/>
  <c r="J2560" i="8"/>
  <c r="K2560" i="8"/>
  <c r="L2560" i="8"/>
  <c r="M2560" i="8"/>
  <c r="N2560" i="8"/>
  <c r="O2560" i="8"/>
  <c r="P2560" i="8"/>
  <c r="Y2560" i="8"/>
  <c r="Z2560" i="8"/>
  <c r="BD2560" i="8" s="1"/>
  <c r="AA2560" i="8"/>
  <c r="AC2560" i="8" s="1"/>
  <c r="BL2560" i="8"/>
  <c r="H2561" i="8"/>
  <c r="I2561" i="8"/>
  <c r="J2561" i="8"/>
  <c r="K2561" i="8"/>
  <c r="L2561" i="8"/>
  <c r="M2561" i="8"/>
  <c r="P2561" i="8" s="1"/>
  <c r="N2561" i="8"/>
  <c r="O2561" i="8"/>
  <c r="Y2561" i="8"/>
  <c r="Z2561" i="8"/>
  <c r="BD2561" i="8" s="1"/>
  <c r="AA2561" i="8"/>
  <c r="AC2561" i="8" s="1"/>
  <c r="BL2561" i="8"/>
  <c r="H2562" i="8"/>
  <c r="I2562" i="8"/>
  <c r="J2562" i="8"/>
  <c r="K2562" i="8"/>
  <c r="L2562" i="8"/>
  <c r="M2562" i="8"/>
  <c r="P2562" i="8" s="1"/>
  <c r="N2562" i="8"/>
  <c r="O2562" i="8"/>
  <c r="Y2562" i="8"/>
  <c r="Z2562" i="8"/>
  <c r="BD2562" i="8" s="1"/>
  <c r="AA2562" i="8"/>
  <c r="AC2562" i="8" s="1"/>
  <c r="BL2562" i="8"/>
  <c r="H2563" i="8"/>
  <c r="I2563" i="8"/>
  <c r="J2563" i="8"/>
  <c r="K2563" i="8"/>
  <c r="L2563" i="8"/>
  <c r="M2563" i="8"/>
  <c r="P2563" i="8" s="1"/>
  <c r="N2563" i="8"/>
  <c r="O2563" i="8"/>
  <c r="Y2563" i="8"/>
  <c r="Z2563" i="8"/>
  <c r="BD2563" i="8" s="1"/>
  <c r="AA2563" i="8"/>
  <c r="AC2563" i="8" s="1"/>
  <c r="BL2563" i="8"/>
  <c r="H2564" i="8"/>
  <c r="I2564" i="8"/>
  <c r="J2564" i="8"/>
  <c r="K2564" i="8"/>
  <c r="L2564" i="8"/>
  <c r="M2564" i="8"/>
  <c r="P2564" i="8" s="1"/>
  <c r="N2564" i="8"/>
  <c r="O2564" i="8"/>
  <c r="Y2564" i="8"/>
  <c r="Z2564" i="8"/>
  <c r="BD2564" i="8" s="1"/>
  <c r="AA2564" i="8"/>
  <c r="AC2564" i="8" s="1"/>
  <c r="BL2564" i="8"/>
  <c r="H2565" i="8"/>
  <c r="I2565" i="8"/>
  <c r="J2565" i="8"/>
  <c r="K2565" i="8"/>
  <c r="L2565" i="8"/>
  <c r="M2565" i="8"/>
  <c r="P2565" i="8" s="1"/>
  <c r="N2565" i="8"/>
  <c r="O2565" i="8"/>
  <c r="Y2565" i="8"/>
  <c r="Z2565" i="8"/>
  <c r="BD2565" i="8" s="1"/>
  <c r="AA2565" i="8"/>
  <c r="AC2565" i="8" s="1"/>
  <c r="BL2565" i="8"/>
  <c r="H2566" i="8"/>
  <c r="I2566" i="8"/>
  <c r="J2566" i="8"/>
  <c r="K2566" i="8"/>
  <c r="L2566" i="8"/>
  <c r="M2566" i="8"/>
  <c r="N2566" i="8"/>
  <c r="O2566" i="8"/>
  <c r="P2566" i="8"/>
  <c r="Y2566" i="8"/>
  <c r="Z2566" i="8"/>
  <c r="BD2566" i="8" s="1"/>
  <c r="AA2566" i="8"/>
  <c r="AC2566" i="8" s="1"/>
  <c r="BL2566" i="8"/>
  <c r="H2567" i="8"/>
  <c r="I2567" i="8"/>
  <c r="J2567" i="8"/>
  <c r="K2567" i="8"/>
  <c r="L2567" i="8"/>
  <c r="M2567" i="8"/>
  <c r="P2567" i="8" s="1"/>
  <c r="N2567" i="8"/>
  <c r="O2567" i="8"/>
  <c r="Y2567" i="8"/>
  <c r="Z2567" i="8"/>
  <c r="BD2567" i="8" s="1"/>
  <c r="AA2567" i="8"/>
  <c r="AC2567" i="8" s="1"/>
  <c r="BL2567" i="8"/>
  <c r="H2568" i="8"/>
  <c r="I2568" i="8"/>
  <c r="J2568" i="8"/>
  <c r="K2568" i="8"/>
  <c r="L2568" i="8"/>
  <c r="M2568" i="8"/>
  <c r="P2568" i="8" s="1"/>
  <c r="N2568" i="8"/>
  <c r="O2568" i="8"/>
  <c r="Y2568" i="8"/>
  <c r="Z2568" i="8"/>
  <c r="BD2568" i="8" s="1"/>
  <c r="AA2568" i="8"/>
  <c r="AC2568" i="8" s="1"/>
  <c r="BL2568" i="8"/>
  <c r="H2569" i="8"/>
  <c r="I2569" i="8"/>
  <c r="J2569" i="8"/>
  <c r="K2569" i="8"/>
  <c r="L2569" i="8"/>
  <c r="M2569" i="8"/>
  <c r="P2569" i="8" s="1"/>
  <c r="N2569" i="8"/>
  <c r="O2569" i="8"/>
  <c r="Y2569" i="8"/>
  <c r="Z2569" i="8"/>
  <c r="AA2569" i="8"/>
  <c r="AC2569" i="8" s="1"/>
  <c r="BD2569" i="8"/>
  <c r="BL2569" i="8"/>
  <c r="H2570" i="8"/>
  <c r="I2570" i="8"/>
  <c r="J2570" i="8"/>
  <c r="K2570" i="8"/>
  <c r="L2570" i="8"/>
  <c r="M2570" i="8"/>
  <c r="P2570" i="8" s="1"/>
  <c r="N2570" i="8"/>
  <c r="O2570" i="8"/>
  <c r="Y2570" i="8"/>
  <c r="Z2570" i="8"/>
  <c r="BD2570" i="8" s="1"/>
  <c r="AA2570" i="8"/>
  <c r="AC2570" i="8" s="1"/>
  <c r="BL2570" i="8"/>
  <c r="H2571" i="8"/>
  <c r="I2571" i="8"/>
  <c r="J2571" i="8"/>
  <c r="K2571" i="8"/>
  <c r="L2571" i="8"/>
  <c r="M2571" i="8"/>
  <c r="P2571" i="8" s="1"/>
  <c r="N2571" i="8"/>
  <c r="O2571" i="8"/>
  <c r="Y2571" i="8"/>
  <c r="Z2571" i="8"/>
  <c r="BD2571" i="8" s="1"/>
  <c r="AA2571" i="8"/>
  <c r="AC2571" i="8" s="1"/>
  <c r="BL2571" i="8"/>
  <c r="H2572" i="8"/>
  <c r="I2572" i="8"/>
  <c r="J2572" i="8"/>
  <c r="K2572" i="8"/>
  <c r="L2572" i="8"/>
  <c r="M2572" i="8"/>
  <c r="P2572" i="8" s="1"/>
  <c r="N2572" i="8"/>
  <c r="O2572" i="8"/>
  <c r="Y2572" i="8"/>
  <c r="Z2572" i="8"/>
  <c r="BD2572" i="8" s="1"/>
  <c r="AA2572" i="8"/>
  <c r="AC2572" i="8" s="1"/>
  <c r="BL2572" i="8"/>
  <c r="H2573" i="8"/>
  <c r="I2573" i="8"/>
  <c r="J2573" i="8"/>
  <c r="K2573" i="8"/>
  <c r="L2573" i="8"/>
  <c r="M2573" i="8"/>
  <c r="P2573" i="8" s="1"/>
  <c r="N2573" i="8"/>
  <c r="O2573" i="8"/>
  <c r="Y2573" i="8"/>
  <c r="Z2573" i="8"/>
  <c r="BD2573" i="8" s="1"/>
  <c r="AA2573" i="8"/>
  <c r="AC2573" i="8" s="1"/>
  <c r="BL2573" i="8"/>
  <c r="H2574" i="8"/>
  <c r="I2574" i="8"/>
  <c r="J2574" i="8"/>
  <c r="K2574" i="8"/>
  <c r="L2574" i="8"/>
  <c r="M2574" i="8"/>
  <c r="P2574" i="8" s="1"/>
  <c r="N2574" i="8"/>
  <c r="O2574" i="8"/>
  <c r="Y2574" i="8"/>
  <c r="Z2574" i="8"/>
  <c r="AA2574" i="8"/>
  <c r="AC2574" i="8" s="1"/>
  <c r="BD2574" i="8"/>
  <c r="BL2574" i="8"/>
  <c r="H2575" i="8"/>
  <c r="I2575" i="8"/>
  <c r="J2575" i="8"/>
  <c r="K2575" i="8"/>
  <c r="L2575" i="8"/>
  <c r="M2575" i="8"/>
  <c r="P2575" i="8" s="1"/>
  <c r="N2575" i="8"/>
  <c r="O2575" i="8"/>
  <c r="Y2575" i="8"/>
  <c r="Z2575" i="8"/>
  <c r="BD2575" i="8" s="1"/>
  <c r="AA2575" i="8"/>
  <c r="AC2575" i="8" s="1"/>
  <c r="BL2575" i="8"/>
  <c r="H2576" i="8"/>
  <c r="I2576" i="8"/>
  <c r="J2576" i="8"/>
  <c r="K2576" i="8"/>
  <c r="L2576" i="8"/>
  <c r="M2576" i="8"/>
  <c r="P2576" i="8" s="1"/>
  <c r="N2576" i="8"/>
  <c r="O2576" i="8"/>
  <c r="Y2576" i="8"/>
  <c r="Z2576" i="8"/>
  <c r="BD2576" i="8" s="1"/>
  <c r="AA2576" i="8"/>
  <c r="AC2576" i="8"/>
  <c r="BL2576" i="8"/>
  <c r="H2577" i="8"/>
  <c r="I2577" i="8"/>
  <c r="J2577" i="8"/>
  <c r="K2577" i="8"/>
  <c r="L2577" i="8"/>
  <c r="M2577" i="8"/>
  <c r="P2577" i="8" s="1"/>
  <c r="N2577" i="8"/>
  <c r="O2577" i="8"/>
  <c r="Y2577" i="8"/>
  <c r="Z2577" i="8"/>
  <c r="BD2577" i="8" s="1"/>
  <c r="AA2577" i="8"/>
  <c r="AC2577" i="8" s="1"/>
  <c r="BL2577" i="8"/>
  <c r="H2578" i="8"/>
  <c r="I2578" i="8"/>
  <c r="J2578" i="8"/>
  <c r="K2578" i="8"/>
  <c r="L2578" i="8"/>
  <c r="M2578" i="8"/>
  <c r="P2578" i="8" s="1"/>
  <c r="N2578" i="8"/>
  <c r="O2578" i="8"/>
  <c r="Y2578" i="8"/>
  <c r="Z2578" i="8"/>
  <c r="BD2578" i="8" s="1"/>
  <c r="AA2578" i="8"/>
  <c r="AC2578" i="8" s="1"/>
  <c r="BL2578" i="8"/>
  <c r="H2579" i="8"/>
  <c r="I2579" i="8"/>
  <c r="J2579" i="8"/>
  <c r="K2579" i="8"/>
  <c r="L2579" i="8"/>
  <c r="M2579" i="8"/>
  <c r="P2579" i="8" s="1"/>
  <c r="N2579" i="8"/>
  <c r="O2579" i="8"/>
  <c r="Y2579" i="8"/>
  <c r="Z2579" i="8"/>
  <c r="BD2579" i="8" s="1"/>
  <c r="AA2579" i="8"/>
  <c r="AC2579" i="8" s="1"/>
  <c r="BL2579" i="8"/>
  <c r="H2580" i="8"/>
  <c r="I2580" i="8"/>
  <c r="J2580" i="8"/>
  <c r="K2580" i="8"/>
  <c r="L2580" i="8"/>
  <c r="M2580" i="8"/>
  <c r="P2580" i="8" s="1"/>
  <c r="N2580" i="8"/>
  <c r="O2580" i="8"/>
  <c r="Y2580" i="8"/>
  <c r="Z2580" i="8"/>
  <c r="BD2580" i="8" s="1"/>
  <c r="AA2580" i="8"/>
  <c r="AC2580" i="8"/>
  <c r="BL2580" i="8"/>
  <c r="H2581" i="8"/>
  <c r="I2581" i="8"/>
  <c r="J2581" i="8"/>
  <c r="K2581" i="8"/>
  <c r="L2581" i="8"/>
  <c r="M2581" i="8"/>
  <c r="P2581" i="8" s="1"/>
  <c r="N2581" i="8"/>
  <c r="O2581" i="8"/>
  <c r="Y2581" i="8"/>
  <c r="Z2581" i="8"/>
  <c r="BD2581" i="8" s="1"/>
  <c r="AA2581" i="8"/>
  <c r="AC2581" i="8" s="1"/>
  <c r="BL2581" i="8"/>
  <c r="H2582" i="8"/>
  <c r="I2582" i="8"/>
  <c r="J2582" i="8"/>
  <c r="K2582" i="8"/>
  <c r="L2582" i="8"/>
  <c r="M2582" i="8"/>
  <c r="P2582" i="8" s="1"/>
  <c r="N2582" i="8"/>
  <c r="O2582" i="8"/>
  <c r="Y2582" i="8"/>
  <c r="Z2582" i="8"/>
  <c r="BD2582" i="8" s="1"/>
  <c r="AA2582" i="8"/>
  <c r="AC2582" i="8" s="1"/>
  <c r="BL2582" i="8"/>
  <c r="H2583" i="8"/>
  <c r="I2583" i="8"/>
  <c r="J2583" i="8"/>
  <c r="K2583" i="8"/>
  <c r="L2583" i="8"/>
  <c r="M2583" i="8"/>
  <c r="P2583" i="8" s="1"/>
  <c r="N2583" i="8"/>
  <c r="O2583" i="8"/>
  <c r="Y2583" i="8"/>
  <c r="Z2583" i="8"/>
  <c r="BD2583" i="8" s="1"/>
  <c r="AA2583" i="8"/>
  <c r="AC2583" i="8" s="1"/>
  <c r="BL2583" i="8"/>
  <c r="H2584" i="8"/>
  <c r="I2584" i="8"/>
  <c r="J2584" i="8"/>
  <c r="K2584" i="8"/>
  <c r="L2584" i="8"/>
  <c r="M2584" i="8"/>
  <c r="P2584" i="8" s="1"/>
  <c r="N2584" i="8"/>
  <c r="O2584" i="8"/>
  <c r="Y2584" i="8"/>
  <c r="Z2584" i="8"/>
  <c r="BD2584" i="8" s="1"/>
  <c r="AA2584" i="8"/>
  <c r="AC2584" i="8" s="1"/>
  <c r="BL2584" i="8"/>
  <c r="H2585" i="8"/>
  <c r="I2585" i="8"/>
  <c r="J2585" i="8"/>
  <c r="K2585" i="8"/>
  <c r="L2585" i="8"/>
  <c r="M2585" i="8"/>
  <c r="P2585" i="8" s="1"/>
  <c r="N2585" i="8"/>
  <c r="O2585" i="8"/>
  <c r="Y2585" i="8"/>
  <c r="Z2585" i="8"/>
  <c r="AA2585" i="8"/>
  <c r="AC2585" i="8" s="1"/>
  <c r="BD2585" i="8"/>
  <c r="BL2585" i="8"/>
  <c r="H2586" i="8"/>
  <c r="I2586" i="8"/>
  <c r="J2586" i="8"/>
  <c r="K2586" i="8"/>
  <c r="L2586" i="8"/>
  <c r="M2586" i="8"/>
  <c r="P2586" i="8" s="1"/>
  <c r="N2586" i="8"/>
  <c r="O2586" i="8"/>
  <c r="Y2586" i="8"/>
  <c r="Z2586" i="8"/>
  <c r="BD2586" i="8" s="1"/>
  <c r="AA2586" i="8"/>
  <c r="AC2586" i="8" s="1"/>
  <c r="BL2586" i="8"/>
  <c r="H2587" i="8"/>
  <c r="I2587" i="8"/>
  <c r="J2587" i="8"/>
  <c r="K2587" i="8"/>
  <c r="L2587" i="8"/>
  <c r="M2587" i="8"/>
  <c r="P2587" i="8" s="1"/>
  <c r="N2587" i="8"/>
  <c r="O2587" i="8"/>
  <c r="Y2587" i="8"/>
  <c r="Z2587" i="8"/>
  <c r="BD2587" i="8" s="1"/>
  <c r="AA2587" i="8"/>
  <c r="AC2587" i="8" s="1"/>
  <c r="BL2587" i="8"/>
  <c r="H2588" i="8"/>
  <c r="I2588" i="8"/>
  <c r="J2588" i="8"/>
  <c r="K2588" i="8"/>
  <c r="L2588" i="8"/>
  <c r="M2588" i="8"/>
  <c r="P2588" i="8" s="1"/>
  <c r="N2588" i="8"/>
  <c r="O2588" i="8"/>
  <c r="Y2588" i="8"/>
  <c r="Z2588" i="8"/>
  <c r="BD2588" i="8" s="1"/>
  <c r="AA2588" i="8"/>
  <c r="AC2588" i="8" s="1"/>
  <c r="BL2588" i="8"/>
  <c r="H2589" i="8"/>
  <c r="I2589" i="8"/>
  <c r="J2589" i="8"/>
  <c r="K2589" i="8"/>
  <c r="L2589" i="8"/>
  <c r="M2589" i="8"/>
  <c r="P2589" i="8" s="1"/>
  <c r="N2589" i="8"/>
  <c r="O2589" i="8"/>
  <c r="Y2589" i="8"/>
  <c r="Z2589" i="8"/>
  <c r="BD2589" i="8" s="1"/>
  <c r="AA2589" i="8"/>
  <c r="AC2589" i="8" s="1"/>
  <c r="BL2589" i="8"/>
  <c r="H2590" i="8"/>
  <c r="I2590" i="8"/>
  <c r="J2590" i="8"/>
  <c r="K2590" i="8"/>
  <c r="L2590" i="8"/>
  <c r="M2590" i="8"/>
  <c r="P2590" i="8" s="1"/>
  <c r="N2590" i="8"/>
  <c r="O2590" i="8"/>
  <c r="Y2590" i="8"/>
  <c r="Z2590" i="8"/>
  <c r="BD2590" i="8" s="1"/>
  <c r="AA2590" i="8"/>
  <c r="AC2590" i="8" s="1"/>
  <c r="BL2590" i="8"/>
  <c r="H2591" i="8"/>
  <c r="I2591" i="8"/>
  <c r="J2591" i="8"/>
  <c r="K2591" i="8"/>
  <c r="L2591" i="8"/>
  <c r="M2591" i="8"/>
  <c r="P2591" i="8" s="1"/>
  <c r="N2591" i="8"/>
  <c r="O2591" i="8"/>
  <c r="Y2591" i="8"/>
  <c r="Z2591" i="8"/>
  <c r="BD2591" i="8" s="1"/>
  <c r="AA2591" i="8"/>
  <c r="AC2591" i="8" s="1"/>
  <c r="BL2591" i="8"/>
  <c r="H2592" i="8"/>
  <c r="I2592" i="8"/>
  <c r="J2592" i="8"/>
  <c r="K2592" i="8"/>
  <c r="L2592" i="8"/>
  <c r="M2592" i="8"/>
  <c r="P2592" i="8" s="1"/>
  <c r="N2592" i="8"/>
  <c r="O2592" i="8"/>
  <c r="Y2592" i="8"/>
  <c r="Z2592" i="8"/>
  <c r="BD2592" i="8" s="1"/>
  <c r="AA2592" i="8"/>
  <c r="AC2592" i="8"/>
  <c r="BL2592" i="8"/>
  <c r="H2593" i="8"/>
  <c r="I2593" i="8"/>
  <c r="J2593" i="8"/>
  <c r="K2593" i="8"/>
  <c r="L2593" i="8"/>
  <c r="M2593" i="8"/>
  <c r="P2593" i="8" s="1"/>
  <c r="N2593" i="8"/>
  <c r="O2593" i="8"/>
  <c r="Y2593" i="8"/>
  <c r="Z2593" i="8"/>
  <c r="BD2593" i="8" s="1"/>
  <c r="AA2593" i="8"/>
  <c r="AC2593" i="8" s="1"/>
  <c r="BL2593" i="8"/>
  <c r="H2594" i="8"/>
  <c r="I2594" i="8"/>
  <c r="J2594" i="8"/>
  <c r="K2594" i="8"/>
  <c r="L2594" i="8"/>
  <c r="M2594" i="8"/>
  <c r="P2594" i="8" s="1"/>
  <c r="N2594" i="8"/>
  <c r="O2594" i="8"/>
  <c r="Y2594" i="8"/>
  <c r="Z2594" i="8"/>
  <c r="BD2594" i="8" s="1"/>
  <c r="AA2594" i="8"/>
  <c r="AC2594" i="8"/>
  <c r="BL2594" i="8"/>
  <c r="H2595" i="8"/>
  <c r="I2595" i="8"/>
  <c r="J2595" i="8"/>
  <c r="K2595" i="8"/>
  <c r="L2595" i="8"/>
  <c r="M2595" i="8"/>
  <c r="P2595" i="8" s="1"/>
  <c r="N2595" i="8"/>
  <c r="O2595" i="8"/>
  <c r="Y2595" i="8"/>
  <c r="Z2595" i="8"/>
  <c r="BD2595" i="8" s="1"/>
  <c r="AA2595" i="8"/>
  <c r="AC2595" i="8" s="1"/>
  <c r="BL2595" i="8"/>
  <c r="H2596" i="8"/>
  <c r="I2596" i="8"/>
  <c r="J2596" i="8"/>
  <c r="K2596" i="8"/>
  <c r="L2596" i="8"/>
  <c r="M2596" i="8"/>
  <c r="P2596" i="8" s="1"/>
  <c r="N2596" i="8"/>
  <c r="O2596" i="8"/>
  <c r="Y2596" i="8"/>
  <c r="Z2596" i="8"/>
  <c r="BD2596" i="8" s="1"/>
  <c r="AA2596" i="8"/>
  <c r="AC2596" i="8" s="1"/>
  <c r="BL2596" i="8"/>
  <c r="H2597" i="8"/>
  <c r="I2597" i="8"/>
  <c r="J2597" i="8"/>
  <c r="K2597" i="8"/>
  <c r="L2597" i="8"/>
  <c r="M2597" i="8"/>
  <c r="P2597" i="8" s="1"/>
  <c r="N2597" i="8"/>
  <c r="O2597" i="8"/>
  <c r="Y2597" i="8"/>
  <c r="Z2597" i="8"/>
  <c r="BD2597" i="8" s="1"/>
  <c r="AA2597" i="8"/>
  <c r="AC2597" i="8" s="1"/>
  <c r="BL2597" i="8"/>
  <c r="H2598" i="8"/>
  <c r="I2598" i="8"/>
  <c r="J2598" i="8"/>
  <c r="K2598" i="8"/>
  <c r="L2598" i="8"/>
  <c r="M2598" i="8"/>
  <c r="P2598" i="8" s="1"/>
  <c r="N2598" i="8"/>
  <c r="O2598" i="8"/>
  <c r="Y2598" i="8"/>
  <c r="Z2598" i="8"/>
  <c r="AA2598" i="8"/>
  <c r="AC2598" i="8" s="1"/>
  <c r="BD2598" i="8"/>
  <c r="BL2598" i="8"/>
  <c r="H2599" i="8"/>
  <c r="I2599" i="8"/>
  <c r="J2599" i="8"/>
  <c r="K2599" i="8"/>
  <c r="L2599" i="8"/>
  <c r="M2599" i="8"/>
  <c r="P2599" i="8" s="1"/>
  <c r="N2599" i="8"/>
  <c r="O2599" i="8"/>
  <c r="Y2599" i="8"/>
  <c r="Z2599" i="8"/>
  <c r="BD2599" i="8" s="1"/>
  <c r="AA2599" i="8"/>
  <c r="AC2599" i="8" s="1"/>
  <c r="BL2599" i="8"/>
  <c r="H2600" i="8"/>
  <c r="I2600" i="8"/>
  <c r="J2600" i="8"/>
  <c r="K2600" i="8"/>
  <c r="L2600" i="8"/>
  <c r="M2600" i="8"/>
  <c r="P2600" i="8" s="1"/>
  <c r="N2600" i="8"/>
  <c r="O2600" i="8"/>
  <c r="Y2600" i="8"/>
  <c r="Z2600" i="8"/>
  <c r="BD2600" i="8" s="1"/>
  <c r="AA2600" i="8"/>
  <c r="AC2600" i="8"/>
  <c r="BL2600" i="8"/>
  <c r="H2601" i="8"/>
  <c r="I2601" i="8"/>
  <c r="J2601" i="8"/>
  <c r="K2601" i="8"/>
  <c r="L2601" i="8"/>
  <c r="M2601" i="8"/>
  <c r="P2601" i="8" s="1"/>
  <c r="N2601" i="8"/>
  <c r="O2601" i="8"/>
  <c r="Y2601" i="8"/>
  <c r="Z2601" i="8"/>
  <c r="BD2601" i="8" s="1"/>
  <c r="AA2601" i="8"/>
  <c r="AC2601" i="8" s="1"/>
  <c r="BL2601" i="8"/>
  <c r="H2602" i="8"/>
  <c r="I2602" i="8"/>
  <c r="J2602" i="8"/>
  <c r="K2602" i="8"/>
  <c r="L2602" i="8"/>
  <c r="M2602" i="8"/>
  <c r="P2602" i="8" s="1"/>
  <c r="N2602" i="8"/>
  <c r="O2602" i="8"/>
  <c r="Y2602" i="8"/>
  <c r="Z2602" i="8"/>
  <c r="BD2602" i="8" s="1"/>
  <c r="AA2602" i="8"/>
  <c r="AC2602" i="8"/>
  <c r="BL2602" i="8"/>
  <c r="H2603" i="8"/>
  <c r="I2603" i="8"/>
  <c r="J2603" i="8"/>
  <c r="K2603" i="8"/>
  <c r="L2603" i="8"/>
  <c r="M2603" i="8"/>
  <c r="P2603" i="8" s="1"/>
  <c r="N2603" i="8"/>
  <c r="O2603" i="8"/>
  <c r="Y2603" i="8"/>
  <c r="Z2603" i="8"/>
  <c r="BD2603" i="8" s="1"/>
  <c r="AA2603" i="8"/>
  <c r="AC2603" i="8" s="1"/>
  <c r="BL2603" i="8"/>
  <c r="H2604" i="8"/>
  <c r="I2604" i="8"/>
  <c r="J2604" i="8"/>
  <c r="K2604" i="8"/>
  <c r="L2604" i="8"/>
  <c r="M2604" i="8"/>
  <c r="P2604" i="8" s="1"/>
  <c r="N2604" i="8"/>
  <c r="O2604" i="8"/>
  <c r="Y2604" i="8"/>
  <c r="Z2604" i="8"/>
  <c r="BD2604" i="8" s="1"/>
  <c r="AA2604" i="8"/>
  <c r="AC2604" i="8" s="1"/>
  <c r="BL2604" i="8"/>
  <c r="H2605" i="8"/>
  <c r="I2605" i="8"/>
  <c r="J2605" i="8"/>
  <c r="K2605" i="8"/>
  <c r="L2605" i="8"/>
  <c r="M2605" i="8"/>
  <c r="P2605" i="8" s="1"/>
  <c r="N2605" i="8"/>
  <c r="O2605" i="8"/>
  <c r="Y2605" i="8"/>
  <c r="Z2605" i="8"/>
  <c r="AA2605" i="8"/>
  <c r="AC2605" i="8" s="1"/>
  <c r="BD2605" i="8"/>
  <c r="BL2605" i="8"/>
  <c r="H2606" i="8"/>
  <c r="I2606" i="8"/>
  <c r="J2606" i="8"/>
  <c r="K2606" i="8"/>
  <c r="L2606" i="8"/>
  <c r="M2606" i="8"/>
  <c r="P2606" i="8" s="1"/>
  <c r="N2606" i="8"/>
  <c r="O2606" i="8"/>
  <c r="Y2606" i="8"/>
  <c r="Z2606" i="8"/>
  <c r="BD2606" i="8" s="1"/>
  <c r="AA2606" i="8"/>
  <c r="AC2606" i="8" s="1"/>
  <c r="BL2606" i="8"/>
  <c r="H2607" i="8"/>
  <c r="I2607" i="8"/>
  <c r="J2607" i="8"/>
  <c r="K2607" i="8"/>
  <c r="L2607" i="8"/>
  <c r="M2607" i="8"/>
  <c r="P2607" i="8" s="1"/>
  <c r="N2607" i="8"/>
  <c r="O2607" i="8"/>
  <c r="Y2607" i="8"/>
  <c r="Z2607" i="8"/>
  <c r="BD2607" i="8" s="1"/>
  <c r="AA2607" i="8"/>
  <c r="AC2607" i="8" s="1"/>
  <c r="BL2607" i="8"/>
  <c r="H2608" i="8"/>
  <c r="I2608" i="8"/>
  <c r="J2608" i="8"/>
  <c r="K2608" i="8"/>
  <c r="L2608" i="8"/>
  <c r="M2608" i="8"/>
  <c r="N2608" i="8"/>
  <c r="O2608" i="8"/>
  <c r="P2608" i="8"/>
  <c r="Y2608" i="8"/>
  <c r="Z2608" i="8"/>
  <c r="BD2608" i="8" s="1"/>
  <c r="AA2608" i="8"/>
  <c r="AC2608" i="8" s="1"/>
  <c r="BL2608" i="8"/>
  <c r="H2609" i="8"/>
  <c r="I2609" i="8"/>
  <c r="J2609" i="8"/>
  <c r="K2609" i="8"/>
  <c r="L2609" i="8"/>
  <c r="M2609" i="8"/>
  <c r="P2609" i="8" s="1"/>
  <c r="N2609" i="8"/>
  <c r="O2609" i="8"/>
  <c r="Y2609" i="8"/>
  <c r="Z2609" i="8"/>
  <c r="AA2609" i="8"/>
  <c r="AC2609" i="8" s="1"/>
  <c r="BD2609" i="8"/>
  <c r="BL2609" i="8"/>
  <c r="H2610" i="8"/>
  <c r="I2610" i="8"/>
  <c r="J2610" i="8"/>
  <c r="K2610" i="8"/>
  <c r="L2610" i="8"/>
  <c r="M2610" i="8"/>
  <c r="P2610" i="8" s="1"/>
  <c r="N2610" i="8"/>
  <c r="O2610" i="8"/>
  <c r="Y2610" i="8"/>
  <c r="Z2610" i="8"/>
  <c r="BD2610" i="8" s="1"/>
  <c r="AA2610" i="8"/>
  <c r="AC2610" i="8" s="1"/>
  <c r="BL2610" i="8"/>
  <c r="H2611" i="8"/>
  <c r="I2611" i="8"/>
  <c r="J2611" i="8"/>
  <c r="K2611" i="8"/>
  <c r="L2611" i="8"/>
  <c r="M2611" i="8"/>
  <c r="P2611" i="8" s="1"/>
  <c r="N2611" i="8"/>
  <c r="O2611" i="8"/>
  <c r="Y2611" i="8"/>
  <c r="Z2611" i="8"/>
  <c r="AA2611" i="8"/>
  <c r="AC2611" i="8" s="1"/>
  <c r="BD2611" i="8"/>
  <c r="BL2611" i="8"/>
  <c r="H2612" i="8"/>
  <c r="I2612" i="8"/>
  <c r="J2612" i="8"/>
  <c r="K2612" i="8"/>
  <c r="L2612" i="8"/>
  <c r="M2612" i="8"/>
  <c r="P2612" i="8" s="1"/>
  <c r="N2612" i="8"/>
  <c r="O2612" i="8"/>
  <c r="Y2612" i="8"/>
  <c r="Z2612" i="8"/>
  <c r="BD2612" i="8" s="1"/>
  <c r="AA2612" i="8"/>
  <c r="AC2612" i="8"/>
  <c r="BL2612" i="8"/>
  <c r="H2613" i="8"/>
  <c r="I2613" i="8"/>
  <c r="J2613" i="8"/>
  <c r="K2613" i="8"/>
  <c r="L2613" i="8"/>
  <c r="M2613" i="8"/>
  <c r="P2613" i="8" s="1"/>
  <c r="N2613" i="8"/>
  <c r="O2613" i="8"/>
  <c r="Y2613" i="8"/>
  <c r="Z2613" i="8"/>
  <c r="BD2613" i="8" s="1"/>
  <c r="AA2613" i="8"/>
  <c r="AC2613" i="8" s="1"/>
  <c r="BL2613" i="8"/>
  <c r="H2614" i="8"/>
  <c r="I2614" i="8"/>
  <c r="J2614" i="8"/>
  <c r="K2614" i="8"/>
  <c r="L2614" i="8"/>
  <c r="M2614" i="8"/>
  <c r="P2614" i="8" s="1"/>
  <c r="N2614" i="8"/>
  <c r="O2614" i="8"/>
  <c r="Y2614" i="8"/>
  <c r="Z2614" i="8"/>
  <c r="BD2614" i="8" s="1"/>
  <c r="AA2614" i="8"/>
  <c r="AC2614" i="8" s="1"/>
  <c r="BL2614" i="8"/>
  <c r="H2615" i="8"/>
  <c r="I2615" i="8"/>
  <c r="J2615" i="8"/>
  <c r="K2615" i="8"/>
  <c r="L2615" i="8"/>
  <c r="M2615" i="8"/>
  <c r="P2615" i="8" s="1"/>
  <c r="N2615" i="8"/>
  <c r="O2615" i="8"/>
  <c r="Y2615" i="8"/>
  <c r="Z2615" i="8"/>
  <c r="BD2615" i="8" s="1"/>
  <c r="AA2615" i="8"/>
  <c r="AC2615" i="8" s="1"/>
  <c r="BL2615" i="8"/>
  <c r="H2616" i="8"/>
  <c r="I2616" i="8"/>
  <c r="J2616" i="8"/>
  <c r="K2616" i="8"/>
  <c r="L2616" i="8"/>
  <c r="M2616" i="8"/>
  <c r="P2616" i="8" s="1"/>
  <c r="N2616" i="8"/>
  <c r="O2616" i="8"/>
  <c r="Y2616" i="8"/>
  <c r="Z2616" i="8"/>
  <c r="BD2616" i="8" s="1"/>
  <c r="AA2616" i="8"/>
  <c r="AC2616" i="8"/>
  <c r="BL2616" i="8"/>
  <c r="H2617" i="8"/>
  <c r="I2617" i="8"/>
  <c r="J2617" i="8"/>
  <c r="K2617" i="8"/>
  <c r="L2617" i="8"/>
  <c r="M2617" i="8"/>
  <c r="N2617" i="8"/>
  <c r="O2617" i="8"/>
  <c r="P2617" i="8"/>
  <c r="Y2617" i="8"/>
  <c r="Z2617" i="8"/>
  <c r="AA2617" i="8"/>
  <c r="AC2617" i="8" s="1"/>
  <c r="BD2617" i="8"/>
  <c r="BL2617" i="8"/>
  <c r="H2618" i="8"/>
  <c r="I2618" i="8"/>
  <c r="J2618" i="8"/>
  <c r="K2618" i="8"/>
  <c r="L2618" i="8"/>
  <c r="M2618" i="8"/>
  <c r="P2618" i="8" s="1"/>
  <c r="N2618" i="8"/>
  <c r="O2618" i="8"/>
  <c r="Y2618" i="8"/>
  <c r="Z2618" i="8"/>
  <c r="BD2618" i="8" s="1"/>
  <c r="AA2618" i="8"/>
  <c r="AC2618" i="8" s="1"/>
  <c r="BL2618" i="8"/>
  <c r="H2619" i="8"/>
  <c r="I2619" i="8"/>
  <c r="J2619" i="8"/>
  <c r="K2619" i="8"/>
  <c r="L2619" i="8"/>
  <c r="M2619" i="8"/>
  <c r="P2619" i="8" s="1"/>
  <c r="N2619" i="8"/>
  <c r="O2619" i="8"/>
  <c r="Y2619" i="8"/>
  <c r="Z2619" i="8"/>
  <c r="BD2619" i="8" s="1"/>
  <c r="AA2619" i="8"/>
  <c r="AC2619" i="8" s="1"/>
  <c r="BL2619" i="8"/>
  <c r="H2620" i="8"/>
  <c r="I2620" i="8"/>
  <c r="J2620" i="8"/>
  <c r="K2620" i="8"/>
  <c r="L2620" i="8"/>
  <c r="M2620" i="8"/>
  <c r="P2620" i="8" s="1"/>
  <c r="N2620" i="8"/>
  <c r="O2620" i="8"/>
  <c r="Y2620" i="8"/>
  <c r="Z2620" i="8"/>
  <c r="BD2620" i="8" s="1"/>
  <c r="AA2620" i="8"/>
  <c r="AC2620" i="8" s="1"/>
  <c r="BL2620" i="8"/>
  <c r="H2621" i="8"/>
  <c r="I2621" i="8"/>
  <c r="J2621" i="8"/>
  <c r="K2621" i="8"/>
  <c r="L2621" i="8"/>
  <c r="M2621" i="8"/>
  <c r="P2621" i="8" s="1"/>
  <c r="N2621" i="8"/>
  <c r="O2621" i="8"/>
  <c r="Y2621" i="8"/>
  <c r="Z2621" i="8"/>
  <c r="BD2621" i="8" s="1"/>
  <c r="AA2621" i="8"/>
  <c r="AC2621" i="8"/>
  <c r="BL2621" i="8"/>
  <c r="H2622" i="8"/>
  <c r="I2622" i="8"/>
  <c r="J2622" i="8"/>
  <c r="K2622" i="8"/>
  <c r="L2622" i="8"/>
  <c r="M2622" i="8"/>
  <c r="P2622" i="8" s="1"/>
  <c r="N2622" i="8"/>
  <c r="O2622" i="8"/>
  <c r="Y2622" i="8"/>
  <c r="Z2622" i="8"/>
  <c r="BD2622" i="8" s="1"/>
  <c r="AA2622" i="8"/>
  <c r="AC2622" i="8"/>
  <c r="BL2622" i="8"/>
  <c r="H2623" i="8"/>
  <c r="I2623" i="8"/>
  <c r="J2623" i="8"/>
  <c r="K2623" i="8"/>
  <c r="L2623" i="8"/>
  <c r="M2623" i="8"/>
  <c r="P2623" i="8" s="1"/>
  <c r="N2623" i="8"/>
  <c r="O2623" i="8"/>
  <c r="Y2623" i="8"/>
  <c r="Z2623" i="8"/>
  <c r="BD2623" i="8" s="1"/>
  <c r="AA2623" i="8"/>
  <c r="AC2623" i="8" s="1"/>
  <c r="BL2623" i="8"/>
  <c r="H2624" i="8"/>
  <c r="I2624" i="8"/>
  <c r="J2624" i="8"/>
  <c r="K2624" i="8"/>
  <c r="L2624" i="8"/>
  <c r="M2624" i="8"/>
  <c r="N2624" i="8"/>
  <c r="O2624" i="8"/>
  <c r="Y2624" i="8"/>
  <c r="Z2624" i="8"/>
  <c r="BD2624" i="8" s="1"/>
  <c r="AA2624" i="8"/>
  <c r="AC2624" i="8" s="1"/>
  <c r="BL2624" i="8"/>
  <c r="H2625" i="8"/>
  <c r="I2625" i="8"/>
  <c r="J2625" i="8"/>
  <c r="K2625" i="8"/>
  <c r="L2625" i="8"/>
  <c r="M2625" i="8"/>
  <c r="N2625" i="8"/>
  <c r="O2625" i="8"/>
  <c r="Y2625" i="8"/>
  <c r="Z2625" i="8"/>
  <c r="BD2625" i="8" s="1"/>
  <c r="AA2625" i="8"/>
  <c r="AC2625" i="8" s="1"/>
  <c r="BL2625" i="8"/>
  <c r="H2626" i="8"/>
  <c r="I2626" i="8"/>
  <c r="J2626" i="8"/>
  <c r="K2626" i="8"/>
  <c r="L2626" i="8"/>
  <c r="M2626" i="8"/>
  <c r="N2626" i="8"/>
  <c r="O2626" i="8"/>
  <c r="Y2626" i="8"/>
  <c r="Z2626" i="8"/>
  <c r="BD2626" i="8" s="1"/>
  <c r="AA2626" i="8"/>
  <c r="AC2626" i="8" s="1"/>
  <c r="BL2626" i="8"/>
  <c r="H2627" i="8"/>
  <c r="I2627" i="8"/>
  <c r="J2627" i="8"/>
  <c r="K2627" i="8"/>
  <c r="L2627" i="8"/>
  <c r="M2627" i="8"/>
  <c r="N2627" i="8"/>
  <c r="O2627" i="8"/>
  <c r="Y2627" i="8"/>
  <c r="Z2627" i="8"/>
  <c r="BD2627" i="8" s="1"/>
  <c r="AA2627" i="8"/>
  <c r="AC2627" i="8" s="1"/>
  <c r="BL2627" i="8"/>
  <c r="H2628" i="8"/>
  <c r="I2628" i="8"/>
  <c r="J2628" i="8"/>
  <c r="K2628" i="8"/>
  <c r="L2628" i="8"/>
  <c r="M2628" i="8"/>
  <c r="N2628" i="8"/>
  <c r="O2628" i="8"/>
  <c r="Y2628" i="8"/>
  <c r="Z2628" i="8"/>
  <c r="BD2628" i="8" s="1"/>
  <c r="AA2628" i="8"/>
  <c r="AC2628" i="8" s="1"/>
  <c r="BL2628" i="8"/>
  <c r="H2629" i="8"/>
  <c r="I2629" i="8"/>
  <c r="J2629" i="8"/>
  <c r="K2629" i="8"/>
  <c r="L2629" i="8"/>
  <c r="M2629" i="8"/>
  <c r="P2629" i="8" s="1"/>
  <c r="N2629" i="8"/>
  <c r="O2629" i="8"/>
  <c r="Y2629" i="8"/>
  <c r="Z2629" i="8"/>
  <c r="BD2629" i="8" s="1"/>
  <c r="AA2629" i="8"/>
  <c r="AC2629" i="8" s="1"/>
  <c r="BL2629" i="8"/>
  <c r="H2630" i="8"/>
  <c r="I2630" i="8"/>
  <c r="J2630" i="8"/>
  <c r="K2630" i="8"/>
  <c r="L2630" i="8"/>
  <c r="M2630" i="8"/>
  <c r="P2630" i="8" s="1"/>
  <c r="N2630" i="8"/>
  <c r="O2630" i="8"/>
  <c r="Y2630" i="8"/>
  <c r="Z2630" i="8"/>
  <c r="BD2630" i="8" s="1"/>
  <c r="AA2630" i="8"/>
  <c r="AC2630" i="8"/>
  <c r="BL2630" i="8"/>
  <c r="H2631" i="8"/>
  <c r="I2631" i="8"/>
  <c r="J2631" i="8"/>
  <c r="K2631" i="8"/>
  <c r="L2631" i="8"/>
  <c r="M2631" i="8"/>
  <c r="N2631" i="8"/>
  <c r="O2631" i="8"/>
  <c r="Y2631" i="8"/>
  <c r="Z2631" i="8"/>
  <c r="BD2631" i="8" s="1"/>
  <c r="AA2631" i="8"/>
  <c r="AC2631" i="8" s="1"/>
  <c r="BL2631" i="8"/>
  <c r="H2632" i="8"/>
  <c r="I2632" i="8"/>
  <c r="J2632" i="8"/>
  <c r="K2632" i="8"/>
  <c r="L2632" i="8"/>
  <c r="M2632" i="8"/>
  <c r="P2632" i="8" s="1"/>
  <c r="N2632" i="8"/>
  <c r="O2632" i="8"/>
  <c r="Y2632" i="8"/>
  <c r="Z2632" i="8"/>
  <c r="BD2632" i="8" s="1"/>
  <c r="AA2632" i="8"/>
  <c r="AC2632" i="8" s="1"/>
  <c r="BL2632" i="8"/>
  <c r="H2633" i="8"/>
  <c r="I2633" i="8"/>
  <c r="J2633" i="8"/>
  <c r="K2633" i="8"/>
  <c r="L2633" i="8"/>
  <c r="M2633" i="8"/>
  <c r="P2633" i="8" s="1"/>
  <c r="N2633" i="8"/>
  <c r="O2633" i="8"/>
  <c r="Y2633" i="8"/>
  <c r="Z2633" i="8"/>
  <c r="AA2633" i="8"/>
  <c r="AC2633" i="8" s="1"/>
  <c r="BD2633" i="8"/>
  <c r="BL2633" i="8"/>
  <c r="H2634" i="8"/>
  <c r="I2634" i="8"/>
  <c r="J2634" i="8"/>
  <c r="K2634" i="8"/>
  <c r="L2634" i="8"/>
  <c r="M2634" i="8"/>
  <c r="N2634" i="8"/>
  <c r="O2634" i="8"/>
  <c r="P2634" i="8"/>
  <c r="Y2634" i="8"/>
  <c r="Z2634" i="8"/>
  <c r="BD2634" i="8" s="1"/>
  <c r="AA2634" i="8"/>
  <c r="AC2634" i="8" s="1"/>
  <c r="BL2634" i="8"/>
  <c r="H2635" i="8"/>
  <c r="I2635" i="8"/>
  <c r="J2635" i="8"/>
  <c r="K2635" i="8"/>
  <c r="L2635" i="8"/>
  <c r="M2635" i="8"/>
  <c r="P2635" i="8" s="1"/>
  <c r="N2635" i="8"/>
  <c r="O2635" i="8"/>
  <c r="Y2635" i="8"/>
  <c r="Z2635" i="8"/>
  <c r="BD2635" i="8" s="1"/>
  <c r="AA2635" i="8"/>
  <c r="AC2635" i="8" s="1"/>
  <c r="BL2635" i="8"/>
  <c r="H2636" i="8"/>
  <c r="I2636" i="8"/>
  <c r="J2636" i="8"/>
  <c r="K2636" i="8"/>
  <c r="L2636" i="8"/>
  <c r="M2636" i="8"/>
  <c r="P2636" i="8" s="1"/>
  <c r="N2636" i="8"/>
  <c r="O2636" i="8"/>
  <c r="Y2636" i="8"/>
  <c r="Z2636" i="8"/>
  <c r="BD2636" i="8" s="1"/>
  <c r="AA2636" i="8"/>
  <c r="AC2636" i="8" s="1"/>
  <c r="BL2636" i="8"/>
  <c r="H2637" i="8"/>
  <c r="I2637" i="8"/>
  <c r="J2637" i="8"/>
  <c r="K2637" i="8"/>
  <c r="L2637" i="8"/>
  <c r="M2637" i="8"/>
  <c r="P2637" i="8" s="1"/>
  <c r="N2637" i="8"/>
  <c r="O2637" i="8"/>
  <c r="Y2637" i="8"/>
  <c r="Z2637" i="8"/>
  <c r="BD2637" i="8" s="1"/>
  <c r="AA2637" i="8"/>
  <c r="AC2637" i="8" s="1"/>
  <c r="BL2637" i="8"/>
  <c r="H2638" i="8"/>
  <c r="I2638" i="8"/>
  <c r="J2638" i="8"/>
  <c r="K2638" i="8"/>
  <c r="L2638" i="8"/>
  <c r="M2638" i="8"/>
  <c r="P2638" i="8" s="1"/>
  <c r="N2638" i="8"/>
  <c r="O2638" i="8"/>
  <c r="Y2638" i="8"/>
  <c r="Z2638" i="8"/>
  <c r="BD2638" i="8" s="1"/>
  <c r="AA2638" i="8"/>
  <c r="AC2638" i="8"/>
  <c r="BL2638" i="8"/>
  <c r="H2639" i="8"/>
  <c r="I2639" i="8"/>
  <c r="J2639" i="8"/>
  <c r="K2639" i="8"/>
  <c r="L2639" i="8"/>
  <c r="M2639" i="8"/>
  <c r="P2639" i="8" s="1"/>
  <c r="N2639" i="8"/>
  <c r="O2639" i="8"/>
  <c r="Y2639" i="8"/>
  <c r="Z2639" i="8"/>
  <c r="AA2639" i="8"/>
  <c r="AC2639" i="8" s="1"/>
  <c r="BD2639" i="8"/>
  <c r="BL2639" i="8"/>
  <c r="H2640" i="8"/>
  <c r="I2640" i="8"/>
  <c r="J2640" i="8"/>
  <c r="K2640" i="8"/>
  <c r="L2640" i="8"/>
  <c r="M2640" i="8"/>
  <c r="P2640" i="8" s="1"/>
  <c r="N2640" i="8"/>
  <c r="O2640" i="8"/>
  <c r="Y2640" i="8"/>
  <c r="Z2640" i="8"/>
  <c r="BD2640" i="8" s="1"/>
  <c r="AA2640" i="8"/>
  <c r="AC2640" i="8" s="1"/>
  <c r="BL2640" i="8"/>
  <c r="H2641" i="8"/>
  <c r="I2641" i="8"/>
  <c r="J2641" i="8"/>
  <c r="K2641" i="8"/>
  <c r="L2641" i="8"/>
  <c r="M2641" i="8"/>
  <c r="P2641" i="8" s="1"/>
  <c r="N2641" i="8"/>
  <c r="O2641" i="8"/>
  <c r="Y2641" i="8"/>
  <c r="Z2641" i="8"/>
  <c r="BD2641" i="8" s="1"/>
  <c r="AA2641" i="8"/>
  <c r="AC2641" i="8" s="1"/>
  <c r="BL2641" i="8"/>
  <c r="H2642" i="8"/>
  <c r="I2642" i="8"/>
  <c r="J2642" i="8"/>
  <c r="K2642" i="8"/>
  <c r="L2642" i="8"/>
  <c r="M2642" i="8"/>
  <c r="N2642" i="8"/>
  <c r="O2642" i="8"/>
  <c r="P2642" i="8"/>
  <c r="Y2642" i="8"/>
  <c r="Z2642" i="8"/>
  <c r="BD2642" i="8" s="1"/>
  <c r="AA2642" i="8"/>
  <c r="AC2642" i="8" s="1"/>
  <c r="BL2642" i="8"/>
  <c r="H2643" i="8"/>
  <c r="I2643" i="8"/>
  <c r="J2643" i="8"/>
  <c r="K2643" i="8"/>
  <c r="L2643" i="8"/>
  <c r="M2643" i="8"/>
  <c r="P2643" i="8" s="1"/>
  <c r="N2643" i="8"/>
  <c r="O2643" i="8"/>
  <c r="Y2643" i="8"/>
  <c r="Z2643" i="8"/>
  <c r="BD2643" i="8" s="1"/>
  <c r="AA2643" i="8"/>
  <c r="AC2643" i="8" s="1"/>
  <c r="BL2643" i="8"/>
  <c r="H2644" i="8"/>
  <c r="I2644" i="8"/>
  <c r="J2644" i="8"/>
  <c r="K2644" i="8"/>
  <c r="L2644" i="8"/>
  <c r="M2644" i="8"/>
  <c r="P2644" i="8" s="1"/>
  <c r="N2644" i="8"/>
  <c r="O2644" i="8"/>
  <c r="Y2644" i="8"/>
  <c r="Z2644" i="8"/>
  <c r="BD2644" i="8" s="1"/>
  <c r="AA2644" i="8"/>
  <c r="AC2644" i="8" s="1"/>
  <c r="BL2644" i="8"/>
  <c r="H2645" i="8"/>
  <c r="I2645" i="8"/>
  <c r="J2645" i="8"/>
  <c r="K2645" i="8"/>
  <c r="L2645" i="8"/>
  <c r="M2645" i="8"/>
  <c r="P2645" i="8" s="1"/>
  <c r="N2645" i="8"/>
  <c r="O2645" i="8"/>
  <c r="Y2645" i="8"/>
  <c r="Z2645" i="8"/>
  <c r="AA2645" i="8"/>
  <c r="AC2645" i="8" s="1"/>
  <c r="BD2645" i="8"/>
  <c r="BL2645" i="8"/>
  <c r="H2646" i="8"/>
  <c r="I2646" i="8"/>
  <c r="J2646" i="8"/>
  <c r="K2646" i="8"/>
  <c r="L2646" i="8"/>
  <c r="M2646" i="8"/>
  <c r="P2646" i="8" s="1"/>
  <c r="N2646" i="8"/>
  <c r="O2646" i="8"/>
  <c r="Y2646" i="8"/>
  <c r="Z2646" i="8"/>
  <c r="BD2646" i="8" s="1"/>
  <c r="AA2646" i="8"/>
  <c r="AC2646" i="8" s="1"/>
  <c r="BL2646" i="8"/>
  <c r="H2647" i="8"/>
  <c r="I2647" i="8"/>
  <c r="J2647" i="8"/>
  <c r="K2647" i="8"/>
  <c r="L2647" i="8"/>
  <c r="M2647" i="8"/>
  <c r="P2647" i="8" s="1"/>
  <c r="N2647" i="8"/>
  <c r="O2647" i="8"/>
  <c r="Y2647" i="8"/>
  <c r="Z2647" i="8"/>
  <c r="AA2647" i="8"/>
  <c r="AC2647" i="8" s="1"/>
  <c r="BD2647" i="8"/>
  <c r="BL2647" i="8"/>
  <c r="H2648" i="8"/>
  <c r="I2648" i="8"/>
  <c r="J2648" i="8"/>
  <c r="K2648" i="8"/>
  <c r="L2648" i="8"/>
  <c r="M2648" i="8"/>
  <c r="N2648" i="8"/>
  <c r="O2648" i="8"/>
  <c r="P2648" i="8"/>
  <c r="Y2648" i="8"/>
  <c r="Z2648" i="8"/>
  <c r="BD2648" i="8" s="1"/>
  <c r="AA2648" i="8"/>
  <c r="AC2648" i="8" s="1"/>
  <c r="BL2648" i="8"/>
  <c r="H2649" i="8"/>
  <c r="I2649" i="8"/>
  <c r="J2649" i="8"/>
  <c r="K2649" i="8"/>
  <c r="L2649" i="8"/>
  <c r="M2649" i="8"/>
  <c r="P2649" i="8" s="1"/>
  <c r="N2649" i="8"/>
  <c r="O2649" i="8"/>
  <c r="Y2649" i="8"/>
  <c r="Z2649" i="8"/>
  <c r="BD2649" i="8" s="1"/>
  <c r="AA2649" i="8"/>
  <c r="AC2649" i="8" s="1"/>
  <c r="BL2649" i="8"/>
  <c r="H2650" i="8"/>
  <c r="I2650" i="8"/>
  <c r="J2650" i="8"/>
  <c r="K2650" i="8"/>
  <c r="L2650" i="8"/>
  <c r="M2650" i="8"/>
  <c r="P2650" i="8" s="1"/>
  <c r="N2650" i="8"/>
  <c r="O2650" i="8"/>
  <c r="Y2650" i="8"/>
  <c r="Z2650" i="8"/>
  <c r="BD2650" i="8" s="1"/>
  <c r="AA2650" i="8"/>
  <c r="AC2650" i="8" s="1"/>
  <c r="BL2650" i="8"/>
  <c r="H2651" i="8"/>
  <c r="I2651" i="8"/>
  <c r="J2651" i="8"/>
  <c r="K2651" i="8"/>
  <c r="L2651" i="8"/>
  <c r="M2651" i="8"/>
  <c r="N2651" i="8"/>
  <c r="O2651" i="8"/>
  <c r="Y2651" i="8"/>
  <c r="Z2651" i="8"/>
  <c r="BD2651" i="8" s="1"/>
  <c r="AA2651" i="8"/>
  <c r="AC2651" i="8" s="1"/>
  <c r="BL2651" i="8"/>
  <c r="H2652" i="8"/>
  <c r="I2652" i="8"/>
  <c r="J2652" i="8"/>
  <c r="K2652" i="8"/>
  <c r="L2652" i="8"/>
  <c r="M2652" i="8"/>
  <c r="N2652" i="8"/>
  <c r="O2652" i="8"/>
  <c r="Y2652" i="8"/>
  <c r="Z2652" i="8"/>
  <c r="BD2652" i="8" s="1"/>
  <c r="AA2652" i="8"/>
  <c r="AC2652" i="8" s="1"/>
  <c r="BL2652" i="8"/>
  <c r="H2653" i="8"/>
  <c r="I2653" i="8"/>
  <c r="J2653" i="8"/>
  <c r="K2653" i="8"/>
  <c r="L2653" i="8"/>
  <c r="M2653" i="8"/>
  <c r="N2653" i="8"/>
  <c r="O2653" i="8"/>
  <c r="Y2653" i="8"/>
  <c r="Z2653" i="8"/>
  <c r="BD2653" i="8" s="1"/>
  <c r="AA2653" i="8"/>
  <c r="AC2653" i="8"/>
  <c r="BL2653" i="8"/>
  <c r="H2654" i="8"/>
  <c r="I2654" i="8"/>
  <c r="J2654" i="8"/>
  <c r="K2654" i="8"/>
  <c r="L2654" i="8"/>
  <c r="M2654" i="8"/>
  <c r="N2654" i="8"/>
  <c r="O2654" i="8"/>
  <c r="Y2654" i="8"/>
  <c r="Z2654" i="8"/>
  <c r="BD2654" i="8" s="1"/>
  <c r="AA2654" i="8"/>
  <c r="AC2654" i="8" s="1"/>
  <c r="BL2654" i="8"/>
  <c r="H2655" i="8"/>
  <c r="I2655" i="8"/>
  <c r="J2655" i="8"/>
  <c r="K2655" i="8"/>
  <c r="L2655" i="8"/>
  <c r="M2655" i="8"/>
  <c r="N2655" i="8"/>
  <c r="O2655" i="8"/>
  <c r="Y2655" i="8"/>
  <c r="Z2655" i="8"/>
  <c r="AA2655" i="8"/>
  <c r="AC2655" i="8" s="1"/>
  <c r="BD2655" i="8"/>
  <c r="BL2655" i="8"/>
  <c r="H2656" i="8"/>
  <c r="I2656" i="8"/>
  <c r="J2656" i="8"/>
  <c r="K2656" i="8"/>
  <c r="L2656" i="8"/>
  <c r="M2656" i="8"/>
  <c r="N2656" i="8"/>
  <c r="O2656" i="8"/>
  <c r="Y2656" i="8"/>
  <c r="Z2656" i="8"/>
  <c r="BD2656" i="8" s="1"/>
  <c r="AA2656" i="8"/>
  <c r="AC2656" i="8"/>
  <c r="BL2656" i="8"/>
  <c r="H2657" i="8"/>
  <c r="I2657" i="8"/>
  <c r="J2657" i="8"/>
  <c r="K2657" i="8"/>
  <c r="L2657" i="8"/>
  <c r="M2657" i="8"/>
  <c r="N2657" i="8"/>
  <c r="O2657" i="8"/>
  <c r="Y2657" i="8"/>
  <c r="Z2657" i="8"/>
  <c r="BD2657" i="8" s="1"/>
  <c r="AA2657" i="8"/>
  <c r="AC2657" i="8" s="1"/>
  <c r="BL2657" i="8"/>
  <c r="H2658" i="8"/>
  <c r="I2658" i="8"/>
  <c r="J2658" i="8"/>
  <c r="K2658" i="8"/>
  <c r="L2658" i="8"/>
  <c r="M2658" i="8"/>
  <c r="N2658" i="8"/>
  <c r="O2658" i="8"/>
  <c r="Y2658" i="8"/>
  <c r="Z2658" i="8"/>
  <c r="BD2658" i="8" s="1"/>
  <c r="AA2658" i="8"/>
  <c r="AC2658" i="8" s="1"/>
  <c r="BL2658" i="8"/>
  <c r="H2659" i="8"/>
  <c r="I2659" i="8"/>
  <c r="J2659" i="8"/>
  <c r="K2659" i="8"/>
  <c r="L2659" i="8"/>
  <c r="M2659" i="8"/>
  <c r="N2659" i="8"/>
  <c r="O2659" i="8"/>
  <c r="Y2659" i="8"/>
  <c r="Z2659" i="8"/>
  <c r="BD2659" i="8" s="1"/>
  <c r="AA2659" i="8"/>
  <c r="AC2659" i="8" s="1"/>
  <c r="BL2659" i="8"/>
  <c r="I2660" i="8"/>
  <c r="J2660" i="8"/>
  <c r="K2660" i="8"/>
  <c r="L2660" i="8"/>
  <c r="M2660" i="8"/>
  <c r="P2660" i="8" s="1"/>
  <c r="N2660" i="8"/>
  <c r="O2660" i="8"/>
  <c r="Y2660" i="8"/>
  <c r="Z2660" i="8"/>
  <c r="AA2660" i="8"/>
  <c r="AC2660" i="8" s="1"/>
  <c r="BD2660" i="8"/>
  <c r="BL2660" i="8"/>
  <c r="H2661" i="8"/>
  <c r="I2661" i="8"/>
  <c r="J2661" i="8"/>
  <c r="K2661" i="8"/>
  <c r="L2661" i="8"/>
  <c r="M2661" i="8"/>
  <c r="N2661" i="8"/>
  <c r="O2661" i="8"/>
  <c r="Y2661" i="8"/>
  <c r="Z2661" i="8"/>
  <c r="BD2661" i="8" s="1"/>
  <c r="AA2661" i="8"/>
  <c r="AC2661" i="8" s="1"/>
  <c r="H2662" i="8"/>
  <c r="I2662" i="8"/>
  <c r="J2662" i="8"/>
  <c r="K2662" i="8"/>
  <c r="L2662" i="8"/>
  <c r="M2662" i="8"/>
  <c r="N2662" i="8"/>
  <c r="O2662" i="8"/>
  <c r="Y2662" i="8"/>
  <c r="Z2662" i="8"/>
  <c r="BD2662" i="8" s="1"/>
  <c r="AA2662" i="8"/>
  <c r="AC2662" i="8" s="1"/>
  <c r="H2663" i="8"/>
  <c r="I2663" i="8"/>
  <c r="J2663" i="8"/>
  <c r="K2663" i="8"/>
  <c r="L2663" i="8"/>
  <c r="M2663" i="8"/>
  <c r="N2663" i="8"/>
  <c r="O2663" i="8"/>
  <c r="Y2663" i="8"/>
  <c r="Z2663" i="8"/>
  <c r="BD2663" i="8" s="1"/>
  <c r="AA2663" i="8"/>
  <c r="AC2663" i="8"/>
  <c r="H2664" i="8"/>
  <c r="I2664" i="8"/>
  <c r="J2664" i="8"/>
  <c r="K2664" i="8"/>
  <c r="L2664" i="8"/>
  <c r="M2664" i="8"/>
  <c r="N2664" i="8"/>
  <c r="O2664" i="8"/>
  <c r="Y2664" i="8"/>
  <c r="Z2664" i="8"/>
  <c r="BD2664" i="8" s="1"/>
  <c r="AA2664" i="8"/>
  <c r="AC2664" i="8" s="1"/>
  <c r="H2665" i="8"/>
  <c r="I2665" i="8"/>
  <c r="J2665" i="8"/>
  <c r="K2665" i="8"/>
  <c r="L2665" i="8"/>
  <c r="M2665" i="8"/>
  <c r="N2665" i="8"/>
  <c r="O2665" i="8"/>
  <c r="Y2665" i="8"/>
  <c r="Z2665" i="8"/>
  <c r="BD2665" i="8" s="1"/>
  <c r="AA2665" i="8"/>
  <c r="AC2665" i="8" s="1"/>
  <c r="H2666" i="8"/>
  <c r="I2666" i="8"/>
  <c r="J2666" i="8"/>
  <c r="K2666" i="8"/>
  <c r="L2666" i="8"/>
  <c r="M2666" i="8"/>
  <c r="N2666" i="8"/>
  <c r="O2666" i="8"/>
  <c r="Y2666" i="8"/>
  <c r="Z2666" i="8"/>
  <c r="BD2666" i="8" s="1"/>
  <c r="AA2666" i="8"/>
  <c r="AC2666" i="8" s="1"/>
  <c r="H2667" i="8"/>
  <c r="I2667" i="8"/>
  <c r="J2667" i="8"/>
  <c r="K2667" i="8"/>
  <c r="L2667" i="8"/>
  <c r="M2667" i="8"/>
  <c r="N2667" i="8"/>
  <c r="O2667" i="8"/>
  <c r="Y2667" i="8"/>
  <c r="Z2667" i="8"/>
  <c r="BD2667" i="8" s="1"/>
  <c r="AA2667" i="8"/>
  <c r="AC2667" i="8" s="1"/>
  <c r="H2668" i="8"/>
  <c r="I2668" i="8"/>
  <c r="J2668" i="8"/>
  <c r="K2668" i="8"/>
  <c r="L2668" i="8"/>
  <c r="M2668" i="8"/>
  <c r="N2668" i="8"/>
  <c r="O2668" i="8"/>
  <c r="Y2668" i="8"/>
  <c r="Z2668" i="8"/>
  <c r="BD2668" i="8" s="1"/>
  <c r="AA2668" i="8"/>
  <c r="AC2668" i="8" s="1"/>
  <c r="H2669" i="8"/>
  <c r="I2669" i="8"/>
  <c r="J2669" i="8"/>
  <c r="K2669" i="8"/>
  <c r="L2669" i="8"/>
  <c r="N2669" i="8"/>
  <c r="O2669" i="8"/>
  <c r="Y2669" i="8"/>
  <c r="Z2669" i="8"/>
  <c r="BD2669" i="8" s="1"/>
  <c r="AA2669" i="8"/>
  <c r="AC2669" i="8" s="1"/>
  <c r="H2670" i="8"/>
  <c r="I2670" i="8"/>
  <c r="J2670" i="8"/>
  <c r="K2670" i="8"/>
  <c r="L2670" i="8"/>
  <c r="M2670" i="8"/>
  <c r="N2670" i="8"/>
  <c r="O2670" i="8"/>
  <c r="Y2670" i="8"/>
  <c r="Z2670" i="8"/>
  <c r="BD2670" i="8" s="1"/>
  <c r="AA2670" i="8"/>
  <c r="AC2670" i="8" s="1"/>
  <c r="H2671" i="8"/>
  <c r="I2671" i="8"/>
  <c r="J2671" i="8"/>
  <c r="K2671" i="8"/>
  <c r="L2671" i="8"/>
  <c r="M2671" i="8"/>
  <c r="N2671" i="8"/>
  <c r="O2671" i="8"/>
  <c r="Y2671" i="8"/>
  <c r="Z2671" i="8"/>
  <c r="BD2671" i="8" s="1"/>
  <c r="AA2671" i="8"/>
  <c r="AC2671" i="8" s="1"/>
  <c r="H2672" i="8"/>
  <c r="I2672" i="8"/>
  <c r="J2672" i="8"/>
  <c r="K2672" i="8"/>
  <c r="L2672" i="8"/>
  <c r="M2672" i="8"/>
  <c r="P2672" i="8" s="1"/>
  <c r="N2672" i="8"/>
  <c r="O2672" i="8"/>
  <c r="Y2672" i="8"/>
  <c r="Z2672" i="8"/>
  <c r="BD2672" i="8" s="1"/>
  <c r="AA2672" i="8"/>
  <c r="AC2672" i="8" s="1"/>
  <c r="H2673" i="8"/>
  <c r="I2673" i="8"/>
  <c r="J2673" i="8"/>
  <c r="K2673" i="8"/>
  <c r="L2673" i="8"/>
  <c r="M2673" i="8"/>
  <c r="N2673" i="8"/>
  <c r="O2673" i="8"/>
  <c r="Y2673" i="8"/>
  <c r="Z2673" i="8"/>
  <c r="BD2673" i="8" s="1"/>
  <c r="AA2673" i="8"/>
  <c r="AC2673" i="8" s="1"/>
  <c r="H2674" i="8"/>
  <c r="I2674" i="8"/>
  <c r="J2674" i="8"/>
  <c r="K2674" i="8"/>
  <c r="L2674" i="8"/>
  <c r="M2674" i="8"/>
  <c r="N2674" i="8"/>
  <c r="O2674" i="8"/>
  <c r="Y2674" i="8"/>
  <c r="Z2674" i="8"/>
  <c r="BD2674" i="8" s="1"/>
  <c r="AA2674" i="8"/>
  <c r="AC2674" i="8" s="1"/>
  <c r="H2675" i="8"/>
  <c r="I2675" i="8"/>
  <c r="J2675" i="8"/>
  <c r="K2675" i="8"/>
  <c r="L2675" i="8"/>
  <c r="M2675" i="8"/>
  <c r="N2675" i="8"/>
  <c r="O2675" i="8"/>
  <c r="Y2675" i="8"/>
  <c r="Z2675" i="8"/>
  <c r="BD2675" i="8" s="1"/>
  <c r="AA2675" i="8"/>
  <c r="AC2675" i="8"/>
  <c r="H2676" i="8"/>
  <c r="I2676" i="8"/>
  <c r="J2676" i="8"/>
  <c r="K2676" i="8"/>
  <c r="L2676" i="8"/>
  <c r="M2676" i="8"/>
  <c r="N2676" i="8"/>
  <c r="O2676" i="8"/>
  <c r="Y2676" i="8"/>
  <c r="Z2676" i="8"/>
  <c r="BD2676" i="8" s="1"/>
  <c r="AA2676" i="8"/>
  <c r="AC2676" i="8" s="1"/>
  <c r="H2677" i="8"/>
  <c r="I2677" i="8"/>
  <c r="J2677" i="8"/>
  <c r="K2677" i="8"/>
  <c r="L2677" i="8"/>
  <c r="M2677" i="8"/>
  <c r="N2677" i="8"/>
  <c r="O2677" i="8"/>
  <c r="Y2677" i="8"/>
  <c r="Z2677" i="8"/>
  <c r="AA2677" i="8"/>
  <c r="AC2677" i="8"/>
  <c r="BD2677" i="8"/>
  <c r="H2678" i="8"/>
  <c r="I2678" i="8"/>
  <c r="J2678" i="8"/>
  <c r="K2678" i="8"/>
  <c r="L2678" i="8"/>
  <c r="M2678" i="8"/>
  <c r="N2678" i="8"/>
  <c r="P2678" i="8" s="1"/>
  <c r="O2678" i="8"/>
  <c r="Y2678" i="8"/>
  <c r="Z2678" i="8"/>
  <c r="BD2678" i="8" s="1"/>
  <c r="AA2678" i="8"/>
  <c r="AC2678" i="8" s="1"/>
  <c r="H2679" i="8"/>
  <c r="I2679" i="8"/>
  <c r="J2679" i="8"/>
  <c r="K2679" i="8"/>
  <c r="L2679" i="8"/>
  <c r="M2679" i="8"/>
  <c r="N2679" i="8"/>
  <c r="O2679" i="8"/>
  <c r="Y2679" i="8"/>
  <c r="Z2679" i="8"/>
  <c r="BD2679" i="8" s="1"/>
  <c r="AA2679" i="8"/>
  <c r="AC2679" i="8" s="1"/>
  <c r="H2680" i="8"/>
  <c r="I2680" i="8"/>
  <c r="J2680" i="8"/>
  <c r="K2680" i="8"/>
  <c r="L2680" i="8"/>
  <c r="M2680" i="8"/>
  <c r="N2680" i="8"/>
  <c r="O2680" i="8"/>
  <c r="P2680" i="8"/>
  <c r="Y2680" i="8"/>
  <c r="Z2680" i="8"/>
  <c r="BD2680" i="8" s="1"/>
  <c r="AA2680" i="8"/>
  <c r="AC2680" i="8" s="1"/>
  <c r="H2681" i="8"/>
  <c r="I2681" i="8"/>
  <c r="J2681" i="8"/>
  <c r="K2681" i="8"/>
  <c r="L2681" i="8"/>
  <c r="M2681" i="8"/>
  <c r="P2681" i="8" s="1"/>
  <c r="N2681" i="8"/>
  <c r="O2681" i="8"/>
  <c r="Y2681" i="8"/>
  <c r="Z2681" i="8"/>
  <c r="BD2681" i="8" s="1"/>
  <c r="AA2681" i="8"/>
  <c r="AC2681" i="8" s="1"/>
  <c r="H2682" i="8"/>
  <c r="I2682" i="8"/>
  <c r="J2682" i="8"/>
  <c r="K2682" i="8"/>
  <c r="L2682" i="8"/>
  <c r="M2682" i="8"/>
  <c r="P2682" i="8" s="1"/>
  <c r="N2682" i="8"/>
  <c r="O2682" i="8"/>
  <c r="Y2682" i="8"/>
  <c r="Z2682" i="8"/>
  <c r="BD2682" i="8" s="1"/>
  <c r="AA2682" i="8"/>
  <c r="AC2682" i="8" s="1"/>
  <c r="H2683" i="8"/>
  <c r="I2683" i="8"/>
  <c r="J2683" i="8"/>
  <c r="K2683" i="8"/>
  <c r="L2683" i="8"/>
  <c r="M2683" i="8"/>
  <c r="P2683" i="8" s="1"/>
  <c r="N2683" i="8"/>
  <c r="O2683" i="8"/>
  <c r="Y2683" i="8"/>
  <c r="Z2683" i="8"/>
  <c r="BD2683" i="8" s="1"/>
  <c r="AA2683" i="8"/>
  <c r="AC2683" i="8" s="1"/>
  <c r="H2684" i="8"/>
  <c r="I2684" i="8"/>
  <c r="J2684" i="8"/>
  <c r="K2684" i="8"/>
  <c r="L2684" i="8"/>
  <c r="M2684" i="8"/>
  <c r="N2684" i="8"/>
  <c r="O2684" i="8"/>
  <c r="Y2684" i="8"/>
  <c r="Z2684" i="8"/>
  <c r="BD2684" i="8" s="1"/>
  <c r="AA2684" i="8"/>
  <c r="AC2684" i="8" s="1"/>
  <c r="H2685" i="8"/>
  <c r="I2685" i="8"/>
  <c r="J2685" i="8"/>
  <c r="K2685" i="8"/>
  <c r="L2685" i="8"/>
  <c r="M2685" i="8"/>
  <c r="N2685" i="8"/>
  <c r="O2685" i="8"/>
  <c r="P2685" i="8"/>
  <c r="Y2685" i="8"/>
  <c r="Z2685" i="8"/>
  <c r="BD2685" i="8" s="1"/>
  <c r="AA2685" i="8"/>
  <c r="AC2685" i="8" s="1"/>
  <c r="H2686" i="8"/>
  <c r="I2686" i="8"/>
  <c r="J2686" i="8"/>
  <c r="K2686" i="8"/>
  <c r="L2686" i="8"/>
  <c r="M2686" i="8"/>
  <c r="P2686" i="8" s="1"/>
  <c r="N2686" i="8"/>
  <c r="O2686" i="8"/>
  <c r="Y2686" i="8"/>
  <c r="Z2686" i="8"/>
  <c r="BD2686" i="8" s="1"/>
  <c r="AA2686" i="8"/>
  <c r="AC2686" i="8" s="1"/>
  <c r="H2687" i="8"/>
  <c r="I2687" i="8"/>
  <c r="J2687" i="8"/>
  <c r="K2687" i="8"/>
  <c r="L2687" i="8"/>
  <c r="M2687" i="8"/>
  <c r="N2687" i="8"/>
  <c r="O2687" i="8"/>
  <c r="P2687" i="8"/>
  <c r="Y2687" i="8"/>
  <c r="Z2687" i="8"/>
  <c r="BD2687" i="8" s="1"/>
  <c r="AA2687" i="8"/>
  <c r="AC2687" i="8" s="1"/>
  <c r="H2688" i="8"/>
  <c r="I2688" i="8"/>
  <c r="J2688" i="8"/>
  <c r="K2688" i="8"/>
  <c r="L2688" i="8"/>
  <c r="M2688" i="8"/>
  <c r="P2688" i="8" s="1"/>
  <c r="N2688" i="8"/>
  <c r="O2688" i="8"/>
  <c r="Y2688" i="8"/>
  <c r="Z2688" i="8"/>
  <c r="BD2688" i="8" s="1"/>
  <c r="AA2688" i="8"/>
  <c r="AC2688" i="8" s="1"/>
  <c r="H2689" i="8"/>
  <c r="I2689" i="8"/>
  <c r="J2689" i="8"/>
  <c r="K2689" i="8"/>
  <c r="L2689" i="8"/>
  <c r="M2689" i="8"/>
  <c r="P2689" i="8" s="1"/>
  <c r="N2689" i="8"/>
  <c r="O2689" i="8"/>
  <c r="Y2689" i="8"/>
  <c r="Z2689" i="8"/>
  <c r="BD2689" i="8" s="1"/>
  <c r="AA2689" i="8"/>
  <c r="AC2689" i="8" s="1"/>
  <c r="H2690" i="8"/>
  <c r="I2690" i="8"/>
  <c r="J2690" i="8"/>
  <c r="K2690" i="8"/>
  <c r="L2690" i="8"/>
  <c r="M2690" i="8"/>
  <c r="P2690" i="8" s="1"/>
  <c r="N2690" i="8"/>
  <c r="O2690" i="8"/>
  <c r="Y2690" i="8"/>
  <c r="Z2690" i="8"/>
  <c r="BD2690" i="8" s="1"/>
  <c r="AA2690" i="8"/>
  <c r="AC2690" i="8" s="1"/>
  <c r="H2691" i="8"/>
  <c r="I2691" i="8"/>
  <c r="J2691" i="8"/>
  <c r="K2691" i="8"/>
  <c r="L2691" i="8"/>
  <c r="M2691" i="8"/>
  <c r="P2691" i="8" s="1"/>
  <c r="N2691" i="8"/>
  <c r="O2691" i="8"/>
  <c r="Y2691" i="8"/>
  <c r="Z2691" i="8"/>
  <c r="BD2691" i="8" s="1"/>
  <c r="AA2691" i="8"/>
  <c r="AC2691" i="8" s="1"/>
  <c r="H2692" i="8"/>
  <c r="I2692" i="8"/>
  <c r="J2692" i="8"/>
  <c r="K2692" i="8"/>
  <c r="L2692" i="8"/>
  <c r="M2692" i="8"/>
  <c r="P2692" i="8" s="1"/>
  <c r="N2692" i="8"/>
  <c r="O2692" i="8"/>
  <c r="Y2692" i="8"/>
  <c r="Z2692" i="8"/>
  <c r="BD2692" i="8" s="1"/>
  <c r="AA2692" i="8"/>
  <c r="AC2692" i="8" s="1"/>
  <c r="H2693" i="8"/>
  <c r="I2693" i="8"/>
  <c r="J2693" i="8"/>
  <c r="K2693" i="8"/>
  <c r="L2693" i="8"/>
  <c r="M2693" i="8"/>
  <c r="P2693" i="8" s="1"/>
  <c r="N2693" i="8"/>
  <c r="O2693" i="8"/>
  <c r="Y2693" i="8"/>
  <c r="Z2693" i="8"/>
  <c r="AA2693" i="8"/>
  <c r="AC2693" i="8" s="1"/>
  <c r="BD2693" i="8"/>
  <c r="H2694" i="8"/>
  <c r="I2694" i="8"/>
  <c r="J2694" i="8"/>
  <c r="K2694" i="8"/>
  <c r="L2694" i="8"/>
  <c r="M2694" i="8"/>
  <c r="P2694" i="8" s="1"/>
  <c r="N2694" i="8"/>
  <c r="O2694" i="8"/>
  <c r="Y2694" i="8"/>
  <c r="Z2694" i="8"/>
  <c r="BD2694" i="8" s="1"/>
  <c r="AA2694" i="8"/>
  <c r="AC2694" i="8" s="1"/>
  <c r="H2695" i="8"/>
  <c r="I2695" i="8"/>
  <c r="J2695" i="8"/>
  <c r="K2695" i="8"/>
  <c r="L2695" i="8"/>
  <c r="M2695" i="8"/>
  <c r="P2695" i="8" s="1"/>
  <c r="N2695" i="8"/>
  <c r="O2695" i="8"/>
  <c r="Y2695" i="8"/>
  <c r="Z2695" i="8"/>
  <c r="BD2695" i="8" s="1"/>
  <c r="AA2695" i="8"/>
  <c r="AC2695" i="8"/>
  <c r="H2696" i="8"/>
  <c r="I2696" i="8"/>
  <c r="J2696" i="8"/>
  <c r="K2696" i="8"/>
  <c r="L2696" i="8"/>
  <c r="M2696" i="8"/>
  <c r="P2696" i="8" s="1"/>
  <c r="N2696" i="8"/>
  <c r="O2696" i="8"/>
  <c r="Y2696" i="8"/>
  <c r="Z2696" i="8"/>
  <c r="BD2696" i="8" s="1"/>
  <c r="AA2696" i="8"/>
  <c r="AC2696" i="8"/>
  <c r="H2697" i="8"/>
  <c r="I2697" i="8"/>
  <c r="J2697" i="8"/>
  <c r="K2697" i="8"/>
  <c r="L2697" i="8"/>
  <c r="M2697" i="8"/>
  <c r="N2697" i="8"/>
  <c r="O2697" i="8"/>
  <c r="P2697" i="8"/>
  <c r="Y2697" i="8"/>
  <c r="Z2697" i="8"/>
  <c r="BD2697" i="8" s="1"/>
  <c r="AA2697" i="8"/>
  <c r="AC2697" i="8"/>
  <c r="H2698" i="8"/>
  <c r="I2698" i="8"/>
  <c r="J2698" i="8"/>
  <c r="K2698" i="8"/>
  <c r="L2698" i="8"/>
  <c r="M2698" i="8"/>
  <c r="P2698" i="8" s="1"/>
  <c r="N2698" i="8"/>
  <c r="O2698" i="8"/>
  <c r="Y2698" i="8"/>
  <c r="Z2698" i="8"/>
  <c r="BD2698" i="8" s="1"/>
  <c r="AA2698" i="8"/>
  <c r="AC2698" i="8" s="1"/>
  <c r="H2699" i="8"/>
  <c r="I2699" i="8"/>
  <c r="J2699" i="8"/>
  <c r="K2699" i="8"/>
  <c r="L2699" i="8"/>
  <c r="M2699" i="8"/>
  <c r="P2699" i="8" s="1"/>
  <c r="N2699" i="8"/>
  <c r="O2699" i="8"/>
  <c r="Y2699" i="8"/>
  <c r="Z2699" i="8"/>
  <c r="BD2699" i="8" s="1"/>
  <c r="AA2699" i="8"/>
  <c r="AC2699" i="8" s="1"/>
  <c r="H2700" i="8"/>
  <c r="I2700" i="8"/>
  <c r="J2700" i="8"/>
  <c r="K2700" i="8"/>
  <c r="L2700" i="8"/>
  <c r="M2700" i="8"/>
  <c r="N2700" i="8"/>
  <c r="O2700" i="8"/>
  <c r="Y2700" i="8"/>
  <c r="Z2700" i="8"/>
  <c r="BD2700" i="8" s="1"/>
  <c r="AA2700" i="8"/>
  <c r="AC2700" i="8" s="1"/>
  <c r="H2701" i="8"/>
  <c r="I2701" i="8"/>
  <c r="J2701" i="8"/>
  <c r="K2701" i="8"/>
  <c r="L2701" i="8"/>
  <c r="M2701" i="8"/>
  <c r="N2701" i="8"/>
  <c r="O2701" i="8"/>
  <c r="Y2701" i="8"/>
  <c r="Z2701" i="8"/>
  <c r="BD2701" i="8" s="1"/>
  <c r="AA2701" i="8"/>
  <c r="AC2701" i="8" s="1"/>
  <c r="H2702" i="8"/>
  <c r="I2702" i="8"/>
  <c r="J2702" i="8"/>
  <c r="K2702" i="8"/>
  <c r="L2702" i="8"/>
  <c r="M2702" i="8"/>
  <c r="N2702" i="8"/>
  <c r="O2702" i="8"/>
  <c r="Y2702" i="8"/>
  <c r="Z2702" i="8"/>
  <c r="BD2702" i="8" s="1"/>
  <c r="AA2702" i="8"/>
  <c r="AC2702" i="8" s="1"/>
  <c r="H2703" i="8"/>
  <c r="I2703" i="8"/>
  <c r="J2703" i="8"/>
  <c r="K2703" i="8"/>
  <c r="L2703" i="8"/>
  <c r="M2703" i="8"/>
  <c r="N2703" i="8"/>
  <c r="O2703" i="8"/>
  <c r="P2703" i="8"/>
  <c r="Y2703" i="8"/>
  <c r="Z2703" i="8"/>
  <c r="BD2703" i="8" s="1"/>
  <c r="AA2703" i="8"/>
  <c r="AC2703" i="8" s="1"/>
  <c r="H2704" i="8"/>
  <c r="I2704" i="8"/>
  <c r="J2704" i="8"/>
  <c r="K2704" i="8"/>
  <c r="L2704" i="8"/>
  <c r="M2704" i="8"/>
  <c r="N2704" i="8"/>
  <c r="O2704" i="8"/>
  <c r="Y2704" i="8"/>
  <c r="Z2704" i="8"/>
  <c r="BD2704" i="8" s="1"/>
  <c r="AA2704" i="8"/>
  <c r="AC2704" i="8" s="1"/>
  <c r="H2705" i="8"/>
  <c r="I2705" i="8"/>
  <c r="J2705" i="8"/>
  <c r="K2705" i="8"/>
  <c r="L2705" i="8"/>
  <c r="M2705" i="8"/>
  <c r="N2705" i="8"/>
  <c r="P2705" i="8" s="1"/>
  <c r="O2705" i="8"/>
  <c r="Y2705" i="8"/>
  <c r="Z2705" i="8"/>
  <c r="BD2705" i="8" s="1"/>
  <c r="AA2705" i="8"/>
  <c r="AC2705" i="8" s="1"/>
  <c r="H2706" i="8"/>
  <c r="I2706" i="8"/>
  <c r="J2706" i="8"/>
  <c r="K2706" i="8"/>
  <c r="L2706" i="8"/>
  <c r="M2706" i="8"/>
  <c r="N2706" i="8"/>
  <c r="O2706" i="8"/>
  <c r="Y2706" i="8"/>
  <c r="Z2706" i="8"/>
  <c r="AA2706" i="8"/>
  <c r="AC2706" i="8" s="1"/>
  <c r="BD2706" i="8"/>
  <c r="H2707" i="8"/>
  <c r="I2707" i="8"/>
  <c r="J2707" i="8"/>
  <c r="K2707" i="8"/>
  <c r="L2707" i="8"/>
  <c r="M2707" i="8"/>
  <c r="N2707" i="8"/>
  <c r="O2707" i="8"/>
  <c r="Y2707" i="8"/>
  <c r="Z2707" i="8"/>
  <c r="BD2707" i="8" s="1"/>
  <c r="AA2707" i="8"/>
  <c r="AC2707" i="8" s="1"/>
  <c r="H2708" i="8"/>
  <c r="I2708" i="8"/>
  <c r="J2708" i="8"/>
  <c r="K2708" i="8"/>
  <c r="L2708" i="8"/>
  <c r="M2708" i="8"/>
  <c r="N2708" i="8"/>
  <c r="O2708" i="8"/>
  <c r="Y2708" i="8"/>
  <c r="Z2708" i="8"/>
  <c r="BD2708" i="8" s="1"/>
  <c r="AA2708" i="8"/>
  <c r="AC2708" i="8" s="1"/>
  <c r="H2709" i="8"/>
  <c r="I2709" i="8"/>
  <c r="J2709" i="8"/>
  <c r="K2709" i="8"/>
  <c r="L2709" i="8"/>
  <c r="M2709" i="8"/>
  <c r="N2709" i="8"/>
  <c r="O2709" i="8"/>
  <c r="Y2709" i="8"/>
  <c r="Z2709" i="8"/>
  <c r="BD2709" i="8" s="1"/>
  <c r="AA2709" i="8"/>
  <c r="AC2709" i="8" s="1"/>
  <c r="H2710" i="8"/>
  <c r="I2710" i="8"/>
  <c r="J2710" i="8"/>
  <c r="K2710" i="8"/>
  <c r="L2710" i="8"/>
  <c r="M2710" i="8"/>
  <c r="N2710" i="8"/>
  <c r="O2710" i="8"/>
  <c r="Y2710" i="8"/>
  <c r="Z2710" i="8"/>
  <c r="BD2710" i="8" s="1"/>
  <c r="AA2710" i="8"/>
  <c r="AC2710" i="8"/>
  <c r="H2711" i="8"/>
  <c r="I2711" i="8"/>
  <c r="J2711" i="8"/>
  <c r="K2711" i="8"/>
  <c r="L2711" i="8"/>
  <c r="M2711" i="8"/>
  <c r="P2711" i="8" s="1"/>
  <c r="N2711" i="8"/>
  <c r="O2711" i="8"/>
  <c r="Y2711" i="8"/>
  <c r="Z2711" i="8"/>
  <c r="BD2711" i="8" s="1"/>
  <c r="AA2711" i="8"/>
  <c r="AC2711" i="8" s="1"/>
  <c r="H2712" i="8"/>
  <c r="I2712" i="8"/>
  <c r="J2712" i="8"/>
  <c r="K2712" i="8"/>
  <c r="L2712" i="8"/>
  <c r="M2712" i="8"/>
  <c r="P2712" i="8" s="1"/>
  <c r="N2712" i="8"/>
  <c r="O2712" i="8"/>
  <c r="Y2712" i="8"/>
  <c r="Z2712" i="8"/>
  <c r="BD2712" i="8" s="1"/>
  <c r="AA2712" i="8"/>
  <c r="AC2712" i="8" s="1"/>
  <c r="H2713" i="8"/>
  <c r="I2713" i="8"/>
  <c r="J2713" i="8"/>
  <c r="K2713" i="8"/>
  <c r="L2713" i="8"/>
  <c r="M2713" i="8"/>
  <c r="N2713" i="8"/>
  <c r="O2713" i="8"/>
  <c r="Y2713" i="8"/>
  <c r="Z2713" i="8"/>
  <c r="BD2713" i="8" s="1"/>
  <c r="AA2713" i="8"/>
  <c r="AC2713" i="8"/>
  <c r="H2714" i="8"/>
  <c r="I2714" i="8"/>
  <c r="J2714" i="8"/>
  <c r="K2714" i="8"/>
  <c r="L2714" i="8"/>
  <c r="M2714" i="8"/>
  <c r="P2714" i="8" s="1"/>
  <c r="N2714" i="8"/>
  <c r="O2714" i="8"/>
  <c r="Y2714" i="8"/>
  <c r="Z2714" i="8"/>
  <c r="BD2714" i="8" s="1"/>
  <c r="AA2714" i="8"/>
  <c r="AC2714" i="8" s="1"/>
  <c r="H2715" i="8"/>
  <c r="I2715" i="8"/>
  <c r="J2715" i="8"/>
  <c r="K2715" i="8"/>
  <c r="L2715" i="8"/>
  <c r="M2715" i="8"/>
  <c r="P2715" i="8" s="1"/>
  <c r="N2715" i="8"/>
  <c r="O2715" i="8"/>
  <c r="Y2715" i="8"/>
  <c r="Z2715" i="8"/>
  <c r="BD2715" i="8" s="1"/>
  <c r="AA2715" i="8"/>
  <c r="AC2715" i="8" s="1"/>
  <c r="H2716" i="8"/>
  <c r="I2716" i="8"/>
  <c r="J2716" i="8"/>
  <c r="K2716" i="8"/>
  <c r="L2716" i="8"/>
  <c r="M2716" i="8"/>
  <c r="N2716" i="8"/>
  <c r="O2716" i="8"/>
  <c r="Y2716" i="8"/>
  <c r="Z2716" i="8"/>
  <c r="BD2716" i="8" s="1"/>
  <c r="AA2716" i="8"/>
  <c r="AC2716" i="8" s="1"/>
  <c r="H2717" i="8"/>
  <c r="I2717" i="8"/>
  <c r="J2717" i="8"/>
  <c r="K2717" i="8"/>
  <c r="L2717" i="8"/>
  <c r="M2717" i="8"/>
  <c r="N2717" i="8"/>
  <c r="O2717" i="8"/>
  <c r="Y2717" i="8"/>
  <c r="Z2717" i="8"/>
  <c r="BD2717" i="8" s="1"/>
  <c r="AA2717" i="8"/>
  <c r="AC2717" i="8" s="1"/>
  <c r="H2718" i="8"/>
  <c r="I2718" i="8"/>
  <c r="J2718" i="8"/>
  <c r="K2718" i="8"/>
  <c r="L2718" i="8"/>
  <c r="M2718" i="8"/>
  <c r="N2718" i="8"/>
  <c r="P2718" i="8" s="1"/>
  <c r="O2718" i="8"/>
  <c r="Y2718" i="8"/>
  <c r="Z2718" i="8"/>
  <c r="BD2718" i="8" s="1"/>
  <c r="AA2718" i="8"/>
  <c r="AC2718" i="8" s="1"/>
  <c r="H2719" i="8"/>
  <c r="I2719" i="8"/>
  <c r="J2719" i="8"/>
  <c r="K2719" i="8"/>
  <c r="L2719" i="8"/>
  <c r="M2719" i="8"/>
  <c r="N2719" i="8"/>
  <c r="O2719" i="8"/>
  <c r="Y2719" i="8"/>
  <c r="Z2719" i="8"/>
  <c r="BD2719" i="8" s="1"/>
  <c r="AA2719" i="8"/>
  <c r="AC2719" i="8" s="1"/>
  <c r="H2720" i="8"/>
  <c r="I2720" i="8"/>
  <c r="J2720" i="8"/>
  <c r="K2720" i="8"/>
  <c r="L2720" i="8"/>
  <c r="M2720" i="8"/>
  <c r="N2720" i="8"/>
  <c r="O2720" i="8"/>
  <c r="Y2720" i="8"/>
  <c r="Z2720" i="8"/>
  <c r="BD2720" i="8" s="1"/>
  <c r="AA2720" i="8"/>
  <c r="AC2720" i="8" s="1"/>
  <c r="H2721" i="8"/>
  <c r="I2721" i="8"/>
  <c r="J2721" i="8"/>
  <c r="K2721" i="8"/>
  <c r="L2721" i="8"/>
  <c r="M2721" i="8"/>
  <c r="N2721" i="8"/>
  <c r="O2721" i="8"/>
  <c r="Y2721" i="8"/>
  <c r="Z2721" i="8"/>
  <c r="BD2721" i="8" s="1"/>
  <c r="AA2721" i="8"/>
  <c r="AC2721" i="8" s="1"/>
  <c r="H2722" i="8"/>
  <c r="I2722" i="8"/>
  <c r="J2722" i="8"/>
  <c r="K2722" i="8"/>
  <c r="L2722" i="8"/>
  <c r="M2722" i="8"/>
  <c r="N2722" i="8"/>
  <c r="O2722" i="8"/>
  <c r="Y2722" i="8"/>
  <c r="Z2722" i="8"/>
  <c r="BD2722" i="8" s="1"/>
  <c r="AA2722" i="8"/>
  <c r="AC2722" i="8"/>
  <c r="H2723" i="8"/>
  <c r="I2723" i="8"/>
  <c r="J2723" i="8"/>
  <c r="K2723" i="8"/>
  <c r="L2723" i="8"/>
  <c r="M2723" i="8"/>
  <c r="N2723" i="8"/>
  <c r="P2723" i="8" s="1"/>
  <c r="O2723" i="8"/>
  <c r="Y2723" i="8"/>
  <c r="Z2723" i="8"/>
  <c r="BD2723" i="8" s="1"/>
  <c r="AA2723" i="8"/>
  <c r="AC2723" i="8" s="1"/>
  <c r="H2724" i="8"/>
  <c r="I2724" i="8"/>
  <c r="J2724" i="8"/>
  <c r="K2724" i="8"/>
  <c r="L2724" i="8"/>
  <c r="M2724" i="8"/>
  <c r="N2724" i="8"/>
  <c r="O2724" i="8"/>
  <c r="Y2724" i="8"/>
  <c r="Z2724" i="8"/>
  <c r="BD2724" i="8" s="1"/>
  <c r="AA2724" i="8"/>
  <c r="AC2724" i="8" s="1"/>
  <c r="H2725" i="8"/>
  <c r="I2725" i="8"/>
  <c r="J2725" i="8"/>
  <c r="K2725" i="8"/>
  <c r="L2725" i="8"/>
  <c r="M2725" i="8"/>
  <c r="N2725" i="8"/>
  <c r="O2725" i="8"/>
  <c r="Y2725" i="8"/>
  <c r="Z2725" i="8"/>
  <c r="BD2725" i="8" s="1"/>
  <c r="AA2725" i="8"/>
  <c r="AC2725" i="8" s="1"/>
  <c r="H2726" i="8"/>
  <c r="I2726" i="8"/>
  <c r="J2726" i="8"/>
  <c r="K2726" i="8"/>
  <c r="L2726" i="8"/>
  <c r="M2726" i="8"/>
  <c r="N2726" i="8"/>
  <c r="O2726" i="8"/>
  <c r="Y2726" i="8"/>
  <c r="Z2726" i="8"/>
  <c r="BD2726" i="8" s="1"/>
  <c r="AA2726" i="8"/>
  <c r="AC2726" i="8" s="1"/>
  <c r="H2727" i="8"/>
  <c r="I2727" i="8"/>
  <c r="J2727" i="8"/>
  <c r="K2727" i="8"/>
  <c r="L2727" i="8"/>
  <c r="M2727" i="8"/>
  <c r="N2727" i="8"/>
  <c r="O2727" i="8"/>
  <c r="Y2727" i="8"/>
  <c r="Z2727" i="8"/>
  <c r="BD2727" i="8" s="1"/>
  <c r="AA2727" i="8"/>
  <c r="AC2727" i="8"/>
  <c r="H2728" i="8"/>
  <c r="I2728" i="8"/>
  <c r="J2728" i="8"/>
  <c r="K2728" i="8"/>
  <c r="L2728" i="8"/>
  <c r="M2728" i="8"/>
  <c r="N2728" i="8"/>
  <c r="O2728" i="8"/>
  <c r="P2728" i="8"/>
  <c r="Y2728" i="8"/>
  <c r="Z2728" i="8"/>
  <c r="BD2728" i="8" s="1"/>
  <c r="AA2728" i="8"/>
  <c r="AC2728" i="8"/>
  <c r="H2729" i="8"/>
  <c r="I2729" i="8"/>
  <c r="J2729" i="8"/>
  <c r="K2729" i="8"/>
  <c r="L2729" i="8"/>
  <c r="M2729" i="8"/>
  <c r="P2729" i="8" s="1"/>
  <c r="N2729" i="8"/>
  <c r="O2729" i="8"/>
  <c r="Y2729" i="8"/>
  <c r="Z2729" i="8"/>
  <c r="BD2729" i="8" s="1"/>
  <c r="AA2729" i="8"/>
  <c r="AC2729" i="8" s="1"/>
  <c r="H2730" i="8"/>
  <c r="I2730" i="8"/>
  <c r="J2730" i="8"/>
  <c r="K2730" i="8"/>
  <c r="L2730" i="8"/>
  <c r="M2730" i="8"/>
  <c r="P2730" i="8" s="1"/>
  <c r="N2730" i="8"/>
  <c r="O2730" i="8"/>
  <c r="Y2730" i="8"/>
  <c r="Z2730" i="8"/>
  <c r="BD2730" i="8" s="1"/>
  <c r="AA2730" i="8"/>
  <c r="AC2730" i="8" s="1"/>
  <c r="H2731" i="8"/>
  <c r="I2731" i="8"/>
  <c r="J2731" i="8"/>
  <c r="K2731" i="8"/>
  <c r="L2731" i="8"/>
  <c r="M2731" i="8"/>
  <c r="P2731" i="8" s="1"/>
  <c r="N2731" i="8"/>
  <c r="O2731" i="8"/>
  <c r="Y2731" i="8"/>
  <c r="Z2731" i="8"/>
  <c r="BD2731" i="8" s="1"/>
  <c r="AA2731" i="8"/>
  <c r="AC2731" i="8" s="1"/>
  <c r="H2732" i="8"/>
  <c r="I2732" i="8"/>
  <c r="J2732" i="8"/>
  <c r="K2732" i="8"/>
  <c r="L2732" i="8"/>
  <c r="M2732" i="8"/>
  <c r="P2732" i="8" s="1"/>
  <c r="N2732" i="8"/>
  <c r="O2732" i="8"/>
  <c r="Y2732" i="8"/>
  <c r="Z2732" i="8"/>
  <c r="BD2732" i="8" s="1"/>
  <c r="AA2732" i="8"/>
  <c r="AC2732" i="8" s="1"/>
  <c r="H2733" i="8"/>
  <c r="I2733" i="8"/>
  <c r="J2733" i="8"/>
  <c r="K2733" i="8"/>
  <c r="L2733" i="8"/>
  <c r="M2733" i="8"/>
  <c r="P2733" i="8" s="1"/>
  <c r="N2733" i="8"/>
  <c r="O2733" i="8"/>
  <c r="Y2733" i="8"/>
  <c r="Z2733" i="8"/>
  <c r="BD2733" i="8" s="1"/>
  <c r="AA2733" i="8"/>
  <c r="AC2733" i="8" s="1"/>
  <c r="H2734" i="8"/>
  <c r="I2734" i="8"/>
  <c r="J2734" i="8"/>
  <c r="K2734" i="8"/>
  <c r="L2734" i="8"/>
  <c r="M2734" i="8"/>
  <c r="P2734" i="8" s="1"/>
  <c r="N2734" i="8"/>
  <c r="O2734" i="8"/>
  <c r="Y2734" i="8"/>
  <c r="Z2734" i="8"/>
  <c r="BD2734" i="8" s="1"/>
  <c r="AA2734" i="8"/>
  <c r="AC2734" i="8" s="1"/>
  <c r="H2735" i="8"/>
  <c r="I2735" i="8"/>
  <c r="J2735" i="8"/>
  <c r="K2735" i="8"/>
  <c r="L2735" i="8"/>
  <c r="M2735" i="8"/>
  <c r="N2735" i="8"/>
  <c r="O2735" i="8"/>
  <c r="P2735" i="8"/>
  <c r="Y2735" i="8"/>
  <c r="Z2735" i="8"/>
  <c r="BD2735" i="8" s="1"/>
  <c r="AA2735" i="8"/>
  <c r="AC2735" i="8" s="1"/>
  <c r="H2736" i="8"/>
  <c r="I2736" i="8"/>
  <c r="J2736" i="8"/>
  <c r="K2736" i="8"/>
  <c r="L2736" i="8"/>
  <c r="M2736" i="8"/>
  <c r="P2736" i="8" s="1"/>
  <c r="N2736" i="8"/>
  <c r="O2736" i="8"/>
  <c r="Y2736" i="8"/>
  <c r="Z2736" i="8"/>
  <c r="BD2736" i="8" s="1"/>
  <c r="AA2736" i="8"/>
  <c r="AC2736" i="8" s="1"/>
  <c r="H2737" i="8"/>
  <c r="I2737" i="8"/>
  <c r="J2737" i="8"/>
  <c r="K2737" i="8"/>
  <c r="L2737" i="8"/>
  <c r="M2737" i="8"/>
  <c r="P2737" i="8" s="1"/>
  <c r="N2737" i="8"/>
  <c r="O2737" i="8"/>
  <c r="Y2737" i="8"/>
  <c r="Z2737" i="8"/>
  <c r="BD2737" i="8" s="1"/>
  <c r="AA2737" i="8"/>
  <c r="AC2737" i="8" s="1"/>
  <c r="H2738" i="8"/>
  <c r="I2738" i="8"/>
  <c r="J2738" i="8"/>
  <c r="K2738" i="8"/>
  <c r="L2738" i="8"/>
  <c r="M2738" i="8"/>
  <c r="P2738" i="8" s="1"/>
  <c r="N2738" i="8"/>
  <c r="O2738" i="8"/>
  <c r="Y2738" i="8"/>
  <c r="Z2738" i="8"/>
  <c r="BD2738" i="8" s="1"/>
  <c r="AA2738" i="8"/>
  <c r="AC2738" i="8" s="1"/>
  <c r="H2739" i="8"/>
  <c r="I2739" i="8"/>
  <c r="J2739" i="8"/>
  <c r="K2739" i="8"/>
  <c r="L2739" i="8"/>
  <c r="M2739" i="8"/>
  <c r="N2739" i="8"/>
  <c r="O2739" i="8"/>
  <c r="Y2739" i="8"/>
  <c r="Z2739" i="8"/>
  <c r="BD2739" i="8" s="1"/>
  <c r="AA2739" i="8"/>
  <c r="AC2739" i="8" s="1"/>
  <c r="H2740" i="8"/>
  <c r="I2740" i="8"/>
  <c r="J2740" i="8"/>
  <c r="K2740" i="8"/>
  <c r="L2740" i="8"/>
  <c r="M2740" i="8"/>
  <c r="N2740" i="8"/>
  <c r="O2740" i="8"/>
  <c r="Y2740" i="8"/>
  <c r="Z2740" i="8"/>
  <c r="BD2740" i="8" s="1"/>
  <c r="AA2740" i="8"/>
  <c r="AC2740" i="8" s="1"/>
  <c r="H2741" i="8"/>
  <c r="I2741" i="8"/>
  <c r="J2741" i="8"/>
  <c r="K2741" i="8"/>
  <c r="L2741" i="8"/>
  <c r="M2741" i="8"/>
  <c r="N2741" i="8"/>
  <c r="O2741" i="8"/>
  <c r="Y2741" i="8"/>
  <c r="Z2741" i="8"/>
  <c r="BD2741" i="8" s="1"/>
  <c r="AA2741" i="8"/>
  <c r="AC2741" i="8"/>
  <c r="H2742" i="8"/>
  <c r="I2742" i="8"/>
  <c r="J2742" i="8"/>
  <c r="K2742" i="8"/>
  <c r="L2742" i="8"/>
  <c r="M2742" i="8"/>
  <c r="N2742" i="8"/>
  <c r="O2742" i="8"/>
  <c r="Y2742" i="8"/>
  <c r="Z2742" i="8"/>
  <c r="BD2742" i="8" s="1"/>
  <c r="AA2742" i="8"/>
  <c r="AC2742" i="8" s="1"/>
  <c r="H2743" i="8"/>
  <c r="I2743" i="8"/>
  <c r="J2743" i="8"/>
  <c r="K2743" i="8"/>
  <c r="L2743" i="8"/>
  <c r="M2743" i="8"/>
  <c r="N2743" i="8"/>
  <c r="O2743" i="8"/>
  <c r="Y2743" i="8"/>
  <c r="Z2743" i="8"/>
  <c r="BD2743" i="8" s="1"/>
  <c r="AA2743" i="8"/>
  <c r="AC2743" i="8" s="1"/>
  <c r="H2744" i="8"/>
  <c r="I2744" i="8"/>
  <c r="J2744" i="8"/>
  <c r="K2744" i="8"/>
  <c r="L2744" i="8"/>
  <c r="M2744" i="8"/>
  <c r="N2744" i="8"/>
  <c r="O2744" i="8"/>
  <c r="Y2744" i="8"/>
  <c r="Z2744" i="8"/>
  <c r="BD2744" i="8" s="1"/>
  <c r="AA2744" i="8"/>
  <c r="AC2744" i="8" s="1"/>
  <c r="H2745" i="8"/>
  <c r="I2745" i="8"/>
  <c r="J2745" i="8"/>
  <c r="K2745" i="8"/>
  <c r="L2745" i="8"/>
  <c r="M2745" i="8"/>
  <c r="N2745" i="8"/>
  <c r="O2745" i="8"/>
  <c r="Y2745" i="8"/>
  <c r="Z2745" i="8"/>
  <c r="BD2745" i="8" s="1"/>
  <c r="AA2745" i="8"/>
  <c r="AC2745" i="8"/>
  <c r="H2746" i="8"/>
  <c r="I2746" i="8"/>
  <c r="J2746" i="8"/>
  <c r="K2746" i="8"/>
  <c r="L2746" i="8"/>
  <c r="M2746" i="8"/>
  <c r="P2746" i="8" s="1"/>
  <c r="N2746" i="8"/>
  <c r="O2746" i="8"/>
  <c r="Y2746" i="8"/>
  <c r="Z2746" i="8"/>
  <c r="BD2746" i="8" s="1"/>
  <c r="AA2746" i="8"/>
  <c r="AC2746" i="8" s="1"/>
  <c r="H2747" i="8"/>
  <c r="I2747" i="8"/>
  <c r="J2747" i="8"/>
  <c r="K2747" i="8"/>
  <c r="L2747" i="8"/>
  <c r="M2747" i="8"/>
  <c r="N2747" i="8"/>
  <c r="O2747" i="8"/>
  <c r="Y2747" i="8"/>
  <c r="Z2747" i="8"/>
  <c r="BD2747" i="8" s="1"/>
  <c r="AA2747" i="8"/>
  <c r="AC2747" i="8" s="1"/>
  <c r="H2748" i="8"/>
  <c r="I2748" i="8"/>
  <c r="J2748" i="8"/>
  <c r="K2748" i="8"/>
  <c r="L2748" i="8"/>
  <c r="M2748" i="8"/>
  <c r="P2748" i="8" s="1"/>
  <c r="N2748" i="8"/>
  <c r="O2748" i="8"/>
  <c r="Y2748" i="8"/>
  <c r="Z2748" i="8"/>
  <c r="BD2748" i="8" s="1"/>
  <c r="AA2748" i="8"/>
  <c r="AC2748" i="8"/>
  <c r="H2749" i="8"/>
  <c r="I2749" i="8"/>
  <c r="J2749" i="8"/>
  <c r="K2749" i="8"/>
  <c r="L2749" i="8"/>
  <c r="M2749" i="8"/>
  <c r="P2749" i="8" s="1"/>
  <c r="N2749" i="8"/>
  <c r="O2749" i="8"/>
  <c r="Y2749" i="8"/>
  <c r="Z2749" i="8"/>
  <c r="AA2749" i="8"/>
  <c r="AC2749" i="8" s="1"/>
  <c r="BD2749" i="8"/>
  <c r="H2750" i="8"/>
  <c r="I2750" i="8"/>
  <c r="J2750" i="8"/>
  <c r="K2750" i="8"/>
  <c r="L2750" i="8"/>
  <c r="M2750" i="8"/>
  <c r="N2750" i="8"/>
  <c r="O2750" i="8"/>
  <c r="Y2750" i="8"/>
  <c r="Z2750" i="8"/>
  <c r="BD2750" i="8" s="1"/>
  <c r="AA2750" i="8"/>
  <c r="AC2750" i="8" s="1"/>
  <c r="H2751" i="8"/>
  <c r="I2751" i="8"/>
  <c r="J2751" i="8"/>
  <c r="K2751" i="8"/>
  <c r="L2751" i="8"/>
  <c r="M2751" i="8"/>
  <c r="N2751" i="8"/>
  <c r="O2751" i="8"/>
  <c r="Y2751" i="8"/>
  <c r="Z2751" i="8"/>
  <c r="BD2751" i="8" s="1"/>
  <c r="AA2751" i="8"/>
  <c r="AC2751" i="8" s="1"/>
  <c r="H2752" i="8"/>
  <c r="I2752" i="8"/>
  <c r="J2752" i="8"/>
  <c r="K2752" i="8"/>
  <c r="L2752" i="8"/>
  <c r="M2752" i="8"/>
  <c r="P2752" i="8" s="1"/>
  <c r="N2752" i="8"/>
  <c r="O2752" i="8"/>
  <c r="Y2752" i="8"/>
  <c r="Z2752" i="8"/>
  <c r="BD2752" i="8" s="1"/>
  <c r="AA2752" i="8"/>
  <c r="AC2752" i="8"/>
  <c r="H2753" i="8"/>
  <c r="I2753" i="8"/>
  <c r="J2753" i="8"/>
  <c r="K2753" i="8"/>
  <c r="L2753" i="8"/>
  <c r="M2753" i="8"/>
  <c r="P2753" i="8" s="1"/>
  <c r="N2753" i="8"/>
  <c r="O2753" i="8"/>
  <c r="Y2753" i="8"/>
  <c r="Z2753" i="8"/>
  <c r="AA2753" i="8"/>
  <c r="AC2753" i="8" s="1"/>
  <c r="BD2753" i="8"/>
  <c r="BL2753" i="8"/>
  <c r="H2754" i="8"/>
  <c r="I2754" i="8"/>
  <c r="J2754" i="8"/>
  <c r="K2754" i="8"/>
  <c r="L2754" i="8"/>
  <c r="M2754" i="8"/>
  <c r="P2754" i="8" s="1"/>
  <c r="N2754" i="8"/>
  <c r="O2754" i="8"/>
  <c r="Y2754" i="8"/>
  <c r="Z2754" i="8"/>
  <c r="BD2754" i="8" s="1"/>
  <c r="AA2754" i="8"/>
  <c r="AC2754" i="8"/>
  <c r="BL2754" i="8"/>
  <c r="H2755" i="8"/>
  <c r="I2755" i="8"/>
  <c r="J2755" i="8"/>
  <c r="K2755" i="8"/>
  <c r="L2755" i="8"/>
  <c r="M2755" i="8"/>
  <c r="P2755" i="8" s="1"/>
  <c r="N2755" i="8"/>
  <c r="O2755" i="8"/>
  <c r="Y2755" i="8"/>
  <c r="Z2755" i="8"/>
  <c r="BD2755" i="8" s="1"/>
  <c r="AA2755" i="8"/>
  <c r="AC2755" i="8" s="1"/>
  <c r="BL2755" i="8"/>
  <c r="H2756" i="8"/>
  <c r="I2756" i="8"/>
  <c r="J2756" i="8"/>
  <c r="K2756" i="8"/>
  <c r="L2756" i="8"/>
  <c r="M2756" i="8"/>
  <c r="P2756" i="8" s="1"/>
  <c r="N2756" i="8"/>
  <c r="O2756" i="8"/>
  <c r="Y2756" i="8"/>
  <c r="Z2756" i="8"/>
  <c r="BD2756" i="8" s="1"/>
  <c r="AA2756" i="8"/>
  <c r="AC2756" i="8" s="1"/>
  <c r="BL2756" i="8"/>
  <c r="H2757" i="8"/>
  <c r="I2757" i="8"/>
  <c r="J2757" i="8"/>
  <c r="K2757" i="8"/>
  <c r="L2757" i="8"/>
  <c r="M2757" i="8"/>
  <c r="P2757" i="8" s="1"/>
  <c r="N2757" i="8"/>
  <c r="O2757" i="8"/>
  <c r="Y2757" i="8"/>
  <c r="Z2757" i="8"/>
  <c r="BD2757" i="8" s="1"/>
  <c r="AA2757" i="8"/>
  <c r="AC2757" i="8" s="1"/>
  <c r="BL2757" i="8"/>
  <c r="H2758" i="8"/>
  <c r="I2758" i="8"/>
  <c r="J2758" i="8"/>
  <c r="K2758" i="8"/>
  <c r="L2758" i="8"/>
  <c r="M2758" i="8"/>
  <c r="P2758" i="8" s="1"/>
  <c r="N2758" i="8"/>
  <c r="O2758" i="8"/>
  <c r="Y2758" i="8"/>
  <c r="Z2758" i="8"/>
  <c r="BD2758" i="8" s="1"/>
  <c r="AA2758" i="8"/>
  <c r="AC2758" i="8" s="1"/>
  <c r="BL2758" i="8"/>
  <c r="H2759" i="8"/>
  <c r="I2759" i="8"/>
  <c r="J2759" i="8"/>
  <c r="K2759" i="8"/>
  <c r="L2759" i="8"/>
  <c r="M2759" i="8"/>
  <c r="P2759" i="8" s="1"/>
  <c r="N2759" i="8"/>
  <c r="O2759" i="8"/>
  <c r="Y2759" i="8"/>
  <c r="Z2759" i="8"/>
  <c r="BD2759" i="8" s="1"/>
  <c r="AA2759" i="8"/>
  <c r="AC2759" i="8" s="1"/>
  <c r="BL2759" i="8"/>
  <c r="H2760" i="8"/>
  <c r="I2760" i="8"/>
  <c r="J2760" i="8"/>
  <c r="K2760" i="8"/>
  <c r="L2760" i="8"/>
  <c r="M2760" i="8"/>
  <c r="P2760" i="8" s="1"/>
  <c r="N2760" i="8"/>
  <c r="O2760" i="8"/>
  <c r="Y2760" i="8"/>
  <c r="Z2760" i="8"/>
  <c r="BD2760" i="8" s="1"/>
  <c r="AA2760" i="8"/>
  <c r="AC2760" i="8" s="1"/>
  <c r="BL2760" i="8"/>
  <c r="H2761" i="8"/>
  <c r="I2761" i="8"/>
  <c r="J2761" i="8"/>
  <c r="K2761" i="8"/>
  <c r="L2761" i="8"/>
  <c r="M2761" i="8"/>
  <c r="P2761" i="8" s="1"/>
  <c r="N2761" i="8"/>
  <c r="O2761" i="8"/>
  <c r="Y2761" i="8"/>
  <c r="Z2761" i="8"/>
  <c r="BD2761" i="8" s="1"/>
  <c r="AA2761" i="8"/>
  <c r="AC2761" i="8" s="1"/>
  <c r="BL2761" i="8"/>
  <c r="H2762" i="8"/>
  <c r="I2762" i="8"/>
  <c r="J2762" i="8"/>
  <c r="K2762" i="8"/>
  <c r="L2762" i="8"/>
  <c r="M2762" i="8"/>
  <c r="P2762" i="8" s="1"/>
  <c r="N2762" i="8"/>
  <c r="O2762" i="8"/>
  <c r="Y2762" i="8"/>
  <c r="Z2762" i="8"/>
  <c r="BD2762" i="8" s="1"/>
  <c r="AA2762" i="8"/>
  <c r="AC2762" i="8" s="1"/>
  <c r="BL2762" i="8"/>
  <c r="H2763" i="8"/>
  <c r="I2763" i="8"/>
  <c r="J2763" i="8"/>
  <c r="K2763" i="8"/>
  <c r="L2763" i="8"/>
  <c r="M2763" i="8"/>
  <c r="P2763" i="8" s="1"/>
  <c r="N2763" i="8"/>
  <c r="O2763" i="8"/>
  <c r="Y2763" i="8"/>
  <c r="Z2763" i="8"/>
  <c r="BD2763" i="8" s="1"/>
  <c r="AA2763" i="8"/>
  <c r="AC2763" i="8" s="1"/>
  <c r="BL2763" i="8"/>
  <c r="H2764" i="8"/>
  <c r="I2764" i="8"/>
  <c r="J2764" i="8"/>
  <c r="K2764" i="8"/>
  <c r="L2764" i="8"/>
  <c r="M2764" i="8"/>
  <c r="P2764" i="8" s="1"/>
  <c r="N2764" i="8"/>
  <c r="O2764" i="8"/>
  <c r="Y2764" i="8"/>
  <c r="Z2764" i="8"/>
  <c r="BD2764" i="8" s="1"/>
  <c r="AA2764" i="8"/>
  <c r="AC2764" i="8" s="1"/>
  <c r="BL2764" i="8"/>
  <c r="H2765" i="8"/>
  <c r="I2765" i="8"/>
  <c r="J2765" i="8"/>
  <c r="K2765" i="8"/>
  <c r="L2765" i="8"/>
  <c r="M2765" i="8"/>
  <c r="P2765" i="8" s="1"/>
  <c r="N2765" i="8"/>
  <c r="O2765" i="8"/>
  <c r="Y2765" i="8"/>
  <c r="Z2765" i="8"/>
  <c r="BD2765" i="8" s="1"/>
  <c r="AA2765" i="8"/>
  <c r="AC2765" i="8" s="1"/>
  <c r="BL2765" i="8"/>
  <c r="H2766" i="8"/>
  <c r="I2766" i="8"/>
  <c r="J2766" i="8"/>
  <c r="K2766" i="8"/>
  <c r="L2766" i="8"/>
  <c r="M2766" i="8"/>
  <c r="P2766" i="8" s="1"/>
  <c r="N2766" i="8"/>
  <c r="O2766" i="8"/>
  <c r="Y2766" i="8"/>
  <c r="Z2766" i="8"/>
  <c r="BD2766" i="8" s="1"/>
  <c r="AA2766" i="8"/>
  <c r="AC2766" i="8" s="1"/>
  <c r="BL2766" i="8"/>
  <c r="H2767" i="8"/>
  <c r="I2767" i="8"/>
  <c r="J2767" i="8"/>
  <c r="K2767" i="8"/>
  <c r="L2767" i="8"/>
  <c r="M2767" i="8"/>
  <c r="P2767" i="8" s="1"/>
  <c r="N2767" i="8"/>
  <c r="O2767" i="8"/>
  <c r="Y2767" i="8"/>
  <c r="Z2767" i="8"/>
  <c r="BD2767" i="8" s="1"/>
  <c r="AA2767" i="8"/>
  <c r="AC2767" i="8" s="1"/>
  <c r="BL2767" i="8"/>
  <c r="H2768" i="8"/>
  <c r="I2768" i="8"/>
  <c r="J2768" i="8"/>
  <c r="K2768" i="8"/>
  <c r="L2768" i="8"/>
  <c r="M2768" i="8"/>
  <c r="P2768" i="8" s="1"/>
  <c r="N2768" i="8"/>
  <c r="O2768" i="8"/>
  <c r="Y2768" i="8"/>
  <c r="Z2768" i="8"/>
  <c r="BD2768" i="8" s="1"/>
  <c r="AA2768" i="8"/>
  <c r="AC2768" i="8" s="1"/>
  <c r="BL2768" i="8"/>
  <c r="H2769" i="8"/>
  <c r="I2769" i="8"/>
  <c r="J2769" i="8"/>
  <c r="K2769" i="8"/>
  <c r="L2769" i="8"/>
  <c r="M2769" i="8"/>
  <c r="P2769" i="8" s="1"/>
  <c r="N2769" i="8"/>
  <c r="O2769" i="8"/>
  <c r="Y2769" i="8"/>
  <c r="Z2769" i="8"/>
  <c r="AA2769" i="8"/>
  <c r="AC2769" i="8" s="1"/>
  <c r="BD2769" i="8"/>
  <c r="BL2769" i="8"/>
  <c r="H2770" i="8"/>
  <c r="I2770" i="8"/>
  <c r="J2770" i="8"/>
  <c r="K2770" i="8"/>
  <c r="L2770" i="8"/>
  <c r="M2770" i="8"/>
  <c r="P2770" i="8" s="1"/>
  <c r="N2770" i="8"/>
  <c r="O2770" i="8"/>
  <c r="Y2770" i="8"/>
  <c r="Z2770" i="8"/>
  <c r="BD2770" i="8" s="1"/>
  <c r="AA2770" i="8"/>
  <c r="AC2770" i="8" s="1"/>
  <c r="BL2770" i="8"/>
  <c r="H2771" i="8"/>
  <c r="I2771" i="8"/>
  <c r="J2771" i="8"/>
  <c r="K2771" i="8"/>
  <c r="L2771" i="8"/>
  <c r="M2771" i="8"/>
  <c r="P2771" i="8" s="1"/>
  <c r="N2771" i="8"/>
  <c r="O2771" i="8"/>
  <c r="Y2771" i="8"/>
  <c r="Z2771" i="8"/>
  <c r="BD2771" i="8" s="1"/>
  <c r="AA2771" i="8"/>
  <c r="AC2771" i="8" s="1"/>
  <c r="BL2771" i="8"/>
  <c r="H2772" i="8"/>
  <c r="I2772" i="8"/>
  <c r="J2772" i="8"/>
  <c r="K2772" i="8"/>
  <c r="L2772" i="8"/>
  <c r="M2772" i="8"/>
  <c r="P2772" i="8" s="1"/>
  <c r="N2772" i="8"/>
  <c r="O2772" i="8"/>
  <c r="Y2772" i="8"/>
  <c r="Z2772" i="8"/>
  <c r="BD2772" i="8" s="1"/>
  <c r="AA2772" i="8"/>
  <c r="AC2772" i="8" s="1"/>
  <c r="BL2772" i="8"/>
  <c r="H2773" i="8"/>
  <c r="I2773" i="8"/>
  <c r="J2773" i="8"/>
  <c r="K2773" i="8"/>
  <c r="L2773" i="8"/>
  <c r="M2773" i="8"/>
  <c r="P2773" i="8" s="1"/>
  <c r="N2773" i="8"/>
  <c r="O2773" i="8"/>
  <c r="Y2773" i="8"/>
  <c r="Z2773" i="8"/>
  <c r="BD2773" i="8" s="1"/>
  <c r="AA2773" i="8"/>
  <c r="AC2773" i="8" s="1"/>
  <c r="BL2773" i="8"/>
  <c r="H2774" i="8"/>
  <c r="I2774" i="8"/>
  <c r="J2774" i="8"/>
  <c r="K2774" i="8"/>
  <c r="L2774" i="8"/>
  <c r="M2774" i="8"/>
  <c r="P2774" i="8" s="1"/>
  <c r="N2774" i="8"/>
  <c r="O2774" i="8"/>
  <c r="Y2774" i="8"/>
  <c r="Z2774" i="8"/>
  <c r="BD2774" i="8" s="1"/>
  <c r="AA2774" i="8"/>
  <c r="AC2774" i="8" s="1"/>
  <c r="BL2774" i="8"/>
  <c r="H2775" i="8"/>
  <c r="I2775" i="8"/>
  <c r="J2775" i="8"/>
  <c r="K2775" i="8"/>
  <c r="L2775" i="8"/>
  <c r="M2775" i="8"/>
  <c r="P2775" i="8" s="1"/>
  <c r="N2775" i="8"/>
  <c r="O2775" i="8"/>
  <c r="Y2775" i="8"/>
  <c r="Z2775" i="8"/>
  <c r="AA2775" i="8"/>
  <c r="AC2775" i="8"/>
  <c r="BD2775" i="8"/>
  <c r="BL2775" i="8"/>
  <c r="H2776" i="8"/>
  <c r="I2776" i="8"/>
  <c r="J2776" i="8"/>
  <c r="K2776" i="8"/>
  <c r="L2776" i="8"/>
  <c r="M2776" i="8"/>
  <c r="P2776" i="8" s="1"/>
  <c r="N2776" i="8"/>
  <c r="O2776" i="8"/>
  <c r="Y2776" i="8"/>
  <c r="Z2776" i="8"/>
  <c r="BD2776" i="8" s="1"/>
  <c r="AA2776" i="8"/>
  <c r="AC2776" i="8" s="1"/>
  <c r="H2777" i="8"/>
  <c r="I2777" i="8"/>
  <c r="J2777" i="8"/>
  <c r="K2777" i="8"/>
  <c r="L2777" i="8"/>
  <c r="M2777" i="8"/>
  <c r="N2777" i="8"/>
  <c r="O2777" i="8"/>
  <c r="Y2777" i="8"/>
  <c r="Z2777" i="8"/>
  <c r="BD2777" i="8" s="1"/>
  <c r="AA2777" i="8"/>
  <c r="AC2777" i="8" s="1"/>
  <c r="H2778" i="8"/>
  <c r="I2778" i="8"/>
  <c r="J2778" i="8"/>
  <c r="K2778" i="8"/>
  <c r="L2778" i="8"/>
  <c r="M2778" i="8"/>
  <c r="N2778" i="8"/>
  <c r="O2778" i="8"/>
  <c r="Y2778" i="8"/>
  <c r="Z2778" i="8"/>
  <c r="BD2778" i="8" s="1"/>
  <c r="AA2778" i="8"/>
  <c r="AC2778" i="8" s="1"/>
  <c r="H2779" i="8"/>
  <c r="I2779" i="8"/>
  <c r="J2779" i="8"/>
  <c r="K2779" i="8"/>
  <c r="L2779" i="8"/>
  <c r="M2779" i="8"/>
  <c r="N2779" i="8"/>
  <c r="O2779" i="8"/>
  <c r="Y2779" i="8"/>
  <c r="Z2779" i="8"/>
  <c r="BD2779" i="8" s="1"/>
  <c r="AA2779" i="8"/>
  <c r="AC2779" i="8" s="1"/>
  <c r="H2780" i="8"/>
  <c r="I2780" i="8"/>
  <c r="J2780" i="8"/>
  <c r="K2780" i="8"/>
  <c r="L2780" i="8"/>
  <c r="M2780" i="8"/>
  <c r="P2780" i="8" s="1"/>
  <c r="N2780" i="8"/>
  <c r="O2780" i="8"/>
  <c r="Y2780" i="8"/>
  <c r="Z2780" i="8"/>
  <c r="AA2780" i="8"/>
  <c r="AC2780" i="8" s="1"/>
  <c r="BD2780" i="8"/>
  <c r="H2781" i="8"/>
  <c r="I2781" i="8"/>
  <c r="J2781" i="8"/>
  <c r="K2781" i="8"/>
  <c r="L2781" i="8"/>
  <c r="M2781" i="8"/>
  <c r="N2781" i="8"/>
  <c r="O2781" i="8"/>
  <c r="Y2781" i="8"/>
  <c r="Z2781" i="8"/>
  <c r="BD2781" i="8" s="1"/>
  <c r="AA2781" i="8"/>
  <c r="AC2781" i="8" s="1"/>
  <c r="H2782" i="8"/>
  <c r="I2782" i="8"/>
  <c r="J2782" i="8"/>
  <c r="K2782" i="8"/>
  <c r="L2782" i="8"/>
  <c r="M2782" i="8"/>
  <c r="N2782" i="8"/>
  <c r="O2782" i="8"/>
  <c r="Y2782" i="8"/>
  <c r="Z2782" i="8"/>
  <c r="BD2782" i="8" s="1"/>
  <c r="AA2782" i="8"/>
  <c r="AC2782" i="8" s="1"/>
  <c r="H2783" i="8"/>
  <c r="I2783" i="8"/>
  <c r="J2783" i="8"/>
  <c r="K2783" i="8"/>
  <c r="L2783" i="8"/>
  <c r="M2783" i="8"/>
  <c r="N2783" i="8"/>
  <c r="O2783" i="8"/>
  <c r="Y2783" i="8"/>
  <c r="Z2783" i="8"/>
  <c r="BD2783" i="8" s="1"/>
  <c r="AA2783" i="8"/>
  <c r="AC2783" i="8" s="1"/>
  <c r="H2784" i="8"/>
  <c r="I2784" i="8"/>
  <c r="J2784" i="8"/>
  <c r="K2784" i="8"/>
  <c r="L2784" i="8"/>
  <c r="M2784" i="8"/>
  <c r="P2784" i="8" s="1"/>
  <c r="N2784" i="8"/>
  <c r="O2784" i="8"/>
  <c r="Y2784" i="8"/>
  <c r="Z2784" i="8"/>
  <c r="AA2784" i="8"/>
  <c r="AC2784" i="8"/>
  <c r="BD2784" i="8"/>
  <c r="H2785" i="8"/>
  <c r="I2785" i="8"/>
  <c r="J2785" i="8"/>
  <c r="K2785" i="8"/>
  <c r="L2785" i="8"/>
  <c r="N2785" i="8"/>
  <c r="O2785" i="8"/>
  <c r="Y2785" i="8"/>
  <c r="Z2785" i="8"/>
  <c r="BD2785" i="8" s="1"/>
  <c r="AA2785" i="8"/>
  <c r="AC2785" i="8" s="1"/>
  <c r="H2786" i="8"/>
  <c r="I2786" i="8"/>
  <c r="J2786" i="8"/>
  <c r="K2786" i="8"/>
  <c r="L2786" i="8"/>
  <c r="M2786" i="8"/>
  <c r="N2786" i="8"/>
  <c r="O2786" i="8"/>
  <c r="Y2786" i="8"/>
  <c r="Z2786" i="8"/>
  <c r="BD2786" i="8" s="1"/>
  <c r="AA2786" i="8"/>
  <c r="AC2786" i="8" s="1"/>
  <c r="H2787" i="8"/>
  <c r="I2787" i="8"/>
  <c r="J2787" i="8"/>
  <c r="K2787" i="8"/>
  <c r="L2787" i="8"/>
  <c r="M2787" i="8"/>
  <c r="N2787" i="8"/>
  <c r="O2787" i="8"/>
  <c r="Y2787" i="8"/>
  <c r="Z2787" i="8"/>
  <c r="BD2787" i="8" s="1"/>
  <c r="AA2787" i="8"/>
  <c r="AC2787" i="8" s="1"/>
  <c r="H2788" i="8"/>
  <c r="I2788" i="8"/>
  <c r="J2788" i="8"/>
  <c r="K2788" i="8"/>
  <c r="L2788" i="8"/>
  <c r="M2788" i="8"/>
  <c r="N2788" i="8"/>
  <c r="O2788" i="8"/>
  <c r="Y2788" i="8"/>
  <c r="Z2788" i="8"/>
  <c r="BD2788" i="8" s="1"/>
  <c r="AA2788" i="8"/>
  <c r="AC2788" i="8"/>
  <c r="H2789" i="8"/>
  <c r="I2789" i="8"/>
  <c r="J2789" i="8"/>
  <c r="K2789" i="8"/>
  <c r="L2789" i="8"/>
  <c r="M2789" i="8"/>
  <c r="N2789" i="8"/>
  <c r="O2789" i="8"/>
  <c r="Y2789" i="8"/>
  <c r="Z2789" i="8"/>
  <c r="BD2789" i="8" s="1"/>
  <c r="AA2789" i="8"/>
  <c r="AC2789" i="8"/>
  <c r="H2790" i="8"/>
  <c r="I2790" i="8"/>
  <c r="J2790" i="8"/>
  <c r="K2790" i="8"/>
  <c r="L2790" i="8"/>
  <c r="M2790" i="8"/>
  <c r="P2790" i="8" s="1"/>
  <c r="N2790" i="8"/>
  <c r="O2790" i="8"/>
  <c r="Y2790" i="8"/>
  <c r="Z2790" i="8"/>
  <c r="BD2790" i="8" s="1"/>
  <c r="AA2790" i="8"/>
  <c r="AC2790" i="8" s="1"/>
  <c r="H2791" i="8"/>
  <c r="I2791" i="8"/>
  <c r="J2791" i="8"/>
  <c r="K2791" i="8"/>
  <c r="L2791" i="8"/>
  <c r="M2791" i="8"/>
  <c r="N2791" i="8"/>
  <c r="O2791" i="8"/>
  <c r="Y2791" i="8"/>
  <c r="Z2791" i="8"/>
  <c r="BD2791" i="8" s="1"/>
  <c r="AA2791" i="8"/>
  <c r="AC2791" i="8" s="1"/>
  <c r="H2792" i="8"/>
  <c r="I2792" i="8"/>
  <c r="J2792" i="8"/>
  <c r="K2792" i="8"/>
  <c r="L2792" i="8"/>
  <c r="M2792" i="8"/>
  <c r="N2792" i="8"/>
  <c r="O2792" i="8"/>
  <c r="Y2792" i="8"/>
  <c r="Z2792" i="8"/>
  <c r="AA2792" i="8"/>
  <c r="AC2792" i="8" s="1"/>
  <c r="BD2792" i="8"/>
  <c r="H2793" i="8"/>
  <c r="I2793" i="8"/>
  <c r="J2793" i="8"/>
  <c r="K2793" i="8"/>
  <c r="L2793" i="8"/>
  <c r="M2793" i="8"/>
  <c r="N2793" i="8"/>
  <c r="O2793" i="8"/>
  <c r="Y2793" i="8"/>
  <c r="Z2793" i="8"/>
  <c r="BD2793" i="8" s="1"/>
  <c r="AA2793" i="8"/>
  <c r="AC2793" i="8" s="1"/>
  <c r="H2794" i="8"/>
  <c r="I2794" i="8"/>
  <c r="J2794" i="8"/>
  <c r="K2794" i="8"/>
  <c r="L2794" i="8"/>
  <c r="M2794" i="8"/>
  <c r="N2794" i="8"/>
  <c r="O2794" i="8"/>
  <c r="Y2794" i="8"/>
  <c r="Z2794" i="8"/>
  <c r="BD2794" i="8" s="1"/>
  <c r="AA2794" i="8"/>
  <c r="AC2794" i="8" s="1"/>
  <c r="H2795" i="8"/>
  <c r="I2795" i="8"/>
  <c r="J2795" i="8"/>
  <c r="K2795" i="8"/>
  <c r="L2795" i="8"/>
  <c r="M2795" i="8"/>
  <c r="N2795" i="8"/>
  <c r="O2795" i="8"/>
  <c r="Y2795" i="8"/>
  <c r="Z2795" i="8"/>
  <c r="BD2795" i="8" s="1"/>
  <c r="AA2795" i="8"/>
  <c r="AC2795" i="8" s="1"/>
  <c r="H2796" i="8"/>
  <c r="I2796" i="8"/>
  <c r="J2796" i="8"/>
  <c r="K2796" i="8"/>
  <c r="L2796" i="8"/>
  <c r="M2796" i="8"/>
  <c r="P2796" i="8" s="1"/>
  <c r="N2796" i="8"/>
  <c r="O2796" i="8"/>
  <c r="Y2796" i="8"/>
  <c r="Z2796" i="8"/>
  <c r="BD2796" i="8" s="1"/>
  <c r="AA2796" i="8"/>
  <c r="AC2796" i="8"/>
  <c r="H2797" i="8"/>
  <c r="I2797" i="8"/>
  <c r="J2797" i="8"/>
  <c r="K2797" i="8"/>
  <c r="L2797" i="8"/>
  <c r="M2797" i="8"/>
  <c r="N2797" i="8"/>
  <c r="O2797" i="8"/>
  <c r="Y2797" i="8"/>
  <c r="Z2797" i="8"/>
  <c r="BD2797" i="8" s="1"/>
  <c r="AA2797" i="8"/>
  <c r="AC2797" i="8" s="1"/>
  <c r="H2798" i="8"/>
  <c r="I2798" i="8"/>
  <c r="J2798" i="8"/>
  <c r="K2798" i="8"/>
  <c r="L2798" i="8"/>
  <c r="M2798" i="8"/>
  <c r="N2798" i="8"/>
  <c r="O2798" i="8"/>
  <c r="Y2798" i="8"/>
  <c r="Z2798" i="8"/>
  <c r="BD2798" i="8" s="1"/>
  <c r="AA2798" i="8"/>
  <c r="AC2798" i="8"/>
  <c r="H2799" i="8"/>
  <c r="I2799" i="8"/>
  <c r="J2799" i="8"/>
  <c r="K2799" i="8"/>
  <c r="L2799" i="8"/>
  <c r="M2799" i="8"/>
  <c r="N2799" i="8"/>
  <c r="O2799" i="8"/>
  <c r="Y2799" i="8"/>
  <c r="Z2799" i="8"/>
  <c r="BD2799" i="8" s="1"/>
  <c r="AA2799" i="8"/>
  <c r="AC2799" i="8" s="1"/>
  <c r="H2800" i="8"/>
  <c r="I2800" i="8"/>
  <c r="J2800" i="8"/>
  <c r="K2800" i="8"/>
  <c r="L2800" i="8"/>
  <c r="M2800" i="8"/>
  <c r="N2800" i="8"/>
  <c r="O2800" i="8"/>
  <c r="Y2800" i="8"/>
  <c r="Z2800" i="8"/>
  <c r="BD2800" i="8" s="1"/>
  <c r="AA2800" i="8"/>
  <c r="AC2800" i="8" s="1"/>
  <c r="H2801" i="8"/>
  <c r="I2801" i="8"/>
  <c r="J2801" i="8"/>
  <c r="K2801" i="8"/>
  <c r="L2801" i="8"/>
  <c r="M2801" i="8"/>
  <c r="N2801" i="8"/>
  <c r="O2801" i="8"/>
  <c r="Y2801" i="8"/>
  <c r="Z2801" i="8"/>
  <c r="BD2801" i="8" s="1"/>
  <c r="AA2801" i="8"/>
  <c r="AC2801" i="8" s="1"/>
  <c r="H2802" i="8"/>
  <c r="I2802" i="8"/>
  <c r="J2802" i="8"/>
  <c r="K2802" i="8"/>
  <c r="L2802" i="8"/>
  <c r="M2802" i="8"/>
  <c r="P2802" i="8" s="1"/>
  <c r="N2802" i="8"/>
  <c r="O2802" i="8"/>
  <c r="Y2802" i="8"/>
  <c r="Z2802" i="8"/>
  <c r="BD2802" i="8" s="1"/>
  <c r="AA2802" i="8"/>
  <c r="AC2802" i="8" s="1"/>
  <c r="H2803" i="8"/>
  <c r="I2803" i="8"/>
  <c r="J2803" i="8"/>
  <c r="K2803" i="8"/>
  <c r="L2803" i="8"/>
  <c r="M2803" i="8"/>
  <c r="N2803" i="8"/>
  <c r="O2803" i="8"/>
  <c r="Y2803" i="8"/>
  <c r="Z2803" i="8"/>
  <c r="BD2803" i="8" s="1"/>
  <c r="AA2803" i="8"/>
  <c r="AC2803" i="8" s="1"/>
  <c r="H2804" i="8"/>
  <c r="I2804" i="8"/>
  <c r="J2804" i="8"/>
  <c r="K2804" i="8"/>
  <c r="L2804" i="8"/>
  <c r="M2804" i="8"/>
  <c r="P2804" i="8" s="1"/>
  <c r="N2804" i="8"/>
  <c r="O2804" i="8"/>
  <c r="Y2804" i="8"/>
  <c r="Z2804" i="8"/>
  <c r="BD2804" i="8" s="1"/>
  <c r="AA2804" i="8"/>
  <c r="AC2804" i="8"/>
  <c r="H2805" i="8"/>
  <c r="I2805" i="8"/>
  <c r="J2805" i="8"/>
  <c r="K2805" i="8"/>
  <c r="L2805" i="8"/>
  <c r="M2805" i="8"/>
  <c r="P2805" i="8" s="1"/>
  <c r="N2805" i="8"/>
  <c r="O2805" i="8"/>
  <c r="Y2805" i="8"/>
  <c r="Z2805" i="8"/>
  <c r="BD2805" i="8" s="1"/>
  <c r="AA2805" i="8"/>
  <c r="AC2805" i="8" s="1"/>
  <c r="H2806" i="8"/>
  <c r="I2806" i="8"/>
  <c r="J2806" i="8"/>
  <c r="K2806" i="8"/>
  <c r="L2806" i="8"/>
  <c r="M2806" i="8"/>
  <c r="P2806" i="8" s="1"/>
  <c r="N2806" i="8"/>
  <c r="O2806" i="8"/>
  <c r="Y2806" i="8"/>
  <c r="Z2806" i="8"/>
  <c r="BD2806" i="8" s="1"/>
  <c r="AA2806" i="8"/>
  <c r="AC2806" i="8" s="1"/>
  <c r="H2807" i="8"/>
  <c r="I2807" i="8"/>
  <c r="J2807" i="8"/>
  <c r="K2807" i="8"/>
  <c r="L2807" i="8"/>
  <c r="M2807" i="8"/>
  <c r="P2807" i="8" s="1"/>
  <c r="N2807" i="8"/>
  <c r="O2807" i="8"/>
  <c r="Y2807" i="8"/>
  <c r="Z2807" i="8"/>
  <c r="BD2807" i="8" s="1"/>
  <c r="AA2807" i="8"/>
  <c r="AC2807" i="8" s="1"/>
  <c r="H2808" i="8"/>
  <c r="I2808" i="8"/>
  <c r="J2808" i="8"/>
  <c r="K2808" i="8"/>
  <c r="L2808" i="8"/>
  <c r="M2808" i="8"/>
  <c r="P2808" i="8" s="1"/>
  <c r="N2808" i="8"/>
  <c r="O2808" i="8"/>
  <c r="Y2808" i="8"/>
  <c r="Z2808" i="8"/>
  <c r="BD2808" i="8" s="1"/>
  <c r="AA2808" i="8"/>
  <c r="AC2808" i="8" s="1"/>
  <c r="H2809" i="8"/>
  <c r="I2809" i="8"/>
  <c r="J2809" i="8"/>
  <c r="K2809" i="8"/>
  <c r="L2809" i="8"/>
  <c r="M2809" i="8"/>
  <c r="P2809" i="8" s="1"/>
  <c r="N2809" i="8"/>
  <c r="O2809" i="8"/>
  <c r="Y2809" i="8"/>
  <c r="Z2809" i="8"/>
  <c r="BD2809" i="8" s="1"/>
  <c r="AA2809" i="8"/>
  <c r="AC2809" i="8" s="1"/>
  <c r="H2810" i="8"/>
  <c r="I2810" i="8"/>
  <c r="J2810" i="8"/>
  <c r="K2810" i="8"/>
  <c r="L2810" i="8"/>
  <c r="M2810" i="8"/>
  <c r="P2810" i="8" s="1"/>
  <c r="N2810" i="8"/>
  <c r="O2810" i="8"/>
  <c r="Y2810" i="8"/>
  <c r="Z2810" i="8"/>
  <c r="BD2810" i="8" s="1"/>
  <c r="AA2810" i="8"/>
  <c r="AC2810" i="8"/>
  <c r="H2811" i="8"/>
  <c r="I2811" i="8"/>
  <c r="J2811" i="8"/>
  <c r="K2811" i="8"/>
  <c r="L2811" i="8"/>
  <c r="M2811" i="8"/>
  <c r="P2811" i="8" s="1"/>
  <c r="N2811" i="8"/>
  <c r="O2811" i="8"/>
  <c r="Y2811" i="8"/>
  <c r="Z2811" i="8"/>
  <c r="BD2811" i="8" s="1"/>
  <c r="AA2811" i="8"/>
  <c r="AC2811" i="8" s="1"/>
  <c r="H2812" i="8"/>
  <c r="I2812" i="8"/>
  <c r="J2812" i="8"/>
  <c r="K2812" i="8"/>
  <c r="L2812" i="8"/>
  <c r="N2812" i="8"/>
  <c r="O2812" i="8"/>
  <c r="Y2812" i="8"/>
  <c r="Z2812" i="8"/>
  <c r="AA2812" i="8"/>
  <c r="AC2812" i="8" s="1"/>
  <c r="BD2812" i="8"/>
  <c r="H2813" i="8"/>
  <c r="I2813" i="8"/>
  <c r="J2813" i="8"/>
  <c r="K2813" i="8"/>
  <c r="L2813" i="8"/>
  <c r="M2813" i="8"/>
  <c r="P2813" i="8" s="1"/>
  <c r="N2813" i="8"/>
  <c r="O2813" i="8"/>
  <c r="Y2813" i="8"/>
  <c r="Z2813" i="8"/>
  <c r="BD2813" i="8" s="1"/>
  <c r="AA2813" i="8"/>
  <c r="AC2813" i="8"/>
  <c r="H2814" i="8"/>
  <c r="I2814" i="8"/>
  <c r="J2814" i="8"/>
  <c r="K2814" i="8"/>
  <c r="L2814" i="8"/>
  <c r="N2814" i="8"/>
  <c r="O2814" i="8"/>
  <c r="Y2814" i="8"/>
  <c r="Z2814" i="8"/>
  <c r="BD2814" i="8" s="1"/>
  <c r="AA2814" i="8"/>
  <c r="AC2814" i="8"/>
  <c r="H2815" i="8"/>
  <c r="I2815" i="8"/>
  <c r="J2815" i="8"/>
  <c r="K2815" i="8"/>
  <c r="L2815" i="8"/>
  <c r="M2815" i="8"/>
  <c r="P2815" i="8" s="1"/>
  <c r="N2815" i="8"/>
  <c r="O2815" i="8"/>
  <c r="Y2815" i="8"/>
  <c r="Z2815" i="8"/>
  <c r="BD2815" i="8" s="1"/>
  <c r="AA2815" i="8"/>
  <c r="AC2815" i="8" s="1"/>
  <c r="H2816" i="8"/>
  <c r="I2816" i="8"/>
  <c r="J2816" i="8"/>
  <c r="K2816" i="8"/>
  <c r="L2816" i="8"/>
  <c r="M2816" i="8"/>
  <c r="P2816" i="8" s="1"/>
  <c r="N2816" i="8"/>
  <c r="O2816" i="8"/>
  <c r="Y2816" i="8"/>
  <c r="Z2816" i="8"/>
  <c r="BD2816" i="8" s="1"/>
  <c r="AA2816" i="8"/>
  <c r="AC2816" i="8"/>
  <c r="H2817" i="8"/>
  <c r="I2817" i="8"/>
  <c r="J2817" i="8"/>
  <c r="K2817" i="8"/>
  <c r="L2817" i="8"/>
  <c r="M2817" i="8"/>
  <c r="P2817" i="8" s="1"/>
  <c r="N2817" i="8"/>
  <c r="O2817" i="8"/>
  <c r="Y2817" i="8"/>
  <c r="Z2817" i="8"/>
  <c r="BD2817" i="8" s="1"/>
  <c r="AA2817" i="8"/>
  <c r="AC2817" i="8" s="1"/>
  <c r="H2818" i="8"/>
  <c r="I2818" i="8"/>
  <c r="J2818" i="8"/>
  <c r="K2818" i="8"/>
  <c r="L2818" i="8"/>
  <c r="M2818" i="8"/>
  <c r="P2818" i="8" s="1"/>
  <c r="N2818" i="8"/>
  <c r="O2818" i="8"/>
  <c r="Y2818" i="8"/>
  <c r="Z2818" i="8"/>
  <c r="BD2818" i="8" s="1"/>
  <c r="AA2818" i="8"/>
  <c r="AC2818" i="8" s="1"/>
  <c r="H2819" i="8"/>
  <c r="I2819" i="8"/>
  <c r="J2819" i="8"/>
  <c r="K2819" i="8"/>
  <c r="L2819" i="8"/>
  <c r="M2819" i="8"/>
  <c r="P2819" i="8" s="1"/>
  <c r="N2819" i="8"/>
  <c r="O2819" i="8"/>
  <c r="Y2819" i="8"/>
  <c r="Z2819" i="8"/>
  <c r="BD2819" i="8" s="1"/>
  <c r="AA2819" i="8"/>
  <c r="AC2819" i="8" s="1"/>
  <c r="H2820" i="8"/>
  <c r="I2820" i="8"/>
  <c r="J2820" i="8"/>
  <c r="K2820" i="8"/>
  <c r="L2820" i="8"/>
  <c r="M2820" i="8"/>
  <c r="P2820" i="8" s="1"/>
  <c r="N2820" i="8"/>
  <c r="O2820" i="8"/>
  <c r="Y2820" i="8"/>
  <c r="Z2820" i="8"/>
  <c r="BD2820" i="8" s="1"/>
  <c r="AA2820" i="8"/>
  <c r="AC2820" i="8" s="1"/>
  <c r="H2821" i="8"/>
  <c r="I2821" i="8"/>
  <c r="J2821" i="8"/>
  <c r="K2821" i="8"/>
  <c r="L2821" i="8"/>
  <c r="M2821" i="8"/>
  <c r="P2821" i="8" s="1"/>
  <c r="N2821" i="8"/>
  <c r="O2821" i="8"/>
  <c r="Y2821" i="8"/>
  <c r="Z2821" i="8"/>
  <c r="BD2821" i="8" s="1"/>
  <c r="AA2821" i="8"/>
  <c r="AC2821" i="8" s="1"/>
  <c r="BL2821" i="8"/>
  <c r="H2822" i="8"/>
  <c r="I2822" i="8"/>
  <c r="J2822" i="8"/>
  <c r="K2822" i="8"/>
  <c r="L2822" i="8"/>
  <c r="M2822" i="8"/>
  <c r="P2822" i="8" s="1"/>
  <c r="N2822" i="8"/>
  <c r="O2822" i="8"/>
  <c r="Y2822" i="8"/>
  <c r="Z2822" i="8"/>
  <c r="BD2822" i="8" s="1"/>
  <c r="AA2822" i="8"/>
  <c r="AC2822" i="8" s="1"/>
  <c r="BL2822" i="8"/>
  <c r="H2823" i="8"/>
  <c r="I2823" i="8"/>
  <c r="J2823" i="8"/>
  <c r="K2823" i="8"/>
  <c r="L2823" i="8"/>
  <c r="M2823" i="8"/>
  <c r="P2823" i="8" s="1"/>
  <c r="N2823" i="8"/>
  <c r="O2823" i="8"/>
  <c r="Y2823" i="8"/>
  <c r="Z2823" i="8"/>
  <c r="BD2823" i="8" s="1"/>
  <c r="AA2823" i="8"/>
  <c r="AC2823" i="8" s="1"/>
  <c r="BL2823" i="8"/>
  <c r="H2824" i="8"/>
  <c r="I2824" i="8"/>
  <c r="J2824" i="8"/>
  <c r="K2824" i="8"/>
  <c r="L2824" i="8"/>
  <c r="M2824" i="8"/>
  <c r="P2824" i="8" s="1"/>
  <c r="N2824" i="8"/>
  <c r="O2824" i="8"/>
  <c r="Y2824" i="8"/>
  <c r="Z2824" i="8"/>
  <c r="BD2824" i="8" s="1"/>
  <c r="AA2824" i="8"/>
  <c r="AC2824" i="8" s="1"/>
  <c r="BL2824" i="8"/>
  <c r="H2825" i="8"/>
  <c r="I2825" i="8"/>
  <c r="J2825" i="8"/>
  <c r="K2825" i="8"/>
  <c r="L2825" i="8"/>
  <c r="M2825" i="8"/>
  <c r="P2825" i="8" s="1"/>
  <c r="N2825" i="8"/>
  <c r="O2825" i="8"/>
  <c r="Y2825" i="8"/>
  <c r="Z2825" i="8"/>
  <c r="BD2825" i="8" s="1"/>
  <c r="AA2825" i="8"/>
  <c r="AC2825" i="8" s="1"/>
  <c r="BL2825" i="8"/>
  <c r="H2826" i="8"/>
  <c r="I2826" i="8"/>
  <c r="J2826" i="8"/>
  <c r="K2826" i="8"/>
  <c r="L2826" i="8"/>
  <c r="M2826" i="8"/>
  <c r="P2826" i="8" s="1"/>
  <c r="N2826" i="8"/>
  <c r="O2826" i="8"/>
  <c r="Y2826" i="8"/>
  <c r="Z2826" i="8"/>
  <c r="BD2826" i="8" s="1"/>
  <c r="AA2826" i="8"/>
  <c r="AC2826" i="8" s="1"/>
  <c r="BL2826" i="8"/>
  <c r="H2827" i="8"/>
  <c r="I2827" i="8"/>
  <c r="J2827" i="8"/>
  <c r="K2827" i="8"/>
  <c r="L2827" i="8"/>
  <c r="M2827" i="8"/>
  <c r="P2827" i="8" s="1"/>
  <c r="N2827" i="8"/>
  <c r="O2827" i="8"/>
  <c r="Y2827" i="8"/>
  <c r="Z2827" i="8"/>
  <c r="BD2827" i="8" s="1"/>
  <c r="AA2827" i="8"/>
  <c r="AC2827" i="8" s="1"/>
  <c r="BL2827" i="8"/>
  <c r="I2828" i="8"/>
  <c r="J2828" i="8"/>
  <c r="K2828" i="8"/>
  <c r="L2828" i="8"/>
  <c r="M2828" i="8"/>
  <c r="P2828" i="8" s="1"/>
  <c r="N2828" i="8"/>
  <c r="O2828" i="8"/>
  <c r="Z2828" i="8"/>
  <c r="BD2828" i="8"/>
  <c r="I2829" i="8"/>
  <c r="J2829" i="8"/>
  <c r="K2829" i="8"/>
  <c r="L2829" i="8"/>
  <c r="M2829" i="8"/>
  <c r="P2829" i="8" s="1"/>
  <c r="N2829" i="8"/>
  <c r="O2829" i="8"/>
  <c r="Z2829" i="8"/>
  <c r="BD2829" i="8" s="1"/>
  <c r="I2830" i="8"/>
  <c r="J2830" i="8"/>
  <c r="K2830" i="8"/>
  <c r="L2830" i="8"/>
  <c r="M2830" i="8"/>
  <c r="P2830" i="8" s="1"/>
  <c r="N2830" i="8"/>
  <c r="O2830" i="8"/>
  <c r="Z2830" i="8"/>
  <c r="BD2830" i="8" s="1"/>
  <c r="I2831" i="8"/>
  <c r="J2831" i="8"/>
  <c r="K2831" i="8"/>
  <c r="L2831" i="8"/>
  <c r="M2831" i="8"/>
  <c r="P2831" i="8" s="1"/>
  <c r="N2831" i="8"/>
  <c r="O2831" i="8"/>
  <c r="Z2831" i="8"/>
  <c r="BD2831" i="8" s="1"/>
  <c r="H2832" i="8"/>
  <c r="I2832" i="8"/>
  <c r="J2832" i="8"/>
  <c r="K2832" i="8"/>
  <c r="L2832" i="8"/>
  <c r="M2832" i="8"/>
  <c r="P2832" i="8" s="1"/>
  <c r="N2832" i="8"/>
  <c r="O2832" i="8"/>
  <c r="Y2832" i="8"/>
  <c r="Z2832" i="8"/>
  <c r="AA2832" i="8"/>
  <c r="AC2832" i="8" s="1"/>
  <c r="BD2832" i="8"/>
  <c r="BL2832" i="8"/>
  <c r="H2833" i="8"/>
  <c r="I2833" i="8"/>
  <c r="J2833" i="8"/>
  <c r="K2833" i="8"/>
  <c r="L2833" i="8"/>
  <c r="M2833" i="8"/>
  <c r="N2833" i="8"/>
  <c r="O2833" i="8"/>
  <c r="P2833" i="8"/>
  <c r="Y2833" i="8"/>
  <c r="Z2833" i="8"/>
  <c r="BD2833" i="8" s="1"/>
  <c r="AA2833" i="8"/>
  <c r="AC2833" i="8" s="1"/>
  <c r="BL2833" i="8"/>
  <c r="H2834" i="8"/>
  <c r="I2834" i="8"/>
  <c r="J2834" i="8"/>
  <c r="K2834" i="8"/>
  <c r="L2834" i="8"/>
  <c r="M2834" i="8"/>
  <c r="P2834" i="8" s="1"/>
  <c r="N2834" i="8"/>
  <c r="O2834" i="8"/>
  <c r="Y2834" i="8"/>
  <c r="Z2834" i="8"/>
  <c r="BD2834" i="8" s="1"/>
  <c r="AA2834" i="8"/>
  <c r="AC2834" i="8" s="1"/>
  <c r="BL2834" i="8"/>
  <c r="I2835" i="8"/>
  <c r="J2835" i="8"/>
  <c r="K2835" i="8"/>
  <c r="L2835" i="8"/>
  <c r="M2835" i="8"/>
  <c r="P2835" i="8" s="1"/>
  <c r="N2835" i="8"/>
  <c r="O2835" i="8"/>
  <c r="Y2835" i="8"/>
  <c r="Z2835" i="8"/>
  <c r="BD2835" i="8" s="1"/>
  <c r="AA2835" i="8"/>
  <c r="AC2835" i="8" s="1"/>
  <c r="BL2835" i="8"/>
  <c r="I2836" i="8"/>
  <c r="J2836" i="8"/>
  <c r="K2836" i="8"/>
  <c r="L2836" i="8"/>
  <c r="M2836" i="8"/>
  <c r="P2836" i="8" s="1"/>
  <c r="N2836" i="8"/>
  <c r="O2836" i="8"/>
  <c r="Y2836" i="8"/>
  <c r="Z2836" i="8"/>
  <c r="AA2836" i="8"/>
  <c r="AC2836" i="8" s="1"/>
  <c r="BD2836" i="8"/>
  <c r="BL2836" i="8"/>
  <c r="I2837" i="8"/>
  <c r="J2837" i="8"/>
  <c r="K2837" i="8"/>
  <c r="L2837" i="8"/>
  <c r="M2837" i="8"/>
  <c r="P2837" i="8" s="1"/>
  <c r="N2837" i="8"/>
  <c r="O2837" i="8"/>
  <c r="Y2837" i="8"/>
  <c r="Z2837" i="8"/>
  <c r="AA2837" i="8"/>
  <c r="AC2837" i="8" s="1"/>
  <c r="BD2837" i="8"/>
  <c r="BL2837" i="8"/>
  <c r="I2838" i="8"/>
  <c r="J2838" i="8"/>
  <c r="K2838" i="8"/>
  <c r="L2838" i="8"/>
  <c r="M2838" i="8"/>
  <c r="P2838" i="8" s="1"/>
  <c r="N2838" i="8"/>
  <c r="O2838" i="8"/>
  <c r="Y2838" i="8"/>
  <c r="Z2838" i="8"/>
  <c r="BD2838" i="8" s="1"/>
  <c r="AA2838" i="8"/>
  <c r="AC2838" i="8" s="1"/>
  <c r="BL2838" i="8"/>
  <c r="I2839" i="8"/>
  <c r="J2839" i="8"/>
  <c r="K2839" i="8"/>
  <c r="L2839" i="8"/>
  <c r="M2839" i="8"/>
  <c r="P2839" i="8" s="1"/>
  <c r="N2839" i="8"/>
  <c r="O2839" i="8"/>
  <c r="Y2839" i="8"/>
  <c r="Z2839" i="8"/>
  <c r="BD2839" i="8" s="1"/>
  <c r="AA2839" i="8"/>
  <c r="AC2839" i="8" s="1"/>
  <c r="BL2839" i="8"/>
  <c r="H2840" i="8"/>
  <c r="I2840" i="8"/>
  <c r="J2840" i="8"/>
  <c r="K2840" i="8"/>
  <c r="L2840" i="8"/>
  <c r="M2840" i="8"/>
  <c r="P2840" i="8" s="1"/>
  <c r="N2840" i="8"/>
  <c r="O2840" i="8"/>
  <c r="Y2840" i="8"/>
  <c r="Z2840" i="8"/>
  <c r="BD2840" i="8" s="1"/>
  <c r="AA2840" i="8"/>
  <c r="AC2840" i="8" s="1"/>
  <c r="H2841" i="8"/>
  <c r="I2841" i="8"/>
  <c r="J2841" i="8"/>
  <c r="K2841" i="8"/>
  <c r="L2841" i="8"/>
  <c r="M2841" i="8"/>
  <c r="P2841" i="8" s="1"/>
  <c r="N2841" i="8"/>
  <c r="O2841" i="8"/>
  <c r="Y2841" i="8"/>
  <c r="Z2841" i="8"/>
  <c r="BD2841" i="8" s="1"/>
  <c r="AA2841" i="8"/>
  <c r="AC2841" i="8" s="1"/>
  <c r="H2842" i="8"/>
  <c r="I2842" i="8"/>
  <c r="J2842" i="8"/>
  <c r="K2842" i="8"/>
  <c r="L2842" i="8"/>
  <c r="M2842" i="8"/>
  <c r="P2842" i="8" s="1"/>
  <c r="N2842" i="8"/>
  <c r="O2842" i="8"/>
  <c r="Y2842" i="8"/>
  <c r="Z2842" i="8"/>
  <c r="BD2842" i="8" s="1"/>
  <c r="AA2842" i="8"/>
  <c r="AC2842" i="8" s="1"/>
  <c r="H2843" i="8"/>
  <c r="I2843" i="8"/>
  <c r="J2843" i="8"/>
  <c r="K2843" i="8"/>
  <c r="L2843" i="8"/>
  <c r="M2843" i="8"/>
  <c r="P2843" i="8" s="1"/>
  <c r="N2843" i="8"/>
  <c r="O2843" i="8"/>
  <c r="Y2843" i="8"/>
  <c r="Z2843" i="8"/>
  <c r="BD2843" i="8" s="1"/>
  <c r="AA2843" i="8"/>
  <c r="AC2843" i="8" s="1"/>
  <c r="H2844" i="8"/>
  <c r="I2844" i="8"/>
  <c r="J2844" i="8"/>
  <c r="K2844" i="8"/>
  <c r="L2844" i="8"/>
  <c r="M2844" i="8"/>
  <c r="P2844" i="8" s="1"/>
  <c r="N2844" i="8"/>
  <c r="O2844" i="8"/>
  <c r="Y2844" i="8"/>
  <c r="Z2844" i="8"/>
  <c r="BD2844" i="8" s="1"/>
  <c r="AA2844" i="8"/>
  <c r="AC2844" i="8" s="1"/>
  <c r="H2845" i="8"/>
  <c r="I2845" i="8"/>
  <c r="J2845" i="8"/>
  <c r="K2845" i="8"/>
  <c r="L2845" i="8"/>
  <c r="M2845" i="8"/>
  <c r="P2845" i="8" s="1"/>
  <c r="N2845" i="8"/>
  <c r="O2845" i="8"/>
  <c r="Y2845" i="8"/>
  <c r="Z2845" i="8"/>
  <c r="BD2845" i="8" s="1"/>
  <c r="AA2845" i="8"/>
  <c r="AC2845" i="8" s="1"/>
  <c r="H2846" i="8"/>
  <c r="I2846" i="8"/>
  <c r="J2846" i="8"/>
  <c r="K2846" i="8"/>
  <c r="L2846" i="8"/>
  <c r="N2846" i="8"/>
  <c r="O2846" i="8"/>
  <c r="Y2846" i="8"/>
  <c r="Z2846" i="8"/>
  <c r="BD2846" i="8" s="1"/>
  <c r="AA2846" i="8"/>
  <c r="AC2846" i="8" s="1"/>
  <c r="H2847" i="8"/>
  <c r="I2847" i="8"/>
  <c r="J2847" i="8"/>
  <c r="K2847" i="8"/>
  <c r="L2847" i="8"/>
  <c r="N2847" i="8"/>
  <c r="O2847" i="8"/>
  <c r="Y2847" i="8"/>
  <c r="Z2847" i="8"/>
  <c r="BD2847" i="8" s="1"/>
  <c r="AA2847" i="8"/>
  <c r="AC2847" i="8" s="1"/>
  <c r="H2848" i="8"/>
  <c r="I2848" i="8"/>
  <c r="J2848" i="8"/>
  <c r="K2848" i="8"/>
  <c r="L2848" i="8"/>
  <c r="N2848" i="8"/>
  <c r="O2848" i="8"/>
  <c r="Y2848" i="8"/>
  <c r="Z2848" i="8"/>
  <c r="BD2848" i="8" s="1"/>
  <c r="AA2848" i="8"/>
  <c r="AC2848" i="8" s="1"/>
  <c r="H2849" i="8"/>
  <c r="I2849" i="8"/>
  <c r="J2849" i="8"/>
  <c r="K2849" i="8"/>
  <c r="L2849" i="8"/>
  <c r="N2849" i="8"/>
  <c r="O2849" i="8"/>
  <c r="Y2849" i="8"/>
  <c r="Z2849" i="8"/>
  <c r="BD2849" i="8" s="1"/>
  <c r="AA2849" i="8"/>
  <c r="AC2849" i="8" s="1"/>
  <c r="H2850" i="8"/>
  <c r="I2850" i="8"/>
  <c r="J2850" i="8"/>
  <c r="K2850" i="8"/>
  <c r="L2850" i="8"/>
  <c r="N2850" i="8"/>
  <c r="O2850" i="8"/>
  <c r="Y2850" i="8"/>
  <c r="Z2850" i="8"/>
  <c r="BD2850" i="8" s="1"/>
  <c r="AA2850" i="8"/>
  <c r="AC2850" i="8"/>
  <c r="H2851" i="8"/>
  <c r="I2851" i="8"/>
  <c r="J2851" i="8"/>
  <c r="K2851" i="8"/>
  <c r="L2851" i="8"/>
  <c r="M2851" i="8"/>
  <c r="P2851" i="8" s="1"/>
  <c r="N2851" i="8"/>
  <c r="O2851" i="8"/>
  <c r="Y2851" i="8"/>
  <c r="Z2851" i="8"/>
  <c r="BD2851" i="8" s="1"/>
  <c r="AA2851" i="8"/>
  <c r="AC2851" i="8" s="1"/>
  <c r="H2852" i="8"/>
  <c r="I2852" i="8"/>
  <c r="J2852" i="8"/>
  <c r="K2852" i="8"/>
  <c r="L2852" i="8"/>
  <c r="M2852" i="8"/>
  <c r="P2852" i="8" s="1"/>
  <c r="N2852" i="8"/>
  <c r="O2852" i="8"/>
  <c r="Y2852" i="8"/>
  <c r="Z2852" i="8"/>
  <c r="BD2852" i="8" s="1"/>
  <c r="AA2852" i="8"/>
  <c r="AC2852" i="8" s="1"/>
  <c r="H2853" i="8"/>
  <c r="I2853" i="8"/>
  <c r="J2853" i="8"/>
  <c r="K2853" i="8"/>
  <c r="L2853" i="8"/>
  <c r="M2853" i="8"/>
  <c r="P2853" i="8" s="1"/>
  <c r="N2853" i="8"/>
  <c r="O2853" i="8"/>
  <c r="Y2853" i="8"/>
  <c r="Z2853" i="8"/>
  <c r="BD2853" i="8" s="1"/>
  <c r="AA2853" i="8"/>
  <c r="AC2853" i="8" s="1"/>
  <c r="H2854" i="8"/>
  <c r="I2854" i="8"/>
  <c r="J2854" i="8"/>
  <c r="K2854" i="8"/>
  <c r="L2854" i="8"/>
  <c r="M2854" i="8"/>
  <c r="P2854" i="8" s="1"/>
  <c r="N2854" i="8"/>
  <c r="O2854" i="8"/>
  <c r="Y2854" i="8"/>
  <c r="Z2854" i="8"/>
  <c r="BD2854" i="8" s="1"/>
  <c r="AA2854" i="8"/>
  <c r="AC2854" i="8" s="1"/>
  <c r="H2855" i="8"/>
  <c r="I2855" i="8"/>
  <c r="J2855" i="8"/>
  <c r="K2855" i="8"/>
  <c r="L2855" i="8"/>
  <c r="M2855" i="8"/>
  <c r="P2855" i="8" s="1"/>
  <c r="N2855" i="8"/>
  <c r="O2855" i="8"/>
  <c r="Y2855" i="8"/>
  <c r="Z2855" i="8"/>
  <c r="BD2855" i="8" s="1"/>
  <c r="AA2855" i="8"/>
  <c r="AC2855" i="8" s="1"/>
  <c r="H2856" i="8"/>
  <c r="I2856" i="8"/>
  <c r="J2856" i="8"/>
  <c r="K2856" i="8"/>
  <c r="L2856" i="8"/>
  <c r="N2856" i="8"/>
  <c r="O2856" i="8"/>
  <c r="Y2856" i="8"/>
  <c r="Z2856" i="8"/>
  <c r="BD2856" i="8" s="1"/>
  <c r="AA2856" i="8"/>
  <c r="AC2856" i="8" s="1"/>
  <c r="H2857" i="8"/>
  <c r="I2857" i="8"/>
  <c r="J2857" i="8"/>
  <c r="K2857" i="8"/>
  <c r="L2857" i="8"/>
  <c r="N2857" i="8"/>
  <c r="O2857" i="8"/>
  <c r="Y2857" i="8"/>
  <c r="Z2857" i="8"/>
  <c r="BD2857" i="8" s="1"/>
  <c r="AA2857" i="8"/>
  <c r="AC2857" i="8" s="1"/>
  <c r="H2858" i="8"/>
  <c r="I2858" i="8"/>
  <c r="J2858" i="8"/>
  <c r="K2858" i="8"/>
  <c r="L2858" i="8"/>
  <c r="N2858" i="8"/>
  <c r="O2858" i="8"/>
  <c r="Y2858" i="8"/>
  <c r="Z2858" i="8"/>
  <c r="BD2858" i="8" s="1"/>
  <c r="AA2858" i="8"/>
  <c r="AC2858" i="8"/>
  <c r="H2859" i="8"/>
  <c r="I2859" i="8"/>
  <c r="J2859" i="8"/>
  <c r="K2859" i="8"/>
  <c r="L2859" i="8"/>
  <c r="M2859" i="8"/>
  <c r="P2859" i="8" s="1"/>
  <c r="N2859" i="8"/>
  <c r="O2859" i="8"/>
  <c r="Y2859" i="8"/>
  <c r="Z2859" i="8"/>
  <c r="BD2859" i="8" s="1"/>
  <c r="AA2859" i="8"/>
  <c r="AC2859" i="8" s="1"/>
  <c r="H2860" i="8"/>
  <c r="I2860" i="8"/>
  <c r="J2860" i="8"/>
  <c r="K2860" i="8"/>
  <c r="L2860" i="8"/>
  <c r="M2860" i="8"/>
  <c r="P2860" i="8" s="1"/>
  <c r="N2860" i="8"/>
  <c r="O2860" i="8"/>
  <c r="Y2860" i="8"/>
  <c r="Z2860" i="8"/>
  <c r="BD2860" i="8" s="1"/>
  <c r="AA2860" i="8"/>
  <c r="AC2860" i="8" s="1"/>
  <c r="H2861" i="8"/>
  <c r="I2861" i="8"/>
  <c r="J2861" i="8"/>
  <c r="K2861" i="8"/>
  <c r="L2861" i="8"/>
  <c r="M2861" i="8"/>
  <c r="P2861" i="8" s="1"/>
  <c r="N2861" i="8"/>
  <c r="O2861" i="8"/>
  <c r="Y2861" i="8"/>
  <c r="Z2861" i="8"/>
  <c r="BD2861" i="8" s="1"/>
  <c r="AA2861" i="8"/>
  <c r="AC2861" i="8" s="1"/>
  <c r="H2862" i="8"/>
  <c r="I2862" i="8"/>
  <c r="J2862" i="8"/>
  <c r="K2862" i="8"/>
  <c r="L2862" i="8"/>
  <c r="M2862" i="8"/>
  <c r="P2862" i="8" s="1"/>
  <c r="N2862" i="8"/>
  <c r="O2862" i="8"/>
  <c r="Y2862" i="8"/>
  <c r="Z2862" i="8"/>
  <c r="BD2862" i="8" s="1"/>
  <c r="AA2862" i="8"/>
  <c r="AC2862" i="8"/>
  <c r="H2863" i="8"/>
  <c r="I2863" i="8"/>
  <c r="J2863" i="8"/>
  <c r="K2863" i="8"/>
  <c r="L2863" i="8"/>
  <c r="M2863" i="8"/>
  <c r="N2863" i="8"/>
  <c r="O2863" i="8"/>
  <c r="Y2863" i="8"/>
  <c r="Z2863" i="8"/>
  <c r="BD2863" i="8" s="1"/>
  <c r="AA2863" i="8"/>
  <c r="AC2863" i="8" s="1"/>
  <c r="H2864" i="8"/>
  <c r="I2864" i="8"/>
  <c r="J2864" i="8"/>
  <c r="K2864" i="8"/>
  <c r="L2864" i="8"/>
  <c r="M2864" i="8"/>
  <c r="N2864" i="8"/>
  <c r="O2864" i="8"/>
  <c r="P2864" i="8"/>
  <c r="Y2864" i="8"/>
  <c r="Z2864" i="8"/>
  <c r="BD2864" i="8" s="1"/>
  <c r="AA2864" i="8"/>
  <c r="AC2864" i="8" s="1"/>
  <c r="H2865" i="8"/>
  <c r="I2865" i="8"/>
  <c r="J2865" i="8"/>
  <c r="K2865" i="8"/>
  <c r="L2865" i="8"/>
  <c r="M2865" i="8"/>
  <c r="N2865" i="8"/>
  <c r="O2865" i="8"/>
  <c r="Y2865" i="8"/>
  <c r="Z2865" i="8"/>
  <c r="BD2865" i="8" s="1"/>
  <c r="AA2865" i="8"/>
  <c r="AC2865" i="8" s="1"/>
  <c r="H2866" i="8"/>
  <c r="I2866" i="8"/>
  <c r="J2866" i="8"/>
  <c r="K2866" i="8"/>
  <c r="L2866" i="8"/>
  <c r="M2866" i="8"/>
  <c r="N2866" i="8"/>
  <c r="O2866" i="8"/>
  <c r="Y2866" i="8"/>
  <c r="Z2866" i="8"/>
  <c r="BD2866" i="8" s="1"/>
  <c r="AA2866" i="8"/>
  <c r="AC2866" i="8" s="1"/>
  <c r="H2867" i="8"/>
  <c r="I2867" i="8"/>
  <c r="J2867" i="8"/>
  <c r="K2867" i="8"/>
  <c r="L2867" i="8"/>
  <c r="M2867" i="8"/>
  <c r="P2867" i="8" s="1"/>
  <c r="N2867" i="8"/>
  <c r="O2867" i="8"/>
  <c r="Y2867" i="8"/>
  <c r="Z2867" i="8"/>
  <c r="BD2867" i="8" s="1"/>
  <c r="AA2867" i="8"/>
  <c r="AC2867" i="8" s="1"/>
  <c r="H2868" i="8"/>
  <c r="I2868" i="8"/>
  <c r="J2868" i="8"/>
  <c r="K2868" i="8"/>
  <c r="L2868" i="8"/>
  <c r="M2868" i="8"/>
  <c r="N2868" i="8"/>
  <c r="P2868" i="8" s="1"/>
  <c r="O2868" i="8"/>
  <c r="Y2868" i="8"/>
  <c r="Z2868" i="8"/>
  <c r="BD2868" i="8" s="1"/>
  <c r="AA2868" i="8"/>
  <c r="AC2868" i="8" s="1"/>
  <c r="H2869" i="8"/>
  <c r="I2869" i="8"/>
  <c r="J2869" i="8"/>
  <c r="K2869" i="8"/>
  <c r="L2869" i="8"/>
  <c r="M2869" i="8"/>
  <c r="P2869" i="8" s="1"/>
  <c r="N2869" i="8"/>
  <c r="O2869" i="8"/>
  <c r="Y2869" i="8"/>
  <c r="Z2869" i="8"/>
  <c r="AA2869" i="8"/>
  <c r="AC2869" i="8" s="1"/>
  <c r="BD2869" i="8"/>
  <c r="H2870" i="8"/>
  <c r="I2870" i="8"/>
  <c r="J2870" i="8"/>
  <c r="K2870" i="8"/>
  <c r="L2870" i="8"/>
  <c r="M2870" i="8"/>
  <c r="P2870" i="8" s="1"/>
  <c r="N2870" i="8"/>
  <c r="O2870" i="8"/>
  <c r="Y2870" i="8"/>
  <c r="Z2870" i="8"/>
  <c r="BD2870" i="8" s="1"/>
  <c r="AA2870" i="8"/>
  <c r="AC2870" i="8" s="1"/>
  <c r="H2871" i="8"/>
  <c r="I2871" i="8"/>
  <c r="J2871" i="8"/>
  <c r="K2871" i="8"/>
  <c r="L2871" i="8"/>
  <c r="M2871" i="8"/>
  <c r="N2871" i="8"/>
  <c r="O2871" i="8"/>
  <c r="Y2871" i="8"/>
  <c r="Z2871" i="8"/>
  <c r="BD2871" i="8" s="1"/>
  <c r="AA2871" i="8"/>
  <c r="AC2871" i="8" s="1"/>
  <c r="H2872" i="8"/>
  <c r="I2872" i="8"/>
  <c r="J2872" i="8"/>
  <c r="K2872" i="8"/>
  <c r="L2872" i="8"/>
  <c r="M2872" i="8"/>
  <c r="N2872" i="8"/>
  <c r="O2872" i="8"/>
  <c r="Y2872" i="8"/>
  <c r="Z2872" i="8"/>
  <c r="BD2872" i="8" s="1"/>
  <c r="AA2872" i="8"/>
  <c r="AC2872" i="8" s="1"/>
  <c r="H2873" i="8"/>
  <c r="I2873" i="8"/>
  <c r="J2873" i="8"/>
  <c r="K2873" i="8"/>
  <c r="L2873" i="8"/>
  <c r="N2873" i="8"/>
  <c r="O2873" i="8"/>
  <c r="Y2873" i="8"/>
  <c r="Z2873" i="8"/>
  <c r="BD2873" i="8" s="1"/>
  <c r="AA2873" i="8"/>
  <c r="AC2873" i="8" s="1"/>
  <c r="H2874" i="8"/>
  <c r="I2874" i="8"/>
  <c r="J2874" i="8"/>
  <c r="K2874" i="8"/>
  <c r="L2874" i="8"/>
  <c r="M2874" i="8"/>
  <c r="N2874" i="8"/>
  <c r="O2874" i="8"/>
  <c r="Y2874" i="8"/>
  <c r="Z2874" i="8"/>
  <c r="BD2874" i="8" s="1"/>
  <c r="AA2874" i="8"/>
  <c r="AC2874" i="8" s="1"/>
  <c r="H2875" i="8"/>
  <c r="I2875" i="8"/>
  <c r="J2875" i="8"/>
  <c r="K2875" i="8"/>
  <c r="L2875" i="8"/>
  <c r="M2875" i="8"/>
  <c r="P2875" i="8" s="1"/>
  <c r="N2875" i="8"/>
  <c r="O2875" i="8"/>
  <c r="Y2875" i="8"/>
  <c r="Z2875" i="8"/>
  <c r="BD2875" i="8" s="1"/>
  <c r="AA2875" i="8"/>
  <c r="AC2875" i="8"/>
  <c r="H2876" i="8"/>
  <c r="I2876" i="8"/>
  <c r="J2876" i="8"/>
  <c r="K2876" i="8"/>
  <c r="L2876" i="8"/>
  <c r="M2876" i="8"/>
  <c r="P2876" i="8" s="1"/>
  <c r="N2876" i="8"/>
  <c r="O2876" i="8"/>
  <c r="Y2876" i="8"/>
  <c r="Z2876" i="8"/>
  <c r="BD2876" i="8" s="1"/>
  <c r="AA2876" i="8"/>
  <c r="AC2876" i="8" s="1"/>
  <c r="H2877" i="8"/>
  <c r="I2877" i="8"/>
  <c r="J2877" i="8"/>
  <c r="K2877" i="8"/>
  <c r="L2877" i="8"/>
  <c r="M2877" i="8"/>
  <c r="N2877" i="8"/>
  <c r="O2877" i="8"/>
  <c r="Y2877" i="8"/>
  <c r="Z2877" i="8"/>
  <c r="BD2877" i="8" s="1"/>
  <c r="AA2877" i="8"/>
  <c r="AC2877" i="8" s="1"/>
  <c r="H2878" i="8"/>
  <c r="I2878" i="8"/>
  <c r="J2878" i="8"/>
  <c r="K2878" i="8"/>
  <c r="L2878" i="8"/>
  <c r="M2878" i="8"/>
  <c r="N2878" i="8"/>
  <c r="O2878" i="8"/>
  <c r="Y2878" i="8"/>
  <c r="Z2878" i="8"/>
  <c r="BD2878" i="8" s="1"/>
  <c r="AA2878" i="8"/>
  <c r="AC2878" i="8"/>
  <c r="H2879" i="8"/>
  <c r="I2879" i="8"/>
  <c r="J2879" i="8"/>
  <c r="K2879" i="8"/>
  <c r="L2879" i="8"/>
  <c r="M2879" i="8"/>
  <c r="P2879" i="8" s="1"/>
  <c r="N2879" i="8"/>
  <c r="O2879" i="8"/>
  <c r="Y2879" i="8"/>
  <c r="Z2879" i="8"/>
  <c r="BD2879" i="8" s="1"/>
  <c r="AA2879" i="8"/>
  <c r="AC2879" i="8" s="1"/>
  <c r="H2880" i="8"/>
  <c r="I2880" i="8"/>
  <c r="J2880" i="8"/>
  <c r="K2880" i="8"/>
  <c r="L2880" i="8"/>
  <c r="M2880" i="8"/>
  <c r="P2880" i="8" s="1"/>
  <c r="N2880" i="8"/>
  <c r="O2880" i="8"/>
  <c r="Y2880" i="8"/>
  <c r="Z2880" i="8"/>
  <c r="BD2880" i="8" s="1"/>
  <c r="AA2880" i="8"/>
  <c r="AC2880" i="8" s="1"/>
  <c r="H2881" i="8"/>
  <c r="I2881" i="8"/>
  <c r="J2881" i="8"/>
  <c r="K2881" i="8"/>
  <c r="L2881" i="8"/>
  <c r="M2881" i="8"/>
  <c r="P2881" i="8" s="1"/>
  <c r="N2881" i="8"/>
  <c r="O2881" i="8"/>
  <c r="Y2881" i="8"/>
  <c r="Z2881" i="8"/>
  <c r="BD2881" i="8" s="1"/>
  <c r="AA2881" i="8"/>
  <c r="AC2881" i="8" s="1"/>
  <c r="H2882" i="8"/>
  <c r="I2882" i="8"/>
  <c r="J2882" i="8"/>
  <c r="K2882" i="8"/>
  <c r="L2882" i="8"/>
  <c r="M2882" i="8"/>
  <c r="N2882" i="8"/>
  <c r="O2882" i="8"/>
  <c r="Y2882" i="8"/>
  <c r="Z2882" i="8"/>
  <c r="BD2882" i="8" s="1"/>
  <c r="AA2882" i="8"/>
  <c r="AC2882" i="8"/>
  <c r="H2883" i="8"/>
  <c r="I2883" i="8"/>
  <c r="J2883" i="8"/>
  <c r="K2883" i="8"/>
  <c r="L2883" i="8"/>
  <c r="M2883" i="8"/>
  <c r="N2883" i="8"/>
  <c r="O2883" i="8"/>
  <c r="Y2883" i="8"/>
  <c r="Z2883" i="8"/>
  <c r="BD2883" i="8" s="1"/>
  <c r="AA2883" i="8"/>
  <c r="AC2883" i="8" s="1"/>
  <c r="H2884" i="8"/>
  <c r="I2884" i="8"/>
  <c r="J2884" i="8"/>
  <c r="K2884" i="8"/>
  <c r="L2884" i="8"/>
  <c r="M2884" i="8"/>
  <c r="N2884" i="8"/>
  <c r="O2884" i="8"/>
  <c r="Y2884" i="8"/>
  <c r="Z2884" i="8"/>
  <c r="BD2884" i="8" s="1"/>
  <c r="AA2884" i="8"/>
  <c r="AC2884" i="8" s="1"/>
  <c r="H2885" i="8"/>
  <c r="I2885" i="8"/>
  <c r="J2885" i="8"/>
  <c r="K2885" i="8"/>
  <c r="L2885" i="8"/>
  <c r="M2885" i="8"/>
  <c r="N2885" i="8"/>
  <c r="O2885" i="8"/>
  <c r="Y2885" i="8"/>
  <c r="Z2885" i="8"/>
  <c r="BD2885" i="8" s="1"/>
  <c r="AA2885" i="8"/>
  <c r="AC2885" i="8"/>
  <c r="H2886" i="8"/>
  <c r="I2886" i="8"/>
  <c r="J2886" i="8"/>
  <c r="K2886" i="8"/>
  <c r="L2886" i="8"/>
  <c r="N2886" i="8"/>
  <c r="O2886" i="8"/>
  <c r="Y2886" i="8"/>
  <c r="Z2886" i="8"/>
  <c r="BD2886" i="8" s="1"/>
  <c r="AA2886" i="8"/>
  <c r="AC2886" i="8" s="1"/>
  <c r="H2887" i="8"/>
  <c r="I2887" i="8"/>
  <c r="J2887" i="8"/>
  <c r="K2887" i="8"/>
  <c r="L2887" i="8"/>
  <c r="M2887" i="8"/>
  <c r="P2887" i="8" s="1"/>
  <c r="N2887" i="8"/>
  <c r="O2887" i="8"/>
  <c r="Y2887" i="8"/>
  <c r="Z2887" i="8"/>
  <c r="BD2887" i="8" s="1"/>
  <c r="AA2887" i="8"/>
  <c r="AC2887" i="8" s="1"/>
  <c r="H2888" i="8"/>
  <c r="I2888" i="8"/>
  <c r="J2888" i="8"/>
  <c r="K2888" i="8"/>
  <c r="L2888" i="8"/>
  <c r="M2888" i="8"/>
  <c r="N2888" i="8"/>
  <c r="O2888" i="8"/>
  <c r="Y2888" i="8"/>
  <c r="Z2888" i="8"/>
  <c r="BD2888" i="8" s="1"/>
  <c r="AA2888" i="8"/>
  <c r="AC2888" i="8" s="1"/>
  <c r="H2889" i="8"/>
  <c r="I2889" i="8"/>
  <c r="J2889" i="8"/>
  <c r="K2889" i="8"/>
  <c r="L2889" i="8"/>
  <c r="M2889" i="8"/>
  <c r="P2889" i="8" s="1"/>
  <c r="N2889" i="8"/>
  <c r="O2889" i="8"/>
  <c r="Y2889" i="8"/>
  <c r="Z2889" i="8"/>
  <c r="BD2889" i="8" s="1"/>
  <c r="AA2889" i="8"/>
  <c r="AC2889" i="8" s="1"/>
  <c r="H2890" i="8"/>
  <c r="I2890" i="8"/>
  <c r="J2890" i="8"/>
  <c r="K2890" i="8"/>
  <c r="L2890" i="8"/>
  <c r="M2890" i="8"/>
  <c r="P2890" i="8" s="1"/>
  <c r="N2890" i="8"/>
  <c r="O2890" i="8"/>
  <c r="Y2890" i="8"/>
  <c r="Z2890" i="8"/>
  <c r="BD2890" i="8" s="1"/>
  <c r="AA2890" i="8"/>
  <c r="AC2890" i="8" s="1"/>
  <c r="H2891" i="8"/>
  <c r="I2891" i="8"/>
  <c r="J2891" i="8"/>
  <c r="K2891" i="8"/>
  <c r="L2891" i="8"/>
  <c r="M2891" i="8"/>
  <c r="N2891" i="8"/>
  <c r="O2891" i="8"/>
  <c r="Y2891" i="8"/>
  <c r="Z2891" i="8"/>
  <c r="BD2891" i="8" s="1"/>
  <c r="AA2891" i="8"/>
  <c r="AC2891" i="8" s="1"/>
  <c r="H2892" i="8"/>
  <c r="I2892" i="8"/>
  <c r="J2892" i="8"/>
  <c r="K2892" i="8"/>
  <c r="L2892" i="8"/>
  <c r="M2892" i="8"/>
  <c r="P2892" i="8" s="1"/>
  <c r="N2892" i="8"/>
  <c r="O2892" i="8"/>
  <c r="Y2892" i="8"/>
  <c r="Z2892" i="8"/>
  <c r="BD2892" i="8" s="1"/>
  <c r="AA2892" i="8"/>
  <c r="AC2892" i="8" s="1"/>
  <c r="H2893" i="8"/>
  <c r="I2893" i="8"/>
  <c r="J2893" i="8"/>
  <c r="K2893" i="8"/>
  <c r="L2893" i="8"/>
  <c r="M2893" i="8"/>
  <c r="P2893" i="8" s="1"/>
  <c r="N2893" i="8"/>
  <c r="O2893" i="8"/>
  <c r="Y2893" i="8"/>
  <c r="Z2893" i="8"/>
  <c r="BD2893" i="8" s="1"/>
  <c r="AA2893" i="8"/>
  <c r="AC2893" i="8" s="1"/>
  <c r="H2894" i="8"/>
  <c r="I2894" i="8"/>
  <c r="J2894" i="8"/>
  <c r="K2894" i="8"/>
  <c r="L2894" i="8"/>
  <c r="M2894" i="8"/>
  <c r="P2894" i="8" s="1"/>
  <c r="N2894" i="8"/>
  <c r="O2894" i="8"/>
  <c r="Y2894" i="8"/>
  <c r="Z2894" i="8"/>
  <c r="BD2894" i="8" s="1"/>
  <c r="AA2894" i="8"/>
  <c r="AC2894" i="8"/>
  <c r="H2895" i="8"/>
  <c r="I2895" i="8"/>
  <c r="J2895" i="8"/>
  <c r="K2895" i="8"/>
  <c r="L2895" i="8"/>
  <c r="M2895" i="8"/>
  <c r="P2895" i="8" s="1"/>
  <c r="N2895" i="8"/>
  <c r="O2895" i="8"/>
  <c r="Y2895" i="8"/>
  <c r="Z2895" i="8"/>
  <c r="BD2895" i="8" s="1"/>
  <c r="AA2895" i="8"/>
  <c r="AC2895" i="8" s="1"/>
  <c r="H2896" i="8"/>
  <c r="I2896" i="8"/>
  <c r="J2896" i="8"/>
  <c r="K2896" i="8"/>
  <c r="L2896" i="8"/>
  <c r="M2896" i="8"/>
  <c r="P2896" i="8" s="1"/>
  <c r="N2896" i="8"/>
  <c r="O2896" i="8"/>
  <c r="Y2896" i="8"/>
  <c r="Z2896" i="8"/>
  <c r="BD2896" i="8" s="1"/>
  <c r="AA2896" i="8"/>
  <c r="AC2896" i="8" s="1"/>
  <c r="H2897" i="8"/>
  <c r="I2897" i="8"/>
  <c r="J2897" i="8"/>
  <c r="K2897" i="8"/>
  <c r="L2897" i="8"/>
  <c r="M2897" i="8"/>
  <c r="P2897" i="8" s="1"/>
  <c r="N2897" i="8"/>
  <c r="O2897" i="8"/>
  <c r="Y2897" i="8"/>
  <c r="Z2897" i="8"/>
  <c r="BD2897" i="8" s="1"/>
  <c r="AA2897" i="8"/>
  <c r="AC2897" i="8"/>
  <c r="H2898" i="8"/>
  <c r="I2898" i="8"/>
  <c r="J2898" i="8"/>
  <c r="K2898" i="8"/>
  <c r="L2898" i="8"/>
  <c r="M2898" i="8"/>
  <c r="N2898" i="8"/>
  <c r="O2898" i="8"/>
  <c r="P2898" i="8"/>
  <c r="Y2898" i="8"/>
  <c r="Z2898" i="8"/>
  <c r="BD2898" i="8" s="1"/>
  <c r="AA2898" i="8"/>
  <c r="AC2898" i="8" s="1"/>
  <c r="H2899" i="8"/>
  <c r="I2899" i="8"/>
  <c r="J2899" i="8"/>
  <c r="K2899" i="8"/>
  <c r="L2899" i="8"/>
  <c r="M2899" i="8"/>
  <c r="P2899" i="8" s="1"/>
  <c r="N2899" i="8"/>
  <c r="O2899" i="8"/>
  <c r="Y2899" i="8"/>
  <c r="Z2899" i="8"/>
  <c r="BD2899" i="8" s="1"/>
  <c r="AA2899" i="8"/>
  <c r="AC2899" i="8" s="1"/>
  <c r="H2900" i="8"/>
  <c r="I2900" i="8"/>
  <c r="J2900" i="8"/>
  <c r="K2900" i="8"/>
  <c r="L2900" i="8"/>
  <c r="M2900" i="8"/>
  <c r="P2900" i="8" s="1"/>
  <c r="N2900" i="8"/>
  <c r="O2900" i="8"/>
  <c r="Y2900" i="8"/>
  <c r="Z2900" i="8"/>
  <c r="BD2900" i="8" s="1"/>
  <c r="AA2900" i="8"/>
  <c r="AC2900" i="8" s="1"/>
  <c r="H2901" i="8"/>
  <c r="I2901" i="8"/>
  <c r="J2901" i="8"/>
  <c r="K2901" i="8"/>
  <c r="L2901" i="8"/>
  <c r="M2901" i="8"/>
  <c r="P2901" i="8" s="1"/>
  <c r="N2901" i="8"/>
  <c r="O2901" i="8"/>
  <c r="Y2901" i="8"/>
  <c r="Z2901" i="8"/>
  <c r="BD2901" i="8" s="1"/>
  <c r="AA2901" i="8"/>
  <c r="AC2901" i="8"/>
  <c r="H2902" i="8"/>
  <c r="I2902" i="8"/>
  <c r="J2902" i="8"/>
  <c r="K2902" i="8"/>
  <c r="L2902" i="8"/>
  <c r="M2902" i="8"/>
  <c r="P2902" i="8" s="1"/>
  <c r="N2902" i="8"/>
  <c r="O2902" i="8"/>
  <c r="Y2902" i="8"/>
  <c r="Z2902" i="8"/>
  <c r="BD2902" i="8" s="1"/>
  <c r="AA2902" i="8"/>
  <c r="AC2902" i="8"/>
  <c r="H2903" i="8"/>
  <c r="I2903" i="8"/>
  <c r="J2903" i="8"/>
  <c r="K2903" i="8"/>
  <c r="L2903" i="8"/>
  <c r="M2903" i="8"/>
  <c r="P2903" i="8" s="1"/>
  <c r="N2903" i="8"/>
  <c r="O2903" i="8"/>
  <c r="Y2903" i="8"/>
  <c r="Z2903" i="8"/>
  <c r="BD2903" i="8" s="1"/>
  <c r="AA2903" i="8"/>
  <c r="AC2903" i="8" s="1"/>
  <c r="H2904" i="8"/>
  <c r="I2904" i="8"/>
  <c r="J2904" i="8"/>
  <c r="K2904" i="8"/>
  <c r="L2904" i="8"/>
  <c r="M2904" i="8"/>
  <c r="N2904" i="8"/>
  <c r="O2904" i="8"/>
  <c r="Y2904" i="8"/>
  <c r="Z2904" i="8"/>
  <c r="BD2904" i="8" s="1"/>
  <c r="AA2904" i="8"/>
  <c r="AC2904" i="8" s="1"/>
  <c r="H2905" i="8"/>
  <c r="I2905" i="8"/>
  <c r="J2905" i="8"/>
  <c r="K2905" i="8"/>
  <c r="L2905" i="8"/>
  <c r="M2905" i="8"/>
  <c r="P2905" i="8" s="1"/>
  <c r="N2905" i="8"/>
  <c r="O2905" i="8"/>
  <c r="Y2905" i="8"/>
  <c r="Z2905" i="8"/>
  <c r="BD2905" i="8" s="1"/>
  <c r="AA2905" i="8"/>
  <c r="AC2905" i="8" s="1"/>
  <c r="H2906" i="8"/>
  <c r="I2906" i="8"/>
  <c r="J2906" i="8"/>
  <c r="K2906" i="8"/>
  <c r="L2906" i="8"/>
  <c r="M2906" i="8"/>
  <c r="P2906" i="8" s="1"/>
  <c r="N2906" i="8"/>
  <c r="O2906" i="8"/>
  <c r="Y2906" i="8"/>
  <c r="Z2906" i="8"/>
  <c r="BD2906" i="8" s="1"/>
  <c r="AA2906" i="8"/>
  <c r="AC2906" i="8"/>
  <c r="H2907" i="8"/>
  <c r="I2907" i="8"/>
  <c r="J2907" i="8"/>
  <c r="K2907" i="8"/>
  <c r="L2907" i="8"/>
  <c r="M2907" i="8"/>
  <c r="P2907" i="8" s="1"/>
  <c r="N2907" i="8"/>
  <c r="O2907" i="8"/>
  <c r="Y2907" i="8"/>
  <c r="Z2907" i="8"/>
  <c r="BD2907" i="8" s="1"/>
  <c r="AA2907" i="8"/>
  <c r="AC2907" i="8" s="1"/>
  <c r="H2908" i="8"/>
  <c r="I2908" i="8"/>
  <c r="J2908" i="8"/>
  <c r="K2908" i="8"/>
  <c r="L2908" i="8"/>
  <c r="M2908" i="8"/>
  <c r="P2908" i="8" s="1"/>
  <c r="N2908" i="8"/>
  <c r="O2908" i="8"/>
  <c r="Y2908" i="8"/>
  <c r="Z2908" i="8"/>
  <c r="BD2908" i="8" s="1"/>
  <c r="AA2908" i="8"/>
  <c r="AC2908" i="8" s="1"/>
  <c r="H2909" i="8"/>
  <c r="I2909" i="8"/>
  <c r="J2909" i="8"/>
  <c r="K2909" i="8"/>
  <c r="L2909" i="8"/>
  <c r="M2909" i="8"/>
  <c r="P2909" i="8" s="1"/>
  <c r="N2909" i="8"/>
  <c r="O2909" i="8"/>
  <c r="Y2909" i="8"/>
  <c r="Z2909" i="8"/>
  <c r="BD2909" i="8" s="1"/>
  <c r="AA2909" i="8"/>
  <c r="AC2909" i="8"/>
  <c r="H2910" i="8"/>
  <c r="I2910" i="8"/>
  <c r="J2910" i="8"/>
  <c r="K2910" i="8"/>
  <c r="L2910" i="8"/>
  <c r="M2910" i="8"/>
  <c r="P2910" i="8" s="1"/>
  <c r="N2910" i="8"/>
  <c r="O2910" i="8"/>
  <c r="Y2910" i="8"/>
  <c r="Z2910" i="8"/>
  <c r="BD2910" i="8" s="1"/>
  <c r="AA2910" i="8"/>
  <c r="AC2910" i="8"/>
  <c r="H2911" i="8"/>
  <c r="I2911" i="8"/>
  <c r="J2911" i="8"/>
  <c r="K2911" i="8"/>
  <c r="L2911" i="8"/>
  <c r="M2911" i="8"/>
  <c r="P2911" i="8" s="1"/>
  <c r="N2911" i="8"/>
  <c r="O2911" i="8"/>
  <c r="Y2911" i="8"/>
  <c r="Z2911" i="8"/>
  <c r="BD2911" i="8" s="1"/>
  <c r="AA2911" i="8"/>
  <c r="AC2911" i="8"/>
  <c r="H2912" i="8"/>
  <c r="I2912" i="8"/>
  <c r="J2912" i="8"/>
  <c r="K2912" i="8"/>
  <c r="L2912" i="8"/>
  <c r="M2912" i="8"/>
  <c r="P2912" i="8" s="1"/>
  <c r="N2912" i="8"/>
  <c r="O2912" i="8"/>
  <c r="Y2912" i="8"/>
  <c r="Z2912" i="8"/>
  <c r="BD2912" i="8" s="1"/>
  <c r="AA2912" i="8"/>
  <c r="AC2912" i="8" s="1"/>
  <c r="H2913" i="8"/>
  <c r="I2913" i="8"/>
  <c r="J2913" i="8"/>
  <c r="K2913" i="8"/>
  <c r="L2913" i="8"/>
  <c r="M2913" i="8"/>
  <c r="P2913" i="8" s="1"/>
  <c r="N2913" i="8"/>
  <c r="O2913" i="8"/>
  <c r="Y2913" i="8"/>
  <c r="Z2913" i="8"/>
  <c r="BD2913" i="8" s="1"/>
  <c r="AA2913" i="8"/>
  <c r="AC2913" i="8" s="1"/>
  <c r="H2914" i="8"/>
  <c r="I2914" i="8"/>
  <c r="J2914" i="8"/>
  <c r="K2914" i="8"/>
  <c r="L2914" i="8"/>
  <c r="M2914" i="8"/>
  <c r="P2914" i="8" s="1"/>
  <c r="N2914" i="8"/>
  <c r="O2914" i="8"/>
  <c r="Y2914" i="8"/>
  <c r="Z2914" i="8"/>
  <c r="BD2914" i="8" s="1"/>
  <c r="AA2914" i="8"/>
  <c r="AC2914" i="8" s="1"/>
  <c r="H2915" i="8"/>
  <c r="I2915" i="8"/>
  <c r="J2915" i="8"/>
  <c r="K2915" i="8"/>
  <c r="L2915" i="8"/>
  <c r="M2915" i="8"/>
  <c r="P2915" i="8" s="1"/>
  <c r="N2915" i="8"/>
  <c r="O2915" i="8"/>
  <c r="Y2915" i="8"/>
  <c r="Z2915" i="8"/>
  <c r="BD2915" i="8" s="1"/>
  <c r="AA2915" i="8"/>
  <c r="AC2915" i="8" s="1"/>
  <c r="H2916" i="8"/>
  <c r="I2916" i="8"/>
  <c r="J2916" i="8"/>
  <c r="K2916" i="8"/>
  <c r="L2916" i="8"/>
  <c r="M2916" i="8"/>
  <c r="P2916" i="8" s="1"/>
  <c r="N2916" i="8"/>
  <c r="O2916" i="8"/>
  <c r="Y2916" i="8"/>
  <c r="Z2916" i="8"/>
  <c r="BD2916" i="8" s="1"/>
  <c r="AA2916" i="8"/>
  <c r="AC2916" i="8" s="1"/>
  <c r="H2917" i="8"/>
  <c r="I2917" i="8"/>
  <c r="J2917" i="8"/>
  <c r="K2917" i="8"/>
  <c r="L2917" i="8"/>
  <c r="M2917" i="8"/>
  <c r="P2917" i="8" s="1"/>
  <c r="N2917" i="8"/>
  <c r="O2917" i="8"/>
  <c r="Y2917" i="8"/>
  <c r="Z2917" i="8"/>
  <c r="BD2917" i="8" s="1"/>
  <c r="AA2917" i="8"/>
  <c r="AC2917" i="8" s="1"/>
  <c r="H2918" i="8"/>
  <c r="I2918" i="8"/>
  <c r="J2918" i="8"/>
  <c r="K2918" i="8"/>
  <c r="L2918" i="8"/>
  <c r="M2918" i="8"/>
  <c r="P2918" i="8" s="1"/>
  <c r="N2918" i="8"/>
  <c r="O2918" i="8"/>
  <c r="Y2918" i="8"/>
  <c r="Z2918" i="8"/>
  <c r="BD2918" i="8" s="1"/>
  <c r="AA2918" i="8"/>
  <c r="AC2918" i="8"/>
  <c r="H2919" i="8"/>
  <c r="I2919" i="8"/>
  <c r="J2919" i="8"/>
  <c r="K2919" i="8"/>
  <c r="L2919" i="8"/>
  <c r="M2919" i="8"/>
  <c r="P2919" i="8" s="1"/>
  <c r="N2919" i="8"/>
  <c r="O2919" i="8"/>
  <c r="Y2919" i="8"/>
  <c r="Z2919" i="8"/>
  <c r="BD2919" i="8" s="1"/>
  <c r="AA2919" i="8"/>
  <c r="AC2919" i="8"/>
  <c r="H2920" i="8"/>
  <c r="I2920" i="8"/>
  <c r="J2920" i="8"/>
  <c r="K2920" i="8"/>
  <c r="L2920" i="8"/>
  <c r="M2920" i="8"/>
  <c r="P2920" i="8" s="1"/>
  <c r="N2920" i="8"/>
  <c r="O2920" i="8"/>
  <c r="Y2920" i="8"/>
  <c r="Z2920" i="8"/>
  <c r="BD2920" i="8" s="1"/>
  <c r="AA2920" i="8"/>
  <c r="AC2920" i="8" s="1"/>
  <c r="H2921" i="8"/>
  <c r="I2921" i="8"/>
  <c r="J2921" i="8"/>
  <c r="K2921" i="8"/>
  <c r="L2921" i="8"/>
  <c r="M2921" i="8"/>
  <c r="P2921" i="8" s="1"/>
  <c r="N2921" i="8"/>
  <c r="O2921" i="8"/>
  <c r="Y2921" i="8"/>
  <c r="Z2921" i="8"/>
  <c r="BD2921" i="8" s="1"/>
  <c r="AA2921" i="8"/>
  <c r="AC2921" i="8" s="1"/>
  <c r="H2922" i="8"/>
  <c r="I2922" i="8"/>
  <c r="J2922" i="8"/>
  <c r="K2922" i="8"/>
  <c r="L2922" i="8"/>
  <c r="M2922" i="8"/>
  <c r="P2922" i="8" s="1"/>
  <c r="N2922" i="8"/>
  <c r="O2922" i="8"/>
  <c r="Y2922" i="8"/>
  <c r="Z2922" i="8"/>
  <c r="BD2922" i="8" s="1"/>
  <c r="AA2922" i="8"/>
  <c r="AC2922" i="8"/>
  <c r="H2923" i="8"/>
  <c r="I2923" i="8"/>
  <c r="J2923" i="8"/>
  <c r="K2923" i="8"/>
  <c r="L2923" i="8"/>
  <c r="M2923" i="8"/>
  <c r="P2923" i="8" s="1"/>
  <c r="N2923" i="8"/>
  <c r="O2923" i="8"/>
  <c r="Y2923" i="8"/>
  <c r="Z2923" i="8"/>
  <c r="BD2923" i="8" s="1"/>
  <c r="AA2923" i="8"/>
  <c r="AC2923" i="8" s="1"/>
  <c r="H2924" i="8"/>
  <c r="I2924" i="8"/>
  <c r="J2924" i="8"/>
  <c r="K2924" i="8"/>
  <c r="L2924" i="8"/>
  <c r="M2924" i="8"/>
  <c r="P2924" i="8" s="1"/>
  <c r="N2924" i="8"/>
  <c r="O2924" i="8"/>
  <c r="Y2924" i="8"/>
  <c r="Z2924" i="8"/>
  <c r="BD2924" i="8" s="1"/>
  <c r="AA2924" i="8"/>
  <c r="AC2924" i="8" s="1"/>
  <c r="H2925" i="8"/>
  <c r="I2925" i="8"/>
  <c r="J2925" i="8"/>
  <c r="K2925" i="8"/>
  <c r="L2925" i="8"/>
  <c r="M2925" i="8"/>
  <c r="N2925" i="8"/>
  <c r="O2925" i="8"/>
  <c r="Y2925" i="8"/>
  <c r="Z2925" i="8"/>
  <c r="BD2925" i="8" s="1"/>
  <c r="AA2925" i="8"/>
  <c r="AC2925" i="8" s="1"/>
  <c r="H2926" i="8"/>
  <c r="I2926" i="8"/>
  <c r="J2926" i="8"/>
  <c r="K2926" i="8"/>
  <c r="L2926" i="8"/>
  <c r="M2926" i="8"/>
  <c r="P2926" i="8" s="1"/>
  <c r="N2926" i="8"/>
  <c r="O2926" i="8"/>
  <c r="Y2926" i="8"/>
  <c r="Z2926" i="8"/>
  <c r="BD2926" i="8" s="1"/>
  <c r="AA2926" i="8"/>
  <c r="AC2926" i="8" s="1"/>
  <c r="H2927" i="8"/>
  <c r="I2927" i="8"/>
  <c r="J2927" i="8"/>
  <c r="K2927" i="8"/>
  <c r="L2927" i="8"/>
  <c r="M2927" i="8"/>
  <c r="N2927" i="8"/>
  <c r="O2927" i="8"/>
  <c r="P2927" i="8"/>
  <c r="Y2927" i="8"/>
  <c r="Z2927" i="8"/>
  <c r="BD2927" i="8" s="1"/>
  <c r="AA2927" i="8"/>
  <c r="AC2927" i="8"/>
  <c r="H2928" i="8"/>
  <c r="I2928" i="8"/>
  <c r="J2928" i="8"/>
  <c r="K2928" i="8"/>
  <c r="L2928" i="8"/>
  <c r="M2928" i="8"/>
  <c r="P2928" i="8" s="1"/>
  <c r="N2928" i="8"/>
  <c r="O2928" i="8"/>
  <c r="Y2928" i="8"/>
  <c r="Z2928" i="8"/>
  <c r="BD2928" i="8" s="1"/>
  <c r="AA2928" i="8"/>
  <c r="AC2928" i="8" s="1"/>
  <c r="H2929" i="8"/>
  <c r="I2929" i="8"/>
  <c r="J2929" i="8"/>
  <c r="K2929" i="8"/>
  <c r="L2929" i="8"/>
  <c r="M2929" i="8"/>
  <c r="P2929" i="8" s="1"/>
  <c r="N2929" i="8"/>
  <c r="O2929" i="8"/>
  <c r="Y2929" i="8"/>
  <c r="Z2929" i="8"/>
  <c r="BD2929" i="8" s="1"/>
  <c r="AA2929" i="8"/>
  <c r="AC2929" i="8" s="1"/>
  <c r="H2930" i="8"/>
  <c r="I2930" i="8"/>
  <c r="J2930" i="8"/>
  <c r="K2930" i="8"/>
  <c r="L2930" i="8"/>
  <c r="M2930" i="8"/>
  <c r="P2930" i="8" s="1"/>
  <c r="N2930" i="8"/>
  <c r="O2930" i="8"/>
  <c r="Y2930" i="8"/>
  <c r="Z2930" i="8"/>
  <c r="BD2930" i="8" s="1"/>
  <c r="AA2930" i="8"/>
  <c r="AC2930" i="8"/>
  <c r="H2931" i="8"/>
  <c r="I2931" i="8"/>
  <c r="J2931" i="8"/>
  <c r="K2931" i="8"/>
  <c r="L2931" i="8"/>
  <c r="M2931" i="8"/>
  <c r="P2931" i="8" s="1"/>
  <c r="N2931" i="8"/>
  <c r="O2931" i="8"/>
  <c r="Y2931" i="8"/>
  <c r="Z2931" i="8"/>
  <c r="BD2931" i="8" s="1"/>
  <c r="AA2931" i="8"/>
  <c r="AC2931" i="8" s="1"/>
  <c r="H2932" i="8"/>
  <c r="I2932" i="8"/>
  <c r="J2932" i="8"/>
  <c r="K2932" i="8"/>
  <c r="L2932" i="8"/>
  <c r="M2932" i="8"/>
  <c r="P2932" i="8" s="1"/>
  <c r="N2932" i="8"/>
  <c r="O2932" i="8"/>
  <c r="Y2932" i="8"/>
  <c r="Z2932" i="8"/>
  <c r="BD2932" i="8" s="1"/>
  <c r="AA2932" i="8"/>
  <c r="AC2932" i="8" s="1"/>
  <c r="H2933" i="8"/>
  <c r="I2933" i="8"/>
  <c r="J2933" i="8"/>
  <c r="K2933" i="8"/>
  <c r="L2933" i="8"/>
  <c r="M2933" i="8"/>
  <c r="P2933" i="8" s="1"/>
  <c r="N2933" i="8"/>
  <c r="O2933" i="8"/>
  <c r="Y2933" i="8"/>
  <c r="Z2933" i="8"/>
  <c r="BD2933" i="8" s="1"/>
  <c r="AA2933" i="8"/>
  <c r="AC2933" i="8" s="1"/>
  <c r="H2934" i="8"/>
  <c r="I2934" i="8"/>
  <c r="J2934" i="8"/>
  <c r="K2934" i="8"/>
  <c r="L2934" i="8"/>
  <c r="M2934" i="8"/>
  <c r="P2934" i="8" s="1"/>
  <c r="N2934" i="8"/>
  <c r="O2934" i="8"/>
  <c r="Y2934" i="8"/>
  <c r="Z2934" i="8"/>
  <c r="BD2934" i="8" s="1"/>
  <c r="AA2934" i="8"/>
  <c r="AC2934" i="8" s="1"/>
  <c r="H2935" i="8"/>
  <c r="I2935" i="8"/>
  <c r="J2935" i="8"/>
  <c r="K2935" i="8"/>
  <c r="L2935" i="8"/>
  <c r="M2935" i="8"/>
  <c r="N2935" i="8"/>
  <c r="O2935" i="8"/>
  <c r="P2935" i="8"/>
  <c r="Y2935" i="8"/>
  <c r="Z2935" i="8"/>
  <c r="BD2935" i="8" s="1"/>
  <c r="AA2935" i="8"/>
  <c r="AC2935" i="8"/>
  <c r="H2936" i="8"/>
  <c r="I2936" i="8"/>
  <c r="J2936" i="8"/>
  <c r="K2936" i="8"/>
  <c r="L2936" i="8"/>
  <c r="M2936" i="8"/>
  <c r="P2936" i="8" s="1"/>
  <c r="N2936" i="8"/>
  <c r="O2936" i="8"/>
  <c r="Y2936" i="8"/>
  <c r="Z2936" i="8"/>
  <c r="BD2936" i="8" s="1"/>
  <c r="AA2936" i="8"/>
  <c r="AC2936" i="8" s="1"/>
  <c r="H2937" i="8"/>
  <c r="I2937" i="8"/>
  <c r="J2937" i="8"/>
  <c r="K2937" i="8"/>
  <c r="L2937" i="8"/>
  <c r="M2937" i="8"/>
  <c r="P2937" i="8" s="1"/>
  <c r="N2937" i="8"/>
  <c r="O2937" i="8"/>
  <c r="Y2937" i="8"/>
  <c r="Z2937" i="8"/>
  <c r="BD2937" i="8" s="1"/>
  <c r="AA2937" i="8"/>
  <c r="AC2937" i="8" s="1"/>
  <c r="H2938" i="8"/>
  <c r="I2938" i="8"/>
  <c r="J2938" i="8"/>
  <c r="K2938" i="8"/>
  <c r="L2938" i="8"/>
  <c r="M2938" i="8"/>
  <c r="N2938" i="8"/>
  <c r="O2938" i="8"/>
  <c r="P2938" i="8"/>
  <c r="Y2938" i="8"/>
  <c r="Z2938" i="8"/>
  <c r="BD2938" i="8" s="1"/>
  <c r="AA2938" i="8"/>
  <c r="AC2938" i="8" s="1"/>
  <c r="H2939" i="8"/>
  <c r="I2939" i="8"/>
  <c r="J2939" i="8"/>
  <c r="K2939" i="8"/>
  <c r="L2939" i="8"/>
  <c r="M2939" i="8"/>
  <c r="P2939" i="8" s="1"/>
  <c r="N2939" i="8"/>
  <c r="O2939" i="8"/>
  <c r="Y2939" i="8"/>
  <c r="Z2939" i="8"/>
  <c r="BD2939" i="8" s="1"/>
  <c r="AA2939" i="8"/>
  <c r="AC2939" i="8" s="1"/>
  <c r="H2940" i="8"/>
  <c r="I2940" i="8"/>
  <c r="J2940" i="8"/>
  <c r="K2940" i="8"/>
  <c r="L2940" i="8"/>
  <c r="M2940" i="8"/>
  <c r="P2940" i="8" s="1"/>
  <c r="N2940" i="8"/>
  <c r="O2940" i="8"/>
  <c r="Y2940" i="8"/>
  <c r="Z2940" i="8"/>
  <c r="BD2940" i="8" s="1"/>
  <c r="AA2940" i="8"/>
  <c r="AC2940" i="8" s="1"/>
  <c r="H2941" i="8"/>
  <c r="I2941" i="8"/>
  <c r="J2941" i="8"/>
  <c r="K2941" i="8"/>
  <c r="L2941" i="8"/>
  <c r="M2941" i="8"/>
  <c r="P2941" i="8" s="1"/>
  <c r="N2941" i="8"/>
  <c r="O2941" i="8"/>
  <c r="Y2941" i="8"/>
  <c r="Z2941" i="8"/>
  <c r="BD2941" i="8" s="1"/>
  <c r="AA2941" i="8"/>
  <c r="AC2941" i="8" s="1"/>
  <c r="H2942" i="8"/>
  <c r="I2942" i="8"/>
  <c r="J2942" i="8"/>
  <c r="K2942" i="8"/>
  <c r="L2942" i="8"/>
  <c r="M2942" i="8"/>
  <c r="P2942" i="8" s="1"/>
  <c r="N2942" i="8"/>
  <c r="O2942" i="8"/>
  <c r="Y2942" i="8"/>
  <c r="Z2942" i="8"/>
  <c r="BD2942" i="8" s="1"/>
  <c r="AA2942" i="8"/>
  <c r="AC2942" i="8" s="1"/>
  <c r="H2943" i="8"/>
  <c r="I2943" i="8"/>
  <c r="J2943" i="8"/>
  <c r="K2943" i="8"/>
  <c r="L2943" i="8"/>
  <c r="M2943" i="8"/>
  <c r="P2943" i="8" s="1"/>
  <c r="N2943" i="8"/>
  <c r="O2943" i="8"/>
  <c r="Y2943" i="8"/>
  <c r="Z2943" i="8"/>
  <c r="BD2943" i="8" s="1"/>
  <c r="AA2943" i="8"/>
  <c r="AC2943" i="8" s="1"/>
  <c r="H2944" i="8"/>
  <c r="I2944" i="8"/>
  <c r="J2944" i="8"/>
  <c r="K2944" i="8"/>
  <c r="L2944" i="8"/>
  <c r="M2944" i="8"/>
  <c r="P2944" i="8" s="1"/>
  <c r="N2944" i="8"/>
  <c r="O2944" i="8"/>
  <c r="Y2944" i="8"/>
  <c r="Z2944" i="8"/>
  <c r="BD2944" i="8" s="1"/>
  <c r="AA2944" i="8"/>
  <c r="AC2944" i="8" s="1"/>
  <c r="H2945" i="8"/>
  <c r="I2945" i="8"/>
  <c r="J2945" i="8"/>
  <c r="K2945" i="8"/>
  <c r="L2945" i="8"/>
  <c r="M2945" i="8"/>
  <c r="P2945" i="8" s="1"/>
  <c r="N2945" i="8"/>
  <c r="O2945" i="8"/>
  <c r="Y2945" i="8"/>
  <c r="Z2945" i="8"/>
  <c r="BD2945" i="8" s="1"/>
  <c r="AA2945" i="8"/>
  <c r="AC2945" i="8" s="1"/>
  <c r="H2946" i="8"/>
  <c r="I2946" i="8"/>
  <c r="J2946" i="8"/>
  <c r="K2946" i="8"/>
  <c r="L2946" i="8"/>
  <c r="M2946" i="8"/>
  <c r="P2946" i="8" s="1"/>
  <c r="N2946" i="8"/>
  <c r="O2946" i="8"/>
  <c r="Y2946" i="8"/>
  <c r="Z2946" i="8"/>
  <c r="BD2946" i="8" s="1"/>
  <c r="AA2946" i="8"/>
  <c r="AC2946" i="8"/>
  <c r="H2947" i="8"/>
  <c r="I2947" i="8"/>
  <c r="J2947" i="8"/>
  <c r="K2947" i="8"/>
  <c r="L2947" i="8"/>
  <c r="M2947" i="8"/>
  <c r="P2947" i="8" s="1"/>
  <c r="N2947" i="8"/>
  <c r="O2947" i="8"/>
  <c r="Y2947" i="8"/>
  <c r="Z2947" i="8"/>
  <c r="BD2947" i="8" s="1"/>
  <c r="AA2947" i="8"/>
  <c r="AC2947" i="8"/>
  <c r="H2948" i="8"/>
  <c r="I2948" i="8"/>
  <c r="J2948" i="8"/>
  <c r="K2948" i="8"/>
  <c r="L2948" i="8"/>
  <c r="M2948" i="8"/>
  <c r="N2948" i="8"/>
  <c r="O2948" i="8"/>
  <c r="P2948" i="8"/>
  <c r="Y2948" i="8"/>
  <c r="Z2948" i="8"/>
  <c r="BD2948" i="8" s="1"/>
  <c r="AA2948" i="8"/>
  <c r="AC2948" i="8" s="1"/>
  <c r="BL2948" i="8"/>
  <c r="H2949" i="8"/>
  <c r="I2949" i="8"/>
  <c r="J2949" i="8"/>
  <c r="K2949" i="8"/>
  <c r="L2949" i="8"/>
  <c r="M2949" i="8"/>
  <c r="P2949" i="8" s="1"/>
  <c r="N2949" i="8"/>
  <c r="O2949" i="8"/>
  <c r="Y2949" i="8"/>
  <c r="Z2949" i="8"/>
  <c r="AA2949" i="8"/>
  <c r="AC2949" i="8" s="1"/>
  <c r="BD2949" i="8"/>
  <c r="BL2949" i="8"/>
  <c r="H2950" i="8"/>
  <c r="I2950" i="8"/>
  <c r="J2950" i="8"/>
  <c r="K2950" i="8"/>
  <c r="L2950" i="8"/>
  <c r="M2950" i="8"/>
  <c r="P2950" i="8" s="1"/>
  <c r="N2950" i="8"/>
  <c r="O2950" i="8"/>
  <c r="Y2950" i="8"/>
  <c r="Z2950" i="8"/>
  <c r="BD2950" i="8" s="1"/>
  <c r="AA2950" i="8"/>
  <c r="AC2950" i="8" s="1"/>
  <c r="BL2950" i="8"/>
  <c r="H2951" i="8"/>
  <c r="I2951" i="8"/>
  <c r="J2951" i="8"/>
  <c r="K2951" i="8"/>
  <c r="L2951" i="8"/>
  <c r="M2951" i="8"/>
  <c r="P2951" i="8" s="1"/>
  <c r="N2951" i="8"/>
  <c r="O2951" i="8"/>
  <c r="Y2951" i="8"/>
  <c r="Z2951" i="8"/>
  <c r="BD2951" i="8" s="1"/>
  <c r="AA2951" i="8"/>
  <c r="AC2951" i="8" s="1"/>
  <c r="BL2951" i="8"/>
  <c r="H2952" i="8"/>
  <c r="I2952" i="8"/>
  <c r="J2952" i="8"/>
  <c r="K2952" i="8"/>
  <c r="L2952" i="8"/>
  <c r="M2952" i="8"/>
  <c r="P2952" i="8" s="1"/>
  <c r="N2952" i="8"/>
  <c r="O2952" i="8"/>
  <c r="Y2952" i="8"/>
  <c r="Z2952" i="8"/>
  <c r="BD2952" i="8" s="1"/>
  <c r="AA2952" i="8"/>
  <c r="AC2952" i="8" s="1"/>
  <c r="BL2952" i="8"/>
  <c r="H2953" i="8"/>
  <c r="I2953" i="8"/>
  <c r="J2953" i="8"/>
  <c r="K2953" i="8"/>
  <c r="L2953" i="8"/>
  <c r="M2953" i="8"/>
  <c r="P2953" i="8" s="1"/>
  <c r="N2953" i="8"/>
  <c r="O2953" i="8"/>
  <c r="Y2953" i="8"/>
  <c r="Z2953" i="8"/>
  <c r="BD2953" i="8" s="1"/>
  <c r="AA2953" i="8"/>
  <c r="AC2953" i="8" s="1"/>
  <c r="BL2953" i="8"/>
  <c r="H2954" i="8"/>
  <c r="I2954" i="8"/>
  <c r="J2954" i="8"/>
  <c r="K2954" i="8"/>
  <c r="L2954" i="8"/>
  <c r="M2954" i="8"/>
  <c r="P2954" i="8" s="1"/>
  <c r="N2954" i="8"/>
  <c r="O2954" i="8"/>
  <c r="Y2954" i="8"/>
  <c r="Z2954" i="8"/>
  <c r="BD2954" i="8" s="1"/>
  <c r="AA2954" i="8"/>
  <c r="AC2954" i="8"/>
  <c r="BL2954" i="8"/>
  <c r="H2955" i="8"/>
  <c r="I2955" i="8"/>
  <c r="J2955" i="8"/>
  <c r="K2955" i="8"/>
  <c r="L2955" i="8"/>
  <c r="M2955" i="8"/>
  <c r="P2955" i="8" s="1"/>
  <c r="N2955" i="8"/>
  <c r="O2955" i="8"/>
  <c r="Y2955" i="8"/>
  <c r="Z2955" i="8"/>
  <c r="BD2955" i="8" s="1"/>
  <c r="AA2955" i="8"/>
  <c r="AC2955" i="8" s="1"/>
  <c r="BL2955" i="8"/>
  <c r="H2956" i="8"/>
  <c r="I2956" i="8"/>
  <c r="J2956" i="8"/>
  <c r="K2956" i="8"/>
  <c r="L2956" i="8"/>
  <c r="M2956" i="8"/>
  <c r="P2956" i="8" s="1"/>
  <c r="N2956" i="8"/>
  <c r="O2956" i="8"/>
  <c r="Y2956" i="8"/>
  <c r="Z2956" i="8"/>
  <c r="BD2956" i="8" s="1"/>
  <c r="AA2956" i="8"/>
  <c r="AC2956" i="8" s="1"/>
  <c r="BL2956" i="8"/>
  <c r="H2957" i="8"/>
  <c r="I2957" i="8"/>
  <c r="J2957" i="8"/>
  <c r="K2957" i="8"/>
  <c r="L2957" i="8"/>
  <c r="M2957" i="8"/>
  <c r="P2957" i="8" s="1"/>
  <c r="N2957" i="8"/>
  <c r="O2957" i="8"/>
  <c r="Y2957" i="8"/>
  <c r="Z2957" i="8"/>
  <c r="BD2957" i="8" s="1"/>
  <c r="AA2957" i="8"/>
  <c r="AC2957" i="8" s="1"/>
  <c r="BL2957" i="8"/>
  <c r="H2958" i="8"/>
  <c r="I2958" i="8"/>
  <c r="J2958" i="8"/>
  <c r="K2958" i="8"/>
  <c r="L2958" i="8"/>
  <c r="M2958" i="8"/>
  <c r="P2958" i="8" s="1"/>
  <c r="N2958" i="8"/>
  <c r="O2958" i="8"/>
  <c r="Y2958" i="8"/>
  <c r="Z2958" i="8"/>
  <c r="BD2958" i="8" s="1"/>
  <c r="AA2958" i="8"/>
  <c r="AC2958" i="8" s="1"/>
  <c r="BL2958" i="8"/>
  <c r="H2959" i="8"/>
  <c r="I2959" i="8"/>
  <c r="J2959" i="8"/>
  <c r="K2959" i="8"/>
  <c r="L2959" i="8"/>
  <c r="M2959" i="8"/>
  <c r="P2959" i="8" s="1"/>
  <c r="N2959" i="8"/>
  <c r="O2959" i="8"/>
  <c r="Y2959" i="8"/>
  <c r="Z2959" i="8"/>
  <c r="BD2959" i="8" s="1"/>
  <c r="AA2959" i="8"/>
  <c r="AC2959" i="8" s="1"/>
  <c r="BL2959" i="8"/>
  <c r="H2960" i="8"/>
  <c r="I2960" i="8"/>
  <c r="J2960" i="8"/>
  <c r="K2960" i="8"/>
  <c r="L2960" i="8"/>
  <c r="M2960" i="8"/>
  <c r="P2960" i="8" s="1"/>
  <c r="N2960" i="8"/>
  <c r="O2960" i="8"/>
  <c r="Y2960" i="8"/>
  <c r="Z2960" i="8"/>
  <c r="BD2960" i="8" s="1"/>
  <c r="AA2960" i="8"/>
  <c r="AC2960" i="8" s="1"/>
  <c r="BL2960" i="8"/>
  <c r="H2961" i="8"/>
  <c r="I2961" i="8"/>
  <c r="J2961" i="8"/>
  <c r="K2961" i="8"/>
  <c r="L2961" i="8"/>
  <c r="M2961" i="8"/>
  <c r="P2961" i="8" s="1"/>
  <c r="N2961" i="8"/>
  <c r="O2961" i="8"/>
  <c r="Y2961" i="8"/>
  <c r="Z2961" i="8"/>
  <c r="BD2961" i="8" s="1"/>
  <c r="AA2961" i="8"/>
  <c r="AC2961" i="8" s="1"/>
  <c r="BL2961" i="8"/>
  <c r="H2962" i="8"/>
  <c r="I2962" i="8"/>
  <c r="J2962" i="8"/>
  <c r="K2962" i="8"/>
  <c r="L2962" i="8"/>
  <c r="M2962" i="8"/>
  <c r="P2962" i="8" s="1"/>
  <c r="N2962" i="8"/>
  <c r="O2962" i="8"/>
  <c r="Y2962" i="8"/>
  <c r="Z2962" i="8"/>
  <c r="BD2962" i="8" s="1"/>
  <c r="AA2962" i="8"/>
  <c r="AC2962" i="8"/>
  <c r="BL2962" i="8"/>
  <c r="H2963" i="8"/>
  <c r="I2963" i="8"/>
  <c r="J2963" i="8"/>
  <c r="K2963" i="8"/>
  <c r="L2963" i="8"/>
  <c r="M2963" i="8"/>
  <c r="P2963" i="8" s="1"/>
  <c r="N2963" i="8"/>
  <c r="O2963" i="8"/>
  <c r="Y2963" i="8"/>
  <c r="Z2963" i="8"/>
  <c r="BD2963" i="8" s="1"/>
  <c r="AA2963" i="8"/>
  <c r="AC2963" i="8" s="1"/>
  <c r="BL2963" i="8"/>
  <c r="H2964" i="8"/>
  <c r="I2964" i="8"/>
  <c r="J2964" i="8"/>
  <c r="K2964" i="8"/>
  <c r="L2964" i="8"/>
  <c r="M2964" i="8"/>
  <c r="P2964" i="8" s="1"/>
  <c r="N2964" i="8"/>
  <c r="O2964" i="8"/>
  <c r="Y2964" i="8"/>
  <c r="Z2964" i="8"/>
  <c r="BD2964" i="8" s="1"/>
  <c r="AA2964" i="8"/>
  <c r="AC2964" i="8" s="1"/>
  <c r="BL2964" i="8"/>
  <c r="H2965" i="8"/>
  <c r="I2965" i="8"/>
  <c r="J2965" i="8"/>
  <c r="K2965" i="8"/>
  <c r="L2965" i="8"/>
  <c r="M2965" i="8"/>
  <c r="P2965" i="8" s="1"/>
  <c r="N2965" i="8"/>
  <c r="O2965" i="8"/>
  <c r="Y2965" i="8"/>
  <c r="Z2965" i="8"/>
  <c r="AA2965" i="8"/>
  <c r="AC2965" i="8" s="1"/>
  <c r="BD2965" i="8"/>
  <c r="BL2965" i="8"/>
  <c r="H2966" i="8"/>
  <c r="I2966" i="8"/>
  <c r="J2966" i="8"/>
  <c r="K2966" i="8"/>
  <c r="L2966" i="8"/>
  <c r="M2966" i="8"/>
  <c r="P2966" i="8" s="1"/>
  <c r="N2966" i="8"/>
  <c r="O2966" i="8"/>
  <c r="Y2966" i="8"/>
  <c r="Z2966" i="8"/>
  <c r="BD2966" i="8" s="1"/>
  <c r="AA2966" i="8"/>
  <c r="AC2966" i="8" s="1"/>
  <c r="BL2966" i="8"/>
  <c r="H2967" i="8"/>
  <c r="I2967" i="8"/>
  <c r="J2967" i="8"/>
  <c r="K2967" i="8"/>
  <c r="L2967" i="8"/>
  <c r="M2967" i="8"/>
  <c r="P2967" i="8" s="1"/>
  <c r="N2967" i="8"/>
  <c r="O2967" i="8"/>
  <c r="Y2967" i="8"/>
  <c r="Z2967" i="8"/>
  <c r="AA2967" i="8"/>
  <c r="AC2967" i="8" s="1"/>
  <c r="BD2967" i="8"/>
  <c r="BL2967" i="8"/>
  <c r="H2968" i="8"/>
  <c r="I2968" i="8"/>
  <c r="J2968" i="8"/>
  <c r="K2968" i="8"/>
  <c r="L2968" i="8"/>
  <c r="M2968" i="8"/>
  <c r="P2968" i="8" s="1"/>
  <c r="N2968" i="8"/>
  <c r="O2968" i="8"/>
  <c r="Y2968" i="8"/>
  <c r="Z2968" i="8"/>
  <c r="BD2968" i="8" s="1"/>
  <c r="AA2968" i="8"/>
  <c r="AC2968" i="8" s="1"/>
  <c r="BL2968" i="8"/>
  <c r="H2969" i="8"/>
  <c r="I2969" i="8"/>
  <c r="J2969" i="8"/>
  <c r="K2969" i="8"/>
  <c r="L2969" i="8"/>
  <c r="M2969" i="8"/>
  <c r="P2969" i="8" s="1"/>
  <c r="N2969" i="8"/>
  <c r="O2969" i="8"/>
  <c r="Y2969" i="8"/>
  <c r="Z2969" i="8"/>
  <c r="BD2969" i="8" s="1"/>
  <c r="AA2969" i="8"/>
  <c r="AC2969" i="8" s="1"/>
  <c r="BL2969" i="8"/>
  <c r="H2970" i="8"/>
  <c r="I2970" i="8"/>
  <c r="J2970" i="8"/>
  <c r="K2970" i="8"/>
  <c r="L2970" i="8"/>
  <c r="M2970" i="8"/>
  <c r="N2970" i="8"/>
  <c r="O2970" i="8"/>
  <c r="P2970" i="8"/>
  <c r="Y2970" i="8"/>
  <c r="Z2970" i="8"/>
  <c r="BD2970" i="8" s="1"/>
  <c r="AA2970" i="8"/>
  <c r="AC2970" i="8"/>
  <c r="BL2970" i="8"/>
  <c r="H2971" i="8"/>
  <c r="I2971" i="8"/>
  <c r="J2971" i="8"/>
  <c r="K2971" i="8"/>
  <c r="L2971" i="8"/>
  <c r="M2971" i="8"/>
  <c r="P2971" i="8" s="1"/>
  <c r="N2971" i="8"/>
  <c r="O2971" i="8"/>
  <c r="Y2971" i="8"/>
  <c r="Z2971" i="8"/>
  <c r="BD2971" i="8" s="1"/>
  <c r="AA2971" i="8"/>
  <c r="AC2971" i="8" s="1"/>
  <c r="BL2971" i="8"/>
  <c r="H2972" i="8"/>
  <c r="I2972" i="8"/>
  <c r="J2972" i="8"/>
  <c r="K2972" i="8"/>
  <c r="L2972" i="8"/>
  <c r="M2972" i="8"/>
  <c r="P2972" i="8" s="1"/>
  <c r="N2972" i="8"/>
  <c r="O2972" i="8"/>
  <c r="Y2972" i="8"/>
  <c r="Z2972" i="8"/>
  <c r="BD2972" i="8" s="1"/>
  <c r="AA2972" i="8"/>
  <c r="AC2972" i="8" s="1"/>
  <c r="BL2972" i="8"/>
  <c r="H2973" i="8"/>
  <c r="I2973" i="8"/>
  <c r="J2973" i="8"/>
  <c r="K2973" i="8"/>
  <c r="L2973" i="8"/>
  <c r="M2973" i="8"/>
  <c r="P2973" i="8" s="1"/>
  <c r="N2973" i="8"/>
  <c r="O2973" i="8"/>
  <c r="Y2973" i="8"/>
  <c r="Z2973" i="8"/>
  <c r="AA2973" i="8"/>
  <c r="AC2973" i="8"/>
  <c r="BD2973" i="8"/>
  <c r="BL2973" i="8"/>
  <c r="H2974" i="8"/>
  <c r="I2974" i="8"/>
  <c r="J2974" i="8"/>
  <c r="K2974" i="8"/>
  <c r="L2974" i="8"/>
  <c r="M2974" i="8"/>
  <c r="P2974" i="8" s="1"/>
  <c r="N2974" i="8"/>
  <c r="O2974" i="8"/>
  <c r="Y2974" i="8"/>
  <c r="Z2974" i="8"/>
  <c r="BD2974" i="8" s="1"/>
  <c r="AA2974" i="8"/>
  <c r="AC2974" i="8" s="1"/>
  <c r="BL2974" i="8"/>
  <c r="H2975" i="8"/>
  <c r="I2975" i="8"/>
  <c r="J2975" i="8"/>
  <c r="K2975" i="8"/>
  <c r="L2975" i="8"/>
  <c r="M2975" i="8"/>
  <c r="P2975" i="8" s="1"/>
  <c r="N2975" i="8"/>
  <c r="O2975" i="8"/>
  <c r="Y2975" i="8"/>
  <c r="Z2975" i="8"/>
  <c r="BD2975" i="8" s="1"/>
  <c r="AA2975" i="8"/>
  <c r="AC2975" i="8" s="1"/>
  <c r="BL2975" i="8"/>
  <c r="H2976" i="8"/>
  <c r="I2976" i="8"/>
  <c r="J2976" i="8"/>
  <c r="K2976" i="8"/>
  <c r="L2976" i="8"/>
  <c r="M2976" i="8"/>
  <c r="P2976" i="8" s="1"/>
  <c r="N2976" i="8"/>
  <c r="O2976" i="8"/>
  <c r="Y2976" i="8"/>
  <c r="Z2976" i="8"/>
  <c r="BD2976" i="8" s="1"/>
  <c r="AA2976" i="8"/>
  <c r="AC2976" i="8"/>
  <c r="BL2976" i="8"/>
  <c r="H2977" i="8"/>
  <c r="I2977" i="8"/>
  <c r="J2977" i="8"/>
  <c r="K2977" i="8"/>
  <c r="L2977" i="8"/>
  <c r="M2977" i="8"/>
  <c r="P2977" i="8" s="1"/>
  <c r="N2977" i="8"/>
  <c r="O2977" i="8"/>
  <c r="Y2977" i="8"/>
  <c r="Z2977" i="8"/>
  <c r="BD2977" i="8" s="1"/>
  <c r="AA2977" i="8"/>
  <c r="AC2977" i="8" s="1"/>
  <c r="BL2977" i="8"/>
  <c r="H2978" i="8"/>
  <c r="I2978" i="8"/>
  <c r="J2978" i="8"/>
  <c r="K2978" i="8"/>
  <c r="L2978" i="8"/>
  <c r="M2978" i="8"/>
  <c r="P2978" i="8" s="1"/>
  <c r="N2978" i="8"/>
  <c r="O2978" i="8"/>
  <c r="Y2978" i="8"/>
  <c r="Z2978" i="8"/>
  <c r="BD2978" i="8" s="1"/>
  <c r="AA2978" i="8"/>
  <c r="AC2978" i="8" s="1"/>
  <c r="BL2978" i="8"/>
  <c r="H2979" i="8"/>
  <c r="I2979" i="8"/>
  <c r="J2979" i="8"/>
  <c r="K2979" i="8"/>
  <c r="L2979" i="8"/>
  <c r="M2979" i="8"/>
  <c r="P2979" i="8" s="1"/>
  <c r="N2979" i="8"/>
  <c r="O2979" i="8"/>
  <c r="Y2979" i="8"/>
  <c r="Z2979" i="8"/>
  <c r="BD2979" i="8" s="1"/>
  <c r="AA2979" i="8"/>
  <c r="AC2979" i="8" s="1"/>
  <c r="BL2979" i="8"/>
  <c r="H2980" i="8"/>
  <c r="I2980" i="8"/>
  <c r="J2980" i="8"/>
  <c r="K2980" i="8"/>
  <c r="L2980" i="8"/>
  <c r="M2980" i="8"/>
  <c r="P2980" i="8" s="1"/>
  <c r="N2980" i="8"/>
  <c r="O2980" i="8"/>
  <c r="Y2980" i="8"/>
  <c r="Z2980" i="8"/>
  <c r="BD2980" i="8" s="1"/>
  <c r="AA2980" i="8"/>
  <c r="AC2980" i="8" s="1"/>
  <c r="BL2980" i="8"/>
  <c r="H2981" i="8"/>
  <c r="I2981" i="8"/>
  <c r="J2981" i="8"/>
  <c r="K2981" i="8"/>
  <c r="L2981" i="8"/>
  <c r="M2981" i="8"/>
  <c r="P2981" i="8" s="1"/>
  <c r="N2981" i="8"/>
  <c r="O2981" i="8"/>
  <c r="Y2981" i="8"/>
  <c r="Z2981" i="8"/>
  <c r="AA2981" i="8"/>
  <c r="AC2981" i="8" s="1"/>
  <c r="BD2981" i="8"/>
  <c r="BL2981" i="8"/>
  <c r="H2982" i="8"/>
  <c r="I2982" i="8"/>
  <c r="J2982" i="8"/>
  <c r="K2982" i="8"/>
  <c r="L2982" i="8"/>
  <c r="M2982" i="8"/>
  <c r="P2982" i="8" s="1"/>
  <c r="N2982" i="8"/>
  <c r="O2982" i="8"/>
  <c r="Y2982" i="8"/>
  <c r="Z2982" i="8"/>
  <c r="BD2982" i="8" s="1"/>
  <c r="AA2982" i="8"/>
  <c r="AC2982" i="8" s="1"/>
  <c r="BL2982" i="8"/>
  <c r="H2983" i="8"/>
  <c r="I2983" i="8"/>
  <c r="J2983" i="8"/>
  <c r="K2983" i="8"/>
  <c r="L2983" i="8"/>
  <c r="M2983" i="8"/>
  <c r="P2983" i="8" s="1"/>
  <c r="N2983" i="8"/>
  <c r="O2983" i="8"/>
  <c r="Y2983" i="8"/>
  <c r="Z2983" i="8"/>
  <c r="BD2983" i="8" s="1"/>
  <c r="AA2983" i="8"/>
  <c r="AC2983" i="8" s="1"/>
  <c r="BL2983" i="8"/>
  <c r="H2984" i="8"/>
  <c r="I2984" i="8"/>
  <c r="J2984" i="8"/>
  <c r="K2984" i="8"/>
  <c r="L2984" i="8"/>
  <c r="M2984" i="8"/>
  <c r="N2984" i="8"/>
  <c r="O2984" i="8"/>
  <c r="P2984" i="8"/>
  <c r="Y2984" i="8"/>
  <c r="Z2984" i="8"/>
  <c r="BD2984" i="8" s="1"/>
  <c r="AA2984" i="8"/>
  <c r="AC2984" i="8"/>
  <c r="BL2984" i="8"/>
  <c r="H2985" i="8"/>
  <c r="I2985" i="8"/>
  <c r="J2985" i="8"/>
  <c r="K2985" i="8"/>
  <c r="L2985" i="8"/>
  <c r="M2985" i="8"/>
  <c r="P2985" i="8" s="1"/>
  <c r="N2985" i="8"/>
  <c r="O2985" i="8"/>
  <c r="Y2985" i="8"/>
  <c r="Z2985" i="8"/>
  <c r="BD2985" i="8" s="1"/>
  <c r="AA2985" i="8"/>
  <c r="AC2985" i="8" s="1"/>
  <c r="BL2985" i="8"/>
  <c r="H2986" i="8"/>
  <c r="I2986" i="8"/>
  <c r="J2986" i="8"/>
  <c r="K2986" i="8"/>
  <c r="L2986" i="8"/>
  <c r="M2986" i="8"/>
  <c r="P2986" i="8" s="1"/>
  <c r="N2986" i="8"/>
  <c r="O2986" i="8"/>
  <c r="Y2986" i="8"/>
  <c r="Z2986" i="8"/>
  <c r="BD2986" i="8" s="1"/>
  <c r="AA2986" i="8"/>
  <c r="AC2986" i="8" s="1"/>
  <c r="BL2986" i="8"/>
  <c r="H2987" i="8"/>
  <c r="I2987" i="8"/>
  <c r="J2987" i="8"/>
  <c r="K2987" i="8"/>
  <c r="L2987" i="8"/>
  <c r="M2987" i="8"/>
  <c r="P2987" i="8" s="1"/>
  <c r="N2987" i="8"/>
  <c r="O2987" i="8"/>
  <c r="Y2987" i="8"/>
  <c r="Z2987" i="8"/>
  <c r="BD2987" i="8" s="1"/>
  <c r="AA2987" i="8"/>
  <c r="AC2987" i="8" s="1"/>
  <c r="BL2987" i="8"/>
  <c r="H2988" i="8"/>
  <c r="I2988" i="8"/>
  <c r="J2988" i="8"/>
  <c r="K2988" i="8"/>
  <c r="L2988" i="8"/>
  <c r="M2988" i="8"/>
  <c r="P2988" i="8" s="1"/>
  <c r="N2988" i="8"/>
  <c r="O2988" i="8"/>
  <c r="Y2988" i="8"/>
  <c r="Z2988" i="8"/>
  <c r="BD2988" i="8" s="1"/>
  <c r="AA2988" i="8"/>
  <c r="AC2988" i="8"/>
  <c r="BL2988" i="8"/>
  <c r="H2989" i="8"/>
  <c r="I2989" i="8"/>
  <c r="J2989" i="8"/>
  <c r="K2989" i="8"/>
  <c r="L2989" i="8"/>
  <c r="M2989" i="8"/>
  <c r="P2989" i="8" s="1"/>
  <c r="N2989" i="8"/>
  <c r="O2989" i="8"/>
  <c r="Y2989" i="8"/>
  <c r="Z2989" i="8"/>
  <c r="BD2989" i="8" s="1"/>
  <c r="AA2989" i="8"/>
  <c r="AC2989" i="8" s="1"/>
  <c r="BL2989" i="8"/>
  <c r="H2990" i="8"/>
  <c r="I2990" i="8"/>
  <c r="J2990" i="8"/>
  <c r="K2990" i="8"/>
  <c r="L2990" i="8"/>
  <c r="M2990" i="8"/>
  <c r="P2990" i="8" s="1"/>
  <c r="N2990" i="8"/>
  <c r="O2990" i="8"/>
  <c r="Y2990" i="8"/>
  <c r="Z2990" i="8"/>
  <c r="BD2990" i="8" s="1"/>
  <c r="AA2990" i="8"/>
  <c r="AC2990" i="8" s="1"/>
  <c r="BL2990" i="8"/>
  <c r="H2991" i="8"/>
  <c r="I2991" i="8"/>
  <c r="J2991" i="8"/>
  <c r="K2991" i="8"/>
  <c r="L2991" i="8"/>
  <c r="M2991" i="8"/>
  <c r="P2991" i="8" s="1"/>
  <c r="N2991" i="8"/>
  <c r="O2991" i="8"/>
  <c r="Y2991" i="8"/>
  <c r="Z2991" i="8"/>
  <c r="BD2991" i="8" s="1"/>
  <c r="AA2991" i="8"/>
  <c r="AC2991" i="8" s="1"/>
  <c r="BL2991" i="8"/>
  <c r="H2992" i="8"/>
  <c r="I2992" i="8"/>
  <c r="J2992" i="8"/>
  <c r="K2992" i="8"/>
  <c r="L2992" i="8"/>
  <c r="M2992" i="8"/>
  <c r="P2992" i="8" s="1"/>
  <c r="N2992" i="8"/>
  <c r="O2992" i="8"/>
  <c r="Y2992" i="8"/>
  <c r="Z2992" i="8"/>
  <c r="BD2992" i="8" s="1"/>
  <c r="AA2992" i="8"/>
  <c r="AC2992" i="8" s="1"/>
  <c r="BL2992" i="8"/>
  <c r="H2993" i="8"/>
  <c r="I2993" i="8"/>
  <c r="J2993" i="8"/>
  <c r="K2993" i="8"/>
  <c r="L2993" i="8"/>
  <c r="M2993" i="8"/>
  <c r="P2993" i="8" s="1"/>
  <c r="N2993" i="8"/>
  <c r="O2993" i="8"/>
  <c r="Y2993" i="8"/>
  <c r="Z2993" i="8"/>
  <c r="BD2993" i="8" s="1"/>
  <c r="AA2993" i="8"/>
  <c r="AC2993" i="8" s="1"/>
  <c r="BL2993" i="8"/>
  <c r="H2994" i="8"/>
  <c r="I2994" i="8"/>
  <c r="J2994" i="8"/>
  <c r="K2994" i="8"/>
  <c r="L2994" i="8"/>
  <c r="M2994" i="8"/>
  <c r="P2994" i="8" s="1"/>
  <c r="N2994" i="8"/>
  <c r="O2994" i="8"/>
  <c r="Y2994" i="8"/>
  <c r="Z2994" i="8"/>
  <c r="BD2994" i="8" s="1"/>
  <c r="AA2994" i="8"/>
  <c r="AC2994" i="8" s="1"/>
  <c r="BL2994" i="8"/>
  <c r="H2995" i="8"/>
  <c r="I2995" i="8"/>
  <c r="J2995" i="8"/>
  <c r="K2995" i="8"/>
  <c r="L2995" i="8"/>
  <c r="M2995" i="8"/>
  <c r="P2995" i="8" s="1"/>
  <c r="N2995" i="8"/>
  <c r="O2995" i="8"/>
  <c r="Y2995" i="8"/>
  <c r="Z2995" i="8"/>
  <c r="AA2995" i="8"/>
  <c r="AC2995" i="8" s="1"/>
  <c r="BD2995" i="8"/>
  <c r="BL2995" i="8"/>
  <c r="H2996" i="8"/>
  <c r="I2996" i="8"/>
  <c r="J2996" i="8"/>
  <c r="K2996" i="8"/>
  <c r="L2996" i="8"/>
  <c r="M2996" i="8"/>
  <c r="P2996" i="8" s="1"/>
  <c r="N2996" i="8"/>
  <c r="O2996" i="8"/>
  <c r="Y2996" i="8"/>
  <c r="Z2996" i="8"/>
  <c r="BD2996" i="8" s="1"/>
  <c r="AA2996" i="8"/>
  <c r="AC2996" i="8" s="1"/>
  <c r="BL2996" i="8"/>
  <c r="H2997" i="8"/>
  <c r="I2997" i="8"/>
  <c r="J2997" i="8"/>
  <c r="K2997" i="8"/>
  <c r="L2997" i="8"/>
  <c r="M2997" i="8"/>
  <c r="P2997" i="8" s="1"/>
  <c r="N2997" i="8"/>
  <c r="O2997" i="8"/>
  <c r="Y2997" i="8"/>
  <c r="Z2997" i="8"/>
  <c r="BD2997" i="8" s="1"/>
  <c r="AA2997" i="8"/>
  <c r="AC2997" i="8" s="1"/>
  <c r="BL2997" i="8"/>
  <c r="H2998" i="8"/>
  <c r="I2998" i="8"/>
  <c r="J2998" i="8"/>
  <c r="K2998" i="8"/>
  <c r="L2998" i="8"/>
  <c r="M2998" i="8"/>
  <c r="P2998" i="8" s="1"/>
  <c r="N2998" i="8"/>
  <c r="O2998" i="8"/>
  <c r="Y2998" i="8"/>
  <c r="Z2998" i="8"/>
  <c r="BD2998" i="8" s="1"/>
  <c r="AA2998" i="8"/>
  <c r="AC2998" i="8" s="1"/>
  <c r="BL2998" i="8"/>
  <c r="H2999" i="8"/>
  <c r="I2999" i="8"/>
  <c r="J2999" i="8"/>
  <c r="K2999" i="8"/>
  <c r="L2999" i="8"/>
  <c r="M2999" i="8"/>
  <c r="P2999" i="8" s="1"/>
  <c r="N2999" i="8"/>
  <c r="O2999" i="8"/>
  <c r="Y2999" i="8"/>
  <c r="Z2999" i="8"/>
  <c r="AA2999" i="8"/>
  <c r="AC2999" i="8" s="1"/>
  <c r="BD2999" i="8"/>
  <c r="BL2999" i="8"/>
  <c r="H3000" i="8"/>
  <c r="I3000" i="8"/>
  <c r="J3000" i="8"/>
  <c r="K3000" i="8"/>
  <c r="L3000" i="8"/>
  <c r="M3000" i="8"/>
  <c r="P3000" i="8" s="1"/>
  <c r="N3000" i="8"/>
  <c r="O3000" i="8"/>
  <c r="Y3000" i="8"/>
  <c r="Z3000" i="8"/>
  <c r="BD3000" i="8" s="1"/>
  <c r="AA3000" i="8"/>
  <c r="AC3000" i="8" s="1"/>
  <c r="BL3000" i="8"/>
  <c r="H3001" i="8"/>
  <c r="I3001" i="8"/>
  <c r="J3001" i="8"/>
  <c r="K3001" i="8"/>
  <c r="L3001" i="8"/>
  <c r="M3001" i="8"/>
  <c r="P3001" i="8" s="1"/>
  <c r="N3001" i="8"/>
  <c r="O3001" i="8"/>
  <c r="Y3001" i="8"/>
  <c r="Z3001" i="8"/>
  <c r="BD3001" i="8" s="1"/>
  <c r="AA3001" i="8"/>
  <c r="AC3001" i="8" s="1"/>
  <c r="BL3001" i="8"/>
  <c r="H3002" i="8"/>
  <c r="I3002" i="8"/>
  <c r="J3002" i="8"/>
  <c r="K3002" i="8"/>
  <c r="L3002" i="8"/>
  <c r="M3002" i="8"/>
  <c r="P3002" i="8" s="1"/>
  <c r="N3002" i="8"/>
  <c r="O3002" i="8"/>
  <c r="Y3002" i="8"/>
  <c r="Z3002" i="8"/>
  <c r="BD3002" i="8" s="1"/>
  <c r="AA3002" i="8"/>
  <c r="AC3002" i="8" s="1"/>
  <c r="BL3002" i="8"/>
  <c r="H3003" i="8"/>
  <c r="I3003" i="8"/>
  <c r="J3003" i="8"/>
  <c r="K3003" i="8"/>
  <c r="L3003" i="8"/>
  <c r="M3003" i="8"/>
  <c r="P3003" i="8" s="1"/>
  <c r="N3003" i="8"/>
  <c r="O3003" i="8"/>
  <c r="Y3003" i="8"/>
  <c r="Z3003" i="8"/>
  <c r="BD3003" i="8" s="1"/>
  <c r="AA3003" i="8"/>
  <c r="AC3003" i="8" s="1"/>
  <c r="BL3003" i="8"/>
  <c r="H3004" i="8"/>
  <c r="I3004" i="8"/>
  <c r="J3004" i="8"/>
  <c r="K3004" i="8"/>
  <c r="L3004" i="8"/>
  <c r="M3004" i="8"/>
  <c r="P3004" i="8" s="1"/>
  <c r="N3004" i="8"/>
  <c r="O3004" i="8"/>
  <c r="Y3004" i="8"/>
  <c r="Z3004" i="8"/>
  <c r="BD3004" i="8" s="1"/>
  <c r="AA3004" i="8"/>
  <c r="AC3004" i="8"/>
  <c r="BL3004" i="8"/>
  <c r="H3005" i="8"/>
  <c r="I3005" i="8"/>
  <c r="J3005" i="8"/>
  <c r="K3005" i="8"/>
  <c r="L3005" i="8"/>
  <c r="M3005" i="8"/>
  <c r="P3005" i="8" s="1"/>
  <c r="N3005" i="8"/>
  <c r="O3005" i="8"/>
  <c r="Y3005" i="8"/>
  <c r="Z3005" i="8"/>
  <c r="BD3005" i="8" s="1"/>
  <c r="AA3005" i="8"/>
  <c r="AC3005" i="8"/>
  <c r="BL3005" i="8"/>
  <c r="H3006" i="8"/>
  <c r="I3006" i="8"/>
  <c r="J3006" i="8"/>
  <c r="K3006" i="8"/>
  <c r="L3006" i="8"/>
  <c r="M3006" i="8"/>
  <c r="P3006" i="8" s="1"/>
  <c r="N3006" i="8"/>
  <c r="O3006" i="8"/>
  <c r="Y3006" i="8"/>
  <c r="Z3006" i="8"/>
  <c r="BD3006" i="8" s="1"/>
  <c r="AA3006" i="8"/>
  <c r="AC3006" i="8" s="1"/>
  <c r="BL3006" i="8"/>
  <c r="H3007" i="8"/>
  <c r="I3007" i="8"/>
  <c r="J3007" i="8"/>
  <c r="K3007" i="8"/>
  <c r="L3007" i="8"/>
  <c r="M3007" i="8"/>
  <c r="P3007" i="8" s="1"/>
  <c r="N3007" i="8"/>
  <c r="O3007" i="8"/>
  <c r="Y3007" i="8"/>
  <c r="Z3007" i="8"/>
  <c r="AA3007" i="8"/>
  <c r="AC3007" i="8" s="1"/>
  <c r="BD3007" i="8"/>
  <c r="BL3007" i="8"/>
  <c r="H3008" i="8"/>
  <c r="I3008" i="8"/>
  <c r="J3008" i="8"/>
  <c r="K3008" i="8"/>
  <c r="L3008" i="8"/>
  <c r="M3008" i="8"/>
  <c r="P3008" i="8" s="1"/>
  <c r="N3008" i="8"/>
  <c r="O3008" i="8"/>
  <c r="Y3008" i="8"/>
  <c r="Z3008" i="8"/>
  <c r="BD3008" i="8" s="1"/>
  <c r="AA3008" i="8"/>
  <c r="AC3008" i="8" s="1"/>
  <c r="BL3008" i="8"/>
  <c r="H3009" i="8"/>
  <c r="I3009" i="8"/>
  <c r="J3009" i="8"/>
  <c r="K3009" i="8"/>
  <c r="L3009" i="8"/>
  <c r="M3009" i="8"/>
  <c r="P3009" i="8" s="1"/>
  <c r="N3009" i="8"/>
  <c r="O3009" i="8"/>
  <c r="Y3009" i="8"/>
  <c r="Z3009" i="8"/>
  <c r="BD3009" i="8" s="1"/>
  <c r="AA3009" i="8"/>
  <c r="AC3009" i="8" s="1"/>
  <c r="BL3009" i="8"/>
  <c r="H3010" i="8"/>
  <c r="I3010" i="8"/>
  <c r="J3010" i="8"/>
  <c r="K3010" i="8"/>
  <c r="L3010" i="8"/>
  <c r="M3010" i="8"/>
  <c r="P3010" i="8" s="1"/>
  <c r="N3010" i="8"/>
  <c r="O3010" i="8"/>
  <c r="Y3010" i="8"/>
  <c r="Z3010" i="8"/>
  <c r="BD3010" i="8" s="1"/>
  <c r="AA3010" i="8"/>
  <c r="AC3010" i="8" s="1"/>
  <c r="BL3010" i="8"/>
  <c r="H3011" i="8"/>
  <c r="I3011" i="8"/>
  <c r="J3011" i="8"/>
  <c r="K3011" i="8"/>
  <c r="L3011" i="8"/>
  <c r="M3011" i="8"/>
  <c r="P3011" i="8" s="1"/>
  <c r="N3011" i="8"/>
  <c r="O3011" i="8"/>
  <c r="Y3011" i="8"/>
  <c r="Z3011" i="8"/>
  <c r="BD3011" i="8" s="1"/>
  <c r="AA3011" i="8"/>
  <c r="AC3011" i="8" s="1"/>
  <c r="BL3011" i="8"/>
  <c r="H3012" i="8"/>
  <c r="I3012" i="8"/>
  <c r="J3012" i="8"/>
  <c r="K3012" i="8"/>
  <c r="L3012" i="8"/>
  <c r="M3012" i="8"/>
  <c r="P3012" i="8" s="1"/>
  <c r="N3012" i="8"/>
  <c r="O3012" i="8"/>
  <c r="Y3012" i="8"/>
  <c r="Z3012" i="8"/>
  <c r="BD3012" i="8" s="1"/>
  <c r="AA3012" i="8"/>
  <c r="AC3012" i="8" s="1"/>
  <c r="BL3012" i="8"/>
  <c r="H3013" i="8"/>
  <c r="I3013" i="8"/>
  <c r="J3013" i="8"/>
  <c r="K3013" i="8"/>
  <c r="L3013" i="8"/>
  <c r="M3013" i="8"/>
  <c r="P3013" i="8" s="1"/>
  <c r="N3013" i="8"/>
  <c r="O3013" i="8"/>
  <c r="Y3013" i="8"/>
  <c r="Z3013" i="8"/>
  <c r="AA3013" i="8"/>
  <c r="AC3013" i="8" s="1"/>
  <c r="BD3013" i="8"/>
  <c r="BL3013" i="8"/>
  <c r="H3014" i="8"/>
  <c r="I3014" i="8"/>
  <c r="J3014" i="8"/>
  <c r="K3014" i="8"/>
  <c r="L3014" i="8"/>
  <c r="M3014" i="8"/>
  <c r="P3014" i="8" s="1"/>
  <c r="N3014" i="8"/>
  <c r="O3014" i="8"/>
  <c r="Y3014" i="8"/>
  <c r="Z3014" i="8"/>
  <c r="BD3014" i="8" s="1"/>
  <c r="AA3014" i="8"/>
  <c r="AC3014" i="8" s="1"/>
  <c r="BL3014" i="8"/>
  <c r="H3015" i="8"/>
  <c r="I3015" i="8"/>
  <c r="J3015" i="8"/>
  <c r="K3015" i="8"/>
  <c r="L3015" i="8"/>
  <c r="M3015" i="8"/>
  <c r="P3015" i="8" s="1"/>
  <c r="N3015" i="8"/>
  <c r="O3015" i="8"/>
  <c r="Y3015" i="8"/>
  <c r="Z3015" i="8"/>
  <c r="BD3015" i="8" s="1"/>
  <c r="AA3015" i="8"/>
  <c r="AC3015" i="8" s="1"/>
  <c r="BL3015" i="8"/>
  <c r="H3016" i="8"/>
  <c r="I3016" i="8"/>
  <c r="J3016" i="8"/>
  <c r="K3016" i="8"/>
  <c r="L3016" i="8"/>
  <c r="M3016" i="8"/>
  <c r="P3016" i="8" s="1"/>
  <c r="N3016" i="8"/>
  <c r="O3016" i="8"/>
  <c r="Y3016" i="8"/>
  <c r="Z3016" i="8"/>
  <c r="BD3016" i="8" s="1"/>
  <c r="AA3016" i="8"/>
  <c r="AC3016" i="8" s="1"/>
  <c r="BL3016" i="8"/>
  <c r="H3017" i="8"/>
  <c r="I3017" i="8"/>
  <c r="J3017" i="8"/>
  <c r="K3017" i="8"/>
  <c r="L3017" i="8"/>
  <c r="M3017" i="8"/>
  <c r="P3017" i="8" s="1"/>
  <c r="N3017" i="8"/>
  <c r="O3017" i="8"/>
  <c r="Y3017" i="8"/>
  <c r="Z3017" i="8"/>
  <c r="BD3017" i="8" s="1"/>
  <c r="AA3017" i="8"/>
  <c r="AC3017" i="8" s="1"/>
  <c r="BL3017" i="8"/>
  <c r="H3018" i="8"/>
  <c r="I3018" i="8"/>
  <c r="J3018" i="8"/>
  <c r="K3018" i="8"/>
  <c r="L3018" i="8"/>
  <c r="M3018" i="8"/>
  <c r="P3018" i="8" s="1"/>
  <c r="N3018" i="8"/>
  <c r="O3018" i="8"/>
  <c r="Y3018" i="8"/>
  <c r="Z3018" i="8"/>
  <c r="BD3018" i="8" s="1"/>
  <c r="AA3018" i="8"/>
  <c r="AC3018" i="8"/>
  <c r="BL3018" i="8"/>
  <c r="H3019" i="8"/>
  <c r="I3019" i="8"/>
  <c r="J3019" i="8"/>
  <c r="K3019" i="8"/>
  <c r="L3019" i="8"/>
  <c r="M3019" i="8"/>
  <c r="P3019" i="8" s="1"/>
  <c r="N3019" i="8"/>
  <c r="O3019" i="8"/>
  <c r="Y3019" i="8"/>
  <c r="Z3019" i="8"/>
  <c r="BD3019" i="8" s="1"/>
  <c r="AA3019" i="8"/>
  <c r="AC3019" i="8" s="1"/>
  <c r="BL3019" i="8"/>
  <c r="H3020" i="8"/>
  <c r="I3020" i="8"/>
  <c r="J3020" i="8"/>
  <c r="K3020" i="8"/>
  <c r="L3020" i="8"/>
  <c r="M3020" i="8"/>
  <c r="P3020" i="8" s="1"/>
  <c r="N3020" i="8"/>
  <c r="O3020" i="8"/>
  <c r="Y3020" i="8"/>
  <c r="Z3020" i="8"/>
  <c r="BD3020" i="8" s="1"/>
  <c r="AA3020" i="8"/>
  <c r="AC3020" i="8" s="1"/>
  <c r="BL3020" i="8"/>
  <c r="H3021" i="8"/>
  <c r="I3021" i="8"/>
  <c r="J3021" i="8"/>
  <c r="K3021" i="8"/>
  <c r="L3021" i="8"/>
  <c r="M3021" i="8"/>
  <c r="P3021" i="8" s="1"/>
  <c r="N3021" i="8"/>
  <c r="O3021" i="8"/>
  <c r="Y3021" i="8"/>
  <c r="Z3021" i="8"/>
  <c r="BD3021" i="8" s="1"/>
  <c r="AA3021" i="8"/>
  <c r="AC3021" i="8" s="1"/>
  <c r="BL3021" i="8"/>
  <c r="H3022" i="8"/>
  <c r="I3022" i="8"/>
  <c r="J3022" i="8"/>
  <c r="K3022" i="8"/>
  <c r="L3022" i="8"/>
  <c r="M3022" i="8"/>
  <c r="N3022" i="8"/>
  <c r="O3022" i="8"/>
  <c r="P3022" i="8"/>
  <c r="Y3022" i="8"/>
  <c r="Z3022" i="8"/>
  <c r="BD3022" i="8" s="1"/>
  <c r="AA3022" i="8"/>
  <c r="AC3022" i="8" s="1"/>
  <c r="BL3022" i="8"/>
  <c r="I3023" i="8"/>
  <c r="J3023" i="8"/>
  <c r="K3023" i="8"/>
  <c r="L3023" i="8"/>
  <c r="M3023" i="8"/>
  <c r="P3023" i="8" s="1"/>
  <c r="N3023" i="8"/>
  <c r="O3023" i="8"/>
  <c r="Y3023" i="8"/>
  <c r="Z3023" i="8"/>
  <c r="BD3023" i="8" s="1"/>
  <c r="AA3023" i="8"/>
  <c r="AC3023" i="8" s="1"/>
  <c r="BL3023" i="8"/>
  <c r="I3024" i="8"/>
  <c r="J3024" i="8"/>
  <c r="K3024" i="8"/>
  <c r="L3024" i="8"/>
  <c r="M3024" i="8"/>
  <c r="P3024" i="8" s="1"/>
  <c r="N3024" i="8"/>
  <c r="O3024" i="8"/>
  <c r="Y3024" i="8"/>
  <c r="Z3024" i="8"/>
  <c r="BD3024" i="8" s="1"/>
  <c r="AA3024" i="8"/>
  <c r="AC3024" i="8" s="1"/>
  <c r="BL3024" i="8"/>
  <c r="I3025" i="8"/>
  <c r="J3025" i="8"/>
  <c r="K3025" i="8"/>
  <c r="L3025" i="8"/>
  <c r="M3025" i="8"/>
  <c r="P3025" i="8" s="1"/>
  <c r="N3025" i="8"/>
  <c r="O3025" i="8"/>
  <c r="Y3025" i="8"/>
  <c r="Z3025" i="8"/>
  <c r="BD3025" i="8" s="1"/>
  <c r="AA3025" i="8"/>
  <c r="AC3025" i="8" s="1"/>
  <c r="BL3025" i="8"/>
  <c r="I3026" i="8"/>
  <c r="J3026" i="8"/>
  <c r="K3026" i="8"/>
  <c r="L3026" i="8"/>
  <c r="M3026" i="8"/>
  <c r="P3026" i="8" s="1"/>
  <c r="N3026" i="8"/>
  <c r="O3026" i="8"/>
  <c r="Y3026" i="8"/>
  <c r="Z3026" i="8"/>
  <c r="BD3026" i="8" s="1"/>
  <c r="AA3026" i="8"/>
  <c r="AC3026" i="8" s="1"/>
  <c r="BL3026" i="8"/>
  <c r="I3027" i="8"/>
  <c r="J3027" i="8"/>
  <c r="K3027" i="8"/>
  <c r="L3027" i="8"/>
  <c r="M3027" i="8"/>
  <c r="P3027" i="8" s="1"/>
  <c r="N3027" i="8"/>
  <c r="O3027" i="8"/>
  <c r="Y3027" i="8"/>
  <c r="Z3027" i="8"/>
  <c r="BD3027" i="8" s="1"/>
  <c r="AA3027" i="8"/>
  <c r="AC3027" i="8" s="1"/>
  <c r="BL3027" i="8"/>
  <c r="I3028" i="8"/>
  <c r="J3028" i="8"/>
  <c r="K3028" i="8"/>
  <c r="L3028" i="8"/>
  <c r="M3028" i="8"/>
  <c r="P3028" i="8" s="1"/>
  <c r="N3028" i="8"/>
  <c r="O3028" i="8"/>
  <c r="Y3028" i="8"/>
  <c r="Z3028" i="8"/>
  <c r="BD3028" i="8" s="1"/>
  <c r="AA3028" i="8"/>
  <c r="AC3028" i="8"/>
  <c r="BL3028" i="8"/>
  <c r="I3029" i="8"/>
  <c r="J3029" i="8"/>
  <c r="K3029" i="8"/>
  <c r="L3029" i="8"/>
  <c r="M3029" i="8"/>
  <c r="P3029" i="8" s="1"/>
  <c r="N3029" i="8"/>
  <c r="O3029" i="8"/>
  <c r="Y3029" i="8"/>
  <c r="Z3029" i="8"/>
  <c r="BD3029" i="8" s="1"/>
  <c r="AA3029" i="8"/>
  <c r="AC3029" i="8" s="1"/>
  <c r="BL3029" i="8"/>
  <c r="H3030" i="8"/>
  <c r="I3030" i="8"/>
  <c r="J3030" i="8"/>
  <c r="K3030" i="8"/>
  <c r="L3030" i="8"/>
  <c r="M3030" i="8"/>
  <c r="P3030" i="8" s="1"/>
  <c r="N3030" i="8"/>
  <c r="O3030" i="8"/>
  <c r="Y3030" i="8"/>
  <c r="Z3030" i="8"/>
  <c r="BD3030" i="8" s="1"/>
  <c r="AA3030" i="8"/>
  <c r="AC3030" i="8" s="1"/>
  <c r="BL3030" i="8"/>
  <c r="H3031" i="8"/>
  <c r="I3031" i="8"/>
  <c r="J3031" i="8"/>
  <c r="K3031" i="8"/>
  <c r="L3031" i="8"/>
  <c r="M3031" i="8"/>
  <c r="P3031" i="8" s="1"/>
  <c r="N3031" i="8"/>
  <c r="O3031" i="8"/>
  <c r="Y3031" i="8"/>
  <c r="Z3031" i="8"/>
  <c r="BD3031" i="8" s="1"/>
  <c r="AA3031" i="8"/>
  <c r="AC3031" i="8"/>
  <c r="BL3031" i="8"/>
  <c r="H3032" i="8"/>
  <c r="I3032" i="8"/>
  <c r="J3032" i="8"/>
  <c r="K3032" i="8"/>
  <c r="L3032" i="8"/>
  <c r="M3032" i="8"/>
  <c r="P3032" i="8" s="1"/>
  <c r="N3032" i="8"/>
  <c r="O3032" i="8"/>
  <c r="Y3032" i="8"/>
  <c r="Z3032" i="8"/>
  <c r="BD3032" i="8" s="1"/>
  <c r="AA3032" i="8"/>
  <c r="AC3032" i="8" s="1"/>
  <c r="BL3032" i="8"/>
  <c r="H3033" i="8"/>
  <c r="I3033" i="8"/>
  <c r="J3033" i="8"/>
  <c r="K3033" i="8"/>
  <c r="L3033" i="8"/>
  <c r="M3033" i="8"/>
  <c r="P3033" i="8" s="1"/>
  <c r="N3033" i="8"/>
  <c r="O3033" i="8"/>
  <c r="Y3033" i="8"/>
  <c r="Z3033" i="8"/>
  <c r="BD3033" i="8" s="1"/>
  <c r="AA3033" i="8"/>
  <c r="AC3033" i="8" s="1"/>
  <c r="H3034" i="8"/>
  <c r="I3034" i="8"/>
  <c r="J3034" i="8"/>
  <c r="K3034" i="8"/>
  <c r="L3034" i="8"/>
  <c r="M3034" i="8"/>
  <c r="P3034" i="8" s="1"/>
  <c r="N3034" i="8"/>
  <c r="O3034" i="8"/>
  <c r="Y3034" i="8"/>
  <c r="Z3034" i="8"/>
  <c r="BD3034" i="8" s="1"/>
  <c r="AA3034" i="8"/>
  <c r="AC3034" i="8" s="1"/>
  <c r="H3035" i="8"/>
  <c r="I3035" i="8"/>
  <c r="J3035" i="8"/>
  <c r="K3035" i="8"/>
  <c r="L3035" i="8"/>
  <c r="M3035" i="8"/>
  <c r="N3035" i="8"/>
  <c r="O3035" i="8"/>
  <c r="Y3035" i="8"/>
  <c r="Z3035" i="8"/>
  <c r="BD3035" i="8" s="1"/>
  <c r="AA3035" i="8"/>
  <c r="AC3035" i="8" s="1"/>
  <c r="H3036" i="8"/>
  <c r="I3036" i="8"/>
  <c r="J3036" i="8"/>
  <c r="K3036" i="8"/>
  <c r="L3036" i="8"/>
  <c r="M3036" i="8"/>
  <c r="P3036" i="8" s="1"/>
  <c r="N3036" i="8"/>
  <c r="O3036" i="8"/>
  <c r="Y3036" i="8"/>
  <c r="Z3036" i="8"/>
  <c r="BD3036" i="8" s="1"/>
  <c r="AA3036" i="8"/>
  <c r="AC3036" i="8" s="1"/>
  <c r="H3037" i="8"/>
  <c r="I3037" i="8"/>
  <c r="J3037" i="8"/>
  <c r="K3037" i="8"/>
  <c r="L3037" i="8"/>
  <c r="M3037" i="8"/>
  <c r="N3037" i="8"/>
  <c r="O3037" i="8"/>
  <c r="Y3037" i="8"/>
  <c r="Z3037" i="8"/>
  <c r="BD3037" i="8" s="1"/>
  <c r="AA3037" i="8"/>
  <c r="AC3037" i="8" s="1"/>
  <c r="H3038" i="8"/>
  <c r="I3038" i="8"/>
  <c r="J3038" i="8"/>
  <c r="K3038" i="8"/>
  <c r="L3038" i="8"/>
  <c r="M3038" i="8"/>
  <c r="N3038" i="8"/>
  <c r="O3038" i="8"/>
  <c r="Y3038" i="8"/>
  <c r="Z3038" i="8"/>
  <c r="BD3038" i="8" s="1"/>
  <c r="AA3038" i="8"/>
  <c r="AC3038" i="8" s="1"/>
  <c r="H3039" i="8"/>
  <c r="I3039" i="8"/>
  <c r="J3039" i="8"/>
  <c r="K3039" i="8"/>
  <c r="L3039" i="8"/>
  <c r="M3039" i="8"/>
  <c r="N3039" i="8"/>
  <c r="O3039" i="8"/>
  <c r="Y3039" i="8"/>
  <c r="Z3039" i="8"/>
  <c r="BD3039" i="8" s="1"/>
  <c r="AA3039" i="8"/>
  <c r="AC3039" i="8" s="1"/>
  <c r="H3040" i="8"/>
  <c r="I3040" i="8"/>
  <c r="J3040" i="8"/>
  <c r="K3040" i="8"/>
  <c r="L3040" i="8"/>
  <c r="M3040" i="8"/>
  <c r="N3040" i="8"/>
  <c r="P3040" i="8" s="1"/>
  <c r="O3040" i="8"/>
  <c r="Y3040" i="8"/>
  <c r="Z3040" i="8"/>
  <c r="BD3040" i="8" s="1"/>
  <c r="AA3040" i="8"/>
  <c r="AC3040" i="8" s="1"/>
  <c r="H3041" i="8"/>
  <c r="I3041" i="8"/>
  <c r="J3041" i="8"/>
  <c r="K3041" i="8"/>
  <c r="L3041" i="8"/>
  <c r="M3041" i="8"/>
  <c r="N3041" i="8"/>
  <c r="O3041" i="8"/>
  <c r="Y3041" i="8"/>
  <c r="Z3041" i="8"/>
  <c r="BD3041" i="8" s="1"/>
  <c r="AA3041" i="8"/>
  <c r="AC3041" i="8"/>
  <c r="H3042" i="8"/>
  <c r="I3042" i="8"/>
  <c r="J3042" i="8"/>
  <c r="K3042" i="8"/>
  <c r="L3042" i="8"/>
  <c r="M3042" i="8"/>
  <c r="N3042" i="8"/>
  <c r="P3042" i="8" s="1"/>
  <c r="O3042" i="8"/>
  <c r="Y3042" i="8"/>
  <c r="Z3042" i="8"/>
  <c r="BD3042" i="8" s="1"/>
  <c r="AA3042" i="8"/>
  <c r="AC3042" i="8" s="1"/>
  <c r="H3043" i="8"/>
  <c r="I3043" i="8"/>
  <c r="J3043" i="8"/>
  <c r="K3043" i="8"/>
  <c r="L3043" i="8"/>
  <c r="M3043" i="8"/>
  <c r="N3043" i="8"/>
  <c r="O3043" i="8"/>
  <c r="Y3043" i="8"/>
  <c r="Z3043" i="8"/>
  <c r="BD3043" i="8" s="1"/>
  <c r="AA3043" i="8"/>
  <c r="AC3043" i="8" s="1"/>
  <c r="H3044" i="8"/>
  <c r="I3044" i="8"/>
  <c r="J3044" i="8"/>
  <c r="K3044" i="8"/>
  <c r="L3044" i="8"/>
  <c r="M3044" i="8"/>
  <c r="N3044" i="8"/>
  <c r="O3044" i="8"/>
  <c r="Y3044" i="8"/>
  <c r="Z3044" i="8"/>
  <c r="BD3044" i="8" s="1"/>
  <c r="AA3044" i="8"/>
  <c r="AC3044" i="8" s="1"/>
  <c r="H3045" i="8"/>
  <c r="I3045" i="8"/>
  <c r="J3045" i="8"/>
  <c r="K3045" i="8"/>
  <c r="L3045" i="8"/>
  <c r="M3045" i="8"/>
  <c r="P3045" i="8" s="1"/>
  <c r="N3045" i="8"/>
  <c r="O3045" i="8"/>
  <c r="Y3045" i="8"/>
  <c r="Z3045" i="8"/>
  <c r="BD3045" i="8" s="1"/>
  <c r="AA3045" i="8"/>
  <c r="AC3045" i="8" s="1"/>
  <c r="H3046" i="8"/>
  <c r="I3046" i="8"/>
  <c r="J3046" i="8"/>
  <c r="K3046" i="8"/>
  <c r="L3046" i="8"/>
  <c r="M3046" i="8"/>
  <c r="N3046" i="8"/>
  <c r="O3046" i="8"/>
  <c r="Y3046" i="8"/>
  <c r="Z3046" i="8"/>
  <c r="BD3046" i="8" s="1"/>
  <c r="AA3046" i="8"/>
  <c r="AC3046" i="8" s="1"/>
  <c r="H3047" i="8"/>
  <c r="I3047" i="8"/>
  <c r="J3047" i="8"/>
  <c r="K3047" i="8"/>
  <c r="L3047" i="8"/>
  <c r="M3047" i="8"/>
  <c r="N3047" i="8"/>
  <c r="O3047" i="8"/>
  <c r="Y3047" i="8"/>
  <c r="Z3047" i="8"/>
  <c r="BD3047" i="8" s="1"/>
  <c r="AA3047" i="8"/>
  <c r="AC3047" i="8" s="1"/>
  <c r="H3048" i="8"/>
  <c r="I3048" i="8"/>
  <c r="J3048" i="8"/>
  <c r="K3048" i="8"/>
  <c r="L3048" i="8"/>
  <c r="M3048" i="8"/>
  <c r="N3048" i="8"/>
  <c r="O3048" i="8"/>
  <c r="Y3048" i="8"/>
  <c r="Z3048" i="8"/>
  <c r="BD3048" i="8" s="1"/>
  <c r="AA3048" i="8"/>
  <c r="AC3048" i="8" s="1"/>
  <c r="H3049" i="8"/>
  <c r="I3049" i="8"/>
  <c r="J3049" i="8"/>
  <c r="K3049" i="8"/>
  <c r="L3049" i="8"/>
  <c r="M3049" i="8"/>
  <c r="N3049" i="8"/>
  <c r="O3049" i="8"/>
  <c r="Y3049" i="8"/>
  <c r="Z3049" i="8"/>
  <c r="BD3049" i="8" s="1"/>
  <c r="AA3049" i="8"/>
  <c r="AC3049" i="8"/>
  <c r="H3050" i="8"/>
  <c r="I3050" i="8"/>
  <c r="J3050" i="8"/>
  <c r="K3050" i="8"/>
  <c r="L3050" i="8"/>
  <c r="M3050" i="8"/>
  <c r="N3050" i="8"/>
  <c r="O3050" i="8"/>
  <c r="Y3050" i="8"/>
  <c r="Z3050" i="8"/>
  <c r="BD3050" i="8" s="1"/>
  <c r="AA3050" i="8"/>
  <c r="AC3050" i="8"/>
  <c r="H3051" i="8"/>
  <c r="I3051" i="8"/>
  <c r="J3051" i="8"/>
  <c r="K3051" i="8"/>
  <c r="L3051" i="8"/>
  <c r="M3051" i="8"/>
  <c r="N3051" i="8"/>
  <c r="O3051" i="8"/>
  <c r="Y3051" i="8"/>
  <c r="Z3051" i="8"/>
  <c r="BD3051" i="8" s="1"/>
  <c r="AA3051" i="8"/>
  <c r="AC3051" i="8"/>
  <c r="H3052" i="8"/>
  <c r="I3052" i="8"/>
  <c r="J3052" i="8"/>
  <c r="K3052" i="8"/>
  <c r="L3052" i="8"/>
  <c r="M3052" i="8"/>
  <c r="N3052" i="8"/>
  <c r="O3052" i="8"/>
  <c r="Y3052" i="8"/>
  <c r="Z3052" i="8"/>
  <c r="BD3052" i="8" s="1"/>
  <c r="AA3052" i="8"/>
  <c r="AC3052" i="8" s="1"/>
  <c r="H3053" i="8"/>
  <c r="I3053" i="8"/>
  <c r="J3053" i="8"/>
  <c r="K3053" i="8"/>
  <c r="L3053" i="8"/>
  <c r="M3053" i="8"/>
  <c r="N3053" i="8"/>
  <c r="O3053" i="8"/>
  <c r="P3053" i="8"/>
  <c r="Y3053" i="8"/>
  <c r="Z3053" i="8"/>
  <c r="BD3053" i="8" s="1"/>
  <c r="AA3053" i="8"/>
  <c r="AC3053" i="8" s="1"/>
  <c r="H3054" i="8"/>
  <c r="I3054" i="8"/>
  <c r="J3054" i="8"/>
  <c r="K3054" i="8"/>
  <c r="L3054" i="8"/>
  <c r="M3054" i="8"/>
  <c r="P3054" i="8" s="1"/>
  <c r="N3054" i="8"/>
  <c r="O3054" i="8"/>
  <c r="Y3054" i="8"/>
  <c r="Z3054" i="8"/>
  <c r="BD3054" i="8" s="1"/>
  <c r="AA3054" i="8"/>
  <c r="AC3054" i="8" s="1"/>
  <c r="H3055" i="8"/>
  <c r="I3055" i="8"/>
  <c r="J3055" i="8"/>
  <c r="K3055" i="8"/>
  <c r="L3055" i="8"/>
  <c r="M3055" i="8"/>
  <c r="P3055" i="8" s="1"/>
  <c r="N3055" i="8"/>
  <c r="O3055" i="8"/>
  <c r="Y3055" i="8"/>
  <c r="Z3055" i="8"/>
  <c r="BD3055" i="8" s="1"/>
  <c r="AA3055" i="8"/>
  <c r="AC3055" i="8" s="1"/>
  <c r="H3056" i="8"/>
  <c r="I3056" i="8"/>
  <c r="J3056" i="8"/>
  <c r="K3056" i="8"/>
  <c r="L3056" i="8"/>
  <c r="M3056" i="8"/>
  <c r="P3056" i="8" s="1"/>
  <c r="N3056" i="8"/>
  <c r="O3056" i="8"/>
  <c r="Y3056" i="8"/>
  <c r="Z3056" i="8"/>
  <c r="BD3056" i="8" s="1"/>
  <c r="AA3056" i="8"/>
  <c r="AC3056" i="8" s="1"/>
  <c r="H3057" i="8"/>
  <c r="I3057" i="8"/>
  <c r="J3057" i="8"/>
  <c r="K3057" i="8"/>
  <c r="L3057" i="8"/>
  <c r="M3057" i="8"/>
  <c r="N3057" i="8"/>
  <c r="O3057" i="8"/>
  <c r="P3057" i="8"/>
  <c r="Y3057" i="8"/>
  <c r="Z3057" i="8"/>
  <c r="BD3057" i="8" s="1"/>
  <c r="AA3057" i="8"/>
  <c r="AC3057" i="8"/>
  <c r="H3058" i="8"/>
  <c r="I3058" i="8"/>
  <c r="J3058" i="8"/>
  <c r="K3058" i="8"/>
  <c r="L3058" i="8"/>
  <c r="M3058" i="8"/>
  <c r="P3058" i="8" s="1"/>
  <c r="N3058" i="8"/>
  <c r="O3058" i="8"/>
  <c r="Y3058" i="8"/>
  <c r="Z3058" i="8"/>
  <c r="BD3058" i="8" s="1"/>
  <c r="AA3058" i="8"/>
  <c r="AC3058" i="8" s="1"/>
  <c r="H3059" i="8"/>
  <c r="I3059" i="8"/>
  <c r="J3059" i="8"/>
  <c r="K3059" i="8"/>
  <c r="L3059" i="8"/>
  <c r="M3059" i="8"/>
  <c r="P3059" i="8" s="1"/>
  <c r="N3059" i="8"/>
  <c r="O3059" i="8"/>
  <c r="Y3059" i="8"/>
  <c r="Z3059" i="8"/>
  <c r="BD3059" i="8" s="1"/>
  <c r="AA3059" i="8"/>
  <c r="AC3059" i="8" s="1"/>
  <c r="H3060" i="8"/>
  <c r="I3060" i="8"/>
  <c r="J3060" i="8"/>
  <c r="K3060" i="8"/>
  <c r="L3060" i="8"/>
  <c r="M3060" i="8"/>
  <c r="P3060" i="8" s="1"/>
  <c r="N3060" i="8"/>
  <c r="O3060" i="8"/>
  <c r="Y3060" i="8"/>
  <c r="Z3060" i="8"/>
  <c r="BD3060" i="8" s="1"/>
  <c r="AA3060" i="8"/>
  <c r="AC3060" i="8" s="1"/>
  <c r="H3061" i="8"/>
  <c r="I3061" i="8"/>
  <c r="J3061" i="8"/>
  <c r="K3061" i="8"/>
  <c r="L3061" i="8"/>
  <c r="M3061" i="8"/>
  <c r="P3061" i="8" s="1"/>
  <c r="N3061" i="8"/>
  <c r="O3061" i="8"/>
  <c r="Y3061" i="8"/>
  <c r="Z3061" i="8"/>
  <c r="BD3061" i="8" s="1"/>
  <c r="AA3061" i="8"/>
  <c r="AC3061" i="8" s="1"/>
  <c r="H3062" i="8"/>
  <c r="I3062" i="8"/>
  <c r="J3062" i="8"/>
  <c r="K3062" i="8"/>
  <c r="L3062" i="8"/>
  <c r="M3062" i="8"/>
  <c r="N3062" i="8"/>
  <c r="O3062" i="8"/>
  <c r="P3062" i="8"/>
  <c r="Y3062" i="8"/>
  <c r="Z3062" i="8"/>
  <c r="BD3062" i="8" s="1"/>
  <c r="AA3062" i="8"/>
  <c r="AC3062" i="8" s="1"/>
  <c r="H3063" i="8"/>
  <c r="I3063" i="8"/>
  <c r="J3063" i="8"/>
  <c r="K3063" i="8"/>
  <c r="L3063" i="8"/>
  <c r="M3063" i="8"/>
  <c r="P3063" i="8" s="1"/>
  <c r="N3063" i="8"/>
  <c r="O3063" i="8"/>
  <c r="Y3063" i="8"/>
  <c r="Z3063" i="8"/>
  <c r="BD3063" i="8" s="1"/>
  <c r="AA3063" i="8"/>
  <c r="AC3063" i="8" s="1"/>
  <c r="H3064" i="8"/>
  <c r="I3064" i="8"/>
  <c r="J3064" i="8"/>
  <c r="K3064" i="8"/>
  <c r="L3064" i="8"/>
  <c r="M3064" i="8"/>
  <c r="P3064" i="8" s="1"/>
  <c r="N3064" i="8"/>
  <c r="O3064" i="8"/>
  <c r="Y3064" i="8"/>
  <c r="Z3064" i="8"/>
  <c r="BD3064" i="8" s="1"/>
  <c r="AA3064" i="8"/>
  <c r="AC3064" i="8" s="1"/>
  <c r="H3065" i="8"/>
  <c r="I3065" i="8"/>
  <c r="J3065" i="8"/>
  <c r="K3065" i="8"/>
  <c r="L3065" i="8"/>
  <c r="M3065" i="8"/>
  <c r="P3065" i="8" s="1"/>
  <c r="N3065" i="8"/>
  <c r="O3065" i="8"/>
  <c r="Y3065" i="8"/>
  <c r="Z3065" i="8"/>
  <c r="BD3065" i="8" s="1"/>
  <c r="AA3065" i="8"/>
  <c r="AC3065" i="8" s="1"/>
  <c r="H3066" i="8"/>
  <c r="I3066" i="8"/>
  <c r="J3066" i="8"/>
  <c r="K3066" i="8"/>
  <c r="L3066" i="8"/>
  <c r="M3066" i="8"/>
  <c r="N3066" i="8"/>
  <c r="O3066" i="8"/>
  <c r="P3066" i="8"/>
  <c r="Y3066" i="8"/>
  <c r="Z3066" i="8"/>
  <c r="BD3066" i="8" s="1"/>
  <c r="AA3066" i="8"/>
  <c r="AC3066" i="8" s="1"/>
  <c r="H3067" i="8"/>
  <c r="I3067" i="8"/>
  <c r="J3067" i="8"/>
  <c r="K3067" i="8"/>
  <c r="L3067" i="8"/>
  <c r="M3067" i="8"/>
  <c r="P3067" i="8" s="1"/>
  <c r="N3067" i="8"/>
  <c r="O3067" i="8"/>
  <c r="Y3067" i="8"/>
  <c r="Z3067" i="8"/>
  <c r="BD3067" i="8" s="1"/>
  <c r="AA3067" i="8"/>
  <c r="AC3067" i="8" s="1"/>
  <c r="H3068" i="8"/>
  <c r="I3068" i="8"/>
  <c r="J3068" i="8"/>
  <c r="K3068" i="8"/>
  <c r="L3068" i="8"/>
  <c r="M3068" i="8"/>
  <c r="P3068" i="8" s="1"/>
  <c r="N3068" i="8"/>
  <c r="O3068" i="8"/>
  <c r="Y3068" i="8"/>
  <c r="Z3068" i="8"/>
  <c r="BD3068" i="8" s="1"/>
  <c r="AA3068" i="8"/>
  <c r="AC3068" i="8" s="1"/>
  <c r="H3069" i="8"/>
  <c r="I3069" i="8"/>
  <c r="J3069" i="8"/>
  <c r="K3069" i="8"/>
  <c r="L3069" i="8"/>
  <c r="M3069" i="8"/>
  <c r="P3069" i="8" s="1"/>
  <c r="N3069" i="8"/>
  <c r="O3069" i="8"/>
  <c r="Y3069" i="8"/>
  <c r="Z3069" i="8"/>
  <c r="BD3069" i="8" s="1"/>
  <c r="AA3069" i="8"/>
  <c r="AC3069" i="8" s="1"/>
  <c r="H3070" i="8"/>
  <c r="I3070" i="8"/>
  <c r="J3070" i="8"/>
  <c r="K3070" i="8"/>
  <c r="L3070" i="8"/>
  <c r="M3070" i="8"/>
  <c r="P3070" i="8" s="1"/>
  <c r="N3070" i="8"/>
  <c r="O3070" i="8"/>
  <c r="Y3070" i="8"/>
  <c r="Z3070" i="8"/>
  <c r="BD3070" i="8" s="1"/>
  <c r="AA3070" i="8"/>
  <c r="AC3070" i="8" s="1"/>
  <c r="H3071" i="8"/>
  <c r="I3071" i="8"/>
  <c r="J3071" i="8"/>
  <c r="K3071" i="8"/>
  <c r="L3071" i="8"/>
  <c r="M3071" i="8"/>
  <c r="P3071" i="8" s="1"/>
  <c r="N3071" i="8"/>
  <c r="O3071" i="8"/>
  <c r="Y3071" i="8"/>
  <c r="Z3071" i="8"/>
  <c r="BD3071" i="8" s="1"/>
  <c r="AA3071" i="8"/>
  <c r="AC3071" i="8" s="1"/>
  <c r="H3072" i="8"/>
  <c r="I3072" i="8"/>
  <c r="J3072" i="8"/>
  <c r="K3072" i="8"/>
  <c r="L3072" i="8"/>
  <c r="M3072" i="8"/>
  <c r="P3072" i="8" s="1"/>
  <c r="N3072" i="8"/>
  <c r="O3072" i="8"/>
  <c r="Y3072" i="8"/>
  <c r="Z3072" i="8"/>
  <c r="BD3072" i="8" s="1"/>
  <c r="AA3072" i="8"/>
  <c r="AC3072" i="8" s="1"/>
  <c r="H3073" i="8"/>
  <c r="I3073" i="8"/>
  <c r="J3073" i="8"/>
  <c r="K3073" i="8"/>
  <c r="L3073" i="8"/>
  <c r="M3073" i="8"/>
  <c r="N3073" i="8"/>
  <c r="O3073" i="8"/>
  <c r="P3073" i="8"/>
  <c r="Y3073" i="8"/>
  <c r="Z3073" i="8"/>
  <c r="BD3073" i="8" s="1"/>
  <c r="AA3073" i="8"/>
  <c r="AC3073" i="8" s="1"/>
  <c r="H3074" i="8"/>
  <c r="I3074" i="8"/>
  <c r="J3074" i="8"/>
  <c r="K3074" i="8"/>
  <c r="L3074" i="8"/>
  <c r="M3074" i="8"/>
  <c r="P3074" i="8" s="1"/>
  <c r="N3074" i="8"/>
  <c r="O3074" i="8"/>
  <c r="Y3074" i="8"/>
  <c r="Z3074" i="8"/>
  <c r="BD3074" i="8" s="1"/>
  <c r="AA3074" i="8"/>
  <c r="AC3074" i="8" s="1"/>
  <c r="H3075" i="8"/>
  <c r="I3075" i="8"/>
  <c r="J3075" i="8"/>
  <c r="K3075" i="8"/>
  <c r="L3075" i="8"/>
  <c r="M3075" i="8"/>
  <c r="P3075" i="8" s="1"/>
  <c r="N3075" i="8"/>
  <c r="O3075" i="8"/>
  <c r="Y3075" i="8"/>
  <c r="Z3075" i="8"/>
  <c r="BD3075" i="8" s="1"/>
  <c r="AA3075" i="8"/>
  <c r="AC3075" i="8" s="1"/>
  <c r="H3076" i="8"/>
  <c r="I3076" i="8"/>
  <c r="J3076" i="8"/>
  <c r="K3076" i="8"/>
  <c r="L3076" i="8"/>
  <c r="M3076" i="8"/>
  <c r="N3076" i="8"/>
  <c r="P3076" i="8" s="1"/>
  <c r="O3076" i="8"/>
  <c r="Y3076" i="8"/>
  <c r="Z3076" i="8"/>
  <c r="BD3076" i="8" s="1"/>
  <c r="AA3076" i="8"/>
  <c r="AC3076" i="8" s="1"/>
  <c r="H3077" i="8"/>
  <c r="I3077" i="8"/>
  <c r="J3077" i="8"/>
  <c r="K3077" i="8"/>
  <c r="L3077" i="8"/>
  <c r="M3077" i="8"/>
  <c r="P3077" i="8" s="1"/>
  <c r="N3077" i="8"/>
  <c r="O3077" i="8"/>
  <c r="Y3077" i="8"/>
  <c r="Z3077" i="8"/>
  <c r="BD3077" i="8" s="1"/>
  <c r="AA3077" i="8"/>
  <c r="AC3077" i="8"/>
  <c r="H3078" i="8"/>
  <c r="I3078" i="8"/>
  <c r="J3078" i="8"/>
  <c r="K3078" i="8"/>
  <c r="L3078" i="8"/>
  <c r="M3078" i="8"/>
  <c r="N3078" i="8"/>
  <c r="O3078" i="8"/>
  <c r="Y3078" i="8"/>
  <c r="Z3078" i="8"/>
  <c r="BD3078" i="8" s="1"/>
  <c r="AA3078" i="8"/>
  <c r="AC3078" i="8" s="1"/>
  <c r="H3079" i="8"/>
  <c r="I3079" i="8"/>
  <c r="J3079" i="8"/>
  <c r="K3079" i="8"/>
  <c r="L3079" i="8"/>
  <c r="M3079" i="8"/>
  <c r="N3079" i="8"/>
  <c r="O3079" i="8"/>
  <c r="Y3079" i="8"/>
  <c r="Z3079" i="8"/>
  <c r="BD3079" i="8" s="1"/>
  <c r="AA3079" i="8"/>
  <c r="AC3079" i="8" s="1"/>
  <c r="H3080" i="8"/>
  <c r="I3080" i="8"/>
  <c r="J3080" i="8"/>
  <c r="K3080" i="8"/>
  <c r="L3080" i="8"/>
  <c r="M3080" i="8"/>
  <c r="P3080" i="8" s="1"/>
  <c r="N3080" i="8"/>
  <c r="O3080" i="8"/>
  <c r="Y3080" i="8"/>
  <c r="Z3080" i="8"/>
  <c r="BD3080" i="8" s="1"/>
  <c r="AA3080" i="8"/>
  <c r="AC3080" i="8" s="1"/>
  <c r="H3081" i="8"/>
  <c r="I3081" i="8"/>
  <c r="J3081" i="8"/>
  <c r="K3081" i="8"/>
  <c r="L3081" i="8"/>
  <c r="M3081" i="8"/>
  <c r="N3081" i="8"/>
  <c r="O3081" i="8"/>
  <c r="Y3081" i="8"/>
  <c r="Z3081" i="8"/>
  <c r="BD3081" i="8" s="1"/>
  <c r="AA3081" i="8"/>
  <c r="AC3081" i="8" s="1"/>
  <c r="H3082" i="8"/>
  <c r="I3082" i="8"/>
  <c r="J3082" i="8"/>
  <c r="K3082" i="8"/>
  <c r="L3082" i="8"/>
  <c r="M3082" i="8"/>
  <c r="N3082" i="8"/>
  <c r="P3082" i="8" s="1"/>
  <c r="O3082" i="8"/>
  <c r="Y3082" i="8"/>
  <c r="Z3082" i="8"/>
  <c r="BD3082" i="8" s="1"/>
  <c r="AA3082" i="8"/>
  <c r="AC3082" i="8"/>
  <c r="H3083" i="8"/>
  <c r="I3083" i="8"/>
  <c r="J3083" i="8"/>
  <c r="K3083" i="8"/>
  <c r="L3083" i="8"/>
  <c r="M3083" i="8"/>
  <c r="N3083" i="8"/>
  <c r="O3083" i="8"/>
  <c r="Y3083" i="8"/>
  <c r="Z3083" i="8"/>
  <c r="BD3083" i="8" s="1"/>
  <c r="AA3083" i="8"/>
  <c r="AC3083" i="8" s="1"/>
  <c r="H3084" i="8"/>
  <c r="I3084" i="8"/>
  <c r="J3084" i="8"/>
  <c r="K3084" i="8"/>
  <c r="L3084" i="8"/>
  <c r="M3084" i="8"/>
  <c r="P3084" i="8" s="1"/>
  <c r="N3084" i="8"/>
  <c r="O3084" i="8"/>
  <c r="Y3084" i="8"/>
  <c r="Z3084" i="8"/>
  <c r="BD3084" i="8" s="1"/>
  <c r="AA3084" i="8"/>
  <c r="AC3084" i="8" s="1"/>
  <c r="H3085" i="8"/>
  <c r="I3085" i="8"/>
  <c r="J3085" i="8"/>
  <c r="K3085" i="8"/>
  <c r="L3085" i="8"/>
  <c r="M3085" i="8"/>
  <c r="N3085" i="8"/>
  <c r="O3085" i="8"/>
  <c r="Y3085" i="8"/>
  <c r="Z3085" i="8"/>
  <c r="BD3085" i="8" s="1"/>
  <c r="AA3085" i="8"/>
  <c r="AC3085" i="8"/>
  <c r="H3086" i="8"/>
  <c r="I3086" i="8"/>
  <c r="J3086" i="8"/>
  <c r="K3086" i="8"/>
  <c r="L3086" i="8"/>
  <c r="M3086" i="8"/>
  <c r="N3086" i="8"/>
  <c r="O3086" i="8"/>
  <c r="Y3086" i="8"/>
  <c r="Z3086" i="8"/>
  <c r="BD3086" i="8" s="1"/>
  <c r="AA3086" i="8"/>
  <c r="AC3086" i="8" s="1"/>
  <c r="H3087" i="8"/>
  <c r="I3087" i="8"/>
  <c r="J3087" i="8"/>
  <c r="K3087" i="8"/>
  <c r="L3087" i="8"/>
  <c r="M3087" i="8"/>
  <c r="N3087" i="8"/>
  <c r="O3087" i="8"/>
  <c r="Y3087" i="8"/>
  <c r="Z3087" i="8"/>
  <c r="BD3087" i="8" s="1"/>
  <c r="AA3087" i="8"/>
  <c r="AC3087" i="8"/>
  <c r="H3088" i="8"/>
  <c r="I3088" i="8"/>
  <c r="J3088" i="8"/>
  <c r="K3088" i="8"/>
  <c r="L3088" i="8"/>
  <c r="M3088" i="8"/>
  <c r="N3088" i="8"/>
  <c r="O3088" i="8"/>
  <c r="Y3088" i="8"/>
  <c r="Z3088" i="8"/>
  <c r="BD3088" i="8" s="1"/>
  <c r="AA3088" i="8"/>
  <c r="AC3088" i="8" s="1"/>
  <c r="H3089" i="8"/>
  <c r="I3089" i="8"/>
  <c r="J3089" i="8"/>
  <c r="K3089" i="8"/>
  <c r="L3089" i="8"/>
  <c r="M3089" i="8"/>
  <c r="N3089" i="8"/>
  <c r="O3089" i="8"/>
  <c r="Y3089" i="8"/>
  <c r="Z3089" i="8"/>
  <c r="BD3089" i="8" s="1"/>
  <c r="AA3089" i="8"/>
  <c r="AC3089" i="8" s="1"/>
  <c r="H3090" i="8"/>
  <c r="I3090" i="8"/>
  <c r="J3090" i="8"/>
  <c r="K3090" i="8"/>
  <c r="L3090" i="8"/>
  <c r="M3090" i="8"/>
  <c r="N3090" i="8"/>
  <c r="O3090" i="8"/>
  <c r="Y3090" i="8"/>
  <c r="Z3090" i="8"/>
  <c r="BD3090" i="8" s="1"/>
  <c r="AA3090" i="8"/>
  <c r="AC3090" i="8" s="1"/>
  <c r="H3091" i="8"/>
  <c r="I3091" i="8"/>
  <c r="J3091" i="8"/>
  <c r="K3091" i="8"/>
  <c r="L3091" i="8"/>
  <c r="M3091" i="8"/>
  <c r="N3091" i="8"/>
  <c r="P3091" i="8" s="1"/>
  <c r="O3091" i="8"/>
  <c r="Y3091" i="8"/>
  <c r="Z3091" i="8"/>
  <c r="BD3091" i="8" s="1"/>
  <c r="AA3091" i="8"/>
  <c r="AC3091" i="8" s="1"/>
  <c r="H3092" i="8"/>
  <c r="I3092" i="8"/>
  <c r="J3092" i="8"/>
  <c r="K3092" i="8"/>
  <c r="L3092" i="8"/>
  <c r="M3092" i="8"/>
  <c r="N3092" i="8"/>
  <c r="O3092" i="8"/>
  <c r="Y3092" i="8"/>
  <c r="Z3092" i="8"/>
  <c r="BD3092" i="8" s="1"/>
  <c r="AA3092" i="8"/>
  <c r="AC3092" i="8" s="1"/>
  <c r="H3093" i="8"/>
  <c r="I3093" i="8"/>
  <c r="J3093" i="8"/>
  <c r="K3093" i="8"/>
  <c r="L3093" i="8"/>
  <c r="M3093" i="8"/>
  <c r="P3093" i="8" s="1"/>
  <c r="N3093" i="8"/>
  <c r="O3093" i="8"/>
  <c r="Y3093" i="8"/>
  <c r="Z3093" i="8"/>
  <c r="BD3093" i="8" s="1"/>
  <c r="AA3093" i="8"/>
  <c r="AC3093" i="8" s="1"/>
  <c r="H3094" i="8"/>
  <c r="I3094" i="8"/>
  <c r="J3094" i="8"/>
  <c r="K3094" i="8"/>
  <c r="L3094" i="8"/>
  <c r="M3094" i="8"/>
  <c r="P3094" i="8" s="1"/>
  <c r="N3094" i="8"/>
  <c r="O3094" i="8"/>
  <c r="Y3094" i="8"/>
  <c r="Z3094" i="8"/>
  <c r="BD3094" i="8" s="1"/>
  <c r="AA3094" i="8"/>
  <c r="AC3094" i="8" s="1"/>
  <c r="H3095" i="8"/>
  <c r="I3095" i="8"/>
  <c r="J3095" i="8"/>
  <c r="K3095" i="8"/>
  <c r="L3095" i="8"/>
  <c r="M3095" i="8"/>
  <c r="N3095" i="8"/>
  <c r="O3095" i="8"/>
  <c r="Y3095" i="8"/>
  <c r="Z3095" i="8"/>
  <c r="BD3095" i="8" s="1"/>
  <c r="AA3095" i="8"/>
  <c r="AC3095" i="8" s="1"/>
  <c r="H3096" i="8"/>
  <c r="I3096" i="8"/>
  <c r="J3096" i="8"/>
  <c r="K3096" i="8"/>
  <c r="L3096" i="8"/>
  <c r="M3096" i="8"/>
  <c r="N3096" i="8"/>
  <c r="O3096" i="8"/>
  <c r="Y3096" i="8"/>
  <c r="Z3096" i="8"/>
  <c r="BD3096" i="8" s="1"/>
  <c r="AA3096" i="8"/>
  <c r="AC3096" i="8"/>
  <c r="H3097" i="8"/>
  <c r="I3097" i="8"/>
  <c r="J3097" i="8"/>
  <c r="K3097" i="8"/>
  <c r="L3097" i="8"/>
  <c r="M3097" i="8"/>
  <c r="N3097" i="8"/>
  <c r="P3097" i="8" s="1"/>
  <c r="O3097" i="8"/>
  <c r="Y3097" i="8"/>
  <c r="Z3097" i="8"/>
  <c r="BD3097" i="8" s="1"/>
  <c r="AA3097" i="8"/>
  <c r="AC3097" i="8" s="1"/>
  <c r="H3098" i="8"/>
  <c r="I3098" i="8"/>
  <c r="J3098" i="8"/>
  <c r="K3098" i="8"/>
  <c r="L3098" i="8"/>
  <c r="M3098" i="8"/>
  <c r="N3098" i="8"/>
  <c r="O3098" i="8"/>
  <c r="Y3098" i="8"/>
  <c r="Z3098" i="8"/>
  <c r="BD3098" i="8" s="1"/>
  <c r="AA3098" i="8"/>
  <c r="AC3098" i="8" s="1"/>
  <c r="H3099" i="8"/>
  <c r="I3099" i="8"/>
  <c r="J3099" i="8"/>
  <c r="K3099" i="8"/>
  <c r="L3099" i="8"/>
  <c r="M3099" i="8"/>
  <c r="P3099" i="8" s="1"/>
  <c r="N3099" i="8"/>
  <c r="O3099" i="8"/>
  <c r="Y3099" i="8"/>
  <c r="Z3099" i="8"/>
  <c r="BD3099" i="8" s="1"/>
  <c r="AA3099" i="8"/>
  <c r="AC3099" i="8" s="1"/>
  <c r="H3100" i="8"/>
  <c r="I3100" i="8"/>
  <c r="J3100" i="8"/>
  <c r="K3100" i="8"/>
  <c r="L3100" i="8"/>
  <c r="M3100" i="8"/>
  <c r="P3100" i="8" s="1"/>
  <c r="N3100" i="8"/>
  <c r="O3100" i="8"/>
  <c r="Y3100" i="8"/>
  <c r="Z3100" i="8"/>
  <c r="BD3100" i="8" s="1"/>
  <c r="AA3100" i="8"/>
  <c r="AC3100" i="8" s="1"/>
  <c r="H3101" i="8"/>
  <c r="I3101" i="8"/>
  <c r="J3101" i="8"/>
  <c r="K3101" i="8"/>
  <c r="L3101" i="8"/>
  <c r="M3101" i="8"/>
  <c r="N3101" i="8"/>
  <c r="O3101" i="8"/>
  <c r="P3101" i="8"/>
  <c r="Y3101" i="8"/>
  <c r="Z3101" i="8"/>
  <c r="BD3101" i="8" s="1"/>
  <c r="AA3101" i="8"/>
  <c r="AC3101" i="8" s="1"/>
  <c r="H3102" i="8"/>
  <c r="I3102" i="8"/>
  <c r="J3102" i="8"/>
  <c r="K3102" i="8"/>
  <c r="L3102" i="8"/>
  <c r="M3102" i="8"/>
  <c r="P3102" i="8" s="1"/>
  <c r="N3102" i="8"/>
  <c r="O3102" i="8"/>
  <c r="Y3102" i="8"/>
  <c r="Z3102" i="8"/>
  <c r="BD3102" i="8" s="1"/>
  <c r="AA3102" i="8"/>
  <c r="AC3102" i="8" s="1"/>
  <c r="H3103" i="8"/>
  <c r="I3103" i="8"/>
  <c r="J3103" i="8"/>
  <c r="K3103" i="8"/>
  <c r="L3103" i="8"/>
  <c r="M3103" i="8"/>
  <c r="P3103" i="8" s="1"/>
  <c r="N3103" i="8"/>
  <c r="O3103" i="8"/>
  <c r="Y3103" i="8"/>
  <c r="Z3103" i="8"/>
  <c r="BD3103" i="8" s="1"/>
  <c r="AA3103" i="8"/>
  <c r="AC3103" i="8" s="1"/>
  <c r="H3104" i="8"/>
  <c r="I3104" i="8"/>
  <c r="J3104" i="8"/>
  <c r="K3104" i="8"/>
  <c r="L3104" i="8"/>
  <c r="M3104" i="8"/>
  <c r="N3104" i="8"/>
  <c r="P3104" i="8" s="1"/>
  <c r="O3104" i="8"/>
  <c r="Y3104" i="8"/>
  <c r="Z3104" i="8"/>
  <c r="BD3104" i="8" s="1"/>
  <c r="AA3104" i="8"/>
  <c r="AC3104" i="8" s="1"/>
  <c r="H3105" i="8"/>
  <c r="I3105" i="8"/>
  <c r="J3105" i="8"/>
  <c r="K3105" i="8"/>
  <c r="L3105" i="8"/>
  <c r="M3105" i="8"/>
  <c r="N3105" i="8"/>
  <c r="O3105" i="8"/>
  <c r="Y3105" i="8"/>
  <c r="Z3105" i="8"/>
  <c r="BD3105" i="8" s="1"/>
  <c r="AA3105" i="8"/>
  <c r="AC3105" i="8"/>
  <c r="H3106" i="8"/>
  <c r="I3106" i="8"/>
  <c r="J3106" i="8"/>
  <c r="K3106" i="8"/>
  <c r="L3106" i="8"/>
  <c r="M3106" i="8"/>
  <c r="P3106" i="8" s="1"/>
  <c r="N3106" i="8"/>
  <c r="O3106" i="8"/>
  <c r="Y3106" i="8"/>
  <c r="Z3106" i="8"/>
  <c r="BD3106" i="8" s="1"/>
  <c r="AA3106" i="8"/>
  <c r="AC3106" i="8" s="1"/>
  <c r="H3107" i="8"/>
  <c r="I3107" i="8"/>
  <c r="J3107" i="8"/>
  <c r="K3107" i="8"/>
  <c r="L3107" i="8"/>
  <c r="M3107" i="8"/>
  <c r="N3107" i="8"/>
  <c r="O3107" i="8"/>
  <c r="Y3107" i="8"/>
  <c r="Z3107" i="8"/>
  <c r="BD3107" i="8" s="1"/>
  <c r="AA3107" i="8"/>
  <c r="AC3107" i="8" s="1"/>
  <c r="H3108" i="8"/>
  <c r="I3108" i="8"/>
  <c r="J3108" i="8"/>
  <c r="K3108" i="8"/>
  <c r="L3108" i="8"/>
  <c r="M3108" i="8"/>
  <c r="N3108" i="8"/>
  <c r="O3108" i="8"/>
  <c r="Y3108" i="8"/>
  <c r="Z3108" i="8"/>
  <c r="BD3108" i="8" s="1"/>
  <c r="AA3108" i="8"/>
  <c r="AC3108" i="8" s="1"/>
  <c r="H3109" i="8"/>
  <c r="I3109" i="8"/>
  <c r="J3109" i="8"/>
  <c r="K3109" i="8"/>
  <c r="L3109" i="8"/>
  <c r="M3109" i="8"/>
  <c r="P3109" i="8" s="1"/>
  <c r="N3109" i="8"/>
  <c r="O3109" i="8"/>
  <c r="Y3109" i="8"/>
  <c r="Z3109" i="8"/>
  <c r="BD3109" i="8" s="1"/>
  <c r="AA3109" i="8"/>
  <c r="AC3109" i="8" s="1"/>
  <c r="H3110" i="8"/>
  <c r="I3110" i="8"/>
  <c r="J3110" i="8"/>
  <c r="K3110" i="8"/>
  <c r="L3110" i="8"/>
  <c r="M3110" i="8"/>
  <c r="N3110" i="8"/>
  <c r="O3110" i="8"/>
  <c r="Y3110" i="8"/>
  <c r="Z3110" i="8"/>
  <c r="BD3110" i="8" s="1"/>
  <c r="AA3110" i="8"/>
  <c r="AC3110" i="8"/>
  <c r="H3111" i="8"/>
  <c r="I3111" i="8"/>
  <c r="J3111" i="8"/>
  <c r="K3111" i="8"/>
  <c r="L3111" i="8"/>
  <c r="M3111" i="8"/>
  <c r="N3111" i="8"/>
  <c r="O3111" i="8"/>
  <c r="Y3111" i="8"/>
  <c r="Z3111" i="8"/>
  <c r="BD3111" i="8" s="1"/>
  <c r="AA3111" i="8"/>
  <c r="AC3111" i="8" s="1"/>
  <c r="H3112" i="8"/>
  <c r="I3112" i="8"/>
  <c r="J3112" i="8"/>
  <c r="K3112" i="8"/>
  <c r="L3112" i="8"/>
  <c r="M3112" i="8"/>
  <c r="P3112" i="8" s="1"/>
  <c r="N3112" i="8"/>
  <c r="O3112" i="8"/>
  <c r="Y3112" i="8"/>
  <c r="Z3112" i="8"/>
  <c r="BD3112" i="8" s="1"/>
  <c r="AA3112" i="8"/>
  <c r="AC3112" i="8" s="1"/>
  <c r="H3113" i="8"/>
  <c r="I3113" i="8"/>
  <c r="J3113" i="8"/>
  <c r="K3113" i="8"/>
  <c r="L3113" i="8"/>
  <c r="M3113" i="8"/>
  <c r="N3113" i="8"/>
  <c r="O3113" i="8"/>
  <c r="Y3113" i="8"/>
  <c r="Z3113" i="8"/>
  <c r="BD3113" i="8" s="1"/>
  <c r="AA3113" i="8"/>
  <c r="AC3113" i="8" s="1"/>
  <c r="H3114" i="8"/>
  <c r="I3114" i="8"/>
  <c r="J3114" i="8"/>
  <c r="K3114" i="8"/>
  <c r="L3114" i="8"/>
  <c r="M3114" i="8"/>
  <c r="N3114" i="8"/>
  <c r="O3114" i="8"/>
  <c r="Y3114" i="8"/>
  <c r="Z3114" i="8"/>
  <c r="BD3114" i="8" s="1"/>
  <c r="AA3114" i="8"/>
  <c r="AC3114" i="8"/>
  <c r="H3115" i="8"/>
  <c r="I3115" i="8"/>
  <c r="J3115" i="8"/>
  <c r="K3115" i="8"/>
  <c r="L3115" i="8"/>
  <c r="M3115" i="8"/>
  <c r="P3115" i="8" s="1"/>
  <c r="N3115" i="8"/>
  <c r="O3115" i="8"/>
  <c r="Y3115" i="8"/>
  <c r="Z3115" i="8"/>
  <c r="BD3115" i="8" s="1"/>
  <c r="AA3115" i="8"/>
  <c r="AC3115" i="8" s="1"/>
  <c r="H3116" i="8"/>
  <c r="I3116" i="8"/>
  <c r="J3116" i="8"/>
  <c r="K3116" i="8"/>
  <c r="L3116" i="8"/>
  <c r="M3116" i="8"/>
  <c r="N3116" i="8"/>
  <c r="O3116" i="8"/>
  <c r="P3116" i="8"/>
  <c r="Y3116" i="8"/>
  <c r="Z3116" i="8"/>
  <c r="BD3116" i="8" s="1"/>
  <c r="AA3116" i="8"/>
  <c r="AC3116" i="8" s="1"/>
  <c r="H3117" i="8"/>
  <c r="I3117" i="8"/>
  <c r="J3117" i="8"/>
  <c r="K3117" i="8"/>
  <c r="L3117" i="8"/>
  <c r="M3117" i="8"/>
  <c r="P3117" i="8" s="1"/>
  <c r="N3117" i="8"/>
  <c r="O3117" i="8"/>
  <c r="Y3117" i="8"/>
  <c r="Z3117" i="8"/>
  <c r="BD3117" i="8" s="1"/>
  <c r="AA3117" i="8"/>
  <c r="AC3117" i="8"/>
  <c r="H3118" i="8"/>
  <c r="I3118" i="8"/>
  <c r="J3118" i="8"/>
  <c r="K3118" i="8"/>
  <c r="L3118" i="8"/>
  <c r="M3118" i="8"/>
  <c r="P3118" i="8" s="1"/>
  <c r="N3118" i="8"/>
  <c r="O3118" i="8"/>
  <c r="Y3118" i="8"/>
  <c r="Z3118" i="8"/>
  <c r="BD3118" i="8" s="1"/>
  <c r="AA3118" i="8"/>
  <c r="AC3118" i="8" s="1"/>
  <c r="H3119" i="8"/>
  <c r="I3119" i="8"/>
  <c r="J3119" i="8"/>
  <c r="K3119" i="8"/>
  <c r="L3119" i="8"/>
  <c r="M3119" i="8"/>
  <c r="P3119" i="8" s="1"/>
  <c r="N3119" i="8"/>
  <c r="O3119" i="8"/>
  <c r="Y3119" i="8"/>
  <c r="Z3119" i="8"/>
  <c r="BD3119" i="8" s="1"/>
  <c r="AA3119" i="8"/>
  <c r="AC3119" i="8" s="1"/>
  <c r="H3120" i="8"/>
  <c r="I3120" i="8"/>
  <c r="J3120" i="8"/>
  <c r="K3120" i="8"/>
  <c r="L3120" i="8"/>
  <c r="M3120" i="8"/>
  <c r="P3120" i="8" s="1"/>
  <c r="N3120" i="8"/>
  <c r="O3120" i="8"/>
  <c r="Y3120" i="8"/>
  <c r="Z3120" i="8"/>
  <c r="BD3120" i="8" s="1"/>
  <c r="AA3120" i="8"/>
  <c r="AC3120" i="8" s="1"/>
  <c r="H3121" i="8"/>
  <c r="I3121" i="8"/>
  <c r="J3121" i="8"/>
  <c r="K3121" i="8"/>
  <c r="L3121" i="8"/>
  <c r="M3121" i="8"/>
  <c r="P3121" i="8" s="1"/>
  <c r="N3121" i="8"/>
  <c r="O3121" i="8"/>
  <c r="Y3121" i="8"/>
  <c r="Z3121" i="8"/>
  <c r="BD3121" i="8" s="1"/>
  <c r="AA3121" i="8"/>
  <c r="AC3121" i="8"/>
  <c r="H3122" i="8"/>
  <c r="I3122" i="8"/>
  <c r="J3122" i="8"/>
  <c r="K3122" i="8"/>
  <c r="L3122" i="8"/>
  <c r="N3122" i="8"/>
  <c r="O3122" i="8"/>
  <c r="Y3122" i="8"/>
  <c r="Z3122" i="8"/>
  <c r="BD3122" i="8" s="1"/>
  <c r="AA3122" i="8"/>
  <c r="AC3122" i="8"/>
  <c r="H3123" i="8"/>
  <c r="I3123" i="8"/>
  <c r="J3123" i="8"/>
  <c r="K3123" i="8"/>
  <c r="L3123" i="8"/>
  <c r="N3123" i="8"/>
  <c r="O3123" i="8"/>
  <c r="Y3123" i="8"/>
  <c r="Z3123" i="8"/>
  <c r="BD3123" i="8" s="1"/>
  <c r="AA3123" i="8"/>
  <c r="AC3123" i="8" s="1"/>
  <c r="H3124" i="8"/>
  <c r="I3124" i="8"/>
  <c r="J3124" i="8"/>
  <c r="K3124" i="8"/>
  <c r="L3124" i="8"/>
  <c r="N3124" i="8"/>
  <c r="O3124" i="8"/>
  <c r="Y3124" i="8"/>
  <c r="Z3124" i="8"/>
  <c r="BD3124" i="8" s="1"/>
  <c r="AA3124" i="8"/>
  <c r="AC3124" i="8"/>
  <c r="H3125" i="8"/>
  <c r="I3125" i="8"/>
  <c r="J3125" i="8"/>
  <c r="K3125" i="8"/>
  <c r="L3125" i="8"/>
  <c r="M3125" i="8"/>
  <c r="P3125" i="8" s="1"/>
  <c r="N3125" i="8"/>
  <c r="O3125" i="8"/>
  <c r="Y3125" i="8"/>
  <c r="Z3125" i="8"/>
  <c r="BD3125" i="8" s="1"/>
  <c r="AA3125" i="8"/>
  <c r="AC3125" i="8" s="1"/>
  <c r="H3126" i="8"/>
  <c r="I3126" i="8"/>
  <c r="J3126" i="8"/>
  <c r="K3126" i="8"/>
  <c r="L3126" i="8"/>
  <c r="N3126" i="8"/>
  <c r="O3126" i="8"/>
  <c r="Y3126" i="8"/>
  <c r="Z3126" i="8"/>
  <c r="BD3126" i="8" s="1"/>
  <c r="AA3126" i="8"/>
  <c r="AC3126" i="8" s="1"/>
  <c r="H3127" i="8"/>
  <c r="I3127" i="8"/>
  <c r="J3127" i="8"/>
  <c r="K3127" i="8"/>
  <c r="L3127" i="8"/>
  <c r="N3127" i="8"/>
  <c r="O3127" i="8"/>
  <c r="Y3127" i="8"/>
  <c r="Z3127" i="8"/>
  <c r="BD3127" i="8" s="1"/>
  <c r="AA3127" i="8"/>
  <c r="AC3127" i="8" s="1"/>
  <c r="H3128" i="8"/>
  <c r="I3128" i="8"/>
  <c r="J3128" i="8"/>
  <c r="K3128" i="8"/>
  <c r="L3128" i="8"/>
  <c r="M3128" i="8"/>
  <c r="P3128" i="8" s="1"/>
  <c r="N3128" i="8"/>
  <c r="O3128" i="8"/>
  <c r="Y3128" i="8"/>
  <c r="Z3128" i="8"/>
  <c r="BD3128" i="8" s="1"/>
  <c r="AA3128" i="8"/>
  <c r="AC3128" i="8" s="1"/>
  <c r="H3129" i="8"/>
  <c r="I3129" i="8"/>
  <c r="J3129" i="8"/>
  <c r="K3129" i="8"/>
  <c r="L3129" i="8"/>
  <c r="M3129" i="8"/>
  <c r="P3129" i="8" s="1"/>
  <c r="N3129" i="8"/>
  <c r="O3129" i="8"/>
  <c r="Y3129" i="8"/>
  <c r="Z3129" i="8"/>
  <c r="BD3129" i="8" s="1"/>
  <c r="AA3129" i="8"/>
  <c r="AC3129" i="8" s="1"/>
  <c r="H3130" i="8"/>
  <c r="I3130" i="8"/>
  <c r="J3130" i="8"/>
  <c r="K3130" i="8"/>
  <c r="L3130" i="8"/>
  <c r="N3130" i="8"/>
  <c r="O3130" i="8"/>
  <c r="Y3130" i="8"/>
  <c r="Z3130" i="8"/>
  <c r="BD3130" i="8" s="1"/>
  <c r="AA3130" i="8"/>
  <c r="AC3130" i="8"/>
  <c r="H3131" i="8"/>
  <c r="I3131" i="8"/>
  <c r="J3131" i="8"/>
  <c r="K3131" i="8"/>
  <c r="L3131" i="8"/>
  <c r="N3131" i="8"/>
  <c r="O3131" i="8"/>
  <c r="Y3131" i="8"/>
  <c r="Z3131" i="8"/>
  <c r="BD3131" i="8" s="1"/>
  <c r="AA3131" i="8"/>
  <c r="AC3131" i="8" s="1"/>
  <c r="H3132" i="8"/>
  <c r="I3132" i="8"/>
  <c r="J3132" i="8"/>
  <c r="K3132" i="8"/>
  <c r="L3132" i="8"/>
  <c r="M3132" i="8"/>
  <c r="N3132" i="8"/>
  <c r="O3132" i="8"/>
  <c r="Y3132" i="8"/>
  <c r="Z3132" i="8"/>
  <c r="BD3132" i="8" s="1"/>
  <c r="AA3132" i="8"/>
  <c r="AC3132" i="8" s="1"/>
  <c r="H3133" i="8"/>
  <c r="I3133" i="8"/>
  <c r="J3133" i="8"/>
  <c r="K3133" i="8"/>
  <c r="L3133" i="8"/>
  <c r="M3133" i="8"/>
  <c r="P3133" i="8" s="1"/>
  <c r="N3133" i="8"/>
  <c r="O3133" i="8"/>
  <c r="Y3133" i="8"/>
  <c r="Z3133" i="8"/>
  <c r="BD3133" i="8" s="1"/>
  <c r="AA3133" i="8"/>
  <c r="AC3133" i="8" s="1"/>
  <c r="H3134" i="8"/>
  <c r="I3134" i="8"/>
  <c r="J3134" i="8"/>
  <c r="K3134" i="8"/>
  <c r="L3134" i="8"/>
  <c r="M3134" i="8"/>
  <c r="N3134" i="8"/>
  <c r="O3134" i="8"/>
  <c r="Y3134" i="8"/>
  <c r="Z3134" i="8"/>
  <c r="BD3134" i="8" s="1"/>
  <c r="AA3134" i="8"/>
  <c r="AC3134" i="8" s="1"/>
  <c r="H3135" i="8"/>
  <c r="I3135" i="8"/>
  <c r="J3135" i="8"/>
  <c r="K3135" i="8"/>
  <c r="L3135" i="8"/>
  <c r="M3135" i="8"/>
  <c r="N3135" i="8"/>
  <c r="O3135" i="8"/>
  <c r="Y3135" i="8"/>
  <c r="Z3135" i="8"/>
  <c r="BD3135" i="8" s="1"/>
  <c r="AA3135" i="8"/>
  <c r="AC3135" i="8" s="1"/>
  <c r="H3136" i="8"/>
  <c r="I3136" i="8"/>
  <c r="J3136" i="8"/>
  <c r="K3136" i="8"/>
  <c r="L3136" i="8"/>
  <c r="M3136" i="8"/>
  <c r="N3136" i="8"/>
  <c r="O3136" i="8"/>
  <c r="Y3136" i="8"/>
  <c r="Z3136" i="8"/>
  <c r="BD3136" i="8" s="1"/>
  <c r="AA3136" i="8"/>
  <c r="AC3136" i="8" s="1"/>
  <c r="H3137" i="8"/>
  <c r="I3137" i="8"/>
  <c r="J3137" i="8"/>
  <c r="K3137" i="8"/>
  <c r="L3137" i="8"/>
  <c r="M3137" i="8"/>
  <c r="P3137" i="8" s="1"/>
  <c r="N3137" i="8"/>
  <c r="O3137" i="8"/>
  <c r="Y3137" i="8"/>
  <c r="Z3137" i="8"/>
  <c r="BD3137" i="8" s="1"/>
  <c r="AA3137" i="8"/>
  <c r="AC3137" i="8" s="1"/>
  <c r="H3138" i="8"/>
  <c r="I3138" i="8"/>
  <c r="J3138" i="8"/>
  <c r="K3138" i="8"/>
  <c r="L3138" i="8"/>
  <c r="M3138" i="8"/>
  <c r="P3138" i="8" s="1"/>
  <c r="N3138" i="8"/>
  <c r="O3138" i="8"/>
  <c r="Y3138" i="8"/>
  <c r="Z3138" i="8"/>
  <c r="BD3138" i="8" s="1"/>
  <c r="AA3138" i="8"/>
  <c r="AC3138" i="8"/>
  <c r="H3139" i="8"/>
  <c r="I3139" i="8"/>
  <c r="J3139" i="8"/>
  <c r="K3139" i="8"/>
  <c r="L3139" i="8"/>
  <c r="M3139" i="8"/>
  <c r="N3139" i="8"/>
  <c r="O3139" i="8"/>
  <c r="Y3139" i="8"/>
  <c r="Z3139" i="8"/>
  <c r="BD3139" i="8" s="1"/>
  <c r="AA3139" i="8"/>
  <c r="AC3139" i="8" s="1"/>
  <c r="H3140" i="8"/>
  <c r="I3140" i="8"/>
  <c r="J3140" i="8"/>
  <c r="K3140" i="8"/>
  <c r="L3140" i="8"/>
  <c r="M3140" i="8"/>
  <c r="N3140" i="8"/>
  <c r="P3140" i="8" s="1"/>
  <c r="O3140" i="8"/>
  <c r="Y3140" i="8"/>
  <c r="Z3140" i="8"/>
  <c r="BD3140" i="8" s="1"/>
  <c r="AA3140" i="8"/>
  <c r="AC3140" i="8"/>
  <c r="H3141" i="8"/>
  <c r="I3141" i="8"/>
  <c r="J3141" i="8"/>
  <c r="K3141" i="8"/>
  <c r="L3141" i="8"/>
  <c r="M3141" i="8"/>
  <c r="N3141" i="8"/>
  <c r="O3141" i="8"/>
  <c r="P3141" i="8"/>
  <c r="Y3141" i="8"/>
  <c r="Z3141" i="8"/>
  <c r="BD3141" i="8" s="1"/>
  <c r="AA3141" i="8"/>
  <c r="AC3141" i="8" s="1"/>
  <c r="H3142" i="8"/>
  <c r="I3142" i="8"/>
  <c r="J3142" i="8"/>
  <c r="K3142" i="8"/>
  <c r="L3142" i="8"/>
  <c r="M3142" i="8"/>
  <c r="P3142" i="8" s="1"/>
  <c r="N3142" i="8"/>
  <c r="O3142" i="8"/>
  <c r="Y3142" i="8"/>
  <c r="Z3142" i="8"/>
  <c r="BD3142" i="8" s="1"/>
  <c r="AA3142" i="8"/>
  <c r="AC3142" i="8"/>
  <c r="H3143" i="8"/>
  <c r="I3143" i="8"/>
  <c r="J3143" i="8"/>
  <c r="K3143" i="8"/>
  <c r="L3143" i="8"/>
  <c r="M3143" i="8"/>
  <c r="N3143" i="8"/>
  <c r="O3143" i="8"/>
  <c r="P3143" i="8"/>
  <c r="Y3143" i="8"/>
  <c r="Z3143" i="8"/>
  <c r="BD3143" i="8" s="1"/>
  <c r="AA3143" i="8"/>
  <c r="AC3143" i="8"/>
  <c r="H3144" i="8"/>
  <c r="I3144" i="8"/>
  <c r="J3144" i="8"/>
  <c r="K3144" i="8"/>
  <c r="L3144" i="8"/>
  <c r="M3144" i="8"/>
  <c r="P3144" i="8" s="1"/>
  <c r="N3144" i="8"/>
  <c r="O3144" i="8"/>
  <c r="Y3144" i="8"/>
  <c r="Z3144" i="8"/>
  <c r="BD3144" i="8" s="1"/>
  <c r="AA3144" i="8"/>
  <c r="AC3144" i="8" s="1"/>
  <c r="H3145" i="8"/>
  <c r="I3145" i="8"/>
  <c r="J3145" i="8"/>
  <c r="K3145" i="8"/>
  <c r="L3145" i="8"/>
  <c r="M3145" i="8"/>
  <c r="N3145" i="8"/>
  <c r="O3145" i="8"/>
  <c r="P3145" i="8"/>
  <c r="Y3145" i="8"/>
  <c r="Z3145" i="8"/>
  <c r="BD3145" i="8" s="1"/>
  <c r="AA3145" i="8"/>
  <c r="AC3145" i="8" s="1"/>
  <c r="H3146" i="8"/>
  <c r="I3146" i="8"/>
  <c r="J3146" i="8"/>
  <c r="K3146" i="8"/>
  <c r="L3146" i="8"/>
  <c r="M3146" i="8"/>
  <c r="P3146" i="8" s="1"/>
  <c r="N3146" i="8"/>
  <c r="O3146" i="8"/>
  <c r="Y3146" i="8"/>
  <c r="Z3146" i="8"/>
  <c r="BD3146" i="8" s="1"/>
  <c r="AA3146" i="8"/>
  <c r="AC3146" i="8" s="1"/>
  <c r="H3147" i="8"/>
  <c r="I3147" i="8"/>
  <c r="J3147" i="8"/>
  <c r="K3147" i="8"/>
  <c r="L3147" i="8"/>
  <c r="M3147" i="8"/>
  <c r="P3147" i="8" s="1"/>
  <c r="N3147" i="8"/>
  <c r="O3147" i="8"/>
  <c r="Y3147" i="8"/>
  <c r="Z3147" i="8"/>
  <c r="BD3147" i="8" s="1"/>
  <c r="AA3147" i="8"/>
  <c r="AC3147" i="8" s="1"/>
  <c r="H3148" i="8"/>
  <c r="I3148" i="8"/>
  <c r="J3148" i="8"/>
  <c r="K3148" i="8"/>
  <c r="L3148" i="8"/>
  <c r="M3148" i="8"/>
  <c r="P3148" i="8" s="1"/>
  <c r="N3148" i="8"/>
  <c r="O3148" i="8"/>
  <c r="Y3148" i="8"/>
  <c r="Z3148" i="8"/>
  <c r="BD3148" i="8" s="1"/>
  <c r="AA3148" i="8"/>
  <c r="AC3148" i="8" s="1"/>
  <c r="H3149" i="8"/>
  <c r="I3149" i="8"/>
  <c r="J3149" i="8"/>
  <c r="K3149" i="8"/>
  <c r="L3149" i="8"/>
  <c r="M3149" i="8"/>
  <c r="P3149" i="8" s="1"/>
  <c r="N3149" i="8"/>
  <c r="O3149" i="8"/>
  <c r="Y3149" i="8"/>
  <c r="Z3149" i="8"/>
  <c r="BD3149" i="8" s="1"/>
  <c r="AA3149" i="8"/>
  <c r="AC3149" i="8"/>
  <c r="H3150" i="8"/>
  <c r="I3150" i="8"/>
  <c r="J3150" i="8"/>
  <c r="K3150" i="8"/>
  <c r="L3150" i="8"/>
  <c r="M3150" i="8"/>
  <c r="P3150" i="8" s="1"/>
  <c r="N3150" i="8"/>
  <c r="O3150" i="8"/>
  <c r="Y3150" i="8"/>
  <c r="Z3150" i="8"/>
  <c r="BD3150" i="8" s="1"/>
  <c r="AA3150" i="8"/>
  <c r="AC3150" i="8"/>
  <c r="H3151" i="8"/>
  <c r="I3151" i="8"/>
  <c r="J3151" i="8"/>
  <c r="K3151" i="8"/>
  <c r="L3151" i="8"/>
  <c r="M3151" i="8"/>
  <c r="P3151" i="8" s="1"/>
  <c r="N3151" i="8"/>
  <c r="O3151" i="8"/>
  <c r="Y3151" i="8"/>
  <c r="Z3151" i="8"/>
  <c r="BD3151" i="8" s="1"/>
  <c r="AA3151" i="8"/>
  <c r="AC3151" i="8" s="1"/>
  <c r="H3152" i="8"/>
  <c r="I3152" i="8"/>
  <c r="J3152" i="8"/>
  <c r="K3152" i="8"/>
  <c r="L3152" i="8"/>
  <c r="M3152" i="8"/>
  <c r="N3152" i="8"/>
  <c r="O3152" i="8"/>
  <c r="P3152" i="8"/>
  <c r="Y3152" i="8"/>
  <c r="Z3152" i="8"/>
  <c r="BD3152" i="8" s="1"/>
  <c r="AA3152" i="8"/>
  <c r="AC3152" i="8"/>
  <c r="H3153" i="8"/>
  <c r="I3153" i="8"/>
  <c r="J3153" i="8"/>
  <c r="K3153" i="8"/>
  <c r="L3153" i="8"/>
  <c r="M3153" i="8"/>
  <c r="N3153" i="8"/>
  <c r="O3153" i="8"/>
  <c r="P3153" i="8"/>
  <c r="Y3153" i="8"/>
  <c r="Z3153" i="8"/>
  <c r="BD3153" i="8" s="1"/>
  <c r="AA3153" i="8"/>
  <c r="AC3153" i="8" s="1"/>
  <c r="H3154" i="8"/>
  <c r="I3154" i="8"/>
  <c r="J3154" i="8"/>
  <c r="K3154" i="8"/>
  <c r="L3154" i="8"/>
  <c r="M3154" i="8"/>
  <c r="P3154" i="8" s="1"/>
  <c r="N3154" i="8"/>
  <c r="O3154" i="8"/>
  <c r="Y3154" i="8"/>
  <c r="Z3154" i="8"/>
  <c r="BD3154" i="8" s="1"/>
  <c r="AA3154" i="8"/>
  <c r="AC3154" i="8"/>
  <c r="H3155" i="8"/>
  <c r="I3155" i="8"/>
  <c r="J3155" i="8"/>
  <c r="K3155" i="8"/>
  <c r="L3155" i="8"/>
  <c r="M3155" i="8"/>
  <c r="N3155" i="8"/>
  <c r="O3155" i="8"/>
  <c r="P3155" i="8"/>
  <c r="Y3155" i="8"/>
  <c r="Z3155" i="8"/>
  <c r="BD3155" i="8" s="1"/>
  <c r="AA3155" i="8"/>
  <c r="AC3155" i="8"/>
  <c r="H3156" i="8"/>
  <c r="I3156" i="8"/>
  <c r="J3156" i="8"/>
  <c r="K3156" i="8"/>
  <c r="L3156" i="8"/>
  <c r="M3156" i="8"/>
  <c r="P3156" i="8" s="1"/>
  <c r="N3156" i="8"/>
  <c r="O3156" i="8"/>
  <c r="Y3156" i="8"/>
  <c r="Z3156" i="8"/>
  <c r="BD3156" i="8" s="1"/>
  <c r="AA3156" i="8"/>
  <c r="AC3156" i="8" s="1"/>
  <c r="H3157" i="8"/>
  <c r="I3157" i="8"/>
  <c r="J3157" i="8"/>
  <c r="K3157" i="8"/>
  <c r="L3157" i="8"/>
  <c r="M3157" i="8"/>
  <c r="N3157" i="8"/>
  <c r="O3157" i="8"/>
  <c r="P3157" i="8"/>
  <c r="Y3157" i="8"/>
  <c r="Z3157" i="8"/>
  <c r="BD3157" i="8" s="1"/>
  <c r="AA3157" i="8"/>
  <c r="AC3157" i="8" s="1"/>
  <c r="H3158" i="8"/>
  <c r="I3158" i="8"/>
  <c r="J3158" i="8"/>
  <c r="K3158" i="8"/>
  <c r="L3158" i="8"/>
  <c r="M3158" i="8"/>
  <c r="P3158" i="8" s="1"/>
  <c r="N3158" i="8"/>
  <c r="O3158" i="8"/>
  <c r="Y3158" i="8"/>
  <c r="Z3158" i="8"/>
  <c r="BD3158" i="8" s="1"/>
  <c r="AA3158" i="8"/>
  <c r="AC3158" i="8" s="1"/>
  <c r="H3159" i="8"/>
  <c r="I3159" i="8"/>
  <c r="J3159" i="8"/>
  <c r="K3159" i="8"/>
  <c r="L3159" i="8"/>
  <c r="M3159" i="8"/>
  <c r="P3159" i="8" s="1"/>
  <c r="N3159" i="8"/>
  <c r="O3159" i="8"/>
  <c r="Y3159" i="8"/>
  <c r="Z3159" i="8"/>
  <c r="BD3159" i="8" s="1"/>
  <c r="AA3159" i="8"/>
  <c r="AC3159" i="8" s="1"/>
  <c r="H3160" i="8"/>
  <c r="I3160" i="8"/>
  <c r="J3160" i="8"/>
  <c r="K3160" i="8"/>
  <c r="L3160" i="8"/>
  <c r="M3160" i="8"/>
  <c r="P3160" i="8" s="1"/>
  <c r="N3160" i="8"/>
  <c r="O3160" i="8"/>
  <c r="Y3160" i="8"/>
  <c r="Z3160" i="8"/>
  <c r="BD3160" i="8" s="1"/>
  <c r="AA3160" i="8"/>
  <c r="AC3160" i="8" s="1"/>
  <c r="H3161" i="8"/>
  <c r="I3161" i="8"/>
  <c r="J3161" i="8"/>
  <c r="K3161" i="8"/>
  <c r="L3161" i="8"/>
  <c r="M3161" i="8"/>
  <c r="P3161" i="8" s="1"/>
  <c r="N3161" i="8"/>
  <c r="O3161" i="8"/>
  <c r="Y3161" i="8"/>
  <c r="Z3161" i="8"/>
  <c r="BD3161" i="8" s="1"/>
  <c r="AA3161" i="8"/>
  <c r="AC3161" i="8" s="1"/>
  <c r="H3162" i="8"/>
  <c r="I3162" i="8"/>
  <c r="J3162" i="8"/>
  <c r="K3162" i="8"/>
  <c r="L3162" i="8"/>
  <c r="M3162" i="8"/>
  <c r="N3162" i="8"/>
  <c r="O3162" i="8"/>
  <c r="P3162" i="8"/>
  <c r="Y3162" i="8"/>
  <c r="Z3162" i="8"/>
  <c r="BD3162" i="8" s="1"/>
  <c r="AA3162" i="8"/>
  <c r="AC3162" i="8"/>
  <c r="H3163" i="8"/>
  <c r="I3163" i="8"/>
  <c r="J3163" i="8"/>
  <c r="K3163" i="8"/>
  <c r="L3163" i="8"/>
  <c r="M3163" i="8"/>
  <c r="N3163" i="8"/>
  <c r="O3163" i="8"/>
  <c r="P3163" i="8"/>
  <c r="Y3163" i="8"/>
  <c r="Z3163" i="8"/>
  <c r="BD3163" i="8" s="1"/>
  <c r="AA3163" i="8"/>
  <c r="AC3163" i="8" s="1"/>
  <c r="H3164" i="8"/>
  <c r="I3164" i="8"/>
  <c r="J3164" i="8"/>
  <c r="K3164" i="8"/>
  <c r="L3164" i="8"/>
  <c r="M3164" i="8"/>
  <c r="P3164" i="8" s="1"/>
  <c r="N3164" i="8"/>
  <c r="O3164" i="8"/>
  <c r="Y3164" i="8"/>
  <c r="Z3164" i="8"/>
  <c r="BD3164" i="8" s="1"/>
  <c r="AA3164" i="8"/>
  <c r="AC3164" i="8"/>
  <c r="H3165" i="8"/>
  <c r="I3165" i="8"/>
  <c r="J3165" i="8"/>
  <c r="K3165" i="8"/>
  <c r="L3165" i="8"/>
  <c r="M3165" i="8"/>
  <c r="N3165" i="8"/>
  <c r="O3165" i="8"/>
  <c r="P3165" i="8"/>
  <c r="Y3165" i="8"/>
  <c r="Z3165" i="8"/>
  <c r="BD3165" i="8" s="1"/>
  <c r="AA3165" i="8"/>
  <c r="AC3165" i="8"/>
  <c r="H3166" i="8"/>
  <c r="I3166" i="8"/>
  <c r="J3166" i="8"/>
  <c r="K3166" i="8"/>
  <c r="L3166" i="8"/>
  <c r="M3166" i="8"/>
  <c r="P3166" i="8" s="1"/>
  <c r="N3166" i="8"/>
  <c r="O3166" i="8"/>
  <c r="Y3166" i="8"/>
  <c r="Z3166" i="8"/>
  <c r="BD3166" i="8" s="1"/>
  <c r="AA3166" i="8"/>
  <c r="AC3166" i="8" s="1"/>
  <c r="H3167" i="8"/>
  <c r="I3167" i="8"/>
  <c r="J3167" i="8"/>
  <c r="K3167" i="8"/>
  <c r="L3167" i="8"/>
  <c r="M3167" i="8"/>
  <c r="P3167" i="8" s="1"/>
  <c r="N3167" i="8"/>
  <c r="O3167" i="8"/>
  <c r="Y3167" i="8"/>
  <c r="Z3167" i="8"/>
  <c r="BD3167" i="8" s="1"/>
  <c r="AA3167" i="8"/>
  <c r="AC3167" i="8" s="1"/>
  <c r="H3168" i="8"/>
  <c r="I3168" i="8"/>
  <c r="J3168" i="8"/>
  <c r="K3168" i="8"/>
  <c r="L3168" i="8"/>
  <c r="M3168" i="8"/>
  <c r="P3168" i="8" s="1"/>
  <c r="N3168" i="8"/>
  <c r="O3168" i="8"/>
  <c r="Y3168" i="8"/>
  <c r="Z3168" i="8"/>
  <c r="BD3168" i="8" s="1"/>
  <c r="AA3168" i="8"/>
  <c r="AC3168" i="8"/>
  <c r="H3169" i="8"/>
  <c r="I3169" i="8"/>
  <c r="J3169" i="8"/>
  <c r="K3169" i="8"/>
  <c r="L3169" i="8"/>
  <c r="M3169" i="8"/>
  <c r="P3169" i="8" s="1"/>
  <c r="N3169" i="8"/>
  <c r="O3169" i="8"/>
  <c r="Y3169" i="8"/>
  <c r="Z3169" i="8"/>
  <c r="BD3169" i="8" s="1"/>
  <c r="AA3169" i="8"/>
  <c r="AC3169" i="8" s="1"/>
  <c r="H3170" i="8"/>
  <c r="I3170" i="8"/>
  <c r="J3170" i="8"/>
  <c r="K3170" i="8"/>
  <c r="L3170" i="8"/>
  <c r="M3170" i="8"/>
  <c r="P3170" i="8" s="1"/>
  <c r="N3170" i="8"/>
  <c r="O3170" i="8"/>
  <c r="Y3170" i="8"/>
  <c r="Z3170" i="8"/>
  <c r="BD3170" i="8" s="1"/>
  <c r="AA3170" i="8"/>
  <c r="AC3170" i="8"/>
  <c r="H3171" i="8"/>
  <c r="I3171" i="8"/>
  <c r="J3171" i="8"/>
  <c r="K3171" i="8"/>
  <c r="L3171" i="8"/>
  <c r="M3171" i="8"/>
  <c r="P3171" i="8" s="1"/>
  <c r="N3171" i="8"/>
  <c r="O3171" i="8"/>
  <c r="Y3171" i="8"/>
  <c r="Z3171" i="8"/>
  <c r="BD3171" i="8" s="1"/>
  <c r="AA3171" i="8"/>
  <c r="AC3171" i="8" s="1"/>
  <c r="H3172" i="8"/>
  <c r="I3172" i="8"/>
  <c r="J3172" i="8"/>
  <c r="K3172" i="8"/>
  <c r="L3172" i="8"/>
  <c r="M3172" i="8"/>
  <c r="P3172" i="8" s="1"/>
  <c r="N3172" i="8"/>
  <c r="O3172" i="8"/>
  <c r="Y3172" i="8"/>
  <c r="Z3172" i="8"/>
  <c r="BD3172" i="8" s="1"/>
  <c r="AA3172" i="8"/>
  <c r="AC3172" i="8" s="1"/>
  <c r="H3173" i="8"/>
  <c r="I3173" i="8"/>
  <c r="J3173" i="8"/>
  <c r="K3173" i="8"/>
  <c r="L3173" i="8"/>
  <c r="M3173" i="8"/>
  <c r="N3173" i="8"/>
  <c r="O3173" i="8"/>
  <c r="P3173" i="8"/>
  <c r="Y3173" i="8"/>
  <c r="Z3173" i="8"/>
  <c r="BD3173" i="8" s="1"/>
  <c r="AA3173" i="8"/>
  <c r="AC3173" i="8" s="1"/>
  <c r="H3174" i="8"/>
  <c r="I3174" i="8"/>
  <c r="J3174" i="8"/>
  <c r="K3174" i="8"/>
  <c r="L3174" i="8"/>
  <c r="M3174" i="8"/>
  <c r="P3174" i="8" s="1"/>
  <c r="N3174" i="8"/>
  <c r="O3174" i="8"/>
  <c r="Y3174" i="8"/>
  <c r="Z3174" i="8"/>
  <c r="BD3174" i="8" s="1"/>
  <c r="AA3174" i="8"/>
  <c r="AC3174" i="8" s="1"/>
  <c r="H3175" i="8"/>
  <c r="I3175" i="8"/>
  <c r="J3175" i="8"/>
  <c r="K3175" i="8"/>
  <c r="L3175" i="8"/>
  <c r="M3175" i="8"/>
  <c r="P3175" i="8" s="1"/>
  <c r="N3175" i="8"/>
  <c r="O3175" i="8"/>
  <c r="Y3175" i="8"/>
  <c r="Z3175" i="8"/>
  <c r="BD3175" i="8" s="1"/>
  <c r="AA3175" i="8"/>
  <c r="AC3175" i="8"/>
  <c r="H3176" i="8"/>
  <c r="I3176" i="8"/>
  <c r="J3176" i="8"/>
  <c r="K3176" i="8"/>
  <c r="L3176" i="8"/>
  <c r="M3176" i="8"/>
  <c r="P3176" i="8" s="1"/>
  <c r="N3176" i="8"/>
  <c r="O3176" i="8"/>
  <c r="Y3176" i="8"/>
  <c r="Z3176" i="8"/>
  <c r="BD3176" i="8" s="1"/>
  <c r="AA3176" i="8"/>
  <c r="AC3176" i="8"/>
  <c r="H3177" i="8"/>
  <c r="I3177" i="8"/>
  <c r="J3177" i="8"/>
  <c r="K3177" i="8"/>
  <c r="L3177" i="8"/>
  <c r="M3177" i="8"/>
  <c r="N3177" i="8"/>
  <c r="O3177" i="8"/>
  <c r="P3177" i="8"/>
  <c r="Y3177" i="8"/>
  <c r="Z3177" i="8"/>
  <c r="BD3177" i="8" s="1"/>
  <c r="AA3177" i="8"/>
  <c r="AC3177" i="8"/>
  <c r="H3178" i="8"/>
  <c r="I3178" i="8"/>
  <c r="J3178" i="8"/>
  <c r="K3178" i="8"/>
  <c r="L3178" i="8"/>
  <c r="M3178" i="8"/>
  <c r="P3178" i="8" s="1"/>
  <c r="N3178" i="8"/>
  <c r="O3178" i="8"/>
  <c r="Y3178" i="8"/>
  <c r="Z3178" i="8"/>
  <c r="BD3178" i="8" s="1"/>
  <c r="AA3178" i="8"/>
  <c r="AC3178" i="8"/>
  <c r="H3179" i="8"/>
  <c r="I3179" i="8"/>
  <c r="J3179" i="8"/>
  <c r="K3179" i="8"/>
  <c r="L3179" i="8"/>
  <c r="M3179" i="8"/>
  <c r="P3179" i="8" s="1"/>
  <c r="N3179" i="8"/>
  <c r="O3179" i="8"/>
  <c r="Y3179" i="8"/>
  <c r="Z3179" i="8"/>
  <c r="BD3179" i="8" s="1"/>
  <c r="AA3179" i="8"/>
  <c r="AC3179" i="8" s="1"/>
  <c r="H3180" i="8"/>
  <c r="I3180" i="8"/>
  <c r="J3180" i="8"/>
  <c r="K3180" i="8"/>
  <c r="L3180" i="8"/>
  <c r="M3180" i="8"/>
  <c r="P3180" i="8" s="1"/>
  <c r="N3180" i="8"/>
  <c r="O3180" i="8"/>
  <c r="Y3180" i="8"/>
  <c r="Z3180" i="8"/>
  <c r="BD3180" i="8" s="1"/>
  <c r="AA3180" i="8"/>
  <c r="AC3180" i="8"/>
  <c r="H3181" i="8"/>
  <c r="I3181" i="8"/>
  <c r="J3181" i="8"/>
  <c r="K3181" i="8"/>
  <c r="L3181" i="8"/>
  <c r="M3181" i="8"/>
  <c r="N3181" i="8"/>
  <c r="O3181" i="8"/>
  <c r="P3181" i="8"/>
  <c r="Y3181" i="8"/>
  <c r="Z3181" i="8"/>
  <c r="BD3181" i="8" s="1"/>
  <c r="AA3181" i="8"/>
  <c r="AC3181" i="8" s="1"/>
  <c r="H3182" i="8"/>
  <c r="I3182" i="8"/>
  <c r="J3182" i="8"/>
  <c r="K3182" i="8"/>
  <c r="L3182" i="8"/>
  <c r="M3182" i="8"/>
  <c r="P3182" i="8" s="1"/>
  <c r="N3182" i="8"/>
  <c r="O3182" i="8"/>
  <c r="Y3182" i="8"/>
  <c r="Z3182" i="8"/>
  <c r="BD3182" i="8" s="1"/>
  <c r="AA3182" i="8"/>
  <c r="AC3182" i="8"/>
  <c r="H3183" i="8"/>
  <c r="I3183" i="8"/>
  <c r="J3183" i="8"/>
  <c r="K3183" i="8"/>
  <c r="L3183" i="8"/>
  <c r="M3183" i="8"/>
  <c r="P3183" i="8" s="1"/>
  <c r="N3183" i="8"/>
  <c r="O3183" i="8"/>
  <c r="Y3183" i="8"/>
  <c r="Z3183" i="8"/>
  <c r="BD3183" i="8" s="1"/>
  <c r="AA3183" i="8"/>
  <c r="AC3183" i="8" s="1"/>
  <c r="H3184" i="8"/>
  <c r="I3184" i="8"/>
  <c r="J3184" i="8"/>
  <c r="K3184" i="8"/>
  <c r="L3184" i="8"/>
  <c r="M3184" i="8"/>
  <c r="N3184" i="8"/>
  <c r="O3184" i="8"/>
  <c r="P3184" i="8"/>
  <c r="Y3184" i="8"/>
  <c r="Z3184" i="8"/>
  <c r="AA3184" i="8"/>
  <c r="AC3184" i="8"/>
  <c r="BD3184" i="8"/>
  <c r="H3185" i="8"/>
  <c r="I3185" i="8"/>
  <c r="J3185" i="8"/>
  <c r="K3185" i="8"/>
  <c r="L3185" i="8"/>
  <c r="M3185" i="8"/>
  <c r="P3185" i="8" s="1"/>
  <c r="N3185" i="8"/>
  <c r="O3185" i="8"/>
  <c r="Y3185" i="8"/>
  <c r="Z3185" i="8"/>
  <c r="BD3185" i="8" s="1"/>
  <c r="AA3185" i="8"/>
  <c r="AC3185" i="8"/>
  <c r="H3186" i="8"/>
  <c r="I3186" i="8"/>
  <c r="J3186" i="8"/>
  <c r="K3186" i="8"/>
  <c r="L3186" i="8"/>
  <c r="M3186" i="8"/>
  <c r="P3186" i="8" s="1"/>
  <c r="N3186" i="8"/>
  <c r="O3186" i="8"/>
  <c r="Y3186" i="8"/>
  <c r="Z3186" i="8"/>
  <c r="BD3186" i="8" s="1"/>
  <c r="AA3186" i="8"/>
  <c r="AC3186" i="8" s="1"/>
  <c r="H3187" i="8"/>
  <c r="I3187" i="8"/>
  <c r="J3187" i="8"/>
  <c r="K3187" i="8"/>
  <c r="L3187" i="8"/>
  <c r="M3187" i="8"/>
  <c r="P3187" i="8" s="1"/>
  <c r="N3187" i="8"/>
  <c r="O3187" i="8"/>
  <c r="Y3187" i="8"/>
  <c r="Z3187" i="8"/>
  <c r="BD3187" i="8" s="1"/>
  <c r="AA3187" i="8"/>
  <c r="AC3187" i="8" s="1"/>
  <c r="H3188" i="8"/>
  <c r="I3188" i="8"/>
  <c r="J3188" i="8"/>
  <c r="K3188" i="8"/>
  <c r="L3188" i="8"/>
  <c r="M3188" i="8"/>
  <c r="N3188" i="8"/>
  <c r="O3188" i="8"/>
  <c r="P3188" i="8"/>
  <c r="Y3188" i="8"/>
  <c r="Z3188" i="8"/>
  <c r="BD3188" i="8" s="1"/>
  <c r="AA3188" i="8"/>
  <c r="AC3188" i="8"/>
  <c r="H3189" i="8"/>
  <c r="I3189" i="8"/>
  <c r="J3189" i="8"/>
  <c r="K3189" i="8"/>
  <c r="L3189" i="8"/>
  <c r="M3189" i="8"/>
  <c r="N3189" i="8"/>
  <c r="O3189" i="8"/>
  <c r="P3189" i="8"/>
  <c r="Y3189" i="8"/>
  <c r="Z3189" i="8"/>
  <c r="BD3189" i="8" s="1"/>
  <c r="AA3189" i="8"/>
  <c r="AC3189" i="8"/>
  <c r="H3190" i="8"/>
  <c r="I3190" i="8"/>
  <c r="J3190" i="8"/>
  <c r="K3190" i="8"/>
  <c r="L3190" i="8"/>
  <c r="M3190" i="8"/>
  <c r="P3190" i="8" s="1"/>
  <c r="N3190" i="8"/>
  <c r="O3190" i="8"/>
  <c r="Y3190" i="8"/>
  <c r="Z3190" i="8"/>
  <c r="BD3190" i="8" s="1"/>
  <c r="AA3190" i="8"/>
  <c r="AC3190" i="8" s="1"/>
  <c r="H3191" i="8"/>
  <c r="I3191" i="8"/>
  <c r="J3191" i="8"/>
  <c r="K3191" i="8"/>
  <c r="L3191" i="8"/>
  <c r="M3191" i="8"/>
  <c r="P3191" i="8" s="1"/>
  <c r="N3191" i="8"/>
  <c r="O3191" i="8"/>
  <c r="Y3191" i="8"/>
  <c r="Z3191" i="8"/>
  <c r="BD3191" i="8" s="1"/>
  <c r="AA3191" i="8"/>
  <c r="AC3191" i="8" s="1"/>
  <c r="H3192" i="8"/>
  <c r="I3192" i="8"/>
  <c r="J3192" i="8"/>
  <c r="K3192" i="8"/>
  <c r="L3192" i="8"/>
  <c r="M3192" i="8"/>
  <c r="P3192" i="8" s="1"/>
  <c r="N3192" i="8"/>
  <c r="O3192" i="8"/>
  <c r="Y3192" i="8"/>
  <c r="Z3192" i="8"/>
  <c r="BD3192" i="8" s="1"/>
  <c r="AA3192" i="8"/>
  <c r="AC3192" i="8"/>
  <c r="H3193" i="8"/>
  <c r="I3193" i="8"/>
  <c r="J3193" i="8"/>
  <c r="K3193" i="8"/>
  <c r="L3193" i="8"/>
  <c r="M3193" i="8"/>
  <c r="N3193" i="8"/>
  <c r="O3193" i="8"/>
  <c r="P3193" i="8"/>
  <c r="Y3193" i="8"/>
  <c r="Z3193" i="8"/>
  <c r="BD3193" i="8" s="1"/>
  <c r="AA3193" i="8"/>
  <c r="AC3193" i="8" s="1"/>
  <c r="H3194" i="8"/>
  <c r="I3194" i="8"/>
  <c r="J3194" i="8"/>
  <c r="K3194" i="8"/>
  <c r="L3194" i="8"/>
  <c r="M3194" i="8"/>
  <c r="P3194" i="8" s="1"/>
  <c r="N3194" i="8"/>
  <c r="O3194" i="8"/>
  <c r="Y3194" i="8"/>
  <c r="Z3194" i="8"/>
  <c r="BD3194" i="8" s="1"/>
  <c r="AA3194" i="8"/>
  <c r="AC3194" i="8"/>
  <c r="H3195" i="8"/>
  <c r="I3195" i="8"/>
  <c r="J3195" i="8"/>
  <c r="K3195" i="8"/>
  <c r="L3195" i="8"/>
  <c r="M3195" i="8"/>
  <c r="N3195" i="8"/>
  <c r="O3195" i="8"/>
  <c r="P3195" i="8"/>
  <c r="Y3195" i="8"/>
  <c r="Z3195" i="8"/>
  <c r="BD3195" i="8" s="1"/>
  <c r="AA3195" i="8"/>
  <c r="AC3195" i="8" s="1"/>
  <c r="H3196" i="8"/>
  <c r="I3196" i="8"/>
  <c r="J3196" i="8"/>
  <c r="K3196" i="8"/>
  <c r="L3196" i="8"/>
  <c r="M3196" i="8"/>
  <c r="P3196" i="8" s="1"/>
  <c r="N3196" i="8"/>
  <c r="O3196" i="8"/>
  <c r="Y3196" i="8"/>
  <c r="Z3196" i="8"/>
  <c r="BD3196" i="8" s="1"/>
  <c r="AA3196" i="8"/>
  <c r="AC3196" i="8" s="1"/>
  <c r="H3197" i="8"/>
  <c r="I3197" i="8"/>
  <c r="J3197" i="8"/>
  <c r="K3197" i="8"/>
  <c r="L3197" i="8"/>
  <c r="M3197" i="8"/>
  <c r="P3197" i="8" s="1"/>
  <c r="N3197" i="8"/>
  <c r="O3197" i="8"/>
  <c r="Y3197" i="8"/>
  <c r="Z3197" i="8"/>
  <c r="BD3197" i="8" s="1"/>
  <c r="AA3197" i="8"/>
  <c r="AC3197" i="8"/>
  <c r="H3198" i="8"/>
  <c r="I3198" i="8"/>
  <c r="J3198" i="8"/>
  <c r="K3198" i="8"/>
  <c r="L3198" i="8"/>
  <c r="M3198" i="8"/>
  <c r="P3198" i="8" s="1"/>
  <c r="N3198" i="8"/>
  <c r="O3198" i="8"/>
  <c r="Y3198" i="8"/>
  <c r="Z3198" i="8"/>
  <c r="BD3198" i="8" s="1"/>
  <c r="AA3198" i="8"/>
  <c r="AC3198" i="8" s="1"/>
  <c r="H3199" i="8"/>
  <c r="I3199" i="8"/>
  <c r="J3199" i="8"/>
  <c r="K3199" i="8"/>
  <c r="L3199" i="8"/>
  <c r="M3199" i="8"/>
  <c r="P3199" i="8" s="1"/>
  <c r="N3199" i="8"/>
  <c r="O3199" i="8"/>
  <c r="Y3199" i="8"/>
  <c r="Z3199" i="8"/>
  <c r="BD3199" i="8" s="1"/>
  <c r="AA3199" i="8"/>
  <c r="AC3199" i="8" s="1"/>
  <c r="H3200" i="8"/>
  <c r="I3200" i="8"/>
  <c r="J3200" i="8"/>
  <c r="K3200" i="8"/>
  <c r="L3200" i="8"/>
  <c r="M3200" i="8"/>
  <c r="P3200" i="8" s="1"/>
  <c r="N3200" i="8"/>
  <c r="O3200" i="8"/>
  <c r="Y3200" i="8"/>
  <c r="Z3200" i="8"/>
  <c r="BD3200" i="8" s="1"/>
  <c r="AA3200" i="8"/>
  <c r="AC3200" i="8" s="1"/>
  <c r="H3201" i="8"/>
  <c r="I3201" i="8"/>
  <c r="J3201" i="8"/>
  <c r="K3201" i="8"/>
  <c r="L3201" i="8"/>
  <c r="M3201" i="8"/>
  <c r="P3201" i="8" s="1"/>
  <c r="N3201" i="8"/>
  <c r="O3201" i="8"/>
  <c r="Y3201" i="8"/>
  <c r="Z3201" i="8"/>
  <c r="BD3201" i="8" s="1"/>
  <c r="AA3201" i="8"/>
  <c r="AC3201" i="8"/>
  <c r="H3202" i="8"/>
  <c r="I3202" i="8"/>
  <c r="J3202" i="8"/>
  <c r="K3202" i="8"/>
  <c r="L3202" i="8"/>
  <c r="M3202" i="8"/>
  <c r="P3202" i="8" s="1"/>
  <c r="N3202" i="8"/>
  <c r="O3202" i="8"/>
  <c r="Y3202" i="8"/>
  <c r="Z3202" i="8"/>
  <c r="BD3202" i="8" s="1"/>
  <c r="AA3202" i="8"/>
  <c r="AC3202" i="8" s="1"/>
  <c r="H3203" i="8"/>
  <c r="I3203" i="8"/>
  <c r="J3203" i="8"/>
  <c r="K3203" i="8"/>
  <c r="L3203" i="8"/>
  <c r="M3203" i="8"/>
  <c r="P3203" i="8" s="1"/>
  <c r="N3203" i="8"/>
  <c r="O3203" i="8"/>
  <c r="Y3203" i="8"/>
  <c r="Z3203" i="8"/>
  <c r="BD3203" i="8" s="1"/>
  <c r="AA3203" i="8"/>
  <c r="AC3203" i="8" s="1"/>
  <c r="H3204" i="8"/>
  <c r="I3204" i="8"/>
  <c r="J3204" i="8"/>
  <c r="K3204" i="8"/>
  <c r="L3204" i="8"/>
  <c r="M3204" i="8"/>
  <c r="P3204" i="8" s="1"/>
  <c r="N3204" i="8"/>
  <c r="O3204" i="8"/>
  <c r="Y3204" i="8"/>
  <c r="Z3204" i="8"/>
  <c r="BD3204" i="8" s="1"/>
  <c r="AA3204" i="8"/>
  <c r="AC3204" i="8" s="1"/>
  <c r="H3205" i="8"/>
  <c r="I3205" i="8"/>
  <c r="J3205" i="8"/>
  <c r="K3205" i="8"/>
  <c r="L3205" i="8"/>
  <c r="M3205" i="8"/>
  <c r="P3205" i="8" s="1"/>
  <c r="N3205" i="8"/>
  <c r="O3205" i="8"/>
  <c r="Y3205" i="8"/>
  <c r="Z3205" i="8"/>
  <c r="BD3205" i="8" s="1"/>
  <c r="AA3205" i="8"/>
  <c r="AC3205" i="8" s="1"/>
  <c r="H3206" i="8"/>
  <c r="I3206" i="8"/>
  <c r="J3206" i="8"/>
  <c r="K3206" i="8"/>
  <c r="L3206" i="8"/>
  <c r="M3206" i="8"/>
  <c r="P3206" i="8" s="1"/>
  <c r="N3206" i="8"/>
  <c r="O3206" i="8"/>
  <c r="Y3206" i="8"/>
  <c r="Z3206" i="8"/>
  <c r="BD3206" i="8" s="1"/>
  <c r="AA3206" i="8"/>
  <c r="AC3206" i="8" s="1"/>
  <c r="H3207" i="8"/>
  <c r="I3207" i="8"/>
  <c r="J3207" i="8"/>
  <c r="K3207" i="8"/>
  <c r="L3207" i="8"/>
  <c r="M3207" i="8"/>
  <c r="P3207" i="8" s="1"/>
  <c r="N3207" i="8"/>
  <c r="O3207" i="8"/>
  <c r="Y3207" i="8"/>
  <c r="Z3207" i="8"/>
  <c r="BD3207" i="8" s="1"/>
  <c r="AA3207" i="8"/>
  <c r="AC3207" i="8" s="1"/>
  <c r="H3208" i="8"/>
  <c r="I3208" i="8"/>
  <c r="J3208" i="8"/>
  <c r="K3208" i="8"/>
  <c r="L3208" i="8"/>
  <c r="M3208" i="8"/>
  <c r="P3208" i="8" s="1"/>
  <c r="N3208" i="8"/>
  <c r="O3208" i="8"/>
  <c r="Y3208" i="8"/>
  <c r="Z3208" i="8"/>
  <c r="BD3208" i="8" s="1"/>
  <c r="AA3208" i="8"/>
  <c r="AC3208" i="8" s="1"/>
  <c r="H3209" i="8"/>
  <c r="I3209" i="8"/>
  <c r="J3209" i="8"/>
  <c r="K3209" i="8"/>
  <c r="L3209" i="8"/>
  <c r="M3209" i="8"/>
  <c r="P3209" i="8" s="1"/>
  <c r="N3209" i="8"/>
  <c r="O3209" i="8"/>
  <c r="Y3209" i="8"/>
  <c r="Z3209" i="8"/>
  <c r="BD3209" i="8" s="1"/>
  <c r="AA3209" i="8"/>
  <c r="AC3209" i="8" s="1"/>
  <c r="H3210" i="8"/>
  <c r="I3210" i="8"/>
  <c r="J3210" i="8"/>
  <c r="K3210" i="8"/>
  <c r="L3210" i="8"/>
  <c r="M3210" i="8"/>
  <c r="N3210" i="8"/>
  <c r="O3210" i="8"/>
  <c r="P3210" i="8"/>
  <c r="Y3210" i="8"/>
  <c r="Z3210" i="8"/>
  <c r="BD3210" i="8" s="1"/>
  <c r="AA3210" i="8"/>
  <c r="AC3210" i="8" s="1"/>
  <c r="H3211" i="8"/>
  <c r="I3211" i="8"/>
  <c r="J3211" i="8"/>
  <c r="K3211" i="8"/>
  <c r="L3211" i="8"/>
  <c r="M3211" i="8"/>
  <c r="P3211" i="8" s="1"/>
  <c r="N3211" i="8"/>
  <c r="O3211" i="8"/>
  <c r="Y3211" i="8"/>
  <c r="Z3211" i="8"/>
  <c r="BD3211" i="8" s="1"/>
  <c r="AA3211" i="8"/>
  <c r="AC3211" i="8" s="1"/>
  <c r="H3212" i="8"/>
  <c r="I3212" i="8"/>
  <c r="J3212" i="8"/>
  <c r="K3212" i="8"/>
  <c r="L3212" i="8"/>
  <c r="M3212" i="8"/>
  <c r="P3212" i="8" s="1"/>
  <c r="N3212" i="8"/>
  <c r="O3212" i="8"/>
  <c r="Y3212" i="8"/>
  <c r="Z3212" i="8"/>
  <c r="BD3212" i="8" s="1"/>
  <c r="AA3212" i="8"/>
  <c r="AC3212" i="8" s="1"/>
  <c r="H3213" i="8"/>
  <c r="I3213" i="8"/>
  <c r="J3213" i="8"/>
  <c r="K3213" i="8"/>
  <c r="L3213" i="8"/>
  <c r="M3213" i="8"/>
  <c r="P3213" i="8" s="1"/>
  <c r="N3213" i="8"/>
  <c r="O3213" i="8"/>
  <c r="Y3213" i="8"/>
  <c r="Z3213" i="8"/>
  <c r="BD3213" i="8" s="1"/>
  <c r="AA3213" i="8"/>
  <c r="AC3213" i="8" s="1"/>
  <c r="H3214" i="8"/>
  <c r="I3214" i="8"/>
  <c r="J3214" i="8"/>
  <c r="K3214" i="8"/>
  <c r="L3214" i="8"/>
  <c r="M3214" i="8"/>
  <c r="P3214" i="8" s="1"/>
  <c r="N3214" i="8"/>
  <c r="O3214" i="8"/>
  <c r="Y3214" i="8"/>
  <c r="Z3214" i="8"/>
  <c r="BD3214" i="8" s="1"/>
  <c r="AA3214" i="8"/>
  <c r="AC3214" i="8" s="1"/>
  <c r="H3215" i="8"/>
  <c r="I3215" i="8"/>
  <c r="J3215" i="8"/>
  <c r="K3215" i="8"/>
  <c r="L3215" i="8"/>
  <c r="M3215" i="8"/>
  <c r="N3215" i="8"/>
  <c r="O3215" i="8"/>
  <c r="P3215" i="8"/>
  <c r="Y3215" i="8"/>
  <c r="Z3215" i="8"/>
  <c r="BD3215" i="8" s="1"/>
  <c r="AA3215" i="8"/>
  <c r="AC3215" i="8"/>
  <c r="H3216" i="8"/>
  <c r="I3216" i="8"/>
  <c r="J3216" i="8"/>
  <c r="K3216" i="8"/>
  <c r="L3216" i="8"/>
  <c r="M3216" i="8"/>
  <c r="P3216" i="8" s="1"/>
  <c r="N3216" i="8"/>
  <c r="O3216" i="8"/>
  <c r="Y3216" i="8"/>
  <c r="Z3216" i="8"/>
  <c r="BD3216" i="8" s="1"/>
  <c r="AA3216" i="8"/>
  <c r="AC3216" i="8"/>
  <c r="H3217" i="8"/>
  <c r="I3217" i="8"/>
  <c r="J3217" i="8"/>
  <c r="K3217" i="8"/>
  <c r="L3217" i="8"/>
  <c r="M3217" i="8"/>
  <c r="P3217" i="8" s="1"/>
  <c r="N3217" i="8"/>
  <c r="O3217" i="8"/>
  <c r="Y3217" i="8"/>
  <c r="Z3217" i="8"/>
  <c r="BD3217" i="8" s="1"/>
  <c r="AA3217" i="8"/>
  <c r="AC3217" i="8" s="1"/>
  <c r="H3218" i="8"/>
  <c r="I3218" i="8"/>
  <c r="J3218" i="8"/>
  <c r="K3218" i="8"/>
  <c r="L3218" i="8"/>
  <c r="M3218" i="8"/>
  <c r="P3218" i="8" s="1"/>
  <c r="N3218" i="8"/>
  <c r="O3218" i="8"/>
  <c r="Y3218" i="8"/>
  <c r="Z3218" i="8"/>
  <c r="BD3218" i="8" s="1"/>
  <c r="AA3218" i="8"/>
  <c r="AC3218" i="8" s="1"/>
  <c r="H3219" i="8"/>
  <c r="I3219" i="8"/>
  <c r="J3219" i="8"/>
  <c r="K3219" i="8"/>
  <c r="L3219" i="8"/>
  <c r="M3219" i="8"/>
  <c r="P3219" i="8" s="1"/>
  <c r="N3219" i="8"/>
  <c r="O3219" i="8"/>
  <c r="Y3219" i="8"/>
  <c r="Z3219" i="8"/>
  <c r="BD3219" i="8" s="1"/>
  <c r="AA3219" i="8"/>
  <c r="AC3219" i="8" s="1"/>
  <c r="H3220" i="8"/>
  <c r="I3220" i="8"/>
  <c r="J3220" i="8"/>
  <c r="K3220" i="8"/>
  <c r="L3220" i="8"/>
  <c r="M3220" i="8"/>
  <c r="P3220" i="8" s="1"/>
  <c r="N3220" i="8"/>
  <c r="O3220" i="8"/>
  <c r="Y3220" i="8"/>
  <c r="Z3220" i="8"/>
  <c r="BD3220" i="8" s="1"/>
  <c r="AA3220" i="8"/>
  <c r="AC3220" i="8"/>
  <c r="H3221" i="8"/>
  <c r="I3221" i="8"/>
  <c r="J3221" i="8"/>
  <c r="K3221" i="8"/>
  <c r="L3221" i="8"/>
  <c r="M3221" i="8"/>
  <c r="P3221" i="8" s="1"/>
  <c r="N3221" i="8"/>
  <c r="O3221" i="8"/>
  <c r="Y3221" i="8"/>
  <c r="Z3221" i="8"/>
  <c r="BD3221" i="8" s="1"/>
  <c r="AA3221" i="8"/>
  <c r="AC3221" i="8" s="1"/>
  <c r="H3222" i="8"/>
  <c r="I3222" i="8"/>
  <c r="J3222" i="8"/>
  <c r="K3222" i="8"/>
  <c r="L3222" i="8"/>
  <c r="M3222" i="8"/>
  <c r="P3222" i="8" s="1"/>
  <c r="N3222" i="8"/>
  <c r="O3222" i="8"/>
  <c r="Y3222" i="8"/>
  <c r="Z3222" i="8"/>
  <c r="BD3222" i="8" s="1"/>
  <c r="AA3222" i="8"/>
  <c r="AC3222" i="8" s="1"/>
  <c r="H3223" i="8"/>
  <c r="I3223" i="8"/>
  <c r="J3223" i="8"/>
  <c r="K3223" i="8"/>
  <c r="L3223" i="8"/>
  <c r="M3223" i="8"/>
  <c r="N3223" i="8"/>
  <c r="O3223" i="8"/>
  <c r="P3223" i="8"/>
  <c r="Y3223" i="8"/>
  <c r="Z3223" i="8"/>
  <c r="BD3223" i="8" s="1"/>
  <c r="AA3223" i="8"/>
  <c r="AC3223" i="8" s="1"/>
  <c r="H3224" i="8"/>
  <c r="I3224" i="8"/>
  <c r="J3224" i="8"/>
  <c r="K3224" i="8"/>
  <c r="L3224" i="8"/>
  <c r="M3224" i="8"/>
  <c r="P3224" i="8" s="1"/>
  <c r="N3224" i="8"/>
  <c r="O3224" i="8"/>
  <c r="Y3224" i="8"/>
  <c r="Z3224" i="8"/>
  <c r="AA3224" i="8"/>
  <c r="AC3224" i="8" s="1"/>
  <c r="BD3224" i="8"/>
  <c r="H3225" i="8"/>
  <c r="I3225" i="8"/>
  <c r="J3225" i="8"/>
  <c r="K3225" i="8"/>
  <c r="L3225" i="8"/>
  <c r="M3225" i="8"/>
  <c r="P3225" i="8" s="1"/>
  <c r="N3225" i="8"/>
  <c r="O3225" i="8"/>
  <c r="Y3225" i="8"/>
  <c r="Z3225" i="8"/>
  <c r="BD3225" i="8" s="1"/>
  <c r="AA3225" i="8"/>
  <c r="AC3225" i="8" s="1"/>
  <c r="H3226" i="8"/>
  <c r="I3226" i="8"/>
  <c r="J3226" i="8"/>
  <c r="K3226" i="8"/>
  <c r="L3226" i="8"/>
  <c r="M3226" i="8"/>
  <c r="N3226" i="8"/>
  <c r="O3226" i="8"/>
  <c r="P3226" i="8"/>
  <c r="Y3226" i="8"/>
  <c r="Z3226" i="8"/>
  <c r="BD3226" i="8" s="1"/>
  <c r="AA3226" i="8"/>
  <c r="AC3226" i="8" s="1"/>
  <c r="H3227" i="8"/>
  <c r="I3227" i="8"/>
  <c r="J3227" i="8"/>
  <c r="K3227" i="8"/>
  <c r="L3227" i="8"/>
  <c r="M3227" i="8"/>
  <c r="P3227" i="8" s="1"/>
  <c r="N3227" i="8"/>
  <c r="O3227" i="8"/>
  <c r="Y3227" i="8"/>
  <c r="Z3227" i="8"/>
  <c r="BD3227" i="8" s="1"/>
  <c r="AA3227" i="8"/>
  <c r="AC3227" i="8" s="1"/>
  <c r="H3228" i="8"/>
  <c r="I3228" i="8"/>
  <c r="J3228" i="8"/>
  <c r="K3228" i="8"/>
  <c r="L3228" i="8"/>
  <c r="M3228" i="8"/>
  <c r="P3228" i="8" s="1"/>
  <c r="N3228" i="8"/>
  <c r="O3228" i="8"/>
  <c r="Y3228" i="8"/>
  <c r="Z3228" i="8"/>
  <c r="BD3228" i="8" s="1"/>
  <c r="AA3228" i="8"/>
  <c r="AC3228" i="8" s="1"/>
  <c r="H3229" i="8"/>
  <c r="I3229" i="8"/>
  <c r="J3229" i="8"/>
  <c r="K3229" i="8"/>
  <c r="L3229" i="8"/>
  <c r="M3229" i="8"/>
  <c r="P3229" i="8" s="1"/>
  <c r="N3229" i="8"/>
  <c r="O3229" i="8"/>
  <c r="Y3229" i="8"/>
  <c r="Z3229" i="8"/>
  <c r="BD3229" i="8" s="1"/>
  <c r="AA3229" i="8"/>
  <c r="AC3229" i="8"/>
  <c r="H3230" i="8"/>
  <c r="I3230" i="8"/>
  <c r="J3230" i="8"/>
  <c r="K3230" i="8"/>
  <c r="L3230" i="8"/>
  <c r="M3230" i="8"/>
  <c r="P3230" i="8" s="1"/>
  <c r="N3230" i="8"/>
  <c r="O3230" i="8"/>
  <c r="Y3230" i="8"/>
  <c r="Z3230" i="8"/>
  <c r="BD3230" i="8" s="1"/>
  <c r="AA3230" i="8"/>
  <c r="AC3230" i="8"/>
  <c r="H3231" i="8"/>
  <c r="I3231" i="8"/>
  <c r="J3231" i="8"/>
  <c r="K3231" i="8"/>
  <c r="L3231" i="8"/>
  <c r="M3231" i="8"/>
  <c r="P3231" i="8" s="1"/>
  <c r="N3231" i="8"/>
  <c r="O3231" i="8"/>
  <c r="Y3231" i="8"/>
  <c r="Z3231" i="8"/>
  <c r="BD3231" i="8" s="1"/>
  <c r="AA3231" i="8"/>
  <c r="AC3231" i="8" s="1"/>
  <c r="H3232" i="8"/>
  <c r="I3232" i="8"/>
  <c r="J3232" i="8"/>
  <c r="K3232" i="8"/>
  <c r="L3232" i="8"/>
  <c r="M3232" i="8"/>
  <c r="P3232" i="8" s="1"/>
  <c r="N3232" i="8"/>
  <c r="O3232" i="8"/>
  <c r="Y3232" i="8"/>
  <c r="Z3232" i="8"/>
  <c r="BD3232" i="8" s="1"/>
  <c r="AA3232" i="8"/>
  <c r="AC3232" i="8"/>
  <c r="H3233" i="8"/>
  <c r="I3233" i="8"/>
  <c r="J3233" i="8"/>
  <c r="K3233" i="8"/>
  <c r="L3233" i="8"/>
  <c r="M3233" i="8"/>
  <c r="P3233" i="8" s="1"/>
  <c r="N3233" i="8"/>
  <c r="O3233" i="8"/>
  <c r="Y3233" i="8"/>
  <c r="Z3233" i="8"/>
  <c r="BD3233" i="8" s="1"/>
  <c r="AA3233" i="8"/>
  <c r="AC3233" i="8"/>
  <c r="H3234" i="8"/>
  <c r="I3234" i="8"/>
  <c r="J3234" i="8"/>
  <c r="K3234" i="8"/>
  <c r="L3234" i="8"/>
  <c r="M3234" i="8"/>
  <c r="P3234" i="8" s="1"/>
  <c r="N3234" i="8"/>
  <c r="O3234" i="8"/>
  <c r="Y3234" i="8"/>
  <c r="Z3234" i="8"/>
  <c r="BD3234" i="8" s="1"/>
  <c r="AA3234" i="8"/>
  <c r="AC3234" i="8" s="1"/>
  <c r="H3235" i="8"/>
  <c r="I3235" i="8"/>
  <c r="J3235" i="8"/>
  <c r="K3235" i="8"/>
  <c r="L3235" i="8"/>
  <c r="M3235" i="8"/>
  <c r="P3235" i="8" s="1"/>
  <c r="N3235" i="8"/>
  <c r="O3235" i="8"/>
  <c r="Y3235" i="8"/>
  <c r="Z3235" i="8"/>
  <c r="BD3235" i="8" s="1"/>
  <c r="AA3235" i="8"/>
  <c r="AC3235" i="8" s="1"/>
  <c r="H3236" i="8"/>
  <c r="I3236" i="8"/>
  <c r="J3236" i="8"/>
  <c r="K3236" i="8"/>
  <c r="L3236" i="8"/>
  <c r="M3236" i="8"/>
  <c r="P3236" i="8" s="1"/>
  <c r="N3236" i="8"/>
  <c r="O3236" i="8"/>
  <c r="Y3236" i="8"/>
  <c r="Z3236" i="8"/>
  <c r="BD3236" i="8" s="1"/>
  <c r="AA3236" i="8"/>
  <c r="AC3236" i="8"/>
  <c r="H3237" i="8"/>
  <c r="I3237" i="8"/>
  <c r="J3237" i="8"/>
  <c r="K3237" i="8"/>
  <c r="L3237" i="8"/>
  <c r="M3237" i="8"/>
  <c r="P3237" i="8" s="1"/>
  <c r="N3237" i="8"/>
  <c r="O3237" i="8"/>
  <c r="Y3237" i="8"/>
  <c r="Z3237" i="8"/>
  <c r="BD3237" i="8" s="1"/>
  <c r="AA3237" i="8"/>
  <c r="AC3237" i="8" s="1"/>
  <c r="H3238" i="8"/>
  <c r="I3238" i="8"/>
  <c r="J3238" i="8"/>
  <c r="K3238" i="8"/>
  <c r="L3238" i="8"/>
  <c r="M3238" i="8"/>
  <c r="P3238" i="8" s="1"/>
  <c r="N3238" i="8"/>
  <c r="O3238" i="8"/>
  <c r="Y3238" i="8"/>
  <c r="Z3238" i="8"/>
  <c r="BD3238" i="8" s="1"/>
  <c r="AA3238" i="8"/>
  <c r="AC3238" i="8" s="1"/>
  <c r="H3239" i="8"/>
  <c r="I3239" i="8"/>
  <c r="J3239" i="8"/>
  <c r="K3239" i="8"/>
  <c r="L3239" i="8"/>
  <c r="M3239" i="8"/>
  <c r="P3239" i="8" s="1"/>
  <c r="N3239" i="8"/>
  <c r="O3239" i="8"/>
  <c r="Y3239" i="8"/>
  <c r="Z3239" i="8"/>
  <c r="BD3239" i="8" s="1"/>
  <c r="AA3239" i="8"/>
  <c r="AC3239" i="8" s="1"/>
  <c r="H3240" i="8"/>
  <c r="I3240" i="8"/>
  <c r="J3240" i="8"/>
  <c r="K3240" i="8"/>
  <c r="L3240" i="8"/>
  <c r="M3240" i="8"/>
  <c r="P3240" i="8" s="1"/>
  <c r="N3240" i="8"/>
  <c r="O3240" i="8"/>
  <c r="Y3240" i="8"/>
  <c r="Z3240" i="8"/>
  <c r="BD3240" i="8" s="1"/>
  <c r="AA3240" i="8"/>
  <c r="AC3240" i="8"/>
  <c r="H3241" i="8"/>
  <c r="I3241" i="8"/>
  <c r="J3241" i="8"/>
  <c r="K3241" i="8"/>
  <c r="L3241" i="8"/>
  <c r="M3241" i="8"/>
  <c r="P3241" i="8" s="1"/>
  <c r="N3241" i="8"/>
  <c r="O3241" i="8"/>
  <c r="Y3241" i="8"/>
  <c r="Z3241" i="8"/>
  <c r="BD3241" i="8" s="1"/>
  <c r="AA3241" i="8"/>
  <c r="AC3241" i="8"/>
  <c r="H3242" i="8"/>
  <c r="I3242" i="8"/>
  <c r="J3242" i="8"/>
  <c r="K3242" i="8"/>
  <c r="L3242" i="8"/>
  <c r="M3242" i="8"/>
  <c r="P3242" i="8" s="1"/>
  <c r="N3242" i="8"/>
  <c r="O3242" i="8"/>
  <c r="Y3242" i="8"/>
  <c r="Z3242" i="8"/>
  <c r="BD3242" i="8" s="1"/>
  <c r="AA3242" i="8"/>
  <c r="AC3242" i="8" s="1"/>
  <c r="H3243" i="8"/>
  <c r="I3243" i="8"/>
  <c r="J3243" i="8"/>
  <c r="K3243" i="8"/>
  <c r="L3243" i="8"/>
  <c r="M3243" i="8"/>
  <c r="P3243" i="8" s="1"/>
  <c r="N3243" i="8"/>
  <c r="O3243" i="8"/>
  <c r="Y3243" i="8"/>
  <c r="Z3243" i="8"/>
  <c r="BD3243" i="8" s="1"/>
  <c r="AA3243" i="8"/>
  <c r="AC3243" i="8" s="1"/>
  <c r="H3244" i="8"/>
  <c r="I3244" i="8"/>
  <c r="J3244" i="8"/>
  <c r="K3244" i="8"/>
  <c r="L3244" i="8"/>
  <c r="M3244" i="8"/>
  <c r="P3244" i="8" s="1"/>
  <c r="N3244" i="8"/>
  <c r="O3244" i="8"/>
  <c r="Y3244" i="8"/>
  <c r="Z3244" i="8"/>
  <c r="BD3244" i="8" s="1"/>
  <c r="AA3244" i="8"/>
  <c r="AC3244" i="8"/>
  <c r="H3245" i="8"/>
  <c r="I3245" i="8"/>
  <c r="J3245" i="8"/>
  <c r="K3245" i="8"/>
  <c r="L3245" i="8"/>
  <c r="M3245" i="8"/>
  <c r="P3245" i="8" s="1"/>
  <c r="N3245" i="8"/>
  <c r="O3245" i="8"/>
  <c r="Y3245" i="8"/>
  <c r="Z3245" i="8"/>
  <c r="BD3245" i="8" s="1"/>
  <c r="AA3245" i="8"/>
  <c r="AC3245" i="8" s="1"/>
  <c r="H3246" i="8"/>
  <c r="I3246" i="8"/>
  <c r="J3246" i="8"/>
  <c r="K3246" i="8"/>
  <c r="L3246" i="8"/>
  <c r="M3246" i="8"/>
  <c r="P3246" i="8" s="1"/>
  <c r="N3246" i="8"/>
  <c r="O3246" i="8"/>
  <c r="Y3246" i="8"/>
  <c r="Z3246" i="8"/>
  <c r="BD3246" i="8" s="1"/>
  <c r="AA3246" i="8"/>
  <c r="AC3246" i="8" s="1"/>
  <c r="H3247" i="8"/>
  <c r="I3247" i="8"/>
  <c r="J3247" i="8"/>
  <c r="K3247" i="8"/>
  <c r="L3247" i="8"/>
  <c r="M3247" i="8"/>
  <c r="P3247" i="8" s="1"/>
  <c r="N3247" i="8"/>
  <c r="O3247" i="8"/>
  <c r="Y3247" i="8"/>
  <c r="Z3247" i="8"/>
  <c r="BD3247" i="8" s="1"/>
  <c r="AA3247" i="8"/>
  <c r="AC3247" i="8" s="1"/>
  <c r="H3248" i="8"/>
  <c r="I3248" i="8"/>
  <c r="J3248" i="8"/>
  <c r="K3248" i="8"/>
  <c r="L3248" i="8"/>
  <c r="M3248" i="8"/>
  <c r="P3248" i="8" s="1"/>
  <c r="N3248" i="8"/>
  <c r="O3248" i="8"/>
  <c r="Y3248" i="8"/>
  <c r="Z3248" i="8"/>
  <c r="AA3248" i="8"/>
  <c r="AC3248" i="8"/>
  <c r="BD3248" i="8"/>
  <c r="H3249" i="8"/>
  <c r="I3249" i="8"/>
  <c r="J3249" i="8"/>
  <c r="K3249" i="8"/>
  <c r="L3249" i="8"/>
  <c r="M3249" i="8"/>
  <c r="N3249" i="8"/>
  <c r="O3249" i="8"/>
  <c r="P3249" i="8"/>
  <c r="Y3249" i="8"/>
  <c r="Z3249" i="8"/>
  <c r="BD3249" i="8" s="1"/>
  <c r="AA3249" i="8"/>
  <c r="AC3249" i="8"/>
  <c r="H3250" i="8"/>
  <c r="I3250" i="8"/>
  <c r="J3250" i="8"/>
  <c r="K3250" i="8"/>
  <c r="L3250" i="8"/>
  <c r="M3250" i="8"/>
  <c r="P3250" i="8" s="1"/>
  <c r="N3250" i="8"/>
  <c r="O3250" i="8"/>
  <c r="Y3250" i="8"/>
  <c r="Z3250" i="8"/>
  <c r="BD3250" i="8" s="1"/>
  <c r="AA3250" i="8"/>
  <c r="AC3250" i="8" s="1"/>
  <c r="H3251" i="8"/>
  <c r="I3251" i="8"/>
  <c r="J3251" i="8"/>
  <c r="K3251" i="8"/>
  <c r="L3251" i="8"/>
  <c r="M3251" i="8"/>
  <c r="P3251" i="8" s="1"/>
  <c r="N3251" i="8"/>
  <c r="O3251" i="8"/>
  <c r="Y3251" i="8"/>
  <c r="Z3251" i="8"/>
  <c r="BD3251" i="8" s="1"/>
  <c r="AA3251" i="8"/>
  <c r="AC3251" i="8"/>
  <c r="H3252" i="8"/>
  <c r="I3252" i="8"/>
  <c r="J3252" i="8"/>
  <c r="K3252" i="8"/>
  <c r="L3252" i="8"/>
  <c r="M3252" i="8"/>
  <c r="P3252" i="8" s="1"/>
  <c r="N3252" i="8"/>
  <c r="O3252" i="8"/>
  <c r="Y3252" i="8"/>
  <c r="Z3252" i="8"/>
  <c r="BD3252" i="8" s="1"/>
  <c r="AA3252" i="8"/>
  <c r="AC3252" i="8" s="1"/>
  <c r="H3253" i="8"/>
  <c r="I3253" i="8"/>
  <c r="J3253" i="8"/>
  <c r="K3253" i="8"/>
  <c r="L3253" i="8"/>
  <c r="M3253" i="8"/>
  <c r="P3253" i="8" s="1"/>
  <c r="N3253" i="8"/>
  <c r="O3253" i="8"/>
  <c r="Y3253" i="8"/>
  <c r="Z3253" i="8"/>
  <c r="BD3253" i="8" s="1"/>
  <c r="AA3253" i="8"/>
  <c r="AC3253" i="8" s="1"/>
  <c r="H3254" i="8"/>
  <c r="I3254" i="8"/>
  <c r="J3254" i="8"/>
  <c r="K3254" i="8"/>
  <c r="L3254" i="8"/>
  <c r="M3254" i="8"/>
  <c r="N3254" i="8"/>
  <c r="O3254" i="8"/>
  <c r="P3254" i="8"/>
  <c r="Y3254" i="8"/>
  <c r="Z3254" i="8"/>
  <c r="BD3254" i="8" s="1"/>
  <c r="AA3254" i="8"/>
  <c r="AC3254" i="8" s="1"/>
  <c r="H3255" i="8"/>
  <c r="I3255" i="8"/>
  <c r="J3255" i="8"/>
  <c r="K3255" i="8"/>
  <c r="L3255" i="8"/>
  <c r="M3255" i="8"/>
  <c r="P3255" i="8" s="1"/>
  <c r="N3255" i="8"/>
  <c r="O3255" i="8"/>
  <c r="Y3255" i="8"/>
  <c r="Z3255" i="8"/>
  <c r="AA3255" i="8"/>
  <c r="AC3255" i="8" s="1"/>
  <c r="BD3255" i="8"/>
  <c r="H3256" i="8"/>
  <c r="I3256" i="8"/>
  <c r="J3256" i="8"/>
  <c r="K3256" i="8"/>
  <c r="L3256" i="8"/>
  <c r="M3256" i="8"/>
  <c r="P3256" i="8" s="1"/>
  <c r="N3256" i="8"/>
  <c r="O3256" i="8"/>
  <c r="Y3256" i="8"/>
  <c r="Z3256" i="8"/>
  <c r="AA3256" i="8"/>
  <c r="AC3256" i="8"/>
  <c r="BD3256" i="8"/>
  <c r="H3257" i="8"/>
  <c r="I3257" i="8"/>
  <c r="J3257" i="8"/>
  <c r="K3257" i="8"/>
  <c r="L3257" i="8"/>
  <c r="M3257" i="8"/>
  <c r="P3257" i="8" s="1"/>
  <c r="N3257" i="8"/>
  <c r="O3257" i="8"/>
  <c r="Y3257" i="8"/>
  <c r="Z3257" i="8"/>
  <c r="BD3257" i="8" s="1"/>
  <c r="AA3257" i="8"/>
  <c r="AC3257" i="8" s="1"/>
  <c r="H3258" i="8"/>
  <c r="I3258" i="8"/>
  <c r="J3258" i="8"/>
  <c r="K3258" i="8"/>
  <c r="L3258" i="8"/>
  <c r="M3258" i="8"/>
  <c r="P3258" i="8" s="1"/>
  <c r="N3258" i="8"/>
  <c r="O3258" i="8"/>
  <c r="Y3258" i="8"/>
  <c r="Z3258" i="8"/>
  <c r="BD3258" i="8" s="1"/>
  <c r="AA3258" i="8"/>
  <c r="AC3258" i="8" s="1"/>
  <c r="H3259" i="8"/>
  <c r="I3259" i="8"/>
  <c r="J3259" i="8"/>
  <c r="K3259" i="8"/>
  <c r="L3259" i="8"/>
  <c r="M3259" i="8"/>
  <c r="P3259" i="8" s="1"/>
  <c r="N3259" i="8"/>
  <c r="O3259" i="8"/>
  <c r="Y3259" i="8"/>
  <c r="Z3259" i="8"/>
  <c r="BD3259" i="8" s="1"/>
  <c r="AA3259" i="8"/>
  <c r="AC3259" i="8"/>
  <c r="H3260" i="8"/>
  <c r="I3260" i="8"/>
  <c r="J3260" i="8"/>
  <c r="K3260" i="8"/>
  <c r="L3260" i="8"/>
  <c r="M3260" i="8"/>
  <c r="P3260" i="8" s="1"/>
  <c r="N3260" i="8"/>
  <c r="O3260" i="8"/>
  <c r="Y3260" i="8"/>
  <c r="Z3260" i="8"/>
  <c r="AA3260" i="8"/>
  <c r="AC3260" i="8" s="1"/>
  <c r="BD3260" i="8"/>
  <c r="H3261" i="8"/>
  <c r="I3261" i="8"/>
  <c r="J3261" i="8"/>
  <c r="K3261" i="8"/>
  <c r="L3261" i="8"/>
  <c r="M3261" i="8"/>
  <c r="N3261" i="8"/>
  <c r="O3261" i="8"/>
  <c r="P3261" i="8"/>
  <c r="Y3261" i="8"/>
  <c r="Z3261" i="8"/>
  <c r="BD3261" i="8" s="1"/>
  <c r="AA3261" i="8"/>
  <c r="AC3261" i="8" s="1"/>
  <c r="H3262" i="8"/>
  <c r="I3262" i="8"/>
  <c r="J3262" i="8"/>
  <c r="K3262" i="8"/>
  <c r="L3262" i="8"/>
  <c r="M3262" i="8"/>
  <c r="P3262" i="8" s="1"/>
  <c r="N3262" i="8"/>
  <c r="O3262" i="8"/>
  <c r="Y3262" i="8"/>
  <c r="Z3262" i="8"/>
  <c r="BD3262" i="8" s="1"/>
  <c r="AA3262" i="8"/>
  <c r="AC3262" i="8" s="1"/>
  <c r="H3263" i="8"/>
  <c r="I3263" i="8"/>
  <c r="J3263" i="8"/>
  <c r="K3263" i="8"/>
  <c r="L3263" i="8"/>
  <c r="M3263" i="8"/>
  <c r="P3263" i="8" s="1"/>
  <c r="N3263" i="8"/>
  <c r="O3263" i="8"/>
  <c r="Y3263" i="8"/>
  <c r="Z3263" i="8"/>
  <c r="BD3263" i="8" s="1"/>
  <c r="AA3263" i="8"/>
  <c r="AC3263" i="8" s="1"/>
  <c r="H3264" i="8"/>
  <c r="I3264" i="8"/>
  <c r="J3264" i="8"/>
  <c r="K3264" i="8"/>
  <c r="L3264" i="8"/>
  <c r="M3264" i="8"/>
  <c r="P3264" i="8" s="1"/>
  <c r="N3264" i="8"/>
  <c r="O3264" i="8"/>
  <c r="Y3264" i="8"/>
  <c r="Z3264" i="8"/>
  <c r="BD3264" i="8" s="1"/>
  <c r="AA3264" i="8"/>
  <c r="AC3264" i="8" s="1"/>
  <c r="H3265" i="8"/>
  <c r="I3265" i="8"/>
  <c r="J3265" i="8"/>
  <c r="K3265" i="8"/>
  <c r="L3265" i="8"/>
  <c r="M3265" i="8"/>
  <c r="N3265" i="8"/>
  <c r="O3265" i="8"/>
  <c r="P3265" i="8"/>
  <c r="Y3265" i="8"/>
  <c r="Z3265" i="8"/>
  <c r="BD3265" i="8" s="1"/>
  <c r="AA3265" i="8"/>
  <c r="AC3265" i="8"/>
  <c r="H3266" i="8"/>
  <c r="I3266" i="8"/>
  <c r="J3266" i="8"/>
  <c r="K3266" i="8"/>
  <c r="L3266" i="8"/>
  <c r="M3266" i="8"/>
  <c r="P3266" i="8" s="1"/>
  <c r="N3266" i="8"/>
  <c r="O3266" i="8"/>
  <c r="Y3266" i="8"/>
  <c r="Z3266" i="8"/>
  <c r="BD3266" i="8" s="1"/>
  <c r="AA3266" i="8"/>
  <c r="AC3266" i="8" s="1"/>
  <c r="H3267" i="8"/>
  <c r="I3267" i="8"/>
  <c r="J3267" i="8"/>
  <c r="K3267" i="8"/>
  <c r="L3267" i="8"/>
  <c r="M3267" i="8"/>
  <c r="P3267" i="8" s="1"/>
  <c r="N3267" i="8"/>
  <c r="O3267" i="8"/>
  <c r="Y3267" i="8"/>
  <c r="Z3267" i="8"/>
  <c r="AA3267" i="8"/>
  <c r="AC3267" i="8" s="1"/>
  <c r="BD3267" i="8"/>
  <c r="H3268" i="8"/>
  <c r="I3268" i="8"/>
  <c r="J3268" i="8"/>
  <c r="K3268" i="8"/>
  <c r="L3268" i="8"/>
  <c r="M3268" i="8"/>
  <c r="P3268" i="8" s="1"/>
  <c r="N3268" i="8"/>
  <c r="O3268" i="8"/>
  <c r="Y3268" i="8"/>
  <c r="Z3268" i="8"/>
  <c r="BD3268" i="8" s="1"/>
  <c r="AA3268" i="8"/>
  <c r="AC3268" i="8" s="1"/>
  <c r="H3269" i="8"/>
  <c r="I3269" i="8"/>
  <c r="J3269" i="8"/>
  <c r="K3269" i="8"/>
  <c r="L3269" i="8"/>
  <c r="M3269" i="8"/>
  <c r="P3269" i="8" s="1"/>
  <c r="N3269" i="8"/>
  <c r="O3269" i="8"/>
  <c r="Y3269" i="8"/>
  <c r="Z3269" i="8"/>
  <c r="BD3269" i="8" s="1"/>
  <c r="AA3269" i="8"/>
  <c r="AC3269" i="8" s="1"/>
  <c r="H3270" i="8"/>
  <c r="I3270" i="8"/>
  <c r="J3270" i="8"/>
  <c r="K3270" i="8"/>
  <c r="L3270" i="8"/>
  <c r="M3270" i="8"/>
  <c r="P3270" i="8" s="1"/>
  <c r="N3270" i="8"/>
  <c r="O3270" i="8"/>
  <c r="Y3270" i="8"/>
  <c r="Z3270" i="8"/>
  <c r="BD3270" i="8" s="1"/>
  <c r="AA3270" i="8"/>
  <c r="AC3270" i="8" s="1"/>
  <c r="H3271" i="8"/>
  <c r="I3271" i="8"/>
  <c r="J3271" i="8"/>
  <c r="K3271" i="8"/>
  <c r="L3271" i="8"/>
  <c r="M3271" i="8"/>
  <c r="P3271" i="8" s="1"/>
  <c r="N3271" i="8"/>
  <c r="O3271" i="8"/>
  <c r="Y3271" i="8"/>
  <c r="Z3271" i="8"/>
  <c r="AA3271" i="8"/>
  <c r="AC3271" i="8" s="1"/>
  <c r="BD3271" i="8"/>
  <c r="H3272" i="8"/>
  <c r="I3272" i="8"/>
  <c r="J3272" i="8"/>
  <c r="K3272" i="8"/>
  <c r="L3272" i="8"/>
  <c r="M3272" i="8"/>
  <c r="P3272" i="8" s="1"/>
  <c r="N3272" i="8"/>
  <c r="O3272" i="8"/>
  <c r="Y3272" i="8"/>
  <c r="Z3272" i="8"/>
  <c r="BD3272" i="8" s="1"/>
  <c r="AA3272" i="8"/>
  <c r="AC3272" i="8" s="1"/>
  <c r="H3273" i="8"/>
  <c r="I3273" i="8"/>
  <c r="J3273" i="8"/>
  <c r="K3273" i="8"/>
  <c r="L3273" i="8"/>
  <c r="M3273" i="8"/>
  <c r="P3273" i="8" s="1"/>
  <c r="N3273" i="8"/>
  <c r="O3273" i="8"/>
  <c r="Y3273" i="8"/>
  <c r="Z3273" i="8"/>
  <c r="BD3273" i="8" s="1"/>
  <c r="AA3273" i="8"/>
  <c r="AC3273" i="8" s="1"/>
  <c r="H3274" i="8"/>
  <c r="I3274" i="8"/>
  <c r="J3274" i="8"/>
  <c r="K3274" i="8"/>
  <c r="L3274" i="8"/>
  <c r="M3274" i="8"/>
  <c r="P3274" i="8" s="1"/>
  <c r="N3274" i="8"/>
  <c r="O3274" i="8"/>
  <c r="Y3274" i="8"/>
  <c r="Z3274" i="8"/>
  <c r="BD3274" i="8" s="1"/>
  <c r="AA3274" i="8"/>
  <c r="AC3274" i="8" s="1"/>
  <c r="H3275" i="8"/>
  <c r="I3275" i="8"/>
  <c r="J3275" i="8"/>
  <c r="K3275" i="8"/>
  <c r="L3275" i="8"/>
  <c r="M3275" i="8"/>
  <c r="P3275" i="8" s="1"/>
  <c r="N3275" i="8"/>
  <c r="O3275" i="8"/>
  <c r="Y3275" i="8"/>
  <c r="Z3275" i="8"/>
  <c r="AA3275" i="8"/>
  <c r="AC3275" i="8"/>
  <c r="BD3275" i="8"/>
  <c r="H3276" i="8"/>
  <c r="I3276" i="8"/>
  <c r="J3276" i="8"/>
  <c r="K3276" i="8"/>
  <c r="L3276" i="8"/>
  <c r="M3276" i="8"/>
  <c r="N3276" i="8"/>
  <c r="O3276" i="8"/>
  <c r="P3276" i="8"/>
  <c r="Y3276" i="8"/>
  <c r="Z3276" i="8"/>
  <c r="BD3276" i="8" s="1"/>
  <c r="AA3276" i="8"/>
  <c r="AC3276" i="8" s="1"/>
  <c r="H3277" i="8"/>
  <c r="I3277" i="8"/>
  <c r="J3277" i="8"/>
  <c r="K3277" i="8"/>
  <c r="L3277" i="8"/>
  <c r="M3277" i="8"/>
  <c r="P3277" i="8" s="1"/>
  <c r="N3277" i="8"/>
  <c r="O3277" i="8"/>
  <c r="Y3277" i="8"/>
  <c r="Z3277" i="8"/>
  <c r="BD3277" i="8" s="1"/>
  <c r="AA3277" i="8"/>
  <c r="AC3277" i="8"/>
  <c r="H3278" i="8"/>
  <c r="I3278" i="8"/>
  <c r="J3278" i="8"/>
  <c r="K3278" i="8"/>
  <c r="L3278" i="8"/>
  <c r="M3278" i="8"/>
  <c r="P3278" i="8" s="1"/>
  <c r="N3278" i="8"/>
  <c r="O3278" i="8"/>
  <c r="Y3278" i="8"/>
  <c r="Z3278" i="8"/>
  <c r="BD3278" i="8" s="1"/>
  <c r="AA3278" i="8"/>
  <c r="AC3278" i="8" s="1"/>
  <c r="H3279" i="8"/>
  <c r="I3279" i="8"/>
  <c r="J3279" i="8"/>
  <c r="K3279" i="8"/>
  <c r="L3279" i="8"/>
  <c r="M3279" i="8"/>
  <c r="P3279" i="8" s="1"/>
  <c r="N3279" i="8"/>
  <c r="O3279" i="8"/>
  <c r="Y3279" i="8"/>
  <c r="Z3279" i="8"/>
  <c r="BD3279" i="8" s="1"/>
  <c r="AA3279" i="8"/>
  <c r="AC3279" i="8" s="1"/>
  <c r="H3280" i="8"/>
  <c r="I3280" i="8"/>
  <c r="J3280" i="8"/>
  <c r="K3280" i="8"/>
  <c r="L3280" i="8"/>
  <c r="M3280" i="8"/>
  <c r="P3280" i="8" s="1"/>
  <c r="N3280" i="8"/>
  <c r="O3280" i="8"/>
  <c r="Y3280" i="8"/>
  <c r="Z3280" i="8"/>
  <c r="BD3280" i="8" s="1"/>
  <c r="AA3280" i="8"/>
  <c r="AC3280" i="8"/>
  <c r="H3281" i="8"/>
  <c r="I3281" i="8"/>
  <c r="J3281" i="8"/>
  <c r="K3281" i="8"/>
  <c r="L3281" i="8"/>
  <c r="M3281" i="8"/>
  <c r="P3281" i="8" s="1"/>
  <c r="N3281" i="8"/>
  <c r="O3281" i="8"/>
  <c r="Y3281" i="8"/>
  <c r="Z3281" i="8"/>
  <c r="BD3281" i="8" s="1"/>
  <c r="AA3281" i="8"/>
  <c r="AC3281" i="8"/>
  <c r="H3282" i="8"/>
  <c r="I3282" i="8"/>
  <c r="J3282" i="8"/>
  <c r="K3282" i="8"/>
  <c r="L3282" i="8"/>
  <c r="M3282" i="8"/>
  <c r="P3282" i="8" s="1"/>
  <c r="N3282" i="8"/>
  <c r="O3282" i="8"/>
  <c r="Y3282" i="8"/>
  <c r="Z3282" i="8"/>
  <c r="BD3282" i="8" s="1"/>
  <c r="AA3282" i="8"/>
  <c r="AC3282" i="8" s="1"/>
  <c r="H3283" i="8"/>
  <c r="I3283" i="8"/>
  <c r="J3283" i="8"/>
  <c r="K3283" i="8"/>
  <c r="L3283" i="8"/>
  <c r="M3283" i="8"/>
  <c r="P3283" i="8" s="1"/>
  <c r="N3283" i="8"/>
  <c r="O3283" i="8"/>
  <c r="Y3283" i="8"/>
  <c r="Z3283" i="8"/>
  <c r="BD3283" i="8" s="1"/>
  <c r="AA3283" i="8"/>
  <c r="AC3283" i="8" s="1"/>
  <c r="H3284" i="8"/>
  <c r="I3284" i="8"/>
  <c r="J3284" i="8"/>
  <c r="K3284" i="8"/>
  <c r="L3284" i="8"/>
  <c r="M3284" i="8"/>
  <c r="N3284" i="8"/>
  <c r="O3284" i="8"/>
  <c r="P3284" i="8"/>
  <c r="Y3284" i="8"/>
  <c r="Z3284" i="8"/>
  <c r="BD3284" i="8" s="1"/>
  <c r="AA3284" i="8"/>
  <c r="AC3284" i="8"/>
  <c r="H3285" i="8"/>
  <c r="I3285" i="8"/>
  <c r="J3285" i="8"/>
  <c r="K3285" i="8"/>
  <c r="L3285" i="8"/>
  <c r="M3285" i="8"/>
  <c r="P3285" i="8" s="1"/>
  <c r="N3285" i="8"/>
  <c r="O3285" i="8"/>
  <c r="Y3285" i="8"/>
  <c r="Z3285" i="8"/>
  <c r="BD3285" i="8" s="1"/>
  <c r="AA3285" i="8"/>
  <c r="AC3285" i="8" s="1"/>
  <c r="H3286" i="8"/>
  <c r="I3286" i="8"/>
  <c r="J3286" i="8"/>
  <c r="K3286" i="8"/>
  <c r="L3286" i="8"/>
  <c r="M3286" i="8"/>
  <c r="N3286" i="8"/>
  <c r="O3286" i="8"/>
  <c r="P3286" i="8"/>
  <c r="Y3286" i="8"/>
  <c r="Z3286" i="8"/>
  <c r="BD3286" i="8" s="1"/>
  <c r="AA3286" i="8"/>
  <c r="AC3286" i="8" s="1"/>
  <c r="H3287" i="8"/>
  <c r="I3287" i="8"/>
  <c r="J3287" i="8"/>
  <c r="K3287" i="8"/>
  <c r="L3287" i="8"/>
  <c r="M3287" i="8"/>
  <c r="P3287" i="8" s="1"/>
  <c r="N3287" i="8"/>
  <c r="O3287" i="8"/>
  <c r="Y3287" i="8"/>
  <c r="Z3287" i="8"/>
  <c r="AA3287" i="8"/>
  <c r="AC3287" i="8" s="1"/>
  <c r="BD3287" i="8"/>
  <c r="H3288" i="8"/>
  <c r="I3288" i="8"/>
  <c r="J3288" i="8"/>
  <c r="K3288" i="8"/>
  <c r="L3288" i="8"/>
  <c r="M3288" i="8"/>
  <c r="P3288" i="8" s="1"/>
  <c r="N3288" i="8"/>
  <c r="O3288" i="8"/>
  <c r="Y3288" i="8"/>
  <c r="Z3288" i="8"/>
  <c r="BD3288" i="8" s="1"/>
  <c r="AA3288" i="8"/>
  <c r="AC3288" i="8" s="1"/>
  <c r="H3289" i="8"/>
  <c r="I3289" i="8"/>
  <c r="J3289" i="8"/>
  <c r="K3289" i="8"/>
  <c r="L3289" i="8"/>
  <c r="M3289" i="8"/>
  <c r="P3289" i="8" s="1"/>
  <c r="N3289" i="8"/>
  <c r="O3289" i="8"/>
  <c r="Y3289" i="8"/>
  <c r="Z3289" i="8"/>
  <c r="BD3289" i="8" s="1"/>
  <c r="AA3289" i="8"/>
  <c r="AC3289" i="8" s="1"/>
  <c r="H3290" i="8"/>
  <c r="I3290" i="8"/>
  <c r="J3290" i="8"/>
  <c r="K3290" i="8"/>
  <c r="L3290" i="8"/>
  <c r="M3290" i="8"/>
  <c r="N3290" i="8"/>
  <c r="O3290" i="8"/>
  <c r="P3290" i="8"/>
  <c r="Y3290" i="8"/>
  <c r="Z3290" i="8"/>
  <c r="BD3290" i="8" s="1"/>
  <c r="AA3290" i="8"/>
  <c r="AC3290" i="8" s="1"/>
  <c r="H3291" i="8"/>
  <c r="I3291" i="8"/>
  <c r="J3291" i="8"/>
  <c r="K3291" i="8"/>
  <c r="L3291" i="8"/>
  <c r="M3291" i="8"/>
  <c r="P3291" i="8" s="1"/>
  <c r="N3291" i="8"/>
  <c r="O3291" i="8"/>
  <c r="Y3291" i="8"/>
  <c r="Z3291" i="8"/>
  <c r="AA3291" i="8"/>
  <c r="AC3291" i="8" s="1"/>
  <c r="BD3291" i="8"/>
  <c r="H3292" i="8"/>
  <c r="I3292" i="8"/>
  <c r="J3292" i="8"/>
  <c r="K3292" i="8"/>
  <c r="L3292" i="8"/>
  <c r="M3292" i="8"/>
  <c r="P3292" i="8" s="1"/>
  <c r="N3292" i="8"/>
  <c r="O3292" i="8"/>
  <c r="Y3292" i="8"/>
  <c r="Z3292" i="8"/>
  <c r="BD3292" i="8" s="1"/>
  <c r="AA3292" i="8"/>
  <c r="AC3292" i="8" s="1"/>
  <c r="H3293" i="8"/>
  <c r="I3293" i="8"/>
  <c r="J3293" i="8"/>
  <c r="K3293" i="8"/>
  <c r="L3293" i="8"/>
  <c r="M3293" i="8"/>
  <c r="P3293" i="8" s="1"/>
  <c r="N3293" i="8"/>
  <c r="O3293" i="8"/>
  <c r="Y3293" i="8"/>
  <c r="Z3293" i="8"/>
  <c r="BD3293" i="8" s="1"/>
  <c r="AA3293" i="8"/>
  <c r="AC3293" i="8" s="1"/>
  <c r="H3294" i="8"/>
  <c r="I3294" i="8"/>
  <c r="J3294" i="8"/>
  <c r="K3294" i="8"/>
  <c r="L3294" i="8"/>
  <c r="M3294" i="8"/>
  <c r="P3294" i="8" s="1"/>
  <c r="N3294" i="8"/>
  <c r="O3294" i="8"/>
  <c r="Y3294" i="8"/>
  <c r="Z3294" i="8"/>
  <c r="BD3294" i="8" s="1"/>
  <c r="AA3294" i="8"/>
  <c r="AC3294" i="8" s="1"/>
  <c r="H3295" i="8"/>
  <c r="I3295" i="8"/>
  <c r="J3295" i="8"/>
  <c r="K3295" i="8"/>
  <c r="L3295" i="8"/>
  <c r="M3295" i="8"/>
  <c r="P3295" i="8" s="1"/>
  <c r="N3295" i="8"/>
  <c r="O3295" i="8"/>
  <c r="Y3295" i="8"/>
  <c r="Z3295" i="8"/>
  <c r="BD3295" i="8" s="1"/>
  <c r="AA3295" i="8"/>
  <c r="AC3295" i="8" s="1"/>
  <c r="H3296" i="8"/>
  <c r="I3296" i="8"/>
  <c r="J3296" i="8"/>
  <c r="K3296" i="8"/>
  <c r="L3296" i="8"/>
  <c r="M3296" i="8"/>
  <c r="P3296" i="8" s="1"/>
  <c r="N3296" i="8"/>
  <c r="O3296" i="8"/>
  <c r="Y3296" i="8"/>
  <c r="Z3296" i="8"/>
  <c r="BD3296" i="8" s="1"/>
  <c r="AA3296" i="8"/>
  <c r="AC3296" i="8"/>
  <c r="H3297" i="8"/>
  <c r="I3297" i="8"/>
  <c r="J3297" i="8"/>
  <c r="K3297" i="8"/>
  <c r="L3297" i="8"/>
  <c r="M3297" i="8"/>
  <c r="N3297" i="8"/>
  <c r="O3297" i="8"/>
  <c r="P3297" i="8"/>
  <c r="Y3297" i="8"/>
  <c r="Z3297" i="8"/>
  <c r="BD3297" i="8" s="1"/>
  <c r="AA3297" i="8"/>
  <c r="AC3297" i="8"/>
  <c r="H3298" i="8"/>
  <c r="I3298" i="8"/>
  <c r="J3298" i="8"/>
  <c r="K3298" i="8"/>
  <c r="L3298" i="8"/>
  <c r="M3298" i="8"/>
  <c r="P3298" i="8" s="1"/>
  <c r="N3298" i="8"/>
  <c r="O3298" i="8"/>
  <c r="Y3298" i="8"/>
  <c r="Z3298" i="8"/>
  <c r="BD3298" i="8" s="1"/>
  <c r="AA3298" i="8"/>
  <c r="AC3298" i="8" s="1"/>
  <c r="H3299" i="8"/>
  <c r="I3299" i="8"/>
  <c r="J3299" i="8"/>
  <c r="K3299" i="8"/>
  <c r="L3299" i="8"/>
  <c r="M3299" i="8"/>
  <c r="P3299" i="8" s="1"/>
  <c r="N3299" i="8"/>
  <c r="O3299" i="8"/>
  <c r="Y3299" i="8"/>
  <c r="Z3299" i="8"/>
  <c r="BD3299" i="8" s="1"/>
  <c r="AA3299" i="8"/>
  <c r="AC3299" i="8" s="1"/>
  <c r="H3300" i="8"/>
  <c r="I3300" i="8"/>
  <c r="J3300" i="8"/>
  <c r="K3300" i="8"/>
  <c r="L3300" i="8"/>
  <c r="M3300" i="8"/>
  <c r="N3300" i="8"/>
  <c r="O3300" i="8"/>
  <c r="P3300" i="8"/>
  <c r="Y3300" i="8"/>
  <c r="Z3300" i="8"/>
  <c r="BD3300" i="8" s="1"/>
  <c r="AA3300" i="8"/>
  <c r="AC3300" i="8"/>
  <c r="H3301" i="8"/>
  <c r="I3301" i="8"/>
  <c r="J3301" i="8"/>
  <c r="K3301" i="8"/>
  <c r="L3301" i="8"/>
  <c r="M3301" i="8"/>
  <c r="P3301" i="8" s="1"/>
  <c r="N3301" i="8"/>
  <c r="O3301" i="8"/>
  <c r="Y3301" i="8"/>
  <c r="Z3301" i="8"/>
  <c r="BD3301" i="8" s="1"/>
  <c r="AA3301" i="8"/>
  <c r="AC3301" i="8"/>
  <c r="H3302" i="8"/>
  <c r="I3302" i="8"/>
  <c r="J3302" i="8"/>
  <c r="K3302" i="8"/>
  <c r="L3302" i="8"/>
  <c r="M3302" i="8"/>
  <c r="P3302" i="8" s="1"/>
  <c r="N3302" i="8"/>
  <c r="O3302" i="8"/>
  <c r="Y3302" i="8"/>
  <c r="Z3302" i="8"/>
  <c r="BD3302" i="8" s="1"/>
  <c r="AA3302" i="8"/>
  <c r="AC3302" i="8" s="1"/>
  <c r="H3303" i="8"/>
  <c r="I3303" i="8"/>
  <c r="J3303" i="8"/>
  <c r="K3303" i="8"/>
  <c r="L3303" i="8"/>
  <c r="M3303" i="8"/>
  <c r="P3303" i="8" s="1"/>
  <c r="N3303" i="8"/>
  <c r="O3303" i="8"/>
  <c r="Y3303" i="8"/>
  <c r="Z3303" i="8"/>
  <c r="BD3303" i="8" s="1"/>
  <c r="AA3303" i="8"/>
  <c r="AC3303" i="8" s="1"/>
  <c r="H3304" i="8"/>
  <c r="I3304" i="8"/>
  <c r="J3304" i="8"/>
  <c r="K3304" i="8"/>
  <c r="L3304" i="8"/>
  <c r="M3304" i="8"/>
  <c r="P3304" i="8" s="1"/>
  <c r="N3304" i="8"/>
  <c r="O3304" i="8"/>
  <c r="Y3304" i="8"/>
  <c r="Z3304" i="8"/>
  <c r="BD3304" i="8" s="1"/>
  <c r="AA3304" i="8"/>
  <c r="AC3304" i="8" s="1"/>
  <c r="H3305" i="8"/>
  <c r="I3305" i="8"/>
  <c r="J3305" i="8"/>
  <c r="K3305" i="8"/>
  <c r="L3305" i="8"/>
  <c r="M3305" i="8"/>
  <c r="N3305" i="8"/>
  <c r="O3305" i="8"/>
  <c r="Y3305" i="8"/>
  <c r="Z3305" i="8"/>
  <c r="BD3305" i="8" s="1"/>
  <c r="AA3305" i="8"/>
  <c r="AC3305" i="8"/>
  <c r="BL3305" i="8"/>
  <c r="H3306" i="8"/>
  <c r="I3306" i="8"/>
  <c r="J3306" i="8"/>
  <c r="K3306" i="8"/>
  <c r="L3306" i="8"/>
  <c r="M3306" i="8"/>
  <c r="P3306" i="8" s="1"/>
  <c r="N3306" i="8"/>
  <c r="O3306" i="8"/>
  <c r="Y3306" i="8"/>
  <c r="Z3306" i="8"/>
  <c r="BD3306" i="8" s="1"/>
  <c r="AA3306" i="8"/>
  <c r="AC3306" i="8" s="1"/>
  <c r="H3307" i="8"/>
  <c r="I3307" i="8"/>
  <c r="J3307" i="8"/>
  <c r="K3307" i="8"/>
  <c r="L3307" i="8"/>
  <c r="M3307" i="8"/>
  <c r="P3307" i="8" s="1"/>
  <c r="N3307" i="8"/>
  <c r="O3307" i="8"/>
  <c r="Y3307" i="8"/>
  <c r="Z3307" i="8"/>
  <c r="BD3307" i="8" s="1"/>
  <c r="AA3307" i="8"/>
  <c r="AC3307" i="8"/>
  <c r="H3308" i="8"/>
  <c r="I3308" i="8"/>
  <c r="J3308" i="8"/>
  <c r="K3308" i="8"/>
  <c r="L3308" i="8"/>
  <c r="M3308" i="8"/>
  <c r="P3308" i="8" s="1"/>
  <c r="N3308" i="8"/>
  <c r="O3308" i="8"/>
  <c r="Y3308" i="8"/>
  <c r="Z3308" i="8"/>
  <c r="BD3308" i="8" s="1"/>
  <c r="AA3308" i="8"/>
  <c r="AC3308" i="8" s="1"/>
  <c r="H3309" i="8"/>
  <c r="I3309" i="8"/>
  <c r="J3309" i="8"/>
  <c r="K3309" i="8"/>
  <c r="L3309" i="8"/>
  <c r="M3309" i="8"/>
  <c r="P3309" i="8" s="1"/>
  <c r="N3309" i="8"/>
  <c r="O3309" i="8"/>
  <c r="Y3309" i="8"/>
  <c r="Z3309" i="8"/>
  <c r="BD3309" i="8" s="1"/>
  <c r="AA3309" i="8"/>
  <c r="AC3309" i="8" s="1"/>
  <c r="H3310" i="8"/>
  <c r="I3310" i="8"/>
  <c r="J3310" i="8"/>
  <c r="K3310" i="8"/>
  <c r="L3310" i="8"/>
  <c r="M3310" i="8"/>
  <c r="P3310" i="8" s="1"/>
  <c r="N3310" i="8"/>
  <c r="O3310" i="8"/>
  <c r="Y3310" i="8"/>
  <c r="Z3310" i="8"/>
  <c r="BD3310" i="8" s="1"/>
  <c r="AA3310" i="8"/>
  <c r="AC3310" i="8" s="1"/>
  <c r="H3311" i="8"/>
  <c r="I3311" i="8"/>
  <c r="J3311" i="8"/>
  <c r="K3311" i="8"/>
  <c r="L3311" i="8"/>
  <c r="M3311" i="8"/>
  <c r="P3311" i="8" s="1"/>
  <c r="N3311" i="8"/>
  <c r="O3311" i="8"/>
  <c r="Y3311" i="8"/>
  <c r="Z3311" i="8"/>
  <c r="BD3311" i="8" s="1"/>
  <c r="AA3311" i="8"/>
  <c r="AC3311" i="8"/>
  <c r="H3312" i="8"/>
  <c r="I3312" i="8"/>
  <c r="J3312" i="8"/>
  <c r="K3312" i="8"/>
  <c r="L3312" i="8"/>
  <c r="M3312" i="8"/>
  <c r="P3312" i="8" s="1"/>
  <c r="N3312" i="8"/>
  <c r="O3312" i="8"/>
  <c r="Y3312" i="8"/>
  <c r="Z3312" i="8"/>
  <c r="BD3312" i="8" s="1"/>
  <c r="AA3312" i="8"/>
  <c r="AC3312" i="8" s="1"/>
  <c r="H3313" i="8"/>
  <c r="I3313" i="8"/>
  <c r="J3313" i="8"/>
  <c r="K3313" i="8"/>
  <c r="L3313" i="8"/>
  <c r="M3313" i="8"/>
  <c r="P3313" i="8" s="1"/>
  <c r="N3313" i="8"/>
  <c r="O3313" i="8"/>
  <c r="Y3313" i="8"/>
  <c r="Z3313" i="8"/>
  <c r="BD3313" i="8" s="1"/>
  <c r="AA3313" i="8"/>
  <c r="AC3313" i="8" s="1"/>
  <c r="H3314" i="8"/>
  <c r="I3314" i="8"/>
  <c r="J3314" i="8"/>
  <c r="K3314" i="8"/>
  <c r="L3314" i="8"/>
  <c r="M3314" i="8"/>
  <c r="P3314" i="8" s="1"/>
  <c r="N3314" i="8"/>
  <c r="O3314" i="8"/>
  <c r="Y3314" i="8"/>
  <c r="Z3314" i="8"/>
  <c r="BD3314" i="8" s="1"/>
  <c r="AA3314" i="8"/>
  <c r="AC3314" i="8" s="1"/>
  <c r="H3315" i="8"/>
  <c r="I3315" i="8"/>
  <c r="J3315" i="8"/>
  <c r="K3315" i="8"/>
  <c r="L3315" i="8"/>
  <c r="M3315" i="8"/>
  <c r="P3315" i="8" s="1"/>
  <c r="N3315" i="8"/>
  <c r="O3315" i="8"/>
  <c r="Y3315" i="8"/>
  <c r="Z3315" i="8"/>
  <c r="BD3315" i="8" s="1"/>
  <c r="AA3315" i="8"/>
  <c r="AC3315" i="8"/>
  <c r="H3316" i="8"/>
  <c r="I3316" i="8"/>
  <c r="J3316" i="8"/>
  <c r="K3316" i="8"/>
  <c r="L3316" i="8"/>
  <c r="M3316" i="8"/>
  <c r="P3316" i="8" s="1"/>
  <c r="N3316" i="8"/>
  <c r="O3316" i="8"/>
  <c r="Y3316" i="8"/>
  <c r="Z3316" i="8"/>
  <c r="BD3316" i="8" s="1"/>
  <c r="AA3316" i="8"/>
  <c r="AC3316" i="8" s="1"/>
  <c r="H3317" i="8"/>
  <c r="I3317" i="8"/>
  <c r="J3317" i="8"/>
  <c r="K3317" i="8"/>
  <c r="L3317" i="8"/>
  <c r="M3317" i="8"/>
  <c r="P3317" i="8" s="1"/>
  <c r="N3317" i="8"/>
  <c r="O3317" i="8"/>
  <c r="Y3317" i="8"/>
  <c r="Z3317" i="8"/>
  <c r="BD3317" i="8" s="1"/>
  <c r="AA3317" i="8"/>
  <c r="AC3317" i="8" s="1"/>
  <c r="H3318" i="8"/>
  <c r="I3318" i="8"/>
  <c r="J3318" i="8"/>
  <c r="K3318" i="8"/>
  <c r="L3318" i="8"/>
  <c r="N3318" i="8"/>
  <c r="O3318" i="8"/>
  <c r="Y3318" i="8"/>
  <c r="Z3318" i="8"/>
  <c r="BD3318" i="8" s="1"/>
  <c r="AA3318" i="8"/>
  <c r="AC3318" i="8" s="1"/>
  <c r="H3319" i="8"/>
  <c r="I3319" i="8"/>
  <c r="J3319" i="8"/>
  <c r="K3319" i="8"/>
  <c r="L3319" i="8"/>
  <c r="N3319" i="8"/>
  <c r="O3319" i="8"/>
  <c r="Y3319" i="8"/>
  <c r="Z3319" i="8"/>
  <c r="AA3319" i="8"/>
  <c r="AC3319" i="8" s="1"/>
  <c r="BD3319" i="8"/>
  <c r="H3320" i="8"/>
  <c r="I3320" i="8"/>
  <c r="J3320" i="8"/>
  <c r="K3320" i="8"/>
  <c r="L3320" i="8"/>
  <c r="N3320" i="8"/>
  <c r="O3320" i="8"/>
  <c r="Y3320" i="8"/>
  <c r="Z3320" i="8"/>
  <c r="BD3320" i="8" s="1"/>
  <c r="AA3320" i="8"/>
  <c r="AC3320" i="8" s="1"/>
  <c r="H3321" i="8"/>
  <c r="I3321" i="8"/>
  <c r="J3321" i="8"/>
  <c r="K3321" i="8"/>
  <c r="L3321" i="8"/>
  <c r="M3321" i="8"/>
  <c r="P3321" i="8" s="1"/>
  <c r="N3321" i="8"/>
  <c r="O3321" i="8"/>
  <c r="Y3321" i="8"/>
  <c r="Z3321" i="8"/>
  <c r="BD3321" i="8" s="1"/>
  <c r="AA3321" i="8"/>
  <c r="AC3321" i="8" s="1"/>
  <c r="H3322" i="8"/>
  <c r="I3322" i="8"/>
  <c r="J3322" i="8"/>
  <c r="K3322" i="8"/>
  <c r="L3322" i="8"/>
  <c r="M3322" i="8"/>
  <c r="P3322" i="8" s="1"/>
  <c r="N3322" i="8"/>
  <c r="O3322" i="8"/>
  <c r="Y3322" i="8"/>
  <c r="Z3322" i="8"/>
  <c r="BD3322" i="8" s="1"/>
  <c r="AA3322" i="8"/>
  <c r="AC3322" i="8" s="1"/>
  <c r="H3323" i="8"/>
  <c r="I3323" i="8"/>
  <c r="J3323" i="8"/>
  <c r="K3323" i="8"/>
  <c r="L3323" i="8"/>
  <c r="M3323" i="8"/>
  <c r="P3323" i="8" s="1"/>
  <c r="N3323" i="8"/>
  <c r="O3323" i="8"/>
  <c r="Y3323" i="8"/>
  <c r="Z3323" i="8"/>
  <c r="BD3323" i="8" s="1"/>
  <c r="AA3323" i="8"/>
  <c r="AC3323" i="8"/>
  <c r="H3324" i="8"/>
  <c r="I3324" i="8"/>
  <c r="J3324" i="8"/>
  <c r="K3324" i="8"/>
  <c r="L3324" i="8"/>
  <c r="M3324" i="8"/>
  <c r="P3324" i="8" s="1"/>
  <c r="N3324" i="8"/>
  <c r="O3324" i="8"/>
  <c r="Y3324" i="8"/>
  <c r="Z3324" i="8"/>
  <c r="BD3324" i="8" s="1"/>
  <c r="AA3324" i="8"/>
  <c r="AC3324" i="8" s="1"/>
  <c r="H3325" i="8"/>
  <c r="I3325" i="8"/>
  <c r="J3325" i="8"/>
  <c r="K3325" i="8"/>
  <c r="L3325" i="8"/>
  <c r="M3325" i="8"/>
  <c r="P3325" i="8" s="1"/>
  <c r="N3325" i="8"/>
  <c r="O3325" i="8"/>
  <c r="Y3325" i="8"/>
  <c r="Z3325" i="8"/>
  <c r="AA3325" i="8"/>
  <c r="AC3325" i="8" s="1"/>
  <c r="BD3325" i="8"/>
  <c r="H3326" i="8"/>
  <c r="I3326" i="8"/>
  <c r="J3326" i="8"/>
  <c r="K3326" i="8"/>
  <c r="L3326" i="8"/>
  <c r="M3326" i="8"/>
  <c r="P3326" i="8" s="1"/>
  <c r="N3326" i="8"/>
  <c r="O3326" i="8"/>
  <c r="Y3326" i="8"/>
  <c r="Z3326" i="8"/>
  <c r="BD3326" i="8" s="1"/>
  <c r="AA3326" i="8"/>
  <c r="AC3326" i="8" s="1"/>
  <c r="H3327" i="8"/>
  <c r="I3327" i="8"/>
  <c r="J3327" i="8"/>
  <c r="K3327" i="8"/>
  <c r="L3327" i="8"/>
  <c r="M3327" i="8"/>
  <c r="P3327" i="8" s="1"/>
  <c r="N3327" i="8"/>
  <c r="O3327" i="8"/>
  <c r="Y3327" i="8"/>
  <c r="Z3327" i="8"/>
  <c r="BD3327" i="8" s="1"/>
  <c r="AA3327" i="8"/>
  <c r="AC3327" i="8"/>
  <c r="H3328" i="8"/>
  <c r="I3328" i="8"/>
  <c r="J3328" i="8"/>
  <c r="K3328" i="8"/>
  <c r="L3328" i="8"/>
  <c r="M3328" i="8"/>
  <c r="P3328" i="8" s="1"/>
  <c r="N3328" i="8"/>
  <c r="O3328" i="8"/>
  <c r="Y3328" i="8"/>
  <c r="Z3328" i="8"/>
  <c r="BD3328" i="8" s="1"/>
  <c r="AA3328" i="8"/>
  <c r="AC3328" i="8" s="1"/>
  <c r="H3329" i="8"/>
  <c r="I3329" i="8"/>
  <c r="J3329" i="8"/>
  <c r="K3329" i="8"/>
  <c r="L3329" i="8"/>
  <c r="M3329" i="8"/>
  <c r="N3329" i="8"/>
  <c r="O3329" i="8"/>
  <c r="P3329" i="8"/>
  <c r="Y3329" i="8"/>
  <c r="Z3329" i="8"/>
  <c r="AA3329" i="8"/>
  <c r="AC3329" i="8" s="1"/>
  <c r="BD3329" i="8"/>
  <c r="H3330" i="8"/>
  <c r="I3330" i="8"/>
  <c r="J3330" i="8"/>
  <c r="K3330" i="8"/>
  <c r="L3330" i="8"/>
  <c r="M3330" i="8"/>
  <c r="P3330" i="8" s="1"/>
  <c r="N3330" i="8"/>
  <c r="O3330" i="8"/>
  <c r="Y3330" i="8"/>
  <c r="Z3330" i="8"/>
  <c r="BD3330" i="8" s="1"/>
  <c r="AA3330" i="8"/>
  <c r="AC3330" i="8" s="1"/>
  <c r="H3331" i="8"/>
  <c r="I3331" i="8"/>
  <c r="J3331" i="8"/>
  <c r="K3331" i="8"/>
  <c r="L3331" i="8"/>
  <c r="M3331" i="8"/>
  <c r="P3331" i="8" s="1"/>
  <c r="N3331" i="8"/>
  <c r="O3331" i="8"/>
  <c r="Y3331" i="8"/>
  <c r="Z3331" i="8"/>
  <c r="BD3331" i="8" s="1"/>
  <c r="AA3331" i="8"/>
  <c r="AC3331" i="8"/>
  <c r="H3332" i="8"/>
  <c r="I3332" i="8"/>
  <c r="J3332" i="8"/>
  <c r="K3332" i="8"/>
  <c r="L3332" i="8"/>
  <c r="M3332" i="8"/>
  <c r="P3332" i="8" s="1"/>
  <c r="N3332" i="8"/>
  <c r="O3332" i="8"/>
  <c r="Y3332" i="8"/>
  <c r="Z3332" i="8"/>
  <c r="AA3332" i="8"/>
  <c r="AC3332" i="8" s="1"/>
  <c r="BD3332" i="8"/>
  <c r="H3333" i="8"/>
  <c r="I3333" i="8"/>
  <c r="J3333" i="8"/>
  <c r="K3333" i="8"/>
  <c r="L3333" i="8"/>
  <c r="M3333" i="8"/>
  <c r="P3333" i="8" s="1"/>
  <c r="N3333" i="8"/>
  <c r="O3333" i="8"/>
  <c r="Y3333" i="8"/>
  <c r="Z3333" i="8"/>
  <c r="AA3333" i="8"/>
  <c r="AC3333" i="8" s="1"/>
  <c r="BD3333" i="8"/>
  <c r="H3334" i="8"/>
  <c r="I3334" i="8"/>
  <c r="J3334" i="8"/>
  <c r="K3334" i="8"/>
  <c r="L3334" i="8"/>
  <c r="M3334" i="8"/>
  <c r="P3334" i="8" s="1"/>
  <c r="N3334" i="8"/>
  <c r="O3334" i="8"/>
  <c r="Y3334" i="8"/>
  <c r="Z3334" i="8"/>
  <c r="BD3334" i="8" s="1"/>
  <c r="AA3334" i="8"/>
  <c r="AC3334" i="8" s="1"/>
  <c r="H3335" i="8"/>
  <c r="I3335" i="8"/>
  <c r="J3335" i="8"/>
  <c r="K3335" i="8"/>
  <c r="L3335" i="8"/>
  <c r="M3335" i="8"/>
  <c r="P3335" i="8" s="1"/>
  <c r="N3335" i="8"/>
  <c r="O3335" i="8"/>
  <c r="Y3335" i="8"/>
  <c r="Z3335" i="8"/>
  <c r="BD3335" i="8" s="1"/>
  <c r="AA3335" i="8"/>
  <c r="AC3335" i="8"/>
  <c r="H3336" i="8"/>
  <c r="I3336" i="8"/>
  <c r="J3336" i="8"/>
  <c r="K3336" i="8"/>
  <c r="L3336" i="8"/>
  <c r="M3336" i="8"/>
  <c r="P3336" i="8" s="1"/>
  <c r="N3336" i="8"/>
  <c r="O3336" i="8"/>
  <c r="Y3336" i="8"/>
  <c r="Z3336" i="8"/>
  <c r="AA3336" i="8"/>
  <c r="AC3336" i="8" s="1"/>
  <c r="BD3336" i="8"/>
  <c r="H3337" i="8"/>
  <c r="I3337" i="8"/>
  <c r="J3337" i="8"/>
  <c r="K3337" i="8"/>
  <c r="L3337" i="8"/>
  <c r="M3337" i="8"/>
  <c r="P3337" i="8" s="1"/>
  <c r="N3337" i="8"/>
  <c r="O3337" i="8"/>
  <c r="Y3337" i="8"/>
  <c r="Z3337" i="8"/>
  <c r="AA3337" i="8"/>
  <c r="AC3337" i="8" s="1"/>
  <c r="BD3337" i="8"/>
  <c r="H3338" i="8"/>
  <c r="I3338" i="8"/>
  <c r="J3338" i="8"/>
  <c r="K3338" i="8"/>
  <c r="L3338" i="8"/>
  <c r="M3338" i="8"/>
  <c r="P3338" i="8" s="1"/>
  <c r="N3338" i="8"/>
  <c r="O3338" i="8"/>
  <c r="Y3338" i="8"/>
  <c r="Z3338" i="8"/>
  <c r="BD3338" i="8" s="1"/>
  <c r="AA3338" i="8"/>
  <c r="AC3338" i="8" s="1"/>
  <c r="H3339" i="8"/>
  <c r="I3339" i="8"/>
  <c r="J3339" i="8"/>
  <c r="K3339" i="8"/>
  <c r="L3339" i="8"/>
  <c r="M3339" i="8"/>
  <c r="P3339" i="8" s="1"/>
  <c r="N3339" i="8"/>
  <c r="O3339" i="8"/>
  <c r="Y3339" i="8"/>
  <c r="Z3339" i="8"/>
  <c r="BD3339" i="8" s="1"/>
  <c r="AA3339" i="8"/>
  <c r="AC3339" i="8"/>
  <c r="H3340" i="8"/>
  <c r="I3340" i="8"/>
  <c r="J3340" i="8"/>
  <c r="K3340" i="8"/>
  <c r="L3340" i="8"/>
  <c r="M3340" i="8"/>
  <c r="P3340" i="8" s="1"/>
  <c r="N3340" i="8"/>
  <c r="O3340" i="8"/>
  <c r="Y3340" i="8"/>
  <c r="Z3340" i="8"/>
  <c r="BD3340" i="8" s="1"/>
  <c r="AA3340" i="8"/>
  <c r="AC3340" i="8" s="1"/>
  <c r="H3341" i="8"/>
  <c r="I3341" i="8"/>
  <c r="J3341" i="8"/>
  <c r="K3341" i="8"/>
  <c r="L3341" i="8"/>
  <c r="M3341" i="8"/>
  <c r="P3341" i="8" s="1"/>
  <c r="N3341" i="8"/>
  <c r="O3341" i="8"/>
  <c r="Y3341" i="8"/>
  <c r="Z3341" i="8"/>
  <c r="BD3341" i="8" s="1"/>
  <c r="AA3341" i="8"/>
  <c r="AC3341" i="8" s="1"/>
  <c r="H3342" i="8"/>
  <c r="I3342" i="8"/>
  <c r="J3342" i="8"/>
  <c r="K3342" i="8"/>
  <c r="L3342" i="8"/>
  <c r="M3342" i="8"/>
  <c r="P3342" i="8" s="1"/>
  <c r="N3342" i="8"/>
  <c r="O3342" i="8"/>
  <c r="Y3342" i="8"/>
  <c r="Z3342" i="8"/>
  <c r="BD3342" i="8" s="1"/>
  <c r="AA3342" i="8"/>
  <c r="AC3342" i="8" s="1"/>
  <c r="H3343" i="8"/>
  <c r="I3343" i="8"/>
  <c r="J3343" i="8"/>
  <c r="K3343" i="8"/>
  <c r="L3343" i="8"/>
  <c r="M3343" i="8"/>
  <c r="P3343" i="8" s="1"/>
  <c r="N3343" i="8"/>
  <c r="O3343" i="8"/>
  <c r="Y3343" i="8"/>
  <c r="Z3343" i="8"/>
  <c r="AA3343" i="8"/>
  <c r="AC3343" i="8" s="1"/>
  <c r="BD3343" i="8"/>
  <c r="H3344" i="8"/>
  <c r="I3344" i="8"/>
  <c r="J3344" i="8"/>
  <c r="K3344" i="8"/>
  <c r="L3344" i="8"/>
  <c r="M3344" i="8"/>
  <c r="P3344" i="8" s="1"/>
  <c r="N3344" i="8"/>
  <c r="O3344" i="8"/>
  <c r="Y3344" i="8"/>
  <c r="Z3344" i="8"/>
  <c r="BD3344" i="8" s="1"/>
  <c r="AA3344" i="8"/>
  <c r="AC3344" i="8" s="1"/>
  <c r="H3345" i="8"/>
  <c r="I3345" i="8"/>
  <c r="J3345" i="8"/>
  <c r="K3345" i="8"/>
  <c r="L3345" i="8"/>
  <c r="M3345" i="8"/>
  <c r="N3345" i="8"/>
  <c r="O3345" i="8"/>
  <c r="P3345" i="8"/>
  <c r="Y3345" i="8"/>
  <c r="Z3345" i="8"/>
  <c r="BD3345" i="8" s="1"/>
  <c r="AA3345" i="8"/>
  <c r="AC3345" i="8" s="1"/>
  <c r="H3346" i="8"/>
  <c r="I3346" i="8"/>
  <c r="J3346" i="8"/>
  <c r="K3346" i="8"/>
  <c r="L3346" i="8"/>
  <c r="M3346" i="8"/>
  <c r="P3346" i="8" s="1"/>
  <c r="N3346" i="8"/>
  <c r="O3346" i="8"/>
  <c r="Y3346" i="8"/>
  <c r="Z3346" i="8"/>
  <c r="BD3346" i="8" s="1"/>
  <c r="AA3346" i="8"/>
  <c r="AC3346" i="8" s="1"/>
  <c r="H3347" i="8"/>
  <c r="I3347" i="8"/>
  <c r="J3347" i="8"/>
  <c r="K3347" i="8"/>
  <c r="L3347" i="8"/>
  <c r="M3347" i="8"/>
  <c r="P3347" i="8" s="1"/>
  <c r="N3347" i="8"/>
  <c r="O3347" i="8"/>
  <c r="Y3347" i="8"/>
  <c r="Z3347" i="8"/>
  <c r="BD3347" i="8" s="1"/>
  <c r="AA3347" i="8"/>
  <c r="AC3347" i="8" s="1"/>
  <c r="H3348" i="8"/>
  <c r="I3348" i="8"/>
  <c r="J3348" i="8"/>
  <c r="K3348" i="8"/>
  <c r="L3348" i="8"/>
  <c r="M3348" i="8"/>
  <c r="P3348" i="8" s="1"/>
  <c r="N3348" i="8"/>
  <c r="O3348" i="8"/>
  <c r="Y3348" i="8"/>
  <c r="Z3348" i="8"/>
  <c r="AA3348" i="8"/>
  <c r="AC3348" i="8" s="1"/>
  <c r="BD3348" i="8"/>
  <c r="H3349" i="8"/>
  <c r="I3349" i="8"/>
  <c r="J3349" i="8"/>
  <c r="K3349" i="8"/>
  <c r="L3349" i="8"/>
  <c r="M3349" i="8"/>
  <c r="P3349" i="8" s="1"/>
  <c r="N3349" i="8"/>
  <c r="O3349" i="8"/>
  <c r="Y3349" i="8"/>
  <c r="Z3349" i="8"/>
  <c r="BD3349" i="8" s="1"/>
  <c r="AA3349" i="8"/>
  <c r="AC3349" i="8" s="1"/>
  <c r="H3350" i="8"/>
  <c r="I3350" i="8"/>
  <c r="J3350" i="8"/>
  <c r="K3350" i="8"/>
  <c r="L3350" i="8"/>
  <c r="M3350" i="8"/>
  <c r="P3350" i="8" s="1"/>
  <c r="N3350" i="8"/>
  <c r="O3350" i="8"/>
  <c r="Y3350" i="8"/>
  <c r="Z3350" i="8"/>
  <c r="BD3350" i="8" s="1"/>
  <c r="AA3350" i="8"/>
  <c r="AC3350" i="8" s="1"/>
  <c r="H3351" i="8"/>
  <c r="I3351" i="8"/>
  <c r="J3351" i="8"/>
  <c r="K3351" i="8"/>
  <c r="L3351" i="8"/>
  <c r="M3351" i="8"/>
  <c r="P3351" i="8" s="1"/>
  <c r="N3351" i="8"/>
  <c r="O3351" i="8"/>
  <c r="Y3351" i="8"/>
  <c r="Z3351" i="8"/>
  <c r="BD3351" i="8" s="1"/>
  <c r="AA3351" i="8"/>
  <c r="AC3351" i="8" s="1"/>
  <c r="H3352" i="8"/>
  <c r="I3352" i="8"/>
  <c r="J3352" i="8"/>
  <c r="K3352" i="8"/>
  <c r="L3352" i="8"/>
  <c r="M3352" i="8"/>
  <c r="P3352" i="8" s="1"/>
  <c r="N3352" i="8"/>
  <c r="O3352" i="8"/>
  <c r="Y3352" i="8"/>
  <c r="Z3352" i="8"/>
  <c r="BD3352" i="8" s="1"/>
  <c r="AA3352" i="8"/>
  <c r="AC3352" i="8" s="1"/>
  <c r="H3353" i="8"/>
  <c r="I3353" i="8"/>
  <c r="J3353" i="8"/>
  <c r="K3353" i="8"/>
  <c r="L3353" i="8"/>
  <c r="M3353" i="8"/>
  <c r="P3353" i="8" s="1"/>
  <c r="N3353" i="8"/>
  <c r="O3353" i="8"/>
  <c r="Y3353" i="8"/>
  <c r="Z3353" i="8"/>
  <c r="BD3353" i="8" s="1"/>
  <c r="AA3353" i="8"/>
  <c r="AC3353" i="8" s="1"/>
  <c r="H3354" i="8"/>
  <c r="I3354" i="8"/>
  <c r="J3354" i="8"/>
  <c r="K3354" i="8"/>
  <c r="L3354" i="8"/>
  <c r="M3354" i="8"/>
  <c r="P3354" i="8" s="1"/>
  <c r="N3354" i="8"/>
  <c r="O3354" i="8"/>
  <c r="Y3354" i="8"/>
  <c r="Z3354" i="8"/>
  <c r="BD3354" i="8" s="1"/>
  <c r="AA3354" i="8"/>
  <c r="AC3354" i="8" s="1"/>
  <c r="H3355" i="8"/>
  <c r="I3355" i="8"/>
  <c r="J3355" i="8"/>
  <c r="K3355" i="8"/>
  <c r="L3355" i="8"/>
  <c r="M3355" i="8"/>
  <c r="P3355" i="8" s="1"/>
  <c r="N3355" i="8"/>
  <c r="O3355" i="8"/>
  <c r="Y3355" i="8"/>
  <c r="Z3355" i="8"/>
  <c r="BD3355" i="8" s="1"/>
  <c r="AA3355" i="8"/>
  <c r="AC3355" i="8" s="1"/>
  <c r="H3356" i="8"/>
  <c r="I3356" i="8"/>
  <c r="J3356" i="8"/>
  <c r="K3356" i="8"/>
  <c r="L3356" i="8"/>
  <c r="M3356" i="8"/>
  <c r="P3356" i="8" s="1"/>
  <c r="N3356" i="8"/>
  <c r="O3356" i="8"/>
  <c r="Y3356" i="8"/>
  <c r="Z3356" i="8"/>
  <c r="BD3356" i="8" s="1"/>
  <c r="AA3356" i="8"/>
  <c r="AC3356" i="8" s="1"/>
  <c r="H3357" i="8"/>
  <c r="I3357" i="8"/>
  <c r="J3357" i="8"/>
  <c r="K3357" i="8"/>
  <c r="L3357" i="8"/>
  <c r="M3357" i="8"/>
  <c r="P3357" i="8" s="1"/>
  <c r="N3357" i="8"/>
  <c r="O3357" i="8"/>
  <c r="Y3357" i="8"/>
  <c r="Z3357" i="8"/>
  <c r="BD3357" i="8" s="1"/>
  <c r="AA3357" i="8"/>
  <c r="AC3357" i="8" s="1"/>
  <c r="BL3357" i="8"/>
  <c r="H3358" i="8"/>
  <c r="I3358" i="8"/>
  <c r="J3358" i="8"/>
  <c r="K3358" i="8"/>
  <c r="L3358" i="8"/>
  <c r="M3358" i="8"/>
  <c r="P3358" i="8" s="1"/>
  <c r="N3358" i="8"/>
  <c r="O3358" i="8"/>
  <c r="Y3358" i="8"/>
  <c r="Z3358" i="8"/>
  <c r="BD3358" i="8" s="1"/>
  <c r="AA3358" i="8"/>
  <c r="AC3358" i="8" s="1"/>
  <c r="BL3358" i="8"/>
  <c r="H3359" i="8"/>
  <c r="I3359" i="8"/>
  <c r="J3359" i="8"/>
  <c r="K3359" i="8"/>
  <c r="L3359" i="8"/>
  <c r="M3359" i="8"/>
  <c r="P3359" i="8" s="1"/>
  <c r="N3359" i="8"/>
  <c r="O3359" i="8"/>
  <c r="Y3359" i="8"/>
  <c r="Z3359" i="8"/>
  <c r="BD3359" i="8" s="1"/>
  <c r="AA3359" i="8"/>
  <c r="AC3359" i="8" s="1"/>
  <c r="H3360" i="8"/>
  <c r="I3360" i="8"/>
  <c r="J3360" i="8"/>
  <c r="K3360" i="8"/>
  <c r="L3360" i="8"/>
  <c r="M3360" i="8"/>
  <c r="P3360" i="8" s="1"/>
  <c r="N3360" i="8"/>
  <c r="O3360" i="8"/>
  <c r="Y3360" i="8"/>
  <c r="Z3360" i="8"/>
  <c r="BD3360" i="8" s="1"/>
  <c r="AA3360" i="8"/>
  <c r="AC3360" i="8" s="1"/>
  <c r="H3361" i="8"/>
  <c r="I3361" i="8"/>
  <c r="J3361" i="8"/>
  <c r="K3361" i="8"/>
  <c r="L3361" i="8"/>
  <c r="M3361" i="8"/>
  <c r="P3361" i="8" s="1"/>
  <c r="N3361" i="8"/>
  <c r="O3361" i="8"/>
  <c r="Y3361" i="8"/>
  <c r="Z3361" i="8"/>
  <c r="BD3361" i="8" s="1"/>
  <c r="AA3361" i="8"/>
  <c r="AC3361" i="8" s="1"/>
  <c r="H3362" i="8"/>
  <c r="I3362" i="8"/>
  <c r="J3362" i="8"/>
  <c r="K3362" i="8"/>
  <c r="L3362" i="8"/>
  <c r="M3362" i="8"/>
  <c r="P3362" i="8" s="1"/>
  <c r="N3362" i="8"/>
  <c r="O3362" i="8"/>
  <c r="Y3362" i="8"/>
  <c r="Z3362" i="8"/>
  <c r="BD3362" i="8" s="1"/>
  <c r="AA3362" i="8"/>
  <c r="AC3362" i="8" s="1"/>
  <c r="H3363" i="8"/>
  <c r="I3363" i="8"/>
  <c r="J3363" i="8"/>
  <c r="K3363" i="8"/>
  <c r="L3363" i="8"/>
  <c r="N3363" i="8"/>
  <c r="O3363" i="8"/>
  <c r="Y3363" i="8"/>
  <c r="Z3363" i="8"/>
  <c r="BD3363" i="8" s="1"/>
  <c r="AA3363" i="8"/>
  <c r="AC3363" i="8" s="1"/>
  <c r="H3364" i="8"/>
  <c r="I3364" i="8"/>
  <c r="J3364" i="8"/>
  <c r="K3364" i="8"/>
  <c r="L3364" i="8"/>
  <c r="M3364" i="8"/>
  <c r="P3364" i="8" s="1"/>
  <c r="N3364" i="8"/>
  <c r="O3364" i="8"/>
  <c r="Y3364" i="8"/>
  <c r="Z3364" i="8"/>
  <c r="AA3364" i="8"/>
  <c r="AC3364" i="8" s="1"/>
  <c r="BD3364" i="8"/>
  <c r="H3365" i="8"/>
  <c r="I3365" i="8"/>
  <c r="J3365" i="8"/>
  <c r="K3365" i="8"/>
  <c r="L3365" i="8"/>
  <c r="M3365" i="8"/>
  <c r="P3365" i="8" s="1"/>
  <c r="N3365" i="8"/>
  <c r="O3365" i="8"/>
  <c r="Y3365" i="8"/>
  <c r="Z3365" i="8"/>
  <c r="BD3365" i="8" s="1"/>
  <c r="AA3365" i="8"/>
  <c r="AC3365" i="8" s="1"/>
  <c r="H3366" i="8"/>
  <c r="I3366" i="8"/>
  <c r="J3366" i="8"/>
  <c r="K3366" i="8"/>
  <c r="L3366" i="8"/>
  <c r="M3366" i="8"/>
  <c r="P3366" i="8" s="1"/>
  <c r="N3366" i="8"/>
  <c r="O3366" i="8"/>
  <c r="Y3366" i="8"/>
  <c r="Z3366" i="8"/>
  <c r="AA3366" i="8"/>
  <c r="AC3366" i="8" s="1"/>
  <c r="BD3366" i="8"/>
  <c r="H3367" i="8"/>
  <c r="I3367" i="8"/>
  <c r="J3367" i="8"/>
  <c r="K3367" i="8"/>
  <c r="L3367" i="8"/>
  <c r="M3367" i="8"/>
  <c r="P3367" i="8" s="1"/>
  <c r="N3367" i="8"/>
  <c r="O3367" i="8"/>
  <c r="Y3367" i="8"/>
  <c r="Z3367" i="8"/>
  <c r="BD3367" i="8" s="1"/>
  <c r="AA3367" i="8"/>
  <c r="AC3367" i="8" s="1"/>
  <c r="H3368" i="8"/>
  <c r="I3368" i="8"/>
  <c r="J3368" i="8"/>
  <c r="K3368" i="8"/>
  <c r="L3368" i="8"/>
  <c r="M3368" i="8"/>
  <c r="P3368" i="8" s="1"/>
  <c r="N3368" i="8"/>
  <c r="O3368" i="8"/>
  <c r="Y3368" i="8"/>
  <c r="Z3368" i="8"/>
  <c r="BD3368" i="8" s="1"/>
  <c r="AA3368" i="8"/>
  <c r="AC3368" i="8" s="1"/>
  <c r="H3369" i="8"/>
  <c r="I3369" i="8"/>
  <c r="J3369" i="8"/>
  <c r="K3369" i="8"/>
  <c r="L3369" i="8"/>
  <c r="M3369" i="8"/>
  <c r="P3369" i="8" s="1"/>
  <c r="N3369" i="8"/>
  <c r="O3369" i="8"/>
  <c r="Y3369" i="8"/>
  <c r="Z3369" i="8"/>
  <c r="BD3369" i="8" s="1"/>
  <c r="AA3369" i="8"/>
  <c r="AC3369" i="8" s="1"/>
  <c r="H3370" i="8"/>
  <c r="I3370" i="8"/>
  <c r="J3370" i="8"/>
  <c r="K3370" i="8"/>
  <c r="L3370" i="8"/>
  <c r="M3370" i="8"/>
  <c r="P3370" i="8" s="1"/>
  <c r="N3370" i="8"/>
  <c r="O3370" i="8"/>
  <c r="Y3370" i="8"/>
  <c r="Z3370" i="8"/>
  <c r="BD3370" i="8" s="1"/>
  <c r="AA3370" i="8"/>
  <c r="AC3370" i="8" s="1"/>
  <c r="H3371" i="8"/>
  <c r="I3371" i="8"/>
  <c r="J3371" i="8"/>
  <c r="K3371" i="8"/>
  <c r="L3371" i="8"/>
  <c r="M3371" i="8"/>
  <c r="P3371" i="8" s="1"/>
  <c r="N3371" i="8"/>
  <c r="O3371" i="8"/>
  <c r="Y3371" i="8"/>
  <c r="Z3371" i="8"/>
  <c r="BD3371" i="8" s="1"/>
  <c r="AA3371" i="8"/>
  <c r="AC3371" i="8" s="1"/>
  <c r="H3372" i="8"/>
  <c r="I3372" i="8"/>
  <c r="J3372" i="8"/>
  <c r="K3372" i="8"/>
  <c r="L3372" i="8"/>
  <c r="M3372" i="8"/>
  <c r="P3372" i="8" s="1"/>
  <c r="N3372" i="8"/>
  <c r="O3372" i="8"/>
  <c r="Y3372" i="8"/>
  <c r="Z3372" i="8"/>
  <c r="BD3372" i="8" s="1"/>
  <c r="AA3372" i="8"/>
  <c r="AC3372" i="8"/>
  <c r="H3373" i="8"/>
  <c r="I3373" i="8"/>
  <c r="J3373" i="8"/>
  <c r="K3373" i="8"/>
  <c r="L3373" i="8"/>
  <c r="M3373" i="8"/>
  <c r="P3373" i="8" s="1"/>
  <c r="N3373" i="8"/>
  <c r="O3373" i="8"/>
  <c r="Y3373" i="8"/>
  <c r="Z3373" i="8"/>
  <c r="AA3373" i="8"/>
  <c r="AC3373" i="8" s="1"/>
  <c r="BD3373" i="8"/>
  <c r="H3374" i="8"/>
  <c r="I3374" i="8"/>
  <c r="J3374" i="8"/>
  <c r="K3374" i="8"/>
  <c r="L3374" i="8"/>
  <c r="M3374" i="8"/>
  <c r="P3374" i="8" s="1"/>
  <c r="N3374" i="8"/>
  <c r="O3374" i="8"/>
  <c r="Y3374" i="8"/>
  <c r="Z3374" i="8"/>
  <c r="BD3374" i="8" s="1"/>
  <c r="AA3374" i="8"/>
  <c r="AC3374" i="8"/>
  <c r="H3375" i="8"/>
  <c r="I3375" i="8"/>
  <c r="J3375" i="8"/>
  <c r="K3375" i="8"/>
  <c r="L3375" i="8"/>
  <c r="M3375" i="8"/>
  <c r="P3375" i="8" s="1"/>
  <c r="N3375" i="8"/>
  <c r="O3375" i="8"/>
  <c r="Y3375" i="8"/>
  <c r="Z3375" i="8"/>
  <c r="BD3375" i="8" s="1"/>
  <c r="AA3375" i="8"/>
  <c r="AC3375" i="8" s="1"/>
  <c r="H3376" i="8"/>
  <c r="I3376" i="8"/>
  <c r="J3376" i="8"/>
  <c r="K3376" i="8"/>
  <c r="L3376" i="8"/>
  <c r="M3376" i="8"/>
  <c r="P3376" i="8" s="1"/>
  <c r="N3376" i="8"/>
  <c r="O3376" i="8"/>
  <c r="Y3376" i="8"/>
  <c r="Z3376" i="8"/>
  <c r="BD3376" i="8" s="1"/>
  <c r="AA3376" i="8"/>
  <c r="AC3376" i="8"/>
  <c r="H3377" i="8"/>
  <c r="I3377" i="8"/>
  <c r="J3377" i="8"/>
  <c r="K3377" i="8"/>
  <c r="L3377" i="8"/>
  <c r="M3377" i="8"/>
  <c r="P3377" i="8" s="1"/>
  <c r="N3377" i="8"/>
  <c r="O3377" i="8"/>
  <c r="Y3377" i="8"/>
  <c r="Z3377" i="8"/>
  <c r="BD3377" i="8" s="1"/>
  <c r="AA3377" i="8"/>
  <c r="AC3377" i="8"/>
  <c r="H3378" i="8"/>
  <c r="I3378" i="8"/>
  <c r="J3378" i="8"/>
  <c r="K3378" i="8"/>
  <c r="L3378" i="8"/>
  <c r="M3378" i="8"/>
  <c r="P3378" i="8" s="1"/>
  <c r="N3378" i="8"/>
  <c r="O3378" i="8"/>
  <c r="Y3378" i="8"/>
  <c r="Z3378" i="8"/>
  <c r="BD3378" i="8" s="1"/>
  <c r="AA3378" i="8"/>
  <c r="AC3378" i="8" s="1"/>
  <c r="H3379" i="8"/>
  <c r="I3379" i="8"/>
  <c r="J3379" i="8"/>
  <c r="K3379" i="8"/>
  <c r="L3379" i="8"/>
  <c r="M3379" i="8"/>
  <c r="N3379" i="8"/>
  <c r="O3379" i="8"/>
  <c r="P3379" i="8"/>
  <c r="Y3379" i="8"/>
  <c r="Z3379" i="8"/>
  <c r="BD3379" i="8" s="1"/>
  <c r="AA3379" i="8"/>
  <c r="AC3379" i="8" s="1"/>
  <c r="H3380" i="8"/>
  <c r="I3380" i="8"/>
  <c r="J3380" i="8"/>
  <c r="K3380" i="8"/>
  <c r="L3380" i="8"/>
  <c r="M3380" i="8"/>
  <c r="P3380" i="8" s="1"/>
  <c r="N3380" i="8"/>
  <c r="O3380" i="8"/>
  <c r="Y3380" i="8"/>
  <c r="Z3380" i="8"/>
  <c r="BD3380" i="8" s="1"/>
  <c r="AA3380" i="8"/>
  <c r="AC3380" i="8" s="1"/>
  <c r="H3381" i="8"/>
  <c r="I3381" i="8"/>
  <c r="J3381" i="8"/>
  <c r="K3381" i="8"/>
  <c r="L3381" i="8"/>
  <c r="M3381" i="8"/>
  <c r="P3381" i="8" s="1"/>
  <c r="N3381" i="8"/>
  <c r="O3381" i="8"/>
  <c r="Y3381" i="8"/>
  <c r="Z3381" i="8"/>
  <c r="BD3381" i="8" s="1"/>
  <c r="AA3381" i="8"/>
  <c r="AC3381" i="8" s="1"/>
  <c r="H3382" i="8"/>
  <c r="I3382" i="8"/>
  <c r="J3382" i="8"/>
  <c r="K3382" i="8"/>
  <c r="L3382" i="8"/>
  <c r="M3382" i="8"/>
  <c r="P3382" i="8" s="1"/>
  <c r="N3382" i="8"/>
  <c r="O3382" i="8"/>
  <c r="Y3382" i="8"/>
  <c r="Z3382" i="8"/>
  <c r="BD3382" i="8" s="1"/>
  <c r="AA3382" i="8"/>
  <c r="AC3382" i="8" s="1"/>
  <c r="H3383" i="8"/>
  <c r="I3383" i="8"/>
  <c r="J3383" i="8"/>
  <c r="K3383" i="8"/>
  <c r="L3383" i="8"/>
  <c r="M3383" i="8"/>
  <c r="N3383" i="8"/>
  <c r="O3383" i="8"/>
  <c r="P3383" i="8"/>
  <c r="Y3383" i="8"/>
  <c r="Z3383" i="8"/>
  <c r="BD3383" i="8" s="1"/>
  <c r="AA3383" i="8"/>
  <c r="AC3383" i="8" s="1"/>
  <c r="H3384" i="8"/>
  <c r="I3384" i="8"/>
  <c r="J3384" i="8"/>
  <c r="K3384" i="8"/>
  <c r="L3384" i="8"/>
  <c r="M3384" i="8"/>
  <c r="P3384" i="8" s="1"/>
  <c r="N3384" i="8"/>
  <c r="O3384" i="8"/>
  <c r="Y3384" i="8"/>
  <c r="Z3384" i="8"/>
  <c r="AA3384" i="8"/>
  <c r="AC3384" i="8" s="1"/>
  <c r="BD3384" i="8"/>
  <c r="H3385" i="8"/>
  <c r="I3385" i="8"/>
  <c r="J3385" i="8"/>
  <c r="K3385" i="8"/>
  <c r="L3385" i="8"/>
  <c r="M3385" i="8"/>
  <c r="P3385" i="8" s="1"/>
  <c r="N3385" i="8"/>
  <c r="O3385" i="8"/>
  <c r="Y3385" i="8"/>
  <c r="Z3385" i="8"/>
  <c r="AA3385" i="8"/>
  <c r="AC3385" i="8" s="1"/>
  <c r="BD3385" i="8"/>
  <c r="H3386" i="8"/>
  <c r="I3386" i="8"/>
  <c r="J3386" i="8"/>
  <c r="K3386" i="8"/>
  <c r="L3386" i="8"/>
  <c r="M3386" i="8"/>
  <c r="P3386" i="8" s="1"/>
  <c r="N3386" i="8"/>
  <c r="O3386" i="8"/>
  <c r="Y3386" i="8"/>
  <c r="Z3386" i="8"/>
  <c r="BD3386" i="8" s="1"/>
  <c r="AA3386" i="8"/>
  <c r="AC3386" i="8" s="1"/>
  <c r="H3387" i="8"/>
  <c r="I3387" i="8"/>
  <c r="J3387" i="8"/>
  <c r="K3387" i="8"/>
  <c r="L3387" i="8"/>
  <c r="M3387" i="8"/>
  <c r="P3387" i="8" s="1"/>
  <c r="N3387" i="8"/>
  <c r="O3387" i="8"/>
  <c r="Y3387" i="8"/>
  <c r="Z3387" i="8"/>
  <c r="BD3387" i="8" s="1"/>
  <c r="AA3387" i="8"/>
  <c r="AC3387" i="8" s="1"/>
  <c r="H3388" i="8"/>
  <c r="I3388" i="8"/>
  <c r="J3388" i="8"/>
  <c r="K3388" i="8"/>
  <c r="L3388" i="8"/>
  <c r="M3388" i="8"/>
  <c r="P3388" i="8" s="1"/>
  <c r="N3388" i="8"/>
  <c r="O3388" i="8"/>
  <c r="Y3388" i="8"/>
  <c r="Z3388" i="8"/>
  <c r="BD3388" i="8" s="1"/>
  <c r="AA3388" i="8"/>
  <c r="AC3388" i="8" s="1"/>
  <c r="H3389" i="8"/>
  <c r="I3389" i="8"/>
  <c r="J3389" i="8"/>
  <c r="K3389" i="8"/>
  <c r="L3389" i="8"/>
  <c r="M3389" i="8"/>
  <c r="P3389" i="8" s="1"/>
  <c r="N3389" i="8"/>
  <c r="O3389" i="8"/>
  <c r="Y3389" i="8"/>
  <c r="Z3389" i="8"/>
  <c r="BD3389" i="8" s="1"/>
  <c r="AA3389" i="8"/>
  <c r="AC3389" i="8"/>
  <c r="H3390" i="8"/>
  <c r="I3390" i="8"/>
  <c r="J3390" i="8"/>
  <c r="K3390" i="8"/>
  <c r="L3390" i="8"/>
  <c r="M3390" i="8"/>
  <c r="P3390" i="8" s="1"/>
  <c r="N3390" i="8"/>
  <c r="O3390" i="8"/>
  <c r="Y3390" i="8"/>
  <c r="Z3390" i="8"/>
  <c r="BD3390" i="8" s="1"/>
  <c r="AA3390" i="8"/>
  <c r="AC3390" i="8" s="1"/>
  <c r="H3391" i="8"/>
  <c r="I3391" i="8"/>
  <c r="J3391" i="8"/>
  <c r="K3391" i="8"/>
  <c r="L3391" i="8"/>
  <c r="M3391" i="8"/>
  <c r="P3391" i="8" s="1"/>
  <c r="N3391" i="8"/>
  <c r="O3391" i="8"/>
  <c r="Y3391" i="8"/>
  <c r="Z3391" i="8"/>
  <c r="BD3391" i="8" s="1"/>
  <c r="AA3391" i="8"/>
  <c r="AC3391" i="8" s="1"/>
  <c r="H3392" i="8"/>
  <c r="I3392" i="8"/>
  <c r="J3392" i="8"/>
  <c r="K3392" i="8"/>
  <c r="L3392" i="8"/>
  <c r="M3392" i="8"/>
  <c r="P3392" i="8" s="1"/>
  <c r="N3392" i="8"/>
  <c r="O3392" i="8"/>
  <c r="Y3392" i="8"/>
  <c r="Z3392" i="8"/>
  <c r="BD3392" i="8" s="1"/>
  <c r="AA3392" i="8"/>
  <c r="AC3392" i="8" s="1"/>
  <c r="H3393" i="8"/>
  <c r="I3393" i="8"/>
  <c r="J3393" i="8"/>
  <c r="K3393" i="8"/>
  <c r="L3393" i="8"/>
  <c r="M3393" i="8"/>
  <c r="P3393" i="8" s="1"/>
  <c r="N3393" i="8"/>
  <c r="O3393" i="8"/>
  <c r="Y3393" i="8"/>
  <c r="Z3393" i="8"/>
  <c r="BD3393" i="8" s="1"/>
  <c r="AA3393" i="8"/>
  <c r="AC3393" i="8" s="1"/>
  <c r="H3394" i="8"/>
  <c r="I3394" i="8"/>
  <c r="J3394" i="8"/>
  <c r="K3394" i="8"/>
  <c r="L3394" i="8"/>
  <c r="M3394" i="8"/>
  <c r="P3394" i="8" s="1"/>
  <c r="N3394" i="8"/>
  <c r="O3394" i="8"/>
  <c r="Y3394" i="8"/>
  <c r="Z3394" i="8"/>
  <c r="BD3394" i="8" s="1"/>
  <c r="AA3394" i="8"/>
  <c r="AC3394" i="8" s="1"/>
  <c r="H3395" i="8"/>
  <c r="I3395" i="8"/>
  <c r="J3395" i="8"/>
  <c r="K3395" i="8"/>
  <c r="L3395" i="8"/>
  <c r="M3395" i="8"/>
  <c r="N3395" i="8"/>
  <c r="O3395" i="8"/>
  <c r="P3395" i="8"/>
  <c r="Y3395" i="8"/>
  <c r="Z3395" i="8"/>
  <c r="BD3395" i="8" s="1"/>
  <c r="AA3395" i="8"/>
  <c r="AC3395" i="8" s="1"/>
  <c r="H3396" i="8"/>
  <c r="I3396" i="8"/>
  <c r="J3396" i="8"/>
  <c r="K3396" i="8"/>
  <c r="L3396" i="8"/>
  <c r="M3396" i="8"/>
  <c r="P3396" i="8" s="1"/>
  <c r="N3396" i="8"/>
  <c r="O3396" i="8"/>
  <c r="Y3396" i="8"/>
  <c r="Z3396" i="8"/>
  <c r="AA3396" i="8"/>
  <c r="AC3396" i="8" s="1"/>
  <c r="BD3396" i="8"/>
  <c r="H3397" i="8"/>
  <c r="I3397" i="8"/>
  <c r="J3397" i="8"/>
  <c r="K3397" i="8"/>
  <c r="L3397" i="8"/>
  <c r="M3397" i="8"/>
  <c r="P3397" i="8" s="1"/>
  <c r="N3397" i="8"/>
  <c r="O3397" i="8"/>
  <c r="Y3397" i="8"/>
  <c r="Z3397" i="8"/>
  <c r="BD3397" i="8" s="1"/>
  <c r="AA3397" i="8"/>
  <c r="AC3397" i="8" s="1"/>
  <c r="H3398" i="8"/>
  <c r="I3398" i="8"/>
  <c r="J3398" i="8"/>
  <c r="K3398" i="8"/>
  <c r="L3398" i="8"/>
  <c r="M3398" i="8"/>
  <c r="P3398" i="8" s="1"/>
  <c r="N3398" i="8"/>
  <c r="O3398" i="8"/>
  <c r="Y3398" i="8"/>
  <c r="Z3398" i="8"/>
  <c r="BD3398" i="8" s="1"/>
  <c r="AA3398" i="8"/>
  <c r="AC3398" i="8"/>
  <c r="H3399" i="8"/>
  <c r="I3399" i="8"/>
  <c r="J3399" i="8"/>
  <c r="K3399" i="8"/>
  <c r="L3399" i="8"/>
  <c r="M3399" i="8"/>
  <c r="P3399" i="8" s="1"/>
  <c r="N3399" i="8"/>
  <c r="O3399" i="8"/>
  <c r="Y3399" i="8"/>
  <c r="Z3399" i="8"/>
  <c r="BD3399" i="8" s="1"/>
  <c r="AA3399" i="8"/>
  <c r="AC3399" i="8" s="1"/>
  <c r="H3400" i="8"/>
  <c r="I3400" i="8"/>
  <c r="J3400" i="8"/>
  <c r="K3400" i="8"/>
  <c r="L3400" i="8"/>
  <c r="M3400" i="8"/>
  <c r="P3400" i="8" s="1"/>
  <c r="N3400" i="8"/>
  <c r="O3400" i="8"/>
  <c r="Y3400" i="8"/>
  <c r="Z3400" i="8"/>
  <c r="AA3400" i="8"/>
  <c r="AC3400" i="8" s="1"/>
  <c r="BD3400" i="8"/>
  <c r="H3401" i="8"/>
  <c r="I3401" i="8"/>
  <c r="J3401" i="8"/>
  <c r="K3401" i="8"/>
  <c r="L3401" i="8"/>
  <c r="M3401" i="8"/>
  <c r="P3401" i="8" s="1"/>
  <c r="N3401" i="8"/>
  <c r="O3401" i="8"/>
  <c r="Y3401" i="8"/>
  <c r="Z3401" i="8"/>
  <c r="BD3401" i="8" s="1"/>
  <c r="AA3401" i="8"/>
  <c r="AC3401" i="8" s="1"/>
  <c r="H3402" i="8"/>
  <c r="I3402" i="8"/>
  <c r="J3402" i="8"/>
  <c r="K3402" i="8"/>
  <c r="L3402" i="8"/>
  <c r="M3402" i="8"/>
  <c r="P3402" i="8" s="1"/>
  <c r="N3402" i="8"/>
  <c r="O3402" i="8"/>
  <c r="Y3402" i="8"/>
  <c r="Z3402" i="8"/>
  <c r="BD3402" i="8" s="1"/>
  <c r="AA3402" i="8"/>
  <c r="AC3402" i="8"/>
  <c r="H3403" i="8"/>
  <c r="I3403" i="8"/>
  <c r="J3403" i="8"/>
  <c r="K3403" i="8"/>
  <c r="L3403" i="8"/>
  <c r="M3403" i="8"/>
  <c r="P3403" i="8" s="1"/>
  <c r="N3403" i="8"/>
  <c r="O3403" i="8"/>
  <c r="Y3403" i="8"/>
  <c r="Z3403" i="8"/>
  <c r="BD3403" i="8" s="1"/>
  <c r="AA3403" i="8"/>
  <c r="AC3403" i="8" s="1"/>
  <c r="H3404" i="8"/>
  <c r="I3404" i="8"/>
  <c r="J3404" i="8"/>
  <c r="K3404" i="8"/>
  <c r="L3404" i="8"/>
  <c r="M3404" i="8"/>
  <c r="P3404" i="8" s="1"/>
  <c r="N3404" i="8"/>
  <c r="O3404" i="8"/>
  <c r="Y3404" i="8"/>
  <c r="Z3404" i="8"/>
  <c r="BD3404" i="8" s="1"/>
  <c r="AA3404" i="8"/>
  <c r="AC3404" i="8"/>
  <c r="H3405" i="8"/>
  <c r="I3405" i="8"/>
  <c r="J3405" i="8"/>
  <c r="K3405" i="8"/>
  <c r="L3405" i="8"/>
  <c r="M3405" i="8"/>
  <c r="P3405" i="8" s="1"/>
  <c r="N3405" i="8"/>
  <c r="O3405" i="8"/>
  <c r="Y3405" i="8"/>
  <c r="Z3405" i="8"/>
  <c r="BD3405" i="8" s="1"/>
  <c r="AA3405" i="8"/>
  <c r="AC3405" i="8"/>
  <c r="H3406" i="8"/>
  <c r="I3406" i="8"/>
  <c r="J3406" i="8"/>
  <c r="K3406" i="8"/>
  <c r="L3406" i="8"/>
  <c r="M3406" i="8"/>
  <c r="N3406" i="8"/>
  <c r="O3406" i="8"/>
  <c r="P3406" i="8"/>
  <c r="Y3406" i="8"/>
  <c r="Z3406" i="8"/>
  <c r="BD3406" i="8" s="1"/>
  <c r="AA3406" i="8"/>
  <c r="AC3406" i="8"/>
  <c r="H3407" i="8"/>
  <c r="I3407" i="8"/>
  <c r="J3407" i="8"/>
  <c r="K3407" i="8"/>
  <c r="L3407" i="8"/>
  <c r="M3407" i="8"/>
  <c r="P3407" i="8" s="1"/>
  <c r="N3407" i="8"/>
  <c r="O3407" i="8"/>
  <c r="Y3407" i="8"/>
  <c r="Z3407" i="8"/>
  <c r="BD3407" i="8" s="1"/>
  <c r="AA3407" i="8"/>
  <c r="AC3407" i="8" s="1"/>
  <c r="H3408" i="8"/>
  <c r="I3408" i="8"/>
  <c r="J3408" i="8"/>
  <c r="K3408" i="8"/>
  <c r="L3408" i="8"/>
  <c r="M3408" i="8"/>
  <c r="P3408" i="8" s="1"/>
  <c r="N3408" i="8"/>
  <c r="O3408" i="8"/>
  <c r="Y3408" i="8"/>
  <c r="Z3408" i="8"/>
  <c r="BD3408" i="8" s="1"/>
  <c r="AA3408" i="8"/>
  <c r="AC3408" i="8" s="1"/>
  <c r="H3409" i="8"/>
  <c r="I3409" i="8"/>
  <c r="J3409" i="8"/>
  <c r="K3409" i="8"/>
  <c r="L3409" i="8"/>
  <c r="M3409" i="8"/>
  <c r="N3409" i="8"/>
  <c r="O3409" i="8"/>
  <c r="P3409" i="8"/>
  <c r="Y3409" i="8"/>
  <c r="Z3409" i="8"/>
  <c r="BD3409" i="8" s="1"/>
  <c r="AA3409" i="8"/>
  <c r="AC3409" i="8"/>
  <c r="H3410" i="8"/>
  <c r="I3410" i="8"/>
  <c r="J3410" i="8"/>
  <c r="K3410" i="8"/>
  <c r="L3410" i="8"/>
  <c r="M3410" i="8"/>
  <c r="N3410" i="8"/>
  <c r="O3410" i="8"/>
  <c r="P3410" i="8"/>
  <c r="Y3410" i="8"/>
  <c r="Z3410" i="8"/>
  <c r="BD3410" i="8" s="1"/>
  <c r="AA3410" i="8"/>
  <c r="AC3410" i="8" s="1"/>
  <c r="H3411" i="8"/>
  <c r="I3411" i="8"/>
  <c r="J3411" i="8"/>
  <c r="K3411" i="8"/>
  <c r="L3411" i="8"/>
  <c r="M3411" i="8"/>
  <c r="P3411" i="8" s="1"/>
  <c r="N3411" i="8"/>
  <c r="O3411" i="8"/>
  <c r="Y3411" i="8"/>
  <c r="Z3411" i="8"/>
  <c r="BD3411" i="8" s="1"/>
  <c r="AA3411" i="8"/>
  <c r="AC3411" i="8" s="1"/>
  <c r="H3412" i="8"/>
  <c r="I3412" i="8"/>
  <c r="J3412" i="8"/>
  <c r="K3412" i="8"/>
  <c r="L3412" i="8"/>
  <c r="M3412" i="8"/>
  <c r="P3412" i="8" s="1"/>
  <c r="N3412" i="8"/>
  <c r="O3412" i="8"/>
  <c r="Y3412" i="8"/>
  <c r="Z3412" i="8"/>
  <c r="BD3412" i="8" s="1"/>
  <c r="AA3412" i="8"/>
  <c r="AC3412" i="8" s="1"/>
  <c r="H3413" i="8"/>
  <c r="I3413" i="8"/>
  <c r="J3413" i="8"/>
  <c r="K3413" i="8"/>
  <c r="L3413" i="8"/>
  <c r="M3413" i="8"/>
  <c r="P3413" i="8" s="1"/>
  <c r="N3413" i="8"/>
  <c r="O3413" i="8"/>
  <c r="Y3413" i="8"/>
  <c r="Z3413" i="8"/>
  <c r="BD3413" i="8" s="1"/>
  <c r="AA3413" i="8"/>
  <c r="AC3413" i="8" s="1"/>
  <c r="H3414" i="8"/>
  <c r="I3414" i="8"/>
  <c r="J3414" i="8"/>
  <c r="K3414" i="8"/>
  <c r="L3414" i="8"/>
  <c r="M3414" i="8"/>
  <c r="P3414" i="8" s="1"/>
  <c r="N3414" i="8"/>
  <c r="O3414" i="8"/>
  <c r="Y3414" i="8"/>
  <c r="Z3414" i="8"/>
  <c r="BD3414" i="8" s="1"/>
  <c r="AA3414" i="8"/>
  <c r="AC3414" i="8" s="1"/>
  <c r="H3415" i="8"/>
  <c r="I3415" i="8"/>
  <c r="J3415" i="8"/>
  <c r="K3415" i="8"/>
  <c r="L3415" i="8"/>
  <c r="M3415" i="8"/>
  <c r="N3415" i="8"/>
  <c r="O3415" i="8"/>
  <c r="P3415" i="8"/>
  <c r="Y3415" i="8"/>
  <c r="Z3415" i="8"/>
  <c r="BD3415" i="8" s="1"/>
  <c r="AA3415" i="8"/>
  <c r="AC3415" i="8" s="1"/>
  <c r="H3416" i="8"/>
  <c r="I3416" i="8"/>
  <c r="J3416" i="8"/>
  <c r="K3416" i="8"/>
  <c r="L3416" i="8"/>
  <c r="M3416" i="8"/>
  <c r="P3416" i="8" s="1"/>
  <c r="N3416" i="8"/>
  <c r="O3416" i="8"/>
  <c r="Y3416" i="8"/>
  <c r="Z3416" i="8"/>
  <c r="AA3416" i="8"/>
  <c r="AC3416" i="8" s="1"/>
  <c r="BD3416" i="8"/>
  <c r="H3417" i="8"/>
  <c r="I3417" i="8"/>
  <c r="J3417" i="8"/>
  <c r="K3417" i="8"/>
  <c r="L3417" i="8"/>
  <c r="M3417" i="8"/>
  <c r="P3417" i="8" s="1"/>
  <c r="N3417" i="8"/>
  <c r="O3417" i="8"/>
  <c r="Y3417" i="8"/>
  <c r="Z3417" i="8"/>
  <c r="BD3417" i="8" s="1"/>
  <c r="AA3417" i="8"/>
  <c r="AC3417" i="8" s="1"/>
  <c r="H3418" i="8"/>
  <c r="I3418" i="8"/>
  <c r="J3418" i="8"/>
  <c r="K3418" i="8"/>
  <c r="L3418" i="8"/>
  <c r="M3418" i="8"/>
  <c r="P3418" i="8" s="1"/>
  <c r="N3418" i="8"/>
  <c r="O3418" i="8"/>
  <c r="Y3418" i="8"/>
  <c r="Z3418" i="8"/>
  <c r="BD3418" i="8" s="1"/>
  <c r="AA3418" i="8"/>
  <c r="AC3418" i="8" s="1"/>
  <c r="H3419" i="8"/>
  <c r="I3419" i="8"/>
  <c r="J3419" i="8"/>
  <c r="K3419" i="8"/>
  <c r="L3419" i="8"/>
  <c r="M3419" i="8"/>
  <c r="P3419" i="8" s="1"/>
  <c r="N3419" i="8"/>
  <c r="O3419" i="8"/>
  <c r="Y3419" i="8"/>
  <c r="Z3419" i="8"/>
  <c r="BD3419" i="8" s="1"/>
  <c r="AA3419" i="8"/>
  <c r="AC3419" i="8" s="1"/>
  <c r="H3420" i="8"/>
  <c r="I3420" i="8"/>
  <c r="J3420" i="8"/>
  <c r="K3420" i="8"/>
  <c r="L3420" i="8"/>
  <c r="M3420" i="8"/>
  <c r="P3420" i="8" s="1"/>
  <c r="N3420" i="8"/>
  <c r="O3420" i="8"/>
  <c r="Y3420" i="8"/>
  <c r="Z3420" i="8"/>
  <c r="BD3420" i="8" s="1"/>
  <c r="AA3420" i="8"/>
  <c r="AC3420" i="8" s="1"/>
  <c r="H3421" i="8"/>
  <c r="I3421" i="8"/>
  <c r="J3421" i="8"/>
  <c r="K3421" i="8"/>
  <c r="L3421" i="8"/>
  <c r="M3421" i="8"/>
  <c r="P3421" i="8" s="1"/>
  <c r="N3421" i="8"/>
  <c r="O3421" i="8"/>
  <c r="Y3421" i="8"/>
  <c r="Z3421" i="8"/>
  <c r="BD3421" i="8" s="1"/>
  <c r="AA3421" i="8"/>
  <c r="AC3421" i="8"/>
  <c r="H3422" i="8"/>
  <c r="I3422" i="8"/>
  <c r="J3422" i="8"/>
  <c r="K3422" i="8"/>
  <c r="L3422" i="8"/>
  <c r="M3422" i="8"/>
  <c r="N3422" i="8"/>
  <c r="O3422" i="8"/>
  <c r="P3422" i="8"/>
  <c r="Y3422" i="8"/>
  <c r="Z3422" i="8"/>
  <c r="BD3422" i="8" s="1"/>
  <c r="AA3422" i="8"/>
  <c r="AC3422" i="8"/>
  <c r="H3423" i="8"/>
  <c r="I3423" i="8"/>
  <c r="J3423" i="8"/>
  <c r="K3423" i="8"/>
  <c r="L3423" i="8"/>
  <c r="M3423" i="8"/>
  <c r="P3423" i="8" s="1"/>
  <c r="N3423" i="8"/>
  <c r="O3423" i="8"/>
  <c r="Y3423" i="8"/>
  <c r="Z3423" i="8"/>
  <c r="BD3423" i="8" s="1"/>
  <c r="AA3423" i="8"/>
  <c r="AC3423" i="8" s="1"/>
  <c r="H3424" i="8"/>
  <c r="I3424" i="8"/>
  <c r="J3424" i="8"/>
  <c r="K3424" i="8"/>
  <c r="L3424" i="8"/>
  <c r="M3424" i="8"/>
  <c r="P3424" i="8" s="1"/>
  <c r="N3424" i="8"/>
  <c r="O3424" i="8"/>
  <c r="Y3424" i="8"/>
  <c r="Z3424" i="8"/>
  <c r="BD3424" i="8" s="1"/>
  <c r="AA3424" i="8"/>
  <c r="AC3424" i="8" s="1"/>
  <c r="H3425" i="8"/>
  <c r="I3425" i="8"/>
  <c r="J3425" i="8"/>
  <c r="K3425" i="8"/>
  <c r="L3425" i="8"/>
  <c r="M3425" i="8"/>
  <c r="N3425" i="8"/>
  <c r="O3425" i="8"/>
  <c r="P3425" i="8"/>
  <c r="Y3425" i="8"/>
  <c r="Z3425" i="8"/>
  <c r="BD3425" i="8" s="1"/>
  <c r="AA3425" i="8"/>
  <c r="AC3425" i="8"/>
  <c r="H3426" i="8"/>
  <c r="I3426" i="8"/>
  <c r="J3426" i="8"/>
  <c r="K3426" i="8"/>
  <c r="L3426" i="8"/>
  <c r="M3426" i="8"/>
  <c r="P3426" i="8" s="1"/>
  <c r="N3426" i="8"/>
  <c r="O3426" i="8"/>
  <c r="Y3426" i="8"/>
  <c r="Z3426" i="8"/>
  <c r="BD3426" i="8" s="1"/>
  <c r="AA3426" i="8"/>
  <c r="AC3426" i="8" s="1"/>
  <c r="H3427" i="8"/>
  <c r="I3427" i="8"/>
  <c r="J3427" i="8"/>
  <c r="K3427" i="8"/>
  <c r="L3427" i="8"/>
  <c r="M3427" i="8"/>
  <c r="P3427" i="8" s="1"/>
  <c r="N3427" i="8"/>
  <c r="O3427" i="8"/>
  <c r="Y3427" i="8"/>
  <c r="Z3427" i="8"/>
  <c r="BD3427" i="8" s="1"/>
  <c r="AA3427" i="8"/>
  <c r="AC3427" i="8" s="1"/>
  <c r="H3428" i="8"/>
  <c r="I3428" i="8"/>
  <c r="J3428" i="8"/>
  <c r="K3428" i="8"/>
  <c r="L3428" i="8"/>
  <c r="M3428" i="8"/>
  <c r="P3428" i="8" s="1"/>
  <c r="N3428" i="8"/>
  <c r="O3428" i="8"/>
  <c r="Y3428" i="8"/>
  <c r="Z3428" i="8"/>
  <c r="BD3428" i="8" s="1"/>
  <c r="AA3428" i="8"/>
  <c r="AC3428" i="8"/>
  <c r="H3429" i="8"/>
  <c r="I3429" i="8"/>
  <c r="J3429" i="8"/>
  <c r="K3429" i="8"/>
  <c r="L3429" i="8"/>
  <c r="M3429" i="8"/>
  <c r="P3429" i="8" s="1"/>
  <c r="N3429" i="8"/>
  <c r="O3429" i="8"/>
  <c r="Y3429" i="8"/>
  <c r="Z3429" i="8"/>
  <c r="BD3429" i="8" s="1"/>
  <c r="AA3429" i="8"/>
  <c r="AC3429" i="8" s="1"/>
  <c r="H3430" i="8"/>
  <c r="I3430" i="8"/>
  <c r="J3430" i="8"/>
  <c r="K3430" i="8"/>
  <c r="L3430" i="8"/>
  <c r="M3430" i="8"/>
  <c r="P3430" i="8" s="1"/>
  <c r="N3430" i="8"/>
  <c r="O3430" i="8"/>
  <c r="Y3430" i="8"/>
  <c r="Z3430" i="8"/>
  <c r="BD3430" i="8" s="1"/>
  <c r="AA3430" i="8"/>
  <c r="AC3430" i="8" s="1"/>
  <c r="H3431" i="8"/>
  <c r="I3431" i="8"/>
  <c r="J3431" i="8"/>
  <c r="K3431" i="8"/>
  <c r="L3431" i="8"/>
  <c r="M3431" i="8"/>
  <c r="P3431" i="8" s="1"/>
  <c r="N3431" i="8"/>
  <c r="O3431" i="8"/>
  <c r="Y3431" i="8"/>
  <c r="Z3431" i="8"/>
  <c r="BD3431" i="8" s="1"/>
  <c r="AA3431" i="8"/>
  <c r="AC3431" i="8" s="1"/>
  <c r="H3432" i="8"/>
  <c r="I3432" i="8"/>
  <c r="J3432" i="8"/>
  <c r="K3432" i="8"/>
  <c r="L3432" i="8"/>
  <c r="M3432" i="8"/>
  <c r="P3432" i="8" s="1"/>
  <c r="N3432" i="8"/>
  <c r="O3432" i="8"/>
  <c r="Y3432" i="8"/>
  <c r="Z3432" i="8"/>
  <c r="BD3432" i="8" s="1"/>
  <c r="AA3432" i="8"/>
  <c r="AC3432" i="8" s="1"/>
  <c r="H3433" i="8"/>
  <c r="I3433" i="8"/>
  <c r="J3433" i="8"/>
  <c r="K3433" i="8"/>
  <c r="L3433" i="8"/>
  <c r="M3433" i="8"/>
  <c r="P3433" i="8" s="1"/>
  <c r="N3433" i="8"/>
  <c r="O3433" i="8"/>
  <c r="Y3433" i="8"/>
  <c r="Z3433" i="8"/>
  <c r="BD3433" i="8" s="1"/>
  <c r="AA3433" i="8"/>
  <c r="AC3433" i="8" s="1"/>
  <c r="H3434" i="8"/>
  <c r="I3434" i="8"/>
  <c r="J3434" i="8"/>
  <c r="K3434" i="8"/>
  <c r="L3434" i="8"/>
  <c r="M3434" i="8"/>
  <c r="P3434" i="8" s="1"/>
  <c r="N3434" i="8"/>
  <c r="O3434" i="8"/>
  <c r="Y3434" i="8"/>
  <c r="Z3434" i="8"/>
  <c r="BD3434" i="8" s="1"/>
  <c r="AA3434" i="8"/>
  <c r="AC3434" i="8" s="1"/>
  <c r="H3435" i="8"/>
  <c r="I3435" i="8"/>
  <c r="J3435" i="8"/>
  <c r="K3435" i="8"/>
  <c r="L3435" i="8"/>
  <c r="M3435" i="8"/>
  <c r="P3435" i="8" s="1"/>
  <c r="N3435" i="8"/>
  <c r="O3435" i="8"/>
  <c r="Y3435" i="8"/>
  <c r="Z3435" i="8"/>
  <c r="BD3435" i="8" s="1"/>
  <c r="AA3435" i="8"/>
  <c r="AC3435" i="8" s="1"/>
  <c r="H3436" i="8"/>
  <c r="I3436" i="8"/>
  <c r="J3436" i="8"/>
  <c r="K3436" i="8"/>
  <c r="L3436" i="8"/>
  <c r="M3436" i="8"/>
  <c r="P3436" i="8" s="1"/>
  <c r="N3436" i="8"/>
  <c r="O3436" i="8"/>
  <c r="Y3436" i="8"/>
  <c r="Z3436" i="8"/>
  <c r="BD3436" i="8" s="1"/>
  <c r="AA3436" i="8"/>
  <c r="AC3436" i="8" s="1"/>
  <c r="H3437" i="8"/>
  <c r="I3437" i="8"/>
  <c r="J3437" i="8"/>
  <c r="K3437" i="8"/>
  <c r="L3437" i="8"/>
  <c r="M3437" i="8"/>
  <c r="N3437" i="8"/>
  <c r="O3437" i="8"/>
  <c r="P3437" i="8"/>
  <c r="Y3437" i="8"/>
  <c r="Z3437" i="8"/>
  <c r="BD3437" i="8" s="1"/>
  <c r="AA3437" i="8"/>
  <c r="AC3437" i="8" s="1"/>
  <c r="H3438" i="8"/>
  <c r="I3438" i="8"/>
  <c r="J3438" i="8"/>
  <c r="K3438" i="8"/>
  <c r="L3438" i="8"/>
  <c r="M3438" i="8"/>
  <c r="N3438" i="8"/>
  <c r="O3438" i="8"/>
  <c r="P3438" i="8"/>
  <c r="Y3438" i="8"/>
  <c r="Z3438" i="8"/>
  <c r="BD3438" i="8" s="1"/>
  <c r="AA3438" i="8"/>
  <c r="AC3438" i="8" s="1"/>
  <c r="H3439" i="8"/>
  <c r="I3439" i="8"/>
  <c r="J3439" i="8"/>
  <c r="K3439" i="8"/>
  <c r="L3439" i="8"/>
  <c r="M3439" i="8"/>
  <c r="P3439" i="8" s="1"/>
  <c r="N3439" i="8"/>
  <c r="O3439" i="8"/>
  <c r="Y3439" i="8"/>
  <c r="Z3439" i="8"/>
  <c r="BD3439" i="8" s="1"/>
  <c r="AA3439" i="8"/>
  <c r="AC3439" i="8" s="1"/>
  <c r="H3440" i="8"/>
  <c r="I3440" i="8"/>
  <c r="J3440" i="8"/>
  <c r="K3440" i="8"/>
  <c r="L3440" i="8"/>
  <c r="M3440" i="8"/>
  <c r="P3440" i="8" s="1"/>
  <c r="N3440" i="8"/>
  <c r="O3440" i="8"/>
  <c r="Y3440" i="8"/>
  <c r="Z3440" i="8"/>
  <c r="BD3440" i="8" s="1"/>
  <c r="AA3440" i="8"/>
  <c r="AC3440" i="8" s="1"/>
  <c r="H3441" i="8"/>
  <c r="I3441" i="8"/>
  <c r="J3441" i="8"/>
  <c r="K3441" i="8"/>
  <c r="L3441" i="8"/>
  <c r="M3441" i="8"/>
  <c r="P3441" i="8" s="1"/>
  <c r="N3441" i="8"/>
  <c r="O3441" i="8"/>
  <c r="Y3441" i="8"/>
  <c r="Z3441" i="8"/>
  <c r="BD3441" i="8" s="1"/>
  <c r="AA3441" i="8"/>
  <c r="AC3441" i="8" s="1"/>
  <c r="H3442" i="8"/>
  <c r="I3442" i="8"/>
  <c r="J3442" i="8"/>
  <c r="K3442" i="8"/>
  <c r="L3442" i="8"/>
  <c r="M3442" i="8"/>
  <c r="N3442" i="8"/>
  <c r="O3442" i="8"/>
  <c r="P3442" i="8"/>
  <c r="Y3442" i="8"/>
  <c r="Z3442" i="8"/>
  <c r="BD3442" i="8" s="1"/>
  <c r="AA3442" i="8"/>
  <c r="AC3442" i="8" s="1"/>
  <c r="H3443" i="8"/>
  <c r="I3443" i="8"/>
  <c r="J3443" i="8"/>
  <c r="K3443" i="8"/>
  <c r="L3443" i="8"/>
  <c r="M3443" i="8"/>
  <c r="P3443" i="8" s="1"/>
  <c r="N3443" i="8"/>
  <c r="O3443" i="8"/>
  <c r="Y3443" i="8"/>
  <c r="Z3443" i="8"/>
  <c r="BD3443" i="8" s="1"/>
  <c r="AA3443" i="8"/>
  <c r="AC3443" i="8" s="1"/>
  <c r="H3444" i="8"/>
  <c r="I3444" i="8"/>
  <c r="J3444" i="8"/>
  <c r="K3444" i="8"/>
  <c r="L3444" i="8"/>
  <c r="M3444" i="8"/>
  <c r="P3444" i="8" s="1"/>
  <c r="N3444" i="8"/>
  <c r="O3444" i="8"/>
  <c r="Y3444" i="8"/>
  <c r="Z3444" i="8"/>
  <c r="BD3444" i="8" s="1"/>
  <c r="AA3444" i="8"/>
  <c r="AC3444" i="8"/>
  <c r="H3445" i="8"/>
  <c r="I3445" i="8"/>
  <c r="J3445" i="8"/>
  <c r="K3445" i="8"/>
  <c r="L3445" i="8"/>
  <c r="M3445" i="8"/>
  <c r="P3445" i="8" s="1"/>
  <c r="N3445" i="8"/>
  <c r="O3445" i="8"/>
  <c r="Y3445" i="8"/>
  <c r="Z3445" i="8"/>
  <c r="BD3445" i="8" s="1"/>
  <c r="AA3445" i="8"/>
  <c r="AC3445" i="8" s="1"/>
  <c r="H3446" i="8"/>
  <c r="I3446" i="8"/>
  <c r="J3446" i="8"/>
  <c r="K3446" i="8"/>
  <c r="L3446" i="8"/>
  <c r="M3446" i="8"/>
  <c r="P3446" i="8" s="1"/>
  <c r="N3446" i="8"/>
  <c r="O3446" i="8"/>
  <c r="Y3446" i="8"/>
  <c r="Z3446" i="8"/>
  <c r="BD3446" i="8" s="1"/>
  <c r="AA3446" i="8"/>
  <c r="AC3446" i="8"/>
  <c r="H3447" i="8"/>
  <c r="I3447" i="8"/>
  <c r="J3447" i="8"/>
  <c r="K3447" i="8"/>
  <c r="L3447" i="8"/>
  <c r="M3447" i="8"/>
  <c r="P3447" i="8" s="1"/>
  <c r="N3447" i="8"/>
  <c r="O3447" i="8"/>
  <c r="Y3447" i="8"/>
  <c r="Z3447" i="8"/>
  <c r="BD3447" i="8" s="1"/>
  <c r="AA3447" i="8"/>
  <c r="AC3447" i="8" s="1"/>
  <c r="H3448" i="8"/>
  <c r="I3448" i="8"/>
  <c r="J3448" i="8"/>
  <c r="K3448" i="8"/>
  <c r="L3448" i="8"/>
  <c r="M3448" i="8"/>
  <c r="P3448" i="8" s="1"/>
  <c r="N3448" i="8"/>
  <c r="O3448" i="8"/>
  <c r="Y3448" i="8"/>
  <c r="Z3448" i="8"/>
  <c r="BD3448" i="8" s="1"/>
  <c r="AA3448" i="8"/>
  <c r="AC3448" i="8"/>
  <c r="H3449" i="8"/>
  <c r="I3449" i="8"/>
  <c r="J3449" i="8"/>
  <c r="K3449" i="8"/>
  <c r="L3449" i="8"/>
  <c r="M3449" i="8"/>
  <c r="N3449" i="8"/>
  <c r="O3449" i="8"/>
  <c r="P3449" i="8"/>
  <c r="Y3449" i="8"/>
  <c r="Z3449" i="8"/>
  <c r="BD3449" i="8" s="1"/>
  <c r="AA3449" i="8"/>
  <c r="AC3449" i="8"/>
  <c r="H3450" i="8"/>
  <c r="I3450" i="8"/>
  <c r="J3450" i="8"/>
  <c r="K3450" i="8"/>
  <c r="L3450" i="8"/>
  <c r="M3450" i="8"/>
  <c r="P3450" i="8" s="1"/>
  <c r="N3450" i="8"/>
  <c r="O3450" i="8"/>
  <c r="Y3450" i="8"/>
  <c r="Z3450" i="8"/>
  <c r="BD3450" i="8" s="1"/>
  <c r="AA3450" i="8"/>
  <c r="AC3450" i="8" s="1"/>
  <c r="H3451" i="8"/>
  <c r="I3451" i="8"/>
  <c r="J3451" i="8"/>
  <c r="K3451" i="8"/>
  <c r="L3451" i="8"/>
  <c r="M3451" i="8"/>
  <c r="P3451" i="8" s="1"/>
  <c r="N3451" i="8"/>
  <c r="O3451" i="8"/>
  <c r="Y3451" i="8"/>
  <c r="Z3451" i="8"/>
  <c r="BD3451" i="8" s="1"/>
  <c r="AA3451" i="8"/>
  <c r="AC3451" i="8" s="1"/>
  <c r="H3452" i="8"/>
  <c r="I3452" i="8"/>
  <c r="J3452" i="8"/>
  <c r="K3452" i="8"/>
  <c r="L3452" i="8"/>
  <c r="M3452" i="8"/>
  <c r="P3452" i="8" s="1"/>
  <c r="N3452" i="8"/>
  <c r="O3452" i="8"/>
  <c r="Y3452" i="8"/>
  <c r="Z3452" i="8"/>
  <c r="BD3452" i="8" s="1"/>
  <c r="AA3452" i="8"/>
  <c r="AC3452" i="8"/>
  <c r="H3453" i="8"/>
  <c r="I3453" i="8"/>
  <c r="J3453" i="8"/>
  <c r="K3453" i="8"/>
  <c r="L3453" i="8"/>
  <c r="M3453" i="8"/>
  <c r="P3453" i="8" s="1"/>
  <c r="N3453" i="8"/>
  <c r="O3453" i="8"/>
  <c r="Y3453" i="8"/>
  <c r="Z3453" i="8"/>
  <c r="BD3453" i="8" s="1"/>
  <c r="AA3453" i="8"/>
  <c r="AC3453" i="8" s="1"/>
  <c r="H3454" i="8"/>
  <c r="I3454" i="8"/>
  <c r="J3454" i="8"/>
  <c r="K3454" i="8"/>
  <c r="L3454" i="8"/>
  <c r="M3454" i="8"/>
  <c r="N3454" i="8"/>
  <c r="O3454" i="8"/>
  <c r="P3454" i="8"/>
  <c r="Y3454" i="8"/>
  <c r="Z3454" i="8"/>
  <c r="BD3454" i="8" s="1"/>
  <c r="AA3454" i="8"/>
  <c r="AC3454" i="8" s="1"/>
  <c r="H3455" i="8"/>
  <c r="I3455" i="8"/>
  <c r="J3455" i="8"/>
  <c r="K3455" i="8"/>
  <c r="L3455" i="8"/>
  <c r="M3455" i="8"/>
  <c r="P3455" i="8" s="1"/>
  <c r="N3455" i="8"/>
  <c r="O3455" i="8"/>
  <c r="Y3455" i="8"/>
  <c r="Z3455" i="8"/>
  <c r="BD3455" i="8" s="1"/>
  <c r="AA3455" i="8"/>
  <c r="AC3455" i="8" s="1"/>
  <c r="H3456" i="8"/>
  <c r="I3456" i="8"/>
  <c r="J3456" i="8"/>
  <c r="K3456" i="8"/>
  <c r="L3456" i="8"/>
  <c r="M3456" i="8"/>
  <c r="P3456" i="8" s="1"/>
  <c r="N3456" i="8"/>
  <c r="O3456" i="8"/>
  <c r="Y3456" i="8"/>
  <c r="Z3456" i="8"/>
  <c r="BD3456" i="8" s="1"/>
  <c r="AA3456" i="8"/>
  <c r="AC3456" i="8" s="1"/>
  <c r="H3457" i="8"/>
  <c r="I3457" i="8"/>
  <c r="J3457" i="8"/>
  <c r="K3457" i="8"/>
  <c r="L3457" i="8"/>
  <c r="M3457" i="8"/>
  <c r="P3457" i="8" s="1"/>
  <c r="N3457" i="8"/>
  <c r="O3457" i="8"/>
  <c r="Y3457" i="8"/>
  <c r="Z3457" i="8"/>
  <c r="BD3457" i="8" s="1"/>
  <c r="AA3457" i="8"/>
  <c r="AC3457" i="8" s="1"/>
  <c r="H3458" i="8"/>
  <c r="I3458" i="8"/>
  <c r="J3458" i="8"/>
  <c r="K3458" i="8"/>
  <c r="L3458" i="8"/>
  <c r="M3458" i="8"/>
  <c r="P3458" i="8" s="1"/>
  <c r="N3458" i="8"/>
  <c r="O3458" i="8"/>
  <c r="Y3458" i="8"/>
  <c r="Z3458" i="8"/>
  <c r="BD3458" i="8" s="1"/>
  <c r="AA3458" i="8"/>
  <c r="AC3458" i="8"/>
  <c r="H3459" i="8"/>
  <c r="I3459" i="8"/>
  <c r="J3459" i="8"/>
  <c r="K3459" i="8"/>
  <c r="L3459" i="8"/>
  <c r="M3459" i="8"/>
  <c r="P3459" i="8" s="1"/>
  <c r="N3459" i="8"/>
  <c r="O3459" i="8"/>
  <c r="Y3459" i="8"/>
  <c r="Z3459" i="8"/>
  <c r="BD3459" i="8" s="1"/>
  <c r="AA3459" i="8"/>
  <c r="AC3459" i="8" s="1"/>
  <c r="H3460" i="8"/>
  <c r="I3460" i="8"/>
  <c r="J3460" i="8"/>
  <c r="K3460" i="8"/>
  <c r="L3460" i="8"/>
  <c r="M3460" i="8"/>
  <c r="P3460" i="8" s="1"/>
  <c r="N3460" i="8"/>
  <c r="O3460" i="8"/>
  <c r="Y3460" i="8"/>
  <c r="Z3460" i="8"/>
  <c r="BD3460" i="8" s="1"/>
  <c r="AA3460" i="8"/>
  <c r="AC3460" i="8"/>
  <c r="H3461" i="8"/>
  <c r="I3461" i="8"/>
  <c r="J3461" i="8"/>
  <c r="K3461" i="8"/>
  <c r="L3461" i="8"/>
  <c r="M3461" i="8"/>
  <c r="P3461" i="8" s="1"/>
  <c r="N3461" i="8"/>
  <c r="O3461" i="8"/>
  <c r="Y3461" i="8"/>
  <c r="Z3461" i="8"/>
  <c r="BD3461" i="8" s="1"/>
  <c r="AA3461" i="8"/>
  <c r="AC3461" i="8" s="1"/>
  <c r="H3462" i="8"/>
  <c r="I3462" i="8"/>
  <c r="J3462" i="8"/>
  <c r="K3462" i="8"/>
  <c r="L3462" i="8"/>
  <c r="M3462" i="8"/>
  <c r="P3462" i="8" s="1"/>
  <c r="N3462" i="8"/>
  <c r="O3462" i="8"/>
  <c r="Y3462" i="8"/>
  <c r="Z3462" i="8"/>
  <c r="BD3462" i="8" s="1"/>
  <c r="AA3462" i="8"/>
  <c r="AC3462" i="8" s="1"/>
  <c r="H3463" i="8"/>
  <c r="I3463" i="8"/>
  <c r="J3463" i="8"/>
  <c r="K3463" i="8"/>
  <c r="L3463" i="8"/>
  <c r="M3463" i="8"/>
  <c r="P3463" i="8" s="1"/>
  <c r="N3463" i="8"/>
  <c r="O3463" i="8"/>
  <c r="Y3463" i="8"/>
  <c r="Z3463" i="8"/>
  <c r="BD3463" i="8" s="1"/>
  <c r="AA3463" i="8"/>
  <c r="AC3463" i="8" s="1"/>
  <c r="H3464" i="8"/>
  <c r="I3464" i="8"/>
  <c r="J3464" i="8"/>
  <c r="K3464" i="8"/>
  <c r="L3464" i="8"/>
  <c r="M3464" i="8"/>
  <c r="P3464" i="8" s="1"/>
  <c r="N3464" i="8"/>
  <c r="O3464" i="8"/>
  <c r="Y3464" i="8"/>
  <c r="Z3464" i="8"/>
  <c r="BD3464" i="8" s="1"/>
  <c r="AA3464" i="8"/>
  <c r="AC3464" i="8" s="1"/>
  <c r="H3465" i="8"/>
  <c r="I3465" i="8"/>
  <c r="J3465" i="8"/>
  <c r="K3465" i="8"/>
  <c r="L3465" i="8"/>
  <c r="M3465" i="8"/>
  <c r="N3465" i="8"/>
  <c r="O3465" i="8"/>
  <c r="P3465" i="8"/>
  <c r="Y3465" i="8"/>
  <c r="Z3465" i="8"/>
  <c r="BD3465" i="8" s="1"/>
  <c r="AA3465" i="8"/>
  <c r="AC3465" i="8" s="1"/>
  <c r="H3466" i="8"/>
  <c r="I3466" i="8"/>
  <c r="J3466" i="8"/>
  <c r="K3466" i="8"/>
  <c r="L3466" i="8"/>
  <c r="M3466" i="8"/>
  <c r="P3466" i="8" s="1"/>
  <c r="N3466" i="8"/>
  <c r="O3466" i="8"/>
  <c r="Y3466" i="8"/>
  <c r="Z3466" i="8"/>
  <c r="BD3466" i="8" s="1"/>
  <c r="AA3466" i="8"/>
  <c r="AC3466" i="8" s="1"/>
  <c r="H3467" i="8"/>
  <c r="I3467" i="8"/>
  <c r="J3467" i="8"/>
  <c r="K3467" i="8"/>
  <c r="L3467" i="8"/>
  <c r="M3467" i="8"/>
  <c r="N3467" i="8"/>
  <c r="O3467" i="8"/>
  <c r="P3467" i="8"/>
  <c r="Y3467" i="8"/>
  <c r="Z3467" i="8"/>
  <c r="BD3467" i="8" s="1"/>
  <c r="AA3467" i="8"/>
  <c r="AC3467" i="8" s="1"/>
  <c r="H3468" i="8"/>
  <c r="I3468" i="8"/>
  <c r="J3468" i="8"/>
  <c r="K3468" i="8"/>
  <c r="L3468" i="8"/>
  <c r="M3468" i="8"/>
  <c r="P3468" i="8" s="1"/>
  <c r="N3468" i="8"/>
  <c r="O3468" i="8"/>
  <c r="Y3468" i="8"/>
  <c r="Z3468" i="8"/>
  <c r="AA3468" i="8"/>
  <c r="AC3468" i="8" s="1"/>
  <c r="BD3468" i="8"/>
  <c r="H3469" i="8"/>
  <c r="I3469" i="8"/>
  <c r="J3469" i="8"/>
  <c r="K3469" i="8"/>
  <c r="L3469" i="8"/>
  <c r="M3469" i="8"/>
  <c r="P3469" i="8" s="1"/>
  <c r="N3469" i="8"/>
  <c r="O3469" i="8"/>
  <c r="Y3469" i="8"/>
  <c r="Z3469" i="8"/>
  <c r="BD3469" i="8" s="1"/>
  <c r="AA3469" i="8"/>
  <c r="AC3469" i="8" s="1"/>
  <c r="H3470" i="8"/>
  <c r="I3470" i="8"/>
  <c r="J3470" i="8"/>
  <c r="K3470" i="8"/>
  <c r="L3470" i="8"/>
  <c r="M3470" i="8"/>
  <c r="P3470" i="8" s="1"/>
  <c r="N3470" i="8"/>
  <c r="O3470" i="8"/>
  <c r="Y3470" i="8"/>
  <c r="Z3470" i="8"/>
  <c r="BD3470" i="8" s="1"/>
  <c r="AA3470" i="8"/>
  <c r="AC3470" i="8" s="1"/>
  <c r="H3471" i="8"/>
  <c r="I3471" i="8"/>
  <c r="J3471" i="8"/>
  <c r="K3471" i="8"/>
  <c r="L3471" i="8"/>
  <c r="M3471" i="8"/>
  <c r="P3471" i="8" s="1"/>
  <c r="N3471" i="8"/>
  <c r="O3471" i="8"/>
  <c r="Y3471" i="8"/>
  <c r="Z3471" i="8"/>
  <c r="BD3471" i="8" s="1"/>
  <c r="AA3471" i="8"/>
  <c r="AC3471" i="8" s="1"/>
  <c r="H3472" i="8"/>
  <c r="I3472" i="8"/>
  <c r="J3472" i="8"/>
  <c r="K3472" i="8"/>
  <c r="L3472" i="8"/>
  <c r="M3472" i="8"/>
  <c r="P3472" i="8" s="1"/>
  <c r="N3472" i="8"/>
  <c r="O3472" i="8"/>
  <c r="Y3472" i="8"/>
  <c r="Z3472" i="8"/>
  <c r="BD3472" i="8" s="1"/>
  <c r="AA3472" i="8"/>
  <c r="AC3472" i="8" s="1"/>
  <c r="H3473" i="8"/>
  <c r="I3473" i="8"/>
  <c r="J3473" i="8"/>
  <c r="K3473" i="8"/>
  <c r="L3473" i="8"/>
  <c r="M3473" i="8"/>
  <c r="P3473" i="8" s="1"/>
  <c r="N3473" i="8"/>
  <c r="O3473" i="8"/>
  <c r="Y3473" i="8"/>
  <c r="Z3473" i="8"/>
  <c r="BD3473" i="8" s="1"/>
  <c r="AA3473" i="8"/>
  <c r="AC3473" i="8"/>
  <c r="H3474" i="8"/>
  <c r="I3474" i="8"/>
  <c r="J3474" i="8"/>
  <c r="K3474" i="8"/>
  <c r="L3474" i="8"/>
  <c r="M3474" i="8"/>
  <c r="N3474" i="8"/>
  <c r="O3474" i="8"/>
  <c r="P3474" i="8"/>
  <c r="Y3474" i="8"/>
  <c r="Z3474" i="8"/>
  <c r="BD3474" i="8" s="1"/>
  <c r="AA3474" i="8"/>
  <c r="AC3474" i="8"/>
  <c r="H3475" i="8"/>
  <c r="I3475" i="8"/>
  <c r="J3475" i="8"/>
  <c r="K3475" i="8"/>
  <c r="L3475" i="8"/>
  <c r="M3475" i="8"/>
  <c r="P3475" i="8" s="1"/>
  <c r="N3475" i="8"/>
  <c r="O3475" i="8"/>
  <c r="Y3475" i="8"/>
  <c r="Z3475" i="8"/>
  <c r="BD3475" i="8" s="1"/>
  <c r="AA3475" i="8"/>
  <c r="AC3475" i="8" s="1"/>
  <c r="H3476" i="8"/>
  <c r="I3476" i="8"/>
  <c r="J3476" i="8"/>
  <c r="K3476" i="8"/>
  <c r="L3476" i="8"/>
  <c r="M3476" i="8"/>
  <c r="P3476" i="8" s="1"/>
  <c r="N3476" i="8"/>
  <c r="O3476" i="8"/>
  <c r="Y3476" i="8"/>
  <c r="Z3476" i="8"/>
  <c r="BD3476" i="8" s="1"/>
  <c r="AA3476" i="8"/>
  <c r="AC3476" i="8" s="1"/>
  <c r="H3477" i="8"/>
  <c r="I3477" i="8"/>
  <c r="J3477" i="8"/>
  <c r="K3477" i="8"/>
  <c r="L3477" i="8"/>
  <c r="M3477" i="8"/>
  <c r="P3477" i="8" s="1"/>
  <c r="N3477" i="8"/>
  <c r="O3477" i="8"/>
  <c r="Y3477" i="8"/>
  <c r="Z3477" i="8"/>
  <c r="BD3477" i="8" s="1"/>
  <c r="AA3477" i="8"/>
  <c r="AC3477" i="8"/>
  <c r="H3478" i="8"/>
  <c r="I3478" i="8"/>
  <c r="J3478" i="8"/>
  <c r="K3478" i="8"/>
  <c r="L3478" i="8"/>
  <c r="M3478" i="8"/>
  <c r="P3478" i="8" s="1"/>
  <c r="N3478" i="8"/>
  <c r="O3478" i="8"/>
  <c r="Y3478" i="8"/>
  <c r="Z3478" i="8"/>
  <c r="BD3478" i="8" s="1"/>
  <c r="AA3478" i="8"/>
  <c r="AC3478" i="8" s="1"/>
  <c r="H3479" i="8"/>
  <c r="I3479" i="8"/>
  <c r="J3479" i="8"/>
  <c r="K3479" i="8"/>
  <c r="L3479" i="8"/>
  <c r="M3479" i="8"/>
  <c r="P3479" i="8" s="1"/>
  <c r="N3479" i="8"/>
  <c r="O3479" i="8"/>
  <c r="Y3479" i="8"/>
  <c r="Z3479" i="8"/>
  <c r="BD3479" i="8" s="1"/>
  <c r="AA3479" i="8"/>
  <c r="AC3479" i="8" s="1"/>
  <c r="H3480" i="8"/>
  <c r="I3480" i="8"/>
  <c r="J3480" i="8"/>
  <c r="K3480" i="8"/>
  <c r="L3480" i="8"/>
  <c r="M3480" i="8"/>
  <c r="P3480" i="8" s="1"/>
  <c r="N3480" i="8"/>
  <c r="O3480" i="8"/>
  <c r="Y3480" i="8"/>
  <c r="Z3480" i="8"/>
  <c r="AA3480" i="8"/>
  <c r="AC3480" i="8" s="1"/>
  <c r="BD3480" i="8"/>
  <c r="H3481" i="8"/>
  <c r="I3481" i="8"/>
  <c r="J3481" i="8"/>
  <c r="K3481" i="8"/>
  <c r="L3481" i="8"/>
  <c r="M3481" i="8"/>
  <c r="P3481" i="8" s="1"/>
  <c r="N3481" i="8"/>
  <c r="O3481" i="8"/>
  <c r="Y3481" i="8"/>
  <c r="Z3481" i="8"/>
  <c r="BD3481" i="8" s="1"/>
  <c r="AA3481" i="8"/>
  <c r="AC3481" i="8"/>
  <c r="H3482" i="8"/>
  <c r="I3482" i="8"/>
  <c r="J3482" i="8"/>
  <c r="K3482" i="8"/>
  <c r="L3482" i="8"/>
  <c r="M3482" i="8"/>
  <c r="P3482" i="8" s="1"/>
  <c r="N3482" i="8"/>
  <c r="O3482" i="8"/>
  <c r="Y3482" i="8"/>
  <c r="Z3482" i="8"/>
  <c r="BD3482" i="8" s="1"/>
  <c r="AA3482" i="8"/>
  <c r="AC3482" i="8" s="1"/>
  <c r="H3483" i="8"/>
  <c r="I3483" i="8"/>
  <c r="J3483" i="8"/>
  <c r="K3483" i="8"/>
  <c r="L3483" i="8"/>
  <c r="M3483" i="8"/>
  <c r="N3483" i="8"/>
  <c r="O3483" i="8"/>
  <c r="P3483" i="8"/>
  <c r="Y3483" i="8"/>
  <c r="Z3483" i="8"/>
  <c r="BD3483" i="8" s="1"/>
  <c r="AA3483" i="8"/>
  <c r="AC3483" i="8" s="1"/>
  <c r="H3484" i="8"/>
  <c r="I3484" i="8"/>
  <c r="J3484" i="8"/>
  <c r="K3484" i="8"/>
  <c r="L3484" i="8"/>
  <c r="N3484" i="8"/>
  <c r="O3484" i="8"/>
  <c r="Y3484" i="8"/>
  <c r="Z3484" i="8"/>
  <c r="AA3484" i="8"/>
  <c r="AC3484" i="8" s="1"/>
  <c r="BD3484" i="8"/>
  <c r="H3485" i="8"/>
  <c r="I3485" i="8"/>
  <c r="J3485" i="8"/>
  <c r="K3485" i="8"/>
  <c r="L3485" i="8"/>
  <c r="N3485" i="8"/>
  <c r="O3485" i="8"/>
  <c r="Y3485" i="8"/>
  <c r="Z3485" i="8"/>
  <c r="BD3485" i="8" s="1"/>
  <c r="AA3485" i="8"/>
  <c r="AC3485" i="8"/>
  <c r="H3486" i="8"/>
  <c r="I3486" i="8"/>
  <c r="J3486" i="8"/>
  <c r="K3486" i="8"/>
  <c r="L3486" i="8"/>
  <c r="N3486" i="8"/>
  <c r="O3486" i="8"/>
  <c r="Y3486" i="8"/>
  <c r="Z3486" i="8"/>
  <c r="BD3486" i="8" s="1"/>
  <c r="AA3486" i="8"/>
  <c r="AC3486" i="8"/>
  <c r="H3487" i="8"/>
  <c r="I3487" i="8"/>
  <c r="J3487" i="8"/>
  <c r="K3487" i="8"/>
  <c r="L3487" i="8"/>
  <c r="N3487" i="8"/>
  <c r="O3487" i="8"/>
  <c r="Y3487" i="8"/>
  <c r="Z3487" i="8"/>
  <c r="BD3487" i="8" s="1"/>
  <c r="AA3487" i="8"/>
  <c r="AC3487" i="8" s="1"/>
  <c r="H3488" i="8"/>
  <c r="I3488" i="8"/>
  <c r="J3488" i="8"/>
  <c r="K3488" i="8"/>
  <c r="L3488" i="8"/>
  <c r="N3488" i="8"/>
  <c r="O3488" i="8"/>
  <c r="Y3488" i="8"/>
  <c r="Z3488" i="8"/>
  <c r="BD3488" i="8" s="1"/>
  <c r="AA3488" i="8"/>
  <c r="AC3488" i="8"/>
  <c r="H3489" i="8"/>
  <c r="I3489" i="8"/>
  <c r="J3489" i="8"/>
  <c r="K3489" i="8"/>
  <c r="L3489" i="8"/>
  <c r="N3489" i="8"/>
  <c r="O3489" i="8"/>
  <c r="Y3489" i="8"/>
  <c r="Z3489" i="8"/>
  <c r="BD3489" i="8" s="1"/>
  <c r="AA3489" i="8"/>
  <c r="AC3489" i="8"/>
  <c r="H3490" i="8"/>
  <c r="I3490" i="8"/>
  <c r="J3490" i="8"/>
  <c r="K3490" i="8"/>
  <c r="L3490" i="8"/>
  <c r="N3490" i="8"/>
  <c r="O3490" i="8"/>
  <c r="Y3490" i="8"/>
  <c r="Z3490" i="8"/>
  <c r="BD3490" i="8" s="1"/>
  <c r="AA3490" i="8"/>
  <c r="AC3490" i="8" s="1"/>
  <c r="H3491" i="8"/>
  <c r="I3491" i="8"/>
  <c r="J3491" i="8"/>
  <c r="K3491" i="8"/>
  <c r="L3491" i="8"/>
  <c r="M3491" i="8"/>
  <c r="P3491" i="8" s="1"/>
  <c r="N3491" i="8"/>
  <c r="O3491" i="8"/>
  <c r="Y3491" i="8"/>
  <c r="Z3491" i="8"/>
  <c r="BD3491" i="8" s="1"/>
  <c r="AA3491" i="8"/>
  <c r="AC3491" i="8" s="1"/>
  <c r="H3492" i="8"/>
  <c r="I3492" i="8"/>
  <c r="J3492" i="8"/>
  <c r="K3492" i="8"/>
  <c r="L3492" i="8"/>
  <c r="M3492" i="8"/>
  <c r="P3492" i="8" s="1"/>
  <c r="N3492" i="8"/>
  <c r="O3492" i="8"/>
  <c r="Y3492" i="8"/>
  <c r="Z3492" i="8"/>
  <c r="BD3492" i="8" s="1"/>
  <c r="AA3492" i="8"/>
  <c r="AC3492" i="8"/>
  <c r="H3493" i="8"/>
  <c r="I3493" i="8"/>
  <c r="J3493" i="8"/>
  <c r="K3493" i="8"/>
  <c r="L3493" i="8"/>
  <c r="M3493" i="8"/>
  <c r="P3493" i="8" s="1"/>
  <c r="N3493" i="8"/>
  <c r="O3493" i="8"/>
  <c r="Y3493" i="8"/>
  <c r="Z3493" i="8"/>
  <c r="BD3493" i="8" s="1"/>
  <c r="AA3493" i="8"/>
  <c r="AC3493" i="8" s="1"/>
  <c r="H3494" i="8"/>
  <c r="I3494" i="8"/>
  <c r="J3494" i="8"/>
  <c r="K3494" i="8"/>
  <c r="L3494" i="8"/>
  <c r="M3494" i="8"/>
  <c r="P3494" i="8" s="1"/>
  <c r="N3494" i="8"/>
  <c r="O3494" i="8"/>
  <c r="Y3494" i="8"/>
  <c r="Z3494" i="8"/>
  <c r="BD3494" i="8" s="1"/>
  <c r="AA3494" i="8"/>
  <c r="AC3494" i="8" s="1"/>
  <c r="H3495" i="8"/>
  <c r="I3495" i="8"/>
  <c r="J3495" i="8"/>
  <c r="K3495" i="8"/>
  <c r="L3495" i="8"/>
  <c r="M3495" i="8"/>
  <c r="P3495" i="8" s="1"/>
  <c r="N3495" i="8"/>
  <c r="O3495" i="8"/>
  <c r="Y3495" i="8"/>
  <c r="Z3495" i="8"/>
  <c r="BD3495" i="8" s="1"/>
  <c r="AA3495" i="8"/>
  <c r="AC3495" i="8" s="1"/>
  <c r="H3496" i="8"/>
  <c r="I3496" i="8"/>
  <c r="J3496" i="8"/>
  <c r="K3496" i="8"/>
  <c r="L3496" i="8"/>
  <c r="M3496" i="8"/>
  <c r="P3496" i="8" s="1"/>
  <c r="N3496" i="8"/>
  <c r="O3496" i="8"/>
  <c r="Y3496" i="8"/>
  <c r="Z3496" i="8"/>
  <c r="BD3496" i="8" s="1"/>
  <c r="AA3496" i="8"/>
  <c r="AC3496" i="8"/>
  <c r="H3497" i="8"/>
  <c r="I3497" i="8"/>
  <c r="J3497" i="8"/>
  <c r="K3497" i="8"/>
  <c r="L3497" i="8"/>
  <c r="M3497" i="8"/>
  <c r="P3497" i="8" s="1"/>
  <c r="N3497" i="8"/>
  <c r="O3497" i="8"/>
  <c r="Y3497" i="8"/>
  <c r="Z3497" i="8"/>
  <c r="BD3497" i="8" s="1"/>
  <c r="AA3497" i="8"/>
  <c r="AC3497" i="8" s="1"/>
  <c r="H3498" i="8"/>
  <c r="I3498" i="8"/>
  <c r="J3498" i="8"/>
  <c r="K3498" i="8"/>
  <c r="L3498" i="8"/>
  <c r="M3498" i="8"/>
  <c r="P3498" i="8" s="1"/>
  <c r="N3498" i="8"/>
  <c r="O3498" i="8"/>
  <c r="Y3498" i="8"/>
  <c r="Z3498" i="8"/>
  <c r="BD3498" i="8" s="1"/>
  <c r="AA3498" i="8"/>
  <c r="AC3498" i="8"/>
  <c r="H3499" i="8"/>
  <c r="I3499" i="8"/>
  <c r="J3499" i="8"/>
  <c r="K3499" i="8"/>
  <c r="L3499" i="8"/>
  <c r="M3499" i="8"/>
  <c r="P3499" i="8" s="1"/>
  <c r="N3499" i="8"/>
  <c r="O3499" i="8"/>
  <c r="Y3499" i="8"/>
  <c r="Z3499" i="8"/>
  <c r="BD3499" i="8" s="1"/>
  <c r="AA3499" i="8"/>
  <c r="AC3499" i="8" s="1"/>
  <c r="H3500" i="8"/>
  <c r="I3500" i="8"/>
  <c r="J3500" i="8"/>
  <c r="K3500" i="8"/>
  <c r="L3500" i="8"/>
  <c r="M3500" i="8"/>
  <c r="P3500" i="8" s="1"/>
  <c r="N3500" i="8"/>
  <c r="O3500" i="8"/>
  <c r="Y3500" i="8"/>
  <c r="Z3500" i="8"/>
  <c r="BD3500" i="8" s="1"/>
  <c r="AA3500" i="8"/>
  <c r="AC3500" i="8" s="1"/>
  <c r="H3501" i="8"/>
  <c r="I3501" i="8"/>
  <c r="J3501" i="8"/>
  <c r="K3501" i="8"/>
  <c r="L3501" i="8"/>
  <c r="M3501" i="8"/>
  <c r="P3501" i="8" s="1"/>
  <c r="N3501" i="8"/>
  <c r="O3501" i="8"/>
  <c r="Y3501" i="8"/>
  <c r="Z3501" i="8"/>
  <c r="BD3501" i="8" s="1"/>
  <c r="AA3501" i="8"/>
  <c r="AC3501" i="8" s="1"/>
  <c r="H3502" i="8"/>
  <c r="I3502" i="8"/>
  <c r="J3502" i="8"/>
  <c r="K3502" i="8"/>
  <c r="L3502" i="8"/>
  <c r="M3502" i="8"/>
  <c r="P3502" i="8" s="1"/>
  <c r="N3502" i="8"/>
  <c r="O3502" i="8"/>
  <c r="Y3502" i="8"/>
  <c r="Z3502" i="8"/>
  <c r="BD3502" i="8" s="1"/>
  <c r="AA3502" i="8"/>
  <c r="AC3502" i="8" s="1"/>
  <c r="H3503" i="8"/>
  <c r="I3503" i="8"/>
  <c r="J3503" i="8"/>
  <c r="K3503" i="8"/>
  <c r="L3503" i="8"/>
  <c r="M3503" i="8"/>
  <c r="P3503" i="8" s="1"/>
  <c r="N3503" i="8"/>
  <c r="O3503" i="8"/>
  <c r="Y3503" i="8"/>
  <c r="Z3503" i="8"/>
  <c r="BD3503" i="8" s="1"/>
  <c r="AA3503" i="8"/>
  <c r="AC3503" i="8"/>
  <c r="H3504" i="8"/>
  <c r="I3504" i="8"/>
  <c r="J3504" i="8"/>
  <c r="K3504" i="8"/>
  <c r="L3504" i="8"/>
  <c r="M3504" i="8"/>
  <c r="P3504" i="8" s="1"/>
  <c r="N3504" i="8"/>
  <c r="O3504" i="8"/>
  <c r="Y3504" i="8"/>
  <c r="Z3504" i="8"/>
  <c r="BD3504" i="8" s="1"/>
  <c r="AA3504" i="8"/>
  <c r="AC3504" i="8" s="1"/>
  <c r="H3505" i="8"/>
  <c r="I3505" i="8"/>
  <c r="J3505" i="8"/>
  <c r="K3505" i="8"/>
  <c r="L3505" i="8"/>
  <c r="M3505" i="8"/>
  <c r="P3505" i="8" s="1"/>
  <c r="N3505" i="8"/>
  <c r="O3505" i="8"/>
  <c r="Y3505" i="8"/>
  <c r="Z3505" i="8"/>
  <c r="BD3505" i="8" s="1"/>
  <c r="AA3505" i="8"/>
  <c r="AC3505" i="8" s="1"/>
  <c r="H3506" i="8"/>
  <c r="I3506" i="8"/>
  <c r="J3506" i="8"/>
  <c r="K3506" i="8"/>
  <c r="L3506" i="8"/>
  <c r="M3506" i="8"/>
  <c r="P3506" i="8" s="1"/>
  <c r="N3506" i="8"/>
  <c r="O3506" i="8"/>
  <c r="Y3506" i="8"/>
  <c r="Z3506" i="8"/>
  <c r="BD3506" i="8" s="1"/>
  <c r="AA3506" i="8"/>
  <c r="AC3506" i="8"/>
  <c r="H3507" i="8"/>
  <c r="I3507" i="8"/>
  <c r="J3507" i="8"/>
  <c r="K3507" i="8"/>
  <c r="L3507" i="8"/>
  <c r="M3507" i="8"/>
  <c r="P3507" i="8" s="1"/>
  <c r="N3507" i="8"/>
  <c r="O3507" i="8"/>
  <c r="Y3507" i="8"/>
  <c r="Z3507" i="8"/>
  <c r="BD3507" i="8" s="1"/>
  <c r="AA3507" i="8"/>
  <c r="AC3507" i="8" s="1"/>
  <c r="H3508" i="8"/>
  <c r="I3508" i="8"/>
  <c r="J3508" i="8"/>
  <c r="K3508" i="8"/>
  <c r="L3508" i="8"/>
  <c r="M3508" i="8"/>
  <c r="P3508" i="8" s="1"/>
  <c r="N3508" i="8"/>
  <c r="O3508" i="8"/>
  <c r="Y3508" i="8"/>
  <c r="Z3508" i="8"/>
  <c r="BD3508" i="8" s="1"/>
  <c r="AA3508" i="8"/>
  <c r="AC3508" i="8"/>
  <c r="H3509" i="8"/>
  <c r="I3509" i="8"/>
  <c r="J3509" i="8"/>
  <c r="K3509" i="8"/>
  <c r="L3509" i="8"/>
  <c r="M3509" i="8"/>
  <c r="P3509" i="8" s="1"/>
  <c r="N3509" i="8"/>
  <c r="O3509" i="8"/>
  <c r="Y3509" i="8"/>
  <c r="Z3509" i="8"/>
  <c r="BD3509" i="8" s="1"/>
  <c r="AA3509" i="8"/>
  <c r="AC3509" i="8" s="1"/>
  <c r="H3510" i="8"/>
  <c r="I3510" i="8"/>
  <c r="J3510" i="8"/>
  <c r="K3510" i="8"/>
  <c r="L3510" i="8"/>
  <c r="M3510" i="8"/>
  <c r="P3510" i="8" s="1"/>
  <c r="N3510" i="8"/>
  <c r="O3510" i="8"/>
  <c r="Y3510" i="8"/>
  <c r="Z3510" i="8"/>
  <c r="BD3510" i="8" s="1"/>
  <c r="AA3510" i="8"/>
  <c r="AC3510" i="8" s="1"/>
  <c r="H3511" i="8"/>
  <c r="I3511" i="8"/>
  <c r="J3511" i="8"/>
  <c r="K3511" i="8"/>
  <c r="L3511" i="8"/>
  <c r="M3511" i="8"/>
  <c r="N3511" i="8"/>
  <c r="O3511" i="8"/>
  <c r="P3511" i="8"/>
  <c r="Y3511" i="8"/>
  <c r="Z3511" i="8"/>
  <c r="BD3511" i="8" s="1"/>
  <c r="AA3511" i="8"/>
  <c r="AC3511" i="8"/>
  <c r="H3512" i="8"/>
  <c r="I3512" i="8"/>
  <c r="J3512" i="8"/>
  <c r="K3512" i="8"/>
  <c r="L3512" i="8"/>
  <c r="M3512" i="8"/>
  <c r="P3512" i="8" s="1"/>
  <c r="N3512" i="8"/>
  <c r="O3512" i="8"/>
  <c r="Y3512" i="8"/>
  <c r="Z3512" i="8"/>
  <c r="BD3512" i="8" s="1"/>
  <c r="AA3512" i="8"/>
  <c r="AC3512" i="8"/>
  <c r="H3513" i="8"/>
  <c r="I3513" i="8"/>
  <c r="J3513" i="8"/>
  <c r="K3513" i="8"/>
  <c r="L3513" i="8"/>
  <c r="M3513" i="8"/>
  <c r="P3513" i="8" s="1"/>
  <c r="N3513" i="8"/>
  <c r="O3513" i="8"/>
  <c r="Y3513" i="8"/>
  <c r="Z3513" i="8"/>
  <c r="BD3513" i="8" s="1"/>
  <c r="AA3513" i="8"/>
  <c r="AC3513" i="8" s="1"/>
  <c r="H3514" i="8"/>
  <c r="I3514" i="8"/>
  <c r="J3514" i="8"/>
  <c r="K3514" i="8"/>
  <c r="L3514" i="8"/>
  <c r="M3514" i="8"/>
  <c r="P3514" i="8" s="1"/>
  <c r="N3514" i="8"/>
  <c r="O3514" i="8"/>
  <c r="Y3514" i="8"/>
  <c r="Z3514" i="8"/>
  <c r="BD3514" i="8" s="1"/>
  <c r="AA3514" i="8"/>
  <c r="AC3514" i="8" s="1"/>
  <c r="H3515" i="8"/>
  <c r="I3515" i="8"/>
  <c r="J3515" i="8"/>
  <c r="K3515" i="8"/>
  <c r="L3515" i="8"/>
  <c r="M3515" i="8"/>
  <c r="P3515" i="8" s="1"/>
  <c r="N3515" i="8"/>
  <c r="O3515" i="8"/>
  <c r="Y3515" i="8"/>
  <c r="Z3515" i="8"/>
  <c r="BD3515" i="8" s="1"/>
  <c r="AA3515" i="8"/>
  <c r="AC3515" i="8" s="1"/>
  <c r="H3516" i="8"/>
  <c r="I3516" i="8"/>
  <c r="J3516" i="8"/>
  <c r="K3516" i="8"/>
  <c r="L3516" i="8"/>
  <c r="M3516" i="8"/>
  <c r="N3516" i="8"/>
  <c r="O3516" i="8"/>
  <c r="P3516" i="8"/>
  <c r="Y3516" i="8"/>
  <c r="Z3516" i="8"/>
  <c r="BD3516" i="8" s="1"/>
  <c r="AA3516" i="8"/>
  <c r="AC3516" i="8" s="1"/>
  <c r="H3517" i="8"/>
  <c r="I3517" i="8"/>
  <c r="J3517" i="8"/>
  <c r="K3517" i="8"/>
  <c r="L3517" i="8"/>
  <c r="M3517" i="8"/>
  <c r="P3517" i="8" s="1"/>
  <c r="N3517" i="8"/>
  <c r="O3517" i="8"/>
  <c r="Y3517" i="8"/>
  <c r="Z3517" i="8"/>
  <c r="BD3517" i="8" s="1"/>
  <c r="AA3517" i="8"/>
  <c r="AC3517" i="8" s="1"/>
  <c r="H3518" i="8"/>
  <c r="I3518" i="8"/>
  <c r="J3518" i="8"/>
  <c r="K3518" i="8"/>
  <c r="L3518" i="8"/>
  <c r="M3518" i="8"/>
  <c r="P3518" i="8" s="1"/>
  <c r="N3518" i="8"/>
  <c r="O3518" i="8"/>
  <c r="Y3518" i="8"/>
  <c r="Z3518" i="8"/>
  <c r="BD3518" i="8" s="1"/>
  <c r="AA3518" i="8"/>
  <c r="AC3518" i="8" s="1"/>
  <c r="H3519" i="8"/>
  <c r="I3519" i="8"/>
  <c r="J3519" i="8"/>
  <c r="K3519" i="8"/>
  <c r="L3519" i="8"/>
  <c r="M3519" i="8"/>
  <c r="P3519" i="8" s="1"/>
  <c r="N3519" i="8"/>
  <c r="O3519" i="8"/>
  <c r="Y3519" i="8"/>
  <c r="Z3519" i="8"/>
  <c r="BD3519" i="8" s="1"/>
  <c r="AA3519" i="8"/>
  <c r="AC3519" i="8" s="1"/>
  <c r="H3520" i="8"/>
  <c r="I3520" i="8"/>
  <c r="J3520" i="8"/>
  <c r="K3520" i="8"/>
  <c r="L3520" i="8"/>
  <c r="M3520" i="8"/>
  <c r="P3520" i="8" s="1"/>
  <c r="N3520" i="8"/>
  <c r="O3520" i="8"/>
  <c r="Y3520" i="8"/>
  <c r="Z3520" i="8"/>
  <c r="BD3520" i="8" s="1"/>
  <c r="AA3520" i="8"/>
  <c r="AC3520" i="8" s="1"/>
  <c r="H3521" i="8"/>
  <c r="I3521" i="8"/>
  <c r="J3521" i="8"/>
  <c r="K3521" i="8"/>
  <c r="L3521" i="8"/>
  <c r="M3521" i="8"/>
  <c r="N3521" i="8"/>
  <c r="O3521" i="8"/>
  <c r="P3521" i="8"/>
  <c r="Y3521" i="8"/>
  <c r="Z3521" i="8"/>
  <c r="BD3521" i="8" s="1"/>
  <c r="AA3521" i="8"/>
  <c r="AC3521" i="8" s="1"/>
  <c r="H3522" i="8"/>
  <c r="I3522" i="8"/>
  <c r="J3522" i="8"/>
  <c r="K3522" i="8"/>
  <c r="L3522" i="8"/>
  <c r="M3522" i="8"/>
  <c r="P3522" i="8" s="1"/>
  <c r="N3522" i="8"/>
  <c r="O3522" i="8"/>
  <c r="Y3522" i="8"/>
  <c r="Z3522" i="8"/>
  <c r="BD3522" i="8" s="1"/>
  <c r="AA3522" i="8"/>
  <c r="AC3522" i="8" s="1"/>
  <c r="H3523" i="8"/>
  <c r="I3523" i="8"/>
  <c r="J3523" i="8"/>
  <c r="K3523" i="8"/>
  <c r="L3523" i="8"/>
  <c r="M3523" i="8"/>
  <c r="N3523" i="8"/>
  <c r="O3523" i="8"/>
  <c r="P3523" i="8"/>
  <c r="Y3523" i="8"/>
  <c r="Z3523" i="8"/>
  <c r="BD3523" i="8" s="1"/>
  <c r="AA3523" i="8"/>
  <c r="AC3523" i="8" s="1"/>
  <c r="H3524" i="8"/>
  <c r="I3524" i="8"/>
  <c r="J3524" i="8"/>
  <c r="K3524" i="8"/>
  <c r="L3524" i="8"/>
  <c r="M3524" i="8"/>
  <c r="P3524" i="8" s="1"/>
  <c r="N3524" i="8"/>
  <c r="O3524" i="8"/>
  <c r="Y3524" i="8"/>
  <c r="Z3524" i="8"/>
  <c r="BD3524" i="8" s="1"/>
  <c r="AA3524" i="8"/>
  <c r="AC3524" i="8" s="1"/>
  <c r="H3525" i="8"/>
  <c r="I3525" i="8"/>
  <c r="J3525" i="8"/>
  <c r="K3525" i="8"/>
  <c r="L3525" i="8"/>
  <c r="M3525" i="8"/>
  <c r="N3525" i="8"/>
  <c r="O3525" i="8"/>
  <c r="P3525" i="8"/>
  <c r="Y3525" i="8"/>
  <c r="Z3525" i="8"/>
  <c r="BD3525" i="8" s="1"/>
  <c r="AA3525" i="8"/>
  <c r="AC3525" i="8" s="1"/>
  <c r="H3526" i="8"/>
  <c r="I3526" i="8"/>
  <c r="J3526" i="8"/>
  <c r="K3526" i="8"/>
  <c r="L3526" i="8"/>
  <c r="M3526" i="8"/>
  <c r="P3526" i="8" s="1"/>
  <c r="N3526" i="8"/>
  <c r="O3526" i="8"/>
  <c r="Y3526" i="8"/>
  <c r="Z3526" i="8"/>
  <c r="BD3526" i="8" s="1"/>
  <c r="AA3526" i="8"/>
  <c r="AC3526" i="8" s="1"/>
  <c r="H3527" i="8"/>
  <c r="I3527" i="8"/>
  <c r="J3527" i="8"/>
  <c r="K3527" i="8"/>
  <c r="L3527" i="8"/>
  <c r="M3527" i="8"/>
  <c r="P3527" i="8" s="1"/>
  <c r="N3527" i="8"/>
  <c r="O3527" i="8"/>
  <c r="Y3527" i="8"/>
  <c r="Z3527" i="8"/>
  <c r="BD3527" i="8" s="1"/>
  <c r="AA3527" i="8"/>
  <c r="AC3527" i="8"/>
  <c r="H3528" i="8"/>
  <c r="I3528" i="8"/>
  <c r="J3528" i="8"/>
  <c r="K3528" i="8"/>
  <c r="L3528" i="8"/>
  <c r="M3528" i="8"/>
  <c r="P3528" i="8" s="1"/>
  <c r="N3528" i="8"/>
  <c r="O3528" i="8"/>
  <c r="Y3528" i="8"/>
  <c r="Z3528" i="8"/>
  <c r="BD3528" i="8" s="1"/>
  <c r="AA3528" i="8"/>
  <c r="AC3528" i="8" s="1"/>
  <c r="H3529" i="8"/>
  <c r="I3529" i="8"/>
  <c r="J3529" i="8"/>
  <c r="K3529" i="8"/>
  <c r="L3529" i="8"/>
  <c r="M3529" i="8"/>
  <c r="P3529" i="8" s="1"/>
  <c r="N3529" i="8"/>
  <c r="O3529" i="8"/>
  <c r="Y3529" i="8"/>
  <c r="Z3529" i="8"/>
  <c r="BD3529" i="8" s="1"/>
  <c r="AA3529" i="8"/>
  <c r="AC3529" i="8" s="1"/>
  <c r="H3530" i="8"/>
  <c r="I3530" i="8"/>
  <c r="J3530" i="8"/>
  <c r="K3530" i="8"/>
  <c r="L3530" i="8"/>
  <c r="M3530" i="8"/>
  <c r="P3530" i="8" s="1"/>
  <c r="N3530" i="8"/>
  <c r="O3530" i="8"/>
  <c r="Y3530" i="8"/>
  <c r="Z3530" i="8"/>
  <c r="BD3530" i="8" s="1"/>
  <c r="AA3530" i="8"/>
  <c r="AC3530" i="8" s="1"/>
  <c r="H3531" i="8"/>
  <c r="I3531" i="8"/>
  <c r="J3531" i="8"/>
  <c r="K3531" i="8"/>
  <c r="L3531" i="8"/>
  <c r="M3531" i="8"/>
  <c r="P3531" i="8" s="1"/>
  <c r="N3531" i="8"/>
  <c r="O3531" i="8"/>
  <c r="Y3531" i="8"/>
  <c r="Z3531" i="8"/>
  <c r="BD3531" i="8" s="1"/>
  <c r="AA3531" i="8"/>
  <c r="AC3531" i="8" s="1"/>
  <c r="H3532" i="8"/>
  <c r="I3532" i="8"/>
  <c r="J3532" i="8"/>
  <c r="K3532" i="8"/>
  <c r="L3532" i="8"/>
  <c r="M3532" i="8"/>
  <c r="N3532" i="8"/>
  <c r="O3532" i="8"/>
  <c r="P3532" i="8"/>
  <c r="Y3532" i="8"/>
  <c r="Z3532" i="8"/>
  <c r="BD3532" i="8" s="1"/>
  <c r="AA3532" i="8"/>
  <c r="AC3532" i="8" s="1"/>
  <c r="H3533" i="8"/>
  <c r="I3533" i="8"/>
  <c r="J3533" i="8"/>
  <c r="K3533" i="8"/>
  <c r="L3533" i="8"/>
  <c r="M3533" i="8"/>
  <c r="N3533" i="8"/>
  <c r="O3533" i="8"/>
  <c r="P3533" i="8"/>
  <c r="Y3533" i="8"/>
  <c r="Z3533" i="8"/>
  <c r="BD3533" i="8" s="1"/>
  <c r="AA3533" i="8"/>
  <c r="AC3533" i="8" s="1"/>
  <c r="H3534" i="8"/>
  <c r="I3534" i="8"/>
  <c r="J3534" i="8"/>
  <c r="K3534" i="8"/>
  <c r="L3534" i="8"/>
  <c r="M3534" i="8"/>
  <c r="P3534" i="8" s="1"/>
  <c r="N3534" i="8"/>
  <c r="O3534" i="8"/>
  <c r="Y3534" i="8"/>
  <c r="Z3534" i="8"/>
  <c r="BD3534" i="8" s="1"/>
  <c r="AA3534" i="8"/>
  <c r="AC3534" i="8" s="1"/>
  <c r="H3535" i="8"/>
  <c r="I3535" i="8"/>
  <c r="J3535" i="8"/>
  <c r="K3535" i="8"/>
  <c r="L3535" i="8"/>
  <c r="M3535" i="8"/>
  <c r="N3535" i="8"/>
  <c r="O3535" i="8"/>
  <c r="P3535" i="8"/>
  <c r="Y3535" i="8"/>
  <c r="Z3535" i="8"/>
  <c r="BD3535" i="8" s="1"/>
  <c r="AA3535" i="8"/>
  <c r="AC3535" i="8" s="1"/>
  <c r="H3536" i="8"/>
  <c r="I3536" i="8"/>
  <c r="J3536" i="8"/>
  <c r="K3536" i="8"/>
  <c r="L3536" i="8"/>
  <c r="M3536" i="8"/>
  <c r="P3536" i="8" s="1"/>
  <c r="N3536" i="8"/>
  <c r="O3536" i="8"/>
  <c r="Y3536" i="8"/>
  <c r="Z3536" i="8"/>
  <c r="BD3536" i="8" s="1"/>
  <c r="AA3536" i="8"/>
  <c r="AC3536" i="8" s="1"/>
  <c r="H3537" i="8"/>
  <c r="I3537" i="8"/>
  <c r="J3537" i="8"/>
  <c r="K3537" i="8"/>
  <c r="L3537" i="8"/>
  <c r="M3537" i="8"/>
  <c r="N3537" i="8"/>
  <c r="O3537" i="8"/>
  <c r="P3537" i="8"/>
  <c r="Y3537" i="8"/>
  <c r="Z3537" i="8"/>
  <c r="BD3537" i="8" s="1"/>
  <c r="AA3537" i="8"/>
  <c r="AC3537" i="8" s="1"/>
  <c r="H3538" i="8"/>
  <c r="I3538" i="8"/>
  <c r="J3538" i="8"/>
  <c r="K3538" i="8"/>
  <c r="L3538" i="8"/>
  <c r="M3538" i="8"/>
  <c r="P3538" i="8" s="1"/>
  <c r="N3538" i="8"/>
  <c r="O3538" i="8"/>
  <c r="Y3538" i="8"/>
  <c r="Z3538" i="8"/>
  <c r="BD3538" i="8" s="1"/>
  <c r="AA3538" i="8"/>
  <c r="AC3538" i="8"/>
  <c r="H3539" i="8"/>
  <c r="I3539" i="8"/>
  <c r="J3539" i="8"/>
  <c r="K3539" i="8"/>
  <c r="L3539" i="8"/>
  <c r="M3539" i="8"/>
  <c r="N3539" i="8"/>
  <c r="O3539" i="8"/>
  <c r="P3539" i="8"/>
  <c r="Y3539" i="8"/>
  <c r="Z3539" i="8"/>
  <c r="BD3539" i="8" s="1"/>
  <c r="AA3539" i="8"/>
  <c r="AC3539" i="8" s="1"/>
  <c r="H3540" i="8"/>
  <c r="I3540" i="8"/>
  <c r="J3540" i="8"/>
  <c r="K3540" i="8"/>
  <c r="L3540" i="8"/>
  <c r="M3540" i="8"/>
  <c r="N3540" i="8"/>
  <c r="O3540" i="8"/>
  <c r="P3540" i="8"/>
  <c r="Y3540" i="8"/>
  <c r="Z3540" i="8"/>
  <c r="BD3540" i="8" s="1"/>
  <c r="AA3540" i="8"/>
  <c r="AC3540" i="8" s="1"/>
  <c r="H3541" i="8"/>
  <c r="I3541" i="8"/>
  <c r="J3541" i="8"/>
  <c r="K3541" i="8"/>
  <c r="L3541" i="8"/>
  <c r="M3541" i="8"/>
  <c r="P3541" i="8" s="1"/>
  <c r="N3541" i="8"/>
  <c r="O3541" i="8"/>
  <c r="Y3541" i="8"/>
  <c r="Z3541" i="8"/>
  <c r="BD3541" i="8" s="1"/>
  <c r="AA3541" i="8"/>
  <c r="AC3541" i="8" s="1"/>
  <c r="H3542" i="8"/>
  <c r="I3542" i="8"/>
  <c r="J3542" i="8"/>
  <c r="K3542" i="8"/>
  <c r="L3542" i="8"/>
  <c r="M3542" i="8"/>
  <c r="P3542" i="8" s="1"/>
  <c r="N3542" i="8"/>
  <c r="O3542" i="8"/>
  <c r="Y3542" i="8"/>
  <c r="Z3542" i="8"/>
  <c r="BD3542" i="8" s="1"/>
  <c r="AA3542" i="8"/>
  <c r="AC3542" i="8" s="1"/>
  <c r="H3543" i="8"/>
  <c r="I3543" i="8"/>
  <c r="J3543" i="8"/>
  <c r="K3543" i="8"/>
  <c r="L3543" i="8"/>
  <c r="M3543" i="8"/>
  <c r="P3543" i="8" s="1"/>
  <c r="N3543" i="8"/>
  <c r="O3543" i="8"/>
  <c r="Y3543" i="8"/>
  <c r="Z3543" i="8"/>
  <c r="BD3543" i="8" s="1"/>
  <c r="AA3543" i="8"/>
  <c r="AC3543" i="8" s="1"/>
  <c r="H3544" i="8"/>
  <c r="I3544" i="8"/>
  <c r="J3544" i="8"/>
  <c r="K3544" i="8"/>
  <c r="L3544" i="8"/>
  <c r="M3544" i="8"/>
  <c r="P3544" i="8" s="1"/>
  <c r="N3544" i="8"/>
  <c r="O3544" i="8"/>
  <c r="Y3544" i="8"/>
  <c r="Z3544" i="8"/>
  <c r="BD3544" i="8" s="1"/>
  <c r="AA3544" i="8"/>
  <c r="AC3544" i="8" s="1"/>
  <c r="H3545" i="8"/>
  <c r="I3545" i="8"/>
  <c r="J3545" i="8"/>
  <c r="K3545" i="8"/>
  <c r="L3545" i="8"/>
  <c r="M3545" i="8"/>
  <c r="P3545" i="8" s="1"/>
  <c r="N3545" i="8"/>
  <c r="O3545" i="8"/>
  <c r="Y3545" i="8"/>
  <c r="Z3545" i="8"/>
  <c r="BD3545" i="8" s="1"/>
  <c r="AA3545" i="8"/>
  <c r="AC3545" i="8" s="1"/>
  <c r="H3546" i="8"/>
  <c r="I3546" i="8"/>
  <c r="J3546" i="8"/>
  <c r="K3546" i="8"/>
  <c r="L3546" i="8"/>
  <c r="M3546" i="8"/>
  <c r="P3546" i="8" s="1"/>
  <c r="N3546" i="8"/>
  <c r="O3546" i="8"/>
  <c r="Y3546" i="8"/>
  <c r="Z3546" i="8"/>
  <c r="BD3546" i="8" s="1"/>
  <c r="AA3546" i="8"/>
  <c r="AC3546" i="8" s="1"/>
  <c r="H3547" i="8"/>
  <c r="I3547" i="8"/>
  <c r="J3547" i="8"/>
  <c r="K3547" i="8"/>
  <c r="L3547" i="8"/>
  <c r="M3547" i="8"/>
  <c r="N3547" i="8"/>
  <c r="O3547" i="8"/>
  <c r="P3547" i="8"/>
  <c r="Y3547" i="8"/>
  <c r="Z3547" i="8"/>
  <c r="BD3547" i="8" s="1"/>
  <c r="AA3547" i="8"/>
  <c r="AC3547" i="8" s="1"/>
  <c r="H3548" i="8"/>
  <c r="I3548" i="8"/>
  <c r="J3548" i="8"/>
  <c r="K3548" i="8"/>
  <c r="L3548" i="8"/>
  <c r="M3548" i="8"/>
  <c r="P3548" i="8" s="1"/>
  <c r="N3548" i="8"/>
  <c r="O3548" i="8"/>
  <c r="Y3548" i="8"/>
  <c r="Z3548" i="8"/>
  <c r="BD3548" i="8" s="1"/>
  <c r="AA3548" i="8"/>
  <c r="AC3548" i="8" s="1"/>
  <c r="H3549" i="8"/>
  <c r="I3549" i="8"/>
  <c r="J3549" i="8"/>
  <c r="K3549" i="8"/>
  <c r="L3549" i="8"/>
  <c r="M3549" i="8"/>
  <c r="P3549" i="8" s="1"/>
  <c r="N3549" i="8"/>
  <c r="O3549" i="8"/>
  <c r="Y3549" i="8"/>
  <c r="Z3549" i="8"/>
  <c r="BD3549" i="8" s="1"/>
  <c r="AA3549" i="8"/>
  <c r="AC3549" i="8" s="1"/>
  <c r="H3550" i="8"/>
  <c r="I3550" i="8"/>
  <c r="J3550" i="8"/>
  <c r="K3550" i="8"/>
  <c r="L3550" i="8"/>
  <c r="M3550" i="8"/>
  <c r="P3550" i="8" s="1"/>
  <c r="N3550" i="8"/>
  <c r="O3550" i="8"/>
  <c r="Y3550" i="8"/>
  <c r="Z3550" i="8"/>
  <c r="BD3550" i="8" s="1"/>
  <c r="AA3550" i="8"/>
  <c r="AC3550" i="8"/>
  <c r="H3551" i="8"/>
  <c r="I3551" i="8"/>
  <c r="J3551" i="8"/>
  <c r="K3551" i="8"/>
  <c r="L3551" i="8"/>
  <c r="M3551" i="8"/>
  <c r="N3551" i="8"/>
  <c r="O3551" i="8"/>
  <c r="P3551" i="8"/>
  <c r="Y3551" i="8"/>
  <c r="Z3551" i="8"/>
  <c r="BD3551" i="8" s="1"/>
  <c r="AA3551" i="8"/>
  <c r="AC3551" i="8" s="1"/>
  <c r="H3552" i="8"/>
  <c r="I3552" i="8"/>
  <c r="J3552" i="8"/>
  <c r="K3552" i="8"/>
  <c r="L3552" i="8"/>
  <c r="M3552" i="8"/>
  <c r="P3552" i="8" s="1"/>
  <c r="N3552" i="8"/>
  <c r="O3552" i="8"/>
  <c r="Y3552" i="8"/>
  <c r="Z3552" i="8"/>
  <c r="BD3552" i="8" s="1"/>
  <c r="AA3552" i="8"/>
  <c r="AC3552" i="8" s="1"/>
  <c r="H3553" i="8"/>
  <c r="I3553" i="8"/>
  <c r="J3553" i="8"/>
  <c r="K3553" i="8"/>
  <c r="L3553" i="8"/>
  <c r="M3553" i="8"/>
  <c r="P3553" i="8" s="1"/>
  <c r="N3553" i="8"/>
  <c r="O3553" i="8"/>
  <c r="Y3553" i="8"/>
  <c r="Z3553" i="8"/>
  <c r="BD3553" i="8" s="1"/>
  <c r="AA3553" i="8"/>
  <c r="AC3553" i="8"/>
  <c r="H3554" i="8"/>
  <c r="I3554" i="8"/>
  <c r="J3554" i="8"/>
  <c r="K3554" i="8"/>
  <c r="L3554" i="8"/>
  <c r="M3554" i="8"/>
  <c r="P3554" i="8" s="1"/>
  <c r="N3554" i="8"/>
  <c r="O3554" i="8"/>
  <c r="Y3554" i="8"/>
  <c r="Z3554" i="8"/>
  <c r="BD3554" i="8" s="1"/>
  <c r="AA3554" i="8"/>
  <c r="AC3554" i="8" s="1"/>
  <c r="H3555" i="8"/>
  <c r="I3555" i="8"/>
  <c r="J3555" i="8"/>
  <c r="K3555" i="8"/>
  <c r="L3555" i="8"/>
  <c r="M3555" i="8"/>
  <c r="P3555" i="8" s="1"/>
  <c r="N3555" i="8"/>
  <c r="O3555" i="8"/>
  <c r="Y3555" i="8"/>
  <c r="Z3555" i="8"/>
  <c r="BD3555" i="8" s="1"/>
  <c r="AA3555" i="8"/>
  <c r="AC3555" i="8" s="1"/>
  <c r="H3556" i="8"/>
  <c r="I3556" i="8"/>
  <c r="J3556" i="8"/>
  <c r="K3556" i="8"/>
  <c r="L3556" i="8"/>
  <c r="M3556" i="8"/>
  <c r="P3556" i="8" s="1"/>
  <c r="N3556" i="8"/>
  <c r="O3556" i="8"/>
  <c r="Y3556" i="8"/>
  <c r="Z3556" i="8"/>
  <c r="BD3556" i="8" s="1"/>
  <c r="AA3556" i="8"/>
  <c r="AC3556" i="8" s="1"/>
  <c r="H3557" i="8"/>
  <c r="I3557" i="8"/>
  <c r="J3557" i="8"/>
  <c r="K3557" i="8"/>
  <c r="L3557" i="8"/>
  <c r="M3557" i="8"/>
  <c r="P3557" i="8" s="1"/>
  <c r="N3557" i="8"/>
  <c r="O3557" i="8"/>
  <c r="Y3557" i="8"/>
  <c r="Z3557" i="8"/>
  <c r="BD3557" i="8" s="1"/>
  <c r="AA3557" i="8"/>
  <c r="AC3557" i="8" s="1"/>
  <c r="H3558" i="8"/>
  <c r="I3558" i="8"/>
  <c r="J3558" i="8"/>
  <c r="K3558" i="8"/>
  <c r="L3558" i="8"/>
  <c r="M3558" i="8"/>
  <c r="P3558" i="8" s="1"/>
  <c r="N3558" i="8"/>
  <c r="O3558" i="8"/>
  <c r="Y3558" i="8"/>
  <c r="Z3558" i="8"/>
  <c r="BD3558" i="8" s="1"/>
  <c r="AA3558" i="8"/>
  <c r="AC3558" i="8" s="1"/>
  <c r="H3559" i="8"/>
  <c r="I3559" i="8"/>
  <c r="J3559" i="8"/>
  <c r="K3559" i="8"/>
  <c r="L3559" i="8"/>
  <c r="M3559" i="8"/>
  <c r="N3559" i="8"/>
  <c r="O3559" i="8"/>
  <c r="P3559" i="8"/>
  <c r="Y3559" i="8"/>
  <c r="Z3559" i="8"/>
  <c r="BD3559" i="8" s="1"/>
  <c r="AA3559" i="8"/>
  <c r="AC3559" i="8" s="1"/>
  <c r="H3560" i="8"/>
  <c r="I3560" i="8"/>
  <c r="J3560" i="8"/>
  <c r="K3560" i="8"/>
  <c r="L3560" i="8"/>
  <c r="M3560" i="8"/>
  <c r="P3560" i="8" s="1"/>
  <c r="N3560" i="8"/>
  <c r="O3560" i="8"/>
  <c r="Y3560" i="8"/>
  <c r="Z3560" i="8"/>
  <c r="BD3560" i="8" s="1"/>
  <c r="AA3560" i="8"/>
  <c r="AC3560" i="8"/>
  <c r="H3561" i="8"/>
  <c r="I3561" i="8"/>
  <c r="J3561" i="8"/>
  <c r="K3561" i="8"/>
  <c r="L3561" i="8"/>
  <c r="M3561" i="8"/>
  <c r="N3561" i="8"/>
  <c r="O3561" i="8"/>
  <c r="P3561" i="8"/>
  <c r="Y3561" i="8"/>
  <c r="Z3561" i="8"/>
  <c r="BD3561" i="8" s="1"/>
  <c r="AA3561" i="8"/>
  <c r="AC3561" i="8"/>
  <c r="H3562" i="8"/>
  <c r="I3562" i="8"/>
  <c r="J3562" i="8"/>
  <c r="K3562" i="8"/>
  <c r="L3562" i="8"/>
  <c r="M3562" i="8"/>
  <c r="P3562" i="8" s="1"/>
  <c r="N3562" i="8"/>
  <c r="O3562" i="8"/>
  <c r="Y3562" i="8"/>
  <c r="Z3562" i="8"/>
  <c r="BD3562" i="8" s="1"/>
  <c r="AA3562" i="8"/>
  <c r="AC3562" i="8" s="1"/>
  <c r="H3563" i="8"/>
  <c r="I3563" i="8"/>
  <c r="J3563" i="8"/>
  <c r="K3563" i="8"/>
  <c r="L3563" i="8"/>
  <c r="M3563" i="8"/>
  <c r="P3563" i="8" s="1"/>
  <c r="N3563" i="8"/>
  <c r="O3563" i="8"/>
  <c r="Y3563" i="8"/>
  <c r="Z3563" i="8"/>
  <c r="BD3563" i="8" s="1"/>
  <c r="AA3563" i="8"/>
  <c r="AC3563" i="8" s="1"/>
  <c r="H3564" i="8"/>
  <c r="I3564" i="8"/>
  <c r="J3564" i="8"/>
  <c r="K3564" i="8"/>
  <c r="L3564" i="8"/>
  <c r="M3564" i="8"/>
  <c r="P3564" i="8" s="1"/>
  <c r="N3564" i="8"/>
  <c r="O3564" i="8"/>
  <c r="Y3564" i="8"/>
  <c r="Z3564" i="8"/>
  <c r="BD3564" i="8" s="1"/>
  <c r="AA3564" i="8"/>
  <c r="AC3564" i="8"/>
  <c r="H3565" i="8"/>
  <c r="I3565" i="8"/>
  <c r="J3565" i="8"/>
  <c r="K3565" i="8"/>
  <c r="L3565" i="8"/>
  <c r="M3565" i="8"/>
  <c r="N3565" i="8"/>
  <c r="O3565" i="8"/>
  <c r="P3565" i="8"/>
  <c r="Y3565" i="8"/>
  <c r="Z3565" i="8"/>
  <c r="BD3565" i="8" s="1"/>
  <c r="AA3565" i="8"/>
  <c r="AC3565" i="8" s="1"/>
  <c r="H3566" i="8"/>
  <c r="I3566" i="8"/>
  <c r="J3566" i="8"/>
  <c r="K3566" i="8"/>
  <c r="L3566" i="8"/>
  <c r="M3566" i="8"/>
  <c r="N3566" i="8"/>
  <c r="O3566" i="8"/>
  <c r="P3566" i="8"/>
  <c r="Y3566" i="8"/>
  <c r="Z3566" i="8"/>
  <c r="BD3566" i="8" s="1"/>
  <c r="AA3566" i="8"/>
  <c r="AC3566" i="8" s="1"/>
  <c r="H3567" i="8"/>
  <c r="I3567" i="8"/>
  <c r="J3567" i="8"/>
  <c r="K3567" i="8"/>
  <c r="L3567" i="8"/>
  <c r="M3567" i="8"/>
  <c r="P3567" i="8" s="1"/>
  <c r="N3567" i="8"/>
  <c r="O3567" i="8"/>
  <c r="Y3567" i="8"/>
  <c r="Z3567" i="8"/>
  <c r="BD3567" i="8" s="1"/>
  <c r="AA3567" i="8"/>
  <c r="AC3567" i="8" s="1"/>
  <c r="H3568" i="8"/>
  <c r="I3568" i="8"/>
  <c r="J3568" i="8"/>
  <c r="K3568" i="8"/>
  <c r="L3568" i="8"/>
  <c r="M3568" i="8"/>
  <c r="N3568" i="8"/>
  <c r="O3568" i="8"/>
  <c r="P3568" i="8"/>
  <c r="Y3568" i="8"/>
  <c r="Z3568" i="8"/>
  <c r="BD3568" i="8" s="1"/>
  <c r="AA3568" i="8"/>
  <c r="AC3568" i="8" s="1"/>
  <c r="H3569" i="8"/>
  <c r="I3569" i="8"/>
  <c r="J3569" i="8"/>
  <c r="K3569" i="8"/>
  <c r="L3569" i="8"/>
  <c r="M3569" i="8"/>
  <c r="P3569" i="8" s="1"/>
  <c r="N3569" i="8"/>
  <c r="O3569" i="8"/>
  <c r="Y3569" i="8"/>
  <c r="Z3569" i="8"/>
  <c r="BD3569" i="8" s="1"/>
  <c r="AA3569" i="8"/>
  <c r="AC3569" i="8" s="1"/>
  <c r="H3570" i="8"/>
  <c r="I3570" i="8"/>
  <c r="J3570" i="8"/>
  <c r="K3570" i="8"/>
  <c r="L3570" i="8"/>
  <c r="M3570" i="8"/>
  <c r="N3570" i="8"/>
  <c r="O3570" i="8"/>
  <c r="P3570" i="8"/>
  <c r="Y3570" i="8"/>
  <c r="Z3570" i="8"/>
  <c r="BD3570" i="8" s="1"/>
  <c r="AA3570" i="8"/>
  <c r="AC3570" i="8" s="1"/>
  <c r="H3571" i="8"/>
  <c r="I3571" i="8"/>
  <c r="J3571" i="8"/>
  <c r="K3571" i="8"/>
  <c r="L3571" i="8"/>
  <c r="M3571" i="8"/>
  <c r="P3571" i="8" s="1"/>
  <c r="N3571" i="8"/>
  <c r="O3571" i="8"/>
  <c r="Y3571" i="8"/>
  <c r="Z3571" i="8"/>
  <c r="BD3571" i="8" s="1"/>
  <c r="AA3571" i="8"/>
  <c r="AC3571" i="8"/>
  <c r="H3572" i="8"/>
  <c r="I3572" i="8"/>
  <c r="J3572" i="8"/>
  <c r="K3572" i="8"/>
  <c r="L3572" i="8"/>
  <c r="M3572" i="8"/>
  <c r="P3572" i="8" s="1"/>
  <c r="N3572" i="8"/>
  <c r="O3572" i="8"/>
  <c r="Y3572" i="8"/>
  <c r="Z3572" i="8"/>
  <c r="BD3572" i="8" s="1"/>
  <c r="AA3572" i="8"/>
  <c r="AC3572" i="8" s="1"/>
  <c r="H3573" i="8"/>
  <c r="I3573" i="8"/>
  <c r="J3573" i="8"/>
  <c r="K3573" i="8"/>
  <c r="L3573" i="8"/>
  <c r="M3573" i="8"/>
  <c r="P3573" i="8" s="1"/>
  <c r="N3573" i="8"/>
  <c r="O3573" i="8"/>
  <c r="Y3573" i="8"/>
  <c r="Z3573" i="8"/>
  <c r="BD3573" i="8" s="1"/>
  <c r="AA3573" i="8"/>
  <c r="AC3573" i="8" s="1"/>
  <c r="H3574" i="8"/>
  <c r="I3574" i="8"/>
  <c r="J3574" i="8"/>
  <c r="K3574" i="8"/>
  <c r="L3574" i="8"/>
  <c r="M3574" i="8"/>
  <c r="P3574" i="8" s="1"/>
  <c r="N3574" i="8"/>
  <c r="O3574" i="8"/>
  <c r="Y3574" i="8"/>
  <c r="Z3574" i="8"/>
  <c r="BD3574" i="8" s="1"/>
  <c r="AA3574" i="8"/>
  <c r="AC3574" i="8" s="1"/>
  <c r="H3575" i="8"/>
  <c r="I3575" i="8"/>
  <c r="J3575" i="8"/>
  <c r="K3575" i="8"/>
  <c r="L3575" i="8"/>
  <c r="M3575" i="8"/>
  <c r="P3575" i="8" s="1"/>
  <c r="N3575" i="8"/>
  <c r="O3575" i="8"/>
  <c r="Y3575" i="8"/>
  <c r="Z3575" i="8"/>
  <c r="BD3575" i="8" s="1"/>
  <c r="AA3575" i="8"/>
  <c r="AC3575" i="8"/>
  <c r="H3576" i="8"/>
  <c r="I3576" i="8"/>
  <c r="J3576" i="8"/>
  <c r="K3576" i="8"/>
  <c r="L3576" i="8"/>
  <c r="M3576" i="8"/>
  <c r="P3576" i="8" s="1"/>
  <c r="N3576" i="8"/>
  <c r="O3576" i="8"/>
  <c r="Y3576" i="8"/>
  <c r="Z3576" i="8"/>
  <c r="BD3576" i="8" s="1"/>
  <c r="AA3576" i="8"/>
  <c r="AC3576" i="8"/>
  <c r="H3577" i="8"/>
  <c r="I3577" i="8"/>
  <c r="J3577" i="8"/>
  <c r="K3577" i="8"/>
  <c r="L3577" i="8"/>
  <c r="M3577" i="8"/>
  <c r="P3577" i="8" s="1"/>
  <c r="N3577" i="8"/>
  <c r="O3577" i="8"/>
  <c r="Y3577" i="8"/>
  <c r="Z3577" i="8"/>
  <c r="BD3577" i="8" s="1"/>
  <c r="AA3577" i="8"/>
  <c r="AC3577" i="8"/>
  <c r="H3578" i="8"/>
  <c r="I3578" i="8"/>
  <c r="J3578" i="8"/>
  <c r="K3578" i="8"/>
  <c r="L3578" i="8"/>
  <c r="M3578" i="8"/>
  <c r="P3578" i="8" s="1"/>
  <c r="N3578" i="8"/>
  <c r="O3578" i="8"/>
  <c r="Y3578" i="8"/>
  <c r="Z3578" i="8"/>
  <c r="BD3578" i="8" s="1"/>
  <c r="AA3578" i="8"/>
  <c r="AC3578" i="8"/>
  <c r="H3579" i="8"/>
  <c r="I3579" i="8"/>
  <c r="J3579" i="8"/>
  <c r="K3579" i="8"/>
  <c r="L3579" i="8"/>
  <c r="M3579" i="8"/>
  <c r="P3579" i="8" s="1"/>
  <c r="N3579" i="8"/>
  <c r="O3579" i="8"/>
  <c r="Y3579" i="8"/>
  <c r="Z3579" i="8"/>
  <c r="BD3579" i="8" s="1"/>
  <c r="AA3579" i="8"/>
  <c r="AC3579" i="8"/>
  <c r="H3580" i="8"/>
  <c r="I3580" i="8"/>
  <c r="J3580" i="8"/>
  <c r="K3580" i="8"/>
  <c r="L3580" i="8"/>
  <c r="M3580" i="8"/>
  <c r="P3580" i="8" s="1"/>
  <c r="N3580" i="8"/>
  <c r="O3580" i="8"/>
  <c r="Y3580" i="8"/>
  <c r="Z3580" i="8"/>
  <c r="BD3580" i="8" s="1"/>
  <c r="AA3580" i="8"/>
  <c r="AC3580" i="8" s="1"/>
  <c r="H3581" i="8"/>
  <c r="I3581" i="8"/>
  <c r="J3581" i="8"/>
  <c r="K3581" i="8"/>
  <c r="L3581" i="8"/>
  <c r="M3581" i="8"/>
  <c r="P3581" i="8" s="1"/>
  <c r="N3581" i="8"/>
  <c r="O3581" i="8"/>
  <c r="Y3581" i="8"/>
  <c r="Z3581" i="8"/>
  <c r="BD3581" i="8" s="1"/>
  <c r="AA3581" i="8"/>
  <c r="AC3581" i="8"/>
  <c r="H3582" i="8"/>
  <c r="I3582" i="8"/>
  <c r="J3582" i="8"/>
  <c r="K3582" i="8"/>
  <c r="L3582" i="8"/>
  <c r="M3582" i="8"/>
  <c r="P3582" i="8" s="1"/>
  <c r="N3582" i="8"/>
  <c r="O3582" i="8"/>
  <c r="Y3582" i="8"/>
  <c r="Z3582" i="8"/>
  <c r="BD3582" i="8" s="1"/>
  <c r="AA3582" i="8"/>
  <c r="AC3582" i="8"/>
  <c r="H3583" i="8"/>
  <c r="I3583" i="8"/>
  <c r="J3583" i="8"/>
  <c r="K3583" i="8"/>
  <c r="L3583" i="8"/>
  <c r="M3583" i="8"/>
  <c r="P3583" i="8" s="1"/>
  <c r="N3583" i="8"/>
  <c r="O3583" i="8"/>
  <c r="Y3583" i="8"/>
  <c r="Z3583" i="8"/>
  <c r="BD3583" i="8" s="1"/>
  <c r="AA3583" i="8"/>
  <c r="AC3583" i="8" s="1"/>
  <c r="H3584" i="8"/>
  <c r="I3584" i="8"/>
  <c r="J3584" i="8"/>
  <c r="K3584" i="8"/>
  <c r="L3584" i="8"/>
  <c r="M3584" i="8"/>
  <c r="P3584" i="8" s="1"/>
  <c r="N3584" i="8"/>
  <c r="O3584" i="8"/>
  <c r="Y3584" i="8"/>
  <c r="Z3584" i="8"/>
  <c r="BD3584" i="8" s="1"/>
  <c r="AA3584" i="8"/>
  <c r="AC3584" i="8"/>
  <c r="H3585" i="8"/>
  <c r="I3585" i="8"/>
  <c r="J3585" i="8"/>
  <c r="K3585" i="8"/>
  <c r="L3585" i="8"/>
  <c r="M3585" i="8"/>
  <c r="P3585" i="8" s="1"/>
  <c r="N3585" i="8"/>
  <c r="O3585" i="8"/>
  <c r="Y3585" i="8"/>
  <c r="Z3585" i="8"/>
  <c r="BD3585" i="8" s="1"/>
  <c r="AA3585" i="8"/>
  <c r="AC3585" i="8"/>
  <c r="H3586" i="8"/>
  <c r="I3586" i="8"/>
  <c r="J3586" i="8"/>
  <c r="K3586" i="8"/>
  <c r="L3586" i="8"/>
  <c r="M3586" i="8"/>
  <c r="N3586" i="8"/>
  <c r="O3586" i="8"/>
  <c r="P3586" i="8"/>
  <c r="Y3586" i="8"/>
  <c r="Z3586" i="8"/>
  <c r="BD3586" i="8" s="1"/>
  <c r="AA3586" i="8"/>
  <c r="AC3586" i="8" s="1"/>
  <c r="H3587" i="8"/>
  <c r="I3587" i="8"/>
  <c r="J3587" i="8"/>
  <c r="K3587" i="8"/>
  <c r="L3587" i="8"/>
  <c r="M3587" i="8"/>
  <c r="P3587" i="8" s="1"/>
  <c r="N3587" i="8"/>
  <c r="O3587" i="8"/>
  <c r="Y3587" i="8"/>
  <c r="Z3587" i="8"/>
  <c r="BD3587" i="8" s="1"/>
  <c r="AA3587" i="8"/>
  <c r="AC3587" i="8" s="1"/>
  <c r="H3588" i="8"/>
  <c r="I3588" i="8"/>
  <c r="J3588" i="8"/>
  <c r="K3588" i="8"/>
  <c r="L3588" i="8"/>
  <c r="M3588" i="8"/>
  <c r="P3588" i="8" s="1"/>
  <c r="N3588" i="8"/>
  <c r="O3588" i="8"/>
  <c r="Y3588" i="8"/>
  <c r="Z3588" i="8"/>
  <c r="BD3588" i="8" s="1"/>
  <c r="AA3588" i="8"/>
  <c r="AC3588" i="8" s="1"/>
  <c r="H3589" i="8"/>
  <c r="I3589" i="8"/>
  <c r="J3589" i="8"/>
  <c r="K3589" i="8"/>
  <c r="L3589" i="8"/>
  <c r="M3589" i="8"/>
  <c r="N3589" i="8"/>
  <c r="O3589" i="8"/>
  <c r="P3589" i="8"/>
  <c r="Y3589" i="8"/>
  <c r="Z3589" i="8"/>
  <c r="BD3589" i="8" s="1"/>
  <c r="AA3589" i="8"/>
  <c r="AC3589" i="8"/>
  <c r="H3590" i="8"/>
  <c r="I3590" i="8"/>
  <c r="J3590" i="8"/>
  <c r="K3590" i="8"/>
  <c r="L3590" i="8"/>
  <c r="M3590" i="8"/>
  <c r="P3590" i="8" s="1"/>
  <c r="N3590" i="8"/>
  <c r="O3590" i="8"/>
  <c r="Y3590" i="8"/>
  <c r="Z3590" i="8"/>
  <c r="BD3590" i="8" s="1"/>
  <c r="AA3590" i="8"/>
  <c r="AC3590" i="8" s="1"/>
  <c r="H3591" i="8"/>
  <c r="I3591" i="8"/>
  <c r="J3591" i="8"/>
  <c r="K3591" i="8"/>
  <c r="L3591" i="8"/>
  <c r="M3591" i="8"/>
  <c r="N3591" i="8"/>
  <c r="O3591" i="8"/>
  <c r="P3591" i="8"/>
  <c r="Y3591" i="8"/>
  <c r="Z3591" i="8"/>
  <c r="BD3591" i="8" s="1"/>
  <c r="AA3591" i="8"/>
  <c r="AC3591" i="8"/>
  <c r="H3592" i="8"/>
  <c r="I3592" i="8"/>
  <c r="J3592" i="8"/>
  <c r="K3592" i="8"/>
  <c r="L3592" i="8"/>
  <c r="M3592" i="8"/>
  <c r="P3592" i="8" s="1"/>
  <c r="N3592" i="8"/>
  <c r="O3592" i="8"/>
  <c r="Y3592" i="8"/>
  <c r="Z3592" i="8"/>
  <c r="BD3592" i="8" s="1"/>
  <c r="AA3592" i="8"/>
  <c r="AC3592" i="8" s="1"/>
  <c r="H3593" i="8"/>
  <c r="I3593" i="8"/>
  <c r="J3593" i="8"/>
  <c r="K3593" i="8"/>
  <c r="L3593" i="8"/>
  <c r="M3593" i="8"/>
  <c r="P3593" i="8" s="1"/>
  <c r="N3593" i="8"/>
  <c r="O3593" i="8"/>
  <c r="Y3593" i="8"/>
  <c r="Z3593" i="8"/>
  <c r="BD3593" i="8" s="1"/>
  <c r="AA3593" i="8"/>
  <c r="AC3593" i="8" s="1"/>
  <c r="H3594" i="8"/>
  <c r="I3594" i="8"/>
  <c r="J3594" i="8"/>
  <c r="K3594" i="8"/>
  <c r="L3594" i="8"/>
  <c r="M3594" i="8"/>
  <c r="P3594" i="8" s="1"/>
  <c r="N3594" i="8"/>
  <c r="O3594" i="8"/>
  <c r="Y3594" i="8"/>
  <c r="Z3594" i="8"/>
  <c r="BD3594" i="8" s="1"/>
  <c r="AA3594" i="8"/>
  <c r="AC3594" i="8" s="1"/>
  <c r="H3595" i="8"/>
  <c r="I3595" i="8"/>
  <c r="J3595" i="8"/>
  <c r="K3595" i="8"/>
  <c r="L3595" i="8"/>
  <c r="M3595" i="8"/>
  <c r="P3595" i="8" s="1"/>
  <c r="N3595" i="8"/>
  <c r="O3595" i="8"/>
  <c r="Y3595" i="8"/>
  <c r="Z3595" i="8"/>
  <c r="BD3595" i="8" s="1"/>
  <c r="AA3595" i="8"/>
  <c r="AC3595" i="8" s="1"/>
  <c r="H3596" i="8"/>
  <c r="I3596" i="8"/>
  <c r="J3596" i="8"/>
  <c r="K3596" i="8"/>
  <c r="L3596" i="8"/>
  <c r="M3596" i="8"/>
  <c r="N3596" i="8"/>
  <c r="O3596" i="8"/>
  <c r="P3596" i="8"/>
  <c r="Y3596" i="8"/>
  <c r="Z3596" i="8"/>
  <c r="BD3596" i="8" s="1"/>
  <c r="AA3596" i="8"/>
  <c r="AC3596" i="8" s="1"/>
  <c r="H3597" i="8"/>
  <c r="I3597" i="8"/>
  <c r="J3597" i="8"/>
  <c r="K3597" i="8"/>
  <c r="L3597" i="8"/>
  <c r="M3597" i="8"/>
  <c r="P3597" i="8" s="1"/>
  <c r="N3597" i="8"/>
  <c r="O3597" i="8"/>
  <c r="Y3597" i="8"/>
  <c r="Z3597" i="8"/>
  <c r="BD3597" i="8" s="1"/>
  <c r="AA3597" i="8"/>
  <c r="AC3597" i="8" s="1"/>
  <c r="H3598" i="8"/>
  <c r="I3598" i="8"/>
  <c r="J3598" i="8"/>
  <c r="K3598" i="8"/>
  <c r="L3598" i="8"/>
  <c r="M3598" i="8"/>
  <c r="N3598" i="8"/>
  <c r="O3598" i="8"/>
  <c r="P3598" i="8"/>
  <c r="Y3598" i="8"/>
  <c r="Z3598" i="8"/>
  <c r="BD3598" i="8" s="1"/>
  <c r="AA3598" i="8"/>
  <c r="AC3598" i="8"/>
  <c r="H3599" i="8"/>
  <c r="I3599" i="8"/>
  <c r="J3599" i="8"/>
  <c r="K3599" i="8"/>
  <c r="L3599" i="8"/>
  <c r="M3599" i="8"/>
  <c r="P3599" i="8" s="1"/>
  <c r="N3599" i="8"/>
  <c r="O3599" i="8"/>
  <c r="Y3599" i="8"/>
  <c r="Z3599" i="8"/>
  <c r="BD3599" i="8" s="1"/>
  <c r="AA3599" i="8"/>
  <c r="AC3599" i="8" s="1"/>
  <c r="H3600" i="8"/>
  <c r="I3600" i="8"/>
  <c r="J3600" i="8"/>
  <c r="K3600" i="8"/>
  <c r="L3600" i="8"/>
  <c r="M3600" i="8"/>
  <c r="P3600" i="8" s="1"/>
  <c r="N3600" i="8"/>
  <c r="O3600" i="8"/>
  <c r="Y3600" i="8"/>
  <c r="Z3600" i="8"/>
  <c r="BD3600" i="8" s="1"/>
  <c r="AA3600" i="8"/>
  <c r="AC3600" i="8"/>
  <c r="H3601" i="8"/>
  <c r="I3601" i="8"/>
  <c r="J3601" i="8"/>
  <c r="K3601" i="8"/>
  <c r="L3601" i="8"/>
  <c r="M3601" i="8"/>
  <c r="P3601" i="8" s="1"/>
  <c r="N3601" i="8"/>
  <c r="O3601" i="8"/>
  <c r="Y3601" i="8"/>
  <c r="Z3601" i="8"/>
  <c r="BD3601" i="8" s="1"/>
  <c r="AA3601" i="8"/>
  <c r="AC3601" i="8" s="1"/>
  <c r="H3602" i="8"/>
  <c r="I3602" i="8"/>
  <c r="J3602" i="8"/>
  <c r="K3602" i="8"/>
  <c r="L3602" i="8"/>
  <c r="M3602" i="8"/>
  <c r="P3602" i="8" s="1"/>
  <c r="N3602" i="8"/>
  <c r="O3602" i="8"/>
  <c r="Y3602" i="8"/>
  <c r="Z3602" i="8"/>
  <c r="BD3602" i="8" s="1"/>
  <c r="AA3602" i="8"/>
  <c r="AC3602" i="8" s="1"/>
  <c r="H3603" i="8"/>
  <c r="I3603" i="8"/>
  <c r="J3603" i="8"/>
  <c r="K3603" i="8"/>
  <c r="L3603" i="8"/>
  <c r="M3603" i="8"/>
  <c r="P3603" i="8" s="1"/>
  <c r="N3603" i="8"/>
  <c r="O3603" i="8"/>
  <c r="Y3603" i="8"/>
  <c r="Z3603" i="8"/>
  <c r="BD3603" i="8" s="1"/>
  <c r="AA3603" i="8"/>
  <c r="AC3603" i="8" s="1"/>
  <c r="H3604" i="8"/>
  <c r="I3604" i="8"/>
  <c r="J3604" i="8"/>
  <c r="K3604" i="8"/>
  <c r="L3604" i="8"/>
  <c r="M3604" i="8"/>
  <c r="P3604" i="8" s="1"/>
  <c r="N3604" i="8"/>
  <c r="O3604" i="8"/>
  <c r="Y3604" i="8"/>
  <c r="Z3604" i="8"/>
  <c r="BD3604" i="8" s="1"/>
  <c r="AA3604" i="8"/>
  <c r="AC3604" i="8" s="1"/>
  <c r="H3605" i="8"/>
  <c r="I3605" i="8"/>
  <c r="J3605" i="8"/>
  <c r="K3605" i="8"/>
  <c r="L3605" i="8"/>
  <c r="M3605" i="8"/>
  <c r="N3605" i="8"/>
  <c r="O3605" i="8"/>
  <c r="P3605" i="8"/>
  <c r="Y3605" i="8"/>
  <c r="Z3605" i="8"/>
  <c r="BD3605" i="8" s="1"/>
  <c r="AA3605" i="8"/>
  <c r="AC3605" i="8" s="1"/>
  <c r="H3606" i="8"/>
  <c r="I3606" i="8"/>
  <c r="J3606" i="8"/>
  <c r="K3606" i="8"/>
  <c r="L3606" i="8"/>
  <c r="M3606" i="8"/>
  <c r="P3606" i="8" s="1"/>
  <c r="N3606" i="8"/>
  <c r="O3606" i="8"/>
  <c r="Y3606" i="8"/>
  <c r="Z3606" i="8"/>
  <c r="BD3606" i="8" s="1"/>
  <c r="AA3606" i="8"/>
  <c r="AC3606" i="8" s="1"/>
  <c r="H3607" i="8"/>
  <c r="I3607" i="8"/>
  <c r="J3607" i="8"/>
  <c r="K3607" i="8"/>
  <c r="L3607" i="8"/>
  <c r="M3607" i="8"/>
  <c r="N3607" i="8"/>
  <c r="O3607" i="8"/>
  <c r="P3607" i="8"/>
  <c r="Y3607" i="8"/>
  <c r="Z3607" i="8"/>
  <c r="BD3607" i="8" s="1"/>
  <c r="AA3607" i="8"/>
  <c r="AC3607" i="8" s="1"/>
  <c r="H3608" i="8"/>
  <c r="I3608" i="8"/>
  <c r="J3608" i="8"/>
  <c r="K3608" i="8"/>
  <c r="L3608" i="8"/>
  <c r="M3608" i="8"/>
  <c r="N3608" i="8"/>
  <c r="O3608" i="8"/>
  <c r="P3608" i="8"/>
  <c r="Y3608" i="8"/>
  <c r="Z3608" i="8"/>
  <c r="BD3608" i="8" s="1"/>
  <c r="AA3608" i="8"/>
  <c r="AC3608" i="8" s="1"/>
  <c r="H3609" i="8"/>
  <c r="I3609" i="8"/>
  <c r="J3609" i="8"/>
  <c r="K3609" i="8"/>
  <c r="L3609" i="8"/>
  <c r="M3609" i="8"/>
  <c r="P3609" i="8" s="1"/>
  <c r="N3609" i="8"/>
  <c r="O3609" i="8"/>
  <c r="Y3609" i="8"/>
  <c r="Z3609" i="8"/>
  <c r="BD3609" i="8" s="1"/>
  <c r="AA3609" i="8"/>
  <c r="AC3609" i="8" s="1"/>
  <c r="H3610" i="8"/>
  <c r="I3610" i="8"/>
  <c r="J3610" i="8"/>
  <c r="K3610" i="8"/>
  <c r="L3610" i="8"/>
  <c r="M3610" i="8"/>
  <c r="P3610" i="8" s="1"/>
  <c r="N3610" i="8"/>
  <c r="O3610" i="8"/>
  <c r="Y3610" i="8"/>
  <c r="Z3610" i="8"/>
  <c r="BD3610" i="8" s="1"/>
  <c r="AA3610" i="8"/>
  <c r="AC3610" i="8" s="1"/>
  <c r="H3611" i="8"/>
  <c r="I3611" i="8"/>
  <c r="J3611" i="8"/>
  <c r="K3611" i="8"/>
  <c r="L3611" i="8"/>
  <c r="M3611" i="8"/>
  <c r="P3611" i="8" s="1"/>
  <c r="N3611" i="8"/>
  <c r="O3611" i="8"/>
  <c r="Y3611" i="8"/>
  <c r="Z3611" i="8"/>
  <c r="BD3611" i="8" s="1"/>
  <c r="AA3611" i="8"/>
  <c r="AC3611" i="8"/>
  <c r="H3612" i="8"/>
  <c r="I3612" i="8"/>
  <c r="J3612" i="8"/>
  <c r="K3612" i="8"/>
  <c r="L3612" i="8"/>
  <c r="M3612" i="8"/>
  <c r="P3612" i="8" s="1"/>
  <c r="N3612" i="8"/>
  <c r="O3612" i="8"/>
  <c r="Y3612" i="8"/>
  <c r="Z3612" i="8"/>
  <c r="BD3612" i="8" s="1"/>
  <c r="AA3612" i="8"/>
  <c r="AC3612" i="8" s="1"/>
  <c r="H3613" i="8"/>
  <c r="I3613" i="8"/>
  <c r="J3613" i="8"/>
  <c r="K3613" i="8"/>
  <c r="L3613" i="8"/>
  <c r="M3613" i="8"/>
  <c r="P3613" i="8" s="1"/>
  <c r="N3613" i="8"/>
  <c r="O3613" i="8"/>
  <c r="Y3613" i="8"/>
  <c r="Z3613" i="8"/>
  <c r="BD3613" i="8" s="1"/>
  <c r="AA3613" i="8"/>
  <c r="AC3613" i="8" s="1"/>
  <c r="H3614" i="8"/>
  <c r="I3614" i="8"/>
  <c r="J3614" i="8"/>
  <c r="K3614" i="8"/>
  <c r="L3614" i="8"/>
  <c r="M3614" i="8"/>
  <c r="P3614" i="8" s="1"/>
  <c r="N3614" i="8"/>
  <c r="O3614" i="8"/>
  <c r="Y3614" i="8"/>
  <c r="Z3614" i="8"/>
  <c r="BD3614" i="8" s="1"/>
  <c r="AA3614" i="8"/>
  <c r="AC3614" i="8"/>
  <c r="H3615" i="8"/>
  <c r="I3615" i="8"/>
  <c r="J3615" i="8"/>
  <c r="K3615" i="8"/>
  <c r="L3615" i="8"/>
  <c r="M3615" i="8"/>
  <c r="P3615" i="8" s="1"/>
  <c r="N3615" i="8"/>
  <c r="O3615" i="8"/>
  <c r="Y3615" i="8"/>
  <c r="Z3615" i="8"/>
  <c r="BD3615" i="8" s="1"/>
  <c r="AA3615" i="8"/>
  <c r="AC3615" i="8" s="1"/>
  <c r="H3616" i="8"/>
  <c r="I3616" i="8"/>
  <c r="J3616" i="8"/>
  <c r="K3616" i="8"/>
  <c r="L3616" i="8"/>
  <c r="M3616" i="8"/>
  <c r="P3616" i="8" s="1"/>
  <c r="N3616" i="8"/>
  <c r="O3616" i="8"/>
  <c r="Y3616" i="8"/>
  <c r="Z3616" i="8"/>
  <c r="BD3616" i="8" s="1"/>
  <c r="AA3616" i="8"/>
  <c r="AC3616" i="8" s="1"/>
  <c r="H3617" i="8"/>
  <c r="I3617" i="8"/>
  <c r="J3617" i="8"/>
  <c r="K3617" i="8"/>
  <c r="L3617" i="8"/>
  <c r="M3617" i="8"/>
  <c r="P3617" i="8" s="1"/>
  <c r="N3617" i="8"/>
  <c r="O3617" i="8"/>
  <c r="Y3617" i="8"/>
  <c r="Z3617" i="8"/>
  <c r="BD3617" i="8" s="1"/>
  <c r="AA3617" i="8"/>
  <c r="AC3617" i="8" s="1"/>
  <c r="H3618" i="8"/>
  <c r="I3618" i="8"/>
  <c r="J3618" i="8"/>
  <c r="K3618" i="8"/>
  <c r="L3618" i="8"/>
  <c r="M3618" i="8"/>
  <c r="P3618" i="8" s="1"/>
  <c r="N3618" i="8"/>
  <c r="O3618" i="8"/>
  <c r="Y3618" i="8"/>
  <c r="Z3618" i="8"/>
  <c r="BD3618" i="8" s="1"/>
  <c r="AA3618" i="8"/>
  <c r="AC3618" i="8"/>
  <c r="H3619" i="8"/>
  <c r="I3619" i="8"/>
  <c r="J3619" i="8"/>
  <c r="K3619" i="8"/>
  <c r="L3619" i="8"/>
  <c r="M3619" i="8"/>
  <c r="P3619" i="8" s="1"/>
  <c r="N3619" i="8"/>
  <c r="O3619" i="8"/>
  <c r="Y3619" i="8"/>
  <c r="Z3619" i="8"/>
  <c r="BD3619" i="8" s="1"/>
  <c r="AA3619" i="8"/>
  <c r="AC3619" i="8" s="1"/>
  <c r="H3620" i="8"/>
  <c r="I3620" i="8"/>
  <c r="J3620" i="8"/>
  <c r="K3620" i="8"/>
  <c r="L3620" i="8"/>
  <c r="M3620" i="8"/>
  <c r="P3620" i="8" s="1"/>
  <c r="N3620" i="8"/>
  <c r="O3620" i="8"/>
  <c r="Y3620" i="8"/>
  <c r="Z3620" i="8"/>
  <c r="BD3620" i="8" s="1"/>
  <c r="AA3620" i="8"/>
  <c r="AC3620" i="8" s="1"/>
  <c r="H3621" i="8"/>
  <c r="I3621" i="8"/>
  <c r="J3621" i="8"/>
  <c r="K3621" i="8"/>
  <c r="L3621" i="8"/>
  <c r="M3621" i="8"/>
  <c r="P3621" i="8" s="1"/>
  <c r="N3621" i="8"/>
  <c r="O3621" i="8"/>
  <c r="Y3621" i="8"/>
  <c r="Z3621" i="8"/>
  <c r="BD3621" i="8" s="1"/>
  <c r="AA3621" i="8"/>
  <c r="AC3621" i="8"/>
  <c r="H3622" i="8"/>
  <c r="I3622" i="8"/>
  <c r="J3622" i="8"/>
  <c r="K3622" i="8"/>
  <c r="L3622" i="8"/>
  <c r="M3622" i="8"/>
  <c r="P3622" i="8" s="1"/>
  <c r="N3622" i="8"/>
  <c r="O3622" i="8"/>
  <c r="Y3622" i="8"/>
  <c r="Z3622" i="8"/>
  <c r="BD3622" i="8" s="1"/>
  <c r="AA3622" i="8"/>
  <c r="AC3622" i="8" s="1"/>
  <c r="H3623" i="8"/>
  <c r="I3623" i="8"/>
  <c r="J3623" i="8"/>
  <c r="K3623" i="8"/>
  <c r="L3623" i="8"/>
  <c r="M3623" i="8"/>
  <c r="P3623" i="8" s="1"/>
  <c r="N3623" i="8"/>
  <c r="O3623" i="8"/>
  <c r="Y3623" i="8"/>
  <c r="Z3623" i="8"/>
  <c r="BD3623" i="8" s="1"/>
  <c r="AA3623" i="8"/>
  <c r="AC3623" i="8" s="1"/>
  <c r="H3624" i="8"/>
  <c r="I3624" i="8"/>
  <c r="J3624" i="8"/>
  <c r="K3624" i="8"/>
  <c r="L3624" i="8"/>
  <c r="M3624" i="8"/>
  <c r="P3624" i="8" s="1"/>
  <c r="N3624" i="8"/>
  <c r="O3624" i="8"/>
  <c r="Y3624" i="8"/>
  <c r="Z3624" i="8"/>
  <c r="BD3624" i="8" s="1"/>
  <c r="AA3624" i="8"/>
  <c r="AC3624" i="8" s="1"/>
  <c r="H3625" i="8"/>
  <c r="I3625" i="8"/>
  <c r="J3625" i="8"/>
  <c r="K3625" i="8"/>
  <c r="L3625" i="8"/>
  <c r="M3625" i="8"/>
  <c r="P3625" i="8" s="1"/>
  <c r="N3625" i="8"/>
  <c r="O3625" i="8"/>
  <c r="Y3625" i="8"/>
  <c r="Z3625" i="8"/>
  <c r="BD3625" i="8" s="1"/>
  <c r="AA3625" i="8"/>
  <c r="AC3625" i="8" s="1"/>
  <c r="H3626" i="8"/>
  <c r="I3626" i="8"/>
  <c r="J3626" i="8"/>
  <c r="K3626" i="8"/>
  <c r="L3626" i="8"/>
  <c r="M3626" i="8"/>
  <c r="P3626" i="8" s="1"/>
  <c r="N3626" i="8"/>
  <c r="O3626" i="8"/>
  <c r="Y3626" i="8"/>
  <c r="Z3626" i="8"/>
  <c r="BD3626" i="8" s="1"/>
  <c r="AA3626" i="8"/>
  <c r="AC3626" i="8" s="1"/>
  <c r="H3627" i="8"/>
  <c r="I3627" i="8"/>
  <c r="J3627" i="8"/>
  <c r="K3627" i="8"/>
  <c r="L3627" i="8"/>
  <c r="M3627" i="8"/>
  <c r="P3627" i="8" s="1"/>
  <c r="N3627" i="8"/>
  <c r="O3627" i="8"/>
  <c r="Y3627" i="8"/>
  <c r="Z3627" i="8"/>
  <c r="BD3627" i="8" s="1"/>
  <c r="AA3627" i="8"/>
  <c r="AC3627" i="8" s="1"/>
  <c r="H3628" i="8"/>
  <c r="I3628" i="8"/>
  <c r="J3628" i="8"/>
  <c r="K3628" i="8"/>
  <c r="L3628" i="8"/>
  <c r="M3628" i="8"/>
  <c r="P3628" i="8" s="1"/>
  <c r="N3628" i="8"/>
  <c r="O3628" i="8"/>
  <c r="Y3628" i="8"/>
  <c r="Z3628" i="8"/>
  <c r="BD3628" i="8" s="1"/>
  <c r="AA3628" i="8"/>
  <c r="AC3628" i="8" s="1"/>
  <c r="H3629" i="8"/>
  <c r="I3629" i="8"/>
  <c r="J3629" i="8"/>
  <c r="K3629" i="8"/>
  <c r="L3629" i="8"/>
  <c r="M3629" i="8"/>
  <c r="P3629" i="8" s="1"/>
  <c r="N3629" i="8"/>
  <c r="O3629" i="8"/>
  <c r="Y3629" i="8"/>
  <c r="Z3629" i="8"/>
  <c r="BD3629" i="8" s="1"/>
  <c r="AA3629" i="8"/>
  <c r="AC3629" i="8" s="1"/>
  <c r="H3630" i="8"/>
  <c r="I3630" i="8"/>
  <c r="J3630" i="8"/>
  <c r="K3630" i="8"/>
  <c r="L3630" i="8"/>
  <c r="M3630" i="8"/>
  <c r="P3630" i="8" s="1"/>
  <c r="N3630" i="8"/>
  <c r="O3630" i="8"/>
  <c r="Y3630" i="8"/>
  <c r="Z3630" i="8"/>
  <c r="BD3630" i="8" s="1"/>
  <c r="AA3630" i="8"/>
  <c r="AC3630" i="8"/>
  <c r="H3631" i="8"/>
  <c r="I3631" i="8"/>
  <c r="J3631" i="8"/>
  <c r="K3631" i="8"/>
  <c r="L3631" i="8"/>
  <c r="M3631" i="8"/>
  <c r="P3631" i="8" s="1"/>
  <c r="N3631" i="8"/>
  <c r="O3631" i="8"/>
  <c r="Y3631" i="8"/>
  <c r="Z3631" i="8"/>
  <c r="BD3631" i="8" s="1"/>
  <c r="AA3631" i="8"/>
  <c r="AC3631" i="8" s="1"/>
  <c r="H3632" i="8"/>
  <c r="I3632" i="8"/>
  <c r="J3632" i="8"/>
  <c r="K3632" i="8"/>
  <c r="L3632" i="8"/>
  <c r="M3632" i="8"/>
  <c r="P3632" i="8" s="1"/>
  <c r="N3632" i="8"/>
  <c r="O3632" i="8"/>
  <c r="Y3632" i="8"/>
  <c r="Z3632" i="8"/>
  <c r="BD3632" i="8" s="1"/>
  <c r="AA3632" i="8"/>
  <c r="AC3632" i="8" s="1"/>
  <c r="H3633" i="8"/>
  <c r="I3633" i="8"/>
  <c r="J3633" i="8"/>
  <c r="K3633" i="8"/>
  <c r="L3633" i="8"/>
  <c r="M3633" i="8"/>
  <c r="P3633" i="8" s="1"/>
  <c r="N3633" i="8"/>
  <c r="O3633" i="8"/>
  <c r="Y3633" i="8"/>
  <c r="Z3633" i="8"/>
  <c r="BD3633" i="8" s="1"/>
  <c r="AA3633" i="8"/>
  <c r="AC3633" i="8" s="1"/>
  <c r="H3634" i="8"/>
  <c r="I3634" i="8"/>
  <c r="J3634" i="8"/>
  <c r="K3634" i="8"/>
  <c r="L3634" i="8"/>
  <c r="M3634" i="8"/>
  <c r="N3634" i="8"/>
  <c r="O3634" i="8"/>
  <c r="P3634" i="8"/>
  <c r="Y3634" i="8"/>
  <c r="Z3634" i="8"/>
  <c r="BD3634" i="8" s="1"/>
  <c r="AA3634" i="8"/>
  <c r="AC3634" i="8"/>
  <c r="H3635" i="8"/>
  <c r="I3635" i="8"/>
  <c r="J3635" i="8"/>
  <c r="K3635" i="8"/>
  <c r="L3635" i="8"/>
  <c r="M3635" i="8"/>
  <c r="P3635" i="8" s="1"/>
  <c r="N3635" i="8"/>
  <c r="O3635" i="8"/>
  <c r="Y3635" i="8"/>
  <c r="Z3635" i="8"/>
  <c r="BD3635" i="8" s="1"/>
  <c r="AA3635" i="8"/>
  <c r="AC3635" i="8" s="1"/>
  <c r="H3636" i="8"/>
  <c r="I3636" i="8"/>
  <c r="J3636" i="8"/>
  <c r="K3636" i="8"/>
  <c r="L3636" i="8"/>
  <c r="M3636" i="8"/>
  <c r="N3636" i="8"/>
  <c r="O3636" i="8"/>
  <c r="P3636" i="8"/>
  <c r="Y3636" i="8"/>
  <c r="Z3636" i="8"/>
  <c r="BD3636" i="8" s="1"/>
  <c r="AA3636" i="8"/>
  <c r="AC3636" i="8" s="1"/>
  <c r="H3637" i="8"/>
  <c r="I3637" i="8"/>
  <c r="J3637" i="8"/>
  <c r="K3637" i="8"/>
  <c r="L3637" i="8"/>
  <c r="M3637" i="8"/>
  <c r="P3637" i="8" s="1"/>
  <c r="N3637" i="8"/>
  <c r="O3637" i="8"/>
  <c r="Y3637" i="8"/>
  <c r="Z3637" i="8"/>
  <c r="BD3637" i="8" s="1"/>
  <c r="AA3637" i="8"/>
  <c r="AC3637" i="8" s="1"/>
  <c r="H3638" i="8"/>
  <c r="I3638" i="8"/>
  <c r="J3638" i="8"/>
  <c r="K3638" i="8"/>
  <c r="L3638" i="8"/>
  <c r="M3638" i="8"/>
  <c r="P3638" i="8" s="1"/>
  <c r="N3638" i="8"/>
  <c r="O3638" i="8"/>
  <c r="Y3638" i="8"/>
  <c r="Z3638" i="8"/>
  <c r="BD3638" i="8" s="1"/>
  <c r="AA3638" i="8"/>
  <c r="AC3638" i="8" s="1"/>
  <c r="H3639" i="8"/>
  <c r="I3639" i="8"/>
  <c r="J3639" i="8"/>
  <c r="K3639" i="8"/>
  <c r="L3639" i="8"/>
  <c r="M3639" i="8"/>
  <c r="P3639" i="8" s="1"/>
  <c r="N3639" i="8"/>
  <c r="O3639" i="8"/>
  <c r="Y3639" i="8"/>
  <c r="Z3639" i="8"/>
  <c r="BD3639" i="8" s="1"/>
  <c r="AA3639" i="8"/>
  <c r="AC3639" i="8" s="1"/>
  <c r="H3640" i="8"/>
  <c r="I3640" i="8"/>
  <c r="J3640" i="8"/>
  <c r="K3640" i="8"/>
  <c r="L3640" i="8"/>
  <c r="M3640" i="8"/>
  <c r="P3640" i="8" s="1"/>
  <c r="N3640" i="8"/>
  <c r="O3640" i="8"/>
  <c r="Y3640" i="8"/>
  <c r="Z3640" i="8"/>
  <c r="BD3640" i="8" s="1"/>
  <c r="AA3640" i="8"/>
  <c r="AC3640" i="8" s="1"/>
  <c r="H3641" i="8"/>
  <c r="I3641" i="8"/>
  <c r="J3641" i="8"/>
  <c r="K3641" i="8"/>
  <c r="L3641" i="8"/>
  <c r="M3641" i="8"/>
  <c r="N3641" i="8"/>
  <c r="O3641" i="8"/>
  <c r="P3641" i="8"/>
  <c r="Y3641" i="8"/>
  <c r="Z3641" i="8"/>
  <c r="BD3641" i="8" s="1"/>
  <c r="AA3641" i="8"/>
  <c r="AC3641" i="8"/>
  <c r="H3642" i="8"/>
  <c r="I3642" i="8"/>
  <c r="J3642" i="8"/>
  <c r="K3642" i="8"/>
  <c r="L3642" i="8"/>
  <c r="M3642" i="8"/>
  <c r="P3642" i="8" s="1"/>
  <c r="N3642" i="8"/>
  <c r="O3642" i="8"/>
  <c r="Y3642" i="8"/>
  <c r="Z3642" i="8"/>
  <c r="BD3642" i="8" s="1"/>
  <c r="AA3642" i="8"/>
  <c r="AC3642" i="8" s="1"/>
  <c r="H3643" i="8"/>
  <c r="I3643" i="8"/>
  <c r="J3643" i="8"/>
  <c r="K3643" i="8"/>
  <c r="L3643" i="8"/>
  <c r="M3643" i="8"/>
  <c r="P3643" i="8" s="1"/>
  <c r="N3643" i="8"/>
  <c r="O3643" i="8"/>
  <c r="Y3643" i="8"/>
  <c r="Z3643" i="8"/>
  <c r="BD3643" i="8" s="1"/>
  <c r="AA3643" i="8"/>
  <c r="AC3643" i="8" s="1"/>
  <c r="H3644" i="8"/>
  <c r="I3644" i="8"/>
  <c r="J3644" i="8"/>
  <c r="K3644" i="8"/>
  <c r="L3644" i="8"/>
  <c r="M3644" i="8"/>
  <c r="P3644" i="8" s="1"/>
  <c r="N3644" i="8"/>
  <c r="O3644" i="8"/>
  <c r="Y3644" i="8"/>
  <c r="Z3644" i="8"/>
  <c r="BD3644" i="8" s="1"/>
  <c r="AA3644" i="8"/>
  <c r="AC3644" i="8" s="1"/>
  <c r="H3645" i="8"/>
  <c r="I3645" i="8"/>
  <c r="J3645" i="8"/>
  <c r="K3645" i="8"/>
  <c r="L3645" i="8"/>
  <c r="M3645" i="8"/>
  <c r="P3645" i="8" s="1"/>
  <c r="N3645" i="8"/>
  <c r="O3645" i="8"/>
  <c r="Y3645" i="8"/>
  <c r="Z3645" i="8"/>
  <c r="BD3645" i="8" s="1"/>
  <c r="AA3645" i="8"/>
  <c r="AC3645" i="8"/>
  <c r="H3646" i="8"/>
  <c r="I3646" i="8"/>
  <c r="J3646" i="8"/>
  <c r="K3646" i="8"/>
  <c r="L3646" i="8"/>
  <c r="M3646" i="8"/>
  <c r="P3646" i="8" s="1"/>
  <c r="N3646" i="8"/>
  <c r="O3646" i="8"/>
  <c r="Y3646" i="8"/>
  <c r="Z3646" i="8"/>
  <c r="BD3646" i="8" s="1"/>
  <c r="AA3646" i="8"/>
  <c r="AC3646" i="8" s="1"/>
  <c r="H3647" i="8"/>
  <c r="I3647" i="8"/>
  <c r="J3647" i="8"/>
  <c r="K3647" i="8"/>
  <c r="L3647" i="8"/>
  <c r="M3647" i="8"/>
  <c r="P3647" i="8" s="1"/>
  <c r="N3647" i="8"/>
  <c r="O3647" i="8"/>
  <c r="Y3647" i="8"/>
  <c r="Z3647" i="8"/>
  <c r="BD3647" i="8" s="1"/>
  <c r="AA3647" i="8"/>
  <c r="AC3647" i="8"/>
  <c r="H3648" i="8"/>
  <c r="I3648" i="8"/>
  <c r="J3648" i="8"/>
  <c r="K3648" i="8"/>
  <c r="L3648" i="8"/>
  <c r="M3648" i="8"/>
  <c r="P3648" i="8" s="1"/>
  <c r="N3648" i="8"/>
  <c r="O3648" i="8"/>
  <c r="Y3648" i="8"/>
  <c r="Z3648" i="8"/>
  <c r="BD3648" i="8" s="1"/>
  <c r="AA3648" i="8"/>
  <c r="AC3648" i="8" s="1"/>
  <c r="H3649" i="8"/>
  <c r="I3649" i="8"/>
  <c r="J3649" i="8"/>
  <c r="K3649" i="8"/>
  <c r="L3649" i="8"/>
  <c r="M3649" i="8"/>
  <c r="P3649" i="8" s="1"/>
  <c r="N3649" i="8"/>
  <c r="O3649" i="8"/>
  <c r="Y3649" i="8"/>
  <c r="Z3649" i="8"/>
  <c r="BD3649" i="8" s="1"/>
  <c r="AA3649" i="8"/>
  <c r="AC3649" i="8" s="1"/>
  <c r="H3650" i="8"/>
  <c r="I3650" i="8"/>
  <c r="J3650" i="8"/>
  <c r="K3650" i="8"/>
  <c r="L3650" i="8"/>
  <c r="M3650" i="8"/>
  <c r="P3650" i="8" s="1"/>
  <c r="N3650" i="8"/>
  <c r="O3650" i="8"/>
  <c r="Y3650" i="8"/>
  <c r="Z3650" i="8"/>
  <c r="BD3650" i="8" s="1"/>
  <c r="AA3650" i="8"/>
  <c r="AC3650" i="8" s="1"/>
  <c r="H3651" i="8"/>
  <c r="I3651" i="8"/>
  <c r="J3651" i="8"/>
  <c r="K3651" i="8"/>
  <c r="L3651" i="8"/>
  <c r="M3651" i="8"/>
  <c r="P3651" i="8" s="1"/>
  <c r="N3651" i="8"/>
  <c r="O3651" i="8"/>
  <c r="Y3651" i="8"/>
  <c r="Z3651" i="8"/>
  <c r="BD3651" i="8" s="1"/>
  <c r="AA3651" i="8"/>
  <c r="AC3651" i="8" s="1"/>
  <c r="H3652" i="8"/>
  <c r="I3652" i="8"/>
  <c r="J3652" i="8"/>
  <c r="K3652" i="8"/>
  <c r="L3652" i="8"/>
  <c r="M3652" i="8"/>
  <c r="P3652" i="8" s="1"/>
  <c r="N3652" i="8"/>
  <c r="O3652" i="8"/>
  <c r="Y3652" i="8"/>
  <c r="Z3652" i="8"/>
  <c r="BD3652" i="8" s="1"/>
  <c r="AA3652" i="8"/>
  <c r="AC3652" i="8" s="1"/>
  <c r="H3653" i="8"/>
  <c r="I3653" i="8"/>
  <c r="J3653" i="8"/>
  <c r="K3653" i="8"/>
  <c r="L3653" i="8"/>
  <c r="M3653" i="8"/>
  <c r="P3653" i="8" s="1"/>
  <c r="N3653" i="8"/>
  <c r="O3653" i="8"/>
  <c r="Y3653" i="8"/>
  <c r="Z3653" i="8"/>
  <c r="BD3653" i="8" s="1"/>
  <c r="AA3653" i="8"/>
  <c r="AC3653" i="8" s="1"/>
  <c r="H3654" i="8"/>
  <c r="I3654" i="8"/>
  <c r="J3654" i="8"/>
  <c r="K3654" i="8"/>
  <c r="L3654" i="8"/>
  <c r="M3654" i="8"/>
  <c r="P3654" i="8" s="1"/>
  <c r="N3654" i="8"/>
  <c r="O3654" i="8"/>
  <c r="Y3654" i="8"/>
  <c r="Z3654" i="8"/>
  <c r="BD3654" i="8" s="1"/>
  <c r="AA3654" i="8"/>
  <c r="AC3654" i="8" s="1"/>
  <c r="H3655" i="8"/>
  <c r="I3655" i="8"/>
  <c r="J3655" i="8"/>
  <c r="K3655" i="8"/>
  <c r="L3655" i="8"/>
  <c r="M3655" i="8"/>
  <c r="P3655" i="8" s="1"/>
  <c r="N3655" i="8"/>
  <c r="O3655" i="8"/>
  <c r="Y3655" i="8"/>
  <c r="Z3655" i="8"/>
  <c r="BD3655" i="8" s="1"/>
  <c r="AA3655" i="8"/>
  <c r="AC3655" i="8" s="1"/>
  <c r="H3656" i="8"/>
  <c r="I3656" i="8"/>
  <c r="J3656" i="8"/>
  <c r="K3656" i="8"/>
  <c r="L3656" i="8"/>
  <c r="M3656" i="8"/>
  <c r="P3656" i="8" s="1"/>
  <c r="N3656" i="8"/>
  <c r="O3656" i="8"/>
  <c r="Y3656" i="8"/>
  <c r="Z3656" i="8"/>
  <c r="BD3656" i="8" s="1"/>
  <c r="AA3656" i="8"/>
  <c r="AC3656" i="8" s="1"/>
  <c r="H3657" i="8"/>
  <c r="I3657" i="8"/>
  <c r="J3657" i="8"/>
  <c r="K3657" i="8"/>
  <c r="L3657" i="8"/>
  <c r="M3657" i="8"/>
  <c r="P3657" i="8" s="1"/>
  <c r="N3657" i="8"/>
  <c r="O3657" i="8"/>
  <c r="Y3657" i="8"/>
  <c r="Z3657" i="8"/>
  <c r="BD3657" i="8" s="1"/>
  <c r="AA3657" i="8"/>
  <c r="AC3657" i="8" s="1"/>
  <c r="H3658" i="8"/>
  <c r="I3658" i="8"/>
  <c r="J3658" i="8"/>
  <c r="K3658" i="8"/>
  <c r="L3658" i="8"/>
  <c r="M3658" i="8"/>
  <c r="P3658" i="8" s="1"/>
  <c r="N3658" i="8"/>
  <c r="O3658" i="8"/>
  <c r="Y3658" i="8"/>
  <c r="Z3658" i="8"/>
  <c r="BD3658" i="8" s="1"/>
  <c r="AA3658" i="8"/>
  <c r="AC3658" i="8" s="1"/>
  <c r="H3659" i="8"/>
  <c r="I3659" i="8"/>
  <c r="J3659" i="8"/>
  <c r="K3659" i="8"/>
  <c r="L3659" i="8"/>
  <c r="M3659" i="8"/>
  <c r="P3659" i="8" s="1"/>
  <c r="N3659" i="8"/>
  <c r="O3659" i="8"/>
  <c r="Y3659" i="8"/>
  <c r="Z3659" i="8"/>
  <c r="BD3659" i="8" s="1"/>
  <c r="AA3659" i="8"/>
  <c r="AC3659" i="8" s="1"/>
  <c r="H3660" i="8"/>
  <c r="I3660" i="8"/>
  <c r="J3660" i="8"/>
  <c r="K3660" i="8"/>
  <c r="L3660" i="8"/>
  <c r="M3660" i="8"/>
  <c r="P3660" i="8" s="1"/>
  <c r="N3660" i="8"/>
  <c r="O3660" i="8"/>
  <c r="Y3660" i="8"/>
  <c r="Z3660" i="8"/>
  <c r="BD3660" i="8" s="1"/>
  <c r="AA3660" i="8"/>
  <c r="AC3660" i="8" s="1"/>
  <c r="H3661" i="8"/>
  <c r="I3661" i="8"/>
  <c r="J3661" i="8"/>
  <c r="K3661" i="8"/>
  <c r="L3661" i="8"/>
  <c r="M3661" i="8"/>
  <c r="P3661" i="8" s="1"/>
  <c r="N3661" i="8"/>
  <c r="O3661" i="8"/>
  <c r="Y3661" i="8"/>
  <c r="Z3661" i="8"/>
  <c r="BD3661" i="8" s="1"/>
  <c r="AA3661" i="8"/>
  <c r="AC3661" i="8" s="1"/>
  <c r="H3662" i="8"/>
  <c r="I3662" i="8"/>
  <c r="J3662" i="8"/>
  <c r="K3662" i="8"/>
  <c r="L3662" i="8"/>
  <c r="M3662" i="8"/>
  <c r="P3662" i="8" s="1"/>
  <c r="N3662" i="8"/>
  <c r="O3662" i="8"/>
  <c r="Y3662" i="8"/>
  <c r="Z3662" i="8"/>
  <c r="BD3662" i="8" s="1"/>
  <c r="AA3662" i="8"/>
  <c r="AC3662" i="8" s="1"/>
  <c r="H3663" i="8"/>
  <c r="I3663" i="8"/>
  <c r="J3663" i="8"/>
  <c r="K3663" i="8"/>
  <c r="L3663" i="8"/>
  <c r="M3663" i="8"/>
  <c r="P3663" i="8" s="1"/>
  <c r="N3663" i="8"/>
  <c r="O3663" i="8"/>
  <c r="Y3663" i="8"/>
  <c r="Z3663" i="8"/>
  <c r="BD3663" i="8" s="1"/>
  <c r="AA3663" i="8"/>
  <c r="AC3663" i="8" s="1"/>
  <c r="H3664" i="8"/>
  <c r="I3664" i="8"/>
  <c r="J3664" i="8"/>
  <c r="K3664" i="8"/>
  <c r="L3664" i="8"/>
  <c r="M3664" i="8"/>
  <c r="P3664" i="8" s="1"/>
  <c r="N3664" i="8"/>
  <c r="O3664" i="8"/>
  <c r="Y3664" i="8"/>
  <c r="Z3664" i="8"/>
  <c r="BD3664" i="8" s="1"/>
  <c r="AA3664" i="8"/>
  <c r="AC3664" i="8" s="1"/>
  <c r="H3665" i="8"/>
  <c r="I3665" i="8"/>
  <c r="J3665" i="8"/>
  <c r="K3665" i="8"/>
  <c r="L3665" i="8"/>
  <c r="M3665" i="8"/>
  <c r="P3665" i="8" s="1"/>
  <c r="N3665" i="8"/>
  <c r="O3665" i="8"/>
  <c r="Y3665" i="8"/>
  <c r="Z3665" i="8"/>
  <c r="BD3665" i="8" s="1"/>
  <c r="AA3665" i="8"/>
  <c r="AC3665" i="8" s="1"/>
  <c r="H3666" i="8"/>
  <c r="I3666" i="8"/>
  <c r="J3666" i="8"/>
  <c r="K3666" i="8"/>
  <c r="L3666" i="8"/>
  <c r="M3666" i="8"/>
  <c r="P3666" i="8" s="1"/>
  <c r="N3666" i="8"/>
  <c r="O3666" i="8"/>
  <c r="Y3666" i="8"/>
  <c r="Z3666" i="8"/>
  <c r="BD3666" i="8" s="1"/>
  <c r="AA3666" i="8"/>
  <c r="AC3666" i="8"/>
  <c r="H3667" i="8"/>
  <c r="I3667" i="8"/>
  <c r="J3667" i="8"/>
  <c r="K3667" i="8"/>
  <c r="L3667" i="8"/>
  <c r="M3667" i="8"/>
  <c r="P3667" i="8" s="1"/>
  <c r="N3667" i="8"/>
  <c r="O3667" i="8"/>
  <c r="Y3667" i="8"/>
  <c r="Z3667" i="8"/>
  <c r="BD3667" i="8" s="1"/>
  <c r="AA3667" i="8"/>
  <c r="AC3667" i="8" s="1"/>
  <c r="H3668" i="8"/>
  <c r="I3668" i="8"/>
  <c r="J3668" i="8"/>
  <c r="K3668" i="8"/>
  <c r="L3668" i="8"/>
  <c r="M3668" i="8"/>
  <c r="P3668" i="8" s="1"/>
  <c r="N3668" i="8"/>
  <c r="O3668" i="8"/>
  <c r="Y3668" i="8"/>
  <c r="Z3668" i="8"/>
  <c r="BD3668" i="8" s="1"/>
  <c r="AA3668" i="8"/>
  <c r="AC3668" i="8" s="1"/>
  <c r="H3669" i="8"/>
  <c r="I3669" i="8"/>
  <c r="J3669" i="8"/>
  <c r="K3669" i="8"/>
  <c r="L3669" i="8"/>
  <c r="M3669" i="8"/>
  <c r="P3669" i="8" s="1"/>
  <c r="N3669" i="8"/>
  <c r="O3669" i="8"/>
  <c r="Y3669" i="8"/>
  <c r="Z3669" i="8"/>
  <c r="BD3669" i="8" s="1"/>
  <c r="AA3669" i="8"/>
  <c r="AC3669" i="8" s="1"/>
  <c r="H3670" i="8"/>
  <c r="I3670" i="8"/>
  <c r="J3670" i="8"/>
  <c r="K3670" i="8"/>
  <c r="L3670" i="8"/>
  <c r="M3670" i="8"/>
  <c r="P3670" i="8" s="1"/>
  <c r="N3670" i="8"/>
  <c r="O3670" i="8"/>
  <c r="Y3670" i="8"/>
  <c r="Z3670" i="8"/>
  <c r="BD3670" i="8" s="1"/>
  <c r="AA3670" i="8"/>
  <c r="AC3670" i="8" s="1"/>
  <c r="H3671" i="8"/>
  <c r="I3671" i="8"/>
  <c r="J3671" i="8"/>
  <c r="K3671" i="8"/>
  <c r="L3671" i="8"/>
  <c r="M3671" i="8"/>
  <c r="P3671" i="8" s="1"/>
  <c r="N3671" i="8"/>
  <c r="O3671" i="8"/>
  <c r="Y3671" i="8"/>
  <c r="Z3671" i="8"/>
  <c r="BD3671" i="8" s="1"/>
  <c r="AA3671" i="8"/>
  <c r="AC3671" i="8" s="1"/>
  <c r="H3672" i="8"/>
  <c r="I3672" i="8"/>
  <c r="J3672" i="8"/>
  <c r="K3672" i="8"/>
  <c r="L3672" i="8"/>
  <c r="M3672" i="8"/>
  <c r="N3672" i="8"/>
  <c r="O3672" i="8"/>
  <c r="P3672" i="8"/>
  <c r="Y3672" i="8"/>
  <c r="Z3672" i="8"/>
  <c r="BD3672" i="8" s="1"/>
  <c r="AA3672" i="8"/>
  <c r="AC3672" i="8" s="1"/>
  <c r="H3673" i="8"/>
  <c r="I3673" i="8"/>
  <c r="J3673" i="8"/>
  <c r="K3673" i="8"/>
  <c r="L3673" i="8"/>
  <c r="M3673" i="8"/>
  <c r="P3673" i="8" s="1"/>
  <c r="N3673" i="8"/>
  <c r="O3673" i="8"/>
  <c r="Y3673" i="8"/>
  <c r="Z3673" i="8"/>
  <c r="BD3673" i="8" s="1"/>
  <c r="AA3673" i="8"/>
  <c r="AC3673" i="8" s="1"/>
  <c r="H3674" i="8"/>
  <c r="I3674" i="8"/>
  <c r="J3674" i="8"/>
  <c r="K3674" i="8"/>
  <c r="L3674" i="8"/>
  <c r="M3674" i="8"/>
  <c r="P3674" i="8" s="1"/>
  <c r="N3674" i="8"/>
  <c r="O3674" i="8"/>
  <c r="Y3674" i="8"/>
  <c r="Z3674" i="8"/>
  <c r="BD3674" i="8" s="1"/>
  <c r="AA3674" i="8"/>
  <c r="AC3674" i="8" s="1"/>
  <c r="H3675" i="8"/>
  <c r="I3675" i="8"/>
  <c r="J3675" i="8"/>
  <c r="K3675" i="8"/>
  <c r="L3675" i="8"/>
  <c r="M3675" i="8"/>
  <c r="P3675" i="8" s="1"/>
  <c r="N3675" i="8"/>
  <c r="O3675" i="8"/>
  <c r="Y3675" i="8"/>
  <c r="Z3675" i="8"/>
  <c r="BD3675" i="8" s="1"/>
  <c r="AA3675" i="8"/>
  <c r="AC3675" i="8"/>
  <c r="H3676" i="8"/>
  <c r="I3676" i="8"/>
  <c r="J3676" i="8"/>
  <c r="K3676" i="8"/>
  <c r="L3676" i="8"/>
  <c r="M3676" i="8"/>
  <c r="P3676" i="8" s="1"/>
  <c r="N3676" i="8"/>
  <c r="O3676" i="8"/>
  <c r="Y3676" i="8"/>
  <c r="Z3676" i="8"/>
  <c r="BD3676" i="8" s="1"/>
  <c r="AA3676" i="8"/>
  <c r="AC3676" i="8" s="1"/>
  <c r="H3677" i="8"/>
  <c r="I3677" i="8"/>
  <c r="J3677" i="8"/>
  <c r="K3677" i="8"/>
  <c r="L3677" i="8"/>
  <c r="M3677" i="8"/>
  <c r="P3677" i="8" s="1"/>
  <c r="N3677" i="8"/>
  <c r="O3677" i="8"/>
  <c r="Y3677" i="8"/>
  <c r="Z3677" i="8"/>
  <c r="BD3677" i="8" s="1"/>
  <c r="AA3677" i="8"/>
  <c r="AC3677" i="8"/>
  <c r="H3678" i="8"/>
  <c r="I3678" i="8"/>
  <c r="J3678" i="8"/>
  <c r="K3678" i="8"/>
  <c r="L3678" i="8"/>
  <c r="M3678" i="8"/>
  <c r="P3678" i="8" s="1"/>
  <c r="N3678" i="8"/>
  <c r="O3678" i="8"/>
  <c r="Y3678" i="8"/>
  <c r="Z3678" i="8"/>
  <c r="BD3678" i="8" s="1"/>
  <c r="AA3678" i="8"/>
  <c r="AC3678" i="8" s="1"/>
  <c r="H3679" i="8"/>
  <c r="I3679" i="8"/>
  <c r="J3679" i="8"/>
  <c r="K3679" i="8"/>
  <c r="L3679" i="8"/>
  <c r="M3679" i="8"/>
  <c r="P3679" i="8" s="1"/>
  <c r="N3679" i="8"/>
  <c r="O3679" i="8"/>
  <c r="Y3679" i="8"/>
  <c r="Z3679" i="8"/>
  <c r="BD3679" i="8" s="1"/>
  <c r="AA3679" i="8"/>
  <c r="AC3679" i="8" s="1"/>
  <c r="H3680" i="8"/>
  <c r="I3680" i="8"/>
  <c r="J3680" i="8"/>
  <c r="K3680" i="8"/>
  <c r="L3680" i="8"/>
  <c r="M3680" i="8"/>
  <c r="P3680" i="8" s="1"/>
  <c r="N3680" i="8"/>
  <c r="O3680" i="8"/>
  <c r="Y3680" i="8"/>
  <c r="Z3680" i="8"/>
  <c r="BD3680" i="8" s="1"/>
  <c r="AA3680" i="8"/>
  <c r="AC3680" i="8" s="1"/>
  <c r="H3681" i="8"/>
  <c r="I3681" i="8"/>
  <c r="J3681" i="8"/>
  <c r="K3681" i="8"/>
  <c r="L3681" i="8"/>
  <c r="M3681" i="8"/>
  <c r="N3681" i="8"/>
  <c r="O3681" i="8"/>
  <c r="P3681" i="8"/>
  <c r="Y3681" i="8"/>
  <c r="Z3681" i="8"/>
  <c r="BD3681" i="8" s="1"/>
  <c r="AA3681" i="8"/>
  <c r="AC3681" i="8" s="1"/>
  <c r="H3682" i="8"/>
  <c r="I3682" i="8"/>
  <c r="J3682" i="8"/>
  <c r="K3682" i="8"/>
  <c r="L3682" i="8"/>
  <c r="M3682" i="8"/>
  <c r="P3682" i="8" s="1"/>
  <c r="N3682" i="8"/>
  <c r="O3682" i="8"/>
  <c r="Y3682" i="8"/>
  <c r="Z3682" i="8"/>
  <c r="BD3682" i="8" s="1"/>
  <c r="AA3682" i="8"/>
  <c r="AC3682" i="8" s="1"/>
  <c r="H3683" i="8"/>
  <c r="I3683" i="8"/>
  <c r="J3683" i="8"/>
  <c r="K3683" i="8"/>
  <c r="L3683" i="8"/>
  <c r="M3683" i="8"/>
  <c r="P3683" i="8" s="1"/>
  <c r="N3683" i="8"/>
  <c r="O3683" i="8"/>
  <c r="Y3683" i="8"/>
  <c r="Z3683" i="8"/>
  <c r="BD3683" i="8" s="1"/>
  <c r="AA3683" i="8"/>
  <c r="AC3683" i="8" s="1"/>
  <c r="H3684" i="8"/>
  <c r="I3684" i="8"/>
  <c r="J3684" i="8"/>
  <c r="K3684" i="8"/>
  <c r="L3684" i="8"/>
  <c r="M3684" i="8"/>
  <c r="P3684" i="8" s="1"/>
  <c r="N3684" i="8"/>
  <c r="O3684" i="8"/>
  <c r="Y3684" i="8"/>
  <c r="Z3684" i="8"/>
  <c r="BD3684" i="8" s="1"/>
  <c r="AA3684" i="8"/>
  <c r="AC3684" i="8" s="1"/>
  <c r="H3685" i="8"/>
  <c r="I3685" i="8"/>
  <c r="J3685" i="8"/>
  <c r="K3685" i="8"/>
  <c r="L3685" i="8"/>
  <c r="M3685" i="8"/>
  <c r="P3685" i="8" s="1"/>
  <c r="N3685" i="8"/>
  <c r="O3685" i="8"/>
  <c r="Y3685" i="8"/>
  <c r="Z3685" i="8"/>
  <c r="BD3685" i="8" s="1"/>
  <c r="AA3685" i="8"/>
  <c r="AC3685" i="8" s="1"/>
  <c r="H3686" i="8"/>
  <c r="I3686" i="8"/>
  <c r="J3686" i="8"/>
  <c r="K3686" i="8"/>
  <c r="L3686" i="8"/>
  <c r="M3686" i="8"/>
  <c r="N3686" i="8"/>
  <c r="O3686" i="8"/>
  <c r="P3686" i="8"/>
  <c r="Y3686" i="8"/>
  <c r="Z3686" i="8"/>
  <c r="BD3686" i="8" s="1"/>
  <c r="AA3686" i="8"/>
  <c r="AC3686" i="8" s="1"/>
  <c r="H3687" i="8"/>
  <c r="I3687" i="8"/>
  <c r="J3687" i="8"/>
  <c r="K3687" i="8"/>
  <c r="L3687" i="8"/>
  <c r="M3687" i="8"/>
  <c r="P3687" i="8" s="1"/>
  <c r="N3687" i="8"/>
  <c r="O3687" i="8"/>
  <c r="Y3687" i="8"/>
  <c r="Z3687" i="8"/>
  <c r="BD3687" i="8" s="1"/>
  <c r="AA3687" i="8"/>
  <c r="AC3687" i="8"/>
  <c r="H3688" i="8"/>
  <c r="I3688" i="8"/>
  <c r="J3688" i="8"/>
  <c r="K3688" i="8"/>
  <c r="L3688" i="8"/>
  <c r="M3688" i="8"/>
  <c r="N3688" i="8"/>
  <c r="O3688" i="8"/>
  <c r="P3688" i="8"/>
  <c r="Y3688" i="8"/>
  <c r="Z3688" i="8"/>
  <c r="BD3688" i="8" s="1"/>
  <c r="AA3688" i="8"/>
  <c r="AC3688" i="8" s="1"/>
  <c r="H3689" i="8"/>
  <c r="I3689" i="8"/>
  <c r="J3689" i="8"/>
  <c r="K3689" i="8"/>
  <c r="L3689" i="8"/>
  <c r="M3689" i="8"/>
  <c r="P3689" i="8" s="1"/>
  <c r="N3689" i="8"/>
  <c r="O3689" i="8"/>
  <c r="Y3689" i="8"/>
  <c r="Z3689" i="8"/>
  <c r="BD3689" i="8" s="1"/>
  <c r="AA3689" i="8"/>
  <c r="AC3689" i="8"/>
  <c r="H3690" i="8"/>
  <c r="I3690" i="8"/>
  <c r="J3690" i="8"/>
  <c r="K3690" i="8"/>
  <c r="L3690" i="8"/>
  <c r="M3690" i="8"/>
  <c r="P3690" i="8" s="1"/>
  <c r="N3690" i="8"/>
  <c r="O3690" i="8"/>
  <c r="Y3690" i="8"/>
  <c r="Z3690" i="8"/>
  <c r="BD3690" i="8" s="1"/>
  <c r="AA3690" i="8"/>
  <c r="AC3690" i="8" s="1"/>
  <c r="H3691" i="8"/>
  <c r="I3691" i="8"/>
  <c r="J3691" i="8"/>
  <c r="K3691" i="8"/>
  <c r="L3691" i="8"/>
  <c r="M3691" i="8"/>
  <c r="P3691" i="8" s="1"/>
  <c r="N3691" i="8"/>
  <c r="O3691" i="8"/>
  <c r="Y3691" i="8"/>
  <c r="Z3691" i="8"/>
  <c r="BD3691" i="8" s="1"/>
  <c r="AA3691" i="8"/>
  <c r="AC3691" i="8" s="1"/>
  <c r="H3692" i="8"/>
  <c r="I3692" i="8"/>
  <c r="J3692" i="8"/>
  <c r="K3692" i="8"/>
  <c r="L3692" i="8"/>
  <c r="M3692" i="8"/>
  <c r="P3692" i="8" s="1"/>
  <c r="N3692" i="8"/>
  <c r="O3692" i="8"/>
  <c r="Y3692" i="8"/>
  <c r="Z3692" i="8"/>
  <c r="BD3692" i="8" s="1"/>
  <c r="AA3692" i="8"/>
  <c r="AC3692" i="8" s="1"/>
  <c r="H3693" i="8"/>
  <c r="I3693" i="8"/>
  <c r="J3693" i="8"/>
  <c r="K3693" i="8"/>
  <c r="L3693" i="8"/>
  <c r="M3693" i="8"/>
  <c r="P3693" i="8" s="1"/>
  <c r="N3693" i="8"/>
  <c r="O3693" i="8"/>
  <c r="Y3693" i="8"/>
  <c r="Z3693" i="8"/>
  <c r="BD3693" i="8" s="1"/>
  <c r="AA3693" i="8"/>
  <c r="AC3693" i="8" s="1"/>
  <c r="H3694" i="8"/>
  <c r="I3694" i="8"/>
  <c r="J3694" i="8"/>
  <c r="K3694" i="8"/>
  <c r="L3694" i="8"/>
  <c r="M3694" i="8"/>
  <c r="P3694" i="8" s="1"/>
  <c r="N3694" i="8"/>
  <c r="O3694" i="8"/>
  <c r="Y3694" i="8"/>
  <c r="Z3694" i="8"/>
  <c r="BD3694" i="8" s="1"/>
  <c r="AA3694" i="8"/>
  <c r="AC3694" i="8" s="1"/>
  <c r="H3695" i="8"/>
  <c r="I3695" i="8"/>
  <c r="J3695" i="8"/>
  <c r="K3695" i="8"/>
  <c r="L3695" i="8"/>
  <c r="M3695" i="8"/>
  <c r="P3695" i="8" s="1"/>
  <c r="N3695" i="8"/>
  <c r="O3695" i="8"/>
  <c r="Y3695" i="8"/>
  <c r="Z3695" i="8"/>
  <c r="BD3695" i="8" s="1"/>
  <c r="AA3695" i="8"/>
  <c r="AC3695" i="8" s="1"/>
  <c r="H3696" i="8"/>
  <c r="I3696" i="8"/>
  <c r="J3696" i="8"/>
  <c r="K3696" i="8"/>
  <c r="L3696" i="8"/>
  <c r="M3696" i="8"/>
  <c r="P3696" i="8" s="1"/>
  <c r="N3696" i="8"/>
  <c r="O3696" i="8"/>
  <c r="Y3696" i="8"/>
  <c r="Z3696" i="8"/>
  <c r="BD3696" i="8" s="1"/>
  <c r="AA3696" i="8"/>
  <c r="AC3696" i="8"/>
  <c r="H3697" i="8"/>
  <c r="I3697" i="8"/>
  <c r="J3697" i="8"/>
  <c r="K3697" i="8"/>
  <c r="L3697" i="8"/>
  <c r="M3697" i="8"/>
  <c r="N3697" i="8"/>
  <c r="O3697" i="8"/>
  <c r="P3697" i="8"/>
  <c r="Y3697" i="8"/>
  <c r="Z3697" i="8"/>
  <c r="BD3697" i="8" s="1"/>
  <c r="AA3697" i="8"/>
  <c r="AC3697" i="8" s="1"/>
  <c r="H3698" i="8"/>
  <c r="I3698" i="8"/>
  <c r="J3698" i="8"/>
  <c r="K3698" i="8"/>
  <c r="L3698" i="8"/>
  <c r="M3698" i="8"/>
  <c r="P3698" i="8" s="1"/>
  <c r="N3698" i="8"/>
  <c r="O3698" i="8"/>
  <c r="Y3698" i="8"/>
  <c r="Z3698" i="8"/>
  <c r="BD3698" i="8" s="1"/>
  <c r="AA3698" i="8"/>
  <c r="AC3698" i="8" s="1"/>
  <c r="H3699" i="8"/>
  <c r="I3699" i="8"/>
  <c r="J3699" i="8"/>
  <c r="K3699" i="8"/>
  <c r="L3699" i="8"/>
  <c r="M3699" i="8"/>
  <c r="P3699" i="8" s="1"/>
  <c r="N3699" i="8"/>
  <c r="O3699" i="8"/>
  <c r="Y3699" i="8"/>
  <c r="Z3699" i="8"/>
  <c r="BD3699" i="8" s="1"/>
  <c r="AA3699" i="8"/>
  <c r="AC3699" i="8"/>
  <c r="H3700" i="8"/>
  <c r="I3700" i="8"/>
  <c r="J3700" i="8"/>
  <c r="K3700" i="8"/>
  <c r="L3700" i="8"/>
  <c r="M3700" i="8"/>
  <c r="P3700" i="8" s="1"/>
  <c r="N3700" i="8"/>
  <c r="O3700" i="8"/>
  <c r="Y3700" i="8"/>
  <c r="Z3700" i="8"/>
  <c r="BD3700" i="8" s="1"/>
  <c r="AA3700" i="8"/>
  <c r="AC3700" i="8" s="1"/>
  <c r="H3701" i="8"/>
  <c r="I3701" i="8"/>
  <c r="J3701" i="8"/>
  <c r="K3701" i="8"/>
  <c r="L3701" i="8"/>
  <c r="M3701" i="8"/>
  <c r="P3701" i="8" s="1"/>
  <c r="N3701" i="8"/>
  <c r="O3701" i="8"/>
  <c r="Y3701" i="8"/>
  <c r="Z3701" i="8"/>
  <c r="BD3701" i="8" s="1"/>
  <c r="AA3701" i="8"/>
  <c r="AC3701" i="8" s="1"/>
  <c r="H3702" i="8"/>
  <c r="I3702" i="8"/>
  <c r="J3702" i="8"/>
  <c r="K3702" i="8"/>
  <c r="L3702" i="8"/>
  <c r="M3702" i="8"/>
  <c r="P3702" i="8" s="1"/>
  <c r="N3702" i="8"/>
  <c r="O3702" i="8"/>
  <c r="Y3702" i="8"/>
  <c r="Z3702" i="8"/>
  <c r="BD3702" i="8" s="1"/>
  <c r="AA3702" i="8"/>
  <c r="AC3702" i="8" s="1"/>
  <c r="H3703" i="8"/>
  <c r="I3703" i="8"/>
  <c r="J3703" i="8"/>
  <c r="K3703" i="8"/>
  <c r="L3703" i="8"/>
  <c r="M3703" i="8"/>
  <c r="P3703" i="8" s="1"/>
  <c r="N3703" i="8"/>
  <c r="O3703" i="8"/>
  <c r="Y3703" i="8"/>
  <c r="Z3703" i="8"/>
  <c r="BD3703" i="8" s="1"/>
  <c r="AA3703" i="8"/>
  <c r="AC3703" i="8" s="1"/>
  <c r="H3704" i="8"/>
  <c r="I3704" i="8"/>
  <c r="J3704" i="8"/>
  <c r="K3704" i="8"/>
  <c r="L3704" i="8"/>
  <c r="M3704" i="8"/>
  <c r="P3704" i="8" s="1"/>
  <c r="N3704" i="8"/>
  <c r="O3704" i="8"/>
  <c r="Y3704" i="8"/>
  <c r="Z3704" i="8"/>
  <c r="BD3704" i="8" s="1"/>
  <c r="AA3704" i="8"/>
  <c r="AC3704" i="8" s="1"/>
  <c r="H3705" i="8"/>
  <c r="I3705" i="8"/>
  <c r="J3705" i="8"/>
  <c r="K3705" i="8"/>
  <c r="L3705" i="8"/>
  <c r="M3705" i="8"/>
  <c r="N3705" i="8"/>
  <c r="O3705" i="8"/>
  <c r="P3705" i="8"/>
  <c r="Y3705" i="8"/>
  <c r="Z3705" i="8"/>
  <c r="BD3705" i="8" s="1"/>
  <c r="AA3705" i="8"/>
  <c r="AC3705" i="8" s="1"/>
  <c r="H3706" i="8"/>
  <c r="I3706" i="8"/>
  <c r="J3706" i="8"/>
  <c r="K3706" i="8"/>
  <c r="L3706" i="8"/>
  <c r="M3706" i="8"/>
  <c r="P3706" i="8" s="1"/>
  <c r="N3706" i="8"/>
  <c r="O3706" i="8"/>
  <c r="Y3706" i="8"/>
  <c r="Z3706" i="8"/>
  <c r="BD3706" i="8" s="1"/>
  <c r="AA3706" i="8"/>
  <c r="AC3706" i="8" s="1"/>
  <c r="H3707" i="8"/>
  <c r="I3707" i="8"/>
  <c r="J3707" i="8"/>
  <c r="K3707" i="8"/>
  <c r="L3707" i="8"/>
  <c r="M3707" i="8"/>
  <c r="P3707" i="8" s="1"/>
  <c r="N3707" i="8"/>
  <c r="O3707" i="8"/>
  <c r="Y3707" i="8"/>
  <c r="Z3707" i="8"/>
  <c r="BD3707" i="8" s="1"/>
  <c r="AA3707" i="8"/>
  <c r="AC3707" i="8"/>
  <c r="H3708" i="8"/>
  <c r="I3708" i="8"/>
  <c r="J3708" i="8"/>
  <c r="K3708" i="8"/>
  <c r="L3708" i="8"/>
  <c r="M3708" i="8"/>
  <c r="P3708" i="8" s="1"/>
  <c r="N3708" i="8"/>
  <c r="O3708" i="8"/>
  <c r="Y3708" i="8"/>
  <c r="Z3708" i="8"/>
  <c r="BD3708" i="8" s="1"/>
  <c r="AA3708" i="8"/>
  <c r="AC3708" i="8" s="1"/>
  <c r="H3709" i="8"/>
  <c r="I3709" i="8"/>
  <c r="J3709" i="8"/>
  <c r="K3709" i="8"/>
  <c r="L3709" i="8"/>
  <c r="M3709" i="8"/>
  <c r="P3709" i="8" s="1"/>
  <c r="N3709" i="8"/>
  <c r="O3709" i="8"/>
  <c r="Y3709" i="8"/>
  <c r="Z3709" i="8"/>
  <c r="BD3709" i="8" s="1"/>
  <c r="AA3709" i="8"/>
  <c r="AC3709" i="8" s="1"/>
  <c r="H3710" i="8"/>
  <c r="I3710" i="8"/>
  <c r="J3710" i="8"/>
  <c r="K3710" i="8"/>
  <c r="L3710" i="8"/>
  <c r="M3710" i="8"/>
  <c r="P3710" i="8" s="1"/>
  <c r="N3710" i="8"/>
  <c r="O3710" i="8"/>
  <c r="Y3710" i="8"/>
  <c r="Z3710" i="8"/>
  <c r="BD3710" i="8" s="1"/>
  <c r="AA3710" i="8"/>
  <c r="AC3710" i="8" s="1"/>
  <c r="H3711" i="8"/>
  <c r="I3711" i="8"/>
  <c r="J3711" i="8"/>
  <c r="K3711" i="8"/>
  <c r="L3711" i="8"/>
  <c r="M3711" i="8"/>
  <c r="P3711" i="8" s="1"/>
  <c r="N3711" i="8"/>
  <c r="O3711" i="8"/>
  <c r="Y3711" i="8"/>
  <c r="Z3711" i="8"/>
  <c r="BD3711" i="8" s="1"/>
  <c r="AA3711" i="8"/>
  <c r="AC3711" i="8" s="1"/>
  <c r="H3712" i="8"/>
  <c r="I3712" i="8"/>
  <c r="J3712" i="8"/>
  <c r="K3712" i="8"/>
  <c r="L3712" i="8"/>
  <c r="M3712" i="8"/>
  <c r="P3712" i="8" s="1"/>
  <c r="N3712" i="8"/>
  <c r="O3712" i="8"/>
  <c r="Y3712" i="8"/>
  <c r="Z3712" i="8"/>
  <c r="BD3712" i="8" s="1"/>
  <c r="AA3712" i="8"/>
  <c r="AC3712" i="8" s="1"/>
  <c r="H3713" i="8"/>
  <c r="I3713" i="8"/>
  <c r="J3713" i="8"/>
  <c r="K3713" i="8"/>
  <c r="L3713" i="8"/>
  <c r="M3713" i="8"/>
  <c r="P3713" i="8" s="1"/>
  <c r="N3713" i="8"/>
  <c r="O3713" i="8"/>
  <c r="Y3713" i="8"/>
  <c r="Z3713" i="8"/>
  <c r="BD3713" i="8" s="1"/>
  <c r="AA3713" i="8"/>
  <c r="AC3713" i="8" s="1"/>
  <c r="H3714" i="8"/>
  <c r="I3714" i="8"/>
  <c r="J3714" i="8"/>
  <c r="K3714" i="8"/>
  <c r="L3714" i="8"/>
  <c r="M3714" i="8"/>
  <c r="N3714" i="8"/>
  <c r="O3714" i="8"/>
  <c r="P3714" i="8"/>
  <c r="Y3714" i="8"/>
  <c r="Z3714" i="8"/>
  <c r="BD3714" i="8" s="1"/>
  <c r="AA3714" i="8"/>
  <c r="AC3714" i="8" s="1"/>
  <c r="H3715" i="8"/>
  <c r="I3715" i="8"/>
  <c r="J3715" i="8"/>
  <c r="K3715" i="8"/>
  <c r="L3715" i="8"/>
  <c r="M3715" i="8"/>
  <c r="P3715" i="8" s="1"/>
  <c r="N3715" i="8"/>
  <c r="O3715" i="8"/>
  <c r="Y3715" i="8"/>
  <c r="Z3715" i="8"/>
  <c r="BD3715" i="8" s="1"/>
  <c r="AA3715" i="8"/>
  <c r="AC3715" i="8" s="1"/>
  <c r="H3716" i="8"/>
  <c r="I3716" i="8"/>
  <c r="J3716" i="8"/>
  <c r="K3716" i="8"/>
  <c r="L3716" i="8"/>
  <c r="M3716" i="8"/>
  <c r="N3716" i="8"/>
  <c r="O3716" i="8"/>
  <c r="P3716" i="8"/>
  <c r="Y3716" i="8"/>
  <c r="Z3716" i="8"/>
  <c r="BD3716" i="8" s="1"/>
  <c r="AA3716" i="8"/>
  <c r="AC3716" i="8"/>
  <c r="H3717" i="8"/>
  <c r="I3717" i="8"/>
  <c r="J3717" i="8"/>
  <c r="K3717" i="8"/>
  <c r="L3717" i="8"/>
  <c r="M3717" i="8"/>
  <c r="P3717" i="8" s="1"/>
  <c r="N3717" i="8"/>
  <c r="O3717" i="8"/>
  <c r="Y3717" i="8"/>
  <c r="Z3717" i="8"/>
  <c r="BD3717" i="8" s="1"/>
  <c r="AA3717" i="8"/>
  <c r="AC3717" i="8" s="1"/>
  <c r="H3718" i="8"/>
  <c r="I3718" i="8"/>
  <c r="J3718" i="8"/>
  <c r="K3718" i="8"/>
  <c r="L3718" i="8"/>
  <c r="M3718" i="8"/>
  <c r="P3718" i="8" s="1"/>
  <c r="N3718" i="8"/>
  <c r="O3718" i="8"/>
  <c r="Y3718" i="8"/>
  <c r="Z3718" i="8"/>
  <c r="BD3718" i="8" s="1"/>
  <c r="AA3718" i="8"/>
  <c r="AC3718" i="8" s="1"/>
  <c r="H3719" i="8"/>
  <c r="I3719" i="8"/>
  <c r="J3719" i="8"/>
  <c r="K3719" i="8"/>
  <c r="L3719" i="8"/>
  <c r="M3719" i="8"/>
  <c r="P3719" i="8" s="1"/>
  <c r="N3719" i="8"/>
  <c r="O3719" i="8"/>
  <c r="Y3719" i="8"/>
  <c r="Z3719" i="8"/>
  <c r="BD3719" i="8" s="1"/>
  <c r="AA3719" i="8"/>
  <c r="AC3719" i="8"/>
  <c r="H3720" i="8"/>
  <c r="I3720" i="8"/>
  <c r="J3720" i="8"/>
  <c r="K3720" i="8"/>
  <c r="L3720" i="8"/>
  <c r="M3720" i="8"/>
  <c r="P3720" i="8" s="1"/>
  <c r="N3720" i="8"/>
  <c r="O3720" i="8"/>
  <c r="Y3720" i="8"/>
  <c r="Z3720" i="8"/>
  <c r="BD3720" i="8" s="1"/>
  <c r="AA3720" i="8"/>
  <c r="AC3720" i="8" s="1"/>
  <c r="H3721" i="8"/>
  <c r="I3721" i="8"/>
  <c r="J3721" i="8"/>
  <c r="K3721" i="8"/>
  <c r="L3721" i="8"/>
  <c r="M3721" i="8"/>
  <c r="P3721" i="8" s="1"/>
  <c r="N3721" i="8"/>
  <c r="O3721" i="8"/>
  <c r="Y3721" i="8"/>
  <c r="Z3721" i="8"/>
  <c r="BD3721" i="8" s="1"/>
  <c r="AA3721" i="8"/>
  <c r="AC3721" i="8" s="1"/>
  <c r="H3722" i="8"/>
  <c r="I3722" i="8"/>
  <c r="J3722" i="8"/>
  <c r="K3722" i="8"/>
  <c r="L3722" i="8"/>
  <c r="M3722" i="8"/>
  <c r="P3722" i="8" s="1"/>
  <c r="N3722" i="8"/>
  <c r="O3722" i="8"/>
  <c r="Y3722" i="8"/>
  <c r="Z3722" i="8"/>
  <c r="BD3722" i="8" s="1"/>
  <c r="AA3722" i="8"/>
  <c r="AC3722" i="8" s="1"/>
  <c r="H3723" i="8"/>
  <c r="I3723" i="8"/>
  <c r="J3723" i="8"/>
  <c r="K3723" i="8"/>
  <c r="L3723" i="8"/>
  <c r="M3723" i="8"/>
  <c r="P3723" i="8" s="1"/>
  <c r="N3723" i="8"/>
  <c r="O3723" i="8"/>
  <c r="Y3723" i="8"/>
  <c r="Z3723" i="8"/>
  <c r="BD3723" i="8" s="1"/>
  <c r="AA3723" i="8"/>
  <c r="AC3723" i="8" s="1"/>
  <c r="H3724" i="8"/>
  <c r="I3724" i="8"/>
  <c r="J3724" i="8"/>
  <c r="K3724" i="8"/>
  <c r="L3724" i="8"/>
  <c r="M3724" i="8"/>
  <c r="N3724" i="8"/>
  <c r="O3724" i="8"/>
  <c r="P3724" i="8"/>
  <c r="Y3724" i="8"/>
  <c r="Z3724" i="8"/>
  <c r="BD3724" i="8" s="1"/>
  <c r="AA3724" i="8"/>
  <c r="AC3724" i="8" s="1"/>
  <c r="H3725" i="8"/>
  <c r="I3725" i="8"/>
  <c r="J3725" i="8"/>
  <c r="K3725" i="8"/>
  <c r="L3725" i="8"/>
  <c r="M3725" i="8"/>
  <c r="P3725" i="8" s="1"/>
  <c r="N3725" i="8"/>
  <c r="O3725" i="8"/>
  <c r="Y3725" i="8"/>
  <c r="Z3725" i="8"/>
  <c r="BD3725" i="8" s="1"/>
  <c r="AA3725" i="8"/>
  <c r="AC3725" i="8" s="1"/>
  <c r="H3726" i="8"/>
  <c r="I3726" i="8"/>
  <c r="J3726" i="8"/>
  <c r="K3726" i="8"/>
  <c r="L3726" i="8"/>
  <c r="M3726" i="8"/>
  <c r="P3726" i="8" s="1"/>
  <c r="N3726" i="8"/>
  <c r="O3726" i="8"/>
  <c r="Y3726" i="8"/>
  <c r="Z3726" i="8"/>
  <c r="BD3726" i="8" s="1"/>
  <c r="AA3726" i="8"/>
  <c r="AC3726" i="8" s="1"/>
  <c r="H3727" i="8"/>
  <c r="I3727" i="8"/>
  <c r="J3727" i="8"/>
  <c r="K3727" i="8"/>
  <c r="L3727" i="8"/>
  <c r="M3727" i="8"/>
  <c r="P3727" i="8" s="1"/>
  <c r="N3727" i="8"/>
  <c r="O3727" i="8"/>
  <c r="Y3727" i="8"/>
  <c r="Z3727" i="8"/>
  <c r="BD3727" i="8" s="1"/>
  <c r="AA3727" i="8"/>
  <c r="AC3727" i="8" s="1"/>
  <c r="H3728" i="8"/>
  <c r="I3728" i="8"/>
  <c r="J3728" i="8"/>
  <c r="K3728" i="8"/>
  <c r="L3728" i="8"/>
  <c r="M3728" i="8"/>
  <c r="P3728" i="8" s="1"/>
  <c r="N3728" i="8"/>
  <c r="O3728" i="8"/>
  <c r="Y3728" i="8"/>
  <c r="Z3728" i="8"/>
  <c r="BD3728" i="8" s="1"/>
  <c r="AA3728" i="8"/>
  <c r="AC3728" i="8"/>
  <c r="H3729" i="8"/>
  <c r="I3729" i="8"/>
  <c r="J3729" i="8"/>
  <c r="K3729" i="8"/>
  <c r="L3729" i="8"/>
  <c r="M3729" i="8"/>
  <c r="P3729" i="8" s="1"/>
  <c r="N3729" i="8"/>
  <c r="O3729" i="8"/>
  <c r="Y3729" i="8"/>
  <c r="Z3729" i="8"/>
  <c r="BD3729" i="8" s="1"/>
  <c r="AA3729" i="8"/>
  <c r="AC3729" i="8"/>
  <c r="H3730" i="8"/>
  <c r="I3730" i="8"/>
  <c r="J3730" i="8"/>
  <c r="K3730" i="8"/>
  <c r="L3730" i="8"/>
  <c r="M3730" i="8"/>
  <c r="P3730" i="8" s="1"/>
  <c r="N3730" i="8"/>
  <c r="O3730" i="8"/>
  <c r="Y3730" i="8"/>
  <c r="Z3730" i="8"/>
  <c r="BD3730" i="8" s="1"/>
  <c r="AA3730" i="8"/>
  <c r="AC3730" i="8" s="1"/>
  <c r="H3731" i="8"/>
  <c r="I3731" i="8"/>
  <c r="J3731" i="8"/>
  <c r="K3731" i="8"/>
  <c r="L3731" i="8"/>
  <c r="M3731" i="8"/>
  <c r="P3731" i="8" s="1"/>
  <c r="N3731" i="8"/>
  <c r="O3731" i="8"/>
  <c r="Y3731" i="8"/>
  <c r="Z3731" i="8"/>
  <c r="BD3731" i="8" s="1"/>
  <c r="AA3731" i="8"/>
  <c r="AC3731" i="8" s="1"/>
  <c r="H3732" i="8"/>
  <c r="I3732" i="8"/>
  <c r="J3732" i="8"/>
  <c r="K3732" i="8"/>
  <c r="L3732" i="8"/>
  <c r="M3732" i="8"/>
  <c r="P3732" i="8" s="1"/>
  <c r="N3732" i="8"/>
  <c r="O3732" i="8"/>
  <c r="Y3732" i="8"/>
  <c r="Z3732" i="8"/>
  <c r="BD3732" i="8" s="1"/>
  <c r="AA3732" i="8"/>
  <c r="AC3732" i="8" s="1"/>
  <c r="H3733" i="8"/>
  <c r="I3733" i="8"/>
  <c r="J3733" i="8"/>
  <c r="K3733" i="8"/>
  <c r="L3733" i="8"/>
  <c r="M3733" i="8"/>
  <c r="P3733" i="8" s="1"/>
  <c r="N3733" i="8"/>
  <c r="O3733" i="8"/>
  <c r="Y3733" i="8"/>
  <c r="Z3733" i="8"/>
  <c r="BD3733" i="8" s="1"/>
  <c r="AA3733" i="8"/>
  <c r="AC3733" i="8" s="1"/>
  <c r="H3734" i="8"/>
  <c r="I3734" i="8"/>
  <c r="J3734" i="8"/>
  <c r="K3734" i="8"/>
  <c r="L3734" i="8"/>
  <c r="M3734" i="8"/>
  <c r="P3734" i="8" s="1"/>
  <c r="N3734" i="8"/>
  <c r="O3734" i="8"/>
  <c r="Y3734" i="8"/>
  <c r="Z3734" i="8"/>
  <c r="BD3734" i="8" s="1"/>
  <c r="AA3734" i="8"/>
  <c r="AC3734" i="8" s="1"/>
  <c r="H3735" i="8"/>
  <c r="I3735" i="8"/>
  <c r="J3735" i="8"/>
  <c r="K3735" i="8"/>
  <c r="L3735" i="8"/>
  <c r="M3735" i="8"/>
  <c r="P3735" i="8" s="1"/>
  <c r="N3735" i="8"/>
  <c r="O3735" i="8"/>
  <c r="Y3735" i="8"/>
  <c r="Z3735" i="8"/>
  <c r="BD3735" i="8" s="1"/>
  <c r="AA3735" i="8"/>
  <c r="AC3735" i="8" s="1"/>
  <c r="H3736" i="8"/>
  <c r="I3736" i="8"/>
  <c r="J3736" i="8"/>
  <c r="K3736" i="8"/>
  <c r="L3736" i="8"/>
  <c r="M3736" i="8"/>
  <c r="P3736" i="8" s="1"/>
  <c r="N3736" i="8"/>
  <c r="O3736" i="8"/>
  <c r="Y3736" i="8"/>
  <c r="Z3736" i="8"/>
  <c r="BD3736" i="8" s="1"/>
  <c r="AA3736" i="8"/>
  <c r="AC3736" i="8" s="1"/>
  <c r="H3737" i="8"/>
  <c r="I3737" i="8"/>
  <c r="J3737" i="8"/>
  <c r="K3737" i="8"/>
  <c r="L3737" i="8"/>
  <c r="M3737" i="8"/>
  <c r="P3737" i="8" s="1"/>
  <c r="N3737" i="8"/>
  <c r="O3737" i="8"/>
  <c r="Y3737" i="8"/>
  <c r="Z3737" i="8"/>
  <c r="BD3737" i="8" s="1"/>
  <c r="AA3737" i="8"/>
  <c r="AC3737" i="8" s="1"/>
  <c r="H3738" i="8"/>
  <c r="I3738" i="8"/>
  <c r="J3738" i="8"/>
  <c r="K3738" i="8"/>
  <c r="L3738" i="8"/>
  <c r="M3738" i="8"/>
  <c r="P3738" i="8" s="1"/>
  <c r="N3738" i="8"/>
  <c r="O3738" i="8"/>
  <c r="Y3738" i="8"/>
  <c r="Z3738" i="8"/>
  <c r="BD3738" i="8" s="1"/>
  <c r="AA3738" i="8"/>
  <c r="AC3738" i="8" s="1"/>
  <c r="H3739" i="8"/>
  <c r="I3739" i="8"/>
  <c r="J3739" i="8"/>
  <c r="K3739" i="8"/>
  <c r="L3739" i="8"/>
  <c r="M3739" i="8"/>
  <c r="P3739" i="8" s="1"/>
  <c r="N3739" i="8"/>
  <c r="O3739" i="8"/>
  <c r="Y3739" i="8"/>
  <c r="Z3739" i="8"/>
  <c r="BD3739" i="8" s="1"/>
  <c r="AA3739" i="8"/>
  <c r="AC3739" i="8" s="1"/>
  <c r="H3740" i="8"/>
  <c r="I3740" i="8"/>
  <c r="J3740" i="8"/>
  <c r="K3740" i="8"/>
  <c r="L3740" i="8"/>
  <c r="M3740" i="8"/>
  <c r="P3740" i="8" s="1"/>
  <c r="N3740" i="8"/>
  <c r="O3740" i="8"/>
  <c r="Y3740" i="8"/>
  <c r="Z3740" i="8"/>
  <c r="BD3740" i="8" s="1"/>
  <c r="AA3740" i="8"/>
  <c r="AC3740" i="8" s="1"/>
  <c r="H3741" i="8"/>
  <c r="I3741" i="8"/>
  <c r="J3741" i="8"/>
  <c r="K3741" i="8"/>
  <c r="L3741" i="8"/>
  <c r="M3741" i="8"/>
  <c r="P3741" i="8" s="1"/>
  <c r="N3741" i="8"/>
  <c r="O3741" i="8"/>
  <c r="Y3741" i="8"/>
  <c r="Z3741" i="8"/>
  <c r="BD3741" i="8" s="1"/>
  <c r="AA3741" i="8"/>
  <c r="AC3741" i="8" s="1"/>
  <c r="H3742" i="8"/>
  <c r="I3742" i="8"/>
  <c r="J3742" i="8"/>
  <c r="K3742" i="8"/>
  <c r="L3742" i="8"/>
  <c r="M3742" i="8"/>
  <c r="P3742" i="8" s="1"/>
  <c r="N3742" i="8"/>
  <c r="O3742" i="8"/>
  <c r="Y3742" i="8"/>
  <c r="Z3742" i="8"/>
  <c r="BD3742" i="8" s="1"/>
  <c r="AA3742" i="8"/>
  <c r="AC3742" i="8" s="1"/>
  <c r="H3743" i="8"/>
  <c r="I3743" i="8"/>
  <c r="J3743" i="8"/>
  <c r="K3743" i="8"/>
  <c r="L3743" i="8"/>
  <c r="M3743" i="8"/>
  <c r="P3743" i="8" s="1"/>
  <c r="N3743" i="8"/>
  <c r="O3743" i="8"/>
  <c r="Y3743" i="8"/>
  <c r="Z3743" i="8"/>
  <c r="BD3743" i="8" s="1"/>
  <c r="AA3743" i="8"/>
  <c r="AC3743" i="8" s="1"/>
  <c r="H3744" i="8"/>
  <c r="I3744" i="8"/>
  <c r="J3744" i="8"/>
  <c r="K3744" i="8"/>
  <c r="L3744" i="8"/>
  <c r="M3744" i="8"/>
  <c r="P3744" i="8" s="1"/>
  <c r="N3744" i="8"/>
  <c r="O3744" i="8"/>
  <c r="Y3744" i="8"/>
  <c r="Z3744" i="8"/>
  <c r="BD3744" i="8" s="1"/>
  <c r="AA3744" i="8"/>
  <c r="AC3744" i="8" s="1"/>
  <c r="H3745" i="8"/>
  <c r="I3745" i="8"/>
  <c r="J3745" i="8"/>
  <c r="K3745" i="8"/>
  <c r="L3745" i="8"/>
  <c r="M3745" i="8"/>
  <c r="P3745" i="8" s="1"/>
  <c r="N3745" i="8"/>
  <c r="O3745" i="8"/>
  <c r="Y3745" i="8"/>
  <c r="Z3745" i="8"/>
  <c r="BD3745" i="8" s="1"/>
  <c r="AA3745" i="8"/>
  <c r="AC3745" i="8"/>
  <c r="H3746" i="8"/>
  <c r="I3746" i="8"/>
  <c r="J3746" i="8"/>
  <c r="K3746" i="8"/>
  <c r="L3746" i="8"/>
  <c r="M3746" i="8"/>
  <c r="P3746" i="8" s="1"/>
  <c r="N3746" i="8"/>
  <c r="O3746" i="8"/>
  <c r="Y3746" i="8"/>
  <c r="Z3746" i="8"/>
  <c r="BD3746" i="8" s="1"/>
  <c r="AA3746" i="8"/>
  <c r="AC3746" i="8"/>
  <c r="H3747" i="8"/>
  <c r="I3747" i="8"/>
  <c r="J3747" i="8"/>
  <c r="K3747" i="8"/>
  <c r="L3747" i="8"/>
  <c r="M3747" i="8"/>
  <c r="P3747" i="8" s="1"/>
  <c r="N3747" i="8"/>
  <c r="O3747" i="8"/>
  <c r="Y3747" i="8"/>
  <c r="Z3747" i="8"/>
  <c r="BD3747" i="8" s="1"/>
  <c r="AA3747" i="8"/>
  <c r="AC3747" i="8" s="1"/>
  <c r="H3748" i="8"/>
  <c r="I3748" i="8"/>
  <c r="J3748" i="8"/>
  <c r="K3748" i="8"/>
  <c r="L3748" i="8"/>
  <c r="M3748" i="8"/>
  <c r="N3748" i="8"/>
  <c r="O3748" i="8"/>
  <c r="P3748" i="8"/>
  <c r="Y3748" i="8"/>
  <c r="Z3748" i="8"/>
  <c r="BD3748" i="8" s="1"/>
  <c r="AA3748" i="8"/>
  <c r="AC3748" i="8"/>
  <c r="H3749" i="8"/>
  <c r="I3749" i="8"/>
  <c r="J3749" i="8"/>
  <c r="K3749" i="8"/>
  <c r="L3749" i="8"/>
  <c r="M3749" i="8"/>
  <c r="P3749" i="8" s="1"/>
  <c r="N3749" i="8"/>
  <c r="O3749" i="8"/>
  <c r="Y3749" i="8"/>
  <c r="Z3749" i="8"/>
  <c r="BD3749" i="8" s="1"/>
  <c r="AA3749" i="8"/>
  <c r="AC3749" i="8" s="1"/>
  <c r="H3750" i="8"/>
  <c r="I3750" i="8"/>
  <c r="J3750" i="8"/>
  <c r="K3750" i="8"/>
  <c r="L3750" i="8"/>
  <c r="M3750" i="8"/>
  <c r="P3750" i="8" s="1"/>
  <c r="N3750" i="8"/>
  <c r="O3750" i="8"/>
  <c r="Y3750" i="8"/>
  <c r="Z3750" i="8"/>
  <c r="BD3750" i="8" s="1"/>
  <c r="AA3750" i="8"/>
  <c r="AC3750" i="8"/>
  <c r="H3751" i="8"/>
  <c r="I3751" i="8"/>
  <c r="J3751" i="8"/>
  <c r="K3751" i="8"/>
  <c r="L3751" i="8"/>
  <c r="M3751" i="8"/>
  <c r="P3751" i="8" s="1"/>
  <c r="N3751" i="8"/>
  <c r="O3751" i="8"/>
  <c r="Y3751" i="8"/>
  <c r="Z3751" i="8"/>
  <c r="BD3751" i="8" s="1"/>
  <c r="AA3751" i="8"/>
  <c r="AC3751" i="8" s="1"/>
  <c r="H3752" i="8"/>
  <c r="I3752" i="8"/>
  <c r="J3752" i="8"/>
  <c r="K3752" i="8"/>
  <c r="L3752" i="8"/>
  <c r="M3752" i="8"/>
  <c r="P3752" i="8" s="1"/>
  <c r="N3752" i="8"/>
  <c r="O3752" i="8"/>
  <c r="Y3752" i="8"/>
  <c r="Z3752" i="8"/>
  <c r="BD3752" i="8" s="1"/>
  <c r="AA3752" i="8"/>
  <c r="AC3752" i="8" s="1"/>
  <c r="H3753" i="8"/>
  <c r="I3753" i="8"/>
  <c r="J3753" i="8"/>
  <c r="K3753" i="8"/>
  <c r="L3753" i="8"/>
  <c r="M3753" i="8"/>
  <c r="P3753" i="8" s="1"/>
  <c r="N3753" i="8"/>
  <c r="O3753" i="8"/>
  <c r="Y3753" i="8"/>
  <c r="Z3753" i="8"/>
  <c r="BD3753" i="8" s="1"/>
  <c r="AA3753" i="8"/>
  <c r="AC3753" i="8"/>
  <c r="H3754" i="8"/>
  <c r="I3754" i="8"/>
  <c r="J3754" i="8"/>
  <c r="K3754" i="8"/>
  <c r="L3754" i="8"/>
  <c r="M3754" i="8"/>
  <c r="P3754" i="8" s="1"/>
  <c r="N3754" i="8"/>
  <c r="O3754" i="8"/>
  <c r="Y3754" i="8"/>
  <c r="Z3754" i="8"/>
  <c r="BD3754" i="8" s="1"/>
  <c r="AA3754" i="8"/>
  <c r="AC3754" i="8" s="1"/>
  <c r="H3755" i="8"/>
  <c r="I3755" i="8"/>
  <c r="J3755" i="8"/>
  <c r="K3755" i="8"/>
  <c r="L3755" i="8"/>
  <c r="M3755" i="8"/>
  <c r="P3755" i="8" s="1"/>
  <c r="N3755" i="8"/>
  <c r="O3755" i="8"/>
  <c r="Y3755" i="8"/>
  <c r="Z3755" i="8"/>
  <c r="BD3755" i="8" s="1"/>
  <c r="AA3755" i="8"/>
  <c r="AC3755" i="8" s="1"/>
  <c r="H3756" i="8"/>
  <c r="I3756" i="8"/>
  <c r="J3756" i="8"/>
  <c r="K3756" i="8"/>
  <c r="L3756" i="8"/>
  <c r="M3756" i="8"/>
  <c r="P3756" i="8" s="1"/>
  <c r="N3756" i="8"/>
  <c r="O3756" i="8"/>
  <c r="Y3756" i="8"/>
  <c r="Z3756" i="8"/>
  <c r="BD3756" i="8" s="1"/>
  <c r="AA3756" i="8"/>
  <c r="AC3756" i="8" s="1"/>
  <c r="H3757" i="8"/>
  <c r="I3757" i="8"/>
  <c r="J3757" i="8"/>
  <c r="K3757" i="8"/>
  <c r="L3757" i="8"/>
  <c r="M3757" i="8"/>
  <c r="P3757" i="8" s="1"/>
  <c r="N3757" i="8"/>
  <c r="O3757" i="8"/>
  <c r="Y3757" i="8"/>
  <c r="Z3757" i="8"/>
  <c r="BD3757" i="8" s="1"/>
  <c r="AA3757" i="8"/>
  <c r="AC3757" i="8" s="1"/>
  <c r="H3758" i="8"/>
  <c r="I3758" i="8"/>
  <c r="J3758" i="8"/>
  <c r="K3758" i="8"/>
  <c r="L3758" i="8"/>
  <c r="M3758" i="8"/>
  <c r="P3758" i="8" s="1"/>
  <c r="N3758" i="8"/>
  <c r="O3758" i="8"/>
  <c r="Y3758" i="8"/>
  <c r="Z3758" i="8"/>
  <c r="BD3758" i="8" s="1"/>
  <c r="AA3758" i="8"/>
  <c r="AC3758" i="8" s="1"/>
  <c r="H3759" i="8"/>
  <c r="I3759" i="8"/>
  <c r="J3759" i="8"/>
  <c r="K3759" i="8"/>
  <c r="L3759" i="8"/>
  <c r="M3759" i="8"/>
  <c r="P3759" i="8" s="1"/>
  <c r="N3759" i="8"/>
  <c r="O3759" i="8"/>
  <c r="Y3759" i="8"/>
  <c r="Z3759" i="8"/>
  <c r="BD3759" i="8" s="1"/>
  <c r="AA3759" i="8"/>
  <c r="AC3759" i="8" s="1"/>
  <c r="H3760" i="8"/>
  <c r="I3760" i="8"/>
  <c r="J3760" i="8"/>
  <c r="K3760" i="8"/>
  <c r="L3760" i="8"/>
  <c r="M3760" i="8"/>
  <c r="P3760" i="8" s="1"/>
  <c r="N3760" i="8"/>
  <c r="O3760" i="8"/>
  <c r="Y3760" i="8"/>
  <c r="Z3760" i="8"/>
  <c r="BD3760" i="8" s="1"/>
  <c r="AA3760" i="8"/>
  <c r="AC3760" i="8" s="1"/>
  <c r="H3761" i="8"/>
  <c r="I3761" i="8"/>
  <c r="J3761" i="8"/>
  <c r="K3761" i="8"/>
  <c r="L3761" i="8"/>
  <c r="M3761" i="8"/>
  <c r="P3761" i="8" s="1"/>
  <c r="N3761" i="8"/>
  <c r="O3761" i="8"/>
  <c r="Y3761" i="8"/>
  <c r="Z3761" i="8"/>
  <c r="BD3761" i="8" s="1"/>
  <c r="AA3761" i="8"/>
  <c r="AC3761" i="8" s="1"/>
  <c r="H3762" i="8"/>
  <c r="I3762" i="8"/>
  <c r="J3762" i="8"/>
  <c r="K3762" i="8"/>
  <c r="L3762" i="8"/>
  <c r="M3762" i="8"/>
  <c r="N3762" i="8"/>
  <c r="O3762" i="8"/>
  <c r="P3762" i="8"/>
  <c r="Y3762" i="8"/>
  <c r="Z3762" i="8"/>
  <c r="BD3762" i="8" s="1"/>
  <c r="AA3762" i="8"/>
  <c r="AC3762" i="8" s="1"/>
  <c r="H3763" i="8"/>
  <c r="I3763" i="8"/>
  <c r="J3763" i="8"/>
  <c r="K3763" i="8"/>
  <c r="L3763" i="8"/>
  <c r="M3763" i="8"/>
  <c r="P3763" i="8" s="1"/>
  <c r="N3763" i="8"/>
  <c r="O3763" i="8"/>
  <c r="Y3763" i="8"/>
  <c r="Z3763" i="8"/>
  <c r="BD3763" i="8" s="1"/>
  <c r="AA3763" i="8"/>
  <c r="AC3763" i="8" s="1"/>
  <c r="H3764" i="8"/>
  <c r="I3764" i="8"/>
  <c r="J3764" i="8"/>
  <c r="K3764" i="8"/>
  <c r="L3764" i="8"/>
  <c r="M3764" i="8"/>
  <c r="P3764" i="8" s="1"/>
  <c r="N3764" i="8"/>
  <c r="O3764" i="8"/>
  <c r="Y3764" i="8"/>
  <c r="Z3764" i="8"/>
  <c r="BD3764" i="8" s="1"/>
  <c r="AA3764" i="8"/>
  <c r="AC3764" i="8" s="1"/>
  <c r="H3765" i="8"/>
  <c r="I3765" i="8"/>
  <c r="J3765" i="8"/>
  <c r="K3765" i="8"/>
  <c r="L3765" i="8"/>
  <c r="M3765" i="8"/>
  <c r="P3765" i="8" s="1"/>
  <c r="N3765" i="8"/>
  <c r="O3765" i="8"/>
  <c r="Y3765" i="8"/>
  <c r="Z3765" i="8"/>
  <c r="BD3765" i="8" s="1"/>
  <c r="AA3765" i="8"/>
  <c r="AC3765" i="8" s="1"/>
  <c r="H3766" i="8"/>
  <c r="I3766" i="8"/>
  <c r="J3766" i="8"/>
  <c r="K3766" i="8"/>
  <c r="L3766" i="8"/>
  <c r="M3766" i="8"/>
  <c r="P3766" i="8" s="1"/>
  <c r="N3766" i="8"/>
  <c r="O3766" i="8"/>
  <c r="Y3766" i="8"/>
  <c r="Z3766" i="8"/>
  <c r="BD3766" i="8" s="1"/>
  <c r="AA3766" i="8"/>
  <c r="AC3766" i="8" s="1"/>
  <c r="H3767" i="8"/>
  <c r="I3767" i="8"/>
  <c r="J3767" i="8"/>
  <c r="K3767" i="8"/>
  <c r="L3767" i="8"/>
  <c r="M3767" i="8"/>
  <c r="P3767" i="8" s="1"/>
  <c r="N3767" i="8"/>
  <c r="O3767" i="8"/>
  <c r="Y3767" i="8"/>
  <c r="Z3767" i="8"/>
  <c r="BD3767" i="8" s="1"/>
  <c r="AA3767" i="8"/>
  <c r="AC3767" i="8"/>
  <c r="H3768" i="8"/>
  <c r="I3768" i="8"/>
  <c r="J3768" i="8"/>
  <c r="K3768" i="8"/>
  <c r="L3768" i="8"/>
  <c r="M3768" i="8"/>
  <c r="P3768" i="8" s="1"/>
  <c r="N3768" i="8"/>
  <c r="O3768" i="8"/>
  <c r="Y3768" i="8"/>
  <c r="Z3768" i="8"/>
  <c r="BD3768" i="8" s="1"/>
  <c r="AA3768" i="8"/>
  <c r="AC3768" i="8" s="1"/>
  <c r="H3769" i="8"/>
  <c r="I3769" i="8"/>
  <c r="J3769" i="8"/>
  <c r="K3769" i="8"/>
  <c r="L3769" i="8"/>
  <c r="M3769" i="8"/>
  <c r="P3769" i="8" s="1"/>
  <c r="N3769" i="8"/>
  <c r="O3769" i="8"/>
  <c r="Y3769" i="8"/>
  <c r="Z3769" i="8"/>
  <c r="BD3769" i="8" s="1"/>
  <c r="AA3769" i="8"/>
  <c r="AC3769" i="8" s="1"/>
  <c r="H3770" i="8"/>
  <c r="I3770" i="8"/>
  <c r="J3770" i="8"/>
  <c r="K3770" i="8"/>
  <c r="L3770" i="8"/>
  <c r="M3770" i="8"/>
  <c r="P3770" i="8" s="1"/>
  <c r="N3770" i="8"/>
  <c r="O3770" i="8"/>
  <c r="Y3770" i="8"/>
  <c r="Z3770" i="8"/>
  <c r="BD3770" i="8" s="1"/>
  <c r="AA3770" i="8"/>
  <c r="AC3770" i="8" s="1"/>
  <c r="H3771" i="8"/>
  <c r="I3771" i="8"/>
  <c r="J3771" i="8"/>
  <c r="K3771" i="8"/>
  <c r="L3771" i="8"/>
  <c r="M3771" i="8"/>
  <c r="P3771" i="8" s="1"/>
  <c r="N3771" i="8"/>
  <c r="O3771" i="8"/>
  <c r="Y3771" i="8"/>
  <c r="Z3771" i="8"/>
  <c r="BD3771" i="8" s="1"/>
  <c r="AA3771" i="8"/>
  <c r="AC3771" i="8" s="1"/>
  <c r="H3772" i="8"/>
  <c r="I3772" i="8"/>
  <c r="J3772" i="8"/>
  <c r="K3772" i="8"/>
  <c r="L3772" i="8"/>
  <c r="M3772" i="8"/>
  <c r="P3772" i="8" s="1"/>
  <c r="N3772" i="8"/>
  <c r="O3772" i="8"/>
  <c r="Y3772" i="8"/>
  <c r="Z3772" i="8"/>
  <c r="BD3772" i="8" s="1"/>
  <c r="AA3772" i="8"/>
  <c r="AC3772" i="8" s="1"/>
  <c r="H3773" i="8"/>
  <c r="I3773" i="8"/>
  <c r="J3773" i="8"/>
  <c r="K3773" i="8"/>
  <c r="L3773" i="8"/>
  <c r="M3773" i="8"/>
  <c r="P3773" i="8" s="1"/>
  <c r="N3773" i="8"/>
  <c r="O3773" i="8"/>
  <c r="Y3773" i="8"/>
  <c r="Z3773" i="8"/>
  <c r="BD3773" i="8" s="1"/>
  <c r="AA3773" i="8"/>
  <c r="AC3773" i="8" s="1"/>
  <c r="H3774" i="8"/>
  <c r="I3774" i="8"/>
  <c r="J3774" i="8"/>
  <c r="K3774" i="8"/>
  <c r="L3774" i="8"/>
  <c r="M3774" i="8"/>
  <c r="P3774" i="8" s="1"/>
  <c r="N3774" i="8"/>
  <c r="O3774" i="8"/>
  <c r="Y3774" i="8"/>
  <c r="Z3774" i="8"/>
  <c r="BD3774" i="8" s="1"/>
  <c r="AA3774" i="8"/>
  <c r="AC3774" i="8" s="1"/>
  <c r="H3775" i="8"/>
  <c r="I3775" i="8"/>
  <c r="J3775" i="8"/>
  <c r="K3775" i="8"/>
  <c r="L3775" i="8"/>
  <c r="M3775" i="8"/>
  <c r="P3775" i="8" s="1"/>
  <c r="N3775" i="8"/>
  <c r="O3775" i="8"/>
  <c r="Y3775" i="8"/>
  <c r="Z3775" i="8"/>
  <c r="BD3775" i="8" s="1"/>
  <c r="AA3775" i="8"/>
  <c r="AC3775" i="8" s="1"/>
  <c r="H3776" i="8"/>
  <c r="I3776" i="8"/>
  <c r="J3776" i="8"/>
  <c r="K3776" i="8"/>
  <c r="L3776" i="8"/>
  <c r="M3776" i="8"/>
  <c r="P3776" i="8" s="1"/>
  <c r="N3776" i="8"/>
  <c r="O3776" i="8"/>
  <c r="Y3776" i="8"/>
  <c r="Z3776" i="8"/>
  <c r="BD3776" i="8" s="1"/>
  <c r="AA3776" i="8"/>
  <c r="AC3776" i="8"/>
  <c r="H3777" i="8"/>
  <c r="I3777" i="8"/>
  <c r="J3777" i="8"/>
  <c r="K3777" i="8"/>
  <c r="L3777" i="8"/>
  <c r="M3777" i="8"/>
  <c r="P3777" i="8" s="1"/>
  <c r="N3777" i="8"/>
  <c r="O3777" i="8"/>
  <c r="Y3777" i="8"/>
  <c r="Z3777" i="8"/>
  <c r="BD3777" i="8" s="1"/>
  <c r="AA3777" i="8"/>
  <c r="AC3777" i="8" s="1"/>
  <c r="H3778" i="8"/>
  <c r="I3778" i="8"/>
  <c r="J3778" i="8"/>
  <c r="K3778" i="8"/>
  <c r="L3778" i="8"/>
  <c r="M3778" i="8"/>
  <c r="P3778" i="8" s="1"/>
  <c r="N3778" i="8"/>
  <c r="O3778" i="8"/>
  <c r="Y3778" i="8"/>
  <c r="Z3778" i="8"/>
  <c r="BD3778" i="8" s="1"/>
  <c r="AA3778" i="8"/>
  <c r="AC3778" i="8" s="1"/>
  <c r="H3779" i="8"/>
  <c r="I3779" i="8"/>
  <c r="J3779" i="8"/>
  <c r="K3779" i="8"/>
  <c r="L3779" i="8"/>
  <c r="M3779" i="8"/>
  <c r="P3779" i="8" s="1"/>
  <c r="N3779" i="8"/>
  <c r="O3779" i="8"/>
  <c r="Y3779" i="8"/>
  <c r="Z3779" i="8"/>
  <c r="BD3779" i="8" s="1"/>
  <c r="AA3779" i="8"/>
  <c r="AC3779" i="8" s="1"/>
  <c r="H3780" i="8"/>
  <c r="I3780" i="8"/>
  <c r="J3780" i="8"/>
  <c r="K3780" i="8"/>
  <c r="L3780" i="8"/>
  <c r="N3780" i="8"/>
  <c r="O3780" i="8"/>
  <c r="Y3780" i="8"/>
  <c r="Z3780" i="8"/>
  <c r="BD3780" i="8" s="1"/>
  <c r="AA3780" i="8"/>
  <c r="AC3780" i="8" s="1"/>
  <c r="H3781" i="8"/>
  <c r="I3781" i="8"/>
  <c r="J3781" i="8"/>
  <c r="K3781" i="8"/>
  <c r="L3781" i="8"/>
  <c r="M3781" i="8"/>
  <c r="P3781" i="8" s="1"/>
  <c r="N3781" i="8"/>
  <c r="O3781" i="8"/>
  <c r="Y3781" i="8"/>
  <c r="Z3781" i="8"/>
  <c r="BD3781" i="8" s="1"/>
  <c r="AA3781" i="8"/>
  <c r="AC3781" i="8" s="1"/>
  <c r="H3782" i="8"/>
  <c r="I3782" i="8"/>
  <c r="J3782" i="8"/>
  <c r="K3782" i="8"/>
  <c r="L3782" i="8"/>
  <c r="M3782" i="8"/>
  <c r="P3782" i="8" s="1"/>
  <c r="N3782" i="8"/>
  <c r="O3782" i="8"/>
  <c r="Y3782" i="8"/>
  <c r="Z3782" i="8"/>
  <c r="BD3782" i="8" s="1"/>
  <c r="AA3782" i="8"/>
  <c r="AC3782" i="8" s="1"/>
  <c r="H3783" i="8"/>
  <c r="I3783" i="8"/>
  <c r="J3783" i="8"/>
  <c r="K3783" i="8"/>
  <c r="L3783" i="8"/>
  <c r="M3783" i="8"/>
  <c r="P3783" i="8" s="1"/>
  <c r="N3783" i="8"/>
  <c r="O3783" i="8"/>
  <c r="Y3783" i="8"/>
  <c r="Z3783" i="8"/>
  <c r="BD3783" i="8" s="1"/>
  <c r="AA3783" i="8"/>
  <c r="AC3783" i="8" s="1"/>
  <c r="H3784" i="8"/>
  <c r="I3784" i="8"/>
  <c r="J3784" i="8"/>
  <c r="K3784" i="8"/>
  <c r="L3784" i="8"/>
  <c r="M3784" i="8"/>
  <c r="P3784" i="8" s="1"/>
  <c r="N3784" i="8"/>
  <c r="O3784" i="8"/>
  <c r="Y3784" i="8"/>
  <c r="Z3784" i="8"/>
  <c r="BD3784" i="8" s="1"/>
  <c r="AA3784" i="8"/>
  <c r="AC3784" i="8"/>
  <c r="H3785" i="8"/>
  <c r="I3785" i="8"/>
  <c r="J3785" i="8"/>
  <c r="K3785" i="8"/>
  <c r="L3785" i="8"/>
  <c r="M3785" i="8"/>
  <c r="P3785" i="8" s="1"/>
  <c r="N3785" i="8"/>
  <c r="O3785" i="8"/>
  <c r="Y3785" i="8"/>
  <c r="Z3785" i="8"/>
  <c r="BD3785" i="8" s="1"/>
  <c r="AA3785" i="8"/>
  <c r="AC3785" i="8" s="1"/>
  <c r="H3786" i="8"/>
  <c r="I3786" i="8"/>
  <c r="J3786" i="8"/>
  <c r="K3786" i="8"/>
  <c r="L3786" i="8"/>
  <c r="M3786" i="8"/>
  <c r="P3786" i="8" s="1"/>
  <c r="N3786" i="8"/>
  <c r="O3786" i="8"/>
  <c r="Y3786" i="8"/>
  <c r="Z3786" i="8"/>
  <c r="BD3786" i="8" s="1"/>
  <c r="AA3786" i="8"/>
  <c r="AC3786" i="8" s="1"/>
  <c r="H3787" i="8"/>
  <c r="I3787" i="8"/>
  <c r="J3787" i="8"/>
  <c r="K3787" i="8"/>
  <c r="L3787" i="8"/>
  <c r="M3787" i="8"/>
  <c r="P3787" i="8" s="1"/>
  <c r="N3787" i="8"/>
  <c r="O3787" i="8"/>
  <c r="Y3787" i="8"/>
  <c r="Z3787" i="8"/>
  <c r="BD3787" i="8" s="1"/>
  <c r="AA3787" i="8"/>
  <c r="AC3787" i="8" s="1"/>
  <c r="H3788" i="8"/>
  <c r="I3788" i="8"/>
  <c r="J3788" i="8"/>
  <c r="K3788" i="8"/>
  <c r="L3788" i="8"/>
  <c r="M3788" i="8"/>
  <c r="P3788" i="8" s="1"/>
  <c r="N3788" i="8"/>
  <c r="O3788" i="8"/>
  <c r="Y3788" i="8"/>
  <c r="Z3788" i="8"/>
  <c r="BD3788" i="8" s="1"/>
  <c r="AA3788" i="8"/>
  <c r="AC3788" i="8"/>
  <c r="H3789" i="8"/>
  <c r="I3789" i="8"/>
  <c r="J3789" i="8"/>
  <c r="K3789" i="8"/>
  <c r="L3789" i="8"/>
  <c r="M3789" i="8"/>
  <c r="P3789" i="8" s="1"/>
  <c r="N3789" i="8"/>
  <c r="O3789" i="8"/>
  <c r="Y3789" i="8"/>
  <c r="Z3789" i="8"/>
  <c r="BD3789" i="8" s="1"/>
  <c r="AA3789" i="8"/>
  <c r="AC3789" i="8" s="1"/>
  <c r="H3790" i="8"/>
  <c r="I3790" i="8"/>
  <c r="J3790" i="8"/>
  <c r="K3790" i="8"/>
  <c r="L3790" i="8"/>
  <c r="M3790" i="8"/>
  <c r="P3790" i="8" s="1"/>
  <c r="N3790" i="8"/>
  <c r="O3790" i="8"/>
  <c r="Y3790" i="8"/>
  <c r="Z3790" i="8"/>
  <c r="BD3790" i="8" s="1"/>
  <c r="AA3790" i="8"/>
  <c r="AC3790" i="8" s="1"/>
  <c r="H3791" i="8"/>
  <c r="I3791" i="8"/>
  <c r="J3791" i="8"/>
  <c r="K3791" i="8"/>
  <c r="L3791" i="8"/>
  <c r="M3791" i="8"/>
  <c r="P3791" i="8" s="1"/>
  <c r="N3791" i="8"/>
  <c r="O3791" i="8"/>
  <c r="Y3791" i="8"/>
  <c r="Z3791" i="8"/>
  <c r="BD3791" i="8" s="1"/>
  <c r="AA3791" i="8"/>
  <c r="AC3791" i="8" s="1"/>
  <c r="H3792" i="8"/>
  <c r="I3792" i="8"/>
  <c r="J3792" i="8"/>
  <c r="K3792" i="8"/>
  <c r="L3792" i="8"/>
  <c r="M3792" i="8"/>
  <c r="P3792" i="8" s="1"/>
  <c r="N3792" i="8"/>
  <c r="O3792" i="8"/>
  <c r="Y3792" i="8"/>
  <c r="Z3792" i="8"/>
  <c r="BD3792" i="8" s="1"/>
  <c r="AA3792" i="8"/>
  <c r="AC3792" i="8" s="1"/>
  <c r="H3793" i="8"/>
  <c r="I3793" i="8"/>
  <c r="J3793" i="8"/>
  <c r="K3793" i="8"/>
  <c r="L3793" i="8"/>
  <c r="M3793" i="8"/>
  <c r="P3793" i="8" s="1"/>
  <c r="N3793" i="8"/>
  <c r="O3793" i="8"/>
  <c r="Y3793" i="8"/>
  <c r="Z3793" i="8"/>
  <c r="BD3793" i="8" s="1"/>
  <c r="AA3793" i="8"/>
  <c r="AC3793" i="8" s="1"/>
  <c r="H3794" i="8"/>
  <c r="I3794" i="8"/>
  <c r="J3794" i="8"/>
  <c r="K3794" i="8"/>
  <c r="L3794" i="8"/>
  <c r="M3794" i="8"/>
  <c r="P3794" i="8" s="1"/>
  <c r="N3794" i="8"/>
  <c r="O3794" i="8"/>
  <c r="Y3794" i="8"/>
  <c r="Z3794" i="8"/>
  <c r="BD3794" i="8" s="1"/>
  <c r="AA3794" i="8"/>
  <c r="AC3794" i="8"/>
  <c r="H3795" i="8"/>
  <c r="I3795" i="8"/>
  <c r="J3795" i="8"/>
  <c r="K3795" i="8"/>
  <c r="L3795" i="8"/>
  <c r="M3795" i="8"/>
  <c r="P3795" i="8" s="1"/>
  <c r="N3795" i="8"/>
  <c r="O3795" i="8"/>
  <c r="Y3795" i="8"/>
  <c r="Z3795" i="8"/>
  <c r="BD3795" i="8" s="1"/>
  <c r="AA3795" i="8"/>
  <c r="AC3795" i="8" s="1"/>
  <c r="H3796" i="8"/>
  <c r="I3796" i="8"/>
  <c r="J3796" i="8"/>
  <c r="K3796" i="8"/>
  <c r="L3796" i="8"/>
  <c r="M3796" i="8"/>
  <c r="N3796" i="8"/>
  <c r="O3796" i="8"/>
  <c r="P3796" i="8"/>
  <c r="Y3796" i="8"/>
  <c r="Z3796" i="8"/>
  <c r="BD3796" i="8" s="1"/>
  <c r="AA3796" i="8"/>
  <c r="AC3796" i="8"/>
  <c r="H3797" i="8"/>
  <c r="I3797" i="8"/>
  <c r="J3797" i="8"/>
  <c r="K3797" i="8"/>
  <c r="L3797" i="8"/>
  <c r="M3797" i="8"/>
  <c r="P3797" i="8" s="1"/>
  <c r="N3797" i="8"/>
  <c r="O3797" i="8"/>
  <c r="Y3797" i="8"/>
  <c r="Z3797" i="8"/>
  <c r="BD3797" i="8" s="1"/>
  <c r="AA3797" i="8"/>
  <c r="AC3797" i="8"/>
  <c r="H3798" i="8"/>
  <c r="I3798" i="8"/>
  <c r="J3798" i="8"/>
  <c r="K3798" i="8"/>
  <c r="L3798" i="8"/>
  <c r="M3798" i="8"/>
  <c r="P3798" i="8" s="1"/>
  <c r="N3798" i="8"/>
  <c r="O3798" i="8"/>
  <c r="Y3798" i="8"/>
  <c r="Z3798" i="8"/>
  <c r="BD3798" i="8" s="1"/>
  <c r="AA3798" i="8"/>
  <c r="AC3798" i="8"/>
  <c r="H3799" i="8"/>
  <c r="I3799" i="8"/>
  <c r="J3799" i="8"/>
  <c r="K3799" i="8"/>
  <c r="L3799" i="8"/>
  <c r="M3799" i="8"/>
  <c r="P3799" i="8" s="1"/>
  <c r="N3799" i="8"/>
  <c r="O3799" i="8"/>
  <c r="Y3799" i="8"/>
  <c r="Z3799" i="8"/>
  <c r="BD3799" i="8" s="1"/>
  <c r="AA3799" i="8"/>
  <c r="AC3799" i="8" s="1"/>
  <c r="H3800" i="8"/>
  <c r="I3800" i="8"/>
  <c r="J3800" i="8"/>
  <c r="K3800" i="8"/>
  <c r="L3800" i="8"/>
  <c r="M3800" i="8"/>
  <c r="N3800" i="8"/>
  <c r="O3800" i="8"/>
  <c r="P3800" i="8"/>
  <c r="Y3800" i="8"/>
  <c r="Z3800" i="8"/>
  <c r="BD3800" i="8" s="1"/>
  <c r="AA3800" i="8"/>
  <c r="AC3800" i="8"/>
  <c r="H3801" i="8"/>
  <c r="I3801" i="8"/>
  <c r="J3801" i="8"/>
  <c r="K3801" i="8"/>
  <c r="L3801" i="8"/>
  <c r="M3801" i="8"/>
  <c r="P3801" i="8" s="1"/>
  <c r="N3801" i="8"/>
  <c r="O3801" i="8"/>
  <c r="Y3801" i="8"/>
  <c r="Z3801" i="8"/>
  <c r="BD3801" i="8" s="1"/>
  <c r="AA3801" i="8"/>
  <c r="AC3801" i="8"/>
  <c r="H3802" i="8"/>
  <c r="I3802" i="8"/>
  <c r="J3802" i="8"/>
  <c r="K3802" i="8"/>
  <c r="L3802" i="8"/>
  <c r="M3802" i="8"/>
  <c r="P3802" i="8" s="1"/>
  <c r="N3802" i="8"/>
  <c r="O3802" i="8"/>
  <c r="Y3802" i="8"/>
  <c r="Z3802" i="8"/>
  <c r="BD3802" i="8" s="1"/>
  <c r="AA3802" i="8"/>
  <c r="AC3802" i="8" s="1"/>
  <c r="H3803" i="8"/>
  <c r="I3803" i="8"/>
  <c r="J3803" i="8"/>
  <c r="K3803" i="8"/>
  <c r="L3803" i="8"/>
  <c r="M3803" i="8"/>
  <c r="P3803" i="8" s="1"/>
  <c r="N3803" i="8"/>
  <c r="O3803" i="8"/>
  <c r="Y3803" i="8"/>
  <c r="Z3803" i="8"/>
  <c r="BD3803" i="8" s="1"/>
  <c r="AA3803" i="8"/>
  <c r="AC3803" i="8" s="1"/>
  <c r="H3804" i="8"/>
  <c r="I3804" i="8"/>
  <c r="J3804" i="8"/>
  <c r="K3804" i="8"/>
  <c r="L3804" i="8"/>
  <c r="M3804" i="8"/>
  <c r="P3804" i="8" s="1"/>
  <c r="N3804" i="8"/>
  <c r="O3804" i="8"/>
  <c r="Y3804" i="8"/>
  <c r="Z3804" i="8"/>
  <c r="BD3804" i="8" s="1"/>
  <c r="AA3804" i="8"/>
  <c r="AC3804" i="8" s="1"/>
  <c r="H3805" i="8"/>
  <c r="I3805" i="8"/>
  <c r="J3805" i="8"/>
  <c r="K3805" i="8"/>
  <c r="L3805" i="8"/>
  <c r="M3805" i="8"/>
  <c r="P3805" i="8" s="1"/>
  <c r="N3805" i="8"/>
  <c r="O3805" i="8"/>
  <c r="Y3805" i="8"/>
  <c r="Z3805" i="8"/>
  <c r="BD3805" i="8" s="1"/>
  <c r="AA3805" i="8"/>
  <c r="AC3805" i="8" s="1"/>
  <c r="H3806" i="8"/>
  <c r="I3806" i="8"/>
  <c r="J3806" i="8"/>
  <c r="K3806" i="8"/>
  <c r="L3806" i="8"/>
  <c r="M3806" i="8"/>
  <c r="N3806" i="8"/>
  <c r="O3806" i="8"/>
  <c r="P3806" i="8"/>
  <c r="Y3806" i="8"/>
  <c r="Z3806" i="8"/>
  <c r="BD3806" i="8" s="1"/>
  <c r="AA3806" i="8"/>
  <c r="AC3806" i="8" s="1"/>
  <c r="H3807" i="8"/>
  <c r="I3807" i="8"/>
  <c r="J3807" i="8"/>
  <c r="K3807" i="8"/>
  <c r="L3807" i="8"/>
  <c r="M3807" i="8"/>
  <c r="P3807" i="8" s="1"/>
  <c r="N3807" i="8"/>
  <c r="O3807" i="8"/>
  <c r="Y3807" i="8"/>
  <c r="Z3807" i="8"/>
  <c r="BD3807" i="8" s="1"/>
  <c r="AA3807" i="8"/>
  <c r="AC3807" i="8" s="1"/>
  <c r="H3808" i="8"/>
  <c r="I3808" i="8"/>
  <c r="J3808" i="8"/>
  <c r="K3808" i="8"/>
  <c r="L3808" i="8"/>
  <c r="M3808" i="8"/>
  <c r="P3808" i="8" s="1"/>
  <c r="N3808" i="8"/>
  <c r="O3808" i="8"/>
  <c r="Y3808" i="8"/>
  <c r="Z3808" i="8"/>
  <c r="BD3808" i="8" s="1"/>
  <c r="AA3808" i="8"/>
  <c r="AC3808" i="8" s="1"/>
  <c r="H3809" i="8"/>
  <c r="I3809" i="8"/>
  <c r="J3809" i="8"/>
  <c r="K3809" i="8"/>
  <c r="L3809" i="8"/>
  <c r="M3809" i="8"/>
  <c r="P3809" i="8" s="1"/>
  <c r="N3809" i="8"/>
  <c r="O3809" i="8"/>
  <c r="Y3809" i="8"/>
  <c r="Z3809" i="8"/>
  <c r="BD3809" i="8" s="1"/>
  <c r="AA3809" i="8"/>
  <c r="AC3809" i="8" s="1"/>
  <c r="H3810" i="8"/>
  <c r="I3810" i="8"/>
  <c r="J3810" i="8"/>
  <c r="K3810" i="8"/>
  <c r="L3810" i="8"/>
  <c r="M3810" i="8"/>
  <c r="P3810" i="8" s="1"/>
  <c r="N3810" i="8"/>
  <c r="O3810" i="8"/>
  <c r="Y3810" i="8"/>
  <c r="Z3810" i="8"/>
  <c r="BD3810" i="8" s="1"/>
  <c r="AA3810" i="8"/>
  <c r="AC3810" i="8" s="1"/>
  <c r="H3811" i="8"/>
  <c r="I3811" i="8"/>
  <c r="J3811" i="8"/>
  <c r="K3811" i="8"/>
  <c r="L3811" i="8"/>
  <c r="M3811" i="8"/>
  <c r="P3811" i="8" s="1"/>
  <c r="N3811" i="8"/>
  <c r="O3811" i="8"/>
  <c r="Y3811" i="8"/>
  <c r="Z3811" i="8"/>
  <c r="BD3811" i="8" s="1"/>
  <c r="AA3811" i="8"/>
  <c r="AC3811" i="8" s="1"/>
  <c r="H3812" i="8"/>
  <c r="I3812" i="8"/>
  <c r="J3812" i="8"/>
  <c r="K3812" i="8"/>
  <c r="L3812" i="8"/>
  <c r="M3812" i="8"/>
  <c r="P3812" i="8" s="1"/>
  <c r="N3812" i="8"/>
  <c r="O3812" i="8"/>
  <c r="Y3812" i="8"/>
  <c r="Z3812" i="8"/>
  <c r="BD3812" i="8" s="1"/>
  <c r="AA3812" i="8"/>
  <c r="AC3812" i="8"/>
  <c r="H3813" i="8"/>
  <c r="I3813" i="8"/>
  <c r="J3813" i="8"/>
  <c r="K3813" i="8"/>
  <c r="L3813" i="8"/>
  <c r="M3813" i="8"/>
  <c r="P3813" i="8" s="1"/>
  <c r="N3813" i="8"/>
  <c r="O3813" i="8"/>
  <c r="Y3813" i="8"/>
  <c r="Z3813" i="8"/>
  <c r="BD3813" i="8" s="1"/>
  <c r="AA3813" i="8"/>
  <c r="AC3813" i="8"/>
  <c r="H3814" i="8"/>
  <c r="I3814" i="8"/>
  <c r="J3814" i="8"/>
  <c r="K3814" i="8"/>
  <c r="L3814" i="8"/>
  <c r="M3814" i="8"/>
  <c r="P3814" i="8" s="1"/>
  <c r="N3814" i="8"/>
  <c r="O3814" i="8"/>
  <c r="Y3814" i="8"/>
  <c r="Z3814" i="8"/>
  <c r="BD3814" i="8" s="1"/>
  <c r="AA3814" i="8"/>
  <c r="AC3814" i="8" s="1"/>
  <c r="H3815" i="8"/>
  <c r="I3815" i="8"/>
  <c r="J3815" i="8"/>
  <c r="K3815" i="8"/>
  <c r="L3815" i="8"/>
  <c r="M3815" i="8"/>
  <c r="P3815" i="8" s="1"/>
  <c r="N3815" i="8"/>
  <c r="O3815" i="8"/>
  <c r="Y3815" i="8"/>
  <c r="Z3815" i="8"/>
  <c r="BD3815" i="8" s="1"/>
  <c r="AA3815" i="8"/>
  <c r="AC3815" i="8" s="1"/>
  <c r="H3816" i="8"/>
  <c r="I3816" i="8"/>
  <c r="J3816" i="8"/>
  <c r="K3816" i="8"/>
  <c r="L3816" i="8"/>
  <c r="M3816" i="8"/>
  <c r="P3816" i="8" s="1"/>
  <c r="N3816" i="8"/>
  <c r="O3816" i="8"/>
  <c r="Y3816" i="8"/>
  <c r="Z3816" i="8"/>
  <c r="BD3816" i="8" s="1"/>
  <c r="AA3816" i="8"/>
  <c r="AC3816" i="8" s="1"/>
  <c r="H3817" i="8"/>
  <c r="I3817" i="8"/>
  <c r="J3817" i="8"/>
  <c r="K3817" i="8"/>
  <c r="L3817" i="8"/>
  <c r="M3817" i="8"/>
  <c r="P3817" i="8" s="1"/>
  <c r="N3817" i="8"/>
  <c r="O3817" i="8"/>
  <c r="Y3817" i="8"/>
  <c r="Z3817" i="8"/>
  <c r="BD3817" i="8" s="1"/>
  <c r="AA3817" i="8"/>
  <c r="AC3817" i="8"/>
  <c r="H3818" i="8"/>
  <c r="I3818" i="8"/>
  <c r="J3818" i="8"/>
  <c r="K3818" i="8"/>
  <c r="L3818" i="8"/>
  <c r="M3818" i="8"/>
  <c r="P3818" i="8" s="1"/>
  <c r="N3818" i="8"/>
  <c r="O3818" i="8"/>
  <c r="Y3818" i="8"/>
  <c r="Z3818" i="8"/>
  <c r="BD3818" i="8" s="1"/>
  <c r="AA3818" i="8"/>
  <c r="AC3818" i="8" s="1"/>
  <c r="H3819" i="8"/>
  <c r="I3819" i="8"/>
  <c r="J3819" i="8"/>
  <c r="K3819" i="8"/>
  <c r="L3819" i="8"/>
  <c r="M3819" i="8"/>
  <c r="P3819" i="8" s="1"/>
  <c r="N3819" i="8"/>
  <c r="O3819" i="8"/>
  <c r="Y3819" i="8"/>
  <c r="Z3819" i="8"/>
  <c r="BD3819" i="8" s="1"/>
  <c r="AA3819" i="8"/>
  <c r="AC3819" i="8"/>
  <c r="H3820" i="8"/>
  <c r="I3820" i="8"/>
  <c r="J3820" i="8"/>
  <c r="K3820" i="8"/>
  <c r="L3820" i="8"/>
  <c r="M3820" i="8"/>
  <c r="N3820" i="8"/>
  <c r="O3820" i="8"/>
  <c r="P3820" i="8"/>
  <c r="Y3820" i="8"/>
  <c r="Z3820" i="8"/>
  <c r="BD3820" i="8" s="1"/>
  <c r="AA3820" i="8"/>
  <c r="AC3820" i="8" s="1"/>
  <c r="H3821" i="8"/>
  <c r="I3821" i="8"/>
  <c r="J3821" i="8"/>
  <c r="K3821" i="8"/>
  <c r="L3821" i="8"/>
  <c r="M3821" i="8"/>
  <c r="P3821" i="8" s="1"/>
  <c r="N3821" i="8"/>
  <c r="O3821" i="8"/>
  <c r="Y3821" i="8"/>
  <c r="Z3821" i="8"/>
  <c r="BD3821" i="8" s="1"/>
  <c r="AA3821" i="8"/>
  <c r="AC3821" i="8" s="1"/>
  <c r="H3822" i="8"/>
  <c r="I3822" i="8"/>
  <c r="J3822" i="8"/>
  <c r="K3822" i="8"/>
  <c r="L3822" i="8"/>
  <c r="M3822" i="8"/>
  <c r="P3822" i="8" s="1"/>
  <c r="N3822" i="8"/>
  <c r="O3822" i="8"/>
  <c r="Y3822" i="8"/>
  <c r="Z3822" i="8"/>
  <c r="BD3822" i="8" s="1"/>
  <c r="AA3822" i="8"/>
  <c r="AC3822" i="8" s="1"/>
  <c r="H3823" i="8"/>
  <c r="I3823" i="8"/>
  <c r="J3823" i="8"/>
  <c r="K3823" i="8"/>
  <c r="L3823" i="8"/>
  <c r="M3823" i="8"/>
  <c r="P3823" i="8" s="1"/>
  <c r="N3823" i="8"/>
  <c r="O3823" i="8"/>
  <c r="Y3823" i="8"/>
  <c r="Z3823" i="8"/>
  <c r="BD3823" i="8" s="1"/>
  <c r="AA3823" i="8"/>
  <c r="AC3823" i="8" s="1"/>
  <c r="H3824" i="8"/>
  <c r="I3824" i="8"/>
  <c r="J3824" i="8"/>
  <c r="K3824" i="8"/>
  <c r="L3824" i="8"/>
  <c r="M3824" i="8"/>
  <c r="P3824" i="8" s="1"/>
  <c r="N3824" i="8"/>
  <c r="O3824" i="8"/>
  <c r="Y3824" i="8"/>
  <c r="Z3824" i="8"/>
  <c r="BD3824" i="8" s="1"/>
  <c r="AA3824" i="8"/>
  <c r="AC3824" i="8" s="1"/>
  <c r="H3825" i="8"/>
  <c r="I3825" i="8"/>
  <c r="J3825" i="8"/>
  <c r="K3825" i="8"/>
  <c r="L3825" i="8"/>
  <c r="M3825" i="8"/>
  <c r="P3825" i="8" s="1"/>
  <c r="N3825" i="8"/>
  <c r="O3825" i="8"/>
  <c r="Y3825" i="8"/>
  <c r="Z3825" i="8"/>
  <c r="BD3825" i="8" s="1"/>
  <c r="AA3825" i="8"/>
  <c r="AC3825" i="8" s="1"/>
  <c r="H3826" i="8"/>
  <c r="I3826" i="8"/>
  <c r="J3826" i="8"/>
  <c r="K3826" i="8"/>
  <c r="L3826" i="8"/>
  <c r="M3826" i="8"/>
  <c r="P3826" i="8" s="1"/>
  <c r="N3826" i="8"/>
  <c r="O3826" i="8"/>
  <c r="Y3826" i="8"/>
  <c r="Z3826" i="8"/>
  <c r="BD3826" i="8" s="1"/>
  <c r="AA3826" i="8"/>
  <c r="AC3826" i="8" s="1"/>
  <c r="H3827" i="8"/>
  <c r="I3827" i="8"/>
  <c r="J3827" i="8"/>
  <c r="K3827" i="8"/>
  <c r="L3827" i="8"/>
  <c r="M3827" i="8"/>
  <c r="P3827" i="8" s="1"/>
  <c r="N3827" i="8"/>
  <c r="O3827" i="8"/>
  <c r="Y3827" i="8"/>
  <c r="Z3827" i="8"/>
  <c r="BD3827" i="8" s="1"/>
  <c r="AA3827" i="8"/>
  <c r="AC3827" i="8" s="1"/>
  <c r="H3828" i="8"/>
  <c r="I3828" i="8"/>
  <c r="J3828" i="8"/>
  <c r="K3828" i="8"/>
  <c r="L3828" i="8"/>
  <c r="M3828" i="8"/>
  <c r="P3828" i="8" s="1"/>
  <c r="N3828" i="8"/>
  <c r="O3828" i="8"/>
  <c r="Y3828" i="8"/>
  <c r="Z3828" i="8"/>
  <c r="BD3828" i="8" s="1"/>
  <c r="AA3828" i="8"/>
  <c r="AC3828" i="8" s="1"/>
  <c r="H3829" i="8"/>
  <c r="I3829" i="8"/>
  <c r="J3829" i="8"/>
  <c r="K3829" i="8"/>
  <c r="L3829" i="8"/>
  <c r="M3829" i="8"/>
  <c r="P3829" i="8" s="1"/>
  <c r="N3829" i="8"/>
  <c r="O3829" i="8"/>
  <c r="Y3829" i="8"/>
  <c r="Z3829" i="8"/>
  <c r="BD3829" i="8" s="1"/>
  <c r="AA3829" i="8"/>
  <c r="AC3829" i="8" s="1"/>
  <c r="H3830" i="8"/>
  <c r="I3830" i="8"/>
  <c r="J3830" i="8"/>
  <c r="K3830" i="8"/>
  <c r="L3830" i="8"/>
  <c r="M3830" i="8"/>
  <c r="P3830" i="8" s="1"/>
  <c r="N3830" i="8"/>
  <c r="O3830" i="8"/>
  <c r="Y3830" i="8"/>
  <c r="Z3830" i="8"/>
  <c r="BD3830" i="8" s="1"/>
  <c r="AA3830" i="8"/>
  <c r="AC3830" i="8" s="1"/>
  <c r="H3831" i="8"/>
  <c r="I3831" i="8"/>
  <c r="J3831" i="8"/>
  <c r="K3831" i="8"/>
  <c r="L3831" i="8"/>
  <c r="M3831" i="8"/>
  <c r="P3831" i="8" s="1"/>
  <c r="N3831" i="8"/>
  <c r="O3831" i="8"/>
  <c r="Y3831" i="8"/>
  <c r="Z3831" i="8"/>
  <c r="BD3831" i="8" s="1"/>
  <c r="AA3831" i="8"/>
  <c r="AC3831" i="8" s="1"/>
  <c r="H3832" i="8"/>
  <c r="I3832" i="8"/>
  <c r="J3832" i="8"/>
  <c r="K3832" i="8"/>
  <c r="L3832" i="8"/>
  <c r="M3832" i="8"/>
  <c r="P3832" i="8" s="1"/>
  <c r="N3832" i="8"/>
  <c r="O3832" i="8"/>
  <c r="Y3832" i="8"/>
  <c r="Z3832" i="8"/>
  <c r="BD3832" i="8" s="1"/>
  <c r="AA3832" i="8"/>
  <c r="AC3832" i="8"/>
  <c r="H3833" i="8"/>
  <c r="I3833" i="8"/>
  <c r="J3833" i="8"/>
  <c r="K3833" i="8"/>
  <c r="L3833" i="8"/>
  <c r="M3833" i="8"/>
  <c r="P3833" i="8" s="1"/>
  <c r="N3833" i="8"/>
  <c r="O3833" i="8"/>
  <c r="Y3833" i="8"/>
  <c r="Z3833" i="8"/>
  <c r="BD3833" i="8" s="1"/>
  <c r="AA3833" i="8"/>
  <c r="AC3833" i="8" s="1"/>
  <c r="H3834" i="8"/>
  <c r="I3834" i="8"/>
  <c r="J3834" i="8"/>
  <c r="K3834" i="8"/>
  <c r="L3834" i="8"/>
  <c r="M3834" i="8"/>
  <c r="P3834" i="8" s="1"/>
  <c r="N3834" i="8"/>
  <c r="O3834" i="8"/>
  <c r="Y3834" i="8"/>
  <c r="Z3834" i="8"/>
  <c r="BD3834" i="8" s="1"/>
  <c r="AA3834" i="8"/>
  <c r="AC3834" i="8" s="1"/>
  <c r="H3835" i="8"/>
  <c r="I3835" i="8"/>
  <c r="J3835" i="8"/>
  <c r="K3835" i="8"/>
  <c r="L3835" i="8"/>
  <c r="M3835" i="8"/>
  <c r="N3835" i="8"/>
  <c r="O3835" i="8"/>
  <c r="P3835" i="8"/>
  <c r="Y3835" i="8"/>
  <c r="Z3835" i="8"/>
  <c r="BD3835" i="8" s="1"/>
  <c r="AA3835" i="8"/>
  <c r="AC3835" i="8" s="1"/>
  <c r="H3836" i="8"/>
  <c r="I3836" i="8"/>
  <c r="J3836" i="8"/>
  <c r="K3836" i="8"/>
  <c r="L3836" i="8"/>
  <c r="M3836" i="8"/>
  <c r="N3836" i="8"/>
  <c r="O3836" i="8"/>
  <c r="P3836" i="8"/>
  <c r="Y3836" i="8"/>
  <c r="Z3836" i="8"/>
  <c r="BD3836" i="8" s="1"/>
  <c r="AA3836" i="8"/>
  <c r="AC3836" i="8" s="1"/>
  <c r="H3837" i="8"/>
  <c r="I3837" i="8"/>
  <c r="J3837" i="8"/>
  <c r="K3837" i="8"/>
  <c r="L3837" i="8"/>
  <c r="M3837" i="8"/>
  <c r="P3837" i="8" s="1"/>
  <c r="N3837" i="8"/>
  <c r="O3837" i="8"/>
  <c r="Y3837" i="8"/>
  <c r="Z3837" i="8"/>
  <c r="BD3837" i="8" s="1"/>
  <c r="AA3837" i="8"/>
  <c r="AC3837" i="8" s="1"/>
  <c r="H3838" i="8"/>
  <c r="I3838" i="8"/>
  <c r="J3838" i="8"/>
  <c r="K3838" i="8"/>
  <c r="L3838" i="8"/>
  <c r="M3838" i="8"/>
  <c r="P3838" i="8" s="1"/>
  <c r="N3838" i="8"/>
  <c r="O3838" i="8"/>
  <c r="Y3838" i="8"/>
  <c r="Z3838" i="8"/>
  <c r="BD3838" i="8" s="1"/>
  <c r="AA3838" i="8"/>
  <c r="AC3838" i="8" s="1"/>
  <c r="H3839" i="8"/>
  <c r="I3839" i="8"/>
  <c r="J3839" i="8"/>
  <c r="K3839" i="8"/>
  <c r="L3839" i="8"/>
  <c r="M3839" i="8"/>
  <c r="P3839" i="8" s="1"/>
  <c r="N3839" i="8"/>
  <c r="O3839" i="8"/>
  <c r="Y3839" i="8"/>
  <c r="Z3839" i="8"/>
  <c r="BD3839" i="8" s="1"/>
  <c r="AA3839" i="8"/>
  <c r="AC3839" i="8" s="1"/>
  <c r="H3840" i="8"/>
  <c r="I3840" i="8"/>
  <c r="J3840" i="8"/>
  <c r="K3840" i="8"/>
  <c r="L3840" i="8"/>
  <c r="M3840" i="8"/>
  <c r="P3840" i="8" s="1"/>
  <c r="N3840" i="8"/>
  <c r="O3840" i="8"/>
  <c r="Y3840" i="8"/>
  <c r="Z3840" i="8"/>
  <c r="BD3840" i="8" s="1"/>
  <c r="AA3840" i="8"/>
  <c r="AC3840" i="8"/>
  <c r="H3841" i="8"/>
  <c r="I3841" i="8"/>
  <c r="J3841" i="8"/>
  <c r="K3841" i="8"/>
  <c r="L3841" i="8"/>
  <c r="M3841" i="8"/>
  <c r="P3841" i="8" s="1"/>
  <c r="N3841" i="8"/>
  <c r="O3841" i="8"/>
  <c r="Y3841" i="8"/>
  <c r="Z3841" i="8"/>
  <c r="BD3841" i="8" s="1"/>
  <c r="AA3841" i="8"/>
  <c r="AC3841" i="8" s="1"/>
  <c r="H3842" i="8"/>
  <c r="I3842" i="8"/>
  <c r="J3842" i="8"/>
  <c r="K3842" i="8"/>
  <c r="L3842" i="8"/>
  <c r="M3842" i="8"/>
  <c r="N3842" i="8"/>
  <c r="O3842" i="8"/>
  <c r="P3842" i="8"/>
  <c r="Y3842" i="8"/>
  <c r="Z3842" i="8"/>
  <c r="BD3842" i="8" s="1"/>
  <c r="AA3842" i="8"/>
  <c r="AC3842" i="8"/>
  <c r="H3843" i="8"/>
  <c r="I3843" i="8"/>
  <c r="J3843" i="8"/>
  <c r="K3843" i="8"/>
  <c r="L3843" i="8"/>
  <c r="M3843" i="8"/>
  <c r="P3843" i="8" s="1"/>
  <c r="N3843" i="8"/>
  <c r="O3843" i="8"/>
  <c r="Y3843" i="8"/>
  <c r="Z3843" i="8"/>
  <c r="BD3843" i="8" s="1"/>
  <c r="AA3843" i="8"/>
  <c r="AC3843" i="8" s="1"/>
  <c r="H3844" i="8"/>
  <c r="I3844" i="8"/>
  <c r="J3844" i="8"/>
  <c r="K3844" i="8"/>
  <c r="L3844" i="8"/>
  <c r="M3844" i="8"/>
  <c r="P3844" i="8" s="1"/>
  <c r="N3844" i="8"/>
  <c r="O3844" i="8"/>
  <c r="Y3844" i="8"/>
  <c r="Z3844" i="8"/>
  <c r="BD3844" i="8" s="1"/>
  <c r="AA3844" i="8"/>
  <c r="AC3844" i="8"/>
  <c r="H3845" i="8"/>
  <c r="I3845" i="8"/>
  <c r="J3845" i="8"/>
  <c r="K3845" i="8"/>
  <c r="L3845" i="8"/>
  <c r="M3845" i="8"/>
  <c r="P3845" i="8" s="1"/>
  <c r="N3845" i="8"/>
  <c r="O3845" i="8"/>
  <c r="Y3845" i="8"/>
  <c r="Z3845" i="8"/>
  <c r="BD3845" i="8" s="1"/>
  <c r="AA3845" i="8"/>
  <c r="AC3845" i="8" s="1"/>
  <c r="H3846" i="8"/>
  <c r="I3846" i="8"/>
  <c r="J3846" i="8"/>
  <c r="K3846" i="8"/>
  <c r="L3846" i="8"/>
  <c r="M3846" i="8"/>
  <c r="P3846" i="8" s="1"/>
  <c r="N3846" i="8"/>
  <c r="O3846" i="8"/>
  <c r="Y3846" i="8"/>
  <c r="Z3846" i="8"/>
  <c r="BD3846" i="8" s="1"/>
  <c r="AA3846" i="8"/>
  <c r="AC3846" i="8" s="1"/>
  <c r="H3847" i="8"/>
  <c r="I3847" i="8"/>
  <c r="J3847" i="8"/>
  <c r="K3847" i="8"/>
  <c r="L3847" i="8"/>
  <c r="M3847" i="8"/>
  <c r="P3847" i="8" s="1"/>
  <c r="N3847" i="8"/>
  <c r="O3847" i="8"/>
  <c r="Y3847" i="8"/>
  <c r="Z3847" i="8"/>
  <c r="BD3847" i="8" s="1"/>
  <c r="AA3847" i="8"/>
  <c r="AC3847" i="8"/>
  <c r="H3848" i="8"/>
  <c r="I3848" i="8"/>
  <c r="J3848" i="8"/>
  <c r="K3848" i="8"/>
  <c r="L3848" i="8"/>
  <c r="M3848" i="8"/>
  <c r="N3848" i="8"/>
  <c r="O3848" i="8"/>
  <c r="P3848" i="8"/>
  <c r="Y3848" i="8"/>
  <c r="Z3848" i="8"/>
  <c r="BD3848" i="8" s="1"/>
  <c r="AA3848" i="8"/>
  <c r="AC3848" i="8" s="1"/>
  <c r="H3849" i="8"/>
  <c r="I3849" i="8"/>
  <c r="J3849" i="8"/>
  <c r="K3849" i="8"/>
  <c r="L3849" i="8"/>
  <c r="M3849" i="8"/>
  <c r="P3849" i="8" s="1"/>
  <c r="N3849" i="8"/>
  <c r="O3849" i="8"/>
  <c r="Y3849" i="8"/>
  <c r="Z3849" i="8"/>
  <c r="BD3849" i="8" s="1"/>
  <c r="AA3849" i="8"/>
  <c r="AC3849" i="8" s="1"/>
  <c r="H3850" i="8"/>
  <c r="I3850" i="8"/>
  <c r="J3850" i="8"/>
  <c r="K3850" i="8"/>
  <c r="L3850" i="8"/>
  <c r="M3850" i="8"/>
  <c r="P3850" i="8" s="1"/>
  <c r="N3850" i="8"/>
  <c r="O3850" i="8"/>
  <c r="Y3850" i="8"/>
  <c r="Z3850" i="8"/>
  <c r="BD3850" i="8" s="1"/>
  <c r="AA3850" i="8"/>
  <c r="AC3850" i="8" s="1"/>
  <c r="H3851" i="8"/>
  <c r="I3851" i="8"/>
  <c r="J3851" i="8"/>
  <c r="K3851" i="8"/>
  <c r="L3851" i="8"/>
  <c r="M3851" i="8"/>
  <c r="P3851" i="8" s="1"/>
  <c r="N3851" i="8"/>
  <c r="O3851" i="8"/>
  <c r="Y3851" i="8"/>
  <c r="Z3851" i="8"/>
  <c r="BD3851" i="8" s="1"/>
  <c r="AA3851" i="8"/>
  <c r="AC3851" i="8" s="1"/>
  <c r="H3852" i="8"/>
  <c r="I3852" i="8"/>
  <c r="J3852" i="8"/>
  <c r="K3852" i="8"/>
  <c r="L3852" i="8"/>
  <c r="M3852" i="8"/>
  <c r="P3852" i="8" s="1"/>
  <c r="N3852" i="8"/>
  <c r="O3852" i="8"/>
  <c r="Y3852" i="8"/>
  <c r="Z3852" i="8"/>
  <c r="BD3852" i="8" s="1"/>
  <c r="AA3852" i="8"/>
  <c r="AC3852" i="8" s="1"/>
  <c r="H3853" i="8"/>
  <c r="I3853" i="8"/>
  <c r="J3853" i="8"/>
  <c r="K3853" i="8"/>
  <c r="L3853" i="8"/>
  <c r="M3853" i="8"/>
  <c r="P3853" i="8" s="1"/>
  <c r="N3853" i="8"/>
  <c r="O3853" i="8"/>
  <c r="Y3853" i="8"/>
  <c r="Z3853" i="8"/>
  <c r="BD3853" i="8" s="1"/>
  <c r="AA3853" i="8"/>
  <c r="AC3853" i="8" s="1"/>
  <c r="H3854" i="8"/>
  <c r="I3854" i="8"/>
  <c r="J3854" i="8"/>
  <c r="K3854" i="8"/>
  <c r="L3854" i="8"/>
  <c r="M3854" i="8"/>
  <c r="P3854" i="8" s="1"/>
  <c r="N3854" i="8"/>
  <c r="O3854" i="8"/>
  <c r="Y3854" i="8"/>
  <c r="Z3854" i="8"/>
  <c r="BD3854" i="8" s="1"/>
  <c r="AA3854" i="8"/>
  <c r="AC3854" i="8" s="1"/>
  <c r="H3855" i="8"/>
  <c r="I3855" i="8"/>
  <c r="J3855" i="8"/>
  <c r="K3855" i="8"/>
  <c r="L3855" i="8"/>
  <c r="M3855" i="8"/>
  <c r="P3855" i="8" s="1"/>
  <c r="N3855" i="8"/>
  <c r="O3855" i="8"/>
  <c r="Y3855" i="8"/>
  <c r="Z3855" i="8"/>
  <c r="BD3855" i="8" s="1"/>
  <c r="AA3855" i="8"/>
  <c r="AC3855" i="8" s="1"/>
  <c r="H3856" i="8"/>
  <c r="I3856" i="8"/>
  <c r="J3856" i="8"/>
  <c r="K3856" i="8"/>
  <c r="L3856" i="8"/>
  <c r="M3856" i="8"/>
  <c r="P3856" i="8" s="1"/>
  <c r="N3856" i="8"/>
  <c r="O3856" i="8"/>
  <c r="Y3856" i="8"/>
  <c r="Z3856" i="8"/>
  <c r="BD3856" i="8" s="1"/>
  <c r="AA3856" i="8"/>
  <c r="AC3856" i="8" s="1"/>
  <c r="H3857" i="8"/>
  <c r="I3857" i="8"/>
  <c r="J3857" i="8"/>
  <c r="K3857" i="8"/>
  <c r="L3857" i="8"/>
  <c r="M3857" i="8"/>
  <c r="P3857" i="8" s="1"/>
  <c r="N3857" i="8"/>
  <c r="O3857" i="8"/>
  <c r="Y3857" i="8"/>
  <c r="Z3857" i="8"/>
  <c r="BD3857" i="8" s="1"/>
  <c r="AA3857" i="8"/>
  <c r="AC3857" i="8"/>
  <c r="H3858" i="8"/>
  <c r="I3858" i="8"/>
  <c r="J3858" i="8"/>
  <c r="K3858" i="8"/>
  <c r="L3858" i="8"/>
  <c r="M3858" i="8"/>
  <c r="P3858" i="8" s="1"/>
  <c r="N3858" i="8"/>
  <c r="O3858" i="8"/>
  <c r="Y3858" i="8"/>
  <c r="Z3858" i="8"/>
  <c r="BD3858" i="8" s="1"/>
  <c r="AA3858" i="8"/>
  <c r="AC3858" i="8"/>
  <c r="H3859" i="8"/>
  <c r="I3859" i="8"/>
  <c r="J3859" i="8"/>
  <c r="K3859" i="8"/>
  <c r="L3859" i="8"/>
  <c r="M3859" i="8"/>
  <c r="P3859" i="8" s="1"/>
  <c r="N3859" i="8"/>
  <c r="O3859" i="8"/>
  <c r="Y3859" i="8"/>
  <c r="Z3859" i="8"/>
  <c r="BD3859" i="8" s="1"/>
  <c r="AA3859" i="8"/>
  <c r="AC3859" i="8" s="1"/>
  <c r="H3860" i="8"/>
  <c r="I3860" i="8"/>
  <c r="J3860" i="8"/>
  <c r="K3860" i="8"/>
  <c r="L3860" i="8"/>
  <c r="M3860" i="8"/>
  <c r="P3860" i="8" s="1"/>
  <c r="N3860" i="8"/>
  <c r="O3860" i="8"/>
  <c r="Y3860" i="8"/>
  <c r="Z3860" i="8"/>
  <c r="BD3860" i="8" s="1"/>
  <c r="AA3860" i="8"/>
  <c r="AC3860" i="8"/>
  <c r="H3861" i="8"/>
  <c r="I3861" i="8"/>
  <c r="J3861" i="8"/>
  <c r="K3861" i="8"/>
  <c r="L3861" i="8"/>
  <c r="M3861" i="8"/>
  <c r="P3861" i="8" s="1"/>
  <c r="N3861" i="8"/>
  <c r="O3861" i="8"/>
  <c r="Y3861" i="8"/>
  <c r="Z3861" i="8"/>
  <c r="BD3861" i="8" s="1"/>
  <c r="AA3861" i="8"/>
  <c r="AC3861" i="8"/>
  <c r="H3862" i="8"/>
  <c r="I3862" i="8"/>
  <c r="J3862" i="8"/>
  <c r="K3862" i="8"/>
  <c r="L3862" i="8"/>
  <c r="M3862" i="8"/>
  <c r="P3862" i="8" s="1"/>
  <c r="N3862" i="8"/>
  <c r="O3862" i="8"/>
  <c r="Y3862" i="8"/>
  <c r="Z3862" i="8"/>
  <c r="BD3862" i="8" s="1"/>
  <c r="AA3862" i="8"/>
  <c r="AC3862" i="8" s="1"/>
  <c r="H3863" i="8"/>
  <c r="I3863" i="8"/>
  <c r="J3863" i="8"/>
  <c r="K3863" i="8"/>
  <c r="L3863" i="8"/>
  <c r="M3863" i="8"/>
  <c r="P3863" i="8" s="1"/>
  <c r="N3863" i="8"/>
  <c r="O3863" i="8"/>
  <c r="Y3863" i="8"/>
  <c r="Z3863" i="8"/>
  <c r="BD3863" i="8" s="1"/>
  <c r="AA3863" i="8"/>
  <c r="AC3863" i="8" s="1"/>
  <c r="H3864" i="8"/>
  <c r="I3864" i="8"/>
  <c r="J3864" i="8"/>
  <c r="K3864" i="8"/>
  <c r="L3864" i="8"/>
  <c r="M3864" i="8"/>
  <c r="P3864" i="8" s="1"/>
  <c r="N3864" i="8"/>
  <c r="O3864" i="8"/>
  <c r="Y3864" i="8"/>
  <c r="Z3864" i="8"/>
  <c r="BD3864" i="8" s="1"/>
  <c r="AA3864" i="8"/>
  <c r="AC3864" i="8" s="1"/>
  <c r="H3865" i="8"/>
  <c r="I3865" i="8"/>
  <c r="J3865" i="8"/>
  <c r="K3865" i="8"/>
  <c r="L3865" i="8"/>
  <c r="M3865" i="8"/>
  <c r="P3865" i="8" s="1"/>
  <c r="N3865" i="8"/>
  <c r="O3865" i="8"/>
  <c r="Y3865" i="8"/>
  <c r="Z3865" i="8"/>
  <c r="BD3865" i="8" s="1"/>
  <c r="AA3865" i="8"/>
  <c r="AC3865" i="8" s="1"/>
  <c r="H3866" i="8"/>
  <c r="I3866" i="8"/>
  <c r="J3866" i="8"/>
  <c r="K3866" i="8"/>
  <c r="L3866" i="8"/>
  <c r="M3866" i="8"/>
  <c r="P3866" i="8" s="1"/>
  <c r="N3866" i="8"/>
  <c r="O3866" i="8"/>
  <c r="Y3866" i="8"/>
  <c r="Z3866" i="8"/>
  <c r="BD3866" i="8" s="1"/>
  <c r="AA3866" i="8"/>
  <c r="AC3866" i="8" s="1"/>
  <c r="H3867" i="8"/>
  <c r="I3867" i="8"/>
  <c r="J3867" i="8"/>
  <c r="K3867" i="8"/>
  <c r="L3867" i="8"/>
  <c r="M3867" i="8"/>
  <c r="P3867" i="8" s="1"/>
  <c r="N3867" i="8"/>
  <c r="O3867" i="8"/>
  <c r="Y3867" i="8"/>
  <c r="Z3867" i="8"/>
  <c r="BD3867" i="8" s="1"/>
  <c r="AA3867" i="8"/>
  <c r="AC3867" i="8" s="1"/>
  <c r="H3868" i="8"/>
  <c r="I3868" i="8"/>
  <c r="J3868" i="8"/>
  <c r="K3868" i="8"/>
  <c r="L3868" i="8"/>
  <c r="M3868" i="8"/>
  <c r="P3868" i="8" s="1"/>
  <c r="N3868" i="8"/>
  <c r="O3868" i="8"/>
  <c r="Y3868" i="8"/>
  <c r="Z3868" i="8"/>
  <c r="BD3868" i="8" s="1"/>
  <c r="AA3868" i="8"/>
  <c r="AC3868" i="8"/>
  <c r="H3869" i="8"/>
  <c r="I3869" i="8"/>
  <c r="J3869" i="8"/>
  <c r="K3869" i="8"/>
  <c r="L3869" i="8"/>
  <c r="M3869" i="8"/>
  <c r="P3869" i="8" s="1"/>
  <c r="N3869" i="8"/>
  <c r="O3869" i="8"/>
  <c r="Y3869" i="8"/>
  <c r="Z3869" i="8"/>
  <c r="BD3869" i="8" s="1"/>
  <c r="AA3869" i="8"/>
  <c r="AC3869" i="8" s="1"/>
  <c r="H3870" i="8"/>
  <c r="I3870" i="8"/>
  <c r="J3870" i="8"/>
  <c r="K3870" i="8"/>
  <c r="L3870" i="8"/>
  <c r="M3870" i="8"/>
  <c r="P3870" i="8" s="1"/>
  <c r="N3870" i="8"/>
  <c r="O3870" i="8"/>
  <c r="Y3870" i="8"/>
  <c r="Z3870" i="8"/>
  <c r="BD3870" i="8" s="1"/>
  <c r="AA3870" i="8"/>
  <c r="AC3870" i="8" s="1"/>
  <c r="H3871" i="8"/>
  <c r="I3871" i="8"/>
  <c r="J3871" i="8"/>
  <c r="K3871" i="8"/>
  <c r="L3871" i="8"/>
  <c r="M3871" i="8"/>
  <c r="N3871" i="8"/>
  <c r="O3871" i="8"/>
  <c r="P3871" i="8"/>
  <c r="Y3871" i="8"/>
  <c r="Z3871" i="8"/>
  <c r="BD3871" i="8" s="1"/>
  <c r="AA3871" i="8"/>
  <c r="AC3871" i="8" s="1"/>
  <c r="H3872" i="8"/>
  <c r="I3872" i="8"/>
  <c r="J3872" i="8"/>
  <c r="K3872" i="8"/>
  <c r="L3872" i="8"/>
  <c r="N3872" i="8"/>
  <c r="O3872" i="8"/>
  <c r="Y3872" i="8"/>
  <c r="Z3872" i="8"/>
  <c r="BD3872" i="8" s="1"/>
  <c r="AA3872" i="8"/>
  <c r="AC3872" i="8" s="1"/>
  <c r="H3873" i="8"/>
  <c r="I3873" i="8"/>
  <c r="J3873" i="8"/>
  <c r="K3873" i="8"/>
  <c r="L3873" i="8"/>
  <c r="N3873" i="8"/>
  <c r="O3873" i="8"/>
  <c r="Y3873" i="8"/>
  <c r="Z3873" i="8"/>
  <c r="BD3873" i="8" s="1"/>
  <c r="AA3873" i="8"/>
  <c r="AC3873" i="8" s="1"/>
  <c r="H3874" i="8"/>
  <c r="I3874" i="8"/>
  <c r="J3874" i="8"/>
  <c r="K3874" i="8"/>
  <c r="L3874" i="8"/>
  <c r="N3874" i="8"/>
  <c r="O3874" i="8"/>
  <c r="Y3874" i="8"/>
  <c r="Z3874" i="8"/>
  <c r="BD3874" i="8" s="1"/>
  <c r="AA3874" i="8"/>
  <c r="AC3874" i="8" s="1"/>
  <c r="H3875" i="8"/>
  <c r="I3875" i="8"/>
  <c r="J3875" i="8"/>
  <c r="K3875" i="8"/>
  <c r="L3875" i="8"/>
  <c r="N3875" i="8"/>
  <c r="O3875" i="8"/>
  <c r="Y3875" i="8"/>
  <c r="Z3875" i="8"/>
  <c r="BD3875" i="8" s="1"/>
  <c r="AA3875" i="8"/>
  <c r="AC3875" i="8" s="1"/>
  <c r="H3876" i="8"/>
  <c r="I3876" i="8"/>
  <c r="J3876" i="8"/>
  <c r="K3876" i="8"/>
  <c r="L3876" i="8"/>
  <c r="N3876" i="8"/>
  <c r="O3876" i="8"/>
  <c r="Y3876" i="8"/>
  <c r="Z3876" i="8"/>
  <c r="BD3876" i="8" s="1"/>
  <c r="AA3876" i="8"/>
  <c r="AC3876" i="8" s="1"/>
  <c r="H3877" i="8"/>
  <c r="I3877" i="8"/>
  <c r="J3877" i="8"/>
  <c r="K3877" i="8"/>
  <c r="L3877" i="8"/>
  <c r="N3877" i="8"/>
  <c r="O3877" i="8"/>
  <c r="Y3877" i="8"/>
  <c r="Z3877" i="8"/>
  <c r="BD3877" i="8" s="1"/>
  <c r="AA3877" i="8"/>
  <c r="AC3877" i="8" s="1"/>
  <c r="H3878" i="8"/>
  <c r="I3878" i="8"/>
  <c r="J3878" i="8"/>
  <c r="K3878" i="8"/>
  <c r="L3878" i="8"/>
  <c r="N3878" i="8"/>
  <c r="O3878" i="8"/>
  <c r="Y3878" i="8"/>
  <c r="Z3878" i="8"/>
  <c r="BD3878" i="8" s="1"/>
  <c r="AA3878" i="8"/>
  <c r="AC3878" i="8" s="1"/>
  <c r="H3879" i="8"/>
  <c r="I3879" i="8"/>
  <c r="J3879" i="8"/>
  <c r="K3879" i="8"/>
  <c r="L3879" i="8"/>
  <c r="N3879" i="8"/>
  <c r="O3879" i="8"/>
  <c r="Y3879" i="8"/>
  <c r="Z3879" i="8"/>
  <c r="BD3879" i="8" s="1"/>
  <c r="AA3879" i="8"/>
  <c r="AC3879" i="8" s="1"/>
  <c r="H3880" i="8"/>
  <c r="I3880" i="8"/>
  <c r="J3880" i="8"/>
  <c r="K3880" i="8"/>
  <c r="L3880" i="8"/>
  <c r="N3880" i="8"/>
  <c r="O3880" i="8"/>
  <c r="Y3880" i="8"/>
  <c r="Z3880" i="8"/>
  <c r="BD3880" i="8" s="1"/>
  <c r="AA3880" i="8"/>
  <c r="AC3880" i="8" s="1"/>
  <c r="H3881" i="8"/>
  <c r="I3881" i="8"/>
  <c r="J3881" i="8"/>
  <c r="K3881" i="8"/>
  <c r="L3881" i="8"/>
  <c r="N3881" i="8"/>
  <c r="O3881" i="8"/>
  <c r="Y3881" i="8"/>
  <c r="Z3881" i="8"/>
  <c r="BD3881" i="8" s="1"/>
  <c r="AA3881" i="8"/>
  <c r="AC3881" i="8" s="1"/>
  <c r="H3882" i="8"/>
  <c r="I3882" i="8"/>
  <c r="J3882" i="8"/>
  <c r="K3882" i="8"/>
  <c r="L3882" i="8"/>
  <c r="N3882" i="8"/>
  <c r="O3882" i="8"/>
  <c r="Y3882" i="8"/>
  <c r="Z3882" i="8"/>
  <c r="BD3882" i="8" s="1"/>
  <c r="AA3882" i="8"/>
  <c r="AC3882" i="8" s="1"/>
  <c r="H3883" i="8"/>
  <c r="I3883" i="8"/>
  <c r="J3883" i="8"/>
  <c r="K3883" i="8"/>
  <c r="L3883" i="8"/>
  <c r="M3883" i="8"/>
  <c r="P3883" i="8" s="1"/>
  <c r="N3883" i="8"/>
  <c r="O3883" i="8"/>
  <c r="Y3883" i="8"/>
  <c r="Z3883" i="8"/>
  <c r="BD3883" i="8" s="1"/>
  <c r="AA3883" i="8"/>
  <c r="AC3883" i="8" s="1"/>
  <c r="H3884" i="8"/>
  <c r="I3884" i="8"/>
  <c r="J3884" i="8"/>
  <c r="K3884" i="8"/>
  <c r="L3884" i="8"/>
  <c r="M3884" i="8"/>
  <c r="P3884" i="8" s="1"/>
  <c r="N3884" i="8"/>
  <c r="O3884" i="8"/>
  <c r="Y3884" i="8"/>
  <c r="Z3884" i="8"/>
  <c r="BD3884" i="8" s="1"/>
  <c r="AA3884" i="8"/>
  <c r="AC3884" i="8" s="1"/>
  <c r="H3885" i="8"/>
  <c r="I3885" i="8"/>
  <c r="J3885" i="8"/>
  <c r="K3885" i="8"/>
  <c r="L3885" i="8"/>
  <c r="M3885" i="8"/>
  <c r="N3885" i="8"/>
  <c r="O3885" i="8"/>
  <c r="P3885" i="8"/>
  <c r="Y3885" i="8"/>
  <c r="Z3885" i="8"/>
  <c r="BD3885" i="8" s="1"/>
  <c r="AA3885" i="8"/>
  <c r="AC3885" i="8" s="1"/>
  <c r="H3886" i="8"/>
  <c r="I3886" i="8"/>
  <c r="J3886" i="8"/>
  <c r="K3886" i="8"/>
  <c r="L3886" i="8"/>
  <c r="M3886" i="8"/>
  <c r="P3886" i="8" s="1"/>
  <c r="N3886" i="8"/>
  <c r="O3886" i="8"/>
  <c r="Y3886" i="8"/>
  <c r="Z3886" i="8"/>
  <c r="BD3886" i="8" s="1"/>
  <c r="AA3886" i="8"/>
  <c r="AC3886" i="8"/>
  <c r="H3887" i="8"/>
  <c r="I3887" i="8"/>
  <c r="J3887" i="8"/>
  <c r="K3887" i="8"/>
  <c r="L3887" i="8"/>
  <c r="M3887" i="8"/>
  <c r="P3887" i="8" s="1"/>
  <c r="N3887" i="8"/>
  <c r="O3887" i="8"/>
  <c r="Y3887" i="8"/>
  <c r="Z3887" i="8"/>
  <c r="BD3887" i="8" s="1"/>
  <c r="AA3887" i="8"/>
  <c r="AC3887" i="8" s="1"/>
  <c r="H3888" i="8"/>
  <c r="I3888" i="8"/>
  <c r="J3888" i="8"/>
  <c r="K3888" i="8"/>
  <c r="L3888" i="8"/>
  <c r="M3888" i="8"/>
  <c r="P3888" i="8" s="1"/>
  <c r="N3888" i="8"/>
  <c r="O3888" i="8"/>
  <c r="Y3888" i="8"/>
  <c r="Z3888" i="8"/>
  <c r="BD3888" i="8" s="1"/>
  <c r="AA3888" i="8"/>
  <c r="AC3888" i="8"/>
  <c r="H3889" i="8"/>
  <c r="I3889" i="8"/>
  <c r="J3889" i="8"/>
  <c r="K3889" i="8"/>
  <c r="L3889" i="8"/>
  <c r="M3889" i="8"/>
  <c r="P3889" i="8" s="1"/>
  <c r="N3889" i="8"/>
  <c r="O3889" i="8"/>
  <c r="Y3889" i="8"/>
  <c r="Z3889" i="8"/>
  <c r="BD3889" i="8" s="1"/>
  <c r="AA3889" i="8"/>
  <c r="AC3889" i="8" s="1"/>
  <c r="H3890" i="8"/>
  <c r="I3890" i="8"/>
  <c r="J3890" i="8"/>
  <c r="K3890" i="8"/>
  <c r="L3890" i="8"/>
  <c r="M3890" i="8"/>
  <c r="P3890" i="8" s="1"/>
  <c r="N3890" i="8"/>
  <c r="O3890" i="8"/>
  <c r="Y3890" i="8"/>
  <c r="Z3890" i="8"/>
  <c r="BD3890" i="8" s="1"/>
  <c r="AA3890" i="8"/>
  <c r="AC3890" i="8" s="1"/>
  <c r="H3891" i="8"/>
  <c r="I3891" i="8"/>
  <c r="J3891" i="8"/>
  <c r="K3891" i="8"/>
  <c r="L3891" i="8"/>
  <c r="M3891" i="8"/>
  <c r="P3891" i="8" s="1"/>
  <c r="N3891" i="8"/>
  <c r="O3891" i="8"/>
  <c r="Y3891" i="8"/>
  <c r="Z3891" i="8"/>
  <c r="BD3891" i="8" s="1"/>
  <c r="AA3891" i="8"/>
  <c r="AC3891" i="8" s="1"/>
  <c r="H3892" i="8"/>
  <c r="I3892" i="8"/>
  <c r="J3892" i="8"/>
  <c r="K3892" i="8"/>
  <c r="L3892" i="8"/>
  <c r="M3892" i="8"/>
  <c r="P3892" i="8" s="1"/>
  <c r="N3892" i="8"/>
  <c r="O3892" i="8"/>
  <c r="Y3892" i="8"/>
  <c r="Z3892" i="8"/>
  <c r="BD3892" i="8" s="1"/>
  <c r="AA3892" i="8"/>
  <c r="AC3892" i="8"/>
  <c r="H3893" i="8"/>
  <c r="I3893" i="8"/>
  <c r="J3893" i="8"/>
  <c r="K3893" i="8"/>
  <c r="L3893" i="8"/>
  <c r="M3893" i="8"/>
  <c r="P3893" i="8" s="1"/>
  <c r="N3893" i="8"/>
  <c r="O3893" i="8"/>
  <c r="Y3893" i="8"/>
  <c r="Z3893" i="8"/>
  <c r="BD3893" i="8" s="1"/>
  <c r="AA3893" i="8"/>
  <c r="AC3893" i="8"/>
  <c r="H3894" i="8"/>
  <c r="I3894" i="8"/>
  <c r="J3894" i="8"/>
  <c r="K3894" i="8"/>
  <c r="L3894" i="8"/>
  <c r="M3894" i="8"/>
  <c r="P3894" i="8" s="1"/>
  <c r="N3894" i="8"/>
  <c r="O3894" i="8"/>
  <c r="Y3894" i="8"/>
  <c r="Z3894" i="8"/>
  <c r="BD3894" i="8" s="1"/>
  <c r="AA3894" i="8"/>
  <c r="AC3894" i="8"/>
  <c r="H3895" i="8"/>
  <c r="I3895" i="8"/>
  <c r="J3895" i="8"/>
  <c r="K3895" i="8"/>
  <c r="L3895" i="8"/>
  <c r="M3895" i="8"/>
  <c r="P3895" i="8" s="1"/>
  <c r="N3895" i="8"/>
  <c r="O3895" i="8"/>
  <c r="Y3895" i="8"/>
  <c r="Z3895" i="8"/>
  <c r="BD3895" i="8" s="1"/>
  <c r="AA3895" i="8"/>
  <c r="AC3895" i="8" s="1"/>
  <c r="H3896" i="8"/>
  <c r="I3896" i="8"/>
  <c r="J3896" i="8"/>
  <c r="K3896" i="8"/>
  <c r="L3896" i="8"/>
  <c r="M3896" i="8"/>
  <c r="P3896" i="8" s="1"/>
  <c r="N3896" i="8"/>
  <c r="O3896" i="8"/>
  <c r="Y3896" i="8"/>
  <c r="Z3896" i="8"/>
  <c r="BD3896" i="8" s="1"/>
  <c r="AA3896" i="8"/>
  <c r="AC3896" i="8" s="1"/>
  <c r="H3897" i="8"/>
  <c r="I3897" i="8"/>
  <c r="J3897" i="8"/>
  <c r="K3897" i="8"/>
  <c r="L3897" i="8"/>
  <c r="M3897" i="8"/>
  <c r="P3897" i="8" s="1"/>
  <c r="N3897" i="8"/>
  <c r="O3897" i="8"/>
  <c r="Y3897" i="8"/>
  <c r="Z3897" i="8"/>
  <c r="BD3897" i="8" s="1"/>
  <c r="AA3897" i="8"/>
  <c r="AC3897" i="8" s="1"/>
  <c r="H3898" i="8"/>
  <c r="I3898" i="8"/>
  <c r="J3898" i="8"/>
  <c r="K3898" i="8"/>
  <c r="L3898" i="8"/>
  <c r="M3898" i="8"/>
  <c r="P3898" i="8" s="1"/>
  <c r="N3898" i="8"/>
  <c r="O3898" i="8"/>
  <c r="Y3898" i="8"/>
  <c r="Z3898" i="8"/>
  <c r="BD3898" i="8" s="1"/>
  <c r="AA3898" i="8"/>
  <c r="AC3898" i="8" s="1"/>
  <c r="H3899" i="8"/>
  <c r="I3899" i="8"/>
  <c r="J3899" i="8"/>
  <c r="K3899" i="8"/>
  <c r="L3899" i="8"/>
  <c r="M3899" i="8"/>
  <c r="P3899" i="8" s="1"/>
  <c r="N3899" i="8"/>
  <c r="O3899" i="8"/>
  <c r="Y3899" i="8"/>
  <c r="Z3899" i="8"/>
  <c r="BD3899" i="8" s="1"/>
  <c r="AA3899" i="8"/>
  <c r="AC3899" i="8" s="1"/>
  <c r="H3900" i="8"/>
  <c r="I3900" i="8"/>
  <c r="J3900" i="8"/>
  <c r="K3900" i="8"/>
  <c r="L3900" i="8"/>
  <c r="M3900" i="8"/>
  <c r="P3900" i="8" s="1"/>
  <c r="N3900" i="8"/>
  <c r="O3900" i="8"/>
  <c r="Y3900" i="8"/>
  <c r="Z3900" i="8"/>
  <c r="BD3900" i="8" s="1"/>
  <c r="AA3900" i="8"/>
  <c r="AC3900" i="8" s="1"/>
  <c r="H3901" i="8"/>
  <c r="I3901" i="8"/>
  <c r="J3901" i="8"/>
  <c r="K3901" i="8"/>
  <c r="L3901" i="8"/>
  <c r="M3901" i="8"/>
  <c r="P3901" i="8" s="1"/>
  <c r="N3901" i="8"/>
  <c r="O3901" i="8"/>
  <c r="Y3901" i="8"/>
  <c r="Z3901" i="8"/>
  <c r="BD3901" i="8" s="1"/>
  <c r="AA3901" i="8"/>
  <c r="AC3901" i="8" s="1"/>
  <c r="H3902" i="8"/>
  <c r="I3902" i="8"/>
  <c r="J3902" i="8"/>
  <c r="K3902" i="8"/>
  <c r="L3902" i="8"/>
  <c r="M3902" i="8"/>
  <c r="P3902" i="8" s="1"/>
  <c r="N3902" i="8"/>
  <c r="O3902" i="8"/>
  <c r="Y3902" i="8"/>
  <c r="Z3902" i="8"/>
  <c r="BD3902" i="8" s="1"/>
  <c r="AA3902" i="8"/>
  <c r="AC3902" i="8" s="1"/>
  <c r="H3903" i="8"/>
  <c r="I3903" i="8"/>
  <c r="J3903" i="8"/>
  <c r="K3903" i="8"/>
  <c r="L3903" i="8"/>
  <c r="M3903" i="8"/>
  <c r="N3903" i="8"/>
  <c r="O3903" i="8"/>
  <c r="P3903" i="8"/>
  <c r="Y3903" i="8"/>
  <c r="Z3903" i="8"/>
  <c r="BD3903" i="8" s="1"/>
  <c r="AA3903" i="8"/>
  <c r="AC3903" i="8"/>
  <c r="H3904" i="8"/>
  <c r="I3904" i="8"/>
  <c r="J3904" i="8"/>
  <c r="K3904" i="8"/>
  <c r="L3904" i="8"/>
  <c r="M3904" i="8"/>
  <c r="P3904" i="8" s="1"/>
  <c r="N3904" i="8"/>
  <c r="O3904" i="8"/>
  <c r="Y3904" i="8"/>
  <c r="Z3904" i="8"/>
  <c r="BD3904" i="8" s="1"/>
  <c r="AA3904" i="8"/>
  <c r="AC3904" i="8"/>
  <c r="H3905" i="8"/>
  <c r="I3905" i="8"/>
  <c r="J3905" i="8"/>
  <c r="K3905" i="8"/>
  <c r="L3905" i="8"/>
  <c r="M3905" i="8"/>
  <c r="N3905" i="8"/>
  <c r="O3905" i="8"/>
  <c r="P3905" i="8"/>
  <c r="Y3905" i="8"/>
  <c r="Z3905" i="8"/>
  <c r="BD3905" i="8" s="1"/>
  <c r="AA3905" i="8"/>
  <c r="AC3905" i="8" s="1"/>
  <c r="H3906" i="8"/>
  <c r="I3906" i="8"/>
  <c r="J3906" i="8"/>
  <c r="K3906" i="8"/>
  <c r="L3906" i="8"/>
  <c r="M3906" i="8"/>
  <c r="P3906" i="8" s="1"/>
  <c r="N3906" i="8"/>
  <c r="O3906" i="8"/>
  <c r="Y3906" i="8"/>
  <c r="Z3906" i="8"/>
  <c r="BD3906" i="8" s="1"/>
  <c r="AA3906" i="8"/>
  <c r="AC3906" i="8" s="1"/>
  <c r="H3907" i="8"/>
  <c r="I3907" i="8"/>
  <c r="J3907" i="8"/>
  <c r="K3907" i="8"/>
  <c r="L3907" i="8"/>
  <c r="M3907" i="8"/>
  <c r="N3907" i="8"/>
  <c r="O3907" i="8"/>
  <c r="P3907" i="8"/>
  <c r="Y3907" i="8"/>
  <c r="Z3907" i="8"/>
  <c r="BD3907" i="8" s="1"/>
  <c r="AA3907" i="8"/>
  <c r="AC3907" i="8" s="1"/>
  <c r="H3908" i="8"/>
  <c r="I3908" i="8"/>
  <c r="J3908" i="8"/>
  <c r="K3908" i="8"/>
  <c r="L3908" i="8"/>
  <c r="M3908" i="8"/>
  <c r="P3908" i="8" s="1"/>
  <c r="N3908" i="8"/>
  <c r="O3908" i="8"/>
  <c r="Y3908" i="8"/>
  <c r="Z3908" i="8"/>
  <c r="BD3908" i="8" s="1"/>
  <c r="AA3908" i="8"/>
  <c r="AC3908" i="8" s="1"/>
  <c r="H3909" i="8"/>
  <c r="I3909" i="8"/>
  <c r="J3909" i="8"/>
  <c r="K3909" i="8"/>
  <c r="L3909" i="8"/>
  <c r="M3909" i="8"/>
  <c r="P3909" i="8" s="1"/>
  <c r="N3909" i="8"/>
  <c r="O3909" i="8"/>
  <c r="Y3909" i="8"/>
  <c r="Z3909" i="8"/>
  <c r="BD3909" i="8" s="1"/>
  <c r="AA3909" i="8"/>
  <c r="AC3909" i="8" s="1"/>
  <c r="H3910" i="8"/>
  <c r="I3910" i="8"/>
  <c r="J3910" i="8"/>
  <c r="K3910" i="8"/>
  <c r="L3910" i="8"/>
  <c r="M3910" i="8"/>
  <c r="P3910" i="8" s="1"/>
  <c r="N3910" i="8"/>
  <c r="O3910" i="8"/>
  <c r="Y3910" i="8"/>
  <c r="Z3910" i="8"/>
  <c r="BD3910" i="8" s="1"/>
  <c r="AA3910" i="8"/>
  <c r="AC3910" i="8" s="1"/>
  <c r="H3911" i="8"/>
  <c r="I3911" i="8"/>
  <c r="J3911" i="8"/>
  <c r="K3911" i="8"/>
  <c r="L3911" i="8"/>
  <c r="M3911" i="8"/>
  <c r="P3911" i="8" s="1"/>
  <c r="N3911" i="8"/>
  <c r="O3911" i="8"/>
  <c r="Y3911" i="8"/>
  <c r="Z3911" i="8"/>
  <c r="BD3911" i="8" s="1"/>
  <c r="AA3911" i="8"/>
  <c r="AC3911" i="8"/>
  <c r="H3912" i="8"/>
  <c r="I3912" i="8"/>
  <c r="J3912" i="8"/>
  <c r="K3912" i="8"/>
  <c r="L3912" i="8"/>
  <c r="M3912" i="8"/>
  <c r="P3912" i="8" s="1"/>
  <c r="N3912" i="8"/>
  <c r="O3912" i="8"/>
  <c r="Y3912" i="8"/>
  <c r="Z3912" i="8"/>
  <c r="BD3912" i="8" s="1"/>
  <c r="AA3912" i="8"/>
  <c r="AC3912" i="8"/>
  <c r="H3913" i="8"/>
  <c r="I3913" i="8"/>
  <c r="J3913" i="8"/>
  <c r="K3913" i="8"/>
  <c r="L3913" i="8"/>
  <c r="M3913" i="8"/>
  <c r="N3913" i="8"/>
  <c r="O3913" i="8"/>
  <c r="P3913" i="8"/>
  <c r="Y3913" i="8"/>
  <c r="Z3913" i="8"/>
  <c r="BD3913" i="8" s="1"/>
  <c r="AA3913" i="8"/>
  <c r="AC3913" i="8" s="1"/>
  <c r="H3914" i="8"/>
  <c r="I3914" i="8"/>
  <c r="J3914" i="8"/>
  <c r="K3914" i="8"/>
  <c r="L3914" i="8"/>
  <c r="M3914" i="8"/>
  <c r="P3914" i="8" s="1"/>
  <c r="N3914" i="8"/>
  <c r="O3914" i="8"/>
  <c r="Y3914" i="8"/>
  <c r="Z3914" i="8"/>
  <c r="BD3914" i="8" s="1"/>
  <c r="AA3914" i="8"/>
  <c r="AC3914" i="8" s="1"/>
  <c r="H3915" i="8"/>
  <c r="I3915" i="8"/>
  <c r="J3915" i="8"/>
  <c r="K3915" i="8"/>
  <c r="L3915" i="8"/>
  <c r="M3915" i="8"/>
  <c r="P3915" i="8" s="1"/>
  <c r="N3915" i="8"/>
  <c r="O3915" i="8"/>
  <c r="Y3915" i="8"/>
  <c r="Z3915" i="8"/>
  <c r="BD3915" i="8" s="1"/>
  <c r="AA3915" i="8"/>
  <c r="AC3915" i="8" s="1"/>
  <c r="H3916" i="8"/>
  <c r="I3916" i="8"/>
  <c r="J3916" i="8"/>
  <c r="K3916" i="8"/>
  <c r="L3916" i="8"/>
  <c r="M3916" i="8"/>
  <c r="P3916" i="8" s="1"/>
  <c r="N3916" i="8"/>
  <c r="O3916" i="8"/>
  <c r="Y3916" i="8"/>
  <c r="Z3916" i="8"/>
  <c r="BD3916" i="8" s="1"/>
  <c r="AA3916" i="8"/>
  <c r="AC3916" i="8" s="1"/>
  <c r="H3917" i="8"/>
  <c r="I3917" i="8"/>
  <c r="J3917" i="8"/>
  <c r="K3917" i="8"/>
  <c r="L3917" i="8"/>
  <c r="M3917" i="8"/>
  <c r="P3917" i="8" s="1"/>
  <c r="N3917" i="8"/>
  <c r="O3917" i="8"/>
  <c r="Y3917" i="8"/>
  <c r="Z3917" i="8"/>
  <c r="BD3917" i="8" s="1"/>
  <c r="AA3917" i="8"/>
  <c r="AC3917" i="8" s="1"/>
  <c r="H3918" i="8"/>
  <c r="I3918" i="8"/>
  <c r="J3918" i="8"/>
  <c r="K3918" i="8"/>
  <c r="L3918" i="8"/>
  <c r="M3918" i="8"/>
  <c r="P3918" i="8" s="1"/>
  <c r="N3918" i="8"/>
  <c r="O3918" i="8"/>
  <c r="Y3918" i="8"/>
  <c r="Z3918" i="8"/>
  <c r="BD3918" i="8" s="1"/>
  <c r="AA3918" i="8"/>
  <c r="AC3918" i="8" s="1"/>
  <c r="H3919" i="8"/>
  <c r="I3919" i="8"/>
  <c r="J3919" i="8"/>
  <c r="K3919" i="8"/>
  <c r="L3919" i="8"/>
  <c r="M3919" i="8"/>
  <c r="P3919" i="8" s="1"/>
  <c r="N3919" i="8"/>
  <c r="O3919" i="8"/>
  <c r="Y3919" i="8"/>
  <c r="Z3919" i="8"/>
  <c r="BD3919" i="8" s="1"/>
  <c r="AA3919" i="8"/>
  <c r="AC3919" i="8" s="1"/>
  <c r="H3920" i="8"/>
  <c r="I3920" i="8"/>
  <c r="J3920" i="8"/>
  <c r="K3920" i="8"/>
  <c r="L3920" i="8"/>
  <c r="M3920" i="8"/>
  <c r="P3920" i="8" s="1"/>
  <c r="N3920" i="8"/>
  <c r="O3920" i="8"/>
  <c r="Y3920" i="8"/>
  <c r="Z3920" i="8"/>
  <c r="BD3920" i="8" s="1"/>
  <c r="AA3920" i="8"/>
  <c r="AC3920" i="8" s="1"/>
  <c r="H3921" i="8"/>
  <c r="I3921" i="8"/>
  <c r="J3921" i="8"/>
  <c r="K3921" i="8"/>
  <c r="L3921" i="8"/>
  <c r="M3921" i="8"/>
  <c r="N3921" i="8"/>
  <c r="O3921" i="8"/>
  <c r="P3921" i="8"/>
  <c r="Y3921" i="8"/>
  <c r="Z3921" i="8"/>
  <c r="BD3921" i="8" s="1"/>
  <c r="AA3921" i="8"/>
  <c r="AC3921" i="8"/>
  <c r="H3922" i="8"/>
  <c r="I3922" i="8"/>
  <c r="J3922" i="8"/>
  <c r="K3922" i="8"/>
  <c r="L3922" i="8"/>
  <c r="M3922" i="8"/>
  <c r="P3922" i="8" s="1"/>
  <c r="N3922" i="8"/>
  <c r="O3922" i="8"/>
  <c r="Y3922" i="8"/>
  <c r="Z3922" i="8"/>
  <c r="BD3922" i="8" s="1"/>
  <c r="AA3922" i="8"/>
  <c r="AC3922" i="8"/>
  <c r="H3923" i="8"/>
  <c r="I3923" i="8"/>
  <c r="J3923" i="8"/>
  <c r="K3923" i="8"/>
  <c r="L3923" i="8"/>
  <c r="M3923" i="8"/>
  <c r="P3923" i="8" s="1"/>
  <c r="N3923" i="8"/>
  <c r="O3923" i="8"/>
  <c r="Y3923" i="8"/>
  <c r="Z3923" i="8"/>
  <c r="BD3923" i="8" s="1"/>
  <c r="AA3923" i="8"/>
  <c r="AC3923" i="8" s="1"/>
  <c r="H3924" i="8"/>
  <c r="I3924" i="8"/>
  <c r="J3924" i="8"/>
  <c r="K3924" i="8"/>
  <c r="L3924" i="8"/>
  <c r="M3924" i="8"/>
  <c r="P3924" i="8" s="1"/>
  <c r="N3924" i="8"/>
  <c r="O3924" i="8"/>
  <c r="Y3924" i="8"/>
  <c r="Z3924" i="8"/>
  <c r="BD3924" i="8" s="1"/>
  <c r="AA3924" i="8"/>
  <c r="AC3924" i="8" s="1"/>
  <c r="H3925" i="8"/>
  <c r="I3925" i="8"/>
  <c r="J3925" i="8"/>
  <c r="K3925" i="8"/>
  <c r="L3925" i="8"/>
  <c r="M3925" i="8"/>
  <c r="P3925" i="8" s="1"/>
  <c r="N3925" i="8"/>
  <c r="O3925" i="8"/>
  <c r="Y3925" i="8"/>
  <c r="Z3925" i="8"/>
  <c r="BD3925" i="8" s="1"/>
  <c r="AA3925" i="8"/>
  <c r="AC3925" i="8" s="1"/>
  <c r="H3926" i="8"/>
  <c r="I3926" i="8"/>
  <c r="J3926" i="8"/>
  <c r="K3926" i="8"/>
  <c r="L3926" i="8"/>
  <c r="M3926" i="8"/>
  <c r="P3926" i="8" s="1"/>
  <c r="N3926" i="8"/>
  <c r="O3926" i="8"/>
  <c r="Y3926" i="8"/>
  <c r="Z3926" i="8"/>
  <c r="BD3926" i="8" s="1"/>
  <c r="AA3926" i="8"/>
  <c r="AC3926" i="8" s="1"/>
  <c r="H3927" i="8"/>
  <c r="I3927" i="8"/>
  <c r="J3927" i="8"/>
  <c r="K3927" i="8"/>
  <c r="L3927" i="8"/>
  <c r="M3927" i="8"/>
  <c r="P3927" i="8" s="1"/>
  <c r="N3927" i="8"/>
  <c r="O3927" i="8"/>
  <c r="Y3927" i="8"/>
  <c r="Z3927" i="8"/>
  <c r="BD3927" i="8" s="1"/>
  <c r="AA3927" i="8"/>
  <c r="AC3927" i="8" s="1"/>
  <c r="H3928" i="8"/>
  <c r="I3928" i="8"/>
  <c r="J3928" i="8"/>
  <c r="K3928" i="8"/>
  <c r="L3928" i="8"/>
  <c r="M3928" i="8"/>
  <c r="P3928" i="8" s="1"/>
  <c r="N3928" i="8"/>
  <c r="O3928" i="8"/>
  <c r="Y3928" i="8"/>
  <c r="Z3928" i="8"/>
  <c r="BD3928" i="8" s="1"/>
  <c r="AA3928" i="8"/>
  <c r="AC3928" i="8" s="1"/>
  <c r="H3929" i="8"/>
  <c r="I3929" i="8"/>
  <c r="J3929" i="8"/>
  <c r="K3929" i="8"/>
  <c r="L3929" i="8"/>
  <c r="M3929" i="8"/>
  <c r="P3929" i="8" s="1"/>
  <c r="N3929" i="8"/>
  <c r="O3929" i="8"/>
  <c r="Y3929" i="8"/>
  <c r="Z3929" i="8"/>
  <c r="BD3929" i="8" s="1"/>
  <c r="AA3929" i="8"/>
  <c r="AC3929" i="8" s="1"/>
  <c r="H3930" i="8"/>
  <c r="I3930" i="8"/>
  <c r="J3930" i="8"/>
  <c r="K3930" i="8"/>
  <c r="L3930" i="8"/>
  <c r="M3930" i="8"/>
  <c r="N3930" i="8"/>
  <c r="O3930" i="8"/>
  <c r="P3930" i="8"/>
  <c r="Y3930" i="8"/>
  <c r="Z3930" i="8"/>
  <c r="BD3930" i="8" s="1"/>
  <c r="AA3930" i="8"/>
  <c r="AC3930" i="8"/>
  <c r="H3931" i="8"/>
  <c r="I3931" i="8"/>
  <c r="J3931" i="8"/>
  <c r="K3931" i="8"/>
  <c r="L3931" i="8"/>
  <c r="M3931" i="8"/>
  <c r="P3931" i="8" s="1"/>
  <c r="N3931" i="8"/>
  <c r="O3931" i="8"/>
  <c r="Y3931" i="8"/>
  <c r="Z3931" i="8"/>
  <c r="BD3931" i="8" s="1"/>
  <c r="AA3931" i="8"/>
  <c r="AC3931" i="8"/>
  <c r="H3932" i="8"/>
  <c r="I3932" i="8"/>
  <c r="J3932" i="8"/>
  <c r="K3932" i="8"/>
  <c r="L3932" i="8"/>
  <c r="M3932" i="8"/>
  <c r="P3932" i="8" s="1"/>
  <c r="N3932" i="8"/>
  <c r="O3932" i="8"/>
  <c r="Y3932" i="8"/>
  <c r="Z3932" i="8"/>
  <c r="BD3932" i="8" s="1"/>
  <c r="AA3932" i="8"/>
  <c r="AC3932" i="8"/>
  <c r="H3933" i="8"/>
  <c r="I3933" i="8"/>
  <c r="J3933" i="8"/>
  <c r="K3933" i="8"/>
  <c r="L3933" i="8"/>
  <c r="M3933" i="8"/>
  <c r="P3933" i="8" s="1"/>
  <c r="N3933" i="8"/>
  <c r="O3933" i="8"/>
  <c r="Y3933" i="8"/>
  <c r="Z3933" i="8"/>
  <c r="BD3933" i="8" s="1"/>
  <c r="AA3933" i="8"/>
  <c r="AC3933" i="8"/>
  <c r="H3934" i="8"/>
  <c r="I3934" i="8"/>
  <c r="J3934" i="8"/>
  <c r="K3934" i="8"/>
  <c r="L3934" i="8"/>
  <c r="M3934" i="8"/>
  <c r="P3934" i="8" s="1"/>
  <c r="N3934" i="8"/>
  <c r="O3934" i="8"/>
  <c r="Y3934" i="8"/>
  <c r="Z3934" i="8"/>
  <c r="BD3934" i="8" s="1"/>
  <c r="AA3934" i="8"/>
  <c r="AC3934" i="8" s="1"/>
  <c r="H3935" i="8"/>
  <c r="I3935" i="8"/>
  <c r="J3935" i="8"/>
  <c r="K3935" i="8"/>
  <c r="L3935" i="8"/>
  <c r="M3935" i="8"/>
  <c r="P3935" i="8" s="1"/>
  <c r="N3935" i="8"/>
  <c r="O3935" i="8"/>
  <c r="Y3935" i="8"/>
  <c r="Z3935" i="8"/>
  <c r="BD3935" i="8" s="1"/>
  <c r="AA3935" i="8"/>
  <c r="AC3935" i="8"/>
  <c r="H3936" i="8"/>
  <c r="I3936" i="8"/>
  <c r="J3936" i="8"/>
  <c r="K3936" i="8"/>
  <c r="L3936" i="8"/>
  <c r="M3936" i="8"/>
  <c r="P3936" i="8" s="1"/>
  <c r="N3936" i="8"/>
  <c r="O3936" i="8"/>
  <c r="Y3936" i="8"/>
  <c r="Z3936" i="8"/>
  <c r="BD3936" i="8" s="1"/>
  <c r="AA3936" i="8"/>
  <c r="AC3936" i="8"/>
  <c r="H3937" i="8"/>
  <c r="I3937" i="8"/>
  <c r="J3937" i="8"/>
  <c r="K3937" i="8"/>
  <c r="L3937" i="8"/>
  <c r="M3937" i="8"/>
  <c r="P3937" i="8" s="1"/>
  <c r="N3937" i="8"/>
  <c r="O3937" i="8"/>
  <c r="Y3937" i="8"/>
  <c r="Z3937" i="8"/>
  <c r="BD3937" i="8" s="1"/>
  <c r="AA3937" i="8"/>
  <c r="AC3937" i="8"/>
  <c r="H3938" i="8"/>
  <c r="I3938" i="8"/>
  <c r="J3938" i="8"/>
  <c r="K3938" i="8"/>
  <c r="L3938" i="8"/>
  <c r="M3938" i="8"/>
  <c r="P3938" i="8" s="1"/>
  <c r="N3938" i="8"/>
  <c r="O3938" i="8"/>
  <c r="Y3938" i="8"/>
  <c r="Z3938" i="8"/>
  <c r="BD3938" i="8" s="1"/>
  <c r="AA3938" i="8"/>
  <c r="AC3938" i="8" s="1"/>
  <c r="H3939" i="8"/>
  <c r="I3939" i="8"/>
  <c r="J3939" i="8"/>
  <c r="K3939" i="8"/>
  <c r="L3939" i="8"/>
  <c r="M3939" i="8"/>
  <c r="P3939" i="8" s="1"/>
  <c r="N3939" i="8"/>
  <c r="O3939" i="8"/>
  <c r="Y3939" i="8"/>
  <c r="Z3939" i="8"/>
  <c r="BD3939" i="8" s="1"/>
  <c r="AA3939" i="8"/>
  <c r="AC3939" i="8" s="1"/>
  <c r="H3940" i="8"/>
  <c r="I3940" i="8"/>
  <c r="J3940" i="8"/>
  <c r="K3940" i="8"/>
  <c r="L3940" i="8"/>
  <c r="M3940" i="8"/>
  <c r="P3940" i="8" s="1"/>
  <c r="N3940" i="8"/>
  <c r="O3940" i="8"/>
  <c r="Y3940" i="8"/>
  <c r="Z3940" i="8"/>
  <c r="BD3940" i="8" s="1"/>
  <c r="AA3940" i="8"/>
  <c r="AC3940" i="8" s="1"/>
  <c r="H3941" i="8"/>
  <c r="I3941" i="8"/>
  <c r="J3941" i="8"/>
  <c r="K3941" i="8"/>
  <c r="L3941" i="8"/>
  <c r="M3941" i="8"/>
  <c r="P3941" i="8" s="1"/>
  <c r="N3941" i="8"/>
  <c r="O3941" i="8"/>
  <c r="Y3941" i="8"/>
  <c r="Z3941" i="8"/>
  <c r="BD3941" i="8" s="1"/>
  <c r="AA3941" i="8"/>
  <c r="AC3941" i="8" s="1"/>
  <c r="H3942" i="8"/>
  <c r="I3942" i="8"/>
  <c r="J3942" i="8"/>
  <c r="K3942" i="8"/>
  <c r="L3942" i="8"/>
  <c r="M3942" i="8"/>
  <c r="N3942" i="8"/>
  <c r="O3942" i="8"/>
  <c r="P3942" i="8"/>
  <c r="Y3942" i="8"/>
  <c r="Z3942" i="8"/>
  <c r="BD3942" i="8" s="1"/>
  <c r="AA3942" i="8"/>
  <c r="AC3942" i="8" s="1"/>
  <c r="H3943" i="8"/>
  <c r="I3943" i="8"/>
  <c r="J3943" i="8"/>
  <c r="K3943" i="8"/>
  <c r="L3943" i="8"/>
  <c r="M3943" i="8"/>
  <c r="P3943" i="8" s="1"/>
  <c r="N3943" i="8"/>
  <c r="O3943" i="8"/>
  <c r="Y3943" i="8"/>
  <c r="Z3943" i="8"/>
  <c r="BD3943" i="8" s="1"/>
  <c r="AA3943" i="8"/>
  <c r="AC3943" i="8" s="1"/>
  <c r="H3944" i="8"/>
  <c r="I3944" i="8"/>
  <c r="J3944" i="8"/>
  <c r="K3944" i="8"/>
  <c r="L3944" i="8"/>
  <c r="M3944" i="8"/>
  <c r="P3944" i="8" s="1"/>
  <c r="N3944" i="8"/>
  <c r="O3944" i="8"/>
  <c r="Y3944" i="8"/>
  <c r="Z3944" i="8"/>
  <c r="AA3944" i="8"/>
  <c r="AC3944" i="8" s="1"/>
  <c r="BD3944" i="8"/>
  <c r="H3945" i="8"/>
  <c r="I3945" i="8"/>
  <c r="J3945" i="8"/>
  <c r="K3945" i="8"/>
  <c r="L3945" i="8"/>
  <c r="M3945" i="8"/>
  <c r="P3945" i="8" s="1"/>
  <c r="N3945" i="8"/>
  <c r="O3945" i="8"/>
  <c r="Y3945" i="8"/>
  <c r="Z3945" i="8"/>
  <c r="BD3945" i="8" s="1"/>
  <c r="AA3945" i="8"/>
  <c r="AC3945" i="8" s="1"/>
  <c r="H3946" i="8"/>
  <c r="I3946" i="8"/>
  <c r="J3946" i="8"/>
  <c r="K3946" i="8"/>
  <c r="L3946" i="8"/>
  <c r="M3946" i="8"/>
  <c r="P3946" i="8" s="1"/>
  <c r="N3946" i="8"/>
  <c r="O3946" i="8"/>
  <c r="Y3946" i="8"/>
  <c r="Z3946" i="8"/>
  <c r="BD3946" i="8" s="1"/>
  <c r="AA3946" i="8"/>
  <c r="AC3946" i="8" s="1"/>
  <c r="H3947" i="8"/>
  <c r="I3947" i="8"/>
  <c r="J3947" i="8"/>
  <c r="K3947" i="8"/>
  <c r="L3947" i="8"/>
  <c r="M3947" i="8"/>
  <c r="N3947" i="8"/>
  <c r="O3947" i="8"/>
  <c r="P3947" i="8"/>
  <c r="Y3947" i="8"/>
  <c r="Z3947" i="8"/>
  <c r="BD3947" i="8" s="1"/>
  <c r="AA3947" i="8"/>
  <c r="AC3947" i="8" s="1"/>
  <c r="H3948" i="8"/>
  <c r="I3948" i="8"/>
  <c r="J3948" i="8"/>
  <c r="K3948" i="8"/>
  <c r="L3948" i="8"/>
  <c r="M3948" i="8"/>
  <c r="P3948" i="8" s="1"/>
  <c r="N3948" i="8"/>
  <c r="O3948" i="8"/>
  <c r="Y3948" i="8"/>
  <c r="Z3948" i="8"/>
  <c r="BD3948" i="8" s="1"/>
  <c r="AA3948" i="8"/>
  <c r="AC3948" i="8" s="1"/>
  <c r="H3949" i="8"/>
  <c r="I3949" i="8"/>
  <c r="J3949" i="8"/>
  <c r="K3949" i="8"/>
  <c r="L3949" i="8"/>
  <c r="M3949" i="8"/>
  <c r="P3949" i="8" s="1"/>
  <c r="N3949" i="8"/>
  <c r="O3949" i="8"/>
  <c r="Y3949" i="8"/>
  <c r="Z3949" i="8"/>
  <c r="BD3949" i="8" s="1"/>
  <c r="AA3949" i="8"/>
  <c r="AC3949" i="8" s="1"/>
  <c r="H3950" i="8"/>
  <c r="I3950" i="8"/>
  <c r="J3950" i="8"/>
  <c r="K3950" i="8"/>
  <c r="L3950" i="8"/>
  <c r="M3950" i="8"/>
  <c r="P3950" i="8" s="1"/>
  <c r="N3950" i="8"/>
  <c r="O3950" i="8"/>
  <c r="Y3950" i="8"/>
  <c r="Z3950" i="8"/>
  <c r="BD3950" i="8" s="1"/>
  <c r="AA3950" i="8"/>
  <c r="AC3950" i="8"/>
  <c r="H3951" i="8"/>
  <c r="I3951" i="8"/>
  <c r="J3951" i="8"/>
  <c r="K3951" i="8"/>
  <c r="L3951" i="8"/>
  <c r="M3951" i="8"/>
  <c r="P3951" i="8" s="1"/>
  <c r="N3951" i="8"/>
  <c r="O3951" i="8"/>
  <c r="Y3951" i="8"/>
  <c r="Z3951" i="8"/>
  <c r="BD3951" i="8" s="1"/>
  <c r="AA3951" i="8"/>
  <c r="AC3951" i="8"/>
  <c r="H3952" i="8"/>
  <c r="I3952" i="8"/>
  <c r="J3952" i="8"/>
  <c r="K3952" i="8"/>
  <c r="L3952" i="8"/>
  <c r="M3952" i="8"/>
  <c r="P3952" i="8" s="1"/>
  <c r="N3952" i="8"/>
  <c r="O3952" i="8"/>
  <c r="Y3952" i="8"/>
  <c r="Z3952" i="8"/>
  <c r="BD3952" i="8" s="1"/>
  <c r="AA3952" i="8"/>
  <c r="AC3952" i="8"/>
  <c r="H3953" i="8"/>
  <c r="I3953" i="8"/>
  <c r="J3953" i="8"/>
  <c r="K3953" i="8"/>
  <c r="L3953" i="8"/>
  <c r="M3953" i="8"/>
  <c r="N3953" i="8"/>
  <c r="O3953" i="8"/>
  <c r="P3953" i="8"/>
  <c r="Y3953" i="8"/>
  <c r="Z3953" i="8"/>
  <c r="BD3953" i="8" s="1"/>
  <c r="AA3953" i="8"/>
  <c r="AC3953" i="8" s="1"/>
  <c r="H3954" i="8"/>
  <c r="I3954" i="8"/>
  <c r="J3954" i="8"/>
  <c r="K3954" i="8"/>
  <c r="L3954" i="8"/>
  <c r="M3954" i="8"/>
  <c r="P3954" i="8" s="1"/>
  <c r="N3954" i="8"/>
  <c r="O3954" i="8"/>
  <c r="Y3954" i="8"/>
  <c r="Z3954" i="8"/>
  <c r="BD3954" i="8" s="1"/>
  <c r="AA3954" i="8"/>
  <c r="AC3954" i="8" s="1"/>
  <c r="H3955" i="8"/>
  <c r="I3955" i="8"/>
  <c r="J3955" i="8"/>
  <c r="K3955" i="8"/>
  <c r="L3955" i="8"/>
  <c r="M3955" i="8"/>
  <c r="P3955" i="8" s="1"/>
  <c r="N3955" i="8"/>
  <c r="O3955" i="8"/>
  <c r="Y3955" i="8"/>
  <c r="Z3955" i="8"/>
  <c r="BD3955" i="8" s="1"/>
  <c r="AA3955" i="8"/>
  <c r="AC3955" i="8" s="1"/>
  <c r="H3956" i="8"/>
  <c r="I3956" i="8"/>
  <c r="J3956" i="8"/>
  <c r="K3956" i="8"/>
  <c r="L3956" i="8"/>
  <c r="M3956" i="8"/>
  <c r="P3956" i="8" s="1"/>
  <c r="N3956" i="8"/>
  <c r="O3956" i="8"/>
  <c r="Y3956" i="8"/>
  <c r="Z3956" i="8"/>
  <c r="BD3956" i="8" s="1"/>
  <c r="AA3956" i="8"/>
  <c r="AC3956" i="8"/>
  <c r="H3957" i="8"/>
  <c r="I3957" i="8"/>
  <c r="J3957" i="8"/>
  <c r="K3957" i="8"/>
  <c r="L3957" i="8"/>
  <c r="M3957" i="8"/>
  <c r="P3957" i="8" s="1"/>
  <c r="N3957" i="8"/>
  <c r="O3957" i="8"/>
  <c r="Y3957" i="8"/>
  <c r="Z3957" i="8"/>
  <c r="BD3957" i="8" s="1"/>
  <c r="AA3957" i="8"/>
  <c r="AC3957" i="8" s="1"/>
  <c r="H3958" i="8"/>
  <c r="I3958" i="8"/>
  <c r="J3958" i="8"/>
  <c r="K3958" i="8"/>
  <c r="L3958" i="8"/>
  <c r="M3958" i="8"/>
  <c r="N3958" i="8"/>
  <c r="O3958" i="8"/>
  <c r="P3958" i="8"/>
  <c r="Y3958" i="8"/>
  <c r="Z3958" i="8"/>
  <c r="BD3958" i="8" s="1"/>
  <c r="AA3958" i="8"/>
  <c r="AC3958" i="8"/>
  <c r="H3959" i="8"/>
  <c r="I3959" i="8"/>
  <c r="J3959" i="8"/>
  <c r="K3959" i="8"/>
  <c r="L3959" i="8"/>
  <c r="M3959" i="8"/>
  <c r="P3959" i="8" s="1"/>
  <c r="N3959" i="8"/>
  <c r="O3959" i="8"/>
  <c r="Y3959" i="8"/>
  <c r="Z3959" i="8"/>
  <c r="BD3959" i="8" s="1"/>
  <c r="AA3959" i="8"/>
  <c r="AC3959" i="8" s="1"/>
  <c r="H3960" i="8"/>
  <c r="I3960" i="8"/>
  <c r="J3960" i="8"/>
  <c r="K3960" i="8"/>
  <c r="L3960" i="8"/>
  <c r="M3960" i="8"/>
  <c r="P3960" i="8" s="1"/>
  <c r="N3960" i="8"/>
  <c r="O3960" i="8"/>
  <c r="Y3960" i="8"/>
  <c r="Z3960" i="8"/>
  <c r="BD3960" i="8" s="1"/>
  <c r="AA3960" i="8"/>
  <c r="AC3960" i="8" s="1"/>
  <c r="H3961" i="8"/>
  <c r="I3961" i="8"/>
  <c r="J3961" i="8"/>
  <c r="K3961" i="8"/>
  <c r="L3961" i="8"/>
  <c r="M3961" i="8"/>
  <c r="P3961" i="8" s="1"/>
  <c r="N3961" i="8"/>
  <c r="O3961" i="8"/>
  <c r="Y3961" i="8"/>
  <c r="Z3961" i="8"/>
  <c r="BD3961" i="8" s="1"/>
  <c r="AA3961" i="8"/>
  <c r="AC3961" i="8" s="1"/>
  <c r="H3962" i="8"/>
  <c r="I3962" i="8"/>
  <c r="J3962" i="8"/>
  <c r="K3962" i="8"/>
  <c r="L3962" i="8"/>
  <c r="M3962" i="8"/>
  <c r="P3962" i="8" s="1"/>
  <c r="N3962" i="8"/>
  <c r="O3962" i="8"/>
  <c r="Y3962" i="8"/>
  <c r="Z3962" i="8"/>
  <c r="BD3962" i="8" s="1"/>
  <c r="AA3962" i="8"/>
  <c r="AC3962" i="8" s="1"/>
  <c r="H3963" i="8"/>
  <c r="I3963" i="8"/>
  <c r="J3963" i="8"/>
  <c r="K3963" i="8"/>
  <c r="L3963" i="8"/>
  <c r="M3963" i="8"/>
  <c r="P3963" i="8" s="1"/>
  <c r="N3963" i="8"/>
  <c r="O3963" i="8"/>
  <c r="Y3963" i="8"/>
  <c r="Z3963" i="8"/>
  <c r="BD3963" i="8" s="1"/>
  <c r="AA3963" i="8"/>
  <c r="AC3963" i="8" s="1"/>
  <c r="H3964" i="8"/>
  <c r="I3964" i="8"/>
  <c r="J3964" i="8"/>
  <c r="K3964" i="8"/>
  <c r="L3964" i="8"/>
  <c r="M3964" i="8"/>
  <c r="P3964" i="8" s="1"/>
  <c r="N3964" i="8"/>
  <c r="O3964" i="8"/>
  <c r="Y3964" i="8"/>
  <c r="Z3964" i="8"/>
  <c r="BD3964" i="8" s="1"/>
  <c r="AA3964" i="8"/>
  <c r="AC3964" i="8" s="1"/>
  <c r="H3965" i="8"/>
  <c r="I3965" i="8"/>
  <c r="J3965" i="8"/>
  <c r="K3965" i="8"/>
  <c r="L3965" i="8"/>
  <c r="M3965" i="8"/>
  <c r="N3965" i="8"/>
  <c r="O3965" i="8"/>
  <c r="P3965" i="8"/>
  <c r="Y3965" i="8"/>
  <c r="Z3965" i="8"/>
  <c r="BD3965" i="8" s="1"/>
  <c r="AA3965" i="8"/>
  <c r="AC3965" i="8"/>
  <c r="H3966" i="8"/>
  <c r="I3966" i="8"/>
  <c r="J3966" i="8"/>
  <c r="K3966" i="8"/>
  <c r="L3966" i="8"/>
  <c r="M3966" i="8"/>
  <c r="P3966" i="8" s="1"/>
  <c r="N3966" i="8"/>
  <c r="O3966" i="8"/>
  <c r="Y3966" i="8"/>
  <c r="Z3966" i="8"/>
  <c r="BD3966" i="8" s="1"/>
  <c r="AA3966" i="8"/>
  <c r="AC3966" i="8" s="1"/>
  <c r="H3967" i="8"/>
  <c r="I3967" i="8"/>
  <c r="J3967" i="8"/>
  <c r="K3967" i="8"/>
  <c r="L3967" i="8"/>
  <c r="M3967" i="8"/>
  <c r="P3967" i="8" s="1"/>
  <c r="N3967" i="8"/>
  <c r="O3967" i="8"/>
  <c r="Y3967" i="8"/>
  <c r="Z3967" i="8"/>
  <c r="BD3967" i="8" s="1"/>
  <c r="AA3967" i="8"/>
  <c r="AC3967" i="8"/>
  <c r="H3968" i="8"/>
  <c r="I3968" i="8"/>
  <c r="J3968" i="8"/>
  <c r="K3968" i="8"/>
  <c r="L3968" i="8"/>
  <c r="M3968" i="8"/>
  <c r="P3968" i="8" s="1"/>
  <c r="N3968" i="8"/>
  <c r="O3968" i="8"/>
  <c r="Y3968" i="8"/>
  <c r="Z3968" i="8"/>
  <c r="BD3968" i="8" s="1"/>
  <c r="AA3968" i="8"/>
  <c r="AC3968" i="8"/>
  <c r="H3969" i="8"/>
  <c r="I3969" i="8"/>
  <c r="J3969" i="8"/>
  <c r="K3969" i="8"/>
  <c r="L3969" i="8"/>
  <c r="M3969" i="8"/>
  <c r="N3969" i="8"/>
  <c r="O3969" i="8"/>
  <c r="P3969" i="8"/>
  <c r="Y3969" i="8"/>
  <c r="Z3969" i="8"/>
  <c r="BD3969" i="8" s="1"/>
  <c r="AA3969" i="8"/>
  <c r="AC3969" i="8"/>
  <c r="H3970" i="8"/>
  <c r="I3970" i="8"/>
  <c r="J3970" i="8"/>
  <c r="K3970" i="8"/>
  <c r="L3970" i="8"/>
  <c r="M3970" i="8"/>
  <c r="P3970" i="8" s="1"/>
  <c r="N3970" i="8"/>
  <c r="O3970" i="8"/>
  <c r="Y3970" i="8"/>
  <c r="Z3970" i="8"/>
  <c r="BD3970" i="8" s="1"/>
  <c r="AA3970" i="8"/>
  <c r="AC3970" i="8" s="1"/>
  <c r="H3971" i="8"/>
  <c r="I3971" i="8"/>
  <c r="J3971" i="8"/>
  <c r="K3971" i="8"/>
  <c r="L3971" i="8"/>
  <c r="M3971" i="8"/>
  <c r="N3971" i="8"/>
  <c r="O3971" i="8"/>
  <c r="P3971" i="8"/>
  <c r="Y3971" i="8"/>
  <c r="Z3971" i="8"/>
  <c r="BD3971" i="8" s="1"/>
  <c r="AA3971" i="8"/>
  <c r="AC3971" i="8" s="1"/>
  <c r="H3972" i="8"/>
  <c r="I3972" i="8"/>
  <c r="J3972" i="8"/>
  <c r="K3972" i="8"/>
  <c r="L3972" i="8"/>
  <c r="M3972" i="8"/>
  <c r="P3972" i="8" s="1"/>
  <c r="N3972" i="8"/>
  <c r="O3972" i="8"/>
  <c r="Y3972" i="8"/>
  <c r="Z3972" i="8"/>
  <c r="BD3972" i="8" s="1"/>
  <c r="AA3972" i="8"/>
  <c r="AC3972" i="8" s="1"/>
  <c r="H3973" i="8"/>
  <c r="I3973" i="8"/>
  <c r="J3973" i="8"/>
  <c r="K3973" i="8"/>
  <c r="L3973" i="8"/>
  <c r="M3973" i="8"/>
  <c r="P3973" i="8" s="1"/>
  <c r="N3973" i="8"/>
  <c r="O3973" i="8"/>
  <c r="Y3973" i="8"/>
  <c r="Z3973" i="8"/>
  <c r="BD3973" i="8" s="1"/>
  <c r="AA3973" i="8"/>
  <c r="AC3973" i="8" s="1"/>
  <c r="H3974" i="8"/>
  <c r="I3974" i="8"/>
  <c r="J3974" i="8"/>
  <c r="K3974" i="8"/>
  <c r="L3974" i="8"/>
  <c r="M3974" i="8"/>
  <c r="P3974" i="8" s="1"/>
  <c r="N3974" i="8"/>
  <c r="O3974" i="8"/>
  <c r="Y3974" i="8"/>
  <c r="Z3974" i="8"/>
  <c r="BD3974" i="8" s="1"/>
  <c r="AA3974" i="8"/>
  <c r="AC3974" i="8" s="1"/>
  <c r="H3975" i="8"/>
  <c r="I3975" i="8"/>
  <c r="J3975" i="8"/>
  <c r="K3975" i="8"/>
  <c r="L3975" i="8"/>
  <c r="M3975" i="8"/>
  <c r="P3975" i="8" s="1"/>
  <c r="N3975" i="8"/>
  <c r="O3975" i="8"/>
  <c r="Y3975" i="8"/>
  <c r="Z3975" i="8"/>
  <c r="BD3975" i="8" s="1"/>
  <c r="AA3975" i="8"/>
  <c r="AC3975" i="8" s="1"/>
  <c r="H3976" i="8"/>
  <c r="I3976" i="8"/>
  <c r="J3976" i="8"/>
  <c r="K3976" i="8"/>
  <c r="L3976" i="8"/>
  <c r="M3976" i="8"/>
  <c r="P3976" i="8" s="1"/>
  <c r="N3976" i="8"/>
  <c r="O3976" i="8"/>
  <c r="Y3976" i="8"/>
  <c r="Z3976" i="8"/>
  <c r="AA3976" i="8"/>
  <c r="AC3976" i="8" s="1"/>
  <c r="BD3976" i="8"/>
  <c r="H3977" i="8"/>
  <c r="I3977" i="8"/>
  <c r="J3977" i="8"/>
  <c r="K3977" i="8"/>
  <c r="L3977" i="8"/>
  <c r="M3977" i="8"/>
  <c r="P3977" i="8" s="1"/>
  <c r="N3977" i="8"/>
  <c r="O3977" i="8"/>
  <c r="Y3977" i="8"/>
  <c r="Z3977" i="8"/>
  <c r="BD3977" i="8" s="1"/>
  <c r="AA3977" i="8"/>
  <c r="AC3977" i="8" s="1"/>
  <c r="H3978" i="8"/>
  <c r="I3978" i="8"/>
  <c r="J3978" i="8"/>
  <c r="K3978" i="8"/>
  <c r="L3978" i="8"/>
  <c r="M3978" i="8"/>
  <c r="P3978" i="8" s="1"/>
  <c r="N3978" i="8"/>
  <c r="O3978" i="8"/>
  <c r="Y3978" i="8"/>
  <c r="Z3978" i="8"/>
  <c r="BD3978" i="8" s="1"/>
  <c r="AA3978" i="8"/>
  <c r="AC3978" i="8" s="1"/>
  <c r="H3979" i="8"/>
  <c r="I3979" i="8"/>
  <c r="J3979" i="8"/>
  <c r="K3979" i="8"/>
  <c r="L3979" i="8"/>
  <c r="M3979" i="8"/>
  <c r="P3979" i="8" s="1"/>
  <c r="N3979" i="8"/>
  <c r="O3979" i="8"/>
  <c r="Y3979" i="8"/>
  <c r="Z3979" i="8"/>
  <c r="BD3979" i="8" s="1"/>
  <c r="AA3979" i="8"/>
  <c r="AC3979" i="8" s="1"/>
  <c r="H3980" i="8"/>
  <c r="I3980" i="8"/>
  <c r="J3980" i="8"/>
  <c r="K3980" i="8"/>
  <c r="L3980" i="8"/>
  <c r="M3980" i="8"/>
  <c r="P3980" i="8" s="1"/>
  <c r="N3980" i="8"/>
  <c r="O3980" i="8"/>
  <c r="Y3980" i="8"/>
  <c r="Z3980" i="8"/>
  <c r="BD3980" i="8" s="1"/>
  <c r="AA3980" i="8"/>
  <c r="AC3980" i="8" s="1"/>
  <c r="H3981" i="8"/>
  <c r="I3981" i="8"/>
  <c r="J3981" i="8"/>
  <c r="K3981" i="8"/>
  <c r="L3981" i="8"/>
  <c r="M3981" i="8"/>
  <c r="P3981" i="8" s="1"/>
  <c r="N3981" i="8"/>
  <c r="O3981" i="8"/>
  <c r="Y3981" i="8"/>
  <c r="Z3981" i="8"/>
  <c r="BD3981" i="8" s="1"/>
  <c r="AA3981" i="8"/>
  <c r="AC3981" i="8" s="1"/>
  <c r="H3982" i="8"/>
  <c r="I3982" i="8"/>
  <c r="J3982" i="8"/>
  <c r="K3982" i="8"/>
  <c r="L3982" i="8"/>
  <c r="M3982" i="8"/>
  <c r="P3982" i="8" s="1"/>
  <c r="N3982" i="8"/>
  <c r="O3982" i="8"/>
  <c r="Y3982" i="8"/>
  <c r="Z3982" i="8"/>
  <c r="BD3982" i="8" s="1"/>
  <c r="AA3982" i="8"/>
  <c r="AC3982" i="8" s="1"/>
  <c r="H3983" i="8"/>
  <c r="I3983" i="8"/>
  <c r="J3983" i="8"/>
  <c r="K3983" i="8"/>
  <c r="L3983" i="8"/>
  <c r="M3983" i="8"/>
  <c r="P3983" i="8" s="1"/>
  <c r="N3983" i="8"/>
  <c r="O3983" i="8"/>
  <c r="Y3983" i="8"/>
  <c r="Z3983" i="8"/>
  <c r="BD3983" i="8" s="1"/>
  <c r="AA3983" i="8"/>
  <c r="AC3983" i="8"/>
  <c r="H3984" i="8"/>
  <c r="I3984" i="8"/>
  <c r="J3984" i="8"/>
  <c r="K3984" i="8"/>
  <c r="L3984" i="8"/>
  <c r="M3984" i="8"/>
  <c r="P3984" i="8" s="1"/>
  <c r="N3984" i="8"/>
  <c r="O3984" i="8"/>
  <c r="Y3984" i="8"/>
  <c r="Z3984" i="8"/>
  <c r="BD3984" i="8" s="1"/>
  <c r="AA3984" i="8"/>
  <c r="AC3984" i="8"/>
  <c r="H3985" i="8"/>
  <c r="I3985" i="8"/>
  <c r="J3985" i="8"/>
  <c r="K3985" i="8"/>
  <c r="L3985" i="8"/>
  <c r="M3985" i="8"/>
  <c r="N3985" i="8"/>
  <c r="O3985" i="8"/>
  <c r="P3985" i="8"/>
  <c r="Y3985" i="8"/>
  <c r="Z3985" i="8"/>
  <c r="BD3985" i="8" s="1"/>
  <c r="AA3985" i="8"/>
  <c r="AC3985" i="8"/>
  <c r="H3986" i="8"/>
  <c r="I3986" i="8"/>
  <c r="J3986" i="8"/>
  <c r="K3986" i="8"/>
  <c r="L3986" i="8"/>
  <c r="M3986" i="8"/>
  <c r="P3986" i="8" s="1"/>
  <c r="N3986" i="8"/>
  <c r="O3986" i="8"/>
  <c r="Y3986" i="8"/>
  <c r="Z3986" i="8"/>
  <c r="BD3986" i="8" s="1"/>
  <c r="AA3986" i="8"/>
  <c r="AC3986" i="8" s="1"/>
  <c r="H3987" i="8"/>
  <c r="I3987" i="8"/>
  <c r="J3987" i="8"/>
  <c r="K3987" i="8"/>
  <c r="L3987" i="8"/>
  <c r="M3987" i="8"/>
  <c r="P3987" i="8" s="1"/>
  <c r="N3987" i="8"/>
  <c r="O3987" i="8"/>
  <c r="Y3987" i="8"/>
  <c r="Z3987" i="8"/>
  <c r="BD3987" i="8" s="1"/>
  <c r="AA3987" i="8"/>
  <c r="AC3987" i="8" s="1"/>
  <c r="H3988" i="8"/>
  <c r="I3988" i="8"/>
  <c r="J3988" i="8"/>
  <c r="K3988" i="8"/>
  <c r="L3988" i="8"/>
  <c r="M3988" i="8"/>
  <c r="N3988" i="8"/>
  <c r="O3988" i="8"/>
  <c r="P3988" i="8"/>
  <c r="Y3988" i="8"/>
  <c r="Z3988" i="8"/>
  <c r="BD3988" i="8" s="1"/>
  <c r="AA3988" i="8"/>
  <c r="AC3988" i="8" s="1"/>
  <c r="H3989" i="8"/>
  <c r="I3989" i="8"/>
  <c r="J3989" i="8"/>
  <c r="K3989" i="8"/>
  <c r="L3989" i="8"/>
  <c r="M3989" i="8"/>
  <c r="P3989" i="8" s="1"/>
  <c r="N3989" i="8"/>
  <c r="O3989" i="8"/>
  <c r="Y3989" i="8"/>
  <c r="Z3989" i="8"/>
  <c r="BD3989" i="8" s="1"/>
  <c r="AA3989" i="8"/>
  <c r="AC3989" i="8" s="1"/>
  <c r="H3990" i="8"/>
  <c r="I3990" i="8"/>
  <c r="J3990" i="8"/>
  <c r="K3990" i="8"/>
  <c r="L3990" i="8"/>
  <c r="M3990" i="8"/>
  <c r="P3990" i="8" s="1"/>
  <c r="N3990" i="8"/>
  <c r="O3990" i="8"/>
  <c r="Y3990" i="8"/>
  <c r="Z3990" i="8"/>
  <c r="BD3990" i="8" s="1"/>
  <c r="AA3990" i="8"/>
  <c r="AC3990" i="8"/>
  <c r="H3991" i="8"/>
  <c r="I3991" i="8"/>
  <c r="J3991" i="8"/>
  <c r="K3991" i="8"/>
  <c r="L3991" i="8"/>
  <c r="M3991" i="8"/>
  <c r="P3991" i="8" s="1"/>
  <c r="N3991" i="8"/>
  <c r="O3991" i="8"/>
  <c r="Y3991" i="8"/>
  <c r="Z3991" i="8"/>
  <c r="BD3991" i="8" s="1"/>
  <c r="AA3991" i="8"/>
  <c r="AC3991" i="8"/>
  <c r="H3992" i="8"/>
  <c r="I3992" i="8"/>
  <c r="J3992" i="8"/>
  <c r="K3992" i="8"/>
  <c r="L3992" i="8"/>
  <c r="M3992" i="8"/>
  <c r="P3992" i="8" s="1"/>
  <c r="N3992" i="8"/>
  <c r="O3992" i="8"/>
  <c r="Y3992" i="8"/>
  <c r="Z3992" i="8"/>
  <c r="BD3992" i="8" s="1"/>
  <c r="AA3992" i="8"/>
  <c r="AC3992" i="8"/>
  <c r="H3993" i="8"/>
  <c r="I3993" i="8"/>
  <c r="J3993" i="8"/>
  <c r="K3993" i="8"/>
  <c r="L3993" i="8"/>
  <c r="M3993" i="8"/>
  <c r="N3993" i="8"/>
  <c r="O3993" i="8"/>
  <c r="P3993" i="8"/>
  <c r="Y3993" i="8"/>
  <c r="Z3993" i="8"/>
  <c r="BD3993" i="8" s="1"/>
  <c r="AA3993" i="8"/>
  <c r="AC3993" i="8"/>
  <c r="H3994" i="8"/>
  <c r="I3994" i="8"/>
  <c r="J3994" i="8"/>
  <c r="K3994" i="8"/>
  <c r="L3994" i="8"/>
  <c r="M3994" i="8"/>
  <c r="P3994" i="8" s="1"/>
  <c r="N3994" i="8"/>
  <c r="O3994" i="8"/>
  <c r="Y3994" i="8"/>
  <c r="Z3994" i="8"/>
  <c r="BD3994" i="8" s="1"/>
  <c r="AA3994" i="8"/>
  <c r="AC3994" i="8" s="1"/>
  <c r="H3995" i="8"/>
  <c r="I3995" i="8"/>
  <c r="J3995" i="8"/>
  <c r="K3995" i="8"/>
  <c r="L3995" i="8"/>
  <c r="M3995" i="8"/>
  <c r="P3995" i="8" s="1"/>
  <c r="N3995" i="8"/>
  <c r="O3995" i="8"/>
  <c r="Y3995" i="8"/>
  <c r="Z3995" i="8"/>
  <c r="BD3995" i="8" s="1"/>
  <c r="AA3995" i="8"/>
  <c r="AC3995" i="8" s="1"/>
  <c r="H3996" i="8"/>
  <c r="I3996" i="8"/>
  <c r="J3996" i="8"/>
  <c r="K3996" i="8"/>
  <c r="L3996" i="8"/>
  <c r="M3996" i="8"/>
  <c r="P3996" i="8" s="1"/>
  <c r="N3996" i="8"/>
  <c r="O3996" i="8"/>
  <c r="Y3996" i="8"/>
  <c r="Z3996" i="8"/>
  <c r="BD3996" i="8" s="1"/>
  <c r="AA3996" i="8"/>
  <c r="AC3996" i="8" s="1"/>
  <c r="H3997" i="8"/>
  <c r="I3997" i="8"/>
  <c r="J3997" i="8"/>
  <c r="K3997" i="8"/>
  <c r="L3997" i="8"/>
  <c r="M3997" i="8"/>
  <c r="P3997" i="8" s="1"/>
  <c r="N3997" i="8"/>
  <c r="O3997" i="8"/>
  <c r="Y3997" i="8"/>
  <c r="Z3997" i="8"/>
  <c r="BD3997" i="8" s="1"/>
  <c r="AA3997" i="8"/>
  <c r="AC3997" i="8" s="1"/>
  <c r="H3998" i="8"/>
  <c r="I3998" i="8"/>
  <c r="J3998" i="8"/>
  <c r="K3998" i="8"/>
  <c r="L3998" i="8"/>
  <c r="M3998" i="8"/>
  <c r="P3998" i="8" s="1"/>
  <c r="N3998" i="8"/>
  <c r="O3998" i="8"/>
  <c r="Y3998" i="8"/>
  <c r="Z3998" i="8"/>
  <c r="BD3998" i="8" s="1"/>
  <c r="AA3998" i="8"/>
  <c r="AC3998" i="8" s="1"/>
  <c r="H3999" i="8"/>
  <c r="I3999" i="8"/>
  <c r="J3999" i="8"/>
  <c r="K3999" i="8"/>
  <c r="L3999" i="8"/>
  <c r="M3999" i="8"/>
  <c r="P3999" i="8" s="1"/>
  <c r="N3999" i="8"/>
  <c r="O3999" i="8"/>
  <c r="Y3999" i="8"/>
  <c r="Z3999" i="8"/>
  <c r="BD3999" i="8" s="1"/>
  <c r="AA3999" i="8"/>
  <c r="AC3999" i="8" s="1"/>
  <c r="H4000" i="8"/>
  <c r="I4000" i="8"/>
  <c r="J4000" i="8"/>
  <c r="K4000" i="8"/>
  <c r="L4000" i="8"/>
  <c r="M4000" i="8"/>
  <c r="P4000" i="8" s="1"/>
  <c r="N4000" i="8"/>
  <c r="O4000" i="8"/>
  <c r="Y4000" i="8"/>
  <c r="Z4000" i="8"/>
  <c r="BD4000" i="8" s="1"/>
  <c r="AA4000" i="8"/>
  <c r="AC4000" i="8" s="1"/>
  <c r="H4001" i="8"/>
  <c r="I4001" i="8"/>
  <c r="J4001" i="8"/>
  <c r="K4001" i="8"/>
  <c r="L4001" i="8"/>
  <c r="M4001" i="8"/>
  <c r="P4001" i="8" s="1"/>
  <c r="N4001" i="8"/>
  <c r="O4001" i="8"/>
  <c r="Y4001" i="8"/>
  <c r="Z4001" i="8"/>
  <c r="BD4001" i="8" s="1"/>
  <c r="AA4001" i="8"/>
  <c r="AC4001" i="8" s="1"/>
  <c r="H4002" i="8"/>
  <c r="I4002" i="8"/>
  <c r="J4002" i="8"/>
  <c r="K4002" i="8"/>
  <c r="L4002" i="8"/>
  <c r="M4002" i="8"/>
  <c r="P4002" i="8" s="1"/>
  <c r="N4002" i="8"/>
  <c r="O4002" i="8"/>
  <c r="Y4002" i="8"/>
  <c r="Z4002" i="8"/>
  <c r="BD4002" i="8" s="1"/>
  <c r="AA4002" i="8"/>
  <c r="AC4002" i="8" s="1"/>
  <c r="H4003" i="8"/>
  <c r="I4003" i="8"/>
  <c r="J4003" i="8"/>
  <c r="K4003" i="8"/>
  <c r="L4003" i="8"/>
  <c r="M4003" i="8"/>
  <c r="P4003" i="8" s="1"/>
  <c r="N4003" i="8"/>
  <c r="O4003" i="8"/>
  <c r="Y4003" i="8"/>
  <c r="Z4003" i="8"/>
  <c r="BD4003" i="8" s="1"/>
  <c r="AA4003" i="8"/>
  <c r="AC4003" i="8" s="1"/>
  <c r="H4004" i="8"/>
  <c r="I4004" i="8"/>
  <c r="J4004" i="8"/>
  <c r="K4004" i="8"/>
  <c r="L4004" i="8"/>
  <c r="M4004" i="8"/>
  <c r="P4004" i="8" s="1"/>
  <c r="N4004" i="8"/>
  <c r="O4004" i="8"/>
  <c r="Y4004" i="8"/>
  <c r="Z4004" i="8"/>
  <c r="BD4004" i="8" s="1"/>
  <c r="AA4004" i="8"/>
  <c r="AC4004" i="8" s="1"/>
  <c r="H4005" i="8"/>
  <c r="I4005" i="8"/>
  <c r="J4005" i="8"/>
  <c r="K4005" i="8"/>
  <c r="L4005" i="8"/>
  <c r="M4005" i="8"/>
  <c r="P4005" i="8" s="1"/>
  <c r="N4005" i="8"/>
  <c r="O4005" i="8"/>
  <c r="Y4005" i="8"/>
  <c r="Z4005" i="8"/>
  <c r="BD4005" i="8" s="1"/>
  <c r="AA4005" i="8"/>
  <c r="AC4005" i="8" s="1"/>
  <c r="H4006" i="8"/>
  <c r="I4006" i="8"/>
  <c r="J4006" i="8"/>
  <c r="K4006" i="8"/>
  <c r="L4006" i="8"/>
  <c r="M4006" i="8"/>
  <c r="N4006" i="8"/>
  <c r="O4006" i="8"/>
  <c r="P4006" i="8"/>
  <c r="Y4006" i="8"/>
  <c r="Z4006" i="8"/>
  <c r="BD4006" i="8" s="1"/>
  <c r="AA4006" i="8"/>
  <c r="AC4006" i="8"/>
  <c r="H4007" i="8"/>
  <c r="I4007" i="8"/>
  <c r="J4007" i="8"/>
  <c r="K4007" i="8"/>
  <c r="L4007" i="8"/>
  <c r="M4007" i="8"/>
  <c r="P4007" i="8" s="1"/>
  <c r="N4007" i="8"/>
  <c r="O4007" i="8"/>
  <c r="Y4007" i="8"/>
  <c r="Z4007" i="8"/>
  <c r="BD4007" i="8" s="1"/>
  <c r="AA4007" i="8"/>
  <c r="AC4007" i="8"/>
  <c r="H4008" i="8"/>
  <c r="I4008" i="8"/>
  <c r="J4008" i="8"/>
  <c r="K4008" i="8"/>
  <c r="L4008" i="8"/>
  <c r="M4008" i="8"/>
  <c r="P4008" i="8" s="1"/>
  <c r="N4008" i="8"/>
  <c r="O4008" i="8"/>
  <c r="Y4008" i="8"/>
  <c r="Z4008" i="8"/>
  <c r="BD4008" i="8" s="1"/>
  <c r="AA4008" i="8"/>
  <c r="AC4008" i="8"/>
  <c r="H4009" i="8"/>
  <c r="I4009" i="8"/>
  <c r="J4009" i="8"/>
  <c r="K4009" i="8"/>
  <c r="L4009" i="8"/>
  <c r="M4009" i="8"/>
  <c r="N4009" i="8"/>
  <c r="O4009" i="8"/>
  <c r="P4009" i="8"/>
  <c r="Y4009" i="8"/>
  <c r="Z4009" i="8"/>
  <c r="BD4009" i="8" s="1"/>
  <c r="AA4009" i="8"/>
  <c r="AC4009" i="8" s="1"/>
  <c r="H4010" i="8"/>
  <c r="I4010" i="8"/>
  <c r="J4010" i="8"/>
  <c r="K4010" i="8"/>
  <c r="L4010" i="8"/>
  <c r="M4010" i="8"/>
  <c r="P4010" i="8" s="1"/>
  <c r="N4010" i="8"/>
  <c r="O4010" i="8"/>
  <c r="Y4010" i="8"/>
  <c r="Z4010" i="8"/>
  <c r="BD4010" i="8" s="1"/>
  <c r="AA4010" i="8"/>
  <c r="AC4010" i="8" s="1"/>
  <c r="H4011" i="8"/>
  <c r="I4011" i="8"/>
  <c r="J4011" i="8"/>
  <c r="K4011" i="8"/>
  <c r="L4011" i="8"/>
  <c r="M4011" i="8"/>
  <c r="N4011" i="8"/>
  <c r="O4011" i="8"/>
  <c r="P4011" i="8"/>
  <c r="Y4011" i="8"/>
  <c r="Z4011" i="8"/>
  <c r="BD4011" i="8" s="1"/>
  <c r="AA4011" i="8"/>
  <c r="AC4011" i="8" s="1"/>
  <c r="H4012" i="8"/>
  <c r="I4012" i="8"/>
  <c r="J4012" i="8"/>
  <c r="K4012" i="8"/>
  <c r="L4012" i="8"/>
  <c r="M4012" i="8"/>
  <c r="P4012" i="8" s="1"/>
  <c r="N4012" i="8"/>
  <c r="O4012" i="8"/>
  <c r="Y4012" i="8"/>
  <c r="Z4012" i="8"/>
  <c r="BD4012" i="8" s="1"/>
  <c r="AA4012" i="8"/>
  <c r="AC4012" i="8" s="1"/>
  <c r="H4013" i="8"/>
  <c r="I4013" i="8"/>
  <c r="J4013" i="8"/>
  <c r="K4013" i="8"/>
  <c r="L4013" i="8"/>
  <c r="M4013" i="8"/>
  <c r="P4013" i="8" s="1"/>
  <c r="N4013" i="8"/>
  <c r="O4013" i="8"/>
  <c r="Y4013" i="8"/>
  <c r="Z4013" i="8"/>
  <c r="BD4013" i="8" s="1"/>
  <c r="AA4013" i="8"/>
  <c r="AC4013" i="8" s="1"/>
  <c r="H4014" i="8"/>
  <c r="I4014" i="8"/>
  <c r="J4014" i="8"/>
  <c r="K4014" i="8"/>
  <c r="L4014" i="8"/>
  <c r="M4014" i="8"/>
  <c r="P4014" i="8" s="1"/>
  <c r="N4014" i="8"/>
  <c r="O4014" i="8"/>
  <c r="Y4014" i="8"/>
  <c r="Z4014" i="8"/>
  <c r="BD4014" i="8" s="1"/>
  <c r="AA4014" i="8"/>
  <c r="AC4014" i="8" s="1"/>
  <c r="H4015" i="8"/>
  <c r="I4015" i="8"/>
  <c r="J4015" i="8"/>
  <c r="K4015" i="8"/>
  <c r="L4015" i="8"/>
  <c r="M4015" i="8"/>
  <c r="P4015" i="8" s="1"/>
  <c r="N4015" i="8"/>
  <c r="O4015" i="8"/>
  <c r="Y4015" i="8"/>
  <c r="Z4015" i="8"/>
  <c r="BD4015" i="8" s="1"/>
  <c r="AA4015" i="8"/>
  <c r="AC4015" i="8" s="1"/>
  <c r="H4016" i="8"/>
  <c r="I4016" i="8"/>
  <c r="J4016" i="8"/>
  <c r="K4016" i="8"/>
  <c r="L4016" i="8"/>
  <c r="M4016" i="8"/>
  <c r="P4016" i="8" s="1"/>
  <c r="N4016" i="8"/>
  <c r="O4016" i="8"/>
  <c r="Y4016" i="8"/>
  <c r="Z4016" i="8"/>
  <c r="BD4016" i="8" s="1"/>
  <c r="AA4016" i="8"/>
  <c r="AC4016" i="8" s="1"/>
  <c r="H4017" i="8"/>
  <c r="I4017" i="8"/>
  <c r="J4017" i="8"/>
  <c r="K4017" i="8"/>
  <c r="L4017" i="8"/>
  <c r="M4017" i="8"/>
  <c r="P4017" i="8" s="1"/>
  <c r="N4017" i="8"/>
  <c r="O4017" i="8"/>
  <c r="Y4017" i="8"/>
  <c r="Z4017" i="8"/>
  <c r="BD4017" i="8" s="1"/>
  <c r="AA4017" i="8"/>
  <c r="AC4017" i="8" s="1"/>
  <c r="H4018" i="8"/>
  <c r="I4018" i="8"/>
  <c r="J4018" i="8"/>
  <c r="K4018" i="8"/>
  <c r="L4018" i="8"/>
  <c r="M4018" i="8"/>
  <c r="P4018" i="8" s="1"/>
  <c r="N4018" i="8"/>
  <c r="O4018" i="8"/>
  <c r="Y4018" i="8"/>
  <c r="Z4018" i="8"/>
  <c r="BD4018" i="8" s="1"/>
  <c r="AA4018" i="8"/>
  <c r="AC4018" i="8" s="1"/>
  <c r="H4019" i="8"/>
  <c r="I4019" i="8"/>
  <c r="J4019" i="8"/>
  <c r="K4019" i="8"/>
  <c r="L4019" i="8"/>
  <c r="M4019" i="8"/>
  <c r="P4019" i="8" s="1"/>
  <c r="N4019" i="8"/>
  <c r="O4019" i="8"/>
  <c r="Y4019" i="8"/>
  <c r="Z4019" i="8"/>
  <c r="BD4019" i="8" s="1"/>
  <c r="AA4019" i="8"/>
  <c r="AC4019" i="8" s="1"/>
  <c r="H4020" i="8"/>
  <c r="I4020" i="8"/>
  <c r="J4020" i="8"/>
  <c r="K4020" i="8"/>
  <c r="L4020" i="8"/>
  <c r="M4020" i="8"/>
  <c r="P4020" i="8" s="1"/>
  <c r="N4020" i="8"/>
  <c r="O4020" i="8"/>
  <c r="Y4020" i="8"/>
  <c r="Z4020" i="8"/>
  <c r="BD4020" i="8" s="1"/>
  <c r="AA4020" i="8"/>
  <c r="AC4020" i="8" s="1"/>
  <c r="H4021" i="8"/>
  <c r="I4021" i="8"/>
  <c r="J4021" i="8"/>
  <c r="K4021" i="8"/>
  <c r="L4021" i="8"/>
  <c r="M4021" i="8"/>
  <c r="P4021" i="8" s="1"/>
  <c r="N4021" i="8"/>
  <c r="O4021" i="8"/>
  <c r="Y4021" i="8"/>
  <c r="Z4021" i="8"/>
  <c r="BD4021" i="8" s="1"/>
  <c r="AA4021" i="8"/>
  <c r="AC4021" i="8" s="1"/>
  <c r="H4022" i="8"/>
  <c r="I4022" i="8"/>
  <c r="J4022" i="8"/>
  <c r="K4022" i="8"/>
  <c r="L4022" i="8"/>
  <c r="M4022" i="8"/>
  <c r="P4022" i="8" s="1"/>
  <c r="N4022" i="8"/>
  <c r="O4022" i="8"/>
  <c r="Y4022" i="8"/>
  <c r="Z4022" i="8"/>
  <c r="BD4022" i="8" s="1"/>
  <c r="AA4022" i="8"/>
  <c r="AC4022" i="8" s="1"/>
  <c r="H4023" i="8"/>
  <c r="I4023" i="8"/>
  <c r="J4023" i="8"/>
  <c r="K4023" i="8"/>
  <c r="L4023" i="8"/>
  <c r="M4023" i="8"/>
  <c r="P4023" i="8" s="1"/>
  <c r="N4023" i="8"/>
  <c r="O4023" i="8"/>
  <c r="Y4023" i="8"/>
  <c r="Z4023" i="8"/>
  <c r="BD4023" i="8" s="1"/>
  <c r="AA4023" i="8"/>
  <c r="AC4023" i="8" s="1"/>
  <c r="H4024" i="8"/>
  <c r="I4024" i="8"/>
  <c r="J4024" i="8"/>
  <c r="K4024" i="8"/>
  <c r="L4024" i="8"/>
  <c r="M4024" i="8"/>
  <c r="P4024" i="8" s="1"/>
  <c r="N4024" i="8"/>
  <c r="O4024" i="8"/>
  <c r="Y4024" i="8"/>
  <c r="Z4024" i="8"/>
  <c r="AA4024" i="8"/>
  <c r="AC4024" i="8" s="1"/>
  <c r="BD4024" i="8"/>
  <c r="H4025" i="8"/>
  <c r="I4025" i="8"/>
  <c r="J4025" i="8"/>
  <c r="K4025" i="8"/>
  <c r="L4025" i="8"/>
  <c r="M4025" i="8"/>
  <c r="P4025" i="8" s="1"/>
  <c r="N4025" i="8"/>
  <c r="O4025" i="8"/>
  <c r="Y4025" i="8"/>
  <c r="Z4025" i="8"/>
  <c r="BD4025" i="8" s="1"/>
  <c r="AA4025" i="8"/>
  <c r="AC4025" i="8"/>
  <c r="H4026" i="8"/>
  <c r="I4026" i="8"/>
  <c r="J4026" i="8"/>
  <c r="K4026" i="8"/>
  <c r="L4026" i="8"/>
  <c r="M4026" i="8"/>
  <c r="P4026" i="8" s="1"/>
  <c r="N4026" i="8"/>
  <c r="O4026" i="8"/>
  <c r="Y4026" i="8"/>
  <c r="Z4026" i="8"/>
  <c r="BD4026" i="8" s="1"/>
  <c r="AA4026" i="8"/>
  <c r="AC4026" i="8" s="1"/>
  <c r="H4027" i="8"/>
  <c r="I4027" i="8"/>
  <c r="J4027" i="8"/>
  <c r="K4027" i="8"/>
  <c r="L4027" i="8"/>
  <c r="M4027" i="8"/>
  <c r="N4027" i="8"/>
  <c r="O4027" i="8"/>
  <c r="P4027" i="8"/>
  <c r="Y4027" i="8"/>
  <c r="Z4027" i="8"/>
  <c r="BD4027" i="8" s="1"/>
  <c r="AA4027" i="8"/>
  <c r="AC4027" i="8" s="1"/>
  <c r="H4028" i="8"/>
  <c r="I4028" i="8"/>
  <c r="J4028" i="8"/>
  <c r="K4028" i="8"/>
  <c r="L4028" i="8"/>
  <c r="M4028" i="8"/>
  <c r="P4028" i="8" s="1"/>
  <c r="N4028" i="8"/>
  <c r="O4028" i="8"/>
  <c r="Y4028" i="8"/>
  <c r="Z4028" i="8"/>
  <c r="BD4028" i="8" s="1"/>
  <c r="AA4028" i="8"/>
  <c r="AC4028" i="8" s="1"/>
  <c r="H4029" i="8"/>
  <c r="I4029" i="8"/>
  <c r="J4029" i="8"/>
  <c r="K4029" i="8"/>
  <c r="L4029" i="8"/>
  <c r="M4029" i="8"/>
  <c r="P4029" i="8" s="1"/>
  <c r="N4029" i="8"/>
  <c r="O4029" i="8"/>
  <c r="Y4029" i="8"/>
  <c r="Z4029" i="8"/>
  <c r="BD4029" i="8" s="1"/>
  <c r="AA4029" i="8"/>
  <c r="AC4029" i="8" s="1"/>
  <c r="H4030" i="8"/>
  <c r="I4030" i="8"/>
  <c r="J4030" i="8"/>
  <c r="K4030" i="8"/>
  <c r="L4030" i="8"/>
  <c r="M4030" i="8"/>
  <c r="P4030" i="8" s="1"/>
  <c r="N4030" i="8"/>
  <c r="O4030" i="8"/>
  <c r="Y4030" i="8"/>
  <c r="Z4030" i="8"/>
  <c r="BD4030" i="8" s="1"/>
  <c r="AA4030" i="8"/>
  <c r="AC4030" i="8" s="1"/>
  <c r="H4031" i="8"/>
  <c r="I4031" i="8"/>
  <c r="J4031" i="8"/>
  <c r="K4031" i="8"/>
  <c r="L4031" i="8"/>
  <c r="M4031" i="8"/>
  <c r="P4031" i="8" s="1"/>
  <c r="N4031" i="8"/>
  <c r="O4031" i="8"/>
  <c r="Y4031" i="8"/>
  <c r="Z4031" i="8"/>
  <c r="BD4031" i="8" s="1"/>
  <c r="AA4031" i="8"/>
  <c r="AC4031" i="8" s="1"/>
  <c r="H4032" i="8"/>
  <c r="I4032" i="8"/>
  <c r="J4032" i="8"/>
  <c r="K4032" i="8"/>
  <c r="L4032" i="8"/>
  <c r="M4032" i="8"/>
  <c r="P4032" i="8" s="1"/>
  <c r="N4032" i="8"/>
  <c r="O4032" i="8"/>
  <c r="Y4032" i="8"/>
  <c r="Z4032" i="8"/>
  <c r="BD4032" i="8" s="1"/>
  <c r="AA4032" i="8"/>
  <c r="AC4032" i="8" s="1"/>
  <c r="H4033" i="8"/>
  <c r="I4033" i="8"/>
  <c r="J4033" i="8"/>
  <c r="K4033" i="8"/>
  <c r="L4033" i="8"/>
  <c r="M4033" i="8"/>
  <c r="P4033" i="8" s="1"/>
  <c r="N4033" i="8"/>
  <c r="O4033" i="8"/>
  <c r="Y4033" i="8"/>
  <c r="Z4033" i="8"/>
  <c r="BD4033" i="8" s="1"/>
  <c r="AA4033" i="8"/>
  <c r="AC4033" i="8" s="1"/>
  <c r="H4034" i="8"/>
  <c r="I4034" i="8"/>
  <c r="J4034" i="8"/>
  <c r="K4034" i="8"/>
  <c r="L4034" i="8"/>
  <c r="M4034" i="8"/>
  <c r="P4034" i="8" s="1"/>
  <c r="N4034" i="8"/>
  <c r="O4034" i="8"/>
  <c r="Y4034" i="8"/>
  <c r="Z4034" i="8"/>
  <c r="BD4034" i="8" s="1"/>
  <c r="AA4034" i="8"/>
  <c r="AC4034" i="8" s="1"/>
  <c r="H4035" i="8"/>
  <c r="I4035" i="8"/>
  <c r="J4035" i="8"/>
  <c r="K4035" i="8"/>
  <c r="L4035" i="8"/>
  <c r="M4035" i="8"/>
  <c r="P4035" i="8" s="1"/>
  <c r="N4035" i="8"/>
  <c r="O4035" i="8"/>
  <c r="Y4035" i="8"/>
  <c r="Z4035" i="8"/>
  <c r="BD4035" i="8" s="1"/>
  <c r="AA4035" i="8"/>
  <c r="AC4035" i="8" s="1"/>
  <c r="H4036" i="8"/>
  <c r="I4036" i="8"/>
  <c r="J4036" i="8"/>
  <c r="K4036" i="8"/>
  <c r="L4036" i="8"/>
  <c r="M4036" i="8"/>
  <c r="P4036" i="8" s="1"/>
  <c r="N4036" i="8"/>
  <c r="O4036" i="8"/>
  <c r="Y4036" i="8"/>
  <c r="Z4036" i="8"/>
  <c r="BD4036" i="8" s="1"/>
  <c r="AA4036" i="8"/>
  <c r="AC4036" i="8" s="1"/>
  <c r="H4037" i="8"/>
  <c r="I4037" i="8"/>
  <c r="J4037" i="8"/>
  <c r="K4037" i="8"/>
  <c r="L4037" i="8"/>
  <c r="M4037" i="8"/>
  <c r="N4037" i="8"/>
  <c r="O4037" i="8"/>
  <c r="P4037" i="8"/>
  <c r="Y4037" i="8"/>
  <c r="Z4037" i="8"/>
  <c r="BD4037" i="8" s="1"/>
  <c r="AA4037" i="8"/>
  <c r="AC4037" i="8" s="1"/>
  <c r="H4038" i="8"/>
  <c r="I4038" i="8"/>
  <c r="J4038" i="8"/>
  <c r="K4038" i="8"/>
  <c r="L4038" i="8"/>
  <c r="M4038" i="8"/>
  <c r="P4038" i="8" s="1"/>
  <c r="N4038" i="8"/>
  <c r="O4038" i="8"/>
  <c r="Y4038" i="8"/>
  <c r="Z4038" i="8"/>
  <c r="BD4038" i="8" s="1"/>
  <c r="AA4038" i="8"/>
  <c r="AC4038" i="8" s="1"/>
  <c r="H4039" i="8"/>
  <c r="I4039" i="8"/>
  <c r="J4039" i="8"/>
  <c r="K4039" i="8"/>
  <c r="L4039" i="8"/>
  <c r="M4039" i="8"/>
  <c r="P4039" i="8" s="1"/>
  <c r="N4039" i="8"/>
  <c r="O4039" i="8"/>
  <c r="Y4039" i="8"/>
  <c r="Z4039" i="8"/>
  <c r="BD4039" i="8" s="1"/>
  <c r="AA4039" i="8"/>
  <c r="AC4039" i="8" s="1"/>
  <c r="H4040" i="8"/>
  <c r="I4040" i="8"/>
  <c r="J4040" i="8"/>
  <c r="K4040" i="8"/>
  <c r="L4040" i="8"/>
  <c r="M4040" i="8"/>
  <c r="P4040" i="8" s="1"/>
  <c r="N4040" i="8"/>
  <c r="O4040" i="8"/>
  <c r="Y4040" i="8"/>
  <c r="Z4040" i="8"/>
  <c r="BD4040" i="8" s="1"/>
  <c r="AA4040" i="8"/>
  <c r="AC4040" i="8" s="1"/>
  <c r="H4041" i="8"/>
  <c r="I4041" i="8"/>
  <c r="J4041" i="8"/>
  <c r="K4041" i="8"/>
  <c r="L4041" i="8"/>
  <c r="M4041" i="8"/>
  <c r="N4041" i="8"/>
  <c r="O4041" i="8"/>
  <c r="P4041" i="8"/>
  <c r="Y4041" i="8"/>
  <c r="Z4041" i="8"/>
  <c r="BD4041" i="8" s="1"/>
  <c r="AA4041" i="8"/>
  <c r="AC4041" i="8" s="1"/>
  <c r="H4042" i="8"/>
  <c r="I4042" i="8"/>
  <c r="J4042" i="8"/>
  <c r="K4042" i="8"/>
  <c r="L4042" i="8"/>
  <c r="M4042" i="8"/>
  <c r="P4042" i="8" s="1"/>
  <c r="N4042" i="8"/>
  <c r="O4042" i="8"/>
  <c r="Y4042" i="8"/>
  <c r="Z4042" i="8"/>
  <c r="BD4042" i="8" s="1"/>
  <c r="AA4042" i="8"/>
  <c r="AC4042" i="8" s="1"/>
  <c r="H4043" i="8"/>
  <c r="I4043" i="8"/>
  <c r="J4043" i="8"/>
  <c r="K4043" i="8"/>
  <c r="L4043" i="8"/>
  <c r="M4043" i="8"/>
  <c r="N4043" i="8"/>
  <c r="O4043" i="8"/>
  <c r="P4043" i="8"/>
  <c r="Y4043" i="8"/>
  <c r="Z4043" i="8"/>
  <c r="BD4043" i="8" s="1"/>
  <c r="AA4043" i="8"/>
  <c r="AC4043" i="8" s="1"/>
  <c r="H4044" i="8"/>
  <c r="I4044" i="8"/>
  <c r="J4044" i="8"/>
  <c r="K4044" i="8"/>
  <c r="L4044" i="8"/>
  <c r="M4044" i="8"/>
  <c r="P4044" i="8" s="1"/>
  <c r="N4044" i="8"/>
  <c r="O4044" i="8"/>
  <c r="Y4044" i="8"/>
  <c r="Z4044" i="8"/>
  <c r="BD4044" i="8" s="1"/>
  <c r="AA4044" i="8"/>
  <c r="AC4044" i="8" s="1"/>
  <c r="H4045" i="8"/>
  <c r="I4045" i="8"/>
  <c r="J4045" i="8"/>
  <c r="K4045" i="8"/>
  <c r="L4045" i="8"/>
  <c r="M4045" i="8"/>
  <c r="P4045" i="8" s="1"/>
  <c r="N4045" i="8"/>
  <c r="O4045" i="8"/>
  <c r="Y4045" i="8"/>
  <c r="Z4045" i="8"/>
  <c r="BD4045" i="8" s="1"/>
  <c r="AA4045" i="8"/>
  <c r="AC4045" i="8" s="1"/>
  <c r="H4046" i="8"/>
  <c r="I4046" i="8"/>
  <c r="J4046" i="8"/>
  <c r="K4046" i="8"/>
  <c r="L4046" i="8"/>
  <c r="M4046" i="8"/>
  <c r="P4046" i="8" s="1"/>
  <c r="N4046" i="8"/>
  <c r="O4046" i="8"/>
  <c r="Y4046" i="8"/>
  <c r="Z4046" i="8"/>
  <c r="BD4046" i="8" s="1"/>
  <c r="AA4046" i="8"/>
  <c r="AC4046" i="8" s="1"/>
  <c r="H4047" i="8"/>
  <c r="I4047" i="8"/>
  <c r="J4047" i="8"/>
  <c r="K4047" i="8"/>
  <c r="L4047" i="8"/>
  <c r="M4047" i="8"/>
  <c r="P4047" i="8" s="1"/>
  <c r="N4047" i="8"/>
  <c r="O4047" i="8"/>
  <c r="Y4047" i="8"/>
  <c r="Z4047" i="8"/>
  <c r="BD4047" i="8" s="1"/>
  <c r="AA4047" i="8"/>
  <c r="AC4047" i="8" s="1"/>
  <c r="H4048" i="8"/>
  <c r="I4048" i="8"/>
  <c r="J4048" i="8"/>
  <c r="K4048" i="8"/>
  <c r="L4048" i="8"/>
  <c r="M4048" i="8"/>
  <c r="N4048" i="8"/>
  <c r="O4048" i="8"/>
  <c r="P4048" i="8"/>
  <c r="Y4048" i="8"/>
  <c r="Z4048" i="8"/>
  <c r="BD4048" i="8" s="1"/>
  <c r="AA4048" i="8"/>
  <c r="AC4048" i="8"/>
  <c r="H4049" i="8"/>
  <c r="I4049" i="8"/>
  <c r="J4049" i="8"/>
  <c r="K4049" i="8"/>
  <c r="L4049" i="8"/>
  <c r="M4049" i="8"/>
  <c r="P4049" i="8" s="1"/>
  <c r="N4049" i="8"/>
  <c r="O4049" i="8"/>
  <c r="Y4049" i="8"/>
  <c r="Z4049" i="8"/>
  <c r="BD4049" i="8" s="1"/>
  <c r="AA4049" i="8"/>
  <c r="AC4049" i="8" s="1"/>
  <c r="H4050" i="8"/>
  <c r="I4050" i="8"/>
  <c r="J4050" i="8"/>
  <c r="K4050" i="8"/>
  <c r="L4050" i="8"/>
  <c r="M4050" i="8"/>
  <c r="N4050" i="8"/>
  <c r="O4050" i="8"/>
  <c r="P4050" i="8"/>
  <c r="Y4050" i="8"/>
  <c r="Z4050" i="8"/>
  <c r="BD4050" i="8" s="1"/>
  <c r="AA4050" i="8"/>
  <c r="AC4050" i="8"/>
  <c r="H4051" i="8"/>
  <c r="I4051" i="8"/>
  <c r="J4051" i="8"/>
  <c r="K4051" i="8"/>
  <c r="L4051" i="8"/>
  <c r="M4051" i="8"/>
  <c r="P4051" i="8" s="1"/>
  <c r="N4051" i="8"/>
  <c r="O4051" i="8"/>
  <c r="Y4051" i="8"/>
  <c r="Z4051" i="8"/>
  <c r="BD4051" i="8" s="1"/>
  <c r="AA4051" i="8"/>
  <c r="AC4051" i="8" s="1"/>
  <c r="H4052" i="8"/>
  <c r="I4052" i="8"/>
  <c r="J4052" i="8"/>
  <c r="K4052" i="8"/>
  <c r="L4052" i="8"/>
  <c r="M4052" i="8"/>
  <c r="P4052" i="8" s="1"/>
  <c r="N4052" i="8"/>
  <c r="O4052" i="8"/>
  <c r="Y4052" i="8"/>
  <c r="Z4052" i="8"/>
  <c r="BD4052" i="8" s="1"/>
  <c r="AA4052" i="8"/>
  <c r="AC4052" i="8" s="1"/>
  <c r="H4053" i="8"/>
  <c r="I4053" i="8"/>
  <c r="J4053" i="8"/>
  <c r="K4053" i="8"/>
  <c r="L4053" i="8"/>
  <c r="M4053" i="8"/>
  <c r="P4053" i="8" s="1"/>
  <c r="N4053" i="8"/>
  <c r="O4053" i="8"/>
  <c r="Y4053" i="8"/>
  <c r="Z4053" i="8"/>
  <c r="BD4053" i="8" s="1"/>
  <c r="AA4053" i="8"/>
  <c r="AC4053" i="8" s="1"/>
  <c r="H4054" i="8"/>
  <c r="I4054" i="8"/>
  <c r="J4054" i="8"/>
  <c r="K4054" i="8"/>
  <c r="L4054" i="8"/>
  <c r="M4054" i="8"/>
  <c r="P4054" i="8" s="1"/>
  <c r="N4054" i="8"/>
  <c r="O4054" i="8"/>
  <c r="Y4054" i="8"/>
  <c r="Z4054" i="8"/>
  <c r="BD4054" i="8" s="1"/>
  <c r="AA4054" i="8"/>
  <c r="AC4054" i="8" s="1"/>
  <c r="H4055" i="8"/>
  <c r="I4055" i="8"/>
  <c r="J4055" i="8"/>
  <c r="K4055" i="8"/>
  <c r="L4055" i="8"/>
  <c r="M4055" i="8"/>
  <c r="P4055" i="8" s="1"/>
  <c r="N4055" i="8"/>
  <c r="O4055" i="8"/>
  <c r="Y4055" i="8"/>
  <c r="Z4055" i="8"/>
  <c r="BD4055" i="8" s="1"/>
  <c r="AA4055" i="8"/>
  <c r="AC4055" i="8" s="1"/>
  <c r="H4056" i="8"/>
  <c r="I4056" i="8"/>
  <c r="J4056" i="8"/>
  <c r="K4056" i="8"/>
  <c r="L4056" i="8"/>
  <c r="M4056" i="8"/>
  <c r="N4056" i="8"/>
  <c r="O4056" i="8"/>
  <c r="P4056" i="8"/>
  <c r="Y4056" i="8"/>
  <c r="Z4056" i="8"/>
  <c r="BD4056" i="8" s="1"/>
  <c r="AA4056" i="8"/>
  <c r="AC4056" i="8" s="1"/>
  <c r="H4057" i="8"/>
  <c r="I4057" i="8"/>
  <c r="J4057" i="8"/>
  <c r="K4057" i="8"/>
  <c r="L4057" i="8"/>
  <c r="M4057" i="8"/>
  <c r="P4057" i="8" s="1"/>
  <c r="N4057" i="8"/>
  <c r="O4057" i="8"/>
  <c r="Y4057" i="8"/>
  <c r="Z4057" i="8"/>
  <c r="BD4057" i="8" s="1"/>
  <c r="AA4057" i="8"/>
  <c r="AC4057" i="8" s="1"/>
  <c r="H4058" i="8"/>
  <c r="I4058" i="8"/>
  <c r="J4058" i="8"/>
  <c r="K4058" i="8"/>
  <c r="L4058" i="8"/>
  <c r="M4058" i="8"/>
  <c r="N4058" i="8"/>
  <c r="O4058" i="8"/>
  <c r="P4058" i="8"/>
  <c r="Y4058" i="8"/>
  <c r="Z4058" i="8"/>
  <c r="BD4058" i="8" s="1"/>
  <c r="AA4058" i="8"/>
  <c r="AC4058" i="8" s="1"/>
  <c r="H4059" i="8"/>
  <c r="I4059" i="8"/>
  <c r="J4059" i="8"/>
  <c r="K4059" i="8"/>
  <c r="L4059" i="8"/>
  <c r="M4059" i="8"/>
  <c r="P4059" i="8" s="1"/>
  <c r="N4059" i="8"/>
  <c r="O4059" i="8"/>
  <c r="Y4059" i="8"/>
  <c r="Z4059" i="8"/>
  <c r="BD4059" i="8" s="1"/>
  <c r="AA4059" i="8"/>
  <c r="AC4059" i="8" s="1"/>
  <c r="H4060" i="8"/>
  <c r="I4060" i="8"/>
  <c r="J4060" i="8"/>
  <c r="K4060" i="8"/>
  <c r="L4060" i="8"/>
  <c r="M4060" i="8"/>
  <c r="P4060" i="8" s="1"/>
  <c r="N4060" i="8"/>
  <c r="O4060" i="8"/>
  <c r="Y4060" i="8"/>
  <c r="Z4060" i="8"/>
  <c r="BD4060" i="8" s="1"/>
  <c r="AA4060" i="8"/>
  <c r="AC4060" i="8" s="1"/>
  <c r="H4061" i="8"/>
  <c r="I4061" i="8"/>
  <c r="J4061" i="8"/>
  <c r="K4061" i="8"/>
  <c r="L4061" i="8"/>
  <c r="M4061" i="8"/>
  <c r="N4061" i="8"/>
  <c r="O4061" i="8"/>
  <c r="P4061" i="8"/>
  <c r="Y4061" i="8"/>
  <c r="Z4061" i="8"/>
  <c r="BD4061" i="8" s="1"/>
  <c r="AA4061" i="8"/>
  <c r="AC4061" i="8"/>
  <c r="H4062" i="8"/>
  <c r="I4062" i="8"/>
  <c r="J4062" i="8"/>
  <c r="K4062" i="8"/>
  <c r="L4062" i="8"/>
  <c r="M4062" i="8"/>
  <c r="P4062" i="8" s="1"/>
  <c r="N4062" i="8"/>
  <c r="O4062" i="8"/>
  <c r="Y4062" i="8"/>
  <c r="Z4062" i="8"/>
  <c r="BD4062" i="8" s="1"/>
  <c r="AA4062" i="8"/>
  <c r="AC4062" i="8" s="1"/>
  <c r="H4063" i="8"/>
  <c r="I4063" i="8"/>
  <c r="J4063" i="8"/>
  <c r="K4063" i="8"/>
  <c r="L4063" i="8"/>
  <c r="M4063" i="8"/>
  <c r="P4063" i="8" s="1"/>
  <c r="N4063" i="8"/>
  <c r="O4063" i="8"/>
  <c r="Y4063" i="8"/>
  <c r="Z4063" i="8"/>
  <c r="BD4063" i="8" s="1"/>
  <c r="AA4063" i="8"/>
  <c r="AC4063" i="8" s="1"/>
  <c r="H4064" i="8"/>
  <c r="I4064" i="8"/>
  <c r="J4064" i="8"/>
  <c r="K4064" i="8"/>
  <c r="L4064" i="8"/>
  <c r="M4064" i="8"/>
  <c r="P4064" i="8" s="1"/>
  <c r="N4064" i="8"/>
  <c r="O4064" i="8"/>
  <c r="Y4064" i="8"/>
  <c r="Z4064" i="8"/>
  <c r="BD4064" i="8" s="1"/>
  <c r="AA4064" i="8"/>
  <c r="AC4064" i="8" s="1"/>
  <c r="H4065" i="8"/>
  <c r="I4065" i="8"/>
  <c r="J4065" i="8"/>
  <c r="K4065" i="8"/>
  <c r="L4065" i="8"/>
  <c r="M4065" i="8"/>
  <c r="P4065" i="8" s="1"/>
  <c r="N4065" i="8"/>
  <c r="O4065" i="8"/>
  <c r="Y4065" i="8"/>
  <c r="Z4065" i="8"/>
  <c r="BD4065" i="8" s="1"/>
  <c r="AA4065" i="8"/>
  <c r="AC4065" i="8" s="1"/>
  <c r="H4066" i="8"/>
  <c r="I4066" i="8"/>
  <c r="J4066" i="8"/>
  <c r="K4066" i="8"/>
  <c r="L4066" i="8"/>
  <c r="M4066" i="8"/>
  <c r="P4066" i="8" s="1"/>
  <c r="N4066" i="8"/>
  <c r="O4066" i="8"/>
  <c r="Y4066" i="8"/>
  <c r="Z4066" i="8"/>
  <c r="BD4066" i="8" s="1"/>
  <c r="AA4066" i="8"/>
  <c r="AC4066" i="8" s="1"/>
  <c r="H4067" i="8"/>
  <c r="I4067" i="8"/>
  <c r="J4067" i="8"/>
  <c r="K4067" i="8"/>
  <c r="L4067" i="8"/>
  <c r="M4067" i="8"/>
  <c r="P4067" i="8" s="1"/>
  <c r="N4067" i="8"/>
  <c r="O4067" i="8"/>
  <c r="Y4067" i="8"/>
  <c r="Z4067" i="8"/>
  <c r="BD4067" i="8" s="1"/>
  <c r="AA4067" i="8"/>
  <c r="AC4067" i="8" s="1"/>
  <c r="H4068" i="8"/>
  <c r="I4068" i="8"/>
  <c r="J4068" i="8"/>
  <c r="K4068" i="8"/>
  <c r="L4068" i="8"/>
  <c r="M4068" i="8"/>
  <c r="P4068" i="8" s="1"/>
  <c r="N4068" i="8"/>
  <c r="O4068" i="8"/>
  <c r="Y4068" i="8"/>
  <c r="Z4068" i="8"/>
  <c r="BD4068" i="8" s="1"/>
  <c r="AA4068" i="8"/>
  <c r="AC4068" i="8" s="1"/>
  <c r="H4069" i="8"/>
  <c r="I4069" i="8"/>
  <c r="J4069" i="8"/>
  <c r="K4069" i="8"/>
  <c r="L4069" i="8"/>
  <c r="M4069" i="8"/>
  <c r="N4069" i="8"/>
  <c r="O4069" i="8"/>
  <c r="P4069" i="8"/>
  <c r="Y4069" i="8"/>
  <c r="Z4069" i="8"/>
  <c r="BD4069" i="8" s="1"/>
  <c r="AA4069" i="8"/>
  <c r="AC4069" i="8"/>
  <c r="H4070" i="8"/>
  <c r="I4070" i="8"/>
  <c r="J4070" i="8"/>
  <c r="K4070" i="8"/>
  <c r="L4070" i="8"/>
  <c r="M4070" i="8"/>
  <c r="P4070" i="8" s="1"/>
  <c r="N4070" i="8"/>
  <c r="O4070" i="8"/>
  <c r="Y4070" i="8"/>
  <c r="Z4070" i="8"/>
  <c r="BD4070" i="8" s="1"/>
  <c r="AA4070" i="8"/>
  <c r="AC4070" i="8" s="1"/>
  <c r="H4071" i="8"/>
  <c r="I4071" i="8"/>
  <c r="J4071" i="8"/>
  <c r="K4071" i="8"/>
  <c r="L4071" i="8"/>
  <c r="M4071" i="8"/>
  <c r="P4071" i="8" s="1"/>
  <c r="N4071" i="8"/>
  <c r="O4071" i="8"/>
  <c r="Y4071" i="8"/>
  <c r="Z4071" i="8"/>
  <c r="BD4071" i="8" s="1"/>
  <c r="AA4071" i="8"/>
  <c r="AC4071" i="8" s="1"/>
  <c r="H4072" i="8"/>
  <c r="I4072" i="8"/>
  <c r="J4072" i="8"/>
  <c r="K4072" i="8"/>
  <c r="L4072" i="8"/>
  <c r="M4072" i="8"/>
  <c r="N4072" i="8"/>
  <c r="O4072" i="8"/>
  <c r="P4072" i="8"/>
  <c r="Y4072" i="8"/>
  <c r="Z4072" i="8"/>
  <c r="BD4072" i="8" s="1"/>
  <c r="AA4072" i="8"/>
  <c r="AC4072" i="8"/>
  <c r="H4073" i="8"/>
  <c r="I4073" i="8"/>
  <c r="J4073" i="8"/>
  <c r="K4073" i="8"/>
  <c r="L4073" i="8"/>
  <c r="M4073" i="8"/>
  <c r="P4073" i="8" s="1"/>
  <c r="N4073" i="8"/>
  <c r="O4073" i="8"/>
  <c r="Y4073" i="8"/>
  <c r="Z4073" i="8"/>
  <c r="BD4073" i="8" s="1"/>
  <c r="AA4073" i="8"/>
  <c r="AC4073" i="8" s="1"/>
  <c r="H4074" i="8"/>
  <c r="I4074" i="8"/>
  <c r="J4074" i="8"/>
  <c r="K4074" i="8"/>
  <c r="L4074" i="8"/>
  <c r="M4074" i="8"/>
  <c r="N4074" i="8"/>
  <c r="O4074" i="8"/>
  <c r="P4074" i="8"/>
  <c r="Y4074" i="8"/>
  <c r="Z4074" i="8"/>
  <c r="BD4074" i="8" s="1"/>
  <c r="AA4074" i="8"/>
  <c r="AC4074" i="8"/>
  <c r="H4075" i="8"/>
  <c r="I4075" i="8"/>
  <c r="J4075" i="8"/>
  <c r="K4075" i="8"/>
  <c r="L4075" i="8"/>
  <c r="M4075" i="8"/>
  <c r="P4075" i="8" s="1"/>
  <c r="N4075" i="8"/>
  <c r="O4075" i="8"/>
  <c r="Y4075" i="8"/>
  <c r="Z4075" i="8"/>
  <c r="BD4075" i="8" s="1"/>
  <c r="AA4075" i="8"/>
  <c r="AC4075" i="8" s="1"/>
  <c r="H4076" i="8"/>
  <c r="I4076" i="8"/>
  <c r="J4076" i="8"/>
  <c r="K4076" i="8"/>
  <c r="L4076" i="8"/>
  <c r="M4076" i="8"/>
  <c r="P4076" i="8" s="1"/>
  <c r="N4076" i="8"/>
  <c r="O4076" i="8"/>
  <c r="Y4076" i="8"/>
  <c r="Z4076" i="8"/>
  <c r="BD4076" i="8" s="1"/>
  <c r="AA4076" i="8"/>
  <c r="AC4076" i="8" s="1"/>
  <c r="H4077" i="8"/>
  <c r="I4077" i="8"/>
  <c r="J4077" i="8"/>
  <c r="K4077" i="8"/>
  <c r="L4077" i="8"/>
  <c r="M4077" i="8"/>
  <c r="P4077" i="8" s="1"/>
  <c r="N4077" i="8"/>
  <c r="O4077" i="8"/>
  <c r="Y4077" i="8"/>
  <c r="Z4077" i="8"/>
  <c r="BD4077" i="8" s="1"/>
  <c r="AA4077" i="8"/>
  <c r="AC4077" i="8" s="1"/>
  <c r="H4078" i="8"/>
  <c r="I4078" i="8"/>
  <c r="J4078" i="8"/>
  <c r="K4078" i="8"/>
  <c r="L4078" i="8"/>
  <c r="M4078" i="8"/>
  <c r="P4078" i="8" s="1"/>
  <c r="N4078" i="8"/>
  <c r="O4078" i="8"/>
  <c r="Y4078" i="8"/>
  <c r="Z4078" i="8"/>
  <c r="BD4078" i="8" s="1"/>
  <c r="AA4078" i="8"/>
  <c r="AC4078" i="8" s="1"/>
  <c r="H4079" i="8"/>
  <c r="I4079" i="8"/>
  <c r="J4079" i="8"/>
  <c r="K4079" i="8"/>
  <c r="L4079" i="8"/>
  <c r="M4079" i="8"/>
  <c r="P4079" i="8" s="1"/>
  <c r="N4079" i="8"/>
  <c r="O4079" i="8"/>
  <c r="Y4079" i="8"/>
  <c r="Z4079" i="8"/>
  <c r="BD4079" i="8" s="1"/>
  <c r="AA4079" i="8"/>
  <c r="AC4079" i="8" s="1"/>
  <c r="H4080" i="8"/>
  <c r="I4080" i="8"/>
  <c r="J4080" i="8"/>
  <c r="K4080" i="8"/>
  <c r="L4080" i="8"/>
  <c r="M4080" i="8"/>
  <c r="P4080" i="8" s="1"/>
  <c r="N4080" i="8"/>
  <c r="O4080" i="8"/>
  <c r="Y4080" i="8"/>
  <c r="Z4080" i="8"/>
  <c r="BD4080" i="8" s="1"/>
  <c r="AA4080" i="8"/>
  <c r="AC4080" i="8" s="1"/>
  <c r="H4081" i="8"/>
  <c r="I4081" i="8"/>
  <c r="J4081" i="8"/>
  <c r="K4081" i="8"/>
  <c r="L4081" i="8"/>
  <c r="M4081" i="8"/>
  <c r="P4081" i="8" s="1"/>
  <c r="N4081" i="8"/>
  <c r="O4081" i="8"/>
  <c r="Y4081" i="8"/>
  <c r="Z4081" i="8"/>
  <c r="BD4081" i="8" s="1"/>
  <c r="AA4081" i="8"/>
  <c r="AC4081" i="8" s="1"/>
  <c r="H4082" i="8"/>
  <c r="I4082" i="8"/>
  <c r="J4082" i="8"/>
  <c r="K4082" i="8"/>
  <c r="L4082" i="8"/>
  <c r="M4082" i="8"/>
  <c r="P4082" i="8" s="1"/>
  <c r="N4082" i="8"/>
  <c r="O4082" i="8"/>
  <c r="Y4082" i="8"/>
  <c r="Z4082" i="8"/>
  <c r="BD4082" i="8" s="1"/>
  <c r="AA4082" i="8"/>
  <c r="AC4082" i="8" s="1"/>
  <c r="H4083" i="8"/>
  <c r="I4083" i="8"/>
  <c r="J4083" i="8"/>
  <c r="K4083" i="8"/>
  <c r="L4083" i="8"/>
  <c r="M4083" i="8"/>
  <c r="P4083" i="8" s="1"/>
  <c r="N4083" i="8"/>
  <c r="O4083" i="8"/>
  <c r="Y4083" i="8"/>
  <c r="Z4083" i="8"/>
  <c r="BD4083" i="8" s="1"/>
  <c r="AA4083" i="8"/>
  <c r="AC4083" i="8" s="1"/>
  <c r="H4084" i="8"/>
  <c r="I4084" i="8"/>
  <c r="J4084" i="8"/>
  <c r="K4084" i="8"/>
  <c r="L4084" i="8"/>
  <c r="M4084" i="8"/>
  <c r="P4084" i="8" s="1"/>
  <c r="N4084" i="8"/>
  <c r="O4084" i="8"/>
  <c r="Y4084" i="8"/>
  <c r="Z4084" i="8"/>
  <c r="BD4084" i="8" s="1"/>
  <c r="AA4084" i="8"/>
  <c r="AC4084" i="8" s="1"/>
  <c r="H4085" i="8"/>
  <c r="I4085" i="8"/>
  <c r="J4085" i="8"/>
  <c r="K4085" i="8"/>
  <c r="L4085" i="8"/>
  <c r="M4085" i="8"/>
  <c r="P4085" i="8" s="1"/>
  <c r="N4085" i="8"/>
  <c r="O4085" i="8"/>
  <c r="Y4085" i="8"/>
  <c r="Z4085" i="8"/>
  <c r="BD4085" i="8" s="1"/>
  <c r="AA4085" i="8"/>
  <c r="AC4085" i="8"/>
  <c r="H4086" i="8"/>
  <c r="I4086" i="8"/>
  <c r="J4086" i="8"/>
  <c r="K4086" i="8"/>
  <c r="L4086" i="8"/>
  <c r="M4086" i="8"/>
  <c r="P4086" i="8" s="1"/>
  <c r="N4086" i="8"/>
  <c r="O4086" i="8"/>
  <c r="Y4086" i="8"/>
  <c r="Z4086" i="8"/>
  <c r="BD4086" i="8" s="1"/>
  <c r="AA4086" i="8"/>
  <c r="AC4086" i="8"/>
  <c r="H4087" i="8"/>
  <c r="I4087" i="8"/>
  <c r="J4087" i="8"/>
  <c r="K4087" i="8"/>
  <c r="L4087" i="8"/>
  <c r="M4087" i="8"/>
  <c r="P4087" i="8" s="1"/>
  <c r="N4087" i="8"/>
  <c r="O4087" i="8"/>
  <c r="Y4087" i="8"/>
  <c r="Z4087" i="8"/>
  <c r="BD4087" i="8" s="1"/>
  <c r="AA4087" i="8"/>
  <c r="AC4087" i="8"/>
  <c r="H4088" i="8"/>
  <c r="I4088" i="8"/>
  <c r="J4088" i="8"/>
  <c r="K4088" i="8"/>
  <c r="L4088" i="8"/>
  <c r="M4088" i="8"/>
  <c r="P4088" i="8" s="1"/>
  <c r="N4088" i="8"/>
  <c r="O4088" i="8"/>
  <c r="Y4088" i="8"/>
  <c r="Z4088" i="8"/>
  <c r="BD4088" i="8" s="1"/>
  <c r="AA4088" i="8"/>
  <c r="AC4088" i="8" s="1"/>
  <c r="H4089" i="8"/>
  <c r="I4089" i="8"/>
  <c r="J4089" i="8"/>
  <c r="K4089" i="8"/>
  <c r="L4089" i="8"/>
  <c r="M4089" i="8"/>
  <c r="N4089" i="8"/>
  <c r="O4089" i="8"/>
  <c r="P4089" i="8"/>
  <c r="Y4089" i="8"/>
  <c r="Z4089" i="8"/>
  <c r="BD4089" i="8" s="1"/>
  <c r="AA4089" i="8"/>
  <c r="AC4089" i="8"/>
  <c r="H4090" i="8"/>
  <c r="I4090" i="8"/>
  <c r="J4090" i="8"/>
  <c r="K4090" i="8"/>
  <c r="L4090" i="8"/>
  <c r="M4090" i="8"/>
  <c r="P4090" i="8" s="1"/>
  <c r="N4090" i="8"/>
  <c r="O4090" i="8"/>
  <c r="Y4090" i="8"/>
  <c r="Z4090" i="8"/>
  <c r="BD4090" i="8" s="1"/>
  <c r="AA4090" i="8"/>
  <c r="AC4090" i="8" s="1"/>
  <c r="H4091" i="8"/>
  <c r="I4091" i="8"/>
  <c r="J4091" i="8"/>
  <c r="K4091" i="8"/>
  <c r="L4091" i="8"/>
  <c r="M4091" i="8"/>
  <c r="N4091" i="8"/>
  <c r="O4091" i="8"/>
  <c r="P4091" i="8"/>
  <c r="Y4091" i="8"/>
  <c r="Z4091" i="8"/>
  <c r="BD4091" i="8" s="1"/>
  <c r="AA4091" i="8"/>
  <c r="AC4091" i="8"/>
  <c r="H4092" i="8"/>
  <c r="I4092" i="8"/>
  <c r="J4092" i="8"/>
  <c r="K4092" i="8"/>
  <c r="L4092" i="8"/>
  <c r="M4092" i="8"/>
  <c r="P4092" i="8" s="1"/>
  <c r="N4092" i="8"/>
  <c r="O4092" i="8"/>
  <c r="Y4092" i="8"/>
  <c r="Z4092" i="8"/>
  <c r="BD4092" i="8" s="1"/>
  <c r="AA4092" i="8"/>
  <c r="AC4092" i="8"/>
  <c r="H4093" i="8"/>
  <c r="I4093" i="8"/>
  <c r="J4093" i="8"/>
  <c r="K4093" i="8"/>
  <c r="L4093" i="8"/>
  <c r="M4093" i="8"/>
  <c r="P4093" i="8" s="1"/>
  <c r="N4093" i="8"/>
  <c r="O4093" i="8"/>
  <c r="Y4093" i="8"/>
  <c r="Z4093" i="8"/>
  <c r="BD4093" i="8" s="1"/>
  <c r="AA4093" i="8"/>
  <c r="AC4093" i="8" s="1"/>
  <c r="H4094" i="8"/>
  <c r="I4094" i="8"/>
  <c r="J4094" i="8"/>
  <c r="K4094" i="8"/>
  <c r="L4094" i="8"/>
  <c r="M4094" i="8"/>
  <c r="P4094" i="8" s="1"/>
  <c r="N4094" i="8"/>
  <c r="O4094" i="8"/>
  <c r="Y4094" i="8"/>
  <c r="Z4094" i="8"/>
  <c r="BD4094" i="8" s="1"/>
  <c r="AA4094" i="8"/>
  <c r="AC4094" i="8" s="1"/>
  <c r="H4095" i="8"/>
  <c r="I4095" i="8"/>
  <c r="J4095" i="8"/>
  <c r="K4095" i="8"/>
  <c r="L4095" i="8"/>
  <c r="M4095" i="8"/>
  <c r="P4095" i="8" s="1"/>
  <c r="N4095" i="8"/>
  <c r="O4095" i="8"/>
  <c r="Y4095" i="8"/>
  <c r="Z4095" i="8"/>
  <c r="BD4095" i="8" s="1"/>
  <c r="AA4095" i="8"/>
  <c r="AC4095" i="8" s="1"/>
  <c r="H4096" i="8"/>
  <c r="I4096" i="8"/>
  <c r="J4096" i="8"/>
  <c r="K4096" i="8"/>
  <c r="L4096" i="8"/>
  <c r="M4096" i="8"/>
  <c r="N4096" i="8"/>
  <c r="O4096" i="8"/>
  <c r="P4096" i="8"/>
  <c r="Y4096" i="8"/>
  <c r="Z4096" i="8"/>
  <c r="BD4096" i="8" s="1"/>
  <c r="AA4096" i="8"/>
  <c r="AC4096" i="8" s="1"/>
  <c r="H4097" i="8"/>
  <c r="I4097" i="8"/>
  <c r="J4097" i="8"/>
  <c r="K4097" i="8"/>
  <c r="L4097" i="8"/>
  <c r="M4097" i="8"/>
  <c r="P4097" i="8" s="1"/>
  <c r="N4097" i="8"/>
  <c r="O4097" i="8"/>
  <c r="Y4097" i="8"/>
  <c r="Z4097" i="8"/>
  <c r="BD4097" i="8" s="1"/>
  <c r="AA4097" i="8"/>
  <c r="AC4097" i="8" s="1"/>
  <c r="H4098" i="8"/>
  <c r="I4098" i="8"/>
  <c r="J4098" i="8"/>
  <c r="K4098" i="8"/>
  <c r="L4098" i="8"/>
  <c r="M4098" i="8"/>
  <c r="P4098" i="8" s="1"/>
  <c r="N4098" i="8"/>
  <c r="O4098" i="8"/>
  <c r="Y4098" i="8"/>
  <c r="Z4098" i="8"/>
  <c r="BD4098" i="8" s="1"/>
  <c r="AA4098" i="8"/>
  <c r="AC4098" i="8" s="1"/>
  <c r="H4099" i="8"/>
  <c r="I4099" i="8"/>
  <c r="J4099" i="8"/>
  <c r="K4099" i="8"/>
  <c r="L4099" i="8"/>
  <c r="M4099" i="8"/>
  <c r="P4099" i="8" s="1"/>
  <c r="N4099" i="8"/>
  <c r="O4099" i="8"/>
  <c r="Y4099" i="8"/>
  <c r="Z4099" i="8"/>
  <c r="BD4099" i="8" s="1"/>
  <c r="AA4099" i="8"/>
  <c r="AC4099" i="8" s="1"/>
  <c r="H4100" i="8"/>
  <c r="I4100" i="8"/>
  <c r="J4100" i="8"/>
  <c r="K4100" i="8"/>
  <c r="L4100" i="8"/>
  <c r="M4100" i="8"/>
  <c r="P4100" i="8" s="1"/>
  <c r="N4100" i="8"/>
  <c r="O4100" i="8"/>
  <c r="Y4100" i="8"/>
  <c r="Z4100" i="8"/>
  <c r="BD4100" i="8" s="1"/>
  <c r="AA4100" i="8"/>
  <c r="AC4100" i="8" s="1"/>
  <c r="H4101" i="8"/>
  <c r="I4101" i="8"/>
  <c r="J4101" i="8"/>
  <c r="K4101" i="8"/>
  <c r="L4101" i="8"/>
  <c r="M4101" i="8"/>
  <c r="P4101" i="8" s="1"/>
  <c r="N4101" i="8"/>
  <c r="O4101" i="8"/>
  <c r="Y4101" i="8"/>
  <c r="Z4101" i="8"/>
  <c r="BD4101" i="8" s="1"/>
  <c r="AA4101" i="8"/>
  <c r="AC4101" i="8" s="1"/>
  <c r="H4102" i="8"/>
  <c r="I4102" i="8"/>
  <c r="J4102" i="8"/>
  <c r="K4102" i="8"/>
  <c r="L4102" i="8"/>
  <c r="M4102" i="8"/>
  <c r="P4102" i="8" s="1"/>
  <c r="N4102" i="8"/>
  <c r="O4102" i="8"/>
  <c r="Y4102" i="8"/>
  <c r="Z4102" i="8"/>
  <c r="BD4102" i="8" s="1"/>
  <c r="AA4102" i="8"/>
  <c r="AC4102" i="8" s="1"/>
  <c r="H4103" i="8"/>
  <c r="I4103" i="8"/>
  <c r="J4103" i="8"/>
  <c r="K4103" i="8"/>
  <c r="L4103" i="8"/>
  <c r="M4103" i="8"/>
  <c r="P4103" i="8" s="1"/>
  <c r="N4103" i="8"/>
  <c r="O4103" i="8"/>
  <c r="Y4103" i="8"/>
  <c r="Z4103" i="8"/>
  <c r="BD4103" i="8" s="1"/>
  <c r="AA4103" i="8"/>
  <c r="AC4103" i="8" s="1"/>
  <c r="H4104" i="8"/>
  <c r="I4104" i="8"/>
  <c r="J4104" i="8"/>
  <c r="K4104" i="8"/>
  <c r="L4104" i="8"/>
  <c r="M4104" i="8"/>
  <c r="P4104" i="8" s="1"/>
  <c r="N4104" i="8"/>
  <c r="O4104" i="8"/>
  <c r="Y4104" i="8"/>
  <c r="Z4104" i="8"/>
  <c r="BD4104" i="8" s="1"/>
  <c r="AA4104" i="8"/>
  <c r="AC4104" i="8" s="1"/>
  <c r="H4105" i="8"/>
  <c r="I4105" i="8"/>
  <c r="J4105" i="8"/>
  <c r="K4105" i="8"/>
  <c r="L4105" i="8"/>
  <c r="M4105" i="8"/>
  <c r="P4105" i="8" s="1"/>
  <c r="N4105" i="8"/>
  <c r="O4105" i="8"/>
  <c r="Y4105" i="8"/>
  <c r="Z4105" i="8"/>
  <c r="BD4105" i="8" s="1"/>
  <c r="AA4105" i="8"/>
  <c r="AC4105" i="8" s="1"/>
  <c r="H4106" i="8"/>
  <c r="I4106" i="8"/>
  <c r="J4106" i="8"/>
  <c r="K4106" i="8"/>
  <c r="L4106" i="8"/>
  <c r="M4106" i="8"/>
  <c r="P4106" i="8" s="1"/>
  <c r="N4106" i="8"/>
  <c r="O4106" i="8"/>
  <c r="Y4106" i="8"/>
  <c r="Z4106" i="8"/>
  <c r="BD4106" i="8" s="1"/>
  <c r="AA4106" i="8"/>
  <c r="AC4106" i="8"/>
  <c r="H4107" i="8"/>
  <c r="I4107" i="8"/>
  <c r="J4107" i="8"/>
  <c r="K4107" i="8"/>
  <c r="L4107" i="8"/>
  <c r="M4107" i="8"/>
  <c r="P4107" i="8" s="1"/>
  <c r="N4107" i="8"/>
  <c r="O4107" i="8"/>
  <c r="Y4107" i="8"/>
  <c r="Z4107" i="8"/>
  <c r="BD4107" i="8" s="1"/>
  <c r="AA4107" i="8"/>
  <c r="AC4107" i="8" s="1"/>
  <c r="H4108" i="8"/>
  <c r="I4108" i="8"/>
  <c r="J4108" i="8"/>
  <c r="K4108" i="8"/>
  <c r="L4108" i="8"/>
  <c r="M4108" i="8"/>
  <c r="P4108" i="8" s="1"/>
  <c r="N4108" i="8"/>
  <c r="O4108" i="8"/>
  <c r="Y4108" i="8"/>
  <c r="Z4108" i="8"/>
  <c r="BD4108" i="8" s="1"/>
  <c r="AA4108" i="8"/>
  <c r="AC4108" i="8" s="1"/>
  <c r="H4109" i="8"/>
  <c r="I4109" i="8"/>
  <c r="J4109" i="8"/>
  <c r="K4109" i="8"/>
  <c r="L4109" i="8"/>
  <c r="M4109" i="8"/>
  <c r="P4109" i="8" s="1"/>
  <c r="N4109" i="8"/>
  <c r="O4109" i="8"/>
  <c r="Y4109" i="8"/>
  <c r="Z4109" i="8"/>
  <c r="BD4109" i="8" s="1"/>
  <c r="AA4109" i="8"/>
  <c r="AC4109" i="8" s="1"/>
  <c r="H4110" i="8"/>
  <c r="I4110" i="8"/>
  <c r="J4110" i="8"/>
  <c r="K4110" i="8"/>
  <c r="L4110" i="8"/>
  <c r="M4110" i="8"/>
  <c r="P4110" i="8" s="1"/>
  <c r="N4110" i="8"/>
  <c r="O4110" i="8"/>
  <c r="Y4110" i="8"/>
  <c r="Z4110" i="8"/>
  <c r="BD4110" i="8" s="1"/>
  <c r="AA4110" i="8"/>
  <c r="AC4110" i="8" s="1"/>
  <c r="H4111" i="8"/>
  <c r="I4111" i="8"/>
  <c r="J4111" i="8"/>
  <c r="K4111" i="8"/>
  <c r="L4111" i="8"/>
  <c r="M4111" i="8"/>
  <c r="P4111" i="8" s="1"/>
  <c r="N4111" i="8"/>
  <c r="O4111" i="8"/>
  <c r="Y4111" i="8"/>
  <c r="Z4111" i="8"/>
  <c r="BD4111" i="8" s="1"/>
  <c r="AA4111" i="8"/>
  <c r="AC4111" i="8" s="1"/>
  <c r="H4112" i="8"/>
  <c r="I4112" i="8"/>
  <c r="J4112" i="8"/>
  <c r="K4112" i="8"/>
  <c r="L4112" i="8"/>
  <c r="M4112" i="8"/>
  <c r="N4112" i="8"/>
  <c r="O4112" i="8"/>
  <c r="P4112" i="8"/>
  <c r="Y4112" i="8"/>
  <c r="Z4112" i="8"/>
  <c r="BD4112" i="8" s="1"/>
  <c r="AA4112" i="8"/>
  <c r="AC4112" i="8" s="1"/>
  <c r="H4113" i="8"/>
  <c r="I4113" i="8"/>
  <c r="J4113" i="8"/>
  <c r="K4113" i="8"/>
  <c r="L4113" i="8"/>
  <c r="M4113" i="8"/>
  <c r="P4113" i="8" s="1"/>
  <c r="N4113" i="8"/>
  <c r="O4113" i="8"/>
  <c r="Y4113" i="8"/>
  <c r="Z4113" i="8"/>
  <c r="BD4113" i="8" s="1"/>
  <c r="AA4113" i="8"/>
  <c r="AC4113" i="8" s="1"/>
  <c r="H4114" i="8"/>
  <c r="I4114" i="8"/>
  <c r="J4114" i="8"/>
  <c r="K4114" i="8"/>
  <c r="L4114" i="8"/>
  <c r="M4114" i="8"/>
  <c r="P4114" i="8" s="1"/>
  <c r="N4114" i="8"/>
  <c r="O4114" i="8"/>
  <c r="Y4114" i="8"/>
  <c r="Z4114" i="8"/>
  <c r="BD4114" i="8" s="1"/>
  <c r="AA4114" i="8"/>
  <c r="AC4114" i="8" s="1"/>
  <c r="H4115" i="8"/>
  <c r="I4115" i="8"/>
  <c r="J4115" i="8"/>
  <c r="K4115" i="8"/>
  <c r="L4115" i="8"/>
  <c r="M4115" i="8"/>
  <c r="P4115" i="8" s="1"/>
  <c r="N4115" i="8"/>
  <c r="O4115" i="8"/>
  <c r="Y4115" i="8"/>
  <c r="Z4115" i="8"/>
  <c r="BD4115" i="8" s="1"/>
  <c r="AA4115" i="8"/>
  <c r="AC4115" i="8"/>
  <c r="H4116" i="8"/>
  <c r="I4116" i="8"/>
  <c r="J4116" i="8"/>
  <c r="K4116" i="8"/>
  <c r="L4116" i="8"/>
  <c r="M4116" i="8"/>
  <c r="P4116" i="8" s="1"/>
  <c r="N4116" i="8"/>
  <c r="O4116" i="8"/>
  <c r="Y4116" i="8"/>
  <c r="Z4116" i="8"/>
  <c r="BD4116" i="8" s="1"/>
  <c r="AA4116" i="8"/>
  <c r="AC4116" i="8"/>
  <c r="H4117" i="8"/>
  <c r="I4117" i="8"/>
  <c r="J4117" i="8"/>
  <c r="K4117" i="8"/>
  <c r="L4117" i="8"/>
  <c r="M4117" i="8"/>
  <c r="P4117" i="8" s="1"/>
  <c r="N4117" i="8"/>
  <c r="O4117" i="8"/>
  <c r="Y4117" i="8"/>
  <c r="Z4117" i="8"/>
  <c r="BD4117" i="8" s="1"/>
  <c r="AA4117" i="8"/>
  <c r="AC4117" i="8" s="1"/>
  <c r="H4118" i="8"/>
  <c r="I4118" i="8"/>
  <c r="J4118" i="8"/>
  <c r="K4118" i="8"/>
  <c r="L4118" i="8"/>
  <c r="M4118" i="8"/>
  <c r="P4118" i="8" s="1"/>
  <c r="N4118" i="8"/>
  <c r="O4118" i="8"/>
  <c r="Y4118" i="8"/>
  <c r="Z4118" i="8"/>
  <c r="BD4118" i="8" s="1"/>
  <c r="AA4118" i="8"/>
  <c r="AC4118" i="8" s="1"/>
  <c r="H4119" i="8"/>
  <c r="I4119" i="8"/>
  <c r="J4119" i="8"/>
  <c r="K4119" i="8"/>
  <c r="L4119" i="8"/>
  <c r="M4119" i="8"/>
  <c r="P4119" i="8" s="1"/>
  <c r="N4119" i="8"/>
  <c r="O4119" i="8"/>
  <c r="Y4119" i="8"/>
  <c r="Z4119" i="8"/>
  <c r="BD4119" i="8" s="1"/>
  <c r="AA4119" i="8"/>
  <c r="AC4119" i="8"/>
  <c r="H4120" i="8"/>
  <c r="I4120" i="8"/>
  <c r="J4120" i="8"/>
  <c r="K4120" i="8"/>
  <c r="L4120" i="8"/>
  <c r="M4120" i="8"/>
  <c r="P4120" i="8" s="1"/>
  <c r="N4120" i="8"/>
  <c r="O4120" i="8"/>
  <c r="Y4120" i="8"/>
  <c r="Z4120" i="8"/>
  <c r="BD4120" i="8" s="1"/>
  <c r="AA4120" i="8"/>
  <c r="AC4120" i="8" s="1"/>
  <c r="H4121" i="8"/>
  <c r="I4121" i="8"/>
  <c r="J4121" i="8"/>
  <c r="K4121" i="8"/>
  <c r="L4121" i="8"/>
  <c r="M4121" i="8"/>
  <c r="P4121" i="8" s="1"/>
  <c r="N4121" i="8"/>
  <c r="O4121" i="8"/>
  <c r="Y4121" i="8"/>
  <c r="Z4121" i="8"/>
  <c r="BD4121" i="8" s="1"/>
  <c r="AA4121" i="8"/>
  <c r="AC4121" i="8" s="1"/>
  <c r="H4122" i="8"/>
  <c r="I4122" i="8"/>
  <c r="J4122" i="8"/>
  <c r="K4122" i="8"/>
  <c r="L4122" i="8"/>
  <c r="M4122" i="8"/>
  <c r="P4122" i="8" s="1"/>
  <c r="N4122" i="8"/>
  <c r="O4122" i="8"/>
  <c r="Y4122" i="8"/>
  <c r="Z4122" i="8"/>
  <c r="BD4122" i="8" s="1"/>
  <c r="AA4122" i="8"/>
  <c r="AC4122" i="8" s="1"/>
  <c r="H4123" i="8"/>
  <c r="I4123" i="8"/>
  <c r="J4123" i="8"/>
  <c r="K4123" i="8"/>
  <c r="L4123" i="8"/>
  <c r="M4123" i="8"/>
  <c r="N4123" i="8"/>
  <c r="O4123" i="8"/>
  <c r="P4123" i="8"/>
  <c r="Y4123" i="8"/>
  <c r="Z4123" i="8"/>
  <c r="BD4123" i="8" s="1"/>
  <c r="AA4123" i="8"/>
  <c r="AC4123" i="8" s="1"/>
  <c r="H4124" i="8"/>
  <c r="I4124" i="8"/>
  <c r="J4124" i="8"/>
  <c r="K4124" i="8"/>
  <c r="L4124" i="8"/>
  <c r="M4124" i="8"/>
  <c r="P4124" i="8" s="1"/>
  <c r="N4124" i="8"/>
  <c r="O4124" i="8"/>
  <c r="Y4124" i="8"/>
  <c r="Z4124" i="8"/>
  <c r="BD4124" i="8" s="1"/>
  <c r="AA4124" i="8"/>
  <c r="AC4124" i="8" s="1"/>
  <c r="H4125" i="8"/>
  <c r="I4125" i="8"/>
  <c r="J4125" i="8"/>
  <c r="K4125" i="8"/>
  <c r="L4125" i="8"/>
  <c r="M4125" i="8"/>
  <c r="P4125" i="8" s="1"/>
  <c r="N4125" i="8"/>
  <c r="O4125" i="8"/>
  <c r="Y4125" i="8"/>
  <c r="Z4125" i="8"/>
  <c r="BD4125" i="8" s="1"/>
  <c r="AA4125" i="8"/>
  <c r="AC4125" i="8" s="1"/>
  <c r="H4126" i="8"/>
  <c r="I4126" i="8"/>
  <c r="J4126" i="8"/>
  <c r="K4126" i="8"/>
  <c r="L4126" i="8"/>
  <c r="M4126" i="8"/>
  <c r="P4126" i="8" s="1"/>
  <c r="N4126" i="8"/>
  <c r="O4126" i="8"/>
  <c r="Y4126" i="8"/>
  <c r="Z4126" i="8"/>
  <c r="BD4126" i="8" s="1"/>
  <c r="AA4126" i="8"/>
  <c r="AC4126" i="8" s="1"/>
  <c r="H4127" i="8"/>
  <c r="I4127" i="8"/>
  <c r="J4127" i="8"/>
  <c r="K4127" i="8"/>
  <c r="L4127" i="8"/>
  <c r="M4127" i="8"/>
  <c r="P4127" i="8" s="1"/>
  <c r="N4127" i="8"/>
  <c r="O4127" i="8"/>
  <c r="Y4127" i="8"/>
  <c r="Z4127" i="8"/>
  <c r="BD4127" i="8" s="1"/>
  <c r="AA4127" i="8"/>
  <c r="AC4127" i="8" s="1"/>
  <c r="H4128" i="8"/>
  <c r="I4128" i="8"/>
  <c r="J4128" i="8"/>
  <c r="K4128" i="8"/>
  <c r="L4128" i="8"/>
  <c r="M4128" i="8"/>
  <c r="P4128" i="8" s="1"/>
  <c r="N4128" i="8"/>
  <c r="O4128" i="8"/>
  <c r="Y4128" i="8"/>
  <c r="Z4128" i="8"/>
  <c r="BD4128" i="8" s="1"/>
  <c r="AA4128" i="8"/>
  <c r="AC4128" i="8" s="1"/>
  <c r="H4129" i="8"/>
  <c r="I4129" i="8"/>
  <c r="J4129" i="8"/>
  <c r="K4129" i="8"/>
  <c r="L4129" i="8"/>
  <c r="M4129" i="8"/>
  <c r="P4129" i="8" s="1"/>
  <c r="N4129" i="8"/>
  <c r="O4129" i="8"/>
  <c r="Y4129" i="8"/>
  <c r="Z4129" i="8"/>
  <c r="BD4129" i="8" s="1"/>
  <c r="AA4129" i="8"/>
  <c r="AC4129" i="8" s="1"/>
  <c r="H4130" i="8"/>
  <c r="I4130" i="8"/>
  <c r="J4130" i="8"/>
  <c r="K4130" i="8"/>
  <c r="L4130" i="8"/>
  <c r="M4130" i="8"/>
  <c r="P4130" i="8" s="1"/>
  <c r="N4130" i="8"/>
  <c r="O4130" i="8"/>
  <c r="Y4130" i="8"/>
  <c r="Z4130" i="8"/>
  <c r="BD4130" i="8" s="1"/>
  <c r="AA4130" i="8"/>
  <c r="AC4130" i="8" s="1"/>
  <c r="H4131" i="8"/>
  <c r="I4131" i="8"/>
  <c r="J4131" i="8"/>
  <c r="K4131" i="8"/>
  <c r="L4131" i="8"/>
  <c r="M4131" i="8"/>
  <c r="N4131" i="8"/>
  <c r="O4131" i="8"/>
  <c r="P4131" i="8"/>
  <c r="Y4131" i="8"/>
  <c r="Z4131" i="8"/>
  <c r="BD4131" i="8" s="1"/>
  <c r="AA4131" i="8"/>
  <c r="AC4131" i="8" s="1"/>
  <c r="H4132" i="8"/>
  <c r="I4132" i="8"/>
  <c r="J4132" i="8"/>
  <c r="K4132" i="8"/>
  <c r="L4132" i="8"/>
  <c r="M4132" i="8"/>
  <c r="P4132" i="8" s="1"/>
  <c r="N4132" i="8"/>
  <c r="O4132" i="8"/>
  <c r="Y4132" i="8"/>
  <c r="Z4132" i="8"/>
  <c r="BD4132" i="8" s="1"/>
  <c r="AA4132" i="8"/>
  <c r="AC4132" i="8"/>
  <c r="H4133" i="8"/>
  <c r="I4133" i="8"/>
  <c r="J4133" i="8"/>
  <c r="K4133" i="8"/>
  <c r="L4133" i="8"/>
  <c r="M4133" i="8"/>
  <c r="P4133" i="8" s="1"/>
  <c r="N4133" i="8"/>
  <c r="O4133" i="8"/>
  <c r="Y4133" i="8"/>
  <c r="Z4133" i="8"/>
  <c r="BD4133" i="8" s="1"/>
  <c r="AA4133" i="8"/>
  <c r="AC4133" i="8" s="1"/>
  <c r="H4134" i="8"/>
  <c r="I4134" i="8"/>
  <c r="J4134" i="8"/>
  <c r="K4134" i="8"/>
  <c r="L4134" i="8"/>
  <c r="M4134" i="8"/>
  <c r="P4134" i="8" s="1"/>
  <c r="N4134" i="8"/>
  <c r="O4134" i="8"/>
  <c r="Y4134" i="8"/>
  <c r="Z4134" i="8"/>
  <c r="BD4134" i="8" s="1"/>
  <c r="AA4134" i="8"/>
  <c r="AC4134" i="8" s="1"/>
  <c r="H4135" i="8"/>
  <c r="I4135" i="8"/>
  <c r="J4135" i="8"/>
  <c r="K4135" i="8"/>
  <c r="L4135" i="8"/>
  <c r="M4135" i="8"/>
  <c r="P4135" i="8" s="1"/>
  <c r="N4135" i="8"/>
  <c r="O4135" i="8"/>
  <c r="Y4135" i="8"/>
  <c r="Z4135" i="8"/>
  <c r="BD4135" i="8" s="1"/>
  <c r="AA4135" i="8"/>
  <c r="AC4135" i="8" s="1"/>
  <c r="H4136" i="8"/>
  <c r="I4136" i="8"/>
  <c r="J4136" i="8"/>
  <c r="K4136" i="8"/>
  <c r="L4136" i="8"/>
  <c r="M4136" i="8"/>
  <c r="P4136" i="8" s="1"/>
  <c r="N4136" i="8"/>
  <c r="O4136" i="8"/>
  <c r="Y4136" i="8"/>
  <c r="Z4136" i="8"/>
  <c r="BD4136" i="8" s="1"/>
  <c r="AA4136" i="8"/>
  <c r="AC4136" i="8" s="1"/>
  <c r="H4137" i="8"/>
  <c r="I4137" i="8"/>
  <c r="J4137" i="8"/>
  <c r="K4137" i="8"/>
  <c r="L4137" i="8"/>
  <c r="M4137" i="8"/>
  <c r="P4137" i="8" s="1"/>
  <c r="N4137" i="8"/>
  <c r="O4137" i="8"/>
  <c r="Y4137" i="8"/>
  <c r="Z4137" i="8"/>
  <c r="BD4137" i="8" s="1"/>
  <c r="AA4137" i="8"/>
  <c r="AC4137" i="8" s="1"/>
  <c r="H4138" i="8"/>
  <c r="I4138" i="8"/>
  <c r="J4138" i="8"/>
  <c r="K4138" i="8"/>
  <c r="L4138" i="8"/>
  <c r="M4138" i="8"/>
  <c r="P4138" i="8" s="1"/>
  <c r="N4138" i="8"/>
  <c r="O4138" i="8"/>
  <c r="Y4138" i="8"/>
  <c r="Z4138" i="8"/>
  <c r="BD4138" i="8" s="1"/>
  <c r="AA4138" i="8"/>
  <c r="AC4138" i="8" s="1"/>
  <c r="H4139" i="8"/>
  <c r="I4139" i="8"/>
  <c r="J4139" i="8"/>
  <c r="K4139" i="8"/>
  <c r="L4139" i="8"/>
  <c r="M4139" i="8"/>
  <c r="P4139" i="8" s="1"/>
  <c r="N4139" i="8"/>
  <c r="O4139" i="8"/>
  <c r="Y4139" i="8"/>
  <c r="Z4139" i="8"/>
  <c r="BD4139" i="8" s="1"/>
  <c r="AA4139" i="8"/>
  <c r="AC4139" i="8" s="1"/>
  <c r="H4140" i="8"/>
  <c r="I4140" i="8"/>
  <c r="J4140" i="8"/>
  <c r="K4140" i="8"/>
  <c r="L4140" i="8"/>
  <c r="M4140" i="8"/>
  <c r="P4140" i="8" s="1"/>
  <c r="N4140" i="8"/>
  <c r="O4140" i="8"/>
  <c r="Y4140" i="8"/>
  <c r="Z4140" i="8"/>
  <c r="BD4140" i="8" s="1"/>
  <c r="AA4140" i="8"/>
  <c r="AC4140" i="8" s="1"/>
  <c r="H4141" i="8"/>
  <c r="I4141" i="8"/>
  <c r="J4141" i="8"/>
  <c r="K4141" i="8"/>
  <c r="L4141" i="8"/>
  <c r="M4141" i="8"/>
  <c r="P4141" i="8" s="1"/>
  <c r="N4141" i="8"/>
  <c r="O4141" i="8"/>
  <c r="Y4141" i="8"/>
  <c r="Z4141" i="8"/>
  <c r="BD4141" i="8" s="1"/>
  <c r="AA4141" i="8"/>
  <c r="AC4141" i="8" s="1"/>
  <c r="H4142" i="8"/>
  <c r="I4142" i="8"/>
  <c r="J4142" i="8"/>
  <c r="K4142" i="8"/>
  <c r="L4142" i="8"/>
  <c r="M4142" i="8"/>
  <c r="P4142" i="8" s="1"/>
  <c r="N4142" i="8"/>
  <c r="O4142" i="8"/>
  <c r="Y4142" i="8"/>
  <c r="Z4142" i="8"/>
  <c r="BD4142" i="8" s="1"/>
  <c r="AA4142" i="8"/>
  <c r="AC4142" i="8" s="1"/>
  <c r="H4143" i="8"/>
  <c r="I4143" i="8"/>
  <c r="J4143" i="8"/>
  <c r="K4143" i="8"/>
  <c r="L4143" i="8"/>
  <c r="M4143" i="8"/>
  <c r="P4143" i="8" s="1"/>
  <c r="N4143" i="8"/>
  <c r="O4143" i="8"/>
  <c r="Y4143" i="8"/>
  <c r="Z4143" i="8"/>
  <c r="BD4143" i="8" s="1"/>
  <c r="AA4143" i="8"/>
  <c r="AC4143" i="8" s="1"/>
  <c r="H4144" i="8"/>
  <c r="I4144" i="8"/>
  <c r="J4144" i="8"/>
  <c r="K4144" i="8"/>
  <c r="L4144" i="8"/>
  <c r="M4144" i="8"/>
  <c r="P4144" i="8" s="1"/>
  <c r="N4144" i="8"/>
  <c r="O4144" i="8"/>
  <c r="Y4144" i="8"/>
  <c r="Z4144" i="8"/>
  <c r="BD4144" i="8" s="1"/>
  <c r="AA4144" i="8"/>
  <c r="AC4144" i="8" s="1"/>
  <c r="H4145" i="8"/>
  <c r="I4145" i="8"/>
  <c r="J4145" i="8"/>
  <c r="K4145" i="8"/>
  <c r="L4145" i="8"/>
  <c r="M4145" i="8"/>
  <c r="P4145" i="8" s="1"/>
  <c r="N4145" i="8"/>
  <c r="O4145" i="8"/>
  <c r="Y4145" i="8"/>
  <c r="Z4145" i="8"/>
  <c r="BD4145" i="8" s="1"/>
  <c r="AA4145" i="8"/>
  <c r="AC4145" i="8" s="1"/>
  <c r="H4146" i="8"/>
  <c r="I4146" i="8"/>
  <c r="J4146" i="8"/>
  <c r="K4146" i="8"/>
  <c r="L4146" i="8"/>
  <c r="M4146" i="8"/>
  <c r="N4146" i="8"/>
  <c r="O4146" i="8"/>
  <c r="P4146" i="8"/>
  <c r="Y4146" i="8"/>
  <c r="Z4146" i="8"/>
  <c r="BD4146" i="8" s="1"/>
  <c r="AA4146" i="8"/>
  <c r="AC4146" i="8" s="1"/>
  <c r="H4147" i="8"/>
  <c r="I4147" i="8"/>
  <c r="J4147" i="8"/>
  <c r="K4147" i="8"/>
  <c r="L4147" i="8"/>
  <c r="M4147" i="8"/>
  <c r="P4147" i="8" s="1"/>
  <c r="N4147" i="8"/>
  <c r="O4147" i="8"/>
  <c r="Y4147" i="8"/>
  <c r="Z4147" i="8"/>
  <c r="BD4147" i="8" s="1"/>
  <c r="AA4147" i="8"/>
  <c r="AC4147" i="8" s="1"/>
  <c r="H4148" i="8"/>
  <c r="I4148" i="8"/>
  <c r="J4148" i="8"/>
  <c r="K4148" i="8"/>
  <c r="L4148" i="8"/>
  <c r="M4148" i="8"/>
  <c r="P4148" i="8" s="1"/>
  <c r="N4148" i="8"/>
  <c r="O4148" i="8"/>
  <c r="Y4148" i="8"/>
  <c r="Z4148" i="8"/>
  <c r="BD4148" i="8" s="1"/>
  <c r="AA4148" i="8"/>
  <c r="AC4148" i="8" s="1"/>
  <c r="H4149" i="8"/>
  <c r="I4149" i="8"/>
  <c r="J4149" i="8"/>
  <c r="K4149" i="8"/>
  <c r="L4149" i="8"/>
  <c r="M4149" i="8"/>
  <c r="P4149" i="8" s="1"/>
  <c r="N4149" i="8"/>
  <c r="O4149" i="8"/>
  <c r="Y4149" i="8"/>
  <c r="Z4149" i="8"/>
  <c r="BD4149" i="8" s="1"/>
  <c r="AA4149" i="8"/>
  <c r="AC4149" i="8" s="1"/>
  <c r="H4150" i="8"/>
  <c r="I4150" i="8"/>
  <c r="J4150" i="8"/>
  <c r="K4150" i="8"/>
  <c r="L4150" i="8"/>
  <c r="M4150" i="8"/>
  <c r="P4150" i="8" s="1"/>
  <c r="N4150" i="8"/>
  <c r="O4150" i="8"/>
  <c r="Y4150" i="8"/>
  <c r="Z4150" i="8"/>
  <c r="BD4150" i="8" s="1"/>
  <c r="AA4150" i="8"/>
  <c r="AC4150" i="8" s="1"/>
  <c r="H4151" i="8"/>
  <c r="I4151" i="8"/>
  <c r="J4151" i="8"/>
  <c r="K4151" i="8"/>
  <c r="L4151" i="8"/>
  <c r="M4151" i="8"/>
  <c r="P4151" i="8" s="1"/>
  <c r="N4151" i="8"/>
  <c r="O4151" i="8"/>
  <c r="Y4151" i="8"/>
  <c r="Z4151" i="8"/>
  <c r="BD4151" i="8" s="1"/>
  <c r="AA4151" i="8"/>
  <c r="AC4151" i="8" s="1"/>
  <c r="H4152" i="8"/>
  <c r="I4152" i="8"/>
  <c r="J4152" i="8"/>
  <c r="K4152" i="8"/>
  <c r="L4152" i="8"/>
  <c r="M4152" i="8"/>
  <c r="N4152" i="8"/>
  <c r="O4152" i="8"/>
  <c r="P4152" i="8"/>
  <c r="Y4152" i="8"/>
  <c r="Z4152" i="8"/>
  <c r="BD4152" i="8" s="1"/>
  <c r="AA4152" i="8"/>
  <c r="AC4152" i="8" s="1"/>
  <c r="H4153" i="8"/>
  <c r="I4153" i="8"/>
  <c r="J4153" i="8"/>
  <c r="K4153" i="8"/>
  <c r="L4153" i="8"/>
  <c r="M4153" i="8"/>
  <c r="P4153" i="8" s="1"/>
  <c r="N4153" i="8"/>
  <c r="O4153" i="8"/>
  <c r="Y4153" i="8"/>
  <c r="Z4153" i="8"/>
  <c r="BD4153" i="8" s="1"/>
  <c r="AA4153" i="8"/>
  <c r="AC4153" i="8" s="1"/>
  <c r="H4154" i="8"/>
  <c r="I4154" i="8"/>
  <c r="J4154" i="8"/>
  <c r="K4154" i="8"/>
  <c r="L4154" i="8"/>
  <c r="M4154" i="8"/>
  <c r="P4154" i="8" s="1"/>
  <c r="N4154" i="8"/>
  <c r="O4154" i="8"/>
  <c r="Y4154" i="8"/>
  <c r="Z4154" i="8"/>
  <c r="BD4154" i="8" s="1"/>
  <c r="AA4154" i="8"/>
  <c r="AC4154" i="8" s="1"/>
  <c r="H4155" i="8"/>
  <c r="I4155" i="8"/>
  <c r="J4155" i="8"/>
  <c r="K4155" i="8"/>
  <c r="L4155" i="8"/>
  <c r="M4155" i="8"/>
  <c r="P4155" i="8" s="1"/>
  <c r="N4155" i="8"/>
  <c r="O4155" i="8"/>
  <c r="Y4155" i="8"/>
  <c r="Z4155" i="8"/>
  <c r="BD4155" i="8" s="1"/>
  <c r="AA4155" i="8"/>
  <c r="AC4155" i="8" s="1"/>
  <c r="H4156" i="8"/>
  <c r="I4156" i="8"/>
  <c r="J4156" i="8"/>
  <c r="K4156" i="8"/>
  <c r="L4156" i="8"/>
  <c r="M4156" i="8"/>
  <c r="P4156" i="8" s="1"/>
  <c r="N4156" i="8"/>
  <c r="O4156" i="8"/>
  <c r="Y4156" i="8"/>
  <c r="Z4156" i="8"/>
  <c r="BD4156" i="8" s="1"/>
  <c r="AA4156" i="8"/>
  <c r="AC4156" i="8" s="1"/>
  <c r="H4157" i="8"/>
  <c r="I4157" i="8"/>
  <c r="J4157" i="8"/>
  <c r="K4157" i="8"/>
  <c r="L4157" i="8"/>
  <c r="M4157" i="8"/>
  <c r="P4157" i="8" s="1"/>
  <c r="N4157" i="8"/>
  <c r="O4157" i="8"/>
  <c r="Y4157" i="8"/>
  <c r="Z4157" i="8"/>
  <c r="BD4157" i="8" s="1"/>
  <c r="AA4157" i="8"/>
  <c r="AC4157" i="8"/>
  <c r="H4158" i="8"/>
  <c r="I4158" i="8"/>
  <c r="J4158" i="8"/>
  <c r="K4158" i="8"/>
  <c r="L4158" i="8"/>
  <c r="M4158" i="8"/>
  <c r="P4158" i="8" s="1"/>
  <c r="N4158" i="8"/>
  <c r="O4158" i="8"/>
  <c r="Y4158" i="8"/>
  <c r="Z4158" i="8"/>
  <c r="BD4158" i="8" s="1"/>
  <c r="AA4158" i="8"/>
  <c r="AC4158" i="8"/>
  <c r="H4159" i="8"/>
  <c r="I4159" i="8"/>
  <c r="J4159" i="8"/>
  <c r="K4159" i="8"/>
  <c r="L4159" i="8"/>
  <c r="M4159" i="8"/>
  <c r="P4159" i="8" s="1"/>
  <c r="N4159" i="8"/>
  <c r="O4159" i="8"/>
  <c r="Y4159" i="8"/>
  <c r="Z4159" i="8"/>
  <c r="BD4159" i="8" s="1"/>
  <c r="AA4159" i="8"/>
  <c r="AC4159" i="8" s="1"/>
  <c r="H4160" i="8"/>
  <c r="I4160" i="8"/>
  <c r="J4160" i="8"/>
  <c r="K4160" i="8"/>
  <c r="L4160" i="8"/>
  <c r="M4160" i="8"/>
  <c r="N4160" i="8"/>
  <c r="O4160" i="8"/>
  <c r="P4160" i="8"/>
  <c r="Y4160" i="8"/>
  <c r="Z4160" i="8"/>
  <c r="BD4160" i="8" s="1"/>
  <c r="AA4160" i="8"/>
  <c r="AC4160" i="8"/>
  <c r="H4161" i="8"/>
  <c r="I4161" i="8"/>
  <c r="J4161" i="8"/>
  <c r="K4161" i="8"/>
  <c r="L4161" i="8"/>
  <c r="M4161" i="8"/>
  <c r="P4161" i="8" s="1"/>
  <c r="N4161" i="8"/>
  <c r="O4161" i="8"/>
  <c r="Y4161" i="8"/>
  <c r="Z4161" i="8"/>
  <c r="BD4161" i="8" s="1"/>
  <c r="AA4161" i="8"/>
  <c r="AC4161" i="8"/>
  <c r="H4162" i="8"/>
  <c r="I4162" i="8"/>
  <c r="J4162" i="8"/>
  <c r="K4162" i="8"/>
  <c r="L4162" i="8"/>
  <c r="M4162" i="8"/>
  <c r="P4162" i="8" s="1"/>
  <c r="N4162" i="8"/>
  <c r="O4162" i="8"/>
  <c r="Y4162" i="8"/>
  <c r="Z4162" i="8"/>
  <c r="BD4162" i="8" s="1"/>
  <c r="AA4162" i="8"/>
  <c r="AC4162" i="8" s="1"/>
  <c r="H4163" i="8"/>
  <c r="I4163" i="8"/>
  <c r="J4163" i="8"/>
  <c r="K4163" i="8"/>
  <c r="L4163" i="8"/>
  <c r="M4163" i="8"/>
  <c r="P4163" i="8" s="1"/>
  <c r="N4163" i="8"/>
  <c r="O4163" i="8"/>
  <c r="Y4163" i="8"/>
  <c r="Z4163" i="8"/>
  <c r="BD4163" i="8" s="1"/>
  <c r="AA4163" i="8"/>
  <c r="AC4163" i="8" s="1"/>
  <c r="H4164" i="8"/>
  <c r="I4164" i="8"/>
  <c r="J4164" i="8"/>
  <c r="K4164" i="8"/>
  <c r="L4164" i="8"/>
  <c r="M4164" i="8"/>
  <c r="P4164" i="8" s="1"/>
  <c r="N4164" i="8"/>
  <c r="O4164" i="8"/>
  <c r="Y4164" i="8"/>
  <c r="Z4164" i="8"/>
  <c r="BD4164" i="8" s="1"/>
  <c r="AA4164" i="8"/>
  <c r="AC4164" i="8" s="1"/>
  <c r="H4165" i="8"/>
  <c r="I4165" i="8"/>
  <c r="J4165" i="8"/>
  <c r="K4165" i="8"/>
  <c r="L4165" i="8"/>
  <c r="M4165" i="8"/>
  <c r="P4165" i="8" s="1"/>
  <c r="N4165" i="8"/>
  <c r="O4165" i="8"/>
  <c r="Y4165" i="8"/>
  <c r="Z4165" i="8"/>
  <c r="BD4165" i="8" s="1"/>
  <c r="AA4165" i="8"/>
  <c r="AC4165" i="8"/>
  <c r="H4166" i="8"/>
  <c r="I4166" i="8"/>
  <c r="J4166" i="8"/>
  <c r="K4166" i="8"/>
  <c r="L4166" i="8"/>
  <c r="M4166" i="8"/>
  <c r="P4166" i="8" s="1"/>
  <c r="N4166" i="8"/>
  <c r="O4166" i="8"/>
  <c r="Y4166" i="8"/>
  <c r="Z4166" i="8"/>
  <c r="BD4166" i="8" s="1"/>
  <c r="AA4166" i="8"/>
  <c r="AC4166" i="8" s="1"/>
  <c r="H4167" i="8"/>
  <c r="I4167" i="8"/>
  <c r="J4167" i="8"/>
  <c r="K4167" i="8"/>
  <c r="L4167" i="8"/>
  <c r="M4167" i="8"/>
  <c r="N4167" i="8"/>
  <c r="O4167" i="8"/>
  <c r="P4167" i="8"/>
  <c r="Y4167" i="8"/>
  <c r="Z4167" i="8"/>
  <c r="BD4167" i="8" s="1"/>
  <c r="AA4167" i="8"/>
  <c r="AC4167" i="8"/>
  <c r="H4168" i="8"/>
  <c r="I4168" i="8"/>
  <c r="J4168" i="8"/>
  <c r="K4168" i="8"/>
  <c r="L4168" i="8"/>
  <c r="M4168" i="8"/>
  <c r="P4168" i="8" s="1"/>
  <c r="N4168" i="8"/>
  <c r="O4168" i="8"/>
  <c r="Y4168" i="8"/>
  <c r="Z4168" i="8"/>
  <c r="BD4168" i="8" s="1"/>
  <c r="AA4168" i="8"/>
  <c r="AC4168" i="8" s="1"/>
  <c r="H4169" i="8"/>
  <c r="I4169" i="8"/>
  <c r="J4169" i="8"/>
  <c r="K4169" i="8"/>
  <c r="L4169" i="8"/>
  <c r="M4169" i="8"/>
  <c r="P4169" i="8" s="1"/>
  <c r="N4169" i="8"/>
  <c r="O4169" i="8"/>
  <c r="Y4169" i="8"/>
  <c r="Z4169" i="8"/>
  <c r="BD4169" i="8" s="1"/>
  <c r="AA4169" i="8"/>
  <c r="AC4169" i="8" s="1"/>
  <c r="H4170" i="8"/>
  <c r="I4170" i="8"/>
  <c r="J4170" i="8"/>
  <c r="K4170" i="8"/>
  <c r="L4170" i="8"/>
  <c r="M4170" i="8"/>
  <c r="P4170" i="8" s="1"/>
  <c r="N4170" i="8"/>
  <c r="O4170" i="8"/>
  <c r="Y4170" i="8"/>
  <c r="Z4170" i="8"/>
  <c r="BD4170" i="8" s="1"/>
  <c r="AA4170" i="8"/>
  <c r="AC4170" i="8" s="1"/>
  <c r="H4171" i="8"/>
  <c r="I4171" i="8"/>
  <c r="J4171" i="8"/>
  <c r="K4171" i="8"/>
  <c r="L4171" i="8"/>
  <c r="M4171" i="8"/>
  <c r="P4171" i="8" s="1"/>
  <c r="N4171" i="8"/>
  <c r="O4171" i="8"/>
  <c r="Y4171" i="8"/>
  <c r="Z4171" i="8"/>
  <c r="BD4171" i="8" s="1"/>
  <c r="AA4171" i="8"/>
  <c r="AC4171" i="8" s="1"/>
  <c r="H4172" i="8"/>
  <c r="I4172" i="8"/>
  <c r="J4172" i="8"/>
  <c r="K4172" i="8"/>
  <c r="L4172" i="8"/>
  <c r="M4172" i="8"/>
  <c r="P4172" i="8" s="1"/>
  <c r="N4172" i="8"/>
  <c r="O4172" i="8"/>
  <c r="Y4172" i="8"/>
  <c r="Z4172" i="8"/>
  <c r="BD4172" i="8" s="1"/>
  <c r="AA4172" i="8"/>
  <c r="AC4172" i="8" s="1"/>
  <c r="H4173" i="8"/>
  <c r="I4173" i="8"/>
  <c r="J4173" i="8"/>
  <c r="K4173" i="8"/>
  <c r="L4173" i="8"/>
  <c r="M4173" i="8"/>
  <c r="P4173" i="8" s="1"/>
  <c r="N4173" i="8"/>
  <c r="O4173" i="8"/>
  <c r="Y4173" i="8"/>
  <c r="Z4173" i="8"/>
  <c r="BD4173" i="8" s="1"/>
  <c r="AA4173" i="8"/>
  <c r="AC4173" i="8" s="1"/>
  <c r="H4174" i="8"/>
  <c r="I4174" i="8"/>
  <c r="J4174" i="8"/>
  <c r="K4174" i="8"/>
  <c r="L4174" i="8"/>
  <c r="M4174" i="8"/>
  <c r="P4174" i="8" s="1"/>
  <c r="N4174" i="8"/>
  <c r="O4174" i="8"/>
  <c r="Y4174" i="8"/>
  <c r="Z4174" i="8"/>
  <c r="BD4174" i="8" s="1"/>
  <c r="AA4174" i="8"/>
  <c r="AC4174" i="8" s="1"/>
  <c r="H4175" i="8"/>
  <c r="I4175" i="8"/>
  <c r="J4175" i="8"/>
  <c r="K4175" i="8"/>
  <c r="L4175" i="8"/>
  <c r="M4175" i="8"/>
  <c r="P4175" i="8" s="1"/>
  <c r="N4175" i="8"/>
  <c r="O4175" i="8"/>
  <c r="Y4175" i="8"/>
  <c r="Z4175" i="8"/>
  <c r="BD4175" i="8" s="1"/>
  <c r="AA4175" i="8"/>
  <c r="AC4175" i="8" s="1"/>
  <c r="H4176" i="8"/>
  <c r="I4176" i="8"/>
  <c r="J4176" i="8"/>
  <c r="K4176" i="8"/>
  <c r="L4176" i="8"/>
  <c r="M4176" i="8"/>
  <c r="P4176" i="8" s="1"/>
  <c r="N4176" i="8"/>
  <c r="O4176" i="8"/>
  <c r="Y4176" i="8"/>
  <c r="Z4176" i="8"/>
  <c r="BD4176" i="8" s="1"/>
  <c r="AA4176" i="8"/>
  <c r="AC4176" i="8" s="1"/>
  <c r="H4177" i="8"/>
  <c r="I4177" i="8"/>
  <c r="J4177" i="8"/>
  <c r="K4177" i="8"/>
  <c r="L4177" i="8"/>
  <c r="M4177" i="8"/>
  <c r="P4177" i="8" s="1"/>
  <c r="N4177" i="8"/>
  <c r="O4177" i="8"/>
  <c r="Y4177" i="8"/>
  <c r="Z4177" i="8"/>
  <c r="BD4177" i="8" s="1"/>
  <c r="AA4177" i="8"/>
  <c r="AC4177" i="8" s="1"/>
  <c r="H4178" i="8"/>
  <c r="I4178" i="8"/>
  <c r="J4178" i="8"/>
  <c r="K4178" i="8"/>
  <c r="L4178" i="8"/>
  <c r="M4178" i="8"/>
  <c r="N4178" i="8"/>
  <c r="O4178" i="8"/>
  <c r="P4178" i="8"/>
  <c r="Y4178" i="8"/>
  <c r="Z4178" i="8"/>
  <c r="BD4178" i="8" s="1"/>
  <c r="AA4178" i="8"/>
  <c r="AC4178" i="8"/>
  <c r="H4179" i="8"/>
  <c r="I4179" i="8"/>
  <c r="J4179" i="8"/>
  <c r="K4179" i="8"/>
  <c r="L4179" i="8"/>
  <c r="M4179" i="8"/>
  <c r="P4179" i="8" s="1"/>
  <c r="N4179" i="8"/>
  <c r="O4179" i="8"/>
  <c r="Y4179" i="8"/>
  <c r="Z4179" i="8"/>
  <c r="BD4179" i="8" s="1"/>
  <c r="AA4179" i="8"/>
  <c r="AC4179" i="8" s="1"/>
  <c r="H4180" i="8"/>
  <c r="I4180" i="8"/>
  <c r="J4180" i="8"/>
  <c r="K4180" i="8"/>
  <c r="L4180" i="8"/>
  <c r="M4180" i="8"/>
  <c r="P4180" i="8" s="1"/>
  <c r="N4180" i="8"/>
  <c r="O4180" i="8"/>
  <c r="Y4180" i="8"/>
  <c r="Z4180" i="8"/>
  <c r="BD4180" i="8" s="1"/>
  <c r="AA4180" i="8"/>
  <c r="AC4180" i="8" s="1"/>
  <c r="H4181" i="8"/>
  <c r="I4181" i="8"/>
  <c r="J4181" i="8"/>
  <c r="K4181" i="8"/>
  <c r="L4181" i="8"/>
  <c r="M4181" i="8"/>
  <c r="P4181" i="8" s="1"/>
  <c r="N4181" i="8"/>
  <c r="O4181" i="8"/>
  <c r="Y4181" i="8"/>
  <c r="Z4181" i="8"/>
  <c r="BD4181" i="8" s="1"/>
  <c r="AA4181" i="8"/>
  <c r="AC4181" i="8"/>
  <c r="H4182" i="8"/>
  <c r="I4182" i="8"/>
  <c r="J4182" i="8"/>
  <c r="K4182" i="8"/>
  <c r="L4182" i="8"/>
  <c r="M4182" i="8"/>
  <c r="P4182" i="8" s="1"/>
  <c r="N4182" i="8"/>
  <c r="O4182" i="8"/>
  <c r="Y4182" i="8"/>
  <c r="Z4182" i="8"/>
  <c r="BD4182" i="8" s="1"/>
  <c r="AA4182" i="8"/>
  <c r="AC4182" i="8" s="1"/>
  <c r="H4183" i="8"/>
  <c r="I4183" i="8"/>
  <c r="J4183" i="8"/>
  <c r="K4183" i="8"/>
  <c r="L4183" i="8"/>
  <c r="M4183" i="8"/>
  <c r="P4183" i="8" s="1"/>
  <c r="N4183" i="8"/>
  <c r="O4183" i="8"/>
  <c r="Y4183" i="8"/>
  <c r="Z4183" i="8"/>
  <c r="BD4183" i="8" s="1"/>
  <c r="AA4183" i="8"/>
  <c r="AC4183" i="8"/>
  <c r="H4184" i="8"/>
  <c r="I4184" i="8"/>
  <c r="J4184" i="8"/>
  <c r="K4184" i="8"/>
  <c r="L4184" i="8"/>
  <c r="M4184" i="8"/>
  <c r="P4184" i="8" s="1"/>
  <c r="N4184" i="8"/>
  <c r="O4184" i="8"/>
  <c r="Y4184" i="8"/>
  <c r="Z4184" i="8"/>
  <c r="BD4184" i="8" s="1"/>
  <c r="AA4184" i="8"/>
  <c r="AC4184" i="8" s="1"/>
  <c r="H4185" i="8"/>
  <c r="I4185" i="8"/>
  <c r="J4185" i="8"/>
  <c r="K4185" i="8"/>
  <c r="L4185" i="8"/>
  <c r="M4185" i="8"/>
  <c r="P4185" i="8" s="1"/>
  <c r="N4185" i="8"/>
  <c r="O4185" i="8"/>
  <c r="Y4185" i="8"/>
  <c r="Z4185" i="8"/>
  <c r="BD4185" i="8" s="1"/>
  <c r="AA4185" i="8"/>
  <c r="AC4185" i="8" s="1"/>
  <c r="H4186" i="8"/>
  <c r="I4186" i="8"/>
  <c r="J4186" i="8"/>
  <c r="K4186" i="8"/>
  <c r="L4186" i="8"/>
  <c r="M4186" i="8"/>
  <c r="P4186" i="8" s="1"/>
  <c r="N4186" i="8"/>
  <c r="O4186" i="8"/>
  <c r="Y4186" i="8"/>
  <c r="Z4186" i="8"/>
  <c r="BD4186" i="8" s="1"/>
  <c r="AA4186" i="8"/>
  <c r="AC4186" i="8" s="1"/>
  <c r="H4187" i="8"/>
  <c r="I4187" i="8"/>
  <c r="J4187" i="8"/>
  <c r="K4187" i="8"/>
  <c r="L4187" i="8"/>
  <c r="M4187" i="8"/>
  <c r="P4187" i="8" s="1"/>
  <c r="N4187" i="8"/>
  <c r="O4187" i="8"/>
  <c r="Y4187" i="8"/>
  <c r="Z4187" i="8"/>
  <c r="BD4187" i="8" s="1"/>
  <c r="AA4187" i="8"/>
  <c r="AC4187" i="8" s="1"/>
  <c r="H4188" i="8"/>
  <c r="I4188" i="8"/>
  <c r="J4188" i="8"/>
  <c r="K4188" i="8"/>
  <c r="L4188" i="8"/>
  <c r="M4188" i="8"/>
  <c r="P4188" i="8" s="1"/>
  <c r="N4188" i="8"/>
  <c r="O4188" i="8"/>
  <c r="Y4188" i="8"/>
  <c r="Z4188" i="8"/>
  <c r="BD4188" i="8" s="1"/>
  <c r="AA4188" i="8"/>
  <c r="AC4188" i="8" s="1"/>
  <c r="H4189" i="8"/>
  <c r="I4189" i="8"/>
  <c r="J4189" i="8"/>
  <c r="K4189" i="8"/>
  <c r="L4189" i="8"/>
  <c r="M4189" i="8"/>
  <c r="P4189" i="8" s="1"/>
  <c r="N4189" i="8"/>
  <c r="O4189" i="8"/>
  <c r="Y4189" i="8"/>
  <c r="Z4189" i="8"/>
  <c r="BD4189" i="8" s="1"/>
  <c r="AA4189" i="8"/>
  <c r="AC4189" i="8" s="1"/>
  <c r="H4190" i="8"/>
  <c r="I4190" i="8"/>
  <c r="J4190" i="8"/>
  <c r="K4190" i="8"/>
  <c r="L4190" i="8"/>
  <c r="M4190" i="8"/>
  <c r="P4190" i="8" s="1"/>
  <c r="N4190" i="8"/>
  <c r="O4190" i="8"/>
  <c r="Y4190" i="8"/>
  <c r="Z4190" i="8"/>
  <c r="BD4190" i="8" s="1"/>
  <c r="AA4190" i="8"/>
  <c r="AC4190" i="8" s="1"/>
  <c r="H4191" i="8"/>
  <c r="I4191" i="8"/>
  <c r="J4191" i="8"/>
  <c r="K4191" i="8"/>
  <c r="L4191" i="8"/>
  <c r="M4191" i="8"/>
  <c r="P4191" i="8" s="1"/>
  <c r="N4191" i="8"/>
  <c r="O4191" i="8"/>
  <c r="Y4191" i="8"/>
  <c r="Z4191" i="8"/>
  <c r="BD4191" i="8" s="1"/>
  <c r="AA4191" i="8"/>
  <c r="AC4191" i="8"/>
  <c r="H4192" i="8"/>
  <c r="I4192" i="8"/>
  <c r="J4192" i="8"/>
  <c r="K4192" i="8"/>
  <c r="L4192" i="8"/>
  <c r="M4192" i="8"/>
  <c r="P4192" i="8" s="1"/>
  <c r="N4192" i="8"/>
  <c r="O4192" i="8"/>
  <c r="Y4192" i="8"/>
  <c r="Z4192" i="8"/>
  <c r="BD4192" i="8" s="1"/>
  <c r="AA4192" i="8"/>
  <c r="AC4192" i="8" s="1"/>
  <c r="H4193" i="8"/>
  <c r="I4193" i="8"/>
  <c r="J4193" i="8"/>
  <c r="K4193" i="8"/>
  <c r="L4193" i="8"/>
  <c r="M4193" i="8"/>
  <c r="P4193" i="8" s="1"/>
  <c r="N4193" i="8"/>
  <c r="O4193" i="8"/>
  <c r="Y4193" i="8"/>
  <c r="Z4193" i="8"/>
  <c r="BD4193" i="8" s="1"/>
  <c r="AA4193" i="8"/>
  <c r="AC4193" i="8" s="1"/>
  <c r="H4194" i="8"/>
  <c r="I4194" i="8"/>
  <c r="J4194" i="8"/>
  <c r="K4194" i="8"/>
  <c r="L4194" i="8"/>
  <c r="M4194" i="8"/>
  <c r="P4194" i="8" s="1"/>
  <c r="N4194" i="8"/>
  <c r="O4194" i="8"/>
  <c r="Y4194" i="8"/>
  <c r="Z4194" i="8"/>
  <c r="BD4194" i="8" s="1"/>
  <c r="AA4194" i="8"/>
  <c r="AC4194" i="8"/>
  <c r="H4195" i="8"/>
  <c r="I4195" i="8"/>
  <c r="J4195" i="8"/>
  <c r="K4195" i="8"/>
  <c r="L4195" i="8"/>
  <c r="M4195" i="8"/>
  <c r="P4195" i="8" s="1"/>
  <c r="N4195" i="8"/>
  <c r="O4195" i="8"/>
  <c r="Y4195" i="8"/>
  <c r="Z4195" i="8"/>
  <c r="BD4195" i="8" s="1"/>
  <c r="AA4195" i="8"/>
  <c r="AC4195" i="8" s="1"/>
  <c r="H4196" i="8"/>
  <c r="I4196" i="8"/>
  <c r="J4196" i="8"/>
  <c r="K4196" i="8"/>
  <c r="L4196" i="8"/>
  <c r="M4196" i="8"/>
  <c r="P4196" i="8" s="1"/>
  <c r="N4196" i="8"/>
  <c r="O4196" i="8"/>
  <c r="Y4196" i="8"/>
  <c r="Z4196" i="8"/>
  <c r="BD4196" i="8" s="1"/>
  <c r="AA4196" i="8"/>
  <c r="AC4196" i="8" s="1"/>
  <c r="H4197" i="8"/>
  <c r="I4197" i="8"/>
  <c r="J4197" i="8"/>
  <c r="K4197" i="8"/>
  <c r="L4197" i="8"/>
  <c r="M4197" i="8"/>
  <c r="P4197" i="8" s="1"/>
  <c r="N4197" i="8"/>
  <c r="O4197" i="8"/>
  <c r="Y4197" i="8"/>
  <c r="Z4197" i="8"/>
  <c r="BD4197" i="8" s="1"/>
  <c r="AA4197" i="8"/>
  <c r="AC4197" i="8" s="1"/>
  <c r="H4198" i="8"/>
  <c r="I4198" i="8"/>
  <c r="J4198" i="8"/>
  <c r="K4198" i="8"/>
  <c r="L4198" i="8"/>
  <c r="M4198" i="8"/>
  <c r="P4198" i="8" s="1"/>
  <c r="N4198" i="8"/>
  <c r="O4198" i="8"/>
  <c r="Y4198" i="8"/>
  <c r="Z4198" i="8"/>
  <c r="BD4198" i="8" s="1"/>
  <c r="AA4198" i="8"/>
  <c r="AC4198" i="8" s="1"/>
  <c r="H4199" i="8"/>
  <c r="I4199" i="8"/>
  <c r="J4199" i="8"/>
  <c r="K4199" i="8"/>
  <c r="L4199" i="8"/>
  <c r="M4199" i="8"/>
  <c r="P4199" i="8" s="1"/>
  <c r="N4199" i="8"/>
  <c r="O4199" i="8"/>
  <c r="Y4199" i="8"/>
  <c r="Z4199" i="8"/>
  <c r="BD4199" i="8" s="1"/>
  <c r="AA4199" i="8"/>
  <c r="AC4199" i="8" s="1"/>
  <c r="H4200" i="8"/>
  <c r="I4200" i="8"/>
  <c r="J4200" i="8"/>
  <c r="K4200" i="8"/>
  <c r="L4200" i="8"/>
  <c r="M4200" i="8"/>
  <c r="P4200" i="8" s="1"/>
  <c r="N4200" i="8"/>
  <c r="O4200" i="8"/>
  <c r="Y4200" i="8"/>
  <c r="Z4200" i="8"/>
  <c r="BD4200" i="8" s="1"/>
  <c r="AA4200" i="8"/>
  <c r="AC4200" i="8" s="1"/>
  <c r="H4201" i="8"/>
  <c r="I4201" i="8"/>
  <c r="J4201" i="8"/>
  <c r="K4201" i="8"/>
  <c r="L4201" i="8"/>
  <c r="M4201" i="8"/>
  <c r="P4201" i="8" s="1"/>
  <c r="N4201" i="8"/>
  <c r="O4201" i="8"/>
  <c r="Y4201" i="8"/>
  <c r="Z4201" i="8"/>
  <c r="BD4201" i="8" s="1"/>
  <c r="AA4201" i="8"/>
  <c r="AC4201" i="8" s="1"/>
  <c r="H4202" i="8"/>
  <c r="I4202" i="8"/>
  <c r="J4202" i="8"/>
  <c r="K4202" i="8"/>
  <c r="L4202" i="8"/>
  <c r="M4202" i="8"/>
  <c r="N4202" i="8"/>
  <c r="O4202" i="8"/>
  <c r="P4202" i="8"/>
  <c r="Y4202" i="8"/>
  <c r="Z4202" i="8"/>
  <c r="BD4202" i="8" s="1"/>
  <c r="AA4202" i="8"/>
  <c r="AC4202" i="8" s="1"/>
  <c r="H4203" i="8"/>
  <c r="I4203" i="8"/>
  <c r="J4203" i="8"/>
  <c r="K4203" i="8"/>
  <c r="L4203" i="8"/>
  <c r="M4203" i="8"/>
  <c r="P4203" i="8" s="1"/>
  <c r="N4203" i="8"/>
  <c r="O4203" i="8"/>
  <c r="Y4203" i="8"/>
  <c r="Z4203" i="8"/>
  <c r="BD4203" i="8" s="1"/>
  <c r="AA4203" i="8"/>
  <c r="AC4203" i="8" s="1"/>
  <c r="H4204" i="8"/>
  <c r="I4204" i="8"/>
  <c r="J4204" i="8"/>
  <c r="K4204" i="8"/>
  <c r="L4204" i="8"/>
  <c r="M4204" i="8"/>
  <c r="P4204" i="8" s="1"/>
  <c r="N4204" i="8"/>
  <c r="O4204" i="8"/>
  <c r="Y4204" i="8"/>
  <c r="Z4204" i="8"/>
  <c r="BD4204" i="8" s="1"/>
  <c r="AA4204" i="8"/>
  <c r="AC4204" i="8" s="1"/>
  <c r="H4205" i="8"/>
  <c r="I4205" i="8"/>
  <c r="J4205" i="8"/>
  <c r="K4205" i="8"/>
  <c r="L4205" i="8"/>
  <c r="M4205" i="8"/>
  <c r="P4205" i="8" s="1"/>
  <c r="N4205" i="8"/>
  <c r="O4205" i="8"/>
  <c r="Y4205" i="8"/>
  <c r="Z4205" i="8"/>
  <c r="BD4205" i="8" s="1"/>
  <c r="AA4205" i="8"/>
  <c r="AC4205" i="8" s="1"/>
  <c r="H4206" i="8"/>
  <c r="I4206" i="8"/>
  <c r="J4206" i="8"/>
  <c r="K4206" i="8"/>
  <c r="L4206" i="8"/>
  <c r="M4206" i="8"/>
  <c r="N4206" i="8"/>
  <c r="O4206" i="8"/>
  <c r="P4206" i="8"/>
  <c r="Y4206" i="8"/>
  <c r="Z4206" i="8"/>
  <c r="BD4206" i="8" s="1"/>
  <c r="AA4206" i="8"/>
  <c r="AC4206" i="8" s="1"/>
  <c r="H4207" i="8"/>
  <c r="I4207" i="8"/>
  <c r="J4207" i="8"/>
  <c r="K4207" i="8"/>
  <c r="L4207" i="8"/>
  <c r="M4207" i="8"/>
  <c r="P4207" i="8" s="1"/>
  <c r="N4207" i="8"/>
  <c r="O4207" i="8"/>
  <c r="Y4207" i="8"/>
  <c r="Z4207" i="8"/>
  <c r="BD4207" i="8" s="1"/>
  <c r="AA4207" i="8"/>
  <c r="AC4207" i="8" s="1"/>
  <c r="H4208" i="8"/>
  <c r="I4208" i="8"/>
  <c r="J4208" i="8"/>
  <c r="K4208" i="8"/>
  <c r="L4208" i="8"/>
  <c r="M4208" i="8"/>
  <c r="N4208" i="8"/>
  <c r="O4208" i="8"/>
  <c r="P4208" i="8"/>
  <c r="Y4208" i="8"/>
  <c r="Z4208" i="8"/>
  <c r="BD4208" i="8" s="1"/>
  <c r="AA4208" i="8"/>
  <c r="AC4208" i="8" s="1"/>
  <c r="H4209" i="8"/>
  <c r="I4209" i="8"/>
  <c r="J4209" i="8"/>
  <c r="K4209" i="8"/>
  <c r="L4209" i="8"/>
  <c r="M4209" i="8"/>
  <c r="P4209" i="8" s="1"/>
  <c r="N4209" i="8"/>
  <c r="O4209" i="8"/>
  <c r="Y4209" i="8"/>
  <c r="Z4209" i="8"/>
  <c r="BD4209" i="8" s="1"/>
  <c r="AA4209" i="8"/>
  <c r="AC4209" i="8" s="1"/>
  <c r="H4210" i="8"/>
  <c r="I4210" i="8"/>
  <c r="J4210" i="8"/>
  <c r="K4210" i="8"/>
  <c r="L4210" i="8"/>
  <c r="M4210" i="8"/>
  <c r="P4210" i="8" s="1"/>
  <c r="N4210" i="8"/>
  <c r="O4210" i="8"/>
  <c r="Y4210" i="8"/>
  <c r="Z4210" i="8"/>
  <c r="BD4210" i="8" s="1"/>
  <c r="AA4210" i="8"/>
  <c r="AC4210" i="8" s="1"/>
  <c r="H4211" i="8"/>
  <c r="I4211" i="8"/>
  <c r="J4211" i="8"/>
  <c r="K4211" i="8"/>
  <c r="L4211" i="8"/>
  <c r="M4211" i="8"/>
  <c r="P4211" i="8" s="1"/>
  <c r="N4211" i="8"/>
  <c r="O4211" i="8"/>
  <c r="Y4211" i="8"/>
  <c r="Z4211" i="8"/>
  <c r="BD4211" i="8" s="1"/>
  <c r="AA4211" i="8"/>
  <c r="AC4211" i="8" s="1"/>
  <c r="H4212" i="8"/>
  <c r="I4212" i="8"/>
  <c r="J4212" i="8"/>
  <c r="K4212" i="8"/>
  <c r="L4212" i="8"/>
  <c r="M4212" i="8"/>
  <c r="P4212" i="8" s="1"/>
  <c r="N4212" i="8"/>
  <c r="O4212" i="8"/>
  <c r="Y4212" i="8"/>
  <c r="Z4212" i="8"/>
  <c r="BD4212" i="8" s="1"/>
  <c r="AA4212" i="8"/>
  <c r="AC4212" i="8" s="1"/>
  <c r="H4213" i="8"/>
  <c r="I4213" i="8"/>
  <c r="J4213" i="8"/>
  <c r="K4213" i="8"/>
  <c r="L4213" i="8"/>
  <c r="M4213" i="8"/>
  <c r="P4213" i="8" s="1"/>
  <c r="N4213" i="8"/>
  <c r="O4213" i="8"/>
  <c r="Y4213" i="8"/>
  <c r="Z4213" i="8"/>
  <c r="BD4213" i="8" s="1"/>
  <c r="AA4213" i="8"/>
  <c r="AC4213" i="8"/>
  <c r="H4214" i="8"/>
  <c r="I4214" i="8"/>
  <c r="J4214" i="8"/>
  <c r="K4214" i="8"/>
  <c r="L4214" i="8"/>
  <c r="M4214" i="8"/>
  <c r="P4214" i="8" s="1"/>
  <c r="N4214" i="8"/>
  <c r="O4214" i="8"/>
  <c r="Y4214" i="8"/>
  <c r="Z4214" i="8"/>
  <c r="BD4214" i="8" s="1"/>
  <c r="AA4214" i="8"/>
  <c r="AC4214" i="8"/>
  <c r="H4215" i="8"/>
  <c r="I4215" i="8"/>
  <c r="J4215" i="8"/>
  <c r="K4215" i="8"/>
  <c r="L4215" i="8"/>
  <c r="M4215" i="8"/>
  <c r="P4215" i="8" s="1"/>
  <c r="N4215" i="8"/>
  <c r="O4215" i="8"/>
  <c r="Y4215" i="8"/>
  <c r="Z4215" i="8"/>
  <c r="BD4215" i="8" s="1"/>
  <c r="AA4215" i="8"/>
  <c r="AC4215" i="8" s="1"/>
  <c r="H4216" i="8"/>
  <c r="I4216" i="8"/>
  <c r="J4216" i="8"/>
  <c r="K4216" i="8"/>
  <c r="L4216" i="8"/>
  <c r="M4216" i="8"/>
  <c r="N4216" i="8"/>
  <c r="O4216" i="8"/>
  <c r="P4216" i="8"/>
  <c r="Y4216" i="8"/>
  <c r="Z4216" i="8"/>
  <c r="BD4216" i="8" s="1"/>
  <c r="AA4216" i="8"/>
  <c r="AC4216" i="8"/>
  <c r="H4217" i="8"/>
  <c r="I4217" i="8"/>
  <c r="J4217" i="8"/>
  <c r="K4217" i="8"/>
  <c r="L4217" i="8"/>
  <c r="M4217" i="8"/>
  <c r="P4217" i="8" s="1"/>
  <c r="N4217" i="8"/>
  <c r="O4217" i="8"/>
  <c r="Y4217" i="8"/>
  <c r="Z4217" i="8"/>
  <c r="BD4217" i="8" s="1"/>
  <c r="AA4217" i="8"/>
  <c r="AC4217" i="8" s="1"/>
  <c r="H4218" i="8"/>
  <c r="I4218" i="8"/>
  <c r="J4218" i="8"/>
  <c r="K4218" i="8"/>
  <c r="L4218" i="8"/>
  <c r="M4218" i="8"/>
  <c r="N4218" i="8"/>
  <c r="O4218" i="8"/>
  <c r="P4218" i="8"/>
  <c r="Y4218" i="8"/>
  <c r="Z4218" i="8"/>
  <c r="BD4218" i="8" s="1"/>
  <c r="AA4218" i="8"/>
  <c r="AC4218" i="8"/>
  <c r="H4219" i="8"/>
  <c r="I4219" i="8"/>
  <c r="J4219" i="8"/>
  <c r="K4219" i="8"/>
  <c r="L4219" i="8"/>
  <c r="M4219" i="8"/>
  <c r="P4219" i="8" s="1"/>
  <c r="N4219" i="8"/>
  <c r="O4219" i="8"/>
  <c r="Y4219" i="8"/>
  <c r="Z4219" i="8"/>
  <c r="BD4219" i="8" s="1"/>
  <c r="AA4219" i="8"/>
  <c r="AC4219" i="8" s="1"/>
  <c r="H4220" i="8"/>
  <c r="I4220" i="8"/>
  <c r="J4220" i="8"/>
  <c r="K4220" i="8"/>
  <c r="L4220" i="8"/>
  <c r="M4220" i="8"/>
  <c r="P4220" i="8" s="1"/>
  <c r="N4220" i="8"/>
  <c r="O4220" i="8"/>
  <c r="Y4220" i="8"/>
  <c r="Z4220" i="8"/>
  <c r="BD4220" i="8" s="1"/>
  <c r="AA4220" i="8"/>
  <c r="AC4220" i="8" s="1"/>
  <c r="H4221" i="8"/>
  <c r="I4221" i="8"/>
  <c r="J4221" i="8"/>
  <c r="K4221" i="8"/>
  <c r="L4221" i="8"/>
  <c r="M4221" i="8"/>
  <c r="P4221" i="8" s="1"/>
  <c r="N4221" i="8"/>
  <c r="O4221" i="8"/>
  <c r="Y4221" i="8"/>
  <c r="Z4221" i="8"/>
  <c r="BD4221" i="8" s="1"/>
  <c r="AA4221" i="8"/>
  <c r="AC4221" i="8" s="1"/>
  <c r="H4222" i="8"/>
  <c r="I4222" i="8"/>
  <c r="J4222" i="8"/>
  <c r="K4222" i="8"/>
  <c r="L4222" i="8"/>
  <c r="M4222" i="8"/>
  <c r="P4222" i="8" s="1"/>
  <c r="N4222" i="8"/>
  <c r="O4222" i="8"/>
  <c r="Y4222" i="8"/>
  <c r="Z4222" i="8"/>
  <c r="BD4222" i="8" s="1"/>
  <c r="AA4222" i="8"/>
  <c r="AC4222" i="8" s="1"/>
  <c r="H4223" i="8"/>
  <c r="I4223" i="8"/>
  <c r="J4223" i="8"/>
  <c r="K4223" i="8"/>
  <c r="L4223" i="8"/>
  <c r="M4223" i="8"/>
  <c r="P4223" i="8" s="1"/>
  <c r="N4223" i="8"/>
  <c r="O4223" i="8"/>
  <c r="Y4223" i="8"/>
  <c r="Z4223" i="8"/>
  <c r="BD4223" i="8" s="1"/>
  <c r="AA4223" i="8"/>
  <c r="AC4223" i="8" s="1"/>
  <c r="H4224" i="8"/>
  <c r="I4224" i="8"/>
  <c r="J4224" i="8"/>
  <c r="K4224" i="8"/>
  <c r="L4224" i="8"/>
  <c r="M4224" i="8"/>
  <c r="P4224" i="8" s="1"/>
  <c r="N4224" i="8"/>
  <c r="O4224" i="8"/>
  <c r="Y4224" i="8"/>
  <c r="Z4224" i="8"/>
  <c r="BD4224" i="8" s="1"/>
  <c r="AA4224" i="8"/>
  <c r="AC4224" i="8" s="1"/>
  <c r="H4225" i="8"/>
  <c r="I4225" i="8"/>
  <c r="J4225" i="8"/>
  <c r="K4225" i="8"/>
  <c r="L4225" i="8"/>
  <c r="M4225" i="8"/>
  <c r="N4225" i="8"/>
  <c r="O4225" i="8"/>
  <c r="P4225" i="8"/>
  <c r="Y4225" i="8"/>
  <c r="Z4225" i="8"/>
  <c r="BD4225" i="8" s="1"/>
  <c r="AA4225" i="8"/>
  <c r="AC4225" i="8" s="1"/>
  <c r="H4226" i="8"/>
  <c r="I4226" i="8"/>
  <c r="J4226" i="8"/>
  <c r="K4226" i="8"/>
  <c r="L4226" i="8"/>
  <c r="M4226" i="8"/>
  <c r="P4226" i="8" s="1"/>
  <c r="N4226" i="8"/>
  <c r="O4226" i="8"/>
  <c r="Y4226" i="8"/>
  <c r="Z4226" i="8"/>
  <c r="BD4226" i="8" s="1"/>
  <c r="AA4226" i="8"/>
  <c r="AC4226" i="8" s="1"/>
  <c r="H4227" i="8"/>
  <c r="I4227" i="8"/>
  <c r="J4227" i="8"/>
  <c r="K4227" i="8"/>
  <c r="L4227" i="8"/>
  <c r="M4227" i="8"/>
  <c r="P4227" i="8" s="1"/>
  <c r="N4227" i="8"/>
  <c r="O4227" i="8"/>
  <c r="Y4227" i="8"/>
  <c r="Z4227" i="8"/>
  <c r="BD4227" i="8" s="1"/>
  <c r="AA4227" i="8"/>
  <c r="AC4227" i="8" s="1"/>
  <c r="H4228" i="8"/>
  <c r="I4228" i="8"/>
  <c r="J4228" i="8"/>
  <c r="K4228" i="8"/>
  <c r="L4228" i="8"/>
  <c r="M4228" i="8"/>
  <c r="P4228" i="8" s="1"/>
  <c r="N4228" i="8"/>
  <c r="O4228" i="8"/>
  <c r="Y4228" i="8"/>
  <c r="Z4228" i="8"/>
  <c r="BD4228" i="8" s="1"/>
  <c r="AA4228" i="8"/>
  <c r="AC4228" i="8" s="1"/>
  <c r="H4229" i="8"/>
  <c r="I4229" i="8"/>
  <c r="J4229" i="8"/>
  <c r="K4229" i="8"/>
  <c r="L4229" i="8"/>
  <c r="M4229" i="8"/>
  <c r="N4229" i="8"/>
  <c r="O4229" i="8"/>
  <c r="P4229" i="8"/>
  <c r="Y4229" i="8"/>
  <c r="Z4229" i="8"/>
  <c r="BD4229" i="8" s="1"/>
  <c r="AA4229" i="8"/>
  <c r="AC4229" i="8"/>
  <c r="H4230" i="8"/>
  <c r="I4230" i="8"/>
  <c r="J4230" i="8"/>
  <c r="K4230" i="8"/>
  <c r="L4230" i="8"/>
  <c r="M4230" i="8"/>
  <c r="P4230" i="8" s="1"/>
  <c r="N4230" i="8"/>
  <c r="O4230" i="8"/>
  <c r="Y4230" i="8"/>
  <c r="Z4230" i="8"/>
  <c r="BD4230" i="8" s="1"/>
  <c r="AA4230" i="8"/>
  <c r="AC4230" i="8"/>
  <c r="H4231" i="8"/>
  <c r="I4231" i="8"/>
  <c r="J4231" i="8"/>
  <c r="K4231" i="8"/>
  <c r="L4231" i="8"/>
  <c r="M4231" i="8"/>
  <c r="P4231" i="8" s="1"/>
  <c r="N4231" i="8"/>
  <c r="O4231" i="8"/>
  <c r="Y4231" i="8"/>
  <c r="Z4231" i="8"/>
  <c r="BD4231" i="8" s="1"/>
  <c r="AA4231" i="8"/>
  <c r="AC4231" i="8" s="1"/>
  <c r="H4232" i="8"/>
  <c r="I4232" i="8"/>
  <c r="J4232" i="8"/>
  <c r="K4232" i="8"/>
  <c r="L4232" i="8"/>
  <c r="M4232" i="8"/>
  <c r="P4232" i="8" s="1"/>
  <c r="N4232" i="8"/>
  <c r="O4232" i="8"/>
  <c r="Y4232" i="8"/>
  <c r="Z4232" i="8"/>
  <c r="BD4232" i="8" s="1"/>
  <c r="AA4232" i="8"/>
  <c r="AC4232" i="8" s="1"/>
  <c r="H4233" i="8"/>
  <c r="I4233" i="8"/>
  <c r="J4233" i="8"/>
  <c r="K4233" i="8"/>
  <c r="L4233" i="8"/>
  <c r="M4233" i="8"/>
  <c r="P4233" i="8" s="1"/>
  <c r="N4233" i="8"/>
  <c r="O4233" i="8"/>
  <c r="Y4233" i="8"/>
  <c r="Z4233" i="8"/>
  <c r="BD4233" i="8" s="1"/>
  <c r="AA4233" i="8"/>
  <c r="AC4233" i="8" s="1"/>
  <c r="H4234" i="8"/>
  <c r="I4234" i="8"/>
  <c r="J4234" i="8"/>
  <c r="K4234" i="8"/>
  <c r="L4234" i="8"/>
  <c r="M4234" i="8"/>
  <c r="P4234" i="8" s="1"/>
  <c r="N4234" i="8"/>
  <c r="O4234" i="8"/>
  <c r="Y4234" i="8"/>
  <c r="Z4234" i="8"/>
  <c r="BD4234" i="8" s="1"/>
  <c r="AA4234" i="8"/>
  <c r="AC4234" i="8" s="1"/>
  <c r="H4235" i="8"/>
  <c r="I4235" i="8"/>
  <c r="J4235" i="8"/>
  <c r="K4235" i="8"/>
  <c r="L4235" i="8"/>
  <c r="M4235" i="8"/>
  <c r="P4235" i="8" s="1"/>
  <c r="N4235" i="8"/>
  <c r="O4235" i="8"/>
  <c r="Y4235" i="8"/>
  <c r="Z4235" i="8"/>
  <c r="BD4235" i="8" s="1"/>
  <c r="AA4235" i="8"/>
  <c r="AC4235" i="8" s="1"/>
  <c r="H4236" i="8"/>
  <c r="I4236" i="8"/>
  <c r="J4236" i="8"/>
  <c r="K4236" i="8"/>
  <c r="L4236" i="8"/>
  <c r="M4236" i="8"/>
  <c r="P4236" i="8" s="1"/>
  <c r="N4236" i="8"/>
  <c r="O4236" i="8"/>
  <c r="Y4236" i="8"/>
  <c r="Z4236" i="8"/>
  <c r="BD4236" i="8" s="1"/>
  <c r="AA4236" i="8"/>
  <c r="AC4236" i="8" s="1"/>
  <c r="H4237" i="8"/>
  <c r="I4237" i="8"/>
  <c r="J4237" i="8"/>
  <c r="K4237" i="8"/>
  <c r="L4237" i="8"/>
  <c r="M4237" i="8"/>
  <c r="P4237" i="8" s="1"/>
  <c r="N4237" i="8"/>
  <c r="O4237" i="8"/>
  <c r="Y4237" i="8"/>
  <c r="Z4237" i="8"/>
  <c r="BD4237" i="8" s="1"/>
  <c r="AA4237" i="8"/>
  <c r="AC4237" i="8" s="1"/>
  <c r="H4238" i="8"/>
  <c r="I4238" i="8"/>
  <c r="J4238" i="8"/>
  <c r="K4238" i="8"/>
  <c r="L4238" i="8"/>
  <c r="M4238" i="8"/>
  <c r="P4238" i="8" s="1"/>
  <c r="N4238" i="8"/>
  <c r="O4238" i="8"/>
  <c r="Y4238" i="8"/>
  <c r="Z4238" i="8"/>
  <c r="BD4238" i="8" s="1"/>
  <c r="AA4238" i="8"/>
  <c r="AC4238" i="8" s="1"/>
  <c r="H4239" i="8"/>
  <c r="I4239" i="8"/>
  <c r="J4239" i="8"/>
  <c r="K4239" i="8"/>
  <c r="L4239" i="8"/>
  <c r="M4239" i="8"/>
  <c r="P4239" i="8" s="1"/>
  <c r="N4239" i="8"/>
  <c r="O4239" i="8"/>
  <c r="Y4239" i="8"/>
  <c r="Z4239" i="8"/>
  <c r="BD4239" i="8" s="1"/>
  <c r="AA4239" i="8"/>
  <c r="AC4239" i="8" s="1"/>
  <c r="H4240" i="8"/>
  <c r="I4240" i="8"/>
  <c r="J4240" i="8"/>
  <c r="K4240" i="8"/>
  <c r="L4240" i="8"/>
  <c r="M4240" i="8"/>
  <c r="P4240" i="8" s="1"/>
  <c r="N4240" i="8"/>
  <c r="O4240" i="8"/>
  <c r="Y4240" i="8"/>
  <c r="Z4240" i="8"/>
  <c r="BD4240" i="8" s="1"/>
  <c r="AA4240" i="8"/>
  <c r="AC4240" i="8" s="1"/>
  <c r="H4241" i="8"/>
  <c r="I4241" i="8"/>
  <c r="J4241" i="8"/>
  <c r="K4241" i="8"/>
  <c r="L4241" i="8"/>
  <c r="M4241" i="8"/>
  <c r="P4241" i="8" s="1"/>
  <c r="N4241" i="8"/>
  <c r="O4241" i="8"/>
  <c r="Y4241" i="8"/>
  <c r="Z4241" i="8"/>
  <c r="BD4241" i="8" s="1"/>
  <c r="AA4241" i="8"/>
  <c r="AC4241" i="8" s="1"/>
  <c r="H4242" i="8"/>
  <c r="I4242" i="8"/>
  <c r="J4242" i="8"/>
  <c r="K4242" i="8"/>
  <c r="L4242" i="8"/>
  <c r="M4242" i="8"/>
  <c r="P4242" i="8" s="1"/>
  <c r="N4242" i="8"/>
  <c r="O4242" i="8"/>
  <c r="Y4242" i="8"/>
  <c r="Z4242" i="8"/>
  <c r="BD4242" i="8" s="1"/>
  <c r="AA4242" i="8"/>
  <c r="AC4242" i="8" s="1"/>
  <c r="H4243" i="8"/>
  <c r="I4243" i="8"/>
  <c r="J4243" i="8"/>
  <c r="K4243" i="8"/>
  <c r="L4243" i="8"/>
  <c r="N4243" i="8"/>
  <c r="O4243" i="8"/>
  <c r="Y4243" i="8"/>
  <c r="Z4243" i="8"/>
  <c r="BD4243" i="8" s="1"/>
  <c r="AA4243" i="8"/>
  <c r="AC4243" i="8"/>
  <c r="H4244" i="8"/>
  <c r="I4244" i="8"/>
  <c r="J4244" i="8"/>
  <c r="K4244" i="8"/>
  <c r="L4244" i="8"/>
  <c r="M4244" i="8"/>
  <c r="P4244" i="8" s="1"/>
  <c r="N4244" i="8"/>
  <c r="O4244" i="8"/>
  <c r="Y4244" i="8"/>
  <c r="Z4244" i="8"/>
  <c r="BD4244" i="8" s="1"/>
  <c r="AA4244" i="8"/>
  <c r="AC4244" i="8"/>
  <c r="H4245" i="8"/>
  <c r="I4245" i="8"/>
  <c r="J4245" i="8"/>
  <c r="K4245" i="8"/>
  <c r="L4245" i="8"/>
  <c r="M4245" i="8"/>
  <c r="P4245" i="8" s="1"/>
  <c r="N4245" i="8"/>
  <c r="O4245" i="8"/>
  <c r="Y4245" i="8"/>
  <c r="Z4245" i="8"/>
  <c r="BD4245" i="8" s="1"/>
  <c r="AA4245" i="8"/>
  <c r="AC4245" i="8" s="1"/>
  <c r="H4246" i="8"/>
  <c r="I4246" i="8"/>
  <c r="J4246" i="8"/>
  <c r="K4246" i="8"/>
  <c r="L4246" i="8"/>
  <c r="M4246" i="8"/>
  <c r="P4246" i="8" s="1"/>
  <c r="N4246" i="8"/>
  <c r="O4246" i="8"/>
  <c r="Y4246" i="8"/>
  <c r="Z4246" i="8"/>
  <c r="BD4246" i="8" s="1"/>
  <c r="AA4246" i="8"/>
  <c r="AC4246" i="8" s="1"/>
  <c r="H4247" i="8"/>
  <c r="I4247" i="8"/>
  <c r="J4247" i="8"/>
  <c r="K4247" i="8"/>
  <c r="L4247" i="8"/>
  <c r="M4247" i="8"/>
  <c r="P4247" i="8" s="1"/>
  <c r="N4247" i="8"/>
  <c r="O4247" i="8"/>
  <c r="Y4247" i="8"/>
  <c r="Z4247" i="8"/>
  <c r="BD4247" i="8" s="1"/>
  <c r="AA4247" i="8"/>
  <c r="AC4247" i="8" s="1"/>
  <c r="H4248" i="8"/>
  <c r="I4248" i="8"/>
  <c r="J4248" i="8"/>
  <c r="K4248" i="8"/>
  <c r="L4248" i="8"/>
  <c r="M4248" i="8"/>
  <c r="P4248" i="8" s="1"/>
  <c r="N4248" i="8"/>
  <c r="O4248" i="8"/>
  <c r="Y4248" i="8"/>
  <c r="Z4248" i="8"/>
  <c r="BD4248" i="8" s="1"/>
  <c r="AA4248" i="8"/>
  <c r="AC4248" i="8" s="1"/>
  <c r="H4249" i="8"/>
  <c r="I4249" i="8"/>
  <c r="J4249" i="8"/>
  <c r="K4249" i="8"/>
  <c r="L4249" i="8"/>
  <c r="M4249" i="8"/>
  <c r="P4249" i="8" s="1"/>
  <c r="N4249" i="8"/>
  <c r="O4249" i="8"/>
  <c r="Y4249" i="8"/>
  <c r="Z4249" i="8"/>
  <c r="BD4249" i="8" s="1"/>
  <c r="AA4249" i="8"/>
  <c r="AC4249" i="8" s="1"/>
  <c r="H4250" i="8"/>
  <c r="I4250" i="8"/>
  <c r="J4250" i="8"/>
  <c r="K4250" i="8"/>
  <c r="L4250" i="8"/>
  <c r="M4250" i="8"/>
  <c r="P4250" i="8" s="1"/>
  <c r="N4250" i="8"/>
  <c r="O4250" i="8"/>
  <c r="Y4250" i="8"/>
  <c r="Z4250" i="8"/>
  <c r="BD4250" i="8" s="1"/>
  <c r="AA4250" i="8"/>
  <c r="AC4250" i="8" s="1"/>
  <c r="H4251" i="8"/>
  <c r="I4251" i="8"/>
  <c r="J4251" i="8"/>
  <c r="K4251" i="8"/>
  <c r="L4251" i="8"/>
  <c r="M4251" i="8"/>
  <c r="P4251" i="8" s="1"/>
  <c r="N4251" i="8"/>
  <c r="O4251" i="8"/>
  <c r="Y4251" i="8"/>
  <c r="Z4251" i="8"/>
  <c r="BD4251" i="8" s="1"/>
  <c r="AA4251" i="8"/>
  <c r="AC4251" i="8" s="1"/>
  <c r="H4252" i="8"/>
  <c r="I4252" i="8"/>
  <c r="J4252" i="8"/>
  <c r="K4252" i="8"/>
  <c r="L4252" i="8"/>
  <c r="M4252" i="8"/>
  <c r="P4252" i="8" s="1"/>
  <c r="N4252" i="8"/>
  <c r="O4252" i="8"/>
  <c r="Y4252" i="8"/>
  <c r="Z4252" i="8"/>
  <c r="BD4252" i="8" s="1"/>
  <c r="AA4252" i="8"/>
  <c r="AC4252" i="8" s="1"/>
  <c r="H4253" i="8"/>
  <c r="I4253" i="8"/>
  <c r="J4253" i="8"/>
  <c r="K4253" i="8"/>
  <c r="L4253" i="8"/>
  <c r="M4253" i="8"/>
  <c r="N4253" i="8"/>
  <c r="O4253" i="8"/>
  <c r="P4253" i="8"/>
  <c r="Y4253" i="8"/>
  <c r="Z4253" i="8"/>
  <c r="BD4253" i="8" s="1"/>
  <c r="AA4253" i="8"/>
  <c r="AC4253" i="8"/>
  <c r="H4254" i="8"/>
  <c r="I4254" i="8"/>
  <c r="J4254" i="8"/>
  <c r="K4254" i="8"/>
  <c r="L4254" i="8"/>
  <c r="M4254" i="8"/>
  <c r="P4254" i="8" s="1"/>
  <c r="N4254" i="8"/>
  <c r="O4254" i="8"/>
  <c r="Y4254" i="8"/>
  <c r="Z4254" i="8"/>
  <c r="BD4254" i="8" s="1"/>
  <c r="AA4254" i="8"/>
  <c r="AC4254" i="8"/>
  <c r="H4255" i="8"/>
  <c r="I4255" i="8"/>
  <c r="J4255" i="8"/>
  <c r="K4255" i="8"/>
  <c r="L4255" i="8"/>
  <c r="M4255" i="8"/>
  <c r="P4255" i="8" s="1"/>
  <c r="N4255" i="8"/>
  <c r="O4255" i="8"/>
  <c r="Y4255" i="8"/>
  <c r="Z4255" i="8"/>
  <c r="BD4255" i="8" s="1"/>
  <c r="AA4255" i="8"/>
  <c r="AC4255" i="8" s="1"/>
  <c r="H4256" i="8"/>
  <c r="I4256" i="8"/>
  <c r="J4256" i="8"/>
  <c r="K4256" i="8"/>
  <c r="L4256" i="8"/>
  <c r="M4256" i="8"/>
  <c r="P4256" i="8" s="1"/>
  <c r="N4256" i="8"/>
  <c r="O4256" i="8"/>
  <c r="Y4256" i="8"/>
  <c r="Z4256" i="8"/>
  <c r="BD4256" i="8" s="1"/>
  <c r="AA4256" i="8"/>
  <c r="AC4256" i="8" s="1"/>
  <c r="H4257" i="8"/>
  <c r="I4257" i="8"/>
  <c r="J4257" i="8"/>
  <c r="K4257" i="8"/>
  <c r="L4257" i="8"/>
  <c r="M4257" i="8"/>
  <c r="P4257" i="8" s="1"/>
  <c r="N4257" i="8"/>
  <c r="O4257" i="8"/>
  <c r="Y4257" i="8"/>
  <c r="Z4257" i="8"/>
  <c r="BD4257" i="8" s="1"/>
  <c r="AA4257" i="8"/>
  <c r="AC4257" i="8" s="1"/>
  <c r="H4258" i="8"/>
  <c r="I4258" i="8"/>
  <c r="J4258" i="8"/>
  <c r="K4258" i="8"/>
  <c r="L4258" i="8"/>
  <c r="M4258" i="8"/>
  <c r="P4258" i="8" s="1"/>
  <c r="N4258" i="8"/>
  <c r="O4258" i="8"/>
  <c r="Y4258" i="8"/>
  <c r="Z4258" i="8"/>
  <c r="BD4258" i="8" s="1"/>
  <c r="AA4258" i="8"/>
  <c r="AC4258" i="8" s="1"/>
  <c r="H4259" i="8"/>
  <c r="I4259" i="8"/>
  <c r="J4259" i="8"/>
  <c r="K4259" i="8"/>
  <c r="L4259" i="8"/>
  <c r="M4259" i="8"/>
  <c r="P4259" i="8" s="1"/>
  <c r="N4259" i="8"/>
  <c r="O4259" i="8"/>
  <c r="Y4259" i="8"/>
  <c r="Z4259" i="8"/>
  <c r="BD4259" i="8" s="1"/>
  <c r="AA4259" i="8"/>
  <c r="AC4259" i="8" s="1"/>
  <c r="H4260" i="8"/>
  <c r="I4260" i="8"/>
  <c r="J4260" i="8"/>
  <c r="K4260" i="8"/>
  <c r="L4260" i="8"/>
  <c r="M4260" i="8"/>
  <c r="P4260" i="8" s="1"/>
  <c r="N4260" i="8"/>
  <c r="O4260" i="8"/>
  <c r="Y4260" i="8"/>
  <c r="Z4260" i="8"/>
  <c r="BD4260" i="8" s="1"/>
  <c r="AA4260" i="8"/>
  <c r="AC4260" i="8" s="1"/>
  <c r="H4261" i="8"/>
  <c r="I4261" i="8"/>
  <c r="J4261" i="8"/>
  <c r="K4261" i="8"/>
  <c r="L4261" i="8"/>
  <c r="M4261" i="8"/>
  <c r="P4261" i="8" s="1"/>
  <c r="N4261" i="8"/>
  <c r="O4261" i="8"/>
  <c r="Y4261" i="8"/>
  <c r="Z4261" i="8"/>
  <c r="BD4261" i="8" s="1"/>
  <c r="AA4261" i="8"/>
  <c r="AC4261" i="8" s="1"/>
  <c r="H4262" i="8"/>
  <c r="I4262" i="8"/>
  <c r="J4262" i="8"/>
  <c r="K4262" i="8"/>
  <c r="L4262" i="8"/>
  <c r="M4262" i="8"/>
  <c r="P4262" i="8" s="1"/>
  <c r="N4262" i="8"/>
  <c r="O4262" i="8"/>
  <c r="Y4262" i="8"/>
  <c r="Z4262" i="8"/>
  <c r="BD4262" i="8" s="1"/>
  <c r="AA4262" i="8"/>
  <c r="AC4262" i="8" s="1"/>
  <c r="H4263" i="8"/>
  <c r="I4263" i="8"/>
  <c r="J4263" i="8"/>
  <c r="K4263" i="8"/>
  <c r="L4263" i="8"/>
  <c r="M4263" i="8"/>
  <c r="P4263" i="8" s="1"/>
  <c r="N4263" i="8"/>
  <c r="O4263" i="8"/>
  <c r="Y4263" i="8"/>
  <c r="Z4263" i="8"/>
  <c r="BD4263" i="8" s="1"/>
  <c r="AA4263" i="8"/>
  <c r="AC4263" i="8" s="1"/>
  <c r="H4264" i="8"/>
  <c r="I4264" i="8"/>
  <c r="J4264" i="8"/>
  <c r="K4264" i="8"/>
  <c r="L4264" i="8"/>
  <c r="M4264" i="8"/>
  <c r="P4264" i="8" s="1"/>
  <c r="N4264" i="8"/>
  <c r="O4264" i="8"/>
  <c r="Y4264" i="8"/>
  <c r="Z4264" i="8"/>
  <c r="BD4264" i="8" s="1"/>
  <c r="AA4264" i="8"/>
  <c r="AC4264" i="8" s="1"/>
  <c r="H4265" i="8"/>
  <c r="I4265" i="8"/>
  <c r="J4265" i="8"/>
  <c r="K4265" i="8"/>
  <c r="L4265" i="8"/>
  <c r="M4265" i="8"/>
  <c r="P4265" i="8" s="1"/>
  <c r="N4265" i="8"/>
  <c r="O4265" i="8"/>
  <c r="Y4265" i="8"/>
  <c r="Z4265" i="8"/>
  <c r="BD4265" i="8" s="1"/>
  <c r="AA4265" i="8"/>
  <c r="AC4265" i="8" s="1"/>
  <c r="H4266" i="8"/>
  <c r="I4266" i="8"/>
  <c r="J4266" i="8"/>
  <c r="K4266" i="8"/>
  <c r="L4266" i="8"/>
  <c r="M4266" i="8"/>
  <c r="N4266" i="8"/>
  <c r="O4266" i="8"/>
  <c r="P4266" i="8"/>
  <c r="Y4266" i="8"/>
  <c r="Z4266" i="8"/>
  <c r="BD4266" i="8" s="1"/>
  <c r="AA4266" i="8"/>
  <c r="AC4266" i="8" s="1"/>
  <c r="H4267" i="8"/>
  <c r="I4267" i="8"/>
  <c r="J4267" i="8"/>
  <c r="K4267" i="8"/>
  <c r="L4267" i="8"/>
  <c r="M4267" i="8"/>
  <c r="P4267" i="8" s="1"/>
  <c r="N4267" i="8"/>
  <c r="O4267" i="8"/>
  <c r="Y4267" i="8"/>
  <c r="Z4267" i="8"/>
  <c r="BD4267" i="8" s="1"/>
  <c r="AA4267" i="8"/>
  <c r="AC4267" i="8" s="1"/>
  <c r="H4268" i="8"/>
  <c r="I4268" i="8"/>
  <c r="J4268" i="8"/>
  <c r="K4268" i="8"/>
  <c r="L4268" i="8"/>
  <c r="M4268" i="8"/>
  <c r="P4268" i="8" s="1"/>
  <c r="N4268" i="8"/>
  <c r="O4268" i="8"/>
  <c r="Y4268" i="8"/>
  <c r="Z4268" i="8"/>
  <c r="BD4268" i="8" s="1"/>
  <c r="AA4268" i="8"/>
  <c r="AC4268" i="8" s="1"/>
  <c r="H4269" i="8"/>
  <c r="I4269" i="8"/>
  <c r="J4269" i="8"/>
  <c r="K4269" i="8"/>
  <c r="L4269" i="8"/>
  <c r="M4269" i="8"/>
  <c r="P4269" i="8" s="1"/>
  <c r="N4269" i="8"/>
  <c r="O4269" i="8"/>
  <c r="Y4269" i="8"/>
  <c r="Z4269" i="8"/>
  <c r="BD4269" i="8" s="1"/>
  <c r="AA4269" i="8"/>
  <c r="AC4269" i="8" s="1"/>
  <c r="H4270" i="8"/>
  <c r="I4270" i="8"/>
  <c r="J4270" i="8"/>
  <c r="K4270" i="8"/>
  <c r="L4270" i="8"/>
  <c r="M4270" i="8"/>
  <c r="P4270" i="8" s="1"/>
  <c r="N4270" i="8"/>
  <c r="O4270" i="8"/>
  <c r="Y4270" i="8"/>
  <c r="Z4270" i="8"/>
  <c r="BD4270" i="8" s="1"/>
  <c r="AA4270" i="8"/>
  <c r="AC4270" i="8" s="1"/>
  <c r="H4271" i="8"/>
  <c r="I4271" i="8"/>
  <c r="J4271" i="8"/>
  <c r="K4271" i="8"/>
  <c r="L4271" i="8"/>
  <c r="M4271" i="8"/>
  <c r="N4271" i="8"/>
  <c r="O4271" i="8"/>
  <c r="P4271" i="8"/>
  <c r="Y4271" i="8"/>
  <c r="Z4271" i="8"/>
  <c r="BD4271" i="8" s="1"/>
  <c r="AA4271" i="8"/>
  <c r="AC4271" i="8" s="1"/>
  <c r="H4272" i="8"/>
  <c r="I4272" i="8"/>
  <c r="J4272" i="8"/>
  <c r="K4272" i="8"/>
  <c r="L4272" i="8"/>
  <c r="M4272" i="8"/>
  <c r="P4272" i="8" s="1"/>
  <c r="N4272" i="8"/>
  <c r="O4272" i="8"/>
  <c r="Y4272" i="8"/>
  <c r="Z4272" i="8"/>
  <c r="BD4272" i="8" s="1"/>
  <c r="AA4272" i="8"/>
  <c r="AC4272" i="8" s="1"/>
  <c r="H4273" i="8"/>
  <c r="I4273" i="8"/>
  <c r="J4273" i="8"/>
  <c r="K4273" i="8"/>
  <c r="L4273" i="8"/>
  <c r="M4273" i="8"/>
  <c r="P4273" i="8" s="1"/>
  <c r="N4273" i="8"/>
  <c r="O4273" i="8"/>
  <c r="Y4273" i="8"/>
  <c r="Z4273" i="8"/>
  <c r="BD4273" i="8" s="1"/>
  <c r="AA4273" i="8"/>
  <c r="AC4273" i="8" s="1"/>
  <c r="H4274" i="8"/>
  <c r="I4274" i="8"/>
  <c r="J4274" i="8"/>
  <c r="K4274" i="8"/>
  <c r="L4274" i="8"/>
  <c r="M4274" i="8"/>
  <c r="P4274" i="8" s="1"/>
  <c r="N4274" i="8"/>
  <c r="O4274" i="8"/>
  <c r="Y4274" i="8"/>
  <c r="Z4274" i="8"/>
  <c r="BD4274" i="8" s="1"/>
  <c r="AA4274" i="8"/>
  <c r="AC4274" i="8" s="1"/>
  <c r="H4275" i="8"/>
  <c r="I4275" i="8"/>
  <c r="J4275" i="8"/>
  <c r="K4275" i="8"/>
  <c r="L4275" i="8"/>
  <c r="N4275" i="8"/>
  <c r="O4275" i="8"/>
  <c r="Y4275" i="8"/>
  <c r="Z4275" i="8"/>
  <c r="BD4275" i="8" s="1"/>
  <c r="AA4275" i="8"/>
  <c r="AC4275" i="8" s="1"/>
  <c r="H4276" i="8"/>
  <c r="I4276" i="8"/>
  <c r="J4276" i="8"/>
  <c r="K4276" i="8"/>
  <c r="L4276" i="8"/>
  <c r="M4276" i="8"/>
  <c r="P4276" i="8" s="1"/>
  <c r="N4276" i="8"/>
  <c r="O4276" i="8"/>
  <c r="Y4276" i="8"/>
  <c r="Z4276" i="8"/>
  <c r="BD4276" i="8" s="1"/>
  <c r="AA4276" i="8"/>
  <c r="AC4276" i="8" s="1"/>
  <c r="H4277" i="8"/>
  <c r="I4277" i="8"/>
  <c r="J4277" i="8"/>
  <c r="K4277" i="8"/>
  <c r="L4277" i="8"/>
  <c r="M4277" i="8"/>
  <c r="N4277" i="8"/>
  <c r="O4277" i="8"/>
  <c r="P4277" i="8"/>
  <c r="Y4277" i="8"/>
  <c r="Z4277" i="8"/>
  <c r="BD4277" i="8" s="1"/>
  <c r="AA4277" i="8"/>
  <c r="AC4277" i="8"/>
  <c r="H4278" i="8"/>
  <c r="I4278" i="8"/>
  <c r="J4278" i="8"/>
  <c r="K4278" i="8"/>
  <c r="L4278" i="8"/>
  <c r="M4278" i="8"/>
  <c r="P4278" i="8" s="1"/>
  <c r="N4278" i="8"/>
  <c r="O4278" i="8"/>
  <c r="Y4278" i="8"/>
  <c r="Z4278" i="8"/>
  <c r="BD4278" i="8" s="1"/>
  <c r="AA4278" i="8"/>
  <c r="AC4278" i="8"/>
  <c r="H4279" i="8"/>
  <c r="I4279" i="8"/>
  <c r="J4279" i="8"/>
  <c r="K4279" i="8"/>
  <c r="L4279" i="8"/>
  <c r="M4279" i="8"/>
  <c r="P4279" i="8" s="1"/>
  <c r="N4279" i="8"/>
  <c r="O4279" i="8"/>
  <c r="Y4279" i="8"/>
  <c r="Z4279" i="8"/>
  <c r="BD4279" i="8" s="1"/>
  <c r="AA4279" i="8"/>
  <c r="AC4279" i="8"/>
  <c r="H4280" i="8"/>
  <c r="I4280" i="8"/>
  <c r="J4280" i="8"/>
  <c r="K4280" i="8"/>
  <c r="L4280" i="8"/>
  <c r="M4280" i="8"/>
  <c r="P4280" i="8" s="1"/>
  <c r="N4280" i="8"/>
  <c r="O4280" i="8"/>
  <c r="Y4280" i="8"/>
  <c r="Z4280" i="8"/>
  <c r="BD4280" i="8" s="1"/>
  <c r="AA4280" i="8"/>
  <c r="AC4280" i="8"/>
  <c r="H4281" i="8"/>
  <c r="I4281" i="8"/>
  <c r="J4281" i="8"/>
  <c r="K4281" i="8"/>
  <c r="L4281" i="8"/>
  <c r="M4281" i="8"/>
  <c r="P4281" i="8" s="1"/>
  <c r="N4281" i="8"/>
  <c r="O4281" i="8"/>
  <c r="Y4281" i="8"/>
  <c r="Z4281" i="8"/>
  <c r="BD4281" i="8" s="1"/>
  <c r="AA4281" i="8"/>
  <c r="AC4281" i="8" s="1"/>
  <c r="H4282" i="8"/>
  <c r="I4282" i="8"/>
  <c r="J4282" i="8"/>
  <c r="K4282" i="8"/>
  <c r="L4282" i="8"/>
  <c r="M4282" i="8"/>
  <c r="N4282" i="8"/>
  <c r="O4282" i="8"/>
  <c r="P4282" i="8"/>
  <c r="Y4282" i="8"/>
  <c r="Z4282" i="8"/>
  <c r="BD4282" i="8" s="1"/>
  <c r="AA4282" i="8"/>
  <c r="AC4282" i="8"/>
  <c r="H4283" i="8"/>
  <c r="I4283" i="8"/>
  <c r="J4283" i="8"/>
  <c r="K4283" i="8"/>
  <c r="L4283" i="8"/>
  <c r="M4283" i="8"/>
  <c r="P4283" i="8" s="1"/>
  <c r="N4283" i="8"/>
  <c r="O4283" i="8"/>
  <c r="Y4283" i="8"/>
  <c r="Z4283" i="8"/>
  <c r="BD4283" i="8" s="1"/>
  <c r="AA4283" i="8"/>
  <c r="AC4283" i="8"/>
  <c r="H4284" i="8"/>
  <c r="I4284" i="8"/>
  <c r="J4284" i="8"/>
  <c r="K4284" i="8"/>
  <c r="L4284" i="8"/>
  <c r="M4284" i="8"/>
  <c r="P4284" i="8" s="1"/>
  <c r="N4284" i="8"/>
  <c r="O4284" i="8"/>
  <c r="Y4284" i="8"/>
  <c r="Z4284" i="8"/>
  <c r="BD4284" i="8" s="1"/>
  <c r="AA4284" i="8"/>
  <c r="AC4284" i="8"/>
  <c r="H4285" i="8"/>
  <c r="I4285" i="8"/>
  <c r="J4285" i="8"/>
  <c r="K4285" i="8"/>
  <c r="L4285" i="8"/>
  <c r="M4285" i="8"/>
  <c r="P4285" i="8" s="1"/>
  <c r="N4285" i="8"/>
  <c r="O4285" i="8"/>
  <c r="Y4285" i="8"/>
  <c r="Z4285" i="8"/>
  <c r="BD4285" i="8" s="1"/>
  <c r="AA4285" i="8"/>
  <c r="AC4285" i="8" s="1"/>
  <c r="H4286" i="8"/>
  <c r="I4286" i="8"/>
  <c r="J4286" i="8"/>
  <c r="K4286" i="8"/>
  <c r="L4286" i="8"/>
  <c r="M4286" i="8"/>
  <c r="P4286" i="8" s="1"/>
  <c r="N4286" i="8"/>
  <c r="O4286" i="8"/>
  <c r="Y4286" i="8"/>
  <c r="Z4286" i="8"/>
  <c r="BD4286" i="8" s="1"/>
  <c r="AA4286" i="8"/>
  <c r="AC4286" i="8" s="1"/>
  <c r="H4287" i="8"/>
  <c r="I4287" i="8"/>
  <c r="J4287" i="8"/>
  <c r="K4287" i="8"/>
  <c r="L4287" i="8"/>
  <c r="M4287" i="8"/>
  <c r="P4287" i="8" s="1"/>
  <c r="N4287" i="8"/>
  <c r="O4287" i="8"/>
  <c r="Y4287" i="8"/>
  <c r="Z4287" i="8"/>
  <c r="BD4287" i="8" s="1"/>
  <c r="AA4287" i="8"/>
  <c r="AC4287" i="8" s="1"/>
  <c r="H4288" i="8"/>
  <c r="I4288" i="8"/>
  <c r="J4288" i="8"/>
  <c r="K4288" i="8"/>
  <c r="L4288" i="8"/>
  <c r="M4288" i="8"/>
  <c r="P4288" i="8" s="1"/>
  <c r="N4288" i="8"/>
  <c r="O4288" i="8"/>
  <c r="Y4288" i="8"/>
  <c r="Z4288" i="8"/>
  <c r="BD4288" i="8" s="1"/>
  <c r="AA4288" i="8"/>
  <c r="AC4288" i="8" s="1"/>
  <c r="H4289" i="8"/>
  <c r="I4289" i="8"/>
  <c r="J4289" i="8"/>
  <c r="K4289" i="8"/>
  <c r="L4289" i="8"/>
  <c r="M4289" i="8"/>
  <c r="P4289" i="8" s="1"/>
  <c r="N4289" i="8"/>
  <c r="O4289" i="8"/>
  <c r="Y4289" i="8"/>
  <c r="Z4289" i="8"/>
  <c r="BD4289" i="8" s="1"/>
  <c r="AA4289" i="8"/>
  <c r="AC4289" i="8" s="1"/>
  <c r="H4290" i="8"/>
  <c r="I4290" i="8"/>
  <c r="J4290" i="8"/>
  <c r="K4290" i="8"/>
  <c r="L4290" i="8"/>
  <c r="M4290" i="8"/>
  <c r="P4290" i="8" s="1"/>
  <c r="N4290" i="8"/>
  <c r="O4290" i="8"/>
  <c r="Y4290" i="8"/>
  <c r="Z4290" i="8"/>
  <c r="BD4290" i="8" s="1"/>
  <c r="AA4290" i="8"/>
  <c r="AC4290" i="8" s="1"/>
  <c r="H4291" i="8"/>
  <c r="I4291" i="8"/>
  <c r="J4291" i="8"/>
  <c r="K4291" i="8"/>
  <c r="L4291" i="8"/>
  <c r="M4291" i="8"/>
  <c r="P4291" i="8" s="1"/>
  <c r="N4291" i="8"/>
  <c r="O4291" i="8"/>
  <c r="Y4291" i="8"/>
  <c r="Z4291" i="8"/>
  <c r="BD4291" i="8" s="1"/>
  <c r="AA4291" i="8"/>
  <c r="AC4291" i="8" s="1"/>
  <c r="H4292" i="8"/>
  <c r="I4292" i="8"/>
  <c r="J4292" i="8"/>
  <c r="K4292" i="8"/>
  <c r="L4292" i="8"/>
  <c r="M4292" i="8"/>
  <c r="P4292" i="8" s="1"/>
  <c r="N4292" i="8"/>
  <c r="O4292" i="8"/>
  <c r="Y4292" i="8"/>
  <c r="Z4292" i="8"/>
  <c r="BD4292" i="8" s="1"/>
  <c r="AA4292" i="8"/>
  <c r="AC4292" i="8" s="1"/>
  <c r="H4293" i="8"/>
  <c r="I4293" i="8"/>
  <c r="J4293" i="8"/>
  <c r="K4293" i="8"/>
  <c r="L4293" i="8"/>
  <c r="M4293" i="8"/>
  <c r="P4293" i="8" s="1"/>
  <c r="N4293" i="8"/>
  <c r="O4293" i="8"/>
  <c r="Y4293" i="8"/>
  <c r="Z4293" i="8"/>
  <c r="BD4293" i="8" s="1"/>
  <c r="AA4293" i="8"/>
  <c r="AC4293" i="8"/>
  <c r="H4294" i="8"/>
  <c r="I4294" i="8"/>
  <c r="J4294" i="8"/>
  <c r="K4294" i="8"/>
  <c r="L4294" i="8"/>
  <c r="M4294" i="8"/>
  <c r="P4294" i="8" s="1"/>
  <c r="N4294" i="8"/>
  <c r="O4294" i="8"/>
  <c r="Y4294" i="8"/>
  <c r="Z4294" i="8"/>
  <c r="BD4294" i="8" s="1"/>
  <c r="AA4294" i="8"/>
  <c r="AC4294" i="8"/>
  <c r="H4295" i="8"/>
  <c r="I4295" i="8"/>
  <c r="J4295" i="8"/>
  <c r="K4295" i="8"/>
  <c r="L4295" i="8"/>
  <c r="M4295" i="8"/>
  <c r="P4295" i="8" s="1"/>
  <c r="N4295" i="8"/>
  <c r="O4295" i="8"/>
  <c r="Y4295" i="8"/>
  <c r="Z4295" i="8"/>
  <c r="BD4295" i="8" s="1"/>
  <c r="AA4295" i="8"/>
  <c r="AC4295" i="8" s="1"/>
  <c r="H4296" i="8"/>
  <c r="I4296" i="8"/>
  <c r="J4296" i="8"/>
  <c r="K4296" i="8"/>
  <c r="L4296" i="8"/>
  <c r="M4296" i="8"/>
  <c r="P4296" i="8" s="1"/>
  <c r="N4296" i="8"/>
  <c r="O4296" i="8"/>
  <c r="Y4296" i="8"/>
  <c r="Z4296" i="8"/>
  <c r="BD4296" i="8" s="1"/>
  <c r="AA4296" i="8"/>
  <c r="AC4296" i="8" s="1"/>
  <c r="H4297" i="8"/>
  <c r="I4297" i="8"/>
  <c r="J4297" i="8"/>
  <c r="K4297" i="8"/>
  <c r="L4297" i="8"/>
  <c r="M4297" i="8"/>
  <c r="P4297" i="8" s="1"/>
  <c r="N4297" i="8"/>
  <c r="O4297" i="8"/>
  <c r="Y4297" i="8"/>
  <c r="Z4297" i="8"/>
  <c r="BD4297" i="8" s="1"/>
  <c r="AA4297" i="8"/>
  <c r="AC4297" i="8" s="1"/>
  <c r="H4298" i="8"/>
  <c r="I4298" i="8"/>
  <c r="J4298" i="8"/>
  <c r="K4298" i="8"/>
  <c r="L4298" i="8"/>
  <c r="M4298" i="8"/>
  <c r="P4298" i="8" s="1"/>
  <c r="N4298" i="8"/>
  <c r="O4298" i="8"/>
  <c r="Y4298" i="8"/>
  <c r="Z4298" i="8"/>
  <c r="BD4298" i="8" s="1"/>
  <c r="AA4298" i="8"/>
  <c r="AC4298" i="8" s="1"/>
  <c r="H4299" i="8"/>
  <c r="I4299" i="8"/>
  <c r="J4299" i="8"/>
  <c r="K4299" i="8"/>
  <c r="L4299" i="8"/>
  <c r="M4299" i="8"/>
  <c r="P4299" i="8" s="1"/>
  <c r="N4299" i="8"/>
  <c r="O4299" i="8"/>
  <c r="Y4299" i="8"/>
  <c r="Z4299" i="8"/>
  <c r="BD4299" i="8" s="1"/>
  <c r="AA4299" i="8"/>
  <c r="AC4299" i="8" s="1"/>
  <c r="H4300" i="8"/>
  <c r="I4300" i="8"/>
  <c r="J4300" i="8"/>
  <c r="K4300" i="8"/>
  <c r="L4300" i="8"/>
  <c r="M4300" i="8"/>
  <c r="P4300" i="8" s="1"/>
  <c r="N4300" i="8"/>
  <c r="O4300" i="8"/>
  <c r="Y4300" i="8"/>
  <c r="Z4300" i="8"/>
  <c r="BD4300" i="8" s="1"/>
  <c r="AA4300" i="8"/>
  <c r="AC4300" i="8" s="1"/>
  <c r="H4301" i="8"/>
  <c r="I4301" i="8"/>
  <c r="J4301" i="8"/>
  <c r="K4301" i="8"/>
  <c r="L4301" i="8"/>
  <c r="M4301" i="8"/>
  <c r="P4301" i="8" s="1"/>
  <c r="N4301" i="8"/>
  <c r="O4301" i="8"/>
  <c r="Y4301" i="8"/>
  <c r="Z4301" i="8"/>
  <c r="BD4301" i="8" s="1"/>
  <c r="AA4301" i="8"/>
  <c r="AC4301" i="8" s="1"/>
  <c r="H4302" i="8"/>
  <c r="I4302" i="8"/>
  <c r="J4302" i="8"/>
  <c r="K4302" i="8"/>
  <c r="L4302" i="8"/>
  <c r="M4302" i="8"/>
  <c r="P4302" i="8" s="1"/>
  <c r="N4302" i="8"/>
  <c r="O4302" i="8"/>
  <c r="Y4302" i="8"/>
  <c r="Z4302" i="8"/>
  <c r="BD4302" i="8" s="1"/>
  <c r="AA4302" i="8"/>
  <c r="AC4302" i="8" s="1"/>
  <c r="H4303" i="8"/>
  <c r="I4303" i="8"/>
  <c r="J4303" i="8"/>
  <c r="K4303" i="8"/>
  <c r="L4303" i="8"/>
  <c r="M4303" i="8"/>
  <c r="N4303" i="8"/>
  <c r="O4303" i="8"/>
  <c r="P4303" i="8"/>
  <c r="Y4303" i="8"/>
  <c r="Z4303" i="8"/>
  <c r="BD4303" i="8" s="1"/>
  <c r="AA4303" i="8"/>
  <c r="AC4303" i="8" s="1"/>
  <c r="H4304" i="8"/>
  <c r="I4304" i="8"/>
  <c r="J4304" i="8"/>
  <c r="K4304" i="8"/>
  <c r="L4304" i="8"/>
  <c r="M4304" i="8"/>
  <c r="P4304" i="8" s="1"/>
  <c r="N4304" i="8"/>
  <c r="O4304" i="8"/>
  <c r="Y4304" i="8"/>
  <c r="Z4304" i="8"/>
  <c r="BD4304" i="8" s="1"/>
  <c r="AA4304" i="8"/>
  <c r="AC4304" i="8" s="1"/>
  <c r="H4305" i="8"/>
  <c r="I4305" i="8"/>
  <c r="J4305" i="8"/>
  <c r="K4305" i="8"/>
  <c r="L4305" i="8"/>
  <c r="M4305" i="8"/>
  <c r="P4305" i="8" s="1"/>
  <c r="N4305" i="8"/>
  <c r="O4305" i="8"/>
  <c r="Y4305" i="8"/>
  <c r="Z4305" i="8"/>
  <c r="BD4305" i="8" s="1"/>
  <c r="AA4305" i="8"/>
  <c r="AC4305" i="8" s="1"/>
  <c r="H4306" i="8"/>
  <c r="I4306" i="8"/>
  <c r="J4306" i="8"/>
  <c r="K4306" i="8"/>
  <c r="L4306" i="8"/>
  <c r="M4306" i="8"/>
  <c r="P4306" i="8" s="1"/>
  <c r="N4306" i="8"/>
  <c r="O4306" i="8"/>
  <c r="Y4306" i="8"/>
  <c r="Z4306" i="8"/>
  <c r="BD4306" i="8" s="1"/>
  <c r="AA4306" i="8"/>
  <c r="AC4306" i="8" s="1"/>
  <c r="H4307" i="8"/>
  <c r="I4307" i="8"/>
  <c r="J4307" i="8"/>
  <c r="K4307" i="8"/>
  <c r="L4307" i="8"/>
  <c r="M4307" i="8"/>
  <c r="P4307" i="8" s="1"/>
  <c r="N4307" i="8"/>
  <c r="O4307" i="8"/>
  <c r="Y4307" i="8"/>
  <c r="Z4307" i="8"/>
  <c r="BD4307" i="8" s="1"/>
  <c r="AA4307" i="8"/>
  <c r="AC4307" i="8" s="1"/>
  <c r="H4308" i="8"/>
  <c r="I4308" i="8"/>
  <c r="J4308" i="8"/>
  <c r="K4308" i="8"/>
  <c r="L4308" i="8"/>
  <c r="M4308" i="8"/>
  <c r="P4308" i="8" s="1"/>
  <c r="N4308" i="8"/>
  <c r="O4308" i="8"/>
  <c r="Y4308" i="8"/>
  <c r="Z4308" i="8"/>
  <c r="BD4308" i="8" s="1"/>
  <c r="AA4308" i="8"/>
  <c r="AC4308" i="8" s="1"/>
  <c r="H4309" i="8"/>
  <c r="I4309" i="8"/>
  <c r="J4309" i="8"/>
  <c r="K4309" i="8"/>
  <c r="L4309" i="8"/>
  <c r="M4309" i="8"/>
  <c r="P4309" i="8" s="1"/>
  <c r="N4309" i="8"/>
  <c r="O4309" i="8"/>
  <c r="Y4309" i="8"/>
  <c r="Z4309" i="8"/>
  <c r="BD4309" i="8" s="1"/>
  <c r="AA4309" i="8"/>
  <c r="AC4309" i="8" s="1"/>
  <c r="H4310" i="8"/>
  <c r="I4310" i="8"/>
  <c r="J4310" i="8"/>
  <c r="K4310" i="8"/>
  <c r="L4310" i="8"/>
  <c r="M4310" i="8"/>
  <c r="P4310" i="8" s="1"/>
  <c r="N4310" i="8"/>
  <c r="O4310" i="8"/>
  <c r="Y4310" i="8"/>
  <c r="Z4310" i="8"/>
  <c r="BD4310" i="8" s="1"/>
  <c r="AA4310" i="8"/>
  <c r="AC4310" i="8" s="1"/>
  <c r="H4311" i="8"/>
  <c r="I4311" i="8"/>
  <c r="J4311" i="8"/>
  <c r="K4311" i="8"/>
  <c r="L4311" i="8"/>
  <c r="M4311" i="8"/>
  <c r="P4311" i="8" s="1"/>
  <c r="N4311" i="8"/>
  <c r="O4311" i="8"/>
  <c r="Y4311" i="8"/>
  <c r="Z4311" i="8"/>
  <c r="BD4311" i="8" s="1"/>
  <c r="AA4311" i="8"/>
  <c r="AC4311" i="8" s="1"/>
  <c r="H4312" i="8"/>
  <c r="I4312" i="8"/>
  <c r="J4312" i="8"/>
  <c r="K4312" i="8"/>
  <c r="L4312" i="8"/>
  <c r="M4312" i="8"/>
  <c r="P4312" i="8" s="1"/>
  <c r="N4312" i="8"/>
  <c r="O4312" i="8"/>
  <c r="Y4312" i="8"/>
  <c r="Z4312" i="8"/>
  <c r="BD4312" i="8" s="1"/>
  <c r="AA4312" i="8"/>
  <c r="AC4312" i="8" s="1"/>
  <c r="H4313" i="8"/>
  <c r="I4313" i="8"/>
  <c r="J4313" i="8"/>
  <c r="K4313" i="8"/>
  <c r="L4313" i="8"/>
  <c r="M4313" i="8"/>
  <c r="P4313" i="8" s="1"/>
  <c r="N4313" i="8"/>
  <c r="O4313" i="8"/>
  <c r="Y4313" i="8"/>
  <c r="Z4313" i="8"/>
  <c r="BD4313" i="8" s="1"/>
  <c r="AA4313" i="8"/>
  <c r="AC4313" i="8" s="1"/>
  <c r="H4314" i="8"/>
  <c r="I4314" i="8"/>
  <c r="J4314" i="8"/>
  <c r="K4314" i="8"/>
  <c r="L4314" i="8"/>
  <c r="M4314" i="8"/>
  <c r="P4314" i="8" s="1"/>
  <c r="N4314" i="8"/>
  <c r="O4314" i="8"/>
  <c r="Y4314" i="8"/>
  <c r="Z4314" i="8"/>
  <c r="BD4314" i="8" s="1"/>
  <c r="AA4314" i="8"/>
  <c r="AC4314" i="8" s="1"/>
  <c r="H4315" i="8"/>
  <c r="I4315" i="8"/>
  <c r="J4315" i="8"/>
  <c r="K4315" i="8"/>
  <c r="L4315" i="8"/>
  <c r="M4315" i="8"/>
  <c r="P4315" i="8" s="1"/>
  <c r="N4315" i="8"/>
  <c r="O4315" i="8"/>
  <c r="Y4315" i="8"/>
  <c r="Z4315" i="8"/>
  <c r="BD4315" i="8" s="1"/>
  <c r="AA4315" i="8"/>
  <c r="AC4315" i="8" s="1"/>
  <c r="H4316" i="8"/>
  <c r="I4316" i="8"/>
  <c r="J4316" i="8"/>
  <c r="K4316" i="8"/>
  <c r="L4316" i="8"/>
  <c r="M4316" i="8"/>
  <c r="P4316" i="8" s="1"/>
  <c r="N4316" i="8"/>
  <c r="O4316" i="8"/>
  <c r="Y4316" i="8"/>
  <c r="Z4316" i="8"/>
  <c r="BD4316" i="8" s="1"/>
  <c r="AA4316" i="8"/>
  <c r="AC4316" i="8" s="1"/>
  <c r="H4317" i="8"/>
  <c r="I4317" i="8"/>
  <c r="J4317" i="8"/>
  <c r="K4317" i="8"/>
  <c r="L4317" i="8"/>
  <c r="M4317" i="8"/>
  <c r="P4317" i="8" s="1"/>
  <c r="N4317" i="8"/>
  <c r="O4317" i="8"/>
  <c r="Y4317" i="8"/>
  <c r="Z4317" i="8"/>
  <c r="BD4317" i="8" s="1"/>
  <c r="AA4317" i="8"/>
  <c r="AC4317" i="8" s="1"/>
  <c r="H4318" i="8"/>
  <c r="I4318" i="8"/>
  <c r="J4318" i="8"/>
  <c r="K4318" i="8"/>
  <c r="L4318" i="8"/>
  <c r="M4318" i="8"/>
  <c r="P4318" i="8" s="1"/>
  <c r="N4318" i="8"/>
  <c r="O4318" i="8"/>
  <c r="Y4318" i="8"/>
  <c r="Z4318" i="8"/>
  <c r="BD4318" i="8" s="1"/>
  <c r="AA4318" i="8"/>
  <c r="AC4318" i="8" s="1"/>
  <c r="H4319" i="8"/>
  <c r="I4319" i="8"/>
  <c r="J4319" i="8"/>
  <c r="K4319" i="8"/>
  <c r="L4319" i="8"/>
  <c r="M4319" i="8"/>
  <c r="P4319" i="8" s="1"/>
  <c r="N4319" i="8"/>
  <c r="O4319" i="8"/>
  <c r="Y4319" i="8"/>
  <c r="Z4319" i="8"/>
  <c r="BD4319" i="8" s="1"/>
  <c r="AA4319" i="8"/>
  <c r="AC4319" i="8" s="1"/>
  <c r="H4320" i="8"/>
  <c r="I4320" i="8"/>
  <c r="J4320" i="8"/>
  <c r="K4320" i="8"/>
  <c r="L4320" i="8"/>
  <c r="M4320" i="8"/>
  <c r="P4320" i="8" s="1"/>
  <c r="N4320" i="8"/>
  <c r="O4320" i="8"/>
  <c r="Y4320" i="8"/>
  <c r="Z4320" i="8"/>
  <c r="BD4320" i="8" s="1"/>
  <c r="AA4320" i="8"/>
  <c r="AC4320" i="8" s="1"/>
  <c r="H4321" i="8"/>
  <c r="I4321" i="8"/>
  <c r="J4321" i="8"/>
  <c r="K4321" i="8"/>
  <c r="L4321" i="8"/>
  <c r="M4321" i="8"/>
  <c r="P4321" i="8" s="1"/>
  <c r="N4321" i="8"/>
  <c r="O4321" i="8"/>
  <c r="Y4321" i="8"/>
  <c r="Z4321" i="8"/>
  <c r="BD4321" i="8" s="1"/>
  <c r="AA4321" i="8"/>
  <c r="AC4321" i="8" s="1"/>
  <c r="H4322" i="8"/>
  <c r="I4322" i="8"/>
  <c r="J4322" i="8"/>
  <c r="K4322" i="8"/>
  <c r="L4322" i="8"/>
  <c r="M4322" i="8"/>
  <c r="P4322" i="8" s="1"/>
  <c r="N4322" i="8"/>
  <c r="O4322" i="8"/>
  <c r="Y4322" i="8"/>
  <c r="Z4322" i="8"/>
  <c r="BD4322" i="8" s="1"/>
  <c r="AA4322" i="8"/>
  <c r="AC4322" i="8" s="1"/>
  <c r="H4323" i="8"/>
  <c r="I4323" i="8"/>
  <c r="J4323" i="8"/>
  <c r="K4323" i="8"/>
  <c r="L4323" i="8"/>
  <c r="M4323" i="8"/>
  <c r="P4323" i="8" s="1"/>
  <c r="N4323" i="8"/>
  <c r="O4323" i="8"/>
  <c r="Y4323" i="8"/>
  <c r="Z4323" i="8"/>
  <c r="BD4323" i="8" s="1"/>
  <c r="AA4323" i="8"/>
  <c r="AC4323" i="8" s="1"/>
  <c r="H4324" i="8"/>
  <c r="I4324" i="8"/>
  <c r="J4324" i="8"/>
  <c r="K4324" i="8"/>
  <c r="L4324" i="8"/>
  <c r="M4324" i="8"/>
  <c r="P4324" i="8" s="1"/>
  <c r="N4324" i="8"/>
  <c r="O4324" i="8"/>
  <c r="Y4324" i="8"/>
  <c r="Z4324" i="8"/>
  <c r="BD4324" i="8" s="1"/>
  <c r="AA4324" i="8"/>
  <c r="AC4324" i="8" s="1"/>
  <c r="H4325" i="8"/>
  <c r="I4325" i="8"/>
  <c r="J4325" i="8"/>
  <c r="K4325" i="8"/>
  <c r="L4325" i="8"/>
  <c r="M4325" i="8"/>
  <c r="N4325" i="8"/>
  <c r="O4325" i="8"/>
  <c r="P4325" i="8"/>
  <c r="Y4325" i="8"/>
  <c r="Z4325" i="8"/>
  <c r="BD4325" i="8" s="1"/>
  <c r="AA4325" i="8"/>
  <c r="AC4325" i="8"/>
  <c r="H4326" i="8"/>
  <c r="I4326" i="8"/>
  <c r="J4326" i="8"/>
  <c r="K4326" i="8"/>
  <c r="L4326" i="8"/>
  <c r="M4326" i="8"/>
  <c r="P4326" i="8" s="1"/>
  <c r="N4326" i="8"/>
  <c r="O4326" i="8"/>
  <c r="Y4326" i="8"/>
  <c r="Z4326" i="8"/>
  <c r="BD4326" i="8" s="1"/>
  <c r="AA4326" i="8"/>
  <c r="AC4326" i="8" s="1"/>
  <c r="H4327" i="8"/>
  <c r="I4327" i="8"/>
  <c r="J4327" i="8"/>
  <c r="K4327" i="8"/>
  <c r="L4327" i="8"/>
  <c r="M4327" i="8"/>
  <c r="P4327" i="8" s="1"/>
  <c r="N4327" i="8"/>
  <c r="O4327" i="8"/>
  <c r="Y4327" i="8"/>
  <c r="Z4327" i="8"/>
  <c r="BD4327" i="8" s="1"/>
  <c r="AA4327" i="8"/>
  <c r="AC4327" i="8"/>
  <c r="H4328" i="8"/>
  <c r="I4328" i="8"/>
  <c r="J4328" i="8"/>
  <c r="K4328" i="8"/>
  <c r="L4328" i="8"/>
  <c r="M4328" i="8"/>
  <c r="P4328" i="8" s="1"/>
  <c r="N4328" i="8"/>
  <c r="O4328" i="8"/>
  <c r="Y4328" i="8"/>
  <c r="Z4328" i="8"/>
  <c r="BD4328" i="8" s="1"/>
  <c r="AA4328" i="8"/>
  <c r="AC4328" i="8" s="1"/>
  <c r="H4329" i="8"/>
  <c r="I4329" i="8"/>
  <c r="J4329" i="8"/>
  <c r="K4329" i="8"/>
  <c r="L4329" i="8"/>
  <c r="M4329" i="8"/>
  <c r="P4329" i="8" s="1"/>
  <c r="N4329" i="8"/>
  <c r="O4329" i="8"/>
  <c r="Y4329" i="8"/>
  <c r="Z4329" i="8"/>
  <c r="BD4329" i="8" s="1"/>
  <c r="AA4329" i="8"/>
  <c r="AC4329" i="8" s="1"/>
  <c r="H4330" i="8"/>
  <c r="I4330" i="8"/>
  <c r="J4330" i="8"/>
  <c r="K4330" i="8"/>
  <c r="L4330" i="8"/>
  <c r="M4330" i="8"/>
  <c r="P4330" i="8" s="1"/>
  <c r="N4330" i="8"/>
  <c r="O4330" i="8"/>
  <c r="Y4330" i="8"/>
  <c r="Z4330" i="8"/>
  <c r="BD4330" i="8" s="1"/>
  <c r="AA4330" i="8"/>
  <c r="AC4330" i="8" s="1"/>
  <c r="H4331" i="8"/>
  <c r="I4331" i="8"/>
  <c r="J4331" i="8"/>
  <c r="K4331" i="8"/>
  <c r="L4331" i="8"/>
  <c r="M4331" i="8"/>
  <c r="P4331" i="8" s="1"/>
  <c r="N4331" i="8"/>
  <c r="O4331" i="8"/>
  <c r="Y4331" i="8"/>
  <c r="Z4331" i="8"/>
  <c r="BD4331" i="8" s="1"/>
  <c r="AA4331" i="8"/>
  <c r="AC4331" i="8" s="1"/>
  <c r="H4332" i="8"/>
  <c r="I4332" i="8"/>
  <c r="J4332" i="8"/>
  <c r="K4332" i="8"/>
  <c r="L4332" i="8"/>
  <c r="M4332" i="8"/>
  <c r="P4332" i="8" s="1"/>
  <c r="N4332" i="8"/>
  <c r="O4332" i="8"/>
  <c r="Y4332" i="8"/>
  <c r="Z4332" i="8"/>
  <c r="BD4332" i="8" s="1"/>
  <c r="AA4332" i="8"/>
  <c r="AC4332" i="8" s="1"/>
  <c r="H4333" i="8"/>
  <c r="I4333" i="8"/>
  <c r="J4333" i="8"/>
  <c r="K4333" i="8"/>
  <c r="L4333" i="8"/>
  <c r="M4333" i="8"/>
  <c r="N4333" i="8"/>
  <c r="O4333" i="8"/>
  <c r="P4333" i="8"/>
  <c r="Y4333" i="8"/>
  <c r="Z4333" i="8"/>
  <c r="BD4333" i="8" s="1"/>
  <c r="AA4333" i="8"/>
  <c r="AC4333" i="8"/>
  <c r="H4334" i="8"/>
  <c r="I4334" i="8"/>
  <c r="J4334" i="8"/>
  <c r="K4334" i="8"/>
  <c r="L4334" i="8"/>
  <c r="M4334" i="8"/>
  <c r="P4334" i="8" s="1"/>
  <c r="N4334" i="8"/>
  <c r="O4334" i="8"/>
  <c r="Y4334" i="8"/>
  <c r="Z4334" i="8"/>
  <c r="BD4334" i="8" s="1"/>
  <c r="AA4334" i="8"/>
  <c r="AC4334" i="8" s="1"/>
  <c r="H4335" i="8"/>
  <c r="I4335" i="8"/>
  <c r="J4335" i="8"/>
  <c r="K4335" i="8"/>
  <c r="L4335" i="8"/>
  <c r="M4335" i="8"/>
  <c r="N4335" i="8"/>
  <c r="O4335" i="8"/>
  <c r="P4335" i="8"/>
  <c r="Y4335" i="8"/>
  <c r="Z4335" i="8"/>
  <c r="BD4335" i="8" s="1"/>
  <c r="AA4335" i="8"/>
  <c r="AC4335" i="8"/>
  <c r="H4336" i="8"/>
  <c r="I4336" i="8"/>
  <c r="J4336" i="8"/>
  <c r="K4336" i="8"/>
  <c r="L4336" i="8"/>
  <c r="M4336" i="8"/>
  <c r="P4336" i="8" s="1"/>
  <c r="N4336" i="8"/>
  <c r="O4336" i="8"/>
  <c r="Y4336" i="8"/>
  <c r="Z4336" i="8"/>
  <c r="BD4336" i="8" s="1"/>
  <c r="AA4336" i="8"/>
  <c r="AC4336" i="8"/>
  <c r="H4337" i="8"/>
  <c r="I4337" i="8"/>
  <c r="J4337" i="8"/>
  <c r="K4337" i="8"/>
  <c r="L4337" i="8"/>
  <c r="M4337" i="8"/>
  <c r="P4337" i="8" s="1"/>
  <c r="N4337" i="8"/>
  <c r="O4337" i="8"/>
  <c r="Y4337" i="8"/>
  <c r="Z4337" i="8"/>
  <c r="BD4337" i="8" s="1"/>
  <c r="AA4337" i="8"/>
  <c r="AC4337" i="8" s="1"/>
  <c r="H4338" i="8"/>
  <c r="I4338" i="8"/>
  <c r="J4338" i="8"/>
  <c r="K4338" i="8"/>
  <c r="L4338" i="8"/>
  <c r="M4338" i="8"/>
  <c r="P4338" i="8" s="1"/>
  <c r="N4338" i="8"/>
  <c r="O4338" i="8"/>
  <c r="Y4338" i="8"/>
  <c r="Z4338" i="8"/>
  <c r="BD4338" i="8" s="1"/>
  <c r="AA4338" i="8"/>
  <c r="AC4338" i="8" s="1"/>
  <c r="H4339" i="8"/>
  <c r="I4339" i="8"/>
  <c r="J4339" i="8"/>
  <c r="K4339" i="8"/>
  <c r="L4339" i="8"/>
  <c r="M4339" i="8"/>
  <c r="P4339" i="8" s="1"/>
  <c r="N4339" i="8"/>
  <c r="O4339" i="8"/>
  <c r="Y4339" i="8"/>
  <c r="Z4339" i="8"/>
  <c r="BD4339" i="8" s="1"/>
  <c r="AA4339" i="8"/>
  <c r="AC4339" i="8" s="1"/>
  <c r="H4340" i="8"/>
  <c r="I4340" i="8"/>
  <c r="J4340" i="8"/>
  <c r="K4340" i="8"/>
  <c r="L4340" i="8"/>
  <c r="M4340" i="8"/>
  <c r="P4340" i="8" s="1"/>
  <c r="N4340" i="8"/>
  <c r="O4340" i="8"/>
  <c r="Y4340" i="8"/>
  <c r="Z4340" i="8"/>
  <c r="BD4340" i="8" s="1"/>
  <c r="AA4340" i="8"/>
  <c r="AC4340" i="8" s="1"/>
  <c r="H4341" i="8"/>
  <c r="I4341" i="8"/>
  <c r="J4341" i="8"/>
  <c r="K4341" i="8"/>
  <c r="L4341" i="8"/>
  <c r="M4341" i="8"/>
  <c r="P4341" i="8" s="1"/>
  <c r="N4341" i="8"/>
  <c r="O4341" i="8"/>
  <c r="Y4341" i="8"/>
  <c r="Z4341" i="8"/>
  <c r="BD4341" i="8" s="1"/>
  <c r="AA4341" i="8"/>
  <c r="AC4341" i="8" s="1"/>
  <c r="H4342" i="8"/>
  <c r="I4342" i="8"/>
  <c r="J4342" i="8"/>
  <c r="K4342" i="8"/>
  <c r="L4342" i="8"/>
  <c r="M4342" i="8"/>
  <c r="P4342" i="8" s="1"/>
  <c r="N4342" i="8"/>
  <c r="O4342" i="8"/>
  <c r="Y4342" i="8"/>
  <c r="Z4342" i="8"/>
  <c r="BD4342" i="8" s="1"/>
  <c r="AA4342" i="8"/>
  <c r="AC4342" i="8" s="1"/>
  <c r="H4343" i="8"/>
  <c r="I4343" i="8"/>
  <c r="J4343" i="8"/>
  <c r="K4343" i="8"/>
  <c r="L4343" i="8"/>
  <c r="M4343" i="8"/>
  <c r="P4343" i="8" s="1"/>
  <c r="N4343" i="8"/>
  <c r="O4343" i="8"/>
  <c r="Y4343" i="8"/>
  <c r="Z4343" i="8"/>
  <c r="BD4343" i="8" s="1"/>
  <c r="AA4343" i="8"/>
  <c r="AC4343" i="8"/>
  <c r="H4344" i="8"/>
  <c r="I4344" i="8"/>
  <c r="J4344" i="8"/>
  <c r="K4344" i="8"/>
  <c r="L4344" i="8"/>
  <c r="M4344" i="8"/>
  <c r="P4344" i="8" s="1"/>
  <c r="N4344" i="8"/>
  <c r="O4344" i="8"/>
  <c r="Y4344" i="8"/>
  <c r="Z4344" i="8"/>
  <c r="BD4344" i="8" s="1"/>
  <c r="AA4344" i="8"/>
  <c r="AC4344" i="8"/>
  <c r="H4345" i="8"/>
  <c r="I4345" i="8"/>
  <c r="J4345" i="8"/>
  <c r="K4345" i="8"/>
  <c r="L4345" i="8"/>
  <c r="M4345" i="8"/>
  <c r="P4345" i="8" s="1"/>
  <c r="N4345" i="8"/>
  <c r="O4345" i="8"/>
  <c r="Y4345" i="8"/>
  <c r="Z4345" i="8"/>
  <c r="BD4345" i="8" s="1"/>
  <c r="AA4345" i="8"/>
  <c r="AC4345" i="8" s="1"/>
  <c r="H4346" i="8"/>
  <c r="I4346" i="8"/>
  <c r="J4346" i="8"/>
  <c r="K4346" i="8"/>
  <c r="L4346" i="8"/>
  <c r="M4346" i="8"/>
  <c r="N4346" i="8"/>
  <c r="O4346" i="8"/>
  <c r="P4346" i="8"/>
  <c r="Y4346" i="8"/>
  <c r="Z4346" i="8"/>
  <c r="BD4346" i="8" s="1"/>
  <c r="AA4346" i="8"/>
  <c r="AC4346" i="8"/>
  <c r="H4347" i="8"/>
  <c r="I4347" i="8"/>
  <c r="J4347" i="8"/>
  <c r="K4347" i="8"/>
  <c r="L4347" i="8"/>
  <c r="M4347" i="8"/>
  <c r="P4347" i="8" s="1"/>
  <c r="N4347" i="8"/>
  <c r="O4347" i="8"/>
  <c r="Y4347" i="8"/>
  <c r="Z4347" i="8"/>
  <c r="BD4347" i="8" s="1"/>
  <c r="AA4347" i="8"/>
  <c r="AC4347" i="8"/>
  <c r="H4348" i="8"/>
  <c r="I4348" i="8"/>
  <c r="J4348" i="8"/>
  <c r="K4348" i="8"/>
  <c r="L4348" i="8"/>
  <c r="M4348" i="8"/>
  <c r="P4348" i="8" s="1"/>
  <c r="N4348" i="8"/>
  <c r="O4348" i="8"/>
  <c r="Y4348" i="8"/>
  <c r="Z4348" i="8"/>
  <c r="BD4348" i="8" s="1"/>
  <c r="AA4348" i="8"/>
  <c r="AC4348" i="8"/>
  <c r="H4349" i="8"/>
  <c r="I4349" i="8"/>
  <c r="J4349" i="8"/>
  <c r="K4349" i="8"/>
  <c r="L4349" i="8"/>
  <c r="M4349" i="8"/>
  <c r="P4349" i="8" s="1"/>
  <c r="N4349" i="8"/>
  <c r="O4349" i="8"/>
  <c r="Y4349" i="8"/>
  <c r="Z4349" i="8"/>
  <c r="BD4349" i="8" s="1"/>
  <c r="AA4349" i="8"/>
  <c r="AC4349" i="8" s="1"/>
  <c r="H4350" i="8"/>
  <c r="I4350" i="8"/>
  <c r="J4350" i="8"/>
  <c r="K4350" i="8"/>
  <c r="L4350" i="8"/>
  <c r="M4350" i="8"/>
  <c r="P4350" i="8" s="1"/>
  <c r="N4350" i="8"/>
  <c r="O4350" i="8"/>
  <c r="Y4350" i="8"/>
  <c r="Z4350" i="8"/>
  <c r="BD4350" i="8" s="1"/>
  <c r="AA4350" i="8"/>
  <c r="AC4350" i="8" s="1"/>
  <c r="H4351" i="8"/>
  <c r="I4351" i="8"/>
  <c r="J4351" i="8"/>
  <c r="K4351" i="8"/>
  <c r="L4351" i="8"/>
  <c r="M4351" i="8"/>
  <c r="P4351" i="8" s="1"/>
  <c r="N4351" i="8"/>
  <c r="O4351" i="8"/>
  <c r="Y4351" i="8"/>
  <c r="Z4351" i="8"/>
  <c r="BD4351" i="8" s="1"/>
  <c r="AA4351" i="8"/>
  <c r="AC4351" i="8"/>
  <c r="H4352" i="8"/>
  <c r="I4352" i="8"/>
  <c r="J4352" i="8"/>
  <c r="K4352" i="8"/>
  <c r="L4352" i="8"/>
  <c r="M4352" i="8"/>
  <c r="P4352" i="8" s="1"/>
  <c r="N4352" i="8"/>
  <c r="O4352" i="8"/>
  <c r="Y4352" i="8"/>
  <c r="Z4352" i="8"/>
  <c r="BD4352" i="8" s="1"/>
  <c r="AA4352" i="8"/>
  <c r="AC4352" i="8" s="1"/>
  <c r="H4353" i="8"/>
  <c r="I4353" i="8"/>
  <c r="J4353" i="8"/>
  <c r="K4353" i="8"/>
  <c r="L4353" i="8"/>
  <c r="M4353" i="8"/>
  <c r="P4353" i="8" s="1"/>
  <c r="N4353" i="8"/>
  <c r="O4353" i="8"/>
  <c r="Y4353" i="8"/>
  <c r="Z4353" i="8"/>
  <c r="BD4353" i="8" s="1"/>
  <c r="AA4353" i="8"/>
  <c r="AC4353" i="8" s="1"/>
  <c r="H4354" i="8"/>
  <c r="I4354" i="8"/>
  <c r="J4354" i="8"/>
  <c r="K4354" i="8"/>
  <c r="L4354" i="8"/>
  <c r="M4354" i="8"/>
  <c r="N4354" i="8"/>
  <c r="O4354" i="8"/>
  <c r="P4354" i="8"/>
  <c r="Y4354" i="8"/>
  <c r="Z4354" i="8"/>
  <c r="BD4354" i="8" s="1"/>
  <c r="AA4354" i="8"/>
  <c r="AC4354" i="8" s="1"/>
  <c r="H4355" i="8"/>
  <c r="I4355" i="8"/>
  <c r="J4355" i="8"/>
  <c r="K4355" i="8"/>
  <c r="L4355" i="8"/>
  <c r="M4355" i="8"/>
  <c r="P4355" i="8" s="1"/>
  <c r="N4355" i="8"/>
  <c r="O4355" i="8"/>
  <c r="Y4355" i="8"/>
  <c r="Z4355" i="8"/>
  <c r="BD4355" i="8" s="1"/>
  <c r="AA4355" i="8"/>
  <c r="AC4355" i="8" s="1"/>
  <c r="H4356" i="8"/>
  <c r="I4356" i="8"/>
  <c r="J4356" i="8"/>
  <c r="K4356" i="8"/>
  <c r="L4356" i="8"/>
  <c r="M4356" i="8"/>
  <c r="P4356" i="8" s="1"/>
  <c r="N4356" i="8"/>
  <c r="O4356" i="8"/>
  <c r="Y4356" i="8"/>
  <c r="Z4356" i="8"/>
  <c r="BD4356" i="8" s="1"/>
  <c r="AA4356" i="8"/>
  <c r="AC4356" i="8" s="1"/>
  <c r="H4357" i="8"/>
  <c r="I4357" i="8"/>
  <c r="J4357" i="8"/>
  <c r="K4357" i="8"/>
  <c r="L4357" i="8"/>
  <c r="M4357" i="8"/>
  <c r="P4357" i="8" s="1"/>
  <c r="N4357" i="8"/>
  <c r="O4357" i="8"/>
  <c r="Y4357" i="8"/>
  <c r="Z4357" i="8"/>
  <c r="BD4357" i="8" s="1"/>
  <c r="AA4357" i="8"/>
  <c r="AC4357" i="8" s="1"/>
  <c r="H4358" i="8"/>
  <c r="I4358" i="8"/>
  <c r="J4358" i="8"/>
  <c r="K4358" i="8"/>
  <c r="L4358" i="8"/>
  <c r="M4358" i="8"/>
  <c r="P4358" i="8" s="1"/>
  <c r="N4358" i="8"/>
  <c r="O4358" i="8"/>
  <c r="Y4358" i="8"/>
  <c r="Z4358" i="8"/>
  <c r="BD4358" i="8" s="1"/>
  <c r="AA4358" i="8"/>
  <c r="AC4358" i="8" s="1"/>
  <c r="H4359" i="8"/>
  <c r="I4359" i="8"/>
  <c r="J4359" i="8"/>
  <c r="K4359" i="8"/>
  <c r="L4359" i="8"/>
  <c r="M4359" i="8"/>
  <c r="P4359" i="8" s="1"/>
  <c r="N4359" i="8"/>
  <c r="O4359" i="8"/>
  <c r="Y4359" i="8"/>
  <c r="Z4359" i="8"/>
  <c r="BD4359" i="8" s="1"/>
  <c r="AA4359" i="8"/>
  <c r="AC4359" i="8" s="1"/>
  <c r="H4360" i="8"/>
  <c r="I4360" i="8"/>
  <c r="J4360" i="8"/>
  <c r="K4360" i="8"/>
  <c r="L4360" i="8"/>
  <c r="M4360" i="8"/>
  <c r="P4360" i="8" s="1"/>
  <c r="N4360" i="8"/>
  <c r="O4360" i="8"/>
  <c r="Y4360" i="8"/>
  <c r="Z4360" i="8"/>
  <c r="BD4360" i="8" s="1"/>
  <c r="AA4360" i="8"/>
  <c r="AC4360" i="8" s="1"/>
  <c r="H4361" i="8"/>
  <c r="I4361" i="8"/>
  <c r="J4361" i="8"/>
  <c r="K4361" i="8"/>
  <c r="L4361" i="8"/>
  <c r="M4361" i="8"/>
  <c r="N4361" i="8"/>
  <c r="O4361" i="8"/>
  <c r="P4361" i="8"/>
  <c r="Y4361" i="8"/>
  <c r="Z4361" i="8"/>
  <c r="BD4361" i="8" s="1"/>
  <c r="AA4361" i="8"/>
  <c r="AC4361" i="8"/>
  <c r="H4362" i="8"/>
  <c r="I4362" i="8"/>
  <c r="J4362" i="8"/>
  <c r="K4362" i="8"/>
  <c r="L4362" i="8"/>
  <c r="M4362" i="8"/>
  <c r="P4362" i="8" s="1"/>
  <c r="N4362" i="8"/>
  <c r="O4362" i="8"/>
  <c r="Y4362" i="8"/>
  <c r="Z4362" i="8"/>
  <c r="BD4362" i="8" s="1"/>
  <c r="AA4362" i="8"/>
  <c r="AC4362" i="8" s="1"/>
  <c r="H4363" i="8"/>
  <c r="I4363" i="8"/>
  <c r="J4363" i="8"/>
  <c r="K4363" i="8"/>
  <c r="L4363" i="8"/>
  <c r="M4363" i="8"/>
  <c r="N4363" i="8"/>
  <c r="O4363" i="8"/>
  <c r="P4363" i="8"/>
  <c r="Y4363" i="8"/>
  <c r="Z4363" i="8"/>
  <c r="BD4363" i="8" s="1"/>
  <c r="AA4363" i="8"/>
  <c r="AC4363" i="8"/>
  <c r="H4364" i="8"/>
  <c r="I4364" i="8"/>
  <c r="J4364" i="8"/>
  <c r="K4364" i="8"/>
  <c r="L4364" i="8"/>
  <c r="M4364" i="8"/>
  <c r="P4364" i="8" s="1"/>
  <c r="N4364" i="8"/>
  <c r="O4364" i="8"/>
  <c r="Y4364" i="8"/>
  <c r="Z4364" i="8"/>
  <c r="BD4364" i="8" s="1"/>
  <c r="AA4364" i="8"/>
  <c r="AC4364" i="8"/>
  <c r="H4365" i="8"/>
  <c r="I4365" i="8"/>
  <c r="J4365" i="8"/>
  <c r="K4365" i="8"/>
  <c r="L4365" i="8"/>
  <c r="M4365" i="8"/>
  <c r="P4365" i="8" s="1"/>
  <c r="N4365" i="8"/>
  <c r="O4365" i="8"/>
  <c r="Y4365" i="8"/>
  <c r="Z4365" i="8"/>
  <c r="BD4365" i="8" s="1"/>
  <c r="AA4365" i="8"/>
  <c r="AC4365" i="8"/>
  <c r="H4366" i="8"/>
  <c r="I4366" i="8"/>
  <c r="J4366" i="8"/>
  <c r="K4366" i="8"/>
  <c r="L4366" i="8"/>
  <c r="M4366" i="8"/>
  <c r="P4366" i="8" s="1"/>
  <c r="N4366" i="8"/>
  <c r="O4366" i="8"/>
  <c r="Y4366" i="8"/>
  <c r="Z4366" i="8"/>
  <c r="BD4366" i="8" s="1"/>
  <c r="AA4366" i="8"/>
  <c r="AC4366" i="8" s="1"/>
  <c r="H4367" i="8"/>
  <c r="I4367" i="8"/>
  <c r="J4367" i="8"/>
  <c r="K4367" i="8"/>
  <c r="L4367" i="8"/>
  <c r="M4367" i="8"/>
  <c r="N4367" i="8"/>
  <c r="O4367" i="8"/>
  <c r="P4367" i="8"/>
  <c r="Y4367" i="8"/>
  <c r="Z4367" i="8"/>
  <c r="BD4367" i="8" s="1"/>
  <c r="AA4367" i="8"/>
  <c r="AC4367" i="8"/>
  <c r="H4368" i="8"/>
  <c r="I4368" i="8"/>
  <c r="J4368" i="8"/>
  <c r="K4368" i="8"/>
  <c r="L4368" i="8"/>
  <c r="M4368" i="8"/>
  <c r="P4368" i="8" s="1"/>
  <c r="N4368" i="8"/>
  <c r="O4368" i="8"/>
  <c r="Y4368" i="8"/>
  <c r="Z4368" i="8"/>
  <c r="BD4368" i="8" s="1"/>
  <c r="AA4368" i="8"/>
  <c r="AC4368" i="8"/>
  <c r="H4369" i="8"/>
  <c r="I4369" i="8"/>
  <c r="J4369" i="8"/>
  <c r="K4369" i="8"/>
  <c r="L4369" i="8"/>
  <c r="M4369" i="8"/>
  <c r="P4369" i="8" s="1"/>
  <c r="N4369" i="8"/>
  <c r="O4369" i="8"/>
  <c r="Y4369" i="8"/>
  <c r="Z4369" i="8"/>
  <c r="BD4369" i="8" s="1"/>
  <c r="AA4369" i="8"/>
  <c r="AC4369" i="8" s="1"/>
  <c r="H4370" i="8"/>
  <c r="I4370" i="8"/>
  <c r="J4370" i="8"/>
  <c r="K4370" i="8"/>
  <c r="L4370" i="8"/>
  <c r="M4370" i="8"/>
  <c r="N4370" i="8"/>
  <c r="O4370" i="8"/>
  <c r="P4370" i="8"/>
  <c r="Y4370" i="8"/>
  <c r="Z4370" i="8"/>
  <c r="BD4370" i="8" s="1"/>
  <c r="AA4370" i="8"/>
  <c r="AC4370" i="8"/>
  <c r="H4371" i="8"/>
  <c r="I4371" i="8"/>
  <c r="J4371" i="8"/>
  <c r="K4371" i="8"/>
  <c r="L4371" i="8"/>
  <c r="M4371" i="8"/>
  <c r="P4371" i="8" s="1"/>
  <c r="N4371" i="8"/>
  <c r="O4371" i="8"/>
  <c r="Y4371" i="8"/>
  <c r="Z4371" i="8"/>
  <c r="BD4371" i="8" s="1"/>
  <c r="AA4371" i="8"/>
  <c r="AC4371" i="8" s="1"/>
  <c r="H4372" i="8"/>
  <c r="I4372" i="8"/>
  <c r="J4372" i="8"/>
  <c r="K4372" i="8"/>
  <c r="L4372" i="8"/>
  <c r="M4372" i="8"/>
  <c r="P4372" i="8" s="1"/>
  <c r="N4372" i="8"/>
  <c r="O4372" i="8"/>
  <c r="Y4372" i="8"/>
  <c r="Z4372" i="8"/>
  <c r="BD4372" i="8" s="1"/>
  <c r="AA4372" i="8"/>
  <c r="AC4372" i="8" s="1"/>
  <c r="H4373" i="8"/>
  <c r="I4373" i="8"/>
  <c r="J4373" i="8"/>
  <c r="K4373" i="8"/>
  <c r="L4373" i="8"/>
  <c r="M4373" i="8"/>
  <c r="P4373" i="8" s="1"/>
  <c r="N4373" i="8"/>
  <c r="O4373" i="8"/>
  <c r="Y4373" i="8"/>
  <c r="Z4373" i="8"/>
  <c r="BD4373" i="8" s="1"/>
  <c r="AA4373" i="8"/>
  <c r="AC4373" i="8" s="1"/>
  <c r="H4374" i="8"/>
  <c r="I4374" i="8"/>
  <c r="J4374" i="8"/>
  <c r="K4374" i="8"/>
  <c r="L4374" i="8"/>
  <c r="M4374" i="8"/>
  <c r="P4374" i="8" s="1"/>
  <c r="N4374" i="8"/>
  <c r="O4374" i="8"/>
  <c r="Y4374" i="8"/>
  <c r="Z4374" i="8"/>
  <c r="BD4374" i="8" s="1"/>
  <c r="AA4374" i="8"/>
  <c r="AC4374" i="8" s="1"/>
  <c r="H4375" i="8"/>
  <c r="I4375" i="8"/>
  <c r="J4375" i="8"/>
  <c r="K4375" i="8"/>
  <c r="L4375" i="8"/>
  <c r="M4375" i="8"/>
  <c r="P4375" i="8" s="1"/>
  <c r="N4375" i="8"/>
  <c r="O4375" i="8"/>
  <c r="Y4375" i="8"/>
  <c r="Z4375" i="8"/>
  <c r="BD4375" i="8" s="1"/>
  <c r="AA4375" i="8"/>
  <c r="AC4375" i="8" s="1"/>
  <c r="H4376" i="8"/>
  <c r="I4376" i="8"/>
  <c r="J4376" i="8"/>
  <c r="K4376" i="8"/>
  <c r="L4376" i="8"/>
  <c r="M4376" i="8"/>
  <c r="P4376" i="8" s="1"/>
  <c r="N4376" i="8"/>
  <c r="O4376" i="8"/>
  <c r="Y4376" i="8"/>
  <c r="Z4376" i="8"/>
  <c r="BD4376" i="8" s="1"/>
  <c r="AA4376" i="8"/>
  <c r="AC4376" i="8" s="1"/>
  <c r="H4377" i="8"/>
  <c r="I4377" i="8"/>
  <c r="J4377" i="8"/>
  <c r="K4377" i="8"/>
  <c r="L4377" i="8"/>
  <c r="M4377" i="8"/>
  <c r="P4377" i="8" s="1"/>
  <c r="N4377" i="8"/>
  <c r="O4377" i="8"/>
  <c r="Y4377" i="8"/>
  <c r="Z4377" i="8"/>
  <c r="BD4377" i="8" s="1"/>
  <c r="AA4377" i="8"/>
  <c r="AC4377" i="8" s="1"/>
  <c r="H4378" i="8"/>
  <c r="I4378" i="8"/>
  <c r="J4378" i="8"/>
  <c r="K4378" i="8"/>
  <c r="L4378" i="8"/>
  <c r="M4378" i="8"/>
  <c r="P4378" i="8" s="1"/>
  <c r="N4378" i="8"/>
  <c r="O4378" i="8"/>
  <c r="Y4378" i="8"/>
  <c r="Z4378" i="8"/>
  <c r="BD4378" i="8" s="1"/>
  <c r="AA4378" i="8"/>
  <c r="AC4378" i="8" s="1"/>
  <c r="H4379" i="8"/>
  <c r="I4379" i="8"/>
  <c r="J4379" i="8"/>
  <c r="K4379" i="8"/>
  <c r="L4379" i="8"/>
  <c r="M4379" i="8"/>
  <c r="P4379" i="8" s="1"/>
  <c r="N4379" i="8"/>
  <c r="O4379" i="8"/>
  <c r="Y4379" i="8"/>
  <c r="Z4379" i="8"/>
  <c r="BD4379" i="8" s="1"/>
  <c r="AA4379" i="8"/>
  <c r="AC4379" i="8" s="1"/>
  <c r="H4380" i="8"/>
  <c r="I4380" i="8"/>
  <c r="J4380" i="8"/>
  <c r="K4380" i="8"/>
  <c r="L4380" i="8"/>
  <c r="M4380" i="8"/>
  <c r="P4380" i="8" s="1"/>
  <c r="N4380" i="8"/>
  <c r="O4380" i="8"/>
  <c r="Y4380" i="8"/>
  <c r="Z4380" i="8"/>
  <c r="BD4380" i="8" s="1"/>
  <c r="AA4380" i="8"/>
  <c r="AC4380" i="8" s="1"/>
  <c r="H4381" i="8"/>
  <c r="I4381" i="8"/>
  <c r="J4381" i="8"/>
  <c r="K4381" i="8"/>
  <c r="L4381" i="8"/>
  <c r="M4381" i="8"/>
  <c r="P4381" i="8" s="1"/>
  <c r="N4381" i="8"/>
  <c r="O4381" i="8"/>
  <c r="Y4381" i="8"/>
  <c r="Z4381" i="8"/>
  <c r="BD4381" i="8" s="1"/>
  <c r="AA4381" i="8"/>
  <c r="AC4381" i="8" s="1"/>
  <c r="H4382" i="8"/>
  <c r="I4382" i="8"/>
  <c r="J4382" i="8"/>
  <c r="K4382" i="8"/>
  <c r="L4382" i="8"/>
  <c r="M4382" i="8"/>
  <c r="P4382" i="8" s="1"/>
  <c r="N4382" i="8"/>
  <c r="O4382" i="8"/>
  <c r="Y4382" i="8"/>
  <c r="Z4382" i="8"/>
  <c r="BD4382" i="8" s="1"/>
  <c r="AA4382" i="8"/>
  <c r="AC4382" i="8" s="1"/>
  <c r="H4383" i="8"/>
  <c r="I4383" i="8"/>
  <c r="J4383" i="8"/>
  <c r="K4383" i="8"/>
  <c r="L4383" i="8"/>
  <c r="M4383" i="8"/>
  <c r="P4383" i="8" s="1"/>
  <c r="N4383" i="8"/>
  <c r="O4383" i="8"/>
  <c r="Y4383" i="8"/>
  <c r="Z4383" i="8"/>
  <c r="BD4383" i="8" s="1"/>
  <c r="AA4383" i="8"/>
  <c r="AC4383" i="8" s="1"/>
  <c r="H4384" i="8"/>
  <c r="I4384" i="8"/>
  <c r="J4384" i="8"/>
  <c r="K4384" i="8"/>
  <c r="L4384" i="8"/>
  <c r="M4384" i="8"/>
  <c r="P4384" i="8" s="1"/>
  <c r="N4384" i="8"/>
  <c r="O4384" i="8"/>
  <c r="Y4384" i="8"/>
  <c r="Z4384" i="8"/>
  <c r="BD4384" i="8" s="1"/>
  <c r="AA4384" i="8"/>
  <c r="AC4384" i="8" s="1"/>
  <c r="H4385" i="8"/>
  <c r="I4385" i="8"/>
  <c r="J4385" i="8"/>
  <c r="K4385" i="8"/>
  <c r="L4385" i="8"/>
  <c r="M4385" i="8"/>
  <c r="P4385" i="8" s="1"/>
  <c r="N4385" i="8"/>
  <c r="O4385" i="8"/>
  <c r="Y4385" i="8"/>
  <c r="Z4385" i="8"/>
  <c r="BD4385" i="8" s="1"/>
  <c r="AA4385" i="8"/>
  <c r="AC4385" i="8" s="1"/>
  <c r="H4386" i="8"/>
  <c r="I4386" i="8"/>
  <c r="J4386" i="8"/>
  <c r="K4386" i="8"/>
  <c r="L4386" i="8"/>
  <c r="M4386" i="8"/>
  <c r="N4386" i="8"/>
  <c r="O4386" i="8"/>
  <c r="P4386" i="8"/>
  <c r="Y4386" i="8"/>
  <c r="Z4386" i="8"/>
  <c r="BD4386" i="8" s="1"/>
  <c r="AA4386" i="8"/>
  <c r="AC4386" i="8" s="1"/>
  <c r="H4387" i="8"/>
  <c r="I4387" i="8"/>
  <c r="J4387" i="8"/>
  <c r="K4387" i="8"/>
  <c r="L4387" i="8"/>
  <c r="M4387" i="8"/>
  <c r="P4387" i="8" s="1"/>
  <c r="N4387" i="8"/>
  <c r="O4387" i="8"/>
  <c r="Y4387" i="8"/>
  <c r="Z4387" i="8"/>
  <c r="BD4387" i="8" s="1"/>
  <c r="AA4387" i="8"/>
  <c r="AC4387" i="8" s="1"/>
  <c r="H4388" i="8"/>
  <c r="I4388" i="8"/>
  <c r="J4388" i="8"/>
  <c r="K4388" i="8"/>
  <c r="L4388" i="8"/>
  <c r="M4388" i="8"/>
  <c r="P4388" i="8" s="1"/>
  <c r="N4388" i="8"/>
  <c r="O4388" i="8"/>
  <c r="Y4388" i="8"/>
  <c r="Z4388" i="8"/>
  <c r="BD4388" i="8" s="1"/>
  <c r="AA4388" i="8"/>
  <c r="AC4388" i="8" s="1"/>
  <c r="H4389" i="8"/>
  <c r="I4389" i="8"/>
  <c r="J4389" i="8"/>
  <c r="K4389" i="8"/>
  <c r="L4389" i="8"/>
  <c r="M4389" i="8"/>
  <c r="P4389" i="8" s="1"/>
  <c r="N4389" i="8"/>
  <c r="O4389" i="8"/>
  <c r="Y4389" i="8"/>
  <c r="Z4389" i="8"/>
  <c r="BD4389" i="8" s="1"/>
  <c r="AA4389" i="8"/>
  <c r="AC4389" i="8" s="1"/>
  <c r="H4390" i="8"/>
  <c r="I4390" i="8"/>
  <c r="J4390" i="8"/>
  <c r="K4390" i="8"/>
  <c r="L4390" i="8"/>
  <c r="M4390" i="8"/>
  <c r="N4390" i="8"/>
  <c r="O4390" i="8"/>
  <c r="P4390" i="8"/>
  <c r="Y4390" i="8"/>
  <c r="Z4390" i="8"/>
  <c r="BD4390" i="8" s="1"/>
  <c r="AA4390" i="8"/>
  <c r="AC4390" i="8" s="1"/>
  <c r="H4391" i="8"/>
  <c r="I4391" i="8"/>
  <c r="J4391" i="8"/>
  <c r="K4391" i="8"/>
  <c r="L4391" i="8"/>
  <c r="N4391" i="8"/>
  <c r="O4391" i="8"/>
  <c r="Y4391" i="8"/>
  <c r="Z4391" i="8"/>
  <c r="BD4391" i="8" s="1"/>
  <c r="AA4391" i="8"/>
  <c r="AC4391" i="8" s="1"/>
  <c r="H4392" i="8"/>
  <c r="I4392" i="8"/>
  <c r="J4392" i="8"/>
  <c r="K4392" i="8"/>
  <c r="L4392" i="8"/>
  <c r="M4392" i="8"/>
  <c r="P4392" i="8" s="1"/>
  <c r="N4392" i="8"/>
  <c r="O4392" i="8"/>
  <c r="Y4392" i="8"/>
  <c r="Z4392" i="8"/>
  <c r="BD4392" i="8" s="1"/>
  <c r="AA4392" i="8"/>
  <c r="AC4392" i="8"/>
  <c r="H4393" i="8"/>
  <c r="I4393" i="8"/>
  <c r="J4393" i="8"/>
  <c r="K4393" i="8"/>
  <c r="L4393" i="8"/>
  <c r="M4393" i="8"/>
  <c r="P4393" i="8" s="1"/>
  <c r="N4393" i="8"/>
  <c r="O4393" i="8"/>
  <c r="Y4393" i="8"/>
  <c r="Z4393" i="8"/>
  <c r="BD4393" i="8" s="1"/>
  <c r="AA4393" i="8"/>
  <c r="AC4393" i="8" s="1"/>
  <c r="H4394" i="8"/>
  <c r="I4394" i="8"/>
  <c r="J4394" i="8"/>
  <c r="K4394" i="8"/>
  <c r="L4394" i="8"/>
  <c r="M4394" i="8"/>
  <c r="P4394" i="8" s="1"/>
  <c r="N4394" i="8"/>
  <c r="O4394" i="8"/>
  <c r="Y4394" i="8"/>
  <c r="Z4394" i="8"/>
  <c r="BD4394" i="8" s="1"/>
  <c r="AA4394" i="8"/>
  <c r="AC4394" i="8" s="1"/>
  <c r="H4395" i="8"/>
  <c r="I4395" i="8"/>
  <c r="J4395" i="8"/>
  <c r="K4395" i="8"/>
  <c r="L4395" i="8"/>
  <c r="M4395" i="8"/>
  <c r="N4395" i="8"/>
  <c r="O4395" i="8"/>
  <c r="P4395" i="8"/>
  <c r="Y4395" i="8"/>
  <c r="Z4395" i="8"/>
  <c r="BD4395" i="8" s="1"/>
  <c r="AA4395" i="8"/>
  <c r="AC4395" i="8" s="1"/>
  <c r="H4396" i="8"/>
  <c r="I4396" i="8"/>
  <c r="J4396" i="8"/>
  <c r="K4396" i="8"/>
  <c r="L4396" i="8"/>
  <c r="M4396" i="8"/>
  <c r="P4396" i="8" s="1"/>
  <c r="N4396" i="8"/>
  <c r="O4396" i="8"/>
  <c r="Y4396" i="8"/>
  <c r="Z4396" i="8"/>
  <c r="BD4396" i="8" s="1"/>
  <c r="AA4396" i="8"/>
  <c r="AC4396" i="8" s="1"/>
  <c r="H4397" i="8"/>
  <c r="I4397" i="8"/>
  <c r="J4397" i="8"/>
  <c r="K4397" i="8"/>
  <c r="L4397" i="8"/>
  <c r="M4397" i="8"/>
  <c r="P4397" i="8" s="1"/>
  <c r="N4397" i="8"/>
  <c r="O4397" i="8"/>
  <c r="Y4397" i="8"/>
  <c r="Z4397" i="8"/>
  <c r="BD4397" i="8" s="1"/>
  <c r="AA4397" i="8"/>
  <c r="AC4397" i="8" s="1"/>
  <c r="H4398" i="8"/>
  <c r="I4398" i="8"/>
  <c r="J4398" i="8"/>
  <c r="K4398" i="8"/>
  <c r="L4398" i="8"/>
  <c r="N4398" i="8"/>
  <c r="O4398" i="8"/>
  <c r="Y4398" i="8"/>
  <c r="Z4398" i="8"/>
  <c r="BD4398" i="8" s="1"/>
  <c r="AA4398" i="8"/>
  <c r="AC4398" i="8" s="1"/>
  <c r="H4399" i="8"/>
  <c r="I4399" i="8"/>
  <c r="J4399" i="8"/>
  <c r="K4399" i="8"/>
  <c r="L4399" i="8"/>
  <c r="M4399" i="8"/>
  <c r="P4399" i="8" s="1"/>
  <c r="N4399" i="8"/>
  <c r="O4399" i="8"/>
  <c r="Y4399" i="8"/>
  <c r="Z4399" i="8"/>
  <c r="BD4399" i="8" s="1"/>
  <c r="AA4399" i="8"/>
  <c r="AC4399" i="8"/>
  <c r="H4400" i="8"/>
  <c r="I4400" i="8"/>
  <c r="J4400" i="8"/>
  <c r="K4400" i="8"/>
  <c r="L4400" i="8"/>
  <c r="M4400" i="8"/>
  <c r="P4400" i="8" s="1"/>
  <c r="N4400" i="8"/>
  <c r="O4400" i="8"/>
  <c r="Y4400" i="8"/>
  <c r="Z4400" i="8"/>
  <c r="BD4400" i="8" s="1"/>
  <c r="AA4400" i="8"/>
  <c r="AC4400" i="8" s="1"/>
  <c r="H4401" i="8"/>
  <c r="I4401" i="8"/>
  <c r="J4401" i="8"/>
  <c r="K4401" i="8"/>
  <c r="L4401" i="8"/>
  <c r="M4401" i="8"/>
  <c r="P4401" i="8" s="1"/>
  <c r="N4401" i="8"/>
  <c r="O4401" i="8"/>
  <c r="Y4401" i="8"/>
  <c r="Z4401" i="8"/>
  <c r="BD4401" i="8" s="1"/>
  <c r="AA4401" i="8"/>
  <c r="AC4401" i="8" s="1"/>
  <c r="H4402" i="8"/>
  <c r="I4402" i="8"/>
  <c r="J4402" i="8"/>
  <c r="K4402" i="8"/>
  <c r="L4402" i="8"/>
  <c r="M4402" i="8"/>
  <c r="P4402" i="8" s="1"/>
  <c r="N4402" i="8"/>
  <c r="O4402" i="8"/>
  <c r="Y4402" i="8"/>
  <c r="Z4402" i="8"/>
  <c r="BD4402" i="8" s="1"/>
  <c r="AA4402" i="8"/>
  <c r="AC4402" i="8" s="1"/>
  <c r="H4403" i="8"/>
  <c r="I4403" i="8"/>
  <c r="J4403" i="8"/>
  <c r="K4403" i="8"/>
  <c r="L4403" i="8"/>
  <c r="M4403" i="8"/>
  <c r="N4403" i="8"/>
  <c r="O4403" i="8"/>
  <c r="P4403" i="8"/>
  <c r="Y4403" i="8"/>
  <c r="Z4403" i="8"/>
  <c r="BD4403" i="8" s="1"/>
  <c r="AA4403" i="8"/>
  <c r="AC4403" i="8"/>
  <c r="H4404" i="8"/>
  <c r="I4404" i="8"/>
  <c r="J4404" i="8"/>
  <c r="K4404" i="8"/>
  <c r="L4404" i="8"/>
  <c r="M4404" i="8"/>
  <c r="P4404" i="8" s="1"/>
  <c r="N4404" i="8"/>
  <c r="O4404" i="8"/>
  <c r="Y4404" i="8"/>
  <c r="Z4404" i="8"/>
  <c r="BD4404" i="8" s="1"/>
  <c r="AA4404" i="8"/>
  <c r="AC4404" i="8"/>
  <c r="H4405" i="8"/>
  <c r="I4405" i="8"/>
  <c r="J4405" i="8"/>
  <c r="K4405" i="8"/>
  <c r="L4405" i="8"/>
  <c r="M4405" i="8"/>
  <c r="P4405" i="8" s="1"/>
  <c r="N4405" i="8"/>
  <c r="O4405" i="8"/>
  <c r="Y4405" i="8"/>
  <c r="Z4405" i="8"/>
  <c r="BD4405" i="8" s="1"/>
  <c r="AA4405" i="8"/>
  <c r="AC4405" i="8" s="1"/>
  <c r="H4406" i="8"/>
  <c r="I4406" i="8"/>
  <c r="J4406" i="8"/>
  <c r="K4406" i="8"/>
  <c r="L4406" i="8"/>
  <c r="M4406" i="8"/>
  <c r="P4406" i="8" s="1"/>
  <c r="N4406" i="8"/>
  <c r="O4406" i="8"/>
  <c r="Y4406" i="8"/>
  <c r="Z4406" i="8"/>
  <c r="BD4406" i="8" s="1"/>
  <c r="AA4406" i="8"/>
  <c r="AC4406" i="8" s="1"/>
  <c r="H4407" i="8"/>
  <c r="I4407" i="8"/>
  <c r="J4407" i="8"/>
  <c r="K4407" i="8"/>
  <c r="L4407" i="8"/>
  <c r="M4407" i="8"/>
  <c r="P4407" i="8" s="1"/>
  <c r="N4407" i="8"/>
  <c r="O4407" i="8"/>
  <c r="Y4407" i="8"/>
  <c r="Z4407" i="8"/>
  <c r="BD4407" i="8" s="1"/>
  <c r="AA4407" i="8"/>
  <c r="AC4407" i="8" s="1"/>
  <c r="H4408" i="8"/>
  <c r="I4408" i="8"/>
  <c r="J4408" i="8"/>
  <c r="K4408" i="8"/>
  <c r="L4408" i="8"/>
  <c r="M4408" i="8"/>
  <c r="P4408" i="8" s="1"/>
  <c r="N4408" i="8"/>
  <c r="O4408" i="8"/>
  <c r="Y4408" i="8"/>
  <c r="Z4408" i="8"/>
  <c r="BD4408" i="8" s="1"/>
  <c r="AA4408" i="8"/>
  <c r="AC4408" i="8" s="1"/>
  <c r="H4409" i="8"/>
  <c r="I4409" i="8"/>
  <c r="J4409" i="8"/>
  <c r="K4409" i="8"/>
  <c r="L4409" i="8"/>
  <c r="N4409" i="8"/>
  <c r="O4409" i="8"/>
  <c r="Y4409" i="8"/>
  <c r="Z4409" i="8"/>
  <c r="BD4409" i="8" s="1"/>
  <c r="AA4409" i="8"/>
  <c r="AC4409" i="8" s="1"/>
  <c r="H4410" i="8"/>
  <c r="I4410" i="8"/>
  <c r="J4410" i="8"/>
  <c r="K4410" i="8"/>
  <c r="L4410" i="8"/>
  <c r="M4410" i="8"/>
  <c r="P4410" i="8" s="1"/>
  <c r="N4410" i="8"/>
  <c r="O4410" i="8"/>
  <c r="Y4410" i="8"/>
  <c r="Z4410" i="8"/>
  <c r="BD4410" i="8" s="1"/>
  <c r="AA4410" i="8"/>
  <c r="AC4410" i="8" s="1"/>
  <c r="H4411" i="8"/>
  <c r="I4411" i="8"/>
  <c r="J4411" i="8"/>
  <c r="K4411" i="8"/>
  <c r="L4411" i="8"/>
  <c r="M4411" i="8"/>
  <c r="N4411" i="8"/>
  <c r="O4411" i="8"/>
  <c r="P4411" i="8"/>
  <c r="Y4411" i="8"/>
  <c r="Z4411" i="8"/>
  <c r="BD4411" i="8" s="1"/>
  <c r="AA4411" i="8"/>
  <c r="AC4411" i="8"/>
  <c r="H4412" i="8"/>
  <c r="I4412" i="8"/>
  <c r="J4412" i="8"/>
  <c r="K4412" i="8"/>
  <c r="L4412" i="8"/>
  <c r="M4412" i="8"/>
  <c r="P4412" i="8" s="1"/>
  <c r="N4412" i="8"/>
  <c r="O4412" i="8"/>
  <c r="Y4412" i="8"/>
  <c r="Z4412" i="8"/>
  <c r="BD4412" i="8" s="1"/>
  <c r="AA4412" i="8"/>
  <c r="AC4412" i="8"/>
  <c r="H4413" i="8"/>
  <c r="I4413" i="8"/>
  <c r="J4413" i="8"/>
  <c r="K4413" i="8"/>
  <c r="L4413" i="8"/>
  <c r="M4413" i="8"/>
  <c r="P4413" i="8" s="1"/>
  <c r="N4413" i="8"/>
  <c r="O4413" i="8"/>
  <c r="Y4413" i="8"/>
  <c r="Z4413" i="8"/>
  <c r="BD4413" i="8" s="1"/>
  <c r="AA4413" i="8"/>
  <c r="AC4413" i="8" s="1"/>
  <c r="H4414" i="8"/>
  <c r="I4414" i="8"/>
  <c r="J4414" i="8"/>
  <c r="K4414" i="8"/>
  <c r="L4414" i="8"/>
  <c r="M4414" i="8"/>
  <c r="P4414" i="8" s="1"/>
  <c r="N4414" i="8"/>
  <c r="O4414" i="8"/>
  <c r="Y4414" i="8"/>
  <c r="Z4414" i="8"/>
  <c r="BD4414" i="8" s="1"/>
  <c r="AA4414" i="8"/>
  <c r="AC4414" i="8" s="1"/>
  <c r="H4415" i="8"/>
  <c r="I4415" i="8"/>
  <c r="J4415" i="8"/>
  <c r="K4415" i="8"/>
  <c r="L4415" i="8"/>
  <c r="N4415" i="8"/>
  <c r="O4415" i="8"/>
  <c r="Y4415" i="8"/>
  <c r="Z4415" i="8"/>
  <c r="BD4415" i="8" s="1"/>
  <c r="AA4415" i="8"/>
  <c r="AC4415" i="8" s="1"/>
  <c r="H4416" i="8"/>
  <c r="I4416" i="8"/>
  <c r="J4416" i="8"/>
  <c r="K4416" i="8"/>
  <c r="L4416" i="8"/>
  <c r="M4416" i="8"/>
  <c r="P4416" i="8" s="1"/>
  <c r="N4416" i="8"/>
  <c r="O4416" i="8"/>
  <c r="Y4416" i="8"/>
  <c r="Z4416" i="8"/>
  <c r="BD4416" i="8" s="1"/>
  <c r="AA4416" i="8"/>
  <c r="AC4416" i="8" s="1"/>
  <c r="H4417" i="8"/>
  <c r="I4417" i="8"/>
  <c r="J4417" i="8"/>
  <c r="K4417" i="8"/>
  <c r="L4417" i="8"/>
  <c r="M4417" i="8"/>
  <c r="P4417" i="8" s="1"/>
  <c r="N4417" i="8"/>
  <c r="O4417" i="8"/>
  <c r="Y4417" i="8"/>
  <c r="Z4417" i="8"/>
  <c r="BD4417" i="8" s="1"/>
  <c r="AA4417" i="8"/>
  <c r="AC4417" i="8" s="1"/>
  <c r="H4418" i="8"/>
  <c r="I4418" i="8"/>
  <c r="J4418" i="8"/>
  <c r="K4418" i="8"/>
  <c r="L4418" i="8"/>
  <c r="M4418" i="8"/>
  <c r="N4418" i="8"/>
  <c r="O4418" i="8"/>
  <c r="P4418" i="8"/>
  <c r="Y4418" i="8"/>
  <c r="Z4418" i="8"/>
  <c r="BD4418" i="8" s="1"/>
  <c r="AA4418" i="8"/>
  <c r="AC4418" i="8" s="1"/>
  <c r="H4419" i="8"/>
  <c r="I4419" i="8"/>
  <c r="J4419" i="8"/>
  <c r="K4419" i="8"/>
  <c r="L4419" i="8"/>
  <c r="M4419" i="8"/>
  <c r="P4419" i="8" s="1"/>
  <c r="N4419" i="8"/>
  <c r="O4419" i="8"/>
  <c r="Y4419" i="8"/>
  <c r="Z4419" i="8"/>
  <c r="BD4419" i="8" s="1"/>
  <c r="AA4419" i="8"/>
  <c r="AC4419" i="8" s="1"/>
  <c r="H4420" i="8"/>
  <c r="I4420" i="8"/>
  <c r="J4420" i="8"/>
  <c r="K4420" i="8"/>
  <c r="L4420" i="8"/>
  <c r="M4420" i="8"/>
  <c r="P4420" i="8" s="1"/>
  <c r="N4420" i="8"/>
  <c r="O4420" i="8"/>
  <c r="Y4420" i="8"/>
  <c r="Z4420" i="8"/>
  <c r="BD4420" i="8" s="1"/>
  <c r="AA4420" i="8"/>
  <c r="AC4420" i="8" s="1"/>
  <c r="H4421" i="8"/>
  <c r="I4421" i="8"/>
  <c r="J4421" i="8"/>
  <c r="K4421" i="8"/>
  <c r="L4421" i="8"/>
  <c r="M4421" i="8"/>
  <c r="P4421" i="8" s="1"/>
  <c r="N4421" i="8"/>
  <c r="O4421" i="8"/>
  <c r="Y4421" i="8"/>
  <c r="Z4421" i="8"/>
  <c r="BD4421" i="8" s="1"/>
  <c r="AA4421" i="8"/>
  <c r="AC4421" i="8" s="1"/>
  <c r="H4422" i="8"/>
  <c r="I4422" i="8"/>
  <c r="J4422" i="8"/>
  <c r="K4422" i="8"/>
  <c r="L4422" i="8"/>
  <c r="M4422" i="8"/>
  <c r="N4422" i="8"/>
  <c r="O4422" i="8"/>
  <c r="P4422" i="8"/>
  <c r="Y4422" i="8"/>
  <c r="Z4422" i="8"/>
  <c r="BD4422" i="8" s="1"/>
  <c r="AA4422" i="8"/>
  <c r="AC4422" i="8" s="1"/>
  <c r="H4423" i="8"/>
  <c r="I4423" i="8"/>
  <c r="J4423" i="8"/>
  <c r="K4423" i="8"/>
  <c r="L4423" i="8"/>
  <c r="M4423" i="8"/>
  <c r="P4423" i="8" s="1"/>
  <c r="N4423" i="8"/>
  <c r="O4423" i="8"/>
  <c r="Y4423" i="8"/>
  <c r="Z4423" i="8"/>
  <c r="BD4423" i="8" s="1"/>
  <c r="AA4423" i="8"/>
  <c r="AC4423" i="8"/>
  <c r="H4424" i="8"/>
  <c r="I4424" i="8"/>
  <c r="J4424" i="8"/>
  <c r="K4424" i="8"/>
  <c r="L4424" i="8"/>
  <c r="M4424" i="8"/>
  <c r="P4424" i="8" s="1"/>
  <c r="N4424" i="8"/>
  <c r="O4424" i="8"/>
  <c r="Y4424" i="8"/>
  <c r="Z4424" i="8"/>
  <c r="BD4424" i="8" s="1"/>
  <c r="AA4424" i="8"/>
  <c r="AC4424" i="8" s="1"/>
  <c r="H4425" i="8"/>
  <c r="I4425" i="8"/>
  <c r="J4425" i="8"/>
  <c r="K4425" i="8"/>
  <c r="L4425" i="8"/>
  <c r="M4425" i="8"/>
  <c r="P4425" i="8" s="1"/>
  <c r="N4425" i="8"/>
  <c r="O4425" i="8"/>
  <c r="Y4425" i="8"/>
  <c r="Z4425" i="8"/>
  <c r="BD4425" i="8" s="1"/>
  <c r="AA4425" i="8"/>
  <c r="AC4425" i="8" s="1"/>
  <c r="H4426" i="8"/>
  <c r="I4426" i="8"/>
  <c r="J4426" i="8"/>
  <c r="K4426" i="8"/>
  <c r="L4426" i="8"/>
  <c r="M4426" i="8"/>
  <c r="N4426" i="8"/>
  <c r="O4426" i="8"/>
  <c r="P4426" i="8"/>
  <c r="Y4426" i="8"/>
  <c r="Z4426" i="8"/>
  <c r="BD4426" i="8" s="1"/>
  <c r="AA4426" i="8"/>
  <c r="AC4426" i="8" s="1"/>
  <c r="H4427" i="8"/>
  <c r="I4427" i="8"/>
  <c r="J4427" i="8"/>
  <c r="K4427" i="8"/>
  <c r="L4427" i="8"/>
  <c r="M4427" i="8"/>
  <c r="P4427" i="8" s="1"/>
  <c r="N4427" i="8"/>
  <c r="O4427" i="8"/>
  <c r="Y4427" i="8"/>
  <c r="Z4427" i="8"/>
  <c r="BD4427" i="8" s="1"/>
  <c r="AA4427" i="8"/>
  <c r="AC4427" i="8"/>
  <c r="H4428" i="8"/>
  <c r="I4428" i="8"/>
  <c r="J4428" i="8"/>
  <c r="K4428" i="8"/>
  <c r="L4428" i="8"/>
  <c r="M4428" i="8"/>
  <c r="P4428" i="8" s="1"/>
  <c r="N4428" i="8"/>
  <c r="O4428" i="8"/>
  <c r="Y4428" i="8"/>
  <c r="Z4428" i="8"/>
  <c r="BD4428" i="8" s="1"/>
  <c r="AA4428" i="8"/>
  <c r="AC4428" i="8" s="1"/>
  <c r="H4429" i="8"/>
  <c r="I4429" i="8"/>
  <c r="J4429" i="8"/>
  <c r="K4429" i="8"/>
  <c r="L4429" i="8"/>
  <c r="M4429" i="8"/>
  <c r="P4429" i="8" s="1"/>
  <c r="N4429" i="8"/>
  <c r="O4429" i="8"/>
  <c r="Y4429" i="8"/>
  <c r="Z4429" i="8"/>
  <c r="BD4429" i="8" s="1"/>
  <c r="AA4429" i="8"/>
  <c r="AC4429" i="8" s="1"/>
  <c r="H4430" i="8"/>
  <c r="I4430" i="8"/>
  <c r="J4430" i="8"/>
  <c r="K4430" i="8"/>
  <c r="L4430" i="8"/>
  <c r="M4430" i="8"/>
  <c r="N4430" i="8"/>
  <c r="O4430" i="8"/>
  <c r="P4430" i="8"/>
  <c r="Y4430" i="8"/>
  <c r="Z4430" i="8"/>
  <c r="BD4430" i="8" s="1"/>
  <c r="AA4430" i="8"/>
  <c r="AC4430" i="8" s="1"/>
  <c r="H4431" i="8"/>
  <c r="I4431" i="8"/>
  <c r="J4431" i="8"/>
  <c r="K4431" i="8"/>
  <c r="L4431" i="8"/>
  <c r="M4431" i="8"/>
  <c r="P4431" i="8" s="1"/>
  <c r="N4431" i="8"/>
  <c r="O4431" i="8"/>
  <c r="Y4431" i="8"/>
  <c r="Z4431" i="8"/>
  <c r="BD4431" i="8" s="1"/>
  <c r="AA4431" i="8"/>
  <c r="AC4431" i="8" s="1"/>
  <c r="H4432" i="8"/>
  <c r="I4432" i="8"/>
  <c r="J4432" i="8"/>
  <c r="K4432" i="8"/>
  <c r="L4432" i="8"/>
  <c r="M4432" i="8"/>
  <c r="P4432" i="8" s="1"/>
  <c r="N4432" i="8"/>
  <c r="O4432" i="8"/>
  <c r="Y4432" i="8"/>
  <c r="Z4432" i="8"/>
  <c r="BD4432" i="8" s="1"/>
  <c r="AA4432" i="8"/>
  <c r="AC4432" i="8" s="1"/>
  <c r="H4433" i="8"/>
  <c r="I4433" i="8"/>
  <c r="J4433" i="8"/>
  <c r="K4433" i="8"/>
  <c r="L4433" i="8"/>
  <c r="N4433" i="8"/>
  <c r="O4433" i="8"/>
  <c r="Y4433" i="8"/>
  <c r="Z4433" i="8"/>
  <c r="BD4433" i="8" s="1"/>
  <c r="AA4433" i="8"/>
  <c r="AC4433" i="8" s="1"/>
  <c r="H4434" i="8"/>
  <c r="I4434" i="8"/>
  <c r="J4434" i="8"/>
  <c r="K4434" i="8"/>
  <c r="L4434" i="8"/>
  <c r="M4434" i="8"/>
  <c r="P4434" i="8" s="1"/>
  <c r="N4434" i="8"/>
  <c r="O4434" i="8"/>
  <c r="Y4434" i="8"/>
  <c r="Z4434" i="8"/>
  <c r="BD4434" i="8" s="1"/>
  <c r="AA4434" i="8"/>
  <c r="AC4434" i="8"/>
  <c r="H4435" i="8"/>
  <c r="I4435" i="8"/>
  <c r="J4435" i="8"/>
  <c r="K4435" i="8"/>
  <c r="L4435" i="8"/>
  <c r="M4435" i="8"/>
  <c r="P4435" i="8" s="1"/>
  <c r="N4435" i="8"/>
  <c r="O4435" i="8"/>
  <c r="Y4435" i="8"/>
  <c r="Z4435" i="8"/>
  <c r="BD4435" i="8" s="1"/>
  <c r="AA4435" i="8"/>
  <c r="AC4435" i="8" s="1"/>
  <c r="H4436" i="8"/>
  <c r="I4436" i="8"/>
  <c r="J4436" i="8"/>
  <c r="K4436" i="8"/>
  <c r="L4436" i="8"/>
  <c r="M4436" i="8"/>
  <c r="N4436" i="8"/>
  <c r="O4436" i="8"/>
  <c r="P4436" i="8"/>
  <c r="Y4436" i="8"/>
  <c r="Z4436" i="8"/>
  <c r="BD4436" i="8" s="1"/>
  <c r="AA4436" i="8"/>
  <c r="AC4436" i="8"/>
  <c r="H4437" i="8"/>
  <c r="I4437" i="8"/>
  <c r="J4437" i="8"/>
  <c r="K4437" i="8"/>
  <c r="L4437" i="8"/>
  <c r="M4437" i="8"/>
  <c r="P4437" i="8" s="1"/>
  <c r="N4437" i="8"/>
  <c r="O4437" i="8"/>
  <c r="Y4437" i="8"/>
  <c r="Z4437" i="8"/>
  <c r="BD4437" i="8" s="1"/>
  <c r="AA4437" i="8"/>
  <c r="AC4437" i="8" s="1"/>
  <c r="H4438" i="8"/>
  <c r="I4438" i="8"/>
  <c r="J4438" i="8"/>
  <c r="K4438" i="8"/>
  <c r="L4438" i="8"/>
  <c r="N4438" i="8"/>
  <c r="O4438" i="8"/>
  <c r="Y4438" i="8"/>
  <c r="Z4438" i="8"/>
  <c r="BD4438" i="8" s="1"/>
  <c r="AA4438" i="8"/>
  <c r="AC4438" i="8" s="1"/>
  <c r="H4439" i="8"/>
  <c r="I4439" i="8"/>
  <c r="J4439" i="8"/>
  <c r="K4439" i="8"/>
  <c r="L4439" i="8"/>
  <c r="M4439" i="8"/>
  <c r="P4439" i="8" s="1"/>
  <c r="N4439" i="8"/>
  <c r="O4439" i="8"/>
  <c r="Y4439" i="8"/>
  <c r="Z4439" i="8"/>
  <c r="BD4439" i="8" s="1"/>
  <c r="AA4439" i="8"/>
  <c r="AC4439" i="8"/>
  <c r="H4440" i="8"/>
  <c r="I4440" i="8"/>
  <c r="J4440" i="8"/>
  <c r="K4440" i="8"/>
  <c r="L4440" i="8"/>
  <c r="M4440" i="8"/>
  <c r="P4440" i="8" s="1"/>
  <c r="N4440" i="8"/>
  <c r="O4440" i="8"/>
  <c r="Y4440" i="8"/>
  <c r="Z4440" i="8"/>
  <c r="BD4440" i="8" s="1"/>
  <c r="AA4440" i="8"/>
  <c r="AC4440" i="8" s="1"/>
  <c r="H4441" i="8"/>
  <c r="I4441" i="8"/>
  <c r="J4441" i="8"/>
  <c r="K4441" i="8"/>
  <c r="L4441" i="8"/>
  <c r="M4441" i="8"/>
  <c r="N4441" i="8"/>
  <c r="O4441" i="8"/>
  <c r="P4441" i="8"/>
  <c r="Y4441" i="8"/>
  <c r="Z4441" i="8"/>
  <c r="BD4441" i="8" s="1"/>
  <c r="AA4441" i="8"/>
  <c r="AC4441" i="8"/>
  <c r="H4442" i="8"/>
  <c r="I4442" i="8"/>
  <c r="J4442" i="8"/>
  <c r="K4442" i="8"/>
  <c r="L4442" i="8"/>
  <c r="M4442" i="8"/>
  <c r="P4442" i="8" s="1"/>
  <c r="N4442" i="8"/>
  <c r="O4442" i="8"/>
  <c r="Y4442" i="8"/>
  <c r="Z4442" i="8"/>
  <c r="BD4442" i="8" s="1"/>
  <c r="AA4442" i="8"/>
  <c r="AC4442" i="8" s="1"/>
  <c r="H4443" i="8"/>
  <c r="I4443" i="8"/>
  <c r="J4443" i="8"/>
  <c r="K4443" i="8"/>
  <c r="L4443" i="8"/>
  <c r="M4443" i="8"/>
  <c r="P4443" i="8" s="1"/>
  <c r="N4443" i="8"/>
  <c r="O4443" i="8"/>
  <c r="Y4443" i="8"/>
  <c r="Z4443" i="8"/>
  <c r="BD4443" i="8" s="1"/>
  <c r="AA4443" i="8"/>
  <c r="AC4443" i="8" s="1"/>
  <c r="H4444" i="8"/>
  <c r="I4444" i="8"/>
  <c r="J4444" i="8"/>
  <c r="K4444" i="8"/>
  <c r="L4444" i="8"/>
  <c r="M4444" i="8"/>
  <c r="P4444" i="8" s="1"/>
  <c r="N4444" i="8"/>
  <c r="O4444" i="8"/>
  <c r="Y4444" i="8"/>
  <c r="Z4444" i="8"/>
  <c r="BD4444" i="8" s="1"/>
  <c r="AA4444" i="8"/>
  <c r="AC4444" i="8" s="1"/>
  <c r="H4445" i="8"/>
  <c r="I4445" i="8"/>
  <c r="J4445" i="8"/>
  <c r="K4445" i="8"/>
  <c r="L4445" i="8"/>
  <c r="M4445" i="8"/>
  <c r="N4445" i="8"/>
  <c r="O4445" i="8"/>
  <c r="P4445" i="8"/>
  <c r="Y4445" i="8"/>
  <c r="Z4445" i="8"/>
  <c r="BD4445" i="8" s="1"/>
  <c r="AA4445" i="8"/>
  <c r="AC4445" i="8"/>
  <c r="H4446" i="8"/>
  <c r="I4446" i="8"/>
  <c r="J4446" i="8"/>
  <c r="K4446" i="8"/>
  <c r="L4446" i="8"/>
  <c r="M4446" i="8"/>
  <c r="P4446" i="8" s="1"/>
  <c r="N4446" i="8"/>
  <c r="O4446" i="8"/>
  <c r="Y4446" i="8"/>
  <c r="Z4446" i="8"/>
  <c r="BD4446" i="8" s="1"/>
  <c r="AA4446" i="8"/>
  <c r="AC4446" i="8" s="1"/>
  <c r="H4447" i="8"/>
  <c r="I4447" i="8"/>
  <c r="J4447" i="8"/>
  <c r="K4447" i="8"/>
  <c r="L4447" i="8"/>
  <c r="M4447" i="8"/>
  <c r="P4447" i="8" s="1"/>
  <c r="N4447" i="8"/>
  <c r="O4447" i="8"/>
  <c r="Y4447" i="8"/>
  <c r="Z4447" i="8"/>
  <c r="BD4447" i="8" s="1"/>
  <c r="AA4447" i="8"/>
  <c r="AC4447" i="8"/>
  <c r="H4448" i="8"/>
  <c r="I4448" i="8"/>
  <c r="J4448" i="8"/>
  <c r="K4448" i="8"/>
  <c r="L4448" i="8"/>
  <c r="M4448" i="8"/>
  <c r="P4448" i="8" s="1"/>
  <c r="N4448" i="8"/>
  <c r="O4448" i="8"/>
  <c r="Y4448" i="8"/>
  <c r="Z4448" i="8"/>
  <c r="BD4448" i="8" s="1"/>
  <c r="AA4448" i="8"/>
  <c r="AC4448" i="8" s="1"/>
  <c r="H4449" i="8"/>
  <c r="I4449" i="8"/>
  <c r="J4449" i="8"/>
  <c r="K4449" i="8"/>
  <c r="L4449" i="8"/>
  <c r="M4449" i="8"/>
  <c r="N4449" i="8"/>
  <c r="O4449" i="8"/>
  <c r="P4449" i="8"/>
  <c r="Y4449" i="8"/>
  <c r="Z4449" i="8"/>
  <c r="BD4449" i="8" s="1"/>
  <c r="AA4449" i="8"/>
  <c r="AC4449" i="8"/>
  <c r="H4450" i="8"/>
  <c r="I4450" i="8"/>
  <c r="J4450" i="8"/>
  <c r="K4450" i="8"/>
  <c r="L4450" i="8"/>
  <c r="M4450" i="8"/>
  <c r="P4450" i="8" s="1"/>
  <c r="N4450" i="8"/>
  <c r="O4450" i="8"/>
  <c r="Y4450" i="8"/>
  <c r="Z4450" i="8"/>
  <c r="BD4450" i="8" s="1"/>
  <c r="AA4450" i="8"/>
  <c r="AC4450" i="8" s="1"/>
  <c r="H4451" i="8"/>
  <c r="I4451" i="8"/>
  <c r="J4451" i="8"/>
  <c r="K4451" i="8"/>
  <c r="L4451" i="8"/>
  <c r="M4451" i="8"/>
  <c r="P4451" i="8" s="1"/>
  <c r="N4451" i="8"/>
  <c r="O4451" i="8"/>
  <c r="Y4451" i="8"/>
  <c r="Z4451" i="8"/>
  <c r="BD4451" i="8" s="1"/>
  <c r="AA4451" i="8"/>
  <c r="AC4451" i="8" s="1"/>
  <c r="H4452" i="8"/>
  <c r="I4452" i="8"/>
  <c r="J4452" i="8"/>
  <c r="K4452" i="8"/>
  <c r="L4452" i="8"/>
  <c r="M4452" i="8"/>
  <c r="P4452" i="8" s="1"/>
  <c r="N4452" i="8"/>
  <c r="O4452" i="8"/>
  <c r="Y4452" i="8"/>
  <c r="Z4452" i="8"/>
  <c r="BD4452" i="8" s="1"/>
  <c r="AA4452" i="8"/>
  <c r="AC4452" i="8" s="1"/>
  <c r="H4453" i="8"/>
  <c r="I4453" i="8"/>
  <c r="J4453" i="8"/>
  <c r="K4453" i="8"/>
  <c r="L4453" i="8"/>
  <c r="M4453" i="8"/>
  <c r="P4453" i="8" s="1"/>
  <c r="N4453" i="8"/>
  <c r="O4453" i="8"/>
  <c r="Y4453" i="8"/>
  <c r="Z4453" i="8"/>
  <c r="BD4453" i="8" s="1"/>
  <c r="AA4453" i="8"/>
  <c r="AC4453" i="8" s="1"/>
  <c r="H4454" i="8"/>
  <c r="I4454" i="8"/>
  <c r="J4454" i="8"/>
  <c r="K4454" i="8"/>
  <c r="L4454" i="8"/>
  <c r="M4454" i="8"/>
  <c r="N4454" i="8"/>
  <c r="O4454" i="8"/>
  <c r="P4454" i="8"/>
  <c r="Y4454" i="8"/>
  <c r="Z4454" i="8"/>
  <c r="BD4454" i="8" s="1"/>
  <c r="AA4454" i="8"/>
  <c r="AC4454" i="8" s="1"/>
  <c r="H4455" i="8"/>
  <c r="I4455" i="8"/>
  <c r="J4455" i="8"/>
  <c r="K4455" i="8"/>
  <c r="L4455" i="8"/>
  <c r="M4455" i="8"/>
  <c r="P4455" i="8" s="1"/>
  <c r="N4455" i="8"/>
  <c r="O4455" i="8"/>
  <c r="Y4455" i="8"/>
  <c r="Z4455" i="8"/>
  <c r="BD4455" i="8" s="1"/>
  <c r="AA4455" i="8"/>
  <c r="AC4455" i="8"/>
  <c r="H4456" i="8"/>
  <c r="I4456" i="8"/>
  <c r="J4456" i="8"/>
  <c r="K4456" i="8"/>
  <c r="L4456" i="8"/>
  <c r="M4456" i="8"/>
  <c r="P4456" i="8" s="1"/>
  <c r="N4456" i="8"/>
  <c r="O4456" i="8"/>
  <c r="Y4456" i="8"/>
  <c r="Z4456" i="8"/>
  <c r="BD4456" i="8" s="1"/>
  <c r="AA4456" i="8"/>
  <c r="AC4456" i="8" s="1"/>
  <c r="H4457" i="8"/>
  <c r="I4457" i="8"/>
  <c r="J4457" i="8"/>
  <c r="K4457" i="8"/>
  <c r="L4457" i="8"/>
  <c r="M4457" i="8"/>
  <c r="P4457" i="8" s="1"/>
  <c r="N4457" i="8"/>
  <c r="O4457" i="8"/>
  <c r="Y4457" i="8"/>
  <c r="Z4457" i="8"/>
  <c r="BD4457" i="8" s="1"/>
  <c r="AA4457" i="8"/>
  <c r="AC4457" i="8" s="1"/>
  <c r="H4458" i="8"/>
  <c r="I4458" i="8"/>
  <c r="J4458" i="8"/>
  <c r="K4458" i="8"/>
  <c r="L4458" i="8"/>
  <c r="M4458" i="8"/>
  <c r="P4458" i="8" s="1"/>
  <c r="N4458" i="8"/>
  <c r="O4458" i="8"/>
  <c r="Y4458" i="8"/>
  <c r="Z4458" i="8"/>
  <c r="BD4458" i="8" s="1"/>
  <c r="AA4458" i="8"/>
  <c r="AC4458" i="8"/>
  <c r="H4459" i="8"/>
  <c r="I4459" i="8"/>
  <c r="J4459" i="8"/>
  <c r="K4459" i="8"/>
  <c r="L4459" i="8"/>
  <c r="M4459" i="8"/>
  <c r="P4459" i="8" s="1"/>
  <c r="N4459" i="8"/>
  <c r="O4459" i="8"/>
  <c r="Y4459" i="8"/>
  <c r="Z4459" i="8"/>
  <c r="BD4459" i="8" s="1"/>
  <c r="AA4459" i="8"/>
  <c r="AC4459" i="8" s="1"/>
  <c r="H4460" i="8"/>
  <c r="I4460" i="8"/>
  <c r="J4460" i="8"/>
  <c r="K4460" i="8"/>
  <c r="L4460" i="8"/>
  <c r="M4460" i="8"/>
  <c r="P4460" i="8" s="1"/>
  <c r="N4460" i="8"/>
  <c r="O4460" i="8"/>
  <c r="Y4460" i="8"/>
  <c r="Z4460" i="8"/>
  <c r="BD4460" i="8" s="1"/>
  <c r="AA4460" i="8"/>
  <c r="AC4460" i="8" s="1"/>
  <c r="H4461" i="8"/>
  <c r="I4461" i="8"/>
  <c r="J4461" i="8"/>
  <c r="K4461" i="8"/>
  <c r="L4461" i="8"/>
  <c r="M4461" i="8"/>
  <c r="P4461" i="8" s="1"/>
  <c r="N4461" i="8"/>
  <c r="O4461" i="8"/>
  <c r="Y4461" i="8"/>
  <c r="Z4461" i="8"/>
  <c r="BD4461" i="8" s="1"/>
  <c r="AA4461" i="8"/>
  <c r="AC4461" i="8"/>
  <c r="H4462" i="8"/>
  <c r="I4462" i="8"/>
  <c r="J4462" i="8"/>
  <c r="K4462" i="8"/>
  <c r="L4462" i="8"/>
  <c r="M4462" i="8"/>
  <c r="P4462" i="8" s="1"/>
  <c r="N4462" i="8"/>
  <c r="O4462" i="8"/>
  <c r="Y4462" i="8"/>
  <c r="Z4462" i="8"/>
  <c r="BD4462" i="8" s="1"/>
  <c r="AA4462" i="8"/>
  <c r="AC4462" i="8" s="1"/>
  <c r="H4463" i="8"/>
  <c r="I4463" i="8"/>
  <c r="J4463" i="8"/>
  <c r="K4463" i="8"/>
  <c r="L4463" i="8"/>
  <c r="M4463" i="8"/>
  <c r="P4463" i="8" s="1"/>
  <c r="N4463" i="8"/>
  <c r="O4463" i="8"/>
  <c r="Y4463" i="8"/>
  <c r="Z4463" i="8"/>
  <c r="BD4463" i="8" s="1"/>
  <c r="AA4463" i="8"/>
  <c r="AC4463" i="8"/>
  <c r="H4464" i="8"/>
  <c r="I4464" i="8"/>
  <c r="J4464" i="8"/>
  <c r="K4464" i="8"/>
  <c r="L4464" i="8"/>
  <c r="M4464" i="8"/>
  <c r="P4464" i="8" s="1"/>
  <c r="N4464" i="8"/>
  <c r="O4464" i="8"/>
  <c r="Y4464" i="8"/>
  <c r="Z4464" i="8"/>
  <c r="BD4464" i="8" s="1"/>
  <c r="AA4464" i="8"/>
  <c r="AC4464" i="8" s="1"/>
  <c r="H4465" i="8"/>
  <c r="I4465" i="8"/>
  <c r="J4465" i="8"/>
  <c r="K4465" i="8"/>
  <c r="L4465" i="8"/>
  <c r="M4465" i="8"/>
  <c r="P4465" i="8" s="1"/>
  <c r="N4465" i="8"/>
  <c r="O4465" i="8"/>
  <c r="Y4465" i="8"/>
  <c r="Z4465" i="8"/>
  <c r="BD4465" i="8" s="1"/>
  <c r="AA4465" i="8"/>
  <c r="AC4465" i="8"/>
  <c r="H4466" i="8"/>
  <c r="I4466" i="8"/>
  <c r="J4466" i="8"/>
  <c r="K4466" i="8"/>
  <c r="L4466" i="8"/>
  <c r="M4466" i="8"/>
  <c r="P4466" i="8" s="1"/>
  <c r="N4466" i="8"/>
  <c r="O4466" i="8"/>
  <c r="Y4466" i="8"/>
  <c r="Z4466" i="8"/>
  <c r="BD4466" i="8" s="1"/>
  <c r="AA4466" i="8"/>
  <c r="AC4466" i="8" s="1"/>
  <c r="H4467" i="8"/>
  <c r="I4467" i="8"/>
  <c r="J4467" i="8"/>
  <c r="K4467" i="8"/>
  <c r="L4467" i="8"/>
  <c r="M4467" i="8"/>
  <c r="P4467" i="8" s="1"/>
  <c r="N4467" i="8"/>
  <c r="O4467" i="8"/>
  <c r="Y4467" i="8"/>
  <c r="Z4467" i="8"/>
  <c r="BD4467" i="8" s="1"/>
  <c r="AA4467" i="8"/>
  <c r="AC4467" i="8"/>
  <c r="H4468" i="8"/>
  <c r="I4468" i="8"/>
  <c r="J4468" i="8"/>
  <c r="K4468" i="8"/>
  <c r="L4468" i="8"/>
  <c r="M4468" i="8"/>
  <c r="P4468" i="8" s="1"/>
  <c r="N4468" i="8"/>
  <c r="O4468" i="8"/>
  <c r="Y4468" i="8"/>
  <c r="Z4468" i="8"/>
  <c r="BD4468" i="8" s="1"/>
  <c r="AA4468" i="8"/>
  <c r="AC4468" i="8" s="1"/>
  <c r="H4469" i="8"/>
  <c r="I4469" i="8"/>
  <c r="J4469" i="8"/>
  <c r="K4469" i="8"/>
  <c r="L4469" i="8"/>
  <c r="M4469" i="8"/>
  <c r="P4469" i="8" s="1"/>
  <c r="N4469" i="8"/>
  <c r="O4469" i="8"/>
  <c r="Y4469" i="8"/>
  <c r="Z4469" i="8"/>
  <c r="BD4469" i="8" s="1"/>
  <c r="AA4469" i="8"/>
  <c r="AC4469" i="8" s="1"/>
  <c r="H4470" i="8"/>
  <c r="I4470" i="8"/>
  <c r="J4470" i="8"/>
  <c r="K4470" i="8"/>
  <c r="L4470" i="8"/>
  <c r="M4470" i="8"/>
  <c r="N4470" i="8"/>
  <c r="O4470" i="8"/>
  <c r="P4470" i="8"/>
  <c r="Y4470" i="8"/>
  <c r="Z4470" i="8"/>
  <c r="BD4470" i="8" s="1"/>
  <c r="AA4470" i="8"/>
  <c r="AC4470" i="8" s="1"/>
  <c r="H4471" i="8"/>
  <c r="I4471" i="8"/>
  <c r="J4471" i="8"/>
  <c r="K4471" i="8"/>
  <c r="L4471" i="8"/>
  <c r="M4471" i="8"/>
  <c r="P4471" i="8" s="1"/>
  <c r="N4471" i="8"/>
  <c r="O4471" i="8"/>
  <c r="Y4471" i="8"/>
  <c r="Z4471" i="8"/>
  <c r="BD4471" i="8" s="1"/>
  <c r="AA4471" i="8"/>
  <c r="AC4471" i="8"/>
  <c r="H4472" i="8"/>
  <c r="I4472" i="8"/>
  <c r="J4472" i="8"/>
  <c r="K4472" i="8"/>
  <c r="L4472" i="8"/>
  <c r="M4472" i="8"/>
  <c r="P4472" i="8" s="1"/>
  <c r="N4472" i="8"/>
  <c r="O4472" i="8"/>
  <c r="Y4472" i="8"/>
  <c r="Z4472" i="8"/>
  <c r="BD4472" i="8" s="1"/>
  <c r="AA4472" i="8"/>
  <c r="AC4472" i="8" s="1"/>
  <c r="H4473" i="8"/>
  <c r="I4473" i="8"/>
  <c r="J4473" i="8"/>
  <c r="K4473" i="8"/>
  <c r="L4473" i="8"/>
  <c r="M4473" i="8"/>
  <c r="P4473" i="8" s="1"/>
  <c r="N4473" i="8"/>
  <c r="O4473" i="8"/>
  <c r="Y4473" i="8"/>
  <c r="Z4473" i="8"/>
  <c r="BD4473" i="8" s="1"/>
  <c r="AA4473" i="8"/>
  <c r="AC4473" i="8"/>
  <c r="H4474" i="8"/>
  <c r="I4474" i="8"/>
  <c r="J4474" i="8"/>
  <c r="K4474" i="8"/>
  <c r="L4474" i="8"/>
  <c r="M4474" i="8"/>
  <c r="P4474" i="8" s="1"/>
  <c r="N4474" i="8"/>
  <c r="O4474" i="8"/>
  <c r="Y4474" i="8"/>
  <c r="Z4474" i="8"/>
  <c r="BD4474" i="8" s="1"/>
  <c r="AA4474" i="8"/>
  <c r="AC4474" i="8" s="1"/>
  <c r="H4475" i="8"/>
  <c r="I4475" i="8"/>
  <c r="J4475" i="8"/>
  <c r="K4475" i="8"/>
  <c r="L4475" i="8"/>
  <c r="M4475" i="8"/>
  <c r="P4475" i="8" s="1"/>
  <c r="N4475" i="8"/>
  <c r="O4475" i="8"/>
  <c r="Y4475" i="8"/>
  <c r="Z4475" i="8"/>
  <c r="BD4475" i="8" s="1"/>
  <c r="AA4475" i="8"/>
  <c r="AC4475" i="8" s="1"/>
  <c r="H4476" i="8"/>
  <c r="I4476" i="8"/>
  <c r="J4476" i="8"/>
  <c r="K4476" i="8"/>
  <c r="L4476" i="8"/>
  <c r="M4476" i="8"/>
  <c r="P4476" i="8" s="1"/>
  <c r="N4476" i="8"/>
  <c r="O4476" i="8"/>
  <c r="Y4476" i="8"/>
  <c r="Z4476" i="8"/>
  <c r="BD4476" i="8" s="1"/>
  <c r="AA4476" i="8"/>
  <c r="AC4476" i="8" s="1"/>
  <c r="H4477" i="8"/>
  <c r="I4477" i="8"/>
  <c r="J4477" i="8"/>
  <c r="K4477" i="8"/>
  <c r="L4477" i="8"/>
  <c r="M4477" i="8"/>
  <c r="N4477" i="8"/>
  <c r="O4477" i="8"/>
  <c r="P4477" i="8"/>
  <c r="Y4477" i="8"/>
  <c r="Z4477" i="8"/>
  <c r="BD4477" i="8" s="1"/>
  <c r="AA4477" i="8"/>
  <c r="AC4477" i="8"/>
  <c r="H4478" i="8"/>
  <c r="I4478" i="8"/>
  <c r="J4478" i="8"/>
  <c r="K4478" i="8"/>
  <c r="L4478" i="8"/>
  <c r="M4478" i="8"/>
  <c r="P4478" i="8" s="1"/>
  <c r="N4478" i="8"/>
  <c r="O4478" i="8"/>
  <c r="Y4478" i="8"/>
  <c r="Z4478" i="8"/>
  <c r="BD4478" i="8" s="1"/>
  <c r="AA4478" i="8"/>
  <c r="AC4478" i="8"/>
  <c r="H4479" i="8"/>
  <c r="I4479" i="8"/>
  <c r="J4479" i="8"/>
  <c r="K4479" i="8"/>
  <c r="L4479" i="8"/>
  <c r="M4479" i="8"/>
  <c r="P4479" i="8" s="1"/>
  <c r="N4479" i="8"/>
  <c r="O4479" i="8"/>
  <c r="Y4479" i="8"/>
  <c r="Z4479" i="8"/>
  <c r="BD4479" i="8" s="1"/>
  <c r="AA4479" i="8"/>
  <c r="AC4479" i="8"/>
  <c r="H4480" i="8"/>
  <c r="I4480" i="8"/>
  <c r="J4480" i="8"/>
  <c r="K4480" i="8"/>
  <c r="L4480" i="8"/>
  <c r="M4480" i="8"/>
  <c r="P4480" i="8" s="1"/>
  <c r="N4480" i="8"/>
  <c r="O4480" i="8"/>
  <c r="Y4480" i="8"/>
  <c r="Z4480" i="8"/>
  <c r="BD4480" i="8" s="1"/>
  <c r="AA4480" i="8"/>
  <c r="AC4480" i="8" s="1"/>
  <c r="H4481" i="8"/>
  <c r="I4481" i="8"/>
  <c r="J4481" i="8"/>
  <c r="K4481" i="8"/>
  <c r="L4481" i="8"/>
  <c r="M4481" i="8"/>
  <c r="N4481" i="8"/>
  <c r="O4481" i="8"/>
  <c r="P4481" i="8"/>
  <c r="Y4481" i="8"/>
  <c r="Z4481" i="8"/>
  <c r="BD4481" i="8" s="1"/>
  <c r="AA4481" i="8"/>
  <c r="AC4481" i="8"/>
  <c r="H4482" i="8"/>
  <c r="I4482" i="8"/>
  <c r="J4482" i="8"/>
  <c r="K4482" i="8"/>
  <c r="L4482" i="8"/>
  <c r="M4482" i="8"/>
  <c r="P4482" i="8" s="1"/>
  <c r="N4482" i="8"/>
  <c r="O4482" i="8"/>
  <c r="Y4482" i="8"/>
  <c r="Z4482" i="8"/>
  <c r="BD4482" i="8" s="1"/>
  <c r="AA4482" i="8"/>
  <c r="AC4482" i="8" s="1"/>
  <c r="H4483" i="8"/>
  <c r="I4483" i="8"/>
  <c r="J4483" i="8"/>
  <c r="K4483" i="8"/>
  <c r="L4483" i="8"/>
  <c r="M4483" i="8"/>
  <c r="P4483" i="8" s="1"/>
  <c r="N4483" i="8"/>
  <c r="O4483" i="8"/>
  <c r="Y4483" i="8"/>
  <c r="Z4483" i="8"/>
  <c r="BD4483" i="8" s="1"/>
  <c r="AA4483" i="8"/>
  <c r="AC4483" i="8" s="1"/>
  <c r="H4484" i="8"/>
  <c r="I4484" i="8"/>
  <c r="J4484" i="8"/>
  <c r="K4484" i="8"/>
  <c r="L4484" i="8"/>
  <c r="M4484" i="8"/>
  <c r="P4484" i="8" s="1"/>
  <c r="N4484" i="8"/>
  <c r="O4484" i="8"/>
  <c r="Y4484" i="8"/>
  <c r="Z4484" i="8"/>
  <c r="BD4484" i="8" s="1"/>
  <c r="AA4484" i="8"/>
  <c r="AC4484" i="8" s="1"/>
  <c r="H4485" i="8"/>
  <c r="I4485" i="8"/>
  <c r="J4485" i="8"/>
  <c r="K4485" i="8"/>
  <c r="L4485" i="8"/>
  <c r="M4485" i="8"/>
  <c r="N4485" i="8"/>
  <c r="O4485" i="8"/>
  <c r="P4485" i="8"/>
  <c r="Y4485" i="8"/>
  <c r="Z4485" i="8"/>
  <c r="BD4485" i="8" s="1"/>
  <c r="AA4485" i="8"/>
  <c r="AC4485" i="8" s="1"/>
  <c r="H4486" i="8"/>
  <c r="I4486" i="8"/>
  <c r="J4486" i="8"/>
  <c r="K4486" i="8"/>
  <c r="L4486" i="8"/>
  <c r="M4486" i="8"/>
  <c r="P4486" i="8" s="1"/>
  <c r="N4486" i="8"/>
  <c r="O4486" i="8"/>
  <c r="Y4486" i="8"/>
  <c r="Z4486" i="8"/>
  <c r="BD4486" i="8" s="1"/>
  <c r="AA4486" i="8"/>
  <c r="AC4486" i="8"/>
  <c r="H4487" i="8"/>
  <c r="I4487" i="8"/>
  <c r="J4487" i="8"/>
  <c r="K4487" i="8"/>
  <c r="L4487" i="8"/>
  <c r="M4487" i="8"/>
  <c r="P4487" i="8" s="1"/>
  <c r="N4487" i="8"/>
  <c r="O4487" i="8"/>
  <c r="Y4487" i="8"/>
  <c r="Z4487" i="8"/>
  <c r="BD4487" i="8" s="1"/>
  <c r="AA4487" i="8"/>
  <c r="AC4487" i="8" s="1"/>
  <c r="H4488" i="8"/>
  <c r="I4488" i="8"/>
  <c r="J4488" i="8"/>
  <c r="K4488" i="8"/>
  <c r="L4488" i="8"/>
  <c r="M4488" i="8"/>
  <c r="P4488" i="8" s="1"/>
  <c r="N4488" i="8"/>
  <c r="O4488" i="8"/>
  <c r="Y4488" i="8"/>
  <c r="Z4488" i="8"/>
  <c r="BD4488" i="8" s="1"/>
  <c r="AA4488" i="8"/>
  <c r="AC4488" i="8" s="1"/>
  <c r="H4489" i="8"/>
  <c r="I4489" i="8"/>
  <c r="J4489" i="8"/>
  <c r="K4489" i="8"/>
  <c r="L4489" i="8"/>
  <c r="M4489" i="8"/>
  <c r="N4489" i="8"/>
  <c r="O4489" i="8"/>
  <c r="P4489" i="8"/>
  <c r="Y4489" i="8"/>
  <c r="Z4489" i="8"/>
  <c r="BD4489" i="8" s="1"/>
  <c r="AA4489" i="8"/>
  <c r="AC4489" i="8" s="1"/>
  <c r="H4490" i="8"/>
  <c r="I4490" i="8"/>
  <c r="J4490" i="8"/>
  <c r="K4490" i="8"/>
  <c r="L4490" i="8"/>
  <c r="M4490" i="8"/>
  <c r="P4490" i="8" s="1"/>
  <c r="N4490" i="8"/>
  <c r="O4490" i="8"/>
  <c r="Y4490" i="8"/>
  <c r="Z4490" i="8"/>
  <c r="BD4490" i="8" s="1"/>
  <c r="AA4490" i="8"/>
  <c r="AC4490" i="8" s="1"/>
  <c r="H4491" i="8"/>
  <c r="I4491" i="8"/>
  <c r="J4491" i="8"/>
  <c r="K4491" i="8"/>
  <c r="L4491" i="8"/>
  <c r="M4491" i="8"/>
  <c r="N4491" i="8"/>
  <c r="O4491" i="8"/>
  <c r="P4491" i="8"/>
  <c r="Y4491" i="8"/>
  <c r="Z4491" i="8"/>
  <c r="BD4491" i="8" s="1"/>
  <c r="AA4491" i="8"/>
  <c r="AC4491" i="8" s="1"/>
  <c r="H4492" i="8"/>
  <c r="I4492" i="8"/>
  <c r="J4492" i="8"/>
  <c r="K4492" i="8"/>
  <c r="L4492" i="8"/>
  <c r="N4492" i="8"/>
  <c r="O4492" i="8"/>
  <c r="Y4492" i="8"/>
  <c r="Z4492" i="8"/>
  <c r="BD4492" i="8" s="1"/>
  <c r="AA4492" i="8"/>
  <c r="AC4492" i="8" s="1"/>
  <c r="H4493" i="8"/>
  <c r="I4493" i="8"/>
  <c r="J4493" i="8"/>
  <c r="K4493" i="8"/>
  <c r="L4493" i="8"/>
  <c r="N4493" i="8"/>
  <c r="O4493" i="8"/>
  <c r="Y4493" i="8"/>
  <c r="Z4493" i="8"/>
  <c r="BD4493" i="8" s="1"/>
  <c r="AA4493" i="8"/>
  <c r="AC4493" i="8" s="1"/>
  <c r="H4494" i="8"/>
  <c r="I4494" i="8"/>
  <c r="J4494" i="8"/>
  <c r="K4494" i="8"/>
  <c r="L4494" i="8"/>
  <c r="M4494" i="8"/>
  <c r="P4494" i="8" s="1"/>
  <c r="N4494" i="8"/>
  <c r="O4494" i="8"/>
  <c r="Y4494" i="8"/>
  <c r="Z4494" i="8"/>
  <c r="BD4494" i="8" s="1"/>
  <c r="AA4494" i="8"/>
  <c r="AC4494" i="8" s="1"/>
  <c r="H4495" i="8"/>
  <c r="I4495" i="8"/>
  <c r="J4495" i="8"/>
  <c r="K4495" i="8"/>
  <c r="L4495" i="8"/>
  <c r="M4495" i="8"/>
  <c r="P4495" i="8" s="1"/>
  <c r="N4495" i="8"/>
  <c r="O4495" i="8"/>
  <c r="Y4495" i="8"/>
  <c r="Z4495" i="8"/>
  <c r="BD4495" i="8" s="1"/>
  <c r="AA4495" i="8"/>
  <c r="AC4495" i="8" s="1"/>
  <c r="H4496" i="8"/>
  <c r="I4496" i="8"/>
  <c r="J4496" i="8"/>
  <c r="K4496" i="8"/>
  <c r="L4496" i="8"/>
  <c r="M4496" i="8"/>
  <c r="P4496" i="8" s="1"/>
  <c r="N4496" i="8"/>
  <c r="O4496" i="8"/>
  <c r="Y4496" i="8"/>
  <c r="Z4496" i="8"/>
  <c r="BD4496" i="8" s="1"/>
  <c r="AA4496" i="8"/>
  <c r="AC4496" i="8" s="1"/>
  <c r="H4497" i="8"/>
  <c r="I4497" i="8"/>
  <c r="J4497" i="8"/>
  <c r="K4497" i="8"/>
  <c r="L4497" i="8"/>
  <c r="M4497" i="8"/>
  <c r="P4497" i="8" s="1"/>
  <c r="N4497" i="8"/>
  <c r="O4497" i="8"/>
  <c r="Y4497" i="8"/>
  <c r="Z4497" i="8"/>
  <c r="BD4497" i="8" s="1"/>
  <c r="AA4497" i="8"/>
  <c r="AC4497" i="8"/>
  <c r="H4498" i="8"/>
  <c r="I4498" i="8"/>
  <c r="J4498" i="8"/>
  <c r="K4498" i="8"/>
  <c r="L4498" i="8"/>
  <c r="M4498" i="8"/>
  <c r="P4498" i="8" s="1"/>
  <c r="N4498" i="8"/>
  <c r="O4498" i="8"/>
  <c r="Y4498" i="8"/>
  <c r="Z4498" i="8"/>
  <c r="BD4498" i="8" s="1"/>
  <c r="AA4498" i="8"/>
  <c r="AC4498" i="8" s="1"/>
  <c r="H4499" i="8"/>
  <c r="I4499" i="8"/>
  <c r="J4499" i="8"/>
  <c r="K4499" i="8"/>
  <c r="L4499" i="8"/>
  <c r="M4499" i="8"/>
  <c r="P4499" i="8" s="1"/>
  <c r="N4499" i="8"/>
  <c r="O4499" i="8"/>
  <c r="Y4499" i="8"/>
  <c r="Z4499" i="8"/>
  <c r="BD4499" i="8" s="1"/>
  <c r="AA4499" i="8"/>
  <c r="AC4499" i="8" s="1"/>
  <c r="H4500" i="8"/>
  <c r="I4500" i="8"/>
  <c r="J4500" i="8"/>
  <c r="K4500" i="8"/>
  <c r="L4500" i="8"/>
  <c r="M4500" i="8"/>
  <c r="N4500" i="8"/>
  <c r="O4500" i="8"/>
  <c r="P4500" i="8"/>
  <c r="Y4500" i="8"/>
  <c r="Z4500" i="8"/>
  <c r="BD4500" i="8" s="1"/>
  <c r="AA4500" i="8"/>
  <c r="AC4500" i="8" s="1"/>
  <c r="H4501" i="8"/>
  <c r="I4501" i="8"/>
  <c r="J4501" i="8"/>
  <c r="K4501" i="8"/>
  <c r="L4501" i="8"/>
  <c r="M4501" i="8"/>
  <c r="P4501" i="8" s="1"/>
  <c r="N4501" i="8"/>
  <c r="O4501" i="8"/>
  <c r="Y4501" i="8"/>
  <c r="Z4501" i="8"/>
  <c r="BD4501" i="8" s="1"/>
  <c r="AA4501" i="8"/>
  <c r="AC4501" i="8"/>
  <c r="H4502" i="8"/>
  <c r="I4502" i="8"/>
  <c r="J4502" i="8"/>
  <c r="K4502" i="8"/>
  <c r="L4502" i="8"/>
  <c r="M4502" i="8"/>
  <c r="P4502" i="8" s="1"/>
  <c r="N4502" i="8"/>
  <c r="O4502" i="8"/>
  <c r="Y4502" i="8"/>
  <c r="Z4502" i="8"/>
  <c r="BD4502" i="8" s="1"/>
  <c r="AA4502" i="8"/>
  <c r="AC4502" i="8" s="1"/>
  <c r="H4503" i="8"/>
  <c r="I4503" i="8"/>
  <c r="J4503" i="8"/>
  <c r="K4503" i="8"/>
  <c r="L4503" i="8"/>
  <c r="M4503" i="8"/>
  <c r="P4503" i="8" s="1"/>
  <c r="N4503" i="8"/>
  <c r="O4503" i="8"/>
  <c r="Y4503" i="8"/>
  <c r="Z4503" i="8"/>
  <c r="BD4503" i="8" s="1"/>
  <c r="AA4503" i="8"/>
  <c r="AC4503" i="8" s="1"/>
  <c r="H4504" i="8"/>
  <c r="I4504" i="8"/>
  <c r="J4504" i="8"/>
  <c r="K4504" i="8"/>
  <c r="L4504" i="8"/>
  <c r="M4504" i="8"/>
  <c r="P4504" i="8" s="1"/>
  <c r="N4504" i="8"/>
  <c r="O4504" i="8"/>
  <c r="Y4504" i="8"/>
  <c r="Z4504" i="8"/>
  <c r="BD4504" i="8" s="1"/>
  <c r="AA4504" i="8"/>
  <c r="AC4504" i="8" s="1"/>
  <c r="H4505" i="8"/>
  <c r="I4505" i="8"/>
  <c r="J4505" i="8"/>
  <c r="K4505" i="8"/>
  <c r="L4505" i="8"/>
  <c r="M4505" i="8"/>
  <c r="N4505" i="8"/>
  <c r="O4505" i="8"/>
  <c r="P4505" i="8"/>
  <c r="Y4505" i="8"/>
  <c r="Z4505" i="8"/>
  <c r="BD4505" i="8" s="1"/>
  <c r="AA4505" i="8"/>
  <c r="AC4505" i="8" s="1"/>
  <c r="H4506" i="8"/>
  <c r="I4506" i="8"/>
  <c r="J4506" i="8"/>
  <c r="K4506" i="8"/>
  <c r="L4506" i="8"/>
  <c r="M4506" i="8"/>
  <c r="P4506" i="8" s="1"/>
  <c r="N4506" i="8"/>
  <c r="O4506" i="8"/>
  <c r="Y4506" i="8"/>
  <c r="Z4506" i="8"/>
  <c r="BD4506" i="8" s="1"/>
  <c r="AA4506" i="8"/>
  <c r="AC4506" i="8" s="1"/>
  <c r="H4507" i="8"/>
  <c r="I4507" i="8"/>
  <c r="J4507" i="8"/>
  <c r="K4507" i="8"/>
  <c r="L4507" i="8"/>
  <c r="M4507" i="8"/>
  <c r="P4507" i="8" s="1"/>
  <c r="N4507" i="8"/>
  <c r="O4507" i="8"/>
  <c r="Y4507" i="8"/>
  <c r="Z4507" i="8"/>
  <c r="BD4507" i="8" s="1"/>
  <c r="AA4507" i="8"/>
  <c r="AC4507" i="8" s="1"/>
  <c r="H4508" i="8"/>
  <c r="I4508" i="8"/>
  <c r="J4508" i="8"/>
  <c r="K4508" i="8"/>
  <c r="L4508" i="8"/>
  <c r="M4508" i="8"/>
  <c r="P4508" i="8" s="1"/>
  <c r="N4508" i="8"/>
  <c r="O4508" i="8"/>
  <c r="Y4508" i="8"/>
  <c r="Z4508" i="8"/>
  <c r="BD4508" i="8" s="1"/>
  <c r="AA4508" i="8"/>
  <c r="AC4508" i="8" s="1"/>
  <c r="H4509" i="8"/>
  <c r="I4509" i="8"/>
  <c r="J4509" i="8"/>
  <c r="K4509" i="8"/>
  <c r="L4509" i="8"/>
  <c r="M4509" i="8"/>
  <c r="P4509" i="8" s="1"/>
  <c r="N4509" i="8"/>
  <c r="O4509" i="8"/>
  <c r="Y4509" i="8"/>
  <c r="Z4509" i="8"/>
  <c r="BD4509" i="8" s="1"/>
  <c r="AA4509" i="8"/>
  <c r="AC4509" i="8" s="1"/>
  <c r="H4510" i="8"/>
  <c r="I4510" i="8"/>
  <c r="J4510" i="8"/>
  <c r="K4510" i="8"/>
  <c r="L4510" i="8"/>
  <c r="M4510" i="8"/>
  <c r="P4510" i="8" s="1"/>
  <c r="N4510" i="8"/>
  <c r="O4510" i="8"/>
  <c r="Y4510" i="8"/>
  <c r="Z4510" i="8"/>
  <c r="BD4510" i="8" s="1"/>
  <c r="AA4510" i="8"/>
  <c r="AC4510" i="8" s="1"/>
  <c r="H4511" i="8"/>
  <c r="I4511" i="8"/>
  <c r="J4511" i="8"/>
  <c r="K4511" i="8"/>
  <c r="L4511" i="8"/>
  <c r="M4511" i="8"/>
  <c r="N4511" i="8"/>
  <c r="O4511" i="8"/>
  <c r="P4511" i="8"/>
  <c r="Y4511" i="8"/>
  <c r="Z4511" i="8"/>
  <c r="BD4511" i="8" s="1"/>
  <c r="AA4511" i="8"/>
  <c r="AC4511" i="8"/>
  <c r="H4512" i="8"/>
  <c r="I4512" i="8"/>
  <c r="J4512" i="8"/>
  <c r="K4512" i="8"/>
  <c r="L4512" i="8"/>
  <c r="M4512" i="8"/>
  <c r="P4512" i="8" s="1"/>
  <c r="N4512" i="8"/>
  <c r="O4512" i="8"/>
  <c r="Y4512" i="8"/>
  <c r="Z4512" i="8"/>
  <c r="BD4512" i="8" s="1"/>
  <c r="AA4512" i="8"/>
  <c r="AC4512" i="8"/>
  <c r="H4513" i="8"/>
  <c r="I4513" i="8"/>
  <c r="J4513" i="8"/>
  <c r="K4513" i="8"/>
  <c r="L4513" i="8"/>
  <c r="M4513" i="8"/>
  <c r="P4513" i="8" s="1"/>
  <c r="N4513" i="8"/>
  <c r="O4513" i="8"/>
  <c r="Y4513" i="8"/>
  <c r="Z4513" i="8"/>
  <c r="BD4513" i="8" s="1"/>
  <c r="AA4513" i="8"/>
  <c r="AC4513" i="8" s="1"/>
  <c r="H4514" i="8"/>
  <c r="I4514" i="8"/>
  <c r="J4514" i="8"/>
  <c r="K4514" i="8"/>
  <c r="L4514" i="8"/>
  <c r="M4514" i="8"/>
  <c r="P4514" i="8" s="1"/>
  <c r="N4514" i="8"/>
  <c r="O4514" i="8"/>
  <c r="Y4514" i="8"/>
  <c r="Z4514" i="8"/>
  <c r="BD4514" i="8" s="1"/>
  <c r="AA4514" i="8"/>
  <c r="AC4514" i="8"/>
  <c r="H4515" i="8"/>
  <c r="I4515" i="8"/>
  <c r="J4515" i="8"/>
  <c r="K4515" i="8"/>
  <c r="L4515" i="8"/>
  <c r="M4515" i="8"/>
  <c r="P4515" i="8" s="1"/>
  <c r="N4515" i="8"/>
  <c r="O4515" i="8"/>
  <c r="Y4515" i="8"/>
  <c r="Z4515" i="8"/>
  <c r="BD4515" i="8" s="1"/>
  <c r="AA4515" i="8"/>
  <c r="AC4515" i="8"/>
  <c r="H4516" i="8"/>
  <c r="I4516" i="8"/>
  <c r="J4516" i="8"/>
  <c r="K4516" i="8"/>
  <c r="L4516" i="8"/>
  <c r="M4516" i="8"/>
  <c r="P4516" i="8" s="1"/>
  <c r="N4516" i="8"/>
  <c r="O4516" i="8"/>
  <c r="Y4516" i="8"/>
  <c r="Z4516" i="8"/>
  <c r="BD4516" i="8" s="1"/>
  <c r="AA4516" i="8"/>
  <c r="AC4516" i="8" s="1"/>
  <c r="H4517" i="8"/>
  <c r="I4517" i="8"/>
  <c r="J4517" i="8"/>
  <c r="K4517" i="8"/>
  <c r="L4517" i="8"/>
  <c r="M4517" i="8"/>
  <c r="N4517" i="8"/>
  <c r="O4517" i="8"/>
  <c r="P4517" i="8"/>
  <c r="Y4517" i="8"/>
  <c r="Z4517" i="8"/>
  <c r="BD4517" i="8" s="1"/>
  <c r="AA4517" i="8"/>
  <c r="AC4517" i="8"/>
  <c r="H4518" i="8"/>
  <c r="I4518" i="8"/>
  <c r="J4518" i="8"/>
  <c r="K4518" i="8"/>
  <c r="L4518" i="8"/>
  <c r="M4518" i="8"/>
  <c r="P4518" i="8" s="1"/>
  <c r="N4518" i="8"/>
  <c r="O4518" i="8"/>
  <c r="Y4518" i="8"/>
  <c r="Z4518" i="8"/>
  <c r="BD4518" i="8" s="1"/>
  <c r="AA4518" i="8"/>
  <c r="AC4518" i="8"/>
  <c r="H4519" i="8"/>
  <c r="I4519" i="8"/>
  <c r="J4519" i="8"/>
  <c r="K4519" i="8"/>
  <c r="L4519" i="8"/>
  <c r="M4519" i="8"/>
  <c r="P4519" i="8" s="1"/>
  <c r="N4519" i="8"/>
  <c r="O4519" i="8"/>
  <c r="Y4519" i="8"/>
  <c r="Z4519" i="8"/>
  <c r="BD4519" i="8" s="1"/>
  <c r="AA4519" i="8"/>
  <c r="AC4519" i="8" s="1"/>
  <c r="H4520" i="8"/>
  <c r="I4520" i="8"/>
  <c r="J4520" i="8"/>
  <c r="K4520" i="8"/>
  <c r="L4520" i="8"/>
  <c r="M4520" i="8"/>
  <c r="P4520" i="8" s="1"/>
  <c r="N4520" i="8"/>
  <c r="O4520" i="8"/>
  <c r="Y4520" i="8"/>
  <c r="Z4520" i="8"/>
  <c r="BD4520" i="8" s="1"/>
  <c r="AA4520" i="8"/>
  <c r="AC4520" i="8" s="1"/>
  <c r="H4521" i="8"/>
  <c r="I4521" i="8"/>
  <c r="J4521" i="8"/>
  <c r="K4521" i="8"/>
  <c r="L4521" i="8"/>
  <c r="M4521" i="8"/>
  <c r="N4521" i="8"/>
  <c r="O4521" i="8"/>
  <c r="P4521" i="8"/>
  <c r="Y4521" i="8"/>
  <c r="Z4521" i="8"/>
  <c r="BD4521" i="8" s="1"/>
  <c r="AA4521" i="8"/>
  <c r="AC4521" i="8" s="1"/>
  <c r="H4522" i="8"/>
  <c r="I4522" i="8"/>
  <c r="J4522" i="8"/>
  <c r="K4522" i="8"/>
  <c r="L4522" i="8"/>
  <c r="M4522" i="8"/>
  <c r="P4522" i="8" s="1"/>
  <c r="N4522" i="8"/>
  <c r="O4522" i="8"/>
  <c r="Y4522" i="8"/>
  <c r="Z4522" i="8"/>
  <c r="BD4522" i="8" s="1"/>
  <c r="AA4522" i="8"/>
  <c r="AC4522" i="8" s="1"/>
  <c r="H4523" i="8"/>
  <c r="I4523" i="8"/>
  <c r="J4523" i="8"/>
  <c r="K4523" i="8"/>
  <c r="L4523" i="8"/>
  <c r="M4523" i="8"/>
  <c r="P4523" i="8" s="1"/>
  <c r="N4523" i="8"/>
  <c r="O4523" i="8"/>
  <c r="Y4523" i="8"/>
  <c r="Z4523" i="8"/>
  <c r="BD4523" i="8" s="1"/>
  <c r="AA4523" i="8"/>
  <c r="AC4523" i="8" s="1"/>
  <c r="H4524" i="8"/>
  <c r="I4524" i="8"/>
  <c r="J4524" i="8"/>
  <c r="K4524" i="8"/>
  <c r="L4524" i="8"/>
  <c r="M4524" i="8"/>
  <c r="N4524" i="8"/>
  <c r="O4524" i="8"/>
  <c r="P4524" i="8"/>
  <c r="Y4524" i="8"/>
  <c r="Z4524" i="8"/>
  <c r="BD4524" i="8" s="1"/>
  <c r="AA4524" i="8"/>
  <c r="AC4524" i="8" s="1"/>
  <c r="H4525" i="8"/>
  <c r="I4525" i="8"/>
  <c r="J4525" i="8"/>
  <c r="K4525" i="8"/>
  <c r="L4525" i="8"/>
  <c r="M4525" i="8"/>
  <c r="P4525" i="8" s="1"/>
  <c r="N4525" i="8"/>
  <c r="O4525" i="8"/>
  <c r="Y4525" i="8"/>
  <c r="Z4525" i="8"/>
  <c r="BD4525" i="8" s="1"/>
  <c r="AA4525" i="8"/>
  <c r="AC4525" i="8"/>
  <c r="H4526" i="8"/>
  <c r="I4526" i="8"/>
  <c r="J4526" i="8"/>
  <c r="K4526" i="8"/>
  <c r="L4526" i="8"/>
  <c r="M4526" i="8"/>
  <c r="P4526" i="8" s="1"/>
  <c r="N4526" i="8"/>
  <c r="O4526" i="8"/>
  <c r="Y4526" i="8"/>
  <c r="Z4526" i="8"/>
  <c r="BD4526" i="8" s="1"/>
  <c r="AA4526" i="8"/>
  <c r="AC4526" i="8" s="1"/>
  <c r="H4527" i="8"/>
  <c r="I4527" i="8"/>
  <c r="J4527" i="8"/>
  <c r="K4527" i="8"/>
  <c r="L4527" i="8"/>
  <c r="M4527" i="8"/>
  <c r="P4527" i="8" s="1"/>
  <c r="N4527" i="8"/>
  <c r="O4527" i="8"/>
  <c r="Y4527" i="8"/>
  <c r="Z4527" i="8"/>
  <c r="BD4527" i="8" s="1"/>
  <c r="AA4527" i="8"/>
  <c r="AC4527" i="8" s="1"/>
  <c r="H4528" i="8"/>
  <c r="I4528" i="8"/>
  <c r="J4528" i="8"/>
  <c r="K4528" i="8"/>
  <c r="L4528" i="8"/>
  <c r="M4528" i="8"/>
  <c r="P4528" i="8" s="1"/>
  <c r="N4528" i="8"/>
  <c r="O4528" i="8"/>
  <c r="Y4528" i="8"/>
  <c r="Z4528" i="8"/>
  <c r="BD4528" i="8" s="1"/>
  <c r="AA4528" i="8"/>
  <c r="AC4528" i="8" s="1"/>
  <c r="H4529" i="8"/>
  <c r="I4529" i="8"/>
  <c r="J4529" i="8"/>
  <c r="K4529" i="8"/>
  <c r="L4529" i="8"/>
  <c r="M4529" i="8"/>
  <c r="P4529" i="8" s="1"/>
  <c r="N4529" i="8"/>
  <c r="O4529" i="8"/>
  <c r="Y4529" i="8"/>
  <c r="Z4529" i="8"/>
  <c r="BD4529" i="8" s="1"/>
  <c r="AA4529" i="8"/>
  <c r="AC4529" i="8" s="1"/>
  <c r="H4530" i="8"/>
  <c r="I4530" i="8"/>
  <c r="J4530" i="8"/>
  <c r="K4530" i="8"/>
  <c r="L4530" i="8"/>
  <c r="M4530" i="8"/>
  <c r="P4530" i="8" s="1"/>
  <c r="N4530" i="8"/>
  <c r="O4530" i="8"/>
  <c r="Y4530" i="8"/>
  <c r="Z4530" i="8"/>
  <c r="BD4530" i="8" s="1"/>
  <c r="AA4530" i="8"/>
  <c r="AC4530" i="8" s="1"/>
  <c r="H4531" i="8"/>
  <c r="I4531" i="8"/>
  <c r="J4531" i="8"/>
  <c r="K4531" i="8"/>
  <c r="L4531" i="8"/>
  <c r="M4531" i="8"/>
  <c r="P4531" i="8" s="1"/>
  <c r="N4531" i="8"/>
  <c r="O4531" i="8"/>
  <c r="Y4531" i="8"/>
  <c r="Z4531" i="8"/>
  <c r="BD4531" i="8" s="1"/>
  <c r="AA4531" i="8"/>
  <c r="AC4531" i="8" s="1"/>
  <c r="H4532" i="8"/>
  <c r="I4532" i="8"/>
  <c r="J4532" i="8"/>
  <c r="K4532" i="8"/>
  <c r="L4532" i="8"/>
  <c r="M4532" i="8"/>
  <c r="N4532" i="8"/>
  <c r="O4532" i="8"/>
  <c r="P4532" i="8"/>
  <c r="Y4532" i="8"/>
  <c r="Z4532" i="8"/>
  <c r="BD4532" i="8" s="1"/>
  <c r="AA4532" i="8"/>
  <c r="AC4532" i="8"/>
  <c r="H4533" i="8"/>
  <c r="I4533" i="8"/>
  <c r="J4533" i="8"/>
  <c r="K4533" i="8"/>
  <c r="L4533" i="8"/>
  <c r="M4533" i="8"/>
  <c r="P4533" i="8" s="1"/>
  <c r="N4533" i="8"/>
  <c r="O4533" i="8"/>
  <c r="Y4533" i="8"/>
  <c r="Z4533" i="8"/>
  <c r="BD4533" i="8" s="1"/>
  <c r="AA4533" i="8"/>
  <c r="AC4533" i="8" s="1"/>
  <c r="H4534" i="8"/>
  <c r="I4534" i="8"/>
  <c r="J4534" i="8"/>
  <c r="K4534" i="8"/>
  <c r="L4534" i="8"/>
  <c r="M4534" i="8"/>
  <c r="N4534" i="8"/>
  <c r="O4534" i="8"/>
  <c r="P4534" i="8"/>
  <c r="Y4534" i="8"/>
  <c r="Z4534" i="8"/>
  <c r="BD4534" i="8" s="1"/>
  <c r="AA4534" i="8"/>
  <c r="AC4534" i="8"/>
  <c r="H4535" i="8"/>
  <c r="I4535" i="8"/>
  <c r="J4535" i="8"/>
  <c r="K4535" i="8"/>
  <c r="L4535" i="8"/>
  <c r="M4535" i="8"/>
  <c r="P4535" i="8" s="1"/>
  <c r="N4535" i="8"/>
  <c r="O4535" i="8"/>
  <c r="Y4535" i="8"/>
  <c r="Z4535" i="8"/>
  <c r="BD4535" i="8" s="1"/>
  <c r="AA4535" i="8"/>
  <c r="AC4535" i="8" s="1"/>
  <c r="H4536" i="8"/>
  <c r="I4536" i="8"/>
  <c r="J4536" i="8"/>
  <c r="K4536" i="8"/>
  <c r="L4536" i="8"/>
  <c r="M4536" i="8"/>
  <c r="P4536" i="8" s="1"/>
  <c r="N4536" i="8"/>
  <c r="O4536" i="8"/>
  <c r="Y4536" i="8"/>
  <c r="Z4536" i="8"/>
  <c r="BD4536" i="8" s="1"/>
  <c r="AA4536" i="8"/>
  <c r="AC4536" i="8" s="1"/>
  <c r="H4537" i="8"/>
  <c r="I4537" i="8"/>
  <c r="J4537" i="8"/>
  <c r="K4537" i="8"/>
  <c r="L4537" i="8"/>
  <c r="M4537" i="8"/>
  <c r="P4537" i="8" s="1"/>
  <c r="N4537" i="8"/>
  <c r="O4537" i="8"/>
  <c r="Y4537" i="8"/>
  <c r="Z4537" i="8"/>
  <c r="BD4537" i="8" s="1"/>
  <c r="AA4537" i="8"/>
  <c r="AC4537" i="8"/>
  <c r="H4538" i="8"/>
  <c r="I4538" i="8"/>
  <c r="J4538" i="8"/>
  <c r="K4538" i="8"/>
  <c r="L4538" i="8"/>
  <c r="M4538" i="8"/>
  <c r="P4538" i="8" s="1"/>
  <c r="N4538" i="8"/>
  <c r="O4538" i="8"/>
  <c r="Y4538" i="8"/>
  <c r="Z4538" i="8"/>
  <c r="BD4538" i="8" s="1"/>
  <c r="AA4538" i="8"/>
  <c r="AC4538" i="8" s="1"/>
  <c r="H4539" i="8"/>
  <c r="I4539" i="8"/>
  <c r="J4539" i="8"/>
  <c r="K4539" i="8"/>
  <c r="L4539" i="8"/>
  <c r="M4539" i="8"/>
  <c r="P4539" i="8" s="1"/>
  <c r="N4539" i="8"/>
  <c r="O4539" i="8"/>
  <c r="Y4539" i="8"/>
  <c r="Z4539" i="8"/>
  <c r="BD4539" i="8" s="1"/>
  <c r="AA4539" i="8"/>
  <c r="AC4539" i="8" s="1"/>
  <c r="H4540" i="8"/>
  <c r="I4540" i="8"/>
  <c r="J4540" i="8"/>
  <c r="K4540" i="8"/>
  <c r="L4540" i="8"/>
  <c r="M4540" i="8"/>
  <c r="P4540" i="8" s="1"/>
  <c r="N4540" i="8"/>
  <c r="O4540" i="8"/>
  <c r="Y4540" i="8"/>
  <c r="Z4540" i="8"/>
  <c r="BD4540" i="8" s="1"/>
  <c r="AA4540" i="8"/>
  <c r="AC4540" i="8"/>
  <c r="H4541" i="8"/>
  <c r="I4541" i="8"/>
  <c r="J4541" i="8"/>
  <c r="K4541" i="8"/>
  <c r="L4541" i="8"/>
  <c r="M4541" i="8"/>
  <c r="P4541" i="8" s="1"/>
  <c r="N4541" i="8"/>
  <c r="O4541" i="8"/>
  <c r="Y4541" i="8"/>
  <c r="Z4541" i="8"/>
  <c r="BD4541" i="8" s="1"/>
  <c r="AA4541" i="8"/>
  <c r="AC4541" i="8" s="1"/>
  <c r="H4542" i="8"/>
  <c r="I4542" i="8"/>
  <c r="J4542" i="8"/>
  <c r="K4542" i="8"/>
  <c r="L4542" i="8"/>
  <c r="M4542" i="8"/>
  <c r="P4542" i="8" s="1"/>
  <c r="N4542" i="8"/>
  <c r="O4542" i="8"/>
  <c r="Y4542" i="8"/>
  <c r="Z4542" i="8"/>
  <c r="BD4542" i="8" s="1"/>
  <c r="AA4542" i="8"/>
  <c r="AC4542" i="8" s="1"/>
  <c r="H4543" i="8"/>
  <c r="I4543" i="8"/>
  <c r="J4543" i="8"/>
  <c r="K4543" i="8"/>
  <c r="L4543" i="8"/>
  <c r="M4543" i="8"/>
  <c r="N4543" i="8"/>
  <c r="O4543" i="8"/>
  <c r="P4543" i="8"/>
  <c r="Y4543" i="8"/>
  <c r="Z4543" i="8"/>
  <c r="BD4543" i="8" s="1"/>
  <c r="AA4543" i="8"/>
  <c r="AC4543" i="8" s="1"/>
  <c r="H4544" i="8"/>
  <c r="I4544" i="8"/>
  <c r="J4544" i="8"/>
  <c r="K4544" i="8"/>
  <c r="L4544" i="8"/>
  <c r="M4544" i="8"/>
  <c r="P4544" i="8" s="1"/>
  <c r="N4544" i="8"/>
  <c r="O4544" i="8"/>
  <c r="Y4544" i="8"/>
  <c r="Z4544" i="8"/>
  <c r="BD4544" i="8" s="1"/>
  <c r="AA4544" i="8"/>
  <c r="AC4544" i="8"/>
  <c r="H4545" i="8"/>
  <c r="I4545" i="8"/>
  <c r="J4545" i="8"/>
  <c r="K4545" i="8"/>
  <c r="L4545" i="8"/>
  <c r="M4545" i="8"/>
  <c r="P4545" i="8" s="1"/>
  <c r="N4545" i="8"/>
  <c r="O4545" i="8"/>
  <c r="Y4545" i="8"/>
  <c r="Z4545" i="8"/>
  <c r="BD4545" i="8" s="1"/>
  <c r="AA4545" i="8"/>
  <c r="AC4545" i="8" s="1"/>
  <c r="H4546" i="8"/>
  <c r="I4546" i="8"/>
  <c r="J4546" i="8"/>
  <c r="K4546" i="8"/>
  <c r="L4546" i="8"/>
  <c r="M4546" i="8"/>
  <c r="P4546" i="8" s="1"/>
  <c r="N4546" i="8"/>
  <c r="O4546" i="8"/>
  <c r="Y4546" i="8"/>
  <c r="Z4546" i="8"/>
  <c r="BD4546" i="8" s="1"/>
  <c r="AA4546" i="8"/>
  <c r="AC4546" i="8"/>
  <c r="H4547" i="8"/>
  <c r="I4547" i="8"/>
  <c r="J4547" i="8"/>
  <c r="K4547" i="8"/>
  <c r="L4547" i="8"/>
  <c r="M4547" i="8"/>
  <c r="P4547" i="8" s="1"/>
  <c r="N4547" i="8"/>
  <c r="O4547" i="8"/>
  <c r="Y4547" i="8"/>
  <c r="Z4547" i="8"/>
  <c r="BD4547" i="8" s="1"/>
  <c r="AA4547" i="8"/>
  <c r="AC4547" i="8" s="1"/>
  <c r="H4548" i="8"/>
  <c r="I4548" i="8"/>
  <c r="J4548" i="8"/>
  <c r="K4548" i="8"/>
  <c r="L4548" i="8"/>
  <c r="M4548" i="8"/>
  <c r="P4548" i="8" s="1"/>
  <c r="N4548" i="8"/>
  <c r="O4548" i="8"/>
  <c r="Y4548" i="8"/>
  <c r="Z4548" i="8"/>
  <c r="BD4548" i="8" s="1"/>
  <c r="AA4548" i="8"/>
  <c r="AC4548" i="8" s="1"/>
  <c r="H4549" i="8"/>
  <c r="I4549" i="8"/>
  <c r="J4549" i="8"/>
  <c r="K4549" i="8"/>
  <c r="L4549" i="8"/>
  <c r="M4549" i="8"/>
  <c r="P4549" i="8" s="1"/>
  <c r="N4549" i="8"/>
  <c r="O4549" i="8"/>
  <c r="Y4549" i="8"/>
  <c r="Z4549" i="8"/>
  <c r="BD4549" i="8" s="1"/>
  <c r="AA4549" i="8"/>
  <c r="AC4549" i="8"/>
  <c r="H4550" i="8"/>
  <c r="I4550" i="8"/>
  <c r="J4550" i="8"/>
  <c r="K4550" i="8"/>
  <c r="L4550" i="8"/>
  <c r="M4550" i="8"/>
  <c r="P4550" i="8" s="1"/>
  <c r="N4550" i="8"/>
  <c r="O4550" i="8"/>
  <c r="Y4550" i="8"/>
  <c r="Z4550" i="8"/>
  <c r="BD4550" i="8" s="1"/>
  <c r="AA4550" i="8"/>
  <c r="AC4550" i="8" s="1"/>
  <c r="H4551" i="8"/>
  <c r="I4551" i="8"/>
  <c r="J4551" i="8"/>
  <c r="K4551" i="8"/>
  <c r="L4551" i="8"/>
  <c r="M4551" i="8"/>
  <c r="P4551" i="8" s="1"/>
  <c r="N4551" i="8"/>
  <c r="O4551" i="8"/>
  <c r="Y4551" i="8"/>
  <c r="Z4551" i="8"/>
  <c r="BD4551" i="8" s="1"/>
  <c r="AA4551" i="8"/>
  <c r="AC4551" i="8" s="1"/>
  <c r="H4552" i="8"/>
  <c r="I4552" i="8"/>
  <c r="J4552" i="8"/>
  <c r="K4552" i="8"/>
  <c r="L4552" i="8"/>
  <c r="M4552" i="8"/>
  <c r="P4552" i="8" s="1"/>
  <c r="N4552" i="8"/>
  <c r="O4552" i="8"/>
  <c r="Y4552" i="8"/>
  <c r="Z4552" i="8"/>
  <c r="BD4552" i="8" s="1"/>
  <c r="AA4552" i="8"/>
  <c r="AC4552" i="8" s="1"/>
  <c r="H4553" i="8"/>
  <c r="I4553" i="8"/>
  <c r="J4553" i="8"/>
  <c r="K4553" i="8"/>
  <c r="L4553" i="8"/>
  <c r="M4553" i="8"/>
  <c r="P4553" i="8" s="1"/>
  <c r="N4553" i="8"/>
  <c r="O4553" i="8"/>
  <c r="Y4553" i="8"/>
  <c r="Z4553" i="8"/>
  <c r="AA4553" i="8"/>
  <c r="AC4553" i="8" s="1"/>
  <c r="BD4553" i="8"/>
  <c r="H4554" i="8"/>
  <c r="I4554" i="8"/>
  <c r="J4554" i="8"/>
  <c r="K4554" i="8"/>
  <c r="L4554" i="8"/>
  <c r="M4554" i="8"/>
  <c r="P4554" i="8" s="1"/>
  <c r="N4554" i="8"/>
  <c r="O4554" i="8"/>
  <c r="Y4554" i="8"/>
  <c r="Z4554" i="8"/>
  <c r="BD4554" i="8" s="1"/>
  <c r="AA4554" i="8"/>
  <c r="AC4554" i="8" s="1"/>
  <c r="H4555" i="8"/>
  <c r="I4555" i="8"/>
  <c r="J4555" i="8"/>
  <c r="K4555" i="8"/>
  <c r="L4555" i="8"/>
  <c r="M4555" i="8"/>
  <c r="P4555" i="8" s="1"/>
  <c r="N4555" i="8"/>
  <c r="O4555" i="8"/>
  <c r="Y4555" i="8"/>
  <c r="Z4555" i="8"/>
  <c r="BD4555" i="8" s="1"/>
  <c r="AA4555" i="8"/>
  <c r="AC4555" i="8" s="1"/>
  <c r="H4556" i="8"/>
  <c r="I4556" i="8"/>
  <c r="J4556" i="8"/>
  <c r="K4556" i="8"/>
  <c r="L4556" i="8"/>
  <c r="M4556" i="8"/>
  <c r="P4556" i="8" s="1"/>
  <c r="N4556" i="8"/>
  <c r="O4556" i="8"/>
  <c r="Y4556" i="8"/>
  <c r="Z4556" i="8"/>
  <c r="BD4556" i="8" s="1"/>
  <c r="AA4556" i="8"/>
  <c r="AC4556" i="8" s="1"/>
  <c r="H4557" i="8"/>
  <c r="I4557" i="8"/>
  <c r="J4557" i="8"/>
  <c r="K4557" i="8"/>
  <c r="L4557" i="8"/>
  <c r="M4557" i="8"/>
  <c r="P4557" i="8" s="1"/>
  <c r="N4557" i="8"/>
  <c r="O4557" i="8"/>
  <c r="Y4557" i="8"/>
  <c r="Z4557" i="8"/>
  <c r="BD4557" i="8" s="1"/>
  <c r="AA4557" i="8"/>
  <c r="AC4557" i="8" s="1"/>
  <c r="H4558" i="8"/>
  <c r="I4558" i="8"/>
  <c r="J4558" i="8"/>
  <c r="K4558" i="8"/>
  <c r="L4558" i="8"/>
  <c r="M4558" i="8"/>
  <c r="N4558" i="8"/>
  <c r="O4558" i="8"/>
  <c r="P4558" i="8"/>
  <c r="Y4558" i="8"/>
  <c r="Z4558" i="8"/>
  <c r="BD4558" i="8" s="1"/>
  <c r="AA4558" i="8"/>
  <c r="AC4558" i="8" s="1"/>
  <c r="H4559" i="8"/>
  <c r="I4559" i="8"/>
  <c r="J4559" i="8"/>
  <c r="K4559" i="8"/>
  <c r="L4559" i="8"/>
  <c r="M4559" i="8"/>
  <c r="P4559" i="8" s="1"/>
  <c r="N4559" i="8"/>
  <c r="O4559" i="8"/>
  <c r="Y4559" i="8"/>
  <c r="Z4559" i="8"/>
  <c r="BD4559" i="8" s="1"/>
  <c r="AA4559" i="8"/>
  <c r="AC4559" i="8"/>
  <c r="H4560" i="8"/>
  <c r="I4560" i="8"/>
  <c r="J4560" i="8"/>
  <c r="K4560" i="8"/>
  <c r="L4560" i="8"/>
  <c r="M4560" i="8"/>
  <c r="P4560" i="8" s="1"/>
  <c r="N4560" i="8"/>
  <c r="O4560" i="8"/>
  <c r="Y4560" i="8"/>
  <c r="Z4560" i="8"/>
  <c r="BD4560" i="8" s="1"/>
  <c r="AA4560" i="8"/>
  <c r="AC4560" i="8" s="1"/>
  <c r="H4561" i="8"/>
  <c r="I4561" i="8"/>
  <c r="J4561" i="8"/>
  <c r="K4561" i="8"/>
  <c r="L4561" i="8"/>
  <c r="M4561" i="8"/>
  <c r="P4561" i="8" s="1"/>
  <c r="N4561" i="8"/>
  <c r="O4561" i="8"/>
  <c r="Y4561" i="8"/>
  <c r="Z4561" i="8"/>
  <c r="BD4561" i="8" s="1"/>
  <c r="AA4561" i="8"/>
  <c r="AC4561" i="8"/>
  <c r="H4562" i="8"/>
  <c r="I4562" i="8"/>
  <c r="J4562" i="8"/>
  <c r="K4562" i="8"/>
  <c r="L4562" i="8"/>
  <c r="M4562" i="8"/>
  <c r="N4562" i="8"/>
  <c r="O4562" i="8"/>
  <c r="P4562" i="8"/>
  <c r="Y4562" i="8"/>
  <c r="Z4562" i="8"/>
  <c r="BD4562" i="8" s="1"/>
  <c r="AA4562" i="8"/>
  <c r="AC4562" i="8"/>
  <c r="H4563" i="8"/>
  <c r="I4563" i="8"/>
  <c r="J4563" i="8"/>
  <c r="K4563" i="8"/>
  <c r="L4563" i="8"/>
  <c r="M4563" i="8"/>
  <c r="P4563" i="8" s="1"/>
  <c r="N4563" i="8"/>
  <c r="O4563" i="8"/>
  <c r="Y4563" i="8"/>
  <c r="Z4563" i="8"/>
  <c r="BD4563" i="8" s="1"/>
  <c r="AA4563" i="8"/>
  <c r="AC4563" i="8"/>
  <c r="H4564" i="8"/>
  <c r="I4564" i="8"/>
  <c r="J4564" i="8"/>
  <c r="K4564" i="8"/>
  <c r="L4564" i="8"/>
  <c r="M4564" i="8"/>
  <c r="P4564" i="8" s="1"/>
  <c r="N4564" i="8"/>
  <c r="O4564" i="8"/>
  <c r="Y4564" i="8"/>
  <c r="Z4564" i="8"/>
  <c r="BD4564" i="8" s="1"/>
  <c r="AA4564" i="8"/>
  <c r="AC4564" i="8" s="1"/>
  <c r="H4565" i="8"/>
  <c r="I4565" i="8"/>
  <c r="J4565" i="8"/>
  <c r="K4565" i="8"/>
  <c r="L4565" i="8"/>
  <c r="M4565" i="8"/>
  <c r="P4565" i="8" s="1"/>
  <c r="N4565" i="8"/>
  <c r="O4565" i="8"/>
  <c r="Y4565" i="8"/>
  <c r="Z4565" i="8"/>
  <c r="BD4565" i="8" s="1"/>
  <c r="AA4565" i="8"/>
  <c r="AC4565" i="8"/>
  <c r="H4566" i="8"/>
  <c r="I4566" i="8"/>
  <c r="J4566" i="8"/>
  <c r="K4566" i="8"/>
  <c r="L4566" i="8"/>
  <c r="M4566" i="8"/>
  <c r="P4566" i="8" s="1"/>
  <c r="N4566" i="8"/>
  <c r="O4566" i="8"/>
  <c r="Y4566" i="8"/>
  <c r="Z4566" i="8"/>
  <c r="BD4566" i="8" s="1"/>
  <c r="AA4566" i="8"/>
  <c r="AC4566" i="8" s="1"/>
  <c r="H4567" i="8"/>
  <c r="I4567" i="8"/>
  <c r="J4567" i="8"/>
  <c r="K4567" i="8"/>
  <c r="L4567" i="8"/>
  <c r="M4567" i="8"/>
  <c r="P4567" i="8" s="1"/>
  <c r="N4567" i="8"/>
  <c r="O4567" i="8"/>
  <c r="Y4567" i="8"/>
  <c r="Z4567" i="8"/>
  <c r="BD4567" i="8" s="1"/>
  <c r="AA4567" i="8"/>
  <c r="AC4567" i="8" s="1"/>
  <c r="H4568" i="8"/>
  <c r="I4568" i="8"/>
  <c r="J4568" i="8"/>
  <c r="K4568" i="8"/>
  <c r="L4568" i="8"/>
  <c r="M4568" i="8"/>
  <c r="P4568" i="8" s="1"/>
  <c r="N4568" i="8"/>
  <c r="O4568" i="8"/>
  <c r="Y4568" i="8"/>
  <c r="Z4568" i="8"/>
  <c r="BD4568" i="8" s="1"/>
  <c r="AA4568" i="8"/>
  <c r="AC4568" i="8" s="1"/>
  <c r="H4569" i="8"/>
  <c r="I4569" i="8"/>
  <c r="J4569" i="8"/>
  <c r="K4569" i="8"/>
  <c r="L4569" i="8"/>
  <c r="M4569" i="8"/>
  <c r="P4569" i="8" s="1"/>
  <c r="N4569" i="8"/>
  <c r="O4569" i="8"/>
  <c r="Y4569" i="8"/>
  <c r="Z4569" i="8"/>
  <c r="BD4569" i="8" s="1"/>
  <c r="AA4569" i="8"/>
  <c r="AC4569" i="8" s="1"/>
  <c r="H4570" i="8"/>
  <c r="I4570" i="8"/>
  <c r="J4570" i="8"/>
  <c r="K4570" i="8"/>
  <c r="L4570" i="8"/>
  <c r="M4570" i="8"/>
  <c r="P4570" i="8" s="1"/>
  <c r="N4570" i="8"/>
  <c r="O4570" i="8"/>
  <c r="Y4570" i="8"/>
  <c r="Z4570" i="8"/>
  <c r="BD4570" i="8" s="1"/>
  <c r="AA4570" i="8"/>
  <c r="AC4570" i="8" s="1"/>
  <c r="H4571" i="8"/>
  <c r="I4571" i="8"/>
  <c r="J4571" i="8"/>
  <c r="K4571" i="8"/>
  <c r="L4571" i="8"/>
  <c r="M4571" i="8"/>
  <c r="N4571" i="8"/>
  <c r="O4571" i="8"/>
  <c r="P4571" i="8"/>
  <c r="Y4571" i="8"/>
  <c r="Z4571" i="8"/>
  <c r="BD4571" i="8" s="1"/>
  <c r="AA4571" i="8"/>
  <c r="AC4571" i="8" s="1"/>
  <c r="H4572" i="8"/>
  <c r="I4572" i="8"/>
  <c r="J4572" i="8"/>
  <c r="K4572" i="8"/>
  <c r="L4572" i="8"/>
  <c r="M4572" i="8"/>
  <c r="P4572" i="8" s="1"/>
  <c r="N4572" i="8"/>
  <c r="O4572" i="8"/>
  <c r="Y4572" i="8"/>
  <c r="Z4572" i="8"/>
  <c r="BD4572" i="8" s="1"/>
  <c r="AA4572" i="8"/>
  <c r="AC4572" i="8" s="1"/>
  <c r="H4573" i="8"/>
  <c r="I4573" i="8"/>
  <c r="J4573" i="8"/>
  <c r="K4573" i="8"/>
  <c r="L4573" i="8"/>
  <c r="M4573" i="8"/>
  <c r="P4573" i="8" s="1"/>
  <c r="N4573" i="8"/>
  <c r="O4573" i="8"/>
  <c r="Y4573" i="8"/>
  <c r="Z4573" i="8"/>
  <c r="BD4573" i="8" s="1"/>
  <c r="AA4573" i="8"/>
  <c r="AC4573" i="8" s="1"/>
  <c r="H4574" i="8"/>
  <c r="I4574" i="8"/>
  <c r="J4574" i="8"/>
  <c r="K4574" i="8"/>
  <c r="L4574" i="8"/>
  <c r="M4574" i="8"/>
  <c r="P4574" i="8" s="1"/>
  <c r="N4574" i="8"/>
  <c r="O4574" i="8"/>
  <c r="Y4574" i="8"/>
  <c r="Z4574" i="8"/>
  <c r="BD4574" i="8" s="1"/>
  <c r="AA4574" i="8"/>
  <c r="AC4574" i="8" s="1"/>
  <c r="H4575" i="8"/>
  <c r="I4575" i="8"/>
  <c r="J4575" i="8"/>
  <c r="K4575" i="8"/>
  <c r="L4575" i="8"/>
  <c r="M4575" i="8"/>
  <c r="P4575" i="8" s="1"/>
  <c r="N4575" i="8"/>
  <c r="O4575" i="8"/>
  <c r="Y4575" i="8"/>
  <c r="Z4575" i="8"/>
  <c r="BD4575" i="8" s="1"/>
  <c r="AA4575" i="8"/>
  <c r="AC4575" i="8" s="1"/>
  <c r="H4576" i="8"/>
  <c r="I4576" i="8"/>
  <c r="J4576" i="8"/>
  <c r="K4576" i="8"/>
  <c r="L4576" i="8"/>
  <c r="M4576" i="8"/>
  <c r="P4576" i="8" s="1"/>
  <c r="N4576" i="8"/>
  <c r="O4576" i="8"/>
  <c r="Y4576" i="8"/>
  <c r="Z4576" i="8"/>
  <c r="BD4576" i="8" s="1"/>
  <c r="AA4576" i="8"/>
  <c r="AC4576" i="8" s="1"/>
  <c r="H4577" i="8"/>
  <c r="I4577" i="8"/>
  <c r="J4577" i="8"/>
  <c r="K4577" i="8"/>
  <c r="L4577" i="8"/>
  <c r="M4577" i="8"/>
  <c r="P4577" i="8" s="1"/>
  <c r="N4577" i="8"/>
  <c r="O4577" i="8"/>
  <c r="Y4577" i="8"/>
  <c r="Z4577" i="8"/>
  <c r="BD4577" i="8" s="1"/>
  <c r="AA4577" i="8"/>
  <c r="AC4577" i="8" s="1"/>
  <c r="H4578" i="8"/>
  <c r="I4578" i="8"/>
  <c r="J4578" i="8"/>
  <c r="K4578" i="8"/>
  <c r="L4578" i="8"/>
  <c r="M4578" i="8"/>
  <c r="P4578" i="8" s="1"/>
  <c r="N4578" i="8"/>
  <c r="O4578" i="8"/>
  <c r="Y4578" i="8"/>
  <c r="Z4578" i="8"/>
  <c r="AA4578" i="8"/>
  <c r="AC4578" i="8"/>
  <c r="BD4578" i="8"/>
  <c r="H4579" i="8"/>
  <c r="I4579" i="8"/>
  <c r="J4579" i="8"/>
  <c r="K4579" i="8"/>
  <c r="L4579" i="8"/>
  <c r="M4579" i="8"/>
  <c r="N4579" i="8"/>
  <c r="O4579" i="8"/>
  <c r="P4579" i="8"/>
  <c r="Y4579" i="8"/>
  <c r="Z4579" i="8"/>
  <c r="BD4579" i="8" s="1"/>
  <c r="AA4579" i="8"/>
  <c r="AC4579" i="8" s="1"/>
  <c r="H4580" i="8"/>
  <c r="I4580" i="8"/>
  <c r="J4580" i="8"/>
  <c r="K4580" i="8"/>
  <c r="L4580" i="8"/>
  <c r="M4580" i="8"/>
  <c r="P4580" i="8" s="1"/>
  <c r="N4580" i="8"/>
  <c r="O4580" i="8"/>
  <c r="Y4580" i="8"/>
  <c r="Z4580" i="8"/>
  <c r="BD4580" i="8" s="1"/>
  <c r="AA4580" i="8"/>
  <c r="AC4580" i="8" s="1"/>
  <c r="H4581" i="8"/>
  <c r="I4581" i="8"/>
  <c r="J4581" i="8"/>
  <c r="K4581" i="8"/>
  <c r="L4581" i="8"/>
  <c r="M4581" i="8"/>
  <c r="N4581" i="8"/>
  <c r="O4581" i="8"/>
  <c r="P4581" i="8"/>
  <c r="Y4581" i="8"/>
  <c r="Z4581" i="8"/>
  <c r="BD4581" i="8" s="1"/>
  <c r="AA4581" i="8"/>
  <c r="AC4581" i="8" s="1"/>
  <c r="H4582" i="8"/>
  <c r="I4582" i="8"/>
  <c r="J4582" i="8"/>
  <c r="K4582" i="8"/>
  <c r="L4582" i="8"/>
  <c r="M4582" i="8"/>
  <c r="P4582" i="8" s="1"/>
  <c r="N4582" i="8"/>
  <c r="O4582" i="8"/>
  <c r="Y4582" i="8"/>
  <c r="Z4582" i="8"/>
  <c r="BD4582" i="8" s="1"/>
  <c r="AA4582" i="8"/>
  <c r="AC4582" i="8" s="1"/>
  <c r="H4583" i="8"/>
  <c r="I4583" i="8"/>
  <c r="J4583" i="8"/>
  <c r="K4583" i="8"/>
  <c r="L4583" i="8"/>
  <c r="M4583" i="8"/>
  <c r="N4583" i="8"/>
  <c r="O4583" i="8"/>
  <c r="P4583" i="8"/>
  <c r="Y4583" i="8"/>
  <c r="Z4583" i="8"/>
  <c r="BD4583" i="8" s="1"/>
  <c r="AA4583" i="8"/>
  <c r="AC4583" i="8" s="1"/>
  <c r="H4584" i="8"/>
  <c r="I4584" i="8"/>
  <c r="J4584" i="8"/>
  <c r="K4584" i="8"/>
  <c r="L4584" i="8"/>
  <c r="M4584" i="8"/>
  <c r="P4584" i="8" s="1"/>
  <c r="N4584" i="8"/>
  <c r="O4584" i="8"/>
  <c r="Y4584" i="8"/>
  <c r="Z4584" i="8"/>
  <c r="BD4584" i="8" s="1"/>
  <c r="AA4584" i="8"/>
  <c r="AC4584" i="8" s="1"/>
  <c r="H4585" i="8"/>
  <c r="I4585" i="8"/>
  <c r="J4585" i="8"/>
  <c r="K4585" i="8"/>
  <c r="L4585" i="8"/>
  <c r="M4585" i="8"/>
  <c r="P4585" i="8" s="1"/>
  <c r="N4585" i="8"/>
  <c r="O4585" i="8"/>
  <c r="Y4585" i="8"/>
  <c r="Z4585" i="8"/>
  <c r="BD4585" i="8" s="1"/>
  <c r="AA4585" i="8"/>
  <c r="AC4585" i="8" s="1"/>
  <c r="H4586" i="8"/>
  <c r="I4586" i="8"/>
  <c r="J4586" i="8"/>
  <c r="K4586" i="8"/>
  <c r="L4586" i="8"/>
  <c r="M4586" i="8"/>
  <c r="P4586" i="8" s="1"/>
  <c r="N4586" i="8"/>
  <c r="O4586" i="8"/>
  <c r="Y4586" i="8"/>
  <c r="Z4586" i="8"/>
  <c r="BD4586" i="8" s="1"/>
  <c r="AA4586" i="8"/>
  <c r="AC4586" i="8" s="1"/>
  <c r="H4587" i="8"/>
  <c r="I4587" i="8"/>
  <c r="J4587" i="8"/>
  <c r="K4587" i="8"/>
  <c r="L4587" i="8"/>
  <c r="M4587" i="8"/>
  <c r="P4587" i="8" s="1"/>
  <c r="N4587" i="8"/>
  <c r="O4587" i="8"/>
  <c r="Y4587" i="8"/>
  <c r="Z4587" i="8"/>
  <c r="BD4587" i="8" s="1"/>
  <c r="AA4587" i="8"/>
  <c r="AC4587" i="8" s="1"/>
  <c r="H4588" i="8"/>
  <c r="I4588" i="8"/>
  <c r="J4588" i="8"/>
  <c r="K4588" i="8"/>
  <c r="L4588" i="8"/>
  <c r="M4588" i="8"/>
  <c r="P4588" i="8" s="1"/>
  <c r="N4588" i="8"/>
  <c r="O4588" i="8"/>
  <c r="Y4588" i="8"/>
  <c r="Z4588" i="8"/>
  <c r="BD4588" i="8" s="1"/>
  <c r="AA4588" i="8"/>
  <c r="AC4588" i="8" s="1"/>
  <c r="H4589" i="8"/>
  <c r="I4589" i="8"/>
  <c r="J4589" i="8"/>
  <c r="K4589" i="8"/>
  <c r="L4589" i="8"/>
  <c r="M4589" i="8"/>
  <c r="P4589" i="8" s="1"/>
  <c r="N4589" i="8"/>
  <c r="O4589" i="8"/>
  <c r="Y4589" i="8"/>
  <c r="Z4589" i="8"/>
  <c r="AA4589" i="8"/>
  <c r="AC4589" i="8" s="1"/>
  <c r="BD4589" i="8"/>
  <c r="H4590" i="8"/>
  <c r="I4590" i="8"/>
  <c r="J4590" i="8"/>
  <c r="K4590" i="8"/>
  <c r="L4590" i="8"/>
  <c r="M4590" i="8"/>
  <c r="P4590" i="8" s="1"/>
  <c r="N4590" i="8"/>
  <c r="O4590" i="8"/>
  <c r="Y4590" i="8"/>
  <c r="Z4590" i="8"/>
  <c r="BD4590" i="8" s="1"/>
  <c r="AA4590" i="8"/>
  <c r="AC4590" i="8" s="1"/>
  <c r="H4591" i="8"/>
  <c r="I4591" i="8"/>
  <c r="J4591" i="8"/>
  <c r="K4591" i="8"/>
  <c r="L4591" i="8"/>
  <c r="M4591" i="8"/>
  <c r="P4591" i="8" s="1"/>
  <c r="N4591" i="8"/>
  <c r="O4591" i="8"/>
  <c r="Y4591" i="8"/>
  <c r="Z4591" i="8"/>
  <c r="BD4591" i="8" s="1"/>
  <c r="AA4591" i="8"/>
  <c r="AC4591" i="8"/>
  <c r="H4592" i="8"/>
  <c r="I4592" i="8"/>
  <c r="J4592" i="8"/>
  <c r="K4592" i="8"/>
  <c r="L4592" i="8"/>
  <c r="M4592" i="8"/>
  <c r="P4592" i="8" s="1"/>
  <c r="N4592" i="8"/>
  <c r="O4592" i="8"/>
  <c r="Y4592" i="8"/>
  <c r="Z4592" i="8"/>
  <c r="BD4592" i="8" s="1"/>
  <c r="AA4592" i="8"/>
  <c r="AC4592" i="8" s="1"/>
  <c r="H4593" i="8"/>
  <c r="I4593" i="8"/>
  <c r="J4593" i="8"/>
  <c r="K4593" i="8"/>
  <c r="L4593" i="8"/>
  <c r="M4593" i="8"/>
  <c r="P4593" i="8" s="1"/>
  <c r="N4593" i="8"/>
  <c r="O4593" i="8"/>
  <c r="Y4593" i="8"/>
  <c r="Z4593" i="8"/>
  <c r="BD4593" i="8" s="1"/>
  <c r="AA4593" i="8"/>
  <c r="AC4593" i="8"/>
  <c r="H4594" i="8"/>
  <c r="I4594" i="8"/>
  <c r="J4594" i="8"/>
  <c r="K4594" i="8"/>
  <c r="L4594" i="8"/>
  <c r="M4594" i="8"/>
  <c r="P4594" i="8" s="1"/>
  <c r="N4594" i="8"/>
  <c r="O4594" i="8"/>
  <c r="Y4594" i="8"/>
  <c r="Z4594" i="8"/>
  <c r="BD4594" i="8" s="1"/>
  <c r="AA4594" i="8"/>
  <c r="AC4594" i="8" s="1"/>
  <c r="H4595" i="8"/>
  <c r="I4595" i="8"/>
  <c r="J4595" i="8"/>
  <c r="K4595" i="8"/>
  <c r="L4595" i="8"/>
  <c r="M4595" i="8"/>
  <c r="P4595" i="8" s="1"/>
  <c r="N4595" i="8"/>
  <c r="O4595" i="8"/>
  <c r="Y4595" i="8"/>
  <c r="Z4595" i="8"/>
  <c r="BD4595" i="8" s="1"/>
  <c r="AA4595" i="8"/>
  <c r="AC4595" i="8" s="1"/>
  <c r="H4596" i="8"/>
  <c r="I4596" i="8"/>
  <c r="J4596" i="8"/>
  <c r="K4596" i="8"/>
  <c r="L4596" i="8"/>
  <c r="M4596" i="8"/>
  <c r="P4596" i="8" s="1"/>
  <c r="N4596" i="8"/>
  <c r="O4596" i="8"/>
  <c r="Y4596" i="8"/>
  <c r="Z4596" i="8"/>
  <c r="BD4596" i="8" s="1"/>
  <c r="AA4596" i="8"/>
  <c r="AC4596" i="8" s="1"/>
  <c r="H4597" i="8"/>
  <c r="I4597" i="8"/>
  <c r="J4597" i="8"/>
  <c r="K4597" i="8"/>
  <c r="L4597" i="8"/>
  <c r="N4597" i="8"/>
  <c r="O4597" i="8"/>
  <c r="Y4597" i="8"/>
  <c r="Z4597" i="8"/>
  <c r="AA4597" i="8"/>
  <c r="AC4597" i="8" s="1"/>
  <c r="BD4597" i="8"/>
  <c r="H4598" i="8"/>
  <c r="I4598" i="8"/>
  <c r="J4598" i="8"/>
  <c r="K4598" i="8"/>
  <c r="L4598" i="8"/>
  <c r="M4598" i="8"/>
  <c r="P4598" i="8" s="1"/>
  <c r="N4598" i="8"/>
  <c r="O4598" i="8"/>
  <c r="Y4598" i="8"/>
  <c r="Z4598" i="8"/>
  <c r="BD4598" i="8" s="1"/>
  <c r="AA4598" i="8"/>
  <c r="AC4598" i="8" s="1"/>
  <c r="H4599" i="8"/>
  <c r="I4599" i="8"/>
  <c r="J4599" i="8"/>
  <c r="K4599" i="8"/>
  <c r="L4599" i="8"/>
  <c r="N4599" i="8"/>
  <c r="O4599" i="8"/>
  <c r="Y4599" i="8"/>
  <c r="Z4599" i="8"/>
  <c r="BD4599" i="8" s="1"/>
  <c r="AA4599" i="8"/>
  <c r="AC4599" i="8" s="1"/>
  <c r="H4600" i="8"/>
  <c r="I4600" i="8"/>
  <c r="J4600" i="8"/>
  <c r="K4600" i="8"/>
  <c r="L4600" i="8"/>
  <c r="N4600" i="8"/>
  <c r="O4600" i="8"/>
  <c r="Y4600" i="8"/>
  <c r="Z4600" i="8"/>
  <c r="BD4600" i="8" s="1"/>
  <c r="AA4600" i="8"/>
  <c r="AC4600" i="8" s="1"/>
  <c r="H4601" i="8"/>
  <c r="I4601" i="8"/>
  <c r="J4601" i="8"/>
  <c r="K4601" i="8"/>
  <c r="L4601" i="8"/>
  <c r="M4601" i="8"/>
  <c r="P4601" i="8" s="1"/>
  <c r="N4601" i="8"/>
  <c r="O4601" i="8"/>
  <c r="Y4601" i="8"/>
  <c r="Z4601" i="8"/>
  <c r="BD4601" i="8" s="1"/>
  <c r="AA4601" i="8"/>
  <c r="AC4601" i="8" s="1"/>
  <c r="H4602" i="8"/>
  <c r="I4602" i="8"/>
  <c r="J4602" i="8"/>
  <c r="K4602" i="8"/>
  <c r="L4602" i="8"/>
  <c r="M4602" i="8"/>
  <c r="P4602" i="8" s="1"/>
  <c r="N4602" i="8"/>
  <c r="O4602" i="8"/>
  <c r="Y4602" i="8"/>
  <c r="Z4602" i="8"/>
  <c r="AA4602" i="8"/>
  <c r="AC4602" i="8" s="1"/>
  <c r="BD4602" i="8"/>
  <c r="H4603" i="8"/>
  <c r="I4603" i="8"/>
  <c r="J4603" i="8"/>
  <c r="K4603" i="8"/>
  <c r="L4603" i="8"/>
  <c r="M4603" i="8"/>
  <c r="P4603" i="8" s="1"/>
  <c r="N4603" i="8"/>
  <c r="O4603" i="8"/>
  <c r="Y4603" i="8"/>
  <c r="Z4603" i="8"/>
  <c r="BD4603" i="8" s="1"/>
  <c r="AA4603" i="8"/>
  <c r="AC4603" i="8" s="1"/>
  <c r="H4604" i="8"/>
  <c r="I4604" i="8"/>
  <c r="J4604" i="8"/>
  <c r="K4604" i="8"/>
  <c r="L4604" i="8"/>
  <c r="M4604" i="8"/>
  <c r="P4604" i="8" s="1"/>
  <c r="N4604" i="8"/>
  <c r="O4604" i="8"/>
  <c r="Y4604" i="8"/>
  <c r="Z4604" i="8"/>
  <c r="BD4604" i="8" s="1"/>
  <c r="AA4604" i="8"/>
  <c r="AC4604" i="8" s="1"/>
  <c r="H4605" i="8"/>
  <c r="I4605" i="8"/>
  <c r="J4605" i="8"/>
  <c r="K4605" i="8"/>
  <c r="L4605" i="8"/>
  <c r="M4605" i="8"/>
  <c r="P4605" i="8" s="1"/>
  <c r="N4605" i="8"/>
  <c r="O4605" i="8"/>
  <c r="Y4605" i="8"/>
  <c r="Z4605" i="8"/>
  <c r="BD4605" i="8" s="1"/>
  <c r="AA4605" i="8"/>
  <c r="AC4605" i="8" s="1"/>
  <c r="H4606" i="8"/>
  <c r="I4606" i="8"/>
  <c r="J4606" i="8"/>
  <c r="K4606" i="8"/>
  <c r="L4606" i="8"/>
  <c r="M4606" i="8"/>
  <c r="P4606" i="8" s="1"/>
  <c r="N4606" i="8"/>
  <c r="O4606" i="8"/>
  <c r="Y4606" i="8"/>
  <c r="Z4606" i="8"/>
  <c r="AA4606" i="8"/>
  <c r="AC4606" i="8" s="1"/>
  <c r="BD4606" i="8"/>
  <c r="H4607" i="8"/>
  <c r="I4607" i="8"/>
  <c r="J4607" i="8"/>
  <c r="K4607" i="8"/>
  <c r="L4607" i="8"/>
  <c r="M4607" i="8"/>
  <c r="P4607" i="8" s="1"/>
  <c r="N4607" i="8"/>
  <c r="O4607" i="8"/>
  <c r="Y4607" i="8"/>
  <c r="Z4607" i="8"/>
  <c r="BD4607" i="8" s="1"/>
  <c r="AA4607" i="8"/>
  <c r="AC4607" i="8" s="1"/>
  <c r="H4608" i="8"/>
  <c r="I4608" i="8"/>
  <c r="J4608" i="8"/>
  <c r="K4608" i="8"/>
  <c r="L4608" i="8"/>
  <c r="M4608" i="8"/>
  <c r="P4608" i="8" s="1"/>
  <c r="N4608" i="8"/>
  <c r="O4608" i="8"/>
  <c r="Y4608" i="8"/>
  <c r="Z4608" i="8"/>
  <c r="BD4608" i="8" s="1"/>
  <c r="AA4608" i="8"/>
  <c r="AC4608" i="8"/>
  <c r="H4609" i="8"/>
  <c r="I4609" i="8"/>
  <c r="J4609" i="8"/>
  <c r="K4609" i="8"/>
  <c r="L4609" i="8"/>
  <c r="M4609" i="8"/>
  <c r="P4609" i="8" s="1"/>
  <c r="N4609" i="8"/>
  <c r="O4609" i="8"/>
  <c r="Y4609" i="8"/>
  <c r="Z4609" i="8"/>
  <c r="BD4609" i="8" s="1"/>
  <c r="AA4609" i="8"/>
  <c r="AC4609" i="8" s="1"/>
  <c r="H4610" i="8"/>
  <c r="I4610" i="8"/>
  <c r="J4610" i="8"/>
  <c r="K4610" i="8"/>
  <c r="L4610" i="8"/>
  <c r="M4610" i="8"/>
  <c r="P4610" i="8" s="1"/>
  <c r="N4610" i="8"/>
  <c r="O4610" i="8"/>
  <c r="Y4610" i="8"/>
  <c r="Z4610" i="8"/>
  <c r="BD4610" i="8" s="1"/>
  <c r="AA4610" i="8"/>
  <c r="AC4610" i="8"/>
  <c r="H4611" i="8"/>
  <c r="I4611" i="8"/>
  <c r="J4611" i="8"/>
  <c r="K4611" i="8"/>
  <c r="L4611" i="8"/>
  <c r="M4611" i="8"/>
  <c r="N4611" i="8"/>
  <c r="O4611" i="8"/>
  <c r="P4611" i="8"/>
  <c r="Y4611" i="8"/>
  <c r="Z4611" i="8"/>
  <c r="BD4611" i="8" s="1"/>
  <c r="AA4611" i="8"/>
  <c r="AC4611" i="8" s="1"/>
  <c r="H4612" i="8"/>
  <c r="I4612" i="8"/>
  <c r="J4612" i="8"/>
  <c r="K4612" i="8"/>
  <c r="L4612" i="8"/>
  <c r="M4612" i="8"/>
  <c r="P4612" i="8" s="1"/>
  <c r="N4612" i="8"/>
  <c r="O4612" i="8"/>
  <c r="Y4612" i="8"/>
  <c r="Z4612" i="8"/>
  <c r="BD4612" i="8" s="1"/>
  <c r="AA4612" i="8"/>
  <c r="AC4612" i="8" s="1"/>
  <c r="H4613" i="8"/>
  <c r="I4613" i="8"/>
  <c r="J4613" i="8"/>
  <c r="K4613" i="8"/>
  <c r="L4613" i="8"/>
  <c r="M4613" i="8"/>
  <c r="P4613" i="8" s="1"/>
  <c r="N4613" i="8"/>
  <c r="O4613" i="8"/>
  <c r="Y4613" i="8"/>
  <c r="Z4613" i="8"/>
  <c r="BD4613" i="8" s="1"/>
  <c r="AA4613" i="8"/>
  <c r="AC4613" i="8" s="1"/>
  <c r="H4614" i="8"/>
  <c r="I4614" i="8"/>
  <c r="J4614" i="8"/>
  <c r="K4614" i="8"/>
  <c r="L4614" i="8"/>
  <c r="M4614" i="8"/>
  <c r="P4614" i="8" s="1"/>
  <c r="N4614" i="8"/>
  <c r="O4614" i="8"/>
  <c r="Y4614" i="8"/>
  <c r="Z4614" i="8"/>
  <c r="BD4614" i="8" s="1"/>
  <c r="AA4614" i="8"/>
  <c r="AC4614" i="8" s="1"/>
  <c r="H4615" i="8"/>
  <c r="I4615" i="8"/>
  <c r="J4615" i="8"/>
  <c r="K4615" i="8"/>
  <c r="L4615" i="8"/>
  <c r="M4615" i="8"/>
  <c r="N4615" i="8"/>
  <c r="O4615" i="8"/>
  <c r="P4615" i="8"/>
  <c r="Y4615" i="8"/>
  <c r="Z4615" i="8"/>
  <c r="BD4615" i="8" s="1"/>
  <c r="AA4615" i="8"/>
  <c r="AC4615" i="8" s="1"/>
  <c r="H4616" i="8"/>
  <c r="I4616" i="8"/>
  <c r="J4616" i="8"/>
  <c r="K4616" i="8"/>
  <c r="L4616" i="8"/>
  <c r="M4616" i="8"/>
  <c r="P4616" i="8" s="1"/>
  <c r="N4616" i="8"/>
  <c r="O4616" i="8"/>
  <c r="Y4616" i="8"/>
  <c r="Z4616" i="8"/>
  <c r="BD4616" i="8" s="1"/>
  <c r="AA4616" i="8"/>
  <c r="AC4616" i="8" s="1"/>
  <c r="H4617" i="8"/>
  <c r="I4617" i="8"/>
  <c r="J4617" i="8"/>
  <c r="K4617" i="8"/>
  <c r="L4617" i="8"/>
  <c r="M4617" i="8"/>
  <c r="P4617" i="8" s="1"/>
  <c r="N4617" i="8"/>
  <c r="O4617" i="8"/>
  <c r="Y4617" i="8"/>
  <c r="Z4617" i="8"/>
  <c r="BD4617" i="8" s="1"/>
  <c r="AA4617" i="8"/>
  <c r="AC4617" i="8" s="1"/>
  <c r="H4618" i="8"/>
  <c r="I4618" i="8"/>
  <c r="J4618" i="8"/>
  <c r="K4618" i="8"/>
  <c r="L4618" i="8"/>
  <c r="M4618" i="8"/>
  <c r="P4618" i="8" s="1"/>
  <c r="N4618" i="8"/>
  <c r="O4618" i="8"/>
  <c r="Y4618" i="8"/>
  <c r="Z4618" i="8"/>
  <c r="BD4618" i="8" s="1"/>
  <c r="AA4618" i="8"/>
  <c r="AC4618" i="8" s="1"/>
  <c r="H4619" i="8"/>
  <c r="I4619" i="8"/>
  <c r="J4619" i="8"/>
  <c r="K4619" i="8"/>
  <c r="L4619" i="8"/>
  <c r="M4619" i="8"/>
  <c r="P4619" i="8" s="1"/>
  <c r="N4619" i="8"/>
  <c r="O4619" i="8"/>
  <c r="Y4619" i="8"/>
  <c r="Z4619" i="8"/>
  <c r="AA4619" i="8"/>
  <c r="AC4619" i="8" s="1"/>
  <c r="BD4619" i="8"/>
  <c r="H4620" i="8"/>
  <c r="I4620" i="8"/>
  <c r="J4620" i="8"/>
  <c r="K4620" i="8"/>
  <c r="L4620" i="8"/>
  <c r="M4620" i="8"/>
  <c r="P4620" i="8" s="1"/>
  <c r="N4620" i="8"/>
  <c r="O4620" i="8"/>
  <c r="Y4620" i="8"/>
  <c r="Z4620" i="8"/>
  <c r="BD4620" i="8" s="1"/>
  <c r="AA4620" i="8"/>
  <c r="AC4620" i="8" s="1"/>
  <c r="H4621" i="8"/>
  <c r="I4621" i="8"/>
  <c r="J4621" i="8"/>
  <c r="K4621" i="8"/>
  <c r="L4621" i="8"/>
  <c r="M4621" i="8"/>
  <c r="P4621" i="8" s="1"/>
  <c r="N4621" i="8"/>
  <c r="O4621" i="8"/>
  <c r="Y4621" i="8"/>
  <c r="Z4621" i="8"/>
  <c r="AA4621" i="8"/>
  <c r="AC4621" i="8" s="1"/>
  <c r="BD4621" i="8"/>
  <c r="H4622" i="8"/>
  <c r="I4622" i="8"/>
  <c r="J4622" i="8"/>
  <c r="K4622" i="8"/>
  <c r="L4622" i="8"/>
  <c r="M4622" i="8"/>
  <c r="P4622" i="8" s="1"/>
  <c r="N4622" i="8"/>
  <c r="O4622" i="8"/>
  <c r="Y4622" i="8"/>
  <c r="Z4622" i="8"/>
  <c r="BD4622" i="8" s="1"/>
  <c r="AA4622" i="8"/>
  <c r="AC4622" i="8" s="1"/>
  <c r="H4623" i="8"/>
  <c r="I4623" i="8"/>
  <c r="J4623" i="8"/>
  <c r="K4623" i="8"/>
  <c r="L4623" i="8"/>
  <c r="M4623" i="8"/>
  <c r="P4623" i="8" s="1"/>
  <c r="N4623" i="8"/>
  <c r="O4623" i="8"/>
  <c r="Y4623" i="8"/>
  <c r="Z4623" i="8"/>
  <c r="BD4623" i="8" s="1"/>
  <c r="AA4623" i="8"/>
  <c r="AC4623" i="8" s="1"/>
  <c r="H4624" i="8"/>
  <c r="I4624" i="8"/>
  <c r="J4624" i="8"/>
  <c r="K4624" i="8"/>
  <c r="L4624" i="8"/>
  <c r="M4624" i="8"/>
  <c r="P4624" i="8" s="1"/>
  <c r="N4624" i="8"/>
  <c r="O4624" i="8"/>
  <c r="Y4624" i="8"/>
  <c r="Z4624" i="8"/>
  <c r="BD4624" i="8" s="1"/>
  <c r="AA4624" i="8"/>
  <c r="AC4624" i="8" s="1"/>
  <c r="H4625" i="8"/>
  <c r="I4625" i="8"/>
  <c r="J4625" i="8"/>
  <c r="K4625" i="8"/>
  <c r="L4625" i="8"/>
  <c r="M4625" i="8"/>
  <c r="P4625" i="8" s="1"/>
  <c r="N4625" i="8"/>
  <c r="O4625" i="8"/>
  <c r="Y4625" i="8"/>
  <c r="Z4625" i="8"/>
  <c r="AA4625" i="8"/>
  <c r="AC4625" i="8"/>
  <c r="BD4625" i="8"/>
  <c r="H4626" i="8"/>
  <c r="I4626" i="8"/>
  <c r="J4626" i="8"/>
  <c r="K4626" i="8"/>
  <c r="L4626" i="8"/>
  <c r="M4626" i="8"/>
  <c r="N4626" i="8"/>
  <c r="O4626" i="8"/>
  <c r="P4626" i="8"/>
  <c r="Y4626" i="8"/>
  <c r="Z4626" i="8"/>
  <c r="BD4626" i="8" s="1"/>
  <c r="AA4626" i="8"/>
  <c r="AC4626" i="8" s="1"/>
  <c r="H4627" i="8"/>
  <c r="I4627" i="8"/>
  <c r="J4627" i="8"/>
  <c r="K4627" i="8"/>
  <c r="L4627" i="8"/>
  <c r="M4627" i="8"/>
  <c r="P4627" i="8" s="1"/>
  <c r="N4627" i="8"/>
  <c r="O4627" i="8"/>
  <c r="Y4627" i="8"/>
  <c r="Z4627" i="8"/>
  <c r="AA4627" i="8"/>
  <c r="AC4627" i="8" s="1"/>
  <c r="BD4627" i="8"/>
  <c r="H4628" i="8"/>
  <c r="I4628" i="8"/>
  <c r="J4628" i="8"/>
  <c r="K4628" i="8"/>
  <c r="L4628" i="8"/>
  <c r="M4628" i="8"/>
  <c r="P4628" i="8" s="1"/>
  <c r="N4628" i="8"/>
  <c r="O4628" i="8"/>
  <c r="Y4628" i="8"/>
  <c r="Z4628" i="8"/>
  <c r="BD4628" i="8" s="1"/>
  <c r="AA4628" i="8"/>
  <c r="AC4628" i="8" s="1"/>
  <c r="H4629" i="8"/>
  <c r="I4629" i="8"/>
  <c r="J4629" i="8"/>
  <c r="K4629" i="8"/>
  <c r="L4629" i="8"/>
  <c r="M4629" i="8"/>
  <c r="P4629" i="8" s="1"/>
  <c r="N4629" i="8"/>
  <c r="O4629" i="8"/>
  <c r="Y4629" i="8"/>
  <c r="Z4629" i="8"/>
  <c r="BD4629" i="8" s="1"/>
  <c r="AA4629" i="8"/>
  <c r="AC4629" i="8" s="1"/>
  <c r="H4630" i="8"/>
  <c r="I4630" i="8"/>
  <c r="J4630" i="8"/>
  <c r="K4630" i="8"/>
  <c r="L4630" i="8"/>
  <c r="N4630" i="8"/>
  <c r="O4630" i="8"/>
  <c r="Y4630" i="8"/>
  <c r="Z4630" i="8"/>
  <c r="BD4630" i="8" s="1"/>
  <c r="AA4630" i="8"/>
  <c r="AC4630" i="8" s="1"/>
  <c r="H4631" i="8"/>
  <c r="I4631" i="8"/>
  <c r="J4631" i="8"/>
  <c r="K4631" i="8"/>
  <c r="L4631" i="8"/>
  <c r="M4631" i="8"/>
  <c r="P4631" i="8" s="1"/>
  <c r="N4631" i="8"/>
  <c r="O4631" i="8"/>
  <c r="Y4631" i="8"/>
  <c r="Z4631" i="8"/>
  <c r="BD4631" i="8" s="1"/>
  <c r="AA4631" i="8"/>
  <c r="AC4631" i="8" s="1"/>
  <c r="H4632" i="8"/>
  <c r="I4632" i="8"/>
  <c r="J4632" i="8"/>
  <c r="K4632" i="8"/>
  <c r="L4632" i="8"/>
  <c r="M4632" i="8"/>
  <c r="N4632" i="8"/>
  <c r="O4632" i="8"/>
  <c r="P4632" i="8"/>
  <c r="Y4632" i="8"/>
  <c r="Z4632" i="8"/>
  <c r="BD4632" i="8" s="1"/>
  <c r="AA4632" i="8"/>
  <c r="AC4632" i="8" s="1"/>
  <c r="H4633" i="8"/>
  <c r="I4633" i="8"/>
  <c r="J4633" i="8"/>
  <c r="K4633" i="8"/>
  <c r="L4633" i="8"/>
  <c r="M4633" i="8"/>
  <c r="P4633" i="8" s="1"/>
  <c r="N4633" i="8"/>
  <c r="O4633" i="8"/>
  <c r="Y4633" i="8"/>
  <c r="Z4633" i="8"/>
  <c r="AA4633" i="8"/>
  <c r="AC4633" i="8" s="1"/>
  <c r="BD4633" i="8"/>
  <c r="H4634" i="8"/>
  <c r="I4634" i="8"/>
  <c r="J4634" i="8"/>
  <c r="K4634" i="8"/>
  <c r="L4634" i="8"/>
  <c r="N4634" i="8"/>
  <c r="O4634" i="8"/>
  <c r="Y4634" i="8"/>
  <c r="Z4634" i="8"/>
  <c r="BD4634" i="8" s="1"/>
  <c r="AA4634" i="8"/>
  <c r="AC4634" i="8" s="1"/>
  <c r="H4635" i="8"/>
  <c r="I4635" i="8"/>
  <c r="J4635" i="8"/>
  <c r="K4635" i="8"/>
  <c r="L4635" i="8"/>
  <c r="M4635" i="8"/>
  <c r="P4635" i="8" s="1"/>
  <c r="N4635" i="8"/>
  <c r="O4635" i="8"/>
  <c r="Y4635" i="8"/>
  <c r="Z4635" i="8"/>
  <c r="BD4635" i="8" s="1"/>
  <c r="AA4635" i="8"/>
  <c r="AC4635" i="8" s="1"/>
  <c r="H4636" i="8"/>
  <c r="I4636" i="8"/>
  <c r="J4636" i="8"/>
  <c r="K4636" i="8"/>
  <c r="L4636" i="8"/>
  <c r="M4636" i="8"/>
  <c r="P4636" i="8" s="1"/>
  <c r="N4636" i="8"/>
  <c r="O4636" i="8"/>
  <c r="Y4636" i="8"/>
  <c r="Z4636" i="8"/>
  <c r="BD4636" i="8" s="1"/>
  <c r="AA4636" i="8"/>
  <c r="AC4636" i="8" s="1"/>
  <c r="H4637" i="8"/>
  <c r="I4637" i="8"/>
  <c r="J4637" i="8"/>
  <c r="K4637" i="8"/>
  <c r="L4637" i="8"/>
  <c r="M4637" i="8"/>
  <c r="N4637" i="8"/>
  <c r="O4637" i="8"/>
  <c r="P4637" i="8"/>
  <c r="Y4637" i="8"/>
  <c r="Z4637" i="8"/>
  <c r="BD4637" i="8" s="1"/>
  <c r="AA4637" i="8"/>
  <c r="AC4637" i="8" s="1"/>
  <c r="H4638" i="8"/>
  <c r="I4638" i="8"/>
  <c r="J4638" i="8"/>
  <c r="K4638" i="8"/>
  <c r="L4638" i="8"/>
  <c r="M4638" i="8"/>
  <c r="P4638" i="8" s="1"/>
  <c r="N4638" i="8"/>
  <c r="O4638" i="8"/>
  <c r="Y4638" i="8"/>
  <c r="Z4638" i="8"/>
  <c r="BD4638" i="8" s="1"/>
  <c r="AA4638" i="8"/>
  <c r="AC4638" i="8" s="1"/>
  <c r="H4639" i="8"/>
  <c r="I4639" i="8"/>
  <c r="J4639" i="8"/>
  <c r="K4639" i="8"/>
  <c r="L4639" i="8"/>
  <c r="M4639" i="8"/>
  <c r="P4639" i="8" s="1"/>
  <c r="N4639" i="8"/>
  <c r="O4639" i="8"/>
  <c r="Y4639" i="8"/>
  <c r="Z4639" i="8"/>
  <c r="BD4639" i="8" s="1"/>
  <c r="AA4639" i="8"/>
  <c r="AC4639" i="8" s="1"/>
  <c r="H4640" i="8"/>
  <c r="I4640" i="8"/>
  <c r="J4640" i="8"/>
  <c r="K4640" i="8"/>
  <c r="L4640" i="8"/>
  <c r="N4640" i="8"/>
  <c r="O4640" i="8"/>
  <c r="Y4640" i="8"/>
  <c r="Z4640" i="8"/>
  <c r="BD4640" i="8" s="1"/>
  <c r="AA4640" i="8"/>
  <c r="AC4640" i="8" s="1"/>
  <c r="H4641" i="8"/>
  <c r="I4641" i="8"/>
  <c r="J4641" i="8"/>
  <c r="K4641" i="8"/>
  <c r="L4641" i="8"/>
  <c r="M4641" i="8"/>
  <c r="P4641" i="8" s="1"/>
  <c r="N4641" i="8"/>
  <c r="O4641" i="8"/>
  <c r="Y4641" i="8"/>
  <c r="Z4641" i="8"/>
  <c r="BD4641" i="8" s="1"/>
  <c r="AA4641" i="8"/>
  <c r="AC4641" i="8" s="1"/>
  <c r="H4642" i="8"/>
  <c r="I4642" i="8"/>
  <c r="J4642" i="8"/>
  <c r="K4642" i="8"/>
  <c r="L4642" i="8"/>
  <c r="M4642" i="8"/>
  <c r="P4642" i="8" s="1"/>
  <c r="N4642" i="8"/>
  <c r="O4642" i="8"/>
  <c r="Y4642" i="8"/>
  <c r="Z4642" i="8"/>
  <c r="BD4642" i="8" s="1"/>
  <c r="AA4642" i="8"/>
  <c r="AC4642" i="8" s="1"/>
  <c r="H4643" i="8"/>
  <c r="I4643" i="8"/>
  <c r="J4643" i="8"/>
  <c r="K4643" i="8"/>
  <c r="L4643" i="8"/>
  <c r="M4643" i="8"/>
  <c r="P4643" i="8" s="1"/>
  <c r="N4643" i="8"/>
  <c r="O4643" i="8"/>
  <c r="Y4643" i="8"/>
  <c r="Z4643" i="8"/>
  <c r="BD4643" i="8" s="1"/>
  <c r="AA4643" i="8"/>
  <c r="AC4643" i="8" s="1"/>
  <c r="H4644" i="8"/>
  <c r="I4644" i="8"/>
  <c r="J4644" i="8"/>
  <c r="K4644" i="8"/>
  <c r="L4644" i="8"/>
  <c r="M4644" i="8"/>
  <c r="P4644" i="8" s="1"/>
  <c r="N4644" i="8"/>
  <c r="O4644" i="8"/>
  <c r="Y4644" i="8"/>
  <c r="Z4644" i="8"/>
  <c r="BD4644" i="8" s="1"/>
  <c r="AA4644" i="8"/>
  <c r="AC4644" i="8" s="1"/>
  <c r="H4645" i="8"/>
  <c r="I4645" i="8"/>
  <c r="J4645" i="8"/>
  <c r="K4645" i="8"/>
  <c r="L4645" i="8"/>
  <c r="M4645" i="8"/>
  <c r="P4645" i="8" s="1"/>
  <c r="N4645" i="8"/>
  <c r="O4645" i="8"/>
  <c r="Y4645" i="8"/>
  <c r="Z4645" i="8"/>
  <c r="BD4645" i="8" s="1"/>
  <c r="AA4645" i="8"/>
  <c r="AC4645" i="8" s="1"/>
  <c r="H4646" i="8"/>
  <c r="I4646" i="8"/>
  <c r="J4646" i="8"/>
  <c r="K4646" i="8"/>
  <c r="L4646" i="8"/>
  <c r="M4646" i="8"/>
  <c r="P4646" i="8" s="1"/>
  <c r="N4646" i="8"/>
  <c r="O4646" i="8"/>
  <c r="Y4646" i="8"/>
  <c r="Z4646" i="8"/>
  <c r="BD4646" i="8" s="1"/>
  <c r="AA4646" i="8"/>
  <c r="AC4646" i="8"/>
  <c r="H4647" i="8"/>
  <c r="I4647" i="8"/>
  <c r="J4647" i="8"/>
  <c r="K4647" i="8"/>
  <c r="L4647" i="8"/>
  <c r="M4647" i="8"/>
  <c r="P4647" i="8" s="1"/>
  <c r="N4647" i="8"/>
  <c r="O4647" i="8"/>
  <c r="Y4647" i="8"/>
  <c r="Z4647" i="8"/>
  <c r="AA4647" i="8"/>
  <c r="AC4647" i="8" s="1"/>
  <c r="BD4647" i="8"/>
  <c r="H4648" i="8"/>
  <c r="I4648" i="8"/>
  <c r="J4648" i="8"/>
  <c r="K4648" i="8"/>
  <c r="L4648" i="8"/>
  <c r="M4648" i="8"/>
  <c r="P4648" i="8" s="1"/>
  <c r="N4648" i="8"/>
  <c r="O4648" i="8"/>
  <c r="Y4648" i="8"/>
  <c r="Z4648" i="8"/>
  <c r="BD4648" i="8" s="1"/>
  <c r="AA4648" i="8"/>
  <c r="AC4648" i="8" s="1"/>
  <c r="H4649" i="8"/>
  <c r="I4649" i="8"/>
  <c r="J4649" i="8"/>
  <c r="K4649" i="8"/>
  <c r="L4649" i="8"/>
  <c r="M4649" i="8"/>
  <c r="P4649" i="8" s="1"/>
  <c r="N4649" i="8"/>
  <c r="O4649" i="8"/>
  <c r="Y4649" i="8"/>
  <c r="Z4649" i="8"/>
  <c r="BD4649" i="8" s="1"/>
  <c r="AA4649" i="8"/>
  <c r="AC4649" i="8" s="1"/>
  <c r="H4650" i="8"/>
  <c r="I4650" i="8"/>
  <c r="J4650" i="8"/>
  <c r="K4650" i="8"/>
  <c r="L4650" i="8"/>
  <c r="M4650" i="8"/>
  <c r="N4650" i="8"/>
  <c r="O4650" i="8"/>
  <c r="P4650" i="8"/>
  <c r="Y4650" i="8"/>
  <c r="Z4650" i="8"/>
  <c r="BD4650" i="8" s="1"/>
  <c r="AA4650" i="8"/>
  <c r="AC4650" i="8" s="1"/>
  <c r="H4651" i="8"/>
  <c r="I4651" i="8"/>
  <c r="J4651" i="8"/>
  <c r="K4651" i="8"/>
  <c r="L4651" i="8"/>
  <c r="M4651" i="8"/>
  <c r="P4651" i="8" s="1"/>
  <c r="N4651" i="8"/>
  <c r="O4651" i="8"/>
  <c r="Y4651" i="8"/>
  <c r="Z4651" i="8"/>
  <c r="BD4651" i="8" s="1"/>
  <c r="AA4651" i="8"/>
  <c r="AC4651" i="8" s="1"/>
  <c r="H4652" i="8"/>
  <c r="I4652" i="8"/>
  <c r="J4652" i="8"/>
  <c r="K4652" i="8"/>
  <c r="L4652" i="8"/>
  <c r="M4652" i="8"/>
  <c r="P4652" i="8" s="1"/>
  <c r="N4652" i="8"/>
  <c r="O4652" i="8"/>
  <c r="Y4652" i="8"/>
  <c r="Z4652" i="8"/>
  <c r="BD4652" i="8" s="1"/>
  <c r="AA4652" i="8"/>
  <c r="AC4652" i="8" s="1"/>
  <c r="H4653" i="8"/>
  <c r="I4653" i="8"/>
  <c r="J4653" i="8"/>
  <c r="K4653" i="8"/>
  <c r="L4653" i="8"/>
  <c r="N4653" i="8"/>
  <c r="O4653" i="8"/>
  <c r="Y4653" i="8"/>
  <c r="Z4653" i="8"/>
  <c r="BD4653" i="8" s="1"/>
  <c r="AA4653" i="8"/>
  <c r="AC4653" i="8"/>
  <c r="H4654" i="8"/>
  <c r="I4654" i="8"/>
  <c r="J4654" i="8"/>
  <c r="K4654" i="8"/>
  <c r="L4654" i="8"/>
  <c r="M4654" i="8"/>
  <c r="P4654" i="8" s="1"/>
  <c r="N4654" i="8"/>
  <c r="O4654" i="8"/>
  <c r="Y4654" i="8"/>
  <c r="Z4654" i="8"/>
  <c r="BD4654" i="8" s="1"/>
  <c r="AA4654" i="8"/>
  <c r="AC4654" i="8"/>
  <c r="H4655" i="8"/>
  <c r="I4655" i="8"/>
  <c r="J4655" i="8"/>
  <c r="K4655" i="8"/>
  <c r="L4655" i="8"/>
  <c r="M4655" i="8"/>
  <c r="P4655" i="8" s="1"/>
  <c r="N4655" i="8"/>
  <c r="O4655" i="8"/>
  <c r="Y4655" i="8"/>
  <c r="Z4655" i="8"/>
  <c r="BD4655" i="8" s="1"/>
  <c r="AA4655" i="8"/>
  <c r="AC4655" i="8" s="1"/>
  <c r="H4656" i="8"/>
  <c r="I4656" i="8"/>
  <c r="J4656" i="8"/>
  <c r="K4656" i="8"/>
  <c r="L4656" i="8"/>
  <c r="M4656" i="8"/>
  <c r="P4656" i="8" s="1"/>
  <c r="N4656" i="8"/>
  <c r="O4656" i="8"/>
  <c r="Y4656" i="8"/>
  <c r="Z4656" i="8"/>
  <c r="BD4656" i="8" s="1"/>
  <c r="AA4656" i="8"/>
  <c r="AC4656" i="8" s="1"/>
  <c r="H4657" i="8"/>
  <c r="I4657" i="8"/>
  <c r="J4657" i="8"/>
  <c r="K4657" i="8"/>
  <c r="L4657" i="8"/>
  <c r="M4657" i="8"/>
  <c r="N4657" i="8"/>
  <c r="O4657" i="8"/>
  <c r="P4657" i="8"/>
  <c r="Y4657" i="8"/>
  <c r="Z4657" i="8"/>
  <c r="BD4657" i="8" s="1"/>
  <c r="AA4657" i="8"/>
  <c r="AC4657" i="8"/>
  <c r="H4658" i="8"/>
  <c r="I4658" i="8"/>
  <c r="J4658" i="8"/>
  <c r="K4658" i="8"/>
  <c r="L4658" i="8"/>
  <c r="N4658" i="8"/>
  <c r="O4658" i="8"/>
  <c r="Y4658" i="8"/>
  <c r="Z4658" i="8"/>
  <c r="BD4658" i="8" s="1"/>
  <c r="AA4658" i="8"/>
  <c r="AC4658" i="8" s="1"/>
  <c r="H4659" i="8"/>
  <c r="I4659" i="8"/>
  <c r="J4659" i="8"/>
  <c r="K4659" i="8"/>
  <c r="L4659" i="8"/>
  <c r="M4659" i="8"/>
  <c r="N4659" i="8"/>
  <c r="O4659" i="8"/>
  <c r="P4659" i="8"/>
  <c r="Y4659" i="8"/>
  <c r="Z4659" i="8"/>
  <c r="BD4659" i="8" s="1"/>
  <c r="AA4659" i="8"/>
  <c r="AC4659" i="8" s="1"/>
  <c r="H4660" i="8"/>
  <c r="I4660" i="8"/>
  <c r="J4660" i="8"/>
  <c r="K4660" i="8"/>
  <c r="L4660" i="8"/>
  <c r="M4660" i="8"/>
  <c r="P4660" i="8" s="1"/>
  <c r="N4660" i="8"/>
  <c r="O4660" i="8"/>
  <c r="Y4660" i="8"/>
  <c r="Z4660" i="8"/>
  <c r="BD4660" i="8" s="1"/>
  <c r="AA4660" i="8"/>
  <c r="AC4660" i="8" s="1"/>
  <c r="H4661" i="8"/>
  <c r="I4661" i="8"/>
  <c r="J4661" i="8"/>
  <c r="K4661" i="8"/>
  <c r="L4661" i="8"/>
  <c r="M4661" i="8"/>
  <c r="P4661" i="8" s="1"/>
  <c r="N4661" i="8"/>
  <c r="O4661" i="8"/>
  <c r="Y4661" i="8"/>
  <c r="Z4661" i="8"/>
  <c r="BD4661" i="8" s="1"/>
  <c r="AA4661" i="8"/>
  <c r="AC4661" i="8" s="1"/>
  <c r="H4662" i="8"/>
  <c r="I4662" i="8"/>
  <c r="J4662" i="8"/>
  <c r="K4662" i="8"/>
  <c r="L4662" i="8"/>
  <c r="M4662" i="8"/>
  <c r="P4662" i="8" s="1"/>
  <c r="N4662" i="8"/>
  <c r="O4662" i="8"/>
  <c r="Y4662" i="8"/>
  <c r="Z4662" i="8"/>
  <c r="BD4662" i="8" s="1"/>
  <c r="AA4662" i="8"/>
  <c r="AC4662" i="8"/>
  <c r="H4663" i="8"/>
  <c r="I4663" i="8"/>
  <c r="J4663" i="8"/>
  <c r="K4663" i="8"/>
  <c r="L4663" i="8"/>
  <c r="M4663" i="8"/>
  <c r="P4663" i="8" s="1"/>
  <c r="N4663" i="8"/>
  <c r="O4663" i="8"/>
  <c r="Y4663" i="8"/>
  <c r="Z4663" i="8"/>
  <c r="BD4663" i="8" s="1"/>
  <c r="AA4663" i="8"/>
  <c r="AC4663" i="8" s="1"/>
  <c r="H4664" i="8"/>
  <c r="I4664" i="8"/>
  <c r="J4664" i="8"/>
  <c r="K4664" i="8"/>
  <c r="L4664" i="8"/>
  <c r="M4664" i="8"/>
  <c r="P4664" i="8" s="1"/>
  <c r="N4664" i="8"/>
  <c r="O4664" i="8"/>
  <c r="Y4664" i="8"/>
  <c r="Z4664" i="8"/>
  <c r="BD4664" i="8" s="1"/>
  <c r="AA4664" i="8"/>
  <c r="AC4664" i="8" s="1"/>
  <c r="H4665" i="8"/>
  <c r="I4665" i="8"/>
  <c r="J4665" i="8"/>
  <c r="K4665" i="8"/>
  <c r="L4665" i="8"/>
  <c r="M4665" i="8"/>
  <c r="P4665" i="8" s="1"/>
  <c r="N4665" i="8"/>
  <c r="O4665" i="8"/>
  <c r="Y4665" i="8"/>
  <c r="Z4665" i="8"/>
  <c r="BD4665" i="8" s="1"/>
  <c r="AA4665" i="8"/>
  <c r="AC4665" i="8" s="1"/>
  <c r="H4666" i="8"/>
  <c r="I4666" i="8"/>
  <c r="J4666" i="8"/>
  <c r="K4666" i="8"/>
  <c r="L4666" i="8"/>
  <c r="M4666" i="8"/>
  <c r="N4666" i="8"/>
  <c r="O4666" i="8"/>
  <c r="P4666" i="8"/>
  <c r="Y4666" i="8"/>
  <c r="Z4666" i="8"/>
  <c r="BD4666" i="8" s="1"/>
  <c r="AA4666" i="8"/>
  <c r="AC4666" i="8" s="1"/>
  <c r="H4667" i="8"/>
  <c r="I4667" i="8"/>
  <c r="J4667" i="8"/>
  <c r="K4667" i="8"/>
  <c r="L4667" i="8"/>
  <c r="M4667" i="8"/>
  <c r="P4667" i="8" s="1"/>
  <c r="N4667" i="8"/>
  <c r="O4667" i="8"/>
  <c r="Y4667" i="8"/>
  <c r="Z4667" i="8"/>
  <c r="AA4667" i="8"/>
  <c r="AC4667" i="8" s="1"/>
  <c r="BD4667" i="8"/>
  <c r="H4668" i="8"/>
  <c r="I4668" i="8"/>
  <c r="J4668" i="8"/>
  <c r="K4668" i="8"/>
  <c r="L4668" i="8"/>
  <c r="M4668" i="8"/>
  <c r="P4668" i="8" s="1"/>
  <c r="N4668" i="8"/>
  <c r="O4668" i="8"/>
  <c r="Y4668" i="8"/>
  <c r="Z4668" i="8"/>
  <c r="BD4668" i="8" s="1"/>
  <c r="AA4668" i="8"/>
  <c r="AC4668" i="8" s="1"/>
  <c r="H4669" i="8"/>
  <c r="I4669" i="8"/>
  <c r="J4669" i="8"/>
  <c r="K4669" i="8"/>
  <c r="L4669" i="8"/>
  <c r="M4669" i="8"/>
  <c r="P4669" i="8" s="1"/>
  <c r="N4669" i="8"/>
  <c r="O4669" i="8"/>
  <c r="Y4669" i="8"/>
  <c r="Z4669" i="8"/>
  <c r="BD4669" i="8" s="1"/>
  <c r="AA4669" i="8"/>
  <c r="AC4669" i="8" s="1"/>
  <c r="H4670" i="8"/>
  <c r="I4670" i="8"/>
  <c r="J4670" i="8"/>
  <c r="K4670" i="8"/>
  <c r="L4670" i="8"/>
  <c r="M4670" i="8"/>
  <c r="P4670" i="8" s="1"/>
  <c r="N4670" i="8"/>
  <c r="O4670" i="8"/>
  <c r="Y4670" i="8"/>
  <c r="Z4670" i="8"/>
  <c r="BD4670" i="8" s="1"/>
  <c r="AA4670" i="8"/>
  <c r="AC4670" i="8" s="1"/>
  <c r="H4671" i="8"/>
  <c r="I4671" i="8"/>
  <c r="J4671" i="8"/>
  <c r="K4671" i="8"/>
  <c r="L4671" i="8"/>
  <c r="M4671" i="8"/>
  <c r="P4671" i="8" s="1"/>
  <c r="N4671" i="8"/>
  <c r="O4671" i="8"/>
  <c r="Y4671" i="8"/>
  <c r="Z4671" i="8"/>
  <c r="AA4671" i="8"/>
  <c r="AC4671" i="8" s="1"/>
  <c r="BD4671" i="8"/>
  <c r="H4672" i="8"/>
  <c r="I4672" i="8"/>
  <c r="J4672" i="8"/>
  <c r="K4672" i="8"/>
  <c r="L4672" i="8"/>
  <c r="M4672" i="8"/>
  <c r="P4672" i="8" s="1"/>
  <c r="N4672" i="8"/>
  <c r="O4672" i="8"/>
  <c r="Y4672" i="8"/>
  <c r="Z4672" i="8"/>
  <c r="BD4672" i="8" s="1"/>
  <c r="AA4672" i="8"/>
  <c r="AC4672" i="8" s="1"/>
  <c r="H4673" i="8"/>
  <c r="I4673" i="8"/>
  <c r="J4673" i="8"/>
  <c r="K4673" i="8"/>
  <c r="L4673" i="8"/>
  <c r="M4673" i="8"/>
  <c r="P4673" i="8" s="1"/>
  <c r="N4673" i="8"/>
  <c r="O4673" i="8"/>
  <c r="Y4673" i="8"/>
  <c r="Z4673" i="8"/>
  <c r="BD4673" i="8" s="1"/>
  <c r="AA4673" i="8"/>
  <c r="AC4673" i="8" s="1"/>
  <c r="H4674" i="8"/>
  <c r="I4674" i="8"/>
  <c r="J4674" i="8"/>
  <c r="K4674" i="8"/>
  <c r="L4674" i="8"/>
  <c r="M4674" i="8"/>
  <c r="P4674" i="8" s="1"/>
  <c r="N4674" i="8"/>
  <c r="O4674" i="8"/>
  <c r="Y4674" i="8"/>
  <c r="Z4674" i="8"/>
  <c r="BD4674" i="8" s="1"/>
  <c r="AA4674" i="8"/>
  <c r="AC4674" i="8" s="1"/>
  <c r="H4675" i="8"/>
  <c r="I4675" i="8"/>
  <c r="J4675" i="8"/>
  <c r="K4675" i="8"/>
  <c r="L4675" i="8"/>
  <c r="M4675" i="8"/>
  <c r="P4675" i="8" s="1"/>
  <c r="N4675" i="8"/>
  <c r="O4675" i="8"/>
  <c r="Y4675" i="8"/>
  <c r="Z4675" i="8"/>
  <c r="BD4675" i="8" s="1"/>
  <c r="AA4675" i="8"/>
  <c r="AC4675" i="8"/>
  <c r="H4676" i="8"/>
  <c r="I4676" i="8"/>
  <c r="J4676" i="8"/>
  <c r="K4676" i="8"/>
  <c r="L4676" i="8"/>
  <c r="M4676" i="8"/>
  <c r="N4676" i="8"/>
  <c r="O4676" i="8"/>
  <c r="P4676" i="8"/>
  <c r="Y4676" i="8"/>
  <c r="Z4676" i="8"/>
  <c r="BD4676" i="8" s="1"/>
  <c r="AA4676" i="8"/>
  <c r="AC4676" i="8" s="1"/>
  <c r="H4677" i="8"/>
  <c r="I4677" i="8"/>
  <c r="J4677" i="8"/>
  <c r="K4677" i="8"/>
  <c r="L4677" i="8"/>
  <c r="M4677" i="8"/>
  <c r="P4677" i="8" s="1"/>
  <c r="N4677" i="8"/>
  <c r="O4677" i="8"/>
  <c r="Y4677" i="8"/>
  <c r="Z4677" i="8"/>
  <c r="BD4677" i="8" s="1"/>
  <c r="AA4677" i="8"/>
  <c r="AC4677" i="8" s="1"/>
  <c r="H4678" i="8"/>
  <c r="I4678" i="8"/>
  <c r="J4678" i="8"/>
  <c r="K4678" i="8"/>
  <c r="L4678" i="8"/>
  <c r="M4678" i="8"/>
  <c r="N4678" i="8"/>
  <c r="O4678" i="8"/>
  <c r="P4678" i="8"/>
  <c r="Y4678" i="8"/>
  <c r="Z4678" i="8"/>
  <c r="BD4678" i="8" s="1"/>
  <c r="AA4678" i="8"/>
  <c r="AC4678" i="8" s="1"/>
  <c r="H4679" i="8"/>
  <c r="I4679" i="8"/>
  <c r="J4679" i="8"/>
  <c r="K4679" i="8"/>
  <c r="L4679" i="8"/>
  <c r="M4679" i="8"/>
  <c r="P4679" i="8" s="1"/>
  <c r="N4679" i="8"/>
  <c r="O4679" i="8"/>
  <c r="Y4679" i="8"/>
  <c r="Z4679" i="8"/>
  <c r="BD4679" i="8" s="1"/>
  <c r="AA4679" i="8"/>
  <c r="AC4679" i="8"/>
  <c r="H4680" i="8"/>
  <c r="I4680" i="8"/>
  <c r="J4680" i="8"/>
  <c r="K4680" i="8"/>
  <c r="L4680" i="8"/>
  <c r="M4680" i="8"/>
  <c r="P4680" i="8" s="1"/>
  <c r="N4680" i="8"/>
  <c r="O4680" i="8"/>
  <c r="Y4680" i="8"/>
  <c r="Z4680" i="8"/>
  <c r="BD4680" i="8" s="1"/>
  <c r="AA4680" i="8"/>
  <c r="AC4680" i="8" s="1"/>
  <c r="H4681" i="8"/>
  <c r="I4681" i="8"/>
  <c r="J4681" i="8"/>
  <c r="K4681" i="8"/>
  <c r="L4681" i="8"/>
  <c r="M4681" i="8"/>
  <c r="P4681" i="8" s="1"/>
  <c r="N4681" i="8"/>
  <c r="O4681" i="8"/>
  <c r="Y4681" i="8"/>
  <c r="Z4681" i="8"/>
  <c r="BD4681" i="8" s="1"/>
  <c r="AA4681" i="8"/>
  <c r="AC4681" i="8" s="1"/>
  <c r="H4682" i="8"/>
  <c r="I4682" i="8"/>
  <c r="J4682" i="8"/>
  <c r="K4682" i="8"/>
  <c r="L4682" i="8"/>
  <c r="M4682" i="8"/>
  <c r="P4682" i="8" s="1"/>
  <c r="N4682" i="8"/>
  <c r="O4682" i="8"/>
  <c r="Y4682" i="8"/>
  <c r="Z4682" i="8"/>
  <c r="BD4682" i="8" s="1"/>
  <c r="AA4682" i="8"/>
  <c r="AC4682" i="8"/>
  <c r="H4683" i="8"/>
  <c r="I4683" i="8"/>
  <c r="J4683" i="8"/>
  <c r="K4683" i="8"/>
  <c r="L4683" i="8"/>
  <c r="M4683" i="8"/>
  <c r="P4683" i="8" s="1"/>
  <c r="N4683" i="8"/>
  <c r="O4683" i="8"/>
  <c r="Y4683" i="8"/>
  <c r="Z4683" i="8"/>
  <c r="BD4683" i="8" s="1"/>
  <c r="AA4683" i="8"/>
  <c r="AC4683" i="8" s="1"/>
  <c r="H4684" i="8"/>
  <c r="I4684" i="8"/>
  <c r="J4684" i="8"/>
  <c r="K4684" i="8"/>
  <c r="L4684" i="8"/>
  <c r="M4684" i="8"/>
  <c r="P4684" i="8" s="1"/>
  <c r="N4684" i="8"/>
  <c r="O4684" i="8"/>
  <c r="Y4684" i="8"/>
  <c r="Z4684" i="8"/>
  <c r="BD4684" i="8" s="1"/>
  <c r="AA4684" i="8"/>
  <c r="AC4684" i="8" s="1"/>
  <c r="H4685" i="8"/>
  <c r="I4685" i="8"/>
  <c r="J4685" i="8"/>
  <c r="K4685" i="8"/>
  <c r="L4685" i="8"/>
  <c r="M4685" i="8"/>
  <c r="P4685" i="8" s="1"/>
  <c r="N4685" i="8"/>
  <c r="O4685" i="8"/>
  <c r="Y4685" i="8"/>
  <c r="Z4685" i="8"/>
  <c r="BD4685" i="8" s="1"/>
  <c r="AA4685" i="8"/>
  <c r="AC4685" i="8" s="1"/>
  <c r="H4686" i="8"/>
  <c r="I4686" i="8"/>
  <c r="J4686" i="8"/>
  <c r="K4686" i="8"/>
  <c r="L4686" i="8"/>
  <c r="M4686" i="8"/>
  <c r="P4686" i="8" s="1"/>
  <c r="N4686" i="8"/>
  <c r="O4686" i="8"/>
  <c r="Y4686" i="8"/>
  <c r="Z4686" i="8"/>
  <c r="BD4686" i="8" s="1"/>
  <c r="AA4686" i="8"/>
  <c r="AC4686" i="8" s="1"/>
  <c r="H4687" i="8"/>
  <c r="I4687" i="8"/>
  <c r="J4687" i="8"/>
  <c r="K4687" i="8"/>
  <c r="L4687" i="8"/>
  <c r="M4687" i="8"/>
  <c r="P4687" i="8" s="1"/>
  <c r="N4687" i="8"/>
  <c r="O4687" i="8"/>
  <c r="Y4687" i="8"/>
  <c r="Z4687" i="8"/>
  <c r="BD4687" i="8" s="1"/>
  <c r="AA4687" i="8"/>
  <c r="AC4687" i="8" s="1"/>
  <c r="H4688" i="8"/>
  <c r="I4688" i="8"/>
  <c r="J4688" i="8"/>
  <c r="K4688" i="8"/>
  <c r="L4688" i="8"/>
  <c r="M4688" i="8"/>
  <c r="P4688" i="8" s="1"/>
  <c r="N4688" i="8"/>
  <c r="O4688" i="8"/>
  <c r="Y4688" i="8"/>
  <c r="Z4688" i="8"/>
  <c r="BD4688" i="8" s="1"/>
  <c r="AA4688" i="8"/>
  <c r="AC4688" i="8" s="1"/>
  <c r="H4689" i="8"/>
  <c r="I4689" i="8"/>
  <c r="J4689" i="8"/>
  <c r="K4689" i="8"/>
  <c r="L4689" i="8"/>
  <c r="M4689" i="8"/>
  <c r="N4689" i="8"/>
  <c r="O4689" i="8"/>
  <c r="P4689" i="8"/>
  <c r="Y4689" i="8"/>
  <c r="Z4689" i="8"/>
  <c r="BD4689" i="8" s="1"/>
  <c r="AA4689" i="8"/>
  <c r="AC4689" i="8" s="1"/>
  <c r="H4690" i="8"/>
  <c r="I4690" i="8"/>
  <c r="J4690" i="8"/>
  <c r="K4690" i="8"/>
  <c r="L4690" i="8"/>
  <c r="M4690" i="8"/>
  <c r="P4690" i="8" s="1"/>
  <c r="N4690" i="8"/>
  <c r="O4690" i="8"/>
  <c r="Y4690" i="8"/>
  <c r="Z4690" i="8"/>
  <c r="BD4690" i="8" s="1"/>
  <c r="AA4690" i="8"/>
  <c r="AC4690" i="8" s="1"/>
  <c r="H4691" i="8"/>
  <c r="I4691" i="8"/>
  <c r="J4691" i="8"/>
  <c r="K4691" i="8"/>
  <c r="L4691" i="8"/>
  <c r="M4691" i="8"/>
  <c r="N4691" i="8"/>
  <c r="O4691" i="8"/>
  <c r="P4691" i="8"/>
  <c r="Y4691" i="8"/>
  <c r="Z4691" i="8"/>
  <c r="BD4691" i="8" s="1"/>
  <c r="AA4691" i="8"/>
  <c r="AC4691" i="8" s="1"/>
  <c r="H4692" i="8"/>
  <c r="I4692" i="8"/>
  <c r="J4692" i="8"/>
  <c r="K4692" i="8"/>
  <c r="L4692" i="8"/>
  <c r="M4692" i="8"/>
  <c r="N4692" i="8"/>
  <c r="O4692" i="8"/>
  <c r="P4692" i="8"/>
  <c r="Y4692" i="8"/>
  <c r="Z4692" i="8"/>
  <c r="BD4692" i="8" s="1"/>
  <c r="AA4692" i="8"/>
  <c r="AC4692" i="8" s="1"/>
  <c r="H4693" i="8"/>
  <c r="I4693" i="8"/>
  <c r="J4693" i="8"/>
  <c r="K4693" i="8"/>
  <c r="L4693" i="8"/>
  <c r="M4693" i="8"/>
  <c r="P4693" i="8" s="1"/>
  <c r="N4693" i="8"/>
  <c r="O4693" i="8"/>
  <c r="Y4693" i="8"/>
  <c r="Z4693" i="8"/>
  <c r="BD4693" i="8" s="1"/>
  <c r="AA4693" i="8"/>
  <c r="AC4693" i="8" s="1"/>
  <c r="H4694" i="8"/>
  <c r="I4694" i="8"/>
  <c r="J4694" i="8"/>
  <c r="K4694" i="8"/>
  <c r="L4694" i="8"/>
  <c r="M4694" i="8"/>
  <c r="P4694" i="8" s="1"/>
  <c r="N4694" i="8"/>
  <c r="O4694" i="8"/>
  <c r="Y4694" i="8"/>
  <c r="Z4694" i="8"/>
  <c r="BD4694" i="8" s="1"/>
  <c r="AA4694" i="8"/>
  <c r="AC4694" i="8"/>
  <c r="H4695" i="8"/>
  <c r="I4695" i="8"/>
  <c r="J4695" i="8"/>
  <c r="K4695" i="8"/>
  <c r="L4695" i="8"/>
  <c r="M4695" i="8"/>
  <c r="P4695" i="8" s="1"/>
  <c r="N4695" i="8"/>
  <c r="O4695" i="8"/>
  <c r="Y4695" i="8"/>
  <c r="Z4695" i="8"/>
  <c r="BD4695" i="8" s="1"/>
  <c r="AA4695" i="8"/>
  <c r="AC4695" i="8"/>
  <c r="H4696" i="8"/>
  <c r="I4696" i="8"/>
  <c r="J4696" i="8"/>
  <c r="K4696" i="8"/>
  <c r="L4696" i="8"/>
  <c r="M4696" i="8"/>
  <c r="P4696" i="8" s="1"/>
  <c r="N4696" i="8"/>
  <c r="O4696" i="8"/>
  <c r="Y4696" i="8"/>
  <c r="Z4696" i="8"/>
  <c r="BD4696" i="8" s="1"/>
  <c r="AA4696" i="8"/>
  <c r="AC4696" i="8" s="1"/>
  <c r="H4697" i="8"/>
  <c r="I4697" i="8"/>
  <c r="J4697" i="8"/>
  <c r="K4697" i="8"/>
  <c r="L4697" i="8"/>
  <c r="M4697" i="8"/>
  <c r="N4697" i="8"/>
  <c r="O4697" i="8"/>
  <c r="P4697" i="8"/>
  <c r="Y4697" i="8"/>
  <c r="Z4697" i="8"/>
  <c r="BD4697" i="8" s="1"/>
  <c r="AA4697" i="8"/>
  <c r="AC4697" i="8" s="1"/>
  <c r="H4698" i="8"/>
  <c r="I4698" i="8"/>
  <c r="J4698" i="8"/>
  <c r="K4698" i="8"/>
  <c r="L4698" i="8"/>
  <c r="N4698" i="8"/>
  <c r="O4698" i="8"/>
  <c r="Y4698" i="8"/>
  <c r="Z4698" i="8"/>
  <c r="BD4698" i="8" s="1"/>
  <c r="AA4698" i="8"/>
  <c r="AC4698" i="8"/>
  <c r="H4699" i="8"/>
  <c r="I4699" i="8"/>
  <c r="J4699" i="8"/>
  <c r="K4699" i="8"/>
  <c r="L4699" i="8"/>
  <c r="N4699" i="8"/>
  <c r="O4699" i="8"/>
  <c r="Y4699" i="8"/>
  <c r="Z4699" i="8"/>
  <c r="AA4699" i="8"/>
  <c r="AC4699" i="8" s="1"/>
  <c r="BD4699" i="8"/>
  <c r="H4700" i="8"/>
  <c r="I4700" i="8"/>
  <c r="J4700" i="8"/>
  <c r="K4700" i="8"/>
  <c r="L4700" i="8"/>
  <c r="M4700" i="8"/>
  <c r="P4700" i="8" s="1"/>
  <c r="N4700" i="8"/>
  <c r="O4700" i="8"/>
  <c r="Y4700" i="8"/>
  <c r="Z4700" i="8"/>
  <c r="BD4700" i="8" s="1"/>
  <c r="AA4700" i="8"/>
  <c r="AC4700" i="8" s="1"/>
  <c r="H4701" i="8"/>
  <c r="I4701" i="8"/>
  <c r="J4701" i="8"/>
  <c r="K4701" i="8"/>
  <c r="L4701" i="8"/>
  <c r="M4701" i="8"/>
  <c r="N4701" i="8"/>
  <c r="O4701" i="8"/>
  <c r="P4701" i="8"/>
  <c r="Y4701" i="8"/>
  <c r="Z4701" i="8"/>
  <c r="BD4701" i="8" s="1"/>
  <c r="AA4701" i="8"/>
  <c r="AC4701" i="8" s="1"/>
  <c r="H4702" i="8"/>
  <c r="I4702" i="8"/>
  <c r="J4702" i="8"/>
  <c r="K4702" i="8"/>
  <c r="L4702" i="8"/>
  <c r="M4702" i="8"/>
  <c r="P4702" i="8" s="1"/>
  <c r="N4702" i="8"/>
  <c r="O4702" i="8"/>
  <c r="Y4702" i="8"/>
  <c r="Z4702" i="8"/>
  <c r="BD4702" i="8" s="1"/>
  <c r="AA4702" i="8"/>
  <c r="AC4702" i="8" s="1"/>
  <c r="H4703" i="8"/>
  <c r="I4703" i="8"/>
  <c r="J4703" i="8"/>
  <c r="K4703" i="8"/>
  <c r="L4703" i="8"/>
  <c r="M4703" i="8"/>
  <c r="N4703" i="8"/>
  <c r="O4703" i="8"/>
  <c r="P4703" i="8"/>
  <c r="Y4703" i="8"/>
  <c r="Z4703" i="8"/>
  <c r="BD4703" i="8" s="1"/>
  <c r="AA4703" i="8"/>
  <c r="AC4703" i="8" s="1"/>
  <c r="H4704" i="8"/>
  <c r="I4704" i="8"/>
  <c r="J4704" i="8"/>
  <c r="K4704" i="8"/>
  <c r="L4704" i="8"/>
  <c r="M4704" i="8"/>
  <c r="N4704" i="8"/>
  <c r="O4704" i="8"/>
  <c r="P4704" i="8"/>
  <c r="Y4704" i="8"/>
  <c r="Z4704" i="8"/>
  <c r="BD4704" i="8" s="1"/>
  <c r="AA4704" i="8"/>
  <c r="AC4704" i="8" s="1"/>
  <c r="H4705" i="8"/>
  <c r="I4705" i="8"/>
  <c r="J4705" i="8"/>
  <c r="K4705" i="8"/>
  <c r="L4705" i="8"/>
  <c r="M4705" i="8"/>
  <c r="P4705" i="8" s="1"/>
  <c r="N4705" i="8"/>
  <c r="O4705" i="8"/>
  <c r="Y4705" i="8"/>
  <c r="Z4705" i="8"/>
  <c r="BD4705" i="8" s="1"/>
  <c r="AA4705" i="8"/>
  <c r="AC4705" i="8" s="1"/>
  <c r="H4706" i="8"/>
  <c r="I4706" i="8"/>
  <c r="J4706" i="8"/>
  <c r="K4706" i="8"/>
  <c r="L4706" i="8"/>
  <c r="M4706" i="8"/>
  <c r="N4706" i="8"/>
  <c r="O4706" i="8"/>
  <c r="P4706" i="8"/>
  <c r="Y4706" i="8"/>
  <c r="Z4706" i="8"/>
  <c r="BD4706" i="8" s="1"/>
  <c r="AA4706" i="8"/>
  <c r="AC4706" i="8"/>
  <c r="H4707" i="8"/>
  <c r="I4707" i="8"/>
  <c r="J4707" i="8"/>
  <c r="K4707" i="8"/>
  <c r="L4707" i="8"/>
  <c r="M4707" i="8"/>
  <c r="P4707" i="8" s="1"/>
  <c r="N4707" i="8"/>
  <c r="O4707" i="8"/>
  <c r="Y4707" i="8"/>
  <c r="Z4707" i="8"/>
  <c r="BD4707" i="8" s="1"/>
  <c r="AA4707" i="8"/>
  <c r="AC4707" i="8" s="1"/>
  <c r="H4708" i="8"/>
  <c r="I4708" i="8"/>
  <c r="J4708" i="8"/>
  <c r="K4708" i="8"/>
  <c r="L4708" i="8"/>
  <c r="M4708" i="8"/>
  <c r="P4708" i="8" s="1"/>
  <c r="N4708" i="8"/>
  <c r="O4708" i="8"/>
  <c r="Y4708" i="8"/>
  <c r="Z4708" i="8"/>
  <c r="BD4708" i="8" s="1"/>
  <c r="AA4708" i="8"/>
  <c r="AC4708" i="8" s="1"/>
  <c r="H4709" i="8"/>
  <c r="I4709" i="8"/>
  <c r="J4709" i="8"/>
  <c r="K4709" i="8"/>
  <c r="L4709" i="8"/>
  <c r="M4709" i="8"/>
  <c r="P4709" i="8" s="1"/>
  <c r="N4709" i="8"/>
  <c r="O4709" i="8"/>
  <c r="Y4709" i="8"/>
  <c r="Z4709" i="8"/>
  <c r="BD4709" i="8" s="1"/>
  <c r="AA4709" i="8"/>
  <c r="AC4709" i="8" s="1"/>
  <c r="H4710" i="8"/>
  <c r="I4710" i="8"/>
  <c r="J4710" i="8"/>
  <c r="K4710" i="8"/>
  <c r="L4710" i="8"/>
  <c r="M4710" i="8"/>
  <c r="N4710" i="8"/>
  <c r="O4710" i="8"/>
  <c r="P4710" i="8"/>
  <c r="Y4710" i="8"/>
  <c r="Z4710" i="8"/>
  <c r="BD4710" i="8" s="1"/>
  <c r="AA4710" i="8"/>
  <c r="AC4710" i="8"/>
  <c r="H4711" i="8"/>
  <c r="I4711" i="8"/>
  <c r="J4711" i="8"/>
  <c r="K4711" i="8"/>
  <c r="L4711" i="8"/>
  <c r="M4711" i="8"/>
  <c r="P4711" i="8" s="1"/>
  <c r="N4711" i="8"/>
  <c r="O4711" i="8"/>
  <c r="Y4711" i="8"/>
  <c r="Z4711" i="8"/>
  <c r="BD4711" i="8" s="1"/>
  <c r="AA4711" i="8"/>
  <c r="AC4711" i="8" s="1"/>
  <c r="H4712" i="8"/>
  <c r="I4712" i="8"/>
  <c r="J4712" i="8"/>
  <c r="K4712" i="8"/>
  <c r="L4712" i="8"/>
  <c r="M4712" i="8"/>
  <c r="P4712" i="8" s="1"/>
  <c r="N4712" i="8"/>
  <c r="O4712" i="8"/>
  <c r="Y4712" i="8"/>
  <c r="Z4712" i="8"/>
  <c r="BD4712" i="8" s="1"/>
  <c r="AA4712" i="8"/>
  <c r="AC4712" i="8" s="1"/>
  <c r="H4713" i="8"/>
  <c r="I4713" i="8"/>
  <c r="J4713" i="8"/>
  <c r="K4713" i="8"/>
  <c r="L4713" i="8"/>
  <c r="M4713" i="8"/>
  <c r="P4713" i="8" s="1"/>
  <c r="N4713" i="8"/>
  <c r="O4713" i="8"/>
  <c r="Y4713" i="8"/>
  <c r="Z4713" i="8"/>
  <c r="BD4713" i="8" s="1"/>
  <c r="AA4713" i="8"/>
  <c r="AC4713" i="8" s="1"/>
  <c r="H4714" i="8"/>
  <c r="I4714" i="8"/>
  <c r="J4714" i="8"/>
  <c r="K4714" i="8"/>
  <c r="L4714" i="8"/>
  <c r="M4714" i="8"/>
  <c r="P4714" i="8" s="1"/>
  <c r="N4714" i="8"/>
  <c r="O4714" i="8"/>
  <c r="Y4714" i="8"/>
  <c r="Z4714" i="8"/>
  <c r="BD4714" i="8" s="1"/>
  <c r="AA4714" i="8"/>
  <c r="AC4714" i="8" s="1"/>
  <c r="H4715" i="8"/>
  <c r="I4715" i="8"/>
  <c r="J4715" i="8"/>
  <c r="K4715" i="8"/>
  <c r="L4715" i="8"/>
  <c r="M4715" i="8"/>
  <c r="P4715" i="8" s="1"/>
  <c r="N4715" i="8"/>
  <c r="O4715" i="8"/>
  <c r="Y4715" i="8"/>
  <c r="Z4715" i="8"/>
  <c r="AA4715" i="8"/>
  <c r="AC4715" i="8" s="1"/>
  <c r="BD4715" i="8"/>
  <c r="H4716" i="8"/>
  <c r="I4716" i="8"/>
  <c r="J4716" i="8"/>
  <c r="K4716" i="8"/>
  <c r="L4716" i="8"/>
  <c r="M4716" i="8"/>
  <c r="P4716" i="8" s="1"/>
  <c r="N4716" i="8"/>
  <c r="O4716" i="8"/>
  <c r="Y4716" i="8"/>
  <c r="Z4716" i="8"/>
  <c r="BD4716" i="8" s="1"/>
  <c r="AA4716" i="8"/>
  <c r="AC4716" i="8" s="1"/>
  <c r="H4717" i="8"/>
  <c r="I4717" i="8"/>
  <c r="J4717" i="8"/>
  <c r="K4717" i="8"/>
  <c r="L4717" i="8"/>
  <c r="M4717" i="8"/>
  <c r="P4717" i="8" s="1"/>
  <c r="N4717" i="8"/>
  <c r="O4717" i="8"/>
  <c r="Y4717" i="8"/>
  <c r="Z4717" i="8"/>
  <c r="BD4717" i="8" s="1"/>
  <c r="AA4717" i="8"/>
  <c r="AC4717" i="8" s="1"/>
  <c r="H4718" i="8"/>
  <c r="I4718" i="8"/>
  <c r="J4718" i="8"/>
  <c r="K4718" i="8"/>
  <c r="L4718" i="8"/>
  <c r="M4718" i="8"/>
  <c r="P4718" i="8" s="1"/>
  <c r="N4718" i="8"/>
  <c r="O4718" i="8"/>
  <c r="Y4718" i="8"/>
  <c r="Z4718" i="8"/>
  <c r="BD4718" i="8" s="1"/>
  <c r="AA4718" i="8"/>
  <c r="AC4718" i="8" s="1"/>
  <c r="H4719" i="8"/>
  <c r="I4719" i="8"/>
  <c r="J4719" i="8"/>
  <c r="K4719" i="8"/>
  <c r="L4719" i="8"/>
  <c r="M4719" i="8"/>
  <c r="P4719" i="8" s="1"/>
  <c r="N4719" i="8"/>
  <c r="O4719" i="8"/>
  <c r="Y4719" i="8"/>
  <c r="Z4719" i="8"/>
  <c r="AA4719" i="8"/>
  <c r="AC4719" i="8" s="1"/>
  <c r="BD4719" i="8"/>
  <c r="H4720" i="8"/>
  <c r="I4720" i="8"/>
  <c r="J4720" i="8"/>
  <c r="K4720" i="8"/>
  <c r="L4720" i="8"/>
  <c r="M4720" i="8"/>
  <c r="P4720" i="8" s="1"/>
  <c r="N4720" i="8"/>
  <c r="O4720" i="8"/>
  <c r="Y4720" i="8"/>
  <c r="Z4720" i="8"/>
  <c r="BD4720" i="8" s="1"/>
  <c r="AA4720" i="8"/>
  <c r="AC4720" i="8" s="1"/>
  <c r="H4721" i="8"/>
  <c r="I4721" i="8"/>
  <c r="J4721" i="8"/>
  <c r="K4721" i="8"/>
  <c r="L4721" i="8"/>
  <c r="M4721" i="8"/>
  <c r="P4721" i="8" s="1"/>
  <c r="N4721" i="8"/>
  <c r="O4721" i="8"/>
  <c r="Y4721" i="8"/>
  <c r="Z4721" i="8"/>
  <c r="BD4721" i="8" s="1"/>
  <c r="AA4721" i="8"/>
  <c r="AC4721" i="8" s="1"/>
  <c r="H4722" i="8"/>
  <c r="I4722" i="8"/>
  <c r="J4722" i="8"/>
  <c r="K4722" i="8"/>
  <c r="L4722" i="8"/>
  <c r="M4722" i="8"/>
  <c r="N4722" i="8"/>
  <c r="O4722" i="8"/>
  <c r="P4722" i="8"/>
  <c r="Y4722" i="8"/>
  <c r="Z4722" i="8"/>
  <c r="BD4722" i="8" s="1"/>
  <c r="AA4722" i="8"/>
  <c r="AC4722" i="8"/>
  <c r="H4723" i="8"/>
  <c r="I4723" i="8"/>
  <c r="J4723" i="8"/>
  <c r="K4723" i="8"/>
  <c r="L4723" i="8"/>
  <c r="M4723" i="8"/>
  <c r="N4723" i="8"/>
  <c r="O4723" i="8"/>
  <c r="P4723" i="8"/>
  <c r="Y4723" i="8"/>
  <c r="Z4723" i="8"/>
  <c r="AA4723" i="8"/>
  <c r="AC4723" i="8" s="1"/>
  <c r="BD4723" i="8"/>
  <c r="H4724" i="8"/>
  <c r="I4724" i="8"/>
  <c r="J4724" i="8"/>
  <c r="K4724" i="8"/>
  <c r="L4724" i="8"/>
  <c r="M4724" i="8"/>
  <c r="P4724" i="8" s="1"/>
  <c r="N4724" i="8"/>
  <c r="O4724" i="8"/>
  <c r="Y4724" i="8"/>
  <c r="Z4724" i="8"/>
  <c r="BD4724" i="8" s="1"/>
  <c r="AA4724" i="8"/>
  <c r="AC4724" i="8" s="1"/>
  <c r="H4725" i="8"/>
  <c r="I4725" i="8"/>
  <c r="J4725" i="8"/>
  <c r="K4725" i="8"/>
  <c r="L4725" i="8"/>
  <c r="M4725" i="8"/>
  <c r="N4725" i="8"/>
  <c r="O4725" i="8"/>
  <c r="P4725" i="8"/>
  <c r="Y4725" i="8"/>
  <c r="Z4725" i="8"/>
  <c r="BD4725" i="8" s="1"/>
  <c r="AA4725" i="8"/>
  <c r="AC4725" i="8" s="1"/>
  <c r="H4726" i="8"/>
  <c r="I4726" i="8"/>
  <c r="J4726" i="8"/>
  <c r="K4726" i="8"/>
  <c r="L4726" i="8"/>
  <c r="M4726" i="8"/>
  <c r="N4726" i="8"/>
  <c r="O4726" i="8"/>
  <c r="P4726" i="8"/>
  <c r="Y4726" i="8"/>
  <c r="Z4726" i="8"/>
  <c r="BD4726" i="8" s="1"/>
  <c r="AA4726" i="8"/>
  <c r="AC4726" i="8" s="1"/>
  <c r="H4727" i="8"/>
  <c r="I4727" i="8"/>
  <c r="J4727" i="8"/>
  <c r="K4727" i="8"/>
  <c r="L4727" i="8"/>
  <c r="M4727" i="8"/>
  <c r="P4727" i="8" s="1"/>
  <c r="N4727" i="8"/>
  <c r="O4727" i="8"/>
  <c r="Y4727" i="8"/>
  <c r="Z4727" i="8"/>
  <c r="BD4727" i="8" s="1"/>
  <c r="AA4727" i="8"/>
  <c r="AC4727" i="8" s="1"/>
  <c r="H4728" i="8"/>
  <c r="I4728" i="8"/>
  <c r="J4728" i="8"/>
  <c r="K4728" i="8"/>
  <c r="L4728" i="8"/>
  <c r="M4728" i="8"/>
  <c r="P4728" i="8" s="1"/>
  <c r="N4728" i="8"/>
  <c r="O4728" i="8"/>
  <c r="Y4728" i="8"/>
  <c r="Z4728" i="8"/>
  <c r="BD4728" i="8" s="1"/>
  <c r="AA4728" i="8"/>
  <c r="AC4728" i="8" s="1"/>
  <c r="H4729" i="8"/>
  <c r="I4729" i="8"/>
  <c r="J4729" i="8"/>
  <c r="K4729" i="8"/>
  <c r="L4729" i="8"/>
  <c r="M4729" i="8"/>
  <c r="P4729" i="8" s="1"/>
  <c r="N4729" i="8"/>
  <c r="O4729" i="8"/>
  <c r="Y4729" i="8"/>
  <c r="Z4729" i="8"/>
  <c r="BD4729" i="8" s="1"/>
  <c r="AA4729" i="8"/>
  <c r="AC4729" i="8" s="1"/>
  <c r="H4730" i="8"/>
  <c r="I4730" i="8"/>
  <c r="J4730" i="8"/>
  <c r="K4730" i="8"/>
  <c r="L4730" i="8"/>
  <c r="M4730" i="8"/>
  <c r="P4730" i="8" s="1"/>
  <c r="N4730" i="8"/>
  <c r="O4730" i="8"/>
  <c r="Y4730" i="8"/>
  <c r="Z4730" i="8"/>
  <c r="BD4730" i="8" s="1"/>
  <c r="AA4730" i="8"/>
  <c r="AC4730" i="8" s="1"/>
  <c r="H4731" i="8"/>
  <c r="I4731" i="8"/>
  <c r="J4731" i="8"/>
  <c r="K4731" i="8"/>
  <c r="L4731" i="8"/>
  <c r="M4731" i="8"/>
  <c r="P4731" i="8" s="1"/>
  <c r="N4731" i="8"/>
  <c r="O4731" i="8"/>
  <c r="Y4731" i="8"/>
  <c r="Z4731" i="8"/>
  <c r="BD4731" i="8" s="1"/>
  <c r="AA4731" i="8"/>
  <c r="AC4731" i="8"/>
  <c r="H4732" i="8"/>
  <c r="I4732" i="8"/>
  <c r="J4732" i="8"/>
  <c r="K4732" i="8"/>
  <c r="L4732" i="8"/>
  <c r="M4732" i="8"/>
  <c r="P4732" i="8" s="1"/>
  <c r="N4732" i="8"/>
  <c r="O4732" i="8"/>
  <c r="Y4732" i="8"/>
  <c r="Z4732" i="8"/>
  <c r="BD4732" i="8" s="1"/>
  <c r="AA4732" i="8"/>
  <c r="AC4732" i="8" s="1"/>
  <c r="H4733" i="8"/>
  <c r="I4733" i="8"/>
  <c r="J4733" i="8"/>
  <c r="K4733" i="8"/>
  <c r="L4733" i="8"/>
  <c r="M4733" i="8"/>
  <c r="P4733" i="8" s="1"/>
  <c r="N4733" i="8"/>
  <c r="O4733" i="8"/>
  <c r="Y4733" i="8"/>
  <c r="Z4733" i="8"/>
  <c r="BD4733" i="8" s="1"/>
  <c r="AA4733" i="8"/>
  <c r="AC4733" i="8" s="1"/>
  <c r="H4734" i="8"/>
  <c r="I4734" i="8"/>
  <c r="J4734" i="8"/>
  <c r="K4734" i="8"/>
  <c r="L4734" i="8"/>
  <c r="M4734" i="8"/>
  <c r="P4734" i="8" s="1"/>
  <c r="N4734" i="8"/>
  <c r="O4734" i="8"/>
  <c r="Y4734" i="8"/>
  <c r="Z4734" i="8"/>
  <c r="BD4734" i="8" s="1"/>
  <c r="AA4734" i="8"/>
  <c r="AC4734" i="8" s="1"/>
  <c r="H4735" i="8"/>
  <c r="I4735" i="8"/>
  <c r="J4735" i="8"/>
  <c r="K4735" i="8"/>
  <c r="L4735" i="8"/>
  <c r="M4735" i="8"/>
  <c r="P4735" i="8" s="1"/>
  <c r="N4735" i="8"/>
  <c r="O4735" i="8"/>
  <c r="Y4735" i="8"/>
  <c r="Z4735" i="8"/>
  <c r="BD4735" i="8" s="1"/>
  <c r="AA4735" i="8"/>
  <c r="AC4735" i="8"/>
  <c r="H4736" i="8"/>
  <c r="I4736" i="8"/>
  <c r="J4736" i="8"/>
  <c r="K4736" i="8"/>
  <c r="L4736" i="8"/>
  <c r="M4736" i="8"/>
  <c r="N4736" i="8"/>
  <c r="O4736" i="8"/>
  <c r="P4736" i="8"/>
  <c r="Y4736" i="8"/>
  <c r="Z4736" i="8"/>
  <c r="BD4736" i="8" s="1"/>
  <c r="AA4736" i="8"/>
  <c r="AC4736" i="8" s="1"/>
  <c r="H4737" i="8"/>
  <c r="I4737" i="8"/>
  <c r="J4737" i="8"/>
  <c r="K4737" i="8"/>
  <c r="L4737" i="8"/>
  <c r="M4737" i="8"/>
  <c r="P4737" i="8" s="1"/>
  <c r="N4737" i="8"/>
  <c r="O4737" i="8"/>
  <c r="Y4737" i="8"/>
  <c r="Z4737" i="8"/>
  <c r="BD4737" i="8" s="1"/>
  <c r="AA4737" i="8"/>
  <c r="AC4737" i="8" s="1"/>
  <c r="H4738" i="8"/>
  <c r="I4738" i="8"/>
  <c r="J4738" i="8"/>
  <c r="K4738" i="8"/>
  <c r="L4738" i="8"/>
  <c r="M4738" i="8"/>
  <c r="P4738" i="8" s="1"/>
  <c r="N4738" i="8"/>
  <c r="O4738" i="8"/>
  <c r="Y4738" i="8"/>
  <c r="Z4738" i="8"/>
  <c r="BD4738" i="8" s="1"/>
  <c r="AA4738" i="8"/>
  <c r="AC4738" i="8" s="1"/>
  <c r="H4739" i="8"/>
  <c r="I4739" i="8"/>
  <c r="J4739" i="8"/>
  <c r="K4739" i="8"/>
  <c r="L4739" i="8"/>
  <c r="M4739" i="8"/>
  <c r="N4739" i="8"/>
  <c r="O4739" i="8"/>
  <c r="P4739" i="8"/>
  <c r="Y4739" i="8"/>
  <c r="Z4739" i="8"/>
  <c r="BD4739" i="8" s="1"/>
  <c r="AA4739" i="8"/>
  <c r="AC4739" i="8"/>
  <c r="H4740" i="8"/>
  <c r="I4740" i="8"/>
  <c r="J4740" i="8"/>
  <c r="K4740" i="8"/>
  <c r="L4740" i="8"/>
  <c r="M4740" i="8"/>
  <c r="P4740" i="8" s="1"/>
  <c r="N4740" i="8"/>
  <c r="O4740" i="8"/>
  <c r="Y4740" i="8"/>
  <c r="Z4740" i="8"/>
  <c r="BD4740" i="8" s="1"/>
  <c r="AA4740" i="8"/>
  <c r="AC4740" i="8" s="1"/>
  <c r="H4741" i="8"/>
  <c r="I4741" i="8"/>
  <c r="J4741" i="8"/>
  <c r="K4741" i="8"/>
  <c r="L4741" i="8"/>
  <c r="M4741" i="8"/>
  <c r="P4741" i="8" s="1"/>
  <c r="N4741" i="8"/>
  <c r="O4741" i="8"/>
  <c r="Y4741" i="8"/>
  <c r="Z4741" i="8"/>
  <c r="BD4741" i="8" s="1"/>
  <c r="AA4741" i="8"/>
  <c r="AC4741" i="8" s="1"/>
  <c r="H4742" i="8"/>
  <c r="I4742" i="8"/>
  <c r="J4742" i="8"/>
  <c r="K4742" i="8"/>
  <c r="L4742" i="8"/>
  <c r="M4742" i="8"/>
  <c r="P4742" i="8" s="1"/>
  <c r="N4742" i="8"/>
  <c r="O4742" i="8"/>
  <c r="Y4742" i="8"/>
  <c r="Z4742" i="8"/>
  <c r="BD4742" i="8" s="1"/>
  <c r="AA4742" i="8"/>
  <c r="AC4742" i="8" s="1"/>
  <c r="H4743" i="8"/>
  <c r="I4743" i="8"/>
  <c r="J4743" i="8"/>
  <c r="K4743" i="8"/>
  <c r="L4743" i="8"/>
  <c r="M4743" i="8"/>
  <c r="P4743" i="8" s="1"/>
  <c r="N4743" i="8"/>
  <c r="O4743" i="8"/>
  <c r="Y4743" i="8"/>
  <c r="Z4743" i="8"/>
  <c r="BD4743" i="8" s="1"/>
  <c r="AA4743" i="8"/>
  <c r="AC4743" i="8" s="1"/>
  <c r="H4744" i="8"/>
  <c r="I4744" i="8"/>
  <c r="J4744" i="8"/>
  <c r="K4744" i="8"/>
  <c r="L4744" i="8"/>
  <c r="M4744" i="8"/>
  <c r="N4744" i="8"/>
  <c r="O4744" i="8"/>
  <c r="P4744" i="8"/>
  <c r="Y4744" i="8"/>
  <c r="Z4744" i="8"/>
  <c r="BD4744" i="8" s="1"/>
  <c r="AA4744" i="8"/>
  <c r="AC4744" i="8" s="1"/>
  <c r="H4745" i="8"/>
  <c r="I4745" i="8"/>
  <c r="J4745" i="8"/>
  <c r="K4745" i="8"/>
  <c r="L4745" i="8"/>
  <c r="M4745" i="8"/>
  <c r="P4745" i="8" s="1"/>
  <c r="N4745" i="8"/>
  <c r="O4745" i="8"/>
  <c r="Y4745" i="8"/>
  <c r="Z4745" i="8"/>
  <c r="BD4745" i="8" s="1"/>
  <c r="AA4745" i="8"/>
  <c r="AC4745" i="8"/>
  <c r="H4746" i="8"/>
  <c r="I4746" i="8"/>
  <c r="J4746" i="8"/>
  <c r="K4746" i="8"/>
  <c r="L4746" i="8"/>
  <c r="M4746" i="8"/>
  <c r="P4746" i="8" s="1"/>
  <c r="N4746" i="8"/>
  <c r="O4746" i="8"/>
  <c r="Y4746" i="8"/>
  <c r="Z4746" i="8"/>
  <c r="BD4746" i="8" s="1"/>
  <c r="AA4746" i="8"/>
  <c r="AC4746" i="8" s="1"/>
  <c r="H4747" i="8"/>
  <c r="I4747" i="8"/>
  <c r="J4747" i="8"/>
  <c r="K4747" i="8"/>
  <c r="L4747" i="8"/>
  <c r="M4747" i="8"/>
  <c r="N4747" i="8"/>
  <c r="O4747" i="8"/>
  <c r="P4747" i="8"/>
  <c r="Y4747" i="8"/>
  <c r="Z4747" i="8"/>
  <c r="BD4747" i="8" s="1"/>
  <c r="AA4747" i="8"/>
  <c r="AC4747" i="8"/>
  <c r="H4748" i="8"/>
  <c r="I4748" i="8"/>
  <c r="J4748" i="8"/>
  <c r="K4748" i="8"/>
  <c r="L4748" i="8"/>
  <c r="M4748" i="8"/>
  <c r="N4748" i="8"/>
  <c r="O4748" i="8"/>
  <c r="P4748" i="8"/>
  <c r="Y4748" i="8"/>
  <c r="Z4748" i="8"/>
  <c r="BD4748" i="8" s="1"/>
  <c r="AA4748" i="8"/>
  <c r="AC4748" i="8" s="1"/>
  <c r="H4749" i="8"/>
  <c r="I4749" i="8"/>
  <c r="J4749" i="8"/>
  <c r="K4749" i="8"/>
  <c r="L4749" i="8"/>
  <c r="M4749" i="8"/>
  <c r="P4749" i="8" s="1"/>
  <c r="N4749" i="8"/>
  <c r="O4749" i="8"/>
  <c r="Y4749" i="8"/>
  <c r="Z4749" i="8"/>
  <c r="BD4749" i="8" s="1"/>
  <c r="AA4749" i="8"/>
  <c r="AC4749" i="8" s="1"/>
  <c r="H4750" i="8"/>
  <c r="I4750" i="8"/>
  <c r="J4750" i="8"/>
  <c r="K4750" i="8"/>
  <c r="L4750" i="8"/>
  <c r="M4750" i="8"/>
  <c r="P4750" i="8" s="1"/>
  <c r="N4750" i="8"/>
  <c r="O4750" i="8"/>
  <c r="Y4750" i="8"/>
  <c r="Z4750" i="8"/>
  <c r="BD4750" i="8" s="1"/>
  <c r="AA4750" i="8"/>
  <c r="AC4750" i="8" s="1"/>
  <c r="H4751" i="8"/>
  <c r="I4751" i="8"/>
  <c r="J4751" i="8"/>
  <c r="K4751" i="8"/>
  <c r="L4751" i="8"/>
  <c r="M4751" i="8"/>
  <c r="P4751" i="8" s="1"/>
  <c r="N4751" i="8"/>
  <c r="O4751" i="8"/>
  <c r="Y4751" i="8"/>
  <c r="Z4751" i="8"/>
  <c r="BD4751" i="8" s="1"/>
  <c r="AA4751" i="8"/>
  <c r="AC4751" i="8" s="1"/>
  <c r="H4752" i="8"/>
  <c r="I4752" i="8"/>
  <c r="J4752" i="8"/>
  <c r="K4752" i="8"/>
  <c r="L4752" i="8"/>
  <c r="M4752" i="8"/>
  <c r="N4752" i="8"/>
  <c r="O4752" i="8"/>
  <c r="P4752" i="8"/>
  <c r="Y4752" i="8"/>
  <c r="Z4752" i="8"/>
  <c r="BD4752" i="8" s="1"/>
  <c r="AA4752" i="8"/>
  <c r="AC4752" i="8" s="1"/>
  <c r="H4753" i="8"/>
  <c r="I4753" i="8"/>
  <c r="J4753" i="8"/>
  <c r="K4753" i="8"/>
  <c r="L4753" i="8"/>
  <c r="M4753" i="8"/>
  <c r="P4753" i="8" s="1"/>
  <c r="N4753" i="8"/>
  <c r="O4753" i="8"/>
  <c r="Y4753" i="8"/>
  <c r="Z4753" i="8"/>
  <c r="BD4753" i="8" s="1"/>
  <c r="AA4753" i="8"/>
  <c r="AC4753" i="8" s="1"/>
  <c r="H4754" i="8"/>
  <c r="I4754" i="8"/>
  <c r="J4754" i="8"/>
  <c r="K4754" i="8"/>
  <c r="L4754" i="8"/>
  <c r="M4754" i="8"/>
  <c r="P4754" i="8" s="1"/>
  <c r="N4754" i="8"/>
  <c r="O4754" i="8"/>
  <c r="Y4754" i="8"/>
  <c r="Z4754" i="8"/>
  <c r="BD4754" i="8" s="1"/>
  <c r="AA4754" i="8"/>
  <c r="AC4754" i="8" s="1"/>
  <c r="H4755" i="8"/>
  <c r="I4755" i="8"/>
  <c r="J4755" i="8"/>
  <c r="K4755" i="8"/>
  <c r="L4755" i="8"/>
  <c r="M4755" i="8"/>
  <c r="P4755" i="8" s="1"/>
  <c r="N4755" i="8"/>
  <c r="O4755" i="8"/>
  <c r="Y4755" i="8"/>
  <c r="Z4755" i="8"/>
  <c r="BD4755" i="8" s="1"/>
  <c r="AA4755" i="8"/>
  <c r="AC4755" i="8" s="1"/>
  <c r="H4756" i="8"/>
  <c r="I4756" i="8"/>
  <c r="J4756" i="8"/>
  <c r="K4756" i="8"/>
  <c r="L4756" i="8"/>
  <c r="M4756" i="8"/>
  <c r="P4756" i="8" s="1"/>
  <c r="N4756" i="8"/>
  <c r="O4756" i="8"/>
  <c r="Y4756" i="8"/>
  <c r="Z4756" i="8"/>
  <c r="BD4756" i="8" s="1"/>
  <c r="AA4756" i="8"/>
  <c r="AC4756" i="8" s="1"/>
  <c r="H4757" i="8"/>
  <c r="I4757" i="8"/>
  <c r="J4757" i="8"/>
  <c r="K4757" i="8"/>
  <c r="L4757" i="8"/>
  <c r="M4757" i="8"/>
  <c r="P4757" i="8" s="1"/>
  <c r="N4757" i="8"/>
  <c r="O4757" i="8"/>
  <c r="Y4757" i="8"/>
  <c r="Z4757" i="8"/>
  <c r="BD4757" i="8" s="1"/>
  <c r="AA4757" i="8"/>
  <c r="AC4757" i="8" s="1"/>
  <c r="H4758" i="8"/>
  <c r="I4758" i="8"/>
  <c r="J4758" i="8"/>
  <c r="K4758" i="8"/>
  <c r="L4758" i="8"/>
  <c r="M4758" i="8"/>
  <c r="N4758" i="8"/>
  <c r="O4758" i="8"/>
  <c r="P4758" i="8"/>
  <c r="Y4758" i="8"/>
  <c r="Z4758" i="8"/>
  <c r="BD4758" i="8" s="1"/>
  <c r="AA4758" i="8"/>
  <c r="AC4758" i="8" s="1"/>
  <c r="H4759" i="8"/>
  <c r="I4759" i="8"/>
  <c r="J4759" i="8"/>
  <c r="K4759" i="8"/>
  <c r="L4759" i="8"/>
  <c r="M4759" i="8"/>
  <c r="P4759" i="8" s="1"/>
  <c r="N4759" i="8"/>
  <c r="O4759" i="8"/>
  <c r="Y4759" i="8"/>
  <c r="Z4759" i="8"/>
  <c r="BD4759" i="8" s="1"/>
  <c r="AA4759" i="8"/>
  <c r="AC4759" i="8" s="1"/>
  <c r="H4760" i="8"/>
  <c r="I4760" i="8"/>
  <c r="J4760" i="8"/>
  <c r="K4760" i="8"/>
  <c r="L4760" i="8"/>
  <c r="M4760" i="8"/>
  <c r="N4760" i="8"/>
  <c r="O4760" i="8"/>
  <c r="P4760" i="8"/>
  <c r="Y4760" i="8"/>
  <c r="Z4760" i="8"/>
  <c r="BD4760" i="8" s="1"/>
  <c r="AA4760" i="8"/>
  <c r="AC4760" i="8" s="1"/>
  <c r="H4761" i="8"/>
  <c r="I4761" i="8"/>
  <c r="J4761" i="8"/>
  <c r="K4761" i="8"/>
  <c r="L4761" i="8"/>
  <c r="M4761" i="8"/>
  <c r="P4761" i="8" s="1"/>
  <c r="N4761" i="8"/>
  <c r="O4761" i="8"/>
  <c r="Y4761" i="8"/>
  <c r="Z4761" i="8"/>
  <c r="BD4761" i="8" s="1"/>
  <c r="AA4761" i="8"/>
  <c r="AC4761" i="8" s="1"/>
  <c r="H4762" i="8"/>
  <c r="I4762" i="8"/>
  <c r="J4762" i="8"/>
  <c r="K4762" i="8"/>
  <c r="L4762" i="8"/>
  <c r="M4762" i="8"/>
  <c r="P4762" i="8" s="1"/>
  <c r="N4762" i="8"/>
  <c r="O4762" i="8"/>
  <c r="Y4762" i="8"/>
  <c r="Z4762" i="8"/>
  <c r="BD4762" i="8" s="1"/>
  <c r="AA4762" i="8"/>
  <c r="AC4762" i="8" s="1"/>
  <c r="H4763" i="8"/>
  <c r="I4763" i="8"/>
  <c r="J4763" i="8"/>
  <c r="K4763" i="8"/>
  <c r="L4763" i="8"/>
  <c r="M4763" i="8"/>
  <c r="P4763" i="8" s="1"/>
  <c r="N4763" i="8"/>
  <c r="O4763" i="8"/>
  <c r="Y4763" i="8"/>
  <c r="Z4763" i="8"/>
  <c r="BD4763" i="8" s="1"/>
  <c r="AA4763" i="8"/>
  <c r="AC4763" i="8" s="1"/>
  <c r="H4764" i="8"/>
  <c r="I4764" i="8"/>
  <c r="J4764" i="8"/>
  <c r="K4764" i="8"/>
  <c r="L4764" i="8"/>
  <c r="M4764" i="8"/>
  <c r="P4764" i="8" s="1"/>
  <c r="N4764" i="8"/>
  <c r="O4764" i="8"/>
  <c r="Y4764" i="8"/>
  <c r="Z4764" i="8"/>
  <c r="BD4764" i="8" s="1"/>
  <c r="AA4764" i="8"/>
  <c r="AC4764" i="8" s="1"/>
  <c r="H4765" i="8"/>
  <c r="I4765" i="8"/>
  <c r="J4765" i="8"/>
  <c r="K4765" i="8"/>
  <c r="L4765" i="8"/>
  <c r="M4765" i="8"/>
  <c r="P4765" i="8" s="1"/>
  <c r="N4765" i="8"/>
  <c r="O4765" i="8"/>
  <c r="Y4765" i="8"/>
  <c r="Z4765" i="8"/>
  <c r="BD4765" i="8" s="1"/>
  <c r="AA4765" i="8"/>
  <c r="AC4765" i="8" s="1"/>
  <c r="H4766" i="8"/>
  <c r="I4766" i="8"/>
  <c r="J4766" i="8"/>
  <c r="K4766" i="8"/>
  <c r="L4766" i="8"/>
  <c r="M4766" i="8"/>
  <c r="P4766" i="8" s="1"/>
  <c r="N4766" i="8"/>
  <c r="O4766" i="8"/>
  <c r="Y4766" i="8"/>
  <c r="Z4766" i="8"/>
  <c r="BD4766" i="8" s="1"/>
  <c r="AA4766" i="8"/>
  <c r="AC4766" i="8" s="1"/>
  <c r="H4767" i="8"/>
  <c r="I4767" i="8"/>
  <c r="J4767" i="8"/>
  <c r="K4767" i="8"/>
  <c r="L4767" i="8"/>
  <c r="M4767" i="8"/>
  <c r="P4767" i="8" s="1"/>
  <c r="N4767" i="8"/>
  <c r="O4767" i="8"/>
  <c r="Y4767" i="8"/>
  <c r="Z4767" i="8"/>
  <c r="BD4767" i="8" s="1"/>
  <c r="AA4767" i="8"/>
  <c r="AC4767" i="8"/>
  <c r="H4768" i="8"/>
  <c r="I4768" i="8"/>
  <c r="J4768" i="8"/>
  <c r="K4768" i="8"/>
  <c r="L4768" i="8"/>
  <c r="M4768" i="8"/>
  <c r="N4768" i="8"/>
  <c r="O4768" i="8"/>
  <c r="P4768" i="8"/>
  <c r="Y4768" i="8"/>
  <c r="Z4768" i="8"/>
  <c r="BD4768" i="8" s="1"/>
  <c r="AA4768" i="8"/>
  <c r="AC4768" i="8" s="1"/>
  <c r="H4769" i="8"/>
  <c r="I4769" i="8"/>
  <c r="J4769" i="8"/>
  <c r="K4769" i="8"/>
  <c r="L4769" i="8"/>
  <c r="M4769" i="8"/>
  <c r="P4769" i="8" s="1"/>
  <c r="N4769" i="8"/>
  <c r="O4769" i="8"/>
  <c r="Y4769" i="8"/>
  <c r="Z4769" i="8"/>
  <c r="BD4769" i="8" s="1"/>
  <c r="AA4769" i="8"/>
  <c r="AC4769" i="8" s="1"/>
  <c r="H4770" i="8"/>
  <c r="I4770" i="8"/>
  <c r="J4770" i="8"/>
  <c r="K4770" i="8"/>
  <c r="L4770" i="8"/>
  <c r="M4770" i="8"/>
  <c r="P4770" i="8" s="1"/>
  <c r="N4770" i="8"/>
  <c r="O4770" i="8"/>
  <c r="Y4770" i="8"/>
  <c r="Z4770" i="8"/>
  <c r="BD4770" i="8" s="1"/>
  <c r="AA4770" i="8"/>
  <c r="AC4770" i="8" s="1"/>
  <c r="H4771" i="8"/>
  <c r="I4771" i="8"/>
  <c r="J4771" i="8"/>
  <c r="K4771" i="8"/>
  <c r="L4771" i="8"/>
  <c r="M4771" i="8"/>
  <c r="P4771" i="8" s="1"/>
  <c r="N4771" i="8"/>
  <c r="O4771" i="8"/>
  <c r="Y4771" i="8"/>
  <c r="Z4771" i="8"/>
  <c r="BD4771" i="8" s="1"/>
  <c r="AA4771" i="8"/>
  <c r="AC4771" i="8" s="1"/>
  <c r="H4772" i="8"/>
  <c r="I4772" i="8"/>
  <c r="J4772" i="8"/>
  <c r="K4772" i="8"/>
  <c r="L4772" i="8"/>
  <c r="M4772" i="8"/>
  <c r="N4772" i="8"/>
  <c r="O4772" i="8"/>
  <c r="P4772" i="8"/>
  <c r="Y4772" i="8"/>
  <c r="Z4772" i="8"/>
  <c r="BD4772" i="8" s="1"/>
  <c r="AA4772" i="8"/>
  <c r="AC4772" i="8" s="1"/>
  <c r="H4773" i="8"/>
  <c r="I4773" i="8"/>
  <c r="J4773" i="8"/>
  <c r="K4773" i="8"/>
  <c r="L4773" i="8"/>
  <c r="M4773" i="8"/>
  <c r="P4773" i="8" s="1"/>
  <c r="N4773" i="8"/>
  <c r="O4773" i="8"/>
  <c r="Y4773" i="8"/>
  <c r="Z4773" i="8"/>
  <c r="BD4773" i="8" s="1"/>
  <c r="AA4773" i="8"/>
  <c r="AC4773" i="8" s="1"/>
  <c r="H4774" i="8"/>
  <c r="I4774" i="8"/>
  <c r="J4774" i="8"/>
  <c r="K4774" i="8"/>
  <c r="L4774" i="8"/>
  <c r="M4774" i="8"/>
  <c r="N4774" i="8"/>
  <c r="O4774" i="8"/>
  <c r="P4774" i="8"/>
  <c r="Y4774" i="8"/>
  <c r="Z4774" i="8"/>
  <c r="BD4774" i="8" s="1"/>
  <c r="AA4774" i="8"/>
  <c r="AC4774" i="8" s="1"/>
  <c r="H4775" i="8"/>
  <c r="I4775" i="8"/>
  <c r="J4775" i="8"/>
  <c r="K4775" i="8"/>
  <c r="L4775" i="8"/>
  <c r="M4775" i="8"/>
  <c r="P4775" i="8" s="1"/>
  <c r="N4775" i="8"/>
  <c r="O4775" i="8"/>
  <c r="Y4775" i="8"/>
  <c r="Z4775" i="8"/>
  <c r="BD4775" i="8" s="1"/>
  <c r="AA4775" i="8"/>
  <c r="AC4775" i="8"/>
  <c r="H4776" i="8"/>
  <c r="I4776" i="8"/>
  <c r="J4776" i="8"/>
  <c r="K4776" i="8"/>
  <c r="L4776" i="8"/>
  <c r="M4776" i="8"/>
  <c r="P4776" i="8" s="1"/>
  <c r="N4776" i="8"/>
  <c r="O4776" i="8"/>
  <c r="Y4776" i="8"/>
  <c r="Z4776" i="8"/>
  <c r="BD4776" i="8" s="1"/>
  <c r="AA4776" i="8"/>
  <c r="AC4776" i="8" s="1"/>
  <c r="H4777" i="8"/>
  <c r="I4777" i="8"/>
  <c r="J4777" i="8"/>
  <c r="K4777" i="8"/>
  <c r="L4777" i="8"/>
  <c r="M4777" i="8"/>
  <c r="P4777" i="8" s="1"/>
  <c r="N4777" i="8"/>
  <c r="O4777" i="8"/>
  <c r="Y4777" i="8"/>
  <c r="Z4777" i="8"/>
  <c r="BD4777" i="8" s="1"/>
  <c r="AA4777" i="8"/>
  <c r="AC4777" i="8" s="1"/>
  <c r="H4778" i="8"/>
  <c r="I4778" i="8"/>
  <c r="J4778" i="8"/>
  <c r="K4778" i="8"/>
  <c r="L4778" i="8"/>
  <c r="M4778" i="8"/>
  <c r="P4778" i="8" s="1"/>
  <c r="N4778" i="8"/>
  <c r="O4778" i="8"/>
  <c r="Y4778" i="8"/>
  <c r="Z4778" i="8"/>
  <c r="BD4778" i="8" s="1"/>
  <c r="AA4778" i="8"/>
  <c r="AC4778" i="8" s="1"/>
  <c r="H4779" i="8"/>
  <c r="I4779" i="8"/>
  <c r="J4779" i="8"/>
  <c r="K4779" i="8"/>
  <c r="L4779" i="8"/>
  <c r="M4779" i="8"/>
  <c r="P4779" i="8" s="1"/>
  <c r="N4779" i="8"/>
  <c r="O4779" i="8"/>
  <c r="Y4779" i="8"/>
  <c r="Z4779" i="8"/>
  <c r="BD4779" i="8" s="1"/>
  <c r="AA4779" i="8"/>
  <c r="AC4779" i="8"/>
  <c r="H4780" i="8"/>
  <c r="I4780" i="8"/>
  <c r="J4780" i="8"/>
  <c r="K4780" i="8"/>
  <c r="L4780" i="8"/>
  <c r="M4780" i="8"/>
  <c r="N4780" i="8"/>
  <c r="O4780" i="8"/>
  <c r="P4780" i="8"/>
  <c r="Y4780" i="8"/>
  <c r="Z4780" i="8"/>
  <c r="BD4780" i="8" s="1"/>
  <c r="AA4780" i="8"/>
  <c r="AC4780" i="8" s="1"/>
  <c r="H4781" i="8"/>
  <c r="I4781" i="8"/>
  <c r="J4781" i="8"/>
  <c r="K4781" i="8"/>
  <c r="L4781" i="8"/>
  <c r="M4781" i="8"/>
  <c r="P4781" i="8" s="1"/>
  <c r="N4781" i="8"/>
  <c r="O4781" i="8"/>
  <c r="Y4781" i="8"/>
  <c r="Z4781" i="8"/>
  <c r="BD4781" i="8" s="1"/>
  <c r="AA4781" i="8"/>
  <c r="AC4781" i="8" s="1"/>
  <c r="H4782" i="8"/>
  <c r="I4782" i="8"/>
  <c r="J4782" i="8"/>
  <c r="K4782" i="8"/>
  <c r="L4782" i="8"/>
  <c r="M4782" i="8"/>
  <c r="N4782" i="8"/>
  <c r="O4782" i="8"/>
  <c r="P4782" i="8"/>
  <c r="Y4782" i="8"/>
  <c r="Z4782" i="8"/>
  <c r="BD4782" i="8" s="1"/>
  <c r="AA4782" i="8"/>
  <c r="AC4782" i="8" s="1"/>
  <c r="H4783" i="8"/>
  <c r="I4783" i="8"/>
  <c r="J4783" i="8"/>
  <c r="K4783" i="8"/>
  <c r="L4783" i="8"/>
  <c r="M4783" i="8"/>
  <c r="P4783" i="8" s="1"/>
  <c r="N4783" i="8"/>
  <c r="O4783" i="8"/>
  <c r="Y4783" i="8"/>
  <c r="Z4783" i="8"/>
  <c r="BD4783" i="8" s="1"/>
  <c r="AA4783" i="8"/>
  <c r="AC4783" i="8"/>
  <c r="H4784" i="8"/>
  <c r="I4784" i="8"/>
  <c r="J4784" i="8"/>
  <c r="K4784" i="8"/>
  <c r="L4784" i="8"/>
  <c r="M4784" i="8"/>
  <c r="P4784" i="8" s="1"/>
  <c r="N4784" i="8"/>
  <c r="O4784" i="8"/>
  <c r="Y4784" i="8"/>
  <c r="Z4784" i="8"/>
  <c r="BD4784" i="8" s="1"/>
  <c r="AA4784" i="8"/>
  <c r="AC4784" i="8" s="1"/>
  <c r="H4785" i="8"/>
  <c r="I4785" i="8"/>
  <c r="J4785" i="8"/>
  <c r="K4785" i="8"/>
  <c r="L4785" i="8"/>
  <c r="M4785" i="8"/>
  <c r="P4785" i="8" s="1"/>
  <c r="N4785" i="8"/>
  <c r="O4785" i="8"/>
  <c r="Y4785" i="8"/>
  <c r="Z4785" i="8"/>
  <c r="BD4785" i="8" s="1"/>
  <c r="AA4785" i="8"/>
  <c r="AC4785" i="8" s="1"/>
  <c r="H4786" i="8"/>
  <c r="I4786" i="8"/>
  <c r="J4786" i="8"/>
  <c r="K4786" i="8"/>
  <c r="L4786" i="8"/>
  <c r="M4786" i="8"/>
  <c r="P4786" i="8" s="1"/>
  <c r="N4786" i="8"/>
  <c r="O4786" i="8"/>
  <c r="Y4786" i="8"/>
  <c r="Z4786" i="8"/>
  <c r="BD4786" i="8" s="1"/>
  <c r="AA4786" i="8"/>
  <c r="AC4786" i="8"/>
  <c r="H4787" i="8"/>
  <c r="I4787" i="8"/>
  <c r="J4787" i="8"/>
  <c r="K4787" i="8"/>
  <c r="L4787" i="8"/>
  <c r="M4787" i="8"/>
  <c r="P4787" i="8" s="1"/>
  <c r="N4787" i="8"/>
  <c r="O4787" i="8"/>
  <c r="Y4787" i="8"/>
  <c r="Z4787" i="8"/>
  <c r="BD4787" i="8" s="1"/>
  <c r="AA4787" i="8"/>
  <c r="AC4787" i="8"/>
  <c r="H4788" i="8"/>
  <c r="I4788" i="8"/>
  <c r="J4788" i="8"/>
  <c r="K4788" i="8"/>
  <c r="L4788" i="8"/>
  <c r="M4788" i="8"/>
  <c r="P4788" i="8" s="1"/>
  <c r="N4788" i="8"/>
  <c r="O4788" i="8"/>
  <c r="Y4788" i="8"/>
  <c r="Z4788" i="8"/>
  <c r="BD4788" i="8" s="1"/>
  <c r="AA4788" i="8"/>
  <c r="AC4788" i="8" s="1"/>
  <c r="H4789" i="8"/>
  <c r="I4789" i="8"/>
  <c r="J4789" i="8"/>
  <c r="K4789" i="8"/>
  <c r="L4789" i="8"/>
  <c r="M4789" i="8"/>
  <c r="P4789" i="8" s="1"/>
  <c r="N4789" i="8"/>
  <c r="O4789" i="8"/>
  <c r="Y4789" i="8"/>
  <c r="Z4789" i="8"/>
  <c r="BD4789" i="8" s="1"/>
  <c r="AA4789" i="8"/>
  <c r="AC4789" i="8" s="1"/>
  <c r="H4790" i="8"/>
  <c r="I4790" i="8"/>
  <c r="J4790" i="8"/>
  <c r="K4790" i="8"/>
  <c r="L4790" i="8"/>
  <c r="M4790" i="8"/>
  <c r="P4790" i="8" s="1"/>
  <c r="N4790" i="8"/>
  <c r="O4790" i="8"/>
  <c r="Y4790" i="8"/>
  <c r="Z4790" i="8"/>
  <c r="BD4790" i="8" s="1"/>
  <c r="AA4790" i="8"/>
  <c r="AC4790" i="8" s="1"/>
  <c r="H4791" i="8"/>
  <c r="I4791" i="8"/>
  <c r="J4791" i="8"/>
  <c r="K4791" i="8"/>
  <c r="L4791" i="8"/>
  <c r="M4791" i="8"/>
  <c r="P4791" i="8" s="1"/>
  <c r="N4791" i="8"/>
  <c r="O4791" i="8"/>
  <c r="Y4791" i="8"/>
  <c r="Z4791" i="8"/>
  <c r="BD4791" i="8" s="1"/>
  <c r="AA4791" i="8"/>
  <c r="AC4791" i="8" s="1"/>
  <c r="H4792" i="8"/>
  <c r="I4792" i="8"/>
  <c r="J4792" i="8"/>
  <c r="K4792" i="8"/>
  <c r="L4792" i="8"/>
  <c r="M4792" i="8"/>
  <c r="P4792" i="8" s="1"/>
  <c r="N4792" i="8"/>
  <c r="O4792" i="8"/>
  <c r="Y4792" i="8"/>
  <c r="Z4792" i="8"/>
  <c r="BD4792" i="8" s="1"/>
  <c r="AA4792" i="8"/>
  <c r="AC4792" i="8"/>
  <c r="H4793" i="8"/>
  <c r="I4793" i="8"/>
  <c r="J4793" i="8"/>
  <c r="K4793" i="8"/>
  <c r="L4793" i="8"/>
  <c r="M4793" i="8"/>
  <c r="P4793" i="8" s="1"/>
  <c r="N4793" i="8"/>
  <c r="O4793" i="8"/>
  <c r="Y4793" i="8"/>
  <c r="Z4793" i="8"/>
  <c r="BD4793" i="8" s="1"/>
  <c r="AA4793" i="8"/>
  <c r="AC4793" i="8" s="1"/>
  <c r="H4794" i="8"/>
  <c r="I4794" i="8"/>
  <c r="J4794" i="8"/>
  <c r="K4794" i="8"/>
  <c r="L4794" i="8"/>
  <c r="M4794" i="8"/>
  <c r="P4794" i="8" s="1"/>
  <c r="N4794" i="8"/>
  <c r="O4794" i="8"/>
  <c r="Y4794" i="8"/>
  <c r="Z4794" i="8"/>
  <c r="BD4794" i="8" s="1"/>
  <c r="AA4794" i="8"/>
  <c r="AC4794" i="8" s="1"/>
  <c r="H4795" i="8"/>
  <c r="I4795" i="8"/>
  <c r="J4795" i="8"/>
  <c r="K4795" i="8"/>
  <c r="L4795" i="8"/>
  <c r="M4795" i="8"/>
  <c r="N4795" i="8"/>
  <c r="O4795" i="8"/>
  <c r="P4795" i="8"/>
  <c r="Y4795" i="8"/>
  <c r="Z4795" i="8"/>
  <c r="BD4795" i="8" s="1"/>
  <c r="AA4795" i="8"/>
  <c r="AC4795" i="8" s="1"/>
  <c r="H4796" i="8"/>
  <c r="I4796" i="8"/>
  <c r="J4796" i="8"/>
  <c r="K4796" i="8"/>
  <c r="L4796" i="8"/>
  <c r="M4796" i="8"/>
  <c r="P4796" i="8" s="1"/>
  <c r="N4796" i="8"/>
  <c r="O4796" i="8"/>
  <c r="Y4796" i="8"/>
  <c r="Z4796" i="8"/>
  <c r="BD4796" i="8" s="1"/>
  <c r="AA4796" i="8"/>
  <c r="AC4796" i="8" s="1"/>
  <c r="H4797" i="8"/>
  <c r="I4797" i="8"/>
  <c r="J4797" i="8"/>
  <c r="K4797" i="8"/>
  <c r="L4797" i="8"/>
  <c r="M4797" i="8"/>
  <c r="N4797" i="8"/>
  <c r="O4797" i="8"/>
  <c r="P4797" i="8"/>
  <c r="Y4797" i="8"/>
  <c r="Z4797" i="8"/>
  <c r="BD4797" i="8" s="1"/>
  <c r="AA4797" i="8"/>
  <c r="AC4797" i="8" s="1"/>
  <c r="H4798" i="8"/>
  <c r="I4798" i="8"/>
  <c r="J4798" i="8"/>
  <c r="K4798" i="8"/>
  <c r="L4798" i="8"/>
  <c r="M4798" i="8"/>
  <c r="P4798" i="8" s="1"/>
  <c r="N4798" i="8"/>
  <c r="O4798" i="8"/>
  <c r="Y4798" i="8"/>
  <c r="Z4798" i="8"/>
  <c r="BD4798" i="8" s="1"/>
  <c r="AA4798" i="8"/>
  <c r="AC4798" i="8" s="1"/>
  <c r="H4799" i="8"/>
  <c r="I4799" i="8"/>
  <c r="J4799" i="8"/>
  <c r="K4799" i="8"/>
  <c r="L4799" i="8"/>
  <c r="M4799" i="8"/>
  <c r="P4799" i="8" s="1"/>
  <c r="N4799" i="8"/>
  <c r="O4799" i="8"/>
  <c r="Y4799" i="8"/>
  <c r="Z4799" i="8"/>
  <c r="BD4799" i="8" s="1"/>
  <c r="AA4799" i="8"/>
  <c r="AC4799" i="8" s="1"/>
  <c r="H4800" i="8"/>
  <c r="I4800" i="8"/>
  <c r="J4800" i="8"/>
  <c r="K4800" i="8"/>
  <c r="L4800" i="8"/>
  <c r="M4800" i="8"/>
  <c r="P4800" i="8" s="1"/>
  <c r="N4800" i="8"/>
  <c r="O4800" i="8"/>
  <c r="Y4800" i="8"/>
  <c r="Z4800" i="8"/>
  <c r="BD4800" i="8" s="1"/>
  <c r="AA4800" i="8"/>
  <c r="AC4800" i="8" s="1"/>
  <c r="H4801" i="8"/>
  <c r="I4801" i="8"/>
  <c r="J4801" i="8"/>
  <c r="K4801" i="8"/>
  <c r="L4801" i="8"/>
  <c r="M4801" i="8"/>
  <c r="P4801" i="8" s="1"/>
  <c r="N4801" i="8"/>
  <c r="O4801" i="8"/>
  <c r="Y4801" i="8"/>
  <c r="Z4801" i="8"/>
  <c r="BD4801" i="8" s="1"/>
  <c r="AA4801" i="8"/>
  <c r="AC4801" i="8" s="1"/>
  <c r="H4802" i="8"/>
  <c r="I4802" i="8"/>
  <c r="J4802" i="8"/>
  <c r="K4802" i="8"/>
  <c r="L4802" i="8"/>
  <c r="M4802" i="8"/>
  <c r="P4802" i="8" s="1"/>
  <c r="N4802" i="8"/>
  <c r="O4802" i="8"/>
  <c r="Y4802" i="8"/>
  <c r="Z4802" i="8"/>
  <c r="BD4802" i="8" s="1"/>
  <c r="AA4802" i="8"/>
  <c r="AC4802" i="8" s="1"/>
  <c r="H4803" i="8"/>
  <c r="I4803" i="8"/>
  <c r="J4803" i="8"/>
  <c r="K4803" i="8"/>
  <c r="L4803" i="8"/>
  <c r="M4803" i="8"/>
  <c r="N4803" i="8"/>
  <c r="O4803" i="8"/>
  <c r="P4803" i="8"/>
  <c r="Y4803" i="8"/>
  <c r="Z4803" i="8"/>
  <c r="BD4803" i="8" s="1"/>
  <c r="AA4803" i="8"/>
  <c r="AC4803" i="8" s="1"/>
  <c r="H4804" i="8"/>
  <c r="I4804" i="8"/>
  <c r="J4804" i="8"/>
  <c r="K4804" i="8"/>
  <c r="L4804" i="8"/>
  <c r="M4804" i="8"/>
  <c r="P4804" i="8" s="1"/>
  <c r="N4804" i="8"/>
  <c r="O4804" i="8"/>
  <c r="Y4804" i="8"/>
  <c r="Z4804" i="8"/>
  <c r="BD4804" i="8" s="1"/>
  <c r="AA4804" i="8"/>
  <c r="AC4804" i="8" s="1"/>
  <c r="H4805" i="8"/>
  <c r="I4805" i="8"/>
  <c r="J4805" i="8"/>
  <c r="K4805" i="8"/>
  <c r="L4805" i="8"/>
  <c r="M4805" i="8"/>
  <c r="N4805" i="8"/>
  <c r="O4805" i="8"/>
  <c r="P4805" i="8"/>
  <c r="Y4805" i="8"/>
  <c r="Z4805" i="8"/>
  <c r="BD4805" i="8" s="1"/>
  <c r="AA4805" i="8"/>
  <c r="AC4805" i="8" s="1"/>
  <c r="H4806" i="8"/>
  <c r="I4806" i="8"/>
  <c r="J4806" i="8"/>
  <c r="K4806" i="8"/>
  <c r="L4806" i="8"/>
  <c r="M4806" i="8"/>
  <c r="P4806" i="8" s="1"/>
  <c r="N4806" i="8"/>
  <c r="O4806" i="8"/>
  <c r="Y4806" i="8"/>
  <c r="Z4806" i="8"/>
  <c r="BD4806" i="8" s="1"/>
  <c r="AA4806" i="8"/>
  <c r="AC4806" i="8"/>
  <c r="H4807" i="8"/>
  <c r="I4807" i="8"/>
  <c r="J4807" i="8"/>
  <c r="K4807" i="8"/>
  <c r="L4807" i="8"/>
  <c r="M4807" i="8"/>
  <c r="P4807" i="8" s="1"/>
  <c r="N4807" i="8"/>
  <c r="O4807" i="8"/>
  <c r="Y4807" i="8"/>
  <c r="Z4807" i="8"/>
  <c r="BD4807" i="8" s="1"/>
  <c r="AA4807" i="8"/>
  <c r="AC4807" i="8" s="1"/>
  <c r="H4808" i="8"/>
  <c r="I4808" i="8"/>
  <c r="J4808" i="8"/>
  <c r="K4808" i="8"/>
  <c r="L4808" i="8"/>
  <c r="M4808" i="8"/>
  <c r="P4808" i="8" s="1"/>
  <c r="N4808" i="8"/>
  <c r="O4808" i="8"/>
  <c r="Y4808" i="8"/>
  <c r="Z4808" i="8"/>
  <c r="BD4808" i="8" s="1"/>
  <c r="AA4808" i="8"/>
  <c r="AC4808" i="8"/>
  <c r="H4809" i="8"/>
  <c r="I4809" i="8"/>
  <c r="J4809" i="8"/>
  <c r="K4809" i="8"/>
  <c r="L4809" i="8"/>
  <c r="M4809" i="8"/>
  <c r="P4809" i="8" s="1"/>
  <c r="N4809" i="8"/>
  <c r="O4809" i="8"/>
  <c r="Y4809" i="8"/>
  <c r="Z4809" i="8"/>
  <c r="BD4809" i="8" s="1"/>
  <c r="AA4809" i="8"/>
  <c r="AC4809" i="8" s="1"/>
  <c r="H4810" i="8"/>
  <c r="I4810" i="8"/>
  <c r="J4810" i="8"/>
  <c r="K4810" i="8"/>
  <c r="L4810" i="8"/>
  <c r="M4810" i="8"/>
  <c r="P4810" i="8" s="1"/>
  <c r="N4810" i="8"/>
  <c r="O4810" i="8"/>
  <c r="Y4810" i="8"/>
  <c r="Z4810" i="8"/>
  <c r="BD4810" i="8" s="1"/>
  <c r="AA4810" i="8"/>
  <c r="AC4810" i="8" s="1"/>
  <c r="H4811" i="8"/>
  <c r="I4811" i="8"/>
  <c r="J4811" i="8"/>
  <c r="K4811" i="8"/>
  <c r="L4811" i="8"/>
  <c r="M4811" i="8"/>
  <c r="P4811" i="8" s="1"/>
  <c r="N4811" i="8"/>
  <c r="O4811" i="8"/>
  <c r="Y4811" i="8"/>
  <c r="Z4811" i="8"/>
  <c r="BD4811" i="8" s="1"/>
  <c r="AA4811" i="8"/>
  <c r="AC4811" i="8" s="1"/>
  <c r="H4812" i="8"/>
  <c r="I4812" i="8"/>
  <c r="J4812" i="8"/>
  <c r="K4812" i="8"/>
  <c r="L4812" i="8"/>
  <c r="M4812" i="8"/>
  <c r="P4812" i="8" s="1"/>
  <c r="N4812" i="8"/>
  <c r="O4812" i="8"/>
  <c r="Y4812" i="8"/>
  <c r="Z4812" i="8"/>
  <c r="BD4812" i="8" s="1"/>
  <c r="AA4812" i="8"/>
  <c r="AC4812" i="8" s="1"/>
  <c r="H4813" i="8"/>
  <c r="I4813" i="8"/>
  <c r="J4813" i="8"/>
  <c r="K4813" i="8"/>
  <c r="L4813" i="8"/>
  <c r="M4813" i="8"/>
  <c r="P4813" i="8" s="1"/>
  <c r="N4813" i="8"/>
  <c r="O4813" i="8"/>
  <c r="Y4813" i="8"/>
  <c r="Z4813" i="8"/>
  <c r="BD4813" i="8" s="1"/>
  <c r="AA4813" i="8"/>
  <c r="AC4813" i="8" s="1"/>
  <c r="H4814" i="8"/>
  <c r="I4814" i="8"/>
  <c r="J4814" i="8"/>
  <c r="K4814" i="8"/>
  <c r="L4814" i="8"/>
  <c r="M4814" i="8"/>
  <c r="P4814" i="8" s="1"/>
  <c r="N4814" i="8"/>
  <c r="O4814" i="8"/>
  <c r="Y4814" i="8"/>
  <c r="Z4814" i="8"/>
  <c r="BD4814" i="8" s="1"/>
  <c r="AA4814" i="8"/>
  <c r="AC4814" i="8"/>
  <c r="H4815" i="8"/>
  <c r="I4815" i="8"/>
  <c r="J4815" i="8"/>
  <c r="K4815" i="8"/>
  <c r="L4815" i="8"/>
  <c r="M4815" i="8"/>
  <c r="P4815" i="8" s="1"/>
  <c r="N4815" i="8"/>
  <c r="O4815" i="8"/>
  <c r="Y4815" i="8"/>
  <c r="Z4815" i="8"/>
  <c r="BD4815" i="8" s="1"/>
  <c r="AA4815" i="8"/>
  <c r="AC4815" i="8" s="1"/>
  <c r="H4816" i="8"/>
  <c r="I4816" i="8"/>
  <c r="J4816" i="8"/>
  <c r="K4816" i="8"/>
  <c r="L4816" i="8"/>
  <c r="M4816" i="8"/>
  <c r="N4816" i="8"/>
  <c r="O4816" i="8"/>
  <c r="P4816" i="8"/>
  <c r="Y4816" i="8"/>
  <c r="Z4816" i="8"/>
  <c r="BD4816" i="8" s="1"/>
  <c r="AA4816" i="8"/>
  <c r="AC4816" i="8" s="1"/>
  <c r="H4817" i="8"/>
  <c r="I4817" i="8"/>
  <c r="J4817" i="8"/>
  <c r="K4817" i="8"/>
  <c r="L4817" i="8"/>
  <c r="M4817" i="8"/>
  <c r="P4817" i="8" s="1"/>
  <c r="N4817" i="8"/>
  <c r="O4817" i="8"/>
  <c r="Y4817" i="8"/>
  <c r="Z4817" i="8"/>
  <c r="BD4817" i="8" s="1"/>
  <c r="AA4817" i="8"/>
  <c r="AC4817" i="8" s="1"/>
  <c r="H4818" i="8"/>
  <c r="I4818" i="8"/>
  <c r="J4818" i="8"/>
  <c r="K4818" i="8"/>
  <c r="L4818" i="8"/>
  <c r="M4818" i="8"/>
  <c r="P4818" i="8" s="1"/>
  <c r="N4818" i="8"/>
  <c r="O4818" i="8"/>
  <c r="Y4818" i="8"/>
  <c r="Z4818" i="8"/>
  <c r="BD4818" i="8" s="1"/>
  <c r="AA4818" i="8"/>
  <c r="AC4818" i="8" s="1"/>
  <c r="H4819" i="8"/>
  <c r="I4819" i="8"/>
  <c r="J4819" i="8"/>
  <c r="K4819" i="8"/>
  <c r="L4819" i="8"/>
  <c r="M4819" i="8"/>
  <c r="N4819" i="8"/>
  <c r="O4819" i="8"/>
  <c r="P4819" i="8"/>
  <c r="Y4819" i="8"/>
  <c r="Z4819" i="8"/>
  <c r="BD4819" i="8" s="1"/>
  <c r="AA4819" i="8"/>
  <c r="AC4819" i="8" s="1"/>
  <c r="H4820" i="8"/>
  <c r="I4820" i="8"/>
  <c r="J4820" i="8"/>
  <c r="K4820" i="8"/>
  <c r="L4820" i="8"/>
  <c r="M4820" i="8"/>
  <c r="P4820" i="8" s="1"/>
  <c r="N4820" i="8"/>
  <c r="O4820" i="8"/>
  <c r="Y4820" i="8"/>
  <c r="Z4820" i="8"/>
  <c r="BD4820" i="8" s="1"/>
  <c r="AA4820" i="8"/>
  <c r="AC4820" i="8" s="1"/>
  <c r="H4821" i="8"/>
  <c r="I4821" i="8"/>
  <c r="J4821" i="8"/>
  <c r="K4821" i="8"/>
  <c r="L4821" i="8"/>
  <c r="M4821" i="8"/>
  <c r="N4821" i="8"/>
  <c r="O4821" i="8"/>
  <c r="P4821" i="8"/>
  <c r="Y4821" i="8"/>
  <c r="Z4821" i="8"/>
  <c r="BD4821" i="8" s="1"/>
  <c r="AA4821" i="8"/>
  <c r="AC4821" i="8" s="1"/>
  <c r="H4822" i="8"/>
  <c r="I4822" i="8"/>
  <c r="J4822" i="8"/>
  <c r="K4822" i="8"/>
  <c r="L4822" i="8"/>
  <c r="M4822" i="8"/>
  <c r="P4822" i="8" s="1"/>
  <c r="N4822" i="8"/>
  <c r="O4822" i="8"/>
  <c r="Y4822" i="8"/>
  <c r="Z4822" i="8"/>
  <c r="BD4822" i="8" s="1"/>
  <c r="AA4822" i="8"/>
  <c r="AC4822" i="8" s="1"/>
  <c r="H4823" i="8"/>
  <c r="I4823" i="8"/>
  <c r="J4823" i="8"/>
  <c r="K4823" i="8"/>
  <c r="L4823" i="8"/>
  <c r="M4823" i="8"/>
  <c r="P4823" i="8" s="1"/>
  <c r="N4823" i="8"/>
  <c r="O4823" i="8"/>
  <c r="Y4823" i="8"/>
  <c r="Z4823" i="8"/>
  <c r="BD4823" i="8" s="1"/>
  <c r="AA4823" i="8"/>
  <c r="AC4823" i="8" s="1"/>
  <c r="H4824" i="8"/>
  <c r="I4824" i="8"/>
  <c r="J4824" i="8"/>
  <c r="K4824" i="8"/>
  <c r="L4824" i="8"/>
  <c r="M4824" i="8"/>
  <c r="P4824" i="8" s="1"/>
  <c r="N4824" i="8"/>
  <c r="O4824" i="8"/>
  <c r="Y4824" i="8"/>
  <c r="Z4824" i="8"/>
  <c r="BD4824" i="8" s="1"/>
  <c r="AA4824" i="8"/>
  <c r="AC4824" i="8" s="1"/>
  <c r="H4825" i="8"/>
  <c r="I4825" i="8"/>
  <c r="J4825" i="8"/>
  <c r="K4825" i="8"/>
  <c r="L4825" i="8"/>
  <c r="M4825" i="8"/>
  <c r="P4825" i="8" s="1"/>
  <c r="N4825" i="8"/>
  <c r="O4825" i="8"/>
  <c r="Y4825" i="8"/>
  <c r="Z4825" i="8"/>
  <c r="BD4825" i="8" s="1"/>
  <c r="AA4825" i="8"/>
  <c r="AC4825" i="8" s="1"/>
  <c r="H4826" i="8"/>
  <c r="I4826" i="8"/>
  <c r="J4826" i="8"/>
  <c r="K4826" i="8"/>
  <c r="L4826" i="8"/>
  <c r="M4826" i="8"/>
  <c r="P4826" i="8" s="1"/>
  <c r="N4826" i="8"/>
  <c r="O4826" i="8"/>
  <c r="Y4826" i="8"/>
  <c r="Z4826" i="8"/>
  <c r="BD4826" i="8" s="1"/>
  <c r="AA4826" i="8"/>
  <c r="AC4826" i="8" s="1"/>
  <c r="H4827" i="8"/>
  <c r="I4827" i="8"/>
  <c r="J4827" i="8"/>
  <c r="K4827" i="8"/>
  <c r="L4827" i="8"/>
  <c r="M4827" i="8"/>
  <c r="N4827" i="8"/>
  <c r="O4827" i="8"/>
  <c r="P4827" i="8"/>
  <c r="Y4827" i="8"/>
  <c r="Z4827" i="8"/>
  <c r="BD4827" i="8" s="1"/>
  <c r="AA4827" i="8"/>
  <c r="AC4827" i="8" s="1"/>
  <c r="H4828" i="8"/>
  <c r="I4828" i="8"/>
  <c r="J4828" i="8"/>
  <c r="K4828" i="8"/>
  <c r="L4828" i="8"/>
  <c r="M4828" i="8"/>
  <c r="P4828" i="8" s="1"/>
  <c r="N4828" i="8"/>
  <c r="O4828" i="8"/>
  <c r="Y4828" i="8"/>
  <c r="Z4828" i="8"/>
  <c r="BD4828" i="8" s="1"/>
  <c r="AA4828" i="8"/>
  <c r="AC4828" i="8" s="1"/>
  <c r="H4829" i="8"/>
  <c r="I4829" i="8"/>
  <c r="J4829" i="8"/>
  <c r="K4829" i="8"/>
  <c r="L4829" i="8"/>
  <c r="M4829" i="8"/>
  <c r="P4829" i="8" s="1"/>
  <c r="N4829" i="8"/>
  <c r="O4829" i="8"/>
  <c r="Y4829" i="8"/>
  <c r="Z4829" i="8"/>
  <c r="BD4829" i="8" s="1"/>
  <c r="AA4829" i="8"/>
  <c r="AC4829" i="8" s="1"/>
  <c r="H4830" i="8"/>
  <c r="I4830" i="8"/>
  <c r="J4830" i="8"/>
  <c r="K4830" i="8"/>
  <c r="L4830" i="8"/>
  <c r="M4830" i="8"/>
  <c r="P4830" i="8" s="1"/>
  <c r="N4830" i="8"/>
  <c r="O4830" i="8"/>
  <c r="Y4830" i="8"/>
  <c r="Z4830" i="8"/>
  <c r="BD4830" i="8" s="1"/>
  <c r="AA4830" i="8"/>
  <c r="AC4830" i="8" s="1"/>
  <c r="H4831" i="8"/>
  <c r="I4831" i="8"/>
  <c r="J4831" i="8"/>
  <c r="K4831" i="8"/>
  <c r="L4831" i="8"/>
  <c r="M4831" i="8"/>
  <c r="P4831" i="8" s="1"/>
  <c r="N4831" i="8"/>
  <c r="O4831" i="8"/>
  <c r="Y4831" i="8"/>
  <c r="Z4831" i="8"/>
  <c r="BD4831" i="8" s="1"/>
  <c r="AA4831" i="8"/>
  <c r="AC4831" i="8" s="1"/>
  <c r="H4832" i="8"/>
  <c r="I4832" i="8"/>
  <c r="J4832" i="8"/>
  <c r="K4832" i="8"/>
  <c r="L4832" i="8"/>
  <c r="M4832" i="8"/>
  <c r="P4832" i="8" s="1"/>
  <c r="N4832" i="8"/>
  <c r="O4832" i="8"/>
  <c r="Y4832" i="8"/>
  <c r="Z4832" i="8"/>
  <c r="BD4832" i="8" s="1"/>
  <c r="AA4832" i="8"/>
  <c r="AC4832" i="8" s="1"/>
  <c r="H4833" i="8"/>
  <c r="I4833" i="8"/>
  <c r="J4833" i="8"/>
  <c r="K4833" i="8"/>
  <c r="L4833" i="8"/>
  <c r="M4833" i="8"/>
  <c r="P4833" i="8" s="1"/>
  <c r="N4833" i="8"/>
  <c r="O4833" i="8"/>
  <c r="Y4833" i="8"/>
  <c r="Z4833" i="8"/>
  <c r="BD4833" i="8" s="1"/>
  <c r="AA4833" i="8"/>
  <c r="AC4833" i="8" s="1"/>
  <c r="H4834" i="8"/>
  <c r="I4834" i="8"/>
  <c r="J4834" i="8"/>
  <c r="K4834" i="8"/>
  <c r="L4834" i="8"/>
  <c r="M4834" i="8"/>
  <c r="P4834" i="8" s="1"/>
  <c r="N4834" i="8"/>
  <c r="O4834" i="8"/>
  <c r="Y4834" i="8"/>
  <c r="Z4834" i="8"/>
  <c r="BD4834" i="8" s="1"/>
  <c r="AA4834" i="8"/>
  <c r="AC4834" i="8"/>
  <c r="H4835" i="8"/>
  <c r="I4835" i="8"/>
  <c r="J4835" i="8"/>
  <c r="K4835" i="8"/>
  <c r="L4835" i="8"/>
  <c r="M4835" i="8"/>
  <c r="N4835" i="8"/>
  <c r="O4835" i="8"/>
  <c r="P4835" i="8"/>
  <c r="Y4835" i="8"/>
  <c r="Z4835" i="8"/>
  <c r="BD4835" i="8" s="1"/>
  <c r="AA4835" i="8"/>
  <c r="AC4835" i="8" s="1"/>
  <c r="H4836" i="8"/>
  <c r="I4836" i="8"/>
  <c r="J4836" i="8"/>
  <c r="K4836" i="8"/>
  <c r="L4836" i="8"/>
  <c r="M4836" i="8"/>
  <c r="P4836" i="8" s="1"/>
  <c r="N4836" i="8"/>
  <c r="O4836" i="8"/>
  <c r="Y4836" i="8"/>
  <c r="Z4836" i="8"/>
  <c r="BD4836" i="8" s="1"/>
  <c r="AA4836" i="8"/>
  <c r="AC4836" i="8" s="1"/>
  <c r="H4837" i="8"/>
  <c r="I4837" i="8"/>
  <c r="J4837" i="8"/>
  <c r="K4837" i="8"/>
  <c r="L4837" i="8"/>
  <c r="M4837" i="8"/>
  <c r="P4837" i="8" s="1"/>
  <c r="N4837" i="8"/>
  <c r="O4837" i="8"/>
  <c r="Y4837" i="8"/>
  <c r="Z4837" i="8"/>
  <c r="BD4837" i="8" s="1"/>
  <c r="AA4837" i="8"/>
  <c r="AC4837" i="8" s="1"/>
  <c r="H4838" i="8"/>
  <c r="I4838" i="8"/>
  <c r="J4838" i="8"/>
  <c r="K4838" i="8"/>
  <c r="L4838" i="8"/>
  <c r="M4838" i="8"/>
  <c r="P4838" i="8" s="1"/>
  <c r="N4838" i="8"/>
  <c r="O4838" i="8"/>
  <c r="Y4838" i="8"/>
  <c r="Z4838" i="8"/>
  <c r="BD4838" i="8" s="1"/>
  <c r="AA4838" i="8"/>
  <c r="AC4838" i="8" s="1"/>
  <c r="H4839" i="8"/>
  <c r="I4839" i="8"/>
  <c r="J4839" i="8"/>
  <c r="K4839" i="8"/>
  <c r="L4839" i="8"/>
  <c r="M4839" i="8"/>
  <c r="N4839" i="8"/>
  <c r="O4839" i="8"/>
  <c r="P4839" i="8"/>
  <c r="Y4839" i="8"/>
  <c r="Z4839" i="8"/>
  <c r="BD4839" i="8" s="1"/>
  <c r="AA4839" i="8"/>
  <c r="AC4839" i="8" s="1"/>
  <c r="H4840" i="8"/>
  <c r="I4840" i="8"/>
  <c r="J4840" i="8"/>
  <c r="K4840" i="8"/>
  <c r="L4840" i="8"/>
  <c r="M4840" i="8"/>
  <c r="P4840" i="8" s="1"/>
  <c r="N4840" i="8"/>
  <c r="O4840" i="8"/>
  <c r="Y4840" i="8"/>
  <c r="Z4840" i="8"/>
  <c r="BD4840" i="8" s="1"/>
  <c r="AA4840" i="8"/>
  <c r="AC4840" i="8" s="1"/>
  <c r="H4841" i="8"/>
  <c r="I4841" i="8"/>
  <c r="J4841" i="8"/>
  <c r="K4841" i="8"/>
  <c r="L4841" i="8"/>
  <c r="M4841" i="8"/>
  <c r="P4841" i="8" s="1"/>
  <c r="N4841" i="8"/>
  <c r="O4841" i="8"/>
  <c r="Y4841" i="8"/>
  <c r="Z4841" i="8"/>
  <c r="BD4841" i="8" s="1"/>
  <c r="AA4841" i="8"/>
  <c r="AC4841" i="8" s="1"/>
  <c r="H4842" i="8"/>
  <c r="I4842" i="8"/>
  <c r="J4842" i="8"/>
  <c r="K4842" i="8"/>
  <c r="L4842" i="8"/>
  <c r="M4842" i="8"/>
  <c r="P4842" i="8" s="1"/>
  <c r="N4842" i="8"/>
  <c r="O4842" i="8"/>
  <c r="Y4842" i="8"/>
  <c r="Z4842" i="8"/>
  <c r="BD4842" i="8" s="1"/>
  <c r="AA4842" i="8"/>
  <c r="AC4842" i="8" s="1"/>
  <c r="H4843" i="8"/>
  <c r="I4843" i="8"/>
  <c r="J4843" i="8"/>
  <c r="K4843" i="8"/>
  <c r="L4843" i="8"/>
  <c r="M4843" i="8"/>
  <c r="N4843" i="8"/>
  <c r="O4843" i="8"/>
  <c r="P4843" i="8"/>
  <c r="Y4843" i="8"/>
  <c r="Z4843" i="8"/>
  <c r="BD4843" i="8" s="1"/>
  <c r="AA4843" i="8"/>
  <c r="AC4843" i="8" s="1"/>
  <c r="H4844" i="8"/>
  <c r="I4844" i="8"/>
  <c r="J4844" i="8"/>
  <c r="K4844" i="8"/>
  <c r="L4844" i="8"/>
  <c r="M4844" i="8"/>
  <c r="P4844" i="8" s="1"/>
  <c r="N4844" i="8"/>
  <c r="O4844" i="8"/>
  <c r="Y4844" i="8"/>
  <c r="Z4844" i="8"/>
  <c r="BD4844" i="8" s="1"/>
  <c r="AA4844" i="8"/>
  <c r="AC4844" i="8"/>
  <c r="H4845" i="8"/>
  <c r="I4845" i="8"/>
  <c r="J4845" i="8"/>
  <c r="K4845" i="8"/>
  <c r="L4845" i="8"/>
  <c r="M4845" i="8"/>
  <c r="P4845" i="8" s="1"/>
  <c r="N4845" i="8"/>
  <c r="O4845" i="8"/>
  <c r="Y4845" i="8"/>
  <c r="Z4845" i="8"/>
  <c r="BD4845" i="8" s="1"/>
  <c r="AA4845" i="8"/>
  <c r="AC4845" i="8" s="1"/>
  <c r="H4846" i="8"/>
  <c r="I4846" i="8"/>
  <c r="J4846" i="8"/>
  <c r="K4846" i="8"/>
  <c r="L4846" i="8"/>
  <c r="M4846" i="8"/>
  <c r="P4846" i="8" s="1"/>
  <c r="N4846" i="8"/>
  <c r="O4846" i="8"/>
  <c r="Y4846" i="8"/>
  <c r="Z4846" i="8"/>
  <c r="BD4846" i="8" s="1"/>
  <c r="AA4846" i="8"/>
  <c r="AC4846" i="8" s="1"/>
  <c r="H4847" i="8"/>
  <c r="I4847" i="8"/>
  <c r="J4847" i="8"/>
  <c r="K4847" i="8"/>
  <c r="L4847" i="8"/>
  <c r="M4847" i="8"/>
  <c r="P4847" i="8" s="1"/>
  <c r="N4847" i="8"/>
  <c r="O4847" i="8"/>
  <c r="Y4847" i="8"/>
  <c r="Z4847" i="8"/>
  <c r="BD4847" i="8" s="1"/>
  <c r="AA4847" i="8"/>
  <c r="AC4847" i="8"/>
  <c r="H4848" i="8"/>
  <c r="I4848" i="8"/>
  <c r="J4848" i="8"/>
  <c r="K4848" i="8"/>
  <c r="L4848" i="8"/>
  <c r="M4848" i="8"/>
  <c r="P4848" i="8" s="1"/>
  <c r="N4848" i="8"/>
  <c r="O4848" i="8"/>
  <c r="Y4848" i="8"/>
  <c r="Z4848" i="8"/>
  <c r="BD4848" i="8" s="1"/>
  <c r="AA4848" i="8"/>
  <c r="AC4848" i="8" s="1"/>
  <c r="H4849" i="8"/>
  <c r="I4849" i="8"/>
  <c r="J4849" i="8"/>
  <c r="K4849" i="8"/>
  <c r="L4849" i="8"/>
  <c r="M4849" i="8"/>
  <c r="P4849" i="8" s="1"/>
  <c r="N4849" i="8"/>
  <c r="O4849" i="8"/>
  <c r="Y4849" i="8"/>
  <c r="Z4849" i="8"/>
  <c r="BD4849" i="8" s="1"/>
  <c r="AA4849" i="8"/>
  <c r="AC4849" i="8"/>
  <c r="H4850" i="8"/>
  <c r="I4850" i="8"/>
  <c r="J4850" i="8"/>
  <c r="K4850" i="8"/>
  <c r="L4850" i="8"/>
  <c r="M4850" i="8"/>
  <c r="P4850" i="8" s="1"/>
  <c r="N4850" i="8"/>
  <c r="O4850" i="8"/>
  <c r="Y4850" i="8"/>
  <c r="Z4850" i="8"/>
  <c r="BD4850" i="8" s="1"/>
  <c r="AA4850" i="8"/>
  <c r="AC4850" i="8" s="1"/>
  <c r="H4851" i="8"/>
  <c r="I4851" i="8"/>
  <c r="J4851" i="8"/>
  <c r="K4851" i="8"/>
  <c r="L4851" i="8"/>
  <c r="M4851" i="8"/>
  <c r="P4851" i="8" s="1"/>
  <c r="N4851" i="8"/>
  <c r="O4851" i="8"/>
  <c r="Y4851" i="8"/>
  <c r="Z4851" i="8"/>
  <c r="BD4851" i="8" s="1"/>
  <c r="AA4851" i="8"/>
  <c r="AC4851" i="8" s="1"/>
  <c r="H4852" i="8"/>
  <c r="I4852" i="8"/>
  <c r="J4852" i="8"/>
  <c r="K4852" i="8"/>
  <c r="L4852" i="8"/>
  <c r="M4852" i="8"/>
  <c r="P4852" i="8" s="1"/>
  <c r="N4852" i="8"/>
  <c r="O4852" i="8"/>
  <c r="Y4852" i="8"/>
  <c r="Z4852" i="8"/>
  <c r="BD4852" i="8" s="1"/>
  <c r="AA4852" i="8"/>
  <c r="AC4852" i="8" s="1"/>
  <c r="H4853" i="8"/>
  <c r="I4853" i="8"/>
  <c r="J4853" i="8"/>
  <c r="K4853" i="8"/>
  <c r="L4853" i="8"/>
  <c r="M4853" i="8"/>
  <c r="P4853" i="8" s="1"/>
  <c r="N4853" i="8"/>
  <c r="O4853" i="8"/>
  <c r="Y4853" i="8"/>
  <c r="Z4853" i="8"/>
  <c r="BD4853" i="8" s="1"/>
  <c r="AA4853" i="8"/>
  <c r="AC4853" i="8"/>
  <c r="H4854" i="8"/>
  <c r="I4854" i="8"/>
  <c r="J4854" i="8"/>
  <c r="K4854" i="8"/>
  <c r="L4854" i="8"/>
  <c r="M4854" i="8"/>
  <c r="P4854" i="8" s="1"/>
  <c r="N4854" i="8"/>
  <c r="O4854" i="8"/>
  <c r="Y4854" i="8"/>
  <c r="Z4854" i="8"/>
  <c r="BD4854" i="8" s="1"/>
  <c r="AA4854" i="8"/>
  <c r="AC4854" i="8" s="1"/>
  <c r="H4855" i="8"/>
  <c r="I4855" i="8"/>
  <c r="J4855" i="8"/>
  <c r="K4855" i="8"/>
  <c r="L4855" i="8"/>
  <c r="M4855" i="8"/>
  <c r="P4855" i="8" s="1"/>
  <c r="N4855" i="8"/>
  <c r="O4855" i="8"/>
  <c r="Y4855" i="8"/>
  <c r="Z4855" i="8"/>
  <c r="BD4855" i="8" s="1"/>
  <c r="AA4855" i="8"/>
  <c r="AC4855" i="8" s="1"/>
  <c r="H4856" i="8"/>
  <c r="I4856" i="8"/>
  <c r="J4856" i="8"/>
  <c r="K4856" i="8"/>
  <c r="L4856" i="8"/>
  <c r="M4856" i="8"/>
  <c r="N4856" i="8"/>
  <c r="O4856" i="8"/>
  <c r="P4856" i="8"/>
  <c r="Y4856" i="8"/>
  <c r="Z4856" i="8"/>
  <c r="BD4856" i="8" s="1"/>
  <c r="AA4856" i="8"/>
  <c r="AC4856" i="8" s="1"/>
  <c r="H4857" i="8"/>
  <c r="I4857" i="8"/>
  <c r="J4857" i="8"/>
  <c r="K4857" i="8"/>
  <c r="L4857" i="8"/>
  <c r="M4857" i="8"/>
  <c r="P4857" i="8" s="1"/>
  <c r="N4857" i="8"/>
  <c r="O4857" i="8"/>
  <c r="Y4857" i="8"/>
  <c r="Z4857" i="8"/>
  <c r="BD4857" i="8" s="1"/>
  <c r="AA4857" i="8"/>
  <c r="AC4857" i="8"/>
  <c r="H4858" i="8"/>
  <c r="I4858" i="8"/>
  <c r="J4858" i="8"/>
  <c r="K4858" i="8"/>
  <c r="L4858" i="8"/>
  <c r="M4858" i="8"/>
  <c r="P4858" i="8" s="1"/>
  <c r="N4858" i="8"/>
  <c r="O4858" i="8"/>
  <c r="Y4858" i="8"/>
  <c r="Z4858" i="8"/>
  <c r="BD4858" i="8" s="1"/>
  <c r="AA4858" i="8"/>
  <c r="AC4858" i="8" s="1"/>
  <c r="H4859" i="8"/>
  <c r="I4859" i="8"/>
  <c r="J4859" i="8"/>
  <c r="K4859" i="8"/>
  <c r="L4859" i="8"/>
  <c r="M4859" i="8"/>
  <c r="P4859" i="8" s="1"/>
  <c r="N4859" i="8"/>
  <c r="O4859" i="8"/>
  <c r="Y4859" i="8"/>
  <c r="Z4859" i="8"/>
  <c r="BD4859" i="8" s="1"/>
  <c r="AA4859" i="8"/>
  <c r="AC4859" i="8"/>
  <c r="H4860" i="8"/>
  <c r="I4860" i="8"/>
  <c r="J4860" i="8"/>
  <c r="K4860" i="8"/>
  <c r="L4860" i="8"/>
  <c r="M4860" i="8"/>
  <c r="P4860" i="8" s="1"/>
  <c r="N4860" i="8"/>
  <c r="O4860" i="8"/>
  <c r="Y4860" i="8"/>
  <c r="Z4860" i="8"/>
  <c r="BD4860" i="8" s="1"/>
  <c r="AA4860" i="8"/>
  <c r="AC4860" i="8" s="1"/>
  <c r="H4861" i="8"/>
  <c r="I4861" i="8"/>
  <c r="J4861" i="8"/>
  <c r="K4861" i="8"/>
  <c r="L4861" i="8"/>
  <c r="M4861" i="8"/>
  <c r="P4861" i="8" s="1"/>
  <c r="N4861" i="8"/>
  <c r="O4861" i="8"/>
  <c r="Y4861" i="8"/>
  <c r="Z4861" i="8"/>
  <c r="BD4861" i="8" s="1"/>
  <c r="AA4861" i="8"/>
  <c r="AC4861" i="8" s="1"/>
  <c r="H4862" i="8"/>
  <c r="I4862" i="8"/>
  <c r="J4862" i="8"/>
  <c r="K4862" i="8"/>
  <c r="L4862" i="8"/>
  <c r="M4862" i="8"/>
  <c r="P4862" i="8" s="1"/>
  <c r="N4862" i="8"/>
  <c r="O4862" i="8"/>
  <c r="Y4862" i="8"/>
  <c r="Z4862" i="8"/>
  <c r="BD4862" i="8" s="1"/>
  <c r="AA4862" i="8"/>
  <c r="AC4862" i="8" s="1"/>
  <c r="H4863" i="8"/>
  <c r="I4863" i="8"/>
  <c r="J4863" i="8"/>
  <c r="K4863" i="8"/>
  <c r="L4863" i="8"/>
  <c r="M4863" i="8"/>
  <c r="P4863" i="8" s="1"/>
  <c r="N4863" i="8"/>
  <c r="O4863" i="8"/>
  <c r="Y4863" i="8"/>
  <c r="Z4863" i="8"/>
  <c r="BD4863" i="8" s="1"/>
  <c r="AA4863" i="8"/>
  <c r="AC4863" i="8" s="1"/>
  <c r="H4864" i="8"/>
  <c r="I4864" i="8"/>
  <c r="J4864" i="8"/>
  <c r="K4864" i="8"/>
  <c r="L4864" i="8"/>
  <c r="M4864" i="8"/>
  <c r="P4864" i="8" s="1"/>
  <c r="N4864" i="8"/>
  <c r="O4864" i="8"/>
  <c r="Y4864" i="8"/>
  <c r="Z4864" i="8"/>
  <c r="BD4864" i="8" s="1"/>
  <c r="AA4864" i="8"/>
  <c r="AC4864" i="8" s="1"/>
  <c r="H4865" i="8"/>
  <c r="I4865" i="8"/>
  <c r="J4865" i="8"/>
  <c r="K4865" i="8"/>
  <c r="L4865" i="8"/>
  <c r="M4865" i="8"/>
  <c r="P4865" i="8" s="1"/>
  <c r="N4865" i="8"/>
  <c r="O4865" i="8"/>
  <c r="Y4865" i="8"/>
  <c r="Z4865" i="8"/>
  <c r="BD4865" i="8" s="1"/>
  <c r="AA4865" i="8"/>
  <c r="AC4865" i="8"/>
  <c r="H4866" i="8"/>
  <c r="I4866" i="8"/>
  <c r="J4866" i="8"/>
  <c r="K4866" i="8"/>
  <c r="L4866" i="8"/>
  <c r="M4866" i="8"/>
  <c r="P4866" i="8" s="1"/>
  <c r="N4866" i="8"/>
  <c r="O4866" i="8"/>
  <c r="Y4866" i="8"/>
  <c r="Z4866" i="8"/>
  <c r="BD4866" i="8" s="1"/>
  <c r="AA4866" i="8"/>
  <c r="AC4866" i="8" s="1"/>
  <c r="H4867" i="8"/>
  <c r="I4867" i="8"/>
  <c r="J4867" i="8"/>
  <c r="K4867" i="8"/>
  <c r="L4867" i="8"/>
  <c r="M4867" i="8"/>
  <c r="N4867" i="8"/>
  <c r="O4867" i="8"/>
  <c r="P4867" i="8"/>
  <c r="Y4867" i="8"/>
  <c r="Z4867" i="8"/>
  <c r="BD4867" i="8" s="1"/>
  <c r="AA4867" i="8"/>
  <c r="AC4867" i="8" s="1"/>
  <c r="H4868" i="8"/>
  <c r="I4868" i="8"/>
  <c r="J4868" i="8"/>
  <c r="K4868" i="8"/>
  <c r="L4868" i="8"/>
  <c r="M4868" i="8"/>
  <c r="P4868" i="8" s="1"/>
  <c r="N4868" i="8"/>
  <c r="O4868" i="8"/>
  <c r="Y4868" i="8"/>
  <c r="Z4868" i="8"/>
  <c r="BD4868" i="8" s="1"/>
  <c r="AA4868" i="8"/>
  <c r="AC4868" i="8" s="1"/>
  <c r="H4869" i="8"/>
  <c r="I4869" i="8"/>
  <c r="J4869" i="8"/>
  <c r="K4869" i="8"/>
  <c r="L4869" i="8"/>
  <c r="M4869" i="8"/>
  <c r="P4869" i="8" s="1"/>
  <c r="N4869" i="8"/>
  <c r="O4869" i="8"/>
  <c r="Y4869" i="8"/>
  <c r="Z4869" i="8"/>
  <c r="BD4869" i="8" s="1"/>
  <c r="AA4869" i="8"/>
  <c r="AC4869" i="8" s="1"/>
  <c r="H4870" i="8"/>
  <c r="I4870" i="8"/>
  <c r="J4870" i="8"/>
  <c r="K4870" i="8"/>
  <c r="L4870" i="8"/>
  <c r="M4870" i="8"/>
  <c r="P4870" i="8" s="1"/>
  <c r="N4870" i="8"/>
  <c r="O4870" i="8"/>
  <c r="Y4870" i="8"/>
  <c r="Z4870" i="8"/>
  <c r="BD4870" i="8" s="1"/>
  <c r="AA4870" i="8"/>
  <c r="AC4870" i="8" s="1"/>
  <c r="H4871" i="8"/>
  <c r="I4871" i="8"/>
  <c r="J4871" i="8"/>
  <c r="K4871" i="8"/>
  <c r="L4871" i="8"/>
  <c r="M4871" i="8"/>
  <c r="P4871" i="8" s="1"/>
  <c r="N4871" i="8"/>
  <c r="O4871" i="8"/>
  <c r="Y4871" i="8"/>
  <c r="Z4871" i="8"/>
  <c r="BD4871" i="8" s="1"/>
  <c r="AA4871" i="8"/>
  <c r="AC4871" i="8" s="1"/>
  <c r="H4872" i="8"/>
  <c r="I4872" i="8"/>
  <c r="J4872" i="8"/>
  <c r="K4872" i="8"/>
  <c r="L4872" i="8"/>
  <c r="M4872" i="8"/>
  <c r="N4872" i="8"/>
  <c r="O4872" i="8"/>
  <c r="P4872" i="8"/>
  <c r="Y4872" i="8"/>
  <c r="Z4872" i="8"/>
  <c r="BD4872" i="8" s="1"/>
  <c r="AA4872" i="8"/>
  <c r="AC4872" i="8" s="1"/>
  <c r="H4873" i="8"/>
  <c r="I4873" i="8"/>
  <c r="J4873" i="8"/>
  <c r="K4873" i="8"/>
  <c r="L4873" i="8"/>
  <c r="M4873" i="8"/>
  <c r="P4873" i="8" s="1"/>
  <c r="N4873" i="8"/>
  <c r="O4873" i="8"/>
  <c r="Y4873" i="8"/>
  <c r="Z4873" i="8"/>
  <c r="BD4873" i="8" s="1"/>
  <c r="AA4873" i="8"/>
  <c r="AC4873" i="8"/>
  <c r="H4874" i="8"/>
  <c r="I4874" i="8"/>
  <c r="J4874" i="8"/>
  <c r="K4874" i="8"/>
  <c r="L4874" i="8"/>
  <c r="M4874" i="8"/>
  <c r="P4874" i="8" s="1"/>
  <c r="N4874" i="8"/>
  <c r="O4874" i="8"/>
  <c r="Y4874" i="8"/>
  <c r="Z4874" i="8"/>
  <c r="BD4874" i="8" s="1"/>
  <c r="AA4874" i="8"/>
  <c r="AC4874" i="8" s="1"/>
  <c r="H4875" i="8"/>
  <c r="I4875" i="8"/>
  <c r="J4875" i="8"/>
  <c r="K4875" i="8"/>
  <c r="L4875" i="8"/>
  <c r="M4875" i="8"/>
  <c r="P4875" i="8" s="1"/>
  <c r="N4875" i="8"/>
  <c r="O4875" i="8"/>
  <c r="Y4875" i="8"/>
  <c r="Z4875" i="8"/>
  <c r="BD4875" i="8" s="1"/>
  <c r="AA4875" i="8"/>
  <c r="AC4875" i="8" s="1"/>
  <c r="H4876" i="8"/>
  <c r="I4876" i="8"/>
  <c r="J4876" i="8"/>
  <c r="K4876" i="8"/>
  <c r="L4876" i="8"/>
  <c r="M4876" i="8"/>
  <c r="P4876" i="8" s="1"/>
  <c r="N4876" i="8"/>
  <c r="O4876" i="8"/>
  <c r="Y4876" i="8"/>
  <c r="Z4876" i="8"/>
  <c r="BD4876" i="8" s="1"/>
  <c r="AA4876" i="8"/>
  <c r="AC4876" i="8" s="1"/>
  <c r="H4877" i="8"/>
  <c r="I4877" i="8"/>
  <c r="J4877" i="8"/>
  <c r="K4877" i="8"/>
  <c r="L4877" i="8"/>
  <c r="M4877" i="8"/>
  <c r="P4877" i="8" s="1"/>
  <c r="N4877" i="8"/>
  <c r="O4877" i="8"/>
  <c r="Y4877" i="8"/>
  <c r="Z4877" i="8"/>
  <c r="BD4877" i="8" s="1"/>
  <c r="AA4877" i="8"/>
  <c r="AC4877" i="8" s="1"/>
  <c r="H4878" i="8"/>
  <c r="I4878" i="8"/>
  <c r="J4878" i="8"/>
  <c r="K4878" i="8"/>
  <c r="L4878" i="8"/>
  <c r="M4878" i="8"/>
  <c r="P4878" i="8" s="1"/>
  <c r="N4878" i="8"/>
  <c r="O4878" i="8"/>
  <c r="Y4878" i="8"/>
  <c r="Z4878" i="8"/>
  <c r="BD4878" i="8" s="1"/>
  <c r="AA4878" i="8"/>
  <c r="AC4878" i="8" s="1"/>
  <c r="H4879" i="8"/>
  <c r="I4879" i="8"/>
  <c r="J4879" i="8"/>
  <c r="K4879" i="8"/>
  <c r="L4879" i="8"/>
  <c r="M4879" i="8"/>
  <c r="P4879" i="8" s="1"/>
  <c r="N4879" i="8"/>
  <c r="O4879" i="8"/>
  <c r="Y4879" i="8"/>
  <c r="Z4879" i="8"/>
  <c r="BD4879" i="8" s="1"/>
  <c r="AA4879" i="8"/>
  <c r="AC4879" i="8" s="1"/>
  <c r="H4880" i="8"/>
  <c r="I4880" i="8"/>
  <c r="J4880" i="8"/>
  <c r="K4880" i="8"/>
  <c r="L4880" i="8"/>
  <c r="M4880" i="8"/>
  <c r="N4880" i="8"/>
  <c r="O4880" i="8"/>
  <c r="P4880" i="8"/>
  <c r="Y4880" i="8"/>
  <c r="Z4880" i="8"/>
  <c r="BD4880" i="8" s="1"/>
  <c r="AA4880" i="8"/>
  <c r="AC4880" i="8" s="1"/>
  <c r="H4881" i="8"/>
  <c r="I4881" i="8"/>
  <c r="J4881" i="8"/>
  <c r="K4881" i="8"/>
  <c r="L4881" i="8"/>
  <c r="M4881" i="8"/>
  <c r="P4881" i="8" s="1"/>
  <c r="N4881" i="8"/>
  <c r="O4881" i="8"/>
  <c r="Y4881" i="8"/>
  <c r="Z4881" i="8"/>
  <c r="BD4881" i="8" s="1"/>
  <c r="AA4881" i="8"/>
  <c r="AC4881" i="8"/>
  <c r="H4882" i="8"/>
  <c r="I4882" i="8"/>
  <c r="J4882" i="8"/>
  <c r="K4882" i="8"/>
  <c r="L4882" i="8"/>
  <c r="M4882" i="8"/>
  <c r="P4882" i="8" s="1"/>
  <c r="N4882" i="8"/>
  <c r="O4882" i="8"/>
  <c r="Y4882" i="8"/>
  <c r="Z4882" i="8"/>
  <c r="BD4882" i="8" s="1"/>
  <c r="AA4882" i="8"/>
  <c r="AC4882" i="8" s="1"/>
  <c r="H4883" i="8"/>
  <c r="I4883" i="8"/>
  <c r="J4883" i="8"/>
  <c r="K4883" i="8"/>
  <c r="L4883" i="8"/>
  <c r="M4883" i="8"/>
  <c r="P4883" i="8" s="1"/>
  <c r="N4883" i="8"/>
  <c r="O4883" i="8"/>
  <c r="Y4883" i="8"/>
  <c r="Z4883" i="8"/>
  <c r="BD4883" i="8" s="1"/>
  <c r="AA4883" i="8"/>
  <c r="AC4883" i="8" s="1"/>
  <c r="H4884" i="8"/>
  <c r="I4884" i="8"/>
  <c r="J4884" i="8"/>
  <c r="K4884" i="8"/>
  <c r="L4884" i="8"/>
  <c r="M4884" i="8"/>
  <c r="P4884" i="8" s="1"/>
  <c r="N4884" i="8"/>
  <c r="O4884" i="8"/>
  <c r="Y4884" i="8"/>
  <c r="Z4884" i="8"/>
  <c r="BD4884" i="8" s="1"/>
  <c r="AA4884" i="8"/>
  <c r="AC4884" i="8" s="1"/>
  <c r="H4885" i="8"/>
  <c r="I4885" i="8"/>
  <c r="J4885" i="8"/>
  <c r="K4885" i="8"/>
  <c r="L4885" i="8"/>
  <c r="M4885" i="8"/>
  <c r="P4885" i="8" s="1"/>
  <c r="N4885" i="8"/>
  <c r="O4885" i="8"/>
  <c r="Y4885" i="8"/>
  <c r="Z4885" i="8"/>
  <c r="BD4885" i="8" s="1"/>
  <c r="AA4885" i="8"/>
  <c r="AC4885" i="8" s="1"/>
  <c r="H4886" i="8"/>
  <c r="I4886" i="8"/>
  <c r="J4886" i="8"/>
  <c r="K4886" i="8"/>
  <c r="L4886" i="8"/>
  <c r="M4886" i="8"/>
  <c r="P4886" i="8" s="1"/>
  <c r="N4886" i="8"/>
  <c r="O4886" i="8"/>
  <c r="Y4886" i="8"/>
  <c r="Z4886" i="8"/>
  <c r="BD4886" i="8" s="1"/>
  <c r="AA4886" i="8"/>
  <c r="AC4886" i="8"/>
  <c r="H4887" i="8"/>
  <c r="I4887" i="8"/>
  <c r="J4887" i="8"/>
  <c r="K4887" i="8"/>
  <c r="L4887" i="8"/>
  <c r="M4887" i="8"/>
  <c r="P4887" i="8" s="1"/>
  <c r="N4887" i="8"/>
  <c r="O4887" i="8"/>
  <c r="Y4887" i="8"/>
  <c r="Z4887" i="8"/>
  <c r="BD4887" i="8" s="1"/>
  <c r="AA4887" i="8"/>
  <c r="AC4887" i="8" s="1"/>
  <c r="H4888" i="8"/>
  <c r="I4888" i="8"/>
  <c r="J4888" i="8"/>
  <c r="K4888" i="8"/>
  <c r="L4888" i="8"/>
  <c r="M4888" i="8"/>
  <c r="N4888" i="8"/>
  <c r="O4888" i="8"/>
  <c r="P4888" i="8"/>
  <c r="Y4888" i="8"/>
  <c r="Z4888" i="8"/>
  <c r="BD4888" i="8" s="1"/>
  <c r="AA4888" i="8"/>
  <c r="AC4888" i="8" s="1"/>
  <c r="H4889" i="8"/>
  <c r="I4889" i="8"/>
  <c r="J4889" i="8"/>
  <c r="K4889" i="8"/>
  <c r="L4889" i="8"/>
  <c r="M4889" i="8"/>
  <c r="P4889" i="8" s="1"/>
  <c r="N4889" i="8"/>
  <c r="O4889" i="8"/>
  <c r="Y4889" i="8"/>
  <c r="Z4889" i="8"/>
  <c r="BD4889" i="8" s="1"/>
  <c r="AA4889" i="8"/>
  <c r="AC4889" i="8" s="1"/>
  <c r="H4890" i="8"/>
  <c r="I4890" i="8"/>
  <c r="J4890" i="8"/>
  <c r="K4890" i="8"/>
  <c r="L4890" i="8"/>
  <c r="M4890" i="8"/>
  <c r="P4890" i="8" s="1"/>
  <c r="N4890" i="8"/>
  <c r="O4890" i="8"/>
  <c r="Y4890" i="8"/>
  <c r="Z4890" i="8"/>
  <c r="BD4890" i="8" s="1"/>
  <c r="AA4890" i="8"/>
  <c r="AC4890" i="8" s="1"/>
  <c r="H4891" i="8"/>
  <c r="I4891" i="8"/>
  <c r="J4891" i="8"/>
  <c r="K4891" i="8"/>
  <c r="L4891" i="8"/>
  <c r="M4891" i="8"/>
  <c r="N4891" i="8"/>
  <c r="O4891" i="8"/>
  <c r="P4891" i="8"/>
  <c r="Y4891" i="8"/>
  <c r="Z4891" i="8"/>
  <c r="BD4891" i="8" s="1"/>
  <c r="AA4891" i="8"/>
  <c r="AC4891" i="8" s="1"/>
  <c r="H4892" i="8"/>
  <c r="I4892" i="8"/>
  <c r="J4892" i="8"/>
  <c r="K4892" i="8"/>
  <c r="L4892" i="8"/>
  <c r="M4892" i="8"/>
  <c r="P4892" i="8" s="1"/>
  <c r="N4892" i="8"/>
  <c r="O4892" i="8"/>
  <c r="Y4892" i="8"/>
  <c r="Z4892" i="8"/>
  <c r="BD4892" i="8" s="1"/>
  <c r="AA4892" i="8"/>
  <c r="AC4892" i="8" s="1"/>
  <c r="H4893" i="8"/>
  <c r="I4893" i="8"/>
  <c r="J4893" i="8"/>
  <c r="K4893" i="8"/>
  <c r="L4893" i="8"/>
  <c r="M4893" i="8"/>
  <c r="N4893" i="8"/>
  <c r="O4893" i="8"/>
  <c r="P4893" i="8"/>
  <c r="Y4893" i="8"/>
  <c r="Z4893" i="8"/>
  <c r="BD4893" i="8" s="1"/>
  <c r="AA4893" i="8"/>
  <c r="AC4893" i="8" s="1"/>
  <c r="H4894" i="8"/>
  <c r="I4894" i="8"/>
  <c r="J4894" i="8"/>
  <c r="K4894" i="8"/>
  <c r="L4894" i="8"/>
  <c r="M4894" i="8"/>
  <c r="P4894" i="8" s="1"/>
  <c r="N4894" i="8"/>
  <c r="O4894" i="8"/>
  <c r="Y4894" i="8"/>
  <c r="Z4894" i="8"/>
  <c r="BD4894" i="8" s="1"/>
  <c r="AA4894" i="8"/>
  <c r="AC4894" i="8"/>
  <c r="H4895" i="8"/>
  <c r="I4895" i="8"/>
  <c r="J4895" i="8"/>
  <c r="K4895" i="8"/>
  <c r="L4895" i="8"/>
  <c r="M4895" i="8"/>
  <c r="P4895" i="8" s="1"/>
  <c r="N4895" i="8"/>
  <c r="O4895" i="8"/>
  <c r="Y4895" i="8"/>
  <c r="Z4895" i="8"/>
  <c r="BD4895" i="8" s="1"/>
  <c r="AA4895" i="8"/>
  <c r="AC4895" i="8" s="1"/>
  <c r="H4896" i="8"/>
  <c r="I4896" i="8"/>
  <c r="J4896" i="8"/>
  <c r="K4896" i="8"/>
  <c r="L4896" i="8"/>
  <c r="M4896" i="8"/>
  <c r="P4896" i="8" s="1"/>
  <c r="N4896" i="8"/>
  <c r="O4896" i="8"/>
  <c r="Y4896" i="8"/>
  <c r="Z4896" i="8"/>
  <c r="BD4896" i="8" s="1"/>
  <c r="AA4896" i="8"/>
  <c r="AC4896" i="8"/>
  <c r="H4897" i="8"/>
  <c r="I4897" i="8"/>
  <c r="J4897" i="8"/>
  <c r="K4897" i="8"/>
  <c r="L4897" i="8"/>
  <c r="M4897" i="8"/>
  <c r="P4897" i="8" s="1"/>
  <c r="N4897" i="8"/>
  <c r="O4897" i="8"/>
  <c r="Y4897" i="8"/>
  <c r="Z4897" i="8"/>
  <c r="BD4897" i="8" s="1"/>
  <c r="AA4897" i="8"/>
  <c r="AC4897" i="8" s="1"/>
  <c r="H4898" i="8"/>
  <c r="I4898" i="8"/>
  <c r="J4898" i="8"/>
  <c r="K4898" i="8"/>
  <c r="L4898" i="8"/>
  <c r="M4898" i="8"/>
  <c r="P4898" i="8" s="1"/>
  <c r="N4898" i="8"/>
  <c r="O4898" i="8"/>
  <c r="Y4898" i="8"/>
  <c r="Z4898" i="8"/>
  <c r="BD4898" i="8" s="1"/>
  <c r="AA4898" i="8"/>
  <c r="AC4898" i="8" s="1"/>
  <c r="H4899" i="8"/>
  <c r="I4899" i="8"/>
  <c r="J4899" i="8"/>
  <c r="K4899" i="8"/>
  <c r="L4899" i="8"/>
  <c r="M4899" i="8"/>
  <c r="N4899" i="8"/>
  <c r="O4899" i="8"/>
  <c r="P4899" i="8"/>
  <c r="Y4899" i="8"/>
  <c r="Z4899" i="8"/>
  <c r="BD4899" i="8" s="1"/>
  <c r="AA4899" i="8"/>
  <c r="AC4899" i="8" s="1"/>
  <c r="H4900" i="8"/>
  <c r="I4900" i="8"/>
  <c r="J4900" i="8"/>
  <c r="K4900" i="8"/>
  <c r="L4900" i="8"/>
  <c r="M4900" i="8"/>
  <c r="P4900" i="8" s="1"/>
  <c r="N4900" i="8"/>
  <c r="O4900" i="8"/>
  <c r="Y4900" i="8"/>
  <c r="Z4900" i="8"/>
  <c r="BD4900" i="8" s="1"/>
  <c r="AA4900" i="8"/>
  <c r="AC4900" i="8"/>
  <c r="H4901" i="8"/>
  <c r="I4901" i="8"/>
  <c r="J4901" i="8"/>
  <c r="K4901" i="8"/>
  <c r="L4901" i="8"/>
  <c r="M4901" i="8"/>
  <c r="P4901" i="8" s="1"/>
  <c r="N4901" i="8"/>
  <c r="O4901" i="8"/>
  <c r="Y4901" i="8"/>
  <c r="Z4901" i="8"/>
  <c r="BD4901" i="8" s="1"/>
  <c r="AA4901" i="8"/>
  <c r="AC4901" i="8" s="1"/>
  <c r="H4902" i="8"/>
  <c r="I4902" i="8"/>
  <c r="J4902" i="8"/>
  <c r="K4902" i="8"/>
  <c r="L4902" i="8"/>
  <c r="M4902" i="8"/>
  <c r="P4902" i="8" s="1"/>
  <c r="N4902" i="8"/>
  <c r="O4902" i="8"/>
  <c r="Y4902" i="8"/>
  <c r="Z4902" i="8"/>
  <c r="BD4902" i="8" s="1"/>
  <c r="AA4902" i="8"/>
  <c r="AC4902" i="8"/>
  <c r="H4903" i="8"/>
  <c r="I4903" i="8"/>
  <c r="J4903" i="8"/>
  <c r="K4903" i="8"/>
  <c r="L4903" i="8"/>
  <c r="M4903" i="8"/>
  <c r="P4903" i="8" s="1"/>
  <c r="N4903" i="8"/>
  <c r="O4903" i="8"/>
  <c r="Y4903" i="8"/>
  <c r="Z4903" i="8"/>
  <c r="BD4903" i="8" s="1"/>
  <c r="AA4903" i="8"/>
  <c r="AC4903" i="8" s="1"/>
  <c r="H4904" i="8"/>
  <c r="I4904" i="8"/>
  <c r="J4904" i="8"/>
  <c r="K4904" i="8"/>
  <c r="L4904" i="8"/>
  <c r="M4904" i="8"/>
  <c r="N4904" i="8"/>
  <c r="O4904" i="8"/>
  <c r="P4904" i="8"/>
  <c r="Y4904" i="8"/>
  <c r="Z4904" i="8"/>
  <c r="BD4904" i="8" s="1"/>
  <c r="AA4904" i="8"/>
  <c r="AC4904" i="8" s="1"/>
  <c r="H4905" i="8"/>
  <c r="I4905" i="8"/>
  <c r="J4905" i="8"/>
  <c r="K4905" i="8"/>
  <c r="L4905" i="8"/>
  <c r="M4905" i="8"/>
  <c r="P4905" i="8" s="1"/>
  <c r="N4905" i="8"/>
  <c r="O4905" i="8"/>
  <c r="Y4905" i="8"/>
  <c r="Z4905" i="8"/>
  <c r="BD4905" i="8" s="1"/>
  <c r="AA4905" i="8"/>
  <c r="AC4905" i="8" s="1"/>
  <c r="H4906" i="8"/>
  <c r="I4906" i="8"/>
  <c r="J4906" i="8"/>
  <c r="K4906" i="8"/>
  <c r="L4906" i="8"/>
  <c r="M4906" i="8"/>
  <c r="P4906" i="8" s="1"/>
  <c r="N4906" i="8"/>
  <c r="O4906" i="8"/>
  <c r="Y4906" i="8"/>
  <c r="Z4906" i="8"/>
  <c r="BD4906" i="8" s="1"/>
  <c r="AA4906" i="8"/>
  <c r="AC4906" i="8" s="1"/>
  <c r="H4907" i="8"/>
  <c r="I4907" i="8"/>
  <c r="J4907" i="8"/>
  <c r="K4907" i="8"/>
  <c r="L4907" i="8"/>
  <c r="M4907" i="8"/>
  <c r="N4907" i="8"/>
  <c r="O4907" i="8"/>
  <c r="P4907" i="8"/>
  <c r="Y4907" i="8"/>
  <c r="Z4907" i="8"/>
  <c r="BD4907" i="8" s="1"/>
  <c r="AA4907" i="8"/>
  <c r="AC4907" i="8" s="1"/>
  <c r="H4908" i="8"/>
  <c r="I4908" i="8"/>
  <c r="J4908" i="8"/>
  <c r="K4908" i="8"/>
  <c r="L4908" i="8"/>
  <c r="M4908" i="8"/>
  <c r="P4908" i="8" s="1"/>
  <c r="N4908" i="8"/>
  <c r="O4908" i="8"/>
  <c r="Y4908" i="8"/>
  <c r="Z4908" i="8"/>
  <c r="BD4908" i="8" s="1"/>
  <c r="AA4908" i="8"/>
  <c r="AC4908" i="8"/>
  <c r="H4909" i="8"/>
  <c r="I4909" i="8"/>
  <c r="J4909" i="8"/>
  <c r="K4909" i="8"/>
  <c r="L4909" i="8"/>
  <c r="M4909" i="8"/>
  <c r="P4909" i="8" s="1"/>
  <c r="N4909" i="8"/>
  <c r="O4909" i="8"/>
  <c r="Y4909" i="8"/>
  <c r="Z4909" i="8"/>
  <c r="BD4909" i="8" s="1"/>
  <c r="AA4909" i="8"/>
  <c r="AC4909" i="8" s="1"/>
  <c r="H4910" i="8"/>
  <c r="I4910" i="8"/>
  <c r="J4910" i="8"/>
  <c r="K4910" i="8"/>
  <c r="L4910" i="8"/>
  <c r="M4910" i="8"/>
  <c r="P4910" i="8" s="1"/>
  <c r="N4910" i="8"/>
  <c r="O4910" i="8"/>
  <c r="Y4910" i="8"/>
  <c r="Z4910" i="8"/>
  <c r="BD4910" i="8" s="1"/>
  <c r="AA4910" i="8"/>
  <c r="AC4910" i="8"/>
  <c r="H4911" i="8"/>
  <c r="I4911" i="8"/>
  <c r="J4911" i="8"/>
  <c r="K4911" i="8"/>
  <c r="L4911" i="8"/>
  <c r="M4911" i="8"/>
  <c r="P4911" i="8" s="1"/>
  <c r="N4911" i="8"/>
  <c r="O4911" i="8"/>
  <c r="Y4911" i="8"/>
  <c r="Z4911" i="8"/>
  <c r="BD4911" i="8" s="1"/>
  <c r="AA4911" i="8"/>
  <c r="AC4911" i="8" s="1"/>
  <c r="H4912" i="8"/>
  <c r="I4912" i="8"/>
  <c r="J4912" i="8"/>
  <c r="K4912" i="8"/>
  <c r="L4912" i="8"/>
  <c r="M4912" i="8"/>
  <c r="P4912" i="8" s="1"/>
  <c r="N4912" i="8"/>
  <c r="O4912" i="8"/>
  <c r="Y4912" i="8"/>
  <c r="Z4912" i="8"/>
  <c r="BD4912" i="8" s="1"/>
  <c r="AA4912" i="8"/>
  <c r="AC4912" i="8"/>
  <c r="H4913" i="8"/>
  <c r="I4913" i="8"/>
  <c r="J4913" i="8"/>
  <c r="K4913" i="8"/>
  <c r="L4913" i="8"/>
  <c r="M4913" i="8"/>
  <c r="P4913" i="8" s="1"/>
  <c r="N4913" i="8"/>
  <c r="O4913" i="8"/>
  <c r="Y4913" i="8"/>
  <c r="Z4913" i="8"/>
  <c r="BD4913" i="8" s="1"/>
  <c r="AA4913" i="8"/>
  <c r="AC4913" i="8"/>
  <c r="H4914" i="8"/>
  <c r="I4914" i="8"/>
  <c r="J4914" i="8"/>
  <c r="K4914" i="8"/>
  <c r="L4914" i="8"/>
  <c r="M4914" i="8"/>
  <c r="P4914" i="8" s="1"/>
  <c r="N4914" i="8"/>
  <c r="O4914" i="8"/>
  <c r="Y4914" i="8"/>
  <c r="Z4914" i="8"/>
  <c r="BD4914" i="8" s="1"/>
  <c r="AA4914" i="8"/>
  <c r="AC4914" i="8"/>
  <c r="H4915" i="8"/>
  <c r="I4915" i="8"/>
  <c r="J4915" i="8"/>
  <c r="K4915" i="8"/>
  <c r="L4915" i="8"/>
  <c r="M4915" i="8"/>
  <c r="P4915" i="8" s="1"/>
  <c r="N4915" i="8"/>
  <c r="O4915" i="8"/>
  <c r="Y4915" i="8"/>
  <c r="Z4915" i="8"/>
  <c r="BD4915" i="8" s="1"/>
  <c r="AA4915" i="8"/>
  <c r="AC4915" i="8" s="1"/>
  <c r="H4916" i="8"/>
  <c r="I4916" i="8"/>
  <c r="J4916" i="8"/>
  <c r="K4916" i="8"/>
  <c r="L4916" i="8"/>
  <c r="M4916" i="8"/>
  <c r="P4916" i="8" s="1"/>
  <c r="N4916" i="8"/>
  <c r="O4916" i="8"/>
  <c r="Y4916" i="8"/>
  <c r="Z4916" i="8"/>
  <c r="BD4916" i="8" s="1"/>
  <c r="AA4916" i="8"/>
  <c r="AC4916" i="8" s="1"/>
  <c r="H4917" i="8"/>
  <c r="I4917" i="8"/>
  <c r="J4917" i="8"/>
  <c r="K4917" i="8"/>
  <c r="L4917" i="8"/>
  <c r="M4917" i="8"/>
  <c r="N4917" i="8"/>
  <c r="O4917" i="8"/>
  <c r="P4917" i="8"/>
  <c r="Y4917" i="8"/>
  <c r="Z4917" i="8"/>
  <c r="BD4917" i="8" s="1"/>
  <c r="AA4917" i="8"/>
  <c r="AC4917" i="8"/>
  <c r="H4918" i="8"/>
  <c r="I4918" i="8"/>
  <c r="J4918" i="8"/>
  <c r="K4918" i="8"/>
  <c r="L4918" i="8"/>
  <c r="M4918" i="8"/>
  <c r="P4918" i="8" s="1"/>
  <c r="N4918" i="8"/>
  <c r="O4918" i="8"/>
  <c r="Y4918" i="8"/>
  <c r="Z4918" i="8"/>
  <c r="BD4918" i="8" s="1"/>
  <c r="AA4918" i="8"/>
  <c r="AC4918" i="8" s="1"/>
  <c r="H4919" i="8"/>
  <c r="I4919" i="8"/>
  <c r="J4919" i="8"/>
  <c r="K4919" i="8"/>
  <c r="L4919" i="8"/>
  <c r="M4919" i="8"/>
  <c r="N4919" i="8"/>
  <c r="O4919" i="8"/>
  <c r="P4919" i="8"/>
  <c r="Y4919" i="8"/>
  <c r="Z4919" i="8"/>
  <c r="BD4919" i="8" s="1"/>
  <c r="AA4919" i="8"/>
  <c r="AC4919" i="8"/>
  <c r="H4920" i="8"/>
  <c r="I4920" i="8"/>
  <c r="J4920" i="8"/>
  <c r="K4920" i="8"/>
  <c r="L4920" i="8"/>
  <c r="M4920" i="8"/>
  <c r="N4920" i="8"/>
  <c r="O4920" i="8"/>
  <c r="P4920" i="8"/>
  <c r="Y4920" i="8"/>
  <c r="Z4920" i="8"/>
  <c r="BD4920" i="8" s="1"/>
  <c r="AA4920" i="8"/>
  <c r="AC4920" i="8" s="1"/>
  <c r="H4921" i="8"/>
  <c r="I4921" i="8"/>
  <c r="J4921" i="8"/>
  <c r="K4921" i="8"/>
  <c r="L4921" i="8"/>
  <c r="M4921" i="8"/>
  <c r="P4921" i="8" s="1"/>
  <c r="N4921" i="8"/>
  <c r="O4921" i="8"/>
  <c r="Y4921" i="8"/>
  <c r="Z4921" i="8"/>
  <c r="BD4921" i="8" s="1"/>
  <c r="AA4921" i="8"/>
  <c r="AC4921" i="8"/>
  <c r="H4922" i="8"/>
  <c r="I4922" i="8"/>
  <c r="J4922" i="8"/>
  <c r="K4922" i="8"/>
  <c r="L4922" i="8"/>
  <c r="M4922" i="8"/>
  <c r="P4922" i="8" s="1"/>
  <c r="N4922" i="8"/>
  <c r="O4922" i="8"/>
  <c r="Y4922" i="8"/>
  <c r="Z4922" i="8"/>
  <c r="BD4922" i="8" s="1"/>
  <c r="AA4922" i="8"/>
  <c r="AC4922" i="8" s="1"/>
  <c r="H4923" i="8"/>
  <c r="I4923" i="8"/>
  <c r="J4923" i="8"/>
  <c r="K4923" i="8"/>
  <c r="L4923" i="8"/>
  <c r="M4923" i="8"/>
  <c r="P4923" i="8" s="1"/>
  <c r="N4923" i="8"/>
  <c r="O4923" i="8"/>
  <c r="Y4923" i="8"/>
  <c r="Z4923" i="8"/>
  <c r="BD4923" i="8" s="1"/>
  <c r="AA4923" i="8"/>
  <c r="AC4923" i="8" s="1"/>
  <c r="H4924" i="8"/>
  <c r="I4924" i="8"/>
  <c r="J4924" i="8"/>
  <c r="K4924" i="8"/>
  <c r="L4924" i="8"/>
  <c r="M4924" i="8"/>
  <c r="P4924" i="8" s="1"/>
  <c r="N4924" i="8"/>
  <c r="O4924" i="8"/>
  <c r="Y4924" i="8"/>
  <c r="Z4924" i="8"/>
  <c r="BD4924" i="8" s="1"/>
  <c r="AA4924" i="8"/>
  <c r="AC4924" i="8"/>
  <c r="H4925" i="8"/>
  <c r="I4925" i="8"/>
  <c r="J4925" i="8"/>
  <c r="K4925" i="8"/>
  <c r="L4925" i="8"/>
  <c r="M4925" i="8"/>
  <c r="P4925" i="8" s="1"/>
  <c r="N4925" i="8"/>
  <c r="O4925" i="8"/>
  <c r="Y4925" i="8"/>
  <c r="Z4925" i="8"/>
  <c r="BD4925" i="8" s="1"/>
  <c r="AA4925" i="8"/>
  <c r="AC4925" i="8"/>
  <c r="H4926" i="8"/>
  <c r="I4926" i="8"/>
  <c r="J4926" i="8"/>
  <c r="K4926" i="8"/>
  <c r="L4926" i="8"/>
  <c r="M4926" i="8"/>
  <c r="P4926" i="8" s="1"/>
  <c r="N4926" i="8"/>
  <c r="O4926" i="8"/>
  <c r="Y4926" i="8"/>
  <c r="Z4926" i="8"/>
  <c r="BD4926" i="8" s="1"/>
  <c r="AA4926" i="8"/>
  <c r="AC4926" i="8" s="1"/>
  <c r="H4927" i="8"/>
  <c r="I4927" i="8"/>
  <c r="J4927" i="8"/>
  <c r="K4927" i="8"/>
  <c r="L4927" i="8"/>
  <c r="M4927" i="8"/>
  <c r="P4927" i="8" s="1"/>
  <c r="N4927" i="8"/>
  <c r="O4927" i="8"/>
  <c r="Y4927" i="8"/>
  <c r="Z4927" i="8"/>
  <c r="BD4927" i="8" s="1"/>
  <c r="AA4927" i="8"/>
  <c r="AC4927" i="8"/>
  <c r="H4928" i="8"/>
  <c r="I4928" i="8"/>
  <c r="J4928" i="8"/>
  <c r="K4928" i="8"/>
  <c r="L4928" i="8"/>
  <c r="M4928" i="8"/>
  <c r="P4928" i="8" s="1"/>
  <c r="N4928" i="8"/>
  <c r="O4928" i="8"/>
  <c r="Y4928" i="8"/>
  <c r="Z4928" i="8"/>
  <c r="BD4928" i="8" s="1"/>
  <c r="AA4928" i="8"/>
  <c r="AC4928" i="8" s="1"/>
  <c r="H4929" i="8"/>
  <c r="I4929" i="8"/>
  <c r="J4929" i="8"/>
  <c r="K4929" i="8"/>
  <c r="L4929" i="8"/>
  <c r="M4929" i="8"/>
  <c r="P4929" i="8" s="1"/>
  <c r="N4929" i="8"/>
  <c r="O4929" i="8"/>
  <c r="Y4929" i="8"/>
  <c r="Z4929" i="8"/>
  <c r="BD4929" i="8" s="1"/>
  <c r="AA4929" i="8"/>
  <c r="AC4929" i="8"/>
  <c r="H4930" i="8"/>
  <c r="I4930" i="8"/>
  <c r="J4930" i="8"/>
  <c r="K4930" i="8"/>
  <c r="L4930" i="8"/>
  <c r="M4930" i="8"/>
  <c r="P4930" i="8" s="1"/>
  <c r="N4930" i="8"/>
  <c r="O4930" i="8"/>
  <c r="Y4930" i="8"/>
  <c r="Z4930" i="8"/>
  <c r="BD4930" i="8" s="1"/>
  <c r="AA4930" i="8"/>
  <c r="AC4930" i="8" s="1"/>
  <c r="H4931" i="8"/>
  <c r="I4931" i="8"/>
  <c r="J4931" i="8"/>
  <c r="K4931" i="8"/>
  <c r="L4931" i="8"/>
  <c r="M4931" i="8"/>
  <c r="P4931" i="8" s="1"/>
  <c r="N4931" i="8"/>
  <c r="O4931" i="8"/>
  <c r="Y4931" i="8"/>
  <c r="Z4931" i="8"/>
  <c r="BD4931" i="8" s="1"/>
  <c r="AA4931" i="8"/>
  <c r="AC4931" i="8" s="1"/>
  <c r="H4932" i="8"/>
  <c r="I4932" i="8"/>
  <c r="J4932" i="8"/>
  <c r="K4932" i="8"/>
  <c r="L4932" i="8"/>
  <c r="M4932" i="8"/>
  <c r="P4932" i="8" s="1"/>
  <c r="N4932" i="8"/>
  <c r="O4932" i="8"/>
  <c r="Y4932" i="8"/>
  <c r="Z4932" i="8"/>
  <c r="BD4932" i="8" s="1"/>
  <c r="AA4932" i="8"/>
  <c r="AC4932" i="8" s="1"/>
  <c r="H4933" i="8"/>
  <c r="I4933" i="8"/>
  <c r="J4933" i="8"/>
  <c r="K4933" i="8"/>
  <c r="L4933" i="8"/>
  <c r="M4933" i="8"/>
  <c r="P4933" i="8" s="1"/>
  <c r="N4933" i="8"/>
  <c r="O4933" i="8"/>
  <c r="Y4933" i="8"/>
  <c r="Z4933" i="8"/>
  <c r="BD4933" i="8" s="1"/>
  <c r="AA4933" i="8"/>
  <c r="AC4933" i="8" s="1"/>
  <c r="H4934" i="8"/>
  <c r="I4934" i="8"/>
  <c r="J4934" i="8"/>
  <c r="K4934" i="8"/>
  <c r="L4934" i="8"/>
  <c r="M4934" i="8"/>
  <c r="P4934" i="8" s="1"/>
  <c r="N4934" i="8"/>
  <c r="O4934" i="8"/>
  <c r="Y4934" i="8"/>
  <c r="Z4934" i="8"/>
  <c r="BD4934" i="8" s="1"/>
  <c r="AA4934" i="8"/>
  <c r="AC4934" i="8" s="1"/>
  <c r="H4935" i="8"/>
  <c r="I4935" i="8"/>
  <c r="J4935" i="8"/>
  <c r="K4935" i="8"/>
  <c r="L4935" i="8"/>
  <c r="M4935" i="8"/>
  <c r="P4935" i="8" s="1"/>
  <c r="N4935" i="8"/>
  <c r="O4935" i="8"/>
  <c r="Y4935" i="8"/>
  <c r="Z4935" i="8"/>
  <c r="BD4935" i="8" s="1"/>
  <c r="AA4935" i="8"/>
  <c r="AC4935" i="8" s="1"/>
  <c r="H4936" i="8"/>
  <c r="I4936" i="8"/>
  <c r="J4936" i="8"/>
  <c r="K4936" i="8"/>
  <c r="L4936" i="8"/>
  <c r="M4936" i="8"/>
  <c r="P4936" i="8" s="1"/>
  <c r="N4936" i="8"/>
  <c r="O4936" i="8"/>
  <c r="Y4936" i="8"/>
  <c r="Z4936" i="8"/>
  <c r="BD4936" i="8" s="1"/>
  <c r="AA4936" i="8"/>
  <c r="AC4936" i="8" s="1"/>
  <c r="H4937" i="8"/>
  <c r="I4937" i="8"/>
  <c r="J4937" i="8"/>
  <c r="K4937" i="8"/>
  <c r="L4937" i="8"/>
  <c r="M4937" i="8"/>
  <c r="P4937" i="8" s="1"/>
  <c r="N4937" i="8"/>
  <c r="O4937" i="8"/>
  <c r="Y4937" i="8"/>
  <c r="Z4937" i="8"/>
  <c r="BD4937" i="8" s="1"/>
  <c r="AA4937" i="8"/>
  <c r="AC4937" i="8" s="1"/>
  <c r="H4938" i="8"/>
  <c r="I4938" i="8"/>
  <c r="J4938" i="8"/>
  <c r="K4938" i="8"/>
  <c r="L4938" i="8"/>
  <c r="M4938" i="8"/>
  <c r="P4938" i="8" s="1"/>
  <c r="N4938" i="8"/>
  <c r="O4938" i="8"/>
  <c r="Y4938" i="8"/>
  <c r="Z4938" i="8"/>
  <c r="BD4938" i="8" s="1"/>
  <c r="AA4938" i="8"/>
  <c r="AC4938" i="8" s="1"/>
  <c r="H4939" i="8"/>
  <c r="I4939" i="8"/>
  <c r="J4939" i="8"/>
  <c r="K4939" i="8"/>
  <c r="L4939" i="8"/>
  <c r="M4939" i="8"/>
  <c r="N4939" i="8"/>
  <c r="O4939" i="8"/>
  <c r="P4939" i="8"/>
  <c r="Y4939" i="8"/>
  <c r="Z4939" i="8"/>
  <c r="BD4939" i="8" s="1"/>
  <c r="AA4939" i="8"/>
  <c r="AC4939" i="8" s="1"/>
  <c r="H4940" i="8"/>
  <c r="I4940" i="8"/>
  <c r="J4940" i="8"/>
  <c r="K4940" i="8"/>
  <c r="L4940" i="8"/>
  <c r="M4940" i="8"/>
  <c r="P4940" i="8" s="1"/>
  <c r="N4940" i="8"/>
  <c r="O4940" i="8"/>
  <c r="Y4940" i="8"/>
  <c r="Z4940" i="8"/>
  <c r="BD4940" i="8" s="1"/>
  <c r="AA4940" i="8"/>
  <c r="AC4940" i="8" s="1"/>
  <c r="H4941" i="8"/>
  <c r="I4941" i="8"/>
  <c r="J4941" i="8"/>
  <c r="K4941" i="8"/>
  <c r="L4941" i="8"/>
  <c r="M4941" i="8"/>
  <c r="N4941" i="8"/>
  <c r="O4941" i="8"/>
  <c r="P4941" i="8"/>
  <c r="Y4941" i="8"/>
  <c r="Z4941" i="8"/>
  <c r="BD4941" i="8" s="1"/>
  <c r="AA4941" i="8"/>
  <c r="AC4941" i="8" s="1"/>
  <c r="H4942" i="8"/>
  <c r="I4942" i="8"/>
  <c r="J4942" i="8"/>
  <c r="K4942" i="8"/>
  <c r="L4942" i="8"/>
  <c r="M4942" i="8"/>
  <c r="P4942" i="8" s="1"/>
  <c r="N4942" i="8"/>
  <c r="O4942" i="8"/>
  <c r="Y4942" i="8"/>
  <c r="Z4942" i="8"/>
  <c r="BD4942" i="8" s="1"/>
  <c r="AA4942" i="8"/>
  <c r="AC4942" i="8" s="1"/>
  <c r="H4943" i="8"/>
  <c r="I4943" i="8"/>
  <c r="J4943" i="8"/>
  <c r="K4943" i="8"/>
  <c r="L4943" i="8"/>
  <c r="M4943" i="8"/>
  <c r="P4943" i="8" s="1"/>
  <c r="N4943" i="8"/>
  <c r="O4943" i="8"/>
  <c r="Y4943" i="8"/>
  <c r="Z4943" i="8"/>
  <c r="BD4943" i="8" s="1"/>
  <c r="AA4943" i="8"/>
  <c r="AC4943" i="8" s="1"/>
  <c r="H4944" i="8"/>
  <c r="I4944" i="8"/>
  <c r="J4944" i="8"/>
  <c r="K4944" i="8"/>
  <c r="L4944" i="8"/>
  <c r="M4944" i="8"/>
  <c r="P4944" i="8" s="1"/>
  <c r="N4944" i="8"/>
  <c r="O4944" i="8"/>
  <c r="Y4944" i="8"/>
  <c r="Z4944" i="8"/>
  <c r="BD4944" i="8" s="1"/>
  <c r="AA4944" i="8"/>
  <c r="AC4944" i="8" s="1"/>
  <c r="H4945" i="8"/>
  <c r="I4945" i="8"/>
  <c r="J4945" i="8"/>
  <c r="K4945" i="8"/>
  <c r="L4945" i="8"/>
  <c r="M4945" i="8"/>
  <c r="N4945" i="8"/>
  <c r="O4945" i="8"/>
  <c r="P4945" i="8"/>
  <c r="Y4945" i="8"/>
  <c r="Z4945" i="8"/>
  <c r="BD4945" i="8" s="1"/>
  <c r="AA4945" i="8"/>
  <c r="AC4945" i="8" s="1"/>
  <c r="H4946" i="8"/>
  <c r="I4946" i="8"/>
  <c r="J4946" i="8"/>
  <c r="K4946" i="8"/>
  <c r="L4946" i="8"/>
  <c r="M4946" i="8"/>
  <c r="P4946" i="8" s="1"/>
  <c r="N4946" i="8"/>
  <c r="O4946" i="8"/>
  <c r="Y4946" i="8"/>
  <c r="Z4946" i="8"/>
  <c r="BD4946" i="8" s="1"/>
  <c r="AA4946" i="8"/>
  <c r="AC4946" i="8" s="1"/>
  <c r="H4947" i="8"/>
  <c r="I4947" i="8"/>
  <c r="J4947" i="8"/>
  <c r="K4947" i="8"/>
  <c r="L4947" i="8"/>
  <c r="M4947" i="8"/>
  <c r="P4947" i="8" s="1"/>
  <c r="N4947" i="8"/>
  <c r="O4947" i="8"/>
  <c r="Y4947" i="8"/>
  <c r="Z4947" i="8"/>
  <c r="BD4947" i="8" s="1"/>
  <c r="AA4947" i="8"/>
  <c r="AC4947" i="8" s="1"/>
  <c r="H4948" i="8"/>
  <c r="I4948" i="8"/>
  <c r="J4948" i="8"/>
  <c r="K4948" i="8"/>
  <c r="L4948" i="8"/>
  <c r="M4948" i="8"/>
  <c r="P4948" i="8" s="1"/>
  <c r="N4948" i="8"/>
  <c r="O4948" i="8"/>
  <c r="Y4948" i="8"/>
  <c r="Z4948" i="8"/>
  <c r="BD4948" i="8" s="1"/>
  <c r="AA4948" i="8"/>
  <c r="AC4948" i="8" s="1"/>
  <c r="H4949" i="8"/>
  <c r="I4949" i="8"/>
  <c r="J4949" i="8"/>
  <c r="K4949" i="8"/>
  <c r="L4949" i="8"/>
  <c r="M4949" i="8"/>
  <c r="P4949" i="8" s="1"/>
  <c r="N4949" i="8"/>
  <c r="O4949" i="8"/>
  <c r="Y4949" i="8"/>
  <c r="Z4949" i="8"/>
  <c r="BD4949" i="8" s="1"/>
  <c r="AA4949" i="8"/>
  <c r="AC4949" i="8" s="1"/>
  <c r="H4950" i="8"/>
  <c r="I4950" i="8"/>
  <c r="J4950" i="8"/>
  <c r="K4950" i="8"/>
  <c r="L4950" i="8"/>
  <c r="M4950" i="8"/>
  <c r="P4950" i="8" s="1"/>
  <c r="N4950" i="8"/>
  <c r="O4950" i="8"/>
  <c r="Y4950" i="8"/>
  <c r="Z4950" i="8"/>
  <c r="BD4950" i="8" s="1"/>
  <c r="AA4950" i="8"/>
  <c r="AC4950" i="8"/>
  <c r="H4951" i="8"/>
  <c r="I4951" i="8"/>
  <c r="J4951" i="8"/>
  <c r="K4951" i="8"/>
  <c r="L4951" i="8"/>
  <c r="M4951" i="8"/>
  <c r="P4951" i="8" s="1"/>
  <c r="N4951" i="8"/>
  <c r="O4951" i="8"/>
  <c r="Y4951" i="8"/>
  <c r="Z4951" i="8"/>
  <c r="BD4951" i="8" s="1"/>
  <c r="AA4951" i="8"/>
  <c r="AC4951" i="8" s="1"/>
  <c r="H4952" i="8"/>
  <c r="I4952" i="8"/>
  <c r="J4952" i="8"/>
  <c r="K4952" i="8"/>
  <c r="L4952" i="8"/>
  <c r="M4952" i="8"/>
  <c r="P4952" i="8" s="1"/>
  <c r="N4952" i="8"/>
  <c r="O4952" i="8"/>
  <c r="Y4952" i="8"/>
  <c r="Z4952" i="8"/>
  <c r="BD4952" i="8" s="1"/>
  <c r="AA4952" i="8"/>
  <c r="AC4952" i="8"/>
  <c r="H4953" i="8"/>
  <c r="I4953" i="8"/>
  <c r="J4953" i="8"/>
  <c r="K4953" i="8"/>
  <c r="L4953" i="8"/>
  <c r="M4953" i="8"/>
  <c r="N4953" i="8"/>
  <c r="O4953" i="8"/>
  <c r="P4953" i="8"/>
  <c r="Y4953" i="8"/>
  <c r="Z4953" i="8"/>
  <c r="BD4953" i="8" s="1"/>
  <c r="AA4953" i="8"/>
  <c r="AC4953" i="8" s="1"/>
  <c r="H4954" i="8"/>
  <c r="I4954" i="8"/>
  <c r="J4954" i="8"/>
  <c r="K4954" i="8"/>
  <c r="L4954" i="8"/>
  <c r="M4954" i="8"/>
  <c r="P4954" i="8" s="1"/>
  <c r="N4954" i="8"/>
  <c r="O4954" i="8"/>
  <c r="Y4954" i="8"/>
  <c r="Z4954" i="8"/>
  <c r="BD4954" i="8" s="1"/>
  <c r="AA4954" i="8"/>
  <c r="AC4954" i="8"/>
  <c r="H4955" i="8"/>
  <c r="I4955" i="8"/>
  <c r="J4955" i="8"/>
  <c r="K4955" i="8"/>
  <c r="L4955" i="8"/>
  <c r="M4955" i="8"/>
  <c r="N4955" i="8"/>
  <c r="O4955" i="8"/>
  <c r="P4955" i="8"/>
  <c r="Y4955" i="8"/>
  <c r="Z4955" i="8"/>
  <c r="BD4955" i="8" s="1"/>
  <c r="AA4955" i="8"/>
  <c r="AC4955" i="8" s="1"/>
  <c r="H4956" i="8"/>
  <c r="I4956" i="8"/>
  <c r="J4956" i="8"/>
  <c r="K4956" i="8"/>
  <c r="L4956" i="8"/>
  <c r="M4956" i="8"/>
  <c r="P4956" i="8" s="1"/>
  <c r="N4956" i="8"/>
  <c r="O4956" i="8"/>
  <c r="Y4956" i="8"/>
  <c r="Z4956" i="8"/>
  <c r="BD4956" i="8" s="1"/>
  <c r="AA4956" i="8"/>
  <c r="AC4956" i="8"/>
  <c r="H4957" i="8"/>
  <c r="I4957" i="8"/>
  <c r="J4957" i="8"/>
  <c r="K4957" i="8"/>
  <c r="L4957" i="8"/>
  <c r="M4957" i="8"/>
  <c r="P4957" i="8" s="1"/>
  <c r="N4957" i="8"/>
  <c r="O4957" i="8"/>
  <c r="Y4957" i="8"/>
  <c r="Z4957" i="8"/>
  <c r="BD4957" i="8" s="1"/>
  <c r="AA4957" i="8"/>
  <c r="AC4957" i="8" s="1"/>
  <c r="H4958" i="8"/>
  <c r="I4958" i="8"/>
  <c r="J4958" i="8"/>
  <c r="K4958" i="8"/>
  <c r="L4958" i="8"/>
  <c r="M4958" i="8"/>
  <c r="P4958" i="8" s="1"/>
  <c r="N4958" i="8"/>
  <c r="O4958" i="8"/>
  <c r="Y4958" i="8"/>
  <c r="Z4958" i="8"/>
  <c r="BD4958" i="8" s="1"/>
  <c r="AA4958" i="8"/>
  <c r="AC4958" i="8" s="1"/>
  <c r="H4959" i="8"/>
  <c r="I4959" i="8"/>
  <c r="J4959" i="8"/>
  <c r="K4959" i="8"/>
  <c r="L4959" i="8"/>
  <c r="M4959" i="8"/>
  <c r="N4959" i="8"/>
  <c r="O4959" i="8"/>
  <c r="P4959" i="8"/>
  <c r="Y4959" i="8"/>
  <c r="Z4959" i="8"/>
  <c r="BD4959" i="8" s="1"/>
  <c r="AA4959" i="8"/>
  <c r="AC4959" i="8" s="1"/>
  <c r="H4960" i="8"/>
  <c r="I4960" i="8"/>
  <c r="J4960" i="8"/>
  <c r="K4960" i="8"/>
  <c r="L4960" i="8"/>
  <c r="M4960" i="8"/>
  <c r="P4960" i="8" s="1"/>
  <c r="N4960" i="8"/>
  <c r="O4960" i="8"/>
  <c r="Y4960" i="8"/>
  <c r="Z4960" i="8"/>
  <c r="BD4960" i="8" s="1"/>
  <c r="AA4960" i="8"/>
  <c r="AC4960" i="8"/>
  <c r="H4961" i="8"/>
  <c r="I4961" i="8"/>
  <c r="J4961" i="8"/>
  <c r="K4961" i="8"/>
  <c r="L4961" i="8"/>
  <c r="M4961" i="8"/>
  <c r="P4961" i="8" s="1"/>
  <c r="N4961" i="8"/>
  <c r="O4961" i="8"/>
  <c r="Y4961" i="8"/>
  <c r="Z4961" i="8"/>
  <c r="BD4961" i="8" s="1"/>
  <c r="AA4961" i="8"/>
  <c r="AC4961" i="8" s="1"/>
  <c r="H4962" i="8"/>
  <c r="I4962" i="8"/>
  <c r="J4962" i="8"/>
  <c r="K4962" i="8"/>
  <c r="L4962" i="8"/>
  <c r="M4962" i="8"/>
  <c r="P4962" i="8" s="1"/>
  <c r="N4962" i="8"/>
  <c r="O4962" i="8"/>
  <c r="Y4962" i="8"/>
  <c r="Z4962" i="8"/>
  <c r="BD4962" i="8" s="1"/>
  <c r="AA4962" i="8"/>
  <c r="AC4962" i="8"/>
  <c r="H4963" i="8"/>
  <c r="I4963" i="8"/>
  <c r="J4963" i="8"/>
  <c r="K4963" i="8"/>
  <c r="L4963" i="8"/>
  <c r="M4963" i="8"/>
  <c r="P4963" i="8" s="1"/>
  <c r="N4963" i="8"/>
  <c r="O4963" i="8"/>
  <c r="Y4963" i="8"/>
  <c r="Z4963" i="8"/>
  <c r="BD4963" i="8" s="1"/>
  <c r="AA4963" i="8"/>
  <c r="AC4963" i="8" s="1"/>
  <c r="H4964" i="8"/>
  <c r="I4964" i="8"/>
  <c r="J4964" i="8"/>
  <c r="K4964" i="8"/>
  <c r="L4964" i="8"/>
  <c r="M4964" i="8"/>
  <c r="P4964" i="8" s="1"/>
  <c r="N4964" i="8"/>
  <c r="O4964" i="8"/>
  <c r="Y4964" i="8"/>
  <c r="Z4964" i="8"/>
  <c r="BD4964" i="8" s="1"/>
  <c r="AA4964" i="8"/>
  <c r="AC4964" i="8" s="1"/>
  <c r="H4965" i="8"/>
  <c r="I4965" i="8"/>
  <c r="J4965" i="8"/>
  <c r="K4965" i="8"/>
  <c r="L4965" i="8"/>
  <c r="M4965" i="8"/>
  <c r="P4965" i="8" s="1"/>
  <c r="N4965" i="8"/>
  <c r="O4965" i="8"/>
  <c r="Y4965" i="8"/>
  <c r="Z4965" i="8"/>
  <c r="BD4965" i="8" s="1"/>
  <c r="AA4965" i="8"/>
  <c r="AC4965" i="8" s="1"/>
  <c r="H4966" i="8"/>
  <c r="I4966" i="8"/>
  <c r="J4966" i="8"/>
  <c r="K4966" i="8"/>
  <c r="L4966" i="8"/>
  <c r="M4966" i="8"/>
  <c r="P4966" i="8" s="1"/>
  <c r="N4966" i="8"/>
  <c r="O4966" i="8"/>
  <c r="Y4966" i="8"/>
  <c r="Z4966" i="8"/>
  <c r="BD4966" i="8" s="1"/>
  <c r="AA4966" i="8"/>
  <c r="AC4966" i="8"/>
  <c r="H4967" i="8"/>
  <c r="I4967" i="8"/>
  <c r="J4967" i="8"/>
  <c r="K4967" i="8"/>
  <c r="L4967" i="8"/>
  <c r="M4967" i="8"/>
  <c r="P4967" i="8" s="1"/>
  <c r="N4967" i="8"/>
  <c r="O4967" i="8"/>
  <c r="Y4967" i="8"/>
  <c r="Z4967" i="8"/>
  <c r="BD4967" i="8" s="1"/>
  <c r="AA4967" i="8"/>
  <c r="AC4967" i="8" s="1"/>
  <c r="H4968" i="8"/>
  <c r="I4968" i="8"/>
  <c r="J4968" i="8"/>
  <c r="K4968" i="8"/>
  <c r="L4968" i="8"/>
  <c r="M4968" i="8"/>
  <c r="P4968" i="8" s="1"/>
  <c r="N4968" i="8"/>
  <c r="O4968" i="8"/>
  <c r="Y4968" i="8"/>
  <c r="Z4968" i="8"/>
  <c r="BD4968" i="8" s="1"/>
  <c r="AA4968" i="8"/>
  <c r="AC4968" i="8" s="1"/>
  <c r="H4969" i="8"/>
  <c r="I4969" i="8"/>
  <c r="J4969" i="8"/>
  <c r="K4969" i="8"/>
  <c r="L4969" i="8"/>
  <c r="M4969" i="8"/>
  <c r="N4969" i="8"/>
  <c r="O4969" i="8"/>
  <c r="P4969" i="8"/>
  <c r="Y4969" i="8"/>
  <c r="Z4969" i="8"/>
  <c r="BD4969" i="8" s="1"/>
  <c r="AA4969" i="8"/>
  <c r="AC4969" i="8" s="1"/>
  <c r="H4970" i="8"/>
  <c r="I4970" i="8"/>
  <c r="J4970" i="8"/>
  <c r="K4970" i="8"/>
  <c r="L4970" i="8"/>
  <c r="M4970" i="8"/>
  <c r="P4970" i="8" s="1"/>
  <c r="N4970" i="8"/>
  <c r="O4970" i="8"/>
  <c r="Y4970" i="8"/>
  <c r="Z4970" i="8"/>
  <c r="BD4970" i="8" s="1"/>
  <c r="AA4970" i="8"/>
  <c r="AC4970" i="8"/>
  <c r="H4971" i="8"/>
  <c r="I4971" i="8"/>
  <c r="J4971" i="8"/>
  <c r="K4971" i="8"/>
  <c r="L4971" i="8"/>
  <c r="M4971" i="8"/>
  <c r="N4971" i="8"/>
  <c r="O4971" i="8"/>
  <c r="P4971" i="8"/>
  <c r="Y4971" i="8"/>
  <c r="Z4971" i="8"/>
  <c r="BD4971" i="8" s="1"/>
  <c r="AA4971" i="8"/>
  <c r="AC4971" i="8" s="1"/>
  <c r="H4972" i="8"/>
  <c r="I4972" i="8"/>
  <c r="J4972" i="8"/>
  <c r="K4972" i="8"/>
  <c r="L4972" i="8"/>
  <c r="M4972" i="8"/>
  <c r="P4972" i="8" s="1"/>
  <c r="N4972" i="8"/>
  <c r="O4972" i="8"/>
  <c r="Y4972" i="8"/>
  <c r="Z4972" i="8"/>
  <c r="BD4972" i="8" s="1"/>
  <c r="AA4972" i="8"/>
  <c r="AC4972" i="8"/>
  <c r="H4973" i="8"/>
  <c r="I4973" i="8"/>
  <c r="J4973" i="8"/>
  <c r="K4973" i="8"/>
  <c r="L4973" i="8"/>
  <c r="M4973" i="8"/>
  <c r="N4973" i="8"/>
  <c r="O4973" i="8"/>
  <c r="P4973" i="8"/>
  <c r="Y4973" i="8"/>
  <c r="Z4973" i="8"/>
  <c r="BD4973" i="8" s="1"/>
  <c r="AA4973" i="8"/>
  <c r="AC4973" i="8" s="1"/>
  <c r="H4974" i="8"/>
  <c r="I4974" i="8"/>
  <c r="J4974" i="8"/>
  <c r="K4974" i="8"/>
  <c r="L4974" i="8"/>
  <c r="M4974" i="8"/>
  <c r="P4974" i="8" s="1"/>
  <c r="N4974" i="8"/>
  <c r="O4974" i="8"/>
  <c r="Y4974" i="8"/>
  <c r="Z4974" i="8"/>
  <c r="BD4974" i="8" s="1"/>
  <c r="AA4974" i="8"/>
  <c r="AC4974" i="8"/>
  <c r="H4975" i="8"/>
  <c r="I4975" i="8"/>
  <c r="J4975" i="8"/>
  <c r="K4975" i="8"/>
  <c r="L4975" i="8"/>
  <c r="M4975" i="8"/>
  <c r="P4975" i="8" s="1"/>
  <c r="N4975" i="8"/>
  <c r="O4975" i="8"/>
  <c r="Y4975" i="8"/>
  <c r="Z4975" i="8"/>
  <c r="BD4975" i="8" s="1"/>
  <c r="AA4975" i="8"/>
  <c r="AC4975" i="8" s="1"/>
  <c r="H4976" i="8"/>
  <c r="I4976" i="8"/>
  <c r="J4976" i="8"/>
  <c r="K4976" i="8"/>
  <c r="L4976" i="8"/>
  <c r="M4976" i="8"/>
  <c r="P4976" i="8" s="1"/>
  <c r="N4976" i="8"/>
  <c r="O4976" i="8"/>
  <c r="Y4976" i="8"/>
  <c r="Z4976" i="8"/>
  <c r="BD4976" i="8" s="1"/>
  <c r="AA4976" i="8"/>
  <c r="AC4976" i="8"/>
  <c r="P3039" i="8" l="1"/>
  <c r="P2925" i="8"/>
  <c r="P2891" i="8"/>
  <c r="P2872" i="8"/>
  <c r="P2800" i="8"/>
  <c r="P2793" i="8"/>
  <c r="P2743" i="8"/>
  <c r="P2719" i="8"/>
  <c r="P2674" i="8"/>
  <c r="P2666" i="8"/>
  <c r="P2657" i="8"/>
  <c r="P3096" i="8"/>
  <c r="P3051" i="8"/>
  <c r="P3049" i="8"/>
  <c r="P3041" i="8"/>
  <c r="P2904" i="8"/>
  <c r="P2883" i="8"/>
  <c r="P2747" i="8"/>
  <c r="P2721" i="8"/>
  <c r="P3105" i="8"/>
  <c r="P3088" i="8"/>
  <c r="P3035" i="8"/>
  <c r="P2786" i="8"/>
  <c r="P2673" i="8"/>
  <c r="P3305" i="8"/>
  <c r="P2885" i="8"/>
  <c r="P2794" i="8"/>
  <c r="P2788" i="8"/>
  <c r="P2778" i="8"/>
  <c r="P2709" i="8"/>
  <c r="P2702" i="8"/>
  <c r="P2625" i="8"/>
  <c r="P3052" i="8"/>
  <c r="P3050" i="8"/>
  <c r="P2792" i="8"/>
  <c r="P2713" i="8"/>
  <c r="P2704" i="8"/>
  <c r="P2791" i="8"/>
  <c r="P2782" i="8"/>
  <c r="P2750" i="8"/>
  <c r="P2725" i="8"/>
  <c r="P2720" i="8"/>
  <c r="P2700" i="8"/>
  <c r="P2668" i="8"/>
  <c r="P2661" i="8"/>
  <c r="P2654" i="8"/>
  <c r="P2219" i="8"/>
  <c r="P2199" i="8"/>
  <c r="P1997" i="8"/>
  <c r="P1995" i="8"/>
  <c r="P1986" i="8"/>
  <c r="P1979" i="8"/>
  <c r="P1976" i="8"/>
  <c r="P2377" i="8"/>
  <c r="P2420" i="8"/>
  <c r="P2416" i="8"/>
  <c r="P2223" i="8"/>
  <c r="P2093" i="8"/>
  <c r="P2029" i="8"/>
  <c r="P1996" i="8"/>
  <c r="P1982" i="8"/>
  <c r="P1977" i="8"/>
  <c r="P1975" i="8"/>
  <c r="P2679" i="8"/>
  <c r="P2670" i="8"/>
  <c r="P2667" i="8"/>
  <c r="P2412" i="8"/>
  <c r="P2237" i="8"/>
  <c r="P2191" i="8"/>
  <c r="P2677" i="8"/>
  <c r="P2662" i="8"/>
  <c r="P2651" i="8"/>
  <c r="P2336" i="8"/>
  <c r="P2258" i="8"/>
  <c r="P2256" i="8"/>
  <c r="P2222" i="8"/>
  <c r="P2211" i="8"/>
  <c r="P2193" i="8"/>
  <c r="P2109" i="8"/>
  <c r="P2090" i="8"/>
  <c r="P2027" i="8"/>
  <c r="P1985" i="8"/>
  <c r="P2417" i="8"/>
  <c r="P2197" i="8"/>
  <c r="P1818" i="8"/>
  <c r="P1806" i="8"/>
  <c r="P1762" i="8"/>
  <c r="P1748" i="8"/>
  <c r="P1729" i="8"/>
  <c r="P1090" i="8"/>
  <c r="P1081" i="8"/>
  <c r="P960" i="8"/>
  <c r="P938" i="8"/>
  <c r="P1795" i="8"/>
  <c r="P1774" i="8"/>
  <c r="P1318" i="8"/>
  <c r="P1120" i="8"/>
  <c r="P962" i="8"/>
  <c r="P951" i="8"/>
  <c r="P922" i="8"/>
  <c r="P807" i="8"/>
  <c r="P1763" i="8"/>
  <c r="P1749" i="8"/>
  <c r="P1089" i="8"/>
  <c r="P1083" i="8"/>
  <c r="P1074" i="8"/>
  <c r="P455" i="8"/>
  <c r="P1768" i="8"/>
  <c r="P1754" i="8"/>
  <c r="P1740" i="8"/>
  <c r="P1733" i="8"/>
  <c r="M4634" i="8"/>
  <c r="P4634" i="8" s="1"/>
  <c r="P1128" i="8"/>
  <c r="P1105" i="8"/>
  <c r="P1016" i="8"/>
  <c r="P1008" i="8"/>
  <c r="P954" i="8"/>
  <c r="P941" i="8"/>
  <c r="P919" i="8"/>
  <c r="P615" i="8"/>
  <c r="P587" i="8"/>
  <c r="P389" i="8"/>
  <c r="P349" i="8"/>
  <c r="P329" i="8"/>
  <c r="P175" i="8"/>
  <c r="P110" i="8"/>
  <c r="P90" i="8"/>
  <c r="P16" i="8"/>
  <c r="P452" i="8"/>
  <c r="P97" i="8"/>
  <c r="P48" i="8"/>
  <c r="P41" i="8"/>
  <c r="P580" i="8"/>
  <c r="P518" i="8"/>
  <c r="P510" i="8"/>
  <c r="P500" i="8"/>
  <c r="P484" i="8"/>
  <c r="P462" i="8"/>
  <c r="P442" i="8"/>
  <c r="P408" i="8"/>
  <c r="P397" i="8"/>
  <c r="P148" i="8"/>
  <c r="P133" i="8"/>
  <c r="P109" i="8"/>
  <c r="P102" i="8"/>
  <c r="P37" i="8"/>
  <c r="P377" i="8"/>
  <c r="P108" i="8"/>
  <c r="P92" i="8"/>
  <c r="P806" i="8"/>
  <c r="P568" i="8"/>
  <c r="P524" i="8"/>
  <c r="P485" i="8"/>
  <c r="P448" i="8"/>
  <c r="P330" i="8"/>
  <c r="P125" i="8"/>
  <c r="P47" i="8"/>
  <c r="P40" i="8"/>
  <c r="P808" i="8"/>
  <c r="P553" i="8"/>
  <c r="P433" i="8"/>
  <c r="P387" i="8"/>
  <c r="P43" i="8"/>
  <c r="P3092" i="8"/>
  <c r="P3090" i="8"/>
  <c r="P2884" i="8"/>
  <c r="P2871" i="8"/>
  <c r="P2863" i="8"/>
  <c r="P3134" i="8"/>
  <c r="P3108" i="8"/>
  <c r="P3048" i="8"/>
  <c r="P3044" i="8"/>
  <c r="P2888" i="8"/>
  <c r="P2865" i="8"/>
  <c r="P3136" i="8"/>
  <c r="P3038" i="8"/>
  <c r="P2877" i="8"/>
  <c r="P2727" i="8"/>
  <c r="P2663" i="8"/>
  <c r="P3139" i="8"/>
  <c r="P3087" i="8"/>
  <c r="P3083" i="8"/>
  <c r="P3081" i="8"/>
  <c r="P3135" i="8"/>
  <c r="P2801" i="8"/>
  <c r="P2799" i="8"/>
  <c r="P2744" i="8"/>
  <c r="P2742" i="8"/>
  <c r="P2740" i="8"/>
  <c r="P2706" i="8"/>
  <c r="P2671" i="8"/>
  <c r="P2665" i="8"/>
  <c r="P2627" i="8"/>
  <c r="P2781" i="8"/>
  <c r="P2779" i="8"/>
  <c r="P2751" i="8"/>
  <c r="P2717" i="8"/>
  <c r="P2664" i="8"/>
  <c r="P2659" i="8"/>
  <c r="P2653" i="8"/>
  <c r="P2739" i="8"/>
  <c r="P2798" i="8"/>
  <c r="P2745" i="8"/>
  <c r="P2741" i="8"/>
  <c r="P2722" i="8"/>
  <c r="P2701" i="8"/>
  <c r="P2710" i="8"/>
  <c r="P2708" i="8"/>
  <c r="P2684" i="8"/>
  <c r="P2675" i="8"/>
  <c r="P2414" i="8"/>
  <c r="P2329" i="8"/>
  <c r="P2255" i="8"/>
  <c r="P2235" i="8"/>
  <c r="P2220" i="8"/>
  <c r="P2146" i="8"/>
  <c r="P2144" i="8"/>
  <c r="P1739" i="8"/>
  <c r="P2196" i="8"/>
  <c r="P2190" i="8"/>
  <c r="P2183" i="8"/>
  <c r="P2181" i="8"/>
  <c r="P2179" i="8"/>
  <c r="P2072" i="8"/>
  <c r="P1742" i="8"/>
  <c r="P2631" i="8"/>
  <c r="P2628" i="8"/>
  <c r="P2499" i="8"/>
  <c r="P2415" i="8"/>
  <c r="P2236" i="8"/>
  <c r="P2212" i="8"/>
  <c r="C25" i="2"/>
  <c r="D25" i="2" s="1"/>
  <c r="C26" i="2"/>
  <c r="H26" i="2" s="1"/>
  <c r="P2491" i="8"/>
  <c r="P2413" i="8"/>
  <c r="P2245" i="8"/>
  <c r="P2184" i="8"/>
  <c r="P2178" i="8"/>
  <c r="P2176" i="8"/>
  <c r="P2145" i="8"/>
  <c r="P2122" i="8"/>
  <c r="P2028" i="8"/>
  <c r="P1989" i="8"/>
  <c r="P1973" i="8"/>
  <c r="P1856" i="8"/>
  <c r="P1804" i="8"/>
  <c r="P1799" i="8"/>
  <c r="P1796" i="8"/>
  <c r="P1791" i="8"/>
  <c r="P1788" i="8"/>
  <c r="P1782" i="8"/>
  <c r="P1779" i="8"/>
  <c r="P1756" i="8"/>
  <c r="P1734" i="8"/>
  <c r="P1731" i="8"/>
  <c r="P1728" i="8"/>
  <c r="C22" i="2"/>
  <c r="P1301" i="8"/>
  <c r="P1974" i="8"/>
  <c r="P1743" i="8"/>
  <c r="P2081" i="8"/>
  <c r="P1998" i="8"/>
  <c r="P1978" i="8"/>
  <c r="P1965" i="8"/>
  <c r="P1808" i="8"/>
  <c r="P1797" i="8"/>
  <c r="P1789" i="8"/>
  <c r="P1786" i="8"/>
  <c r="P1780" i="8"/>
  <c r="P1760" i="8"/>
  <c r="P1746" i="8"/>
  <c r="P1732" i="8"/>
  <c r="P2121" i="8"/>
  <c r="P2098" i="8"/>
  <c r="P1981" i="8"/>
  <c r="P1963" i="8"/>
  <c r="P1919" i="8"/>
  <c r="P1800" i="8"/>
  <c r="P1752" i="8"/>
  <c r="P1741" i="8"/>
  <c r="P1738" i="8"/>
  <c r="P1724" i="8"/>
  <c r="P2082" i="8"/>
  <c r="P1972" i="8"/>
  <c r="P1809" i="8"/>
  <c r="P1755" i="8"/>
  <c r="P1744" i="8"/>
  <c r="P1730" i="8"/>
  <c r="P1103" i="8"/>
  <c r="P1092" i="8"/>
  <c r="C20" i="2"/>
  <c r="P1082" i="8"/>
  <c r="P1075" i="8"/>
  <c r="P1071" i="8"/>
  <c r="P1102" i="8"/>
  <c r="P1091" i="8"/>
  <c r="P1096" i="8"/>
  <c r="P1059" i="8"/>
  <c r="P987" i="8"/>
  <c r="P967" i="8"/>
  <c r="P952" i="8"/>
  <c r="P613" i="8"/>
  <c r="P611" i="8"/>
  <c r="P575" i="8"/>
  <c r="P573" i="8"/>
  <c r="P507" i="8"/>
  <c r="P496" i="8"/>
  <c r="M105" i="8"/>
  <c r="P105" i="8" s="1"/>
  <c r="C167" i="2"/>
  <c r="F167" i="2" s="1"/>
  <c r="P1041" i="8"/>
  <c r="P931" i="8"/>
  <c r="P571" i="8"/>
  <c r="P516" i="8"/>
  <c r="P503" i="8"/>
  <c r="P487" i="8"/>
  <c r="P451" i="8"/>
  <c r="P101" i="8"/>
  <c r="P994" i="8"/>
  <c r="P992" i="8"/>
  <c r="P990" i="8"/>
  <c r="C57" i="2"/>
  <c r="E57" i="2" s="1"/>
  <c r="C246" i="2"/>
  <c r="E246" i="2" s="1"/>
  <c r="P966" i="8"/>
  <c r="P959" i="8"/>
  <c r="P716" i="8"/>
  <c r="P689" i="8"/>
  <c r="P612" i="8"/>
  <c r="P585" i="8"/>
  <c r="P523" i="8"/>
  <c r="P407" i="8"/>
  <c r="C203" i="2"/>
  <c r="D203" i="2" s="1"/>
  <c r="P1033" i="8"/>
  <c r="P1029" i="8"/>
  <c r="P1013" i="8"/>
  <c r="C160" i="2"/>
  <c r="D160" i="2" s="1"/>
  <c r="P550" i="8"/>
  <c r="C18" i="2"/>
  <c r="P515" i="8"/>
  <c r="P1027" i="8"/>
  <c r="P1002" i="8"/>
  <c r="P965" i="8"/>
  <c r="P958" i="8"/>
  <c r="P696" i="8"/>
  <c r="C11" i="2"/>
  <c r="H11" i="2" s="1"/>
  <c r="P570" i="8"/>
  <c r="C19" i="2"/>
  <c r="P488" i="8"/>
  <c r="P400" i="8"/>
  <c r="P130" i="8"/>
  <c r="P119" i="8"/>
  <c r="P106" i="8"/>
  <c r="P103" i="8"/>
  <c r="P96" i="8"/>
  <c r="P15" i="8"/>
  <c r="C240" i="2"/>
  <c r="C201" i="2"/>
  <c r="C155" i="2"/>
  <c r="E155" i="2" s="1"/>
  <c r="C27" i="2"/>
  <c r="P443" i="8"/>
  <c r="P396" i="8"/>
  <c r="P376" i="8"/>
  <c r="P317" i="8"/>
  <c r="C233" i="2"/>
  <c r="F233" i="2" s="1"/>
  <c r="C188" i="2"/>
  <c r="C147" i="2"/>
  <c r="P435" i="8"/>
  <c r="P394" i="8"/>
  <c r="P132" i="8"/>
  <c r="P100" i="8"/>
  <c r="P33" i="8"/>
  <c r="C224" i="2"/>
  <c r="C186" i="2"/>
  <c r="C141" i="2"/>
  <c r="P450" i="8"/>
  <c r="C28" i="2"/>
  <c r="P333" i="8"/>
  <c r="P320" i="8"/>
  <c r="P164" i="8"/>
  <c r="P121" i="8"/>
  <c r="P118" i="8"/>
  <c r="C219" i="2"/>
  <c r="D219" i="2" s="1"/>
  <c r="C179" i="2"/>
  <c r="H179" i="2" s="1"/>
  <c r="C134" i="2"/>
  <c r="C14" i="2"/>
  <c r="P42" i="8"/>
  <c r="P39" i="8"/>
  <c r="P36" i="8"/>
  <c r="P34" i="8"/>
  <c r="C217" i="2"/>
  <c r="C174" i="2"/>
  <c r="D174" i="2" s="1"/>
  <c r="C94" i="2"/>
  <c r="P444" i="8"/>
  <c r="P434" i="8"/>
  <c r="P406" i="8"/>
  <c r="P395" i="8"/>
  <c r="P315" i="8"/>
  <c r="P173" i="8"/>
  <c r="P120" i="8"/>
  <c r="P99" i="8"/>
  <c r="P14" i="8"/>
  <c r="C211" i="2"/>
  <c r="D211" i="2" s="1"/>
  <c r="C169" i="2"/>
  <c r="E169" i="2" s="1"/>
  <c r="P453" i="8"/>
  <c r="P336" i="8"/>
  <c r="P150" i="8"/>
  <c r="P12" i="8"/>
  <c r="C209" i="2"/>
  <c r="H209" i="2" s="1"/>
  <c r="P3132" i="8"/>
  <c r="P3098" i="8"/>
  <c r="P3086" i="8"/>
  <c r="P3046" i="8"/>
  <c r="P3037" i="8"/>
  <c r="P2878" i="8"/>
  <c r="P2797" i="8"/>
  <c r="P2795" i="8"/>
  <c r="P2726" i="8"/>
  <c r="P2724" i="8"/>
  <c r="P2074" i="8"/>
  <c r="P1987" i="8"/>
  <c r="P1983" i="8"/>
  <c r="C12" i="2"/>
  <c r="D12" i="2" s="1"/>
  <c r="P1813" i="8"/>
  <c r="P3114" i="8"/>
  <c r="P3110" i="8"/>
  <c r="P3089" i="8"/>
  <c r="P3078" i="8"/>
  <c r="P2874" i="8"/>
  <c r="P2789" i="8"/>
  <c r="P2787" i="8"/>
  <c r="P2783" i="8"/>
  <c r="P3085" i="8"/>
  <c r="P3047" i="8"/>
  <c r="P3043" i="8"/>
  <c r="P2777" i="8"/>
  <c r="P2626" i="8"/>
  <c r="P3113" i="8"/>
  <c r="P3111" i="8"/>
  <c r="P3107" i="8"/>
  <c r="P3095" i="8"/>
  <c r="P3079" i="8"/>
  <c r="P2882" i="8"/>
  <c r="P2866" i="8"/>
  <c r="P2803" i="8"/>
  <c r="P2363" i="8"/>
  <c r="P1753" i="8"/>
  <c r="P2656" i="8"/>
  <c r="P2353" i="8"/>
  <c r="P2250" i="8"/>
  <c r="P2174" i="8"/>
  <c r="P2092" i="8"/>
  <c r="C13" i="2"/>
  <c r="D13" i="2" s="1"/>
  <c r="P2200" i="8"/>
  <c r="P1761" i="8"/>
  <c r="P2652" i="8"/>
  <c r="P2624" i="8"/>
  <c r="P2508" i="8"/>
  <c r="P2244" i="8"/>
  <c r="P2234" i="8"/>
  <c r="P2194" i="8"/>
  <c r="P2182" i="8"/>
  <c r="P2137" i="8"/>
  <c r="C24" i="2"/>
  <c r="D24" i="2" s="1"/>
  <c r="P1777" i="8"/>
  <c r="P1358" i="8"/>
  <c r="P2716" i="8"/>
  <c r="P2707" i="8"/>
  <c r="P2658" i="8"/>
  <c r="P2328" i="8"/>
  <c r="P2257" i="8"/>
  <c r="P2224" i="8"/>
  <c r="P2192" i="8"/>
  <c r="P2180" i="8"/>
  <c r="P1991" i="8"/>
  <c r="P1971" i="8"/>
  <c r="C21" i="2"/>
  <c r="F21" i="2" s="1"/>
  <c r="P828" i="8"/>
  <c r="P2676" i="8"/>
  <c r="P2096" i="8"/>
  <c r="C23" i="2"/>
  <c r="N23" i="2" s="1"/>
  <c r="P1775" i="8"/>
  <c r="P1751" i="8"/>
  <c r="P1745" i="8"/>
  <c r="P1361" i="8"/>
  <c r="P1073" i="8"/>
  <c r="P993" i="8"/>
  <c r="P1857" i="8"/>
  <c r="P1725" i="8"/>
  <c r="P1270" i="8"/>
  <c r="P1093" i="8"/>
  <c r="P953" i="8"/>
  <c r="P805" i="8"/>
  <c r="P933" i="8"/>
  <c r="P921" i="8"/>
  <c r="P814" i="8"/>
  <c r="C16" i="2"/>
  <c r="D16" i="2" s="1"/>
  <c r="P351" i="8"/>
  <c r="P961" i="8"/>
  <c r="C31" i="2"/>
  <c r="C38" i="2"/>
  <c r="N38" i="2" s="1"/>
  <c r="C44" i="2"/>
  <c r="N44" i="2" s="1"/>
  <c r="C52" i="2"/>
  <c r="M52" i="2" s="1"/>
  <c r="C58" i="2"/>
  <c r="D58" i="2" s="1"/>
  <c r="C63" i="2"/>
  <c r="M63" i="2" s="1"/>
  <c r="C70" i="2"/>
  <c r="C76" i="2"/>
  <c r="D76" i="2" s="1"/>
  <c r="C81" i="2"/>
  <c r="C88" i="2"/>
  <c r="C95" i="2"/>
  <c r="C101" i="2"/>
  <c r="D101" i="2" s="1"/>
  <c r="C106" i="2"/>
  <c r="D106" i="2" s="1"/>
  <c r="C128" i="2"/>
  <c r="M128" i="2" s="1"/>
  <c r="C32" i="2"/>
  <c r="D32" i="2" s="1"/>
  <c r="C39" i="2"/>
  <c r="C45" i="2"/>
  <c r="H45" i="2" s="1"/>
  <c r="C53" i="2"/>
  <c r="C64" i="2"/>
  <c r="C71" i="2"/>
  <c r="E71" i="2" s="1"/>
  <c r="C89" i="2"/>
  <c r="E89" i="2" s="1"/>
  <c r="C102" i="2"/>
  <c r="H102" i="2" s="1"/>
  <c r="C107" i="2"/>
  <c r="C112" i="2"/>
  <c r="C118" i="2"/>
  <c r="C123" i="2"/>
  <c r="H123" i="2" s="1"/>
  <c r="C129" i="2"/>
  <c r="I129" i="2" s="1"/>
  <c r="C135" i="2"/>
  <c r="E135" i="2" s="1"/>
  <c r="C33" i="2"/>
  <c r="C40" i="2"/>
  <c r="M40" i="2" s="1"/>
  <c r="C46" i="2"/>
  <c r="C59" i="2"/>
  <c r="C65" i="2"/>
  <c r="N65" i="2" s="1"/>
  <c r="C72" i="2"/>
  <c r="C77" i="2"/>
  <c r="C82" i="2"/>
  <c r="D82" i="2" s="1"/>
  <c r="C90" i="2"/>
  <c r="D90" i="2" s="1"/>
  <c r="C103" i="2"/>
  <c r="N103" i="2" s="1"/>
  <c r="C108" i="2"/>
  <c r="D108" i="2" s="1"/>
  <c r="C113" i="2"/>
  <c r="C119" i="2"/>
  <c r="C124" i="2"/>
  <c r="D124" i="2" s="1"/>
  <c r="C130" i="2"/>
  <c r="C136" i="2"/>
  <c r="D136" i="2" s="1"/>
  <c r="C143" i="2"/>
  <c r="C149" i="2"/>
  <c r="E149" i="2" s="1"/>
  <c r="C158" i="2"/>
  <c r="C164" i="2"/>
  <c r="D164" i="2" s="1"/>
  <c r="C171" i="2"/>
  <c r="E171" i="2" s="1"/>
  <c r="C175" i="2"/>
  <c r="C181" i="2"/>
  <c r="C194" i="2"/>
  <c r="N194" i="2" s="1"/>
  <c r="C200" i="2"/>
  <c r="C214" i="2"/>
  <c r="I214" i="2" s="1"/>
  <c r="C221" i="2"/>
  <c r="C227" i="2"/>
  <c r="I227" i="2" s="1"/>
  <c r="C234" i="2"/>
  <c r="E234" i="2" s="1"/>
  <c r="C34" i="2"/>
  <c r="C41" i="2"/>
  <c r="C47" i="2"/>
  <c r="N47" i="2" s="1"/>
  <c r="C54" i="2"/>
  <c r="C66" i="2"/>
  <c r="D66" i="2" s="1"/>
  <c r="C73" i="2"/>
  <c r="C78" i="2"/>
  <c r="C83" i="2"/>
  <c r="I83" i="2" s="1"/>
  <c r="C96" i="2"/>
  <c r="D96" i="2" s="1"/>
  <c r="C120" i="2"/>
  <c r="D120" i="2" s="1"/>
  <c r="C125" i="2"/>
  <c r="D125" i="2" s="1"/>
  <c r="C131" i="2"/>
  <c r="H131" i="2" s="1"/>
  <c r="C137" i="2"/>
  <c r="E137" i="2" s="1"/>
  <c r="C35" i="2"/>
  <c r="C48" i="2"/>
  <c r="C55" i="2"/>
  <c r="E55" i="2" s="1"/>
  <c r="C67" i="2"/>
  <c r="D67" i="2" s="1"/>
  <c r="C79" i="2"/>
  <c r="N79" i="2" s="1"/>
  <c r="C84" i="2"/>
  <c r="D84" i="2" s="1"/>
  <c r="C91" i="2"/>
  <c r="D91" i="2" s="1"/>
  <c r="C97" i="2"/>
  <c r="M97" i="2" s="1"/>
  <c r="C104" i="2"/>
  <c r="D104" i="2" s="1"/>
  <c r="C109" i="2"/>
  <c r="C114" i="2"/>
  <c r="M114" i="2" s="1"/>
  <c r="C121" i="2"/>
  <c r="H121" i="2" s="1"/>
  <c r="C126" i="2"/>
  <c r="H126" i="2" s="1"/>
  <c r="C132" i="2"/>
  <c r="D132" i="2" s="1"/>
  <c r="C150" i="2"/>
  <c r="H150" i="2" s="1"/>
  <c r="C42" i="2"/>
  <c r="I42" i="2" s="1"/>
  <c r="C49" i="2"/>
  <c r="I49" i="2" s="1"/>
  <c r="C60" i="2"/>
  <c r="C68" i="2"/>
  <c r="D68" i="2" s="1"/>
  <c r="C85" i="2"/>
  <c r="E85" i="2" s="1"/>
  <c r="C92" i="2"/>
  <c r="N92" i="2" s="1"/>
  <c r="C98" i="2"/>
  <c r="D98" i="2" s="1"/>
  <c r="C105" i="2"/>
  <c r="D105" i="2" s="1"/>
  <c r="C110" i="2"/>
  <c r="I110" i="2" s="1"/>
  <c r="C115" i="2"/>
  <c r="H115" i="2" s="1"/>
  <c r="C127" i="2"/>
  <c r="D127" i="2" s="1"/>
  <c r="C133" i="2"/>
  <c r="N133" i="2" s="1"/>
  <c r="C138" i="2"/>
  <c r="M138" i="2" s="1"/>
  <c r="C29" i="2"/>
  <c r="N29" i="2" s="1"/>
  <c r="C36" i="2"/>
  <c r="M36" i="2" s="1"/>
  <c r="C43" i="2"/>
  <c r="D43" i="2" s="1"/>
  <c r="C50" i="2"/>
  <c r="F50" i="2" s="1"/>
  <c r="C56" i="2"/>
  <c r="D56" i="2" s="1"/>
  <c r="C61" i="2"/>
  <c r="F61" i="2" s="1"/>
  <c r="C69" i="2"/>
  <c r="F69" i="2" s="1"/>
  <c r="C74" i="2"/>
  <c r="I74" i="2" s="1"/>
  <c r="C86" i="2"/>
  <c r="C93" i="2"/>
  <c r="D93" i="2" s="1"/>
  <c r="C99" i="2"/>
  <c r="M99" i="2" s="1"/>
  <c r="C111" i="2"/>
  <c r="H111" i="2" s="1"/>
  <c r="C116" i="2"/>
  <c r="D116" i="2" s="1"/>
  <c r="C139" i="2"/>
  <c r="H139" i="2" s="1"/>
  <c r="P486" i="8"/>
  <c r="P466" i="8"/>
  <c r="P457" i="8"/>
  <c r="P393" i="8"/>
  <c r="P135" i="8"/>
  <c r="C247" i="2"/>
  <c r="D247" i="2" s="1"/>
  <c r="C239" i="2"/>
  <c r="D239" i="2" s="1"/>
  <c r="C232" i="2"/>
  <c r="E232" i="2" s="1"/>
  <c r="C225" i="2"/>
  <c r="D225" i="2" s="1"/>
  <c r="C218" i="2"/>
  <c r="H218" i="2" s="1"/>
  <c r="C210" i="2"/>
  <c r="E210" i="2" s="1"/>
  <c r="C202" i="2"/>
  <c r="E202" i="2" s="1"/>
  <c r="C195" i="2"/>
  <c r="D195" i="2" s="1"/>
  <c r="C187" i="2"/>
  <c r="N187" i="2" s="1"/>
  <c r="C180" i="2"/>
  <c r="D180" i="2" s="1"/>
  <c r="C168" i="2"/>
  <c r="M168" i="2" s="1"/>
  <c r="C161" i="2"/>
  <c r="N161" i="2" s="1"/>
  <c r="C154" i="2"/>
  <c r="E154" i="2" s="1"/>
  <c r="C148" i="2"/>
  <c r="N148" i="2" s="1"/>
  <c r="C140" i="2"/>
  <c r="D140" i="2" s="1"/>
  <c r="C100" i="2"/>
  <c r="D100" i="2" s="1"/>
  <c r="C51" i="2"/>
  <c r="H51" i="2" s="1"/>
  <c r="P551" i="8"/>
  <c r="P489" i="8"/>
  <c r="P418" i="8"/>
  <c r="P401" i="8"/>
  <c r="P319" i="8"/>
  <c r="P127" i="8"/>
  <c r="C251" i="2"/>
  <c r="N251" i="2" s="1"/>
  <c r="C245" i="2"/>
  <c r="E245" i="2" s="1"/>
  <c r="C238" i="2"/>
  <c r="E238" i="2" s="1"/>
  <c r="C231" i="2"/>
  <c r="D231" i="2" s="1"/>
  <c r="C216" i="2"/>
  <c r="F216" i="2" s="1"/>
  <c r="C208" i="2"/>
  <c r="C193" i="2"/>
  <c r="I193" i="2" s="1"/>
  <c r="C185" i="2"/>
  <c r="D185" i="2" s="1"/>
  <c r="C178" i="2"/>
  <c r="N178" i="2" s="1"/>
  <c r="C173" i="2"/>
  <c r="N173" i="2" s="1"/>
  <c r="C166" i="2"/>
  <c r="N166" i="2" s="1"/>
  <c r="C159" i="2"/>
  <c r="E159" i="2" s="1"/>
  <c r="C153" i="2"/>
  <c r="I153" i="2" s="1"/>
  <c r="C146" i="2"/>
  <c r="H146" i="2" s="1"/>
  <c r="C87" i="2"/>
  <c r="E87" i="2" s="1"/>
  <c r="C37" i="2"/>
  <c r="P813" i="8"/>
  <c r="P549" i="8"/>
  <c r="P522" i="8"/>
  <c r="P366" i="8"/>
  <c r="C17" i="2"/>
  <c r="H17" i="2" s="1"/>
  <c r="M17" i="2" s="1"/>
  <c r="C250" i="2"/>
  <c r="C244" i="2"/>
  <c r="C237" i="2"/>
  <c r="D237" i="2" s="1"/>
  <c r="C230" i="2"/>
  <c r="N230" i="2" s="1"/>
  <c r="C223" i="2"/>
  <c r="D223" i="2" s="1"/>
  <c r="C215" i="2"/>
  <c r="D215" i="2" s="1"/>
  <c r="C207" i="2"/>
  <c r="D207" i="2" s="1"/>
  <c r="C199" i="2"/>
  <c r="D199" i="2" s="1"/>
  <c r="C192" i="2"/>
  <c r="H192" i="2" s="1"/>
  <c r="C184" i="2"/>
  <c r="H184" i="2" s="1"/>
  <c r="C177" i="2"/>
  <c r="I177" i="2" s="1"/>
  <c r="C172" i="2"/>
  <c r="D172" i="2" s="1"/>
  <c r="C165" i="2"/>
  <c r="E165" i="2" s="1"/>
  <c r="C152" i="2"/>
  <c r="D152" i="2" s="1"/>
  <c r="C145" i="2"/>
  <c r="E145" i="2" s="1"/>
  <c r="C80" i="2"/>
  <c r="N80" i="2" s="1"/>
  <c r="C30" i="2"/>
  <c r="M30" i="2" s="1"/>
  <c r="P600" i="8"/>
  <c r="E27" i="2"/>
  <c r="F27" i="2"/>
  <c r="P458" i="8"/>
  <c r="P409" i="8"/>
  <c r="P147" i="8"/>
  <c r="P107" i="8"/>
  <c r="C243" i="2"/>
  <c r="C236" i="2"/>
  <c r="C229" i="2"/>
  <c r="D229" i="2" s="1"/>
  <c r="C222" i="2"/>
  <c r="M222" i="2" s="1"/>
  <c r="C213" i="2"/>
  <c r="F213" i="2" s="1"/>
  <c r="C206" i="2"/>
  <c r="F206" i="2" s="1"/>
  <c r="C198" i="2"/>
  <c r="D198" i="2" s="1"/>
  <c r="C191" i="2"/>
  <c r="D191" i="2" s="1"/>
  <c r="C163" i="2"/>
  <c r="C144" i="2"/>
  <c r="D144" i="2" s="1"/>
  <c r="C122" i="2"/>
  <c r="D122" i="2" s="1"/>
  <c r="C75" i="2"/>
  <c r="H75" i="2" s="1"/>
  <c r="P822" i="8"/>
  <c r="E19" i="2"/>
  <c r="H19" i="2"/>
  <c r="N19" i="2" s="1"/>
  <c r="P454" i="8"/>
  <c r="P445" i="8"/>
  <c r="P426" i="8"/>
  <c r="P414" i="8"/>
  <c r="C249" i="2"/>
  <c r="F249" i="2" s="1"/>
  <c r="C242" i="2"/>
  <c r="E242" i="2" s="1"/>
  <c r="C235" i="2"/>
  <c r="D235" i="2" s="1"/>
  <c r="C228" i="2"/>
  <c r="I228" i="2" s="1"/>
  <c r="C220" i="2"/>
  <c r="H220" i="2" s="1"/>
  <c r="C212" i="2"/>
  <c r="F212" i="2" s="1"/>
  <c r="C205" i="2"/>
  <c r="M205" i="2" s="1"/>
  <c r="C197" i="2"/>
  <c r="D197" i="2" s="1"/>
  <c r="C190" i="2"/>
  <c r="H190" i="2" s="1"/>
  <c r="C183" i="2"/>
  <c r="D183" i="2" s="1"/>
  <c r="C176" i="2"/>
  <c r="D176" i="2" s="1"/>
  <c r="C170" i="2"/>
  <c r="D170" i="2" s="1"/>
  <c r="C162" i="2"/>
  <c r="D162" i="2" s="1"/>
  <c r="C157" i="2"/>
  <c r="I157" i="2" s="1"/>
  <c r="C117" i="2"/>
  <c r="F117" i="2" s="1"/>
  <c r="P809" i="8"/>
  <c r="P552" i="8"/>
  <c r="P514" i="8"/>
  <c r="P438" i="8"/>
  <c r="P422" i="8"/>
  <c r="P417" i="8"/>
  <c r="C248" i="2"/>
  <c r="N248" i="2" s="1"/>
  <c r="C241" i="2"/>
  <c r="M241" i="2" s="1"/>
  <c r="C226" i="2"/>
  <c r="D226" i="2" s="1"/>
  <c r="C204" i="2"/>
  <c r="D204" i="2" s="1"/>
  <c r="C196" i="2"/>
  <c r="H196" i="2" s="1"/>
  <c r="C189" i="2"/>
  <c r="H189" i="2" s="1"/>
  <c r="C182" i="2"/>
  <c r="N182" i="2" s="1"/>
  <c r="C156" i="2"/>
  <c r="D156" i="2" s="1"/>
  <c r="C151" i="2"/>
  <c r="C142" i="2"/>
  <c r="D142" i="2" s="1"/>
  <c r="C62" i="2"/>
  <c r="I62" i="2" s="1"/>
  <c r="H27" i="2"/>
  <c r="M27" i="2" s="1"/>
  <c r="P505" i="8"/>
  <c r="P490" i="8"/>
  <c r="P465" i="8"/>
  <c r="P437" i="8"/>
  <c r="P425" i="8"/>
  <c r="P385" i="8"/>
  <c r="P163" i="8"/>
  <c r="P131" i="8"/>
  <c r="P123" i="8"/>
  <c r="P116" i="8"/>
  <c r="P35" i="8"/>
  <c r="M11" i="2"/>
  <c r="D201" i="2"/>
  <c r="N201" i="2"/>
  <c r="M201" i="2"/>
  <c r="I201" i="2"/>
  <c r="H201" i="2"/>
  <c r="N171" i="2"/>
  <c r="M171" i="2"/>
  <c r="I171" i="2"/>
  <c r="D119" i="2"/>
  <c r="N119" i="2"/>
  <c r="M119" i="2"/>
  <c r="I119" i="2"/>
  <c r="H119" i="2"/>
  <c r="H101" i="2"/>
  <c r="H70" i="2"/>
  <c r="N70" i="2"/>
  <c r="M70" i="2"/>
  <c r="I70" i="2"/>
  <c r="D64" i="2"/>
  <c r="H64" i="2"/>
  <c r="N64" i="2"/>
  <c r="M64" i="2"/>
  <c r="I64" i="2"/>
  <c r="D48" i="2"/>
  <c r="N48" i="2"/>
  <c r="H48" i="2"/>
  <c r="M48" i="2"/>
  <c r="I48" i="2"/>
  <c r="H203" i="2"/>
  <c r="I65" i="2"/>
  <c r="I11" i="2"/>
  <c r="I240" i="2"/>
  <c r="H240" i="2"/>
  <c r="N240" i="2"/>
  <c r="M240" i="2"/>
  <c r="D175" i="2"/>
  <c r="N175" i="2"/>
  <c r="M175" i="2"/>
  <c r="I175" i="2"/>
  <c r="H175" i="2"/>
  <c r="H134" i="2"/>
  <c r="N134" i="2"/>
  <c r="M134" i="2"/>
  <c r="I134" i="2"/>
  <c r="N11" i="2"/>
  <c r="N219" i="2"/>
  <c r="M219" i="2"/>
  <c r="N200" i="2"/>
  <c r="M200" i="2"/>
  <c r="I200" i="2"/>
  <c r="H200" i="2"/>
  <c r="N188" i="2"/>
  <c r="M188" i="2"/>
  <c r="I188" i="2"/>
  <c r="H188" i="2"/>
  <c r="H174" i="2"/>
  <c r="N174" i="2"/>
  <c r="M174" i="2"/>
  <c r="I174" i="2"/>
  <c r="H118" i="2"/>
  <c r="N118" i="2"/>
  <c r="M118" i="2"/>
  <c r="I118" i="2"/>
  <c r="D109" i="2"/>
  <c r="N109" i="2"/>
  <c r="M109" i="2"/>
  <c r="I109" i="2"/>
  <c r="H109" i="2"/>
  <c r="D79" i="2"/>
  <c r="N63" i="2"/>
  <c r="N54" i="2"/>
  <c r="H54" i="2"/>
  <c r="D54" i="2"/>
  <c r="M54" i="2"/>
  <c r="I54" i="2"/>
  <c r="N34" i="2"/>
  <c r="M34" i="2"/>
  <c r="I34" i="2"/>
  <c r="H34" i="2"/>
  <c r="H160" i="2"/>
  <c r="N160" i="2"/>
  <c r="M160" i="2"/>
  <c r="I160" i="2"/>
  <c r="N147" i="2"/>
  <c r="M147" i="2"/>
  <c r="I147" i="2"/>
  <c r="D143" i="2"/>
  <c r="N143" i="2"/>
  <c r="M143" i="2"/>
  <c r="I143" i="2"/>
  <c r="H143" i="2"/>
  <c r="D78" i="2"/>
  <c r="H78" i="2"/>
  <c r="N78" i="2"/>
  <c r="M78" i="2"/>
  <c r="I78" i="2"/>
  <c r="N58" i="2"/>
  <c r="M58" i="2"/>
  <c r="I58" i="2"/>
  <c r="H58" i="2"/>
  <c r="D46" i="2"/>
  <c r="N46" i="2"/>
  <c r="H46" i="2"/>
  <c r="M46" i="2"/>
  <c r="I46" i="2"/>
  <c r="N129" i="2"/>
  <c r="I224" i="2"/>
  <c r="H224" i="2"/>
  <c r="N224" i="2"/>
  <c r="M224" i="2"/>
  <c r="N181" i="2"/>
  <c r="M181" i="2"/>
  <c r="I181" i="2"/>
  <c r="H181" i="2"/>
  <c r="N164" i="2"/>
  <c r="M164" i="2"/>
  <c r="I164" i="2"/>
  <c r="H164" i="2"/>
  <c r="D11" i="2"/>
  <c r="D217" i="2"/>
  <c r="N217" i="2"/>
  <c r="M217" i="2"/>
  <c r="I217" i="2"/>
  <c r="H217" i="2"/>
  <c r="N211" i="2"/>
  <c r="M211" i="2"/>
  <c r="I211" i="2"/>
  <c r="D169" i="2"/>
  <c r="N169" i="2"/>
  <c r="M169" i="2"/>
  <c r="I169" i="2"/>
  <c r="H169" i="2"/>
  <c r="D113" i="2"/>
  <c r="H113" i="2"/>
  <c r="N108" i="2"/>
  <c r="M108" i="2"/>
  <c r="I108" i="2"/>
  <c r="H108" i="2"/>
  <c r="N90" i="2"/>
  <c r="M90" i="2"/>
  <c r="I90" i="2"/>
  <c r="H90" i="2"/>
  <c r="D77" i="2"/>
  <c r="N77" i="2"/>
  <c r="M77" i="2"/>
  <c r="I77" i="2"/>
  <c r="H77" i="2"/>
  <c r="D73" i="2"/>
  <c r="N73" i="2"/>
  <c r="M73" i="2"/>
  <c r="I73" i="2"/>
  <c r="H73" i="2"/>
  <c r="D39" i="2"/>
  <c r="N39" i="2"/>
  <c r="M39" i="2"/>
  <c r="I39" i="2"/>
  <c r="H39" i="2"/>
  <c r="E39" i="2"/>
  <c r="F39" i="2"/>
  <c r="M129" i="2"/>
  <c r="N113" i="2"/>
  <c r="E11" i="2"/>
  <c r="N234" i="2"/>
  <c r="M234" i="2"/>
  <c r="I234" i="2"/>
  <c r="H234" i="2"/>
  <c r="N186" i="2"/>
  <c r="M186" i="2"/>
  <c r="I186" i="2"/>
  <c r="H186" i="2"/>
  <c r="D141" i="2"/>
  <c r="N141" i="2"/>
  <c r="M141" i="2"/>
  <c r="I141" i="2"/>
  <c r="H141" i="2"/>
  <c r="F135" i="2"/>
  <c r="D112" i="2"/>
  <c r="H112" i="2"/>
  <c r="N112" i="2"/>
  <c r="M112" i="2"/>
  <c r="I112" i="2"/>
  <c r="D107" i="2"/>
  <c r="N107" i="2"/>
  <c r="M107" i="2"/>
  <c r="I107" i="2"/>
  <c r="D95" i="2"/>
  <c r="N95" i="2"/>
  <c r="M95" i="2"/>
  <c r="I95" i="2"/>
  <c r="H95" i="2"/>
  <c r="F89" i="2"/>
  <c r="D72" i="2"/>
  <c r="N72" i="2"/>
  <c r="M72" i="2"/>
  <c r="I72" i="2"/>
  <c r="H72" i="2"/>
  <c r="D57" i="2"/>
  <c r="M57" i="2"/>
  <c r="I57" i="2"/>
  <c r="F57" i="2"/>
  <c r="N57" i="2"/>
  <c r="H57" i="2"/>
  <c r="N52" i="2"/>
  <c r="H171" i="2"/>
  <c r="H107" i="2"/>
  <c r="M113" i="2"/>
  <c r="F11" i="2"/>
  <c r="I246" i="2"/>
  <c r="H246" i="2"/>
  <c r="N246" i="2"/>
  <c r="M246" i="2"/>
  <c r="D227" i="2"/>
  <c r="D209" i="2"/>
  <c r="N179" i="2"/>
  <c r="M179" i="2"/>
  <c r="I179" i="2"/>
  <c r="F175" i="2"/>
  <c r="D155" i="2"/>
  <c r="N155" i="2"/>
  <c r="M155" i="2"/>
  <c r="I155" i="2"/>
  <c r="N130" i="2"/>
  <c r="M130" i="2"/>
  <c r="I130" i="2"/>
  <c r="H130" i="2"/>
  <c r="D94" i="2"/>
  <c r="H94" i="2"/>
  <c r="N94" i="2"/>
  <c r="M94" i="2"/>
  <c r="I94" i="2"/>
  <c r="D81" i="2"/>
  <c r="H81" i="2"/>
  <c r="N76" i="2"/>
  <c r="M76" i="2"/>
  <c r="I76" i="2"/>
  <c r="H76" i="2"/>
  <c r="D60" i="2"/>
  <c r="N60" i="2"/>
  <c r="M60" i="2"/>
  <c r="I60" i="2"/>
  <c r="H60" i="2"/>
  <c r="H227" i="2"/>
  <c r="I113" i="2"/>
  <c r="N209" i="2"/>
  <c r="N81" i="2"/>
  <c r="E240" i="2"/>
  <c r="E233" i="2"/>
  <c r="N233" i="2"/>
  <c r="M233" i="2"/>
  <c r="I233" i="2"/>
  <c r="H233" i="2"/>
  <c r="N227" i="2"/>
  <c r="M227" i="2"/>
  <c r="N221" i="2"/>
  <c r="M221" i="2"/>
  <c r="I221" i="2"/>
  <c r="H221" i="2"/>
  <c r="N203" i="2"/>
  <c r="M203" i="2"/>
  <c r="I203" i="2"/>
  <c r="E175" i="2"/>
  <c r="D167" i="2"/>
  <c r="N167" i="2"/>
  <c r="M167" i="2"/>
  <c r="I167" i="2"/>
  <c r="H167" i="2"/>
  <c r="D158" i="2"/>
  <c r="H158" i="2"/>
  <c r="N158" i="2"/>
  <c r="M158" i="2"/>
  <c r="I158" i="2"/>
  <c r="D129" i="2"/>
  <c r="H129" i="2"/>
  <c r="N124" i="2"/>
  <c r="M124" i="2"/>
  <c r="I124" i="2"/>
  <c r="H124" i="2"/>
  <c r="F119" i="2"/>
  <c r="I115" i="2"/>
  <c r="N106" i="2"/>
  <c r="M106" i="2"/>
  <c r="I106" i="2"/>
  <c r="H106" i="2"/>
  <c r="D89" i="2"/>
  <c r="N89" i="2"/>
  <c r="M89" i="2"/>
  <c r="I89" i="2"/>
  <c r="H89" i="2"/>
  <c r="D22" i="2"/>
  <c r="N22" i="2"/>
  <c r="H22" i="2"/>
  <c r="M22" i="2" s="1"/>
  <c r="I22" i="2"/>
  <c r="H219" i="2"/>
  <c r="H155" i="2"/>
  <c r="I219" i="2"/>
  <c r="M209" i="2"/>
  <c r="M81" i="2"/>
  <c r="D123" i="2"/>
  <c r="N123" i="2"/>
  <c r="M123" i="2"/>
  <c r="I123" i="2"/>
  <c r="E119" i="2"/>
  <c r="D88" i="2"/>
  <c r="N88" i="2"/>
  <c r="M88" i="2"/>
  <c r="I88" i="2"/>
  <c r="H88" i="2"/>
  <c r="M71" i="2"/>
  <c r="H71" i="2"/>
  <c r="D65" i="2"/>
  <c r="H65" i="2"/>
  <c r="H211" i="2"/>
  <c r="H147" i="2"/>
  <c r="I209" i="2"/>
  <c r="I81" i="2"/>
  <c r="M65" i="2"/>
  <c r="I18" i="2"/>
  <c r="I38" i="2"/>
  <c r="M38" i="2"/>
  <c r="N41" i="2"/>
  <c r="D53" i="2"/>
  <c r="N53" i="2"/>
  <c r="M53" i="2"/>
  <c r="I53" i="2"/>
  <c r="D47" i="2"/>
  <c r="M47" i="2"/>
  <c r="D35" i="2"/>
  <c r="N35" i="2"/>
  <c r="M35" i="2"/>
  <c r="I35" i="2"/>
  <c r="D28" i="2"/>
  <c r="H44" i="2"/>
  <c r="H28" i="2"/>
  <c r="N28" i="2" s="1"/>
  <c r="H20" i="2"/>
  <c r="I20" i="2"/>
  <c r="N40" i="2"/>
  <c r="D59" i="2"/>
  <c r="N59" i="2"/>
  <c r="M59" i="2"/>
  <c r="I59" i="2"/>
  <c r="D45" i="2"/>
  <c r="N45" i="2"/>
  <c r="M45" i="2"/>
  <c r="I45" i="2"/>
  <c r="F41" i="2"/>
  <c r="D38" i="2"/>
  <c r="E33" i="2"/>
  <c r="H18" i="2"/>
  <c r="N18" i="2" s="1"/>
  <c r="I32" i="2"/>
  <c r="M32" i="2"/>
  <c r="N32" i="2"/>
  <c r="D44" i="2"/>
  <c r="D27" i="2"/>
  <c r="I27" i="2"/>
  <c r="D14" i="2"/>
  <c r="H41" i="2"/>
  <c r="H33" i="2"/>
  <c r="H25" i="2"/>
  <c r="N25" i="2" s="1"/>
  <c r="I14" i="2"/>
  <c r="D26" i="2"/>
  <c r="N26" i="2"/>
  <c r="M26" i="2"/>
  <c r="I26" i="2"/>
  <c r="D20" i="2"/>
  <c r="F13" i="2"/>
  <c r="H32" i="2"/>
  <c r="I44" i="2"/>
  <c r="I28" i="2"/>
  <c r="M44" i="2"/>
  <c r="D31" i="2"/>
  <c r="N31" i="2"/>
  <c r="M31" i="2"/>
  <c r="I31" i="2"/>
  <c r="H47" i="2"/>
  <c r="H31" i="2"/>
  <c r="I41" i="2"/>
  <c r="I25" i="2"/>
  <c r="M41" i="2"/>
  <c r="D19" i="2"/>
  <c r="I19" i="2"/>
  <c r="I13" i="2"/>
  <c r="H38" i="2"/>
  <c r="H14" i="2"/>
  <c r="E221" i="2"/>
  <c r="F221" i="2"/>
  <c r="D240" i="2"/>
  <c r="F240" i="2"/>
  <c r="E214" i="2"/>
  <c r="E209" i="2"/>
  <c r="F209" i="2"/>
  <c r="E174" i="2"/>
  <c r="F174" i="2"/>
  <c r="E70" i="2"/>
  <c r="F70" i="2"/>
  <c r="D70" i="2"/>
  <c r="D246" i="2"/>
  <c r="F246" i="2"/>
  <c r="D233" i="2"/>
  <c r="D224" i="2"/>
  <c r="E224" i="2"/>
  <c r="F224" i="2"/>
  <c r="E219" i="2"/>
  <c r="F219" i="2"/>
  <c r="E203" i="2"/>
  <c r="F203" i="2"/>
  <c r="D181" i="2"/>
  <c r="E181" i="2"/>
  <c r="F181" i="2"/>
  <c r="E118" i="2"/>
  <c r="F118" i="2"/>
  <c r="D118" i="2"/>
  <c r="D186" i="2"/>
  <c r="E186" i="2"/>
  <c r="F186" i="2"/>
  <c r="D147" i="2"/>
  <c r="E147" i="2"/>
  <c r="F147" i="2"/>
  <c r="E217" i="2"/>
  <c r="F217" i="2"/>
  <c r="E201" i="2"/>
  <c r="F201" i="2"/>
  <c r="D179" i="2"/>
  <c r="E179" i="2"/>
  <c r="F179" i="2"/>
  <c r="E227" i="2"/>
  <c r="F227" i="2"/>
  <c r="D221" i="2"/>
  <c r="E211" i="2"/>
  <c r="F211" i="2"/>
  <c r="D200" i="2"/>
  <c r="E200" i="2"/>
  <c r="F200" i="2"/>
  <c r="E158" i="2"/>
  <c r="F158" i="2"/>
  <c r="F102" i="2"/>
  <c r="D234" i="2"/>
  <c r="F234" i="2"/>
  <c r="D188" i="2"/>
  <c r="E188" i="2"/>
  <c r="F188" i="2"/>
  <c r="D171" i="2"/>
  <c r="F171" i="2"/>
  <c r="E134" i="2"/>
  <c r="F134" i="2"/>
  <c r="D134" i="2"/>
  <c r="F155" i="2"/>
  <c r="E130" i="2"/>
  <c r="F130" i="2"/>
  <c r="F123" i="2"/>
  <c r="F107" i="2"/>
  <c r="E34" i="2"/>
  <c r="F34" i="2"/>
  <c r="E18" i="2"/>
  <c r="F18" i="2"/>
  <c r="F129" i="2"/>
  <c r="E123" i="2"/>
  <c r="E107" i="2"/>
  <c r="E88" i="2"/>
  <c r="F88" i="2"/>
  <c r="E72" i="2"/>
  <c r="F72" i="2"/>
  <c r="F65" i="2"/>
  <c r="F33" i="2"/>
  <c r="E129" i="2"/>
  <c r="E94" i="2"/>
  <c r="F94" i="2"/>
  <c r="E78" i="2"/>
  <c r="F78" i="2"/>
  <c r="E65" i="2"/>
  <c r="E46" i="2"/>
  <c r="F46" i="2"/>
  <c r="E14" i="2"/>
  <c r="F14" i="2"/>
  <c r="E167" i="2"/>
  <c r="E164" i="2"/>
  <c r="F164" i="2"/>
  <c r="F141" i="2"/>
  <c r="F109" i="2"/>
  <c r="F77" i="2"/>
  <c r="E52" i="2"/>
  <c r="F45" i="2"/>
  <c r="E20" i="2"/>
  <c r="F20" i="2"/>
  <c r="E141" i="2"/>
  <c r="E109" i="2"/>
  <c r="E106" i="2"/>
  <c r="F106" i="2"/>
  <c r="E90" i="2"/>
  <c r="F90" i="2"/>
  <c r="E77" i="2"/>
  <c r="E58" i="2"/>
  <c r="F58" i="2"/>
  <c r="E45" i="2"/>
  <c r="F35" i="2"/>
  <c r="E26" i="2"/>
  <c r="F26" i="2"/>
  <c r="F19" i="2"/>
  <c r="F169" i="2"/>
  <c r="E160" i="2"/>
  <c r="F160" i="2"/>
  <c r="E112" i="2"/>
  <c r="F112" i="2"/>
  <c r="E64" i="2"/>
  <c r="F64" i="2"/>
  <c r="E48" i="2"/>
  <c r="F48" i="2"/>
  <c r="E32" i="2"/>
  <c r="F32" i="2"/>
  <c r="F25" i="2"/>
  <c r="E54" i="2"/>
  <c r="F54" i="2"/>
  <c r="F47" i="2"/>
  <c r="E38" i="2"/>
  <c r="F38" i="2"/>
  <c r="F31" i="2"/>
  <c r="E25" i="2"/>
  <c r="E22" i="2"/>
  <c r="F22" i="2"/>
  <c r="D130" i="2"/>
  <c r="E124" i="2"/>
  <c r="F124" i="2"/>
  <c r="E108" i="2"/>
  <c r="F108" i="2"/>
  <c r="E76" i="2"/>
  <c r="F76" i="2"/>
  <c r="E60" i="2"/>
  <c r="F60" i="2"/>
  <c r="F53" i="2"/>
  <c r="E44" i="2"/>
  <c r="F44" i="2"/>
  <c r="D34" i="2"/>
  <c r="E31" i="2"/>
  <c r="E28" i="2"/>
  <c r="F28" i="2"/>
  <c r="D18" i="2"/>
  <c r="M1171" i="8"/>
  <c r="P1171" i="8" s="1"/>
  <c r="M1235" i="8"/>
  <c r="P1235" i="8" s="1"/>
  <c r="M1259" i="8"/>
  <c r="P1259" i="8" s="1"/>
  <c r="M1366" i="8"/>
  <c r="P1366" i="8" s="1"/>
  <c r="M1369" i="8"/>
  <c r="P1369" i="8" s="1"/>
  <c r="M1372" i="8"/>
  <c r="P1372" i="8" s="1"/>
  <c r="M1379" i="8"/>
  <c r="P1379" i="8" s="1"/>
  <c r="M1383" i="8"/>
  <c r="P1383" i="8" s="1"/>
  <c r="M1387" i="8"/>
  <c r="P1387" i="8" s="1"/>
  <c r="M1395" i="8"/>
  <c r="P1395" i="8" s="1"/>
  <c r="M1427" i="8"/>
  <c r="P1427" i="8" s="1"/>
  <c r="M1139" i="8"/>
  <c r="P1139" i="8" s="1"/>
  <c r="M1187" i="8"/>
  <c r="P1187" i="8" s="1"/>
  <c r="M1365" i="8"/>
  <c r="P1365" i="8" s="1"/>
  <c r="M1368" i="8"/>
  <c r="P1368" i="8" s="1"/>
  <c r="M1378" i="8"/>
  <c r="P1378" i="8" s="1"/>
  <c r="M1382" i="8"/>
  <c r="P1382" i="8" s="1"/>
  <c r="M1386" i="8"/>
  <c r="P1386" i="8" s="1"/>
  <c r="M1426" i="8"/>
  <c r="P1426" i="8" s="1"/>
  <c r="M1251" i="8"/>
  <c r="P1251" i="8" s="1"/>
  <c r="M1203" i="8"/>
  <c r="P1203" i="8" s="1"/>
  <c r="M1374" i="8"/>
  <c r="P1374" i="8" s="1"/>
  <c r="M1377" i="8"/>
  <c r="P1377" i="8" s="1"/>
  <c r="M1381" i="8"/>
  <c r="P1381" i="8" s="1"/>
  <c r="M1385" i="8"/>
  <c r="P1385" i="8" s="1"/>
  <c r="M1389" i="8"/>
  <c r="P1389" i="8" s="1"/>
  <c r="M1425" i="8"/>
  <c r="P1425" i="8" s="1"/>
  <c r="M1155" i="8"/>
  <c r="P1155" i="8" s="1"/>
  <c r="M1388" i="8"/>
  <c r="P1388" i="8" s="1"/>
  <c r="M1376" i="8"/>
  <c r="P1376" i="8" s="1"/>
  <c r="M1396" i="8"/>
  <c r="P1396" i="8" s="1"/>
  <c r="M1370" i="8"/>
  <c r="P1370" i="8" s="1"/>
  <c r="M1384" i="8"/>
  <c r="P1384" i="8" s="1"/>
  <c r="M1219" i="8"/>
  <c r="P1219" i="8" s="1"/>
  <c r="M1373" i="8"/>
  <c r="P1373" i="8" s="1"/>
  <c r="M1380" i="8"/>
  <c r="P1380" i="8" s="1"/>
  <c r="M2269" i="8"/>
  <c r="P2269" i="8" s="1"/>
  <c r="M2321" i="8"/>
  <c r="P2321" i="8" s="1"/>
  <c r="M2260" i="8"/>
  <c r="P2260" i="8" s="1"/>
  <c r="M2343" i="8"/>
  <c r="P2343" i="8" s="1"/>
  <c r="M1473" i="8"/>
  <c r="P1473" i="8" s="1"/>
  <c r="M2267" i="8"/>
  <c r="P2267" i="8" s="1"/>
  <c r="M2323" i="8"/>
  <c r="P2323" i="8" s="1"/>
  <c r="M2327" i="8"/>
  <c r="P2327" i="8" s="1"/>
  <c r="M2346" i="8"/>
  <c r="P2346" i="8" s="1"/>
  <c r="M2358" i="8"/>
  <c r="P2358" i="8" s="1"/>
  <c r="M2378" i="8"/>
  <c r="P2378" i="8" s="1"/>
  <c r="M2429" i="8"/>
  <c r="P2429" i="8" s="1"/>
  <c r="M2112" i="8"/>
  <c r="P2112" i="8" s="1"/>
  <c r="M2136" i="8"/>
  <c r="P2136" i="8" s="1"/>
  <c r="M2266" i="8"/>
  <c r="P2266" i="8" s="1"/>
  <c r="M2322" i="8"/>
  <c r="P2322" i="8" s="1"/>
  <c r="M2428" i="8"/>
  <c r="P2428" i="8" s="1"/>
  <c r="M2440" i="8"/>
  <c r="P2440" i="8" s="1"/>
  <c r="M2439" i="8"/>
  <c r="P2439" i="8" s="1"/>
  <c r="M2456" i="8"/>
  <c r="P2456" i="8" s="1"/>
  <c r="M2463" i="8"/>
  <c r="P2463" i="8" s="1"/>
  <c r="M2478" i="8"/>
  <c r="P2478" i="8" s="1"/>
  <c r="M2482" i="8"/>
  <c r="P2482" i="8" s="1"/>
  <c r="M2502" i="8"/>
  <c r="P2502" i="8" s="1"/>
  <c r="M2426" i="8"/>
  <c r="P2426" i="8" s="1"/>
  <c r="M2513" i="8"/>
  <c r="P2513" i="8" s="1"/>
  <c r="M2444" i="8"/>
  <c r="P2444" i="8" s="1"/>
  <c r="M2447" i="8"/>
  <c r="P2447" i="8" s="1"/>
  <c r="M2472" i="8"/>
  <c r="P2472" i="8" s="1"/>
  <c r="M2488" i="8"/>
  <c r="P2488" i="8" s="1"/>
  <c r="M2512" i="8"/>
  <c r="P2512" i="8" s="1"/>
  <c r="M2516" i="8"/>
  <c r="P2516" i="8" s="1"/>
  <c r="M2848" i="8"/>
  <c r="P2848" i="8" s="1"/>
  <c r="M2856" i="8"/>
  <c r="P2856" i="8" s="1"/>
  <c r="M3123" i="8"/>
  <c r="P3123" i="8" s="1"/>
  <c r="M3127" i="8"/>
  <c r="P3127" i="8" s="1"/>
  <c r="M3131" i="8"/>
  <c r="P3131" i="8" s="1"/>
  <c r="M2471" i="8"/>
  <c r="P2471" i="8" s="1"/>
  <c r="M2669" i="8"/>
  <c r="P2669" i="8" s="1"/>
  <c r="M2814" i="8"/>
  <c r="P2814" i="8" s="1"/>
  <c r="M2847" i="8"/>
  <c r="P2847" i="8" s="1"/>
  <c r="M3122" i="8"/>
  <c r="P3122" i="8" s="1"/>
  <c r="M3126" i="8"/>
  <c r="P3126" i="8" s="1"/>
  <c r="M3130" i="8"/>
  <c r="P3130" i="8" s="1"/>
  <c r="M2785" i="8"/>
  <c r="P2785" i="8" s="1"/>
  <c r="M2846" i="8"/>
  <c r="P2846" i="8" s="1"/>
  <c r="M2850" i="8"/>
  <c r="P2850" i="8" s="1"/>
  <c r="M2858" i="8"/>
  <c r="P2858" i="8" s="1"/>
  <c r="M2886" i="8"/>
  <c r="P2886" i="8" s="1"/>
  <c r="M2483" i="8"/>
  <c r="P2483" i="8" s="1"/>
  <c r="M3319" i="8"/>
  <c r="P3319" i="8" s="1"/>
  <c r="M3484" i="8"/>
  <c r="P3484" i="8" s="1"/>
  <c r="M3488" i="8"/>
  <c r="P3488" i="8" s="1"/>
  <c r="M3780" i="8"/>
  <c r="P3780" i="8" s="1"/>
  <c r="M3318" i="8"/>
  <c r="P3318" i="8" s="1"/>
  <c r="M3363" i="8"/>
  <c r="P3363" i="8" s="1"/>
  <c r="M3487" i="8"/>
  <c r="P3487" i="8" s="1"/>
  <c r="M3875" i="8"/>
  <c r="P3875" i="8" s="1"/>
  <c r="M3879" i="8"/>
  <c r="P3879" i="8" s="1"/>
  <c r="M2849" i="8"/>
  <c r="P2849" i="8" s="1"/>
  <c r="M2812" i="8"/>
  <c r="P2812" i="8" s="1"/>
  <c r="M3486" i="8"/>
  <c r="P3486" i="8" s="1"/>
  <c r="M3490" i="8"/>
  <c r="P3490" i="8" s="1"/>
  <c r="M3874" i="8"/>
  <c r="P3874" i="8" s="1"/>
  <c r="M3878" i="8"/>
  <c r="P3878" i="8" s="1"/>
  <c r="M3882" i="8"/>
  <c r="P3882" i="8" s="1"/>
  <c r="M2857" i="8"/>
  <c r="P2857" i="8" s="1"/>
  <c r="M3124" i="8"/>
  <c r="P3124" i="8" s="1"/>
  <c r="M2873" i="8"/>
  <c r="P2873" i="8" s="1"/>
  <c r="M3320" i="8"/>
  <c r="P3320" i="8" s="1"/>
  <c r="M3485" i="8"/>
  <c r="P3485" i="8" s="1"/>
  <c r="M3489" i="8"/>
  <c r="P3489" i="8" s="1"/>
  <c r="M3873" i="8"/>
  <c r="P3873" i="8" s="1"/>
  <c r="M3877" i="8"/>
  <c r="P3877" i="8" s="1"/>
  <c r="M3881" i="8"/>
  <c r="P3881" i="8" s="1"/>
  <c r="M4492" i="8"/>
  <c r="P4492" i="8" s="1"/>
  <c r="M4600" i="8"/>
  <c r="P4600" i="8" s="1"/>
  <c r="M3880" i="8"/>
  <c r="P3880" i="8" s="1"/>
  <c r="M4243" i="8"/>
  <c r="P4243" i="8" s="1"/>
  <c r="M4275" i="8"/>
  <c r="P4275" i="8" s="1"/>
  <c r="M4391" i="8"/>
  <c r="P4391" i="8" s="1"/>
  <c r="M4415" i="8"/>
  <c r="P4415" i="8" s="1"/>
  <c r="M4599" i="8"/>
  <c r="P4599" i="8" s="1"/>
  <c r="M4398" i="8"/>
  <c r="P4398" i="8" s="1"/>
  <c r="M4438" i="8"/>
  <c r="P4438" i="8" s="1"/>
  <c r="M4409" i="8"/>
  <c r="P4409" i="8" s="1"/>
  <c r="M4433" i="8"/>
  <c r="P4433" i="8" s="1"/>
  <c r="M4493" i="8"/>
  <c r="P4493" i="8" s="1"/>
  <c r="M4698" i="8"/>
  <c r="P4698" i="8" s="1"/>
  <c r="M4658" i="8"/>
  <c r="P4658" i="8" s="1"/>
  <c r="M4699" i="8"/>
  <c r="P4699" i="8" s="1"/>
  <c r="M4640" i="8"/>
  <c r="P4640" i="8" s="1"/>
  <c r="M3876" i="8"/>
  <c r="P3876" i="8" s="1"/>
  <c r="M3872" i="8"/>
  <c r="P3872" i="8" s="1"/>
  <c r="M4597" i="8"/>
  <c r="P4597" i="8" s="1"/>
  <c r="M4653" i="8"/>
  <c r="P4653" i="8" s="1"/>
  <c r="M4630" i="8"/>
  <c r="P4630" i="8" s="1"/>
  <c r="P2655" i="8"/>
  <c r="M1263" i="8"/>
  <c r="P1263" i="8" s="1"/>
  <c r="M1143" i="8"/>
  <c r="P1143" i="8" s="1"/>
  <c r="M1159" i="8"/>
  <c r="P1159" i="8" s="1"/>
  <c r="M1175" i="8"/>
  <c r="P1175" i="8" s="1"/>
  <c r="M1191" i="8"/>
  <c r="P1191" i="8" s="1"/>
  <c r="M1207" i="8"/>
  <c r="P1207" i="8" s="1"/>
  <c r="M1223" i="8"/>
  <c r="P1223" i="8" s="1"/>
  <c r="M1239" i="8"/>
  <c r="P1239" i="8" s="1"/>
  <c r="M1255" i="8"/>
  <c r="P1255" i="8" s="1"/>
  <c r="M1260" i="8"/>
  <c r="P1260" i="8" s="1"/>
  <c r="M1147" i="8"/>
  <c r="P1147" i="8" s="1"/>
  <c r="M1163" i="8"/>
  <c r="P1163" i="8" s="1"/>
  <c r="M1179" i="8"/>
  <c r="P1179" i="8" s="1"/>
  <c r="M1195" i="8"/>
  <c r="P1195" i="8" s="1"/>
  <c r="M1211" i="8"/>
  <c r="P1211" i="8" s="1"/>
  <c r="M1227" i="8"/>
  <c r="P1227" i="8" s="1"/>
  <c r="M1243" i="8"/>
  <c r="P1243" i="8" s="1"/>
  <c r="M1367" i="8"/>
  <c r="P1367" i="8" s="1"/>
  <c r="M1371" i="8"/>
  <c r="P1371" i="8" s="1"/>
  <c r="M1375" i="8"/>
  <c r="P1375" i="8" s="1"/>
  <c r="M1151" i="8"/>
  <c r="P1151" i="8" s="1"/>
  <c r="M1167" i="8"/>
  <c r="P1167" i="8" s="1"/>
  <c r="M1183" i="8"/>
  <c r="P1183" i="8" s="1"/>
  <c r="M1199" i="8"/>
  <c r="P1199" i="8" s="1"/>
  <c r="M1215" i="8"/>
  <c r="P1215" i="8" s="1"/>
  <c r="M1231" i="8"/>
  <c r="P1231" i="8" s="1"/>
  <c r="M1247" i="8"/>
  <c r="P1247" i="8" s="1"/>
  <c r="P1079" i="8"/>
  <c r="P1035" i="8"/>
  <c r="M829" i="8"/>
  <c r="P829" i="8" s="1"/>
  <c r="M709" i="8"/>
  <c r="P709" i="8" s="1"/>
  <c r="P1015" i="8"/>
  <c r="M1138" i="8"/>
  <c r="P1138" i="8" s="1"/>
  <c r="M1142" i="8"/>
  <c r="P1142" i="8" s="1"/>
  <c r="M1146" i="8"/>
  <c r="P1146" i="8" s="1"/>
  <c r="M1150" i="8"/>
  <c r="P1150" i="8" s="1"/>
  <c r="M1154" i="8"/>
  <c r="P1154" i="8" s="1"/>
  <c r="M1158" i="8"/>
  <c r="P1158" i="8" s="1"/>
  <c r="M1162" i="8"/>
  <c r="P1162" i="8" s="1"/>
  <c r="M1166" i="8"/>
  <c r="P1166" i="8" s="1"/>
  <c r="M1170" i="8"/>
  <c r="P1170" i="8" s="1"/>
  <c r="M1174" i="8"/>
  <c r="P1174" i="8" s="1"/>
  <c r="M1178" i="8"/>
  <c r="P1178" i="8" s="1"/>
  <c r="M1182" i="8"/>
  <c r="P1182" i="8" s="1"/>
  <c r="M1186" i="8"/>
  <c r="P1186" i="8" s="1"/>
  <c r="M1190" i="8"/>
  <c r="P1190" i="8" s="1"/>
  <c r="M1194" i="8"/>
  <c r="P1194" i="8" s="1"/>
  <c r="M1198" i="8"/>
  <c r="P1198" i="8" s="1"/>
  <c r="M1202" i="8"/>
  <c r="P1202" i="8" s="1"/>
  <c r="M1206" i="8"/>
  <c r="P1206" i="8" s="1"/>
  <c r="M1210" i="8"/>
  <c r="P1210" i="8" s="1"/>
  <c r="M1214" i="8"/>
  <c r="P1214" i="8" s="1"/>
  <c r="M1218" i="8"/>
  <c r="P1218" i="8" s="1"/>
  <c r="M1222" i="8"/>
  <c r="P1222" i="8" s="1"/>
  <c r="M1226" i="8"/>
  <c r="P1226" i="8" s="1"/>
  <c r="M1230" i="8"/>
  <c r="P1230" i="8" s="1"/>
  <c r="M1234" i="8"/>
  <c r="P1234" i="8" s="1"/>
  <c r="M1238" i="8"/>
  <c r="P1238" i="8" s="1"/>
  <c r="M1242" i="8"/>
  <c r="P1242" i="8" s="1"/>
  <c r="M1246" i="8"/>
  <c r="P1246" i="8" s="1"/>
  <c r="M1250" i="8"/>
  <c r="P1250" i="8" s="1"/>
  <c r="M1254" i="8"/>
  <c r="P1254" i="8" s="1"/>
  <c r="M1258" i="8"/>
  <c r="P1258" i="8" s="1"/>
  <c r="M1262" i="8"/>
  <c r="P1262" i="8" s="1"/>
  <c r="M1137" i="8"/>
  <c r="P1137" i="8" s="1"/>
  <c r="M1141" i="8"/>
  <c r="P1141" i="8" s="1"/>
  <c r="M1145" i="8"/>
  <c r="P1145" i="8" s="1"/>
  <c r="M1149" i="8"/>
  <c r="P1149" i="8" s="1"/>
  <c r="M1153" i="8"/>
  <c r="P1153" i="8" s="1"/>
  <c r="M1157" i="8"/>
  <c r="P1157" i="8" s="1"/>
  <c r="M1161" i="8"/>
  <c r="P1161" i="8" s="1"/>
  <c r="M1165" i="8"/>
  <c r="P1165" i="8" s="1"/>
  <c r="M1169" i="8"/>
  <c r="P1169" i="8" s="1"/>
  <c r="M1173" i="8"/>
  <c r="P1173" i="8" s="1"/>
  <c r="M1177" i="8"/>
  <c r="P1177" i="8" s="1"/>
  <c r="M1181" i="8"/>
  <c r="P1181" i="8" s="1"/>
  <c r="M1185" i="8"/>
  <c r="P1185" i="8" s="1"/>
  <c r="M1189" i="8"/>
  <c r="P1189" i="8" s="1"/>
  <c r="M1193" i="8"/>
  <c r="P1193" i="8" s="1"/>
  <c r="M1197" i="8"/>
  <c r="P1197" i="8" s="1"/>
  <c r="M1201" i="8"/>
  <c r="P1201" i="8" s="1"/>
  <c r="M1205" i="8"/>
  <c r="P1205" i="8" s="1"/>
  <c r="M1209" i="8"/>
  <c r="P1209" i="8" s="1"/>
  <c r="M1213" i="8"/>
  <c r="P1213" i="8" s="1"/>
  <c r="M1217" i="8"/>
  <c r="P1217" i="8" s="1"/>
  <c r="M1221" i="8"/>
  <c r="P1221" i="8" s="1"/>
  <c r="M1225" i="8"/>
  <c r="P1225" i="8" s="1"/>
  <c r="M1229" i="8"/>
  <c r="P1229" i="8" s="1"/>
  <c r="M1233" i="8"/>
  <c r="P1233" i="8" s="1"/>
  <c r="M1237" i="8"/>
  <c r="P1237" i="8" s="1"/>
  <c r="M1241" i="8"/>
  <c r="P1241" i="8" s="1"/>
  <c r="M1245" i="8"/>
  <c r="P1245" i="8" s="1"/>
  <c r="M1249" i="8"/>
  <c r="P1249" i="8" s="1"/>
  <c r="M1253" i="8"/>
  <c r="P1253" i="8" s="1"/>
  <c r="M1257" i="8"/>
  <c r="P1257" i="8" s="1"/>
  <c r="M1261" i="8"/>
  <c r="P1261" i="8" s="1"/>
  <c r="M1136" i="8"/>
  <c r="P1136" i="8" s="1"/>
  <c r="M1140" i="8"/>
  <c r="P1140" i="8" s="1"/>
  <c r="M1144" i="8"/>
  <c r="P1144" i="8" s="1"/>
  <c r="M1148" i="8"/>
  <c r="P1148" i="8" s="1"/>
  <c r="M1152" i="8"/>
  <c r="P1152" i="8" s="1"/>
  <c r="M1156" i="8"/>
  <c r="P1156" i="8" s="1"/>
  <c r="M1160" i="8"/>
  <c r="P1160" i="8" s="1"/>
  <c r="M1164" i="8"/>
  <c r="P1164" i="8" s="1"/>
  <c r="M1168" i="8"/>
  <c r="P1168" i="8" s="1"/>
  <c r="M1172" i="8"/>
  <c r="P1172" i="8" s="1"/>
  <c r="M1176" i="8"/>
  <c r="P1176" i="8" s="1"/>
  <c r="M1180" i="8"/>
  <c r="P1180" i="8" s="1"/>
  <c r="M1184" i="8"/>
  <c r="P1184" i="8" s="1"/>
  <c r="M1188" i="8"/>
  <c r="P1188" i="8" s="1"/>
  <c r="M1192" i="8"/>
  <c r="P1192" i="8" s="1"/>
  <c r="M1196" i="8"/>
  <c r="P1196" i="8" s="1"/>
  <c r="M1200" i="8"/>
  <c r="P1200" i="8" s="1"/>
  <c r="M1204" i="8"/>
  <c r="P1204" i="8" s="1"/>
  <c r="M1208" i="8"/>
  <c r="P1208" i="8" s="1"/>
  <c r="M1212" i="8"/>
  <c r="P1212" i="8" s="1"/>
  <c r="M1216" i="8"/>
  <c r="P1216" i="8" s="1"/>
  <c r="M1220" i="8"/>
  <c r="P1220" i="8" s="1"/>
  <c r="M1224" i="8"/>
  <c r="P1224" i="8" s="1"/>
  <c r="M1228" i="8"/>
  <c r="P1228" i="8" s="1"/>
  <c r="M1232" i="8"/>
  <c r="P1232" i="8" s="1"/>
  <c r="M1236" i="8"/>
  <c r="P1236" i="8" s="1"/>
  <c r="M1240" i="8"/>
  <c r="P1240" i="8" s="1"/>
  <c r="M1244" i="8"/>
  <c r="P1244" i="8" s="1"/>
  <c r="M1248" i="8"/>
  <c r="P1248" i="8" s="1"/>
  <c r="M1252" i="8"/>
  <c r="P1252" i="8" s="1"/>
  <c r="M1256" i="8"/>
  <c r="P1256" i="8" s="1"/>
  <c r="P1031" i="8"/>
  <c r="P1003" i="8"/>
  <c r="P1055" i="8"/>
  <c r="M821" i="8"/>
  <c r="P821" i="8" s="1"/>
  <c r="M710" i="8"/>
  <c r="P710" i="8" s="1"/>
  <c r="M820" i="8"/>
  <c r="P820" i="8" s="1"/>
  <c r="M819" i="8"/>
  <c r="P819" i="8" s="1"/>
  <c r="P576" i="8"/>
  <c r="M557" i="8"/>
  <c r="P557" i="8" s="1"/>
  <c r="M556" i="8"/>
  <c r="P556" i="8" s="1"/>
  <c r="P358" i="8"/>
  <c r="P350" i="8"/>
  <c r="P402" i="8"/>
  <c r="P410" i="8"/>
  <c r="P390" i="8"/>
  <c r="P398" i="8"/>
  <c r="P378" i="8"/>
  <c r="P354" i="8"/>
  <c r="P38" i="8"/>
  <c r="M126" i="8"/>
  <c r="P126" i="8" s="1"/>
  <c r="M158" i="8"/>
  <c r="P158" i="8" s="1"/>
  <c r="M104" i="8"/>
  <c r="P104" i="8" s="1"/>
  <c r="M112" i="8"/>
  <c r="P112" i="8" s="1"/>
  <c r="M128" i="8"/>
  <c r="P128" i="8" s="1"/>
  <c r="M160" i="8"/>
  <c r="P160" i="8" s="1"/>
  <c r="M162" i="8"/>
  <c r="P162" i="8" s="1"/>
  <c r="M111" i="8"/>
  <c r="P111" i="8" s="1"/>
  <c r="M159" i="8"/>
  <c r="P159" i="8" s="1"/>
  <c r="M124" i="8"/>
  <c r="P46" i="8"/>
  <c r="F120" i="2" l="1"/>
  <c r="E120" i="2"/>
  <c r="H120" i="2"/>
  <c r="I120" i="2"/>
  <c r="H79" i="2"/>
  <c r="M120" i="2"/>
  <c r="I79" i="2"/>
  <c r="N120" i="2"/>
  <c r="M79" i="2"/>
  <c r="H24" i="2"/>
  <c r="M24" i="2" s="1"/>
  <c r="D23" i="2"/>
  <c r="I24" i="2"/>
  <c r="F24" i="2"/>
  <c r="E24" i="2"/>
  <c r="E40" i="2"/>
  <c r="M102" i="2"/>
  <c r="E23" i="2"/>
  <c r="N102" i="2"/>
  <c r="I128" i="2"/>
  <c r="N128" i="2"/>
  <c r="F23" i="2"/>
  <c r="I23" i="2"/>
  <c r="H103" i="2"/>
  <c r="D128" i="2"/>
  <c r="F128" i="2"/>
  <c r="M23" i="2"/>
  <c r="D102" i="2"/>
  <c r="F214" i="2"/>
  <c r="H23" i="2"/>
  <c r="I63" i="2"/>
  <c r="F223" i="2"/>
  <c r="E125" i="2"/>
  <c r="F194" i="2"/>
  <c r="D194" i="2"/>
  <c r="I96" i="2"/>
  <c r="I121" i="2"/>
  <c r="N121" i="2"/>
  <c r="D121" i="2"/>
  <c r="E91" i="2"/>
  <c r="F222" i="2"/>
  <c r="N204" i="2"/>
  <c r="E178" i="2"/>
  <c r="F190" i="2"/>
  <c r="D230" i="2"/>
  <c r="I172" i="2"/>
  <c r="I222" i="2"/>
  <c r="H125" i="2"/>
  <c r="I230" i="2"/>
  <c r="M100" i="2"/>
  <c r="N100" i="2"/>
  <c r="F154" i="2"/>
  <c r="M115" i="2"/>
  <c r="E115" i="2"/>
  <c r="N115" i="2"/>
  <c r="I165" i="2"/>
  <c r="D115" i="2"/>
  <c r="H172" i="2"/>
  <c r="H195" i="2"/>
  <c r="H137" i="2"/>
  <c r="D50" i="2"/>
  <c r="E222" i="2"/>
  <c r="D137" i="2"/>
  <c r="H222" i="2"/>
  <c r="M176" i="2"/>
  <c r="E150" i="2"/>
  <c r="F137" i="2"/>
  <c r="F149" i="2"/>
  <c r="E172" i="2"/>
  <c r="E99" i="2"/>
  <c r="M25" i="2"/>
  <c r="N150" i="2"/>
  <c r="E251" i="2"/>
  <c r="H149" i="2"/>
  <c r="H214" i="2"/>
  <c r="E66" i="2"/>
  <c r="F204" i="2"/>
  <c r="F196" i="2"/>
  <c r="I66" i="2"/>
  <c r="M51" i="2"/>
  <c r="H230" i="2"/>
  <c r="I149" i="2"/>
  <c r="F150" i="2"/>
  <c r="D196" i="2"/>
  <c r="E213" i="2"/>
  <c r="M66" i="2"/>
  <c r="D149" i="2"/>
  <c r="H216" i="2"/>
  <c r="M199" i="2"/>
  <c r="I216" i="2"/>
  <c r="N114" i="2"/>
  <c r="F68" i="2"/>
  <c r="N191" i="2"/>
  <c r="M216" i="2"/>
  <c r="H68" i="2"/>
  <c r="H206" i="2"/>
  <c r="H105" i="2"/>
  <c r="E68" i="2"/>
  <c r="I196" i="2"/>
  <c r="I68" i="2"/>
  <c r="I105" i="2"/>
  <c r="F55" i="2"/>
  <c r="F195" i="2"/>
  <c r="E190" i="2"/>
  <c r="D222" i="2"/>
  <c r="N27" i="2"/>
  <c r="N196" i="2"/>
  <c r="N245" i="2"/>
  <c r="H204" i="2"/>
  <c r="M68" i="2"/>
  <c r="N99" i="2"/>
  <c r="M105" i="2"/>
  <c r="H55" i="2"/>
  <c r="F100" i="2"/>
  <c r="E195" i="2"/>
  <c r="D190" i="2"/>
  <c r="D114" i="2"/>
  <c r="I204" i="2"/>
  <c r="N68" i="2"/>
  <c r="I55" i="2"/>
  <c r="E100" i="2"/>
  <c r="F110" i="2"/>
  <c r="N43" i="2"/>
  <c r="I75" i="2"/>
  <c r="N222" i="2"/>
  <c r="M204" i="2"/>
  <c r="H232" i="2"/>
  <c r="M55" i="2"/>
  <c r="E80" i="2"/>
  <c r="H69" i="2"/>
  <c r="D220" i="2"/>
  <c r="M69" i="2"/>
  <c r="D166" i="2"/>
  <c r="F166" i="2"/>
  <c r="I176" i="2"/>
  <c r="M49" i="2"/>
  <c r="F49" i="2"/>
  <c r="D49" i="2"/>
  <c r="E220" i="2"/>
  <c r="H49" i="2"/>
  <c r="E49" i="2"/>
  <c r="N49" i="2"/>
  <c r="E42" i="2"/>
  <c r="D159" i="2"/>
  <c r="E56" i="2"/>
  <c r="N145" i="2"/>
  <c r="F245" i="2"/>
  <c r="M56" i="2"/>
  <c r="M232" i="2"/>
  <c r="E131" i="2"/>
  <c r="D228" i="2"/>
  <c r="N116" i="2"/>
  <c r="E50" i="2"/>
  <c r="F165" i="2"/>
  <c r="E204" i="2"/>
  <c r="F231" i="2"/>
  <c r="D131" i="2"/>
  <c r="D249" i="2"/>
  <c r="I43" i="2"/>
  <c r="I50" i="2"/>
  <c r="M75" i="2"/>
  <c r="I150" i="2"/>
  <c r="M172" i="2"/>
  <c r="I242" i="2"/>
  <c r="I145" i="2"/>
  <c r="I251" i="2"/>
  <c r="H152" i="2"/>
  <c r="I91" i="2"/>
  <c r="N105" i="2"/>
  <c r="I183" i="2"/>
  <c r="H178" i="2"/>
  <c r="F178" i="2"/>
  <c r="D165" i="2"/>
  <c r="F238" i="2"/>
  <c r="E206" i="2"/>
  <c r="F99" i="2"/>
  <c r="M43" i="2"/>
  <c r="H42" i="2"/>
  <c r="H91" i="2"/>
  <c r="H56" i="2"/>
  <c r="N75" i="2"/>
  <c r="M150" i="2"/>
  <c r="N172" i="2"/>
  <c r="H235" i="2"/>
  <c r="I131" i="2"/>
  <c r="N242" i="2"/>
  <c r="M238" i="2"/>
  <c r="H251" i="2"/>
  <c r="I152" i="2"/>
  <c r="M91" i="2"/>
  <c r="M110" i="2"/>
  <c r="I195" i="2"/>
  <c r="I213" i="2"/>
  <c r="I178" i="2"/>
  <c r="F56" i="2"/>
  <c r="F131" i="2"/>
  <c r="I235" i="2"/>
  <c r="N176" i="2"/>
  <c r="E235" i="2"/>
  <c r="F51" i="2"/>
  <c r="E75" i="2"/>
  <c r="F75" i="2"/>
  <c r="F247" i="2"/>
  <c r="F230" i="2"/>
  <c r="M42" i="2"/>
  <c r="N56" i="2"/>
  <c r="D75" i="2"/>
  <c r="H99" i="2"/>
  <c r="M131" i="2"/>
  <c r="I173" i="2"/>
  <c r="M251" i="2"/>
  <c r="I99" i="2"/>
  <c r="N238" i="2"/>
  <c r="M230" i="2"/>
  <c r="H100" i="2"/>
  <c r="N91" i="2"/>
  <c r="H110" i="2"/>
  <c r="M195" i="2"/>
  <c r="H249" i="2"/>
  <c r="M178" i="2"/>
  <c r="E180" i="2"/>
  <c r="F152" i="2"/>
  <c r="F91" i="2"/>
  <c r="F172" i="2"/>
  <c r="D150" i="2"/>
  <c r="D99" i="2"/>
  <c r="E230" i="2"/>
  <c r="F43" i="2"/>
  <c r="I56" i="2"/>
  <c r="D178" i="2"/>
  <c r="N131" i="2"/>
  <c r="I198" i="2"/>
  <c r="H223" i="2"/>
  <c r="N247" i="2"/>
  <c r="I100" i="2"/>
  <c r="N190" i="2"/>
  <c r="N195" i="2"/>
  <c r="M249" i="2"/>
  <c r="F83" i="2"/>
  <c r="D111" i="2"/>
  <c r="M83" i="2"/>
  <c r="E83" i="2"/>
  <c r="N83" i="2"/>
  <c r="D83" i="2"/>
  <c r="H241" i="2"/>
  <c r="H104" i="2"/>
  <c r="F162" i="2"/>
  <c r="F199" i="2"/>
  <c r="F225" i="2"/>
  <c r="M29" i="2"/>
  <c r="I80" i="2"/>
  <c r="I104" i="2"/>
  <c r="N55" i="2"/>
  <c r="F104" i="2"/>
  <c r="E162" i="2"/>
  <c r="E199" i="2"/>
  <c r="F168" i="2"/>
  <c r="F182" i="2"/>
  <c r="E225" i="2"/>
  <c r="D29" i="2"/>
  <c r="H83" i="2"/>
  <c r="M80" i="2"/>
  <c r="H61" i="2"/>
  <c r="M146" i="2"/>
  <c r="M104" i="2"/>
  <c r="D153" i="2"/>
  <c r="M248" i="2"/>
  <c r="D55" i="2"/>
  <c r="H114" i="2"/>
  <c r="E156" i="2"/>
  <c r="E104" i="2"/>
  <c r="F114" i="2"/>
  <c r="E168" i="2"/>
  <c r="D182" i="2"/>
  <c r="I215" i="2"/>
  <c r="I116" i="2"/>
  <c r="H159" i="2"/>
  <c r="M61" i="2"/>
  <c r="H180" i="2"/>
  <c r="H238" i="2"/>
  <c r="N104" i="2"/>
  <c r="I170" i="2"/>
  <c r="I114" i="2"/>
  <c r="I166" i="2"/>
  <c r="F80" i="2"/>
  <c r="E114" i="2"/>
  <c r="F115" i="2"/>
  <c r="F232" i="2"/>
  <c r="E191" i="2"/>
  <c r="E198" i="2"/>
  <c r="M191" i="2"/>
  <c r="M215" i="2"/>
  <c r="M225" i="2"/>
  <c r="M116" i="2"/>
  <c r="M159" i="2"/>
  <c r="N61" i="2"/>
  <c r="I238" i="2"/>
  <c r="F235" i="2"/>
  <c r="H166" i="2"/>
  <c r="I21" i="2"/>
  <c r="D21" i="2"/>
  <c r="E67" i="2"/>
  <c r="N30" i="2"/>
  <c r="M67" i="2"/>
  <c r="M121" i="2"/>
  <c r="I132" i="2"/>
  <c r="E132" i="2"/>
  <c r="N14" i="2"/>
  <c r="M14" i="2"/>
  <c r="I146" i="2"/>
  <c r="N236" i="2"/>
  <c r="E236" i="2"/>
  <c r="E244" i="2"/>
  <c r="F244" i="2"/>
  <c r="N86" i="2"/>
  <c r="D86" i="2"/>
  <c r="H67" i="2"/>
  <c r="I67" i="2"/>
  <c r="F67" i="2"/>
  <c r="E37" i="2"/>
  <c r="M37" i="2"/>
  <c r="M151" i="2"/>
  <c r="D151" i="2"/>
  <c r="N151" i="2"/>
  <c r="D243" i="2"/>
  <c r="F243" i="2"/>
  <c r="N243" i="2"/>
  <c r="E250" i="2"/>
  <c r="H250" i="2"/>
  <c r="M218" i="2"/>
  <c r="D218" i="2"/>
  <c r="N146" i="2"/>
  <c r="M243" i="2"/>
  <c r="H212" i="2"/>
  <c r="M236" i="2"/>
  <c r="N67" i="2"/>
  <c r="H248" i="2"/>
  <c r="I248" i="2"/>
  <c r="I163" i="2"/>
  <c r="N163" i="2"/>
  <c r="M163" i="2"/>
  <c r="D163" i="2"/>
  <c r="E163" i="2"/>
  <c r="N192" i="2"/>
  <c r="D192" i="2"/>
  <c r="N154" i="2"/>
  <c r="I154" i="2"/>
  <c r="H154" i="2"/>
  <c r="F218" i="2"/>
  <c r="M20" i="2"/>
  <c r="N20" i="2"/>
  <c r="I212" i="2"/>
  <c r="E208" i="2"/>
  <c r="M208" i="2"/>
  <c r="I208" i="2"/>
  <c r="E74" i="2"/>
  <c r="H74" i="2"/>
  <c r="F85" i="2"/>
  <c r="D85" i="2"/>
  <c r="N85" i="2"/>
  <c r="M85" i="2"/>
  <c r="I85" i="2"/>
  <c r="E218" i="2"/>
  <c r="H85" i="2"/>
  <c r="M212" i="2"/>
  <c r="N208" i="2"/>
  <c r="M74" i="2"/>
  <c r="F96" i="2"/>
  <c r="N216" i="2"/>
  <c r="H156" i="2"/>
  <c r="I187" i="2"/>
  <c r="M96" i="2"/>
  <c r="E96" i="2"/>
  <c r="F170" i="2"/>
  <c r="F116" i="2"/>
  <c r="E207" i="2"/>
  <c r="E187" i="2"/>
  <c r="H162" i="2"/>
  <c r="M161" i="2"/>
  <c r="N96" i="2"/>
  <c r="I231" i="2"/>
  <c r="M92" i="2"/>
  <c r="H161" i="2"/>
  <c r="E116" i="2"/>
  <c r="E166" i="2"/>
  <c r="E216" i="2"/>
  <c r="F189" i="2"/>
  <c r="M84" i="2"/>
  <c r="H191" i="2"/>
  <c r="I162" i="2"/>
  <c r="F145" i="2"/>
  <c r="N180" i="2"/>
  <c r="H228" i="2"/>
  <c r="H199" i="2"/>
  <c r="M145" i="2"/>
  <c r="M152" i="2"/>
  <c r="H96" i="2"/>
  <c r="M153" i="2"/>
  <c r="H182" i="2"/>
  <c r="N231" i="2"/>
  <c r="E17" i="2"/>
  <c r="E139" i="2"/>
  <c r="E69" i="2"/>
  <c r="F220" i="2"/>
  <c r="F228" i="2"/>
  <c r="M19" i="2"/>
  <c r="I191" i="2"/>
  <c r="H215" i="2"/>
  <c r="D51" i="2"/>
  <c r="H116" i="2"/>
  <c r="M162" i="2"/>
  <c r="I168" i="2"/>
  <c r="M228" i="2"/>
  <c r="I199" i="2"/>
  <c r="N206" i="2"/>
  <c r="N152" i="2"/>
  <c r="N153" i="2"/>
  <c r="N207" i="2"/>
  <c r="D139" i="2"/>
  <c r="F126" i="2"/>
  <c r="N126" i="2"/>
  <c r="E126" i="2"/>
  <c r="D37" i="2"/>
  <c r="M197" i="2"/>
  <c r="H133" i="2"/>
  <c r="D126" i="2"/>
  <c r="H239" i="2"/>
  <c r="E184" i="2"/>
  <c r="F236" i="2"/>
  <c r="I30" i="2"/>
  <c r="H163" i="2"/>
  <c r="I218" i="2"/>
  <c r="M133" i="2"/>
  <c r="N212" i="2"/>
  <c r="E248" i="2"/>
  <c r="H208" i="2"/>
  <c r="N74" i="2"/>
  <c r="D146" i="2"/>
  <c r="F29" i="2"/>
  <c r="F30" i="2"/>
  <c r="F248" i="2"/>
  <c r="E212" i="2"/>
  <c r="F197" i="2"/>
  <c r="D208" i="2"/>
  <c r="H80" i="2"/>
  <c r="N250" i="2"/>
  <c r="N98" i="2"/>
  <c r="I192" i="2"/>
  <c r="N218" i="2"/>
  <c r="H87" i="2"/>
  <c r="D133" i="2"/>
  <c r="D148" i="2"/>
  <c r="N239" i="2"/>
  <c r="F92" i="2"/>
  <c r="F176" i="2"/>
  <c r="E138" i="2"/>
  <c r="E30" i="2"/>
  <c r="F146" i="2"/>
  <c r="F215" i="2"/>
  <c r="D250" i="2"/>
  <c r="D216" i="2"/>
  <c r="D206" i="2"/>
  <c r="D248" i="2"/>
  <c r="D212" i="2"/>
  <c r="D202" i="2"/>
  <c r="E189" i="2"/>
  <c r="F192" i="2"/>
  <c r="D74" i="2"/>
  <c r="D80" i="2"/>
  <c r="I184" i="2"/>
  <c r="I151" i="2"/>
  <c r="N225" i="2"/>
  <c r="I180" i="2"/>
  <c r="M192" i="2"/>
  <c r="H210" i="2"/>
  <c r="H243" i="2"/>
  <c r="H86" i="2"/>
  <c r="I126" i="2"/>
  <c r="H142" i="2"/>
  <c r="N156" i="2"/>
  <c r="N205" i="2"/>
  <c r="I206" i="2"/>
  <c r="M235" i="2"/>
  <c r="I161" i="2"/>
  <c r="N69" i="2"/>
  <c r="I87" i="2"/>
  <c r="H153" i="2"/>
  <c r="N157" i="2"/>
  <c r="H225" i="2"/>
  <c r="E239" i="2"/>
  <c r="M220" i="2"/>
  <c r="I138" i="2"/>
  <c r="D161" i="2"/>
  <c r="M189" i="2"/>
  <c r="N249" i="2"/>
  <c r="M166" i="2"/>
  <c r="N138" i="2"/>
  <c r="H36" i="2"/>
  <c r="D138" i="2"/>
  <c r="I133" i="2"/>
  <c r="D210" i="2"/>
  <c r="H30" i="2"/>
  <c r="D30" i="2"/>
  <c r="M154" i="2"/>
  <c r="H148" i="2"/>
  <c r="H157" i="2"/>
  <c r="I239" i="2"/>
  <c r="M244" i="2"/>
  <c r="F138" i="2"/>
  <c r="F250" i="2"/>
  <c r="H29" i="2"/>
  <c r="D154" i="2"/>
  <c r="H151" i="2"/>
  <c r="I243" i="2"/>
  <c r="I86" i="2"/>
  <c r="D117" i="2"/>
  <c r="N142" i="2"/>
  <c r="M156" i="2"/>
  <c r="I205" i="2"/>
  <c r="M157" i="2"/>
  <c r="E177" i="2"/>
  <c r="I220" i="2"/>
  <c r="H138" i="2"/>
  <c r="I189" i="2"/>
  <c r="M202" i="2"/>
  <c r="F156" i="2"/>
  <c r="E176" i="2"/>
  <c r="F180" i="2"/>
  <c r="E98" i="2"/>
  <c r="E146" i="2"/>
  <c r="E215" i="2"/>
  <c r="F205" i="2"/>
  <c r="F191" i="2"/>
  <c r="F163" i="2"/>
  <c r="E192" i="2"/>
  <c r="M18" i="2"/>
  <c r="N184" i="2"/>
  <c r="M180" i="2"/>
  <c r="I210" i="2"/>
  <c r="M126" i="2"/>
  <c r="H229" i="2"/>
  <c r="M206" i="2"/>
  <c r="N235" i="2"/>
  <c r="D69" i="2"/>
  <c r="D87" i="2"/>
  <c r="D157" i="2"/>
  <c r="I225" i="2"/>
  <c r="N220" i="2"/>
  <c r="F87" i="2"/>
  <c r="N189" i="2"/>
  <c r="M226" i="2"/>
  <c r="E62" i="2"/>
  <c r="E144" i="2"/>
  <c r="F210" i="2"/>
  <c r="F193" i="2"/>
  <c r="N241" i="2"/>
  <c r="N62" i="2"/>
  <c r="I244" i="2"/>
  <c r="F74" i="2"/>
  <c r="F122" i="2"/>
  <c r="F93" i="2"/>
  <c r="F148" i="2"/>
  <c r="F142" i="2"/>
  <c r="F208" i="2"/>
  <c r="M28" i="2"/>
  <c r="I250" i="2"/>
  <c r="E243" i="2"/>
  <c r="I144" i="2"/>
  <c r="E140" i="2"/>
  <c r="F17" i="2"/>
  <c r="E152" i="2"/>
  <c r="D189" i="2"/>
  <c r="D238" i="2"/>
  <c r="F239" i="2"/>
  <c r="N36" i="2"/>
  <c r="M140" i="2"/>
  <c r="N215" i="2"/>
  <c r="M250" i="2"/>
  <c r="I98" i="2"/>
  <c r="N162" i="2"/>
  <c r="H176" i="2"/>
  <c r="M117" i="2"/>
  <c r="I142" i="2"/>
  <c r="I156" i="2"/>
  <c r="N199" i="2"/>
  <c r="I69" i="2"/>
  <c r="I148" i="2"/>
  <c r="M239" i="2"/>
  <c r="I249" i="2"/>
  <c r="H144" i="2"/>
  <c r="F16" i="2"/>
  <c r="E16" i="2"/>
  <c r="I16" i="2"/>
  <c r="H16" i="2"/>
  <c r="N16" i="2" s="1"/>
  <c r="N17" i="2"/>
  <c r="E97" i="2"/>
  <c r="I97" i="2"/>
  <c r="F97" i="2"/>
  <c r="H140" i="2"/>
  <c r="N237" i="2"/>
  <c r="H197" i="2"/>
  <c r="M132" i="2"/>
  <c r="M62" i="2"/>
  <c r="M82" i="2"/>
  <c r="H127" i="2"/>
  <c r="M122" i="2"/>
  <c r="H97" i="2"/>
  <c r="F177" i="2"/>
  <c r="H202" i="2"/>
  <c r="H226" i="2"/>
  <c r="F173" i="2"/>
  <c r="E173" i="2"/>
  <c r="H187" i="2"/>
  <c r="D187" i="2"/>
  <c r="F111" i="2"/>
  <c r="E111" i="2"/>
  <c r="E103" i="2"/>
  <c r="F103" i="2"/>
  <c r="F144" i="2"/>
  <c r="E170" i="2"/>
  <c r="E122" i="2"/>
  <c r="E148" i="2"/>
  <c r="F40" i="2"/>
  <c r="E101" i="2"/>
  <c r="F139" i="2"/>
  <c r="D244" i="2"/>
  <c r="D241" i="2"/>
  <c r="E194" i="2"/>
  <c r="D168" i="2"/>
  <c r="F207" i="2"/>
  <c r="E228" i="2"/>
  <c r="F187" i="2"/>
  <c r="E182" i="2"/>
  <c r="D40" i="2"/>
  <c r="H37" i="2"/>
  <c r="N42" i="2"/>
  <c r="I71" i="2"/>
  <c r="N84" i="2"/>
  <c r="F101" i="2"/>
  <c r="H50" i="2"/>
  <c r="H66" i="2"/>
  <c r="I102" i="2"/>
  <c r="I140" i="2"/>
  <c r="M184" i="2"/>
  <c r="M196" i="2"/>
  <c r="E237" i="2"/>
  <c r="M98" i="2"/>
  <c r="N159" i="2"/>
  <c r="I197" i="2"/>
  <c r="D52" i="2"/>
  <c r="I61" i="2"/>
  <c r="H168" i="2"/>
  <c r="D173" i="2"/>
  <c r="N228" i="2"/>
  <c r="M242" i="2"/>
  <c r="N132" i="2"/>
  <c r="M142" i="2"/>
  <c r="D205" i="2"/>
  <c r="H62" i="2"/>
  <c r="N82" i="2"/>
  <c r="I127" i="2"/>
  <c r="D63" i="2"/>
  <c r="N122" i="2"/>
  <c r="H170" i="2"/>
  <c r="M231" i="2"/>
  <c r="I232" i="2"/>
  <c r="D97" i="2"/>
  <c r="N110" i="2"/>
  <c r="H165" i="2"/>
  <c r="H183" i="2"/>
  <c r="H213" i="2"/>
  <c r="H128" i="2"/>
  <c r="I202" i="2"/>
  <c r="I226" i="2"/>
  <c r="H244" i="2"/>
  <c r="D251" i="2"/>
  <c r="F251" i="2"/>
  <c r="H43" i="2"/>
  <c r="E43" i="2"/>
  <c r="E105" i="2"/>
  <c r="F105" i="2"/>
  <c r="F143" i="2"/>
  <c r="E143" i="2"/>
  <c r="D33" i="2"/>
  <c r="N33" i="2"/>
  <c r="M33" i="2"/>
  <c r="I33" i="2"/>
  <c r="M127" i="2"/>
  <c r="F183" i="2"/>
  <c r="E197" i="2"/>
  <c r="I111" i="2"/>
  <c r="M50" i="2"/>
  <c r="N140" i="2"/>
  <c r="H245" i="2"/>
  <c r="N197" i="2"/>
  <c r="H247" i="2"/>
  <c r="D62" i="2"/>
  <c r="N127" i="2"/>
  <c r="D110" i="2"/>
  <c r="N202" i="2"/>
  <c r="H193" i="2"/>
  <c r="D193" i="2"/>
  <c r="E79" i="2"/>
  <c r="F79" i="2"/>
  <c r="D41" i="2"/>
  <c r="E41" i="2"/>
  <c r="E95" i="2"/>
  <c r="F95" i="2"/>
  <c r="P124" i="8"/>
  <c r="C15" i="2"/>
  <c r="F82" i="2"/>
  <c r="F242" i="2"/>
  <c r="N24" i="2"/>
  <c r="N71" i="2"/>
  <c r="H93" i="2"/>
  <c r="M198" i="2"/>
  <c r="I223" i="2"/>
  <c r="I229" i="2"/>
  <c r="I137" i="2"/>
  <c r="H194" i="2"/>
  <c r="N232" i="2"/>
  <c r="M183" i="2"/>
  <c r="F12" i="2"/>
  <c r="F37" i="2"/>
  <c r="E93" i="2"/>
  <c r="F36" i="2"/>
  <c r="F84" i="2"/>
  <c r="F125" i="2"/>
  <c r="E142" i="2"/>
  <c r="F136" i="2"/>
  <c r="E82" i="2"/>
  <c r="E183" i="2"/>
  <c r="E102" i="2"/>
  <c r="F185" i="2"/>
  <c r="D232" i="2"/>
  <c r="F86" i="2"/>
  <c r="D242" i="2"/>
  <c r="F202" i="2"/>
  <c r="F229" i="2"/>
  <c r="E193" i="2"/>
  <c r="D214" i="2"/>
  <c r="H40" i="2"/>
  <c r="I36" i="2"/>
  <c r="D71" i="2"/>
  <c r="M111" i="2"/>
  <c r="N50" i="2"/>
  <c r="N66" i="2"/>
  <c r="I93" i="2"/>
  <c r="I135" i="2"/>
  <c r="H145" i="2"/>
  <c r="I245" i="2"/>
  <c r="E51" i="2"/>
  <c r="I103" i="2"/>
  <c r="I185" i="2"/>
  <c r="I241" i="2"/>
  <c r="D61" i="2"/>
  <c r="M125" i="2"/>
  <c r="N168" i="2"/>
  <c r="N198" i="2"/>
  <c r="M210" i="2"/>
  <c r="M223" i="2"/>
  <c r="M86" i="2"/>
  <c r="H117" i="2"/>
  <c r="I136" i="2"/>
  <c r="M229" i="2"/>
  <c r="I247" i="2"/>
  <c r="M87" i="2"/>
  <c r="M137" i="2"/>
  <c r="E63" i="2"/>
  <c r="M148" i="2"/>
  <c r="N170" i="2"/>
  <c r="M182" i="2"/>
  <c r="I194" i="2"/>
  <c r="I207" i="2"/>
  <c r="M139" i="2"/>
  <c r="I190" i="2"/>
  <c r="M177" i="2"/>
  <c r="H92" i="2"/>
  <c r="M101" i="2"/>
  <c r="M149" i="2"/>
  <c r="N165" i="2"/>
  <c r="N183" i="2"/>
  <c r="N213" i="2"/>
  <c r="E249" i="2"/>
  <c r="M144" i="2"/>
  <c r="M214" i="2"/>
  <c r="H236" i="2"/>
  <c r="N244" i="2"/>
  <c r="E151" i="2"/>
  <c r="F151" i="2"/>
  <c r="E157" i="2"/>
  <c r="F157" i="2"/>
  <c r="E121" i="2"/>
  <c r="F121" i="2"/>
  <c r="H53" i="2"/>
  <c r="E53" i="2"/>
  <c r="E21" i="2"/>
  <c r="H21" i="2"/>
  <c r="E13" i="2"/>
  <c r="H13" i="2"/>
  <c r="E12" i="2"/>
  <c r="H135" i="2"/>
  <c r="H185" i="2"/>
  <c r="N97" i="2"/>
  <c r="I125" i="2"/>
  <c r="H136" i="2"/>
  <c r="M170" i="2"/>
  <c r="I182" i="2"/>
  <c r="H207" i="2"/>
  <c r="E231" i="2"/>
  <c r="I139" i="2"/>
  <c r="I101" i="2"/>
  <c r="M165" i="2"/>
  <c r="M213" i="2"/>
  <c r="N226" i="2"/>
  <c r="F140" i="2"/>
  <c r="F63" i="2"/>
  <c r="E29" i="2"/>
  <c r="E61" i="2"/>
  <c r="E36" i="2"/>
  <c r="E84" i="2"/>
  <c r="F132" i="2"/>
  <c r="E136" i="2"/>
  <c r="E117" i="2"/>
  <c r="F184" i="2"/>
  <c r="E185" i="2"/>
  <c r="F241" i="2"/>
  <c r="E86" i="2"/>
  <c r="D245" i="2"/>
  <c r="E229" i="2"/>
  <c r="F226" i="2"/>
  <c r="F198" i="2"/>
  <c r="I37" i="2"/>
  <c r="H12" i="2"/>
  <c r="I47" i="2"/>
  <c r="I29" i="2"/>
  <c r="N177" i="2"/>
  <c r="D42" i="2"/>
  <c r="N111" i="2"/>
  <c r="N193" i="2"/>
  <c r="M93" i="2"/>
  <c r="M135" i="2"/>
  <c r="D145" i="2"/>
  <c r="H237" i="2"/>
  <c r="M245" i="2"/>
  <c r="I51" i="2"/>
  <c r="M103" i="2"/>
  <c r="M185" i="2"/>
  <c r="E241" i="2"/>
  <c r="H52" i="2"/>
  <c r="N125" i="2"/>
  <c r="H173" i="2"/>
  <c r="H198" i="2"/>
  <c r="N210" i="2"/>
  <c r="N223" i="2"/>
  <c r="I117" i="2"/>
  <c r="M136" i="2"/>
  <c r="F159" i="2"/>
  <c r="H205" i="2"/>
  <c r="N229" i="2"/>
  <c r="M247" i="2"/>
  <c r="H177" i="2"/>
  <c r="N87" i="2"/>
  <c r="N137" i="2"/>
  <c r="H63" i="2"/>
  <c r="M194" i="2"/>
  <c r="M207" i="2"/>
  <c r="N139" i="2"/>
  <c r="M190" i="2"/>
  <c r="I92" i="2"/>
  <c r="N101" i="2"/>
  <c r="N149" i="2"/>
  <c r="D213" i="2"/>
  <c r="N144" i="2"/>
  <c r="N214" i="2"/>
  <c r="I236" i="2"/>
  <c r="D17" i="2"/>
  <c r="I17" i="2"/>
  <c r="E153" i="2"/>
  <c r="F153" i="2"/>
  <c r="F161" i="2"/>
  <c r="E161" i="2"/>
  <c r="E133" i="2"/>
  <c r="F133" i="2"/>
  <c r="F81" i="2"/>
  <c r="E81" i="2"/>
  <c r="E127" i="2"/>
  <c r="F127" i="2"/>
  <c r="F113" i="2"/>
  <c r="E113" i="2"/>
  <c r="H59" i="2"/>
  <c r="E59" i="2"/>
  <c r="F59" i="2"/>
  <c r="E226" i="2"/>
  <c r="H84" i="2"/>
  <c r="N93" i="2"/>
  <c r="N135" i="2"/>
  <c r="I237" i="2"/>
  <c r="F71" i="2"/>
  <c r="N185" i="2"/>
  <c r="I52" i="2"/>
  <c r="F237" i="2"/>
  <c r="H132" i="2"/>
  <c r="N136" i="2"/>
  <c r="D177" i="2"/>
  <c r="H82" i="2"/>
  <c r="H122" i="2"/>
  <c r="E47" i="2"/>
  <c r="E92" i="2"/>
  <c r="E128" i="2"/>
  <c r="F42" i="2"/>
  <c r="F52" i="2"/>
  <c r="F62" i="2"/>
  <c r="E110" i="2"/>
  <c r="F66" i="2"/>
  <c r="F98" i="2"/>
  <c r="E205" i="2"/>
  <c r="D184" i="2"/>
  <c r="E196" i="2"/>
  <c r="E223" i="2"/>
  <c r="D236" i="2"/>
  <c r="I40" i="2"/>
  <c r="D36" i="2"/>
  <c r="N37" i="2"/>
  <c r="I12" i="2"/>
  <c r="M193" i="2"/>
  <c r="I84" i="2"/>
  <c r="D92" i="2"/>
  <c r="D135" i="2"/>
  <c r="M237" i="2"/>
  <c r="N51" i="2"/>
  <c r="H98" i="2"/>
  <c r="D103" i="2"/>
  <c r="I159" i="2"/>
  <c r="M173" i="2"/>
  <c r="H242" i="2"/>
  <c r="N117" i="2"/>
  <c r="M187" i="2"/>
  <c r="E247" i="2"/>
  <c r="I82" i="2"/>
  <c r="I122" i="2"/>
  <c r="H231" i="2"/>
  <c r="H35" i="2"/>
  <c r="E35" i="2"/>
  <c r="E73" i="2"/>
  <c r="F73" i="2"/>
  <c r="M16" i="2" l="1"/>
  <c r="M12" i="2"/>
  <c r="N12" i="2"/>
  <c r="N13" i="2"/>
  <c r="M13" i="2"/>
  <c r="M21" i="2"/>
  <c r="N21" i="2"/>
  <c r="D15" i="2"/>
  <c r="H15" i="2"/>
  <c r="M15" i="2" s="1"/>
  <c r="E15" i="2"/>
  <c r="I15" i="2"/>
  <c r="F15" i="2"/>
  <c r="N15" i="2" l="1"/>
  <c r="T844" i="7" l="1"/>
  <c r="T845" i="7"/>
  <c r="T843" i="7"/>
  <c r="T850" i="7" l="1"/>
  <c r="S850" i="7"/>
  <c r="R850" i="7"/>
  <c r="Q850" i="7"/>
  <c r="P850" i="7"/>
  <c r="T849" i="7"/>
  <c r="S849" i="7"/>
  <c r="R849" i="7"/>
  <c r="Q849" i="7"/>
  <c r="P849" i="7"/>
  <c r="T333" i="7"/>
  <c r="K28" i="2" l="1"/>
  <c r="K17" i="2"/>
  <c r="K14" i="2"/>
  <c r="K19" i="2"/>
  <c r="K20" i="2"/>
  <c r="K27" i="2"/>
  <c r="K25" i="2"/>
  <c r="K11" i="2"/>
  <c r="K13" i="2"/>
  <c r="K26" i="2"/>
  <c r="K24" i="2"/>
  <c r="K12" i="2" l="1"/>
  <c r="K16" i="2"/>
  <c r="K22" i="2"/>
  <c r="K23" i="2"/>
  <c r="K18" i="2"/>
  <c r="K21" i="2"/>
  <c r="L11" i="2"/>
  <c r="L24" i="2"/>
  <c r="L14" i="2"/>
  <c r="L20" i="2"/>
  <c r="L28" i="2"/>
  <c r="L13" i="2"/>
  <c r="L17" i="2"/>
  <c r="L27" i="2"/>
  <c r="L26" i="2"/>
  <c r="L25" i="2"/>
  <c r="L19" i="2"/>
  <c r="K171" i="2"/>
  <c r="K131" i="2"/>
  <c r="K211" i="2"/>
  <c r="K182" i="2"/>
  <c r="K136" i="2"/>
  <c r="K175" i="2"/>
  <c r="K119" i="2"/>
  <c r="K174" i="2"/>
  <c r="K142" i="2"/>
  <c r="K195" i="2"/>
  <c r="K194" i="2"/>
  <c r="K221" i="2"/>
  <c r="K148" i="2"/>
  <c r="K218" i="2"/>
  <c r="K210" i="2"/>
  <c r="K237" i="2"/>
  <c r="K138" i="2"/>
  <c r="K177" i="2"/>
  <c r="K127" i="2"/>
  <c r="K176" i="2"/>
  <c r="K145" i="2"/>
  <c r="K197" i="2"/>
  <c r="K196" i="2"/>
  <c r="K222" i="2"/>
  <c r="K151" i="2"/>
  <c r="K220" i="2"/>
  <c r="K212" i="2"/>
  <c r="K238" i="2"/>
  <c r="K94" i="2"/>
  <c r="K100" i="2"/>
  <c r="K74" i="2"/>
  <c r="K31" i="2"/>
  <c r="K51" i="2"/>
  <c r="K112" i="2"/>
  <c r="K102" i="2"/>
  <c r="K109" i="2"/>
  <c r="K82" i="2"/>
  <c r="K44" i="2"/>
  <c r="K53" i="2"/>
  <c r="K116" i="2"/>
  <c r="K160" i="2"/>
  <c r="K213" i="2"/>
  <c r="K48" i="2"/>
  <c r="K34" i="2"/>
  <c r="K36" i="2"/>
  <c r="K113" i="2"/>
  <c r="K99" i="2"/>
  <c r="K90" i="2"/>
  <c r="K64" i="2"/>
  <c r="K47" i="2"/>
  <c r="K96" i="2"/>
  <c r="K54" i="2"/>
  <c r="K128" i="2"/>
  <c r="K122" i="2"/>
  <c r="K180" i="2"/>
  <c r="K170" i="2"/>
  <c r="K124" i="2"/>
  <c r="K203" i="2"/>
  <c r="K139" i="2"/>
  <c r="K181" i="2"/>
  <c r="K140" i="2"/>
  <c r="K202" i="2"/>
  <c r="K158" i="2"/>
  <c r="K198" i="2"/>
  <c r="K223" i="2"/>
  <c r="K224" i="2"/>
  <c r="K183" i="2"/>
  <c r="K247" i="2"/>
  <c r="K239" i="2"/>
  <c r="K240" i="2"/>
  <c r="K101" i="2"/>
  <c r="K83" i="2"/>
  <c r="K61" i="2"/>
  <c r="K80" i="2"/>
  <c r="K103" i="2"/>
  <c r="K35" i="2"/>
  <c r="K123" i="2"/>
  <c r="K91" i="2"/>
  <c r="K62" i="2"/>
  <c r="K88" i="2"/>
  <c r="K120" i="2"/>
  <c r="K172" i="2"/>
  <c r="K189" i="2"/>
  <c r="K50" i="2"/>
  <c r="K37" i="2"/>
  <c r="K39" i="2"/>
  <c r="K117" i="2"/>
  <c r="K40" i="2"/>
  <c r="K98" i="2"/>
  <c r="K73" i="2"/>
  <c r="K55" i="2"/>
  <c r="K104" i="2"/>
  <c r="K56" i="2"/>
  <c r="K146" i="2"/>
  <c r="K130" i="2"/>
  <c r="K199" i="2"/>
  <c r="K190" i="2"/>
  <c r="K132" i="2"/>
  <c r="K106" i="2"/>
  <c r="K141" i="2"/>
  <c r="K187" i="2"/>
  <c r="K153" i="2"/>
  <c r="K204" i="2"/>
  <c r="K161" i="2"/>
  <c r="K200" i="2"/>
  <c r="K225" i="2"/>
  <c r="K121" i="2"/>
  <c r="K185" i="2"/>
  <c r="K214" i="2"/>
  <c r="K241" i="2"/>
  <c r="K248" i="2"/>
  <c r="K143" i="2"/>
  <c r="K193" i="2"/>
  <c r="K134" i="2"/>
  <c r="K110" i="2"/>
  <c r="K147" i="2"/>
  <c r="K205" i="2"/>
  <c r="K155" i="2"/>
  <c r="K231" i="2"/>
  <c r="K163" i="2"/>
  <c r="K227" i="2"/>
  <c r="K226" i="2"/>
  <c r="K125" i="2"/>
  <c r="K186" i="2"/>
  <c r="K216" i="2"/>
  <c r="K242" i="2"/>
  <c r="K249" i="2"/>
  <c r="K32" i="2"/>
  <c r="K52" i="2"/>
  <c r="K69" i="2"/>
  <c r="K68" i="2"/>
  <c r="K38" i="2"/>
  <c r="K43" i="2"/>
  <c r="K29" i="2"/>
  <c r="K81" i="2"/>
  <c r="K57" i="2"/>
  <c r="K30" i="2"/>
  <c r="K71" i="2"/>
  <c r="K154" i="2"/>
  <c r="K144" i="2"/>
  <c r="K70" i="2"/>
  <c r="K77" i="2"/>
  <c r="K76" i="2"/>
  <c r="K41" i="2"/>
  <c r="K63" i="2"/>
  <c r="K42" i="2"/>
  <c r="K89" i="2"/>
  <c r="K58" i="2"/>
  <c r="K33" i="2"/>
  <c r="K79" i="2"/>
  <c r="K191" i="2"/>
  <c r="K156" i="2"/>
  <c r="K152" i="2"/>
  <c r="K201" i="2"/>
  <c r="K149" i="2"/>
  <c r="K114" i="2"/>
  <c r="K169" i="2"/>
  <c r="K107" i="2"/>
  <c r="K157" i="2"/>
  <c r="K233" i="2"/>
  <c r="K165" i="2"/>
  <c r="K229" i="2"/>
  <c r="K228" i="2"/>
  <c r="K129" i="2"/>
  <c r="K188" i="2"/>
  <c r="K243" i="2"/>
  <c r="K244" i="2"/>
  <c r="K250" i="2"/>
  <c r="K78" i="2"/>
  <c r="K84" i="2"/>
  <c r="K67" i="2"/>
  <c r="K65" i="2"/>
  <c r="K45" i="2"/>
  <c r="K97" i="2"/>
  <c r="K60" i="2"/>
  <c r="K46" i="2"/>
  <c r="K87" i="2"/>
  <c r="K207" i="2"/>
  <c r="K162" i="2"/>
  <c r="K179" i="2"/>
  <c r="K206" i="2"/>
  <c r="K150" i="2"/>
  <c r="K118" i="2"/>
  <c r="K178" i="2"/>
  <c r="K111" i="2"/>
  <c r="K164" i="2"/>
  <c r="K234" i="2"/>
  <c r="K166" i="2"/>
  <c r="K230" i="2"/>
  <c r="K192" i="2"/>
  <c r="K133" i="2"/>
  <c r="K215" i="2"/>
  <c r="K245" i="2"/>
  <c r="K208" i="2"/>
  <c r="K251" i="2"/>
  <c r="K85" i="2"/>
  <c r="K86" i="2"/>
  <c r="K93" i="2"/>
  <c r="K92" i="2"/>
  <c r="K75" i="2"/>
  <c r="K66" i="2"/>
  <c r="K59" i="2"/>
  <c r="K105" i="2"/>
  <c r="K72" i="2"/>
  <c r="K49" i="2"/>
  <c r="K95" i="2"/>
  <c r="K108" i="2"/>
  <c r="K167" i="2"/>
  <c r="K184" i="2"/>
  <c r="K209" i="2"/>
  <c r="K159" i="2"/>
  <c r="K126" i="2"/>
  <c r="K135" i="2"/>
  <c r="K115" i="2"/>
  <c r="K173" i="2"/>
  <c r="K236" i="2"/>
  <c r="K168" i="2"/>
  <c r="K232" i="2"/>
  <c r="K219" i="2"/>
  <c r="K137" i="2"/>
  <c r="K217" i="2"/>
  <c r="K246" i="2"/>
  <c r="K235" i="2"/>
  <c r="L12" i="2" l="1"/>
  <c r="L16" i="2"/>
  <c r="L22" i="2"/>
  <c r="L23" i="2"/>
  <c r="K15" i="2"/>
  <c r="L18" i="2"/>
  <c r="L21" i="2"/>
  <c r="L186" i="2"/>
  <c r="L231" i="2"/>
  <c r="L235" i="2"/>
  <c r="L92" i="2"/>
  <c r="L67" i="2"/>
  <c r="L85" i="2"/>
  <c r="L178" i="2"/>
  <c r="L46" i="2"/>
  <c r="L228" i="2"/>
  <c r="L58" i="2"/>
  <c r="L153" i="2"/>
  <c r="L236" i="2"/>
  <c r="L144" i="2"/>
  <c r="L32" i="2"/>
  <c r="L250" i="2"/>
  <c r="L233" i="2"/>
  <c r="L185" i="2"/>
  <c r="L121" i="2"/>
  <c r="L223" i="2"/>
  <c r="L202" i="2"/>
  <c r="L139" i="2"/>
  <c r="L213" i="2"/>
  <c r="L116" i="2"/>
  <c r="L82" i="2"/>
  <c r="L145" i="2"/>
  <c r="L142" i="2"/>
  <c r="L149" i="2"/>
  <c r="L88" i="2"/>
  <c r="L124" i="2"/>
  <c r="L96" i="2"/>
  <c r="L246" i="2"/>
  <c r="L184" i="2"/>
  <c r="L168" i="2"/>
  <c r="L76" i="2"/>
  <c r="L68" i="2"/>
  <c r="L101" i="2"/>
  <c r="L224" i="2"/>
  <c r="L160" i="2"/>
  <c r="L171" i="2"/>
  <c r="L44" i="2"/>
  <c r="L148" i="2"/>
  <c r="L131" i="2"/>
  <c r="L238" i="2"/>
  <c r="L174" i="2"/>
  <c r="L51" i="2"/>
  <c r="L209" i="2"/>
  <c r="L33" i="2"/>
  <c r="L35" i="2"/>
  <c r="L198" i="2"/>
  <c r="L90" i="2"/>
  <c r="L112" i="2"/>
  <c r="L74" i="2"/>
  <c r="L93" i="2"/>
  <c r="L69" i="2"/>
  <c r="L128" i="2"/>
  <c r="L143" i="2"/>
  <c r="L172" i="2"/>
  <c r="L80" i="2"/>
  <c r="L140" i="2"/>
  <c r="L64" i="2"/>
  <c r="L138" i="2"/>
  <c r="L167" i="2"/>
  <c r="L49" i="2"/>
  <c r="L72" i="2"/>
  <c r="L66" i="2"/>
  <c r="L215" i="2"/>
  <c r="L206" i="2"/>
  <c r="L156" i="2"/>
  <c r="L183" i="2"/>
  <c r="L170" i="2"/>
  <c r="L54" i="2"/>
  <c r="L97" i="2"/>
  <c r="L42" i="2"/>
  <c r="L242" i="2"/>
  <c r="L200" i="2"/>
  <c r="L126" i="2"/>
  <c r="L207" i="2"/>
  <c r="L114" i="2"/>
  <c r="L59" i="2"/>
  <c r="L192" i="2"/>
  <c r="L243" i="2"/>
  <c r="L217" i="2"/>
  <c r="L135" i="2"/>
  <c r="L251" i="2"/>
  <c r="L133" i="2"/>
  <c r="L165" i="2"/>
  <c r="L62" i="2"/>
  <c r="L91" i="2"/>
  <c r="L239" i="2"/>
  <c r="L36" i="2"/>
  <c r="L94" i="2"/>
  <c r="L176" i="2"/>
  <c r="L61" i="2"/>
  <c r="L158" i="2"/>
  <c r="L203" i="2"/>
  <c r="L122" i="2"/>
  <c r="L218" i="2"/>
  <c r="L86" i="2"/>
  <c r="L169" i="2"/>
  <c r="L70" i="2"/>
  <c r="L30" i="2"/>
  <c r="L29" i="2"/>
  <c r="L205" i="2"/>
  <c r="L134" i="2"/>
  <c r="L241" i="2"/>
  <c r="L181" i="2"/>
  <c r="L120" i="2"/>
  <c r="L83" i="2"/>
  <c r="L99" i="2"/>
  <c r="L34" i="2"/>
  <c r="L102" i="2"/>
  <c r="L100" i="2"/>
  <c r="L220" i="2"/>
  <c r="L210" i="2"/>
  <c r="L194" i="2"/>
  <c r="L152" i="2"/>
  <c r="L52" i="2"/>
  <c r="L56" i="2"/>
  <c r="L117" i="2"/>
  <c r="L87" i="2"/>
  <c r="L115" i="2"/>
  <c r="L106" i="2"/>
  <c r="L247" i="2"/>
  <c r="L113" i="2"/>
  <c r="L212" i="2"/>
  <c r="L222" i="2"/>
  <c r="L196" i="2"/>
  <c r="L221" i="2"/>
  <c r="L136" i="2"/>
  <c r="L182" i="2"/>
  <c r="L108" i="2"/>
  <c r="L60" i="2"/>
  <c r="L45" i="2"/>
  <c r="L244" i="2"/>
  <c r="L157" i="2"/>
  <c r="L191" i="2"/>
  <c r="L43" i="2"/>
  <c r="L38" i="2"/>
  <c r="L193" i="2"/>
  <c r="L248" i="2"/>
  <c r="L161" i="2"/>
  <c r="L204" i="2"/>
  <c r="L130" i="2"/>
  <c r="L55" i="2"/>
  <c r="L50" i="2"/>
  <c r="L151" i="2"/>
  <c r="L127" i="2"/>
  <c r="L119" i="2"/>
  <c r="L219" i="2"/>
  <c r="L245" i="2"/>
  <c r="L166" i="2"/>
  <c r="L137" i="2"/>
  <c r="L129" i="2"/>
  <c r="L132" i="2"/>
  <c r="L103" i="2"/>
  <c r="L240" i="2"/>
  <c r="L75" i="2"/>
  <c r="L230" i="2"/>
  <c r="L179" i="2"/>
  <c r="L78" i="2"/>
  <c r="L163" i="2"/>
  <c r="L214" i="2"/>
  <c r="L141" i="2"/>
  <c r="L190" i="2"/>
  <c r="L199" i="2"/>
  <c r="L104" i="2"/>
  <c r="L98" i="2"/>
  <c r="L40" i="2"/>
  <c r="L53" i="2"/>
  <c r="L111" i="2"/>
  <c r="L180" i="2"/>
  <c r="L48" i="2"/>
  <c r="L109" i="2"/>
  <c r="L195" i="2"/>
  <c r="L175" i="2"/>
  <c r="L118" i="2"/>
  <c r="L150" i="2"/>
  <c r="L188" i="2"/>
  <c r="L229" i="2"/>
  <c r="L201" i="2"/>
  <c r="L63" i="2"/>
  <c r="L77" i="2"/>
  <c r="L216" i="2"/>
  <c r="L125" i="2"/>
  <c r="L226" i="2"/>
  <c r="L227" i="2"/>
  <c r="L110" i="2"/>
  <c r="L225" i="2"/>
  <c r="L187" i="2"/>
  <c r="L146" i="2"/>
  <c r="L73" i="2"/>
  <c r="L37" i="2"/>
  <c r="L123" i="2"/>
  <c r="L31" i="2"/>
  <c r="L237" i="2"/>
  <c r="L173" i="2"/>
  <c r="L159" i="2"/>
  <c r="L65" i="2"/>
  <c r="L107" i="2"/>
  <c r="L41" i="2"/>
  <c r="L249" i="2"/>
  <c r="L155" i="2"/>
  <c r="L211" i="2"/>
  <c r="L232" i="2"/>
  <c r="L95" i="2"/>
  <c r="L105" i="2"/>
  <c r="L208" i="2"/>
  <c r="L234" i="2"/>
  <c r="L164" i="2"/>
  <c r="L162" i="2"/>
  <c r="L84" i="2"/>
  <c r="L79" i="2"/>
  <c r="L89" i="2"/>
  <c r="L154" i="2"/>
  <c r="L71" i="2"/>
  <c r="L57" i="2"/>
  <c r="L81" i="2"/>
  <c r="L147" i="2"/>
  <c r="L39" i="2"/>
  <c r="L189" i="2"/>
  <c r="L47" i="2"/>
  <c r="L197" i="2"/>
  <c r="L177" i="2"/>
  <c r="L15" i="2" l="1"/>
  <c r="L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Alexandr Baranov</author>
  </authors>
  <commentList>
    <comment ref="C11" authorId="0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>введите артикул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G11" authorId="1" shapeId="0" xr:uid="{AE82A8EE-15CC-46CB-AAF6-CF066426885E}">
      <text>
        <r>
          <rPr>
            <sz val="9"/>
            <color indexed="81"/>
            <rFont val="Tahoma"/>
            <family val="2"/>
            <charset val="204"/>
          </rPr>
          <t xml:space="preserve">Введите кол-во
</t>
        </r>
      </text>
    </comment>
    <comment ref="J1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введите имеющуюся скидку</t>
        </r>
      </text>
    </comment>
  </commentList>
</comments>
</file>

<file path=xl/sharedStrings.xml><?xml version="1.0" encoding="utf-8"?>
<sst xmlns="http://schemas.openxmlformats.org/spreadsheetml/2006/main" count="93288" uniqueCount="7265">
  <si>
    <t>Цены указаны с учетом НДС.</t>
  </si>
  <si>
    <t>№№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</si>
  <si>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</si>
  <si>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</si>
  <si>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</si>
  <si>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</si>
  <si>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</si>
  <si>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Новый аналог, в т.ч. не 100% аналог</t>
  </si>
  <si>
    <t>Категория</t>
  </si>
  <si>
    <t>Ед.изм.</t>
  </si>
  <si>
    <t>Изменение цены, %</t>
  </si>
  <si>
    <t>Вес за
Ед.изм., кг.</t>
  </si>
  <si>
    <t>Объем за
Ед.изм., м3.</t>
  </si>
  <si>
    <t>PL for Distributors</t>
  </si>
  <si>
    <t>PL for WEB</t>
  </si>
  <si>
    <t>CAT</t>
  </si>
  <si>
    <t>Упаковка, ед.</t>
  </si>
  <si>
    <t>Date/comment</t>
  </si>
  <si>
    <t>AV</t>
  </si>
  <si>
    <t>no</t>
  </si>
  <si>
    <t>yes</t>
  </si>
  <si>
    <t>C</t>
  </si>
  <si>
    <t/>
  </si>
  <si>
    <t>PEX pipes</t>
  </si>
  <si>
    <t>M</t>
  </si>
  <si>
    <t>OK</t>
  </si>
  <si>
    <t>D</t>
  </si>
  <si>
    <t>Выведен из ассортимента и заменён на новый аналог</t>
  </si>
  <si>
    <t>O</t>
  </si>
  <si>
    <t>Запланирован к выводу из ассортимента и замене на новый аналог</t>
  </si>
  <si>
    <t>Выведен из ассортимента</t>
  </si>
  <si>
    <t>Запланирован к выводу из ассортимента</t>
  </si>
  <si>
    <t>project</t>
  </si>
  <si>
    <t>С</t>
  </si>
  <si>
    <t>MLC components</t>
  </si>
  <si>
    <t>PEX components</t>
  </si>
  <si>
    <t>ШТ</t>
  </si>
  <si>
    <t>Heat pump components</t>
  </si>
  <si>
    <t>КОМП.</t>
  </si>
  <si>
    <t>10</t>
  </si>
  <si>
    <t>UPONOR SMART RADI ЗАЩИТНАЯ ГИЛЬЗА 18MM '50С</t>
  </si>
  <si>
    <t>Project</t>
  </si>
  <si>
    <t>TOOLS</t>
  </si>
  <si>
    <t>OUT</t>
  </si>
  <si>
    <t>G</t>
  </si>
  <si>
    <t>Tools</t>
  </si>
  <si>
    <t>MLC pipes</t>
  </si>
  <si>
    <t>?</t>
  </si>
  <si>
    <t>NO</t>
  </si>
  <si>
    <t>UPONOR S-PRESS PLUS ВОДОРОЗЕТКА ДЛИННАЯ XL 16-RP1/2"ВР '10У</t>
  </si>
  <si>
    <t>UPONOR S-PRESS PLUS ВОДОРОЗЕТКА ДЛИННАЯ XL 20-RP1/2"ВР '10У</t>
  </si>
  <si>
    <t>kill next time</t>
  </si>
  <si>
    <t>RTM</t>
  </si>
  <si>
    <t>UFH components</t>
  </si>
  <si>
    <t>SMART components</t>
  </si>
  <si>
    <t>M2</t>
  </si>
  <si>
    <t>ПАРА</t>
  </si>
  <si>
    <t>UPONOR VARIO УГЛОВОЙ КРАН ШАРОВОЙ G1-RP1 '1С</t>
  </si>
  <si>
    <t>UPONOR FLUVIA T НАСОСНО-СМЕСИТЕЛЬНЫЙ БЛОК PUSH-23-B-W '1Ф</t>
  </si>
  <si>
    <t>1</t>
  </si>
  <si>
    <t>Controls</t>
  </si>
  <si>
    <t>Cooling components</t>
  </si>
  <si>
    <t>1090160*</t>
  </si>
  <si>
    <t>1090161*</t>
  </si>
  <si>
    <t>UPONOR VARIO S ИСПОЛНИТЕЛЬНЫЙ МЕХАНИЗМ 230В, НЗ, ВР M30X1,5 '1Ф</t>
  </si>
  <si>
    <t>Project. Выведен из ассортимента</t>
  </si>
  <si>
    <t>TABS</t>
  </si>
  <si>
    <t>PHC pipes</t>
  </si>
  <si>
    <t>UPONOR ECOFLEX SUPRA PLUS КОМПЛЕКТ ПОДКЛЮЧЕНИЯ И ОКОНЧАНИЯ 25+32/68 '1И</t>
  </si>
  <si>
    <t>PHC components</t>
  </si>
  <si>
    <t>UPONOR ECOFLEX SUPRA PLUS КОМПЛЕКТ ПОДКЛЮЧЕНИЯ И ОКОНЧАНИЯ 40+50+63/140 '1И</t>
  </si>
  <si>
    <t>UPONOR ECOFLEX SUPRA PLUS КОМПЛЕКТ ПОДКЛЮЧЕНИЯ И ОКОНЧАНИЯ 75/175 '1C</t>
  </si>
  <si>
    <t>UPONOR ECOFLEX SUPRA PLUS КОМПЛЕКТ ПОДКЛЮЧЕНИЯ И ОКОНЧАНИЯ 90+110/200 '1C</t>
  </si>
  <si>
    <t>UPONOR ECOFLEX РЕЗИНОВЫЙ КОНЦЕВОЙ УПЛОТНИТЕЛЬ SINGLE 63+75+90/140 '1С</t>
  </si>
  <si>
    <t>UPONOR ECOFLEX РЕЗИНОВЫЙ КОНЦЕВОЙ УПЛОТНИТЕЛЬ TWIN 18-22+25-28+32/140 '1А</t>
  </si>
  <si>
    <t>UPONOR ECOFLEX ЗАЖИМНОЙ НАКОНЕЧНИК ПОД СВАРКУ PN6 25X2,3-26,9 '1С</t>
  </si>
  <si>
    <t>UPONOR ECOFLEX ЗАЖИМНОЙ НАКОНЕЧНИК ПОД СВАРКУ PN6 32X2,9-32 '1С</t>
  </si>
  <si>
    <t>UPONOR ECOFLEX ЗАЖИМНОЙ НАКОНЕЧНИК ПОД СВАРКУ PN6 40X3,7-38 '1С</t>
  </si>
  <si>
    <t>UPONOR ECOFLEX ЗАЖИМНОЙ НАКОНЕЧНИК ПОД СВАРКУ PN6 50X4,6-45 '1С</t>
  </si>
  <si>
    <t>UPONOR ECOFLEX ЗАЖИМНОЙ НАКОНЕЧНИК ПОД СВАРКУ PN6 75X6,8-76,1 '1С</t>
  </si>
  <si>
    <t>UPONOR ECOFLEX ЗАЖИМНОЙ НАКОНЕЧНИК ПОД СВАРКУ PN6 90X8,2-88,9 '1С</t>
  </si>
  <si>
    <t>UPONOR ECOFLEX ЗАЖИМНОЙ НАКОНЕЧНИК ПОД СВАРКУ PN6 110X10,0-108 '1С</t>
  </si>
  <si>
    <t>UPONOR ECOFLEX ЗАЖИМНОЙ НАКОНЕЧНИК ПОД СВАРКУ PN6 125X11,4-114,3 '1С</t>
  </si>
  <si>
    <t>UPONOR ECOFLEX ЗАЖИМНОЙ НАКОНЕЧНИК ПОД СВАРКУ PN10 40X5,5-38 '1С</t>
  </si>
  <si>
    <t>UPONOR ECOFLEX ЗАЖИМНОЙ НАКОНЕЧНИК ПОД СВАРКУ PN10 50X6,9-45 '1С</t>
  </si>
  <si>
    <t>UPONOR ECOFLEX ЗАЖИМНОЙ НАКОНЕЧНИК ПОД СВАРКУ PN10 63X8,7-57 '1С</t>
  </si>
  <si>
    <t>UPONOR ECOFLEX ЗАЖИМНОЙ НАКОНЕЧНИК ПОД СВАРКУ PN10 75X10,3-76,1 '1С</t>
  </si>
  <si>
    <t>UPONOR ECOFLEX ЗАЖИМНОЙ НАКОНЕЧНИК ПОД СВАРКУ PN10 90X12,3-88,9 '1С</t>
  </si>
  <si>
    <t>UPONOR ECOFLEX ЗАЖИМНОЙ НАКОНЕЧНИК ПОД СВАРКУ PN10 110X15,1-108 '1С</t>
  </si>
  <si>
    <t>UPONOR WIPEX НИППЕЛЬ G1"НР '1С</t>
  </si>
  <si>
    <t>UPONOR WIPEX НИППЕЛЬ G1 1/4"НРXG 1"НР '1А</t>
  </si>
  <si>
    <t>UPONOR WIPEX НИППЕЛЬ G1 1/4"НР '1С</t>
  </si>
  <si>
    <t>UPONOR WIPEX НИППЕЛЬ G2"НРXG1 1/4"НР '1C</t>
  </si>
  <si>
    <t>UPONOR WIPEX НИППЕЛЬ G2"НР '1А</t>
  </si>
  <si>
    <t>UPONOR WIPEX НИППЕЛЬ G3"НРXG2"НР '1C</t>
  </si>
  <si>
    <t>UPONOR WIPEX НИППЕЛЬ G3"НР '1C</t>
  </si>
  <si>
    <t>Ventilation</t>
  </si>
  <si>
    <t>MLC DR brass fittings</t>
  </si>
  <si>
    <t>project (FR). Выведен</t>
  </si>
  <si>
    <t>5</t>
  </si>
  <si>
    <t>No</t>
  </si>
  <si>
    <t>WWT Clean</t>
  </si>
  <si>
    <t>WWT Sako</t>
  </si>
  <si>
    <t>Accessories</t>
  </si>
  <si>
    <t>PE pipes</t>
  </si>
  <si>
    <t>Drainage and Storm water</t>
  </si>
  <si>
    <t>Chambers components</t>
  </si>
  <si>
    <t>Sewer system Outdoor</t>
  </si>
  <si>
    <t>Chambers</t>
  </si>
  <si>
    <t>Weholite</t>
  </si>
  <si>
    <t>Sewer system Indoor</t>
  </si>
  <si>
    <t>UPONOR ТРУБА КАНАЛИЗАЦИОННАЯ РАСТРУБНАЯ Д.75ММ 3М ПП СЕРАЯ '4С</t>
  </si>
  <si>
    <t>UPONOR МУФТА КАНАЛИЗАЦИОННАЯ НАДВИЖНАЯ Д.110ММ СЕРАЯ '25C</t>
  </si>
  <si>
    <t>UPONOR МУФТА КАНАЛИЗАЦИОННАЯ С УПОРОМ Д.110ММ СЕРАЯ '25Ф</t>
  </si>
  <si>
    <t>UPONOR ОТВОД КАНАЛИЗАЦИОННЫЙ ОДНОРАСТРУБНЫЙ Д.110ММ 15ГР СЕРЫЙ '20C</t>
  </si>
  <si>
    <t>UPONOR ОТВОД КАНАЛИЗАЦИОННЫЙ ОДНОРАСТРУБНЫЙ Д.110ММ 30ГР СЕРЫЙ '20C</t>
  </si>
  <si>
    <t>UPONOR ОТВОД КАНАЛИЗАЦИОННЫЙ ДВУХРАСТРУБНЫЙ Д.110ММ 15ГР СЕРЫЙ '20C</t>
  </si>
  <si>
    <t>UPONOR ОТВОД КАНАЛИЗАЦИОННЫЙ ДВУХРАСТРУБНЫЙ Д.110ММ 30ГР СЕРЫЙ '20C</t>
  </si>
  <si>
    <t>UPONOR ПАТРУБОК ДЛЯ ПРОЧИСТКИ ДВУХРАСТРУБНЫЙ (ОПТИМИЗ.) Д.110ММ СЕРЫЙ '10И</t>
  </si>
  <si>
    <t>UPONOR ПАТРУБОК ДЛЯ ПРОЧИСТКИ  ОДНОРАСТРУБНЫЙ (ОПТИМИЗ.) Д.110ММ СЕРЫЙ '10С</t>
  </si>
  <si>
    <t>Drain</t>
  </si>
  <si>
    <t>1087235, 1087236, 1087237, 1087238, 1088938, 1088939, 1088940, 1088941, 1088942, 1088943, 1088944, 1088945, 1088946, 1088947</t>
  </si>
  <si>
    <t>UPONOR VIESER ТРАП С ГОРИЗОНТАЛЬНЫМ ВЫПУСКОМ НИЗКИЙ Д.75/150ММ '1Щ</t>
  </si>
  <si>
    <t>1093064, 1093068</t>
  </si>
  <si>
    <t>UPONOR DECIBEL МУФТА КАНАЛИЗАЦИОННАЯ С УПОРОМ Д.110ММ ПП БЕЛАЯ '1И</t>
  </si>
  <si>
    <t>UPONOR DECIBEL МУФТА КАНАЛИЗАЦИОННАЯ НАДВИЖНАЯ Д.110ММ ПП БЕЛАЯ '1И</t>
  </si>
  <si>
    <t>UPONOR DECIBEL ОТВОД КАНАЛИЗАЦИОННЫЙ ДВУХРАСТРУБНЫЙ Д.110 15ГР '1С</t>
  </si>
  <si>
    <t>UPONOR DECIBEL ОТВОД КАНАЛИЗАЦИОННЫЙ ОДНОРАСТРУБНЫЙ Д.110ММ 15ГР ПП БЕЛЫЙ '1И</t>
  </si>
  <si>
    <t>UPONOR DECIBEL ОТВОД КАНАЛИЗАЦИОННЫЙ ОДНОРАСТРУБНЫЙ Д.110ММ 30ГР ПП БЕЛЫЙ '1И</t>
  </si>
  <si>
    <t>UPONOR КРЕСТОВИНА КАНАЛИЗАЦИОННАЯ ДВУХПЛОСКОСТНАЯ Д.110/110ММ 87ГР БЕЛАЯ '1C</t>
  </si>
  <si>
    <t>UPONOR КРЕСТОВИНА КАНАЛИЗАЦИОННАЯ ОДНОПЛОСКОСТНАЯ Д.110/50ММ 87ГР БЕЛАЯ '1C</t>
  </si>
  <si>
    <t>UPONOR КРЕСТОВИНА КАНАЛИЗАЦИОННАЯ ОДНОПЛОСКОСТНАЯ Д.110/110ММ 87ГР БЕЛАЯ '1C</t>
  </si>
  <si>
    <t>UPONOR DECIBEL ПАТРУБОК ДЛЯ ПРОЧИСТКИ ДВУХРАСТРУБНЫЙ (ОПТИМИЗ.) Д.110ММ ПП БЕЛЫЙ '1И</t>
  </si>
  <si>
    <t>UPONOR DECIBEL ПАТРУБОК ДЛЯ ПРОЧИСТКИ ОДНОРАСТРУБНЫЙ (ОПТИМИЗ.) Д.110ММ ПП БЕЛЫЙ '1У</t>
  </si>
  <si>
    <t>UPONOR ECOFLEX ФИБРОЦЕМЕНТНАЯ ТРУБА PWP 68 '1С</t>
  </si>
  <si>
    <t>UPONOR ECOFLEX ГЕРМЕТИЗИРУЮЩЕЕ КОЛЬЦО PWP 68 '1С</t>
  </si>
  <si>
    <t>UPONOR CONTEC ON КАРКАС '40С</t>
  </si>
  <si>
    <t>UPONOR AQUA PLUS КОЛЛЕКТОРНЫЙ ШКАФ FS B, 550X500X108MM '1С</t>
  </si>
  <si>
    <t>UPONOR AQUA PLUS ДВЕРЦА ДЛЯ ШКАФА B, 520X430MM '1С</t>
  </si>
  <si>
    <t>UPONOR AQUA PLUS ГИЛЬЗА ДЛЯ ШКАФА M7 M 25/20-28/23 20-28MM '10С</t>
  </si>
  <si>
    <t>UPONOR AQUA PLUS ГИЛЬЗА ДЛЯ ШКАФА M7 L 34/28 28MM '1С</t>
  </si>
  <si>
    <t>UPONOR VARIO M MANIFOLD WITH FLOWMETER FM 2X G3/4 EURO</t>
  </si>
  <si>
    <t>UPONOR VARIO M MANIFOLD WITH FLOWMETER FM 3X G3/4 EURO</t>
  </si>
  <si>
    <t>UPONOR VARIO M MANIFOLD WITH FLOWMETER FM 4X G3/4 EURO</t>
  </si>
  <si>
    <t>UPONOR VARIO M MANIFOLD WITH FLOWMETER FM 5X G3/4 EURO</t>
  </si>
  <si>
    <t>UPONOR VARIO M MANIFOLD WITH FLOWMETER FM 6X G3/4 EURO</t>
  </si>
  <si>
    <t>UPONOR VARIO M MANIFOLD WITH FLOWMETER FM 7X G3/4 EURO</t>
  </si>
  <si>
    <t>UPONOR VARIO M MANIFOLD WITH FLOWMETER FM 8X G3/4 EURO</t>
  </si>
  <si>
    <t>UPONOR VARIO M MANIFOLD WITH FLOWMETER FM 9X G3/4 EURO</t>
  </si>
  <si>
    <t>UPONOR VARIO M MANIFOLD WITH FLOWMETER FM 10X G3/4 EURO</t>
  </si>
  <si>
    <t>UPONOR VARIO M MANIFOLD WITH FLOWMETER FM 11X G3/4 EURO</t>
  </si>
  <si>
    <t>UPONOR VARIO M MANIFOLD WITH FLOWMETER FM 12X G3/4 EURO</t>
  </si>
  <si>
    <t>YES</t>
  </si>
  <si>
    <t>UPONOR S-PRESS PLUS СОЕДИНИТЕЛЬ НАДВИЖНОЙ 16-16 '10C</t>
  </si>
  <si>
    <t>UPONOR S-PRESS PLUS СОЕДИНИТЕЛЬ НАДВИЖНОЙ 20-20 '10C</t>
  </si>
  <si>
    <t>UPONOR S-PRESS PLUS СОЕДИНИТЕЛЬ НАДВИЖНОЙ 25-25 '5C</t>
  </si>
  <si>
    <t>UPONOR S-PRESS PLUS СОЕДИНИТЕЛЬ НАДВИЖНОЙ 32-32 '5C</t>
  </si>
  <si>
    <t>UPONOR VARIO S ИСПОЛНИТЕЛЬНЫЙ МЕХАНИЗМ 24В НЗ, M30X1,5ВР '1Ф</t>
  </si>
  <si>
    <t>UPONOR VARIO PLUS ИСПОЛНИТЕЛЬНЫЙ МЕХАНИЗМ 24В НЗ 30X1,5НР '1Ф</t>
  </si>
  <si>
    <t>UPONOR VARIO PLUS ИСПОЛНИТЕЛЬНЫЙ МЕХАНИЗМ 230В НЗ 30X1,5НР '1И</t>
  </si>
  <si>
    <t>VLD PHC pipes</t>
  </si>
  <si>
    <t>UPONOR HSE DESKTOP БЕССРОЧНАЯ. ВОДОСНАБЖЕНИЕ + ОТОПЛЕНИЕ/ОХЛАЖДЕНИЕ '1С</t>
  </si>
  <si>
    <t>UPONOR HSE DESKTOP ОБНОВЛЕНИЕ С HSE 4. ВОДОСНАБЖЕНИЕ + ОТОПЛЕНИЕ/ОХЛАЖДЕНИЕ '1С</t>
  </si>
  <si>
    <t>UPONOR HSE DESKTOP 1 ГОД. ВОДОСНАБЖЕНИЕ + ОТОПЛЕНИЕ/ОХЛАЖДЕНИЕ '1С</t>
  </si>
  <si>
    <t>UPONOR HSE DESKTOP ОБНОВЛЕНИЕ ДО БЕССРОЧНОЙ. ВОДОСНАБЖЕНИЕ + ОТОПЛЕНИЕ/ОХЛАЖДЕНИЕ '1С</t>
  </si>
  <si>
    <t>UPONOR HSE DESKTOP БЕССРОЧНАЯ. ОТОПЛЕНИЕ/ОХЛАЖДЕНИЕ '1С</t>
  </si>
  <si>
    <t>UPONOR HSE DESKTOP ОБНОВЛЕНИЕ С HSE 4. ОТОПЛЕНИЕ/ОХЛАЖДЕНИЕ '1С</t>
  </si>
  <si>
    <t>UPONOR HSE DESKTOP 1 ГОД. ОТОПЛЕНИЕ/ОХЛАЖДЕНИЕ '1С</t>
  </si>
  <si>
    <t>UPONOR HSE DESKTOP ОБНОВЛЕНИЕ ДО БЕССРОЧНОЙ. ОТОПЛЕНИЕ/ОХЛАЖДЕНИЕ '1С</t>
  </si>
  <si>
    <t>UPONOR HSE DESKTOP ОБНОВЛЕНИЕ ОТОПЛЕНИЕ ДО ВОДОСНАБЖЕНИЕ + ОТОПЛЕНИЕ/ОХЛАЖДЕНИЕ '1С</t>
  </si>
  <si>
    <t>UPONOR S-PRESS PLUS СОЕДИНИТЕЛЬ НАДВИЖНОЙ 40-40 '3C</t>
  </si>
  <si>
    <t>UPONOR AQUA PLUS КОЛЛЕКТОР PPM 1" 1X Ц/Ц50ММ '20У</t>
  </si>
  <si>
    <t>UPONOR AQUA PLUS КОЛЛЕКТОР PPM 1" 2X Ц/Ц50ММ '10У</t>
  </si>
  <si>
    <t>UPONOR AQUA PLUS КОЛЛЕКТОР PPM 1" 3X Ц/Ц50ММ '8У</t>
  </si>
  <si>
    <t>UPONOR AQUA PLUS КРАН ШАРОВОЙ ДЛЯ КОЛЛЕКТОРА PPM СИНИЙ '50У</t>
  </si>
  <si>
    <t>UPONOR AQUA PLUS КРАН ШАРОВОЙ ДЛЯ КОЛЛЕКТОРА PPM КРАСНЫЙ '50У</t>
  </si>
  <si>
    <t>UPONOR MULTI ТРУБОРЕЗ ДЛЯ ТРУБ И КОЖУХА 12-25 '1У</t>
  </si>
  <si>
    <t>UPONOR MULTI ЗАПАСНОЕ ЛЕЗВИЕ ДЛЯ ТРУБОРЕЗА 12-25 АРТ. 1089674 '1П</t>
  </si>
  <si>
    <t>UPONOR FLUVIA T НАСОСНО-СМЕСИТЕЛЬНЫЙ БЛОК KRS-6-W '1A</t>
  </si>
  <si>
    <t>UPONOR FLUVIA MOVE НАСОСНО-СМЕСИТЕЛЬНЫЙ БЛОК CPG-15-C-W '1С</t>
  </si>
  <si>
    <t>UPONOR FLUVIA НАСОСНО-СМЕСИТЕЛЬНЫЙ БЛОК CPG-15-D-W '1С</t>
  </si>
  <si>
    <t>UPONOR ДНО-КРЫШКА ДЛЯ КОЛОДЦА 315 ММ ЧЕРНАЯ '1С</t>
  </si>
  <si>
    <t>UPONOR ЛЮК ДЛЯ КОЛОДЦА 315 ММ ПЛАСТИКОВЫЙ '1С</t>
  </si>
  <si>
    <t>UPONOR AQUA PLUS РАМКА ДЛЯ ДВЕРЦЫ ШКАФА B, 590X535MM '1У</t>
  </si>
  <si>
    <t>UPONOR SMART AQUA PLUS МОНТАЖНЫЙ ТРАК ДЛЯ ВОДОРОЗЕТОК M7 Ц/Ц 150MM '1У</t>
  </si>
  <si>
    <t>UPONOR SMART AQUA PLUS МОНТАЖНЫЙ ТРАК ДЛЯ ВОДОРОЗЕТОК УДЛИНЕННЫЙ M7 Ц/Ц 150MM '1У</t>
  </si>
  <si>
    <t>UPONOR SMART AQUA PLUS ГЕРМЕТИЗИРУЮЩАЯ МЕМБРАНА M7 '1У</t>
  </si>
  <si>
    <t>UPONOR SMART AQUA PLUS УГЛОВОЙ ФИКСАТОР ВНУТРИСТЕННЫЙ WB 25/20 '1У</t>
  </si>
  <si>
    <t>UPONOR AQUA PLUS ЗАГЛУШКА ДЛЯ СИСТЕМЫ ЗАЩИТЫ ОТ ПРОТЕЧКИ 25/20MM '1У</t>
  </si>
  <si>
    <t>UPONOR SMART AQUA PLUS ФУТОРКА УДЛИНИТЕЛЬНАЯ ДЛЯ ВОДОРОЗЕТКИ M7 1/2"НР/ВР L=50MM '1У</t>
  </si>
  <si>
    <t>UPONOR AQUA PLUS PIPE ЗАГЛУШКА ДЛЯ ШКАФА, 34 MM '1У</t>
  </si>
  <si>
    <t>UPONOR SMART AQUA PLUS ИНСТРУМЕНТ ДЛЯ ДЕМОНТАЖА ВОДОРОЗЕТОК M7 G1/2"НР '1У</t>
  </si>
  <si>
    <t>UPONOR SMART AQUA PLUS ИНСТРУМЕНТ ДЛЯ ОТРЕЗАНИЯ ПЛАСТИКОВОЙ ВОДОРОЗЕТКИ M7 '1У</t>
  </si>
  <si>
    <t>UPONOR AQUA PLUS КОМПЛЕКТ ЗАЩИТЫ ОТ ПРОТЕЧКИ M7 '1У</t>
  </si>
  <si>
    <t>Ед. изм.</t>
  </si>
  <si>
    <t>Кол-во</t>
  </si>
  <si>
    <t>UPONOR SMART AQUA PLUS ВОДОРОЗЕТКА Q&amp;E M7A DR 16-RP1/2"ВР '1С</t>
  </si>
  <si>
    <t>UPONOR SMART AQUA PLUS ВОДОРОЗЕТКА Q&amp;E M7A DR 20-RP1/2"ВР '1С</t>
  </si>
  <si>
    <t>UPONOR TACKER СТЕПЛЕР С МАГАЗИНОМ 14-20ММ '1И</t>
  </si>
  <si>
    <t>UPONOR ECOFLEX SUPRA PLUS КОМПЛЕКТ ПОДКЛЮЧЕНИЯ И ОКОНЧАНИЯ 40+50/90 '1С</t>
  </si>
  <si>
    <t>UPONOR HSE DESKTOP БЕССРОЧНАЯ. ВОДОСНАБЖЕНИЕ + ОТОПЛЕНИЕ/ОХЛАЖДЕНИЕ + BIM '1С</t>
  </si>
  <si>
    <t>UPONOR HSE DESKTOP ОБНОВЛЕНИЕ С HSE 4. ВОДОСНАБЖЕНИЕ + ОТОПЛЕНИЕ/ОХЛАЖДЕНИЕ + BIM '1С</t>
  </si>
  <si>
    <t>UPONOR HSE DESKTOP 1 ГОД. ВОДОСНАБЖЕНИЕ + ОТОПЛЕНИЕ/ОХЛАЖДЕНИЕ + BIM '1С</t>
  </si>
  <si>
    <t>UPONOR HSE DESKTOP ПРОДЛЕНИЕ 1 ГОД. ВОДОСНАБЖЕНИЕ + ОТОПЛЕНИЕ/ОХЛАЖДЕНИЕ '1С</t>
  </si>
  <si>
    <t>UPONOR HSE DESKTOP БЕССРОЧНАЯ. ОТОПЛЕНИЕ/ОХЛАЖДЕНИЕ + BIM '1С</t>
  </si>
  <si>
    <t>UPONOR HSE DESKTOP ОБНОВЛЕНИЕ С HSE 4. ОТОПЛЕНИЕ/ОХЛАЖДЕНИЕ + BIM '1С</t>
  </si>
  <si>
    <t>UPONOR HSE DESKTOP 1 ГОД. ОТОПЛЕНИЕ/ОХЛАЖДЕНИЕ + BIM '1С</t>
  </si>
  <si>
    <t>UPONOR HSE DESKTOP ПРОДЛЕНИЕ 1 ГОД. ОТОПЛЕНИЕ/ОХЛАЖДЕНИЕ '1С</t>
  </si>
  <si>
    <t>UPONOR HSE DESKTOP ПРОДЛЕНИЕ 1 ГОД. ОТОПЛЕНИЕ/ОХЛАЖДЕНИЕ + BIM '1С</t>
  </si>
  <si>
    <t>UPONOR BASE ТЕРМОСТАТ ЦИФРОВОЙ T-27 230В '1И</t>
  </si>
  <si>
    <t>UPONOR SMATRIX BASE PRO КОНТРОЛЛЕР X-148 MODBUS RTU '1У</t>
  </si>
  <si>
    <t>UPONOR MLC ТРУБА БЕЛАЯ 16X2,0 БУХТА 200М '200Ф</t>
  </si>
  <si>
    <t>UPONOR ECOFLEX SUPRA PLUS БЛОК УПРАВЛЕНИЯ '1П</t>
  </si>
  <si>
    <t>UPONOR TACKER ТЕКСТУРНАЯ ПЛЁНКА С РАЗМЕТКОЙ 0,2MM, 100X1,03M '100А</t>
  </si>
  <si>
    <t>UPONOR VARIO C КОЛЛЕКТОРНЫЙ ШКАФ ВСТРАИВАЕМЫЙ 535X649X110 '1С</t>
  </si>
  <si>
    <t>UPONOR VARIO C КОЛЛЕКТОРНЫЙ ШКАФ ВСТРАИВАЕМЫЙ 680X649X110 '1С</t>
  </si>
  <si>
    <t>UPONOR VARIO C КОЛЛЕКТОРНЫЙ ШКАФ ВСТРАИВАЕМЫЙ 835X649X110 '1С</t>
  </si>
  <si>
    <t>UPONOR VARIO C КОЛЛЕКТОРНЫЙ ШКАФ ВСТРАИВАЕМЫЙ 1035X649X110 '1С</t>
  </si>
  <si>
    <t>UPONOR VARIO C КОЛЛЕКТОРНЫЙ ШКАФ ВСТРАИВАЕМЫЙ 1135X649X110 '1С</t>
  </si>
  <si>
    <t>UPONOR INOX ТРУБА ИЗ НЕРЖАВЕЮЩЕЙ СТАЛИ AISI 316L 15X1,0 ОТРЕЗОК 6М '6С</t>
  </si>
  <si>
    <t>UPONOR INOX ТРУБА ИЗ НЕРЖАВЕЮЩЕЙ СТАЛИ AISI 316L 18X1,0 ОТРЕЗОК 6М '6С</t>
  </si>
  <si>
    <t>UPONOR INOX ТРУБА ИЗ НЕРЖАВЕЮЩЕЙ СТАЛИ AISI 316L 22X1,2 ОТРЕЗОК 6М '6С</t>
  </si>
  <si>
    <t>UPONOR INOX ТРУБА ИЗ НЕРЖАВЕЮЩЕЙ СТАЛИ AISI 316L 28X1,2 ОТРЕЗОК 6М '6С</t>
  </si>
  <si>
    <t>UPONOR INOX ТРУБА ИЗ НЕРЖАВЕЮЩЕЙ СТАЛИ AISI 316L 35X1,5 ОТРЕЗОК 6М '6С</t>
  </si>
  <si>
    <t>UPONOR INOX ТРУБА ИЗ НЕРЖАВЕЮЩЕЙ СТАЛИ AISI 316L 42X1,5 ОТРЕЗОК 6М '6С</t>
  </si>
  <si>
    <t>UPONOR INOX ТРУБА ИЗ НЕРЖАВЕЮЩЕЙ СТАЛИ AISI 316L 54X1,5 ОТРЕЗОК 6М '6С</t>
  </si>
  <si>
    <t>UPONOR INOX ПРЕСС-ОТВОД ИЗ НЕРЖАВЕЮЩЕЙ СТАЛИ 15-15 '10С</t>
  </si>
  <si>
    <t>UPONOR INOX ПРЕСС-ОТВОД ИЗ НЕРЖАВЕЮЩЕЙ СТАЛИ 18-18 '1С</t>
  </si>
  <si>
    <t>UPONOR INOX ПРЕСС-ОТВОД ИЗ НЕРЖАВЕЮЩЕЙ СТАЛИ 22-22 '10С</t>
  </si>
  <si>
    <t>UPONOR INOX ПРЕСС-ОТВОД ИЗ НЕРЖАВЕЮЩЕЙ СТАЛИ 28-28 '10С</t>
  </si>
  <si>
    <t>UPONOR INOX ПРЕСС-ОТВОД ИЗ НЕРЖАВЕЮЩЕЙ СТАЛИ 35-35 '10С</t>
  </si>
  <si>
    <t>UPONOR INOX ПРЕСС-ОТВОД ИЗ НЕРЖАВЕЮЩЕЙ СТАЛИ 42-42 '2С</t>
  </si>
  <si>
    <t>UPONOR INOX ПРЕСС-ОТВОД ИЗ НЕРЖАВЕЮЩЕЙ СТАЛИ 54-54 '2С</t>
  </si>
  <si>
    <t>UPONOR INOX ПРЕСС-ОТВОД С ГЛАДКИМ КОНЦОМ ИЗ НЕРЖАВЕЮЩЕЙ СТАЛИ 15-15 '10С</t>
  </si>
  <si>
    <t>UPONOR INOX ПРЕСС-ОТВОД С ГЛАДКИМ КОНЦОМ ИЗ НЕРЖАВЕЮЩЕЙ СТАЛИ 18-18 '10С</t>
  </si>
  <si>
    <t>UPONOR INOX ПРЕСС-ОТВОД С ГЛАДКИМ КОНЦОМ ИЗ НЕРЖАВЕЮЩЕЙ СТАЛИ 22-22 '10С</t>
  </si>
  <si>
    <t>UPONOR INOX ПРЕСС-ОТВОД С ГЛАДКИМ КОНЦОМ ИЗ НЕРЖАВЕЮЩЕЙ СТАЛИ 28-28 '10С</t>
  </si>
  <si>
    <t>UPONOR INOX ПРЕСС-ОТВОД С ГЛАДКИМ КОНЦОМ ИЗ НЕРЖАВЕЮЩЕЙ СТАЛИ 35-35 '10С</t>
  </si>
  <si>
    <t>UPONOR INOX ПРЕСС-ОТВОД С ГЛАДКИМ КОНЦОМ ИЗ НЕРЖАВЕЮЩЕЙ СТАЛИ 42-42 '2С</t>
  </si>
  <si>
    <t>UPONOR INOX ПРЕСС-ОТВОД С ГЛАДКИМ КОНЦОМ ИЗ НЕРЖАВЕЮЩЕЙ СТАЛИ 54-54 '2С</t>
  </si>
  <si>
    <t>UPONOR INOX ПРЕСС-ОТВОД 45° ИЗ НЕРЖАВЕЮЩЕЙ СТАЛИ 15-15 '10С</t>
  </si>
  <si>
    <t>UPONOR INOX ПРЕСС-ОТВОД 45° ИЗ НЕРЖАВЕЮЩЕЙ СТАЛИ 18-18 '10С</t>
  </si>
  <si>
    <t>UPONOR INOX ПРЕСС-ОТВОД 45° ИЗ НЕРЖАВЕЮЩЕЙ СТАЛИ 22-22 '10С</t>
  </si>
  <si>
    <t>UPONOR INOX ПРЕСС-ОТВОД 45° ИЗ НЕРЖАВЕЮЩЕЙ СТАЛИ 28-28 '10С</t>
  </si>
  <si>
    <t>UPONOR INOX ПРЕСС-ОТВОД 45° ИЗ НЕРЖАВЕЮЩЕЙ СТАЛИ 35-35 '10С</t>
  </si>
  <si>
    <t>UPONOR INOX ПРЕСС-ОТВОД 45° ИЗ НЕРЖАВЕЮЩЕЙ СТАЛИ 42-42 '4С</t>
  </si>
  <si>
    <t>UPONOR INOX ПРЕСС-ОТВОД 45° ИЗ НЕРЖАВЕЮЩЕЙ СТАЛИ 54-54 '2С</t>
  </si>
  <si>
    <t>UPONOR INOX ПРЕСС-ОТВОД 45° С ГЛАДКИМ КОНЦОМ ИЗ НЕРЖАВЕЮЩЕЙ СТАЛИ 15-15 '10С</t>
  </si>
  <si>
    <t>UPONOR INOX ПРЕСС-ОТВОД 45° С ГЛАДКИМ КОНЦОМ ИЗ НЕРЖАВЕЮЩЕЙ СТАЛИ 18-18 '10С</t>
  </si>
  <si>
    <t>UPONOR INOX ПРЕСС-ОТВОД 45° С ГЛАДКИМ КОНЦОМ ИЗ НЕРЖАВЕЮЩЕЙ СТАЛИ 22-22 '10С</t>
  </si>
  <si>
    <t>UPONOR INOX ПРЕСС-ОТВОД 45° С ГЛАДКИМ КОНЦОМ ИЗ НЕРЖАВЕЮЩЕЙ СТАЛИ 28-28 '10С</t>
  </si>
  <si>
    <t>UPONOR INOX ПРЕСС-ОТВОД 45° С ГЛАДКИМ КОНЦОМ ИЗ НЕРЖАВЕЮЩЕЙ СТАЛИ 35-35 '10С</t>
  </si>
  <si>
    <t>UPONOR INOX ПРЕСС-ОТВОД 45° С ГЛАДКИМ КОНЦОМ ИЗ НЕРЖАВЕЮЩЕЙ СТАЛИ 42-42 '4С</t>
  </si>
  <si>
    <t>UPONOR INOX ПРЕСС-ОТВОД 45° С ГЛАДКИМ КОНЦОМ ИЗ НЕРЖАВЕЮЩЕЙ СТАЛИ 54-54 '2С</t>
  </si>
  <si>
    <t>UPONOR INOX ПРЕСС-ТРОЙНИК РАВНОПРОХОДНОЙ ИЗ НЕРЖАВЕЮЩЕЙ СТАЛИ 15-15-15 '10С</t>
  </si>
  <si>
    <t>UPONOR INOX ПРЕСС-ТРОЙНИК РАВНОПРОХОДНОЙ ИЗ НЕРЖАВЕЮЩЕЙ СТАЛИ 18-18-18 '10С</t>
  </si>
  <si>
    <t>UPONOR INOX ПРЕСС-ТРОЙНИК РАВНОПРОХОДНОЙ ИЗ НЕРЖАВЕЮЩЕЙ СТАЛИ 22-22-22 '10С</t>
  </si>
  <si>
    <t>UPONOR INOX ПРЕСС-ТРОЙНИК РАВНОПРОХОДНОЙ ИЗ НЕРЖАВЕЮЩЕЙ СТАЛИ 28-28-28 '10С</t>
  </si>
  <si>
    <t>UPONOR INOX ПРЕСС-ТРОЙНИК РАВНОПРОХОДНОЙ ИЗ НЕРЖАВЕЮЩЕЙ СТАЛИ 35-35-35 '10С</t>
  </si>
  <si>
    <t>UPONOR INOX ПРЕСС-ТРОЙНИК РАВНОПРОХОДНОЙ ИЗ НЕРЖАВЕЮЩЕЙ СТАЛИ 42-42-42 '4С</t>
  </si>
  <si>
    <t>UPONOR INOX ПРЕСС-ТРОЙНИК РАВНОПРОХОДНОЙ ИЗ НЕРЖАВЕЮЩЕЙ СТАЛИ 54-54-54 '2С</t>
  </si>
  <si>
    <t>UPONOR INOX ПРЕСС-ТРОЙНИК РЕДУКЦИОННЫЙ ИЗ НЕРЖАВЕЮЩЕЙ СТАЛИ 18-15-15 '10С</t>
  </si>
  <si>
    <t>UPONOR INOX ПРЕСС-ТРОЙНИК РЕДУКЦИОННЫЙ ИЗ НЕРЖАВЕЮЩЕЙ СТАЛИ 22-15-22 '10С</t>
  </si>
  <si>
    <t>UPONOR INOX ПРЕСС-ТРОЙНИК РЕДУКЦИОННЫЙ ИЗ НЕРЖАВЕЮЩЕЙ СТАЛИ 22-18-22 '10С</t>
  </si>
  <si>
    <t>UPONOR INOX ПРЕСС-ТРОЙНИК РЕДУКЦИОННЫЙ ИЗ НЕРЖАВЕЮЩЕЙ СТАЛИ 28-15-28 '10С</t>
  </si>
  <si>
    <t>UPONOR INOX ПРЕСС-ТРОЙНИК РЕДУКЦИОННЫЙ ИЗ НЕРЖАВЕЮЩЕЙ СТАЛИ 28-18-28 '10С</t>
  </si>
  <si>
    <t>UPONOR INOX ПРЕСС-ТРОЙНИК РЕДУКЦИОННЫЙ ИЗ НЕРЖАВЕЮЩЕЙ СТАЛИ 28-22-28 '10С</t>
  </si>
  <si>
    <t>UPONOR INOX ПРЕСС-ТРОЙНИК РЕДУКЦИОННЫЙ ИЗ НЕРЖАВЕЮЩЕЙ СТАЛИ 35-15-35 '10С</t>
  </si>
  <si>
    <t>UPONOR INOX ПРЕСС-ТРОЙНИК РЕДУКЦИОННЫЙ ИЗ НЕРЖАВЕЮЩЕЙ СТАЛИ 35-18-35 '10С</t>
  </si>
  <si>
    <t>UPONOR INOX ПРЕСС-ТРОЙНИК РЕДУКЦИОННЫЙ ИЗ НЕРЖАВЕЮЩЕЙ СТАЛИ 35-22-35 '10С</t>
  </si>
  <si>
    <t>UPONOR INOX ПРЕСС-ТРОЙНИК РЕДУКЦИОННЫЙ ИЗ НЕРЖАВЕЮЩЕЙ СТАЛИ 35-28-35 '10С</t>
  </si>
  <si>
    <t>UPONOR INOX ПРЕСС-ТРОЙНИК РЕДУКЦИОННЫЙ ИЗ НЕРЖАВЕЮЩЕЙ СТАЛИ 42-18-42 '4С</t>
  </si>
  <si>
    <t>UPONOR INOX ПРЕСС-ТРОЙНИК РЕДУКЦИОННЫЙ ИЗ НЕРЖАВЕЮЩЕЙ СТАЛИ 42-22-42 '4С</t>
  </si>
  <si>
    <t>UPONOR INOX ПРЕСС-ТРОЙНИК РЕДУКЦИОННЫЙ ИЗ НЕРЖАВЕЮЩЕЙ СТАЛИ 42-28-42 '4С</t>
  </si>
  <si>
    <t>UPONOR INOX ПРЕСС-ТРОЙНИК РЕДУКЦИОННЫЙ ИЗ НЕРЖАВЕЮЩЕЙ СТАЛИ 42-35-42 '4С</t>
  </si>
  <si>
    <t>UPONOR INOX ПРЕСС-ТРОЙНИК РЕДУКЦИОННЫЙ ИЗ НЕРЖАВЕЮЩЕЙ СТАЛИ 54-18-54 '2С</t>
  </si>
  <si>
    <t>UPONOR INOX ПРЕСС-ТРОЙНИК РЕДУКЦИОННЫЙ ИЗ НЕРЖАВЕЮЩЕЙ СТАЛИ 54-22-54 '2С</t>
  </si>
  <si>
    <t>UPONOR INOX ПРЕСС-ТРОЙНИК РЕДУКЦИОННЫЙ ИЗ НЕРЖАВЕЮЩЕЙ СТАЛИ 54-28-54 '2С</t>
  </si>
  <si>
    <t>UPONOR INOX ПРЕСС-ТРОЙНИК РЕДУКЦИОННЫЙ ИЗ НЕРЖАВЕЮЩЕЙ СТАЛИ 54-35-54 '2С</t>
  </si>
  <si>
    <t>UPONOR INOX ПРЕСС-ТРОЙНИК РЕДУКЦИОННЫЙ ИЗ НЕРЖАВЕЮЩЕЙ СТАЛИ 54-42-54 '2С</t>
  </si>
  <si>
    <t>UPONOR INOX ПРЕСС-ТРОЙНИК С ВНУТРЕННЕЙ РЕЗЬБОЙ ИЗ НЕРЖАВЕЮЩЕЙ СТАЛИ 15-RP1/2"ВР-15 '10С</t>
  </si>
  <si>
    <t>UPONOR INOX ПРЕСС-ТРОЙНИК С ВНУТРЕННЕЙ РЕЗЬБОЙ ИЗ НЕРЖАВЕЮЩЕЙ СТАЛИ 18-RP1/2"ВР-18 '10С</t>
  </si>
  <si>
    <t>UPONOR INOX ПРЕСС-ТРОЙНИК С ВНУТРЕННЕЙ РЕЗЬБОЙ ИЗ НЕРЖАВЕЮЩЕЙ СТАЛИ 18-RP3/4"ВР-18 '10С</t>
  </si>
  <si>
    <t>UPONOR INOX ПРЕСС-ТРОЙНИК С ВНУТРЕННЕЙ РЕЗЬБОЙ ИЗ НЕРЖАВЕЮЩЕЙ СТАЛИ 22-RP1/2"ВР-22 '10С</t>
  </si>
  <si>
    <t>UPONOR INOX ПРЕСС-ТРОЙНИК С ВНУТРЕННЕЙ РЕЗЬБОЙ ИЗ НЕРЖАВЕЮЩЕЙ СТАЛИ 22-RP3/4"ВР-22 '10С</t>
  </si>
  <si>
    <t>UPONOR INOX ПРЕСС-ТРОЙНИК С ВНУТРЕННЕЙ РЕЗЬБОЙ ИЗ НЕРЖАВЕЮЩЕЙ СТАЛИ 28-RP1/2"ВР-28 '10С</t>
  </si>
  <si>
    <t>UPONOR INOX ПРЕСС-ТРОЙНИК С ВНУТРЕННЕЙ РЕЗЬБОЙ ИЗ НЕРЖАВЕЮЩЕЙ СТАЛИ 28-RP3/4"ВР-28 '10С</t>
  </si>
  <si>
    <t>UPONOR INOX ПРЕСС-ТРОЙНИК С ВНУТРЕННЕЙ РЕЗЬБОЙ ИЗ НЕРЖАВЕЮЩЕЙ СТАЛИ 35-RP1/2"ВР-35 '10С</t>
  </si>
  <si>
    <t>UPONOR INOX ПРЕСС-ТРОЙНИК С ВНУТРЕННЕЙ РЕЗЬБОЙ ИЗ НЕРЖАВЕЮЩЕЙ СТАЛИ 35-RP3/4"ВР-35 '10С</t>
  </si>
  <si>
    <t>UPONOR INOX ПРЕСС-ТРОЙНИК С ВНУТРЕННЕЙ РЕЗЬБОЙ ИЗ НЕРЖАВЕЮЩЕЙ СТАЛИ 42-RP1/2"ВР-42 '2С</t>
  </si>
  <si>
    <t>UPONOR INOX ПРЕСС-ТРОЙНИК С ВНУТРЕННЕЙ РЕЗЬБОЙ ИЗ НЕРЖАВЕЮЩЕЙ СТАЛИ 42-RP3/4"ВР-42 '4С</t>
  </si>
  <si>
    <t>UPONOR INOX ПРЕСС-ТРОЙНИК С ВНУТРЕННЕЙ РЕЗЬБОЙ ИЗ НЕРЖАВЕЮЩЕЙ СТАЛИ 54-RP1/2"ВР-54 '2С</t>
  </si>
  <si>
    <t>UPONOR INOX ПРЕСС-ТРОЙНИК С ВНУТРЕННЕЙ РЕЗЬБОЙ ИЗ НЕРЖАВЕЮЩЕЙ СТАЛИ 54-RP3/4"ВР-54 '2С</t>
  </si>
  <si>
    <t>UPONOR INOX ПРЕСС-ТРОЙНИК С ВНУТРЕННЕЙ РЕЗЬБОЙ ИЗ НЕРЖАВЕЮЩЕЙ СТАЛИ 54-RP2"ВР-54 '2С</t>
  </si>
  <si>
    <t>UPONOR INOX ПРЕСС-СОЕДИНИТЕЛЬ С НАРУЖНОЙ РЕЗЬБОЙ ИЗ НЕРЖАВЕЮЩЕЙ СТАЛИ 15XR1/2"НР '20С</t>
  </si>
  <si>
    <t>UPONOR INOX ПРЕСС-СОЕДИНИТЕЛЬ С НАРУЖНОЙ РЕЗЬБОЙ ИЗ НЕРЖАВЕЮЩЕЙ СТАЛИ 15XR3/4"НР '10С</t>
  </si>
  <si>
    <t>UPONOR INOX ПРЕСС-СОЕДИНИТЕЛЬ С НАРУЖНОЙ РЕЗЬБОЙ ИЗ НЕРЖАВЕЮЩЕЙ СТАЛИ 18XR1/2"НР '20С</t>
  </si>
  <si>
    <t>UPONOR INOX ПРЕСС-СОЕДИНИТЕЛЬ С НАРУЖНОЙ РЕЗЬБОЙ ИЗ НЕРЖАВЕЮЩЕЙ СТАЛИ 18XR3/4"НР '10С</t>
  </si>
  <si>
    <t>UPONOR INOX ПРЕСС-СОЕДИНИТЕЛЬ С НАРУЖНОЙ РЕЗЬБОЙ ИЗ НЕРЖАВЕЮЩЕЙ СТАЛИ 22XR1/2"НР '10С</t>
  </si>
  <si>
    <t>UPONOR INOX ПРЕСС-СОЕДИНИТЕЛЬ С НАРУЖНОЙ РЕЗЬБОЙ ИЗ НЕРЖАВЕЮЩЕЙ СТАЛИ 22XR3/4"НР '10С</t>
  </si>
  <si>
    <t>UPONOR INOX ПРЕСС-СОЕДИНИТЕЛЬ С НАРУЖНОЙ РЕЗЬБОЙ ИЗ НЕРЖАВЕЮЩЕЙ СТАЛИ 22XR1"НР '10С</t>
  </si>
  <si>
    <t>UPONOR INOX ПРЕСС-СОЕДИНИТЕЛЬ С НАРУЖНОЙ РЕЗЬБОЙ ИЗ НЕРЖАВЕЮЩЕЙ СТАЛИ 28XR3/4"НР '10С</t>
  </si>
  <si>
    <t>UPONOR INOX ПРЕСС-СОЕДИНИТЕЛЬ С НАРУЖНОЙ РЕЗЬБОЙ ИЗ НЕРЖАВЕЮЩЕЙ СТАЛИ 28XR1"НР '10С</t>
  </si>
  <si>
    <t>UPONOR INOX ПРЕСС-СОЕДИНИТЕЛЬ С НАРУЖНОЙ РЕЗЬБОЙ ИЗ НЕРЖАВЕЮЩЕЙ СТАЛИ 35XR1"НР '10С</t>
  </si>
  <si>
    <t>UPONOR INOX ПРЕСС-СОЕДИНИТЕЛЬ С НАРУЖНОЙ РЕЗЬБОЙ ИЗ НЕРЖАВЕЮЩЕЙ СТАЛИ 35XR1 1/4"НР '10С</t>
  </si>
  <si>
    <t>UPONOR INOX ПРЕСС-СОЕДИНИТЕЛЬ С НАРУЖНОЙ РЕЗЬБОЙ ИЗ НЕРЖАВЕЮЩЕЙ СТАЛИ 42XR1 1/2"НР '4С</t>
  </si>
  <si>
    <t>UPONOR INOX ПРЕСС-СОЕДИНИТЕЛЬ С НАРУЖНОЙ РЕЗЬБОЙ ИЗ НЕРЖАВЕЮЩЕЙ СТАЛИ 54XR2"НР '4С</t>
  </si>
  <si>
    <t>UPONOR INOX ПРЕСС-СОЕДИНИТЕЛЬ С ВНУТРЕННЕЙ РЕЗЬБОЙ ИЗ НЕРЖАВЕЮЩЕЙ СТАЛИ 15XRP1/2"ВР '10С</t>
  </si>
  <si>
    <t>UPONOR INOX ПРЕСС-СОЕДИНИТЕЛЬ С ВНУТРЕННЕЙ РЕЗЬБОЙ ИЗ НЕРЖАВЕЮЩЕЙ СТАЛИ 15XRP3/4"ВР '10С</t>
  </si>
  <si>
    <t>UPONOR INOX ПРЕСС-СОЕДИНИТЕЛЬ С ВНУТРЕННЕЙ РЕЗЬБОЙ ИЗ НЕРЖАВЕЮЩЕЙ СТАЛИ 18XRP1/2"ВР '20С</t>
  </si>
  <si>
    <t>UPONOR INOX ПРЕСС-СОЕДИНИТЕЛЬ С ВНУТРЕННЕЙ РЕЗЬБОЙ ИЗ НЕРЖАВЕЮЩЕЙ СТАЛИ 18XRP3/4"ВР '10С</t>
  </si>
  <si>
    <t>UPONOR INOX ПРЕСС-СОЕДИНИТЕЛЬ С ВНУТРЕННЕЙ РЕЗЬБОЙ ИЗ НЕРЖАВЕЮЩЕЙ СТАЛИ 22XRP1/2"ВР '10С</t>
  </si>
  <si>
    <t>UPONOR INOX ПРЕСС-СОЕДИНИТЕЛЬ С ВНУТРЕННЕЙ РЕЗЬБОЙ ИЗ НЕРЖАВЕЮЩЕЙ СТАЛИ 22XRP3/4"ВР '10С</t>
  </si>
  <si>
    <t>UPONOR INOX ПРЕСС-СОЕДИНИТЕЛЬ С ВНУТРЕННЕЙ РЕЗЬБОЙ ИЗ НЕРЖАВЕЮЩЕЙ СТАЛИ 22XRP1"ВР '10С</t>
  </si>
  <si>
    <t>UPONOR INOX ПРЕСС-СОЕДИНИТЕЛЬ С ВНУТРЕННЕЙ РЕЗЬБОЙ ИЗ НЕРЖАВЕЮЩЕЙ СТАЛИ 28XRP3/4"ВР '10С</t>
  </si>
  <si>
    <t>UPONOR INOX ПРЕСС-СОЕДИНИТЕЛЬ С ВНУТРЕННЕЙ РЕЗЬБОЙ ИЗ НЕРЖАВЕЮЩЕЙ СТАЛИ 28XRP1"ВР '10С</t>
  </si>
  <si>
    <t>UPONOR INOX ПРЕСС-СОЕДИНИТЕЛЬ С ВНУТРЕННЕЙ РЕЗЬБОЙ ИЗ НЕРЖАВЕЮЩЕЙ СТАЛИ 35XRP1"ВР '10С</t>
  </si>
  <si>
    <t>UPONOR INOX ПРЕСС-СОЕДИНИТЕЛЬ С ВНУТРЕННЕЙ РЕЗЬБОЙ ИЗ НЕРЖАВЕЮЩЕЙ СТАЛИ 35XRP1 1/4"ВР '10С</t>
  </si>
  <si>
    <t>UPONOR INOX ПРЕСС-СОЕДИНИТЕЛЬ С ВНУТРЕННЕЙ РЕЗЬБОЙ ИЗ НЕРЖАВЕЮЩЕЙ СТАЛИ 42XRP1 1/2"ВР '6С</t>
  </si>
  <si>
    <t>UPONOR INOX ПРЕСС-СОЕДИНИТЕЛЬ С ВНУТРЕННЕЙ РЕЗЬБОЙ ИЗ НЕРЖАВЕЮЩЕЙ СТАЛИ 54XRP2"ВР '4С</t>
  </si>
  <si>
    <t>UPONOR INOX ПРЕСС-ФЛАНЕЦ ИЗ НЕРЖАВЕЮЩЕЙ СТАЛИ PN16 DN12-15 ММ '1С</t>
  </si>
  <si>
    <t>UPONOR INOX ПРЕСС-ФЛАНЕЦ ИЗ НЕРЖАВЕЮЩЕЙ СТАЛИ PN16 DN15-18 ММ '1С</t>
  </si>
  <si>
    <t>UPONOR INOX ПРЕСС-ФЛАНЕЦ ИЗ НЕРЖАВЕЮЩЕЙ СТАЛИ PN16 DN20-22 ММ '1С</t>
  </si>
  <si>
    <t>UPONOR INOX ПРЕСС-ФЛАНЕЦ ИЗ НЕРЖАВЕЮЩЕЙ СТАЛИ PN16 DN25-28 ММ '1С</t>
  </si>
  <si>
    <t>UPONOR INOX ПРЕСС-ФЛАНЕЦ ИЗ НЕРЖАВЕЮЩЕЙ СТАЛИ PN16 DN32-35 ММ '1С</t>
  </si>
  <si>
    <t>UPONOR INOX ПРЕСС-ФЛАНЕЦ ИЗ НЕРЖАВЕЮЩЕЙ СТАЛИ PN16 DN40-42 ММ '1С</t>
  </si>
  <si>
    <t>UPONOR INOX ПРЕСС-ФЛАНЕЦ ИЗ НЕРЖАВЕЮЩЕЙ СТАЛИ PN16 DN50-54 ММ '1С</t>
  </si>
  <si>
    <t>UPONOR INOX ПРЕСС-СОЕДИНИТЕЛЬ ИЗ НЕРЖАВЕЮЩЕЙ СТАЛИ 15-15 '20С</t>
  </si>
  <si>
    <t>UPONOR INOX ПРЕСС-СОЕДИНИТЕЛЬ ИЗ НЕРЖАВЕЮЩЕЙ СТАЛИ 18-18 '10С</t>
  </si>
  <si>
    <t>UPONOR INOX ПРЕСС-СОЕДИНИТЕЛЬ ИЗ НЕРЖАВЕЮЩЕЙ СТАЛИ 22-22 '10С</t>
  </si>
  <si>
    <t>UPONOR INOX ПРЕСС-СОЕДИНИТЕЛЬ ИЗ НЕРЖАВЕЮЩЕЙ СТАЛИ 28-28 '10С</t>
  </si>
  <si>
    <t>UPONOR INOX ПРЕСС-СОЕДИНИТЕЛЬ ИЗ НЕРЖАВЕЮЩЕЙ СТАЛИ 35-35 '10С</t>
  </si>
  <si>
    <t>UPONOR INOX ПРЕСС-СОЕДИНИТЕЛЬ ИЗ НЕРЖАВЕЮЩЕЙ СТАЛИ 42-42 '4С</t>
  </si>
  <si>
    <t>UPONOR INOX ПРЕСС-СОЕДИНИТЕЛЬ ИЗ НЕРЖАВЕЮЩЕЙ СТАЛИ 54-54 '4С</t>
  </si>
  <si>
    <t>UPONOR INOX ПРЕСС-ПЕРЕХОДНИК ИЗ НЕРЖАВЕЮЩЕЙ СТАЛИ С ГЛАДКИМ КОНЦОМ 18-15 '20С</t>
  </si>
  <si>
    <t>UPONOR INOX ПРЕСС-ПЕРЕХОДНИК ИЗ НЕРЖАВЕЮЩЕЙ СТАЛИ С ГЛАДКИМ КОНЦОМ 22-15 '10С</t>
  </si>
  <si>
    <t>UPONOR INOX ПРЕСС-ПЕРЕХОДНИК ИЗ НЕРЖАВЕЮЩЕЙ СТАЛИ С ГЛАДКИМ КОНЦОМ 22-18 '10С</t>
  </si>
  <si>
    <t>UPONOR INOX ПРЕСС-ПЕРЕХОДНИК ИЗ НЕРЖАВЕЮЩЕЙ СТАЛИ С ГЛАДКИМ КОНЦОМ 28-15 '10С</t>
  </si>
  <si>
    <t>UPONOR INOX ПРЕСС-ПЕРЕХОДНИК ИЗ НЕРЖАВЕЮЩЕЙ СТАЛИ С ГЛАДКИМ КОНЦОМ 28-18 '10С</t>
  </si>
  <si>
    <t>UPONOR INOX ПРЕСС-ПЕРЕХОДНИК ИЗ НЕРЖАВЕЮЩЕЙ СТАЛИ С ГЛАДКИМ КОНЦОМ 28-22 '10С</t>
  </si>
  <si>
    <t>UPONOR INOX ПРЕСС-ПЕРЕХОДНИК ИЗ НЕРЖАВЕЮЩЕЙ СТАЛИ С ГЛАДКИМ КОНЦОМ 35-18 '10С</t>
  </si>
  <si>
    <t>UPONOR INOX ПРЕСС-ПЕРЕХОДНИК ИЗ НЕРЖАВЕЮЩЕЙ СТАЛИ С ГЛАДКИМ КОНЦОМ 35-22 '10С</t>
  </si>
  <si>
    <t>UPONOR INOX ПРЕСС-ПЕРЕХОДНИК ИЗ НЕРЖАВЕЮЩЕЙ СТАЛИ С ГЛАДКИМ КОНЦОМ 35-28 '10С</t>
  </si>
  <si>
    <t>UPONOR INOX ПРЕСС-ПЕРЕХОДНИК ИЗ НЕРЖАВЕЮЩЕЙ СТАЛИ С ГЛАДКИМ КОНЦОМ 42-18 '10С</t>
  </si>
  <si>
    <t>UPONOR INOX ПРЕСС-ПЕРЕХОДНИК ИЗ НЕРЖАВЕЮЩЕЙ СТАЛИ С ГЛАДКИМ КОНЦОМ 42-22 '5С</t>
  </si>
  <si>
    <t>UPONOR INOX ПРЕСС-ПЕРЕХОДНИК ИЗ НЕРЖАВЕЮЩЕЙ СТАЛИ С ГЛАДКИМ КОНЦОМ 42-28 '5С</t>
  </si>
  <si>
    <t>UPONOR INOX ПРЕСС-ПЕРЕХОДНИК ИЗ НЕРЖАВЕЮЩЕЙ СТАЛИ С ГЛАДКИМ КОНЦОМ 42-35 '5С</t>
  </si>
  <si>
    <t>UPONOR INOX ПРЕСС-ПЕРЕХОДНИК ИЗ НЕРЖАВЕЮЩЕЙ СТАЛИ С ГЛАДКИМ КОНЦОМ 54-28 '5С</t>
  </si>
  <si>
    <t>UPONOR INOX ПРЕСС-ПЕРЕХОДНИК ИЗ НЕРЖАВЕЮЩЕЙ СТАЛИ С ГЛАДКИМ КОНЦОМ 54-35 '5С</t>
  </si>
  <si>
    <t>UPONOR INOX ПРЕСС-ПЕРЕХОДНИК ИЗ НЕРЖАВЕЮЩЕЙ СТАЛИ С ГЛАДКИМ КОНЦОМ 54-42 '5С</t>
  </si>
  <si>
    <t>UPONOR INOX ПРЕСС-КЛЕЩИ ДЛЯ ФИТИНГОВ ИЗ НЕРЖАВЕЮЩЕЙ СТАЛИ, ПРОФИЛЬ М 15 '1С</t>
  </si>
  <si>
    <t>UPONOR INOX ПРЕСС-КЛЕЩИ ДЛЯ ФИТИНГОВ ИЗ НЕРЖАВЕЮЩЕЙ СТАЛИ, ПРОФИЛЬ М 18 '1С</t>
  </si>
  <si>
    <t>UPONOR INOX ПРЕСС-КЛЕЩИ ДЛЯ ФИТИНГОВ ИЗ НЕРЖАВЕЮЩЕЙ СТАЛИ, ПРОФИЛЬ М 22 '1С</t>
  </si>
  <si>
    <t>UPONOR INOX ПРЕСС-КЛЕЩИ ДЛЯ ФИТИНГОВ ИЗ НЕРЖАВЕЮЩЕЙ СТАЛИ, ПРОФИЛЬ М 28 '1С</t>
  </si>
  <si>
    <t>UPONOR INOX ПРЕСС-КЛЕЩИ ДЛЯ ФИТИНГОВ ИЗ НЕРЖАВЕЮЩЕЙ СТАЛИ, ПРОФИЛЬ М 35 '1С</t>
  </si>
  <si>
    <t>UPONOR INOX ПРЕСС-НАСАДКА ДЛЯ ПРЕСС-ОБОЙМЫ ДЛЯ ФИТИНГОВ ИЗ НЕРЖАВЕЮЩЕЙ СТАЛИ, ПРОФИЛЬ М 42-54 '1С</t>
  </si>
  <si>
    <t>UPONOR INOX ПРЕСС-ОБОЙМА ДЛЯ ФИТИНГОВ ИЗ НЕРЖАВЕЮЩЕЙ СТАЛИ, ПРОФИЛЬ M 42 '1С</t>
  </si>
  <si>
    <t>UPONOR INOX ПРЕСС-ОБОЙМА ДЛЯ ФИТИНГОВ ИЗ НЕРЖАВЕЮЩЕЙ СТАЛИ, ПРОФИЛЬ M 54 '1С</t>
  </si>
  <si>
    <t>UPONOR INOX ТРУБОРЕЗ ДЛЯ ТРУБ ИЗ НЕРЖАВЕЮЩЕЙ СТАЛИ 15-54 '1С</t>
  </si>
  <si>
    <t>UPONOR INOX ЗАПАСНОЕ ЛЕЗВИЕ ДЛЯ ТРУБОРЕЗА INOX 15-54 '1С</t>
  </si>
  <si>
    <t>UPONOR INOX ГРАТОСНИМАТЕЛЬ ДЛЯ ТРУБ ИЗ НЕРЖАВЕЮЩЕЙ СТАЛИ 15-54 '1С</t>
  </si>
  <si>
    <t>UPONOR INOX РАЗМЕТОЧНЫЙ ШАБЛОН ДЛЯ НЕРЖАВЕЮЩИХ ТРУБ 15-54 '1С</t>
  </si>
  <si>
    <t>Общая стоимость со скидкой, с НДС, Руб</t>
  </si>
  <si>
    <t>Цена ед-цы со скидкой, с НДС, Руб</t>
  </si>
  <si>
    <t>Скидка %</t>
  </si>
  <si>
    <t>Цена ед-цы с НДС, Руб</t>
  </si>
  <si>
    <t>Кол-во Кратно Упаковке</t>
  </si>
  <si>
    <t>ИТОГО В РУБЛЯХ, С НДС:</t>
  </si>
  <si>
    <t>Примечание:</t>
  </si>
  <si>
    <t>Склад отгрузки:</t>
  </si>
  <si>
    <t>Получатель:</t>
  </si>
  <si>
    <t>Поставщик:</t>
  </si>
  <si>
    <t>Коммерческое предложение №</t>
  </si>
  <si>
    <t>Шаблон для подготовки коммерческих предложений. Пример заполнения</t>
  </si>
  <si>
    <t>Старый аналог (не обязательно)</t>
  </si>
  <si>
    <t>USYSTEMS водорозетка Smart Aqua латунная для труб PE-Xa 16-Rp1/2"ВР L=70мм, тип 2 '200С</t>
  </si>
  <si>
    <t>H</t>
  </si>
  <si>
    <t>Port parts</t>
  </si>
  <si>
    <t>PORT ASSEMBLY TIME</t>
  </si>
  <si>
    <t>UPONOR SPI VARIO CABINET KEY LOCK</t>
  </si>
  <si>
    <t>UPONOR SPI PLASTIC DOOR/FRAME WHITE, 121-70, ON WALL, SURCHARGE</t>
  </si>
  <si>
    <t>UPONOR SPI PLASTIC DOOR/FRAME WHITE, 106-70, ON WALL, SURCHARGE</t>
  </si>
  <si>
    <t>UPONOR SPI PLASTIC DOOR/FRAME WHITE, 91-70, ON WALL, SURCHARGE</t>
  </si>
  <si>
    <t>UPONOR SPI PLASTIC DOOR/FRAME WHITE, 76-70, ON WALL, SURCHARGE</t>
  </si>
  <si>
    <t>UPONOR SPI PLASTIC DOOR/FRAME WHITE, 61-70, ON WALL, SURCHARGE</t>
  </si>
  <si>
    <t>UPONOR SPI PLASTIC DOOR/FRAME WHITE, 51-70, ON WALL, SURCHARGE</t>
  </si>
  <si>
    <t>UPONOR SPI PLASTIC DOOR/FRAME WHITE, 41-70, ON WALL, SURCHARGE</t>
  </si>
  <si>
    <t>UPONOR SPI PLASTIC DOOR/FRAME WHITE, 121-74, IN WALL, SURCHARGE</t>
  </si>
  <si>
    <t>UPONOR SPI PLASTIC DOOR/FRAME WHITE, 106-74, IN WALL, SURCHARGE</t>
  </si>
  <si>
    <t>UPONOR SPI PLASTIC DOOR/FRAME WHITE, 91-74, IN WALL, SURCHARGE</t>
  </si>
  <si>
    <t>UPONOR SPI PLASTIC DOOR/FRAME WHITE, 76-74, IN WALL, SURCHARGE</t>
  </si>
  <si>
    <t>UPONOR SPI PLASTIC DOOR/FRAME WHITE, 61-74, IN WALL, SURCHARGE</t>
  </si>
  <si>
    <t>UPONOR SPI PLASTIC DOOR/FRAME WHITE, 51-74, IN WALL, SURCHARGE</t>
  </si>
  <si>
    <t>UPONOR SPI PLASTIC DOOR/FRAME WHITE, 41-74, IN WALL, SURCHARGE</t>
  </si>
  <si>
    <t>UPONOR CABINET ON WALL 151-70-14</t>
  </si>
  <si>
    <t>UPONOR CABINET ON WALL 121-70-14</t>
  </si>
  <si>
    <t>UPONOR CABINET ON WALL 106-70-14</t>
  </si>
  <si>
    <t>UPONOR CABINET ON WALL 91-70-14</t>
  </si>
  <si>
    <t>UPONOR CABINET ON WALL 76-70-14</t>
  </si>
  <si>
    <t>UPONOR CABINET ON WALL 61-70-14</t>
  </si>
  <si>
    <t>UPONOR CABINET ON WALL 51-70-14</t>
  </si>
  <si>
    <t>UPONOR CABINET ON WALL 41-70-14</t>
  </si>
  <si>
    <t>UPONOR CABINET IN WALL 151-74-11</t>
  </si>
  <si>
    <t>UPONOR CABINET IN WALL 121-74-11</t>
  </si>
  <si>
    <t>UPONOR CABINET IN WALL 106-74-11</t>
  </si>
  <si>
    <t>UPONOR CABINET IN WALL 91-74-11</t>
  </si>
  <si>
    <t>UPONOR CABINET IN WALL 76-74-11</t>
  </si>
  <si>
    <t>UPONOR CABINET IN WALL 61-74-11</t>
  </si>
  <si>
    <t>UPONOR CABINET IN WALL 51-74-11</t>
  </si>
  <si>
    <t>UPONOR CABINET IN WALL 41-74-11</t>
  </si>
  <si>
    <t>UPONOR CABINET IN WALL 151-74-08</t>
  </si>
  <si>
    <t>UPONOR CABINET IN WALL 121-74-08</t>
  </si>
  <si>
    <t>UPONOR CABINET IN WALL 106-74-08</t>
  </si>
  <si>
    <t>UPONOR CABINET IN WALL 91-74-08</t>
  </si>
  <si>
    <t>UPONOR CABINET IN WALL 76-74-08</t>
  </si>
  <si>
    <t>UPONOR CABINET IN WALL 61-74-08</t>
  </si>
  <si>
    <t>UPONOR CABINET IN WALL 51-74-08</t>
  </si>
  <si>
    <t>UPONOR CABINET IN WALL 41-74-08</t>
  </si>
  <si>
    <t>М</t>
  </si>
  <si>
    <t>UPONOR DIN RAIL (EACH 1M)</t>
  </si>
  <si>
    <t>UPONOR ADHESIVE TAPE (EACH 1M)</t>
  </si>
  <si>
    <t xml:space="preserve">UPONOR WELDING BOLT M8X15 MM </t>
  </si>
  <si>
    <t>UPONOR EL SOCKET + 2 MAGNETIC BOLTS</t>
  </si>
  <si>
    <t>UPONOR LEVEL LIBELLA</t>
  </si>
  <si>
    <t>UPONOR MAGNETIC BOLT (Set = 2 pcs)</t>
  </si>
  <si>
    <t>UPONOR DYNAMIC BALANCING DN 20 ASV-M</t>
  </si>
  <si>
    <t>UPONOR DYNAMIC BALANCING DN 20 ASV-PV</t>
  </si>
  <si>
    <t>UPONOR HYCOCON STATIC 3/4"</t>
  </si>
  <si>
    <t>UPONOR SPI VARIO BALANCING VALVE G1 - RP1  SUPPLY</t>
  </si>
  <si>
    <t>UPONOR HM CONNECTION  3/4", vertikal UVE-WMZ-SK-D</t>
  </si>
  <si>
    <t>UPONOR HM CONNECTION 3/4", horizontal UHE-WMZ-SK-D</t>
  </si>
  <si>
    <t>UPONOR CONNECTION 3/4" Vertikal (ball valve wo seiling)</t>
  </si>
  <si>
    <t xml:space="preserve">UPONOR CONNECTION 3/4" horizontal (ball valve wo seiling) </t>
  </si>
  <si>
    <t>UPONOR UNI-X COMPRESSION ADAPTER MLC RED 14-3/4"FT EURO</t>
  </si>
  <si>
    <t>UPONOR VARIO M MANIFOLD WITH FLOWMETER FM 15X G3/4 EURO</t>
  </si>
  <si>
    <t>UPONOR VARIO M MANIFOLD WITH FLOWMETER FM 14X G3/4 EURO</t>
  </si>
  <si>
    <t>UPONOR VARIO M MANIFOLD WITH FLOWMETER FM 13X G3/4 EURO</t>
  </si>
  <si>
    <t>UPONOR VARIO S MANIFOLD LS 20X3/4 EURO</t>
  </si>
  <si>
    <t>UPONOR VARIO S MANIFOLD LS 19X3/4 EURO</t>
  </si>
  <si>
    <t>UPONOR VARIO S MANIFOLD LS 18X3/4 EURO</t>
  </si>
  <si>
    <t>UPONOR VARIO S MANIFOLD LS 17X3/4 EURO</t>
  </si>
  <si>
    <t>UPONOR VARIO S MANIFOLD FM 20X3/4 EURO</t>
  </si>
  <si>
    <t>UPONOR VARIO S MANIFOLD FM 19X3/4 EURO</t>
  </si>
  <si>
    <t>UPONOR VARIO S MANIFOLD FM 18X3/4 EURO</t>
  </si>
  <si>
    <t>UPONOR VARIO S MANIFOLD FM 17X3/4 EURO</t>
  </si>
  <si>
    <t>UVS</t>
  </si>
  <si>
    <t>UPONOR UVS ОТВОД РАСТРУБНЫЙ Д.500ММ 30ГР ПП ГОЛУБОЙ '1С</t>
  </si>
  <si>
    <t>213,33</t>
  </si>
  <si>
    <t>UPONOR ЗАЩИТНЫЙ КОЛПАЧОК, 18 MM '1000С</t>
  </si>
  <si>
    <t>UPONOR UVS КОЛПАК ВЫТЯЖНОЙ ШАХТЫ 1200 ЛАКИРОВАННЫЙ '1С</t>
  </si>
  <si>
    <t>UPONOR UVS КОЛПАК ВЫТЯЖНОЙ ШАХТЫ 1200 '1С</t>
  </si>
  <si>
    <t>UPONOR UVS ПРИТОЧНО-ВЫТЯЖНАЯ ШАХТА 1200 4,187M PE '1С</t>
  </si>
  <si>
    <t>UPONOR ГОРЛОВИНА ДЛЯ СЕПТИКА 2,4M3 1,2M '1С</t>
  </si>
  <si>
    <t>224,00</t>
  </si>
  <si>
    <t>UPONOR ЗАПАСНОЕ КОЛЬЦО ДЛЯ ЗАЖИМНОГО АДАПТЕРА '100П</t>
  </si>
  <si>
    <t>UPONOR FPL-X ЗАЖИМНОЙ АДАПТЕР PEX DR 15X2,5-G1/2"ВР '10С</t>
  </si>
  <si>
    <t>UPONOR AQUA PLUS КОЛЛЕКТОР С НАРУЖНОЙ РЕЗЬБОЙ WTR DR G3/4"НР/НГ 3XG1/2"НР Ц/Ц50MM '20С</t>
  </si>
  <si>
    <t>UPONOR AQUA PLUS КОЛЛЕКТОР С НАРУЖНОЙ РЕЗЬБОЙ WTR DR G3/4"НР/НГ 2XG1/2"НР Ц/Ц50MM '25С</t>
  </si>
  <si>
    <t>UPONOR SMART AQUA PLUS ВОДОРОЗЕТКА M7A NKB DR PEX 15X2,5-RP1/2"ВР '50С</t>
  </si>
  <si>
    <t>UPONOR AQUA PIPE ТРУБА В КОЖУХЕ БЕЛОМ С СИНЕЙ ПОЛОСОЙ 15X2,5 28/23 БУХТА 50M '50С</t>
  </si>
  <si>
    <t>UPONOR AQUA PIPE ТРУБА В КОЖУХЕ БЕЛОМ С КРАСНОЙ ПОЛОСОЙ 15X2,5 28/23 БУХТА 50M '50С</t>
  </si>
  <si>
    <t>UPONOR VARIO НАБОР КРАНОВ ДЛЯ ПОДКЛЮЧЕНИЯ ТЕПЛОСЧЁТЧИКА G3/4" 110MM '1С</t>
  </si>
  <si>
    <t>UPONOR ВХОДЯЩИЙ ПАТРУБОК РАСПРЕДЕЛИТЕЛЬНОГО КОЛОДЦА '1С</t>
  </si>
  <si>
    <t>UPONOR CONTEC ON ФИБРОБЕТОННЫЙ БАШМАК '1000С</t>
  </si>
  <si>
    <t>UPONOR ЗАГЛУШКА 16MM '1Щ</t>
  </si>
  <si>
    <t>UPONOR UVS ОТВОД Д.1600ММ 90ГР ПЭ ГОЛУБОЙ '1С</t>
  </si>
  <si>
    <t>UPONOR UVS ТРУБА 1780/1600 ПЭ 6М ГОЛУБАЯ '1С</t>
  </si>
  <si>
    <t>UPONOR МУФТА КАНАЛИЗАЦИОННАЯ НАДВИЖНАЯ Д.200ММ ПВХ '1С</t>
  </si>
  <si>
    <t>UPONOR UVS ШУМОГЛУШИТЕЛЬ 1600  ПЭ '1С</t>
  </si>
  <si>
    <t>UPONOR UVS ШУМОГЛУШИТЕЛЬ 1200  ПЭ '1С</t>
  </si>
  <si>
    <t>UPONOR UVS ТРУБА С РАСТРУБОМ 1780/1600 ПЭ 2М ГОЛУБАЯ '1С</t>
  </si>
  <si>
    <t>UPONOR ТРУБА WEHOLITE д.1088/1000ММ SN2 ПЭ '1С</t>
  </si>
  <si>
    <t>UPONOR ТРУБА WEHOLITE д.1125/1000ММ SN4 ПЭ '1С</t>
  </si>
  <si>
    <t>UPONOR WEHOPUTS ФИЛЬТРОЭЛЕМЕНТ ZAF40 '1П</t>
  </si>
  <si>
    <t>ВИНТ A4 M5X30 '1П</t>
  </si>
  <si>
    <t>UPONOR ТРУБА КАНАЛИЗАЦИОННАЯ БЕЗ РАСТРУБА Д.110ММ 0.97М ПП СЕРАЯ '1П</t>
  </si>
  <si>
    <t>UPONOR WEHOPUTS 5-20 ВЕНТИЛЯЦИОННАЯ ТРУБА - ДЕРЖАТЕЛЬ СИГНАЛЬНОЙ ЛАМПЫ '1П</t>
  </si>
  <si>
    <t>UPONOR ФЛАНЕЦ ЧУГУННЫЙ Д.225/200ММ PN16 С ЭПОКСИДНЫМ ПОКРЫТИЕМ '1C</t>
  </si>
  <si>
    <t>UPONOR ФЛАНЕЦ ЧУГУННЫЙ Д.315/300ММ PN16 С ЭПОКСИДНЫМ ПОКРЫТИЕМ '1C</t>
  </si>
  <si>
    <t>UPONOR ФЛАНЕЦ ЧУГУННЫЙ Д.400/400ММ PN16 С ЭПОКСИДНЫМ ПОКРЫТИЕМ '1C</t>
  </si>
  <si>
    <t>UPONOR ФЛАНЕЦ-ПАТРУБОК ЛИТОЙ УДЛИНЕННЫЙ Д.200/225ММ PN16 SDR11 ПЭ100 '1C</t>
  </si>
  <si>
    <t>UPONOR ФЛАНЕЦ-ПАТРУБОК ЛИТОЙ УДЛИНЕННЫЙ Д.300/315ММ PN16 SDR11 ПЭ100 '1C</t>
  </si>
  <si>
    <t>UPONOR ФЛАНЕЦ-ПАТРУБОК ЛИТОЙ УДЛИНЕННЫЙ Д.400ММ PN16 SDR11 ПЭ100 '1C</t>
  </si>
  <si>
    <t>UPONOR ТРУБА НАПОРНАЯ ДЛЯ ВОДОСНАБЖЕНИЯ Д.160Х14,6ММ PN16 SDR11 ПЭ100 СПЕЦ. ДЛИНА '1C</t>
  </si>
  <si>
    <t>UPONOR ТРУБА НАПОРНАЯ ДЛЯ ВОДОСНАБЖЕНИЯ Д.400Х36,3ММ PN16 SDR11 ПЭ100 СПЕЦ. ДЛИНА  '1Щ</t>
  </si>
  <si>
    <t>10 056,53</t>
  </si>
  <si>
    <t>UPONOR ТРУБОПРОВОД ХИМИЧЕСКОГО РЕАГЕНТА 280ММ WP 5-2 '1П</t>
  </si>
  <si>
    <t>UPONOR Q&amp;E РУЧНОЙ ИНСТРУМЕНТ РАСШИРИТЕЛЬНЫЙ С ГОЛОВКАМИ 16X2,0/16X2,2/20X2,8 '1Щ</t>
  </si>
  <si>
    <t>UPONOR UVS ЗАГЛУШКА Д.500ММ ПЭ ГОЛУБАЯ '1С</t>
  </si>
  <si>
    <t>1 736,43</t>
  </si>
  <si>
    <t>UPONOR  ULTRA RIB 2  КОЛЬЦО УПЛОТНИТЕЛЬНОЕ 560ММ '1С</t>
  </si>
  <si>
    <t>UPONOR РЕЗИНОВОЕ КОЛЬЦО Д.200 226/16/50 ММ '1С</t>
  </si>
  <si>
    <t>UPONOR UVS ПРИТОЧНО-ВЫТЯЖНАЯ ШАХТА (КОМБ.) 800 4,15M PE '1С</t>
  </si>
  <si>
    <t>UPONOR UVS КОЛПАК ПРИТОЧНО-ВЫТЯЖНОЙ ШАХТЫ (КОМБ.)  800  ЛАКИРОВАННЫЙ '1С</t>
  </si>
  <si>
    <t>UPONOR UVS ОТВОД РАСТРУБНЫЙ Д.500ММ 45ГР ПЭ ГОЛУБОЙ '1С</t>
  </si>
  <si>
    <t>UPONOR UVS ТРУБА С РАСТРУБОМ  560/493ММ ПЭ 6М ГОЛУБАЯ '1C</t>
  </si>
  <si>
    <t>UPONOR UVS МУФТА ПРОХОДНАЯ Д.1200ММ ПЭ ГОЛУБАЯ '1С</t>
  </si>
  <si>
    <t>UPONOR UVS МУФТА ПРОХОДНАЯ Д.1000ММ ПЭ ГОЛУБАЯ '1С</t>
  </si>
  <si>
    <t>UPONOR UVS ОТВОД РАСТРУБНЫЙ Д.1200ММ 30ГР ПЭ ГОЛУБОЙ '1С</t>
  </si>
  <si>
    <t>UPONOR UVS ОТВОД РАСТРУБНЫЙ Д.1200ММ 45ГР ПЭ ГОЛУБОЙ '1С</t>
  </si>
  <si>
    <t>UPONOR UVS ОТВОД РАСТРУБНЫЙ Д.1200ММ 90ГР ПЭ ГОЛУБОЙ '1С</t>
  </si>
  <si>
    <t>UPONOR UVS ТРУБА С РАСТРУБОМ 1370/1200 ПЭ 6М ГОЛУБАЯ '1С</t>
  </si>
  <si>
    <t>UPONOR UVS ТРУБА С РАСТРУБОМ  1370/1200 ПЭ 4М ГОЛУБАЯ '1С</t>
  </si>
  <si>
    <t>UPONOR UVS ТРУБА С РАСТРУБОМ  1370/1200 ПЭ 2М ГОЛУБАЯ '1С</t>
  </si>
  <si>
    <t>UPONOR UVS ОТВОД РАСТРУБНЫЙ Д.1000ММ 30ГР ПЭ ГОЛУБОЙ '1С</t>
  </si>
  <si>
    <t>UPONOR UVS ОТВОД РАСТРУБНЫЙ Д.1000ММ 45ГР ПЭ ГОЛУБОЙ '1С</t>
  </si>
  <si>
    <t>UPONOR UVS ОТВОД РАСТРУБНЫЙ Д.1000ММ 90ГР ПЭ ГОЛУБОЙ '1С</t>
  </si>
  <si>
    <t>UPONOR UVS ТРУБА С РАСТРУБОМ  1125/1000ММ ПЭ 6М ГОЛУБАЯ '1С</t>
  </si>
  <si>
    <t>UPONOR UVS ТРУБА С РАСТРУБОМ  1125/1000ММ ПЭ (СПЕЦ ДЛИНА) ГОЛУБАЯ '1С</t>
  </si>
  <si>
    <t>UPONOR ТРУБА WEHOLITE ДЛЯ КОЛОДЦА  Д.866/800ММ SN2 ПЭ '1C</t>
  </si>
  <si>
    <t>UPONOR ТРУБА WEHOLITE ДЛЯ КОЛОДЦА Д.1325/1200ММ SN4 ПЭ '1C</t>
  </si>
  <si>
    <t xml:space="preserve">UPONOR WEHOLITE ТРУБА ДЛЯ КОЛОДЦА Д.1550/1400ММ SN4 '1C </t>
  </si>
  <si>
    <t>UPONOR WEHOLITE ТРУБА ДЛЯ КОЛОДЦА Д.650/600ММ 12М SN2 '1C</t>
  </si>
  <si>
    <t>UPONOR ТРУБА НАПОРНАЯ ДЛЯ ВОДОСНАБЖЕНИЯ Д.200X11,9ММ PN10 12M SDR17 PE100 '1С</t>
  </si>
  <si>
    <t>UPONOR ОТВОД СЕГМЕНТНЫЙ Д.500ММ 90ГР. SDR21 ПЭ100 '1C</t>
  </si>
  <si>
    <t>UPONOR ТРОЙНИК СЕГМЕНТНЫЙ Д.500Х500ММ 90ГР. SDR21 ПЭ100 '1C</t>
  </si>
  <si>
    <t>43 870,93</t>
  </si>
  <si>
    <t>UPONOR КРЫШКА ДЛЯ WEHOPUTS 5 -10 '1C</t>
  </si>
  <si>
    <t>UPONOR ТРУБА НАПОРНАЯ ЧЕРНАЯ Д.500X19,1ММ PN6,3 ЧЕРНАЯ 12M SDR26 ПЭ100 '1C</t>
  </si>
  <si>
    <t>UPONOR ГИБКИЙ ОДНОРАСТРУБНЫЙ ОТВОД 110ММ 0-90ГР SN8 ПЭ '1С</t>
  </si>
  <si>
    <t>WWT Wehoputs</t>
  </si>
  <si>
    <t>UPONOR WEHOPUTS 70 - УСТАНОВКА ДЛЯ ОЧИСТКИ СТОЧНЫХ ВОД '1У</t>
  </si>
  <si>
    <t>3 720,53</t>
  </si>
  <si>
    <t>UPONOR WIRED 24V ТЕРМОСТАТ СО ШКАЛОЙ T-37 '1C</t>
  </si>
  <si>
    <t>UPONOR WIRED 24V ТЕРМОСТАТ T-35 '1C</t>
  </si>
  <si>
    <t>UPONOR ТРУБА WEHOLITE д.2216/2000ММ SN4 ПЭ '1C</t>
  </si>
  <si>
    <t>UPONOR ТРУБА WEHOLITE д.2175/2000ММ SN2 ПЭ '1C</t>
  </si>
  <si>
    <t>UPONOR ТРУБА WEHOLITE д.1525/1400ММ SN2 ПЭ 'C</t>
  </si>
  <si>
    <t>UPONOR ТРУБА WEHOLITE  д.1300/1200ММ SN2 ПЭ '1C</t>
  </si>
  <si>
    <t>PE PIPES</t>
  </si>
  <si>
    <t>UPONOR МУФТА ЭЛЕКТРОСВАРНАЯ ДЛЯ ТРУБ 110X6,6 ММ 40В '1C</t>
  </si>
  <si>
    <t>UPONOR МУФТА ЭЛЕКТРОСВАРНАЯ ДЛЯ ТРУБ 160X9,5 ММ 40В '1C</t>
  </si>
  <si>
    <t>UPONOR МУФТА ЭЛЕКТРОСВАРНАЯ ДЛЯ ТРУБ 225MM SDR11 PE100 40V '1C</t>
  </si>
  <si>
    <t>UPONOR МУФТА ЭЛЕКТРОСВАРНАЯ ДЛЯ ТРУБ 315MM SDR11 PE100 40V '1C</t>
  </si>
  <si>
    <t>UPONOR МУФТА ЭЛЕКТРОСВАРНАЯ ДЛЯ ТРУБ 400MM SDR11 PE100 40V '1C</t>
  </si>
  <si>
    <t>UPONOR ТРУБА НАПОРНАЯ ДЛЯ ВОДОСНАБЖЕНИЯ 110 PN16 12M SDR11 PE100 '1C</t>
  </si>
  <si>
    <t>UPONOR ТРУБА НАПОРНАЯ ДЛЯ ВОДОСНАБЖЕНИЯ 160 PN16 12M SDR11 PE100 '1C</t>
  </si>
  <si>
    <t>UPONOR ТРУБА НАПОРНАЯ ДЛЯ ВОДОСНАБЖЕНИЯ 225 PN16 12M SDR11 PE100 '1C</t>
  </si>
  <si>
    <t>UPONOR ТРУБА НАПОРНАЯ ДЛЯ ВОДОСНАБЖЕНИЯ 315X28,6 PN16 12M SDR11 PE100 '1C</t>
  </si>
  <si>
    <t>Sewer System Outdoor</t>
  </si>
  <si>
    <t>UPONOR УПЛОТНИТЕЛЬНОЕ КОЛЬЦО ДЛЯ ПВХ ТРУБ Д.200ММ '1С</t>
  </si>
  <si>
    <t>UPONOR ТРУБА WEHOLITE Д.1550/1400ММ SN4 ПЭ '1C</t>
  </si>
  <si>
    <t>UPONOR ТРУБА WEHOLITE Д.1325/1200ММ SN4 ПЭ '1C</t>
  </si>
  <si>
    <t>UPONOR ФЛАНЕЦ ЧУГУННЫЙ 225-200 PN10 С ЭПОКСИДНЫМ ПОКРЫТИЕМ '1C</t>
  </si>
  <si>
    <t>UPONOR ФЛАНЦЕВЫЙ ПАТРУБОК ЛИТОЙ УДЛИНЕННЫЙ 200/225 PN10 ПЭ100 SDR17 '1C</t>
  </si>
  <si>
    <t>UPONOR МУФТА ЭЛЕКТРОСВАРНАЯ Д. 225ММ ПЭ100 SDR17 '1C</t>
  </si>
  <si>
    <t>UPONOR RADI PIPE ТРУБА PROJECT PN10 16X2,2 БУХТА 200M '200Щ</t>
  </si>
  <si>
    <t>3 482,88</t>
  </si>
  <si>
    <t xml:space="preserve">Promo Accessories </t>
  </si>
  <si>
    <t>UPONOR РЮКЗАК '1Ь</t>
  </si>
  <si>
    <t>UPONOR КЕПКА ДЛЯ МОНТАЖНИКОВ '1Ь</t>
  </si>
  <si>
    <t>3 814,40</t>
  </si>
  <si>
    <t>UPONOR СУМКА ДЛЯ МОНТАЖНИКОВ '1Ь</t>
  </si>
  <si>
    <t>UPONOR ФУТБОЛКА РАЗМЕР 2XL '1Ь</t>
  </si>
  <si>
    <t>UPONOR ФУТБОЛКА РАЗМЕР XL '1Ь</t>
  </si>
  <si>
    <t>UPONOR ФУТБОЛКА РАЗМЕР L '1Ь</t>
  </si>
  <si>
    <t>UPONOR ФУТБОЛКА РАЗМЕР M '1Ь</t>
  </si>
  <si>
    <t>794,88</t>
  </si>
  <si>
    <t>UPONOR ФУТБОЛКА РАЗМЕР S '1Ь</t>
  </si>
  <si>
    <t>UPONOR ТОЛСТОВКА РАЗМЕР 2XL '1Ь</t>
  </si>
  <si>
    <t>UPONOR ТОЛСТОВКА РАЗМЕР XL '1Ь</t>
  </si>
  <si>
    <t>2 649,60</t>
  </si>
  <si>
    <t>UPONOR ТОЛСТОВКА РАЗМЕР L '1Ь</t>
  </si>
  <si>
    <t>UPONOR ТОЛСТОВКА РАЗМЕР M '1Ь</t>
  </si>
  <si>
    <t>UPONOR ТОЛСТОВКА РАЗМЕР S '1Ь</t>
  </si>
  <si>
    <t>UPONOR ЖИЛЕТ РАЗМЕР 2XL '1Ь</t>
  </si>
  <si>
    <t>3 047,04</t>
  </si>
  <si>
    <t>UPONOR ЖИЛЕТ РАЗМЕР XL '1Ь</t>
  </si>
  <si>
    <t>UPONOR ЖИЛЕТ РАЗМЕР L '1Ь</t>
  </si>
  <si>
    <t>UPONOR ЖИЛЕТ РАЗМЕР M '1Ь</t>
  </si>
  <si>
    <t>UPONOR ЖИЛЕТ РАЗМЕР S '1Ь</t>
  </si>
  <si>
    <t>3 829,25</t>
  </si>
  <si>
    <t>UPONOR КОМБИНЕЗОН МОНТАЖНИКА 60-62/182-188 '1Ь</t>
  </si>
  <si>
    <t>UPONOR КОМБИНЕЗОН МОНТАЖНИКА 60-62/170-176 '1Ь</t>
  </si>
  <si>
    <t>UPONOR КОМБИНЕЗОН МОНТАЖНИКА 56-58/182-188 '1Ь</t>
  </si>
  <si>
    <t>UPONOR КОМБИНЕЗОН МОНТАЖНИКА 56-58/170-176 '1Ь</t>
  </si>
  <si>
    <t>UPONOR КОМБИНЕЗОН МОНТАЖНИКА 52-54/182-188 '1Ь</t>
  </si>
  <si>
    <t>UPONOR КОМБИНЕЗОН МОНТАЖНИКА 52-54/170-176 '1Ь</t>
  </si>
  <si>
    <t>UPONOR КОМБИНЕЗОН МОНТАЖНИКА 48-50/182-188 '1Ь</t>
  </si>
  <si>
    <t>UPONOR КОМБИНЕЗОН МОНТАЖНИКА 48-50/170-176 '1Ь</t>
  </si>
  <si>
    <t>UPONOR КОМБИНЕЗОН МОНТАЖНИКА 44-46/182-188 '1Ь</t>
  </si>
  <si>
    <t>UPONOR КОМБИНЕЗОН МОНТАЖНИКА 44-46/170-176 '1Ь</t>
  </si>
  <si>
    <t>NEW</t>
  </si>
  <si>
    <t>Промо материалы</t>
  </si>
  <si>
    <t>25 335,83</t>
  </si>
  <si>
    <t>Ограниченно доступен в пределах складских остатков</t>
  </si>
  <si>
    <t>ДЕРЖАТЕЛЬ ФЛАНЦЕВ-ПАТРУБКОВ 63-250ММ '1С</t>
  </si>
  <si>
    <t>ДЕРЖАТЕЛЬ ФЛАНЦЕВ-ПАТРУБКОВ 63-200 ММ '1С</t>
  </si>
  <si>
    <t>37 682,50</t>
  </si>
  <si>
    <t>ДЕРЖАТЕЛЬ ФЛАНЦЕВ-ПАТРУБКОВ 90-315ММ '1С</t>
  </si>
  <si>
    <t>71 015,83</t>
  </si>
  <si>
    <t>ДЕРЖАТЕЛЬ ФЛАНЦЕВ-ПАТРУБКОВ 200-500ММ '1С</t>
  </si>
  <si>
    <t>50 926,67</t>
  </si>
  <si>
    <t>ДЕРЖАТЕЛЬ ФЛАНЦЕВ-ПАТРУБКОВ 90-355ММ '1С</t>
  </si>
  <si>
    <t>ПЕРЕХОДНИКИ ДЛЯ ТРУБ Д.63ММ PT200 '1С</t>
  </si>
  <si>
    <t>15 675,83</t>
  </si>
  <si>
    <t>ПЕРЕХОДНИКИ ДЛЯ ТРУБ Д.90ММ PT250 '1С</t>
  </si>
  <si>
    <t>16 505,00</t>
  </si>
  <si>
    <t>ПЕРЕХОДНИКИ ДЛЯ ТРУБ Д.75ММ РТ250 '1С</t>
  </si>
  <si>
    <t>16 635,83</t>
  </si>
  <si>
    <t>ПЕРЕХОДНИКИ ДЛЯ ТРУБ Д.63ММ РТ250 '1С</t>
  </si>
  <si>
    <t>ПЕРЕХОДНИКИ ДЛЯ ТРУБ Д.280ММ РТ315 '1Щ</t>
  </si>
  <si>
    <t>12 668,33</t>
  </si>
  <si>
    <t>ПЕРЕХОДНИКИ ДЛЯ ТРУБ Д.200ММ РТ250 '1С</t>
  </si>
  <si>
    <t>13 883,33</t>
  </si>
  <si>
    <t>ПЕРЕХОДНИКИ ДЛЯ ТРУБ Д.140ММ РТ250 '1С</t>
  </si>
  <si>
    <t>7 550,00</t>
  </si>
  <si>
    <t>ПЕРЕХОДНИКИ ДЛЯ ТРУБ Д.250ММ PT315 УЗКИЕ '1С</t>
  </si>
  <si>
    <t>ПЕРЕХОДНИКИ ДЛЯ ТРУБ Д.110ММ PT200 '1С</t>
  </si>
  <si>
    <t>ПЕРЕХОДНИКИ ДЛЯ ТРУБ Д.90ММ PT200 '1С</t>
  </si>
  <si>
    <t>ПЕРЕХОДНИКИ ДЛЯ ТРУБ Д.75ММ PT200 '1С</t>
  </si>
  <si>
    <t>ПЕРЕХОДНИКИ ДЛЯ ТРУБ Д.560ММ PT 630 '1С</t>
  </si>
  <si>
    <t>29 174,17</t>
  </si>
  <si>
    <t>ПЕРЕХОДНИКИ ДЛЯ ТРУБ Д.315ММ РТ355 '1С</t>
  </si>
  <si>
    <t>9 918,33</t>
  </si>
  <si>
    <t>ПЕРЕХОДНИКИ ДЛЯ ТРУБ Д.250ММ РТ355 УЗКИЕ '1С</t>
  </si>
  <si>
    <t>46 638,33</t>
  </si>
  <si>
    <t>ПЕРЕХОДНИКИ ДЛЯ ТРУБ Д.250ММ РТ355 ШИРОКИЕ '1С</t>
  </si>
  <si>
    <t>106 784,17</t>
  </si>
  <si>
    <t>ГИДРОАГРЕГАТ PT250 '1С</t>
  </si>
  <si>
    <t>509 835,83</t>
  </si>
  <si>
    <t>СВАРОЧНАЯ МАШИНА БАЗОВАЯ EURO 315 '1С</t>
  </si>
  <si>
    <t>СВАРОЧНАЯ МАШИНА БАЗОВАЯ PT 200 '1С</t>
  </si>
  <si>
    <t>131 155,00</t>
  </si>
  <si>
    <t>СВАРОЧНАЯ МАШИНА БАЗОВАЯ EURO 160 '1С</t>
  </si>
  <si>
    <t>313 307,50</t>
  </si>
  <si>
    <t>ПРИБОР КОНТРОЛЯ СВАРОЧНОГО ПРОЦЕССА LDU МОДЕЛЬНЫЙ РЯД M09 '1С</t>
  </si>
  <si>
    <t>Прочее оборудование</t>
  </si>
  <si>
    <t>Soft</t>
  </si>
  <si>
    <t>UPONOR HSE DESKTOP ОБНОВЛЕНИЕ ДО БЕССРОЧНОЙ. ОТОПЛЕНИЕ/ОХЛАЖДЕНИЕ + BIM '1С</t>
  </si>
  <si>
    <t>UPONOR HSE DESKTOP ОБНОВЛЕНИЕ 1 ГОД. ОТОПЛЕНИЕ/ОХЛАЖДЕНИЕ ДО 1 ГОД. ОТОПЛЕНИЕ/ОХЛАЖДЕНИЕ + BIM '1С</t>
  </si>
  <si>
    <t>UPONOR HSE DESKTOP ОБНОВЛЕНИЕ ОТОПЛЕНИЕ/ОХЛАЖДЕНИЕ ДО ОТОПЛЕНИЕ/ОХЛАЖДЕНИЕ + BIM '1С</t>
  </si>
  <si>
    <t>UPONOR HSE DESKTOP УЧЕБНАЯ ВЕРСИЯ. 1 ГОД. ВОДОСНАБЖЕНИЕ + ОТОПЛЕНИЕ/ОХЛАЖДЕНИЕ + BIM '1С</t>
  </si>
  <si>
    <t>UPONOR HSE DESKTOP ПРОБНАЯ ВЕРСИЯ. 1 ГОД. ВОДОСНАБЖЕНИЕ + ОТОПЛЕНИЕ/ОХЛАЖДЕНИЕ + BIM '1С</t>
  </si>
  <si>
    <t>UPONOR HSE DESKTOP ОБНОВЛЕНИЕ ДО БЕССРОЧНОЙ. ВОДОСНАБЖЕНИЕ + ОТОПЛЕНИЕ/ОХЛАЖДЕНИЕ + BIM '1С</t>
  </si>
  <si>
    <t>UPONOR HSE DESKTOP ПРОДЛЕНИЕ 1 ГОД. ВОДОСНАБЖЕНИЕ + ОТОПЛЕНИЕ/ОХЛАЖДЕНИЕ + BIM '1С</t>
  </si>
  <si>
    <t>UPONOR HSE DESKTOP ОБНОВЛЕНИЕ 1 ГОД. ОТОПЛЕНИЕ/ОХЛАЖДЕНИЕ ДО 1 ГОД. ВОДОСНАБЖЕНИЕ + ОТОПЛЕНИЕ/ОХЛАЖДЕНИЕ '1С</t>
  </si>
  <si>
    <t>UPONOR HSE DESKTOP ОБНОВЛЕНИЕ 1 ГОД. ОТОПЛЕНИЕ/ОХЛАЖДЕНИЕ + BIM ДО 1 ГОД. ВОДОСНАБЖЕНИЕ + ОТОПЛЕНИЕ/ОХЛАЖДЕНИЕ + BIM '1С</t>
  </si>
  <si>
    <t>UPONOR HSE DESKTOP ОБНОВЛЕНИЕ 1 ГОД. ВОДОСНАБЖЕНИЕ + ОТОПЛЕНИЕ/ОХЛАЖДЕНИЕ ДО 1 ГОД. ВОДОСНАБЖЕНИЕ + ОТОПЛЕНИЕ/ОХЛАЖДЕНИЕ + BIM '1С</t>
  </si>
  <si>
    <t>UPONOR HSE DESKTOP ОБНОВЛЕНИЕ ВОДОСНАБЖЕНИЕ + ОТОПЛЕНИЕ/ОХЛАЖДЕНИЕ ДО ВОДОСНАБЖЕНИЕ + ОТОПЛЕНИЕ/ОХЛАЖДЕНИЕ + BIM '1С</t>
  </si>
  <si>
    <t>UPONOR HSE DESKTOP ОБНОВЛЕНИЕ ОТОПЛЕНИЕ/ОХЛАЖДЕНИЕ + BIM ДО ВОДОСНАБЖЕНИЕ + ОТОПЛЕНИЕ/ОХЛАЖДЕНИЕ + BIM '1С</t>
  </si>
  <si>
    <t>UPONOR HSE DESKTOP ПРОБНАЯ. ОТОПЛЕНИЕ/ОХЛАЖДЕНИЕ '1С</t>
  </si>
  <si>
    <t>UPONOR HSE DESKTOP ПРОБНАЯ. ВОДОСНАБЖЕНИЕ '1С</t>
  </si>
  <si>
    <t>UPONOR HSE DESKTOP ОБНОВЛЕНИЕ ВОДОСНАБЖЕНИЕ ДО ВОДОСНАБЖЕНИЕ + ОТОПЛЕНИЕ/ОХЛАЖДЕНИЕ '1С</t>
  </si>
  <si>
    <t>UPONOR HSE DESKTOP ОБНОВЛЕНИЕ С HSE 4. ВОДОСНАБЖЕНИЕ '1С</t>
  </si>
  <si>
    <t>UPONOR HSE DESKTOP БЕССРОЧНАЯ. ВОДОСНАБЖЕНИЕ '1С</t>
  </si>
  <si>
    <t>UPONOR HSE DESKTOP ПРОБНАЯ. ВОДОСНАБЖЕНИЕ + ОТОПЛЕНИЕ/ОХЛАЖДЕНИЕ '1С</t>
  </si>
  <si>
    <t>Программное обеспечение HSE для проектирования</t>
  </si>
  <si>
    <t>Decibel</t>
  </si>
  <si>
    <t>UPONOR DECIBEL ПЛАСТИНА ДЛЯ МОНТАЖА ОТВОДА КАНАЛИЗАЦИОННОГО ВЕРТИКАЛЬНОГО ВЫПУСКА '1С</t>
  </si>
  <si>
    <t>UPONOR DECIBEL КОМПЛЕКТ ДЛЯ МОНТАЖА ОТВОДА КАНАЛИЗАЦИОННОГО ВЕРТИКАЛЬНОГО ВЫПУСКА '1С</t>
  </si>
  <si>
    <t>1 477,50</t>
  </si>
  <si>
    <t>B</t>
  </si>
  <si>
    <t>UPONOR DECIBEL ПАТРУБОК КОМПЕНСАЦИОННЫЙ Д.110ММ ПП БЕЛЫЙ '1И</t>
  </si>
  <si>
    <t>468,33</t>
  </si>
  <si>
    <t>A</t>
  </si>
  <si>
    <t>UPONOR DECIBEL ЗАГЛУШКА КАНАЛИЗАЦИОННАЯ Д.110ММ, БЕЛАЯ '1Ф</t>
  </si>
  <si>
    <t>UPONOR DECIBEL ЗАГЛУШКА КАНАЛИЗАЦИОННАЯ Д.75ММ, БЕЛАЯ '1C</t>
  </si>
  <si>
    <t>131,62</t>
  </si>
  <si>
    <t>UPONOR DECIBEL ЗАГЛУШКА КАНАЛИЗАЦИОННАЯ Д.50ММ, БЕЛАЯ '1Ф</t>
  </si>
  <si>
    <t>993,33</t>
  </si>
  <si>
    <t>UPONOR DECIBEL ПРОБКА ДЛЯ ПРОЧИСТКИ '1Ф</t>
  </si>
  <si>
    <t>3 149,17</t>
  </si>
  <si>
    <t>UPONOR DECIBEL ПАТРУБОК ДЛЯ ПРОЧИСТКИ ОДНОРАСТРУБНЫЙ Д.160ММ ПП БЕЛЫЙ '1C</t>
  </si>
  <si>
    <t>UPONOR DECIBEL ПАТРУБОК ДЛЯ ПРОЧИСТКИ ОДНОРАСТРУБНЫЙ Д.110ММ ПП БЕЛЫЙ '1Щ</t>
  </si>
  <si>
    <t>UPONOR DECIBEL ПАТРУБОК ДЛЯ ПРОЧИСТКИ ДВУХРАСТРУБНЫЙ Д.110ММ ПП БЕЛЫЙ '1Щ</t>
  </si>
  <si>
    <t>1 410,00</t>
  </si>
  <si>
    <t>E</t>
  </si>
  <si>
    <t>1 015,83</t>
  </si>
  <si>
    <t>UPONOR DECIBEL ПАТРУБОК ДЛЯ ПРОЧИСТКИ ДВУХРАСТРУБНЫЙ Д.75ММ ПП БЕЛЫЙ '1С</t>
  </si>
  <si>
    <t>11 479,17</t>
  </si>
  <si>
    <t>1 753,33</t>
  </si>
  <si>
    <t>UPONOR DECIBEL КРЕСТОВИНА КАНАЛИЗАЦИОННАЯ РАСТРУБНАЯ Д.110/110ММ 88,5ГР. БЕЛАЯ '1И</t>
  </si>
  <si>
    <t>1 503,33</t>
  </si>
  <si>
    <t>UPONOR DECIBEL ТРОЙНИК КАНАЛИЗАЦИОННЫЙ ДВУХРАСТРУБНЫЙ ЗАКРУГЛЕННЫЙ Д.110/110ММ 88,5ГР ПП БЕЛЫЙ '1И</t>
  </si>
  <si>
    <t>1 376,67</t>
  </si>
  <si>
    <t>UPONOR DECIBEL ТРОЙНИК КАНАЛИЗАЦИОННЫЙ ДВУХРАСТРУБНЫЙ Д.110/110ММ 88,5ГР ПП БЕЛЫЙ '1И</t>
  </si>
  <si>
    <t>1 145,00</t>
  </si>
  <si>
    <t>UPONOR DECIBEL ТРОЙНИК КАНАЛИЗАЦИОННЫЙ ДВУХРАСТРУБНЫЙ Д.110/75ММ 88,5ГР ПП БЕЛЫЙ '1С</t>
  </si>
  <si>
    <t>895,00</t>
  </si>
  <si>
    <t>UPONOR DECIBEL ТРОЙНИК КАНАЛИЗАЦИОННЫЙ ДВУХРАСТРУБНЫЙ Д.110/50ММ 88,5ГР ПП БЕЛЫЙ '1И</t>
  </si>
  <si>
    <t>UPONOR DECIBEL ТРОЙНИК КАНАЛИЗАЦИОННЫЙ ДВУХРАСТРУБНЫЙ Д.75/75ММ 88,5ГР ПП БЕЛЫЙ '1С</t>
  </si>
  <si>
    <t>UPONOR DECIBEL ТРОЙНИК КАНАЛИЗАЦИОННЫЙ ДВУХРАСТРУБНЫЙ Д.75/50ММ 88,5ГР ПП БЕЛЫЙ '1С</t>
  </si>
  <si>
    <t>381,48</t>
  </si>
  <si>
    <t>UPONOR DECIBEL ТРОЙНИК КАНАЛИЗАЦИОННЫЙ ДВУХРАСТРУБНЫЙ Д.50/50ММ 88,5ГР ПП БЕЛЫЙ '1И</t>
  </si>
  <si>
    <t>UPONOR DECIBEL ТРОЙНИК КАНАЛИЗАЦИОННЫЙ ДВУХРАСТРУБНЫЙ Д.160/160ММ 45ГР ПП БЕЛЫЙ '1С</t>
  </si>
  <si>
    <t>UPONOR DECIBEL ТРОЙНИК КАНАЛИЗАЦИОННЫЙ ДВУХРАСТРУБНЫЙ Д.160/110ММ 45ГР ПП БЕЛЫЙ '1С</t>
  </si>
  <si>
    <t>UPONOR DECIBEL ТРОЙНИК КАНАЛИЗАЦИОННЫЙ ДВУХРАСТРУБНЫЙ Д.110/110ММ 45ГР ПП БЕЛЫЙ '1И</t>
  </si>
  <si>
    <t>UPONOR DECIBEL ТРОЙНИК КАНАЛИЗАЦИОННЫЙ ДВУХРАСТРУБНЫЙ Д.110/75ММ 45ГР ПП БЕЛЫЙ '1С</t>
  </si>
  <si>
    <t>UPONOR DECIBEL ТРОЙНИК КАНАЛИЗАЦИОННЫЙ ДВУХРАСТРУБНЫЙ Д.110/50ММ 45ГР ПП БЕЛЫЙ '1И</t>
  </si>
  <si>
    <t>UPONOR DECIBEL ТРОЙНИК КАНАЛИЗАЦИОННЫЙ ДВУХРАСТРУБНЫЙ Д.75/75ММ 45ГР ПП БЕЛЫЙ '1С</t>
  </si>
  <si>
    <t>UPONOR DECIBEL ТРОЙНИК КАНАЛИЗАЦИОННЫЙ ДВУХРАСТРУБНЫЙ Д.75/50ММ 45ГР ПП БЕЛЫЙ '1С</t>
  </si>
  <si>
    <t>UPONOR DECIBEL ТРОЙНИК КАНАЛИЗАЦИОННЫЙ ДВУХРАСТРУБНЫЙ Д.50/50ММ 45ГР ПП БЕЛЫЙ '1И</t>
  </si>
  <si>
    <t>1 320,00</t>
  </si>
  <si>
    <t>UPONOR DECIBEL ТРОЙНИК КАНАЛИЗАЦИОННЫЙ ТРЕХРАСТРУБНЫЙ УДЛИНЕННЫЙ Д.110/110ММ 88,5ГР '1С</t>
  </si>
  <si>
    <t>UPONOR DECIBEL ТРОЙНИК КАНАЛИЗАЦИОННЫЙ ТРЕХРАСТРУБНЫЙ Д.160/160ММ 45ГР '1С</t>
  </si>
  <si>
    <t>UPONOR DECIBEL ТРОЙНИК КАНАЛИЗАЦИОННЫЙ ТРЕХРАСТРУБНЫЙ Д.160/110ММ 45ГР '1C</t>
  </si>
  <si>
    <t>UPONOR DECIBEL ТРОЙНИК КАНАЛИЗАЦИОННЫЙ ТРЕХРАСТРУБНЫЙ  Д.110/110ММ 45ГР '1С</t>
  </si>
  <si>
    <t>UPONOR DECIBEL ТРОЙНИК КАНАЛИЗАЦИОННЫЙ ТРЕХРАСТРУБНЫЙ  Д.110/75ММ 45ГР '1С</t>
  </si>
  <si>
    <t>UPONOR DECIBEL ТРОЙНИК КАНАЛИЗАЦИОННЫЙ ТРЕХРАСТРУБНЫЙ  Д.75/75ММ 45ГР '1С</t>
  </si>
  <si>
    <t>3 504,17</t>
  </si>
  <si>
    <t>UPONOR DECIBEL ОТВОД КАНАЛИЗАЦИОННЫЙ ОДНОРАСТРУБНЫЙ УДЛИНЕННЫЙ Д.160ММ 88,5ГР ПП БЕЛЫЙ '1С</t>
  </si>
  <si>
    <t>870,00</t>
  </si>
  <si>
    <t>UPONOR DECIBEL ОТВОД КАНАЛИЗАЦИОННЫЙ ОДНОРАСТРУБНЫЙ УДЛИНЕННЫЙ Д.110ММ 88,5ГР ПП БЕЛЫЙ '1И</t>
  </si>
  <si>
    <t>UPONOR DECIBEL ОТВОД КАНАЛИЗАЦИОННЫЙ ОДНОРАСТРУБНЫЙ УДЛИНЕННЫЙ Д.75ММ 88,5ГР '1С</t>
  </si>
  <si>
    <t>752,50</t>
  </si>
  <si>
    <t>UPONOR DECIBEL ОТВОД КАНАЛИЗАЦИОННЫЙ ОДНОРАСТРУБНЫЙ Д.110ММ 88,5ГР ПП БЕЛЫЙ '1И</t>
  </si>
  <si>
    <t>UPONOR DECIBEL ОТВОД КАНАЛИЗАЦИОННЫЙ ОДНОРАСТРУБНЫЙ Д.75ММ 88,5ГР ПП БЕЛЫЙ '1С</t>
  </si>
  <si>
    <t>207,04</t>
  </si>
  <si>
    <t>UPONOR DECIBEL ОТВОД КАНАЛИЗАЦИОННЫЙ ОДНОРАСТРУБНЫЙ Д.50ММ 88,5ГР ПП БЕЛЫЙ '1И</t>
  </si>
  <si>
    <t>2 774,17</t>
  </si>
  <si>
    <t>UPONOR DECIBEL ОТВОД КАНАЛИЗАЦИОННЫЙ ОДНОРАСТРУБНЫЙ Д.160ММ 45ГР ПП БЕЛЫЙ '1С</t>
  </si>
  <si>
    <t>UPONOR DECIBEL ОТВОД КАНАЛИЗАЦИОННЫЙ ОДНОРАСТРУБНЫЙ Д.110ММ 45ГР ПП БЕЛЫЙ '1И</t>
  </si>
  <si>
    <t>UPONOR DECIBEL ОТВОД КАНАЛИЗАЦИОННЫЙ ОДНОРАСТРУБНЫЙ Д.75ММ 45ГР ПП БЕЛЫЙ '1С</t>
  </si>
  <si>
    <t>UPONOR DECIBEL ОТВОД КАНАЛИЗАЦИОННЫЙ ОДНОРАСТРУБНЫЙ Д.50ММ 45ГР ПП БЕЛЫЙ '1И</t>
  </si>
  <si>
    <t>2 665,83</t>
  </si>
  <si>
    <t>UPONOR DECIBEL ОТВОД КАНАЛИЗАЦИОННЫЙ ОДНОРАСТРУБНЫЙ Д.160ММ 30ГР ПП БЕЛЫЙ '1С</t>
  </si>
  <si>
    <t>UPONOR DECIBEL ОТВОД КАНАЛИЗАЦИОННЫЙ ОДНОРАСТРУБНЫЙ Д.75ММ 30ГР ПП БЕЛЫЙ '1С</t>
  </si>
  <si>
    <t>UPONOR DECIBEL ОТВОД КАНАЛИЗАЦИОННЫЙ ОДНОРАСТРУБНЫЙ Д.50ММ 30ГР ПП БЕЛЫЙ '1И</t>
  </si>
  <si>
    <t>2 574,17</t>
  </si>
  <si>
    <t>UPONOR DECIBEL ОТВОД КАНАЛИЗАЦИОННЫЙ ОДНОРАСТРУБНЫЙ Д.160ММ 15ГР ПП БЕЛЫЙ '1С</t>
  </si>
  <si>
    <t>UPONOR DECIBEL ОТВОД КАНАЛИЗАЦИОННЫЙ ОДНОРАСТРУБНЫЙ Д.110ММ 15ГР ПП БЕЛЫЙ '1В</t>
  </si>
  <si>
    <t>UPONOR DECIBEL ОТВОД КАНАЛИЗАЦИОННЫЙ ОДНОРАСТРУБНЫЙ Д.75ММ 15ГР ПП БЕЛЫЙ '1С</t>
  </si>
  <si>
    <t>UPONOR DECIBEL ОТВОД КАНАЛИЗАЦИОННЫЙ ОДНОРАСТРУБНЫЙ Д.50ММ 15ГР ПП БЕЛЫЙ '1И</t>
  </si>
  <si>
    <t>UPONOR DECIBEL ОТВОД КАНАЛИЗАЦИОННЫЙ ДВУХРАСТРУБНЫЙ Д.160 88,5ГР УДЛИНЕННЫЙ '1C</t>
  </si>
  <si>
    <t>UPONOR DECIBEL ОТВОД КАНАЛИЗАЦИОННЫЙ ДВУХРАСТРУБНЫЙ УДЛИНЕННЫЙ Д.110ММ 88,5ГР '1С</t>
  </si>
  <si>
    <t>UPONOR DECIBEL ОТВОД КАНАЛИЗАЦИОННЫЙ ДВУХРАСТРУБНЫЙ УДЛИНЕННЫЙ Д.75ММ 88,5ГР '1С</t>
  </si>
  <si>
    <t>Sewer System Indoor</t>
  </si>
  <si>
    <t>UPONOR ОТВОД КАНАЛИЗАЦИОННЫЙ ДВУХРАСТРУБНЫЙ Д.50ММ 88,5ГР '40C</t>
  </si>
  <si>
    <t>UPONOR DECIBEL ОТВОД КАНАЛИЗАЦИОННЫЙ ДВУХРАСТРУБНЫЙ Д.160 45ГР '1C</t>
  </si>
  <si>
    <t>UPONOR DECIBEL ОТВОД КАНАЛИЗАЦИОННЫЙ ДВУХРАСТРУБНЫЙ  Д.110ММ 45ГР '1С</t>
  </si>
  <si>
    <t>319,25</t>
  </si>
  <si>
    <t>UPONOR DECIBEL ОТВОД КАНАЛИЗАЦИОННЫЙ ДВУХРАСТРУБНЫЙ  Д.75ММ 45ГР '1С</t>
  </si>
  <si>
    <t>358,28</t>
  </si>
  <si>
    <t>UPONOR DECIBEL ОТВОД КАНАЛИЗАЦИОННЫЙ ДВУХРАСТРУБНЫЙ  Д.50ММ 45ГР '1С</t>
  </si>
  <si>
    <t>444,17</t>
  </si>
  <si>
    <t>UPONOR DECIBEL ОТВОД КАНАЛИЗАЦИОННЫЙ ДВУХРАСТРУБНЫЙ Д.50 30ГР '1С</t>
  </si>
  <si>
    <t>UPONOR DECIBEL ОТВОД КАНАЛИЗАЦИОННЫЙ ДВУХРАСТРУБНЫЙ Д.75 15ГР '1С</t>
  </si>
  <si>
    <t>UPONOR DECIBEL ОТВОД КАНАЛИЗАЦИОННЫЙ ДВУХРАСТРУБНЫЙ Д.50 15ГР '1С</t>
  </si>
  <si>
    <t>UPONOR DECIBEL МУФТА КАНАЛИЗАЦИОННАЯ НАДВИЖНАЯ Д.160ММ ПП БЕЛАЯ '1С</t>
  </si>
  <si>
    <t>1 761,67</t>
  </si>
  <si>
    <t>UPONOR DECIBEL МУФТА КАНАЛИЗАЦИОННАЯ С УПОРОМ Д.160ММ ПП БЕЛАЯ '1С</t>
  </si>
  <si>
    <t>769,17</t>
  </si>
  <si>
    <t>UPONOR DECIBEL МУФТА КАНАЛИЗАЦИОННАЯ НАДВИЖНАЯ Д.110ММ ПП БЕЛАЯ '1В</t>
  </si>
  <si>
    <t>UPONOR DECIBEL МУФТА КАНАЛИЗАЦИОННАЯ НАДВИЖНАЯ Д.75ММ ПП БЕЛАЯ '1С</t>
  </si>
  <si>
    <t>275,39</t>
  </si>
  <si>
    <t>UPONOR DECIBEL МУФТА КАНАЛИЗАЦИОННАЯ НАДВИЖНАЯ Д.50ММ ПП БЕЛАЯ '1И</t>
  </si>
  <si>
    <t>UPONOR DECIBEL МУФТА КАНАЛИЗАЦИОННАЯ С УПОРОМ Д.110ММ ПП БЕЛАЯ '1В</t>
  </si>
  <si>
    <t>UPONOR DECIBEL МУФТА КАНАЛИЗАЦИОННАЯ С УПОРОМ Д.75ММ ПП БЕЛАЯ '1С</t>
  </si>
  <si>
    <t>UPONOR DECIBEL МУФТА КАНАЛИЗАЦИОННАЯ С УПОРОМ Д.50ММ ПП БЕЛАЯ '1И</t>
  </si>
  <si>
    <t>UPONOR DECIBEL ПЕРЕХОД КАНАЛИЗАЦИОННЫЙ Д.160/110ММ ПП БЕЛЫЙ '1С</t>
  </si>
  <si>
    <t>551,67</t>
  </si>
  <si>
    <t>UPONOR DECIBEL ПЕРЕХОД КАНАЛИЗАЦИОННЫЙ Д.110/75ММ ПП БЕЛЫЙ '1С</t>
  </si>
  <si>
    <t>419,17</t>
  </si>
  <si>
    <t>UPONOR DECIBEL ПЕРЕХОД КАНАЛИЗАЦИОННЫЙ Д.110/50ММ ПП БЕЛЫЙ '1И</t>
  </si>
  <si>
    <t>UPONOR DECIBEL ПЕРЕХОД КАНАЛИЗАЦИОННЫЙ Д.75/50ММ ПП БЕЛЫЙ '1С</t>
  </si>
  <si>
    <t>12 365,00</t>
  </si>
  <si>
    <t>F</t>
  </si>
  <si>
    <t>UPONOR DECIBEL ТРУБА КАНАЛИЗАЦИОННАЯ РАСТРУБНАЯ Д.160ММ 3М ПП БЕЛАЯ '28А</t>
  </si>
  <si>
    <t>4 886,67</t>
  </si>
  <si>
    <t xml:space="preserve">UPONOR DECIBEL ТРУБА КАНАЛИЗАЦИОННАЯ РАСТРУБНАЯ Д.160ММ 1М ПП БЕЛАЯ '28А  </t>
  </si>
  <si>
    <t>4 347,50</t>
  </si>
  <si>
    <t>UPONOR DECIBEL ТРУБА КАНАЛИЗАЦИОННАЯ РАСТРУБНАЯ Д.110ММ 3М ПП БЕЛАЯ '4Ф</t>
  </si>
  <si>
    <t>3 217,50</t>
  </si>
  <si>
    <t>UPONOR DECIBEL ТРУБА КАНАЛИЗАЦИОННАЯ РАСТРУБНАЯ Д.110ММ 2М ПП БЕЛАЯ '4И</t>
  </si>
  <si>
    <t>1 629,17</t>
  </si>
  <si>
    <t>UPONOR DECIBEL ТРУБА КАНАЛИЗАЦИОННАЯ РАСТРУБНАЯ Д.110ММ 1М ПП БЕЛАЯ '4И</t>
  </si>
  <si>
    <t>1 046,67</t>
  </si>
  <si>
    <t>UPONOR DECIBEL ТРУБА КАНАЛИЗАЦИОННАЯ РАСТРУБНАЯ Д.110ММ 0,5М ПП БЕЛАЯ '10И</t>
  </si>
  <si>
    <t>704,17</t>
  </si>
  <si>
    <t>UPONOR DECIBEL ТРУБА КАНАЛИЗАЦИОННАЯ РАСТРУБНАЯ Д.110ММ 0,25М ПП БЕЛАЯ '10А</t>
  </si>
  <si>
    <t>3 069,17</t>
  </si>
  <si>
    <t>UPONOR DECIBEL ТРУБА КАНАЛИЗАЦИОННАЯ РАСТРУБНАЯ Д.75ММ 3М ПП БЕЛАЯ '4С</t>
  </si>
  <si>
    <t>UPONOR DECIBEL ТРУБА КАНАЛИЗАЦИОННАЯ РАСТРУБНАЯ Д.75ММ 2М ПП БЕЛАЯ '4У</t>
  </si>
  <si>
    <t>1 207,50</t>
  </si>
  <si>
    <t>UPONOR DECIBEL ТРУБА КАНАЛИЗАЦИОННАЯ РАСТРУБНАЯ Д.75ММ 1М ПП БЕЛАЯ '4С</t>
  </si>
  <si>
    <t>UPONOR DECIBEL ТРУБА КАНАЛИЗАЦИОННАЯ РАСТРУБНАЯ Д.75ММ 0,5М ПП БЕЛАЯ '25С</t>
  </si>
  <si>
    <t>2 188,33</t>
  </si>
  <si>
    <t>UPONOR DECIBEL ТРУБА КАНАЛИЗАЦИОННАЯ РАСТРУБНАЯ Д.50ММ 3М ПП БЕЛАЯ '6И</t>
  </si>
  <si>
    <t>1 440,83</t>
  </si>
  <si>
    <t>UPONOR DECIBEL ТРУБА КАНАЛИЗАЦИОННАЯ РАСТРУБНАЯ Д.50ММ 2М ПП БЕЛАЯ '6И</t>
  </si>
  <si>
    <t>758,33</t>
  </si>
  <si>
    <t>UPONOR DECIBEL ТРУБА КАНАЛИЗАЦИОННАЯ РАСТРУБНАЯ Д.50ММ 1М ПП БЕЛАЯ '6И</t>
  </si>
  <si>
    <t>515,83</t>
  </si>
  <si>
    <t>UPONOR DECIBEL ТРУБА КАНАЛИЗАЦИОННАЯ РАСТРУБНАЯ Д.50ММ 0,5М ПП БЕЛАЯ '20И</t>
  </si>
  <si>
    <t>Система бесшумной канализации Uponor Decibel</t>
  </si>
  <si>
    <t>UPONOR УПЛОТНИТЕЛЬНОЕ КОЛЬЦО МАСЛОСТОЙКОЕ Д.75ММ ЖЕЛТОЕ '1С</t>
  </si>
  <si>
    <t>UPONOR ПАТРУБОК ТЕРМОУСАДОЧНЫЙ Д.100/110ММ, СЕРЫЙ '1Щ</t>
  </si>
  <si>
    <t>UPONOR КРЫШКА/ДНО КОЛОДЦА д. 400ММ ПЭ '1С</t>
  </si>
  <si>
    <t>937,50</t>
  </si>
  <si>
    <t>UPONOR ТРУБА КАНАЛИЗАЦИОННАЯ РАСТРУБНАЯ Д.110ММ 0,25М ПП СЕРАЯ '10С</t>
  </si>
  <si>
    <t>1 422,50</t>
  </si>
  <si>
    <t>UPONOR ТРУБА КАНАЛИЗАЦИОННАЯ РАСТРУБНАЯ Д.110ММ 0,5М ПП СЕРАЯ '10И</t>
  </si>
  <si>
    <t>8 930,83</t>
  </si>
  <si>
    <t>UPONOR VIESER ONE ГИДРОЗАТВОР '1Щ</t>
  </si>
  <si>
    <t>UPONOR VIESER ONE ТРАП С ВЕРТИКАЛЬНЫМ ВЫПУСКОМ Д.75ММ 3Х32/40ММ '1Щ</t>
  </si>
  <si>
    <t>2 871,67</t>
  </si>
  <si>
    <t>UPONOR VIESER КРЫШКА ТРАПА КВАДРАТНАЯ Д.200ММ, БЕЛАЯ '1Щ</t>
  </si>
  <si>
    <t>UPONOR VIESER УПЛОТНЕНИЕ ТРАПА 150ММ '1Щ</t>
  </si>
  <si>
    <t>6 632,50</t>
  </si>
  <si>
    <t>UPONOR VIESER ТРАП С ГОРИЗОНТАЛЬНЫМ ВЫПУСКОМ, Д.50, 3Х32/40ММ БЕЗ ОПОР '1Щ</t>
  </si>
  <si>
    <t>UPONOR СМАЗКА САНТЕХНИЧЕСКАЯ 1000 Г. '12C</t>
  </si>
  <si>
    <t>UPONOR СМАЗКА САНТЕХНИЧЕСКАЯ 250 Г. '20C</t>
  </si>
  <si>
    <t>UPONOR DRAIN КОМПЛЕКТ ДЛЯ БЛОКИРОВКИ РЕШЕТОК ТРАПА '50С</t>
  </si>
  <si>
    <t xml:space="preserve"> </t>
  </si>
  <si>
    <t>4 633,33</t>
  </si>
  <si>
    <t>UPONOR DRAIN КОЛЬЦО НАРЩИВАНИЯ Д.150ММ 35-107ММ С РЕШЕТКОЙ ТРАПА КВАДРАТНОЙ '1У</t>
  </si>
  <si>
    <t>2 973,33</t>
  </si>
  <si>
    <t>UPONOR DRAIN ТРАП С ВЕРТИКАЛЬНЫМ ВЫПУСКОМ Д.110/150ММ '1У</t>
  </si>
  <si>
    <t>2 476,67</t>
  </si>
  <si>
    <t>UPONOR DRAIN ТРАП С ВЕРТИКАЛЬНЫМ ВЫПУСКОМ Д.75/150ММ '1У</t>
  </si>
  <si>
    <t>UPONOR DRAIN МОНТАЖНАЯ ПЛАСТИНА 300Х300ММ '20У</t>
  </si>
  <si>
    <t>UPONOR DRAIN МУФТА Д.32ММ '50У</t>
  </si>
  <si>
    <t>UPONOR DRAIN ЗАЖИМНОЕ КОЛЬЦО Д.130ММ '25У</t>
  </si>
  <si>
    <t>UPONOR DRAIN ЗАЖИМНОЕ КОЛЬЦО Д.150ММ '25У</t>
  </si>
  <si>
    <t>2 238,33</t>
  </si>
  <si>
    <t>UPONOR DRAIN РЕЗАК Д.130ММ '1У</t>
  </si>
  <si>
    <t>1 608,33</t>
  </si>
  <si>
    <t>UPONOR DRAIN РЕЗАК Д.150ММ '1У</t>
  </si>
  <si>
    <t>5 984,17</t>
  </si>
  <si>
    <t>UPONOR DRAIN КОЛЬЦО Д.150ММ 3ММ, НЕРЖ. СТАЛЬ '1У</t>
  </si>
  <si>
    <t>UPONOR DRAIN ОПОРЫ 2 ШТ. '8У</t>
  </si>
  <si>
    <t>2 285,00</t>
  </si>
  <si>
    <t>UPONOR DRAIN ОПОРНАЯ СИСТЕМА '4У</t>
  </si>
  <si>
    <t>UPONOR DRAIN ГИДРОЗАТВОР '1У</t>
  </si>
  <si>
    <t>1 870,83</t>
  </si>
  <si>
    <t>UPONOR DRAIN СУХОЙ ЗАТВОР '1У</t>
  </si>
  <si>
    <t>1 645,83</t>
  </si>
  <si>
    <t>UPONOR DRAIN КОЛЬЦО НАРАЩИВАНИЯ ТРАПА Д.130ММ 25ММ '1У</t>
  </si>
  <si>
    <t>1 548,33</t>
  </si>
  <si>
    <t>UPONOR DRAIN КОЛЬЦО НАРАЩИВАНИЯ ТРАПА Д.130ММ 13ММ '1У</t>
  </si>
  <si>
    <t>2 864,17</t>
  </si>
  <si>
    <t>UPONOR DRAIN КОЛЬЦО НАРАЩИВАНИЯ ТРАПА Д.150ММ 35-107ММ '1У</t>
  </si>
  <si>
    <t>1 250,83</t>
  </si>
  <si>
    <t>UPONOR DRAIN КОЛЬЦО НАРАЩИВАНИЯ ТРАПА Д.150ММ 25ММ '1У</t>
  </si>
  <si>
    <t>961,67</t>
  </si>
  <si>
    <t>UPONOR DRAIN КОЛЬЦО НАРАЩИВАНИЯ ТРАПА Д.150ММ 13ММ '1У</t>
  </si>
  <si>
    <t>445,83</t>
  </si>
  <si>
    <t>UPONOR DRAIN РЕШЕТКА ТРАПА КРУГЛАЯ Д.150ММ, БЕЛАЯ, ПЛАСТИК '1А</t>
  </si>
  <si>
    <t>UPONOR DRAIN РЕШЕТКА ТРАПА КРУГЛАЯ Д.150ММ, НЕРЖ. СТАЛЬ '25С</t>
  </si>
  <si>
    <t>1051384, 
1051385</t>
  </si>
  <si>
    <t>UPONOR DRAIN РЕШЕТКА ТРАПА КВАДРАТНАЯ БЕЗ ОСНОВЫ 150/200Х200ММ, НЕРЖ.СТАЛЬ '20У</t>
  </si>
  <si>
    <t>4 846,67</t>
  </si>
  <si>
    <t>UPONOR DRAIN ОСНОВА ПОД ПЛИТКУ 150Х150ММ '1А</t>
  </si>
  <si>
    <t>1051402, 1051401, 1051404, 1051403, 1051382</t>
  </si>
  <si>
    <t>8 092,50</t>
  </si>
  <si>
    <t>UPONOR DRAIN РЕШЕТКА ТРАПА КВАДРАТНАЯ STYLE 197х197ММ, НЕРЖ. СТАЛЬ, СО СТАЛЬНОЙ РАМОЙ '1И</t>
  </si>
  <si>
    <t>1087235, 1087236, 1087237, 1087238, 1051390, 1051381, 1051394, 1051415, 1051414, 1051393, 1051392, 1051402, 1051401, 1051404, 1051403, 1051382, 1088938, 1088939, 1088940, 1088941, 1088942, 1088943, 1088944, 1088945, 1088946, 1088947</t>
  </si>
  <si>
    <t>5 305,00</t>
  </si>
  <si>
    <t>UPONOR DRAIN РЕШЕТКА ТРАПА КВАДРАТНАЯ ELEGANT 155х155ММ, НЕРЖ. СТАЛЬ, СО СТАЛЬНОЙ РАМОЙ '1А</t>
  </si>
  <si>
    <t>7 145,00</t>
  </si>
  <si>
    <t>UPONOR DRAIN РЕШЕТКА ТРАПА КВАДРАТНАЯ ELEGANT 197х197ММ С ОТВ. 32ММ, НЕРЖ. СТАЛЬ, СО СТАЛЬНОЙ РАМОЙ '1С</t>
  </si>
  <si>
    <t>UPONOR DRAIN РЕШЕТКА ТРАПА КВАДРАТНАЯ ELEGANT 197х197ММ, НЕРЖ. СТАЛЬ, СО СТАЛЬНОЙ РАМОЙ '1А</t>
  </si>
  <si>
    <t>2 678,33</t>
  </si>
  <si>
    <t>UPONOR DRAIN ТРАП С ГОРИЗОНТАЛЬНЫМ ВЫПУСКОМ  НИЗКИЙ Д.50/130ММ '1У</t>
  </si>
  <si>
    <t>1 997,50</t>
  </si>
  <si>
    <t>UPONOR DRAIN ТРАП С ГОРИЗОНТАЛЬНЫМ ВЫПУСКОМ Д.32/130ММ '1Щ</t>
  </si>
  <si>
    <t>1053745, 
1060728, 
1088937</t>
  </si>
  <si>
    <t>5 868,33</t>
  </si>
  <si>
    <t>UPONOR DRAIN ТРАП С ВЕРТИКАЛЬНЫМ ВЫПУСКОМ Д.75,110/150ММ, 3Х32ММ '1И</t>
  </si>
  <si>
    <t>2 826,67</t>
  </si>
  <si>
    <t>UPONOR DRAIN ТРАП С ВЕРТИКАЛЬНЫМ ВЫПУСКОМ Д.50/150ММ '1И</t>
  </si>
  <si>
    <t>2 465,83</t>
  </si>
  <si>
    <t>UPONOR DRAIN ТРАП С ГОРИЗОНТАЛЬНЫМ ВЫПУСКОМ НИЗКИЙ Д.75/150ММ '1И</t>
  </si>
  <si>
    <t>1051377, 
1088936</t>
  </si>
  <si>
    <t>2 283,33</t>
  </si>
  <si>
    <t>UPONOR DRAIN ТРАП С ГОРИЗОНТАЛЬНЫМ ВЫПУСКОМ НИЗКИЙ Д.50/150ММ '1И</t>
  </si>
  <si>
    <t>1051376, 
1088935</t>
  </si>
  <si>
    <t>4 580,00</t>
  </si>
  <si>
    <t>UPONOR DRAIN ТРАП С ГОРИЗОНТАЛЬНЫМ ВЫПУСКОМ Д.75/150ММ, 3Х32ММ '1И</t>
  </si>
  <si>
    <t>1087240, 
1053744</t>
  </si>
  <si>
    <t>12 785,83</t>
  </si>
  <si>
    <t>UPONOR КРЕСТОВИНА КАНАЛИЗАЦИОННАЯ УГЛОВАЯ Д.110/110ММ 88,5ГР. '1C</t>
  </si>
  <si>
    <t>433,33</t>
  </si>
  <si>
    <t>UPONOR ЗАГЛУШКА ДЛЯ РАСТРУБА Д.110ММ СЕРАЯ '10C</t>
  </si>
  <si>
    <t>UPONOR ЗАГЛУШКА ДЛЯ РАСТРУБА Д.75ММ СЕРАЯ '34C</t>
  </si>
  <si>
    <t>UPONOR ЗАГЛУШКА ДЛЯ РАСТРУБА Д.50ММ СЕРАЯ '80C</t>
  </si>
  <si>
    <t>UPONOR МУФТА КАНАЛИЗАЦИОННАЯ СВОБОДНАЯ Д.110ММ СЕРАЯ '1C</t>
  </si>
  <si>
    <t>UPONOR МУФТА КАНАЛИЗАЦИОННАЯ СВОБОДНАЯ Д.75ММ СЕРАЯ '30C</t>
  </si>
  <si>
    <t>748,33</t>
  </si>
  <si>
    <t>UPONOR МУФТА КАНАЛИЗАЦИОННАЯ СВОБОДНАЯ Д.50ММ СЕРАЯ '40C</t>
  </si>
  <si>
    <t>UPONOR ПЕРЕХОД КАНАЛИЗАЦИОННЫЙ ОДНОРАСТРУБНЫЙ, КОРОТКИЙ Д.110/75ММ СЕРЫЙ '20C</t>
  </si>
  <si>
    <t>UPONOR ПЕРЕХОД КАНАЛИЗАЦИОННЫЙ ОДНОРАСТРУБНЫЙ, КОРОТКИЙ Д.110/50ММ СЕРЫЙ '20C</t>
  </si>
  <si>
    <t>UPONOR ПЕРЕХОД КАНАЛИЗАЦИОННЫЙ ДВУХРАСТРУБНЫЙ КОРОТКИЙ Д.110/75ММ СЕРЫЙ '15C</t>
  </si>
  <si>
    <t>966,67</t>
  </si>
  <si>
    <t>UPONOR ПЕРЕХОД КАНАЛИЗАЦИОННЫЙ ДВУХРАСТРУБНЫЙ КОРОТКИЙ Д.110/50ММ СЕРЫЙ '15C</t>
  </si>
  <si>
    <t>UPONOR ПЕРЕХОД КАНАЛИЗАЦИОННЫЙ ДВУХРАСТРУБНЫЙ КОРОТКИЙ Д.75/50ММ СЕРЫЙ '34C</t>
  </si>
  <si>
    <t>UPONOR ПЕРЕХОД КАНАЛИЗАЦИОННЫЙ Д.50/40ММ СЕРЫЙ '1C</t>
  </si>
  <si>
    <t>248,73</t>
  </si>
  <si>
    <t>UPONOR ПЕРЕХОД КАНАЛИЗАЦИОННЫЙ Д.50/32ММ СЕРЫЙ '1С</t>
  </si>
  <si>
    <t>UPONOR ПЕРЕХОД КАНАЛИЗАЦИОННЫЙ Д.40/32ММ БЕЛЫЙ '1C</t>
  </si>
  <si>
    <t>UPONOR ОТВОД КАНАЛИЗАЦИОННЫЙ ВЕРТИКАЛЬНОГО ВЫПУСКА Д.110ММ '1C</t>
  </si>
  <si>
    <t>UPONOR ПАРОИЗОЛЯЦИОННАЯ МАНЖЕТА Д.110ММ '1C</t>
  </si>
  <si>
    <t>UPONOR УПЛОТНИТЕЛЬНОЕ КОЛЬЦО МАСЛОСТОЙКОЕ Д.160ММ ЖЕЛТОЕ '10C</t>
  </si>
  <si>
    <t>UPONOR УПЛОТНИТЕЛЬНОЕ КОЛЬЦО МАСЛОСТОЙКОЕ Д.110ММ ЖЕЛТОЕ '10C</t>
  </si>
  <si>
    <t>UPONOR УПЛОТНИТЕЛЬНОЕ КОЛЬЦО ДЛЯ ПВХ ТРУБ Д.160 ММ '1C</t>
  </si>
  <si>
    <t>UPONOR УПЛОТНИТЕЛЬНОЕ КОЛЬЦО Д.75ММ (2 ШТ. В КОМПЛ.) '1Щ</t>
  </si>
  <si>
    <t>35,53</t>
  </si>
  <si>
    <t>UPONOR УПЛОТНИТЕЛЬНОЕ КОЛЬЦО Д.75ММ, ЧЕРНОЕ '35C</t>
  </si>
  <si>
    <t>UPONOR УПЛОТНИТЕЛЬНОЕ КОЛЬЦО Д.50ММ (2 ШТ. В КОМПЛ.) '1Щ</t>
  </si>
  <si>
    <t>UPONOR УПЛОТНИТЕЛЬНОЕ КОЛЬЦО Д.50ММ, ЧЕРНОЕ '35C</t>
  </si>
  <si>
    <t>UPONOR УПЛОТНИТЕЛЬНОЕ КОЛЬЦО Д.32ММ, ЧЕРНОЕ '1C</t>
  </si>
  <si>
    <t>UPONOR ПРОТИВОПОЖАРНАЯ МАНЖЕТА Д.160ММ '5Щ</t>
  </si>
  <si>
    <t>UPONOR ПРОТИВОПОЖАРНАЯ МАНЖЕТА Д.110ММ '10Щ</t>
  </si>
  <si>
    <t>UPONOR ПРОТИВОПОЖАРНАЯ МАНЖЕТА Д.75ММ '5Щ</t>
  </si>
  <si>
    <t>UPONOR ПРОТИВОПОЖАРНАЯ МАНЖЕТА Д.55ММ '5Щ</t>
  </si>
  <si>
    <t>UPONOR РЕЗЬБОВОЕ СОЕДИНЕНИЕ 32-R 1 1/2 '1C</t>
  </si>
  <si>
    <t>UPONOR ОТВОД ДЛЯ ШЛАНГА 32-R3/4 '1C</t>
  </si>
  <si>
    <t>UPONOR ПАТРУБОК КАНАЛИЗАЦИОННЫЙ, ЗАЩИТНЫЙ ПВХ '35C</t>
  </si>
  <si>
    <t>UPONOR ВТУЛКА ПРОХОДНАЯ КАНАЛИЗАЦИОННАЯ Д.160ММ ПП '1C</t>
  </si>
  <si>
    <t>650,00</t>
  </si>
  <si>
    <t>UPONOR ОТВОД КАНАЛИЗАЦИОНЫЙ ДВУХРАСТРУБНЫЙ ДЛЯ УНИТАЗА КОРОТКИЙ Д.110ММ 88,5ГР СЕРЫЙ '15А</t>
  </si>
  <si>
    <t>UPONOR ПАТРУБОК КАНАЛИЗАЦИОНЫЙ, ДЛЯ УНИТАЗА, КОРОТКИЙ Д.110ММ СЕРЫЙ '25C</t>
  </si>
  <si>
    <t>UPONOR ПАТРУБОК КАНАЛИЗАЦИОНЫЙ, ДЛЯ УНИТАЗА, УДЛИНЕННЫЙ Д.110ММ СЕРЫЙ '15C</t>
  </si>
  <si>
    <t>254,65</t>
  </si>
  <si>
    <t>UPONOR ВОРОНКА ДЛЯ ШЛАНГА СТИРАЛЬНОЙ МАШИНЫ Д.32ММ БЕЛАЯ '1C</t>
  </si>
  <si>
    <t>487,50</t>
  </si>
  <si>
    <t>UPONOR ОПОРА ДЛЯ КАНАЛИЗАЦИОННЫХ ТРУБ 110ММ СЕРАЯ '5С</t>
  </si>
  <si>
    <t>455,83</t>
  </si>
  <si>
    <t>UPONOR ОПОРА ДЛЯ КАНАЛИЗАЦИОННЫХ ТРУБ Д.75ММ СЕРАЯ '100C</t>
  </si>
  <si>
    <t>UPONOR ОПОРА ДЛЯ КАНАЛИЗАЦИОННЫХ ТРУБ Д.50ММ СЕРАЯ '100C</t>
  </si>
  <si>
    <t>UPONOR ОПОРА ДЛЯ КАНАЛИЗАЦИОННЫХ ТРУБ Д.50ММ БЕЛАЯ '100C</t>
  </si>
  <si>
    <t>UPONOR ОПОРА ДЛЯ КАНАЛИЗАЦИОННЫХ ТРУБ Д.40ММ СЕРАЯ '200C</t>
  </si>
  <si>
    <t>UPONOR ОПОРА ДЛЯ КАНАЛИЗАЦИОННЫХ ТРУБ Д.40ММ БЕЛАЯ '200C</t>
  </si>
  <si>
    <t>234,95</t>
  </si>
  <si>
    <t>UPONOR ОПОРА ДЛЯ КАНАЛИЗАЦИОННЫХ ТРУБ Д.32ММ СЕРАЯ '1C</t>
  </si>
  <si>
    <t>UPONOR ОПОРА ДЛЯ КАНАЛИЗАЦИОННЫХ ТРУБ Д.32ММ БЕЛАЯ '1C</t>
  </si>
  <si>
    <t>UPONOR УПЛОТНИТЕЛЬНОЕ КОЛЬЦО ПРОФИЛЬНОЕ Д.110/100ММ ПП/ЧУГУН '100C</t>
  </si>
  <si>
    <t>UPONOR УПЛОТНИТЕЛЬНОЕ КОЛЬЦО ПРОФИЛЬНОЕ Д.75/70ММ ПП/ЧУГУН '100C</t>
  </si>
  <si>
    <t>UPONOR УПЛОТНИТЕЛЬНОЕ КОЛЬЦО ПРОФИЛЬНОЕ Д.50/50ММ ПП/ЧУГУН '50C</t>
  </si>
  <si>
    <t>UPONOR УПЛОТНЕНИЕ ДЛЯ ПЕРЕХОДНОГО ПАТРУБКА Д.110/100ММ ПП/ЧУГУН '10C</t>
  </si>
  <si>
    <t>UPONOR УПЛОТНЕНИЕ ДЛЯ ПЕРЕХОДНОГО ПАТРУБКА Д.75/70ММ ПП/ЧУГУН '10C</t>
  </si>
  <si>
    <t>UPONOR УПЛОТНЕНИЕ ДЛЯ ПЕРЕХОДНОГО ПАТРУБКА Д.50/50ММ ПП/ЧУГУН '50C</t>
  </si>
  <si>
    <t>663,33</t>
  </si>
  <si>
    <t>UPONOR СОЕДИНИТЕЛЬНЫЙ ПАТРУБОК Д.110/100ММ СЕРЫЙ (ПП/ЧУГУН) '15C</t>
  </si>
  <si>
    <t>531,67</t>
  </si>
  <si>
    <t>UPONOR СОЕДИНИТЕЛЬНЫЙ ПАТРУБОК Д.75/70ММ СЕРЫЙ (ПП/ЧУГУН) '35C</t>
  </si>
  <si>
    <t>UPONOR РЕВИЗИОННЫЙ ПАТРУБОК С КРЫШКОЙ Д.160ММ ПП '1C</t>
  </si>
  <si>
    <t>UPONOR ЗАГЛУШКА КАНАЛИЗАЦИОННАЯ Д.160ММ ПП '1C</t>
  </si>
  <si>
    <t>505,00</t>
  </si>
  <si>
    <t>UPONOR ЗАГЛУШКА КАНАЛИЗАЦИОННАЯ, Д.110ММ СЕРАЯ '1И</t>
  </si>
  <si>
    <t>UPONOR ЗАГЛУШКА КАНАЛИЗАЦИОННАЯ Д.75ММ, СЕРАЯ '30C</t>
  </si>
  <si>
    <t>142,16</t>
  </si>
  <si>
    <t>UPONOR ЗАГЛУШКА КАНАЛИЗАЦИОННАЯ Д.50ММ, СЕРАЯ '1И</t>
  </si>
  <si>
    <t>UPONOR ЗАГЛУШКА КАНАЛИЗАЦИОННАЯ Д.32ММ, БЕЛАЯ '1C</t>
  </si>
  <si>
    <t>2 925,83</t>
  </si>
  <si>
    <t>UPONOR ПРОБКА ДЛЯ ПРОЧИСТКИ Д.160ММ '1C</t>
  </si>
  <si>
    <t>1 070,83</t>
  </si>
  <si>
    <t>UPONOR ПРОБКА ДЛЯ ПРОЧИСТКИ Д.110ММ СЕРАЯ '15И</t>
  </si>
  <si>
    <t>UPONOR ПРОБКА ДЛЯ ПРОЧИСТКИ Д.75ММ СЕРАЯ '20C</t>
  </si>
  <si>
    <t>UPONOR ПАТРУБОК КОМПЕНСАЦИОННЫЙ Д.110ММ СЕРЫЙ '10C</t>
  </si>
  <si>
    <t>UPONOR ПАТРУБОК КОМПЕНСАЦИОННЫЙ Д.75ММ СЕРЫЙ '15C</t>
  </si>
  <si>
    <t>UPONOR ПАТРУБОК ДЛЯ ПРОЧИСТКИ ОДНОРАСТРУБНЫЙ Д.160ММ ПП '1C</t>
  </si>
  <si>
    <t>UPONOR ПАТРУБОК ДЛЯ ПРОЧИСТКИ  ОДНОРАСТРУБНЫЙ Д.110ММ СЕРЫЙ '10Щ</t>
  </si>
  <si>
    <t>1 571,67</t>
  </si>
  <si>
    <t>UPONOR ПАТРУБОК ДЛЯ ПРОЧИСТКИ ДВУХРАСТРУБНЫЙ Д.110ММ СЕРЫЙ '10Щ</t>
  </si>
  <si>
    <t>UPONOR ПАТРУБОК ДЛЯ ПРОЧИСТКИ ОДНОРАСТРУБНЫЙ Д.75ММ СЕРЫЙ '15C</t>
  </si>
  <si>
    <t>UPONOR ПАТРУБОК ДЛЯ ПРОЧИСТКИ ДВУХРАСТРУБНЫЙ Д.75ММ СЕРЫЙ '15C</t>
  </si>
  <si>
    <t>1 971,67</t>
  </si>
  <si>
    <t>UPONOR КРЕСТОВИНА КАНАЛИЗАЦИОННАЯ РАСТРУБНАЯ Д.110/110ММ 88,5ГР. СЕРАЯ '5И</t>
  </si>
  <si>
    <t>UPONOR ТРОЙНИК ДЛЯ УНИТАЗА Д.110/110ММ 88,5ГР СЕРЫЙ '10C</t>
  </si>
  <si>
    <t>760,00</t>
  </si>
  <si>
    <t>UPONOR ТРОЙНИК КАНАЛИЗАЦИОННЫЙ ДВУХРАСТРУБНЫЙ Д.110/110ММ 88,7ГР. СЕРЫЙ '10И</t>
  </si>
  <si>
    <t>UPONOR ТРОЙНИК КАНАЛИЗАЦИОННЫЙ ДВУХРАСТРУБНЫЙ ЗАКРУГЛЕННЫЙ Д.110/75ММ 88,5ГР СЕРЫЙ '15C</t>
  </si>
  <si>
    <t>UPONOR ТРОЙНИК КАНАЛИЗАЦИОННЫЙ ДВУХРАСТРУБНЫЙ ЗАКРУГЛЕННЫЙ Д.75/75ММ 88,5ГР СЕРЫЙ '10C</t>
  </si>
  <si>
    <t>UPONOR ТРОЙНИК КАНАЛИЗАЦИОННЫЙ ДВУХРАСТРУБНЫЙ Д.110/110ММ 88,5ГР СЕРЫЙ '15И</t>
  </si>
  <si>
    <t>UPONOR ТРОЙНИК КАНАЛИЗАЦИОННЫЙ ДВУХРАСТРУБНЫЙ Д.110/75ММ 88,5ГР СЕРЫЙ '15C</t>
  </si>
  <si>
    <t>980,00</t>
  </si>
  <si>
    <t>UPONOR ТРОЙНИК КАНАЛИЗАЦИОННЫЙ ДВУХРАСТРУБНЫЙ Д.110/50ММ 88,5ГР СЕРЫЙ '15C</t>
  </si>
  <si>
    <t>585,00</t>
  </si>
  <si>
    <t>UPONOR ТРОЙНИК КАНАЛИЗАЦИОННЫЙ ДВУХРАСТРУБНЫЙ Д.75/75ММ 88,5ГР СЕРЫЙ '10C</t>
  </si>
  <si>
    <t>UPONOR ТРОЙНИК КАНАЛИЗАЦИОННЫЙ ДВУХРАСТРУБНЫЙ Д.75/50ММ 88,5ГР СЕРЫЙ '15C</t>
  </si>
  <si>
    <t>386,95</t>
  </si>
  <si>
    <t>UPONOR ТРОЙНИК КАНАЛИЗАЦИОННЫЙ ДВУХРАСТРУБНЫЙ Д.50/50ММ 88,5ГР СЕРЫЙ '15C</t>
  </si>
  <si>
    <t>UPONOR ТРОЙНИК КАНАЛИЗАЦИОННЫЙ ДВУХРАСТРУБНЫЙ Д.40/40ММ 88,5ГР СЕРЫЙ '20С</t>
  </si>
  <si>
    <t>UPONOR ТРОЙНИК КАНАЛИЗАЦИОННЫЙ ДВУХРАСТРУБНЫЙ Д.160/160ММ 45ГР ПП '1C</t>
  </si>
  <si>
    <t>3 080,83</t>
  </si>
  <si>
    <t>UPONOR ТРОЙНИК КАНАЛИЗАЦИОННЫЙ ДВУХРАСТРУБНЫЙ Д.160/110ММ 45ГР ПП '1C</t>
  </si>
  <si>
    <t>808,33</t>
  </si>
  <si>
    <t>UPONOR ТРОЙНИК КАНАЛИЗАЦИОННЫЙ ДВУХРАСТРУБНЫЙ Д.110/110ММ 45ГР СЕРЫЙ '10И</t>
  </si>
  <si>
    <t>UPONOR ТРОЙНИК КАНАЛИЗАЦИОННЫЙ ДВУХРАСТРУБНЫЙ Д.110/75ММ 45ГР СЕРЫЙ '15C</t>
  </si>
  <si>
    <t>UPONOR ТРОЙНИК КАНАЛИЗАЦИОННЫЙ ДВУХРАСТРУБНЫЙ Д.110/50ММ 45ГР СЕРЫЙ '15C</t>
  </si>
  <si>
    <t>UPONOR ТРОЙНИК КАНАЛИЗАЦИОННЫЙ ДВУХРАСТРУБНЫЙ Д.75/75ММ 45ГР СЕРЫЙ '20C</t>
  </si>
  <si>
    <t>UPONOR ТРОЙНИК КАНАЛИЗАЦИОННЫЙ ДВУХРАСТРУБНЫЙ Д.75/50ММ 45ГР СЕРЫЙ '15C</t>
  </si>
  <si>
    <t>357,34</t>
  </si>
  <si>
    <t>UPONOR ТРОЙНИК КАНАЛИЗАЦИОННЫЙ ДВУХРАСТРУБНЫЙ Д.50/50ММ 45ГР СЕРЫЙ '10И</t>
  </si>
  <si>
    <t>UPONOR ТРОЙНИК КАНАЛИЗАЦИОННЫЙ ДВУХРАСТРУБНЫЙ Д.32/32ММ 88,5ГР. БЕЛЫЙ '1C</t>
  </si>
  <si>
    <t>432,50</t>
  </si>
  <si>
    <t>UPONOR ТРОЙНИК КАНАЛИЗАЦИОННЫЙ ДВУХРАСТРУБНЫЙ Д.32/32ММ 45ГР. БЕЛЫЙ '1С</t>
  </si>
  <si>
    <t>845,00</t>
  </si>
  <si>
    <t>UPONOR ТРОЙНИК КАНАЛИЗАЦИОННЫЙ ТРЕХРАСТРУБНЫЙ ЗАКРУГЛЕННЫЙ Д.110/110ММ 88,5ГР СЕРЫЙ '10И</t>
  </si>
  <si>
    <t>957,50</t>
  </si>
  <si>
    <t>UPONOR ТРОЙНИК КАНАЛИЗАЦИОННЫЙ ТРЕХРАСТРУБНЫЙ ЗАКРУГЛЕННЫЙ Д.110/75ММ 88,5ГР СЕРЫЙ '15А</t>
  </si>
  <si>
    <t>UPONOR ТРОЙНИК КАНАЛИЗАЦИОННЫЙ ТРЕХРАСТРУБНЫЙ ЗАКРУГЛЕННЫЙ Д.75/75ММ 88,5ГР СЕРЫЙ '10C</t>
  </si>
  <si>
    <t>1 005,83</t>
  </si>
  <si>
    <t>UPONOR ТРОЙНИК КАНАЛИЗАЦИОННЫЙ ТРЕХРАСТРУБНЫЙ Д.110/50ММ 88,5ГР СЕРЫЙ '15И</t>
  </si>
  <si>
    <t>UPONOR ТРОЙНИК КАНАЛИЗАЦИОННЫЙ ТРЕХРАСТРУБНЫЙ Д.75/50ММ 88,5ГР СЕРЫЙ '15C</t>
  </si>
  <si>
    <t>428,33</t>
  </si>
  <si>
    <t>UPONOR ТРОЙНИК КАНАЛИЗАЦИОННЫЙ ТРЕХРАСТРУБНЫЙ Д.50/50ММ 88,5ГР СЕРЫЙ '15C</t>
  </si>
  <si>
    <t>UPONOR ТРОЙНИК КАНАЛИЗАЦИОННЫЙ ТРЁХРАСТРУБНЫЙ Д.32/32ММ 88,5ГР БЕЛЫЙ '1C</t>
  </si>
  <si>
    <t>865,00</t>
  </si>
  <si>
    <t>UPONOR ТРОЙНИК КАНАЛИЗАЦИОННЫЙ ТРЁХРАСТРУБНЫЙ Д.110/110ММ 45ГР СЕРЫЙ '10C</t>
  </si>
  <si>
    <t>UPONOR ТРОЙНИК КАНАЛИЗАЦИОННЫЙ ТРЁХРАСТРУБНЫЙ Д.110/75ММ 45ГР СЕРЫЙ '15C</t>
  </si>
  <si>
    <t>1 037,50</t>
  </si>
  <si>
    <t>UPONOR ТРОЙНИК КАНАЛИЗАЦИОННЫЙ ТРЁХРАСТРУБНЫЙ Д.110/50ММ 45ГР СЕРЫЙ '15C</t>
  </si>
  <si>
    <t>UPONOR ТРОЙНИК КАНАЛИЗАЦИОННЫЙ ТРЁХРАСТРУБНЫЙ Д.75/75ММ 45 ГР СЕРЫЙ '20C</t>
  </si>
  <si>
    <t>UPONOR ТРОЙНИК КАНАЛИЗАЦИОННЫЙ ТРЕХРАСТРУБНЫЙ Д.75/50ММ 45ГР СЕРЫЙ '15C</t>
  </si>
  <si>
    <t>UPONOR ТРОЙНИК КАНАЛИЗАЦИОННЫЙ ТРЕХРАСТРУБНЫЙ Д.50/50ММ 45ГР СЕРЫЙ '10C</t>
  </si>
  <si>
    <t>UPONOR ТРОЙНИК КАНАЛИЗАЦИОННЫЙ ТРЕХРАСТРУБНЫЙ Д.32/32ММ 45ГР БЕЛЫЙ '1C</t>
  </si>
  <si>
    <t>UPONOR ОТВОД ДЛЯ УНИТАЗА УДЛИНЕННЫЙ Д.110*88,5ГР СЕРЫЙ '10C</t>
  </si>
  <si>
    <t>UPONOR ОТВОД ДЛЯ ПОДКЛЮЧЕНИЯ СТИРАЛЬНОЙ МАШИНЫ Д.50ММ 90ГР СЕРЫЙ '1С</t>
  </si>
  <si>
    <t>UPONOR СОЕДИНИТЕЛЬНЫЙ ПАТРУБОК ДЛЯ СТИРАЛЬНОЙ МАШИНЫ Д.50ММ 0,15М СЕРЫЙ '1С</t>
  </si>
  <si>
    <t>894,17</t>
  </si>
  <si>
    <t>UPONOR ОТВОД КАНАЛИЗАЦИОННЫЙ ДВУХРАСТРУБНЫЙ Д.110ММ*88,5ГР. СЕРЫЙ '10C</t>
  </si>
  <si>
    <t>UPONOR ОТВОД КАНАЛИЗАЦИОННЫЙ ДВУХРАСТРУБНЫЙ УДЛИНЕННЫЙ Д.110ММ 88,5ГР СЕРЫЙ '15C</t>
  </si>
  <si>
    <t>UPONOR ОТВОД КАНАЛИЗАЦИОННЫЙ ДВУХРАСТРУБНЫЙ Д.75ММ*88,5ГР. СЕРЫЙ '18C</t>
  </si>
  <si>
    <t>UPONOR ОТВОД КАНАЛИЗАЦИОННЫЙ ДВУХРАСТРУБНЫЙ УДЛИНЕННЫЙ Д.75ММ 88,5ГР СЕРЫЙ '25C</t>
  </si>
  <si>
    <t>UPONOR ОТВОД КАНАЛИЗАЦИОННЫЙ ДВУХРАСТРУБНЫЙ УДЛИНЕННЫЙ Д.50ММ 88,5ГР СЕРЫЙ '20C</t>
  </si>
  <si>
    <t>UPONOR ОТВОД КАНАЛИЗАЦИОННЫЙ ДВУХРАСТРУБНЫЙ Д.32ММ 88,5ГР БЕЛЫЙ '1C</t>
  </si>
  <si>
    <t>UPONOR ОТВОД КАНАЛИЗАЦИОННЫЙ ДВУХРАСТРУБНЫЙ Д.110ММ 45ГР СЕРЫЙ '18С</t>
  </si>
  <si>
    <t>UPONOR ОТВОД КАНАЛИЗАЦИОННЫЙ ДВУХРАСТРУБНЫЙ Д.75ММ 45ГР СЕРЫЙ '20C</t>
  </si>
  <si>
    <t>UPONOR ОТВОД КАНАЛИЗАЦИОННЫЙ ДВУХРАСТРУБНЫЙ Д.50ММ 45ГР СЕРЫЙ '20C</t>
  </si>
  <si>
    <t>268,50</t>
  </si>
  <si>
    <t>UPONOR ОТВОД КАНАЛИЗАЦИОННЫЙ ДВУХРАСТРУБНЫЙ Д.32ММ 45ГР БЕЛЫЙ '1С</t>
  </si>
  <si>
    <t>UPONOR ОТВОД КАНАЛИЗАЦИОННЫЙ ДВУХРАСТРУБНЫЙ Д.75ММ 30ГР СЕРЫЙ '20C</t>
  </si>
  <si>
    <t>UPONOR ОТВОД КАНАЛИЗАЦИОННЫЙ ДВУХРАСТРУБНЫЙ Д.50ММ 30ГР СЕРЫЙ '25C</t>
  </si>
  <si>
    <t>UPONOR ОТВОД КАНАЛИЗАЦИОННЫЙ ДВУХРАСТРУБНЫЙ Д.32ММ 30ГР БЕЛЫЙ '1C</t>
  </si>
  <si>
    <t>UPONOR ОТВОД КАНАЛИЗАЦИОННЫЙ ДВУХРАСТРУБНЫЙ Д.75ММ 15ГР СЕРЫЙ '25C</t>
  </si>
  <si>
    <t>UPONOR ОТВОД КАНАЛИЗАЦИОННЫЙ ДВУХРАСТРУБНЫЙ Д.50ММ 15ГР СЕРЫЙ '30C</t>
  </si>
  <si>
    <t>UPONOR ОТВОД КАНАЛИЗАЦИОННЫЙ ДВУХРАСТРУБНЫЙ Д.32ММ 15ГР БЕЛЫЙ '1C</t>
  </si>
  <si>
    <t>645,83</t>
  </si>
  <si>
    <t>UPONOR ОТВОД КАНАЛИЗАЦИОННЫЙ ОДНОРАСТРУБНЫЙ УДЛИНЕННЫЙ Д.110ММ 88,5ГР СЕРЫЙ '1С</t>
  </si>
  <si>
    <t>UPONOR ОТВОД КАНАЛИЗАЦИОННЫЙ ОДНОРАСТРУБНЫЙ УДЛИНЕННЫЙ Д.75*88,5ГР СЕРЫЙ '25С</t>
  </si>
  <si>
    <t>561,67</t>
  </si>
  <si>
    <t>UPONOR ОТВОД КАНАЛИЗАЦИОННЫЙ ОДНОРАСТРУБНЫЙ Д.110ММ 88,5ГР СЕРЫЙ '10И</t>
  </si>
  <si>
    <t>290,03</t>
  </si>
  <si>
    <t>UPONOR ОТВОД КАНАЛИЗАЦИОННЫЙ ОДНОРАСТРУБНЫЙ  Д. 75ММ *88,5 ГР. '20C</t>
  </si>
  <si>
    <t>232,36</t>
  </si>
  <si>
    <t>UPONOR ОТВОД КАНАЛИЗАЦИОННЫЙ ОДНОРАСТРУБНЫЙ Д.50ММ 88,5ГР СЕРЫЙ '20А</t>
  </si>
  <si>
    <t>UPONOR ОТВОД КАНАЛИЗАЦИОННЫЙ ОДНОРАСТРУБНЫЙ Д.40/40ММ 88,5ГР СЕРЫЙ '40C</t>
  </si>
  <si>
    <t>215,18</t>
  </si>
  <si>
    <t>UPONOR ОТВОД КАНАЛИЗАЦИОННЫЙ ОДНОРАСТРУБНЫЙ Д.32ММ 88,5ГР БЕЛЫЙ '1C</t>
  </si>
  <si>
    <t>UPONOR ОТВОД КАНАЛИЗАЦИОННЫЙ ОДНОРАСТРУБНЫЙ Д.110ММ 45ГР СЕРЫЙ '18И</t>
  </si>
  <si>
    <t>UPONOR ОТВОД КАНАЛИЗАЦИОННЫЙ ОДНОРАСТРУБНЫЙ Д.75ММ 45ГР СЕРЫЙ '20C</t>
  </si>
  <si>
    <t>UPONOR ОТВОД КАНАЛИЗАЦИОННЫЙ ОДНОРАСТРУБНЫЙ Д.50ММ 45ГР СЕРЫЙ '20А</t>
  </si>
  <si>
    <t>UPONOR ОТВОД КАНАЛИЗАЦИОННЫЙ ОДНОРАСТРУБНЫЙ Д.40/40ММ 45ГР СЕРЫЙ '50C</t>
  </si>
  <si>
    <t>UPONOR ОТВОД КАНАЛИЗАЦИОННЫЙ ОДНОРАСТРУБНЫЙ Д.32ММ 45ГР БЕЛЫЙ '1С</t>
  </si>
  <si>
    <t>UPONOR ОТВОД КАНАЛИЗАЦИОННЫЙ ОДНОРАСТРУБНЫЙ Д.160ММ 30ГР ПП '1C</t>
  </si>
  <si>
    <t>UPONOR ОТВОД КАНАЛИЗАЦИОННЫЙ ОДНОРАСТРУБНЫЙ Д.75ММ 30ГР СЕРЫЙ '20C</t>
  </si>
  <si>
    <t>UPONOR ОТВОД КАНАЛИЗАЦИОННЫЙ ОДНОРАСТРУБНЫЙ Д.50ММ 30ГР СЕРЫЙ '25C</t>
  </si>
  <si>
    <t>UPONOR ОТВОД КАНАЛИЗАЦИОННЫЙ ОДНОРАСТРУБНЫЙ Д.32ММ 30ГР БЕЛЫЙ '1C</t>
  </si>
  <si>
    <t>UPONOR ОТВОД КАНАЛИЗАЦИОННЫЙ ОДНОРАСТРУБНЫЙ Д.160ММ 15ГР ПП '1C</t>
  </si>
  <si>
    <t>UPONOR ОТВОД КАНАЛИЗАЦИОННЫЙ ОДНОРАСТРУБНЫЙ Д.75ММ 15ГР СЕРЫЙ '25C</t>
  </si>
  <si>
    <t>UPONOR ОТВОД КАНАЛИЗАЦИОННЫЙ ОДНОРАСТРУБНЫЙ Д.50ММ 15ГР СЕРЫЙ '30C</t>
  </si>
  <si>
    <t>UPONOR ОТВОД КАНАЛИЗАЦИОННЫЙ ОДНОРАСТРУБНЫЙ Д.32ММ 15ГР БЕЛЫЙ '1C</t>
  </si>
  <si>
    <t>UPONOR ПЕРЕХОД КАНАЛИЗАЦИОННЫЙ Д.160/110ММ ПП '1C</t>
  </si>
  <si>
    <t>UPONOR ПЕРЕХОД КАНАЛИЗАЦИОННЫЙ Д.110/75ММ СЕРЫЙ '15C</t>
  </si>
  <si>
    <t>UPONOR ПЕРЕХОД КАНАЛИЗАЦИОННЫЙ Д.110/50ММ СЕРЫЙ '15C</t>
  </si>
  <si>
    <t>UPONOR ПЕРЕХОД КАНАЛИЗАЦИОННЫЙ Д.75/50ММ СЕРЫЙ '15C</t>
  </si>
  <si>
    <t>UPONOR ПЕРЕХОД КАНАЛИЗАЦИОННЫЙ Д.75-32ММ БЕЛЫЙ '1C</t>
  </si>
  <si>
    <t>278,36</t>
  </si>
  <si>
    <t>UPONOR ПЕРЕХОД КАНАЛИЗАЦИОННЫЙ Д.50/32ММ, БЕЛЫЙ '50С</t>
  </si>
  <si>
    <t>451,67</t>
  </si>
  <si>
    <t>UPONOR МУФТА КАНАЛИЗАЦИОННАЯ С УПОРОМ Д.75ММ СЕРАЯ '25С</t>
  </si>
  <si>
    <t>UPONOR МУФТА КАНАЛИЗАЦИОННАЯ С УПОРОМ Д.50ММ СЕРАЯ '30C</t>
  </si>
  <si>
    <t>UPONOR МУФТА КАНАЛИЗАЦИОННАЯ С УПОРОМ Д.40ММ СЕРАЯ '45C</t>
  </si>
  <si>
    <t>UPONOR МУФТА КАНАЛИЗАЦИОННАЯ С УПОРОМ Д.32ММ БЕЛАЯ '1C</t>
  </si>
  <si>
    <t>UPONOR МУФТА КАНАЛИЗАЦИОННАЯ НАДВИЖНАЯ Д.160ММ ПП '1C</t>
  </si>
  <si>
    <t>329,68</t>
  </si>
  <si>
    <t>UPONOR МУФТА КАНАЛИЗАЦИОННАЯ НАДВИЖНАЯ Д.75ММ СЕРАЯ '25C</t>
  </si>
  <si>
    <t>UPONOR МУФТА КАНАЛИЗАЦИОННАЯ НАДВИЖНАЯ Д.50ММ СЕРАЯ '30C</t>
  </si>
  <si>
    <t>UPONOR МУФТА КАНАЛИЗАЦИОННАЯ НАДВИЖНАЯ Д.40ММ СЕРАЯ '60Щ</t>
  </si>
  <si>
    <t>UPONOR МУФТА КАНАЛИЗАЦИОННАЯ НАДВИЖНАЯ Д.32ММ БЕЛАЯ '1C</t>
  </si>
  <si>
    <t>UPONOR ТРУБА КАНАЛИЗАЦИОННАЯ РАСТРУБНАЯ Д.110ММ 6М ПП СЕРАЯ '4C</t>
  </si>
  <si>
    <t>UPONOR ТРУБА КАНАЛИЗАЦИОННАЯ РАСТРУБНАЯ Д.110ММ 4М ПП СЕРАЯ '4С</t>
  </si>
  <si>
    <t>4 309,17</t>
  </si>
  <si>
    <t>UPONOR ТРУБА КАНАЛИЗАЦИОННАЯ РАСТРУБНАЯ Д.110ММ 3М ПП СЕРАЯ '4И</t>
  </si>
  <si>
    <t>2 913,33</t>
  </si>
  <si>
    <t>UPONOR ТРУБА КАНАЛИЗАЦИОННАЯ РАСТРУБНАЯ Д.110ММ 2М ПП СЕРАЯ '4И</t>
  </si>
  <si>
    <t>1 817,50</t>
  </si>
  <si>
    <t>UPONOR ТРУБА КАНАЛИЗАЦИОННАЯ РАСТРУБНАЯ Д.110ММ 1М ПП СЕРАЯ '4И</t>
  </si>
  <si>
    <t>UPONOR ТРУБА КАНАЛИЗАЦИОННАЯ БЕЗ РАСТРУБА Д.75ММ 6М ПП СЕРАЯ '4C</t>
  </si>
  <si>
    <t>UPONOR ТРУБА КАНАЛИЗАЦИОННАЯ БЕЗ РАСТРУБА Д.75ММ 3М ПП СЕРАЯ '4C</t>
  </si>
  <si>
    <t>UPONOR ТРУБА КАНАЛИЗАЦИОННАЯ РАСТРУБНАЯ Д.75ММ 2М ПП СЕРАЯ '4C</t>
  </si>
  <si>
    <t>1 180,00</t>
  </si>
  <si>
    <t>UPONOR ТРУБА КАНАЛИЗАЦИОННАЯ РАСТРУБНАЯ Д.75ММ 1М ПП СЕРАЯ '4C</t>
  </si>
  <si>
    <t>745,83</t>
  </si>
  <si>
    <t>UPONOR ТРУБА КАНАЛИЗАЦИОННАЯ РАСТРУБНАЯ Д.75ММ 0,5М ПП СЕРАЯ '25C</t>
  </si>
  <si>
    <t>498,33</t>
  </si>
  <si>
    <t>UPONOR ТРУБА КАНАЛИЗАЦИОННАЯ РАСТРУБНАЯ Д.75ММ 0,25М ПП СЕРАЯ '20C</t>
  </si>
  <si>
    <t>2 050,83</t>
  </si>
  <si>
    <t>UPONOR ТРУБА КАНАЛИЗАЦИОННАЯ РАСТРУБНАЯ Д.50ММ 3М ПП СЕРАЯ '6C</t>
  </si>
  <si>
    <t>UPONOR ТРУБА КАНАЛИЗАЦИОННАЯ РАСТРУБНАЯ Д.50ММ 2М ПП СЕРАЯ '6C</t>
  </si>
  <si>
    <t>870,83</t>
  </si>
  <si>
    <t>UPONOR ТРУБА КАНАЛИЗАЦИОННАЯ РАСТРУБНАЯ Д.50ММ 1М ПП СЕРАЯ '6И</t>
  </si>
  <si>
    <t>UPONOR ТРУБА КАНАЛИЗАЦИОННАЯ РАСТРУБНАЯ Д.50ММ 0,5М ПП СЕРАЯ '20C</t>
  </si>
  <si>
    <t>UPONOR ТРУБА КАНАЛИЗАЦИОННАЯ РАСТРУБНАЯ Д.50ММ 0,25М ПП СЕРАЯ '20C</t>
  </si>
  <si>
    <t>UPONOR ТРУБА КАНАЛИЗАЦИОННАЯ РАСТРУБНАЯ Д.40ММ 2М PP СЕРАЯ '6C</t>
  </si>
  <si>
    <t>UPONOR ТРУБА КАНАЛИЗАЦИОННАЯ РАСТРУБНАЯ Д.40ММ 1М PP СЕРАЯ '6Щ</t>
  </si>
  <si>
    <t>UPONOR ТРУБА КАНАЛИЗАЦИОННАЯ РАСТРУБНАЯ Д.40ММ 0,5М PP СЕРАЯ '20C</t>
  </si>
  <si>
    <t>UPONOR ТРУБА КАНАЛИЗАЦИОННАЯ РАСТРУБНАЯ Д.32ММ 0,5М ПП БЕЛАЯ '50Щ</t>
  </si>
  <si>
    <t>UPONOR ТРУБА КАНАЛИЗАЦИОННАЯ РАСТРУБНАЯ Д.32ММ 0,25М PP БЕЛАЯ '40Щ</t>
  </si>
  <si>
    <t>UPONOR ТРУБА КАНАЛИЗАЦИОННАЯ БЕЗ РАСТРУБА Д.110ММ 6М ПП СЕРАЯ '1C</t>
  </si>
  <si>
    <t>UPONOR ТРУБА КАНАЛИЗАЦИОННАЯ БЕЗ РАСТРУБА Д.110ММ 6М ПВХ СЕРАЯ '1Щ</t>
  </si>
  <si>
    <t>UPONOR ТРУБА КАНАЛИЗАЦИОННАЯ БЕЗ РАСТРУБА Д.110ММ 4М ПП СЕРАЯ '4C</t>
  </si>
  <si>
    <t>UPONOR ТРУБА КАНАЛИЗАЦИОННАЯ БЕЗРАСТРУБНАЯ Д.75ММ 6М ПВХ СЕРАЯ '1Щ</t>
  </si>
  <si>
    <t>UPONOR ТРУБА КАНАЛИЗАЦИОННАЯ БЕЗ РАСТРУБА Д.75ММ 4М ПП СЕРАЯ '4C</t>
  </si>
  <si>
    <t>UPONOR ТРУБА КАНАЛИЗАЦИОННАЯ БЕЗРАСТРУБНАЯ Д.50ММ 6М ПВХ СЕРАЯ '1C</t>
  </si>
  <si>
    <t>UPONOR ТРУБА КАНАЛИЗАЦИОННАЯ БЕЗ РАСТРУБА Д.50ММ 3М ПП СЕРАЯ '6C</t>
  </si>
  <si>
    <t>UPONOR ТРУБА КАНАЛИЗАЦИОННАЯ БЕЗ РАСТРУБА Д.32ММ 3М ПП БЕЛАЯ '1C</t>
  </si>
  <si>
    <t>1 358,33</t>
  </si>
  <si>
    <t>UPONOR ТРУБА КАНАЛИЗАЦИОННАЯ РАСТРУБНАЯ Д.32ММ 2М ПП БЕЛАЯ '1Щ</t>
  </si>
  <si>
    <t>876,67</t>
  </si>
  <si>
    <t>UPONOR ТРУБА КАНАЛИЗАЦИОННАЯ РАСТРУБНАЯ Д.32ММ 1М ПП БЕЛАЯ '1С</t>
  </si>
  <si>
    <t>UPONOR ТРУБА КАНАЛИЗАЦИОННАЯ БЕЗ РАСТРУБА Д.32ММ 1М ПП БЕЛАЯ '1C</t>
  </si>
  <si>
    <t>Система внутренней канализации Uponor HTP</t>
  </si>
  <si>
    <t>UPONOR МУФТА ОБЖИМНАЯ WEHOLITE FLEX-SEAL Д.1600/1800ММ SN4 '1C</t>
  </si>
  <si>
    <t>UPONOR МУФТА ОБЖИМНАЯ WEHOLITE FLEX-SEAL Д.1400/1580ММ SN4 '1C</t>
  </si>
  <si>
    <t>UPONOR МУФТА ОБЖИМНАЯ WEHOLITE FLEX-SEAL Д.1200/1325ММ SN4 '1C</t>
  </si>
  <si>
    <t>UPONOR МУФТА ДВОЙНАЯ WEHOLITE Д.1000ММ ПЭ '1C</t>
  </si>
  <si>
    <t>UPONOR МУФТА ДВОЙНАЯ WEHOLITE Д.800ММ ПЭ '1C</t>
  </si>
  <si>
    <t>UPONOR МУФТА ДВОЙНАЯ WEHOLITE Д.700ММ ПЭ '1C</t>
  </si>
  <si>
    <t>UPONOR МУФТА ДВОЙНАЯ WEHOLITE Д.600ММ ПЭ '1C</t>
  </si>
  <si>
    <t>UPONOR МУФТА ДВОЙНАЯ WEHOLITE Д.500ММ ПЭ '1C</t>
  </si>
  <si>
    <t>UPONOR МУФТА ДВОЙНАЯ WEHOLITE Д.400ММ ПЭ '1C</t>
  </si>
  <si>
    <t>UPONOR МУФТА ДВОЙНАЯ WEHOLITE Д.360ММ ПЭ '1C</t>
  </si>
  <si>
    <t>UPONOR КОЛЬЦО УПЛОТНИТЕЛЬНОЕ WEHOLITE Д.1000ММ '1C</t>
  </si>
  <si>
    <t>UPONOR КОЛЬЦО УПЛОТНИТЕЛЬНОЕ WEHOLITE Д.800ММ '1C</t>
  </si>
  <si>
    <t>UPONOR КОЛЬЦО УПЛОТНИТЕЛЬНОЕ WEHOLITE Д.700ММ '1C</t>
  </si>
  <si>
    <t>UPONOR КОЛЬЦО УПЛОТНИТЕЛЬНОЕ WEHOLITE Д.600ММ '1C</t>
  </si>
  <si>
    <t>UPONOR КОЛЬЦО УПЛОТНИТЕЛЬНОЕ WEHOLITE Д.500ММ '1C</t>
  </si>
  <si>
    <t>UPONOR КОЛЬЦО УПЛОТНИТЕЛЬНОЕ WEHOLITE Д.400ММ '1C</t>
  </si>
  <si>
    <t>UPONOR ТРУБА WEHOLITE Д.675/600ММ 6М SN8 ПЭ С РАСТРУБОМ '1C</t>
  </si>
  <si>
    <t>UPONOR ТРУБА WEHOLITE Д.560/500ММ 6М SN8 ПЭ С РАСТРУБОМ '1C</t>
  </si>
  <si>
    <t>UPONOR ТРУБА WEHOLITE Д.450/400ММ 6М SN8 ПЭ С РАСТРУБОМ '1C</t>
  </si>
  <si>
    <t>UPONOR ТРУБА WEHOLITE Д.1125/1000ММ 6М SN4 ПЭ С РАСТРУБОМ '1C</t>
  </si>
  <si>
    <t>UPONOR ТРУБА WEHOLITE Д.900/800ММ 6М SN4 ПЭ С РАСТРУБОМ '1C</t>
  </si>
  <si>
    <t>UPONOR ТРУБА WEHOLITE Д.788/700ММ 6М SN4 ПЭ С РАСТРУБОМ '1C</t>
  </si>
  <si>
    <t>UPONOR ТРУБА WEHOLITE Д.675/600ММ 6М SN4 ПЭ С РАСТРУБОМ '1C</t>
  </si>
  <si>
    <t>UPONOR ТРУБА WEHOLITE Д.560/500ММ 6М SN4 ПЭ С РАСТРУБОМ '1C</t>
  </si>
  <si>
    <t>UPONOR ТРУБА WEHOLITE Д.450/400ММ 6М SN4 ПЭ С РАСТРУБОМ '1C</t>
  </si>
  <si>
    <t>UPONOR ТРУБА WEHOLITE Д.400/360ММ 6М SN4 ПЭ С РАСТРУБОМ '1C</t>
  </si>
  <si>
    <t>Система Weholite</t>
  </si>
  <si>
    <t>1 604,17</t>
  </si>
  <si>
    <t>UPONOR КРЫШКА 315ММ ДЛЯ СМОТРОВОГО КОЛОДЦА '1А</t>
  </si>
  <si>
    <t>UPONOR ЧУГУННАЯ КРЫШКА L-65 PREMIUM 40Т КВАДРАТНАЯ '1С</t>
  </si>
  <si>
    <t>UPONOR ЧУГУННАЯ КРЫШКА L-65 PREMIUM 40Т КРУГЛАЯ '1С</t>
  </si>
  <si>
    <t>UPONOR ТЕЛЕСКОПИЧЕСКОЕ КОЛЬЦО Д.630/500ММ '1Щ</t>
  </si>
  <si>
    <t>UPONOR ПЛАСТИКОВАЯ КРЫШКА КОЛОДЦА 560ММ '1С</t>
  </si>
  <si>
    <t>UPONOR ПЛАСТИКОВАЯ КРЫШКА КОЛОДЦА SOK Д.200ММ '1С</t>
  </si>
  <si>
    <t>UPONOR КИННЕТА ИНСПЕКЦИОННОГО КОЛОДЦА Д.1000ММ, БЕЗ ПАТРУБКОВ '1С</t>
  </si>
  <si>
    <t>UPONOR ЧУГУННАЯ КРЫШКА L-63 BASIC '1С</t>
  </si>
  <si>
    <t>UPONOR ЧУГУННАЯ КРЫШКА L-61 BASIC, РЕШЕТЧАТАЯ '1С</t>
  </si>
  <si>
    <t>UPONOR ЧУГУННАЯ КРЫШКА L-61 REGULAR, РЕШЕТЧАТАЯ '1С</t>
  </si>
  <si>
    <t>UPONOR ЧУГУННАЯ ОСНОВА 315/500Х450ММ '1С</t>
  </si>
  <si>
    <t>UPONOR ЧУГУННАЯ КРЫШКА 315/500Х450ММ 40Т СПЛОШНАЯ '1С</t>
  </si>
  <si>
    <t>UPONOR ЧУГУННАЯ РАМА С КРЫШКОЙ ДЛЯ КОЛОДЦА Д.600ММ '1С</t>
  </si>
  <si>
    <t>UPONOR КИНЕТА ИНСПЕКЦИОННОГО КОЛОДЦА Д.1000/200ММ, ЛОТОК T5 ПРАВЫЙ '1С</t>
  </si>
  <si>
    <t>UPONOR ТЕЛЕСКОПИЧЕСКОЕ КОЛЬЦО Д.560/315ММ '1С</t>
  </si>
  <si>
    <t>UPONOR ГОРЛОВИНА ИНСПЕКЦИОННОГО КОЛОДЦА Д.1000/630ММ H=0,75М '1С</t>
  </si>
  <si>
    <t>UPONOR УПЛОТНИТЕЛЬНОЕ КОЛЬЦО ИНСПЕКЦИОННОГО КОЛОДЦА Д.1000ММ '1С</t>
  </si>
  <si>
    <t>UPONOR УДЛИНИТЕЛЬНАЯ ТРУБА ИНСПЕКЦИОННОГО КОЛОДЦА Д.1000ММ H=1М '1С</t>
  </si>
  <si>
    <t>UPONOR УДЛИНИТЕЛЬНАЯ ТРУБА ИНСПЕКЦИОННОГО КОЛОДЦА Д.1000ММ H=0,75М '1С</t>
  </si>
  <si>
    <t>UPONOR УДЛИНИТЕЛЬНАЯ ТРУБА ИНСПЕКЦИОННОГО КОЛОДЦА Д.1000ММ H=0,5М '1С</t>
  </si>
  <si>
    <t>UPONOR УДЛИНИТЕЛЬНАЯ ТРУБА ИНСПЕКЦИОННОГО КОЛОДЦА Д.1000ММ H=0,25М '1С</t>
  </si>
  <si>
    <t>UPONOR КИНЕТА ИНСПЕКЦИОННОГО КОЛОДЦА Д.1000/400ММ, ЛОТОК T1 '1С</t>
  </si>
  <si>
    <t>UPONOR КИНЕТА ИНСПЕКЦИОННОГО КОЛОДЦА Д.1000/315ММ, ЛОТОК T6 '1С</t>
  </si>
  <si>
    <t>UPONOR КИНЕТА ИНСПЕКЦИОННОГО КОЛОДЦА Д.1000/315ММ, ЛОТОК T5 ЛЕВЫЙ '1С</t>
  </si>
  <si>
    <t>UPONOR КИНЕТА ИНСПЕКЦИОННОГО КОЛОДЦА Д.1000/250ММ, ЛОТОК T6 '1С</t>
  </si>
  <si>
    <t>UPONOR КИНЕТА ИНСПЕКЦИОННОГО КОЛОДЦА Д.1000/250ММ, ЛОТОК T5 ЛЕВЫЙ '1С</t>
  </si>
  <si>
    <t>UPONOR КИНЕТА ИНСПЕКЦИОННОГО КОЛОДЦА Д.1000/200ММ, ЛОТОК T5 ЛЕВЫЙ '1С</t>
  </si>
  <si>
    <t>UPONOR ДРЕНАЖНЫЙ КОЛОДЕЦ Д.560ММ 1,5М (БЕЗ ПАТРУБКОВ, С РЕШЕТЧАТОЙ КРЫШКОЙ) '1С</t>
  </si>
  <si>
    <t>UPONOR ТЕЛЕСКОПИЧЕСКАЯ МАНЖЕТА IQ Д.400ММ / ГЛАДКАЯ ТРУБА 315ММ '1С</t>
  </si>
  <si>
    <t>UPONOR УДЛИНИТЕЛЬНАЯ ТРУБА CLEAN Д.560ММ 1М '1С</t>
  </si>
  <si>
    <t>UPONOR ЧУГУННАЯ КРЫШКА Д.500ММ 40Т. РЕШЕТЧАТАЯ, С ФИКСАТОРОМ '1С</t>
  </si>
  <si>
    <t>UPONOR ЧУГУННАЯ КРЫШКА Д.500ММ 40Т. СПЛОШНАЯ, С ФИКСАТОРОМ '1С</t>
  </si>
  <si>
    <t>UPONOR НИЖНЯЯ ЧАСТЬ СМОТРОВОГО КОЛОДЦА T1 Д.400/400ММ ПП '1С</t>
  </si>
  <si>
    <t>UPONOR НИЖНЯЯ ЧАСТЬ СМОТРОВОГО КОЛОДЦА T4 Д.400/250ММ ПП '1С</t>
  </si>
  <si>
    <t>UPONOR ПРОХОДНОЕ УПЛОТНЕНИЕ Д.160/171-174ММ '1С</t>
  </si>
  <si>
    <t>1 438,33</t>
  </si>
  <si>
    <t>UPONOR РЕЗИНОВОЕ КОЛЬЦО Д.110/125 ММ '1С</t>
  </si>
  <si>
    <t>UPONOR НИЖНЯЯ ЧАСТЬ СМОТРОВОГО КОЛОДЦА T3 Д. 425/315ММ ПП '1С</t>
  </si>
  <si>
    <t>UPONOR НИЖНЯЯ ЧАСТЬ СМОТРОВОГО КОЛОДЦА T3 Д. 425/250ММ ПП '1С</t>
  </si>
  <si>
    <t>UPONOR ВЕТИЛЛЯЦИОННАЯ ЗАГЛУШКА 110ММ '1С</t>
  </si>
  <si>
    <t>UPONOR КРЫШКА КОЛОДЦА Д.500ММ НЕРЖ.СТАЛЬ, БЕЗ РУЧКИ '1С</t>
  </si>
  <si>
    <t>UPONOR ТЕЛЕСКОПИЧЕСКОЕ КОЛЬЦО Д.400/315ММ '1С</t>
  </si>
  <si>
    <t>UPONOR ЧУГУННАЯ КРЫШКА Д.500ММ 40Т РЕШЕТЧАТАЯ, КУПОЛОВИДНАЯ '1С</t>
  </si>
  <si>
    <t>UPONOR ЧУГУННАЯ КРЫШКА Д.315ММ 40Т РЕШЕТЧАТАЯ, КУПОЛОВИДНАЯ '1С</t>
  </si>
  <si>
    <t>UPONOR УДЛИНИТЕЛЬНАЯ ТРУБА КОЛОДЦА Д.630ММ 12М SN4 PE ГЛАДКАЯ '1С</t>
  </si>
  <si>
    <t>UPONOR УДЛИНИТЕЛЬНАЯ ТРУБА КОЛОДЦА Д.400ММ 12M SN4 PE '1С</t>
  </si>
  <si>
    <t>UPONOR УПЛОТНИТЕЛЬНАЯ МАНЖЕТА 200/226/50ММ '1С</t>
  </si>
  <si>
    <t>UPONOR ТЕЛЕСКОПИЧЕСКОЕ КОЛЬЦО Д.315/200ММ '1С</t>
  </si>
  <si>
    <t>UPONOR ПРОМЫВОЧНАЯ ТРУБА КОЛЛЕКТОРНОГО КОЛОДЦА Д.75ММ '1С</t>
  </si>
  <si>
    <t>UPONOR ЧУГУННАЯ КРЫШКА Д.500ММ 40Т РЕШЕТЧАТАЯ (ВЧ) '1С</t>
  </si>
  <si>
    <t>UPONOR ЧУГУННАЯ КРЫШКА Д.500ММ 40Т СПЛОШНАЯ (ВЧ) '1С</t>
  </si>
  <si>
    <t>UPONOR ЧУГУННАЯ КРЫШКА Д.500ММ 40Т СПЛОШНАЯ (ВЧ) НЕОКРАШЕННАЯ '1С</t>
  </si>
  <si>
    <t>UPONOR РЕКОМПЛЕКТ ДЛЯ ШАРОВОГО ОБРАТНОГО КЛАПАНА '1Щ</t>
  </si>
  <si>
    <t>UPONOR КОМПЛЕКТ ОБОРУДОВАНИЯ ДЛЯ УТЕПЛЕНИЯ КОЛОДЦА Д.315ММ '1С</t>
  </si>
  <si>
    <t>UPONOR ЗАЩИТА КОЛОДЦА ОТ ПРОМЕРЗАНИЯ Д.500ММ '1С</t>
  </si>
  <si>
    <t>UPONOR ЧУГУННАЯ ОСНОВА ПОД КРЫШКУ КВАДРАТНАЯ Д.500ММ (ВЧ) '1С</t>
  </si>
  <si>
    <t>UPONOR РЕВИЗИОННАЯ МУФТА Д.200ММ ПВХ РАСТРУБНАЯ '1С</t>
  </si>
  <si>
    <t>UPONOR ПРОБКА РЕЗЬБОВАЯ Д.200ММ, С УПЛОТНИТЕЛЕМ '1С</t>
  </si>
  <si>
    <t>UPONOR ПЛАСТИКОВАЯ КРЫШКА КОЛОДЦА Д.560ММ '1С</t>
  </si>
  <si>
    <t>UPONOR КРЫШКА КОЛОДЦА Д.560ММ НЕРЖ.СТАЛЬ, БЕЗ РУЧКИ '1С</t>
  </si>
  <si>
    <t>UPONOR ТЕЛЕСКОПИЧЕСКОЕ КОЛЬЦО Д.560/500ММ '1С</t>
  </si>
  <si>
    <t>UPONOR ТЕЛЕСКОПИЧЕСКАЯ ТРУБА Д.500ММ 0,8М ПЭ '1С</t>
  </si>
  <si>
    <t>UPONOR НИЖНЯЯ ЧАСТЬ СМОТРОВОГО КОЛОДЦА T1 Д.400/315ММ ПП '1С</t>
  </si>
  <si>
    <t>UPONOR НИЖНЯЯ ЧАСТЬ СМОТРОВОГО КОЛОДЦА T1 Д.400/250ММ ПП '1С</t>
  </si>
  <si>
    <t>UPONOR НИЖНЯЯ ЧАСТЬ СМОТРОВОГО КОЛОДЦА T2 Д.400/315ММ ПП '1С</t>
  </si>
  <si>
    <t>UPONOR НИЖНЯЯ ЧАСТЬ СМОТРОВОГО КОЛОДЦА T2 Д.400/250ММ ПП '1С</t>
  </si>
  <si>
    <t>UPONOR НИЖНЯЯ ЧАСТЬ СМОТРОВОГО КОЛОДЦА T3 Д. 425/200ММ ПП '1С</t>
  </si>
  <si>
    <t>UPONOR НИЖНЯЯ ЧАСТЬ СМОТРОВОГО КОЛОДЦА T3 Д. 425/160ММ ПП '1С</t>
  </si>
  <si>
    <t>UPONOR НИЖНЯЯ ЧАСТЬ СМОТРОВОГО КОЛОДЦА T2 Д. 315/200ММ ПП '1С</t>
  </si>
  <si>
    <t>9 867,50</t>
  </si>
  <si>
    <t>UPONOR НИЖНЯЯ ЧАСТЬ СМОТРОВОГО КОЛОДЦА T2 Д. 315/160ММ ПП '1С</t>
  </si>
  <si>
    <t>UPONOR НИЖНЯЯ ЧАСТЬ СМОТРОВОГО КОЛОДЦА T2 Д.400/200ММ ПП '1С</t>
  </si>
  <si>
    <t>UPONOR НИЖНЯЯ ЧАСТЬ СМОТРОВОГО КОЛОДЦА T1 Д.400/200ММ ПП '1С</t>
  </si>
  <si>
    <t>UPONOR НИЖНЯЯ ЧАСТЬ СМОТРОВОГО КОЛОДЦА T4 Д. 425/110ММ ПП '1С</t>
  </si>
  <si>
    <t>7 893,33</t>
  </si>
  <si>
    <t>UPONOR НИЖНЯЯ ЧАСТЬ СМОТРОВОГО КОЛОДЦА T2 Д. 315/110ММ ПП '1С</t>
  </si>
  <si>
    <t>UPONOR КИНЕТА ИНСПЕКЦИОННОГО КОЛОДЦА Д.1000/200ММ, ЛОТОК T6 '1С</t>
  </si>
  <si>
    <t>UPONOR УДЛИНИТЕЛЬНАЯ ТРУБА КОЛОДЦА Д.315ММ 12M SN4 PE '1С</t>
  </si>
  <si>
    <t>UPONOR ЧУГУННАЯ ОСНОВА ПОД КРЫШКУ Д.315ММ, С УПЛОТНИТЕЛЕМ '1C</t>
  </si>
  <si>
    <t>UPONOR РЕВИЗИОННЫЙ ТРОЙНИК Д.200/200ММ ПП '1С</t>
  </si>
  <si>
    <t>UPONOR РЕВИЗИОННЫЙ ТРОЙНИК Д.200/160 ММ ПП '1C</t>
  </si>
  <si>
    <t>UPONOR РЕВИЗИОННЫЙ ТРОЙНИК Д.200/110 ММ ПП '1C</t>
  </si>
  <si>
    <t>UPONOR РЕВИЗИОННЫЙ ТРОЙНИК Д.160/160ММ ПП '1C</t>
  </si>
  <si>
    <t>UPONOR РЕВИЗИОННЫЙ ТРОЙНИК Д.160/110ММ ПП '1C</t>
  </si>
  <si>
    <t>UPONOR НИЖНЯЯ ЧАСТЬ ДРЕНАЖНОГО КОЛОДЦА Д.400ММ, 35Л '1Щ</t>
  </si>
  <si>
    <t>UPONOR ТЕЛЕСКОПИЧЕСКАЯ ТРУБА Д.315ММ 0,75М SN2 ПП '1С</t>
  </si>
  <si>
    <t>UPONOR ТЕЛЕСКОПИЧЕСКОЕ КОЛЬЦО Д.400/315ММ '1C</t>
  </si>
  <si>
    <t>UPONOR УДЛИНИТЕЛЬНАЯ ТРУБА КОЛОДЦА Д.560ММ 12М SN4 ПЭ ГЛАДКАЯ '1C</t>
  </si>
  <si>
    <t>UPONOR УДЛИНИТЕЛЬНАЯ ТРУБА КОЛОДЦА Д.500ММ 15,3ММ 12М SN2 ПЭ ГЛАДКАЯ '1C</t>
  </si>
  <si>
    <t>UPONOR УДЛИНИТЕЛЬНАЯ ТРУБА КОЛОДЦА Д.400ММ 6М SN2 ПП ГЛАДКАЯ '1C</t>
  </si>
  <si>
    <t>UPONOR УДЛИНИТЕЛЬНАЯ ТРУБА КОЛОДЦА Д.400ММ 2М SN2 ПП ГЛАДКАЯ '1С</t>
  </si>
  <si>
    <t>UPONOR УДЛИНИТЕЛЬНАЯ ТРУБА КОЛОДЦА Д.315ММ 6М SN2 ПП ГЛАДКАЯ '1C</t>
  </si>
  <si>
    <t>UPONOR ПРОХОДНОЕ УПЛОТНЕНИЕ Д.200ММ '1C</t>
  </si>
  <si>
    <t>573,33</t>
  </si>
  <si>
    <t>UPONOR ПРОХОДНОЕ УПЛОТНЕНИЕ Д.160ММ '1C</t>
  </si>
  <si>
    <t>390,88</t>
  </si>
  <si>
    <t>UPONOR ПРОХОДНОЕ УПЛОТНЕНИЕ Д.110ММ '1И</t>
  </si>
  <si>
    <t>UPONOR ЗАЩИТА КОЛОДЦА ОТ ПРОМЕРЗАНИЯ Д.315ММ '1C</t>
  </si>
  <si>
    <t>5 864,17</t>
  </si>
  <si>
    <t>UPONOR КРЫШКА КОЛОДЦА Д.400ММ НЕРЖ.СТАЛЬ, БЕЗ РУЧКИ '1И</t>
  </si>
  <si>
    <t>UPONOR КРЫШКА КОЛОДЦА Д.315ММ НЕРЖ.СТАЛЬ, БЕЗ РУЧКИ '1C</t>
  </si>
  <si>
    <t>UPONOR КРЫШКА КОЛОДЦА Д.200ММ НЕРЖ.СТАЛЬ, БЕЗ РУЧКИ '1C</t>
  </si>
  <si>
    <t>UPONOR КРЫШКА КОЛОДЦА Д.160ММ НЕРЖ.СТАЛЬ, БЕЗ РУЧКИ '1C</t>
  </si>
  <si>
    <t>UPONOR ПЛАСТИКОВАЯ КРЫШКА 400ММ С УПЛОТНИТЕЛЕМ И МЕТ. ПЛАСТИНОЙ '1Щ</t>
  </si>
  <si>
    <t>9 709,17</t>
  </si>
  <si>
    <t>UPONOR ЧУГУННАЯ ОСНОВА ПОД КРЫШКУ D315мм 40Т '1В</t>
  </si>
  <si>
    <t>UPONOR ЧУГУННАЯ КРЫШКА Д.315ММ 40Т РЕШЕТЧЕТАЯ, С ФИКСАТОРОМ '1C</t>
  </si>
  <si>
    <t>UPONOR ЧУГУННАЯ КРЫШКА Д.315ММ 40Т СПЛОШНАЯ, С ФИКСАТОРОМ '1C</t>
  </si>
  <si>
    <t>UPONOR ЧУГУННАЯ КРЫШКА Д.200ММ 40 Т. СПЛОШНАЯ '1C</t>
  </si>
  <si>
    <t>UPONOR ЧУГУННАЯ ОСНОВА ПОД КРЫШКУ КВАДРАТНАЯ Д.315ММ С ЗАМКОМ, С УПЛОТНИТЕЛЬНЫМ КОЛЬЦОМ '1C</t>
  </si>
  <si>
    <t>UPONOR ЧУГУННАЯ ОСНОВА ПОД КРЫШКУ Д.200ММ 40Т '1C</t>
  </si>
  <si>
    <t>UPONOR КИНЕТА ИНСПЕКЦИОННОГО КОЛОДЦА Д.1000/315ММ, ЛОТОК T4 '1C</t>
  </si>
  <si>
    <t>UPONOR КИНЕТА ИНСПЕКЦИОННОГО КОЛОДЦА Д.1000/250ММ, ЛОТОК T4 '1C</t>
  </si>
  <si>
    <t>UPONOR КИНЕТА ИНСПЕКЦИОННОГО КОЛОДЦА Д.1000/200ММ, ЛОТОК T4 '1C</t>
  </si>
  <si>
    <t>UPONOR КИНЕТА ИНСПЕКЦИОННОГО КОЛОДЦА Д.1000/315ММ, ЛОТОК T3 '1C</t>
  </si>
  <si>
    <t>UPONOR КИНЕТА ИНСПЕКЦИОННОГО КОЛОДЦА Д.1000/250ММ, ЛОТОК T3 '1C</t>
  </si>
  <si>
    <t>UPONOR КИНЕТА ИНСПЕКЦИОННОГО КОЛОДЦА Д.1000/200ММ, ЛОТОК T3 '1C</t>
  </si>
  <si>
    <t>UPONOR КИНЕТА ИНСПЕКЦИОННОГО КОЛОДЦА Д.1000/160ММ, ЛОТОК T3 '1C</t>
  </si>
  <si>
    <t>UPONOR КИНЕТА ИНСПЕКЦИОННОГО КОЛОДЦА Д.1000/315ММ, ЛОТОК T2 '1C</t>
  </si>
  <si>
    <t>UPONOR КИНЕТА ИНСПЕКЦИОННОГО КОЛОДЦА Д.1000/250ММ, ЛОТОК T2 '1C</t>
  </si>
  <si>
    <t>UPONOR КИНЕТА ИНСПЕКЦИОННОГО КОЛОДЦА Д.1000/200ММ, ЛОТОК T2 '1C</t>
  </si>
  <si>
    <t>UPONOR КИНЕТА ИНСПЕКЦИОННОГО КОЛОДЦА Д.1000/315ММ, ЛОТОК T1 '1C</t>
  </si>
  <si>
    <t>UPONOR КИНЕТА ИНСПЕКЦИОННОГО КОЛОДЦА Д.1000/250ММ, ЛОТОК T1 '1C</t>
  </si>
  <si>
    <t>UPONOR КИНЕТА ИНСПЕКЦИОННОГО КОЛОДЦА Д.1000/200ММ, ЛОТОК T1 '1C</t>
  </si>
  <si>
    <t>UPONOR КИНЕТА ИНСПЕКЦИОННОГО КОЛОДЦА Д.1000/160ММ, ЛОТОК T1 '1C</t>
  </si>
  <si>
    <t>UPONOR УПЛОТНИТЕЛЬНОЕ КОЛЬЦО ТРУБЫ IQ Д.600ММ '1C</t>
  </si>
  <si>
    <t>UPONOR УПЛОТНИТЕЛЬНОЕ КОЛЬЦО ТРУБЫ Д.474/425ММ '1С</t>
  </si>
  <si>
    <t>UPONOR УПЛОТНИТЕЛЬНОЕ КОЛЬЦО ТРУБЫ Д.352/315ММ '1C</t>
  </si>
  <si>
    <t>UPONOR ДНИЩЕ КОЛОДЦА ДЛЯ УДЛИНИТЕЛЬНОЙ ТРУБЫ Д.425ММ ПП '1C</t>
  </si>
  <si>
    <t>UPONOR ДНИЩЕ КОЛОДЦА ДЛЯ УДЛИНИТЕЛЬНОЙ ТРУБЫ Д.315ММ ПП '1C</t>
  </si>
  <si>
    <t>UPONOR УДЛИНИТЕЛЬНАЯ ТРУБА КОЛОДЦА IQ Д.684/600 6М ПП ЧЕРНАЯ '1C</t>
  </si>
  <si>
    <t>UPONOR УДЛИНИТЕЛЬНАЯ ТРУБА КОЛОДЦА IQ Д.684/600 3М ПП ЧЕРНАЯ '1C</t>
  </si>
  <si>
    <t>UPONOR УДЛИНИТЕЛЬНАЯ ТРУБА КОЛОДЦА Д.474/425ММ 6М ПП С РАСТРУБОМ '1C</t>
  </si>
  <si>
    <t>UPONOR УДЛИНИТЕЛЬНАЯ ТРУБА КОЛОДЦА Д.474/425ММ 3М ПП С РАСТРУБОМ '1C</t>
  </si>
  <si>
    <t>UPONOR УДЛИНИТЕЛЬНАЯ ТРУБА КОЛОДЦА Д.474/425ММ 1,25М ПП '1C</t>
  </si>
  <si>
    <t>UPONOR УДЛИНИТЕЛЬНАЯ ТРУБА КОЛОДЦА Д.474/425ММ 0,6М ПП С РАСТРУБОМ '1C</t>
  </si>
  <si>
    <t>24 908,33</t>
  </si>
  <si>
    <t>UPONOR УДЛИНИТЕЛЬНАЯ ТРУБА КОЛОДЦА Д.352/315ММ 6М ПП С РАСТРУБОМ '1C</t>
  </si>
  <si>
    <t>17 692,50</t>
  </si>
  <si>
    <t>UPONOR УДЛИНИТЕЛЬНАЯ ТРУБА КОЛОДЦА Д.352/315ММ 3М ПП С РАСТРУБОМ '1C</t>
  </si>
  <si>
    <t>UPONOR УДЛИНИТЕЛЬНАЯ ТРУБА КОЛОДЦА Д.352/315ММ 1,25М ПП '1C</t>
  </si>
  <si>
    <t>13 404,17</t>
  </si>
  <si>
    <t>UPONOR УДЛИНИТЕЛЬНАЯ ТРУБА КОЛОДЦА Д.352/315ММ 0,9М ПП С РАСТРУБОМ '1C</t>
  </si>
  <si>
    <t>UPONOR НИЖНЯЯ ЧАСТЬ СМОТРОВОГО КОЛОДЦА T4 Д. 600/315ММ ПП '1Щ</t>
  </si>
  <si>
    <t>UPONOR НИЖНЯЯ ЧАСТЬ СМОТРОВОГО КОЛОДЦА T4 Д. 600/250ММ ПП '1Щ</t>
  </si>
  <si>
    <t>UPONOR НИЖНЯЯ ЧАСТЬ СМОТРОВОГО КОЛОДЦА T4 Д. 600/200ММ ПП '1Щ</t>
  </si>
  <si>
    <t>UPONOR НИЖНЯЯ ЧАСТЬ СМОТРОВОГО КОЛОДЦА T3 Д. 600/315ММ ПП '1Щ</t>
  </si>
  <si>
    <t>UPONOR НИЖНЯЯ ЧАСТЬ СМОТРОВОГО КОЛОДЦА T3 Д. 600/250ММ ПП '1Щ</t>
  </si>
  <si>
    <t>UPONOR НИЖНЯЯ ЧАСТЬ СМОТРОВОГО КОЛОДЦА T3 Д. 600/200ММ ПП '1Щ</t>
  </si>
  <si>
    <t>UPONOR НИЖНЯЯ ЧАСТЬ СМОТРОВОГО КОЛОДЦА T2 Д. 600/315ММ ПП '1Щ</t>
  </si>
  <si>
    <t>UPONOR НИЖНЯЯ ЧАСТЬ СМОТРОВОГО КОЛОДЦА T2 Д. 600/250ММ ПП '1Щ</t>
  </si>
  <si>
    <t>UPONOR НИЖНЯЯ ЧАСТЬ СМОТРОВОГО КОЛОДЦА T2 Д. 600/200ММ ПП '1Щ</t>
  </si>
  <si>
    <t>UPONOR НИЖНЯЯ ЧАСТЬ СМОТРОВОГО КОЛОДЦА T1 Д. 600/315ММ ПП '1Щ</t>
  </si>
  <si>
    <t>UPONOR НИЖНЯЯ ЧАСТЬ СМОТРОВОГО КОЛОДЦА T1 Д. 600/250ММ ПП '1Щ</t>
  </si>
  <si>
    <t>UPONOR НИЖНЯЯ ЧАСТЬ СМОТРОВОГО КОЛОДЦА T1 Д. 600/200ММ ПП '1Щ</t>
  </si>
  <si>
    <t>UPONOR НИЖНЯЯ ЧАСТЬ СМОТРОВОГО КОЛОДЦА T4 Д. 425/315ММ ПП '1C</t>
  </si>
  <si>
    <t>UPONOR НИЖНЯЯ ЧАСТЬ СМОТРОВОГО КОЛОДЦА T4 Д. 425/250ММ ПП '1C</t>
  </si>
  <si>
    <t>UPONOR НИЖНЯЯ ЧАСТЬ СМОТРОВОГО КОЛОДЦА T4 Д. 425/200ММ ПП '1C</t>
  </si>
  <si>
    <t>UPONOR НИЖНЯЯ ЧАСТЬ СМОТРОВОГО КОЛОДЦА T4 Д. 425/160ММ ПП '1C</t>
  </si>
  <si>
    <t>UPONOR НИЖНЯЯ ЧАСТЬ СМОТРОВОГО КОЛОДЦА T3 Д. 425/110ММ ПП '1C</t>
  </si>
  <si>
    <t>UPONOR НИЖНЯЯ ЧАСТЬ СМОТРОВОГО КОЛОДЦА T2 Д. 425/315ММ ПП '1C</t>
  </si>
  <si>
    <t>UPONOR НИЖНЯЯ ЧАСТЬ СМОТРОВОГО КОЛОДЦА T2 Д. 425/250ММ ПП '1C</t>
  </si>
  <si>
    <t>UPONOR НИЖНЯЯ ЧАСТЬ СМОТРОВОГО КОЛОДЦА T2 Д. 425/200ММ ПП '1C</t>
  </si>
  <si>
    <t>UPONOR НИЖНЯЯ ЧАСТЬ СМОТРОВОГО КОЛОДЦА T2 Д. 425/160ММ ПП '1C</t>
  </si>
  <si>
    <t>UPONOR НИЖНЯЯ ЧАСТЬ СМОТРОВОГО КОЛОДЦА T2 Д. 425/110ММ ПП '1C</t>
  </si>
  <si>
    <t>UPONOR НИЖНЯЯ ЧАСТЬ СМОТРОВОГО КОЛОДЦА T1 Д. 560/425ММ ПП '1C</t>
  </si>
  <si>
    <t>UPONOR НИЖНЯЯ ЧАСТЬ СМОТРОВОГО КОЛОДЦА T1 Д. 450/425ММ ПП '1C</t>
  </si>
  <si>
    <t>UPONOR НИЖНЯЯ ЧАСТЬ СМОТРОВОГО КОЛОДЦА T1 Д. 425/315ММ ПП '1C</t>
  </si>
  <si>
    <t>UPONOR НИЖНЯЯ ЧАСТЬ СМОТРОВОГО КОЛОДЦА T1 Д. 425/250ММ ПП '1C</t>
  </si>
  <si>
    <t>UPONOR НИЖНЯЯ ЧАСТЬ СМОТРОВОГО КОЛОДЦА T1 Д. 425/200ММ ПП '1C</t>
  </si>
  <si>
    <t>UPONOR НИЖНЯЯ ЧАСТЬ СМОТРОВОГО КОЛОДЦА T1 Д. 425/160ММ ПП '1C</t>
  </si>
  <si>
    <t>UPONOR НИЖНЯЯ ЧАСТЬ СМОТРОВОГО КОЛОДЦА T1 Д. 425/110ММ ПП '1C</t>
  </si>
  <si>
    <t>UPONOR НИЖНЯЯ ЧАСТЬ СМОТРОВОГО КОЛОДЦА T4 Д.400/560ММ ПП '1C</t>
  </si>
  <si>
    <t>UPONOR НИЖНЯЯ ЧАСТЬ СМОТРОВОГО КОЛОДЦА T4 Д.400/450ММ ПП '1C</t>
  </si>
  <si>
    <t>UPONOR НИЖНЯЯ ЧАСТЬ СМОТРОВОГО КОЛОДЦА T4 Д.400/315ММ ПП '1C</t>
  </si>
  <si>
    <t>UPONOR НИЖНЯЯ ЧАСТЬ СМОТРОВОГО КОЛОДЦА T4 Д.400/200ММ ПП '1C</t>
  </si>
  <si>
    <t>UPONOR НИЖНЯЯ ЧАСТЬ СМОТРОВОГО КОЛОДЦА T4 Д.400/160ММ ПП '1C</t>
  </si>
  <si>
    <t>UPONOR НИЖНЯЯ ЧАСТЬ СМОТРОВОГО КОЛОДЦА T3 Д.400/560ММ ПП '1C</t>
  </si>
  <si>
    <t>UPONOR НИЖНЯЯ ЧАСТЬ СМОТРОВОГО КОЛОДЦА T3 Д.400/450ММ ПП '1C</t>
  </si>
  <si>
    <t>UPONOR НИЖНЯЯ ЧАСТЬ СМОТРОВОГО КОЛОДЦА T3 Д.400/315ММ ПП '1C</t>
  </si>
  <si>
    <t>UPONOR НИЖНЯЯ ЧАСТЬ СМОТРОВОГО КОЛОДЦА T3 Д.400/250ММ ПП '1C</t>
  </si>
  <si>
    <t>UPONOR НИЖНЯЯ ЧАСТЬ СМОТРОВОГО КОЛОДЦА T3 Д.400/200ММ ПП '1C</t>
  </si>
  <si>
    <t>UPONOR НИЖНЯЯ ЧАСТЬ СМОТРОВОГО КОЛОДЦА T3 Д.400/160ММ ПП '1C</t>
  </si>
  <si>
    <t>UPONOR НИЖНЯЯ ЧАСТЬ СМОТРОВОГО КОЛОДЦА T2 Д.400/160ММ ПП '1C</t>
  </si>
  <si>
    <t>11 525,83</t>
  </si>
  <si>
    <t>UPONOR НИЖНЯЯ ЧАСТЬ СМОТРОВОГО КОЛОДЦА T2 Д.400/110ММ ПП '1И</t>
  </si>
  <si>
    <t>UPONOR НИЖНЯЯ ЧАСТЬ СМОТРОВОГО КОЛОДЦА T1 Д.400/560ММ ПП '1C</t>
  </si>
  <si>
    <t>UPONOR НИЖНЯЯ ЧАСТЬ СМОТРОВОГО КОЛОДЦА T1 Д.400/450ММ ПП '1C</t>
  </si>
  <si>
    <t>UPONOR НИЖНЯЯ ЧАСТЬ СМОТРОВОГО КОЛОДЦА T1 Д.400/160ММ ПП '1C</t>
  </si>
  <si>
    <t>UPONOR НИЖНЯЯ ЧАСТЬ СМОТРОВОГО КОЛОДЦА T1 Д.400/110ММ ПП '1C</t>
  </si>
  <si>
    <t>UPONOR НИЖНЯЯ ЧАСТЬ СМОТРОВОГО КОЛОДЦА T4 Д.315/200ММ ПП '1C</t>
  </si>
  <si>
    <t>UPONOR НИЖНЯЯ ЧАСТЬ СМОТРОВОГО КОЛОДЦА T4 Д.315/160ММ ПП '1C</t>
  </si>
  <si>
    <t>9 622,50</t>
  </si>
  <si>
    <t>UPONOR НИЖНЯЯ ЧАСТЬ СМОТРОВОГО КОЛОДЦА T4 Д.315/110ММ ПП '1C</t>
  </si>
  <si>
    <t>UPONOR НИЖНЯЯ ЧАСТЬ СМОТРОВОГО КОЛОДЦА T3 Д. 315/200ММ ПП '1C</t>
  </si>
  <si>
    <t>UPONOR НИЖНЯЯ ЧАСТЬ СМОТРОВОГО КОЛОДЦА T3 Д. 315/160ММ ПП '1C</t>
  </si>
  <si>
    <t>8 493,33</t>
  </si>
  <si>
    <t>UPONOR НИЖНЯЯ ЧАСТЬ СМОТРОВОГО КОЛОДЦА T3 Д. 315/110ММ ПП '1C</t>
  </si>
  <si>
    <t>UPONOR НИЖНЯЯ ЧАСТЬ СМОТРОВОГО КОЛОДЦА T1 Д. 315/200ММ ПП '1C</t>
  </si>
  <si>
    <t>7 832,50</t>
  </si>
  <si>
    <t>UPONOR НИЖНЯЯ ЧАСТЬ СМОТРОВОГО КОЛОДЦА T1 Д. 315/160ММ ПП '1C</t>
  </si>
  <si>
    <t>6 995,00</t>
  </si>
  <si>
    <t>UPONOR НИЖНЯЯ ЧАСТЬ СМОТРОВОГО КОЛОДЦА T1 Д. 315/110ММ ПП '1C</t>
  </si>
  <si>
    <t>UPONOR ДОЖДЕПРИЕМНИК Д.300ММ С ЧУГУННОЙ КРЫШКОЙ 5Т. '1C</t>
  </si>
  <si>
    <t>UPONOR РЕВИЗИОННЫЙ ТРОЙНИК Д.315/200М ПВХ, ДВУХРАСТРУБНЫЙ '1C</t>
  </si>
  <si>
    <t>UPONOR РЕВИЗИОННЫЙ ТРОЙНИК Д.250/200М ПВХ, ДВУХРАСТРУБНЫЙ '1C</t>
  </si>
  <si>
    <t>UPONOR РЕВИЗИОННЫЙ ТРОЙНИК ОДНОРАСТРУБНЫЙ Д.315/200М ПВХ '1C</t>
  </si>
  <si>
    <t>UPONOR РЕВИЗИОННЫЙ ТРОЙНИК ОДНОРАСТРУБНЫЙ Д.250/200М ПВХ '1C</t>
  </si>
  <si>
    <t>UPONOR НИЖНЯЯ ЧАСТЬ ДРЕНАЖНОГО КОЛОДЦА Д.400ММ, 70Л '1C</t>
  </si>
  <si>
    <t>8 599,17</t>
  </si>
  <si>
    <t>UPONOR ШАРОВОЙ ОБРАТНЫЙ КЛАПАН Д.110ММ '1И</t>
  </si>
  <si>
    <t>UPONOR НИЖНЯЯ ЧАСТЬ КОЛЛЕКТОРНОГО КОЛОДЦА Д.560ММ, 150Л. '1C</t>
  </si>
  <si>
    <t>2 233,33</t>
  </si>
  <si>
    <t>1 575,83</t>
  </si>
  <si>
    <t>UPONOR ПЛАСТИКОВАЯ КРЫШКА КОЛОДЦА SOK Д.315ММ '1C</t>
  </si>
  <si>
    <t>2 507,50</t>
  </si>
  <si>
    <t>UPONOR УДЛИНИТЕЛЬНАЯ ТРУБА КОЛОДЦА SOK Д.315ММ Н=0,5М ЧЕРНАЯ '1И</t>
  </si>
  <si>
    <t>562,50</t>
  </si>
  <si>
    <t>UPONOR КОЛЬЦО УПЛОТНИТЕЛЬНОЕ DUPPLEX Д.315ММ '1Щ</t>
  </si>
  <si>
    <t>Комплектующие к колодцам</t>
  </si>
  <si>
    <t>UPONOR ИНСПЕКЦИОННЫЙ КОЛОДЕЦ Д.900/500ММ ТЕЛЕСКОП WL '1С</t>
  </si>
  <si>
    <t>UPONOR ИНСПЕКЦИОННЫЙ КОЛОДЕЦ ЛИВНЕВОЙ КАНАЛИЗАЦИИ Д.560/500 WL '1С</t>
  </si>
  <si>
    <t>UPONOR ИНСПЕКЦИОННЫЙ КОЛОДЕЦ ДЛЯ СТОЧНЫХ ВОД 560/500 TELESCOPIC WL '1С</t>
  </si>
  <si>
    <t>UPONOR ДРЕНАЖНЫЙ КОЛОДЕЦ IQ Д.400ММ 1,5М БЕЗ ПАТРУБКОВ '1С</t>
  </si>
  <si>
    <t>UPONOR ДРЕНАЖНЫЙ КОЛОДЕЦ IQ Д.400/160ММ 1,5М '1С</t>
  </si>
  <si>
    <t>UPONOR ДРЕНАЖНЫЙ КОЛОДЕЦ Д.425/160ММ 70Л ПП С ОБРАТНЫМ КЛАПАНОМ '1С</t>
  </si>
  <si>
    <t>UPONOR ДРЕНАЖНЫЙ КОЛОДЕЦ Д.425/110ММ 70Л PP С ОБРАТНЫМ КЛАПАНОМ '1С</t>
  </si>
  <si>
    <t>UPONOR СМОТРОВОЙ КОЛОДЕЦ T2 Д.400/200ММ '1С</t>
  </si>
  <si>
    <t>UPONOR ДРЕНАЖНЫЙ КОЛОДЕЦ IQ Д.400/110ММ 1,5М '1С</t>
  </si>
  <si>
    <t>UPONOR СМОТРОВОЙ КОЛОДЕЦ T2 Д.560/315ММ H=1,9-2,4М '1Щ</t>
  </si>
  <si>
    <t>UPONOR ДРЕНАЖНЫЙ КОЛОДЕЦ Д.400ММ 70Л H=1,7-2,2М '1С</t>
  </si>
  <si>
    <t>UPONOR ДРЕНАЖНЫЙ КОЛОДЕЦ Д.400ММ 70Л H=1,2-1,7М '1С</t>
  </si>
  <si>
    <t>UPONOR ДРЕНАЖНЫЙ КОЛОДЕЦ Д.400ММ 70Л H=0,8-1,3М '1С</t>
  </si>
  <si>
    <t>UPONOR СМОТРОВОЙ КОЛОДЕЦ T2 Д.560/250ММ H=2,4-2,9М '1Щ</t>
  </si>
  <si>
    <t>UPONOR СМОТРОВОЙ КОЛОДЕЦ T2 Д.560/250ММ H=1,9-2,4М '1Щ</t>
  </si>
  <si>
    <t>UPONOR СМОТРОВОЙ КОЛОДЕЦ T2 Д.560/250ММ H=1,4-1,9М '1Щ</t>
  </si>
  <si>
    <t>UPONOR СМОТРОВОЙ КОЛОДЕЦ T2 Д.560/200ММ H=2,2-2,7М '1Щ</t>
  </si>
  <si>
    <t>UPONOR СМОТРОВОЙ КОЛОДЕЦ T2 Д.560/200ММ H=1,7-2,3М '1Щ</t>
  </si>
  <si>
    <t>UPONOR СМОТРОВОЙ КОЛОДЕЦ T2 Д.560/200ММ H=1,2-1,7М '1Щ</t>
  </si>
  <si>
    <t>UPONOR СМОТРОВОЙ КОЛОДЕЦ T2 Д.560/200ММ Н=0,8-1,3М '1Щ</t>
  </si>
  <si>
    <t>UPONOR ДРЕНАЖНЫЙ КОЛОДЕЦ Д.400ММ 35Л Н=2,7М '1С</t>
  </si>
  <si>
    <t>UPONOR ДРЕНАЖНЫЙ КОЛОДЕЦ Д.400ММ 35Л Н=2,2М '1С</t>
  </si>
  <si>
    <t>UPONOR ДРЕНАЖНЫЙ КОЛОДЕЦ Д.400ММ 35Л Н=1,7М '1С</t>
  </si>
  <si>
    <t>UPONOR ДРЕНАЖНЫЙ КОЛОДЕЦ Д.400ММ 35Л Н=1,3М '1С</t>
  </si>
  <si>
    <t>UPONOR ДРЕНАЖНЫЙ КОЛОДЕЦ Д.315/200ММ, ТЕЛЕСКОП '1С</t>
  </si>
  <si>
    <t>UPONOR СМОТРОВОЙ КОЛОДЕЦ T2 Д.400/315ММ L-67 '1С</t>
  </si>
  <si>
    <t>UPONOR СМОТРОВОЙ КОЛОДЕЦ T2 Д.400/250ММ L-67 '1С</t>
  </si>
  <si>
    <t>UPONOR СМОТРОВОЙ КОЛОДЕЦ Т1 Д.400/315ММ L-67 '1С</t>
  </si>
  <si>
    <t>UPONOR СМОТРОВОЙ КОЛОДЕЦ T1 Д.400/250ММ L-67 '1С</t>
  </si>
  <si>
    <t>UPONOR РЕВИЗИОННЫЙ КОЛОДЕЦ Д.200/200ММ Н=1,7-2,2М '1С</t>
  </si>
  <si>
    <t>UPONOR РЕВИЗИОННЫЙ КОЛОДЕЦ Д.200/200ММ Н=1,2-1,7М '1С</t>
  </si>
  <si>
    <t>UPONOR РЕВИЗИОННЫЙ КОЛОДЕЦ 200/160ММ H=1,6-2,1М '1С</t>
  </si>
  <si>
    <t>UPONOR РЕВИЗИОННЫЙ КОЛОДЕЦ Д.200/160ММ Н=1,1-1,6М '1С</t>
  </si>
  <si>
    <t>UPONOR РЕВИЗИОННЫЙ КОЛОДЕЦ Д.200/110ММ Н=1,5-2,0М '1С</t>
  </si>
  <si>
    <t>UPONOR СМОТРОВОЙ КОЛОДЕЦ T2 Д.400/200ММ Н=2,3-2,8М '1С</t>
  </si>
  <si>
    <t>UPONOR СМОТРОВОЙ КОЛОДЕЦ T2 Д.400/200ММ Н=1,3-1,8М '1С</t>
  </si>
  <si>
    <t>UPONOR СМОТРОВОЙ КОЛОДЕЦ T2 Д.400/200ММ Н=0,9-1,4М '1С</t>
  </si>
  <si>
    <t>UPONOR СМОТРОВОЙ КОЛОДЕЦ T2 Д.400/160ММ Н=2,25-2,75М '1С</t>
  </si>
  <si>
    <t>UPONOR СМОТРОВОЙ КОЛОДЕЦ T2 Д.400/160ММ Н=1,75-2,25М '1С</t>
  </si>
  <si>
    <t>UPONOR СМОТРОВОЙ КОЛОДЕЦ T2 Д.400/160ММ Н=1,25-1,75М '1С</t>
  </si>
  <si>
    <t>UPONOR СМОТРОВОЙ КОЛОДЕЦ T2 Д.400/160ММ Н=0,85-1,35М '1С</t>
  </si>
  <si>
    <t>UPONOR СМОТРОВОЙ КОЛОДЕЦ T2 Д.400/110ММ Н=2,2-2,7М '1С</t>
  </si>
  <si>
    <t>UPONOR СМОТРОВОЙ КОЛОДЕЦ T2 Д.400/110ММ Н=1,7-2,2М '1С</t>
  </si>
  <si>
    <t>UPONOR СМОТРОВОЙ КОЛОДЕЦ T2 Д.400/110ММ Н=1,2-1,7М '1С</t>
  </si>
  <si>
    <t>UPONOR СМОТРОВОЙ КОЛОДЕЦ T2 Д.400/110ММ Н=0,8-1,3М '1С</t>
  </si>
  <si>
    <t>UPONOR СМОТРОВОЙ КОЛОДЕЦ T2 Д.400/200ММ Н=1,8-2,3М '1С</t>
  </si>
  <si>
    <t>UPONOR KОЛЛЕКТОРНЫЙ КОЛОДЕЦ Д.560/150 С ШАРОВЫМ ОБР. КЛАПАНОМ '1C</t>
  </si>
  <si>
    <t>UPONOR КОЛЛЕКТОРНЫЙ КОЛОДЕЦ Д.560/150 СО СТАЛЬНОЙ КРЫШКОЙ И ШАРОВЫМ ОБР. КЛАПАНОМ '1C</t>
  </si>
  <si>
    <t>6 416,67</t>
  </si>
  <si>
    <t>UPONOR ДРЕНАЖНЫЙ КОЛОДЕЦ SOK Д.315/110ММ Н=1М '1И</t>
  </si>
  <si>
    <t>UPONOR КОЛЛЕКТОРНЫЙ КОЛОДЕЦ Д.560/150Х110-160-200ММ (ТЕЛЕСКОП, С ЧУГУННОЙ РЕШЕТЧАТОЙ КРЫШКОЙ, 40Т) '1C</t>
  </si>
  <si>
    <t>UPONOR МАСЛОУЛОВИТЕЛЬ B/06 '1C</t>
  </si>
  <si>
    <t>UPONOR МАСЛОУЛОВИТЕЛЬ B/04 '1C</t>
  </si>
  <si>
    <t>UPONOR МАСЛОУЛОВИТЕЛЬ B/02 '1C</t>
  </si>
  <si>
    <t>UPONOR МАСЛО- ПЕСКООТДЕЛИТЕЛЬ A/06 '1C</t>
  </si>
  <si>
    <t>UPONOR МАСЛО- ПЕСКООТДЕЛИТЕЛЬ A/04 '1C</t>
  </si>
  <si>
    <t>UPONOR МАСЛО- ПЕСКООТДЕЛИТЕЛЬ A/02 '1C</t>
  </si>
  <si>
    <t>UPONOR ПЕСКООТДЕЛИТЕЛЬ 400TEL ТЕЛЕСКОП '1C</t>
  </si>
  <si>
    <t>UPONOR ПЕСКООТДЕЛИТЕЛЬ 200TEL ТЕЛЕСКОП '1C</t>
  </si>
  <si>
    <t>UPONOR ПЕСКООТДЕЛИТЕЛЬ 120 LK '1C</t>
  </si>
  <si>
    <t>UPONOR ПЕСКООТДЕЛИТЕЛЬ 40 LK '1C</t>
  </si>
  <si>
    <t>UPONOR РЕВИЗИЯ Д.200/200ММ '1C</t>
  </si>
  <si>
    <t>UPONOR РЕВИЗИЯ Д.200/160ММ '1C</t>
  </si>
  <si>
    <t>UPONOR ФИЛЬТРАЦИОННЫЙ КОЛОДЕЦ Д.400/110ММ 2М ПП '1C</t>
  </si>
  <si>
    <t>UPONOR ДРЕНАЖНЫЙ КОЛОДЕЦ Д.560ММ 1,5М (БЕЗ ПАТРУБКОВ) '1C</t>
  </si>
  <si>
    <t>UPONOR ДРЕНАЖНЫЙ КОЛОДЕЦ Д.400ММ 35Л '1C</t>
  </si>
  <si>
    <t>UPONOR ДРЕНАЖНЫЙ КОЛОДЕЦ Д.400ММ 70Л '1C</t>
  </si>
  <si>
    <t>UPONOR ДРЕНАЖНЫЙ КОЛОДЕЦ Д.400ММ 2М ПП БЕЗ ПАТРУБКОВ '1C</t>
  </si>
  <si>
    <t>UPONOR ДРЕНАЖНЫЙ КОЛОДЕЦ Д.400/200ММ 2М ПП С ОДНИМ ВЫХОДОМ '1C</t>
  </si>
  <si>
    <t>UPONOR ДРЕНАЖНЫЙ КОЛОДЕЦ Д.400/160ММ 3М ПП С ОДНИМ ВЫХОДОМ '1Щ</t>
  </si>
  <si>
    <t>UPONOR ДРЕНАЖНЫЙ КОЛОДЕЦ Д.400/160ММ 2М ПП С ОДНИМ ВЫХОДОМ '1Щ</t>
  </si>
  <si>
    <t>UPONOR ДРЕНАЖНЫЙ КОЛОДЕЦ Д.400/110ММ 2М ПП С ОДНИМ ВЫХОДОМ '1Щ</t>
  </si>
  <si>
    <t>UPONOR ДРЕНАЖНЫЙ КОЛОДЕЦ Д.400/110ММ 2М ПП, (3 ВХОДА - 1 ВЫХОД) '1Щ</t>
  </si>
  <si>
    <t>UPONOR ДРЕНАЖНЫЙ КОЛОДЕЦ Д.315/160ММ 70Л ПП С ОБРАТНЫМ КЛАПАНОМ '1C</t>
  </si>
  <si>
    <t>UPONOR ДРЕНАЖНЫЙ КОЛОДЕЦ Д.315/110ММ 70Л ПП С ОБРАТНЫМ КЛАПАНОМ '1C</t>
  </si>
  <si>
    <t>UPONOR ДРЕНАЖНЫЙ КОЛОДЕЦ Д.315/160ММ 35Л ПП С ОБРАТНЫМ КЛАПАНОМ '1C</t>
  </si>
  <si>
    <t>UPONOR ДРЕНАЖНЫЙ КОЛОДЕЦ Д.315/110ММ 35Л ПП С ОБРАТНЫМ КЛАПАНОМ '1C</t>
  </si>
  <si>
    <t>UPONOR ДРЕНАЖНЫЙ КОЛОДЕЦ Д.315/110ММ 35Л ПП '1C</t>
  </si>
  <si>
    <t>UPONOR СМОТРОВОЙ КОЛОДЕЦ T2 Д.400/160ММ '1C</t>
  </si>
  <si>
    <t>Колодцы</t>
  </si>
  <si>
    <t>UPONOR ТРОЙНИК IQ Д.600/600ММ 90ГР. ПП, ЧЕРНЫЙ, РАСТРУБНЫЙ '1C</t>
  </si>
  <si>
    <t>UPONOR ТРОЙНИК РАСТРУБНЫЙ IQ Д.600/200ММ 45ГР ЧЕРНЫЙ '1C</t>
  </si>
  <si>
    <t>UPONOR ТРОЙНИК РАСТРУБНЫЙ IQ Д.600/160ММ 45ГР ЧЕРНЫЙ '1C</t>
  </si>
  <si>
    <t>UPONOR ТРОЙНИК ULRTA RIB2 Д.560/160SММ 45ГР. ПП (ULTRA CLASSIC/ПВХ) '1C</t>
  </si>
  <si>
    <t>UPONOR ТРОЙНИК ULRTA RIB2 Д.450/160SММ 45ГР. ПП (ULTRA CLASSIC/ПВХ) '1C</t>
  </si>
  <si>
    <t>UPONOR ТРОЙНИК ULRTA RIB2 Д.315/160SММ 45ГР. ПП (ULTRA CLASSIC/ПВХ) '1C</t>
  </si>
  <si>
    <t>UPONOR ТРОЙНИК ULRTA RIB2 Д.315/110SММ 45ГР. ПП (ULTRA CLASSIC/ПВХ) '1C</t>
  </si>
  <si>
    <t>UPONOR ТРОЙНИК ULRTA RIB2 Д.250/160SММ 45ГР. ПП (ULTRA CLASSIC/ПВХ) '1C</t>
  </si>
  <si>
    <t>UPONOR ТРОЙНИК ULRTA RIB2 Д.250/110SММ 45ГР. ПП (ULTRA CLASSIC/ПВХ) '1C</t>
  </si>
  <si>
    <t>UPONOR ТРОЙНИК ULRTA RIB2 Д.200/160SММ 45ГР. ПП (ULTRA CLASSIC/ПВХ) '1C</t>
  </si>
  <si>
    <t>UPONOR ТРОЙНИК ULRTA RIB2 Д.200/110SММ 45ГР. ПП (ULTRA CLASSIC/ПВХ) '1C</t>
  </si>
  <si>
    <t>UPONOR ЗАГЛУШКА Д.600ММ ПП '1C</t>
  </si>
  <si>
    <t>UPONOR ЗАГЛУШКА ULRTA RIB2 Д.560ММ С УПЛОТНИТЕЛЕМ '1C</t>
  </si>
  <si>
    <t>UPONOR ЗАГЛУШКА ULRTA RIB2 Д.450ММ С УПЛОТНИТЕЛЕМ '1C</t>
  </si>
  <si>
    <t>UPONOR ЗАГЛУШКА DUPPLEX Д.400ММ С УПЛОТНИТЕЛЕМ '1C</t>
  </si>
  <si>
    <t>UPONOR ЗАГЛУШКА ULRTA RIB2 Д.315ММ С УПЛОТНИТЕЛЕМ '1C</t>
  </si>
  <si>
    <t>UPONOR ЗАГЛУШКА ULRTA RIB2 Д.250ММ С УПЛОТНИТЕЛЕМ '1C</t>
  </si>
  <si>
    <t>UPONOR ЗАГЛУШКА ULRTA RIB2 Д.200ММ С УПЛОТНИТЕЛЕМ '1C</t>
  </si>
  <si>
    <t>UPONOR ЗАГЛУШКА ULRTA RIB2 Д.160ММ С УПЛОТНИТЕЛЕМ '1C</t>
  </si>
  <si>
    <t>UPONOR ТРОЙНИК ULTRA RIB2 Д.560/560ММ 45ГР '1C</t>
  </si>
  <si>
    <t>UPONOR ТРОЙНИК ULRTA RIB2 Д.560/315ММ 45ГР '1C</t>
  </si>
  <si>
    <t>UPONOR ТРОЙНИК ULRTA RIB2 Д.560/250ММ 45ГР '1C</t>
  </si>
  <si>
    <t>UPONOR ТРОЙНИК ULRTA RIB2 Д.560/200ММ 45ГР. '1C</t>
  </si>
  <si>
    <t>UPONOR ТРОЙНИК ULTRA RIB2 Д.450/450ММ 45ГР '1C</t>
  </si>
  <si>
    <t>UPONOR ТРОЙНИК ULRTA RIB2 Д.450/315ММ 45ГР. '1C</t>
  </si>
  <si>
    <t>UPONOR ТРОЙНИК ULRTA RIB2 Д.450/250ММ 45ГР. '1C</t>
  </si>
  <si>
    <t>UPONOR ТРОЙНИК ULRTA RIB2 Д.450/200ММ 45ГР. '1C</t>
  </si>
  <si>
    <t>UPONOR ТРОЙНИК ULRTA RIB2 Д.315/315ММ 45ГР. '1C</t>
  </si>
  <si>
    <t>UPONOR ТРОЙНИК ULRTA RIB2 Д.315/250ММ 45ГР. '1C</t>
  </si>
  <si>
    <t>UPONOR ТРОЙНИК ULRTA RIB2 Д.315/200ММ 45ГР. '1C</t>
  </si>
  <si>
    <t>UPONOR ТРОЙНИК ULRTA RIB2 Д.250/250ММ 45ГР. '1C</t>
  </si>
  <si>
    <t>UPONOR ТРОЙНИК ULRTA RIB2 Д.250/200ММ 45ГР. '1C</t>
  </si>
  <si>
    <t>UPONOR ТРОЙНИК ULRTA RIB2 Д.200/200ММ 45ГР. '1C</t>
  </si>
  <si>
    <t>2 359,17</t>
  </si>
  <si>
    <t>UPONOR ТРОЙНИК ULRTA RIB2 Д.160/160ММ 45ГР. '1C</t>
  </si>
  <si>
    <t>UPONOR ПЕРЕХОД ULRTA RIB2 Д.560/450ММ С УПЛОТНИТЕЛЕМ '1C</t>
  </si>
  <si>
    <t>UPONOR ПЕРЕХОД ULRTA RIB2 Д.560/315ММ С УПЛОТНИТЕЛЕМ '1C</t>
  </si>
  <si>
    <t>UPONOR ПЕРЕХОД ULRTA RIB2 Д.450/315ММ С УПЛОТНИТЕЛЕМ '1C</t>
  </si>
  <si>
    <t>UPONOR ПЕРЕХОД ULRTA RIB2 Д.450/250ММ С УПЛОТНИТЕЛЕМ '1C</t>
  </si>
  <si>
    <t>UPONOR ПЕРЕХОД DUPPLEX Д.400/315ММ С УПЛОТНИТЕЛЕМ '1C</t>
  </si>
  <si>
    <t>UPONOR ПЕРЕХОД DUPPLEX Д.400/250ММ С УПЛОТНИТЕЛЕМ '1C</t>
  </si>
  <si>
    <t>UPONOR ПЕРЕХОД ULRTA RIB2 Д.315/250ММ С УПЛОТНИТЕЛЕМ '1C</t>
  </si>
  <si>
    <t>UPONOR ПЕРЕХОД ULRTA RIB2 Д.315/200ММ С УПЛОТНИТЕЛЕМ '1C</t>
  </si>
  <si>
    <t>UPONOR ПЕРЕХОД ULRTA RIB2 Д.250/200ММ С УПЛОТНИТЕЛЕМ '1C</t>
  </si>
  <si>
    <t>UPONOR ПЕРЕХОД ULRTA RIB2 Д.200/160ММ ПП С УПЛОТНИТЕЛЕМ '1C</t>
  </si>
  <si>
    <t>UPONOR ПЕРЕХОД ULRTA RIB2 Д.200/110ММ ПП С УПЛОТНИТЕЛЕМ '1C</t>
  </si>
  <si>
    <t>UPONOR ПЕРЕХОД DUPPLEX Д.160/110ММ '1C</t>
  </si>
  <si>
    <t>UPONOR ПЕРЕХОД ULRTA RIB2 НА ГЛАДКУЮ ТРУБУ Д.450/400ММ '1C</t>
  </si>
  <si>
    <t>UPONOR ПЕРЕХОД DUPPLEX НА ГЛАДКУЮ ТРУБУ Д.400/400ММ '1C</t>
  </si>
  <si>
    <t>UPONOR ПЕРЕХОД ULRTA RIB2 НА ГЛАДКУЮ ТРУБУ Д.315/315ММ '1C</t>
  </si>
  <si>
    <t>UPONOR ПЕРЕХОД ULRTA RIB2 НА ГЛАДКУЮ ТРУБУ Д.250/250ММ '1C</t>
  </si>
  <si>
    <t>UPONOR ПЕРЕХОД ULRTA RIB2 НА ГЛАДКУЮ ТРУБУ Д.200/200ММ '1C</t>
  </si>
  <si>
    <t>UPONOR ПЕРЕХОД DUPPLEX НА ГЛАДКУЮ ТРУБУ Д.160/160ММ '1C</t>
  </si>
  <si>
    <t>UPONOR МУФТА РЕМОНТНАЯ IQ Д.1000ММ ПЭ, ЧЕРНАЯ '1C</t>
  </si>
  <si>
    <t>UPONOR МУФТА РЕМОНТНАЯ IQ Д.800ММ ПЭ, ЧЕРНАЯ '1C</t>
  </si>
  <si>
    <t>UPONOR МУФТА НАДВИЖНАЯ IQ Д.600ММ ПП '1C</t>
  </si>
  <si>
    <t>UPONOR МУФТА НАДВИЖНАЯ ULRTA RIB2 Д.560ММ '1C</t>
  </si>
  <si>
    <t>UPONOR МУФТА НАДВИЖНАЯ ULRTA RIB2 Д.450ММ ПП '1C</t>
  </si>
  <si>
    <t>UPONOR МУФТА НАДВИЖНАЯ DUPPLEX Д.400ММ '1C</t>
  </si>
  <si>
    <t>UPONOR МУФТА НАДВИЖНАЯ ULRTA RIB2 Д.315ММ '1C</t>
  </si>
  <si>
    <t>UPONOR МУФТА НАДВИЖНАЯ ULRTA RIB2 Д.250ММ '1C</t>
  </si>
  <si>
    <t>UPONOR МУФТА НАДВИЖНАЯ ULRTA RIB2 Д.200ММ '1C</t>
  </si>
  <si>
    <t>UPONOR МУФТА НАДВИЖНАЯ ULRTA RIB2 Д.160ММ '1C</t>
  </si>
  <si>
    <t>UPONOR МУФТА ДВОЙНАЯ IQ Д.680/600ММ SN8 ПП '1C</t>
  </si>
  <si>
    <t>UPONOR МУФТА ДВОЙНАЯ ULRTA RIB2 Д.560ММ '1C</t>
  </si>
  <si>
    <t>UPONOR МУФТА ДВОЙНАЯ ULRTA RIB2 Д.450ММ ПП '1C</t>
  </si>
  <si>
    <t>UPONOR МУФТА ДВОЙНАЯ DUPPLEX Д.400ММ '1C</t>
  </si>
  <si>
    <t>UPONOR МУФТА ДВОЙНАЯ ULRTA RIB2 Д.315ММ '1C</t>
  </si>
  <si>
    <t>UPONOR МУФТА ДВОЙНАЯ ULRTA RIB2 Д.250ММ '1C</t>
  </si>
  <si>
    <t>UPONOR МУФТА ДВОЙНАЯ ULRTA RIB2 Д.200ММ '1C</t>
  </si>
  <si>
    <t>UPONOR МУФТА ДВОЙНАЯ ULRTA RIB2 Д.160ММ '1C</t>
  </si>
  <si>
    <t>UPONOR ОТВОД DUPPLEX Д.400ММ 90ГР '1C</t>
  </si>
  <si>
    <t>UPONOR ОТВОД ULRTA RIB2 Д.315ММ 90ГР. '1C</t>
  </si>
  <si>
    <t>UPONOR ОТВОД ULRTA RIB2 Д.250ММ 90ГР. '1C</t>
  </si>
  <si>
    <t>UPONOR ОТВОД ULRTA RIB2 Д.200ММ 90ГР. '1C</t>
  </si>
  <si>
    <t>1 933,33</t>
  </si>
  <si>
    <t>UPONOR ОТВОД ULRTA RIB2 Д.160ММ 90ГР. '1C</t>
  </si>
  <si>
    <t>UPONOR ОТВОД IQ Д.600ММ 45ГР. ПП, ЧЕРНЫЙ, РАСТРУБНЫЙ '1C</t>
  </si>
  <si>
    <t>UPONOR ОТВОД ULRTA RIB2 Д.560ММ 45ГР. '1C</t>
  </si>
  <si>
    <t>UPONOR ОТВОД ULRTA RIB2 Д.450ММ 45ГР. '1C</t>
  </si>
  <si>
    <t>UPONOR ОТВОД DUPPLEX Д.400ММ 45ГР '1C</t>
  </si>
  <si>
    <t>UPONOR ОТВОД ULRTA RIB2 Д.315ММ 45ГР. '1C</t>
  </si>
  <si>
    <t>UPONOR ОТВОД ULRTA RIB2 Д.250ММ 45ГР. '1C</t>
  </si>
  <si>
    <t>UPONOR ОТВОД ULRTA RIB2 Д.200ММ 45ГР. '1C</t>
  </si>
  <si>
    <t>UPONOR ОТВОД ULRTA RIB2 Д.160ММ 45ГР. '1C</t>
  </si>
  <si>
    <t>UPONOR ОТВОД IQ Д.600ММ 30ГР. ПП, ЧЕРНЫЙ, РАСТРУБНЫЙ '1C</t>
  </si>
  <si>
    <t>UPONOR ОТВОД ULRTA RIB2 Д.560ММ 30ГР. '1C</t>
  </si>
  <si>
    <t>UPONOR ОТВОД ULRTA RIB2 Д.450ММ 30ГР. '1C</t>
  </si>
  <si>
    <t>UPONOR ОТВОД DUPPLEX Д.400ММ 30ГР. '1C</t>
  </si>
  <si>
    <t>UPONOR ОТВОД ULRTA RIB2 Д.315ММ 30ГР. '1C</t>
  </si>
  <si>
    <t>UPONOR ОТВОД ULRTA RIB2 Д.250ММ 30ГР. '1C</t>
  </si>
  <si>
    <t>UPONOR ОТВОД ULRTA RIB2 Д.200ММ 30ГР. '1C</t>
  </si>
  <si>
    <t>UPONOR ОТВОД ULRTA RIB2 Д.160ММ 30ГР. '1C</t>
  </si>
  <si>
    <t>UPONOR ОТВОД IQ Д.600ММ 15ГР. ПП, ЧЕРНЫЙ, РАСТРУБНЫЙ '1C</t>
  </si>
  <si>
    <t>UPONOR ОТВОД ULRTA RIB2 Д.560ММ 15ГР. '1C</t>
  </si>
  <si>
    <t>UPONOR ОТВОД ULRTA RIB2 Д.450ММ 15ГР. '1C</t>
  </si>
  <si>
    <t>UPONOR ОТВОД DUPPLEX Д.400ММ 15ГР. '1C</t>
  </si>
  <si>
    <t>UPONOR ОТВОД ULRTA RIB2 Д.315ММ 15ГР. '1C</t>
  </si>
  <si>
    <t>UPONOR ОТВОД ULRTA RIB2 Д.250ММ 15ГР. '1C</t>
  </si>
  <si>
    <t>UPONOR ОТВОД ULRTA RIB2 Д.200ММ 15ГР. '1C</t>
  </si>
  <si>
    <t>UPONOR ОТВОД ULRTA RIB2 Д.160ММ 15ГР. '1C</t>
  </si>
  <si>
    <t>UPONOR ОТВОД ULTRA RIB2 Д.200ММ 7,5ГР. '1C</t>
  </si>
  <si>
    <t>UPONOR СОЕДИНИТЕЛЬНЫЙ ПАТРУБОК ULRTA RIB2 Д.450/400ММ  (БЕТОН/РАСТР. ВНУТР.) '1C</t>
  </si>
  <si>
    <t>UPONOR СОЕДИНИТЕЛЬНЫЙ ПАТРУБОК DUPPLEX Д.400/400ММ (БЕТОН/РАСТР. ВНУТР.) '1C</t>
  </si>
  <si>
    <t>UPONOR СОЕДИНИТЕЛЬНЫЙ ПАТРУБОК ULRTA RIB2 Д.315/300ММ  (БЕТОН/РАСТР. ВНУТР.) '1C</t>
  </si>
  <si>
    <t>UPONOR СОЕДИНИТЕЛЬНЫЙ ПАТРУБОК ULRTA RIB2 Д.250/225ММ (БЕТОН/РАСТР. ВНУТР.) '1C</t>
  </si>
  <si>
    <t>UPONOR СОЕДИНИТЕЛЬНЫЙ ПАТРУБОК ULRTA RIB2 Д.200/225ММ (БЕТОН/РАСТР. ВНУТР.) '1C</t>
  </si>
  <si>
    <t>UPONOR СОЕДИНИТЕЛЬНЫЙ ПАТРУБОК ULRTA RIB2 Д.450/400ММ (БЕТОН/РАСТР. НАР.) '1C</t>
  </si>
  <si>
    <t>UPONOR СОЕДИНИТЕЛЬНЫЙ ПАТРУБОК DUPPLEX Д.400/400ММ (БЕТОН/РАСТР. НАР.) '1Щ</t>
  </si>
  <si>
    <t>UPONOR СОЕДИНИТЕЛЬНЫЙ ПАТРУБОК ULRTA RIB2 Д.315/300ММ (БЕТОН/РАСТР. НАР.) '1C</t>
  </si>
  <si>
    <t>UPONOR СОЕДИНИТЕЛЬНЫЙ ПАТРУБОК ULRTA RIB2 Д.250/225ММ (БЕТОН/РАСТР. НАР.) '1C</t>
  </si>
  <si>
    <t>UPONOR СОЕДИНИТЕЛЬНЫЙ ПАТРУБОК ULRTA RIB2 Д.200/225ММ (БЕТОН/РАСТР. НАР.) '1C</t>
  </si>
  <si>
    <t>UPONOR УПЛОТНИТЕЛЬНАЯ МАНЖЕТА 315/341/50ММ '1C</t>
  </si>
  <si>
    <t>UPONOR УПЛОТНИТЕЛЬНАЯ МАНЖЕТА 250/276/50ММ '1Щ</t>
  </si>
  <si>
    <t>UPONOR ПЕРЕХОД ПП Д.450/160ММ (ПАТРУБОК КОЛОДЦА/ГЛАДКАЯ ТРУБА) '1С</t>
  </si>
  <si>
    <t>UPONOR ПЕРЕХОД ПП Д.315/160ММ (ПАТРУБОК КОЛОДЦА/ГЛАДКАЯ ТРУБА) '1С</t>
  </si>
  <si>
    <t>UPONOR ПЕРЕХОД ПП Д.315/110ММ (ПАТРУБОК КОЛОДЦА/ГЛАДКАЯ ТРУБА) '1С</t>
  </si>
  <si>
    <t>UPONOR ПЕРЕХОД ПП Д.250/160ММ (ПАТРУБОК КОЛОДЦА/ГЛАДКАЯ ТРУБА) '1С</t>
  </si>
  <si>
    <t>UPONOR ПЕРЕХОД ПП Д.250/110ММ (ПАТРУБОК КОЛОДЦА/ГЛАДКАЯ ТРУБА) '1С</t>
  </si>
  <si>
    <t>UPONOR УПЛОТНИТЕЛЬНАЯ МАНЖЕТА IQ 315/341/80ММ '1С</t>
  </si>
  <si>
    <t>UPONOR УПЛОТНИТЕЛЬНАЯ МАНЖЕТА IQ 250/276/80ММ '1С</t>
  </si>
  <si>
    <t>UPONOR УПЛОТНИТЕЛЬНАЯ МАНЖЕТА IQ 200/226/80ММ '1С</t>
  </si>
  <si>
    <t>UPONOR УПЛОТНИТЕЛЬНАЯ МАНЖЕТА IQ 160/186/80ММ '1С</t>
  </si>
  <si>
    <t>UPONOR УПЛОТНИТЕЛЬНАЯ МАНЖЕТА IQ 110/138/80ММ '1С</t>
  </si>
  <si>
    <t>UPONOR УПЛОТНИТЕЛЬНАЯ МАНЖЕТА 160/186/50ММ '1C</t>
  </si>
  <si>
    <t>UPONOR УПЛОТНИТЕЛЬНАЯ МАНЖЕТА 110/138/50ММ '1C</t>
  </si>
  <si>
    <t>UPONOR КОЛЬЦО УПЛОТНИТЕЛЬНОЕ IQ/ULTRA DOUBLE Д.600ММ МАСЛОСТОЙКОЕ '1C</t>
  </si>
  <si>
    <t>UPONOR КОЛЬЦО УПЛОТНИТЕЛЬНОЕ IQ/ULTRA DOUBLE Д.500ММ МАСЛОСТОЙКОЕ '1C</t>
  </si>
  <si>
    <t>UPONOR КОЛЬЦО УПЛОТНИТЕЛЬНОЕ IQ/ULTRA DOUBLE Д.400ММ МАСЛОСТОЙКОЕ '1C</t>
  </si>
  <si>
    <t>UPONOR КОЛЬЦО УПЛОТНИТЕЛЬНОЕ IQ/ULTRA DOUBLE Д.315ММ МАСЛОСТОЙКОЕ '1C</t>
  </si>
  <si>
    <t>UPONOR КОЛЬЦО УПЛОТНИТЕЛЬНОЕ IQ/ULTRA DOUBLE Д.250ММ МАСЛОСТОЙКОЕ '1C</t>
  </si>
  <si>
    <t>UPONOR КОЛЬЦО УПЛОТНИТЕЛЬНОЕ IQ/ULTRA DOUBLE Д.200ММ МАСЛОСТОЙКОЕ '1C</t>
  </si>
  <si>
    <t>UPONOR КОЛЬЦО УПЛОТНИТЕЛЬНОЕ DUPPLEX Д.400ММ МАСЛОСТОЙКОЕ '1C</t>
  </si>
  <si>
    <t>UPONOR КОЛЬЦО УПЛОТНИТЕЛЬНОЕ DUPPLEX Д.160ММ МАСЛОСТОЙКОЕ '1C</t>
  </si>
  <si>
    <t>UPONOR КОЛЬЦО УПЛОТНИТЕЛЬНОЕ IQ Д.1000ММ ДЛЯ РЕМОНТНОЙ МУФТЫ '1C</t>
  </si>
  <si>
    <t>UPONOR КОЛЬЦО УПЛОТНИТЕЛЬНОЕ IQ Д.800ММ ДЛЯ РЕМОНТНОЙ МУФТЫ '1C</t>
  </si>
  <si>
    <t>UPONOR КОЛЬЦО УПЛОТНИТЕЛЬНОЕ IQ Д.1200ММ ДЛЯ РАСТРУБА '1C</t>
  </si>
  <si>
    <t>UPONOR КОЛЬЦО УПЛОТНИТЕЛЬНОЕ IQ Д.1000ММ ДЛЯ РАСТРУБА '1C</t>
  </si>
  <si>
    <t>UPONOR КОЛЬЦО УПЛОТНИТЕЛЬНОЕ IQ&amp;ULTRA DOUBLE Д.680/600ММ '1C</t>
  </si>
  <si>
    <t>UPONOR КОЛЬЦО УПЛОТНИТЕЛЬНОЕ IQ&amp;ULTRA DOUBLE Д.560/500ММ '1C</t>
  </si>
  <si>
    <t>UPONOR КОЛЬЦО УПЛОТНИТЕЛЬНОЕ IQ&amp;ULTRA DOUBLE Д.400ММ '1C</t>
  </si>
  <si>
    <t>UPONOR КОЛЬЦО УПЛОТНИТЕЛЬНОЕ IQ/ULTRA DOUBLE Д.315ММ '1C</t>
  </si>
  <si>
    <t>UPONOR КОЛЬЦО УПЛОТНИТЕЛЬНОЕ IQ/ULTRA DOUBLE Д.250ММ '1C</t>
  </si>
  <si>
    <t>UPONOR КОЛЬЦО УПЛОТНИТЕЛЬНОЕ IQ/ULTRA DOUBLE Д.200ММ '1C</t>
  </si>
  <si>
    <t>UPONOR КОЛЬЦО УПЛОТНИТЕЛЬНОЕ DUPPLEX Д.160 ММ '1C</t>
  </si>
  <si>
    <t>UPONOR ТРУБА IQ Д.1154/1000ММ 8М SN8 ПП БЕЗ РАСТРУБА, ЧЕРНАЯ '1C</t>
  </si>
  <si>
    <t>UPONOR ТРУБА IQ Д.902/800ММ 8М SN8 ПП БЕЗ РАСТРУБА, ЧЕРНАЯ '1C</t>
  </si>
  <si>
    <t>UPONOR ТРУБА IQ Д.600ММ 8М SN8 ПП БЕЗ РАСТРУБА, ЧЕРНАЯ '1C</t>
  </si>
  <si>
    <t>UPONOR ТРУБА IQ Д.560/500ММ 8М SN8 ПП БЕЗ РАСТРУБА, ЧЕРНАЯ '1C</t>
  </si>
  <si>
    <t>UPONOR ТРУБА IQ Д.450/400ММ 8М SN8 ПП БЕЗ РАСТРУБА, ЧЕРНАЯ '1C</t>
  </si>
  <si>
    <t>UPONOR ТРУБА IQ Д.315ММ 8М SN8 ПП БЕЗ РАСТРУБА, ЧЕРНАЯ '1C</t>
  </si>
  <si>
    <t>UPONOR ТРУБА IQ Д.250ММ 8М SN8 ПП БЕЗ РАСТРУБА, ЧЕРНАЯ '1C</t>
  </si>
  <si>
    <t>UPONOR ТРУБА IQ Д.1360/1200ММ 5,8М SN8 ПП С РАСТРУБОМ, ЧЕРНАЯ '1C</t>
  </si>
  <si>
    <t>UPONOR ТРУБА IQ Д.1154/1000ММ 6М SN8 ПП С РАСТРУБОМ, ЧЕРНАЯ '1C</t>
  </si>
  <si>
    <t>UPONOR ТРУБА IQ Д.902/800ММ 6М SN8 ПП С РАСТРУБОМ, ЧЕРНАЯ '1C</t>
  </si>
  <si>
    <t>UPONOR ТРУБА IQ Д.684/600ММ 6М SN8 ПП С РАСТРУБОМ, ЧЕРНАЯ '1C</t>
  </si>
  <si>
    <t>UPONOR ТРУБА IQ Д.560/500ММ 6М SN8 ПП С РАСТРУБОМ, ЧЕРНАЯ '1C</t>
  </si>
  <si>
    <t>UPONOR ТРУБА IQ Д.450/400ММ 6М SN8 ПП С РАСТРУБОМ, ЧЕРНАЯ '1C</t>
  </si>
  <si>
    <t>UPONOR ТРУБА IQ Д.400ММ 6М SN8 ПП С РАСТРУБОМ, ЧЕРНАЯ '1C</t>
  </si>
  <si>
    <t>UPONOR ТРУБА IQ Д.315/275ММ 6М SN8 ПП С РАСТРУБОМ, ЧЕРНАЯ '1C</t>
  </si>
  <si>
    <t>UPONOR ТРУБА IQ Д.250/218ММ 6М SN8 ПП С РАСТРУБОМ, ЧЕРНАЯ '1C</t>
  </si>
  <si>
    <t>13 977,50</t>
  </si>
  <si>
    <t>UPONOR ТРУБА IQ Д.200/175ММ 6М SN8 ПП С РАСТРУБОМ, ЧЕРНАЯ '1C</t>
  </si>
  <si>
    <t>UPONOR ТРУБА IQ Д.160ММ 6М SN8 ПП С РАСТРУБОМ, ЧЕРНАЯ '1Щ</t>
  </si>
  <si>
    <t>UPONOR ТРУБА ULRTA RIB2 Д.560ММ 6М SN8 '1Щ</t>
  </si>
  <si>
    <t>UPONOR ТРУБА ULRTA RIB2 Д.560ММ 3М SN8 '1Щ</t>
  </si>
  <si>
    <t>UPONOR ТРУБА ULRTA RIB2 Д.450ММ 6М SN8 '1Щ</t>
  </si>
  <si>
    <t>UPONOR ТРУБА ULRTA RIB2 Д.450ММ 3М SN8 '1Щ</t>
  </si>
  <si>
    <t>UPONOR ТРУБА ULRTA RIB2 Д.315ММ 6М SN8 '1Щ</t>
  </si>
  <si>
    <t>UPONOR ТРУБА ULRTA RIB2 Д.315ММ 3М SN8 '1Щ</t>
  </si>
  <si>
    <t>UPONOR ТРУБА ULRTA RIB2 Д.250ММ 6М SN8 '1Щ</t>
  </si>
  <si>
    <t>UPONOR ТРУБА ULTRA RIB2 Д.250ММ 3М SN8 '1Щ</t>
  </si>
  <si>
    <t>UPONOR ТРУБА ULRTA RIB2 Д.200ММ 6М SN8 '1Щ</t>
  </si>
  <si>
    <t>UPONOR ТРУБА ULRTA RIB2 Д.200ММ 3М SN8 '1Щ</t>
  </si>
  <si>
    <t>9 492,50</t>
  </si>
  <si>
    <t>UPONOR ТРУБА ДЛЯ ЛИВНЕВОЙ КАНАЛИЗАЦИИ Д.160ММ 6М SN8 ПЭ С РАСТРУБОМ, ЧЕРНАЯ '1С</t>
  </si>
  <si>
    <t>UPONOR ТРУБА ULRTA RIB2 Д.560ММ 6М SN8 '1C</t>
  </si>
  <si>
    <t>UPONOR ТРУБА ULRTA RIB2 Д.560ММ 3М SN8 '1C</t>
  </si>
  <si>
    <t>UPONOR ТРУБА ULRTA RIB2 Д.450ММ 6М SN8 '1C</t>
  </si>
  <si>
    <t>UPONOR ТРУБА ULRTA RIB2 Д.450ММ 3М SN8 '1C</t>
  </si>
  <si>
    <t>UPONOR ТРУБА ULRTA RIB2 Д.315ММ 6М SN8 '1C</t>
  </si>
  <si>
    <t>UPONOR ТРУБА ULRTA RIB2 Д.315ММ 3М SN8 '1C</t>
  </si>
  <si>
    <t>UPONOR ТРУБА ULRTA RIB2 Д.250ММ 6М SN8 '1C</t>
  </si>
  <si>
    <t>UPONOR ТРУБА ULTRA RIB2 Д.250ММ 3М SN8 '1C</t>
  </si>
  <si>
    <t>UPONOR ТРУБА ULRTA RIB2 Д.200ММ 6М SN8 '1C</t>
  </si>
  <si>
    <t>UPONOR ТРУБА ULRTA RIB2 Д.200ММ 3М SN8 '1C</t>
  </si>
  <si>
    <t>UPONOR ТРУБА DUPPLEX Д.400ММ 6М SN8 '1C</t>
  </si>
  <si>
    <t>UPONOR ТРУБА DUPPLEX Д.160ММ 6М SN8 '1C</t>
  </si>
  <si>
    <t>UPONOR ТРУБА DUPPLEX Д.400ММ 3М SN8 '1C</t>
  </si>
  <si>
    <t>UPONOR ТРУБА IQ Д.684/600ММ 6M SN8 ПП С РАСТРУБОМ, ЧЕРНАЯ  '1C</t>
  </si>
  <si>
    <t>UPONOR ТРУБА IQ Д.600ММ 2,8М SN8 ПП С РАСТРУБОМ ЧЕРНАЯ '1C</t>
  </si>
  <si>
    <t>UPONOR СОЕДИНИТЕЛЬНЫЙ ПАТРУБОК ПП Д.160/150ММ (БЕТОН) '1C</t>
  </si>
  <si>
    <t>UPONOR СОЕДИНИТЕЛЬНЫЙ ПАТРУБОК ПП Д.110/100ММ (БЕТОН) '1C</t>
  </si>
  <si>
    <t>UPONOR МУФТА ПРОХОДНАЯ КАНАЛИЗАЦИОННАЯ 160ММ ДЛЯ БЕТОННЫХ ТРУБ ПП '1C</t>
  </si>
  <si>
    <t>UPONOR ВТУЛКА ПРОХОДНАЯ КАНАЛИЗАЦИОННАЯ Д.110ММ ПП '1C</t>
  </si>
  <si>
    <t>UPONOR СОЕДИНИТЕЛЬНЫЙ ПАТРУБОК ПП Д.110ММ ПВХ/ЧУГУН '1C</t>
  </si>
  <si>
    <t>UPONOR СОЕДИНИТЕЛЬНЫЙ ПАТРУБОК ПВХ Д.400/400ММ (БЕТОН, ТЕРМОУСАДОЧНЫЙ) '1C</t>
  </si>
  <si>
    <t>UPONOR СОЕДИНИТЕЛЬНЫЙ ПАТРУБОК ПВХ Д. 315/300ММ ПВХ/БЕТОН '1C</t>
  </si>
  <si>
    <t>UPONOR СОЕДИНИТЕЛЬНЫЙ ПАТРУБОК ПВХ Д.250/250ММ ПВХ/БЕТОН '1Щ</t>
  </si>
  <si>
    <t>UPONOR СОЕДИНИТЕЛЬНЫЙ ПАТРУБОК ПВХ Д. 250/225ММ ПВХ/БЕТОН '1C</t>
  </si>
  <si>
    <t>UPONOR СОЕДИНИТЕЛЬНЫЙ ПАТРУБОК ПВХ Д.160ММ (БЕТОН) '1C</t>
  </si>
  <si>
    <t>UPONOR СОЕДИНИТЕЛЬНЫЙ ПАТРУБОК ПВХ Д.160/150ММ (БЕТОН) '1C</t>
  </si>
  <si>
    <t>UPONOR СОЕДИНИТЕЛЬНЫЙ ПАТРУБОК ПП Д.110/100ММ (ПП/БЕТОН) '1C</t>
  </si>
  <si>
    <t>UPONOR ПАТРУБОК ДЛЯ ПРОЧИСТКИ Д.110ММ ПП '1C</t>
  </si>
  <si>
    <t>UPONOR ТРОЙНИК КАНАЛИЗАЦИОННЫЙ СЕДЕЛЬНЫЙ Д. 300/160ММ 45ГР ПВХ ДЛЯ БЕТОННЫХ ТРУБ '1C</t>
  </si>
  <si>
    <t>UPONOR ТРОЙНИК КАНАЛИЗАЦИОННЫЙ СЕДЕЛЬНЫЙ Д. 225/160ММ 45ГР ПВХ ДЛЯ БЕТОННЫХ ТРУБ '1C</t>
  </si>
  <si>
    <t>UPONOR ТРОЙНИК КАНАЛИЗАЦИОННЫЙ СЕДЕЛЬНЫЙ Д. 225/110ММ 45ГР ПВХ ДЛЯ БЕТОННЫХ ТРУБ '1C</t>
  </si>
  <si>
    <t>UPONOR ТРОЙНИК КАНАЛИЗАЦИОННЫЙ ТРЕХРАСТРУБНЫЙ ЗАКРУГЛЕННЫЙ Д.110/110ММ 88,5ГР ПП '1C</t>
  </si>
  <si>
    <t>UPONOR ТРОЙНИК КАНАЛИЗАЦИОННЫЙ ТРЁХРАСТРУБНЫЙ Д.160/160ММ 45ГР ПП '1C</t>
  </si>
  <si>
    <t>UPONOR ТРОЙНИК КАНАЛИЗАЦИОННЫЙ ТРЁХРАСТРУБНЫЙ Д.160/110ММ 45ГР ПП '1C</t>
  </si>
  <si>
    <t>UPONOR ТРОЙНИК КАНАЛИЗАЦИОННЫЙ ТРЕХРАСТРУБНЫЙ Д.110/110ММ 45ГР ПП '1C</t>
  </si>
  <si>
    <t>UPONOR ТРОЙНИК КАНАЛИЗАЦИОННЫЙ ДВУХРАСТРУБНЫЙ Д.160/75ММ 45ГР ПП '1C</t>
  </si>
  <si>
    <t>UPONOR ТРОЙНИК КАНАЛИЗАЦИОННЫЙ ДВУХРАСТРУБНЫЙ Д.110/110ММ 45ГР ПП (КРАТНОСТЬ 8/96) '1C</t>
  </si>
  <si>
    <t>2 472,50</t>
  </si>
  <si>
    <t>UPONOR ОТВОД КАНАЛИЗАЦИОННЫЙ ДВУХРАСТРУБНЫЙ УДЛИНЕННЫЙ Д.160ММ 88,5ГР ПП '1C</t>
  </si>
  <si>
    <t>UPONOR ОТВОД КАНАЛИЗАЦИОННЫЙ ДВУХРАСТРУБНЫЙ УДЛИНЕННЫЙ Д.110ММ 88,5ГР ПП '1C</t>
  </si>
  <si>
    <t>UPONOR ОТВОД КАНАЛИЗАЦИОННЫЙ ДВУХРАСТРУБНЫЙ Д.160ММ 45ГР ПП '1C</t>
  </si>
  <si>
    <t>UPONOR ОТВОД КАНАЛИЗАЦИОННЫЙ ДВУХРАСТРУБНЫЙ Д.160ММ 30ГР ПП '1C</t>
  </si>
  <si>
    <t>UPONOR ОТВОД КАНАЛИЗАЦИОННЫЙ ДВУХРАСТРУБНЫЙ Д.160ММ 15ГР ПП '1C</t>
  </si>
  <si>
    <t>UPONOR ОТВОД КАНАЛИЗАЦИОННЫЙ ДВУХРАСТРУБНЫЙ Д.110ММ 45ГР ПП '1C</t>
  </si>
  <si>
    <t>UPONOR ОТВОД КАНАЛИЗАЦИОННЫЙ ДВУХРАСТРУБНЫЙ Д.110ММ 30ГР ПП '1C</t>
  </si>
  <si>
    <t>UPONOR ОТВОД КАНАЛИЗАЦИОННЫЙ ДВУХРАСТРУБНЫЙ Д.110ММ 15ГР ПП '1C</t>
  </si>
  <si>
    <t>UPONOR ОТВОД КАНАЛИЗАЦИОННЫЙ ОДНОРАСТРУБНЫЙ Д.160ММ 88,5ГР. ПП '1C</t>
  </si>
  <si>
    <t>UPONOR ОТВОД КАНАЛИЗАЦИОННЫЙ ОДНОРАСТРУБНЫЙ Д.160Х7,5ГР. ПП '1С</t>
  </si>
  <si>
    <t>UPONOR ОТВОД КАНАЛИЗАЦИОННЫЙ ОДНОРАСТРУБНЫЙ Д.110ММ 88,5ГР ПП '1C</t>
  </si>
  <si>
    <t>UPONOR ОТВОД КАНАЛИЗАЦИОННЫЙ ОДНОРАСТРУБНЫЙ Д.160ММ 45ГР. ПП '1C</t>
  </si>
  <si>
    <t>UPONOR ОТВОД КАНАЛИЗАЦИОННЫЙ ОДНОРАСТРУБНЫЙ Д.110ММ 45ГР ПП '1C</t>
  </si>
  <si>
    <t>UPONOR ОТВОД КАНАЛИЗАЦИОННЫЙ ОДНОРАСТРУБНЫЙ Д.110ММ 30ГР. ПП '1C</t>
  </si>
  <si>
    <t>UPONOR ОТВОД КАНАЛИЗАЦИОННЫЙ ОДНОРАСТРУБНЫЙ Д.110ММ 15ГР. ПП '1C</t>
  </si>
  <si>
    <t>1 132,50</t>
  </si>
  <si>
    <t>UPONOR МУФТА КАНАЛИЗАЦИОННАЯ С УПОРОМ Д.160ММ ПП (КРАТНОСТЬ 12/96) '1C</t>
  </si>
  <si>
    <t>UPONOR МУФТА КАНАЛИЗАЦИОННАЯ С УПОРОМ Д.110ММ ПП (КРАТНОСТЬ 24/288) '1C</t>
  </si>
  <si>
    <t>UPONOR МУФТА КАНАЛИЗАЦИОННАЯ С УПОРОМ Д.110ММ ПП '1C</t>
  </si>
  <si>
    <t>UPONOR УПЛОТНИТЕЛЬНОЕ КОЛЬЦО ДЛЯ ПВХ ТРУБ Д.110 ММ '1C</t>
  </si>
  <si>
    <t>UPONOR ТРУБА КАНАЛИЗАЦИОННАЯ РАСТРУБНАЯ ULTRA CLASSIC Д.400ММ 6М SN8 ПП '1C</t>
  </si>
  <si>
    <t>UPONOR ТРУБА КАНАЛИЗАЦИОННАЯ РАСТРУБНАЯ ULTRA CLASSIC Д.315ММ 6М SN8 ПП '1C</t>
  </si>
  <si>
    <t>UPONOR ТРУБА КАНАЛИЗАЦИОННАЯ РАСТРУБНАЯ ULTRA CLASSIC Д.250ММ 6М SN8 ПП '1C</t>
  </si>
  <si>
    <t>UPONOR ТРУБА КАНАЛИЗАЦИОННАЯ РАСТРУБНАЯ ULTRA CLASSIC  Д.200ММ 6М SN8 ПП '1C</t>
  </si>
  <si>
    <t>UPONOR ТРУБА КАНАЛИЗАЦИОННАЯ РАСТРУБНАЯ ULTRA CLASSIC Д.200ММ 3М SN8 ПП '1C</t>
  </si>
  <si>
    <t>UPONOR ТРУБА КАНАЛИЗАЦИОННАЯ РАСТРУБНАЯ ULTRA CLASSIC Д.200ММ 2М SN8 ПП '1C</t>
  </si>
  <si>
    <t>UPONOR ТРУБА КАНАЛИЗАЦИОННАЯ РАСТРУБНАЯ ULTRA CLASSIC Д.160ММ 6М SN8 ПП '1C</t>
  </si>
  <si>
    <t>7 204,17</t>
  </si>
  <si>
    <t>UPONOR ТРУБА КАНАЛИЗАЦИОННАЯ РАСТРУБНАЯ ULTRA CLASSIC Д.160ММ 3М SN8 ПП '1C</t>
  </si>
  <si>
    <t>5 174,17</t>
  </si>
  <si>
    <t>UPONOR ТРУБА КАНАЛИЗАЦИОННАЯ РАСТРУБНАЯ ULTRA CLASSIC  Д.160ММ 2М SN8 ПП '1И</t>
  </si>
  <si>
    <t>3 511,67</t>
  </si>
  <si>
    <t>UPONOR ТРУБА КАНАЛИЗАЦИОННАЯ РАСТРУБНАЯ ULTRA CLASSIC Д.160ММ 1М SN8 ПП '1C</t>
  </si>
  <si>
    <t>UPONOR ТРУБА КАНАЛИЗАЦИОННАЯ РАСТРУБНАЯ ULTRA CLASSIC Д.160ММ 6М SN4 ПП '1C</t>
  </si>
  <si>
    <t>UPONOR ТРУБА КАНАЛИЗАЦИОННАЯ РАСТРУБНАЯ ULTRA CLASSIC Д.160ММ 3М SN4 ПП '1C</t>
  </si>
  <si>
    <t>UPONOR ТРУБА КАНАЛИЗАЦИОННАЯ РАСТРУБНАЯ ULTRA CLASSIC Д.160ММ 2М SN4 ПП '1C</t>
  </si>
  <si>
    <t>UPONOR ТРУБА КАНАЛИЗАЦИОННАЯ РАСТРУБНАЯ ULTRA CLASSIC Д.160ММ 1М SN4 ПП '1C</t>
  </si>
  <si>
    <t>UPONOR ТРУБА КАНАЛИЗАЦИОННАЯ РАСТРУБНАЯ ULTRA CLASSIC Д.110ММ 6М SN8 ПП '1C</t>
  </si>
  <si>
    <t>3 760,83</t>
  </si>
  <si>
    <t>UPONOR ТРУБА КАНАЛИЗАЦИОННАЯ РАСТРУБНАЯ ULTRA CLASSIC Д.110ММ 3М SN8 ПП '1C</t>
  </si>
  <si>
    <t>2 760,00</t>
  </si>
  <si>
    <t>UPONOR ТРУБА КАНАЛИЗАЦИОННАЯ РАСТРУБНАЯ ULTRA CLASSIC Д.110ММ 2М SN8 ПП '1C</t>
  </si>
  <si>
    <t>1 625,00</t>
  </si>
  <si>
    <t>UPONOR ТРУБА КАНАЛИЗАЦИОННАЯ РАСТРУБНАЯ ULTRA CLASSIC Д.110ММ 1М SN8 ПП '1C</t>
  </si>
  <si>
    <t>UPONOR ТРУБА КАНАЛИЗАЦИОННАЯ РАСТРУБНАЯ ULTRA CLASSIC Д.110ММ 6М SN4 ПП '1C</t>
  </si>
  <si>
    <t>UPONOR ТРУБА КАНАЛИЗАЦИОННАЯ РАСТРУБНАЯ ULTRA CLASSIC Д.110ММ 3М SN4 ПП '1C</t>
  </si>
  <si>
    <t>UPONOR ТРУБА КАНАЛИЗАЦИОННАЯ РАСТРУБНАЯ ULTRA CLASSIC Д.110ММ 2М SN4 ПП '1C</t>
  </si>
  <si>
    <t>UPONOR ТРУБА КАНАЛИЗАЦИОННАЯ РАСТРУБНАЯ ULTRA CLASSIC Д.110ММ 1М SN4 ПП '1C</t>
  </si>
  <si>
    <t>UPONOR ТРУБА КАНАЛИЗАЦИОННАЯ РАСТРУБНАЯ ULTRA CLASSIC Д.110ММ 0,5М SN4 ПП '1C</t>
  </si>
  <si>
    <t>UPONOR ТРУБА КАНАЛИЗАЦИОННАЯ РАСТРУБНАЯ ULTRA CLASSIC Д.110ММ 0,25М SN4 ПП '1C</t>
  </si>
  <si>
    <t>Наружная канализация</t>
  </si>
  <si>
    <t>2 306,67</t>
  </si>
  <si>
    <t>UPONOR ОТВОД КАНАЛИЗАЦИОННЫЙ ОДНОРАСТРУБНЫЙ УДЛИНЕННЫЙ Д.160ММ 88ГР ПП '1С</t>
  </si>
  <si>
    <t xml:space="preserve">UPONOR ЗАЩИТНАЯ ЗАСЛОНКА ДЛЯ ДРЕНАЖНОЙ ТРУБЫ 200ММ '1C </t>
  </si>
  <si>
    <t>UPONOR ЗАЩИТНАЯ ЗАСЛОНКА ДЛЯ ДРЕНАЖНОЙ ТРУБЫ 160ММ '1C</t>
  </si>
  <si>
    <t>UPONOR ЗАЩИТНАЯ ЗАСЛОНКА ДЛЯ ДРЕНАЖНОЙ ТРУБЫ 125ММ '1C</t>
  </si>
  <si>
    <t>UPONOR ЗАЩИТНАЯ ЗАСЛОНКА ДЛЯ ДРЕНАЖНОЙ ТРУБЫ 100ММ '1C</t>
  </si>
  <si>
    <t>UPONOR ЗАЩИТНАЯ ЗАСЛОНКА ДЛЯ ДРЕНАЖНОЙ ТРУБЫ 80ММ '1C</t>
  </si>
  <si>
    <t xml:space="preserve">UPONOR ЗАЩИТНАЯ ЗАСЛОНКА ДЛЯ ДРЕНАЖНОЙ ТРУБЫ 65ММ '1C </t>
  </si>
  <si>
    <t>UPONOR ЗАГЛУШКА КАНАЛИЗАЦИОННАЯ Д.110ММ ПП '1С</t>
  </si>
  <si>
    <t>UPONOR ТРУБА ДВУСТЕННАЯ 400ММ ЧЁРНАЯ 6М ПП БЕЗ РАСТРУБА '1C</t>
  </si>
  <si>
    <t>85,58</t>
  </si>
  <si>
    <t>UPONOR УПЛОТНИТЕЛЬНОЕ КОЛЬЦО Д.110ММ '1И</t>
  </si>
  <si>
    <t>UPONOR УПЛОТНИТЕЛЬНОЕ КОЛЬЦО Д. 110 ММ 111,2X8,6MM SBR '1С</t>
  </si>
  <si>
    <t>UPONOR ТРУБА ДЛЯ ЛИВНЕВОЙ КАНАЛИЗАЦИИ С РАСТРУБОМ Д.110/95ММ 6М ПЭ SN8 '1C</t>
  </si>
  <si>
    <t>2 328,33</t>
  </si>
  <si>
    <t>UPONOR ТРУБА ДЛЯ ЛИВНЕВОЙ КАНАЛИЗАЦИИ С РАСТРУБОМ Д.110/95ММ 3М ПЭ SN8 '1И</t>
  </si>
  <si>
    <t>5 323,33</t>
  </si>
  <si>
    <t>UPONOR ДОЖДЕПРИЕМНИК, Д.200ММ '1А</t>
  </si>
  <si>
    <t>1 945,00</t>
  </si>
  <si>
    <t>UPONOR ДОЖДЕПРИЕМНАЯ ВОРОНКА ПЛЮС Д.315/110ММ, ЧЕРНАЯ '1И</t>
  </si>
  <si>
    <t>UPONOR ДОЖДЕПРИЕМНАЯ ВОРОНКА Д.315/110ММ ЧЕРНАЯ (КРАТНОСТЬ 132 ШТ) '1C</t>
  </si>
  <si>
    <t>UPONOR ДОЖДЕПРИЕМНАЯ ВОРОНКА 315/110ММ ЧЕРНАЯ '1И</t>
  </si>
  <si>
    <t>UPONOR СЕДЕЛЬНЫЙ ТРОЙНИК ДЛЯ ДРЕНАЖНОЙ ТРУБЫ Д.128/128ММ 75ГР ПВХ '1C</t>
  </si>
  <si>
    <t>UPONOR СЕДЕЛЬНЫЙ ТРОЙНИК ДЛЯ ДРЕНАЖНОЙ ТРУБЫ Д.128/92ММ 75ГР ПВХ '1C</t>
  </si>
  <si>
    <t>UPONOR СЕДЕЛЬНЫЙ ТРОЙНИК ДЛЯ ДРЕНАЖНОЙ ТРУБЫ Д.92/92ММ 75ГР ПВХ '1C</t>
  </si>
  <si>
    <t>UPONOR ПРОПУСКНАЯ ТРУБА СО СЛИВНЫМ ПАТРУБКОМ Д.125/160ММ 2М '1С</t>
  </si>
  <si>
    <t>UPONOR ПРОПУСКНАЯ ТРУБА СО СЛИВНЫМ ПАТРУБКОМ Д.80/100ММ 2М '1С</t>
  </si>
  <si>
    <t>UPONOR ПРОПУСКНАЯ ТРУБА СО СЛИВНЫМ ПАТРУБКОМ Д.50/65ММ 2М '1С</t>
  </si>
  <si>
    <t>UPONOR ТРОЙНИК ДЛЯ ДРЕНАЖНОЙ ТРУБЫ Д.160/160ММ 75ГР. ПВХ '1С</t>
  </si>
  <si>
    <t>UPONOR ТРОЙНИК ДЛЯ ДРЕНАЖНОЙ ТРУБЫ Д.160/128ММ 75ГР ПВХ '1C</t>
  </si>
  <si>
    <t>UPONOR ТРОЙНИК ДЛЯ ДРЕНАЖНОЙ ТРУБЫ Д.160/92ММ 75ГР ПВХ '1C</t>
  </si>
  <si>
    <t>UPONOR ТРОЙНИК ДЛЯ ДРЕНАЖНОЙ ТРУБЫ Д.128/128ММ 75ГР ПВХ '1C</t>
  </si>
  <si>
    <t>UPONOR ТРОЙНИК ДЛЯ ДРЕНАЖНОЙ ТРУБЫ Д.128/92ММ 75ГР ПВХ '1C</t>
  </si>
  <si>
    <t>UPONOR ТРОЙНИК ДЛЯ ДРЕНАЖНОЙ ТРУБЫ Д.125/125ММ 75ГР '1C</t>
  </si>
  <si>
    <t>UPONOR ТРОЙНИК ДЛЯ ДРЕНАЖНОЙ ТРУБЫ Д.100/125ММ 75ГР. '1C</t>
  </si>
  <si>
    <t>UPONOR ТРОЙНИК ДЛЯ ДРЕНАЖНОЙ ТРУБЫ Д.100/100ММ 75ГР '1C</t>
  </si>
  <si>
    <t>UPONOR ТРОЙНИК ДЛЯ ДРЕНАЖНОЙ ТРУБЫ Д.92/92ММ 75ГР ПВХ '1C</t>
  </si>
  <si>
    <t>UPONOR ТРОЙНИК ДЛЯ ДРЕНАЖНОЙ ТРУБЫ Д.80/125ММ 75ГР. '1C</t>
  </si>
  <si>
    <t>UPONOR ТРОЙНИК ДЛЯ ДРЕНАЖНОЙ ТРУБЫ Д.80/100ММ 75ГР. '1C</t>
  </si>
  <si>
    <t>UPONOR ТРОЙНИК ДЛЯ ДРЕНАЖНОЙ ТРУБЫ Д.80/80ММ 75ГР. '1C</t>
  </si>
  <si>
    <t>UPONOR ТРОЙНИК ДЛЯ ДРЕНАЖНОЙ ТРУБЫ Д.60/60ММ 75ГР. ПЭ '1C</t>
  </si>
  <si>
    <t>UPONOR ТРОЙНИК ДЛЯ ДРЕНАЖНОЙ ТРУБЫ Д.50-65/200ММ 75 ГР. '1C</t>
  </si>
  <si>
    <t>UPONOR ТРОЙНИК ДЛЯ ДРЕНАЖНОЙ ТРУБЫ Д.50-65/160ММ 75ГР. '1C</t>
  </si>
  <si>
    <t>UPONOR ТРОЙНИК ДЛЯ ДРЕНАЖНОЙ ТРУБЫ Д.50-65/125ММ 75ГР. '1C</t>
  </si>
  <si>
    <t>UPONOR ТРОЙНИК ДЛЯ ДРЕНАЖНОЙ ТРУБЫ Д.50-65/100ММ 75ГР. '1C</t>
  </si>
  <si>
    <t>UPONOR ТРОЙНИК ДЛЯ ДРЕНАЖНОЙ ТРУБЫ Д.50-65/80ММ 75 ГР. '1C</t>
  </si>
  <si>
    <t>UPONOR ТРОЙНИК ДЛЯ ДРЕНАЖНОЙ ТРУБЫ Д.50-65/65ММ 75ГР. '1C</t>
  </si>
  <si>
    <t>UPONOR ТРОЙНИК ДЛЯ ДРЕНАЖНОЙ ТРУБЫ Д.50/50ММ 75ГР. '1C</t>
  </si>
  <si>
    <t>UPONOR СОЕДИНИТЕЛЬНЫЙ ФИТИНГ ДЛЯ ДРЕНАЖНОЙ ТРУБЫ Д.128/110ММ '1C</t>
  </si>
  <si>
    <t>UPONOR СОЕДИНИТЕЛЬНЫЙ ФИТИНГ ДЛЯ ДРЕНАЖНОЙ ТРУБЫ Д.110/92ММ '1C</t>
  </si>
  <si>
    <t>UPONOR СОЕДИНИТЕЛЬНЫЙ ФИТИНГ ДЛЯ ДРЕНАЖНОЙ ТРУБЫ Д.65-80/160-670ММ '1C</t>
  </si>
  <si>
    <t>UPONOR ПЕРЕХОД ДЛЯ ДРЕНАЖНОЙ ТРУБЫ Д.128/160ММ ПВХ '1C</t>
  </si>
  <si>
    <t>UPONOR ПЕРЕХОД ДЛЯ ДРЕНАЖНОЙ ТРУБЫ Д.128/92ММ ПВХ '1C</t>
  </si>
  <si>
    <t>UPONOR МУФТА ДВОЙНАЯ ДЛЯ ДРЕНАЖНОЙ ТРУБЫ Д.160ММ ПЭ '1C</t>
  </si>
  <si>
    <t>UPONOR МУФТА ДВОЙНАЯ ДЛЯ ДРЕНАЖНОЙ ТРУБЫ Д.128ММ ПВХ '1C</t>
  </si>
  <si>
    <t>UPONOR МУФТА ДЛЯ ДРЕНАЖНОЙ ТРУБЫ Д.125ММ '1C</t>
  </si>
  <si>
    <t>UPONOR МУФТА ДВОЙНАЯ ДЛЯ ДРЕНАЖНОЙ ТРУБЫ Д.100ММ ПЭ '1C</t>
  </si>
  <si>
    <t>UPONOR МУФТА ДВОЙНАЯ ДЛЯ ДРЕНАЖНОЙ ТРУБЫ Д.92ММ ПВХ '1C</t>
  </si>
  <si>
    <t>UPONOR МУФТА ДВОЙНАЯ ДЛЯ ДРЕНАЖНОЙ ТРУБЫ Д.80ММ ПЭ '1C</t>
  </si>
  <si>
    <t>UPONOR МУФТА ДВОЙНАЯ ДЛЯ ДРЕНАЖНОЙ ТРУБЫ Д.65ММ ПЭ '1C</t>
  </si>
  <si>
    <t>UPONOR МУФТА ДВОЙНАЯ ДЛЯ ДРЕНАЖНОЙ ТРУБЫ Д.60ММ ПЭ '1C</t>
  </si>
  <si>
    <t>UPONOR МУФТА ДВОЙНАЯ ДЛЯ ДРЕНАЖНОЙ ТРУБЫ 50ММ ПЭ '1C</t>
  </si>
  <si>
    <t>UPONOR ДРЕНАЖНЫЙ КОЛОДЕЦ Д.400ММ Н=1,5М С КРЫШКОЙ '1Щ</t>
  </si>
  <si>
    <t>UPONOR ЗАЩИТНЫЙ ПАТРУБОК ДЛЯ ДРЕНАЖНОЙ ТРУБЫ Д.160ММ '1С</t>
  </si>
  <si>
    <t>UPONOR ЗАЩИТНЫЙ ПАТРУБОК ДЛЯ ДРЕНАЖНОЙ ТРУБЫ Д.110ММ '1С</t>
  </si>
  <si>
    <t>UPONOR ЗАЩИТНЫЙ ПАТРУБОК ДЛЯ ДРЕНАЖНОЙ ТРУБЫ Д.75ММ '1С</t>
  </si>
  <si>
    <t>UPONOR КОНЦЕВАЯ ТРУБА Д.160ММ 2М '1C</t>
  </si>
  <si>
    <t>UPONOR КОНЦЕВАЯ ТРУБА Д.110ММ 2М '1C</t>
  </si>
  <si>
    <t>UPONOR КОНЦЕВАЯ ТРУБА Д.75ММ 2М '1C</t>
  </si>
  <si>
    <t>UPONOR ЗАГЛУШКА ДЛЯ ДРЕНАЖНОЙ ТРУБЫ 160ММ '1C</t>
  </si>
  <si>
    <t>UPONOR ЗАГЛУШКА ДЛЯ ДРЕНАЖНОЙ ТРУБЫ Д.92ММ ПЭ '1C</t>
  </si>
  <si>
    <t>UPONOR ЗАГЛУШКА ДЛЯ ДРЕНАЖНОЙ ТРУБЫ 50ММ '1C</t>
  </si>
  <si>
    <t>UPONOR ЗАГЛУШКА ДЛЯ ДРЕНАЖНОЙ ТРУБЫ Д.160ММ '1C</t>
  </si>
  <si>
    <t>UPONOR ЗАГЛУШКА ДЛЯ ДРЕНАЖНОЙ ТРУБЫ Д.125ММ '1C</t>
  </si>
  <si>
    <t>UPONOR ЗАГЛУШКА ДЛЯ ДРЕНАЖНОЙ ТРУБЫ Д.100ММ '1C</t>
  </si>
  <si>
    <t>UPONOR ЗАГЛУШКА ДЛЯ ДРЕНАЖНОЙ ТРУБЫ Д.80ММ '1C</t>
  </si>
  <si>
    <t>UPONOR ЗАГЛУШКА ДЛЯ ДРЕНАЖНОЙ ТРУБЫ Д.65ММ '1C</t>
  </si>
  <si>
    <t>UPONOR ЗАГЛУШКА ДЛЯ ДРЕНАЖНОЙ ТРУБЫ Д.50ММ '1C</t>
  </si>
  <si>
    <t>UPONOR ПЕРЕХОДНОЕ КОЛЬЦО ДЛЯ ДРЕНАЖНОЙ ТРУБЫ Д.125/160ММ '1C</t>
  </si>
  <si>
    <t>UPONOR ПЕРЕХОДНОЕ КОЛЬЦО ДЛЯ ДРЕНАЖНОЙ ТРУБЫ Д.100/125ММ '1C</t>
  </si>
  <si>
    <t>UPONOR ПЕРЕХОДНОЕ КОЛЬЦО ДЛЯ ДРЕНАЖНОЙ ТРУБЫ Д.80/100ММ '1C</t>
  </si>
  <si>
    <t>UPONOR ПЕРЕХОДНОЕ КОЛЬЦО ДЛЯ ДРЕНАЖНОЙ ТРУБЫ Д.65/80ММ '1C</t>
  </si>
  <si>
    <t>UPONOR ПЕРЕХОДНОЕ КОЛЬЦО ДЛЯ ДРЕНАЖНОЙ ТРУБЫ Д.50/65ММ '1C</t>
  </si>
  <si>
    <t>UPONOR ТРУБА ДРЕНАЖНАЯ В БУХТАХ 125ММ 50М БЕЗ ПЕРФОРАЦИИ, СЕРАЯ '1C</t>
  </si>
  <si>
    <t>UPONOR ТРУБА ДРЕНАЖНАЯ В БУХТАХ Д.100ММ 50М БЕЗ ПЕРФОРАЦИИ, СЕРАЯ '1C</t>
  </si>
  <si>
    <t>UPONOR ТРУБА ДРЕНАЖНАЯ В БУХТАХ Д.80ММ 50М БЕЗ ПЕРФОРАЦИИ, СЕРАЯ '1C</t>
  </si>
  <si>
    <t>UPONOR ТРУБА ДРЕНАЖНАЯ В БУХТАХ Д.65ММ 50М БЕЗ ПЕРФОРАЦИИ, СЕРАЯ '1C</t>
  </si>
  <si>
    <t>UPONOR ТРУБА ДРЕНАЖНАЯ В БУХТАХ 50/44ММ 50М, БЕЗ ПЕРФОРАЦИИ, СЕРАЯ '1C</t>
  </si>
  <si>
    <t>UPONOR ТРУБА ДРЕНАЖНАЯ В БУХТАХ Д.125ММ 50М ПВХ С КОКОСОВЫМ ФИЛЬТРОМ '1C</t>
  </si>
  <si>
    <t>42 781,67</t>
  </si>
  <si>
    <t>UPONOR ТРУБА ДРЕНАЖНАЯ В БУХТАХ Д.100ММ 50М ПВХ С КОКОСОВЫМ ФИЛЬТРОМ '1C</t>
  </si>
  <si>
    <t>UPONOR ТРУБА ДРЕНАЖНАЯ В БУХТАХ 80ММ 100М ПВХ С КОКОСОВЫМ ФИЛЬТРОМ '1C</t>
  </si>
  <si>
    <t>UPONOR ТРУБА ДРЕНАЖНАЯ В БУХТАХ 65ММ 100М ПВХ С КОКОСОВЫМ ФИЛЬТРОМ '1C</t>
  </si>
  <si>
    <t>UPONOR ТРУБА ДРЕНАЖНАЯ В БУХТАХ 50ММ 200М ПВХ С КОКОСОВЫМ ФИЛЬТРОМ '1C</t>
  </si>
  <si>
    <t>UPONOR ТРУБА ДРЕНАЖНАЯ 100ММ 5М ПВХ БЕЛАЯ '1C</t>
  </si>
  <si>
    <t>UPONOR ТРУБА ДРЕНАЖНАЯ 80ММ 5М ПВХ БЕЛАЯ '1C</t>
  </si>
  <si>
    <t>UPONOR ТРУБА ДРЕНАЖНАЯ 65ММ 5М ПВХ БЕЛАЯ '1C</t>
  </si>
  <si>
    <t>UPONOR ТРУБА ДРЕНАЖНАЯ 50ММ 5М ПВХ БЕЛАЯ '1C</t>
  </si>
  <si>
    <t>UPONOR ТРУБА ДРЕНАЖНАЯ В БУХТАХ Д.160/145ММ 50М ПВХ СИНЯЯ '1C</t>
  </si>
  <si>
    <t>UPONOR ТРУБА ДРЕНАЖНАЯ В БУХТАХ Д.128/113ММ 100М ПВХ СИНЯЯ '1C</t>
  </si>
  <si>
    <t>UPONOR ТРУБА ДРЕНАЖНАЯ В БУХТАХ Д.128/113ММ 50М ПВХ СИНЯЯ '1C</t>
  </si>
  <si>
    <t>UPONOR ТРУБА ДРЕНАЖНАЯ В БУХТАХ Д.92/80ММ 150М ПВХ СИНЯЯ '1C</t>
  </si>
  <si>
    <t>UPONOR ТРУБА ДРЕНАЖНАЯ В БУХТАХ Д.92/80ММ 60М ПВХ СИНЯЯ '1C</t>
  </si>
  <si>
    <t>UPONOR ТРУБА ДРЕНАЖНАЯ В БУХТАХ Д.92/80ММ 30М ПВХ СИНЯЯ '1Щ</t>
  </si>
  <si>
    <t>UPONOR ТРУБА ДРЕНАЖНАЯ В БУХТАХ Д.110/98ММ 50М ПЭ ЧЕРНАЯ '1C</t>
  </si>
  <si>
    <t>UPONOR ТРУБА ДРЕНАЖНАЯ В БУХТАХ Д.93/80ММ 50М ПЭ '1C</t>
  </si>
  <si>
    <t>UPONOR ТРУБА ДРЕНАЖНАЯ В БУХТАХ Д.93/80ММ 30М ПЭ ЧЕРНАЯ '1C</t>
  </si>
  <si>
    <t>UPONOR ТРУБА ДРЕНАЖНАЯ В БУХТАХ Д.93/80ММ 10М ПЭ '1C</t>
  </si>
  <si>
    <t>UPONOR ТРУБА ДРЕНАЖНАЯ В БУХТАХ Д.60/50ММ 50М ПЭ '1C</t>
  </si>
  <si>
    <t>UPONOR ТРУБА ДРЕНАЖНАЯ В БУХТАХ Д.160/145ММ 50М ПВХ БЕЛАЯ '1C</t>
  </si>
  <si>
    <t>UPONOR ТРУБА ДРЕНАЖНАЯ В БУХТАХ Д.128/113ММ 100М ПВХ, БЕЛАЯ '1C</t>
  </si>
  <si>
    <t>UPONOR ТРУБА ДРЕНАЖНАЯ В БУХТАХ Д.128/113ММ 50М ПВХ, БЕЛАЯ '1C</t>
  </si>
  <si>
    <t>UPONOR ТРУБА ДРЕНАЖНАЯ В БУХТАХ 125ММ 50М ПВХ БЕЛАЯ '1C</t>
  </si>
  <si>
    <t>UPONOR ТРУБА ДРЕНАЖНАЯ В БУХТАХ Д.100ММ 100М ПВХ БЕЛАЯ '1C</t>
  </si>
  <si>
    <t>UPONOR ТРУБА ДРЕНАЖНАЯ В БУХТАХ Д.92/80ММ 150М ПВХ, БЕЛАЯ '1C</t>
  </si>
  <si>
    <t>UPONOR ТРУБА ДРЕНАЖНАЯ В БУХТАХ Д.92/80ММ 60М ПВХ, БЕЛАЯ '1C</t>
  </si>
  <si>
    <t>UPONOR ТРУБА ДРЕНАЖНАЯ В БУХТАХ Д.92/80ММ 30М ПВХ, БЕЛАЯ '1C</t>
  </si>
  <si>
    <t>UPONOR ТРУБА ДРЕНАЖНАЯ В БУХТАХ, 80ММ 100М ПВХ БЕЛАЯ '1C</t>
  </si>
  <si>
    <t>UPONOR ТРУБА ДРЕНАЖНАЯ В БУХТАХ, 65ММ 150М ПВХ БЕЛАЯ '1C</t>
  </si>
  <si>
    <t>UPONOR ТРУБА ДРЕНАЖНАЯ В БУХТАХ Д.58/50ММ 50М ПВХ БЕЛАЯ '1Щ</t>
  </si>
  <si>
    <t>UPONOR ТРУБА ДРЕНАЖНАЯ В БУХТАХ, 50ММ 200М ПВХ БЕЛАЯ '1C</t>
  </si>
  <si>
    <t>UPONOR ТРУБА ДРЕНАЖНАЯ IQ Д.400ММ 6М SN8 ПП ЧЕРНАЯ, С ВЕРХНЕЙ ПЕРФОРАЦИЕЙ '1C</t>
  </si>
  <si>
    <t>UPONOR ТРУБА ДРЕНАЖНАЯ IQ Д.300ММ 6М SN8 ПП ЧЕРНАЯ, С ВЕРХНЕЙ ПЕРФОРАЦИЕЙ '1C</t>
  </si>
  <si>
    <t>UPONOR ТРУБА ДРЕНАЖНАЯ IQ Д.200ММ 6М SN8 ПП ЧЕРНАЯ, С ВЕРХНЕЙ ПЕРФОРАЦИЕЙ '1C</t>
  </si>
  <si>
    <t>UPONOR ТРУБА IQ Д.684/600ММ 6M SN4 ПП С РАСТРУБОМ, ЧЕРНАЯ '1C</t>
  </si>
  <si>
    <t>UPONOR ТРУБА IQ 560/500ММ 6М SN4 ПП '1С</t>
  </si>
  <si>
    <t>UPONOR ТРУБА IQ 450/400ММ 6М SN4 ПП С РАСТРУБОМ '1С</t>
  </si>
  <si>
    <t>UPONOR ТРУБА ДРЕНАЖНАЯ Д.400ММ 6М SN4 ПЭ БЕЗ ПЕРФОРАЦИИ '1С</t>
  </si>
  <si>
    <t>UPONOR ТРУБА IQ Д.315/275ММ 6М SN4 ПП '1С</t>
  </si>
  <si>
    <t>UPONOR ТРУБА ДРЕНАЖНАЯ БЕЗ ПЕРФОРАЦИИ 250ММ 6М SN4 ПЭ '1С</t>
  </si>
  <si>
    <t>UPONOR ТРУБА ДРЕНАЖНАЯ БЕЗ ПЕРФОРАЦИИ 200ММ 6М SN4 ПЭ '1С</t>
  </si>
  <si>
    <t>UPONOR ТРУБА ДРЕНАЖНАЯ Д.400ММ 6М SN4 ПЭ С ВЕРХНЕЙ ПЕРФОРАЦИЕЙ '1C</t>
  </si>
  <si>
    <t>UPONOR ТРУБА ДРЕНАЖНАЯ 315ММ 6М SN4 ПЭ С ВЕРХНЕЙ ПЕРФОРАЦИЕЙ '1C</t>
  </si>
  <si>
    <t>UPONOR ТРУБА ДРЕНАЖНАЯ Д.250ММ 6М SN4 ПЭ С ВЕРХНЕЙ ПЕРФОРАЦИЕЙ '1C</t>
  </si>
  <si>
    <t>UPONOR ТРУБА ДРЕНАЖНАЯ 200ММ 6М SN4 ПЭ С ВЕРХНЕЙ ПЕРФОРАЦИЕЙ '1C</t>
  </si>
  <si>
    <t>UPONOR ТРУБА ДРЕНАЖНАЯ ДВУСТЕННАЯ Д.160/140ММ 6М SN8 ПЭ С ВЕРХНЕЙ ПЕРФОРАЦИЕЙ '1C</t>
  </si>
  <si>
    <t>UPONOR ТРУБА ДРЕНАЖНАЯ Д.110/95ММ 6М SN8 С ВЕРХНЕЙ ПЕРФОРАЦИЕЙ '1C</t>
  </si>
  <si>
    <t>176,46</t>
  </si>
  <si>
    <t>UPONOR ЗАГЛУШКА Д.110ММ ПЭ '1А</t>
  </si>
  <si>
    <t>3 112,50</t>
  </si>
  <si>
    <t>UPONOR ГИБКИЙ РАСТРУБНЫЙ ОТВОД Д.160ММ 0-60ГР. SN8 С УПЛОТНИТЕЛЕМ '1C</t>
  </si>
  <si>
    <t>UPONOR ГИБКИЙ РАСТРУБНЫЙ ОТВОД Д.110ММ 0-60ГР SN8 ПЭ '1Щ</t>
  </si>
  <si>
    <t>UPONOR ГИБКИЙ РАСТРУБНЫЙ ОТВОД 110ММ 0-90ГР SN8 ПЭ '1C</t>
  </si>
  <si>
    <t>2 791,67</t>
  </si>
  <si>
    <t>UPONOR ГИБКИЙ РАСТРУБНЫЙ ТРОЙНИК Д.110ММ 0-90ГР SN8 ПЭ '1И</t>
  </si>
  <si>
    <t>UPONOR ТРУБА ДРЕНАЖНАЯ IQ Д.400ММ 6М SN8 ПП ЧЕРНАЯ '1C</t>
  </si>
  <si>
    <t>UPONOR ТРУБА ДРЕНАЖНАЯ IQ Д.300ММ 6М SN8 ПП ЧЕРНАЯ '1C</t>
  </si>
  <si>
    <t>UPONOR ТРУБА ДРЕНАЖНАЯ IQ Д.200ММ 6М SN8 ПП ЧЕРНАЯ '1C</t>
  </si>
  <si>
    <t>UPONOR ТРУБА ДРЕНАЖНАЯ ДВУСТЕННАЯ 315/280ММ 6М SN8 ПЭ '1C</t>
  </si>
  <si>
    <t>UPONOR ТРУБА ДРЕНАЖНАЯ ДВУСТЕННАЯ 250/217ММ 6М SN8 ПЭ '1C</t>
  </si>
  <si>
    <t>UPONOR ТРУБА ДРЕНАЖНАЯ ДВУСТЕННАЯ 200/174ММ 6М SN8 ПЭ '1C</t>
  </si>
  <si>
    <t>UPONOR ТРУБА ДРЕНАЖНАЯ ДВУСТЕННАЯ 160/138ММ 6М SN8 ПЭ '1C</t>
  </si>
  <si>
    <t>3 656,67</t>
  </si>
  <si>
    <t>UPONOR ТРУБА ДРЕНАЖНАЯ ДВУСТЕННАЯ Д.110/95ММ 6М SN8 ПЭ '1C</t>
  </si>
  <si>
    <t>2 318,33</t>
  </si>
  <si>
    <t>UPONOR ТРУБА ДРЕНАЖНАЯ ДВУСТЕННАЯ Д.110/95ММ 3М SN8 ПЭ '1Ф</t>
  </si>
  <si>
    <t>UPONOR ТРУБА ДРЕНАЖНАЯ ДВУСТЕННАЯ Д.110/95ММ 4М SN8 ПЭ '1C</t>
  </si>
  <si>
    <t>Дренаж и ливнёвая канализация</t>
  </si>
  <si>
    <t>UPONOR ФЛАНЕЦ СТАЛЬНОЙ С ПП ПОКРЫТИЕМ Д.125/140ММ PN10/PN16 '1C</t>
  </si>
  <si>
    <t>UPONOR ФЛАНЕЦ СТАЛЬНОЙ С ПП ПОКРЫТИЕМ Д.100/125ММ PN10/PN16 '1C</t>
  </si>
  <si>
    <t>UPONOR ФЛАНЕЦ СТАЛЬНОЙ С ПП ПОКРЫТИЕМ Д.80/90ММ PN10/PN16 '1C</t>
  </si>
  <si>
    <t>UPONOR ФЛАНЕЦ СТАЛЬНОЙ С ПП ПОКРЫТИЕМ Д.50/63ММ PN10/PN16 '1C</t>
  </si>
  <si>
    <t>UPONOR ФЛАНЕЦ СТАЛЬНОЙ С ПП ПОКРЫТИЕМ Д.40/50ММ PN10/PN16 '1C</t>
  </si>
  <si>
    <t>UPONOR ФЛАНЕЦ СТАЛЬНОЙ С ПП ПОКРЫТИЕМ Д.32/40ММ PN10/PN16 '1C</t>
  </si>
  <si>
    <t>UPONOR ФЛАНЕЦ СТАЛЬНОЙ С ПП ПОКРЫТИЕМ Д.25/32ММ PN10/PN16 '1C</t>
  </si>
  <si>
    <t>UPONOR ФЛАНЕЦ СТАЛЬНОЙ С ПП ПОКРЫТИЕМ Д.20/25ММ PN10/PN16 '1C</t>
  </si>
  <si>
    <t>UPONOR ФЛАНЕЦ СТАЛЬНОЙ С ПП ПОКРЫТИЕМ Д.15/20ММ PN10/PN16 '1C</t>
  </si>
  <si>
    <t xml:space="preserve">UPONOR ФЛАНЕЦ-ПАТРУБОК ЛИТОЙ УДЛИНЕННЫЙ Д.125/140ММ PN10 ПЭ100 SDR17 '1C </t>
  </si>
  <si>
    <t xml:space="preserve">UPONOR ФЛАНЕЦ-ПАТРУБОК ЛИТОЙ УДЛИНЕННЫЙ Д.100/125ММ PN10 ПЭ100 SDR17 '1C </t>
  </si>
  <si>
    <t xml:space="preserve">UPONOR ФЛАНЕЦ-ПАТРУБОК ЛИТОЙ УДЛИНЕННЫЙ Д.80/90ММ PN10 ПЭ100 SDR17 '1C </t>
  </si>
  <si>
    <t xml:space="preserve">UPONOR ФЛАНЕЦ-ПАТРУБОК ЛИТОЙ УДЛИНЕННЫЙ Д.50/63ММ PN10 ПЭ100 SDR17 '1C </t>
  </si>
  <si>
    <t xml:space="preserve">UPONOR ФЛАНЕЦ-ПАТРУБОК ЛИТОЙ УДЛИНЕННЫЙ Д.150/160ММ PN16 ПЭ100 SDR11 '1C </t>
  </si>
  <si>
    <t xml:space="preserve">UPONOR ФЛАНЕЦ-ПАТРУБОК ЛИТОЙ УДЛИНЕННЫЙ Д.125/140ММ PN16 ПЭ100 SDR11 '1C </t>
  </si>
  <si>
    <t xml:space="preserve">UPONOR ФЛАНЕЦ-ПАТРУБОК ЛИТОЙ УДЛИНЕННЫЙ Д.100/125ММ PN16 ПЭ100 SDR11 '1C </t>
  </si>
  <si>
    <t xml:space="preserve">UPONOR ФЛАНЕЦ-ПАТРУБОК ЛИТОЙ УДЛИНЕННЫЙ Д.100/110ММ PN16 ПЭ100 SDR11 '1C </t>
  </si>
  <si>
    <t xml:space="preserve">UPONOR ФЛАНЕЦ-ПАТРУБОК ЛИТОЙ УДЛИНЕННЫЙ Д.80/90ММ PN16 ПЭ100 SDR11 '1C </t>
  </si>
  <si>
    <t xml:space="preserve">UPONOR ФЛАНЕЦ-ПАТРУБОК ЛИТОЙ УДЛИНЕННЫЙ Д.65/75ММ PN16 ПЭ100 SDR11 '1C </t>
  </si>
  <si>
    <t xml:space="preserve">UPONOR ФЛАНЕЦ-ПАТРУБОК ЛИТОЙ УДЛИНЕННЫЙ Д.50/63ММ PN16 ПЭ100 SDR11 '1C </t>
  </si>
  <si>
    <t xml:space="preserve">UPONOR ФЛАНЕЦ-ПАТРУБОК ЛИТОЙ УДЛИНЕННЫЙ Д.40/50ММ PN16 ПЭ100 SDR11 '1C </t>
  </si>
  <si>
    <t>UPONOR ПЕРЕХОД ЛИТОЙ Д.160/125ММ PN16 ПЭ100 SDR11 '1C</t>
  </si>
  <si>
    <t>UPONOR ПЕРЕХОД ЛИТОЙ Д.160/90ММ PN16 ПЭ100 SDR11 '1C</t>
  </si>
  <si>
    <t>UPONOR ПЕРЕХОД ЛИТОЙ Д.125/110ММ PN16 ПЭ100 SDR11 '1C</t>
  </si>
  <si>
    <t>UPONOR ПЕРЕХОД ЛИТОЙ Д.110/63ММ PN10 ПЭ100 SDR17 '1C</t>
  </si>
  <si>
    <t>UPONOR ПЕРЕХОД ЛИТОЙ Д.160/140ММ PN10 ПЭ100 SDR17 '1C</t>
  </si>
  <si>
    <t>UPONOR ПЕРЕХОД ЛИТОЙ Д.160/125ММ PN10 ПЭ100 SDR17 '1C</t>
  </si>
  <si>
    <t>UPONOR ПЕРЕХОД ЛИТОЙ Д.160/90ММ PN10 ПЭ100 SDR17 '1C</t>
  </si>
  <si>
    <t>UPONOR ПЕРЕХОД ЛИТОЙ Д.140/110ММ PN10 ПЭ100 SDR17 '1C</t>
  </si>
  <si>
    <t>UPONOR ПЕРЕХОД ЛИТОЙ Д.125/110ММ PN10 ПЭ100 SDR17 '1C</t>
  </si>
  <si>
    <t>UPONOR ПЕРЕХОД ЛИТОЙ Д.90/75ММ PN10 ПЭ100 SDR17 '1C</t>
  </si>
  <si>
    <t>UPONOR ПЕРЕХОД ЛИТОЙ Д.75/63ММ PN10 ПЭ100 SDR17 '1C</t>
  </si>
  <si>
    <t>UPONOR ТРОЙНИК ЛИТОЙ Д.160/160ММ 45ГР. PN10 ПЭ100 SDR17 '1C</t>
  </si>
  <si>
    <t>UPONOR ТРОЙНИК ЛИТОЙ Д.110/110ММ 45ГР. PN10 ПЭ100 SDR17 '1C</t>
  </si>
  <si>
    <t>UPONOR ТРОЙНИК ЛИТОЙ Д.90/90ММ 45ГР. PN10 ПЭ100 SDR17 '1C</t>
  </si>
  <si>
    <t>UPONOR ТРОЙНИК ЛИТОЙ Д.75/75ММ 45ГР. PN10 ПЭ100 SDR17 '1C</t>
  </si>
  <si>
    <t>UPONOR ТРОЙНИК ЛИТОЙ Д.63/63ММ 45ГР. PN10 ПЭ100 SDR17 '1C</t>
  </si>
  <si>
    <t>UPONOR ТРОЙНИК ЛИТОЙ Д.63/63ММ 45ГР. PN16 ПЭ100 SDR11 '1C</t>
  </si>
  <si>
    <t>UPONOR ТРОЙНИК ЛИТОЙ Д.50/50ММ 45ГР. PN16 ПЭ100 SDR11 '1C</t>
  </si>
  <si>
    <t>UPONOR ТРОЙНИК ЛИТОЙ Д.40/40ММ 45ГР. PN16 ПЭ100 SDR11 '1C</t>
  </si>
  <si>
    <t>UPONOR ТРОЙНИК ЛИТОЙ Д.140/140ММ 90ГР. PN10 ПЭ100 SDR17 '1C</t>
  </si>
  <si>
    <t>UPONOR ОТВОД ЛИТОЙ Д.140ММ 45ГР. PN10 ПЭ100 SDR17 '1C</t>
  </si>
  <si>
    <t>UPONOR ОТВОД ЛИТОЙ УДЛИНЕННЫЙ Д.160X45 PN10 SDR17 ПЭ100 '1У</t>
  </si>
  <si>
    <t>UPONOR ОТВОД ЛИТОЙ Д.110ММ 45ГР. PN10 ПЭ100 SDR17 '1C</t>
  </si>
  <si>
    <t>UPONOR ПЕРЕХОД ЭЛЕКТРОСВАРНОЙ Д.180-125MM SDR11 ПЭ100 40В '1C</t>
  </si>
  <si>
    <t>UPONOR ПЕРЕХОД ЭЛЕКТРОСВАРНОЙ Д.160-90MM SDR11 ПЭ100 40В '1C</t>
  </si>
  <si>
    <t>UPONOR ПЕРЕХОД ЭЛЕКТРОСВАРНОЙ Д.125-90MM SDR11 ПЭ100 40В '1C</t>
  </si>
  <si>
    <t>UPONOR ПЕРЕХОД ЭЛЕКТРОСВАРНОЙ Д.110-90MM SDR11 ПЭ100 40В '1C</t>
  </si>
  <si>
    <t>UPONOR ПЕРЕХОД ЭЛЕКТРОСВАРНОЙ Д.90-63MM SDR11 ПЭ100 40В '1C</t>
  </si>
  <si>
    <t>UPONOR ПЕРЕХОД ЭЛЕКТРОСВАРНОЙ Д.63-50MM SDR11 ПЭ100 40В '1C</t>
  </si>
  <si>
    <t>UPONOR ПЕРЕХОД ЭЛЕКТРОСВАРНОЙ Д.63-40MM SDR11 ПЭ100 40В '1C</t>
  </si>
  <si>
    <t>UPONOR ПЕРЕХОД ЭЛЕКТРОСВАРНОЙ Д.63-32MM SDR11 ПЭ100 40В '1C</t>
  </si>
  <si>
    <t>UPONOR ПЕРЕХОД ЭЛЕКТРОСВАРНОЙ Д.50-40MM SDR11 ПЭ100 40В '1C</t>
  </si>
  <si>
    <t>UPONOR ПЕРЕХОД ЭЛЕКТРОСВАРНОЙ Д.50-32MM SDR11 ПЭ100 40В '1C</t>
  </si>
  <si>
    <t>UPONOR ПЕРЕХОД ЭЛЕКТРОСВАРНОЙ Д.40-32MM SDR11 ПЭ100 40В '1C</t>
  </si>
  <si>
    <t>UPONOR ПЕРЕХОД ЭЛЕКТРОСВАРНОЙ Д.32/25ММ SDR11 ПЭ100 40В '1У</t>
  </si>
  <si>
    <t>UPONOR ПЕРЕХОД ЭЛЕКТРОСВАРНОЙ Д.32-20MM SDR11 ПЭ100 40В '1C</t>
  </si>
  <si>
    <t>UPONOR ПЕРЕХОД ЭЛЕКТРОСВАРНОЙ 32 ММ C ВНУТРЕННЕЙ РЕЗЬБОЙ 1"ВР SDR11 ПЭ100 '1С</t>
  </si>
  <si>
    <t xml:space="preserve">UPONOR ТРОЙНИК СЕДЕЛЬНЫЙ ЭЛЕКТРОСВАРНОЙ Д.160/90MM SDR11 ПЭ100 40В '1C </t>
  </si>
  <si>
    <t>UPONOR ТРОЙНИК ЭЛЕКТРОСВАРНОЙ СЕДЕЛЬНЫЙ Д 160/110ММ SDR11 ПЭ100 40В '1С</t>
  </si>
  <si>
    <t xml:space="preserve">UPONOR ТРОЙНИК СЕДЕЛЬНЫЙ ЭЛЕКТРОСВАРНОЙ Д.110/90MM SDR11 ПЭ100 40В '1C </t>
  </si>
  <si>
    <t xml:space="preserve">UPONOR ТРОЙНИК СЕДЕЛЬНЫЙ ЭЛЕКТРОСВАРНОЙ Д.160/63MM SDR11 ПЭ100 40В '1C </t>
  </si>
  <si>
    <t xml:space="preserve">UPONOR ТРОЙНИК СЕДЕЛЬНЫЙ ЭЛЕКТРОСВАРНОЙ Д.110/63MM SDR11 ПЭ100 40В '1C </t>
  </si>
  <si>
    <t xml:space="preserve">UPONOR ТРОЙНИК СЕДЕЛЬНЫЙ ЭЛЕКТРОСВАРНОЙ Д.90/63MM SDR11 ПЭ100 40В '1C </t>
  </si>
  <si>
    <t xml:space="preserve">UPONOR ТРОЙНИК СЕДЕЛЬНЫЙ ЭЛЕКТРОСВАРНОЙ Д.63/63MM SDR11 ПЭ100 40В '1C </t>
  </si>
  <si>
    <t xml:space="preserve">UPONOR ТРОЙНИК СЕДЕЛЬНЫЙ ЭЛЕКТРОСВАРНОЙ Д.160/63MM SDR11 ПЭ100 40В (ВРЕЗКА ПОД ДАВЛ.) '1C </t>
  </si>
  <si>
    <t xml:space="preserve">UPONOR ТРОЙНИК СЕДЕЛЬНЫЙ ЭЛЕКТРОСВАРНОЙ Д.110/63MM SDR11 ПЭ100 40В (ВРЕЗКА ПОД ДАВЛ.) '1C </t>
  </si>
  <si>
    <t xml:space="preserve">UPONOR ТРОЙНИК СЕДЕЛЬНЫЙ ЭЛЕКТРОСВАРНОЙ Д.90/63MM SDR11 ПЭ100 40В (ВРЕЗКА ПОД ДАВЛ.) '1C </t>
  </si>
  <si>
    <t xml:space="preserve">UPONOR ТРОЙНИК СЕДЕЛЬНЫЙ ЭЛЕКТРОСВАРНОЙ Д.75/63MM SDR11 ПЭ100 40В (ВРЕЗКА ПОД ДАВЛ.) '1C </t>
  </si>
  <si>
    <t xml:space="preserve">UPONOR ТРОЙНИК СЕДЕЛЬНЫЙ ЭЛЕКТРОСВАРНОЙ Д.63/63MM SDR11 ПЭ100 40В (ВРЕЗКА ПОД ДАВЛ.) '1C </t>
  </si>
  <si>
    <t>UPONOR ТРОЙНИК ЭЛЕКТРОСВАРНОЙ СЕДЕЛЬНЫЙ Д.160/32 SDR11 ПЭ100 40В '1У</t>
  </si>
  <si>
    <t xml:space="preserve">UPONOR ТРОЙНИК СЕДЕЛЬНЫЙ ЭЛЕКТРОСВАРНОЙ Д.110/32MM SDR11 ПЭ100 40В (ВРЕЗКА ПОД ДАВЛ.) '1C </t>
  </si>
  <si>
    <t xml:space="preserve">UPONOR ТРОЙНИК СЕДЕЛЬНЫЙ ЭЛЕКТРОСВАРНОЙ Д.90/32MM SDR11 ПЭ100 40В (ВРЕЗКА ПОД ДАВЛ.) '1C </t>
  </si>
  <si>
    <t xml:space="preserve">UPONOR ТРОЙНИК СЕДЕЛЬНЫЙ ЭЛЕКТРОСВАРНОЙ Д.75/32MM SDR11 ПЭ100 40В (ВРЕЗКА ПОД ДАВЛ.) '1C </t>
  </si>
  <si>
    <t xml:space="preserve">UPONOR ТРОЙНИК СЕДЕЛЬНЫЙ ЭЛЕКТРОСВАРНОЙ Д.63/32MM SDR11 ПЭ100 40В (ВРЕЗКА ПОД ДАВЛ.) '1C </t>
  </si>
  <si>
    <t xml:space="preserve">UPONOR ТРОЙНИК СЕДЕЛЬНЫЙ ЭЛЕКТРОСВАРНОЙ Д.50/32MM SDR11 ПЭ100 40В '1C </t>
  </si>
  <si>
    <t xml:space="preserve">UPONOR ТРОЙНИК СЕДЕЛЬНЫЙ ЭЛЕКТРОСВАРНОЙ Д.40/32MM SDR11 ПЭ100 40В '1C </t>
  </si>
  <si>
    <t>9 317,50</t>
  </si>
  <si>
    <t>UPONOR ЗАГЛУШКА ЭЛЕКТРОСВАРНАЯ Д.160 SDR11 ПЭ100 40В '1У</t>
  </si>
  <si>
    <t>UPONOR МУФТА-ЗАГЛУШКА ЭЛЕКТРОСВАРНАЯ Д.140ММ SDR11 ПЭ100 40В '1C</t>
  </si>
  <si>
    <t>UPONOR МУФТА-ЗАГЛУШКА ЭЛЕКТРОСВАРНАЯ Д.125ММ SDR11 ПЭ100 40В '1C</t>
  </si>
  <si>
    <t>UPONOR МУФТА-ЗАГЛУШКА ЭЛЕКТРОСВАРНАЯ Д.110ММ SDR11 ПЭ100 40В '1C</t>
  </si>
  <si>
    <t>UPONOR МУФТА-ЗАГЛУШКА ЭЛЕКТРОСВАРНАЯ Д.90ММ SDR11 ПЭ100 40В '1C</t>
  </si>
  <si>
    <t>UPONOR МУФТА-ЗАГЛУШКА ЭЛЕКТРОСВАРНАЯ Д.75ММ SDR11 ПЭ100 40В '1C</t>
  </si>
  <si>
    <t>UPONOR МУФТА-ЗАГЛУШКА ЭЛЕКТРОСВАРНАЯ Д.63ММ SDR11 ПЭ100 40В '1C</t>
  </si>
  <si>
    <t>UPONOR МУФТА-ЗАГЛУШКА ЭЛЕКТРОСВАРНАЯ Д.50ММ SDR11 ПЭ100 40В '1C</t>
  </si>
  <si>
    <t>UPONOR МУФТА-ЗАГЛУШКА ЭЛЕКТРОСВАРНАЯ Д.40ММ SDR11 ПЭ100 40В '1C</t>
  </si>
  <si>
    <t>UPONOR МУФТА-ЗАГЛУШКА ЭЛЕКТРОСВАРНАЯ Д.32ММ SDR11 ПЭ100 40В '1C</t>
  </si>
  <si>
    <t>UPONOR МУФТА-ЗАГЛУШКА ЭЛЕКТРОСВАРНАЯ Д.25ММ SDR11 ПЭ100 40В '1C</t>
  </si>
  <si>
    <t>UPONOR МУФТА-ЗАГЛУШКА ЭЛЕКТРОСВАРНАЯ Д.20ММ SDR11 ПЭ100 40В '1C</t>
  </si>
  <si>
    <t xml:space="preserve">UPONOR ТРОЙНИК ЭЛЕКТРОСВАРНОЙ Д.160/160MM 90ГР. SDR11 ПЭ100 40В '1C </t>
  </si>
  <si>
    <t xml:space="preserve">UPONOR ТРОЙНИК ЭЛЕКТРОСВАРНОЙ Д.160/110MM 90ГР. SDR11 ПЭ100 40В '1C </t>
  </si>
  <si>
    <t xml:space="preserve">UPONOR ТРОЙНИК ЭЛЕКТРОСВАРНОЙ Д.125/125MM 90ГР. SDR11 ПЭ100 40В '1C </t>
  </si>
  <si>
    <t xml:space="preserve">UPONOR ТРОЙНИК ЭЛЕКТРОСВАРНОЙ Д.110/110MM 90ГР. SDR11 ПЭ100 40В '1C </t>
  </si>
  <si>
    <t xml:space="preserve">UPONOR ТРОЙНИК ЭЛЕКТРОСВАРНОЙ Д.90/90MM 90ГР. SDR11 ПЭ100 40В '1C </t>
  </si>
  <si>
    <t xml:space="preserve">UPONOR ТРОЙНИК ЭЛЕКТРОСВАРНОЙ Д.75/75MM 90ГР. SDR11 ПЭ100 40В '1C </t>
  </si>
  <si>
    <t xml:space="preserve">UPONOR ТРОЙНИК ЭЛЕКТРОСВАРНОЙ Д.63/63MM 90ГР. SDR11 ПЭ100 40В '1C </t>
  </si>
  <si>
    <t xml:space="preserve">UPONOR ТРОЙНИК ЭЛЕКТРОСВАРНОЙ Д.50/50MM 90ГР. SDR11 ПЭ100 40В '1C </t>
  </si>
  <si>
    <t xml:space="preserve">UPONOR ТРОЙНИК ЭЛЕКТРОСВАРНОЙ Д.40/40MM 90ГР. SDR11 ПЭ100 40В '1C </t>
  </si>
  <si>
    <t xml:space="preserve">UPONOR ТРОЙНИК ЭЛЕКТРОСВАРНОЙ Д.32/32MM 90ГР. SDR11 ПЭ100 40В '1C </t>
  </si>
  <si>
    <t>15 180,00</t>
  </si>
  <si>
    <t>UPONOR ОТВОД ЭЛЕКТРОСВАРНОЙ Д.160X90 SDR11 ПЭ100 40В '1У</t>
  </si>
  <si>
    <t>UPONOR ОТВОД ЭЛЕКТРОСВАРНОЙ Д.125MM 90ГР. SDR11 ПЭ100 40В '1C</t>
  </si>
  <si>
    <t>UPONOR ОТВОД ЭЛЕКТРОСВАРНОЙ Д.110MM 90ГР. SDR11 ПЭ100 40В '1C</t>
  </si>
  <si>
    <t>UPONOR ОТВОД ЭЛЕКТРОСВАРНОЙ Д.90MM 90ГР. SDR11 ПЭ100 40В '1C</t>
  </si>
  <si>
    <t>UPONOR ОТВОД ЭЛЕКТРОСВАРНОЙ Д.75MM 90ГР. SDR11 ПЭ100 40В '1C</t>
  </si>
  <si>
    <t>UPONOR ОТВОД ЭЛЕКТРОСВАРНОЙ Д.63MM 90ГР. SDR11 ПЭ100 40В '1C</t>
  </si>
  <si>
    <t>UPONOR ОТВОД ЭЛЕКТРОСВАРНОЙ Д.50MM 90ГР. SDR11 ПЭ100 40В '1C</t>
  </si>
  <si>
    <t>UPONOR ОТВОД ЭЛЕКТРОСВАРНОЙ Д.40MM 90ГР. SDR11 ПЭ100 40В '1C</t>
  </si>
  <si>
    <t>UPONOR ОТВОД ЭЛЕКТРОСВАРНОЙ Д.32MM 90ГР. SDR11 ПЭ100 40В '1C</t>
  </si>
  <si>
    <t>UPONOR ОТВОД ЭЛЕКТРОСВАРНОЙ Д.25MM 90ГР. SDR11 ПЭ100 40В '1C</t>
  </si>
  <si>
    <t>UPONOR ОТВОД ЭЛЕКТРОСВАРНОЙ Д.160X45 SDR11 ПЭ100 40В '1У</t>
  </si>
  <si>
    <t>UPONOR ОТВОД ЭЛЕКТРОСВАРНОЙ Д.125MM 45ГР. SDR11 ПЭ100 40В '1C</t>
  </si>
  <si>
    <t>UPONOR ОТВОД ЭЛЕКТРОСВАРНОЙ Д.110MM 45ГР. SDR11 ПЭ100 40В '1C</t>
  </si>
  <si>
    <t>UPONOR ОТВОД ЭЛЕКТРОСВАРНОЙ Д.90MM 45ГР. SDR11 ПЭ100 40В '1C</t>
  </si>
  <si>
    <t>UPONOR ОТВОД ЭЛЕКТРОСВАРНОЙ Д.75MM 45ГР. SDR11 ПЭ100 40В '1C</t>
  </si>
  <si>
    <t>UPONOR ОТВОД ЭЛЕКТРОСВАРНОЙ Д.63MM 45ГР. SDR11 ПЭ100 40В '1C</t>
  </si>
  <si>
    <t>UPONOR ОТВОД ЭЛЕКТРОСВАРНОЙ Д.50MM 45ГР. SDR11 ПЭ100 40В '1C</t>
  </si>
  <si>
    <t>UPONOR ОТВОД ЭЛЕКТРОСВАРНОЙ Д.40MM 45ГР. SDR11 ПЭ100 40В '1C</t>
  </si>
  <si>
    <t>UPONOR ОТВОД ЭЛЕКТРОСВАРНОЙ Д.32MM 45ГР. SDR11 ПЭ100 40В '1C</t>
  </si>
  <si>
    <t>UPONOR МУФТА ЭЛЕКТРОСВАРНАЯ Д.160MM SDR17 ПЭ100 40В '1У</t>
  </si>
  <si>
    <t>UPONOR МУФТА ЭЛЕКТРОСВАРНАЯ Д.140MM SDR17 ПЭ100 40В '1C</t>
  </si>
  <si>
    <t>UPONOR МУФТА ЭЛЕКТРОСВАРНАЯ Д.125MM SDR17 ПЭ100 40В '1C</t>
  </si>
  <si>
    <t>UPONOR МУФТА ЭЛЕКТРОСВАРНАЯ Д.110MM SDR17 ПЭ100 40В '1C</t>
  </si>
  <si>
    <t>UPONOR МУФТА ЭЛЕКТРОСВАРНАЯ Д.90MM SDR17 ПЭ100 40В '1C</t>
  </si>
  <si>
    <t>UPONOR МУФТА ЭЛЕКТРОСВАРНАЯ Д.75MM SDR11 ПЭ100 40В '1C</t>
  </si>
  <si>
    <t>UPONOR МУФТА ЭЛЕКТРОСВАРНАЯ Д.63MM SDR11 ПЭ100 40В '1C</t>
  </si>
  <si>
    <t>UPONOR МУФТА ЭЛЕКТРОСВАРНАЯ Д.50MM SDR11 ПЭ100 40В '1C</t>
  </si>
  <si>
    <t>UPONOR МУФТА ЭЛЕКТРОСВАРНАЯ Д.40MM SDR11 ПЭ100 40В '1C</t>
  </si>
  <si>
    <t>UPONOR МУФТА ЭЛЕКТРОСВАРНАЯ Д.32MM SDR11 ПЭ100 40В '1C</t>
  </si>
  <si>
    <t>UPONOR МУФТА ЭЛЕКТРОСВАРНАЯ Д.25MM SDR11 ПЭ100 40В '1C</t>
  </si>
  <si>
    <t>UPONOR МУФТА ЭЛЕКТРОСВАРНАЯ Д.20MM SDR11 ПЭ100 40В '1C</t>
  </si>
  <si>
    <t>UPONOR ТРУБА НАПОРНАЯ ДЛЯ КАНАЛИЗАЦИИ В БУХТАХ Д.63*3,8ММ 200M PN10 ПЭ100 SDR17  '1C</t>
  </si>
  <si>
    <t>UPONOR ТРУБА НАПОРНАЯ ДЛЯ КАНАЛИЗАЦИИ В БУХТАХ Д.110*6,6ММ 100M PN10 ПЭ100 SDR17  '1C</t>
  </si>
  <si>
    <t>UPONOR ТРУБА НАПОРНАЯ ДЛЯ КАНАЛИЗАЦИИ В БУХТАХ Д.90*5,4ММ 100M PN10 ПЭ100 SDR17  '1C</t>
  </si>
  <si>
    <t>UPONOR ТРУБА НАПОРНАЯ ДЛЯ КАНАЛИЗАЦИИ В БУХТАХ Д.75*4,5ММ 100M PN10 ПЭ100 SDR17  '1C</t>
  </si>
  <si>
    <t>UPONOR ТРУБА НАПОРНАЯ ДЛЯ КАНАЛИЗАЦИИ В БУХТАХ Д.63*3,8ММ 100M PN10 ПЭ100 SDR17  '1C</t>
  </si>
  <si>
    <t xml:space="preserve"> UPONOR ТРУБА НАПОРНАЯ ДЛЯ КАНАЛИЗАЦИИ Д.160*9,5ММ 12M PN10 ПЭ100 SDR17  '1C</t>
  </si>
  <si>
    <t>UPONOR ТРУБА НАПОРНАЯ ДЛЯ КАНАЛИЗАЦИИ Д.140*8,3ММ 12M PN10 ПЭ100 SDR17  '1C</t>
  </si>
  <si>
    <t>UPONOR ТРУБА НАПОРНАЯ ДЛЯ КАНАЛИЗАЦИИ Д.110*6,6ММ 12M PN10 ПЭ100 SDR17  '1C</t>
  </si>
  <si>
    <t>UPONOR PROFUSE ТРУБА НАПОРНАЯ ДЛЯ КАНАЛИЗАЦИИ В БУХТАХ Д.90*5,4ММ 100M PN10 ПЭ100 SDR17 КОРИЧНЕВАЯ '1Щ</t>
  </si>
  <si>
    <t>UPONOR ТРУБА НАПОРНАЯ ДЛЯ ВОДОСНАБЖЕНИЯ В БУХТАХ Д.63*5,8ММ 200M PN12,5 ПЭ80 SDR11 '1C</t>
  </si>
  <si>
    <t>UPONOR ТРУБА НАПОРНАЯ ДЛЯ ВОДОСНАБЖЕНИЯ В БУХТАХ Д.25*2,3ММ 300M PN12,5 ПЭ80 SDR11 '1C</t>
  </si>
  <si>
    <t>UPONOR ТРУБА НАПОРНАЯ ДЛЯ ВОДОСНАБЖЕНИЯ В БУХТАХ Д.20*2ММ 300M PN12,5 ПЭ80 SDR11 '1C</t>
  </si>
  <si>
    <t>UPONOR ТРУБА НАПОРНАЯ ДЛЯ ВОДОСНАБЖЕНИЯ В БУХТАХ Д.63*3,8ММ 200M PN10 ПЭ100 SDR17 '1C</t>
  </si>
  <si>
    <t>UPONOR ТРУБА НАПОРНАЯ ДЛЯ ВОДОСНАБЖЕНИЯ В БУХТАХ Д.110*6,6ММ 100M PN10 ПЭ100 SDR17 '1C</t>
  </si>
  <si>
    <t>UPONOR  ТРУБА НАПОРНАЯ ДЛЯ ВОДОСНАБЖЕНИЯ В БУХТАХ Д.90*5,4ММ 100M PN10 ПЭ100 SDR17 '1C</t>
  </si>
  <si>
    <t>UPONOR  ТРУБА НАПОРНАЯ ДЛЯ ВОДОСНАБЖЕНИЯ В БУХТАХ Д.75*4,5ММ 100M PN10 ПЭ100 SDR17 '1C</t>
  </si>
  <si>
    <t>UPONOR ТРУБА НАПОРНАЯ ДЛЯ ВОДОСНАБЖЕНИЯ В БУХТАХ Д.63*3,8ММ 100M PN10 ПЭ100 SDR17 ГОЛУБАЯ '1C</t>
  </si>
  <si>
    <t>49 278,33</t>
  </si>
  <si>
    <t>UPONOR ТРУБА НАПОРНАЯ ДЛЯ ВОДОСНАБЖЕНИЯ Д.160*9,5ММ 12М PN10 ПЭ100 SDR17 '1С</t>
  </si>
  <si>
    <t>23 613,33</t>
  </si>
  <si>
    <t>UPONOR ТРУБА НАПОРНАЯ ДЛЯ ВОДОСНАБЖЕНИЯ Д.110*6,6ММ 12М PN10 ПЭ100 SDR17 '1С</t>
  </si>
  <si>
    <t xml:space="preserve"> UPONOR PROFUSE ТРУБА НАПОРНАЯ ДЛЯ ВОДОСНАБЖЕНИЯ В БУХТАХ Д.63*5,8ММ 100M PN10 ПЭ100 SDR17 ГОЛУБАЯ '1Щ</t>
  </si>
  <si>
    <t>UPONOR PROFUSE ТРУБА НАПОРНАЯ ДЛЯ ВОДОСНАБЖЕНИЯ В БУХТАХ Д.75*4,5ММ 100M PN10 ПЭ100 SDR17 ГОЛУБАЯ '1Щ</t>
  </si>
  <si>
    <t>UPONOR PROFUSE ТРУБА НАПОРНАЯ ДЛЯ ВОДОСНАБЖЕНИЯ В БУХТАХ Д.63*3,8ММ 100M PN10 ПЭ100 SDR17 ГОЛУБАЯ '1Щ</t>
  </si>
  <si>
    <t>UPONOR PROFUSE ТРУБА НАПОРНАЯ ДЛЯ ВОДОСНАБЖЕНИЯ Д.160*14,6ММ 12M PN16 ПЭ100 SDR11 ГОЛУБАЯ '1Щ</t>
  </si>
  <si>
    <t xml:space="preserve"> UPONOR PROFUSE ТРУБА НАПОРНАЯ ДЛЯ ВОДОСНАБЖЕНИЯ Д.90*8,2ММ 12M PN16 ПЭ100 SDR11 ГОЛУБАЯ '1Щ</t>
  </si>
  <si>
    <t xml:space="preserve"> UPONOR PROFUSE ТРУБА НАПОРНАЯ ДЛЯ ВОДОСНАБЖЕНИЯ Д.75*6,8ММ 12M PN16 ПЭ100 SDR11 ГОЛУБАЯ '1Щ</t>
  </si>
  <si>
    <t>UPONOR PROFUSE ТРУБА НАПОРНАЯ ДЛЯ ВОДОСНАБЖЕНИЯ Д.63*5,8ММ 12M PN16 ПЭ100 SDR11 ГОЛУБАЯ '1Щ</t>
  </si>
  <si>
    <t xml:space="preserve"> UPONOR PROFUSE ТРУБА НАПОРНАЯ ДЛЯ ВОДОСНАБЖЕНИЯ В БУХТАХ Д.63*5,8ММ 100M PN10 ПЭ100 RC SDR17 ГОЛУБАЯ '1C</t>
  </si>
  <si>
    <t>UPONOR PROFUSE ТРУБА НАПОРНАЯ ДЛЯ ВОДОСНАБЖЕНИЯ В БУХТАХ Д.110*6,6ММ 100M PN10 ПЭ100 RC SDR17 ГОЛУБАЯ '1С</t>
  </si>
  <si>
    <t xml:space="preserve"> UPONOR PROFUSE ТРУБА НАПОРНАЯ ДЛЯ ВОДОСНАБЖЕНИЯ В БУХТАХ Д.90*5,4ММ 100M PN10 ПЭ100 RC SDR17 ГОЛУБАЯ '1С</t>
  </si>
  <si>
    <t>UPONOR PROFUSE ТРУБА НАПОРНАЯ ДЛЯ ВОДОСНАБЖЕНИЯ В БУХТАХ Д.75*4,5ММ 100M PN10 ПЭ100 RC SDR17 ГОЛУБАЯ '1C</t>
  </si>
  <si>
    <t>UPONOR PROFUSE ТРУБА НАПОРНАЯ ДЛЯ ВОДОСНАБЖЕНИЯ В БУХТАХ Д.63*3,8ММ 100M PN10 ПЭ100 RC SDR17 ГОЛУБАЯ '1C</t>
  </si>
  <si>
    <t>UPONOR PROFUSE ТРУБА НАПОРНАЯ ДЛЯ ВОДОСНАБЖЕНИЯ Д.160*14,6ММ 12M PN16 ПЭ100 RC SDR11 ГОЛУБАЯ '1C</t>
  </si>
  <si>
    <t>UPONOR PROFUSE ТРУБА НАПОРНАЯ ДЛЯ ВОДОСНАБЖЕНИЯ Д.125*11,4ММ 12M PN16 ПЭ100 RC SDR11 ГОЛУБАЯ '1С</t>
  </si>
  <si>
    <t>UPONOR PROFUSE ТРУБА НАПОРНАЯ ДЛЯ ВОДОСНАБЖЕНИЯ Д.110*10ММ 12M PN16 ПЭ100 RC SDR11 ГОЛУБАЯ '1С</t>
  </si>
  <si>
    <t xml:space="preserve"> UPONOR PROFUSE ТРУБА НАПОРНАЯ ДЛЯ ВОДОСНАБЖЕНИЯ Д.90*8,2ММ 12M PN16 ПЭ100 RC SDR11 ГОЛУБАЯ '1C </t>
  </si>
  <si>
    <t xml:space="preserve"> UPONOR PROFUSE ТРУБА НАПОРНАЯ ДЛЯ ВОДОСНАБЖЕНИЯ Д.75*6,8ММ 12M PN16 ПЭ100 RC SDR11 ГОЛУБАЯ '1C </t>
  </si>
  <si>
    <t>UPONOR PROFUSE ТРУБА НАПОРНАЯ ДЛЯ ВОДОСНАБЖЕНИЯ Д.63*5,8ММ 12M PN16 ПЭ100 RC SDR11 ГОЛУБАЯ '1C</t>
  </si>
  <si>
    <t>UPONOR PROFUSE ТРУБА НАПОРНАЯ ДЛЯ ВОДОСНАБЖЕНИЯ Д.160*9,5ММ 12M PN10 ПЭ100 RC SDR17 ГОЛУБАЯ '1С</t>
  </si>
  <si>
    <t>UPONOR PROFUSE ТРУБА НАПОРНАЯ ДЛЯ ВОДОСНАБЖЕНИЯ Д.140*8,3ММ 12M PN10 ПЭ100 RC SDR17 ГОЛУБАЯ '1С</t>
  </si>
  <si>
    <t xml:space="preserve"> UPONOR PROFUSE ТРУБА НАПОРНАЯ ДЛЯ ВОДОСНАБЖЕНИЯ Д.125*7,4ММ 12M PN10 ПЭ100 RC SDR17 ГОЛУБАЯ '1С</t>
  </si>
  <si>
    <t>UPONOR PROFUSE ТРУБА НАПОРНАЯ ДЛЯ ВОДОСНАБЖЕНИЯ Д.110*6,6ММ 12M PN10 ПЭ100 RC SDR17 ГОЛУБАЯ '1С</t>
  </si>
  <si>
    <t xml:space="preserve"> UPONOR PROFUSE ТРУБА НАПОРНАЯ ДЛЯ ВОДОСНАБЖЕНИЯ Д.90*5,4ММ 12M PN10 ПЭ100 RC SDR17 ГОЛУБАЯ '1С</t>
  </si>
  <si>
    <t>UPONOR PROFUSE ТРУБА НАПОРНАЯ ДЛЯ ВОДОСНАБЖЕНИЯ Д.75*4,5ММ 12M PN10 ПЭ100 RC SDR17 ГОЛУБАЯ '1С</t>
  </si>
  <si>
    <t>UPONOR PROFUSE ТРУБА НАПОРНАЯ ДЛЯ ВОДОСНАБЖЕНИЯ Д.63*3,8ММ 12M PN10 ПЭ100 RC SDR17 ГОЛУБАЯ '1С</t>
  </si>
  <si>
    <t>UPONOR PROFUSE ТРУБА НАПОРНАЯ ДЛЯ ВОДОСНАБЖЕНИЯ Д.160*9,5ММ 6M PN10 ПЭ100 RC SDR17 ГОЛУБАЯ '1С</t>
  </si>
  <si>
    <t>UPONOR PROFUSE ТРУБА НАПОРНАЯ ДЛЯ ВОДОСНАБЖЕНИЯ Д.110*6,6ММ 6M PN10 ПЭ100 RC SDR17 ГОЛУБАЯ '1С</t>
  </si>
  <si>
    <t>UPONOR PROFUSE ТРУБА НАПОРНАЯ ДЛЯ ВОДОСНАБЖЕНИЯ Д.75*4,5ММ 6M PN10 ПЭ100 RC SDR17 ГОЛУБАЯ '1С</t>
  </si>
  <si>
    <t>UPONOR PROFUSE ТРУБА НАПОРНАЯ ДЛЯ ВОДОСНАБЖЕНИЯ Д.63*3,8ММ 6M PN10 ПЭ100 RC SDR17 ГОЛУБАЯ '1С</t>
  </si>
  <si>
    <t>UPONOR ТРУБА НАПОРНАЯ В БУХТАХ 63*5,8ММ 100М PN12,5 PE80 SDR11 ДЛЯ КАНАЛИЗАЦИИ '1C</t>
  </si>
  <si>
    <t>UPONOR ТРУБА НАПОРНАЯ В БУХТАХ 50*4,6ММ 100М PN12,5 PE80 SDR11 ДЛЯ КАНАЛИЗАЦИИ '1C</t>
  </si>
  <si>
    <t>UPONOR ТРУБА НАПОРНАЯ В БУХТАХ 50*4,6ММ 200М PN12,5 PE80 SDR11 ДЛЯ КАНАЛИЗАЦИИ '1C</t>
  </si>
  <si>
    <t>UPONOR ТРУБА НАПОРНАЯ В БУХТАХ 40*3,7ММ 100М PN12,5 PE80 SDR11 ДЛЯ КАНАЛИЗАЦИИ '1C</t>
  </si>
  <si>
    <t>UPONOR ТРУБА НАПОРНАЯ В БУХТАХ 40*3,7ММ 200М PN12,5 PE80 SDR11 ДЛЯ КАНАЛИЗАЦИИ '1C</t>
  </si>
  <si>
    <t>UPONOR ТРУБА НАПОРНАЯ В БУХТАХ 50*3,0ММ 100М PN8 PE80 SDR17 ДЛЯ КАНАЛИЗАЦИИ '1C</t>
  </si>
  <si>
    <t>UPONOR ТРУБА НАПОРНАЯ В БУХТАХ 63*5,8ММ 6М PN12,5 PE80 SDR11 '1C</t>
  </si>
  <si>
    <t>UPONOR ТРУБА НАПОРНАЯ В БУХТАХ 50*4,6ММ 6М PN12,5 PE80 SDR11 '1C</t>
  </si>
  <si>
    <t>UPONOR ТРУБА НАПОРНАЯ В БУХТАХ 32*3,0ММ 6М PN12,5 PE80 SDR11 '1C</t>
  </si>
  <si>
    <t>UPONOR ТРУБА НАПОРНАЯ В БУХТАХ Д.40*3,7ММ 500М PN12,5 ПЭ80 SDR11 '1Щ</t>
  </si>
  <si>
    <t>UPONOR ТРУБА НАПОРНАЯ В БУХТАХ Д.40*3,7ММ 400М PN12,5 ПЭ80 SDR11 '1Щ</t>
  </si>
  <si>
    <t>UPONOR ТРУБА НАПОРНАЯ В БУХТАХ Д.40*3,7ММ 300М PN12,5 ПЭ80 SDR11 '1C</t>
  </si>
  <si>
    <t>UPONOR ТРУБА НАПОРНАЯ В БУХТАХ Д.32*3,0ММ 300М PN12,5 ПЭ80 SDR11 '1C</t>
  </si>
  <si>
    <t>UPONOR ТРУБА НАПОРНАЯ В БУХТАХ Д.16*2,0ММ 300М PN12,5 ПЭ80 SDR11 '1C</t>
  </si>
  <si>
    <t>UPONOR ТРУБА НАПОРНАЯ В БУХТАХ Д.50*4,6ММ 200М PN12,5 ПЭ80 SDR11 '1C</t>
  </si>
  <si>
    <t>UPONOR ТРУБА НАПОРНАЯ В БУХТАХ Д.40*3,7ММ 200М PN12,5 ПЭ80 SDR11 '1C</t>
  </si>
  <si>
    <t>UPONOR ТРУБА НАПОРНАЯ В БУХТАХ Д.32*3,0ММ 200М PN12,5 ПЭ80 SDR11 '1C</t>
  </si>
  <si>
    <t>UPONOR ТРУБА НАПОРНАЯ В БУХТАХ Д.25*2,3ММ 200М PN12,5 ПЭ80 SDR11 '1C</t>
  </si>
  <si>
    <t>UPONOR ТРУБА НАПОРНАЯ В БУХТАХ Д.20*2,0ММ 200М PN12,5 ПЭ80 SDR11 '1C</t>
  </si>
  <si>
    <t>UPONOR ТРУБА НАПОРНАЯ В БУХТАХ Д.90*8,2ММ 100М PN12,5 ПЭ80 SDR11 '1C</t>
  </si>
  <si>
    <t>140 513,33</t>
  </si>
  <si>
    <t>UPONOR ТРУБА НАПОРНАЯ В БУХТАХ Д.75*6,8ММ 100М PN12,5 ПЭ80 SDR11 '1C</t>
  </si>
  <si>
    <t>UPONOR ТРУБА НАПОРНАЯ В БУХТАХ Д.63*5,8ММ 100М PN12,5 ПЭ80 SDR11 '1C</t>
  </si>
  <si>
    <t>UPONOR ТРУБА НАПОРНАЯ В БУХТАХ Д.50*4,6ММ 100М PN12,5 ПЭ80 SDR11 '1C</t>
  </si>
  <si>
    <t>UPONOR ТРУБА НАПОРНАЯ В БУХТАХ Д.40*3,7ММ 100М PN12,5 ПЭ80 SDR11 '1C</t>
  </si>
  <si>
    <t>26 404,17</t>
  </si>
  <si>
    <t>UPONOR ТРУБА НАПОРНАЯ В БУХТАХ Д.32*3,0ММ 100М PN12,5 ПЭ80 SDR11 '1И</t>
  </si>
  <si>
    <t>18 855,00</t>
  </si>
  <si>
    <t>UPONOR ТРУБА НАПОРНАЯ В БУХТАХ Д.25*2,3ММ 100М PN12,5 ПЭ80 SDR11 '1А</t>
  </si>
  <si>
    <t>16 060,00</t>
  </si>
  <si>
    <t>UPONOR ТРУБА НАПОРНАЯ В БУХТАХ Д.20*2,0ММ 100М PN12,5 ПЭ80 SDR11 '1А</t>
  </si>
  <si>
    <t>UPONOR ТРУБА НАПОРНАЯ В БУХТАХ Д.16*2,0ММ 100М PN12,5 ПЭ80 SDR11 '1C</t>
  </si>
  <si>
    <t>UPONOR ТРУБА НАПОРНАЯ В БУХТАХ Д.90*8,2ММ 50М PN12,5 ПЭ80 SDR11 '1C</t>
  </si>
  <si>
    <t>UPONOR ТРУБА НАПОРНАЯ В БУХТАХ Д.75*6,8ММ 50М PN12,5 ПЭ80 SDR11 '1C</t>
  </si>
  <si>
    <t>UPONOR ТРУБА НАПОРНАЯ В БУХТАХ Д.63*5,8ММ 50М PN12,5 ПЭ80 SDR11 '1C</t>
  </si>
  <si>
    <t>30 840,83</t>
  </si>
  <si>
    <t>UPONOR ТРУБА НАПОРНАЯ В БУХТАХ Д.50*4,6ММ 50М PN12,5 ПЭ80 SDR11 '1C</t>
  </si>
  <si>
    <t>UPONOR ТРУБА НАПОРНАЯ В БУХТАХ Д.40*3,7ММ 50М PN12,5 ПЭ80 SDR11 '1C</t>
  </si>
  <si>
    <t>13 473,33</t>
  </si>
  <si>
    <t>UPONOR ТРУБА НАПОРНАЯ В БУХТАХ Д.32*3,0ММ 50М PN12,5 ПЭ80 SDR11 '1C</t>
  </si>
  <si>
    <t>UPONOR ТРУБА НАПОРНАЯ В БУХТАХ Д.25*2,3ММ 50М PN12,5 ПЭ80 SDR11 '1C</t>
  </si>
  <si>
    <t>UPONOR ТРУБА НАПОРНАЯ В БУХТАХ Д.20*2,0ММ 50М PN12,5 ПЭ80 SDR11 '1C</t>
  </si>
  <si>
    <t>UPONOR ТРУБА НАПОРНАЯ В БУХТАХ Д.16*2,0ММ 50М PN12,5 ПЭ80 SDR11 '1C</t>
  </si>
  <si>
    <t>UPONOR ТРУБА НАПОРНАЯ В БУХТАХ Д.40*3,7ММ 25М PN12,5 ПЭ80 SDR11 '1C</t>
  </si>
  <si>
    <t>UPONOR ТРУБА НАПОРНАЯ В БУХТАХ Д.32*3,0ММ 25М PN12,5 ПЭ80 SDR11 '1C</t>
  </si>
  <si>
    <t>UPONOR ТРУБА НАПОРНАЯ В БУХТАХ Д.25*2,3ММ 25М PN12,5 ПЭ80 SDR11 '1C</t>
  </si>
  <si>
    <t>UPONOR ТРУБА НАПОРНАЯ В БУХТАХ Д.20*2,0ММ 25М PN12,5 ПЭ80 SDR11 '1C</t>
  </si>
  <si>
    <t>UPONOR ТРУБА НАПОРНАЯ В БУХТАХ Д.16*2,0ММ 25М PN12,5 ПЭ80 SDR11 '1C</t>
  </si>
  <si>
    <t>Системы напорных трубопроводов</t>
  </si>
  <si>
    <t>1 910,00</t>
  </si>
  <si>
    <t>WP ЗАПАСНЫЕ ЧАСТИ '1П</t>
  </si>
  <si>
    <t>WEHOPUTS 5-20 СИГНАЛЬНАЯ ЛАМПА E27 LED 4W '1П</t>
  </si>
  <si>
    <t>UPONOR КОНТРОЛЬНЫЙ ЦЕНТР ВЕХОПУТС 5-10 1Х10A '1С</t>
  </si>
  <si>
    <t>UPONOR WEHOPUTS НАСОС DOC-1 С КАБЕЛЕМ 2,7М '1С</t>
  </si>
  <si>
    <t>49 539,17</t>
  </si>
  <si>
    <t>UPONOR WEHOPUTS НАСОС ДЛЯ ХИМ.РЕАГЕНТА PR18 '1П</t>
  </si>
  <si>
    <t>UPONOR WEHOPUTS НАСОС DOMO 10VX/B '1С</t>
  </si>
  <si>
    <t>UPONOR WEHOPUTS НАСОС DOMO 7VX '1С</t>
  </si>
  <si>
    <t>UPONOR WEHOPUTS НАСОС DOMO 7VX/B SG '1С</t>
  </si>
  <si>
    <t>61 924,17</t>
  </si>
  <si>
    <t>UPONOR WEHOPUTS НАСОС DOC-1 С КАБЕЛЕМ 5М '1С</t>
  </si>
  <si>
    <t>6 175,83</t>
  </si>
  <si>
    <t>UPONOR WEHOPUTS КОМПЛЕКТ МЕМБРАН EL-S-80-17 '1И</t>
  </si>
  <si>
    <t>1 757,50</t>
  </si>
  <si>
    <t>UPONOR WEHOPUTS КОМПЛЕКТ ФИЛЬТРОВ EL60N/EL-S-80-17 '1И</t>
  </si>
  <si>
    <t>8 290,00</t>
  </si>
  <si>
    <t>UPONOR WEHOPUTS КОМПЛЕКТ МЕМБРАН EL-60N '1И</t>
  </si>
  <si>
    <t>UPONOR WEHOPUTS КОМПРЕССОР EL-S-80-17 '1С</t>
  </si>
  <si>
    <t>51 604,17</t>
  </si>
  <si>
    <t>UPONOR WEHOPUTS КОМПРЕССОР EL-60N '1С</t>
  </si>
  <si>
    <t>UPONOR CLEAN I  ВЕДРО ДЛЯ ХИМИКАТА 20Л '1П</t>
  </si>
  <si>
    <t>UPONOR CLEAN I  ПНЕВМАТИЧЕСКИЙ ДОЗИРУЮЩИЙ НАСОС '1П</t>
  </si>
  <si>
    <t>UPONOR CLEAN I ТРУБКА ЗАПУСКА '1П</t>
  </si>
  <si>
    <t>UPONOR CLEAN I АЭРАТОР '1П</t>
  </si>
  <si>
    <t>UPONOR CLEAN I МОДУЛЬ ВЫКАЧИВАНИЯ ВОДЫ '1П</t>
  </si>
  <si>
    <t>UPONOR CLEAN I  МОДУЛЬ ПЕРЕКАЧИВАНИЯ АКТИВНОГО ИЛА '1П</t>
  </si>
  <si>
    <t>UPONOR CLEAN I МОДУЛЬ ЗАКАЧИВАНИЯ ВОДЫ '1П</t>
  </si>
  <si>
    <t>UPONOR CLEAN I  УПЛОТНИТЕЛЬНОЕ КОЛЬЦО №2 ДЛЯ ГОРЛОВИНЫ ТЕХНОЛОГИЧЕСКОЙ КАМЕРЫ '1П</t>
  </si>
  <si>
    <t>UPONOR CLEAN I  УПЛОТНИТЕЛЬНОЕ КОЛЬЦО №1 ДЛЯ ГОРЛОВИНЫ РЕЗЕРВУАРА ОСАЖДЕНИЯ '1П</t>
  </si>
  <si>
    <t>UPONOR CLEAN I ГОРЛОВИНА №2 ТЕХНОЛОГИЧЕСКОЙ КАМЕРЫ '1П</t>
  </si>
  <si>
    <t>UPONOR CLEAN I ГОРЛОВИНА №1 РЕЗЕРВУАРА ОСАЖДЕНИЯ '1П</t>
  </si>
  <si>
    <t>UPONOR CLEAN I ДАТЧИК ДАВЛЕНИЯ, 10/3 MBAR 1/4" '1П</t>
  </si>
  <si>
    <t>UPONOR CLEAN I БЫСТРОРАЗЪЕМНОЕ СОЕДИНЕНИЕ 8ММ '1П</t>
  </si>
  <si>
    <t>UPONOR CLEAN I БЫСТРОРАЗЪЕМНОЕ СОЕДИНЕНИЕ 10ММ '1П</t>
  </si>
  <si>
    <t>UPONOR CLEAN I КНОПКА "ТЕСТ" '1П</t>
  </si>
  <si>
    <t>9 258,33</t>
  </si>
  <si>
    <t>UPONOR CLEAN I КАТУШКА 230В ДЛЯ КЛАПАНА (Y1, Y2, Y3, Y4) '1П</t>
  </si>
  <si>
    <t>6 917,50</t>
  </si>
  <si>
    <t>UPONOR CLEAN I ЭЛЕКТРОМАГНИТНЫЙ КЛАПАН (Y1 ДОЗИРОВАНИЕ, Y2 ВОЗВРАТ ОСАДКА, Y3 ВЫКАЧИВАНИЕ,  Y4 ЗАКАЧИВАНИЕ) '1П</t>
  </si>
  <si>
    <t>UPONOR CLEAN I АДАПТЕР ДЛЯ ИНФОРМАЦИОННОЙ ПАНЕЛИ '1П</t>
  </si>
  <si>
    <t>5 332,50</t>
  </si>
  <si>
    <t>UPONOR CLEAN КАБЕЛЬ С ГОЛОВКОЙ ДЛЯ КЛАПАНА 6013 (Y5) '1П</t>
  </si>
  <si>
    <t>5 056,67</t>
  </si>
  <si>
    <t>UPONOR CLEAN КАБЕЛЬ С ГОЛОВКОЙ ДЛЯ КЛАПАНА 6011 (Y1, Y2, Y3, Y4) '1П</t>
  </si>
  <si>
    <t>21 382,50</t>
  </si>
  <si>
    <t>UPONOR CLEAN  КАТУШКА 230В ДЛЯ КЛАПАНА 6013 (Y5 ВЕНТИЛЯЦИЯ) '1П</t>
  </si>
  <si>
    <t>13 985,83</t>
  </si>
  <si>
    <t>UPONOR CLEAN КАТУШКА 230В ДЛЯ КЛАПАНА 6011 (Y1, Y2, Y3, Y4) '1П</t>
  </si>
  <si>
    <t>39 090,83</t>
  </si>
  <si>
    <t>UPONOR CLEAN КОРПУС КЛАПАНА 6013 (Y5 ВЕНТИЛЯЦИЯ) '1П</t>
  </si>
  <si>
    <t>19 270,83</t>
  </si>
  <si>
    <t>UPONOR CLEAN КОРПУС КЛАПАНА 6011 (Y2 ВОЗВРАТ ОСАДКА, Y3 ВЫКАЧИВАНИЕ,  Y4 ЗАКАЧИВАНИЕ) '1П</t>
  </si>
  <si>
    <t>13 172,50</t>
  </si>
  <si>
    <t>UPONOR CLEAN КОРПУС КЛАПАНА 6011 (Y1 ДОЗИРОВАНИЕ) '1Щ</t>
  </si>
  <si>
    <t>UPONOR CLEAN С9 8/6 Т-ОБРАЗНОЕ ВИНТОВОЕ СОЕДИНЕНИЕ '1П</t>
  </si>
  <si>
    <t>UPONOR CLEAN 346/А 10/8-1/4, УГЛОВОЕ ВИНТОВОЕ СОЕДИНЕНИЕ '1П</t>
  </si>
  <si>
    <t>UPONOR CLEAN С1/Z 8/6-1/8 ПРЯМАЯ ВТУЛКА НР-РЕЗЬБА, ВИНТ.СОЕД. '1П</t>
  </si>
  <si>
    <t>UPONOR CLEAN КОНТАКТОР '1П</t>
  </si>
  <si>
    <t>UPONOR CLEAN СИГНАЛЬНАЯ ЛАМПА '1П</t>
  </si>
  <si>
    <t>UPONOR BIO ДАТЧИК ДАВЛЕНИЯ '1П</t>
  </si>
  <si>
    <t>UPONOR CLEAN МЕМБРАННЫЙ БЛОК (2 СТОРОНЫ) ДЛЯ LP-80HN '1П</t>
  </si>
  <si>
    <t>UPONOR CLEAN ПЛАСТИНА БЛОКА КЛАПАНОВ, АЛЮМИНИЕВАЯ '1П</t>
  </si>
  <si>
    <t>63 175,00</t>
  </si>
  <si>
    <t>UPONOR CLEAN КОМПРЕССОР YP-50DU '1П</t>
  </si>
  <si>
    <t>UPONOR CLEAN МЕМБРАНА ВЕНТИЛЯТОРА YP '1П</t>
  </si>
  <si>
    <t>UPONOR CLEAN АЭРАТОР '1П</t>
  </si>
  <si>
    <t>UPONOR ДОЗИРУЮЩИЙ НАСОС ДЛЯ ХИМИЧЕСКОГО РЕАГЕНТА '1П</t>
  </si>
  <si>
    <t>UPONOR WEHOPUTS НАСОС DOMO 10VX/B SG '1П</t>
  </si>
  <si>
    <t>UPONOR CLEAN С1/Z 8/6-1/8 ПРЯМАЯ ВТУЛКА НР-РЕЗЬБА ВИНТ. СОЕД. '1П</t>
  </si>
  <si>
    <t>54 289,17</t>
  </si>
  <si>
    <t>UPONOR CLEAN КОМПРЕССОР LP-80HN '1Щ</t>
  </si>
  <si>
    <t>4 093,33</t>
  </si>
  <si>
    <t>UPONOR КОРЗИНА ДЛЯ СБОРА ИЗБЫТОЧНОГО ИЛА WEHOPUTS 5-10 '1С</t>
  </si>
  <si>
    <t>UPONOR CLEAN I КАТУШКА 230В ДЛЯ КЛАПАНА (Y5, ВЕНТИЛЯЦИЯ) '1Щ</t>
  </si>
  <si>
    <t>UPONOR CLEAN I КАТУШКА 230В ДЛЯ КЛАПАНА (Y5 15W, ВЕНТИЛЯЦИЯ) '1П</t>
  </si>
  <si>
    <t>14 312,50</t>
  </si>
  <si>
    <t>UPONOR CLEAN I ЭЛЕКТРОМАГНИТНЫЙ КЛАПАН (Y5, ВЕНТИЛЯЦИЯ) '1П</t>
  </si>
  <si>
    <t>29 950,83</t>
  </si>
  <si>
    <t>UPONOR CLEAN I ПАНЕЛЬ УПРАВЛЕНИЯ '1П</t>
  </si>
  <si>
    <t>54 734,17</t>
  </si>
  <si>
    <t>UPONOR КОНТРОЛЛЕР JAZZ JZ20R16 '1П</t>
  </si>
  <si>
    <t>19 768,33</t>
  </si>
  <si>
    <t>RU</t>
  </si>
  <si>
    <t>Регулярный ассортимент</t>
  </si>
  <si>
    <t>USYSTEMS осаждающий химический реагент Clean, 30Л '1И</t>
  </si>
  <si>
    <t>14 148,33</t>
  </si>
  <si>
    <t>USYSTEMS химический реагент WehoPuts 30л '1И</t>
  </si>
  <si>
    <t>Запасные части для ЛОС Uponor Wehoputs и Clean</t>
  </si>
  <si>
    <t>UPONOR КОМПЛЕКТ УДЛИНЕНИЯ КОЛОДЦА ДЛЯ НАСОСА 150Л. 1М '1C</t>
  </si>
  <si>
    <t>UPONOR ГОРЛОВИНА ДЛЯ НАКОПИТЕЛЬНОЙ ЕМКОСТИ 560ММ '1C</t>
  </si>
  <si>
    <t>UPONOR СОЕДИНИТЕЛЬНЫЙ КОМПЛЕКТ  НАКОПИТЕЛЬНЫХ ЕМКОСТЕЙ 5,3М3, 160ММ '1C</t>
  </si>
  <si>
    <t>UPONOR НАКОПИТЕЛЬНАЯ ЕМКОСТЬ, 5,3М3 '1C</t>
  </si>
  <si>
    <t>UPONOR КОМПЛЕКТ ДЛЯ ТЕПЛОИЗОЛЯЦИИ БИОФИЛЬТРА СЕРЫХ ВОД '1C</t>
  </si>
  <si>
    <t>UPONOR ФИЛЬТРУЮЩИЙ НАПОЛНИТЕЛЬ ДЛЯ БИОФИЛЬТРА 60Л '1Щ</t>
  </si>
  <si>
    <t>UPONOR КОМПЛЕКТ УДЛИНЕНИЯ БИОФИЛЬТРА "КОТТЕДЖ" '1C</t>
  </si>
  <si>
    <t>UPONOR БИОФИЛЬТР ДЛЯ СЕРЫХ ВОД "КОТТЕДЖ" '1C</t>
  </si>
  <si>
    <t>UPONOR КОМПЛЕКТ ДЛЯ УДЛИНЕНИЯ БИОФИЛЬТРА "ДАЧА" '1C</t>
  </si>
  <si>
    <t>UPONOR БИОФИЛЬТР ДЛЯ СЕРЫХ ВОД "ДАЧА" '1C</t>
  </si>
  <si>
    <t>UPONOR УДЛИНИТЕЛЬНАЯ ТРУБА 315ММ 1,2 М С УПЛОТНИТЕЛЬНЫМИ КОЛЬЦАМИ '1С</t>
  </si>
  <si>
    <t>UPONOR СЕПТИК ДЛЯ БАНИ И САУНЫ, 250Л. '1C</t>
  </si>
  <si>
    <t>UPONOR КОЛОДЕЦ ДЛЯ БАНИ И САУНЫ, 250Л. '1C</t>
  </si>
  <si>
    <t>2 530,83</t>
  </si>
  <si>
    <t>UPONOR STORM WATER КОЛЬЦО УПЛОТНИТЕЛЬНОЕ 560/500ММ '1С</t>
  </si>
  <si>
    <t>1 570,00</t>
  </si>
  <si>
    <t>UPONOR КОЛЬЦО УПЛОТНИТЕЛЬНОЕ DUPPLEX Д.400ММ '1И</t>
  </si>
  <si>
    <t>19 507,50</t>
  </si>
  <si>
    <t>UPONOR УДЛИНИТЕЛЬНАЯ ТРУБА Д.560ММ 1,4М ПП '1C</t>
  </si>
  <si>
    <t>11 680,83</t>
  </si>
  <si>
    <t>UPONOR УДЛИНИТЕЛЬНАЯ ТРУБА Д.400ММ 1,4М ПП '1И</t>
  </si>
  <si>
    <t>UPONOR РЕВИЗИЯ Д.200/110ММ '1C</t>
  </si>
  <si>
    <t>UPONOR СМОТРОВОЙ КОЛОДЕЦ T2 Д.400/110ММ '1C</t>
  </si>
  <si>
    <t>UPONOR КОЛОДЕЦ ДЛЯ НАСОСА 0,5 КУБ.М. '1C</t>
  </si>
  <si>
    <t>UPONOR КОЛОДЕЦ ДЛЯ ОТБОРА ПРОБ, Д.315ММ '1C</t>
  </si>
  <si>
    <t>UPONOR СИСТЕМА АНКЕРОВКИ '1C</t>
  </si>
  <si>
    <t>UPONOR КОЛЛЕКТОРНЫЙ КОЛОДЕЦ D315-3Х110 '1C</t>
  </si>
  <si>
    <t>3 275,83</t>
  </si>
  <si>
    <t>UPONOR САКО КРЫШКА ПВП Д.400ММ '1И</t>
  </si>
  <si>
    <t>UPONOR КОМПЛЕКТ ИНФИЛЬТРАЦИОННЫХ МОДУЛЕЙ 8/110 '1C</t>
  </si>
  <si>
    <t>UPONOR КОМПЛЕКТ SAKO ДЛЯ СИСТЕМЫ ФИЛЬТРАЦИИ '1C</t>
  </si>
  <si>
    <t>23 721,67</t>
  </si>
  <si>
    <t>UPONOR ФИЛЬТРАЦИОННЫЙ МОДУЛЬ '1А</t>
  </si>
  <si>
    <t>2 994,17</t>
  </si>
  <si>
    <t>UPONOR РЕГУЛЯТОР ПОТОКА, 110ММ '1И</t>
  </si>
  <si>
    <t>14 122,50</t>
  </si>
  <si>
    <t>UPONOR ФИЛЬТРАЦИОННАЯ ТКАНЬ 1,4Х32М '1И</t>
  </si>
  <si>
    <t>529,17</t>
  </si>
  <si>
    <t>UPONOR ВЕНТИЛЯЦИОННАЯ ЗАГЛУШКА Д.110ММ '1И</t>
  </si>
  <si>
    <t>374,68</t>
  </si>
  <si>
    <t>UPONOR МУФТА РАСТРУБНАЯ Д.110ММ ПЭ '1И</t>
  </si>
  <si>
    <t>1 616,67</t>
  </si>
  <si>
    <t>UPONOR ПЕРФОРИРОВАННАЯ ТРУБА-РАСПЫЛИТЕЛЬНАЯ Д.110ММ, 2,5М '1И</t>
  </si>
  <si>
    <t>1 126,67</t>
  </si>
  <si>
    <t>UPONOR ГИБКИЙ РАСТРУБНЫЙ ОТВОД Д.110ММ 0-90ГР SN8 ПЭ '1И</t>
  </si>
  <si>
    <t>UPONOR РАСПРЕДЕЛИТЕЛЬНАЯ ТРУБА Д.110ММ 2,5М '1И</t>
  </si>
  <si>
    <t>48 215,83</t>
  </si>
  <si>
    <t>UPONOR РАСПРЕДЕЛИТЕЛЬНЫЙ КОЛОДЕЦ 400ММ (+2 ШТ. РЕГУЛЯТОРА ПОТОКА 110ММ) '1И</t>
  </si>
  <si>
    <t>UPONOR СЕПТИК 4-КАМЕРНЫЙ 4 КУБ.М '1Щ</t>
  </si>
  <si>
    <t>UPONOR СЕПТИК 3-КАМЕРНЫЙ 2 КУБ.М '1Щ</t>
  </si>
  <si>
    <t>UPONOR СЕПТИК 2-КАМЕРНЫЙ 1,5 КУБ.М. '1В</t>
  </si>
  <si>
    <t>UPONOR КРЫШКА ДЛЯ СЕПТИКА 2,4M3 Д.560 ММ '1С</t>
  </si>
  <si>
    <t>UPONOR ГОРЛОВИНА ДЛЯ СЕПТИКА 2,4M3 0,8M Д.560 ММ '1С</t>
  </si>
  <si>
    <t>UPONOR СЕПТИК 6 КУБ.М '1А</t>
  </si>
  <si>
    <t>372 789,17</t>
  </si>
  <si>
    <t>UPONOR СЕПТИК 4 КУБ.М '1А</t>
  </si>
  <si>
    <t>293 713,33</t>
  </si>
  <si>
    <t>UPONOR СЕПТИК 3 КУБ.М '1Ф</t>
  </si>
  <si>
    <t>UPONOR СЕПТИК 2,4 КУБ.М '1А</t>
  </si>
  <si>
    <t>220 285,00</t>
  </si>
  <si>
    <t>UPONOR СЕПТИК 2 КУБ.М '1А</t>
  </si>
  <si>
    <t>149 682,50</t>
  </si>
  <si>
    <t>UPONOR СЕПТИК 1 КУБ.М '1А</t>
  </si>
  <si>
    <t>Локальные очистные сооружения фильтрационного типа Uponor Sako</t>
  </si>
  <si>
    <t>UPONOR CLEAN ИНФОРМАЦИОННАЯ ПАНЕЛЬ '1П</t>
  </si>
  <si>
    <t>UPONOR CLEAN I  КРЫШКА №2 ТЕХНОЛОГИЧЕСКОЙ КАМЕРЫ '1П</t>
  </si>
  <si>
    <t>UPONOR CLEAN I КРЫШКА №1 РЕЗЕРВУАРА ОСАЖДЕНИЯ '1П</t>
  </si>
  <si>
    <t>11 766,67</t>
  </si>
  <si>
    <t>USYSTEMS осаждающий химический реагент Clean, 20Л '1И</t>
  </si>
  <si>
    <t>9 869,17</t>
  </si>
  <si>
    <t>UPONOR КОМПЛЕКТ МЕШКОВ ДЛЯ СБОРА АКТИВНОГО ИЛА (5ШТ. В КОМПЛЕКТЕ) '1И</t>
  </si>
  <si>
    <t>8 421,67</t>
  </si>
  <si>
    <t>UPONOR ХИМИЧЕСКИЙ РЕАГЕНТ WEHOPUTS 20 Л. '1И</t>
  </si>
  <si>
    <t>UPONOR WEHOPUTS 20 - УСТАНОВКА ДЛЯ ОЧИСТКИ СТОЧНЫХ ВОД '1C</t>
  </si>
  <si>
    <t>937 627,50</t>
  </si>
  <si>
    <t>UPONOR WEHOPUTS 10 УСТАНОВКА ДЛЯ ОЧИСТКИ СТОЧНЫХ ВОД '1Ф</t>
  </si>
  <si>
    <t>858 549,17</t>
  </si>
  <si>
    <t>UPONOR WEHOPUTS 5 УСТАНОВКА ДЛЯ ОЧИСТКИ СТОЧНЫХ ВОД '1А</t>
  </si>
  <si>
    <t xml:space="preserve">Локальные очистные сооружения Uponor WehoPuts </t>
  </si>
  <si>
    <t>INFRA</t>
  </si>
  <si>
    <t>UPONOR FIT ЗАЖИМНОЙ СОЕДИНИТЕЛЬ PEX 14X2,0-14X2,0 '25Щ</t>
  </si>
  <si>
    <t>UPONOR S-PRESS ПЕРЕХОДНИК FR 32-25 '5Щ</t>
  </si>
  <si>
    <t>6 360,83</t>
  </si>
  <si>
    <t>UPONOR RS АДАПТЕР DR PRESS 40-RS2 '1В</t>
  </si>
  <si>
    <t>UPONOR RS ПЕРЕХОДНИК DR RS3-RS2 '1Щ</t>
  </si>
  <si>
    <t>UPONOR RS МУФТА DR RS2-RS2 '1Щ</t>
  </si>
  <si>
    <t>UPONOR RS УГОЛЬНИК 45° DR RS2-RS2 '1Щ</t>
  </si>
  <si>
    <t>UPONOR RS АДАПТЕР С ВНУТРЕННЕЙ РЕЗЬБОЙ DR RP2"ВР-RS2 '1Щ</t>
  </si>
  <si>
    <t>UPONOR RS АДАПТЕР С ВНУТРЕННЕЙ РЕЗЬБОЙ DR RP1"FT-RS2 '1Щ</t>
  </si>
  <si>
    <t>10 476,67</t>
  </si>
  <si>
    <t>UPONOR S-PRESS ТРОЙНИК РЕДУКЦИОННЫЙ DR 50-25-50 '3В</t>
  </si>
  <si>
    <t>10 068,33</t>
  </si>
  <si>
    <t>UPONOR S-PRESS УГОЛЬНИК DR 40-40-40 '5C</t>
  </si>
  <si>
    <t>UPONOR S-PRESS ТРОЙНИК РЕДУКЦИОННЫЙ DR 40-20-40 '5В</t>
  </si>
  <si>
    <t>UPONOR S-PRESS ТРОЙНИК РЕДУКЦИОННЫЙ DR 32-20-32 '10Щ</t>
  </si>
  <si>
    <t>UPONOR S-PRESS ТРОЙНИК РЕДУКЦИОННЫЙ DR 25-32-25 '10Щ</t>
  </si>
  <si>
    <t>UPONOR S-PRESS ТРОЙНИК DR 25-25-25 '10Щ</t>
  </si>
  <si>
    <t>UPONOR S-PRESS ТРОЙНИК DR 20-20-20 '10Щ</t>
  </si>
  <si>
    <t>UPONOR S-PRESS ТРОЙНИК DR 16-16-16 '10Щ</t>
  </si>
  <si>
    <t>UPONOR S-PRESS СОЕДИНИТЕЛЬ DR 50-50 '3C</t>
  </si>
  <si>
    <t>UPONOR S-PRESS СОЕДИНИТЕЛЬ DR 40-40 '5C</t>
  </si>
  <si>
    <t>UPONOR S-PRESS ПЕРЕХОДНИК DR 50-40 '3C</t>
  </si>
  <si>
    <t>UPONOR S-PRESS ПЕРЕХОДНИК DR 50-32 '3В</t>
  </si>
  <si>
    <t>5 224,17</t>
  </si>
  <si>
    <t>UPONOR S-PRESS ПЕРЕХОДНИК DR 40-32 '5В</t>
  </si>
  <si>
    <t>UPONOR S-PRESS ПЕРЕХОДНИК DR 32-20 '10Щ</t>
  </si>
  <si>
    <t>UPONOR S-PRESS ПЕРЕХОДНИК DR 25-16 '10Щ</t>
  </si>
  <si>
    <t>10 143,33</t>
  </si>
  <si>
    <t>UPONOR S-PRESS УГОЛЬНИК 45° DR 50-50 '3C</t>
  </si>
  <si>
    <t>UPONOR S-PRESS УГОЛЬНИК DR 50-50 '3C</t>
  </si>
  <si>
    <t>UPONOR S-PRESS УГОЛЬНИК DR 20-20 '10Щ</t>
  </si>
  <si>
    <t>8 254,17</t>
  </si>
  <si>
    <t>UPONOR S-PRESS АДАПТЕР С ВНУТРЕННЕЙ РЕЗЬБОЙ DR 50-RP 1 1/2"ВР '3C</t>
  </si>
  <si>
    <t>UPONOR S-PRESS ШТУЦЕР С ВНУТРЕННЕЙ РЕЗЬБОЙ DR 16-RP1/2"ВР '10Щ</t>
  </si>
  <si>
    <t>12 407,50</t>
  </si>
  <si>
    <t>UPONOR S-PRESS АДАПТЕР С НАРУЖНОЙ РЕЗЬБОЙ DR 50-R2"НР '3C</t>
  </si>
  <si>
    <t>UPONOR S-PRESS ШТУЦЕР С НАРУЖНОЙ РЕЗЬБОЙ DR 32-R1 1/4"НР '10Щ</t>
  </si>
  <si>
    <t>UPONOR VENTILATION НАРУЖНАЯ РЕШЕТКА USS-200 MM '1Щ</t>
  </si>
  <si>
    <t>UPONOR VENTILATION НАРУЖНАЯ РЕШЕТКА USS-160 MM '1Щ</t>
  </si>
  <si>
    <t>UPONOR VENTILATION ПРИТОЧНЫЙ ДИФФУЗОР ХРОМ UTK-C-125 MM '14Щ</t>
  </si>
  <si>
    <t>UPONOR VENTILATION ИЗОЛИРОВАННЫЙ ПЕРЕХОДНИК 200-160MM '1C</t>
  </si>
  <si>
    <t>6 015,83</t>
  </si>
  <si>
    <t>UPONOR VENTILATION ИЗОЛИРОВАННЫЙ ПЕРЕХОДНИК 160-125MM '1C</t>
  </si>
  <si>
    <t>UPONOR VENTILATION ИЗОЛИРОВАННЫЙ ПЕРЕХОДНИК 125-100MM '1C</t>
  </si>
  <si>
    <t>2 572,50</t>
  </si>
  <si>
    <t>UPONOR VENTILATION ИЗОЛИРОВАННАЯ ЗАГЛУШКА 160/125MM '1C</t>
  </si>
  <si>
    <t>2 952,50</t>
  </si>
  <si>
    <t>UPONOR VENTILATION ИЗОЛИРОВАННАЯ ЗАГЛУШКА 125MM '1C</t>
  </si>
  <si>
    <t>1 670,00</t>
  </si>
  <si>
    <t>UPONOR VENTILATION ИЗОЛИРОВАННАЯ ЗАГЛУШКА 100MM '1C</t>
  </si>
  <si>
    <t>UPONOR VENTILATION ИЗОЛИРОВАННЫЙ СОЕДИНИТЕЛЬ 200MM '1C</t>
  </si>
  <si>
    <t>UPONOR VENTILATION ИЗОЛИРОВАННЫЙ СОЕДИНИТЕЛЬ 160MM '1C</t>
  </si>
  <si>
    <t>UPONOR VENTILATION ИЗОЛИРОВАННЫЙ СОЕДИНИТЕЛЬ 125MM '1C</t>
  </si>
  <si>
    <t>UPONOR VENTILATION ИЗОЛИРОВАННЫЙ СОЕДИНИТЕЛЬ 100MM '1C</t>
  </si>
  <si>
    <t>UPONOR VENTILATION ИЗОЛИРОВАННЫЙ ТРОЙНИК 200/160X90° '1C</t>
  </si>
  <si>
    <t>9 940,00</t>
  </si>
  <si>
    <t>UPONOR VENTILATION ИЗОЛИРОВАННЫЙ ТРОЙНИК 160/160X90° '1C</t>
  </si>
  <si>
    <t>9 805,83</t>
  </si>
  <si>
    <t>UPONOR VENTILATION ИЗОЛИРОВАННЫЙ ТРОЙНИК 160/125X90° '1C</t>
  </si>
  <si>
    <t>UPONOR VENTILATION ИЗОЛИРОВАННЫЙ ТРОЙНИК 160/100X90° '1C</t>
  </si>
  <si>
    <t>8 178,33</t>
  </si>
  <si>
    <t>UPONOR VENTILATION ИЗОЛИРОВАННЫЙ ТРОЙНИК 125/125X90° '1C</t>
  </si>
  <si>
    <t>7 432,50</t>
  </si>
  <si>
    <t>UPONOR VENTILATION ИЗОЛИРОВАННЫЙ ТРОЙНИК 125/100X90° '1C</t>
  </si>
  <si>
    <t>6 921,67</t>
  </si>
  <si>
    <t>UPONOR VENTILATION ИЗОЛИРОВАННЫЙ ТРОЙНИК 100/100X90° '1C</t>
  </si>
  <si>
    <t>UPONOR VENTILATION ГИБКИЙ ИЗОЛИРОВАННЫЙ ОТВОД 160 0-90 '1Щ</t>
  </si>
  <si>
    <t>UPONOR VENTILATION ГИБКИЙ ИЗОЛИРОВАННЫЙ ОТВОД 160 0-45 '1C</t>
  </si>
  <si>
    <t>UPONOR VENTILATION ГИБКИЙ ИЗОЛИРОВАННЫЙ ОТВОД 125 0-90 '1C</t>
  </si>
  <si>
    <t>13 614,17</t>
  </si>
  <si>
    <t>UPONOR VENTILATION ГИБКИЙ ИЗОЛИРОВАННЫЙ ОТВОД 125 0-45 '1C</t>
  </si>
  <si>
    <t>UPONOR VENTILATION ИЗОЛИРОВАННЫЙ ОТВОД 200 X 45° '1C</t>
  </si>
  <si>
    <t>8 269,17</t>
  </si>
  <si>
    <t>UPONOR VENTILATION ИЗОЛИРОВАННЫЙ ОТВОД 160 X 45° '1C</t>
  </si>
  <si>
    <t>6 747,50</t>
  </si>
  <si>
    <t>UPONOR VENTILATION ИЗОЛИРОВАННЫЙ ОТВОД 125 X 45° '1C</t>
  </si>
  <si>
    <t>UPONOR VENTILATION ИЗОЛИРОВАННЫЙ ОТВОД 100 X 45° '1C</t>
  </si>
  <si>
    <t>UPONOR VENTILATION ИЗОЛИРОВАННЫЙ ОТВОД 200 X 90° '1С</t>
  </si>
  <si>
    <t>UPONOR VENTILATION ИЗОЛИРОВАННЫЙ ОТВОД 160 X 90° '1C</t>
  </si>
  <si>
    <t>6 805,00</t>
  </si>
  <si>
    <t>UPONOR VENTILATION ИЗОЛИРОВАННЫЙ ОТВОД 125 X 90° '1C</t>
  </si>
  <si>
    <t>6 344,17</t>
  </si>
  <si>
    <t>UPONOR VENTILATION ИЗОЛИРОВАННЫЙ ОТВОД 100 X 90° '1C</t>
  </si>
  <si>
    <t>13 705,00</t>
  </si>
  <si>
    <t>UPONOR VENTILATION ИЗОЛИРОВАННЫЙ ВОЗДУХОВОД 200MM 3M '1С</t>
  </si>
  <si>
    <t>10 145,83</t>
  </si>
  <si>
    <t>UPONOR VENTILATION ИЗОЛИРОВАННЫЙ ВОЗДУХОВОД 160MM 3M '1C</t>
  </si>
  <si>
    <t>7 699,17</t>
  </si>
  <si>
    <t>UPONOR VENTILATION ИЗОЛИРОВАННЫЙ ВОЗДУХОВОД 125MM 3M '1C</t>
  </si>
  <si>
    <t>6 512,50</t>
  </si>
  <si>
    <t>UPONOR VENTILATION ИЗОЛИРОВАННЫЙ ВОЗДУХОВОД 100MM 3M '1C</t>
  </si>
  <si>
    <t>UPONOR VENTILATION ПАРОИЗОЛЯЦИОННАЯ ПРОКЛАДКА EPDM Ø200X280X280MM '5С</t>
  </si>
  <si>
    <t>UPONOR VENTILATION ПАРОИЗОЛЯЦИОННАЯ ПРОКЛАДКА EPDM Ø160X260X260MM '5С</t>
  </si>
  <si>
    <t>UPONOR VENTILATION ПАРОИЗОЛЯЦИОННАЯ ПРОКЛАДКА EPDM Ø125X240X240MM '5С</t>
  </si>
  <si>
    <t>UPONOR VENTILATION ПАРОИЗОЛЯЦИОННАЯ ПРОКЛАДКА EPDM Ø100X200X200MM '5С</t>
  </si>
  <si>
    <t>UPONOR VENTILATION ПЕРЕХОДНИК 200-160MM '1А</t>
  </si>
  <si>
    <t>800,83</t>
  </si>
  <si>
    <t>UPONOR VENTILATION ПЕРЕХОДНИК 160-125MM '1C</t>
  </si>
  <si>
    <t>635,83</t>
  </si>
  <si>
    <t>UPONOR VENTILATION ПЕРЕХОДНИК 125-100MM '1C</t>
  </si>
  <si>
    <t>925,83</t>
  </si>
  <si>
    <t>UPONOR VENTILATION ЗАГЛУШКА 160/125MM '1C</t>
  </si>
  <si>
    <t>510,00</t>
  </si>
  <si>
    <t>UPONOR VENTILATION ЗАГЛУШКА 125MM '1C</t>
  </si>
  <si>
    <t>463,33</t>
  </si>
  <si>
    <t>UPONOR VENTILATION ЗАГЛУШКА 100MM '1C</t>
  </si>
  <si>
    <t>UPONOR VENTILATION СОЕДИНИТЕЛЬ 200MM '1С</t>
  </si>
  <si>
    <t>740,00</t>
  </si>
  <si>
    <t>UPONOR VENTILATION СОЕДИНИТЕЛЬ 160MM '1И</t>
  </si>
  <si>
    <t>599,17</t>
  </si>
  <si>
    <t>UPONOR VENTILATION СОЕДИНИТЕЛЬ 125MM '1И</t>
  </si>
  <si>
    <t>UPONOR VENTILATION СОЕДИНИТЕЛЬ 100MM '1C</t>
  </si>
  <si>
    <t>1 944,17</t>
  </si>
  <si>
    <t>UPONOR VENTILATION ТРОЙНИК 200/160X90° '1А</t>
  </si>
  <si>
    <t>1 481,67</t>
  </si>
  <si>
    <t>UPONOR VENTILATION ТРОЙНИК 160/160X90° '1С</t>
  </si>
  <si>
    <t>UPONOR VENTILATION ТРОЙНИК 160/125X90° '1C</t>
  </si>
  <si>
    <t>UPONOR VENTILATION ТРОЙНИК 160/100X90° '1C</t>
  </si>
  <si>
    <t>1 208,33</t>
  </si>
  <si>
    <t>UPONOR VENTILATION ТРОЙНИК 125/125X90° '1C</t>
  </si>
  <si>
    <t>UPONOR VENTILATION ТРОЙНИК 125/100X90° '1C</t>
  </si>
  <si>
    <t>882,50</t>
  </si>
  <si>
    <t>UPONOR VENTILATION ТРОЙНИК 100/100X90° '1C</t>
  </si>
  <si>
    <t>UPONOR VENTILATION ГИБКИЙ ОТВОД 160 0-90 '1C</t>
  </si>
  <si>
    <t>UPONOR VENTILATION ГИБКИЙ ОТВОД 125 0-90 '1C</t>
  </si>
  <si>
    <t>4 585,83</t>
  </si>
  <si>
    <t>UPONOR VENTILATION ГИБКИЙ ОТВОД 160 0-45 '1C</t>
  </si>
  <si>
    <t>3 624,17</t>
  </si>
  <si>
    <t>UPONOR VENTILATION ГИБКИЙ ОТВОД 125 0-45 '1C</t>
  </si>
  <si>
    <t>1 715,00</t>
  </si>
  <si>
    <t>UPONOR VENTILATION ОТВОД 200X45° '1А</t>
  </si>
  <si>
    <t>1 041,67</t>
  </si>
  <si>
    <t>UPONOR VENTILATION ОТВОД 160X45° '1И</t>
  </si>
  <si>
    <t>918,33</t>
  </si>
  <si>
    <t>UPONOR VENTILATION ОТВОД 125X45° '1C</t>
  </si>
  <si>
    <t>UPONOR VENTILATION ОТВОД 100X45° '1C</t>
  </si>
  <si>
    <t>3 440,83</t>
  </si>
  <si>
    <t>UPONOR VENTILATION ОТВОД 200X90° '1И</t>
  </si>
  <si>
    <t>1 660,83</t>
  </si>
  <si>
    <t>UPONOR VENTILATION ОТВОД 160X90° '1И</t>
  </si>
  <si>
    <t>1 035,83</t>
  </si>
  <si>
    <t>UPONOR VENTILATION ОТВОД 125X90° '1И</t>
  </si>
  <si>
    <t>UPONOR VENTILATION ОТВОД 100X90° '1C</t>
  </si>
  <si>
    <t>9 195,83</t>
  </si>
  <si>
    <t>UPONOR VENTILATION ВОЗДУХОВОД 200MM 3M  '1И</t>
  </si>
  <si>
    <t>6 305,00</t>
  </si>
  <si>
    <t>UPONOR VENTILATION ВОЗДУХОВОД 160MM 3M '1И</t>
  </si>
  <si>
    <t>4 556,67</t>
  </si>
  <si>
    <t>UPONOR VENTILATION ВОЗДУХОВОД 125MM 3M '1И</t>
  </si>
  <si>
    <t>3 924,17</t>
  </si>
  <si>
    <t>UPONOR VENTILATION ВОЗДУХОВОД 100MM 3M '1C</t>
  </si>
  <si>
    <t>Система вентиляции Uponor</t>
  </si>
  <si>
    <t>UPONOR ECOFLEX НАРУЖНЫЙ КАЛИБРАТОР ДЛЯ ТРУБЫ  125 '1Щ</t>
  </si>
  <si>
    <t>Инструменты для теплоизолированных труб Uponor Ecoflex</t>
  </si>
  <si>
    <t>UPONOR ECOFLEX ТЕРМОУСАДОЧНЫЙ КОНЦЕВОЙ УПЛОТНИТЕЛЬ TWIN 50+40/175 '1Щ</t>
  </si>
  <si>
    <t>988,33</t>
  </si>
  <si>
    <t>UPONOR SPI ECOFLEX ХОМУТ ДЛЯ КОНЦЕВОГО УПЛОТНИТЕЛЯ 200 '1П</t>
  </si>
  <si>
    <t>UPONOR SPI ECOFLEX ХОМУТ ДЛЯ КОНЦЕВОГО УПЛОТНИТЕЛЯ 175 '1П</t>
  </si>
  <si>
    <t>UPONOR SPI ECOFLEX ХОМУТ ДЛЯ КОНЦЕВОГО УПЛОТНИТЕЛЯ 140 '1Щ</t>
  </si>
  <si>
    <t>564,17</t>
  </si>
  <si>
    <t>UPONOR SPI ECOFLEX ХОМУТ ДЛЯ КОНЦЕВОГО УПЛОТНИТЕЛЯ 90 '1П</t>
  </si>
  <si>
    <t>485,83</t>
  </si>
  <si>
    <t>UPONOR SPI ECOFLEX ХОМУТ ДЛЯ КОНЦЕВОГО УПЛОТНИТЕЛЯ 68 '1П</t>
  </si>
  <si>
    <t>1 256,67</t>
  </si>
  <si>
    <t>UPONOR ЗАГЛУШКА КОНИЧЕСКАЯ ЗАЩИТНАЯ ЧЕРНАЯ 200 '1Щ</t>
  </si>
  <si>
    <t>1 147,50</t>
  </si>
  <si>
    <t>UPONOR ЗАГЛУШКА КОНИЧЕСКАЯ ЗАЩИТНАЯ ЧЕРНАЯ 175 '1Щ</t>
  </si>
  <si>
    <t>1 095,83</t>
  </si>
  <si>
    <t>Z</t>
  </si>
  <si>
    <t>UPONOR ЗАГЛУШКА КОНИЧЕСКАЯ ЗАЩИТНАЯ ЧЕРНАЯ 140 '1Я</t>
  </si>
  <si>
    <t>UPONOR ЗАГЛУШКА КОНИЧЕСКАЯ ЗАЩИТНАЯ ЧЕРНАЯ 90 '1C</t>
  </si>
  <si>
    <t>183,80</t>
  </si>
  <si>
    <t>UPONOR ЗАГЛУШКА КОНИЧЕСКАЯ ЗАЩИТНАЯ ЧЕРНАЯ 68 '1C</t>
  </si>
  <si>
    <t>UPONOR SPI WIPEX БОЛТ КОМПЛЕКТ M16X90/90+110ММ '1Щ</t>
  </si>
  <si>
    <t>1 285,83</t>
  </si>
  <si>
    <t>UPONOR SPI WIPEX БОЛТ КОМПЛЕКТ M12X75/75ММ '1П</t>
  </si>
  <si>
    <t>UPONOR SPI WIPEX БОЛТ КОМПЛЕКТ M12X70X/63ММ '1Щ</t>
  </si>
  <si>
    <t>UPONOR SPI WIPEX БОЛТ КОМПЛЕКТ M10X55/50ММ '1Щ</t>
  </si>
  <si>
    <t>UPONOR SPI WIPEX БОЛТ КОМПЛЕКТ M8X45/40ММ '1Щ</t>
  </si>
  <si>
    <t>UPONOR SPI WIPEX БОЛТ КОМПЛЕКТ M6X40/32ММ '1П</t>
  </si>
  <si>
    <t>UPONOR SPI WIPEX БОЛТ КОМПЛЕКТ M6X35/25ММ '1Щ</t>
  </si>
  <si>
    <t>24 857,50</t>
  </si>
  <si>
    <t>VLD PHC components</t>
  </si>
  <si>
    <t>UPONOR WIPEX ПЕРЕХОДНИК  НАР. Х ВНУТР. РЕЗЬБА G4"НР-G3"ВР '1В</t>
  </si>
  <si>
    <t>63 204,17</t>
  </si>
  <si>
    <t>UPONOR WIPEX ФЛАНЕЦ F100/8-180/G4"ВР '1С</t>
  </si>
  <si>
    <t>UPONOR WIPEX S-PRESS ПЕРЕХОДНИК PN6 50 '1C</t>
  </si>
  <si>
    <t>UPONOR WIPEX S-PRESS ПЕРЕХОДНИК PN6 40 '1C</t>
  </si>
  <si>
    <t>UPONOR WIPEX S-PRESS ПЕРЕХОДНИК PN6 32 '1C</t>
  </si>
  <si>
    <t>UPONOR SPI WIPEX O-КОЛЬЦО 115,3X4,2/G4" '1П</t>
  </si>
  <si>
    <t>UPONOR SPI WIPEX O-КОЛЬЦО 77,4X3,6/G2 1/2" '1Щ</t>
  </si>
  <si>
    <t>UPONOR SPI WIPEX O-КОЛЬЦО 49,5X3,0/G1 1/2" '1Щ</t>
  </si>
  <si>
    <t>UPONOR SPI WIPEX O-КОЛЬЦО 35X3/G1" '1Щ</t>
  </si>
  <si>
    <t>249,61</t>
  </si>
  <si>
    <t>UPONOR SPI WIPEX O-КОЛЬЦО PN6 80,0X3,0/110X10 '1П</t>
  </si>
  <si>
    <t>UPONOR SPI WIPEX O-КОЛЬЦО PN6 65,0X3,0/90X8,2 '1П</t>
  </si>
  <si>
    <t>UPONOR SPI WIPEX O-КОЛЬЦО PN6 54,2X3,0/75X6,8 '1П</t>
  </si>
  <si>
    <t>UPONOR SPI WIPEX O-КОЛЬЦО PN6 45,7X2,62/63X5,8 '1П</t>
  </si>
  <si>
    <t>UPONOR SPI WIPEX O-КОЛЬЦО PN6 34,3X2,5/50X4,6 '1П</t>
  </si>
  <si>
    <t>UPONOR SPI WIPEX O-КОЛЬЦО PN6 27,0X2.5/40X3,7 '1П</t>
  </si>
  <si>
    <t>UPONOR SPI WIPEX O-КОЛЬЦО PN6 22X2,0/32X2,9 '1П</t>
  </si>
  <si>
    <t>UPONOR SPI WIPEX O-КОЛЬЦО PN6 17,17X1,78/25X2,3 '1П</t>
  </si>
  <si>
    <t>UPONOR SPI WIPEX O-КОЛЬЦО PN 10 72,0X3/110X15,1 '1П</t>
  </si>
  <si>
    <t>UPONOR SPI WIPEX O-КОЛЬЦО PN 10 58,0X3/90X12,3 '1П</t>
  </si>
  <si>
    <t>UPONOR SPI WIPEX O-КОЛЬЦО PN 10 48,0X3/75X10,3 '1П</t>
  </si>
  <si>
    <t>UPONOR SPI WIPEX O-КОЛЬЦО PN 10 39,3X2,6/63X8,7 '1П</t>
  </si>
  <si>
    <t>UPONOR SPI WIPEX O-КОЛЬЦО PN 10 30,0X2,5/50X6,9 '1П</t>
  </si>
  <si>
    <t>UPONOR SPI WIPEX O-КОЛЬЦО PN 10 23,5X2,5/40X5,5 '1П</t>
  </si>
  <si>
    <t>UPONOR SPI WIPEX O-КОЛЬЦО PN 10 19,0X2,0/32X4,4 '1П</t>
  </si>
  <si>
    <t>UPONOR SPI WIPEX O-КОЛЬЦО PN 10 16,56X1,78/28X4,0 '1П</t>
  </si>
  <si>
    <t>UPONOR SPI WIPEX O-КОЛЬЦО PN 10 14,0X1,78/25X3,5 '1П</t>
  </si>
  <si>
    <t>UPONOR SPI WIPEX O-КОЛЬЦО 61,9X3,53/G2" '1П</t>
  </si>
  <si>
    <t>UPONOR SPI WIPEX O-КОЛЬЦО 43,5X3,0/G1 1/4" '1П</t>
  </si>
  <si>
    <t>UPONOR SPI WIPEX O-КОЛЬЦО 90,0X4,0/G3" '1П</t>
  </si>
  <si>
    <t>UPONOR WIPEX МУФТА МЕСТА КРЕПЛЕНИЯ G3" НР-ВР '1C</t>
  </si>
  <si>
    <t>UPONOR WIPEX МУФТА МЕСТА КРЕПЛЕНИЯ G2" НР-ВР '1C</t>
  </si>
  <si>
    <t>10 081,67</t>
  </si>
  <si>
    <t>UPONOR WIPEX МУФТА МЕСТА КРЕПЛЕНИЯ G1 1/4" НР-ВР '1А</t>
  </si>
  <si>
    <t>7 815,00</t>
  </si>
  <si>
    <t>UPONOR WIPEX МУФТА МЕСТА КРЕПЛЕНИЯ G1" НР-ВР '1И</t>
  </si>
  <si>
    <t>UPONOR ECOFLEX ПЕРЕХОДНИК НАР. X ВНУТР. РЕЗЬБА R4-G3 '1C</t>
  </si>
  <si>
    <t>14 332,50</t>
  </si>
  <si>
    <t>UPONOR WIPEX ПЕРЕХОДНИК  НАР. Х ВНУТР. РЕЗЬБА G3"НР-G2"ВР '1И</t>
  </si>
  <si>
    <t>39 450,83</t>
  </si>
  <si>
    <t>UPONOR WIPEX ПЕРЕХОДНИК  НАР. Х ВНУТР. РЕЗЬБА G3"НР-G1 1/4"ВР '1А</t>
  </si>
  <si>
    <t>UPONOR WIPEX ПЕРЕХОДНИК  НАР. Х ВНУТР. РЕЗЬБА G3"НР-G1"ВР '1С</t>
  </si>
  <si>
    <t>UPONOR WIPEX ПЕРЕХОДНИК  НАР. Х ВНУТР. РЕЗЬБА G2 1/2"НР-G2"ВР '1C</t>
  </si>
  <si>
    <t>8 390,00</t>
  </si>
  <si>
    <t>UPONOR WIPEX ПЕРЕХОДНИК  НАР. Х ВНУТР. РЕЗЬБА G2"НР-G1 1/4"ВР '1И</t>
  </si>
  <si>
    <t>UPONOR WIPEX ПЕРЕХОДНИК  НАР. Х ВНУТР. РЕЗЬБА G2"НР-G1"ВР '1И</t>
  </si>
  <si>
    <t>7 271,67</t>
  </si>
  <si>
    <t>UPONOR WIPEX ПЕРЕХОДНИК  НАР. Х ВНУТР. РЕЗЬБА G1 1/2"НР-G1 1/4"ВР '1С</t>
  </si>
  <si>
    <t>3 197,50</t>
  </si>
  <si>
    <t>UPONOR WIPEX ПЕРЕХОДНИК  НАР. Х ВНУТР. РЕЗЬБА G1 1/4"НР-G1"ВР '1А</t>
  </si>
  <si>
    <t>UPONOR WIPEX НИППЕЛЬ G3"НР '1Щ</t>
  </si>
  <si>
    <t>UPONOR WIPEX НИППЕЛЬ G3"НРXG2"НР '1Щ</t>
  </si>
  <si>
    <t>UPONOR WIPEX НИППЕЛЬ G3"НРXG1 1/4"НР '1Щ</t>
  </si>
  <si>
    <t>UPONOR WIPEX НИППЕЛЬ G3"НРXG1"НР '1Щ</t>
  </si>
  <si>
    <t>UPONOR WIPEX НИППЕЛЬ G2"НР '1Щ</t>
  </si>
  <si>
    <t>UPONOR WIPEX НИППЕЛЬ G2"НРXG1 1/4"НР '1Щ</t>
  </si>
  <si>
    <t>UPONOR WIPEX НИППЕЛЬ G2"НРXG1"НР '1Щ</t>
  </si>
  <si>
    <t>UPONOR WIPEX НИППЕЛЬ G1 1/4"НР '1Щ</t>
  </si>
  <si>
    <t>UPONOR WIPEX НИППЕЛЬ G1 1/4"НРXG 1"НР '1Щ</t>
  </si>
  <si>
    <t>UPONOR WIPEX НИППЕЛЬ G1"НР '1Щ</t>
  </si>
  <si>
    <t>UPONOR ECOFLEX ФЛАНЕЦ F100/8-180/RP4 '1С</t>
  </si>
  <si>
    <t>45 654,17</t>
  </si>
  <si>
    <t>UPONOR WIPEX ФЛАНЕЦ F80/8-160/G3"ВР '1И</t>
  </si>
  <si>
    <t>43 094,17</t>
  </si>
  <si>
    <t>UPONOR WIPEX ФЛАНЕЦ F65/8-145/G2 1/2"ВР '1И</t>
  </si>
  <si>
    <t>34 055,00</t>
  </si>
  <si>
    <t>UPONOR WIPEX ФЛАНЕЦ F50/4-125/G2"ВР '1И</t>
  </si>
  <si>
    <t>27 789,17</t>
  </si>
  <si>
    <t>UPONOR WIPEX ФЛАНЕЦ F40/4-110/G1 1/2"ВР '1С</t>
  </si>
  <si>
    <t>24 500,00</t>
  </si>
  <si>
    <t>UPONOR WIPEX ФЛАНЕЦ F32/4-100/G1 1/4"ВР '1И</t>
  </si>
  <si>
    <t>15 945,00</t>
  </si>
  <si>
    <t>UPONOR WIPEX ФЛАНЕЦ F25/4-85/G1"ВР '1И</t>
  </si>
  <si>
    <t>47 710,00</t>
  </si>
  <si>
    <t>UPONOR ECOFLEX ТРОЙНИК RP4"ВР-RP4"ВР-RP4"ВР '1C</t>
  </si>
  <si>
    <t>44 481,67</t>
  </si>
  <si>
    <t>UPONOR WIPEX ТРОЙНИК G3"ВР-G3"ВР-G3"ВР '1И</t>
  </si>
  <si>
    <t>13 059,17</t>
  </si>
  <si>
    <t>UPONOR WIPEX ТРОЙНИК G2"ВР-G2"ВР-G2"ВР '1И</t>
  </si>
  <si>
    <t>5 951,67</t>
  </si>
  <si>
    <t>UPONOR WIPEX ТРОЙНИК G1 1/4"ВР-G1 1/4"ВР-G1 1/4"ВР '1И</t>
  </si>
  <si>
    <t>4 898,33</t>
  </si>
  <si>
    <t>UPONOR WIPEX ТРОЙНИК G1"ВР-G1"ВР-G1"ВР '1С</t>
  </si>
  <si>
    <t>UPONOR ECOFLEX УГОЛЬНИК ТЕПЛОИЗОЛИРОВАННЫЙ SINGLE 75X6,8/200 '1У</t>
  </si>
  <si>
    <t>UPONOR ECOFLEX УГОЛЬНИК ТЕПЛОИЗОЛИРОВАННЫЙ TWIN 2X50X4,6/200 '1У</t>
  </si>
  <si>
    <t>UPONOR ECOFLEX УГОЛЬНИК ТЕПЛОИЗОЛИРОВАННЫЙ TWIN 2X63X5,8/200 '1У</t>
  </si>
  <si>
    <t>UPONOR ECOFLEX УГОЛЬНИК ТЕПЛОИЗОЛИРОВАННЫЙ TWIN 2X75X6.8/250 '1У</t>
  </si>
  <si>
    <t>UPONOR ECOFLEX УГОЛЬНИК RP4-RP4 '1C</t>
  </si>
  <si>
    <t>25 397,50</t>
  </si>
  <si>
    <t>UPONOR WIPEX УГОЛЬНИК G3"ВР-G3"ВР '1И</t>
  </si>
  <si>
    <t>12 845,83</t>
  </si>
  <si>
    <t>UPONOR WIPEX УГОЛЬНИК G2"ВР-G2"ВР '1И</t>
  </si>
  <si>
    <t>5 320,83</t>
  </si>
  <si>
    <t>UPONOR WIPEX УГОЛЬНИК G1 1/4"ВР-G1 1/4"ВР '1И</t>
  </si>
  <si>
    <t>4 035,00</t>
  </si>
  <si>
    <t>UPONOR WIPEX УГОЛЬНИК G1"ВР-G1"ВР '1И</t>
  </si>
  <si>
    <t>10 953,33</t>
  </si>
  <si>
    <t>UPONOR WIPEX МУФТА G3"ВР-G3"ВР '1C</t>
  </si>
  <si>
    <t>7 524,17</t>
  </si>
  <si>
    <t>UPONOR WIPEX МУФТА G2"ВР-G2"ВР '1А</t>
  </si>
  <si>
    <t>4 101,67</t>
  </si>
  <si>
    <t>UPONOR WIPEX МУФТА G1 1/4"ВР-G1 1/4"ВР '1А</t>
  </si>
  <si>
    <t>2 844,17</t>
  </si>
  <si>
    <t>UPONOR WIPEX МУФТА G1"ВР-G1"ВР '1С</t>
  </si>
  <si>
    <t>119 111,67</t>
  </si>
  <si>
    <t>UPONOR ECOFLEX ЗАЖИМНОЙ СОЕДИНИТЕЛЬ PN6 125X11,4-125X11,4 '1С</t>
  </si>
  <si>
    <t>63 793,33</t>
  </si>
  <si>
    <t>UPONOR WIPEX ЗАЖИМНОЙ СОЕДИНИТЕЛЬ PN6 110X10-110X10 '1А</t>
  </si>
  <si>
    <t>50 955,00</t>
  </si>
  <si>
    <t>UPONOR WIPEX ЗАЖИМНОЙ СОЕДИНИТЕЛЬ PN6 90X8,2-90X8,2 '1С</t>
  </si>
  <si>
    <t>76 080,00</t>
  </si>
  <si>
    <t>UPONOR WIPEX ЗАЖИМНОЙ СОЕДИНИТЕЛЬ PN6 75X6,8-75X6,8 '1С</t>
  </si>
  <si>
    <t>24 771,67</t>
  </si>
  <si>
    <t>UPONOR WIPEX ЗАЖИМНОЙ СОЕДИНИТЕЛЬ PN6 63X5,8-63X5,8 '1А</t>
  </si>
  <si>
    <t>15 110,83</t>
  </si>
  <si>
    <t>UPONOR WIPEX ЗАЖИМНОЙ СОЕДИНИТЕЛЬ PN6 50X4,6-50X4,6 '1И</t>
  </si>
  <si>
    <t>10 012,50</t>
  </si>
  <si>
    <t>UPONOR WIPEX ЗАЖИМНОЙ СОЕДИНИТЕЛЬ PN6 40X3,7-40X3,7 '1И</t>
  </si>
  <si>
    <t>16 096,67</t>
  </si>
  <si>
    <t>UPONOR WIPEX ЗАЖИМНОЙ СОЕДИНИТЕЛЬ PN6 32X2,9-32X2,9 '1И</t>
  </si>
  <si>
    <t>13 303,33</t>
  </si>
  <si>
    <t>UPONOR WIPEX ЗАЖИМНОЙ СОЕДИНИТЕЛЬ PN6 25X2,3-25X2,3 '1И</t>
  </si>
  <si>
    <t>UPONOR WIPEX ЗАЖИМНОЙ СОЕДИНИТЕЛЬ PN10 63X8,7-63X8,7 '1А</t>
  </si>
  <si>
    <t>UPONOR WIPEX ЗАЖИМНОЙ СОЕДИНИТЕЛЬ PN10 50X6,9-50X6,9 '1А</t>
  </si>
  <si>
    <t>UPONOR WIPEX ЗАЖИМНОЙ СОЕДИНИТЕЛЬ PN10 40X5,5-40X5,5 '1С</t>
  </si>
  <si>
    <t>7 758,33</t>
  </si>
  <si>
    <t>UPONOR WIPEX ЗАЖИМНОЙ СОЕДИНИТЕЛЬ PN10 32X4,4-32X4,4 '1И</t>
  </si>
  <si>
    <t>UPONOR WIPEX ЗАЖИМНОЙ СОЕДИНИТЕЛЬ PN10 25X3,5-25X3,5 '1С</t>
  </si>
  <si>
    <t>54 562,50</t>
  </si>
  <si>
    <t>35 960,83</t>
  </si>
  <si>
    <t>25 420,83</t>
  </si>
  <si>
    <t>17 361,67</t>
  </si>
  <si>
    <t>10 911,67</t>
  </si>
  <si>
    <t>9 672,50</t>
  </si>
  <si>
    <t>8 184,17</t>
  </si>
  <si>
    <t>42 360,00</t>
  </si>
  <si>
    <t>UPONOR WIPEX RS ЗАЖИМНОЙ АДАПТЕР PN10 DR 110X15,1-RS3 '1C</t>
  </si>
  <si>
    <t>33 835,00</t>
  </si>
  <si>
    <t>UPONOR WIPEX RS ЗАЖИМНОЙ АДАПТЕР PN10 DR 90X12,3-RS3 '1C</t>
  </si>
  <si>
    <t>22 609,17</t>
  </si>
  <si>
    <t>UPONOR WIPEX RS ЗАЖИМНОЙ АДАПТЕР PN10 DR 75X10,3-RS2 '1C</t>
  </si>
  <si>
    <t>14 761,67</t>
  </si>
  <si>
    <t>UPONOR WIPEX RS ЗАЖИМНОЙ АДАПТЕР PN10 DR 63X8,7-RS2 '1C</t>
  </si>
  <si>
    <t>UPONOR WIPEX RS ЗАЖИМНОЙ АДАПТЕР PN6 DR 110X10,0-RS3 '1C</t>
  </si>
  <si>
    <t>UPONOR WIPEX RS ЗАЖИМНОЙ АДАПТЕР PN6 DR 90X8,2-RS3 '1C</t>
  </si>
  <si>
    <t>UPONOR WIPEX RS ЗАЖИМНОЙ АДАПТЕР PN6 DR 75X6,8-RS2 '1С</t>
  </si>
  <si>
    <t>UPONOR WIPEX RS ЗАЖИМНОЙ АДАПТЕР PN6 DR 63X5,8-RS2 '1C</t>
  </si>
  <si>
    <t>68 608,33</t>
  </si>
  <si>
    <t>UPONOR ECOFLEX ЗАЖИМНОЙ НАКОНЕЧНИК PN6 125X11,4-R4"НР '1И</t>
  </si>
  <si>
    <t>UPONOR WIPEX ЗАЖИМНОЙ НАКОНЕЧНИК PN6 110X10,0-G3"НР '1Ф</t>
  </si>
  <si>
    <t>57 015,00</t>
  </si>
  <si>
    <t>UPONOR WIPEX ЗАЖИМНОЙ НАКОНЕЧНИК PN6 90X8,2-G3"НР '1И</t>
  </si>
  <si>
    <t>UPONOR WIPEX ЗАЖИМНОЙ НАКОНЕЧНИК PN6 75X6,8-G2"НР '1И</t>
  </si>
  <si>
    <t>UPONOR WIPEX ЗАЖИМНОЙ НАКОНЕЧНИК PN6 63X5,8-G2"НР '1Ф</t>
  </si>
  <si>
    <t>14 929,17</t>
  </si>
  <si>
    <t>UPONOR WIPEX ЗАЖИМНОЙ НАКОНЕЧНИК PN6 50X4,6-G1 1/4"НР '1Ф</t>
  </si>
  <si>
    <t>6 715,83</t>
  </si>
  <si>
    <t>UPONOR WIPEX ЗАЖИМНОЙ НАКОНЕЧНИК PN6 40X3,7-G1 1/4"НР '1Ф</t>
  </si>
  <si>
    <t>5 249,17</t>
  </si>
  <si>
    <t>UPONOR WIPEX ЗАЖИМНОЙ НАКОНЕЧНИК PN6 32X2,9-G1"НР '1Ф</t>
  </si>
  <si>
    <t>7 995,00</t>
  </si>
  <si>
    <t>UPONOR WIPEX ЗАЖИМНОЙ НАКОНЕЧНИК PN6 25X2,3-G1"НР '1Ф</t>
  </si>
  <si>
    <t>UPONOR WIPEX ЗАЖИМНОЙ НАКОНЕЧНИК PN10 110X15,1-G3"НР '1Ф</t>
  </si>
  <si>
    <t>UPONOR WIPEX ЗАЖИМНОЙ НАКОНЕЧНИК PN10 90X12,3-G3"НР '1Ф</t>
  </si>
  <si>
    <t>UPONOR WIPEX ЗАЖИМНОЙ НАКОНЕЧНИК PN10 75X10,3-G2"НР '1И</t>
  </si>
  <si>
    <t>UPONOR WIPEX ЗАЖИМНОЙ НАКОНЕЧНИК PN10 63X8,6-G2"НР '1И</t>
  </si>
  <si>
    <t>9 117,50</t>
  </si>
  <si>
    <t>UPONOR WIPEX ЗАЖИМНОЙ НАКОНЕЧНИК PN10 50X6,9-G1 1/4"НР '1И</t>
  </si>
  <si>
    <t>12 864,17</t>
  </si>
  <si>
    <t>UPONOR WIPEX ЗАЖИМНОЙ НАКОНЕЧНИК PN10 40X5,5-G1 1/4"НР '1И</t>
  </si>
  <si>
    <t>UPONOR WIPEX ЗАЖИМНОЙ НАКОНЕЧНИК PN10 32X4,4-G1"НР '1И</t>
  </si>
  <si>
    <t>UPONOR WIPEX ЗАЖИМНОЙ НАКОНЕЧНИК PN10 28X4,0-G1"НР '1И</t>
  </si>
  <si>
    <t>8 463,33</t>
  </si>
  <si>
    <t>UPONOR WIPEX ЗАЖИМНОЙ НАКОНЕЧНИК PN10 25X3,5-G1"НР '1Ф</t>
  </si>
  <si>
    <t>4 711,67</t>
  </si>
  <si>
    <t>UPONOR ECOFLEX ЗАЖИМНОЙ ШТУЦЕР С НАРУЖНОЙ РЕЗЬБОЙ 20Х2.8-3/4"НР '1И</t>
  </si>
  <si>
    <t>5 280,00</t>
  </si>
  <si>
    <t>UPONOR FPL-X ЗАЖИМНОЙ ШТУЦЕР С НАРУЖНОЙ РЕЗЬБОЙ  DR-ЛАТУНЬ 18X2,5-1"НР '1И</t>
  </si>
  <si>
    <t>По запросу</t>
  </si>
  <si>
    <t>Заморожено</t>
  </si>
  <si>
    <t>USYSTEMS зажимной соединитель для полимерных труб PN10 110x15,1-110x15,1 '1С</t>
  </si>
  <si>
    <t>USYSTEMS зажимной соединитель для полимерных труб PN10 90x12,3-90x12,3 '1С</t>
  </si>
  <si>
    <t>USYSTEMS зажимной соединитель для полимерных труб PN10 75x10,3-75x10,3 '1С</t>
  </si>
  <si>
    <t>48 845,00</t>
  </si>
  <si>
    <t>Usystems</t>
  </si>
  <si>
    <t>USYSTEMS фланец резьбовой DN100 PN16 Rp4"ВР '1С</t>
  </si>
  <si>
    <t>36 589,17</t>
  </si>
  <si>
    <t>USYSTEMS фланец резьбовой DN80 PN16 Rp3"ВР '1С</t>
  </si>
  <si>
    <t>28 527,50</t>
  </si>
  <si>
    <t>USYSTEMS фланец резьбовой DN65 PN16 Rp2 1/2"ВР '1С</t>
  </si>
  <si>
    <t>27 292,50</t>
  </si>
  <si>
    <t>USYSTEMS фланец резьбовой DN50 PN16 Rp2"ВР '1С</t>
  </si>
  <si>
    <t>21 944,17</t>
  </si>
  <si>
    <t>USYSTEMS фланец резьбовой DN40 PN16 Rp1 1/2"ВР '1С</t>
  </si>
  <si>
    <t>19 635,00</t>
  </si>
  <si>
    <t>USYSTEMS фланец резьбовой DN32 PN16 Rp1 1/4"ВР '1С</t>
  </si>
  <si>
    <t>12 779,17</t>
  </si>
  <si>
    <t>USYSTEMS фланец резьбовой DN25 PN16 Rp1"ВР '1С</t>
  </si>
  <si>
    <t>24 107,50</t>
  </si>
  <si>
    <t>FI</t>
  </si>
  <si>
    <t>USYSTEMS зажимной соединитель для полимерных труб PN10 63x8,6-63x8,6 '1А</t>
  </si>
  <si>
    <t>14 705,00</t>
  </si>
  <si>
    <t>USYSTEMS зажимной соединитель для полимерных труб PN10 50x6,9-50x6,9 '1А</t>
  </si>
  <si>
    <t>9 744,17</t>
  </si>
  <si>
    <t>USYSTEMS зажимной соединитель для полимерных труб PN10 40x5,5-40x5,5 '1С</t>
  </si>
  <si>
    <t>7 550,83</t>
  </si>
  <si>
    <t>USYSTEMS зажимной соединитель для полимерных труб PN10 32x4,4-32x4,4 '1И</t>
  </si>
  <si>
    <t>6 052,50</t>
  </si>
  <si>
    <t>USYSTEMS зажимной соединитель для полимерных труб PN10 25x3,5-25x3,5 '1С</t>
  </si>
  <si>
    <t>115 915,83</t>
  </si>
  <si>
    <t>USYSTEMS зажимной соединитель для полимерных труб PN6 125x11,4-125x11,4 '1С</t>
  </si>
  <si>
    <t>62 081,67</t>
  </si>
  <si>
    <t>USYSTEMS зажимной соединитель для полимерных труб PN6 110x10-110x10 '1А</t>
  </si>
  <si>
    <t>49 587,50</t>
  </si>
  <si>
    <t>USYSTEMS зажимной соединитель для полимерных труб PN6 90x8,2-90x8,2 '1С</t>
  </si>
  <si>
    <t>35 995,00</t>
  </si>
  <si>
    <t>USYSTEMS зажимной соединитель для полимерных труб PN6 75x6,8-75x6,8 '1С</t>
  </si>
  <si>
    <t>USYSTEMS зажимной соединитель для полимерных труб PN6 63x5,8-63x5,8 '1А</t>
  </si>
  <si>
    <t>USYSTEMS зажимной соединитель для полимерных труб PN6 50x4,6-50x4,6 '1И</t>
  </si>
  <si>
    <t>USYSTEMS зажимной соединитель для полимерных труб PN6 40x3,7-40x3,7 '1И</t>
  </si>
  <si>
    <t>USYSTEMS зажимной соединитель для полимерных труб PN6 32x2,9-32x2,9 '1И</t>
  </si>
  <si>
    <t>4 868,33</t>
  </si>
  <si>
    <t>USYSTEMS зажимной соединитель для полимерных труб PN6 25x2,3-25x2,3 '1И</t>
  </si>
  <si>
    <t>43 352,50</t>
  </si>
  <si>
    <t>IT</t>
  </si>
  <si>
    <t>USYSTEMS футорка R4"НР-R3"ВР '1С</t>
  </si>
  <si>
    <t>35 371,67</t>
  </si>
  <si>
    <t>USYSTEMS футорка R4"НР-R2 1/2"ВР '1С</t>
  </si>
  <si>
    <t>19 607,50</t>
  </si>
  <si>
    <t>USYSTEMS футорка R4"НР-R2"ВР '1С</t>
  </si>
  <si>
    <t>11 733,33</t>
  </si>
  <si>
    <t>USYSTEMS футорка R3"НР-R2 1/2"ВР '1С</t>
  </si>
  <si>
    <t>10 823,33</t>
  </si>
  <si>
    <t>USYSTEMS футорка R3"НР-R2"ВР '1С</t>
  </si>
  <si>
    <t>8 004,17</t>
  </si>
  <si>
    <t>USYSTEMS футорка R2 1/2"НР-R2"ВР '1С</t>
  </si>
  <si>
    <t>6 325,83</t>
  </si>
  <si>
    <t>USYSTEMS футорка R2 1/2"НР-R1 1/2"ВР '1С</t>
  </si>
  <si>
    <t>USYSTEMS футорка R2 1/2"НР-R1 1/4"ВР '1С</t>
  </si>
  <si>
    <t>5 352,50</t>
  </si>
  <si>
    <t>USYSTEMS футорка R2"НР-R1 1/2"ВР '1С</t>
  </si>
  <si>
    <t>USYSTEMS футорка R2"НР-R1 1/4"ВР '1С</t>
  </si>
  <si>
    <t>4 785,00</t>
  </si>
  <si>
    <t>USYSTEMS футорка R2"НР-R1"ВР '1С</t>
  </si>
  <si>
    <t>USYSTEMS футорка R2"НР-R3/4"ВР '1С</t>
  </si>
  <si>
    <t>3 974,17</t>
  </si>
  <si>
    <t>USYSTEMS футорка R1 1/2"НР-R1 1/4"ВР '1С</t>
  </si>
  <si>
    <t>3 110,83</t>
  </si>
  <si>
    <t>USYSTEMS футорка R1 1/2"НР-R1"ВР '1С</t>
  </si>
  <si>
    <t>2 027,50</t>
  </si>
  <si>
    <t>USYSTEMS футорка R1 1/4"НР-R1"ВР '1С</t>
  </si>
  <si>
    <t>USYSTEMS футорка R1 1/2"НР-R3/4"ВР '1С</t>
  </si>
  <si>
    <t>USYSTEMS футорка R1 1/4"НР-R3/4"ВР '1С</t>
  </si>
  <si>
    <t>1 215,83</t>
  </si>
  <si>
    <t>USYSTEMS футорка R1"НР-R3/4"ВР '1С</t>
  </si>
  <si>
    <t>USYSTEMS футорка R1"НР-R1/2"ВР '1С</t>
  </si>
  <si>
    <t>972,50</t>
  </si>
  <si>
    <t>USYSTEMS футорка R3/4"НР-R1/2"ВР '1С</t>
  </si>
  <si>
    <t>18 622,50</t>
  </si>
  <si>
    <t>USYSTEMS муфта R4"ВР-R4"ВР '1C</t>
  </si>
  <si>
    <t>10 659,17</t>
  </si>
  <si>
    <t>USYSTEMS муфта R3"ВР-R3"ВР '1C</t>
  </si>
  <si>
    <t>8 840,00</t>
  </si>
  <si>
    <t>USYSTEMS муфта R2 1/2"ВР-R2 1/2"ВР '1С</t>
  </si>
  <si>
    <t>7 322,50</t>
  </si>
  <si>
    <t>USYSTEMS муфта R2"ВР-R2"ВР '1А</t>
  </si>
  <si>
    <t>4 541,67</t>
  </si>
  <si>
    <t>USYSTEMS муфта R1 1/2"ВР-R1 1/2"ВР '1С</t>
  </si>
  <si>
    <t>3 991,67</t>
  </si>
  <si>
    <t>USYSTEMS муфта R1 1/4"ВР-R1 1/4"ВР '1А</t>
  </si>
  <si>
    <t>2 767,50</t>
  </si>
  <si>
    <t>USYSTEMS муфта R1"ВР-R1"ВР '1С</t>
  </si>
  <si>
    <t>2 190,00</t>
  </si>
  <si>
    <t>USYSTEMS муфта R3/4"ВР-R3/4"ВР '1С</t>
  </si>
  <si>
    <t>1 540,83</t>
  </si>
  <si>
    <t>USYSTEMS муфта R1/2"ВР-R1/2"ВР '1С</t>
  </si>
  <si>
    <t>52 615,83</t>
  </si>
  <si>
    <t>USYSTEMS угольник с внутренней резьбой Rp4"Вр-Rp4"Вр '1C</t>
  </si>
  <si>
    <t>24 715,00</t>
  </si>
  <si>
    <t>USYSTEMS угольник с внутренней резьбой Rp3"ВР-Rp3"ВР '1C</t>
  </si>
  <si>
    <t>21 420,00</t>
  </si>
  <si>
    <t>USYSTEMS угольник с внутренней резьбой Rp2 1/2"ВР-Rp2 1/2"ВР '1C</t>
  </si>
  <si>
    <t>12 500,83</t>
  </si>
  <si>
    <t>USYSTEMS угольник с внутренней резьбой Rp2"ВР-Rp2"ВР '1C</t>
  </si>
  <si>
    <t>10 208,33</t>
  </si>
  <si>
    <t>USYSTEMS угольник с внутренней резьбой Rp1 1/2"ВР-Rp1 1/2"ВР '1C</t>
  </si>
  <si>
    <t>5 177,50</t>
  </si>
  <si>
    <t>USYSTEMS угольник с внутренней резьбой Rp1 1/4"ВР-Rp1 1/4"ВР '1C</t>
  </si>
  <si>
    <t>3 926,67</t>
  </si>
  <si>
    <t>USYSTEMS угольник с внутренней резьбой Rp1"ВР-Rp1"ВР '1C</t>
  </si>
  <si>
    <t>46 429,17</t>
  </si>
  <si>
    <t>USYSTEMS тройник с внутренней резьбой Rp4"ВР-Rp4"ВР-Rp4"ВР '1И</t>
  </si>
  <si>
    <t>26 960,83</t>
  </si>
  <si>
    <t>USYSTEMS тройник с внутренней резьбой Rp3"ВР-Rp3"ВР-Rp3"ВР '1И</t>
  </si>
  <si>
    <t>22 802,50</t>
  </si>
  <si>
    <t>USYSTEMS тройник с внутренней резьбой Rp2 1/2"ВР-Rp2 1/2"ВР-Rp2 1/2"ВР '1И</t>
  </si>
  <si>
    <t>12 708,33</t>
  </si>
  <si>
    <t>USYSTEMS тройник с внутренней резьбой Rp2"ВР-Rp2"ВР-Rp2"ВР '1И</t>
  </si>
  <si>
    <t>7 823,33</t>
  </si>
  <si>
    <t>USYSTEMS тройник с внутренней резьбой Rp1 1/2"ВР-Rp1 1/2"ВР-Rp1 1/2"ВР '1И</t>
  </si>
  <si>
    <t>5 792,50</t>
  </si>
  <si>
    <t>USYSTEMS тройник с внутренней резьбой Rp1 1/4"ВР-Rp1 1/4"ВР-Rp1 1/4"ВР '1И</t>
  </si>
  <si>
    <t>4 766,67</t>
  </si>
  <si>
    <t>USYSTEMS тройник с внутренней резьбой Rp1"ВР-Rp1"ВР-Rp1"ВР '1С</t>
  </si>
  <si>
    <t>44 305,00</t>
  </si>
  <si>
    <t>USYSTEMS зажимной наконечник с наружной резьбой для полимерных труб PN10 110x15,1-R4"НР '1Ф</t>
  </si>
  <si>
    <t>32 927,50</t>
  </si>
  <si>
    <t>USYSTEMS зажимной наконечник с наружной резьбой для полимерных труб PN10 90x12,3-R3"НР '1Ф</t>
  </si>
  <si>
    <t>22 001,67</t>
  </si>
  <si>
    <t>USYSTEMS зажимной наконечник с наружной резьбой для полимерных труб PN10 75x10,3-R2 1/2"НР '1И</t>
  </si>
  <si>
    <t>14 365,83</t>
  </si>
  <si>
    <t>USYSTEMS зажимной наконечник с наружной резьбой для полимерных труб PN10 63x8,6-R2"НР '1И</t>
  </si>
  <si>
    <t>8 873,33</t>
  </si>
  <si>
    <t>USYSTEMS зажимной наконечник с наружной резьбой для полимерных труб PN10 50x6,9-R1 1/2"НР '1И</t>
  </si>
  <si>
    <t>6 535,83</t>
  </si>
  <si>
    <t>USYSTEMS зажимной наконечник с наружной резьбой для полимерных труб PN10 40x5,5-R1 1/4"НР '1И</t>
  </si>
  <si>
    <t>5 108,33</t>
  </si>
  <si>
    <t>USYSTEMS зажимной наконечник с наружной резьбой для полимерных труб PN10 32x4,4-R1"НР '1И</t>
  </si>
  <si>
    <t>4 585,00</t>
  </si>
  <si>
    <t>USYSTEMS зажимной наконечник с наружной резьбой для полимерных труб PN10 25x3,5-R3/4"НР '1Ф</t>
  </si>
  <si>
    <t>1 378,33</t>
  </si>
  <si>
    <t>USYSTEMS зажимной штуцер с наружной резьбой 20x2,8-3/4"НР '1И</t>
  </si>
  <si>
    <t>74 880,00</t>
  </si>
  <si>
    <t>USYSTEMS зажимной наконечник с наружной резьбой для полимерных труб PN6 125x11,4-R4"НР '1И</t>
  </si>
  <si>
    <t>50 083,33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</si>
  <si>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</si>
  <si>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</si>
  <si>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</si>
  <si>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</si>
  <si>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</si>
  <si>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</si>
  <si>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</si>
  <si>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25x2,3-R3/4"НР '1Ф</t>
  </si>
  <si>
    <t>UPONOR ECOFLEX КОМПЛЕКТ ЭПОКСИДНОЙ СМОЛЫ PWP 1,1 КГ/3,5 М2 '1C</t>
  </si>
  <si>
    <t>UPONOR ECOFLEX ФИБРОЦЕМЕНТНАЯ ТРУБА PWP 200 '1C</t>
  </si>
  <si>
    <t>UPONOR ECOFLEX ФИБРОЦЕМЕНТНАЯ ТРУБА PWP 175 '1C</t>
  </si>
  <si>
    <t>UPONOR ECOFLEX ФИБРОЦЕМЕНТНАЯ ТРУБА PWP 140 '1C</t>
  </si>
  <si>
    <t>UPONOR ECOFLEX ДОПОЛНИТЕЛЬНЫЙ ВКЛАДЫШ PWP 200 '1C</t>
  </si>
  <si>
    <t>UPONOR ECOFLEX ДОПОЛНИТЕЛЬНЫЙ ВКЛАДЫШ PWP 175 '1C</t>
  </si>
  <si>
    <t>UPONOR ECOFLEX ДОПОЛНИТЕЛЬНЫЙ ВКЛАДЫШ PWP 140 '1C</t>
  </si>
  <si>
    <t>UPONOR ECOFLEX ГЕРМЕТИЗИРУЮЩЕЕ КОЛЬЦО PWP 200 '1C</t>
  </si>
  <si>
    <t>UPONOR ECOFLEX ГЕРМЕТИЗИРУЮЩЕЕ КОЛЬЦО PWP 175 '1C</t>
  </si>
  <si>
    <t>UPONOR ECOFLEX ГЕРМЕТИЗИРУЮЩЕЕ КОЛЬЦО PWP 140 '1C</t>
  </si>
  <si>
    <t>UPONOR SPI ECOFLEX КОЛЬЦО ГЕРМЕТИЗИРУЮЩЕЕ ДЛЯ КОНЦЕВОГО УПЛОТНИТЕЛЯ  200 '1П</t>
  </si>
  <si>
    <t>UPONOR SPI ECOFLEX КОЛЬЦО ГЕРМЕТИЗИРУЮЩЕЕ ДЛЯ КОНЦЕВОГО УПЛОТНИТЕЛЯ  175 '1П</t>
  </si>
  <si>
    <t>UPONOR SPI ECOFLEX КОЛЬЦО ГЕРМЕТИЗИРУЮЩЕЕ ДЛЯ КОНЦЕВОГО УПЛОТНИТЕЛЯ  140 '1П</t>
  </si>
  <si>
    <t>UPONOR КОЛЬЦО ГЕРМЕТИЗИРУЮЩЕЕ ДЛЯ КОНЦЕВОГО УПЛОТНИТЕЛЯ  90 '1П</t>
  </si>
  <si>
    <t>UPONOR SPI ECOFLEX КОЛЬЦО ГЕРМЕТИЗИРУЮЩЕЕ ДЛЯ КОНЦЕВОГО УПЛОТНИТЕЛЯ 68 '1П</t>
  </si>
  <si>
    <t>UPONOR SUPRA PLUS ЗАПАСНОЙ ДАТЧИК ТЕМПЕРАТУРЫ 10М '1П</t>
  </si>
  <si>
    <t>20 224,17</t>
  </si>
  <si>
    <t>UPONOR SPI ECOFLEX SUPRA STANDARD ЗАПАСНОЙ ДАТЧИК ТЕМПЕРАТУРЫ 600S '1П</t>
  </si>
  <si>
    <t>UPONOR SPI ECOFLEX SUPRA STANDARD КОМПЛЕКТ ДЛЯ КАБЕЛЯ (ДЛЯ ТРОЙНИКА) S2 '1С</t>
  </si>
  <si>
    <t>UPONOR SPI ECOFLEX SUPRA STANDARD КОМПЛЕКТ ДЛЯ КАБЕЛЯ (ДЛЯ КОМПЛЕКТА ПОДКЛЮЧЕНИЯ И ОКОНЧАНИЯ) '1C</t>
  </si>
  <si>
    <t>31 103,33</t>
  </si>
  <si>
    <t>UPONOR ECOFLEX SUPRA PLUS ЗАПАСНОЙ КОМПЛЕКТ ТРОЙНИКОВОЙ РАЗВОДКИ И ОКОНЧАНИЯ КАБЕЛЯ '1А</t>
  </si>
  <si>
    <t>9 392,50</t>
  </si>
  <si>
    <t>1136670</t>
  </si>
  <si>
    <t>UPONOR ECOFLEX SUPRA PLUS ЗАПАСНОЙ КОМПЛЕКТ ПОДКЛЮЧЕНИЯ И ОКОНЧАНИЯ КАБЕЛЯ '1И</t>
  </si>
  <si>
    <t>UPONOR ECOFLEX УГЛОВОЙ ПРОХОД 200 '1C</t>
  </si>
  <si>
    <t>UPONOR ECOFLEX УГЛОВОЙ ПРОХОД 175/140 '1C</t>
  </si>
  <si>
    <t>UPONOR ECOFLEX УГЛОВОЙ ФИКСАТОР ДЛЯ ТРУБ 200, R=1000ММ '1С</t>
  </si>
  <si>
    <t>33 124,17</t>
  </si>
  <si>
    <t>UPONOR ECOFLEX УГЛОВОЙ ФИКСАТОР ДЛЯ ТРУБ 175, R=800ММ '1А</t>
  </si>
  <si>
    <t>UPONOR ECOFLEX РЕМОНТНЫЙ КОМПЛЕКТ ДЛЯ КОЖУХА 200/175/140, L=700ММ '1С</t>
  </si>
  <si>
    <t>UPONOR ECOFLEX РЕМОНТНЫЙ КОМПЛЕКТ ДЛЯ КОЖУХА 90/68 650ММ '1Щ</t>
  </si>
  <si>
    <t>14 457,50</t>
  </si>
  <si>
    <t>UPONOR ECOFLEX ТЕРМОУСАДОЧНЫЙ РУКАВ 250 '1C</t>
  </si>
  <si>
    <t>21 535,00</t>
  </si>
  <si>
    <t>UPONOR ECOFLEX ТЕРМОУСАДОЧНЫЙ РУКАВ С МОЛНИЕЙ 140/175/200 '1И</t>
  </si>
  <si>
    <t>68 701,67</t>
  </si>
  <si>
    <t>UPONOR SPI ECOFLEX ЗАПАСНАЯ КРЫШКА ДЛЯ КОЛОДЦА '1П</t>
  </si>
  <si>
    <t>UPONOR ECOFLEX КОЛОДЕЦ ТЕПЛОИЗОЛИРОВАННЫЙ 6X250-2X140/175/200 '1C</t>
  </si>
  <si>
    <t>UPONOR ECOFLEX КОЛОДЕЦ ТЕПЛОИЗОЛИРОВАННЫЙ 4X250-4X140/175/200 '1C</t>
  </si>
  <si>
    <t>UPONOR ECOFLEX КОЛОДЕЦ ТЕПЛОИЗОЛИРОВАННЫЙ 2X250-6X140/175/200 '1C</t>
  </si>
  <si>
    <t>UPONOR ECOFLEX КОЛОДЕЦ ТЕПЛОИЗОЛИРОВАННЫЙ 8X140/175/200 '1C</t>
  </si>
  <si>
    <t>UPONOR ECOFLEX КОЛОДЕЦ ТЕПЛОИЗОЛИРОВАННЫЙ 6X140/175/200 '1C</t>
  </si>
  <si>
    <t>129 950,83</t>
  </si>
  <si>
    <t>UPONOR ECOFLEX КОМПЛЕКТ ДЛЯ ИЗОЛЯЦИИ Н-ОБРАЗНЫЙ 200/175/140 '1А</t>
  </si>
  <si>
    <t>UPONOR ECOFLEX ПРОХОД ЧЕРЕЗ СТЕНУ 200 '1C</t>
  </si>
  <si>
    <t>14 541,67</t>
  </si>
  <si>
    <t>UPONOR ECOFLEX ПРОХОД ЧЕРЕЗ СТЕНУ 175 '1А</t>
  </si>
  <si>
    <t>UPONOR ECOFLEX ПРОХОД ЧЕРЕЗ СТЕНУ 140 '1С</t>
  </si>
  <si>
    <t>22 630,83</t>
  </si>
  <si>
    <t>UPONOR ECOFLEX КОМПЛЕКТ ПРОХОДА ЧЕРЕЗ ФУНДАМЕНТ NPW 250 '1А</t>
  </si>
  <si>
    <t>35 889,17</t>
  </si>
  <si>
    <t>UPONOR ECOFLEX КОМПЛЕКТ ПРОХОДА ЧЕРЕЗ ФУНДАМЕНТ NPW 175/200 '1Ф</t>
  </si>
  <si>
    <t>UPONOR ECOFLEX КОМПЛЕКТ ПРОХОДА ЧЕРЕЗ ФУНДАМЕНТ NPW 140 '1И</t>
  </si>
  <si>
    <t>13 805,00</t>
  </si>
  <si>
    <t>UPONOR ECOFLEX КОМПЛЕКТ ПРОХОДА ЧЕРЕЗ ФУНДАМЕНТ NPW 68-90 '1И</t>
  </si>
  <si>
    <t>UPONOR ECOFLEX SUPRA PLUS КОМПЛЕКТ ИЗОЛЯЦИИ ТРОЙНИКА 200/175/140 '1C</t>
  </si>
  <si>
    <t>1034284, 1034226</t>
  </si>
  <si>
    <t>UPONOR ECOFLEX SUPRA PLUS КОМПЛЕКТ ИЗОЛЯЦИИ ТРОЙНИКА 140/90/68 '1C</t>
  </si>
  <si>
    <t>1034224, 1034225, 1034267</t>
  </si>
  <si>
    <t>UPONOR ECOFLEX ГЕРМЕТИК '1C</t>
  </si>
  <si>
    <t>UPONOR ECOFLEX КОМПЛЕКТ ВИНТОВ M6 X 30 (34ШТ) '1П</t>
  </si>
  <si>
    <t>3 050,83</t>
  </si>
  <si>
    <t>UPONOR SPI ECOFLEX КОЛЬЦО РЕДУКЦИОННОЕ ПОД КОМПЛЕКТЫ ДЛЯ ИЗОЛЯЦИИ 140-68 '1В</t>
  </si>
  <si>
    <t>UPONOR SPI ECOFLEX КОЛЬЦО РЕДУКЦИОННОЕ ПОД КОМПЛЕКТЫ ДЛЯ ИЗОЛЯЦИИ 140 '1В</t>
  </si>
  <si>
    <t>UPONOR SPI ECOFLEX КОЛЬЦО РЕДУКЦИОННОЕ ПОД КОМПЛЕКТЫ ДЛЯ ИЗОЛЯЦИИ 200-68 '1П</t>
  </si>
  <si>
    <t>UPONOR SPI ECOFLEX КОЛЬЦО РЕДУКЦИОННОЕ ПОД КОМПЛЕКТЫ ДЛЯ ИЗОЛЯЦИИ 200-90 '1В</t>
  </si>
  <si>
    <t>UPONOR SPI ECOFLEX КОЛЬЦО РЕДУКЦИОННОЕ ПОД КОМПЛЕКТЫ ДЛЯ ИЗОЛЯЦИИ 200-140 '1В</t>
  </si>
  <si>
    <t>UPONOR SPI ECOFLEX КОЛЬЦО РЕДУКЦИОННОЕ ПОД КОМПЛЕКТЫ ДЛЯ ИЗОЛЯЦИИ 200 '1В</t>
  </si>
  <si>
    <t>66 672,50</t>
  </si>
  <si>
    <t>UPONOR ECOFLEX КОМПЛЕКТ ИЗОЛЯЦИИ ТРОЙНИКА 140/90/68 '1А</t>
  </si>
  <si>
    <t>1018259, 1035957</t>
  </si>
  <si>
    <t>57 587,50</t>
  </si>
  <si>
    <t>UPONOR ECOFLEX КОМПЛЕКТ ИЗОЛЯЦИИ УГОЛЬНИКА 200/175/140 '1Ф</t>
  </si>
  <si>
    <t>31 214,17</t>
  </si>
  <si>
    <t>UPONOR ECOFLEX КОМПЛЕКТ ИЗОЛЯЦИИ СОЕДИНЕНИЯ 250 '1C</t>
  </si>
  <si>
    <t>29 339,17</t>
  </si>
  <si>
    <t>UPONOR ECOFLEX КОМПЛЕКТ ИЗОЛЯЦИИ СОЕДИНЕНИЯ 175+200 '1С</t>
  </si>
  <si>
    <t>UPONOR ECOFLEX КОМПЛЕКТ ИЗОЛЯЦИИ СОЕДИНЕНИЯ 200/175/140 '1И</t>
  </si>
  <si>
    <t>1018277, 1018276, 1018275</t>
  </si>
  <si>
    <t>73 435,00</t>
  </si>
  <si>
    <t>UPONOR ECOFLEX КОМПЛЕКТ ИЗОЛЯЦИИ ТРОЙНИКА 200/175/140 '1И</t>
  </si>
  <si>
    <t>1018261, 1018260</t>
  </si>
  <si>
    <t>UPONOR ECOFLEX КОЛЬЦО РЕДУКЦИОННОЕ ПОД КОМПЛЕКТЫ ИЗОЛЯЦИИ 140-90 '1Щ</t>
  </si>
  <si>
    <t>10 055,00</t>
  </si>
  <si>
    <t>UPONOR ECOFLEX РЕЗИНОВЫЙ КОНЦЕВОЙ УПЛОТНИТЕЛЬ TWIN 25+32+40/140 '1И</t>
  </si>
  <si>
    <t>24 331,67</t>
  </si>
  <si>
    <t>UPONOR ECOFLEX РЕЗИНОВЫЙ КОНЦЕВОЙ УПЛОТНИТЕЛЬ QUATTRO 28+32+40/200 '1И</t>
  </si>
  <si>
    <t>10 725,83</t>
  </si>
  <si>
    <t>UPONOR ECOFLEX РЕЗИНОВЫЙ КОНЦЕВОЙ УПЛОТНИТЕЛЬ QUATTRO 25+32+40/175 '1У</t>
  </si>
  <si>
    <t>17 438,33</t>
  </si>
  <si>
    <t>UPONOR ECOFLEX РЕЗИНОВЫЙ КОНЦЕВОЙ УПЛОТНИТЕЛЬ QUATTRO 25+32/175 '1Ф</t>
  </si>
  <si>
    <t>UPONOR ECOFLEX ТЕРМОУСАДОЧНЫЙ КОНЦЕВОЙ УПЛОТНИТЕЛЬ TWIN 50+32/140 '1Щ</t>
  </si>
  <si>
    <t>UPONOR ECOFLEX ТЕРМОУСАДОЧНЫЙ КОНЦЕВОЙ УПЛОТНИТЕЛЬ TWIN 2X63/175 '1Щ</t>
  </si>
  <si>
    <t>21 665,00</t>
  </si>
  <si>
    <t>UPONOR ECOFLEX РЕЗИНОВЫЙ КОНЦЕВОЙ УПЛОТНИТЕЛЬ TWIN 75+90/250 '1С</t>
  </si>
  <si>
    <t>18 455,00</t>
  </si>
  <si>
    <t>1136697, 1136698</t>
  </si>
  <si>
    <t>UPONOR ECOFLEX РЕЗИНОВЫЙ КОНЦЕВОЙ УПЛОТНИТЕЛЬ TWIN 40+50+63/200 '1И</t>
  </si>
  <si>
    <t>16 434,17</t>
  </si>
  <si>
    <t>UPONOR ECOFLEX РЕЗИНОВЫЙ КОНЦЕВОЙ УПЛОТНИТЕЛЬ TWIN 25+32+50/175 '1И</t>
  </si>
  <si>
    <t>UPONOR ECOFLEX РЕЗИНОВЫЙ КОНЦЕВОЙ УПЛОТНИТЕЛЬ TWIN 25+32+40/175 '1Ф</t>
  </si>
  <si>
    <t>UPONOR ECOFLEX РЕЗИНОВЫЙ КОНЦЕВОЙ УПЛОТНИТЕЛЬ QUATTRO 20+25+32/140 '1И</t>
  </si>
  <si>
    <t>UPONOR ECOFLEX РЕЗИНОВЫЙ КОНЦЕВОЙ УПЛОТНИТЕЛЬ TWIN 18+22+28-25+32+40/175 '1И</t>
  </si>
  <si>
    <t>UPONOR ECOFLEX РЕЗИНОВЫЙ КОНЦЕВОЙ УПЛОТНИТЕЛЬ TWIN 18+22+28/140 '1А</t>
  </si>
  <si>
    <t>7 191,67</t>
  </si>
  <si>
    <t>11 725,00</t>
  </si>
  <si>
    <t>UPONOR ECOFLEX РЕЗИНОВЫЙ КОНЦЕВОЙ УПЛОТНИТЕЛЬ SINGLE 125/200 '1С</t>
  </si>
  <si>
    <t>15 710,00</t>
  </si>
  <si>
    <t>UPONOR ECOFLEX РЕЗИНОВЫЙ КОНЦЕВОЙ УПЛОТНИТЕЛЬ SINGLE 90+110+125/250 '1А</t>
  </si>
  <si>
    <t>UPONOR ECOFLEX РЕЗИНОВЫЙ КОНЦЕВОЙ УПЛОТНИТЕЛЬ SINGLE 75+90+110/200 '1И</t>
  </si>
  <si>
    <t>UPONOR ECOFLEX РЕЗИНОВЫЙ КОНЦЕВОЙ УПЛОТНИТЕЛЬ SINGLE 90+110/175 '1А</t>
  </si>
  <si>
    <t>UPONOR ECOFLEX РЕЗИНОВЫЙ КОНЦЕВОЙ УПЛОТНИТЕЛЬ SINGLE 32+40+50/175 '1И</t>
  </si>
  <si>
    <t>UPONOR ECOFLEX РЕЗИНОВЫЙ КОНЦЕВОЙ УПЛОТНИТЕЛЬ SINGLE 63+75/175 '1И</t>
  </si>
  <si>
    <t>9 385,83</t>
  </si>
  <si>
    <t>UPONOR ECOFLEX РЕЗИНОВЫЙ КОНЦЕВОЙ УПЛОТНИТЕЛЬ SINGLE 25+28+32/140 '1И</t>
  </si>
  <si>
    <t>UPONOR ECOFLEX РЕЗИНОВЫЙ КОНЦЕВОЙ УПЛОТНИТЕЛЬ SINGLE 40+50+63/140 '1И</t>
  </si>
  <si>
    <t>UPONOR ECOFLEX РЕЗИНОВЫЙ КОНЦЕВОЙ УПЛОТНИТЕЛЬ SINGLE 32+40+50/90 '1В</t>
  </si>
  <si>
    <t>7 486,67</t>
  </si>
  <si>
    <t>UPONOR ECOFLEX РЕЗИНОВЫЙ КОНЦЕВОЙ УПЛОТНИТЕЛЬ SINGLE 25+32+40/90 '1С</t>
  </si>
  <si>
    <t>UPONOR ECOFLEX РЕЗИНОВЫЙ КОНЦЕВОЙ УПЛОТНИТЕЛЬ SINGLE 25+32+40/68 '1И</t>
  </si>
  <si>
    <t>UPONOR SPI ECOFLEX SUPRA STANDARD БЛОК УПРАВЛЕНИЯ 600S С ДАТЧИКОМ ТЕМПЕРАТУРЫ '1C</t>
  </si>
  <si>
    <t>1035953+1044133+2x1018310</t>
  </si>
  <si>
    <t>UPONOR ECOFLEX SUPRA STANDARD КОМПЛЕКТ ПОДКЛЮЧЕНИЯ И ОКОНЧАНИЯ 90+110/200 '1Щ</t>
  </si>
  <si>
    <t>1035953+1044133+2x1018312</t>
  </si>
  <si>
    <t>UPONOR ECOFLEX SUPRA STANDARD КОМПЛЕКТ ПОДКЛЮЧЕНИЯ И ОКОНЧАНИЯ 75/175 '1Щ</t>
  </si>
  <si>
    <t>1035953+1044133+2x1018314</t>
  </si>
  <si>
    <t>UPONOR ECOFLEX SUPRA STANDARD КОМПЛЕКТ ПОДКЛЮЧЕНИЯ И ОКОНЧАНИЯ 40+50+63/140 '1Щ</t>
  </si>
  <si>
    <t>UPONOR ECOFLEX КОМПЛЕКТ ИЗОЛЯЦИИ СОЕДИНЕНИЯ 140+145 '1С</t>
  </si>
  <si>
    <t>UPONOR ECOFLEX КОМПЛЕКТ ИЗОЛЯЦИИ СОЕДИНЕНИЯ 68+90 '1С</t>
  </si>
  <si>
    <t>1034245, 1034246</t>
  </si>
  <si>
    <t>UPONOR ECOFLEX SUPRA PLUS КОМПЛЕКТ ИЗОЛЯЦИИ УДЛИНЕНИЯ 175+200, КОЖУХ 250 '1С</t>
  </si>
  <si>
    <t>1034269, 1034229</t>
  </si>
  <si>
    <t>UPONOR ECOFLEX SUPRA PLUS КОМПЛЕКТ ИЗОЛЯЦИИ УДЛИНЕНИЯ 140, КОЖУХ 200 '1С</t>
  </si>
  <si>
    <t>UPONOR ECOFLEX SUPRA PLUS КОМПЛЕКТ ИЗОЛЯЦИИ УДЛИНЕНИЯ 68+90, КОЖУХ 110 '1С</t>
  </si>
  <si>
    <t>1034227, 1034228</t>
  </si>
  <si>
    <t>UPONOR SPI ECOFLEX SUPRA PLUS БЛОК УПРАВЛЕНИЯ 150 '1Щ</t>
  </si>
  <si>
    <t>50 790,00</t>
  </si>
  <si>
    <t>UPONOR ECOFLEX SUPRA PLUS КОМПЛЕКТ ПОДКЛЮЧЕНИЯ И ОКОНЧАНИЯ 25+32/68 '1Щ</t>
  </si>
  <si>
    <t>16 555,00</t>
  </si>
  <si>
    <t>50 790,83</t>
  </si>
  <si>
    <t>44 866,67</t>
  </si>
  <si>
    <t>10 610,83</t>
  </si>
  <si>
    <t>USYSTEMS комплект прохода через фундамент 175/200 '1Ф</t>
  </si>
  <si>
    <t>8 381,67</t>
  </si>
  <si>
    <t>USYSTEMS комплект прохода через фундамент 140 '1И</t>
  </si>
  <si>
    <t>49 166,67</t>
  </si>
  <si>
    <t>USYSTEMS комплект изоляции соединения для предизолированных труб 200/175/140 '1И</t>
  </si>
  <si>
    <t>USYSTEMS комплект изоляции угольника для предизолированных труб 200/175/140 '1Ф</t>
  </si>
  <si>
    <t>62 500,00</t>
  </si>
  <si>
    <t>USYSTEMS комплект изоляции тройника для предизолированных труб 200/175/140 '1И</t>
  </si>
  <si>
    <t>USYSTEMS комплект тройниковой разводки греющего кабеля Supra Plus '1С</t>
  </si>
  <si>
    <t>3 923,33</t>
  </si>
  <si>
    <t>USYSTEMS комплект соединения греющего кабеля Supra Plus '1С</t>
  </si>
  <si>
    <t>3 477,50</t>
  </si>
  <si>
    <t>USYSTEMS комплект подключения и окончания греющего кабеля Supra Plus '1И</t>
  </si>
  <si>
    <t>6 330,83</t>
  </si>
  <si>
    <t>USYSTEMS термоусаживаемый концевой уплотнитель Quattro d20-40/D140-175-200 '1И</t>
  </si>
  <si>
    <t>1086838, 1018306, 1094252, 1034308</t>
  </si>
  <si>
    <t>12 077,50</t>
  </si>
  <si>
    <t>USYSTEMS термоусаживаемый концевой уплотнитель Twin d63/D200 '1И</t>
  </si>
  <si>
    <t>USYSTEMS термоусаживаемый концевой уплотнитель Twin d20-50/D175-200 '1И</t>
  </si>
  <si>
    <t>1034306, 1018309, 1018308, 1018307</t>
  </si>
  <si>
    <t>4 636,67</t>
  </si>
  <si>
    <t>USYSTEMS термоусаживаемый концевой уплотнитель Twin d20-40/D140 '1И</t>
  </si>
  <si>
    <t>1119374, 1018245</t>
  </si>
  <si>
    <t>4 217,50</t>
  </si>
  <si>
    <t>USYSTEMS термоусаживаемый концевой уплотнитель Single d125/D200 '1С</t>
  </si>
  <si>
    <t>3 731,67</t>
  </si>
  <si>
    <t>USYSTEMS термоусаживаемый концевой уплотнитель Single d40-110/D175-200 '1И</t>
  </si>
  <si>
    <t>1018312, 1018313, 1018311, 1018310</t>
  </si>
  <si>
    <t>3 022,50</t>
  </si>
  <si>
    <t>USYSTEMS термоусаживаемый концевой уплотнитель Single d25-63/D140 '1И</t>
  </si>
  <si>
    <t>1018314, 1018315</t>
  </si>
  <si>
    <t>Фитинги и аксессуары для теплоизолированных труб</t>
  </si>
  <si>
    <t>UPONOR ECOFLEX SUPRA STANDARD ТРУБА С БЕЛЫМ КАБЕЛЕМ 110X10,0/200 БУХТА 100М '1C</t>
  </si>
  <si>
    <t>UPONOR ECOFLEX SUPRA STANDARD ТРУБА С БЕЛЫМ КАБЕЛЕМ 90X8,2/200 БУХТА 100М '1C</t>
  </si>
  <si>
    <t>UPONOR ECOFLEX SUPRA STANDARD ТРУБА С БЕЛЫМ КАБЕЛЕМ 75X6,8/175 БУХТА 150М '1C</t>
  </si>
  <si>
    <t>UPONOR ECOFLEX SUPRA STANDARD ТРУБА С БЕЛЫМ КАБЕЛЕМ 63X5,8/140 БУХТА 150М '1C</t>
  </si>
  <si>
    <t>UPONOR ECOFLEX SUPRA STANDARD ТРУБА С БЕЛЫМ КАБЕЛЕМ 50X4,6/140 БУХТА 150М '1C</t>
  </si>
  <si>
    <t>UPONOR ECOFLEX SUPRA STANDARD ТРУБА С БЕЛЫМ КАБЕЛЕМ 50X4,6/90 БУХТА 300М '1С</t>
  </si>
  <si>
    <t>UPONOR ECOFLEX SUPRA STANDARD ТРУБА С БЕЛЫМ КАБЕЛЕМ 40X3,7/140 БУХТА 150М '1C</t>
  </si>
  <si>
    <t>UPONOR ECOFLEX SUPRA STANDARD ТРУБА С БЕЛЫМ КАБЕЛЕМ 40X3,7/90 БУХТА 300М '1С</t>
  </si>
  <si>
    <t>UPONOR ECOFLEX SUPRA STANDARD ТРУБА С БЕЛЫМ КАБЕЛЕМ 32X2,9/68 БУХТА 300М '1С</t>
  </si>
  <si>
    <t>15 796,67</t>
  </si>
  <si>
    <t>UPONOR ECOFLEX SUPRA STANDARD ТРУБА С ЖЁЛТЫМ КАБЕЛЕМ 110X10,0/200 БУХТА 100М '1С</t>
  </si>
  <si>
    <t>UPONOR ECOFLEX SUPRA STANDARD ТРУБА С ЖЁЛТЫМ КАБЕЛЕМ 90X8,2/200 БУХТА 100М '1C</t>
  </si>
  <si>
    <t>UPONOR ECOFLEX SUPRA STANDARD ТРУБА С ЖЁЛТЫМ КАБЕЛЕМ 75X6,8/175 БУХТА 150М '1C</t>
  </si>
  <si>
    <t>UPONOR ECOFLEX SUPRA STANDARD ТРУБА С ЖЁЛТЫМ КАБЕЛЕМ 63X5,8/140 БУХТА 150М '1C</t>
  </si>
  <si>
    <t>UPONOR ECOFLEX SUPRA STANDARD ТРУБА С ЖЁЛТЫМ КАБЕЛЕМ 50X4,6/140 БУХТА 150М '1C</t>
  </si>
  <si>
    <t>UPONOR ECOFLEX SUPRA STANDARD ТРУБА С ЖЁЛТЫМ КАБЕЛЕМ 40X3,7/140 БУХТА 150М '1C</t>
  </si>
  <si>
    <t>UPONOR ECOFLEX SUPRA STANDARD ТРУБА С ЖЁЛТЫМ КАБЕЛЕМ 32X2,9/68 БУХТА 300М '1С</t>
  </si>
  <si>
    <t>UPONOR ECOFLEX SUPRA PLUS ТРУБА С ДВУМЯ КАБЕЛЯМИ 2X10ВТ/M 110X10,0/200 БУХТА 100М '1С</t>
  </si>
  <si>
    <t>UPONOR ECOFLEX SUPRA PLUS ТРУБА С ДВУМЯ КАБЕЛЯМИ 2X10ВТ/M 90X8,2/200 БУХТА 100 '1С</t>
  </si>
  <si>
    <t>UPONOR ECOFLEX SUPRA PLUS ТРУБА С ДВУМЯ КАБЕЛЯМИ 2X10ВТ/M 75X6,8/175 БУХТА 150 '1С</t>
  </si>
  <si>
    <t>UPONOR ECOFLEX SUPRA PLUS ТРУБА С ДВУМЯ КАБЕЛЯМИ 2X10ВТ/M 63X5,8/175 БУХТА 150М '1С</t>
  </si>
  <si>
    <t>UPONOR ECOFLEX SUPRA PLUS ТРУБА С ДВУМЯ КАБЕЛЯМИ 2X10ВТ/M 50X4,6/175 БУХТА 150М '1С</t>
  </si>
  <si>
    <t>UPONOR ECOFLEX SUPRA PLUS ТРУБА С ДВУМЯ КАБЕЛЯМИ 2X10ВТ/M 40X3,7/175 БУХТА 150М '1С</t>
  </si>
  <si>
    <t>UPONOR ECOFLEX SUPRA PLUS ТРУБА С ДВУМЯ КАБЕЛЯМИ 2X10ВТ/M 32X2,9/140 БУХТА 100М '1С</t>
  </si>
  <si>
    <t>UPONOR ECOFLEX SUPRA PLUS ТРУБА С ГРЕЮЩИМ КАБЕЛЕМ 10ВТ/M 110X10,0/200 БУХТА 100М '1С</t>
  </si>
  <si>
    <t>UPONOR ECOFLEX SUPRA PLUS ТРУБА С ГРЕЮЩИМ КАБЕЛЕМ 10ВТ/M 90X8,2/200 БУХТА 100М '1С</t>
  </si>
  <si>
    <t>10 454,17</t>
  </si>
  <si>
    <t>UPONOR ECOFLEX SUPRA PLUS ТРУБА С ГРЕЮЩИМ КАБЕЛЕМ 10ВТ/M 75X6,8/175 БУХТА 150М '1С</t>
  </si>
  <si>
    <t>9 855,83</t>
  </si>
  <si>
    <t>UPONOR ECOFLEX SUPRA PLUS ТРУБА С ГРЕЮЩИМ КАБЕЛЕМ 10ВТ/M 63X5,8/140 БУХТА 150М '1С</t>
  </si>
  <si>
    <t>8 145,83</t>
  </si>
  <si>
    <t>UPONOR ECOFLEX SUPRA PLUS ТРУБА С ГРЕЮЩИМ КАБЕЛЕМ 10ВТ/M 50X4,6/140 БУХТА 150М '1С</t>
  </si>
  <si>
    <t>UPONOR ECOFLEX SUPRA PLUS ТРУБА С ГРЕЮЩИМ КАБЕЛЕМ 10ВТ/M 50X4,6/90 БУХТА 150М '1С</t>
  </si>
  <si>
    <t>6 405,83</t>
  </si>
  <si>
    <t>UPONOR ECOFLEX SUPRA PLUS ТРУБА С ГРЕЮЩИМ КАБЕЛЕМ 10ВТ/M 40X3,7/140 БУХТА 150М '1С</t>
  </si>
  <si>
    <t>UPONOR ECOFLEX SUPRA PLUS ТРУБА С ГРЕЮЩИМ КАБЕЛЕМ 10ВТ/M 40X3,7/90 БУХТА 150М '1С</t>
  </si>
  <si>
    <t>6 341,67</t>
  </si>
  <si>
    <t>UPONOR ECOFLEX SUPRA PLUS ТРУБА С ГРЕЮЩИМ КАБЕЛЕМ 10ВТ/M 32X2,9/140 БУХТА  150М '1Ф</t>
  </si>
  <si>
    <t>4 501,67</t>
  </si>
  <si>
    <t>UPONOR ECOFLEX SUPRA PLUS ТРУБА С ГРЕЮЩИМ КАБЕЛЕМ 10ВТ/M 32X2,9/68 БУХТА 150М '1С</t>
  </si>
  <si>
    <t>4 455,83</t>
  </si>
  <si>
    <t>UPONOR ECOFLEX SUPRA PLUS ТРУБА С ГРЕЮЩИМ КАБЕЛЕМ 10ВТ/M 25X2,3/68 БУХТА 150М '1С</t>
  </si>
  <si>
    <t>UPONOR ECOFLEX SUPRA MIDI ТРУБА 32X2,9/90 С КАБЕЛЬ-КАНАЛОМ 16X2,3 БУХТА 150М '1Щ</t>
  </si>
  <si>
    <t>3 531,67</t>
  </si>
  <si>
    <t>UPONOR ECOFLEX SUPRA MIDI ТРУБА 32X2,9/90 С КАБЕЛЬ-КАНАЛОМ 16X2,3 БУХТА 150М '1У</t>
  </si>
  <si>
    <t>UPONOR ECOFLEX SUPRA ТРУБА 110X10,0/200 БУХТА 100М '1С</t>
  </si>
  <si>
    <t>UPONOR ECOFLEX SUPRA ТРУБА 90X8,2/175 БУХТА 100М '1С</t>
  </si>
  <si>
    <t>UPONOR ECOFLEX SUPRA ТРУБА 75X6,8/175 БУХТА 150М '1С</t>
  </si>
  <si>
    <t>UPONOR ECOFLEX SUPRA ТРУБА 63X5,8/140 БУХТА 150М '1С</t>
  </si>
  <si>
    <t>5 860,00</t>
  </si>
  <si>
    <t>UPONOR ECOFLEX SUPRA ТРУБА 50X4,6/140 БУХТА 150М '1С</t>
  </si>
  <si>
    <t>4 916,67</t>
  </si>
  <si>
    <t>UPONOR ECOFLEX SUPRA ТРУБА 40X3,7/140 БУХТА 150М '1С</t>
  </si>
  <si>
    <t>3 180,83</t>
  </si>
  <si>
    <t>UPONOR ECOFLEX SUPRA ТРУБА 32X2,9/68 БУХТА 200М '1С</t>
  </si>
  <si>
    <t>2 981,67</t>
  </si>
  <si>
    <t>UPONOR ECOFLEX SUPRA ТРУБА 25X2,3/68 БУХТА 200М '1С</t>
  </si>
  <si>
    <t>USYSTEMS труба Supra Plus с двумя кабелями 2x10Вт/м 110x10,0/200 бухта 100м '1С</t>
  </si>
  <si>
    <t>USYSTEMS труба Supra Plus с двумя кабелями 2x10Вт/м 90x8,2/200 бухта 100 '1С</t>
  </si>
  <si>
    <t>USYSTEMS труба Supra Plus с двумя кабелями 2x10Вт/м 75x6,8/175 бухта 150 '1С</t>
  </si>
  <si>
    <t>13 754,17</t>
  </si>
  <si>
    <t>USYSTEMS труба Supra Plus с двумя кабелями 2x10Вт/м 63x5,8/175 бухта 150м '1С</t>
  </si>
  <si>
    <t>12 194,17</t>
  </si>
  <si>
    <t>USYSTEMS труба Supra Plus с двумя кабелями 2x10Вт/м 50x4,6/175 бухта 150м '1С</t>
  </si>
  <si>
    <t>10 138,33</t>
  </si>
  <si>
    <t>USYSTEMS труба Supra Plus с двумя кабелями 2x10Вт/м 40x3,7/175 бухта 150м '1С</t>
  </si>
  <si>
    <t>9 011,67</t>
  </si>
  <si>
    <t>USYSTEMS труба Supra Plus с двумя кабелями 2x10Вт/м 32x2,9/140 бухта 100м '1С</t>
  </si>
  <si>
    <t>18 085,83</t>
  </si>
  <si>
    <t>USYSTEMS труба Supra Plus с греющим кабелем 10Вт/м 110x10,0/200 бухта 100м '1С</t>
  </si>
  <si>
    <t>USYSTEMS труба Supra Plus с греющим кабелем 10Вт/м 90x8,2/200 бухта 100м '1С</t>
  </si>
  <si>
    <t>11 969,17</t>
  </si>
  <si>
    <t>USYSTEMS труба Supra Plus с греющим кабелем 10Вт/м 75x6,8/175 бухта 150м '1С</t>
  </si>
  <si>
    <t>11 284,17</t>
  </si>
  <si>
    <t>USYSTEMS труба Supra Plus с греющим кабелем 10Вт/м 63x5,8/140 бухта 150м '1С</t>
  </si>
  <si>
    <t>9 325,83</t>
  </si>
  <si>
    <t>USYSTEMS труба Supra Plus с греющим кабелем 10Вт/м 50x4,6/140 бухта 150м '1С</t>
  </si>
  <si>
    <t>7 334,17</t>
  </si>
  <si>
    <t>USYSTEMS труба Supra Plus с греющим кабелем 10Вт/м 40x3,7/140 бухта 150м '1С</t>
  </si>
  <si>
    <t>7 260,83</t>
  </si>
  <si>
    <t>USYSTEMS труба Supra Plus с греющим кабелем 10Вт/м 32x2,9/140 бухта  150м '1Ф</t>
  </si>
  <si>
    <t>6 965,00</t>
  </si>
  <si>
    <t>USYSTEMS труба Supra Plus с греющим кабелем 10Вт/м 25x2,3/140 бухта 150м '1Ф</t>
  </si>
  <si>
    <t>USYSTEMS труба Supra 110x10,0/200 бухта 100м '1С</t>
  </si>
  <si>
    <t>USYSTEMS труба Supra 90x8,2/175 бухта 100м '1С</t>
  </si>
  <si>
    <t>USYSTEMS труба Supra 75x6,8/175 бухта 150м '1С</t>
  </si>
  <si>
    <t>8 650,83</t>
  </si>
  <si>
    <t>USYSTEMS труба Supra 63x5,8/140 бухта 150м '1Ф</t>
  </si>
  <si>
    <t>6 709,17</t>
  </si>
  <si>
    <t>USYSTEMS труба Supra 50x4,6/140 бухта 150м '1Ф</t>
  </si>
  <si>
    <t>5 629,17</t>
  </si>
  <si>
    <t>USYSTEMS труба Supra 40x3,7/140 бухта 150м '1С</t>
  </si>
  <si>
    <t>4 960,83</t>
  </si>
  <si>
    <t>USYSTEMS труба Supra 32x2,9/140 бухта 200м '1Ф</t>
  </si>
  <si>
    <t>USYSTEMS труба Supra 25x2,3/140 бухта 200м '1Ф</t>
  </si>
  <si>
    <t>9 921,67</t>
  </si>
  <si>
    <t>UPONOR ECOFLEX QUATTRO MIDI ТРУБА PE-XA 2X40X3,7-32X4,4-25X3,5/175 БУХТА 200М '1С</t>
  </si>
  <si>
    <t>7 632,50</t>
  </si>
  <si>
    <t>UPONOR ECOFLEX QUATTRO MIDI ТРУБА PE-XA 2X32X2,9-25X3,5-20X2,8/140 БУХТА 200М '1С</t>
  </si>
  <si>
    <t>7 095,83</t>
  </si>
  <si>
    <t>UPONOR ECOFLEX QUATTRO MIDI ТРУБА PE-XA 2X25X2,3-25X3,5-20X2,8/140 БУХТА 200М '1С</t>
  </si>
  <si>
    <t>UPONOR ECOFLEX QUATTRO ТРУБА 2X40X3,7-2X40X5,5/200 БУХТА 100М '1А</t>
  </si>
  <si>
    <t>13 830,00</t>
  </si>
  <si>
    <t>UPONOR ECOFLEX QUATTRO ТРУБА PE-XA 2X40X3,7-40X5,5-25X3,5/200 БУХТА 100М '1С</t>
  </si>
  <si>
    <t>13 138,33</t>
  </si>
  <si>
    <t>UPONOR ECOFLEX QUATTRO ТРУБА PE-XA 2X40X3,7-32X4,4-20X2,8/200 БУХТА 100М '1С</t>
  </si>
  <si>
    <t>UPONOR ECOFLEX QUATTRO ТРУБА 2X40X3,7-32X4,4-18X2,5/200 БУХТА 100М '1Щ</t>
  </si>
  <si>
    <t>13 558,33</t>
  </si>
  <si>
    <t>UPONOR ECOFLEX QUATTRO ТРУБА PE-XA 2X32X2,9-2X32X4,4/175 БУХТА 200М '1С</t>
  </si>
  <si>
    <t>12 035,00</t>
  </si>
  <si>
    <t>UPONOR ECOFLEX QUATTRO ТРУБА PE-XA 2X32X2,9-32X4,4-25X3,5/175 БУХТА 200М '1С</t>
  </si>
  <si>
    <t>UPONOR ECOFLEX QUATTRO ТРУБА PE-XA 2X32X2,9-32X4,4-20X2,8/175 БУХТА 200М '1С</t>
  </si>
  <si>
    <t>11 639,17</t>
  </si>
  <si>
    <t>UPONOR ECOFLEX QUATTRO ТРУБА PE-XA 2X32X2,9-2X25X3,5/175 БУХТА 200М '1С</t>
  </si>
  <si>
    <t>11 335,83</t>
  </si>
  <si>
    <t>UPONOR ECOFLEX QUATTRO ТРУБА PE-XA 2X32X2,9-25X3,5-20X2,8/175 БУХТА 200М '1С</t>
  </si>
  <si>
    <t>10 014,17</t>
  </si>
  <si>
    <t>UPONOR ECOFLEX QUATTRO ТРУБА PE-XA 2X25X2,3-2X25X3,5/175 БУХТА 200М '1С</t>
  </si>
  <si>
    <t>UPONOR ECOFLEX QUATTRO ТРУБА PE-XA 2X25X2,3-25X3,5-20X2,8/175 БУХТА 200М '1С</t>
  </si>
  <si>
    <t>UPONOR ECOFLEX VIP AQUA TWIN ТРУБА 50X6,9-32X4,4/175 PN10 БУХТА 200М '1С</t>
  </si>
  <si>
    <t>UPONOR ECOFLEX VIP AQUA TWIN ТРУБА 40X5,5-25X3,5/140 PN10 БУХТА 200М '1С</t>
  </si>
  <si>
    <t>UPONOR ECOFLEX VIP AQUA TWIN ТРУБА 32X4,4-20X2,8/140 PN10 БУХТА 200М '1С</t>
  </si>
  <si>
    <t>UPONOR ECOFLEX VIP AQUA TWIN ТРУБА 25X3,5-20X2,8/140 PN10 БУХТА 200М '1С</t>
  </si>
  <si>
    <t>UPONOR ECOFLEX VIP AQUA SINGLE ТРУБА 110X15,1/175 PN10 БУХТА 100М '1С</t>
  </si>
  <si>
    <t>UPONOR ECOFLEX VIP AQUA SINGLE ТРУБА 90X12,3/175 PN10 БУХТА 100М '1С</t>
  </si>
  <si>
    <t>UPONOR ECOFLEX VIP AQUA SINGLE ТРУБА 75X10,3/140 PN10 БУХТА 100М '1С</t>
  </si>
  <si>
    <t>UPONOR ECOFLEX VIP AQUA SINGLE ТРУБА 63X8,6/140 PN10 БУХТА 200М '1С</t>
  </si>
  <si>
    <t>UPONOR ECOFLEX VIP AQUA SINGLE ТРУБА 50X6,9/140 PN10 БУХТА 200М '1С</t>
  </si>
  <si>
    <t>UPONOR ECOFLEX VIP AQUA SINGLE ТРУБА 40X5,5/140 PN10 БУХТА 200М '1С</t>
  </si>
  <si>
    <t>UPONOR ECOFLEX AQUA TWIN ТРУБА PE-XA 50X6,9-25X3,5/175 PN10 БУХТА 200М '1Щ</t>
  </si>
  <si>
    <t>15 277,50</t>
  </si>
  <si>
    <t>UPONOR ECOFLEX AQUA TWIN ТРУБА PE-XA 50X6,9-40X5,5/200 PN10 БУХТА 100М '1С</t>
  </si>
  <si>
    <t>11 562,50</t>
  </si>
  <si>
    <t>UPONOR ECOFLEX AQUA TWIN ТРУБА PE-XA 50X6,9-32X4,4/175 PN10 БУХТА 200М '1С</t>
  </si>
  <si>
    <t>9 437,50</t>
  </si>
  <si>
    <t>UPONOR ECOFLEX AQUA TWIN ТРУБА PE-XA 40X5,5-32X4,4/175 PN10 БУХТА 200М '1С</t>
  </si>
  <si>
    <t>7 860,00</t>
  </si>
  <si>
    <t>UPONOR ECOFLEX AQUA TWIN ТРУБА PE-XA 40X5,5-25X3,5/175 PN10 БУХТА 200М '1С</t>
  </si>
  <si>
    <t>6 907,50</t>
  </si>
  <si>
    <t>UPONOR ECOFLEX AQUA TWIN ТРУБА PE-XA 32X4,4-25X3,5/175 PN10 БУХТА 200М '1С</t>
  </si>
  <si>
    <t>6 910,00</t>
  </si>
  <si>
    <t>UPONOR ECOFLEX AQUA TWIN ТРУБА PE-XA 32X4,4-20X2,8/175 PN10 БУХТА 200М '1С</t>
  </si>
  <si>
    <t>5 673,33</t>
  </si>
  <si>
    <t>UPONOR ECOFLEX AQUA TWIN ТРУБА PE-XA 25X3,5-20X2,8/140 PN10 БУХТА 200М '1С</t>
  </si>
  <si>
    <t>21 500,83</t>
  </si>
  <si>
    <t>UPONOR ECOFLEX AQUA SINGLE ТРУБА PE-XA 110X15,1/200 PN10 БУХТА 100М '1С</t>
  </si>
  <si>
    <t>18 090,00</t>
  </si>
  <si>
    <t>UPONOR ECOFLEX AQUA SINGLE ТРУБА PE-XA 90X12,3/200 PN10 БУХТА 100М '1С</t>
  </si>
  <si>
    <t>15 880,83</t>
  </si>
  <si>
    <t>UPONOR ECOFLEX AQUA SINGLE ТРУБА PE-XA 75X10,3/200 PN10 БУХТА 100М '1С</t>
  </si>
  <si>
    <t>11 660,83</t>
  </si>
  <si>
    <t>UPONOR ECOFLEX AQUA SINGLE ТРУБА PE-XA 63X8,6/175 PN10 БУХТА 200М '1С</t>
  </si>
  <si>
    <t>UPONOR ECOFLEX AQUA SINGLE ТРУБА PE-XA 50X6,9/175 PN10 БУХТА 200М '1С</t>
  </si>
  <si>
    <t>7 817,50</t>
  </si>
  <si>
    <t>UPONOR ECOFLEX AQUA SINGLE ТРУБА PE-XA 40X5,5/175 PN10 БУХТА 200М '1С</t>
  </si>
  <si>
    <t>4 997,50</t>
  </si>
  <si>
    <t>UPONOR ECOFLEX AQUA SINGLE ТРУБА PE-XA 32X4,4/140 PN10 БУХТА 200М '1С</t>
  </si>
  <si>
    <t>UPONOR ECOFLEX AQUA SINGLE ТРУБА PE-XA 25X3,5/140 PN10 БУХТА 200 '1С</t>
  </si>
  <si>
    <t>UPONOR ECOFLEX VARIA SINGLE ТРУБА PE-XA PN10 110X15,1/175 БУХТА 100М '1Щ</t>
  </si>
  <si>
    <t>UPONOR ECOFLEX VARIA SINGLE ТРУБА PE-XA PN10 90X12,3/175 БУХТА 100М '1Щ</t>
  </si>
  <si>
    <t>10 858,33</t>
  </si>
  <si>
    <t>UPONOR ECOFLEX VARIA TWIN ТРУБА PE-XA 2X50X4,6/175 PN6 БУХТА 200М '1С</t>
  </si>
  <si>
    <t>6 162,50</t>
  </si>
  <si>
    <t>UPONOR ECOFLEX VARIA TWIN ТРУБА PE-XA 2X40X3,7/140 PN6 БУХТА 200М '1С</t>
  </si>
  <si>
    <t>5 405,83</t>
  </si>
  <si>
    <t>UPONOR ECOFLEX VARIA TWIN ТРУБА PE-XA 2X32X2,9/140 PN6 БУХТА 200М '1С</t>
  </si>
  <si>
    <t>4 889,17</t>
  </si>
  <si>
    <t>UPONOR ECOFLEX VARIA TWIN ТРУБА PE-XA 2X25X2,3/140 PN6 БУХТА 200М '1С</t>
  </si>
  <si>
    <t>23 330,00</t>
  </si>
  <si>
    <t>UPONOR ECOFLEX VARIA SINGLE ТРУБА PE-XA 125X11,4/200 PN6 БУХТА 120М '1С</t>
  </si>
  <si>
    <t>17 215,00</t>
  </si>
  <si>
    <t>UPONOR ECOFLEX VARIA SINGLE ТРУБА PE-XA 110X10,0/175 PN6 БУХТА 100М '1С</t>
  </si>
  <si>
    <t>14 685,83</t>
  </si>
  <si>
    <t>UPONOR ECOFLEX VARIA SINGLE ТРУБА PE-XA 90X8,2/175 PN6 БУХТА 100М '1С</t>
  </si>
  <si>
    <t>13 302,50</t>
  </si>
  <si>
    <t>UPONOR ECOFLEX VARIA SINGLE ТРУБА PE-XA 75X6,8/175 PN6 БУХТА 200М '1С</t>
  </si>
  <si>
    <t>9 955,83</t>
  </si>
  <si>
    <t>UPONOR ECOFLEX VARIA SINGLE ТРУБА PE-XA 63X5,8/140 PN6 БУХТА 200М '1С</t>
  </si>
  <si>
    <t>8 615,83</t>
  </si>
  <si>
    <t>UPONOR ECOFLEX VARIA SINGLE ТРУБА PE-XA 50X4,6/140 PN6 БУХТА 200М '1С</t>
  </si>
  <si>
    <t>5 996,67</t>
  </si>
  <si>
    <t>UPONOR ECOFLEX VARIA SINGLE ТРУБА PE-XA 40X3,7/140 PN6 БУХТА 200М '1С</t>
  </si>
  <si>
    <t>UPONOR ECOFLEX VIP THERMO TWIN ТРУБА 2X75X6,8/250 PN6 БУХТА 100М '1С</t>
  </si>
  <si>
    <t>UPONOR ECOFLEX VIP THERMO TWIN ТРУБА 2X63X5,8/200 PN6 БУХТА 100М '1С</t>
  </si>
  <si>
    <t>UPONOR ECOFLEX VIP THERMO TWIN ТРУБА 2X50X4,6/175 PN6 БУХТА 200М '1С</t>
  </si>
  <si>
    <t>UPONOR ECOFLEX VIP THERMO TWIN ТРУБА 2X40X3,7/175 PN6 БУХТА 200М '1С</t>
  </si>
  <si>
    <t>UPONOR ECOFLEX VIP THERMO TWIN ТРУБА 2X32X2,9/140 PN6 БУХТА 200М '1С</t>
  </si>
  <si>
    <t>UPONOR ECOFLEX VIP THERMO TWIN ТРУБА 2X25X2,3/140 PN6 БУХТА 200М '1С</t>
  </si>
  <si>
    <t>UPONOR ECOFLEX VIP THERMO SINGLE ТРУБА 125X11,4/200 PN6 БУХТА 120М '1С</t>
  </si>
  <si>
    <t>UPONOR ECOFLEX VIP THERMO SINGLE ТРУБА 110X10,0/175 PN6 БУХТА 100М '1С</t>
  </si>
  <si>
    <t>UPONOR ECOFLEX VIP THERMO SINGLE ТРУБА 90X8,2/175 PN6 БУХТА 100М '1С</t>
  </si>
  <si>
    <t>UPONOR ECOFLEX VIP THERMO SINGLE ТРУБА 75X6,8/140 PN6 БУХТА 200М '1С</t>
  </si>
  <si>
    <t>UPONOR ECOFLEX VIP THERMO SINGLE ТРУБА 63X5,8/140 PN6 БУХТА 200М '1С</t>
  </si>
  <si>
    <t>UPONOR ECOFLEX VIP THERMO SINGLE ТРУБА 50X4,6/140 PN6 БУХТА 200М '1С</t>
  </si>
  <si>
    <t>UPONOR ECOFLEX VIP THERMO SINGLE ТРУБА 40X3,7/140 PN6 БУХТА 200М '1С</t>
  </si>
  <si>
    <t>UPONOR ECOFLEX THERMO TWIN HP ТРУБА 2X40X3.7-2X32X3.5/175 БУХТА 200М '1С</t>
  </si>
  <si>
    <t>UPONOR ECOFLEX THERMO TWIN HP ТРУБА 2X32X2.9-2X32X3.5/140 БУХТА 200М '1С</t>
  </si>
  <si>
    <t>17 204,17</t>
  </si>
  <si>
    <t>UPONOR ECOFLEX THERMO TWIN ТРУБА 2X50X6,9/200 PN10 БУХТА 100М '1С</t>
  </si>
  <si>
    <t>UPONOR ECOFLEX THERMO TWIN ТРУБА 2X40X5,5/175 PN10 БУХТА 200М '1C</t>
  </si>
  <si>
    <t>UPONOR ECOFLEX THERMO TWIN ТРУБА 2X32X4,4/175 PN10 БУХТА 200М '1C</t>
  </si>
  <si>
    <t>25 639,17</t>
  </si>
  <si>
    <t>UPONOR ECOFLEX THERMO TWIN ТРУБА 2X75X6,8/250 PN6 БУХТА 100М '1С</t>
  </si>
  <si>
    <t>18 893,33</t>
  </si>
  <si>
    <t>UPONOR ECOFLEX THERMO TWIN ТРУБА PE-XA 2X63X5,8/200 PN6 БУХТА 100М '1С</t>
  </si>
  <si>
    <t>13 980,83</t>
  </si>
  <si>
    <t>UPONOR ECOFLEX THERMO TWIN ТРУБА PE-XA 2X50X4,6/200 PN6 БУХТА 100М '1С</t>
  </si>
  <si>
    <t>8 217,50</t>
  </si>
  <si>
    <t>UPONOR ECOFLEX THERMO TWIN ТРУБА PE-XA 2X40X3,7/175 PN6 БУХТА 200М '1С</t>
  </si>
  <si>
    <t>7 225,00</t>
  </si>
  <si>
    <t>UPONOR ECOFLEX THERMO TWIN ТРУБА PE-XA 2X32X2,9/175 PN6 БУХТА 200М '1С</t>
  </si>
  <si>
    <t>6 621,67</t>
  </si>
  <si>
    <t>UPONOR ECOFLEX THERMO TWIN ТРУБА PE-XA 2X25X2,3/175 PN6 БУХТА 200М '1С</t>
  </si>
  <si>
    <t>23 655,83</t>
  </si>
  <si>
    <t>UPONOR ECOFLEX THERMO SINGLE ТРУБА PE-XA 110X15,1/200 PN10 БУХТА 100М '1С</t>
  </si>
  <si>
    <t>19 903,33</t>
  </si>
  <si>
    <t>UPONOR ECOFLEX THERMO SINGLE ТРУБА PE-XA 90X12,3/200 PN10 БУХТА 100М '1С</t>
  </si>
  <si>
    <t>17 469,17</t>
  </si>
  <si>
    <t>UPONOR ECOFLEX THERMO SINGLE ТРУБА PE-XA 75X10,3/200 PN10 БУХТА 100М '1С</t>
  </si>
  <si>
    <t>12 682,50</t>
  </si>
  <si>
    <t>UPONOR ECOFLEX THERMO SINGLE ТРУБА PE-XA  63X8,6/175 PN10 БУХТА 200М '1С</t>
  </si>
  <si>
    <t>10 997,50</t>
  </si>
  <si>
    <t>UPONOR ECOFLEX THERMO SINGLE ТРУБА PE-XA  50X6,9/175 PN10 БУХТА 200М '1С</t>
  </si>
  <si>
    <t>9 408,33</t>
  </si>
  <si>
    <t>UPONOR ECOFLEX THERMO SINGLE ТРУБА PE-XA  40X5,5/175 PN10 БУХТА 200М '1С</t>
  </si>
  <si>
    <t>25 980,00</t>
  </si>
  <si>
    <t>UPONOR ECOFLEX THERMO SINGLE ТРУБА 125X11,4/250 PN6 БУХТА 120М '1С</t>
  </si>
  <si>
    <t>18 600,83</t>
  </si>
  <si>
    <t>UPONOR ECOFLEX THERMO SINGLE ТРУБА PE-XA 110X10,0/200 PN6 БУХТА 100М '1С</t>
  </si>
  <si>
    <t>UPONOR ECOFLEX THERMO SINGLE ТРУБА PE-XA 90X8,2/200 PN6 БУХТА 100М '1С</t>
  </si>
  <si>
    <t>14 382,50</t>
  </si>
  <si>
    <t>UPONOR ECOFLEX THERMO SINGLE ТРУБА PE-XA 75X6,8/200 PN6 БУХТА 100М '1С</t>
  </si>
  <si>
    <t>10 761,67</t>
  </si>
  <si>
    <t>UPONOR ECOFLEX THERMO SINGLE ТРУБА PE-XA 63X5,8/175 PN6 БУХТА 200М '1С</t>
  </si>
  <si>
    <t>9 322,50</t>
  </si>
  <si>
    <t>UPONOR ECOFLEX THERMO SINGLE ТРУБА PE-XA 50X4,6/175 PN6 БУХТА 200М '1С</t>
  </si>
  <si>
    <t>7 497,50</t>
  </si>
  <si>
    <t>UPONOR ECOFLEX THERMO SINGLE ТРУБА PE-XA 40X3,7/175 PN6 БУХТА 200М '1С</t>
  </si>
  <si>
    <t>4 663,33</t>
  </si>
  <si>
    <t>UPONOR ECOFLEX THERMO SINGLE ТРУБА PE-XA 32X2,9/140 PN6 БУХТА 200М '1С</t>
  </si>
  <si>
    <t>4 140,83</t>
  </si>
  <si>
    <t>UPONOR ECOFLEX THERMO SINGLE ТРУБА PE-XA 25X2,3/140 PN6 БУХТА 200М '1С</t>
  </si>
  <si>
    <t>USYSTEMS труба-кожух 63/140 для размещения до 4 труб '1С</t>
  </si>
  <si>
    <t>7 427,50</t>
  </si>
  <si>
    <t>USYSTEMS труба Quattro Midi PE-Xa 2x32x4,4-25x3,5-20X2,8/140 PN10 бухта 200м '1С</t>
  </si>
  <si>
    <t>6 454,17</t>
  </si>
  <si>
    <t>USYSTEMS труба Quattro Midi PE-Xa 2x25x3,5-25x3,5-20X2,8/140 PN10 бухта 200м '1С</t>
  </si>
  <si>
    <t>13 195,00</t>
  </si>
  <si>
    <t>USYSTEMS труба Quattro PE-Xa 2x32x4,4-2x32x4,4/175 PN10 бухта 200м '1С</t>
  </si>
  <si>
    <t>11 711,67</t>
  </si>
  <si>
    <t>USYSTEMS труба Quattro PE-Xa 2x32x4,4-32x4,4-25x3,5/175 PN10 бухта 200м '1С</t>
  </si>
  <si>
    <t>10 945,83</t>
  </si>
  <si>
    <t>USYSTEMS труба Quattro PE-Xa 2x32x4,4-32x4,4-20X2,8/175 PN10 бухта 200м '1С</t>
  </si>
  <si>
    <t>10 585,83</t>
  </si>
  <si>
    <t>USYSTEMS труба Quattro PE-Xa 2x32x4,4-2x25x3,5/175 PN10 бухта 200м '1С</t>
  </si>
  <si>
    <t>11 326,67</t>
  </si>
  <si>
    <t>USYSTEMS труба Quattro PE-Xa 2x32x4,4-25x3,5-20X2,8/175 PN10 бухта 200м '1С</t>
  </si>
  <si>
    <t>USYSTEMS труба Quattro PE-Xa 2x25x3,5-2x25x3,5/175 PN10 бухта 200м '1С</t>
  </si>
  <si>
    <t>9 107,50</t>
  </si>
  <si>
    <t>USYSTEMS труба Quattro PE-Xa 2x25x3,5-25x3,5-20X2,8/175 PN10 бухта 200м '1С</t>
  </si>
  <si>
    <t>10 377,50</t>
  </si>
  <si>
    <t>USYSTEMS труба Quattro Midi PE-Xa 2x40x3,7-32x4,4-25x3,5/175 бухта 200м '1Ф</t>
  </si>
  <si>
    <t>USYSTEMS труба Quattro Midi PE-Xa 2x32x2,9-25x3,5-20X2,8/140 бухта 200м '1Ф</t>
  </si>
  <si>
    <t>6 905,83</t>
  </si>
  <si>
    <t>USYSTEMS труба Quattro Midi PE-Xa 2x25x2,3-25x3,5-20X2,8/140 бухта 200м '1Ф</t>
  </si>
  <si>
    <t>14 465,83</t>
  </si>
  <si>
    <t>USYSTEMS труба Quattro PE-Xa 2x40x3,7-40x5,5-25x3,5/200 бухта 100м '1Ф</t>
  </si>
  <si>
    <t>13 741,67</t>
  </si>
  <si>
    <t>USYSTEMS труба Quattro PE-Xa 2x40x3,7-32x4,4-20X2,8/200 бухта 100м '1Ф</t>
  </si>
  <si>
    <t>USYSTEMS труба Quattro PE-Xa 2x32x2,9-2x32x4,4/175 бухта 200м '1Ф</t>
  </si>
  <si>
    <t>USYSTEMS труба Quattro PE-Xa 2x32x2,9-32x4,4-25x3,5/175 бухта 200м '1Ф</t>
  </si>
  <si>
    <t>USYSTEMS труба Quattro PE-Xa 2x32x2,9-32x4,4-20X2,8/175 бухта 200м '1Ф</t>
  </si>
  <si>
    <t>USYSTEMS труба Quattro PE-Xa 2x32x2,9-2x25x3,5/175 бухта 200м '1Ф</t>
  </si>
  <si>
    <t>11 031,67</t>
  </si>
  <si>
    <t>USYSTEMS труба Quattro PE-Xa 2x32x2,9-25x3,5-20X2,8/175 бухта 200м '1Ф</t>
  </si>
  <si>
    <t>9 745,00</t>
  </si>
  <si>
    <t>USYSTEMS труба Quattro PE-Xa 2x25x2,3-2x25x3,5/175 бухта 200м '1Ф</t>
  </si>
  <si>
    <t>USYSTEMS труба Quattro PE-Xa 2x25x2,3-25x3,5-20X2,8/175 бухта 200м '1Ф</t>
  </si>
  <si>
    <t>17 858,33</t>
  </si>
  <si>
    <t>USYSTEMS труба Aqua Twin PE-Xa 50x6,9-40x5,5/200 PN10 бухта 100м '1С</t>
  </si>
  <si>
    <t>13 515,83</t>
  </si>
  <si>
    <t>USYSTEMS труба Aqua Twin PE-Xa 50x6,9-32x4,4/175 PN10 бухта 200м '1С</t>
  </si>
  <si>
    <t>11 032,50</t>
  </si>
  <si>
    <t>USYSTEMS труба Aqua Twin PE-Xa 40x5,5-32x4,4/175 PN10 бухта 200м '1С</t>
  </si>
  <si>
    <t>9 187,50</t>
  </si>
  <si>
    <t>USYSTEMS труба Aqua Twin PE-Xa 40x5,5-25x3,5/175 PN10 бухта 200м '1С</t>
  </si>
  <si>
    <t>7 513,33</t>
  </si>
  <si>
    <t>USYSTEMS труба Aqua Twin PE-Xa 32x4,4-25x3,5/175 PN10 бухта 200м '1С</t>
  </si>
  <si>
    <t>7 515,00</t>
  </si>
  <si>
    <t>USYSTEMS труба Aqua Twin PE-Xa 32x4,4-20X2,8/175 PN10 бухта 200м '1С</t>
  </si>
  <si>
    <t>6 170,83</t>
  </si>
  <si>
    <t>USYSTEMS труба Aqua Twin PE-Xa 25x3,5-20X2,8/140 PN10 бухта 200м '1С</t>
  </si>
  <si>
    <t>USYSTEMS труба Aqua Single PE-Xa 110x15,1/200 PN10 бухта 100м '1А</t>
  </si>
  <si>
    <t>USYSTEMS труба Aqua Single PE-Xa 90x12,3/200 PN10 бухта 100м '1И</t>
  </si>
  <si>
    <t>USYSTEMS труба Aqua Single PE-Xa 75x10,3/200 PN10 бухта 100м '1А</t>
  </si>
  <si>
    <t>USYSTEMS труба Aqua Single PE-Xa 63x8,6/175 PN10 бухта 200м '1C</t>
  </si>
  <si>
    <t>USYSTEMS труба Aqua Single PE-Xa 50x6,9/175 PN10 бухта 200м '1C</t>
  </si>
  <si>
    <t>USYSTEMS труба Aqua Single PE-Xa 40x5,5/175 PN10 бухта 200м '1С</t>
  </si>
  <si>
    <t>4 545,00</t>
  </si>
  <si>
    <t>USYSTEMS труба Aqua Single PE-Xa 32x4,4/140 PN10 бухта 200м '1И</t>
  </si>
  <si>
    <t>4 170,00</t>
  </si>
  <si>
    <t>USYSTEMS труба Aqua Single PE-Xa 25x3,5/140 PN10 бухта 200 '1С</t>
  </si>
  <si>
    <t>5 260,83</t>
  </si>
  <si>
    <t>USYSTEMS труба Varia Twin PE-Xa 2x32x4,4/140 PN10 бухта 200м '1С</t>
  </si>
  <si>
    <t>4 758,33</t>
  </si>
  <si>
    <t>USYSTEMS труба Varia Twin PE-Xa 2x25x3,5/140 PN10 бухта 200м '1С</t>
  </si>
  <si>
    <t>12 694,17</t>
  </si>
  <si>
    <t>USYSTEMS труба Varia Twin PE-Xa 2x50x4,6/175 PN6 бухта 200м '1Ф</t>
  </si>
  <si>
    <t>6 927,50</t>
  </si>
  <si>
    <t>USYSTEMS труба Varia Twin PE-Xa 2x40x3,7/140 PN6 бухта 200м '1Ф</t>
  </si>
  <si>
    <t>USYSTEMS труба Varia Twin PE-Xa 2x32x2,9/140 PN6 бухта 200м '1Ф</t>
  </si>
  <si>
    <t>USYSTEMS труба Varia Twin PE-Xa 2x25x2,3/140 PN6 бухта 200м '1Ф</t>
  </si>
  <si>
    <t>27 271,67</t>
  </si>
  <si>
    <t>USYSTEMS труба Varia Single PE-Xa 125x11,4/200 PN6 бухта 120м '1Ф</t>
  </si>
  <si>
    <t>20 124,17</t>
  </si>
  <si>
    <t>USYSTEMS труба Varia Single PE-Xa 110x10,0/175 PN6 бухта 100м '1Ф</t>
  </si>
  <si>
    <t>17 167,50</t>
  </si>
  <si>
    <t>USYSTEMS труба Varia Single PE-Xa 90x8,2/175 PN6 бухта 100м '1Ф</t>
  </si>
  <si>
    <t>15 550,83</t>
  </si>
  <si>
    <t>USYSTEMS труба Varia Single PE-Xa 75x6,8/175 PN6 бухта 200м '1Ф</t>
  </si>
  <si>
    <t>USYSTEMS труба Varia Single PE-Xa 63x5,8/140 PN6 бухта 200м '1Ф</t>
  </si>
  <si>
    <t>10 071,67</t>
  </si>
  <si>
    <t>USYSTEMS труба Varia Single PE-Xa 50x4,6/140 PN6 бухта 200м '1Ф</t>
  </si>
  <si>
    <t>5 835,83</t>
  </si>
  <si>
    <t>USYSTEMS труба Varia Single PE-Xa 40x3,7/140 PN6 бухта 200м '1С</t>
  </si>
  <si>
    <t>22 085,83</t>
  </si>
  <si>
    <t>USYSTEMS труба Thermo Twin PE-Xa 2x63x8,6/200 PN10 бухта 100м '1С</t>
  </si>
  <si>
    <t>20 111,67</t>
  </si>
  <si>
    <t>USYSTEMS труба Thermo Twin PE-Xa 2x50x6,9/200 PN10 бухта 100м '1С</t>
  </si>
  <si>
    <t>10 741,67</t>
  </si>
  <si>
    <t>USYSTEMS труба Thermo Twin PE-Xa 2x40x5,5/175 PN10 бухта 200м '1С</t>
  </si>
  <si>
    <t>8 790,00</t>
  </si>
  <si>
    <t>USYSTEMS труба Thermo Twin PE-Xa 2x32x4,4/175 PN10 бухта 200м '1С</t>
  </si>
  <si>
    <t>6 885,83</t>
  </si>
  <si>
    <t>USYSTEMS труба Thermo Twin PE-Xa 2x25x3,5/175 PN10 бухта 200м '1С</t>
  </si>
  <si>
    <t>USYSTEMS труба Thermo Twin PE-Xa 2x63x5,8/200 PN6 бухта 100м '1Ф</t>
  </si>
  <si>
    <t>16 343,33</t>
  </si>
  <si>
    <t>USYSTEMS труба Thermo Twin PE-Xa 2x50x4,6/200 PN6 бухта 100м '1Ф</t>
  </si>
  <si>
    <t>9 237,50</t>
  </si>
  <si>
    <t>USYSTEMS труба Thermo Twin PE-Xa 2x40x3,7/175 PN6 бухта 200м '1Ф</t>
  </si>
  <si>
    <t>7 031,67</t>
  </si>
  <si>
    <t>USYSTEMS труба Thermo Twin PE-Xa 2x32x2,9/175 PN6 бухта 200м '1Ф</t>
  </si>
  <si>
    <t>6 444,17</t>
  </si>
  <si>
    <t>USYSTEMS труба Thermo Twin PE-Xa 2x25x2,3/175 PN6 бухта 200м '1Ф</t>
  </si>
  <si>
    <t>27 653,33</t>
  </si>
  <si>
    <t>USYSTEMS труба Thermo Single PE-Xa 110x15,1/200 PN10 бухта 100м '1Ф</t>
  </si>
  <si>
    <t>23 267,50</t>
  </si>
  <si>
    <t>USYSTEMS труба Thermo Single PE-Xa 90x12,3/200 PN10 бухта 100м '1Ф</t>
  </si>
  <si>
    <t>20 420,83</t>
  </si>
  <si>
    <t>USYSTEMS труба Thermo Single PE-Xa 75x10,3/200 PN10 бухта 100м '1С</t>
  </si>
  <si>
    <t>14 825,83</t>
  </si>
  <si>
    <t>USYSTEMS труба Thermo Single PE-Xa 63x8,6/175 PN10 бухта 200м '1С</t>
  </si>
  <si>
    <t>12 855,83</t>
  </si>
  <si>
    <t>USYSTEMS труба Thermo Single PE-Xa 50x6,9/175 PN10 бухта 200м '1С</t>
  </si>
  <si>
    <t>9 156,67</t>
  </si>
  <si>
    <t>USYSTEMS труба Thermo Single PE-Xa 40x5,5/175 PN10 бухта 200м '1С</t>
  </si>
  <si>
    <t>5 263,33</t>
  </si>
  <si>
    <t>USYSTEMS труба Thermo Single PE-Xa 32x4,4/140 PN10 бухта 200м '1С</t>
  </si>
  <si>
    <t>4 857,50</t>
  </si>
  <si>
    <t>USYSTEMS труба Thermo Single PE-Xa 25x3,5/140 PN10 бухта 200м '1С</t>
  </si>
  <si>
    <t>21 744,17</t>
  </si>
  <si>
    <t>USYSTEMS труба Thermo Single PE-Xa 110x10,0/200 PN6 бухта 100м '1Ф</t>
  </si>
  <si>
    <t>18 564,17</t>
  </si>
  <si>
    <t>USYSTEMS труба Thermo Single PE-Xa 90x8,2/200 PN6 бухта 100м '1Ф</t>
  </si>
  <si>
    <t>16 812,50</t>
  </si>
  <si>
    <t>USYSTEMS труба Thermo Single PE-Xa 75x6,8/200 PN6 бухта 100м '1Ф</t>
  </si>
  <si>
    <t>12 580,00</t>
  </si>
  <si>
    <t>USYSTEMS труба Thermo Single PE-Xa 63x5,8/175 PN6 бухта 200м '1Ф</t>
  </si>
  <si>
    <t>10 898,33</t>
  </si>
  <si>
    <t>USYSTEMS труба Thermo Single PE-Xa 50x4,6/175 PN6 бухта 200м '1Ф</t>
  </si>
  <si>
    <t>7 295,83</t>
  </si>
  <si>
    <t>USYSTEMS труба Thermo Single PE-Xa 40x3,7/175 PN6 бухта 200м '1Ф</t>
  </si>
  <si>
    <t>4 538,33</t>
  </si>
  <si>
    <t>USYSTEMS труба Thermo Single PE-Xa 32x2,9/140 PN6 бухта 200м '1Ф</t>
  </si>
  <si>
    <t>4 030,00</t>
  </si>
  <si>
    <t>USYSTEMS труба Thermo Single PE-Xa 25x2,3/140 PN6 бухта 200м '1Ф</t>
  </si>
  <si>
    <t>USYSTEMS труба Quattro Smart Midi PE-RT 2x40x3,7-32x4,4-25x3,5/175 бухта 95-98м '1Ф</t>
  </si>
  <si>
    <t>4 339,17</t>
  </si>
  <si>
    <t>USYSTEMS труба Quattro Smart Midi PE-RT 2x32x4,4-25x3,5-20x2,8/140 бухта 200м '1С</t>
  </si>
  <si>
    <t>4 316,67</t>
  </si>
  <si>
    <t>USYSTEMS труба Quattro Smart Midi PE-RT 2x25x3,5-25x3,5-20x2,8/140 бухта 200м '1С</t>
  </si>
  <si>
    <t>7 861,67</t>
  </si>
  <si>
    <t>USYSTEMS труба Quattro Smart PE-RT 2x40x3,7-40x5,5-25x3,5/200 бухта 95-98м '1Ф</t>
  </si>
  <si>
    <t>7 468,33</t>
  </si>
  <si>
    <t>USYSTEMS труба Quattro Smart PE-RT 2x40x3,7-32x4,4-20x2,8/200 бухта 95-98м '1Ф</t>
  </si>
  <si>
    <t>USYSTEMS труба Quattro Smart PE-RT 2x32x4,4-2x32x4,4/175 бухта 200м '1С</t>
  </si>
  <si>
    <t>6 840,83</t>
  </si>
  <si>
    <t>USYSTEMS труба Quattro Smart PE-RT 2x32x4,4-32x4,4-25x3,5/175 бухта 200м '1С</t>
  </si>
  <si>
    <t>USYSTEMS труба Quattro Smart PE-RT 2x32x4,4-32x4,4-20x2,8/175 бухта 200м '1С</t>
  </si>
  <si>
    <t>6 615,83</t>
  </si>
  <si>
    <t>USYSTEMS труба Quattro Smart PE-RT 2x32x4,4-2x25x3,5/175 бухта 200м '1С</t>
  </si>
  <si>
    <t>USYSTEMS труба Quattro Smart PE-RT 2x32x4,4-25x3,5-20x2,8/175 бухта 200м '1С</t>
  </si>
  <si>
    <t>5 692,50</t>
  </si>
  <si>
    <t>USYSTEMS труба Quattro Smart PE-RT 2x25x3,5-2x25x3,5/175 бухта 200м '1С</t>
  </si>
  <si>
    <t>USYSTEMS труба Quattro Smart PE-RT 2x25x3,5-25x3,5-20x2,8/175 бухта 200м '1С</t>
  </si>
  <si>
    <t>8 684,17</t>
  </si>
  <si>
    <t>USYSTEMS труба Aqua Smart Twin PE-RT 50x6,9-40x5,5/200 бухта 95-98м '1А</t>
  </si>
  <si>
    <t>6 572,50</t>
  </si>
  <si>
    <t>USYSTEMS труба Aqua Smart Twin PE-RT 50x6,9-32x4,4/175 бухта 95-98м '1С</t>
  </si>
  <si>
    <t>5 364,17</t>
  </si>
  <si>
    <t>USYSTEMS труба Aqua Smart Twin PE-RT 40x5,5-32x4,4/175 бухта 95-98м '1А</t>
  </si>
  <si>
    <t>5 361,67</t>
  </si>
  <si>
    <t>USYSTEMS труба Aqua Smart Twin PE-RT 40x5,5-25x3,5/175 бухта 95-98м '1А</t>
  </si>
  <si>
    <t>USYSTEMS труба Aqua Smart Twin PE-RT 32x4,4-25x3,5/175 бухта 145-148м '1А</t>
  </si>
  <si>
    <t>USYSTEMS труба Aqua Smart Twin PE-RT 32x4,4-20x2,8/175 бухта 145-148м '1И</t>
  </si>
  <si>
    <t>3 870,00</t>
  </si>
  <si>
    <t>USYSTEMS труба Aqua Smart Twin PE-RT 25x3,5-20x2,8/140 бухта 200м '1А</t>
  </si>
  <si>
    <t>USYSTEMS труба Aqua Smart Single PE-RT 110x15,1/200 бухта 95-98м '1А</t>
  </si>
  <si>
    <t>10 282,50</t>
  </si>
  <si>
    <t>USYSTEMS труба Aqua Smart Single PE-RT 90x12,3/200 бухта 95-98м '1И</t>
  </si>
  <si>
    <t>9 027,50</t>
  </si>
  <si>
    <t>USYSTEMS труба Aqua Smart Single PE-RT 75x10,3/200 бухта 95-98м '1А</t>
  </si>
  <si>
    <t>6 628,33</t>
  </si>
  <si>
    <t>USYSTEMS труба Aqua Smart Single PE-RT 63x8,6/175 бухта 95-98м '1С</t>
  </si>
  <si>
    <t>5 602,50</t>
  </si>
  <si>
    <t>USYSTEMS труба Aqua Smart Single PE-RT 50x6,9/175 бухта 95-98м '1С</t>
  </si>
  <si>
    <t>5 155,00</t>
  </si>
  <si>
    <t>USYSTEMS труба Aqua Smart Single PE-RT 40x5,5/175 бухта 95-98м '1С</t>
  </si>
  <si>
    <t>3 635,83</t>
  </si>
  <si>
    <t>USYSTEMS труба Aqua Smart Single PE-RT 32x4,4/140 бухта 145-148м '1И</t>
  </si>
  <si>
    <t>USYSTEMS труба Aqua Smart Single PE-RT 25x3,5/140 бухта 200м '1С</t>
  </si>
  <si>
    <t>3 933,33</t>
  </si>
  <si>
    <t>USYSTEMS труба Varia Smart Twin PE-RT 2x32x4,4/140 бухта 200м '1Ф</t>
  </si>
  <si>
    <t>3 780,00</t>
  </si>
  <si>
    <t>USYSTEMS труба Varia Smart Twin PE-RT 2x25x3,5/140 бухта 200м '1Ф</t>
  </si>
  <si>
    <t>5 295,00</t>
  </si>
  <si>
    <t>USYSTEMS труба Thermo Smart Twin PE-RT 2x32x4,4/175 PN10 бухта 200м '1С</t>
  </si>
  <si>
    <t>4 968,33</t>
  </si>
  <si>
    <t>USYSTEMS труба Thermo Smart Twin PE-RT 2x25x3,5/175 PN10 бухта 200м '1С</t>
  </si>
  <si>
    <t>3 605,00</t>
  </si>
  <si>
    <t>USYSTEMS труба Thermo Smart Single PE-RT 32x4,4/140 PN10 бухта 200м '1С</t>
  </si>
  <si>
    <t>3 295,83</t>
  </si>
  <si>
    <t>USYSTEMS труба Thermo Smart Single PE-RT 25x3,5/140 PN10 бухта 200м '1С</t>
  </si>
  <si>
    <t>Теплоизолированные трубы для наружных сетей</t>
  </si>
  <si>
    <t>UPONOR CONTEC НАПРАВЛЯЮЩИЙ ЭЛЕМЕНТ 20 ММ '10Щ</t>
  </si>
  <si>
    <t>182 282,50</t>
  </si>
  <si>
    <t>UPONOR GEO HORTIS ГРУНТОВЫЙ КОЛЛЕКТОР  ГОРИЗОНТАЛЬНЫЙ 40X2,4ММ, PE80, PN8, 500М '1Щ</t>
  </si>
  <si>
    <t>UPONOR GEO VERTIS ВЕРТИКАЛЬНЫЙ ГРУНТОВЫЙ ЗОНД U-ОБРАЗНЫЙ 40X2,4, PE100, PN10, 2X80М '1С</t>
  </si>
  <si>
    <t>Геотермальные системы</t>
  </si>
  <si>
    <t>Comfort E components</t>
  </si>
  <si>
    <t>UPONOR SPI COMFORT E ЗАЩИТНАЯ ТРУБКА ДЛЯ ДАТЧИКА ПОЛА '1С</t>
  </si>
  <si>
    <t>UPONOR SPI ДАТЧИК ТЕМПЕРАТУРЫ ПОЛА ДЛЯ ТЕРМОСТАТОВ T-85 T-87 '1С</t>
  </si>
  <si>
    <t>15 080,00</t>
  </si>
  <si>
    <t>UPONOR COMFORT E ТЕРМОСТАТ ЦИФРОВОЙ ПРОГРАММИРУЕМЫЙ ВСТРАИВАЕМЫЙ T-87IF 230В '1В</t>
  </si>
  <si>
    <t>13 760,00</t>
  </si>
  <si>
    <t>UPONOR COMFORT E ТЕРМОСТАТ ЦИФРОВОЙ ПРОГРАММИРУЕМЫЙ ВСТРАИВАЕМЫЙ T-86 230В '1В</t>
  </si>
  <si>
    <t>8 445,83</t>
  </si>
  <si>
    <t>UPONOR COMFORT E ТЕРМОСТАТ С РЕГУЛЯТОРОМ T-85 230В '1В</t>
  </si>
  <si>
    <t>603,33</t>
  </si>
  <si>
    <t>UPONOR COMFORT E ТЕПЛОИЗОЛЯЦИОННАЯ ПАНЕЛЬ 5MM '5С</t>
  </si>
  <si>
    <t>50 209,17</t>
  </si>
  <si>
    <t>UPONOR COMFORT E ФОЛЬГИРОВАННЫЙ НАГРЕВАТЕЛЬНЫЙ МАТ 140-10 '1У</t>
  </si>
  <si>
    <t>46 286,67</t>
  </si>
  <si>
    <t>UPONOR COMFORT E ФОЛЬГИРОВАННЫЙ НАГРЕВАТЕЛЬНЫЙ МАТ 140-9 '1У</t>
  </si>
  <si>
    <t>42 363,33</t>
  </si>
  <si>
    <t>UPONOR COMFORT E ФОЛЬГИРОВАННЫЙ НАГРЕВАТЕЛЬНЫЙ МАТ 140-8 '1С</t>
  </si>
  <si>
    <t>37 658,33</t>
  </si>
  <si>
    <t>UPONOR COMFORT E ФОЛЬГИРОВАННЫЙ НАГРЕВАТЕЛЬНЫЙ МАТ 140-7 '1У</t>
  </si>
  <si>
    <t>UPONOR COMFORT E ФОЛЬГИРОВАННЫЙ НАГРЕВАТЕЛЬНЫЙ МАТ 140-6 '1У</t>
  </si>
  <si>
    <t>UPONOR COMFORT E ФОЛЬГИРОВАННЫЙ НАГРЕВАТЕЛЬНЫЙ МАТ 140-5 '1С</t>
  </si>
  <si>
    <t>26 210,00</t>
  </si>
  <si>
    <t>UPONOR COMFORT E ФОЛЬГИРОВАННЫЙ НАГРЕВАТЕЛЬНЫЙ МАТ 140-4 '1У</t>
  </si>
  <si>
    <t>22 091,67</t>
  </si>
  <si>
    <t>UPONOR COMFORT E ФОЛЬГИРОВАННЫЙ НАГРЕВАТЕЛЬНЫЙ МАТ 140-3 '1У</t>
  </si>
  <si>
    <t>UPONOR COMFORT E ФОЛЬГИРОВАННЫЙ НАГРЕВАТЕЛЬНЫЙ МАТ 140-2 '1С</t>
  </si>
  <si>
    <t>UPONOR COMFORT E ФОЛЬГИРОВАННЫЙ НАГРЕВАТЕЛЬНЫЙ МАТ 140-1 '1С</t>
  </si>
  <si>
    <t>UPONOR COMFORT E НАГРЕВАТЕЛЬНЫЙ МАТ 160-12 '1А</t>
  </si>
  <si>
    <t>42 060,00</t>
  </si>
  <si>
    <t>UPONOR COMFORT E НАГРЕВАТЕЛЬНЫЙ МАТ 160-10 '1И</t>
  </si>
  <si>
    <t>UPONOR COMFORT E НАГРЕВАТЕЛЬНЫЙ МАТ 160-8 '1У</t>
  </si>
  <si>
    <t>UPONOR COMFORT E НАГРЕВАТЕЛЬНЫЙ МАТ 160-7 '1А</t>
  </si>
  <si>
    <t>UPONOR COMFORT E НАГРЕВАТЕЛЬНЫЙ МАТ 160-6 '1И</t>
  </si>
  <si>
    <t>UPONOR COMFORT E НАГРЕВАТЕЛЬНЫЙ МАТ 160-5 '1У</t>
  </si>
  <si>
    <t>UPONOR COMFORT E НАГРЕВАТЕЛЬНЫЙ МАТ 160-4 '1А</t>
  </si>
  <si>
    <t>UPONOR COMFORT E НАГРЕВАТЕЛЬНЫЙ МАТ 160-3 '1И</t>
  </si>
  <si>
    <t>UPONOR COMFORT E НАГРЕВАТЕЛЬНЫЙ МАТ 160-2,5 '1И</t>
  </si>
  <si>
    <t>UPONOR COMFORT E НАГРЕВАТЕЛЬНЫЙ МАТ 160-2 '1И</t>
  </si>
  <si>
    <t>UPONOR COMFORT E НАГРЕВАТЕЛЬНЫЙ МАТ 160-1,5 '1И</t>
  </si>
  <si>
    <t>UPONOR COMFORT E НАГРЕВАТЕЛЬНЫЙ МАТ 160-1 '1И</t>
  </si>
  <si>
    <t>Комплектующие для системы электрического напольного отопления</t>
  </si>
  <si>
    <t>4 362,50</t>
  </si>
  <si>
    <t>UPONOR VARIO B ИСПОЛНИТЕЛЬНЫЙ МЕХАНИЗМ PRO 230В НЗ 28X1,5ВР '1В</t>
  </si>
  <si>
    <t>UPONOR VARIO B ИСПОЛНИТЕЛЬНЫЙ МЕХАНИЗМ PRO 24В НЗ 28X1,5ВР '1В</t>
  </si>
  <si>
    <t>UPONOR VARIO B ИСПОЛНИТЕЛЬНЫЙ МЕХАНИЗМ 230В НЗ 28X1,5ВР '1П</t>
  </si>
  <si>
    <t>UPONOR VARIO B ИСПОЛНИТЕЛЬНЫЙ МЕХАНИЗМ 24В НЗ 28X1,5ВР '1С</t>
  </si>
  <si>
    <t>UPONOR VARIO S ИСПОЛНИТЕЛЬНЫЙ МЕХАНИЗМ 230В, НЗ, ВР M30X1,5 '1В</t>
  </si>
  <si>
    <t>UPONOR VARIO PLUS ИСПОЛНИТЕЛЬНЫЙ МЕХАНИЗМ PRO 230В НЗ 30X1,5НР '1В</t>
  </si>
  <si>
    <t>3 093,33</t>
  </si>
  <si>
    <t>2 786,67</t>
  </si>
  <si>
    <t>UPONOR BASE ДАТЧИК ВЫНОСНОЙ 230В '1И</t>
  </si>
  <si>
    <t>8 426,67</t>
  </si>
  <si>
    <t>1136101, 1136102</t>
  </si>
  <si>
    <t>13 620,00</t>
  </si>
  <si>
    <t>UPONOR BASE ТЕРМОСТАТ ЦИФРОВОЙ ПРОГРАММИРУЕМЫЙ T-26 230В '1И</t>
  </si>
  <si>
    <t>7 395,83</t>
  </si>
  <si>
    <t>UPONOR BASE ТЕРМОСТАТ ОТОПЛЕНИЕ/ОХЛАЖДЕНИЕ T-25 230В '1C</t>
  </si>
  <si>
    <t>8 705,00</t>
  </si>
  <si>
    <t>UPONOR BASE ТЕРМОСТАТ ВСТРАИВАЕМЫЙ T-24 230В '1С</t>
  </si>
  <si>
    <t>UPONOR BASE ТЕРМОСТАТ СТАНДАРТНЫЙ T-23 230В '1И</t>
  </si>
  <si>
    <t>UPONOR BASE РЕЛЕ НАСОСА X-23 230В '1И</t>
  </si>
  <si>
    <t>12 392,50</t>
  </si>
  <si>
    <t>UPONOR BASE КОНТРОЛЛЕР X-23 6-КАНАЛЬНЫЙ 230В '1И</t>
  </si>
  <si>
    <t>21 835,00</t>
  </si>
  <si>
    <t>UPONOR BASE КОНТРОЛЛЕР С РЕЛЕ НАСОСА X-27 8-КАНАЛЬНЫЙ 230В '1У</t>
  </si>
  <si>
    <t>UPONOR BASE КОНТРОЛЛЕР X-26 8-КАНАЛЬНЫЙ 230В '1С</t>
  </si>
  <si>
    <t>18 448,33</t>
  </si>
  <si>
    <t>UPONOR BASE КОНТРОЛЛЕР С РЕЛЕ НАСОСА X-25 6-КАНАЛЬНЫЙ 230В '1С</t>
  </si>
  <si>
    <t>UPONOR BASE КОНТРОЛЛЕР X-24 6-КАНАЛЬНЫЙ 230В '1С</t>
  </si>
  <si>
    <t>14 036,67</t>
  </si>
  <si>
    <t>UPONOR RADIO 24V ДАТЧИК ВЛАЖНОСТИ H-56 '1В</t>
  </si>
  <si>
    <t>UPONOR SMATRIX MOVE PRO КОМПЛЕКТ ДЛЯ ОХЛАЖДЕНИЯ S-159 '1С</t>
  </si>
  <si>
    <t>UPONOR SMATRIX MOVE PRO ДАТЧИК ВЛАЖНОСТИ S-157 '1С</t>
  </si>
  <si>
    <t>8 765,83</t>
  </si>
  <si>
    <t>UPONOR SMATRIX MOVE PRO ДАТЧИК ВНУТРЕННЕЙ ТЕМПЕРАТУРЫ S-155 '1С</t>
  </si>
  <si>
    <t>UPONOR SPI SMATRIX MOVE PRO ДАТЧИК СНЕГА И ЛЬДА S-158 '1С</t>
  </si>
  <si>
    <t>132 646,67</t>
  </si>
  <si>
    <t>UPONOR SMATRIX MOVE PRO КОМПЛЕКТ ДЛЯ СНЕГОТАЯНИЯ S-152 + S-158 '1А</t>
  </si>
  <si>
    <t>144 948,33</t>
  </si>
  <si>
    <t>1136980*</t>
  </si>
  <si>
    <t>UPONOR SMATRIX MOVE PRO КОНТРОЛЛЕР X-159 '1А</t>
  </si>
  <si>
    <t>4 833,33</t>
  </si>
  <si>
    <t>UPONOR SMATRIX ДАТЧИК НАРУЖНОЙ ТЕМПЕРАТУРЫ S-1XX '1А</t>
  </si>
  <si>
    <t>1 396,67</t>
  </si>
  <si>
    <t>UPONOR SMATRIX MOVE ДАТЧИК ТЕМПЕРАТУРЫ ПОДАЧИ/ОБРАТКИ S-152 '1С</t>
  </si>
  <si>
    <t>28 854,17</t>
  </si>
  <si>
    <t>UPONOR SPI FLUVIA MOVE PLUS ЭЛЕКТРОПРИВОД 230В '1С</t>
  </si>
  <si>
    <t>UPONOR FLUVIA MOVE PLUS ЭЛЕКТРОПРИВОД 230В '1С</t>
  </si>
  <si>
    <t>UPONOR SPI SMATRIX MOVE АНТЕННА A-155 RADIO '1С</t>
  </si>
  <si>
    <t>1086269*</t>
  </si>
  <si>
    <t>32 965,83</t>
  </si>
  <si>
    <t>UPONOR SMATRIX MOVE КОНТРОЛЛЕР H X-157 ПРОВОДНОЙ '1И</t>
  </si>
  <si>
    <t>4 457,50</t>
  </si>
  <si>
    <t>UPONOR SMATRIX ИСПОЛНИТЕЛЬНЫЙ МЕХАНИЗМ RETROFIT КОМПЛЕКТ НЗ, A-XXX 24В '1Ф</t>
  </si>
  <si>
    <t>UPONOR VARIO S ИСПОЛНИТЕЛЬНЫЙ МЕХАНИЗМ НЗ, M30X1,5ВР 24В '1В</t>
  </si>
  <si>
    <t>UPONOR VARIO PLUS ИСПОЛНИТЕЛЬНЫЙ МЕХАНИЗМ PRO 24В НЗ 30X1,5НР '1В</t>
  </si>
  <si>
    <t>4 706,67</t>
  </si>
  <si>
    <t>4 591,67</t>
  </si>
  <si>
    <t>25 862,50</t>
  </si>
  <si>
    <t>UPONOR RADIO 24V УСИЛИТЕЛЬ РАДИОСИГНАЛА 230В '1В</t>
  </si>
  <si>
    <t>UPONOR RADIO 24V ТЕРМОСТАТ PUBLIC T-54 '1Щ</t>
  </si>
  <si>
    <t>UPONOR RADIO 24V КРЕПЁЖНАЯ ПЛАНКА  ТЁМНО-СЕРАЯ ДЛЯ ТЕРМОСТАТА T-75 '1Щ</t>
  </si>
  <si>
    <t>793,33</t>
  </si>
  <si>
    <t>UPONOR RADIO 24V КРЕПЁЖНАЯ ПЛАНКА  БЕЛАЯ ДЛЯ ТЕРМОСТАТА T-75 '1Щ</t>
  </si>
  <si>
    <t>UPONOR RADIO 24V U@HOME МОДУЛЬ M-76 '1Щ</t>
  </si>
  <si>
    <t>15 115,83</t>
  </si>
  <si>
    <t>UPONOR SMATRIX РЕЛЕ ОТОПЛЕНИЕ/ОХЛАЖДЕНИЕ M-1XX 230В '1В</t>
  </si>
  <si>
    <t>5 801,67</t>
  </si>
  <si>
    <t>UPONOR SMATRIX РЕЛЕ ОТОПЛЕНИЕ/ОХЛАЖДЕНИЕ M-1XX 24В '1В</t>
  </si>
  <si>
    <t>UPONOR SMATRIX BASE ТАЙМЕР I-143 BUS '1Щ</t>
  </si>
  <si>
    <t>UPONOR SMATRIX BASE ТЕРМОСТАТ ВСТРАИВАЕМЫЙ T-144 BUS '1Щ</t>
  </si>
  <si>
    <t>1 962,50</t>
  </si>
  <si>
    <t>UPONOR SMATRIX ДАТЧИК ТЕМПЕРАТУРЫ ПОЛА/ВЫНОСНОЙ S-1XX '1И</t>
  </si>
  <si>
    <t>UPONOR SMATRIX КРЕПЁЖНАЯ ПЛАНКА T-X A-1XX СЕРАЯ '1Щ</t>
  </si>
  <si>
    <t>446,67</t>
  </si>
  <si>
    <t>UPONOR SMATRIX КРЕПЁЖНАЯ ПЛАНКА T-X  A-1XX '1В</t>
  </si>
  <si>
    <t>661,67</t>
  </si>
  <si>
    <t>UPONOR SMATRIX BASE РАМКА ДЛЯ ТЕРМОСТАТА STYLE T-149 A-14X ЧЁРНАЯ '1У</t>
  </si>
  <si>
    <t>UPONOR SMATRIX BASE РАМКА ДЛЯ ТЕРМОСТАТА STYLE T-149 A-14X '1У</t>
  </si>
  <si>
    <t>9 486,67</t>
  </si>
  <si>
    <t>UPONOR SPI SMATRIX ТРАНСФОРМАТОР A-1XX '1С</t>
  </si>
  <si>
    <t>14 728,33</t>
  </si>
  <si>
    <t>UPONOR SMATRIX BASE BUS-КАБЕЛЬ A-145 50M '1Ф</t>
  </si>
  <si>
    <t>UPONOR SMATRIX SMS-МОДУЛЬ R-56 CE/N/S 230В '1В</t>
  </si>
  <si>
    <t>UPONOR SMATRIX BASE РАМКА ДЛЯ ДАТЧИКА T-141 '1С</t>
  </si>
  <si>
    <t>UPONOR SMATRIX BASE PRO ДАТЧИК ТЕМПЕРАТУРЫ+RH STYLE T-141 BUS '1С</t>
  </si>
  <si>
    <t>UPONOR SMATRIX BASE ТЕРМОСТАТ PUBLIC T-143 BUS '1У</t>
  </si>
  <si>
    <t>10 129,17</t>
  </si>
  <si>
    <t>UPONOR SMATRIX BASE ТЕРМОСТАТ ВСТРАИВАЕМЫЙ T-144 BUS '1С</t>
  </si>
  <si>
    <t>9 802,50</t>
  </si>
  <si>
    <t>UPONOR SMATRIX BASE ТЕРМОСТАТ СТАНДАРТНЫЙ T-145 BUS '1Ф</t>
  </si>
  <si>
    <t>14 537,50</t>
  </si>
  <si>
    <t>UPONOR SMATRIX BASE ТЕРМОСТАТ ЦИФРОВОЙ T-146 BUS '1Ф</t>
  </si>
  <si>
    <t>UPONOR SMATRIX BASE PRO ТЕРМОСТАТ ЦИФРОВОЙ+RH T-147 BUS '1В</t>
  </si>
  <si>
    <t>10 264,17</t>
  </si>
  <si>
    <t>UPONOR SMATRIX BASE ТЕРМОСТАТ ПРОГРАММИРУЕМЫЙ+ RH T-148 BUS '1В</t>
  </si>
  <si>
    <t>26 138,33</t>
  </si>
  <si>
    <t>UPONOR SMATRIX BASE ТЕРМОСТАТ ЦИФРОВОЙ+RH STYLE T-149 BUS ЧЁРНЫЙ '1И</t>
  </si>
  <si>
    <t>23 717,50</t>
  </si>
  <si>
    <t>UPONOR SMATRIX BASE ТЕРМОСТАТ ЦИФРОВОЙ+RH STYLE T-149 BUS '1Ф</t>
  </si>
  <si>
    <t>UPONOR SMATRIX BASE ТАЙМЕР I-143 BUS '1С</t>
  </si>
  <si>
    <t>53 031,67</t>
  </si>
  <si>
    <t>UPONOR SMATRIX BASE PRO ШЛЮЗ KNX R-147 '1И</t>
  </si>
  <si>
    <t>52 160,00</t>
  </si>
  <si>
    <t>38 145,83</t>
  </si>
  <si>
    <t>UPONOR SPI SMATRIX BASE PRO ПАНЕЛЬ УПРАВЛЕНИЯ I-147 BUS '1И</t>
  </si>
  <si>
    <t>79 828,33</t>
  </si>
  <si>
    <t>UPONOR SMATRIX BASE PRO КОНТРОЛЛЕР X-147 BUS 6-КАНАЛЬНЫЙ '1Ф</t>
  </si>
  <si>
    <t>76 774,17</t>
  </si>
  <si>
    <t>1087162+1087161</t>
  </si>
  <si>
    <t>UPONOR SMATRIX BASE PRO КОМПЛЕКТ УПРАВЛЕНИЯ X-147 + I-147 BUS '1Ф</t>
  </si>
  <si>
    <t>7 935,83</t>
  </si>
  <si>
    <t>UPONOR SMATRIX BASE МОДУЛЬ-ЗВЕЗДА M-141 BUS 6-КАНАЛЬНЫЙ '1А</t>
  </si>
  <si>
    <t>18 247,50</t>
  </si>
  <si>
    <t>UPONOR SMATRIX BASE ДОПОЛНИТЕЛЬНЫЙ МОДУЛЬ M-140 BUS 6-КАНАЛЬНЫЙ '1C</t>
  </si>
  <si>
    <t>1093017*</t>
  </si>
  <si>
    <t>UPONOR SMATRIX BASE КОНТРОЛЛЕР X-145 BUS 6-КАНАЛЬНЫЙ '1Щ</t>
  </si>
  <si>
    <t>14 585,83</t>
  </si>
  <si>
    <t>UPONOR SMATRIX BASE МОДУЛЬ-ЗВЕЗДА PULSE M-243 BUS 6-КАНАЛЬНЫЙ '1В</t>
  </si>
  <si>
    <t>UPONOR SMATRIX BASE ДОПОЛНИТЕЛЬНЫЙ МОДУЛЬ PULSE M-242 BUS 6-КАНАЛЬНЫЙ '1И</t>
  </si>
  <si>
    <t>55 832,50</t>
  </si>
  <si>
    <t>UPONOR SMATRIX BASE КОНТРОЛЛЕР PULSE X-245 BUS 6-КАНАЛЬНЫЙ '1Ф</t>
  </si>
  <si>
    <t>1071690*</t>
  </si>
  <si>
    <t>1090155*</t>
  </si>
  <si>
    <t>UPONOR SMATRIX WAVE ТЕРМОСТАТ PUBLIC T-163 '1С</t>
  </si>
  <si>
    <t>1087819*</t>
  </si>
  <si>
    <t>UPONOR SMATRIX WAVE PLUS ТЕРМОСТАТ ЦИФРОВОЙ+RH T-167 '1Щ</t>
  </si>
  <si>
    <t>9 695,00</t>
  </si>
  <si>
    <t>UPONOR SMATRIX WAVE ДАТЧИК ТЕМПЕРАТУРЫ+RH STYLE T-161 '1У</t>
  </si>
  <si>
    <t>UPONOR SMATRIX WAVE РАДИАТОРНАЯ ТЕРМОСТАТИЧЕСКАЯ ГОЛОВКА T-162 '1У</t>
  </si>
  <si>
    <t>9 294,17</t>
  </si>
  <si>
    <t>UPONOR SMATRIX WAVE ТЕРМОСТАТ PUBLIC T-163 '1Ф</t>
  </si>
  <si>
    <t>1086260*</t>
  </si>
  <si>
    <t>8 325,83</t>
  </si>
  <si>
    <t>UPONOR SMATRIX WAVE ТЕРМОСТАТ СТАНДАРТНЫЙ T-165 '1И</t>
  </si>
  <si>
    <t>1086259*</t>
  </si>
  <si>
    <t>10 653,33</t>
  </si>
  <si>
    <t>UPONOR SMATRIX WAVE ТЕРМОСТАТ ЦИФРОВОЙ T-166 '1И</t>
  </si>
  <si>
    <t>1086267*</t>
  </si>
  <si>
    <t>10 459,17</t>
  </si>
  <si>
    <t>UPONOR SMATRIX WAVE РЕЛЕ M-161 2-КАНАЛЬНОЕ '1Ф</t>
  </si>
  <si>
    <t>1086270*</t>
  </si>
  <si>
    <t>12 981,67</t>
  </si>
  <si>
    <t>UPONOR SMATRIX WAVE ТЕРМОСТАТ ПРОГРАММИРУЕМЫЙ+RH T-168 '1И</t>
  </si>
  <si>
    <t>1086272*</t>
  </si>
  <si>
    <t>16 268,33</t>
  </si>
  <si>
    <t>UPONOR SMATRIX WAVE ТЕРМОСТАТ ЦИФРОВОЙ+RH STYLE T-169 ЧЁРНЫЙ '1У</t>
  </si>
  <si>
    <t>15 116,67</t>
  </si>
  <si>
    <t>UPONOR SMATRIX WAVE ТЕРМОСТАТ ЦИФРОВОЙ+RH STYLE T-169 '1И</t>
  </si>
  <si>
    <t>UPONOR SMATRIX WAVE ДОПОЛНИТЕЛЬНЫЙ МОДУЛЬ M-160 6-КАНАЛЬНЫЙ '1Щ</t>
  </si>
  <si>
    <t>1093031*</t>
  </si>
  <si>
    <t>UPONOR SMATRIX WAVE SMART HOME МОДУЛЬ R-167 '1Щ</t>
  </si>
  <si>
    <t>1086266*</t>
  </si>
  <si>
    <t>UPONOR SMATRIX WAVE ПАНЕЛЬ УПРАВЛЕНИЯ I-167 '1В</t>
  </si>
  <si>
    <t>1086258*</t>
  </si>
  <si>
    <t>41 610,83</t>
  </si>
  <si>
    <t>1093023*</t>
  </si>
  <si>
    <t>UPONOR SMATRIX WAVE КОНТРОЛЛЕР X-165 6-КАНАЛЬНЫЙ '1Щ</t>
  </si>
  <si>
    <t>1086265*</t>
  </si>
  <si>
    <t>UPONOR SMATRIX WAVE ДОПОЛНИТЕЛЬНЫЙ МОДУЛЬ PULSE M-262 6-КАНАЛЬНЫЙ '1И</t>
  </si>
  <si>
    <t>37 333,33</t>
  </si>
  <si>
    <t>UPONOR SMATRIX PULSE КОММУНИКАЦИОННЫЙ МОДУЛЬ R-208 '1Ф</t>
  </si>
  <si>
    <t>UPONOR SMATRIX WAVE КОНТРОЛЛЕР PULSE X-265 6-КАНАЛЬНЫЙ '1Ф</t>
  </si>
  <si>
    <t>169 600,00</t>
  </si>
  <si>
    <t>UPONOR SMATRIX WAVE СТАРТОВЫЙ КОМПЛЕКТ PULSE L '1У</t>
  </si>
  <si>
    <t>105 600,00</t>
  </si>
  <si>
    <t>UPONOR SMATRIX WAVE СТАРТОВЫЙ КОМПЛЕКТ PULSE S '1У</t>
  </si>
  <si>
    <t>65 831,67</t>
  </si>
  <si>
    <t>TO BE</t>
  </si>
  <si>
    <t>Controls VLD</t>
  </si>
  <si>
    <t>Комплект системы управления для снеготаяния '1С</t>
  </si>
  <si>
    <t>1087155*</t>
  </si>
  <si>
    <t>3 250,00</t>
  </si>
  <si>
    <t>CN</t>
  </si>
  <si>
    <t>USYSTEMS исполнительный механизм TA230 230В '1С</t>
  </si>
  <si>
    <t>2 493,33</t>
  </si>
  <si>
    <t>USYSTEMS выносной датчик температуры 230В '1С</t>
  </si>
  <si>
    <t>1 800,00</t>
  </si>
  <si>
    <t>USYSTEMS датчик температуры пола MISС 103 230В '1С</t>
  </si>
  <si>
    <t>7 848,33</t>
  </si>
  <si>
    <t>USYSTEMS цифровой термостат Slimline-E 230В с датчиком пола '1С</t>
  </si>
  <si>
    <t>8 460,00</t>
  </si>
  <si>
    <t>USYSTEMS термостат цифровой HTC черный '1С</t>
  </si>
  <si>
    <t>USYSTEMS термостат цифровой HTC белый '1С</t>
  </si>
  <si>
    <t>5 255,83</t>
  </si>
  <si>
    <t>USYSTEMS термостат с поворотным регулятором DS-SB 230В '1С</t>
  </si>
  <si>
    <t>8 568,33</t>
  </si>
  <si>
    <t>USYSTEMS таймер TM4 230В '1С</t>
  </si>
  <si>
    <t>15 660,00</t>
  </si>
  <si>
    <t>USYSTEMS контроллер UH-8 230В '1С</t>
  </si>
  <si>
    <t>13 608,33</t>
  </si>
  <si>
    <t>USYSTEMS контроллер UH-6 230В '1С</t>
  </si>
  <si>
    <t>Системы управления</t>
  </si>
  <si>
    <t>4 915,00</t>
  </si>
  <si>
    <t>UPONOR RENOVIS ПАНЕЛЬ СПЛОШНАЯ DIAMANT 2000X625X15MM '1С</t>
  </si>
  <si>
    <t>UPONOR RENOVIS ПАНЕЛЬ  800X625MM '1C</t>
  </si>
  <si>
    <t>UPONOR RENOVIS ПАНЕЛЬ  1200X625MM '1C</t>
  </si>
  <si>
    <t>16 290,83</t>
  </si>
  <si>
    <t>UPONOR RENOVIS ПАНЕЛЬ  2000X625MM '1И</t>
  </si>
  <si>
    <t>18 499,17</t>
  </si>
  <si>
    <t>UPONOR TEPORIS ГИПСОВАЯ ПАНЕЛЬ С EPS ПАССИВНАЯ 2000X1200 ММ '1В</t>
  </si>
  <si>
    <t>UPONOR TEPORIS ГИПСОВАЯ ПАНЕЛЬ С EPS АКТИВНАЯ 2000X1200 ММ '1В</t>
  </si>
  <si>
    <t>UPONOR THERMATOP M РЕГИСТР 2550X277MM '10У</t>
  </si>
  <si>
    <t>UPONOR THERMATOP M РЕГИСТР 2150X277MM '10У</t>
  </si>
  <si>
    <t>UPONOR THERMATOP M РЕГИСТР 1750X277MM '10У</t>
  </si>
  <si>
    <t>UPONOR THERMATOP M РЕГИСТР 1350X277MM '10У</t>
  </si>
  <si>
    <t>UPONOR THERMATOP M РЕГИСТР 950X277MM '10У</t>
  </si>
  <si>
    <t>Аксессуары для систем потолочного охлаждения</t>
  </si>
  <si>
    <t>UPONOR SICCUS PS НАРЕЗЧИК КАНАЛОВ 14MM 230В '1C</t>
  </si>
  <si>
    <t>UPONOR MULTI СТРОИТЕЛЬНЫЙ НОЖ '1Щ</t>
  </si>
  <si>
    <t>895,83</t>
  </si>
  <si>
    <t>UPONOR MULTI СКОТЧ 66M 50MM '1У</t>
  </si>
  <si>
    <t>UPONOR MULTI UFHC ДИСПЕНСЕР ДЛЯ КЛЕЙКОЙ ЛЕНТЫ РУЧНОЙ '1C</t>
  </si>
  <si>
    <t>UPONOR TACKER СТЕПЛЕР С МАГАЗИНОМ 14-20ММ, L=700ММ '1И</t>
  </si>
  <si>
    <t>29 813,33</t>
  </si>
  <si>
    <t>12 586,67</t>
  </si>
  <si>
    <t>UPONOR MELTAWAY КАЛИБРАТОР ДЛЯ ТРУБ 25 '1С</t>
  </si>
  <si>
    <t>770,00</t>
  </si>
  <si>
    <t>UPONOR VARIO PLUS КЛЮЧ ДЛЯ КОЛЛЕКТОРА '2C</t>
  </si>
  <si>
    <t>2 885,83</t>
  </si>
  <si>
    <t>UPONOR CLASSIC СКРУЧИВАЮЩИЙ ИНСТРУМЕНТ ДЛЯ КРЕПЁЖНОЙ ПРОВОЛОКИ L=320ММ '1И</t>
  </si>
  <si>
    <t>UPONOR MULTI НАПРАВЛЯЮЩАЯ ДЛЯ ТРУБЫ '1С</t>
  </si>
  <si>
    <t>2,92</t>
  </si>
  <si>
    <t>USYSTEMS фиксатор Tacker длинный для труб 16-20мм H=50мм '1000И</t>
  </si>
  <si>
    <t>2,50</t>
  </si>
  <si>
    <t>USYSTEMS фиксатор Tacker стандартный для труб 16-20мм H=42мм '1000Ф</t>
  </si>
  <si>
    <t>USYSTEMS степлер Tacker с магазином 16-20мм '1С</t>
  </si>
  <si>
    <t>Инструменты для систем напольного отопления</t>
  </si>
  <si>
    <t>UPONOR SMART КРОНШТЕЙН ДЛЯ НАСОСНО-СМЕСИТЕЛЬНОГО БЛОКА '1Щ</t>
  </si>
  <si>
    <t>UPONOR SMART НАСОСНО-СМЕСИТЕЛЬНЫЙ БЛОК БЕЗ НАСОСА '1Щ</t>
  </si>
  <si>
    <t>2 118,33</t>
  </si>
  <si>
    <t>UPONOR SMART ЗАЖИМНОЙ СОЕДИНИТЕЛЬ 20X2,0-20X2,0 '25Щ</t>
  </si>
  <si>
    <t>1 975,83</t>
  </si>
  <si>
    <t>UPONOR SMART ЗАЖИМНОЙ СОЕДИНИТЕЛЬ 16X2,0-16X2,0 '25Щ</t>
  </si>
  <si>
    <t>UPONOR SMART ПРЕСС-СОЕДИНИТЕЛЬ 14X2,0-14X2,0 '20С</t>
  </si>
  <si>
    <t>707,50</t>
  </si>
  <si>
    <t>UPONOR SMART ЗАЖИМНОЙ АДАПТЕР 20X2,0-G3/4"ВР ЕВРОКОНУС '40В</t>
  </si>
  <si>
    <t>UPONOR SPI VARIO B БАЛАНСИРОВОЧНЫЙ КЛАПАН ДЛЯ КОЛЛЕКТОРА WGF '1С</t>
  </si>
  <si>
    <t>UPONOR VARIO ЗАПАСНОЙ ЗАПОРНЫЙ КЛАПАН ДЛЯ КОЛЛЕКТОРА '1С</t>
  </si>
  <si>
    <t>UPONOR VARIO PLUS ЗАПАСНОЙ ЗАПОРНЫЙ КЛАПАН ДЛЯ КОЛЛЕКТОРА '10С</t>
  </si>
  <si>
    <t>UPONOR SPI VARIO РАСХОДОМЕР A (PROFI СО СМОТРОВЫМ ОКНОМ, КРАСНЫЙ, 0-4 Л/МИН) '1П</t>
  </si>
  <si>
    <t>UPONOR SPI VARIO S РАСХОДОМЕР ST FM 0-5 Л/МИН '1Щ</t>
  </si>
  <si>
    <t>2 125,00</t>
  </si>
  <si>
    <t>UPONOR SPI РАСХОДОМЕР ДЛЯ КОЛЛЕКТОРА ST СО СМОТРОВЫМ ОКОШКОМ, КРАСНЫЙ, 0-4 Л/МИН '1П</t>
  </si>
  <si>
    <t>UPONOR SPI VARIO S БАЛАНСИРОВОЧНЫЙ КЛАПАН ST '1Щ</t>
  </si>
  <si>
    <t>UPONOR SPI ЗАПАСНОЙ МАХОВИЧОК ДЛЯ БАЛАНСИРОВОЧНОГО КЛАПАНА VARIO, ЧЁРНОГО '1Щ</t>
  </si>
  <si>
    <t>UPONOR SPI ЗАПАСНОЙ МАХОВИЧОК ДЛЯ БАЛАНСИРОВОЧНОГО КЛАПАНА VARIO, БЕЛОГО '1Щ</t>
  </si>
  <si>
    <t>UPONOR SPI FLUVIA ЗАПАСНОЙ НАСОС WILO YONOS PARA RS15/6 G1 130MM '1П</t>
  </si>
  <si>
    <t>5 510,00</t>
  </si>
  <si>
    <t>UPONOR SPI FLUVIA ЗАПАСНОЙ ТЕРМОСТАТИЧЕСКИЙ КЛАПАН ДЛЯ PUSH-23 '1С</t>
  </si>
  <si>
    <t>UPONOR SPI FLUVIA ЗАПАСНОЙ БАЛАНСИРОВОЧНЫЙ КЛАПАН ДЛЯ PUSH-23 '1С</t>
  </si>
  <si>
    <t>UPONOR SPI FLUVIA T ЗАПАСНОЙ ТЕРМОСТАТ С ГИЛЬЗОЙ ДЛЯ PUSH-23-C '1П</t>
  </si>
  <si>
    <t>UPONOR FLUVIA MOVE PLUS НАСОСНО-СМЕСИТЕЛЬНЫЙ БЛОК EPG-6-A-W '1C</t>
  </si>
  <si>
    <t>6 795,00</t>
  </si>
  <si>
    <t>UPONOR VARIO КЛАПАН ЗАПОЛНЕНИЯ И СЛИВА 3/4" - 3/4" '1С</t>
  </si>
  <si>
    <t>5 066,67</t>
  </si>
  <si>
    <t>UPONOR FLUVIA Y ТРОЙНИКОВОЕ СОЕДИНЕНИЕ ДЛЯ ПОДКЛЮЧЕНИЯ 2 ПЕТЕЛЬ, 3/4"ЕВРОКОНУС '1С</t>
  </si>
  <si>
    <t>UPONOR FLUVIA T НАСОСНО-СМЕСИТЕЛЬНЫЙ БЛОК PUSH-12 AC-X '1Щ</t>
  </si>
  <si>
    <t>76 970,83</t>
  </si>
  <si>
    <t>UPONOR FLUVIA T НАСОСНО-СМЕСИТЕЛЬНЫЙ БЛОК PUSH-12 AC-G '1И</t>
  </si>
  <si>
    <t>UPONOR NUBOS ПАНЕЛЬ ДЛЯ ТРУБ 14-16MM КОМПЛЕКТ 200M2  1447X900X18MM '200Щ</t>
  </si>
  <si>
    <t>UPONOR FIX ФИКСИРУЮЩИЙ ТРАК U-ПРОФИЛЬ 16ММ Ц/Ц25ММ, 2М '100Щ</t>
  </si>
  <si>
    <t>UPONOR SPORT TICHELMANN КОЛЛЕКТОР КОНЦЕВОЙ 25 Q&amp;E 3X '1C</t>
  </si>
  <si>
    <t>UPONOR SPORT TICHELMANN КОЛЛЕКТОР 25 Q&amp;E 3X '1C</t>
  </si>
  <si>
    <t>UPONOR SPORT TICHELMANN КОЛЛЕКТОР 25 Q&amp;E 2X '1C</t>
  </si>
  <si>
    <t>85,73</t>
  </si>
  <si>
    <t>UPONOR MULTI УГЛОВОЙ ФИКСАТОР ДЛЯ ТРУБ 9,9ММ ПЛАСТИКОВЫЙ '50И</t>
  </si>
  <si>
    <t>1 174,17</t>
  </si>
  <si>
    <t>UPONOR VARIO MINITEC ШТУЦЕР С ВНУТРЕННЕЙ РЕЗЬБОЙ 9,9-G3/4"ВР ЕВРОКОНУС С КОЛЬЦОМ PE-X '10И</t>
  </si>
  <si>
    <t>350,00</t>
  </si>
  <si>
    <t>899,17</t>
  </si>
  <si>
    <t>UPONOR MINITEC ШТУЦЕР С НАРУЖНОЙ РЕЗЬБОЙ 9,9-R1/2"НР С КОЛЬЦОМ PE-X '10А</t>
  </si>
  <si>
    <t>UPONOR Q&amp;E ПЕРЕХОДНИК С КОЛЬЦАМИ 20-14 '12С</t>
  </si>
  <si>
    <t>UPONOR Q&amp;E ТРОЙНИК РЕДУКЦИОННЫЙ С КОЛЬЦАМИ 20-14-20 '6С</t>
  </si>
  <si>
    <t>UPONOR MINITEC Q&amp;E ТРОЙНИК 20Х9,9Х20 С КОЛЬЦАМИ PE-X '5И</t>
  </si>
  <si>
    <t>909,17</t>
  </si>
  <si>
    <t>UPONOR MINITEC Q&amp;E ПЕРЕХОДНИК 20X9,9 С КОЛЬЦАМИ PE-X '5И</t>
  </si>
  <si>
    <t>UPONOR Q&amp;E КОЛЬЦО БЕЛОЕ EVAL 17 '900Щ</t>
  </si>
  <si>
    <t>UPONOR Q&amp;E КОЛЬЦО БЕЛОЕ EVAL 14 '1200C</t>
  </si>
  <si>
    <t>73,33</t>
  </si>
  <si>
    <t>UPONOR MINITEC КОЛЬЦО БЕЛОЕ 9,9X1,1 '10И</t>
  </si>
  <si>
    <t>1 611,67</t>
  </si>
  <si>
    <t>UPONOR NUBOS ПАНЕЛЬ ДЛЯ ТРУБ 14-16 1447X900X18 ММ '10В</t>
  </si>
  <si>
    <t>UPONOR TECTO ПАНЕЛЬ 30-2, ПЕНОПОЛИСТИРОЛ EPS DES ДЛЯ ТРУБ 14-17ММ 1450X850MM '8,96В</t>
  </si>
  <si>
    <t>UPONOR SPORT ФИКСИРУЮЩИЙ ТРАК ДВОЙНОЙ, СТАЛЬ, ДЛЯ РЕГУЛИРУЕМЫХ ПОЛОВ, 25, Ц/Ц100, 0,975М '1C</t>
  </si>
  <si>
    <t>UPONOR SPORT ФИКСИРУЮЩИЙ ТРАК, ПЛАСТИК PA, ДЛЯ РЕГУЛИРУЕМЫХ ПОЛОВ, 25, Ц/Ц100, 0,29М '150C</t>
  </si>
  <si>
    <t>UPONOR FIT ЗАЖИМНОЙ АДАПТЕР С НАРУЖНОЙ РЕЗЬБОЙ  25X2,3-R3/4"НР '10C</t>
  </si>
  <si>
    <t>UPONOR МУФТА ЭЛЕКТРОСВАРНАЯ ДЛЯ ТРУБ 160X9,5 ММ 40В '2Щ</t>
  </si>
  <si>
    <t>UPONOR МУФТА ЭЛЕКТРОСВАРНАЯ ДЛЯ ТРУБ 110X6,6 ММ 40В '1Щ</t>
  </si>
  <si>
    <t>UPONOR МУФТА ЭЛЕКТРОСВАРНАЯ ДЛЯ ТРУБ 75X6,8 ММ 40В '10Щ</t>
  </si>
  <si>
    <t>UPONOR МУФТА ЭЛЕКТРОСВАРНАЯ ДЛЯ ТРУБ 160X9,5 ММ 40В '2C</t>
  </si>
  <si>
    <t>UPONOR МУФТА ЭЛЕКТРОСВАРНАЯ ДЛЯ ТРУБ 110X6,6 ММ 40В '14C</t>
  </si>
  <si>
    <t>UPONOR МУФТА ЭЛЕКТРОСВАРНАЯ ДЛЯ ТРУБ 75X6,8 ММ 40В '10C</t>
  </si>
  <si>
    <t>14 538,33</t>
  </si>
  <si>
    <t>UPONOR УГОЛЬНИК 160 X 90° PN10 PE100 SDR17 '1С</t>
  </si>
  <si>
    <t>UPONOR УГОЛЬНИК 110 X 90° PN10 PE100 SDR17 '1C</t>
  </si>
  <si>
    <t>UPONOR ТРОЙНИК 160 PN10 PE100 SDR17 '1C</t>
  </si>
  <si>
    <t>UPONOR ТРОЙНИК 110 PN10 PE100 SDR17 '1C</t>
  </si>
  <si>
    <t>UPONOR ТРОЙНИК 75 PN10 PE100 SDR17 '1C</t>
  </si>
  <si>
    <t>10 787,50</t>
  </si>
  <si>
    <t>UPONOR ФЛАНЕЦ 160X9,5 ММ PN 10 '1C</t>
  </si>
  <si>
    <t>UPONOR ФЛАНЕЦ 110X6,6 ММ PN 10 '1C</t>
  </si>
  <si>
    <t>UPONOR ФЛАНЕЦ 75X6,8 ММ PN 10 '1C</t>
  </si>
  <si>
    <t>7 251,67</t>
  </si>
  <si>
    <t>UPONOR ФЛАНЦЕВЫЙ ПАТРУБОК 160 PN10 PE100 SDR17 '1C</t>
  </si>
  <si>
    <t>UPONOR ФЛАНЦЕВЫЙ ПАТРУБОК 110 PN10 PE100 SDR17 '1C</t>
  </si>
  <si>
    <t>UPONOR ФЛАНЦЕВЫЙ ПАТРУБОК 75 PN10 PE100 SDR17 '1C</t>
  </si>
  <si>
    <t>9 761,67</t>
  </si>
  <si>
    <t>UPONOR MELTAWAY ЗАГЛУШКА PE 160 '1С</t>
  </si>
  <si>
    <t>UPONOR MELTAWAY ЗАГЛУШКА  PE 110 '1C</t>
  </si>
  <si>
    <t>UPONOR ЗАГЛУШКА 75 PN16 PE100 SDR11 '1C</t>
  </si>
  <si>
    <t>UPONOR ПЕРЕХОДНИК 160 - 110 PN10 PE100 SDR17 '1C</t>
  </si>
  <si>
    <t>UPONOR ПЕРЕХОДНИК 110-75 PN10 PE100 SDR17 '1C</t>
  </si>
  <si>
    <t>UPONOR MELTAWAY СОЕДИНИТЕЛЬ 25X2,3 290MM '1С</t>
  </si>
  <si>
    <t>UPONOR MELTAWAY СОЕДИНИТЕЛЬ  25X2,3 L=145ММ '1С</t>
  </si>
  <si>
    <t>UPONOR MELTAWAY ДВОЙНОЙ КОЛЛЕКТОР 110 2X12 ПЕТЕЛЬ Ц/Ц500 L=6М '1Щ</t>
  </si>
  <si>
    <t>UPONOR MELTAWAY ДВОЙНОЙ КОЛЛЕКТОР 75 2X12 ПЕТЕЛЬ Ц/Ц500 L=6М '1C</t>
  </si>
  <si>
    <t>UPONOR MELTAWAY ОДИНАРНЫЙ КОЛЛЕКТОР 110 1X40 ПЕТЕЛЬ  Ц/Ц150 L=6М '1C</t>
  </si>
  <si>
    <t>UPONOR MELTAWAY ОДИНАРНЫЙ КОЛЛЕКТОР 75 1X40 ПЕТЕЛЬ  Ц/Ц150 L=6М '1C</t>
  </si>
  <si>
    <t>UPONOR MELTAWAY ОДИНАРНЫЙ КОЛЛЕКТОР 160 1X10 ПЕТЕЛЬ  Ц/Ц600 L=6М '1C</t>
  </si>
  <si>
    <t>108 307,50</t>
  </si>
  <si>
    <t>UPONOR MELTAWAY ОДИНАРНЫЙ КОЛЛЕКТОР 160 1X12 ПЕТЕЛЬ  Ц/Ц500 L=6М '1С</t>
  </si>
  <si>
    <t>UPONOR MELTAWAY ОДИНАРНЫЙ КОЛЛЕКТОР 110 1X12 ПЕТЕЛЬ  Ц/Ц500 L=6М '1C</t>
  </si>
  <si>
    <t>UPONOR MELTAWAY ОДИНАРНЫЙ КОЛЛЕКТОР 75 1X12 ПЕТЕЛЬ  Ц/Ц500 L=6М '1C</t>
  </si>
  <si>
    <t>UPONOR ТРУБА МАГИСТРАЛЬНАЯ 160X9,5 6M SDR17 ПЭ100 '1С</t>
  </si>
  <si>
    <t>UPONOR ТРУБА МАГИСТРАЛЬНАЯ 110X6,6 6M SDR17 ПЭ100 '1С</t>
  </si>
  <si>
    <t>UPONOR ТРУБА МАГИСТРАЛЬНАЯ 75X6,8 6M SDR11 ПЭ80 '1С</t>
  </si>
  <si>
    <t>USYSTEMS муфта переходная компрессионная 32-25 мм ПЭ100 '1С</t>
  </si>
  <si>
    <t>USYSTEMS переход электросварной редукционный 32-25 SDR11 ПЭ100 '1С</t>
  </si>
  <si>
    <t>USYSTEMS муфта электросварная 160 SDR11 ПЭ100 '1С</t>
  </si>
  <si>
    <t>USYSTEMS муфта электросварная 110 SDR11 ПЭ100 '1С</t>
  </si>
  <si>
    <t>USYSTEMS отвод литой 160x90° SDR11 ПЭ100 '1С</t>
  </si>
  <si>
    <t>1033639</t>
  </si>
  <si>
    <t>USYSTEMS отвод литой 110x90° SDR11 ПЭ100 '1С</t>
  </si>
  <si>
    <t>1033633</t>
  </si>
  <si>
    <t>USYSTEMS фланец стальной прижимной Д.150/160 мм PN10/PN16 '1С</t>
  </si>
  <si>
    <t>USYSTEMS фланец стальной прижимной Д.100/110 мм PN10/PN16 '1С</t>
  </si>
  <si>
    <t>USYSTEMS втулка под фланец удлиненная 160 SDR11 ПЭ100 '1С</t>
  </si>
  <si>
    <t>USYSTEMS втулка под фланец удлиненная 110 SDR11 ПЭ100 '1С</t>
  </si>
  <si>
    <t>USYSTEMS заглушка электросварная 160 SDR11 ПЭ100 '1С</t>
  </si>
  <si>
    <t>1033632</t>
  </si>
  <si>
    <t>USYSTEMS заглушка электросварная 110 SDR11 ПЭ100 '1С</t>
  </si>
  <si>
    <t>USYSTEMS переходник литой 160-110 SDR11 ПЭ100 '1С</t>
  </si>
  <si>
    <t>USYSTEMS одинарный коллектор 160мм, 1x12 петель ц/ц 500мм, L=6м '1С</t>
  </si>
  <si>
    <t xml:space="preserve">USYSTEMS одинарный коллектор 160мм, 1x15 петель ц/ц 400мм, L=6м '1С </t>
  </si>
  <si>
    <t>USYSTEMS одинарный коллектор 110мм, 1x12 петель ц/ц 500мм, L=6м '1С</t>
  </si>
  <si>
    <t>USYSTEMS одинарный коллектор 110мм, 1x15 петель ц/ц 400мм, L=6м '1С</t>
  </si>
  <si>
    <t>206 858,33</t>
  </si>
  <si>
    <t>UPONOR FLUVIA T НАСОСНО-СМЕСИТЕЛЬНЫЙ БЛОК TPG-30-TH '1А</t>
  </si>
  <si>
    <t>UPONOR FLUVIA MOVE НАСОСНО-СМЕСИТЕЛЬНЫЙ БЛОК PPG-30-A-W '1С</t>
  </si>
  <si>
    <t>UPONOR FLUVIA НАСОСНО-СМЕСИТЕЛЬНЫЙ БЛОК CPG-15-B-W '1C</t>
  </si>
  <si>
    <t>UPONOR FLUVIA MOVE НАСОСНО-СМЕСИТЕЛЬНЫЙ БЛОК CPG-15-A-W '1С</t>
  </si>
  <si>
    <t>118 441,67</t>
  </si>
  <si>
    <t>UPONOR FLUVIA НАСОСНО-СМЕСИТЕЛЬНЫЙ БЛОК MPG-10-B-W '1С</t>
  </si>
  <si>
    <t>205 836,67</t>
  </si>
  <si>
    <t>UPONOR FLUVIA MOVE НАСОСНО-СМЕСИТЕЛЬНЫЙ БЛОК MPG-10-A-W '1С</t>
  </si>
  <si>
    <t>91 043,33</t>
  </si>
  <si>
    <t>UPONOR FLUVIA T НАСОСНО-СМЕСИТЕЛЬНЫЙ БЛОК KRS-6 (SET 6) '1Ф</t>
  </si>
  <si>
    <t>80 533,33</t>
  </si>
  <si>
    <t>32 675,83</t>
  </si>
  <si>
    <t>USYSTEMS насосно-смесительный блок без насоса с автоматическим терморегулятором '1С</t>
  </si>
  <si>
    <t>52 608,33</t>
  </si>
  <si>
    <t>USYSTEMS насосно-смесительный блок с термостатической головкой '1Ф</t>
  </si>
  <si>
    <t>61 525,00</t>
  </si>
  <si>
    <t>USYSTEMS насосно-смесительный блок с автоматическим терморегулятором '1Ф</t>
  </si>
  <si>
    <t>51 930,83</t>
  </si>
  <si>
    <t>USYSTEMS насосно-смесительный блок AWS с автоматическим терморегулятором '1Ф</t>
  </si>
  <si>
    <t>1078304, 1136094</t>
  </si>
  <si>
    <t>49 520,83</t>
  </si>
  <si>
    <t>UPONOR MAGNA КОЛЛЕКТОРНЫЙ ШКАФ НАКЛАДНОЙ 2310X835X200MM '1С</t>
  </si>
  <si>
    <t>37 053,33</t>
  </si>
  <si>
    <t>sometime</t>
  </si>
  <si>
    <t>UPONOR MAGNA КОЛЛЕКТОРНЫЙ ШКАФ НАКЛАДНОЙ 1910X835X200MM '1C</t>
  </si>
  <si>
    <t>32 480,00</t>
  </si>
  <si>
    <t>UPONOR MAGNA КОЛЛЕКТОРНЫЙ ШКАФ НАКЛАДНОЙ 1010X835X200MM '1С</t>
  </si>
  <si>
    <t>2 334,17</t>
  </si>
  <si>
    <t>UPONOR MAGNA РАСХОДОМЕР ДЛЯ ПРОМЫШЛЕННОГО КОЛЛЕКТОРА '1И</t>
  </si>
  <si>
    <t>11 677,50</t>
  </si>
  <si>
    <t>UPONOR MAGNA КРАН ШАРОВОЙ ДЛЯ ПРОМЫШЛЕННОГО КОЛЛЕКТОРА G 1 1/2" (КОМПЛЕКТ 2 ШТ) '1И</t>
  </si>
  <si>
    <t>3 359,17</t>
  </si>
  <si>
    <t>UPONOR MAGNA КРОНШТЕЙНЫ ДЛЯ ПРОМЫШЛЕННОГО КОЛЛЕКТОРА, КОМПЛЕКТ '1И</t>
  </si>
  <si>
    <t>27 912,50</t>
  </si>
  <si>
    <t>UPONOR MAGNA КОЛЛЕКТОРНЫЙ КОМПЛЕКТ ДЛЯ ПРОМЫШЛЕННОГО КОЛЛЕКТОРА '1И</t>
  </si>
  <si>
    <t>UPONOR MAGNA ШТЫКОВОЙ СОЕДИНИТЕЛЬ 32 ДЛЯ КОЛЛЕКТОРА 1 1/2" '1С</t>
  </si>
  <si>
    <t>UPONOR MAGNA СЕГМЕНТ ШТЫКОВОГО КОЛЛЕКТОРА 1 1/2", 14 М³/Ч '1С</t>
  </si>
  <si>
    <t>11 447,50</t>
  </si>
  <si>
    <t>UPONOR MAGNA СЕГМЕНТ ПРОМЫШЛЕННОГО КОЛЛЕКТОРА С КЛАПАНОМ G3/4" ЕВРОКОНУС '1И</t>
  </si>
  <si>
    <t>12 983,33</t>
  </si>
  <si>
    <t>UPONOR MAGNA СЕГМЕНТ ПРОМЫШЛЕННОГО КОЛЛЕКТОРА С КЛАПАНОМ 25 '1И</t>
  </si>
  <si>
    <t>UPONOR MAGNA ПРОМЫШЛЕННЫЙ КОЛЛЕКТОР С КЛАПАНАМИ ПЛАСТИКОВЫЙ, ВЫХОДЫ 3X25 '1И</t>
  </si>
  <si>
    <t>UPONOR MAGNA ПРОМЫШЛЕННЫЙ КОЛЛЕКТОР С КЛАПАНАМИ ПЛАСТИКОВЫЙ, ВЫХОДЫ 2X25 '1И</t>
  </si>
  <si>
    <t>UPONOR MAGNA ПРОМЫШЛЕННЫЙ КОЛЛЕКТОР С КЛАПАНАМИ ПЛАСТИКОВЫЙ, ВЫХОДЫ 1X25 '1И</t>
  </si>
  <si>
    <t>UPONOR MAGNA ПРОМЫШЛЕННЫЙ КОЛЛЕКТОР С КЛАПАНАМИ ПЛАСТИКОВЫЙ, ВЫХОДЫ 3X3/4 ЕВРОКОНУС '1И</t>
  </si>
  <si>
    <t>UPONOR MAGNA ПРОМЫШЛЕННЫЙ КОЛЛЕКТОР С КЛАПАНАМИ ПЛАСТИКОВЫЙ, ВЫХОДЫ 2X3/4 ЕВРОКОНУС '1И</t>
  </si>
  <si>
    <t>UPONOR MAGNA ПРОМЫШЛЕННЫЙ КОЛЛЕКТОР С КЛАПАНАМИ ПЛАСТИКОВЫЙ, ВЫХОДЫ 1X3/4 ЕВРОКОНУС '1И</t>
  </si>
  <si>
    <t>28 695,83</t>
  </si>
  <si>
    <t>UPONOR VARIO КОЛЛЕКТОРНЫЙ ШКАФ НАКЛАДНОЙ NT 950X160MM '1И</t>
  </si>
  <si>
    <t>23 376,67</t>
  </si>
  <si>
    <t>UPONOR VARIO КОЛЛЕКТОРНЫЙ ШКАФ НАКЛАДНОЙ NT 785X160MM '1И</t>
  </si>
  <si>
    <t>23 116,67</t>
  </si>
  <si>
    <t>UPONOR VARIO КОЛЛЕКТОРНЫЙ ШКАФ НАКЛАДНОЙ NT 705X160MM '1И</t>
  </si>
  <si>
    <t>19 740,83</t>
  </si>
  <si>
    <t>UPONOR VARIO КОЛЛЕКТОРНЫЙ ШКАФ НАКЛАДНОЙ NT 555X160MM '1И</t>
  </si>
  <si>
    <t>UPONOR SPI VARIO ЗАМОК ДЛЯ ШКАФА (2 КЛЮЧА) '1Щ</t>
  </si>
  <si>
    <t>UPONOR VARIO ЗАДНЯЯ СТЕНКА ДЛЯ ШКАФА AP 1330MM '1C</t>
  </si>
  <si>
    <t>UPONOR VARIO ЗАДНЯЯ СТЕНКА ДЛЯ ШКАФА AP 980MM '1С</t>
  </si>
  <si>
    <t>UPONOR VARIO ЗАДНЯЯ СТЕНКА ДЛЯ ШКАФА AP 780MM '1С</t>
  </si>
  <si>
    <t>UPONOR VARIO ЗАДНЯЯ СТЕНКА ДЛЯ ШКАФА AP 580MM '1С</t>
  </si>
  <si>
    <t>UPONOR VARIO КОЛЛЕКТОРНЫЙ ШКАФ НАКЛАДНОЙ AP 1350X156MM '1C</t>
  </si>
  <si>
    <t>UPONOR VARIO КОЛЛЕКТОРНЫЙ ШКАФ НАКЛАДНОЙ AP 1000X156MM '1И</t>
  </si>
  <si>
    <t>UPONOR VARIO КОЛЛЕКТОРНЫЙ ШКАФ НАКЛАДНОЙ AP 800X156MM '1И</t>
  </si>
  <si>
    <t>1046997, 1046998</t>
  </si>
  <si>
    <t>UPONOR VARIO КОЛЛЕКТОРНЫЙ ШКАФ НАКЛАДНОЙ AP 600X156MM '1И</t>
  </si>
  <si>
    <t>UPONOR VARIO КОЛЛЕКТОРНЫЙ ШКАФ ВСТРАИВАЕМЫЙ 1300X730X110MM '1С</t>
  </si>
  <si>
    <t>UPONOR VARIO КОЛЛЕКТОРНЫЙ ШКАФ ВСТРАИВАЕМЫЙ 1150X730X110MM '1С</t>
  </si>
  <si>
    <t>24 065,00</t>
  </si>
  <si>
    <t>UPONOR VARIO КОЛЛЕКТОРНЫЙ ШКАФ ВСТРАИВАЕМЫЙ 1000X730X110MM '1Ф</t>
  </si>
  <si>
    <t>21 589,17</t>
  </si>
  <si>
    <t>UPONOR VARIO КОЛЛЕКТОРНЫЙ ШКАФ ВСТРАИВАЕМЫЙ 850X730X110MM '1И</t>
  </si>
  <si>
    <t>18 839,17</t>
  </si>
  <si>
    <t>UPONOR VARIO КОЛЛЕКТОРНЫЙ ШКАФ ВСТРАИВАЕМЫЙ 700X730X110MM '1И</t>
  </si>
  <si>
    <t>16 363,33</t>
  </si>
  <si>
    <t>UPONOR VARIO КОЛЛЕКТОРНЫЙ ШКАФ ВСТРАИВАЕМЫЙ 550X730X110MM '1И</t>
  </si>
  <si>
    <t>6 637,50</t>
  </si>
  <si>
    <t>UPONOR VARIO КРАН ШАРОВОЙ УГЛОВОЙ 3/4" - G1 '1И</t>
  </si>
  <si>
    <t>4 161,67</t>
  </si>
  <si>
    <t>UPONOR VARIO КРАН ШАРОВОЙ G1"НР-G1"ВР, КОМПЛЕКТ '1И</t>
  </si>
  <si>
    <t>9 690,00</t>
  </si>
  <si>
    <t>UPONOR VARIO КРАН ШАРОВОЙ 3/4" - G1 '1И</t>
  </si>
  <si>
    <t>27 430,00</t>
  </si>
  <si>
    <t>UPONOR VARIO БАЛАНСИРОВОЧНЫЕ КЛАПАНЫ ДЛЯ КОЛЛЕКТОРОВ G1-RP1 '1Ф</t>
  </si>
  <si>
    <t>1 055,83</t>
  </si>
  <si>
    <t>Smart components</t>
  </si>
  <si>
    <t>UPONOR SPI VARIO S ЗАПАСНОЙ РЕГУЛИРОВОЧНЫЙ КЛАПАН '10П</t>
  </si>
  <si>
    <t>1 657,50</t>
  </si>
  <si>
    <t>UPONOR SPI VARIO S ЗАПАСНОЙ РАСХОДОМЕР '10П</t>
  </si>
  <si>
    <t>UPONOR SPI VARIO S ЗАПАСНАЯ КОЛБА ДЛЯ РАСХОДОМЕРА '10Щ</t>
  </si>
  <si>
    <t>2 881,67</t>
  </si>
  <si>
    <t>UPONOR VARIO S ТЕРМОМЕТР '1П</t>
  </si>
  <si>
    <t>70 449,17</t>
  </si>
  <si>
    <t>UPONOR VARIO S КОЛЛЕКТОР С РАСХОДОМЕРАМИ СТАЛЬНОЙ, ВЫХОДЫ 16X3/4 ЕВРОКОНУС '1А</t>
  </si>
  <si>
    <t>66 828,33</t>
  </si>
  <si>
    <t>UPONOR VARIO S КОЛЛЕКТОР С РАСХОДОМЕРАМИ СТАЛЬНОЙ, ВЫХОДЫ 15X3/4 ЕВРОКОНУС '1У</t>
  </si>
  <si>
    <t>UPONOR VARIO S КОЛЛЕКТОР С РАСХОДОМЕРАМИ СТАЛЬНОЙ, ВЫХОДЫ 14X3/4 ЕВРОКОНУС '1И</t>
  </si>
  <si>
    <t>59 581,67</t>
  </si>
  <si>
    <t>UPONOR VARIO S КОЛЛЕКТОР С РАСХОДОМЕРАМИ СТАЛЬНОЙ, ВЫХОДЫ 13X3/4 ЕВРОКОНУС '1И</t>
  </si>
  <si>
    <t>50 091,67</t>
  </si>
  <si>
    <t>1135949, 1136972</t>
  </si>
  <si>
    <t>UPONOR VARIO S КОЛЛЕКТОР С РАСХОДОМЕРАМИ СТАЛЬНОЙ, ВЫХОДЫ 12X3/4 ЕВРОКОНУС '1Ф</t>
  </si>
  <si>
    <t>46 384,17</t>
  </si>
  <si>
    <t>1135948, 1136971</t>
  </si>
  <si>
    <t>UPONOR VARIO S КОЛЛЕКТОР С РАСХОДОМЕРАМИ СТАЛЬНОЙ, ВЫХОДЫ 11X3/4 ЕВРОКОНУС '1И</t>
  </si>
  <si>
    <t>42 675,00</t>
  </si>
  <si>
    <t>1135947, 1136970</t>
  </si>
  <si>
    <t>UPONOR VARIO S КОЛЛЕКТОР С РАСХОДОМЕРАМИ СТАЛЬНОЙ, ВЫХОДЫ 10X3/4 ЕВРОКОНУС '1Ф</t>
  </si>
  <si>
    <t>38 846,67</t>
  </si>
  <si>
    <t>1135946, 1136969</t>
  </si>
  <si>
    <t>UPONOR VARIO S КОЛЛЕКТОР С РАСХОДОМЕРАМИ СТАЛЬНОЙ, ВЫХОДЫ 9X3/4 ЕВРОКОНУС '1Ф</t>
  </si>
  <si>
    <t>35 138,33</t>
  </si>
  <si>
    <t>1135945, 1136968</t>
  </si>
  <si>
    <t>UPONOR VARIO S КОЛЛЕКТОР С РАСХОДОМЕРАМИ СТАЛЬНОЙ, ВЫХОДЫ 8X3/4 ЕВРОКОНУС '1Ф</t>
  </si>
  <si>
    <t>31 430,83</t>
  </si>
  <si>
    <t>1135944, 1136967</t>
  </si>
  <si>
    <t>UPONOR VARIO S КОЛЛЕКТОР С РАСХОДОМЕРАМИ СТАЛЬНОЙ, ВЫХОДЫ 7X3/4 ЕВРОКОНУС '1Ф</t>
  </si>
  <si>
    <t>27 602,50</t>
  </si>
  <si>
    <t>1135943, 1136966</t>
  </si>
  <si>
    <t>UPONOR VARIO S КОЛЛЕКТОР С РАСХОДОМЕРАМИ СТАЛЬНОЙ, ВЫХОДЫ 6X3/4 ЕВРОКОНУС '1Ф</t>
  </si>
  <si>
    <t>23 893,33</t>
  </si>
  <si>
    <t>1135942, 1136965</t>
  </si>
  <si>
    <t>UPONOR VARIO S КОЛЛЕКТОР С РАСХОДОМЕРАМИ СТАЛЬНОЙ, ВЫХОДЫ 5X3/4 ЕВРОКОНУС '1Ф</t>
  </si>
  <si>
    <t>20 184,17</t>
  </si>
  <si>
    <t>1135941, 1136964</t>
  </si>
  <si>
    <t>UPONOR VARIO S КОЛЛЕКТОР С РАСХОДОМЕРАМИ СТАЛЬНОЙ, ВЫХОДЫ 4X3/4 ЕВРОКОНУС '1Ф</t>
  </si>
  <si>
    <t>16 355,83</t>
  </si>
  <si>
    <t>1135940, 1136963</t>
  </si>
  <si>
    <t>UPONOR VARIO S КОЛЛЕКТОР С РАСХОДОМЕРАМИ СТАЛЬНОЙ, ВЫХОДЫ 3X3/4 ЕВРОКОНУС '1И</t>
  </si>
  <si>
    <t>12 648,33</t>
  </si>
  <si>
    <t>1135939, 1136962</t>
  </si>
  <si>
    <t>UPONOR VARIO S КОЛЛЕКТОР С РАСХОДОМЕРАМИ СТАЛЬНОЙ, ВЫХОДЫ 2X3/4 ЕВРОКОНУС '1И</t>
  </si>
  <si>
    <t>UPONOR SPI VARIO S ЗАПАСНОЙ ЗАПОРНЫЙ КЛАПАН ДЛЯ КОЛЛЕКТОРА LS '10Щ</t>
  </si>
  <si>
    <t>UPONOR VARIO S КОЛЛЕКТОР С КЛАПАНАМИ СТАЛЬНОЙ, ВЫХОДЫ 16X3/4" ЕВРОКОНУС '1У</t>
  </si>
  <si>
    <t>UPONOR VARIO S КОЛЛЕКТОР С КЛАПАНАМИ СТАЛЬНОЙ, ВЫХОДЫ 15X3/4" ЕВРОКОНУС '1У</t>
  </si>
  <si>
    <t>UPONOR VARIO S КОЛЛЕКТОР С КЛАПАНАМИ СТАЛЬНОЙ, ВЫХОДЫ 14X3/4" ЕВРОКОНУС '1А</t>
  </si>
  <si>
    <t>55 959,17</t>
  </si>
  <si>
    <t>UPONOR VARIO S КОЛЛЕКТОР С КЛАПАНАМИ СТАЛЬНОЙ, ВЫХОДЫ 13X3/4" ЕВРОКОНУС '1И</t>
  </si>
  <si>
    <t>42 315,83</t>
  </si>
  <si>
    <t>1135938, 1136952</t>
  </si>
  <si>
    <t>UPONOR VARIO S КОЛЛЕКТОР С КЛАПАНАМИ СТАЛЬНОЙ, ВЫХОДЫ 12X3/4" ЕВРОКОНУС '1И</t>
  </si>
  <si>
    <t>39 206,67</t>
  </si>
  <si>
    <t>1135937, 1136951</t>
  </si>
  <si>
    <t>UPONOR VARIO S КОЛЛЕКТОР С КЛАПАНАМИ СТАЛЬНОЙ, ВЫХОДЫ 11X3/4" ЕВРОКОНУС '1И</t>
  </si>
  <si>
    <t>35 975,83</t>
  </si>
  <si>
    <t>1135936, 1136950</t>
  </si>
  <si>
    <t>UPONOR VARIO S КОЛЛЕКТОР С КЛАПАНАМИ СТАЛЬНОЙ, ВЫХОДЫ 10X3/4" ЕВРОКОНУС '1И</t>
  </si>
  <si>
    <t>32 865,83</t>
  </si>
  <si>
    <t>1135935, 1136949</t>
  </si>
  <si>
    <t>UPONOR VARIO S КОЛЛЕКТОР С КЛАПАНАМИ СТАЛЬНОЙ, ВЫХОДЫ 9X3/4" ЕВРОКОНУС '1И</t>
  </si>
  <si>
    <t>29 755,83</t>
  </si>
  <si>
    <t>1135934, 1136948</t>
  </si>
  <si>
    <t>UPONOR VARIO S КОЛЛЕКТОР С КЛАПАНАМИ СТАЛЬНОЙ, ВЫХОДЫ 8X3/4" ЕВРОКОНУС '1Ф</t>
  </si>
  <si>
    <t>26 525,00</t>
  </si>
  <si>
    <t>1135933, 1136947</t>
  </si>
  <si>
    <t>UPONOR VARIO S КОЛЛЕКТОР С КЛАПАНАМИ СТАЛЬНОЙ, ВЫХОДЫ 7X3/4" ЕВРОКОНУС '1Ф</t>
  </si>
  <si>
    <t>23 414,17</t>
  </si>
  <si>
    <t>1135932, 1136946</t>
  </si>
  <si>
    <t>UPONOR VARIO S КОЛЛЕКТОР С КЛАПАНАМИ СТАЛЬНОЙ, ВЫХОДЫ 6X3/4" ЕВРОКОНУС '1И</t>
  </si>
  <si>
    <t>1135931, 1136945</t>
  </si>
  <si>
    <t>UPONOR VARIO S КОЛЛЕКТОР С КЛАПАНАМИ СТАЛЬНОЙ, ВЫХОДЫ 5X3/4" ЕВРОКОНУС '1Ф</t>
  </si>
  <si>
    <t>17 074,17</t>
  </si>
  <si>
    <t>1135930, 1136944</t>
  </si>
  <si>
    <t>UPONOR VARIO S КОЛЛЕКТОР С КЛАПАНАМИ СТАЛЬНОЙ, ВЫХОДЫ 4X3/4" ЕВРОКОНУС '1Ф</t>
  </si>
  <si>
    <t>13 963,33</t>
  </si>
  <si>
    <t>1135929, 1136943</t>
  </si>
  <si>
    <t>UPONOR VARIO S КОЛЛЕКТОР С КЛАПАНАМИ СТАЛЬНОЙ, ВЫХОДЫ 3X3/4" ЕВРОКОНУС '1Ф</t>
  </si>
  <si>
    <t>10 733,33</t>
  </si>
  <si>
    <t>1135928, 1136942</t>
  </si>
  <si>
    <t>UPONOR VARIO S КОЛЛЕКТОР С КЛАПАНАМИ СТАЛЬНОЙ, ВЫХОДЫ 2X3/4" ЕВРОКОНУС '1И</t>
  </si>
  <si>
    <t>1 183,33</t>
  </si>
  <si>
    <t>UPONOR VARIO PLUS АВТОМАТИЧЕСКИЙ ВОЗДУХООТВОДЧИК 3/8" '1И</t>
  </si>
  <si>
    <t>UPONOR VARIO PLUS 1" РАСХОДОМЕР 4 Л/МИН ДЛЯ ПЛАСТИКОВОГО КОЛЛЕКТОРА '1П</t>
  </si>
  <si>
    <t>UPONOR VARIO PLUS РЕЗЬБОВОЙ СОЕДИНИТЕЛЬНЫЙ ЭЛЕМЕНТ ДЛЯ ПЛАСТИКОВОГО КОЛЛЕКТОРА '1C</t>
  </si>
  <si>
    <t>UPONOR SPI VARIO PLUS ТЕРМОМЕТР D=40MM ДЛЯ МОДУЛЬНОГО ПЛАСТИКОВОГО КОЛЛЕКТОРА '1П</t>
  </si>
  <si>
    <t>UPONOR VARIO PLUS ШТУЦЕР ДЛЯ ШЛАНГА  G3/4"X1/2" '10C</t>
  </si>
  <si>
    <t>UPONOR VARIO PLUS ФИКСАТОР ДИСТАНЦИИ, КОМПЛЕКТ '10С</t>
  </si>
  <si>
    <t>2 689,17</t>
  </si>
  <si>
    <t>UPONOR VARIO PLUS УГЛОВОЕ СОЕДИНЕНИЕ L=122/42 '1И</t>
  </si>
  <si>
    <t>UPONOR VARIO PLUS ТЕПЛОИЗОЛЯЦИОННЫЙ КОЖУХ '1С</t>
  </si>
  <si>
    <t>11 993,33</t>
  </si>
  <si>
    <t>UPONOR VARIO PLUS КОЛЛЕКТОРНЫЙ КОМПЛЕКТ К1 '1Ф</t>
  </si>
  <si>
    <t>27 155,00</t>
  </si>
  <si>
    <t>UPONOR VARIO PLUS КОЛЛЕКТОР С РАСХОДОМЕРАМИ ПЛАСТИКОВЫЙ, ВЫХОДЫ 6X 3/4 ЕВРОКОНУС '1Ф</t>
  </si>
  <si>
    <t>18 570,83</t>
  </si>
  <si>
    <t>UPONOR VARIO PLUS КОЛЛЕКТОР С РАСХОДОМЕРАМИ ПЛАСТИКОВЫЙ, ВЫХОДЫ 4X 3/4 ЕВРОКОНУС '1Ф</t>
  </si>
  <si>
    <t>14 226,67</t>
  </si>
  <si>
    <t>UPONOR VARIO PLUS КОЛЛЕКТОР С РАСХОДОМЕРАМИ ПЛАСТИКОВЫЙ, ВЫХОДЫ 3X 3/4 ЕВРОКОНУС '1И</t>
  </si>
  <si>
    <t>5 272,50</t>
  </si>
  <si>
    <t>UPONOR VARIO PLUS КОЛЛЕКТОР С РАСХОДОМЕРАМИ ПЛАСТИКОВЫЙ, ВЫХОДЫ 1X 3/4 ЕВРОКОНУС '1И</t>
  </si>
  <si>
    <t>20 944,17</t>
  </si>
  <si>
    <t>UPONOR VARIO PLUS КОЛЛЕКТОР С КЛАПАНАМИ ПЛАСТИКОВЫЙ, ВЫХОДЫ 6X 3/4 ЕВРОКОНУС '1И</t>
  </si>
  <si>
    <t>14 348,33</t>
  </si>
  <si>
    <t>UPONOR VARIO PLUS КОЛЛЕКТОР С КЛАПАНАМИ ПЛАСТИКОВЫЙ, ВЫХОДЫ 4X 3/4 ЕВРОКОНУС '1И</t>
  </si>
  <si>
    <t>UPONOR VARIO PLUS КОЛЛЕКТОР С КЛАПАНАМИ ПЛАСТИКОВЫЙ, ВЫХОДЫ 3X 3/4 ЕВРОКОНУС '1И</t>
  </si>
  <si>
    <t>4 128,33</t>
  </si>
  <si>
    <t>UPONOR VARIO PLUS КОЛЛЕКТОР С КЛАПАНАМИ ПЛАСТИКОВЫЙ, ВЫХОДЫ 1X 3/4 ЕВРОКОНУС '1И</t>
  </si>
  <si>
    <t>UPONOR VARIO PLUS КОЛЛЕКТОР С КЛАПАНАМИ ПЛАСТИКОВЫЙ, ВЫХОДЫ 6X 20X2,0 Q&amp;E '1С</t>
  </si>
  <si>
    <t>UPONOR VARIO PLUS КОЛЛЕКТОР С КЛАПАНАМИ ПЛАСТИКОВЫЙ, ВЫХОДЫ 4X 20X2,0 Q&amp;E '1А</t>
  </si>
  <si>
    <t>10 626,67</t>
  </si>
  <si>
    <t>UPONOR VARIO PLUS КОЛЛЕКТОР С КЛАПАНАМИ ПЛАСТИКОВЫЙ, ВЫХОДЫ 3X 20X2,0 Q&amp;E '1С</t>
  </si>
  <si>
    <t>4 004,17</t>
  </si>
  <si>
    <t>UPONOR VARIO PLUS КОЛЛЕКТОР С КЛАПАНАМИ ПЛАСТИКОВЫЙ, ВЫХОДЫ 1X 20X2,0 Q&amp;E '1А</t>
  </si>
  <si>
    <t>20 313,33</t>
  </si>
  <si>
    <t>UPONOR VARIO PLUS КОЛЛЕКТОР С КЛАПАНАМИ ПЛАСТИКОВЫЙ, ВЫХОДЫ 6X 17X2,0 Q&amp;E '1С</t>
  </si>
  <si>
    <t>13 917,50</t>
  </si>
  <si>
    <t>UPONOR VARIO PLUS КОЛЛЕКТОР С КЛАПАНАМИ ПЛАСТИКОВЫЙ, ВЫХОДЫ 4X 17X2,0 Q&amp;E '1С</t>
  </si>
  <si>
    <t>UPONOR VARIO PLUS КОЛЛЕКТОР С КЛАПАНАМИ ПЛАСТИКОВЫЙ, ВЫХОДЫ 3X 17X2,0 Q&amp;E '1С</t>
  </si>
  <si>
    <t>UPONOR VARIO PLUS КОЛЛЕКТОР С КЛАПАНАМИ ПЛАСТИКОВЫЙ, ВЫХОДЫ 1X 17X2,0 Q&amp;E '1А</t>
  </si>
  <si>
    <t>1 068,33</t>
  </si>
  <si>
    <t>Л</t>
  </si>
  <si>
    <t>UPONOR MULTI ЦЕМЕНТНАЯ ДОБАВКА, БЫСТРОТВЕРДЕЮЩАЯ VD 550 25Л '25И</t>
  </si>
  <si>
    <t>UPONOR MULTI ЦЕМЕНТНАЯ ДОБАВКА VD 450 20Л '20Ф</t>
  </si>
  <si>
    <t>917,50</t>
  </si>
  <si>
    <t>UPONOR MULTI РАСШИРИТЕЛЬНЫЙ ПРОФИЛЬ 1800X100X10MM '18Ф</t>
  </si>
  <si>
    <t>134,99</t>
  </si>
  <si>
    <t>UPONOR MULTI ДЕМПФЕРНАЯ ЛЕНТА С ПЛЁНКОЙ PE 50M 150X8MM '200И</t>
  </si>
  <si>
    <t>201,30</t>
  </si>
  <si>
    <t>1135798*</t>
  </si>
  <si>
    <t>UPONOR MULTI ДЕМПФЕРНАЯ ЛЕНТА С ПЛЁНКОЙ, PE 50М, 150X10 ММ '200Ф</t>
  </si>
  <si>
    <t>USYSTEMS демпферная лента Multi с плёнкой 25м 100x8мм '100И</t>
  </si>
  <si>
    <t>UPONOR MULTI АНКЕР ДЛЯ ПЛЁНКИ L=25ММ '100C</t>
  </si>
  <si>
    <t>203,88</t>
  </si>
  <si>
    <t>UPONOR MULTI ПЛЁНКА PE 0,2ММ, 60X1,25М '75Ф</t>
  </si>
  <si>
    <t>431,67</t>
  </si>
  <si>
    <t>UPONOR TACKER ТЕКСТУРНАЯ ПЛЁНКА С РАЗМЕТКОЙ 0,2MM '100А</t>
  </si>
  <si>
    <t>UPONOR MULTI ТЕКСТУРНАЯ ПЛЕНКА С  РАЗМЕТКОЙ 0,25ММ, 100X1,03 М '103C</t>
  </si>
  <si>
    <t>780,83</t>
  </si>
  <si>
    <t>UPONOR MULTI МУЛЬТИФОЛЬГА 4ММ, 60X1 М '60Ф</t>
  </si>
  <si>
    <t>60</t>
  </si>
  <si>
    <t>UPONOR MULTI ТЕПЛОРАСПРЕДЕЛИТЕЛЬНАЯ ПЛАСТИНА EXTRA ДЛЯ ТРУБ 17MM 1152X185X0,45MM '60Щ</t>
  </si>
  <si>
    <t>671,67</t>
  </si>
  <si>
    <t>UPONOR SICCUS ТЕПЛОРАСПРЕДЕЛИТЕЛЬНАЯ ПЛАСТИНА ДЛЯ ТРУБ 14MM 1180X120X0,45MM '48С</t>
  </si>
  <si>
    <t>1 794,17</t>
  </si>
  <si>
    <t>UPONOR SICCUS ПАНЕЛЬ, ПЕНОПОЛИСТИРОЛ EPS 150KPA ДЛЯ ТРУБ 14MM 1197X1050X25MM '12,5C</t>
  </si>
  <si>
    <t>UPONOR MULTI ТЕПЛОРАСПРЕДЕЛИТЕЛЬНАЯ ПЛАСТИНА ДЛЯ ТРУБ 17MM 1152X185X0,45MM '60С</t>
  </si>
  <si>
    <t>1 421,67</t>
  </si>
  <si>
    <t>UPONOR MULTI ТЕПЛОРАСПРЕДЕЛИТЕЛЬНАЯ ПЛАСТИНА ДЛЯ ТРУБ 20ММ, 1150X280X0,55 ММ '40И</t>
  </si>
  <si>
    <t>UPONOR CLASSIC КРЕПЁЖНАЯ ПРОВОЛОКА, 150X1,25 ММ, 250 ШТ '1И</t>
  </si>
  <si>
    <t>UPONOR MULTI СТЯГИВАЮЩИЙ ХОМУТ, ПЛАСТИК PA 280ММ '100C</t>
  </si>
  <si>
    <t>6,94</t>
  </si>
  <si>
    <t>UPONOR SMART СТЯГИВАЮЩИЙ ХОМУТ, ПЛАСТИК PA 200MM '100И</t>
  </si>
  <si>
    <t>UPONOR CLASSIC КЛИПСА ДЛЯ ФИКСАЦИИ ТРУБ 14-20 К АРМАТУРНОЙ СЕТКЕ 6ММ (100 ШТ.) '1И</t>
  </si>
  <si>
    <t>16,87</t>
  </si>
  <si>
    <t>UPONOR MAGNA АНКЕР ДЛЯ ФИКСИРУЮЩЕГО ТРАКА 25, 50ММ '500C</t>
  </si>
  <si>
    <t>781,67</t>
  </si>
  <si>
    <t>UPONOR MAGNA ФИКСИРУЮЩИЙ ТРАК U-ПРОФИЛЬ 25 ММ Ц/Ц50ММ, 3М '30С</t>
  </si>
  <si>
    <t>15,33</t>
  </si>
  <si>
    <t>UPONOR SMART АНКЕР ДЛЯ ФИКСИРУЮЩЕГО ТРАКА '500А</t>
  </si>
  <si>
    <t>416,67</t>
  </si>
  <si>
    <t>UPONOR MULTI ФИКСИРУЮЩИЙ ТРАК U-ПРОФИЛЬ 20 ММ Ц/Ц50ММ, 3М '30А</t>
  </si>
  <si>
    <t>438,33</t>
  </si>
  <si>
    <t>UPONOR FIX ФИКСИРУЮЩИЙ ТРАК САМОКЛЕЮЩИЙСЯ 14-20ММ, Ц/Ц50ММ, 1М '100И</t>
  </si>
  <si>
    <t>19,45</t>
  </si>
  <si>
    <t>Недоступен для заказа</t>
  </si>
  <si>
    <t>UPONOR TACKER ФИКСАТОР ДЛЯ СТЕПЛЕРА ДЛИННЫЙ ДЛЯ ТРУБ 14-20ММ H=55MM '300И</t>
  </si>
  <si>
    <t>5,29</t>
  </si>
  <si>
    <t>UPONOR TACKER ФИКСАТОР ДЛЯ СТЕПЛЕРА СТАНДАРТНЫЙ ДЛЯ ТРУБ 14-20ММ H=40MM '1000У</t>
  </si>
  <si>
    <t>11,73</t>
  </si>
  <si>
    <t>UPONOR TACKER ФИКСАТОР ДЛЯ СТЕПЛЕРА КОРОТКИЙ 35MM '300С</t>
  </si>
  <si>
    <t>UPONOR TACKER РУЛОН, ПЕНОПОЛИСТИРОЛ EPS DES 30-3MM 10X1M '10С</t>
  </si>
  <si>
    <t>1 486,67</t>
  </si>
  <si>
    <t>UPONOR TACKER РУЛОН, ПЕНОПОЛИСТИРОЛ EPS DES 30-2MM 10X1M '10У</t>
  </si>
  <si>
    <t>1 175,83</t>
  </si>
  <si>
    <t>UPONOR TACKER РУЛОН, ПЕНОПОЛИСТИРОЛ EPS DES 20-2MM 10X1M '10С</t>
  </si>
  <si>
    <t>1 576,67</t>
  </si>
  <si>
    <t>UPONOR TACKER ПАНЕЛЬ, ПЕНОПОЛИСТИРОЛ EPS DEO 30MM '10У</t>
  </si>
  <si>
    <t>UPONOR TACKER ПАНЕЛЬ, ПЕНОПОЛИСТИРОЛ EPS DEO 20MM '10У</t>
  </si>
  <si>
    <t>UPONOR UPONOR KLETT ПАНЕЛЬ, ПЕНОПОЛИСТИРОЛ EPS DEO 15ММ, 2X1 М '20C</t>
  </si>
  <si>
    <t>UPONOR KLETT РУЛОН, ПЕНОПОЛИСТИРОЛ EXTRA EPS DES 30-2MM 10X1M '10C</t>
  </si>
  <si>
    <t>UPONOR NUBOS ПАНЕЛЬ, ПЕНОПОЛИСТИРОЛ EPS 30-2 ДЛЯ ТРУБ 14-16MM 1447X900X48MM '10В</t>
  </si>
  <si>
    <t>852,50</t>
  </si>
  <si>
    <t>UPONOR NUBOS ПАНЕЛЬ БЕЗ ТЕПЛОИЗОЛЯЦИИ ДЛЯ ТРУБ 14-17 '17,6У</t>
  </si>
  <si>
    <t>1016703, 1061880</t>
  </si>
  <si>
    <t>UPONOR NUBOS ПАНЕЛЬ, ПЕНОПОЛИСТИРОЛ EPS 20 ММ ДЛЯ ТРУБ 14-17MM '8,8У</t>
  </si>
  <si>
    <t>1 221,67</t>
  </si>
  <si>
    <t>UPONOR NUBOS ПАНЕЛЬ, ПЕНОПОЛИСТИРОЛ EPS 30 ММ ДЛЯ ТРУБ 14-17MM '8,8У</t>
  </si>
  <si>
    <t>1016699, 1005478, 1005478</t>
  </si>
  <si>
    <t>190,24</t>
  </si>
  <si>
    <t>UPONOR MINITEC ЗАЩИТНАЯ ГИЛЬЗА 9,9MM 300X2MM '30С</t>
  </si>
  <si>
    <t>UPONOR MINITEC РАСШИРИТЕЛЬНЫЙ ПРОФИЛЬ 1,3M 40X10MM '10C</t>
  </si>
  <si>
    <t>UPONOR MINITEC РАСШИРИТЕЛЬНЫЙ ПРОФИЛЬ 0,9M 40X10MM '10C</t>
  </si>
  <si>
    <t>137,71</t>
  </si>
  <si>
    <t>UPONOR MINITEC ДЕМПФЕРНАЯ ЛЕНТА САМОКЛЕЮЩАЯСЯ 20М, 80X8 ММ '200И</t>
  </si>
  <si>
    <t>264,93</t>
  </si>
  <si>
    <t>UPONOR FIX ФИКСИРУЮЩИЙ ТРАК ДЛЯ ТРУБ 9,9ММ Ц/Ц20ММ, 2,5М '25И</t>
  </si>
  <si>
    <t>2 866,67</t>
  </si>
  <si>
    <t>UPONOR MINITEC ПАНЕЛЬ САМОКЛЕЮЩАЯСЯ 15,4М² ДЛЯ ТРУБ 9,9X1,1ММ, 1100X700X12ММ '15,4И</t>
  </si>
  <si>
    <t>UPONOR Q&amp;E СОЕДИНИТЕЛЬ DR-ЛАТУНЬ 17-17 С ДВУМЯ КОЛЬЦАМИ '100C</t>
  </si>
  <si>
    <t>1 435,83</t>
  </si>
  <si>
    <t>UPONOR Q&amp;E СОЕДИНИТЕЛЬ DR-ЛАТУНЬ 14-14 С ДВУМЯ КОЛЬЦАМИ '100С</t>
  </si>
  <si>
    <t>948,33</t>
  </si>
  <si>
    <t>UPONOR SMART ПРЕСС-СОЕДИНИТЕЛЬ 20X2,0-20X2,0 '20С</t>
  </si>
  <si>
    <t>688,33</t>
  </si>
  <si>
    <t>UPONOR SMART ПРЕСС-СОЕДИНИТЕЛЬ 16X1,8/2,0-16X1,8/2,0 '20У</t>
  </si>
  <si>
    <t>UPONOR MINITEC СОЕДИНИТЕЛЬ 9,9 С КОЛЬЦАМИ РЕ-Х '10И</t>
  </si>
  <si>
    <t>UPONOR MELTAWAY PLUS PE-XA ТРУБА ОРАНЖЕВАЯ 25X2,3 БУХТА НА ЗАКАЗ (МАКС. 170М) '1C</t>
  </si>
  <si>
    <t>383,81</t>
  </si>
  <si>
    <t>UPONOR MELTAWAY PLUS PE-XA ТРУБА ОРАНЖЕВАЯ 25X2,3 БУХТА 640M '640С</t>
  </si>
  <si>
    <t>1022341, 1033625</t>
  </si>
  <si>
    <t>UPONOR KLETT COMFORT PIPE PLUS ТРУБА 16X1,8 БУХТА 640М '640C</t>
  </si>
  <si>
    <t>UPONOR KLETT COMFORT PIPE PLUS ТРУБА 16X1,8 БУХТА 240М '240C</t>
  </si>
  <si>
    <t>181,21</t>
  </si>
  <si>
    <t>Smart pipes</t>
  </si>
  <si>
    <t>UPONOR SMART ТРУБА 20X2,0 БУХТА 480M '480Ф</t>
  </si>
  <si>
    <t>UPONOR SMART ТРУБА 20X2,0 БУХТА 240M '240Ф</t>
  </si>
  <si>
    <t>145,84</t>
  </si>
  <si>
    <t>UPONOR SMART ТРУБА 16X2,0 БУХТА 640M '640Ф</t>
  </si>
  <si>
    <t>UPONOR SMART ТРУБА 16X2,0 БУХТА 240M '240Ф</t>
  </si>
  <si>
    <t>USYSTEMS труба Smart Melt Away 25x2,3 бухта 350м '350У</t>
  </si>
  <si>
    <t>USYSTEMS труба Smart белая PE-RT тип II/EVOH/PE-RT тип II 20x2,0 бухта 200м '200Ф</t>
  </si>
  <si>
    <t>USYSTEMS труба Smart белая PE-RT тип II/EVOH/PE-RT тип II 16x2,0 бухта 500м '500Ф</t>
  </si>
  <si>
    <t>USYSTEMS труба Smart белая PE-RT тип II/EVOH/PE-RT тип II 16x2,0 бухта 200м '200Ф</t>
  </si>
  <si>
    <t>193,33</t>
  </si>
  <si>
    <t>USYSTEMS труба Smart красная PE-RT тип II/EVOH/PE-RT тип II 20x2,0 бухта 200м '200Ф</t>
  </si>
  <si>
    <t>155,83</t>
  </si>
  <si>
    <t>USYSTEMS труба Smart красная PE-RT тип II/EVOH/PE-RT тип II 16x2,0 бухта 500м '500Ф</t>
  </si>
  <si>
    <t>USYSTEMS труба Smart красная PE-RT тип II/EVOH/PE-RT тип II 16x2,0 бухта 200м '200Ф</t>
  </si>
  <si>
    <t>237,04</t>
  </si>
  <si>
    <t>UPONOR COMFORT PIPE ТРУБА 20X2,0 БУХТА 480M '480В</t>
  </si>
  <si>
    <t>UPONOR COMFORT PIPE ТРУБА 20X2,0 БУХТА 240M '240В</t>
  </si>
  <si>
    <t>190,68</t>
  </si>
  <si>
    <t>UPONOR COMFORT PIPE ТРУБА 16X1,8 БУХТА 640M '640И</t>
  </si>
  <si>
    <t>UPONOR COMFORT PIPE ТРУБА 16X1,8 БУХТА 240M '240Ф</t>
  </si>
  <si>
    <t>UPONOR COMFORT PIPE ТРУБА PN10 20X2,8 БУХТА 480М '480У</t>
  </si>
  <si>
    <t>UPONOR COMFORT PIPE ТРУБА PN10 20X2,8 БУХТА 240М '240У</t>
  </si>
  <si>
    <t>UPONOR COMFORT PIPE ТРУБА PN10 16X2,2 БУХТА 640М '640У</t>
  </si>
  <si>
    <t>UPONOR COMFORT PIPE ТРУБА PN10 16X2,2 БУХТА 240М '240У</t>
  </si>
  <si>
    <t>302,50</t>
  </si>
  <si>
    <t>UPONOR MINITEC COMFORT PIPE ТРУБА 9,9X1,1  БУХТА 480M '480С</t>
  </si>
  <si>
    <t>181,73</t>
  </si>
  <si>
    <t>UPONOR MINITEC COMFORT PIPE ТРУБА 9,9X1,1 БУХТА 240M '240Ф</t>
  </si>
  <si>
    <t>UPONOR MINITEC COMFORT PIPE ТРУБА 9,9X1,1 БУХТА 120M '120И</t>
  </si>
  <si>
    <t>2 797,50</t>
  </si>
  <si>
    <t>DE</t>
  </si>
  <si>
    <t>Usystems расходомер для промышленного коллектора '1С</t>
  </si>
  <si>
    <t>1 078,33</t>
  </si>
  <si>
    <t>USYSTEMS ключ монтажный для коллектора Magna '2С</t>
  </si>
  <si>
    <t>21 065,83</t>
  </si>
  <si>
    <t>USYSTEMS кран шаровой для промышленного коллектора Magna G 1 1/2", комплект '1И</t>
  </si>
  <si>
    <t>4 492,50</t>
  </si>
  <si>
    <t>USYSTEMS кронштейны для промышленного коллектора Magna, комплект '1И</t>
  </si>
  <si>
    <t>4 835,00</t>
  </si>
  <si>
    <t>USYSTEMS манометр с монтажным вентилем '1С</t>
  </si>
  <si>
    <t>33 450,83</t>
  </si>
  <si>
    <t>USYSTEMS базовый комплект для промышленного коллектора Magna '1И</t>
  </si>
  <si>
    <t>19 950,83</t>
  </si>
  <si>
    <t>USYSTEMS сегмент промышленного коллектора Magna 1 1/2" с расходомером и адаптером для трубы 25x2,3 мм '1И</t>
  </si>
  <si>
    <t>16 304,17</t>
  </si>
  <si>
    <t>USYSTEMS сегмент промышленного коллектора Magna 1 1/2" с расходомером, ответвление G3/4"НР Евроконус '1И</t>
  </si>
  <si>
    <t>17 365,83</t>
  </si>
  <si>
    <t>USYSTEMS сегмент промышленного коллектора Magna 1 1/2" с клапаном и адаптером для трубы 25x2,3 мм '1И</t>
  </si>
  <si>
    <t>14 086,67</t>
  </si>
  <si>
    <t>USYSTEMS сегмент промышленного коллектора Magna 1 1/2" с клапаном, ответвление G3/4"НР Евроконус '1И</t>
  </si>
  <si>
    <t>168,33</t>
  </si>
  <si>
    <t>5 715,00</t>
  </si>
  <si>
    <t>USYSTEMS пластификатор для тёплого пола 10л '1Ф</t>
  </si>
  <si>
    <t>928,33</t>
  </si>
  <si>
    <t>USYSTEMS расширительный профиль Multi 1200x100x10мм '40Ф</t>
  </si>
  <si>
    <t>77,50</t>
  </si>
  <si>
    <t>USYSTEMS демпферная лента Multi с плёнкой 25м 150x8мм '100И</t>
  </si>
  <si>
    <t>1000079, 1000080</t>
  </si>
  <si>
    <t>246,67</t>
  </si>
  <si>
    <t>Multifoil</t>
  </si>
  <si>
    <t>Мультифольга Multifoil 4мм 25x1,2м '30Ф</t>
  </si>
  <si>
    <t>82,50</t>
  </si>
  <si>
    <t xml:space="preserve">USYSTEMS трак фиксирующий для труб 16-20 мм, ц/ц 50 мм, l=500 мм '100И </t>
  </si>
  <si>
    <t>840,00</t>
  </si>
  <si>
    <r>
      <t>USYSTEMS панель Nubus без теплоизоляции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'20С</t>
    </r>
  </si>
  <si>
    <t>1 204,17</t>
  </si>
  <si>
    <r>
      <t>USYSTEMS панель Nubus, пенополистирол EPS 30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</si>
  <si>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t>924,17</t>
  </si>
  <si>
    <r>
      <t>USYSTEMS панель Nubus, пенополистирол EPS 20 мм для труб 14-17мм (площадь одной панели 0,88 м</t>
    </r>
    <r>
      <rPr>
        <vertAlign val="superscript"/>
        <sz val="10"/>
        <color rgb="FF000000"/>
        <rFont val="Verdana"/>
        <family val="2"/>
        <charset val="204"/>
      </rPr>
      <t>2</t>
    </r>
    <r>
      <rPr>
        <sz val="10"/>
        <color indexed="8"/>
        <rFont val="Verdana"/>
        <family val="2"/>
        <charset val="204"/>
      </rPr>
      <t>) '10Ф</t>
    </r>
  </si>
  <si>
    <t>38 986,67</t>
  </si>
  <si>
    <t>USYSTEMS насосно-смесительный блок без насоса с термостатической головкой '1С</t>
  </si>
  <si>
    <t>57 000,00</t>
  </si>
  <si>
    <t>USYSTEMS насосно-смесительный блок TWS с термостатической головкой '1Ф</t>
  </si>
  <si>
    <t>1136099, 1119443, 1136095, 1136094</t>
  </si>
  <si>
    <t>33 083,33</t>
  </si>
  <si>
    <t>USYSTEMS коллекторный шкаф накладной 1300x810x160 мм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</si>
  <si>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</si>
  <si>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</si>
  <si>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</si>
  <si>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</si>
  <si>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31 490,83</t>
  </si>
  <si>
    <t>USYSTEMS коллекторный шкаф встраиваемый 1300x730x110 мм '1С</t>
  </si>
  <si>
    <t>26 540,00</t>
  </si>
  <si>
    <t>USYSTEMS коллекторный шкаф встраиваемый 1150x730x110 мм '1С</t>
  </si>
  <si>
    <t>USYSTEMS коллекторный шкаф встраиваемый 1000x730x110 мм '1Ф</t>
  </si>
  <si>
    <t>USYSTEMS коллекторный шкаф встраиваемый 850x730x110 мм '1И</t>
  </si>
  <si>
    <t>USYSTEMS коллекторный шкаф встраиваемый 700x730x110 мм '1И</t>
  </si>
  <si>
    <t>USYSTEMS коллекторный шкаф встраиваемый 550x730x110 мм '1И</t>
  </si>
  <si>
    <t>2 321,67</t>
  </si>
  <si>
    <t>PEX brass components</t>
  </si>
  <si>
    <t>USYSTEMS кронштейн для коллектора SH 3/4-1" '25И</t>
  </si>
  <si>
    <t>501,67</t>
  </si>
  <si>
    <t>USYSTEMS заглушка для коллектора SH 1"ВР (с плоским уплотнением) '20И</t>
  </si>
  <si>
    <t>338,33</t>
  </si>
  <si>
    <t>USYSTEMS заглушка для коллектора SH 3/4"ВР (с плоским уплотнением) '20А</t>
  </si>
  <si>
    <t>3 658,33</t>
  </si>
  <si>
    <t>USYSTEMS коллектор SH 1" с вентилями НР/ВР 4x3/4"НР Евроконус, ц/ц 50мм '3И</t>
  </si>
  <si>
    <t>2 705,83</t>
  </si>
  <si>
    <t>USYSTEMS коллектор SH 1" с вентилями НР/ВР 3x3/4"НР Евроконус, ц/ц 50мм '3И</t>
  </si>
  <si>
    <t>2 000,83</t>
  </si>
  <si>
    <t>USYSTEMS коллектор SH 1" с вентилями НР/ВР 2x3/4"НР Евроконус, ц/ц 50мм '5И</t>
  </si>
  <si>
    <t>5 257,50</t>
  </si>
  <si>
    <t>USYSTEMS коллектор SH 1" с вентилями НР/ВР 4x1/2"НР, ц/ц 38мм '4И</t>
  </si>
  <si>
    <t>1014139, 1048522</t>
  </si>
  <si>
    <t>3 875,00</t>
  </si>
  <si>
    <t>USYSTEMS коллектор SH 1" с вентилями НР/ВР 3x1/2"НР, ц/ц 38мм '5И</t>
  </si>
  <si>
    <t>1014138, 1048521</t>
  </si>
  <si>
    <t>2 860,00</t>
  </si>
  <si>
    <t>USYSTEMS коллектор SH 1" с вентилями НР/ВР 2x1/2"НР, ц/ц 38мм '5И</t>
  </si>
  <si>
    <t>1014137, 1048520</t>
  </si>
  <si>
    <t>3 958,33</t>
  </si>
  <si>
    <t>USYSTEMS коллектор SH 3/4" с вентилями НР/ВР 4x1/2"НР, ц/ц 38мм '4И</t>
  </si>
  <si>
    <t>2 721,67</t>
  </si>
  <si>
    <t>USYSTEMS коллектор SH 3/4" с вентилями НР/ВР 3x1/2"НР, ц/ц 38мм '5И</t>
  </si>
  <si>
    <t>2 323,33</t>
  </si>
  <si>
    <t>USYSTEMS коллектор SH 3/4" с вентилями НР/ВР 2x1/2"НР, ц/ц 38мм '5И</t>
  </si>
  <si>
    <t>35 235,00</t>
  </si>
  <si>
    <t>USYSTEMS коллектор UN с расходомерами стальной с накидной гайкой, выходы 12x3/4 Евроконус '1Ф</t>
  </si>
  <si>
    <t>1135949, 1086548</t>
  </si>
  <si>
    <t>33 514,17</t>
  </si>
  <si>
    <t>USYSTEMS коллектор UN с расходомерами стальной с накидной гайкой, выходы 11x3/4 Евроконус '1И</t>
  </si>
  <si>
    <t>1135948, 1086547</t>
  </si>
  <si>
    <t>30 456,67</t>
  </si>
  <si>
    <t>USYSTEMS коллектор UN с расходомерами стальной с накидной гайкой, выходы 10x3/4 Евроконус '1Ф</t>
  </si>
  <si>
    <t>1135947, 1086546</t>
  </si>
  <si>
    <t>25 179,17</t>
  </si>
  <si>
    <t>USYSTEMS коллектор UN с расходомерами стальной с накидной гайкой, выходы 9x3/4 Евроконус '1Ф</t>
  </si>
  <si>
    <t>1135946, 1086545</t>
  </si>
  <si>
    <t>22 562,50</t>
  </si>
  <si>
    <t>USYSTEMS коллектор UN с расходомерами стальной с накидной гайкой, выходы 8x3/4 Евроконус '1Ф</t>
  </si>
  <si>
    <t>1135945, 1086544</t>
  </si>
  <si>
    <t>19 980,00</t>
  </si>
  <si>
    <t>USYSTEMS коллектор UN с расходомерами стальной с накидной гайкой, выходы 7x3/4 Евроконус '1Ф</t>
  </si>
  <si>
    <t>1135944, 1086543</t>
  </si>
  <si>
    <t>17 680,83</t>
  </si>
  <si>
    <t>USYSTEMS коллектор UN с расходомерами стальной с накидной гайкой, выходы 6x3/4 Евроконус '1Ф</t>
  </si>
  <si>
    <t>1135943, 1086542</t>
  </si>
  <si>
    <t>14 741,67</t>
  </si>
  <si>
    <t>USYSTEMS коллектор UN с расходомерами стальной с накидной гайкой, выходы 5x3/4 Евроконус '1Ф</t>
  </si>
  <si>
    <t>1135942, 1086541</t>
  </si>
  <si>
    <t>12 130,83</t>
  </si>
  <si>
    <t>USYSTEMS коллектор UN с расходомерами стальной с накидной гайкой, выходы 4x3/4 Евроконус '1Ф</t>
  </si>
  <si>
    <t>1135941, 1086540</t>
  </si>
  <si>
    <t>9 849,17</t>
  </si>
  <si>
    <t>USYSTEMS коллектор UN с расходомерами стальной с накидной гайкой, выходы 3x3/4 Евроконус '1И</t>
  </si>
  <si>
    <t>1135940, 1086539</t>
  </si>
  <si>
    <t>9 129,17</t>
  </si>
  <si>
    <t>USYSTEMS коллектор UN с расходомерами стальной с накидной гайкой, выходы 2x3/4 Евроконус '1И</t>
  </si>
  <si>
    <t>1135939, 1086538</t>
  </si>
  <si>
    <t>32 293,33</t>
  </si>
  <si>
    <t>USYSTEMS коллектор UN с клапанами стальной с накидной гайкой, выходы 12x3/4" Евроконус '1И</t>
  </si>
  <si>
    <t>1135938, 1088055</t>
  </si>
  <si>
    <t>29 837,50</t>
  </si>
  <si>
    <t>USYSTEMS коллектор UN с клапанами стальной с накидной гайкой, выходы 11x3/4" Евроконус '1И</t>
  </si>
  <si>
    <t>1135937, 1088054</t>
  </si>
  <si>
    <t>24 027,50</t>
  </si>
  <si>
    <t>USYSTEMS коллектор UN с клапанами стальной с накидной гайкой, выходы 10x3/4" Евроконус '1И</t>
  </si>
  <si>
    <t>1135936, 1088053</t>
  </si>
  <si>
    <t>21 796,67</t>
  </si>
  <si>
    <t>USYSTEMS коллектор UN с клапанами стальной с накидной гайкой, выходы 9x3/4" Евроконус '1И</t>
  </si>
  <si>
    <t>1135935, 1088052</t>
  </si>
  <si>
    <t>19 520,83</t>
  </si>
  <si>
    <t>USYSTEMS коллектор UN с клапанами стальной с накидной гайкой, выходы 8x3/4" Евроконус '1Ф</t>
  </si>
  <si>
    <t>1135934, 1088051</t>
  </si>
  <si>
    <t>17 237,50</t>
  </si>
  <si>
    <t>USYSTEMS коллектор UN с клапанами стальной с накидной гайкой, выходы 7x3/4" Евроконус '1Ф</t>
  </si>
  <si>
    <t>1135933, 1088050</t>
  </si>
  <si>
    <t>15 826,67</t>
  </si>
  <si>
    <t>USYSTEMS коллектор UN с клапанами стальной с накидной гайкой, выходы 6x3/4" Евроконус '1И</t>
  </si>
  <si>
    <t>1135932, 1088049</t>
  </si>
  <si>
    <t>13 699,17</t>
  </si>
  <si>
    <t>USYSTEMS коллектор UN с клапанами стальной с накидной гайкой, выходы 5x3/4" Евроконус '1Ф</t>
  </si>
  <si>
    <t>1135931, 1088048</t>
  </si>
  <si>
    <t>11 786,67</t>
  </si>
  <si>
    <t>USYSTEMS коллектор UN с клапанами стальной с накидной гайкой, выходы 4x3/4" Евроконус '1Ф</t>
  </si>
  <si>
    <t>1135930, 1088047</t>
  </si>
  <si>
    <t>9 945,83</t>
  </si>
  <si>
    <t>USYSTEMS коллектор UN с клапанами стальной с накидной гайкой, выходы 3x3/4" Евроконус '1Ф</t>
  </si>
  <si>
    <t>1135929, 1088046</t>
  </si>
  <si>
    <t>8 070,83</t>
  </si>
  <si>
    <t>USYSTEMS коллектор UN с клапанами стальной с накидной гайкой, выходы 2x3/4" Евроконус '1И</t>
  </si>
  <si>
    <t>1135928, 1088045</t>
  </si>
  <si>
    <t>11 220,00</t>
  </si>
  <si>
    <t>USYSTEMS кран шаровой угловой 1"НР-3/4"ВР с термометром, комплект '1И</t>
  </si>
  <si>
    <t>9 973,33</t>
  </si>
  <si>
    <t>USYSTEMS кран шаровой угловой 1"НР-3/4"ВР, комплект '1И</t>
  </si>
  <si>
    <t>USYSTEMS кран шаровой 1"НР-1"ВР с термометром, комплект '1И</t>
  </si>
  <si>
    <t>7 677,50</t>
  </si>
  <si>
    <t>USYSTEMS кран шаровой 1"НР-1"ВР, комплект '1И</t>
  </si>
  <si>
    <t>866,67</t>
  </si>
  <si>
    <t>USYSTEMS накидная гайка для коллектора из нержавеющей стали '10И</t>
  </si>
  <si>
    <t>35 064,17</t>
  </si>
  <si>
    <t>USYSTEMS коллектор FT с расходомерами стальной, выходы 12x3/4 Евроконус '1Ф</t>
  </si>
  <si>
    <t>32 469,17</t>
  </si>
  <si>
    <t>USYSTEMS коллектор FT с расходомерами стальной, выходы 11x3/4 Евроконус '1И</t>
  </si>
  <si>
    <t>29 872,50</t>
  </si>
  <si>
    <t>USYSTEMS коллектор FT с расходомерами стальной, выходы 10x3/4 Евроконус '1Ф</t>
  </si>
  <si>
    <t>27 192,50</t>
  </si>
  <si>
    <t>USYSTEMS коллектор FT с расходомерами стальной, выходы 9x3/4 Евроконус '1Ф</t>
  </si>
  <si>
    <t>41 814,17</t>
  </si>
  <si>
    <t>USYSTEMS коллектор FT с расходомерами стальной, выходы 8x3/4 Евроконус '1Ф</t>
  </si>
  <si>
    <t>37 402,50</t>
  </si>
  <si>
    <t>USYSTEMS коллектор FT с расходомерами стальной, выходы 7x3/4 Евроконус '1Ф</t>
  </si>
  <si>
    <t>19 321,67</t>
  </si>
  <si>
    <t>USYSTEMS коллектор FT с расходомерами стальной, выходы 6x3/4 Евроконус '1Ф</t>
  </si>
  <si>
    <t>16 725,00</t>
  </si>
  <si>
    <t>USYSTEMS коллектор FT с расходомерами стальной, выходы 5x3/4 Евроконус '1Ф</t>
  </si>
  <si>
    <t>14 129,17</t>
  </si>
  <si>
    <t>USYSTEMS коллектор FT с расходомерами стальной, выходы 4x3/4 Евроконус '1Ф</t>
  </si>
  <si>
    <t>11 449,17</t>
  </si>
  <si>
    <t>USYSTEMS коллектор FT с расходомерами стальной, выходы 3x3/4 Евроконус '1И</t>
  </si>
  <si>
    <t>8 854,17</t>
  </si>
  <si>
    <t>USYSTEMS коллектор FT с расходомерами стальной, выходы 2x3/4 Евроконус '1И</t>
  </si>
  <si>
    <t>29 620,83</t>
  </si>
  <si>
    <t>USYSTEMS коллектор FT с клапанами стальной, выходы 12x3/4" Евроконус '1И</t>
  </si>
  <si>
    <t>27 445,00</t>
  </si>
  <si>
    <t>USYSTEMS коллектор FT с клапанами стальной, выходы 11x3/4" Евроконус '1И</t>
  </si>
  <si>
    <t>25 183,33</t>
  </si>
  <si>
    <t>USYSTEMS коллектор FT с клапанами стальной, выходы 10x3/4" Евроконус '1И</t>
  </si>
  <si>
    <t>23 005,83</t>
  </si>
  <si>
    <t>USYSTEMS коллектор FT с клапанами стальной, выходы 9x3/4" Евроконус '1И</t>
  </si>
  <si>
    <t>20 829,17</t>
  </si>
  <si>
    <t>USYSTEMS коллектор FT с клапанами стальной, выходы 8x3/4" Евроконус '1Ф</t>
  </si>
  <si>
    <t>18 567,50</t>
  </si>
  <si>
    <t>USYSTEMS коллектор FT с клапанами стальной, выходы 7x3/4" Евроконус '1Ф</t>
  </si>
  <si>
    <t>18 458,33</t>
  </si>
  <si>
    <t>USYSTEMS коллектор FT с клапанами стальной, выходы 6x3/4" Евроконус '1И</t>
  </si>
  <si>
    <t>USYSTEMS коллектор FT с клапанами стальной, выходы 5x3/4" Евроконус '1Ф</t>
  </si>
  <si>
    <t>14 108,33</t>
  </si>
  <si>
    <t>USYSTEMS коллектор FT с клапанами стальной, выходы 4x3/4" Евроконус '1Ф</t>
  </si>
  <si>
    <t>9 774,17</t>
  </si>
  <si>
    <t>USYSTEMS коллектор FT с клапанами стальной, выходы 3x3/4" Евроконус '1Ф</t>
  </si>
  <si>
    <t>USYSTEMS коллектор FT с клапанами стальной, выходы 2x3/4" Евроконус '1И</t>
  </si>
  <si>
    <t>Комплектующие для систем напольного отопления</t>
  </si>
  <si>
    <t>560,83</t>
  </si>
  <si>
    <t>Riifo Omni components</t>
  </si>
  <si>
    <t>1100053310 RIIFO Omni штуцер с накидной гайкой пресс никелированная латунь 20-3/4"НГ Евроконус '10С</t>
  </si>
  <si>
    <t>6 695,00</t>
  </si>
  <si>
    <t>1100045834 RIIFO Omni угольник пресс латунь 90° 63-63 '1С</t>
  </si>
  <si>
    <t>7 282,50</t>
  </si>
  <si>
    <t>1100045898 RIIFO Omni тройник редукционный пресс латунь 63-40-63 '1С</t>
  </si>
  <si>
    <t>7 168,33</t>
  </si>
  <si>
    <t>1100045896 RIIFO Omni тройник редукционный пресс латунь 63-26-63 '1С</t>
  </si>
  <si>
    <t>2 978,33</t>
  </si>
  <si>
    <t>1100045903 RIIFO Omni тройник равнопроходной пресс латунь 40 '1С</t>
  </si>
  <si>
    <t>3 637,50</t>
  </si>
  <si>
    <t>1100045763 RIIFO Omni переходник пресс латунь 63-40 '1С</t>
  </si>
  <si>
    <t>1 153,33</t>
  </si>
  <si>
    <t>1100045759 RIIFO Omni переходник пресс латунь 40-26 '1С</t>
  </si>
  <si>
    <t>3 532,50</t>
  </si>
  <si>
    <t>Riifo Omni pipes</t>
  </si>
  <si>
    <t>491,67</t>
  </si>
  <si>
    <t>1100050287 RIIFO Flow кран шаровой с внутренней-наружной резьбой красная ручка-бабочка латунь 3/4"ВР-3/4"НР '1С</t>
  </si>
  <si>
    <t>64,17</t>
  </si>
  <si>
    <t>RIIFO Vita</t>
  </si>
  <si>
    <t>1100049896 RIIFO Vita труба PE-Xb/EVOH 16x2,0 SDR 8/S 3,5 бухта 500 м красная '500С</t>
  </si>
  <si>
    <t>7 370,83</t>
  </si>
  <si>
    <t>1100045796 RIIFO Omni штуцер с накидной гайкой пресс латунь 75-2 1/2"НГ '1С</t>
  </si>
  <si>
    <t>4 736,67</t>
  </si>
  <si>
    <t>1100045795 RIIFO Omni штуцер с накидной гайкой пресс латунь 63-2"НГ '1С</t>
  </si>
  <si>
    <t>4 005,83</t>
  </si>
  <si>
    <t>1100045797 RIIFO Omni штуцер с накидной гайкой пресс латунь 50-2"НГ '1С</t>
  </si>
  <si>
    <t>2 456,67</t>
  </si>
  <si>
    <t>1100045794 RIIFO Omni штуцер с накидной гайкой пресс латунь 50-1 1/2"НГ '1С</t>
  </si>
  <si>
    <t>2 255,00</t>
  </si>
  <si>
    <t>1100045792 RIIFO Omni штуцер с накидной гайкой пресс латунь 40-1 1/2"НГ '1С</t>
  </si>
  <si>
    <t>390,00</t>
  </si>
  <si>
    <t>1100045774 RIIFO Omni заглушка пресс латунь 26 '5С</t>
  </si>
  <si>
    <t>255,83</t>
  </si>
  <si>
    <t>1100045773 RIIFO Omni заглушка пресс латунь 20 '10С</t>
  </si>
  <si>
    <t>1 050,00</t>
  </si>
  <si>
    <t>1100045841 RIIFO Omni водорозетка пресс латунь 26-3/4"ВР '1С</t>
  </si>
  <si>
    <t>851,67</t>
  </si>
  <si>
    <t>1100046444 RIIFO Omni водорозетка пресс латунь 20-3/4"ВР '6С</t>
  </si>
  <si>
    <t>1 060,00</t>
  </si>
  <si>
    <t>1100045839 RIIFO Omni угольник с накидной гайкой пресс латунь 90° 26-3/4"НГ '5С</t>
  </si>
  <si>
    <t>855,00</t>
  </si>
  <si>
    <t>1100047043 RIIFO Omni угольник с накидной гайкой пресс латунь 90° 20-3/4"НГ '1С</t>
  </si>
  <si>
    <t>1100045838 RIIFO Omni угольник с накидной гайкой пресс латунь 90° 16-3/4"НГ '5С</t>
  </si>
  <si>
    <t>9 249,17</t>
  </si>
  <si>
    <t>Под заказ</t>
  </si>
  <si>
    <t>1100045823 RIIFO Omni угольник с внутренней резьбой пресс латунь 90° 75-2 1/2"ВР '1С</t>
  </si>
  <si>
    <t>5 820,00</t>
  </si>
  <si>
    <t>1100045827 RIIFO Omni угольник с внутренней резьбой пресс латунь 90° 63-2"ВР '1С</t>
  </si>
  <si>
    <t>3 366,67</t>
  </si>
  <si>
    <t>1100045826 RIIFO Omni угольник с внутренней резьбой пресс латунь 90° 50-1 1/2"ВР '1С</t>
  </si>
  <si>
    <t>2 535,00</t>
  </si>
  <si>
    <t>1100045825 RIIFO Omni угольник с внутренней резьбой пресс латунь 90° 40-1 1/2"ВР '1С</t>
  </si>
  <si>
    <t>2 367,50</t>
  </si>
  <si>
    <t>1100045824 RIIFO Omni угольник с внутренней резьбой пресс латунь 90° 40-1 1/4"ВР '1С</t>
  </si>
  <si>
    <t>1100046441 RIIFO Omni угольник с внутренней резьбой пресс латунь 90° 32-1"ВР '4С</t>
  </si>
  <si>
    <t>1 075,00</t>
  </si>
  <si>
    <t>1100045829 RIIFO Omni угольник с внутренней резьбой пресс латунь 90° 26-1"ВР '6С</t>
  </si>
  <si>
    <t>9 445,00</t>
  </si>
  <si>
    <t>1100045822 RIIFO Omni угольник с наружной резьбой пресс латунь 90° 75-2 1/2"НР '1С</t>
  </si>
  <si>
    <t>5 910,00</t>
  </si>
  <si>
    <t>1100045821 RIIFO Omni угольник с наружной резьбой пресс латунь 90° 63-2"НР '1С</t>
  </si>
  <si>
    <t>3 346,67</t>
  </si>
  <si>
    <t>1100045820 RIIFO Omni угольник с наружной резьбой пресс латунь 90° 50-1 1/2"НР '1С</t>
  </si>
  <si>
    <t>2 155,00</t>
  </si>
  <si>
    <t>1100045819 RIIFO Omni угольник с наружной резьбой пресс латунь 90° 40-1 1/4"НР '1С</t>
  </si>
  <si>
    <t>1 196,67</t>
  </si>
  <si>
    <t>1100046448 RIIFO Omni угольник с наружной резьбой пресс латунь 90° 32-1"НР '4С</t>
  </si>
  <si>
    <t>676,67</t>
  </si>
  <si>
    <t>1100045817 RIIFO Omni угольник с наружной резьбой пресс латунь 90° 26-3/4"НР '5С</t>
  </si>
  <si>
    <t>9 128,33</t>
  </si>
  <si>
    <t>1100045837 RIIFO Omni угольник пресс латунь 45° 75-75 '1С</t>
  </si>
  <si>
    <t>7 060,00</t>
  </si>
  <si>
    <t>1100045835 RIIFO Omni угольник пресс латунь 45° 63-63 '1С</t>
  </si>
  <si>
    <t>3 930,83</t>
  </si>
  <si>
    <t>1100045833 RIIFO Omni угольник пресс латунь 45° 50-50 '1С</t>
  </si>
  <si>
    <t>9 837,50</t>
  </si>
  <si>
    <t>1100045836 RIIFO Omni угольник пресс латунь 90° 75-75 '1С</t>
  </si>
  <si>
    <t>3 733,33</t>
  </si>
  <si>
    <t>1100045832 RIIFO Omni угольник пресс латунь 90° 50-50 '1С</t>
  </si>
  <si>
    <t>12 700,83</t>
  </si>
  <si>
    <t>1100045879 RIIFO Omni тройник редукционный пресс латунь 75-63-75 '1С</t>
  </si>
  <si>
    <t>11 133,33</t>
  </si>
  <si>
    <t>1100045901 RIIFO Omni тройник редукционный пресс латунь 75-50-75 '1С</t>
  </si>
  <si>
    <t>10 780,00</t>
  </si>
  <si>
    <t>1100045900 RIIFO Omni тройник редукционный пресс латунь 75-40-75 '1С</t>
  </si>
  <si>
    <t>7 871,67</t>
  </si>
  <si>
    <t>1100045899 RIIFO Omni тройник редукционный пресс латунь 63-50-63 '1С</t>
  </si>
  <si>
    <t>6 583,33</t>
  </si>
  <si>
    <t>1100045897 RIIFO Omni тройник редукционный пресс латунь 63-32-63 '1С</t>
  </si>
  <si>
    <t>4 543,33</t>
  </si>
  <si>
    <t>1100045895 RIIFO Omni тройник редукционный пресс латунь 50-40-50 '1С</t>
  </si>
  <si>
    <t>3 809,17</t>
  </si>
  <si>
    <t>1100045894 RIIFO Omni тройник редукционный пресс латунь 50-32-50 '1С</t>
  </si>
  <si>
    <t>3 489,17</t>
  </si>
  <si>
    <t>1100045893 RIIFO Omni тройник редукционный пресс латунь 50-26-50 '1С</t>
  </si>
  <si>
    <t>2 407,50</t>
  </si>
  <si>
    <t>1100045892 RIIFO Omni тройник редукционный пресс латунь 40-32-40 '1С</t>
  </si>
  <si>
    <t>3 001,67</t>
  </si>
  <si>
    <t>1100045891 RIIFO Omni тройник редукционный пресс латунь 40-32-32 '1С</t>
  </si>
  <si>
    <t>1 635,00</t>
  </si>
  <si>
    <t>1100045887 RIIFO Omni тройник редукционный пресс латунь 32-26-26 '4С</t>
  </si>
  <si>
    <t>1 359,17</t>
  </si>
  <si>
    <t>1100047053 RIIFO Omni тройник 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</si>
  <si>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</si>
  <si>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</si>
  <si>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</si>
  <si>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t>1100045852 RIIFO Omni тройник с наружной резьбой пресс латунь 63-2"НР-63 '1С</t>
  </si>
  <si>
    <t>6 980,83</t>
  </si>
  <si>
    <t>1100045851 RIIFO Omni тройник с наружной резьбой пресс латунь 63-1"НР-63 '1С</t>
  </si>
  <si>
    <t>6 746,67</t>
  </si>
  <si>
    <t>1100045850 RIIFO Omni тройник с наружной резьбой пресс латунь 63-3/4"НР-63 '1С</t>
  </si>
  <si>
    <t>6 581,67</t>
  </si>
  <si>
    <t>1100045849 RIIFO Omni тройник с наружной резьбой пресс латунь 63-1/2"НР-63 '1С</t>
  </si>
  <si>
    <t>4 790,00</t>
  </si>
  <si>
    <t>1100045854 RIIFO Omni тройник с наружной резьбой пресс латунь 50-1 1/2"НР-50 '1С</t>
  </si>
  <si>
    <t>4 042,50</t>
  </si>
  <si>
    <t>1100045848 RIIFO Omni тройник с наружной резьбой пресс латунь 50-1"НР-50 '1С</t>
  </si>
  <si>
    <t>3 794,17</t>
  </si>
  <si>
    <t>1100045846 RIIFO Omni тройник с наружной резьбой пресс латунь 50-3/4"НР-50 '1С</t>
  </si>
  <si>
    <t>3 676,67</t>
  </si>
  <si>
    <t>1100045847 RIIFO Omni тройник с наружной резьбой пресс латунь 50-1/2"НР-50 '1С</t>
  </si>
  <si>
    <t>3 437,50</t>
  </si>
  <si>
    <t>1100045853 RIIFO Omni тройник с наружной резьбой пресс латунь 40-1 1/4"НР-40 '1С</t>
  </si>
  <si>
    <t>3 144,17</t>
  </si>
  <si>
    <t>1100045845 RIIFO Omni тройник с наружной резьбой пресс латунь 40-1"НР-40 '1С</t>
  </si>
  <si>
    <t>2 951,67</t>
  </si>
  <si>
    <t>1100045844 RIIFO Omni тройник с наружной резьбой пресс латунь 40-3/4"НР-40 '1С</t>
  </si>
  <si>
    <t>2 841,67</t>
  </si>
  <si>
    <t>1100045843 RIIFO Omni тройник с наружной резьбой пресс латунь 40-1/2"НР-40 '1С</t>
  </si>
  <si>
    <t>1 899,17</t>
  </si>
  <si>
    <t>1100045858 RIIFO Omni тройник с наружной резьбой пресс латунь 32-1"НР-32 '1С</t>
  </si>
  <si>
    <t>1100045842 RIIFO Omni тройник с наружной резьбой пресс латунь 32-3/4"НР-32 '5С</t>
  </si>
  <si>
    <t>975,83</t>
  </si>
  <si>
    <t>1100045857 RIIFO Omni тройник с наружной резьбой пресс латунь 26-3/4"НР-26 '4С</t>
  </si>
  <si>
    <t>583,33</t>
  </si>
  <si>
    <t>1100045856 RIIFO Omni тройник с наружной резьбой пресс латунь 20-1/2"НР-20 '5С</t>
  </si>
  <si>
    <t>483,33</t>
  </si>
  <si>
    <t>1100045855 RIIFO Omni тройник с наружной резьбой пресс латунь 16-1/2"НР-16 '5С</t>
  </si>
  <si>
    <t>13 027,50</t>
  </si>
  <si>
    <t>1100045873 RIIFO Omni тройник с внутренней резьбой пресс латунь 75-2 1/2"ВР-75 '1С</t>
  </si>
  <si>
    <t>11 431,67</t>
  </si>
  <si>
    <t>1100045872 RIIFO Omni тройник с внутренней резьбой пресс латунь 75-2"ВР-75 '1С</t>
  </si>
  <si>
    <t>9 538,33</t>
  </si>
  <si>
    <t>1100045871 RIIFO Omni тройник с внутренней резьбой пресс латунь 75-1"ВР-75 '1С</t>
  </si>
  <si>
    <t>8 755,00</t>
  </si>
  <si>
    <t>1100045861 RIIFO Omni тройник с внутренней резьбой пресс латунь 63-2"ВР-63 '1С</t>
  </si>
  <si>
    <t>7 287,50</t>
  </si>
  <si>
    <t>1100045870 RIIFO Omni тройник с внутренней резьбой пресс латунь 63-1"ВР-63 '1С</t>
  </si>
  <si>
    <t>7 020,00</t>
  </si>
  <si>
    <t>1100045869 RIIFO Omni тройник с внутренней резьбой пресс латунь 63-3/4"ВР-63 '1С</t>
  </si>
  <si>
    <t>6 915,00</t>
  </si>
  <si>
    <t>1100045868 RIIFO Omni тройник с внутренней резьбой пресс латунь 63-1/2"ВР-63 '1С</t>
  </si>
  <si>
    <t>4 675,83</t>
  </si>
  <si>
    <t>1100045867 RIIFO Omni тройник с внутренней резьбой пресс латунь 50-1 1/2"ВР-50 '1С</t>
  </si>
  <si>
    <t>3 659,17</t>
  </si>
  <si>
    <t>1100045860 RIIFO Omni тройник с внутренней резьбой пресс латунь 50-1"ВР-50 '1С</t>
  </si>
  <si>
    <t>3 655,00</t>
  </si>
  <si>
    <t>1100045866 RIIFO Omni тройник с внутренней резьбой пресс латунь 50-3/4"ВР-50 '1С</t>
  </si>
  <si>
    <t>3 633,33</t>
  </si>
  <si>
    <t>1100045865 RIIFO Omni тройник с внутренней резьбой пресс латунь 50-1/2"ВР-50 '1С</t>
  </si>
  <si>
    <t>3 560,83</t>
  </si>
  <si>
    <t>1100045864 RIIFO Omni тройник с внутренней резьбой пресс латунь 40-1 1/4"ВР-40 '1С</t>
  </si>
  <si>
    <t>3 173,33</t>
  </si>
  <si>
    <t>1100045863 RIIFO Omni тройник с внутренней резьбой пресс латунь 40-1"ВР-40 '1С</t>
  </si>
  <si>
    <t>2 817,50</t>
  </si>
  <si>
    <t>1100045859 RIIFO Omni тройник с внутренней резьбой пресс латунь 40-3/4"ВР-40 '1С</t>
  </si>
  <si>
    <t>2 642,50</t>
  </si>
  <si>
    <t>1100045862 RIIFO Omni тройник с внутренней резьбой пресс латунь 40-1/2"ВР-40 '1С</t>
  </si>
  <si>
    <t>1 768,33</t>
  </si>
  <si>
    <t>1100046454 RIIFO Omni тройник с внутренней резьбой пресс латунь 32-1"ВР-32 '4С</t>
  </si>
  <si>
    <t>1 551,67</t>
  </si>
  <si>
    <t>1100046453 RIIFO Omni тройник с внутренней резьбой пресс латунь 32-3/4"ВР-32 '4С</t>
  </si>
  <si>
    <t>13 770,00</t>
  </si>
  <si>
    <t>1100045906 RIIFO Omni тройник равнопроходной пресс латунь 75 '1С</t>
  </si>
  <si>
    <t>10 241,67</t>
  </si>
  <si>
    <t>1100045905 RIIFO Omni тройник равнопроходной пресс латунь 63 '1С</t>
  </si>
  <si>
    <t>5 086,67</t>
  </si>
  <si>
    <t>1100045904 RIIFO Omni тройник равнопроходной пресс латунь 50 '1С</t>
  </si>
  <si>
    <t>6 042,50</t>
  </si>
  <si>
    <t>1100045766 RIIFO Omni переходник пресс латунь 75-63 '1С</t>
  </si>
  <si>
    <t>1100045765 RIIFO Omni переходник пресс латунь 75-50 '1С</t>
  </si>
  <si>
    <t>4 912,50</t>
  </si>
  <si>
    <t>1100045767 RIIFO Omni переходник пресс латунь 75-40 '1С</t>
  </si>
  <si>
    <t>3 753,33</t>
  </si>
  <si>
    <t>1100045764 RIIFO Omni переходник пресс латунь 63-50 '1С</t>
  </si>
  <si>
    <t>2 218,33</t>
  </si>
  <si>
    <t>1100045762 RIIFO Omni переходник пресс латунь 50-40 '1С</t>
  </si>
  <si>
    <t>1 865,83</t>
  </si>
  <si>
    <t>1100045761 RIIFO Omni переходник пресс латунь 50-32 '1С</t>
  </si>
  <si>
    <t>1 093,33</t>
  </si>
  <si>
    <t>1100052876 RIIFO Omni переходник пресс латунь 40-20 '1С</t>
  </si>
  <si>
    <t>6 603,33</t>
  </si>
  <si>
    <t>1100045803 RIIFO Omni штуцер с внутренней резьбой пресс латунь 75-2 1/2"ВР '1С</t>
  </si>
  <si>
    <t>4 159,17</t>
  </si>
  <si>
    <t>1100045802 RIIFO Omni штуцер с внутренней резьбой пресс латунь 63-2"ВР '1С</t>
  </si>
  <si>
    <t>2 326,67</t>
  </si>
  <si>
    <t>1100045801 RIIFO Omni штуцер с внутренней резьбой пресс латунь 50-1 1/2"ВР '1С</t>
  </si>
  <si>
    <t>1 205,00</t>
  </si>
  <si>
    <t>1100045807 RIIFO Omni штуцер с внутренней резьбой пресс латунь 32-1 1/4"ВР '1С</t>
  </si>
  <si>
    <t>6 788,33</t>
  </si>
  <si>
    <t>1100045815 RIIFO Omni штуцер с наружной резьбой пресс латунь 75-2 1/2"НР '1С</t>
  </si>
  <si>
    <t>4 264,17</t>
  </si>
  <si>
    <t>1100045814 RIIFO Omni штуцер с наружной резьбой пресс латунь 63-2"НР '1С</t>
  </si>
  <si>
    <t>2 310,83</t>
  </si>
  <si>
    <t>1100045813 RIIFO Omni штуцер с наружной резьбой пресс латунь 50-1 1/2"НР '1С</t>
  </si>
  <si>
    <t>977,50</t>
  </si>
  <si>
    <t>1100045808 RIIFO Omni штуцер с наружной резьбой пресс латунь 32-1 1/4"НР '6С</t>
  </si>
  <si>
    <t>6 682,50</t>
  </si>
  <si>
    <t>1100045771 RIIFO Omni соединитель пресс латунь 75-75 '1С</t>
  </si>
  <si>
    <t>4 879,17</t>
  </si>
  <si>
    <t>1100045770 RIIFO Omni соединитель пресс латунь 63-63 '1С</t>
  </si>
  <si>
    <t>2 498,33</t>
  </si>
  <si>
    <t>1100045769 RIIFO Omni соединитель пресс латунь 50-50 '1С</t>
  </si>
  <si>
    <t>160,83</t>
  </si>
  <si>
    <t>1100046953 RIIFO Omni труба PE-Xb/AL/PE-Xb в синем кожухе PE-HD 25/20 16x2,0 бухта 50 м белая '50С</t>
  </si>
  <si>
    <t>1100046952 RIIFO Omni труба PE-Xb/AL/PE-Xb в красном кожухе PE-HD 25/20 16x2,0 бухта 50 м белая '50С</t>
  </si>
  <si>
    <t>5 243,33</t>
  </si>
  <si>
    <t>1100046865 RIIFO Omni труба PE-Xb/AL/PE-Xb 75x7,5 отрезок 5 м белая '15С</t>
  </si>
  <si>
    <t>1 700,00</t>
  </si>
  <si>
    <t>1100046863 RIIFO Omni труба PE-Xb/AL/PE-Xb 50x4,5 отрезок 5 м белая '15С</t>
  </si>
  <si>
    <t>235,83</t>
  </si>
  <si>
    <t>1100050278 RIIFO Omni труба PE-Xb/AL/PE-Xb 20x2,0 бухта 50 м белая '50С</t>
  </si>
  <si>
    <t>120,83</t>
  </si>
  <si>
    <t>1100046991 RIIFO Omni труба PE-Xb/AL/PE-Xb 16x2,0 бухта 500 м белая '500С</t>
  </si>
  <si>
    <t>1100015494 RIIFO Vita фиксатор угловой сталь 20 '16С</t>
  </si>
  <si>
    <t>92,50</t>
  </si>
  <si>
    <t>1100015493 RIIFO Vita фиксатор угловой сталь 16 '10С</t>
  </si>
  <si>
    <t>236,67</t>
  </si>
  <si>
    <t>1100047363 RIIFO Vita адаптер для труб PE-X зажимной латунь 20x2,0-3/4"ВР Евроконус '1С</t>
  </si>
  <si>
    <t>202,50</t>
  </si>
  <si>
    <t>1100047362 RIIFO Vita адаптер для труб PE-X зажимной латунь 16x2,0-3/4"ВР Евроконус '1С</t>
  </si>
  <si>
    <t>87,50</t>
  </si>
  <si>
    <t>1100047357 RIIFO Vita труба PE-Xb/EVOH 20x2,0 SDR 10/S 4,5 бухта 200 м красная  '200С</t>
  </si>
  <si>
    <t>1100047356 RIIFO Vita труба PE-Xb/EVOH 16x2,0 SDR 8/S 3,5 бухта 200 м красная  '200С</t>
  </si>
  <si>
    <t>68,33</t>
  </si>
  <si>
    <t>1100047355 RIIFO Vita труба PE-Xb 20x2,0 SDR 10/S 4,5 бухта 200 м красная  '200С</t>
  </si>
  <si>
    <t>50,00</t>
  </si>
  <si>
    <t>1100047360 RIIFO Vita труба PE-Xb 16x2,0 SDR 8/S 3,5 бухта 200 м красная  '200С</t>
  </si>
  <si>
    <t>2 095,83</t>
  </si>
  <si>
    <t>1100028970 RIIFO Omni вкладыши для пресс-инструмента ручного TH-профиль 32 '12С</t>
  </si>
  <si>
    <t>2 095,00</t>
  </si>
  <si>
    <t>1100028969 RIIFO Omni вкладыши для пресс-инструмента ручного TH-профиль 26 '12С</t>
  </si>
  <si>
    <t>1100015754 RIIFO Omni вкладыши для пресс-инструмента ручного TH-профиль 20 '12С</t>
  </si>
  <si>
    <t>1100015753 RIIFO Omni вкладыши для пресс-инструмента ручного TH-профиль 16 '1С</t>
  </si>
  <si>
    <t>13 887,50</t>
  </si>
  <si>
    <t>1100015725 RIIFO Omni пресс-инструмент ручной без вкладышей в пластиковом кейсе 16-32 '1С</t>
  </si>
  <si>
    <t>3 571,67</t>
  </si>
  <si>
    <t>1100018264 RIIFO Omni калибратор для труб сталь 40 '1С</t>
  </si>
  <si>
    <t>3 618,33</t>
  </si>
  <si>
    <t>1100018263 RIIFO Omni калибратор для труб сталь 32 '1С</t>
  </si>
  <si>
    <t>2 618,33</t>
  </si>
  <si>
    <t>1100018254 RIIFO Omni держатель для калибратора сталь '1С</t>
  </si>
  <si>
    <t>1100018271 RIIFO Omni калибратор для труб пластиковый 16-20-26 '1С</t>
  </si>
  <si>
    <t>543,33</t>
  </si>
  <si>
    <t>2100020832 RIIFO Omni лезвие запасное для трубореза 16-75 '1С</t>
  </si>
  <si>
    <t>4 524,17</t>
  </si>
  <si>
    <t>1100015653 RIIFO Omni труборез 16-75 '1С</t>
  </si>
  <si>
    <t>1100026291 RIIFO Omni труборез 09-32 мм '1С</t>
  </si>
  <si>
    <t>2 445,83</t>
  </si>
  <si>
    <t>1100033497 RIIFO Omni пружина гибочная наружная 32 '1С</t>
  </si>
  <si>
    <t>1 569,17</t>
  </si>
  <si>
    <t>1 275,00</t>
  </si>
  <si>
    <t>833,33</t>
  </si>
  <si>
    <t>1 059,17</t>
  </si>
  <si>
    <t>710,83</t>
  </si>
  <si>
    <t>595,00</t>
  </si>
  <si>
    <t>346,67</t>
  </si>
  <si>
    <t>204,17</t>
  </si>
  <si>
    <t>1100047350 RIIFO Omni гильза ремонтная пресс нерж.сталь 40 '1С</t>
  </si>
  <si>
    <t>93,33</t>
  </si>
  <si>
    <t>1100047349 RIIFO Omni гильза ремонтная пресс нерж.сталь 32 '1С</t>
  </si>
  <si>
    <t>1100047348 RIIFO Omni гильза ремонтная пресс нерж.сталь 26 '1С</t>
  </si>
  <si>
    <t>41,67</t>
  </si>
  <si>
    <t>1100047347 RIIFO Omni гильза ремонтная пресс нерж.сталь 20 '1С</t>
  </si>
  <si>
    <t>33,33</t>
  </si>
  <si>
    <t>1100047346 RIIFO Omni гильза ремонтная пресс нерж.сталь 16 '1С</t>
  </si>
  <si>
    <t>369,17</t>
  </si>
  <si>
    <t>2 360,83</t>
  </si>
  <si>
    <t>1100048709 RIIFO Omni тройник радиаторный с хромированной трубкой пресс медь 20x2,0-15Cu-20x2,0 L250 '75С</t>
  </si>
  <si>
    <t>1 735,83</t>
  </si>
  <si>
    <t>1100048710 RIIFO Omni тройник радиаторный с хромированной трубкой пресс медь 16x2,0-15Cu-16x2,0 L250 '75С</t>
  </si>
  <si>
    <t>5 557,50</t>
  </si>
  <si>
    <t>1100048708 RIIFO Omni угольник радиаторный с хромированной трубкой пресс медь 16x2,0-15Cu L1000 '40С</t>
  </si>
  <si>
    <t>1100048707 RIIFO Omni угольник радиаторный с хромированной трубкой пресс медь 16x2,0-15Cu L250 '100С</t>
  </si>
  <si>
    <t>470,83</t>
  </si>
  <si>
    <t>1100049754 RIIFO Omni штуцер с накидной гайкой пресс латунь 16-1/2"НГ Конус '240С</t>
  </si>
  <si>
    <t>476,67</t>
  </si>
  <si>
    <t>1100047345 RIIFO Omni штуцер с накидной гайкой пресс латунь 20-3/4"НГ Евроконус '1С</t>
  </si>
  <si>
    <t>426,67</t>
  </si>
  <si>
    <t>249,17</t>
  </si>
  <si>
    <t>1100041679 RIIFO Omni адаптер для труб PE-X/AL/PE-X зажимной латунь 16x2,0-1/2"ВР Конус '12С</t>
  </si>
  <si>
    <t>364,17</t>
  </si>
  <si>
    <t>1100044439 RIIFO Omni адаптер для труб PE-X/AL/PE-X зажимной латунь 20x2,0-3/4"ВР Евроконус '6С</t>
  </si>
  <si>
    <t>1100042668 RIIFO Omni адаптер для труб PE-X/AL/PE-X зажимной латунь 16x2,0-3/4"ВР Евроконус '6С</t>
  </si>
  <si>
    <t>1 707,50</t>
  </si>
  <si>
    <t>1100047351 RIIFO Omni водорозетка 2 шт на монтажной планке комплект пресс латунь 16-1/2"ВР 150 мм L40,5 '1С</t>
  </si>
  <si>
    <t>1 476,67</t>
  </si>
  <si>
    <t>1100049753 RIIFO Omni водорозетка U-образная пресс латунь 16-1/2"ВР-16 '48С</t>
  </si>
  <si>
    <t>546,67</t>
  </si>
  <si>
    <t>482,50</t>
  </si>
  <si>
    <t>1100046442 RIIFO Omni водорозетка пресс латунь 16-1/2"ВР L=40,5 '7С</t>
  </si>
  <si>
    <t>1 061,67</t>
  </si>
  <si>
    <t>1100046452 RIIFO Omni тройник с внутренней резьбой пресс латунь 32-1/2"ВР-32 '5С</t>
  </si>
  <si>
    <t>940,83</t>
  </si>
  <si>
    <t>1100045875 RIIFO Omni тройник с внутренней резьбой пресс латунь 26-3/4"ВР-26 '1С</t>
  </si>
  <si>
    <t>832,50</t>
  </si>
  <si>
    <t>1100045874 RIIFO Omni тройник с внутренней резьбой пресс латунь 26-1/2"ВР-26 '1С</t>
  </si>
  <si>
    <t>563,33</t>
  </si>
  <si>
    <t>1100046450 RIIFO Omni тройник с внутренней резьбой пресс латунь 20-1/2"ВР-20 '5С</t>
  </si>
  <si>
    <t>478,33</t>
  </si>
  <si>
    <t>1100046449 RIIFO Omni тройник с внутренней резьбой пресс латунь 16-1/2"ВР-16 '5С</t>
  </si>
  <si>
    <t>605,83</t>
  </si>
  <si>
    <t>1100045828 RIIFO Omni угольник с внутренней резьбой пресс латунь 90° 26-3/4"ВР '1С</t>
  </si>
  <si>
    <t>481,67</t>
  </si>
  <si>
    <t>1100046440 RIIFO Omni угольник с внутренней резьбой пресс латунь 90° 20-3/4"ВР '5С</t>
  </si>
  <si>
    <t>400,83</t>
  </si>
  <si>
    <t>1100046439 RIIFO Omni угольник с внутренней резьбой пресс латунь 90° 20-1/2"ВР '5С</t>
  </si>
  <si>
    <t>350,83</t>
  </si>
  <si>
    <t>1100046438 RIIFO Omni угольник с внутренней резьбой пресс латунь 90° 16-1/2"ВР '5С</t>
  </si>
  <si>
    <t>830,00</t>
  </si>
  <si>
    <t>1100045818 RIIFO Omni угольник с наружной резьбой пресс латунь 90° 26-1"НР '5С</t>
  </si>
  <si>
    <t>465,00</t>
  </si>
  <si>
    <t>1100046447 RIIFO Omni угольник с наружной резьбой пресс латунь 90° 20-3/4"НР '5С</t>
  </si>
  <si>
    <t>407,50</t>
  </si>
  <si>
    <t>1100046446 RIIFO Omni угольник с наружной резьбой пресс латунь 90° 20-1/2"НР '5С</t>
  </si>
  <si>
    <t>344,17</t>
  </si>
  <si>
    <t>1100046445 RIIFO Omni угольник с наружной резьбой пресс латунь 90° 16-1/2"НР '5С</t>
  </si>
  <si>
    <t>1 413,33</t>
  </si>
  <si>
    <t>1100045793 RIIFO Omni штуцер с накидной гайкой пресс латунь 40-1 1/4"НГ '1С</t>
  </si>
  <si>
    <t>708,33</t>
  </si>
  <si>
    <t>1100045790 RIIFO Omni штуцер с накидной гайкой пресс латунь 32-1"НГ '1С</t>
  </si>
  <si>
    <t>626,67</t>
  </si>
  <si>
    <t>1100045789 RIIFO Omni штуцер с накидной гайкой пресс латунь 26-1"НГ '1С</t>
  </si>
  <si>
    <t>510,83</t>
  </si>
  <si>
    <t>1100045788 RIIFO Omni штуцер с накидной гайкой пресс латунь 26-3/4"НГ '5С</t>
  </si>
  <si>
    <t>502,50</t>
  </si>
  <si>
    <t>1100049723 RIIFO Omni штуцер с накидной гайкой пресс латунь 20-1"НГ '96С</t>
  </si>
  <si>
    <t>442,50</t>
  </si>
  <si>
    <t>1100045787 RIIFO Omni штуцер с накидной гайкой пресс латунь 20-3/4"НГ '5С</t>
  </si>
  <si>
    <t>372,50</t>
  </si>
  <si>
    <t>1100045786 RIIFO Omni штуцер с накидной гайкой пресс латунь 20-1/2"НГ '5С</t>
  </si>
  <si>
    <t>395,00</t>
  </si>
  <si>
    <t>1100045785 RIIFO Omni штуцер с накидной гайкой пресс латунь 16-3/4"НГ '5С</t>
  </si>
  <si>
    <t>343,33</t>
  </si>
  <si>
    <t>1100045784 RIIFO Omni штуцер с накидной гайкой пресс латунь 16-1/2"НГ '5С</t>
  </si>
  <si>
    <t>1 287,50</t>
  </si>
  <si>
    <t>1100045800 RIIFO Omni штуцер с внутренней резьбой пресс латунь 40-1 1/4"ВР '1С</t>
  </si>
  <si>
    <t>607,50</t>
  </si>
  <si>
    <t>1100046431 RIIFO Omni штуцер с внутренней резьбой пресс латунь 32-1"ВР '5С</t>
  </si>
  <si>
    <t>1100045799 RIIFO Omni штуцер с внутренней резьбой пресс латунь 26-1"ВР '5С</t>
  </si>
  <si>
    <t>520,83</t>
  </si>
  <si>
    <t>1100045798 RIIFO Omni штуцер с внутренней резьбой пресс латунь 26-3/4"ВР '5С</t>
  </si>
  <si>
    <t>495,00</t>
  </si>
  <si>
    <t>1100046428 RIIFO Omni штуцер с внутренней резьбой пресс латунь 20-1"ВР '5С</t>
  </si>
  <si>
    <t>356,67</t>
  </si>
  <si>
    <t>1100046427 RIIFO Omni штуцер с внутренней резьбой пресс латунь 20-3/4"ВР '10С</t>
  </si>
  <si>
    <t>294,17</t>
  </si>
  <si>
    <t>1100046426 RIIFO Omni штуцер с внутренней резьбой пресс латунь 20-1/2"ВР '10С</t>
  </si>
  <si>
    <t>325,83</t>
  </si>
  <si>
    <t>1100046425 RIIFO Omni штуцер с внутренней резьбой пресс латунь 16-3/4"ВР '5С</t>
  </si>
  <si>
    <t>265,00</t>
  </si>
  <si>
    <t>1100046424 RIIFO Omni штуцер с внутренней резьбой пресс латунь 16-1/2"ВР '5С</t>
  </si>
  <si>
    <t>1 414,17</t>
  </si>
  <si>
    <t>1100045812 RIIFO Omni штуцер с наружной резьбой пресс латунь 40-1 1/4"НР '1С</t>
  </si>
  <si>
    <t>621,67</t>
  </si>
  <si>
    <t>1100047058 RIIFO Omni штуцер с наружной резьбой пресс латунь 32-1"НР '6С</t>
  </si>
  <si>
    <t>523,33</t>
  </si>
  <si>
    <t>1100045806 RIIFO Omni штуцер с наружной резьбой пресс латунь 26-1"НР '5С</t>
  </si>
  <si>
    <t>530,83</t>
  </si>
  <si>
    <t>1100045805 RIIFO Omni штуцер с наружной резьбой пресс латунь 26-3/4"НР '5С</t>
  </si>
  <si>
    <t>480,83</t>
  </si>
  <si>
    <t>1100046437 RIIFO Omni штуцер с наружной резьбой пресс латунь 20-1"НР '1С</t>
  </si>
  <si>
    <t>339,17</t>
  </si>
  <si>
    <t>1100046436 RIIFO Omni штуцер с наружной резьбой пресс латунь 20-3/4"НР '10С</t>
  </si>
  <si>
    <t>297,50</t>
  </si>
  <si>
    <t>1100046435 RIIFO Omni штуцер с наружной резьбой пресс латунь 20-1/2"НР '10С</t>
  </si>
  <si>
    <t>310,00</t>
  </si>
  <si>
    <t>1100046434 RIIFO Omni штуцер с наружной резьбой пресс латунь 16-3/4"НР '4С</t>
  </si>
  <si>
    <t>275,83</t>
  </si>
  <si>
    <t>1100046433 RIIFO Omni штуцер с наружной резьбой пресс латунь 16-1/2"НР '5С</t>
  </si>
  <si>
    <t>1100045890 RIIFO Omni тройник редукционный пресс латунь 40-26-40 '1С</t>
  </si>
  <si>
    <t>2 235,83</t>
  </si>
  <si>
    <t>1100045889 RIIFO Omni тройник редукционный пресс латунь 40-20-40 '1С</t>
  </si>
  <si>
    <t>1 295,83</t>
  </si>
  <si>
    <t>1100045888 RIIFO Omni тройник редукционный пресс латунь 32-26-32 '1С</t>
  </si>
  <si>
    <t>1 146,67</t>
  </si>
  <si>
    <t>1100046421 RIIFO Omni тройник редукционный пресс латунь 32-20-32 '5С</t>
  </si>
  <si>
    <t>1 091,67</t>
  </si>
  <si>
    <t>1100047055 RIIFO Omni тройник редукционный пресс латунь 32-16-32 '1С</t>
  </si>
  <si>
    <t>1100045885 RIIFO Omni тройник редукционный пресс латунь 26-20-26 '4С</t>
  </si>
  <si>
    <t>787,50</t>
  </si>
  <si>
    <t>1100045884 RIIFO Omni тройник редукционный пресс латунь 26-20-20 '4С</t>
  </si>
  <si>
    <t>828,33</t>
  </si>
  <si>
    <t>1100045883 RIIFO Omni тройник редукционный пресс латунь 26-16-26 '4С</t>
  </si>
  <si>
    <t>1100045882 RIIFO Omni тройник редукционный пресс латунь 26-16-20 '4С</t>
  </si>
  <si>
    <t>687,50</t>
  </si>
  <si>
    <t>1100045881 RIIFO Omni тройник редукционный пресс латунь 26-16-16 '1С</t>
  </si>
  <si>
    <t>1100045880 RIIFO Omni тройник редукционный пресс латунь 20-26-20 '4С</t>
  </si>
  <si>
    <t>585,83</t>
  </si>
  <si>
    <t>1100046419 RIIFO Omni тройник редукционный пресс латунь 20-20-16 '5С</t>
  </si>
  <si>
    <t>557,50</t>
  </si>
  <si>
    <t>1100046418 RIIFO Omni тройник редукционный пресс латунь 20-16-20 '5С</t>
  </si>
  <si>
    <t>1100046417 RIIFO Omni тройник редукционный пресс латунь 20-16-16 '5С</t>
  </si>
  <si>
    <t>515,00</t>
  </si>
  <si>
    <t>1100045876 RIIFO Omni тройник редукционный пресс латунь 16-20-16 '5С</t>
  </si>
  <si>
    <t>1 423,33</t>
  </si>
  <si>
    <t>1100046414 RIIFO Omni тройник равнопроходной пресс латунь 32 '4С</t>
  </si>
  <si>
    <t>1 012,50</t>
  </si>
  <si>
    <t>1100046413 RIIFO Omni тройник равнопроходной пресс латунь 20 '5С</t>
  </si>
  <si>
    <t>1100046412 RIIFO Omni тройник равнопроходной пресс латунь 16 '5С</t>
  </si>
  <si>
    <t>1100045760 RIIFO Omni переходник пресс латунь 40-32 '1С</t>
  </si>
  <si>
    <t>541,67</t>
  </si>
  <si>
    <t>1100046416 RIIFO Omni переходник пресс латунь 32-20 '5С</t>
  </si>
  <si>
    <t>631,67</t>
  </si>
  <si>
    <t>1100045758 RIIFO Omni переходник пресс латунь 32-26 '4С</t>
  </si>
  <si>
    <t>1100045755 RIIFO Omni переходник пресс латунь 26-20 '5С</t>
  </si>
  <si>
    <t>1100047050 RIIFO Omni переходник пресс латунь 26-16 '5С</t>
  </si>
  <si>
    <t>298,33</t>
  </si>
  <si>
    <t>1100046415 RIIFO Omni переходник пресс латунь 20-16 '10С</t>
  </si>
  <si>
    <t>1 508,33</t>
  </si>
  <si>
    <t>1100045768 RIIFO Omni соединитель пресс латунь 40-40 '1С</t>
  </si>
  <si>
    <t>684,17</t>
  </si>
  <si>
    <t>1100046406 RIIFO Omni соединитель пресс латунь 32-32 '5С</t>
  </si>
  <si>
    <t>527,50</t>
  </si>
  <si>
    <t>1100046405 RIIFO Omni соединитель пресс латунь 26-26 '5С</t>
  </si>
  <si>
    <t>329,17</t>
  </si>
  <si>
    <t>1100046394 RIIFO Omni соединитель пресс латунь 20-20 '5С</t>
  </si>
  <si>
    <t>1100046393 RIIFO Omni соединитель пресс латунь 16-16 '10С</t>
  </si>
  <si>
    <t>1 775,00</t>
  </si>
  <si>
    <t>1100045831 RIIFO Omni угольник пресс латунь 45° 40-40 '1С</t>
  </si>
  <si>
    <t>827,50</t>
  </si>
  <si>
    <t>1100046411 RIIFO Omni угольник пресс латунь 45° 32-32 '5С</t>
  </si>
  <si>
    <t>1100046410 RIIFO Omni угольник пресс латунь 45° 26-26 '5С</t>
  </si>
  <si>
    <t>2 038,33</t>
  </si>
  <si>
    <t>1100045830 RIIFO Omni угольник пресс латунь 90° 40-40 '1С</t>
  </si>
  <si>
    <t>1 049,17</t>
  </si>
  <si>
    <t>1100046409 RIIFO Omni угольник пресс латунь 90° 32-32 '4С</t>
  </si>
  <si>
    <t>896,67</t>
  </si>
  <si>
    <t>1100047049 RIIFO Omni угольник пресс латунь 90° 26-26 '5С</t>
  </si>
  <si>
    <t>454,17</t>
  </si>
  <si>
    <t>1100046408 RIIFO Omni угольник пресс латунь 90° 20-20 '5С</t>
  </si>
  <si>
    <t>336,67</t>
  </si>
  <si>
    <t>1100046407 RIIFO Omni угольник пресс латунь 90° 16-16 '5С</t>
  </si>
  <si>
    <t>145,00</t>
  </si>
  <si>
    <t>1100045772 RIIFO Omni заглушка пресс латунь 16 '5С</t>
  </si>
  <si>
    <t>700,00</t>
  </si>
  <si>
    <t>1100046862 RIIFO Omni труба PE-Xb/AL/PE-Xb 40x4,0 отрезок 5 м белая '25С</t>
  </si>
  <si>
    <t>470,00</t>
  </si>
  <si>
    <t>1100046878 RIIFO Omni труба PE-Xb/AL/PE-Xb 32x3,0 отрезок 5 м белая '30С</t>
  </si>
  <si>
    <t>347,50</t>
  </si>
  <si>
    <t>1100046873 RIIFO Omni труба PE-Xb/AL/PE-Xb 32x3,0 бухта 50 м белая '50С</t>
  </si>
  <si>
    <t>315,83</t>
  </si>
  <si>
    <t>1100046872 RIIFO Omni труба PE-Xb/AL/PE-Xb 26x3,0 бухта 50 м белая '50С</t>
  </si>
  <si>
    <t>175,83</t>
  </si>
  <si>
    <t>1100046871 RIIFO Omni труба PE-Xb/AL/PE-Xb 20x2,0 бухта 100 м белая '100С</t>
  </si>
  <si>
    <t>110,00</t>
  </si>
  <si>
    <t>1100046870 RIIFO Omni труба PE-Xb/AL/PE-Xb 16x2,0 бухта 200 м белая '200С</t>
  </si>
  <si>
    <t>Продукция Riifo</t>
  </si>
  <si>
    <t>320,00</t>
  </si>
  <si>
    <t>INOX</t>
  </si>
  <si>
    <t>8 511,67</t>
  </si>
  <si>
    <t>1 066,67</t>
  </si>
  <si>
    <t>8 320,00</t>
  </si>
  <si>
    <t>116 906,67</t>
  </si>
  <si>
    <t>28 693,33</t>
  </si>
  <si>
    <t>24 426,67</t>
  </si>
  <si>
    <t>23 360,00</t>
  </si>
  <si>
    <t>21 311,67</t>
  </si>
  <si>
    <t>1 690,00</t>
  </si>
  <si>
    <t>1 730,83</t>
  </si>
  <si>
    <t>1 337,50</t>
  </si>
  <si>
    <t>1 331,67</t>
  </si>
  <si>
    <t>809,17</t>
  </si>
  <si>
    <t>1 388,33</t>
  </si>
  <si>
    <t>965,00</t>
  </si>
  <si>
    <t>3 336,67</t>
  </si>
  <si>
    <t>2 683,33</t>
  </si>
  <si>
    <t>1 399,17</t>
  </si>
  <si>
    <t>1 385,83</t>
  </si>
  <si>
    <t>1 150,83</t>
  </si>
  <si>
    <t>1 136,67</t>
  </si>
  <si>
    <t>875,00</t>
  </si>
  <si>
    <t>4 145,83</t>
  </si>
  <si>
    <t>3 472,50</t>
  </si>
  <si>
    <t>1 810,00</t>
  </si>
  <si>
    <t>1 379,17</t>
  </si>
  <si>
    <t>1 354,17</t>
  </si>
  <si>
    <t>1 173,33</t>
  </si>
  <si>
    <t>3 758,33</t>
  </si>
  <si>
    <t>1 758,33</t>
  </si>
  <si>
    <t>1 729,17</t>
  </si>
  <si>
    <t>3 841,67</t>
  </si>
  <si>
    <t>1 802,50</t>
  </si>
  <si>
    <t>1 488,33</t>
  </si>
  <si>
    <t>3 396,67</t>
  </si>
  <si>
    <t>1 837,50</t>
  </si>
  <si>
    <t>1 519,17</t>
  </si>
  <si>
    <t>1 261,67</t>
  </si>
  <si>
    <t>1 418,33</t>
  </si>
  <si>
    <t>1 288,33</t>
  </si>
  <si>
    <t>1 210,00</t>
  </si>
  <si>
    <t>990,83</t>
  </si>
  <si>
    <t>1 003,33</t>
  </si>
  <si>
    <t>945,83</t>
  </si>
  <si>
    <t>1 958,33</t>
  </si>
  <si>
    <t>1 321,67</t>
  </si>
  <si>
    <t>1 034,17</t>
  </si>
  <si>
    <t>902,50</t>
  </si>
  <si>
    <t>1 043,33</t>
  </si>
  <si>
    <t>912,50</t>
  </si>
  <si>
    <t>858,33</t>
  </si>
  <si>
    <t>3 545,00</t>
  </si>
  <si>
    <t>2 280,83</t>
  </si>
  <si>
    <t>1 184,17</t>
  </si>
  <si>
    <t>1 023,33</t>
  </si>
  <si>
    <t>985,00</t>
  </si>
  <si>
    <t>3 136,67</t>
  </si>
  <si>
    <t>2 589,17</t>
  </si>
  <si>
    <t>1 760,83</t>
  </si>
  <si>
    <t>1 028,33</t>
  </si>
  <si>
    <t>Система труб и фитингов из нержавеющей стали Uponor INOX</t>
  </si>
  <si>
    <t>UPONOR RTM КАЛИБРАТОР 32 '5Щ</t>
  </si>
  <si>
    <t>338,53</t>
  </si>
  <si>
    <t>UPONOR RTM КАЛИБРАТОР 16/20/25 '20C</t>
  </si>
  <si>
    <t>UPONOR RTM ЗАГЛУШКА ЛАТУНЬ 16 '48C</t>
  </si>
  <si>
    <t>UPONOR RTM АДАПТЕР ЛАТУНЬ 25-22CU '20C</t>
  </si>
  <si>
    <t>UPONOR RTM АДАПТЕР ЛАТУНЬ 16-15СU '40C</t>
  </si>
  <si>
    <t>3 029,17</t>
  </si>
  <si>
    <t>UPONOR RTM ШТУЦЕР С НАКИДНОЙ ГАЙКОЙ ЛАТУНЬ 20-3/4"НГ '24C</t>
  </si>
  <si>
    <t>1 712,50</t>
  </si>
  <si>
    <t>UPONOR RTM ШТУЦЕР С НАКИДНОЙ ГАЙКОЙ ЛАТУНЬ 16-1/2"НГ '24C</t>
  </si>
  <si>
    <t>UPONOR SMART RADI RTM УГОЛЬНИК ЛАТУНЬ 16-15CU (L=200ММ) '15C</t>
  </si>
  <si>
    <t>1 372,50</t>
  </si>
  <si>
    <t>UPONOR SMART AQUA RTM АДАПТЕР ЛАТУНЬ 20-3/4"ВР ЕВРОКОНУС '25В</t>
  </si>
  <si>
    <t>1 210,83</t>
  </si>
  <si>
    <t>UPONOR SMART AQUA RTM АДАПТЕР ЛАТУНЬ 16-3/4"ВР ЕВРОКОНУС '25C</t>
  </si>
  <si>
    <t>UPONOR SMART AQUA RTM ВОДОРОЗЕТКА U-ПРОФИЛЬ ЛАТУНЬ 20-1/2"-20 '5C</t>
  </si>
  <si>
    <t>UPONOR SMART AQUA RTM ВОДОРОЗЕТКА U-ПРОФИЛЬ ЛАТУНЬ 16-1/2"-16 '5C</t>
  </si>
  <si>
    <t>UPONOR SMART AQUA RTM ВОДОРОЗЕТКА ЛАТУНЬ 20-3/4"ВР '20C</t>
  </si>
  <si>
    <t>UPONOR SMART AQUA RTM ВОДОРОЗЕТКА ЛАТУНЬ 20-1/2"ВР '20А</t>
  </si>
  <si>
    <t>1 540,00</t>
  </si>
  <si>
    <t>UPONOR SMART AQUA RTM ВОДОРОЗЕТКА ЛАТУНЬ 16-1/2"ВР '20C</t>
  </si>
  <si>
    <t>3 047,50</t>
  </si>
  <si>
    <t>UPONOR RTM ТРОЙНИК С ВНУТРЕННЕЙ РЕЗЬБОЙ ЛАТУНЬ 20-3/4"ВР-20 '20В</t>
  </si>
  <si>
    <t>2 609,17</t>
  </si>
  <si>
    <t>UPONOR RTM ТРОЙНИК С ВНУТРЕННЕЙ РЕЗЬБОЙ ЛАТУНЬ 20-1/2"ВР-20 '20C</t>
  </si>
  <si>
    <t>UPONOR RTM ТРОЙНИК С ВНУТРЕННЕЙ РЕЗЬБОЙ ЛАТУНЬ 16-1/2"ВР-16 '30C</t>
  </si>
  <si>
    <t>UPONOR RTM ТРОЙНИК РЕДУКЦИОННЫЙ ЛАТУНЬ 32-20-32 '6Щ</t>
  </si>
  <si>
    <t>UPONOR RTM ТРОЙНИК РЕДУКЦИОННЫЙ ЛАТУНЬ 32-16-32 '6Щ</t>
  </si>
  <si>
    <t>1 895,00</t>
  </si>
  <si>
    <t>UPONOR RTM ТРОЙНИК РЕДУКЦИОННЫЙ ЛАТУНЬ 16-20-16 '20В</t>
  </si>
  <si>
    <t>3 086,67</t>
  </si>
  <si>
    <t>UPONOR RTM ТРОЙНИК РЕДУКЦИОННЫЙ КОМПОЗИЦИОННЫЙ 25-20-25 '14В</t>
  </si>
  <si>
    <t>UPONOR RTM ТРОЙНИК РЕДУКЦИОННЫЙ КОМПОЗИЦИОННЫЙ 25-20-20 '14В</t>
  </si>
  <si>
    <t>UPONOR RTM ТРОЙНИК РЕДУКЦИОННЫЙ КОМПОЗИЦИОННЫЙ 20-20-16 '20В</t>
  </si>
  <si>
    <t>UPONOR RTM ТРОЙНИК РЕДУКЦИОННЫЙ КОМПОЗИЦИОННЫЙ 20-16-20 '20C</t>
  </si>
  <si>
    <t>UPONOR RTM ТРОЙНИК РЕДУКЦИОННЫЙ КОМПОЗИЦИОННЫЙ 20-16-16 '20C</t>
  </si>
  <si>
    <t>UPONOR RTM ТРОЙНИК РАВНОПРОХОДНОЙ КОМПОЗИЦИОННЫЙ 25-25-25 '10C</t>
  </si>
  <si>
    <t>UPONOR RTM ТРОЙНИК РАВНОПРОХОДНОЙ КОМПОЗИЦИОННЫЙ 20-20-20 '20А</t>
  </si>
  <si>
    <t>1 382,50</t>
  </si>
  <si>
    <t>UPONOR RTM ТРОЙНИК РАВНОПРОХОДНОЙ КОМПОЗИЦИОННЫЙ 16-16-16 '24C</t>
  </si>
  <si>
    <t>3 415,00</t>
  </si>
  <si>
    <t>UPONOR RTM УГОЛЬНИК С ВНУТРЕННЕЙ РЕЗЬБОЙ ЛАТУНЬ 25-1"ВР '20C</t>
  </si>
  <si>
    <t>2 914,17</t>
  </si>
  <si>
    <t>UPONOR RTM УГОЛЬНИК С ВНУТРЕННЕЙ РЕЗЬБОЙ ЛАТУНЬ 25-3/4"ВР '20C</t>
  </si>
  <si>
    <t>2 111,67</t>
  </si>
  <si>
    <t>UPONOR RTM УГОЛЬНИК С ВНУТРЕННЕЙ РЕЗЬБОЙ ЛАТУНЬ 20-3/4"ВР '20В</t>
  </si>
  <si>
    <t>UPONOR RTM УГОЛЬНИК С ВНУТРЕННЕЙ РЕЗЬБОЙ ЛАТУНЬ 20-1/2"ВР '30C</t>
  </si>
  <si>
    <t>1 161,67</t>
  </si>
  <si>
    <t>UPONOR RTM УГОЛЬНИК С ВНУТРЕННЕЙ РЕЗЬБОЙ ЛАТУНЬ 16-1/2"ВР '48C</t>
  </si>
  <si>
    <t>2 661,67</t>
  </si>
  <si>
    <t>UPONOR RTM УГОЛЬНИК С НАРУЖНОЙ РЕЗЬБОЙ ЛАТУНЬ 25-3/4"НР '15C</t>
  </si>
  <si>
    <t>2 072,50</t>
  </si>
  <si>
    <t>UPONOR RTM УГОЛЬНИК С НАРУЖНОЙ РЕЗЬБОЙ ЛАТУНЬ 20-3/4"НР '20C</t>
  </si>
  <si>
    <t>1 805,00</t>
  </si>
  <si>
    <t>UPONOR RTM УГОЛЬНИК С НАРУЖНОЙ РЕЗЬБОЙ ЛАТУНЬ 20-1/2"НР '20C</t>
  </si>
  <si>
    <t>UPONOR RTM УГОЛЬНИК С НАРУЖНОЙ РЕЗЬБОЙ ЛАТУНЬ 16-1/2"НР '30C</t>
  </si>
  <si>
    <t>UPONOR RTM УГОЛЬНИК 90° КОМПОЗИЦИОННЫЙ 25-25 '15C</t>
  </si>
  <si>
    <t>UPONOR RTM УГОЛЬНИК 90° КОМПОЗИЦИОННЫЙ 20-20 '25А</t>
  </si>
  <si>
    <t>UPONOR RTM УГОЛЬНИК 90° КОМПОЗИЦИОННЫЙ 16-16 '40А</t>
  </si>
  <si>
    <t>2 730,00</t>
  </si>
  <si>
    <t>UPONOR RTM ШТУЦЕР С ВНУТРЕННЕЙ РЕЗЬБОЙ ЛАТУНЬ 25-1"ВР '20В</t>
  </si>
  <si>
    <t>2 035,00</t>
  </si>
  <si>
    <t>UPONOR RTM ШТУЦЕР С ВНУТРЕННЕЙ РЕЗЬБОЙ ЛАТУНЬ 25-3/4"ВР '25C</t>
  </si>
  <si>
    <t>1 532,50</t>
  </si>
  <si>
    <t>UPONOR RTM ШТУЦЕР С ВНУТРЕННЕЙ РЕЗЬБОЙ ЛАТУНЬ 20-3/4"ВР '25C</t>
  </si>
  <si>
    <t>UPONOR RTM ШТУЦЕР С ВНУТРЕННЕЙ РЕЗЬБОЙ ЛАТУНЬ 20-1/2"ВР '36А</t>
  </si>
  <si>
    <t>860,00</t>
  </si>
  <si>
    <t>UPONOR RTM ШТУЦЕР С ВНУТРЕННЕЙ РЕЗЬБОЙ ЛАТУНЬ 16-1/2"ВР '48C</t>
  </si>
  <si>
    <t>UPONOR RTM ШТУЦЕР С НАРУЖНОЙ РЕЗЬБОЙ ЛАТУНЬ 32-1"НР '15Щ</t>
  </si>
  <si>
    <t>1 922,50</t>
  </si>
  <si>
    <t>UPONOR RTM ШТУЦЕР С НАРУЖНОЙ РЕЗЬБОЙ ЛАТУНЬ 25-1"НР '20C</t>
  </si>
  <si>
    <t>UPONOR RTM ШТУЦЕР С НАРУЖНОЙ РЕЗЬБОЙ ЛАТУНЬ 25-3/4"НР '20C</t>
  </si>
  <si>
    <t>UPONOR RTM ШТУЦЕР С НАРУЖНОЙ РЕЗЬБОЙ ЛАТУНЬ 20-3/4"НР '25C</t>
  </si>
  <si>
    <t>UPONOR RTM ШТУЦЕР С НАРУЖНОЙ РЕЗЬБОЙ ЛАТУНЬ 20-1/2"НР '36А</t>
  </si>
  <si>
    <t>804,17</t>
  </si>
  <si>
    <t>UPONOR RTM ШТУЦЕР С НАРУЖНОЙ РЕЗЬБОЙ ЛАТУНЬ 16-1/2"НР '48А</t>
  </si>
  <si>
    <t>UPONOR RTM ПЕРЕХОДНИК ЛАТУНЬ 32-25 '12Щ</t>
  </si>
  <si>
    <t>UPONOR RTM ПЕРЕХОДНИК ЛАТУНЬ 32-20 '12Щ</t>
  </si>
  <si>
    <t>1 869,17</t>
  </si>
  <si>
    <t>UPONOR RTM ПЕРЕХОДНИК ЛАТУНЬ 25-16 '20В</t>
  </si>
  <si>
    <t>UPONOR RTM ПЕРЕХОДНИК КОМПОЗИЦИОННЫЙ 25-20 '25C</t>
  </si>
  <si>
    <t>UPONOR RTM ПЕРЕХОДНИК КОМПОЗИЦИОННЫЙ 20-16 '35C</t>
  </si>
  <si>
    <t>UPONOR RTM СОЕДИНИТЕЛЬ КОМПОЗИЦИОННЫЙ 25-25 '20C</t>
  </si>
  <si>
    <t>UPONOR RTM СОЕДИНИТЕЛЬ КОМПОЗИЦИОННЫЙ 20-20 '30А</t>
  </si>
  <si>
    <t>UPONOR RTM СОЕДИНИТЕЛЬ КОМПОЗИЦИОННЫЙ 16-16 '40А</t>
  </si>
  <si>
    <t>UPONOR RTM ВОДОРОЗЕТКА КОМПОЗИЦИОННАЯ 20-1/2"ВР '20C</t>
  </si>
  <si>
    <t>1 426,67</t>
  </si>
  <si>
    <t>UPONOR RTM ВОДОРОЗЕТКА КОМПОЗИЦИОННАЯ 16-1/2"ВР '20А</t>
  </si>
  <si>
    <t>2 710,00</t>
  </si>
  <si>
    <t>UPONOR RTM УГОЛЬНИК С ВНУТРЕННЕЙ РЕЗЬБОЙ КОМПОЗИЦИОННЫЙ 25-3/4"ВР '20C</t>
  </si>
  <si>
    <t>1 760,00</t>
  </si>
  <si>
    <t>UPONOR RTM УГОЛЬНИК С ВНУТРЕННЕЙ РЕЗЬБОЙ КОМПОЗИЦИОННЫЙ 20-1/2"ВР '20C</t>
  </si>
  <si>
    <t>1 080,83</t>
  </si>
  <si>
    <t>UPONOR RTM УГОЛЬНИК С ВНУТРЕННЕЙ РЕЗЬБОЙ КОМПОЗИЦИОННЫЙ 16-1/2"ВР '30C</t>
  </si>
  <si>
    <t>UPONOR RTM ШТУЦЕР С ВНУТРЕННЕЙ РЕЗЬБОЙ КОМПОЗИЦИОННЫЙ 25-3/4"ВР '20C</t>
  </si>
  <si>
    <t>1 119,17</t>
  </si>
  <si>
    <t>UPONOR RTM ШТУЦЕР С ВНУТРЕННЕЙ РЕЗЬБОЙ КОМПОЗИЦИОННЫЙ 20-1/2"ВР '36C</t>
  </si>
  <si>
    <t>UPONOR RTM ШТУЦЕР С ВНУТРЕННЕЙ РЕЗЬБОЙ КОМПОЗИЦИОННЫЙ 16-1/2"ВР '40А</t>
  </si>
  <si>
    <t>UPONOR RTM ШТУЦЕР С НАРУЖНОЙ РЕЗЬБОЙ КОМПОЗИЦИОННЫЙ 25-3/4"НР '20C</t>
  </si>
  <si>
    <t>UPONOR RTM ШТУЦЕР С НАРУЖНОЙ РЕЗЬБОЙ КОМПОЗИЦИОННЫЙ 20-1/2"НР '36C</t>
  </si>
  <si>
    <t>UPONOR RTM ШТУЦЕР С НАРУЖНОЙ РЕЗЬБОЙ КОМПОЗИЦИОННЫЙ 16-1/2"НР '48C</t>
  </si>
  <si>
    <t>Фитинги и аксессуары Uponor RTM</t>
  </si>
  <si>
    <t>UPONOR S-PRESS ВКЛАДЫШИ ДЛЯ РУЧНОГО ИНСТРУМЕНТА 14 '1C</t>
  </si>
  <si>
    <t>UPONOR MLC ГИБОЧНАЯ ПРУЖИНА НАРУЖНАЯ 14 '1С</t>
  </si>
  <si>
    <t>2 437,50</t>
  </si>
  <si>
    <t>UPONOR УНИВЕРСАЛЬНЫЙ ИНСТРУМЕНТ ДЛЯ СНЯТИЯ ФАСКИ '1А</t>
  </si>
  <si>
    <t>UPONOR ВЫПРЯМИТЕЛЬ ДЛЯ ТРУБ 14-25'1C</t>
  </si>
  <si>
    <t>40 971,67</t>
  </si>
  <si>
    <t>UPONOR S-PRESS НАСАДКА ДЛЯ ПРЕСС ОБОЙМЫ 63-110 '1А</t>
  </si>
  <si>
    <t>147 824,17</t>
  </si>
  <si>
    <t>UPONOR S-PRESS ОБОЙМА 110 ДЛЯ 1046545 '1C</t>
  </si>
  <si>
    <t>136 576,67</t>
  </si>
  <si>
    <t>UPONOR S-PRESS ОБОЙМА 90 ДЛЯ 1046545 '1C</t>
  </si>
  <si>
    <t>114 085,83</t>
  </si>
  <si>
    <t>UPONOR S-PRESS ОБОЙМА 75 ДЛЯ 1046545 '1C</t>
  </si>
  <si>
    <t>102 832,50</t>
  </si>
  <si>
    <t>UPONOR S-PRESS ОБОЙМА 63 ДЛЯ 1046545 '1А</t>
  </si>
  <si>
    <t>32 085,00</t>
  </si>
  <si>
    <t>UPONOR S-PRESS КЛЕЩИ UPP1 50 '1И</t>
  </si>
  <si>
    <t>UPONOR S-PRESS КЛЕЩИ UPP1 40 '1И</t>
  </si>
  <si>
    <t>16 375,83</t>
  </si>
  <si>
    <t>UPONOR S-PRESS КЛЕЩИ UPP1 32 '1И</t>
  </si>
  <si>
    <t>UPONOR S-PRESS КЛЕЩИ UPP1 25 '1И</t>
  </si>
  <si>
    <t>UPONOR S-PRESS КЛЕЩИ UPP1 20 '1И</t>
  </si>
  <si>
    <t>UPONOR S-PRESS КЛЕЩИ UPP1 16 '1И</t>
  </si>
  <si>
    <t>UPONOR S-PRESS КЛЕЩИ UPP1 14 '1С</t>
  </si>
  <si>
    <t>UPONOR SPI S-PRESS ЗАПАСНОЕ ЗАРЯДНОЕ УСТРОЙСТВО ДЛЯ ИНСТРУМЕНТОВ MINI2 И UP110 '1С</t>
  </si>
  <si>
    <t>UPONOR SPI S-PRESS ЗАПАСНОЕ ЗАРЯДНОЕ УСТРОЙСТВО ДЛЯ ИНСТРУМЕНТОВ MINI И UP 75 '1С</t>
  </si>
  <si>
    <t>UPONOR SPI S-PRESS ЗАПАСНОЙ АККУМУЛЯТОР UP110 '1С</t>
  </si>
  <si>
    <t>UPONOR SPI S-PRESS ЗАПАСНОЙ АККУМУЛЯТОР UP 75 '1С</t>
  </si>
  <si>
    <t>UPONOR S-PRESS АККУМУЛЯТОРНЫЙ ИНСТРУМЕНТ UP110 БЕЗ КЛЕЩЕЙ '1С</t>
  </si>
  <si>
    <t>190 502,50</t>
  </si>
  <si>
    <t>UPONOR S-PRESS ЭЛЕКТРИЧЕСКИЙ ИНСТРУМЕНТ UP 75 БЕЗ КЛЕЩЕЙ '1Ф</t>
  </si>
  <si>
    <t>22 230,00</t>
  </si>
  <si>
    <t>UPONOR S-PRESS КЛЕЩИ MINI KSP0 32 '1C</t>
  </si>
  <si>
    <t>UPONOR S-PRESS КЛЕЩИ MINI KSP0 25 '1C</t>
  </si>
  <si>
    <t>20 886,67</t>
  </si>
  <si>
    <t>UPONOR S-PRESS КЛЕЩИ MINI KSP0 20 '1C</t>
  </si>
  <si>
    <t>UPONOR S-PRESS КЛЕЩИ MINI KSP0 16 '1C</t>
  </si>
  <si>
    <t>UPONOR S-PRESS КЛЕЩИ MINI KSP0 14 '1С</t>
  </si>
  <si>
    <t>33 023,33</t>
  </si>
  <si>
    <t>UPONOR SPI S-PRESS ЗАПАСНОЙ АККУМУЛЯТОР MINI2 '1С</t>
  </si>
  <si>
    <t>UPONOR SPI S-PRESS ЗАПАСНОЙ АККУМУЛЯТОР MINI '1П</t>
  </si>
  <si>
    <t>241 243,33</t>
  </si>
  <si>
    <t>UPONOR S-PRESS АККУМУЛЯТОРНЫЙ ИНСТРУМЕНТ MINI2 С КЛЕЩАМИ KSP0 16/20/25/32 '1Ф</t>
  </si>
  <si>
    <t>6 125,00</t>
  </si>
  <si>
    <t>UPONOR S-PRESS ВКЛАДЫШИ ДЛЯ РУЧНОГО ИНСТРУМЕНТА 20 '1И</t>
  </si>
  <si>
    <t>UPONOR S-PRESS ВКЛАДЫШИ ДЛЯ РУЧНОГО ИНСТРУМЕНТА 16 '1И</t>
  </si>
  <si>
    <t>43 948,33</t>
  </si>
  <si>
    <t>UPONOR S-PRESS РУЧНОЙ ИНСТРУМЕНТ БЕЗ ВКЛАДЫШЕЙ 14-20 '1В</t>
  </si>
  <si>
    <t>UPONOR S-PRESS РУЧНОЙ ИНСТРУМЕНТ БЕЗ ВКЛАДЫШЕЙ, 14-20 ММ '1И</t>
  </si>
  <si>
    <t>UPONOR UNI PIPE PLUS ТРУБОГИБ 16-32 '1С</t>
  </si>
  <si>
    <t>41 945,00</t>
  </si>
  <si>
    <t>UPONOR MLC ТРУБОГИБ 16-32 '1С</t>
  </si>
  <si>
    <t>UPONOR MLC ГИБОЧНАЯ ПРУЖИНА НАРУЖНАЯ 25 '1А</t>
  </si>
  <si>
    <t>UPONOR MLC ГИБОЧНАЯ ПРУЖИНА НАРУЖНАЯ 20 '1А</t>
  </si>
  <si>
    <t>UPONOR MLC ГИБОЧНАЯ ПРУЖИНА НАРУЖНАЯ 16 '1И</t>
  </si>
  <si>
    <t>UPONOR MLC ГИБОЧНАЯ ПРУЖИНА ВНУТРЕННЯЯ 32 '1А</t>
  </si>
  <si>
    <t>UPONOR MLC ГИБОЧНАЯ ПРУЖИНА ВНУТРЕННЯЯ 25 '1С</t>
  </si>
  <si>
    <t>UPONOR MLC ГИБОЧНАЯ ПРУЖИНА ВНУТРЕННЯЯ 20 '1C</t>
  </si>
  <si>
    <t>UPONOR MLC ГИБОЧНАЯ ПРУЖИНА ВНУТРЕННЯЯ 16 '1С</t>
  </si>
  <si>
    <t>3 059,17</t>
  </si>
  <si>
    <t>UPONOR КАЛИБРАТОР ТРЁХРАЗМЕРНЫЙ 16/20/25 '1И</t>
  </si>
  <si>
    <t>11 014,17</t>
  </si>
  <si>
    <t>UPONOR КАЛИБРАТОР 75 '1C</t>
  </si>
  <si>
    <t>8 341,67</t>
  </si>
  <si>
    <t>UPONOR КАЛИБРАТОР 63 '1C</t>
  </si>
  <si>
    <t>6 773,33</t>
  </si>
  <si>
    <t>UPONOR КАЛИБРАТОР 50 '1С</t>
  </si>
  <si>
    <t>5 949,17</t>
  </si>
  <si>
    <t>UPONOR КАЛИБРАТОР 40 '1А</t>
  </si>
  <si>
    <t>3 993,33</t>
  </si>
  <si>
    <t>UPONOR КАЛИБРАТОР 32 '1C</t>
  </si>
  <si>
    <t>2 911,67</t>
  </si>
  <si>
    <t>UPONOR КАЛИБРАТОР 25 '1C</t>
  </si>
  <si>
    <t>UPONOR КАЛИБРАТОР 20 '1C</t>
  </si>
  <si>
    <t>UPONOR КАЛИБРАТОР 16 '1C</t>
  </si>
  <si>
    <t>6 487,50</t>
  </si>
  <si>
    <t>UPONOR SPI ЗАПАСНОЙ РЕЖУЩИЙ ДИСК АРТИКУЛ 1014334 '1П</t>
  </si>
  <si>
    <t>86 549,17</t>
  </si>
  <si>
    <t>UPONOR НАБОР ИНСТРУМЕНТОВ ДЛЯ РЕЗКИ И СНЯТИЯ ФАСКИ 63-110 '1C</t>
  </si>
  <si>
    <t>1 489,17</t>
  </si>
  <si>
    <t>UPONOR SPI ЗАПАСНОЕ ЛЕЗВИЕ ДЛЯ ТРУБОРЕЗА 50-110, АРТИКУЛ 1014171 '1В</t>
  </si>
  <si>
    <t>UPONOR SPI ЗАПАСНОЕ ЛЕЗВИЕ ДЛЯ ТРУБОРЕЗА 25-63, АРТИКУЛ 1006634 '1В</t>
  </si>
  <si>
    <t>3 000,83</t>
  </si>
  <si>
    <t>UPONOR SPI ЗАПАСНОЕ ЛЕЗВИЕ ДЛЯ ТРУБОРЕЗА 1013719 '1П</t>
  </si>
  <si>
    <t>UPONOR SPI MULTI ЗАПАСНОЕ ЛЕЗВИЕ ДЛЯ ТРУБОРЕЗА 50-125 '1П</t>
  </si>
  <si>
    <t>UPONOR MULTI ТРУБОРЕЗ ДЛЯ ТРУБ 50-125 '1А</t>
  </si>
  <si>
    <t>UPONOR SPI MULTI ЗАПАСНОЕ ЛЕЗВИЕ ДЛЯ ТРУБОРЕЗА 25-63 '1П</t>
  </si>
  <si>
    <t>9 388,33</t>
  </si>
  <si>
    <t>UPONOR MULTI ТРУБОРЕЗ ДЛЯ ТРУБ 25-63 '1И</t>
  </si>
  <si>
    <t>UPONOR SPI MULTI ЗАПАСНОЕ ЛЕЗВИЕ ДЛЯ ТРУБОРЕЗА 14-40 '1П</t>
  </si>
  <si>
    <t>6 133,33</t>
  </si>
  <si>
    <t>UPONOR MULTI ТРУБОРЕЗ ДЛЯ ТРУБ 14-40 '1И</t>
  </si>
  <si>
    <t>2 346,67</t>
  </si>
  <si>
    <t>5 866,67</t>
  </si>
  <si>
    <t>Инструменты для системы многослойных металлополимерных труб</t>
  </si>
  <si>
    <t>1 925,83</t>
  </si>
  <si>
    <t>UPONOR SMART RADI АДАПТЕР '20C</t>
  </si>
  <si>
    <t>UPONOR SPI UNI-C ВЕНТИЛЬ ДЛЯ КОЛЛЕКТОРА 35° '10Щ</t>
  </si>
  <si>
    <t>UPONOR UNI-X ЗАЖИМНОЙ АДАПТЕР MLC 14-3/4"ВР ЕВРОКОНУС '25Щ</t>
  </si>
  <si>
    <t>720,83</t>
  </si>
  <si>
    <t>UPONOR S-PRESS СОЕДИНИТЕЛЬ 14-14 '10В</t>
  </si>
  <si>
    <t>VLD MLC components</t>
  </si>
  <si>
    <t>UPONOR RS S-PRESS АДАПТЕР 32-RS2 '1Щ</t>
  </si>
  <si>
    <t>UPONOR RS S-PRESS АДАПТЕР 25-RS2 '1Щ</t>
  </si>
  <si>
    <t>UPONOR RS S-PRESS АДАПТЕР 20-RS2 '1Щ</t>
  </si>
  <si>
    <t>UPONOR RS ФИКСИРУЮЩИЙ ХОМУТ RS3 СЕРЫЙ '10П</t>
  </si>
  <si>
    <t>260,01</t>
  </si>
  <si>
    <t>UPONOR RS ФИКСИРУЮЩИЙ ХОМУТ RS2 ЧЕРНЫЙ '10П</t>
  </si>
  <si>
    <t>UPONOR RS СОЕДИНИТЕЛЬ КОРОТКИЙ RS3-RS3 L=5ММ '1C</t>
  </si>
  <si>
    <t>UPONOR RS СОЕДИНИТЕЛЬ КОРОТКИЙ RS2-RS2 L=5ММ '1C</t>
  </si>
  <si>
    <t>19 519,17</t>
  </si>
  <si>
    <t>UPONOR RS СОЕДИНИТЕЛЬ ДЛИННЫЙ RS3-RS3 L=210ММ '1C</t>
  </si>
  <si>
    <t>UPONOR RS СОЕДИНИТЕЛЬ ДЛИННЫЙ RS2-RS2 L=130ММ '1С</t>
  </si>
  <si>
    <t>53 185,83</t>
  </si>
  <si>
    <t>UPONOR RS ФЛАНЕЦ RS3-DN100 (PN16) '1А</t>
  </si>
  <si>
    <t>48 381,67</t>
  </si>
  <si>
    <t>UPONOR RS ФЛАНЕЦ RS3-DN80 (PN16) '1И</t>
  </si>
  <si>
    <t>UPONOR RS ФЛАНЕЦ RS3-DN100 (PN6) '1C</t>
  </si>
  <si>
    <t>UPONOR RS ФЛАНЕЦ RS3-DN80 (PN6) '1C</t>
  </si>
  <si>
    <t>45 236,67</t>
  </si>
  <si>
    <t>UPONOR RS ФЛАНЕЦ RS2-DN65 (PN16) '1И</t>
  </si>
  <si>
    <t>UPONOR RS ФЛАНЕЦ RS2-DN65 (PN6) '1C</t>
  </si>
  <si>
    <t>UPONOR RS АДАПТЕР С НАРУЖНОЙ РЕЗЬБОЙ R3"НР-RS3 '1C</t>
  </si>
  <si>
    <t>UPONOR RS АДАПТЕР С НАРУЖНОЙ РЕЗЬБОЙ R2 1/2"НР-RS2 '1C</t>
  </si>
  <si>
    <t>5 995,00</t>
  </si>
  <si>
    <t>UPONOR RS АДАПТЕР С НАРУЖНОЙ РЕЗЬБОЙ R2"НР-RS2 '1И</t>
  </si>
  <si>
    <t>5 690,83</t>
  </si>
  <si>
    <t>UPONOR RS АДАПТЕР С НАРУЖНОЙ РЕЗЬБОЙ R1 1/2"НР-RS2 '1C</t>
  </si>
  <si>
    <t>9 397,50</t>
  </si>
  <si>
    <t>UPONOR RS АДАПТЕР С ВНУТРЕННЕЙ РЕЗЬБОЙ RP3"ВР-RS3 '1C</t>
  </si>
  <si>
    <t>UPONOR RS АДАПТЕР С ВНУТРЕННЕЙ РЕЗЬБОЙ RP1/2"ВР-RS3 '1C</t>
  </si>
  <si>
    <t>UPONOR RS АДАПТЕР С ВНУТРЕННЕЙ РЕЗЬБОЙ RP2 1/2"ВР-RS2 '1C</t>
  </si>
  <si>
    <t>UPONOR RS АДАПТЕР С ВНУТРЕННЕЙ РЕЗЬБОЙ RP2"ВР-RS2 '1С</t>
  </si>
  <si>
    <t>4 930,83</t>
  </si>
  <si>
    <t>UPONOR RS АДАПТЕР С ВНУТРЕННЕЙ РЕЗЬБОЙ RP1"ВР-RS2 '1C</t>
  </si>
  <si>
    <t>UPONOR RS АДАПТЕР С ВНУТРЕННЕЙ РЕЗЬБОЙ RP1/2"ВР-RS2 '1C</t>
  </si>
  <si>
    <t>27 123,33</t>
  </si>
  <si>
    <t>UPONOR RS S-PRESS АДАПТЕР 110-RS3 '1И</t>
  </si>
  <si>
    <t>22 804,17</t>
  </si>
  <si>
    <t>UPONOR RS S-PRESS АДАПТЕР 90-RS3 '1Ф</t>
  </si>
  <si>
    <t>10 300,00</t>
  </si>
  <si>
    <t>UPONOR RS S-PRESS АДАПТЕР 75-RS2 '1Ф</t>
  </si>
  <si>
    <t>8 449,17</t>
  </si>
  <si>
    <t>UPONOR RS S-PRESS АДАПТЕР 63-RS2 '1Ф</t>
  </si>
  <si>
    <t>6 910,83</t>
  </si>
  <si>
    <t>UPONOR RS S-PRESS АДАПТЕР 50-RS2 '1И</t>
  </si>
  <si>
    <t>6 139,17</t>
  </si>
  <si>
    <t>UPONOR RS S-PRESS АДАПТЕР 40-RS2 '1И</t>
  </si>
  <si>
    <t>UPONOR S-PRESS ШТУЦЕР  ЛАТУНЬ 25-22CU '5Щ</t>
  </si>
  <si>
    <t>UPONOR S-PRESS ШТУЦЕР ЛАТУНЬ 20-22CU '10Щ</t>
  </si>
  <si>
    <t>UPONOR SPI S-PRESS РЕМ.КОМПЛЕКТ: ПЛАСТИКОВОЕ КОЛЬЦО + АЛЮМИНИЕВАЯ ПРЕСС-ГИЛЬЗА 25, 10 ШТ  '10Щ</t>
  </si>
  <si>
    <t>UPONOR UNI-X ЗАЖИМНОЙ АДАПТЕР 20X2,25-20X2,5 (ДЛЯ РЕКОНСТРУКЦИИ) '10C</t>
  </si>
  <si>
    <t>UPONOR UNI-X ЗАЖИМНОЙ АДАПТЕР 20X2,25-20X2,25 (ДЛЯ РЕКОНСТРУКЦИИ) '10C</t>
  </si>
  <si>
    <t>UPONOR UNI-X ЗАЖИМНОЙ АДАПТЕР 16X2,0-16X2,25 (ДЛЯ РЕКОНСТРУКЦИИ) '10C</t>
  </si>
  <si>
    <t>UPONOR UNI-X ЗАЖИМНОЙ АДАПТЕР 16X2,0-16X2,0 (ДЛЯ РЕКОНСТРУКЦИИ) '10C</t>
  </si>
  <si>
    <t>UPONOR SMART BASE S-PRESS КРЕСТОВИНА ПОД ПЛИНТУС 20-G1/2"НР-20 '1Щ</t>
  </si>
  <si>
    <t>UPONOR SMART BASE S-PRESS КРЕСТОВИНА ПОД ПЛИНТУС 20-G1/2"НР-16 '1Щ</t>
  </si>
  <si>
    <t>UPONOR SMART BASE S-PRESS КРЕСТОВИНА ПОД ПЛИНТУС 0-G1/2"НР-16 '1Щ</t>
  </si>
  <si>
    <t>UPONOR SMART BASE S-PRESS КРЕСТОВИНА ПОД ПЛИНТУС 16-G1/2"НР-0 '1Щ</t>
  </si>
  <si>
    <t>UPONOR SMART BASE S-PRESS КРЕСТОВИНА ПОД ПЛИНТУС 16-G1/2"НР-20 '1Щ</t>
  </si>
  <si>
    <t>UPONOR SMART BASE S-PRESS КРЕСТОВИНА ПОД ПЛИНТУС 16-G1/2"НР-16 '1Щ</t>
  </si>
  <si>
    <t>UPONOR SMART RADI S-PRESS КРЕСТОВИНА В ТЕПЛОИЗОЛЯЦИИ 20-20-20 '1Щ</t>
  </si>
  <si>
    <t>UPONOR SMART RADI S-PRESS КРЕСТОВИНА В ТЕПЛОИЗОЛЯЦИИ 20-16-16 '1Щ</t>
  </si>
  <si>
    <t>UPONOR SMART RADI S-PRESS КРЕСТОВИНА В ТЕПЛОИЗОЛЯЦИИ 20-16-20 '1Щ</t>
  </si>
  <si>
    <t>UPONOR SMART RADI S-PRESS КРЕСТОВИНА В ТЕПЛОИЗОЛЯЦИИ 16-16-16  '1Щ</t>
  </si>
  <si>
    <t>UPONOR SMART RADI S-PRESS ТРОЙНИК 20-15CU-20 L=350ММ '20Щ</t>
  </si>
  <si>
    <t>UPONOR SMART RADI S-PRESS ТРОЙНИК 16-15CU-16 L=350ММ '20Щ</t>
  </si>
  <si>
    <t>UPONOR SMART RADI S-PRESS УГОЛЬНИК 16-15CU L=1000ММ '20Щ</t>
  </si>
  <si>
    <t>UPONOR SMART RADI S-PRESS УГОЛЬНИК 16-15CU L=350ММ '20Щ</t>
  </si>
  <si>
    <t>UPONOR SMART AQUA ВОДОРОЗЕТКА С КРАНОМ И ДЕКОРАТИВНОЙ ЧАШКОЙ 16-RP1/2"ВР G3/4"НР '20Щ</t>
  </si>
  <si>
    <t>UPONOR SMART AQUA S-PRESS ВОДОРОЗЕТКА ПРОХОДНАЯ 20-RP1/2"ВР-20 (ДЛИННАЯ) '10Щ</t>
  </si>
  <si>
    <t>UPONOR SMART AQUA S-PRESS ВОДОРОЗЕТКА ПРОХОДНАЯ 16-RP1/2"ВР-16 (ДЛИННАЯ) '10Щ</t>
  </si>
  <si>
    <t>UPONOR SMART AQUA S-PRESS ВОДОРОЗЕТКА U-ПРОФИЛЬ 20-RP1/2"ВР-20 '5Щ</t>
  </si>
  <si>
    <t>UPONOR SMART AQUA S-PRESS ВОДОРОЗЕТКА U-ПРОФИЛЬ 16-RP1/2"ВР-16 '5Щ</t>
  </si>
  <si>
    <t>UPONOR SMART AQUA S-PRESS ВОДОРОЗЕТКА 16-G1/2"ВР (ПОД ГИПСОКАРТОН) '10Щ</t>
  </si>
  <si>
    <t>UPONOR MLC ВОДОРОЗЕТКА ДЛИННАЯ 20-1/2ВР '10Щ</t>
  </si>
  <si>
    <t>UPONOR SMART AQUA S-PRESS ВОДОРОЗЕТКА ДЛИННАЯ 16-RP1/2"ВР '10Щ</t>
  </si>
  <si>
    <t>UPONOR SMART AQUA S-PRESS ВОДОРОЗЕТКА 20-RP3/4"ВР '5Щ</t>
  </si>
  <si>
    <t>UPONOR SMART AQUA S-PRESS ВОДОРОЗЕТКА 20-RP1/2"ВР '10Щ</t>
  </si>
  <si>
    <t>UPONOR SMART AQUA S-PRESS ВОДОРОЗЕТКА 16-RP1/2"ВР '10Щ</t>
  </si>
  <si>
    <t>138,31</t>
  </si>
  <si>
    <t>UPONOR SPI UNI-C МАХОВИЧОК КОЛЛЕКТОРА SH 35° БЕЛЫЙ '1П</t>
  </si>
  <si>
    <t>3 675,83</t>
  </si>
  <si>
    <t>UPONOR AQUA PLUS КРОНШТЕЙН ДЛЯ КОЛЛЕКТОРА SH 1" '25И</t>
  </si>
  <si>
    <t>2 215,00</t>
  </si>
  <si>
    <t>UPONOR UNI-C КРОНШТЕЙН ДЛЯ КОЛЛЕКТОРА S '1А</t>
  </si>
  <si>
    <t>900,00</t>
  </si>
  <si>
    <t>UPONOR UNI-C ЗАГЛУШКА ДЛЯ КОЛЛЕКТОРА S/SH С ВНУТРЕННЕЙ РЕЗЬБОЙ G1"ВР '20И</t>
  </si>
  <si>
    <t>UPONOR UNI-C ЗАГЛУШКА ДЛЯ КОЛЛЕКТОРА S/SH С НАРУЖНОЙ РЕЗЬБОЙ 1"НР '20И</t>
  </si>
  <si>
    <t>525,00</t>
  </si>
  <si>
    <t>UPONOR UNI-C ЗАГЛУШКА ДЛЯ КОЛЛЕКТОРА S/SH С ВНУТРЕННЕЙ РЕЗЬБОЙ G1/2"ВР '20C</t>
  </si>
  <si>
    <t>9 917,50</t>
  </si>
  <si>
    <t>UPONOR UNI-C КОЛЛЕКТОР SH 1" С ВЕНТИЛЯМИ НР/ВР 4X1/2"НР Ц/Ц38ММ '3И</t>
  </si>
  <si>
    <t>7 766,67</t>
  </si>
  <si>
    <t>UPONOR UNI-C КОЛЛЕКТОР SH 1" С ВЕНТИЛЯМИ НР/ВР 3X1/2"НР Ц/Ц38ММ '4И</t>
  </si>
  <si>
    <t>5 208,33</t>
  </si>
  <si>
    <t>UPONOR UNI-C КОЛЛЕКТОР SH 1" С ВЕНТИЛЯМИ НР/ВР 2X1/2"НР Ц/Ц38ММ '6И</t>
  </si>
  <si>
    <t>UPONOR UNI-C КОЛЛЕКТОР S 1" НР/ВР 4X1/2"НР '1А</t>
  </si>
  <si>
    <t>4 787,50</t>
  </si>
  <si>
    <t>UPONOR UNI-C КОЛЛЕКТОР S 1" НР/ВР 3X1/2"НР '1С</t>
  </si>
  <si>
    <t>3 408,33</t>
  </si>
  <si>
    <t>UPONOR UNI-C КОЛЛЕКТОР S 1" НР/ВР 2X1/2"НР '1А</t>
  </si>
  <si>
    <t>UPONOR RS S-PRESS PLUS АДАПТЕР 32-RS2 '1И</t>
  </si>
  <si>
    <t>UPONOR RS S-PRESS PLUS АДАПТЕР 25-RS2 '1И</t>
  </si>
  <si>
    <t>5 825,83</t>
  </si>
  <si>
    <t>UPONOR RS S-PRESS PLUS АДАПТЕР 20-RS2 '1C</t>
  </si>
  <si>
    <t>UPONOR RS S-PRESS PLUS АДАПТЕР 16-RS2 '1В</t>
  </si>
  <si>
    <t>8 782,50</t>
  </si>
  <si>
    <t>UPONOR RS ПЕРЕХОДНИК RS3-RS2 '2И</t>
  </si>
  <si>
    <t>UPONOR RS УГОЛЬНИК 45° RS3-RS3 '1C</t>
  </si>
  <si>
    <t>10 021,67</t>
  </si>
  <si>
    <t>UPONOR RS УГОЛЬНИК 45° RS2-RS2 '1С</t>
  </si>
  <si>
    <t>19 681,67</t>
  </si>
  <si>
    <t>UPONOR RS УГОЛЬНИК RS3-RS3 '1Ф</t>
  </si>
  <si>
    <t>8 413,33</t>
  </si>
  <si>
    <t>UPONOR RS УГОЛЬНИК RS2-RS2 '1Ф</t>
  </si>
  <si>
    <t>25 127,50</t>
  </si>
  <si>
    <t>UPONOR RS ТРОЙНИК RS3-RS3-RS3 '1И</t>
  </si>
  <si>
    <t>UPONOR RS ТРОЙНИК RS2-RS2-RS2 '1Ф</t>
  </si>
  <si>
    <t>15 050,00</t>
  </si>
  <si>
    <t>UPONOR RS МУФТА RS3-RS3 '2И</t>
  </si>
  <si>
    <t>6 291,67</t>
  </si>
  <si>
    <t>UPONOR RS МУФТА RS2-RS2 '2И</t>
  </si>
  <si>
    <t>UPONOR SMART BASE SL УГОЛ ПОД ПЛИНТУС 15X1 '1C</t>
  </si>
  <si>
    <t>UPONOR S-PRESS PLUS КРЕСТОВИНА ПОД ПЛИНТУС 20-G1/2"НР-20 '1С</t>
  </si>
  <si>
    <t>UPONOR S-PRESS PLUS КРЕСТОВИНА ПОД ПЛИНТУС 20-G1/2"НР-16 '1С</t>
  </si>
  <si>
    <t>UPONOR S-PRESS PLUS КРЕСТОВИНА ПОД ПЛИНТУС 0-G1/2"НР-16 '1С</t>
  </si>
  <si>
    <t>UPONOR S-PRESS PLUS КРЕСТОВИНА ПОД ПЛИНТУС 16-G1/2"НР-0 '1С</t>
  </si>
  <si>
    <t>UPONOR S-PRESS PLUS КРЕСТОВИНА ПОД ПЛИНТУС 16-G1/2"НР-20 '1С</t>
  </si>
  <si>
    <t>UPONOR S-PRESS PLUS КРЕСТОВИНА ПОД ПЛИНТУС 16-G1/2"НР-16 '1С</t>
  </si>
  <si>
    <t>UPONOR S-PRESS PLUS КРЕСТОВИНА В ТЕПЛОИЗОЛЯЦИИ 20-20-20 '1С</t>
  </si>
  <si>
    <t>UPONOR S-PRESS PLUS КРЕСТОВИНА В ТЕПЛОИЗОЛЯЦИИ 20-16-20 '1С</t>
  </si>
  <si>
    <t>UPONOR S-PRESS PLUS КРЕСТОВИНА В ТЕПЛОИЗОЛЯЦИИ 20-16-16 '1С</t>
  </si>
  <si>
    <t>UPONOR S-PRESS PLUS КРЕСТОВИНА В ТЕПЛОИЗОЛЯЦИИ 16-16-16 '1С</t>
  </si>
  <si>
    <t>UPONOR S-PRESS PLUS КРЕСТОВИНА 20-20-20 '1У</t>
  </si>
  <si>
    <t>6 608,33</t>
  </si>
  <si>
    <t>UPONOR S-PRESS PLUS КРЕСТОВИНА 20-16-20 '1У</t>
  </si>
  <si>
    <t>UPONOR S-PRESS PLUS КРЕСТОВИНА 20-16-16 '1У</t>
  </si>
  <si>
    <t>UPONOR S-PRESS PLUS КРЕСТОВИНА 16-16-16 '1У</t>
  </si>
  <si>
    <t>UPONOR S-PRESS PLUS КОМПЛЕКТ ВОДОРОЗЕТОК ДЛЯ РАДИАТОРА В СБОРЕ RADI 16-RP1/2"ВР Ц/Ц50MM '5У</t>
  </si>
  <si>
    <t>UPONOR S-PRESS PLUS КОМПЛЕКТ ВОДОРОЗЕТОК ДЛЯ РАДИАТОРА В СБОРЕ RADI 16-RP1/2"ВР Ц/Ц35MM '5У</t>
  </si>
  <si>
    <t>UPONOR S-PRESS PLUS RADI ТРОЙНИК 20-15CU-20 L=350MM '20С</t>
  </si>
  <si>
    <t>UPONOR S-PRESS PLUS RADI ТРОЙНИК 16-15CU-16 L=350MM '20С</t>
  </si>
  <si>
    <t>UPONOR S-PRESS PLUS УГОЛЬНИК 16-15CU L=150MM '20У</t>
  </si>
  <si>
    <t>UPONOR S-PRESS PLUS RADI УГОЛЬНИК 16-15CU L=1000MM '20С</t>
  </si>
  <si>
    <t>UPONOR S-PRESS PLUS RADI УГОЛЬНИК 16-15CU L=350MM '20И</t>
  </si>
  <si>
    <t>1 297,50</t>
  </si>
  <si>
    <t>UPONOR SMART AQUA ВОДОРОЗЕТКА РЕЗЬБОВАЯ UNI-C 1/2"НР-1/2"ВР '10А</t>
  </si>
  <si>
    <t>UPONOR UNI-X ТРОЙНИК РЕЗЬБОВОЙ 3/4"НР-3/4"НР-3/4"НР ЕВРОКОНУС '10С</t>
  </si>
  <si>
    <t>UPONOR UNI-C ТРОЙНИК РЕЗЬБОВОЙ MLC G1/2"НР-G1/2"НР-G1/2"НР '10Щ</t>
  </si>
  <si>
    <t>UPONOR UNI-C УГОЛЬНИК РЕЗЬБОВОЙ MLC G1/2"НР-RP1/2"ВР '10C</t>
  </si>
  <si>
    <t>UPONOR UNI-X УГОЛЬНИК РЕЗЬБОВОЙ 3/4"НР-3/4"НР ЕВРОКОНУС '10C</t>
  </si>
  <si>
    <t>UPONOR UNI-C УГОЛЬНИК РЕЗЬБОВОЙ MLC G1/2"НР-G1/2"НР '20С</t>
  </si>
  <si>
    <t>1 102,50</t>
  </si>
  <si>
    <t>UPONOR UNI-X ПЕРЕХОДНИК РЕЗЬБОВОЙ 3/4"НР-3/4"ВР ЕВРОКОНУС '10C</t>
  </si>
  <si>
    <t>UPONOR UNI-C ПЕРЕХОДНИК РЕЗЬБОВОЙ MLC G1/2"НР-RP1/2"ВР '20С</t>
  </si>
  <si>
    <t>UPONOR UNI-X НИППЕЛЬ РЕЗЬБОВОЙ MLC G3/4"НР-G3/4"НР ЕВРОКОНУС '20И</t>
  </si>
  <si>
    <t>414,17</t>
  </si>
  <si>
    <t>UPONOR UNI-C НИППЕЛЬ РЕЗЬБОВОЙ MLC 1/2"НР-1/2"НР '40И</t>
  </si>
  <si>
    <t>154,22</t>
  </si>
  <si>
    <t>UPONOR SMART RADI ДЕКОРАТИВНАЯ НАКЛАДКА ДВОЙНАЯ РАЗБОРНАЯ 14-20 БЕЛАЯ '50И</t>
  </si>
  <si>
    <t>55,88</t>
  </si>
  <si>
    <t>UPONOR SMART RADI ДЕКОРАТИВНАЯ НАКЛАДКА РАЗБОРНАЯ 20 БЕЛАЯ '50И</t>
  </si>
  <si>
    <t>UPONOR SMART RADI ДЕКОРАТИВНАЯ НАКЛАДКА РАЗБОРНАЯ 16 БЕЛАЯ '50И</t>
  </si>
  <si>
    <t>UPONOR SMART RADI КОМПЛЕКТ ДЛЯ ПОДКЛЮЧЕНИЯ  К РАДИАТОРУ 16 (UNIFIX) '10C</t>
  </si>
  <si>
    <t>UPONOR UNI-X ЗАЖИМНОЙ АДАПТЕР MLC 25-3/4"ВР ЕВРОКОНУС '25C</t>
  </si>
  <si>
    <t>775,00</t>
  </si>
  <si>
    <t>UPONOR UNI-X ЗАЖИМНОЙ АДАПТЕР MLC 20-3/4"ВР ЕВРОКОНУС '25И</t>
  </si>
  <si>
    <t>653,33</t>
  </si>
  <si>
    <t>UPONOR UNI-X ЗАЖИМНОЙ АДАПТЕР MLC 16-3/4"ВР ЕВРОКОНУС '25Ф</t>
  </si>
  <si>
    <t>1 058,33</t>
  </si>
  <si>
    <t>UPONOR UNI-C ЗАЖИМНОЙ АДАПТЕР MLC 20-1/2"ВР '25И</t>
  </si>
  <si>
    <t>490,00</t>
  </si>
  <si>
    <t>UPONOR UNI-C ЗАЖИМНОЙ АДАПТЕР MLC 16-1/2"ВР '25И</t>
  </si>
  <si>
    <t>UPONOR S-PRESS PLUS КОМПЛЕКТ ВОДОРОЗЕТОК В СБОРЕ GEMINI 16-RP1/2"ВР Ц/Ц150MM '5У</t>
  </si>
  <si>
    <t>UPONOR S-PRESS PLUS КОМПЛЕКТ ВОДОРОЗЕТОК В СБОРЕ GEMINI 16-RP1/2"ВР Ц/Ц120MM '5У</t>
  </si>
  <si>
    <t>UPONOR S-PRESS PLUS КОМПЛЕКТ ВОДОРОЗЕТОК В СБОРЕ 16-RP1/2"ВР Ц/Ц150MM '5У</t>
  </si>
  <si>
    <t>UPONOR S-PRESS PLUS КОМПЛЕКТ ВОДОРОЗЕТОК В СБОРЕ 16-RP1/2"ВР Ц/Ц80MM '5У</t>
  </si>
  <si>
    <t>9 995,83</t>
  </si>
  <si>
    <t>UPONOR S-PRESS PLUS ВОДОРОЗЕТКА U-ПРОФИЛЬ ПОД ГИПСОКАРТОН 16-RP1/2"ВР-16 L=35 '5У</t>
  </si>
  <si>
    <t>UPONOR S-PRESS PLUS ВОДОРОЗЕТКА U-ПРОФИЛЬ ПОД ГИПСОКАРТОН 16-RP1/2"ВР-16 L=25 '5У</t>
  </si>
  <si>
    <t>6 145,00</t>
  </si>
  <si>
    <t>UPONOR S-PRESS PLUS ВОДОРОЗЕТКА ПОД ГИПСОКАРТОН 16-RP1/2"ВР L=35 '5У</t>
  </si>
  <si>
    <t>UPONOR S-PRESS PLUS ВОДОРОЗЕТКА ПОД ГИПСОКАРТОН 16-RP1/2"ВР L=25 '5У</t>
  </si>
  <si>
    <t>1 965,00</t>
  </si>
  <si>
    <t>UPONOR S-PRESS PLUS ВОДОРОЗЕТКА ПОД ГИПСОКАРТОН 16-G1/2"ВР '5С</t>
  </si>
  <si>
    <t>2 647,50</t>
  </si>
  <si>
    <t>UPONOR S-PRESS PLUS ВОДОРОЗЕТКА ПРОХОДНАЯ ДЛИННАЯ 20-RP1/2"ВР-20 '10С</t>
  </si>
  <si>
    <t>UPONOR S-PRESS PLUS ВОДОРОЗЕТКА ПРОХОДНАЯ ДЛИННАЯ 16-RP1/2"ВР-16 '10С</t>
  </si>
  <si>
    <t>5 670,83</t>
  </si>
  <si>
    <t>UPONOR S-PRESS PLUS ВОДОРОЗЕТКА С КРАНОМ И ДЕКОРАТИВНОЙ ЧАШКОЙ 16-RP3/4"ВР '20С</t>
  </si>
  <si>
    <t>6 761,67</t>
  </si>
  <si>
    <t>UPONOR S-PRESS PLUS ВОДОРОЗЕТКА U-ПРОФИЛЬ ДЛЯ ВСТРОЕННОГО СМЕСИТЕЛЯ 20-20-R3/4"НР '5У</t>
  </si>
  <si>
    <t>UPONOR S-PRESS PLUS ВОДОРОЗЕТКА U-ПРОФИЛЬ ДЛЯ ВСТРОЕННОГО СМЕСИТЕЛЯ 16-16-R1/2"НР '5У</t>
  </si>
  <si>
    <t>10 304,17</t>
  </si>
  <si>
    <t>UPONOR S-PRESS PLUS ВОДОРОЗЕТКА U-ПРОФИЛЬ 20-RP1/2"ВР-25 '3У</t>
  </si>
  <si>
    <t>UPONOR S-PRESS PLUS ВОДОРОЗЕТКА U-ПРОФИЛЬ 25-RP1/2"ВР-20 '3У</t>
  </si>
  <si>
    <t>UPONOR S-PRESS PLUS ВОДОРОЗЕТКА U-ПРОФИЛЬ 25-RP1/2"ВР-25 '3У</t>
  </si>
  <si>
    <t>5 872,50</t>
  </si>
  <si>
    <t>UPONOR S-PRESS PLUS ВОДОРОЗЕТКА U-ПРОФИЛЬ 16-RP1/2"ВР-20 '5У</t>
  </si>
  <si>
    <t>UPONOR S-PRESS PLUS ВОДОРОЗЕТКА U-ПРОФИЛЬ 20-RP1/2"ВР-16 '5У</t>
  </si>
  <si>
    <t>UPONOR S-PRESS PLUS ВОДОРОЗЕТКА U-ПРОФИЛЬ 20-RP1/2"ВР-20 '5С</t>
  </si>
  <si>
    <t>4 756,67</t>
  </si>
  <si>
    <t>UPONOR S-PRESS PLUS ВОДОРОЗЕТКА U-ПРОФИЛЬ 16-RP1/2"ВР-16 '5А</t>
  </si>
  <si>
    <t>1 745,83</t>
  </si>
  <si>
    <t>UPONOR S-PRESS PLUS ВОДОРОЗЕТКА ДЛИННАЯ 20-RP1/2"ВР '10И</t>
  </si>
  <si>
    <t>UPONOR S-PRESS PLUS ВОДОРОЗЕТКА ДЛИННАЯ 16-RP1/2"ВР '10И</t>
  </si>
  <si>
    <t>UPONOR S-PRESS PLUS ВОДОРОЗЕТКА 20-RP3/4"ВР '5А</t>
  </si>
  <si>
    <t>UPONOR S-PRESS PLUS ВОДОРОЗЕТКА 20-RP1/2"ВР '10И</t>
  </si>
  <si>
    <t>1 725,00</t>
  </si>
  <si>
    <t>UPONOR S-PRESS PLUS ВОДОРОЗЕТКА 16-RP1/2"ВР '10Ф</t>
  </si>
  <si>
    <t>1 262,50</t>
  </si>
  <si>
    <t>UPONOR Q&amp;E РУКОЯТКА ДЛЯ СКРЫТОГО КРАНА КРЕСТООБРАЗНАЯ '10С</t>
  </si>
  <si>
    <t>1 171,67</t>
  </si>
  <si>
    <t>UPONOR Q&amp;E РУКОЯТКА ДЛЯ СКРЫТОГО КРАНА ПРЯМАЯ '10С</t>
  </si>
  <si>
    <t>2 743,33</t>
  </si>
  <si>
    <t>UPONOR S-PRESS СКРЫТЫЙ КРАН 25 '10У</t>
  </si>
  <si>
    <t>2 190,83</t>
  </si>
  <si>
    <t>UPONOR S-PRESS СКРЫТЫЙ КРАН 20 '10У</t>
  </si>
  <si>
    <t>UPONOR S-PRESS СКРЫТЫЙ КРАН 16 '10У</t>
  </si>
  <si>
    <t>UPONOR S-PRESS ЗАГЛУШКА 32 '5Щ</t>
  </si>
  <si>
    <t>UPONOR S-PRESS ЗАГЛУШКА 25 '10Щ</t>
  </si>
  <si>
    <t>UPONOR S-PRESS ЗАГЛУШКА 20 '10Щ</t>
  </si>
  <si>
    <t>UPONOR S-PRESS ЗАГЛУШКА 16 '10Щ</t>
  </si>
  <si>
    <t>UPONOR S-PRESS ШТУЦЕР С НАКИДНОЙ ГАЙКОЙ ЛАТУННЫЙ 32-G1 1/4"НГ '5Щ</t>
  </si>
  <si>
    <t>UPONOR S-PRESS ШТУЦЕР С НАКИДНОЙ ГАЙКОЙ ЛАТУННЫЙ 25-G1"НГ '5Щ</t>
  </si>
  <si>
    <t>UPONOR S-PRESS ШТУЦЕР С НАКИДНОЙ ГАЙКОЙ ЛАТУННЫЙ 25-G3/4"НГ '5Щ</t>
  </si>
  <si>
    <t>UPONOR S-PRESS ШТУЦЕР С НАКИДНОЙ ГАЙКОЙ ЛАТУННЫЙ 20-G3/4"НГ '10Щ</t>
  </si>
  <si>
    <t>UPONOR S-PRESS ШТУЦЕР С НАКИДНОЙ ГАЙКОЙ ЛАТУННЫЙ 20-G1/2"НГ '10Щ</t>
  </si>
  <si>
    <t>UPONOR S-PRESS ШТУЦЕР С НАКИДНОЙ ГАЙКОЙ ЛАТУННЫЙ 16-G3/4"НГ '10Щ</t>
  </si>
  <si>
    <t>UPONOR S-PRESS ШТУЦЕР С НАКИДНОЙ ГАЙКОЙ ЛАТУННЫЙ 16-G1/2"НГ '10Щ</t>
  </si>
  <si>
    <t>UPONOR S-PRESS ПЕРЕХОДНИК ЛАТУННЫЙ 32-25 '5Щ</t>
  </si>
  <si>
    <t>UPONOR S-PRESS ПЕРЕХОДНИК ЛАТУННЫЙ 32-20 '5Щ</t>
  </si>
  <si>
    <t>UPONOR S-PRESS ПЕРЕХОДНИК ЛАТУННЫЙ 25-20 '5Щ</t>
  </si>
  <si>
    <t>UPONOR S-PRESS ПЕРЕХОДНИК ЛАТУННЫЙ 25-16 '5Щ</t>
  </si>
  <si>
    <t>UPONOR S-PRESS ПЕРЕХОДНИК ЛАТУННЫЙ 20-16 '10Щ</t>
  </si>
  <si>
    <t>UPONOR S-PRESS СОЕДИНИТЕЛЬ ЛАТУННЫЙ 32-32 '5Щ</t>
  </si>
  <si>
    <t>UPONOR S-PRESS СОЕДИНИТЕЛЬ ЛАТУННЫЙ 25-25 '5Щ</t>
  </si>
  <si>
    <t>UPONOR S-PRESS СОЕДИНИТЕЛЬ ЛАТУННЫЙ 20-20 '10Щ</t>
  </si>
  <si>
    <t>UPONOR S-PRESS СОЕДИНИТЕЛЬ ЛАТУННЫЙ 16-16 '10Щ</t>
  </si>
  <si>
    <t>UPONOR S-PRESS ТРОЙНИК С ВНУТРЕННЕЙ РЕЗЬБОЙ ЛАТУННЫЙ 32-RP3/4"ВР-32 '5Щ</t>
  </si>
  <si>
    <t>UPONOR S-PRESS ТРОЙНИК С ВНУТРЕННЕЙ РЕЗЬБОЙ ЛАТУННЫЙ 32-RP1/2"ВР-32 '5Щ</t>
  </si>
  <si>
    <t>UPONOR S-PRESS ТРОЙНИК С ВНУТРЕННЕЙ РЕЗЬБОЙ ЛАТУННЫЙ 25-RP3/4"ВР-25 '5Щ</t>
  </si>
  <si>
    <t>UPONOR S-PRESS ТРОЙНИК С ВНУТРЕННЕЙ РЕЗЬБОЙ ЛАТУННЫЙ 25-RP1/2"ВР-25 '5Щ</t>
  </si>
  <si>
    <t>UPONOR S-PRESS ТРОЙНИК С ВНУТРЕННЕЙ РЕЗЬБОЙ ЛАТУННЫЙ 20-RP3/4"ВР-20 '10Щ</t>
  </si>
  <si>
    <t>UPONOR S-PRESS ТРОЙНИК С ВНУТРЕННЕЙ РЕЗЬБОЙ ЛАТУННЫЙ 20-RP1/2"ВР-20 '10Щ</t>
  </si>
  <si>
    <t>UPONOR S-PRESS ТРОЙНИК С ВНУТРЕННЕЙ РЕЗЬБОЙ ЛАТУННЫЙ 16-RP1/2"ВР-16 '10Щ</t>
  </si>
  <si>
    <t>UPONOR S-PRESS ТРОЙНИК С НАРУЖНОЙ РЕЗЬБОЙ ЛАТУННЫЙ 32-R3/4"НР-32 '5Щ</t>
  </si>
  <si>
    <t>UPONOR S-PRESS ТРОЙНИК С НАРУЖНОЙ РЕЗЬБОЙ ЛАТУННЫЙ 25-R3/4"НР-25 '5Щ</t>
  </si>
  <si>
    <t>UPONOR S-PRESS ТРОЙНИК С НАРУЖНОЙ РЕЗЬБОЙ ЛАТУННЫЙ 16-R1/2"НР-16 '10Щ</t>
  </si>
  <si>
    <t>UPONOR S-PRESS ТРОЙНИК РЕДУКЦИОННЫЙ ЛАТУННЫЙ 32-25-32 '5Щ</t>
  </si>
  <si>
    <t>UPONOR S-PRESS ТРОЙНИК РЕДУКЦИОННЫЙ ЛАТУННЫЙ 32-25-25 '5Щ</t>
  </si>
  <si>
    <t>UPONOR S-PRESS ТРОЙНИК РЕДУКЦИОННЫЙ ЛАТУННЫЙ 32-20-32 '5Щ</t>
  </si>
  <si>
    <t>UPONOR S-PRESS ТРОЙНИК РЕДУКЦИОННЫЙ ЛАТУННЫЙ 32-16-32 '5Щ</t>
  </si>
  <si>
    <t>UPONOR S-PRESS ТРОЙНИК РЕДУКЦИОННЫЙ ЛАТУННЫЙ 25-32-25 '5Щ</t>
  </si>
  <si>
    <t>UPONOR S-PRESS ТРОЙНИК РЕДУКЦИОННЫЙ ЛАТУННЫЙ 25-25-16 '5Щ</t>
  </si>
  <si>
    <t>UPONOR S-PRESS ТРОЙНИК РЕДУКЦИОННЫЙ ЛАТУННЫЙ 25-20-25 '5Щ</t>
  </si>
  <si>
    <t>UPONOR S-PRESS ТРОЙНИК РЕДУКЦИОННЫЙ ЛАТУННЫЙ 25-20-20 '5Щ</t>
  </si>
  <si>
    <t>UPONOR S-PRESS ТРОЙНИК РЕДУКЦИОННЫЙ ЛАТУННЫЙ 25-20-16 '5Щ</t>
  </si>
  <si>
    <t>UPONOR S-PRESS ТРОЙНИК РЕДУКЦИОННЫЙ ЛАТУННЫЙ 25-16-25 '5Щ</t>
  </si>
  <si>
    <t>UPONOR S-PRESS ТРОЙНИК РЕДУКЦИОННЫЙ ЛАТУННЫЙ 25-16-20 '5Щ</t>
  </si>
  <si>
    <t>UPONOR S-PRESS ТРОЙНИК РЕДУКЦИОННЫЙ ЛАТУННЫЙ 25-16-16 '5Щ</t>
  </si>
  <si>
    <t>UPONOR S-PRESS ТРОЙНИК РЕДУКЦИОННЫЙ ЛАТУННЫЙ 20-25-20 '10Щ</t>
  </si>
  <si>
    <t>UPONOR S-PRESS ТРОЙНИК РЕДУКЦИОННЫЙ ЛАТУННЫЙ 20-25-16 '10Щ</t>
  </si>
  <si>
    <t>UPONOR S-PRESS ТРОЙНИК РЕДУКЦИОННЫЙ ЛАТУННЫЙ 20-20-16 '10Щ</t>
  </si>
  <si>
    <t>UPONOR S-PRESS ТРОЙНИК РЕДУКЦИОННЫЙ ЛАТУННЫЙ 20-16-20 '10Щ</t>
  </si>
  <si>
    <t>UPONOR S-PRESS ТРОЙНИК РЕДУКЦИОННЫЙ ЛАТУННЫЙ 20-16-16 '10Щ</t>
  </si>
  <si>
    <t>UPONOR S-PRESS ТРОЙНИК РЕДУКЦИОННЫЙ ЛАТУННЫЙ 16-20-16 '10Щ</t>
  </si>
  <si>
    <t>UPONOR S-PRESS ТРОЙНИК РАВНОПРОХОДНОЙ ЛАТУННЫЙ 32-32-32 '5Щ</t>
  </si>
  <si>
    <t>UPONOR S-PRESS ТРОЙНИК РАВНОПРОХОДНОЙ ЛАТУННЫЙ 25-25-25 '5Щ</t>
  </si>
  <si>
    <t>UPONOR S-PRESS ТРОЙНИК РАВНОПРОХОДНОЙ ЛАТУННЫЙ 20-20-20 '10Щ</t>
  </si>
  <si>
    <t>UPONOR S-PRESS ТРОЙНИК РАВНОПРОХОДНОЙ ЛАТУННЫЙ 16-16-16 '10Щ</t>
  </si>
  <si>
    <t>UPONOR S-PRESS УГОЛЬНИК 45° 32-32 '5Щ</t>
  </si>
  <si>
    <t>UPONOR S-PRESS УГОЛЬНИК 45° 25-25 '5Щ</t>
  </si>
  <si>
    <t>UPONOR S-PRESS УГОЛЬНИК С ВНУТРЕННЕЙ РЕЗЬБОЙ 32-RP1"ВР '5Щ</t>
  </si>
  <si>
    <t>UPONOR S-PRESS УГОЛЬНИК С ВНУТРЕННЕЙ РЕЗЬБОЙ 25-RP1"ВР '5Щ</t>
  </si>
  <si>
    <t>UPONOR S-PRESS УГОЛЬНИК С ВНУТРЕННЕЙ РЕЗЬБОЙ 25-RP3/4"ВР '5Щ</t>
  </si>
  <si>
    <t>UPONOR S-PRESS УГОЛЬНИК С ВНУТРЕННЕЙ РЕЗЬБОЙ 20-RP3/4"ВР '10Щ</t>
  </si>
  <si>
    <t>UPONOR S-PRESS УГОЛЬНИК С ВНУТРЕННЕЙ РЕЗЬБОЙ 20-RP1/2"ВР '10Щ</t>
  </si>
  <si>
    <t>UPONOR S-PRESS УГОЛЬНИК С ВНУТРЕННЕЙ РЕЗЬБОЙ 16-RP1/2"ВР '10Щ</t>
  </si>
  <si>
    <t>UPONOR S-PRESS УГОЛЬНИК С НАРУЖНОЙ РЕЗЬБОЙ 32-R1"НР '5Щ</t>
  </si>
  <si>
    <t>UPONOR S-PRESS УГОЛЬНИК С НАРУЖНОЙ РЕЗЬБОЙ 25-R1"НР '5Щ</t>
  </si>
  <si>
    <t>UPONOR S-PRESS УГОЛЬНИК С НАРУЖНОЙ РЕЗЬБОЙ 25-R3/4"НР '5Щ</t>
  </si>
  <si>
    <t>UPONOR S-PRESS УГОЛЬНИК С НАРУЖНОЙ РЕЗЬБОЙ 20-R3/4"НР '10Щ</t>
  </si>
  <si>
    <t>UPONOR S-PRESS УГОЛЬНИК С НАРУЖНОЙ РЕЗЬБОЙ 20-R1/2"НР '10Щ</t>
  </si>
  <si>
    <t>UPONOR S-PRESS УГОЛЬНИК С НАРУЖНОЙ РЕЗЬБОЙ 16-R1/2"НР '10Щ</t>
  </si>
  <si>
    <t>UPONOR S-PRESS УГОЛЬНИК 32-32 '5Щ</t>
  </si>
  <si>
    <t>UPONOR S-PRESS УГОЛЬНИК 25-25 '5Щ</t>
  </si>
  <si>
    <t>UPONOR S-PRESS УГОЛЬНИК 20-20 '10Щ</t>
  </si>
  <si>
    <t>UPONOR S-PRESS УГОЛЬНИК 16-16 '10Щ</t>
  </si>
  <si>
    <t>UPONOR S-PRESS ШТУЦЕР С ВНУТРЕННЕЙ РЕЗЬБОЙ 32-RP1 1/4"ВР '5Щ</t>
  </si>
  <si>
    <t>UPONOR S-PRESS ШТУЦЕР С ВНУТРЕННЕЙ РЕЗЬБОЙ 32-RP1"ВР '5Щ</t>
  </si>
  <si>
    <t>UPONOR S-PRESS ШТУЦЕР С ВНУТРЕННЕЙ РЕЗЬБОЙ 25-RP1"ВР '5Щ</t>
  </si>
  <si>
    <t>UPONOR S-PRESS ШТУЦЕР С ВНУТРЕННЕЙ РЕЗЬБОЙ 25-RP3/4"ВР '5Щ</t>
  </si>
  <si>
    <t>UPONOR S-PRESS ШТУЦЕР С ВНУТРЕННЕЙ РЕЗЬБОЙ 20-RP1"ВР '10Щ</t>
  </si>
  <si>
    <t>UPONOR S-PRESS ШТУЦЕР С ВНУТРЕННЕЙ РЕЗЬБОЙ 20-RP3/4"ВР '10Щ</t>
  </si>
  <si>
    <t>UPONOR S-PRESS ШТУЦЕР С ВНУТРЕННЕЙ РЕЗЬБОЙ 20-RP1/2"ВР '10Щ</t>
  </si>
  <si>
    <t>UPONOR S-PRESS ШТУЦЕР С ВНУТРЕННЕЙ РЕЗЬБОЙ 16-RP1/2"ВР '10Щ</t>
  </si>
  <si>
    <t>UPONOR S-PRESS ШТУЦЕР С НАРУЖНОЙ РЕЗЬБОЙ 32-R1 1/4"НР '5Щ</t>
  </si>
  <si>
    <t>UPONOR S-PRESS ШТУЦЕР С НАРУЖНОЙ РЕЗЬБОЙ 32-R1"НР '5Щ</t>
  </si>
  <si>
    <t>UPONOR S-PRESS ШТУЦЕР С НАРУЖНОЙ РЕЗЬБОЙ 25-R1"НР '5Щ</t>
  </si>
  <si>
    <t>UPONOR S-PRESS ШТУЦЕР С НАРУЖНОЙ РЕЗЬБОЙ 25-R3/4"НР '5Щ</t>
  </si>
  <si>
    <t>UPONOR S-PRESS ШТУЦЕР С НАРУЖНОЙ РЕЗЬБОЙ 20-R1"НР '10Щ</t>
  </si>
  <si>
    <t>UPONOR S-PRESS ШТУЦЕР С НАРУЖНОЙ РЕЗЬБОЙ 20-R3/4"НР '10Щ</t>
  </si>
  <si>
    <t>UPONOR S-PRESS ШТУЦЕР С НАРУЖНОЙ РЕЗЬБОЙ 20-R1/2"НР '10Щ</t>
  </si>
  <si>
    <t>UPONOR S-PRESS ШТУЦЕР С НАРУЖНОЙ РЕЗЬБОЙ 16-R3/4"НР '10Щ</t>
  </si>
  <si>
    <t>UPONOR S-PRESS ШТУЦЕР С НАРУЖНОЙ РЕЗЬБОЙ 16-R1/2"НР '10Щ</t>
  </si>
  <si>
    <t>UPONOR S-PRESS ПЕРЕХОДНИК КОМПОЗИЦИОННЫЙ PPSU 50-32 '3Щ</t>
  </si>
  <si>
    <t>UPONOR S-PRESS ПЕРЕХОДНИК КОМПОЗИЦИОННЫЙ PPSU 40-32 '5Щ</t>
  </si>
  <si>
    <t>UPONOR S-PRESS ПЕРЕХОДНИК КОМПОЗИЦИОННЫЙ PPSU 40-25 '5Щ</t>
  </si>
  <si>
    <t>UPONOR S-PRESS ПЕРЕХОДНИК КОМПОЗИЦИОННЫЙ PPSU 32-25 '5Щ</t>
  </si>
  <si>
    <t>UPONOR S-PRESS ПЕРЕХОДНИК КОМПОЗИЦИОННЫЙ PPSU 25-20 '5Щ</t>
  </si>
  <si>
    <t>UPONOR S-PRESS ПЕРЕХОДНИК КОМПОЗИЦИОННЫЙ PPSU 25-16 '5Щ</t>
  </si>
  <si>
    <t>UPONOR S-PRESS ПЕРЕХОДНИК КОМПОЗИЦИОННЫЙ PPSU 20-16 '10Щ</t>
  </si>
  <si>
    <t>UPONOR S-PRESS СОЕДИНИТЕЛЬ КОМПОЗИЦИОННЫЙ PPSU 32-32 '5Щ</t>
  </si>
  <si>
    <t>UPONOR S-PRESS СОЕДИНИТЕЛЬ КОМПОЗИЦИОННЫЙ PPSU 25-25 '5Щ</t>
  </si>
  <si>
    <t>UPONOR S-PRESS СОЕДИНИТЕЛЬ КОМПОЗИЦИОННЫЙ PPSU 20-20 '10Щ</t>
  </si>
  <si>
    <t>UPONOR S-PRESS СОЕДИНИТЕЛЬ КОМПОЗИЦИОННЫЙ PPSU 16-16 '10Щ</t>
  </si>
  <si>
    <t>UPONOR S-PRESS ТРОЙНИК РЕДУКЦИОННЫЙ КОМПОЗИЦИОННЫЙ PPSU 50-32-50 '3Щ</t>
  </si>
  <si>
    <t>UPONOR S-PRESS ТРОЙНИК РЕДУКЦИОННЫЙ КОМПОЗИЦИОННЫЙ PPSU 50-25-50 '3Щ</t>
  </si>
  <si>
    <t>UPONOR S-PRESS ТРОЙНИК РЕДУКЦИОННЫЙ КОМПОЗИЦИОННЫЙ PPSU 50-25-40 '3Щ</t>
  </si>
  <si>
    <t>UPONOR S-PRESS ТРОЙНИК РЕДУКЦИОННЫЙ КОМПОЗИЦИОННЫЙ PPSU 40-32-40 '5Щ</t>
  </si>
  <si>
    <t>UPONOR S-PRESS ТРОЙНИК РЕДУКЦИОННЫЙ КОМПОЗИЦИОННЫЙ PPSU 40-32-32 '5Щ</t>
  </si>
  <si>
    <t>UPONOR S-PRESS ТРОЙНИК РЕДУКЦИОННЫЙ КОМПОЗИЦИОННЫЙ PPSU 40-25-40 '5Щ</t>
  </si>
  <si>
    <t>UPONOR S-PRESS ТРОЙНИК РЕДУКЦИОННЫЙ КОМПОЗИЦИОННЫЙ PPSU 40-25-32 '5Щ</t>
  </si>
  <si>
    <t>UPONOR S-PRESS ТРОЙНИК РЕДУКЦИОННЫЙ КОМПОЗИЦИОННЫЙ PPSU 40-20-40 '5Щ</t>
  </si>
  <si>
    <t>UPONOR S-PRESS ТРОЙНИК РЕДУКЦИОННЫЙ КОМПОЗИЦИОННЫЙ PPSU 32-25-32 '5Щ</t>
  </si>
  <si>
    <t>UPONOR S-PRESS ТРОЙНИК РЕДУКЦИОННЫЙ КОМПОЗИЦИОННЫЙ PPSU 32-25-25 '5Щ</t>
  </si>
  <si>
    <t>UPONOR S-PRESS ТРОЙНИК РЕДУКЦИОННЫЙ КОМПОЗИЦИОННЫЙ PPSU 32-20-32 '5Щ</t>
  </si>
  <si>
    <t>UPONOR S-PRESS ТРОЙНИК РЕДУКЦИОННЫЙ КОМПОЗИЦИОННЫЙ PPSU 32-16-32 '5Щ</t>
  </si>
  <si>
    <t>UPONOR S-PRESS ТРОЙНИК РЕДУКЦИОННЫЙ КОМПОЗИЦИОННЫЙ PPSU 25-20-25 '5Щ</t>
  </si>
  <si>
    <t>UPONOR S-PRESS ТРОЙНИК РЕДУКЦИОННЫЙ КОМПОЗИЦИОННЫЙ PPSU 25-20-20 '5Щ</t>
  </si>
  <si>
    <t>UPONOR S-PRESS ТРОЙНИК РЕДУКЦИОННЫЙ КОМПОЗИЦИОННЫЙ PPSU 25-16-25 '5Щ</t>
  </si>
  <si>
    <t>UPONOR S-PRESS ТРОЙНИК РЕДУКЦИОННЫЙ КОМПОЗИЦИОННЫЙ PPSU 25-16-20 '5Щ</t>
  </si>
  <si>
    <t>UPONOR S-PRESS ТРОЙНИК РЕДУКЦИОННЫЙ КОМПОЗИЦИОННЫЙ PPSU 25-16-16 '5Щ</t>
  </si>
  <si>
    <t>UPONOR S-PRESS ТРОЙНИК РЕДУКЦИОННЫЙ КОМПОЗИЦИОННЫЙ PPSU 20-25-20 '10Щ</t>
  </si>
  <si>
    <t>UPONOR S-PRESS ТРОЙНИК РЕДУКЦИОННЫЙ КОМПОЗИЦИОННЫЙ PPSU 20-20-16 '10Щ</t>
  </si>
  <si>
    <t>UPONOR S-PRESS ТРОЙНИК РЕДУКЦИОННЫЙ КОМПОЗИЦИОННЫЙ PPSU 20-16-20 '10Щ</t>
  </si>
  <si>
    <t>UPONOR S-PRESS ТРОЙНИК РЕДУКЦИОННЫЙ КОМПОЗИЦИОННЫЙ PPSU 20-16-16 '10Щ</t>
  </si>
  <si>
    <t>UPONOR S-PRESS ТРОЙНИК РЕДУКЦИОННЫЙ КОМПОЗИЦИОННЫЙ PPSU 16-20-16 '10Щ</t>
  </si>
  <si>
    <t>UPONOR S-PRESS ТРОЙНИК РАВНОПРОХОДНОЙ КОМПОЗИЦИОННЫЙ PPSU 32-32-32 '5Щ</t>
  </si>
  <si>
    <t>UPONOR S-PRESS ТРОЙНИК РАВНОПРОХОДНОЙ КОМПОЗИЦИОННЫЙ PPSU 25-25-25 '5Щ</t>
  </si>
  <si>
    <t>UPONOR S-PRESS ТРОЙНИК РАВНОПРОХОДНОЙ КОМПОЗИЦИОННЫЙ PPSU 20-20-20 '10Щ</t>
  </si>
  <si>
    <t>UPONOR S-PRESS ТРОЙНИК РАВНОПРОХОДНОЙ КОМПОЗИЦИОННЫЙ PPSU 16-16-16 '10Щ</t>
  </si>
  <si>
    <t>UPONOR S-PRESS УГОЛЬНИК КОМПОЗИЦИОННЫЙ PPSU 32-32 '5Щ</t>
  </si>
  <si>
    <t>UPONOR S-PRESS УГОЛЬНИК КОМПОЗИЦИОННЫЙ PPSU 25-25 '5Щ</t>
  </si>
  <si>
    <t>UPONOR S-PRESS УГОЛЬНИК КОМПОЗИЦИОННЫЙ PPSU 20-20 '10Щ</t>
  </si>
  <si>
    <t>UPONOR S-PRESS УГОЛЬНИК КОМПОЗИЦИОННЫЙ PPSU 16-16 '10Щ</t>
  </si>
  <si>
    <t>UPONOR S-PRESS PLUS ПЕРЕХОДНИК НА МЕДНУЮ ТРУБКУ 25-22CU '5С</t>
  </si>
  <si>
    <t>UPONOR S-PRESS PLUS ПЕРЕХОДНИК НА МЕДНУЮ ТРУБКУ 20-22CU '15С</t>
  </si>
  <si>
    <t>UPONOR S-PRESS PLUS ПЕРЕХОДНИК НА МЕДНУЮ ТРУБКУ 20-15CU '10У</t>
  </si>
  <si>
    <t>1 064,17</t>
  </si>
  <si>
    <t>UPONOR S-PRESS PLUS ПЕРЕХОДНИК НА МЕДНУЮ ТРУБКУ 16-15CU '20У</t>
  </si>
  <si>
    <t>UPONOR S-PRESS PLUS ЗАГЛУШКА 32 '5С</t>
  </si>
  <si>
    <t>UPONOR S-PRESS PLUS ЗАГЛУШКА 25 '10С</t>
  </si>
  <si>
    <t>UPONOR S-PRESS PLUS ЗАГЛУШКА 20 '20С</t>
  </si>
  <si>
    <t>930,00</t>
  </si>
  <si>
    <t>UPONOR S-PRESS PLUS ЗАГЛУШКА 16 '40С</t>
  </si>
  <si>
    <t>8 077,50</t>
  </si>
  <si>
    <t>UPONOR S-PRESS ТРОЙНИК С ВНУТРЕННЕЙ РЕЗЬБОЙ ЛАТУННЫЙ 50-RP1"ВР-50 '3C</t>
  </si>
  <si>
    <t>UPONOR S-PRESS ТРОЙНИК С ВНУТРЕННЕЙ РЕЗЬБОЙ ЛАТУННЫЙ 40-RP3/4"ВР-40 '5C</t>
  </si>
  <si>
    <t>7 769,17</t>
  </si>
  <si>
    <t>UPONOR S-PRESS ТРОЙНИК С ВНУТРЕННЕЙ РЕЗЬБОЙ ЛАТУННЫЙ 40-RP1/2"ВР-40 '5C</t>
  </si>
  <si>
    <t>UPONOR S-PRESS PLUS ТРОЙНИК С ВНУТРЕННЕЙ РЕЗЬБОЙ 32-RP3/4"ВР-32 '5С</t>
  </si>
  <si>
    <t>3 998,33</t>
  </si>
  <si>
    <t>UPONOR S-PRESS PLUS ТРОЙНИК С ВНУТРЕННЕЙ РЕЗЬБОЙ 32-RP1/2"ВР-32 '5И</t>
  </si>
  <si>
    <t>2 939,17</t>
  </si>
  <si>
    <t>UPONOR S-PRESS PLUS ТРОЙНИК С ВНУТРЕННЕЙ РЕЗЬБОЙ 25-RP3/4"ВР-25 '5А</t>
  </si>
  <si>
    <t>UPONOR S-PRESS PLUS ТРОЙНИК С ВНУТРЕННЕЙ РЕЗЬБОЙ 25-RP1/2"ВР-25 '5А</t>
  </si>
  <si>
    <t>UPONOR S-PRESS PLUS ТРОЙНИК С ВНУТРЕННЕЙ РЕЗЬБОЙ 20-RP3/4"ВР-20 '10С</t>
  </si>
  <si>
    <t>2 186,67</t>
  </si>
  <si>
    <t>UPONOR S-PRESS PLUS ТРОЙНИК С ВНУТРЕННЕЙ РЕЗЬБОЙ 20-RP1/2"ВР-20 '15А</t>
  </si>
  <si>
    <t>1 951,67</t>
  </si>
  <si>
    <t>UPONOR S-PRESS PLUS ТРОЙНИК С ВНУТРЕННЕЙ РЕЗЬБОЙ 16-RP1/2"ВР-16 '10А</t>
  </si>
  <si>
    <t>UPONOR S-PRESS PLUS ТРОЙНИК С НАРУЖНОЙ РЕЗЬБОЙ 32-R3/4"НР-32 '5С</t>
  </si>
  <si>
    <t>UPONOR S-PRESS PLUS ТРОЙНИК С НАРУЖНОЙ РЕЗЬБОЙ 25-R3/4"НР-25 '5А</t>
  </si>
  <si>
    <t>UPONOR S-PRESS PLUS ТРОЙНИК С НАРУЖНОЙ РЕЗЬБОЙ 16-R1/2"НР-16 '10А</t>
  </si>
  <si>
    <t>UPONOR S-PRESS ТРОЙНИК РЕДУКЦИОННЫЙ ЛАТУННЫЙ 50-40-50 '3C</t>
  </si>
  <si>
    <t>UPONOR S-PRESS ТРОЙНИК РЕДУКЦИОННЫЙ ЛАТУННЫЙ 50-32-50 '3В</t>
  </si>
  <si>
    <t>8 325,00</t>
  </si>
  <si>
    <t>UPONOR S-PRESS ТРОЙНИК РЕДУКЦИОННЫЙ ЛАТУННЫЙ 50-25-50 '3В</t>
  </si>
  <si>
    <t>UPONOR S-PRESS ТРОЙНИК РЕДУКЦИОННЫЙ ЛАТУННЫЙ 50-25-40 '3В</t>
  </si>
  <si>
    <t>UPONOR S-PRESS ТРОЙНИК РЕДУКЦИОННЫЙ ЛАТУННЫЙ 40-32-40 '5В</t>
  </si>
  <si>
    <t>UPONOR S-PRESS ТРОЙНИК РЕДУКЦИОННЫЙ ЛАТУННЫЙ 40-32-32 '5В</t>
  </si>
  <si>
    <t>UPONOR S-PRESS ТРОЙНИК РЕДУКЦИОННЫЙ ЛАТУННЫЙ 40-25-40 '5В</t>
  </si>
  <si>
    <t>UPONOR S-PRESS ТРОЙНИК РЕДУКЦИОННЫЙ ЛАТУННЫЙ 40-25-32 '5В</t>
  </si>
  <si>
    <t>UPONOR S-PRESS ТРОЙНИК РЕДУКЦИОННЫЙ ЛАТУННЫЙ 40-20-40 '5В</t>
  </si>
  <si>
    <t>4 416,67</t>
  </si>
  <si>
    <t>UPONOR S-PRESS PLUS ТРОЙНИК РЕДУКЦИОННЫЙ ЛАТУННЫЙ 32-25-32 '5А</t>
  </si>
  <si>
    <t>UPONOR S-PRESS PLUS ТРОЙНИК РЕДУКЦИОННЫЙ ЛАТУННЫЙ 32-25-25 '5А</t>
  </si>
  <si>
    <t>UPONOR S-PRESS PLUS ТРОЙНИК РЕДУКЦИОННЫЙ ЛАТУННЫЙ 32-20-32 '5А</t>
  </si>
  <si>
    <t>UPONOR S-PRESS PLUS ТРОЙНИК РЕДУКЦИОННЫЙ ЛАТУННЫЙ 32-16-32 '5А</t>
  </si>
  <si>
    <t>UPONOR S-PRESS PLUS ТРОЙНИК РЕДУКЦИОННЫЙ ЛАТУННЫЙ 25-32-25 '5С</t>
  </si>
  <si>
    <t>2 595,83</t>
  </si>
  <si>
    <t>UPONOR S-PRESS PLUS ТРОЙНИК РЕДУКЦИОННЫЙ ЛАТУННЫЙ 25-25-16 '5А</t>
  </si>
  <si>
    <t>UPONOR S-PRESS PLUS ТРОЙНИК РЕДУКЦИОННЫЙ ЛАТУННЫЙ 25-20-25 '5И</t>
  </si>
  <si>
    <t>UPONOR S-PRESS PLUS ТРОЙНИК РЕДУКЦИОННЫЙ ЛАТУННЫЙ 25-20-20 '5А</t>
  </si>
  <si>
    <t>UPONOR S-PRESS PLUS ТРОЙНИК РЕДУКЦИОННЫЙ ЛАТУННЫЙ 25-20-16 '5А</t>
  </si>
  <si>
    <t>UPONOR S-PRESS PLUS ТРОЙНИК РЕДУКЦИОННЫЙ ЛАТУННЫЙ 25-16-25 '5И</t>
  </si>
  <si>
    <t>UPONOR S-PRESS PLUS ТРОЙНИК РЕДУКЦИОННЫЙ ЛАТУННЫЙ 25-16-20 '5А</t>
  </si>
  <si>
    <t>UPONOR S-PRESS PLUS ТРОЙНИК РЕДУКЦИОННЫЙ ЛАТУННЫЙ 25-16-16 '5А</t>
  </si>
  <si>
    <t>UPONOR S-PRESS PLUS ТРОЙНИК РЕДУКЦИОННЫЙ ЛАТУННЫЙ 20-25-20 '10А</t>
  </si>
  <si>
    <t>UPONOR S-PRESS PLUS ТРОЙНИК РЕДУКЦИОННЫЙ ЛАТУННЫЙ 20-25-16 '10А</t>
  </si>
  <si>
    <t>1 590,00</t>
  </si>
  <si>
    <t>UPONOR S-PRESS PLUS ТРОЙНИК РЕДУКЦИОННЫЙ ЛАТУННЫЙ 20-20-16 '20И</t>
  </si>
  <si>
    <t>UPONOR S-PRESS PLUS ТРОЙНИК РЕДУКЦИОННЫЙ ЛАТУННЫЙ 20-16-20 '20И</t>
  </si>
  <si>
    <t>UPONOR S-PRESS PLUS ТРОЙНИК РЕДУКЦИОННЫЙ ЛАТУННЫЙ 20-16-16 '10И</t>
  </si>
  <si>
    <t>UPONOR S-PRESS PLUS ТРОЙНИК РЕДУКЦИОННЫЙ ЛАТУННЫЙ 16-20-16 '10А</t>
  </si>
  <si>
    <t>UPONOR S-PRESS ТРОЙНИК РЕДУКЦИОННЫЙ ЛАТУННЫЙ 16-14-16 '10С</t>
  </si>
  <si>
    <t>UPONOR S-PRESS ТРОЙНИК РЕДУКЦИОННЫЙ ЛАТУННЫЙ 16-14-14 '10С</t>
  </si>
  <si>
    <t>UPONOR S-PRESS ТРОЙНИК РЕДУКЦИОННЫЙ ЛАТУННЫЙ 14-16-14 '10С</t>
  </si>
  <si>
    <t>UPONOR S-PRESS ТРОЙНИК РАВНОПРОХОДНОЙ ЛАТУННЫЙ 50-50-50 '3C</t>
  </si>
  <si>
    <t>UPONOR S-PRESS ТРОЙНИК РАВНОПРОХОДНОЙ ЛАТУННЫЙ 40-40-40 '5С</t>
  </si>
  <si>
    <t>UPONOR S-PRESS PLUS ТРОЙНИК РАВНОПРОХОДНОЙ ЛАТУННЫЙ 32-32-32 '5И</t>
  </si>
  <si>
    <t>UPONOR S-PRESS PLUS ТРОЙНИК РАВНОПРОХОДНОЙ ЛАТУННЫЙ 25-25-25 '5И</t>
  </si>
  <si>
    <t>UPONOR S-PRESS PLUS ТРОЙНИК РАВНОПРОХОДНОЙ ЛАТУННЫЙ 20-20-20 '10И</t>
  </si>
  <si>
    <t>UPONOR S-PRESS PLUS ТРОЙНИК РАВНОПРОХОДНОЙ ЛАТУННЫЙ 16-16-16 '10И</t>
  </si>
  <si>
    <t>UPONOR S-PRESS ТРОЙНИК РАВНОПРОХОДНОЙ ЛАТУННЫЙ 14-14-14 '10С</t>
  </si>
  <si>
    <t>UPONOR S-PRESS ПЕРЕХОДНИК ЛАТУННЫЙ 50-40 '3C</t>
  </si>
  <si>
    <t>UPONOR S-PRESS ПЕРЕХОДНИК ЛАТУННЫЙ 50-32 '3В</t>
  </si>
  <si>
    <t>4 028,33</t>
  </si>
  <si>
    <t>UPONOR S-PRESS ПЕРЕХОДНИК ЛАТУННЫЙ 40-32 '5В</t>
  </si>
  <si>
    <t>UPONOR S-PRESS ПЕРЕХОДНИК ЛАТУННЫЙ 40-25 '5В</t>
  </si>
  <si>
    <t>UPONOR S-PRESS PLUS ПЕРЕХОДНИК ЛАТУННЫЙ 32-25 '10А</t>
  </si>
  <si>
    <t>UPONOR S-PRESS PLUS ПЕРЕХОДНИК ЛАТУННЫЙ 32-20 '10А</t>
  </si>
  <si>
    <t>UPONOR S-PRESS PLUS ПЕРЕХОДНИК ЛАТУННЫЙ 25-20 '10И</t>
  </si>
  <si>
    <t>UPONOR S-PRESS PLUS ПЕРЕХОДНИК ЛАТУННЫЙ 25-16 '10А</t>
  </si>
  <si>
    <t>UPONOR S-PRESS PLUS ПЕРЕХОДНИК ЛАТУННЫЙ 20-16 '20А</t>
  </si>
  <si>
    <t>UPONOR S-PRESS ПЕРЕХОДНИК ЛАТУННЫЙ 20-18 '10C</t>
  </si>
  <si>
    <t>UPONOR S-PRESS ПЕРЕХОДНИК ЛАТУННЫЙ 18-16 '20С</t>
  </si>
  <si>
    <t>UPONOR S-PRESS ПЕРЕХОДНИК ЛАТУННЫЙ 16-14 '20С</t>
  </si>
  <si>
    <t>5 757,50</t>
  </si>
  <si>
    <t>UPONOR S-PRESS СОЕДИНИТЕЛЬ ЛАТУННЫЙ 50-50 '3C</t>
  </si>
  <si>
    <t>UPONOR S-PRESS СОЕДИНИТЕЛЬ ЛАТУННЫЙ 40-40 '5И</t>
  </si>
  <si>
    <t>UPONOR S-PRESS PLUS СОЕДИНИТЕЛЬ ЛАТУННЫЙ 32-32 '5А</t>
  </si>
  <si>
    <t>UPONOR S-PRESS PLUS СОЕДИНИТЕЛЬ ЛАТУННЫЙ 25-25 '10А</t>
  </si>
  <si>
    <t>UPONOR S-PRESS PLUS СОЕДИНИТЕЛЬ ЛАТУННЫЙ 20-20 '10И</t>
  </si>
  <si>
    <t>UPONOR S-PRESS PLUS СОЕДИНИТЕЛЬ ЛАТУННЫЙ 16-16 '20И</t>
  </si>
  <si>
    <t>UPONOR S-PRESS УГОЛЬНИК 45° ЛАТУННЫЙ 50-50 '3C</t>
  </si>
  <si>
    <t>UPONOR S-PRESS УГОЛЬНИК 45° ЛАТУННЫЙ 40-40 '5C</t>
  </si>
  <si>
    <t>3 118,33</t>
  </si>
  <si>
    <t>UPONOR S-PRESS PLUS УГОЛЬНИК 45° ЛАТУННЫЙ 32-32 '5С</t>
  </si>
  <si>
    <t>UPONOR S-PRESS PLUS УГОЛЬНИК 45° ЛАТУННЫЙ 25-25 '5С</t>
  </si>
  <si>
    <t>UPONOR S-PRESS PLUS УГОЛЬНИК С НАКИДНОЙ ГАЙКОЙ 25-G3/4"НГ '10У</t>
  </si>
  <si>
    <t>UPONOR S-PRESS PLUS УГОЛЬНИК С НАКИДНОЙ ГАЙКОЙ 20-G1/2"НГ '20У</t>
  </si>
  <si>
    <t>UPONOR S-PRESS PLUS УГОЛЬНИК С НАКИДНОЙ ГАЙКОЙ 16-G1/2"НГ '20У</t>
  </si>
  <si>
    <t>UPONOR S-PRESS УГОЛЬНИК С ВНУТРЕННЕЙ РЕЗЬБОЙ 50-RP1 1/2"ВР '3C</t>
  </si>
  <si>
    <t>UPONOR S-PRESS УГОЛЬНИК С ВНУТРЕННЕЙ РЕЗЬБОЙ 40-RP1 1/2"ВР '5C</t>
  </si>
  <si>
    <t>UPONOR S-PRESS PLUS УГОЛЬНИК С ВНУТРЕННЕЙ РЕЗЬБОЙ 32-RP1"ВР '5С</t>
  </si>
  <si>
    <t>2 875,00</t>
  </si>
  <si>
    <t>UPONOR S-PRESS PLUS УГОЛЬНИК С ВНУТРЕННЕЙ РЕЗЬБОЙ 25-RP1"ВР '5A</t>
  </si>
  <si>
    <t>2 451,67</t>
  </si>
  <si>
    <t>UPONOR S-PRESS PLUS УГОЛЬНИК С ВНУТРЕННЕЙ РЕЗЬБОЙ 25-RP3/4"ВР '5А</t>
  </si>
  <si>
    <t>1 771,67</t>
  </si>
  <si>
    <t>UPONOR S-PRESS PLUS УГОЛЬНИК С ВНУТРЕННЕЙ РЕЗЬБОЙ 20-RP3/4"ВР '10А</t>
  </si>
  <si>
    <t>UPONOR S-PRESS PLUS УГОЛЬНИК С ВНУТРЕННЕЙ РЕЗЬБОЙ 20-RP1/2"ВР '10И</t>
  </si>
  <si>
    <t>1 090,00</t>
  </si>
  <si>
    <t>UPONOR S-PRESS PLUS УГОЛЬНИК С ВНУТРЕННЕЙ РЕЗЬБОЙ 16-RP1/2"ВР '10И</t>
  </si>
  <si>
    <t>UPONOR S-PRESS УГОЛЬНИК С НАРУЖНОЙ РЕЗЬБОЙ 40-R1 1/4"НР '5C</t>
  </si>
  <si>
    <t>3 348,33</t>
  </si>
  <si>
    <t>UPONOR S-PRESS PLUS УГОЛЬНИК С НАРУЖНОЙ РЕЗЬБОЙ 32-R1"НР '5А</t>
  </si>
  <si>
    <t>2 718,33</t>
  </si>
  <si>
    <t>UPONOR S-PRESS PLUS УГОЛЬНИК С НАРУЖНОЙ РЕЗЬБОЙ 25-R1"НР '5И</t>
  </si>
  <si>
    <t>UPONOR S-PRESS PLUS УГОЛЬНИК С НАРУЖНОЙ РЕЗЬБОЙ 25-R3/4"НР '5А</t>
  </si>
  <si>
    <t>1 741,67</t>
  </si>
  <si>
    <t>UPONOR S-PRESS PLUS УГОЛЬНИК С НАРУЖНОЙ РЕЗЬБОЙ 20-R3/4"НР '10А</t>
  </si>
  <si>
    <t>1 518,33</t>
  </si>
  <si>
    <t>UPONOR S-PRESS PLUS УГОЛЬНИК С НАРУЖНОЙ РЕЗЬБОЙ 20-R1/2"НР '10И</t>
  </si>
  <si>
    <t>974,17</t>
  </si>
  <si>
    <t>UPONOR S-PRESS PLUS УГОЛЬНИК С НАРУЖНОЙ РЕЗЬБОЙ 16-R1/2"НР '20И</t>
  </si>
  <si>
    <t>11 851,67</t>
  </si>
  <si>
    <t>UPONOR S-PRESS УГОЛЬНИК ЛАТУННЫЙ 50-50 '3И</t>
  </si>
  <si>
    <t>5 755,83</t>
  </si>
  <si>
    <t>UPONOR S-PRESS УГОЛЬНИК ЛАТУННЫЙ 40-40 '5И</t>
  </si>
  <si>
    <t>3 235,00</t>
  </si>
  <si>
    <t>UPONOR S-PRESS PLUS УГОЛЬНИК ЛАТУННЫЙ 32-32 '5И</t>
  </si>
  <si>
    <t>UPONOR S-PRESS PLUS УГОЛЬНИК ЛАТУННЫЙ 25-25 '5И</t>
  </si>
  <si>
    <t>1 176,67</t>
  </si>
  <si>
    <t>UPONOR S-PRESS PLUS УГОЛЬНИК ЛАТУННЫЙ 20-20 '10И</t>
  </si>
  <si>
    <t>964,17</t>
  </si>
  <si>
    <t>UPONOR S-PRESS PLUS УГОЛЬНИК ЛАТУННЫЙ 16-16 '20И</t>
  </si>
  <si>
    <t>UPONOR S-PRESS PLUS ОТВОД ЛАТУННЫЙ 32-32 '5У</t>
  </si>
  <si>
    <t>UPONOR S-PRESS PLUS ОТВОД ЛАТУННЫЙ 25-25 '5У</t>
  </si>
  <si>
    <t>UPONOR S-PRESS PLUS ОТВОД ЛАТУННЫЙ 20-20 '10У</t>
  </si>
  <si>
    <t>UPONOR S-PRESS PLUS ОТВОД ЛАТУННЫЙ 16-16 '10У</t>
  </si>
  <si>
    <t>UPONOR S-PRESS ШТУЦЕР С НАКИДНОЙ ГАЙКОЙ 50-G2"НГ '3C</t>
  </si>
  <si>
    <t>UPONOR S-PRESS ШТУЦЕР С НАКИДНОЙ ГАЙКОЙ 40-G1 1/2"НГ '5C</t>
  </si>
  <si>
    <t>3 892,50</t>
  </si>
  <si>
    <t>UPONOR S-PRESS PLUS ШТУЦЕР С НАКИДНОЙ ГАЙКОЙ 32-G1 1/4"НГ '10И</t>
  </si>
  <si>
    <t>UPONOR S-PRESS PLUS ШТУЦЕР С НАКИДНОЙ ГАЙКОЙ 32-G1"НГ '10У</t>
  </si>
  <si>
    <t>2 898,33</t>
  </si>
  <si>
    <t>UPONOR S-PRESS PLUS ШТУЦЕР С НАКИДНОЙ ГАЙКОЙ 25-G1"НГ '15И</t>
  </si>
  <si>
    <t>UPONOR S-PRESS PLUS ШТУЦЕР С НАКИДНОЙ ГАЙКОЙ 25-G3/4"НГ '15И</t>
  </si>
  <si>
    <t>2 542,50</t>
  </si>
  <si>
    <t>UPONOR S-PRESS PLUS ШТУЦЕР С НАКИДНОЙ ГАЙКОЙ 20-G3/4"НГ '20И</t>
  </si>
  <si>
    <t>1 655,00</t>
  </si>
  <si>
    <t>UPONOR S-PRESS PLUS ШТУЦЕР С НАКИДНОЙ ГАЙКОЙ 20-G1/2"НГ '20И</t>
  </si>
  <si>
    <t>UPONOR S-PRESS PLUS ШТУЦЕР С НАКИДНОЙ ГАЙКОЙ 16-G3/4"НГ '20И</t>
  </si>
  <si>
    <t>UPONOR S-PRESS PLUS ШТУЦЕР С НАКИДНОЙ ГАЙКОЙ 16-G1/2"НГ '30И</t>
  </si>
  <si>
    <t>6 369,17</t>
  </si>
  <si>
    <t>UPONOR S-PRESS ШТУЦЕР С ВНУТРЕННЕЙ РЕЗЬБОЙ 50-RP1 1/2"ВР '3А</t>
  </si>
  <si>
    <t>5 687,50</t>
  </si>
  <si>
    <t>UPONOR S-PRESS ШТУЦЕР С ВНУТРЕННЕЙ РЕЗЬБОЙ 40-RP1 1/2"ВР '5А</t>
  </si>
  <si>
    <t>UPONOR S-PRESS ШТУЦЕР С ВНУТРЕННЕЙ РЕЗЬБОЙ 40-RP1 1/4"ВР '5И</t>
  </si>
  <si>
    <t>3 461,67</t>
  </si>
  <si>
    <t>UPONOR S-PRESS PLUS ШТУЦЕР С ВНУТРЕННЕЙ РЕЗЬБОЙ 32-RP1 1/4"ВР '5А</t>
  </si>
  <si>
    <t>2 390,00</t>
  </si>
  <si>
    <t>UPONOR S-PRESS PLUS ШТУЦЕР С ВНУТРЕННЕЙ РЕЗЬБОЙ 32-RP1"ВР '5И</t>
  </si>
  <si>
    <t>2 299,17</t>
  </si>
  <si>
    <t>UPONOR S-PRESS PLUS ШТУЦЕР С ВНУТРЕННЕЙ РЕЗЬБОЙ 25-RP1"ВР '5И</t>
  </si>
  <si>
    <t>1 706,67</t>
  </si>
  <si>
    <t>UPONOR S-PRESS PLUS ШТУЦЕР С ВНУТРЕННЕЙ РЕЗЬБОЙ 25-RP3/4"ВР '5И</t>
  </si>
  <si>
    <t>UPONOR S-PRESS PLUS ШТУЦЕР С ВНУТРЕННЕЙ РЕЗЬБОЙ 20-RP1"ВР '20С</t>
  </si>
  <si>
    <t>1 290,83</t>
  </si>
  <si>
    <t>UPONOR S-PRESS PLUS ШТУЦЕР С ВНУТРЕННЕЙ РЕЗЬБОЙ 20-RP3/4"ВР '10И</t>
  </si>
  <si>
    <t>1 009,17</t>
  </si>
  <si>
    <t>UPONOR S-PRESS PLUS ШТУЦЕР С ВНУТРЕННЕЙ РЕЗЬБОЙ 20-RP1/2"ВР '15Ф</t>
  </si>
  <si>
    <t>675,83</t>
  </si>
  <si>
    <t>UPONOR S-PRESS PLUS ШТУЦЕР С ВНУТРЕННЕЙ РЕЗЬБОЙ 16-RP1/2"ВР '20И</t>
  </si>
  <si>
    <t>UPONOR S-PRESS ШТУЦЕР С НАРУЖНОЙ РЕЗЬБОЙ 75-R2 1/2"НР '1С</t>
  </si>
  <si>
    <t>16 435,83</t>
  </si>
  <si>
    <t>UPONOR S-PRESS ШТУЦЕР С НАРУЖНОЙ РЕЗЬБОЙ 63-R2"НР '1С</t>
  </si>
  <si>
    <t>UPONOR S-PRESS ШТУЦЕР С НАРУЖНОЙ РЕЗЬБОЙ 50-R2"НР '3C</t>
  </si>
  <si>
    <t>UPONOR S-PRESS ШТУЦЕР С НАРУЖНОЙ РЕЗЬБОЙ 50-R1 1/2"НР '3И</t>
  </si>
  <si>
    <t>UPONOR S-PRESS ШТУЦЕР С НАРУЖНОЙ РЕЗЬБОЙ 40-R1 1/2"НР '5И</t>
  </si>
  <si>
    <t>4 555,83</t>
  </si>
  <si>
    <t>UPONOR S-PRESS ШТУЦЕР С НАРУЖНОЙ РЕЗЬБОЙ 40-R1 1/4"НР '5И</t>
  </si>
  <si>
    <t>3 016,67</t>
  </si>
  <si>
    <t>UPONOR S-PRESS PLUS ШТУЦЕР С НАРУЖНОЙ РЕЗЬБОЙ 32-R1 1/4"НР '5И</t>
  </si>
  <si>
    <t>2 228,33</t>
  </si>
  <si>
    <t>UPONOR S-PRESS PLUS ШТУЦЕР С НАРУЖНОЙ РЕЗЬБОЙ 32-R1"НР '5И</t>
  </si>
  <si>
    <t>1 617,50</t>
  </si>
  <si>
    <t>UPONOR S-PRESS PLUS ШТУЦЕР С НАРУЖНОЙ РЕЗЬБОЙ 25-R1"НР '5И</t>
  </si>
  <si>
    <t>UPONOR S-PRESS PLUS ШТУЦЕР С НАРУЖНОЙ РЕЗЬБОЙ 25-R3/4"НР '10Ф</t>
  </si>
  <si>
    <t>UPONOR S-PRESS PLUS ШТУЦЕР С НАРУЖНОЙ РЕЗЬБОЙ 20-R1"НР '10А</t>
  </si>
  <si>
    <t>UPONOR S-PRESS PLUS ШТУЦЕР С НАРУЖНОЙ РЕЗЬБОЙ 20-R3/4"НР '10И</t>
  </si>
  <si>
    <t>UPONOR S-PRESS PLUS ШТУЦЕР С НАРУЖНОЙ РЕЗЬБОЙ 20-R1/2"НР '20Ф</t>
  </si>
  <si>
    <t>UPONOR S-PRESS PLUS ШТУЦЕР С НАРУЖНОЙ РЕЗЬБОЙ 16-R3/4"НР '15А</t>
  </si>
  <si>
    <t>UPONOR S-PRESS PLUS ШТУЦЕР С НАРУЖНОЙ РЕЗЬБОЙ 16-R1/2"НР '20Ф</t>
  </si>
  <si>
    <t>18 327,50</t>
  </si>
  <si>
    <t>UPONOR S-PRESS ТРОЙНИК РЕДУКЦИОННЫЙ КОМПОЗИЦИОННЫЙ PPSU 75-50-75 '1У</t>
  </si>
  <si>
    <t>16 787,50</t>
  </si>
  <si>
    <t>UPONOR S-PRESS ТРОЙНИК РЕДУКЦИОННЫЙ КОМПОЗИЦИОННЫЙ PPSU 75-40-75 '1У</t>
  </si>
  <si>
    <t>UPONOR S-PRESS ТРОЙНИК РЕДУКЦИОННЫЙ КОМПОЗИЦИОННЫЙ PPSU 75-32-75 '1У</t>
  </si>
  <si>
    <t>11 550,83</t>
  </si>
  <si>
    <t>UPONOR S-PRESS ТРОЙНИК РЕДУКЦИОННЫЙ КОМПОЗИЦИОННЫЙ PPSU 63-40-63 '1У</t>
  </si>
  <si>
    <t>UPONOR S-PRESS ТРОЙНИК РЕДУКЦИОННЫЙ КОМПОЗИЦИОННЫЙ PPSU 63-32-63 '1У</t>
  </si>
  <si>
    <t>UPONOR S-PRESS ТРОЙНИК РЕДУКЦИОННЫЙ КОМПОЗИЦИОННЫЙ PPSU 63-25-63 '1У</t>
  </si>
  <si>
    <t>5 973,33</t>
  </si>
  <si>
    <t>UPONOR S-PRESS ТРОЙНИК РЕДУКЦИОННЫЙ КОМПОЗИЦИОННЫЙ PPSU 50-40-50 '3C</t>
  </si>
  <si>
    <t>5 500,00</t>
  </si>
  <si>
    <t>UPONOR S-PRESS ТРОЙНИК РЕДУКЦИОННЫЙ КОМПОЗИЦИОННЫЙ PPSU 50-32-50 '3И</t>
  </si>
  <si>
    <t>UPONOR S-PRESS ТРОЙНИК РЕДУКЦИОННЫЙ КОМПОЗИЦИОННЫЙ PPSU 50-25-50 '3И</t>
  </si>
  <si>
    <t>UPONOR S-PRESS ТРОЙНИК РЕДУКЦИОННЫЙ КОМПОЗИЦИОННЫЙ PPSU 50-25-40 '3С</t>
  </si>
  <si>
    <t>3 857,50</t>
  </si>
  <si>
    <t>UPONOR S-PRESS ТРОЙНИК РЕДУКЦИОННЫЙ КОМПОЗИЦИОННЫЙ PPSU 40-32-40 '5И</t>
  </si>
  <si>
    <t>UPONOR S-PRESS ТРОЙНИК РЕДУКЦИОННЫЙ КОМПОЗИЦИОННЫЙ PPSU 40-32-32 '5С</t>
  </si>
  <si>
    <t>UPONOR S-PRESS ТРОЙНИК РЕДУКЦИОННЫЙ КОМПОЗИЦИОННЫЙ PPSU 40-25-40 '5И</t>
  </si>
  <si>
    <t>UPONOR S-PRESS ТРОЙНИК РЕДУКЦИОННЫЙ КОМПОЗИЦИОННЫЙ PPSU 40-25-32 '5С</t>
  </si>
  <si>
    <t>UPONOR S-PRESS ТРОЙНИК РЕДУКЦИОННЫЙ КОМПОЗИЦИОННЫЙ PPSU 40-20-40 '5И</t>
  </si>
  <si>
    <t>2 320,83</t>
  </si>
  <si>
    <t>UPONOR S-PRESS PLUS ТРОЙНИК РЕДУКЦИОННЫЙ КОМПОЗИЦИОННЫЙ PPSU 32-25-32 '5И</t>
  </si>
  <si>
    <t>UPONOR S-PRESS PLUS ТРОЙНИК РЕДУКЦИОННЫЙ КОМПОЗИЦИОННЫЙ PPSU 32-25-25 '5И</t>
  </si>
  <si>
    <t>UPONOR S-PRESS PLUS ТРОЙНИК РЕДУКЦИОННЫЙ КОМПОЗИЦИОННЫЙ PPSU 32-20-32 '5И</t>
  </si>
  <si>
    <t>UPONOR S-PRESS PLUS ТРОЙНИК РЕДУКЦИОННЫЙ КОМПОЗИЦИОННЫЙ PPSU 32-16-32 '5И</t>
  </si>
  <si>
    <t>1 505,83</t>
  </si>
  <si>
    <t>UPONOR S-PRESS PLUS ТРОЙНИК РЕДУКЦИОННЫЙ КОМПОЗИЦИОННЫЙ PPSU 25-20-25 '10И</t>
  </si>
  <si>
    <t>UPONOR S-PRESS PLUS ТРОЙНИК РЕДУКЦИОННЫЙ КОМПОЗИЦИОННЫЙ PPSU 25-20-20 '10И</t>
  </si>
  <si>
    <t>UPONOR S-PRESS PLUS ТРОЙНИК РЕДУКЦИОННЫЙ КОМПОЗИЦИОННЫЙ PPSU 25-16-25 '10И</t>
  </si>
  <si>
    <t>UPONOR S-PRESS PLUS ТРОЙНИК РЕДУКЦИОННЫЙ КОМПОЗИЦИОННЫЙ PPSU 25-16-20 '10И</t>
  </si>
  <si>
    <t>UPONOR S-PRESS PLUS ТРОЙНИК РЕДУКЦИОННЫЙ КОМПОЗИЦИОННЫЙ PPSU 25-16-16 '10И</t>
  </si>
  <si>
    <t>UPONOR S-PRESS PLUS ТРОЙНИК РЕДУКЦИОННЫЙ КОМПОЗИЦИОННЫЙ PPSU 20-25-20 '10И</t>
  </si>
  <si>
    <t>935,00</t>
  </si>
  <si>
    <t>UPONOR S-PRESS PLUS ТРОЙНИК РЕДУКЦИОННЫЙ КОМПОЗИЦИОННЫЙ PPSU 20-20-16 '10Ф</t>
  </si>
  <si>
    <t>UPONOR S-PRESS PLUS ТРОЙНИК РЕДУКЦИОННЫЙ КОМПОЗИЦИОННЫЙ PPSU 20-16-20 '10Ф</t>
  </si>
  <si>
    <t>UPONOR S-PRESS PLUS ТРОЙНИК РЕДУКЦИОННЫЙ КОМПОЗИЦИОННЫЙ PPSU 20-16-16 '10Ф</t>
  </si>
  <si>
    <t>UPONOR S-PRESS PLUS ТРОЙНИК РЕДУКЦИОННЫЙ КОМПОЗИЦИОННЫЙ PPSU 16-20-16 '10И</t>
  </si>
  <si>
    <t>19 869,17</t>
  </si>
  <si>
    <t>UPONOR S-PRESS ТРОЙНИК РАВНОПРОХОДНОЙ КОМПОЗИЦИОННЫЙ PPSU 75-75-75 '1У</t>
  </si>
  <si>
    <t>13 707,50</t>
  </si>
  <si>
    <t>UPONOR S-PRESS ТРОЙНИК РАВНОПРОХОДНОЙ КОМПОЗИЦИОННЫЙ PPSU 63-63-63 '1У</t>
  </si>
  <si>
    <t>UPONOR S-PRESS ТРОЙНИК РАВНОПРОХОДНОЙ КОМПОЗИЦИОННЫЙ PPSU 50-50-50 '3C</t>
  </si>
  <si>
    <t>4 678,33</t>
  </si>
  <si>
    <t>UPONOR S-PRESS ТРОЙНИК РАВНОПРОХОДНОЙ КОМПОЗИЦИОННЫЙ PPSU 40-40-40 '5А</t>
  </si>
  <si>
    <t>UPONOR S-PRESS PLUS ТРОЙНИК РАВНОПРОХОДНОЙ КОМПОЗИЦИОННЫЙ PPSU 32-32-32 '5И</t>
  </si>
  <si>
    <t>UPONOR S-PRESS PLUS ТРОЙНИК РАВНОПРОХОДНОЙ КОМПОЗИЦИОННЫЙ PPSU 25-25-25 '5И</t>
  </si>
  <si>
    <t>UPONOR S-PRESS PLUS ТРОЙНИК РАВНОПРОХОДНОЙ КОМПОЗИЦИОННЫЙ PPSU 20-20-20 '10Ф</t>
  </si>
  <si>
    <t>700,83</t>
  </si>
  <si>
    <t>UPONOR S-PRESS PLUS ТРОЙНИК РАВНОПРОХОДНОЙ КОМПОЗИЦИОННЫЙ PPSU 16-16-16 '10Ф</t>
  </si>
  <si>
    <t>UPONOR S-PRESS ПЕРЕХОДНИК КОМПОЗИЦИОННЫЙ PPSU 75-63 '1С</t>
  </si>
  <si>
    <t>UPONOR S-PRESS ПЕРЕХОДНИК КОМПОЗИЦИОННЫЙ PPSU 75-50 '1С</t>
  </si>
  <si>
    <t>7 547,50</t>
  </si>
  <si>
    <t>UPONOR S-PRESS ПЕРЕХОДНИК КОМПОЗИЦИОННЫЙ PPSU 63-50 '1С</t>
  </si>
  <si>
    <t>UPONOR S-PRESS ПЕРЕХОДНИК КОМПОЗИЦИОННЫЙ PPSU 63-40 '1С</t>
  </si>
  <si>
    <t>3 612,50</t>
  </si>
  <si>
    <t>UPONOR S-PRESS ПЕРЕХОДНИК КОМПОЗИЦИОННЫЙ PPSU 50-40 '3И</t>
  </si>
  <si>
    <t>UPONOR S-PRESS ПЕРЕХОДНИК КОМПОЗИЦИОННЫЙ PPSU 50-32 '3С</t>
  </si>
  <si>
    <t>2 435,00</t>
  </si>
  <si>
    <t>UPONOR S-PRESS ПЕРЕХОДНИК КОМПОЗИЦИОННЫЙ PPSU 40-32 '5И</t>
  </si>
  <si>
    <t>UPONOR S-PRESS ПЕРЕХОДНИК КОМПОЗИЦИОННЫЙ PPSU 40-25 '5С</t>
  </si>
  <si>
    <t>1 536,67</t>
  </si>
  <si>
    <t>UPONOR S-PRESS PLUS ПЕРЕХОДНИК КОМПОЗИЦИОННЫЙ PPSU 32-25 '10И</t>
  </si>
  <si>
    <t>1 002,50</t>
  </si>
  <si>
    <t>UPONOR S-PRESS PLUS ПЕРЕХОДНИК КОМПОЗИЦИОННЫЙ PPSU 25-20 '10И</t>
  </si>
  <si>
    <t>UPONOR S-PRESS PLUS ПЕРЕХОДНИК КОМПОЗИЦИОННЫЙ PPSU 25-16 '10И</t>
  </si>
  <si>
    <t>622,50</t>
  </si>
  <si>
    <t>UPONOR S-PRESS PLUS ПЕРЕХОДНИК КОМПОЗИЦИОННЫЙ PPSU 20-16 '20И</t>
  </si>
  <si>
    <t>UPONOR S-PRESS СОЕДИНИТЕЛЬ КОМПОЗИЦИОННЫЙ PPSU 75-75 '1С</t>
  </si>
  <si>
    <t>8 198,33</t>
  </si>
  <si>
    <t>UPONOR S-PRESS СОЕДИНИТЕЛЬ КОМПОЗИЦИОННЫЙ PPSU 63-63 '1С</t>
  </si>
  <si>
    <t>UPONOR S-PRESS СОЕДИНИТЕЛЬ КОМПОЗИЦИОННЫЙ PPSU 50-50 '3И</t>
  </si>
  <si>
    <t>UPONOR S-PRESS СОЕДИНИТЕЛЬ КОМПОЗИЦИОННЫЙ PPSU 40-40 '5И</t>
  </si>
  <si>
    <t>UPONOR S-PRESS PLUS СОЕДИНИТЕЛЬ КОМПОЗИЦИОННЫЙ PPSU 32-32 '10И</t>
  </si>
  <si>
    <t>UPONOR S-PRESS PLUS СОЕДИНИТЕЛЬ КОМПОЗИЦИОННЫЙ PPSU 25-25 '10И</t>
  </si>
  <si>
    <t>UPONOR S-PRESS PLUS СОЕДИНИТЕЛЬ КОМПОЗИЦИОННЫЙ PPSU 20-20 '10И</t>
  </si>
  <si>
    <t>503,33</t>
  </si>
  <si>
    <t>UPONOR S-PRESS PLUS СОЕДИНИТЕЛЬ КОМПОЗИЦИОННЫЙ PPSU 16-16 '20И</t>
  </si>
  <si>
    <t>UPONOR S-PRESS УГОЛЬНИК 45° КОМПОЗИЦИОННЫЙ PPSU 75-75 '1У</t>
  </si>
  <si>
    <t>10 625,83</t>
  </si>
  <si>
    <t>UPONOR S-PRESS УГОЛЬНИК 45° КОМПОЗИЦИОННЫЙ PPSU 63-63 '1У</t>
  </si>
  <si>
    <t>6 701,67</t>
  </si>
  <si>
    <t>UPONOR S-PRESS УГОЛЬНИК 45° КОМПОЗИЦИОННЫЙ PPSU 50-50 '3С</t>
  </si>
  <si>
    <t>4 732,50</t>
  </si>
  <si>
    <t>UPONOR S-PRESS УГОЛЬНИК 45° КОМПОЗИЦИОННЫЙ PPSU 40-40 '5С</t>
  </si>
  <si>
    <t>UPONOR S-PRESS УГОЛЬНИК КОМПОЗИЦИОННЫЙ PPSU 75-75 '1С</t>
  </si>
  <si>
    <t>UPONOR S-PRESS УГОЛЬНИК КОМПОЗИЦИОННЫЙ PPSU 63-63 '1С</t>
  </si>
  <si>
    <t>4 953,33</t>
  </si>
  <si>
    <t>UPONOR S-PRESS УГОЛЬНИК КОМПОЗИЦИОННЫЙ PPSU 50-50 '3И</t>
  </si>
  <si>
    <t>3 337,50</t>
  </si>
  <si>
    <t>UPONOR S-PRESS УГОЛЬНИК КОМПОЗИЦИОННЫЙ PPSU 40-40 '5И</t>
  </si>
  <si>
    <t>UPONOR S-PRESS PLUS УГОЛЬНИК КОМПОЗИЦИОННЫЙ PPSU 32-32 '5Ф</t>
  </si>
  <si>
    <t>1 255,00</t>
  </si>
  <si>
    <t>UPONOR S-PRESS PLUS УГОЛЬНИК КОМПОЗИЦИОННЫЙ PPSU 25-25 '10Ф</t>
  </si>
  <si>
    <t>680,00</t>
  </si>
  <si>
    <t>UPONOR S-PRESS PLUS УГОЛЬНИК КОМПОЗИЦИОННЫЙ PPSU 20-20 '10Ф</t>
  </si>
  <si>
    <t>UPONOR S-PRESS PLUS УГОЛЬНИК КОМПОЗИЦИОННЫЙ PPSU 16-16 '20Ф</t>
  </si>
  <si>
    <t>Фитинги и аксессуары для системы многослойных металлополимерных труб</t>
  </si>
  <si>
    <t>UPONOR KLETT MLCP ТРУБА RED 16X2 БУХА 500М '500Щ</t>
  </si>
  <si>
    <t>UPONOR KLETT MLCP ТРУБА RED 16X2 БУХТА 200М '200Щ</t>
  </si>
  <si>
    <t>UPONOR METALLIC PIPE PLUS ТРУБА 20X2,25 ОТРЕЗОК 3M '48С</t>
  </si>
  <si>
    <t>1 350,00</t>
  </si>
  <si>
    <t>UPONOR METALLIC PIPE PLUS ТРУБА 16X2,0 ОТРЕЗОК 3M '75И</t>
  </si>
  <si>
    <t>143,53</t>
  </si>
  <si>
    <t>UPONOR UNI PIPE PLUS RED ТРУБА 16X2,0 БУХТА 200M '200Ф</t>
  </si>
  <si>
    <t>13 344,17</t>
  </si>
  <si>
    <t>VLD MLC pipes</t>
  </si>
  <si>
    <t>UPONOR MLC ТРУБА БЕЛАЯ 110X10,0 ОТРЕЗОК 5М '5И</t>
  </si>
  <si>
    <t>10 253,33</t>
  </si>
  <si>
    <t>UPONOR MLC ТРУБА БЕЛАЯ 90X8,5 ОТРЕЗОК 5М '5И</t>
  </si>
  <si>
    <t>7 368,33</t>
  </si>
  <si>
    <t>UPONOR MLC ТРУБА БЕЛАЯ 75X7,5 ОТРЕЗОК 5М '5Ф</t>
  </si>
  <si>
    <t>6 265,00</t>
  </si>
  <si>
    <t>UPONOR MLC ТРУБА БЕЛАЯ 63X6,0 ОТРЕЗОК 5М '15Ф</t>
  </si>
  <si>
    <t>3 184,17</t>
  </si>
  <si>
    <t>UPONOR MLC ТРУБА БЕЛАЯ 50X4,5 ОТРЕЗОК 5М '20Ф</t>
  </si>
  <si>
    <t>2 325,00</t>
  </si>
  <si>
    <t>UPONOR MLC ТРУБА БЕЛАЯ 40X4,0 ОТРЕЗОК 5М '20Ф</t>
  </si>
  <si>
    <t>UPONOR MLC ТРУБА БЕЛАЯ 32X3,0 БУХТА 50M '50Щ</t>
  </si>
  <si>
    <t>UPONOR MLC ТРУБА БЕЛАЯ 25X2,5 БУХТА 50M '50Щ</t>
  </si>
  <si>
    <t>UPONOR MLC ТРУБА БЕЛАЯ 20X2,25 БУХТА 100M '100Щ</t>
  </si>
  <si>
    <t>1013388, 1013392</t>
  </si>
  <si>
    <t>UPONOR MLC ТРУБА БЕЛАЯ 16X2,0 БУХТА 200M '200Щ</t>
  </si>
  <si>
    <t>1013371, 1013380</t>
  </si>
  <si>
    <t>UPONOR UNI PIPE PLUS ТРУБА В ТЕПЛОИЗОЛЯЦИИ S4 20X2,25 СИНЕЙ БУХТА 100M '100У</t>
  </si>
  <si>
    <t>281,14</t>
  </si>
  <si>
    <t>UPONOR UNI PIPE PLUS ТРУБА В ТЕПЛОИЗОЛЯЦИИ S4 16X2,0 СИНЕЙ БУХТА 100M '100У</t>
  </si>
  <si>
    <t>780,00</t>
  </si>
  <si>
    <t>UPONOR UNI PIPE PLUS ТРУБА БЕЛАЯ 32X3,0 ОТРЕЗОК 5M '35И</t>
  </si>
  <si>
    <t>681,67</t>
  </si>
  <si>
    <t>UPONOR UNI PIPE PLUS ТРУБА БЕЛАЯ 25X2,5 ОТРЕЗОК 5M '50С</t>
  </si>
  <si>
    <t>UPONOR UNI PIPE PLUS ТРУБА БЕЛАЯ 20X2,25 ОТРЕЗОК 5M '85С</t>
  </si>
  <si>
    <t>486,67</t>
  </si>
  <si>
    <t>UPONOR UNI PIPE PLUS ТРУБА БЕЛАЯ 16X2,0 ОТРЕЗОК 5M '125С</t>
  </si>
  <si>
    <t>1 395,00</t>
  </si>
  <si>
    <t>UPONOR UNI PIPE PLUS ТРУБА БЕЛАЯ 32X3,0 БУХТА 50M '50Ф</t>
  </si>
  <si>
    <t xml:space="preserve">1013401, 1059583, 1030551 </t>
  </si>
  <si>
    <t>488,33</t>
  </si>
  <si>
    <t>UPONOR UNI PIPE PLUS ТРУБА БЕЛАЯ 25X2,5 БУХТА 50M '50Ф</t>
  </si>
  <si>
    <t>1013398, 1059581, 1030550</t>
  </si>
  <si>
    <t>281,24</t>
  </si>
  <si>
    <t>UPONOR UNI PIPE PLUS ТРУБА БЕЛАЯ 20X2,25 БУХТА 100M '100Ф</t>
  </si>
  <si>
    <t>232,50</t>
  </si>
  <si>
    <t>UPONOR UNI PIPE PLUS ТРУБА БЕЛАЯ 20X2,25 БУХТА 500M '500С</t>
  </si>
  <si>
    <t>1013388, 1059579, 1030549</t>
  </si>
  <si>
    <t>182,12</t>
  </si>
  <si>
    <t>UPONOR UNI PIPE PLUS ТРУБА БЕЛАЯ 16X2,0 БУХТА 500M '500И</t>
  </si>
  <si>
    <t>378,33</t>
  </si>
  <si>
    <t>UPONOR UNI PIPE PLUS ТРУБА БЕЛАЯ 16X2,0 БУХТА 200M '200Ф</t>
  </si>
  <si>
    <t xml:space="preserve">1013371, 1059577, 1013372
</t>
  </si>
  <si>
    <t>UPONOR MLC ТРУБА БЕЛАЯ 14X2,0 200M '200C</t>
  </si>
  <si>
    <t>143,33</t>
  </si>
  <si>
    <t>Труба Maincor Mainpress MLC белая 16x2,0 бухта 200м '200Ф</t>
  </si>
  <si>
    <t>1013371, 1084909</t>
  </si>
  <si>
    <t>Многослойные металлополимерные трубы</t>
  </si>
  <si>
    <t>47 750,00</t>
  </si>
  <si>
    <t>UPONOR Q&amp;E РАСШИРИТЕЛЬНАЯ ГОЛОВКА VLD 75X6,8/10,3 '1И</t>
  </si>
  <si>
    <t>40 833,33</t>
  </si>
  <si>
    <t>UPONOR Q&amp;E РАСШИРИТЕЛЬНАЯ ГОЛОВКА VLD 63X5,8/8,6 '1И</t>
  </si>
  <si>
    <t>UPONOR Q&amp;E РАСШИРИТЕЛЬНАЯ ГОЛОВКА VLD 50X4,6/6,9 '1И</t>
  </si>
  <si>
    <t>UPONOR Q&amp;E РАСШИРИТЕЛЬНАЯ ГОЛОВКА VLD 40X3,7/5,5 '1И</t>
  </si>
  <si>
    <t>227 075,00</t>
  </si>
  <si>
    <t>UPONOR Q&amp;E АККУМУЛЯТОРНЫЙ ИНСТРУМЕНТ РАСШИРИТЕЛЬНЫЙ M18 VLD ДЛЯ ТРУБ PEX 40-75 '1Ф</t>
  </si>
  <si>
    <t>96 110,83</t>
  </si>
  <si>
    <t>UPONOR Q&amp;E M12 СТАРТОВЫЙ КОМПЛЕКТ, 6 БАР '1Ф</t>
  </si>
  <si>
    <t>UPONOR Q&amp;E M12 СТАРТОВЫЙ КОМПЛЕКТ, 10БАР '1Ф</t>
  </si>
  <si>
    <t>3 286,67</t>
  </si>
  <si>
    <t>UPONOR SPI Q&amp;E ГРАФИТОВАЯ СМАЗКА 100Г (ДЛЯ РАСШИРИТЕЛЬНЫХ ИНСТРУМЕНТОВ Q&amp;E, БОЛТОВ WIPEX) '10П</t>
  </si>
  <si>
    <t>3 795,00</t>
  </si>
  <si>
    <t>UPONOR WIPEX РАЗДВИЖНЫЕ ПЛОСКОГУБЦЫ 1  1/2" - 3 1/2" '1C</t>
  </si>
  <si>
    <t>UPONOR WIPEX РАЗДВИЖНЫЕ ПЛОСКОГУБЦЫ 1" - 1 1/2" '1C</t>
  </si>
  <si>
    <t>25 025,00</t>
  </si>
  <si>
    <t>UPONOR MAGNA РАЗМАТЫВАТЕЛЬ ДЛЯ ТРУБ С НАПРАВЛЯЮЩЕЙ '1И</t>
  </si>
  <si>
    <t>1 659,17</t>
  </si>
  <si>
    <t>UPONOR Q&amp;E ГРАФИТОВАЯ СМАЗКА 30Г (ДЛЯ РАСШИРИТЕЛЬНЫХ ИНСТРУМЕНТОВ Q&amp;E, БОЛТОВ WIPEX) '20C</t>
  </si>
  <si>
    <t>UPONOR Q&amp;E РАСШИРИТЕЛЬНАЯ ГОЛОВКА ДЛЯ ПИСТОЛЕТА 63 H 50X6,9 '1Щ</t>
  </si>
  <si>
    <t>UPONOR Q&amp;E РАСШИРИТЕЛЬНАЯ ГОЛОВКА ДЛЯ ПИСТОЛЕТА 63 H 40X5,5 '1Щ</t>
  </si>
  <si>
    <t>UPONOR Q&amp;E РАСШИРИТЕЛЬНАЯ ГОЛОВКА ДЛЯ ПИСТОЛЕТА 63 H 63X5,8 '1Щ</t>
  </si>
  <si>
    <t>UPONOR Q&amp;E РАСШИРИТЕЛЬНАЯ ГОЛОВКА ДЛЯ ПИСТОЛЕТА 63 H 50X4,6 '1Щ</t>
  </si>
  <si>
    <t>14 368,33</t>
  </si>
  <si>
    <t>UPONOR Q&amp;E РАСШИРИТЕЛЬНАЯ ГОЛОВКА H 40X3,7 '1В</t>
  </si>
  <si>
    <t>10 020,00</t>
  </si>
  <si>
    <t>UPONOR Q&amp;E РАСШИРИТЕЛЬНАЯ ГОЛОВКА H 32X2,9 '1В</t>
  </si>
  <si>
    <t>UPONOR Q&amp;E РАСШИРИТЕЛЬНАЯ ГОЛОВКА 32X2,9 '1И</t>
  </si>
  <si>
    <t>UPONOR Q&amp;E РАСШИРИТЕЛЬНАЯ ГОЛОВКА H 25X2,3 '1С</t>
  </si>
  <si>
    <t>UPONOR Q&amp;E РАСШИРИТЕЛЬНАЯ ГОЛОВКА 25X2,3 '1Щ</t>
  </si>
  <si>
    <t>UPONOR Q&amp;E РАСШИРИТЕЛЬНАЯ ГОЛОВКА 20X1,9/2,0 '1Щ</t>
  </si>
  <si>
    <t>UPONOR Q&amp;E РАСШИРИТЕЛЬНАЯ ГОЛОВКА 16X1,8/2,0 '1Щ</t>
  </si>
  <si>
    <t>UPONOR SPI РАСШИРИТЕЛЬНАЯ ГОЛОВКА MINITEC 9,9X1,1 '1А</t>
  </si>
  <si>
    <t>UPONOR Q&amp;E РАСШИРИТЕЛЬНАЯ ГОЛОВКА DC 32X4,4 '1Щ</t>
  </si>
  <si>
    <t>UPONOR Q&amp;E РАСШИРИТЕЛЬНАЯ ГОЛОВКА H 20X2,8 '1Щ</t>
  </si>
  <si>
    <t>UPONOR Q&amp;E РАСШИРИТЕЛЬНАЯ ГОЛОВКА 20X2,8 '1Щ</t>
  </si>
  <si>
    <t>UPONOR Q&amp;E РАСШИРИТЕЛЬНАЯ ГОЛОВКА 16X2,2 '1А</t>
  </si>
  <si>
    <t>UPONOR SPI Q&amp;E ПИСТОЛЕТ ДЛЯ ГИДРАВЛИЧЕСКОГО ИНСТРУМЕНТА 63-250 '1Щ</t>
  </si>
  <si>
    <t>UPONOR SPI Q&amp;E ПИСТОЛЕТ ДЛЯ ГИДРАВЛИЧЕСКОГО ИНСТРУМЕНТА 40-250 '1Щ</t>
  </si>
  <si>
    <t>42 108,33</t>
  </si>
  <si>
    <t>UPONOR Q&amp;E РУЧНОЙ ИНСТРУМЕНТ РАСШИРИТЕЛЬНЫЙ С ГОЛОВКАМИ 16/20/25 (S3,2 + S5,0) '1Ф</t>
  </si>
  <si>
    <t>UPONOR SPI FLEX ЛЕЗВИЕ ДЛЯ ТРУБОРЕЗА PEX 14-25 '1У</t>
  </si>
  <si>
    <t>4 520,83</t>
  </si>
  <si>
    <t>UPONOR FLEX PIPE ТРУБОРЕЗ ДЛЯ ТРУБ PEX 14-25 '1И</t>
  </si>
  <si>
    <t>142,29</t>
  </si>
  <si>
    <t>35 275,83</t>
  </si>
  <si>
    <t>533,33</t>
  </si>
  <si>
    <t>960,00</t>
  </si>
  <si>
    <t>1 813,33</t>
  </si>
  <si>
    <t>2 271,67</t>
  </si>
  <si>
    <t>1136978, 1136979</t>
  </si>
  <si>
    <t>UPONOR Q&amp;E ЗАПАСНОЙ АККУМУЛЯТОР М12 4A*Ч '1П</t>
  </si>
  <si>
    <t>1 181,67</t>
  </si>
  <si>
    <t>11,45</t>
  </si>
  <si>
    <t>1 778,33</t>
  </si>
  <si>
    <t>Zenten</t>
  </si>
  <si>
    <t>Запасное лезвие для трубореза Zenten арт. 1237405 '1С</t>
  </si>
  <si>
    <t>Запасное лезвие для трубореза Zenten арт. 1237404 '1С</t>
  </si>
  <si>
    <t>Запасное лезвие для трубореза Zenten арт. 1237403 '1С</t>
  </si>
  <si>
    <t>Запасное лезвие для трубореза Zenten арт. 1237401 '1С</t>
  </si>
  <si>
    <t>Труборез Zenten для труб PE-Xa, MLC 125 мм '1С</t>
  </si>
  <si>
    <t>Труборез Zenten для труб PE-Xa, MLC 75 мм '1С</t>
  </si>
  <si>
    <t>Труборез Zenten Raptor для труб PE-Xa 40 мм '1С</t>
  </si>
  <si>
    <t>Труборез Zenten Denakut для гофрокожухов, труб PE-Xa, MLC 26 мм '1С</t>
  </si>
  <si>
    <t>Труборез Zenten Denakut для труб PE-Xa, MLC 26 мм '1С</t>
  </si>
  <si>
    <t>Инструменты для системы труб из сшитого полиэтилена PE-Xa</t>
  </si>
  <si>
    <t>UPONOR VARIO R КОМПЛЕКТ КРОНШТЕЙНОВ ДЛЯ КОЛЛЕКТОРА L 2" '1Щ</t>
  </si>
  <si>
    <t>UPONOR VARIO R КЛАПАН ЗАПОЛНЕНИЯ И СЛИВА ДЛЯ КОЛЛЕКТОРА G1/2"НР '1Щ</t>
  </si>
  <si>
    <t>UPONOR VARIO R АВТОМАТИЧЕСКИЙ ВОЗДУХООТВОДЧИК ДЛЯ КОЛЛЕКТОРА G1/2"НР '1Щ</t>
  </si>
  <si>
    <t>UPONOR VARIO R ФУТОРКА ДЛЯ КОЛЛЕКТОРА L G2"НР-G1/2"ВР '1Щ</t>
  </si>
  <si>
    <t>UPONOR VARIO R НИППЕЛЬ ДЛЯ КОЛЛЕКТОРА L G2"НР-G2"НР '1Щ</t>
  </si>
  <si>
    <t>UPONOR VARIO R НИППЕЛЬ ДЛЯ КОЛЛЕКТОРА M С УПЛОТНИТЕЛЬНЫМИ КОЛЬЦАМИ G1 1/4"НР-G1 1/4"НР '1Щ</t>
  </si>
  <si>
    <t>UPONOR VARIO R КОЛЛЕКТОР ЛАТУННЫЙ L С ВНУТРЕННЕЙ РЕЗЬБОЙ G2"ВР ВЫХОДЫ 4XG3/4"ВР Ц/Ц100MM ПОД ВОЗДУХООТВОДЧИК 1/2"НР L=400 '1Щ</t>
  </si>
  <si>
    <t>UPONOR VARIO R КОЛЛЕКТОР ЛАТУННЫЙ L С ВНУТРЕННЕЙ РЕЗЬБОЙ G2"ВР ВЫХОДЫ 2XG3/4"ВР Ц/Ц100MM ПОД ВОЗДУХООТВОДЧИК 1/2"НР L=200 '1Щ</t>
  </si>
  <si>
    <t>UPONOR VARIO R КОЛЛЕКТОР ЛАТУННЫЙ M С ВНУТРЕННЕЙ РЕЗЬБОЙ G1 1/4"ВР ВЫХОДЫ 3XG1/2"ВР Ц/Ц100MM ПОД ВОЗДУХООТВОДЧИК 1/2"НР L=300 '1Щ</t>
  </si>
  <si>
    <t>1 920,00</t>
  </si>
  <si>
    <t>853,33</t>
  </si>
  <si>
    <t>6 217,50</t>
  </si>
  <si>
    <t>UPONOR Q&amp;E ПЕРЕХОДНИК DR S-PRESS 25-Q&amp;E25 '10C</t>
  </si>
  <si>
    <t>UPONOR Q&amp;E ПЕРЕХОДНИК DR S-PRESS 20-Q&amp;E20 '10И</t>
  </si>
  <si>
    <t>UPONOR Q&amp;E ПЕРЕХОДНИК DR S-PRESS 16-Q&amp;E16 '20И</t>
  </si>
  <si>
    <t>UPONOR Q&amp;E ШТУЦЕР ПОД ПРЕСС 20-22CU L=16MM '100У</t>
  </si>
  <si>
    <t>UPONOR Q&amp;E ШТУЦЕР ПОД ПРЕСС 16-15CU L=16MM '100C</t>
  </si>
  <si>
    <t>UPONOR Q&amp;E ШТУЦЕР ПОД ПАЙКУ 20-15CU '100C</t>
  </si>
  <si>
    <t>UPONOR Q&amp;E ШТУЦЕР ПОД ПАЙКУ 16-15CU '100C</t>
  </si>
  <si>
    <t>UPONOR FLEX-M КОЛЛЕКТОР H 4 КОНТУРА 1 1/2"  Ц/Ц 100ММ, КЛАПАНЫ НА ВОЗВРАТЕ '1Щ</t>
  </si>
  <si>
    <t>UPONOR ЗАГЛУШКА 20 ММ '1С</t>
  </si>
  <si>
    <t>UPONOR Q&amp;E ШТУЦЕР С НАРУЖНОЙ РЕЗЬБОЙ DR-ЛАТУНЬ 28-G3/4"НР (NKB) '5В</t>
  </si>
  <si>
    <t>UPONOR Q&amp;E ШТУЦЕР С НАРУЖНОЙ РЕЗЬБОЙ DR-ЛАТУНЬ 18-G1/2"НР (NKB) '10В</t>
  </si>
  <si>
    <t>UPONOR AQUA PLUS КРОНШТЕЙН ДЛЯ КОЛЛЕКТОРА PPM 1“ '30С</t>
  </si>
  <si>
    <t>UPONOR AQUA PLUS КЛИПСЫ ДЛЯ КОЛЛЕКТОРА PPM 1“ '1С</t>
  </si>
  <si>
    <t>UPONOR AQUA PLUS Q&amp;E ШТУЦЕР PPSU ДЛЯ КОЛЛЕКТОРА PPM 20 '30У</t>
  </si>
  <si>
    <t>UPONOR AQUA PLUS Q&amp;E ШТУЦЕР PPSU ДЛЯ КОЛЛЕКТОРА PPM 16 '30У</t>
  </si>
  <si>
    <t>UPONOR AQUA PLUS ЗАГЛУШКА С ВОЗДУХООТВОДЧИКОМ ДЛЯ КОЛЛЕКТОРА PPM 1" '20С</t>
  </si>
  <si>
    <t>UPONOR AQUA PLUS ЗАГЛУШКА ДЛЯ КОЛЛЕКТОРА PPM 1" '20С</t>
  </si>
  <si>
    <t>UPONOR AQUA PLUS ПЕРЕХОДНИК С НАКИДНОЙ ГАЙКОЙ ДЛЯ КОЛЛЕКТОРА PPM G1"ВР-G3/4"НГ '25C</t>
  </si>
  <si>
    <t>UPONOR AQUA PLUS ШТУЦЕР С НАКИДНОЙ ГАЙКОЙ ДЛЯ КОЛЛЕКТОРА PPM G1"НР-G3/4"НГ '20C</t>
  </si>
  <si>
    <t>UPONOR AQUA PLUS УГОЛЬНИК С НАРУЖНОЙ РЕЗЬБОЙ ДЛЯ КОЛЛЕКТОРА PPM 1" G3/4"НР '20С</t>
  </si>
  <si>
    <t>UPONOR AQUA PLUS ШТУЦЕР С НАРУЖНОЙ РЕЗЬБОЙ ДЛЯ КОЛЛЕКТОРА PPM 1" G3/4"НР '20А</t>
  </si>
  <si>
    <t>UPONOR AQUA PLUS Q&amp;E КОЛЛЕКТОР PPM 1" 4X16 Ц/Ц50ММ '6А</t>
  </si>
  <si>
    <t>UPONOR AQUA PLUS Q&amp;E КОЛЛЕКТОР PPM 1" 3X16 Ц/Ц50ММ '8А</t>
  </si>
  <si>
    <t>UPONOR AQUA PLUS Q&amp;E КОЛЛЕКТОР PPM 1" 2X16 Ц/Ц50ММ '10А</t>
  </si>
  <si>
    <t>UPONOR AQUA PLUS КОЛЛЕКТОР PPM 1", 1XG3/4"НР Ц/Ц50ММ '20C</t>
  </si>
  <si>
    <t>UPONOR AQUA PLUS КОЛЛЕКТОР PPM 1", 1XG1/2"НР Ц/Ц50ММ '20C</t>
  </si>
  <si>
    <t>2 080,00</t>
  </si>
  <si>
    <t>UPONOR FLUVIA ЗАГЛУШКА С ВОЗДУХООТВОДЧИКОМ ДЛЯ КОЛЛЕКТОРА G3/4"ВР '10C</t>
  </si>
  <si>
    <t>727,50</t>
  </si>
  <si>
    <t>UPONOR AQUA PLUS ЗАГЛУШКА ДЛЯ КОЛЛЕКТОРА 3/4"ВР (С ПЛОСКИМ УПЛОТНЕНИЕМ) '10А</t>
  </si>
  <si>
    <t>2 389,17</t>
  </si>
  <si>
    <t>UPONOR AQUA PLUS КРОНШТЕЙН КОЛЛЕКТОРА 3/4" '30С</t>
  </si>
  <si>
    <t>11 598,33</t>
  </si>
  <si>
    <t>UPONOR Q&amp;E КОЛЛЕКТОР SH 1" НР/ВР С ВЕНТИЛЯМИ 4X16 Ц/Ц38ММ '1Ф</t>
  </si>
  <si>
    <t>9 088,33</t>
  </si>
  <si>
    <t>UPONOR Q&amp;E КОЛЛЕКТОР SH 1" НР/ВР С ВЕНТИЛЯМИ, 3X16 Ц/Ц38ММ '1Ф</t>
  </si>
  <si>
    <t>6 090,00</t>
  </si>
  <si>
    <t>UPONOR Q&amp;E КОЛЛЕКТОР SH 1" НР/ВР С ВЕНТИЛЯМИ, 2X16 Ц/Ц38ММ '1И</t>
  </si>
  <si>
    <t>4 567,50</t>
  </si>
  <si>
    <t>UPONOR Q&amp;E КОЛЛЕКТОР 3/4" НР/ВР, 4X16 Ц/Ц35ММ '10И</t>
  </si>
  <si>
    <t>3 520,00</t>
  </si>
  <si>
    <t>UPONOR Q&amp;E КОЛЛЕКТОР 3/4" НР/ВР, 3X16 Ц/Ц35ММ '15И</t>
  </si>
  <si>
    <t>2 846,67</t>
  </si>
  <si>
    <t>UPONOR Q&amp;E КОЛЛЕКТОР 3/4" НР/ВР, 2X16 Ц/Ц35ММ '20И</t>
  </si>
  <si>
    <t>UPONOR UNI-X КОЛЛЕКТОР СТАЛЬНОЙ Н 1"НГ, ВЫХОДЫ 12XG3/4" ЕВРОКОНУС '1С</t>
  </si>
  <si>
    <t>30 700,83</t>
  </si>
  <si>
    <t>UPONOR UNI-X КОЛЛЕКТОР СТАЛЬНОЙ Н 1"НГ, ВЫХОДЫ 11XG3/4" ЕВРОКОНУС '1А</t>
  </si>
  <si>
    <t>28 473,33</t>
  </si>
  <si>
    <t>UPONOR UNI-X КОЛЛЕКТОР СТАЛЬНОЙ Н 1"НГ, ВЫХОДЫ 10XG3/4" ЕВРОКОНУС '1А</t>
  </si>
  <si>
    <t>UPONOR VARIO ЗАЖИМНОЙ АДАПТЕР PEX 25X2,3-G3/4"ВР ЕВРОКОНУС '25С</t>
  </si>
  <si>
    <t>UPONOR VARIO ЗАЖИМНОЙ АДАПТЕР 20X2,3-G3/4" ЕВРОКОНУС '10C</t>
  </si>
  <si>
    <t>UPONOR VARIO ЗАЖИМНОЙ АДАПТЕР PEX 20X1,9/2,0-G3/4"ВР ЕВРОКОНУС '25И</t>
  </si>
  <si>
    <t>UPONOR VARIO ЗАЖИМНОЙ АДАПТЕР PEX 17X2,0-G3/4"ВР ЕВРОКОНУС '25А</t>
  </si>
  <si>
    <t>UPONOR VARIO ЗАЖИМНОЙ АДАПТЕР PEX 16X1,8/2,0-G3/4"ВР ЕВРОКОНУС '25Ф</t>
  </si>
  <si>
    <t>UPONOR VARIO ЗАЖИМНОЙ АДАПТЕР PEX 14X2,0-G3/4"ВР ЕВРОКОНУС '25И</t>
  </si>
  <si>
    <t>UPONOR UNI-X КОЛЛЕКТОР СТАЛЬНОЙ Н 1"НГ, ВЫХОДЫ 9XG3/4" ЕВРОКОНУС '1С</t>
  </si>
  <si>
    <t>24 456,67</t>
  </si>
  <si>
    <t>UPONOR UNI-X КОЛЛЕКТОР СТАЛЬНОЙ Н 1"НГ, ВЫХОДЫ 8XG3/4" ЕВРОКОНУС '1И</t>
  </si>
  <si>
    <t>22 303,33</t>
  </si>
  <si>
    <t>UPONOR UNI-X КОЛЛЕКТОР СТАЛЬНОЙ Н 1"НГ, ВЫХОДЫ 7XG3/4" ЕВРОКОНУС '1И</t>
  </si>
  <si>
    <t>20 421,67</t>
  </si>
  <si>
    <t>UPONOR UNI-X КОЛЛЕКТОР СТАЛЬНОЙ Н 1"НГ, ВЫХОДЫ 6XG3/4" ЕВРОКОНУС '1И</t>
  </si>
  <si>
    <t>18 086,67</t>
  </si>
  <si>
    <t>UPONOR UNI-X КОЛЛЕКТОР СТАЛЬНОЙ Н 1"НГ, ВЫХОДЫ 5XG3/4" ЕВРОКОНУС '1И</t>
  </si>
  <si>
    <t>16 055,83</t>
  </si>
  <si>
    <t>UPONOR UNI-X КОЛЛЕКТОР СТАЛЬНОЙ Н 1"НГ, ВЫХОДЫ 4XG3/4" ЕВРОКОНУС '1И</t>
  </si>
  <si>
    <t>14 238,33</t>
  </si>
  <si>
    <t>UPONOR UNI-X КОЛЛЕКТОР СТАЛЬНОЙ Н 1"НГ, ВЫХОДЫ 3XG3/4" ЕВРОКОНУС '1И</t>
  </si>
  <si>
    <t>12 949,17</t>
  </si>
  <si>
    <t>UPONOR UNI-X КОЛЛЕКТОР СТАЛЬНОЙ Н 1"НГ, ВЫХОДЫ 2XG3/4" ЕВРОКОНУС '1И</t>
  </si>
  <si>
    <t>UPONOR ПЛАСТИКОВЫЙ ПЕРЕХОДНИК ДЛЯ ТРУБ 22-34/28 L=80MM '25У</t>
  </si>
  <si>
    <t>UPONOR ПЛАСТИКОВЫЙ ПЕРЕХОДНИК ДЛЯ ТРУБ 18-28/23 L=80MM '25У</t>
  </si>
  <si>
    <t>UPONOR ПЛАСТИКОВЫЙ ПЕРЕХОДНИК  ДЛЯ ТРУБ 15-25/20 L=80MM '25У</t>
  </si>
  <si>
    <t>1 294,17</t>
  </si>
  <si>
    <t>UPONOR SMART RADI ЗАЩИТНАЯ ГИЛЬЗА ДЛЯ ТРУБ &lt;=16 L=200 ММ '50Ф</t>
  </si>
  <si>
    <t>705,00</t>
  </si>
  <si>
    <t>610,00</t>
  </si>
  <si>
    <t>UPONOR SMART RADI ФИКСАТОР КОЛЕНА 25/20 ДЛЯ ТРУБ 16 '10Ф</t>
  </si>
  <si>
    <t>UPONOR SMART RADI УГЛОВОЙ УЗЕЛ НИЖНЕГО ПОДКЛЮЧЕНИЯ РАДИАТОРА С БАЙПАСОМ G3/4"НР ЕВРОКОНУС-G3/4"НГ '1С</t>
  </si>
  <si>
    <t>2 880,00</t>
  </si>
  <si>
    <t>UPONOR SMART RADI УГЛОВОЙ УЗЕЛ НИЖНЕГО ПОДКЛЮЧЕНИЯ РАДИАТОРА G3/4"НР ЕВРОКОНУС-G3/4"НГ '1И</t>
  </si>
  <si>
    <t>6 345,00</t>
  </si>
  <si>
    <t>UPONOR SMART RADI УЗЕЛ НИЖНЕГО ПОДКЛЮЧЕНИЯ РАДИАТОРА С БАЙПАСОМ G3/4"НР ЕВРОКОНУС-G3/4"НГ '1С</t>
  </si>
  <si>
    <t>2 654,17</t>
  </si>
  <si>
    <t>UPONOR SMART RADI УЗЕЛ НИЖНЕГО ПОДКЛЮЧЕНИЯ РАДИАТОРА G3/4"НР ЕВРОКОНУС-G3/4"НГ '1Ф</t>
  </si>
  <si>
    <t>UPONOR SMART RADI НИППЕЛЬ ПЕРЕХОДНОЙ G3/4"НР-G1/2"НР ЕВРОКОНУС (С УПЛОТНЕНИЕМ) '10Ф</t>
  </si>
  <si>
    <t>UPONOR SMART RADI ЗАЖИМНОЙ АДАПТЕР 15CU-3/4"ВР ЕВРОКОНУС '10Ф</t>
  </si>
  <si>
    <t>2 711,67</t>
  </si>
  <si>
    <t>UPONOR SMART RADI РАЗБОРНАЯ КОРОБКА ДЛЯ УГОЛЬНИКОВ RC Ц/Ц 40-45-50MM '10И</t>
  </si>
  <si>
    <t>2 750,83</t>
  </si>
  <si>
    <t>UPONOR SMART RADI Q&amp;E ТРОЙНИК ИЗ ПОКРЫТОЙ МЕДНОЙ ТРУБКИ 20-15CU-20 L=300ММ '2Ф</t>
  </si>
  <si>
    <t>2 680,00</t>
  </si>
  <si>
    <t>UPONOR SMART RADI Q&amp;E ТРОЙНИК ИЗ ПОКРЫТОЙ МЕДНОЙ ТРУБКИ 16-15CU-16 L=300ММ '2Ф</t>
  </si>
  <si>
    <t>3 692,50</t>
  </si>
  <si>
    <t>UPONOR SMART RADI Q&amp;E УГОЛЬНИК ИЗ ПОКРЫТОЙ МЕДНОЙ ТРУБКИ 16-15CU L=1100ММ '2И</t>
  </si>
  <si>
    <t>1 838,33</t>
  </si>
  <si>
    <t>UPONOR SMART RADI Q&amp;E УГОЛЬНИК ИЗ ПОКРЫТОЙ МЕДНОЙ ТРУБКИ 20-15CU L=300ММ '2Ф</t>
  </si>
  <si>
    <t>2 022,50</t>
  </si>
  <si>
    <t>UPONOR SMART RADI Q&amp;E УГОЛЬНИК ИЗ ПОКРЫТОЙ МЕДНОЙ ТРУБКИ 16-15CU L=300ММ '2Ф</t>
  </si>
  <si>
    <t>514,17</t>
  </si>
  <si>
    <t>UPONOR FLEX-X ЗАЖИМНОЙ АДАПТЕР 16X2,2-1/2"ВР '100И</t>
  </si>
  <si>
    <t>1135969, 1136069*</t>
  </si>
  <si>
    <t>UPONOR FLEX-X ЗАЖИМНОЙ АДАПТЕР ИЗ ПОКРЫТОЙ ЛАТУНИ PE-X 20X1,9/2,0-3/4"ВР ЕВРОКОНУС '10Ф</t>
  </si>
  <si>
    <t>1 714,17</t>
  </si>
  <si>
    <t>1135967, 1136068*</t>
  </si>
  <si>
    <t>UPONOR FLEX-X ЗАЖИМНОЙ АДАПТЕР ИЗ ПОКРЫТОЙ ЛАТУНИ PE-X 16X1,8/2,0-3/4"ВР ЕВРОКОНУС '10Ф</t>
  </si>
  <si>
    <t>1136069*</t>
  </si>
  <si>
    <t>UPONOR FLEX-X ЗАЖИМНОЙ АДАПТЕР ИЗ ПОКРЫТОЙ ЛАТУНИ PE-X 20X2,8-3/4"ВР ЕВРОКОНУС '10Ф</t>
  </si>
  <si>
    <t>1135968, 1136068*</t>
  </si>
  <si>
    <t>UPONOR FLEX-X ЗАЖИМНОЙ АДАПТЕР ИЗ ПОКРЫТОЙ ЛАТУНИ PE-X 16X2,2-3/4"ВР ЕВРОКОНУС '10Ф</t>
  </si>
  <si>
    <t>6 551,67</t>
  </si>
  <si>
    <t>UPONOR SMART AQUA Q&amp;E ВОДОРОЗЕТКА U-ПРОФИЛЬ 20-RP1/2"ВР-20 '5И</t>
  </si>
  <si>
    <t>5 696,67</t>
  </si>
  <si>
    <t>UPONOR SMART AQUA Q&amp;E ВОДОРОЗЕТКА U-ПРОФИЛЬ 16-RP1/2"ВР-16 '5И</t>
  </si>
  <si>
    <t>UPONOR SMART AQUA НАСТЕННАЯ КОРОБКА ПУСТАЯ ПОД КОЖУХ ME 25/20 (ДЛЯ PPSU УГОЛЬНИКА) '10C</t>
  </si>
  <si>
    <t>539,17</t>
  </si>
  <si>
    <t>UPONOR SMART AQUA НАСТЕННАЯ КОРОБКА ПУСТАЯ ПОД КОЖУХ SP 34/28 И 42/36 '10А</t>
  </si>
  <si>
    <t>440,83</t>
  </si>
  <si>
    <t>UPONOR SMART AQUA НАСТЕННАЯ КОРОБКА ПУСТАЯ ПОД КОЖУХ UP 25/20 И 28/23 '10А</t>
  </si>
  <si>
    <t>7 015,00</t>
  </si>
  <si>
    <t>UPONOR SMART AQUA Q&amp;E КОМПЛЕКТ ВОДОРОЗЕТОК В СБОРЕ GEMINI 16-RP1/2"ВР Ц/Ц153ММ '25И</t>
  </si>
  <si>
    <t>1 877,50</t>
  </si>
  <si>
    <t>UPONOR SMART AQUA Q&amp;E ВОДОРОЗЕТКА ПОД НАСТЕННУЮ КОРОБКУ SP 20-RP1/2"ВР '25C</t>
  </si>
  <si>
    <t>1 497,50</t>
  </si>
  <si>
    <t>UPONOR SMART AQUA Q&amp;E ВОДОРОЗЕТКА ПОД НАСТЕННУЮ КОРОБКУ UP 16-RP1/2"ВР '40И</t>
  </si>
  <si>
    <t>UPONOR SMART AQUA ФИКСАТОРЫ И ВИНТЫ ДЛЯ МОНТАЖНОГО ТРАКА 10 ШТ. '10C</t>
  </si>
  <si>
    <t>2 615,83</t>
  </si>
  <si>
    <t>UPONOR SMART AQUA МОНТАЖНЫЙ ТРАК ДЛЯ ВОДОРОЗЕТОК ДЛИНА 2000ММ ШАГ 75ММ '10C</t>
  </si>
  <si>
    <t>689,17</t>
  </si>
  <si>
    <t>UPONOR SMART AQUA МОНТАЖНЫЙ УГОЛ ДЛЯ ВОДОРОЗЕТОК 75/150ММ '5И</t>
  </si>
  <si>
    <t>535,00</t>
  </si>
  <si>
    <t>UPONOR SMART AQUA МОНТАЖНАЯ ПЛАНКА ДЛЯ ВОДОРОЗЕТОК 75/150ММ '5И</t>
  </si>
  <si>
    <t>842,50</t>
  </si>
  <si>
    <t>UPONOR S-PRESS PLUS МОНТАЖНЫЙ УГОЛ ДЛЯ ВОДОРОЗЕТОК 80/150MM '5И</t>
  </si>
  <si>
    <t>629,17</t>
  </si>
  <si>
    <t>UPONOR S-PRESS PLUS МОНТАЖНАЯ ПЛАНКА ДЛЯ ВОДОРОЗЕТОК 80/150MM '5И</t>
  </si>
  <si>
    <t>1 214,17</t>
  </si>
  <si>
    <t>UPONOR SMART AQUA Q&amp;E ВОДОРОЗЕТКА ПОД ПЛАНКУ 20-RP1/2"ВР  '40Ф</t>
  </si>
  <si>
    <t>UPONOR SMART AQUA Q&amp;E ВОДОРОЗЕТКА ПОД ПЛАНКУ 16-RP1/2"ВР  '40Ф</t>
  </si>
  <si>
    <t>1 310,00</t>
  </si>
  <si>
    <t>UPONOR SMART AQUA ВОДОРОЗЕТКА ДЛИННАЯ Q&amp;E 20-RP1/2"ВР L=49MM '30У</t>
  </si>
  <si>
    <t>UPONOR SMART AQUA ВОДОРОЗЕТКА ДЛИННАЯ Q&amp;E 16-RP1/2"ВР L=49MM '40У</t>
  </si>
  <si>
    <t>1 197,50</t>
  </si>
  <si>
    <t>UPONOR SMART AQUA Q&amp;E ВОДОРОЗЕТКА 20-RP1/2"ВР L=43ММ '40Ф</t>
  </si>
  <si>
    <t>1 017,50</t>
  </si>
  <si>
    <t>UPONOR SMART AQUA Q&amp;E ВОДОРОЗЕТКА 16-RP1/2"ВР L=43ММ '40Ф</t>
  </si>
  <si>
    <t>1 157,50</t>
  </si>
  <si>
    <t>UPONOR FLEX УДЛИНИТЕЛЬ ДЛЯ СКРЫТОГО КРАНА ПОД ДЛИННУЮ РУКОЯТКУ '10C</t>
  </si>
  <si>
    <t>UPONOR FLEX РУКОЯТКА ДЛЯ СКРЫТОГО КРАНА (РUBLIC-ВЕРСИЯ) '10C</t>
  </si>
  <si>
    <t>UPONOR FLEX РУКОЯТКА ДЛЯ СКРЫТОГО КРАНА ДЛИННАЯ '10И</t>
  </si>
  <si>
    <t>UPONOR Q&amp;E СКРЫТЫЙ КРАН 32-32 '1C</t>
  </si>
  <si>
    <t>UPONOR Q&amp;E СКРЫТЫЙ КРАН 25-25 '10C</t>
  </si>
  <si>
    <t>UPONOR Q&amp;E СКРЫТЫЙ КРАН 20-20 '10С</t>
  </si>
  <si>
    <t>UPONOR Q&amp;E СКРЫТЫЙ КРАН 16-16 '10С</t>
  </si>
  <si>
    <t>2 087,50</t>
  </si>
  <si>
    <t>UPONOR Q&amp;E КОЛЛЕКТОР С НАРУЖНОЙ РЕЗЬБОЙ PPSU G3/4"НР, 4X16 Ц/Ц45+35ММ '10C</t>
  </si>
  <si>
    <t>UPONOR Q&amp;E КОЛЛЕКТОР С НАРУЖНОЙ РЕЗЬБОЙ PPSU G3/4"НР, 3X16 Ц/Ц45+35ММ '10C</t>
  </si>
  <si>
    <t>20 962,50</t>
  </si>
  <si>
    <t>VLD PEX components</t>
  </si>
  <si>
    <t>UPONOR RS ШТУЦЕР Q&amp;E 75-RS2 '1C</t>
  </si>
  <si>
    <t>UPONOR RS ШТУЦЕР Q&amp;E 63-RS2 '1C</t>
  </si>
  <si>
    <t>UPONOR RS ШТУЦЕР Q&amp;E 50-RS2 '1C</t>
  </si>
  <si>
    <t>UPONOR RS ШТУЦЕР Q&amp;E 40-RS2 '1C</t>
  </si>
  <si>
    <t>7 721,67</t>
  </si>
  <si>
    <t>UPONOR RS ШТУЦЕР Q&amp;E 32-RS2 '1C</t>
  </si>
  <si>
    <t>5 393,33</t>
  </si>
  <si>
    <t>UPONOR RS ШТУЦЕР Q&amp;E 25-RS2 '1C</t>
  </si>
  <si>
    <t>12 560,83</t>
  </si>
  <si>
    <t>UPONOR Q&amp;E ШТУЦЕР С НАРУЖНОЙ РЕЗЬБОЙ 63-G2"НР (W) '6И</t>
  </si>
  <si>
    <t>7 734,17</t>
  </si>
  <si>
    <t>UPONOR Q&amp;E ШТУЦЕР С НАРУЖНОЙ РЕЗЬБОЙ 50-G1 1/4"НР (W) '8И</t>
  </si>
  <si>
    <t>5 196,67</t>
  </si>
  <si>
    <t>UPONOR Q&amp;E ШТУЦЕР С НАРУЖНОЙ РЕЗЬБОЙ 40-G1 1/4"НР (W) '16Ф</t>
  </si>
  <si>
    <t>1008754, 1063725</t>
  </si>
  <si>
    <t>UPONOR Q&amp;E ШТУЦЕР С НАРУЖНОЙ РЕЗЬБОЙ 40-G1"НР (W) '16C</t>
  </si>
  <si>
    <t>3 062,50</t>
  </si>
  <si>
    <t>UPONOR Q&amp;E ШТУЦЕР С НАРУЖНОЙ РЕЗЬБОЙ 32-G1"НР (W) '20Ф</t>
  </si>
  <si>
    <t>2 626,67</t>
  </si>
  <si>
    <t>UPONOR Q&amp;E ШТУЦЕР С НАРУЖНОЙ РЕЗЬБОЙ 25-G1"НР (W) '35И</t>
  </si>
  <si>
    <t>4 532,50</t>
  </si>
  <si>
    <t>UPONOR Q&amp;E ТРОЙНИК С ВНУТРЕННЕЙ РЕЗЬБОЙ 32-RP1"ВР-32 '10И</t>
  </si>
  <si>
    <t>3 583,33</t>
  </si>
  <si>
    <t>UPONOR Q&amp;E ТРОЙНИК С ВНУТРЕННЕЙ РЕЗЬБОЙ 25-RP3/4"ВР-25 '20А</t>
  </si>
  <si>
    <t>25</t>
  </si>
  <si>
    <t>UPONOR Q&amp;E ТРОЙНИК С ВНУТРЕННЕЙ РЕЗЬБОЙ 25-RP1/2"ВР-25 '25И</t>
  </si>
  <si>
    <t>1 685,00</t>
  </si>
  <si>
    <t>UPONOR Q&amp;E ТРОЙНИК С ВНУТРЕННЕЙ РЕЗЬБОЙ 20-RP1/2"ВР-20 '30И</t>
  </si>
  <si>
    <t>UPONOR Q&amp;E ТРОЙНИК С ВНУТРЕННЕЙ РЕЗЬБОЙ 16-RP1/2"ВР-16 '50И</t>
  </si>
  <si>
    <t>1 991,67</t>
  </si>
  <si>
    <t>UPONOR Q&amp;E УГОЛЬНИК С НАКИДНОЙ ГАЙКОЙ 25-G3/4"НГ '35И</t>
  </si>
  <si>
    <t>1 928,33</t>
  </si>
  <si>
    <t>35</t>
  </si>
  <si>
    <t>UPONOR Q&amp;E УГОЛЬНИК С НАКИДНОЙ ГАЙКОЙ 20-G3/4"НГ '35С</t>
  </si>
  <si>
    <t>1 784,17</t>
  </si>
  <si>
    <t>50</t>
  </si>
  <si>
    <t>UPONOR Q&amp;E УГОЛЬНИК С НАКИДНОЙ ГАЙКОЙ 20-G1/2"НГ '50И</t>
  </si>
  <si>
    <t>1 653,33</t>
  </si>
  <si>
    <t>UPONOR Q&amp;E УГОЛЬНИК С НАКИДНОЙ ГАЙКОЙ 16-G1/2"НГ '70А</t>
  </si>
  <si>
    <t>UPONOR Q&amp;E УГОЛЬНИК С ВНУТРЕННЕЙ РЕЗЬБОЙ 25-RP3/4"ВР '35И</t>
  </si>
  <si>
    <t>UPONOR Q&amp;E УГОЛЬНИК С ВНУТРЕННЕЙ РЕЗЬБОЙ 20-RP3/4"ВР '30И</t>
  </si>
  <si>
    <t>UPONOR Q&amp;E УГОЛЬНИК С ВНУТРЕННЕЙ РЕЗЬБОЙ 20-RP1/2"ВР '50И</t>
  </si>
  <si>
    <t>UPONOR Q&amp;E УГОЛЬНИК С ВНУТРЕННЕЙ РЕЗЬБОЙ 16-RP1/2"ВР '70Ф</t>
  </si>
  <si>
    <t>UPONOR Q&amp;E УГОЛЬНИК С НАРУЖНОЙ РЕЗЬБОЙ 40-G1 1/4"НР '10C</t>
  </si>
  <si>
    <t>3 512,50</t>
  </si>
  <si>
    <t>UPONOR Q&amp;E УГОЛЬНИК С НАРУЖНОЙ РЕЗЬБОЙ 32-G1"НР '20И</t>
  </si>
  <si>
    <t>UPONOR Q&amp;E УГОЛЬНИК С НАРУЖНОЙ РЕЗЬБОЙ 25-G3/4"НР '40И</t>
  </si>
  <si>
    <t>UPONOR Q&amp;E УГОЛЬНИК С НАРУЖНОЙ РЕЗЬБОЙ 20-G3/4"НР '40И</t>
  </si>
  <si>
    <t>1 360,83</t>
  </si>
  <si>
    <t>UPONOR Q&amp;E УГОЛЬНИК С НАРУЖНОЙ РЕЗЬБОЙ 20-G1/2"НР '50Ф</t>
  </si>
  <si>
    <t>1 203,33</t>
  </si>
  <si>
    <t>UPONOR Q&amp;E УГОЛЬНИК С НАРУЖНОЙ РЕЗЬБОЙ 16-G1/2"НР '80Ф</t>
  </si>
  <si>
    <t>1135768, 1136024</t>
  </si>
  <si>
    <t>UPONOR Q&amp;E ШТУЦЕР С НАКИДНОЙ ГАЙКОЙ 25-G1"НГ '40И</t>
  </si>
  <si>
    <t>UPONOR Q&amp;E ШТУЦЕР С НАКИДНОЙ ГАЙКОЙ 25-G3/4"НГ '45Ф</t>
  </si>
  <si>
    <t>1 291,67</t>
  </si>
  <si>
    <t>1135766, 1136022</t>
  </si>
  <si>
    <t>UPONOR Q&amp;E ШТУЦЕР С НАКИДНОЙ ГАЙКОЙ 20-G3/4"НГ '50Ф</t>
  </si>
  <si>
    <t>UPONOR Q&amp;E ШТУЦЕР С НАКИДНОЙ ГАЙКОЙ 20-G1/2"НГ '60Ф</t>
  </si>
  <si>
    <t>1135764, 1136020</t>
  </si>
  <si>
    <t>UPONOR Q&amp;E ШТУЦЕР С НАКИДНОЙ ГАЙКОЙ 16-G1/2"НГ '100Ф</t>
  </si>
  <si>
    <t>9 030,00</t>
  </si>
  <si>
    <t>UPONOR Q&amp;E ШТУЦЕР С ВНУТРЕННЕЙ РЕЗЬБОЙ DR-ЛАТУНЬ 50-RP1 1/2"ВР '8С</t>
  </si>
  <si>
    <t>5 516,67</t>
  </si>
  <si>
    <t>UPONOR Q&amp;E ШТУЦЕР С ВНУТРЕННЕЙ РЕЗЬБОЙ 40-G1 1/4"ВР '20И</t>
  </si>
  <si>
    <t>2 696,67</t>
  </si>
  <si>
    <t>1135763, 1136019</t>
  </si>
  <si>
    <t>UPONOR Q&amp;E ШТУЦЕР С ВНУТРЕННЕЙ РЕЗЬБОЙ 32-G1"ВР '20Ф</t>
  </si>
  <si>
    <t>2 433,33</t>
  </si>
  <si>
    <t>1135762, 1136018</t>
  </si>
  <si>
    <t>UPONOR Q&amp;E ШТУЦЕР С ВНУТРЕННЕЙ РЕЗЬБОЙ 25-RP1"ВР '35Ф</t>
  </si>
  <si>
    <t>1 580,00</t>
  </si>
  <si>
    <t>1135761, 1136017</t>
  </si>
  <si>
    <t>UPONOR Q&amp;E ШТУЦЕР С ВНУТРЕННЕЙ РЕЗЬБОЙ 25-RP3/4"ВР '40Ф</t>
  </si>
  <si>
    <t>1 195,83</t>
  </si>
  <si>
    <t>1135760, 1136016</t>
  </si>
  <si>
    <t>UPONOR Q&amp;E ШТУЦЕР С ВНУТРЕННЕЙ РЕЗЬБОЙ 20-RP3/4"ВР '40Ф</t>
  </si>
  <si>
    <t>926,67</t>
  </si>
  <si>
    <t>1135759, 1136015</t>
  </si>
  <si>
    <t>UPONOR Q&amp;E ШТУЦЕР С ВНУТРЕННЕЙ РЕЗЬБОЙ 20-RP1/2"ВР '60Ф</t>
  </si>
  <si>
    <t>1135758, 1136013</t>
  </si>
  <si>
    <t>UPONOR Q&amp;E ШТУЦЕР С ВНУТРЕННЕЙ РЕЗЬБОЙ 16-RP1/2"ВР '60Ф</t>
  </si>
  <si>
    <t>50 054,17</t>
  </si>
  <si>
    <t>UPONOR Q&amp;E ШТУЦЕР С НАРУЖНОЙ РЕЗЬБОЙ DR-ЛАТУНЬ 75-R2 1/2"НР '1А</t>
  </si>
  <si>
    <t>12 835,00</t>
  </si>
  <si>
    <t>UPONOR Q&amp;E ШТУЦЕР С НАРУЖНОЙ РЕЗЬБОЙ DR-ЛАТУНЬ 63-R2"НР '1И</t>
  </si>
  <si>
    <t>7 811,67</t>
  </si>
  <si>
    <t>UPONOR Q&amp;E ШТУЦЕР С НАРУЖНОЙ РЕЗЬБОЙ DR-ЛАТУНЬ 50-R1 1/2"НР '1И</t>
  </si>
  <si>
    <t>10 696,67</t>
  </si>
  <si>
    <t>UPONOR Q&amp;E ШТУЦЕР С НАРУЖНОЙ РЕЗЬБОЙ 50-G1 1/2"НР '8И</t>
  </si>
  <si>
    <t>11 068,33</t>
  </si>
  <si>
    <t>UPONOR Q&amp;E ШТУЦЕР С НАРУЖНОЙ РЕЗЬБОЙ DR-ЛАТУНЬ 40-R1 1/4"НР '2Ф</t>
  </si>
  <si>
    <t>2 640,83</t>
  </si>
  <si>
    <t>1135757, 1136012</t>
  </si>
  <si>
    <t>UPONOR Q&amp;E ШТУЦЕР С НАРУЖНОЙ РЕЗЬБОЙ 32-R1"НР '10Ф</t>
  </si>
  <si>
    <t>1 702,50</t>
  </si>
  <si>
    <t>1135756, 1136011</t>
  </si>
  <si>
    <t>UPONOR Q&amp;E ШТУЦЕР С НАРУЖНОЙ РЕЗЬБОЙ 25-G1"НР '40Ф</t>
  </si>
  <si>
    <t>1135755, 1136010</t>
  </si>
  <si>
    <t>UPONOR Q&amp;E ШТУЦЕР С НАРУЖНОЙ РЕЗЬБОЙ 25-G3/4"НР '40Ф</t>
  </si>
  <si>
    <t>1135754, 1136009</t>
  </si>
  <si>
    <t>UPONOR Q&amp;E ШТУЦЕР С НАРУЖНОЙ РЕЗЬБОЙ 20-G3/4"НР '70Ф</t>
  </si>
  <si>
    <t>674,17</t>
  </si>
  <si>
    <t>1135753, 1136008</t>
  </si>
  <si>
    <t>UPONOR Q&amp;E ШТУЦЕР С НАРУЖНОЙ РЕЗЬБОЙ 20-G1/2"НР '90Ф</t>
  </si>
  <si>
    <t>744,17</t>
  </si>
  <si>
    <t>1135752, 1136007</t>
  </si>
  <si>
    <t>UPONOR Q&amp;E ШТУЦЕР С НАРУЖНОЙ РЕЗЬБОЙ 16-R3/4"НР '80И</t>
  </si>
  <si>
    <t>UPONOR Q&amp;E ШТУЦЕР С НАРУЖНОЙ РЕЗЬБОЙ 16-G1/2"НР '100С</t>
  </si>
  <si>
    <t>555,00</t>
  </si>
  <si>
    <t>1135751, 1136006</t>
  </si>
  <si>
    <t>UPONOR Q&amp;E ШТУЦЕР С НАРУЖНОЙ РЕЗЬБОЙ 16-R1/2"НР '100Ф</t>
  </si>
  <si>
    <t>UPONOR Q&amp;E ШТУЦЕР С НАРУЖНОЙ РЕЗЬБОЙ 14-R1/2"НР '100У</t>
  </si>
  <si>
    <t>UPONOR Q&amp;E ТРОЙНИК РЕДУКЦИОННЫЙ PPSU 75-25-75 '4С</t>
  </si>
  <si>
    <t>31 140,00</t>
  </si>
  <si>
    <t>UPONOR Q&amp;E ТРОЙНИК РЕДУКЦИОННЫЙ PPSU 75-40-75 '4А</t>
  </si>
  <si>
    <t>13 826,67</t>
  </si>
  <si>
    <t>UPONOR Q&amp;E ТРОЙНИК РЕДУКЦИОННЫЙ PPSU 63-50-50 '2И</t>
  </si>
  <si>
    <t>UPONOR Q&amp;E ТРОЙНИК РЕДУКЦИОННЫЙ PPSU 63-50-63 '2А</t>
  </si>
  <si>
    <t>UPONOR Q&amp;E ТРОЙНИК РЕДУКЦИОННЫЙ PPSU 63-40-63 '2И</t>
  </si>
  <si>
    <t>UPONOR Q&amp;E ТРОЙНИК РЕДУКЦИОННЫЙ PPSU 63-40-40 '2C</t>
  </si>
  <si>
    <t>UPONOR Q&amp;E ТРОЙНИК РЕДУКЦИОННЫЙ PPSU 63-32-63 '2И</t>
  </si>
  <si>
    <t>UPONOR Q&amp;E ТРОЙНИК РЕДУКЦИОННЫЙ PPSU 63-25-63 '2И</t>
  </si>
  <si>
    <t>UPONOR Q&amp;E ТРОЙНИК РЕДУКЦИОННЫЙ PPSU 63-25-50 '2C</t>
  </si>
  <si>
    <t>8 313,33</t>
  </si>
  <si>
    <t>UPONOR Q&amp;E ТРОЙНИК РЕДУКЦИОННЫЙ PPSU 50-40-50 '4И</t>
  </si>
  <si>
    <t>UPONOR Q&amp;E ТРОЙНИК РЕДУКЦИОННЫЙ PPSU 50-40-40 '4И</t>
  </si>
  <si>
    <t>UPONOR Q&amp;E ТРОЙНИК РЕДУКЦИОННЫЙ PPSU 50-32-50 '4И</t>
  </si>
  <si>
    <t>UPONOR Q&amp;E ТРОЙНИК РЕДУКЦИОННЫЙ PPSU 50-25-50 '4И</t>
  </si>
  <si>
    <t>UPONOR Q&amp;E ТРОЙНИК РЕДУКЦИОННЫЙ PPSU 50-25-40 '4И</t>
  </si>
  <si>
    <t>4 313,33</t>
  </si>
  <si>
    <t>UPONOR Q&amp;E ТРОЙНИК РЕДУКЦИОННЫЙ PPSU 40-32-40 '5И</t>
  </si>
  <si>
    <t>UPONOR Q&amp;E ТРОЙНИК РЕДУКЦИОННЫЙ PPSU 40-32-32 '5И</t>
  </si>
  <si>
    <t>UPONOR Q&amp;E ТРОЙНИК РЕДУКЦИОННЫЙ PPSU 40-25-40 '5Ф</t>
  </si>
  <si>
    <t>UPONOR Q&amp;E ТРОЙНИК РЕДУКЦИОННЫЙ PPSU 40-25-32 '5И</t>
  </si>
  <si>
    <t>UPONOR Q&amp;E ТРОЙНИК РЕДУКЦИОННЫЙ PPSU 40-20-40 '5Ф</t>
  </si>
  <si>
    <t>UPONOR Q&amp;E ТРОЙНИК РЕДУКЦИОННЫЙ PPSU 40-20-32 '5И</t>
  </si>
  <si>
    <t>UPONOR Q&amp;E ТРОЙНИК РЕДУКЦИОННЫЙ PPSU 32-40-32 '10И</t>
  </si>
  <si>
    <t>2 312,50</t>
  </si>
  <si>
    <t>UPONOR Q&amp;E ТРОЙНИК РЕДУКЦИОННЫЙ PPSU 32-25-32 '15И</t>
  </si>
  <si>
    <t>UPONOR Q&amp;E ТРОЙНИК РЕДУКЦИОННЫЙ PPSU 32-25-25 '15И</t>
  </si>
  <si>
    <t>UPONOR Q&amp;E ТРОЙНИК РЕДУКЦИОННЫЙ PPSU 32-25-20 '15И</t>
  </si>
  <si>
    <t>UPONOR Q&amp;E ТРОЙНИК РЕДУКЦИОННЫЙ PPSU 32-20-32 '15Ф</t>
  </si>
  <si>
    <t>UPONOR Q&amp;E ТРОЙНИК РЕДУКЦИОННЫЙ PPSU 32-20-25 '15Ф</t>
  </si>
  <si>
    <t>UPONOR Q&amp;E ТРОЙНИК РЕДУКЦИОННЫЙ PPSU 25-32-25 '15И</t>
  </si>
  <si>
    <t>1 111,67</t>
  </si>
  <si>
    <t>UPONOR Q&amp;E ТРОЙНИК РЕДУКЦИОННЫЙ PPSU 25-25-20 '20И</t>
  </si>
  <si>
    <t>UPONOR Q&amp;E ТРОЙНИК РЕДУКЦИОННЫЙ PPSU 25-20-25 '20Ф</t>
  </si>
  <si>
    <t>UPONOR Q&amp;E ТРОЙНИК РЕДУКЦИОННЫЙ PPSU 25-20-20 '25Ф</t>
  </si>
  <si>
    <t>UPONOR Q&amp;E ТРОЙНИК РЕДУКЦИОННЫЙ PPSU 25-20-16 '25И</t>
  </si>
  <si>
    <t>UPONOR Q&amp;E ТРОЙНИК РЕДУКЦИОННЫЙ PPSU 25-16-25 '25Ф</t>
  </si>
  <si>
    <t>UPONOR Q&amp;E ТРОЙНИК РЕДУКЦИОННЫЙ PPSU 25-16-20 '25Ф</t>
  </si>
  <si>
    <t>UPONOR Q&amp;E ТРОЙНИК РЕДУКЦИОННЫЙ PPSU 25-16-16 '25И</t>
  </si>
  <si>
    <t>UPONOR Q&amp;E ТРОЙНИК РЕДУКЦИОННЫЙ PPSU 20-25-20 '25И</t>
  </si>
  <si>
    <t>699,17</t>
  </si>
  <si>
    <t>UPONOR Q&amp;E ТРОЙНИК РЕДУКЦИОННЫЙ PPSU 20-20-16 '40Ф</t>
  </si>
  <si>
    <t>UPONOR Q&amp;E ТРОЙНИК РЕДУКЦИОННЫЙ PPSU 20-16-20 '40Ф</t>
  </si>
  <si>
    <t>656,67</t>
  </si>
  <si>
    <t>UPONOR Q&amp;E ТРОЙНИК РЕДУКЦИОННЫЙ PPSU 20-16-16 '40Ф</t>
  </si>
  <si>
    <t>UPONOR Q&amp;E ТРОЙНИК РЕДУКЦИОННЫЙ PPSU 16-20-16 '40Ф</t>
  </si>
  <si>
    <t>34 825,00</t>
  </si>
  <si>
    <t>UPONOR Q&amp;E ТРОЙНИК РАВНОПРОХОДНОЙ PPSU 75-75-75 '2С</t>
  </si>
  <si>
    <t>UPONOR Q&amp;E ТРОЙНИК РАВНОПРОХОДНОЙ PPSU 63-63-63 '2И</t>
  </si>
  <si>
    <t>UPONOR Q&amp;E ТРОЙНИК РАВНОПРОХОДНОЙ PPSU 50-50-50 '3И</t>
  </si>
  <si>
    <t>UPONOR Q&amp;E ТРОЙНИК РАВНОПРОХОДНОЙ PPSU 40-40-40 '5И</t>
  </si>
  <si>
    <t>UPONOR Q&amp;E ТРОЙНИК РАВНОПРОХОДНОЙ PPSU 32-32-32 '10Ф</t>
  </si>
  <si>
    <t>UPONOR Q&amp;E ТРОЙНИК РАВНОПРОХОДНОЙ PPSU 25-25-25 '20Ф</t>
  </si>
  <si>
    <t>UPONOR Q&amp;E ТРОЙНИК РАВНОПРОХОДНОЙ PPSU 20-20-20 '30Ф</t>
  </si>
  <si>
    <t>516,67</t>
  </si>
  <si>
    <t>UPONOR Q&amp;E ТРОЙНИК РАВНОПРОХОДНОЙ PPSU 16-16-16 '60Ф</t>
  </si>
  <si>
    <t>276,38</t>
  </si>
  <si>
    <t>1135720, 1136070</t>
  </si>
  <si>
    <t>UPONOR Q&amp;E ЗАГЛУШКА ДЛЯ ТРУБЫ 16ММ '20И</t>
  </si>
  <si>
    <t>20 083,33</t>
  </si>
  <si>
    <t>UPONOR Q&amp;E ПЕРЕХОДНИК PPSU 75-50 '10С</t>
  </si>
  <si>
    <t>UPONOR Q&amp;E ПЕРЕХОДНИК PPSU 75-63 '1А</t>
  </si>
  <si>
    <t>UPONOR Q&amp;E ПЕРЕХОДНИК PPSU 63-50 '5И</t>
  </si>
  <si>
    <t>UPONOR Q&amp;E ПЕРЕХОДНИК PPSU 63-40 '5И</t>
  </si>
  <si>
    <t>4 440,83</t>
  </si>
  <si>
    <t>UPONOR Q&amp;E ПЕРЕХОДНИК PPSU 50-40 '10И</t>
  </si>
  <si>
    <t>UPONOR Q&amp;E ПЕРЕХОДНИК PPSU 50-32 '10И</t>
  </si>
  <si>
    <t>2 129,17</t>
  </si>
  <si>
    <t>UPONOR Q&amp;E ПЕРЕХОДНИК PPSU 40-32 '10И</t>
  </si>
  <si>
    <t>UPONOR Q&amp;E ПЕРЕХОДНИК PPSU 32-25 '20И</t>
  </si>
  <si>
    <t>730,83</t>
  </si>
  <si>
    <t>UPONOR Q&amp;E ПЕРЕХОДНИК PPSU 25-20 '40Ф</t>
  </si>
  <si>
    <t>UPONOR Q&amp;E ПЕРЕХОДНИК PPSU 25-16 '40И</t>
  </si>
  <si>
    <t>528,33</t>
  </si>
  <si>
    <t>UPONOR Q&amp;E ПЕРЕХОДНИК PPSU 20-16 '100Ф</t>
  </si>
  <si>
    <t>UPONOR Q&amp;E СОЕДИНИТЕЛЬ PPSU 75-75 '10С</t>
  </si>
  <si>
    <t>UPONOR Q&amp;E СОЕДИНИТЕЛЬ PPSU 63-63 '5И</t>
  </si>
  <si>
    <t>UPONOR Q&amp;E СОЕДИНИТЕЛЬ PPSU 50-50 '10И</t>
  </si>
  <si>
    <t>UPONOR Q&amp;E СОЕДИНИТЕЛЬ PPSU 40-40 '10Ф</t>
  </si>
  <si>
    <t>UPONOR Q&amp;E СОЕДИНИТЕЛЬ PPSU 32-32 '15Ф</t>
  </si>
  <si>
    <t>UPONOR Q&amp;E СОЕДИНИТЕЛЬ PPSU 25-25 '50Ф</t>
  </si>
  <si>
    <t>496,67</t>
  </si>
  <si>
    <t>UPONOR Q&amp;E СОЕДИНИТЕЛЬ PPSU 20-20 '80Ф</t>
  </si>
  <si>
    <t>395,63</t>
  </si>
  <si>
    <t>UPONOR Q&amp;E СОЕДИНИТЕЛЬ PPSU 16-16 '100Ф</t>
  </si>
  <si>
    <t>25 611,67</t>
  </si>
  <si>
    <t>UPONOR Q&amp;E УГОЛЬНИК PPSU 75-75 '2И</t>
  </si>
  <si>
    <t>9 808,33</t>
  </si>
  <si>
    <t>UPONOR Q&amp;E УГОЛЬНИК PPSU 63-63 '3Ф</t>
  </si>
  <si>
    <t>5 435,00</t>
  </si>
  <si>
    <t>UPONOR Q&amp;E УГОЛЬНИК PPSU 50-50 '5Ф</t>
  </si>
  <si>
    <t>3 245,00</t>
  </si>
  <si>
    <t>UPONOR Q&amp;E УГОЛЬНИК PPSU 40-40 '10Ф</t>
  </si>
  <si>
    <t>UPONOR Q&amp;E УГОЛЬНИК PPSU 32-32 '10Ф</t>
  </si>
  <si>
    <t>814,17</t>
  </si>
  <si>
    <t>UPONOR Q&amp;E УГОЛЬНИК PPSU 25-25 '25Ф</t>
  </si>
  <si>
    <t>584,17</t>
  </si>
  <si>
    <t>UPONOR Q&amp;E УГОЛЬНИК PPSU 20-20 '40Ф</t>
  </si>
  <si>
    <t>443,33</t>
  </si>
  <si>
    <t>UPONOR Q&amp;E УГОЛЬНИК PPSU 16-16 '100Ф</t>
  </si>
  <si>
    <t>2 397,50</t>
  </si>
  <si>
    <t>UPONOR Q&amp;E КОЛЬЦО С УПОРОМ БЕЛОЕ 75 '18И</t>
  </si>
  <si>
    <t>UPONOR Q&amp;E КОЛЬЦО С УПОРОМ БЕЛОЕ 63 '35Ф</t>
  </si>
  <si>
    <t>650,83</t>
  </si>
  <si>
    <t>UPONOR Q&amp;E КОЛЬЦО С УПОРОМ БЕЛОЕ 50 '70И</t>
  </si>
  <si>
    <t>224,04</t>
  </si>
  <si>
    <t>UPONOR Q&amp;E КОЛЬЦО С УПОРОМ БЕЛОЕ 40 '80Ф</t>
  </si>
  <si>
    <t>178,65</t>
  </si>
  <si>
    <t>UPONOR Q&amp;E КОЛЬЦО С УПОРОМ БЕЛОЕ 32 ММ '150Щ</t>
  </si>
  <si>
    <t>105,70</t>
  </si>
  <si>
    <t>UPONOR Q&amp;E КОЛЬЦО С УПОРОМ БЕЛОЕ 25 '300И</t>
  </si>
  <si>
    <t>81,63</t>
  </si>
  <si>
    <t>UPONOR Q&amp;E КОЛЬЦО С УПОРОМ БЕЛОЕ 20 '520И</t>
  </si>
  <si>
    <t>60,07</t>
  </si>
  <si>
    <t>UPONOR Q&amp;E КОЛЬЦО С УПОРОМ БЕЛОЕ 16 '900Ф</t>
  </si>
  <si>
    <t>UPONOR Q&amp;E КОЛЬЦО С УПОРОМ КРАСНОЕ 25 '300Щ</t>
  </si>
  <si>
    <t>UPONOR Q&amp;E КОЛЬЦО С УПОРОМ КРАСНОЕ 16 '900Щ</t>
  </si>
  <si>
    <t>UPONOR Q&amp;E КОЛЬЦО С УПОРОМ СИНЕЕ 25 '300Щ</t>
  </si>
  <si>
    <t>110,99</t>
  </si>
  <si>
    <t>UPONOR Q&amp;E EVOLUTION  КОЛЬЦО СИНЕЕ 25 '300И</t>
  </si>
  <si>
    <t>UPONOR Q&amp;E EVOLUTION  КОЛЬЦО СИНЕЕ 20 '520Ф</t>
  </si>
  <si>
    <t>63,06</t>
  </si>
  <si>
    <t>UPONOR Q&amp;E EVOLUTION КОЛЬЦО СИНЕЕ 16 '900И</t>
  </si>
  <si>
    <t>UPONOR Q&amp;E EVOLUTION КОЛЬЦО КРАСНОЕ 25 '300И</t>
  </si>
  <si>
    <t>UPONOR Q&amp;E EVOLUTION КОЛЬЦО КРАСНОЕ 20 '520Ф</t>
  </si>
  <si>
    <t>UPONOR Q&amp;E EVOLUTION КОЛЬЦО КРАСНОЕ 16 '900И</t>
  </si>
  <si>
    <t>179,81</t>
  </si>
  <si>
    <t>UPONOR Q&amp;E EVOLUTION КОЛЬЦО БЕЛОЕ 32 '150Ф</t>
  </si>
  <si>
    <t>UPONOR Q&amp;E EVOLUTION КОЛЬЦО БЕЛОЕ 25 '300Ф</t>
  </si>
  <si>
    <t>UPONOR Q&amp;E EVOLUTION КОЛЬЦО БЕЛОЕ 20 '520Ф</t>
  </si>
  <si>
    <t>UPONOR Q&amp;E EVOLUTION КОЛЬЦО БЕЛОЕ 16 '900Ф</t>
  </si>
  <si>
    <t>UPONOR КЛИПСА ДЛЯ ТРУБ 40 ММ БЕЛАЯ '25С</t>
  </si>
  <si>
    <t>423,33</t>
  </si>
  <si>
    <t>UPONOR КЛИПСА ДЛЯ ТРУБ 32 ММ БЕЛАЯ '50C</t>
  </si>
  <si>
    <t>92,40</t>
  </si>
  <si>
    <t>UPONOR КЛИПСА ДЛЯ ТРУБ 25 ММ БЕЛАЯ '50А</t>
  </si>
  <si>
    <t>75,00</t>
  </si>
  <si>
    <t>UPONOR КЛИПСА ДЛЯ ТРУБ 20 ММ БЕЛАЯ '50И</t>
  </si>
  <si>
    <t>62,94</t>
  </si>
  <si>
    <t>UPONOR КЛИПСА ДЛЯ ТРУБ 16 ММ БЕЛАЯ '100И</t>
  </si>
  <si>
    <t>72,59</t>
  </si>
  <si>
    <t>UPONOR TECK ДВУХСТОРОННИЙ КРЮК 8СМ (ДЛЯ ТРУБ &lt;=32ММ) '50Ф</t>
  </si>
  <si>
    <t>UPONOR TECK ДВУХСТОРОННИЙ КРЮК 6СМ (ДЛЯ ТРУБ &lt;=32ММ) '50И</t>
  </si>
  <si>
    <t>60,47</t>
  </si>
  <si>
    <t>UPONOR TECK ОДНОСТОРОННИЙ КРЮК 8СМ (ДЛЯ ТРУБ &lt;=32ММ) '50И</t>
  </si>
  <si>
    <t>UPONOR TECK ОДНОСТОРОННИЙ КРЮК 6СМ (ДЛЯ ТРУБ &lt;=32ММ) '50И</t>
  </si>
  <si>
    <t>UPONOR TECK КРЕПЛЕНИЕ ДЛЯ КОЖУХА ДВОЙНОЕ 28MM '60С</t>
  </si>
  <si>
    <t>152,88</t>
  </si>
  <si>
    <t>UPONOR TECK КРЕПЛЕНИЕ ДЛЯ КОЖУХА ДВОЙНОЕ 25MM '60А</t>
  </si>
  <si>
    <t>100</t>
  </si>
  <si>
    <t>UPONOR TECK КРЕПЛЕНИЕ ДЛЯ КОЖУХА ОДИНАРНОЕ 28MM '100С</t>
  </si>
  <si>
    <t>132,80</t>
  </si>
  <si>
    <t>UPONOR TECK КРЕПЛЕНИЕ ДЛЯ КОЖУХА ОДИНАРНОЕ 25MM '100А</t>
  </si>
  <si>
    <t>UPONOR MULTI УГЛОВОЙ ФИКСАТОР С ЗАЩЁЛКАМИ ПЛАСТИК 21-25 '20C</t>
  </si>
  <si>
    <t>UPONOR MULTI УГЛОВОЙ ФИКСАТОР С ЗАЩЁЛКАМИ ПЛАСТИК 20 '20С</t>
  </si>
  <si>
    <t>589,17</t>
  </si>
  <si>
    <t>UPONOR MULTI УГЛОВОЙ ФИКСАТОР ДЛЯ ТРУБ СТАЛЬНОЙ 28-32 '2И</t>
  </si>
  <si>
    <t>366,68</t>
  </si>
  <si>
    <t>UPONOR MULTI УГЛОВОЙ ФИКСАТОР ДЛЯ ТРУБ ПЛАСТИКОВЫЙ 25-28 '50Ф</t>
  </si>
  <si>
    <t>215,63</t>
  </si>
  <si>
    <t>UPONOR MULTI УГЛОВОЙ ФИКСАТОР ДЛЯ ТРУБ ПЛАСТИКОВЫЙ 20 '50Ф</t>
  </si>
  <si>
    <t>172,92</t>
  </si>
  <si>
    <t>UPONOR MULTI УГЛОВОЙ ФИКСАТОР ДЛЯ ТРУБ ПЛАСТИКОВЫЙ 14-17 '50Ф</t>
  </si>
  <si>
    <t>1009004, 1033975</t>
  </si>
  <si>
    <t>7 704,17</t>
  </si>
  <si>
    <t>UPONOR FLEX ФИКСИРУЮЩИЙ ЖЕЛОБ 63, L=3М '1C</t>
  </si>
  <si>
    <t>UPONOR FLEX ФИКСИРУЮЩИЙ ЖЕЛОБ 50, L=3М '1C</t>
  </si>
  <si>
    <t>4 792,50</t>
  </si>
  <si>
    <t>UPONOR FLEX ФИКСИРУЮЩИЙ ЖЕЛОБ 40, L=3М '1А</t>
  </si>
  <si>
    <t>UPONOR FLEX ФИКСИРУЮЩИЙ ЖЕЛОБ 32, L=3М '1И</t>
  </si>
  <si>
    <t>3 473,33</t>
  </si>
  <si>
    <t>UPONOR FLEX ФИКСИРУЮЩИЙ ЖЕЛОБ 25, L=3М '1И</t>
  </si>
  <si>
    <t>UPONOR FLEX ФИКСИРУЮЩИЙ ЖЕЛОБ 20, L=3М '1С</t>
  </si>
  <si>
    <t>2 933,33</t>
  </si>
  <si>
    <t>UPONOR FLEX ФИКСИРУЮЩИЙ ЖЕЛОБ 16, L=3М '1И</t>
  </si>
  <si>
    <t>187,87</t>
  </si>
  <si>
    <t>UPONOR TECK КОЖУХ СИНИЙ 35/29 БУХТА 50М (ДЛЯ ТРУБ 25) '50И</t>
  </si>
  <si>
    <t>UPONOR TECK КОЖУХ КРАСНЫЙ 35/29 БУХТА 50М (ДЛЯ ТРУБ 25) '50И</t>
  </si>
  <si>
    <t>145,08</t>
  </si>
  <si>
    <t>UPONOR TECK КОЖУХ СИНИЙ 28/23 БУХТА 50М (ДЛЯ ТРУБ 18/20) '50И</t>
  </si>
  <si>
    <t>UPONOR TECK КОЖУХ КРАСНЫЙ 28/23 БУХТА 50М (ДЛЯ ТРУБ 18/20) '50Ф</t>
  </si>
  <si>
    <t>129,90</t>
  </si>
  <si>
    <t>UPONOR TECK КОЖУХ СИНИЙ 25/20 БУХТА 50М (ДЛЯ ТРУБ 16) '50Ф</t>
  </si>
  <si>
    <t>UPONOR TECK КОЖУХ КРАСНЫЙ 25/20 БУХТА 50М (ДЛЯ ТРУБ 16) '50Ф</t>
  </si>
  <si>
    <t>555,83</t>
  </si>
  <si>
    <t>UPONOR TECK КОЖУХ ЧЁРНЫЙ 54/48 БУХТА 25М (ДЛЯ ТРУБ 40) '25И</t>
  </si>
  <si>
    <t>321,92</t>
  </si>
  <si>
    <t>UPONOR TECK КОЖУХ ЧЁРНЫЙ 43/36 БУХТА 25М (ДЛЯ ТРУБ 32) '25Ф</t>
  </si>
  <si>
    <t>167,13</t>
  </si>
  <si>
    <t>1136075, 1136078</t>
  </si>
  <si>
    <t>UPONOR TECK КОЖУХ ЧЁРНЫЙ 35/29 БУХТА 50М (ДЛЯ ТРУБ 25) '50Ф</t>
  </si>
  <si>
    <t>1136074, 1136077</t>
  </si>
  <si>
    <t>UPONOR TECK КОЖУХ ЧЁРНЫЙ 28/23 БУХТА 50М (ДЛЯ ТРУБ 18/20) '50Ф</t>
  </si>
  <si>
    <t>116,05</t>
  </si>
  <si>
    <t>1136073, 1136076</t>
  </si>
  <si>
    <t>UPONOR TECK КОЖУХ ЧЁРНЫЙ 25/20 БУХТА 50М (ДЛЯ ТРУБ 16) '50Ф</t>
  </si>
  <si>
    <t>USYSTEMS угловой узел нижнего подключения радиатора Smart Radi G3/4"НР Евроконус-G3/4"НГ '10И</t>
  </si>
  <si>
    <t>1 498,33</t>
  </si>
  <si>
    <t>USYSTEMS узел нижнего подключения радиатора Smart Radi G3/4"НР Евроконус-G3/4"НГ '10Ф</t>
  </si>
  <si>
    <t>459,17</t>
  </si>
  <si>
    <t>USYSTEMS декоративная накладка Smart Radi двойная 16 мм белая '200И</t>
  </si>
  <si>
    <t>USYSTEMS защитная гильза для труб 16-20мм белая L=200мм '2С</t>
  </si>
  <si>
    <t>1023176, 1086087</t>
  </si>
  <si>
    <t>USYSTEMS фиксатор колена Smart Radi для труб 16 '10Ф</t>
  </si>
  <si>
    <t>729,17</t>
  </si>
  <si>
    <t>USYSTEMS угольник Smart Radi из медной трубки 16-15CU L=250мм, тип 2 '2Ф</t>
  </si>
  <si>
    <t>499,17</t>
  </si>
  <si>
    <t>USYSTEMS тройник Smart Radi из никелированной латунной трубки 20-15CU-20 L=300мм, тип 1 '10Ф</t>
  </si>
  <si>
    <t>440,00</t>
  </si>
  <si>
    <t>USYSTEMS тройник Smart Radi из никелированной латунной трубки 16-15CU-16 L=300мм, тип 1 '10Ф</t>
  </si>
  <si>
    <t>USYSTEMS зажимной адаптер Smart Radi 15CU-3/4"ВР Евроконус, тип 2 '?Ф</t>
  </si>
  <si>
    <t>340,00</t>
  </si>
  <si>
    <t>USYSTEMS угольник Smart Radi из никелированной латунной трубки 16-15 l=1000мм, тип 1 '15И</t>
  </si>
  <si>
    <t>210,00</t>
  </si>
  <si>
    <t>USYSTEMS угольник Smart Radi из никелированной латунной трубки 20-15 L=300мм, тип 1 '10Ф</t>
  </si>
  <si>
    <t>140,00</t>
  </si>
  <si>
    <t>USYSTEMS угольник Smart Radi из никелированной латунной трубки 16-15 L=277мм, тип 1 '10Ф</t>
  </si>
  <si>
    <t>886,67</t>
  </si>
  <si>
    <t>USYSTEMS угольник Smart Radi из никелированной латунной трубки 16-15 L=300мм, тип 1 '10Ф</t>
  </si>
  <si>
    <t>1023045, 1136933</t>
  </si>
  <si>
    <t>1135969*</t>
  </si>
  <si>
    <t>USYSTEMS зажимной адаптер Smart Radi 15-3/4"ВР Евроконус, тип 1 '10Ф</t>
  </si>
  <si>
    <t>410,00</t>
  </si>
  <si>
    <t>1135967*, 1135968*</t>
  </si>
  <si>
    <t>USYSTEMS зажимной адаптер Smart Radi 15CU-3/4"ВР Евроконус '50Ф</t>
  </si>
  <si>
    <t>319,17</t>
  </si>
  <si>
    <t>USYSTEMS ниппель переходной Smart Radi G3/4"НР-G1/2"НР Евроконус (с уплотнением) '10Ф</t>
  </si>
  <si>
    <t>495,83</t>
  </si>
  <si>
    <t>USYSTEMS зажимной адаптер Flex-X латунный PE-X 16x2,2-1/2"ВР '50И</t>
  </si>
  <si>
    <t>580,83</t>
  </si>
  <si>
    <t>USYSTEMS зажимной адаптер Flex-X латунный PE-X 20x2,0-3/4"ВР Евроконус '50Ф</t>
  </si>
  <si>
    <t>1057442, 1065290</t>
  </si>
  <si>
    <t>1136068*</t>
  </si>
  <si>
    <t>USYSTEMS зажимной адаптер Flex-X латунный PE-X 16x2,0-3/4"ВР Евроконус '50Ф</t>
  </si>
  <si>
    <t>1057441, 1065284</t>
  </si>
  <si>
    <t>USYSTEMS зажимной адаптер Flex-X латунный PE-X 16x2,2-3/4"ВР Евроконус '50Ф</t>
  </si>
  <si>
    <t>USYSTEMS штуцер с накидной гайкой латунный для труб PE-Xa 25-G3/4"НГ Евроконус, тип 2 '40С</t>
  </si>
  <si>
    <t>USYSTEMS штуцер с накидной гайкой латунный для труб PE-Xa 20-G3/4"НГ Евроконус, тип 2 '50Ф</t>
  </si>
  <si>
    <t>1045543*, 1057442*</t>
  </si>
  <si>
    <t>USYSTEMS штуцер с накидной гайкой латунный для труб PE-Xa 16-G3/4"НГ Евроконус, тип 2 '80И</t>
  </si>
  <si>
    <t>1045542*, 1057441*</t>
  </si>
  <si>
    <t>641,67</t>
  </si>
  <si>
    <t>USYSTEMS водорозетка Smart Aqua под планку 20-G1/2"ВР, тип 2 '5Ф</t>
  </si>
  <si>
    <t>USYSTEMS водорозетка Smart Aqua под планку 16-G1/2"ВР, тип 2 '5Ф</t>
  </si>
  <si>
    <t>USYSTEMS водорозетка Smart Aqua латунная для труб PE-Xa длинная 20-Rp1/2"ВР L=49мм, тип 1 '35Ф</t>
  </si>
  <si>
    <t>888,33</t>
  </si>
  <si>
    <t>USYSTEMS водорозетка Smart Aqua латунная для труб PE-Xa длинная 16-Rp1/2"ВР L=49мм, тип 1 '40Ф</t>
  </si>
  <si>
    <t>USYSTEMS водорозетка Smart Aqua латунная для труб PE-Xa 20-Rp1/2"ВР L=43мм, тип 1 '35Ф</t>
  </si>
  <si>
    <t>USYSTEMS водорозетка Smart Aqua латунная для труб PE-Xa 16-Rp1/2"ВР L=43мм, тип 1 '40Ф</t>
  </si>
  <si>
    <t>839,17</t>
  </si>
  <si>
    <t>USYSTEMS штуцер с накидной гайкой латунный для труб PE-Xa 25-G1"НГ, тип 2 '40И</t>
  </si>
  <si>
    <t>788,33</t>
  </si>
  <si>
    <t>USYSTEMS штуцер с накидной гайкой латунный для труб PE-Xa 20-G1"НГ, тип 2 '40И</t>
  </si>
  <si>
    <t>USYSTEMS штуцер с накидной гайкой латунный для труб PE-Xa 20-G3/4"НГ, тип 2 '50Ф</t>
  </si>
  <si>
    <t>USYSTEMS штуцер с накидной гайкой латунный для труб PE-Xa 16-G3/4"НГ, тип 2 '80И</t>
  </si>
  <si>
    <t>295,00</t>
  </si>
  <si>
    <t>USYSTEMS штуцер с накидной гайкой латунный для труб PE-Xa 16-G1/2"НГ, тип 2 '100Ф</t>
  </si>
  <si>
    <t>879,17</t>
  </si>
  <si>
    <t>USYSTEMS штуцер с внутренней резьбой латунный для труб PE-Xa 32-G1"ВР, тип 2 '20Ф</t>
  </si>
  <si>
    <t>697,50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</si>
  <si>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</si>
  <si>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25-G3/4"ВР, тип 2 '40Ф</t>
  </si>
  <si>
    <t>389,17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</si>
  <si>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</si>
  <si>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20-G1/2"ВР, тип 2 '60Ф</t>
  </si>
  <si>
    <t>330,00</t>
  </si>
  <si>
    <t>USYSTEMS штуцер с внутренней резьбой латунный для труб PE-Xa 16-G3/4"ВР, тип 2 '50И</t>
  </si>
  <si>
    <t>228,33</t>
  </si>
  <si>
    <t>USYSTEMS штуцер с внутренней резьбой латунный для труб PE-Xa 16-G1/2"ВР, тип 2 '60Ф</t>
  </si>
  <si>
    <t>2 796,67</t>
  </si>
  <si>
    <t>USYSTEMS штуцер с наружной резьбой латунный для труб PE-Xa 40-R1 1/4"НР, тип 2 '20Ф</t>
  </si>
  <si>
    <t>818,33</t>
  </si>
  <si>
    <t>USYSTEMS штуцер с наружной резьбой латунный для труб PE-Xa 32-R1"НР, тип 2 '10Ф</t>
  </si>
  <si>
    <t>619,17</t>
  </si>
  <si>
    <t>USYSTEMS штуцер с наружной резьбой латунный для труб PE-Xa 25-R1"НР, тип 2 '40Ф</t>
  </si>
  <si>
    <t>USYSTEMS штуцер с наружной резьбой латунный для труб PE-Xa 25-R3/4"НР, тип 2 '40Ф</t>
  </si>
  <si>
    <t>365,00</t>
  </si>
  <si>
    <t>USYSTEMS штуцер с наружной резьбой латунный для труб PE-Xa 20-R3/4"НР, тип 2 '70Ф</t>
  </si>
  <si>
    <t>278,33</t>
  </si>
  <si>
    <t>USYSTEMS штуцер с наружной резьбой латунный для труб PE-Xa 20-R1/2"НР, тип 2 '90Ф</t>
  </si>
  <si>
    <t>316,67</t>
  </si>
  <si>
    <t>USYSTEMS штуцер с наружной резьбой латунный для труб PE-Xa 16-R3/4"НР, тип 2 '80Ф</t>
  </si>
  <si>
    <t>220,83</t>
  </si>
  <si>
    <t>USYSTEMS штуцер с наружной резьбой латунный для труб PE-Xa 16-R1/2"НР, тип 2 '100Ф</t>
  </si>
  <si>
    <t>1 947,50</t>
  </si>
  <si>
    <t>USYSTEMS тройник с внутренней резьбой латунный для труб PE-Xa 32-Rp1"ВР-32, тип 1 '10И</t>
  </si>
  <si>
    <t>1 188,33</t>
  </si>
  <si>
    <t>USYSTEMS тройник с внутренней резьбой латунный для труб PE-Xa 25-Rp3/4"ВР-25, тип 1 '20А</t>
  </si>
  <si>
    <t>1 138,33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</si>
  <si>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</si>
  <si>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20-Rp1/2"ВР-20, тип 1 '30И</t>
  </si>
  <si>
    <t>450,00</t>
  </si>
  <si>
    <t>USYSTEMS тройник с внутренней резьбой латунный для труб PE-Xa 16-Rp1/2"ВР-16, тип 1 '50И</t>
  </si>
  <si>
    <t>USYSTEMS угольник с накидной гайкой латунный для труб PE-Xa 25-G3/4"НГ, тип 1 '35И</t>
  </si>
  <si>
    <t>659,17</t>
  </si>
  <si>
    <t>USYSTEMS угольник с накидной гайкой латунный для труб PE-Xa 20-G3/4"НГ, тип 1 '50С</t>
  </si>
  <si>
    <t>519,17</t>
  </si>
  <si>
    <t>USYSTEMS угольник с накидной гайкой латунный для труб PE-Xa 20-G1/2"НГ, тип 1 '50И</t>
  </si>
  <si>
    <t>489,17</t>
  </si>
  <si>
    <t>USYSTEMS угольник с накидной гайкой латунный для труб PE-Xa 16-G1/2"НГ, тип 1 '70А</t>
  </si>
  <si>
    <t>749,17</t>
  </si>
  <si>
    <t>USYSTEMS угольник с внутренней резьбой латунный для труб PE-Xa 25-Rp3/4"ВР, тип 1 '35И</t>
  </si>
  <si>
    <t>USYSTEMS угольник с внутренней резьбой латунный для труб PE-Xa 20-Rp3/4"ВР, тип 1 '40И</t>
  </si>
  <si>
    <t>USYSTEMS угольник с внутренней резьбой латунный для труб PE-Xa 20-Rp1/2"ВР, тип 1 '55И</t>
  </si>
  <si>
    <t>USYSTEMS угольник с внутренней резьбой латунный для труб PE-Xa 16-Rp1/2"ВР, тип 1 '70Ф</t>
  </si>
  <si>
    <t>USYSTEMS угольник с наружной резьбой латунный для труб PE-Xa 32-R1"НР, тип 1 '18И</t>
  </si>
  <si>
    <t>USYSTEMS угольник с наружной резьбой латунный для труб PE-Xa 25-R3/4"НР, тип 1 '35И</t>
  </si>
  <si>
    <t>USYSTEMS угольник с наружной резьбой латунный для труб PE-Xa 20-R3/4"НР, тип 1 '50И</t>
  </si>
  <si>
    <t>USYSTEMS угольник с наружной резьбой латунный для труб PE-Xa 20-R1/2"НР, тип 1 '60Ф</t>
  </si>
  <si>
    <t>USYSTEMS угольник с наружной резьбой латунный для труб PE-Xa 16-R1/2"НР, тип 1 '80Ф</t>
  </si>
  <si>
    <t>USYSTEMS штуцер с накидной гайкой латунный для труб PE-Xa 25-G1"НГ, тип 1 '40И</t>
  </si>
  <si>
    <t>USYSTEMS штуцер с накидной гайкой латунный для труб PE-Xa 25-G3/4"НГ, тип 1 '50Ф</t>
  </si>
  <si>
    <t>USYSTEMS штуцер с накидной гайкой латунный для труб PE-Xa 20-G3/4"НГ, тип 1 '70Ф</t>
  </si>
  <si>
    <t>370,00</t>
  </si>
  <si>
    <t>USYSTEMS штуцер с накидной гайкой латунный для труб PE-Xa 20-G1/2"НГ, тип 1 '75Ф</t>
  </si>
  <si>
    <t>USYSTEMS штуцер с накидной гайкой латунный для труб PE-Xa 16-G1/2"НГ, тип 1 '100Ф</t>
  </si>
  <si>
    <t>USYSTEMS штуцер с внутренней резьбой латунный для труб PE-Xa 32-Rp1"ВР, тип 1 '20Ф</t>
  </si>
  <si>
    <t>USYSTEMS штуцер с внутренней резьбой латунный для труб PE-Xa 25-Rp1"ВР, тип 1 '30Ф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</si>
  <si>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</si>
  <si>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20-Rp3/4"ВР, тип 1 '50Ф</t>
  </si>
  <si>
    <t>USYSTEMS штуцер с внутренней резьбой латунный для труб PE-Xa 20-Rp1/2"ВР, тип 1 '80Ф</t>
  </si>
  <si>
    <t>USYSTEMS штуцер с внутренней резьбой латунный для труб PE-Xa 16-Rp1/2"ВР, тип 1 '80Ф</t>
  </si>
  <si>
    <t>USYSTEMS штуцер с наружной резьбой латунный для труб PE-Xa 32-R1"НР, тип 1 '20Ф</t>
  </si>
  <si>
    <t>USYSTEMS штуцер с наружной резьбой латунный для труб PE-Xa 25-R1"НР, тип 1 '35Ф</t>
  </si>
  <si>
    <t>USYSTEMS штуцер с наружной резьбой латунный для труб PE-Xa 25-R3/4"НР, тип 1 '50Ф</t>
  </si>
  <si>
    <t>USYSTEMS штуцер с наружной резьбой латунный для труб PE-Xa 20-R3/4"НР, тип 1 '65Ф</t>
  </si>
  <si>
    <t>USYSTEMS штуцер с наружной резьбой латунный для труб PE-Xa 20-R1/2"НР, тип 1 '85Ф</t>
  </si>
  <si>
    <t>USYSTEMS штуцер с наружной резьбой латунный для труб PE-Xa 16-R3/4"НР, тип 1 '80И</t>
  </si>
  <si>
    <t>USYSTEMS штуцер с наружной резьбой латунный для труб PE-Xa 16-R1/2"НР, тип 1 '100Ф</t>
  </si>
  <si>
    <t>2 486,67</t>
  </si>
  <si>
    <t>PEX PPSU components</t>
  </si>
  <si>
    <t>USYSTEMS тройник редукционный PPSU для труб PE-Xa 40-32-40 '5И</t>
  </si>
  <si>
    <t>USYSTEMS тройник редукционный PPSU для труб PE-Xa 40-25-40 '5Ф</t>
  </si>
  <si>
    <t>2 220,00</t>
  </si>
  <si>
    <t>USYSTEMS тройник редукционный PPSU для труб PE-Xa 40-25-32 '-И</t>
  </si>
  <si>
    <t>USYSTEMS тройник редукционный PPSU для труб PE-Xa 40-20-40 '5Ф</t>
  </si>
  <si>
    <t>USYSTEMS тройник редукционный PPSU для труб PE-Xa 40-20-32 '-И</t>
  </si>
  <si>
    <t>USYSTEMS тройник редукционный PPSU для труб PE-Xa 32-40-32 '-И</t>
  </si>
  <si>
    <t>USYSTEMS тройник редукционный PPSU для труб PE-Xa 32-25-32 '10И</t>
  </si>
  <si>
    <t>821,67</t>
  </si>
  <si>
    <t>USYSTEMS тройник редукционный PPSU для труб PE-Xa 32-25-25 '10И</t>
  </si>
  <si>
    <t>USYSTEMS тройник редукционный PPSU для труб PE-Xa 32-25-20 '10И</t>
  </si>
  <si>
    <t>855,83</t>
  </si>
  <si>
    <t>USYSTEMS тройник редукционный PPSU для труб PE-Xa 32-20-32 '10Ф</t>
  </si>
  <si>
    <t>USYSTEMS тройник редукционный PPSU для труб PE-Xa 32-20-25 '10Ф</t>
  </si>
  <si>
    <t>799,17</t>
  </si>
  <si>
    <t>USYSTEMS тройник редукционный PPSU для труб PE-Xa 25-32-25 '10И</t>
  </si>
  <si>
    <t>530,00</t>
  </si>
  <si>
    <t>USYSTEMS тройник редукционный PPSU для труб PE-Xa 25-25-20 '20И</t>
  </si>
  <si>
    <t>USYSTEMS тройник редукционный PPSU для труб PE-Xa 25-20-25 '20Ф</t>
  </si>
  <si>
    <t>USYSTEMS тройник редукционный PPSU для труб PE-Xa 25-20-20 '20Ф</t>
  </si>
  <si>
    <t>403,33</t>
  </si>
  <si>
    <t>USYSTEMS тройник редукционный PPSU для труб PE-Xa 25-20-16 '20И</t>
  </si>
  <si>
    <t>USYSTEMS тройник редукционный PPSU для труб PE-Xa 25-16-25 '20Ф</t>
  </si>
  <si>
    <t>USYSTEMS тройник редукционный PPSU для труб PE-Xa 25-16-20 '20Ф</t>
  </si>
  <si>
    <t>USYSTEMS тройник редукционный PPSU для труб PE-Xa 25-16-16 '20И</t>
  </si>
  <si>
    <t>437,50</t>
  </si>
  <si>
    <t>USYSTEMS тройник редукционный PPSU для труб PE-Xa 20-25-20 '20И</t>
  </si>
  <si>
    <t>282,50</t>
  </si>
  <si>
    <t>USYSTEMS тройник редукционный PPSU для труб PE-Xa 20-20-16 '25Ф</t>
  </si>
  <si>
    <t>280,00</t>
  </si>
  <si>
    <t>USYSTEMS тройник редукционный PPSU для труб PE-Xa 20-16-20 '25Ф</t>
  </si>
  <si>
    <t>251,67</t>
  </si>
  <si>
    <t>USYSTEMS тройник редукционный PPSU для труб PE-Xa 20-16-16 '25Ф</t>
  </si>
  <si>
    <t>242,50</t>
  </si>
  <si>
    <t>USYSTEMS тройник редукционный PPSU для труб PE-Xa 16-20-16 '25Ф</t>
  </si>
  <si>
    <t>2 985,83</t>
  </si>
  <si>
    <t>USYSTEMS тройник равнопроходной PPSU для труб PE-Xa 40-40-40 '5И</t>
  </si>
  <si>
    <t>1 223,33</t>
  </si>
  <si>
    <t>USYSTEMS тройник равнопроходной PPSU для труб PE-Xa 32-32-32 '10Ф</t>
  </si>
  <si>
    <t>USYSTEMS тройник равнопроходной PPSU для труб PE-Xa 25-25-25 '20Ф</t>
  </si>
  <si>
    <t>USYSTEMS тройник равнопроходной PPSU для труб PE-Xa 20-20-20 '25Ф</t>
  </si>
  <si>
    <t>215,00</t>
  </si>
  <si>
    <t>USYSTEMS тройник равнопроходной PPSU для труб PE-Xa 16-16-16 '50Ф</t>
  </si>
  <si>
    <t>USYSTEMS заглушка латунная для труб PE-Xa 25, тип 2 '10С</t>
  </si>
  <si>
    <t>USYSTEMS заглушка латунная для труб PE-Xa 20, тип 2 '10С</t>
  </si>
  <si>
    <t>USYSTEMS заглушка латунная для труб PE-Xa 16, тип 2 '100С</t>
  </si>
  <si>
    <t>65,00</t>
  </si>
  <si>
    <t>USYSTEMS заглушка для трубы PE-Xa 16 '50И</t>
  </si>
  <si>
    <t>1 249,17</t>
  </si>
  <si>
    <t>N</t>
  </si>
  <si>
    <t>USYSTEMS переходник PPSU для труб PE-Xa 40-32 '10И</t>
  </si>
  <si>
    <t>USYSTEMS переходник PPSU для труб PE-Xa 32-25 '20И</t>
  </si>
  <si>
    <t>239,17</t>
  </si>
  <si>
    <t>USYSTEMS переходник PPSU для труб PE-Xa 25-20 '25Ф</t>
  </si>
  <si>
    <t>217,50</t>
  </si>
  <si>
    <t>USYSTEMS переходник PPSU для труб PE-Xa 25-16 '25И</t>
  </si>
  <si>
    <t>133,33</t>
  </si>
  <si>
    <t>USYSTEMS переходник PPSU для труб PE-Xa 20-16 '50Ф</t>
  </si>
  <si>
    <t>1 587,50</t>
  </si>
  <si>
    <t>USYSTEMS соединитель PPSU для труб PE-Xa 40-40 '10Ф</t>
  </si>
  <si>
    <t>578,33</t>
  </si>
  <si>
    <t>USYSTEMS соединитель PPSU для труб PE-Xa 32-32 '10Ф</t>
  </si>
  <si>
    <t>290,00</t>
  </si>
  <si>
    <t>USYSTEMS соединитель PPSU для труб PE-Xa 25-25 '25Ф</t>
  </si>
  <si>
    <t>162,50</t>
  </si>
  <si>
    <t>USYSTEMS соединитель PPSU для труб PE-Xa 20-20 '50Ф</t>
  </si>
  <si>
    <t>95,83</t>
  </si>
  <si>
    <t>USYSTEMS соединитель PPSU для труб PE-Xa 16-16 '50Ф</t>
  </si>
  <si>
    <t>USYSTEMS угольник PPSU для труб PE-Xa 40-40 '5Ф</t>
  </si>
  <si>
    <t>856,67</t>
  </si>
  <si>
    <t>USYSTEMS угольник PPSU для труб PE-Xa 32-32 '10Ф</t>
  </si>
  <si>
    <t>410,83</t>
  </si>
  <si>
    <t>USYSTEMS угольник PPSU для труб PE-Xa 25-25 '25Ф</t>
  </si>
  <si>
    <t>231,67</t>
  </si>
  <si>
    <t>USYSTEMS угольник PPSU для труб PE-Xa 20-20 '50Ф</t>
  </si>
  <si>
    <t>127,50</t>
  </si>
  <si>
    <t>USYSTEMS угольник PPSU для труб PE-Xa 16-16 '50Ф</t>
  </si>
  <si>
    <t>USYSTEMS кольцо для труб PE-Xa с упором белое 40 '80Ф</t>
  </si>
  <si>
    <t>66,67</t>
  </si>
  <si>
    <t>USYSTEMS кольцо для труб PE-Xa с упором белое 32 '160И</t>
  </si>
  <si>
    <t>1057456, 1044993</t>
  </si>
  <si>
    <t>48,33</t>
  </si>
  <si>
    <t>USYSTEMS кольцо для труб PE-Xa с упором белое 25 '300И</t>
  </si>
  <si>
    <t>1057455, 1042840</t>
  </si>
  <si>
    <t>30,00</t>
  </si>
  <si>
    <t>USYSTEMS кольцо для труб PE-Xa с упором белое 20 '100И</t>
  </si>
  <si>
    <t>1057454, 1042836</t>
  </si>
  <si>
    <t>25,00</t>
  </si>
  <si>
    <t>USYSTEMS кольцо для труб PE-Xa с упором белое 16 '100Ф</t>
  </si>
  <si>
    <t>1057453, 1042388</t>
  </si>
  <si>
    <t>15,83</t>
  </si>
  <si>
    <t>USYSTEMS двухсторонний крюк Teck 100мм, d 8мм (для труб &lt;=32мм) '200Ф</t>
  </si>
  <si>
    <t>13,33</t>
  </si>
  <si>
    <t>USYSTEMS односторонний крюк Teck 100мм, d 8мм (для труб &lt;=32мм) '200И</t>
  </si>
  <si>
    <t>257,50</t>
  </si>
  <si>
    <t>USYSTEMS угловой фиксатор Multi для труб 25 '25Ф</t>
  </si>
  <si>
    <t>158,33</t>
  </si>
  <si>
    <t>USYSTEMS угловой фиксатор Multi для труб 20 '50Ф</t>
  </si>
  <si>
    <t>94,17</t>
  </si>
  <si>
    <t>USYSTEMS угловой фиксатор Multi для труб 14-17 '100Ф</t>
  </si>
  <si>
    <t>43,33</t>
  </si>
  <si>
    <t>Гофрокожух</t>
  </si>
  <si>
    <t>USYSTEMS кожух Teck синий 35/29 бухта 50м (для труб 25, тип: стандарт) '50С</t>
  </si>
  <si>
    <t>30,83</t>
  </si>
  <si>
    <t>USYSTEMS кожух Teck синий 28/23 бухта 50м (для труб 20, тип: стандарт) '50С</t>
  </si>
  <si>
    <t>25,83</t>
  </si>
  <si>
    <t>USYSTEMS кожух Teck синий 25/20 бухта 50м (для труб 16, тип: стандарт) '50С</t>
  </si>
  <si>
    <t>USYSTEMS кожух Teck красный 35/29 бухта 50м (для труб 25, тип: стандарт) '50С</t>
  </si>
  <si>
    <t>USYSTEMS кожух Teck красный 28/23 бухта 50м (для труб 20, тип: стандарт) '50С</t>
  </si>
  <si>
    <t>USYSTEMS кожух Teck красный 25/20 бухта 50м (для труб 16, тип: стандарт) '50С</t>
  </si>
  <si>
    <t>USYSTEMS кожух Teck чёрный 54/48 бухта 25м (для труб 40) '25И</t>
  </si>
  <si>
    <t>56,67</t>
  </si>
  <si>
    <t>USYSTEMS кожух Teck чёрный 40/35 бухта 25м (для труб 32, тип: тяжёлый) '25Ф</t>
  </si>
  <si>
    <t>179,17</t>
  </si>
  <si>
    <t>USYSTEMS кожух Teck чёрный 35/29 бухта 50м (для труб 25) '50Ф</t>
  </si>
  <si>
    <t>139,17</t>
  </si>
  <si>
    <t>USYSTEMS кожух Teck чёрный 28/23 бухта 50м (для труб 20) '50Ф</t>
  </si>
  <si>
    <t>124,17</t>
  </si>
  <si>
    <t>USYSTEMS кожух Teck чёрный 25/20 бухта 50м (для труб 16) '50Ф</t>
  </si>
  <si>
    <t>USYSTEMS кожух Teck синий 35/29 бухта 50м (для труб 25, тип: тяжёлый) '50И</t>
  </si>
  <si>
    <t>39,17</t>
  </si>
  <si>
    <t>USYSTEMS кожух Teck синий 28/23 бухта 50м (для труб 20, тип: тяжёлый) '50И</t>
  </si>
  <si>
    <t>36,67</t>
  </si>
  <si>
    <t>USYSTEMS кожух Teck синий 25/20 бухта 50м (для труб 16, тип: тяжёлый) '50Ф</t>
  </si>
  <si>
    <t>USYSTEMS кожух Teck красный 35/29 бухта 50м (для труб 25, тип: тяжёлый) '50И</t>
  </si>
  <si>
    <t>USYSTEMS кожух Teck красный 28/23 бухта 50м (для труб 20, тип: тяжёлый) '50Ф</t>
  </si>
  <si>
    <t>USYSTEMS кожух Teck красный 25/20 бухта 50м (для труб 16, тип: тяжёлый) '50Ф</t>
  </si>
  <si>
    <t>Фитинги и аксессуары для труб из сшитого полиэтилена PE-Xa</t>
  </si>
  <si>
    <t>630,00</t>
  </si>
  <si>
    <t>UPONOR RENO PIPE ТРУБА PN10 25X3,5 БУХТА 50M '50С</t>
  </si>
  <si>
    <t>1135614, 1135975</t>
  </si>
  <si>
    <t>UPONOR RENO PIPE ТРУБА PN10 20X2,8 БУХТА 100M '100С</t>
  </si>
  <si>
    <t>311,67</t>
  </si>
  <si>
    <t>1135613, 1135974</t>
  </si>
  <si>
    <t>UPONOR RENO PIPE ТРУБА PN10 16X2,2 БУХТА 100M '100С</t>
  </si>
  <si>
    <t>UPONOR COMBI PIPE ТРУБА ЧЁРНАЯ PN10 32X4,4 БУХТА 50M '50Щ</t>
  </si>
  <si>
    <t>UPONOR COMBI PIPE ТРУБА ЧЁРНАЯ PN10 20X2,8 БУХТА 100M '100Щ</t>
  </si>
  <si>
    <t>UPONOR COMBI PIPE ТРУБА ЧЁРНАЯ PN10 16X2,2 БУХТА 100M '100Щ</t>
  </si>
  <si>
    <t>UPONOR COMBI PIPE ТРУБА В КОЖУХЕ С ТЕПЛОИЗОЛЯЦИЕЙ 25X3,5 34/28 63/13 БУХТА 100M '100C</t>
  </si>
  <si>
    <t>UPONOR COMBI PIPE ТРУБА В КОЖУХЕ С ТЕПЛОИЗОЛЯЦИЕЙ 25X3,5 34/28 63/13 БУХТА 50M '50C</t>
  </si>
  <si>
    <t>1 840,83</t>
  </si>
  <si>
    <t>UPONOR COMBI PIPE ТРУБА В КОЖУХЕ С ТЕПЛОИЗОЛЯЦИЕЙ 20X2,8 28/23 51/10 БУХТА 50M '50И</t>
  </si>
  <si>
    <t>UPONOR COMBI PIPE ТРУБА В КОЖУХЕ С ТЕПЛОИЗОЛЯЦИЕЙ СЕРОЙ 16X2,0 25/20 48X10 БУХТА 50M '50С</t>
  </si>
  <si>
    <t>565,00</t>
  </si>
  <si>
    <t>UPONOR COMBI PIPE ТРУБА БЕЛАЯ PN10 25X3,5 БУХТА 100М '100И</t>
  </si>
  <si>
    <t>374,05</t>
  </si>
  <si>
    <t>UPONOR COMBI PIPE ТРУБА БЕЛАЯ PN10 20X2,8 БУХТА 100М '100И</t>
  </si>
  <si>
    <t>265,62</t>
  </si>
  <si>
    <t>UPONOR COMBI PIPE ТРУБА PN10/PN8 16X2,0 БУХТА 100M '100И</t>
  </si>
  <si>
    <t>UPONOR COMBI PIPE ТРУБА БЕЛАЯ PN10 16X2,2 БУХТА 100М '100Щ</t>
  </si>
  <si>
    <t>398,73</t>
  </si>
  <si>
    <t>UPONOR AQUA PIPE ТРУБА В КОЖУХЕ ЧЁРНОМ 16X2,2 25/20 БУХТА 50М '50C</t>
  </si>
  <si>
    <t>VLD PEX pipes</t>
  </si>
  <si>
    <t>UPONOR AQUA PIPE ТРУБА БЕЛАЯ PN10 110X15,1 ОТРЕЗОК 6М '6Щ</t>
  </si>
  <si>
    <t>7 596,67</t>
  </si>
  <si>
    <t>UPONOR AQUA PIPE ТРУБА БЕЛАЯ PN10 90X12,3 ОТРЕЗОК 6М '6В</t>
  </si>
  <si>
    <t>UPONOR AQUA PIPE ТРУБА БЕЛАЯ PN10 75X10,3 ОТРЕЗОК 6М '6Щ</t>
  </si>
  <si>
    <t>3 198,33</t>
  </si>
  <si>
    <t>UPONOR AQUA PIPE ТРУБА БЕЛАЯ PN10 63X8,6 ОТРЕЗОК 6М '18C</t>
  </si>
  <si>
    <t>2 167,50</t>
  </si>
  <si>
    <t>UPONOR AQUA PIPE ТРУБА БЕЛАЯ PN10 50X6,9 ОТРЕЗОК 6М '6C</t>
  </si>
  <si>
    <t>1 586,67</t>
  </si>
  <si>
    <t>UPONOR AQUA PIPE ТРУБА БЕЛАЯ PN10 40X5,5 ОТРЕЗОК 6М '6Ф</t>
  </si>
  <si>
    <t>965,83</t>
  </si>
  <si>
    <t>UPONOR AQUA PIPE ТРУБА БЕЛАЯ PN10 32X4,4 ОТРЕЗОК 6М '60Ф</t>
  </si>
  <si>
    <t>UPONOR AQUA PIPE ТРУБА БЕЛАЯ PN10 25X3,5 ОТРЕЗОК 6M '12И</t>
  </si>
  <si>
    <t>457,50</t>
  </si>
  <si>
    <t>UPONOR AQUA PIPE ТРУБА БЕЛАЯ PN10 20X2,8 ОТРЕЗОК 6M '30C</t>
  </si>
  <si>
    <t>UPONOR AQUA PIPE ТРУБА БЕЛАЯ PN10 16X2,2 ОТРЕЗОК 6M '30C</t>
  </si>
  <si>
    <t>UPONOR AQUA PIPE ТРУБА БЕЛАЯ PN10 32X4,4 БУХТА 50М '50Ф</t>
  </si>
  <si>
    <t>504,17</t>
  </si>
  <si>
    <t>UPONOR AQUA PIPE ТРУБА БЕЛАЯ PN10 25X3,5 БУХТА 50М '50Ф</t>
  </si>
  <si>
    <t>313,66</t>
  </si>
  <si>
    <t>UPONOR AQUA PIPE ТРУБА БЕЛАЯ PN10 20X2,8 БУХТА 50М '50Ф</t>
  </si>
  <si>
    <t>229,24</t>
  </si>
  <si>
    <t>UPONOR AQUA PIPE ТРУБА БЕЛАЯ PN10 16X2,2 БУХТА 100М '100Ф</t>
  </si>
  <si>
    <t>2 790,00</t>
  </si>
  <si>
    <t>UPONOR AQUA PIPE ТРУБА БЕЛАЯ PN6 63X5,8 ОТРЕЗОК 5M '5C</t>
  </si>
  <si>
    <t>UPONOR AQUA PIPE ТРУБА БЕЛАЯ PN6 50X4,6 ОТРЕЗОК 5M '10С</t>
  </si>
  <si>
    <t>UPONOR AQUA PIPE ТРУБА БЕЛАЯ PN6 40X3,7 ОТРЕЗОК 5M '15C</t>
  </si>
  <si>
    <t>UPONOR AQUA PIPE ТРУБА БЕЛАЯ PN6 63X5,8 БУХТА 50M '50C</t>
  </si>
  <si>
    <t>UPONOR AQUA PIPE ТРУБА БЕЛАЯ PN6 50X4,6 БУХТА 50M '50C</t>
  </si>
  <si>
    <t>1 212,50</t>
  </si>
  <si>
    <t>UPONOR AQUA PIPE ТРУБА БЕЛАЯ PN6 40X3,7 БУХТА 50М '50И</t>
  </si>
  <si>
    <t>735,83</t>
  </si>
  <si>
    <t>UPONOR AQUA PIPE ТРУБА БЕЛАЯ PN6 32X2,9 БУХТА 50М '50И</t>
  </si>
  <si>
    <t>UPONOR AQUA PIPE ТРУБА БЕЛАЯ PN6 25X2,3 БУХТА 100М '100И</t>
  </si>
  <si>
    <t>286,18</t>
  </si>
  <si>
    <t>UPONOR AQUA PIPE ТРУБА БЕЛАЯ PN6 20X2,0 БУХТА 100М '100И</t>
  </si>
  <si>
    <t>214,73</t>
  </si>
  <si>
    <t>UPONOR AQUA PIPE ТРУБА БЕЛАЯ PN10 16X2,0 БУХТА 100М '100И</t>
  </si>
  <si>
    <t>UPONOR RADI PIPE ТРУБА БЕЛАЯ PN10 110X15,1 ОТРЕЗОК 6М '6С</t>
  </si>
  <si>
    <t>UPONOR RADI PIPE ТРУБА БЕЛАЯ PN10 90X12,3 ОТРЕЗОК 6М '6С</t>
  </si>
  <si>
    <t>6 044,17</t>
  </si>
  <si>
    <t>UPONOR RADI PIPE ТРУБА БЕЛАЯ PN10 75X10,3 ОТРЕЗОК 6М '6И</t>
  </si>
  <si>
    <t>3 045,83</t>
  </si>
  <si>
    <t>UPONOR RADI PIPE ТРУБА БЕЛАЯ PN10 63X8,6 ОТРЕЗОК 6М '6И</t>
  </si>
  <si>
    <t>2 064,17</t>
  </si>
  <si>
    <t>UPONOR RADI PIPE ТРУБА БЕЛАЯ PN10 50X6,9 ОТРЕЗОК 6М '6Ф</t>
  </si>
  <si>
    <t>1 511,67</t>
  </si>
  <si>
    <t>UPONOR RADI PIPE ТРУБА БЕЛАЯ PN10 40X5,5 ОТРЕЗОК 6М '6Ф</t>
  </si>
  <si>
    <t>UPONOR RADI PIPE ТРУБА БЕЛАЯ PN10 32X4,4 БУХТА 100М '100Ф</t>
  </si>
  <si>
    <t>UPONOR RADI PIPE ТРУБА БЕЛАЯ PN10 32X4,4 БУХТА 50M '50У</t>
  </si>
  <si>
    <t>UPONOR RADI PIPE ТРУБА БЕЛАЯ PN10 25X3,5 БУХТА 50M '50Щ</t>
  </si>
  <si>
    <t>UPONOR RADI PIPE ТРУБА БЕЛАЯ PN10 25X3,5 БУХТА 50М '50Ф</t>
  </si>
  <si>
    <t>UPONOR RADI PIPE ТРУБА БЕЛАЯ PN10 20X2,8 БУХТА 100M '100Щ</t>
  </si>
  <si>
    <t>273,25</t>
  </si>
  <si>
    <t>UPONOR RADI PIPE ТРУБА БЕЛАЯ PN10 20X2,8 БУХТА 100М '100Ф</t>
  </si>
  <si>
    <t>UPONOR RADI PIPE ТРУБА БЕЛАЯ PN10 16X2,2 БУХТА 100M '100Щ</t>
  </si>
  <si>
    <t>204,24</t>
  </si>
  <si>
    <t>UPONOR RADI PIPE ТРУБА БЕЛАЯ PN10 16X2,2 БУХТА 100М '100Ф</t>
  </si>
  <si>
    <t>UPONOR RADI PIPE ТРУБА В КОЖУХЕ КРАСНОМ 16X2,0 25/20 БУХТА 50М '50C</t>
  </si>
  <si>
    <t>7 947,50</t>
  </si>
  <si>
    <t>UPONOR RADI PIPE ТРУБА БЕЛАЯ PN6 110X10,0 ОТРЕЗОК 6М '6Щ</t>
  </si>
  <si>
    <t>5 750,00</t>
  </si>
  <si>
    <t>UPONOR RADI PIPE ТРУБА БЕЛАЯ PN6 90X8,2 ОТРЕЗОК 6М '6Ф</t>
  </si>
  <si>
    <t>UPONOR RADI PIPE ТРУБА БЕЛАЯ PN6 75X6,8 ОТРЕЗОК 6М '6C</t>
  </si>
  <si>
    <t>2 580,00</t>
  </si>
  <si>
    <t>UPONOR RADI PIPE ТРУБА БЕЛАЯ PN6 63X5,8 ОТРЕЗОК 6М '6Ф</t>
  </si>
  <si>
    <t>1 780,00</t>
  </si>
  <si>
    <t>UPONOR RADI PIPE ТРУБА БЕЛАЯ PN6 50X4,6 ОТРЕЗОК 6М '6И</t>
  </si>
  <si>
    <t>UPONOR RADI PIPE ТРУБА БЕЛАЯ PN6 40X3,7 ОТРЕЗОК 6М '6И</t>
  </si>
  <si>
    <t>831,67</t>
  </si>
  <si>
    <t>UPONOR RADI PIPE ТРУБА БЕЛАЯ PN6 32X2,9 ОТРЕЗОК 6M '12И</t>
  </si>
  <si>
    <t>UPONOR RADI PIPE ТРУБА БЕЛАЯ PN6 25X2,3 ОТРЕЗОК 6M '12C</t>
  </si>
  <si>
    <t>466,67</t>
  </si>
  <si>
    <t>UPONOR RADI PIPE ТРУБА БЕЛАЯ PN6 20X2,0 ОТРЕЗОК 6M '30В</t>
  </si>
  <si>
    <t>UPONOR RADI PIPE ТРУБА БЕЛАЯ PN6 110X10,0 БУХТА 50М '50Щ</t>
  </si>
  <si>
    <t>UPONOR RADI PIPE ТРУБА БЕЛАЯ PN6 90X8,2 БУХТА 50М '50Щ</t>
  </si>
  <si>
    <t>UPONOR RADI PIPE ТРУБА БЕЛАЯ PN6 75X6,8 БУХТА 50М '50С</t>
  </si>
  <si>
    <t>UPONOR RADI PIPE ТРУБА БЕЛАЯ PN6 63X5,8 БУХТА 50М '50Ф</t>
  </si>
  <si>
    <t>UPONOR RADI PIPE ТРУБА БЕЛАЯ PN6 50X4,6 БУХТА 50М '50Ф</t>
  </si>
  <si>
    <t>UPONOR RADI PIPE ТРУБА БЕЛАЯ PN6 40X3,7 БУХТА 50М '50Ф</t>
  </si>
  <si>
    <t>648,33</t>
  </si>
  <si>
    <t>UPONOR RADI PIPE ТРУБА БЕЛАЯ PN6 32X2,9 БУХТА 50М '50Ф</t>
  </si>
  <si>
    <t>331,10</t>
  </si>
  <si>
    <t>UPONOR RADI PIPE ТРУБА БЕЛАЯ PN6 20X2,0 БУХТА 100М '100Щ</t>
  </si>
  <si>
    <t>UPONOR RADI PIPE ТРУБА БЕЛАЯ PN6 16X2,0 БУХТА 120М '120В</t>
  </si>
  <si>
    <t>404,02</t>
  </si>
  <si>
    <t>UPONOR COMFORT PIPE PLUS ТРУБА PN6 25X2,3 БУХТА 640M '640Ф</t>
  </si>
  <si>
    <t>UPONOR COMFORT PIPE PLUS ТРУБА PN6 25X2,3 БУХТА 300M '300Ф</t>
  </si>
  <si>
    <t>725,83</t>
  </si>
  <si>
    <t>UPONOR COMFORT PIPE PLUS ТРУБА PN6 25X2,3 БУХТА 220M '220Ф</t>
  </si>
  <si>
    <t>UPONOR COMFORT PIPE PLUS ТРУБА PN6 25X2,3 БУХТА 60M '60Ф</t>
  </si>
  <si>
    <t>249,83</t>
  </si>
  <si>
    <t>UPONOR COMFORT PIPE PLUS ТРУБА PN6 20X2,0 БУХТА 1000M '1000И</t>
  </si>
  <si>
    <t>UPONOR COMFORT PIPE PLUS ТРУБА PN6 20X2,0 БУХТА 480M '480Ф</t>
  </si>
  <si>
    <t>UPONOR COMFORT PIPE PLUS ТРУБА PN6 20X2,0 БУХТА 240M '240Ф</t>
  </si>
  <si>
    <t>UPONOR COMFORT PIPE PLUS ТРУБА PN6 20X2,0 БУХТА 120M '120Ф</t>
  </si>
  <si>
    <t>180,81</t>
  </si>
  <si>
    <t>UPONOR COMFORT PIPE PLUS ТРУБА PN6 17X2,0 БУХТА 640M '640Ф</t>
  </si>
  <si>
    <t>UPONOR COMFORT PIPE PLUS ТРУБА PN6 17X2,0 БУХТА 240M  '240И</t>
  </si>
  <si>
    <t>UPONOR COMFORT PIPE PLUS ТРУБА PN6 17X2,0 БУХТА 120M '120C</t>
  </si>
  <si>
    <t>193,85</t>
  </si>
  <si>
    <t>UPONOR COMFORT PIPE PLUS ТРУБА PN6 16X2,0 БУХТА 640M '640Ф</t>
  </si>
  <si>
    <t>UPONOR COMFORT PIPE PLUS ТРУБА PN6 16X2,0 БУХТА 240M '240Ф</t>
  </si>
  <si>
    <t>UPONOR COMFORT PIPE PLUS ТРУБА PN6 16X2,0 БУХТА 120M '120Ф</t>
  </si>
  <si>
    <t>188,22</t>
  </si>
  <si>
    <t>UPONOR COMFORT PIPE PLUS ТРУБА PN6 14X2,0 БУХТА 960M '960C</t>
  </si>
  <si>
    <t>UPONOR COMFORT PIPE PLUS ТРУБА PN6 14X2,0 БУХТА 240M '240А</t>
  </si>
  <si>
    <t>UPONOR COMFORT PIPE PLUS ТРУБА PN6 14X2,0 БУХТА 120M  '120C</t>
  </si>
  <si>
    <t>USYSTEMS труба Radi Pipe Project PN10 32x4,4 бухта 25м '25С</t>
  </si>
  <si>
    <t>USYSTEMS труба Radi Pipe Project PN10 25x3,5 бухта 25м '25С</t>
  </si>
  <si>
    <t>USYSTEMS труба Radi Pipe Project PN10 20x2,8 бухта 100м '100С</t>
  </si>
  <si>
    <t>USYSTEMS труба Radi Pipe Project PN10 16x2,2 бухта 100м '100С</t>
  </si>
  <si>
    <t>617,50</t>
  </si>
  <si>
    <t>USYSTEMS труба Radi Pipe PN10 32x4,4 в теплоизоляции 6 мм красной бухта 25м '25Ф</t>
  </si>
  <si>
    <t>435,00</t>
  </si>
  <si>
    <t>USYSTEMS труба Radi Pipe PN10 25x3,5 в теплоизоляции 6 мм красной бухта 25м '25Ф</t>
  </si>
  <si>
    <t>253,33</t>
  </si>
  <si>
    <t>USYSTEMS труба Radi Pipe PN10 20x2,8 в теплоизоляции 6 мм красной бухта 50м '50Ф</t>
  </si>
  <si>
    <t>184,17</t>
  </si>
  <si>
    <t>USYSTEMS труба Radi Pipe PN10 16x2,2 в теплоизоляции 6 мм красной бухта 100м '100Ф</t>
  </si>
  <si>
    <t>USYSTEMS труба Radi Pipe PN10 32x4,4 в теплоизоляции 6 мм синей бухта 25м '25Ф</t>
  </si>
  <si>
    <t>USYSTEMS труба Radi Pipe PN10 25x3,5 в теплоизоляции 6 мм синей бухта 25м '25Ф</t>
  </si>
  <si>
    <t>USYSTEMS труба Radi Pipe PN10 20x2,8 в теплоизоляции 6 мм синей бухта 50м '50Ф</t>
  </si>
  <si>
    <t>USYSTEMS труба Radi Pipe PN10 16x2,2 в теплоизоляции 6 мм синей бухта 100м '100Ф</t>
  </si>
  <si>
    <t>USYSTEMS труба Water Pipe белая PN10 32x4,4 бухта 50м '50С</t>
  </si>
  <si>
    <t>218,33</t>
  </si>
  <si>
    <t>USYSTEMS труба Water Pipe белая PN10 25x3,5 бухта 50м '50С</t>
  </si>
  <si>
    <t>USYSTEMS труба Water Pipe белая PN10 20x2,8 бухта 100м '100С</t>
  </si>
  <si>
    <t>85,83</t>
  </si>
  <si>
    <t>USYSTEMS труба Water Pipe белая PN10 16x2,2 бухта 200м '200С</t>
  </si>
  <si>
    <t>10 560,00</t>
  </si>
  <si>
    <t>USYSTEMS труба Radi Pipe белая PN6 110x10,0 отрезок 6м '6С</t>
  </si>
  <si>
    <t>7 017,50</t>
  </si>
  <si>
    <t>USYSTEMS труба Radi Pipe белая PN6 90x8,2 отрезок 6м '6Ф</t>
  </si>
  <si>
    <t>5 075,83</t>
  </si>
  <si>
    <t>USYSTEMS труба Radi Pipe белая PN6 75x6,8 отрезок 6м '6C</t>
  </si>
  <si>
    <t>USYSTEMS труба Radi Pipe белая PN6 75x6,8 бухта 50м '50С</t>
  </si>
  <si>
    <t>3 430,83</t>
  </si>
  <si>
    <t>USYSTEMS труба Radi Pipe белая PN6 63x5,8 отрезок 6м '12Ф</t>
  </si>
  <si>
    <t>USYSTEMS труба Radi Pipe белая PN6 63x5,8 бухта 50м '50Ф</t>
  </si>
  <si>
    <t>2 327,50</t>
  </si>
  <si>
    <t>USYSTEMS труба Radi Pipe белая PN6 50x4,6 отрезок 6м '12И</t>
  </si>
  <si>
    <t>USYSTEMS труба Radi Pipe белая PN6 50x4,6 бухта 50м '50Ф</t>
  </si>
  <si>
    <t>1 450,00</t>
  </si>
  <si>
    <t>SMART pipes</t>
  </si>
  <si>
    <t>USYSTEMS труба Radi Pipe белая PN6 40x3,7 отрезок 6м '24И</t>
  </si>
  <si>
    <t>USYSTEMS труба Radi Pipe белая PN6 40x3,7 бухта 50м '50Ф</t>
  </si>
  <si>
    <t>450,83</t>
  </si>
  <si>
    <t>USYSTEMS труба Radi Pipe белая PN6 32x2,9 бухта 50м '50Ф</t>
  </si>
  <si>
    <t>285,00</t>
  </si>
  <si>
    <t>1136615, 1136627, 1135977</t>
  </si>
  <si>
    <t>USYSTEMS труба Radi Pipe белая PN6 25x2,3 бухта 640м '640Ф</t>
  </si>
  <si>
    <t>1136615, 1136627, 1137000</t>
  </si>
  <si>
    <t>USYSTEMS труба Radi Pipe белая PN6 25x2,3 бухта 300м '300Ф</t>
  </si>
  <si>
    <t>1136615, 1135977, 1137000</t>
  </si>
  <si>
    <t>USYSTEMS труба Radi Pipe белая PN6 25x2,3 бухта 200м '200С</t>
  </si>
  <si>
    <t>1136627, 1135977, 1137000</t>
  </si>
  <si>
    <t>USYSTEMS труба Radi Pipe белая PN6 25x2,3 бухта 50м '50Ф</t>
  </si>
  <si>
    <t>145,83</t>
  </si>
  <si>
    <t>1136613, 1136997, 1136614</t>
  </si>
  <si>
    <t>USYSTEMS труба Radi Pipe белая PN6 20x2,0 бухта 640м '640Ф</t>
  </si>
  <si>
    <t>1136613, 1136997, 1136998</t>
  </si>
  <si>
    <t>USYSTEMS труба Radi Pipe белая PN6 20x2,0 бухта 300м '300Ф</t>
  </si>
  <si>
    <t>1136613, 1136614, 1136998</t>
  </si>
  <si>
    <t>USYSTEMS труба Radi Pipe белая PN6 20x2,0 бухта 240м '240Ф</t>
  </si>
  <si>
    <t>1136997, 1136614, 1136998</t>
  </si>
  <si>
    <t>USYSTEMS труба Radi Pipe белая PN6 20x2,0 бухта 200м '200Ф</t>
  </si>
  <si>
    <t>135,00</t>
  </si>
  <si>
    <t>USYSTEMS труба Radi Pipe белая PN6 20x2,0 бухта 100м '100Ф</t>
  </si>
  <si>
    <t>114,17</t>
  </si>
  <si>
    <t>1136610, 1136995, 1136611, 1136999</t>
  </si>
  <si>
    <t>USYSTEMS труба Radi Pipe белая PN6 16x2,0 бухта 560м '560Ф</t>
  </si>
  <si>
    <t>USYSTEMS труба Radi Pipe белая PN6 16x2,0 бухта 480м '480Ф</t>
  </si>
  <si>
    <t>USYSTEMS труба Radi Pipe белая PN6 16x2,0 бухта 300м '300Ф</t>
  </si>
  <si>
    <t>USYSTEMS труба Radi Pipe белая PN6 16x2,0 бухта 240м '240Ф</t>
  </si>
  <si>
    <t>USYSTEMS труба Radi Pipe белая PN6 16x2,0 бухта 200м '200Ф</t>
  </si>
  <si>
    <t>105,83</t>
  </si>
  <si>
    <t>USYSTEMS труба Radi Pipe белая PN6 16x2,0 бухта 100м '100Ф</t>
  </si>
  <si>
    <t>15 170,00</t>
  </si>
  <si>
    <t>USYSTEMS труба Radi Pipe белая PN10 110x15,1 отрезок 6м '6С</t>
  </si>
  <si>
    <t>10 110,83</t>
  </si>
  <si>
    <t>USYSTEMS труба Radi Pipe белая PN10 90x12,3 отрезок 6м '6С</t>
  </si>
  <si>
    <t>7 403,33</t>
  </si>
  <si>
    <t>USYSTEMS труба Radi Pipe белая PN10 75x10,3 отрезок 6м '6И</t>
  </si>
  <si>
    <t>5 376,67</t>
  </si>
  <si>
    <t>USYSTEMS труба Radi Pipe белая PN10 63x8,6 отрезок 6м '12И</t>
  </si>
  <si>
    <t>3 092,50</t>
  </si>
  <si>
    <t>USYSTEMS труба Radi Pipe белая PN10 50x6,9 отрезок 6м '12Ф</t>
  </si>
  <si>
    <t>2 097,50</t>
  </si>
  <si>
    <t>USYSTEMS труба Radi Pipe белая PN10 40x5,5 отрезок 6м '24Ф</t>
  </si>
  <si>
    <t>506,67</t>
  </si>
  <si>
    <t>USYSTEMS труба Radi Pipe белая PN10 32x4,4 бухта 50м '50Ф</t>
  </si>
  <si>
    <t>1033395, 1094118</t>
  </si>
  <si>
    <t>335,83</t>
  </si>
  <si>
    <t>USYSTEMS труба Radi Pipe белая PN10 25x3,5 бухта 50м '50Ф</t>
  </si>
  <si>
    <t>199,17</t>
  </si>
  <si>
    <t>USYSTEMS труба Radi Pipe белая PN10 20x2,8 бухта 300м '300Ф</t>
  </si>
  <si>
    <t>USYSTEMS труба Radi Pipe белая PN10 20x2,8 бухта 100м '100Ф</t>
  </si>
  <si>
    <t>132,50</t>
  </si>
  <si>
    <t>USYSTEMS труба Radi Pipe белая PN10 16x2,2 бухта 400м '400Ф</t>
  </si>
  <si>
    <t>USYSTEMS труба Radi Pipe белая PN10 16x2,2 бухта 100м '100Ф</t>
  </si>
  <si>
    <t>Гибкие трубы из сшитого полиэтилена PE-Xa</t>
  </si>
  <si>
    <t>Шаблон AV</t>
  </si>
  <si>
    <t>Цена в 1С</t>
  </si>
  <si>
    <t>Dimensions status for US: C - checked; M - migrated; N - not available</t>
  </si>
  <si>
    <t>DP</t>
  </si>
  <si>
    <t>1С (18.07.2023)</t>
  </si>
  <si>
    <t>СОО</t>
  </si>
  <si>
    <t>Объём в упаковке, м3</t>
  </si>
  <si>
    <t>Вес в упаковке, кг</t>
  </si>
  <si>
    <t>Размеры упаковки, мм</t>
  </si>
  <si>
    <r>
      <t xml:space="preserve">PL for </t>
    </r>
    <r>
      <rPr>
        <b/>
        <sz val="10"/>
        <color rgb="FFFF0000"/>
        <rFont val="Verdana"/>
        <family val="2"/>
        <charset val="204"/>
      </rPr>
      <t>1C</t>
    </r>
    <r>
      <rPr>
        <b/>
        <sz val="10"/>
        <color indexed="8"/>
        <rFont val="Verdana"/>
        <family val="2"/>
        <charset val="204"/>
      </rPr>
      <t>?</t>
    </r>
  </si>
  <si>
    <t>Цена для прайс-листа</t>
  </si>
  <si>
    <t>Цена до 15.10.2023 за ед.изм., с НДС, Руб</t>
  </si>
  <si>
    <t>Цена до 31.07.2023 за ед.изм., с НДС, Руб</t>
  </si>
  <si>
    <t>Альтернативный аналог, в т.ч. не 100% аналог</t>
  </si>
  <si>
    <t>ALL new analogues</t>
  </si>
  <si>
    <t>AN3</t>
  </si>
  <si>
    <t>AN2</t>
  </si>
  <si>
    <t>AN1</t>
  </si>
  <si>
    <t>AO4</t>
  </si>
  <si>
    <t>AO3</t>
  </si>
  <si>
    <t>AO2</t>
  </si>
  <si>
    <t>AO1</t>
  </si>
  <si>
    <t>BRAND</t>
  </si>
  <si>
    <t>ВКЛ</t>
  </si>
  <si>
    <t>1013830, 1135966</t>
  </si>
  <si>
    <t>1062044, 1062045, 1136609, 1136610</t>
  </si>
  <si>
    <t>1009231, 1136614</t>
  </si>
  <si>
    <t>1009228, 1009230, 1136612, 1136613</t>
  </si>
  <si>
    <t>1062888, 1062889, 1136627</t>
  </si>
  <si>
    <t>Запасное лезвие для трубореза Zenten арт. 1237401, 1237402 '1С</t>
  </si>
  <si>
    <t>USYSTEMS водорозетка Smart Aqua PE-Xa под планку M 16-Rp1/2"ВР L=43мм, тип 1 '40Ф</t>
  </si>
  <si>
    <t>USYSTEMS водорозетка Smart Aqua PE-Xa под планку M 20-Rp1/2"ВР L=43мм, тип 1 '35Ф</t>
  </si>
  <si>
    <t>USYSTEMS водорозетка Smart Aqua PE-Xa под планку удлиненная L 16-Rp1/2"ВР L=49мм, тип 1 '40Ф</t>
  </si>
  <si>
    <t>USYSTEMS водорозетка Smart Aqua PE-Xa под планку удлиненная L 20-Rp1/2"ВР L=49мм, тип 1 '35Ф</t>
  </si>
  <si>
    <t>stock 29.09.2023</t>
  </si>
  <si>
    <t>1100048649 RIIFO Omni адаптер для медной трубы зажимной латунь 15-3/4"ВР Евроконус '48С</t>
  </si>
  <si>
    <t>1100046864 RIIFO Omni труба PE-Xb/AL/PE-Xb 63x6,0 отрезок 5 м белая '15С</t>
  </si>
  <si>
    <t>нет</t>
  </si>
  <si>
    <t>1100045902 RIIFO Omni тройник равнопроходной пресс латунь 26 '4С</t>
  </si>
  <si>
    <t>1100046443 RIIFO Omni водорозетка пресс латунь 20-1/2"ВР L41,5 '6С</t>
  </si>
  <si>
    <t>1100053309 RIIFO Omni штуцер с накидной гайкой пресс латунь 16-3/4"НГ Евроконус '10С</t>
  </si>
  <si>
    <t>1100033464 RIIFO Omni пружина гибочная внутренняя 16 '25С</t>
  </si>
  <si>
    <t>1100033487 RIIFO Omni пружина гибочная внутренняя 20 '15С</t>
  </si>
  <si>
    <t>1100033489 RIIFO Omni пружина гибочная внутренняя 26 '9С</t>
  </si>
  <si>
    <t>1100033490 RIIFO Omni пружина гибочная внутренняя 32 '4С</t>
  </si>
  <si>
    <t>1100033492 RIIFO Omni пружина гибочная наружная 16 '6С</t>
  </si>
  <si>
    <t>1100033494 RIIFO Omni пружина гибочная наружная 20 '4С</t>
  </si>
  <si>
    <t>1100018778 RIIFO Omni пружина гибочная наружная 26 '2С</t>
  </si>
  <si>
    <t>запросить</t>
  </si>
  <si>
    <t>Old dimensions: w/pce; v/pce; LxWxD; w/pcg, v/pcg</t>
  </si>
  <si>
    <t>USYSTEMS труба MLC белая 16x2,0 бухта 200м '200Ф</t>
  </si>
  <si>
    <t>USYSTEMS труба MLC белая 20x2,0 бухта 100м '100Ф</t>
  </si>
  <si>
    <t>USYSTEMS труба MLC белая 26x3,0 бухта 50м '50Ф</t>
  </si>
  <si>
    <t>USYSTEMS труба MLC белая 32x3,0 бухта 50м '50Ф</t>
  </si>
  <si>
    <t>USYSTEMS труба MLC белая 40x4,0 отрезок 5м '25С</t>
  </si>
  <si>
    <t>USYSTEMS пресс-угольник MLC Plus латунный 16-16 '10С</t>
  </si>
  <si>
    <t>USYSTEMS пресс-угольник MLC Plus латунный 20-20 '10С</t>
  </si>
  <si>
    <t>USYSTEMS пресс-угольник MLC Plus латунный 26-26 '10С</t>
  </si>
  <si>
    <t>USYSTEMS пресс-угольник MLC Plus латунный 32-32 '5С</t>
  </si>
  <si>
    <t>USYSTEMS пресс-угольник MLC латунный 40-40 '1С</t>
  </si>
  <si>
    <t>USYSTEMS пресс-соединитель MLC Plus латунный 16-16 '10С</t>
  </si>
  <si>
    <t>USYSTEMS пресс-соединитель MLC Plus латунный 20-20 '10С</t>
  </si>
  <si>
    <t>USYSTEMS пресс-соединитель MLC Plus латунный 26-26 '10С</t>
  </si>
  <si>
    <t>USYSTEMS пресс-соединитель MLC Plus латунный 32-32 '5С</t>
  </si>
  <si>
    <t>USYSTEMS пресс-соединитель MLC латунный 40-40 '1С</t>
  </si>
  <si>
    <t>USYSTEMS пресс-переходник MLC Plus латунный 20-16 '10С</t>
  </si>
  <si>
    <t>USYSTEMS пресс-переходник MLC Plus латунный 26-16 '10С</t>
  </si>
  <si>
    <t>USYSTEMS пресс-переходник MLC Plus латунный 26-20 '10С</t>
  </si>
  <si>
    <t>USYSTEMS пресс-переходник MLC Plus латунный 32-20 '5С</t>
  </si>
  <si>
    <t>USYSTEMS пресс-переходник MLC Plus латунный 32-26 '5С</t>
  </si>
  <si>
    <t>USYSTEMS пресс-переходник MLC латунный 40-26 '1С</t>
  </si>
  <si>
    <t>USYSTEMS пресс-переходник MLC латунный 40-32 '1С</t>
  </si>
  <si>
    <t>USYSTEMS пресс-заглушка MLC Plus латунная 16 '10С</t>
  </si>
  <si>
    <t>USYSTEMS пресс-тройник MLC Plus равнопроходной латунный 16-16-16 '10С</t>
  </si>
  <si>
    <t>USYSTEMS пресс-тройник MLC Plus равнопроходной латунный 20-20-20 '10С</t>
  </si>
  <si>
    <t>USYSTEMS пресс-тройник MLC Plus равнопроходной латунный 26-26-26 '10С</t>
  </si>
  <si>
    <t>USYSTEMS пресс-тройник MLC Plus равнопроходной латунный 32-32-32 '5С</t>
  </si>
  <si>
    <t>USYSTEMS пресс-тройник MLC равнопроходной латунный 40-40-40 '1С</t>
  </si>
  <si>
    <t>USYSTEMS пресс-тройник MLC Plus редукционный латунный 16-20-16 '10С</t>
  </si>
  <si>
    <t>USYSTEMS пресс-тройник MLC Plus редукционный латунный 20-16-16 '10С</t>
  </si>
  <si>
    <t>USYSTEMS пресс-тройник MLC Plus редукционный латунный 20-16-20 '10С</t>
  </si>
  <si>
    <t>USYSTEMS пресс-тройник MLC Plus редукционный латунный 20-20-16 '10С</t>
  </si>
  <si>
    <t>USYSTEMS пресс-тройник MLC Plus редукционный латунный 20-26-16 '10С</t>
  </si>
  <si>
    <t>USYSTEMS пресс-тройник MLC Plus редукционный латунный 20-26-20 '10С</t>
  </si>
  <si>
    <t>USYSTEMS пресс-тройник MLC Plus редукционный латунный 26-16-20 '10С</t>
  </si>
  <si>
    <t>USYSTEMS пресс-тройник MLC Plus редукционный латунный 26-16-26 '10С</t>
  </si>
  <si>
    <t>USYSTEMS пресс-тройник MLC Plus редукционный латунный 26-20-20 '10С</t>
  </si>
  <si>
    <t>USYSTEMS пресс-тройник MLC Plus редукционный латунный 26-20-26 '10С</t>
  </si>
  <si>
    <t>USYSTEMS пресс-тройник MLC Plus редукционный латунный 32-16-32 '5С</t>
  </si>
  <si>
    <t>USYSTEMS пресс-тройник MLC Plus редукционный латунный 32-20-32 '5С</t>
  </si>
  <si>
    <t>USYSTEMS пресс-тройник MLC Plus редукционный латунный 32-26-26 '5С</t>
  </si>
  <si>
    <t>USYSTEMS пресс-тройник MLC Plus редукционный латунный 32-26-32 '5С</t>
  </si>
  <si>
    <t>USYSTEMS пресс-тройник MLC редукционный латунный 40-20-40 '1С</t>
  </si>
  <si>
    <t>USYSTEMS пресс-тройник MLC редукционный латунный 40-26-32 '1С</t>
  </si>
  <si>
    <t>USYSTEMS пресс-тройник MLC редукционный латунный 40-26-40 '1С</t>
  </si>
  <si>
    <t>USYSTEMS пресс-тройник MLC редукционный латунный 40-32-32 '1С</t>
  </si>
  <si>
    <t>USYSTEMS пресс-тройник MLC редукционный латунный 40-32-40 '1С</t>
  </si>
  <si>
    <t>USYSTEMS пресс-штуцер MLC Plus с наружной резьбой 16-R1/2"НР '10С</t>
  </si>
  <si>
    <t>USYSTEMS пресс-штуцер MLC Plus с наружной резьбой 16-R3/4"НР '10С</t>
  </si>
  <si>
    <t>USYSTEMS пресс-штуцер MLC Plus с наружной резьбой 20-R1/2"НР '10С</t>
  </si>
  <si>
    <t>USYSTEMS пресс-штуцер MLC Plus с наружной резьбой 20-R3/4"НР '10С</t>
  </si>
  <si>
    <t>USYSTEMS пресс-штуцер MLC Plus с наружной резьбой 26-R3/4"НР '10С</t>
  </si>
  <si>
    <t>USYSTEMS пресс-штуцер MLC Plus с наружной резьбой 26-R1"НР '10С</t>
  </si>
  <si>
    <t>USYSTEMS пресс-штуцер MLC Plus с наружной резьбой 32-R1"НР '5С</t>
  </si>
  <si>
    <t>USYSTEMS пресс-штуцер MLC с наружной резьбой 40-R1 1/4"НР '1С</t>
  </si>
  <si>
    <t>USYSTEMS пресс-штуцер MLC Plus с внутренней резьбой 16-Rp1/2"ВР '10С</t>
  </si>
  <si>
    <t>USYSTEMS пресс-штуцер MLC Plus с внутренней резьбой 20-Rp1/2"ВР '10С</t>
  </si>
  <si>
    <t>USYSTEMS пресс-штуцер MLC Plus с внутренней резьбой 20-Rp3/4"ВР '10С</t>
  </si>
  <si>
    <t>USYSTEMS пресс-штуцер MLC Plus с внутренней резьбой 26-Rp3/4"ВР '10С</t>
  </si>
  <si>
    <t>USYSTEMS пресс-штуцер MLC Plus с внутренней резьбой 26-Rp1"ВР '10С</t>
  </si>
  <si>
    <t>USYSTEMS пресс-штуцер MLC Plus с внутренней резьбой 32-Rp1"ВР '5С</t>
  </si>
  <si>
    <t>USYSTEMS пресс-штуцер MLC с внутренней резьбой 40-Rp1 1/4"ВР '1С</t>
  </si>
  <si>
    <t>USYSTEMS пресс-штуцер MLC Plus с накидной гайкой 16-G1/2"НГ '10С</t>
  </si>
  <si>
    <t>USYSTEMS пресс-штуцер MLC Plus с накидной гайкой 16-G3/4"НГ '10С</t>
  </si>
  <si>
    <t>USYSTEMS пресс-штуцер MLC Plus с накидной гайкой 20-G1/2"НГ '10С</t>
  </si>
  <si>
    <t>USYSTEMS пресс-штуцер MLC Plus с накидной гайкой 20-G3/4"НГ '10С</t>
  </si>
  <si>
    <t>USYSTEMS пресс-штуцер MLC Plus с накидной гайкой 26-G3/4"НГ '10С</t>
  </si>
  <si>
    <t>USYSTEMS пресс-штуцер MLC Plus с накидной гайкой 26-G1"НГ '10С</t>
  </si>
  <si>
    <t>USYSTEMS пресс-штуцер MLC Plus с накидной гайкой 32-G1"НГ '5С</t>
  </si>
  <si>
    <t>USYSTEMS пресс-штуцер MLC с накидной гайкой 40-G1 1/4"НГ '1С</t>
  </si>
  <si>
    <t>USYSTEMS пресс-угольник MLC Plus с наружной резьбой 16-R1/2"НР '10С</t>
  </si>
  <si>
    <t>USYSTEMS пресс-угольник MLC Plus с наружной резьбой 20-R1/2"НР '10С</t>
  </si>
  <si>
    <t>USYSTEMS пресс-угольник MLC Plus с наружной резьбой 20-R3/4"НР '10С</t>
  </si>
  <si>
    <t>USYSTEMS пресс-угольник MLC Plus с наружной резьбой 26-R3/4"НР '10С</t>
  </si>
  <si>
    <t>USYSTEMS пресс-угольник MLC Plus с внутренней резьбой 16-Rp1/2"ВР '10С</t>
  </si>
  <si>
    <t>USYSTEMS пресс-угольник MLC Plus с внутренней резьбой 20-Rp1/2"ВР '10С</t>
  </si>
  <si>
    <t>USYSTEMS пресс-угольник MLC Plus с внутренней резьбой 20-Rp3/4"ВР '10С</t>
  </si>
  <si>
    <t>USYSTEMS пресс-угольник MLC Plus с внутренней резьбой 26-Rp3/4"ВР '10С</t>
  </si>
  <si>
    <t>USYSTEMS пресс-тройник MLC Plus с внутренней резьбой 16-Rp1/2"ВР-16 '10С</t>
  </si>
  <si>
    <t>USYSTEMS пресс-тройник MLC Plus с внутренней резьбой 20-Rp1/2"ВР-20 '10С</t>
  </si>
  <si>
    <t>USYSTEMS пресс-тройник MLC Plus с внутренней резьбой 26-Rp1/2"ВР-26 '10С</t>
  </si>
  <si>
    <t>USYSTEMS пресс-тройник MLC Plus с внутренней резьбой 26-Rp3/4"ВР-26 '10С</t>
  </si>
  <si>
    <t>USYSTEMS пресс-тройник MLC Plus с внутренней резьбой 32-Rp1/2"ВР-32 '5С</t>
  </si>
  <si>
    <t>USYSTEMS пресс-водорозетка MLC Plus 16-Rp1/2"ВР '10С</t>
  </si>
  <si>
    <t>USYSTEMS пресс-водорозетка MLC Plus 20-Rp1/2"ВР '10С</t>
  </si>
  <si>
    <t>Временно недоступен для заказа</t>
  </si>
  <si>
    <t>1C stock 16.04.2024</t>
  </si>
  <si>
    <t>1237001</t>
  </si>
  <si>
    <t>1135698, 1058090</t>
  </si>
  <si>
    <t>1135699, 1058092</t>
  </si>
  <si>
    <t>РЦ, без НДС, Руб</t>
  </si>
  <si>
    <t>USYSTEMS пресс-угольник MLC Plus для радиатора 16-15CU l=300мм '1С</t>
  </si>
  <si>
    <t>USYSTEMS зажимной адаптер MLC 16x2,0-3/4"ВР Евроконус '10Ф</t>
  </si>
  <si>
    <t>USYSTEMS зажимной адаптер MLC 20x2,0-3/4"ВР Евроконус '10И</t>
  </si>
  <si>
    <t>USYSTEMS тройник редукционный PPSU для труб PE-Xa 40-32-32 '10И</t>
  </si>
  <si>
    <t>USYSTEMS зажимной адаптер Uni-X латунный MLC 16x2,0-3/4"ВР Евроконус '50Ф</t>
  </si>
  <si>
    <t>USYSTEMS зажимной адаптер Uni-X латунный MLC 20x2,25-3/4"ВР Евроконус '50И</t>
  </si>
  <si>
    <t>1135647, 1084909</t>
  </si>
  <si>
    <t>1135648, 1084910</t>
  </si>
  <si>
    <t>1135649, 1084911</t>
  </si>
  <si>
    <t>1135650, 1084912</t>
  </si>
  <si>
    <t>1135848, 1013446</t>
  </si>
  <si>
    <t>1135688, 1070523, 1039929</t>
  </si>
  <si>
    <t>1135689, 1070524, 1039930</t>
  </si>
  <si>
    <t>1135690, 1070525, 1039931</t>
  </si>
  <si>
    <t>1135691, 1070526, 1039932</t>
  </si>
  <si>
    <t>1135865, 1046908, 1046386</t>
  </si>
  <si>
    <t>1135651, 1070547, 1039933</t>
  </si>
  <si>
    <t>1135652, 1070548, 1039934</t>
  </si>
  <si>
    <t>1135653, 1070549, 1039935</t>
  </si>
  <si>
    <t>1135654, 1070550, 1039936</t>
  </si>
  <si>
    <t>1135849, 1046932, 1046401</t>
  </si>
  <si>
    <t>1135666, 1070552, 1039937</t>
  </si>
  <si>
    <t>1135667, 1070553, 1039938</t>
  </si>
  <si>
    <t>1135668, 1070554, 1039939</t>
  </si>
  <si>
    <t xml:space="preserve">1135857, 1070555, </t>
  </si>
  <si>
    <t>1135669, 1070556, 1039940</t>
  </si>
  <si>
    <t>1136903, 1046930, 1039941</t>
  </si>
  <si>
    <t>1135858, 1046931, 1039942</t>
  </si>
  <si>
    <t xml:space="preserve">1135885, 1070621, </t>
  </si>
  <si>
    <t>1135670, 1070560, 1039944</t>
  </si>
  <si>
    <t>1135671, 1070561, 1039945</t>
  </si>
  <si>
    <t>1135672, 1070562, 1039946</t>
  </si>
  <si>
    <t>1135673, 1070563, 1039947</t>
  </si>
  <si>
    <t>1136905, 1046921, 1046390</t>
  </si>
  <si>
    <t>1135678, 1070566, 1039948</t>
  </si>
  <si>
    <t>1135679, 1070567, 1039949</t>
  </si>
  <si>
    <t>1135680, 1070568, 1039950</t>
  </si>
  <si>
    <t>1135681, 1070569, 1039951</t>
  </si>
  <si>
    <t>1135682, 1070571, 1039952</t>
  </si>
  <si>
    <t>1135683, 1070573, 1039954</t>
  </si>
  <si>
    <t>1135684, 1070574, 1039955</t>
  </si>
  <si>
    <t>1135685, 1070576, 1039956</t>
  </si>
  <si>
    <t>1135686, 1070577, 1039957</t>
  </si>
  <si>
    <t>1135861, 1070580, 1039958</t>
  </si>
  <si>
    <t>1135687, 1070581, 1039959</t>
  </si>
  <si>
    <t>1136859, 1070582, 1039960</t>
  </si>
  <si>
    <t>1135862, 1070583, 1039961</t>
  </si>
  <si>
    <t>1135655, 1070502</t>
  </si>
  <si>
    <t>1135656, 1070504</t>
  </si>
  <si>
    <t>1135657, 1070505</t>
  </si>
  <si>
    <t>1135658, 1070507</t>
  </si>
  <si>
    <t>1135659, 1070508</t>
  </si>
  <si>
    <t>1135660, 1070509</t>
  </si>
  <si>
    <t>1135852, 1046901</t>
  </si>
  <si>
    <t>1135661, 1070515</t>
  </si>
  <si>
    <t>1135662, 1070516</t>
  </si>
  <si>
    <t>1135663, 1070517</t>
  </si>
  <si>
    <t>1135664, 1070519</t>
  </si>
  <si>
    <t>1135855, 1070521</t>
  </si>
  <si>
    <t>1135693, 1070602</t>
  </si>
  <si>
    <t>1135694, 1070603</t>
  </si>
  <si>
    <t>1135886, 1070604</t>
  </si>
  <si>
    <t>1135695, 1070605</t>
  </si>
  <si>
    <t>1135888, 1070606</t>
  </si>
  <si>
    <t>1135869, 1070532</t>
  </si>
  <si>
    <t>1135870, 1070533</t>
  </si>
  <si>
    <t>1135871, 1070534</t>
  </si>
  <si>
    <t>1135873, 1070539</t>
  </si>
  <si>
    <t>1135874, 1070540</t>
  </si>
  <si>
    <t>1135674, 1070595</t>
  </si>
  <si>
    <t>1135675, 1070596</t>
  </si>
  <si>
    <t>1135859, 1070597</t>
  </si>
  <si>
    <t>1135894, 1070678</t>
  </si>
  <si>
    <t>1135692, 1070639</t>
  </si>
  <si>
    <t>1135877, 1070640</t>
  </si>
  <si>
    <t>1C stock 11.07.2024</t>
  </si>
  <si>
    <t>1136995, 1136999, 1136996</t>
  </si>
  <si>
    <t>1136999, 1136996</t>
  </si>
  <si>
    <t>1136995,  1136996</t>
  </si>
  <si>
    <t>Аккумуляторный инструмент расширительный M12 с головками 16/20/25 6 бар '1Ф</t>
  </si>
  <si>
    <t>Аккумуляторный инструмент расширительный M12 с головками 16/20/25 10 бар '1Ф</t>
  </si>
  <si>
    <t>Аккумуляторный инструмент расширительный M12 Fuel с головками RS 16/20/25 6 бар '1Ф</t>
  </si>
  <si>
    <t>Аккумуляторный инструмент расширительный M12 Fuel с головками RS 16/20/25 10 бар '1Ф</t>
  </si>
  <si>
    <t>Расширительная головка M12 9,9x1,1 '1И</t>
  </si>
  <si>
    <t>Расширительная головка M12/M18/RS 16x1,8/2,0/2,2 '1И</t>
  </si>
  <si>
    <t>Расширительная головка M12/M18/RS 20x1,9/2,0 '1И</t>
  </si>
  <si>
    <t>Расширительная головка M12/M18/RS 20x2,8 '1И</t>
  </si>
  <si>
    <t>Расширительная головка M12/M18/RS 25x2,3 '1И</t>
  </si>
  <si>
    <t>Расширительная головка M12/M18/RS 25x3,5 '1И</t>
  </si>
  <si>
    <t>Расширительная головка M12/M18/RS 32x2,9 '1И</t>
  </si>
  <si>
    <t>Расширительная головка M12/RS 9,9x1,1 '1И</t>
  </si>
  <si>
    <t>Расширительная головка M12/M18 16x1,8/2,0/2,2 '1И</t>
  </si>
  <si>
    <t>Расширительная головка M12/M18 20x1,9/2,0 '1И</t>
  </si>
  <si>
    <t>Расширительная головка M12/M18 20x2,8 '1И</t>
  </si>
  <si>
    <t>Расширительная головка M12/M18 25x2,3 '1И</t>
  </si>
  <si>
    <t>Расширительная головка M12/M18 25x3,5 '1И</t>
  </si>
  <si>
    <t>Расширительная головка M12/M18 32x2,9 '1И</t>
  </si>
  <si>
    <t>Расширительная головка M12/M18 14/15x2,5 '1С</t>
  </si>
  <si>
    <t>Расширительная головка M12/M18 17/18x2,5 '1С</t>
  </si>
  <si>
    <t>Расширительная головка M12/M18 28x4,0 '1С</t>
  </si>
  <si>
    <t>Расширительная головка M18 H 32x2,9/4,4 '1И</t>
  </si>
  <si>
    <t>Расширительная головка M18 H 40x3,7 '1И</t>
  </si>
  <si>
    <t>Запасной аккумулятор M18 5А*ч '1С</t>
  </si>
  <si>
    <t>Запасной аккумулятор для расширительного инструмента M18 5А*ч '1С</t>
  </si>
  <si>
    <t>Запасное зарядное устройство для расширительного инструмента M12/M18 '1С</t>
  </si>
  <si>
    <t>Запасной аккумулятор M12 3А*ч '1С</t>
  </si>
  <si>
    <t>Запасной аккумулятор M12 6А*ч '1С</t>
  </si>
  <si>
    <t>Запасное зарядное устройство для расширительного инструмента M12/M18 FC '1С</t>
  </si>
  <si>
    <t>Аккумуляторный инструмент расширительный M18 с головками 16/20/25/32 6 бар '1Ф</t>
  </si>
  <si>
    <t>Аккумуляторный инструмент расширительный M18 с головками 16/20/25/H32 10 бар '1Ф</t>
  </si>
  <si>
    <t>USYSTEMS труба Radi Pipe PN10 16x2,2 в теплоизоляции 10 мм синей бухта 100м '100С</t>
  </si>
  <si>
    <t>USYSTEMS труба Radi Pipe PN10 20x2,8 в теплоизоляции 10 мм синей бухта 50м '50С</t>
  </si>
  <si>
    <t>USYSTEMS труба Radi Pipe PN10 25x3,5 в теплоизоляции 10 мм синей бухта 25м '25С</t>
  </si>
  <si>
    <t>USYSTEMS труба Radi Pipe PN10 32x4,4 в теплоизоляции 10 мм синей бухта 25м '25С</t>
  </si>
  <si>
    <t>USYSTEMS труба Radi Pipe PN10 16x2,2 в теплоизоляции 10 мм красной бухта 100м '100С</t>
  </si>
  <si>
    <t>USYSTEMS труба Radi Pipe PN10 20x2,8 в теплоизоляции 10 мм красной бухта 50м '50С</t>
  </si>
  <si>
    <t>USYSTEMS труба Radi Pipe PN10 25x3,5 в теплоизоляции 10 мм красной бухта 25м '25С</t>
  </si>
  <si>
    <t>USYSTEMS труба Radi Pipe PN10 32x4,4 в теплоизоляции 10 мм красной бухта 25м '25Ф</t>
  </si>
  <si>
    <t>USYSTEMS труба Radi Pipe PN10 16x2,2 в теплоизоляции 13 мм синей бухта 50м '50С</t>
  </si>
  <si>
    <t>USYSTEMS труба Radi Pipe PN10 20x2,8 в теплоизоляции 13 мм синей бухта 50м '50С</t>
  </si>
  <si>
    <t>USYSTEMS труба Radi Pipe PN10 16x2,2 в теплоизоляции 13 мм красной бухта 50м '50С</t>
  </si>
  <si>
    <t>USYSTEMS труба Radi Pipe PN10 20x2,8 в теплоизоляции 13 мм красной бухта 50м '50С</t>
  </si>
  <si>
    <t>USYSTEMS проводной термостат цифровой TW-9 белый '1С</t>
  </si>
  <si>
    <t>USYSTEMS проводной термостат цифровой TW-9 черный '1С</t>
  </si>
  <si>
    <t>UPONOR ECOFLEX ЗАЖИМНОЙ НАКОНЕЧНИК ПОД СВАРКУ PN6 63X5,8-57 '1С</t>
  </si>
  <si>
    <t>1137020, 1137021</t>
  </si>
  <si>
    <t>1137018, 1137021</t>
  </si>
  <si>
    <t>1137018, 1137020</t>
  </si>
  <si>
    <t>1137025, 1137026</t>
  </si>
  <si>
    <t>1137024, 1137026</t>
  </si>
  <si>
    <t>1137024, 1137025</t>
  </si>
  <si>
    <t>USYSTEMS труба Radi Pipe белая PN6 20x2,0 бухта 480м '480Ф</t>
  </si>
  <si>
    <t>USYSTEMS водорозетка Smart Aqua PE-Xa под планку экстрадлинная XXL 16-Rp1/2"ВР L=82мм, тип 1 '5С</t>
  </si>
  <si>
    <t>USYSTEMS водорозетка Smart Aqua PE-Xa под планку экстрадлинная XXL 20-Rp1/2"ВР L=82мм, тип 1 '5С</t>
  </si>
  <si>
    <t>Система аксиальных фитингов</t>
  </si>
  <si>
    <t>Axial components</t>
  </si>
  <si>
    <t>USYSTEMS инструмент аксиальный гидравлический для труб PEX PN10 16-32мм '1Ф</t>
  </si>
  <si>
    <t>Ручной пресс-инструмент JT-1632 с вкладышами TH16-32мм '1С</t>
  </si>
  <si>
    <t>Электрический пресс-инструмент EFP203 без клещей 16-75мм '1С</t>
  </si>
  <si>
    <t>Пресс-клещи для электрического инструмента EFP203, CZ1550 TH-16мм '1С</t>
  </si>
  <si>
    <t>Пресс-клещи для электрического инструмента EFP203, CZ1550 TH-20мм '1С</t>
  </si>
  <si>
    <t>Пресс-клещи для электрического инструмента EFP203, CZ1550 TH-26мм '1С</t>
  </si>
  <si>
    <t>Пресс-клещи для электрического инструмента EFP203, CZ1550 TH-32мм '1С</t>
  </si>
  <si>
    <t>Usystems шаблон для проверки соединения MLC TH16-40мм '1С</t>
  </si>
  <si>
    <t>Usystems шаблон для проверки соединения MLC U16-40мм '1С</t>
  </si>
  <si>
    <t>USYSTEMS труба магистральная 110x10,0 SDR11 6м ПЭ100 '1С</t>
  </si>
  <si>
    <t>USYSTEMS труба магистральная 160x14,6 SDR11 6м ПЭ100 '1С</t>
  </si>
  <si>
    <t>Поступит от 11.10.2024</t>
  </si>
  <si>
    <t>USYSTEMS беспроводной контроллер СR-8 230V '1Ф</t>
  </si>
  <si>
    <t>USYSTEMS беспроводной термостат цифровой ТR-6 '1И</t>
  </si>
  <si>
    <t>USYSTEMS усилитель радиосигнала BR-1 '1С</t>
  </si>
  <si>
    <t>Запланирован к заведению</t>
  </si>
  <si>
    <t>USYSTEMS проводной контроллер СW-6 230V '1С</t>
  </si>
  <si>
    <t>USYSTEMS проводной контроллер СW-12 230V '1С</t>
  </si>
  <si>
    <t>USYSTEMS проводной термостат с поворотным регулятором ТW-3  '1С</t>
  </si>
  <si>
    <t>USYSTEMS проводной термостат цифровой TW-6 с датчиком пола '1С</t>
  </si>
  <si>
    <t>USYSTEMS датчик температуры пола SF-1 '1С</t>
  </si>
  <si>
    <t>USYSTEMS выносной датчик температуры SA-1 '1С</t>
  </si>
  <si>
    <t>USYSTEMS исполнительный механизм 230V '1С</t>
  </si>
  <si>
    <t>Новинка</t>
  </si>
  <si>
    <t>1C stock 24.11.2024</t>
  </si>
  <si>
    <t>USYSTEMS резак для снятия упаковки с бухт '1С</t>
  </si>
  <si>
    <t>Usystems надвижная гильза аксиальная 16 '50С</t>
  </si>
  <si>
    <t>Usystems надвижная гильза аксиальная 20 '50С</t>
  </si>
  <si>
    <t>Usystems надвижная гильза аксиальная 25 '25С</t>
  </si>
  <si>
    <t>Usystems надвижная гильза аксиальная 32 '20С</t>
  </si>
  <si>
    <t>Usystems муфта аксиальная 16-16 '10С</t>
  </si>
  <si>
    <t>Usystems муфта аксиальная 20-20 '10С</t>
  </si>
  <si>
    <t>Usystems муфта аксиальная 25-25 '10С</t>
  </si>
  <si>
    <t>Usystems переходник аксиальный 20-16 '10С</t>
  </si>
  <si>
    <t>Usystems переходник аксиальный 25-20 '10С</t>
  </si>
  <si>
    <t>Usystems переходник аксиальный 32-25 '10С</t>
  </si>
  <si>
    <t>Usystems штуцер аксиальный с наружной резьбой 16-R1/2"НР '10С</t>
  </si>
  <si>
    <t>Usystems штуцер аксиальный с наружной резьбой 20-R1/2"НР '10С</t>
  </si>
  <si>
    <t>Usystems штуцер аксиальный с наружной резьбой 25-R3/4"НР '10С</t>
  </si>
  <si>
    <t>Usystems штуцер аксиальный с наружной резьбой 25-R1"НР '10С</t>
  </si>
  <si>
    <t>Usystems штуцер аксиальный с наружной резьбой 32-R1"НР '10С</t>
  </si>
  <si>
    <t>Usystems штуцер аксиальный с внутренней резьбой 20-Rp1/2"ВР '10С</t>
  </si>
  <si>
    <t>Usystems штуцер аксиальный с внутренней резьбой 20-Rp3/4"ВР '10С</t>
  </si>
  <si>
    <t>Usystems штуцер аксиальный с внутренней резьбой 25-Rp3/4"ВР '10С</t>
  </si>
  <si>
    <t>Usystems угольник аксиальный с наружной резьбой 16-R1/2"НР '10С</t>
  </si>
  <si>
    <t>Usystems угольник аксиальный 16-16 '10С</t>
  </si>
  <si>
    <t>Usystems угольник аксиальный 20-20 '10С</t>
  </si>
  <si>
    <t>Usystems угольник аксиальный 25-25 '10С</t>
  </si>
  <si>
    <t>Usystems угольник аксиальный 32-32 '10С</t>
  </si>
  <si>
    <t>Usystems водорозетка аксиальная M l=43мм 16x1/2"ВР '10С</t>
  </si>
  <si>
    <t>Usystems тройник аксиальный равнопроходной 16-16-16 '10С</t>
  </si>
  <si>
    <t>Usystems тройник аксиальный равнопроходной 20-20-20 '10С</t>
  </si>
  <si>
    <t>Usystems тройник аксиальный равнопроходной 25-25-25 '10С</t>
  </si>
  <si>
    <t>Usystems тройник аксиальный равнопроходной 32-32-32 '5С</t>
  </si>
  <si>
    <t>Usystems тройник аксиальный редукционный 16-20-16 '10С</t>
  </si>
  <si>
    <t>Usystems тройник аксиальный редукционный 20-16-16 '10С</t>
  </si>
  <si>
    <t>Usystems тройник аксиальный редукционный 20-16-20 '10С</t>
  </si>
  <si>
    <t>Usystems тройник аксиальный редукционный 20-20-16 '10С</t>
  </si>
  <si>
    <t>Usystems тройник аксиальный редукционный 25-16-20 '10С</t>
  </si>
  <si>
    <t>Usystems тройник аксиальный редукционный 25-16-25 '10С</t>
  </si>
  <si>
    <t>Usystems тройник аксиальный редукционный 25-20-25 '10С</t>
  </si>
  <si>
    <t>Usystems тройник аксиальный редукционный 32-16-32 '5С</t>
  </si>
  <si>
    <t>Usystems тройник аксиальный редукционный 32-20-32 '5С</t>
  </si>
  <si>
    <t>Usystems штуцер аксиальный с накидной гайкой 16-G1/2"НГ '10С</t>
  </si>
  <si>
    <t>Usystems штуцер аксиальный с накидной гайкой 20-G1/2"НГ '10С</t>
  </si>
  <si>
    <t>Usystems штуцер аксиальный с накидной гайкой 16-G3/4"НГ Евроконус '10С</t>
  </si>
  <si>
    <t>Usystems угольник аксиальный для радиатора 16-15CU l=300мм '10С</t>
  </si>
  <si>
    <t>Usystems штуцер аксиальный с внутренней резьбой 16-Rp1/2"ВР '10С</t>
  </si>
  <si>
    <t>Цена до 08.12.2024 за ед.изм., с НДС, Руб</t>
  </si>
  <si>
    <t>Изм. цены без НДС</t>
  </si>
  <si>
    <r>
      <t xml:space="preserve">Розн.цена до 08.12.2023, </t>
    </r>
    <r>
      <rPr>
        <b/>
        <i/>
        <sz val="10"/>
        <color rgb="FFFF0000"/>
        <rFont val="Verdana"/>
        <family val="2"/>
        <charset val="204"/>
      </rPr>
      <t>без НДС</t>
    </r>
    <r>
      <rPr>
        <i/>
        <sz val="10"/>
        <rFont val="Verdana"/>
        <family val="2"/>
        <charset val="204"/>
      </rPr>
      <t>, Руб</t>
    </r>
  </si>
  <si>
    <t>USYSTEMS резиновый концевой уплотнитель для труб Single 25+32/140 '1И</t>
  </si>
  <si>
    <t>USYSTEMS резиновый концевой уплотнитель для труб Single 40+50+63/140 '1И</t>
  </si>
  <si>
    <t>USYSTEMS резиновый концевой уплотнитель для труб Twin 25+32+40/140 '1И</t>
  </si>
  <si>
    <t>USYSTEMS резиновый концевой уплотнитель для труб Quattro 20+25+32/140 '1И</t>
  </si>
  <si>
    <t>X</t>
  </si>
  <si>
    <t>1135863, 1046916, 1039962</t>
  </si>
  <si>
    <t>1046917, 1039963</t>
  </si>
  <si>
    <t>1135864, 1046918, 1039964</t>
  </si>
  <si>
    <t>1136860, 1046919, 1039965</t>
  </si>
  <si>
    <t>1136861, 1046920, 1039966</t>
  </si>
  <si>
    <t>1135850, 1070503</t>
  </si>
  <si>
    <t>1135665, 1070520</t>
  </si>
  <si>
    <t>1135856, 1046903</t>
  </si>
  <si>
    <t>1135696, 1070607</t>
  </si>
  <si>
    <t>1135697, 1070609</t>
  </si>
  <si>
    <t>1135889, 1046937</t>
  </si>
  <si>
    <t>1135875, 1070541</t>
  </si>
  <si>
    <t>1135876, 1070542</t>
  </si>
  <si>
    <t>1135676, 1070598</t>
  </si>
  <si>
    <t>1135677, 1070600</t>
  </si>
  <si>
    <t>USYSTEMS зажимной адаптер Flex латунный PE-X 16x2,2-3/4"ВР Евроконус '10Ф</t>
  </si>
  <si>
    <t>USYSTEMS зажимной адаптер Flex латунный PE-X 20x2,8-3/4"ВР Евроконус '10Ф</t>
  </si>
  <si>
    <t>USYSTEMS зажимной адаптер Flex латунный PE-X 16x2,0-3/4"ВР Евроконус '10Ф</t>
  </si>
  <si>
    <t>USYSTEMS зажимной адаптер Flex латунный PE-X 20x2,0-3/4"ВР Евроконус '10Ф</t>
  </si>
  <si>
    <t>USYSTEMS комплект системы управления для снеготаяния '1С</t>
  </si>
  <si>
    <t>USYSTEMS комплект системы управления для снеготаяния расширенный '1С</t>
  </si>
  <si>
    <t>USYSTEMS труба Minitec Pipe белая 10x1,3 бухта 120м '120С</t>
  </si>
  <si>
    <t>USYSTEMS труба Minitec Pipe белая 10x1,3 бухта 240м '240С</t>
  </si>
  <si>
    <t>USYSTEMS труба Minitec Pipe белая 10x1,3 бухта 480м '480С</t>
  </si>
  <si>
    <t>USYSTEMS кольцо Minitec с упором белое 10 '10С</t>
  </si>
  <si>
    <t>Usystems фреза для подрезки водорозеток 1/2" '1С</t>
  </si>
  <si>
    <t>1136755*</t>
  </si>
  <si>
    <t>1136756*</t>
  </si>
  <si>
    <t>1136757*</t>
  </si>
  <si>
    <t>1136758*</t>
  </si>
  <si>
    <t>1136759*</t>
  </si>
  <si>
    <t>1136760*</t>
  </si>
  <si>
    <t>1136761*</t>
  </si>
  <si>
    <t>1136771*</t>
  </si>
  <si>
    <t>1136772*</t>
  </si>
  <si>
    <t>UPONOR MULTI УГЛОВОЙ ФИКСАТОР ДЛЯ ТРУБ 9,9ММ ПЛАСТИКОВЫЙ '50Ф</t>
  </si>
  <si>
    <t>1237248</t>
  </si>
  <si>
    <t>USYSTEMS пресс-тройник MLC Plus с наружной резьбой 26-R1"НР-26 '5С</t>
  </si>
  <si>
    <t>1136891, 1070641</t>
  </si>
  <si>
    <t>1136893, 1007079</t>
  </si>
  <si>
    <t>1135872, 1014755</t>
  </si>
  <si>
    <t>1136881, 1014761</t>
  </si>
  <si>
    <t>1136840, 1014927</t>
  </si>
  <si>
    <t>USYSTEMS соединитель Minitec для труб 10 PE-X, тип 2 (без колец) '10С</t>
  </si>
  <si>
    <t>USYSTEMS переходник Minitec 20х10 PE-X, тип 2 (без колец) '5С</t>
  </si>
  <si>
    <t>USYSTEMS штуцер Minitec с внутренней резьбой 10-G3/4"ВР Евроконус, тип 2 (без кольца) '10С</t>
  </si>
  <si>
    <t>-</t>
  </si>
  <si>
    <t>нет в 1С</t>
  </si>
  <si>
    <t>нет в заказах</t>
  </si>
  <si>
    <t>USYSTEMS штуцер Minitec с наружной резьбой 10-R1/2"НР, тип 2 (без кольца) '10С</t>
  </si>
  <si>
    <t>USYSTEMS расширительная головка M12 10/9,9 '1С</t>
  </si>
  <si>
    <t>USYSTEMS кран шаровой BV-S 1"НР-1"ВР, комплект '1И</t>
  </si>
  <si>
    <t>1C stock 25.03.2025</t>
  </si>
  <si>
    <t>USYSTEMS проводной контроллер СWL-8 24V</t>
  </si>
  <si>
    <t>USYSTEMS проводной термостат цифровой ТWL-6 Zigbee</t>
  </si>
  <si>
    <t>USYSTEMS проводной термостат цифровой ТWL-9 Modbus</t>
  </si>
  <si>
    <t>USYSTEMS исполнительный механизм 24V</t>
  </si>
  <si>
    <t>USYSTEMS исполнительный механизм 230V НО</t>
  </si>
  <si>
    <t>Цена за ед.изм., с НДС, Руб</t>
  </si>
  <si>
    <t>Действителен с 26.03.2025</t>
  </si>
  <si>
    <t>USYSTEMS водорозетка Smart Aqua PE-Xa U-профиль M 16-Rp1/2"ВР-16 L=43мм, тип 1 '16Ф</t>
  </si>
  <si>
    <t>USYSTEMS водорозетка Smart Aqua PE-Xa U-профиль M 20-Rp1/2"ВР-20 L=43мм, тип 1 '16Ф</t>
  </si>
  <si>
    <t>USYSTEMS водорозетка Smart Aqua PE-Xa U-профиль удлиненная L 16-Rp1/2"ВР-16 L=49мм, тип 1 '16Ф</t>
  </si>
  <si>
    <t>USYSTEMS водорозетка Smart Aqua PE-Xa U-профиль удлиненная L 20-Rp1/2"ВР-20 L=49мм, тип 1 '16Ф</t>
  </si>
  <si>
    <t>USYSTEMS пресс-штуцер MLC Plus с накидной гайкой 16-3/4"НГ Евроконус '30С</t>
  </si>
  <si>
    <t>USYSTEMS пресс-штуцер MLC Plus с накидной гайкой 20-3/4"НГ Евроконус '20С</t>
  </si>
  <si>
    <t>USYSTEMS зажимной адаптер Flex латунный PE-X 16x2,2-1/2"ВР '50И</t>
  </si>
  <si>
    <t>Пресс-вкладыши для ручного инструмента JT-1632 TH-16мм 'С</t>
  </si>
  <si>
    <t>Пресс-вкладыши для ручного инструмента JT-1632 TH-20мм 'С</t>
  </si>
  <si>
    <t>Пресс-вкладыши для ручного инструмента JT-1632 TH-26мм 'С</t>
  </si>
  <si>
    <t>Пресс-вкладыши для ручного инструмента JT-1632 TH-32мм 'С</t>
  </si>
  <si>
    <t>Электрический пресс-инструмент CZ1550 без клещей 16-50мм '1С</t>
  </si>
  <si>
    <t>Пресс-клещи для электрического инструмента EFP203, CZ1550 TH-40мм '1С</t>
  </si>
  <si>
    <t>USYSTEMS соединитель Minitec латунный 10-10 (без колец) '10С</t>
  </si>
  <si>
    <t>USYSTEMS переходник Minitec латунный 16-10 (без колец) '5С</t>
  </si>
  <si>
    <t>USYSTEMS переходник Minitec латунный 20-10 (без колец) '5С</t>
  </si>
  <si>
    <t>USYSTEMS тройник Minitec редукционный латунный 20-10-20 (без колец) '5С</t>
  </si>
  <si>
    <t>USYSTEMS штуцер Minitec с наружной резьбой латунный 10-R1/2"НР (без кольца) '10С</t>
  </si>
  <si>
    <t>USYSTEMS штуцер Minitec с накидной гайкой 10-G3/4"НГ Евроконус (без кольца) '10С</t>
  </si>
  <si>
    <t>USYSTEMS панель Minitec 15,4м2, 1100x700x12мм для труб 10x1,3 '15,4С</t>
  </si>
  <si>
    <t>USYSTEMS фиксирующий трак Minitec для труб 10x1,3 2,5м '25С</t>
  </si>
  <si>
    <t>USYSTEMS угловой фиксатор Minitec для труб 10x1,3 '25С</t>
  </si>
  <si>
    <t>USYSTEMS узел нижнего подключения радиатора G3/4"НР ЕК-G3/4"НГ ЕК '10Ф</t>
  </si>
  <si>
    <t>USYSTEMS узел нижнего подключения радиатора G3/4"НР ЕК-G3/4"НГ ЕК + ниппели 3/4-1/2 '10Ф</t>
  </si>
  <si>
    <t>USYSTEMS узел нижнего подключения радиатора G3/4"НР ЕК-G3/4"НГ '10Ф</t>
  </si>
  <si>
    <t>USYSTEMS узел нижнего подключения радиатора G3/4"НР ЕК-G3/4"НГ + ниппели 3/4-1/2 '10Ф</t>
  </si>
  <si>
    <t>USYSTEMS угловой узел нижнего подключения радиатора G3/4"НР ЕК-G3/4"НГ ЕК '10И</t>
  </si>
  <si>
    <t>USYSTEMS угловой узел нижнего подключения радиатора G3/4"НР ЕК-G3/4"НГ ЕК + ниппели 3/4-1/2 '10И</t>
  </si>
  <si>
    <t>USYSTEMS угловой узел нижнего подключения радиатора G3/4"НР ЕК-G3/4"НГ '10И</t>
  </si>
  <si>
    <t>USYSTEMS угловой узел нижнего подключения радиатора G3/4"НР ЕК-G3/4"НГ + ниппели 3/4-1/2 '10И</t>
  </si>
  <si>
    <t>USYSTEMS насосно-смесительный блок A-S без насоса с автоматическим терморегулятором  '1Ф</t>
  </si>
  <si>
    <t>USYSTEMS штуцер аксиальный с накидной гайкой 20-G3/4"НГ Евроконус</t>
  </si>
  <si>
    <t>USYSTEMS водорозетка аксиальная под планку M 16-Rp1/2"ВР L=43мм</t>
  </si>
  <si>
    <t>USYSTEMS водорозетка аксиальная под планку M 20-Rp1/2"ВР L=43мм</t>
  </si>
  <si>
    <t>USYSTEMS водорозетка аксиальная под планку удлинённая L 16-Rp1/2"ВР L=49мм</t>
  </si>
  <si>
    <t>USYSTEMS водорозетка аксиальная под планку удлинённая L 20-Rp1/2"ВР L=49мм</t>
  </si>
  <si>
    <t>USYSTEMS водорозетка аксиальная под планку экстрадлинная XXL  16-Rp1/2"ВР L=82мм</t>
  </si>
  <si>
    <t>USYSTEMS водорозетка аксиальная под планку экстрадлинная XXL  20-Rp1/2"ВР L=82мм</t>
  </si>
  <si>
    <t>USYSTEMS водорозетка аксиальная U-профиль M 16-Rp1/2"ВР-16 l=43мм '16С</t>
  </si>
  <si>
    <t>USYSTEMS водорозетка аксиальная U-профиль M 20-Rp1/2"ВР-20 l=43мм '16С</t>
  </si>
  <si>
    <t>USYSTEMS водорозетка аксиальная U-профиль удлиненная L 16-Rp1/2"ВР-16 l=49мм '16С</t>
  </si>
  <si>
    <t>USYSTEMS водорозетка аксиальная U-профиль удлиненная L 20-Rp1/2"ВР-20 l=49мм '16С</t>
  </si>
  <si>
    <t>USYSTEMS головка расширительная аксиальная для труб PEX 16х2,2 PN10 '1С</t>
  </si>
  <si>
    <t>USYSTEMS головка расширительная аксиальная для труб PEX 20х2,8 PN10 '1С</t>
  </si>
  <si>
    <t>USYSTEMS головка расширительная аксиальная для труб PEX 25х3,5 PN10 '1С</t>
  </si>
  <si>
    <t>USYSTEMS головка расширительная аксиальная для труб PEX 32х4,4 PN10 '1С</t>
  </si>
  <si>
    <t>USYSTEMS пресс-водорозетка MLC Plus под планку XXL 16-Rp1/2"ВР L=82мм</t>
  </si>
  <si>
    <t>USYSTEMS пресс-водорозетка MLC Plus под планку XXL 20-Rp1/2"ВР L=82мм</t>
  </si>
  <si>
    <t>USYSTEMS пресс-водорозетка MLC Plus под планку XXL 20-Rp3/4"ВР L=82мм</t>
  </si>
  <si>
    <t>USYSTEMS рем/комплект MLC Plus для пресс-фитинга, гильза с кольцом 16</t>
  </si>
  <si>
    <t>USYSTEMS рем/комплект MLC Plus для пресс-фитинга, гильза с кольцом 20</t>
  </si>
  <si>
    <t>USYSTEMS рем/комплект MLC Plus для пресс-фитинга, гильза с кольцом 26</t>
  </si>
  <si>
    <t>USYSTEMS рем/комплект MLC Plus для пресс-фитинга, гильза с кольцом 32</t>
  </si>
  <si>
    <t>USYSTEMS рем/комплект MLC для пресс-фитинга, гильза с кольцом 40</t>
  </si>
  <si>
    <t>USYSTEMS пресс-водорозетка MLC Plus 20-Rp3/4"ВР '5С</t>
  </si>
  <si>
    <t>USYSTEMS пресс-водорозетка MLC Plus 26-Rp3/4"ВР '5С</t>
  </si>
  <si>
    <t>USYSTEMS пресс-водорозетка MLC Plus под планку M 16-Rp1/2"ВР L=43мм</t>
  </si>
  <si>
    <t>USYSTEMS пресс-водорозетка MLC Plus под планку M 20-Rp1/2"ВР L=43мм</t>
  </si>
  <si>
    <t>USYSTEMS пресс-заглушка MLC Plus латунная 20 '20С</t>
  </si>
  <si>
    <t>USYSTEMS пресс-штуцер MLC Plus с внутренней резьбой 16-Rp3/4"ВР '20С</t>
  </si>
  <si>
    <t>USYSTEMS пресс-угольник MLC Plus с наружной резьбой 26-R1"НР '5С</t>
  </si>
  <si>
    <t>USYSTEMS пресс-угольник MLC Plus с наружной резьбой 16-R3/4"НР '10С</t>
  </si>
  <si>
    <t>USYSTEMS пресс-угольник MLC Plus с внутренней резьбой 26-Rp1"ВР '5С</t>
  </si>
  <si>
    <t>USYSTEMS пресс-угольник MLC Plus с внутренней резьбой 20-Rp1"ВР '10С</t>
  </si>
  <si>
    <t>USYSTEMS пресс-тройник MLC Plus с наружной резьбой 16-R1/2"НР-16 '10С</t>
  </si>
  <si>
    <t>USYSTEMS пресс-тройник MLC Plus с наружной резьбой 20-R1/2"НР-20 '10С</t>
  </si>
  <si>
    <t>USYSTEMS пресс-тройник MLC Plus с наружной резьбой 26-R3/4"НР-26 '5С</t>
  </si>
  <si>
    <t>USYSTEMS пресс-тройник MLC Plus с наружной резьбой 20-R3/4"НР-20 '10С</t>
  </si>
  <si>
    <t>USYSTEMS пресс-тройник MLC Plus с наружной резьбой 26-R1/2"НР-26 '5С</t>
  </si>
  <si>
    <t>USYSTEMS пресс-тройник MLC Plus с внутренней резьбой 20-Rp3/4"ВР-20 '10С</t>
  </si>
  <si>
    <t>USYSTEMS пресс-тройник MLC Plus с внутренней резьбой 26-Rp1"ВР-26 '10С</t>
  </si>
  <si>
    <t>USYSTEMS пресс-угольник MLC Plus для радиатора 16-15CU l=750мм '8С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</si>
</sst>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00"/>
    <numFmt numFmtId="166" formatCode="#,##0.000000"/>
    <numFmt numFmtId="167" formatCode="0.0"/>
    <numFmt numFmtId="168" formatCode="0.000"/>
    <numFmt numFmtId="169" formatCode="0.0000"/>
    <numFmt numFmtId="170" formatCode="0.000000"/>
    <numFmt numFmtId="171" formatCode="_-* #,##0_-;\-* #,##0_-;_-* &quot;-&quot;??_-;_-@_-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i/>
      <sz val="10"/>
      <name val="Verdana"/>
      <family val="2"/>
      <charset val="204"/>
    </font>
    <font>
      <b/>
      <sz val="10"/>
      <color rgb="FF0070C0"/>
      <name val="Verdana"/>
      <family val="2"/>
      <charset val="204"/>
    </font>
    <font>
      <b/>
      <sz val="10"/>
      <color rgb="FF00B050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  <charset val="204"/>
    </font>
    <font>
      <b/>
      <i/>
      <sz val="9"/>
      <color theme="1"/>
      <name val="Verdan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color rgb="FFFF0000"/>
      <name val="Verdana"/>
      <family val="2"/>
      <charset val="204"/>
    </font>
    <font>
      <sz val="12"/>
      <color rgb="FFFF0000"/>
      <name val="Verdana"/>
      <family val="2"/>
      <charset val="204"/>
    </font>
    <font>
      <vertAlign val="superscript"/>
      <sz val="10"/>
      <color rgb="FF000000"/>
      <name val="Verdana"/>
      <family val="2"/>
      <charset val="204"/>
    </font>
    <font>
      <b/>
      <i/>
      <sz val="10"/>
      <color rgb="FFFF0000"/>
      <name val="Verdana"/>
      <family val="2"/>
      <charset val="204"/>
    </font>
    <font>
      <i/>
      <sz val="10"/>
      <color indexed="8"/>
      <name val="Verdana"/>
      <family val="2"/>
      <charset val="204"/>
    </font>
    <font>
      <i/>
      <sz val="10"/>
      <color theme="0" tint="-0.249977111117893"/>
      <name val="Verdana"/>
      <family val="2"/>
      <charset val="204"/>
    </font>
    <font>
      <b/>
      <sz val="10"/>
      <color theme="0" tint="-0.499984740745262"/>
      <name val="Verdana"/>
      <family val="2"/>
      <charset val="204"/>
    </font>
    <font>
      <i/>
      <sz val="10"/>
      <color theme="0" tint="-0.499984740745262"/>
      <name val="Verdana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871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8926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65D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</cellStyleXfs>
  <cellXfs count="28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4" fillId="0" borderId="0" xfId="2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/>
    <xf numFmtId="49" fontId="1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right" vertical="center"/>
    </xf>
    <xf numFmtId="4" fontId="2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/>
    </xf>
    <xf numFmtId="14" fontId="0" fillId="0" borderId="1" xfId="0" applyNumberFormat="1" applyBorder="1" applyAlignment="1">
      <alignment horizontal="center" vertical="center"/>
    </xf>
    <xf numFmtId="0" fontId="12" fillId="5" borderId="0" xfId="3" applyFont="1" applyFill="1" applyAlignment="1">
      <alignment vertical="center"/>
    </xf>
    <xf numFmtId="0" fontId="16" fillId="5" borderId="4" xfId="3" applyFont="1" applyFill="1" applyBorder="1" applyAlignment="1">
      <alignment horizontal="center" vertical="center"/>
    </xf>
    <xf numFmtId="0" fontId="16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left" vertical="center" wrapText="1"/>
    </xf>
    <xf numFmtId="0" fontId="12" fillId="5" borderId="5" xfId="3" applyFont="1" applyFill="1" applyBorder="1" applyAlignment="1">
      <alignment horizontal="center" vertical="center" wrapText="1"/>
    </xf>
    <xf numFmtId="3" fontId="12" fillId="5" borderId="5" xfId="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12" fillId="5" borderId="5" xfId="3" applyNumberFormat="1" applyFont="1" applyFill="1" applyBorder="1" applyAlignment="1">
      <alignment horizontal="right" vertical="center"/>
    </xf>
    <xf numFmtId="4" fontId="12" fillId="5" borderId="1" xfId="3" applyNumberFormat="1" applyFont="1" applyFill="1" applyBorder="1" applyAlignment="1">
      <alignment horizontal="right" vertical="center"/>
    </xf>
    <xf numFmtId="9" fontId="12" fillId="0" borderId="1" xfId="3" applyNumberFormat="1" applyFont="1" applyBorder="1" applyAlignment="1">
      <alignment horizontal="center" vertical="center"/>
    </xf>
    <xf numFmtId="3" fontId="12" fillId="0" borderId="1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9" fontId="12" fillId="5" borderId="1" xfId="3" applyNumberFormat="1" applyFont="1" applyFill="1" applyBorder="1" applyAlignment="1">
      <alignment horizontal="center" vertical="center"/>
    </xf>
    <xf numFmtId="3" fontId="12" fillId="5" borderId="1" xfId="3" applyNumberFormat="1" applyFont="1" applyFill="1" applyBorder="1" applyAlignment="1">
      <alignment horizontal="center" vertical="center"/>
    </xf>
    <xf numFmtId="0" fontId="12" fillId="5" borderId="1" xfId="3" applyFont="1" applyFill="1" applyBorder="1" applyAlignment="1">
      <alignment horizontal="center" vertical="center"/>
    </xf>
    <xf numFmtId="9" fontId="12" fillId="5" borderId="5" xfId="3" applyNumberFormat="1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4" fontId="16" fillId="5" borderId="0" xfId="3" applyNumberFormat="1" applyFont="1" applyFill="1" applyAlignment="1">
      <alignment horizontal="right" vertical="center"/>
    </xf>
    <xf numFmtId="0" fontId="16" fillId="5" borderId="0" xfId="3" applyFont="1" applyFill="1" applyAlignment="1">
      <alignment horizontal="right" vertical="center"/>
    </xf>
    <xf numFmtId="0" fontId="16" fillId="5" borderId="0" xfId="3" applyFont="1" applyFill="1" applyAlignment="1">
      <alignment vertical="center"/>
    </xf>
    <xf numFmtId="14" fontId="12" fillId="5" borderId="0" xfId="3" applyNumberFormat="1" applyFont="1" applyFill="1" applyAlignment="1">
      <alignment vertical="center"/>
    </xf>
    <xf numFmtId="0" fontId="12" fillId="0" borderId="0" xfId="3" applyFont="1" applyAlignment="1">
      <alignment vertical="center"/>
    </xf>
    <xf numFmtId="0" fontId="16" fillId="5" borderId="0" xfId="3" applyFont="1" applyFill="1" applyAlignment="1">
      <alignment horizontal="left" vertical="center"/>
    </xf>
    <xf numFmtId="0" fontId="17" fillId="5" borderId="4" xfId="3" applyFont="1" applyFill="1" applyBorder="1" applyAlignment="1">
      <alignment horizontal="center" vertical="center" wrapText="1"/>
    </xf>
    <xf numFmtId="9" fontId="3" fillId="0" borderId="1" xfId="1" applyFont="1" applyFill="1" applyBorder="1" applyAlignment="1">
      <alignment horizontal="right" vertical="center"/>
    </xf>
    <xf numFmtId="0" fontId="12" fillId="0" borderId="5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0" fillId="0" borderId="3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0" fillId="0" borderId="3" xfId="0" applyBorder="1"/>
    <xf numFmtId="4" fontId="3" fillId="0" borderId="1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horizontal="center" vertical="center"/>
    </xf>
    <xf numFmtId="4" fontId="2" fillId="8" borderId="1" xfId="0" applyNumberFormat="1" applyFont="1" applyFill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0" fontId="11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/>
    </xf>
    <xf numFmtId="14" fontId="0" fillId="13" borderId="3" xfId="0" applyNumberForma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49" fontId="2" fillId="13" borderId="1" xfId="0" applyNumberFormat="1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 wrapText="1"/>
    </xf>
    <xf numFmtId="4" fontId="3" fillId="13" borderId="1" xfId="0" applyNumberFormat="1" applyFont="1" applyFill="1" applyBorder="1" applyAlignment="1">
      <alignment vertical="center" wrapText="1"/>
    </xf>
    <xf numFmtId="0" fontId="11" fillId="8" borderId="1" xfId="0" applyFont="1" applyFill="1" applyBorder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vertical="center"/>
    </xf>
    <xf numFmtId="49" fontId="6" fillId="0" borderId="0" xfId="0" applyNumberFormat="1" applyFont="1" applyAlignment="1">
      <alignment vertical="center"/>
    </xf>
    <xf numFmtId="0" fontId="2" fillId="0" borderId="5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horizontal="right" vertical="center"/>
    </xf>
    <xf numFmtId="14" fontId="0" fillId="0" borderId="9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2" borderId="0" xfId="0" applyFill="1"/>
    <xf numFmtId="168" fontId="2" fillId="0" borderId="1" xfId="0" applyNumberFormat="1" applyFont="1" applyBorder="1" applyAlignment="1">
      <alignment horizontal="center" vertical="center"/>
    </xf>
    <xf numFmtId="43" fontId="12" fillId="5" borderId="5" xfId="4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2" fontId="12" fillId="5" borderId="5" xfId="3" applyNumberFormat="1" applyFont="1" applyFill="1" applyBorder="1" applyAlignment="1">
      <alignment horizontal="right" vertical="center" wrapText="1"/>
    </xf>
    <xf numFmtId="0" fontId="16" fillId="5" borderId="13" xfId="3" applyFont="1" applyFill="1" applyBorder="1" applyAlignment="1">
      <alignment horizontal="center" vertical="center" wrapText="1"/>
    </xf>
    <xf numFmtId="169" fontId="2" fillId="0" borderId="1" xfId="0" applyNumberFormat="1" applyFont="1" applyBorder="1" applyAlignment="1">
      <alignment horizontal="center" vertical="center"/>
    </xf>
    <xf numFmtId="170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5" xfId="0" applyBorder="1"/>
    <xf numFmtId="0" fontId="0" fillId="0" borderId="9" xfId="0" applyBorder="1"/>
    <xf numFmtId="4" fontId="2" fillId="0" borderId="5" xfId="0" applyNumberFormat="1" applyFont="1" applyBorder="1" applyAlignment="1">
      <alignment vertical="center" wrapText="1"/>
    </xf>
    <xf numFmtId="0" fontId="12" fillId="5" borderId="1" xfId="0" applyFont="1" applyFill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3" fillId="0" borderId="1" xfId="0" quotePrefix="1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" fontId="0" fillId="0" borderId="0" xfId="0" applyNumberFormat="1"/>
    <xf numFmtId="1" fontId="6" fillId="0" borderId="1" xfId="0" applyNumberFormat="1" applyFont="1" applyBorder="1" applyAlignment="1">
      <alignment horizontal="center" vertical="center"/>
    </xf>
    <xf numFmtId="171" fontId="26" fillId="0" borderId="1" xfId="4" applyNumberFormat="1" applyFont="1" applyBorder="1" applyAlignment="1">
      <alignment horizontal="center" vertical="center" wrapText="1"/>
    </xf>
    <xf numFmtId="171" fontId="26" fillId="0" borderId="0" xfId="4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171" fontId="28" fillId="0" borderId="1" xfId="4" applyNumberFormat="1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 vertical="center"/>
    </xf>
    <xf numFmtId="9" fontId="7" fillId="0" borderId="1" xfId="1" applyFont="1" applyFill="1" applyBorder="1" applyAlignment="1">
      <alignment horizontal="right" vertical="center"/>
    </xf>
    <xf numFmtId="49" fontId="3" fillId="14" borderId="1" xfId="0" applyNumberFormat="1" applyFont="1" applyFill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righ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4" fontId="3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/>
    </xf>
    <xf numFmtId="4" fontId="2" fillId="8" borderId="7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0" fontId="0" fillId="0" borderId="6" xfId="0" applyBorder="1"/>
    <xf numFmtId="170" fontId="2" fillId="0" borderId="3" xfId="0" applyNumberFormat="1" applyFont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9" fontId="3" fillId="6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49" fontId="5" fillId="0" borderId="6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vertical="center"/>
    </xf>
    <xf numFmtId="4" fontId="3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4" fontId="2" fillId="8" borderId="6" xfId="0" applyNumberFormat="1" applyFont="1" applyFill="1" applyBorder="1" applyAlignment="1">
      <alignment vertical="center"/>
    </xf>
    <xf numFmtId="0" fontId="2" fillId="7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4" fontId="3" fillId="0" borderId="8" xfId="0" applyNumberFormat="1" applyFont="1" applyBorder="1" applyAlignment="1">
      <alignment horizontal="center" vertical="center" wrapText="1"/>
    </xf>
    <xf numFmtId="0" fontId="0" fillId="0" borderId="14" xfId="0" applyBorder="1"/>
    <xf numFmtId="4" fontId="2" fillId="0" borderId="1" xfId="0" applyNumberFormat="1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4" fontId="0" fillId="0" borderId="1" xfId="0" applyNumberFormat="1" applyBorder="1"/>
    <xf numFmtId="14" fontId="0" fillId="0" borderId="5" xfId="0" applyNumberFormat="1" applyBorder="1"/>
    <xf numFmtId="0" fontId="2" fillId="0" borderId="1" xfId="0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vertical="center" wrapText="1"/>
    </xf>
    <xf numFmtId="4" fontId="6" fillId="8" borderId="1" xfId="0" applyNumberFormat="1" applyFont="1" applyFill="1" applyBorder="1" applyAlignment="1">
      <alignment horizontal="right" vertical="center"/>
    </xf>
    <xf numFmtId="49" fontId="5" fillId="8" borderId="1" xfId="0" applyNumberFormat="1" applyFont="1" applyFill="1" applyBorder="1" applyAlignment="1">
      <alignment vertical="center"/>
    </xf>
    <xf numFmtId="4" fontId="6" fillId="8" borderId="1" xfId="0" applyNumberFormat="1" applyFont="1" applyFill="1" applyBorder="1" applyAlignment="1">
      <alignment horizontal="center" vertical="center"/>
    </xf>
    <xf numFmtId="4" fontId="3" fillId="8" borderId="1" xfId="0" applyNumberFormat="1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horizontal="center" vertical="center"/>
    </xf>
    <xf numFmtId="49" fontId="6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 wrapText="1"/>
    </xf>
    <xf numFmtId="4" fontId="8" fillId="8" borderId="1" xfId="0" applyNumberFormat="1" applyFont="1" applyFill="1" applyBorder="1" applyAlignment="1">
      <alignment horizontal="right" vertical="center"/>
    </xf>
    <xf numFmtId="4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4" fontId="3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4" fontId="8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4" fontId="8" fillId="2" borderId="1" xfId="0" applyNumberFormat="1" applyFont="1" applyFill="1" applyBorder="1" applyAlignment="1">
      <alignment horizontal="right" vertical="center"/>
    </xf>
    <xf numFmtId="49" fontId="5" fillId="4" borderId="1" xfId="0" applyNumberFormat="1" applyFont="1" applyFill="1" applyBorder="1" applyAlignment="1">
      <alignment horizontal="left" vertical="center"/>
    </xf>
    <xf numFmtId="4" fontId="3" fillId="4" borderId="1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right" vertical="center"/>
    </xf>
    <xf numFmtId="49" fontId="5" fillId="12" borderId="1" xfId="0" applyNumberFormat="1" applyFont="1" applyFill="1" applyBorder="1" applyAlignment="1">
      <alignment horizontal="left" vertical="center"/>
    </xf>
    <xf numFmtId="1" fontId="6" fillId="12" borderId="1" xfId="0" applyNumberFormat="1" applyFont="1" applyFill="1" applyBorder="1" applyAlignment="1">
      <alignment horizontal="center" vertical="center"/>
    </xf>
    <xf numFmtId="4" fontId="3" fillId="12" borderId="1" xfId="0" applyNumberFormat="1" applyFont="1" applyFill="1" applyBorder="1" applyAlignment="1">
      <alignment vertical="center" wrapText="1"/>
    </xf>
    <xf numFmtId="0" fontId="3" fillId="12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left" vertical="center" wrapText="1"/>
    </xf>
    <xf numFmtId="4" fontId="8" fillId="12" borderId="1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left" vertical="center"/>
    </xf>
    <xf numFmtId="1" fontId="6" fillId="9" borderId="1" xfId="0" applyNumberFormat="1" applyFont="1" applyFill="1" applyBorder="1" applyAlignment="1">
      <alignment horizontal="center" vertical="center"/>
    </xf>
    <xf numFmtId="4" fontId="3" fillId="9" borderId="1" xfId="0" applyNumberFormat="1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left" vertical="center" wrapText="1"/>
    </xf>
    <xf numFmtId="4" fontId="8" fillId="9" borderId="1" xfId="0" applyNumberFormat="1" applyFont="1" applyFill="1" applyBorder="1" applyAlignment="1">
      <alignment horizontal="right" vertical="center"/>
    </xf>
    <xf numFmtId="49" fontId="5" fillId="7" borderId="1" xfId="0" applyNumberFormat="1" applyFont="1" applyFill="1" applyBorder="1" applyAlignment="1">
      <alignment horizontal="left" vertical="center"/>
    </xf>
    <xf numFmtId="4" fontId="3" fillId="7" borderId="1" xfId="0" applyNumberFormat="1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left" vertical="center" wrapText="1"/>
    </xf>
    <xf numFmtId="4" fontId="8" fillId="7" borderId="1" xfId="0" applyNumberFormat="1" applyFont="1" applyFill="1" applyBorder="1" applyAlignment="1">
      <alignment horizontal="right" vertical="center"/>
    </xf>
    <xf numFmtId="0" fontId="11" fillId="8" borderId="1" xfId="0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5">
    <cellStyle name="Comma" xfId="4" builtinId="3"/>
    <cellStyle name="Hyperlink" xfId="2" builtinId="8"/>
    <cellStyle name="Normal" xfId="0" builtinId="0"/>
    <cellStyle name="Normal 2" xfId="3" xr:uid="{00000000-0005-0000-0000-000002000000}"/>
    <cellStyle name="Percent" xfId="1" builtin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79646"/>
      <color rgb="FF4BACC6"/>
      <color rgb="FF9BBB59"/>
      <color rgb="FFB871FF"/>
      <color rgb="FFFF6D6D"/>
      <color rgb="FFFF99CC"/>
      <color rgb="FFFFFF99"/>
      <color rgb="FF99FFCC"/>
      <color rgb="FFFF5050"/>
      <color rgb="FFD965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F3ED-F60A-411B-BB7D-6B4CD7BEC59C}">
  <sheetPr codeName="Sheet1">
    <pageSetUpPr autoPageBreaks="0"/>
  </sheetPr>
  <dimension ref="A1:T1347"/>
  <sheetViews>
    <sheetView tabSelected="1" topLeftCell="B1" zoomScale="85" zoomScaleNormal="85" workbookViewId="0">
      <pane xSplit="4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B1" sqref="B1"/>
    </sheetView>
  </sheetViews>
  <sheetFormatPr defaultColWidth="0" defaultRowHeight="15" x14ac:dyDescent="0.25"/>
  <cols>
    <col min="1" max="1" width="1.85546875" hidden="1" customWidth="1"/>
    <col min="2" max="2" width="6.140625" customWidth="1"/>
    <col min="3" max="3" width="12.42578125" customWidth="1"/>
    <col min="4" max="4" width="13.42578125" customWidth="1"/>
    <col min="5" max="5" width="55.140625" customWidth="1"/>
    <col min="6" max="6" width="7.5703125" customWidth="1"/>
    <col min="7" max="7" width="31.42578125" customWidth="1"/>
    <col min="8" max="8" width="12.42578125" customWidth="1"/>
    <col min="9" max="9" width="10.85546875" customWidth="1"/>
    <col min="10" max="10" width="18.7109375" customWidth="1"/>
    <col min="11" max="11" width="10.42578125" customWidth="1"/>
    <col min="12" max="12" width="13.42578125" customWidth="1"/>
    <col min="13" max="13" width="13.140625" customWidth="1"/>
    <col min="14" max="15" width="13.85546875" customWidth="1"/>
    <col min="16" max="18" width="10.140625" customWidth="1"/>
    <col min="19" max="20" width="13.85546875" customWidth="1"/>
    <col min="21" max="22" width="8.85546875" customWidth="1"/>
    <col min="23" max="25" width="0" hidden="1" customWidth="1"/>
  </cols>
  <sheetData>
    <row r="1" spans="1:20" x14ac:dyDescent="0.25">
      <c r="A1" s="1"/>
      <c r="B1" s="1" t="s">
        <v>7192</v>
      </c>
      <c r="C1" s="164"/>
      <c r="D1" s="2"/>
      <c r="E1" s="3"/>
      <c r="F1" s="4"/>
      <c r="G1" s="5"/>
      <c r="H1" s="5"/>
      <c r="I1" s="5"/>
      <c r="J1" s="6"/>
      <c r="K1" s="7"/>
      <c r="L1" s="9"/>
      <c r="M1" s="7"/>
      <c r="N1" s="7"/>
      <c r="O1" s="7"/>
      <c r="P1" s="7"/>
      <c r="Q1" s="7"/>
      <c r="R1" s="7"/>
      <c r="S1" s="7"/>
      <c r="T1" s="7"/>
    </row>
    <row r="2" spans="1:20" x14ac:dyDescent="0.25">
      <c r="A2" s="1"/>
      <c r="B2" s="1" t="s">
        <v>0</v>
      </c>
      <c r="C2" s="2"/>
      <c r="D2" s="2"/>
      <c r="E2" s="3"/>
      <c r="F2" s="3"/>
      <c r="G2" s="7"/>
      <c r="H2" s="7"/>
      <c r="I2" s="7"/>
      <c r="J2" s="6"/>
      <c r="K2" s="7"/>
      <c r="L2" s="9"/>
      <c r="M2" s="12"/>
      <c r="N2" s="12"/>
      <c r="O2" s="7"/>
      <c r="P2" s="7"/>
      <c r="Q2" s="7"/>
      <c r="R2" s="7"/>
      <c r="S2" s="7"/>
      <c r="T2" s="7"/>
    </row>
    <row r="3" spans="1:20" x14ac:dyDescent="0.25">
      <c r="A3" s="1"/>
      <c r="B3" s="1"/>
      <c r="C3" s="2"/>
      <c r="D3" s="1"/>
      <c r="E3" s="2"/>
      <c r="F3" s="1"/>
      <c r="G3" s="2"/>
      <c r="H3" s="2"/>
      <c r="I3" s="1"/>
      <c r="J3" s="2"/>
      <c r="K3" s="1"/>
      <c r="L3" s="1"/>
      <c r="M3" s="2"/>
      <c r="N3" s="1"/>
      <c r="O3" s="2"/>
      <c r="P3" s="1"/>
      <c r="Q3" s="2"/>
      <c r="R3" s="1"/>
      <c r="S3" s="2"/>
      <c r="T3" s="1"/>
    </row>
    <row r="4" spans="1:20" ht="22.9" customHeight="1" x14ac:dyDescent="0.25">
      <c r="A4" s="11"/>
      <c r="B4" s="163" t="s">
        <v>1</v>
      </c>
      <c r="C4" s="14" t="s">
        <v>2</v>
      </c>
      <c r="D4" s="14" t="s">
        <v>3</v>
      </c>
      <c r="E4" s="14" t="s">
        <v>4</v>
      </c>
      <c r="F4" s="210" t="s">
        <v>5</v>
      </c>
      <c r="G4" s="15" t="s">
        <v>6</v>
      </c>
      <c r="H4" s="15" t="s">
        <v>7</v>
      </c>
      <c r="I4" s="15" t="s">
        <v>6793</v>
      </c>
      <c r="J4" s="15" t="s">
        <v>8</v>
      </c>
      <c r="K4" s="13" t="s">
        <v>9</v>
      </c>
      <c r="L4" s="18" t="s">
        <v>7191</v>
      </c>
      <c r="M4" s="15" t="s">
        <v>11</v>
      </c>
      <c r="N4" s="15" t="s">
        <v>12</v>
      </c>
      <c r="O4" s="236" t="s">
        <v>16</v>
      </c>
      <c r="P4" s="174" t="s">
        <v>6788</v>
      </c>
      <c r="Q4" s="158"/>
      <c r="R4" s="158"/>
      <c r="S4" s="15" t="s">
        <v>6787</v>
      </c>
      <c r="T4" s="15" t="s">
        <v>6786</v>
      </c>
    </row>
    <row r="5" spans="1:20" x14ac:dyDescent="0.25">
      <c r="A5" s="126"/>
      <c r="B5" s="106"/>
      <c r="C5" s="239" t="s">
        <v>6779</v>
      </c>
      <c r="D5" s="110"/>
      <c r="E5" s="111"/>
      <c r="F5" s="111"/>
      <c r="G5" s="284"/>
      <c r="H5" s="106"/>
      <c r="I5" s="106"/>
      <c r="J5" s="240"/>
      <c r="K5" s="109"/>
      <c r="L5" s="241"/>
      <c r="M5" s="106"/>
      <c r="N5" s="106"/>
      <c r="O5" s="106"/>
      <c r="P5" s="106"/>
      <c r="Q5" s="106"/>
      <c r="R5" s="106"/>
      <c r="S5" s="106"/>
      <c r="T5" s="106"/>
    </row>
    <row r="6" spans="1:20" ht="25.5" x14ac:dyDescent="0.25">
      <c r="A6" s="51"/>
      <c r="B6" s="25">
        <v>1</v>
      </c>
      <c r="C6" s="43">
        <v>1137005</v>
      </c>
      <c r="D6" s="37">
        <v>1135974</v>
      </c>
      <c r="E6" s="228" t="s">
        <v>6778</v>
      </c>
      <c r="F6" s="97" t="s">
        <v>655</v>
      </c>
      <c r="G6" s="238" t="s">
        <v>2182</v>
      </c>
      <c r="H6" s="25"/>
      <c r="I6" s="25">
        <v>1137006</v>
      </c>
      <c r="J6" s="35" t="s">
        <v>23</v>
      </c>
      <c r="K6" s="34" t="s">
        <v>24</v>
      </c>
      <c r="L6" s="31">
        <v>175</v>
      </c>
      <c r="M6" s="25">
        <v>9.5000000000000001E-2</v>
      </c>
      <c r="N6" s="25">
        <v>7.5087999999999999E-4</v>
      </c>
      <c r="O6" s="25">
        <v>100</v>
      </c>
      <c r="P6" s="25">
        <v>760</v>
      </c>
      <c r="Q6" s="25">
        <v>760</v>
      </c>
      <c r="R6" s="25">
        <v>130</v>
      </c>
      <c r="S6" s="25">
        <v>9.5</v>
      </c>
      <c r="T6" s="25">
        <v>7.5088000000000002E-2</v>
      </c>
    </row>
    <row r="7" spans="1:20" ht="25.5" x14ac:dyDescent="0.25">
      <c r="A7" s="51"/>
      <c r="B7" s="25">
        <v>2</v>
      </c>
      <c r="C7" s="43">
        <v>1137006</v>
      </c>
      <c r="D7" s="37">
        <v>1135613</v>
      </c>
      <c r="E7" s="228" t="s">
        <v>6777</v>
      </c>
      <c r="F7" s="97" t="s">
        <v>655</v>
      </c>
      <c r="G7" s="238" t="s">
        <v>2182</v>
      </c>
      <c r="H7" s="25"/>
      <c r="I7" s="25">
        <v>1137005</v>
      </c>
      <c r="J7" s="35" t="s">
        <v>23</v>
      </c>
      <c r="K7" s="34" t="s">
        <v>24</v>
      </c>
      <c r="L7" s="31">
        <v>175</v>
      </c>
      <c r="M7" s="25">
        <v>9.5000000000000001E-2</v>
      </c>
      <c r="N7" s="25">
        <v>4.7652000000000003E-4</v>
      </c>
      <c r="O7" s="25">
        <v>400</v>
      </c>
      <c r="P7" s="25">
        <v>760</v>
      </c>
      <c r="Q7" s="25">
        <v>760</v>
      </c>
      <c r="R7" s="25">
        <v>330</v>
      </c>
      <c r="S7" s="25">
        <v>38</v>
      </c>
      <c r="T7" s="25">
        <v>0.190608</v>
      </c>
    </row>
    <row r="8" spans="1:20" ht="25.5" x14ac:dyDescent="0.25">
      <c r="A8" s="51"/>
      <c r="B8" s="25">
        <v>3</v>
      </c>
      <c r="C8" s="43">
        <v>1137008</v>
      </c>
      <c r="D8" s="37">
        <v>1135975</v>
      </c>
      <c r="E8" s="228" t="s">
        <v>6775</v>
      </c>
      <c r="F8" s="97" t="s">
        <v>655</v>
      </c>
      <c r="G8" s="238" t="s">
        <v>2182</v>
      </c>
      <c r="H8" s="25"/>
      <c r="I8" s="25">
        <v>1137009</v>
      </c>
      <c r="J8" s="35" t="s">
        <v>23</v>
      </c>
      <c r="K8" s="34" t="s">
        <v>24</v>
      </c>
      <c r="L8" s="31">
        <v>263</v>
      </c>
      <c r="M8" s="25">
        <v>0.151</v>
      </c>
      <c r="N8" s="25">
        <v>8.6639999999999992E-4</v>
      </c>
      <c r="O8" s="25">
        <v>100</v>
      </c>
      <c r="P8" s="25">
        <v>760</v>
      </c>
      <c r="Q8" s="25">
        <v>760</v>
      </c>
      <c r="R8" s="25">
        <v>150</v>
      </c>
      <c r="S8" s="25">
        <v>15.1</v>
      </c>
      <c r="T8" s="25">
        <v>8.6639999999999995E-2</v>
      </c>
    </row>
    <row r="9" spans="1:20" ht="25.5" x14ac:dyDescent="0.25">
      <c r="A9" s="51"/>
      <c r="B9" s="25">
        <v>4</v>
      </c>
      <c r="C9" s="43">
        <v>1137009</v>
      </c>
      <c r="D9" s="37">
        <v>1135614</v>
      </c>
      <c r="E9" s="228" t="s">
        <v>6774</v>
      </c>
      <c r="F9" s="97" t="s">
        <v>655</v>
      </c>
      <c r="G9" s="238" t="s">
        <v>2182</v>
      </c>
      <c r="H9" s="25"/>
      <c r="I9" s="25">
        <v>1137008</v>
      </c>
      <c r="J9" s="35" t="s">
        <v>23</v>
      </c>
      <c r="K9" s="34" t="s">
        <v>24</v>
      </c>
      <c r="L9" s="31">
        <v>263</v>
      </c>
      <c r="M9" s="25">
        <v>0.151</v>
      </c>
      <c r="N9" s="25">
        <v>6.5461333333333334E-4</v>
      </c>
      <c r="O9" s="25">
        <v>300</v>
      </c>
      <c r="P9" s="25">
        <v>760</v>
      </c>
      <c r="Q9" s="25">
        <v>760</v>
      </c>
      <c r="R9" s="25">
        <v>340</v>
      </c>
      <c r="S9" s="25">
        <v>45.3</v>
      </c>
      <c r="T9" s="25">
        <v>0.196384</v>
      </c>
    </row>
    <row r="10" spans="1:20" ht="25.5" x14ac:dyDescent="0.25">
      <c r="A10" s="51"/>
      <c r="B10" s="25">
        <v>5</v>
      </c>
      <c r="C10" s="43">
        <v>1137011</v>
      </c>
      <c r="D10" s="37">
        <v>1135615</v>
      </c>
      <c r="E10" s="228" t="s">
        <v>6772</v>
      </c>
      <c r="F10" s="97" t="s">
        <v>655</v>
      </c>
      <c r="G10" s="238" t="s">
        <v>2182</v>
      </c>
      <c r="H10" s="25"/>
      <c r="I10" s="25"/>
      <c r="J10" s="35" t="s">
        <v>23</v>
      </c>
      <c r="K10" s="34" t="s">
        <v>24</v>
      </c>
      <c r="L10" s="31">
        <v>443</v>
      </c>
      <c r="M10" s="25">
        <v>0.24</v>
      </c>
      <c r="N10" s="25">
        <v>1.38624E-3</v>
      </c>
      <c r="O10" s="25">
        <v>50</v>
      </c>
      <c r="P10" s="25">
        <v>760</v>
      </c>
      <c r="Q10" s="25">
        <v>760</v>
      </c>
      <c r="R10" s="25">
        <v>120</v>
      </c>
      <c r="S10" s="25">
        <v>12</v>
      </c>
      <c r="T10" s="25">
        <v>6.9311999999999999E-2</v>
      </c>
    </row>
    <row r="11" spans="1:20" ht="25.5" x14ac:dyDescent="0.25">
      <c r="A11" s="51"/>
      <c r="B11" s="25">
        <v>6</v>
      </c>
      <c r="C11" s="43">
        <v>1137014</v>
      </c>
      <c r="D11" s="37">
        <v>1135616</v>
      </c>
      <c r="E11" s="228" t="s">
        <v>6769</v>
      </c>
      <c r="F11" s="97" t="s">
        <v>655</v>
      </c>
      <c r="G11" s="238" t="s">
        <v>2182</v>
      </c>
      <c r="H11" s="25"/>
      <c r="I11" s="25"/>
      <c r="J11" s="35" t="s">
        <v>23</v>
      </c>
      <c r="K11" s="34" t="s">
        <v>24</v>
      </c>
      <c r="L11" s="31">
        <v>669</v>
      </c>
      <c r="M11" s="25">
        <v>0.38500000000000001</v>
      </c>
      <c r="N11" s="25">
        <v>2.7724799999999999E-3</v>
      </c>
      <c r="O11" s="25">
        <v>50</v>
      </c>
      <c r="P11" s="25">
        <v>760</v>
      </c>
      <c r="Q11" s="25">
        <v>760</v>
      </c>
      <c r="R11" s="25">
        <v>240</v>
      </c>
      <c r="S11" s="25">
        <v>19.25</v>
      </c>
      <c r="T11" s="25">
        <v>0.138624</v>
      </c>
    </row>
    <row r="12" spans="1:20" ht="38.25" x14ac:dyDescent="0.25">
      <c r="A12" s="51"/>
      <c r="B12" s="25">
        <v>7</v>
      </c>
      <c r="C12" s="43">
        <v>1135614</v>
      </c>
      <c r="D12" s="24">
        <v>1033222</v>
      </c>
      <c r="E12" s="26" t="s">
        <v>6774</v>
      </c>
      <c r="F12" s="25" t="s">
        <v>655</v>
      </c>
      <c r="G12" s="238" t="s">
        <v>29</v>
      </c>
      <c r="H12" s="25">
        <v>1137009</v>
      </c>
      <c r="I12" s="43">
        <v>1135975</v>
      </c>
      <c r="J12" s="35" t="s">
        <v>23</v>
      </c>
      <c r="K12" s="34" t="s">
        <v>24</v>
      </c>
      <c r="L12" s="31">
        <v>263</v>
      </c>
      <c r="M12" s="25">
        <v>0.151</v>
      </c>
      <c r="N12" s="25">
        <v>6.5461333333333334E-4</v>
      </c>
      <c r="O12" s="25">
        <v>300</v>
      </c>
      <c r="P12" s="25">
        <v>760</v>
      </c>
      <c r="Q12" s="25">
        <v>760</v>
      </c>
      <c r="R12" s="25">
        <v>340</v>
      </c>
      <c r="S12" s="25">
        <v>45.3</v>
      </c>
      <c r="T12" s="25">
        <v>0.196384</v>
      </c>
    </row>
    <row r="13" spans="1:20" ht="38.25" x14ac:dyDescent="0.25">
      <c r="A13" s="51"/>
      <c r="B13" s="25">
        <v>8</v>
      </c>
      <c r="C13" s="43">
        <v>1135615</v>
      </c>
      <c r="D13" s="24">
        <v>1033305</v>
      </c>
      <c r="E13" s="26" t="s">
        <v>6772</v>
      </c>
      <c r="F13" s="25" t="s">
        <v>655</v>
      </c>
      <c r="G13" s="238" t="s">
        <v>29</v>
      </c>
      <c r="H13" s="25">
        <v>1137011</v>
      </c>
      <c r="I13" s="25"/>
      <c r="J13" s="35" t="s">
        <v>23</v>
      </c>
      <c r="K13" s="34" t="s">
        <v>24</v>
      </c>
      <c r="L13" s="31">
        <v>443</v>
      </c>
      <c r="M13" s="25">
        <v>0.24</v>
      </c>
      <c r="N13" s="25">
        <v>1.38624E-3</v>
      </c>
      <c r="O13" s="25">
        <v>50</v>
      </c>
      <c r="P13" s="25">
        <v>760</v>
      </c>
      <c r="Q13" s="25">
        <v>760</v>
      </c>
      <c r="R13" s="25">
        <v>120</v>
      </c>
      <c r="S13" s="25">
        <v>12</v>
      </c>
      <c r="T13" s="25">
        <v>6.9311999999999999E-2</v>
      </c>
    </row>
    <row r="14" spans="1:20" ht="38.25" x14ac:dyDescent="0.25">
      <c r="A14" s="51"/>
      <c r="B14" s="25">
        <v>9</v>
      </c>
      <c r="C14" s="43">
        <v>1135616</v>
      </c>
      <c r="D14" s="152" t="s">
        <v>6770</v>
      </c>
      <c r="E14" s="26" t="s">
        <v>6769</v>
      </c>
      <c r="F14" s="25" t="s">
        <v>655</v>
      </c>
      <c r="G14" s="238" t="s">
        <v>29</v>
      </c>
      <c r="H14" s="25">
        <v>1137014</v>
      </c>
      <c r="I14" s="25"/>
      <c r="J14" s="35" t="s">
        <v>23</v>
      </c>
      <c r="K14" s="34" t="s">
        <v>24</v>
      </c>
      <c r="L14" s="31">
        <v>669</v>
      </c>
      <c r="M14" s="25">
        <v>0.38500000000000001</v>
      </c>
      <c r="N14" s="25">
        <v>2.7724799999999999E-3</v>
      </c>
      <c r="O14" s="25">
        <v>50</v>
      </c>
      <c r="P14" s="25">
        <v>760</v>
      </c>
      <c r="Q14" s="25">
        <v>760</v>
      </c>
      <c r="R14" s="25">
        <v>240</v>
      </c>
      <c r="S14" s="25">
        <v>19.25</v>
      </c>
      <c r="T14" s="25">
        <v>0.138624</v>
      </c>
    </row>
    <row r="15" spans="1:20" ht="25.5" x14ac:dyDescent="0.25">
      <c r="A15" s="51"/>
      <c r="B15" s="25">
        <v>10</v>
      </c>
      <c r="C15" s="43">
        <v>1136603</v>
      </c>
      <c r="D15" s="24">
        <v>1033418</v>
      </c>
      <c r="E15" s="26" t="s">
        <v>6767</v>
      </c>
      <c r="F15" s="25" t="s">
        <v>655</v>
      </c>
      <c r="G15" s="238" t="s">
        <v>2182</v>
      </c>
      <c r="H15" s="23" t="s">
        <v>22</v>
      </c>
      <c r="I15" s="25" t="s">
        <v>22</v>
      </c>
      <c r="J15" s="35" t="s">
        <v>23</v>
      </c>
      <c r="K15" s="34" t="s">
        <v>24</v>
      </c>
      <c r="L15" s="31">
        <v>2769</v>
      </c>
      <c r="M15" s="25">
        <v>0.59499999999999997</v>
      </c>
      <c r="N15" s="25">
        <v>1.6000000000000001E-3</v>
      </c>
      <c r="O15" s="25">
        <v>24</v>
      </c>
      <c r="P15" s="25">
        <v>6000</v>
      </c>
      <c r="Q15" s="25">
        <v>42</v>
      </c>
      <c r="R15" s="25">
        <v>42</v>
      </c>
      <c r="S15" s="25">
        <v>14.28</v>
      </c>
      <c r="T15" s="25">
        <v>9.6000000000000009E-3</v>
      </c>
    </row>
    <row r="16" spans="1:20" ht="25.5" x14ac:dyDescent="0.25">
      <c r="A16" s="51"/>
      <c r="B16" s="25">
        <v>11</v>
      </c>
      <c r="C16" s="43">
        <v>1136604</v>
      </c>
      <c r="D16" s="24">
        <v>1033482</v>
      </c>
      <c r="E16" s="26" t="s">
        <v>6765</v>
      </c>
      <c r="F16" s="25" t="s">
        <v>655</v>
      </c>
      <c r="G16" s="238" t="s">
        <v>2182</v>
      </c>
      <c r="H16" s="23" t="s">
        <v>22</v>
      </c>
      <c r="I16" s="25" t="s">
        <v>22</v>
      </c>
      <c r="J16" s="35" t="s">
        <v>6577</v>
      </c>
      <c r="K16" s="34" t="s">
        <v>24</v>
      </c>
      <c r="L16" s="31" t="s">
        <v>2629</v>
      </c>
      <c r="M16" s="25">
        <v>0.93899999999999995</v>
      </c>
      <c r="N16" s="25">
        <v>2.5000000000000001E-3</v>
      </c>
      <c r="O16" s="25">
        <v>12</v>
      </c>
      <c r="P16" s="25">
        <v>6000</v>
      </c>
      <c r="Q16" s="25">
        <v>50</v>
      </c>
      <c r="R16" s="25">
        <v>50</v>
      </c>
      <c r="S16" s="25">
        <v>11.267999999999999</v>
      </c>
      <c r="T16" s="25">
        <v>1.4999999999999999E-2</v>
      </c>
    </row>
    <row r="17" spans="1:20" ht="25.5" x14ac:dyDescent="0.25">
      <c r="A17" s="51"/>
      <c r="B17" s="25">
        <v>12</v>
      </c>
      <c r="C17" s="43">
        <v>1136605</v>
      </c>
      <c r="D17" s="24">
        <v>1033503</v>
      </c>
      <c r="E17" s="26" t="s">
        <v>6763</v>
      </c>
      <c r="F17" s="25" t="s">
        <v>652</v>
      </c>
      <c r="G17" s="238" t="s">
        <v>2182</v>
      </c>
      <c r="H17" s="23" t="s">
        <v>22</v>
      </c>
      <c r="I17" s="25" t="s">
        <v>22</v>
      </c>
      <c r="J17" s="35" t="s">
        <v>6577</v>
      </c>
      <c r="K17" s="34" t="s">
        <v>24</v>
      </c>
      <c r="L17" s="31" t="s">
        <v>2629</v>
      </c>
      <c r="M17" s="25">
        <v>1.5</v>
      </c>
      <c r="N17" s="25">
        <v>3.9690000000000003E-3</v>
      </c>
      <c r="O17" s="25">
        <v>12</v>
      </c>
      <c r="P17" s="25">
        <v>6000</v>
      </c>
      <c r="Q17" s="25">
        <v>63</v>
      </c>
      <c r="R17" s="25">
        <v>63</v>
      </c>
      <c r="S17" s="25">
        <v>18</v>
      </c>
      <c r="T17" s="25">
        <v>2.3814000000000002E-2</v>
      </c>
    </row>
    <row r="18" spans="1:20" ht="25.5" x14ac:dyDescent="0.25">
      <c r="A18" s="51"/>
      <c r="B18" s="25">
        <v>13</v>
      </c>
      <c r="C18" s="43">
        <v>1136606</v>
      </c>
      <c r="D18" s="24">
        <v>1033521</v>
      </c>
      <c r="E18" s="26" t="s">
        <v>6761</v>
      </c>
      <c r="F18" s="25" t="s">
        <v>652</v>
      </c>
      <c r="G18" s="238" t="s">
        <v>2182</v>
      </c>
      <c r="H18" s="23" t="s">
        <v>22</v>
      </c>
      <c r="I18" s="25" t="s">
        <v>22</v>
      </c>
      <c r="J18" s="35" t="s">
        <v>6577</v>
      </c>
      <c r="K18" s="34" t="s">
        <v>24</v>
      </c>
      <c r="L18" s="31" t="s">
        <v>2629</v>
      </c>
      <c r="M18" s="25">
        <v>2.077</v>
      </c>
      <c r="N18" s="25">
        <v>5.6249999999999998E-3</v>
      </c>
      <c r="O18" s="25">
        <v>6</v>
      </c>
      <c r="P18" s="25">
        <v>6000</v>
      </c>
      <c r="Q18" s="25">
        <v>75</v>
      </c>
      <c r="R18" s="25">
        <v>75</v>
      </c>
      <c r="S18" s="25">
        <v>12.462</v>
      </c>
      <c r="T18" s="25">
        <v>3.3750000000000002E-2</v>
      </c>
    </row>
    <row r="19" spans="1:20" ht="25.5" x14ac:dyDescent="0.25">
      <c r="A19" s="51"/>
      <c r="B19" s="25">
        <v>14</v>
      </c>
      <c r="C19" s="43">
        <v>1136607</v>
      </c>
      <c r="D19" s="24">
        <v>1033536</v>
      </c>
      <c r="E19" s="26" t="s">
        <v>6759</v>
      </c>
      <c r="F19" s="25" t="s">
        <v>21</v>
      </c>
      <c r="G19" s="238" t="s">
        <v>2182</v>
      </c>
      <c r="H19" s="23" t="s">
        <v>22</v>
      </c>
      <c r="I19" s="25" t="s">
        <v>22</v>
      </c>
      <c r="J19" s="35" t="s">
        <v>6577</v>
      </c>
      <c r="K19" s="34" t="s">
        <v>24</v>
      </c>
      <c r="L19" s="31" t="s">
        <v>2629</v>
      </c>
      <c r="M19" s="25">
        <v>2.9649999999999999</v>
      </c>
      <c r="N19" s="25">
        <v>8.0999999999999996E-3</v>
      </c>
      <c r="O19" s="25">
        <v>6</v>
      </c>
      <c r="P19" s="25">
        <v>6000</v>
      </c>
      <c r="Q19" s="25">
        <v>90</v>
      </c>
      <c r="R19" s="25">
        <v>90</v>
      </c>
      <c r="S19" s="25">
        <v>17.79</v>
      </c>
      <c r="T19" s="25">
        <v>4.8599999999999997E-2</v>
      </c>
    </row>
    <row r="20" spans="1:20" ht="25.5" x14ac:dyDescent="0.25">
      <c r="A20" s="51"/>
      <c r="B20" s="25">
        <v>15</v>
      </c>
      <c r="C20" s="43">
        <v>1136608</v>
      </c>
      <c r="D20" s="24">
        <v>1033587</v>
      </c>
      <c r="E20" s="26" t="s">
        <v>6757</v>
      </c>
      <c r="F20" s="25" t="s">
        <v>21</v>
      </c>
      <c r="G20" s="238" t="s">
        <v>2182</v>
      </c>
      <c r="H20" s="23" t="s">
        <v>22</v>
      </c>
      <c r="I20" s="25" t="s">
        <v>22</v>
      </c>
      <c r="J20" s="35" t="s">
        <v>6577</v>
      </c>
      <c r="K20" s="34" t="s">
        <v>24</v>
      </c>
      <c r="L20" s="31" t="s">
        <v>2629</v>
      </c>
      <c r="M20" s="25">
        <v>4.5</v>
      </c>
      <c r="N20" s="25">
        <v>1.21E-2</v>
      </c>
      <c r="O20" s="25">
        <v>6</v>
      </c>
      <c r="P20" s="25">
        <v>6000</v>
      </c>
      <c r="Q20" s="25">
        <v>110</v>
      </c>
      <c r="R20" s="25">
        <v>110</v>
      </c>
      <c r="S20" s="25">
        <v>27</v>
      </c>
      <c r="T20" s="25">
        <v>7.2599999999999998E-2</v>
      </c>
    </row>
    <row r="21" spans="1:20" ht="25.5" x14ac:dyDescent="0.25">
      <c r="A21" s="51"/>
      <c r="B21" s="25">
        <v>16</v>
      </c>
      <c r="C21" s="43">
        <v>1137018</v>
      </c>
      <c r="D21" s="37">
        <v>1136995</v>
      </c>
      <c r="E21" s="228" t="s">
        <v>6752</v>
      </c>
      <c r="F21" s="97" t="s">
        <v>655</v>
      </c>
      <c r="G21" s="238" t="s">
        <v>2182</v>
      </c>
      <c r="H21" s="23"/>
      <c r="I21" s="34" t="s">
        <v>7046</v>
      </c>
      <c r="J21" s="35" t="s">
        <v>6722</v>
      </c>
      <c r="K21" s="34" t="s">
        <v>24</v>
      </c>
      <c r="L21" s="31">
        <v>151</v>
      </c>
      <c r="M21" s="25">
        <v>8.8000000000000009E-2</v>
      </c>
      <c r="N21" s="25">
        <v>4.4531250000000002E-4</v>
      </c>
      <c r="O21" s="25">
        <v>240</v>
      </c>
      <c r="P21" s="25">
        <v>750</v>
      </c>
      <c r="Q21" s="25">
        <v>750</v>
      </c>
      <c r="R21" s="25">
        <v>190</v>
      </c>
      <c r="S21" s="25">
        <v>21.12</v>
      </c>
      <c r="T21" s="25">
        <v>0.106875</v>
      </c>
    </row>
    <row r="22" spans="1:20" ht="25.5" x14ac:dyDescent="0.25">
      <c r="A22" s="51"/>
      <c r="B22" s="25">
        <v>17</v>
      </c>
      <c r="C22" s="43">
        <v>1137020</v>
      </c>
      <c r="D22" s="37">
        <v>1136999</v>
      </c>
      <c r="E22" s="228" t="s">
        <v>6750</v>
      </c>
      <c r="F22" s="97" t="s">
        <v>655</v>
      </c>
      <c r="G22" s="238" t="s">
        <v>2182</v>
      </c>
      <c r="H22" s="23"/>
      <c r="I22" s="34" t="s">
        <v>7047</v>
      </c>
      <c r="J22" s="35" t="s">
        <v>6722</v>
      </c>
      <c r="K22" s="34" t="s">
        <v>24</v>
      </c>
      <c r="L22" s="31">
        <v>151</v>
      </c>
      <c r="M22" s="25">
        <v>8.7999999999999995E-2</v>
      </c>
      <c r="N22" s="25">
        <v>3.8506666666666668E-4</v>
      </c>
      <c r="O22" s="25">
        <v>480</v>
      </c>
      <c r="P22" s="25">
        <v>760</v>
      </c>
      <c r="Q22" s="25">
        <v>760</v>
      </c>
      <c r="R22" s="25">
        <v>320</v>
      </c>
      <c r="S22" s="25">
        <v>42.24</v>
      </c>
      <c r="T22" s="25">
        <v>0.184832</v>
      </c>
    </row>
    <row r="23" spans="1:20" ht="25.5" x14ac:dyDescent="0.25">
      <c r="A23" s="51"/>
      <c r="B23" s="25">
        <v>18</v>
      </c>
      <c r="C23" s="43">
        <v>1137021</v>
      </c>
      <c r="D23" s="37">
        <v>1136996</v>
      </c>
      <c r="E23" s="228" t="s">
        <v>6749</v>
      </c>
      <c r="F23" s="97" t="s">
        <v>655</v>
      </c>
      <c r="G23" s="238" t="s">
        <v>2182</v>
      </c>
      <c r="H23" s="23"/>
      <c r="I23" s="34" t="s">
        <v>7048</v>
      </c>
      <c r="J23" s="35" t="s">
        <v>6722</v>
      </c>
      <c r="K23" s="34" t="s">
        <v>24</v>
      </c>
      <c r="L23" s="31">
        <v>151</v>
      </c>
      <c r="M23" s="25">
        <v>8.8000000000000009E-2</v>
      </c>
      <c r="N23" s="25">
        <v>3.9174107142857142E-4</v>
      </c>
      <c r="O23" s="25">
        <v>560</v>
      </c>
      <c r="P23" s="25">
        <v>750</v>
      </c>
      <c r="Q23" s="25">
        <v>750</v>
      </c>
      <c r="R23" s="25">
        <v>390</v>
      </c>
      <c r="S23" s="25">
        <v>49.28</v>
      </c>
      <c r="T23" s="25">
        <v>0.21937499999999999</v>
      </c>
    </row>
    <row r="24" spans="1:20" ht="25.5" x14ac:dyDescent="0.25">
      <c r="A24" s="51"/>
      <c r="B24" s="25">
        <v>19</v>
      </c>
      <c r="C24" s="43">
        <v>1137024</v>
      </c>
      <c r="D24" s="34">
        <v>1136997</v>
      </c>
      <c r="E24" s="228" t="s">
        <v>6742</v>
      </c>
      <c r="F24" s="97" t="s">
        <v>655</v>
      </c>
      <c r="G24" s="238" t="s">
        <v>2182</v>
      </c>
      <c r="H24" s="23"/>
      <c r="I24" s="34" t="s">
        <v>7049</v>
      </c>
      <c r="J24" s="35" t="s">
        <v>6722</v>
      </c>
      <c r="K24" s="34" t="s">
        <v>24</v>
      </c>
      <c r="L24" s="31">
        <v>193</v>
      </c>
      <c r="M24" s="25">
        <v>0.11699999999999999</v>
      </c>
      <c r="N24" s="25">
        <v>6.9793333333333324E-4</v>
      </c>
      <c r="O24" s="25">
        <v>240</v>
      </c>
      <c r="P24" s="25">
        <v>760</v>
      </c>
      <c r="Q24" s="25">
        <v>760</v>
      </c>
      <c r="R24" s="25">
        <v>290</v>
      </c>
      <c r="S24" s="25">
        <v>28.08</v>
      </c>
      <c r="T24" s="25">
        <v>0.16750399999999999</v>
      </c>
    </row>
    <row r="25" spans="1:20" ht="25.5" x14ac:dyDescent="0.25">
      <c r="A25" s="51"/>
      <c r="B25" s="25">
        <v>20</v>
      </c>
      <c r="C25" s="43">
        <v>1137026</v>
      </c>
      <c r="D25" s="37">
        <v>1136998</v>
      </c>
      <c r="E25" s="228" t="s">
        <v>6738</v>
      </c>
      <c r="F25" s="97" t="s">
        <v>655</v>
      </c>
      <c r="G25" s="238" t="s">
        <v>2182</v>
      </c>
      <c r="H25" s="23"/>
      <c r="I25" s="34" t="s">
        <v>7051</v>
      </c>
      <c r="J25" s="35" t="s">
        <v>6722</v>
      </c>
      <c r="K25" s="34" t="s">
        <v>24</v>
      </c>
      <c r="L25" s="31">
        <v>193</v>
      </c>
      <c r="M25" s="25">
        <v>0.11699999999999999</v>
      </c>
      <c r="N25" s="25">
        <v>6.09375E-4</v>
      </c>
      <c r="O25" s="25">
        <v>640</v>
      </c>
      <c r="P25" s="25">
        <v>1000</v>
      </c>
      <c r="Q25" s="25">
        <v>1000</v>
      </c>
      <c r="R25" s="25">
        <v>390</v>
      </c>
      <c r="S25" s="25">
        <v>74.88</v>
      </c>
      <c r="T25" s="25">
        <v>0.39</v>
      </c>
    </row>
    <row r="26" spans="1:20" ht="25.5" x14ac:dyDescent="0.25">
      <c r="A26" s="51"/>
      <c r="B26" s="25">
        <v>21</v>
      </c>
      <c r="C26" s="43">
        <v>1137027</v>
      </c>
      <c r="D26" s="37">
        <v>1136615</v>
      </c>
      <c r="E26" s="228" t="s">
        <v>6735</v>
      </c>
      <c r="F26" s="97" t="s">
        <v>655</v>
      </c>
      <c r="G26" s="238" t="s">
        <v>2182</v>
      </c>
      <c r="H26" s="23"/>
      <c r="I26" s="25">
        <v>1137029</v>
      </c>
      <c r="J26" s="35" t="s">
        <v>6722</v>
      </c>
      <c r="K26" s="34" t="s">
        <v>24</v>
      </c>
      <c r="L26" s="31">
        <v>376</v>
      </c>
      <c r="M26" s="25">
        <v>0.17</v>
      </c>
      <c r="N26" s="25">
        <v>1.38624E-3</v>
      </c>
      <c r="O26" s="25">
        <v>50</v>
      </c>
      <c r="P26" s="25">
        <v>760</v>
      </c>
      <c r="Q26" s="25">
        <v>760</v>
      </c>
      <c r="R26" s="25">
        <v>120</v>
      </c>
      <c r="S26" s="25">
        <v>8.5</v>
      </c>
      <c r="T26" s="25">
        <v>6.9311999999999999E-2</v>
      </c>
    </row>
    <row r="27" spans="1:20" ht="25.5" x14ac:dyDescent="0.25">
      <c r="A27" s="51"/>
      <c r="B27" s="25">
        <v>22</v>
      </c>
      <c r="C27" s="43">
        <v>1137029</v>
      </c>
      <c r="D27" s="37">
        <v>1135977</v>
      </c>
      <c r="E27" s="228" t="s">
        <v>6731</v>
      </c>
      <c r="F27" s="97" t="s">
        <v>655</v>
      </c>
      <c r="G27" s="238" t="s">
        <v>2182</v>
      </c>
      <c r="H27" s="23"/>
      <c r="I27" s="25">
        <v>1137027</v>
      </c>
      <c r="J27" s="35" t="s">
        <v>6722</v>
      </c>
      <c r="K27" s="34" t="s">
        <v>24</v>
      </c>
      <c r="L27" s="31">
        <v>376</v>
      </c>
      <c r="M27" s="25">
        <v>0.17</v>
      </c>
      <c r="N27" s="25">
        <v>9.3738666666666676E-4</v>
      </c>
      <c r="O27" s="25">
        <v>300</v>
      </c>
      <c r="P27" s="25">
        <v>1040</v>
      </c>
      <c r="Q27" s="25">
        <v>1040</v>
      </c>
      <c r="R27" s="25">
        <v>260</v>
      </c>
      <c r="S27" s="25">
        <v>51</v>
      </c>
      <c r="T27" s="25">
        <v>0.28121600000000002</v>
      </c>
    </row>
    <row r="28" spans="1:20" ht="25.5" x14ac:dyDescent="0.25">
      <c r="A28" s="51"/>
      <c r="B28" s="25">
        <v>23</v>
      </c>
      <c r="C28" s="43">
        <v>1137031</v>
      </c>
      <c r="D28" s="37">
        <v>1136616</v>
      </c>
      <c r="E28" s="228" t="s">
        <v>6726</v>
      </c>
      <c r="F28" s="97" t="s">
        <v>655</v>
      </c>
      <c r="G28" s="238" t="s">
        <v>2182</v>
      </c>
      <c r="H28" s="23"/>
      <c r="I28" s="25"/>
      <c r="J28" s="35" t="s">
        <v>6722</v>
      </c>
      <c r="K28" s="34" t="s">
        <v>24</v>
      </c>
      <c r="L28" s="31">
        <v>595</v>
      </c>
      <c r="M28" s="25">
        <v>0.27</v>
      </c>
      <c r="N28" s="25">
        <v>2.7724799999999999E-3</v>
      </c>
      <c r="O28" s="25">
        <v>50</v>
      </c>
      <c r="P28" s="25">
        <v>760</v>
      </c>
      <c r="Q28" s="25">
        <v>760</v>
      </c>
      <c r="R28" s="25">
        <v>240</v>
      </c>
      <c r="S28" s="25">
        <v>13.5</v>
      </c>
      <c r="T28" s="25">
        <v>0.138624</v>
      </c>
    </row>
    <row r="29" spans="1:20" ht="38.25" x14ac:dyDescent="0.25">
      <c r="A29" s="51"/>
      <c r="B29" s="25">
        <v>24</v>
      </c>
      <c r="C29" s="43">
        <v>1136609</v>
      </c>
      <c r="D29" s="24">
        <v>1062044</v>
      </c>
      <c r="E29" s="26" t="s">
        <v>6755</v>
      </c>
      <c r="F29" s="25" t="s">
        <v>655</v>
      </c>
      <c r="G29" s="238" t="s">
        <v>29</v>
      </c>
      <c r="H29" s="43">
        <v>1137018</v>
      </c>
      <c r="I29" s="23" t="s">
        <v>22</v>
      </c>
      <c r="J29" s="35" t="s">
        <v>6722</v>
      </c>
      <c r="K29" s="34" t="s">
        <v>24</v>
      </c>
      <c r="L29" s="31">
        <v>150</v>
      </c>
      <c r="M29" s="25">
        <v>9.0999999999999998E-2</v>
      </c>
      <c r="N29" s="25">
        <v>6.2399999999999999E-4</v>
      </c>
      <c r="O29" s="25">
        <v>100</v>
      </c>
      <c r="P29" s="25" t="s">
        <v>22</v>
      </c>
      <c r="Q29" s="25" t="s">
        <v>22</v>
      </c>
      <c r="R29" s="25" t="s">
        <v>22</v>
      </c>
      <c r="S29" s="25" t="s">
        <v>22</v>
      </c>
      <c r="T29" s="25" t="s">
        <v>22</v>
      </c>
    </row>
    <row r="30" spans="1:20" ht="38.25" x14ac:dyDescent="0.25">
      <c r="A30" s="51"/>
      <c r="B30" s="25">
        <v>25</v>
      </c>
      <c r="C30" s="43">
        <v>1136610</v>
      </c>
      <c r="D30" s="24">
        <v>1062045</v>
      </c>
      <c r="E30" s="26" t="s">
        <v>6753</v>
      </c>
      <c r="F30" s="25" t="s">
        <v>655</v>
      </c>
      <c r="G30" s="238" t="s">
        <v>29</v>
      </c>
      <c r="H30" s="43">
        <v>1137018</v>
      </c>
      <c r="I30" s="152" t="s">
        <v>6997</v>
      </c>
      <c r="J30" s="35" t="s">
        <v>6722</v>
      </c>
      <c r="K30" s="34" t="s">
        <v>24</v>
      </c>
      <c r="L30" s="31">
        <v>151</v>
      </c>
      <c r="M30" s="25">
        <v>8.8000000000000009E-2</v>
      </c>
      <c r="N30" s="25">
        <v>5.0625000000000008E-4</v>
      </c>
      <c r="O30" s="25">
        <v>200</v>
      </c>
      <c r="P30" s="25">
        <v>750</v>
      </c>
      <c r="Q30" s="25">
        <v>750</v>
      </c>
      <c r="R30" s="25">
        <v>180</v>
      </c>
      <c r="S30" s="25">
        <v>17.600000000000001</v>
      </c>
      <c r="T30" s="25">
        <v>0.10125000000000001</v>
      </c>
    </row>
    <row r="31" spans="1:20" ht="51" x14ac:dyDescent="0.25">
      <c r="A31" s="51"/>
      <c r="B31" s="25">
        <v>26</v>
      </c>
      <c r="C31" s="43">
        <v>1136995</v>
      </c>
      <c r="D31" s="152" t="s">
        <v>6805</v>
      </c>
      <c r="E31" s="26" t="s">
        <v>6752</v>
      </c>
      <c r="F31" s="25" t="s">
        <v>655</v>
      </c>
      <c r="G31" s="238" t="s">
        <v>27</v>
      </c>
      <c r="H31" s="135">
        <v>1137018</v>
      </c>
      <c r="I31" s="152" t="s">
        <v>6998</v>
      </c>
      <c r="J31" s="35" t="s">
        <v>6722</v>
      </c>
      <c r="K31" s="34" t="s">
        <v>24</v>
      </c>
      <c r="L31" s="31">
        <v>151</v>
      </c>
      <c r="M31" s="25">
        <v>8.8000000000000009E-2</v>
      </c>
      <c r="N31" s="25">
        <v>4.4531250000000002E-4</v>
      </c>
      <c r="O31" s="25">
        <v>240</v>
      </c>
      <c r="P31" s="25">
        <v>750</v>
      </c>
      <c r="Q31" s="25">
        <v>750</v>
      </c>
      <c r="R31" s="25">
        <v>190</v>
      </c>
      <c r="S31" s="25">
        <v>21.12</v>
      </c>
      <c r="T31" s="25">
        <v>0.106875</v>
      </c>
    </row>
    <row r="32" spans="1:20" ht="38.25" x14ac:dyDescent="0.25">
      <c r="A32" s="51"/>
      <c r="B32" s="25">
        <v>27</v>
      </c>
      <c r="C32" s="43">
        <v>1136611</v>
      </c>
      <c r="D32" s="24">
        <v>1062046</v>
      </c>
      <c r="E32" s="26" t="s">
        <v>6751</v>
      </c>
      <c r="F32" s="25" t="s">
        <v>655</v>
      </c>
      <c r="G32" s="238" t="s">
        <v>29</v>
      </c>
      <c r="H32" s="43">
        <v>1137026</v>
      </c>
      <c r="I32" s="152" t="s">
        <v>6997</v>
      </c>
      <c r="J32" s="35" t="s">
        <v>6722</v>
      </c>
      <c r="K32" s="34" t="s">
        <v>24</v>
      </c>
      <c r="L32" s="31">
        <v>151</v>
      </c>
      <c r="M32" s="25">
        <v>8.7999999999999995E-2</v>
      </c>
      <c r="N32" s="25">
        <v>4.6874999999999998E-4</v>
      </c>
      <c r="O32" s="25">
        <v>300</v>
      </c>
      <c r="P32" s="25">
        <v>750</v>
      </c>
      <c r="Q32" s="25">
        <v>750</v>
      </c>
      <c r="R32" s="25">
        <v>250</v>
      </c>
      <c r="S32" s="25">
        <v>26.4</v>
      </c>
      <c r="T32" s="25">
        <v>0.140625</v>
      </c>
    </row>
    <row r="33" spans="1:20" ht="38.25" x14ac:dyDescent="0.25">
      <c r="A33" s="51"/>
      <c r="B33" s="25">
        <v>28</v>
      </c>
      <c r="C33" s="43">
        <v>1136612</v>
      </c>
      <c r="D33" s="24">
        <v>1009228</v>
      </c>
      <c r="E33" s="26" t="s">
        <v>6746</v>
      </c>
      <c r="F33" s="25" t="s">
        <v>655</v>
      </c>
      <c r="G33" s="238" t="s">
        <v>29</v>
      </c>
      <c r="H33" s="43">
        <v>1137024</v>
      </c>
      <c r="I33" s="152" t="s">
        <v>22</v>
      </c>
      <c r="J33" s="35" t="s">
        <v>6722</v>
      </c>
      <c r="K33" s="34" t="s">
        <v>24</v>
      </c>
      <c r="L33" s="31">
        <v>190</v>
      </c>
      <c r="M33" s="25">
        <v>0.115</v>
      </c>
      <c r="N33" s="25">
        <v>8.2700000000000004E-4</v>
      </c>
      <c r="O33" s="25">
        <v>100</v>
      </c>
      <c r="P33" s="25" t="s">
        <v>22</v>
      </c>
      <c r="Q33" s="25" t="s">
        <v>22</v>
      </c>
      <c r="R33" s="25" t="s">
        <v>22</v>
      </c>
      <c r="S33" s="25" t="s">
        <v>22</v>
      </c>
      <c r="T33" s="25" t="s">
        <v>22</v>
      </c>
    </row>
    <row r="34" spans="1:20" ht="38.25" x14ac:dyDescent="0.25">
      <c r="A34" s="51"/>
      <c r="B34" s="25">
        <v>29</v>
      </c>
      <c r="C34" s="43">
        <v>1136613</v>
      </c>
      <c r="D34" s="24">
        <v>1009230</v>
      </c>
      <c r="E34" s="26" t="s">
        <v>6744</v>
      </c>
      <c r="F34" s="25" t="s">
        <v>655</v>
      </c>
      <c r="G34" s="238" t="s">
        <v>29</v>
      </c>
      <c r="H34" s="135">
        <v>1137024</v>
      </c>
      <c r="I34" s="152" t="s">
        <v>6743</v>
      </c>
      <c r="J34" s="35" t="s">
        <v>6722</v>
      </c>
      <c r="K34" s="34" t="s">
        <v>24</v>
      </c>
      <c r="L34" s="31">
        <v>193</v>
      </c>
      <c r="M34" s="25">
        <v>0.11699999999999999</v>
      </c>
      <c r="N34" s="25">
        <v>7.0312499999999997E-4</v>
      </c>
      <c r="O34" s="25">
        <v>200</v>
      </c>
      <c r="P34" s="25">
        <v>750</v>
      </c>
      <c r="Q34" s="25">
        <v>750</v>
      </c>
      <c r="R34" s="25">
        <v>250</v>
      </c>
      <c r="S34" s="25">
        <v>23.4</v>
      </c>
      <c r="T34" s="25">
        <v>0.140625</v>
      </c>
    </row>
    <row r="35" spans="1:20" ht="51" x14ac:dyDescent="0.25">
      <c r="A35" s="51"/>
      <c r="B35" s="25">
        <v>30</v>
      </c>
      <c r="C35" s="43">
        <v>1136997</v>
      </c>
      <c r="D35" s="152" t="s">
        <v>6807</v>
      </c>
      <c r="E35" s="26" t="s">
        <v>6742</v>
      </c>
      <c r="F35" s="25" t="s">
        <v>655</v>
      </c>
      <c r="G35" s="238" t="s">
        <v>29</v>
      </c>
      <c r="H35" s="135">
        <v>1137024</v>
      </c>
      <c r="I35" s="152" t="s">
        <v>6741</v>
      </c>
      <c r="J35" s="35" t="s">
        <v>6722</v>
      </c>
      <c r="K35" s="34" t="s">
        <v>24</v>
      </c>
      <c r="L35" s="31">
        <v>193</v>
      </c>
      <c r="M35" s="25">
        <v>0.11699999999999999</v>
      </c>
      <c r="N35" s="25">
        <v>6.9793333333333324E-4</v>
      </c>
      <c r="O35" s="25">
        <v>240</v>
      </c>
      <c r="P35" s="25">
        <v>760</v>
      </c>
      <c r="Q35" s="25">
        <v>760</v>
      </c>
      <c r="R35" s="25">
        <v>290</v>
      </c>
      <c r="S35" s="25">
        <v>28.08</v>
      </c>
      <c r="T35" s="25">
        <v>0.16750399999999999</v>
      </c>
    </row>
    <row r="36" spans="1:20" ht="38.25" x14ac:dyDescent="0.25">
      <c r="A36" s="51"/>
      <c r="B36" s="25">
        <v>31</v>
      </c>
      <c r="C36" s="43">
        <v>1136998</v>
      </c>
      <c r="D36" s="152" t="s">
        <v>6806</v>
      </c>
      <c r="E36" s="26" t="s">
        <v>6738</v>
      </c>
      <c r="F36" s="25" t="s">
        <v>655</v>
      </c>
      <c r="G36" s="238" t="s">
        <v>29</v>
      </c>
      <c r="H36" s="135">
        <v>1137026</v>
      </c>
      <c r="I36" s="152" t="s">
        <v>6737</v>
      </c>
      <c r="J36" s="35" t="s">
        <v>6722</v>
      </c>
      <c r="K36" s="34" t="s">
        <v>24</v>
      </c>
      <c r="L36" s="31">
        <v>193</v>
      </c>
      <c r="M36" s="25">
        <v>0.11699999999999999</v>
      </c>
      <c r="N36" s="25">
        <v>6.09375E-4</v>
      </c>
      <c r="O36" s="25">
        <v>640</v>
      </c>
      <c r="P36" s="25">
        <v>1000</v>
      </c>
      <c r="Q36" s="25">
        <v>1000</v>
      </c>
      <c r="R36" s="25">
        <v>390</v>
      </c>
      <c r="S36" s="25">
        <v>74.88</v>
      </c>
      <c r="T36" s="25">
        <v>0.39</v>
      </c>
    </row>
    <row r="37" spans="1:20" ht="25.5" x14ac:dyDescent="0.25">
      <c r="A37" s="51"/>
      <c r="B37" s="25">
        <v>32</v>
      </c>
      <c r="C37" s="43">
        <v>1136617</v>
      </c>
      <c r="D37" s="24">
        <v>1008979</v>
      </c>
      <c r="E37" s="26" t="s">
        <v>6724</v>
      </c>
      <c r="F37" s="25" t="s">
        <v>655</v>
      </c>
      <c r="G37" s="238" t="s">
        <v>2182</v>
      </c>
      <c r="H37" s="23" t="s">
        <v>22</v>
      </c>
      <c r="I37" s="152">
        <v>1136618</v>
      </c>
      <c r="J37" s="35" t="s">
        <v>6722</v>
      </c>
      <c r="K37" s="34" t="s">
        <v>24</v>
      </c>
      <c r="L37" s="31">
        <v>1914</v>
      </c>
      <c r="M37" s="25">
        <v>0.47</v>
      </c>
      <c r="N37" s="25">
        <v>1.6000000000000001E-3</v>
      </c>
      <c r="O37" s="25">
        <v>50</v>
      </c>
      <c r="P37" s="25">
        <v>1070</v>
      </c>
      <c r="Q37" s="25">
        <v>1070</v>
      </c>
      <c r="R37" s="25">
        <v>230</v>
      </c>
      <c r="S37" s="25">
        <v>23.5</v>
      </c>
      <c r="T37" s="25">
        <v>0.26334999999999997</v>
      </c>
    </row>
    <row r="38" spans="1:20" ht="25.5" x14ac:dyDescent="0.25">
      <c r="A38" s="51"/>
      <c r="B38" s="25">
        <v>33</v>
      </c>
      <c r="C38" s="43">
        <v>1136618</v>
      </c>
      <c r="D38" s="24">
        <v>1008939</v>
      </c>
      <c r="E38" s="26" t="s">
        <v>6723</v>
      </c>
      <c r="F38" s="25" t="s">
        <v>652</v>
      </c>
      <c r="G38" s="238" t="s">
        <v>2182</v>
      </c>
      <c r="H38" s="23" t="s">
        <v>22</v>
      </c>
      <c r="I38" s="152">
        <v>1136617</v>
      </c>
      <c r="J38" s="35" t="s">
        <v>6722</v>
      </c>
      <c r="K38" s="34" t="s">
        <v>24</v>
      </c>
      <c r="L38" s="31">
        <v>1914</v>
      </c>
      <c r="M38" s="25">
        <v>0.43</v>
      </c>
      <c r="N38" s="25">
        <v>1.6000000000000001E-3</v>
      </c>
      <c r="O38" s="25">
        <v>24</v>
      </c>
      <c r="P38" s="25">
        <v>6000</v>
      </c>
      <c r="Q38" s="25">
        <v>40</v>
      </c>
      <c r="R38" s="25">
        <v>40</v>
      </c>
      <c r="S38" s="25">
        <v>10.32</v>
      </c>
      <c r="T38" s="25">
        <v>1.0584E-2</v>
      </c>
    </row>
    <row r="39" spans="1:20" ht="25.5" x14ac:dyDescent="0.25">
      <c r="A39" s="51"/>
      <c r="B39" s="25">
        <v>34</v>
      </c>
      <c r="C39" s="43">
        <v>1136619</v>
      </c>
      <c r="D39" s="24">
        <v>1008980</v>
      </c>
      <c r="E39" s="26" t="s">
        <v>6720</v>
      </c>
      <c r="F39" s="25" t="s">
        <v>655</v>
      </c>
      <c r="G39" s="238" t="s">
        <v>2182</v>
      </c>
      <c r="H39" s="23" t="s">
        <v>22</v>
      </c>
      <c r="I39" s="152">
        <v>1136620</v>
      </c>
      <c r="J39" s="35" t="s">
        <v>6577</v>
      </c>
      <c r="K39" s="34" t="s">
        <v>24</v>
      </c>
      <c r="L39" s="31" t="s">
        <v>2629</v>
      </c>
      <c r="M39" s="25">
        <v>0.66500000000000004</v>
      </c>
      <c r="N39" s="25">
        <v>2.5000000000000001E-3</v>
      </c>
      <c r="O39" s="25">
        <v>50</v>
      </c>
      <c r="P39" s="25">
        <v>1250</v>
      </c>
      <c r="Q39" s="25">
        <v>1250</v>
      </c>
      <c r="R39" s="25">
        <v>190</v>
      </c>
      <c r="S39" s="25">
        <v>33.25</v>
      </c>
      <c r="T39" s="25">
        <v>0.2969</v>
      </c>
    </row>
    <row r="40" spans="1:20" ht="25.5" x14ac:dyDescent="0.25">
      <c r="A40" s="51"/>
      <c r="B40" s="25">
        <v>35</v>
      </c>
      <c r="C40" s="43">
        <v>1136620</v>
      </c>
      <c r="D40" s="24">
        <v>1008940</v>
      </c>
      <c r="E40" s="26" t="s">
        <v>6719</v>
      </c>
      <c r="F40" s="25" t="s">
        <v>652</v>
      </c>
      <c r="G40" s="238" t="s">
        <v>2182</v>
      </c>
      <c r="H40" s="23" t="s">
        <v>22</v>
      </c>
      <c r="I40" s="152">
        <v>1136619</v>
      </c>
      <c r="J40" s="35" t="s">
        <v>6577</v>
      </c>
      <c r="K40" s="34" t="s">
        <v>24</v>
      </c>
      <c r="L40" s="31" t="s">
        <v>2629</v>
      </c>
      <c r="M40" s="25">
        <v>0.66</v>
      </c>
      <c r="N40" s="25">
        <v>2.5000000000000001E-3</v>
      </c>
      <c r="O40" s="25">
        <v>12</v>
      </c>
      <c r="P40" s="25">
        <v>6000</v>
      </c>
      <c r="Q40" s="25">
        <v>50</v>
      </c>
      <c r="R40" s="25">
        <v>50</v>
      </c>
      <c r="S40" s="25">
        <v>7.92</v>
      </c>
      <c r="T40" s="25">
        <v>1.4999999999999999E-2</v>
      </c>
    </row>
    <row r="41" spans="1:20" ht="25.5" x14ac:dyDescent="0.25">
      <c r="A41" s="51"/>
      <c r="B41" s="25">
        <v>36</v>
      </c>
      <c r="C41" s="43">
        <v>1136621</v>
      </c>
      <c r="D41" s="24">
        <v>1008981</v>
      </c>
      <c r="E41" s="26" t="s">
        <v>6717</v>
      </c>
      <c r="F41" s="25" t="s">
        <v>655</v>
      </c>
      <c r="G41" s="238" t="s">
        <v>2182</v>
      </c>
      <c r="H41" s="23" t="s">
        <v>22</v>
      </c>
      <c r="I41" s="152">
        <v>1136622</v>
      </c>
      <c r="J41" s="35" t="s">
        <v>6577</v>
      </c>
      <c r="K41" s="34" t="s">
        <v>24</v>
      </c>
      <c r="L41" s="31" t="s">
        <v>2629</v>
      </c>
      <c r="M41" s="25">
        <v>1.069</v>
      </c>
      <c r="N41" s="25">
        <v>3.9690000000000003E-3</v>
      </c>
      <c r="O41" s="25">
        <v>50</v>
      </c>
      <c r="P41" s="25">
        <v>1790</v>
      </c>
      <c r="Q41" s="25">
        <v>1790</v>
      </c>
      <c r="R41" s="25">
        <v>250</v>
      </c>
      <c r="S41" s="25">
        <v>53.449999999999996</v>
      </c>
      <c r="T41" s="25">
        <v>0.80105000000000004</v>
      </c>
    </row>
    <row r="42" spans="1:20" ht="25.5" x14ac:dyDescent="0.25">
      <c r="A42" s="51"/>
      <c r="B42" s="25">
        <v>37</v>
      </c>
      <c r="C42" s="43">
        <v>1136622</v>
      </c>
      <c r="D42" s="24">
        <v>1008941</v>
      </c>
      <c r="E42" s="26" t="s">
        <v>6716</v>
      </c>
      <c r="F42" s="25" t="s">
        <v>655</v>
      </c>
      <c r="G42" s="238" t="s">
        <v>2182</v>
      </c>
      <c r="H42" s="23" t="s">
        <v>22</v>
      </c>
      <c r="I42" s="152">
        <v>1136621</v>
      </c>
      <c r="J42" s="35" t="s">
        <v>6577</v>
      </c>
      <c r="K42" s="34" t="s">
        <v>24</v>
      </c>
      <c r="L42" s="31" t="s">
        <v>2629</v>
      </c>
      <c r="M42" s="25">
        <v>1.04</v>
      </c>
      <c r="N42" s="25">
        <v>3.9690000000000003E-3</v>
      </c>
      <c r="O42" s="25">
        <v>12</v>
      </c>
      <c r="P42" s="25">
        <v>6000</v>
      </c>
      <c r="Q42" s="25">
        <v>65</v>
      </c>
      <c r="R42" s="25">
        <v>65</v>
      </c>
      <c r="S42" s="25">
        <v>12.48</v>
      </c>
      <c r="T42" s="25">
        <v>2.3814000000000002E-2</v>
      </c>
    </row>
    <row r="43" spans="1:20" ht="25.5" x14ac:dyDescent="0.25">
      <c r="A43" s="51"/>
      <c r="B43" s="25">
        <v>38</v>
      </c>
      <c r="C43" s="43">
        <v>1136623</v>
      </c>
      <c r="D43" s="24">
        <v>1008982</v>
      </c>
      <c r="E43" s="26" t="s">
        <v>6714</v>
      </c>
      <c r="F43" s="25" t="s">
        <v>21</v>
      </c>
      <c r="G43" s="238" t="s">
        <v>2182</v>
      </c>
      <c r="H43" s="23" t="s">
        <v>22</v>
      </c>
      <c r="I43" s="152">
        <v>1136624</v>
      </c>
      <c r="J43" s="35" t="s">
        <v>6577</v>
      </c>
      <c r="K43" s="34" t="s">
        <v>24</v>
      </c>
      <c r="L43" s="31" t="s">
        <v>2629</v>
      </c>
      <c r="M43" s="25">
        <v>1.4610000000000001</v>
      </c>
      <c r="N43" s="25">
        <v>5.6249999999999998E-3</v>
      </c>
      <c r="O43" s="25">
        <v>50</v>
      </c>
      <c r="P43" s="25">
        <v>2150</v>
      </c>
      <c r="Q43" s="25">
        <v>400</v>
      </c>
      <c r="R43" s="25">
        <v>2150</v>
      </c>
      <c r="S43" s="25">
        <v>73.05</v>
      </c>
      <c r="T43" s="25">
        <v>1.849</v>
      </c>
    </row>
    <row r="44" spans="1:20" ht="25.5" x14ac:dyDescent="0.25">
      <c r="A44" s="51"/>
      <c r="B44" s="25">
        <v>39</v>
      </c>
      <c r="C44" s="43">
        <v>1136624</v>
      </c>
      <c r="D44" s="24">
        <v>1008864</v>
      </c>
      <c r="E44" s="26" t="s">
        <v>6713</v>
      </c>
      <c r="F44" s="25" t="s">
        <v>21</v>
      </c>
      <c r="G44" s="238" t="s">
        <v>2182</v>
      </c>
      <c r="H44" s="23" t="s">
        <v>22</v>
      </c>
      <c r="I44" s="152">
        <v>1136623</v>
      </c>
      <c r="J44" s="35" t="s">
        <v>6577</v>
      </c>
      <c r="K44" s="34" t="s">
        <v>24</v>
      </c>
      <c r="L44" s="31" t="s">
        <v>2629</v>
      </c>
      <c r="M44" s="25">
        <v>1.45</v>
      </c>
      <c r="N44" s="25">
        <v>5.6249999999999998E-3</v>
      </c>
      <c r="O44" s="25">
        <v>6</v>
      </c>
      <c r="P44" s="25">
        <v>6000</v>
      </c>
      <c r="Q44" s="25">
        <v>77</v>
      </c>
      <c r="R44" s="25">
        <v>77</v>
      </c>
      <c r="S44" s="25">
        <v>8.6999999999999993</v>
      </c>
      <c r="T44" s="25">
        <v>0.06</v>
      </c>
    </row>
    <row r="45" spans="1:20" ht="25.5" x14ac:dyDescent="0.25">
      <c r="A45" s="51"/>
      <c r="B45" s="25">
        <v>40</v>
      </c>
      <c r="C45" s="43">
        <v>1136625</v>
      </c>
      <c r="D45" s="24">
        <v>1008874</v>
      </c>
      <c r="E45" s="26" t="s">
        <v>6711</v>
      </c>
      <c r="F45" s="25" t="s">
        <v>21</v>
      </c>
      <c r="G45" s="238" t="s">
        <v>2182</v>
      </c>
      <c r="H45" s="23" t="s">
        <v>22</v>
      </c>
      <c r="I45" s="23" t="s">
        <v>22</v>
      </c>
      <c r="J45" s="35" t="s">
        <v>6577</v>
      </c>
      <c r="K45" s="34" t="s">
        <v>24</v>
      </c>
      <c r="L45" s="31" t="s">
        <v>2629</v>
      </c>
      <c r="M45" s="25">
        <v>2.1</v>
      </c>
      <c r="N45" s="25">
        <v>8.0999999999999996E-3</v>
      </c>
      <c r="O45" s="25">
        <v>6</v>
      </c>
      <c r="P45" s="25">
        <v>6000</v>
      </c>
      <c r="Q45" s="25">
        <v>90</v>
      </c>
      <c r="R45" s="25">
        <v>90</v>
      </c>
      <c r="S45" s="25">
        <v>12.600000000000001</v>
      </c>
      <c r="T45" s="25">
        <v>5.4197999999999996E-2</v>
      </c>
    </row>
    <row r="46" spans="1:20" ht="25.5" x14ac:dyDescent="0.25">
      <c r="A46" s="51"/>
      <c r="B46" s="25">
        <v>41</v>
      </c>
      <c r="C46" s="43">
        <v>1136626</v>
      </c>
      <c r="D46" s="24">
        <v>1008879</v>
      </c>
      <c r="E46" s="26" t="s">
        <v>6709</v>
      </c>
      <c r="F46" s="25" t="s">
        <v>21</v>
      </c>
      <c r="G46" s="238" t="s">
        <v>2182</v>
      </c>
      <c r="H46" s="23" t="s">
        <v>22</v>
      </c>
      <c r="I46" s="23" t="s">
        <v>22</v>
      </c>
      <c r="J46" s="35" t="s">
        <v>6577</v>
      </c>
      <c r="K46" s="34" t="s">
        <v>24</v>
      </c>
      <c r="L46" s="31" t="s">
        <v>2629</v>
      </c>
      <c r="M46" s="25">
        <v>3.1030000000000002</v>
      </c>
      <c r="N46" s="25">
        <v>1.21E-2</v>
      </c>
      <c r="O46" s="25">
        <v>6</v>
      </c>
      <c r="P46" s="25">
        <v>6000</v>
      </c>
      <c r="Q46" s="25">
        <v>112</v>
      </c>
      <c r="R46" s="25">
        <v>112</v>
      </c>
      <c r="S46" s="25">
        <v>18.618000000000002</v>
      </c>
      <c r="T46" s="25">
        <v>7.2599999999999998E-2</v>
      </c>
    </row>
    <row r="47" spans="1:20" ht="25.5" x14ac:dyDescent="0.25">
      <c r="A47" s="51"/>
      <c r="B47" s="25">
        <v>42</v>
      </c>
      <c r="C47" s="43">
        <v>1136990</v>
      </c>
      <c r="D47" s="24">
        <v>1022682</v>
      </c>
      <c r="E47" s="26" t="s">
        <v>6707</v>
      </c>
      <c r="F47" s="25" t="s">
        <v>655</v>
      </c>
      <c r="G47" s="238" t="s">
        <v>2182</v>
      </c>
      <c r="H47" s="23" t="s">
        <v>22</v>
      </c>
      <c r="I47" s="23" t="s">
        <v>22</v>
      </c>
      <c r="J47" s="35" t="s">
        <v>23</v>
      </c>
      <c r="K47" s="34" t="s">
        <v>24</v>
      </c>
      <c r="L47" s="31">
        <v>113</v>
      </c>
      <c r="M47" s="25">
        <v>9.4E-2</v>
      </c>
      <c r="N47" s="25">
        <v>4.3319999999999996E-4</v>
      </c>
      <c r="O47" s="25">
        <v>200</v>
      </c>
      <c r="P47" s="25">
        <v>760</v>
      </c>
      <c r="Q47" s="25">
        <v>760</v>
      </c>
      <c r="R47" s="25">
        <v>150</v>
      </c>
      <c r="S47" s="25">
        <v>18.8</v>
      </c>
      <c r="T47" s="25">
        <v>8.6639999999999995E-2</v>
      </c>
    </row>
    <row r="48" spans="1:20" ht="25.5" x14ac:dyDescent="0.25">
      <c r="A48" s="51"/>
      <c r="B48" s="25">
        <v>43</v>
      </c>
      <c r="C48" s="43">
        <v>1136991</v>
      </c>
      <c r="D48" s="24">
        <v>1001201</v>
      </c>
      <c r="E48" s="26" t="s">
        <v>6705</v>
      </c>
      <c r="F48" s="25" t="s">
        <v>655</v>
      </c>
      <c r="G48" s="238" t="s">
        <v>2182</v>
      </c>
      <c r="H48" s="23" t="s">
        <v>22</v>
      </c>
      <c r="I48" s="23" t="s">
        <v>22</v>
      </c>
      <c r="J48" s="35" t="s">
        <v>23</v>
      </c>
      <c r="K48" s="34" t="s">
        <v>24</v>
      </c>
      <c r="L48" s="31">
        <v>164</v>
      </c>
      <c r="M48" s="25">
        <v>0.15</v>
      </c>
      <c r="N48" s="25">
        <v>8.6639999999999992E-4</v>
      </c>
      <c r="O48" s="25">
        <v>100</v>
      </c>
      <c r="P48" s="25">
        <v>760</v>
      </c>
      <c r="Q48" s="25">
        <v>760</v>
      </c>
      <c r="R48" s="25">
        <v>150</v>
      </c>
      <c r="S48" s="25">
        <v>15</v>
      </c>
      <c r="T48" s="25">
        <v>8.6639999999999995E-2</v>
      </c>
    </row>
    <row r="49" spans="1:20" ht="25.5" x14ac:dyDescent="0.25">
      <c r="A49" s="51"/>
      <c r="B49" s="25">
        <v>44</v>
      </c>
      <c r="C49" s="43">
        <v>1136992</v>
      </c>
      <c r="D49" s="24">
        <v>1001202</v>
      </c>
      <c r="E49" s="26" t="s">
        <v>6704</v>
      </c>
      <c r="F49" s="25" t="s">
        <v>655</v>
      </c>
      <c r="G49" s="238" t="s">
        <v>2182</v>
      </c>
      <c r="H49" s="23" t="s">
        <v>22</v>
      </c>
      <c r="I49" s="23" t="s">
        <v>22</v>
      </c>
      <c r="J49" s="35" t="s">
        <v>23</v>
      </c>
      <c r="K49" s="34" t="s">
        <v>24</v>
      </c>
      <c r="L49" s="31">
        <v>288</v>
      </c>
      <c r="M49" s="25">
        <v>0.23800000000000002</v>
      </c>
      <c r="N49" s="25">
        <v>1.38624E-3</v>
      </c>
      <c r="O49" s="25">
        <v>50</v>
      </c>
      <c r="P49" s="25">
        <v>760</v>
      </c>
      <c r="Q49" s="25">
        <v>760</v>
      </c>
      <c r="R49" s="25">
        <v>120</v>
      </c>
      <c r="S49" s="25">
        <v>11.9</v>
      </c>
      <c r="T49" s="25">
        <v>6.9311999999999999E-2</v>
      </c>
    </row>
    <row r="50" spans="1:20" ht="25.5" x14ac:dyDescent="0.25">
      <c r="A50" s="51"/>
      <c r="B50" s="25">
        <v>45</v>
      </c>
      <c r="C50" s="43">
        <v>1136993</v>
      </c>
      <c r="D50" s="24">
        <v>1001203</v>
      </c>
      <c r="E50" s="26" t="s">
        <v>6702</v>
      </c>
      <c r="F50" s="25" t="s">
        <v>655</v>
      </c>
      <c r="G50" s="238" t="s">
        <v>2182</v>
      </c>
      <c r="H50" s="23" t="s">
        <v>22</v>
      </c>
      <c r="I50" s="23" t="s">
        <v>22</v>
      </c>
      <c r="J50" s="35" t="s">
        <v>23</v>
      </c>
      <c r="K50" s="34" t="s">
        <v>24</v>
      </c>
      <c r="L50" s="31">
        <v>435</v>
      </c>
      <c r="M50" s="25">
        <v>0.38400000000000001</v>
      </c>
      <c r="N50" s="25">
        <v>2.7724799999999999E-3</v>
      </c>
      <c r="O50" s="25">
        <v>50</v>
      </c>
      <c r="P50" s="25">
        <v>760</v>
      </c>
      <c r="Q50" s="25">
        <v>760</v>
      </c>
      <c r="R50" s="25">
        <v>240</v>
      </c>
      <c r="S50" s="25">
        <v>19.2</v>
      </c>
      <c r="T50" s="25">
        <v>0.138624</v>
      </c>
    </row>
    <row r="51" spans="1:20" ht="25.5" x14ac:dyDescent="0.25">
      <c r="A51" s="51"/>
      <c r="B51" s="25">
        <v>46</v>
      </c>
      <c r="C51" s="43">
        <v>1136681</v>
      </c>
      <c r="D51" s="152"/>
      <c r="E51" s="26" t="s">
        <v>6701</v>
      </c>
      <c r="F51" s="25" t="s">
        <v>655</v>
      </c>
      <c r="G51" s="238" t="s">
        <v>2182</v>
      </c>
      <c r="H51" s="23" t="s">
        <v>22</v>
      </c>
      <c r="I51" s="25">
        <v>1136685</v>
      </c>
      <c r="J51" s="35" t="s">
        <v>23</v>
      </c>
      <c r="K51" s="34" t="s">
        <v>24</v>
      </c>
      <c r="L51" s="31">
        <v>243</v>
      </c>
      <c r="M51" s="25">
        <v>0.115</v>
      </c>
      <c r="N51" s="25">
        <v>1.1000000000000001E-3</v>
      </c>
      <c r="O51" s="25">
        <v>100</v>
      </c>
      <c r="P51" s="25">
        <v>850</v>
      </c>
      <c r="Q51" s="25">
        <v>850</v>
      </c>
      <c r="R51" s="25">
        <v>190</v>
      </c>
      <c r="S51" s="25">
        <v>11.5</v>
      </c>
      <c r="T51" s="25">
        <v>0.11</v>
      </c>
    </row>
    <row r="52" spans="1:20" ht="25.5" x14ac:dyDescent="0.25">
      <c r="A52" s="51"/>
      <c r="B52" s="25">
        <v>47</v>
      </c>
      <c r="C52" s="43">
        <v>1136682</v>
      </c>
      <c r="D52" s="152"/>
      <c r="E52" s="26" t="s">
        <v>6700</v>
      </c>
      <c r="F52" s="25" t="s">
        <v>655</v>
      </c>
      <c r="G52" s="238" t="s">
        <v>2182</v>
      </c>
      <c r="H52" s="23" t="s">
        <v>22</v>
      </c>
      <c r="I52" s="25">
        <v>1136686</v>
      </c>
      <c r="J52" s="35" t="s">
        <v>23</v>
      </c>
      <c r="K52" s="34" t="s">
        <v>24</v>
      </c>
      <c r="L52" s="31">
        <v>334</v>
      </c>
      <c r="M52" s="25">
        <v>0.17399999999999999</v>
      </c>
      <c r="N52" s="25">
        <v>1.4000000000000002E-3</v>
      </c>
      <c r="O52" s="25">
        <v>50</v>
      </c>
      <c r="P52" s="25">
        <v>700</v>
      </c>
      <c r="Q52" s="25">
        <v>700</v>
      </c>
      <c r="R52" s="25">
        <v>190</v>
      </c>
      <c r="S52" s="25">
        <v>8.6999999999999993</v>
      </c>
      <c r="T52" s="25">
        <v>7.0000000000000007E-2</v>
      </c>
    </row>
    <row r="53" spans="1:20" ht="25.5" x14ac:dyDescent="0.25">
      <c r="A53" s="51"/>
      <c r="B53" s="25">
        <v>48</v>
      </c>
      <c r="C53" s="43">
        <v>1136683</v>
      </c>
      <c r="D53" s="152"/>
      <c r="E53" s="26" t="s">
        <v>6699</v>
      </c>
      <c r="F53" s="25" t="s">
        <v>655</v>
      </c>
      <c r="G53" s="238" t="s">
        <v>2182</v>
      </c>
      <c r="H53" s="23" t="s">
        <v>22</v>
      </c>
      <c r="I53" s="25">
        <v>1136687</v>
      </c>
      <c r="J53" s="35" t="s">
        <v>23</v>
      </c>
      <c r="K53" s="34" t="s">
        <v>24</v>
      </c>
      <c r="L53" s="31">
        <v>574</v>
      </c>
      <c r="M53" s="25">
        <v>0.26400000000000001</v>
      </c>
      <c r="N53" s="25">
        <v>2.8000000000000004E-3</v>
      </c>
      <c r="O53" s="25">
        <v>25</v>
      </c>
      <c r="P53" s="25">
        <v>750</v>
      </c>
      <c r="Q53" s="25">
        <v>750</v>
      </c>
      <c r="R53" s="25">
        <v>150</v>
      </c>
      <c r="S53" s="25">
        <v>6.6</v>
      </c>
      <c r="T53" s="25">
        <v>7.0000000000000007E-2</v>
      </c>
    </row>
    <row r="54" spans="1:20" ht="25.5" x14ac:dyDescent="0.25">
      <c r="A54" s="51"/>
      <c r="B54" s="25">
        <v>49</v>
      </c>
      <c r="C54" s="43">
        <v>1136684</v>
      </c>
      <c r="D54" s="152"/>
      <c r="E54" s="26" t="s">
        <v>6698</v>
      </c>
      <c r="F54" s="25" t="s">
        <v>655</v>
      </c>
      <c r="G54" s="238" t="s">
        <v>2182</v>
      </c>
      <c r="H54" s="23" t="s">
        <v>22</v>
      </c>
      <c r="I54" s="25">
        <v>1136688</v>
      </c>
      <c r="J54" s="35" t="s">
        <v>23</v>
      </c>
      <c r="K54" s="34" t="s">
        <v>24</v>
      </c>
      <c r="L54" s="31">
        <v>815</v>
      </c>
      <c r="M54" s="25">
        <v>0.42799999999999999</v>
      </c>
      <c r="N54" s="25">
        <v>4.7999999999999996E-3</v>
      </c>
      <c r="O54" s="25">
        <v>25</v>
      </c>
      <c r="P54" s="25">
        <v>810</v>
      </c>
      <c r="Q54" s="25">
        <v>810</v>
      </c>
      <c r="R54" s="25">
        <v>230</v>
      </c>
      <c r="S54" s="25">
        <v>10.7</v>
      </c>
      <c r="T54" s="25">
        <v>0.12</v>
      </c>
    </row>
    <row r="55" spans="1:20" ht="25.5" x14ac:dyDescent="0.25">
      <c r="A55" s="51"/>
      <c r="B55" s="25">
        <v>50</v>
      </c>
      <c r="C55" s="43">
        <v>1136685</v>
      </c>
      <c r="D55" s="37"/>
      <c r="E55" s="26" t="s">
        <v>6697</v>
      </c>
      <c r="F55" s="25" t="s">
        <v>655</v>
      </c>
      <c r="G55" s="237" t="s">
        <v>2182</v>
      </c>
      <c r="H55" s="23" t="s">
        <v>22</v>
      </c>
      <c r="I55" s="25">
        <v>1136681</v>
      </c>
      <c r="J55" s="35" t="s">
        <v>23</v>
      </c>
      <c r="K55" s="34" t="s">
        <v>418</v>
      </c>
      <c r="L55" s="31">
        <v>243</v>
      </c>
      <c r="M55" s="25">
        <v>0.115</v>
      </c>
      <c r="N55" s="25">
        <v>1.1000000000000001E-3</v>
      </c>
      <c r="O55" s="25">
        <v>100</v>
      </c>
      <c r="P55" s="25">
        <v>850</v>
      </c>
      <c r="Q55" s="25">
        <v>850</v>
      </c>
      <c r="R55" s="25">
        <v>190</v>
      </c>
      <c r="S55" s="25">
        <v>11.5</v>
      </c>
      <c r="T55" s="25">
        <v>0.11</v>
      </c>
    </row>
    <row r="56" spans="1:20" ht="25.5" x14ac:dyDescent="0.25">
      <c r="A56" s="51"/>
      <c r="B56" s="25">
        <v>51</v>
      </c>
      <c r="C56" s="43">
        <v>1136686</v>
      </c>
      <c r="D56" s="37"/>
      <c r="E56" s="26" t="s">
        <v>6695</v>
      </c>
      <c r="F56" s="25" t="s">
        <v>655</v>
      </c>
      <c r="G56" s="237" t="s">
        <v>2182</v>
      </c>
      <c r="H56" s="23" t="s">
        <v>22</v>
      </c>
      <c r="I56" s="25">
        <v>1136682</v>
      </c>
      <c r="J56" s="35" t="s">
        <v>23</v>
      </c>
      <c r="K56" s="34" t="s">
        <v>418</v>
      </c>
      <c r="L56" s="31">
        <v>334</v>
      </c>
      <c r="M56" s="25">
        <v>0.17399999999999999</v>
      </c>
      <c r="N56" s="25">
        <v>1.4000000000000002E-3</v>
      </c>
      <c r="O56" s="25">
        <v>50</v>
      </c>
      <c r="P56" s="25">
        <v>700</v>
      </c>
      <c r="Q56" s="25">
        <v>700</v>
      </c>
      <c r="R56" s="25">
        <v>190</v>
      </c>
      <c r="S56" s="25">
        <v>8.6999999999999993</v>
      </c>
      <c r="T56" s="25">
        <v>7.0000000000000007E-2</v>
      </c>
    </row>
    <row r="57" spans="1:20" ht="25.5" x14ac:dyDescent="0.25">
      <c r="A57" s="51"/>
      <c r="B57" s="25">
        <v>52</v>
      </c>
      <c r="C57" s="43">
        <v>1136687</v>
      </c>
      <c r="D57" s="37"/>
      <c r="E57" s="26" t="s">
        <v>6693</v>
      </c>
      <c r="F57" s="25" t="s">
        <v>655</v>
      </c>
      <c r="G57" s="237" t="s">
        <v>2182</v>
      </c>
      <c r="H57" s="23" t="s">
        <v>22</v>
      </c>
      <c r="I57" s="25">
        <v>1136683</v>
      </c>
      <c r="J57" s="35" t="s">
        <v>23</v>
      </c>
      <c r="K57" s="34" t="s">
        <v>418</v>
      </c>
      <c r="L57" s="31">
        <v>574</v>
      </c>
      <c r="M57" s="25">
        <v>0.26400000000000001</v>
      </c>
      <c r="N57" s="25">
        <v>2.8000000000000004E-3</v>
      </c>
      <c r="O57" s="25">
        <v>25</v>
      </c>
      <c r="P57" s="25">
        <v>750</v>
      </c>
      <c r="Q57" s="25">
        <v>750</v>
      </c>
      <c r="R57" s="25">
        <v>150</v>
      </c>
      <c r="S57" s="25">
        <v>6.6</v>
      </c>
      <c r="T57" s="25">
        <v>7.0000000000000007E-2</v>
      </c>
    </row>
    <row r="58" spans="1:20" ht="25.5" x14ac:dyDescent="0.25">
      <c r="A58" s="51"/>
      <c r="B58" s="25">
        <v>53</v>
      </c>
      <c r="C58" s="43">
        <v>1136688</v>
      </c>
      <c r="D58" s="37"/>
      <c r="E58" s="26" t="s">
        <v>6691</v>
      </c>
      <c r="F58" s="25" t="s">
        <v>655</v>
      </c>
      <c r="G58" s="237" t="s">
        <v>2182</v>
      </c>
      <c r="H58" s="23" t="s">
        <v>22</v>
      </c>
      <c r="I58" s="25">
        <v>1136684</v>
      </c>
      <c r="J58" s="35" t="s">
        <v>23</v>
      </c>
      <c r="K58" s="34" t="s">
        <v>418</v>
      </c>
      <c r="L58" s="31">
        <v>815</v>
      </c>
      <c r="M58" s="25">
        <v>0.42799999999999999</v>
      </c>
      <c r="N58" s="25">
        <v>4.7999999999999996E-3</v>
      </c>
      <c r="O58" s="25">
        <v>25</v>
      </c>
      <c r="P58" s="25">
        <v>810</v>
      </c>
      <c r="Q58" s="25">
        <v>810</v>
      </c>
      <c r="R58" s="25">
        <v>230</v>
      </c>
      <c r="S58" s="25">
        <v>10.7</v>
      </c>
      <c r="T58" s="25">
        <v>0.12</v>
      </c>
    </row>
    <row r="59" spans="1:20" ht="25.5" x14ac:dyDescent="0.25">
      <c r="A59" s="51"/>
      <c r="B59" s="25">
        <v>54</v>
      </c>
      <c r="C59" s="43">
        <v>1237320</v>
      </c>
      <c r="D59" s="37"/>
      <c r="E59" s="26" t="s">
        <v>7031</v>
      </c>
      <c r="F59" s="25" t="s">
        <v>21</v>
      </c>
      <c r="G59" s="237" t="s">
        <v>4369</v>
      </c>
      <c r="H59" s="23"/>
      <c r="I59" s="25"/>
      <c r="J59" s="35" t="s">
        <v>23</v>
      </c>
      <c r="K59" s="34" t="s">
        <v>418</v>
      </c>
      <c r="L59" s="31">
        <v>279</v>
      </c>
      <c r="M59" s="25"/>
      <c r="N59" s="25"/>
      <c r="O59" s="25">
        <v>100</v>
      </c>
      <c r="P59" s="25"/>
      <c r="Q59" s="25"/>
      <c r="R59" s="25"/>
      <c r="S59" s="25"/>
      <c r="T59" s="25"/>
    </row>
    <row r="60" spans="1:20" ht="25.5" x14ac:dyDescent="0.25">
      <c r="A60" s="51"/>
      <c r="B60" s="25">
        <v>55</v>
      </c>
      <c r="C60" s="43">
        <v>1237321</v>
      </c>
      <c r="D60" s="37"/>
      <c r="E60" s="26" t="s">
        <v>7032</v>
      </c>
      <c r="F60" s="25" t="s">
        <v>21</v>
      </c>
      <c r="G60" s="237" t="s">
        <v>4369</v>
      </c>
      <c r="H60" s="23"/>
      <c r="I60" s="25"/>
      <c r="J60" s="35" t="s">
        <v>23</v>
      </c>
      <c r="K60" s="34" t="s">
        <v>418</v>
      </c>
      <c r="L60" s="31">
        <v>385</v>
      </c>
      <c r="M60" s="25"/>
      <c r="N60" s="25"/>
      <c r="O60" s="25">
        <v>50</v>
      </c>
      <c r="P60" s="25"/>
      <c r="Q60" s="25"/>
      <c r="R60" s="25"/>
      <c r="S60" s="25"/>
      <c r="T60" s="25"/>
    </row>
    <row r="61" spans="1:20" ht="25.5" x14ac:dyDescent="0.25">
      <c r="A61" s="51"/>
      <c r="B61" s="25">
        <v>56</v>
      </c>
      <c r="C61" s="43">
        <v>1237322</v>
      </c>
      <c r="D61" s="37"/>
      <c r="E61" s="26" t="s">
        <v>7033</v>
      </c>
      <c r="F61" s="25" t="s">
        <v>21</v>
      </c>
      <c r="G61" s="237" t="s">
        <v>4369</v>
      </c>
      <c r="H61" s="23"/>
      <c r="I61" s="25"/>
      <c r="J61" s="35" t="s">
        <v>23</v>
      </c>
      <c r="K61" s="34" t="s">
        <v>418</v>
      </c>
      <c r="L61" s="31">
        <v>631</v>
      </c>
      <c r="M61" s="25"/>
      <c r="N61" s="25"/>
      <c r="O61" s="25">
        <v>25</v>
      </c>
      <c r="P61" s="25"/>
      <c r="Q61" s="25"/>
      <c r="R61" s="25"/>
      <c r="S61" s="25"/>
      <c r="T61" s="25"/>
    </row>
    <row r="62" spans="1:20" ht="25.5" x14ac:dyDescent="0.25">
      <c r="A62" s="51"/>
      <c r="B62" s="25">
        <v>57</v>
      </c>
      <c r="C62" s="43">
        <v>1237323</v>
      </c>
      <c r="D62" s="37"/>
      <c r="E62" s="26" t="s">
        <v>7034</v>
      </c>
      <c r="F62" s="25" t="s">
        <v>21</v>
      </c>
      <c r="G62" s="237" t="s">
        <v>4369</v>
      </c>
      <c r="H62" s="23"/>
      <c r="I62" s="25"/>
      <c r="J62" s="35" t="s">
        <v>23</v>
      </c>
      <c r="K62" s="34" t="s">
        <v>418</v>
      </c>
      <c r="L62" s="31">
        <v>897</v>
      </c>
      <c r="M62" s="25"/>
      <c r="N62" s="25"/>
      <c r="O62" s="25">
        <v>25</v>
      </c>
      <c r="P62" s="25"/>
      <c r="Q62" s="25"/>
      <c r="R62" s="25"/>
      <c r="S62" s="25"/>
      <c r="T62" s="25"/>
    </row>
    <row r="63" spans="1:20" ht="25.5" x14ac:dyDescent="0.25">
      <c r="A63" s="51"/>
      <c r="B63" s="25">
        <v>58</v>
      </c>
      <c r="C63" s="43">
        <v>1237324</v>
      </c>
      <c r="D63" s="37"/>
      <c r="E63" s="26" t="s">
        <v>7035</v>
      </c>
      <c r="F63" s="25" t="s">
        <v>21</v>
      </c>
      <c r="G63" s="237" t="s">
        <v>4369</v>
      </c>
      <c r="H63" s="23"/>
      <c r="I63" s="25"/>
      <c r="J63" s="35" t="s">
        <v>23</v>
      </c>
      <c r="K63" s="34" t="s">
        <v>418</v>
      </c>
      <c r="L63" s="31">
        <v>279</v>
      </c>
      <c r="M63" s="25"/>
      <c r="N63" s="25"/>
      <c r="O63" s="25">
        <v>100</v>
      </c>
      <c r="P63" s="25"/>
      <c r="Q63" s="25"/>
      <c r="R63" s="25"/>
      <c r="S63" s="25"/>
      <c r="T63" s="25"/>
    </row>
    <row r="64" spans="1:20" ht="25.5" x14ac:dyDescent="0.25">
      <c r="A64" s="51"/>
      <c r="B64" s="25">
        <v>59</v>
      </c>
      <c r="C64" s="43">
        <v>1237325</v>
      </c>
      <c r="D64" s="37"/>
      <c r="E64" s="26" t="s">
        <v>7036</v>
      </c>
      <c r="F64" s="25" t="s">
        <v>21</v>
      </c>
      <c r="G64" s="237" t="s">
        <v>4369</v>
      </c>
      <c r="H64" s="23"/>
      <c r="I64" s="25"/>
      <c r="J64" s="35" t="s">
        <v>23</v>
      </c>
      <c r="K64" s="34" t="s">
        <v>418</v>
      </c>
      <c r="L64" s="31">
        <v>385</v>
      </c>
      <c r="M64" s="25"/>
      <c r="N64" s="25"/>
      <c r="O64" s="25">
        <v>50</v>
      </c>
      <c r="P64" s="25"/>
      <c r="Q64" s="25"/>
      <c r="R64" s="25"/>
      <c r="S64" s="25"/>
      <c r="T64" s="25"/>
    </row>
    <row r="65" spans="1:20" ht="25.5" x14ac:dyDescent="0.25">
      <c r="A65" s="51"/>
      <c r="B65" s="25">
        <v>60</v>
      </c>
      <c r="C65" s="43">
        <v>1237326</v>
      </c>
      <c r="D65" s="37"/>
      <c r="E65" s="26" t="s">
        <v>7037</v>
      </c>
      <c r="F65" s="25" t="s">
        <v>21</v>
      </c>
      <c r="G65" s="237" t="s">
        <v>4369</v>
      </c>
      <c r="H65" s="23"/>
      <c r="I65" s="25"/>
      <c r="J65" s="35" t="s">
        <v>23</v>
      </c>
      <c r="K65" s="34" t="s">
        <v>418</v>
      </c>
      <c r="L65" s="31">
        <v>631</v>
      </c>
      <c r="M65" s="25"/>
      <c r="N65" s="25"/>
      <c r="O65" s="25">
        <v>25</v>
      </c>
      <c r="P65" s="25"/>
      <c r="Q65" s="25"/>
      <c r="R65" s="25"/>
      <c r="S65" s="25"/>
      <c r="T65" s="25"/>
    </row>
    <row r="66" spans="1:20" ht="25.5" x14ac:dyDescent="0.25">
      <c r="A66" s="51"/>
      <c r="B66" s="25">
        <v>61</v>
      </c>
      <c r="C66" s="43">
        <v>1237327</v>
      </c>
      <c r="D66" s="37"/>
      <c r="E66" s="26" t="s">
        <v>7038</v>
      </c>
      <c r="F66" s="25" t="s">
        <v>21</v>
      </c>
      <c r="G66" s="237" t="s">
        <v>4369</v>
      </c>
      <c r="H66" s="23"/>
      <c r="I66" s="25"/>
      <c r="J66" s="35" t="s">
        <v>23</v>
      </c>
      <c r="K66" s="34" t="s">
        <v>418</v>
      </c>
      <c r="L66" s="31">
        <v>897</v>
      </c>
      <c r="M66" s="25"/>
      <c r="N66" s="25"/>
      <c r="O66" s="25">
        <v>25</v>
      </c>
      <c r="P66" s="25"/>
      <c r="Q66" s="25"/>
      <c r="R66" s="25"/>
      <c r="S66" s="25"/>
      <c r="T66" s="25"/>
    </row>
    <row r="67" spans="1:20" ht="25.5" x14ac:dyDescent="0.25">
      <c r="A67" s="51"/>
      <c r="B67" s="25">
        <v>62</v>
      </c>
      <c r="C67" s="43">
        <v>1237328</v>
      </c>
      <c r="D67" s="37"/>
      <c r="E67" s="26" t="s">
        <v>7039</v>
      </c>
      <c r="F67" s="25" t="s">
        <v>21</v>
      </c>
      <c r="G67" s="237" t="s">
        <v>4369</v>
      </c>
      <c r="H67" s="23"/>
      <c r="I67" s="25"/>
      <c r="J67" s="35" t="s">
        <v>23</v>
      </c>
      <c r="K67" s="34" t="s">
        <v>418</v>
      </c>
      <c r="L67" s="31">
        <v>340</v>
      </c>
      <c r="M67" s="25"/>
      <c r="N67" s="25"/>
      <c r="O67" s="25">
        <v>50</v>
      </c>
      <c r="P67" s="25"/>
      <c r="Q67" s="25"/>
      <c r="R67" s="25"/>
      <c r="S67" s="25"/>
      <c r="T67" s="25"/>
    </row>
    <row r="68" spans="1:20" ht="25.5" x14ac:dyDescent="0.25">
      <c r="A68" s="51"/>
      <c r="B68" s="25">
        <v>63</v>
      </c>
      <c r="C68" s="43">
        <v>1237329</v>
      </c>
      <c r="D68" s="37"/>
      <c r="E68" s="26" t="s">
        <v>7040</v>
      </c>
      <c r="F68" s="25" t="s">
        <v>21</v>
      </c>
      <c r="G68" s="237" t="s">
        <v>4369</v>
      </c>
      <c r="H68" s="23"/>
      <c r="I68" s="25"/>
      <c r="J68" s="35" t="s">
        <v>23</v>
      </c>
      <c r="K68" s="34" t="s">
        <v>418</v>
      </c>
      <c r="L68" s="31">
        <v>469</v>
      </c>
      <c r="M68" s="25"/>
      <c r="N68" s="25"/>
      <c r="O68" s="25">
        <v>50</v>
      </c>
      <c r="P68" s="25"/>
      <c r="Q68" s="25"/>
      <c r="R68" s="25"/>
      <c r="S68" s="25"/>
      <c r="T68" s="25"/>
    </row>
    <row r="69" spans="1:20" ht="25.5" x14ac:dyDescent="0.25">
      <c r="A69" s="51"/>
      <c r="B69" s="25">
        <v>64</v>
      </c>
      <c r="C69" s="43">
        <v>1237330</v>
      </c>
      <c r="D69" s="37"/>
      <c r="E69" s="26" t="s">
        <v>7041</v>
      </c>
      <c r="F69" s="25" t="s">
        <v>21</v>
      </c>
      <c r="G69" s="237" t="s">
        <v>4369</v>
      </c>
      <c r="H69" s="23"/>
      <c r="I69" s="25"/>
      <c r="J69" s="35" t="s">
        <v>23</v>
      </c>
      <c r="K69" s="34" t="s">
        <v>418</v>
      </c>
      <c r="L69" s="31">
        <v>340</v>
      </c>
      <c r="M69" s="25"/>
      <c r="N69" s="25"/>
      <c r="O69" s="25">
        <v>50</v>
      </c>
      <c r="P69" s="25"/>
      <c r="Q69" s="25"/>
      <c r="R69" s="25"/>
      <c r="S69" s="25"/>
      <c r="T69" s="25"/>
    </row>
    <row r="70" spans="1:20" ht="25.5" x14ac:dyDescent="0.25">
      <c r="A70" s="51"/>
      <c r="B70" s="25">
        <v>65</v>
      </c>
      <c r="C70" s="43">
        <v>1237331</v>
      </c>
      <c r="D70" s="37"/>
      <c r="E70" s="26" t="s">
        <v>7042</v>
      </c>
      <c r="F70" s="25" t="s">
        <v>21</v>
      </c>
      <c r="G70" s="237" t="s">
        <v>4369</v>
      </c>
      <c r="H70" s="23"/>
      <c r="I70" s="25"/>
      <c r="J70" s="35" t="s">
        <v>23</v>
      </c>
      <c r="K70" s="34" t="s">
        <v>418</v>
      </c>
      <c r="L70" s="31">
        <v>469</v>
      </c>
      <c r="M70" s="25"/>
      <c r="N70" s="25"/>
      <c r="O70" s="25">
        <v>50</v>
      </c>
      <c r="P70" s="25"/>
      <c r="Q70" s="25"/>
      <c r="R70" s="25"/>
      <c r="S70" s="25"/>
      <c r="T70" s="25"/>
    </row>
    <row r="71" spans="1:20" ht="25.5" x14ac:dyDescent="0.25">
      <c r="A71" s="1"/>
      <c r="B71" s="25">
        <v>66</v>
      </c>
      <c r="C71" s="43">
        <v>1062885</v>
      </c>
      <c r="D71" s="25"/>
      <c r="E71" s="27" t="s">
        <v>6683</v>
      </c>
      <c r="F71" s="25" t="s">
        <v>21</v>
      </c>
      <c r="G71" s="238" t="s">
        <v>585</v>
      </c>
      <c r="H71" s="25"/>
      <c r="I71" s="25"/>
      <c r="J71" s="35" t="s">
        <v>23</v>
      </c>
      <c r="K71" s="34" t="s">
        <v>24</v>
      </c>
      <c r="L71" s="31">
        <v>225.86</v>
      </c>
      <c r="M71" s="25">
        <v>8.2000000000000003E-2</v>
      </c>
      <c r="N71" s="25">
        <v>1.9000000000000001E-4</v>
      </c>
      <c r="O71" s="25">
        <v>960</v>
      </c>
      <c r="P71" s="25">
        <v>780</v>
      </c>
      <c r="Q71" s="25">
        <v>780</v>
      </c>
      <c r="R71" s="25">
        <v>300</v>
      </c>
      <c r="S71" s="25">
        <v>78.72</v>
      </c>
      <c r="T71" s="25">
        <v>0.18251999999999999</v>
      </c>
    </row>
    <row r="72" spans="1:20" ht="25.5" x14ac:dyDescent="0.25">
      <c r="A72" s="1"/>
      <c r="B72" s="25">
        <v>67</v>
      </c>
      <c r="C72" s="43">
        <v>1009231</v>
      </c>
      <c r="D72" s="37" t="s">
        <v>22</v>
      </c>
      <c r="E72" s="27" t="s">
        <v>6671</v>
      </c>
      <c r="F72" s="25" t="s">
        <v>655</v>
      </c>
      <c r="G72" s="238" t="s">
        <v>585</v>
      </c>
      <c r="H72" s="25">
        <v>1136998</v>
      </c>
      <c r="I72" s="25"/>
      <c r="J72" s="35" t="s">
        <v>23</v>
      </c>
      <c r="K72" s="34" t="s">
        <v>24</v>
      </c>
      <c r="L72" s="31">
        <v>427</v>
      </c>
      <c r="M72" s="25">
        <v>0.115</v>
      </c>
      <c r="N72" s="25">
        <v>1.067E-3</v>
      </c>
      <c r="O72" s="25">
        <v>480</v>
      </c>
      <c r="P72" s="25">
        <v>950</v>
      </c>
      <c r="Q72" s="25">
        <v>380</v>
      </c>
      <c r="R72" s="25">
        <v>950</v>
      </c>
      <c r="S72" s="25">
        <v>55.2</v>
      </c>
      <c r="T72" s="25">
        <v>0.34294999999999998</v>
      </c>
    </row>
    <row r="73" spans="1:20" ht="38.25" x14ac:dyDescent="0.25">
      <c r="A73" s="1"/>
      <c r="B73" s="25">
        <v>68</v>
      </c>
      <c r="C73" s="43">
        <v>1062888</v>
      </c>
      <c r="D73" s="25"/>
      <c r="E73" s="27" t="s">
        <v>6667</v>
      </c>
      <c r="F73" s="25" t="s">
        <v>655</v>
      </c>
      <c r="G73" s="238" t="s">
        <v>29</v>
      </c>
      <c r="H73" s="25">
        <v>1136627</v>
      </c>
      <c r="I73" s="25"/>
      <c r="J73" s="35" t="s">
        <v>23</v>
      </c>
      <c r="K73" s="34" t="s">
        <v>24</v>
      </c>
      <c r="L73" s="31">
        <v>871</v>
      </c>
      <c r="M73" s="25">
        <v>0.16800000000000001</v>
      </c>
      <c r="N73" s="25">
        <v>2.0730000000000002E-3</v>
      </c>
      <c r="O73" s="25">
        <v>220</v>
      </c>
      <c r="P73" s="25">
        <v>800</v>
      </c>
      <c r="Q73" s="25">
        <v>800</v>
      </c>
      <c r="R73" s="25">
        <v>600</v>
      </c>
      <c r="S73" s="25">
        <v>36.96</v>
      </c>
      <c r="T73" s="25">
        <v>0.38400000000000001</v>
      </c>
    </row>
    <row r="74" spans="1:20" ht="38.25" x14ac:dyDescent="0.25">
      <c r="A74" s="1"/>
      <c r="B74" s="25">
        <v>69</v>
      </c>
      <c r="C74" s="43">
        <v>1008874</v>
      </c>
      <c r="D74" s="25"/>
      <c r="E74" s="27" t="s">
        <v>6640</v>
      </c>
      <c r="F74" s="25" t="s">
        <v>21</v>
      </c>
      <c r="G74" s="238" t="s">
        <v>29</v>
      </c>
      <c r="H74" s="25">
        <v>1136625</v>
      </c>
      <c r="I74" s="25"/>
      <c r="J74" s="35" t="s">
        <v>6577</v>
      </c>
      <c r="K74" s="34" t="s">
        <v>24</v>
      </c>
      <c r="L74" s="31" t="s">
        <v>2629</v>
      </c>
      <c r="M74" s="25">
        <v>2.113</v>
      </c>
      <c r="N74" s="25">
        <v>9.0329999999999994E-3</v>
      </c>
      <c r="O74" s="25">
        <v>6</v>
      </c>
      <c r="P74" s="25">
        <v>6000</v>
      </c>
      <c r="Q74" s="25">
        <v>90</v>
      </c>
      <c r="R74" s="25">
        <v>90</v>
      </c>
      <c r="S74" s="25">
        <v>12.678000000000001</v>
      </c>
      <c r="T74" s="25">
        <v>4.8599999999999997E-2</v>
      </c>
    </row>
    <row r="75" spans="1:20" ht="38.25" x14ac:dyDescent="0.25">
      <c r="A75" s="1"/>
      <c r="B75" s="25">
        <v>70</v>
      </c>
      <c r="C75" s="43">
        <v>1008879</v>
      </c>
      <c r="D75" s="25"/>
      <c r="E75" s="36" t="s">
        <v>6638</v>
      </c>
      <c r="F75" s="25" t="s">
        <v>28</v>
      </c>
      <c r="G75" s="238" t="s">
        <v>29</v>
      </c>
      <c r="H75" s="25">
        <v>1136626</v>
      </c>
      <c r="I75" s="25"/>
      <c r="J75" s="35" t="s">
        <v>6577</v>
      </c>
      <c r="K75" s="34" t="s">
        <v>24</v>
      </c>
      <c r="L75" s="31" t="s">
        <v>2629</v>
      </c>
      <c r="M75" s="25">
        <v>3.0950000000000002</v>
      </c>
      <c r="N75" s="25">
        <v>1.21E-2</v>
      </c>
      <c r="O75" s="25">
        <v>6</v>
      </c>
      <c r="P75" s="25">
        <v>6000</v>
      </c>
      <c r="Q75" s="25">
        <v>112</v>
      </c>
      <c r="R75" s="25">
        <v>112</v>
      </c>
      <c r="S75" s="25">
        <v>18.57</v>
      </c>
      <c r="T75" s="25">
        <v>7.5263999999999998E-2</v>
      </c>
    </row>
    <row r="76" spans="1:20" ht="38.25" x14ac:dyDescent="0.25">
      <c r="A76" s="1"/>
      <c r="B76" s="25">
        <v>71</v>
      </c>
      <c r="C76" s="43">
        <v>1033222</v>
      </c>
      <c r="D76" s="37">
        <v>1088098</v>
      </c>
      <c r="E76" s="27" t="s">
        <v>6632</v>
      </c>
      <c r="F76" s="25" t="s">
        <v>655</v>
      </c>
      <c r="G76" s="238" t="s">
        <v>29</v>
      </c>
      <c r="H76" s="38" t="s">
        <v>6555</v>
      </c>
      <c r="I76" s="38"/>
      <c r="J76" s="35" t="s">
        <v>23</v>
      </c>
      <c r="K76" s="34" t="s">
        <v>24</v>
      </c>
      <c r="L76" s="31">
        <v>327.9</v>
      </c>
      <c r="M76" s="25">
        <v>0.154</v>
      </c>
      <c r="N76" s="25">
        <v>9.3000000000000005E-4</v>
      </c>
      <c r="O76" s="25">
        <v>100</v>
      </c>
      <c r="P76" s="25">
        <v>800</v>
      </c>
      <c r="Q76" s="25">
        <v>775</v>
      </c>
      <c r="R76" s="25">
        <v>150</v>
      </c>
      <c r="S76" s="25">
        <v>15.4</v>
      </c>
      <c r="T76" s="25">
        <v>9.2999999999999999E-2</v>
      </c>
    </row>
    <row r="77" spans="1:20" ht="25.5" x14ac:dyDescent="0.25">
      <c r="A77" s="1"/>
      <c r="B77" s="25">
        <v>72</v>
      </c>
      <c r="C77" s="43">
        <v>1008424</v>
      </c>
      <c r="D77" s="25"/>
      <c r="E77" s="36" t="s">
        <v>6590</v>
      </c>
      <c r="F77" s="25" t="s">
        <v>652</v>
      </c>
      <c r="G77" s="238" t="s">
        <v>585</v>
      </c>
      <c r="H77" s="25"/>
      <c r="I77" s="25"/>
      <c r="J77" s="35" t="s">
        <v>23</v>
      </c>
      <c r="K77" s="34" t="s">
        <v>24</v>
      </c>
      <c r="L77" s="31">
        <v>877</v>
      </c>
      <c r="M77" s="25">
        <v>0.214</v>
      </c>
      <c r="N77" s="25">
        <v>6.2500000000000001E-4</v>
      </c>
      <c r="O77" s="25">
        <v>12</v>
      </c>
      <c r="P77" s="25">
        <v>145</v>
      </c>
      <c r="Q77" s="25">
        <v>195</v>
      </c>
      <c r="R77" s="25">
        <v>6000</v>
      </c>
      <c r="S77" s="25">
        <v>2.5680000000000001</v>
      </c>
      <c r="T77" s="25">
        <v>0.16965</v>
      </c>
    </row>
    <row r="78" spans="1:20" ht="25.5" x14ac:dyDescent="0.25">
      <c r="A78" s="1"/>
      <c r="B78" s="25">
        <v>73</v>
      </c>
      <c r="C78" s="43">
        <v>1033864</v>
      </c>
      <c r="D78" s="40" t="s">
        <v>22</v>
      </c>
      <c r="E78" s="27" t="s">
        <v>6587</v>
      </c>
      <c r="F78" s="45" t="s">
        <v>655</v>
      </c>
      <c r="G78" s="238" t="s">
        <v>585</v>
      </c>
      <c r="H78" s="37" t="s">
        <v>22</v>
      </c>
      <c r="I78" s="37"/>
      <c r="J78" s="35" t="s">
        <v>23</v>
      </c>
      <c r="K78" s="34" t="s">
        <v>24</v>
      </c>
      <c r="L78" s="31">
        <v>1904</v>
      </c>
      <c r="M78" s="25">
        <v>0.60399999999999998</v>
      </c>
      <c r="N78" s="25">
        <v>1.6000000000000001E-3</v>
      </c>
      <c r="O78" s="25">
        <v>6</v>
      </c>
      <c r="P78" s="25">
        <v>6000</v>
      </c>
      <c r="Q78" s="25">
        <v>41</v>
      </c>
      <c r="R78" s="25">
        <v>41</v>
      </c>
      <c r="S78" s="25">
        <v>3.6240000000000001</v>
      </c>
      <c r="T78" s="25">
        <v>1.0085999999999999E-2</v>
      </c>
    </row>
    <row r="79" spans="1:20" x14ac:dyDescent="0.25">
      <c r="A79" s="154" t="s">
        <v>22</v>
      </c>
      <c r="B79" s="106">
        <v>74</v>
      </c>
      <c r="C79" s="242" t="s">
        <v>6552</v>
      </c>
      <c r="D79" s="243"/>
      <c r="E79" s="244"/>
      <c r="F79" s="106"/>
      <c r="G79" s="245"/>
      <c r="H79" s="246"/>
      <c r="I79" s="246"/>
      <c r="J79" s="247" t="s">
        <v>22</v>
      </c>
      <c r="K79" s="106"/>
      <c r="L79" s="248"/>
      <c r="M79" s="106"/>
      <c r="N79" s="106"/>
      <c r="O79" s="106" t="s">
        <v>22</v>
      </c>
      <c r="P79" s="106"/>
      <c r="Q79" s="106"/>
      <c r="R79" s="106"/>
      <c r="S79" s="106"/>
      <c r="T79" s="106"/>
    </row>
    <row r="80" spans="1:20" ht="25.5" x14ac:dyDescent="0.25">
      <c r="A80" s="148"/>
      <c r="B80" s="25">
        <v>75</v>
      </c>
      <c r="C80" s="43">
        <v>1136073</v>
      </c>
      <c r="D80" s="45">
        <v>1012858</v>
      </c>
      <c r="E80" s="26" t="s">
        <v>6551</v>
      </c>
      <c r="F80" s="34" t="s">
        <v>655</v>
      </c>
      <c r="G80" s="238" t="s">
        <v>2182</v>
      </c>
      <c r="H80" s="25"/>
      <c r="I80" s="25">
        <v>1136076</v>
      </c>
      <c r="J80" s="35" t="s">
        <v>6526</v>
      </c>
      <c r="K80" s="34" t="s">
        <v>24</v>
      </c>
      <c r="L80" s="31">
        <v>48</v>
      </c>
      <c r="M80" s="25">
        <v>5.5E-2</v>
      </c>
      <c r="N80" s="25">
        <v>1.1999999999999999E-3</v>
      </c>
      <c r="O80" s="25">
        <v>50</v>
      </c>
      <c r="P80" s="25">
        <v>500</v>
      </c>
      <c r="Q80" s="25">
        <v>500</v>
      </c>
      <c r="R80" s="25">
        <v>240</v>
      </c>
      <c r="S80" s="25">
        <v>2.75</v>
      </c>
      <c r="T80" s="25">
        <v>0.06</v>
      </c>
    </row>
    <row r="81" spans="1:20" ht="25.5" x14ac:dyDescent="0.25">
      <c r="A81" s="148"/>
      <c r="B81" s="25">
        <v>76</v>
      </c>
      <c r="C81" s="43">
        <v>1136074</v>
      </c>
      <c r="D81" s="45">
        <v>1012862</v>
      </c>
      <c r="E81" s="26" t="s">
        <v>6550</v>
      </c>
      <c r="F81" s="34" t="s">
        <v>655</v>
      </c>
      <c r="G81" s="238" t="s">
        <v>2182</v>
      </c>
      <c r="H81" s="25"/>
      <c r="I81" s="25">
        <v>1136077</v>
      </c>
      <c r="J81" s="35" t="s">
        <v>6526</v>
      </c>
      <c r="K81" s="34" t="s">
        <v>24</v>
      </c>
      <c r="L81" s="31">
        <v>52</v>
      </c>
      <c r="M81" s="25">
        <v>0.06</v>
      </c>
      <c r="N81" s="25">
        <v>1.4060800000000001E-3</v>
      </c>
      <c r="O81" s="25">
        <v>50</v>
      </c>
      <c r="P81" s="25">
        <v>520</v>
      </c>
      <c r="Q81" s="25">
        <v>520</v>
      </c>
      <c r="R81" s="25">
        <v>260</v>
      </c>
      <c r="S81" s="25">
        <v>3</v>
      </c>
      <c r="T81" s="25">
        <v>7.0304000000000005E-2</v>
      </c>
    </row>
    <row r="82" spans="1:20" ht="25.5" x14ac:dyDescent="0.25">
      <c r="A82" s="148"/>
      <c r="B82" s="25">
        <v>77</v>
      </c>
      <c r="C82" s="43">
        <v>1136075</v>
      </c>
      <c r="D82" s="45">
        <v>1012866</v>
      </c>
      <c r="E82" s="26" t="s">
        <v>6549</v>
      </c>
      <c r="F82" s="34" t="s">
        <v>652</v>
      </c>
      <c r="G82" s="238" t="s">
        <v>2182</v>
      </c>
      <c r="H82" s="25"/>
      <c r="I82" s="25">
        <v>1136078</v>
      </c>
      <c r="J82" s="35" t="s">
        <v>6526</v>
      </c>
      <c r="K82" s="34" t="s">
        <v>24</v>
      </c>
      <c r="L82" s="31">
        <v>64</v>
      </c>
      <c r="M82" s="25">
        <v>7.4999999999999997E-2</v>
      </c>
      <c r="N82" s="25">
        <v>1.8838399999999999E-3</v>
      </c>
      <c r="O82" s="25">
        <v>50</v>
      </c>
      <c r="P82" s="25">
        <v>580</v>
      </c>
      <c r="Q82" s="25">
        <v>580</v>
      </c>
      <c r="R82" s="25">
        <v>280</v>
      </c>
      <c r="S82" s="25">
        <v>3.75</v>
      </c>
      <c r="T82" s="25">
        <v>9.4191999999999998E-2</v>
      </c>
    </row>
    <row r="83" spans="1:20" ht="25.5" x14ac:dyDescent="0.25">
      <c r="A83" s="148"/>
      <c r="B83" s="25">
        <v>78</v>
      </c>
      <c r="C83" s="43">
        <v>1136076</v>
      </c>
      <c r="D83" s="45">
        <v>1012859</v>
      </c>
      <c r="E83" s="26" t="s">
        <v>6548</v>
      </c>
      <c r="F83" s="34" t="s">
        <v>655</v>
      </c>
      <c r="G83" s="238" t="s">
        <v>2182</v>
      </c>
      <c r="H83" s="25"/>
      <c r="I83" s="25">
        <v>1136073</v>
      </c>
      <c r="J83" s="35" t="s">
        <v>6526</v>
      </c>
      <c r="K83" s="34" t="s">
        <v>24</v>
      </c>
      <c r="L83" s="31">
        <v>48</v>
      </c>
      <c r="M83" s="25">
        <v>5.5E-2</v>
      </c>
      <c r="N83" s="25">
        <v>1.1999999999999999E-3</v>
      </c>
      <c r="O83" s="25">
        <v>50</v>
      </c>
      <c r="P83" s="25">
        <v>500</v>
      </c>
      <c r="Q83" s="25">
        <v>500</v>
      </c>
      <c r="R83" s="25">
        <v>240</v>
      </c>
      <c r="S83" s="25">
        <v>2.75</v>
      </c>
      <c r="T83" s="25">
        <v>0.06</v>
      </c>
    </row>
    <row r="84" spans="1:20" ht="25.5" x14ac:dyDescent="0.25">
      <c r="A84" s="148"/>
      <c r="B84" s="25">
        <v>79</v>
      </c>
      <c r="C84" s="43">
        <v>1136077</v>
      </c>
      <c r="D84" s="45">
        <v>1012863</v>
      </c>
      <c r="E84" s="26" t="s">
        <v>6546</v>
      </c>
      <c r="F84" s="34" t="s">
        <v>652</v>
      </c>
      <c r="G84" s="238" t="s">
        <v>2182</v>
      </c>
      <c r="H84" s="25"/>
      <c r="I84" s="25">
        <v>1136074</v>
      </c>
      <c r="J84" s="35" t="s">
        <v>6526</v>
      </c>
      <c r="K84" s="34" t="s">
        <v>24</v>
      </c>
      <c r="L84" s="31">
        <v>52</v>
      </c>
      <c r="M84" s="25">
        <v>0.06</v>
      </c>
      <c r="N84" s="25">
        <v>1.4060800000000001E-3</v>
      </c>
      <c r="O84" s="25">
        <v>50</v>
      </c>
      <c r="P84" s="25">
        <v>520</v>
      </c>
      <c r="Q84" s="25">
        <v>520</v>
      </c>
      <c r="R84" s="25">
        <v>260</v>
      </c>
      <c r="S84" s="25">
        <v>3</v>
      </c>
      <c r="T84" s="25">
        <v>7.0304000000000005E-2</v>
      </c>
    </row>
    <row r="85" spans="1:20" ht="25.5" x14ac:dyDescent="0.25">
      <c r="A85" s="148"/>
      <c r="B85" s="25">
        <v>80</v>
      </c>
      <c r="C85" s="43">
        <v>1136078</v>
      </c>
      <c r="D85" s="45">
        <v>1012867</v>
      </c>
      <c r="E85" s="26" t="s">
        <v>6544</v>
      </c>
      <c r="F85" s="34" t="s">
        <v>652</v>
      </c>
      <c r="G85" s="238" t="s">
        <v>2182</v>
      </c>
      <c r="H85" s="25"/>
      <c r="I85" s="25">
        <v>1136075</v>
      </c>
      <c r="J85" s="35" t="s">
        <v>6526</v>
      </c>
      <c r="K85" s="34" t="s">
        <v>24</v>
      </c>
      <c r="L85" s="31">
        <v>64</v>
      </c>
      <c r="M85" s="25">
        <v>7.4999999999999997E-2</v>
      </c>
      <c r="N85" s="25">
        <v>1.84512E-3</v>
      </c>
      <c r="O85" s="25">
        <v>50</v>
      </c>
      <c r="P85" s="25">
        <v>580</v>
      </c>
      <c r="Q85" s="25">
        <v>580</v>
      </c>
      <c r="R85" s="25">
        <v>280</v>
      </c>
      <c r="S85" s="25">
        <v>3.75</v>
      </c>
      <c r="T85" s="25">
        <v>9.2256000000000005E-2</v>
      </c>
    </row>
    <row r="86" spans="1:20" ht="25.5" x14ac:dyDescent="0.25">
      <c r="A86" s="148"/>
      <c r="B86" s="25">
        <v>81</v>
      </c>
      <c r="C86" s="43">
        <v>1136082</v>
      </c>
      <c r="D86" s="45">
        <v>1012872</v>
      </c>
      <c r="E86" s="26" t="s">
        <v>6537</v>
      </c>
      <c r="F86" s="34" t="s">
        <v>655</v>
      </c>
      <c r="G86" s="238" t="s">
        <v>2182</v>
      </c>
      <c r="H86" s="25"/>
      <c r="I86" s="23" t="s">
        <v>22</v>
      </c>
      <c r="J86" s="35" t="s">
        <v>6526</v>
      </c>
      <c r="K86" s="34" t="s">
        <v>24</v>
      </c>
      <c r="L86" s="31">
        <v>75</v>
      </c>
      <c r="M86" s="25">
        <v>9.4E-2</v>
      </c>
      <c r="N86" s="25">
        <v>3.3868800000000001E-3</v>
      </c>
      <c r="O86" s="25">
        <v>25</v>
      </c>
      <c r="P86" s="25">
        <v>560</v>
      </c>
      <c r="Q86" s="25">
        <v>560</v>
      </c>
      <c r="R86" s="25">
        <v>270</v>
      </c>
      <c r="S86" s="25">
        <v>2.35</v>
      </c>
      <c r="T86" s="25">
        <v>8.4671999999999997E-2</v>
      </c>
    </row>
    <row r="87" spans="1:20" ht="25.5" x14ac:dyDescent="0.25">
      <c r="A87" s="148"/>
      <c r="B87" s="25">
        <v>82</v>
      </c>
      <c r="C87" s="43">
        <v>1135622</v>
      </c>
      <c r="D87" s="37">
        <v>1000118</v>
      </c>
      <c r="E87" s="26" t="s">
        <v>6524</v>
      </c>
      <c r="F87" s="97" t="s">
        <v>655</v>
      </c>
      <c r="G87" s="238" t="s">
        <v>2182</v>
      </c>
      <c r="H87" s="23"/>
      <c r="I87" s="23" t="s">
        <v>22</v>
      </c>
      <c r="J87" s="35" t="s">
        <v>4178</v>
      </c>
      <c r="K87" s="34" t="s">
        <v>36</v>
      </c>
      <c r="L87" s="31">
        <v>124</v>
      </c>
      <c r="M87" s="25">
        <v>0.03</v>
      </c>
      <c r="N87" s="25">
        <v>4.1800000000000002E-4</v>
      </c>
      <c r="O87" s="25">
        <v>100</v>
      </c>
      <c r="P87" s="25">
        <v>410</v>
      </c>
      <c r="Q87" s="25">
        <v>290</v>
      </c>
      <c r="R87" s="25">
        <v>130</v>
      </c>
      <c r="S87" s="25">
        <v>3</v>
      </c>
      <c r="T87" s="25">
        <v>1.55E-2</v>
      </c>
    </row>
    <row r="88" spans="1:20" ht="25.5" x14ac:dyDescent="0.25">
      <c r="A88" s="148"/>
      <c r="B88" s="25">
        <v>83</v>
      </c>
      <c r="C88" s="43">
        <v>1135623</v>
      </c>
      <c r="D88" s="37">
        <v>1001229</v>
      </c>
      <c r="E88" s="26" t="s">
        <v>6522</v>
      </c>
      <c r="F88" s="97" t="s">
        <v>655</v>
      </c>
      <c r="G88" s="238" t="s">
        <v>2182</v>
      </c>
      <c r="H88" s="23"/>
      <c r="I88" s="23" t="s">
        <v>22</v>
      </c>
      <c r="J88" s="35" t="s">
        <v>4178</v>
      </c>
      <c r="K88" s="34" t="s">
        <v>36</v>
      </c>
      <c r="L88" s="31">
        <v>209</v>
      </c>
      <c r="M88" s="25">
        <v>0.06</v>
      </c>
      <c r="N88" s="25">
        <v>3.2299999999999999E-4</v>
      </c>
      <c r="O88" s="25">
        <v>50</v>
      </c>
      <c r="P88" s="25">
        <v>400</v>
      </c>
      <c r="Q88" s="25">
        <v>290</v>
      </c>
      <c r="R88" s="25">
        <v>130</v>
      </c>
      <c r="S88" s="25">
        <v>3</v>
      </c>
      <c r="T88" s="25">
        <v>1.5100000000000001E-2</v>
      </c>
    </row>
    <row r="89" spans="1:20" ht="25.5" x14ac:dyDescent="0.25">
      <c r="A89" s="148"/>
      <c r="B89" s="25">
        <v>84</v>
      </c>
      <c r="C89" s="43">
        <v>1135624</v>
      </c>
      <c r="D89" s="37">
        <v>1001230</v>
      </c>
      <c r="E89" s="26" t="s">
        <v>6520</v>
      </c>
      <c r="F89" s="97" t="s">
        <v>655</v>
      </c>
      <c r="G89" s="238" t="s">
        <v>2182</v>
      </c>
      <c r="H89" s="23"/>
      <c r="I89" s="23" t="s">
        <v>22</v>
      </c>
      <c r="J89" s="35" t="s">
        <v>4178</v>
      </c>
      <c r="K89" s="34" t="s">
        <v>36</v>
      </c>
      <c r="L89" s="31">
        <v>340</v>
      </c>
      <c r="M89" s="25">
        <v>0.11</v>
      </c>
      <c r="N89" s="25">
        <v>3.8699999999999997E-4</v>
      </c>
      <c r="O89" s="25">
        <v>50</v>
      </c>
      <c r="P89" s="25">
        <v>410</v>
      </c>
      <c r="Q89" s="25">
        <v>290</v>
      </c>
      <c r="R89" s="25">
        <v>130</v>
      </c>
      <c r="S89" s="25">
        <v>5.5</v>
      </c>
      <c r="T89" s="25">
        <v>1.55E-2</v>
      </c>
    </row>
    <row r="90" spans="1:20" ht="25.5" x14ac:dyDescent="0.25">
      <c r="A90" s="148"/>
      <c r="B90" s="25">
        <v>85</v>
      </c>
      <c r="C90" s="43">
        <v>1136092</v>
      </c>
      <c r="D90" s="25">
        <v>1013138</v>
      </c>
      <c r="E90" s="27" t="s">
        <v>6518</v>
      </c>
      <c r="F90" s="25" t="s">
        <v>652</v>
      </c>
      <c r="G90" s="238" t="s">
        <v>2182</v>
      </c>
      <c r="H90" s="23"/>
      <c r="I90" s="23" t="s">
        <v>22</v>
      </c>
      <c r="J90" s="35" t="s">
        <v>4178</v>
      </c>
      <c r="K90" s="34" t="s">
        <v>36</v>
      </c>
      <c r="L90" s="31">
        <v>18</v>
      </c>
      <c r="M90" s="25">
        <v>7.0000000000000001E-3</v>
      </c>
      <c r="N90" s="25">
        <v>6.0000000000000002E-5</v>
      </c>
      <c r="O90" s="25">
        <v>200</v>
      </c>
      <c r="P90" s="25">
        <v>359</v>
      </c>
      <c r="Q90" s="25">
        <v>324</v>
      </c>
      <c r="R90" s="25">
        <v>115</v>
      </c>
      <c r="S90" s="25">
        <v>1.4000000000000001</v>
      </c>
      <c r="T90" s="25">
        <v>1.34E-2</v>
      </c>
    </row>
    <row r="91" spans="1:20" ht="25.5" x14ac:dyDescent="0.25">
      <c r="A91" s="148"/>
      <c r="B91" s="25">
        <v>86</v>
      </c>
      <c r="C91" s="43">
        <v>1136093</v>
      </c>
      <c r="D91" s="25">
        <v>1013140</v>
      </c>
      <c r="E91" s="27" t="s">
        <v>6516</v>
      </c>
      <c r="F91" s="25" t="s">
        <v>655</v>
      </c>
      <c r="G91" s="238" t="s">
        <v>2182</v>
      </c>
      <c r="H91" s="23"/>
      <c r="I91" s="23" t="s">
        <v>22</v>
      </c>
      <c r="J91" s="35" t="s">
        <v>4178</v>
      </c>
      <c r="K91" s="34" t="s">
        <v>36</v>
      </c>
      <c r="L91" s="31">
        <v>21</v>
      </c>
      <c r="M91" s="25">
        <v>0.01</v>
      </c>
      <c r="N91" s="25">
        <v>2.1999999999999999E-5</v>
      </c>
      <c r="O91" s="25">
        <v>200</v>
      </c>
      <c r="P91" s="25">
        <v>359</v>
      </c>
      <c r="Q91" s="25">
        <v>324</v>
      </c>
      <c r="R91" s="25">
        <v>115</v>
      </c>
      <c r="S91" s="25">
        <v>2</v>
      </c>
      <c r="T91" s="25">
        <v>1.34E-2</v>
      </c>
    </row>
    <row r="92" spans="1:20" ht="25.5" x14ac:dyDescent="0.25">
      <c r="A92" s="148"/>
      <c r="B92" s="25">
        <v>87</v>
      </c>
      <c r="C92" s="43">
        <v>1135700</v>
      </c>
      <c r="D92" s="152" t="s">
        <v>6514</v>
      </c>
      <c r="E92" s="26" t="s">
        <v>6513</v>
      </c>
      <c r="F92" s="25" t="s">
        <v>655</v>
      </c>
      <c r="G92" s="238" t="s">
        <v>2182</v>
      </c>
      <c r="H92" s="150"/>
      <c r="I92" s="23" t="s">
        <v>22</v>
      </c>
      <c r="J92" s="35" t="s">
        <v>6424</v>
      </c>
      <c r="K92" s="25" t="s">
        <v>36</v>
      </c>
      <c r="L92" s="31">
        <v>33</v>
      </c>
      <c r="M92" s="166">
        <v>2E-3</v>
      </c>
      <c r="N92" s="25">
        <v>1.4E-5</v>
      </c>
      <c r="O92" s="25">
        <v>100</v>
      </c>
      <c r="P92" s="25">
        <v>310</v>
      </c>
      <c r="Q92" s="25">
        <v>230</v>
      </c>
      <c r="R92" s="25">
        <v>30</v>
      </c>
      <c r="S92" s="25">
        <v>0.28000000000000003</v>
      </c>
      <c r="T92" s="25">
        <v>1.3124999999999999E-3</v>
      </c>
    </row>
    <row r="93" spans="1:20" ht="25.5" x14ac:dyDescent="0.25">
      <c r="A93" s="148"/>
      <c r="B93" s="25">
        <v>88</v>
      </c>
      <c r="C93" s="43">
        <v>1135701</v>
      </c>
      <c r="D93" s="152" t="s">
        <v>6511</v>
      </c>
      <c r="E93" s="26" t="s">
        <v>6510</v>
      </c>
      <c r="F93" s="25" t="s">
        <v>652</v>
      </c>
      <c r="G93" s="238" t="s">
        <v>2182</v>
      </c>
      <c r="H93" s="150"/>
      <c r="I93" s="23" t="s">
        <v>22</v>
      </c>
      <c r="J93" s="35" t="s">
        <v>6424</v>
      </c>
      <c r="K93" s="25" t="s">
        <v>36</v>
      </c>
      <c r="L93" s="31">
        <v>40</v>
      </c>
      <c r="M93" s="25">
        <v>4.0000000000000001E-3</v>
      </c>
      <c r="N93" s="25">
        <v>1.5999999999999999E-5</v>
      </c>
      <c r="O93" s="25">
        <v>100</v>
      </c>
      <c r="P93" s="25">
        <v>310</v>
      </c>
      <c r="Q93" s="25">
        <v>230</v>
      </c>
      <c r="R93" s="25">
        <v>40</v>
      </c>
      <c r="S93" s="25">
        <v>0.5</v>
      </c>
      <c r="T93" s="25">
        <v>2.6249999999999997E-3</v>
      </c>
    </row>
    <row r="94" spans="1:20" ht="25.5" x14ac:dyDescent="0.25">
      <c r="A94" s="148"/>
      <c r="B94" s="25">
        <v>89</v>
      </c>
      <c r="C94" s="43">
        <v>1135702</v>
      </c>
      <c r="D94" s="152" t="s">
        <v>6508</v>
      </c>
      <c r="E94" s="26" t="s">
        <v>6507</v>
      </c>
      <c r="F94" s="25" t="s">
        <v>652</v>
      </c>
      <c r="G94" s="238" t="s">
        <v>2182</v>
      </c>
      <c r="H94" s="150"/>
      <c r="I94" s="23" t="s">
        <v>22</v>
      </c>
      <c r="J94" s="35" t="s">
        <v>6424</v>
      </c>
      <c r="K94" s="25" t="s">
        <v>36</v>
      </c>
      <c r="L94" s="31">
        <v>64</v>
      </c>
      <c r="M94" s="25">
        <v>7.0000000000000001E-3</v>
      </c>
      <c r="N94" s="25">
        <v>2.9E-5</v>
      </c>
      <c r="O94" s="25">
        <v>300</v>
      </c>
      <c r="P94" s="25">
        <v>300</v>
      </c>
      <c r="Q94" s="25">
        <v>250</v>
      </c>
      <c r="R94" s="25">
        <v>175</v>
      </c>
      <c r="S94" s="25">
        <v>2.37</v>
      </c>
      <c r="T94" s="25">
        <v>1.3125E-2</v>
      </c>
    </row>
    <row r="95" spans="1:20" ht="25.5" x14ac:dyDescent="0.25">
      <c r="A95" s="148"/>
      <c r="B95" s="25">
        <v>90</v>
      </c>
      <c r="C95" s="43">
        <v>1135703</v>
      </c>
      <c r="D95" s="152" t="s">
        <v>6505</v>
      </c>
      <c r="E95" s="26" t="s">
        <v>6504</v>
      </c>
      <c r="F95" s="25" t="s">
        <v>652</v>
      </c>
      <c r="G95" s="238" t="s">
        <v>2182</v>
      </c>
      <c r="H95" s="150"/>
      <c r="I95" s="23" t="s">
        <v>22</v>
      </c>
      <c r="J95" s="35" t="s">
        <v>6424</v>
      </c>
      <c r="K95" s="25" t="s">
        <v>36</v>
      </c>
      <c r="L95" s="31">
        <v>88</v>
      </c>
      <c r="M95" s="25">
        <v>0.01</v>
      </c>
      <c r="N95" s="25">
        <v>5.5999999999999999E-5</v>
      </c>
      <c r="O95" s="25">
        <v>160</v>
      </c>
      <c r="P95" s="25">
        <v>300</v>
      </c>
      <c r="Q95" s="25">
        <v>250</v>
      </c>
      <c r="R95" s="25">
        <v>175</v>
      </c>
      <c r="S95" s="25">
        <v>2.1920000000000002</v>
      </c>
      <c r="T95" s="25">
        <v>1.3125E-2</v>
      </c>
    </row>
    <row r="96" spans="1:20" ht="25.5" x14ac:dyDescent="0.25">
      <c r="A96" s="148"/>
      <c r="B96" s="25">
        <v>91</v>
      </c>
      <c r="C96" s="43">
        <v>1135704</v>
      </c>
      <c r="D96" s="24">
        <v>1045464</v>
      </c>
      <c r="E96" s="26" t="s">
        <v>6502</v>
      </c>
      <c r="F96" s="25" t="s">
        <v>655</v>
      </c>
      <c r="G96" s="238" t="s">
        <v>2182</v>
      </c>
      <c r="H96" s="150"/>
      <c r="I96" s="23" t="s">
        <v>22</v>
      </c>
      <c r="J96" s="35" t="s">
        <v>6424</v>
      </c>
      <c r="K96" s="25" t="s">
        <v>36</v>
      </c>
      <c r="L96" s="31">
        <v>206</v>
      </c>
      <c r="M96" s="25">
        <v>0.03</v>
      </c>
      <c r="N96" s="25">
        <v>1.6899999999999999E-4</v>
      </c>
      <c r="O96" s="25">
        <v>80</v>
      </c>
      <c r="P96" s="25">
        <v>300</v>
      </c>
      <c r="Q96" s="25">
        <v>250</v>
      </c>
      <c r="R96" s="25">
        <v>175</v>
      </c>
      <c r="S96" s="25">
        <v>1.94</v>
      </c>
      <c r="T96" s="25">
        <v>1.3125E-2</v>
      </c>
    </row>
    <row r="97" spans="1:20" ht="25.5" x14ac:dyDescent="0.25">
      <c r="A97" s="148"/>
      <c r="B97" s="25">
        <v>92</v>
      </c>
      <c r="C97" s="43">
        <v>1135705</v>
      </c>
      <c r="D97" s="24">
        <v>1008679</v>
      </c>
      <c r="E97" s="26" t="s">
        <v>6501</v>
      </c>
      <c r="F97" s="25" t="s">
        <v>655</v>
      </c>
      <c r="G97" s="238" t="s">
        <v>2182</v>
      </c>
      <c r="H97" s="150"/>
      <c r="I97" s="23" t="s">
        <v>22</v>
      </c>
      <c r="J97" s="35" t="s">
        <v>6424</v>
      </c>
      <c r="K97" s="25" t="s">
        <v>36</v>
      </c>
      <c r="L97" s="31">
        <v>168</v>
      </c>
      <c r="M97" s="25">
        <v>6.3E-3</v>
      </c>
      <c r="N97" s="25">
        <v>1.95E-5</v>
      </c>
      <c r="O97" s="25">
        <v>50</v>
      </c>
      <c r="P97" s="25">
        <v>200</v>
      </c>
      <c r="Q97" s="25">
        <v>280</v>
      </c>
      <c r="R97" s="25">
        <v>20</v>
      </c>
      <c r="S97" s="25">
        <v>0.315</v>
      </c>
      <c r="T97" s="25">
        <v>1.2750000000000001E-3</v>
      </c>
    </row>
    <row r="98" spans="1:20" ht="25.5" x14ac:dyDescent="0.25">
      <c r="A98" s="148"/>
      <c r="B98" s="25">
        <v>93</v>
      </c>
      <c r="C98" s="43">
        <v>1135706</v>
      </c>
      <c r="D98" s="24">
        <v>1008680</v>
      </c>
      <c r="E98" s="26" t="s">
        <v>6499</v>
      </c>
      <c r="F98" s="25" t="s">
        <v>655</v>
      </c>
      <c r="G98" s="238" t="s">
        <v>2182</v>
      </c>
      <c r="H98" s="150"/>
      <c r="I98" s="23" t="s">
        <v>22</v>
      </c>
      <c r="J98" s="35" t="s">
        <v>6424</v>
      </c>
      <c r="K98" s="25" t="s">
        <v>36</v>
      </c>
      <c r="L98" s="31">
        <v>306</v>
      </c>
      <c r="M98" s="25">
        <v>1.1599999999999999E-2</v>
      </c>
      <c r="N98" s="25">
        <v>3.8999999999999999E-5</v>
      </c>
      <c r="O98" s="25">
        <v>50</v>
      </c>
      <c r="P98" s="25">
        <v>230</v>
      </c>
      <c r="Q98" s="25">
        <v>320</v>
      </c>
      <c r="R98" s="25">
        <v>30</v>
      </c>
      <c r="S98" s="25">
        <v>0.57999999999999996</v>
      </c>
      <c r="T98" s="25">
        <v>2.5500000000000002E-3</v>
      </c>
    </row>
    <row r="99" spans="1:20" ht="25.5" x14ac:dyDescent="0.25">
      <c r="A99" s="148"/>
      <c r="B99" s="25">
        <v>94</v>
      </c>
      <c r="C99" s="43">
        <v>1135707</v>
      </c>
      <c r="D99" s="24">
        <v>1008681</v>
      </c>
      <c r="E99" s="26" t="s">
        <v>6497</v>
      </c>
      <c r="F99" s="25" t="s">
        <v>655</v>
      </c>
      <c r="G99" s="238" t="s">
        <v>2182</v>
      </c>
      <c r="H99" s="150"/>
      <c r="I99" s="23" t="s">
        <v>22</v>
      </c>
      <c r="J99" s="35" t="s">
        <v>6424</v>
      </c>
      <c r="K99" s="25" t="s">
        <v>36</v>
      </c>
      <c r="L99" s="31">
        <v>542</v>
      </c>
      <c r="M99" s="25">
        <v>2.06E-2</v>
      </c>
      <c r="N99" s="25">
        <v>6.5000000000000008E-5</v>
      </c>
      <c r="O99" s="25">
        <v>25</v>
      </c>
      <c r="P99" s="25">
        <v>230</v>
      </c>
      <c r="Q99" s="25">
        <v>320</v>
      </c>
      <c r="R99" s="25">
        <v>30</v>
      </c>
      <c r="S99" s="25">
        <v>0.51500000000000001</v>
      </c>
      <c r="T99" s="25">
        <v>2.4999999999999996E-3</v>
      </c>
    </row>
    <row r="100" spans="1:20" ht="25.5" x14ac:dyDescent="0.25">
      <c r="A100" s="148"/>
      <c r="B100" s="25">
        <v>95</v>
      </c>
      <c r="C100" s="43">
        <v>1135708</v>
      </c>
      <c r="D100" s="24">
        <v>1001245</v>
      </c>
      <c r="E100" s="26" t="s">
        <v>6495</v>
      </c>
      <c r="F100" s="25" t="s">
        <v>655</v>
      </c>
      <c r="G100" s="238" t="s">
        <v>2182</v>
      </c>
      <c r="H100" s="150"/>
      <c r="I100" s="23" t="s">
        <v>22</v>
      </c>
      <c r="J100" s="35" t="s">
        <v>6424</v>
      </c>
      <c r="K100" s="25" t="s">
        <v>36</v>
      </c>
      <c r="L100" s="31">
        <v>1131</v>
      </c>
      <c r="M100" s="25">
        <v>4.24E-2</v>
      </c>
      <c r="N100" s="25">
        <v>1.6250000000000002E-4</v>
      </c>
      <c r="O100" s="25">
        <v>10</v>
      </c>
      <c r="P100" s="25">
        <v>200</v>
      </c>
      <c r="Q100" s="25">
        <v>300</v>
      </c>
      <c r="R100" s="25">
        <v>40</v>
      </c>
      <c r="S100" s="25">
        <v>0.42399999999999999</v>
      </c>
      <c r="T100" s="25">
        <v>2.1249999999999997E-3</v>
      </c>
    </row>
    <row r="101" spans="1:20" ht="25.5" x14ac:dyDescent="0.25">
      <c r="A101" s="148"/>
      <c r="B101" s="25">
        <v>96</v>
      </c>
      <c r="C101" s="43">
        <v>1135709</v>
      </c>
      <c r="D101" s="24">
        <v>1008683</v>
      </c>
      <c r="E101" s="26" t="s">
        <v>6493</v>
      </c>
      <c r="F101" s="25" t="s">
        <v>655</v>
      </c>
      <c r="G101" s="238" t="s">
        <v>2182</v>
      </c>
      <c r="H101" s="150"/>
      <c r="I101" s="23" t="s">
        <v>22</v>
      </c>
      <c r="J101" s="35" t="s">
        <v>6424</v>
      </c>
      <c r="K101" s="25" t="s">
        <v>36</v>
      </c>
      <c r="L101" s="31">
        <v>3282</v>
      </c>
      <c r="M101" s="25">
        <v>0.09</v>
      </c>
      <c r="N101" s="25">
        <v>2.7857142857142859E-4</v>
      </c>
      <c r="O101" s="25">
        <v>5</v>
      </c>
      <c r="P101" s="25">
        <v>200</v>
      </c>
      <c r="Q101" s="25">
        <v>300</v>
      </c>
      <c r="R101" s="25">
        <v>30</v>
      </c>
      <c r="S101" s="25">
        <v>0.43</v>
      </c>
      <c r="T101" s="25">
        <v>1.8214285714285715E-3</v>
      </c>
    </row>
    <row r="102" spans="1:20" ht="25.5" x14ac:dyDescent="0.25">
      <c r="A102" s="148"/>
      <c r="B102" s="25">
        <v>97</v>
      </c>
      <c r="C102" s="43">
        <v>1135710</v>
      </c>
      <c r="D102" s="24">
        <v>1008669</v>
      </c>
      <c r="E102" s="26" t="s">
        <v>6492</v>
      </c>
      <c r="F102" s="25" t="s">
        <v>655</v>
      </c>
      <c r="G102" s="238" t="s">
        <v>2182</v>
      </c>
      <c r="H102" s="150"/>
      <c r="I102" s="23" t="s">
        <v>22</v>
      </c>
      <c r="J102" s="35" t="s">
        <v>6424</v>
      </c>
      <c r="K102" s="25" t="s">
        <v>36</v>
      </c>
      <c r="L102" s="31">
        <v>127</v>
      </c>
      <c r="M102" s="25">
        <v>4.7999999999999996E-3</v>
      </c>
      <c r="N102" s="25">
        <v>1.2187500000000001E-5</v>
      </c>
      <c r="O102" s="25">
        <v>50</v>
      </c>
      <c r="P102" s="25">
        <v>180</v>
      </c>
      <c r="Q102" s="25">
        <v>240</v>
      </c>
      <c r="R102" s="25">
        <v>20</v>
      </c>
      <c r="S102" s="25">
        <v>0.24</v>
      </c>
      <c r="T102" s="25">
        <v>7.9687499999999984E-4</v>
      </c>
    </row>
    <row r="103" spans="1:20" ht="25.5" x14ac:dyDescent="0.25">
      <c r="A103" s="148"/>
      <c r="B103" s="25">
        <v>98</v>
      </c>
      <c r="C103" s="43">
        <v>1135711</v>
      </c>
      <c r="D103" s="24">
        <v>1008932</v>
      </c>
      <c r="E103" s="26" t="s">
        <v>6490</v>
      </c>
      <c r="F103" s="25" t="s">
        <v>655</v>
      </c>
      <c r="G103" s="238" t="s">
        <v>2182</v>
      </c>
      <c r="H103" s="150"/>
      <c r="I103" s="23" t="s">
        <v>22</v>
      </c>
      <c r="J103" s="35" t="s">
        <v>6424</v>
      </c>
      <c r="K103" s="25" t="s">
        <v>36</v>
      </c>
      <c r="L103" s="31">
        <v>215</v>
      </c>
      <c r="M103" s="25">
        <v>8.199999999999999E-3</v>
      </c>
      <c r="N103" s="25">
        <v>2.4375000000000003E-5</v>
      </c>
      <c r="O103" s="25">
        <v>50</v>
      </c>
      <c r="P103" s="25">
        <v>200</v>
      </c>
      <c r="Q103" s="25">
        <v>300</v>
      </c>
      <c r="R103" s="25">
        <v>30</v>
      </c>
      <c r="S103" s="25">
        <v>0.40999999999999992</v>
      </c>
      <c r="T103" s="25">
        <v>1.5937499999999997E-3</v>
      </c>
    </row>
    <row r="104" spans="1:20" ht="25.5" x14ac:dyDescent="0.25">
      <c r="A104" s="148"/>
      <c r="B104" s="25">
        <v>99</v>
      </c>
      <c r="C104" s="43">
        <v>1135712</v>
      </c>
      <c r="D104" s="24">
        <v>1008671</v>
      </c>
      <c r="E104" s="26" t="s">
        <v>6488</v>
      </c>
      <c r="F104" s="25" t="s">
        <v>655</v>
      </c>
      <c r="G104" s="238" t="s">
        <v>2182</v>
      </c>
      <c r="H104" s="150"/>
      <c r="I104" s="23" t="s">
        <v>22</v>
      </c>
      <c r="J104" s="35" t="s">
        <v>6424</v>
      </c>
      <c r="K104" s="25" t="s">
        <v>36</v>
      </c>
      <c r="L104" s="31">
        <v>383</v>
      </c>
      <c r="M104" s="25">
        <v>1.46E-2</v>
      </c>
      <c r="N104" s="25">
        <v>4.8750000000000006E-5</v>
      </c>
      <c r="O104" s="25">
        <v>25</v>
      </c>
      <c r="P104" s="25">
        <v>200</v>
      </c>
      <c r="Q104" s="25">
        <v>300</v>
      </c>
      <c r="R104" s="25">
        <v>30</v>
      </c>
      <c r="S104" s="25">
        <v>0.36499999999999999</v>
      </c>
      <c r="T104" s="25">
        <v>1.5937499999999997E-3</v>
      </c>
    </row>
    <row r="105" spans="1:20" ht="25.5" x14ac:dyDescent="0.25">
      <c r="A105" s="148"/>
      <c r="B105" s="25">
        <v>100</v>
      </c>
      <c r="C105" s="43">
        <v>1135713</v>
      </c>
      <c r="D105" s="24">
        <v>1001235</v>
      </c>
      <c r="E105" s="26" t="s">
        <v>6486</v>
      </c>
      <c r="F105" s="25" t="s">
        <v>655</v>
      </c>
      <c r="G105" s="238" t="s">
        <v>2182</v>
      </c>
      <c r="H105" s="150"/>
      <c r="I105" s="23" t="s">
        <v>22</v>
      </c>
      <c r="J105" s="35" t="s">
        <v>6424</v>
      </c>
      <c r="K105" s="25" t="s">
        <v>36</v>
      </c>
      <c r="L105" s="31">
        <v>763</v>
      </c>
      <c r="M105" s="25">
        <v>2.9000000000000001E-2</v>
      </c>
      <c r="N105" s="25">
        <v>9.7500000000000012E-5</v>
      </c>
      <c r="O105" s="25">
        <v>10</v>
      </c>
      <c r="P105" s="25">
        <v>200</v>
      </c>
      <c r="Q105" s="25">
        <v>300</v>
      </c>
      <c r="R105" s="25">
        <v>20</v>
      </c>
      <c r="S105" s="25">
        <v>0.28999999999999998</v>
      </c>
      <c r="T105" s="25">
        <v>1.2749999999999999E-3</v>
      </c>
    </row>
    <row r="106" spans="1:20" ht="25.5" x14ac:dyDescent="0.25">
      <c r="A106" s="148"/>
      <c r="B106" s="25">
        <v>101</v>
      </c>
      <c r="C106" s="43">
        <v>1135714</v>
      </c>
      <c r="D106" s="24">
        <v>1008673</v>
      </c>
      <c r="E106" s="26" t="s">
        <v>6484</v>
      </c>
      <c r="F106" s="25" t="s">
        <v>655</v>
      </c>
      <c r="G106" s="238" t="s">
        <v>2182</v>
      </c>
      <c r="H106" s="150"/>
      <c r="I106" s="23" t="s">
        <v>22</v>
      </c>
      <c r="J106" s="35" t="s">
        <v>6424</v>
      </c>
      <c r="K106" s="25" t="s">
        <v>36</v>
      </c>
      <c r="L106" s="31">
        <v>2096</v>
      </c>
      <c r="M106" s="25">
        <v>5.5E-2</v>
      </c>
      <c r="N106" s="25">
        <v>1.9500000000000002E-4</v>
      </c>
      <c r="O106" s="25">
        <v>10</v>
      </c>
      <c r="P106" s="25">
        <v>230</v>
      </c>
      <c r="Q106" s="25">
        <v>320</v>
      </c>
      <c r="R106" s="25">
        <v>30</v>
      </c>
      <c r="S106" s="25">
        <v>0.56000000000000005</v>
      </c>
      <c r="T106" s="25">
        <v>2.5499999999999997E-3</v>
      </c>
    </row>
    <row r="107" spans="1:20" ht="25.5" x14ac:dyDescent="0.25">
      <c r="A107" s="148"/>
      <c r="B107" s="25">
        <v>102</v>
      </c>
      <c r="C107" s="43">
        <v>1135715</v>
      </c>
      <c r="D107" s="24">
        <v>1008674</v>
      </c>
      <c r="E107" s="26" t="s">
        <v>6482</v>
      </c>
      <c r="F107" s="25" t="s">
        <v>655</v>
      </c>
      <c r="G107" s="238" t="s">
        <v>2182</v>
      </c>
      <c r="H107" s="150"/>
      <c r="I107" s="23" t="s">
        <v>22</v>
      </c>
      <c r="J107" s="35" t="s">
        <v>6424</v>
      </c>
      <c r="K107" s="25" t="s">
        <v>36</v>
      </c>
      <c r="L107" s="31">
        <v>176</v>
      </c>
      <c r="M107" s="25">
        <v>6.7000000000000002E-3</v>
      </c>
      <c r="N107" s="25">
        <v>1.95E-5</v>
      </c>
      <c r="O107" s="25">
        <v>50</v>
      </c>
      <c r="P107" s="25">
        <v>180</v>
      </c>
      <c r="Q107" s="25">
        <v>240</v>
      </c>
      <c r="R107" s="25">
        <v>30</v>
      </c>
      <c r="S107" s="25">
        <v>0.33500000000000002</v>
      </c>
      <c r="T107" s="25">
        <v>1.2750000000000001E-3</v>
      </c>
    </row>
    <row r="108" spans="1:20" ht="25.5" x14ac:dyDescent="0.25">
      <c r="A108" s="148"/>
      <c r="B108" s="25">
        <v>103</v>
      </c>
      <c r="C108" s="43">
        <v>1135716</v>
      </c>
      <c r="D108" s="24">
        <v>1008675</v>
      </c>
      <c r="E108" s="26" t="s">
        <v>6480</v>
      </c>
      <c r="F108" s="25" t="s">
        <v>652</v>
      </c>
      <c r="G108" s="238" t="s">
        <v>2182</v>
      </c>
      <c r="H108" s="150"/>
      <c r="I108" s="23" t="s">
        <v>22</v>
      </c>
      <c r="J108" s="35" t="s">
        <v>6424</v>
      </c>
      <c r="K108" s="25" t="s">
        <v>36</v>
      </c>
      <c r="L108" s="31">
        <v>287</v>
      </c>
      <c r="M108" s="25">
        <v>1.0699999999999999E-2</v>
      </c>
      <c r="N108" s="25">
        <v>3.8999999999999999E-5</v>
      </c>
      <c r="O108" s="25">
        <v>25</v>
      </c>
      <c r="P108" s="25">
        <v>200</v>
      </c>
      <c r="Q108" s="25">
        <v>280</v>
      </c>
      <c r="R108" s="25">
        <v>20</v>
      </c>
      <c r="S108" s="25">
        <v>0.26750000000000002</v>
      </c>
      <c r="T108" s="25">
        <v>1.2750000000000001E-3</v>
      </c>
    </row>
    <row r="109" spans="1:20" ht="25.5" x14ac:dyDescent="0.25">
      <c r="A109" s="148"/>
      <c r="B109" s="25">
        <v>104</v>
      </c>
      <c r="C109" s="43">
        <v>1135717</v>
      </c>
      <c r="D109" s="24">
        <v>1008676</v>
      </c>
      <c r="E109" s="26" t="s">
        <v>6478</v>
      </c>
      <c r="F109" s="25" t="s">
        <v>655</v>
      </c>
      <c r="G109" s="238" t="s">
        <v>2182</v>
      </c>
      <c r="H109" s="150"/>
      <c r="I109" s="23" t="s">
        <v>22</v>
      </c>
      <c r="J109" s="35" t="s">
        <v>6424</v>
      </c>
      <c r="K109" s="25" t="s">
        <v>36</v>
      </c>
      <c r="L109" s="31">
        <v>316</v>
      </c>
      <c r="M109" s="25">
        <v>1.1900000000000001E-2</v>
      </c>
      <c r="N109" s="25">
        <v>4.8750000000000006E-5</v>
      </c>
      <c r="O109" s="25">
        <v>25</v>
      </c>
      <c r="P109" s="25">
        <v>200</v>
      </c>
      <c r="Q109" s="25">
        <v>300</v>
      </c>
      <c r="R109" s="25">
        <v>30</v>
      </c>
      <c r="S109" s="25">
        <v>0.29749999999999999</v>
      </c>
      <c r="T109" s="25">
        <v>1.5937499999999997E-3</v>
      </c>
    </row>
    <row r="110" spans="1:20" ht="25.5" x14ac:dyDescent="0.25">
      <c r="A110" s="148"/>
      <c r="B110" s="25">
        <v>105</v>
      </c>
      <c r="C110" s="43">
        <v>1135718</v>
      </c>
      <c r="D110" s="24">
        <v>1001240</v>
      </c>
      <c r="E110" s="26" t="s">
        <v>6476</v>
      </c>
      <c r="F110" s="25" t="s">
        <v>652</v>
      </c>
      <c r="G110" s="238" t="s">
        <v>2182</v>
      </c>
      <c r="H110" s="150"/>
      <c r="I110" s="23" t="s">
        <v>22</v>
      </c>
      <c r="J110" s="35" t="s">
        <v>6424</v>
      </c>
      <c r="K110" s="25" t="s">
        <v>36</v>
      </c>
      <c r="L110" s="31">
        <v>606</v>
      </c>
      <c r="M110" s="25">
        <v>2.1499999999999998E-2</v>
      </c>
      <c r="N110" s="25">
        <v>8.125000000000001E-5</v>
      </c>
      <c r="O110" s="25">
        <v>20</v>
      </c>
      <c r="P110" s="25">
        <v>200</v>
      </c>
      <c r="Q110" s="25">
        <v>300</v>
      </c>
      <c r="R110" s="25">
        <v>40</v>
      </c>
      <c r="S110" s="25">
        <v>0.43</v>
      </c>
      <c r="T110" s="25">
        <v>2.1249999999999997E-3</v>
      </c>
    </row>
    <row r="111" spans="1:20" ht="25.5" x14ac:dyDescent="0.25">
      <c r="A111" s="148"/>
      <c r="B111" s="25">
        <v>106</v>
      </c>
      <c r="C111" s="43">
        <v>1135719</v>
      </c>
      <c r="D111" s="24">
        <v>1008678</v>
      </c>
      <c r="E111" s="26" t="s">
        <v>6475</v>
      </c>
      <c r="F111" s="25" t="s">
        <v>652</v>
      </c>
      <c r="G111" s="238" t="s">
        <v>2182</v>
      </c>
      <c r="H111" s="150"/>
      <c r="I111" s="23" t="s">
        <v>22</v>
      </c>
      <c r="J111" s="35" t="s">
        <v>6424</v>
      </c>
      <c r="K111" s="25" t="s">
        <v>36</v>
      </c>
      <c r="L111" s="31">
        <v>1649</v>
      </c>
      <c r="M111" s="25">
        <v>0.06</v>
      </c>
      <c r="N111" s="25">
        <v>1.6250000000000002E-4</v>
      </c>
      <c r="O111" s="25">
        <v>10</v>
      </c>
      <c r="P111" s="25"/>
      <c r="Q111" s="25"/>
      <c r="R111" s="25"/>
      <c r="S111" s="25">
        <v>0.44</v>
      </c>
      <c r="T111" s="25">
        <v>2.1249999999999997E-3</v>
      </c>
    </row>
    <row r="112" spans="1:20" ht="25.5" x14ac:dyDescent="0.25">
      <c r="A112" s="148"/>
      <c r="B112" s="25">
        <v>107</v>
      </c>
      <c r="C112" s="43">
        <v>1135720</v>
      </c>
      <c r="D112" s="24">
        <v>1084671</v>
      </c>
      <c r="E112" s="26" t="s">
        <v>6472</v>
      </c>
      <c r="F112" s="25" t="s">
        <v>652</v>
      </c>
      <c r="G112" s="238" t="s">
        <v>2182</v>
      </c>
      <c r="H112" s="150"/>
      <c r="I112" s="25">
        <v>1136070</v>
      </c>
      <c r="J112" s="35" t="s">
        <v>6424</v>
      </c>
      <c r="K112" s="25" t="s">
        <v>36</v>
      </c>
      <c r="L112" s="31">
        <v>86</v>
      </c>
      <c r="M112" s="25">
        <v>3.3E-3</v>
      </c>
      <c r="N112" s="25">
        <v>9.7499999999999998E-6</v>
      </c>
      <c r="O112" s="25">
        <v>50</v>
      </c>
      <c r="P112" s="25">
        <v>180</v>
      </c>
      <c r="Q112" s="25">
        <v>240</v>
      </c>
      <c r="R112" s="25">
        <v>10</v>
      </c>
      <c r="S112" s="25">
        <v>0.16500000000000001</v>
      </c>
      <c r="T112" s="25">
        <v>6.3750000000000005E-4</v>
      </c>
    </row>
    <row r="113" spans="1:20" ht="25.5" x14ac:dyDescent="0.25">
      <c r="A113" s="148"/>
      <c r="B113" s="25">
        <v>108</v>
      </c>
      <c r="C113" s="43">
        <v>1136070</v>
      </c>
      <c r="D113" s="25">
        <v>1084671</v>
      </c>
      <c r="E113" s="26" t="s">
        <v>6470</v>
      </c>
      <c r="F113" s="97" t="s">
        <v>667</v>
      </c>
      <c r="G113" s="238" t="s">
        <v>2182</v>
      </c>
      <c r="H113" s="150"/>
      <c r="I113" s="25">
        <v>1135720</v>
      </c>
      <c r="J113" s="35" t="s">
        <v>4178</v>
      </c>
      <c r="K113" s="34" t="s">
        <v>36</v>
      </c>
      <c r="L113" s="31">
        <v>185</v>
      </c>
      <c r="M113" s="25">
        <v>2.2666666666666668E-2</v>
      </c>
      <c r="N113" s="25">
        <v>1.4615384615384615E-5</v>
      </c>
      <c r="O113" s="25">
        <v>100</v>
      </c>
      <c r="P113" s="25">
        <v>280</v>
      </c>
      <c r="Q113" s="25">
        <v>190</v>
      </c>
      <c r="R113" s="25">
        <v>100</v>
      </c>
      <c r="S113" s="25">
        <v>2.2669999999999999</v>
      </c>
      <c r="T113" s="25">
        <v>5.3200000000000001E-3</v>
      </c>
    </row>
    <row r="114" spans="1:20" ht="25.5" x14ac:dyDescent="0.25">
      <c r="A114" s="148"/>
      <c r="B114" s="25">
        <v>109</v>
      </c>
      <c r="C114" s="43">
        <v>1136071</v>
      </c>
      <c r="D114" s="25"/>
      <c r="E114" s="26" t="s">
        <v>6469</v>
      </c>
      <c r="F114" s="97" t="s">
        <v>667</v>
      </c>
      <c r="G114" s="238" t="s">
        <v>2182</v>
      </c>
      <c r="H114" s="150"/>
      <c r="I114" s="23" t="s">
        <v>22</v>
      </c>
      <c r="J114" s="35" t="s">
        <v>4178</v>
      </c>
      <c r="K114" s="34" t="s">
        <v>36</v>
      </c>
      <c r="L114" s="31">
        <v>277</v>
      </c>
      <c r="M114" s="25">
        <v>3.4300000000000004E-2</v>
      </c>
      <c r="N114" s="25">
        <v>2.6999999999999999E-5</v>
      </c>
      <c r="O114" s="25">
        <v>10</v>
      </c>
      <c r="P114" s="25">
        <v>100</v>
      </c>
      <c r="Q114" s="25">
        <v>90</v>
      </c>
      <c r="R114" s="25">
        <v>30</v>
      </c>
      <c r="S114" s="25">
        <v>0.34300000000000003</v>
      </c>
      <c r="T114" s="25">
        <v>2.7E-4</v>
      </c>
    </row>
    <row r="115" spans="1:20" ht="25.5" x14ac:dyDescent="0.25">
      <c r="A115" s="148"/>
      <c r="B115" s="25">
        <v>110</v>
      </c>
      <c r="C115" s="43">
        <v>1136072</v>
      </c>
      <c r="D115" s="25"/>
      <c r="E115" s="26" t="s">
        <v>6468</v>
      </c>
      <c r="F115" s="97" t="s">
        <v>667</v>
      </c>
      <c r="G115" s="238" t="s">
        <v>2182</v>
      </c>
      <c r="H115" s="150"/>
      <c r="I115" s="23" t="s">
        <v>22</v>
      </c>
      <c r="J115" s="35" t="s">
        <v>4178</v>
      </c>
      <c r="K115" s="34" t="s">
        <v>36</v>
      </c>
      <c r="L115" s="31">
        <v>449</v>
      </c>
      <c r="M115" s="25">
        <v>6.6000000000000003E-2</v>
      </c>
      <c r="N115" s="25">
        <v>2.9E-5</v>
      </c>
      <c r="O115" s="25">
        <v>10</v>
      </c>
      <c r="P115" s="25"/>
      <c r="Q115" s="25"/>
      <c r="R115" s="25"/>
      <c r="S115" s="25"/>
      <c r="T115" s="25"/>
    </row>
    <row r="116" spans="1:20" ht="25.5" x14ac:dyDescent="0.25">
      <c r="A116" s="148"/>
      <c r="B116" s="25">
        <v>111</v>
      </c>
      <c r="C116" s="43">
        <v>1135721</v>
      </c>
      <c r="D116" s="24">
        <v>1008684</v>
      </c>
      <c r="E116" s="26" t="s">
        <v>6467</v>
      </c>
      <c r="F116" s="25" t="s">
        <v>655</v>
      </c>
      <c r="G116" s="238" t="s">
        <v>2182</v>
      </c>
      <c r="H116" s="150"/>
      <c r="I116" s="23" t="s">
        <v>22</v>
      </c>
      <c r="J116" s="35" t="s">
        <v>6424</v>
      </c>
      <c r="K116" s="25" t="s">
        <v>36</v>
      </c>
      <c r="L116" s="31">
        <v>284</v>
      </c>
      <c r="M116" s="25">
        <v>9.1000000000000004E-3</v>
      </c>
      <c r="N116" s="25">
        <v>3.2500000000000004E-5</v>
      </c>
      <c r="O116" s="25">
        <v>50</v>
      </c>
      <c r="P116" s="25">
        <v>200</v>
      </c>
      <c r="Q116" s="25">
        <v>300</v>
      </c>
      <c r="R116" s="25">
        <v>40</v>
      </c>
      <c r="S116" s="25">
        <v>0.45500000000000002</v>
      </c>
      <c r="T116" s="25">
        <v>2.1249999999999997E-3</v>
      </c>
    </row>
    <row r="117" spans="1:20" ht="25.5" x14ac:dyDescent="0.25">
      <c r="A117" s="148"/>
      <c r="B117" s="25">
        <v>112</v>
      </c>
      <c r="C117" s="43">
        <v>1135722</v>
      </c>
      <c r="D117" s="24">
        <v>1008685</v>
      </c>
      <c r="E117" s="26" t="s">
        <v>6465</v>
      </c>
      <c r="F117" s="25" t="s">
        <v>655</v>
      </c>
      <c r="G117" s="238" t="s">
        <v>2182</v>
      </c>
      <c r="H117" s="150"/>
      <c r="I117" s="23" t="s">
        <v>22</v>
      </c>
      <c r="J117" s="35" t="s">
        <v>6424</v>
      </c>
      <c r="K117" s="25" t="s">
        <v>36</v>
      </c>
      <c r="L117" s="31">
        <v>435</v>
      </c>
      <c r="M117" s="25">
        <v>1.6500000000000001E-2</v>
      </c>
      <c r="N117" s="25">
        <v>6.5000000000000008E-5</v>
      </c>
      <c r="O117" s="25">
        <v>25</v>
      </c>
      <c r="P117" s="25">
        <v>230</v>
      </c>
      <c r="Q117" s="25">
        <v>320</v>
      </c>
      <c r="R117" s="25">
        <v>10</v>
      </c>
      <c r="S117" s="25">
        <v>0.41249999999999998</v>
      </c>
      <c r="T117" s="25">
        <v>2.1249999999999997E-3</v>
      </c>
    </row>
    <row r="118" spans="1:20" ht="25.5" x14ac:dyDescent="0.25">
      <c r="A118" s="148"/>
      <c r="B118" s="25">
        <v>113</v>
      </c>
      <c r="C118" s="43">
        <v>1135723</v>
      </c>
      <c r="D118" s="24">
        <v>1008686</v>
      </c>
      <c r="E118" s="26" t="s">
        <v>6464</v>
      </c>
      <c r="F118" s="25" t="s">
        <v>655</v>
      </c>
      <c r="G118" s="238" t="s">
        <v>2182</v>
      </c>
      <c r="H118" s="150"/>
      <c r="I118" s="23" t="s">
        <v>22</v>
      </c>
      <c r="J118" s="35" t="s">
        <v>6424</v>
      </c>
      <c r="K118" s="25" t="s">
        <v>36</v>
      </c>
      <c r="L118" s="31">
        <v>771</v>
      </c>
      <c r="M118" s="25">
        <v>2.9499999999999998E-2</v>
      </c>
      <c r="N118" s="25">
        <v>1.2187500000000001E-4</v>
      </c>
      <c r="O118" s="25">
        <v>20</v>
      </c>
      <c r="P118" s="25">
        <v>250</v>
      </c>
      <c r="Q118" s="25">
        <v>350</v>
      </c>
      <c r="R118" s="25">
        <v>40</v>
      </c>
      <c r="S118" s="25">
        <v>0.59</v>
      </c>
      <c r="T118" s="25">
        <v>3.1874999999999998E-3</v>
      </c>
    </row>
    <row r="119" spans="1:20" ht="25.5" x14ac:dyDescent="0.25">
      <c r="A119" s="148"/>
      <c r="B119" s="25">
        <v>114</v>
      </c>
      <c r="C119" s="43">
        <v>1135724</v>
      </c>
      <c r="D119" s="24">
        <v>1001250</v>
      </c>
      <c r="E119" s="26" t="s">
        <v>6463</v>
      </c>
      <c r="F119" s="25" t="s">
        <v>655</v>
      </c>
      <c r="G119" s="238" t="s">
        <v>2182</v>
      </c>
      <c r="H119" s="150"/>
      <c r="I119" s="23" t="s">
        <v>22</v>
      </c>
      <c r="J119" s="35" t="s">
        <v>6424</v>
      </c>
      <c r="K119" s="25" t="s">
        <v>36</v>
      </c>
      <c r="L119" s="31">
        <v>1615</v>
      </c>
      <c r="M119" s="25">
        <v>5.8700000000000002E-2</v>
      </c>
      <c r="N119" s="25">
        <v>2.4375000000000002E-4</v>
      </c>
      <c r="O119" s="25">
        <v>10</v>
      </c>
      <c r="P119" s="25">
        <v>250</v>
      </c>
      <c r="Q119" s="25">
        <v>350</v>
      </c>
      <c r="R119" s="25">
        <v>40</v>
      </c>
      <c r="S119" s="25">
        <v>0.58699999999999997</v>
      </c>
      <c r="T119" s="25">
        <v>3.1874999999999998E-3</v>
      </c>
    </row>
    <row r="120" spans="1:20" ht="25.5" x14ac:dyDescent="0.25">
      <c r="A120" s="148"/>
      <c r="B120" s="25">
        <v>115</v>
      </c>
      <c r="C120" s="43">
        <v>1135725</v>
      </c>
      <c r="D120" s="24">
        <v>1008688</v>
      </c>
      <c r="E120" s="26" t="s">
        <v>6461</v>
      </c>
      <c r="F120" s="25" t="s">
        <v>652</v>
      </c>
      <c r="G120" s="238" t="s">
        <v>2182</v>
      </c>
      <c r="H120" s="150"/>
      <c r="I120" s="23" t="s">
        <v>22</v>
      </c>
      <c r="J120" s="35" t="s">
        <v>6424</v>
      </c>
      <c r="K120" s="25" t="s">
        <v>36</v>
      </c>
      <c r="L120" s="31">
        <v>3941</v>
      </c>
      <c r="M120" s="25">
        <v>0.121</v>
      </c>
      <c r="N120" s="25">
        <v>4.8750000000000003E-4</v>
      </c>
      <c r="O120" s="25">
        <v>5</v>
      </c>
      <c r="P120" s="25">
        <v>250</v>
      </c>
      <c r="Q120" s="25">
        <v>350</v>
      </c>
      <c r="R120" s="25">
        <v>40</v>
      </c>
      <c r="S120" s="25">
        <v>0.6</v>
      </c>
      <c r="T120" s="25">
        <v>3.1874999999999998E-3</v>
      </c>
    </row>
    <row r="121" spans="1:20" ht="25.5" x14ac:dyDescent="0.25">
      <c r="A121" s="148"/>
      <c r="B121" s="25">
        <v>116</v>
      </c>
      <c r="C121" s="43">
        <v>1135726</v>
      </c>
      <c r="D121" s="24">
        <v>1008710</v>
      </c>
      <c r="E121" s="26" t="s">
        <v>6459</v>
      </c>
      <c r="F121" s="25" t="s">
        <v>655</v>
      </c>
      <c r="G121" s="238" t="s">
        <v>2182</v>
      </c>
      <c r="H121" s="150"/>
      <c r="I121" s="23" t="s">
        <v>22</v>
      </c>
      <c r="J121" s="35" t="s">
        <v>6424</v>
      </c>
      <c r="K121" s="25" t="s">
        <v>36</v>
      </c>
      <c r="L121" s="31">
        <v>320</v>
      </c>
      <c r="M121" s="25">
        <v>1.2199999999999999E-2</v>
      </c>
      <c r="N121" s="25">
        <v>3.8999999999999999E-5</v>
      </c>
      <c r="O121" s="25">
        <v>25</v>
      </c>
      <c r="P121" s="25">
        <v>200</v>
      </c>
      <c r="Q121" s="25">
        <v>300</v>
      </c>
      <c r="R121" s="25">
        <v>30</v>
      </c>
      <c r="S121" s="25">
        <v>0.30499999999999999</v>
      </c>
      <c r="T121" s="25">
        <v>1.4999999999999998E-3</v>
      </c>
    </row>
    <row r="122" spans="1:20" ht="25.5" x14ac:dyDescent="0.25">
      <c r="A122" s="148"/>
      <c r="B122" s="25">
        <v>117</v>
      </c>
      <c r="C122" s="43">
        <v>1135727</v>
      </c>
      <c r="D122" s="24">
        <v>1008700</v>
      </c>
      <c r="E122" s="26" t="s">
        <v>6457</v>
      </c>
      <c r="F122" s="25" t="s">
        <v>655</v>
      </c>
      <c r="G122" s="238" t="s">
        <v>2182</v>
      </c>
      <c r="H122" s="150"/>
      <c r="I122" s="23" t="s">
        <v>22</v>
      </c>
      <c r="J122" s="35" t="s">
        <v>6424</v>
      </c>
      <c r="K122" s="25" t="s">
        <v>36</v>
      </c>
      <c r="L122" s="31">
        <v>332</v>
      </c>
      <c r="M122" s="25">
        <v>1.26E-2</v>
      </c>
      <c r="N122" s="25">
        <v>3.8999999999999999E-5</v>
      </c>
      <c r="O122" s="25">
        <v>25</v>
      </c>
      <c r="P122" s="25">
        <v>200</v>
      </c>
      <c r="Q122" s="25">
        <v>300</v>
      </c>
      <c r="R122" s="25">
        <v>20</v>
      </c>
      <c r="S122" s="25">
        <v>0.315</v>
      </c>
      <c r="T122" s="25">
        <v>1.2750000000000001E-3</v>
      </c>
    </row>
    <row r="123" spans="1:20" ht="25.5" x14ac:dyDescent="0.25">
      <c r="A123" s="148"/>
      <c r="B123" s="25">
        <v>118</v>
      </c>
      <c r="C123" s="43">
        <v>1135728</v>
      </c>
      <c r="D123" s="24">
        <v>1008689</v>
      </c>
      <c r="E123" s="26" t="s">
        <v>6455</v>
      </c>
      <c r="F123" s="25" t="s">
        <v>655</v>
      </c>
      <c r="G123" s="238" t="s">
        <v>2182</v>
      </c>
      <c r="H123" s="150"/>
      <c r="I123" s="23" t="s">
        <v>22</v>
      </c>
      <c r="J123" s="35" t="s">
        <v>6424</v>
      </c>
      <c r="K123" s="25" t="s">
        <v>36</v>
      </c>
      <c r="L123" s="31">
        <v>370</v>
      </c>
      <c r="M123" s="25">
        <v>1.4E-2</v>
      </c>
      <c r="N123" s="25">
        <v>4.8750000000000006E-5</v>
      </c>
      <c r="O123" s="25">
        <v>25</v>
      </c>
      <c r="P123" s="25">
        <v>230</v>
      </c>
      <c r="Q123" s="25">
        <v>320</v>
      </c>
      <c r="R123" s="25">
        <v>20</v>
      </c>
      <c r="S123" s="25">
        <v>0.35</v>
      </c>
      <c r="T123" s="25">
        <v>1.4062499999999999E-3</v>
      </c>
    </row>
    <row r="124" spans="1:20" ht="25.5" x14ac:dyDescent="0.25">
      <c r="A124" s="148"/>
      <c r="B124" s="25">
        <v>119</v>
      </c>
      <c r="C124" s="43">
        <v>1135729</v>
      </c>
      <c r="D124" s="24">
        <v>1008697</v>
      </c>
      <c r="E124" s="26" t="s">
        <v>6453</v>
      </c>
      <c r="F124" s="25" t="s">
        <v>655</v>
      </c>
      <c r="G124" s="238" t="s">
        <v>2182</v>
      </c>
      <c r="H124" s="150"/>
      <c r="I124" s="23" t="s">
        <v>22</v>
      </c>
      <c r="J124" s="35" t="s">
        <v>6424</v>
      </c>
      <c r="K124" s="25" t="s">
        <v>36</v>
      </c>
      <c r="L124" s="31">
        <v>373</v>
      </c>
      <c r="M124" s="25">
        <v>1.46E-2</v>
      </c>
      <c r="N124" s="25">
        <v>4.8750000000000006E-5</v>
      </c>
      <c r="O124" s="25">
        <v>25</v>
      </c>
      <c r="P124" s="25">
        <v>230</v>
      </c>
      <c r="Q124" s="25">
        <v>320</v>
      </c>
      <c r="R124" s="25">
        <v>20</v>
      </c>
      <c r="S124" s="25">
        <v>0.36499999999999999</v>
      </c>
      <c r="T124" s="25">
        <v>1.5937499999999997E-3</v>
      </c>
    </row>
    <row r="125" spans="1:20" ht="25.5" x14ac:dyDescent="0.25">
      <c r="A125" s="148"/>
      <c r="B125" s="25">
        <v>120</v>
      </c>
      <c r="C125" s="43">
        <v>1135730</v>
      </c>
      <c r="D125" s="24">
        <v>1008711</v>
      </c>
      <c r="E125" s="26" t="s">
        <v>6451</v>
      </c>
      <c r="F125" s="25" t="s">
        <v>652</v>
      </c>
      <c r="G125" s="238" t="s">
        <v>2182</v>
      </c>
      <c r="H125" s="150"/>
      <c r="I125" s="23" t="s">
        <v>22</v>
      </c>
      <c r="J125" s="35" t="s">
        <v>6424</v>
      </c>
      <c r="K125" s="25" t="s">
        <v>36</v>
      </c>
      <c r="L125" s="31">
        <v>578</v>
      </c>
      <c r="M125" s="25">
        <v>2.1999999999999999E-2</v>
      </c>
      <c r="N125" s="25">
        <v>8.125000000000001E-5</v>
      </c>
      <c r="O125" s="25">
        <v>20</v>
      </c>
      <c r="P125" s="25">
        <v>230</v>
      </c>
      <c r="Q125" s="25">
        <v>320</v>
      </c>
      <c r="R125" s="25">
        <v>30</v>
      </c>
      <c r="S125" s="25">
        <v>0.44</v>
      </c>
      <c r="T125" s="25">
        <v>2.1249999999999997E-3</v>
      </c>
    </row>
    <row r="126" spans="1:20" ht="25.5" x14ac:dyDescent="0.25">
      <c r="A126" s="148"/>
      <c r="B126" s="25">
        <v>121</v>
      </c>
      <c r="C126" s="43">
        <v>1135731</v>
      </c>
      <c r="D126" s="24">
        <v>1008702</v>
      </c>
      <c r="E126" s="26" t="s">
        <v>6449</v>
      </c>
      <c r="F126" s="25" t="s">
        <v>652</v>
      </c>
      <c r="G126" s="238" t="s">
        <v>2182</v>
      </c>
      <c r="H126" s="150"/>
      <c r="I126" s="23" t="s">
        <v>22</v>
      </c>
      <c r="J126" s="35" t="s">
        <v>6424</v>
      </c>
      <c r="K126" s="25" t="s">
        <v>36</v>
      </c>
      <c r="L126" s="31">
        <v>435</v>
      </c>
      <c r="M126" s="25">
        <v>1.6500000000000001E-2</v>
      </c>
      <c r="N126" s="25">
        <v>6.0937500000000004E-5</v>
      </c>
      <c r="O126" s="25">
        <v>20</v>
      </c>
      <c r="P126" s="25">
        <v>230</v>
      </c>
      <c r="Q126" s="25">
        <v>320</v>
      </c>
      <c r="R126" s="25">
        <v>20</v>
      </c>
      <c r="S126" s="25">
        <v>0.33</v>
      </c>
      <c r="T126" s="25">
        <v>1.5937499999999999E-3</v>
      </c>
    </row>
    <row r="127" spans="1:20" ht="25.5" x14ac:dyDescent="0.25">
      <c r="A127" s="148"/>
      <c r="B127" s="25">
        <v>122</v>
      </c>
      <c r="C127" s="43">
        <v>1135732</v>
      </c>
      <c r="D127" s="24">
        <v>1008699</v>
      </c>
      <c r="E127" s="26" t="s">
        <v>6448</v>
      </c>
      <c r="F127" s="25" t="s">
        <v>655</v>
      </c>
      <c r="G127" s="238" t="s">
        <v>2182</v>
      </c>
      <c r="H127" s="150"/>
      <c r="I127" s="23" t="s">
        <v>22</v>
      </c>
      <c r="J127" s="35" t="s">
        <v>6424</v>
      </c>
      <c r="K127" s="25" t="s">
        <v>36</v>
      </c>
      <c r="L127" s="31">
        <v>553</v>
      </c>
      <c r="M127" s="25">
        <v>1.8699999999999998E-2</v>
      </c>
      <c r="N127" s="25">
        <v>6.9642857142857147E-5</v>
      </c>
      <c r="O127" s="25">
        <v>20</v>
      </c>
      <c r="P127" s="25">
        <v>230</v>
      </c>
      <c r="Q127" s="25">
        <v>320</v>
      </c>
      <c r="R127" s="25">
        <v>20</v>
      </c>
      <c r="S127" s="25">
        <v>0.374</v>
      </c>
      <c r="T127" s="25">
        <v>1.8214285714285715E-3</v>
      </c>
    </row>
    <row r="128" spans="1:20" ht="25.5" x14ac:dyDescent="0.25">
      <c r="A128" s="148"/>
      <c r="B128" s="25">
        <v>123</v>
      </c>
      <c r="C128" s="43">
        <v>1135733</v>
      </c>
      <c r="D128" s="24">
        <v>1008690</v>
      </c>
      <c r="E128" s="26" t="s">
        <v>6447</v>
      </c>
      <c r="F128" s="25" t="s">
        <v>655</v>
      </c>
      <c r="G128" s="238" t="s">
        <v>2182</v>
      </c>
      <c r="H128" s="150"/>
      <c r="I128" s="23" t="s">
        <v>22</v>
      </c>
      <c r="J128" s="35" t="s">
        <v>6424</v>
      </c>
      <c r="K128" s="25" t="s">
        <v>36</v>
      </c>
      <c r="L128" s="31">
        <v>565</v>
      </c>
      <c r="M128" s="25">
        <v>2.1499999999999998E-2</v>
      </c>
      <c r="N128" s="25">
        <v>8.125000000000001E-5</v>
      </c>
      <c r="O128" s="25">
        <v>20</v>
      </c>
      <c r="P128" s="25">
        <v>230</v>
      </c>
      <c r="Q128" s="25">
        <v>320</v>
      </c>
      <c r="R128" s="25">
        <v>30</v>
      </c>
      <c r="S128" s="25">
        <v>0.43</v>
      </c>
      <c r="T128" s="25">
        <v>2.1249999999999997E-3</v>
      </c>
    </row>
    <row r="129" spans="1:20" ht="25.5" x14ac:dyDescent="0.25">
      <c r="A129" s="148"/>
      <c r="B129" s="25">
        <v>124</v>
      </c>
      <c r="C129" s="43">
        <v>1135734</v>
      </c>
      <c r="D129" s="24">
        <v>1008701</v>
      </c>
      <c r="E129" s="26" t="s">
        <v>6446</v>
      </c>
      <c r="F129" s="25" t="s">
        <v>652</v>
      </c>
      <c r="G129" s="238" t="s">
        <v>2182</v>
      </c>
      <c r="H129" s="150"/>
      <c r="I129" s="23" t="s">
        <v>22</v>
      </c>
      <c r="J129" s="35" t="s">
        <v>6424</v>
      </c>
      <c r="K129" s="25" t="s">
        <v>36</v>
      </c>
      <c r="L129" s="31">
        <v>532</v>
      </c>
      <c r="M129" s="25">
        <v>2.0300000000000002E-2</v>
      </c>
      <c r="N129" s="25">
        <v>6.9642857142857147E-5</v>
      </c>
      <c r="O129" s="25">
        <v>20</v>
      </c>
      <c r="P129" s="25">
        <v>230</v>
      </c>
      <c r="Q129" s="25">
        <v>320</v>
      </c>
      <c r="R129" s="25">
        <v>20</v>
      </c>
      <c r="S129" s="25">
        <v>0.40600000000000003</v>
      </c>
      <c r="T129" s="25">
        <v>1.8214285714285715E-3</v>
      </c>
    </row>
    <row r="130" spans="1:20" ht="25.5" x14ac:dyDescent="0.25">
      <c r="A130" s="148"/>
      <c r="B130" s="25">
        <v>125</v>
      </c>
      <c r="C130" s="43">
        <v>1135735</v>
      </c>
      <c r="D130" s="24">
        <v>1008703</v>
      </c>
      <c r="E130" s="26" t="s">
        <v>6444</v>
      </c>
      <c r="F130" s="25" t="s">
        <v>655</v>
      </c>
      <c r="G130" s="238" t="s">
        <v>2182</v>
      </c>
      <c r="H130" s="150"/>
      <c r="I130" s="23" t="s">
        <v>22</v>
      </c>
      <c r="J130" s="35" t="s">
        <v>6424</v>
      </c>
      <c r="K130" s="25" t="s">
        <v>36</v>
      </c>
      <c r="L130" s="31">
        <v>586</v>
      </c>
      <c r="M130" s="25">
        <v>2.24E-2</v>
      </c>
      <c r="N130" s="25">
        <v>8.125000000000001E-5</v>
      </c>
      <c r="O130" s="25">
        <v>20</v>
      </c>
      <c r="P130" s="25">
        <v>230</v>
      </c>
      <c r="Q130" s="25">
        <v>320</v>
      </c>
      <c r="R130" s="25">
        <v>30</v>
      </c>
      <c r="S130" s="25">
        <v>0.44800000000000001</v>
      </c>
      <c r="T130" s="25">
        <v>2.1249999999999997E-3</v>
      </c>
    </row>
    <row r="131" spans="1:20" ht="25.5" x14ac:dyDescent="0.25">
      <c r="A131" s="148"/>
      <c r="B131" s="25">
        <v>126</v>
      </c>
      <c r="C131" s="43">
        <v>1135736</v>
      </c>
      <c r="D131" s="24">
        <v>1008691</v>
      </c>
      <c r="E131" s="26" t="s">
        <v>6443</v>
      </c>
      <c r="F131" s="25" t="s">
        <v>655</v>
      </c>
      <c r="G131" s="238" t="s">
        <v>2182</v>
      </c>
      <c r="H131" s="150"/>
      <c r="I131" s="23" t="s">
        <v>22</v>
      </c>
      <c r="J131" s="35" t="s">
        <v>6424</v>
      </c>
      <c r="K131" s="25" t="s">
        <v>36</v>
      </c>
      <c r="L131" s="31">
        <v>664</v>
      </c>
      <c r="M131" s="25">
        <v>2.53E-2</v>
      </c>
      <c r="N131" s="25">
        <v>9.7500000000000012E-5</v>
      </c>
      <c r="O131" s="25">
        <v>20</v>
      </c>
      <c r="P131" s="25">
        <v>230</v>
      </c>
      <c r="Q131" s="25">
        <v>320</v>
      </c>
      <c r="R131" s="25">
        <v>30</v>
      </c>
      <c r="S131" s="25">
        <v>0.50600000000000001</v>
      </c>
      <c r="T131" s="25">
        <v>2.5499999999999997E-3</v>
      </c>
    </row>
    <row r="132" spans="1:20" ht="25.5" x14ac:dyDescent="0.25">
      <c r="A132" s="148"/>
      <c r="B132" s="25">
        <v>127</v>
      </c>
      <c r="C132" s="43">
        <v>1135737</v>
      </c>
      <c r="D132" s="24">
        <v>1001420</v>
      </c>
      <c r="E132" s="26" t="s">
        <v>6442</v>
      </c>
      <c r="F132" s="25" t="s">
        <v>652</v>
      </c>
      <c r="G132" s="238" t="s">
        <v>2182</v>
      </c>
      <c r="H132" s="150"/>
      <c r="I132" s="23" t="s">
        <v>22</v>
      </c>
      <c r="J132" s="35" t="s">
        <v>6424</v>
      </c>
      <c r="K132" s="25" t="s">
        <v>36</v>
      </c>
      <c r="L132" s="31">
        <v>700</v>
      </c>
      <c r="M132" s="25">
        <v>2.6719999999999997E-2</v>
      </c>
      <c r="N132" s="25">
        <v>9.7500000000000012E-5</v>
      </c>
      <c r="O132" s="25">
        <v>20</v>
      </c>
      <c r="P132" s="25">
        <v>250</v>
      </c>
      <c r="Q132" s="25">
        <v>320</v>
      </c>
      <c r="R132" s="25">
        <v>30</v>
      </c>
      <c r="S132" s="25">
        <v>0.53439999999999999</v>
      </c>
      <c r="T132" s="25">
        <v>2.5499999999999997E-3</v>
      </c>
    </row>
    <row r="133" spans="1:20" ht="25.5" x14ac:dyDescent="0.25">
      <c r="A133" s="148"/>
      <c r="B133" s="25">
        <v>128</v>
      </c>
      <c r="C133" s="43">
        <v>1135738</v>
      </c>
      <c r="D133" s="24">
        <v>1008712</v>
      </c>
      <c r="E133" s="26" t="s">
        <v>6440</v>
      </c>
      <c r="F133" s="25" t="s">
        <v>652</v>
      </c>
      <c r="G133" s="238" t="s">
        <v>2182</v>
      </c>
      <c r="H133" s="150"/>
      <c r="I133" s="23" t="s">
        <v>22</v>
      </c>
      <c r="J133" s="35" t="s">
        <v>6424</v>
      </c>
      <c r="K133" s="25" t="s">
        <v>36</v>
      </c>
      <c r="L133" s="31">
        <v>1055</v>
      </c>
      <c r="M133" s="25">
        <v>4.0100000000000004E-2</v>
      </c>
      <c r="N133" s="25">
        <v>1.6250000000000002E-4</v>
      </c>
      <c r="O133" s="25">
        <v>10</v>
      </c>
      <c r="P133" s="25">
        <v>230</v>
      </c>
      <c r="Q133" s="25">
        <v>320</v>
      </c>
      <c r="R133" s="25">
        <v>30</v>
      </c>
      <c r="S133" s="25">
        <v>0.40100000000000002</v>
      </c>
      <c r="T133" s="25">
        <v>2.1249999999999997E-3</v>
      </c>
    </row>
    <row r="134" spans="1:20" ht="25.5" x14ac:dyDescent="0.25">
      <c r="A134" s="148"/>
      <c r="B134" s="25">
        <v>129</v>
      </c>
      <c r="C134" s="43">
        <v>1135739</v>
      </c>
      <c r="D134" s="24">
        <v>1001422</v>
      </c>
      <c r="E134" s="26" t="s">
        <v>6438</v>
      </c>
      <c r="F134" s="25" t="s">
        <v>655</v>
      </c>
      <c r="G134" s="238" t="s">
        <v>2182</v>
      </c>
      <c r="H134" s="150"/>
      <c r="I134" s="23" t="s">
        <v>22</v>
      </c>
      <c r="J134" s="35" t="s">
        <v>6424</v>
      </c>
      <c r="K134" s="25" t="s">
        <v>36</v>
      </c>
      <c r="L134" s="31">
        <v>938</v>
      </c>
      <c r="M134" s="25">
        <v>3.5799999999999998E-2</v>
      </c>
      <c r="N134" s="25">
        <v>1.2187500000000001E-4</v>
      </c>
      <c r="O134" s="25">
        <v>10</v>
      </c>
      <c r="P134" s="25">
        <v>230</v>
      </c>
      <c r="Q134" s="25">
        <v>320</v>
      </c>
      <c r="R134" s="25">
        <v>20</v>
      </c>
      <c r="S134" s="25">
        <v>0.35799999999999998</v>
      </c>
      <c r="T134" s="25">
        <v>1.5937499999999999E-3</v>
      </c>
    </row>
    <row r="135" spans="1:20" ht="25.5" x14ac:dyDescent="0.25">
      <c r="A135" s="148"/>
      <c r="B135" s="25">
        <v>130</v>
      </c>
      <c r="C135" s="43">
        <v>1135740</v>
      </c>
      <c r="D135" s="24">
        <v>1001424</v>
      </c>
      <c r="E135" s="26" t="s">
        <v>6437</v>
      </c>
      <c r="F135" s="25" t="s">
        <v>655</v>
      </c>
      <c r="G135" s="238" t="s">
        <v>2182</v>
      </c>
      <c r="H135" s="150"/>
      <c r="I135" s="23" t="s">
        <v>22</v>
      </c>
      <c r="J135" s="35" t="s">
        <v>6424</v>
      </c>
      <c r="K135" s="25" t="s">
        <v>36</v>
      </c>
      <c r="L135" s="31">
        <v>1130</v>
      </c>
      <c r="M135" s="25">
        <v>4.3099999999999999E-2</v>
      </c>
      <c r="N135" s="25">
        <v>1.6250000000000002E-4</v>
      </c>
      <c r="O135" s="25">
        <v>10</v>
      </c>
      <c r="P135" s="25">
        <v>230</v>
      </c>
      <c r="Q135" s="25">
        <v>320</v>
      </c>
      <c r="R135" s="25">
        <v>30</v>
      </c>
      <c r="S135" s="25">
        <v>0.43099999999999999</v>
      </c>
      <c r="T135" s="25">
        <v>2.1249999999999997E-3</v>
      </c>
    </row>
    <row r="136" spans="1:20" ht="25.5" x14ac:dyDescent="0.25">
      <c r="A136" s="148"/>
      <c r="B136" s="25">
        <v>131</v>
      </c>
      <c r="C136" s="43">
        <v>1135741</v>
      </c>
      <c r="D136" s="24">
        <v>1008704</v>
      </c>
      <c r="E136" s="26" t="s">
        <v>6435</v>
      </c>
      <c r="F136" s="25" t="s">
        <v>652</v>
      </c>
      <c r="G136" s="238" t="s">
        <v>2182</v>
      </c>
      <c r="H136" s="150"/>
      <c r="I136" s="23" t="s">
        <v>22</v>
      </c>
      <c r="J136" s="35" t="s">
        <v>6424</v>
      </c>
      <c r="K136" s="25" t="s">
        <v>36</v>
      </c>
      <c r="L136" s="31">
        <v>1040</v>
      </c>
      <c r="M136" s="25">
        <v>3.95E-2</v>
      </c>
      <c r="N136" s="25">
        <v>1.3928571428571429E-4</v>
      </c>
      <c r="O136" s="25">
        <v>10</v>
      </c>
      <c r="P136" s="25">
        <v>230</v>
      </c>
      <c r="Q136" s="25">
        <v>320</v>
      </c>
      <c r="R136" s="25">
        <v>20</v>
      </c>
      <c r="S136" s="25">
        <v>0.39500000000000002</v>
      </c>
      <c r="T136" s="25">
        <v>1.8214285714285715E-3</v>
      </c>
    </row>
    <row r="137" spans="1:20" ht="25.5" x14ac:dyDescent="0.25">
      <c r="A137" s="148"/>
      <c r="B137" s="25">
        <v>132</v>
      </c>
      <c r="C137" s="43">
        <v>1135742</v>
      </c>
      <c r="D137" s="24">
        <v>1001426</v>
      </c>
      <c r="E137" s="26" t="s">
        <v>6434</v>
      </c>
      <c r="F137" s="25" t="s">
        <v>652</v>
      </c>
      <c r="G137" s="238" t="s">
        <v>2182</v>
      </c>
      <c r="H137" s="150"/>
      <c r="I137" s="23" t="s">
        <v>22</v>
      </c>
      <c r="J137" s="35" t="s">
        <v>6424</v>
      </c>
      <c r="K137" s="25" t="s">
        <v>36</v>
      </c>
      <c r="L137" s="31">
        <v>1085</v>
      </c>
      <c r="M137" s="25">
        <v>4.1299999999999996E-2</v>
      </c>
      <c r="N137" s="25">
        <v>1.6250000000000002E-4</v>
      </c>
      <c r="O137" s="25">
        <v>10</v>
      </c>
      <c r="P137" s="25">
        <v>230</v>
      </c>
      <c r="Q137" s="25">
        <v>320</v>
      </c>
      <c r="R137" s="25">
        <v>30</v>
      </c>
      <c r="S137" s="25">
        <v>0.41299999999999998</v>
      </c>
      <c r="T137" s="25">
        <v>2.1249999999999997E-3</v>
      </c>
    </row>
    <row r="138" spans="1:20" ht="25.5" x14ac:dyDescent="0.25">
      <c r="A138" s="148"/>
      <c r="B138" s="25">
        <v>133</v>
      </c>
      <c r="C138" s="43">
        <v>1135743</v>
      </c>
      <c r="D138" s="24">
        <v>1001428</v>
      </c>
      <c r="E138" s="26" t="s">
        <v>6432</v>
      </c>
      <c r="F138" s="25" t="s">
        <v>652</v>
      </c>
      <c r="G138" s="238" t="s">
        <v>2182</v>
      </c>
      <c r="H138" s="150"/>
      <c r="I138" s="23" t="s">
        <v>22</v>
      </c>
      <c r="J138" s="35" t="s">
        <v>6424</v>
      </c>
      <c r="K138" s="25" t="s">
        <v>36</v>
      </c>
      <c r="L138" s="31">
        <v>1264</v>
      </c>
      <c r="M138" s="25">
        <v>4.82E-2</v>
      </c>
      <c r="N138" s="25">
        <v>1.9500000000000002E-4</v>
      </c>
      <c r="O138" s="25">
        <v>10</v>
      </c>
      <c r="P138" s="25">
        <v>230</v>
      </c>
      <c r="Q138" s="25">
        <v>320</v>
      </c>
      <c r="R138" s="25">
        <v>30</v>
      </c>
      <c r="S138" s="25">
        <v>0.48199999999999998</v>
      </c>
      <c r="T138" s="25">
        <v>2.5499999999999997E-3</v>
      </c>
    </row>
    <row r="139" spans="1:20" ht="25.5" x14ac:dyDescent="0.25">
      <c r="A139" s="148"/>
      <c r="B139" s="25">
        <v>134</v>
      </c>
      <c r="C139" s="43">
        <v>1135746</v>
      </c>
      <c r="D139" s="24">
        <v>1008694</v>
      </c>
      <c r="E139" s="26" t="s">
        <v>6429</v>
      </c>
      <c r="F139" s="25" t="s">
        <v>655</v>
      </c>
      <c r="G139" s="238" t="s">
        <v>2182</v>
      </c>
      <c r="H139" s="150"/>
      <c r="I139" s="23" t="s">
        <v>22</v>
      </c>
      <c r="J139" s="35" t="s">
        <v>6424</v>
      </c>
      <c r="K139" s="25" t="s">
        <v>36</v>
      </c>
      <c r="L139" s="31">
        <v>3282</v>
      </c>
      <c r="M139" s="25">
        <v>7.8E-2</v>
      </c>
      <c r="N139" s="25">
        <v>3.2500000000000004E-4</v>
      </c>
      <c r="O139" s="25">
        <v>5</v>
      </c>
      <c r="P139" s="25">
        <v>230</v>
      </c>
      <c r="Q139" s="25">
        <v>320</v>
      </c>
      <c r="R139" s="25">
        <v>30</v>
      </c>
      <c r="S139" s="25">
        <v>0.375</v>
      </c>
      <c r="T139" s="25">
        <v>2.1249999999999997E-3</v>
      </c>
    </row>
    <row r="140" spans="1:20" ht="25.5" x14ac:dyDescent="0.25">
      <c r="A140" s="148"/>
      <c r="B140" s="25">
        <v>135</v>
      </c>
      <c r="C140" s="43">
        <v>1135748</v>
      </c>
      <c r="D140" s="24">
        <v>1008695</v>
      </c>
      <c r="E140" s="26" t="s">
        <v>6426</v>
      </c>
      <c r="F140" s="25" t="s">
        <v>655</v>
      </c>
      <c r="G140" s="238" t="s">
        <v>2182</v>
      </c>
      <c r="H140" s="150"/>
      <c r="I140" s="23" t="s">
        <v>22</v>
      </c>
      <c r="J140" s="35" t="s">
        <v>6424</v>
      </c>
      <c r="K140" s="25" t="s">
        <v>36</v>
      </c>
      <c r="L140" s="31">
        <v>3282</v>
      </c>
      <c r="M140" s="25">
        <v>8.5999999999999993E-2</v>
      </c>
      <c r="N140" s="25">
        <v>3.2500000000000004E-4</v>
      </c>
      <c r="O140" s="25">
        <v>5</v>
      </c>
      <c r="P140" s="25">
        <v>230</v>
      </c>
      <c r="Q140" s="25">
        <v>320</v>
      </c>
      <c r="R140" s="25">
        <v>30</v>
      </c>
      <c r="S140" s="25">
        <v>0.41749999999999998</v>
      </c>
      <c r="T140" s="25">
        <v>2.1249999999999997E-3</v>
      </c>
    </row>
    <row r="141" spans="1:20" ht="25.5" x14ac:dyDescent="0.25">
      <c r="A141" s="148"/>
      <c r="B141" s="25">
        <v>136</v>
      </c>
      <c r="C141" s="43">
        <v>1135749</v>
      </c>
      <c r="D141" s="24">
        <v>1008709</v>
      </c>
      <c r="E141" s="26" t="s">
        <v>6924</v>
      </c>
      <c r="F141" s="25" t="s">
        <v>652</v>
      </c>
      <c r="G141" s="238" t="s">
        <v>2182</v>
      </c>
      <c r="H141" s="150"/>
      <c r="I141" s="23" t="s">
        <v>22</v>
      </c>
      <c r="J141" s="35" t="s">
        <v>6424</v>
      </c>
      <c r="K141" s="25" t="s">
        <v>36</v>
      </c>
      <c r="L141" s="31">
        <v>3282</v>
      </c>
      <c r="M141" s="25">
        <v>8.6999999999999994E-2</v>
      </c>
      <c r="N141" s="25">
        <v>3.2500000000000004E-4</v>
      </c>
      <c r="O141" s="25">
        <v>10</v>
      </c>
      <c r="P141" s="25">
        <v>250</v>
      </c>
      <c r="Q141" s="25">
        <v>350</v>
      </c>
      <c r="R141" s="25">
        <v>20</v>
      </c>
      <c r="S141" s="25">
        <v>0.42249999999999999</v>
      </c>
      <c r="T141" s="25">
        <v>2.1249999999999997E-3</v>
      </c>
    </row>
    <row r="142" spans="1:20" ht="25.5" x14ac:dyDescent="0.25">
      <c r="A142" s="148"/>
      <c r="B142" s="25">
        <v>137</v>
      </c>
      <c r="C142" s="43">
        <v>1135750</v>
      </c>
      <c r="D142" s="24">
        <v>1008696</v>
      </c>
      <c r="E142" s="26" t="s">
        <v>6425</v>
      </c>
      <c r="F142" s="25" t="s">
        <v>652</v>
      </c>
      <c r="G142" s="238" t="s">
        <v>2182</v>
      </c>
      <c r="H142" s="150"/>
      <c r="I142" s="23" t="s">
        <v>22</v>
      </c>
      <c r="J142" s="35" t="s">
        <v>6424</v>
      </c>
      <c r="K142" s="25" t="s">
        <v>36</v>
      </c>
      <c r="L142" s="31">
        <v>3282</v>
      </c>
      <c r="M142" s="25">
        <v>9.64E-2</v>
      </c>
      <c r="N142" s="25">
        <v>3.9000000000000005E-4</v>
      </c>
      <c r="O142" s="25">
        <v>5</v>
      </c>
      <c r="P142" s="25">
        <v>230</v>
      </c>
      <c r="Q142" s="25">
        <v>320</v>
      </c>
      <c r="R142" s="25">
        <v>30</v>
      </c>
      <c r="S142" s="25">
        <v>0.48199999999999998</v>
      </c>
      <c r="T142" s="25">
        <v>2.5499999999999997E-3</v>
      </c>
    </row>
    <row r="143" spans="1:20" ht="25.5" x14ac:dyDescent="0.25">
      <c r="A143" s="148"/>
      <c r="B143" s="25">
        <v>138</v>
      </c>
      <c r="C143" s="43">
        <v>1135751</v>
      </c>
      <c r="D143" s="24">
        <v>1023003</v>
      </c>
      <c r="E143" s="26" t="s">
        <v>6422</v>
      </c>
      <c r="F143" s="25" t="s">
        <v>655</v>
      </c>
      <c r="G143" s="238" t="s">
        <v>2182</v>
      </c>
      <c r="H143" s="150"/>
      <c r="I143" s="37">
        <v>1136006</v>
      </c>
      <c r="J143" s="35" t="s">
        <v>4178</v>
      </c>
      <c r="K143" s="25" t="s">
        <v>36</v>
      </c>
      <c r="L143" s="31">
        <v>292</v>
      </c>
      <c r="M143" s="25">
        <v>4.2000000000000003E-2</v>
      </c>
      <c r="N143" s="25">
        <v>6.7722222222222218E-5</v>
      </c>
      <c r="O143" s="25">
        <v>100</v>
      </c>
      <c r="P143" s="25">
        <v>280</v>
      </c>
      <c r="Q143" s="25">
        <v>190</v>
      </c>
      <c r="R143" s="25">
        <v>95</v>
      </c>
      <c r="S143" s="25">
        <v>4.2</v>
      </c>
      <c r="T143" s="25">
        <v>5.0540000000000003E-3</v>
      </c>
    </row>
    <row r="144" spans="1:20" ht="25.5" x14ac:dyDescent="0.25">
      <c r="A144" s="148"/>
      <c r="B144" s="25">
        <v>139</v>
      </c>
      <c r="C144" s="43">
        <v>1135752</v>
      </c>
      <c r="D144" s="24">
        <v>1023004</v>
      </c>
      <c r="E144" s="26" t="s">
        <v>6421</v>
      </c>
      <c r="F144" s="25" t="s">
        <v>652</v>
      </c>
      <c r="G144" s="238" t="s">
        <v>2182</v>
      </c>
      <c r="H144" s="150"/>
      <c r="I144" s="37">
        <v>1136007</v>
      </c>
      <c r="J144" s="35" t="s">
        <v>4178</v>
      </c>
      <c r="K144" s="25" t="s">
        <v>36</v>
      </c>
      <c r="L144" s="31">
        <v>418</v>
      </c>
      <c r="M144" s="25">
        <v>6.6000000000000003E-2</v>
      </c>
      <c r="N144" s="25">
        <v>8.4652777777777772E-5</v>
      </c>
      <c r="O144" s="25">
        <v>80</v>
      </c>
      <c r="P144" s="25">
        <v>280</v>
      </c>
      <c r="Q144" s="25">
        <v>190</v>
      </c>
      <c r="R144" s="25">
        <v>95</v>
      </c>
      <c r="S144" s="25">
        <v>5.28</v>
      </c>
      <c r="T144" s="25">
        <v>5.0540000000000003E-3</v>
      </c>
    </row>
    <row r="145" spans="1:20" ht="25.5" x14ac:dyDescent="0.25">
      <c r="A145" s="148"/>
      <c r="B145" s="25">
        <v>140</v>
      </c>
      <c r="C145" s="43">
        <v>1135753</v>
      </c>
      <c r="D145" s="24">
        <v>1033437</v>
      </c>
      <c r="E145" s="26" t="s">
        <v>6420</v>
      </c>
      <c r="F145" s="25" t="s">
        <v>655</v>
      </c>
      <c r="G145" s="238" t="s">
        <v>2182</v>
      </c>
      <c r="H145" s="150"/>
      <c r="I145" s="43">
        <v>1136008</v>
      </c>
      <c r="J145" s="35" t="s">
        <v>4178</v>
      </c>
      <c r="K145" s="25" t="s">
        <v>36</v>
      </c>
      <c r="L145" s="31">
        <v>367</v>
      </c>
      <c r="M145" s="25">
        <v>5.3999999999999999E-2</v>
      </c>
      <c r="N145" s="25">
        <v>7.9673202614379086E-5</v>
      </c>
      <c r="O145" s="25">
        <v>85</v>
      </c>
      <c r="P145" s="25">
        <v>280</v>
      </c>
      <c r="Q145" s="25">
        <v>190</v>
      </c>
      <c r="R145" s="25">
        <v>95</v>
      </c>
      <c r="S145" s="25">
        <v>4.59</v>
      </c>
      <c r="T145" s="25">
        <v>5.0540000000000003E-3</v>
      </c>
    </row>
    <row r="146" spans="1:20" ht="25.5" x14ac:dyDescent="0.25">
      <c r="A146" s="148"/>
      <c r="B146" s="25">
        <v>141</v>
      </c>
      <c r="C146" s="43">
        <v>1135754</v>
      </c>
      <c r="D146" s="24">
        <v>1033438</v>
      </c>
      <c r="E146" s="26" t="s">
        <v>6419</v>
      </c>
      <c r="F146" s="25" t="s">
        <v>655</v>
      </c>
      <c r="G146" s="238" t="s">
        <v>2182</v>
      </c>
      <c r="H146" s="150"/>
      <c r="I146" s="43">
        <v>1136009</v>
      </c>
      <c r="J146" s="35" t="s">
        <v>4178</v>
      </c>
      <c r="K146" s="25" t="s">
        <v>36</v>
      </c>
      <c r="L146" s="31">
        <v>482</v>
      </c>
      <c r="M146" s="25">
        <v>7.4999999999999997E-2</v>
      </c>
      <c r="N146" s="25">
        <v>1.0418803418803418E-4</v>
      </c>
      <c r="O146" s="25">
        <v>65</v>
      </c>
      <c r="P146" s="25">
        <v>280</v>
      </c>
      <c r="Q146" s="25">
        <v>190</v>
      </c>
      <c r="R146" s="25">
        <v>95</v>
      </c>
      <c r="S146" s="25">
        <v>4.875</v>
      </c>
      <c r="T146" s="25">
        <v>5.0540000000000003E-3</v>
      </c>
    </row>
    <row r="147" spans="1:20" ht="25.5" x14ac:dyDescent="0.25">
      <c r="A147" s="148"/>
      <c r="B147" s="25">
        <v>142</v>
      </c>
      <c r="C147" s="43">
        <v>1135755</v>
      </c>
      <c r="D147" s="24">
        <v>1047862</v>
      </c>
      <c r="E147" s="26" t="s">
        <v>6418</v>
      </c>
      <c r="F147" s="25" t="s">
        <v>655</v>
      </c>
      <c r="G147" s="238" t="s">
        <v>2182</v>
      </c>
      <c r="H147" s="150"/>
      <c r="I147" s="43">
        <v>1136010</v>
      </c>
      <c r="J147" s="35" t="s">
        <v>4178</v>
      </c>
      <c r="K147" s="25" t="s">
        <v>36</v>
      </c>
      <c r="L147" s="31">
        <v>606</v>
      </c>
      <c r="M147" s="25">
        <v>0.09</v>
      </c>
      <c r="N147" s="25">
        <v>1.3544444444444444E-4</v>
      </c>
      <c r="O147" s="25">
        <v>50</v>
      </c>
      <c r="P147" s="25">
        <v>280</v>
      </c>
      <c r="Q147" s="25">
        <v>190</v>
      </c>
      <c r="R147" s="25">
        <v>95</v>
      </c>
      <c r="S147" s="25">
        <v>4.5</v>
      </c>
      <c r="T147" s="25">
        <v>5.0540000000000003E-3</v>
      </c>
    </row>
    <row r="148" spans="1:20" ht="25.5" x14ac:dyDescent="0.25">
      <c r="A148" s="148"/>
      <c r="B148" s="25">
        <v>143</v>
      </c>
      <c r="C148" s="43">
        <v>1135756</v>
      </c>
      <c r="D148" s="24">
        <v>1047863</v>
      </c>
      <c r="E148" s="26" t="s">
        <v>6417</v>
      </c>
      <c r="F148" s="25" t="s">
        <v>655</v>
      </c>
      <c r="G148" s="238" t="s">
        <v>2182</v>
      </c>
      <c r="H148" s="150"/>
      <c r="I148" s="43">
        <v>1136011</v>
      </c>
      <c r="J148" s="35" t="s">
        <v>4178</v>
      </c>
      <c r="K148" s="25" t="s">
        <v>36</v>
      </c>
      <c r="L148" s="31">
        <v>817</v>
      </c>
      <c r="M148" s="25">
        <v>0.13600000000000001</v>
      </c>
      <c r="N148" s="25">
        <v>1.9349206349206349E-4</v>
      </c>
      <c r="O148" s="25">
        <v>35</v>
      </c>
      <c r="P148" s="25">
        <v>280</v>
      </c>
      <c r="Q148" s="25">
        <v>190</v>
      </c>
      <c r="R148" s="25">
        <v>95</v>
      </c>
      <c r="S148" s="25">
        <v>4.76</v>
      </c>
      <c r="T148" s="25">
        <v>5.0540000000000003E-3</v>
      </c>
    </row>
    <row r="149" spans="1:20" ht="25.5" x14ac:dyDescent="0.25">
      <c r="A149" s="148"/>
      <c r="B149" s="25">
        <v>144</v>
      </c>
      <c r="C149" s="43">
        <v>1135757</v>
      </c>
      <c r="D149" s="24">
        <v>1047191</v>
      </c>
      <c r="E149" s="26" t="s">
        <v>6416</v>
      </c>
      <c r="F149" s="25" t="s">
        <v>655</v>
      </c>
      <c r="G149" s="238" t="s">
        <v>2182</v>
      </c>
      <c r="H149" s="150"/>
      <c r="I149" s="43">
        <v>1136012</v>
      </c>
      <c r="J149" s="35" t="s">
        <v>4178</v>
      </c>
      <c r="K149" s="25" t="s">
        <v>36</v>
      </c>
      <c r="L149" s="31">
        <v>1080</v>
      </c>
      <c r="M149" s="25">
        <v>0.153</v>
      </c>
      <c r="N149" s="25">
        <v>3.3861111111111109E-4</v>
      </c>
      <c r="O149" s="25">
        <v>20</v>
      </c>
      <c r="P149" s="25">
        <v>280</v>
      </c>
      <c r="Q149" s="25">
        <v>190</v>
      </c>
      <c r="R149" s="25">
        <v>95</v>
      </c>
      <c r="S149" s="25">
        <v>3.06</v>
      </c>
      <c r="T149" s="25">
        <v>5.0540000000000003E-3</v>
      </c>
    </row>
    <row r="150" spans="1:20" ht="25.5" x14ac:dyDescent="0.25">
      <c r="A150" s="148"/>
      <c r="B150" s="25">
        <v>145</v>
      </c>
      <c r="C150" s="43">
        <v>1135758</v>
      </c>
      <c r="D150" s="24">
        <v>1023009</v>
      </c>
      <c r="E150" s="26" t="s">
        <v>6415</v>
      </c>
      <c r="F150" s="25" t="s">
        <v>655</v>
      </c>
      <c r="G150" s="238" t="s">
        <v>2182</v>
      </c>
      <c r="H150" s="150"/>
      <c r="I150" s="43">
        <v>1136013</v>
      </c>
      <c r="J150" s="35" t="s">
        <v>4178</v>
      </c>
      <c r="K150" s="25" t="s">
        <v>36</v>
      </c>
      <c r="L150" s="31">
        <v>301</v>
      </c>
      <c r="M150" s="25">
        <v>4.5999999999999999E-2</v>
      </c>
      <c r="N150" s="25">
        <v>8.4652777777777772E-5</v>
      </c>
      <c r="O150" s="25">
        <v>80</v>
      </c>
      <c r="P150" s="25">
        <v>280</v>
      </c>
      <c r="Q150" s="25">
        <v>190</v>
      </c>
      <c r="R150" s="25">
        <v>95</v>
      </c>
      <c r="S150" s="25">
        <v>3.68</v>
      </c>
      <c r="T150" s="25">
        <v>5.0540000000000003E-3</v>
      </c>
    </row>
    <row r="151" spans="1:20" ht="25.5" x14ac:dyDescent="0.25">
      <c r="A151" s="148"/>
      <c r="B151" s="25">
        <v>146</v>
      </c>
      <c r="C151" s="43">
        <v>1135759</v>
      </c>
      <c r="D151" s="24">
        <v>1023010</v>
      </c>
      <c r="E151" s="26" t="s">
        <v>6414</v>
      </c>
      <c r="F151" s="25" t="s">
        <v>655</v>
      </c>
      <c r="G151" s="238" t="s">
        <v>2182</v>
      </c>
      <c r="H151" s="150"/>
      <c r="I151" s="43">
        <v>1136015</v>
      </c>
      <c r="J151" s="35" t="s">
        <v>4178</v>
      </c>
      <c r="K151" s="25" t="s">
        <v>36</v>
      </c>
      <c r="L151" s="31">
        <v>388</v>
      </c>
      <c r="M151" s="25">
        <v>5.6000000000000001E-2</v>
      </c>
      <c r="N151" s="25">
        <v>8.4652777777777772E-5</v>
      </c>
      <c r="O151" s="25">
        <v>80</v>
      </c>
      <c r="P151" s="25">
        <v>280</v>
      </c>
      <c r="Q151" s="25">
        <v>190</v>
      </c>
      <c r="R151" s="25">
        <v>95</v>
      </c>
      <c r="S151" s="25">
        <v>4.4800000000000004</v>
      </c>
      <c r="T151" s="25">
        <v>5.0540000000000003E-3</v>
      </c>
    </row>
    <row r="152" spans="1:20" ht="25.5" x14ac:dyDescent="0.25">
      <c r="A152" s="148"/>
      <c r="B152" s="25">
        <v>147</v>
      </c>
      <c r="C152" s="43">
        <v>1135760</v>
      </c>
      <c r="D152" s="24">
        <v>1023011</v>
      </c>
      <c r="E152" s="26" t="s">
        <v>6413</v>
      </c>
      <c r="F152" s="25" t="s">
        <v>655</v>
      </c>
      <c r="G152" s="238" t="s">
        <v>2182</v>
      </c>
      <c r="H152" s="150"/>
      <c r="I152" s="43">
        <v>1136016</v>
      </c>
      <c r="J152" s="35" t="s">
        <v>4178</v>
      </c>
      <c r="K152" s="25" t="s">
        <v>36</v>
      </c>
      <c r="L152" s="31">
        <v>514</v>
      </c>
      <c r="M152" s="25">
        <v>7.5999999999999998E-2</v>
      </c>
      <c r="N152" s="25">
        <v>1.3544444444444444E-4</v>
      </c>
      <c r="O152" s="25">
        <v>50</v>
      </c>
      <c r="P152" s="25">
        <v>280</v>
      </c>
      <c r="Q152" s="25">
        <v>190</v>
      </c>
      <c r="R152" s="25">
        <v>95</v>
      </c>
      <c r="S152" s="25">
        <v>3.8</v>
      </c>
      <c r="T152" s="25">
        <v>5.0540000000000003E-3</v>
      </c>
    </row>
    <row r="153" spans="1:20" ht="25.5" x14ac:dyDescent="0.25">
      <c r="A153" s="148"/>
      <c r="B153" s="25">
        <v>148</v>
      </c>
      <c r="C153" s="43">
        <v>1135761</v>
      </c>
      <c r="D153" s="24">
        <v>1023012</v>
      </c>
      <c r="E153" s="26" t="s">
        <v>6412</v>
      </c>
      <c r="F153" s="25" t="s">
        <v>655</v>
      </c>
      <c r="G153" s="238" t="s">
        <v>2182</v>
      </c>
      <c r="H153" s="150"/>
      <c r="I153" s="43">
        <v>1136017</v>
      </c>
      <c r="J153" s="35" t="s">
        <v>4178</v>
      </c>
      <c r="K153" s="25" t="s">
        <v>36</v>
      </c>
      <c r="L153" s="31">
        <v>712</v>
      </c>
      <c r="M153" s="25">
        <v>9.1999999999999998E-2</v>
      </c>
      <c r="N153" s="25">
        <v>1.6930555555555554E-4</v>
      </c>
      <c r="O153" s="25">
        <v>40</v>
      </c>
      <c r="P153" s="25">
        <v>280</v>
      </c>
      <c r="Q153" s="25">
        <v>190</v>
      </c>
      <c r="R153" s="25">
        <v>95</v>
      </c>
      <c r="S153" s="25">
        <v>3.68</v>
      </c>
      <c r="T153" s="25">
        <v>5.0540000000000003E-3</v>
      </c>
    </row>
    <row r="154" spans="1:20" ht="25.5" x14ac:dyDescent="0.25">
      <c r="A154" s="148"/>
      <c r="B154" s="25">
        <v>149</v>
      </c>
      <c r="C154" s="43">
        <v>1135762</v>
      </c>
      <c r="D154" s="24">
        <v>1023013</v>
      </c>
      <c r="E154" s="26" t="s">
        <v>6411</v>
      </c>
      <c r="F154" s="25" t="s">
        <v>655</v>
      </c>
      <c r="G154" s="238" t="s">
        <v>2182</v>
      </c>
      <c r="H154" s="150"/>
      <c r="I154" s="43">
        <v>1136018</v>
      </c>
      <c r="J154" s="35" t="s">
        <v>4178</v>
      </c>
      <c r="K154" s="25" t="s">
        <v>36</v>
      </c>
      <c r="L154" s="31">
        <v>921</v>
      </c>
      <c r="M154" s="25">
        <v>0.14000000000000001</v>
      </c>
      <c r="N154" s="25">
        <v>2.2574074074074074E-4</v>
      </c>
      <c r="O154" s="25">
        <v>30</v>
      </c>
      <c r="P154" s="25">
        <v>280</v>
      </c>
      <c r="Q154" s="25">
        <v>190</v>
      </c>
      <c r="R154" s="25">
        <v>95</v>
      </c>
      <c r="S154" s="25">
        <v>4.2</v>
      </c>
      <c r="T154" s="25">
        <v>5.0540000000000003E-3</v>
      </c>
    </row>
    <row r="155" spans="1:20" ht="25.5" x14ac:dyDescent="0.25">
      <c r="A155" s="148"/>
      <c r="B155" s="25">
        <v>150</v>
      </c>
      <c r="C155" s="43">
        <v>1135763</v>
      </c>
      <c r="D155" s="24">
        <v>1047866</v>
      </c>
      <c r="E155" s="26" t="s">
        <v>6410</v>
      </c>
      <c r="F155" s="25" t="s">
        <v>655</v>
      </c>
      <c r="G155" s="238" t="s">
        <v>2182</v>
      </c>
      <c r="H155" s="150"/>
      <c r="I155" s="43">
        <v>1136019</v>
      </c>
      <c r="J155" s="35" t="s">
        <v>4178</v>
      </c>
      <c r="K155" s="25" t="s">
        <v>36</v>
      </c>
      <c r="L155" s="31">
        <v>1161</v>
      </c>
      <c r="M155" s="25">
        <v>0.16</v>
      </c>
      <c r="N155" s="25">
        <v>3.3861111111111109E-4</v>
      </c>
      <c r="O155" s="25">
        <v>20</v>
      </c>
      <c r="P155" s="25">
        <v>280</v>
      </c>
      <c r="Q155" s="25">
        <v>190</v>
      </c>
      <c r="R155" s="25">
        <v>95</v>
      </c>
      <c r="S155" s="25">
        <v>3.2</v>
      </c>
      <c r="T155" s="25">
        <v>5.0540000000000003E-3</v>
      </c>
    </row>
    <row r="156" spans="1:20" ht="25.5" x14ac:dyDescent="0.25">
      <c r="A156" s="148"/>
      <c r="B156" s="25">
        <v>151</v>
      </c>
      <c r="C156" s="43">
        <v>1135764</v>
      </c>
      <c r="D156" s="24">
        <v>1023014</v>
      </c>
      <c r="E156" s="26" t="s">
        <v>6409</v>
      </c>
      <c r="F156" s="25" t="s">
        <v>655</v>
      </c>
      <c r="G156" s="238" t="s">
        <v>2182</v>
      </c>
      <c r="H156" s="150"/>
      <c r="I156" s="43">
        <v>1136020</v>
      </c>
      <c r="J156" s="35" t="s">
        <v>4178</v>
      </c>
      <c r="K156" s="25" t="s">
        <v>36</v>
      </c>
      <c r="L156" s="31">
        <v>389</v>
      </c>
      <c r="M156" s="25">
        <v>4.8000000000000001E-2</v>
      </c>
      <c r="N156" s="25">
        <v>6.7722222222222218E-5</v>
      </c>
      <c r="O156" s="25">
        <v>100</v>
      </c>
      <c r="P156" s="25">
        <v>280</v>
      </c>
      <c r="Q156" s="25">
        <v>190</v>
      </c>
      <c r="R156" s="25">
        <v>95</v>
      </c>
      <c r="S156" s="25">
        <v>4.8</v>
      </c>
      <c r="T156" s="25">
        <v>5.0540000000000003E-3</v>
      </c>
    </row>
    <row r="157" spans="1:20" ht="25.5" x14ac:dyDescent="0.25">
      <c r="A157" s="148"/>
      <c r="B157" s="25">
        <v>152</v>
      </c>
      <c r="C157" s="43">
        <v>1135765</v>
      </c>
      <c r="D157" s="24">
        <v>1023015</v>
      </c>
      <c r="E157" s="26" t="s">
        <v>6408</v>
      </c>
      <c r="F157" s="25" t="s">
        <v>655</v>
      </c>
      <c r="G157" s="238" t="s">
        <v>2182</v>
      </c>
      <c r="H157" s="150"/>
      <c r="I157" s="23" t="s">
        <v>22</v>
      </c>
      <c r="J157" s="35" t="s">
        <v>4178</v>
      </c>
      <c r="K157" s="25" t="s">
        <v>36</v>
      </c>
      <c r="L157" s="31">
        <v>488</v>
      </c>
      <c r="M157" s="25">
        <v>6.8000000000000005E-2</v>
      </c>
      <c r="N157" s="25">
        <v>9.0296296296296286E-5</v>
      </c>
      <c r="O157" s="25">
        <v>75</v>
      </c>
      <c r="P157" s="25">
        <v>280</v>
      </c>
      <c r="Q157" s="25">
        <v>190</v>
      </c>
      <c r="R157" s="25">
        <v>95</v>
      </c>
      <c r="S157" s="25">
        <v>5.0999999999999996</v>
      </c>
      <c r="T157" s="25">
        <v>5.0540000000000003E-3</v>
      </c>
    </row>
    <row r="158" spans="1:20" ht="25.5" x14ac:dyDescent="0.25">
      <c r="A158" s="148"/>
      <c r="B158" s="25">
        <v>153</v>
      </c>
      <c r="C158" s="43">
        <v>1135766</v>
      </c>
      <c r="D158" s="24">
        <v>1023016</v>
      </c>
      <c r="E158" s="26" t="s">
        <v>6406</v>
      </c>
      <c r="F158" s="25" t="s">
        <v>655</v>
      </c>
      <c r="G158" s="238" t="s">
        <v>2182</v>
      </c>
      <c r="H158" s="150"/>
      <c r="I158" s="43">
        <v>1136022</v>
      </c>
      <c r="J158" s="35" t="s">
        <v>4178</v>
      </c>
      <c r="K158" s="25" t="s">
        <v>36</v>
      </c>
      <c r="L158" s="31">
        <v>606</v>
      </c>
      <c r="M158" s="25">
        <v>6.9000000000000006E-2</v>
      </c>
      <c r="N158" s="25">
        <v>9.6746031746031746E-5</v>
      </c>
      <c r="O158" s="25">
        <v>70</v>
      </c>
      <c r="P158" s="25">
        <v>280</v>
      </c>
      <c r="Q158" s="25">
        <v>190</v>
      </c>
      <c r="R158" s="25">
        <v>95</v>
      </c>
      <c r="S158" s="25">
        <v>4.83</v>
      </c>
      <c r="T158" s="25">
        <v>5.0540000000000003E-3</v>
      </c>
    </row>
    <row r="159" spans="1:20" ht="25.5" x14ac:dyDescent="0.25">
      <c r="A159" s="148"/>
      <c r="B159" s="25">
        <v>154</v>
      </c>
      <c r="C159" s="43">
        <v>1135767</v>
      </c>
      <c r="D159" s="24">
        <v>1023017</v>
      </c>
      <c r="E159" s="26" t="s">
        <v>6405</v>
      </c>
      <c r="F159" s="25" t="s">
        <v>655</v>
      </c>
      <c r="G159" s="238" t="s">
        <v>2182</v>
      </c>
      <c r="H159" s="150"/>
      <c r="I159" s="23" t="s">
        <v>22</v>
      </c>
      <c r="J159" s="35" t="s">
        <v>4178</v>
      </c>
      <c r="K159" s="25" t="s">
        <v>36</v>
      </c>
      <c r="L159" s="31">
        <v>817</v>
      </c>
      <c r="M159" s="25">
        <v>9.9000000000000005E-2</v>
      </c>
      <c r="N159" s="25">
        <v>1.3544444444444444E-4</v>
      </c>
      <c r="O159" s="25">
        <v>50</v>
      </c>
      <c r="P159" s="25">
        <v>280</v>
      </c>
      <c r="Q159" s="25">
        <v>190</v>
      </c>
      <c r="R159" s="25">
        <v>95</v>
      </c>
      <c r="S159" s="25">
        <v>4.95</v>
      </c>
      <c r="T159" s="25">
        <v>5.0540000000000003E-3</v>
      </c>
    </row>
    <row r="160" spans="1:20" ht="25.5" x14ac:dyDescent="0.25">
      <c r="A160" s="148"/>
      <c r="B160" s="25">
        <v>155</v>
      </c>
      <c r="C160" s="43">
        <v>1135768</v>
      </c>
      <c r="D160" s="24">
        <v>1023018</v>
      </c>
      <c r="E160" s="26" t="s">
        <v>6404</v>
      </c>
      <c r="F160" s="25" t="s">
        <v>652</v>
      </c>
      <c r="G160" s="238" t="s">
        <v>2182</v>
      </c>
      <c r="H160" s="150"/>
      <c r="I160" s="43">
        <v>1136024</v>
      </c>
      <c r="J160" s="35" t="s">
        <v>4178</v>
      </c>
      <c r="K160" s="25" t="s">
        <v>36</v>
      </c>
      <c r="L160" s="31">
        <v>1108</v>
      </c>
      <c r="M160" s="25">
        <v>0.13</v>
      </c>
      <c r="N160" s="25">
        <v>1.6930555555555554E-4</v>
      </c>
      <c r="O160" s="25">
        <v>40</v>
      </c>
      <c r="P160" s="25">
        <v>280</v>
      </c>
      <c r="Q160" s="25">
        <v>190</v>
      </c>
      <c r="R160" s="25">
        <v>95</v>
      </c>
      <c r="S160" s="25">
        <v>5.2</v>
      </c>
      <c r="T160" s="25">
        <v>5.0540000000000003E-3</v>
      </c>
    </row>
    <row r="161" spans="1:20" ht="25.5" x14ac:dyDescent="0.25">
      <c r="A161" s="148"/>
      <c r="B161" s="25">
        <v>156</v>
      </c>
      <c r="C161" s="43">
        <v>1135769</v>
      </c>
      <c r="D161" s="24">
        <v>1023019</v>
      </c>
      <c r="E161" s="26" t="s">
        <v>6403</v>
      </c>
      <c r="F161" s="25" t="s">
        <v>655</v>
      </c>
      <c r="G161" s="238" t="s">
        <v>2182</v>
      </c>
      <c r="H161" s="150"/>
      <c r="I161" s="43"/>
      <c r="J161" s="35" t="s">
        <v>4178</v>
      </c>
      <c r="K161" s="34" t="s">
        <v>36</v>
      </c>
      <c r="L161" s="31">
        <v>435</v>
      </c>
      <c r="M161" s="25">
        <v>6.2E-2</v>
      </c>
      <c r="N161" s="25">
        <v>8.4652777777777772E-5</v>
      </c>
      <c r="O161" s="25">
        <v>80</v>
      </c>
      <c r="P161" s="25">
        <v>280</v>
      </c>
      <c r="Q161" s="25">
        <v>190</v>
      </c>
      <c r="R161" s="25">
        <v>95</v>
      </c>
      <c r="S161" s="25">
        <v>4.96</v>
      </c>
      <c r="T161" s="25">
        <v>5.0540000000000003E-3</v>
      </c>
    </row>
    <row r="162" spans="1:20" ht="25.5" x14ac:dyDescent="0.25">
      <c r="A162" s="148"/>
      <c r="B162" s="25">
        <v>157</v>
      </c>
      <c r="C162" s="43">
        <v>1135770</v>
      </c>
      <c r="D162" s="24">
        <v>1023020</v>
      </c>
      <c r="E162" s="26" t="s">
        <v>6402</v>
      </c>
      <c r="F162" s="25" t="s">
        <v>655</v>
      </c>
      <c r="G162" s="238" t="s">
        <v>2182</v>
      </c>
      <c r="H162" s="150"/>
      <c r="I162" s="43"/>
      <c r="J162" s="35" t="s">
        <v>4178</v>
      </c>
      <c r="K162" s="34" t="s">
        <v>36</v>
      </c>
      <c r="L162" s="31">
        <v>581</v>
      </c>
      <c r="M162" s="25">
        <v>7.8E-2</v>
      </c>
      <c r="N162" s="25">
        <v>1.1287037037037037E-4</v>
      </c>
      <c r="O162" s="25">
        <v>60</v>
      </c>
      <c r="P162" s="25">
        <v>280</v>
      </c>
      <c r="Q162" s="25">
        <v>190</v>
      </c>
      <c r="R162" s="25">
        <v>95</v>
      </c>
      <c r="S162" s="25">
        <v>4.68</v>
      </c>
      <c r="T162" s="25">
        <v>5.0540000000000003E-3</v>
      </c>
    </row>
    <row r="163" spans="1:20" ht="25.5" x14ac:dyDescent="0.25">
      <c r="A163" s="148"/>
      <c r="B163" s="25">
        <v>158</v>
      </c>
      <c r="C163" s="43">
        <v>1135771</v>
      </c>
      <c r="D163" s="24">
        <v>1023021</v>
      </c>
      <c r="E163" s="26" t="s">
        <v>6401</v>
      </c>
      <c r="F163" s="25" t="s">
        <v>652</v>
      </c>
      <c r="G163" s="238" t="s">
        <v>2182</v>
      </c>
      <c r="H163" s="150"/>
      <c r="I163" s="43"/>
      <c r="J163" s="35" t="s">
        <v>4178</v>
      </c>
      <c r="K163" s="34" t="s">
        <v>36</v>
      </c>
      <c r="L163" s="31">
        <v>659</v>
      </c>
      <c r="M163" s="25">
        <v>9.5000000000000001E-2</v>
      </c>
      <c r="N163" s="25">
        <v>1.3544444444444444E-4</v>
      </c>
      <c r="O163" s="25">
        <v>50</v>
      </c>
      <c r="P163" s="25">
        <v>280</v>
      </c>
      <c r="Q163" s="25">
        <v>190</v>
      </c>
      <c r="R163" s="25">
        <v>95</v>
      </c>
      <c r="S163" s="25">
        <v>4.75</v>
      </c>
      <c r="T163" s="25">
        <v>5.0540000000000003E-3</v>
      </c>
    </row>
    <row r="164" spans="1:20" ht="25.5" x14ac:dyDescent="0.25">
      <c r="A164" s="148"/>
      <c r="B164" s="25">
        <v>159</v>
      </c>
      <c r="C164" s="43">
        <v>1135772</v>
      </c>
      <c r="D164" s="24">
        <v>1023022</v>
      </c>
      <c r="E164" s="26" t="s">
        <v>6400</v>
      </c>
      <c r="F164" s="25" t="s">
        <v>652</v>
      </c>
      <c r="G164" s="238" t="s">
        <v>2182</v>
      </c>
      <c r="H164" s="150"/>
      <c r="I164" s="43"/>
      <c r="J164" s="35" t="s">
        <v>4178</v>
      </c>
      <c r="K164" s="34" t="s">
        <v>36</v>
      </c>
      <c r="L164" s="31">
        <v>963</v>
      </c>
      <c r="M164" s="25">
        <v>0.129</v>
      </c>
      <c r="N164" s="25">
        <v>1.9349206349206349E-4</v>
      </c>
      <c r="O164" s="25">
        <v>35</v>
      </c>
      <c r="P164" s="25">
        <v>280</v>
      </c>
      <c r="Q164" s="25">
        <v>190</v>
      </c>
      <c r="R164" s="25">
        <v>95</v>
      </c>
      <c r="S164" s="25">
        <v>4.5149999999999997</v>
      </c>
      <c r="T164" s="25">
        <v>5.0540000000000003E-3</v>
      </c>
    </row>
    <row r="165" spans="1:20" ht="25.5" x14ac:dyDescent="0.25">
      <c r="A165" s="148"/>
      <c r="B165" s="25">
        <v>160</v>
      </c>
      <c r="C165" s="43">
        <v>1135773</v>
      </c>
      <c r="D165" s="24">
        <v>1047877</v>
      </c>
      <c r="E165" s="26" t="s">
        <v>6399</v>
      </c>
      <c r="F165" s="25" t="s">
        <v>652</v>
      </c>
      <c r="G165" s="238" t="s">
        <v>2182</v>
      </c>
      <c r="H165" s="150"/>
      <c r="I165" s="43"/>
      <c r="J165" s="35" t="s">
        <v>4178</v>
      </c>
      <c r="K165" s="34" t="s">
        <v>36</v>
      </c>
      <c r="L165" s="31">
        <v>1978</v>
      </c>
      <c r="M165" s="25">
        <v>0.24099999999999999</v>
      </c>
      <c r="N165" s="25">
        <v>3.7623456790123453E-4</v>
      </c>
      <c r="O165" s="25">
        <v>18</v>
      </c>
      <c r="P165" s="25">
        <v>280</v>
      </c>
      <c r="Q165" s="25">
        <v>190</v>
      </c>
      <c r="R165" s="25">
        <v>95</v>
      </c>
      <c r="S165" s="25">
        <v>4.3380000000000001</v>
      </c>
      <c r="T165" s="25">
        <v>5.0540000000000003E-3</v>
      </c>
    </row>
    <row r="166" spans="1:20" ht="25.5" x14ac:dyDescent="0.25">
      <c r="A166" s="148"/>
      <c r="B166" s="25">
        <v>161</v>
      </c>
      <c r="C166" s="43">
        <v>1135774</v>
      </c>
      <c r="D166" s="24">
        <v>1023023</v>
      </c>
      <c r="E166" s="26" t="s">
        <v>6398</v>
      </c>
      <c r="F166" s="25" t="s">
        <v>655</v>
      </c>
      <c r="G166" s="238" t="s">
        <v>2182</v>
      </c>
      <c r="H166" s="150"/>
      <c r="I166" s="43"/>
      <c r="J166" s="35" t="s">
        <v>4178</v>
      </c>
      <c r="K166" s="34" t="s">
        <v>36</v>
      </c>
      <c r="L166" s="31">
        <v>462</v>
      </c>
      <c r="M166" s="25">
        <v>6.6000000000000003E-2</v>
      </c>
      <c r="N166" s="25">
        <v>9.6746031746031746E-5</v>
      </c>
      <c r="O166" s="25">
        <v>70</v>
      </c>
      <c r="P166" s="25">
        <v>280</v>
      </c>
      <c r="Q166" s="25">
        <v>190</v>
      </c>
      <c r="R166" s="25">
        <v>95</v>
      </c>
      <c r="S166" s="25">
        <v>4.62</v>
      </c>
      <c r="T166" s="25">
        <v>5.0540000000000003E-3</v>
      </c>
    </row>
    <row r="167" spans="1:20" ht="25.5" x14ac:dyDescent="0.25">
      <c r="A167" s="148"/>
      <c r="B167" s="25">
        <v>162</v>
      </c>
      <c r="C167" s="43">
        <v>1135775</v>
      </c>
      <c r="D167" s="24">
        <v>1023024</v>
      </c>
      <c r="E167" s="26" t="s">
        <v>6397</v>
      </c>
      <c r="F167" s="25" t="s">
        <v>652</v>
      </c>
      <c r="G167" s="238" t="s">
        <v>2182</v>
      </c>
      <c r="H167" s="150"/>
      <c r="I167" s="43"/>
      <c r="J167" s="35" t="s">
        <v>4178</v>
      </c>
      <c r="K167" s="34" t="s">
        <v>36</v>
      </c>
      <c r="L167" s="31">
        <v>606</v>
      </c>
      <c r="M167" s="25">
        <v>8.4000000000000005E-2</v>
      </c>
      <c r="N167" s="25">
        <v>1.2313131313131313E-4</v>
      </c>
      <c r="O167" s="25">
        <v>55</v>
      </c>
      <c r="P167" s="25">
        <v>280</v>
      </c>
      <c r="Q167" s="25">
        <v>190</v>
      </c>
      <c r="R167" s="25">
        <v>95</v>
      </c>
      <c r="S167" s="25">
        <v>4.62</v>
      </c>
      <c r="T167" s="25">
        <v>5.0540000000000003E-3</v>
      </c>
    </row>
    <row r="168" spans="1:20" ht="25.5" x14ac:dyDescent="0.25">
      <c r="A168" s="148"/>
      <c r="B168" s="25">
        <v>163</v>
      </c>
      <c r="C168" s="43">
        <v>1135776</v>
      </c>
      <c r="D168" s="24">
        <v>1023025</v>
      </c>
      <c r="E168" s="26" t="s">
        <v>6396</v>
      </c>
      <c r="F168" s="25" t="s">
        <v>652</v>
      </c>
      <c r="G168" s="238" t="s">
        <v>2182</v>
      </c>
      <c r="H168" s="150"/>
      <c r="I168" s="43"/>
      <c r="J168" s="35" t="s">
        <v>4178</v>
      </c>
      <c r="K168" s="34" t="s">
        <v>36</v>
      </c>
      <c r="L168" s="31">
        <v>673</v>
      </c>
      <c r="M168" s="25">
        <v>0.111</v>
      </c>
      <c r="N168" s="25">
        <v>1.6930555555555554E-4</v>
      </c>
      <c r="O168" s="25">
        <v>40</v>
      </c>
      <c r="P168" s="25">
        <v>280</v>
      </c>
      <c r="Q168" s="25">
        <v>190</v>
      </c>
      <c r="R168" s="25">
        <v>95</v>
      </c>
      <c r="S168" s="25">
        <v>4.4400000000000004</v>
      </c>
      <c r="T168" s="25">
        <v>5.0540000000000003E-3</v>
      </c>
    </row>
    <row r="169" spans="1:20" ht="25.5" x14ac:dyDescent="0.25">
      <c r="A169" s="148"/>
      <c r="B169" s="25">
        <v>164</v>
      </c>
      <c r="C169" s="43">
        <v>1135777</v>
      </c>
      <c r="D169" s="24">
        <v>1023026</v>
      </c>
      <c r="E169" s="26" t="s">
        <v>6395</v>
      </c>
      <c r="F169" s="25" t="s">
        <v>652</v>
      </c>
      <c r="G169" s="238" t="s">
        <v>2182</v>
      </c>
      <c r="H169" s="150"/>
      <c r="I169" s="43"/>
      <c r="J169" s="35" t="s">
        <v>4178</v>
      </c>
      <c r="K169" s="34" t="s">
        <v>36</v>
      </c>
      <c r="L169" s="31">
        <v>989</v>
      </c>
      <c r="M169" s="25">
        <v>0.14299999999999999</v>
      </c>
      <c r="N169" s="25">
        <v>1.9349206349206349E-4</v>
      </c>
      <c r="O169" s="25">
        <v>35</v>
      </c>
      <c r="P169" s="25">
        <v>280</v>
      </c>
      <c r="Q169" s="25">
        <v>190</v>
      </c>
      <c r="R169" s="25">
        <v>95</v>
      </c>
      <c r="S169" s="25">
        <v>5.0049999999999999</v>
      </c>
      <c r="T169" s="25">
        <v>5.0540000000000003E-3</v>
      </c>
    </row>
    <row r="170" spans="1:20" ht="25.5" x14ac:dyDescent="0.25">
      <c r="A170" s="148"/>
      <c r="B170" s="25">
        <v>165</v>
      </c>
      <c r="C170" s="43">
        <v>1135778</v>
      </c>
      <c r="D170" s="24">
        <v>1047879</v>
      </c>
      <c r="E170" s="26" t="s">
        <v>6393</v>
      </c>
      <c r="F170" s="25" t="s">
        <v>757</v>
      </c>
      <c r="G170" s="238" t="s">
        <v>2182</v>
      </c>
      <c r="H170" s="150"/>
      <c r="I170" s="43"/>
      <c r="J170" s="35" t="s">
        <v>4178</v>
      </c>
      <c r="K170" s="34" t="s">
        <v>36</v>
      </c>
      <c r="L170" s="31">
        <v>646</v>
      </c>
      <c r="M170" s="25">
        <v>6.6000000000000003E-2</v>
      </c>
      <c r="N170" s="25">
        <v>9.6746031746031746E-5</v>
      </c>
      <c r="O170" s="25">
        <v>70</v>
      </c>
      <c r="P170" s="25">
        <v>280</v>
      </c>
      <c r="Q170" s="25">
        <v>190</v>
      </c>
      <c r="R170" s="25">
        <v>95</v>
      </c>
      <c r="S170" s="25">
        <v>4.62</v>
      </c>
      <c r="T170" s="25">
        <v>5.0540000000000003E-3</v>
      </c>
    </row>
    <row r="171" spans="1:20" ht="25.5" x14ac:dyDescent="0.25">
      <c r="A171" s="148"/>
      <c r="B171" s="25">
        <v>166</v>
      </c>
      <c r="C171" s="43">
        <v>1135779</v>
      </c>
      <c r="D171" s="24">
        <v>1047880</v>
      </c>
      <c r="E171" s="26" t="s">
        <v>6391</v>
      </c>
      <c r="F171" s="25" t="s">
        <v>652</v>
      </c>
      <c r="G171" s="238" t="s">
        <v>2182</v>
      </c>
      <c r="H171" s="150"/>
      <c r="I171" s="43"/>
      <c r="J171" s="35" t="s">
        <v>4178</v>
      </c>
      <c r="K171" s="34" t="s">
        <v>36</v>
      </c>
      <c r="L171" s="31">
        <v>685</v>
      </c>
      <c r="M171" s="25">
        <v>8.8999999999999996E-2</v>
      </c>
      <c r="N171" s="25">
        <v>1.3544444444444444E-4</v>
      </c>
      <c r="O171" s="25">
        <v>50</v>
      </c>
      <c r="P171" s="25">
        <v>280</v>
      </c>
      <c r="Q171" s="25">
        <v>190</v>
      </c>
      <c r="R171" s="25">
        <v>95</v>
      </c>
      <c r="S171" s="25">
        <v>4.45</v>
      </c>
      <c r="T171" s="25">
        <v>5.0540000000000003E-3</v>
      </c>
    </row>
    <row r="172" spans="1:20" ht="25.5" x14ac:dyDescent="0.25">
      <c r="A172" s="148"/>
      <c r="B172" s="25">
        <v>167</v>
      </c>
      <c r="C172" s="43">
        <v>1135780</v>
      </c>
      <c r="D172" s="24">
        <v>1047881</v>
      </c>
      <c r="E172" s="26" t="s">
        <v>6389</v>
      </c>
      <c r="F172" s="25" t="s">
        <v>21</v>
      </c>
      <c r="G172" s="238" t="s">
        <v>2182</v>
      </c>
      <c r="H172" s="150"/>
      <c r="I172" s="43"/>
      <c r="J172" s="35" t="s">
        <v>4178</v>
      </c>
      <c r="K172" s="34" t="s">
        <v>36</v>
      </c>
      <c r="L172" s="31">
        <v>870</v>
      </c>
      <c r="M172" s="25">
        <v>0.10100000000000001</v>
      </c>
      <c r="N172" s="25">
        <v>1.3544444444444444E-4</v>
      </c>
      <c r="O172" s="25">
        <v>50</v>
      </c>
      <c r="P172" s="25">
        <v>280</v>
      </c>
      <c r="Q172" s="25">
        <v>190</v>
      </c>
      <c r="R172" s="25">
        <v>95</v>
      </c>
      <c r="S172" s="25">
        <v>5.05</v>
      </c>
      <c r="T172" s="25">
        <v>5.0540000000000003E-3</v>
      </c>
    </row>
    <row r="173" spans="1:20" ht="25.5" x14ac:dyDescent="0.25">
      <c r="A173" s="148"/>
      <c r="B173" s="25">
        <v>168</v>
      </c>
      <c r="C173" s="43">
        <v>1135781</v>
      </c>
      <c r="D173" s="24">
        <v>1047882</v>
      </c>
      <c r="E173" s="26" t="s">
        <v>6387</v>
      </c>
      <c r="F173" s="25" t="s">
        <v>652</v>
      </c>
      <c r="G173" s="238" t="s">
        <v>2182</v>
      </c>
      <c r="H173" s="150"/>
      <c r="I173" s="43"/>
      <c r="J173" s="35" t="s">
        <v>4178</v>
      </c>
      <c r="K173" s="34" t="s">
        <v>36</v>
      </c>
      <c r="L173" s="31">
        <v>1068</v>
      </c>
      <c r="M173" s="25">
        <v>0.155</v>
      </c>
      <c r="N173" s="25">
        <v>1.9349206349206349E-4</v>
      </c>
      <c r="O173" s="25">
        <v>35</v>
      </c>
      <c r="P173" s="25">
        <v>280</v>
      </c>
      <c r="Q173" s="25">
        <v>190</v>
      </c>
      <c r="R173" s="25">
        <v>95</v>
      </c>
      <c r="S173" s="25">
        <v>5.4249999999999998</v>
      </c>
      <c r="T173" s="25">
        <v>5.0540000000000003E-3</v>
      </c>
    </row>
    <row r="174" spans="1:20" ht="25.5" x14ac:dyDescent="0.25">
      <c r="A174" s="148"/>
      <c r="B174" s="25">
        <v>169</v>
      </c>
      <c r="C174" s="43">
        <v>1135782</v>
      </c>
      <c r="D174" s="24">
        <v>1047885</v>
      </c>
      <c r="E174" s="26" t="s">
        <v>6386</v>
      </c>
      <c r="F174" s="25" t="s">
        <v>652</v>
      </c>
      <c r="G174" s="238" t="s">
        <v>2182</v>
      </c>
      <c r="H174" s="150"/>
      <c r="I174" s="43"/>
      <c r="J174" s="35" t="s">
        <v>4178</v>
      </c>
      <c r="K174" s="34" t="s">
        <v>36</v>
      </c>
      <c r="L174" s="31">
        <v>594</v>
      </c>
      <c r="M174" s="25">
        <v>8.3000000000000004E-2</v>
      </c>
      <c r="N174" s="25">
        <v>1.3544444444444444E-4</v>
      </c>
      <c r="O174" s="25">
        <v>50</v>
      </c>
      <c r="P174" s="25">
        <v>280</v>
      </c>
      <c r="Q174" s="25">
        <v>190</v>
      </c>
      <c r="R174" s="25">
        <v>95</v>
      </c>
      <c r="S174" s="25">
        <v>4.1500000000000004</v>
      </c>
      <c r="T174" s="25">
        <v>5.0540000000000003E-3</v>
      </c>
    </row>
    <row r="175" spans="1:20" ht="25.5" x14ac:dyDescent="0.25">
      <c r="A175" s="148"/>
      <c r="B175" s="25">
        <v>170</v>
      </c>
      <c r="C175" s="43">
        <v>1135783</v>
      </c>
      <c r="D175" s="24">
        <v>1047886</v>
      </c>
      <c r="E175" s="26" t="s">
        <v>6384</v>
      </c>
      <c r="F175" s="25" t="s">
        <v>652</v>
      </c>
      <c r="G175" s="238" t="s">
        <v>2182</v>
      </c>
      <c r="H175" s="150"/>
      <c r="I175" s="43"/>
      <c r="J175" s="35" t="s">
        <v>4178</v>
      </c>
      <c r="K175" s="34" t="s">
        <v>36</v>
      </c>
      <c r="L175" s="31">
        <v>910</v>
      </c>
      <c r="M175" s="25">
        <v>0.111</v>
      </c>
      <c r="N175" s="25">
        <v>2.2574074074074074E-4</v>
      </c>
      <c r="O175" s="25">
        <v>30</v>
      </c>
      <c r="P175" s="25">
        <v>280</v>
      </c>
      <c r="Q175" s="25">
        <v>190</v>
      </c>
      <c r="R175" s="25">
        <v>95</v>
      </c>
      <c r="S175" s="25">
        <v>3.33</v>
      </c>
      <c r="T175" s="25">
        <v>5.0540000000000003E-3</v>
      </c>
    </row>
    <row r="176" spans="1:20" ht="25.5" x14ac:dyDescent="0.25">
      <c r="A176" s="148"/>
      <c r="B176" s="25">
        <v>171</v>
      </c>
      <c r="C176" s="43">
        <v>1135784</v>
      </c>
      <c r="D176" s="24">
        <v>1047887</v>
      </c>
      <c r="E176" s="26" t="s">
        <v>6383</v>
      </c>
      <c r="F176" s="25" t="s">
        <v>652</v>
      </c>
      <c r="G176" s="238" t="s">
        <v>2182</v>
      </c>
      <c r="H176" s="150"/>
      <c r="I176" s="43"/>
      <c r="J176" s="35" t="s">
        <v>4178</v>
      </c>
      <c r="K176" s="34" t="s">
        <v>36</v>
      </c>
      <c r="L176" s="31">
        <v>1503</v>
      </c>
      <c r="M176" s="25">
        <v>0.16500000000000001</v>
      </c>
      <c r="N176" s="25">
        <v>2.7088888888888887E-4</v>
      </c>
      <c r="O176" s="25">
        <v>25</v>
      </c>
      <c r="P176" s="25">
        <v>280</v>
      </c>
      <c r="Q176" s="25">
        <v>190</v>
      </c>
      <c r="R176" s="25">
        <v>95</v>
      </c>
      <c r="S176" s="25">
        <v>4.125</v>
      </c>
      <c r="T176" s="25">
        <v>5.0540000000000003E-3</v>
      </c>
    </row>
    <row r="177" spans="1:20" ht="25.5" x14ac:dyDescent="0.25">
      <c r="A177" s="148"/>
      <c r="B177" s="25">
        <v>172</v>
      </c>
      <c r="C177" s="43">
        <v>1135785</v>
      </c>
      <c r="D177" s="24">
        <v>1047888</v>
      </c>
      <c r="E177" s="26" t="s">
        <v>6381</v>
      </c>
      <c r="F177" s="25" t="s">
        <v>757</v>
      </c>
      <c r="G177" s="238" t="s">
        <v>2182</v>
      </c>
      <c r="H177" s="150"/>
      <c r="I177" s="43"/>
      <c r="J177" s="35" t="s">
        <v>4178</v>
      </c>
      <c r="K177" s="34" t="s">
        <v>36</v>
      </c>
      <c r="L177" s="31">
        <v>1569</v>
      </c>
      <c r="M177" s="25">
        <v>0.191</v>
      </c>
      <c r="N177" s="25">
        <v>3.3861111111111109E-4</v>
      </c>
      <c r="O177" s="25">
        <v>20</v>
      </c>
      <c r="P177" s="25">
        <v>280</v>
      </c>
      <c r="Q177" s="25">
        <v>190</v>
      </c>
      <c r="R177" s="25">
        <v>95</v>
      </c>
      <c r="S177" s="25">
        <v>3.82</v>
      </c>
      <c r="T177" s="25">
        <v>5.0540000000000003E-3</v>
      </c>
    </row>
    <row r="178" spans="1:20" ht="25.5" x14ac:dyDescent="0.25">
      <c r="A178" s="148"/>
      <c r="B178" s="25">
        <v>173</v>
      </c>
      <c r="C178" s="43">
        <v>1135786</v>
      </c>
      <c r="D178" s="24">
        <v>1047201</v>
      </c>
      <c r="E178" s="26" t="s">
        <v>6379</v>
      </c>
      <c r="F178" s="25" t="s">
        <v>652</v>
      </c>
      <c r="G178" s="238" t="s">
        <v>2182</v>
      </c>
      <c r="H178" s="150"/>
      <c r="I178" s="43"/>
      <c r="J178" s="35" t="s">
        <v>4178</v>
      </c>
      <c r="K178" s="34" t="s">
        <v>36</v>
      </c>
      <c r="L178" s="31">
        <v>2571</v>
      </c>
      <c r="M178" s="25">
        <v>0.32400000000000001</v>
      </c>
      <c r="N178" s="25">
        <v>6.7722222222222218E-4</v>
      </c>
      <c r="O178" s="25">
        <v>10</v>
      </c>
      <c r="P178" s="25">
        <v>280</v>
      </c>
      <c r="Q178" s="25">
        <v>190</v>
      </c>
      <c r="R178" s="25">
        <v>95</v>
      </c>
      <c r="S178" s="25">
        <v>3.24</v>
      </c>
      <c r="T178" s="25">
        <v>5.0540000000000003E-3</v>
      </c>
    </row>
    <row r="179" spans="1:20" ht="25.5" x14ac:dyDescent="0.25">
      <c r="A179" s="148"/>
      <c r="B179" s="25">
        <v>174</v>
      </c>
      <c r="C179" s="43">
        <v>1136006</v>
      </c>
      <c r="D179" s="25">
        <v>1023003</v>
      </c>
      <c r="E179" s="26" t="s">
        <v>6377</v>
      </c>
      <c r="F179" s="97" t="s">
        <v>655</v>
      </c>
      <c r="G179" s="238" t="s">
        <v>2182</v>
      </c>
      <c r="H179" s="23"/>
      <c r="I179" s="37">
        <v>1135751</v>
      </c>
      <c r="J179" s="35" t="s">
        <v>4178</v>
      </c>
      <c r="K179" s="34" t="s">
        <v>36</v>
      </c>
      <c r="L179" s="31">
        <v>292</v>
      </c>
      <c r="M179" s="25">
        <v>5.1999999999999998E-2</v>
      </c>
      <c r="N179" s="25">
        <v>3.375E-5</v>
      </c>
      <c r="O179" s="25">
        <v>100</v>
      </c>
      <c r="P179" s="25">
        <v>277</v>
      </c>
      <c r="Q179" s="25">
        <v>179</v>
      </c>
      <c r="R179" s="25">
        <v>95</v>
      </c>
      <c r="S179" s="25">
        <v>5.3</v>
      </c>
      <c r="T179" s="25">
        <v>4.7103850000000001E-3</v>
      </c>
    </row>
    <row r="180" spans="1:20" ht="25.5" x14ac:dyDescent="0.25">
      <c r="A180" s="148"/>
      <c r="B180" s="25">
        <v>175</v>
      </c>
      <c r="C180" s="43">
        <v>1136007</v>
      </c>
      <c r="D180" s="25">
        <v>1023004</v>
      </c>
      <c r="E180" s="26" t="s">
        <v>6375</v>
      </c>
      <c r="F180" s="97" t="s">
        <v>652</v>
      </c>
      <c r="G180" s="238" t="s">
        <v>2182</v>
      </c>
      <c r="H180" s="23"/>
      <c r="I180" s="37">
        <v>1135752</v>
      </c>
      <c r="J180" s="35" t="s">
        <v>4178</v>
      </c>
      <c r="K180" s="34" t="s">
        <v>36</v>
      </c>
      <c r="L180" s="31">
        <v>418</v>
      </c>
      <c r="M180" s="25">
        <v>8.7999999999999995E-2</v>
      </c>
      <c r="N180" s="25">
        <v>6.669E-5</v>
      </c>
      <c r="O180" s="25">
        <v>80</v>
      </c>
      <c r="P180" s="25">
        <v>277</v>
      </c>
      <c r="Q180" s="25">
        <v>179</v>
      </c>
      <c r="R180" s="25">
        <v>95</v>
      </c>
      <c r="S180" s="25">
        <v>7.14</v>
      </c>
      <c r="T180" s="25">
        <v>4.7103850000000001E-3</v>
      </c>
    </row>
    <row r="181" spans="1:20" ht="25.5" x14ac:dyDescent="0.25">
      <c r="A181" s="148"/>
      <c r="B181" s="25">
        <v>176</v>
      </c>
      <c r="C181" s="43">
        <v>1136008</v>
      </c>
      <c r="D181" s="25">
        <v>1033437</v>
      </c>
      <c r="E181" s="26" t="s">
        <v>6373</v>
      </c>
      <c r="F181" s="97" t="s">
        <v>655</v>
      </c>
      <c r="G181" s="238" t="s">
        <v>2182</v>
      </c>
      <c r="H181" s="23"/>
      <c r="I181" s="43">
        <v>1135753</v>
      </c>
      <c r="J181" s="35" t="s">
        <v>4178</v>
      </c>
      <c r="K181" s="34" t="s">
        <v>36</v>
      </c>
      <c r="L181" s="31">
        <v>367</v>
      </c>
      <c r="M181" s="25">
        <v>5.8999999999999997E-2</v>
      </c>
      <c r="N181" s="25">
        <v>4.1999999999999998E-5</v>
      </c>
      <c r="O181" s="25">
        <v>90</v>
      </c>
      <c r="P181" s="25">
        <v>280</v>
      </c>
      <c r="Q181" s="25">
        <v>187</v>
      </c>
      <c r="R181" s="25">
        <v>95</v>
      </c>
      <c r="S181" s="25">
        <v>4.5389999999999997</v>
      </c>
      <c r="T181" s="25">
        <v>4.9741999999999998E-3</v>
      </c>
    </row>
    <row r="182" spans="1:20" ht="25.5" x14ac:dyDescent="0.25">
      <c r="A182" s="148"/>
      <c r="B182" s="25">
        <v>177</v>
      </c>
      <c r="C182" s="43">
        <v>1136009</v>
      </c>
      <c r="D182" s="25">
        <v>1033438</v>
      </c>
      <c r="E182" s="26" t="s">
        <v>6371</v>
      </c>
      <c r="F182" s="97" t="s">
        <v>655</v>
      </c>
      <c r="G182" s="238" t="s">
        <v>2182</v>
      </c>
      <c r="H182" s="23"/>
      <c r="I182" s="43">
        <v>1135754</v>
      </c>
      <c r="J182" s="35" t="s">
        <v>4178</v>
      </c>
      <c r="K182" s="34" t="s">
        <v>36</v>
      </c>
      <c r="L182" s="31">
        <v>482</v>
      </c>
      <c r="M182" s="25">
        <v>7.5999999999999998E-2</v>
      </c>
      <c r="N182" s="25">
        <v>6.3E-5</v>
      </c>
      <c r="O182" s="25">
        <v>70</v>
      </c>
      <c r="P182" s="25">
        <v>280</v>
      </c>
      <c r="Q182" s="25">
        <v>187</v>
      </c>
      <c r="R182" s="25">
        <v>95</v>
      </c>
      <c r="S182" s="25">
        <v>5.452</v>
      </c>
      <c r="T182" s="25">
        <v>4.9741999999999998E-3</v>
      </c>
    </row>
    <row r="183" spans="1:20" ht="25.5" x14ac:dyDescent="0.25">
      <c r="A183" s="148"/>
      <c r="B183" s="25">
        <v>178</v>
      </c>
      <c r="C183" s="43">
        <v>1136010</v>
      </c>
      <c r="D183" s="25">
        <v>1047862</v>
      </c>
      <c r="E183" s="26" t="s">
        <v>6369</v>
      </c>
      <c r="F183" s="97" t="s">
        <v>655</v>
      </c>
      <c r="G183" s="238" t="s">
        <v>2182</v>
      </c>
      <c r="H183" s="23"/>
      <c r="I183" s="43">
        <v>1135755</v>
      </c>
      <c r="J183" s="35" t="s">
        <v>4178</v>
      </c>
      <c r="K183" s="34" t="s">
        <v>36</v>
      </c>
      <c r="L183" s="31">
        <v>606</v>
      </c>
      <c r="M183" s="25">
        <v>0.09</v>
      </c>
      <c r="N183" s="25">
        <v>6.0000000000000002E-5</v>
      </c>
      <c r="O183" s="25">
        <v>40</v>
      </c>
      <c r="P183" s="25">
        <v>277</v>
      </c>
      <c r="Q183" s="25">
        <v>179</v>
      </c>
      <c r="R183" s="25">
        <v>95</v>
      </c>
      <c r="S183" s="25">
        <v>3.7</v>
      </c>
      <c r="T183" s="25">
        <v>4.7103850000000001E-3</v>
      </c>
    </row>
    <row r="184" spans="1:20" ht="25.5" x14ac:dyDescent="0.25">
      <c r="A184" s="148"/>
      <c r="B184" s="25">
        <v>179</v>
      </c>
      <c r="C184" s="43">
        <v>1136011</v>
      </c>
      <c r="D184" s="25">
        <v>1047863</v>
      </c>
      <c r="E184" s="26" t="s">
        <v>6368</v>
      </c>
      <c r="F184" s="97" t="s">
        <v>655</v>
      </c>
      <c r="G184" s="238" t="s">
        <v>2182</v>
      </c>
      <c r="H184" s="23"/>
      <c r="I184" s="43">
        <v>1135756</v>
      </c>
      <c r="J184" s="35" t="s">
        <v>4178</v>
      </c>
      <c r="K184" s="34" t="s">
        <v>36</v>
      </c>
      <c r="L184" s="31">
        <v>817</v>
      </c>
      <c r="M184" s="25">
        <v>0.155</v>
      </c>
      <c r="N184" s="25">
        <v>2.5899999999999999E-5</v>
      </c>
      <c r="O184" s="25">
        <v>40</v>
      </c>
      <c r="P184" s="25">
        <v>277</v>
      </c>
      <c r="Q184" s="25">
        <v>179</v>
      </c>
      <c r="R184" s="25">
        <v>95</v>
      </c>
      <c r="S184" s="25">
        <v>6.2</v>
      </c>
      <c r="T184" s="25">
        <v>4.7103850000000001E-3</v>
      </c>
    </row>
    <row r="185" spans="1:20" ht="25.5" x14ac:dyDescent="0.25">
      <c r="A185" s="148"/>
      <c r="B185" s="25">
        <v>180</v>
      </c>
      <c r="C185" s="43">
        <v>1136012</v>
      </c>
      <c r="D185" s="25">
        <v>1047191</v>
      </c>
      <c r="E185" s="26" t="s">
        <v>6366</v>
      </c>
      <c r="F185" s="97" t="s">
        <v>655</v>
      </c>
      <c r="G185" s="238" t="s">
        <v>2182</v>
      </c>
      <c r="H185" s="23"/>
      <c r="I185" s="43">
        <v>1135757</v>
      </c>
      <c r="J185" s="35" t="s">
        <v>4178</v>
      </c>
      <c r="K185" s="34" t="s">
        <v>36</v>
      </c>
      <c r="L185" s="31">
        <v>1080</v>
      </c>
      <c r="M185" s="25">
        <v>0.16200000000000001</v>
      </c>
      <c r="N185" s="25">
        <v>8.3999999999999995E-5</v>
      </c>
      <c r="O185" s="25">
        <v>10</v>
      </c>
      <c r="P185" s="25">
        <v>185</v>
      </c>
      <c r="Q185" s="25">
        <v>92</v>
      </c>
      <c r="R185" s="25">
        <v>185</v>
      </c>
      <c r="S185" s="25">
        <v>1.67</v>
      </c>
      <c r="T185" s="25">
        <v>3.1486999999999999E-3</v>
      </c>
    </row>
    <row r="186" spans="1:20" ht="25.5" x14ac:dyDescent="0.25">
      <c r="A186" s="148"/>
      <c r="B186" s="25">
        <v>181</v>
      </c>
      <c r="C186" s="43">
        <v>1136691</v>
      </c>
      <c r="D186" s="25">
        <v>1085077</v>
      </c>
      <c r="E186" s="26" t="s">
        <v>6364</v>
      </c>
      <c r="F186" s="97" t="s">
        <v>655</v>
      </c>
      <c r="G186" s="238" t="s">
        <v>2182</v>
      </c>
      <c r="H186" s="23"/>
      <c r="I186" s="43"/>
      <c r="J186" s="35" t="s">
        <v>4178</v>
      </c>
      <c r="K186" s="34" t="s">
        <v>36</v>
      </c>
      <c r="L186" s="31">
        <v>3692</v>
      </c>
      <c r="M186" s="25">
        <v>0.36099999999999999</v>
      </c>
      <c r="N186" s="25">
        <v>1.6875000000000001E-4</v>
      </c>
      <c r="O186" s="25">
        <v>20</v>
      </c>
      <c r="P186" s="25">
        <v>185</v>
      </c>
      <c r="Q186" s="25">
        <v>120</v>
      </c>
      <c r="R186" s="25">
        <v>95</v>
      </c>
      <c r="S186" s="25">
        <v>7.22</v>
      </c>
      <c r="T186" s="25">
        <v>2.1090000000000002E-3</v>
      </c>
    </row>
    <row r="187" spans="1:20" ht="25.5" x14ac:dyDescent="0.25">
      <c r="A187" s="148"/>
      <c r="B187" s="25">
        <v>182</v>
      </c>
      <c r="C187" s="43">
        <v>1136013</v>
      </c>
      <c r="D187" s="25">
        <v>1023009</v>
      </c>
      <c r="E187" s="26" t="s">
        <v>6362</v>
      </c>
      <c r="F187" s="97" t="s">
        <v>655</v>
      </c>
      <c r="G187" s="238" t="s">
        <v>2182</v>
      </c>
      <c r="H187" s="23"/>
      <c r="I187" s="43">
        <v>1135758</v>
      </c>
      <c r="J187" s="35" t="s">
        <v>4178</v>
      </c>
      <c r="K187" s="34" t="s">
        <v>36</v>
      </c>
      <c r="L187" s="31">
        <v>301</v>
      </c>
      <c r="M187" s="25">
        <v>7.3999999999999996E-2</v>
      </c>
      <c r="N187" s="25">
        <v>5.8032000000000003E-5</v>
      </c>
      <c r="O187" s="25">
        <v>60</v>
      </c>
      <c r="P187" s="25">
        <v>280</v>
      </c>
      <c r="Q187" s="25">
        <v>187</v>
      </c>
      <c r="R187" s="25">
        <v>95</v>
      </c>
      <c r="S187" s="25">
        <v>4.641</v>
      </c>
      <c r="T187" s="25">
        <v>4.9741999999999998E-3</v>
      </c>
    </row>
    <row r="188" spans="1:20" ht="25.5" x14ac:dyDescent="0.25">
      <c r="A188" s="148"/>
      <c r="B188" s="25">
        <v>183</v>
      </c>
      <c r="C188" s="43">
        <v>1136014</v>
      </c>
      <c r="D188" s="25"/>
      <c r="E188" s="26" t="s">
        <v>6360</v>
      </c>
      <c r="F188" s="97" t="s">
        <v>652</v>
      </c>
      <c r="G188" s="238" t="s">
        <v>2182</v>
      </c>
      <c r="H188" s="23"/>
      <c r="I188" s="43"/>
      <c r="J188" s="35" t="s">
        <v>4178</v>
      </c>
      <c r="K188" s="34" t="s">
        <v>36</v>
      </c>
      <c r="L188" s="31">
        <v>436</v>
      </c>
      <c r="M188" s="25">
        <v>9.101999999999999E-2</v>
      </c>
      <c r="N188" s="25">
        <v>5.8032000000000003E-5</v>
      </c>
      <c r="O188" s="25">
        <v>50</v>
      </c>
      <c r="P188" s="25">
        <v>280</v>
      </c>
      <c r="Q188" s="25">
        <v>190</v>
      </c>
      <c r="R188" s="25">
        <v>100</v>
      </c>
      <c r="S188" s="25">
        <v>5.0999999999999996</v>
      </c>
      <c r="T188" s="25">
        <v>5.3200000000000001E-3</v>
      </c>
    </row>
    <row r="189" spans="1:20" ht="25.5" x14ac:dyDescent="0.25">
      <c r="A189" s="148"/>
      <c r="B189" s="25">
        <v>184</v>
      </c>
      <c r="C189" s="43">
        <v>1136015</v>
      </c>
      <c r="D189" s="25">
        <v>1023010</v>
      </c>
      <c r="E189" s="26" t="s">
        <v>6358</v>
      </c>
      <c r="F189" s="97" t="s">
        <v>655</v>
      </c>
      <c r="G189" s="238" t="s">
        <v>2182</v>
      </c>
      <c r="H189" s="23"/>
      <c r="I189" s="43">
        <v>1135759</v>
      </c>
      <c r="J189" s="35" t="s">
        <v>4178</v>
      </c>
      <c r="K189" s="34" t="s">
        <v>36</v>
      </c>
      <c r="L189" s="31">
        <v>388</v>
      </c>
      <c r="M189" s="25">
        <v>0.08</v>
      </c>
      <c r="N189" s="25">
        <v>5.0399999999999999E-5</v>
      </c>
      <c r="O189" s="25">
        <v>60</v>
      </c>
      <c r="P189" s="25">
        <v>280</v>
      </c>
      <c r="Q189" s="25">
        <v>187</v>
      </c>
      <c r="R189" s="25">
        <v>95</v>
      </c>
      <c r="S189" s="25">
        <v>4.9059999999999997</v>
      </c>
      <c r="T189" s="25">
        <v>4.9741999999999998E-3</v>
      </c>
    </row>
    <row r="190" spans="1:20" ht="25.5" x14ac:dyDescent="0.25">
      <c r="A190" s="148"/>
      <c r="B190" s="25">
        <v>185</v>
      </c>
      <c r="C190" s="43">
        <v>1136016</v>
      </c>
      <c r="D190" s="25">
        <v>1023011</v>
      </c>
      <c r="E190" s="26" t="s">
        <v>6357</v>
      </c>
      <c r="F190" s="97" t="s">
        <v>655</v>
      </c>
      <c r="G190" s="238" t="s">
        <v>2182</v>
      </c>
      <c r="H190" s="23"/>
      <c r="I190" s="43">
        <v>1135760</v>
      </c>
      <c r="J190" s="35" t="s">
        <v>4178</v>
      </c>
      <c r="K190" s="34" t="s">
        <v>36</v>
      </c>
      <c r="L190" s="31">
        <v>514</v>
      </c>
      <c r="M190" s="25">
        <v>9.8000000000000004E-2</v>
      </c>
      <c r="N190" s="25">
        <v>7.4250000000000002E-5</v>
      </c>
      <c r="O190" s="25">
        <v>40</v>
      </c>
      <c r="P190" s="25">
        <v>277</v>
      </c>
      <c r="Q190" s="25">
        <v>179</v>
      </c>
      <c r="R190" s="25">
        <v>95</v>
      </c>
      <c r="S190" s="25">
        <v>4.0199999999999996</v>
      </c>
      <c r="T190" s="25">
        <v>4.7103850000000001E-3</v>
      </c>
    </row>
    <row r="191" spans="1:20" ht="25.5" x14ac:dyDescent="0.25">
      <c r="A191" s="148"/>
      <c r="B191" s="25">
        <v>186</v>
      </c>
      <c r="C191" s="43">
        <v>1136017</v>
      </c>
      <c r="D191" s="25">
        <v>1023012</v>
      </c>
      <c r="E191" s="26" t="s">
        <v>6355</v>
      </c>
      <c r="F191" s="97" t="s">
        <v>655</v>
      </c>
      <c r="G191" s="238" t="s">
        <v>2182</v>
      </c>
      <c r="H191" s="23"/>
      <c r="I191" s="43">
        <v>1135761</v>
      </c>
      <c r="J191" s="35" t="s">
        <v>4178</v>
      </c>
      <c r="K191" s="34" t="s">
        <v>36</v>
      </c>
      <c r="L191" s="31">
        <v>712</v>
      </c>
      <c r="M191" s="25">
        <v>0.114</v>
      </c>
      <c r="N191" s="25">
        <v>1.024E-4</v>
      </c>
      <c r="O191" s="25">
        <v>40</v>
      </c>
      <c r="P191" s="25">
        <v>277</v>
      </c>
      <c r="Q191" s="25">
        <v>179</v>
      </c>
      <c r="R191" s="25">
        <v>95</v>
      </c>
      <c r="S191" s="25">
        <v>4.7</v>
      </c>
      <c r="T191" s="25">
        <v>4.7103850000000001E-3</v>
      </c>
    </row>
    <row r="192" spans="1:20" ht="25.5" x14ac:dyDescent="0.25">
      <c r="A192" s="148"/>
      <c r="B192" s="25">
        <v>187</v>
      </c>
      <c r="C192" s="43">
        <v>1136018</v>
      </c>
      <c r="D192" s="25">
        <v>1023013</v>
      </c>
      <c r="E192" s="26" t="s">
        <v>6354</v>
      </c>
      <c r="F192" s="97" t="s">
        <v>655</v>
      </c>
      <c r="G192" s="238" t="s">
        <v>2182</v>
      </c>
      <c r="H192" s="23"/>
      <c r="I192" s="43">
        <v>1135762</v>
      </c>
      <c r="J192" s="35" t="s">
        <v>4178</v>
      </c>
      <c r="K192" s="34" t="s">
        <v>36</v>
      </c>
      <c r="L192" s="31">
        <v>921</v>
      </c>
      <c r="M192" s="25">
        <v>0.19400000000000001</v>
      </c>
      <c r="N192" s="25">
        <v>2.2932000000000001E-4</v>
      </c>
      <c r="O192" s="25">
        <v>35</v>
      </c>
      <c r="P192" s="25">
        <v>380</v>
      </c>
      <c r="Q192" s="25">
        <v>190</v>
      </c>
      <c r="R192" s="25">
        <v>95</v>
      </c>
      <c r="S192" s="25">
        <v>6.79</v>
      </c>
      <c r="T192" s="25">
        <v>6.8589999999999996E-3</v>
      </c>
    </row>
    <row r="193" spans="1:20" ht="25.5" x14ac:dyDescent="0.25">
      <c r="A193" s="148"/>
      <c r="B193" s="25">
        <v>188</v>
      </c>
      <c r="C193" s="43">
        <v>1136019</v>
      </c>
      <c r="D193" s="25">
        <v>1047866</v>
      </c>
      <c r="E193" s="26" t="s">
        <v>6352</v>
      </c>
      <c r="F193" s="97" t="s">
        <v>655</v>
      </c>
      <c r="G193" s="238" t="s">
        <v>2182</v>
      </c>
      <c r="H193" s="23"/>
      <c r="I193" s="43">
        <v>1135763</v>
      </c>
      <c r="J193" s="35" t="s">
        <v>4178</v>
      </c>
      <c r="K193" s="34" t="s">
        <v>36</v>
      </c>
      <c r="L193" s="31">
        <v>1161</v>
      </c>
      <c r="M193" s="25">
        <v>0.17799999999999999</v>
      </c>
      <c r="N193" s="25">
        <v>1.0231200000000001E-4</v>
      </c>
      <c r="O193" s="25">
        <v>20</v>
      </c>
      <c r="P193" s="25">
        <v>277</v>
      </c>
      <c r="Q193" s="25">
        <v>179</v>
      </c>
      <c r="R193" s="25">
        <v>95</v>
      </c>
      <c r="S193" s="25">
        <v>3.78</v>
      </c>
      <c r="T193" s="25">
        <v>4.7103850000000001E-3</v>
      </c>
    </row>
    <row r="194" spans="1:20" ht="25.5" x14ac:dyDescent="0.25">
      <c r="A194" s="148"/>
      <c r="B194" s="25">
        <v>189</v>
      </c>
      <c r="C194" s="43">
        <v>1136020</v>
      </c>
      <c r="D194" s="25">
        <v>1023014</v>
      </c>
      <c r="E194" s="26" t="s">
        <v>6350</v>
      </c>
      <c r="F194" s="97" t="s">
        <v>655</v>
      </c>
      <c r="G194" s="238" t="s">
        <v>2182</v>
      </c>
      <c r="H194" s="23"/>
      <c r="I194" s="43">
        <v>1135764</v>
      </c>
      <c r="J194" s="35" t="s">
        <v>4178</v>
      </c>
      <c r="K194" s="34" t="s">
        <v>36</v>
      </c>
      <c r="L194" s="31">
        <v>389</v>
      </c>
      <c r="M194" s="25">
        <v>4.4999999999999998E-2</v>
      </c>
      <c r="N194" s="25">
        <v>3.4999999999999997E-5</v>
      </c>
      <c r="O194" s="25">
        <v>100</v>
      </c>
      <c r="P194" s="25">
        <v>277</v>
      </c>
      <c r="Q194" s="25">
        <v>179</v>
      </c>
      <c r="R194" s="25">
        <v>95</v>
      </c>
      <c r="S194" s="25">
        <v>4.5999999999999996</v>
      </c>
      <c r="T194" s="25">
        <v>4.7103850000000001E-3</v>
      </c>
    </row>
    <row r="195" spans="1:20" ht="25.5" x14ac:dyDescent="0.25">
      <c r="A195" s="148"/>
      <c r="B195" s="25">
        <v>190</v>
      </c>
      <c r="C195" s="43">
        <v>1136021</v>
      </c>
      <c r="D195" s="25"/>
      <c r="E195" s="26" t="s">
        <v>6348</v>
      </c>
      <c r="F195" s="97" t="s">
        <v>652</v>
      </c>
      <c r="G195" s="238" t="s">
        <v>2182</v>
      </c>
      <c r="H195" s="23"/>
      <c r="I195" s="23"/>
      <c r="J195" s="35" t="s">
        <v>4178</v>
      </c>
      <c r="K195" s="34" t="s">
        <v>36</v>
      </c>
      <c r="L195" s="31">
        <v>541</v>
      </c>
      <c r="M195" s="25">
        <v>6.8000000000000005E-2</v>
      </c>
      <c r="N195" s="25">
        <v>5.3999999999999998E-5</v>
      </c>
      <c r="O195" s="25">
        <v>80</v>
      </c>
      <c r="P195" s="25">
        <v>280</v>
      </c>
      <c r="Q195" s="25">
        <v>95</v>
      </c>
      <c r="R195" s="25">
        <v>185</v>
      </c>
      <c r="S195" s="25">
        <v>4.9000000000000004</v>
      </c>
      <c r="T195" s="25">
        <v>4.921E-3</v>
      </c>
    </row>
    <row r="196" spans="1:20" ht="25.5" x14ac:dyDescent="0.25">
      <c r="A196" s="148"/>
      <c r="B196" s="25">
        <v>191</v>
      </c>
      <c r="C196" s="43">
        <v>1136022</v>
      </c>
      <c r="D196" s="25">
        <v>1023016</v>
      </c>
      <c r="E196" s="26" t="s">
        <v>6347</v>
      </c>
      <c r="F196" s="97" t="s">
        <v>655</v>
      </c>
      <c r="G196" s="238" t="s">
        <v>2182</v>
      </c>
      <c r="H196" s="23"/>
      <c r="I196" s="43">
        <v>1135766</v>
      </c>
      <c r="J196" s="35" t="s">
        <v>4178</v>
      </c>
      <c r="K196" s="34" t="s">
        <v>36</v>
      </c>
      <c r="L196" s="31">
        <v>606</v>
      </c>
      <c r="M196" s="25">
        <v>7.0000000000000007E-2</v>
      </c>
      <c r="N196" s="25">
        <v>4.4351999999999998E-5</v>
      </c>
      <c r="O196" s="25">
        <v>50</v>
      </c>
      <c r="P196" s="25">
        <v>185</v>
      </c>
      <c r="Q196" s="25">
        <v>92</v>
      </c>
      <c r="R196" s="25">
        <v>185</v>
      </c>
      <c r="S196" s="25">
        <v>3.56</v>
      </c>
      <c r="T196" s="25">
        <v>3.1486999999999999E-3</v>
      </c>
    </row>
    <row r="197" spans="1:20" ht="25.5" x14ac:dyDescent="0.25">
      <c r="A197" s="148"/>
      <c r="B197" s="25">
        <v>192</v>
      </c>
      <c r="C197" s="43">
        <v>1136023</v>
      </c>
      <c r="D197" s="25"/>
      <c r="E197" s="26" t="s">
        <v>6346</v>
      </c>
      <c r="F197" s="97" t="s">
        <v>652</v>
      </c>
      <c r="G197" s="238" t="s">
        <v>2182</v>
      </c>
      <c r="H197" s="23"/>
      <c r="I197" s="23"/>
      <c r="J197" s="35" t="s">
        <v>4178</v>
      </c>
      <c r="K197" s="34" t="s">
        <v>36</v>
      </c>
      <c r="L197" s="31">
        <v>1041</v>
      </c>
      <c r="M197" s="25">
        <v>0.129</v>
      </c>
      <c r="N197" s="25">
        <v>1.23025E-4</v>
      </c>
      <c r="O197" s="25">
        <v>40</v>
      </c>
      <c r="P197" s="25">
        <v>280</v>
      </c>
      <c r="Q197" s="25">
        <v>95</v>
      </c>
      <c r="R197" s="25">
        <v>185</v>
      </c>
      <c r="S197" s="25">
        <v>5.16</v>
      </c>
      <c r="T197" s="25">
        <v>4.921E-3</v>
      </c>
    </row>
    <row r="198" spans="1:20" ht="25.5" x14ac:dyDescent="0.25">
      <c r="A198" s="148"/>
      <c r="B198" s="25">
        <v>193</v>
      </c>
      <c r="C198" s="43">
        <v>1136024</v>
      </c>
      <c r="D198" s="25">
        <v>1023018</v>
      </c>
      <c r="E198" s="26" t="s">
        <v>6344</v>
      </c>
      <c r="F198" s="97" t="s">
        <v>652</v>
      </c>
      <c r="G198" s="238" t="s">
        <v>2182</v>
      </c>
      <c r="H198" s="23"/>
      <c r="I198" s="43">
        <v>1135768</v>
      </c>
      <c r="J198" s="35" t="s">
        <v>4178</v>
      </c>
      <c r="K198" s="34" t="s">
        <v>36</v>
      </c>
      <c r="L198" s="31">
        <v>1108</v>
      </c>
      <c r="M198" s="25">
        <v>0.126</v>
      </c>
      <c r="N198" s="25">
        <v>9.0000000000000006E-5</v>
      </c>
      <c r="O198" s="25">
        <v>40</v>
      </c>
      <c r="P198" s="25">
        <v>277</v>
      </c>
      <c r="Q198" s="25">
        <v>179</v>
      </c>
      <c r="R198" s="25">
        <v>95</v>
      </c>
      <c r="S198" s="25">
        <v>5.14</v>
      </c>
      <c r="T198" s="25">
        <v>4.7103850000000001E-3</v>
      </c>
    </row>
    <row r="199" spans="1:20" ht="25.5" x14ac:dyDescent="0.25">
      <c r="A199" s="148"/>
      <c r="B199" s="25">
        <v>194</v>
      </c>
      <c r="C199" s="43">
        <v>1136913</v>
      </c>
      <c r="D199" s="25">
        <v>1135787</v>
      </c>
      <c r="E199" s="26" t="s">
        <v>6810</v>
      </c>
      <c r="F199" s="25" t="s">
        <v>655</v>
      </c>
      <c r="G199" s="238" t="s">
        <v>2182</v>
      </c>
      <c r="H199" s="23"/>
      <c r="I199" s="43"/>
      <c r="J199" s="35" t="s">
        <v>4178</v>
      </c>
      <c r="K199" s="34" t="s">
        <v>36</v>
      </c>
      <c r="L199" s="31">
        <v>700</v>
      </c>
      <c r="M199" s="37">
        <v>8.8999999999999996E-2</v>
      </c>
      <c r="N199" s="25">
        <v>1.6930555555555554E-4</v>
      </c>
      <c r="O199" s="25">
        <v>40</v>
      </c>
      <c r="P199" s="25">
        <v>280</v>
      </c>
      <c r="Q199" s="25">
        <v>190</v>
      </c>
      <c r="R199" s="25">
        <v>95</v>
      </c>
      <c r="S199" s="37">
        <v>3.5599999999999996</v>
      </c>
      <c r="T199" s="25">
        <v>5.0540000000000003E-3</v>
      </c>
    </row>
    <row r="200" spans="1:20" ht="25.5" x14ac:dyDescent="0.25">
      <c r="A200" s="148"/>
      <c r="B200" s="25">
        <v>195</v>
      </c>
      <c r="C200" s="43">
        <v>1136914</v>
      </c>
      <c r="D200" s="25">
        <v>1135788</v>
      </c>
      <c r="E200" s="26" t="s">
        <v>6811</v>
      </c>
      <c r="F200" s="25" t="s">
        <v>655</v>
      </c>
      <c r="G200" s="238" t="s">
        <v>2182</v>
      </c>
      <c r="H200" s="23"/>
      <c r="I200" s="43"/>
      <c r="J200" s="35" t="s">
        <v>4178</v>
      </c>
      <c r="K200" s="34" t="s">
        <v>36</v>
      </c>
      <c r="L200" s="31">
        <v>832</v>
      </c>
      <c r="M200" s="37">
        <v>9.7000000000000003E-2</v>
      </c>
      <c r="N200" s="25">
        <v>1.9349206349206349E-4</v>
      </c>
      <c r="O200" s="25">
        <v>35</v>
      </c>
      <c r="P200" s="25">
        <v>280</v>
      </c>
      <c r="Q200" s="25">
        <v>190</v>
      </c>
      <c r="R200" s="25">
        <v>95</v>
      </c>
      <c r="S200" s="37">
        <v>3.395</v>
      </c>
      <c r="T200" s="25">
        <v>5.0540000000000003E-3</v>
      </c>
    </row>
    <row r="201" spans="1:20" ht="25.5" x14ac:dyDescent="0.25">
      <c r="A201" s="148"/>
      <c r="B201" s="25">
        <v>196</v>
      </c>
      <c r="C201" s="43">
        <v>1136915</v>
      </c>
      <c r="D201" s="25">
        <v>1136001</v>
      </c>
      <c r="E201" s="26" t="s">
        <v>6812</v>
      </c>
      <c r="F201" s="25" t="s">
        <v>655</v>
      </c>
      <c r="G201" s="238" t="s">
        <v>2182</v>
      </c>
      <c r="H201" s="23"/>
      <c r="I201" s="43"/>
      <c r="J201" s="35" t="s">
        <v>4178</v>
      </c>
      <c r="K201" s="34" t="s">
        <v>36</v>
      </c>
      <c r="L201" s="31">
        <v>740</v>
      </c>
      <c r="M201" s="37">
        <v>9.4E-2</v>
      </c>
      <c r="N201" s="25">
        <v>1.6930555555555554E-4</v>
      </c>
      <c r="O201" s="25">
        <v>40</v>
      </c>
      <c r="P201" s="25">
        <v>280</v>
      </c>
      <c r="Q201" s="25">
        <v>190</v>
      </c>
      <c r="R201" s="25">
        <v>95</v>
      </c>
      <c r="S201" s="37">
        <v>3.76</v>
      </c>
      <c r="T201" s="25">
        <v>5.0540000000000003E-3</v>
      </c>
    </row>
    <row r="202" spans="1:20" ht="25.5" x14ac:dyDescent="0.25">
      <c r="A202" s="148"/>
      <c r="B202" s="25">
        <v>197</v>
      </c>
      <c r="C202" s="43">
        <v>1136916</v>
      </c>
      <c r="D202" s="25">
        <v>1136002</v>
      </c>
      <c r="E202" s="26" t="s">
        <v>6813</v>
      </c>
      <c r="F202" s="25" t="s">
        <v>655</v>
      </c>
      <c r="G202" s="238" t="s">
        <v>2182</v>
      </c>
      <c r="H202" s="23"/>
      <c r="I202" s="43"/>
      <c r="J202" s="35" t="s">
        <v>4178</v>
      </c>
      <c r="K202" s="34" t="s">
        <v>36</v>
      </c>
      <c r="L202" s="31">
        <v>891</v>
      </c>
      <c r="M202" s="37">
        <v>0.10299999999999999</v>
      </c>
      <c r="N202" s="25">
        <v>1.9349206349206349E-4</v>
      </c>
      <c r="O202" s="25">
        <v>35</v>
      </c>
      <c r="P202" s="25">
        <v>280</v>
      </c>
      <c r="Q202" s="25">
        <v>190</v>
      </c>
      <c r="R202" s="25">
        <v>95</v>
      </c>
      <c r="S202" s="37">
        <v>3.605</v>
      </c>
      <c r="T202" s="25">
        <v>5.0540000000000003E-3</v>
      </c>
    </row>
    <row r="203" spans="1:20" ht="38.25" x14ac:dyDescent="0.25">
      <c r="A203" s="148"/>
      <c r="B203" s="25">
        <v>198</v>
      </c>
      <c r="C203" s="43">
        <v>1136919</v>
      </c>
      <c r="D203" s="25"/>
      <c r="E203" s="26" t="s">
        <v>7053</v>
      </c>
      <c r="F203" s="25" t="s">
        <v>21</v>
      </c>
      <c r="G203" s="238" t="s">
        <v>2182</v>
      </c>
      <c r="H203" s="23"/>
      <c r="I203" s="43"/>
      <c r="J203" s="35" t="s">
        <v>4178</v>
      </c>
      <c r="K203" s="34" t="s">
        <v>36</v>
      </c>
      <c r="L203" s="31">
        <v>1375</v>
      </c>
      <c r="M203" s="25"/>
      <c r="N203" s="25"/>
      <c r="O203" s="25">
        <v>5</v>
      </c>
      <c r="P203" s="25"/>
      <c r="Q203" s="25"/>
      <c r="R203" s="25"/>
      <c r="S203" s="37"/>
      <c r="T203" s="25"/>
    </row>
    <row r="204" spans="1:20" ht="38.25" x14ac:dyDescent="0.25">
      <c r="A204" s="148"/>
      <c r="B204" s="25">
        <v>199</v>
      </c>
      <c r="C204" s="43">
        <v>1136004</v>
      </c>
      <c r="D204" s="37">
        <v>1059823</v>
      </c>
      <c r="E204" s="26" t="s">
        <v>6336</v>
      </c>
      <c r="F204" s="97" t="s">
        <v>655</v>
      </c>
      <c r="G204" s="238" t="s">
        <v>29</v>
      </c>
      <c r="H204" s="43">
        <v>1136916</v>
      </c>
      <c r="I204" s="23" t="s">
        <v>22</v>
      </c>
      <c r="J204" s="35" t="s">
        <v>4178</v>
      </c>
      <c r="K204" s="34" t="s">
        <v>36</v>
      </c>
      <c r="L204" s="31">
        <v>847</v>
      </c>
      <c r="M204" s="25">
        <v>0.16599999999999998</v>
      </c>
      <c r="N204" s="25">
        <v>1.0900000000000001E-4</v>
      </c>
      <c r="O204" s="25">
        <v>50</v>
      </c>
      <c r="P204" s="25">
        <v>300</v>
      </c>
      <c r="Q204" s="25">
        <v>230</v>
      </c>
      <c r="R204" s="25">
        <v>110</v>
      </c>
      <c r="S204" s="25">
        <v>8.35</v>
      </c>
      <c r="T204" s="25">
        <v>7.5900000000000004E-3</v>
      </c>
    </row>
    <row r="205" spans="1:20" ht="38.25" x14ac:dyDescent="0.25">
      <c r="A205" s="148"/>
      <c r="B205" s="25">
        <v>200</v>
      </c>
      <c r="C205" s="43">
        <v>1136068</v>
      </c>
      <c r="D205" s="34" t="s">
        <v>6334</v>
      </c>
      <c r="E205" s="26" t="s">
        <v>6333</v>
      </c>
      <c r="F205" s="97" t="s">
        <v>667</v>
      </c>
      <c r="G205" s="238" t="s">
        <v>2182</v>
      </c>
      <c r="H205" s="23"/>
      <c r="I205" s="34" t="s">
        <v>6317</v>
      </c>
      <c r="J205" s="35" t="s">
        <v>4178</v>
      </c>
      <c r="K205" s="34" t="s">
        <v>36</v>
      </c>
      <c r="L205" s="31">
        <v>541</v>
      </c>
      <c r="M205" s="25">
        <v>7.7600000000000002E-2</v>
      </c>
      <c r="N205" s="25">
        <v>5.3999999999999998E-5</v>
      </c>
      <c r="O205" s="25">
        <v>80</v>
      </c>
      <c r="P205" s="25">
        <v>280</v>
      </c>
      <c r="Q205" s="25">
        <v>185</v>
      </c>
      <c r="R205" s="25">
        <v>100</v>
      </c>
      <c r="S205" s="25">
        <v>6.2080000000000002</v>
      </c>
      <c r="T205" s="25">
        <v>5.1799999999999997E-3</v>
      </c>
    </row>
    <row r="206" spans="1:20" ht="25.5" x14ac:dyDescent="0.25">
      <c r="A206" s="148"/>
      <c r="B206" s="25">
        <v>201</v>
      </c>
      <c r="C206" s="43">
        <v>1136069</v>
      </c>
      <c r="D206" s="34" t="s">
        <v>6332</v>
      </c>
      <c r="E206" s="26" t="s">
        <v>6331</v>
      </c>
      <c r="F206" s="97" t="s">
        <v>667</v>
      </c>
      <c r="G206" s="238" t="s">
        <v>2182</v>
      </c>
      <c r="H206" s="23"/>
      <c r="I206" s="37" t="s">
        <v>6314</v>
      </c>
      <c r="J206" s="35" t="s">
        <v>4178</v>
      </c>
      <c r="K206" s="34" t="s">
        <v>36</v>
      </c>
      <c r="L206" s="31">
        <v>659</v>
      </c>
      <c r="M206" s="25">
        <v>8.208E-2</v>
      </c>
      <c r="N206" s="25">
        <v>5.6979999999999999E-3</v>
      </c>
      <c r="O206" s="25">
        <v>50</v>
      </c>
      <c r="P206" s="25">
        <v>280</v>
      </c>
      <c r="Q206" s="25">
        <v>190</v>
      </c>
      <c r="R206" s="25">
        <v>100</v>
      </c>
      <c r="S206" s="25">
        <v>4.2</v>
      </c>
      <c r="T206" s="25">
        <v>5.3200000000000001E-3</v>
      </c>
    </row>
    <row r="207" spans="1:20" ht="25.5" x14ac:dyDescent="0.25">
      <c r="A207" s="148"/>
      <c r="B207" s="25">
        <v>202</v>
      </c>
      <c r="C207" s="43">
        <v>1136929</v>
      </c>
      <c r="D207" s="25">
        <v>1023017</v>
      </c>
      <c r="E207" s="26" t="s">
        <v>6330</v>
      </c>
      <c r="F207" s="97" t="s">
        <v>21</v>
      </c>
      <c r="G207" s="238" t="s">
        <v>2182</v>
      </c>
      <c r="H207" s="23"/>
      <c r="I207" s="37" t="s">
        <v>22</v>
      </c>
      <c r="J207" s="35" t="s">
        <v>4178</v>
      </c>
      <c r="K207" s="34" t="s">
        <v>36</v>
      </c>
      <c r="L207" s="31">
        <v>1170</v>
      </c>
      <c r="M207" s="25">
        <v>0.14000000000000001</v>
      </c>
      <c r="N207" s="25">
        <v>6.2678000000000005E-3</v>
      </c>
      <c r="O207" s="25">
        <v>40</v>
      </c>
      <c r="P207" s="25" t="s">
        <v>22</v>
      </c>
      <c r="Q207" s="25" t="s">
        <v>22</v>
      </c>
      <c r="R207" s="25" t="s">
        <v>22</v>
      </c>
      <c r="S207" s="25">
        <v>5.8</v>
      </c>
      <c r="T207" s="25" t="s">
        <v>22</v>
      </c>
    </row>
    <row r="208" spans="1:20" ht="25.5" x14ac:dyDescent="0.25">
      <c r="A208" s="148"/>
      <c r="B208" s="25">
        <v>203</v>
      </c>
      <c r="C208" s="43">
        <v>1237332</v>
      </c>
      <c r="D208" s="25">
        <v>1135968</v>
      </c>
      <c r="E208" s="228" t="s">
        <v>7148</v>
      </c>
      <c r="F208" s="97" t="s">
        <v>655</v>
      </c>
      <c r="G208" s="238" t="s">
        <v>2182</v>
      </c>
      <c r="H208" s="23"/>
      <c r="I208" s="37" t="s">
        <v>6326</v>
      </c>
      <c r="J208" s="35" t="s">
        <v>4178</v>
      </c>
      <c r="K208" s="34" t="s">
        <v>36</v>
      </c>
      <c r="L208" s="31">
        <v>767</v>
      </c>
      <c r="M208" s="25"/>
      <c r="N208" s="25"/>
      <c r="O208" s="25">
        <v>10</v>
      </c>
      <c r="P208" s="25"/>
      <c r="Q208" s="25"/>
      <c r="R208" s="25"/>
      <c r="S208" s="25"/>
      <c r="T208" s="25"/>
    </row>
    <row r="209" spans="1:20" ht="25.5" x14ac:dyDescent="0.25">
      <c r="A209" s="148"/>
      <c r="B209" s="25">
        <v>204</v>
      </c>
      <c r="C209" s="43">
        <v>1237333</v>
      </c>
      <c r="D209" s="25"/>
      <c r="E209" s="228" t="s">
        <v>7149</v>
      </c>
      <c r="F209" s="97" t="s">
        <v>655</v>
      </c>
      <c r="G209" s="238" t="s">
        <v>2182</v>
      </c>
      <c r="H209" s="23"/>
      <c r="I209" s="37" t="s">
        <v>5927</v>
      </c>
      <c r="J209" s="35" t="s">
        <v>4178</v>
      </c>
      <c r="K209" s="34" t="s">
        <v>36</v>
      </c>
      <c r="L209" s="31">
        <v>767</v>
      </c>
      <c r="M209" s="25"/>
      <c r="N209" s="25"/>
      <c r="O209" s="25">
        <v>10</v>
      </c>
      <c r="P209" s="25"/>
      <c r="Q209" s="25"/>
      <c r="R209" s="25"/>
      <c r="S209" s="25"/>
      <c r="T209" s="25"/>
    </row>
    <row r="210" spans="1:20" ht="25.5" x14ac:dyDescent="0.25">
      <c r="A210" s="148"/>
      <c r="B210" s="25">
        <v>205</v>
      </c>
      <c r="C210" s="43">
        <v>1237334</v>
      </c>
      <c r="D210" s="25">
        <v>1135967</v>
      </c>
      <c r="E210" s="228" t="s">
        <v>7150</v>
      </c>
      <c r="F210" s="97" t="s">
        <v>655</v>
      </c>
      <c r="G210" s="238" t="s">
        <v>2182</v>
      </c>
      <c r="H210" s="23"/>
      <c r="I210" s="37" t="s">
        <v>6326</v>
      </c>
      <c r="J210" s="35" t="s">
        <v>4178</v>
      </c>
      <c r="K210" s="34" t="s">
        <v>36</v>
      </c>
      <c r="L210" s="31">
        <v>767</v>
      </c>
      <c r="M210" s="25"/>
      <c r="N210" s="25"/>
      <c r="O210" s="25">
        <v>10</v>
      </c>
      <c r="P210" s="25"/>
      <c r="Q210" s="25"/>
      <c r="R210" s="25"/>
      <c r="S210" s="25"/>
      <c r="T210" s="25"/>
    </row>
    <row r="211" spans="1:20" ht="25.5" x14ac:dyDescent="0.25">
      <c r="A211" s="148"/>
      <c r="B211" s="25">
        <v>206</v>
      </c>
      <c r="C211" s="43">
        <v>1237335</v>
      </c>
      <c r="D211" s="25">
        <v>1135969</v>
      </c>
      <c r="E211" s="228" t="s">
        <v>7151</v>
      </c>
      <c r="F211" s="97" t="s">
        <v>655</v>
      </c>
      <c r="G211" s="238" t="s">
        <v>2182</v>
      </c>
      <c r="H211" s="23"/>
      <c r="I211" s="37" t="s">
        <v>5927</v>
      </c>
      <c r="J211" s="35" t="s">
        <v>4178</v>
      </c>
      <c r="K211" s="34" t="s">
        <v>36</v>
      </c>
      <c r="L211" s="31">
        <v>767</v>
      </c>
      <c r="M211" s="25"/>
      <c r="N211" s="25"/>
      <c r="O211" s="25">
        <v>10</v>
      </c>
      <c r="P211" s="25"/>
      <c r="Q211" s="25"/>
      <c r="R211" s="25"/>
      <c r="S211" s="25"/>
      <c r="T211" s="25"/>
    </row>
    <row r="212" spans="1:20" ht="38.25" x14ac:dyDescent="0.25">
      <c r="A212" s="148"/>
      <c r="B212" s="25">
        <v>207</v>
      </c>
      <c r="C212" s="43">
        <v>1135968</v>
      </c>
      <c r="D212" s="37">
        <v>1045542</v>
      </c>
      <c r="E212" s="26" t="s">
        <v>6329</v>
      </c>
      <c r="F212" s="97" t="s">
        <v>655</v>
      </c>
      <c r="G212" s="238" t="s">
        <v>29</v>
      </c>
      <c r="H212" s="43">
        <v>1237332</v>
      </c>
      <c r="I212" s="37" t="s">
        <v>6326</v>
      </c>
      <c r="J212" s="35" t="s">
        <v>4178</v>
      </c>
      <c r="K212" s="34" t="s">
        <v>36</v>
      </c>
      <c r="L212" s="31">
        <v>767</v>
      </c>
      <c r="M212" s="25">
        <v>7.0000000000000007E-2</v>
      </c>
      <c r="N212" s="25">
        <v>2.0000000000000002E-5</v>
      </c>
      <c r="O212" s="25">
        <v>50</v>
      </c>
      <c r="P212" s="25">
        <v>280</v>
      </c>
      <c r="Q212" s="25">
        <v>180</v>
      </c>
      <c r="R212" s="25">
        <v>80</v>
      </c>
      <c r="S212" s="25">
        <v>3.5</v>
      </c>
      <c r="T212" s="25">
        <v>4.032E-3</v>
      </c>
    </row>
    <row r="213" spans="1:20" ht="38.25" x14ac:dyDescent="0.25">
      <c r="A213" s="148"/>
      <c r="B213" s="25">
        <v>208</v>
      </c>
      <c r="C213" s="43">
        <v>1135967</v>
      </c>
      <c r="D213" s="44" t="s">
        <v>6328</v>
      </c>
      <c r="E213" s="26" t="s">
        <v>6327</v>
      </c>
      <c r="F213" s="97" t="s">
        <v>655</v>
      </c>
      <c r="G213" s="238" t="s">
        <v>29</v>
      </c>
      <c r="H213" s="43">
        <v>1237334</v>
      </c>
      <c r="I213" s="37" t="s">
        <v>6326</v>
      </c>
      <c r="J213" s="35" t="s">
        <v>4178</v>
      </c>
      <c r="K213" s="34" t="s">
        <v>36</v>
      </c>
      <c r="L213" s="31">
        <v>767</v>
      </c>
      <c r="M213" s="25">
        <v>7.2999999999999995E-2</v>
      </c>
      <c r="N213" s="25">
        <v>3.4999999999999997E-5</v>
      </c>
      <c r="O213" s="25">
        <v>50</v>
      </c>
      <c r="P213" s="25">
        <v>280</v>
      </c>
      <c r="Q213" s="25">
        <v>180</v>
      </c>
      <c r="R213" s="25">
        <v>80</v>
      </c>
      <c r="S213" s="25">
        <v>3.65</v>
      </c>
      <c r="T213" s="25">
        <v>4.032E-3</v>
      </c>
    </row>
    <row r="214" spans="1:20" ht="38.25" x14ac:dyDescent="0.25">
      <c r="A214" s="148"/>
      <c r="B214" s="25">
        <v>209</v>
      </c>
      <c r="C214" s="43">
        <v>1135969</v>
      </c>
      <c r="D214" s="44" t="s">
        <v>6325</v>
      </c>
      <c r="E214" s="26" t="s">
        <v>6324</v>
      </c>
      <c r="F214" s="97" t="s">
        <v>655</v>
      </c>
      <c r="G214" s="238" t="s">
        <v>29</v>
      </c>
      <c r="H214" s="43">
        <v>1237335</v>
      </c>
      <c r="I214" s="37" t="s">
        <v>5927</v>
      </c>
      <c r="J214" s="35" t="s">
        <v>4178</v>
      </c>
      <c r="K214" s="34" t="s">
        <v>36</v>
      </c>
      <c r="L214" s="31">
        <v>767</v>
      </c>
      <c r="M214" s="25">
        <v>9.4E-2</v>
      </c>
      <c r="N214" s="25">
        <v>7.7999999999999999E-5</v>
      </c>
      <c r="O214" s="25">
        <v>50</v>
      </c>
      <c r="P214" s="25">
        <v>280</v>
      </c>
      <c r="Q214" s="25">
        <v>180</v>
      </c>
      <c r="R214" s="25">
        <v>80</v>
      </c>
      <c r="S214" s="25">
        <v>4.7</v>
      </c>
      <c r="T214" s="25">
        <v>4.032E-3</v>
      </c>
    </row>
    <row r="215" spans="1:20" ht="38.25" x14ac:dyDescent="0.25">
      <c r="A215" s="148"/>
      <c r="B215" s="25">
        <v>210</v>
      </c>
      <c r="C215" s="43">
        <v>1135970</v>
      </c>
      <c r="D215" s="37">
        <v>1020039</v>
      </c>
      <c r="E215" s="26" t="s">
        <v>6322</v>
      </c>
      <c r="F215" s="97" t="s">
        <v>652</v>
      </c>
      <c r="G215" s="238" t="s">
        <v>29</v>
      </c>
      <c r="H215" s="23"/>
      <c r="I215" s="23" t="s">
        <v>22</v>
      </c>
      <c r="J215" s="35" t="s">
        <v>4178</v>
      </c>
      <c r="K215" s="34" t="s">
        <v>36</v>
      </c>
      <c r="L215" s="31">
        <v>655</v>
      </c>
      <c r="M215" s="25">
        <v>3.7999999999999999E-2</v>
      </c>
      <c r="N215" s="25">
        <v>7.9999999999999996E-6</v>
      </c>
      <c r="O215" s="25">
        <v>50</v>
      </c>
      <c r="P215" s="25">
        <v>280</v>
      </c>
      <c r="Q215" s="25">
        <v>180</v>
      </c>
      <c r="R215" s="25">
        <v>80</v>
      </c>
      <c r="S215" s="25">
        <v>1.9</v>
      </c>
      <c r="T215" s="25">
        <v>4.032E-3</v>
      </c>
    </row>
    <row r="216" spans="1:20" ht="25.5" x14ac:dyDescent="0.25">
      <c r="A216" s="148"/>
      <c r="B216" s="25">
        <v>211</v>
      </c>
      <c r="C216" s="43">
        <v>1136067</v>
      </c>
      <c r="D216" s="25">
        <v>1013906</v>
      </c>
      <c r="E216" s="26" t="s">
        <v>6320</v>
      </c>
      <c r="F216" s="97" t="s">
        <v>655</v>
      </c>
      <c r="G216" s="238" t="s">
        <v>2182</v>
      </c>
      <c r="H216" s="23"/>
      <c r="I216" s="23" t="s">
        <v>22</v>
      </c>
      <c r="J216" s="35" t="s">
        <v>4178</v>
      </c>
      <c r="K216" s="34" t="s">
        <v>36</v>
      </c>
      <c r="L216" s="31">
        <v>421</v>
      </c>
      <c r="M216" s="25">
        <v>4.8000000000000001E-2</v>
      </c>
      <c r="N216" s="25">
        <v>2.6879999999999997E-5</v>
      </c>
      <c r="O216" s="25">
        <v>10</v>
      </c>
      <c r="P216" s="25">
        <v>120</v>
      </c>
      <c r="Q216" s="25">
        <v>70</v>
      </c>
      <c r="R216" s="25">
        <v>32</v>
      </c>
      <c r="S216" s="25">
        <v>0.48</v>
      </c>
      <c r="T216" s="25">
        <v>2.6879999999999997E-4</v>
      </c>
    </row>
    <row r="217" spans="1:20" ht="25.5" x14ac:dyDescent="0.25">
      <c r="A217" s="148"/>
      <c r="B217" s="25">
        <v>212</v>
      </c>
      <c r="C217" s="43">
        <v>1136936</v>
      </c>
      <c r="D217" s="44" t="s">
        <v>6804</v>
      </c>
      <c r="E217" s="26" t="s">
        <v>6315</v>
      </c>
      <c r="F217" s="97" t="s">
        <v>655</v>
      </c>
      <c r="G217" s="238" t="s">
        <v>2182</v>
      </c>
      <c r="H217" s="23"/>
      <c r="I217" s="43"/>
      <c r="J217" s="35" t="s">
        <v>4178</v>
      </c>
      <c r="K217" s="34" t="s">
        <v>36</v>
      </c>
      <c r="L217" s="31">
        <v>482</v>
      </c>
      <c r="M217" s="25">
        <v>4.2999999999999997E-2</v>
      </c>
      <c r="N217" s="25">
        <v>6.7199999999999994E-5</v>
      </c>
      <c r="O217" s="25">
        <v>10</v>
      </c>
      <c r="P217" s="25">
        <v>140</v>
      </c>
      <c r="Q217" s="25">
        <v>190</v>
      </c>
      <c r="R217" s="25">
        <v>30</v>
      </c>
      <c r="S217" s="25">
        <v>0.43</v>
      </c>
      <c r="T217" s="25">
        <v>4.5000000000000004E-4</v>
      </c>
    </row>
    <row r="218" spans="1:20" ht="25.5" x14ac:dyDescent="0.25">
      <c r="A218" s="148"/>
      <c r="B218" s="25">
        <v>213</v>
      </c>
      <c r="C218" s="43">
        <v>1136930</v>
      </c>
      <c r="D218" s="44" t="s">
        <v>6313</v>
      </c>
      <c r="E218" s="26" t="s">
        <v>6312</v>
      </c>
      <c r="F218" s="25" t="s">
        <v>655</v>
      </c>
      <c r="G218" s="238" t="s">
        <v>2182</v>
      </c>
      <c r="H218" s="23"/>
      <c r="I218" s="34" t="s">
        <v>22</v>
      </c>
      <c r="J218" s="35" t="s">
        <v>4178</v>
      </c>
      <c r="K218" s="34" t="s">
        <v>36</v>
      </c>
      <c r="L218" s="31">
        <v>1582</v>
      </c>
      <c r="M218" s="25">
        <v>0.16499999999999998</v>
      </c>
      <c r="N218" s="25">
        <v>8.8200000000000003E-5</v>
      </c>
      <c r="O218" s="25">
        <v>10</v>
      </c>
      <c r="P218" s="25">
        <v>340</v>
      </c>
      <c r="Q218" s="25">
        <v>210</v>
      </c>
      <c r="R218" s="25">
        <v>40</v>
      </c>
      <c r="S218" s="25">
        <v>1.5249999999999999</v>
      </c>
      <c r="T218" s="25">
        <v>5.94E-3</v>
      </c>
    </row>
    <row r="219" spans="1:20" ht="25.5" x14ac:dyDescent="0.25">
      <c r="A219" s="148"/>
      <c r="B219" s="25">
        <v>214</v>
      </c>
      <c r="C219" s="43">
        <v>1136934</v>
      </c>
      <c r="D219" s="37">
        <v>1023046</v>
      </c>
      <c r="E219" s="26" t="s">
        <v>6308</v>
      </c>
      <c r="F219" s="97" t="s">
        <v>655</v>
      </c>
      <c r="G219" s="238" t="s">
        <v>2182</v>
      </c>
      <c r="H219" s="23"/>
      <c r="I219" s="23"/>
      <c r="J219" s="35" t="s">
        <v>4178</v>
      </c>
      <c r="K219" s="34" t="s">
        <v>36</v>
      </c>
      <c r="L219" s="31">
        <v>1692</v>
      </c>
      <c r="M219" s="25">
        <v>0.19400000000000001</v>
      </c>
      <c r="N219" s="25">
        <v>8.8200000000000003E-5</v>
      </c>
      <c r="O219" s="25">
        <v>10</v>
      </c>
      <c r="P219" s="25">
        <v>340</v>
      </c>
      <c r="Q219" s="25">
        <v>210</v>
      </c>
      <c r="R219" s="25">
        <v>40</v>
      </c>
      <c r="S219" s="25">
        <v>1.675</v>
      </c>
      <c r="T219" s="25">
        <v>5.94E-3</v>
      </c>
    </row>
    <row r="220" spans="1:20" ht="25.5" x14ac:dyDescent="0.25">
      <c r="A220" s="148"/>
      <c r="B220" s="25">
        <v>215</v>
      </c>
      <c r="C220" s="43">
        <v>1136935</v>
      </c>
      <c r="D220" s="37">
        <v>1023047</v>
      </c>
      <c r="E220" s="26" t="s">
        <v>6306</v>
      </c>
      <c r="F220" s="97" t="s">
        <v>655</v>
      </c>
      <c r="G220" s="238" t="s">
        <v>2182</v>
      </c>
      <c r="H220" s="23"/>
      <c r="I220" s="23"/>
      <c r="J220" s="35" t="s">
        <v>4178</v>
      </c>
      <c r="K220" s="34" t="s">
        <v>36</v>
      </c>
      <c r="L220" s="31">
        <v>3995</v>
      </c>
      <c r="M220" s="25">
        <v>0.433</v>
      </c>
      <c r="N220" s="25">
        <v>2.5080000000000002E-4</v>
      </c>
      <c r="O220" s="25">
        <v>10</v>
      </c>
      <c r="P220" s="25">
        <v>1150</v>
      </c>
      <c r="Q220" s="25">
        <v>220</v>
      </c>
      <c r="R220" s="25">
        <v>40</v>
      </c>
      <c r="S220" s="25">
        <v>6.2324999999999999</v>
      </c>
      <c r="T220" s="25">
        <v>2.1902400000000002E-2</v>
      </c>
    </row>
    <row r="221" spans="1:20" ht="25.5" x14ac:dyDescent="0.25">
      <c r="A221" s="148"/>
      <c r="B221" s="25">
        <v>216</v>
      </c>
      <c r="C221" s="43">
        <v>1136931</v>
      </c>
      <c r="D221" s="37">
        <v>1023049</v>
      </c>
      <c r="E221" s="26" t="s">
        <v>6303</v>
      </c>
      <c r="F221" s="25" t="s">
        <v>655</v>
      </c>
      <c r="G221" s="238" t="s">
        <v>2182</v>
      </c>
      <c r="H221" s="150"/>
      <c r="I221" s="150"/>
      <c r="J221" s="35" t="s">
        <v>4178</v>
      </c>
      <c r="K221" s="25" t="s">
        <v>36</v>
      </c>
      <c r="L221" s="31">
        <v>1693</v>
      </c>
      <c r="M221" s="25">
        <v>0.2</v>
      </c>
      <c r="N221" s="25">
        <v>8.8200000000000003E-5</v>
      </c>
      <c r="O221" s="25">
        <v>10</v>
      </c>
      <c r="P221" s="25">
        <v>340</v>
      </c>
      <c r="Q221" s="25">
        <v>210</v>
      </c>
      <c r="R221" s="25">
        <v>30</v>
      </c>
      <c r="S221" s="25">
        <v>1.84</v>
      </c>
      <c r="T221" s="25">
        <v>5.94E-3</v>
      </c>
    </row>
    <row r="222" spans="1:20" ht="25.5" x14ac:dyDescent="0.25">
      <c r="A222" s="148"/>
      <c r="B222" s="25">
        <v>217</v>
      </c>
      <c r="C222" s="43">
        <v>1136932</v>
      </c>
      <c r="D222" s="37">
        <v>1023050</v>
      </c>
      <c r="E222" s="26" t="s">
        <v>6301</v>
      </c>
      <c r="F222" s="25" t="s">
        <v>655</v>
      </c>
      <c r="G222" s="238" t="s">
        <v>2182</v>
      </c>
      <c r="H222" s="150"/>
      <c r="I222" s="150"/>
      <c r="J222" s="35" t="s">
        <v>4178</v>
      </c>
      <c r="K222" s="25" t="s">
        <v>36</v>
      </c>
      <c r="L222" s="31">
        <v>1858</v>
      </c>
      <c r="M222" s="25">
        <v>0.22500000000000001</v>
      </c>
      <c r="N222" s="25">
        <v>8.8200000000000003E-5</v>
      </c>
      <c r="O222" s="25">
        <v>10</v>
      </c>
      <c r="P222" s="25">
        <v>420</v>
      </c>
      <c r="Q222" s="25">
        <v>210</v>
      </c>
      <c r="R222" s="25">
        <v>70</v>
      </c>
      <c r="S222" s="25">
        <v>2.25</v>
      </c>
      <c r="T222" s="25">
        <v>8.8199999999999997E-4</v>
      </c>
    </row>
    <row r="223" spans="1:20" ht="25.5" x14ac:dyDescent="0.25">
      <c r="A223" s="148"/>
      <c r="B223" s="25">
        <v>218</v>
      </c>
      <c r="C223" s="43">
        <v>1135621</v>
      </c>
      <c r="D223" s="25">
        <v>1009008</v>
      </c>
      <c r="E223" s="26" t="s">
        <v>6297</v>
      </c>
      <c r="F223" s="25" t="s">
        <v>655</v>
      </c>
      <c r="G223" s="238" t="s">
        <v>2182</v>
      </c>
      <c r="H223" s="150"/>
      <c r="I223" s="150"/>
      <c r="J223" s="35" t="s">
        <v>4178</v>
      </c>
      <c r="K223" s="34" t="s">
        <v>36</v>
      </c>
      <c r="L223" s="31">
        <v>144</v>
      </c>
      <c r="M223" s="25">
        <v>0.06</v>
      </c>
      <c r="N223" s="25">
        <v>1.0499999999999999E-3</v>
      </c>
      <c r="O223" s="25">
        <v>10</v>
      </c>
      <c r="P223" s="25">
        <v>250</v>
      </c>
      <c r="Q223" s="25">
        <v>250</v>
      </c>
      <c r="R223" s="25">
        <v>280</v>
      </c>
      <c r="S223" s="25">
        <v>0.6</v>
      </c>
      <c r="T223" s="25">
        <v>1.7500000000000002E-2</v>
      </c>
    </row>
    <row r="224" spans="1:20" ht="25.5" x14ac:dyDescent="0.25">
      <c r="A224" s="148"/>
      <c r="B224" s="25">
        <v>219</v>
      </c>
      <c r="C224" s="43">
        <v>1136994</v>
      </c>
      <c r="D224" s="53" t="s">
        <v>6296</v>
      </c>
      <c r="E224" s="26" t="s">
        <v>6295</v>
      </c>
      <c r="F224" s="25" t="s">
        <v>655</v>
      </c>
      <c r="G224" s="238" t="s">
        <v>2182</v>
      </c>
      <c r="H224" s="150"/>
      <c r="I224" s="150"/>
      <c r="J224" s="35" t="s">
        <v>4178</v>
      </c>
      <c r="K224" s="34" t="s">
        <v>36</v>
      </c>
      <c r="L224" s="31">
        <v>149</v>
      </c>
      <c r="M224" s="25">
        <v>2.5000000000000001E-2</v>
      </c>
      <c r="N224" s="25">
        <v>3.2627000000000003E-4</v>
      </c>
      <c r="O224" s="25">
        <v>2</v>
      </c>
      <c r="P224" s="25" t="s">
        <v>22</v>
      </c>
      <c r="Q224" s="25" t="s">
        <v>22</v>
      </c>
      <c r="R224" s="25" t="s">
        <v>22</v>
      </c>
      <c r="S224" s="25" t="s">
        <v>22</v>
      </c>
      <c r="T224" s="25" t="s">
        <v>22</v>
      </c>
    </row>
    <row r="225" spans="1:20" ht="25.5" x14ac:dyDescent="0.25">
      <c r="A225" s="148"/>
      <c r="B225" s="25">
        <v>220</v>
      </c>
      <c r="C225" s="43">
        <v>1136940</v>
      </c>
      <c r="D225" s="25">
        <v>1011373</v>
      </c>
      <c r="E225" s="26" t="s">
        <v>6294</v>
      </c>
      <c r="F225" s="25" t="s">
        <v>652</v>
      </c>
      <c r="G225" s="238" t="s">
        <v>2182</v>
      </c>
      <c r="H225" s="150"/>
      <c r="I225" s="150"/>
      <c r="J225" s="35" t="s">
        <v>4178</v>
      </c>
      <c r="K225" s="34" t="s">
        <v>36</v>
      </c>
      <c r="L225" s="31">
        <v>270</v>
      </c>
      <c r="M225" s="25">
        <v>1.4999999999999999E-2</v>
      </c>
      <c r="N225" s="25">
        <v>9.2207999999999995E-5</v>
      </c>
      <c r="O225" s="25">
        <v>200</v>
      </c>
      <c r="P225" s="25">
        <v>274</v>
      </c>
      <c r="Q225" s="25">
        <v>267</v>
      </c>
      <c r="R225" s="25">
        <v>590</v>
      </c>
      <c r="S225" s="25">
        <v>3.06</v>
      </c>
      <c r="T225" s="25">
        <v>4.3163220000000002E-2</v>
      </c>
    </row>
    <row r="226" spans="1:20" ht="38.25" x14ac:dyDescent="0.25">
      <c r="A226" s="148"/>
      <c r="B226" s="25">
        <v>221</v>
      </c>
      <c r="C226" s="43">
        <v>1136090</v>
      </c>
      <c r="D226" s="25">
        <v>1084685</v>
      </c>
      <c r="E226" s="26" t="s">
        <v>6292</v>
      </c>
      <c r="F226" s="97" t="s">
        <v>655</v>
      </c>
      <c r="G226" s="238" t="s">
        <v>29</v>
      </c>
      <c r="H226" s="13"/>
      <c r="I226" s="34" t="s">
        <v>22</v>
      </c>
      <c r="J226" s="35" t="s">
        <v>4178</v>
      </c>
      <c r="K226" s="25" t="s">
        <v>36</v>
      </c>
      <c r="L226" s="31">
        <v>4029</v>
      </c>
      <c r="M226" s="25">
        <v>0.24</v>
      </c>
      <c r="N226" s="25">
        <v>1.785E-4</v>
      </c>
      <c r="O226" s="25">
        <v>10</v>
      </c>
      <c r="P226" s="25">
        <v>170</v>
      </c>
      <c r="Q226" s="25">
        <v>140</v>
      </c>
      <c r="R226" s="25">
        <v>75</v>
      </c>
      <c r="S226" s="25">
        <v>2.4</v>
      </c>
      <c r="T226" s="25">
        <v>1.7849999999999999E-3</v>
      </c>
    </row>
    <row r="227" spans="1:20" ht="38.25" x14ac:dyDescent="0.25">
      <c r="A227" s="148"/>
      <c r="B227" s="25">
        <v>222</v>
      </c>
      <c r="C227" s="43">
        <v>1136091</v>
      </c>
      <c r="D227" s="25">
        <v>1084687</v>
      </c>
      <c r="E227" s="26" t="s">
        <v>6290</v>
      </c>
      <c r="F227" s="97" t="s">
        <v>652</v>
      </c>
      <c r="G227" s="238" t="s">
        <v>29</v>
      </c>
      <c r="H227" s="13"/>
      <c r="I227" s="34" t="s">
        <v>22</v>
      </c>
      <c r="J227" s="35" t="s">
        <v>4178</v>
      </c>
      <c r="K227" s="25" t="s">
        <v>36</v>
      </c>
      <c r="L227" s="31">
        <v>4371</v>
      </c>
      <c r="M227" s="25">
        <v>0.46900000000000003</v>
      </c>
      <c r="N227" s="25">
        <v>3.6749999999999999E-4</v>
      </c>
      <c r="O227" s="25">
        <v>10</v>
      </c>
      <c r="P227" s="25">
        <v>280</v>
      </c>
      <c r="Q227" s="25">
        <v>175</v>
      </c>
      <c r="R227" s="25">
        <v>75</v>
      </c>
      <c r="S227" s="25">
        <v>4.6900000000000004</v>
      </c>
      <c r="T227" s="25">
        <v>3.6749999999999999E-3</v>
      </c>
    </row>
    <row r="228" spans="1:20" ht="38.25" x14ac:dyDescent="0.25">
      <c r="A228" s="148"/>
      <c r="B228" s="25">
        <v>223</v>
      </c>
      <c r="C228" s="43">
        <v>1012860</v>
      </c>
      <c r="D228" s="37" t="s">
        <v>22</v>
      </c>
      <c r="E228" s="27" t="s">
        <v>6289</v>
      </c>
      <c r="F228" s="25" t="s">
        <v>655</v>
      </c>
      <c r="G228" s="238" t="s">
        <v>29</v>
      </c>
      <c r="H228" s="44" t="s">
        <v>6288</v>
      </c>
      <c r="I228" s="37"/>
      <c r="J228" s="35" t="s">
        <v>34</v>
      </c>
      <c r="K228" s="25" t="s">
        <v>24</v>
      </c>
      <c r="L228" s="31">
        <v>139.26</v>
      </c>
      <c r="M228" s="25">
        <v>6.6000000000000003E-2</v>
      </c>
      <c r="N228" s="25">
        <v>1.17E-3</v>
      </c>
      <c r="O228" s="25">
        <v>50</v>
      </c>
      <c r="P228" s="25">
        <v>580</v>
      </c>
      <c r="Q228" s="25">
        <v>580</v>
      </c>
      <c r="R228" s="25">
        <v>180</v>
      </c>
      <c r="S228" s="25">
        <v>3.4</v>
      </c>
      <c r="T228" s="25">
        <v>6.0552000000000002E-2</v>
      </c>
    </row>
    <row r="229" spans="1:20" ht="38.25" x14ac:dyDescent="0.25">
      <c r="A229" s="148"/>
      <c r="B229" s="25">
        <v>224</v>
      </c>
      <c r="C229" s="43">
        <v>1012869</v>
      </c>
      <c r="D229" s="37" t="s">
        <v>22</v>
      </c>
      <c r="E229" s="27" t="s">
        <v>6284</v>
      </c>
      <c r="F229" s="34" t="s">
        <v>655</v>
      </c>
      <c r="G229" s="238" t="s">
        <v>29</v>
      </c>
      <c r="H229" s="44" t="s">
        <v>6283</v>
      </c>
      <c r="I229" s="37"/>
      <c r="J229" s="35" t="s">
        <v>34</v>
      </c>
      <c r="K229" s="25" t="s">
        <v>24</v>
      </c>
      <c r="L229" s="31">
        <v>200.56</v>
      </c>
      <c r="M229" s="25">
        <v>0.1</v>
      </c>
      <c r="N229" s="25">
        <v>1.848E-3</v>
      </c>
      <c r="O229" s="25">
        <v>50</v>
      </c>
      <c r="P229" s="25">
        <v>580</v>
      </c>
      <c r="Q229" s="25">
        <v>580</v>
      </c>
      <c r="R229" s="25">
        <v>310</v>
      </c>
      <c r="S229" s="25">
        <v>5.2</v>
      </c>
      <c r="T229" s="25">
        <v>0.104284</v>
      </c>
    </row>
    <row r="230" spans="1:20" ht="25.5" x14ac:dyDescent="0.25">
      <c r="A230" s="148"/>
      <c r="B230" s="25">
        <v>225</v>
      </c>
      <c r="C230" s="43">
        <v>1023127</v>
      </c>
      <c r="D230" s="37" t="s">
        <v>22</v>
      </c>
      <c r="E230" s="27" t="s">
        <v>6279</v>
      </c>
      <c r="F230" s="25" t="s">
        <v>652</v>
      </c>
      <c r="G230" s="238" t="s">
        <v>585</v>
      </c>
      <c r="H230" s="37"/>
      <c r="I230" s="37"/>
      <c r="J230" s="35" t="s">
        <v>34</v>
      </c>
      <c r="K230" s="25" t="s">
        <v>24</v>
      </c>
      <c r="L230" s="31">
        <v>667</v>
      </c>
      <c r="M230" s="25">
        <v>0.20499999999999999</v>
      </c>
      <c r="N230" s="25">
        <v>4.4450000000000002E-3</v>
      </c>
      <c r="O230" s="25">
        <v>25</v>
      </c>
      <c r="P230" s="25">
        <v>650</v>
      </c>
      <c r="Q230" s="25">
        <v>280</v>
      </c>
      <c r="R230" s="25">
        <v>650</v>
      </c>
      <c r="S230" s="25">
        <v>5.45</v>
      </c>
      <c r="T230" s="25">
        <v>0.1183</v>
      </c>
    </row>
    <row r="231" spans="1:20" ht="38.25" x14ac:dyDescent="0.25">
      <c r="A231" s="148"/>
      <c r="B231" s="25">
        <v>226</v>
      </c>
      <c r="C231" s="43">
        <v>1012858</v>
      </c>
      <c r="D231" s="37" t="s">
        <v>22</v>
      </c>
      <c r="E231" s="27" t="s">
        <v>6277</v>
      </c>
      <c r="F231" s="25" t="s">
        <v>655</v>
      </c>
      <c r="G231" s="238" t="s">
        <v>29</v>
      </c>
      <c r="H231" s="37">
        <v>1136073</v>
      </c>
      <c r="I231" s="37"/>
      <c r="J231" s="35" t="s">
        <v>34</v>
      </c>
      <c r="K231" s="25" t="s">
        <v>24</v>
      </c>
      <c r="L231" s="31">
        <v>155.88</v>
      </c>
      <c r="M231" s="25">
        <v>6.6000000000000003E-2</v>
      </c>
      <c r="N231" s="25">
        <v>1.17E-3</v>
      </c>
      <c r="O231" s="25">
        <v>50</v>
      </c>
      <c r="P231" s="25">
        <v>580</v>
      </c>
      <c r="Q231" s="25">
        <v>580</v>
      </c>
      <c r="R231" s="25">
        <v>180</v>
      </c>
      <c r="S231" s="25">
        <v>3.4</v>
      </c>
      <c r="T231" s="25">
        <v>6.0552000000000002E-2</v>
      </c>
    </row>
    <row r="232" spans="1:20" ht="38.25" x14ac:dyDescent="0.25">
      <c r="A232" s="148"/>
      <c r="B232" s="25">
        <v>227</v>
      </c>
      <c r="C232" s="43">
        <v>1012859</v>
      </c>
      <c r="D232" s="37" t="s">
        <v>22</v>
      </c>
      <c r="E232" s="27" t="s">
        <v>6276</v>
      </c>
      <c r="F232" s="25" t="s">
        <v>655</v>
      </c>
      <c r="G232" s="238" t="s">
        <v>29</v>
      </c>
      <c r="H232" s="37">
        <v>1136076</v>
      </c>
      <c r="I232" s="37"/>
      <c r="J232" s="35" t="s">
        <v>34</v>
      </c>
      <c r="K232" s="25" t="s">
        <v>24</v>
      </c>
      <c r="L232" s="31">
        <v>155.88</v>
      </c>
      <c r="M232" s="25">
        <v>6.6000000000000003E-2</v>
      </c>
      <c r="N232" s="25">
        <v>1.17E-3</v>
      </c>
      <c r="O232" s="25">
        <v>50</v>
      </c>
      <c r="P232" s="25">
        <v>580</v>
      </c>
      <c r="Q232" s="25">
        <v>580</v>
      </c>
      <c r="R232" s="25">
        <v>180</v>
      </c>
      <c r="S232" s="25">
        <v>3.4</v>
      </c>
      <c r="T232" s="25">
        <v>6.0552000000000002E-2</v>
      </c>
    </row>
    <row r="233" spans="1:20" ht="25.5" x14ac:dyDescent="0.25">
      <c r="A233" s="148"/>
      <c r="B233" s="25">
        <v>228</v>
      </c>
      <c r="C233" s="43">
        <v>1063472</v>
      </c>
      <c r="D233" s="25"/>
      <c r="E233" s="27" t="s">
        <v>6246</v>
      </c>
      <c r="F233" s="34" t="s">
        <v>757</v>
      </c>
      <c r="G233" s="238" t="s">
        <v>585</v>
      </c>
      <c r="H233" s="25"/>
      <c r="I233" s="25"/>
      <c r="J233" s="35" t="s">
        <v>35</v>
      </c>
      <c r="K233" s="25" t="s">
        <v>36</v>
      </c>
      <c r="L233" s="31">
        <v>159.36000000000001</v>
      </c>
      <c r="M233" s="25">
        <v>0.01</v>
      </c>
      <c r="N233" s="25">
        <v>5.7000000000000003E-5</v>
      </c>
      <c r="O233" s="25" t="s">
        <v>6243</v>
      </c>
      <c r="P233" s="25">
        <v>450</v>
      </c>
      <c r="Q233" s="25">
        <v>450</v>
      </c>
      <c r="R233" s="25">
        <v>200</v>
      </c>
      <c r="S233" s="25">
        <v>1</v>
      </c>
      <c r="T233" s="25">
        <v>4.0500000000000001E-2</v>
      </c>
    </row>
    <row r="234" spans="1:20" ht="25.5" x14ac:dyDescent="0.25">
      <c r="A234" s="148"/>
      <c r="B234" s="25">
        <v>229</v>
      </c>
      <c r="C234" s="43">
        <v>1063473</v>
      </c>
      <c r="D234" s="25"/>
      <c r="E234" s="27" t="s">
        <v>6242</v>
      </c>
      <c r="F234" s="34" t="s">
        <v>757</v>
      </c>
      <c r="G234" s="238" t="s">
        <v>585</v>
      </c>
      <c r="H234" s="25"/>
      <c r="I234" s="25"/>
      <c r="J234" s="35" t="s">
        <v>35</v>
      </c>
      <c r="K234" s="25" t="s">
        <v>36</v>
      </c>
      <c r="L234" s="31">
        <v>183.45</v>
      </c>
      <c r="M234" s="25">
        <v>1.0999999999999999E-2</v>
      </c>
      <c r="N234" s="25">
        <v>4.6E-5</v>
      </c>
      <c r="O234" s="25" t="s">
        <v>4014</v>
      </c>
      <c r="P234" s="25">
        <v>450</v>
      </c>
      <c r="Q234" s="25">
        <v>450</v>
      </c>
      <c r="R234" s="25">
        <v>200</v>
      </c>
      <c r="S234" s="25">
        <v>0.66</v>
      </c>
      <c r="T234" s="25">
        <v>4.0500000000000001E-2</v>
      </c>
    </row>
    <row r="235" spans="1:20" ht="38.25" x14ac:dyDescent="0.25">
      <c r="A235" s="148"/>
      <c r="B235" s="25">
        <v>230</v>
      </c>
      <c r="C235" s="43">
        <v>1013137</v>
      </c>
      <c r="D235" s="37" t="s">
        <v>22</v>
      </c>
      <c r="E235" s="27" t="s">
        <v>6239</v>
      </c>
      <c r="F235" s="25" t="s">
        <v>652</v>
      </c>
      <c r="G235" s="238" t="s">
        <v>29</v>
      </c>
      <c r="H235" s="37">
        <v>1136092</v>
      </c>
      <c r="I235" s="37"/>
      <c r="J235" s="35" t="s">
        <v>34</v>
      </c>
      <c r="K235" s="25" t="s">
        <v>36</v>
      </c>
      <c r="L235" s="31">
        <v>72.56</v>
      </c>
      <c r="M235" s="25">
        <v>4.0000000000000001E-3</v>
      </c>
      <c r="N235" s="25">
        <v>2.9E-5</v>
      </c>
      <c r="O235" s="25">
        <v>50</v>
      </c>
      <c r="P235" s="25">
        <v>390</v>
      </c>
      <c r="Q235" s="25">
        <v>273</v>
      </c>
      <c r="R235" s="25">
        <v>260</v>
      </c>
      <c r="S235" s="25">
        <v>0.3</v>
      </c>
      <c r="T235" s="25">
        <v>2.7681999999999998E-2</v>
      </c>
    </row>
    <row r="236" spans="1:20" ht="38.25" x14ac:dyDescent="0.25">
      <c r="A236" s="148"/>
      <c r="B236" s="25">
        <v>231</v>
      </c>
      <c r="C236" s="43">
        <v>1057455</v>
      </c>
      <c r="D236" s="37">
        <v>1042840</v>
      </c>
      <c r="E236" s="27" t="s">
        <v>6222</v>
      </c>
      <c r="F236" s="25" t="s">
        <v>655</v>
      </c>
      <c r="G236" s="238" t="s">
        <v>29</v>
      </c>
      <c r="H236" s="37">
        <v>1135702</v>
      </c>
      <c r="I236" s="37"/>
      <c r="J236" s="35" t="s">
        <v>35</v>
      </c>
      <c r="K236" s="25" t="s">
        <v>36</v>
      </c>
      <c r="L236" s="31">
        <v>133.19</v>
      </c>
      <c r="M236" s="25">
        <v>0.01</v>
      </c>
      <c r="N236" s="25">
        <v>1.5200000000000001E-4</v>
      </c>
      <c r="O236" s="25">
        <v>300</v>
      </c>
      <c r="P236" s="25">
        <v>280</v>
      </c>
      <c r="Q236" s="25">
        <v>253</v>
      </c>
      <c r="R236" s="25">
        <v>290</v>
      </c>
      <c r="S236" s="25">
        <v>3</v>
      </c>
      <c r="T236" s="25">
        <v>2.0544E-2</v>
      </c>
    </row>
    <row r="237" spans="1:20" ht="38.25" x14ac:dyDescent="0.25">
      <c r="A237" s="1"/>
      <c r="B237" s="25">
        <v>232</v>
      </c>
      <c r="C237" s="43">
        <v>1042839</v>
      </c>
      <c r="D237" s="42"/>
      <c r="E237" s="27" t="s">
        <v>6209</v>
      </c>
      <c r="F237" s="25" t="s">
        <v>28</v>
      </c>
      <c r="G237" s="238" t="s">
        <v>29</v>
      </c>
      <c r="H237" s="37">
        <v>1135702</v>
      </c>
      <c r="I237" s="37"/>
      <c r="J237" s="35" t="s">
        <v>35</v>
      </c>
      <c r="K237" s="25" t="s">
        <v>36</v>
      </c>
      <c r="L237" s="31">
        <v>126.84</v>
      </c>
      <c r="M237" s="25">
        <v>7.0000000000000001E-3</v>
      </c>
      <c r="N237" s="25">
        <v>4.6E-5</v>
      </c>
      <c r="O237" s="25">
        <v>300</v>
      </c>
      <c r="P237" s="25">
        <v>255</v>
      </c>
      <c r="Q237" s="25">
        <v>280</v>
      </c>
      <c r="R237" s="25">
        <v>290</v>
      </c>
      <c r="S237" s="25">
        <v>2.1</v>
      </c>
      <c r="T237" s="25">
        <v>2.0705999999999999E-2</v>
      </c>
    </row>
    <row r="238" spans="1:20" ht="38.25" x14ac:dyDescent="0.25">
      <c r="A238" s="1"/>
      <c r="B238" s="25">
        <v>233</v>
      </c>
      <c r="C238" s="43">
        <v>1042836</v>
      </c>
      <c r="D238" s="42"/>
      <c r="E238" s="27" t="s">
        <v>6206</v>
      </c>
      <c r="F238" s="34" t="s">
        <v>652</v>
      </c>
      <c r="G238" s="238" t="s">
        <v>29</v>
      </c>
      <c r="H238" s="37">
        <v>1135701</v>
      </c>
      <c r="I238" s="37"/>
      <c r="J238" s="35" t="s">
        <v>35</v>
      </c>
      <c r="K238" s="25" t="s">
        <v>36</v>
      </c>
      <c r="L238" s="31">
        <v>97.95</v>
      </c>
      <c r="M238" s="25">
        <v>4.0000000000000001E-3</v>
      </c>
      <c r="N238" s="25">
        <v>1.5999999999999999E-5</v>
      </c>
      <c r="O238" s="25">
        <v>520</v>
      </c>
      <c r="P238" s="25">
        <v>280</v>
      </c>
      <c r="Q238" s="25">
        <v>255</v>
      </c>
      <c r="R238" s="25">
        <v>290</v>
      </c>
      <c r="S238" s="25">
        <v>2.08</v>
      </c>
      <c r="T238" s="25">
        <v>2.0705999999999999E-2</v>
      </c>
    </row>
    <row r="239" spans="1:20" ht="38.25" x14ac:dyDescent="0.25">
      <c r="A239" s="1"/>
      <c r="B239" s="25">
        <v>234</v>
      </c>
      <c r="C239" s="43">
        <v>1042840</v>
      </c>
      <c r="D239" s="42"/>
      <c r="E239" s="27" t="s">
        <v>6204</v>
      </c>
      <c r="F239" s="25" t="s">
        <v>652</v>
      </c>
      <c r="G239" s="238" t="s">
        <v>29</v>
      </c>
      <c r="H239" s="37">
        <v>1135702</v>
      </c>
      <c r="I239" s="37"/>
      <c r="J239" s="35" t="s">
        <v>35</v>
      </c>
      <c r="K239" s="25" t="s">
        <v>36</v>
      </c>
      <c r="L239" s="31">
        <v>126.84</v>
      </c>
      <c r="M239" s="25">
        <v>7.0000000000000001E-3</v>
      </c>
      <c r="N239" s="25">
        <v>2.9E-5</v>
      </c>
      <c r="O239" s="25">
        <v>300</v>
      </c>
      <c r="P239" s="25">
        <v>285</v>
      </c>
      <c r="Q239" s="25">
        <v>250</v>
      </c>
      <c r="R239" s="25">
        <v>290</v>
      </c>
      <c r="S239" s="25">
        <v>2.1</v>
      </c>
      <c r="T239" s="25">
        <v>2.0663000000000001E-2</v>
      </c>
    </row>
    <row r="240" spans="1:20" ht="38.25" x14ac:dyDescent="0.25">
      <c r="A240" s="1"/>
      <c r="B240" s="25">
        <v>235</v>
      </c>
      <c r="C240" s="234">
        <v>1045464</v>
      </c>
      <c r="D240" s="37" t="s">
        <v>22</v>
      </c>
      <c r="E240" s="27" t="s">
        <v>6200</v>
      </c>
      <c r="F240" s="34" t="s">
        <v>655</v>
      </c>
      <c r="G240" s="238" t="s">
        <v>29</v>
      </c>
      <c r="H240" s="37">
        <v>1135704</v>
      </c>
      <c r="I240" s="37"/>
      <c r="J240" s="35" t="s">
        <v>35</v>
      </c>
      <c r="K240" s="25" t="s">
        <v>36</v>
      </c>
      <c r="L240" s="31">
        <v>356</v>
      </c>
      <c r="M240" s="25">
        <v>0.03</v>
      </c>
      <c r="N240" s="25">
        <v>1.6899999999999999E-4</v>
      </c>
      <c r="O240" s="25">
        <v>80</v>
      </c>
      <c r="P240" s="25">
        <v>280</v>
      </c>
      <c r="Q240" s="25">
        <v>253</v>
      </c>
      <c r="R240" s="25">
        <v>290</v>
      </c>
      <c r="S240" s="25">
        <v>2.4</v>
      </c>
      <c r="T240" s="25">
        <v>2.0544E-2</v>
      </c>
    </row>
    <row r="241" spans="1:20" ht="25.5" x14ac:dyDescent="0.25">
      <c r="A241" s="1"/>
      <c r="B241" s="25">
        <v>236</v>
      </c>
      <c r="C241" s="234">
        <v>1045489</v>
      </c>
      <c r="D241" s="37" t="s">
        <v>22</v>
      </c>
      <c r="E241" s="36" t="s">
        <v>6198</v>
      </c>
      <c r="F241" s="25" t="s">
        <v>652</v>
      </c>
      <c r="G241" s="238" t="s">
        <v>585</v>
      </c>
      <c r="H241" s="37" t="s">
        <v>22</v>
      </c>
      <c r="I241" s="37"/>
      <c r="J241" s="35" t="s">
        <v>5979</v>
      </c>
      <c r="K241" s="25" t="s">
        <v>36</v>
      </c>
      <c r="L241" s="31" t="s">
        <v>2629</v>
      </c>
      <c r="M241" s="25">
        <v>0.05</v>
      </c>
      <c r="N241" s="25">
        <v>2.22E-4</v>
      </c>
      <c r="O241" s="25">
        <v>70</v>
      </c>
      <c r="P241" s="25">
        <v>280</v>
      </c>
      <c r="Q241" s="25">
        <v>250</v>
      </c>
      <c r="R241" s="25">
        <v>295</v>
      </c>
      <c r="S241" s="25">
        <v>3.5</v>
      </c>
      <c r="T241" s="25">
        <v>2.0650000000000002E-2</v>
      </c>
    </row>
    <row r="242" spans="1:20" ht="38.25" x14ac:dyDescent="0.25">
      <c r="A242" s="1"/>
      <c r="B242" s="25">
        <v>237</v>
      </c>
      <c r="C242" s="43">
        <v>1008669</v>
      </c>
      <c r="D242" s="37" t="s">
        <v>22</v>
      </c>
      <c r="E242" s="27" t="s">
        <v>6178</v>
      </c>
      <c r="F242" s="25" t="s">
        <v>655</v>
      </c>
      <c r="G242" s="238" t="s">
        <v>29</v>
      </c>
      <c r="H242" s="43">
        <v>1135710</v>
      </c>
      <c r="I242" s="43"/>
      <c r="J242" s="35" t="s">
        <v>35</v>
      </c>
      <c r="K242" s="25" t="s">
        <v>36</v>
      </c>
      <c r="L242" s="31">
        <v>474.75</v>
      </c>
      <c r="M242" s="25">
        <v>5.0000000000000001E-3</v>
      </c>
      <c r="N242" s="25">
        <v>2.0999999999999999E-5</v>
      </c>
      <c r="O242" s="25">
        <v>100</v>
      </c>
      <c r="P242" s="25">
        <v>280</v>
      </c>
      <c r="Q242" s="25">
        <v>187</v>
      </c>
      <c r="R242" s="25">
        <v>107</v>
      </c>
      <c r="S242" s="25">
        <v>0.5</v>
      </c>
      <c r="T242" s="25">
        <v>5.6030000000000003E-3</v>
      </c>
    </row>
    <row r="243" spans="1:20" ht="38.25" x14ac:dyDescent="0.25">
      <c r="A243" s="1"/>
      <c r="B243" s="25">
        <v>238</v>
      </c>
      <c r="C243" s="43">
        <v>1008932</v>
      </c>
      <c r="D243" s="37" t="s">
        <v>22</v>
      </c>
      <c r="E243" s="27" t="s">
        <v>6176</v>
      </c>
      <c r="F243" s="25" t="s">
        <v>655</v>
      </c>
      <c r="G243" s="238" t="s">
        <v>29</v>
      </c>
      <c r="H243" s="43">
        <v>1135711</v>
      </c>
      <c r="I243" s="43"/>
      <c r="J243" s="35" t="s">
        <v>35</v>
      </c>
      <c r="K243" s="25" t="s">
        <v>36</v>
      </c>
      <c r="L243" s="31">
        <v>596</v>
      </c>
      <c r="M243" s="25">
        <v>8.0000000000000002E-3</v>
      </c>
      <c r="N243" s="25">
        <v>3.1000000000000001E-5</v>
      </c>
      <c r="O243" s="25">
        <v>80</v>
      </c>
      <c r="P243" s="25">
        <v>280</v>
      </c>
      <c r="Q243" s="25">
        <v>187</v>
      </c>
      <c r="R243" s="25">
        <v>107</v>
      </c>
      <c r="S243" s="25">
        <v>0.64</v>
      </c>
      <c r="T243" s="25">
        <v>5.6030000000000003E-3</v>
      </c>
    </row>
    <row r="244" spans="1:20" ht="38.25" x14ac:dyDescent="0.25">
      <c r="A244" s="1"/>
      <c r="B244" s="25">
        <v>239</v>
      </c>
      <c r="C244" s="43">
        <v>1008671</v>
      </c>
      <c r="D244" s="37" t="s">
        <v>22</v>
      </c>
      <c r="E244" s="27" t="s">
        <v>6174</v>
      </c>
      <c r="F244" s="25" t="s">
        <v>655</v>
      </c>
      <c r="G244" s="238" t="s">
        <v>29</v>
      </c>
      <c r="H244" s="43">
        <v>1135712</v>
      </c>
      <c r="I244" s="43"/>
      <c r="J244" s="35" t="s">
        <v>35</v>
      </c>
      <c r="K244" s="25" t="s">
        <v>36</v>
      </c>
      <c r="L244" s="31">
        <v>841</v>
      </c>
      <c r="M244" s="25">
        <v>0.01</v>
      </c>
      <c r="N244" s="25">
        <v>3.4999999999999997E-5</v>
      </c>
      <c r="O244" s="25">
        <v>50</v>
      </c>
      <c r="P244" s="25">
        <v>287</v>
      </c>
      <c r="Q244" s="25">
        <v>190</v>
      </c>
      <c r="R244" s="25">
        <v>105</v>
      </c>
      <c r="S244" s="25">
        <v>0.5</v>
      </c>
      <c r="T244" s="25">
        <v>5.7260000000000002E-3</v>
      </c>
    </row>
    <row r="245" spans="1:20" ht="38.25" x14ac:dyDescent="0.25">
      <c r="A245" s="1"/>
      <c r="B245" s="25">
        <v>240</v>
      </c>
      <c r="C245" s="234">
        <v>1008673</v>
      </c>
      <c r="D245" s="37" t="s">
        <v>22</v>
      </c>
      <c r="E245" s="27" t="s">
        <v>6172</v>
      </c>
      <c r="F245" s="34" t="s">
        <v>655</v>
      </c>
      <c r="G245" s="238" t="s">
        <v>29</v>
      </c>
      <c r="H245" s="43">
        <v>1135714</v>
      </c>
      <c r="I245" s="43"/>
      <c r="J245" s="35" t="s">
        <v>35</v>
      </c>
      <c r="K245" s="25" t="s">
        <v>36</v>
      </c>
      <c r="L245" s="31">
        <v>2555</v>
      </c>
      <c r="M245" s="25">
        <v>5.5E-2</v>
      </c>
      <c r="N245" s="25">
        <v>1.7000000000000001E-4</v>
      </c>
      <c r="O245" s="25">
        <v>10</v>
      </c>
      <c r="P245" s="25">
        <v>280</v>
      </c>
      <c r="Q245" s="25">
        <v>187</v>
      </c>
      <c r="R245" s="25">
        <v>107</v>
      </c>
      <c r="S245" s="25">
        <v>0.55000000000000004</v>
      </c>
      <c r="T245" s="25">
        <v>5.6030000000000003E-3</v>
      </c>
    </row>
    <row r="246" spans="1:20" ht="25.5" x14ac:dyDescent="0.25">
      <c r="A246" s="1"/>
      <c r="B246" s="25">
        <v>241</v>
      </c>
      <c r="C246" s="234">
        <v>1042866</v>
      </c>
      <c r="D246" s="37" t="s">
        <v>22</v>
      </c>
      <c r="E246" s="36" t="s">
        <v>6171</v>
      </c>
      <c r="F246" s="25" t="s">
        <v>652</v>
      </c>
      <c r="G246" s="238" t="s">
        <v>585</v>
      </c>
      <c r="H246" s="37" t="s">
        <v>22</v>
      </c>
      <c r="I246" s="37"/>
      <c r="J246" s="35" t="s">
        <v>5979</v>
      </c>
      <c r="K246" s="25" t="s">
        <v>36</v>
      </c>
      <c r="L246" s="31" t="s">
        <v>2629</v>
      </c>
      <c r="M246" s="25">
        <v>0.111</v>
      </c>
      <c r="N246" s="25">
        <v>3.8000000000000002E-4</v>
      </c>
      <c r="O246" s="25">
        <v>10</v>
      </c>
      <c r="P246" s="25">
        <v>280</v>
      </c>
      <c r="Q246" s="25">
        <v>187</v>
      </c>
      <c r="R246" s="25">
        <v>107</v>
      </c>
      <c r="S246" s="25">
        <v>1.1100000000000001</v>
      </c>
      <c r="T246" s="25">
        <v>5.6030000000000003E-3</v>
      </c>
    </row>
    <row r="247" spans="1:20" ht="38.25" x14ac:dyDescent="0.25">
      <c r="A247" s="1"/>
      <c r="B247" s="25">
        <v>242</v>
      </c>
      <c r="C247" s="43">
        <v>1008674</v>
      </c>
      <c r="D247" s="37" t="s">
        <v>22</v>
      </c>
      <c r="E247" s="27" t="s">
        <v>6168</v>
      </c>
      <c r="F247" s="25" t="s">
        <v>655</v>
      </c>
      <c r="G247" s="238" t="s">
        <v>29</v>
      </c>
      <c r="H247" s="43">
        <v>1135715</v>
      </c>
      <c r="I247" s="43"/>
      <c r="J247" s="35" t="s">
        <v>35</v>
      </c>
      <c r="K247" s="25" t="s">
        <v>36</v>
      </c>
      <c r="L247" s="31">
        <v>634</v>
      </c>
      <c r="M247" s="25">
        <v>7.0000000000000001E-3</v>
      </c>
      <c r="N247" s="25">
        <v>2.6999999999999999E-5</v>
      </c>
      <c r="O247" s="25">
        <v>100</v>
      </c>
      <c r="P247" s="25">
        <v>280</v>
      </c>
      <c r="Q247" s="25">
        <v>187</v>
      </c>
      <c r="R247" s="25">
        <v>107</v>
      </c>
      <c r="S247" s="25">
        <v>0.7</v>
      </c>
      <c r="T247" s="25">
        <v>5.6030000000000003E-3</v>
      </c>
    </row>
    <row r="248" spans="1:20" ht="38.25" x14ac:dyDescent="0.25">
      <c r="A248" s="1"/>
      <c r="B248" s="25">
        <v>243</v>
      </c>
      <c r="C248" s="43">
        <v>1008675</v>
      </c>
      <c r="D248" s="37" t="s">
        <v>22</v>
      </c>
      <c r="E248" s="27" t="s">
        <v>6166</v>
      </c>
      <c r="F248" s="25" t="s">
        <v>652</v>
      </c>
      <c r="G248" s="238" t="s">
        <v>29</v>
      </c>
      <c r="H248" s="43">
        <v>1135716</v>
      </c>
      <c r="I248" s="43"/>
      <c r="J248" s="35" t="s">
        <v>35</v>
      </c>
      <c r="K248" s="25" t="s">
        <v>36</v>
      </c>
      <c r="L248" s="31">
        <v>877</v>
      </c>
      <c r="M248" s="25">
        <v>1.0999999999999999E-2</v>
      </c>
      <c r="N248" s="25">
        <v>5.1E-5</v>
      </c>
      <c r="O248" s="25">
        <v>40</v>
      </c>
      <c r="P248" s="25">
        <v>280</v>
      </c>
      <c r="Q248" s="25">
        <v>187</v>
      </c>
      <c r="R248" s="25">
        <v>107</v>
      </c>
      <c r="S248" s="25">
        <v>0.44</v>
      </c>
      <c r="T248" s="25">
        <v>5.6030000000000003E-3</v>
      </c>
    </row>
    <row r="249" spans="1:20" ht="25.5" x14ac:dyDescent="0.25">
      <c r="A249" s="1"/>
      <c r="B249" s="25">
        <v>244</v>
      </c>
      <c r="C249" s="234">
        <v>1042879</v>
      </c>
      <c r="D249" s="37" t="s">
        <v>22</v>
      </c>
      <c r="E249" s="27" t="s">
        <v>6160</v>
      </c>
      <c r="F249" s="34" t="s">
        <v>652</v>
      </c>
      <c r="G249" s="238" t="s">
        <v>585</v>
      </c>
      <c r="H249" s="37" t="s">
        <v>22</v>
      </c>
      <c r="I249" s="37"/>
      <c r="J249" s="35" t="s">
        <v>5979</v>
      </c>
      <c r="K249" s="25" t="s">
        <v>36</v>
      </c>
      <c r="L249" s="31" t="s">
        <v>2629</v>
      </c>
      <c r="M249" s="25">
        <v>7.6999999999999999E-2</v>
      </c>
      <c r="N249" s="25">
        <v>3.2299999999999999E-4</v>
      </c>
      <c r="O249" s="25">
        <v>10</v>
      </c>
      <c r="P249" s="25">
        <v>280</v>
      </c>
      <c r="Q249" s="25">
        <v>187</v>
      </c>
      <c r="R249" s="25">
        <v>107</v>
      </c>
      <c r="S249" s="25">
        <v>0.77</v>
      </c>
      <c r="T249" s="25">
        <v>5.6030000000000003E-3</v>
      </c>
    </row>
    <row r="250" spans="1:20" ht="25.5" x14ac:dyDescent="0.25">
      <c r="A250" s="1"/>
      <c r="B250" s="25">
        <v>245</v>
      </c>
      <c r="C250" s="234">
        <v>1085085</v>
      </c>
      <c r="D250" s="25"/>
      <c r="E250" s="48" t="s">
        <v>6155</v>
      </c>
      <c r="F250" s="25" t="s">
        <v>757</v>
      </c>
      <c r="G250" s="238" t="s">
        <v>585</v>
      </c>
      <c r="H250" s="25"/>
      <c r="I250" s="25"/>
      <c r="J250" s="35" t="s">
        <v>5979</v>
      </c>
      <c r="K250" s="25" t="s">
        <v>36</v>
      </c>
      <c r="L250" s="31" t="s">
        <v>2629</v>
      </c>
      <c r="M250" s="25">
        <v>0.32200000000000001</v>
      </c>
      <c r="N250" s="25">
        <v>1.2999999999999999E-3</v>
      </c>
      <c r="O250" s="25">
        <v>10</v>
      </c>
      <c r="P250" s="25">
        <v>381</v>
      </c>
      <c r="Q250" s="25">
        <v>298</v>
      </c>
      <c r="R250" s="25">
        <v>203</v>
      </c>
      <c r="S250" s="25">
        <v>3.22</v>
      </c>
      <c r="T250" s="25">
        <v>2.3047999999999999E-2</v>
      </c>
    </row>
    <row r="251" spans="1:20" ht="25.5" x14ac:dyDescent="0.25">
      <c r="A251" s="1"/>
      <c r="B251" s="25">
        <v>246</v>
      </c>
      <c r="C251" s="234">
        <v>1085086</v>
      </c>
      <c r="D251" s="25"/>
      <c r="E251" s="48" t="s">
        <v>6154</v>
      </c>
      <c r="F251" s="25" t="s">
        <v>21</v>
      </c>
      <c r="G251" s="238" t="s">
        <v>585</v>
      </c>
      <c r="H251" s="25"/>
      <c r="I251" s="25"/>
      <c r="J251" s="35" t="s">
        <v>5979</v>
      </c>
      <c r="K251" s="25" t="s">
        <v>36</v>
      </c>
      <c r="L251" s="31" t="s">
        <v>2629</v>
      </c>
      <c r="M251" s="25">
        <v>0.27700000000000002</v>
      </c>
      <c r="N251" s="25">
        <v>1.1900000000000001E-3</v>
      </c>
      <c r="O251" s="25">
        <v>10</v>
      </c>
      <c r="P251" s="25">
        <v>381</v>
      </c>
      <c r="Q251" s="25">
        <v>298</v>
      </c>
      <c r="R251" s="25">
        <v>203</v>
      </c>
      <c r="S251" s="25">
        <v>2.77</v>
      </c>
      <c r="T251" s="25">
        <v>2.3047999999999999E-2</v>
      </c>
    </row>
    <row r="252" spans="1:20" ht="38.25" x14ac:dyDescent="0.25">
      <c r="A252" s="1"/>
      <c r="B252" s="25">
        <v>247</v>
      </c>
      <c r="C252" s="43">
        <v>1008684</v>
      </c>
      <c r="D252" s="37" t="s">
        <v>22</v>
      </c>
      <c r="E252" s="27" t="s">
        <v>6149</v>
      </c>
      <c r="F252" s="25" t="s">
        <v>655</v>
      </c>
      <c r="G252" s="238" t="s">
        <v>29</v>
      </c>
      <c r="H252" s="43">
        <v>1135721</v>
      </c>
      <c r="I252" s="43"/>
      <c r="J252" s="35" t="s">
        <v>35</v>
      </c>
      <c r="K252" s="25" t="s">
        <v>36</v>
      </c>
      <c r="L252" s="31">
        <v>620</v>
      </c>
      <c r="M252" s="25">
        <v>8.9999999999999993E-3</v>
      </c>
      <c r="N252" s="25">
        <v>6.4999999999999994E-5</v>
      </c>
      <c r="O252" s="25">
        <v>60</v>
      </c>
      <c r="P252" s="25">
        <v>280</v>
      </c>
      <c r="Q252" s="25">
        <v>187</v>
      </c>
      <c r="R252" s="25">
        <v>107</v>
      </c>
      <c r="S252" s="25">
        <v>0.63</v>
      </c>
      <c r="T252" s="25">
        <v>5.6030000000000003E-3</v>
      </c>
    </row>
    <row r="253" spans="1:20" ht="38.25" x14ac:dyDescent="0.25">
      <c r="A253" s="1"/>
      <c r="B253" s="25">
        <v>248</v>
      </c>
      <c r="C253" s="43">
        <v>1008685</v>
      </c>
      <c r="D253" s="37" t="s">
        <v>22</v>
      </c>
      <c r="E253" s="27" t="s">
        <v>6147</v>
      </c>
      <c r="F253" s="25" t="s">
        <v>655</v>
      </c>
      <c r="G253" s="238" t="s">
        <v>29</v>
      </c>
      <c r="H253" s="43">
        <v>1135722</v>
      </c>
      <c r="I253" s="43"/>
      <c r="J253" s="35" t="s">
        <v>35</v>
      </c>
      <c r="K253" s="25" t="s">
        <v>36</v>
      </c>
      <c r="L253" s="31">
        <v>839</v>
      </c>
      <c r="M253" s="25">
        <v>1.7000000000000001E-2</v>
      </c>
      <c r="N253" s="25">
        <v>9.0000000000000006E-5</v>
      </c>
      <c r="O253" s="25">
        <v>30</v>
      </c>
      <c r="P253" s="25">
        <v>280</v>
      </c>
      <c r="Q253" s="25">
        <v>187</v>
      </c>
      <c r="R253" s="25">
        <v>107</v>
      </c>
      <c r="S253" s="25">
        <v>0.59499999999999997</v>
      </c>
      <c r="T253" s="25">
        <v>5.6030000000000003E-3</v>
      </c>
    </row>
    <row r="254" spans="1:20" ht="38.25" x14ac:dyDescent="0.25">
      <c r="A254" s="1"/>
      <c r="B254" s="25">
        <v>249</v>
      </c>
      <c r="C254" s="43">
        <v>1008686</v>
      </c>
      <c r="D254" s="37" t="s">
        <v>22</v>
      </c>
      <c r="E254" s="27" t="s">
        <v>6146</v>
      </c>
      <c r="F254" s="25" t="s">
        <v>655</v>
      </c>
      <c r="G254" s="238" t="s">
        <v>29</v>
      </c>
      <c r="H254" s="43">
        <v>1135723</v>
      </c>
      <c r="I254" s="43"/>
      <c r="J254" s="35" t="s">
        <v>35</v>
      </c>
      <c r="K254" s="25" t="s">
        <v>36</v>
      </c>
      <c r="L254" s="31">
        <v>1334</v>
      </c>
      <c r="M254" s="25">
        <v>0.03</v>
      </c>
      <c r="N254" s="25">
        <v>1.3799999999999999E-4</v>
      </c>
      <c r="O254" s="25">
        <v>20</v>
      </c>
      <c r="P254" s="25">
        <v>280</v>
      </c>
      <c r="Q254" s="25">
        <v>187</v>
      </c>
      <c r="R254" s="25">
        <v>107</v>
      </c>
      <c r="S254" s="25">
        <v>0.75</v>
      </c>
      <c r="T254" s="25">
        <v>5.6030000000000003E-3</v>
      </c>
    </row>
    <row r="255" spans="1:20" ht="25.5" x14ac:dyDescent="0.25">
      <c r="A255" s="1"/>
      <c r="B255" s="25">
        <v>250</v>
      </c>
      <c r="C255" s="234">
        <v>1042860</v>
      </c>
      <c r="D255" s="37" t="s">
        <v>22</v>
      </c>
      <c r="E255" s="27" t="s">
        <v>6142</v>
      </c>
      <c r="F255" s="34" t="s">
        <v>652</v>
      </c>
      <c r="G255" s="238" t="s">
        <v>585</v>
      </c>
      <c r="H255" s="37" t="s">
        <v>22</v>
      </c>
      <c r="I255" s="37"/>
      <c r="J255" s="35" t="s">
        <v>5979</v>
      </c>
      <c r="K255" s="25" t="s">
        <v>36</v>
      </c>
      <c r="L255" s="31" t="s">
        <v>2629</v>
      </c>
      <c r="M255" s="25">
        <v>0.438</v>
      </c>
      <c r="N255" s="25">
        <v>2.1800000000000001E-3</v>
      </c>
      <c r="O255" s="25">
        <v>2</v>
      </c>
      <c r="P255" s="25">
        <v>280</v>
      </c>
      <c r="Q255" s="25">
        <v>187</v>
      </c>
      <c r="R255" s="25">
        <v>107</v>
      </c>
      <c r="S255" s="25">
        <v>0.876</v>
      </c>
      <c r="T255" s="25">
        <v>5.6030000000000003E-3</v>
      </c>
    </row>
    <row r="256" spans="1:20" ht="25.5" x14ac:dyDescent="0.25">
      <c r="A256" s="1"/>
      <c r="B256" s="25">
        <v>251</v>
      </c>
      <c r="C256" s="234">
        <v>1085081</v>
      </c>
      <c r="D256" s="25"/>
      <c r="E256" s="48" t="s">
        <v>6141</v>
      </c>
      <c r="F256" s="25" t="s">
        <v>21</v>
      </c>
      <c r="G256" s="238" t="s">
        <v>585</v>
      </c>
      <c r="H256" s="25"/>
      <c r="I256" s="25"/>
      <c r="J256" s="35" t="s">
        <v>5979</v>
      </c>
      <c r="K256" s="25" t="s">
        <v>36</v>
      </c>
      <c r="L256" s="31" t="s">
        <v>2629</v>
      </c>
      <c r="M256" s="25">
        <v>0.85</v>
      </c>
      <c r="N256" s="25">
        <v>3.9899999999999996E-3</v>
      </c>
      <c r="O256" s="25">
        <v>2</v>
      </c>
      <c r="P256" s="25">
        <v>381</v>
      </c>
      <c r="Q256" s="25">
        <v>298</v>
      </c>
      <c r="R256" s="25">
        <v>203</v>
      </c>
      <c r="S256" s="25">
        <v>1.7</v>
      </c>
      <c r="T256" s="25">
        <v>2.3047999999999999E-2</v>
      </c>
    </row>
    <row r="257" spans="1:20" ht="38.25" x14ac:dyDescent="0.25">
      <c r="A257" s="1"/>
      <c r="B257" s="25">
        <v>252</v>
      </c>
      <c r="C257" s="43">
        <v>1008710</v>
      </c>
      <c r="D257" s="37" t="s">
        <v>22</v>
      </c>
      <c r="E257" s="27" t="s">
        <v>6139</v>
      </c>
      <c r="F257" s="25" t="s">
        <v>655</v>
      </c>
      <c r="G257" s="238" t="s">
        <v>29</v>
      </c>
      <c r="H257" s="43">
        <v>1135726</v>
      </c>
      <c r="I257" s="43"/>
      <c r="J257" s="35" t="s">
        <v>35</v>
      </c>
      <c r="K257" s="25" t="s">
        <v>36</v>
      </c>
      <c r="L257" s="31">
        <v>788</v>
      </c>
      <c r="M257" s="25">
        <v>1.2E-2</v>
      </c>
      <c r="N257" s="25">
        <v>8.1000000000000004E-5</v>
      </c>
      <c r="O257" s="25">
        <v>40</v>
      </c>
      <c r="P257" s="25">
        <v>280</v>
      </c>
      <c r="Q257" s="25">
        <v>187</v>
      </c>
      <c r="R257" s="25">
        <v>107</v>
      </c>
      <c r="S257" s="25">
        <v>0.48</v>
      </c>
      <c r="T257" s="25">
        <v>5.6030000000000003E-3</v>
      </c>
    </row>
    <row r="258" spans="1:20" ht="38.25" x14ac:dyDescent="0.25">
      <c r="A258" s="1"/>
      <c r="B258" s="25">
        <v>253</v>
      </c>
      <c r="C258" s="43">
        <v>1008700</v>
      </c>
      <c r="D258" s="37" t="s">
        <v>22</v>
      </c>
      <c r="E258" s="27" t="s">
        <v>6138</v>
      </c>
      <c r="F258" s="25" t="s">
        <v>655</v>
      </c>
      <c r="G258" s="238" t="s">
        <v>29</v>
      </c>
      <c r="H258" s="43">
        <v>1135727</v>
      </c>
      <c r="I258" s="43"/>
      <c r="J258" s="35" t="s">
        <v>35</v>
      </c>
      <c r="K258" s="25" t="s">
        <v>36</v>
      </c>
      <c r="L258" s="31">
        <v>788</v>
      </c>
      <c r="M258" s="25">
        <v>0.01</v>
      </c>
      <c r="N258" s="25">
        <v>2.5999999999999998E-5</v>
      </c>
      <c r="O258" s="25">
        <v>40</v>
      </c>
      <c r="P258" s="25">
        <v>287</v>
      </c>
      <c r="Q258" s="25">
        <v>190</v>
      </c>
      <c r="R258" s="25">
        <v>105</v>
      </c>
      <c r="S258" s="25">
        <v>0.4</v>
      </c>
      <c r="T258" s="25">
        <v>5.7260000000000002E-3</v>
      </c>
    </row>
    <row r="259" spans="1:20" ht="38.25" x14ac:dyDescent="0.25">
      <c r="A259" s="1"/>
      <c r="B259" s="25">
        <v>254</v>
      </c>
      <c r="C259" s="43">
        <v>1008697</v>
      </c>
      <c r="D259" s="37" t="s">
        <v>22</v>
      </c>
      <c r="E259" s="27" t="s">
        <v>6135</v>
      </c>
      <c r="F259" s="25" t="s">
        <v>655</v>
      </c>
      <c r="G259" s="238" t="s">
        <v>29</v>
      </c>
      <c r="H259" s="43">
        <v>1135729</v>
      </c>
      <c r="I259" s="43"/>
      <c r="J259" s="35" t="s">
        <v>35</v>
      </c>
      <c r="K259" s="25" t="s">
        <v>36</v>
      </c>
      <c r="L259" s="31">
        <v>839</v>
      </c>
      <c r="M259" s="25">
        <v>1.4E-2</v>
      </c>
      <c r="N259" s="25">
        <v>6.9999999999999994E-5</v>
      </c>
      <c r="O259" s="25">
        <v>40</v>
      </c>
      <c r="P259" s="25">
        <v>280</v>
      </c>
      <c r="Q259" s="25">
        <v>187</v>
      </c>
      <c r="R259" s="25">
        <v>107</v>
      </c>
      <c r="S259" s="25">
        <v>0.56000000000000005</v>
      </c>
      <c r="T259" s="25">
        <v>5.6030000000000003E-3</v>
      </c>
    </row>
    <row r="260" spans="1:20" ht="38.25" x14ac:dyDescent="0.25">
      <c r="A260" s="1"/>
      <c r="B260" s="25">
        <v>255</v>
      </c>
      <c r="C260" s="43">
        <v>1008702</v>
      </c>
      <c r="D260" s="37" t="s">
        <v>22</v>
      </c>
      <c r="E260" s="27" t="s">
        <v>6132</v>
      </c>
      <c r="F260" s="25" t="s">
        <v>652</v>
      </c>
      <c r="G260" s="238" t="s">
        <v>29</v>
      </c>
      <c r="H260" s="43">
        <v>1135731</v>
      </c>
      <c r="I260" s="43"/>
      <c r="J260" s="35" t="s">
        <v>35</v>
      </c>
      <c r="K260" s="25" t="s">
        <v>36</v>
      </c>
      <c r="L260" s="31">
        <v>1334</v>
      </c>
      <c r="M260" s="25">
        <v>1.7999999999999999E-2</v>
      </c>
      <c r="N260" s="25">
        <v>9.2999999999999997E-5</v>
      </c>
      <c r="O260" s="25">
        <v>25</v>
      </c>
      <c r="P260" s="25">
        <v>280</v>
      </c>
      <c r="Q260" s="25">
        <v>187</v>
      </c>
      <c r="R260" s="25">
        <v>107</v>
      </c>
      <c r="S260" s="25">
        <v>0.45</v>
      </c>
      <c r="T260" s="25">
        <v>5.6030000000000003E-3</v>
      </c>
    </row>
    <row r="261" spans="1:20" ht="38.25" x14ac:dyDescent="0.25">
      <c r="A261" s="1"/>
      <c r="B261" s="25">
        <v>256</v>
      </c>
      <c r="C261" s="43">
        <v>1008699</v>
      </c>
      <c r="D261" s="37" t="s">
        <v>22</v>
      </c>
      <c r="E261" s="27" t="s">
        <v>6131</v>
      </c>
      <c r="F261" s="25" t="s">
        <v>655</v>
      </c>
      <c r="G261" s="238" t="s">
        <v>29</v>
      </c>
      <c r="H261" s="43">
        <v>1135732</v>
      </c>
      <c r="I261" s="43"/>
      <c r="J261" s="35" t="s">
        <v>35</v>
      </c>
      <c r="K261" s="25" t="s">
        <v>36</v>
      </c>
      <c r="L261" s="31">
        <v>1334</v>
      </c>
      <c r="M261" s="25">
        <v>1.9E-2</v>
      </c>
      <c r="N261" s="25">
        <v>1E-4</v>
      </c>
      <c r="O261" s="25">
        <v>25</v>
      </c>
      <c r="P261" s="25">
        <v>170</v>
      </c>
      <c r="Q261" s="25">
        <v>140</v>
      </c>
      <c r="R261" s="25">
        <v>30</v>
      </c>
      <c r="S261" s="25">
        <v>0.47499999999999998</v>
      </c>
      <c r="T261" s="25">
        <v>7.1400000000000001E-4</v>
      </c>
    </row>
    <row r="262" spans="1:20" ht="38.25" x14ac:dyDescent="0.25">
      <c r="A262" s="1"/>
      <c r="B262" s="25">
        <v>257</v>
      </c>
      <c r="C262" s="43">
        <v>1008701</v>
      </c>
      <c r="D262" s="37" t="s">
        <v>22</v>
      </c>
      <c r="E262" s="27" t="s">
        <v>6129</v>
      </c>
      <c r="F262" s="25" t="s">
        <v>652</v>
      </c>
      <c r="G262" s="238" t="s">
        <v>29</v>
      </c>
      <c r="H262" s="43">
        <v>1135734</v>
      </c>
      <c r="I262" s="43"/>
      <c r="J262" s="35" t="s">
        <v>35</v>
      </c>
      <c r="K262" s="25" t="s">
        <v>36</v>
      </c>
      <c r="L262" s="31">
        <v>1334</v>
      </c>
      <c r="M262" s="25">
        <v>2.1000000000000001E-2</v>
      </c>
      <c r="N262" s="25">
        <v>1.44E-4</v>
      </c>
      <c r="O262" s="25">
        <v>25</v>
      </c>
      <c r="P262" s="25">
        <v>280</v>
      </c>
      <c r="Q262" s="25">
        <v>187</v>
      </c>
      <c r="R262" s="25">
        <v>107</v>
      </c>
      <c r="S262" s="25">
        <v>0.52500000000000002</v>
      </c>
      <c r="T262" s="25">
        <v>5.6030000000000003E-3</v>
      </c>
    </row>
    <row r="263" spans="1:20" ht="38.25" x14ac:dyDescent="0.25">
      <c r="A263" s="1"/>
      <c r="B263" s="25">
        <v>258</v>
      </c>
      <c r="C263" s="43">
        <v>1008712</v>
      </c>
      <c r="D263" s="37" t="s">
        <v>22</v>
      </c>
      <c r="E263" s="27" t="s">
        <v>6124</v>
      </c>
      <c r="F263" s="25" t="s">
        <v>652</v>
      </c>
      <c r="G263" s="238" t="s">
        <v>29</v>
      </c>
      <c r="H263" s="43">
        <v>1135738</v>
      </c>
      <c r="I263" s="43"/>
      <c r="J263" s="35" t="s">
        <v>35</v>
      </c>
      <c r="K263" s="25" t="s">
        <v>36</v>
      </c>
      <c r="L263" s="31">
        <v>2775</v>
      </c>
      <c r="M263" s="25">
        <v>4.2000000000000003E-2</v>
      </c>
      <c r="N263" s="25">
        <v>3.6000000000000002E-4</v>
      </c>
      <c r="O263" s="25">
        <v>15</v>
      </c>
      <c r="P263" s="25">
        <v>247</v>
      </c>
      <c r="Q263" s="25">
        <v>147</v>
      </c>
      <c r="R263" s="25">
        <v>155</v>
      </c>
      <c r="S263" s="25">
        <v>0.63</v>
      </c>
      <c r="T263" s="25">
        <v>5.6280000000000002E-3</v>
      </c>
    </row>
    <row r="264" spans="1:20" ht="38.25" x14ac:dyDescent="0.25">
      <c r="A264" s="1"/>
      <c r="B264" s="25">
        <v>259</v>
      </c>
      <c r="C264" s="43">
        <v>1008704</v>
      </c>
      <c r="D264" s="37" t="s">
        <v>22</v>
      </c>
      <c r="E264" s="27" t="s">
        <v>6121</v>
      </c>
      <c r="F264" s="25" t="s">
        <v>652</v>
      </c>
      <c r="G264" s="238" t="s">
        <v>29</v>
      </c>
      <c r="H264" s="25">
        <v>1135741</v>
      </c>
      <c r="I264" s="25"/>
      <c r="J264" s="35" t="s">
        <v>35</v>
      </c>
      <c r="K264" s="25" t="s">
        <v>36</v>
      </c>
      <c r="L264" s="31">
        <v>2775</v>
      </c>
      <c r="M264" s="25">
        <v>4.1000000000000002E-2</v>
      </c>
      <c r="N264" s="25">
        <v>2.3000000000000001E-4</v>
      </c>
      <c r="O264" s="25">
        <v>15</v>
      </c>
      <c r="P264" s="25">
        <v>280</v>
      </c>
      <c r="Q264" s="25">
        <v>187</v>
      </c>
      <c r="R264" s="25">
        <v>107</v>
      </c>
      <c r="S264" s="25">
        <v>0.61499999999999999</v>
      </c>
      <c r="T264" s="25">
        <v>5.6030000000000003E-3</v>
      </c>
    </row>
    <row r="265" spans="1:20" ht="25.5" x14ac:dyDescent="0.25">
      <c r="A265" s="1"/>
      <c r="B265" s="25">
        <v>260</v>
      </c>
      <c r="C265" s="234">
        <v>1008713</v>
      </c>
      <c r="D265" s="37" t="s">
        <v>22</v>
      </c>
      <c r="E265" s="36" t="s">
        <v>6117</v>
      </c>
      <c r="F265" s="25" t="s">
        <v>652</v>
      </c>
      <c r="G265" s="238" t="s">
        <v>585</v>
      </c>
      <c r="H265" s="25"/>
      <c r="I265" s="25"/>
      <c r="J265" s="35" t="s">
        <v>35</v>
      </c>
      <c r="K265" s="25" t="s">
        <v>36</v>
      </c>
      <c r="L265" s="31">
        <v>5176</v>
      </c>
      <c r="M265" s="25">
        <v>8.3000000000000004E-2</v>
      </c>
      <c r="N265" s="25">
        <v>3.6000000000000002E-4</v>
      </c>
      <c r="O265" s="25">
        <v>10</v>
      </c>
      <c r="P265" s="25">
        <v>250</v>
      </c>
      <c r="Q265" s="25">
        <v>145</v>
      </c>
      <c r="R265" s="25">
        <v>153</v>
      </c>
      <c r="S265" s="25">
        <v>0.83</v>
      </c>
      <c r="T265" s="25">
        <v>5.5459999999999997E-3</v>
      </c>
    </row>
    <row r="266" spans="1:20" ht="25.5" x14ac:dyDescent="0.25">
      <c r="A266" s="1"/>
      <c r="B266" s="25">
        <v>261</v>
      </c>
      <c r="C266" s="234">
        <v>1008707</v>
      </c>
      <c r="D266" s="37" t="s">
        <v>22</v>
      </c>
      <c r="E266" s="27" t="s">
        <v>6116</v>
      </c>
      <c r="F266" s="25" t="s">
        <v>652</v>
      </c>
      <c r="G266" s="238" t="s">
        <v>585</v>
      </c>
      <c r="H266" s="25"/>
      <c r="I266" s="25"/>
      <c r="J266" s="35" t="s">
        <v>35</v>
      </c>
      <c r="K266" s="25" t="s">
        <v>36</v>
      </c>
      <c r="L266" s="31">
        <v>5176</v>
      </c>
      <c r="M266" s="25">
        <v>6.6000000000000003E-2</v>
      </c>
      <c r="N266" s="25">
        <v>3.6000000000000002E-4</v>
      </c>
      <c r="O266" s="25">
        <v>5</v>
      </c>
      <c r="P266" s="25">
        <v>280</v>
      </c>
      <c r="Q266" s="25">
        <v>187</v>
      </c>
      <c r="R266" s="25">
        <v>107</v>
      </c>
      <c r="S266" s="25">
        <v>0.33</v>
      </c>
      <c r="T266" s="25">
        <v>5.6030000000000003E-3</v>
      </c>
    </row>
    <row r="267" spans="1:20" ht="25.5" x14ac:dyDescent="0.25">
      <c r="A267" s="1"/>
      <c r="B267" s="25">
        <v>262</v>
      </c>
      <c r="C267" s="234">
        <v>1008708</v>
      </c>
      <c r="D267" s="37" t="s">
        <v>22</v>
      </c>
      <c r="E267" s="27" t="s">
        <v>6114</v>
      </c>
      <c r="F267" s="34" t="s">
        <v>652</v>
      </c>
      <c r="G267" s="238" t="s">
        <v>585</v>
      </c>
      <c r="H267" s="25"/>
      <c r="I267" s="25"/>
      <c r="J267" s="35" t="s">
        <v>35</v>
      </c>
      <c r="K267" s="25" t="s">
        <v>36</v>
      </c>
      <c r="L267" s="31">
        <v>5176</v>
      </c>
      <c r="M267" s="25">
        <v>7.2999999999999995E-2</v>
      </c>
      <c r="N267" s="25">
        <v>8.1000000000000004E-5</v>
      </c>
      <c r="O267" s="25">
        <v>5</v>
      </c>
      <c r="P267" s="25">
        <v>250</v>
      </c>
      <c r="Q267" s="25">
        <v>150</v>
      </c>
      <c r="R267" s="25">
        <v>145</v>
      </c>
      <c r="S267" s="25">
        <v>0.36499999999999999</v>
      </c>
      <c r="T267" s="25">
        <v>5.4380000000000001E-3</v>
      </c>
    </row>
    <row r="268" spans="1:20" ht="38.25" x14ac:dyDescent="0.25">
      <c r="A268" s="1"/>
      <c r="B268" s="25">
        <v>263</v>
      </c>
      <c r="C268" s="234">
        <v>1008695</v>
      </c>
      <c r="D268" s="37" t="s">
        <v>22</v>
      </c>
      <c r="E268" s="36" t="s">
        <v>6113</v>
      </c>
      <c r="F268" s="25" t="s">
        <v>655</v>
      </c>
      <c r="G268" s="238" t="s">
        <v>29</v>
      </c>
      <c r="H268" s="25">
        <v>1135748</v>
      </c>
      <c r="I268" s="25"/>
      <c r="J268" s="35" t="s">
        <v>35</v>
      </c>
      <c r="K268" s="25" t="s">
        <v>36</v>
      </c>
      <c r="L268" s="31">
        <v>5176</v>
      </c>
      <c r="M268" s="25">
        <v>8.5999999999999993E-2</v>
      </c>
      <c r="N268" s="25">
        <v>4.5399999999999998E-4</v>
      </c>
      <c r="O268" s="25">
        <v>5</v>
      </c>
      <c r="P268" s="25">
        <v>280</v>
      </c>
      <c r="Q268" s="25">
        <v>187</v>
      </c>
      <c r="R268" s="25">
        <v>107</v>
      </c>
      <c r="S268" s="25">
        <v>0.43</v>
      </c>
      <c r="T268" s="25">
        <v>5.6030000000000003E-3</v>
      </c>
    </row>
    <row r="269" spans="1:20" ht="38.25" x14ac:dyDescent="0.25">
      <c r="A269" s="1"/>
      <c r="B269" s="25">
        <v>264</v>
      </c>
      <c r="C269" s="234">
        <v>1008709</v>
      </c>
      <c r="D269" s="37" t="s">
        <v>22</v>
      </c>
      <c r="E269" s="27" t="s">
        <v>6112</v>
      </c>
      <c r="F269" s="34" t="s">
        <v>652</v>
      </c>
      <c r="G269" s="238" t="s">
        <v>29</v>
      </c>
      <c r="H269" s="25">
        <v>1135749</v>
      </c>
      <c r="I269" s="25"/>
      <c r="J269" s="35" t="s">
        <v>35</v>
      </c>
      <c r="K269" s="25" t="s">
        <v>36</v>
      </c>
      <c r="L269" s="31">
        <v>5176</v>
      </c>
      <c r="M269" s="25">
        <v>8.6999999999999994E-2</v>
      </c>
      <c r="N269" s="25">
        <v>6.8999999999999997E-4</v>
      </c>
      <c r="O269" s="25">
        <v>5</v>
      </c>
      <c r="P269" s="25">
        <v>250</v>
      </c>
      <c r="Q269" s="25">
        <v>150</v>
      </c>
      <c r="R269" s="25">
        <v>145</v>
      </c>
      <c r="S269" s="25">
        <v>0.435</v>
      </c>
      <c r="T269" s="25">
        <v>5.4380000000000001E-3</v>
      </c>
    </row>
    <row r="270" spans="1:20" ht="38.25" x14ac:dyDescent="0.25">
      <c r="A270" s="1"/>
      <c r="B270" s="25">
        <v>265</v>
      </c>
      <c r="C270" s="234">
        <v>1008696</v>
      </c>
      <c r="D270" s="37" t="s">
        <v>22</v>
      </c>
      <c r="E270" s="36" t="s">
        <v>6111</v>
      </c>
      <c r="F270" s="25" t="s">
        <v>652</v>
      </c>
      <c r="G270" s="238" t="s">
        <v>29</v>
      </c>
      <c r="H270" s="25">
        <v>1135750</v>
      </c>
      <c r="I270" s="25"/>
      <c r="J270" s="35" t="s">
        <v>35</v>
      </c>
      <c r="K270" s="25" t="s">
        <v>36</v>
      </c>
      <c r="L270" s="31">
        <v>5176</v>
      </c>
      <c r="M270" s="25">
        <v>0.99299999999999999</v>
      </c>
      <c r="N270" s="25">
        <v>3.7199999999999999E-4</v>
      </c>
      <c r="O270" s="25">
        <v>5</v>
      </c>
      <c r="P270" s="25">
        <v>250</v>
      </c>
      <c r="Q270" s="25">
        <v>150</v>
      </c>
      <c r="R270" s="25">
        <v>145</v>
      </c>
      <c r="S270" s="25">
        <v>4.9649999999999999</v>
      </c>
      <c r="T270" s="25">
        <v>5.4380000000000001E-3</v>
      </c>
    </row>
    <row r="271" spans="1:20" ht="25.5" x14ac:dyDescent="0.25">
      <c r="A271" s="1"/>
      <c r="B271" s="25">
        <v>266</v>
      </c>
      <c r="C271" s="234">
        <v>1042863</v>
      </c>
      <c r="D271" s="37" t="s">
        <v>22</v>
      </c>
      <c r="E271" s="27" t="s">
        <v>6107</v>
      </c>
      <c r="F271" s="34" t="s">
        <v>652</v>
      </c>
      <c r="G271" s="238" t="s">
        <v>585</v>
      </c>
      <c r="H271" s="37" t="s">
        <v>22</v>
      </c>
      <c r="I271" s="37"/>
      <c r="J271" s="35" t="s">
        <v>5979</v>
      </c>
      <c r="K271" s="25" t="s">
        <v>36</v>
      </c>
      <c r="L271" s="31" t="s">
        <v>2629</v>
      </c>
      <c r="M271" s="25">
        <v>0.20100000000000001</v>
      </c>
      <c r="N271" s="25">
        <v>9.8999999999999999E-4</v>
      </c>
      <c r="O271" s="25">
        <v>4</v>
      </c>
      <c r="P271" s="25">
        <v>280</v>
      </c>
      <c r="Q271" s="25">
        <v>187</v>
      </c>
      <c r="R271" s="25">
        <v>107</v>
      </c>
      <c r="S271" s="25">
        <v>0.80400000000000005</v>
      </c>
      <c r="T271" s="25">
        <v>5.6030000000000003E-3</v>
      </c>
    </row>
    <row r="272" spans="1:20" ht="25.5" x14ac:dyDescent="0.25">
      <c r="A272" s="1"/>
      <c r="B272" s="25">
        <v>267</v>
      </c>
      <c r="C272" s="234">
        <v>1042862</v>
      </c>
      <c r="D272" s="37" t="s">
        <v>22</v>
      </c>
      <c r="E272" s="27" t="s">
        <v>6106</v>
      </c>
      <c r="F272" s="34" t="s">
        <v>652</v>
      </c>
      <c r="G272" s="238" t="s">
        <v>585</v>
      </c>
      <c r="H272" s="37" t="s">
        <v>22</v>
      </c>
      <c r="I272" s="37"/>
      <c r="J272" s="35" t="s">
        <v>5979</v>
      </c>
      <c r="K272" s="25" t="s">
        <v>36</v>
      </c>
      <c r="L272" s="31" t="s">
        <v>2629</v>
      </c>
      <c r="M272" s="25">
        <v>0.187</v>
      </c>
      <c r="N272" s="25">
        <v>1.0300000000000001E-3</v>
      </c>
      <c r="O272" s="25">
        <v>4</v>
      </c>
      <c r="P272" s="25">
        <v>280</v>
      </c>
      <c r="Q272" s="25">
        <v>187</v>
      </c>
      <c r="R272" s="25">
        <v>107</v>
      </c>
      <c r="S272" s="25">
        <v>0.748</v>
      </c>
      <c r="T272" s="25">
        <v>5.6030000000000003E-3</v>
      </c>
    </row>
    <row r="273" spans="1:20" ht="25.5" x14ac:dyDescent="0.25">
      <c r="A273" s="1"/>
      <c r="B273" s="25">
        <v>268</v>
      </c>
      <c r="C273" s="234">
        <v>1042873</v>
      </c>
      <c r="D273" s="37" t="s">
        <v>22</v>
      </c>
      <c r="E273" s="27" t="s">
        <v>6102</v>
      </c>
      <c r="F273" s="34" t="s">
        <v>652</v>
      </c>
      <c r="G273" s="238" t="s">
        <v>585</v>
      </c>
      <c r="H273" s="37" t="s">
        <v>22</v>
      </c>
      <c r="I273" s="37"/>
      <c r="J273" s="35" t="s">
        <v>5979</v>
      </c>
      <c r="K273" s="25" t="s">
        <v>36</v>
      </c>
      <c r="L273" s="31" t="s">
        <v>2629</v>
      </c>
      <c r="M273" s="25">
        <v>0.35</v>
      </c>
      <c r="N273" s="25">
        <v>5.4400000000000004E-3</v>
      </c>
      <c r="O273" s="25">
        <v>2</v>
      </c>
      <c r="P273" s="25">
        <v>250</v>
      </c>
      <c r="Q273" s="25">
        <v>150</v>
      </c>
      <c r="R273" s="25">
        <v>145</v>
      </c>
      <c r="S273" s="25">
        <v>0.7</v>
      </c>
      <c r="T273" s="25">
        <v>5.4380000000000001E-3</v>
      </c>
    </row>
    <row r="274" spans="1:20" ht="25.5" x14ac:dyDescent="0.25">
      <c r="A274" s="1"/>
      <c r="B274" s="25">
        <v>269</v>
      </c>
      <c r="C274" s="234">
        <v>1042870</v>
      </c>
      <c r="D274" s="37" t="s">
        <v>22</v>
      </c>
      <c r="E274" s="27" t="s">
        <v>6101</v>
      </c>
      <c r="F274" s="34" t="s">
        <v>652</v>
      </c>
      <c r="G274" s="238" t="s">
        <v>585</v>
      </c>
      <c r="H274" s="37" t="s">
        <v>22</v>
      </c>
      <c r="I274" s="37"/>
      <c r="J274" s="35" t="s">
        <v>5979</v>
      </c>
      <c r="K274" s="25" t="s">
        <v>36</v>
      </c>
      <c r="L274" s="31" t="s">
        <v>2629</v>
      </c>
      <c r="M274" s="25">
        <v>0.34599999999999997</v>
      </c>
      <c r="N274" s="25">
        <v>2E-3</v>
      </c>
      <c r="O274" s="25">
        <v>2</v>
      </c>
      <c r="P274" s="25">
        <v>280</v>
      </c>
      <c r="Q274" s="25">
        <v>187</v>
      </c>
      <c r="R274" s="25">
        <v>107</v>
      </c>
      <c r="S274" s="25">
        <v>0.69199999999999995</v>
      </c>
      <c r="T274" s="25">
        <v>5.6030000000000003E-3</v>
      </c>
    </row>
    <row r="275" spans="1:20" ht="25.5" x14ac:dyDescent="0.25">
      <c r="A275" s="1"/>
      <c r="B275" s="25">
        <v>270</v>
      </c>
      <c r="C275" s="234">
        <v>1085082</v>
      </c>
      <c r="D275" s="25"/>
      <c r="E275" s="27" t="s">
        <v>6095</v>
      </c>
      <c r="F275" s="34" t="s">
        <v>757</v>
      </c>
      <c r="G275" s="238" t="s">
        <v>585</v>
      </c>
      <c r="H275" s="25"/>
      <c r="I275" s="25"/>
      <c r="J275" s="35" t="s">
        <v>5979</v>
      </c>
      <c r="K275" s="25" t="s">
        <v>36</v>
      </c>
      <c r="L275" s="31" t="s">
        <v>2629</v>
      </c>
      <c r="M275" s="25">
        <v>0.56799999999999995</v>
      </c>
      <c r="N275" s="25">
        <v>3.1199999999999999E-3</v>
      </c>
      <c r="O275" s="25">
        <v>4</v>
      </c>
      <c r="P275" s="25">
        <v>298</v>
      </c>
      <c r="Q275" s="25">
        <v>254</v>
      </c>
      <c r="R275" s="25">
        <v>254</v>
      </c>
      <c r="S275" s="25">
        <v>2.2719999999999998</v>
      </c>
      <c r="T275" s="25">
        <v>1.9226E-2</v>
      </c>
    </row>
    <row r="276" spans="1:20" ht="38.25" x14ac:dyDescent="0.25">
      <c r="A276" s="1"/>
      <c r="B276" s="25">
        <v>271</v>
      </c>
      <c r="C276" s="43">
        <v>1033438</v>
      </c>
      <c r="D276" s="37">
        <v>1008740</v>
      </c>
      <c r="E276" s="27" t="s">
        <v>6081</v>
      </c>
      <c r="F276" s="25" t="s">
        <v>655</v>
      </c>
      <c r="G276" s="238" t="s">
        <v>29</v>
      </c>
      <c r="H276" s="34" t="s">
        <v>6080</v>
      </c>
      <c r="I276" s="34"/>
      <c r="J276" s="35" t="s">
        <v>35</v>
      </c>
      <c r="K276" s="25" t="s">
        <v>36</v>
      </c>
      <c r="L276" s="31">
        <v>1038</v>
      </c>
      <c r="M276" s="25">
        <v>7.5999999999999998E-2</v>
      </c>
      <c r="N276" s="25">
        <v>6.3E-5</v>
      </c>
      <c r="O276" s="25">
        <v>70</v>
      </c>
      <c r="P276" s="25">
        <v>280</v>
      </c>
      <c r="Q276" s="25">
        <v>187</v>
      </c>
      <c r="R276" s="25">
        <v>95</v>
      </c>
      <c r="S276" s="25">
        <v>5.32</v>
      </c>
      <c r="T276" s="25">
        <v>4.9740000000000001E-3</v>
      </c>
    </row>
    <row r="277" spans="1:20" ht="38.25" x14ac:dyDescent="0.25">
      <c r="A277" s="1"/>
      <c r="B277" s="25">
        <v>272</v>
      </c>
      <c r="C277" s="43">
        <v>1047191</v>
      </c>
      <c r="D277" s="25"/>
      <c r="E277" s="27" t="s">
        <v>6074</v>
      </c>
      <c r="F277" s="34" t="s">
        <v>655</v>
      </c>
      <c r="G277" s="238" t="s">
        <v>29</v>
      </c>
      <c r="H277" s="34" t="s">
        <v>6073</v>
      </c>
      <c r="I277" s="34"/>
      <c r="J277" s="35" t="s">
        <v>35</v>
      </c>
      <c r="K277" s="25" t="s">
        <v>36</v>
      </c>
      <c r="L277" s="31">
        <v>3169</v>
      </c>
      <c r="M277" s="25">
        <v>0.17</v>
      </c>
      <c r="N277" s="25">
        <v>8.3999999999999995E-5</v>
      </c>
      <c r="O277" s="25">
        <v>10</v>
      </c>
      <c r="P277" s="25">
        <v>185</v>
      </c>
      <c r="Q277" s="25">
        <v>92</v>
      </c>
      <c r="R277" s="25">
        <v>185</v>
      </c>
      <c r="S277" s="25">
        <v>1.7</v>
      </c>
      <c r="T277" s="25">
        <v>3.1489999999999999E-3</v>
      </c>
    </row>
    <row r="278" spans="1:20" ht="38.25" x14ac:dyDescent="0.25">
      <c r="A278" s="1"/>
      <c r="B278" s="25">
        <v>273</v>
      </c>
      <c r="C278" s="43">
        <v>1023009</v>
      </c>
      <c r="D278" s="37">
        <v>1008744</v>
      </c>
      <c r="E278" s="27" t="s">
        <v>6061</v>
      </c>
      <c r="F278" s="25" t="s">
        <v>655</v>
      </c>
      <c r="G278" s="238" t="s">
        <v>29</v>
      </c>
      <c r="H278" s="34" t="s">
        <v>6060</v>
      </c>
      <c r="I278" s="34"/>
      <c r="J278" s="35" t="s">
        <v>35</v>
      </c>
      <c r="K278" s="25" t="s">
        <v>36</v>
      </c>
      <c r="L278" s="31">
        <v>930</v>
      </c>
      <c r="M278" s="25">
        <v>7.3999999999999996E-2</v>
      </c>
      <c r="N278" s="25">
        <v>5.8E-5</v>
      </c>
      <c r="O278" s="25">
        <v>60</v>
      </c>
      <c r="P278" s="25">
        <v>280</v>
      </c>
      <c r="Q278" s="25">
        <v>187</v>
      </c>
      <c r="R278" s="25">
        <v>95</v>
      </c>
      <c r="S278" s="25">
        <v>4.4400000000000004</v>
      </c>
      <c r="T278" s="25">
        <v>4.9740000000000001E-3</v>
      </c>
    </row>
    <row r="279" spans="1:20" ht="38.25" x14ac:dyDescent="0.25">
      <c r="A279" s="1"/>
      <c r="B279" s="25">
        <v>274</v>
      </c>
      <c r="C279" s="43">
        <v>1047877</v>
      </c>
      <c r="D279" s="25"/>
      <c r="E279" s="48" t="s">
        <v>6025</v>
      </c>
      <c r="F279" s="25" t="s">
        <v>652</v>
      </c>
      <c r="G279" s="238" t="s">
        <v>29</v>
      </c>
      <c r="H279" s="25">
        <v>1135773</v>
      </c>
      <c r="I279" s="25"/>
      <c r="J279" s="35" t="s">
        <v>35</v>
      </c>
      <c r="K279" s="25" t="s">
        <v>36</v>
      </c>
      <c r="L279" s="31">
        <v>4215</v>
      </c>
      <c r="M279" s="25">
        <v>0.25600000000000001</v>
      </c>
      <c r="N279" s="25">
        <v>2.3599999999999999E-4</v>
      </c>
      <c r="O279" s="25">
        <v>20</v>
      </c>
      <c r="P279" s="25">
        <v>277</v>
      </c>
      <c r="Q279" s="25">
        <v>179</v>
      </c>
      <c r="R279" s="25">
        <v>95</v>
      </c>
      <c r="S279" s="25">
        <v>5.12</v>
      </c>
      <c r="T279" s="25">
        <v>4.7099999999999998E-3</v>
      </c>
    </row>
    <row r="280" spans="1:20" ht="38.25" x14ac:dyDescent="0.25">
      <c r="A280" s="1"/>
      <c r="B280" s="25">
        <v>275</v>
      </c>
      <c r="C280" s="43">
        <v>1023024</v>
      </c>
      <c r="D280" s="37">
        <v>1008773</v>
      </c>
      <c r="E280" s="27" t="s">
        <v>6021</v>
      </c>
      <c r="F280" s="25" t="s">
        <v>652</v>
      </c>
      <c r="G280" s="238" t="s">
        <v>29</v>
      </c>
      <c r="H280" s="25">
        <v>1135775</v>
      </c>
      <c r="I280" s="25"/>
      <c r="J280" s="35" t="s">
        <v>35</v>
      </c>
      <c r="K280" s="25" t="s">
        <v>36</v>
      </c>
      <c r="L280" s="31">
        <v>1449</v>
      </c>
      <c r="M280" s="25">
        <v>8.1000000000000003E-2</v>
      </c>
      <c r="N280" s="25">
        <v>9.7999999999999997E-5</v>
      </c>
      <c r="O280" s="25">
        <v>50</v>
      </c>
      <c r="P280" s="25">
        <v>277</v>
      </c>
      <c r="Q280" s="25">
        <v>179</v>
      </c>
      <c r="R280" s="25">
        <v>95</v>
      </c>
      <c r="S280" s="25">
        <v>4.05</v>
      </c>
      <c r="T280" s="25">
        <v>4.7099999999999998E-3</v>
      </c>
    </row>
    <row r="281" spans="1:20" ht="38.25" x14ac:dyDescent="0.25">
      <c r="A281" s="1"/>
      <c r="B281" s="25">
        <v>276</v>
      </c>
      <c r="C281" s="43">
        <v>1023026</v>
      </c>
      <c r="D281" s="37">
        <v>1008775</v>
      </c>
      <c r="E281" s="27" t="s">
        <v>6019</v>
      </c>
      <c r="F281" s="25" t="s">
        <v>652</v>
      </c>
      <c r="G281" s="238" t="s">
        <v>29</v>
      </c>
      <c r="H281" s="25">
        <v>1135777</v>
      </c>
      <c r="I281" s="25"/>
      <c r="J281" s="35" t="s">
        <v>35</v>
      </c>
      <c r="K281" s="25" t="s">
        <v>36</v>
      </c>
      <c r="L281" s="31">
        <v>2274</v>
      </c>
      <c r="M281" s="25">
        <v>0.128</v>
      </c>
      <c r="N281" s="25">
        <v>9.0000000000000006E-5</v>
      </c>
      <c r="O281" s="25">
        <v>35</v>
      </c>
      <c r="P281" s="25">
        <v>280</v>
      </c>
      <c r="Q281" s="25">
        <v>187</v>
      </c>
      <c r="R281" s="25">
        <v>95</v>
      </c>
      <c r="S281" s="25">
        <v>4.4800000000000004</v>
      </c>
      <c r="T281" s="25">
        <v>4.9740000000000001E-3</v>
      </c>
    </row>
    <row r="282" spans="1:20" ht="38.25" x14ac:dyDescent="0.25">
      <c r="A282" s="1"/>
      <c r="B282" s="25">
        <v>277</v>
      </c>
      <c r="C282" s="43">
        <v>1047879</v>
      </c>
      <c r="D282" s="25"/>
      <c r="E282" s="27" t="s">
        <v>6018</v>
      </c>
      <c r="F282" s="34" t="s">
        <v>757</v>
      </c>
      <c r="G282" s="238" t="s">
        <v>29</v>
      </c>
      <c r="H282" s="25">
        <v>1135778</v>
      </c>
      <c r="I282" s="25"/>
      <c r="J282" s="35" t="s">
        <v>35</v>
      </c>
      <c r="K282" s="25" t="s">
        <v>36</v>
      </c>
      <c r="L282" s="31">
        <v>1984</v>
      </c>
      <c r="M282" s="25">
        <v>7.5999999999999998E-2</v>
      </c>
      <c r="N282" s="25">
        <v>4.8999999999999998E-5</v>
      </c>
      <c r="O282" s="25">
        <v>70</v>
      </c>
      <c r="P282" s="25">
        <v>280</v>
      </c>
      <c r="Q282" s="25">
        <v>180</v>
      </c>
      <c r="R282" s="25">
        <v>95</v>
      </c>
      <c r="S282" s="25">
        <v>5.32</v>
      </c>
      <c r="T282" s="25">
        <v>4.7879999999999997E-3</v>
      </c>
    </row>
    <row r="283" spans="1:20" ht="38.25" x14ac:dyDescent="0.25">
      <c r="A283" s="1"/>
      <c r="B283" s="25">
        <v>278</v>
      </c>
      <c r="C283" s="43">
        <v>1047880</v>
      </c>
      <c r="D283" s="25"/>
      <c r="E283" s="36" t="s">
        <v>6016</v>
      </c>
      <c r="F283" s="25" t="s">
        <v>652</v>
      </c>
      <c r="G283" s="238" t="s">
        <v>29</v>
      </c>
      <c r="H283" s="25">
        <v>1135779</v>
      </c>
      <c r="I283" s="25"/>
      <c r="J283" s="35" t="s">
        <v>35</v>
      </c>
      <c r="K283" s="25" t="s">
        <v>36</v>
      </c>
      <c r="L283" s="31">
        <v>2141</v>
      </c>
      <c r="M283" s="25">
        <v>8.3000000000000004E-2</v>
      </c>
      <c r="N283" s="25">
        <v>6.9999999999999994E-5</v>
      </c>
      <c r="O283" s="25" t="s">
        <v>6015</v>
      </c>
      <c r="P283" s="25">
        <v>277</v>
      </c>
      <c r="Q283" s="25">
        <v>179</v>
      </c>
      <c r="R283" s="25">
        <v>95</v>
      </c>
      <c r="S283" s="25">
        <v>4.1500000000000004</v>
      </c>
      <c r="T283" s="25">
        <v>4.7099999999999998E-3</v>
      </c>
    </row>
    <row r="284" spans="1:20" ht="38.25" x14ac:dyDescent="0.25">
      <c r="A284" s="1"/>
      <c r="B284" s="25">
        <v>279</v>
      </c>
      <c r="C284" s="43">
        <v>1047885</v>
      </c>
      <c r="D284" s="37">
        <v>1008781</v>
      </c>
      <c r="E284" s="27" t="s">
        <v>6008</v>
      </c>
      <c r="F284" s="25" t="s">
        <v>652</v>
      </c>
      <c r="G284" s="238" t="s">
        <v>29</v>
      </c>
      <c r="H284" s="25">
        <v>1135782</v>
      </c>
      <c r="I284" s="25"/>
      <c r="J284" s="35" t="s">
        <v>35</v>
      </c>
      <c r="K284" s="25" t="s">
        <v>36</v>
      </c>
      <c r="L284" s="31">
        <v>2022</v>
      </c>
      <c r="M284" s="25">
        <v>0.08</v>
      </c>
      <c r="N284" s="25">
        <v>6.2000000000000003E-5</v>
      </c>
      <c r="O284" s="25">
        <v>50</v>
      </c>
      <c r="P284" s="25">
        <v>277</v>
      </c>
      <c r="Q284" s="25">
        <v>179</v>
      </c>
      <c r="R284" s="25">
        <v>95</v>
      </c>
      <c r="S284" s="25">
        <v>4</v>
      </c>
      <c r="T284" s="25">
        <v>4.7099999999999998E-3</v>
      </c>
    </row>
    <row r="285" spans="1:20" ht="38.25" x14ac:dyDescent="0.25">
      <c r="A285" s="1"/>
      <c r="B285" s="25">
        <v>280</v>
      </c>
      <c r="C285" s="43">
        <v>1047886</v>
      </c>
      <c r="D285" s="37">
        <v>1008782</v>
      </c>
      <c r="E285" s="27" t="s">
        <v>6007</v>
      </c>
      <c r="F285" s="25" t="s">
        <v>652</v>
      </c>
      <c r="G285" s="238" t="s">
        <v>29</v>
      </c>
      <c r="H285" s="25">
        <v>1135783</v>
      </c>
      <c r="I285" s="25"/>
      <c r="J285" s="35" t="s">
        <v>35</v>
      </c>
      <c r="K285" s="25" t="s">
        <v>36</v>
      </c>
      <c r="L285" s="31">
        <v>2022</v>
      </c>
      <c r="M285" s="25">
        <v>0.112</v>
      </c>
      <c r="N285" s="25">
        <v>9.6000000000000002E-5</v>
      </c>
      <c r="O285" s="25">
        <v>30</v>
      </c>
      <c r="P285" s="25">
        <v>280</v>
      </c>
      <c r="Q285" s="25">
        <v>187</v>
      </c>
      <c r="R285" s="25">
        <v>95</v>
      </c>
      <c r="S285" s="25">
        <v>3.36</v>
      </c>
      <c r="T285" s="25">
        <v>4.9740000000000001E-3</v>
      </c>
    </row>
    <row r="286" spans="1:20" ht="38.25" x14ac:dyDescent="0.25">
      <c r="A286" s="1"/>
      <c r="B286" s="25">
        <v>281</v>
      </c>
      <c r="C286" s="43">
        <v>1047887</v>
      </c>
      <c r="D286" s="25"/>
      <c r="E286" s="27" t="s">
        <v>6005</v>
      </c>
      <c r="F286" s="25" t="s">
        <v>652</v>
      </c>
      <c r="G286" s="238" t="s">
        <v>29</v>
      </c>
      <c r="H286" s="25">
        <v>1135784</v>
      </c>
      <c r="I286" s="25"/>
      <c r="J286" s="35" t="s">
        <v>35</v>
      </c>
      <c r="K286" s="25" t="s">
        <v>36</v>
      </c>
      <c r="L286" s="31">
        <v>3276</v>
      </c>
      <c r="M286" s="25">
        <v>0.16</v>
      </c>
      <c r="N286" s="25">
        <v>1.35E-4</v>
      </c>
      <c r="O286" s="25" t="s">
        <v>6004</v>
      </c>
      <c r="P286" s="25">
        <v>185</v>
      </c>
      <c r="Q286" s="25">
        <v>92</v>
      </c>
      <c r="R286" s="25">
        <v>185</v>
      </c>
      <c r="S286" s="25">
        <v>4</v>
      </c>
      <c r="T286" s="25">
        <v>3.1489999999999999E-3</v>
      </c>
    </row>
    <row r="287" spans="1:20" ht="38.25" x14ac:dyDescent="0.25">
      <c r="A287" s="1"/>
      <c r="B287" s="25">
        <v>282</v>
      </c>
      <c r="C287" s="43">
        <v>1047888</v>
      </c>
      <c r="D287" s="37">
        <v>1025992</v>
      </c>
      <c r="E287" s="48" t="s">
        <v>6003</v>
      </c>
      <c r="F287" s="25" t="s">
        <v>757</v>
      </c>
      <c r="G287" s="238" t="s">
        <v>29</v>
      </c>
      <c r="H287" s="25">
        <v>1135785</v>
      </c>
      <c r="I287" s="25"/>
      <c r="J287" s="35" t="s">
        <v>35</v>
      </c>
      <c r="K287" s="25" t="s">
        <v>36</v>
      </c>
      <c r="L287" s="31">
        <v>4300</v>
      </c>
      <c r="M287" s="25">
        <v>0.2</v>
      </c>
      <c r="N287" s="25">
        <v>1.37E-4</v>
      </c>
      <c r="O287" s="25">
        <v>20</v>
      </c>
      <c r="P287" s="25">
        <v>277</v>
      </c>
      <c r="Q287" s="25">
        <v>179</v>
      </c>
      <c r="R287" s="25">
        <v>95</v>
      </c>
      <c r="S287" s="25">
        <v>4</v>
      </c>
      <c r="T287" s="25">
        <v>4.7099999999999998E-3</v>
      </c>
    </row>
    <row r="288" spans="1:20" ht="38.25" x14ac:dyDescent="0.25">
      <c r="A288" s="1"/>
      <c r="B288" s="25">
        <v>283</v>
      </c>
      <c r="C288" s="43">
        <v>1047201</v>
      </c>
      <c r="D288" s="37">
        <v>1025993</v>
      </c>
      <c r="E288" s="27" t="s">
        <v>6001</v>
      </c>
      <c r="F288" s="34" t="s">
        <v>652</v>
      </c>
      <c r="G288" s="238" t="s">
        <v>29</v>
      </c>
      <c r="H288" s="25">
        <v>1135786</v>
      </c>
      <c r="I288" s="25"/>
      <c r="J288" s="35" t="s">
        <v>35</v>
      </c>
      <c r="K288" s="25" t="s">
        <v>36</v>
      </c>
      <c r="L288" s="31">
        <v>5439</v>
      </c>
      <c r="M288" s="25">
        <v>0.36</v>
      </c>
      <c r="N288" s="25">
        <v>3.2000000000000003E-4</v>
      </c>
      <c r="O288" s="25">
        <v>10</v>
      </c>
      <c r="P288" s="25">
        <v>250</v>
      </c>
      <c r="Q288" s="25">
        <v>135</v>
      </c>
      <c r="R288" s="25">
        <v>140</v>
      </c>
      <c r="S288" s="25">
        <v>3.6</v>
      </c>
      <c r="T288" s="25">
        <v>4.725E-3</v>
      </c>
    </row>
    <row r="289" spans="1:20" ht="25.5" x14ac:dyDescent="0.25">
      <c r="A289" s="1"/>
      <c r="B289" s="25">
        <v>284</v>
      </c>
      <c r="C289" s="43">
        <v>1047021</v>
      </c>
      <c r="D289" s="37" t="s">
        <v>22</v>
      </c>
      <c r="E289" s="27" t="s">
        <v>5987</v>
      </c>
      <c r="F289" s="25" t="s">
        <v>21</v>
      </c>
      <c r="G289" s="238" t="s">
        <v>585</v>
      </c>
      <c r="H289" s="37" t="s">
        <v>22</v>
      </c>
      <c r="I289" s="37"/>
      <c r="J289" s="35" t="s">
        <v>35</v>
      </c>
      <c r="K289" s="25" t="s">
        <v>36</v>
      </c>
      <c r="L289" s="31">
        <v>6472</v>
      </c>
      <c r="M289" s="25">
        <v>0.33</v>
      </c>
      <c r="N289" s="25">
        <v>9.6000000000000002E-4</v>
      </c>
      <c r="O289" s="25">
        <v>1</v>
      </c>
      <c r="P289" s="25">
        <v>92</v>
      </c>
      <c r="Q289" s="25">
        <v>92</v>
      </c>
      <c r="R289" s="25">
        <v>77</v>
      </c>
      <c r="S289" s="25">
        <v>0.33</v>
      </c>
      <c r="T289" s="25">
        <v>6.5200000000000002E-4</v>
      </c>
    </row>
    <row r="290" spans="1:20" ht="25.5" x14ac:dyDescent="0.25">
      <c r="A290" s="1"/>
      <c r="B290" s="25">
        <v>285</v>
      </c>
      <c r="C290" s="43">
        <v>1047022</v>
      </c>
      <c r="D290" s="37" t="s">
        <v>22</v>
      </c>
      <c r="E290" s="27" t="s">
        <v>5985</v>
      </c>
      <c r="F290" s="25" t="s">
        <v>21</v>
      </c>
      <c r="G290" s="238" t="s">
        <v>585</v>
      </c>
      <c r="H290" s="37" t="s">
        <v>22</v>
      </c>
      <c r="I290" s="37"/>
      <c r="J290" s="35" t="s">
        <v>35</v>
      </c>
      <c r="K290" s="25" t="s">
        <v>36</v>
      </c>
      <c r="L290" s="31">
        <v>9266</v>
      </c>
      <c r="M290" s="25">
        <v>0.32800000000000001</v>
      </c>
      <c r="N290" s="25">
        <v>9.41E-4</v>
      </c>
      <c r="O290" s="25">
        <v>1</v>
      </c>
      <c r="P290" s="25">
        <v>92</v>
      </c>
      <c r="Q290" s="25">
        <v>92</v>
      </c>
      <c r="R290" s="25">
        <v>77</v>
      </c>
      <c r="S290" s="25">
        <v>0.32800000000000001</v>
      </c>
      <c r="T290" s="25">
        <v>6.5200000000000002E-4</v>
      </c>
    </row>
    <row r="291" spans="1:20" ht="25.5" x14ac:dyDescent="0.25">
      <c r="A291" s="1"/>
      <c r="B291" s="25">
        <v>286</v>
      </c>
      <c r="C291" s="43">
        <v>1047024</v>
      </c>
      <c r="D291" s="37" t="s">
        <v>22</v>
      </c>
      <c r="E291" s="27" t="s">
        <v>5982</v>
      </c>
      <c r="F291" s="25" t="s">
        <v>21</v>
      </c>
      <c r="G291" s="238" t="s">
        <v>585</v>
      </c>
      <c r="H291" s="44" t="s">
        <v>22</v>
      </c>
      <c r="I291" s="44"/>
      <c r="J291" s="35" t="s">
        <v>5979</v>
      </c>
      <c r="K291" s="25" t="s">
        <v>36</v>
      </c>
      <c r="L291" s="31" t="s">
        <v>2629</v>
      </c>
      <c r="M291" s="25">
        <v>0.41499999999999998</v>
      </c>
      <c r="N291" s="25">
        <v>1.2600000000000001E-3</v>
      </c>
      <c r="O291" s="25">
        <v>1</v>
      </c>
      <c r="P291" s="25">
        <v>96</v>
      </c>
      <c r="Q291" s="25">
        <v>92</v>
      </c>
      <c r="R291" s="25">
        <v>100</v>
      </c>
      <c r="S291" s="25">
        <v>0.41499999999999998</v>
      </c>
      <c r="T291" s="25">
        <v>8.83E-4</v>
      </c>
    </row>
    <row r="292" spans="1:20" ht="25.5" x14ac:dyDescent="0.25">
      <c r="A292" s="1"/>
      <c r="B292" s="25">
        <v>287</v>
      </c>
      <c r="C292" s="43">
        <v>1047026</v>
      </c>
      <c r="D292" s="37" t="s">
        <v>22</v>
      </c>
      <c r="E292" s="27" t="s">
        <v>5981</v>
      </c>
      <c r="F292" s="25" t="s">
        <v>21</v>
      </c>
      <c r="G292" s="238" t="s">
        <v>585</v>
      </c>
      <c r="H292" s="44" t="s">
        <v>22</v>
      </c>
      <c r="I292" s="44"/>
      <c r="J292" s="35" t="s">
        <v>5979</v>
      </c>
      <c r="K292" s="25" t="s">
        <v>36</v>
      </c>
      <c r="L292" s="31" t="s">
        <v>2629</v>
      </c>
      <c r="M292" s="25">
        <v>0.47599999999999998</v>
      </c>
      <c r="N292" s="25">
        <v>1.2600000000000001E-3</v>
      </c>
      <c r="O292" s="25">
        <v>1</v>
      </c>
      <c r="P292" s="25">
        <v>96</v>
      </c>
      <c r="Q292" s="25">
        <v>92</v>
      </c>
      <c r="R292" s="25">
        <v>100</v>
      </c>
      <c r="S292" s="25">
        <v>0.47599999999999998</v>
      </c>
      <c r="T292" s="25">
        <v>8.83E-4</v>
      </c>
    </row>
    <row r="293" spans="1:20" ht="25.5" x14ac:dyDescent="0.25">
      <c r="A293" s="1"/>
      <c r="B293" s="25">
        <v>288</v>
      </c>
      <c r="C293" s="43">
        <v>1085079</v>
      </c>
      <c r="D293" s="25"/>
      <c r="E293" s="27" t="s">
        <v>5980</v>
      </c>
      <c r="F293" s="25" t="s">
        <v>21</v>
      </c>
      <c r="G293" s="238" t="s">
        <v>585</v>
      </c>
      <c r="H293" s="25"/>
      <c r="I293" s="25"/>
      <c r="J293" s="35" t="s">
        <v>5979</v>
      </c>
      <c r="K293" s="25" t="s">
        <v>36</v>
      </c>
      <c r="L293" s="31" t="s">
        <v>2629</v>
      </c>
      <c r="M293" s="25">
        <v>1.327</v>
      </c>
      <c r="N293" s="25">
        <v>1.1100000000000001E-3</v>
      </c>
      <c r="O293" s="25">
        <v>1</v>
      </c>
      <c r="P293" s="25">
        <v>280</v>
      </c>
      <c r="Q293" s="25">
        <v>185</v>
      </c>
      <c r="R293" s="25">
        <v>195</v>
      </c>
      <c r="S293" s="25">
        <v>1.327</v>
      </c>
      <c r="T293" s="25">
        <v>1.0101000000000001E-2</v>
      </c>
    </row>
    <row r="294" spans="1:20" ht="25.5" x14ac:dyDescent="0.25">
      <c r="A294" s="1"/>
      <c r="B294" s="25">
        <v>289</v>
      </c>
      <c r="C294" s="43">
        <v>1008714</v>
      </c>
      <c r="D294" s="37" t="s">
        <v>22</v>
      </c>
      <c r="E294" s="27" t="s">
        <v>5977</v>
      </c>
      <c r="F294" s="25" t="s">
        <v>21</v>
      </c>
      <c r="G294" s="238" t="s">
        <v>585</v>
      </c>
      <c r="H294" s="37" t="s">
        <v>22</v>
      </c>
      <c r="I294" s="37"/>
      <c r="J294" s="35" t="s">
        <v>35</v>
      </c>
      <c r="K294" s="25" t="s">
        <v>36</v>
      </c>
      <c r="L294" s="31">
        <v>2505</v>
      </c>
      <c r="M294" s="25">
        <v>4.2999999999999997E-2</v>
      </c>
      <c r="N294" s="25">
        <v>1.2999999999999999E-4</v>
      </c>
      <c r="O294" s="25">
        <v>10</v>
      </c>
      <c r="P294" s="25">
        <v>280</v>
      </c>
      <c r="Q294" s="25">
        <v>187</v>
      </c>
      <c r="R294" s="25">
        <v>107</v>
      </c>
      <c r="S294" s="25">
        <v>0.43</v>
      </c>
      <c r="T294" s="25">
        <v>5.6030000000000003E-3</v>
      </c>
    </row>
    <row r="295" spans="1:20" ht="25.5" x14ac:dyDescent="0.25">
      <c r="A295" s="1"/>
      <c r="B295" s="25">
        <v>290</v>
      </c>
      <c r="C295" s="43">
        <v>1008715</v>
      </c>
      <c r="D295" s="37" t="s">
        <v>22</v>
      </c>
      <c r="E295" s="27" t="s">
        <v>5976</v>
      </c>
      <c r="F295" s="25" t="s">
        <v>21</v>
      </c>
      <c r="G295" s="238" t="s">
        <v>585</v>
      </c>
      <c r="H295" s="37" t="s">
        <v>22</v>
      </c>
      <c r="I295" s="37"/>
      <c r="J295" s="35" t="s">
        <v>35</v>
      </c>
      <c r="K295" s="25" t="s">
        <v>36</v>
      </c>
      <c r="L295" s="31">
        <v>2505</v>
      </c>
      <c r="M295" s="25">
        <v>0.06</v>
      </c>
      <c r="N295" s="25">
        <v>2.14E-4</v>
      </c>
      <c r="O295" s="25">
        <v>10</v>
      </c>
      <c r="P295" s="25">
        <v>280</v>
      </c>
      <c r="Q295" s="25">
        <v>183</v>
      </c>
      <c r="R295" s="25">
        <v>98</v>
      </c>
      <c r="S295" s="25">
        <v>0.6</v>
      </c>
      <c r="T295" s="25">
        <v>5.0220000000000004E-3</v>
      </c>
    </row>
    <row r="296" spans="1:20" ht="38.25" x14ac:dyDescent="0.25">
      <c r="A296" s="1"/>
      <c r="B296" s="25">
        <v>291</v>
      </c>
      <c r="C296" s="43">
        <v>1023035</v>
      </c>
      <c r="D296" s="37">
        <v>1008822</v>
      </c>
      <c r="E296" s="27" t="s">
        <v>5964</v>
      </c>
      <c r="F296" s="25" t="s">
        <v>655</v>
      </c>
      <c r="G296" s="238" t="s">
        <v>29</v>
      </c>
      <c r="H296" s="44">
        <v>1135788</v>
      </c>
      <c r="I296" s="44"/>
      <c r="J296" s="35" t="s">
        <v>35</v>
      </c>
      <c r="K296" s="25" t="s">
        <v>36</v>
      </c>
      <c r="L296" s="31">
        <v>1437</v>
      </c>
      <c r="M296" s="25">
        <v>0.105</v>
      </c>
      <c r="N296" s="25">
        <v>1.2E-4</v>
      </c>
      <c r="O296" s="25">
        <v>40</v>
      </c>
      <c r="P296" s="25">
        <v>277</v>
      </c>
      <c r="Q296" s="25">
        <v>179</v>
      </c>
      <c r="R296" s="25">
        <v>95</v>
      </c>
      <c r="S296" s="25">
        <v>4.2</v>
      </c>
      <c r="T296" s="25">
        <v>4.7099999999999998E-3</v>
      </c>
    </row>
    <row r="297" spans="1:20" ht="25.5" x14ac:dyDescent="0.25">
      <c r="A297" s="1"/>
      <c r="B297" s="25">
        <v>292</v>
      </c>
      <c r="C297" s="43">
        <v>1047935</v>
      </c>
      <c r="D297" s="37">
        <v>1008823</v>
      </c>
      <c r="E297" s="27" t="s">
        <v>5945</v>
      </c>
      <c r="F297" s="25" t="s">
        <v>652</v>
      </c>
      <c r="G297" s="238" t="s">
        <v>585</v>
      </c>
      <c r="H297" s="44" t="s">
        <v>22</v>
      </c>
      <c r="I297" s="44"/>
      <c r="J297" s="35" t="s">
        <v>35</v>
      </c>
      <c r="K297" s="25" t="s">
        <v>36</v>
      </c>
      <c r="L297" s="31">
        <v>1797</v>
      </c>
      <c r="M297" s="25">
        <v>9.1999999999999998E-2</v>
      </c>
      <c r="N297" s="25">
        <v>7.7999999999999999E-5</v>
      </c>
      <c r="O297" s="25">
        <v>40</v>
      </c>
      <c r="P297" s="25">
        <v>250</v>
      </c>
      <c r="Q297" s="25">
        <v>135</v>
      </c>
      <c r="R297" s="25">
        <v>140</v>
      </c>
      <c r="S297" s="25">
        <v>3.68</v>
      </c>
      <c r="T297" s="25">
        <v>4.725E-3</v>
      </c>
    </row>
    <row r="298" spans="1:20" ht="38.25" x14ac:dyDescent="0.25">
      <c r="A298" s="1"/>
      <c r="B298" s="25">
        <v>293</v>
      </c>
      <c r="C298" s="43">
        <v>1045542</v>
      </c>
      <c r="D298" s="37" t="s">
        <v>22</v>
      </c>
      <c r="E298" s="27" t="s">
        <v>5930</v>
      </c>
      <c r="F298" s="25" t="s">
        <v>655</v>
      </c>
      <c r="G298" s="238" t="s">
        <v>29</v>
      </c>
      <c r="H298" s="44" t="s">
        <v>5929</v>
      </c>
      <c r="I298" s="37"/>
      <c r="J298" s="35" t="s">
        <v>35</v>
      </c>
      <c r="K298" s="25" t="s">
        <v>36</v>
      </c>
      <c r="L298" s="31">
        <v>2104</v>
      </c>
      <c r="M298" s="25">
        <v>7.0000000000000007E-2</v>
      </c>
      <c r="N298" s="25">
        <v>2.0000000000000002E-5</v>
      </c>
      <c r="O298" s="25">
        <v>10</v>
      </c>
      <c r="P298" s="25">
        <v>277</v>
      </c>
      <c r="Q298" s="25">
        <v>179</v>
      </c>
      <c r="R298" s="25">
        <v>95</v>
      </c>
      <c r="S298" s="25">
        <v>0.7</v>
      </c>
      <c r="T298" s="25">
        <v>4.7099999999999998E-3</v>
      </c>
    </row>
    <row r="299" spans="1:20" ht="25.5" x14ac:dyDescent="0.25">
      <c r="A299" s="1"/>
      <c r="B299" s="25">
        <v>294</v>
      </c>
      <c r="C299" s="43">
        <v>1045543</v>
      </c>
      <c r="D299" s="37" t="s">
        <v>22</v>
      </c>
      <c r="E299" s="27" t="s">
        <v>5928</v>
      </c>
      <c r="F299" s="25" t="s">
        <v>655</v>
      </c>
      <c r="G299" s="238" t="s">
        <v>585</v>
      </c>
      <c r="H299" s="37" t="s">
        <v>5927</v>
      </c>
      <c r="I299" s="37"/>
      <c r="J299" s="35" t="s">
        <v>35</v>
      </c>
      <c r="K299" s="25" t="s">
        <v>36</v>
      </c>
      <c r="L299" s="31">
        <v>1457</v>
      </c>
      <c r="M299" s="25">
        <v>9.5000000000000001E-2</v>
      </c>
      <c r="N299" s="25">
        <v>3.4999999999999997E-5</v>
      </c>
      <c r="O299" s="25">
        <v>10</v>
      </c>
      <c r="P299" s="25">
        <v>277</v>
      </c>
      <c r="Q299" s="25">
        <v>179</v>
      </c>
      <c r="R299" s="25">
        <v>95</v>
      </c>
      <c r="S299" s="25">
        <v>0.95</v>
      </c>
      <c r="T299" s="25">
        <v>4.7099999999999998E-3</v>
      </c>
    </row>
    <row r="300" spans="1:20" ht="38.25" x14ac:dyDescent="0.25">
      <c r="A300" s="1"/>
      <c r="B300" s="25">
        <v>295</v>
      </c>
      <c r="C300" s="43">
        <v>1057441</v>
      </c>
      <c r="D300" s="37">
        <v>1045538</v>
      </c>
      <c r="E300" s="27" t="s">
        <v>5926</v>
      </c>
      <c r="F300" s="25" t="s">
        <v>655</v>
      </c>
      <c r="G300" s="238" t="s">
        <v>29</v>
      </c>
      <c r="H300" s="44" t="s">
        <v>5925</v>
      </c>
      <c r="I300" s="37"/>
      <c r="J300" s="35" t="s">
        <v>35</v>
      </c>
      <c r="K300" s="25" t="s">
        <v>36</v>
      </c>
      <c r="L300" s="31">
        <v>2057</v>
      </c>
      <c r="M300" s="25">
        <v>7.2999999999999995E-2</v>
      </c>
      <c r="N300" s="25">
        <v>3.4999999999999997E-5</v>
      </c>
      <c r="O300" s="25">
        <v>10</v>
      </c>
      <c r="P300" s="25">
        <v>277</v>
      </c>
      <c r="Q300" s="25">
        <v>179</v>
      </c>
      <c r="R300" s="25">
        <v>95</v>
      </c>
      <c r="S300" s="25">
        <v>0.73</v>
      </c>
      <c r="T300" s="25">
        <v>4.7099999999999998E-3</v>
      </c>
    </row>
    <row r="301" spans="1:20" ht="38.25" x14ac:dyDescent="0.25">
      <c r="A301" s="1"/>
      <c r="B301" s="25">
        <v>296</v>
      </c>
      <c r="C301" s="43">
        <v>1057442</v>
      </c>
      <c r="D301" s="37">
        <v>1045539</v>
      </c>
      <c r="E301" s="27" t="s">
        <v>5923</v>
      </c>
      <c r="F301" s="25" t="s">
        <v>655</v>
      </c>
      <c r="G301" s="238" t="s">
        <v>29</v>
      </c>
      <c r="H301" s="44" t="s">
        <v>5922</v>
      </c>
      <c r="I301" s="37"/>
      <c r="J301" s="35" t="s">
        <v>35</v>
      </c>
      <c r="K301" s="25" t="s">
        <v>36</v>
      </c>
      <c r="L301" s="31">
        <v>1032</v>
      </c>
      <c r="M301" s="25">
        <v>9.4E-2</v>
      </c>
      <c r="N301" s="25">
        <v>7.7999999999999999E-5</v>
      </c>
      <c r="O301" s="25">
        <v>10</v>
      </c>
      <c r="P301" s="25">
        <v>277</v>
      </c>
      <c r="Q301" s="25">
        <v>179</v>
      </c>
      <c r="R301" s="25">
        <v>95</v>
      </c>
      <c r="S301" s="25">
        <v>0.94</v>
      </c>
      <c r="T301" s="25">
        <v>4.7099999999999998E-3</v>
      </c>
    </row>
    <row r="302" spans="1:20" ht="38.25" x14ac:dyDescent="0.25">
      <c r="A302" s="1"/>
      <c r="B302" s="25">
        <v>297</v>
      </c>
      <c r="C302" s="43">
        <v>1023045</v>
      </c>
      <c r="D302" s="37" t="s">
        <v>22</v>
      </c>
      <c r="E302" s="27" t="s">
        <v>5919</v>
      </c>
      <c r="F302" s="25" t="s">
        <v>655</v>
      </c>
      <c r="G302" s="238" t="s">
        <v>29</v>
      </c>
      <c r="H302" s="37">
        <v>1136930</v>
      </c>
      <c r="I302" s="37"/>
      <c r="J302" s="35" t="s">
        <v>35</v>
      </c>
      <c r="K302" s="25" t="s">
        <v>36</v>
      </c>
      <c r="L302" s="31">
        <v>3154</v>
      </c>
      <c r="M302" s="25">
        <v>0.15</v>
      </c>
      <c r="N302" s="25">
        <v>2.5000000000000001E-4</v>
      </c>
      <c r="O302" s="25">
        <v>2</v>
      </c>
      <c r="P302" s="25">
        <v>425</v>
      </c>
      <c r="Q302" s="25">
        <v>250</v>
      </c>
      <c r="R302" s="25">
        <v>95</v>
      </c>
      <c r="S302" s="25">
        <v>0.3</v>
      </c>
      <c r="T302" s="25">
        <v>1.0094000000000001E-2</v>
      </c>
    </row>
    <row r="303" spans="1:20" ht="38.25" x14ac:dyDescent="0.25">
      <c r="A303" s="1"/>
      <c r="B303" s="25">
        <v>298</v>
      </c>
      <c r="C303" s="43">
        <v>1023049</v>
      </c>
      <c r="D303" s="37" t="s">
        <v>22</v>
      </c>
      <c r="E303" s="27" t="s">
        <v>5913</v>
      </c>
      <c r="F303" s="34" t="s">
        <v>655</v>
      </c>
      <c r="G303" s="238" t="s">
        <v>29</v>
      </c>
      <c r="H303" s="37">
        <v>1136931</v>
      </c>
      <c r="I303" s="37"/>
      <c r="J303" s="35" t="s">
        <v>35</v>
      </c>
      <c r="K303" s="25" t="s">
        <v>36</v>
      </c>
      <c r="L303" s="31">
        <v>3216</v>
      </c>
      <c r="M303" s="25">
        <v>0.21</v>
      </c>
      <c r="N303" s="25">
        <v>1.2869999999999999E-3</v>
      </c>
      <c r="O303" s="25">
        <v>2</v>
      </c>
      <c r="P303" s="25">
        <v>427</v>
      </c>
      <c r="Q303" s="25">
        <v>255</v>
      </c>
      <c r="R303" s="25">
        <v>107</v>
      </c>
      <c r="S303" s="25">
        <v>0.42</v>
      </c>
      <c r="T303" s="25">
        <v>1.1651E-2</v>
      </c>
    </row>
    <row r="304" spans="1:20" ht="38.25" x14ac:dyDescent="0.25">
      <c r="A304" s="1"/>
      <c r="B304" s="25">
        <v>299</v>
      </c>
      <c r="C304" s="43">
        <v>1023050</v>
      </c>
      <c r="D304" s="37" t="s">
        <v>22</v>
      </c>
      <c r="E304" s="27" t="s">
        <v>5911</v>
      </c>
      <c r="F304" s="34" t="s">
        <v>655</v>
      </c>
      <c r="G304" s="238" t="s">
        <v>29</v>
      </c>
      <c r="H304" s="37">
        <v>1136932</v>
      </c>
      <c r="I304" s="37"/>
      <c r="J304" s="35" t="s">
        <v>35</v>
      </c>
      <c r="K304" s="25" t="s">
        <v>36</v>
      </c>
      <c r="L304" s="31">
        <v>3301</v>
      </c>
      <c r="M304" s="25">
        <v>0.20899999999999999</v>
      </c>
      <c r="N304" s="25">
        <v>9.19E-4</v>
      </c>
      <c r="O304" s="25">
        <v>2</v>
      </c>
      <c r="P304" s="25">
        <v>355</v>
      </c>
      <c r="Q304" s="25">
        <v>240</v>
      </c>
      <c r="R304" s="25">
        <v>130</v>
      </c>
      <c r="S304" s="25">
        <v>0.41799999999999998</v>
      </c>
      <c r="T304" s="25">
        <v>1.1076000000000001E-2</v>
      </c>
    </row>
    <row r="305" spans="1:20" ht="38.25" x14ac:dyDescent="0.25">
      <c r="A305" s="1"/>
      <c r="B305" s="25">
        <v>300</v>
      </c>
      <c r="C305" s="43">
        <v>1013906</v>
      </c>
      <c r="D305" s="37" t="s">
        <v>22</v>
      </c>
      <c r="E305" s="27" t="s">
        <v>5906</v>
      </c>
      <c r="F305" s="34" t="s">
        <v>655</v>
      </c>
      <c r="G305" s="238" t="s">
        <v>29</v>
      </c>
      <c r="H305" s="37">
        <v>1136067</v>
      </c>
      <c r="I305" s="37"/>
      <c r="J305" s="35" t="s">
        <v>34</v>
      </c>
      <c r="K305" s="25" t="s">
        <v>36</v>
      </c>
      <c r="L305" s="31">
        <v>821</v>
      </c>
      <c r="M305" s="25">
        <v>4.8000000000000001E-2</v>
      </c>
      <c r="N305" s="25">
        <v>2.6999999999999999E-5</v>
      </c>
      <c r="O305" s="25">
        <v>10</v>
      </c>
      <c r="P305" s="25">
        <v>228</v>
      </c>
      <c r="Q305" s="25">
        <v>160</v>
      </c>
      <c r="R305" s="25">
        <v>120</v>
      </c>
      <c r="S305" s="25">
        <v>0.48</v>
      </c>
      <c r="T305" s="25">
        <v>4.3779999999999999E-3</v>
      </c>
    </row>
    <row r="306" spans="1:20" ht="38.25" x14ac:dyDescent="0.25">
      <c r="A306" s="1"/>
      <c r="B306" s="25">
        <v>301</v>
      </c>
      <c r="C306" s="43">
        <v>1084688</v>
      </c>
      <c r="D306" s="25"/>
      <c r="E306" s="27" t="s">
        <v>5899</v>
      </c>
      <c r="F306" s="34" t="s">
        <v>21</v>
      </c>
      <c r="G306" s="238" t="s">
        <v>585</v>
      </c>
      <c r="H306" s="25"/>
      <c r="I306" s="25"/>
      <c r="J306" s="35" t="s">
        <v>35</v>
      </c>
      <c r="K306" s="25" t="s">
        <v>36</v>
      </c>
      <c r="L306" s="31">
        <v>7219</v>
      </c>
      <c r="M306" s="25">
        <v>0.28999999999999998</v>
      </c>
      <c r="N306" s="25">
        <v>1.014E-2</v>
      </c>
      <c r="O306" s="25">
        <v>1</v>
      </c>
      <c r="P306" s="25">
        <v>260</v>
      </c>
      <c r="Q306" s="25">
        <v>260</v>
      </c>
      <c r="R306" s="25">
        <v>150</v>
      </c>
      <c r="S306" s="25">
        <v>0.28999999999999998</v>
      </c>
      <c r="T306" s="25">
        <v>1.014E-2</v>
      </c>
    </row>
    <row r="307" spans="1:20" ht="38.25" x14ac:dyDescent="0.25">
      <c r="A307" s="1"/>
      <c r="B307" s="25">
        <v>302</v>
      </c>
      <c r="C307" s="43">
        <v>1086087</v>
      </c>
      <c r="D307" s="37"/>
      <c r="E307" s="36" t="s">
        <v>40</v>
      </c>
      <c r="F307" s="25" t="s">
        <v>21</v>
      </c>
      <c r="G307" s="238" t="s">
        <v>29</v>
      </c>
      <c r="H307" s="43">
        <v>1136994</v>
      </c>
      <c r="I307" s="25"/>
      <c r="J307" s="35" t="s">
        <v>35</v>
      </c>
      <c r="K307" s="34" t="s">
        <v>38</v>
      </c>
      <c r="L307" s="31">
        <v>846</v>
      </c>
      <c r="M307" s="25">
        <v>0.1</v>
      </c>
      <c r="N307" s="25">
        <v>3.5100000000000001E-3</v>
      </c>
      <c r="O307" s="25">
        <v>50</v>
      </c>
      <c r="P307" s="25">
        <v>995</v>
      </c>
      <c r="Q307" s="25">
        <v>50</v>
      </c>
      <c r="R307" s="25">
        <v>17</v>
      </c>
      <c r="S307" s="25">
        <v>0.1</v>
      </c>
      <c r="T307" s="25">
        <v>3.5100000000000001E-3</v>
      </c>
    </row>
    <row r="308" spans="1:20" ht="38.25" x14ac:dyDescent="0.25">
      <c r="A308" s="1"/>
      <c r="B308" s="25">
        <v>303</v>
      </c>
      <c r="C308" s="43">
        <v>1023176</v>
      </c>
      <c r="D308" s="37" t="s">
        <v>22</v>
      </c>
      <c r="E308" s="36" t="s">
        <v>5895</v>
      </c>
      <c r="F308" s="25" t="s">
        <v>655</v>
      </c>
      <c r="G308" s="238" t="s">
        <v>29</v>
      </c>
      <c r="H308" s="43">
        <v>1136994</v>
      </c>
      <c r="I308" s="37"/>
      <c r="J308" s="35" t="s">
        <v>35</v>
      </c>
      <c r="K308" s="25" t="s">
        <v>38</v>
      </c>
      <c r="L308" s="31">
        <v>1553</v>
      </c>
      <c r="M308" s="25">
        <v>6.3E-2</v>
      </c>
      <c r="N308" s="25">
        <v>1.25E-3</v>
      </c>
      <c r="O308" s="25">
        <v>50</v>
      </c>
      <c r="P308" s="25">
        <v>200</v>
      </c>
      <c r="Q308" s="25">
        <v>125</v>
      </c>
      <c r="R308" s="25">
        <v>50</v>
      </c>
      <c r="S308" s="25">
        <v>3.15</v>
      </c>
      <c r="T308" s="25">
        <v>1.25E-3</v>
      </c>
    </row>
    <row r="309" spans="1:20" ht="25.5" x14ac:dyDescent="0.25">
      <c r="A309" s="1"/>
      <c r="B309" s="25">
        <v>304</v>
      </c>
      <c r="C309" s="43">
        <v>1088873</v>
      </c>
      <c r="D309" s="25">
        <v>1012877</v>
      </c>
      <c r="E309" s="27" t="s">
        <v>5890</v>
      </c>
      <c r="F309" s="25" t="s">
        <v>652</v>
      </c>
      <c r="G309" s="238" t="s">
        <v>585</v>
      </c>
      <c r="H309" s="25"/>
      <c r="I309" s="25"/>
      <c r="J309" s="35" t="s">
        <v>34</v>
      </c>
      <c r="K309" s="34" t="s">
        <v>36</v>
      </c>
      <c r="L309" s="31">
        <v>15539</v>
      </c>
      <c r="M309" s="25">
        <v>1.44</v>
      </c>
      <c r="N309" s="25">
        <v>4.9280000000000001E-3</v>
      </c>
      <c r="O309" s="25">
        <v>1</v>
      </c>
      <c r="P309" s="25">
        <v>365</v>
      </c>
      <c r="Q309" s="25">
        <v>235</v>
      </c>
      <c r="R309" s="25">
        <v>85</v>
      </c>
      <c r="S309" s="25">
        <v>1.44</v>
      </c>
      <c r="T309" s="25">
        <v>7.2909999999999997E-3</v>
      </c>
    </row>
    <row r="310" spans="1:20" ht="25.5" x14ac:dyDescent="0.25">
      <c r="A310" s="1"/>
      <c r="B310" s="25">
        <v>305</v>
      </c>
      <c r="C310" s="43">
        <v>1088875</v>
      </c>
      <c r="D310" s="25">
        <v>1012879</v>
      </c>
      <c r="E310" s="36" t="s">
        <v>5886</v>
      </c>
      <c r="F310" s="25" t="s">
        <v>652</v>
      </c>
      <c r="G310" s="238" t="s">
        <v>585</v>
      </c>
      <c r="H310" s="25"/>
      <c r="I310" s="25"/>
      <c r="J310" s="35" t="s">
        <v>34</v>
      </c>
      <c r="K310" s="34" t="s">
        <v>36</v>
      </c>
      <c r="L310" s="31">
        <v>19267</v>
      </c>
      <c r="M310" s="25">
        <v>2.2999999999999998</v>
      </c>
      <c r="N310" s="25">
        <v>4.8999999999999998E-3</v>
      </c>
      <c r="O310" s="25">
        <v>1</v>
      </c>
      <c r="P310" s="25">
        <v>365</v>
      </c>
      <c r="Q310" s="25">
        <v>235</v>
      </c>
      <c r="R310" s="25">
        <v>85</v>
      </c>
      <c r="S310" s="25">
        <v>2.2999999999999998</v>
      </c>
      <c r="T310" s="25">
        <v>7.2909999999999997E-3</v>
      </c>
    </row>
    <row r="311" spans="1:20" ht="25.5" x14ac:dyDescent="0.25">
      <c r="A311" s="1"/>
      <c r="B311" s="25">
        <v>306</v>
      </c>
      <c r="C311" s="43">
        <v>1088876</v>
      </c>
      <c r="D311" s="25">
        <v>1012880</v>
      </c>
      <c r="E311" s="36" t="s">
        <v>5884</v>
      </c>
      <c r="F311" s="25" t="s">
        <v>652</v>
      </c>
      <c r="G311" s="238" t="s">
        <v>585</v>
      </c>
      <c r="H311" s="25"/>
      <c r="I311" s="25"/>
      <c r="J311" s="35" t="s">
        <v>34</v>
      </c>
      <c r="K311" s="34" t="s">
        <v>36</v>
      </c>
      <c r="L311" s="31">
        <v>21704</v>
      </c>
      <c r="M311" s="25">
        <v>2.6</v>
      </c>
      <c r="N311" s="25">
        <v>4.8999999999999998E-3</v>
      </c>
      <c r="O311" s="25">
        <v>1</v>
      </c>
      <c r="P311" s="25">
        <v>365</v>
      </c>
      <c r="Q311" s="25">
        <v>235</v>
      </c>
      <c r="R311" s="25">
        <v>85</v>
      </c>
      <c r="S311" s="25">
        <v>2.6</v>
      </c>
      <c r="T311" s="25">
        <v>7.2909999999999997E-3</v>
      </c>
    </row>
    <row r="312" spans="1:20" ht="25.5" x14ac:dyDescent="0.25">
      <c r="A312" s="1"/>
      <c r="B312" s="25">
        <v>307</v>
      </c>
      <c r="C312" s="43">
        <v>1088877</v>
      </c>
      <c r="D312" s="25">
        <v>1012881</v>
      </c>
      <c r="E312" s="36" t="s">
        <v>5882</v>
      </c>
      <c r="F312" s="25" t="s">
        <v>652</v>
      </c>
      <c r="G312" s="238" t="s">
        <v>585</v>
      </c>
      <c r="H312" s="25"/>
      <c r="I312" s="25"/>
      <c r="J312" s="35" t="s">
        <v>34</v>
      </c>
      <c r="K312" s="34" t="s">
        <v>36</v>
      </c>
      <c r="L312" s="31">
        <v>24506</v>
      </c>
      <c r="M312" s="25">
        <v>2.74</v>
      </c>
      <c r="N312" s="25">
        <v>6.9899999999999997E-3</v>
      </c>
      <c r="O312" s="25">
        <v>1</v>
      </c>
      <c r="P312" s="25">
        <v>565</v>
      </c>
      <c r="Q312" s="25">
        <v>235</v>
      </c>
      <c r="R312" s="25">
        <v>85</v>
      </c>
      <c r="S312" s="25">
        <v>2.74</v>
      </c>
      <c r="T312" s="25">
        <v>1.1285999999999999E-2</v>
      </c>
    </row>
    <row r="313" spans="1:20" ht="25.5" x14ac:dyDescent="0.25">
      <c r="A313" s="1"/>
      <c r="B313" s="25">
        <v>308</v>
      </c>
      <c r="C313" s="43">
        <v>1088878</v>
      </c>
      <c r="D313" s="25">
        <v>1012882</v>
      </c>
      <c r="E313" s="36" t="s">
        <v>5880</v>
      </c>
      <c r="F313" s="25" t="s">
        <v>652</v>
      </c>
      <c r="G313" s="238" t="s">
        <v>585</v>
      </c>
      <c r="H313" s="25"/>
      <c r="I313" s="25"/>
      <c r="J313" s="35" t="s">
        <v>34</v>
      </c>
      <c r="K313" s="34" t="s">
        <v>36</v>
      </c>
      <c r="L313" s="31">
        <v>26764</v>
      </c>
      <c r="M313" s="25">
        <v>3.1</v>
      </c>
      <c r="N313" s="25">
        <v>6.9899999999999997E-3</v>
      </c>
      <c r="O313" s="25">
        <v>1</v>
      </c>
      <c r="P313" s="25">
        <v>565</v>
      </c>
      <c r="Q313" s="25">
        <v>235</v>
      </c>
      <c r="R313" s="25">
        <v>85</v>
      </c>
      <c r="S313" s="25">
        <v>3.1</v>
      </c>
      <c r="T313" s="25">
        <v>1.1285999999999999E-2</v>
      </c>
    </row>
    <row r="314" spans="1:20" ht="25.5" x14ac:dyDescent="0.25">
      <c r="A314" s="1"/>
      <c r="B314" s="25">
        <v>309</v>
      </c>
      <c r="C314" s="43">
        <v>1088879</v>
      </c>
      <c r="D314" s="25">
        <v>1012883</v>
      </c>
      <c r="E314" s="36" t="s">
        <v>5878</v>
      </c>
      <c r="F314" s="25" t="s">
        <v>652</v>
      </c>
      <c r="G314" s="238" t="s">
        <v>585</v>
      </c>
      <c r="H314" s="25"/>
      <c r="I314" s="25"/>
      <c r="J314" s="35" t="s">
        <v>34</v>
      </c>
      <c r="K314" s="34" t="s">
        <v>36</v>
      </c>
      <c r="L314" s="31">
        <v>29348</v>
      </c>
      <c r="M314" s="25">
        <v>3.45</v>
      </c>
      <c r="N314" s="25">
        <v>6.9899999999999997E-3</v>
      </c>
      <c r="O314" s="25">
        <v>1</v>
      </c>
      <c r="P314" s="25">
        <v>565</v>
      </c>
      <c r="Q314" s="25">
        <v>235</v>
      </c>
      <c r="R314" s="25">
        <v>85</v>
      </c>
      <c r="S314" s="25">
        <v>3.45</v>
      </c>
      <c r="T314" s="25">
        <v>1.1285999999999999E-2</v>
      </c>
    </row>
    <row r="315" spans="1:20" ht="38.25" x14ac:dyDescent="0.25">
      <c r="A315" s="1"/>
      <c r="B315" s="25">
        <v>310</v>
      </c>
      <c r="C315" s="43">
        <v>1065284</v>
      </c>
      <c r="D315" s="25"/>
      <c r="E315" s="36" t="s">
        <v>5874</v>
      </c>
      <c r="F315" s="25" t="s">
        <v>655</v>
      </c>
      <c r="G315" s="238" t="s">
        <v>29</v>
      </c>
      <c r="H315" s="25">
        <v>1135967</v>
      </c>
      <c r="I315" s="25"/>
      <c r="J315" s="35" t="s">
        <v>35</v>
      </c>
      <c r="K315" s="25" t="s">
        <v>36</v>
      </c>
      <c r="L315" s="31">
        <v>853</v>
      </c>
      <c r="M315" s="25">
        <v>0.05</v>
      </c>
      <c r="N315" s="25">
        <v>3.0000000000000001E-5</v>
      </c>
      <c r="O315" s="25">
        <v>25</v>
      </c>
      <c r="P315" s="25">
        <v>176</v>
      </c>
      <c r="Q315" s="25">
        <v>135</v>
      </c>
      <c r="R315" s="25">
        <v>89</v>
      </c>
      <c r="S315" s="25">
        <v>1.25</v>
      </c>
      <c r="T315" s="25">
        <v>2.1150000000000001E-3</v>
      </c>
    </row>
    <row r="316" spans="1:20" ht="25.5" x14ac:dyDescent="0.25">
      <c r="A316" s="1"/>
      <c r="B316" s="25">
        <v>311</v>
      </c>
      <c r="C316" s="43">
        <v>1065286</v>
      </c>
      <c r="D316" s="25">
        <v>1005170</v>
      </c>
      <c r="E316" s="48" t="s">
        <v>5873</v>
      </c>
      <c r="F316" s="25" t="s">
        <v>757</v>
      </c>
      <c r="G316" s="238" t="s">
        <v>585</v>
      </c>
      <c r="H316" s="25"/>
      <c r="I316" s="25"/>
      <c r="J316" s="35" t="s">
        <v>35</v>
      </c>
      <c r="K316" s="25" t="s">
        <v>36</v>
      </c>
      <c r="L316" s="31">
        <v>1290</v>
      </c>
      <c r="M316" s="25">
        <v>6.0999999999999999E-2</v>
      </c>
      <c r="N316" s="25">
        <v>2.4000000000000001E-5</v>
      </c>
      <c r="O316" s="25">
        <v>25</v>
      </c>
      <c r="P316" s="25">
        <v>176</v>
      </c>
      <c r="Q316" s="25">
        <v>135</v>
      </c>
      <c r="R316" s="25">
        <v>89</v>
      </c>
      <c r="S316" s="25">
        <v>1.5249999999999999</v>
      </c>
      <c r="T316" s="25">
        <v>2.1150000000000001E-3</v>
      </c>
    </row>
    <row r="317" spans="1:20" ht="25.5" x14ac:dyDescent="0.25">
      <c r="A317" s="1"/>
      <c r="B317" s="25">
        <v>312</v>
      </c>
      <c r="C317" s="43">
        <v>1023027</v>
      </c>
      <c r="D317" s="37">
        <v>1023164</v>
      </c>
      <c r="E317" s="27" t="s">
        <v>5864</v>
      </c>
      <c r="F317" s="25" t="s">
        <v>652</v>
      </c>
      <c r="G317" s="238" t="s">
        <v>585</v>
      </c>
      <c r="H317" s="44" t="s">
        <v>22</v>
      </c>
      <c r="I317" s="44"/>
      <c r="J317" s="35" t="s">
        <v>35</v>
      </c>
      <c r="K317" s="25" t="s">
        <v>36</v>
      </c>
      <c r="L317" s="31">
        <v>3416</v>
      </c>
      <c r="M317" s="25">
        <v>0.2</v>
      </c>
      <c r="N317" s="25">
        <v>1.7699999999999999E-4</v>
      </c>
      <c r="O317" s="25">
        <v>20</v>
      </c>
      <c r="P317" s="25">
        <v>250</v>
      </c>
      <c r="Q317" s="25">
        <v>138</v>
      </c>
      <c r="R317" s="25">
        <v>145</v>
      </c>
      <c r="S317" s="25">
        <v>4</v>
      </c>
      <c r="T317" s="25">
        <v>5.0029999999999996E-3</v>
      </c>
    </row>
    <row r="318" spans="1:20" ht="25.5" x14ac:dyDescent="0.25">
      <c r="A318" s="1"/>
      <c r="B318" s="25">
        <v>313</v>
      </c>
      <c r="C318" s="43">
        <v>1023029</v>
      </c>
      <c r="D318" s="37">
        <v>1023166</v>
      </c>
      <c r="E318" s="27" t="s">
        <v>5860</v>
      </c>
      <c r="F318" s="25" t="s">
        <v>652</v>
      </c>
      <c r="G318" s="238" t="s">
        <v>585</v>
      </c>
      <c r="H318" s="44" t="s">
        <v>22</v>
      </c>
      <c r="I318" s="44"/>
      <c r="J318" s="35" t="s">
        <v>35</v>
      </c>
      <c r="K318" s="25" t="s">
        <v>36</v>
      </c>
      <c r="L318" s="31">
        <v>5481</v>
      </c>
      <c r="M318" s="25">
        <v>0.33200000000000002</v>
      </c>
      <c r="N318" s="25">
        <v>2.4000000000000001E-4</v>
      </c>
      <c r="O318" s="25">
        <v>10</v>
      </c>
      <c r="P318" s="25">
        <v>250</v>
      </c>
      <c r="Q318" s="25">
        <v>135</v>
      </c>
      <c r="R318" s="25">
        <v>140</v>
      </c>
      <c r="S318" s="25">
        <v>3.32</v>
      </c>
      <c r="T318" s="25">
        <v>4.725E-3</v>
      </c>
    </row>
    <row r="319" spans="1:20" ht="25.5" x14ac:dyDescent="0.25">
      <c r="A319" s="1"/>
      <c r="B319" s="25">
        <v>314</v>
      </c>
      <c r="C319" s="43">
        <v>1001337</v>
      </c>
      <c r="D319" s="37" t="s">
        <v>22</v>
      </c>
      <c r="E319" s="27" t="s">
        <v>5850</v>
      </c>
      <c r="F319" s="25" t="s">
        <v>757</v>
      </c>
      <c r="G319" s="238" t="s">
        <v>585</v>
      </c>
      <c r="H319" s="37">
        <v>1136087</v>
      </c>
      <c r="I319" s="37"/>
      <c r="J319" s="35" t="s">
        <v>35</v>
      </c>
      <c r="K319" s="25" t="s">
        <v>36</v>
      </c>
      <c r="L319" s="31">
        <v>873</v>
      </c>
      <c r="M319" s="25">
        <v>0.04</v>
      </c>
      <c r="N319" s="25">
        <v>1.2999999999999999E-5</v>
      </c>
      <c r="O319" s="25">
        <v>10</v>
      </c>
      <c r="P319" s="25">
        <v>210</v>
      </c>
      <c r="Q319" s="25">
        <v>205</v>
      </c>
      <c r="R319" s="25">
        <v>180</v>
      </c>
      <c r="S319" s="25">
        <v>0.35</v>
      </c>
      <c r="T319" s="25">
        <v>7.7489999999999998E-3</v>
      </c>
    </row>
    <row r="320" spans="1:20" ht="25.5" x14ac:dyDescent="0.25">
      <c r="A320" s="1"/>
      <c r="B320" s="25">
        <v>315</v>
      </c>
      <c r="C320" s="43">
        <v>1047999</v>
      </c>
      <c r="D320" s="37" t="s">
        <v>22</v>
      </c>
      <c r="E320" s="27" t="s">
        <v>5844</v>
      </c>
      <c r="F320" s="25" t="s">
        <v>757</v>
      </c>
      <c r="G320" s="238" t="s">
        <v>585</v>
      </c>
      <c r="H320" s="44" t="s">
        <v>22</v>
      </c>
      <c r="I320" s="44"/>
      <c r="J320" s="35" t="s">
        <v>35</v>
      </c>
      <c r="K320" s="25" t="s">
        <v>36</v>
      </c>
      <c r="L320" s="31">
        <v>1408</v>
      </c>
      <c r="M320" s="25">
        <v>5.6000000000000001E-2</v>
      </c>
      <c r="N320" s="25">
        <v>2.4000000000000001E-4</v>
      </c>
      <c r="O320" s="25">
        <v>10</v>
      </c>
      <c r="P320" s="25">
        <v>280</v>
      </c>
      <c r="Q320" s="25">
        <v>187</v>
      </c>
      <c r="R320" s="25">
        <v>107</v>
      </c>
      <c r="S320" s="25">
        <v>0.56000000000000005</v>
      </c>
      <c r="T320" s="25">
        <v>5.6030000000000003E-3</v>
      </c>
    </row>
    <row r="321" spans="1:20" ht="25.5" x14ac:dyDescent="0.25">
      <c r="A321" s="1"/>
      <c r="B321" s="25">
        <v>316</v>
      </c>
      <c r="C321" s="43">
        <v>1048002</v>
      </c>
      <c r="D321" s="37" t="s">
        <v>22</v>
      </c>
      <c r="E321" s="27" t="s">
        <v>5841</v>
      </c>
      <c r="F321" s="25" t="s">
        <v>757</v>
      </c>
      <c r="G321" s="238" t="s">
        <v>585</v>
      </c>
      <c r="H321" s="44" t="s">
        <v>22</v>
      </c>
      <c r="I321" s="44"/>
      <c r="J321" s="35" t="s">
        <v>35</v>
      </c>
      <c r="K321" s="25" t="s">
        <v>36</v>
      </c>
      <c r="L321" s="31">
        <v>2134</v>
      </c>
      <c r="M321" s="25">
        <v>2.9000000000000001E-2</v>
      </c>
      <c r="N321" s="25">
        <v>9.6000000000000002E-5</v>
      </c>
      <c r="O321" s="25">
        <v>20</v>
      </c>
      <c r="P321" s="25">
        <v>280</v>
      </c>
      <c r="Q321" s="25">
        <v>187</v>
      </c>
      <c r="R321" s="25">
        <v>107</v>
      </c>
      <c r="S321" s="25">
        <v>0.57999999999999996</v>
      </c>
      <c r="T321" s="25">
        <v>5.6030000000000003E-3</v>
      </c>
    </row>
    <row r="322" spans="1:20" ht="25.5" x14ac:dyDescent="0.25">
      <c r="A322" s="1"/>
      <c r="B322" s="25">
        <v>317</v>
      </c>
      <c r="C322" s="43">
        <v>1005393</v>
      </c>
      <c r="D322" s="38"/>
      <c r="E322" s="27" t="s">
        <v>5829</v>
      </c>
      <c r="F322" s="34" t="s">
        <v>21</v>
      </c>
      <c r="G322" s="238" t="s">
        <v>585</v>
      </c>
      <c r="H322" s="39" t="s">
        <v>22</v>
      </c>
      <c r="I322" s="39"/>
      <c r="J322" s="35" t="s">
        <v>35</v>
      </c>
      <c r="K322" s="25" t="s">
        <v>36</v>
      </c>
      <c r="L322" s="31">
        <v>13.74</v>
      </c>
      <c r="M322" s="25">
        <v>1E-3</v>
      </c>
      <c r="N322" s="25">
        <v>2.3E-5</v>
      </c>
      <c r="O322" s="25">
        <v>1</v>
      </c>
      <c r="P322" s="25" t="s">
        <v>22</v>
      </c>
      <c r="Q322" s="25" t="s">
        <v>22</v>
      </c>
      <c r="R322" s="25" t="s">
        <v>22</v>
      </c>
      <c r="S322" s="25">
        <v>0</v>
      </c>
      <c r="T322" s="285" t="e">
        <v>#VALUE!</v>
      </c>
    </row>
    <row r="323" spans="1:20" ht="25.5" x14ac:dyDescent="0.25">
      <c r="A323" s="1"/>
      <c r="B323" s="25">
        <v>318</v>
      </c>
      <c r="C323" s="43">
        <v>1008736</v>
      </c>
      <c r="D323" s="25"/>
      <c r="E323" s="48" t="s">
        <v>5824</v>
      </c>
      <c r="F323" s="25" t="s">
        <v>667</v>
      </c>
      <c r="G323" s="238" t="s">
        <v>585</v>
      </c>
      <c r="H323" s="25"/>
      <c r="I323" s="25"/>
      <c r="J323" s="35" t="s">
        <v>35</v>
      </c>
      <c r="K323" s="25" t="s">
        <v>36</v>
      </c>
      <c r="L323" s="31">
        <v>1466</v>
      </c>
      <c r="M323" s="25">
        <v>5.0999999999999997E-2</v>
      </c>
      <c r="N323" s="25">
        <v>4.0000000000000003E-5</v>
      </c>
      <c r="O323" s="25">
        <v>100</v>
      </c>
      <c r="P323" s="25">
        <v>277</v>
      </c>
      <c r="Q323" s="25">
        <v>179</v>
      </c>
      <c r="R323" s="25">
        <v>95</v>
      </c>
      <c r="S323" s="25">
        <v>5.0999999999999996</v>
      </c>
      <c r="T323" s="25">
        <v>4.7099999999999998E-3</v>
      </c>
    </row>
    <row r="324" spans="1:20" ht="25.5" x14ac:dyDescent="0.25">
      <c r="A324" s="1"/>
      <c r="B324" s="25">
        <v>319</v>
      </c>
      <c r="C324" s="43">
        <v>1062845</v>
      </c>
      <c r="D324" s="25"/>
      <c r="E324" s="36" t="s">
        <v>5823</v>
      </c>
      <c r="F324" s="25" t="s">
        <v>652</v>
      </c>
      <c r="G324" s="238" t="s">
        <v>585</v>
      </c>
      <c r="H324" s="25"/>
      <c r="I324" s="25"/>
      <c r="J324" s="35" t="s">
        <v>35</v>
      </c>
      <c r="K324" s="25" t="s">
        <v>36</v>
      </c>
      <c r="L324" s="31">
        <v>1418</v>
      </c>
      <c r="M324" s="25">
        <v>0.03</v>
      </c>
      <c r="N324" s="25">
        <v>1.9000000000000001E-5</v>
      </c>
      <c r="O324" s="25">
        <v>20</v>
      </c>
      <c r="P324" s="25">
        <v>87</v>
      </c>
      <c r="Q324" s="25">
        <v>67</v>
      </c>
      <c r="R324" s="25">
        <v>89</v>
      </c>
      <c r="S324" s="25">
        <v>0.3</v>
      </c>
      <c r="T324" s="25">
        <v>5.1900000000000004E-4</v>
      </c>
    </row>
    <row r="325" spans="1:20" ht="25.5" x14ac:dyDescent="0.25">
      <c r="A325" s="1"/>
      <c r="B325" s="25">
        <v>320</v>
      </c>
      <c r="C325" s="43">
        <v>1086208</v>
      </c>
      <c r="D325" s="37"/>
      <c r="E325" s="36" t="s">
        <v>196</v>
      </c>
      <c r="F325" s="25" t="s">
        <v>21</v>
      </c>
      <c r="G325" s="238" t="s">
        <v>585</v>
      </c>
      <c r="H325" s="25"/>
      <c r="I325" s="25"/>
      <c r="J325" s="35" t="s">
        <v>35</v>
      </c>
      <c r="K325" s="34" t="s">
        <v>36</v>
      </c>
      <c r="L325" s="31">
        <v>2726</v>
      </c>
      <c r="M325" s="25">
        <v>0.27</v>
      </c>
      <c r="N325" s="25">
        <v>5.4000000000000001E-4</v>
      </c>
      <c r="O325" s="25">
        <v>1</v>
      </c>
      <c r="P325" s="25">
        <v>260</v>
      </c>
      <c r="Q325" s="25">
        <v>167</v>
      </c>
      <c r="R325" s="25">
        <v>60</v>
      </c>
      <c r="S325" s="25"/>
      <c r="T325" s="25"/>
    </row>
    <row r="326" spans="1:20" ht="38.25" x14ac:dyDescent="0.25">
      <c r="A326" s="1"/>
      <c r="B326" s="25">
        <v>321</v>
      </c>
      <c r="C326" s="43">
        <v>1034144</v>
      </c>
      <c r="D326" s="23"/>
      <c r="E326" s="26" t="s">
        <v>189</v>
      </c>
      <c r="F326" s="97" t="s">
        <v>667</v>
      </c>
      <c r="G326" s="238" t="s">
        <v>585</v>
      </c>
      <c r="H326" s="23"/>
      <c r="I326" s="23"/>
      <c r="J326" s="35" t="s">
        <v>35</v>
      </c>
      <c r="K326" s="34" t="s">
        <v>36</v>
      </c>
      <c r="L326" s="31">
        <v>2176</v>
      </c>
      <c r="M326" s="25">
        <v>0.14899999999999999</v>
      </c>
      <c r="N326" s="25">
        <v>7.5000000000000002E-4</v>
      </c>
      <c r="O326" s="25">
        <v>1</v>
      </c>
      <c r="P326" s="25">
        <v>200</v>
      </c>
      <c r="Q326" s="25">
        <v>150</v>
      </c>
      <c r="R326" s="25">
        <v>25</v>
      </c>
      <c r="S326" s="23"/>
      <c r="T326" s="23"/>
    </row>
    <row r="327" spans="1:20" ht="25.5" x14ac:dyDescent="0.25">
      <c r="A327" s="1"/>
      <c r="B327" s="25">
        <v>322</v>
      </c>
      <c r="C327" s="43">
        <v>1085747</v>
      </c>
      <c r="D327" s="23"/>
      <c r="E327" s="26" t="s">
        <v>184</v>
      </c>
      <c r="F327" s="97" t="s">
        <v>667</v>
      </c>
      <c r="G327" s="238" t="s">
        <v>585</v>
      </c>
      <c r="H327" s="23"/>
      <c r="I327" s="23"/>
      <c r="J327" s="35" t="s">
        <v>35</v>
      </c>
      <c r="K327" s="34" t="s">
        <v>36</v>
      </c>
      <c r="L327" s="31">
        <v>1152</v>
      </c>
      <c r="M327" s="25">
        <v>0.127</v>
      </c>
      <c r="N327" s="25">
        <v>1.3439999999999999E-4</v>
      </c>
      <c r="O327" s="25">
        <v>1</v>
      </c>
      <c r="P327" s="25">
        <v>240</v>
      </c>
      <c r="Q327" s="25">
        <v>80</v>
      </c>
      <c r="R327" s="25">
        <v>7</v>
      </c>
      <c r="S327" s="23"/>
      <c r="T327" s="23"/>
    </row>
    <row r="328" spans="1:20" ht="25.5" x14ac:dyDescent="0.25">
      <c r="A328" s="1"/>
      <c r="B328" s="25">
        <v>323</v>
      </c>
      <c r="C328" s="43">
        <v>1063467</v>
      </c>
      <c r="D328" s="23"/>
      <c r="E328" s="26" t="s">
        <v>188</v>
      </c>
      <c r="F328" s="97" t="s">
        <v>667</v>
      </c>
      <c r="G328" s="238" t="s">
        <v>585</v>
      </c>
      <c r="H328" s="23"/>
      <c r="I328" s="23"/>
      <c r="J328" s="35" t="s">
        <v>35</v>
      </c>
      <c r="K328" s="34" t="s">
        <v>36</v>
      </c>
      <c r="L328" s="31">
        <v>640</v>
      </c>
      <c r="M328" s="25">
        <v>2.5999999999999999E-2</v>
      </c>
      <c r="N328" s="25">
        <v>1.47E-4</v>
      </c>
      <c r="O328" s="25">
        <v>1</v>
      </c>
      <c r="P328" s="25">
        <v>70</v>
      </c>
      <c r="Q328" s="25">
        <v>70</v>
      </c>
      <c r="R328" s="25">
        <v>30</v>
      </c>
      <c r="S328" s="23"/>
      <c r="T328" s="23"/>
    </row>
    <row r="329" spans="1:20" ht="25.5" x14ac:dyDescent="0.25">
      <c r="A329" s="1"/>
      <c r="B329" s="25">
        <v>324</v>
      </c>
      <c r="C329" s="43">
        <v>1088815</v>
      </c>
      <c r="D329" s="23"/>
      <c r="E329" s="26" t="s">
        <v>190</v>
      </c>
      <c r="F329" s="97" t="s">
        <v>667</v>
      </c>
      <c r="G329" s="238" t="s">
        <v>585</v>
      </c>
      <c r="H329" s="23"/>
      <c r="I329" s="23"/>
      <c r="J329" s="35" t="s">
        <v>35</v>
      </c>
      <c r="K329" s="34" t="s">
        <v>38</v>
      </c>
      <c r="L329" s="31">
        <v>1024</v>
      </c>
      <c r="M329" s="25">
        <v>5.3999999999999999E-2</v>
      </c>
      <c r="N329" s="25">
        <v>1.35E-4</v>
      </c>
      <c r="O329" s="25">
        <v>1</v>
      </c>
      <c r="P329" s="25">
        <v>150</v>
      </c>
      <c r="Q329" s="25">
        <v>90</v>
      </c>
      <c r="R329" s="25">
        <v>10</v>
      </c>
      <c r="S329" s="23"/>
      <c r="T329" s="23"/>
    </row>
    <row r="330" spans="1:20" ht="25.5" x14ac:dyDescent="0.25">
      <c r="A330" s="1"/>
      <c r="B330" s="25">
        <v>325</v>
      </c>
      <c r="C330" s="43">
        <v>1091334</v>
      </c>
      <c r="D330" s="23"/>
      <c r="E330" s="26" t="s">
        <v>187</v>
      </c>
      <c r="F330" s="97" t="s">
        <v>667</v>
      </c>
      <c r="G330" s="238" t="s">
        <v>585</v>
      </c>
      <c r="H330" s="23"/>
      <c r="I330" s="23"/>
      <c r="J330" s="35" t="s">
        <v>35</v>
      </c>
      <c r="K330" s="34" t="s">
        <v>36</v>
      </c>
      <c r="L330" s="31">
        <v>512</v>
      </c>
      <c r="M330" s="25">
        <v>0.41</v>
      </c>
      <c r="N330" s="25">
        <v>1E-3</v>
      </c>
      <c r="O330" s="25">
        <v>1</v>
      </c>
      <c r="P330" s="25">
        <v>500</v>
      </c>
      <c r="Q330" s="25">
        <v>295</v>
      </c>
      <c r="R330" s="25">
        <v>40</v>
      </c>
      <c r="S330" s="23"/>
      <c r="T330" s="23"/>
    </row>
    <row r="331" spans="1:20" ht="25.5" x14ac:dyDescent="0.25">
      <c r="A331" s="1"/>
      <c r="B331" s="25">
        <v>326</v>
      </c>
      <c r="C331" s="43">
        <v>1062958</v>
      </c>
      <c r="D331" s="23"/>
      <c r="E331" s="26" t="s">
        <v>193</v>
      </c>
      <c r="F331" s="97" t="s">
        <v>667</v>
      </c>
      <c r="G331" s="238" t="s">
        <v>585</v>
      </c>
      <c r="H331" s="23"/>
      <c r="I331" s="23"/>
      <c r="J331" s="35" t="s">
        <v>35</v>
      </c>
      <c r="K331" s="34" t="s">
        <v>36</v>
      </c>
      <c r="L331" s="31">
        <v>2304</v>
      </c>
      <c r="M331" s="25">
        <v>0.15</v>
      </c>
      <c r="N331" s="25">
        <v>1E-3</v>
      </c>
      <c r="O331" s="25">
        <v>1</v>
      </c>
      <c r="P331" s="25">
        <v>260</v>
      </c>
      <c r="Q331" s="25">
        <v>160</v>
      </c>
      <c r="R331" s="25">
        <v>55</v>
      </c>
      <c r="S331" s="23"/>
      <c r="T331" s="23"/>
    </row>
    <row r="332" spans="1:20" x14ac:dyDescent="0.25">
      <c r="A332" s="1"/>
      <c r="B332" s="106">
        <v>327</v>
      </c>
      <c r="C332" s="242" t="s">
        <v>5808</v>
      </c>
      <c r="D332" s="110"/>
      <c r="E332" s="244"/>
      <c r="F332" s="106"/>
      <c r="G332" s="249"/>
      <c r="H332" s="146"/>
      <c r="I332" s="146"/>
      <c r="J332" s="247" t="s">
        <v>22</v>
      </c>
      <c r="K332" s="106"/>
      <c r="L332" s="248"/>
      <c r="M332" s="106"/>
      <c r="N332" s="106"/>
      <c r="O332" s="106" t="s">
        <v>22</v>
      </c>
      <c r="P332" s="106"/>
      <c r="Q332" s="106"/>
      <c r="R332" s="106"/>
      <c r="S332" s="106"/>
      <c r="T332" s="106"/>
    </row>
    <row r="333" spans="1:20" x14ac:dyDescent="0.25">
      <c r="A333" s="1"/>
      <c r="B333" s="25">
        <v>328</v>
      </c>
      <c r="C333" s="43">
        <v>1237380</v>
      </c>
      <c r="D333" s="23"/>
      <c r="E333" s="36" t="s">
        <v>7082</v>
      </c>
      <c r="F333" s="25" t="s">
        <v>21</v>
      </c>
      <c r="G333" s="238" t="s">
        <v>2182</v>
      </c>
      <c r="H333" s="37"/>
      <c r="I333" s="37"/>
      <c r="J333" s="35" t="s">
        <v>42</v>
      </c>
      <c r="K333" s="25" t="s">
        <v>36</v>
      </c>
      <c r="L333" s="31">
        <v>145</v>
      </c>
      <c r="M333" s="25">
        <v>1.0999999999999999E-2</v>
      </c>
      <c r="N333" s="25">
        <v>2.3E-5</v>
      </c>
      <c r="O333" s="25">
        <v>1</v>
      </c>
      <c r="P333" s="25">
        <v>75</v>
      </c>
      <c r="Q333" s="25">
        <v>60</v>
      </c>
      <c r="R333" s="25">
        <v>5</v>
      </c>
      <c r="S333" s="25">
        <v>1.0999999999999999E-2</v>
      </c>
      <c r="T333" s="25">
        <f>ROUND(P333*Q333*R333/1000000000,6)</f>
        <v>2.3E-5</v>
      </c>
    </row>
    <row r="334" spans="1:20" ht="25.5" x14ac:dyDescent="0.25">
      <c r="A334" s="1"/>
      <c r="B334" s="25">
        <v>329</v>
      </c>
      <c r="C334" s="43">
        <v>1237401</v>
      </c>
      <c r="D334" s="25">
        <v>1089673</v>
      </c>
      <c r="E334" s="36" t="s">
        <v>5807</v>
      </c>
      <c r="F334" s="25" t="s">
        <v>21</v>
      </c>
      <c r="G334" s="238" t="s">
        <v>2182</v>
      </c>
      <c r="H334" s="37"/>
      <c r="I334" s="37">
        <v>1237402</v>
      </c>
      <c r="J334" s="35" t="s">
        <v>42</v>
      </c>
      <c r="K334" s="25" t="s">
        <v>36</v>
      </c>
      <c r="L334" s="31">
        <v>4895</v>
      </c>
      <c r="M334" s="25">
        <v>0.35</v>
      </c>
      <c r="N334" s="25"/>
      <c r="O334" s="25">
        <v>1</v>
      </c>
      <c r="P334" s="25"/>
      <c r="Q334" s="25"/>
      <c r="R334" s="25"/>
      <c r="S334" s="25"/>
      <c r="T334" s="25"/>
    </row>
    <row r="335" spans="1:20" ht="25.5" x14ac:dyDescent="0.25">
      <c r="A335" s="1"/>
      <c r="B335" s="25">
        <v>330</v>
      </c>
      <c r="C335" s="43">
        <v>1237402</v>
      </c>
      <c r="D335" s="25">
        <v>1089674</v>
      </c>
      <c r="E335" s="36" t="s">
        <v>5806</v>
      </c>
      <c r="F335" s="25" t="s">
        <v>21</v>
      </c>
      <c r="G335" s="238" t="s">
        <v>2182</v>
      </c>
      <c r="H335" s="37"/>
      <c r="I335" s="37">
        <v>1237401</v>
      </c>
      <c r="J335" s="35" t="s">
        <v>42</v>
      </c>
      <c r="K335" s="25" t="s">
        <v>36</v>
      </c>
      <c r="L335" s="31">
        <v>5830</v>
      </c>
      <c r="M335" s="25">
        <v>0.35</v>
      </c>
      <c r="N335" s="25"/>
      <c r="O335" s="25">
        <v>1</v>
      </c>
      <c r="P335" s="25"/>
      <c r="Q335" s="25"/>
      <c r="R335" s="25"/>
      <c r="S335" s="25"/>
      <c r="T335" s="25"/>
    </row>
    <row r="336" spans="1:20" x14ac:dyDescent="0.25">
      <c r="A336" s="126" t="s">
        <v>22</v>
      </c>
      <c r="B336" s="25">
        <v>331</v>
      </c>
      <c r="C336" s="43">
        <v>1237403</v>
      </c>
      <c r="D336" s="25">
        <v>1089677</v>
      </c>
      <c r="E336" s="36" t="s">
        <v>5805</v>
      </c>
      <c r="F336" s="25" t="s">
        <v>21</v>
      </c>
      <c r="G336" s="238" t="s">
        <v>2182</v>
      </c>
      <c r="H336" s="37"/>
      <c r="I336" s="37"/>
      <c r="J336" s="35" t="s">
        <v>42</v>
      </c>
      <c r="K336" s="25" t="s">
        <v>36</v>
      </c>
      <c r="L336" s="31">
        <v>8129</v>
      </c>
      <c r="M336" s="25">
        <v>0.6</v>
      </c>
      <c r="N336" s="25"/>
      <c r="O336" s="25">
        <v>1</v>
      </c>
      <c r="P336" s="25"/>
      <c r="Q336" s="25"/>
      <c r="R336" s="25"/>
      <c r="S336" s="25"/>
      <c r="T336" s="25"/>
    </row>
    <row r="337" spans="1:20" x14ac:dyDescent="0.25">
      <c r="A337" s="51"/>
      <c r="B337" s="25">
        <v>332</v>
      </c>
      <c r="C337" s="43">
        <v>1237404</v>
      </c>
      <c r="D337" s="25">
        <v>1089675</v>
      </c>
      <c r="E337" s="36" t="s">
        <v>5804</v>
      </c>
      <c r="F337" s="25" t="s">
        <v>21</v>
      </c>
      <c r="G337" s="238" t="s">
        <v>2182</v>
      </c>
      <c r="H337" s="37"/>
      <c r="I337" s="37"/>
      <c r="J337" s="35" t="s">
        <v>42</v>
      </c>
      <c r="K337" s="25" t="s">
        <v>36</v>
      </c>
      <c r="L337" s="31">
        <v>9229</v>
      </c>
      <c r="M337" s="25">
        <v>5</v>
      </c>
      <c r="N337" s="25"/>
      <c r="O337" s="25">
        <v>1</v>
      </c>
      <c r="P337" s="25"/>
      <c r="Q337" s="25"/>
      <c r="R337" s="25"/>
      <c r="S337" s="25"/>
      <c r="T337" s="25"/>
    </row>
    <row r="338" spans="1:20" x14ac:dyDescent="0.25">
      <c r="A338" s="51"/>
      <c r="B338" s="25">
        <v>333</v>
      </c>
      <c r="C338" s="43">
        <v>1237405</v>
      </c>
      <c r="D338" s="25">
        <v>1089676</v>
      </c>
      <c r="E338" s="36" t="s">
        <v>5803</v>
      </c>
      <c r="F338" s="25" t="s">
        <v>21</v>
      </c>
      <c r="G338" s="238" t="s">
        <v>2182</v>
      </c>
      <c r="H338" s="37"/>
      <c r="I338" s="37"/>
      <c r="J338" s="35" t="s">
        <v>42</v>
      </c>
      <c r="K338" s="25" t="s">
        <v>36</v>
      </c>
      <c r="L338" s="31">
        <v>13750</v>
      </c>
      <c r="M338" s="25">
        <v>5.6</v>
      </c>
      <c r="N338" s="25"/>
      <c r="O338" s="25">
        <v>1</v>
      </c>
      <c r="P338" s="25"/>
      <c r="Q338" s="25"/>
      <c r="R338" s="25"/>
      <c r="S338" s="25"/>
      <c r="T338" s="25"/>
    </row>
    <row r="339" spans="1:20" ht="25.5" x14ac:dyDescent="0.25">
      <c r="A339" s="51"/>
      <c r="B339" s="25">
        <v>334</v>
      </c>
      <c r="C339" s="43">
        <v>1237407</v>
      </c>
      <c r="D339" s="25">
        <v>1089776</v>
      </c>
      <c r="E339" s="36" t="s">
        <v>6809</v>
      </c>
      <c r="F339" s="25" t="s">
        <v>21</v>
      </c>
      <c r="G339" s="238" t="s">
        <v>2182</v>
      </c>
      <c r="H339" s="37"/>
      <c r="I339" s="37"/>
      <c r="J339" s="35" t="s">
        <v>42</v>
      </c>
      <c r="K339" s="25" t="s">
        <v>36</v>
      </c>
      <c r="L339" s="31">
        <v>1452</v>
      </c>
      <c r="M339" s="25">
        <v>0.03</v>
      </c>
      <c r="N339" s="25"/>
      <c r="O339" s="25">
        <v>1</v>
      </c>
      <c r="P339" s="25"/>
      <c r="Q339" s="25"/>
      <c r="R339" s="25"/>
      <c r="S339" s="25"/>
      <c r="T339" s="25"/>
    </row>
    <row r="340" spans="1:20" ht="25.5" x14ac:dyDescent="0.25">
      <c r="A340" s="51"/>
      <c r="B340" s="25">
        <v>335</v>
      </c>
      <c r="C340" s="43">
        <v>1237408</v>
      </c>
      <c r="D340" s="25">
        <v>1089779</v>
      </c>
      <c r="E340" s="36" t="s">
        <v>5801</v>
      </c>
      <c r="F340" s="25" t="s">
        <v>21</v>
      </c>
      <c r="G340" s="238" t="s">
        <v>2182</v>
      </c>
      <c r="H340" s="37"/>
      <c r="I340" s="37"/>
      <c r="J340" s="35" t="s">
        <v>42</v>
      </c>
      <c r="K340" s="25" t="s">
        <v>36</v>
      </c>
      <c r="L340" s="31">
        <v>2310</v>
      </c>
      <c r="M340" s="25">
        <v>0.1</v>
      </c>
      <c r="N340" s="25"/>
      <c r="O340" s="25">
        <v>1</v>
      </c>
      <c r="P340" s="25"/>
      <c r="Q340" s="25"/>
      <c r="R340" s="25"/>
      <c r="S340" s="25"/>
      <c r="T340" s="25"/>
    </row>
    <row r="341" spans="1:20" ht="25.5" x14ac:dyDescent="0.25">
      <c r="A341" s="51"/>
      <c r="B341" s="25">
        <v>336</v>
      </c>
      <c r="C341" s="43">
        <v>1237409</v>
      </c>
      <c r="D341" s="25">
        <v>1089777</v>
      </c>
      <c r="E341" s="36" t="s">
        <v>5800</v>
      </c>
      <c r="F341" s="25" t="s">
        <v>21</v>
      </c>
      <c r="G341" s="238" t="s">
        <v>2182</v>
      </c>
      <c r="H341" s="37"/>
      <c r="I341" s="37"/>
      <c r="J341" s="35" t="s">
        <v>42</v>
      </c>
      <c r="K341" s="25" t="s">
        <v>36</v>
      </c>
      <c r="L341" s="31">
        <v>869</v>
      </c>
      <c r="M341" s="25">
        <v>1</v>
      </c>
      <c r="N341" s="25"/>
      <c r="O341" s="25">
        <v>1</v>
      </c>
      <c r="P341" s="25"/>
      <c r="Q341" s="25"/>
      <c r="R341" s="25"/>
      <c r="S341" s="25"/>
      <c r="T341" s="25"/>
    </row>
    <row r="342" spans="1:20" ht="25.5" x14ac:dyDescent="0.25">
      <c r="A342" s="51"/>
      <c r="B342" s="25">
        <v>337</v>
      </c>
      <c r="C342" s="43">
        <v>1237410</v>
      </c>
      <c r="D342" s="25">
        <v>1089778</v>
      </c>
      <c r="E342" s="36" t="s">
        <v>5799</v>
      </c>
      <c r="F342" s="25" t="s">
        <v>21</v>
      </c>
      <c r="G342" s="238" t="s">
        <v>2182</v>
      </c>
      <c r="H342" s="37"/>
      <c r="I342" s="37"/>
      <c r="J342" s="35" t="s">
        <v>42</v>
      </c>
      <c r="K342" s="25" t="s">
        <v>36</v>
      </c>
      <c r="L342" s="31">
        <v>1815</v>
      </c>
      <c r="M342" s="25">
        <v>1</v>
      </c>
      <c r="N342" s="25"/>
      <c r="O342" s="25">
        <v>1</v>
      </c>
      <c r="P342" s="25"/>
      <c r="Q342" s="25"/>
      <c r="R342" s="25"/>
      <c r="S342" s="25"/>
      <c r="T342" s="25"/>
    </row>
    <row r="343" spans="1:20" ht="25.5" x14ac:dyDescent="0.25">
      <c r="A343" s="51"/>
      <c r="B343" s="25">
        <v>338</v>
      </c>
      <c r="C343" s="43">
        <v>1057167</v>
      </c>
      <c r="D343" s="25"/>
      <c r="E343" s="27" t="s">
        <v>7001</v>
      </c>
      <c r="F343" s="25" t="s">
        <v>655</v>
      </c>
      <c r="G343" s="238" t="s">
        <v>2182</v>
      </c>
      <c r="H343" s="37"/>
      <c r="I343" s="34">
        <v>1132664</v>
      </c>
      <c r="J343" s="35" t="s">
        <v>42</v>
      </c>
      <c r="K343" s="34" t="s">
        <v>38</v>
      </c>
      <c r="L343" s="31">
        <v>67089</v>
      </c>
      <c r="M343" s="25">
        <v>4.8890000000000002</v>
      </c>
      <c r="N343" s="25"/>
      <c r="O343" s="25">
        <v>1</v>
      </c>
      <c r="P343" s="25">
        <v>376</v>
      </c>
      <c r="Q343" s="25">
        <v>120</v>
      </c>
      <c r="R343" s="25">
        <v>316</v>
      </c>
      <c r="S343" s="25">
        <v>4.8890000000000002</v>
      </c>
      <c r="T343" s="25">
        <v>1.4258E-2</v>
      </c>
    </row>
    <row r="344" spans="1:20" ht="25.5" x14ac:dyDescent="0.25">
      <c r="A344" s="51"/>
      <c r="B344" s="25">
        <v>339</v>
      </c>
      <c r="C344" s="43">
        <v>1132663</v>
      </c>
      <c r="D344" s="43"/>
      <c r="E344" s="27" t="s">
        <v>7002</v>
      </c>
      <c r="F344" s="25" t="s">
        <v>655</v>
      </c>
      <c r="G344" s="238" t="s">
        <v>585</v>
      </c>
      <c r="H344" s="37"/>
      <c r="I344" s="37">
        <v>1057166</v>
      </c>
      <c r="J344" s="35" t="s">
        <v>42</v>
      </c>
      <c r="K344" s="34" t="s">
        <v>36</v>
      </c>
      <c r="L344" s="31">
        <v>79739</v>
      </c>
      <c r="M344" s="25">
        <v>4.8890000000000002</v>
      </c>
      <c r="N344" s="25">
        <v>1.2675000000000001E-2</v>
      </c>
      <c r="O344" s="25">
        <v>1</v>
      </c>
      <c r="P344" s="25">
        <v>325</v>
      </c>
      <c r="Q344" s="25">
        <v>312</v>
      </c>
      <c r="R344" s="25">
        <v>125</v>
      </c>
      <c r="S344" s="25" t="s">
        <v>22</v>
      </c>
      <c r="T344" s="25" t="s">
        <v>22</v>
      </c>
    </row>
    <row r="345" spans="1:20" x14ac:dyDescent="0.25">
      <c r="A345" s="51"/>
      <c r="B345" s="25">
        <v>340</v>
      </c>
      <c r="C345" s="43">
        <v>1237378</v>
      </c>
      <c r="D345" s="43">
        <v>1119380</v>
      </c>
      <c r="E345" s="228" t="s">
        <v>7183</v>
      </c>
      <c r="F345" s="25" t="s">
        <v>21</v>
      </c>
      <c r="G345" s="238" t="s">
        <v>2182</v>
      </c>
      <c r="H345" s="37"/>
      <c r="I345" s="37"/>
      <c r="J345" s="35" t="s">
        <v>42</v>
      </c>
      <c r="K345" s="34" t="s">
        <v>36</v>
      </c>
      <c r="L345" s="31">
        <v>12024</v>
      </c>
      <c r="M345" s="25"/>
      <c r="N345" s="25"/>
      <c r="O345" s="25">
        <v>1</v>
      </c>
      <c r="P345" s="25"/>
      <c r="Q345" s="25"/>
      <c r="R345" s="25"/>
      <c r="S345" s="25"/>
      <c r="T345" s="25"/>
    </row>
    <row r="346" spans="1:20" x14ac:dyDescent="0.25">
      <c r="A346" s="51"/>
      <c r="B346" s="25">
        <v>341</v>
      </c>
      <c r="C346" s="43">
        <v>1060702</v>
      </c>
      <c r="D346" s="23"/>
      <c r="E346" s="27" t="s">
        <v>7004</v>
      </c>
      <c r="F346" s="25" t="s">
        <v>652</v>
      </c>
      <c r="G346" s="238" t="s">
        <v>2182</v>
      </c>
      <c r="H346" s="37">
        <v>1237378</v>
      </c>
      <c r="I346" s="37"/>
      <c r="J346" s="35" t="s">
        <v>42</v>
      </c>
      <c r="K346" s="34" t="s">
        <v>36</v>
      </c>
      <c r="L346" s="31">
        <v>7590</v>
      </c>
      <c r="M346" s="25">
        <v>0.223</v>
      </c>
      <c r="N346" s="25">
        <v>3.2000000000000003E-4</v>
      </c>
      <c r="O346" s="25">
        <v>1</v>
      </c>
      <c r="P346" s="25">
        <v>100</v>
      </c>
      <c r="Q346" s="25">
        <v>60</v>
      </c>
      <c r="R346" s="25">
        <v>60</v>
      </c>
      <c r="S346" s="25">
        <v>0.223</v>
      </c>
      <c r="T346" s="25">
        <v>3.6000000000000002E-4</v>
      </c>
    </row>
    <row r="347" spans="1:20" ht="25.5" x14ac:dyDescent="0.25">
      <c r="A347" s="51"/>
      <c r="B347" s="25">
        <v>342</v>
      </c>
      <c r="C347" s="43">
        <v>1119382</v>
      </c>
      <c r="D347" s="25">
        <v>1057173</v>
      </c>
      <c r="E347" s="27" t="s">
        <v>7006</v>
      </c>
      <c r="F347" s="25" t="s">
        <v>652</v>
      </c>
      <c r="G347" s="238" t="s">
        <v>585</v>
      </c>
      <c r="H347" s="37"/>
      <c r="I347" s="34">
        <v>1057173</v>
      </c>
      <c r="J347" s="35" t="s">
        <v>42</v>
      </c>
      <c r="K347" s="34" t="s">
        <v>36</v>
      </c>
      <c r="L347" s="31">
        <v>8910</v>
      </c>
      <c r="M347" s="25">
        <v>0.20200000000000001</v>
      </c>
      <c r="N347" s="25">
        <v>4.06E-4</v>
      </c>
      <c r="O347" s="25">
        <v>1</v>
      </c>
      <c r="P347" s="25">
        <v>125</v>
      </c>
      <c r="Q347" s="25">
        <v>57</v>
      </c>
      <c r="R347" s="25">
        <v>125</v>
      </c>
      <c r="S347" s="25">
        <v>0.20200000000000001</v>
      </c>
      <c r="T347" s="25">
        <v>8.9099999999999997E-4</v>
      </c>
    </row>
    <row r="348" spans="1:20" x14ac:dyDescent="0.25">
      <c r="A348" s="51"/>
      <c r="B348" s="25">
        <v>343</v>
      </c>
      <c r="C348" s="43">
        <v>1057172</v>
      </c>
      <c r="D348" s="38"/>
      <c r="E348" s="27" t="s">
        <v>7012</v>
      </c>
      <c r="F348" s="34" t="s">
        <v>652</v>
      </c>
      <c r="G348" s="238" t="s">
        <v>2182</v>
      </c>
      <c r="H348" s="37"/>
      <c r="I348" s="34">
        <v>1119381</v>
      </c>
      <c r="J348" s="35" t="s">
        <v>42</v>
      </c>
      <c r="K348" s="34" t="s">
        <v>36</v>
      </c>
      <c r="L348" s="31">
        <v>8729</v>
      </c>
      <c r="M348" s="25">
        <v>0.19</v>
      </c>
      <c r="N348" s="25">
        <v>3.2899999999999997E-4</v>
      </c>
      <c r="O348" s="25">
        <v>1</v>
      </c>
      <c r="P348" s="25">
        <v>105</v>
      </c>
      <c r="Q348" s="25">
        <v>70</v>
      </c>
      <c r="R348" s="25">
        <v>70</v>
      </c>
      <c r="S348" s="25">
        <v>0.19</v>
      </c>
      <c r="T348" s="25">
        <v>5.1500000000000005E-4</v>
      </c>
    </row>
    <row r="349" spans="1:20" x14ac:dyDescent="0.25">
      <c r="A349" s="51"/>
      <c r="B349" s="25">
        <v>344</v>
      </c>
      <c r="C349" s="43">
        <v>1057173</v>
      </c>
      <c r="D349" s="38"/>
      <c r="E349" s="27" t="s">
        <v>7013</v>
      </c>
      <c r="F349" s="25" t="s">
        <v>652</v>
      </c>
      <c r="G349" s="238" t="s">
        <v>2182</v>
      </c>
      <c r="H349" s="37"/>
      <c r="I349" s="34">
        <v>1119382</v>
      </c>
      <c r="J349" s="35" t="s">
        <v>42</v>
      </c>
      <c r="K349" s="34" t="s">
        <v>36</v>
      </c>
      <c r="L349" s="31">
        <v>8729</v>
      </c>
      <c r="M349" s="25">
        <v>0.20200000000000001</v>
      </c>
      <c r="N349" s="25">
        <v>3.1500000000000001E-4</v>
      </c>
      <c r="O349" s="25">
        <v>1</v>
      </c>
      <c r="P349" s="25">
        <v>125</v>
      </c>
      <c r="Q349" s="25">
        <v>57</v>
      </c>
      <c r="R349" s="25">
        <v>57</v>
      </c>
      <c r="S349" s="25">
        <v>0.20200000000000001</v>
      </c>
      <c r="T349" s="25">
        <v>4.06E-4</v>
      </c>
    </row>
    <row r="350" spans="1:20" x14ac:dyDescent="0.25">
      <c r="A350" s="51"/>
      <c r="B350" s="25">
        <v>345</v>
      </c>
      <c r="C350" s="43">
        <v>1057174</v>
      </c>
      <c r="D350" s="38"/>
      <c r="E350" s="27" t="s">
        <v>7014</v>
      </c>
      <c r="F350" s="34" t="s">
        <v>652</v>
      </c>
      <c r="G350" s="238" t="s">
        <v>2182</v>
      </c>
      <c r="H350" s="37"/>
      <c r="I350" s="34">
        <v>1119383</v>
      </c>
      <c r="J350" s="35" t="s">
        <v>42</v>
      </c>
      <c r="K350" s="34" t="s">
        <v>36</v>
      </c>
      <c r="L350" s="31">
        <v>8729</v>
      </c>
      <c r="M350" s="25">
        <v>0.218</v>
      </c>
      <c r="N350" s="25">
        <v>3.7100000000000002E-4</v>
      </c>
      <c r="O350" s="25">
        <v>1</v>
      </c>
      <c r="P350" s="25">
        <v>125</v>
      </c>
      <c r="Q350" s="25">
        <v>57</v>
      </c>
      <c r="R350" s="25">
        <v>57</v>
      </c>
      <c r="S350" s="25">
        <v>0.218</v>
      </c>
      <c r="T350" s="25">
        <v>4.06E-4</v>
      </c>
    </row>
    <row r="351" spans="1:20" x14ac:dyDescent="0.25">
      <c r="A351" s="51"/>
      <c r="B351" s="25">
        <v>346</v>
      </c>
      <c r="C351" s="43">
        <v>1057175</v>
      </c>
      <c r="D351" s="38"/>
      <c r="E351" s="27" t="s">
        <v>7015</v>
      </c>
      <c r="F351" s="25" t="s">
        <v>652</v>
      </c>
      <c r="G351" s="238" t="s">
        <v>2182</v>
      </c>
      <c r="H351" s="37"/>
      <c r="I351" s="34">
        <v>1119384</v>
      </c>
      <c r="J351" s="35" t="s">
        <v>42</v>
      </c>
      <c r="K351" s="34" t="s">
        <v>36</v>
      </c>
      <c r="L351" s="31">
        <v>8729</v>
      </c>
      <c r="M351" s="25">
        <v>0.23699999999999999</v>
      </c>
      <c r="N351" s="25">
        <v>3.3599999999999998E-4</v>
      </c>
      <c r="O351" s="25">
        <v>1</v>
      </c>
      <c r="P351" s="25">
        <v>58</v>
      </c>
      <c r="Q351" s="25">
        <v>58</v>
      </c>
      <c r="R351" s="25">
        <v>100</v>
      </c>
      <c r="S351" s="25">
        <v>0.23699999999999999</v>
      </c>
      <c r="T351" s="25">
        <v>3.3599999999999998E-4</v>
      </c>
    </row>
    <row r="352" spans="1:20" x14ac:dyDescent="0.25">
      <c r="A352" s="51"/>
      <c r="B352" s="25">
        <v>347</v>
      </c>
      <c r="C352" s="43">
        <v>1057176</v>
      </c>
      <c r="D352" s="38"/>
      <c r="E352" s="27" t="s">
        <v>7016</v>
      </c>
      <c r="F352" s="34" t="s">
        <v>652</v>
      </c>
      <c r="G352" s="238" t="s">
        <v>2182</v>
      </c>
      <c r="H352" s="37"/>
      <c r="I352" s="34">
        <v>1119385</v>
      </c>
      <c r="J352" s="35" t="s">
        <v>42</v>
      </c>
      <c r="K352" s="34" t="s">
        <v>36</v>
      </c>
      <c r="L352" s="31">
        <v>8729</v>
      </c>
      <c r="M352" s="25">
        <v>0.254</v>
      </c>
      <c r="N352" s="25">
        <v>3.2499999999999999E-4</v>
      </c>
      <c r="O352" s="25">
        <v>1</v>
      </c>
      <c r="P352" s="25">
        <v>125</v>
      </c>
      <c r="Q352" s="25">
        <v>57</v>
      </c>
      <c r="R352" s="25">
        <v>57</v>
      </c>
      <c r="S352" s="25">
        <v>0.254</v>
      </c>
      <c r="T352" s="25">
        <v>4.06E-4</v>
      </c>
    </row>
    <row r="353" spans="1:20" x14ac:dyDescent="0.25">
      <c r="A353" s="51"/>
      <c r="B353" s="25">
        <v>348</v>
      </c>
      <c r="C353" s="43">
        <v>1057177</v>
      </c>
      <c r="D353" s="38"/>
      <c r="E353" s="27" t="s">
        <v>7017</v>
      </c>
      <c r="F353" s="34" t="s">
        <v>652</v>
      </c>
      <c r="G353" s="238" t="s">
        <v>2182</v>
      </c>
      <c r="H353" s="37"/>
      <c r="I353" s="34">
        <v>1119386</v>
      </c>
      <c r="J353" s="35" t="s">
        <v>42</v>
      </c>
      <c r="K353" s="34" t="s">
        <v>36</v>
      </c>
      <c r="L353" s="31">
        <v>8729</v>
      </c>
      <c r="M353" s="25">
        <v>0.35899999999999999</v>
      </c>
      <c r="N353" s="25">
        <v>3.3300000000000002E-4</v>
      </c>
      <c r="O353" s="25">
        <v>1</v>
      </c>
      <c r="P353" s="25">
        <v>332</v>
      </c>
      <c r="Q353" s="25">
        <v>283</v>
      </c>
      <c r="R353" s="25">
        <v>230</v>
      </c>
      <c r="S353" s="25">
        <v>0.35899999999999999</v>
      </c>
      <c r="T353" s="25">
        <v>2.1610000000000001E-2</v>
      </c>
    </row>
    <row r="354" spans="1:20" ht="25.5" x14ac:dyDescent="0.25">
      <c r="A354" s="51"/>
      <c r="B354" s="25">
        <v>349</v>
      </c>
      <c r="C354" s="43">
        <v>1057187</v>
      </c>
      <c r="D354" s="25"/>
      <c r="E354" s="27" t="s">
        <v>7020</v>
      </c>
      <c r="F354" s="25" t="s">
        <v>21</v>
      </c>
      <c r="G354" s="238" t="s">
        <v>585</v>
      </c>
      <c r="H354" s="37"/>
      <c r="I354" s="34" t="s">
        <v>22</v>
      </c>
      <c r="J354" s="35" t="s">
        <v>42</v>
      </c>
      <c r="K354" s="34" t="s">
        <v>36</v>
      </c>
      <c r="L354" s="31">
        <v>7590</v>
      </c>
      <c r="M354" s="25">
        <v>0.245</v>
      </c>
      <c r="N354" s="25">
        <v>3.3599999999999998E-4</v>
      </c>
      <c r="O354" s="25">
        <v>1</v>
      </c>
      <c r="P354" s="25">
        <v>100</v>
      </c>
      <c r="Q354" s="25">
        <v>58</v>
      </c>
      <c r="R354" s="25">
        <v>58</v>
      </c>
      <c r="S354" s="25">
        <v>0.245</v>
      </c>
      <c r="T354" s="25">
        <v>3.3599999999999998E-4</v>
      </c>
    </row>
    <row r="355" spans="1:20" x14ac:dyDescent="0.25">
      <c r="A355" s="51"/>
      <c r="B355" s="25">
        <v>350</v>
      </c>
      <c r="C355" s="43">
        <v>1136978</v>
      </c>
      <c r="D355" s="37">
        <v>1061185</v>
      </c>
      <c r="E355" s="27" t="s">
        <v>7026</v>
      </c>
      <c r="F355" s="25" t="s">
        <v>21</v>
      </c>
      <c r="G355" s="237" t="s">
        <v>2182</v>
      </c>
      <c r="H355" s="37"/>
      <c r="I355" s="34">
        <v>1136979</v>
      </c>
      <c r="J355" s="35" t="s">
        <v>42</v>
      </c>
      <c r="K355" s="34" t="s">
        <v>36</v>
      </c>
      <c r="L355" s="31">
        <v>10672</v>
      </c>
      <c r="M355" s="25">
        <v>0.46700000000000003</v>
      </c>
      <c r="N355" s="25">
        <v>8.0416799999999996E-4</v>
      </c>
      <c r="O355" s="25">
        <v>1</v>
      </c>
      <c r="P355" s="25">
        <v>102</v>
      </c>
      <c r="Q355" s="25">
        <v>54</v>
      </c>
      <c r="R355" s="25">
        <v>146</v>
      </c>
      <c r="S355" s="25">
        <v>230</v>
      </c>
      <c r="T355" s="25">
        <v>8.0400000000000003E-4</v>
      </c>
    </row>
    <row r="356" spans="1:20" x14ac:dyDescent="0.25">
      <c r="A356" s="51"/>
      <c r="B356" s="25">
        <v>351</v>
      </c>
      <c r="C356" s="43">
        <v>1136979</v>
      </c>
      <c r="D356" s="37">
        <v>1061185</v>
      </c>
      <c r="E356" s="27" t="s">
        <v>7027</v>
      </c>
      <c r="F356" s="25" t="s">
        <v>21</v>
      </c>
      <c r="G356" s="237" t="s">
        <v>2182</v>
      </c>
      <c r="H356" s="37"/>
      <c r="I356" s="34">
        <v>1136978</v>
      </c>
      <c r="J356" s="35" t="s">
        <v>42</v>
      </c>
      <c r="K356" s="34" t="s">
        <v>36</v>
      </c>
      <c r="L356" s="31">
        <v>15084</v>
      </c>
      <c r="M356" s="25">
        <v>0.46700000000000003</v>
      </c>
      <c r="N356" s="25">
        <v>8.0416799999999996E-4</v>
      </c>
      <c r="O356" s="25">
        <v>1</v>
      </c>
      <c r="P356" s="25" t="s">
        <v>22</v>
      </c>
      <c r="Q356" s="25" t="s">
        <v>22</v>
      </c>
      <c r="R356" s="25" t="s">
        <v>22</v>
      </c>
      <c r="S356" s="25" t="s">
        <v>22</v>
      </c>
      <c r="T356" s="25" t="s">
        <v>22</v>
      </c>
    </row>
    <row r="357" spans="1:20" ht="25.5" x14ac:dyDescent="0.25">
      <c r="A357" s="51"/>
      <c r="B357" s="25">
        <v>352</v>
      </c>
      <c r="C357" s="43">
        <v>1063909</v>
      </c>
      <c r="D357" s="43">
        <v>1057170</v>
      </c>
      <c r="E357" s="27" t="s">
        <v>7030</v>
      </c>
      <c r="F357" s="25" t="s">
        <v>655</v>
      </c>
      <c r="G357" s="238" t="s">
        <v>2182</v>
      </c>
      <c r="H357" s="43">
        <v>1063908</v>
      </c>
      <c r="I357" s="34" t="s">
        <v>22</v>
      </c>
      <c r="J357" s="35" t="s">
        <v>42</v>
      </c>
      <c r="K357" s="34" t="s">
        <v>38</v>
      </c>
      <c r="L357" s="31">
        <v>128689</v>
      </c>
      <c r="M357" s="25">
        <v>7.7229999999999999</v>
      </c>
      <c r="N357" s="25">
        <v>1.1469999999999999E-2</v>
      </c>
      <c r="O357" s="25">
        <v>1</v>
      </c>
      <c r="P357" s="25">
        <v>455</v>
      </c>
      <c r="Q357" s="25">
        <v>370</v>
      </c>
      <c r="R357" s="25">
        <v>125</v>
      </c>
      <c r="S357" s="25">
        <v>7.7229999999999999</v>
      </c>
      <c r="T357" s="25">
        <v>2.1044E-2</v>
      </c>
    </row>
    <row r="358" spans="1:20" x14ac:dyDescent="0.25">
      <c r="A358" s="51"/>
      <c r="B358" s="25">
        <v>353</v>
      </c>
      <c r="C358" s="43">
        <v>1057182</v>
      </c>
      <c r="D358" s="37" t="s">
        <v>22</v>
      </c>
      <c r="E358" s="27" t="s">
        <v>7021</v>
      </c>
      <c r="F358" s="25" t="s">
        <v>652</v>
      </c>
      <c r="G358" s="238" t="s">
        <v>2182</v>
      </c>
      <c r="H358" s="37"/>
      <c r="I358" s="34" t="s">
        <v>22</v>
      </c>
      <c r="J358" s="35" t="s">
        <v>42</v>
      </c>
      <c r="K358" s="34" t="s">
        <v>36</v>
      </c>
      <c r="L358" s="31">
        <v>9488</v>
      </c>
      <c r="M358" s="25">
        <v>0.39300000000000002</v>
      </c>
      <c r="N358" s="25">
        <v>4.7699999999999999E-4</v>
      </c>
      <c r="O358" s="25">
        <v>1</v>
      </c>
      <c r="P358" s="25">
        <v>100</v>
      </c>
      <c r="Q358" s="25">
        <v>80</v>
      </c>
      <c r="R358" s="25">
        <v>100</v>
      </c>
      <c r="S358" s="25">
        <v>0.39300000000000002</v>
      </c>
      <c r="T358" s="25">
        <v>8.0000000000000004E-4</v>
      </c>
    </row>
    <row r="359" spans="1:20" x14ac:dyDescent="0.25">
      <c r="A359" s="51"/>
      <c r="B359" s="25">
        <v>354</v>
      </c>
      <c r="C359" s="43">
        <v>1057183</v>
      </c>
      <c r="D359" s="37" t="s">
        <v>22</v>
      </c>
      <c r="E359" s="27" t="s">
        <v>7022</v>
      </c>
      <c r="F359" s="25" t="s">
        <v>652</v>
      </c>
      <c r="G359" s="238" t="s">
        <v>2182</v>
      </c>
      <c r="H359" s="37"/>
      <c r="I359" s="34" t="s">
        <v>22</v>
      </c>
      <c r="J359" s="35" t="s">
        <v>42</v>
      </c>
      <c r="K359" s="34" t="s">
        <v>36</v>
      </c>
      <c r="L359" s="31">
        <v>9488</v>
      </c>
      <c r="M359" s="25">
        <v>0.61599999999999999</v>
      </c>
      <c r="N359" s="25">
        <v>5.44E-4</v>
      </c>
      <c r="O359" s="25">
        <v>1</v>
      </c>
      <c r="P359" s="25">
        <v>72</v>
      </c>
      <c r="Q359" s="25">
        <v>72</v>
      </c>
      <c r="R359" s="25">
        <v>105</v>
      </c>
      <c r="S359" s="25">
        <v>0.61599999999999999</v>
      </c>
      <c r="T359" s="25">
        <v>5.44E-4</v>
      </c>
    </row>
    <row r="360" spans="1:20" x14ac:dyDescent="0.25">
      <c r="A360" s="51"/>
      <c r="B360" s="25">
        <v>355</v>
      </c>
      <c r="C360" s="43">
        <v>1136977</v>
      </c>
      <c r="D360" s="43">
        <v>1085100</v>
      </c>
      <c r="E360" s="27" t="s">
        <v>7023</v>
      </c>
      <c r="F360" s="25" t="s">
        <v>21</v>
      </c>
      <c r="G360" s="238" t="s">
        <v>2182</v>
      </c>
      <c r="H360" s="37"/>
      <c r="I360" s="34" t="s">
        <v>22</v>
      </c>
      <c r="J360" s="35" t="s">
        <v>42</v>
      </c>
      <c r="K360" s="34" t="s">
        <v>36</v>
      </c>
      <c r="L360" s="31">
        <v>17930</v>
      </c>
      <c r="M360" s="25">
        <v>0.80600000000000005</v>
      </c>
      <c r="N360" s="25">
        <v>2.2127800000000001E-3</v>
      </c>
      <c r="O360" s="25">
        <v>1</v>
      </c>
      <c r="P360" s="25">
        <v>175</v>
      </c>
      <c r="Q360" s="25">
        <v>83</v>
      </c>
      <c r="R360" s="25">
        <v>172</v>
      </c>
      <c r="S360" s="25">
        <v>0.80600000000000005</v>
      </c>
      <c r="T360" s="25">
        <v>2.4979999999999998E-3</v>
      </c>
    </row>
    <row r="361" spans="1:20" ht="25.5" x14ac:dyDescent="0.25">
      <c r="A361" s="51"/>
      <c r="B361" s="25">
        <v>356</v>
      </c>
      <c r="C361" s="43">
        <v>1136976</v>
      </c>
      <c r="D361" s="43">
        <v>1085101</v>
      </c>
      <c r="E361" s="36" t="s">
        <v>7028</v>
      </c>
      <c r="F361" s="25" t="s">
        <v>21</v>
      </c>
      <c r="G361" s="238" t="s">
        <v>2182</v>
      </c>
      <c r="H361" s="37"/>
      <c r="I361" s="34"/>
      <c r="J361" s="35" t="s">
        <v>42</v>
      </c>
      <c r="K361" s="34" t="s">
        <v>36</v>
      </c>
      <c r="L361" s="31">
        <v>9680</v>
      </c>
      <c r="M361" s="25">
        <v>0.81200000000000006</v>
      </c>
      <c r="N361" s="25">
        <v>3.5200000000000001E-3</v>
      </c>
      <c r="O361" s="25">
        <v>1</v>
      </c>
      <c r="P361" s="25">
        <v>200</v>
      </c>
      <c r="Q361" s="25">
        <v>160</v>
      </c>
      <c r="R361" s="25">
        <v>110</v>
      </c>
      <c r="S361" s="25">
        <v>0.81200000000000006</v>
      </c>
      <c r="T361" s="25">
        <v>3.5200000000000001E-3</v>
      </c>
    </row>
    <row r="362" spans="1:20" x14ac:dyDescent="0.25">
      <c r="A362" s="51"/>
      <c r="B362" s="25">
        <v>357</v>
      </c>
      <c r="C362" s="43">
        <v>1237830</v>
      </c>
      <c r="D362" s="25"/>
      <c r="E362" s="27" t="s">
        <v>7158</v>
      </c>
      <c r="F362" s="25" t="s">
        <v>21</v>
      </c>
      <c r="G362" s="238" t="s">
        <v>2182</v>
      </c>
      <c r="H362" s="43"/>
      <c r="I362" s="34"/>
      <c r="J362" s="35" t="s">
        <v>42</v>
      </c>
      <c r="K362" s="34" t="s">
        <v>36</v>
      </c>
      <c r="L362" s="31">
        <v>10500</v>
      </c>
      <c r="M362" s="25"/>
      <c r="N362" s="25"/>
      <c r="O362" s="25">
        <v>1</v>
      </c>
      <c r="P362" s="25"/>
      <c r="Q362" s="25"/>
      <c r="R362" s="25"/>
      <c r="S362" s="25"/>
      <c r="T362" s="25"/>
    </row>
    <row r="363" spans="1:20" ht="25.5" x14ac:dyDescent="0.25">
      <c r="A363" s="1"/>
      <c r="B363" s="25">
        <v>358</v>
      </c>
      <c r="C363" s="43">
        <v>1046408</v>
      </c>
      <c r="D363" s="43" t="s">
        <v>22</v>
      </c>
      <c r="E363" s="27" t="s">
        <v>5756</v>
      </c>
      <c r="F363" s="25" t="s">
        <v>21</v>
      </c>
      <c r="G363" s="238" t="s">
        <v>585</v>
      </c>
      <c r="H363" s="44" t="s">
        <v>22</v>
      </c>
      <c r="I363" s="44"/>
      <c r="J363" s="35" t="s">
        <v>42</v>
      </c>
      <c r="K363" s="25" t="s">
        <v>36</v>
      </c>
      <c r="L363" s="31">
        <v>4554</v>
      </c>
      <c r="M363" s="25">
        <v>0.26</v>
      </c>
      <c r="N363" s="25">
        <v>2.0599999999999999E-4</v>
      </c>
      <c r="O363" s="25">
        <v>1</v>
      </c>
      <c r="P363" s="25">
        <v>280</v>
      </c>
      <c r="Q363" s="25">
        <v>187</v>
      </c>
      <c r="R363" s="25">
        <v>95</v>
      </c>
      <c r="S363" s="25">
        <v>0.26</v>
      </c>
      <c r="T363" s="25">
        <v>4.9740000000000001E-3</v>
      </c>
    </row>
    <row r="364" spans="1:20" x14ac:dyDescent="0.25">
      <c r="A364" s="1"/>
      <c r="B364" s="106">
        <v>359</v>
      </c>
      <c r="C364" s="242" t="s">
        <v>7055</v>
      </c>
      <c r="D364" s="110"/>
      <c r="E364" s="244"/>
      <c r="F364" s="106"/>
      <c r="G364" s="249"/>
      <c r="H364" s="146"/>
      <c r="I364" s="146"/>
      <c r="J364" s="247" t="s">
        <v>22</v>
      </c>
      <c r="K364" s="106"/>
      <c r="L364" s="248"/>
      <c r="M364" s="106"/>
      <c r="N364" s="106"/>
      <c r="O364" s="106" t="s">
        <v>22</v>
      </c>
      <c r="P364" s="106"/>
      <c r="Q364" s="106"/>
      <c r="R364" s="106"/>
      <c r="S364" s="106"/>
      <c r="T364" s="106"/>
    </row>
    <row r="365" spans="1:20" x14ac:dyDescent="0.25">
      <c r="A365" s="1"/>
      <c r="B365" s="25">
        <v>360</v>
      </c>
      <c r="C365" s="43">
        <v>1237413</v>
      </c>
      <c r="D365" s="23"/>
      <c r="E365" s="26" t="s">
        <v>7083</v>
      </c>
      <c r="F365" s="25" t="s">
        <v>21</v>
      </c>
      <c r="G365" s="238" t="s">
        <v>2182</v>
      </c>
      <c r="H365" s="23"/>
      <c r="I365" s="23"/>
      <c r="J365" s="178" t="s">
        <v>7056</v>
      </c>
      <c r="K365" s="34" t="s">
        <v>36</v>
      </c>
      <c r="L365" s="31">
        <v>124</v>
      </c>
      <c r="M365" s="37">
        <v>2.5999999999999999E-2</v>
      </c>
      <c r="N365" s="25"/>
      <c r="O365" s="25">
        <v>50</v>
      </c>
      <c r="P365" s="37">
        <v>200</v>
      </c>
      <c r="Q365" s="37">
        <v>240</v>
      </c>
      <c r="R365" s="25">
        <v>30</v>
      </c>
      <c r="S365" s="37">
        <v>1.3</v>
      </c>
      <c r="T365" s="25">
        <v>1.4400000000000001E-3</v>
      </c>
    </row>
    <row r="366" spans="1:20" x14ac:dyDescent="0.25">
      <c r="A366" s="1"/>
      <c r="B366" s="25">
        <v>361</v>
      </c>
      <c r="C366" s="43">
        <v>1237414</v>
      </c>
      <c r="D366" s="23"/>
      <c r="E366" s="26" t="s">
        <v>7084</v>
      </c>
      <c r="F366" s="25" t="s">
        <v>21</v>
      </c>
      <c r="G366" s="238" t="s">
        <v>2182</v>
      </c>
      <c r="H366" s="23"/>
      <c r="I366" s="23"/>
      <c r="J366" s="178" t="s">
        <v>7056</v>
      </c>
      <c r="K366" s="34" t="s">
        <v>36</v>
      </c>
      <c r="L366" s="31">
        <v>136</v>
      </c>
      <c r="M366" s="37">
        <v>2.9000000000000001E-2</v>
      </c>
      <c r="N366" s="25"/>
      <c r="O366" s="25">
        <v>50</v>
      </c>
      <c r="P366" s="37">
        <v>200</v>
      </c>
      <c r="Q366" s="37">
        <v>240</v>
      </c>
      <c r="R366" s="25">
        <v>30</v>
      </c>
      <c r="S366" s="37">
        <v>1.4500000000000002</v>
      </c>
      <c r="T366" s="25">
        <v>1.4400000000000001E-3</v>
      </c>
    </row>
    <row r="367" spans="1:20" x14ac:dyDescent="0.25">
      <c r="A367" s="1"/>
      <c r="B367" s="25">
        <v>362</v>
      </c>
      <c r="C367" s="43">
        <v>1237415</v>
      </c>
      <c r="D367" s="23"/>
      <c r="E367" s="26" t="s">
        <v>7085</v>
      </c>
      <c r="F367" s="25" t="s">
        <v>21</v>
      </c>
      <c r="G367" s="238" t="s">
        <v>2182</v>
      </c>
      <c r="H367" s="23"/>
      <c r="I367" s="23"/>
      <c r="J367" s="178" t="s">
        <v>7056</v>
      </c>
      <c r="K367" s="34" t="s">
        <v>36</v>
      </c>
      <c r="L367" s="31">
        <v>218</v>
      </c>
      <c r="M367" s="37">
        <v>4.5999999999999999E-2</v>
      </c>
      <c r="N367" s="25"/>
      <c r="O367" s="25">
        <v>25</v>
      </c>
      <c r="P367" s="37">
        <v>200</v>
      </c>
      <c r="Q367" s="37">
        <v>240</v>
      </c>
      <c r="R367" s="25">
        <v>30</v>
      </c>
      <c r="S367" s="37">
        <v>1.1499999999999999</v>
      </c>
      <c r="T367" s="25">
        <v>1.4400000000000001E-3</v>
      </c>
    </row>
    <row r="368" spans="1:20" x14ac:dyDescent="0.25">
      <c r="A368" s="1"/>
      <c r="B368" s="25">
        <v>363</v>
      </c>
      <c r="C368" s="43">
        <v>1237416</v>
      </c>
      <c r="D368" s="23"/>
      <c r="E368" s="26" t="s">
        <v>7086</v>
      </c>
      <c r="F368" s="25" t="s">
        <v>21</v>
      </c>
      <c r="G368" s="238" t="s">
        <v>2182</v>
      </c>
      <c r="H368" s="23"/>
      <c r="I368" s="23"/>
      <c r="J368" s="178" t="s">
        <v>7056</v>
      </c>
      <c r="K368" s="34" t="s">
        <v>36</v>
      </c>
      <c r="L368" s="31">
        <v>435</v>
      </c>
      <c r="M368" s="37">
        <v>9.0999999999999998E-2</v>
      </c>
      <c r="N368" s="25"/>
      <c r="O368" s="25">
        <v>20</v>
      </c>
      <c r="P368" s="37">
        <v>200</v>
      </c>
      <c r="Q368" s="37">
        <v>240</v>
      </c>
      <c r="R368" s="25">
        <v>30</v>
      </c>
      <c r="S368" s="37">
        <v>1.8199999999999998</v>
      </c>
      <c r="T368" s="25">
        <v>1.4400000000000001E-3</v>
      </c>
    </row>
    <row r="369" spans="1:20" x14ac:dyDescent="0.25">
      <c r="A369" s="1"/>
      <c r="B369" s="25">
        <v>364</v>
      </c>
      <c r="C369" s="43">
        <v>1237421</v>
      </c>
      <c r="D369" s="23"/>
      <c r="E369" s="26" t="s">
        <v>7102</v>
      </c>
      <c r="F369" s="25" t="s">
        <v>21</v>
      </c>
      <c r="G369" s="238" t="s">
        <v>2182</v>
      </c>
      <c r="H369" s="23"/>
      <c r="I369" s="23"/>
      <c r="J369" s="178" t="s">
        <v>7056</v>
      </c>
      <c r="K369" s="34" t="s">
        <v>36</v>
      </c>
      <c r="L369" s="31">
        <v>300</v>
      </c>
      <c r="M369" s="37">
        <v>4.8000000000000001E-2</v>
      </c>
      <c r="N369" s="25"/>
      <c r="O369" s="25">
        <v>10</v>
      </c>
      <c r="P369" s="37">
        <v>140</v>
      </c>
      <c r="Q369" s="37">
        <v>190</v>
      </c>
      <c r="R369" s="25">
        <v>30</v>
      </c>
      <c r="S369" s="37">
        <v>0.48</v>
      </c>
      <c r="T369" s="25">
        <v>7.9799999999999999E-4</v>
      </c>
    </row>
    <row r="370" spans="1:20" x14ac:dyDescent="0.25">
      <c r="A370" s="1"/>
      <c r="B370" s="25">
        <v>365</v>
      </c>
      <c r="C370" s="43">
        <v>1237422</v>
      </c>
      <c r="D370" s="23"/>
      <c r="E370" s="26" t="s">
        <v>7103</v>
      </c>
      <c r="F370" s="25" t="s">
        <v>21</v>
      </c>
      <c r="G370" s="238" t="s">
        <v>2182</v>
      </c>
      <c r="H370" s="23"/>
      <c r="I370" s="23"/>
      <c r="J370" s="178" t="s">
        <v>7056</v>
      </c>
      <c r="K370" s="34" t="s">
        <v>36</v>
      </c>
      <c r="L370" s="31">
        <v>491</v>
      </c>
      <c r="M370" s="37">
        <v>7.8E-2</v>
      </c>
      <c r="N370" s="25"/>
      <c r="O370" s="25">
        <v>10</v>
      </c>
      <c r="P370" s="37">
        <v>180</v>
      </c>
      <c r="Q370" s="37">
        <v>200</v>
      </c>
      <c r="R370" s="25">
        <v>30</v>
      </c>
      <c r="S370" s="37">
        <v>0.78</v>
      </c>
      <c r="T370" s="25">
        <v>1.08E-3</v>
      </c>
    </row>
    <row r="371" spans="1:20" x14ac:dyDescent="0.25">
      <c r="A371" s="1"/>
      <c r="B371" s="25">
        <v>366</v>
      </c>
      <c r="C371" s="43">
        <v>1237423</v>
      </c>
      <c r="D371" s="23"/>
      <c r="E371" s="26" t="s">
        <v>7104</v>
      </c>
      <c r="F371" s="25" t="s">
        <v>21</v>
      </c>
      <c r="G371" s="238" t="s">
        <v>2182</v>
      </c>
      <c r="H371" s="23"/>
      <c r="I371" s="23"/>
      <c r="J371" s="178" t="s">
        <v>7056</v>
      </c>
      <c r="K371" s="34" t="s">
        <v>36</v>
      </c>
      <c r="L371" s="31">
        <v>815</v>
      </c>
      <c r="M371" s="37">
        <v>0.13200000000000001</v>
      </c>
      <c r="N371" s="25"/>
      <c r="O371" s="25">
        <v>10</v>
      </c>
      <c r="P371" s="37">
        <v>200</v>
      </c>
      <c r="Q371" s="37">
        <v>240</v>
      </c>
      <c r="R371" s="25">
        <v>30</v>
      </c>
      <c r="S371" s="37">
        <v>1.32</v>
      </c>
      <c r="T371" s="25">
        <v>1.4400000000000001E-3</v>
      </c>
    </row>
    <row r="372" spans="1:20" x14ac:dyDescent="0.25">
      <c r="A372" s="1"/>
      <c r="B372" s="25">
        <v>367</v>
      </c>
      <c r="C372" s="43">
        <v>1237424</v>
      </c>
      <c r="D372" s="23"/>
      <c r="E372" s="26" t="s">
        <v>7105</v>
      </c>
      <c r="F372" s="25" t="s">
        <v>21</v>
      </c>
      <c r="G372" s="238" t="s">
        <v>2182</v>
      </c>
      <c r="H372" s="23"/>
      <c r="I372" s="23"/>
      <c r="J372" s="178" t="s">
        <v>7056</v>
      </c>
      <c r="K372" s="34" t="s">
        <v>36</v>
      </c>
      <c r="L372" s="31">
        <v>1414</v>
      </c>
      <c r="M372" s="37">
        <v>0.23</v>
      </c>
      <c r="N372" s="25"/>
      <c r="O372" s="25">
        <v>10</v>
      </c>
      <c r="P372" s="37">
        <v>220</v>
      </c>
      <c r="Q372" s="37">
        <v>280</v>
      </c>
      <c r="R372" s="25">
        <v>30</v>
      </c>
      <c r="S372" s="37">
        <v>2.3000000000000003</v>
      </c>
      <c r="T372" s="25">
        <v>1.848E-3</v>
      </c>
    </row>
    <row r="373" spans="1:20" x14ac:dyDescent="0.25">
      <c r="A373" s="1"/>
      <c r="B373" s="25">
        <v>368</v>
      </c>
      <c r="C373" s="43">
        <v>1237441</v>
      </c>
      <c r="D373" s="23"/>
      <c r="E373" s="26" t="s">
        <v>7087</v>
      </c>
      <c r="F373" s="25" t="s">
        <v>21</v>
      </c>
      <c r="G373" s="238" t="s">
        <v>2182</v>
      </c>
      <c r="H373" s="23"/>
      <c r="I373" s="23"/>
      <c r="J373" s="178" t="s">
        <v>7056</v>
      </c>
      <c r="K373" s="34" t="s">
        <v>36</v>
      </c>
      <c r="L373" s="31">
        <v>221</v>
      </c>
      <c r="M373" s="37">
        <v>3.5000000000000003E-2</v>
      </c>
      <c r="N373" s="25"/>
      <c r="O373" s="25">
        <v>10</v>
      </c>
      <c r="P373" s="37">
        <v>140</v>
      </c>
      <c r="Q373" s="37">
        <v>190</v>
      </c>
      <c r="R373" s="25">
        <v>30</v>
      </c>
      <c r="S373" s="37">
        <v>0.35000000000000003</v>
      </c>
      <c r="T373" s="25">
        <v>7.9799999999999999E-4</v>
      </c>
    </row>
    <row r="374" spans="1:20" x14ac:dyDescent="0.25">
      <c r="A374" s="1"/>
      <c r="B374" s="25">
        <v>369</v>
      </c>
      <c r="C374" s="43">
        <v>1237442</v>
      </c>
      <c r="D374" s="23"/>
      <c r="E374" s="26" t="s">
        <v>7088</v>
      </c>
      <c r="F374" s="25" t="s">
        <v>21</v>
      </c>
      <c r="G374" s="238" t="s">
        <v>2182</v>
      </c>
      <c r="H374" s="23"/>
      <c r="I374" s="23"/>
      <c r="J374" s="178" t="s">
        <v>7056</v>
      </c>
      <c r="K374" s="34" t="s">
        <v>36</v>
      </c>
      <c r="L374" s="31">
        <v>331</v>
      </c>
      <c r="M374" s="37">
        <v>5.3999999999999999E-2</v>
      </c>
      <c r="N374" s="25"/>
      <c r="O374" s="25">
        <v>10</v>
      </c>
      <c r="P374" s="37">
        <v>140</v>
      </c>
      <c r="Q374" s="37">
        <v>190</v>
      </c>
      <c r="R374" s="25">
        <v>30</v>
      </c>
      <c r="S374" s="37">
        <v>0.54</v>
      </c>
      <c r="T374" s="25">
        <v>7.9799999999999999E-4</v>
      </c>
    </row>
    <row r="375" spans="1:20" x14ac:dyDescent="0.25">
      <c r="A375" s="1"/>
      <c r="B375" s="25">
        <v>370</v>
      </c>
      <c r="C375" s="43">
        <v>1237443</v>
      </c>
      <c r="D375" s="23"/>
      <c r="E375" s="26" t="s">
        <v>7089</v>
      </c>
      <c r="F375" s="25" t="s">
        <v>21</v>
      </c>
      <c r="G375" s="238" t="s">
        <v>2182</v>
      </c>
      <c r="H375" s="23"/>
      <c r="I375" s="23"/>
      <c r="J375" s="178" t="s">
        <v>7056</v>
      </c>
      <c r="K375" s="34" t="s">
        <v>36</v>
      </c>
      <c r="L375" s="31">
        <v>547</v>
      </c>
      <c r="M375" s="37">
        <v>9.0999999999999998E-2</v>
      </c>
      <c r="N375" s="25"/>
      <c r="O375" s="25">
        <v>10</v>
      </c>
      <c r="P375" s="37">
        <v>180</v>
      </c>
      <c r="Q375" s="37">
        <v>200</v>
      </c>
      <c r="R375" s="25">
        <v>30</v>
      </c>
      <c r="S375" s="37">
        <v>0.90999999999999992</v>
      </c>
      <c r="T375" s="25">
        <v>1.08E-3</v>
      </c>
    </row>
    <row r="376" spans="1:20" x14ac:dyDescent="0.25">
      <c r="A376" s="1"/>
      <c r="B376" s="25">
        <v>371</v>
      </c>
      <c r="C376" s="43">
        <v>1237451</v>
      </c>
      <c r="D376" s="23"/>
      <c r="E376" s="26" t="s">
        <v>7090</v>
      </c>
      <c r="F376" s="25" t="s">
        <v>21</v>
      </c>
      <c r="G376" s="238" t="s">
        <v>2182</v>
      </c>
      <c r="H376" s="23"/>
      <c r="I376" s="23"/>
      <c r="J376" s="178" t="s">
        <v>7056</v>
      </c>
      <c r="K376" s="34" t="s">
        <v>36</v>
      </c>
      <c r="L376" s="31">
        <v>273</v>
      </c>
      <c r="M376" s="37">
        <v>4.3999999999999997E-2</v>
      </c>
      <c r="N376" s="25"/>
      <c r="O376" s="25">
        <v>10</v>
      </c>
      <c r="P376" s="37">
        <v>140</v>
      </c>
      <c r="Q376" s="37">
        <v>190</v>
      </c>
      <c r="R376" s="25">
        <v>30</v>
      </c>
      <c r="S376" s="37">
        <v>0.43999999999999995</v>
      </c>
      <c r="T376" s="25">
        <v>7.9799999999999999E-4</v>
      </c>
    </row>
    <row r="377" spans="1:20" x14ac:dyDescent="0.25">
      <c r="A377" s="1"/>
      <c r="B377" s="25">
        <v>372</v>
      </c>
      <c r="C377" s="43">
        <v>1237453</v>
      </c>
      <c r="D377" s="23"/>
      <c r="E377" s="26" t="s">
        <v>7091</v>
      </c>
      <c r="F377" s="25" t="s">
        <v>21</v>
      </c>
      <c r="G377" s="238" t="s">
        <v>2182</v>
      </c>
      <c r="H377" s="23"/>
      <c r="I377" s="23"/>
      <c r="J377" s="178" t="s">
        <v>7056</v>
      </c>
      <c r="K377" s="34" t="s">
        <v>36</v>
      </c>
      <c r="L377" s="31">
        <v>435</v>
      </c>
      <c r="M377" s="37">
        <v>7.1999999999999995E-2</v>
      </c>
      <c r="N377" s="25"/>
      <c r="O377" s="25">
        <v>10</v>
      </c>
      <c r="P377" s="37">
        <v>180</v>
      </c>
      <c r="Q377" s="37">
        <v>200</v>
      </c>
      <c r="R377" s="25">
        <v>30</v>
      </c>
      <c r="S377" s="37">
        <v>0.72</v>
      </c>
      <c r="T377" s="25">
        <v>1.08E-3</v>
      </c>
    </row>
    <row r="378" spans="1:20" x14ac:dyDescent="0.25">
      <c r="A378" s="1"/>
      <c r="B378" s="25">
        <v>373</v>
      </c>
      <c r="C378" s="43">
        <v>1237455</v>
      </c>
      <c r="D378" s="23"/>
      <c r="E378" s="26" t="s">
        <v>7092</v>
      </c>
      <c r="F378" s="25" t="s">
        <v>21</v>
      </c>
      <c r="G378" s="238" t="s">
        <v>2182</v>
      </c>
      <c r="H378" s="23"/>
      <c r="I378" s="23"/>
      <c r="J378" s="178" t="s">
        <v>7056</v>
      </c>
      <c r="K378" s="34" t="s">
        <v>36</v>
      </c>
      <c r="L378" s="31">
        <v>767</v>
      </c>
      <c r="M378" s="37">
        <v>0.13</v>
      </c>
      <c r="N378" s="25"/>
      <c r="O378" s="25">
        <v>10</v>
      </c>
      <c r="P378" s="37">
        <v>200</v>
      </c>
      <c r="Q378" s="37">
        <v>240</v>
      </c>
      <c r="R378" s="25">
        <v>30</v>
      </c>
      <c r="S378" s="37">
        <v>1.3</v>
      </c>
      <c r="T378" s="25">
        <v>1.4400000000000001E-3</v>
      </c>
    </row>
    <row r="379" spans="1:20" ht="25.5" x14ac:dyDescent="0.25">
      <c r="A379" s="1"/>
      <c r="B379" s="25">
        <v>374</v>
      </c>
      <c r="C379" s="43">
        <v>1237481</v>
      </c>
      <c r="D379" s="23"/>
      <c r="E379" s="26" t="s">
        <v>7107</v>
      </c>
      <c r="F379" s="25" t="s">
        <v>21</v>
      </c>
      <c r="G379" s="238" t="s">
        <v>2182</v>
      </c>
      <c r="H379" s="23"/>
      <c r="I379" s="23"/>
      <c r="J379" s="178" t="s">
        <v>7056</v>
      </c>
      <c r="K379" s="34" t="s">
        <v>36</v>
      </c>
      <c r="L379" s="31">
        <v>415</v>
      </c>
      <c r="M379" s="37">
        <v>6.4000000000000001E-2</v>
      </c>
      <c r="N379" s="25"/>
      <c r="O379" s="25">
        <v>10</v>
      </c>
      <c r="P379" s="37">
        <v>180</v>
      </c>
      <c r="Q379" s="37">
        <v>200</v>
      </c>
      <c r="R379" s="25">
        <v>30</v>
      </c>
      <c r="S379" s="37">
        <v>0.64</v>
      </c>
      <c r="T379" s="25">
        <v>1.08E-3</v>
      </c>
    </row>
    <row r="380" spans="1:20" ht="25.5" x14ac:dyDescent="0.25">
      <c r="A380" s="1"/>
      <c r="B380" s="25">
        <v>375</v>
      </c>
      <c r="C380" s="43">
        <v>1237482</v>
      </c>
      <c r="D380" s="23"/>
      <c r="E380" s="26" t="s">
        <v>7108</v>
      </c>
      <c r="F380" s="25" t="s">
        <v>21</v>
      </c>
      <c r="G380" s="238" t="s">
        <v>2182</v>
      </c>
      <c r="H380" s="23"/>
      <c r="I380" s="23"/>
      <c r="J380" s="178" t="s">
        <v>7056</v>
      </c>
      <c r="K380" s="34" t="s">
        <v>36</v>
      </c>
      <c r="L380" s="31">
        <v>664</v>
      </c>
      <c r="M380" s="37">
        <v>0.10100000000000001</v>
      </c>
      <c r="N380" s="25"/>
      <c r="O380" s="25">
        <v>10</v>
      </c>
      <c r="P380" s="37">
        <v>200</v>
      </c>
      <c r="Q380" s="37">
        <v>240</v>
      </c>
      <c r="R380" s="25">
        <v>30</v>
      </c>
      <c r="S380" s="37">
        <v>1.01</v>
      </c>
      <c r="T380" s="25">
        <v>1.4400000000000001E-3</v>
      </c>
    </row>
    <row r="381" spans="1:20" ht="25.5" x14ac:dyDescent="0.25">
      <c r="A381" s="1"/>
      <c r="B381" s="25">
        <v>376</v>
      </c>
      <c r="C381" s="43">
        <v>1237483</v>
      </c>
      <c r="D381" s="23"/>
      <c r="E381" s="26" t="s">
        <v>7109</v>
      </c>
      <c r="F381" s="25" t="s">
        <v>21</v>
      </c>
      <c r="G381" s="238" t="s">
        <v>2182</v>
      </c>
      <c r="H381" s="23"/>
      <c r="I381" s="23"/>
      <c r="J381" s="178" t="s">
        <v>7056</v>
      </c>
      <c r="K381" s="34" t="s">
        <v>36</v>
      </c>
      <c r="L381" s="31">
        <v>1108</v>
      </c>
      <c r="M381" s="37">
        <v>0.17599999999999999</v>
      </c>
      <c r="N381" s="25"/>
      <c r="O381" s="25">
        <v>10</v>
      </c>
      <c r="P381" s="37">
        <v>200</v>
      </c>
      <c r="Q381" s="37">
        <v>240</v>
      </c>
      <c r="R381" s="25">
        <v>30</v>
      </c>
      <c r="S381" s="37">
        <v>1.7599999999999998</v>
      </c>
      <c r="T381" s="25">
        <v>1.4400000000000001E-3</v>
      </c>
    </row>
    <row r="382" spans="1:20" ht="25.5" x14ac:dyDescent="0.25">
      <c r="A382" s="1"/>
      <c r="B382" s="25">
        <v>377</v>
      </c>
      <c r="C382" s="43">
        <v>1237484</v>
      </c>
      <c r="D382" s="23"/>
      <c r="E382" s="26" t="s">
        <v>7110</v>
      </c>
      <c r="F382" s="25" t="s">
        <v>21</v>
      </c>
      <c r="G382" s="238" t="s">
        <v>2182</v>
      </c>
      <c r="H382" s="23"/>
      <c r="I382" s="23"/>
      <c r="J382" s="178" t="s">
        <v>7056</v>
      </c>
      <c r="K382" s="34" t="s">
        <v>36</v>
      </c>
      <c r="L382" s="31">
        <v>1895</v>
      </c>
      <c r="M382" s="37">
        <v>0.307</v>
      </c>
      <c r="N382" s="25"/>
      <c r="O382" s="25">
        <v>5</v>
      </c>
      <c r="P382" s="37">
        <v>220</v>
      </c>
      <c r="Q382" s="37">
        <v>280</v>
      </c>
      <c r="R382" s="25">
        <v>30</v>
      </c>
      <c r="S382" s="37">
        <v>1.5349999999999999</v>
      </c>
      <c r="T382" s="25">
        <v>1.848E-3</v>
      </c>
    </row>
    <row r="383" spans="1:20" ht="25.5" x14ac:dyDescent="0.25">
      <c r="A383" s="1"/>
      <c r="B383" s="25">
        <v>378</v>
      </c>
      <c r="C383" s="43">
        <v>1237491</v>
      </c>
      <c r="D383" s="23"/>
      <c r="E383" s="26" t="s">
        <v>7111</v>
      </c>
      <c r="F383" s="25" t="s">
        <v>21</v>
      </c>
      <c r="G383" s="238" t="s">
        <v>2182</v>
      </c>
      <c r="H383" s="23"/>
      <c r="I383" s="23"/>
      <c r="J383" s="178" t="s">
        <v>7056</v>
      </c>
      <c r="K383" s="34" t="s">
        <v>36</v>
      </c>
      <c r="L383" s="31">
        <v>532</v>
      </c>
      <c r="M383" s="37">
        <v>7.6999999999999999E-2</v>
      </c>
      <c r="N383" s="25"/>
      <c r="O383" s="25">
        <v>10</v>
      </c>
      <c r="P383" s="37">
        <v>180</v>
      </c>
      <c r="Q383" s="37">
        <v>200</v>
      </c>
      <c r="R383" s="25">
        <v>30</v>
      </c>
      <c r="S383" s="37">
        <v>0.77</v>
      </c>
      <c r="T383" s="25">
        <v>1.08E-3</v>
      </c>
    </row>
    <row r="384" spans="1:20" ht="25.5" x14ac:dyDescent="0.25">
      <c r="A384" s="1"/>
      <c r="B384" s="25">
        <v>379</v>
      </c>
      <c r="C384" s="43">
        <v>1237493</v>
      </c>
      <c r="D384" s="23"/>
      <c r="E384" s="26" t="s">
        <v>7112</v>
      </c>
      <c r="F384" s="25" t="s">
        <v>21</v>
      </c>
      <c r="G384" s="238" t="s">
        <v>2182</v>
      </c>
      <c r="H384" s="23"/>
      <c r="I384" s="23"/>
      <c r="J384" s="178" t="s">
        <v>7056</v>
      </c>
      <c r="K384" s="34" t="s">
        <v>36</v>
      </c>
      <c r="L384" s="31">
        <v>537</v>
      </c>
      <c r="M384" s="37">
        <v>7.8E-2</v>
      </c>
      <c r="N384" s="25"/>
      <c r="O384" s="25">
        <v>10</v>
      </c>
      <c r="P384" s="37">
        <v>200</v>
      </c>
      <c r="Q384" s="37">
        <v>240</v>
      </c>
      <c r="R384" s="25">
        <v>30</v>
      </c>
      <c r="S384" s="37">
        <v>0.78</v>
      </c>
      <c r="T384" s="25">
        <v>1.4400000000000001E-3</v>
      </c>
    </row>
    <row r="385" spans="1:20" ht="25.5" x14ac:dyDescent="0.25">
      <c r="A385" s="1"/>
      <c r="B385" s="25">
        <v>380</v>
      </c>
      <c r="C385" s="43">
        <v>1237494</v>
      </c>
      <c r="D385" s="23"/>
      <c r="E385" s="26" t="s">
        <v>7113</v>
      </c>
      <c r="F385" s="25" t="s">
        <v>21</v>
      </c>
      <c r="G385" s="238" t="s">
        <v>2182</v>
      </c>
      <c r="H385" s="23"/>
      <c r="I385" s="23"/>
      <c r="J385" s="178" t="s">
        <v>7056</v>
      </c>
      <c r="K385" s="34" t="s">
        <v>36</v>
      </c>
      <c r="L385" s="31">
        <v>591</v>
      </c>
      <c r="M385" s="37">
        <v>8.7999999999999995E-2</v>
      </c>
      <c r="N385" s="25"/>
      <c r="O385" s="25">
        <v>10</v>
      </c>
      <c r="P385" s="37">
        <v>200</v>
      </c>
      <c r="Q385" s="37">
        <v>240</v>
      </c>
      <c r="R385" s="25">
        <v>30</v>
      </c>
      <c r="S385" s="37">
        <v>0.87999999999999989</v>
      </c>
      <c r="T385" s="25">
        <v>1.4400000000000001E-3</v>
      </c>
    </row>
    <row r="386" spans="1:20" ht="25.5" x14ac:dyDescent="0.25">
      <c r="A386" s="1"/>
      <c r="B386" s="25">
        <v>381</v>
      </c>
      <c r="C386" s="43">
        <v>1237495</v>
      </c>
      <c r="D386" s="23"/>
      <c r="E386" s="26" t="s">
        <v>7114</v>
      </c>
      <c r="F386" s="25" t="s">
        <v>21</v>
      </c>
      <c r="G386" s="238" t="s">
        <v>2182</v>
      </c>
      <c r="H386" s="23"/>
      <c r="I386" s="23"/>
      <c r="J386" s="178" t="s">
        <v>7056</v>
      </c>
      <c r="K386" s="34" t="s">
        <v>36</v>
      </c>
      <c r="L386" s="31">
        <v>618</v>
      </c>
      <c r="M386" s="37">
        <v>9.1999999999999998E-2</v>
      </c>
      <c r="N386" s="25"/>
      <c r="O386" s="25">
        <v>10</v>
      </c>
      <c r="P386" s="37">
        <v>200</v>
      </c>
      <c r="Q386" s="37">
        <v>240</v>
      </c>
      <c r="R386" s="25">
        <v>30</v>
      </c>
      <c r="S386" s="37">
        <v>0.91999999999999993</v>
      </c>
      <c r="T386" s="25">
        <v>1.4400000000000001E-3</v>
      </c>
    </row>
    <row r="387" spans="1:20" ht="25.5" x14ac:dyDescent="0.25">
      <c r="A387" s="1"/>
      <c r="B387" s="25">
        <v>382</v>
      </c>
      <c r="C387" s="43">
        <v>1237500</v>
      </c>
      <c r="D387" s="23"/>
      <c r="E387" s="26" t="s">
        <v>7115</v>
      </c>
      <c r="F387" s="25" t="s">
        <v>21</v>
      </c>
      <c r="G387" s="238" t="s">
        <v>2182</v>
      </c>
      <c r="H387" s="23"/>
      <c r="I387" s="23"/>
      <c r="J387" s="178" t="s">
        <v>7056</v>
      </c>
      <c r="K387" s="34" t="s">
        <v>36</v>
      </c>
      <c r="L387" s="31">
        <v>744</v>
      </c>
      <c r="M387" s="37">
        <v>0.113</v>
      </c>
      <c r="N387" s="25"/>
      <c r="O387" s="25">
        <v>10</v>
      </c>
      <c r="P387" s="37">
        <v>200</v>
      </c>
      <c r="Q387" s="37">
        <v>240</v>
      </c>
      <c r="R387" s="25">
        <v>30</v>
      </c>
      <c r="S387" s="37">
        <v>1.1300000000000001</v>
      </c>
      <c r="T387" s="25">
        <v>1.4400000000000001E-3</v>
      </c>
    </row>
    <row r="388" spans="1:20" ht="25.5" x14ac:dyDescent="0.25">
      <c r="A388" s="1"/>
      <c r="B388" s="25">
        <v>383</v>
      </c>
      <c r="C388" s="43">
        <v>1237501</v>
      </c>
      <c r="D388" s="23"/>
      <c r="E388" s="26" t="s">
        <v>7116</v>
      </c>
      <c r="F388" s="25" t="s">
        <v>21</v>
      </c>
      <c r="G388" s="238" t="s">
        <v>2182</v>
      </c>
      <c r="H388" s="23"/>
      <c r="I388" s="23"/>
      <c r="J388" s="178" t="s">
        <v>7056</v>
      </c>
      <c r="K388" s="34" t="s">
        <v>36</v>
      </c>
      <c r="L388" s="31">
        <v>869</v>
      </c>
      <c r="M388" s="37">
        <v>0.13500000000000001</v>
      </c>
      <c r="N388" s="25"/>
      <c r="O388" s="25">
        <v>10</v>
      </c>
      <c r="P388" s="37">
        <v>220</v>
      </c>
      <c r="Q388" s="37">
        <v>280</v>
      </c>
      <c r="R388" s="25">
        <v>30</v>
      </c>
      <c r="S388" s="37">
        <v>1.35</v>
      </c>
      <c r="T388" s="25">
        <v>1.848E-3</v>
      </c>
    </row>
    <row r="389" spans="1:20" ht="25.5" x14ac:dyDescent="0.25">
      <c r="A389" s="1"/>
      <c r="B389" s="25">
        <v>384</v>
      </c>
      <c r="C389" s="43">
        <v>1237504</v>
      </c>
      <c r="D389" s="23"/>
      <c r="E389" s="26" t="s">
        <v>7117</v>
      </c>
      <c r="F389" s="25" t="s">
        <v>21</v>
      </c>
      <c r="G389" s="238" t="s">
        <v>2182</v>
      </c>
      <c r="H389" s="23"/>
      <c r="I389" s="23"/>
      <c r="J389" s="178" t="s">
        <v>7056</v>
      </c>
      <c r="K389" s="34" t="s">
        <v>36</v>
      </c>
      <c r="L389" s="31">
        <v>947</v>
      </c>
      <c r="M389" s="37">
        <v>0.14799999999999999</v>
      </c>
      <c r="N389" s="25"/>
      <c r="O389" s="25">
        <v>10</v>
      </c>
      <c r="P389" s="37">
        <v>220</v>
      </c>
      <c r="Q389" s="37">
        <v>280</v>
      </c>
      <c r="R389" s="25">
        <v>30</v>
      </c>
      <c r="S389" s="37">
        <v>1.48</v>
      </c>
      <c r="T389" s="25">
        <v>1.848E-3</v>
      </c>
    </row>
    <row r="390" spans="1:20" ht="25.5" x14ac:dyDescent="0.25">
      <c r="A390" s="1"/>
      <c r="B390" s="25">
        <v>385</v>
      </c>
      <c r="C390" s="43">
        <v>1237512</v>
      </c>
      <c r="D390" s="23"/>
      <c r="E390" s="26" t="s">
        <v>7118</v>
      </c>
      <c r="F390" s="25" t="s">
        <v>21</v>
      </c>
      <c r="G390" s="238" t="s">
        <v>2182</v>
      </c>
      <c r="H390" s="23"/>
      <c r="I390" s="23"/>
      <c r="J390" s="178" t="s">
        <v>7056</v>
      </c>
      <c r="K390" s="34" t="s">
        <v>36</v>
      </c>
      <c r="L390" s="31">
        <v>1305</v>
      </c>
      <c r="M390" s="37">
        <v>0.20799999999999999</v>
      </c>
      <c r="N390" s="25"/>
      <c r="O390" s="25">
        <v>5</v>
      </c>
      <c r="P390" s="37">
        <v>220</v>
      </c>
      <c r="Q390" s="37">
        <v>280</v>
      </c>
      <c r="R390" s="25">
        <v>30</v>
      </c>
      <c r="S390" s="37">
        <v>1.04</v>
      </c>
      <c r="T390" s="25">
        <v>1.848E-3</v>
      </c>
    </row>
    <row r="391" spans="1:20" ht="25.5" x14ac:dyDescent="0.25">
      <c r="A391" s="1"/>
      <c r="B391" s="25">
        <v>386</v>
      </c>
      <c r="C391" s="43">
        <v>1237515</v>
      </c>
      <c r="D391" s="23"/>
      <c r="E391" s="26" t="s">
        <v>7119</v>
      </c>
      <c r="F391" s="25" t="s">
        <v>21</v>
      </c>
      <c r="G391" s="238" t="s">
        <v>2182</v>
      </c>
      <c r="H391" s="23"/>
      <c r="I391" s="23"/>
      <c r="J391" s="178" t="s">
        <v>7056</v>
      </c>
      <c r="K391" s="34" t="s">
        <v>36</v>
      </c>
      <c r="L391" s="31">
        <v>1406</v>
      </c>
      <c r="M391" s="37">
        <v>0.22500000000000001</v>
      </c>
      <c r="N391" s="25"/>
      <c r="O391" s="25">
        <v>5</v>
      </c>
      <c r="P391" s="37">
        <v>220</v>
      </c>
      <c r="Q391" s="37">
        <v>280</v>
      </c>
      <c r="R391" s="25">
        <v>30</v>
      </c>
      <c r="S391" s="37">
        <v>1.125</v>
      </c>
      <c r="T391" s="25">
        <v>1.848E-3</v>
      </c>
    </row>
    <row r="392" spans="1:20" ht="25.5" x14ac:dyDescent="0.25">
      <c r="A392" s="1"/>
      <c r="B392" s="25">
        <v>387</v>
      </c>
      <c r="C392" s="43">
        <v>1237551</v>
      </c>
      <c r="D392" s="23"/>
      <c r="E392" s="26" t="s">
        <v>7093</v>
      </c>
      <c r="F392" s="25" t="s">
        <v>21</v>
      </c>
      <c r="G392" s="238" t="s">
        <v>2182</v>
      </c>
      <c r="H392" s="23"/>
      <c r="I392" s="23"/>
      <c r="J392" s="178" t="s">
        <v>7056</v>
      </c>
      <c r="K392" s="34" t="s">
        <v>36</v>
      </c>
      <c r="L392" s="31">
        <v>289</v>
      </c>
      <c r="M392" s="37">
        <v>4.9000000000000002E-2</v>
      </c>
      <c r="N392" s="25"/>
      <c r="O392" s="25">
        <v>10</v>
      </c>
      <c r="P392" s="37">
        <v>140</v>
      </c>
      <c r="Q392" s="37">
        <v>190</v>
      </c>
      <c r="R392" s="25">
        <v>30</v>
      </c>
      <c r="S392" s="37">
        <v>0.49</v>
      </c>
      <c r="T392" s="25">
        <v>7.9799999999999999E-4</v>
      </c>
    </row>
    <row r="393" spans="1:20" ht="25.5" x14ac:dyDescent="0.25">
      <c r="A393" s="1"/>
      <c r="B393" s="25">
        <v>388</v>
      </c>
      <c r="C393" s="43">
        <v>1237553</v>
      </c>
      <c r="D393" s="23"/>
      <c r="E393" s="26" t="s">
        <v>7094</v>
      </c>
      <c r="F393" s="25" t="s">
        <v>21</v>
      </c>
      <c r="G393" s="238" t="s">
        <v>2182</v>
      </c>
      <c r="H393" s="23"/>
      <c r="I393" s="23"/>
      <c r="J393" s="178" t="s">
        <v>7056</v>
      </c>
      <c r="K393" s="34" t="s">
        <v>36</v>
      </c>
      <c r="L393" s="31">
        <v>343</v>
      </c>
      <c r="M393" s="37">
        <v>5.8000000000000003E-2</v>
      </c>
      <c r="N393" s="25"/>
      <c r="O393" s="25">
        <v>10</v>
      </c>
      <c r="P393" s="37">
        <v>140</v>
      </c>
      <c r="Q393" s="37">
        <v>190</v>
      </c>
      <c r="R393" s="25">
        <v>30</v>
      </c>
      <c r="S393" s="37">
        <v>0.58000000000000007</v>
      </c>
      <c r="T393" s="25">
        <v>7.9799999999999999E-4</v>
      </c>
    </row>
    <row r="394" spans="1:20" ht="25.5" x14ac:dyDescent="0.25">
      <c r="A394" s="1"/>
      <c r="B394" s="25">
        <v>389</v>
      </c>
      <c r="C394" s="43">
        <v>1237556</v>
      </c>
      <c r="D394" s="23"/>
      <c r="E394" s="26" t="s">
        <v>7095</v>
      </c>
      <c r="F394" s="25" t="s">
        <v>21</v>
      </c>
      <c r="G394" s="238" t="s">
        <v>2182</v>
      </c>
      <c r="H394" s="23"/>
      <c r="I394" s="23"/>
      <c r="J394" s="178" t="s">
        <v>7056</v>
      </c>
      <c r="K394" s="34" t="s">
        <v>36</v>
      </c>
      <c r="L394" s="31">
        <v>503</v>
      </c>
      <c r="M394" s="37">
        <v>8.5999999999999993E-2</v>
      </c>
      <c r="N394" s="25"/>
      <c r="O394" s="25">
        <v>10</v>
      </c>
      <c r="P394" s="37">
        <v>200</v>
      </c>
      <c r="Q394" s="37">
        <v>240</v>
      </c>
      <c r="R394" s="25">
        <v>30</v>
      </c>
      <c r="S394" s="37">
        <v>0.85999999999999988</v>
      </c>
      <c r="T394" s="25">
        <v>1.4400000000000001E-3</v>
      </c>
    </row>
    <row r="395" spans="1:20" ht="25.5" x14ac:dyDescent="0.25">
      <c r="A395" s="1"/>
      <c r="B395" s="25">
        <v>390</v>
      </c>
      <c r="C395" s="43">
        <v>1237557</v>
      </c>
      <c r="D395" s="23"/>
      <c r="E395" s="26" t="s">
        <v>7096</v>
      </c>
      <c r="F395" s="25" t="s">
        <v>21</v>
      </c>
      <c r="G395" s="238" t="s">
        <v>2182</v>
      </c>
      <c r="H395" s="23"/>
      <c r="I395" s="23"/>
      <c r="J395" s="178" t="s">
        <v>7056</v>
      </c>
      <c r="K395" s="34" t="s">
        <v>36</v>
      </c>
      <c r="L395" s="31">
        <v>699</v>
      </c>
      <c r="M395" s="37">
        <v>0.122</v>
      </c>
      <c r="N395" s="25"/>
      <c r="O395" s="25">
        <v>10</v>
      </c>
      <c r="P395" s="37">
        <v>200</v>
      </c>
      <c r="Q395" s="37">
        <v>240</v>
      </c>
      <c r="R395" s="25">
        <v>30</v>
      </c>
      <c r="S395" s="37">
        <v>1.22</v>
      </c>
      <c r="T395" s="25">
        <v>1.4400000000000001E-3</v>
      </c>
    </row>
    <row r="396" spans="1:20" ht="25.5" x14ac:dyDescent="0.25">
      <c r="A396" s="1"/>
      <c r="B396" s="25">
        <v>391</v>
      </c>
      <c r="C396" s="43">
        <v>1237559</v>
      </c>
      <c r="D396" s="23"/>
      <c r="E396" s="26" t="s">
        <v>7097</v>
      </c>
      <c r="F396" s="25" t="s">
        <v>21</v>
      </c>
      <c r="G396" s="238" t="s">
        <v>2182</v>
      </c>
      <c r="H396" s="23"/>
      <c r="I396" s="23"/>
      <c r="J396" s="178" t="s">
        <v>7056</v>
      </c>
      <c r="K396" s="34" t="s">
        <v>36</v>
      </c>
      <c r="L396" s="31">
        <v>898</v>
      </c>
      <c r="M396" s="37">
        <v>0.157</v>
      </c>
      <c r="N396" s="25"/>
      <c r="O396" s="25">
        <v>10</v>
      </c>
      <c r="P396" s="37">
        <v>200</v>
      </c>
      <c r="Q396" s="37">
        <v>240</v>
      </c>
      <c r="R396" s="25">
        <v>30</v>
      </c>
      <c r="S396" s="37">
        <v>1.57</v>
      </c>
      <c r="T396" s="25">
        <v>1.4400000000000001E-3</v>
      </c>
    </row>
    <row r="397" spans="1:20" ht="25.5" x14ac:dyDescent="0.25">
      <c r="A397" s="1"/>
      <c r="B397" s="25">
        <v>392</v>
      </c>
      <c r="C397" s="43">
        <v>1237571</v>
      </c>
      <c r="D397" s="23"/>
      <c r="E397" s="26" t="s">
        <v>7124</v>
      </c>
      <c r="F397" s="25" t="s">
        <v>21</v>
      </c>
      <c r="G397" s="238" t="s">
        <v>2182</v>
      </c>
      <c r="H397" s="23"/>
      <c r="I397" s="23"/>
      <c r="J397" s="178" t="s">
        <v>7056</v>
      </c>
      <c r="K397" s="34" t="s">
        <v>36</v>
      </c>
      <c r="L397" s="31">
        <v>299</v>
      </c>
      <c r="M397" s="37">
        <v>5.1999999999999998E-2</v>
      </c>
      <c r="N397" s="25"/>
      <c r="O397" s="25">
        <v>10</v>
      </c>
      <c r="P397" s="37">
        <v>140</v>
      </c>
      <c r="Q397" s="37">
        <v>190</v>
      </c>
      <c r="R397" s="25">
        <v>30</v>
      </c>
      <c r="S397" s="37">
        <v>0.52</v>
      </c>
      <c r="T397" s="25">
        <v>7.9799999999999999E-4</v>
      </c>
    </row>
    <row r="398" spans="1:20" ht="25.5" x14ac:dyDescent="0.25">
      <c r="A398" s="1"/>
      <c r="B398" s="25">
        <v>393</v>
      </c>
      <c r="C398" s="43">
        <v>1237573</v>
      </c>
      <c r="D398" s="23"/>
      <c r="E398" s="26" t="s">
        <v>7098</v>
      </c>
      <c r="F398" s="25" t="s">
        <v>21</v>
      </c>
      <c r="G398" s="238" t="s">
        <v>2182</v>
      </c>
      <c r="H398" s="23"/>
      <c r="I398" s="23"/>
      <c r="J398" s="178" t="s">
        <v>7056</v>
      </c>
      <c r="K398" s="34" t="s">
        <v>36</v>
      </c>
      <c r="L398" s="31">
        <v>350</v>
      </c>
      <c r="M398" s="37">
        <v>0.06</v>
      </c>
      <c r="N398" s="25"/>
      <c r="O398" s="25">
        <v>10</v>
      </c>
      <c r="P398" s="37">
        <v>140</v>
      </c>
      <c r="Q398" s="37">
        <v>190</v>
      </c>
      <c r="R398" s="25">
        <v>30</v>
      </c>
      <c r="S398" s="37">
        <v>0.6</v>
      </c>
      <c r="T398" s="25">
        <v>7.9799999999999999E-4</v>
      </c>
    </row>
    <row r="399" spans="1:20" ht="25.5" x14ac:dyDescent="0.25">
      <c r="A399" s="1"/>
      <c r="B399" s="25">
        <v>394</v>
      </c>
      <c r="C399" s="43">
        <v>1237574</v>
      </c>
      <c r="D399" s="23"/>
      <c r="E399" s="26" t="s">
        <v>7099</v>
      </c>
      <c r="F399" s="25" t="s">
        <v>21</v>
      </c>
      <c r="G399" s="238" t="s">
        <v>2182</v>
      </c>
      <c r="H399" s="23"/>
      <c r="I399" s="23"/>
      <c r="J399" s="178" t="s">
        <v>7056</v>
      </c>
      <c r="K399" s="34" t="s">
        <v>36</v>
      </c>
      <c r="L399" s="31">
        <v>431</v>
      </c>
      <c r="M399" s="37">
        <v>7.4999999999999997E-2</v>
      </c>
      <c r="N399" s="25"/>
      <c r="O399" s="25">
        <v>10</v>
      </c>
      <c r="P399" s="37">
        <v>140</v>
      </c>
      <c r="Q399" s="37">
        <v>190</v>
      </c>
      <c r="R399" s="25">
        <v>30</v>
      </c>
      <c r="S399" s="37">
        <v>0.75</v>
      </c>
      <c r="T399" s="25">
        <v>7.9799999999999999E-4</v>
      </c>
    </row>
    <row r="400" spans="1:20" ht="25.5" x14ac:dyDescent="0.25">
      <c r="A400" s="1"/>
      <c r="B400" s="25">
        <v>395</v>
      </c>
      <c r="C400" s="43">
        <v>1237576</v>
      </c>
      <c r="D400" s="23"/>
      <c r="E400" s="26" t="s">
        <v>7100</v>
      </c>
      <c r="F400" s="25" t="s">
        <v>21</v>
      </c>
      <c r="G400" s="238" t="s">
        <v>2182</v>
      </c>
      <c r="H400" s="23"/>
      <c r="I400" s="23"/>
      <c r="J400" s="178" t="s">
        <v>7056</v>
      </c>
      <c r="K400" s="34" t="s">
        <v>36</v>
      </c>
      <c r="L400" s="31">
        <v>537</v>
      </c>
      <c r="M400" s="37">
        <v>9.1999999999999998E-2</v>
      </c>
      <c r="N400" s="25"/>
      <c r="O400" s="25">
        <v>10</v>
      </c>
      <c r="P400" s="37">
        <v>180</v>
      </c>
      <c r="Q400" s="37">
        <v>200</v>
      </c>
      <c r="R400" s="25">
        <v>30</v>
      </c>
      <c r="S400" s="37">
        <v>0.91999999999999993</v>
      </c>
      <c r="T400" s="25">
        <v>1.08E-3</v>
      </c>
    </row>
    <row r="401" spans="1:20" ht="25.5" x14ac:dyDescent="0.25">
      <c r="A401" s="1"/>
      <c r="B401" s="25">
        <v>396</v>
      </c>
      <c r="C401" s="43">
        <v>1237591</v>
      </c>
      <c r="D401" s="23"/>
      <c r="E401" s="26" t="s">
        <v>7120</v>
      </c>
      <c r="F401" s="25" t="s">
        <v>21</v>
      </c>
      <c r="G401" s="238" t="s">
        <v>2182</v>
      </c>
      <c r="H401" s="23"/>
      <c r="I401" s="23"/>
      <c r="J401" s="178" t="s">
        <v>7056</v>
      </c>
      <c r="K401" s="34" t="s">
        <v>36</v>
      </c>
      <c r="L401" s="31">
        <v>310</v>
      </c>
      <c r="M401" s="37">
        <v>4.9000000000000002E-2</v>
      </c>
      <c r="N401" s="25"/>
      <c r="O401" s="25">
        <v>10</v>
      </c>
      <c r="P401" s="37">
        <v>140</v>
      </c>
      <c r="Q401" s="37">
        <v>190</v>
      </c>
      <c r="R401" s="25">
        <v>30</v>
      </c>
      <c r="S401" s="37">
        <v>0.49</v>
      </c>
      <c r="T401" s="25">
        <v>7.9799999999999999E-4</v>
      </c>
    </row>
    <row r="402" spans="1:20" ht="25.5" x14ac:dyDescent="0.25">
      <c r="A402" s="1"/>
      <c r="B402" s="25">
        <v>397</v>
      </c>
      <c r="C402" s="43">
        <v>1237593</v>
      </c>
      <c r="D402" s="23"/>
      <c r="E402" s="26" t="s">
        <v>7121</v>
      </c>
      <c r="F402" s="25" t="s">
        <v>21</v>
      </c>
      <c r="G402" s="238" t="s">
        <v>2182</v>
      </c>
      <c r="H402" s="23"/>
      <c r="I402" s="23"/>
      <c r="J402" s="178" t="s">
        <v>7056</v>
      </c>
      <c r="K402" s="34" t="s">
        <v>36</v>
      </c>
      <c r="L402" s="31">
        <v>367</v>
      </c>
      <c r="M402" s="37">
        <v>5.8999999999999997E-2</v>
      </c>
      <c r="N402" s="25"/>
      <c r="O402" s="25">
        <v>10</v>
      </c>
      <c r="P402" s="37">
        <v>140</v>
      </c>
      <c r="Q402" s="37">
        <v>190</v>
      </c>
      <c r="R402" s="25">
        <v>30</v>
      </c>
      <c r="S402" s="37">
        <v>0.59</v>
      </c>
      <c r="T402" s="25">
        <v>7.9799999999999999E-4</v>
      </c>
    </row>
    <row r="403" spans="1:20" ht="25.5" x14ac:dyDescent="0.25">
      <c r="A403" s="1"/>
      <c r="B403" s="25">
        <v>398</v>
      </c>
      <c r="C403" s="43">
        <v>1237611</v>
      </c>
      <c r="D403" s="23"/>
      <c r="E403" s="26" t="s">
        <v>7101</v>
      </c>
      <c r="F403" s="25" t="s">
        <v>21</v>
      </c>
      <c r="G403" s="238" t="s">
        <v>2182</v>
      </c>
      <c r="H403" s="23"/>
      <c r="I403" s="23"/>
      <c r="J403" s="178" t="s">
        <v>7056</v>
      </c>
      <c r="K403" s="34" t="s">
        <v>36</v>
      </c>
      <c r="L403" s="31">
        <v>406</v>
      </c>
      <c r="M403" s="37">
        <v>5.8999999999999997E-2</v>
      </c>
      <c r="N403" s="25"/>
      <c r="O403" s="25">
        <v>10</v>
      </c>
      <c r="P403" s="37">
        <v>180</v>
      </c>
      <c r="Q403" s="37">
        <v>200</v>
      </c>
      <c r="R403" s="25">
        <v>30</v>
      </c>
      <c r="S403" s="37">
        <v>0.59</v>
      </c>
      <c r="T403" s="25">
        <v>1.08E-3</v>
      </c>
    </row>
    <row r="404" spans="1:20" ht="25.5" x14ac:dyDescent="0.25">
      <c r="A404" s="1"/>
      <c r="B404" s="25">
        <v>399</v>
      </c>
      <c r="C404" s="43">
        <v>1237671</v>
      </c>
      <c r="D404" s="23"/>
      <c r="E404" s="26" t="s">
        <v>7106</v>
      </c>
      <c r="F404" s="25" t="s">
        <v>21</v>
      </c>
      <c r="G404" s="238" t="s">
        <v>2182</v>
      </c>
      <c r="H404" s="23"/>
      <c r="I404" s="23"/>
      <c r="J404" s="178" t="s">
        <v>7056</v>
      </c>
      <c r="K404" s="34" t="s">
        <v>36</v>
      </c>
      <c r="L404" s="31">
        <v>677</v>
      </c>
      <c r="M404" s="37">
        <v>0.108</v>
      </c>
      <c r="N404" s="25"/>
      <c r="O404" s="25">
        <v>10</v>
      </c>
      <c r="P404" s="37">
        <v>200</v>
      </c>
      <c r="Q404" s="37">
        <v>240</v>
      </c>
      <c r="R404" s="25">
        <v>30</v>
      </c>
      <c r="S404" s="37">
        <v>1.08</v>
      </c>
      <c r="T404" s="25">
        <v>1.4400000000000001E-3</v>
      </c>
    </row>
    <row r="405" spans="1:20" ht="25.5" x14ac:dyDescent="0.25">
      <c r="A405" s="1"/>
      <c r="B405" s="25">
        <v>400</v>
      </c>
      <c r="C405" s="43">
        <v>1237601</v>
      </c>
      <c r="D405" s="23"/>
      <c r="E405" s="26" t="s">
        <v>7122</v>
      </c>
      <c r="F405" s="25" t="s">
        <v>21</v>
      </c>
      <c r="G405" s="238" t="s">
        <v>2182</v>
      </c>
      <c r="H405" s="23"/>
      <c r="I405" s="23"/>
      <c r="J405" s="178" t="s">
        <v>7056</v>
      </c>
      <c r="K405" s="34" t="s">
        <v>36</v>
      </c>
      <c r="L405" s="31">
        <v>477</v>
      </c>
      <c r="M405" s="37">
        <v>7.3999999999999996E-2</v>
      </c>
      <c r="N405" s="25"/>
      <c r="O405" s="25">
        <v>10</v>
      </c>
      <c r="P405" s="37">
        <v>140</v>
      </c>
      <c r="Q405" s="37">
        <v>190</v>
      </c>
      <c r="R405" s="25">
        <v>30</v>
      </c>
      <c r="S405" s="37">
        <v>0.74</v>
      </c>
      <c r="T405" s="25">
        <v>7.9799999999999999E-4</v>
      </c>
    </row>
    <row r="406" spans="1:20" ht="25.5" x14ac:dyDescent="0.25">
      <c r="A406" s="1"/>
      <c r="B406" s="25">
        <v>401</v>
      </c>
      <c r="C406" s="43">
        <v>1237661</v>
      </c>
      <c r="D406" s="23"/>
      <c r="E406" s="26" t="s">
        <v>7123</v>
      </c>
      <c r="F406" s="25" t="s">
        <v>21</v>
      </c>
      <c r="G406" s="238" t="s">
        <v>2182</v>
      </c>
      <c r="H406" s="23"/>
      <c r="I406" s="23"/>
      <c r="J406" s="178" t="s">
        <v>7056</v>
      </c>
      <c r="K406" s="34" t="s">
        <v>36</v>
      </c>
      <c r="L406" s="31">
        <v>1483</v>
      </c>
      <c r="M406" s="37">
        <v>0.16400000000000001</v>
      </c>
      <c r="N406" s="25"/>
      <c r="O406" s="25">
        <v>10</v>
      </c>
      <c r="P406" s="37">
        <v>340</v>
      </c>
      <c r="Q406" s="37">
        <v>210</v>
      </c>
      <c r="R406" s="25">
        <v>10</v>
      </c>
      <c r="S406" s="37">
        <v>1.6400000000000001</v>
      </c>
      <c r="T406" s="25">
        <v>7.1400000000000001E-4</v>
      </c>
    </row>
    <row r="407" spans="1:20" ht="25.5" x14ac:dyDescent="0.25">
      <c r="A407" s="1"/>
      <c r="B407" s="25">
        <v>402</v>
      </c>
      <c r="C407" s="43">
        <v>1237690</v>
      </c>
      <c r="D407" s="23"/>
      <c r="E407" s="26" t="s">
        <v>7057</v>
      </c>
      <c r="F407" s="25" t="s">
        <v>655</v>
      </c>
      <c r="G407" s="238" t="s">
        <v>2182</v>
      </c>
      <c r="H407" s="23"/>
      <c r="I407" s="23"/>
      <c r="J407" s="178" t="s">
        <v>42</v>
      </c>
      <c r="K407" s="34" t="s">
        <v>36</v>
      </c>
      <c r="L407" s="31">
        <v>49000</v>
      </c>
      <c r="M407" s="37"/>
      <c r="N407" s="25"/>
      <c r="O407" s="25">
        <v>1</v>
      </c>
      <c r="P407" s="37"/>
      <c r="Q407" s="37"/>
      <c r="R407" s="25"/>
      <c r="S407" s="37"/>
      <c r="T407" s="25"/>
    </row>
    <row r="408" spans="1:20" x14ac:dyDescent="0.25">
      <c r="A408" s="1"/>
      <c r="B408" s="106">
        <v>403</v>
      </c>
      <c r="C408" s="242" t="s">
        <v>5741</v>
      </c>
      <c r="D408" s="110"/>
      <c r="E408" s="244"/>
      <c r="F408" s="106"/>
      <c r="G408" s="249"/>
      <c r="H408" s="146"/>
      <c r="I408" s="146"/>
      <c r="J408" s="247" t="s">
        <v>22</v>
      </c>
      <c r="K408" s="106"/>
      <c r="L408" s="248"/>
      <c r="M408" s="106"/>
      <c r="N408" s="106"/>
      <c r="O408" s="106" t="s">
        <v>22</v>
      </c>
      <c r="P408" s="106"/>
      <c r="Q408" s="106"/>
      <c r="R408" s="106"/>
      <c r="S408" s="106"/>
      <c r="T408" s="106"/>
    </row>
    <row r="409" spans="1:20" ht="25.5" x14ac:dyDescent="0.25">
      <c r="A409" s="1"/>
      <c r="B409" s="25">
        <v>404</v>
      </c>
      <c r="C409" s="43">
        <v>1237001</v>
      </c>
      <c r="D409" s="34" t="s">
        <v>6927</v>
      </c>
      <c r="E409" s="36" t="s">
        <v>6830</v>
      </c>
      <c r="F409" s="97" t="s">
        <v>655</v>
      </c>
      <c r="G409" s="238" t="s">
        <v>2182</v>
      </c>
      <c r="H409" s="37"/>
      <c r="I409" s="25"/>
      <c r="J409" s="35" t="s">
        <v>46</v>
      </c>
      <c r="K409" s="25" t="s">
        <v>24</v>
      </c>
      <c r="L409" s="31">
        <v>151</v>
      </c>
      <c r="M409" s="172">
        <v>0.1104</v>
      </c>
      <c r="N409" s="25">
        <v>2.9819999999999998E-4</v>
      </c>
      <c r="O409" s="25">
        <v>200</v>
      </c>
      <c r="P409" s="25">
        <v>695</v>
      </c>
      <c r="Q409" s="25">
        <v>420</v>
      </c>
      <c r="R409" s="25">
        <v>230</v>
      </c>
      <c r="S409" s="25">
        <v>22.08</v>
      </c>
      <c r="T409" s="25">
        <v>6.7137000000000002E-2</v>
      </c>
    </row>
    <row r="410" spans="1:20" ht="25.5" x14ac:dyDescent="0.25">
      <c r="A410" s="1"/>
      <c r="B410" s="25">
        <v>405</v>
      </c>
      <c r="C410" s="43">
        <v>1237003</v>
      </c>
      <c r="D410" s="34" t="s">
        <v>6928</v>
      </c>
      <c r="E410" s="36" t="s">
        <v>6831</v>
      </c>
      <c r="F410" s="97" t="s">
        <v>655</v>
      </c>
      <c r="G410" s="238" t="s">
        <v>2182</v>
      </c>
      <c r="H410" s="37"/>
      <c r="I410" s="25"/>
      <c r="J410" s="35" t="s">
        <v>46</v>
      </c>
      <c r="K410" s="25" t="s">
        <v>24</v>
      </c>
      <c r="L410" s="31">
        <v>220</v>
      </c>
      <c r="M410" s="25">
        <v>0.14430000000000001</v>
      </c>
      <c r="N410" s="25">
        <v>5.9639999999999997E-4</v>
      </c>
      <c r="O410" s="25">
        <v>100</v>
      </c>
      <c r="P410" s="25">
        <v>660</v>
      </c>
      <c r="Q410" s="25">
        <v>400</v>
      </c>
      <c r="R410" s="25">
        <v>190</v>
      </c>
      <c r="S410" s="25">
        <v>14.430000000000001</v>
      </c>
      <c r="T410" s="25">
        <v>5.0160000000000003E-2</v>
      </c>
    </row>
    <row r="411" spans="1:20" ht="25.5" x14ac:dyDescent="0.25">
      <c r="A411" s="1"/>
      <c r="B411" s="25">
        <v>406</v>
      </c>
      <c r="C411" s="43">
        <v>1237005</v>
      </c>
      <c r="D411" s="34" t="s">
        <v>6929</v>
      </c>
      <c r="E411" s="36" t="s">
        <v>6832</v>
      </c>
      <c r="F411" s="97" t="s">
        <v>655</v>
      </c>
      <c r="G411" s="238" t="s">
        <v>2182</v>
      </c>
      <c r="H411" s="37"/>
      <c r="I411" s="25"/>
      <c r="J411" s="35" t="s">
        <v>46</v>
      </c>
      <c r="K411" s="25" t="s">
        <v>24</v>
      </c>
      <c r="L411" s="31">
        <v>473</v>
      </c>
      <c r="M411" s="25">
        <v>0.25519999999999998</v>
      </c>
      <c r="N411" s="25">
        <v>1.1927999999999999E-3</v>
      </c>
      <c r="O411" s="25">
        <v>50</v>
      </c>
      <c r="P411" s="25">
        <v>690</v>
      </c>
      <c r="Q411" s="25">
        <v>530</v>
      </c>
      <c r="R411" s="25">
        <v>240</v>
      </c>
      <c r="S411" s="25">
        <v>12.76</v>
      </c>
      <c r="T411" s="25">
        <v>8.7767999999999999E-2</v>
      </c>
    </row>
    <row r="412" spans="1:20" ht="25.5" x14ac:dyDescent="0.25">
      <c r="A412" s="126" t="s">
        <v>22</v>
      </c>
      <c r="B412" s="25">
        <v>407</v>
      </c>
      <c r="C412" s="43">
        <v>1237007</v>
      </c>
      <c r="D412" s="34" t="s">
        <v>6930</v>
      </c>
      <c r="E412" s="36" t="s">
        <v>6833</v>
      </c>
      <c r="F412" s="97" t="s">
        <v>655</v>
      </c>
      <c r="G412" s="238" t="s">
        <v>2182</v>
      </c>
      <c r="H412" s="37"/>
      <c r="I412" s="25"/>
      <c r="J412" s="35" t="s">
        <v>46</v>
      </c>
      <c r="K412" s="25" t="s">
        <v>24</v>
      </c>
      <c r="L412" s="31">
        <v>594</v>
      </c>
      <c r="M412" s="25">
        <v>0.33710000000000001</v>
      </c>
      <c r="N412" s="25">
        <v>1.9680000000000001E-3</v>
      </c>
      <c r="O412" s="25">
        <v>50</v>
      </c>
      <c r="P412" s="25">
        <v>980</v>
      </c>
      <c r="Q412" s="25">
        <v>730</v>
      </c>
      <c r="R412" s="25">
        <v>175</v>
      </c>
      <c r="S412" s="25">
        <v>16.855</v>
      </c>
      <c r="T412" s="25">
        <v>0.125195</v>
      </c>
    </row>
    <row r="413" spans="1:20" ht="25.5" x14ac:dyDescent="0.25">
      <c r="A413" s="51"/>
      <c r="B413" s="25">
        <v>408</v>
      </c>
      <c r="C413" s="43">
        <v>1237010</v>
      </c>
      <c r="D413" s="34" t="s">
        <v>6931</v>
      </c>
      <c r="E413" s="36" t="s">
        <v>6834</v>
      </c>
      <c r="F413" s="25" t="s">
        <v>21</v>
      </c>
      <c r="G413" s="238" t="s">
        <v>2182</v>
      </c>
      <c r="H413" s="37"/>
      <c r="I413" s="25"/>
      <c r="J413" s="35" t="s">
        <v>46</v>
      </c>
      <c r="K413" s="25" t="s">
        <v>24</v>
      </c>
      <c r="L413" s="31">
        <v>1188</v>
      </c>
      <c r="M413" s="25">
        <v>0.53249999999999997</v>
      </c>
      <c r="N413" s="25">
        <v>5.1711999999999999E-3</v>
      </c>
      <c r="O413" s="25">
        <v>25</v>
      </c>
      <c r="P413" s="25">
        <v>5050</v>
      </c>
      <c r="Q413" s="25">
        <v>160</v>
      </c>
      <c r="R413" s="25">
        <v>160</v>
      </c>
      <c r="S413" s="25">
        <v>13.3125</v>
      </c>
      <c r="T413" s="25">
        <v>0.12928000000000001</v>
      </c>
    </row>
    <row r="414" spans="1:20" ht="51" x14ac:dyDescent="0.25">
      <c r="A414" s="51"/>
      <c r="B414" s="25">
        <v>409</v>
      </c>
      <c r="C414" s="43">
        <v>1084909</v>
      </c>
      <c r="D414" s="44" t="s">
        <v>5736</v>
      </c>
      <c r="E414" s="27" t="s">
        <v>5735</v>
      </c>
      <c r="F414" s="25" t="s">
        <v>655</v>
      </c>
      <c r="G414" s="238" t="s">
        <v>29</v>
      </c>
      <c r="H414" s="25">
        <v>1237001</v>
      </c>
      <c r="I414" s="25"/>
      <c r="J414" s="35" t="s">
        <v>46</v>
      </c>
      <c r="K414" s="25" t="s">
        <v>24</v>
      </c>
      <c r="L414" s="31">
        <v>454</v>
      </c>
      <c r="M414" s="25">
        <v>0.11700000000000001</v>
      </c>
      <c r="N414" s="25">
        <v>6.1600000000000001E-4</v>
      </c>
      <c r="O414" s="25">
        <v>200</v>
      </c>
      <c r="P414" s="25">
        <v>780</v>
      </c>
      <c r="Q414" s="25">
        <v>780</v>
      </c>
      <c r="R414" s="25">
        <v>130</v>
      </c>
      <c r="S414" s="25">
        <v>23.4</v>
      </c>
      <c r="T414" s="25">
        <v>7.9091999999999996E-2</v>
      </c>
    </row>
    <row r="415" spans="1:20" ht="38.25" x14ac:dyDescent="0.25">
      <c r="A415" s="51"/>
      <c r="B415" s="25">
        <v>410</v>
      </c>
      <c r="C415" s="43">
        <v>1084910</v>
      </c>
      <c r="D415" s="44" t="s">
        <v>5731</v>
      </c>
      <c r="E415" s="27" t="s">
        <v>5728</v>
      </c>
      <c r="F415" s="25" t="s">
        <v>655</v>
      </c>
      <c r="G415" s="238" t="s">
        <v>29</v>
      </c>
      <c r="H415" s="25">
        <v>1237003</v>
      </c>
      <c r="I415" s="43">
        <v>1093124</v>
      </c>
      <c r="J415" s="35" t="s">
        <v>46</v>
      </c>
      <c r="K415" s="25" t="s">
        <v>24</v>
      </c>
      <c r="L415" s="31">
        <v>337.49</v>
      </c>
      <c r="M415" s="25">
        <v>0.16800000000000001</v>
      </c>
      <c r="N415" s="25">
        <v>1.232E-3</v>
      </c>
      <c r="O415" s="25">
        <v>100</v>
      </c>
      <c r="P415" s="25">
        <v>800</v>
      </c>
      <c r="Q415" s="25">
        <v>790</v>
      </c>
      <c r="R415" s="25">
        <v>195</v>
      </c>
      <c r="S415" s="25">
        <v>16.8</v>
      </c>
      <c r="T415" s="25">
        <v>0.12324</v>
      </c>
    </row>
    <row r="416" spans="1:20" ht="38.25" x14ac:dyDescent="0.25">
      <c r="A416" s="1"/>
      <c r="B416" s="25">
        <v>411</v>
      </c>
      <c r="C416" s="43">
        <v>1093124</v>
      </c>
      <c r="D416" s="44" t="s">
        <v>5731</v>
      </c>
      <c r="E416" s="26" t="s">
        <v>5730</v>
      </c>
      <c r="F416" s="97" t="s">
        <v>21</v>
      </c>
      <c r="G416" s="238" t="s">
        <v>29</v>
      </c>
      <c r="H416" s="25">
        <v>1237003</v>
      </c>
      <c r="I416" s="43">
        <v>1084910</v>
      </c>
      <c r="J416" s="35" t="s">
        <v>46</v>
      </c>
      <c r="K416" s="34" t="s">
        <v>24</v>
      </c>
      <c r="L416" s="31">
        <v>279</v>
      </c>
      <c r="M416" s="25">
        <v>0.16800000000000001</v>
      </c>
      <c r="N416" s="25">
        <v>4.0000000000000002E-4</v>
      </c>
      <c r="O416" s="25">
        <v>500</v>
      </c>
      <c r="P416" s="25">
        <v>1140</v>
      </c>
      <c r="Q416" s="25">
        <v>1140</v>
      </c>
      <c r="R416" s="25">
        <v>300</v>
      </c>
      <c r="S416" s="25">
        <v>87.3</v>
      </c>
      <c r="T416" s="25">
        <v>0.38988</v>
      </c>
    </row>
    <row r="417" spans="1:20" ht="38.25" x14ac:dyDescent="0.25">
      <c r="A417" s="1"/>
      <c r="B417" s="25">
        <v>412</v>
      </c>
      <c r="C417" s="43">
        <v>1084911</v>
      </c>
      <c r="D417" s="44" t="s">
        <v>5726</v>
      </c>
      <c r="E417" s="27" t="s">
        <v>5725</v>
      </c>
      <c r="F417" s="25" t="s">
        <v>655</v>
      </c>
      <c r="G417" s="238" t="s">
        <v>29</v>
      </c>
      <c r="H417" s="43">
        <v>1237005</v>
      </c>
      <c r="I417" s="25"/>
      <c r="J417" s="35" t="s">
        <v>46</v>
      </c>
      <c r="K417" s="25" t="s">
        <v>24</v>
      </c>
      <c r="L417" s="31">
        <v>586</v>
      </c>
      <c r="M417" s="25">
        <v>0.24399999999999999</v>
      </c>
      <c r="N417" s="25">
        <v>3.6389999999999999E-3</v>
      </c>
      <c r="O417" s="25">
        <v>50</v>
      </c>
      <c r="P417" s="25">
        <v>1140</v>
      </c>
      <c r="Q417" s="25">
        <v>1140</v>
      </c>
      <c r="R417" s="25">
        <v>130</v>
      </c>
      <c r="S417" s="25">
        <v>12.2</v>
      </c>
      <c r="T417" s="25">
        <v>0.16894799999999999</v>
      </c>
    </row>
    <row r="418" spans="1:20" ht="38.25" x14ac:dyDescent="0.25">
      <c r="A418" s="1"/>
      <c r="B418" s="25">
        <v>413</v>
      </c>
      <c r="C418" s="43">
        <v>1059573</v>
      </c>
      <c r="D418" s="37">
        <v>1013438</v>
      </c>
      <c r="E418" s="27" t="s">
        <v>5718</v>
      </c>
      <c r="F418" s="34" t="s">
        <v>21</v>
      </c>
      <c r="G418" s="238" t="s">
        <v>29</v>
      </c>
      <c r="H418" s="25">
        <v>1237003</v>
      </c>
      <c r="I418" s="25"/>
      <c r="J418" s="35" t="s">
        <v>46</v>
      </c>
      <c r="K418" s="25" t="s">
        <v>24</v>
      </c>
      <c r="L418" s="31">
        <v>747</v>
      </c>
      <c r="M418" s="25">
        <v>0.18099999999999999</v>
      </c>
      <c r="N418" s="25">
        <v>4.0000000000000002E-4</v>
      </c>
      <c r="O418" s="25">
        <v>85</v>
      </c>
      <c r="P418" s="25">
        <v>5000</v>
      </c>
      <c r="Q418" s="25">
        <v>20</v>
      </c>
      <c r="R418" s="25">
        <v>20</v>
      </c>
      <c r="S418" s="25">
        <v>15.385</v>
      </c>
      <c r="T418" s="25">
        <v>2E-3</v>
      </c>
    </row>
    <row r="419" spans="1:20" ht="38.25" x14ac:dyDescent="0.25">
      <c r="A419" s="1"/>
      <c r="B419" s="25">
        <v>414</v>
      </c>
      <c r="C419" s="43">
        <v>1059574</v>
      </c>
      <c r="D419" s="37">
        <v>1013442</v>
      </c>
      <c r="E419" s="27" t="s">
        <v>5717</v>
      </c>
      <c r="F419" s="34" t="s">
        <v>21</v>
      </c>
      <c r="G419" s="238" t="s">
        <v>29</v>
      </c>
      <c r="H419" s="43">
        <v>1237005</v>
      </c>
      <c r="I419" s="25"/>
      <c r="J419" s="35" t="s">
        <v>46</v>
      </c>
      <c r="K419" s="25" t="s">
        <v>24</v>
      </c>
      <c r="L419" s="31">
        <v>818</v>
      </c>
      <c r="M419" s="25">
        <v>0.26400000000000001</v>
      </c>
      <c r="N419" s="25">
        <v>6.2500000000000001E-4</v>
      </c>
      <c r="O419" s="25">
        <v>50</v>
      </c>
      <c r="P419" s="25">
        <v>5000</v>
      </c>
      <c r="Q419" s="25">
        <v>25</v>
      </c>
      <c r="R419" s="25">
        <v>25</v>
      </c>
      <c r="S419" s="25">
        <v>14.52</v>
      </c>
      <c r="T419" s="25">
        <v>3.1250000000000002E-3</v>
      </c>
    </row>
    <row r="420" spans="1:20" ht="38.25" x14ac:dyDescent="0.25">
      <c r="A420" s="1"/>
      <c r="B420" s="25">
        <v>415</v>
      </c>
      <c r="C420" s="43">
        <v>1013446</v>
      </c>
      <c r="D420" s="37" t="s">
        <v>22</v>
      </c>
      <c r="E420" s="27" t="s">
        <v>5704</v>
      </c>
      <c r="F420" s="25" t="s">
        <v>655</v>
      </c>
      <c r="G420" s="238" t="s">
        <v>29</v>
      </c>
      <c r="H420" s="43">
        <v>1237010</v>
      </c>
      <c r="I420" s="37"/>
      <c r="J420" s="35" t="s">
        <v>46</v>
      </c>
      <c r="K420" s="25" t="s">
        <v>24</v>
      </c>
      <c r="L420" s="31">
        <v>2790</v>
      </c>
      <c r="M420" s="25">
        <v>0.50800000000000001</v>
      </c>
      <c r="N420" s="25">
        <v>1.6000000000000001E-3</v>
      </c>
      <c r="O420" s="25">
        <v>20</v>
      </c>
      <c r="P420" s="25">
        <v>5000</v>
      </c>
      <c r="Q420" s="25">
        <v>40</v>
      </c>
      <c r="R420" s="25">
        <v>40</v>
      </c>
      <c r="S420" s="25">
        <v>10.16</v>
      </c>
      <c r="T420" s="25">
        <v>8.0000000000000002E-3</v>
      </c>
    </row>
    <row r="421" spans="1:20" ht="25.5" x14ac:dyDescent="0.25">
      <c r="A421" s="1"/>
      <c r="B421" s="25">
        <v>416</v>
      </c>
      <c r="C421" s="43">
        <v>1013449</v>
      </c>
      <c r="D421" s="37" t="s">
        <v>22</v>
      </c>
      <c r="E421" s="36" t="s">
        <v>5702</v>
      </c>
      <c r="F421" s="25" t="s">
        <v>655</v>
      </c>
      <c r="G421" s="238" t="s">
        <v>585</v>
      </c>
      <c r="H421" s="37" t="s">
        <v>22</v>
      </c>
      <c r="I421" s="37"/>
      <c r="J421" s="35" t="s">
        <v>5693</v>
      </c>
      <c r="K421" s="25" t="s">
        <v>24</v>
      </c>
      <c r="L421" s="31" t="s">
        <v>2629</v>
      </c>
      <c r="M421" s="25">
        <v>0.74399999999999999</v>
      </c>
      <c r="N421" s="25">
        <v>6.4900000000000001E-3</v>
      </c>
      <c r="O421" s="25">
        <v>20</v>
      </c>
      <c r="P421" s="25">
        <v>5000</v>
      </c>
      <c r="Q421" s="25">
        <v>50</v>
      </c>
      <c r="R421" s="25">
        <v>50</v>
      </c>
      <c r="S421" s="25">
        <v>14.88</v>
      </c>
      <c r="T421" s="25">
        <v>1.2500000000000001E-2</v>
      </c>
    </row>
    <row r="422" spans="1:20" ht="25.5" x14ac:dyDescent="0.25">
      <c r="A422" s="1"/>
      <c r="B422" s="25">
        <v>417</v>
      </c>
      <c r="C422" s="43">
        <v>1013451</v>
      </c>
      <c r="D422" s="37" t="s">
        <v>22</v>
      </c>
      <c r="E422" s="36" t="s">
        <v>5700</v>
      </c>
      <c r="F422" s="25" t="s">
        <v>655</v>
      </c>
      <c r="G422" s="238" t="s">
        <v>585</v>
      </c>
      <c r="H422" s="37" t="s">
        <v>22</v>
      </c>
      <c r="I422" s="37"/>
      <c r="J422" s="35" t="s">
        <v>5693</v>
      </c>
      <c r="K422" s="25" t="s">
        <v>24</v>
      </c>
      <c r="L422" s="31" t="s">
        <v>2629</v>
      </c>
      <c r="M422" s="25">
        <v>1.228</v>
      </c>
      <c r="N422" s="25">
        <v>3.9690000000000003E-3</v>
      </c>
      <c r="O422" s="25">
        <v>15</v>
      </c>
      <c r="P422" s="25">
        <v>5000</v>
      </c>
      <c r="Q422" s="25">
        <v>63</v>
      </c>
      <c r="R422" s="25">
        <v>63</v>
      </c>
      <c r="S422" s="25">
        <v>18.420000000000002</v>
      </c>
      <c r="T422" s="25">
        <v>1.9845000000000002E-2</v>
      </c>
    </row>
    <row r="423" spans="1:20" ht="25.5" x14ac:dyDescent="0.25">
      <c r="A423" s="1"/>
      <c r="B423" s="25">
        <v>418</v>
      </c>
      <c r="C423" s="43">
        <v>1013453</v>
      </c>
      <c r="D423" s="37" t="s">
        <v>22</v>
      </c>
      <c r="E423" s="36" t="s">
        <v>5698</v>
      </c>
      <c r="F423" s="25" t="s">
        <v>655</v>
      </c>
      <c r="G423" s="238" t="s">
        <v>585</v>
      </c>
      <c r="H423" s="37" t="s">
        <v>22</v>
      </c>
      <c r="I423" s="37"/>
      <c r="J423" s="35" t="s">
        <v>5693</v>
      </c>
      <c r="K423" s="25" t="s">
        <v>24</v>
      </c>
      <c r="L423" s="31" t="s">
        <v>2629</v>
      </c>
      <c r="M423" s="25">
        <v>1.8120000000000001</v>
      </c>
      <c r="N423" s="25">
        <v>5.6249999999999998E-3</v>
      </c>
      <c r="O423" s="25">
        <v>5</v>
      </c>
      <c r="P423" s="25">
        <v>5000</v>
      </c>
      <c r="Q423" s="25">
        <v>75</v>
      </c>
      <c r="R423" s="25">
        <v>75</v>
      </c>
      <c r="S423" s="25">
        <v>9.06</v>
      </c>
      <c r="T423" s="25">
        <v>2.8125000000000001E-2</v>
      </c>
    </row>
    <row r="424" spans="1:20" ht="25.5" x14ac:dyDescent="0.25">
      <c r="A424" s="1"/>
      <c r="B424" s="25">
        <v>419</v>
      </c>
      <c r="C424" s="43">
        <v>1013455</v>
      </c>
      <c r="D424" s="37" t="s">
        <v>22</v>
      </c>
      <c r="E424" s="36" t="s">
        <v>5696</v>
      </c>
      <c r="F424" s="25" t="s">
        <v>652</v>
      </c>
      <c r="G424" s="238" t="s">
        <v>585</v>
      </c>
      <c r="H424" s="37" t="s">
        <v>22</v>
      </c>
      <c r="I424" s="37"/>
      <c r="J424" s="35" t="s">
        <v>5693</v>
      </c>
      <c r="K424" s="25" t="s">
        <v>24</v>
      </c>
      <c r="L424" s="31" t="s">
        <v>2629</v>
      </c>
      <c r="M424" s="25">
        <v>2.5680000000000001</v>
      </c>
      <c r="N424" s="25">
        <v>8.0999999999999996E-3</v>
      </c>
      <c r="O424" s="25">
        <v>5</v>
      </c>
      <c r="P424" s="25">
        <v>5000</v>
      </c>
      <c r="Q424" s="25">
        <v>90</v>
      </c>
      <c r="R424" s="25">
        <v>90</v>
      </c>
      <c r="S424" s="25">
        <v>12.84</v>
      </c>
      <c r="T424" s="25">
        <v>4.0500000000000001E-2</v>
      </c>
    </row>
    <row r="425" spans="1:20" ht="25.5" x14ac:dyDescent="0.25">
      <c r="A425" s="1"/>
      <c r="B425" s="25">
        <v>420</v>
      </c>
      <c r="C425" s="43">
        <v>1013457</v>
      </c>
      <c r="D425" s="37" t="s">
        <v>22</v>
      </c>
      <c r="E425" s="36" t="s">
        <v>5694</v>
      </c>
      <c r="F425" s="25" t="s">
        <v>652</v>
      </c>
      <c r="G425" s="238" t="s">
        <v>585</v>
      </c>
      <c r="H425" s="37" t="s">
        <v>22</v>
      </c>
      <c r="I425" s="37"/>
      <c r="J425" s="35" t="s">
        <v>5693</v>
      </c>
      <c r="K425" s="25" t="s">
        <v>24</v>
      </c>
      <c r="L425" s="31" t="s">
        <v>2629</v>
      </c>
      <c r="M425" s="25">
        <v>3.66</v>
      </c>
      <c r="N425" s="25">
        <v>1.21E-2</v>
      </c>
      <c r="O425" s="25">
        <v>5</v>
      </c>
      <c r="P425" s="25">
        <v>5000</v>
      </c>
      <c r="Q425" s="25">
        <v>110</v>
      </c>
      <c r="R425" s="25">
        <v>110</v>
      </c>
      <c r="S425" s="25">
        <v>18.3</v>
      </c>
      <c r="T425" s="25">
        <v>6.0499999999999998E-2</v>
      </c>
    </row>
    <row r="426" spans="1:20" x14ac:dyDescent="0.25">
      <c r="A426" s="1"/>
      <c r="B426" s="106">
        <v>421</v>
      </c>
      <c r="C426" s="242" t="s">
        <v>5684</v>
      </c>
      <c r="D426" s="110"/>
      <c r="E426" s="244"/>
      <c r="F426" s="106"/>
      <c r="G426" s="249"/>
      <c r="H426" s="146"/>
      <c r="I426" s="146"/>
      <c r="J426" s="247" t="s">
        <v>22</v>
      </c>
      <c r="K426" s="106"/>
      <c r="L426" s="248"/>
      <c r="M426" s="106"/>
      <c r="N426" s="106"/>
      <c r="O426" s="106" t="s">
        <v>22</v>
      </c>
      <c r="P426" s="106"/>
      <c r="Q426" s="106"/>
      <c r="R426" s="106"/>
      <c r="S426" s="106"/>
      <c r="T426" s="106"/>
    </row>
    <row r="427" spans="1:20" ht="38.25" x14ac:dyDescent="0.25">
      <c r="A427" s="1"/>
      <c r="B427" s="25">
        <v>422</v>
      </c>
      <c r="C427" s="43">
        <v>1237021</v>
      </c>
      <c r="D427" s="34" t="s">
        <v>6932</v>
      </c>
      <c r="E427" s="36" t="s">
        <v>6835</v>
      </c>
      <c r="F427" s="25" t="s">
        <v>21</v>
      </c>
      <c r="G427" s="238" t="s">
        <v>2182</v>
      </c>
      <c r="H427" s="37"/>
      <c r="I427" s="37"/>
      <c r="J427" s="35" t="s">
        <v>34</v>
      </c>
      <c r="K427" s="34" t="s">
        <v>36</v>
      </c>
      <c r="L427" s="31">
        <v>363</v>
      </c>
      <c r="M427" s="25">
        <v>4.8800000000000003E-2</v>
      </c>
      <c r="N427" s="25">
        <v>6.5471250000000001E-5</v>
      </c>
      <c r="O427" s="25">
        <v>10</v>
      </c>
      <c r="P427" s="25">
        <v>165</v>
      </c>
      <c r="Q427" s="25">
        <v>170</v>
      </c>
      <c r="R427" s="25">
        <v>35</v>
      </c>
      <c r="S427" s="25">
        <v>0.48800000000000004</v>
      </c>
      <c r="T427" s="173">
        <v>9.8174999999999998E-4</v>
      </c>
    </row>
    <row r="428" spans="1:20" ht="38.25" x14ac:dyDescent="0.25">
      <c r="A428" s="1"/>
      <c r="B428" s="25">
        <v>423</v>
      </c>
      <c r="C428" s="43">
        <v>1237022</v>
      </c>
      <c r="D428" s="34" t="s">
        <v>6933</v>
      </c>
      <c r="E428" s="36" t="s">
        <v>6836</v>
      </c>
      <c r="F428" s="25" t="s">
        <v>21</v>
      </c>
      <c r="G428" s="238" t="s">
        <v>2182</v>
      </c>
      <c r="H428" s="37"/>
      <c r="I428" s="37"/>
      <c r="J428" s="35" t="s">
        <v>34</v>
      </c>
      <c r="K428" s="34" t="s">
        <v>36</v>
      </c>
      <c r="L428" s="31">
        <v>468</v>
      </c>
      <c r="M428" s="25">
        <v>7.22E-2</v>
      </c>
      <c r="N428" s="25">
        <v>1.00725E-4</v>
      </c>
      <c r="O428" s="25">
        <v>10</v>
      </c>
      <c r="P428" s="25">
        <v>200</v>
      </c>
      <c r="Q428" s="25">
        <v>250</v>
      </c>
      <c r="R428" s="25">
        <v>35</v>
      </c>
      <c r="S428" s="25">
        <v>0.72199999999999998</v>
      </c>
      <c r="T428" s="173">
        <v>1.75E-3</v>
      </c>
    </row>
    <row r="429" spans="1:20" ht="38.25" x14ac:dyDescent="0.25">
      <c r="A429" s="1"/>
      <c r="B429" s="25">
        <v>424</v>
      </c>
      <c r="C429" s="43">
        <v>1237023</v>
      </c>
      <c r="D429" s="34" t="s">
        <v>6934</v>
      </c>
      <c r="E429" s="36" t="s">
        <v>6837</v>
      </c>
      <c r="F429" s="25" t="s">
        <v>21</v>
      </c>
      <c r="G429" s="238" t="s">
        <v>2182</v>
      </c>
      <c r="H429" s="37"/>
      <c r="I429" s="37"/>
      <c r="J429" s="35" t="s">
        <v>34</v>
      </c>
      <c r="K429" s="34" t="s">
        <v>36</v>
      </c>
      <c r="L429" s="31">
        <v>1034</v>
      </c>
      <c r="M429" s="25">
        <v>0.124</v>
      </c>
      <c r="N429" s="25">
        <v>2.1823750000000001E-4</v>
      </c>
      <c r="O429" s="25">
        <v>10</v>
      </c>
      <c r="P429" s="25">
        <v>200</v>
      </c>
      <c r="Q429" s="25">
        <v>250</v>
      </c>
      <c r="R429" s="25">
        <v>45</v>
      </c>
      <c r="S429" s="25">
        <v>1.24</v>
      </c>
      <c r="T429" s="173">
        <v>2.2499999999999998E-3</v>
      </c>
    </row>
    <row r="430" spans="1:20" ht="38.25" x14ac:dyDescent="0.25">
      <c r="A430" s="126" t="s">
        <v>22</v>
      </c>
      <c r="B430" s="25">
        <v>425</v>
      </c>
      <c r="C430" s="43">
        <v>1237024</v>
      </c>
      <c r="D430" s="34" t="s">
        <v>6935</v>
      </c>
      <c r="E430" s="36" t="s">
        <v>6838</v>
      </c>
      <c r="F430" s="25" t="s">
        <v>21</v>
      </c>
      <c r="G430" s="238" t="s">
        <v>2182</v>
      </c>
      <c r="H430" s="37"/>
      <c r="I430" s="37"/>
      <c r="J430" s="35" t="s">
        <v>34</v>
      </c>
      <c r="K430" s="34" t="s">
        <v>36</v>
      </c>
      <c r="L430" s="31">
        <v>1067</v>
      </c>
      <c r="M430" s="25">
        <v>0.18490000000000001</v>
      </c>
      <c r="N430" s="25">
        <v>2.61885E-4</v>
      </c>
      <c r="O430" s="25">
        <v>5</v>
      </c>
      <c r="P430" s="25">
        <v>200</v>
      </c>
      <c r="Q430" s="25">
        <v>250</v>
      </c>
      <c r="R430" s="25">
        <v>45</v>
      </c>
      <c r="S430" s="25">
        <v>0.9245000000000001</v>
      </c>
      <c r="T430" s="173">
        <v>2.2499999999999998E-3</v>
      </c>
    </row>
    <row r="431" spans="1:20" ht="38.25" x14ac:dyDescent="0.25">
      <c r="A431" s="51"/>
      <c r="B431" s="25">
        <v>426</v>
      </c>
      <c r="C431" s="43">
        <v>1237025</v>
      </c>
      <c r="D431" s="34" t="s">
        <v>6936</v>
      </c>
      <c r="E431" s="36" t="s">
        <v>6839</v>
      </c>
      <c r="F431" s="25" t="s">
        <v>21</v>
      </c>
      <c r="G431" s="238" t="s">
        <v>2182</v>
      </c>
      <c r="H431" s="37"/>
      <c r="I431" s="37"/>
      <c r="J431" s="35" t="s">
        <v>34</v>
      </c>
      <c r="K431" s="34" t="s">
        <v>36</v>
      </c>
      <c r="L431" s="31">
        <v>2305</v>
      </c>
      <c r="M431" s="25">
        <v>0.38340000000000002</v>
      </c>
      <c r="N431" s="25">
        <v>4.3647500000000002E-4</v>
      </c>
      <c r="O431" s="25">
        <v>1</v>
      </c>
      <c r="P431" s="25">
        <v>165</v>
      </c>
      <c r="Q431" s="25">
        <v>170</v>
      </c>
      <c r="R431" s="25">
        <v>50</v>
      </c>
      <c r="S431" s="25">
        <v>0.38340000000000002</v>
      </c>
      <c r="T431" s="173">
        <v>1.4025000000000001E-3</v>
      </c>
    </row>
    <row r="432" spans="1:20" ht="38.25" x14ac:dyDescent="0.25">
      <c r="A432" s="51"/>
      <c r="B432" s="25">
        <v>427</v>
      </c>
      <c r="C432" s="43">
        <v>1237041</v>
      </c>
      <c r="D432" s="34" t="s">
        <v>6937</v>
      </c>
      <c r="E432" s="36" t="s">
        <v>6840</v>
      </c>
      <c r="F432" s="25" t="s">
        <v>21</v>
      </c>
      <c r="G432" s="238" t="s">
        <v>2182</v>
      </c>
      <c r="H432" s="37"/>
      <c r="I432" s="37"/>
      <c r="J432" s="35" t="s">
        <v>34</v>
      </c>
      <c r="K432" s="34" t="s">
        <v>36</v>
      </c>
      <c r="L432" s="31">
        <v>281</v>
      </c>
      <c r="M432" s="25">
        <v>3.7600000000000001E-2</v>
      </c>
      <c r="N432" s="25">
        <v>5.9519318181818184E-5</v>
      </c>
      <c r="O432" s="25">
        <v>10</v>
      </c>
      <c r="P432" s="25">
        <v>165</v>
      </c>
      <c r="Q432" s="25">
        <v>170</v>
      </c>
      <c r="R432" s="25">
        <v>35</v>
      </c>
      <c r="S432" s="25">
        <v>0.376</v>
      </c>
      <c r="T432" s="173">
        <v>9.8174999999999998E-4</v>
      </c>
    </row>
    <row r="433" spans="1:20" ht="38.25" x14ac:dyDescent="0.25">
      <c r="A433" s="51"/>
      <c r="B433" s="25">
        <v>428</v>
      </c>
      <c r="C433" s="43">
        <v>1237042</v>
      </c>
      <c r="D433" s="34" t="s">
        <v>6938</v>
      </c>
      <c r="E433" s="36" t="s">
        <v>6841</v>
      </c>
      <c r="F433" s="25" t="s">
        <v>21</v>
      </c>
      <c r="G433" s="238" t="s">
        <v>2182</v>
      </c>
      <c r="H433" s="37"/>
      <c r="I433" s="37"/>
      <c r="J433" s="35" t="s">
        <v>34</v>
      </c>
      <c r="K433" s="34" t="s">
        <v>36</v>
      </c>
      <c r="L433" s="31">
        <v>363</v>
      </c>
      <c r="M433" s="25">
        <v>5.3699999999999998E-2</v>
      </c>
      <c r="N433" s="25">
        <v>7.2745833333333337E-5</v>
      </c>
      <c r="O433" s="25">
        <v>10</v>
      </c>
      <c r="P433" s="25">
        <v>170</v>
      </c>
      <c r="Q433" s="25">
        <v>200</v>
      </c>
      <c r="R433" s="25">
        <v>35</v>
      </c>
      <c r="S433" s="25">
        <v>0.53699999999999992</v>
      </c>
      <c r="T433" s="173">
        <v>1.1900000000000001E-3</v>
      </c>
    </row>
    <row r="434" spans="1:20" ht="38.25" x14ac:dyDescent="0.25">
      <c r="A434" s="51"/>
      <c r="B434" s="25">
        <v>429</v>
      </c>
      <c r="C434" s="43">
        <v>1237043</v>
      </c>
      <c r="D434" s="34" t="s">
        <v>6939</v>
      </c>
      <c r="E434" s="36" t="s">
        <v>6842</v>
      </c>
      <c r="F434" s="25" t="s">
        <v>21</v>
      </c>
      <c r="G434" s="238" t="s">
        <v>2182</v>
      </c>
      <c r="H434" s="37"/>
      <c r="I434" s="37"/>
      <c r="J434" s="35" t="s">
        <v>34</v>
      </c>
      <c r="K434" s="34" t="s">
        <v>36</v>
      </c>
      <c r="L434" s="31">
        <v>622</v>
      </c>
      <c r="M434" s="25">
        <v>9.0999999999999998E-2</v>
      </c>
      <c r="N434" s="25">
        <v>1.1903863636363637E-4</v>
      </c>
      <c r="O434" s="25">
        <v>10</v>
      </c>
      <c r="P434" s="25">
        <v>200</v>
      </c>
      <c r="Q434" s="25">
        <v>250</v>
      </c>
      <c r="R434" s="25">
        <v>45</v>
      </c>
      <c r="S434" s="25">
        <v>0.90999999999999992</v>
      </c>
      <c r="T434" s="173">
        <v>2.2499999999999998E-3</v>
      </c>
    </row>
    <row r="435" spans="1:20" ht="38.25" x14ac:dyDescent="0.25">
      <c r="A435" s="51"/>
      <c r="B435" s="25">
        <v>430</v>
      </c>
      <c r="C435" s="43">
        <v>1237044</v>
      </c>
      <c r="D435" s="34" t="s">
        <v>6940</v>
      </c>
      <c r="E435" s="36" t="s">
        <v>6843</v>
      </c>
      <c r="F435" s="25" t="s">
        <v>21</v>
      </c>
      <c r="G435" s="238" t="s">
        <v>2182</v>
      </c>
      <c r="H435" s="37"/>
      <c r="I435" s="37"/>
      <c r="J435" s="35" t="s">
        <v>34</v>
      </c>
      <c r="K435" s="34" t="s">
        <v>36</v>
      </c>
      <c r="L435" s="31">
        <v>839</v>
      </c>
      <c r="M435" s="25">
        <v>0.12939999999999999</v>
      </c>
      <c r="N435" s="25">
        <v>1.6367812499999999E-4</v>
      </c>
      <c r="O435" s="25">
        <v>5</v>
      </c>
      <c r="P435" s="25">
        <v>200</v>
      </c>
      <c r="Q435" s="25">
        <v>250</v>
      </c>
      <c r="R435" s="25">
        <v>45</v>
      </c>
      <c r="S435" s="25">
        <v>0.64699999999999991</v>
      </c>
      <c r="T435" s="173">
        <v>2.2499999999999998E-3</v>
      </c>
    </row>
    <row r="436" spans="1:20" ht="38.25" x14ac:dyDescent="0.25">
      <c r="A436" s="51"/>
      <c r="B436" s="25">
        <v>431</v>
      </c>
      <c r="C436" s="43">
        <v>1237045</v>
      </c>
      <c r="D436" s="34" t="s">
        <v>6941</v>
      </c>
      <c r="E436" s="36" t="s">
        <v>6844</v>
      </c>
      <c r="F436" s="25" t="s">
        <v>21</v>
      </c>
      <c r="G436" s="238" t="s">
        <v>2182</v>
      </c>
      <c r="H436" s="37"/>
      <c r="I436" s="37"/>
      <c r="J436" s="35" t="s">
        <v>34</v>
      </c>
      <c r="K436" s="34" t="s">
        <v>36</v>
      </c>
      <c r="L436" s="31">
        <v>1870</v>
      </c>
      <c r="M436" s="25">
        <v>0.30630000000000002</v>
      </c>
      <c r="N436" s="25">
        <v>2.424861111111111E-4</v>
      </c>
      <c r="O436" s="25">
        <v>1</v>
      </c>
      <c r="P436" s="25">
        <v>165</v>
      </c>
      <c r="Q436" s="25">
        <v>170</v>
      </c>
      <c r="R436" s="25">
        <v>50</v>
      </c>
      <c r="S436" s="25">
        <v>0.30630000000000002</v>
      </c>
      <c r="T436" s="173">
        <v>1.4025000000000001E-3</v>
      </c>
    </row>
    <row r="437" spans="1:20" ht="38.25" x14ac:dyDescent="0.25">
      <c r="A437" s="51"/>
      <c r="B437" s="25">
        <v>432</v>
      </c>
      <c r="C437" s="43">
        <v>1237051</v>
      </c>
      <c r="D437" s="34" t="s">
        <v>6942</v>
      </c>
      <c r="E437" s="36" t="s">
        <v>6845</v>
      </c>
      <c r="F437" s="25" t="s">
        <v>21</v>
      </c>
      <c r="G437" s="238" t="s">
        <v>2182</v>
      </c>
      <c r="H437" s="37"/>
      <c r="I437" s="37"/>
      <c r="J437" s="35" t="s">
        <v>34</v>
      </c>
      <c r="K437" s="34" t="s">
        <v>36</v>
      </c>
      <c r="L437" s="31">
        <v>363</v>
      </c>
      <c r="M437" s="25">
        <v>4.7899999999999998E-2</v>
      </c>
      <c r="N437" s="25">
        <v>5.9519318181818184E-5</v>
      </c>
      <c r="O437" s="25">
        <v>10</v>
      </c>
      <c r="P437" s="25">
        <v>170</v>
      </c>
      <c r="Q437" s="25">
        <v>200</v>
      </c>
      <c r="R437" s="25">
        <v>35</v>
      </c>
      <c r="S437" s="25">
        <v>0.47899999999999998</v>
      </c>
      <c r="T437" s="173">
        <v>1.1900000000000001E-3</v>
      </c>
    </row>
    <row r="438" spans="1:20" ht="38.25" x14ac:dyDescent="0.25">
      <c r="A438" s="51"/>
      <c r="B438" s="25">
        <v>433</v>
      </c>
      <c r="C438" s="43">
        <v>1237052</v>
      </c>
      <c r="D438" s="34" t="s">
        <v>6943</v>
      </c>
      <c r="E438" s="36" t="s">
        <v>6846</v>
      </c>
      <c r="F438" s="25" t="s">
        <v>21</v>
      </c>
      <c r="G438" s="238" t="s">
        <v>2182</v>
      </c>
      <c r="H438" s="37"/>
      <c r="I438" s="37"/>
      <c r="J438" s="35" t="s">
        <v>34</v>
      </c>
      <c r="K438" s="34" t="s">
        <v>36</v>
      </c>
      <c r="L438" s="31">
        <v>528</v>
      </c>
      <c r="M438" s="25">
        <v>6.83E-2</v>
      </c>
      <c r="N438" s="25">
        <v>8.7294999999999997E-5</v>
      </c>
      <c r="O438" s="25">
        <v>10</v>
      </c>
      <c r="P438" s="25">
        <v>200</v>
      </c>
      <c r="Q438" s="25">
        <v>250</v>
      </c>
      <c r="R438" s="25">
        <v>45</v>
      </c>
      <c r="S438" s="25">
        <v>0.68300000000000005</v>
      </c>
      <c r="T438" s="173">
        <v>2.2499999999999998E-3</v>
      </c>
    </row>
    <row r="439" spans="1:20" ht="38.25" x14ac:dyDescent="0.25">
      <c r="A439" s="51"/>
      <c r="B439" s="25">
        <v>434</v>
      </c>
      <c r="C439" s="43">
        <v>1237053</v>
      </c>
      <c r="D439" s="34" t="s">
        <v>6944</v>
      </c>
      <c r="E439" s="36" t="s">
        <v>6847</v>
      </c>
      <c r="F439" s="25" t="s">
        <v>21</v>
      </c>
      <c r="G439" s="238" t="s">
        <v>2182</v>
      </c>
      <c r="H439" s="37"/>
      <c r="I439" s="37"/>
      <c r="J439" s="35" t="s">
        <v>34</v>
      </c>
      <c r="K439" s="34" t="s">
        <v>36</v>
      </c>
      <c r="L439" s="31">
        <v>572</v>
      </c>
      <c r="M439" s="25">
        <v>7.4399999999999994E-2</v>
      </c>
      <c r="N439" s="25">
        <v>1.0911875000000001E-4</v>
      </c>
      <c r="O439" s="25">
        <v>10</v>
      </c>
      <c r="P439" s="25">
        <v>200</v>
      </c>
      <c r="Q439" s="25">
        <v>250</v>
      </c>
      <c r="R439" s="25">
        <v>45</v>
      </c>
      <c r="S439" s="25">
        <v>0.74399999999999999</v>
      </c>
      <c r="T439" s="173">
        <v>2.2499999999999998E-3</v>
      </c>
    </row>
    <row r="440" spans="1:20" ht="25.5" x14ac:dyDescent="0.25">
      <c r="A440" s="51"/>
      <c r="B440" s="25">
        <v>435</v>
      </c>
      <c r="C440" s="43">
        <v>1237054</v>
      </c>
      <c r="D440" s="34" t="s">
        <v>6945</v>
      </c>
      <c r="E440" s="36" t="s">
        <v>6848</v>
      </c>
      <c r="F440" s="25" t="s">
        <v>21</v>
      </c>
      <c r="G440" s="238" t="s">
        <v>2182</v>
      </c>
      <c r="H440" s="37"/>
      <c r="I440" s="37"/>
      <c r="J440" s="35" t="s">
        <v>34</v>
      </c>
      <c r="K440" s="34" t="s">
        <v>36</v>
      </c>
      <c r="L440" s="31">
        <v>666</v>
      </c>
      <c r="M440" s="25">
        <v>9.8299999999999998E-2</v>
      </c>
      <c r="N440" s="25">
        <v>1.309425E-4</v>
      </c>
      <c r="O440" s="25">
        <v>5</v>
      </c>
      <c r="P440" s="25">
        <v>200</v>
      </c>
      <c r="Q440" s="25">
        <v>170</v>
      </c>
      <c r="R440" s="25">
        <v>45</v>
      </c>
      <c r="S440" s="25">
        <v>0.49149999999999999</v>
      </c>
      <c r="T440" s="173">
        <v>1.5299999999999999E-3</v>
      </c>
    </row>
    <row r="441" spans="1:20" ht="38.25" x14ac:dyDescent="0.25">
      <c r="A441" s="51"/>
      <c r="B441" s="25">
        <v>436</v>
      </c>
      <c r="C441" s="43">
        <v>1237055</v>
      </c>
      <c r="D441" s="34" t="s">
        <v>6946</v>
      </c>
      <c r="E441" s="36" t="s">
        <v>6849</v>
      </c>
      <c r="F441" s="25" t="s">
        <v>21</v>
      </c>
      <c r="G441" s="238" t="s">
        <v>2182</v>
      </c>
      <c r="H441" s="37"/>
      <c r="I441" s="37"/>
      <c r="J441" s="35" t="s">
        <v>34</v>
      </c>
      <c r="K441" s="34" t="s">
        <v>36</v>
      </c>
      <c r="L441" s="31">
        <v>792</v>
      </c>
      <c r="M441" s="25">
        <v>0.1154</v>
      </c>
      <c r="N441" s="25">
        <v>1.4549166666666667E-4</v>
      </c>
      <c r="O441" s="25">
        <v>5</v>
      </c>
      <c r="P441" s="25">
        <v>170</v>
      </c>
      <c r="Q441" s="25">
        <v>200</v>
      </c>
      <c r="R441" s="25">
        <v>45</v>
      </c>
      <c r="S441" s="25">
        <v>0.57699999999999996</v>
      </c>
      <c r="T441" s="173">
        <v>1.5299999999999999E-3</v>
      </c>
    </row>
    <row r="442" spans="1:20" ht="38.25" x14ac:dyDescent="0.25">
      <c r="A442" s="51"/>
      <c r="B442" s="25">
        <v>437</v>
      </c>
      <c r="C442" s="43">
        <v>1237056</v>
      </c>
      <c r="D442" s="34" t="s">
        <v>6947</v>
      </c>
      <c r="E442" s="36" t="s">
        <v>6850</v>
      </c>
      <c r="F442" s="25" t="s">
        <v>21</v>
      </c>
      <c r="G442" s="238" t="s">
        <v>2182</v>
      </c>
      <c r="H442" s="37"/>
      <c r="I442" s="37"/>
      <c r="J442" s="35" t="s">
        <v>34</v>
      </c>
      <c r="K442" s="34" t="s">
        <v>36</v>
      </c>
      <c r="L442" s="31">
        <v>1216</v>
      </c>
      <c r="M442" s="25">
        <v>0.21360000000000001</v>
      </c>
      <c r="N442" s="25">
        <v>2.424861111111111E-4</v>
      </c>
      <c r="O442" s="25">
        <v>1</v>
      </c>
      <c r="P442" s="25">
        <v>165</v>
      </c>
      <c r="Q442" s="25">
        <v>170</v>
      </c>
      <c r="R442" s="25">
        <v>50</v>
      </c>
      <c r="S442" s="25">
        <v>0.21360000000000001</v>
      </c>
      <c r="T442" s="173">
        <v>1.4025000000000001E-3</v>
      </c>
    </row>
    <row r="443" spans="1:20" ht="38.25" x14ac:dyDescent="0.25">
      <c r="A443" s="51"/>
      <c r="B443" s="25">
        <v>438</v>
      </c>
      <c r="C443" s="43">
        <v>1237057</v>
      </c>
      <c r="D443" s="34" t="s">
        <v>6948</v>
      </c>
      <c r="E443" s="36" t="s">
        <v>6851</v>
      </c>
      <c r="F443" s="25" t="s">
        <v>21</v>
      </c>
      <c r="G443" s="238" t="s">
        <v>2182</v>
      </c>
      <c r="H443" s="37"/>
      <c r="I443" s="37"/>
      <c r="J443" s="35" t="s">
        <v>34</v>
      </c>
      <c r="K443" s="34" t="s">
        <v>36</v>
      </c>
      <c r="L443" s="31">
        <v>1507</v>
      </c>
      <c r="M443" s="25">
        <v>0.22</v>
      </c>
      <c r="N443" s="25">
        <v>2.424861111111111E-4</v>
      </c>
      <c r="O443" s="25">
        <v>1</v>
      </c>
      <c r="P443" s="25">
        <v>165</v>
      </c>
      <c r="Q443" s="25">
        <v>170</v>
      </c>
      <c r="R443" s="25">
        <v>50</v>
      </c>
      <c r="S443" s="25">
        <v>0.22</v>
      </c>
      <c r="T443" s="173">
        <v>1.4025000000000001E-3</v>
      </c>
    </row>
    <row r="444" spans="1:20" ht="25.5" x14ac:dyDescent="0.25">
      <c r="A444" s="51"/>
      <c r="B444" s="25">
        <v>439</v>
      </c>
      <c r="C444" s="43">
        <v>1237071</v>
      </c>
      <c r="D444" s="34" t="s">
        <v>6949</v>
      </c>
      <c r="E444" s="36" t="s">
        <v>6852</v>
      </c>
      <c r="F444" s="25" t="s">
        <v>21</v>
      </c>
      <c r="G444" s="238" t="s">
        <v>2182</v>
      </c>
      <c r="H444" s="37"/>
      <c r="I444" s="37"/>
      <c r="J444" s="35" t="s">
        <v>34</v>
      </c>
      <c r="K444" s="34" t="s">
        <v>36</v>
      </c>
      <c r="L444" s="31">
        <v>248</v>
      </c>
      <c r="M444" s="25">
        <v>2.3400000000000001E-2</v>
      </c>
      <c r="N444" s="25">
        <v>4.3647499999999998E-5</v>
      </c>
      <c r="O444" s="25">
        <v>10</v>
      </c>
      <c r="P444" s="25">
        <v>165</v>
      </c>
      <c r="Q444" s="25">
        <v>170</v>
      </c>
      <c r="R444" s="25">
        <v>35</v>
      </c>
      <c r="S444" s="25">
        <v>0.23400000000000001</v>
      </c>
      <c r="T444" s="173">
        <v>9.8174999999999998E-4</v>
      </c>
    </row>
    <row r="445" spans="1:20" ht="38.25" x14ac:dyDescent="0.25">
      <c r="A445" s="51"/>
      <c r="B445" s="25">
        <v>440</v>
      </c>
      <c r="C445" s="43">
        <v>1237081</v>
      </c>
      <c r="D445" s="34" t="s">
        <v>6950</v>
      </c>
      <c r="E445" s="36" t="s">
        <v>6853</v>
      </c>
      <c r="F445" s="25" t="s">
        <v>21</v>
      </c>
      <c r="G445" s="238" t="s">
        <v>2182</v>
      </c>
      <c r="H445" s="37"/>
      <c r="I445" s="37"/>
      <c r="J445" s="35" t="s">
        <v>34</v>
      </c>
      <c r="K445" s="34" t="s">
        <v>36</v>
      </c>
      <c r="L445" s="31">
        <v>528</v>
      </c>
      <c r="M445" s="25">
        <v>6.9099999999999995E-2</v>
      </c>
      <c r="N445" s="25">
        <v>1.00725E-4</v>
      </c>
      <c r="O445" s="25">
        <v>10</v>
      </c>
      <c r="P445" s="25">
        <v>200</v>
      </c>
      <c r="Q445" s="25">
        <v>250</v>
      </c>
      <c r="R445" s="25">
        <v>35</v>
      </c>
      <c r="S445" s="25">
        <v>0.69099999999999995</v>
      </c>
      <c r="T445" s="173">
        <v>1.75E-3</v>
      </c>
    </row>
    <row r="446" spans="1:20" ht="38.25" x14ac:dyDescent="0.25">
      <c r="A446" s="51"/>
      <c r="B446" s="25">
        <v>441</v>
      </c>
      <c r="C446" s="43">
        <v>1237082</v>
      </c>
      <c r="D446" s="34" t="s">
        <v>6951</v>
      </c>
      <c r="E446" s="36" t="s">
        <v>6854</v>
      </c>
      <c r="F446" s="25" t="s">
        <v>21</v>
      </c>
      <c r="G446" s="238" t="s">
        <v>2182</v>
      </c>
      <c r="H446" s="37"/>
      <c r="I446" s="37"/>
      <c r="J446" s="35" t="s">
        <v>34</v>
      </c>
      <c r="K446" s="34" t="s">
        <v>36</v>
      </c>
      <c r="L446" s="31">
        <v>754</v>
      </c>
      <c r="M446" s="25">
        <v>0.1007</v>
      </c>
      <c r="N446" s="25">
        <v>1.6367812499999999E-4</v>
      </c>
      <c r="O446" s="25">
        <v>10</v>
      </c>
      <c r="P446" s="25">
        <v>200</v>
      </c>
      <c r="Q446" s="25">
        <v>250</v>
      </c>
      <c r="R446" s="25">
        <v>35</v>
      </c>
      <c r="S446" s="25">
        <v>1.0069999999999999</v>
      </c>
      <c r="T446" s="173">
        <v>1.75E-3</v>
      </c>
    </row>
    <row r="447" spans="1:20" ht="38.25" x14ac:dyDescent="0.25">
      <c r="A447" s="51"/>
      <c r="B447" s="25">
        <v>442</v>
      </c>
      <c r="C447" s="43">
        <v>1237083</v>
      </c>
      <c r="D447" s="34" t="s">
        <v>6952</v>
      </c>
      <c r="E447" s="36" t="s">
        <v>6855</v>
      </c>
      <c r="F447" s="25" t="s">
        <v>21</v>
      </c>
      <c r="G447" s="238" t="s">
        <v>2182</v>
      </c>
      <c r="H447" s="37"/>
      <c r="I447" s="37"/>
      <c r="J447" s="35" t="s">
        <v>34</v>
      </c>
      <c r="K447" s="34" t="s">
        <v>36</v>
      </c>
      <c r="L447" s="31">
        <v>1161</v>
      </c>
      <c r="M447" s="25">
        <v>0.17169999999999999</v>
      </c>
      <c r="N447" s="25">
        <v>3.2735624999999998E-4</v>
      </c>
      <c r="O447" s="25">
        <v>10</v>
      </c>
      <c r="P447" s="25">
        <v>260</v>
      </c>
      <c r="Q447" s="25">
        <v>300</v>
      </c>
      <c r="R447" s="25">
        <v>45</v>
      </c>
      <c r="S447" s="25">
        <v>1.7169999999999999</v>
      </c>
      <c r="T447" s="173">
        <v>3.5100000000000001E-3</v>
      </c>
    </row>
    <row r="448" spans="1:20" ht="38.25" x14ac:dyDescent="0.25">
      <c r="A448" s="51"/>
      <c r="B448" s="25">
        <v>443</v>
      </c>
      <c r="C448" s="43">
        <v>1237084</v>
      </c>
      <c r="D448" s="34" t="s">
        <v>6953</v>
      </c>
      <c r="E448" s="36" t="s">
        <v>6856</v>
      </c>
      <c r="F448" s="25" t="s">
        <v>21</v>
      </c>
      <c r="G448" s="238" t="s">
        <v>2182</v>
      </c>
      <c r="H448" s="37"/>
      <c r="I448" s="37"/>
      <c r="J448" s="35" t="s">
        <v>34</v>
      </c>
      <c r="K448" s="34" t="s">
        <v>36</v>
      </c>
      <c r="L448" s="31">
        <v>1694</v>
      </c>
      <c r="M448" s="25">
        <v>0.25519999999999998</v>
      </c>
      <c r="N448" s="25">
        <v>3.7412142857142855E-4</v>
      </c>
      <c r="O448" s="25">
        <v>5</v>
      </c>
      <c r="P448" s="25">
        <v>260</v>
      </c>
      <c r="Q448" s="25">
        <v>300</v>
      </c>
      <c r="R448" s="25">
        <v>45</v>
      </c>
      <c r="S448" s="25">
        <v>1.2759999999999998</v>
      </c>
      <c r="T448" s="173">
        <v>3.5100000000000001E-3</v>
      </c>
    </row>
    <row r="449" spans="1:20" ht="38.25" x14ac:dyDescent="0.25">
      <c r="A449" s="51"/>
      <c r="B449" s="25">
        <v>444</v>
      </c>
      <c r="C449" s="43">
        <v>1237085</v>
      </c>
      <c r="D449" s="34" t="s">
        <v>6954</v>
      </c>
      <c r="E449" s="36" t="s">
        <v>6857</v>
      </c>
      <c r="F449" s="25" t="s">
        <v>21</v>
      </c>
      <c r="G449" s="238" t="s">
        <v>2182</v>
      </c>
      <c r="H449" s="37"/>
      <c r="I449" s="37"/>
      <c r="J449" s="35" t="s">
        <v>34</v>
      </c>
      <c r="K449" s="34" t="s">
        <v>36</v>
      </c>
      <c r="L449" s="31">
        <v>3548</v>
      </c>
      <c r="M449" s="25">
        <v>0.54990000000000006</v>
      </c>
      <c r="N449" s="25">
        <v>5.9519318181818187E-4</v>
      </c>
      <c r="O449" s="25">
        <v>1</v>
      </c>
      <c r="P449" s="25">
        <v>170</v>
      </c>
      <c r="Q449" s="25">
        <v>200</v>
      </c>
      <c r="R449" s="25">
        <v>50</v>
      </c>
      <c r="S449" s="25">
        <v>0.54990000000000006</v>
      </c>
      <c r="T449" s="173">
        <v>1.6999999999999999E-3</v>
      </c>
    </row>
    <row r="450" spans="1:20" ht="38.25" x14ac:dyDescent="0.25">
      <c r="A450" s="51"/>
      <c r="B450" s="25">
        <v>445</v>
      </c>
      <c r="C450" s="43">
        <v>1237091</v>
      </c>
      <c r="D450" s="34" t="s">
        <v>6955</v>
      </c>
      <c r="E450" s="36" t="s">
        <v>6858</v>
      </c>
      <c r="F450" s="25" t="s">
        <v>21</v>
      </c>
      <c r="G450" s="238" t="s">
        <v>2182</v>
      </c>
      <c r="H450" s="37"/>
      <c r="I450" s="37"/>
      <c r="J450" s="35" t="s">
        <v>34</v>
      </c>
      <c r="K450" s="34" t="s">
        <v>36</v>
      </c>
      <c r="L450" s="31">
        <v>616</v>
      </c>
      <c r="M450" s="25">
        <v>7.9399999999999998E-2</v>
      </c>
      <c r="N450" s="25">
        <v>1.4549166666666667E-4</v>
      </c>
      <c r="O450" s="25">
        <v>10</v>
      </c>
      <c r="P450" s="25">
        <v>200</v>
      </c>
      <c r="Q450" s="25">
        <v>250</v>
      </c>
      <c r="R450" s="25">
        <v>35</v>
      </c>
      <c r="S450" s="25">
        <v>0.79400000000000004</v>
      </c>
      <c r="T450" s="173">
        <v>1.75E-3</v>
      </c>
    </row>
    <row r="451" spans="1:20" ht="38.25" x14ac:dyDescent="0.25">
      <c r="A451" s="51"/>
      <c r="B451" s="25">
        <v>446</v>
      </c>
      <c r="C451" s="43">
        <v>1237092</v>
      </c>
      <c r="D451" s="34" t="s">
        <v>6956</v>
      </c>
      <c r="E451" s="36" t="s">
        <v>6859</v>
      </c>
      <c r="F451" s="25" t="s">
        <v>21</v>
      </c>
      <c r="G451" s="238" t="s">
        <v>2182</v>
      </c>
      <c r="H451" s="37"/>
      <c r="I451" s="37"/>
      <c r="J451" s="35" t="s">
        <v>34</v>
      </c>
      <c r="K451" s="34" t="s">
        <v>36</v>
      </c>
      <c r="L451" s="31">
        <v>671</v>
      </c>
      <c r="M451" s="25">
        <v>8.1600000000000006E-2</v>
      </c>
      <c r="N451" s="25">
        <v>1.4549166666666667E-4</v>
      </c>
      <c r="O451" s="25">
        <v>10</v>
      </c>
      <c r="P451" s="25">
        <v>200</v>
      </c>
      <c r="Q451" s="25">
        <v>250</v>
      </c>
      <c r="R451" s="25">
        <v>35</v>
      </c>
      <c r="S451" s="25">
        <v>0.81600000000000006</v>
      </c>
      <c r="T451" s="173">
        <v>1.75E-3</v>
      </c>
    </row>
    <row r="452" spans="1:20" ht="38.25" x14ac:dyDescent="0.25">
      <c r="A452" s="51"/>
      <c r="B452" s="25">
        <v>447</v>
      </c>
      <c r="C452" s="43">
        <v>1237093</v>
      </c>
      <c r="D452" s="34" t="s">
        <v>6957</v>
      </c>
      <c r="E452" s="36" t="s">
        <v>6860</v>
      </c>
      <c r="F452" s="25" t="s">
        <v>21</v>
      </c>
      <c r="G452" s="238" t="s">
        <v>2182</v>
      </c>
      <c r="H452" s="37"/>
      <c r="I452" s="37"/>
      <c r="J452" s="35" t="s">
        <v>34</v>
      </c>
      <c r="K452" s="34" t="s">
        <v>36</v>
      </c>
      <c r="L452" s="31">
        <v>688</v>
      </c>
      <c r="M452" s="25">
        <v>8.9200000000000002E-2</v>
      </c>
      <c r="N452" s="25">
        <v>1.4549166666666667E-4</v>
      </c>
      <c r="O452" s="25">
        <v>10</v>
      </c>
      <c r="P452" s="25">
        <v>200</v>
      </c>
      <c r="Q452" s="25">
        <v>250</v>
      </c>
      <c r="R452" s="25">
        <v>35</v>
      </c>
      <c r="S452" s="25">
        <v>0.89200000000000002</v>
      </c>
      <c r="T452" s="173">
        <v>1.75E-3</v>
      </c>
    </row>
    <row r="453" spans="1:20" ht="38.25" x14ac:dyDescent="0.25">
      <c r="A453" s="51"/>
      <c r="B453" s="25">
        <v>448</v>
      </c>
      <c r="C453" s="43">
        <v>1237094</v>
      </c>
      <c r="D453" s="34" t="s">
        <v>6958</v>
      </c>
      <c r="E453" s="36" t="s">
        <v>6861</v>
      </c>
      <c r="F453" s="25" t="s">
        <v>21</v>
      </c>
      <c r="G453" s="238" t="s">
        <v>2182</v>
      </c>
      <c r="H453" s="37"/>
      <c r="I453" s="37"/>
      <c r="J453" s="35" t="s">
        <v>34</v>
      </c>
      <c r="K453" s="34" t="s">
        <v>36</v>
      </c>
      <c r="L453" s="31">
        <v>702</v>
      </c>
      <c r="M453" s="25">
        <v>9.6100000000000005E-2</v>
      </c>
      <c r="N453" s="25">
        <v>1.4549166666666667E-4</v>
      </c>
      <c r="O453" s="25">
        <v>10</v>
      </c>
      <c r="P453" s="25">
        <v>200</v>
      </c>
      <c r="Q453" s="25">
        <v>250</v>
      </c>
      <c r="R453" s="25">
        <v>35</v>
      </c>
      <c r="S453" s="25">
        <v>0.96100000000000008</v>
      </c>
      <c r="T453" s="173">
        <v>1.75E-3</v>
      </c>
    </row>
    <row r="454" spans="1:20" ht="25.5" x14ac:dyDescent="0.25">
      <c r="A454" s="51"/>
      <c r="B454" s="25">
        <v>449</v>
      </c>
      <c r="C454" s="43">
        <v>1237095</v>
      </c>
      <c r="D454" s="34">
        <v>1070570</v>
      </c>
      <c r="E454" s="36" t="s">
        <v>6862</v>
      </c>
      <c r="F454" s="25" t="s">
        <v>21</v>
      </c>
      <c r="G454" s="238" t="s">
        <v>2182</v>
      </c>
      <c r="H454" s="232"/>
      <c r="I454" s="37"/>
      <c r="J454" s="35" t="s">
        <v>34</v>
      </c>
      <c r="K454" s="34" t="s">
        <v>36</v>
      </c>
      <c r="L454" s="31">
        <v>814</v>
      </c>
      <c r="M454" s="25">
        <v>0.14038999999999999</v>
      </c>
      <c r="N454" s="25">
        <v>1.8706071428571428E-4</v>
      </c>
      <c r="O454" s="25">
        <v>70</v>
      </c>
      <c r="P454" s="25">
        <v>395</v>
      </c>
      <c r="Q454" s="25">
        <v>195</v>
      </c>
      <c r="R454" s="25">
        <v>35</v>
      </c>
      <c r="S454" s="25">
        <v>9.8272999999999993</v>
      </c>
      <c r="T454" s="25">
        <v>1.309425E-2</v>
      </c>
    </row>
    <row r="455" spans="1:20" ht="38.25" x14ac:dyDescent="0.25">
      <c r="A455" s="51"/>
      <c r="B455" s="25">
        <v>450</v>
      </c>
      <c r="C455" s="43">
        <v>1237096</v>
      </c>
      <c r="D455" s="34" t="s">
        <v>6959</v>
      </c>
      <c r="E455" s="36" t="s">
        <v>6863</v>
      </c>
      <c r="F455" s="25" t="s">
        <v>21</v>
      </c>
      <c r="G455" s="238" t="s">
        <v>2182</v>
      </c>
      <c r="H455" s="37"/>
      <c r="I455" s="37"/>
      <c r="J455" s="35" t="s">
        <v>34</v>
      </c>
      <c r="K455" s="34" t="s">
        <v>36</v>
      </c>
      <c r="L455" s="31">
        <v>858</v>
      </c>
      <c r="M455" s="25">
        <v>0.12720000000000001</v>
      </c>
      <c r="N455" s="25">
        <v>1.8706071428571428E-4</v>
      </c>
      <c r="O455" s="25">
        <v>10</v>
      </c>
      <c r="P455" s="25">
        <v>260</v>
      </c>
      <c r="Q455" s="25">
        <v>300</v>
      </c>
      <c r="R455" s="25">
        <v>45</v>
      </c>
      <c r="S455" s="25">
        <v>1.272</v>
      </c>
      <c r="T455" s="173">
        <v>3.5100000000000001E-3</v>
      </c>
    </row>
    <row r="456" spans="1:20" ht="38.25" x14ac:dyDescent="0.25">
      <c r="A456" s="51"/>
      <c r="B456" s="25">
        <v>451</v>
      </c>
      <c r="C456" s="43">
        <v>1237098</v>
      </c>
      <c r="D456" s="34" t="s">
        <v>6960</v>
      </c>
      <c r="E456" s="36" t="s">
        <v>6864</v>
      </c>
      <c r="F456" s="25" t="s">
        <v>21</v>
      </c>
      <c r="G456" s="238" t="s">
        <v>2182</v>
      </c>
      <c r="H456" s="37"/>
      <c r="I456" s="37"/>
      <c r="J456" s="35" t="s">
        <v>34</v>
      </c>
      <c r="K456" s="34" t="s">
        <v>36</v>
      </c>
      <c r="L456" s="31">
        <v>990</v>
      </c>
      <c r="M456" s="25">
        <v>0.1147</v>
      </c>
      <c r="N456" s="25">
        <v>2.61885E-4</v>
      </c>
      <c r="O456" s="25">
        <v>10</v>
      </c>
      <c r="P456" s="25">
        <v>260</v>
      </c>
      <c r="Q456" s="25">
        <v>300</v>
      </c>
      <c r="R456" s="25">
        <v>45</v>
      </c>
      <c r="S456" s="25">
        <v>1.147</v>
      </c>
      <c r="T456" s="173">
        <v>3.5100000000000001E-3</v>
      </c>
    </row>
    <row r="457" spans="1:20" ht="38.25" x14ac:dyDescent="0.25">
      <c r="A457" s="51"/>
      <c r="B457" s="25">
        <v>452</v>
      </c>
      <c r="C457" s="43">
        <v>1237099</v>
      </c>
      <c r="D457" s="34" t="s">
        <v>6961</v>
      </c>
      <c r="E457" s="36" t="s">
        <v>6865</v>
      </c>
      <c r="F457" s="25" t="s">
        <v>21</v>
      </c>
      <c r="G457" s="238" t="s">
        <v>2182</v>
      </c>
      <c r="H457" s="37"/>
      <c r="I457" s="37"/>
      <c r="J457" s="35" t="s">
        <v>34</v>
      </c>
      <c r="K457" s="34" t="s">
        <v>36</v>
      </c>
      <c r="L457" s="31">
        <v>1018</v>
      </c>
      <c r="M457" s="25">
        <v>0.1351</v>
      </c>
      <c r="N457" s="25">
        <v>2.61885E-4</v>
      </c>
      <c r="O457" s="25">
        <v>10</v>
      </c>
      <c r="P457" s="25">
        <v>260</v>
      </c>
      <c r="Q457" s="25">
        <v>300</v>
      </c>
      <c r="R457" s="25">
        <v>45</v>
      </c>
      <c r="S457" s="25">
        <v>1.351</v>
      </c>
      <c r="T457" s="173">
        <v>3.5100000000000001E-3</v>
      </c>
    </row>
    <row r="458" spans="1:20" ht="38.25" x14ac:dyDescent="0.25">
      <c r="A458" s="51"/>
      <c r="B458" s="25">
        <v>453</v>
      </c>
      <c r="C458" s="43">
        <v>1237101</v>
      </c>
      <c r="D458" s="34" t="s">
        <v>6962</v>
      </c>
      <c r="E458" s="36" t="s">
        <v>6866</v>
      </c>
      <c r="F458" s="25" t="s">
        <v>21</v>
      </c>
      <c r="G458" s="238" t="s">
        <v>2182</v>
      </c>
      <c r="H458" s="37"/>
      <c r="I458" s="37"/>
      <c r="J458" s="35" t="s">
        <v>34</v>
      </c>
      <c r="K458" s="34" t="s">
        <v>36</v>
      </c>
      <c r="L458" s="31">
        <v>1007</v>
      </c>
      <c r="M458" s="25">
        <v>0.12720000000000001</v>
      </c>
      <c r="N458" s="25">
        <v>2.61885E-4</v>
      </c>
      <c r="O458" s="25">
        <v>10</v>
      </c>
      <c r="P458" s="25">
        <v>260</v>
      </c>
      <c r="Q458" s="25">
        <v>300</v>
      </c>
      <c r="R458" s="25">
        <v>45</v>
      </c>
      <c r="S458" s="25">
        <v>1.272</v>
      </c>
      <c r="T458" s="173">
        <v>3.5100000000000001E-3</v>
      </c>
    </row>
    <row r="459" spans="1:20" ht="38.25" x14ac:dyDescent="0.25">
      <c r="A459" s="51"/>
      <c r="B459" s="25">
        <v>454</v>
      </c>
      <c r="C459" s="43">
        <v>1237102</v>
      </c>
      <c r="D459" s="34" t="s">
        <v>6963</v>
      </c>
      <c r="E459" s="36" t="s">
        <v>6867</v>
      </c>
      <c r="F459" s="25" t="s">
        <v>21</v>
      </c>
      <c r="G459" s="238" t="s">
        <v>2182</v>
      </c>
      <c r="H459" s="37"/>
      <c r="I459" s="37"/>
      <c r="J459" s="35" t="s">
        <v>34</v>
      </c>
      <c r="K459" s="34" t="s">
        <v>36</v>
      </c>
      <c r="L459" s="31">
        <v>1040</v>
      </c>
      <c r="M459" s="25">
        <v>0.14760000000000001</v>
      </c>
      <c r="N459" s="25">
        <v>2.61885E-4</v>
      </c>
      <c r="O459" s="25">
        <v>10</v>
      </c>
      <c r="P459" s="25">
        <v>260</v>
      </c>
      <c r="Q459" s="25">
        <v>300</v>
      </c>
      <c r="R459" s="25">
        <v>45</v>
      </c>
      <c r="S459" s="25">
        <v>1.476</v>
      </c>
      <c r="T459" s="173">
        <v>3.5100000000000001E-3</v>
      </c>
    </row>
    <row r="460" spans="1:20" ht="38.25" x14ac:dyDescent="0.25">
      <c r="A460" s="51"/>
      <c r="B460" s="25">
        <v>455</v>
      </c>
      <c r="C460" s="43">
        <v>1237105</v>
      </c>
      <c r="D460" s="34" t="s">
        <v>6964</v>
      </c>
      <c r="E460" s="36" t="s">
        <v>6868</v>
      </c>
      <c r="F460" s="25" t="s">
        <v>21</v>
      </c>
      <c r="G460" s="238" t="s">
        <v>2182</v>
      </c>
      <c r="H460" s="37"/>
      <c r="I460" s="37"/>
      <c r="J460" s="35" t="s">
        <v>34</v>
      </c>
      <c r="K460" s="34" t="s">
        <v>36</v>
      </c>
      <c r="L460" s="31">
        <v>1265</v>
      </c>
      <c r="M460" s="25">
        <v>0.18099999999999999</v>
      </c>
      <c r="N460" s="25">
        <v>3.2735624999999998E-4</v>
      </c>
      <c r="O460" s="25">
        <v>5</v>
      </c>
      <c r="P460" s="25">
        <v>200</v>
      </c>
      <c r="Q460" s="25">
        <v>250</v>
      </c>
      <c r="R460" s="25">
        <v>45</v>
      </c>
      <c r="S460" s="25">
        <v>0.90500000000000003</v>
      </c>
      <c r="T460" s="173">
        <v>2.2499999999999998E-3</v>
      </c>
    </row>
    <row r="461" spans="1:20" ht="38.25" x14ac:dyDescent="0.25">
      <c r="A461" s="51"/>
      <c r="B461" s="25">
        <v>456</v>
      </c>
      <c r="C461" s="43">
        <v>1237106</v>
      </c>
      <c r="D461" s="34" t="s">
        <v>6965</v>
      </c>
      <c r="E461" s="36" t="s">
        <v>6869</v>
      </c>
      <c r="F461" s="25" t="s">
        <v>21</v>
      </c>
      <c r="G461" s="238" t="s">
        <v>2182</v>
      </c>
      <c r="H461" s="37"/>
      <c r="I461" s="37"/>
      <c r="J461" s="35" t="s">
        <v>34</v>
      </c>
      <c r="K461" s="34" t="s">
        <v>36</v>
      </c>
      <c r="L461" s="31">
        <v>1419</v>
      </c>
      <c r="M461" s="25">
        <v>0.19719999999999999</v>
      </c>
      <c r="N461" s="25">
        <v>3.2735624999999998E-4</v>
      </c>
      <c r="O461" s="25">
        <v>5</v>
      </c>
      <c r="P461" s="25">
        <v>200</v>
      </c>
      <c r="Q461" s="25">
        <v>250</v>
      </c>
      <c r="R461" s="25">
        <v>45</v>
      </c>
      <c r="S461" s="25">
        <v>0.98599999999999999</v>
      </c>
      <c r="T461" s="173">
        <v>2.2499999999999998E-3</v>
      </c>
    </row>
    <row r="462" spans="1:20" ht="38.25" x14ac:dyDescent="0.25">
      <c r="A462" s="51"/>
      <c r="B462" s="25">
        <v>457</v>
      </c>
      <c r="C462" s="43">
        <v>1237107</v>
      </c>
      <c r="D462" s="34" t="s">
        <v>6966</v>
      </c>
      <c r="E462" s="36" t="s">
        <v>6870</v>
      </c>
      <c r="F462" s="25" t="s">
        <v>21</v>
      </c>
      <c r="G462" s="238" t="s">
        <v>2182</v>
      </c>
      <c r="H462" s="37"/>
      <c r="I462" s="37"/>
      <c r="J462" s="35" t="s">
        <v>34</v>
      </c>
      <c r="K462" s="34" t="s">
        <v>36</v>
      </c>
      <c r="L462" s="31">
        <v>1639</v>
      </c>
      <c r="M462" s="25">
        <v>0.20630000000000001</v>
      </c>
      <c r="N462" s="25">
        <v>3.2735624999999998E-4</v>
      </c>
      <c r="O462" s="25">
        <v>5</v>
      </c>
      <c r="P462" s="25">
        <v>260</v>
      </c>
      <c r="Q462" s="25">
        <v>300</v>
      </c>
      <c r="R462" s="25">
        <v>45</v>
      </c>
      <c r="S462" s="25">
        <v>1.0315000000000001</v>
      </c>
      <c r="T462" s="173">
        <v>3.5100000000000001E-3</v>
      </c>
    </row>
    <row r="463" spans="1:20" ht="38.25" x14ac:dyDescent="0.25">
      <c r="A463" s="51"/>
      <c r="B463" s="25">
        <v>458</v>
      </c>
      <c r="C463" s="43">
        <v>1237108</v>
      </c>
      <c r="D463" s="34" t="s">
        <v>6967</v>
      </c>
      <c r="E463" s="36" t="s">
        <v>6871</v>
      </c>
      <c r="F463" s="25" t="s">
        <v>21</v>
      </c>
      <c r="G463" s="238" t="s">
        <v>2182</v>
      </c>
      <c r="H463" s="37"/>
      <c r="I463" s="37"/>
      <c r="J463" s="35" t="s">
        <v>34</v>
      </c>
      <c r="K463" s="34" t="s">
        <v>36</v>
      </c>
      <c r="L463" s="31">
        <v>1694</v>
      </c>
      <c r="M463" s="25">
        <v>0.223</v>
      </c>
      <c r="N463" s="25">
        <v>3.2735624999999998E-4</v>
      </c>
      <c r="O463" s="25">
        <v>5</v>
      </c>
      <c r="P463" s="25">
        <v>260</v>
      </c>
      <c r="Q463" s="25">
        <v>300</v>
      </c>
      <c r="R463" s="25">
        <v>45</v>
      </c>
      <c r="S463" s="25">
        <v>1.115</v>
      </c>
      <c r="T463" s="173">
        <v>3.5100000000000001E-3</v>
      </c>
    </row>
    <row r="464" spans="1:20" ht="38.25" x14ac:dyDescent="0.25">
      <c r="A464" s="51"/>
      <c r="B464" s="25">
        <v>459</v>
      </c>
      <c r="C464" s="43">
        <v>1237109</v>
      </c>
      <c r="D464" s="34" t="s">
        <v>7133</v>
      </c>
      <c r="E464" s="36" t="s">
        <v>6872</v>
      </c>
      <c r="F464" s="25" t="s">
        <v>21</v>
      </c>
      <c r="G464" s="238" t="s">
        <v>2182</v>
      </c>
      <c r="H464" s="232"/>
      <c r="I464" s="37"/>
      <c r="J464" s="35" t="s">
        <v>34</v>
      </c>
      <c r="K464" s="34" t="s">
        <v>36</v>
      </c>
      <c r="L464" s="31">
        <v>2558</v>
      </c>
      <c r="M464" s="25">
        <v>0.38450000000000001</v>
      </c>
      <c r="N464" s="25">
        <v>5.9519318181818187E-4</v>
      </c>
      <c r="O464" s="25">
        <v>1</v>
      </c>
      <c r="P464" s="25">
        <v>395</v>
      </c>
      <c r="Q464" s="25">
        <v>195</v>
      </c>
      <c r="R464" s="25">
        <v>170</v>
      </c>
      <c r="S464" s="25">
        <v>8.4589999999999996</v>
      </c>
      <c r="T464" s="25">
        <v>1.309425E-2</v>
      </c>
    </row>
    <row r="465" spans="1:20" ht="25.5" x14ac:dyDescent="0.25">
      <c r="A465" s="51"/>
      <c r="B465" s="25">
        <v>460</v>
      </c>
      <c r="C465" s="43">
        <v>1237110</v>
      </c>
      <c r="D465" s="34" t="s">
        <v>7134</v>
      </c>
      <c r="E465" s="36" t="s">
        <v>6873</v>
      </c>
      <c r="F465" s="25" t="s">
        <v>21</v>
      </c>
      <c r="G465" s="238" t="s">
        <v>2182</v>
      </c>
      <c r="H465" s="232"/>
      <c r="I465" s="37"/>
      <c r="J465" s="35" t="s">
        <v>34</v>
      </c>
      <c r="K465" s="34" t="s">
        <v>36</v>
      </c>
      <c r="L465" s="31">
        <v>2558</v>
      </c>
      <c r="M465" s="25">
        <v>0.34904000000000002</v>
      </c>
      <c r="N465" s="25">
        <v>5.9519318181818187E-4</v>
      </c>
      <c r="O465" s="25">
        <v>1</v>
      </c>
      <c r="P465" s="25">
        <v>395</v>
      </c>
      <c r="Q465" s="25">
        <v>195</v>
      </c>
      <c r="R465" s="25">
        <v>170</v>
      </c>
      <c r="S465" s="25">
        <v>7.6788800000000004</v>
      </c>
      <c r="T465" s="25">
        <v>1.309425E-2</v>
      </c>
    </row>
    <row r="466" spans="1:20" ht="38.25" x14ac:dyDescent="0.25">
      <c r="A466" s="51"/>
      <c r="B466" s="25">
        <v>461</v>
      </c>
      <c r="C466" s="43">
        <v>1237111</v>
      </c>
      <c r="D466" s="34" t="s">
        <v>7135</v>
      </c>
      <c r="E466" s="36" t="s">
        <v>6874</v>
      </c>
      <c r="F466" s="25" t="s">
        <v>21</v>
      </c>
      <c r="G466" s="238" t="s">
        <v>2182</v>
      </c>
      <c r="H466" s="232"/>
      <c r="I466" s="37"/>
      <c r="J466" s="35" t="s">
        <v>34</v>
      </c>
      <c r="K466" s="34" t="s">
        <v>36</v>
      </c>
      <c r="L466" s="31">
        <v>2613</v>
      </c>
      <c r="M466" s="25">
        <v>0.41664000000000001</v>
      </c>
      <c r="N466" s="25">
        <v>5.9519318181818187E-4</v>
      </c>
      <c r="O466" s="25">
        <v>1</v>
      </c>
      <c r="P466" s="25">
        <v>395</v>
      </c>
      <c r="Q466" s="25">
        <v>195</v>
      </c>
      <c r="R466" s="25">
        <v>170</v>
      </c>
      <c r="S466" s="25">
        <v>9.1660800000000009</v>
      </c>
      <c r="T466" s="25">
        <v>1.309425E-2</v>
      </c>
    </row>
    <row r="467" spans="1:20" ht="38.25" x14ac:dyDescent="0.25">
      <c r="A467" s="51"/>
      <c r="B467" s="25">
        <v>462</v>
      </c>
      <c r="C467" s="43">
        <v>1237112</v>
      </c>
      <c r="D467" s="34" t="s">
        <v>7136</v>
      </c>
      <c r="E467" s="36" t="s">
        <v>6875</v>
      </c>
      <c r="F467" s="25" t="s">
        <v>21</v>
      </c>
      <c r="G467" s="238" t="s">
        <v>2182</v>
      </c>
      <c r="H467" s="232"/>
      <c r="I467" s="37"/>
      <c r="J467" s="35" t="s">
        <v>34</v>
      </c>
      <c r="K467" s="34" t="s">
        <v>36</v>
      </c>
      <c r="L467" s="31">
        <v>2613</v>
      </c>
      <c r="M467" s="25">
        <v>0.39047000000000004</v>
      </c>
      <c r="N467" s="25">
        <v>5.9519318181818187E-4</v>
      </c>
      <c r="O467" s="25">
        <v>1</v>
      </c>
      <c r="P467" s="25">
        <v>395</v>
      </c>
      <c r="Q467" s="25">
        <v>195</v>
      </c>
      <c r="R467" s="25">
        <v>170</v>
      </c>
      <c r="S467" s="25">
        <v>8.5903400000000012</v>
      </c>
      <c r="T467" s="25">
        <v>1.309425E-2</v>
      </c>
    </row>
    <row r="468" spans="1:20" ht="38.25" x14ac:dyDescent="0.25">
      <c r="A468" s="51"/>
      <c r="B468" s="25">
        <v>463</v>
      </c>
      <c r="C468" s="43">
        <v>1237113</v>
      </c>
      <c r="D468" s="34" t="s">
        <v>7137</v>
      </c>
      <c r="E468" s="36" t="s">
        <v>6876</v>
      </c>
      <c r="F468" s="25" t="s">
        <v>21</v>
      </c>
      <c r="G468" s="238" t="s">
        <v>2182</v>
      </c>
      <c r="H468" s="232"/>
      <c r="I468" s="37"/>
      <c r="J468" s="35" t="s">
        <v>34</v>
      </c>
      <c r="K468" s="34" t="s">
        <v>36</v>
      </c>
      <c r="L468" s="31">
        <v>2970</v>
      </c>
      <c r="M468" s="25">
        <v>0.45450000000000002</v>
      </c>
      <c r="N468" s="25">
        <v>5.9519318181818187E-4</v>
      </c>
      <c r="O468" s="25">
        <v>1</v>
      </c>
      <c r="P468" s="25">
        <v>395</v>
      </c>
      <c r="Q468" s="25">
        <v>195</v>
      </c>
      <c r="R468" s="25">
        <v>170</v>
      </c>
      <c r="S468" s="25">
        <v>9.9990000000000006</v>
      </c>
      <c r="T468" s="25">
        <v>1.309425E-2</v>
      </c>
    </row>
    <row r="469" spans="1:20" ht="25.5" x14ac:dyDescent="0.25">
      <c r="A469" s="51"/>
      <c r="B469" s="25">
        <v>464</v>
      </c>
      <c r="C469" s="43">
        <v>1237151</v>
      </c>
      <c r="D469" s="34" t="s">
        <v>6968</v>
      </c>
      <c r="E469" s="36" t="s">
        <v>6877</v>
      </c>
      <c r="F469" s="25" t="s">
        <v>21</v>
      </c>
      <c r="G469" s="238" t="s">
        <v>2182</v>
      </c>
      <c r="H469" s="232"/>
      <c r="I469" s="37"/>
      <c r="J469" s="35" t="s">
        <v>34</v>
      </c>
      <c r="K469" s="34" t="s">
        <v>36</v>
      </c>
      <c r="L469" s="31">
        <v>358</v>
      </c>
      <c r="M469" s="25">
        <v>4.8099999999999997E-2</v>
      </c>
      <c r="N469" s="25">
        <v>4.6765178571428569E-5</v>
      </c>
      <c r="O469" s="25">
        <v>10</v>
      </c>
      <c r="P469" s="25">
        <v>165</v>
      </c>
      <c r="Q469" s="25">
        <v>170</v>
      </c>
      <c r="R469" s="25">
        <v>35</v>
      </c>
      <c r="S469" s="25">
        <v>0.48099999999999998</v>
      </c>
      <c r="T469" s="173">
        <v>9.8174999999999998E-4</v>
      </c>
    </row>
    <row r="470" spans="1:20" ht="25.5" x14ac:dyDescent="0.25">
      <c r="A470" s="51"/>
      <c r="B470" s="25">
        <v>465</v>
      </c>
      <c r="C470" s="43">
        <v>1237152</v>
      </c>
      <c r="D470" s="34" t="s">
        <v>7138</v>
      </c>
      <c r="E470" s="36" t="s">
        <v>6878</v>
      </c>
      <c r="F470" s="25" t="s">
        <v>21</v>
      </c>
      <c r="G470" s="238" t="s">
        <v>2182</v>
      </c>
      <c r="H470" s="232"/>
      <c r="I470" s="37"/>
      <c r="J470" s="35" t="s">
        <v>34</v>
      </c>
      <c r="K470" s="34" t="s">
        <v>36</v>
      </c>
      <c r="L470" s="31">
        <v>413</v>
      </c>
      <c r="M470" s="25">
        <v>6.089E-2</v>
      </c>
      <c r="N470" s="25">
        <v>5.4559375000000003E-5</v>
      </c>
      <c r="O470" s="25">
        <v>10</v>
      </c>
      <c r="P470" s="25">
        <v>395</v>
      </c>
      <c r="Q470" s="25">
        <v>195</v>
      </c>
      <c r="R470" s="25">
        <v>170</v>
      </c>
      <c r="S470" s="25">
        <v>14.6136</v>
      </c>
      <c r="T470" s="25">
        <v>1.309425E-2</v>
      </c>
    </row>
    <row r="471" spans="1:20" ht="25.5" x14ac:dyDescent="0.25">
      <c r="A471" s="51"/>
      <c r="B471" s="25">
        <v>466</v>
      </c>
      <c r="C471" s="43">
        <v>1237153</v>
      </c>
      <c r="D471" s="34" t="s">
        <v>6969</v>
      </c>
      <c r="E471" s="36" t="s">
        <v>6879</v>
      </c>
      <c r="F471" s="25" t="s">
        <v>21</v>
      </c>
      <c r="G471" s="238" t="s">
        <v>2182</v>
      </c>
      <c r="H471" s="37"/>
      <c r="I471" s="37"/>
      <c r="J471" s="35" t="s">
        <v>34</v>
      </c>
      <c r="K471" s="34" t="s">
        <v>36</v>
      </c>
      <c r="L471" s="31">
        <v>413</v>
      </c>
      <c r="M471" s="25">
        <v>5.4399999999999997E-2</v>
      </c>
      <c r="N471" s="25">
        <v>6.235357142857143E-5</v>
      </c>
      <c r="O471" s="25">
        <v>10</v>
      </c>
      <c r="P471" s="25">
        <v>170</v>
      </c>
      <c r="Q471" s="25">
        <v>200</v>
      </c>
      <c r="R471" s="25">
        <v>35</v>
      </c>
      <c r="S471" s="25">
        <v>0.54399999999999993</v>
      </c>
      <c r="T471" s="173">
        <v>1.1900000000000001E-3</v>
      </c>
    </row>
    <row r="472" spans="1:20" ht="25.5" x14ac:dyDescent="0.25">
      <c r="A472" s="51"/>
      <c r="B472" s="25">
        <v>467</v>
      </c>
      <c r="C472" s="43">
        <v>1237154</v>
      </c>
      <c r="D472" s="34" t="s">
        <v>6970</v>
      </c>
      <c r="E472" s="36" t="s">
        <v>6880</v>
      </c>
      <c r="F472" s="25" t="s">
        <v>21</v>
      </c>
      <c r="G472" s="238" t="s">
        <v>2182</v>
      </c>
      <c r="H472" s="37"/>
      <c r="I472" s="37"/>
      <c r="J472" s="35" t="s">
        <v>34</v>
      </c>
      <c r="K472" s="34" t="s">
        <v>36</v>
      </c>
      <c r="L472" s="31">
        <v>435</v>
      </c>
      <c r="M472" s="25">
        <v>7.2900000000000006E-2</v>
      </c>
      <c r="N472" s="25">
        <v>6.8917105263157895E-5</v>
      </c>
      <c r="O472" s="25">
        <v>10</v>
      </c>
      <c r="P472" s="25">
        <v>170</v>
      </c>
      <c r="Q472" s="25">
        <v>200</v>
      </c>
      <c r="R472" s="25">
        <v>35</v>
      </c>
      <c r="S472" s="25">
        <v>0.72900000000000009</v>
      </c>
      <c r="T472" s="173">
        <v>1.1900000000000001E-3</v>
      </c>
    </row>
    <row r="473" spans="1:20" ht="25.5" x14ac:dyDescent="0.25">
      <c r="A473" s="51"/>
      <c r="B473" s="25">
        <v>468</v>
      </c>
      <c r="C473" s="43">
        <v>1237156</v>
      </c>
      <c r="D473" s="34" t="s">
        <v>6971</v>
      </c>
      <c r="E473" s="36" t="s">
        <v>6881</v>
      </c>
      <c r="F473" s="25" t="s">
        <v>21</v>
      </c>
      <c r="G473" s="238" t="s">
        <v>2182</v>
      </c>
      <c r="H473" s="37"/>
      <c r="I473" s="37"/>
      <c r="J473" s="35" t="s">
        <v>34</v>
      </c>
      <c r="K473" s="34" t="s">
        <v>36</v>
      </c>
      <c r="L473" s="31">
        <v>677</v>
      </c>
      <c r="M473" s="25">
        <v>9.0499999999999997E-2</v>
      </c>
      <c r="N473" s="25">
        <v>9.3530357142857139E-5</v>
      </c>
      <c r="O473" s="25">
        <v>10</v>
      </c>
      <c r="P473" s="25">
        <v>200</v>
      </c>
      <c r="Q473" s="25">
        <v>250</v>
      </c>
      <c r="R473" s="25">
        <v>45</v>
      </c>
      <c r="S473" s="25">
        <v>0.90500000000000003</v>
      </c>
      <c r="T473" s="173">
        <v>2.2499999999999998E-3</v>
      </c>
    </row>
    <row r="474" spans="1:20" ht="25.5" x14ac:dyDescent="0.25">
      <c r="A474" s="51"/>
      <c r="B474" s="25">
        <v>469</v>
      </c>
      <c r="C474" s="43">
        <v>1237157</v>
      </c>
      <c r="D474" s="34" t="s">
        <v>6972</v>
      </c>
      <c r="E474" s="36" t="s">
        <v>6882</v>
      </c>
      <c r="F474" s="25" t="s">
        <v>21</v>
      </c>
      <c r="G474" s="238" t="s">
        <v>2182</v>
      </c>
      <c r="H474" s="37"/>
      <c r="I474" s="37"/>
      <c r="J474" s="35" t="s">
        <v>34</v>
      </c>
      <c r="K474" s="34" t="s">
        <v>36</v>
      </c>
      <c r="L474" s="31">
        <v>704</v>
      </c>
      <c r="M474" s="25">
        <v>0.1215</v>
      </c>
      <c r="N474" s="25">
        <v>1.6367812499999999E-4</v>
      </c>
      <c r="O474" s="25">
        <v>10</v>
      </c>
      <c r="P474" s="25">
        <v>200</v>
      </c>
      <c r="Q474" s="25">
        <v>250</v>
      </c>
      <c r="R474" s="25">
        <v>45</v>
      </c>
      <c r="S474" s="25">
        <v>1.2149999999999999</v>
      </c>
      <c r="T474" s="173">
        <v>2.2499999999999998E-3</v>
      </c>
    </row>
    <row r="475" spans="1:20" ht="25.5" x14ac:dyDescent="0.25">
      <c r="A475" s="51"/>
      <c r="B475" s="25">
        <v>470</v>
      </c>
      <c r="C475" s="43">
        <v>1237158</v>
      </c>
      <c r="D475" s="34" t="s">
        <v>6973</v>
      </c>
      <c r="E475" s="36" t="s">
        <v>6883</v>
      </c>
      <c r="F475" s="25" t="s">
        <v>21</v>
      </c>
      <c r="G475" s="238" t="s">
        <v>2182</v>
      </c>
      <c r="H475" s="37"/>
      <c r="I475" s="37"/>
      <c r="J475" s="35" t="s">
        <v>34</v>
      </c>
      <c r="K475" s="34" t="s">
        <v>36</v>
      </c>
      <c r="L475" s="31">
        <v>798</v>
      </c>
      <c r="M475" s="25">
        <v>0.13489999999999999</v>
      </c>
      <c r="N475" s="25">
        <v>1.7458999999999999E-4</v>
      </c>
      <c r="O475" s="25">
        <v>5</v>
      </c>
      <c r="P475" s="25">
        <v>170</v>
      </c>
      <c r="Q475" s="25">
        <v>200</v>
      </c>
      <c r="R475" s="25">
        <v>45</v>
      </c>
      <c r="S475" s="25">
        <v>0.67449999999999999</v>
      </c>
      <c r="T475" s="173">
        <v>1.5299999999999999E-3</v>
      </c>
    </row>
    <row r="476" spans="1:20" ht="25.5" x14ac:dyDescent="0.25">
      <c r="A476" s="51"/>
      <c r="B476" s="25">
        <v>471</v>
      </c>
      <c r="C476" s="43">
        <v>1237160</v>
      </c>
      <c r="D476" s="34" t="s">
        <v>6974</v>
      </c>
      <c r="E476" s="36" t="s">
        <v>6884</v>
      </c>
      <c r="F476" s="25" t="s">
        <v>21</v>
      </c>
      <c r="G476" s="238" t="s">
        <v>2182</v>
      </c>
      <c r="H476" s="37"/>
      <c r="I476" s="37"/>
      <c r="J476" s="35" t="s">
        <v>34</v>
      </c>
      <c r="K476" s="34" t="s">
        <v>36</v>
      </c>
      <c r="L476" s="31">
        <v>1760</v>
      </c>
      <c r="M476" s="25">
        <v>0.26669999999999999</v>
      </c>
      <c r="N476" s="25">
        <v>2.61885E-4</v>
      </c>
      <c r="O476" s="25">
        <v>1</v>
      </c>
      <c r="P476" s="25">
        <v>165</v>
      </c>
      <c r="Q476" s="25">
        <v>170</v>
      </c>
      <c r="R476" s="25">
        <v>50</v>
      </c>
      <c r="S476" s="25">
        <v>0.26669999999999999</v>
      </c>
      <c r="T476" s="173">
        <v>1.4025000000000001E-3</v>
      </c>
    </row>
    <row r="477" spans="1:20" ht="25.5" x14ac:dyDescent="0.25">
      <c r="A477" s="51"/>
      <c r="B477" s="25">
        <v>472</v>
      </c>
      <c r="C477" s="43">
        <v>1237171</v>
      </c>
      <c r="D477" s="34" t="s">
        <v>6975</v>
      </c>
      <c r="E477" s="36" t="s">
        <v>6885</v>
      </c>
      <c r="F477" s="25" t="s">
        <v>21</v>
      </c>
      <c r="G477" s="238" t="s">
        <v>2182</v>
      </c>
      <c r="H477" s="37"/>
      <c r="I477" s="37"/>
      <c r="J477" s="35" t="s">
        <v>34</v>
      </c>
      <c r="K477" s="34" t="s">
        <v>36</v>
      </c>
      <c r="L477" s="31">
        <v>336</v>
      </c>
      <c r="M477" s="25">
        <v>5.5100000000000003E-2</v>
      </c>
      <c r="N477" s="25">
        <v>5.0362499999999998E-5</v>
      </c>
      <c r="O477" s="25">
        <v>10</v>
      </c>
      <c r="P477" s="25">
        <v>170</v>
      </c>
      <c r="Q477" s="25">
        <v>200</v>
      </c>
      <c r="R477" s="25">
        <v>35</v>
      </c>
      <c r="S477" s="25">
        <v>0.55100000000000005</v>
      </c>
      <c r="T477" s="173">
        <v>1.1900000000000001E-3</v>
      </c>
    </row>
    <row r="478" spans="1:20" ht="25.5" x14ac:dyDescent="0.25">
      <c r="A478" s="51"/>
      <c r="B478" s="25">
        <v>473</v>
      </c>
      <c r="C478" s="43">
        <v>1237172</v>
      </c>
      <c r="D478" s="34" t="s">
        <v>6976</v>
      </c>
      <c r="E478" s="36" t="s">
        <v>6886</v>
      </c>
      <c r="F478" s="25" t="s">
        <v>21</v>
      </c>
      <c r="G478" s="238" t="s">
        <v>2182</v>
      </c>
      <c r="H478" s="37"/>
      <c r="I478" s="37"/>
      <c r="J478" s="35" t="s">
        <v>34</v>
      </c>
      <c r="K478" s="34" t="s">
        <v>36</v>
      </c>
      <c r="L478" s="31">
        <v>363</v>
      </c>
      <c r="M478" s="25">
        <v>6.0900000000000003E-2</v>
      </c>
      <c r="N478" s="25">
        <v>6.8917105263157895E-5</v>
      </c>
      <c r="O478" s="25">
        <v>10</v>
      </c>
      <c r="P478" s="25">
        <v>170</v>
      </c>
      <c r="Q478" s="25">
        <v>200</v>
      </c>
      <c r="R478" s="25">
        <v>35</v>
      </c>
      <c r="S478" s="25">
        <v>0.60899999999999999</v>
      </c>
      <c r="T478" s="173">
        <v>1.1900000000000001E-3</v>
      </c>
    </row>
    <row r="479" spans="1:20" ht="25.5" x14ac:dyDescent="0.25">
      <c r="A479" s="51"/>
      <c r="B479" s="25">
        <v>474</v>
      </c>
      <c r="C479" s="43">
        <v>1237173</v>
      </c>
      <c r="D479" s="34" t="s">
        <v>6977</v>
      </c>
      <c r="E479" s="36" t="s">
        <v>6887</v>
      </c>
      <c r="F479" s="25" t="s">
        <v>21</v>
      </c>
      <c r="G479" s="238" t="s">
        <v>2182</v>
      </c>
      <c r="H479" s="37"/>
      <c r="I479" s="37"/>
      <c r="J479" s="35" t="s">
        <v>34</v>
      </c>
      <c r="K479" s="34" t="s">
        <v>36</v>
      </c>
      <c r="L479" s="31">
        <v>440</v>
      </c>
      <c r="M479" s="25">
        <v>7.3400000000000007E-2</v>
      </c>
      <c r="N479" s="25">
        <v>7.2745833333333337E-5</v>
      </c>
      <c r="O479" s="25">
        <v>10</v>
      </c>
      <c r="P479" s="25">
        <v>170</v>
      </c>
      <c r="Q479" s="25">
        <v>200</v>
      </c>
      <c r="R479" s="25">
        <v>35</v>
      </c>
      <c r="S479" s="25">
        <v>0.7340000000000001</v>
      </c>
      <c r="T479" s="173">
        <v>1.1900000000000001E-3</v>
      </c>
    </row>
    <row r="480" spans="1:20" ht="25.5" x14ac:dyDescent="0.25">
      <c r="A480" s="51"/>
      <c r="B480" s="25">
        <v>475</v>
      </c>
      <c r="C480" s="43">
        <v>1237175</v>
      </c>
      <c r="D480" s="34" t="s">
        <v>6978</v>
      </c>
      <c r="E480" s="36" t="s">
        <v>6888</v>
      </c>
      <c r="F480" s="25" t="s">
        <v>21</v>
      </c>
      <c r="G480" s="238" t="s">
        <v>2182</v>
      </c>
      <c r="H480" s="37"/>
      <c r="I480" s="37"/>
      <c r="J480" s="35" t="s">
        <v>34</v>
      </c>
      <c r="K480" s="34" t="s">
        <v>36</v>
      </c>
      <c r="L480" s="31">
        <v>688</v>
      </c>
      <c r="M480" s="25">
        <v>8.8999999999999996E-2</v>
      </c>
      <c r="N480" s="25">
        <v>1.00725E-4</v>
      </c>
      <c r="O480" s="25">
        <v>10</v>
      </c>
      <c r="P480" s="25">
        <v>200</v>
      </c>
      <c r="Q480" s="25">
        <v>250</v>
      </c>
      <c r="R480" s="25">
        <v>45</v>
      </c>
      <c r="S480" s="25">
        <v>0.8899999999999999</v>
      </c>
      <c r="T480" s="173">
        <v>2.2499999999999998E-3</v>
      </c>
    </row>
    <row r="481" spans="1:20" ht="25.5" x14ac:dyDescent="0.25">
      <c r="A481" s="51"/>
      <c r="B481" s="25">
        <v>476</v>
      </c>
      <c r="C481" s="43">
        <v>1237176</v>
      </c>
      <c r="D481" s="34" t="s">
        <v>7139</v>
      </c>
      <c r="E481" s="36" t="s">
        <v>6889</v>
      </c>
      <c r="F481" s="25" t="s">
        <v>21</v>
      </c>
      <c r="G481" s="238" t="s">
        <v>2182</v>
      </c>
      <c r="H481" s="232"/>
      <c r="I481" s="37"/>
      <c r="J481" s="35" t="s">
        <v>34</v>
      </c>
      <c r="K481" s="34" t="s">
        <v>36</v>
      </c>
      <c r="L481" s="31">
        <v>704</v>
      </c>
      <c r="M481" s="25">
        <v>0.13166</v>
      </c>
      <c r="N481" s="25">
        <v>1.6367812499999999E-4</v>
      </c>
      <c r="O481" s="25">
        <v>80</v>
      </c>
      <c r="P481" s="25">
        <v>395</v>
      </c>
      <c r="Q481" s="25">
        <v>195</v>
      </c>
      <c r="R481" s="25">
        <v>170</v>
      </c>
      <c r="S481" s="25">
        <v>10.5328</v>
      </c>
      <c r="T481" s="25">
        <v>1.309425E-2</v>
      </c>
    </row>
    <row r="482" spans="1:20" ht="25.5" x14ac:dyDescent="0.25">
      <c r="A482" s="51"/>
      <c r="B482" s="25">
        <v>477</v>
      </c>
      <c r="C482" s="43">
        <v>1237177</v>
      </c>
      <c r="D482" s="34" t="s">
        <v>6979</v>
      </c>
      <c r="E482" s="36" t="s">
        <v>6890</v>
      </c>
      <c r="F482" s="25" t="s">
        <v>21</v>
      </c>
      <c r="G482" s="238" t="s">
        <v>2182</v>
      </c>
      <c r="H482" s="232"/>
      <c r="I482" s="37"/>
      <c r="J482" s="35" t="s">
        <v>34</v>
      </c>
      <c r="K482" s="34" t="s">
        <v>36</v>
      </c>
      <c r="L482" s="31">
        <v>770</v>
      </c>
      <c r="M482" s="25">
        <v>0.13539999999999999</v>
      </c>
      <c r="N482" s="25">
        <v>1.7458999999999999E-4</v>
      </c>
      <c r="O482" s="25">
        <v>5</v>
      </c>
      <c r="P482" s="25">
        <v>170</v>
      </c>
      <c r="Q482" s="25">
        <v>200</v>
      </c>
      <c r="R482" s="25">
        <v>45</v>
      </c>
      <c r="S482" s="25">
        <v>0.67699999999999994</v>
      </c>
      <c r="T482" s="173">
        <v>1.5299999999999999E-3</v>
      </c>
    </row>
    <row r="483" spans="1:20" ht="25.5" x14ac:dyDescent="0.25">
      <c r="A483" s="51"/>
      <c r="B483" s="25">
        <v>478</v>
      </c>
      <c r="C483" s="43">
        <v>1237179</v>
      </c>
      <c r="D483" s="34" t="s">
        <v>7140</v>
      </c>
      <c r="E483" s="36" t="s">
        <v>6891</v>
      </c>
      <c r="F483" s="25" t="s">
        <v>21</v>
      </c>
      <c r="G483" s="238" t="s">
        <v>2182</v>
      </c>
      <c r="H483" s="232"/>
      <c r="I483" s="37"/>
      <c r="J483" s="35" t="s">
        <v>34</v>
      </c>
      <c r="K483" s="34" t="s">
        <v>36</v>
      </c>
      <c r="L483" s="31">
        <v>1760</v>
      </c>
      <c r="M483" s="25">
        <v>0.23671999999999999</v>
      </c>
      <c r="N483" s="25">
        <v>2.61885E-4</v>
      </c>
      <c r="O483" s="25">
        <v>50</v>
      </c>
      <c r="P483" s="25">
        <v>395</v>
      </c>
      <c r="Q483" s="25">
        <v>195</v>
      </c>
      <c r="R483" s="25">
        <v>170</v>
      </c>
      <c r="S483" s="25">
        <v>11.835999999999999</v>
      </c>
      <c r="T483" s="25">
        <v>1.309425E-2</v>
      </c>
    </row>
    <row r="484" spans="1:20" ht="25.5" x14ac:dyDescent="0.25">
      <c r="A484" s="51"/>
      <c r="B484" s="25">
        <v>479</v>
      </c>
      <c r="C484" s="43">
        <v>1237191</v>
      </c>
      <c r="D484" s="34" t="s">
        <v>6980</v>
      </c>
      <c r="E484" s="36" t="s">
        <v>6892</v>
      </c>
      <c r="F484" s="25" t="s">
        <v>21</v>
      </c>
      <c r="G484" s="238" t="s">
        <v>2182</v>
      </c>
      <c r="H484" s="232"/>
      <c r="I484" s="37"/>
      <c r="J484" s="35" t="s">
        <v>34</v>
      </c>
      <c r="K484" s="34" t="s">
        <v>36</v>
      </c>
      <c r="L484" s="31">
        <v>413</v>
      </c>
      <c r="M484" s="25">
        <v>5.9900000000000002E-2</v>
      </c>
      <c r="N484" s="25">
        <v>5.2376999999999997E-5</v>
      </c>
      <c r="O484" s="25">
        <v>10</v>
      </c>
      <c r="P484" s="25">
        <v>170</v>
      </c>
      <c r="Q484" s="25">
        <v>200</v>
      </c>
      <c r="R484" s="25">
        <v>35</v>
      </c>
      <c r="S484" s="25">
        <v>0.59899999999999998</v>
      </c>
      <c r="T484" s="173">
        <v>1.1900000000000001E-3</v>
      </c>
    </row>
    <row r="485" spans="1:20" ht="25.5" x14ac:dyDescent="0.25">
      <c r="A485" s="51"/>
      <c r="B485" s="25">
        <v>480</v>
      </c>
      <c r="C485" s="43">
        <v>1237192</v>
      </c>
      <c r="D485" s="34" t="s">
        <v>6981</v>
      </c>
      <c r="E485" s="36" t="s">
        <v>6893</v>
      </c>
      <c r="F485" s="25" t="s">
        <v>21</v>
      </c>
      <c r="G485" s="238" t="s">
        <v>2182</v>
      </c>
      <c r="H485" s="232"/>
      <c r="I485" s="37"/>
      <c r="J485" s="35" t="s">
        <v>34</v>
      </c>
      <c r="K485" s="34" t="s">
        <v>36</v>
      </c>
      <c r="L485" s="31">
        <v>523</v>
      </c>
      <c r="M485" s="25">
        <v>8.43E-2</v>
      </c>
      <c r="N485" s="25">
        <v>6.5471250000000001E-5</v>
      </c>
      <c r="O485" s="25">
        <v>10</v>
      </c>
      <c r="P485" s="25">
        <v>170</v>
      </c>
      <c r="Q485" s="25">
        <v>200</v>
      </c>
      <c r="R485" s="25">
        <v>35</v>
      </c>
      <c r="S485" s="25">
        <v>0.84299999999999997</v>
      </c>
      <c r="T485" s="173">
        <v>1.1900000000000001E-3</v>
      </c>
    </row>
    <row r="486" spans="1:20" ht="25.5" x14ac:dyDescent="0.25">
      <c r="A486" s="51"/>
      <c r="B486" s="25">
        <v>481</v>
      </c>
      <c r="C486" s="43">
        <v>1237193</v>
      </c>
      <c r="D486" s="34" t="s">
        <v>6982</v>
      </c>
      <c r="E486" s="36" t="s">
        <v>6894</v>
      </c>
      <c r="F486" s="25" t="s">
        <v>21</v>
      </c>
      <c r="G486" s="238" t="s">
        <v>2182</v>
      </c>
      <c r="H486" s="232"/>
      <c r="I486" s="37"/>
      <c r="J486" s="35" t="s">
        <v>34</v>
      </c>
      <c r="K486" s="34" t="s">
        <v>36</v>
      </c>
      <c r="L486" s="31">
        <v>440</v>
      </c>
      <c r="M486" s="25">
        <v>6.9000000000000006E-2</v>
      </c>
      <c r="N486" s="25">
        <v>6.8917105263157895E-5</v>
      </c>
      <c r="O486" s="25">
        <v>10</v>
      </c>
      <c r="P486" s="25">
        <v>170</v>
      </c>
      <c r="Q486" s="25">
        <v>200</v>
      </c>
      <c r="R486" s="25">
        <v>35</v>
      </c>
      <c r="S486" s="25">
        <v>0.69000000000000006</v>
      </c>
      <c r="T486" s="173">
        <v>1.1900000000000001E-3</v>
      </c>
    </row>
    <row r="487" spans="1:20" ht="25.5" x14ac:dyDescent="0.25">
      <c r="A487" s="51"/>
      <c r="B487" s="25">
        <v>482</v>
      </c>
      <c r="C487" s="43">
        <v>1237194</v>
      </c>
      <c r="D487" s="34" t="s">
        <v>6983</v>
      </c>
      <c r="E487" s="36" t="s">
        <v>6895</v>
      </c>
      <c r="F487" s="25" t="s">
        <v>21</v>
      </c>
      <c r="G487" s="238" t="s">
        <v>2182</v>
      </c>
      <c r="H487" s="232"/>
      <c r="I487" s="37"/>
      <c r="J487" s="35" t="s">
        <v>34</v>
      </c>
      <c r="K487" s="34" t="s">
        <v>36</v>
      </c>
      <c r="L487" s="31">
        <v>578</v>
      </c>
      <c r="M487" s="25">
        <v>9.01E-2</v>
      </c>
      <c r="N487" s="25">
        <v>8.7294999999999997E-5</v>
      </c>
      <c r="O487" s="25">
        <v>10</v>
      </c>
      <c r="P487" s="25">
        <v>170</v>
      </c>
      <c r="Q487" s="25">
        <v>200</v>
      </c>
      <c r="R487" s="25">
        <v>35</v>
      </c>
      <c r="S487" s="25">
        <v>0.90100000000000002</v>
      </c>
      <c r="T487" s="173">
        <v>1.1900000000000001E-3</v>
      </c>
    </row>
    <row r="488" spans="1:20" ht="25.5" x14ac:dyDescent="0.25">
      <c r="A488" s="51"/>
      <c r="B488" s="25">
        <v>483</v>
      </c>
      <c r="C488" s="43">
        <v>1237195</v>
      </c>
      <c r="D488" s="34" t="s">
        <v>6984</v>
      </c>
      <c r="E488" s="36" t="s">
        <v>6896</v>
      </c>
      <c r="F488" s="25" t="s">
        <v>21</v>
      </c>
      <c r="G488" s="238" t="s">
        <v>2182</v>
      </c>
      <c r="H488" s="232"/>
      <c r="I488" s="37"/>
      <c r="J488" s="35" t="s">
        <v>34</v>
      </c>
      <c r="K488" s="34" t="s">
        <v>36</v>
      </c>
      <c r="L488" s="31">
        <v>666</v>
      </c>
      <c r="M488" s="25">
        <v>0.1106</v>
      </c>
      <c r="N488" s="25">
        <v>1.309425E-4</v>
      </c>
      <c r="O488" s="25">
        <v>10</v>
      </c>
      <c r="P488" s="25">
        <v>200</v>
      </c>
      <c r="Q488" s="25">
        <v>250</v>
      </c>
      <c r="R488" s="25">
        <v>45</v>
      </c>
      <c r="S488" s="25">
        <v>1.1060000000000001</v>
      </c>
      <c r="T488" s="173">
        <v>2.2499999999999998E-3</v>
      </c>
    </row>
    <row r="489" spans="1:20" ht="25.5" x14ac:dyDescent="0.25">
      <c r="A489" s="51"/>
      <c r="B489" s="25">
        <v>484</v>
      </c>
      <c r="C489" s="43">
        <v>1237196</v>
      </c>
      <c r="D489" s="34" t="s">
        <v>7141</v>
      </c>
      <c r="E489" s="36" t="s">
        <v>6897</v>
      </c>
      <c r="F489" s="25" t="s">
        <v>21</v>
      </c>
      <c r="G489" s="238" t="s">
        <v>2182</v>
      </c>
      <c r="H489" s="232"/>
      <c r="I489" s="37"/>
      <c r="J489" s="35" t="s">
        <v>34</v>
      </c>
      <c r="K489" s="34" t="s">
        <v>36</v>
      </c>
      <c r="L489" s="31">
        <v>902</v>
      </c>
      <c r="M489" s="25">
        <v>0.13352</v>
      </c>
      <c r="N489" s="25">
        <v>1.6367812499999999E-4</v>
      </c>
      <c r="O489" s="25">
        <v>10</v>
      </c>
      <c r="P489" s="25">
        <v>395</v>
      </c>
      <c r="Q489" s="25">
        <v>195</v>
      </c>
      <c r="R489" s="25">
        <v>170</v>
      </c>
      <c r="S489" s="25">
        <v>10.6816</v>
      </c>
      <c r="T489" s="25">
        <v>1.309425E-2</v>
      </c>
    </row>
    <row r="490" spans="1:20" ht="25.5" x14ac:dyDescent="0.25">
      <c r="A490" s="51"/>
      <c r="B490" s="25">
        <v>485</v>
      </c>
      <c r="C490" s="43">
        <v>1237197</v>
      </c>
      <c r="D490" s="34" t="s">
        <v>7142</v>
      </c>
      <c r="E490" s="36" t="s">
        <v>6898</v>
      </c>
      <c r="F490" s="25" t="s">
        <v>21</v>
      </c>
      <c r="G490" s="238" t="s">
        <v>2182</v>
      </c>
      <c r="H490" s="232"/>
      <c r="I490" s="37"/>
      <c r="J490" s="35" t="s">
        <v>34</v>
      </c>
      <c r="K490" s="34" t="s">
        <v>36</v>
      </c>
      <c r="L490" s="31">
        <v>1045</v>
      </c>
      <c r="M490" s="25">
        <v>0.16789999999999999</v>
      </c>
      <c r="N490" s="25">
        <v>2.1823750000000001E-4</v>
      </c>
      <c r="O490" s="25">
        <v>5</v>
      </c>
      <c r="P490" s="25">
        <v>395</v>
      </c>
      <c r="Q490" s="25">
        <v>195</v>
      </c>
      <c r="R490" s="25">
        <v>170</v>
      </c>
      <c r="S490" s="25">
        <v>10.074</v>
      </c>
      <c r="T490" s="25">
        <v>1.309425E-2</v>
      </c>
    </row>
    <row r="491" spans="1:20" ht="25.5" x14ac:dyDescent="0.25">
      <c r="A491" s="51"/>
      <c r="B491" s="25">
        <v>486</v>
      </c>
      <c r="C491" s="43">
        <v>1237199</v>
      </c>
      <c r="D491" s="34" t="s">
        <v>7143</v>
      </c>
      <c r="E491" s="36" t="s">
        <v>6899</v>
      </c>
      <c r="F491" s="25" t="s">
        <v>21</v>
      </c>
      <c r="G491" s="238" t="s">
        <v>2182</v>
      </c>
      <c r="H491" s="232"/>
      <c r="I491" s="37"/>
      <c r="J491" s="35" t="s">
        <v>34</v>
      </c>
      <c r="K491" s="34" t="s">
        <v>36</v>
      </c>
      <c r="L491" s="31">
        <v>2035</v>
      </c>
      <c r="M491" s="25">
        <v>0.31683</v>
      </c>
      <c r="N491" s="25">
        <v>2.3807727272727274E-4</v>
      </c>
      <c r="O491" s="25">
        <v>1</v>
      </c>
      <c r="P491" s="25">
        <v>395</v>
      </c>
      <c r="Q491" s="25">
        <v>195</v>
      </c>
      <c r="R491" s="25">
        <v>170</v>
      </c>
      <c r="S491" s="25">
        <v>17.425650000000001</v>
      </c>
      <c r="T491" s="25">
        <v>1.309425E-2</v>
      </c>
    </row>
    <row r="492" spans="1:20" ht="25.5" x14ac:dyDescent="0.25">
      <c r="A492" s="51"/>
      <c r="B492" s="25">
        <v>487</v>
      </c>
      <c r="C492" s="43">
        <v>1237211</v>
      </c>
      <c r="D492" s="34" t="s">
        <v>6985</v>
      </c>
      <c r="E492" s="36" t="s">
        <v>6900</v>
      </c>
      <c r="F492" s="25" t="s">
        <v>21</v>
      </c>
      <c r="G492" s="238" t="s">
        <v>2182</v>
      </c>
      <c r="H492" s="37"/>
      <c r="I492" s="37"/>
      <c r="J492" s="35" t="s">
        <v>34</v>
      </c>
      <c r="K492" s="34" t="s">
        <v>36</v>
      </c>
      <c r="L492" s="31">
        <v>451</v>
      </c>
      <c r="M492" s="25">
        <v>5.4100000000000002E-2</v>
      </c>
      <c r="N492" s="25">
        <v>5.9519318181818184E-5</v>
      </c>
      <c r="O492" s="25">
        <v>10</v>
      </c>
      <c r="P492" s="25">
        <v>170</v>
      </c>
      <c r="Q492" s="25">
        <v>200</v>
      </c>
      <c r="R492" s="25">
        <v>35</v>
      </c>
      <c r="S492" s="25">
        <v>0.54100000000000004</v>
      </c>
      <c r="T492" s="173">
        <v>1.1900000000000001E-3</v>
      </c>
    </row>
    <row r="493" spans="1:20" ht="25.5" x14ac:dyDescent="0.25">
      <c r="A493" s="51"/>
      <c r="B493" s="25">
        <v>488</v>
      </c>
      <c r="C493" s="43">
        <v>1237213</v>
      </c>
      <c r="D493" s="34" t="s">
        <v>6986</v>
      </c>
      <c r="E493" s="36" t="s">
        <v>6901</v>
      </c>
      <c r="F493" s="25" t="s">
        <v>21</v>
      </c>
      <c r="G493" s="238" t="s">
        <v>2182</v>
      </c>
      <c r="H493" s="37"/>
      <c r="I493" s="37"/>
      <c r="J493" s="35" t="s">
        <v>34</v>
      </c>
      <c r="K493" s="34" t="s">
        <v>36</v>
      </c>
      <c r="L493" s="31">
        <v>495</v>
      </c>
      <c r="M493" s="25">
        <v>6.59E-2</v>
      </c>
      <c r="N493" s="25">
        <v>8.1839062499999994E-5</v>
      </c>
      <c r="O493" s="25">
        <v>10</v>
      </c>
      <c r="P493" s="25">
        <v>200</v>
      </c>
      <c r="Q493" s="25">
        <v>250</v>
      </c>
      <c r="R493" s="25">
        <v>35</v>
      </c>
      <c r="S493" s="25">
        <v>0.65900000000000003</v>
      </c>
      <c r="T493" s="173">
        <v>1.75E-3</v>
      </c>
    </row>
    <row r="494" spans="1:20" ht="25.5" x14ac:dyDescent="0.25">
      <c r="A494" s="51"/>
      <c r="B494" s="25">
        <v>489</v>
      </c>
      <c r="C494" s="43">
        <v>1237214</v>
      </c>
      <c r="D494" s="34" t="s">
        <v>6987</v>
      </c>
      <c r="E494" s="36" t="s">
        <v>6902</v>
      </c>
      <c r="F494" s="25" t="s">
        <v>21</v>
      </c>
      <c r="G494" s="238" t="s">
        <v>2182</v>
      </c>
      <c r="H494" s="37"/>
      <c r="I494" s="37"/>
      <c r="J494" s="35" t="s">
        <v>34</v>
      </c>
      <c r="K494" s="34" t="s">
        <v>36</v>
      </c>
      <c r="L494" s="31">
        <v>545</v>
      </c>
      <c r="M494" s="25">
        <v>8.09E-2</v>
      </c>
      <c r="N494" s="25">
        <v>9.3530357142857139E-5</v>
      </c>
      <c r="O494" s="25">
        <v>10</v>
      </c>
      <c r="P494" s="25">
        <v>200</v>
      </c>
      <c r="Q494" s="25">
        <v>250</v>
      </c>
      <c r="R494" s="25">
        <v>35</v>
      </c>
      <c r="S494" s="25">
        <v>0.80899999999999994</v>
      </c>
      <c r="T494" s="173">
        <v>1.75E-3</v>
      </c>
    </row>
    <row r="495" spans="1:20" ht="25.5" x14ac:dyDescent="0.25">
      <c r="A495" s="51"/>
      <c r="B495" s="25">
        <v>490</v>
      </c>
      <c r="C495" s="43">
        <v>1237216</v>
      </c>
      <c r="D495" s="34">
        <v>1070535</v>
      </c>
      <c r="E495" s="36" t="s">
        <v>6903</v>
      </c>
      <c r="F495" s="25" t="s">
        <v>21</v>
      </c>
      <c r="G495" s="238" t="s">
        <v>2182</v>
      </c>
      <c r="H495" s="232"/>
      <c r="I495" s="37"/>
      <c r="J495" s="35" t="s">
        <v>34</v>
      </c>
      <c r="K495" s="34" t="s">
        <v>36</v>
      </c>
      <c r="L495" s="31">
        <v>677</v>
      </c>
      <c r="M495" s="25">
        <v>0.11134999999999999</v>
      </c>
      <c r="N495" s="25">
        <v>1.4549166666666667E-4</v>
      </c>
      <c r="O495" s="25">
        <v>90</v>
      </c>
      <c r="P495" s="25">
        <v>395</v>
      </c>
      <c r="Q495" s="25">
        <v>195</v>
      </c>
      <c r="R495" s="25">
        <v>170</v>
      </c>
      <c r="S495" s="25">
        <v>10.0215</v>
      </c>
      <c r="T495" s="25">
        <v>1.309425E-2</v>
      </c>
    </row>
    <row r="496" spans="1:20" ht="25.5" x14ac:dyDescent="0.25">
      <c r="A496" s="51"/>
      <c r="B496" s="25">
        <v>491</v>
      </c>
      <c r="C496" s="43">
        <v>1237221</v>
      </c>
      <c r="D496" s="34" t="s">
        <v>6988</v>
      </c>
      <c r="E496" s="36" t="s">
        <v>6904</v>
      </c>
      <c r="F496" s="25" t="s">
        <v>21</v>
      </c>
      <c r="G496" s="238" t="s">
        <v>2182</v>
      </c>
      <c r="H496" s="232"/>
      <c r="I496" s="37"/>
      <c r="J496" s="35" t="s">
        <v>34</v>
      </c>
      <c r="K496" s="34" t="s">
        <v>36</v>
      </c>
      <c r="L496" s="31">
        <v>462</v>
      </c>
      <c r="M496" s="25">
        <v>6.7100000000000007E-2</v>
      </c>
      <c r="N496" s="25">
        <v>6.5471250000000001E-5</v>
      </c>
      <c r="O496" s="25">
        <v>10</v>
      </c>
      <c r="P496" s="25">
        <v>170</v>
      </c>
      <c r="Q496" s="25">
        <v>200</v>
      </c>
      <c r="R496" s="25">
        <v>35</v>
      </c>
      <c r="S496" s="25">
        <v>0.67100000000000004</v>
      </c>
      <c r="T496" s="173">
        <v>1.1900000000000001E-3</v>
      </c>
    </row>
    <row r="497" spans="1:20" ht="25.5" x14ac:dyDescent="0.25">
      <c r="A497" s="51"/>
      <c r="B497" s="25">
        <v>492</v>
      </c>
      <c r="C497" s="43">
        <v>1237222</v>
      </c>
      <c r="D497" s="34" t="s">
        <v>6989</v>
      </c>
      <c r="E497" s="36" t="s">
        <v>6905</v>
      </c>
      <c r="F497" s="25" t="s">
        <v>21</v>
      </c>
      <c r="G497" s="238" t="s">
        <v>2182</v>
      </c>
      <c r="H497" s="232"/>
      <c r="I497" s="37"/>
      <c r="J497" s="35" t="s">
        <v>34</v>
      </c>
      <c r="K497" s="34" t="s">
        <v>36</v>
      </c>
      <c r="L497" s="31">
        <v>479</v>
      </c>
      <c r="M497" s="25">
        <v>7.8899999999999998E-2</v>
      </c>
      <c r="N497" s="25">
        <v>8.1839062499999994E-5</v>
      </c>
      <c r="O497" s="25">
        <v>10</v>
      </c>
      <c r="P497" s="25">
        <v>200</v>
      </c>
      <c r="Q497" s="25">
        <v>250</v>
      </c>
      <c r="R497" s="25">
        <v>35</v>
      </c>
      <c r="S497" s="25">
        <v>0.78899999999999992</v>
      </c>
      <c r="T497" s="173">
        <v>1.75E-3</v>
      </c>
    </row>
    <row r="498" spans="1:20" ht="25.5" x14ac:dyDescent="0.25">
      <c r="A498" s="51"/>
      <c r="B498" s="25">
        <v>493</v>
      </c>
      <c r="C498" s="43">
        <v>1237223</v>
      </c>
      <c r="D498" s="34" t="s">
        <v>7144</v>
      </c>
      <c r="E498" s="36" t="s">
        <v>6906</v>
      </c>
      <c r="F498" s="25" t="s">
        <v>21</v>
      </c>
      <c r="G498" s="238" t="s">
        <v>2182</v>
      </c>
      <c r="H498" s="232"/>
      <c r="I498" s="37"/>
      <c r="J498" s="35" t="s">
        <v>34</v>
      </c>
      <c r="K498" s="34" t="s">
        <v>36</v>
      </c>
      <c r="L498" s="31">
        <v>578</v>
      </c>
      <c r="M498" s="25">
        <v>0.10272000000000001</v>
      </c>
      <c r="N498" s="25">
        <v>1.00725E-4</v>
      </c>
      <c r="O498" s="25">
        <v>130</v>
      </c>
      <c r="P498" s="25">
        <v>395</v>
      </c>
      <c r="Q498" s="25">
        <v>195</v>
      </c>
      <c r="R498" s="25">
        <v>170</v>
      </c>
      <c r="S498" s="25">
        <v>13.3536</v>
      </c>
      <c r="T498" s="25">
        <v>1.309425E-2</v>
      </c>
    </row>
    <row r="499" spans="1:20" ht="25.5" x14ac:dyDescent="0.25">
      <c r="A499" s="51"/>
      <c r="B499" s="25">
        <v>494</v>
      </c>
      <c r="C499" s="43">
        <v>1237224</v>
      </c>
      <c r="D499" s="34" t="s">
        <v>7145</v>
      </c>
      <c r="E499" s="36" t="s">
        <v>6907</v>
      </c>
      <c r="F499" s="25" t="s">
        <v>21</v>
      </c>
      <c r="G499" s="238" t="s">
        <v>2182</v>
      </c>
      <c r="H499" s="232"/>
      <c r="I499" s="37"/>
      <c r="J499" s="35" t="s">
        <v>34</v>
      </c>
      <c r="K499" s="34" t="s">
        <v>36</v>
      </c>
      <c r="L499" s="31">
        <v>688</v>
      </c>
      <c r="M499" s="25">
        <v>0.12865000000000001</v>
      </c>
      <c r="N499" s="25">
        <v>1.6367812499999999E-4</v>
      </c>
      <c r="O499" s="25">
        <v>80</v>
      </c>
      <c r="P499" s="25">
        <v>395</v>
      </c>
      <c r="Q499" s="25">
        <v>195</v>
      </c>
      <c r="R499" s="25">
        <v>170</v>
      </c>
      <c r="S499" s="25">
        <v>10.292000000000002</v>
      </c>
      <c r="T499" s="25">
        <v>1.309425E-2</v>
      </c>
    </row>
    <row r="500" spans="1:20" ht="25.5" x14ac:dyDescent="0.25">
      <c r="A500" s="51"/>
      <c r="B500" s="25">
        <v>495</v>
      </c>
      <c r="C500" s="43">
        <v>1237251</v>
      </c>
      <c r="D500" s="34" t="s">
        <v>6990</v>
      </c>
      <c r="E500" s="36" t="s">
        <v>6908</v>
      </c>
      <c r="F500" s="25" t="s">
        <v>21</v>
      </c>
      <c r="G500" s="238" t="s">
        <v>2182</v>
      </c>
      <c r="H500" s="232"/>
      <c r="I500" s="37"/>
      <c r="J500" s="35" t="s">
        <v>34</v>
      </c>
      <c r="K500" s="34" t="s">
        <v>36</v>
      </c>
      <c r="L500" s="31">
        <v>567</v>
      </c>
      <c r="M500" s="25">
        <v>9.5299999999999996E-2</v>
      </c>
      <c r="N500" s="25">
        <v>1.0911875000000001E-4</v>
      </c>
      <c r="O500" s="25">
        <v>10</v>
      </c>
      <c r="P500" s="25">
        <v>200</v>
      </c>
      <c r="Q500" s="25">
        <v>250</v>
      </c>
      <c r="R500" s="25">
        <v>35</v>
      </c>
      <c r="S500" s="25">
        <v>0.95299999999999996</v>
      </c>
      <c r="T500" s="173">
        <v>1.75E-3</v>
      </c>
    </row>
    <row r="501" spans="1:20" ht="25.5" x14ac:dyDescent="0.25">
      <c r="A501" s="51"/>
      <c r="B501" s="25">
        <v>496</v>
      </c>
      <c r="C501" s="43">
        <v>1237252</v>
      </c>
      <c r="D501" s="34" t="s">
        <v>6991</v>
      </c>
      <c r="E501" s="36" t="s">
        <v>6909</v>
      </c>
      <c r="F501" s="25" t="s">
        <v>21</v>
      </c>
      <c r="G501" s="238" t="s">
        <v>2182</v>
      </c>
      <c r="H501" s="232"/>
      <c r="I501" s="37"/>
      <c r="J501" s="35" t="s">
        <v>34</v>
      </c>
      <c r="K501" s="34" t="s">
        <v>36</v>
      </c>
      <c r="L501" s="31">
        <v>660</v>
      </c>
      <c r="M501" s="25">
        <v>0.1157</v>
      </c>
      <c r="N501" s="25">
        <v>1.6367812499999999E-4</v>
      </c>
      <c r="O501" s="25">
        <v>10</v>
      </c>
      <c r="P501" s="25">
        <v>200</v>
      </c>
      <c r="Q501" s="25">
        <v>250</v>
      </c>
      <c r="R501" s="25">
        <v>35</v>
      </c>
      <c r="S501" s="25">
        <v>1.157</v>
      </c>
      <c r="T501" s="173">
        <v>1.75E-3</v>
      </c>
    </row>
    <row r="502" spans="1:20" ht="25.5" x14ac:dyDescent="0.25">
      <c r="A502" s="51"/>
      <c r="B502" s="25">
        <v>497</v>
      </c>
      <c r="C502" s="43">
        <v>1237254</v>
      </c>
      <c r="D502" s="34" t="s">
        <v>7146</v>
      </c>
      <c r="E502" s="36" t="s">
        <v>6910</v>
      </c>
      <c r="F502" s="25" t="s">
        <v>21</v>
      </c>
      <c r="G502" s="238" t="s">
        <v>2182</v>
      </c>
      <c r="H502" s="232"/>
      <c r="I502" s="37"/>
      <c r="J502" s="35" t="s">
        <v>34</v>
      </c>
      <c r="K502" s="34" t="s">
        <v>36</v>
      </c>
      <c r="L502" s="31">
        <v>974</v>
      </c>
      <c r="M502" s="25">
        <v>0.17765</v>
      </c>
      <c r="N502" s="25">
        <v>2.1823750000000001E-4</v>
      </c>
      <c r="O502" s="25">
        <v>60</v>
      </c>
      <c r="P502" s="25">
        <v>395</v>
      </c>
      <c r="Q502" s="25">
        <v>195</v>
      </c>
      <c r="R502" s="25">
        <v>170</v>
      </c>
      <c r="S502" s="25">
        <v>10.659000000000001</v>
      </c>
      <c r="T502" s="25">
        <v>1.309425E-2</v>
      </c>
    </row>
    <row r="503" spans="1:20" ht="25.5" x14ac:dyDescent="0.25">
      <c r="A503" s="51"/>
      <c r="B503" s="25">
        <v>498</v>
      </c>
      <c r="C503" s="43">
        <v>1237255</v>
      </c>
      <c r="D503" s="34" t="s">
        <v>6992</v>
      </c>
      <c r="E503" s="36" t="s">
        <v>6911</v>
      </c>
      <c r="F503" s="25" t="s">
        <v>21</v>
      </c>
      <c r="G503" s="238" t="s">
        <v>2182</v>
      </c>
      <c r="H503" s="232"/>
      <c r="I503" s="37"/>
      <c r="J503" s="35" t="s">
        <v>34</v>
      </c>
      <c r="K503" s="34" t="s">
        <v>36</v>
      </c>
      <c r="L503" s="31">
        <v>1128</v>
      </c>
      <c r="M503" s="25">
        <v>0.18149999999999999</v>
      </c>
      <c r="N503" s="25">
        <v>2.1823750000000001E-4</v>
      </c>
      <c r="O503" s="25">
        <v>10</v>
      </c>
      <c r="P503" s="25">
        <v>260</v>
      </c>
      <c r="Q503" s="25">
        <v>300</v>
      </c>
      <c r="R503" s="25">
        <v>45</v>
      </c>
      <c r="S503" s="25">
        <v>1.8149999999999999</v>
      </c>
      <c r="T503" s="173">
        <v>3.5100000000000001E-3</v>
      </c>
    </row>
    <row r="504" spans="1:20" ht="25.5" x14ac:dyDescent="0.25">
      <c r="A504" s="51"/>
      <c r="B504" s="25">
        <v>499</v>
      </c>
      <c r="C504" s="43">
        <v>1237256</v>
      </c>
      <c r="D504" s="34" t="s">
        <v>7147</v>
      </c>
      <c r="E504" s="36" t="s">
        <v>6912</v>
      </c>
      <c r="F504" s="25" t="s">
        <v>21</v>
      </c>
      <c r="G504" s="238" t="s">
        <v>2182</v>
      </c>
      <c r="H504" s="232"/>
      <c r="I504" s="37"/>
      <c r="J504" s="35" t="s">
        <v>34</v>
      </c>
      <c r="K504" s="34" t="s">
        <v>36</v>
      </c>
      <c r="L504" s="31">
        <v>1315</v>
      </c>
      <c r="M504" s="25">
        <v>0.24087</v>
      </c>
      <c r="N504" s="25">
        <v>3.2735624999999998E-4</v>
      </c>
      <c r="O504" s="25">
        <v>40</v>
      </c>
      <c r="P504" s="25">
        <v>395</v>
      </c>
      <c r="Q504" s="25">
        <v>195</v>
      </c>
      <c r="R504" s="25">
        <v>170</v>
      </c>
      <c r="S504" s="25">
        <v>9.6348000000000003</v>
      </c>
      <c r="T504" s="25">
        <v>1.309425E-2</v>
      </c>
    </row>
    <row r="505" spans="1:20" ht="25.5" x14ac:dyDescent="0.25">
      <c r="A505" s="51"/>
      <c r="B505" s="25">
        <v>500</v>
      </c>
      <c r="C505" s="43">
        <v>1237261</v>
      </c>
      <c r="D505" s="34" t="s">
        <v>6993</v>
      </c>
      <c r="E505" s="36" t="s">
        <v>6921</v>
      </c>
      <c r="F505" s="25" t="s">
        <v>21</v>
      </c>
      <c r="G505" s="238" t="s">
        <v>2182</v>
      </c>
      <c r="H505" s="37"/>
      <c r="I505" s="37"/>
      <c r="J505" s="35" t="s">
        <v>34</v>
      </c>
      <c r="K505" s="34" t="s">
        <v>36</v>
      </c>
      <c r="L505" s="31">
        <v>1870</v>
      </c>
      <c r="M505" s="25">
        <v>0.16109999999999999</v>
      </c>
      <c r="N505" s="25"/>
      <c r="O505" s="25">
        <v>1</v>
      </c>
      <c r="P505" s="25">
        <v>400</v>
      </c>
      <c r="Q505" s="25">
        <v>120</v>
      </c>
      <c r="R505" s="25">
        <v>20</v>
      </c>
      <c r="S505" s="25">
        <v>0.16109999999999999</v>
      </c>
      <c r="T505" s="173">
        <v>9.6000000000000002E-4</v>
      </c>
    </row>
    <row r="506" spans="1:20" ht="25.5" x14ac:dyDescent="0.25">
      <c r="A506" s="51"/>
      <c r="B506" s="25">
        <v>501</v>
      </c>
      <c r="C506" s="43">
        <v>1237266</v>
      </c>
      <c r="D506" s="34" t="s">
        <v>6918</v>
      </c>
      <c r="E506" s="36" t="s">
        <v>6922</v>
      </c>
      <c r="F506" s="25" t="s">
        <v>655</v>
      </c>
      <c r="G506" s="238" t="s">
        <v>2182</v>
      </c>
      <c r="H506" s="37"/>
      <c r="I506" s="37"/>
      <c r="J506" s="35" t="s">
        <v>34</v>
      </c>
      <c r="K506" s="34" t="s">
        <v>36</v>
      </c>
      <c r="L506" s="31">
        <v>396</v>
      </c>
      <c r="M506" s="25">
        <v>6.4299999999999996E-2</v>
      </c>
      <c r="N506" s="25"/>
      <c r="O506" s="25">
        <v>10</v>
      </c>
      <c r="P506" s="25">
        <v>200</v>
      </c>
      <c r="Q506" s="25">
        <v>170</v>
      </c>
      <c r="R506" s="25">
        <v>35</v>
      </c>
      <c r="S506" s="25">
        <v>0.64300000000000002</v>
      </c>
      <c r="T506" s="25">
        <v>1.309425E-2</v>
      </c>
    </row>
    <row r="507" spans="1:20" ht="25.5" x14ac:dyDescent="0.25">
      <c r="A507" s="51"/>
      <c r="B507" s="25">
        <v>502</v>
      </c>
      <c r="C507" s="43">
        <v>1237267</v>
      </c>
      <c r="D507" s="34" t="s">
        <v>6919</v>
      </c>
      <c r="E507" s="36" t="s">
        <v>6923</v>
      </c>
      <c r="F507" s="25" t="s">
        <v>652</v>
      </c>
      <c r="G507" s="238" t="s">
        <v>2182</v>
      </c>
      <c r="H507" s="37"/>
      <c r="I507" s="37"/>
      <c r="J507" s="35" t="s">
        <v>34</v>
      </c>
      <c r="K507" s="34" t="s">
        <v>36</v>
      </c>
      <c r="L507" s="31">
        <v>435</v>
      </c>
      <c r="M507" s="25">
        <v>7.51E-2</v>
      </c>
      <c r="N507" s="25"/>
      <c r="O507" s="25">
        <v>10</v>
      </c>
      <c r="P507" s="25">
        <v>200</v>
      </c>
      <c r="Q507" s="25">
        <v>250</v>
      </c>
      <c r="R507" s="25">
        <v>35</v>
      </c>
      <c r="S507" s="25">
        <v>0.751</v>
      </c>
      <c r="T507" s="173">
        <v>1.75E-3</v>
      </c>
    </row>
    <row r="508" spans="1:20" ht="25.5" x14ac:dyDescent="0.25">
      <c r="A508" s="51"/>
      <c r="B508" s="25">
        <v>503</v>
      </c>
      <c r="C508" s="43">
        <v>1237271</v>
      </c>
      <c r="D508" s="34" t="s">
        <v>6994</v>
      </c>
      <c r="E508" s="36" t="s">
        <v>6913</v>
      </c>
      <c r="F508" s="25" t="s">
        <v>21</v>
      </c>
      <c r="G508" s="238" t="s">
        <v>2182</v>
      </c>
      <c r="H508" s="37"/>
      <c r="I508" s="37"/>
      <c r="J508" s="35" t="s">
        <v>34</v>
      </c>
      <c r="K508" s="34" t="s">
        <v>36</v>
      </c>
      <c r="L508" s="31">
        <v>578</v>
      </c>
      <c r="M508" s="25">
        <v>0.10009999999999999</v>
      </c>
      <c r="N508" s="25">
        <v>1.4549166666666667E-4</v>
      </c>
      <c r="O508" s="25">
        <v>10</v>
      </c>
      <c r="P508" s="25">
        <v>200</v>
      </c>
      <c r="Q508" s="25">
        <v>250</v>
      </c>
      <c r="R508" s="25">
        <v>45</v>
      </c>
      <c r="S508" s="25">
        <v>1.0009999999999999</v>
      </c>
      <c r="T508" s="173">
        <v>2.2499999999999998E-3</v>
      </c>
    </row>
    <row r="509" spans="1:20" ht="25.5" x14ac:dyDescent="0.25">
      <c r="A509" s="51"/>
      <c r="B509" s="25">
        <v>504</v>
      </c>
      <c r="C509" s="43">
        <v>1237272</v>
      </c>
      <c r="D509" s="34" t="s">
        <v>6995</v>
      </c>
      <c r="E509" s="36" t="s">
        <v>6914</v>
      </c>
      <c r="F509" s="25" t="s">
        <v>21</v>
      </c>
      <c r="G509" s="238" t="s">
        <v>2182</v>
      </c>
      <c r="H509" s="37"/>
      <c r="I509" s="37"/>
      <c r="J509" s="35" t="s">
        <v>34</v>
      </c>
      <c r="K509" s="34" t="s">
        <v>36</v>
      </c>
      <c r="L509" s="31">
        <v>660</v>
      </c>
      <c r="M509" s="25">
        <v>0.1099</v>
      </c>
      <c r="N509" s="25">
        <v>1.4549166666666667E-4</v>
      </c>
      <c r="O509" s="25">
        <v>10</v>
      </c>
      <c r="P509" s="25">
        <v>200</v>
      </c>
      <c r="Q509" s="25">
        <v>250</v>
      </c>
      <c r="R509" s="25">
        <v>45</v>
      </c>
      <c r="S509" s="25">
        <v>1.099</v>
      </c>
      <c r="T509" s="173">
        <v>2.2499999999999998E-3</v>
      </c>
    </row>
    <row r="510" spans="1:20" ht="38.25" x14ac:dyDescent="0.25">
      <c r="A510" s="51"/>
      <c r="B510" s="25">
        <v>505</v>
      </c>
      <c r="C510" s="43">
        <v>1039929</v>
      </c>
      <c r="D510" s="25">
        <v>1022714</v>
      </c>
      <c r="E510" s="36" t="s">
        <v>5683</v>
      </c>
      <c r="F510" s="25" t="s">
        <v>655</v>
      </c>
      <c r="G510" s="238" t="s">
        <v>29</v>
      </c>
      <c r="H510" s="25">
        <v>1237021</v>
      </c>
      <c r="I510" s="25"/>
      <c r="J510" s="35" t="s">
        <v>34</v>
      </c>
      <c r="K510" s="25" t="s">
        <v>36</v>
      </c>
      <c r="L510" s="31">
        <v>604</v>
      </c>
      <c r="M510" s="25">
        <v>1.7000000000000001E-2</v>
      </c>
      <c r="N510" s="25">
        <v>4.1999999999999998E-5</v>
      </c>
      <c r="O510" s="25">
        <v>20</v>
      </c>
      <c r="P510" s="25">
        <v>87</v>
      </c>
      <c r="Q510" s="25">
        <v>67</v>
      </c>
      <c r="R510" s="25">
        <v>89</v>
      </c>
      <c r="S510" s="25">
        <v>0.17</v>
      </c>
      <c r="T510" s="25">
        <v>5.1900000000000004E-4</v>
      </c>
    </row>
    <row r="511" spans="1:20" ht="25.5" x14ac:dyDescent="0.25">
      <c r="A511" s="1"/>
      <c r="B511" s="25">
        <v>506</v>
      </c>
      <c r="C511" s="43">
        <v>1046387</v>
      </c>
      <c r="D511" s="37" t="s">
        <v>22</v>
      </c>
      <c r="E511" s="36" t="s">
        <v>5675</v>
      </c>
      <c r="F511" s="25" t="s">
        <v>652</v>
      </c>
      <c r="G511" s="238" t="s">
        <v>585</v>
      </c>
      <c r="H511" s="37" t="s">
        <v>22</v>
      </c>
      <c r="I511" s="37"/>
      <c r="J511" s="35" t="s">
        <v>5049</v>
      </c>
      <c r="K511" s="25" t="s">
        <v>36</v>
      </c>
      <c r="L511" s="31" t="s">
        <v>2629</v>
      </c>
      <c r="M511" s="25">
        <v>0.188</v>
      </c>
      <c r="N511" s="25">
        <v>7.0899999999999999E-4</v>
      </c>
      <c r="O511" s="25">
        <v>3</v>
      </c>
      <c r="P511" s="25">
        <v>175</v>
      </c>
      <c r="Q511" s="25">
        <v>135</v>
      </c>
      <c r="R511" s="25">
        <v>90</v>
      </c>
      <c r="S511" s="25">
        <v>0.56399999999999995</v>
      </c>
      <c r="T511" s="25">
        <v>2.1259999999999999E-3</v>
      </c>
    </row>
    <row r="512" spans="1:20" ht="25.5" x14ac:dyDescent="0.25">
      <c r="A512" s="1"/>
      <c r="B512" s="25">
        <v>507</v>
      </c>
      <c r="C512" s="43">
        <v>1032877</v>
      </c>
      <c r="D512" s="26"/>
      <c r="E512" s="36" t="s">
        <v>5673</v>
      </c>
      <c r="F512" s="25" t="s">
        <v>21</v>
      </c>
      <c r="G512" s="238" t="s">
        <v>585</v>
      </c>
      <c r="H512" s="25"/>
      <c r="I512" s="25"/>
      <c r="J512" s="35" t="s">
        <v>5049</v>
      </c>
      <c r="K512" s="25" t="s">
        <v>36</v>
      </c>
      <c r="L512" s="31" t="s">
        <v>2629</v>
      </c>
      <c r="M512" s="25">
        <v>0.437</v>
      </c>
      <c r="N512" s="25">
        <v>2.6879999999999999E-3</v>
      </c>
      <c r="O512" s="25">
        <v>1</v>
      </c>
      <c r="P512" s="25">
        <v>160</v>
      </c>
      <c r="Q512" s="25">
        <v>160</v>
      </c>
      <c r="R512" s="25">
        <v>105</v>
      </c>
      <c r="S512" s="25">
        <v>0.437</v>
      </c>
      <c r="T512" s="25">
        <v>2.6879999999999999E-3</v>
      </c>
    </row>
    <row r="513" spans="1:20" ht="25.5" x14ac:dyDescent="0.25">
      <c r="A513" s="1"/>
      <c r="B513" s="25">
        <v>508</v>
      </c>
      <c r="C513" s="43">
        <v>1046388</v>
      </c>
      <c r="D513" s="37" t="s">
        <v>22</v>
      </c>
      <c r="E513" s="36" t="s">
        <v>5671</v>
      </c>
      <c r="F513" s="25" t="s">
        <v>21</v>
      </c>
      <c r="G513" s="238" t="s">
        <v>585</v>
      </c>
      <c r="H513" s="37" t="s">
        <v>22</v>
      </c>
      <c r="I513" s="37"/>
      <c r="J513" s="35" t="s">
        <v>34</v>
      </c>
      <c r="K513" s="25" t="s">
        <v>36</v>
      </c>
      <c r="L513" s="31">
        <v>5679</v>
      </c>
      <c r="M513" s="25">
        <v>0.123</v>
      </c>
      <c r="N513" s="25">
        <v>4.2499999999999998E-4</v>
      </c>
      <c r="O513" s="25">
        <v>5</v>
      </c>
      <c r="P513" s="25">
        <v>176</v>
      </c>
      <c r="Q513" s="25">
        <v>135</v>
      </c>
      <c r="R513" s="25">
        <v>89</v>
      </c>
      <c r="S513" s="25">
        <v>0.61499999999999999</v>
      </c>
      <c r="T513" s="25">
        <v>2.1150000000000001E-3</v>
      </c>
    </row>
    <row r="514" spans="1:20" ht="38.25" x14ac:dyDescent="0.25">
      <c r="A514" s="1"/>
      <c r="B514" s="25">
        <v>509</v>
      </c>
      <c r="C514" s="43">
        <v>1039935</v>
      </c>
      <c r="D514" s="25">
        <v>1022738</v>
      </c>
      <c r="E514" s="36" t="s">
        <v>5661</v>
      </c>
      <c r="F514" s="25" t="s">
        <v>652</v>
      </c>
      <c r="G514" s="238" t="s">
        <v>29</v>
      </c>
      <c r="H514" s="25">
        <v>1237043</v>
      </c>
      <c r="I514" s="25"/>
      <c r="J514" s="35" t="s">
        <v>34</v>
      </c>
      <c r="K514" s="25" t="s">
        <v>36</v>
      </c>
      <c r="L514" s="31">
        <v>1203</v>
      </c>
      <c r="M514" s="25">
        <v>4.9000000000000002E-2</v>
      </c>
      <c r="N514" s="25">
        <v>7.1000000000000005E-5</v>
      </c>
      <c r="O514" s="25">
        <v>10</v>
      </c>
      <c r="P514" s="25">
        <v>176</v>
      </c>
      <c r="Q514" s="25">
        <v>67</v>
      </c>
      <c r="R514" s="25">
        <v>89</v>
      </c>
      <c r="S514" s="25">
        <v>0.246</v>
      </c>
      <c r="T514" s="25">
        <v>1.049E-3</v>
      </c>
    </row>
    <row r="515" spans="1:20" ht="38.25" x14ac:dyDescent="0.25">
      <c r="A515" s="1"/>
      <c r="B515" s="25">
        <v>510</v>
      </c>
      <c r="C515" s="43">
        <v>1039936</v>
      </c>
      <c r="D515" s="25">
        <v>1022739</v>
      </c>
      <c r="E515" s="36" t="s">
        <v>5660</v>
      </c>
      <c r="F515" s="25" t="s">
        <v>652</v>
      </c>
      <c r="G515" s="238" t="s">
        <v>29</v>
      </c>
      <c r="H515" s="25">
        <v>1237044</v>
      </c>
      <c r="I515" s="25"/>
      <c r="J515" s="35" t="s">
        <v>34</v>
      </c>
      <c r="K515" s="25" t="s">
        <v>36</v>
      </c>
      <c r="L515" s="31">
        <v>1844</v>
      </c>
      <c r="M515" s="25">
        <v>6.7000000000000004E-2</v>
      </c>
      <c r="N515" s="25">
        <v>1.07E-4</v>
      </c>
      <c r="O515" s="25">
        <v>10</v>
      </c>
      <c r="P515" s="25">
        <v>176</v>
      </c>
      <c r="Q515" s="25">
        <v>67</v>
      </c>
      <c r="R515" s="25">
        <v>89</v>
      </c>
      <c r="S515" s="25">
        <v>0.33400000000000002</v>
      </c>
      <c r="T515" s="25">
        <v>1.049E-3</v>
      </c>
    </row>
    <row r="516" spans="1:20" ht="38.25" x14ac:dyDescent="0.25">
      <c r="A516" s="1"/>
      <c r="B516" s="25">
        <v>511</v>
      </c>
      <c r="C516" s="43">
        <v>1046401</v>
      </c>
      <c r="D516" s="37" t="s">
        <v>22</v>
      </c>
      <c r="E516" s="36" t="s">
        <v>5659</v>
      </c>
      <c r="F516" s="25" t="s">
        <v>652</v>
      </c>
      <c r="G516" s="238" t="s">
        <v>29</v>
      </c>
      <c r="H516" s="25">
        <v>1237045</v>
      </c>
      <c r="I516" s="37"/>
      <c r="J516" s="35" t="s">
        <v>34</v>
      </c>
      <c r="K516" s="25" t="s">
        <v>36</v>
      </c>
      <c r="L516" s="31">
        <v>2922</v>
      </c>
      <c r="M516" s="25">
        <v>0.11</v>
      </c>
      <c r="N516" s="25">
        <v>4.4900000000000002E-4</v>
      </c>
      <c r="O516" s="25">
        <v>5</v>
      </c>
      <c r="P516" s="25">
        <v>176</v>
      </c>
      <c r="Q516" s="25">
        <v>135</v>
      </c>
      <c r="R516" s="25">
        <v>89</v>
      </c>
      <c r="S516" s="25">
        <v>0.55000000000000004</v>
      </c>
      <c r="T516" s="25">
        <v>2.1150000000000001E-3</v>
      </c>
    </row>
    <row r="517" spans="1:20" ht="25.5" x14ac:dyDescent="0.25">
      <c r="A517" s="1"/>
      <c r="B517" s="25">
        <v>512</v>
      </c>
      <c r="C517" s="43">
        <v>1046402</v>
      </c>
      <c r="D517" s="37" t="s">
        <v>22</v>
      </c>
      <c r="E517" s="36" t="s">
        <v>5658</v>
      </c>
      <c r="F517" s="25" t="s">
        <v>652</v>
      </c>
      <c r="G517" s="238" t="s">
        <v>585</v>
      </c>
      <c r="H517" s="37" t="s">
        <v>22</v>
      </c>
      <c r="I517" s="37"/>
      <c r="J517" s="35" t="s">
        <v>5049</v>
      </c>
      <c r="K517" s="25" t="s">
        <v>36</v>
      </c>
      <c r="L517" s="31" t="s">
        <v>2629</v>
      </c>
      <c r="M517" s="25">
        <v>0.15</v>
      </c>
      <c r="N517" s="25">
        <v>7.1900000000000002E-4</v>
      </c>
      <c r="O517" s="25">
        <v>3</v>
      </c>
      <c r="P517" s="25">
        <v>175</v>
      </c>
      <c r="Q517" s="25">
        <v>137</v>
      </c>
      <c r="R517" s="25">
        <v>90</v>
      </c>
      <c r="S517" s="25">
        <v>0.45</v>
      </c>
      <c r="T517" s="25">
        <v>2.1580000000000002E-3</v>
      </c>
    </row>
    <row r="518" spans="1:20" ht="25.5" x14ac:dyDescent="0.25">
      <c r="A518" s="1"/>
      <c r="B518" s="25">
        <v>513</v>
      </c>
      <c r="C518" s="43">
        <v>1032881</v>
      </c>
      <c r="D518" s="26"/>
      <c r="E518" s="36" t="s">
        <v>5657</v>
      </c>
      <c r="F518" s="34" t="s">
        <v>21</v>
      </c>
      <c r="G518" s="238" t="s">
        <v>585</v>
      </c>
      <c r="H518" s="25"/>
      <c r="I518" s="25"/>
      <c r="J518" s="35" t="s">
        <v>5049</v>
      </c>
      <c r="K518" s="25" t="s">
        <v>36</v>
      </c>
      <c r="L518" s="31" t="s">
        <v>2629</v>
      </c>
      <c r="M518" s="25">
        <v>0.35</v>
      </c>
      <c r="N518" s="25">
        <v>7.1000000000000002E-4</v>
      </c>
      <c r="O518" s="25">
        <v>1</v>
      </c>
      <c r="P518" s="25">
        <v>146</v>
      </c>
      <c r="Q518" s="25">
        <v>93</v>
      </c>
      <c r="R518" s="25">
        <v>105</v>
      </c>
      <c r="S518" s="25">
        <v>0.35</v>
      </c>
      <c r="T518" s="25">
        <v>1.426E-3</v>
      </c>
    </row>
    <row r="519" spans="1:20" ht="38.25" x14ac:dyDescent="0.25">
      <c r="A519" s="1"/>
      <c r="B519" s="25">
        <v>514</v>
      </c>
      <c r="C519" s="43">
        <v>1039938</v>
      </c>
      <c r="D519" s="25">
        <v>1022741</v>
      </c>
      <c r="E519" s="36" t="s">
        <v>5652</v>
      </c>
      <c r="F519" s="25" t="s">
        <v>652</v>
      </c>
      <c r="G519" s="238" t="s">
        <v>29</v>
      </c>
      <c r="H519" s="25">
        <v>1237052</v>
      </c>
      <c r="I519" s="25"/>
      <c r="J519" s="35" t="s">
        <v>34</v>
      </c>
      <c r="K519" s="25" t="s">
        <v>36</v>
      </c>
      <c r="L519" s="31">
        <v>1203</v>
      </c>
      <c r="M519" s="25">
        <v>3.4000000000000002E-2</v>
      </c>
      <c r="N519" s="25">
        <v>6.2000000000000003E-5</v>
      </c>
      <c r="O519" s="25">
        <v>10</v>
      </c>
      <c r="P519" s="25">
        <v>87</v>
      </c>
      <c r="Q519" s="25">
        <v>67</v>
      </c>
      <c r="R519" s="25">
        <v>89</v>
      </c>
      <c r="S519" s="25">
        <v>0.16900000000000001</v>
      </c>
      <c r="T519" s="25">
        <v>5.1900000000000004E-4</v>
      </c>
    </row>
    <row r="520" spans="1:20" ht="38.25" x14ac:dyDescent="0.25">
      <c r="A520" s="1"/>
      <c r="B520" s="25">
        <v>515</v>
      </c>
      <c r="C520" s="43">
        <v>1039939</v>
      </c>
      <c r="D520" s="25">
        <v>1022742</v>
      </c>
      <c r="E520" s="36" t="s">
        <v>5651</v>
      </c>
      <c r="F520" s="25" t="s">
        <v>652</v>
      </c>
      <c r="G520" s="238" t="s">
        <v>29</v>
      </c>
      <c r="H520" s="25">
        <v>1237053</v>
      </c>
      <c r="I520" s="25"/>
      <c r="J520" s="35" t="s">
        <v>34</v>
      </c>
      <c r="K520" s="25" t="s">
        <v>36</v>
      </c>
      <c r="L520" s="31">
        <v>1203</v>
      </c>
      <c r="M520" s="25">
        <v>3.6999999999999998E-2</v>
      </c>
      <c r="N520" s="25">
        <v>6.3E-5</v>
      </c>
      <c r="O520" s="25">
        <v>10</v>
      </c>
      <c r="P520" s="25">
        <v>87</v>
      </c>
      <c r="Q520" s="25">
        <v>67</v>
      </c>
      <c r="R520" s="25">
        <v>89</v>
      </c>
      <c r="S520" s="25">
        <v>0.187</v>
      </c>
      <c r="T520" s="25">
        <v>5.1900000000000004E-4</v>
      </c>
    </row>
    <row r="521" spans="1:20" ht="38.25" x14ac:dyDescent="0.25">
      <c r="A521" s="1"/>
      <c r="B521" s="25">
        <v>516</v>
      </c>
      <c r="C521" s="43">
        <v>1039940</v>
      </c>
      <c r="D521" s="25">
        <v>1022743</v>
      </c>
      <c r="E521" s="36" t="s">
        <v>5649</v>
      </c>
      <c r="F521" s="25" t="s">
        <v>652</v>
      </c>
      <c r="G521" s="238" t="s">
        <v>29</v>
      </c>
      <c r="H521" s="25">
        <v>1237055</v>
      </c>
      <c r="I521" s="25"/>
      <c r="J521" s="35" t="s">
        <v>34</v>
      </c>
      <c r="K521" s="25" t="s">
        <v>36</v>
      </c>
      <c r="L521" s="31">
        <v>1844</v>
      </c>
      <c r="M521" s="25">
        <v>5.8000000000000003E-2</v>
      </c>
      <c r="N521" s="25">
        <v>1.07E-4</v>
      </c>
      <c r="O521" s="25">
        <v>10</v>
      </c>
      <c r="P521" s="25">
        <v>176</v>
      </c>
      <c r="Q521" s="25">
        <v>67</v>
      </c>
      <c r="R521" s="25">
        <v>89</v>
      </c>
      <c r="S521" s="25">
        <v>0.29199999999999998</v>
      </c>
      <c r="T521" s="25">
        <v>1.049E-3</v>
      </c>
    </row>
    <row r="522" spans="1:20" ht="38.25" x14ac:dyDescent="0.25">
      <c r="A522" s="1"/>
      <c r="B522" s="25">
        <v>517</v>
      </c>
      <c r="C522" s="43">
        <v>1039942</v>
      </c>
      <c r="D522" s="25">
        <v>1046404</v>
      </c>
      <c r="E522" s="36" t="s">
        <v>5646</v>
      </c>
      <c r="F522" s="25" t="s">
        <v>652</v>
      </c>
      <c r="G522" s="238" t="s">
        <v>29</v>
      </c>
      <c r="H522" s="25">
        <v>1237057</v>
      </c>
      <c r="I522" s="25"/>
      <c r="J522" s="35" t="s">
        <v>34</v>
      </c>
      <c r="K522" s="25" t="s">
        <v>36</v>
      </c>
      <c r="L522" s="31">
        <v>2922</v>
      </c>
      <c r="M522" s="25">
        <v>8.8999999999999996E-2</v>
      </c>
      <c r="N522" s="25">
        <v>1.66E-4</v>
      </c>
      <c r="O522" s="25">
        <v>5</v>
      </c>
      <c r="P522" s="25">
        <v>176</v>
      </c>
      <c r="Q522" s="25">
        <v>135</v>
      </c>
      <c r="R522" s="25">
        <v>89</v>
      </c>
      <c r="S522" s="25">
        <v>0.443</v>
      </c>
      <c r="T522" s="25">
        <v>2.1150000000000001E-3</v>
      </c>
    </row>
    <row r="523" spans="1:20" ht="25.5" x14ac:dyDescent="0.25">
      <c r="A523" s="1"/>
      <c r="B523" s="25">
        <v>518</v>
      </c>
      <c r="C523" s="43">
        <v>1046406</v>
      </c>
      <c r="D523" s="37" t="s">
        <v>22</v>
      </c>
      <c r="E523" s="27" t="s">
        <v>5643</v>
      </c>
      <c r="F523" s="25" t="s">
        <v>652</v>
      </c>
      <c r="G523" s="238" t="s">
        <v>585</v>
      </c>
      <c r="H523" s="37" t="s">
        <v>22</v>
      </c>
      <c r="I523" s="37"/>
      <c r="J523" s="35" t="s">
        <v>5049</v>
      </c>
      <c r="K523" s="25" t="s">
        <v>36</v>
      </c>
      <c r="L523" s="31" t="s">
        <v>2629</v>
      </c>
      <c r="M523" s="25">
        <v>0.13</v>
      </c>
      <c r="N523" s="25">
        <v>7.0899999999999999E-4</v>
      </c>
      <c r="O523" s="25">
        <v>3</v>
      </c>
      <c r="P523" s="25">
        <v>175</v>
      </c>
      <c r="Q523" s="25">
        <v>135</v>
      </c>
      <c r="R523" s="25">
        <v>90</v>
      </c>
      <c r="S523" s="25">
        <v>0.39</v>
      </c>
      <c r="T523" s="25">
        <v>2.1259999999999999E-3</v>
      </c>
    </row>
    <row r="524" spans="1:20" ht="25.5" x14ac:dyDescent="0.25">
      <c r="A524" s="1"/>
      <c r="B524" s="25">
        <v>519</v>
      </c>
      <c r="C524" s="43">
        <v>1032884</v>
      </c>
      <c r="D524" s="26"/>
      <c r="E524" s="36" t="s">
        <v>5640</v>
      </c>
      <c r="F524" s="34" t="s">
        <v>21</v>
      </c>
      <c r="G524" s="238" t="s">
        <v>585</v>
      </c>
      <c r="H524" s="25"/>
      <c r="I524" s="25"/>
      <c r="J524" s="35" t="s">
        <v>5049</v>
      </c>
      <c r="K524" s="25" t="s">
        <v>36</v>
      </c>
      <c r="L524" s="31" t="s">
        <v>2629</v>
      </c>
      <c r="M524" s="25">
        <v>0.249</v>
      </c>
      <c r="N524" s="25">
        <v>5.9999999999999995E-4</v>
      </c>
      <c r="O524" s="25">
        <v>1</v>
      </c>
      <c r="P524" s="25">
        <v>146</v>
      </c>
      <c r="Q524" s="25">
        <v>93</v>
      </c>
      <c r="R524" s="25">
        <v>105</v>
      </c>
      <c r="S524" s="25">
        <v>0.249</v>
      </c>
      <c r="T524" s="25">
        <v>1.426E-3</v>
      </c>
    </row>
    <row r="525" spans="1:20" ht="25.5" x14ac:dyDescent="0.25">
      <c r="A525" s="1"/>
      <c r="B525" s="25">
        <v>520</v>
      </c>
      <c r="C525" s="43">
        <v>1032885</v>
      </c>
      <c r="D525" s="26"/>
      <c r="E525" s="36" t="s">
        <v>5638</v>
      </c>
      <c r="F525" s="34" t="s">
        <v>21</v>
      </c>
      <c r="G525" s="238" t="s">
        <v>585</v>
      </c>
      <c r="H525" s="25"/>
      <c r="I525" s="25"/>
      <c r="J525" s="35" t="s">
        <v>5049</v>
      </c>
      <c r="K525" s="25" t="s">
        <v>36</v>
      </c>
      <c r="L525" s="31" t="s">
        <v>2629</v>
      </c>
      <c r="M525" s="25">
        <v>0.32300000000000001</v>
      </c>
      <c r="N525" s="25">
        <v>8.0999999999999996E-4</v>
      </c>
      <c r="O525" s="25">
        <v>1</v>
      </c>
      <c r="P525" s="25">
        <v>146</v>
      </c>
      <c r="Q525" s="25">
        <v>93</v>
      </c>
      <c r="R525" s="25">
        <v>105</v>
      </c>
      <c r="S525" s="25">
        <v>0.32300000000000001</v>
      </c>
      <c r="T525" s="25">
        <v>1.426E-3</v>
      </c>
    </row>
    <row r="526" spans="1:20" ht="25.5" x14ac:dyDescent="0.25">
      <c r="A526" s="1"/>
      <c r="B526" s="25">
        <v>521</v>
      </c>
      <c r="C526" s="43">
        <v>1032886</v>
      </c>
      <c r="D526" s="26"/>
      <c r="E526" s="36" t="s">
        <v>5637</v>
      </c>
      <c r="F526" s="34" t="s">
        <v>21</v>
      </c>
      <c r="G526" s="238" t="s">
        <v>585</v>
      </c>
      <c r="H526" s="25"/>
      <c r="I526" s="25"/>
      <c r="J526" s="35" t="s">
        <v>5049</v>
      </c>
      <c r="K526" s="25" t="s">
        <v>36</v>
      </c>
      <c r="L526" s="31" t="s">
        <v>2629</v>
      </c>
      <c r="M526" s="25">
        <v>0.41799999999999998</v>
      </c>
      <c r="N526" s="25">
        <v>9.7000000000000005E-4</v>
      </c>
      <c r="O526" s="25">
        <v>1</v>
      </c>
      <c r="P526" s="25">
        <v>146</v>
      </c>
      <c r="Q526" s="25">
        <v>93</v>
      </c>
      <c r="R526" s="25">
        <v>105</v>
      </c>
      <c r="S526" s="25">
        <v>0.41799999999999998</v>
      </c>
      <c r="T526" s="25">
        <v>1.426E-3</v>
      </c>
    </row>
    <row r="527" spans="1:20" ht="38.25" x14ac:dyDescent="0.25">
      <c r="A527" s="1"/>
      <c r="B527" s="25">
        <v>522</v>
      </c>
      <c r="C527" s="43">
        <v>1039944</v>
      </c>
      <c r="D527" s="25">
        <v>1022718</v>
      </c>
      <c r="E527" s="36" t="s">
        <v>5636</v>
      </c>
      <c r="F527" s="25" t="s">
        <v>655</v>
      </c>
      <c r="G527" s="238" t="s">
        <v>29</v>
      </c>
      <c r="H527" s="25">
        <v>1237081</v>
      </c>
      <c r="I527" s="25"/>
      <c r="J527" s="35" t="s">
        <v>34</v>
      </c>
      <c r="K527" s="25" t="s">
        <v>36</v>
      </c>
      <c r="L527" s="31">
        <v>841</v>
      </c>
      <c r="M527" s="25">
        <v>2.5000000000000001E-2</v>
      </c>
      <c r="N527" s="25">
        <v>6.3999999999999997E-5</v>
      </c>
      <c r="O527" s="25">
        <v>10</v>
      </c>
      <c r="P527" s="25">
        <v>176</v>
      </c>
      <c r="Q527" s="25">
        <v>67</v>
      </c>
      <c r="R527" s="25">
        <v>89</v>
      </c>
      <c r="S527" s="25">
        <v>0.247</v>
      </c>
      <c r="T527" s="25">
        <v>1.049E-3</v>
      </c>
    </row>
    <row r="528" spans="1:20" ht="38.25" x14ac:dyDescent="0.25">
      <c r="A528" s="1"/>
      <c r="B528" s="25">
        <v>523</v>
      </c>
      <c r="C528" s="43">
        <v>1039945</v>
      </c>
      <c r="D528" s="25">
        <v>1022719</v>
      </c>
      <c r="E528" s="36" t="s">
        <v>5634</v>
      </c>
      <c r="F528" s="25" t="s">
        <v>655</v>
      </c>
      <c r="G528" s="238" t="s">
        <v>29</v>
      </c>
      <c r="H528" s="25">
        <v>1237082</v>
      </c>
      <c r="I528" s="25"/>
      <c r="J528" s="35" t="s">
        <v>34</v>
      </c>
      <c r="K528" s="25" t="s">
        <v>36</v>
      </c>
      <c r="L528" s="31">
        <v>1122</v>
      </c>
      <c r="M528" s="25">
        <v>3.9E-2</v>
      </c>
      <c r="N528" s="25">
        <v>9.5000000000000005E-5</v>
      </c>
      <c r="O528" s="25">
        <v>10</v>
      </c>
      <c r="P528" s="25">
        <v>176</v>
      </c>
      <c r="Q528" s="25">
        <v>135</v>
      </c>
      <c r="R528" s="25">
        <v>89</v>
      </c>
      <c r="S528" s="25">
        <v>0.38800000000000001</v>
      </c>
      <c r="T528" s="25">
        <v>2.1150000000000001E-3</v>
      </c>
    </row>
    <row r="529" spans="1:20" ht="38.25" x14ac:dyDescent="0.25">
      <c r="A529" s="1"/>
      <c r="B529" s="25">
        <v>524</v>
      </c>
      <c r="C529" s="43">
        <v>1039946</v>
      </c>
      <c r="D529" s="25">
        <v>1022720</v>
      </c>
      <c r="E529" s="36" t="s">
        <v>5633</v>
      </c>
      <c r="F529" s="25" t="s">
        <v>652</v>
      </c>
      <c r="G529" s="238" t="s">
        <v>29</v>
      </c>
      <c r="H529" s="25">
        <v>1237083</v>
      </c>
      <c r="I529" s="25"/>
      <c r="J529" s="35" t="s">
        <v>34</v>
      </c>
      <c r="K529" s="25" t="s">
        <v>36</v>
      </c>
      <c r="L529" s="31">
        <v>1807</v>
      </c>
      <c r="M529" s="25">
        <v>8.3000000000000004E-2</v>
      </c>
      <c r="N529" s="25">
        <v>1.47E-4</v>
      </c>
      <c r="O529" s="25">
        <v>5</v>
      </c>
      <c r="P529" s="25">
        <v>176</v>
      </c>
      <c r="Q529" s="25">
        <v>135</v>
      </c>
      <c r="R529" s="25">
        <v>89</v>
      </c>
      <c r="S529" s="25">
        <v>0.41399999999999998</v>
      </c>
      <c r="T529" s="25">
        <v>2.1150000000000001E-3</v>
      </c>
    </row>
    <row r="530" spans="1:20" ht="38.25" x14ac:dyDescent="0.25">
      <c r="A530" s="1"/>
      <c r="B530" s="25">
        <v>525</v>
      </c>
      <c r="C530" s="43">
        <v>1039947</v>
      </c>
      <c r="D530" s="25">
        <v>1022721</v>
      </c>
      <c r="E530" s="36" t="s">
        <v>5632</v>
      </c>
      <c r="F530" s="25" t="s">
        <v>652</v>
      </c>
      <c r="G530" s="238" t="s">
        <v>29</v>
      </c>
      <c r="H530" s="25">
        <v>1237084</v>
      </c>
      <c r="I530" s="25"/>
      <c r="J530" s="35" t="s">
        <v>34</v>
      </c>
      <c r="K530" s="25" t="s">
        <v>36</v>
      </c>
      <c r="L530" s="31">
        <v>2785</v>
      </c>
      <c r="M530" s="25">
        <v>0.115</v>
      </c>
      <c r="N530" s="25">
        <v>2.8299999999999999E-4</v>
      </c>
      <c r="O530" s="25">
        <v>5</v>
      </c>
      <c r="P530" s="25">
        <v>176</v>
      </c>
      <c r="Q530" s="25">
        <v>135</v>
      </c>
      <c r="R530" s="25">
        <v>89</v>
      </c>
      <c r="S530" s="25">
        <v>0.57299999999999995</v>
      </c>
      <c r="T530" s="25">
        <v>2.1150000000000001E-3</v>
      </c>
    </row>
    <row r="531" spans="1:20" ht="25.5" x14ac:dyDescent="0.25">
      <c r="A531" s="1"/>
      <c r="B531" s="25">
        <v>526</v>
      </c>
      <c r="C531" s="43">
        <v>1046391</v>
      </c>
      <c r="D531" s="37" t="s">
        <v>22</v>
      </c>
      <c r="E531" s="27" t="s">
        <v>5629</v>
      </c>
      <c r="F531" s="25" t="s">
        <v>21</v>
      </c>
      <c r="G531" s="238" t="s">
        <v>585</v>
      </c>
      <c r="H531" s="37" t="s">
        <v>22</v>
      </c>
      <c r="I531" s="37"/>
      <c r="J531" s="35" t="s">
        <v>5049</v>
      </c>
      <c r="K531" s="25" t="s">
        <v>36</v>
      </c>
      <c r="L531" s="31" t="s">
        <v>2629</v>
      </c>
      <c r="M531" s="25">
        <v>0.26800000000000002</v>
      </c>
      <c r="N531" s="25">
        <v>1.658E-3</v>
      </c>
      <c r="O531" s="25">
        <v>3</v>
      </c>
      <c r="P531" s="25">
        <v>280</v>
      </c>
      <c r="Q531" s="25">
        <v>187</v>
      </c>
      <c r="R531" s="25">
        <v>95</v>
      </c>
      <c r="S531" s="25">
        <v>0.80400000000000005</v>
      </c>
      <c r="T531" s="25">
        <v>4.9740000000000001E-3</v>
      </c>
    </row>
    <row r="532" spans="1:20" ht="25.5" x14ac:dyDescent="0.25">
      <c r="A532" s="1"/>
      <c r="B532" s="25">
        <v>527</v>
      </c>
      <c r="C532" s="43">
        <v>1032887</v>
      </c>
      <c r="D532" s="25"/>
      <c r="E532" s="30" t="s">
        <v>5628</v>
      </c>
      <c r="F532" s="25" t="s">
        <v>667</v>
      </c>
      <c r="G532" s="238" t="s">
        <v>585</v>
      </c>
      <c r="H532" s="25"/>
      <c r="I532" s="25"/>
      <c r="J532" s="35" t="s">
        <v>5049</v>
      </c>
      <c r="K532" s="25" t="s">
        <v>36</v>
      </c>
      <c r="L532" s="31" t="s">
        <v>2629</v>
      </c>
      <c r="M532" s="25">
        <v>0.63</v>
      </c>
      <c r="N532" s="25">
        <v>3.7629999999999999E-3</v>
      </c>
      <c r="O532" s="25">
        <v>1</v>
      </c>
      <c r="P532" s="25">
        <v>224</v>
      </c>
      <c r="Q532" s="25">
        <v>160</v>
      </c>
      <c r="R532" s="25">
        <v>105</v>
      </c>
      <c r="S532" s="25">
        <v>0.63</v>
      </c>
      <c r="T532" s="25">
        <v>3.7629999999999999E-3</v>
      </c>
    </row>
    <row r="533" spans="1:20" ht="25.5" x14ac:dyDescent="0.25">
      <c r="A533" s="1"/>
      <c r="B533" s="25">
        <v>528</v>
      </c>
      <c r="C533" s="43">
        <v>1032888</v>
      </c>
      <c r="D533" s="25"/>
      <c r="E533" s="30" t="s">
        <v>5626</v>
      </c>
      <c r="F533" s="25" t="s">
        <v>667</v>
      </c>
      <c r="G533" s="238" t="s">
        <v>585</v>
      </c>
      <c r="H533" s="25"/>
      <c r="I533" s="25"/>
      <c r="J533" s="35" t="s">
        <v>5049</v>
      </c>
      <c r="K533" s="25" t="s">
        <v>36</v>
      </c>
      <c r="L533" s="31" t="s">
        <v>2629</v>
      </c>
      <c r="M533" s="25">
        <v>0.94099999999999995</v>
      </c>
      <c r="N533" s="25">
        <v>3.7629999999999999E-3</v>
      </c>
      <c r="O533" s="25">
        <v>1</v>
      </c>
      <c r="P533" s="25">
        <v>224</v>
      </c>
      <c r="Q533" s="25">
        <v>160</v>
      </c>
      <c r="R533" s="25">
        <v>105</v>
      </c>
      <c r="S533" s="25">
        <v>0.94099999999999995</v>
      </c>
      <c r="T533" s="25">
        <v>3.7629999999999999E-3</v>
      </c>
    </row>
    <row r="534" spans="1:20" ht="38.25" x14ac:dyDescent="0.25">
      <c r="A534" s="1"/>
      <c r="B534" s="25">
        <v>529</v>
      </c>
      <c r="C534" s="43">
        <v>1039948</v>
      </c>
      <c r="D534" s="25">
        <v>1022722</v>
      </c>
      <c r="E534" s="36" t="s">
        <v>5624</v>
      </c>
      <c r="F534" s="25" t="s">
        <v>652</v>
      </c>
      <c r="G534" s="238" t="s">
        <v>29</v>
      </c>
      <c r="H534" s="25">
        <v>1237091</v>
      </c>
      <c r="I534" s="25"/>
      <c r="J534" s="35" t="s">
        <v>34</v>
      </c>
      <c r="K534" s="25" t="s">
        <v>36</v>
      </c>
      <c r="L534" s="31">
        <v>1122</v>
      </c>
      <c r="M534" s="25">
        <v>0.03</v>
      </c>
      <c r="N534" s="25">
        <v>8.2000000000000001E-5</v>
      </c>
      <c r="O534" s="25">
        <v>10</v>
      </c>
      <c r="P534" s="25">
        <v>176</v>
      </c>
      <c r="Q534" s="25">
        <v>67</v>
      </c>
      <c r="R534" s="25">
        <v>89</v>
      </c>
      <c r="S534" s="25">
        <v>0.29899999999999999</v>
      </c>
      <c r="T534" s="25">
        <v>1.049E-3</v>
      </c>
    </row>
    <row r="535" spans="1:20" ht="38.25" x14ac:dyDescent="0.25">
      <c r="A535" s="1"/>
      <c r="B535" s="25">
        <v>530</v>
      </c>
      <c r="C535" s="43">
        <v>1039949</v>
      </c>
      <c r="D535" s="25">
        <v>1022723</v>
      </c>
      <c r="E535" s="36" t="s">
        <v>5623</v>
      </c>
      <c r="F535" s="25" t="s">
        <v>655</v>
      </c>
      <c r="G535" s="238" t="s">
        <v>29</v>
      </c>
      <c r="H535" s="25">
        <v>1237092</v>
      </c>
      <c r="I535" s="25"/>
      <c r="J535" s="35" t="s">
        <v>34</v>
      </c>
      <c r="K535" s="25" t="s">
        <v>36</v>
      </c>
      <c r="L535" s="31">
        <v>1122</v>
      </c>
      <c r="M535" s="25">
        <v>3.2000000000000001E-2</v>
      </c>
      <c r="N535" s="25">
        <v>9.0000000000000006E-5</v>
      </c>
      <c r="O535" s="25">
        <v>10</v>
      </c>
      <c r="P535" s="25">
        <v>176</v>
      </c>
      <c r="Q535" s="25">
        <v>67</v>
      </c>
      <c r="R535" s="25">
        <v>89</v>
      </c>
      <c r="S535" s="25">
        <v>0.32</v>
      </c>
      <c r="T535" s="25">
        <v>1.049E-3</v>
      </c>
    </row>
    <row r="536" spans="1:20" ht="38.25" x14ac:dyDescent="0.25">
      <c r="A536" s="1"/>
      <c r="B536" s="25">
        <v>531</v>
      </c>
      <c r="C536" s="43">
        <v>1039950</v>
      </c>
      <c r="D536" s="25">
        <v>1022724</v>
      </c>
      <c r="E536" s="36" t="s">
        <v>5622</v>
      </c>
      <c r="F536" s="25" t="s">
        <v>655</v>
      </c>
      <c r="G536" s="238" t="s">
        <v>29</v>
      </c>
      <c r="H536" s="25">
        <v>1237093</v>
      </c>
      <c r="I536" s="25"/>
      <c r="J536" s="35" t="s">
        <v>34</v>
      </c>
      <c r="K536" s="25" t="s">
        <v>36</v>
      </c>
      <c r="L536" s="31">
        <v>1122</v>
      </c>
      <c r="M536" s="25">
        <v>3.9E-2</v>
      </c>
      <c r="N536" s="25">
        <v>9.2E-5</v>
      </c>
      <c r="O536" s="25">
        <v>10</v>
      </c>
      <c r="P536" s="25">
        <v>176</v>
      </c>
      <c r="Q536" s="25">
        <v>135</v>
      </c>
      <c r="R536" s="25">
        <v>89</v>
      </c>
      <c r="S536" s="25">
        <v>0.38900000000000001</v>
      </c>
      <c r="T536" s="25">
        <v>2.1150000000000001E-3</v>
      </c>
    </row>
    <row r="537" spans="1:20" ht="38.25" x14ac:dyDescent="0.25">
      <c r="A537" s="1"/>
      <c r="B537" s="25">
        <v>532</v>
      </c>
      <c r="C537" s="43">
        <v>1039951</v>
      </c>
      <c r="D537" s="25">
        <v>1022725</v>
      </c>
      <c r="E537" s="36" t="s">
        <v>5621</v>
      </c>
      <c r="F537" s="25" t="s">
        <v>655</v>
      </c>
      <c r="G537" s="238" t="s">
        <v>29</v>
      </c>
      <c r="H537" s="25">
        <v>1237094</v>
      </c>
      <c r="I537" s="25"/>
      <c r="J537" s="35" t="s">
        <v>34</v>
      </c>
      <c r="K537" s="25" t="s">
        <v>36</v>
      </c>
      <c r="L537" s="31">
        <v>1122</v>
      </c>
      <c r="M537" s="25">
        <v>3.5000000000000003E-2</v>
      </c>
      <c r="N537" s="25">
        <v>9.2999999999999997E-5</v>
      </c>
      <c r="O537" s="25">
        <v>10</v>
      </c>
      <c r="P537" s="25">
        <v>176</v>
      </c>
      <c r="Q537" s="25">
        <v>135</v>
      </c>
      <c r="R537" s="25">
        <v>89</v>
      </c>
      <c r="S537" s="25">
        <v>0.35399999999999998</v>
      </c>
      <c r="T537" s="25">
        <v>2.1150000000000001E-3</v>
      </c>
    </row>
    <row r="538" spans="1:20" ht="38.25" x14ac:dyDescent="0.25">
      <c r="A538" s="1"/>
      <c r="B538" s="25">
        <v>533</v>
      </c>
      <c r="C538" s="43">
        <v>1039952</v>
      </c>
      <c r="D538" s="25">
        <v>1022726</v>
      </c>
      <c r="E538" s="36" t="s">
        <v>5619</v>
      </c>
      <c r="F538" s="25" t="s">
        <v>652</v>
      </c>
      <c r="G538" s="238" t="s">
        <v>29</v>
      </c>
      <c r="H538" s="25">
        <v>1237096</v>
      </c>
      <c r="I538" s="25"/>
      <c r="J538" s="35" t="s">
        <v>34</v>
      </c>
      <c r="K538" s="25" t="s">
        <v>36</v>
      </c>
      <c r="L538" s="31">
        <v>1807</v>
      </c>
      <c r="M538" s="25">
        <v>5.8999999999999997E-2</v>
      </c>
      <c r="N538" s="25">
        <v>1.66E-4</v>
      </c>
      <c r="O538" s="25">
        <v>10</v>
      </c>
      <c r="P538" s="25">
        <v>176</v>
      </c>
      <c r="Q538" s="25">
        <v>135</v>
      </c>
      <c r="R538" s="25">
        <v>89</v>
      </c>
      <c r="S538" s="25">
        <v>0.58899999999999997</v>
      </c>
      <c r="T538" s="25">
        <v>2.1150000000000001E-3</v>
      </c>
    </row>
    <row r="539" spans="1:20" ht="38.25" x14ac:dyDescent="0.25">
      <c r="A539" s="1"/>
      <c r="B539" s="25">
        <v>534</v>
      </c>
      <c r="C539" s="43">
        <v>1039954</v>
      </c>
      <c r="D539" s="25">
        <v>1022728</v>
      </c>
      <c r="E539" s="36" t="s">
        <v>5617</v>
      </c>
      <c r="F539" s="25" t="s">
        <v>652</v>
      </c>
      <c r="G539" s="238" t="s">
        <v>29</v>
      </c>
      <c r="H539" s="25">
        <v>1237098</v>
      </c>
      <c r="I539" s="25"/>
      <c r="J539" s="35" t="s">
        <v>34</v>
      </c>
      <c r="K539" s="25" t="s">
        <v>36</v>
      </c>
      <c r="L539" s="31">
        <v>1807</v>
      </c>
      <c r="M539" s="25">
        <v>5.5E-2</v>
      </c>
      <c r="N539" s="25">
        <v>1.56E-4</v>
      </c>
      <c r="O539" s="25">
        <v>10</v>
      </c>
      <c r="P539" s="25">
        <v>176</v>
      </c>
      <c r="Q539" s="25">
        <v>67</v>
      </c>
      <c r="R539" s="25">
        <v>89</v>
      </c>
      <c r="S539" s="25">
        <v>0.27500000000000002</v>
      </c>
      <c r="T539" s="25">
        <v>1.049E-3</v>
      </c>
    </row>
    <row r="540" spans="1:20" ht="38.25" x14ac:dyDescent="0.25">
      <c r="A540" s="1"/>
      <c r="B540" s="25">
        <v>535</v>
      </c>
      <c r="C540" s="43">
        <v>1039955</v>
      </c>
      <c r="D540" s="25">
        <v>1022729</v>
      </c>
      <c r="E540" s="36" t="s">
        <v>5616</v>
      </c>
      <c r="F540" s="25" t="s">
        <v>652</v>
      </c>
      <c r="G540" s="238" t="s">
        <v>29</v>
      </c>
      <c r="H540" s="25">
        <v>1237099</v>
      </c>
      <c r="I540" s="25"/>
      <c r="J540" s="35" t="s">
        <v>34</v>
      </c>
      <c r="K540" s="25" t="s">
        <v>36</v>
      </c>
      <c r="L540" s="31">
        <v>1807</v>
      </c>
      <c r="M540" s="25">
        <v>6.8000000000000005E-2</v>
      </c>
      <c r="N540" s="25">
        <v>1.6899999999999999E-4</v>
      </c>
      <c r="O540" s="25">
        <v>10</v>
      </c>
      <c r="P540" s="25">
        <v>176</v>
      </c>
      <c r="Q540" s="25">
        <v>67</v>
      </c>
      <c r="R540" s="25">
        <v>89</v>
      </c>
      <c r="S540" s="25">
        <v>0.33800000000000002</v>
      </c>
      <c r="T540" s="25">
        <v>1.049E-3</v>
      </c>
    </row>
    <row r="541" spans="1:20" ht="38.25" x14ac:dyDescent="0.25">
      <c r="A541" s="1"/>
      <c r="B541" s="25">
        <v>536</v>
      </c>
      <c r="C541" s="43">
        <v>1039956</v>
      </c>
      <c r="D541" s="25">
        <v>1022730</v>
      </c>
      <c r="E541" s="36" t="s">
        <v>5615</v>
      </c>
      <c r="F541" s="25" t="s">
        <v>652</v>
      </c>
      <c r="G541" s="238" t="s">
        <v>29</v>
      </c>
      <c r="H541" s="25">
        <v>1237101</v>
      </c>
      <c r="I541" s="25"/>
      <c r="J541" s="35" t="s">
        <v>34</v>
      </c>
      <c r="K541" s="25" t="s">
        <v>36</v>
      </c>
      <c r="L541" s="31">
        <v>1807</v>
      </c>
      <c r="M541" s="25">
        <v>5.8000000000000003E-2</v>
      </c>
      <c r="N541" s="25">
        <v>1.6000000000000001E-4</v>
      </c>
      <c r="O541" s="25">
        <v>10</v>
      </c>
      <c r="P541" s="25">
        <v>176</v>
      </c>
      <c r="Q541" s="25">
        <v>67</v>
      </c>
      <c r="R541" s="25">
        <v>89</v>
      </c>
      <c r="S541" s="25">
        <v>0.29099999999999998</v>
      </c>
      <c r="T541" s="25">
        <v>1.049E-3</v>
      </c>
    </row>
    <row r="542" spans="1:20" ht="38.25" x14ac:dyDescent="0.25">
      <c r="A542" s="1"/>
      <c r="B542" s="25">
        <v>537</v>
      </c>
      <c r="C542" s="43">
        <v>1039958</v>
      </c>
      <c r="D542" s="25">
        <v>1022732</v>
      </c>
      <c r="E542" s="36" t="s">
        <v>5612</v>
      </c>
      <c r="F542" s="25" t="s">
        <v>652</v>
      </c>
      <c r="G542" s="238" t="s">
        <v>29</v>
      </c>
      <c r="H542" s="25">
        <v>1237105</v>
      </c>
      <c r="I542" s="25"/>
      <c r="J542" s="35" t="s">
        <v>34</v>
      </c>
      <c r="K542" s="25" t="s">
        <v>36</v>
      </c>
      <c r="L542" s="31">
        <v>2785</v>
      </c>
      <c r="M542" s="25">
        <v>9.2999999999999999E-2</v>
      </c>
      <c r="N542" s="25">
        <v>2.4899999999999998E-4</v>
      </c>
      <c r="O542" s="25">
        <v>5</v>
      </c>
      <c r="P542" s="25">
        <v>176</v>
      </c>
      <c r="Q542" s="25">
        <v>135</v>
      </c>
      <c r="R542" s="25">
        <v>89</v>
      </c>
      <c r="S542" s="25">
        <v>0.46700000000000003</v>
      </c>
      <c r="T542" s="25">
        <v>2.1150000000000001E-3</v>
      </c>
    </row>
    <row r="543" spans="1:20" ht="38.25" x14ac:dyDescent="0.25">
      <c r="A543" s="1"/>
      <c r="B543" s="25">
        <v>538</v>
      </c>
      <c r="C543" s="43">
        <v>1039959</v>
      </c>
      <c r="D543" s="25">
        <v>1022733</v>
      </c>
      <c r="E543" s="36" t="s">
        <v>5611</v>
      </c>
      <c r="F543" s="25" t="s">
        <v>652</v>
      </c>
      <c r="G543" s="238" t="s">
        <v>29</v>
      </c>
      <c r="H543" s="25">
        <v>1237106</v>
      </c>
      <c r="I543" s="25"/>
      <c r="J543" s="35" t="s">
        <v>34</v>
      </c>
      <c r="K543" s="25" t="s">
        <v>36</v>
      </c>
      <c r="L543" s="31">
        <v>2785</v>
      </c>
      <c r="M543" s="25">
        <v>9.7000000000000003E-2</v>
      </c>
      <c r="N543" s="25">
        <v>2.5500000000000002E-4</v>
      </c>
      <c r="O543" s="25">
        <v>5</v>
      </c>
      <c r="P543" s="25">
        <v>176</v>
      </c>
      <c r="Q543" s="25">
        <v>135</v>
      </c>
      <c r="R543" s="25">
        <v>89</v>
      </c>
      <c r="S543" s="25">
        <v>0.48399999999999999</v>
      </c>
      <c r="T543" s="25">
        <v>2.1150000000000001E-3</v>
      </c>
    </row>
    <row r="544" spans="1:20" ht="38.25" x14ac:dyDescent="0.25">
      <c r="A544" s="1"/>
      <c r="B544" s="25">
        <v>539</v>
      </c>
      <c r="C544" s="43">
        <v>1039960</v>
      </c>
      <c r="D544" s="25">
        <v>1022734</v>
      </c>
      <c r="E544" s="36" t="s">
        <v>5610</v>
      </c>
      <c r="F544" s="25" t="s">
        <v>652</v>
      </c>
      <c r="G544" s="238" t="s">
        <v>29</v>
      </c>
      <c r="H544" s="25">
        <v>1237107</v>
      </c>
      <c r="I544" s="25"/>
      <c r="J544" s="35" t="s">
        <v>34</v>
      </c>
      <c r="K544" s="25" t="s">
        <v>36</v>
      </c>
      <c r="L544" s="31">
        <v>2785</v>
      </c>
      <c r="M544" s="25">
        <v>0.10100000000000001</v>
      </c>
      <c r="N544" s="25">
        <v>2.8299999999999999E-4</v>
      </c>
      <c r="O544" s="25">
        <v>5</v>
      </c>
      <c r="P544" s="25">
        <v>176</v>
      </c>
      <c r="Q544" s="25">
        <v>135</v>
      </c>
      <c r="R544" s="25">
        <v>89</v>
      </c>
      <c r="S544" s="25">
        <v>0.50700000000000001</v>
      </c>
      <c r="T544" s="25">
        <v>2.1150000000000001E-3</v>
      </c>
    </row>
    <row r="545" spans="1:20" ht="25.5" x14ac:dyDescent="0.25">
      <c r="A545" s="1"/>
      <c r="B545" s="25">
        <v>540</v>
      </c>
      <c r="C545" s="43">
        <v>1039962</v>
      </c>
      <c r="D545" s="25">
        <v>1046392</v>
      </c>
      <c r="E545" s="36" t="s">
        <v>5607</v>
      </c>
      <c r="F545" s="25" t="s">
        <v>652</v>
      </c>
      <c r="G545" s="238" t="s">
        <v>585</v>
      </c>
      <c r="H545" s="25"/>
      <c r="I545" s="25"/>
      <c r="J545" s="35" t="s">
        <v>34</v>
      </c>
      <c r="K545" s="25" t="s">
        <v>36</v>
      </c>
      <c r="L545" s="31">
        <v>4629</v>
      </c>
      <c r="M545" s="25">
        <v>0.14699999999999999</v>
      </c>
      <c r="N545" s="25">
        <v>4.44E-4</v>
      </c>
      <c r="O545" s="25">
        <v>5</v>
      </c>
      <c r="P545" s="25">
        <v>176</v>
      </c>
      <c r="Q545" s="25">
        <v>135</v>
      </c>
      <c r="R545" s="25">
        <v>89</v>
      </c>
      <c r="S545" s="25">
        <v>0.73299999999999998</v>
      </c>
      <c r="T545" s="25">
        <v>2.1150000000000001E-3</v>
      </c>
    </row>
    <row r="546" spans="1:20" ht="25.5" x14ac:dyDescent="0.25">
      <c r="A546" s="1"/>
      <c r="B546" s="25">
        <v>541</v>
      </c>
      <c r="C546" s="43">
        <v>1039963</v>
      </c>
      <c r="D546" s="25">
        <v>1046393</v>
      </c>
      <c r="E546" s="36" t="s">
        <v>5606</v>
      </c>
      <c r="F546" s="25" t="s">
        <v>21</v>
      </c>
      <c r="G546" s="238" t="s">
        <v>585</v>
      </c>
      <c r="H546" s="25"/>
      <c r="I546" s="25"/>
      <c r="J546" s="35" t="s">
        <v>34</v>
      </c>
      <c r="K546" s="25" t="s">
        <v>36</v>
      </c>
      <c r="L546" s="31">
        <v>4629</v>
      </c>
      <c r="M546" s="25">
        <v>0.14099999999999999</v>
      </c>
      <c r="N546" s="25">
        <v>4.46E-4</v>
      </c>
      <c r="O546" s="25">
        <v>5</v>
      </c>
      <c r="P546" s="25">
        <v>176</v>
      </c>
      <c r="Q546" s="25">
        <v>135</v>
      </c>
      <c r="R546" s="25">
        <v>89</v>
      </c>
      <c r="S546" s="25">
        <v>0.70599999999999996</v>
      </c>
      <c r="T546" s="25">
        <v>2.1150000000000001E-3</v>
      </c>
    </row>
    <row r="547" spans="1:20" ht="25.5" x14ac:dyDescent="0.25">
      <c r="A547" s="1"/>
      <c r="B547" s="25">
        <v>542</v>
      </c>
      <c r="C547" s="43">
        <v>1039964</v>
      </c>
      <c r="D547" s="25">
        <v>1046394</v>
      </c>
      <c r="E547" s="36" t="s">
        <v>5605</v>
      </c>
      <c r="F547" s="25" t="s">
        <v>652</v>
      </c>
      <c r="G547" s="238" t="s">
        <v>585</v>
      </c>
      <c r="H547" s="25"/>
      <c r="I547" s="25"/>
      <c r="J547" s="35" t="s">
        <v>34</v>
      </c>
      <c r="K547" s="25" t="s">
        <v>36</v>
      </c>
      <c r="L547" s="31">
        <v>4629</v>
      </c>
      <c r="M547" s="25">
        <v>0.16</v>
      </c>
      <c r="N547" s="25">
        <v>4.8799999999999999E-4</v>
      </c>
      <c r="O547" s="25">
        <v>5</v>
      </c>
      <c r="P547" s="25">
        <v>185</v>
      </c>
      <c r="Q547" s="25">
        <v>92</v>
      </c>
      <c r="R547" s="25">
        <v>185</v>
      </c>
      <c r="S547" s="25">
        <v>0.80200000000000005</v>
      </c>
      <c r="T547" s="25">
        <v>3.1489999999999999E-3</v>
      </c>
    </row>
    <row r="548" spans="1:20" ht="25.5" x14ac:dyDescent="0.25">
      <c r="A548" s="1"/>
      <c r="B548" s="25">
        <v>543</v>
      </c>
      <c r="C548" s="43">
        <v>1039965</v>
      </c>
      <c r="D548" s="25">
        <v>1046395</v>
      </c>
      <c r="E548" s="36" t="s">
        <v>5604</v>
      </c>
      <c r="F548" s="25" t="s">
        <v>21</v>
      </c>
      <c r="G548" s="238" t="s">
        <v>585</v>
      </c>
      <c r="H548" s="25"/>
      <c r="I548" s="25"/>
      <c r="J548" s="35" t="s">
        <v>34</v>
      </c>
      <c r="K548" s="25" t="s">
        <v>36</v>
      </c>
      <c r="L548" s="31">
        <v>4629</v>
      </c>
      <c r="M548" s="25">
        <v>0.151</v>
      </c>
      <c r="N548" s="25">
        <v>4.46E-4</v>
      </c>
      <c r="O548" s="25">
        <v>5</v>
      </c>
      <c r="P548" s="25">
        <v>176</v>
      </c>
      <c r="Q548" s="25">
        <v>135</v>
      </c>
      <c r="R548" s="25">
        <v>89</v>
      </c>
      <c r="S548" s="25">
        <v>0.75700000000000001</v>
      </c>
      <c r="T548" s="25">
        <v>2.1150000000000001E-3</v>
      </c>
    </row>
    <row r="549" spans="1:20" ht="25.5" x14ac:dyDescent="0.25">
      <c r="A549" s="1"/>
      <c r="B549" s="25">
        <v>544</v>
      </c>
      <c r="C549" s="43">
        <v>1039966</v>
      </c>
      <c r="D549" s="25">
        <v>1046396</v>
      </c>
      <c r="E549" s="36" t="s">
        <v>5603</v>
      </c>
      <c r="F549" s="25" t="s">
        <v>652</v>
      </c>
      <c r="G549" s="238" t="s">
        <v>585</v>
      </c>
      <c r="H549" s="25"/>
      <c r="I549" s="25"/>
      <c r="J549" s="35" t="s">
        <v>34</v>
      </c>
      <c r="K549" s="25" t="s">
        <v>36</v>
      </c>
      <c r="L549" s="31">
        <v>4629</v>
      </c>
      <c r="M549" s="25">
        <v>0.16900000000000001</v>
      </c>
      <c r="N549" s="25">
        <v>4.8799999999999999E-4</v>
      </c>
      <c r="O549" s="25">
        <v>5</v>
      </c>
      <c r="P549" s="25">
        <v>185</v>
      </c>
      <c r="Q549" s="25">
        <v>92</v>
      </c>
      <c r="R549" s="25">
        <v>185</v>
      </c>
      <c r="S549" s="25">
        <v>0.84699999999999998</v>
      </c>
      <c r="T549" s="25">
        <v>3.1489999999999999E-3</v>
      </c>
    </row>
    <row r="550" spans="1:20" ht="25.5" x14ac:dyDescent="0.25">
      <c r="A550" s="1"/>
      <c r="B550" s="25">
        <v>545</v>
      </c>
      <c r="C550" s="43">
        <v>1039967</v>
      </c>
      <c r="D550" s="25">
        <v>1046397</v>
      </c>
      <c r="E550" s="36" t="s">
        <v>5601</v>
      </c>
      <c r="F550" s="25" t="s">
        <v>21</v>
      </c>
      <c r="G550" s="238" t="s">
        <v>585</v>
      </c>
      <c r="H550" s="25"/>
      <c r="I550" s="25"/>
      <c r="J550" s="35" t="s">
        <v>5049</v>
      </c>
      <c r="K550" s="25" t="s">
        <v>36</v>
      </c>
      <c r="L550" s="31" t="s">
        <v>2629</v>
      </c>
      <c r="M550" s="25">
        <v>0.2</v>
      </c>
      <c r="N550" s="25">
        <v>7.1400000000000001E-4</v>
      </c>
      <c r="O550" s="25">
        <v>3</v>
      </c>
      <c r="P550" s="25">
        <v>185</v>
      </c>
      <c r="Q550" s="25">
        <v>92</v>
      </c>
      <c r="R550" s="25">
        <v>185</v>
      </c>
      <c r="S550" s="25">
        <v>0.60099999999999998</v>
      </c>
      <c r="T550" s="25">
        <v>3.1489999999999999E-3</v>
      </c>
    </row>
    <row r="551" spans="1:20" ht="25.5" x14ac:dyDescent="0.25">
      <c r="A551" s="1"/>
      <c r="B551" s="25">
        <v>546</v>
      </c>
      <c r="C551" s="43">
        <v>1039968</v>
      </c>
      <c r="D551" s="25">
        <v>1046398</v>
      </c>
      <c r="E551" s="36" t="s">
        <v>5600</v>
      </c>
      <c r="F551" s="25" t="s">
        <v>652</v>
      </c>
      <c r="G551" s="238" t="s">
        <v>585</v>
      </c>
      <c r="H551" s="25"/>
      <c r="I551" s="25"/>
      <c r="J551" s="35" t="s">
        <v>5049</v>
      </c>
      <c r="K551" s="25" t="s">
        <v>36</v>
      </c>
      <c r="L551" s="31" t="s">
        <v>2629</v>
      </c>
      <c r="M551" s="25">
        <v>0.217</v>
      </c>
      <c r="N551" s="25">
        <v>7.1400000000000001E-4</v>
      </c>
      <c r="O551" s="25">
        <v>3</v>
      </c>
      <c r="P551" s="25">
        <v>185</v>
      </c>
      <c r="Q551" s="25">
        <v>92</v>
      </c>
      <c r="R551" s="25">
        <v>185</v>
      </c>
      <c r="S551" s="25">
        <v>0.65200000000000002</v>
      </c>
      <c r="T551" s="25">
        <v>3.1489999999999999E-3</v>
      </c>
    </row>
    <row r="552" spans="1:20" ht="25.5" x14ac:dyDescent="0.25">
      <c r="A552" s="1"/>
      <c r="B552" s="25">
        <v>547</v>
      </c>
      <c r="C552" s="43">
        <v>1046400</v>
      </c>
      <c r="D552" s="37" t="s">
        <v>22</v>
      </c>
      <c r="E552" s="27" t="s">
        <v>5597</v>
      </c>
      <c r="F552" s="25" t="s">
        <v>21</v>
      </c>
      <c r="G552" s="238" t="s">
        <v>585</v>
      </c>
      <c r="H552" s="37" t="s">
        <v>22</v>
      </c>
      <c r="I552" s="37"/>
      <c r="J552" s="35" t="s">
        <v>5049</v>
      </c>
      <c r="K552" s="25" t="s">
        <v>36</v>
      </c>
      <c r="L552" s="31" t="s">
        <v>2629</v>
      </c>
      <c r="M552" s="25">
        <v>0.26</v>
      </c>
      <c r="N552" s="25">
        <v>1.658E-3</v>
      </c>
      <c r="O552" s="25">
        <v>3</v>
      </c>
      <c r="P552" s="25">
        <v>280</v>
      </c>
      <c r="Q552" s="25">
        <v>187</v>
      </c>
      <c r="R552" s="25">
        <v>95</v>
      </c>
      <c r="S552" s="25">
        <v>0.78</v>
      </c>
      <c r="T552" s="25">
        <v>4.9740000000000001E-3</v>
      </c>
    </row>
    <row r="553" spans="1:20" ht="25.5" x14ac:dyDescent="0.25">
      <c r="A553" s="1"/>
      <c r="B553" s="25">
        <v>548</v>
      </c>
      <c r="C553" s="43">
        <v>1032889</v>
      </c>
      <c r="D553" s="25"/>
      <c r="E553" s="30" t="s">
        <v>5595</v>
      </c>
      <c r="F553" s="25" t="s">
        <v>667</v>
      </c>
      <c r="G553" s="238" t="s">
        <v>585</v>
      </c>
      <c r="H553" s="25"/>
      <c r="I553" s="25"/>
      <c r="J553" s="35" t="s">
        <v>5049</v>
      </c>
      <c r="K553" s="25" t="s">
        <v>36</v>
      </c>
      <c r="L553" s="31" t="s">
        <v>2629</v>
      </c>
      <c r="M553" s="25">
        <v>0.47199999999999998</v>
      </c>
      <c r="N553" s="25">
        <v>3.7629999999999999E-3</v>
      </c>
      <c r="O553" s="25">
        <v>1</v>
      </c>
      <c r="P553" s="25">
        <v>224</v>
      </c>
      <c r="Q553" s="25">
        <v>160</v>
      </c>
      <c r="R553" s="25">
        <v>105</v>
      </c>
      <c r="S553" s="25">
        <v>0.47199999999999998</v>
      </c>
      <c r="T553" s="25">
        <v>3.7629999999999999E-3</v>
      </c>
    </row>
    <row r="554" spans="1:20" ht="25.5" x14ac:dyDescent="0.25">
      <c r="A554" s="1"/>
      <c r="B554" s="25">
        <v>549</v>
      </c>
      <c r="C554" s="43">
        <v>1032891</v>
      </c>
      <c r="D554" s="25"/>
      <c r="E554" s="30" t="s">
        <v>5593</v>
      </c>
      <c r="F554" s="25" t="s">
        <v>667</v>
      </c>
      <c r="G554" s="238" t="s">
        <v>585</v>
      </c>
      <c r="H554" s="25"/>
      <c r="I554" s="25"/>
      <c r="J554" s="35" t="s">
        <v>5049</v>
      </c>
      <c r="K554" s="25" t="s">
        <v>36</v>
      </c>
      <c r="L554" s="31" t="s">
        <v>2629</v>
      </c>
      <c r="M554" s="25">
        <v>0.504</v>
      </c>
      <c r="N554" s="25">
        <v>3.7629999999999999E-3</v>
      </c>
      <c r="O554" s="25">
        <v>1</v>
      </c>
      <c r="P554" s="25">
        <v>224</v>
      </c>
      <c r="Q554" s="25">
        <v>160</v>
      </c>
      <c r="R554" s="25">
        <v>105</v>
      </c>
      <c r="S554" s="25">
        <v>0.504</v>
      </c>
      <c r="T554" s="25">
        <v>3.7629999999999999E-3</v>
      </c>
    </row>
    <row r="555" spans="1:20" ht="25.5" x14ac:dyDescent="0.25">
      <c r="A555" s="1"/>
      <c r="B555" s="25">
        <v>550</v>
      </c>
      <c r="C555" s="43">
        <v>1032892</v>
      </c>
      <c r="D555" s="25"/>
      <c r="E555" s="30" t="s">
        <v>5591</v>
      </c>
      <c r="F555" s="25" t="s">
        <v>667</v>
      </c>
      <c r="G555" s="238" t="s">
        <v>585</v>
      </c>
      <c r="H555" s="25"/>
      <c r="I555" s="25"/>
      <c r="J555" s="35" t="s">
        <v>5049</v>
      </c>
      <c r="K555" s="25" t="s">
        <v>36</v>
      </c>
      <c r="L555" s="31" t="s">
        <v>2629</v>
      </c>
      <c r="M555" s="25">
        <v>0.71099999999999997</v>
      </c>
      <c r="N555" s="25">
        <v>3.7629999999999999E-3</v>
      </c>
      <c r="O555" s="25">
        <v>1</v>
      </c>
      <c r="P555" s="25">
        <v>224</v>
      </c>
      <c r="Q555" s="25">
        <v>160</v>
      </c>
      <c r="R555" s="25">
        <v>105</v>
      </c>
      <c r="S555" s="25">
        <v>0.71099999999999997</v>
      </c>
      <c r="T555" s="25">
        <v>3.7629999999999999E-3</v>
      </c>
    </row>
    <row r="556" spans="1:20" ht="25.5" x14ac:dyDescent="0.25">
      <c r="A556" s="1"/>
      <c r="B556" s="25">
        <v>551</v>
      </c>
      <c r="C556" s="43">
        <v>1032893</v>
      </c>
      <c r="D556" s="25"/>
      <c r="E556" s="30" t="s">
        <v>5590</v>
      </c>
      <c r="F556" s="25" t="s">
        <v>667</v>
      </c>
      <c r="G556" s="238" t="s">
        <v>585</v>
      </c>
      <c r="H556" s="25"/>
      <c r="I556" s="25"/>
      <c r="J556" s="35" t="s">
        <v>5049</v>
      </c>
      <c r="K556" s="25" t="s">
        <v>36</v>
      </c>
      <c r="L556" s="31" t="s">
        <v>2629</v>
      </c>
      <c r="M556" s="25">
        <v>0.73299999999999998</v>
      </c>
      <c r="N556" s="25">
        <v>3.7629999999999999E-3</v>
      </c>
      <c r="O556" s="25">
        <v>1</v>
      </c>
      <c r="P556" s="25">
        <v>224</v>
      </c>
      <c r="Q556" s="25">
        <v>160</v>
      </c>
      <c r="R556" s="25">
        <v>105</v>
      </c>
      <c r="S556" s="25">
        <v>0.73299999999999998</v>
      </c>
      <c r="T556" s="25">
        <v>3.7629999999999999E-3</v>
      </c>
    </row>
    <row r="557" spans="1:20" ht="25.5" x14ac:dyDescent="0.25">
      <c r="A557" s="1"/>
      <c r="B557" s="25">
        <v>552</v>
      </c>
      <c r="C557" s="43">
        <v>1032894</v>
      </c>
      <c r="D557" s="25"/>
      <c r="E557" s="30" t="s">
        <v>5588</v>
      </c>
      <c r="F557" s="25" t="s">
        <v>667</v>
      </c>
      <c r="G557" s="238" t="s">
        <v>585</v>
      </c>
      <c r="H557" s="25"/>
      <c r="I557" s="25"/>
      <c r="J557" s="35" t="s">
        <v>5049</v>
      </c>
      <c r="K557" s="25" t="s">
        <v>36</v>
      </c>
      <c r="L557" s="31" t="s">
        <v>2629</v>
      </c>
      <c r="M557" s="25">
        <v>0.752</v>
      </c>
      <c r="N557" s="25">
        <v>3.7629999999999999E-3</v>
      </c>
      <c r="O557" s="25">
        <v>1</v>
      </c>
      <c r="P557" s="25">
        <v>224</v>
      </c>
      <c r="Q557" s="25">
        <v>160</v>
      </c>
      <c r="R557" s="25">
        <v>105</v>
      </c>
      <c r="S557" s="25">
        <v>0.752</v>
      </c>
      <c r="T557" s="25">
        <v>3.7629999999999999E-3</v>
      </c>
    </row>
    <row r="558" spans="1:20" ht="38.25" x14ac:dyDescent="0.25">
      <c r="A558" s="1"/>
      <c r="B558" s="25">
        <v>553</v>
      </c>
      <c r="C558" s="43">
        <v>1070502</v>
      </c>
      <c r="D558" s="25">
        <v>1014525</v>
      </c>
      <c r="E558" s="36" t="s">
        <v>5586</v>
      </c>
      <c r="F558" s="25" t="s">
        <v>655</v>
      </c>
      <c r="G558" s="238" t="s">
        <v>29</v>
      </c>
      <c r="H558" s="25">
        <v>1237151</v>
      </c>
      <c r="I558" s="25"/>
      <c r="J558" s="35" t="s">
        <v>34</v>
      </c>
      <c r="K558" s="25" t="s">
        <v>36</v>
      </c>
      <c r="L558" s="31">
        <v>811</v>
      </c>
      <c r="M558" s="25">
        <v>4.3999999999999997E-2</v>
      </c>
      <c r="N558" s="25">
        <v>2.3E-5</v>
      </c>
      <c r="O558" s="25">
        <v>20</v>
      </c>
      <c r="P558" s="25">
        <v>87</v>
      </c>
      <c r="Q558" s="25">
        <v>67</v>
      </c>
      <c r="R558" s="25">
        <v>89</v>
      </c>
      <c r="S558" s="25">
        <v>0.44</v>
      </c>
      <c r="T558" s="25">
        <v>5.1900000000000004E-4</v>
      </c>
    </row>
    <row r="559" spans="1:20" ht="38.25" x14ac:dyDescent="0.25">
      <c r="A559" s="1"/>
      <c r="B559" s="25">
        <v>554</v>
      </c>
      <c r="C559" s="43">
        <v>1070504</v>
      </c>
      <c r="D559" s="25">
        <v>1014561</v>
      </c>
      <c r="E559" s="36" t="s">
        <v>5584</v>
      </c>
      <c r="F559" s="25" t="s">
        <v>655</v>
      </c>
      <c r="G559" s="238" t="s">
        <v>29</v>
      </c>
      <c r="H559" s="25">
        <v>1237153</v>
      </c>
      <c r="I559" s="25"/>
      <c r="J559" s="35" t="s">
        <v>34</v>
      </c>
      <c r="K559" s="25" t="s">
        <v>36</v>
      </c>
      <c r="L559" s="31">
        <v>1211</v>
      </c>
      <c r="M559" s="25">
        <v>0.05</v>
      </c>
      <c r="N559" s="25">
        <v>3.0000000000000001E-5</v>
      </c>
      <c r="O559" s="25">
        <v>20</v>
      </c>
      <c r="P559" s="25">
        <v>87</v>
      </c>
      <c r="Q559" s="25">
        <v>67</v>
      </c>
      <c r="R559" s="25">
        <v>89</v>
      </c>
      <c r="S559" s="25">
        <v>0.504</v>
      </c>
      <c r="T559" s="25">
        <v>5.1900000000000004E-4</v>
      </c>
    </row>
    <row r="560" spans="1:20" ht="38.25" x14ac:dyDescent="0.25">
      <c r="A560" s="1"/>
      <c r="B560" s="25">
        <v>555</v>
      </c>
      <c r="C560" s="43">
        <v>1070505</v>
      </c>
      <c r="D560" s="25">
        <v>1014564</v>
      </c>
      <c r="E560" s="30" t="s">
        <v>5583</v>
      </c>
      <c r="F560" s="25" t="s">
        <v>652</v>
      </c>
      <c r="G560" s="238" t="s">
        <v>29</v>
      </c>
      <c r="H560" s="25">
        <v>1237154</v>
      </c>
      <c r="I560" s="25"/>
      <c r="J560" s="35" t="s">
        <v>34</v>
      </c>
      <c r="K560" s="25" t="s">
        <v>36</v>
      </c>
      <c r="L560" s="31">
        <v>1211</v>
      </c>
      <c r="M560" s="25">
        <v>7.6999999999999999E-2</v>
      </c>
      <c r="N560" s="25">
        <v>3.8999999999999999E-5</v>
      </c>
      <c r="O560" s="25">
        <v>10</v>
      </c>
      <c r="P560" s="25">
        <v>176</v>
      </c>
      <c r="Q560" s="25">
        <v>67</v>
      </c>
      <c r="R560" s="25">
        <v>89</v>
      </c>
      <c r="S560" s="25">
        <v>0.77</v>
      </c>
      <c r="T560" s="25">
        <v>1.049E-3</v>
      </c>
    </row>
    <row r="561" spans="1:20" ht="25.5" x14ac:dyDescent="0.25">
      <c r="A561" s="1"/>
      <c r="B561" s="25">
        <v>556</v>
      </c>
      <c r="C561" s="43">
        <v>1070506</v>
      </c>
      <c r="D561" s="25">
        <v>1014567</v>
      </c>
      <c r="E561" s="36" t="s">
        <v>5582</v>
      </c>
      <c r="F561" s="25" t="s">
        <v>757</v>
      </c>
      <c r="G561" s="238" t="s">
        <v>585</v>
      </c>
      <c r="H561" s="25"/>
      <c r="I561" s="25"/>
      <c r="J561" s="35" t="s">
        <v>34</v>
      </c>
      <c r="K561" s="25" t="s">
        <v>36</v>
      </c>
      <c r="L561" s="31">
        <v>1941</v>
      </c>
      <c r="M561" s="25">
        <v>0.128</v>
      </c>
      <c r="N561" s="25">
        <v>6.9999999999999994E-5</v>
      </c>
      <c r="O561" s="25">
        <v>10</v>
      </c>
      <c r="P561" s="25">
        <v>176</v>
      </c>
      <c r="Q561" s="25">
        <v>67</v>
      </c>
      <c r="R561" s="25">
        <v>89</v>
      </c>
      <c r="S561" s="25">
        <v>1.28</v>
      </c>
      <c r="T561" s="25">
        <v>1.049E-3</v>
      </c>
    </row>
    <row r="562" spans="1:20" ht="38.25" x14ac:dyDescent="0.25">
      <c r="A562" s="1"/>
      <c r="B562" s="25">
        <v>557</v>
      </c>
      <c r="C562" s="43">
        <v>1070507</v>
      </c>
      <c r="D562" s="25">
        <v>1014589</v>
      </c>
      <c r="E562" s="36" t="s">
        <v>5581</v>
      </c>
      <c r="F562" s="25" t="s">
        <v>655</v>
      </c>
      <c r="G562" s="238" t="s">
        <v>29</v>
      </c>
      <c r="H562" s="25">
        <v>1237156</v>
      </c>
      <c r="I562" s="25"/>
      <c r="J562" s="35" t="s">
        <v>34</v>
      </c>
      <c r="K562" s="25" t="s">
        <v>36</v>
      </c>
      <c r="L562" s="31">
        <v>1941</v>
      </c>
      <c r="M562" s="25">
        <v>0.10100000000000001</v>
      </c>
      <c r="N562" s="25">
        <v>5.7000000000000003E-5</v>
      </c>
      <c r="O562" s="25">
        <v>10</v>
      </c>
      <c r="P562" s="25">
        <v>87</v>
      </c>
      <c r="Q562" s="25">
        <v>67</v>
      </c>
      <c r="R562" s="25">
        <v>89</v>
      </c>
      <c r="S562" s="25">
        <v>0.505</v>
      </c>
      <c r="T562" s="25">
        <v>5.1900000000000004E-4</v>
      </c>
    </row>
    <row r="563" spans="1:20" ht="38.25" x14ac:dyDescent="0.25">
      <c r="A563" s="1"/>
      <c r="B563" s="25">
        <v>558</v>
      </c>
      <c r="C563" s="43">
        <v>1070509</v>
      </c>
      <c r="D563" s="25">
        <v>1014610</v>
      </c>
      <c r="E563" s="30" t="s">
        <v>5578</v>
      </c>
      <c r="F563" s="25" t="s">
        <v>652</v>
      </c>
      <c r="G563" s="238" t="s">
        <v>29</v>
      </c>
      <c r="H563" s="25">
        <v>1237158</v>
      </c>
      <c r="I563" s="25"/>
      <c r="J563" s="35" t="s">
        <v>34</v>
      </c>
      <c r="K563" s="25" t="s">
        <v>36</v>
      </c>
      <c r="L563" s="31">
        <v>2674</v>
      </c>
      <c r="M563" s="25">
        <v>0.16800000000000001</v>
      </c>
      <c r="N563" s="25">
        <v>9.5000000000000005E-5</v>
      </c>
      <c r="O563" s="25">
        <v>5</v>
      </c>
      <c r="P563" s="25">
        <v>176</v>
      </c>
      <c r="Q563" s="25">
        <v>67</v>
      </c>
      <c r="R563" s="25">
        <v>89</v>
      </c>
      <c r="S563" s="25">
        <v>0.84</v>
      </c>
      <c r="T563" s="25">
        <v>1.049E-3</v>
      </c>
    </row>
    <row r="564" spans="1:20" ht="38.25" x14ac:dyDescent="0.25">
      <c r="A564" s="1"/>
      <c r="B564" s="25">
        <v>559</v>
      </c>
      <c r="C564" s="43">
        <v>1046901</v>
      </c>
      <c r="D564" s="37">
        <v>1014624</v>
      </c>
      <c r="E564" s="27" t="s">
        <v>5574</v>
      </c>
      <c r="F564" s="34" t="s">
        <v>652</v>
      </c>
      <c r="G564" s="238" t="s">
        <v>29</v>
      </c>
      <c r="H564" s="25">
        <v>1237160</v>
      </c>
      <c r="I564" s="44"/>
      <c r="J564" s="35" t="s">
        <v>34</v>
      </c>
      <c r="K564" s="25" t="s">
        <v>36</v>
      </c>
      <c r="L564" s="31">
        <v>5467</v>
      </c>
      <c r="M564" s="25">
        <v>0.38100000000000001</v>
      </c>
      <c r="N564" s="25">
        <v>4.2499999999999998E-4</v>
      </c>
      <c r="O564" s="25">
        <v>5</v>
      </c>
      <c r="P564" s="25">
        <v>176</v>
      </c>
      <c r="Q564" s="25">
        <v>135</v>
      </c>
      <c r="R564" s="25">
        <v>89</v>
      </c>
      <c r="S564" s="25">
        <v>1.905</v>
      </c>
      <c r="T564" s="25">
        <v>2.1150000000000001E-3</v>
      </c>
    </row>
    <row r="565" spans="1:20" ht="25.5" x14ac:dyDescent="0.25">
      <c r="A565" s="1"/>
      <c r="B565" s="25">
        <v>560</v>
      </c>
      <c r="C565" s="43">
        <v>1046902</v>
      </c>
      <c r="D565" s="37">
        <v>1014628</v>
      </c>
      <c r="E565" s="36" t="s">
        <v>5572</v>
      </c>
      <c r="F565" s="25" t="s">
        <v>652</v>
      </c>
      <c r="G565" s="238" t="s">
        <v>585</v>
      </c>
      <c r="H565" s="44" t="s">
        <v>22</v>
      </c>
      <c r="I565" s="44"/>
      <c r="J565" s="35" t="s">
        <v>34</v>
      </c>
      <c r="K565" s="25" t="s">
        <v>36</v>
      </c>
      <c r="L565" s="31">
        <v>6825</v>
      </c>
      <c r="M565" s="25">
        <v>0.47399999999999998</v>
      </c>
      <c r="N565" s="25">
        <v>4.2499999999999998E-4</v>
      </c>
      <c r="O565" s="25">
        <v>5</v>
      </c>
      <c r="P565" s="25">
        <v>176</v>
      </c>
      <c r="Q565" s="25">
        <v>135</v>
      </c>
      <c r="R565" s="25">
        <v>89</v>
      </c>
      <c r="S565" s="25">
        <v>2.37</v>
      </c>
      <c r="T565" s="25">
        <v>2.1150000000000001E-3</v>
      </c>
    </row>
    <row r="566" spans="1:20" ht="25.5" x14ac:dyDescent="0.25">
      <c r="A566" s="1"/>
      <c r="B566" s="25">
        <v>561</v>
      </c>
      <c r="C566" s="43">
        <v>1046905</v>
      </c>
      <c r="D566" s="37">
        <v>1014636</v>
      </c>
      <c r="E566" s="36" t="s">
        <v>5571</v>
      </c>
      <c r="F566" s="25" t="s">
        <v>652</v>
      </c>
      <c r="G566" s="238" t="s">
        <v>585</v>
      </c>
      <c r="H566" s="44" t="s">
        <v>22</v>
      </c>
      <c r="I566" s="44"/>
      <c r="J566" s="35" t="s">
        <v>5049</v>
      </c>
      <c r="K566" s="25" t="s">
        <v>36</v>
      </c>
      <c r="L566" s="31" t="s">
        <v>2629</v>
      </c>
      <c r="M566" s="25">
        <v>0.49099999999999999</v>
      </c>
      <c r="N566" s="25">
        <v>3.68E-4</v>
      </c>
      <c r="O566" s="25">
        <v>3</v>
      </c>
      <c r="P566" s="25">
        <v>70</v>
      </c>
      <c r="Q566" s="25">
        <v>175</v>
      </c>
      <c r="R566" s="25">
        <v>90</v>
      </c>
      <c r="S566" s="25">
        <v>1.4730000000000001</v>
      </c>
      <c r="T566" s="25">
        <v>1.103E-3</v>
      </c>
    </row>
    <row r="567" spans="1:20" ht="25.5" x14ac:dyDescent="0.25">
      <c r="A567" s="1"/>
      <c r="B567" s="25">
        <v>562</v>
      </c>
      <c r="C567" s="43">
        <v>1032895</v>
      </c>
      <c r="D567" s="26"/>
      <c r="E567" s="36" t="s">
        <v>5569</v>
      </c>
      <c r="F567" s="34" t="s">
        <v>21</v>
      </c>
      <c r="G567" s="238" t="s">
        <v>585</v>
      </c>
      <c r="H567" s="25"/>
      <c r="I567" s="25"/>
      <c r="J567" s="35" t="s">
        <v>5049</v>
      </c>
      <c r="K567" s="25" t="s">
        <v>36</v>
      </c>
      <c r="L567" s="31" t="s">
        <v>2629</v>
      </c>
      <c r="M567" s="25">
        <v>0.78600000000000003</v>
      </c>
      <c r="N567" s="25">
        <v>1.4189999999999999E-3</v>
      </c>
      <c r="O567" s="25">
        <v>1</v>
      </c>
      <c r="P567" s="25">
        <v>150</v>
      </c>
      <c r="Q567" s="25">
        <v>114</v>
      </c>
      <c r="R567" s="25">
        <v>83</v>
      </c>
      <c r="S567" s="25">
        <v>0.78600000000000003</v>
      </c>
      <c r="T567" s="25">
        <v>1.4189999999999999E-3</v>
      </c>
    </row>
    <row r="568" spans="1:20" ht="38.25" x14ac:dyDescent="0.25">
      <c r="A568" s="1"/>
      <c r="B568" s="25">
        <v>563</v>
      </c>
      <c r="C568" s="43">
        <v>1070515</v>
      </c>
      <c r="D568" s="25">
        <v>1014536</v>
      </c>
      <c r="E568" s="36" t="s">
        <v>5566</v>
      </c>
      <c r="F568" s="25" t="s">
        <v>652</v>
      </c>
      <c r="G568" s="238" t="s">
        <v>29</v>
      </c>
      <c r="H568" s="25">
        <v>1237171</v>
      </c>
      <c r="I568" s="25"/>
      <c r="J568" s="35" t="s">
        <v>34</v>
      </c>
      <c r="K568" s="25" t="s">
        <v>36</v>
      </c>
      <c r="L568" s="31">
        <v>811</v>
      </c>
      <c r="M568" s="25">
        <v>7.2999999999999995E-2</v>
      </c>
      <c r="N568" s="25">
        <v>3.8000000000000002E-5</v>
      </c>
      <c r="O568" s="25">
        <v>20</v>
      </c>
      <c r="P568" s="25">
        <v>87</v>
      </c>
      <c r="Q568" s="25">
        <v>67</v>
      </c>
      <c r="R568" s="25">
        <v>89</v>
      </c>
      <c r="S568" s="25">
        <v>0.73</v>
      </c>
      <c r="T568" s="25">
        <v>5.1900000000000004E-4</v>
      </c>
    </row>
    <row r="569" spans="1:20" ht="38.25" x14ac:dyDescent="0.25">
      <c r="A569" s="1"/>
      <c r="B569" s="25">
        <v>564</v>
      </c>
      <c r="C569" s="43">
        <v>1070516</v>
      </c>
      <c r="D569" s="25">
        <v>1014574</v>
      </c>
      <c r="E569" s="30" t="s">
        <v>5564</v>
      </c>
      <c r="F569" s="25" t="s">
        <v>655</v>
      </c>
      <c r="G569" s="238" t="s">
        <v>29</v>
      </c>
      <c r="H569" s="25">
        <v>1237172</v>
      </c>
      <c r="I569" s="25"/>
      <c r="J569" s="35" t="s">
        <v>34</v>
      </c>
      <c r="K569" s="25" t="s">
        <v>36</v>
      </c>
      <c r="L569" s="31">
        <v>1211</v>
      </c>
      <c r="M569" s="25">
        <v>7.9000000000000001E-2</v>
      </c>
      <c r="N569" s="25">
        <v>3.8000000000000002E-5</v>
      </c>
      <c r="O569" s="25">
        <v>15</v>
      </c>
      <c r="P569" s="25">
        <v>176</v>
      </c>
      <c r="Q569" s="25">
        <v>67</v>
      </c>
      <c r="R569" s="25">
        <v>89</v>
      </c>
      <c r="S569" s="25">
        <v>1.1850000000000001</v>
      </c>
      <c r="T569" s="25">
        <v>1.049E-3</v>
      </c>
    </row>
    <row r="570" spans="1:20" ht="25.5" x14ac:dyDescent="0.25">
      <c r="A570" s="1"/>
      <c r="B570" s="25">
        <v>565</v>
      </c>
      <c r="C570" s="43">
        <v>1070518</v>
      </c>
      <c r="D570" s="25">
        <v>1014580</v>
      </c>
      <c r="E570" s="30" t="s">
        <v>5560</v>
      </c>
      <c r="F570" s="25" t="s">
        <v>21</v>
      </c>
      <c r="G570" s="238" t="s">
        <v>585</v>
      </c>
      <c r="H570" s="25"/>
      <c r="I570" s="25"/>
      <c r="J570" s="35" t="s">
        <v>34</v>
      </c>
      <c r="K570" s="25" t="s">
        <v>36</v>
      </c>
      <c r="L570" s="31">
        <v>2048</v>
      </c>
      <c r="M570" s="25">
        <v>0.157</v>
      </c>
      <c r="N570" s="25">
        <v>9.3999999999999994E-5</v>
      </c>
      <c r="O570" s="25">
        <v>20</v>
      </c>
      <c r="P570" s="25">
        <v>176</v>
      </c>
      <c r="Q570" s="25">
        <v>135</v>
      </c>
      <c r="R570" s="25">
        <v>89</v>
      </c>
      <c r="S570" s="25">
        <v>3.14</v>
      </c>
      <c r="T570" s="25">
        <v>2.1150000000000001E-3</v>
      </c>
    </row>
    <row r="571" spans="1:20" ht="25.5" x14ac:dyDescent="0.25">
      <c r="A571" s="1"/>
      <c r="B571" s="25">
        <v>566</v>
      </c>
      <c r="C571" s="43">
        <v>1070522</v>
      </c>
      <c r="D571" s="25">
        <v>1014621</v>
      </c>
      <c r="E571" s="30" t="s">
        <v>5553</v>
      </c>
      <c r="F571" s="25" t="s">
        <v>757</v>
      </c>
      <c r="G571" s="238" t="s">
        <v>585</v>
      </c>
      <c r="H571" s="25"/>
      <c r="I571" s="25"/>
      <c r="J571" s="35" t="s">
        <v>34</v>
      </c>
      <c r="K571" s="25" t="s">
        <v>36</v>
      </c>
      <c r="L571" s="31">
        <v>4154</v>
      </c>
      <c r="M571" s="25">
        <v>0.26100000000000001</v>
      </c>
      <c r="N571" s="25">
        <v>1.6799999999999999E-4</v>
      </c>
      <c r="O571" s="25">
        <v>5</v>
      </c>
      <c r="P571" s="25">
        <v>176</v>
      </c>
      <c r="Q571" s="25">
        <v>135</v>
      </c>
      <c r="R571" s="25">
        <v>89</v>
      </c>
      <c r="S571" s="25">
        <v>1.3049999999999999</v>
      </c>
      <c r="T571" s="25">
        <v>2.1150000000000001E-3</v>
      </c>
    </row>
    <row r="572" spans="1:20" ht="25.5" x14ac:dyDescent="0.25">
      <c r="A572" s="1"/>
      <c r="B572" s="25">
        <v>567</v>
      </c>
      <c r="C572" s="43">
        <v>1046904</v>
      </c>
      <c r="D572" s="37">
        <v>1014633</v>
      </c>
      <c r="E572" s="27" t="s">
        <v>5550</v>
      </c>
      <c r="F572" s="25" t="s">
        <v>757</v>
      </c>
      <c r="G572" s="238" t="s">
        <v>585</v>
      </c>
      <c r="H572" s="44" t="s">
        <v>22</v>
      </c>
      <c r="I572" s="44"/>
      <c r="J572" s="35" t="s">
        <v>34</v>
      </c>
      <c r="K572" s="25" t="s">
        <v>36</v>
      </c>
      <c r="L572" s="31">
        <v>6825</v>
      </c>
      <c r="M572" s="25">
        <v>0.4</v>
      </c>
      <c r="N572" s="25">
        <v>4.2499999999999998E-4</v>
      </c>
      <c r="O572" s="25">
        <v>5</v>
      </c>
      <c r="P572" s="25">
        <v>176</v>
      </c>
      <c r="Q572" s="25">
        <v>135</v>
      </c>
      <c r="R572" s="25">
        <v>89</v>
      </c>
      <c r="S572" s="25">
        <v>2</v>
      </c>
      <c r="T572" s="25">
        <v>2.1150000000000001E-3</v>
      </c>
    </row>
    <row r="573" spans="1:20" ht="38.25" x14ac:dyDescent="0.25">
      <c r="A573" s="1"/>
      <c r="B573" s="25">
        <v>568</v>
      </c>
      <c r="C573" s="43">
        <v>1070603</v>
      </c>
      <c r="D573" s="25">
        <v>1015274</v>
      </c>
      <c r="E573" s="30" t="s">
        <v>5545</v>
      </c>
      <c r="F573" s="25" t="s">
        <v>652</v>
      </c>
      <c r="G573" s="238" t="s">
        <v>29</v>
      </c>
      <c r="H573" s="25">
        <v>1237192</v>
      </c>
      <c r="I573" s="25"/>
      <c r="J573" s="35" t="s">
        <v>34</v>
      </c>
      <c r="K573" s="25" t="s">
        <v>36</v>
      </c>
      <c r="L573" s="31">
        <v>1986</v>
      </c>
      <c r="M573" s="25">
        <v>7.6999999999999999E-2</v>
      </c>
      <c r="N573" s="25">
        <v>3.4999999999999997E-5</v>
      </c>
      <c r="O573" s="25">
        <v>20</v>
      </c>
      <c r="P573" s="25">
        <v>176</v>
      </c>
      <c r="Q573" s="25">
        <v>135</v>
      </c>
      <c r="R573" s="25">
        <v>89</v>
      </c>
      <c r="S573" s="25">
        <v>1.54</v>
      </c>
      <c r="T573" s="25">
        <v>2.1150000000000001E-3</v>
      </c>
    </row>
    <row r="574" spans="1:20" ht="38.25" x14ac:dyDescent="0.25">
      <c r="A574" s="1"/>
      <c r="B574" s="25">
        <v>569</v>
      </c>
      <c r="C574" s="43">
        <v>1070604</v>
      </c>
      <c r="D574" s="25">
        <v>1015283</v>
      </c>
      <c r="E574" s="30" t="s">
        <v>5544</v>
      </c>
      <c r="F574" s="25" t="s">
        <v>652</v>
      </c>
      <c r="G574" s="238" t="s">
        <v>29</v>
      </c>
      <c r="H574" s="25">
        <v>1237193</v>
      </c>
      <c r="I574" s="25"/>
      <c r="J574" s="35" t="s">
        <v>34</v>
      </c>
      <c r="K574" s="25" t="s">
        <v>36</v>
      </c>
      <c r="L574" s="31">
        <v>1986</v>
      </c>
      <c r="M574" s="25">
        <v>8.3000000000000004E-2</v>
      </c>
      <c r="N574" s="25">
        <v>3.4999999999999997E-5</v>
      </c>
      <c r="O574" s="25">
        <v>20</v>
      </c>
      <c r="P574" s="25">
        <v>176</v>
      </c>
      <c r="Q574" s="25">
        <v>135</v>
      </c>
      <c r="R574" s="25">
        <v>89</v>
      </c>
      <c r="S574" s="25">
        <v>1.66</v>
      </c>
      <c r="T574" s="25">
        <v>2.1150000000000001E-3</v>
      </c>
    </row>
    <row r="575" spans="1:20" ht="38.25" x14ac:dyDescent="0.25">
      <c r="A575" s="1"/>
      <c r="B575" s="25">
        <v>570</v>
      </c>
      <c r="C575" s="43">
        <v>1070605</v>
      </c>
      <c r="D575" s="25">
        <v>1015286</v>
      </c>
      <c r="E575" s="30" t="s">
        <v>5542</v>
      </c>
      <c r="F575" s="25" t="s">
        <v>652</v>
      </c>
      <c r="G575" s="238" t="s">
        <v>29</v>
      </c>
      <c r="H575" s="25">
        <v>1237194</v>
      </c>
      <c r="I575" s="25"/>
      <c r="J575" s="35" t="s">
        <v>34</v>
      </c>
      <c r="K575" s="25" t="s">
        <v>36</v>
      </c>
      <c r="L575" s="31">
        <v>3051</v>
      </c>
      <c r="M575" s="25">
        <v>4.5999999999999999E-2</v>
      </c>
      <c r="N575" s="25">
        <v>4.0000000000000003E-5</v>
      </c>
      <c r="O575" s="25">
        <v>20</v>
      </c>
      <c r="P575" s="25">
        <v>176</v>
      </c>
      <c r="Q575" s="25">
        <v>135</v>
      </c>
      <c r="R575" s="25">
        <v>89</v>
      </c>
      <c r="S575" s="25">
        <v>0.92</v>
      </c>
      <c r="T575" s="25">
        <v>2.1150000000000001E-3</v>
      </c>
    </row>
    <row r="576" spans="1:20" ht="38.25" x14ac:dyDescent="0.25">
      <c r="A576" s="1"/>
      <c r="B576" s="25">
        <v>571</v>
      </c>
      <c r="C576" s="43">
        <v>1070606</v>
      </c>
      <c r="D576" s="25">
        <v>1015295</v>
      </c>
      <c r="E576" s="30" t="s">
        <v>5540</v>
      </c>
      <c r="F576" s="25" t="s">
        <v>652</v>
      </c>
      <c r="G576" s="238" t="s">
        <v>29</v>
      </c>
      <c r="H576" s="25">
        <v>1237195</v>
      </c>
      <c r="I576" s="25"/>
      <c r="J576" s="35" t="s">
        <v>34</v>
      </c>
      <c r="K576" s="25" t="s">
        <v>36</v>
      </c>
      <c r="L576" s="31">
        <v>3478</v>
      </c>
      <c r="M576" s="25">
        <v>0.13200000000000001</v>
      </c>
      <c r="N576" s="25">
        <v>6.0999999999999999E-5</v>
      </c>
      <c r="O576" s="25">
        <v>15</v>
      </c>
      <c r="P576" s="25">
        <v>176</v>
      </c>
      <c r="Q576" s="25">
        <v>135</v>
      </c>
      <c r="R576" s="25">
        <v>89</v>
      </c>
      <c r="S576" s="25">
        <v>1.98</v>
      </c>
      <c r="T576" s="25">
        <v>2.1150000000000001E-3</v>
      </c>
    </row>
    <row r="577" spans="1:20" ht="25.5" x14ac:dyDescent="0.25">
      <c r="A577" s="1"/>
      <c r="B577" s="25">
        <v>572</v>
      </c>
      <c r="C577" s="43">
        <v>1070607</v>
      </c>
      <c r="D577" s="25">
        <v>1015297</v>
      </c>
      <c r="E577" s="30" t="s">
        <v>5539</v>
      </c>
      <c r="F577" s="25" t="s">
        <v>652</v>
      </c>
      <c r="G577" s="238" t="s">
        <v>585</v>
      </c>
      <c r="H577" s="25"/>
      <c r="I577" s="25"/>
      <c r="J577" s="35" t="s">
        <v>34</v>
      </c>
      <c r="K577" s="25" t="s">
        <v>36</v>
      </c>
      <c r="L577" s="31">
        <v>3478</v>
      </c>
      <c r="M577" s="25">
        <v>0.14299999999999999</v>
      </c>
      <c r="N577" s="25">
        <v>6.7000000000000002E-5</v>
      </c>
      <c r="O577" s="25">
        <v>15</v>
      </c>
      <c r="P577" s="25">
        <v>176</v>
      </c>
      <c r="Q577" s="25">
        <v>135</v>
      </c>
      <c r="R577" s="25">
        <v>89</v>
      </c>
      <c r="S577" s="25">
        <v>2.145</v>
      </c>
      <c r="T577" s="25">
        <v>2.1150000000000001E-3</v>
      </c>
    </row>
    <row r="578" spans="1:20" ht="38.25" x14ac:dyDescent="0.25">
      <c r="A578" s="1"/>
      <c r="B578" s="25">
        <v>573</v>
      </c>
      <c r="C578" s="43">
        <v>1070523</v>
      </c>
      <c r="D578" s="25">
        <v>1014679</v>
      </c>
      <c r="E578" s="36" t="s">
        <v>5528</v>
      </c>
      <c r="F578" s="25" t="s">
        <v>652</v>
      </c>
      <c r="G578" s="238" t="s">
        <v>29</v>
      </c>
      <c r="H578" s="25">
        <v>1237021</v>
      </c>
      <c r="I578" s="25"/>
      <c r="J578" s="35" t="s">
        <v>34</v>
      </c>
      <c r="K578" s="25" t="s">
        <v>36</v>
      </c>
      <c r="L578" s="31">
        <v>1157</v>
      </c>
      <c r="M578" s="25">
        <v>0.05</v>
      </c>
      <c r="N578" s="25">
        <v>4.3999999999999999E-5</v>
      </c>
      <c r="O578" s="25">
        <v>20</v>
      </c>
      <c r="P578" s="25">
        <v>87</v>
      </c>
      <c r="Q578" s="25">
        <v>67</v>
      </c>
      <c r="R578" s="25">
        <v>89</v>
      </c>
      <c r="S578" s="25">
        <v>0.5</v>
      </c>
      <c r="T578" s="25">
        <v>5.1900000000000004E-4</v>
      </c>
    </row>
    <row r="579" spans="1:20" ht="23.25" customHeight="1" x14ac:dyDescent="0.25">
      <c r="A579" s="1"/>
      <c r="B579" s="25">
        <v>574</v>
      </c>
      <c r="C579" s="43">
        <v>1070526</v>
      </c>
      <c r="D579" s="25">
        <v>1014765</v>
      </c>
      <c r="E579" s="30" t="s">
        <v>5523</v>
      </c>
      <c r="F579" s="25" t="s">
        <v>652</v>
      </c>
      <c r="G579" s="238"/>
      <c r="H579" s="25">
        <v>1237024</v>
      </c>
      <c r="I579" s="25"/>
      <c r="J579" s="35" t="s">
        <v>34</v>
      </c>
      <c r="K579" s="25" t="s">
        <v>36</v>
      </c>
      <c r="L579" s="31">
        <v>3882</v>
      </c>
      <c r="M579" s="25">
        <v>0.24199999999999999</v>
      </c>
      <c r="N579" s="25">
        <v>1.9699999999999999E-4</v>
      </c>
      <c r="O579" s="25">
        <v>5</v>
      </c>
      <c r="P579" s="25">
        <v>176</v>
      </c>
      <c r="Q579" s="25">
        <v>135</v>
      </c>
      <c r="R579" s="25">
        <v>89</v>
      </c>
      <c r="S579" s="25">
        <v>1.21</v>
      </c>
      <c r="T579" s="25">
        <v>2.1150000000000001E-3</v>
      </c>
    </row>
    <row r="580" spans="1:20" ht="38.25" x14ac:dyDescent="0.25">
      <c r="A580" s="1"/>
      <c r="B580" s="25">
        <v>575</v>
      </c>
      <c r="C580" s="43">
        <v>1046908</v>
      </c>
      <c r="D580" s="37">
        <v>1014779</v>
      </c>
      <c r="E580" s="27" t="s">
        <v>5521</v>
      </c>
      <c r="F580" s="34" t="s">
        <v>652</v>
      </c>
      <c r="G580" s="238" t="s">
        <v>29</v>
      </c>
      <c r="H580" s="25">
        <v>1237025</v>
      </c>
      <c r="I580" s="44"/>
      <c r="J580" s="35" t="s">
        <v>34</v>
      </c>
      <c r="K580" s="25" t="s">
        <v>36</v>
      </c>
      <c r="L580" s="31">
        <v>6907</v>
      </c>
      <c r="M580" s="25">
        <v>0.47599999999999998</v>
      </c>
      <c r="N580" s="25">
        <v>8.0000000000000004E-4</v>
      </c>
      <c r="O580" s="25">
        <v>5</v>
      </c>
      <c r="P580" s="25">
        <v>180</v>
      </c>
      <c r="Q580" s="25">
        <v>202</v>
      </c>
      <c r="R580" s="25">
        <v>110</v>
      </c>
      <c r="S580" s="25">
        <v>2.38</v>
      </c>
      <c r="T580" s="25">
        <v>4.0000000000000001E-3</v>
      </c>
    </row>
    <row r="581" spans="1:20" ht="25.5" x14ac:dyDescent="0.25">
      <c r="A581" s="1"/>
      <c r="B581" s="25">
        <v>576</v>
      </c>
      <c r="C581" s="43">
        <v>1046911</v>
      </c>
      <c r="D581" s="37">
        <v>1014791</v>
      </c>
      <c r="E581" s="27" t="s">
        <v>5519</v>
      </c>
      <c r="F581" s="34" t="s">
        <v>652</v>
      </c>
      <c r="G581" s="238" t="s">
        <v>585</v>
      </c>
      <c r="H581" s="44" t="s">
        <v>22</v>
      </c>
      <c r="I581" s="44"/>
      <c r="J581" s="35" t="s">
        <v>5049</v>
      </c>
      <c r="K581" s="25" t="s">
        <v>36</v>
      </c>
      <c r="L581" s="31" t="s">
        <v>2629</v>
      </c>
      <c r="M581" s="25">
        <v>0.71099999999999997</v>
      </c>
      <c r="N581" s="25">
        <v>1.33E-3</v>
      </c>
      <c r="O581" s="25">
        <v>3</v>
      </c>
      <c r="P581" s="25">
        <v>205</v>
      </c>
      <c r="Q581" s="25">
        <v>177</v>
      </c>
      <c r="R581" s="25">
        <v>110</v>
      </c>
      <c r="S581" s="25">
        <v>2.133</v>
      </c>
      <c r="T581" s="25">
        <v>3.9909999999999998E-3</v>
      </c>
    </row>
    <row r="582" spans="1:20" ht="38.25" x14ac:dyDescent="0.25">
      <c r="A582" s="1"/>
      <c r="B582" s="25">
        <v>577</v>
      </c>
      <c r="C582" s="43">
        <v>1070533</v>
      </c>
      <c r="D582" s="25">
        <v>1014729</v>
      </c>
      <c r="E582" s="30" t="s">
        <v>5515</v>
      </c>
      <c r="F582" s="25" t="s">
        <v>652</v>
      </c>
      <c r="G582" s="238" t="s">
        <v>29</v>
      </c>
      <c r="H582" s="25">
        <v>1237213</v>
      </c>
      <c r="I582" s="25"/>
      <c r="J582" s="35" t="s">
        <v>34</v>
      </c>
      <c r="K582" s="25" t="s">
        <v>36</v>
      </c>
      <c r="L582" s="31">
        <v>1822</v>
      </c>
      <c r="M582" s="25">
        <v>8.2000000000000003E-2</v>
      </c>
      <c r="N582" s="25">
        <v>6.0000000000000002E-5</v>
      </c>
      <c r="O582" s="25">
        <v>10</v>
      </c>
      <c r="P582" s="25">
        <v>176</v>
      </c>
      <c r="Q582" s="25">
        <v>67</v>
      </c>
      <c r="R582" s="25">
        <v>89</v>
      </c>
      <c r="S582" s="25">
        <v>0.82</v>
      </c>
      <c r="T582" s="25">
        <v>1.049E-3</v>
      </c>
    </row>
    <row r="583" spans="1:20" ht="25.5" x14ac:dyDescent="0.25">
      <c r="A583" s="1"/>
      <c r="B583" s="25">
        <v>578</v>
      </c>
      <c r="C583" s="43">
        <v>1070537</v>
      </c>
      <c r="D583" s="25">
        <v>1014770</v>
      </c>
      <c r="E583" s="30" t="s">
        <v>5508</v>
      </c>
      <c r="F583" s="25" t="s">
        <v>757</v>
      </c>
      <c r="G583" s="238" t="s">
        <v>585</v>
      </c>
      <c r="H583" s="25"/>
      <c r="I583" s="25"/>
      <c r="J583" s="35" t="s">
        <v>34</v>
      </c>
      <c r="K583" s="25" t="s">
        <v>36</v>
      </c>
      <c r="L583" s="31">
        <v>4018</v>
      </c>
      <c r="M583" s="25">
        <v>0.22700000000000001</v>
      </c>
      <c r="N583" s="25">
        <v>1.6799999999999999E-4</v>
      </c>
      <c r="O583" s="25">
        <v>5</v>
      </c>
      <c r="P583" s="25">
        <v>176</v>
      </c>
      <c r="Q583" s="25">
        <v>67</v>
      </c>
      <c r="R583" s="25">
        <v>89</v>
      </c>
      <c r="S583" s="25">
        <v>1.135</v>
      </c>
      <c r="T583" s="25">
        <v>1.049E-3</v>
      </c>
    </row>
    <row r="584" spans="1:20" ht="38.25" x14ac:dyDescent="0.25">
      <c r="A584" s="1"/>
      <c r="B584" s="25">
        <v>579</v>
      </c>
      <c r="C584" s="43">
        <v>1070539</v>
      </c>
      <c r="D584" s="25">
        <v>1014692</v>
      </c>
      <c r="E584" s="30" t="s">
        <v>5505</v>
      </c>
      <c r="F584" s="25" t="s">
        <v>652</v>
      </c>
      <c r="G584" s="238" t="s">
        <v>29</v>
      </c>
      <c r="H584" s="25">
        <v>1237221</v>
      </c>
      <c r="I584" s="25"/>
      <c r="J584" s="35" t="s">
        <v>34</v>
      </c>
      <c r="K584" s="25" t="s">
        <v>36</v>
      </c>
      <c r="L584" s="31">
        <v>1308</v>
      </c>
      <c r="M584" s="25">
        <v>0.08</v>
      </c>
      <c r="N584" s="25">
        <v>5.8E-5</v>
      </c>
      <c r="O584" s="25">
        <v>10</v>
      </c>
      <c r="P584" s="25">
        <v>176</v>
      </c>
      <c r="Q584" s="25">
        <v>67</v>
      </c>
      <c r="R584" s="25">
        <v>89</v>
      </c>
      <c r="S584" s="25">
        <v>0.8</v>
      </c>
      <c r="T584" s="25">
        <v>1.049E-3</v>
      </c>
    </row>
    <row r="585" spans="1:20" ht="25.5" x14ac:dyDescent="0.25">
      <c r="A585" s="1"/>
      <c r="B585" s="25">
        <v>580</v>
      </c>
      <c r="C585" s="43">
        <v>1070542</v>
      </c>
      <c r="D585" s="25">
        <v>1014757</v>
      </c>
      <c r="E585" s="30" t="s">
        <v>5500</v>
      </c>
      <c r="F585" s="25" t="s">
        <v>757</v>
      </c>
      <c r="G585" s="238" t="s">
        <v>585</v>
      </c>
      <c r="H585" s="25"/>
      <c r="I585" s="25"/>
      <c r="J585" s="35" t="s">
        <v>34</v>
      </c>
      <c r="K585" s="25" t="s">
        <v>36</v>
      </c>
      <c r="L585" s="31">
        <v>2942</v>
      </c>
      <c r="M585" s="25">
        <v>0.17399999999999999</v>
      </c>
      <c r="N585" s="25">
        <v>1.22E-4</v>
      </c>
      <c r="O585" s="25">
        <v>5</v>
      </c>
      <c r="P585" s="25">
        <v>176</v>
      </c>
      <c r="Q585" s="25">
        <v>67</v>
      </c>
      <c r="R585" s="25">
        <v>89</v>
      </c>
      <c r="S585" s="25">
        <v>0.87</v>
      </c>
      <c r="T585" s="25">
        <v>1.049E-3</v>
      </c>
    </row>
    <row r="586" spans="1:20" ht="38.25" x14ac:dyDescent="0.25">
      <c r="A586" s="1"/>
      <c r="B586" s="25">
        <v>581</v>
      </c>
      <c r="C586" s="43">
        <v>1046932</v>
      </c>
      <c r="D586" s="37">
        <v>1015236</v>
      </c>
      <c r="E586" s="36" t="s">
        <v>5481</v>
      </c>
      <c r="F586" s="25" t="s">
        <v>652</v>
      </c>
      <c r="G586" s="238" t="s">
        <v>29</v>
      </c>
      <c r="H586" s="25">
        <v>1237045</v>
      </c>
      <c r="I586" s="44"/>
      <c r="J586" s="35" t="s">
        <v>34</v>
      </c>
      <c r="K586" s="25" t="s">
        <v>36</v>
      </c>
      <c r="L586" s="31">
        <v>4834</v>
      </c>
      <c r="M586" s="25">
        <v>0.27</v>
      </c>
      <c r="N586" s="25">
        <v>4.2499999999999998E-4</v>
      </c>
      <c r="O586" s="25">
        <v>5</v>
      </c>
      <c r="P586" s="25">
        <v>135</v>
      </c>
      <c r="Q586" s="25">
        <v>87</v>
      </c>
      <c r="R586" s="25">
        <v>89</v>
      </c>
      <c r="S586" s="25">
        <v>1.35</v>
      </c>
      <c r="T586" s="25">
        <v>1.0449999999999999E-3</v>
      </c>
    </row>
    <row r="587" spans="1:20" ht="25.5" x14ac:dyDescent="0.25">
      <c r="A587" s="1"/>
      <c r="B587" s="25">
        <v>582</v>
      </c>
      <c r="C587" s="43">
        <v>1046935</v>
      </c>
      <c r="D587" s="37">
        <v>1015248</v>
      </c>
      <c r="E587" s="27" t="s">
        <v>5480</v>
      </c>
      <c r="F587" s="25" t="s">
        <v>21</v>
      </c>
      <c r="G587" s="238" t="s">
        <v>585</v>
      </c>
      <c r="H587" s="44" t="s">
        <v>22</v>
      </c>
      <c r="I587" s="44"/>
      <c r="J587" s="35" t="s">
        <v>5049</v>
      </c>
      <c r="K587" s="25" t="s">
        <v>36</v>
      </c>
      <c r="L587" s="31" t="s">
        <v>2629</v>
      </c>
      <c r="M587" s="25">
        <v>0.35499999999999998</v>
      </c>
      <c r="N587" s="25">
        <v>7.0899999999999999E-4</v>
      </c>
      <c r="O587" s="25">
        <v>3</v>
      </c>
      <c r="P587" s="25">
        <v>175</v>
      </c>
      <c r="Q587" s="25">
        <v>135</v>
      </c>
      <c r="R587" s="25">
        <v>90</v>
      </c>
      <c r="S587" s="25">
        <v>1.0649999999999999</v>
      </c>
      <c r="T587" s="25">
        <v>2.1259999999999999E-3</v>
      </c>
    </row>
    <row r="588" spans="1:20" ht="38.25" x14ac:dyDescent="0.25">
      <c r="A588" s="1"/>
      <c r="B588" s="25">
        <v>583</v>
      </c>
      <c r="C588" s="43">
        <v>1070554</v>
      </c>
      <c r="D588" s="25">
        <v>1015202</v>
      </c>
      <c r="E588" s="36" t="s">
        <v>5473</v>
      </c>
      <c r="F588" s="25" t="s">
        <v>652</v>
      </c>
      <c r="G588" s="238" t="s">
        <v>29</v>
      </c>
      <c r="H588" s="25">
        <v>1237053</v>
      </c>
      <c r="I588" s="25"/>
      <c r="J588" s="35" t="s">
        <v>34</v>
      </c>
      <c r="K588" s="25" t="s">
        <v>36</v>
      </c>
      <c r="L588" s="31">
        <v>1883</v>
      </c>
      <c r="M588" s="25">
        <v>8.8999999999999996E-2</v>
      </c>
      <c r="N588" s="25">
        <v>6.3999999999999997E-5</v>
      </c>
      <c r="O588" s="25">
        <v>10</v>
      </c>
      <c r="P588" s="25">
        <v>87</v>
      </c>
      <c r="Q588" s="25">
        <v>67</v>
      </c>
      <c r="R588" s="25">
        <v>89</v>
      </c>
      <c r="S588" s="25">
        <v>0.44500000000000001</v>
      </c>
      <c r="T588" s="25">
        <v>5.1900000000000004E-4</v>
      </c>
    </row>
    <row r="589" spans="1:20" ht="38.25" x14ac:dyDescent="0.25">
      <c r="A589" s="1"/>
      <c r="B589" s="25">
        <v>584</v>
      </c>
      <c r="C589" s="43">
        <v>1070563</v>
      </c>
      <c r="D589" s="25">
        <v>1015073</v>
      </c>
      <c r="E589" s="30" t="s">
        <v>5461</v>
      </c>
      <c r="F589" s="25" t="s">
        <v>652</v>
      </c>
      <c r="G589" s="238" t="s">
        <v>29</v>
      </c>
      <c r="H589" s="25">
        <v>1237084</v>
      </c>
      <c r="I589" s="25"/>
      <c r="J589" s="35" t="s">
        <v>34</v>
      </c>
      <c r="K589" s="25" t="s">
        <v>36</v>
      </c>
      <c r="L589" s="31">
        <v>5300</v>
      </c>
      <c r="M589" s="25">
        <v>0.34</v>
      </c>
      <c r="N589" s="25">
        <v>2.8499999999999999E-4</v>
      </c>
      <c r="O589" s="25">
        <v>5</v>
      </c>
      <c r="P589" s="25">
        <v>176</v>
      </c>
      <c r="Q589" s="25">
        <v>135</v>
      </c>
      <c r="R589" s="25">
        <v>89</v>
      </c>
      <c r="S589" s="25">
        <v>1.7</v>
      </c>
      <c r="T589" s="25">
        <v>2.1150000000000001E-3</v>
      </c>
    </row>
    <row r="590" spans="1:20" ht="38.25" x14ac:dyDescent="0.25">
      <c r="A590" s="1"/>
      <c r="B590" s="25">
        <v>585</v>
      </c>
      <c r="C590" s="43">
        <v>1070566</v>
      </c>
      <c r="D590" s="25">
        <v>1014923</v>
      </c>
      <c r="E590" s="30" t="s">
        <v>5455</v>
      </c>
      <c r="F590" s="25" t="s">
        <v>757</v>
      </c>
      <c r="G590" s="238" t="s">
        <v>29</v>
      </c>
      <c r="H590" s="25">
        <v>1237091</v>
      </c>
      <c r="I590" s="25"/>
      <c r="J590" s="35" t="s">
        <v>34</v>
      </c>
      <c r="K590" s="25" t="s">
        <v>36</v>
      </c>
      <c r="L590" s="31">
        <v>1908</v>
      </c>
      <c r="M590" s="25">
        <v>0.106</v>
      </c>
      <c r="N590" s="25">
        <v>9.0000000000000006E-5</v>
      </c>
      <c r="O590" s="25">
        <v>10</v>
      </c>
      <c r="P590" s="25">
        <v>176</v>
      </c>
      <c r="Q590" s="25">
        <v>67</v>
      </c>
      <c r="R590" s="25">
        <v>89</v>
      </c>
      <c r="S590" s="25">
        <v>1.06</v>
      </c>
      <c r="T590" s="25">
        <v>1.049E-3</v>
      </c>
    </row>
    <row r="591" spans="1:20" ht="38.25" x14ac:dyDescent="0.25">
      <c r="A591" s="1"/>
      <c r="B591" s="25">
        <v>586</v>
      </c>
      <c r="C591" s="43">
        <v>1070571</v>
      </c>
      <c r="D591" s="25">
        <v>1014983</v>
      </c>
      <c r="E591" s="30" t="s">
        <v>5449</v>
      </c>
      <c r="F591" s="25" t="s">
        <v>757</v>
      </c>
      <c r="G591" s="238" t="s">
        <v>29</v>
      </c>
      <c r="H591" s="25">
        <v>1237096</v>
      </c>
      <c r="I591" s="25"/>
      <c r="J591" s="35" t="s">
        <v>34</v>
      </c>
      <c r="K591" s="25" t="s">
        <v>36</v>
      </c>
      <c r="L591" s="31">
        <v>3115</v>
      </c>
      <c r="M591" s="25">
        <v>0.17299999999999999</v>
      </c>
      <c r="N591" s="25">
        <v>1.55E-4</v>
      </c>
      <c r="O591" s="25">
        <v>10</v>
      </c>
      <c r="P591" s="25">
        <v>176</v>
      </c>
      <c r="Q591" s="25">
        <v>135</v>
      </c>
      <c r="R591" s="25">
        <v>89</v>
      </c>
      <c r="S591" s="25">
        <v>1.73</v>
      </c>
      <c r="T591" s="25">
        <v>2.1150000000000001E-3</v>
      </c>
    </row>
    <row r="592" spans="1:20" ht="38.25" x14ac:dyDescent="0.25">
      <c r="A592" s="1"/>
      <c r="B592" s="25">
        <v>587</v>
      </c>
      <c r="C592" s="43">
        <v>1070574</v>
      </c>
      <c r="D592" s="25">
        <v>1015002</v>
      </c>
      <c r="E592" s="30" t="s">
        <v>5446</v>
      </c>
      <c r="F592" s="25" t="s">
        <v>652</v>
      </c>
      <c r="G592" s="238" t="s">
        <v>29</v>
      </c>
      <c r="H592" s="25">
        <v>1237099</v>
      </c>
      <c r="I592" s="25"/>
      <c r="J592" s="35" t="s">
        <v>34</v>
      </c>
      <c r="K592" s="25" t="s">
        <v>36</v>
      </c>
      <c r="L592" s="31">
        <v>3115</v>
      </c>
      <c r="M592" s="25">
        <v>0.159</v>
      </c>
      <c r="N592" s="25">
        <v>1.4799999999999999E-4</v>
      </c>
      <c r="O592" s="25">
        <v>5</v>
      </c>
      <c r="P592" s="25">
        <v>176</v>
      </c>
      <c r="Q592" s="25">
        <v>67</v>
      </c>
      <c r="R592" s="25">
        <v>89</v>
      </c>
      <c r="S592" s="25">
        <v>0.79500000000000004</v>
      </c>
      <c r="T592" s="25">
        <v>1.049E-3</v>
      </c>
    </row>
    <row r="593" spans="1:20" ht="25.5" x14ac:dyDescent="0.25">
      <c r="A593" s="1"/>
      <c r="B593" s="25">
        <v>588</v>
      </c>
      <c r="C593" s="43">
        <v>1070575</v>
      </c>
      <c r="D593" s="25">
        <v>1015015</v>
      </c>
      <c r="E593" s="30" t="s">
        <v>5445</v>
      </c>
      <c r="F593" s="25" t="s">
        <v>757</v>
      </c>
      <c r="G593" s="238" t="s">
        <v>585</v>
      </c>
      <c r="H593" s="25"/>
      <c r="I593" s="25"/>
      <c r="J593" s="35" t="s">
        <v>34</v>
      </c>
      <c r="K593" s="25" t="s">
        <v>36</v>
      </c>
      <c r="L593" s="31">
        <v>3115</v>
      </c>
      <c r="M593" s="25">
        <v>0.14000000000000001</v>
      </c>
      <c r="N593" s="25">
        <v>1.45E-4</v>
      </c>
      <c r="O593" s="25">
        <v>5</v>
      </c>
      <c r="P593" s="25">
        <v>176</v>
      </c>
      <c r="Q593" s="25">
        <v>67</v>
      </c>
      <c r="R593" s="25">
        <v>89</v>
      </c>
      <c r="S593" s="25">
        <v>0.7</v>
      </c>
      <c r="T593" s="25">
        <v>1.049E-3</v>
      </c>
    </row>
    <row r="594" spans="1:20" ht="38.25" x14ac:dyDescent="0.25">
      <c r="A594" s="1"/>
      <c r="B594" s="25">
        <v>589</v>
      </c>
      <c r="C594" s="43">
        <v>1070580</v>
      </c>
      <c r="D594" s="25">
        <v>1015053</v>
      </c>
      <c r="E594" s="30" t="s">
        <v>5439</v>
      </c>
      <c r="F594" s="25" t="s">
        <v>757</v>
      </c>
      <c r="G594" s="238" t="s">
        <v>29</v>
      </c>
      <c r="H594" s="25">
        <v>1237105</v>
      </c>
      <c r="I594" s="25"/>
      <c r="J594" s="35" t="s">
        <v>34</v>
      </c>
      <c r="K594" s="25" t="s">
        <v>36</v>
      </c>
      <c r="L594" s="31">
        <v>5300</v>
      </c>
      <c r="M594" s="25">
        <v>0.22500000000000001</v>
      </c>
      <c r="N594" s="25">
        <v>2.0799999999999999E-4</v>
      </c>
      <c r="O594" s="25">
        <v>5</v>
      </c>
      <c r="P594" s="25">
        <v>176</v>
      </c>
      <c r="Q594" s="25">
        <v>135</v>
      </c>
      <c r="R594" s="25">
        <v>89</v>
      </c>
      <c r="S594" s="25">
        <v>1.125</v>
      </c>
      <c r="T594" s="25">
        <v>2.1150000000000001E-3</v>
      </c>
    </row>
    <row r="595" spans="1:20" ht="38.25" x14ac:dyDescent="0.25">
      <c r="A595" s="1"/>
      <c r="B595" s="25">
        <v>590</v>
      </c>
      <c r="C595" s="43">
        <v>1070582</v>
      </c>
      <c r="D595" s="25">
        <v>1015064</v>
      </c>
      <c r="E595" s="30" t="s">
        <v>5437</v>
      </c>
      <c r="F595" s="25" t="s">
        <v>757</v>
      </c>
      <c r="G595" s="238" t="s">
        <v>29</v>
      </c>
      <c r="H595" s="25">
        <v>1237107</v>
      </c>
      <c r="I595" s="25"/>
      <c r="J595" s="35" t="s">
        <v>34</v>
      </c>
      <c r="K595" s="25" t="s">
        <v>36</v>
      </c>
      <c r="L595" s="31">
        <v>5300</v>
      </c>
      <c r="M595" s="25">
        <v>0.26400000000000001</v>
      </c>
      <c r="N595" s="25">
        <v>2.6200000000000003E-4</v>
      </c>
      <c r="O595" s="25">
        <v>5</v>
      </c>
      <c r="P595" s="25">
        <v>176</v>
      </c>
      <c r="Q595" s="25">
        <v>135</v>
      </c>
      <c r="R595" s="25">
        <v>89</v>
      </c>
      <c r="S595" s="25">
        <v>1.32</v>
      </c>
      <c r="T595" s="25">
        <v>2.1150000000000001E-3</v>
      </c>
    </row>
    <row r="596" spans="1:20" ht="38.25" x14ac:dyDescent="0.25">
      <c r="A596" s="1"/>
      <c r="B596" s="25">
        <v>591</v>
      </c>
      <c r="C596" s="43">
        <v>1070583</v>
      </c>
      <c r="D596" s="25">
        <v>1015068</v>
      </c>
      <c r="E596" s="30" t="s">
        <v>5436</v>
      </c>
      <c r="F596" s="25" t="s">
        <v>757</v>
      </c>
      <c r="G596" s="238" t="s">
        <v>29</v>
      </c>
      <c r="H596" s="25">
        <v>1237108</v>
      </c>
      <c r="I596" s="25"/>
      <c r="J596" s="35" t="s">
        <v>34</v>
      </c>
      <c r="K596" s="25" t="s">
        <v>36</v>
      </c>
      <c r="L596" s="31">
        <v>5300</v>
      </c>
      <c r="M596" s="25">
        <v>0.27800000000000002</v>
      </c>
      <c r="N596" s="25">
        <v>2.6200000000000003E-4</v>
      </c>
      <c r="O596" s="25">
        <v>5</v>
      </c>
      <c r="P596" s="25">
        <v>176</v>
      </c>
      <c r="Q596" s="25">
        <v>135</v>
      </c>
      <c r="R596" s="25">
        <v>89</v>
      </c>
      <c r="S596" s="25">
        <v>1.39</v>
      </c>
      <c r="T596" s="25">
        <v>2.1150000000000001E-3</v>
      </c>
    </row>
    <row r="597" spans="1:20" ht="25.5" x14ac:dyDescent="0.25">
      <c r="A597" s="1"/>
      <c r="B597" s="25">
        <v>592</v>
      </c>
      <c r="C597" s="43">
        <v>1046916</v>
      </c>
      <c r="D597" s="37">
        <v>1015096</v>
      </c>
      <c r="E597" s="36" t="s">
        <v>5434</v>
      </c>
      <c r="F597" s="25" t="s">
        <v>26</v>
      </c>
      <c r="G597" s="238" t="s">
        <v>585</v>
      </c>
      <c r="H597" s="25"/>
      <c r="I597" s="44"/>
      <c r="J597" s="35" t="s">
        <v>34</v>
      </c>
      <c r="K597" s="25" t="s">
        <v>36</v>
      </c>
      <c r="L597" s="31">
        <v>9323</v>
      </c>
      <c r="M597" s="25">
        <v>0.44600000000000001</v>
      </c>
      <c r="N597" s="25">
        <v>7.6999999999999996E-4</v>
      </c>
      <c r="O597" s="25">
        <v>5</v>
      </c>
      <c r="P597" s="25">
        <v>200</v>
      </c>
      <c r="Q597" s="25">
        <v>175</v>
      </c>
      <c r="R597" s="25">
        <v>110</v>
      </c>
      <c r="S597" s="25">
        <v>2.23</v>
      </c>
      <c r="T597" s="25">
        <v>3.8500000000000001E-3</v>
      </c>
    </row>
    <row r="598" spans="1:20" ht="25.5" x14ac:dyDescent="0.25">
      <c r="A598" s="1"/>
      <c r="B598" s="25">
        <v>593</v>
      </c>
      <c r="C598" s="43">
        <v>1046917</v>
      </c>
      <c r="D598" s="37">
        <v>1015100</v>
      </c>
      <c r="E598" s="36" t="s">
        <v>5433</v>
      </c>
      <c r="F598" s="25" t="s">
        <v>26</v>
      </c>
      <c r="G598" s="238" t="s">
        <v>585</v>
      </c>
      <c r="H598" s="25"/>
      <c r="I598" s="44"/>
      <c r="J598" s="35" t="s">
        <v>34</v>
      </c>
      <c r="K598" s="25" t="s">
        <v>36</v>
      </c>
      <c r="L598" s="31">
        <v>9323</v>
      </c>
      <c r="M598" s="25">
        <v>0.44</v>
      </c>
      <c r="N598" s="25">
        <v>7.94E-4</v>
      </c>
      <c r="O598" s="25">
        <v>5</v>
      </c>
      <c r="P598" s="25">
        <v>205</v>
      </c>
      <c r="Q598" s="25">
        <v>176</v>
      </c>
      <c r="R598" s="25">
        <v>110</v>
      </c>
      <c r="S598" s="25">
        <v>2.2000000000000002</v>
      </c>
      <c r="T598" s="25">
        <v>3.9690000000000003E-3</v>
      </c>
    </row>
    <row r="599" spans="1:20" ht="25.5" x14ac:dyDescent="0.25">
      <c r="A599" s="1"/>
      <c r="B599" s="25">
        <v>594</v>
      </c>
      <c r="C599" s="43">
        <v>1046919</v>
      </c>
      <c r="D599" s="37">
        <v>1015107</v>
      </c>
      <c r="E599" s="36" t="s">
        <v>5431</v>
      </c>
      <c r="F599" s="25" t="s">
        <v>26</v>
      </c>
      <c r="G599" s="238" t="s">
        <v>585</v>
      </c>
      <c r="H599" s="25"/>
      <c r="I599" s="44"/>
      <c r="J599" s="35" t="s">
        <v>34</v>
      </c>
      <c r="K599" s="25" t="s">
        <v>36</v>
      </c>
      <c r="L599" s="31">
        <v>9323</v>
      </c>
      <c r="M599" s="25">
        <v>0.49</v>
      </c>
      <c r="N599" s="25">
        <v>7.9299999999999998E-4</v>
      </c>
      <c r="O599" s="25">
        <v>5</v>
      </c>
      <c r="P599" s="25">
        <v>200</v>
      </c>
      <c r="Q599" s="25">
        <v>177</v>
      </c>
      <c r="R599" s="25">
        <v>112</v>
      </c>
      <c r="S599" s="25">
        <v>2.4500000000000002</v>
      </c>
      <c r="T599" s="25">
        <v>3.9649999999999998E-3</v>
      </c>
    </row>
    <row r="600" spans="1:20" ht="25.5" x14ac:dyDescent="0.25">
      <c r="A600" s="1"/>
      <c r="B600" s="25">
        <v>595</v>
      </c>
      <c r="C600" s="43">
        <v>1046924</v>
      </c>
      <c r="D600" s="37">
        <v>1015131</v>
      </c>
      <c r="E600" s="36" t="s">
        <v>5429</v>
      </c>
      <c r="F600" s="25" t="s">
        <v>26</v>
      </c>
      <c r="G600" s="238" t="s">
        <v>585</v>
      </c>
      <c r="H600" s="44" t="s">
        <v>22</v>
      </c>
      <c r="I600" s="44"/>
      <c r="J600" s="35" t="s">
        <v>5049</v>
      </c>
      <c r="K600" s="25" t="s">
        <v>36</v>
      </c>
      <c r="L600" s="31" t="s">
        <v>2629</v>
      </c>
      <c r="M600" s="25">
        <v>0.61499999999999999</v>
      </c>
      <c r="N600" s="25">
        <v>1.3320000000000001E-3</v>
      </c>
      <c r="O600" s="25">
        <v>3</v>
      </c>
      <c r="P600" s="25">
        <v>203</v>
      </c>
      <c r="Q600" s="25">
        <v>179</v>
      </c>
      <c r="R600" s="25">
        <v>110</v>
      </c>
      <c r="S600" s="25">
        <v>1.845</v>
      </c>
      <c r="T600" s="25">
        <v>3.9969999999999997E-3</v>
      </c>
    </row>
    <row r="601" spans="1:20" ht="25.5" x14ac:dyDescent="0.25">
      <c r="A601" s="1"/>
      <c r="B601" s="25">
        <v>596</v>
      </c>
      <c r="C601" s="43">
        <v>1046925</v>
      </c>
      <c r="D601" s="37">
        <v>1015134</v>
      </c>
      <c r="E601" s="36" t="s">
        <v>5428</v>
      </c>
      <c r="F601" s="25" t="s">
        <v>26</v>
      </c>
      <c r="G601" s="238" t="s">
        <v>585</v>
      </c>
      <c r="H601" s="44" t="s">
        <v>22</v>
      </c>
      <c r="I601" s="44"/>
      <c r="J601" s="35" t="s">
        <v>5049</v>
      </c>
      <c r="K601" s="25" t="s">
        <v>36</v>
      </c>
      <c r="L601" s="31" t="s">
        <v>2629</v>
      </c>
      <c r="M601" s="25">
        <v>0.64300000000000002</v>
      </c>
      <c r="N601" s="25">
        <v>1.323E-3</v>
      </c>
      <c r="O601" s="25">
        <v>3</v>
      </c>
      <c r="P601" s="25">
        <v>176</v>
      </c>
      <c r="Q601" s="25">
        <v>205</v>
      </c>
      <c r="R601" s="25">
        <v>110</v>
      </c>
      <c r="S601" s="25">
        <v>1.929</v>
      </c>
      <c r="T601" s="25">
        <v>3.9690000000000003E-3</v>
      </c>
    </row>
    <row r="602" spans="1:20" ht="38.25" x14ac:dyDescent="0.25">
      <c r="A602" s="1"/>
      <c r="B602" s="25">
        <v>597</v>
      </c>
      <c r="C602" s="43">
        <v>1070595</v>
      </c>
      <c r="D602" s="25">
        <v>1014931</v>
      </c>
      <c r="E602" s="30" t="s">
        <v>5421</v>
      </c>
      <c r="F602" s="25" t="s">
        <v>757</v>
      </c>
      <c r="G602" s="238" t="s">
        <v>29</v>
      </c>
      <c r="H602" s="25">
        <v>1237251</v>
      </c>
      <c r="I602" s="25"/>
      <c r="J602" s="35" t="s">
        <v>34</v>
      </c>
      <c r="K602" s="25" t="s">
        <v>36</v>
      </c>
      <c r="L602" s="31">
        <v>2342</v>
      </c>
      <c r="M602" s="25">
        <v>0.106</v>
      </c>
      <c r="N602" s="25">
        <v>8.7000000000000001E-5</v>
      </c>
      <c r="O602" s="25">
        <v>10</v>
      </c>
      <c r="P602" s="25">
        <v>176</v>
      </c>
      <c r="Q602" s="25">
        <v>67</v>
      </c>
      <c r="R602" s="25">
        <v>89</v>
      </c>
      <c r="S602" s="25">
        <v>1.06</v>
      </c>
      <c r="T602" s="25">
        <v>1.049E-3</v>
      </c>
    </row>
    <row r="603" spans="1:20" ht="25.5" x14ac:dyDescent="0.25">
      <c r="A603" s="1"/>
      <c r="B603" s="25">
        <v>598</v>
      </c>
      <c r="C603" s="43">
        <v>1070600</v>
      </c>
      <c r="D603" s="25">
        <v>1015088</v>
      </c>
      <c r="E603" s="30" t="s">
        <v>5413</v>
      </c>
      <c r="F603" s="25" t="s">
        <v>652</v>
      </c>
      <c r="G603" s="238" t="s">
        <v>585</v>
      </c>
      <c r="H603" s="25"/>
      <c r="I603" s="25"/>
      <c r="J603" s="35" t="s">
        <v>34</v>
      </c>
      <c r="K603" s="25" t="s">
        <v>36</v>
      </c>
      <c r="L603" s="31">
        <v>4798</v>
      </c>
      <c r="M603" s="25">
        <v>0.26100000000000001</v>
      </c>
      <c r="N603" s="25">
        <v>2.1900000000000001E-4</v>
      </c>
      <c r="O603" s="25">
        <v>5</v>
      </c>
      <c r="P603" s="25">
        <v>176</v>
      </c>
      <c r="Q603" s="25">
        <v>135</v>
      </c>
      <c r="R603" s="25">
        <v>89</v>
      </c>
      <c r="S603" s="25">
        <v>1.3049999999999999</v>
      </c>
      <c r="T603" s="25">
        <v>2.1150000000000001E-3</v>
      </c>
    </row>
    <row r="604" spans="1:20" ht="25.5" x14ac:dyDescent="0.25">
      <c r="A604" s="1"/>
      <c r="B604" s="25">
        <v>599</v>
      </c>
      <c r="C604" s="43">
        <v>1070615</v>
      </c>
      <c r="D604" s="25"/>
      <c r="E604" s="30" t="s">
        <v>5400</v>
      </c>
      <c r="F604" s="25" t="s">
        <v>667</v>
      </c>
      <c r="G604" s="238" t="s">
        <v>585</v>
      </c>
      <c r="H604" s="25"/>
      <c r="I604" s="25"/>
      <c r="J604" s="35" t="s">
        <v>34</v>
      </c>
      <c r="K604" s="25" t="s">
        <v>36</v>
      </c>
      <c r="L604" s="31">
        <v>1277</v>
      </c>
      <c r="M604" s="25">
        <v>4.3999999999999997E-2</v>
      </c>
      <c r="N604" s="25">
        <v>3.6000000000000001E-5</v>
      </c>
      <c r="O604" s="25">
        <v>20</v>
      </c>
      <c r="P604" s="25">
        <v>176</v>
      </c>
      <c r="Q604" s="25">
        <v>67</v>
      </c>
      <c r="R604" s="25">
        <v>89</v>
      </c>
      <c r="S604" s="25">
        <v>0.88</v>
      </c>
      <c r="T604" s="25">
        <v>1.049E-3</v>
      </c>
    </row>
    <row r="605" spans="1:20" ht="25.5" x14ac:dyDescent="0.25">
      <c r="A605" s="1"/>
      <c r="B605" s="25">
        <v>600</v>
      </c>
      <c r="C605" s="43">
        <v>1089031</v>
      </c>
      <c r="D605" s="25"/>
      <c r="E605" s="27" t="s">
        <v>5267</v>
      </c>
      <c r="F605" s="34" t="s">
        <v>667</v>
      </c>
      <c r="G605" s="238" t="s">
        <v>585</v>
      </c>
      <c r="H605" s="25"/>
      <c r="I605" s="25"/>
      <c r="J605" s="35" t="s">
        <v>34</v>
      </c>
      <c r="K605" s="34" t="s">
        <v>36</v>
      </c>
      <c r="L605" s="31">
        <v>2629</v>
      </c>
      <c r="M605" s="25">
        <v>0.19800000000000001</v>
      </c>
      <c r="N605" s="25">
        <v>2.7399999999999999E-4</v>
      </c>
      <c r="O605" s="25">
        <v>10</v>
      </c>
      <c r="P605" s="25">
        <v>265</v>
      </c>
      <c r="Q605" s="25">
        <v>400</v>
      </c>
      <c r="R605" s="25">
        <v>320</v>
      </c>
      <c r="S605" s="25">
        <v>1.98</v>
      </c>
      <c r="T605" s="25">
        <v>3.3919999999999999E-2</v>
      </c>
    </row>
    <row r="606" spans="1:20" ht="25.5" x14ac:dyDescent="0.25">
      <c r="A606" s="1"/>
      <c r="B606" s="25">
        <v>601</v>
      </c>
      <c r="C606" s="43">
        <v>1089030</v>
      </c>
      <c r="D606" s="25"/>
      <c r="E606" s="27" t="s">
        <v>5266</v>
      </c>
      <c r="F606" s="34" t="s">
        <v>667</v>
      </c>
      <c r="G606" s="238" t="s">
        <v>585</v>
      </c>
      <c r="H606" s="25"/>
      <c r="I606" s="25"/>
      <c r="J606" s="35" t="s">
        <v>34</v>
      </c>
      <c r="K606" s="34" t="s">
        <v>36</v>
      </c>
      <c r="L606" s="31">
        <v>2629</v>
      </c>
      <c r="M606" s="25">
        <v>0.21299999999999999</v>
      </c>
      <c r="N606" s="25">
        <v>2.7399999999999999E-4</v>
      </c>
      <c r="O606" s="25">
        <v>10</v>
      </c>
      <c r="P606" s="25">
        <v>265</v>
      </c>
      <c r="Q606" s="25">
        <v>400</v>
      </c>
      <c r="R606" s="25">
        <v>320</v>
      </c>
      <c r="S606" s="25">
        <v>2.13</v>
      </c>
      <c r="T606" s="25">
        <v>3.3919999999999999E-2</v>
      </c>
    </row>
    <row r="607" spans="1:20" ht="25.5" x14ac:dyDescent="0.25">
      <c r="A607" s="1"/>
      <c r="B607" s="25">
        <v>602</v>
      </c>
      <c r="C607" s="43">
        <v>1089029</v>
      </c>
      <c r="D607" s="25"/>
      <c r="E607" s="27" t="s">
        <v>5264</v>
      </c>
      <c r="F607" s="34" t="s">
        <v>667</v>
      </c>
      <c r="G607" s="238" t="s">
        <v>585</v>
      </c>
      <c r="H607" s="25"/>
      <c r="I607" s="25"/>
      <c r="J607" s="35" t="s">
        <v>34</v>
      </c>
      <c r="K607" s="34" t="s">
        <v>36</v>
      </c>
      <c r="L607" s="31">
        <v>3292</v>
      </c>
      <c r="M607" s="25">
        <v>0.30299999999999999</v>
      </c>
      <c r="N607" s="25">
        <v>2.7399999999999999E-4</v>
      </c>
      <c r="O607" s="25">
        <v>10</v>
      </c>
      <c r="P607" s="25">
        <v>265</v>
      </c>
      <c r="Q607" s="25">
        <v>400</v>
      </c>
      <c r="R607" s="25">
        <v>320</v>
      </c>
      <c r="S607" s="25">
        <v>3.03</v>
      </c>
      <c r="T607" s="25">
        <v>3.3919999999999999E-2</v>
      </c>
    </row>
    <row r="608" spans="1:20" ht="25.5" x14ac:dyDescent="0.25">
      <c r="A608" s="1"/>
      <c r="B608" s="25">
        <v>603</v>
      </c>
      <c r="C608" s="43">
        <v>1088569</v>
      </c>
      <c r="D608" s="25"/>
      <c r="E608" s="36" t="s">
        <v>5260</v>
      </c>
      <c r="F608" s="25" t="s">
        <v>21</v>
      </c>
      <c r="G608" s="238" t="s">
        <v>585</v>
      </c>
      <c r="H608" s="25"/>
      <c r="I608" s="25"/>
      <c r="J608" s="35" t="s">
        <v>34</v>
      </c>
      <c r="K608" s="34" t="s">
        <v>38</v>
      </c>
      <c r="L608" s="31">
        <v>1515</v>
      </c>
      <c r="M608" s="25">
        <v>0.105</v>
      </c>
      <c r="N608" s="25">
        <v>2.1599999999999999E-4</v>
      </c>
      <c r="O608" s="25">
        <v>10</v>
      </c>
      <c r="P608" s="25">
        <v>265</v>
      </c>
      <c r="Q608" s="25">
        <v>400</v>
      </c>
      <c r="R608" s="25">
        <v>320</v>
      </c>
      <c r="S608" s="25">
        <v>1.05</v>
      </c>
      <c r="T608" s="25">
        <v>3.3919999999999999E-2</v>
      </c>
    </row>
    <row r="609" spans="1:20" ht="25.5" x14ac:dyDescent="0.25">
      <c r="A609" s="1"/>
      <c r="B609" s="25">
        <v>604</v>
      </c>
      <c r="C609" s="43">
        <v>1070639</v>
      </c>
      <c r="D609" s="25">
        <v>1015455</v>
      </c>
      <c r="E609" s="30" t="s">
        <v>5258</v>
      </c>
      <c r="F609" s="25" t="s">
        <v>655</v>
      </c>
      <c r="G609" s="238"/>
      <c r="H609" s="25">
        <v>1237271</v>
      </c>
      <c r="I609" s="25"/>
      <c r="J609" s="35" t="s">
        <v>34</v>
      </c>
      <c r="K609" s="25" t="s">
        <v>36</v>
      </c>
      <c r="L609" s="31">
        <v>2070</v>
      </c>
      <c r="M609" s="25">
        <v>0.13900000000000001</v>
      </c>
      <c r="N609" s="25">
        <v>1.36E-4</v>
      </c>
      <c r="O609" s="25">
        <v>10</v>
      </c>
      <c r="P609" s="25">
        <v>176</v>
      </c>
      <c r="Q609" s="25">
        <v>135</v>
      </c>
      <c r="R609" s="25">
        <v>89</v>
      </c>
      <c r="S609" s="25">
        <v>1.39</v>
      </c>
      <c r="T609" s="25">
        <v>2.1150000000000001E-3</v>
      </c>
    </row>
    <row r="610" spans="1:20" ht="38.25" x14ac:dyDescent="0.25">
      <c r="A610" s="1"/>
      <c r="B610" s="25">
        <v>605</v>
      </c>
      <c r="C610" s="43">
        <v>1070640</v>
      </c>
      <c r="D610" s="25">
        <v>1015512</v>
      </c>
      <c r="E610" s="101" t="s">
        <v>5256</v>
      </c>
      <c r="F610" s="25" t="s">
        <v>652</v>
      </c>
      <c r="G610" s="238" t="s">
        <v>29</v>
      </c>
      <c r="H610" s="25">
        <v>1237272</v>
      </c>
      <c r="I610" s="25"/>
      <c r="J610" s="35" t="s">
        <v>34</v>
      </c>
      <c r="K610" s="25" t="s">
        <v>36</v>
      </c>
      <c r="L610" s="31">
        <v>1883</v>
      </c>
      <c r="M610" s="25">
        <v>0.152</v>
      </c>
      <c r="N610" s="25">
        <v>1.46E-4</v>
      </c>
      <c r="O610" s="25">
        <v>10</v>
      </c>
      <c r="P610" s="25">
        <v>176</v>
      </c>
      <c r="Q610" s="25">
        <v>135</v>
      </c>
      <c r="R610" s="25">
        <v>89</v>
      </c>
      <c r="S610" s="25">
        <v>1.52</v>
      </c>
      <c r="T610" s="25">
        <v>2.1150000000000001E-3</v>
      </c>
    </row>
    <row r="611" spans="1:20" ht="25.5" x14ac:dyDescent="0.25">
      <c r="A611" s="1"/>
      <c r="B611" s="25">
        <v>606</v>
      </c>
      <c r="C611" s="43">
        <v>1070631</v>
      </c>
      <c r="D611" s="25"/>
      <c r="E611" s="30" t="s">
        <v>5248</v>
      </c>
      <c r="F611" s="25" t="s">
        <v>667</v>
      </c>
      <c r="G611" s="238" t="s">
        <v>585</v>
      </c>
      <c r="H611" s="25"/>
      <c r="I611" s="25"/>
      <c r="J611" s="35" t="s">
        <v>34</v>
      </c>
      <c r="K611" s="25" t="s">
        <v>36</v>
      </c>
      <c r="L611" s="31">
        <v>7047</v>
      </c>
      <c r="M611" s="25">
        <v>0.246</v>
      </c>
      <c r="N611" s="25">
        <v>2.4600000000000002E-4</v>
      </c>
      <c r="O611" s="25">
        <v>5</v>
      </c>
      <c r="P611" s="25">
        <v>176</v>
      </c>
      <c r="Q611" s="25">
        <v>135</v>
      </c>
      <c r="R611" s="25">
        <v>89</v>
      </c>
      <c r="S611" s="25">
        <v>1.23</v>
      </c>
      <c r="T611" s="25">
        <v>2.1150000000000001E-3</v>
      </c>
    </row>
    <row r="612" spans="1:20" ht="25.5" x14ac:dyDescent="0.25">
      <c r="A612" s="1"/>
      <c r="B612" s="25">
        <v>607</v>
      </c>
      <c r="C612" s="43">
        <v>1070632</v>
      </c>
      <c r="D612" s="25"/>
      <c r="E612" s="30" t="s">
        <v>5247</v>
      </c>
      <c r="F612" s="25" t="s">
        <v>667</v>
      </c>
      <c r="G612" s="238" t="s">
        <v>585</v>
      </c>
      <c r="H612" s="25"/>
      <c r="I612" s="25"/>
      <c r="J612" s="35" t="s">
        <v>34</v>
      </c>
      <c r="K612" s="25" t="s">
        <v>36</v>
      </c>
      <c r="L612" s="31">
        <v>7047</v>
      </c>
      <c r="M612" s="25">
        <v>0.246</v>
      </c>
      <c r="N612" s="25">
        <v>2.4600000000000002E-4</v>
      </c>
      <c r="O612" s="25">
        <v>5</v>
      </c>
      <c r="P612" s="25">
        <v>176</v>
      </c>
      <c r="Q612" s="25">
        <v>135</v>
      </c>
      <c r="R612" s="25">
        <v>89</v>
      </c>
      <c r="S612" s="25">
        <v>1.23</v>
      </c>
      <c r="T612" s="25">
        <v>2.1150000000000001E-3</v>
      </c>
    </row>
    <row r="613" spans="1:20" ht="25.5" x14ac:dyDescent="0.25">
      <c r="A613" s="1"/>
      <c r="B613" s="25">
        <v>608</v>
      </c>
      <c r="C613" s="43">
        <v>1070634</v>
      </c>
      <c r="D613" s="25"/>
      <c r="E613" s="30" t="s">
        <v>5244</v>
      </c>
      <c r="F613" s="25" t="s">
        <v>667</v>
      </c>
      <c r="G613" s="238" t="s">
        <v>585</v>
      </c>
      <c r="H613" s="25"/>
      <c r="I613" s="25"/>
      <c r="J613" s="35" t="s">
        <v>34</v>
      </c>
      <c r="K613" s="25" t="s">
        <v>36</v>
      </c>
      <c r="L613" s="31">
        <v>12365</v>
      </c>
      <c r="M613" s="25">
        <v>0.33700000000000002</v>
      </c>
      <c r="N613" s="25">
        <v>4.1100000000000002E-4</v>
      </c>
      <c r="O613" s="25">
        <v>3</v>
      </c>
      <c r="P613" s="25">
        <v>176</v>
      </c>
      <c r="Q613" s="25">
        <v>135</v>
      </c>
      <c r="R613" s="25">
        <v>89</v>
      </c>
      <c r="S613" s="25">
        <v>1.0109999999999999</v>
      </c>
      <c r="T613" s="25">
        <v>2.1150000000000001E-3</v>
      </c>
    </row>
    <row r="614" spans="1:20" ht="25.5" x14ac:dyDescent="0.25">
      <c r="A614" s="1"/>
      <c r="B614" s="25">
        <v>609</v>
      </c>
      <c r="C614" s="43">
        <v>1070635</v>
      </c>
      <c r="D614" s="25"/>
      <c r="E614" s="30" t="s">
        <v>5243</v>
      </c>
      <c r="F614" s="25" t="s">
        <v>667</v>
      </c>
      <c r="G614" s="238" t="s">
        <v>585</v>
      </c>
      <c r="H614" s="25"/>
      <c r="I614" s="25"/>
      <c r="J614" s="35" t="s">
        <v>34</v>
      </c>
      <c r="K614" s="25" t="s">
        <v>36</v>
      </c>
      <c r="L614" s="31">
        <v>12365</v>
      </c>
      <c r="M614" s="25">
        <v>0.33700000000000002</v>
      </c>
      <c r="N614" s="25">
        <v>4.1100000000000002E-4</v>
      </c>
      <c r="O614" s="25">
        <v>3</v>
      </c>
      <c r="P614" s="25">
        <v>176</v>
      </c>
      <c r="Q614" s="25">
        <v>135</v>
      </c>
      <c r="R614" s="25">
        <v>89</v>
      </c>
      <c r="S614" s="25">
        <v>1.0109999999999999</v>
      </c>
      <c r="T614" s="25">
        <v>2.1150000000000001E-3</v>
      </c>
    </row>
    <row r="615" spans="1:20" ht="25.5" x14ac:dyDescent="0.25">
      <c r="A615" s="1"/>
      <c r="B615" s="25">
        <v>610</v>
      </c>
      <c r="C615" s="43">
        <v>1070637</v>
      </c>
      <c r="D615" s="25"/>
      <c r="E615" s="30" t="s">
        <v>5240</v>
      </c>
      <c r="F615" s="25" t="s">
        <v>667</v>
      </c>
      <c r="G615" s="238" t="s">
        <v>585</v>
      </c>
      <c r="H615" s="25"/>
      <c r="I615" s="25"/>
      <c r="J615" s="35" t="s">
        <v>34</v>
      </c>
      <c r="K615" s="25" t="s">
        <v>36</v>
      </c>
      <c r="L615" s="31">
        <v>8114</v>
      </c>
      <c r="M615" s="25">
        <v>0.28100000000000003</v>
      </c>
      <c r="N615" s="25">
        <v>2.3800000000000001E-4</v>
      </c>
      <c r="O615" s="25">
        <v>5</v>
      </c>
      <c r="P615" s="25">
        <v>176</v>
      </c>
      <c r="Q615" s="25">
        <v>135</v>
      </c>
      <c r="R615" s="25">
        <v>89</v>
      </c>
      <c r="S615" s="25">
        <v>1.405</v>
      </c>
      <c r="T615" s="25">
        <v>2.1150000000000001E-3</v>
      </c>
    </row>
    <row r="616" spans="1:20" ht="25.5" x14ac:dyDescent="0.25">
      <c r="A616" s="1"/>
      <c r="B616" s="25">
        <v>611</v>
      </c>
      <c r="C616" s="43">
        <v>1070643</v>
      </c>
      <c r="D616" s="25">
        <v>1044211</v>
      </c>
      <c r="E616" s="30" t="s">
        <v>5238</v>
      </c>
      <c r="F616" s="25" t="s">
        <v>21</v>
      </c>
      <c r="G616" s="238" t="s">
        <v>585</v>
      </c>
      <c r="H616" s="25"/>
      <c r="I616" s="25"/>
      <c r="J616" s="35" t="s">
        <v>34</v>
      </c>
      <c r="K616" s="25" t="s">
        <v>36</v>
      </c>
      <c r="L616" s="31">
        <v>6805</v>
      </c>
      <c r="M616" s="25">
        <v>0.23799999999999999</v>
      </c>
      <c r="N616" s="25">
        <v>3.1700000000000001E-4</v>
      </c>
      <c r="O616" s="25">
        <v>1</v>
      </c>
      <c r="P616" s="25">
        <v>259</v>
      </c>
      <c r="Q616" s="25">
        <v>230</v>
      </c>
      <c r="R616" s="25">
        <v>127</v>
      </c>
      <c r="S616" s="25">
        <v>0.23799999999999999</v>
      </c>
      <c r="T616" s="25">
        <v>7.5649999999999997E-3</v>
      </c>
    </row>
    <row r="617" spans="1:20" ht="25.5" x14ac:dyDescent="0.25">
      <c r="A617" s="1"/>
      <c r="B617" s="25">
        <v>612</v>
      </c>
      <c r="C617" s="43">
        <v>1070649</v>
      </c>
      <c r="D617" s="25">
        <v>1057838</v>
      </c>
      <c r="E617" s="30" t="s">
        <v>5235</v>
      </c>
      <c r="F617" s="25" t="s">
        <v>21</v>
      </c>
      <c r="G617" s="238" t="s">
        <v>585</v>
      </c>
      <c r="H617" s="25"/>
      <c r="I617" s="25"/>
      <c r="J617" s="35" t="s">
        <v>34</v>
      </c>
      <c r="K617" s="25" t="s">
        <v>36</v>
      </c>
      <c r="L617" s="31">
        <v>3177</v>
      </c>
      <c r="M617" s="25">
        <v>0.23699999999999999</v>
      </c>
      <c r="N617" s="25">
        <v>2.5599999999999999E-4</v>
      </c>
      <c r="O617" s="25">
        <v>10</v>
      </c>
      <c r="P617" s="25">
        <v>176</v>
      </c>
      <c r="Q617" s="25">
        <v>135</v>
      </c>
      <c r="R617" s="25">
        <v>89</v>
      </c>
      <c r="S617" s="25">
        <v>2.37</v>
      </c>
      <c r="T617" s="25">
        <v>2.1150000000000001E-3</v>
      </c>
    </row>
    <row r="618" spans="1:20" ht="25.5" x14ac:dyDescent="0.25">
      <c r="A618" s="1"/>
      <c r="B618" s="25">
        <v>613</v>
      </c>
      <c r="C618" s="43">
        <v>1070652</v>
      </c>
      <c r="D618" s="25">
        <v>1015572</v>
      </c>
      <c r="E618" s="30" t="s">
        <v>5233</v>
      </c>
      <c r="F618" s="25" t="s">
        <v>21</v>
      </c>
      <c r="G618" s="238" t="s">
        <v>585</v>
      </c>
      <c r="H618" s="25"/>
      <c r="I618" s="25"/>
      <c r="J618" s="35" t="s">
        <v>34</v>
      </c>
      <c r="K618" s="25" t="s">
        <v>36</v>
      </c>
      <c r="L618" s="31">
        <v>2358</v>
      </c>
      <c r="M618" s="25">
        <v>0.14000000000000001</v>
      </c>
      <c r="N618" s="25">
        <v>2.6400000000000002E-4</v>
      </c>
      <c r="O618" s="25">
        <v>5</v>
      </c>
      <c r="P618" s="25">
        <v>176</v>
      </c>
      <c r="Q618" s="25">
        <v>135</v>
      </c>
      <c r="R618" s="25">
        <v>89</v>
      </c>
      <c r="S618" s="25">
        <v>0.7</v>
      </c>
      <c r="T618" s="25">
        <v>2.1150000000000001E-3</v>
      </c>
    </row>
    <row r="619" spans="1:20" ht="25.5" x14ac:dyDescent="0.25">
      <c r="A619" s="1"/>
      <c r="B619" s="25">
        <v>614</v>
      </c>
      <c r="C619" s="43">
        <v>1070654</v>
      </c>
      <c r="D619" s="25"/>
      <c r="E619" s="30" t="s">
        <v>5230</v>
      </c>
      <c r="F619" s="25" t="s">
        <v>667</v>
      </c>
      <c r="G619" s="238" t="s">
        <v>585</v>
      </c>
      <c r="H619" s="25"/>
      <c r="I619" s="25"/>
      <c r="J619" s="35" t="s">
        <v>34</v>
      </c>
      <c r="K619" s="25" t="s">
        <v>36</v>
      </c>
      <c r="L619" s="31">
        <v>7374</v>
      </c>
      <c r="M619" s="25">
        <v>0.27600000000000002</v>
      </c>
      <c r="N619" s="25">
        <v>3.5199999999999999E-4</v>
      </c>
      <c r="O619" s="25">
        <v>5</v>
      </c>
      <c r="P619" s="25">
        <v>176</v>
      </c>
      <c r="Q619" s="25">
        <v>135</v>
      </c>
      <c r="R619" s="25">
        <v>89</v>
      </c>
      <c r="S619" s="25">
        <v>1.38</v>
      </c>
      <c r="T619" s="25">
        <v>2.1150000000000001E-3</v>
      </c>
    </row>
    <row r="620" spans="1:20" ht="25.5" x14ac:dyDescent="0.25">
      <c r="A620" s="1"/>
      <c r="B620" s="25">
        <v>615</v>
      </c>
      <c r="C620" s="43">
        <v>1070656</v>
      </c>
      <c r="D620" s="25"/>
      <c r="E620" s="30" t="s">
        <v>5227</v>
      </c>
      <c r="F620" s="25" t="s">
        <v>667</v>
      </c>
      <c r="G620" s="238" t="s">
        <v>585</v>
      </c>
      <c r="H620" s="25"/>
      <c r="I620" s="25"/>
      <c r="J620" s="35" t="s">
        <v>34</v>
      </c>
      <c r="K620" s="25" t="s">
        <v>36</v>
      </c>
      <c r="L620" s="31">
        <v>11995</v>
      </c>
      <c r="M620" s="25">
        <v>0.34599999999999997</v>
      </c>
      <c r="N620" s="25">
        <v>4.0200000000000001E-4</v>
      </c>
      <c r="O620" s="25">
        <v>5</v>
      </c>
      <c r="P620" s="25">
        <v>176</v>
      </c>
      <c r="Q620" s="25">
        <v>135</v>
      </c>
      <c r="R620" s="25">
        <v>89</v>
      </c>
      <c r="S620" s="25">
        <v>1.73</v>
      </c>
      <c r="T620" s="25">
        <v>2.1150000000000001E-3</v>
      </c>
    </row>
    <row r="621" spans="1:20" ht="25.5" x14ac:dyDescent="0.25">
      <c r="A621" s="1"/>
      <c r="B621" s="25">
        <v>616</v>
      </c>
      <c r="C621" s="43">
        <v>1135971</v>
      </c>
      <c r="D621" s="34" t="s">
        <v>6918</v>
      </c>
      <c r="E621" s="26" t="s">
        <v>6925</v>
      </c>
      <c r="F621" s="97" t="s">
        <v>655</v>
      </c>
      <c r="G621" s="238" t="s">
        <v>2182</v>
      </c>
      <c r="H621" s="23"/>
      <c r="I621" s="23"/>
      <c r="J621" s="35" t="s">
        <v>34</v>
      </c>
      <c r="K621" s="34" t="s">
        <v>36</v>
      </c>
      <c r="L621" s="31">
        <v>862</v>
      </c>
      <c r="M621" s="25">
        <v>5.8579999999999993E-2</v>
      </c>
      <c r="N621" s="25">
        <v>7.6160000000000003E-5</v>
      </c>
      <c r="O621" s="25">
        <v>50</v>
      </c>
      <c r="P621" s="25">
        <v>395</v>
      </c>
      <c r="Q621" s="25">
        <v>195</v>
      </c>
      <c r="R621" s="25">
        <v>170</v>
      </c>
      <c r="S621" s="25">
        <v>2.9289999999999998</v>
      </c>
      <c r="T621" s="25">
        <v>3.8080000000000002E-3</v>
      </c>
    </row>
    <row r="622" spans="1:20" ht="25.5" x14ac:dyDescent="0.25">
      <c r="A622" s="1"/>
      <c r="B622" s="25">
        <v>617</v>
      </c>
      <c r="C622" s="43">
        <v>1058086</v>
      </c>
      <c r="D622" s="37">
        <v>1013846</v>
      </c>
      <c r="E622" s="27" t="s">
        <v>5221</v>
      </c>
      <c r="F622" s="25" t="s">
        <v>652</v>
      </c>
      <c r="G622" s="238" t="s">
        <v>585</v>
      </c>
      <c r="H622" s="37" t="s">
        <v>22</v>
      </c>
      <c r="I622" s="37"/>
      <c r="J622" s="35" t="s">
        <v>34</v>
      </c>
      <c r="K622" s="25" t="s">
        <v>36</v>
      </c>
      <c r="L622" s="31">
        <v>588</v>
      </c>
      <c r="M622" s="25">
        <v>4.2000000000000003E-2</v>
      </c>
      <c r="N622" s="25">
        <v>2.0999999999999999E-5</v>
      </c>
      <c r="O622" s="25">
        <v>25</v>
      </c>
      <c r="P622" s="25">
        <v>176</v>
      </c>
      <c r="Q622" s="25">
        <v>135</v>
      </c>
      <c r="R622" s="25">
        <v>89</v>
      </c>
      <c r="S622" s="25">
        <v>1.05</v>
      </c>
      <c r="T622" s="25">
        <v>2.1150000000000001E-3</v>
      </c>
    </row>
    <row r="623" spans="1:20" ht="25.5" x14ac:dyDescent="0.25">
      <c r="A623" s="1"/>
      <c r="B623" s="25">
        <v>618</v>
      </c>
      <c r="C623" s="43">
        <v>1058088</v>
      </c>
      <c r="D623" s="37">
        <v>1013832</v>
      </c>
      <c r="E623" s="27" t="s">
        <v>5219</v>
      </c>
      <c r="F623" s="25" t="s">
        <v>652</v>
      </c>
      <c r="G623" s="238" t="s">
        <v>585</v>
      </c>
      <c r="H623" s="37" t="s">
        <v>22</v>
      </c>
      <c r="I623" s="37"/>
      <c r="J623" s="35" t="s">
        <v>34</v>
      </c>
      <c r="K623" s="25" t="s">
        <v>36</v>
      </c>
      <c r="L623" s="31">
        <v>1270</v>
      </c>
      <c r="M623" s="25">
        <v>8.4000000000000005E-2</v>
      </c>
      <c r="N623" s="25">
        <v>2.8E-5</v>
      </c>
      <c r="O623" s="25">
        <v>25</v>
      </c>
      <c r="P623" s="25">
        <v>277</v>
      </c>
      <c r="Q623" s="25">
        <v>179</v>
      </c>
      <c r="R623" s="25">
        <v>95</v>
      </c>
      <c r="S623" s="25">
        <v>2.1</v>
      </c>
      <c r="T623" s="25">
        <v>4.7099999999999998E-3</v>
      </c>
    </row>
    <row r="624" spans="1:20" ht="38.25" x14ac:dyDescent="0.25">
      <c r="A624" s="1"/>
      <c r="B624" s="25">
        <v>619</v>
      </c>
      <c r="C624" s="43">
        <v>1058090</v>
      </c>
      <c r="D624" s="37">
        <v>1013989</v>
      </c>
      <c r="E624" s="27" t="s">
        <v>5217</v>
      </c>
      <c r="F624" s="25" t="s">
        <v>655</v>
      </c>
      <c r="G624" s="238" t="s">
        <v>29</v>
      </c>
      <c r="H624" s="25">
        <v>1237266</v>
      </c>
      <c r="I624" s="43"/>
      <c r="J624" s="35" t="s">
        <v>34</v>
      </c>
      <c r="K624" s="25" t="s">
        <v>36</v>
      </c>
      <c r="L624" s="31">
        <v>784</v>
      </c>
      <c r="M624" s="25">
        <v>6.2E-2</v>
      </c>
      <c r="N624" s="25">
        <v>2.0000000000000002E-5</v>
      </c>
      <c r="O624" s="25">
        <v>25</v>
      </c>
      <c r="P624" s="25">
        <v>176</v>
      </c>
      <c r="Q624" s="25">
        <v>135</v>
      </c>
      <c r="R624" s="25">
        <v>89</v>
      </c>
      <c r="S624" s="25">
        <v>1.55</v>
      </c>
      <c r="T624" s="25">
        <v>2.1150000000000001E-3</v>
      </c>
    </row>
    <row r="625" spans="1:20" ht="38.25" x14ac:dyDescent="0.25">
      <c r="A625" s="1"/>
      <c r="B625" s="25">
        <v>620</v>
      </c>
      <c r="C625" s="43">
        <v>1058092</v>
      </c>
      <c r="D625" s="37">
        <v>1014004</v>
      </c>
      <c r="E625" s="27" t="s">
        <v>5215</v>
      </c>
      <c r="F625" s="25" t="s">
        <v>652</v>
      </c>
      <c r="G625" s="238" t="s">
        <v>29</v>
      </c>
      <c r="H625" s="25">
        <v>1237267</v>
      </c>
      <c r="I625" s="43"/>
      <c r="J625" s="35" t="s">
        <v>34</v>
      </c>
      <c r="K625" s="25" t="s">
        <v>36</v>
      </c>
      <c r="L625" s="31">
        <v>930</v>
      </c>
      <c r="M625" s="25">
        <v>0.05</v>
      </c>
      <c r="N625" s="25">
        <v>2.3E-5</v>
      </c>
      <c r="O625" s="25">
        <v>25</v>
      </c>
      <c r="P625" s="25">
        <v>176</v>
      </c>
      <c r="Q625" s="25">
        <v>135</v>
      </c>
      <c r="R625" s="25">
        <v>89</v>
      </c>
      <c r="S625" s="25">
        <v>1.25</v>
      </c>
      <c r="T625" s="25">
        <v>2.1150000000000001E-3</v>
      </c>
    </row>
    <row r="626" spans="1:20" ht="25.5" x14ac:dyDescent="0.25">
      <c r="A626" s="1"/>
      <c r="B626" s="25">
        <v>621</v>
      </c>
      <c r="C626" s="43">
        <v>1011372</v>
      </c>
      <c r="D626" s="37" t="s">
        <v>22</v>
      </c>
      <c r="E626" s="36" t="s">
        <v>5210</v>
      </c>
      <c r="F626" s="25" t="s">
        <v>652</v>
      </c>
      <c r="G626" s="238" t="s">
        <v>585</v>
      </c>
      <c r="H626" s="37" t="s">
        <v>22</v>
      </c>
      <c r="I626" s="37"/>
      <c r="J626" s="35" t="s">
        <v>34</v>
      </c>
      <c r="K626" s="25" t="s">
        <v>36</v>
      </c>
      <c r="L626" s="31">
        <v>67.06</v>
      </c>
      <c r="M626" s="25">
        <v>3.0000000000000001E-3</v>
      </c>
      <c r="N626" s="25">
        <v>4.0000000000000003E-5</v>
      </c>
      <c r="O626" s="25">
        <v>50</v>
      </c>
      <c r="P626" s="25">
        <v>150</v>
      </c>
      <c r="Q626" s="25">
        <v>150</v>
      </c>
      <c r="R626" s="25">
        <v>75</v>
      </c>
      <c r="S626" s="25">
        <v>0.15</v>
      </c>
      <c r="T626" s="25">
        <v>1.688E-3</v>
      </c>
    </row>
    <row r="627" spans="1:20" ht="25.5" x14ac:dyDescent="0.25">
      <c r="A627" s="1"/>
      <c r="B627" s="25">
        <v>622</v>
      </c>
      <c r="C627" s="43">
        <v>1013894</v>
      </c>
      <c r="D627" s="37" t="s">
        <v>22</v>
      </c>
      <c r="E627" s="36" t="s">
        <v>5206</v>
      </c>
      <c r="F627" s="25" t="s">
        <v>652</v>
      </c>
      <c r="G627" s="238" t="s">
        <v>585</v>
      </c>
      <c r="H627" s="37" t="s">
        <v>22</v>
      </c>
      <c r="I627" s="37"/>
      <c r="J627" s="35" t="s">
        <v>34</v>
      </c>
      <c r="K627" s="25" t="s">
        <v>36</v>
      </c>
      <c r="L627" s="31">
        <v>497</v>
      </c>
      <c r="M627" s="25">
        <v>0.04</v>
      </c>
      <c r="N627" s="25">
        <v>2.5999999999999998E-5</v>
      </c>
      <c r="O627" s="25">
        <v>40</v>
      </c>
      <c r="P627" s="25">
        <v>87</v>
      </c>
      <c r="Q627" s="25">
        <v>67</v>
      </c>
      <c r="R627" s="25">
        <v>89</v>
      </c>
      <c r="S627" s="25">
        <v>0.8</v>
      </c>
      <c r="T627" s="25">
        <v>5.1900000000000004E-4</v>
      </c>
    </row>
    <row r="628" spans="1:20" ht="25.5" x14ac:dyDescent="0.25">
      <c r="A628" s="1"/>
      <c r="B628" s="25">
        <v>623</v>
      </c>
      <c r="C628" s="43">
        <v>1015559</v>
      </c>
      <c r="D628" s="37" t="s">
        <v>22</v>
      </c>
      <c r="E628" s="48" t="s">
        <v>5195</v>
      </c>
      <c r="F628" s="25" t="s">
        <v>757</v>
      </c>
      <c r="G628" s="238" t="s">
        <v>585</v>
      </c>
      <c r="H628" s="37" t="s">
        <v>22</v>
      </c>
      <c r="I628" s="37"/>
      <c r="J628" s="35" t="s">
        <v>34</v>
      </c>
      <c r="K628" s="25" t="s">
        <v>36</v>
      </c>
      <c r="L628" s="31">
        <v>1557</v>
      </c>
      <c r="M628" s="25">
        <v>0.17</v>
      </c>
      <c r="N628" s="25">
        <v>2.13E-4</v>
      </c>
      <c r="O628" s="25">
        <v>10</v>
      </c>
      <c r="P628" s="25">
        <v>175</v>
      </c>
      <c r="Q628" s="25">
        <v>135</v>
      </c>
      <c r="R628" s="25">
        <v>90</v>
      </c>
      <c r="S628" s="25">
        <v>1.7</v>
      </c>
      <c r="T628" s="25">
        <v>2.1259999999999999E-3</v>
      </c>
    </row>
    <row r="629" spans="1:20" ht="25.5" x14ac:dyDescent="0.25">
      <c r="A629" s="1"/>
      <c r="B629" s="25">
        <v>624</v>
      </c>
      <c r="C629" s="43">
        <v>1070687</v>
      </c>
      <c r="D629" s="25"/>
      <c r="E629" s="101" t="s">
        <v>5184</v>
      </c>
      <c r="F629" s="25" t="s">
        <v>667</v>
      </c>
      <c r="G629" s="238" t="s">
        <v>585</v>
      </c>
      <c r="H629" s="25"/>
      <c r="I629" s="25"/>
      <c r="J629" s="35" t="s">
        <v>34</v>
      </c>
      <c r="K629" s="25" t="s">
        <v>36</v>
      </c>
      <c r="L629" s="31">
        <v>7930</v>
      </c>
      <c r="M629" s="25">
        <v>0.56299999999999994</v>
      </c>
      <c r="N629" s="25">
        <v>4.15E-4</v>
      </c>
      <c r="O629" s="25">
        <v>1</v>
      </c>
      <c r="P629" s="25">
        <v>176</v>
      </c>
      <c r="Q629" s="25">
        <v>135</v>
      </c>
      <c r="R629" s="25">
        <v>89</v>
      </c>
      <c r="S629" s="25">
        <v>0.56299999999999994</v>
      </c>
      <c r="T629" s="25">
        <v>2.1150000000000001E-3</v>
      </c>
    </row>
    <row r="630" spans="1:20" ht="25.5" x14ac:dyDescent="0.25">
      <c r="A630" s="1"/>
      <c r="B630" s="25">
        <v>625</v>
      </c>
      <c r="C630" s="43">
        <v>1029144</v>
      </c>
      <c r="D630" s="37" t="s">
        <v>22</v>
      </c>
      <c r="E630" s="27" t="s">
        <v>5170</v>
      </c>
      <c r="F630" s="25" t="s">
        <v>652</v>
      </c>
      <c r="G630" s="238" t="s">
        <v>585</v>
      </c>
      <c r="H630" s="37" t="s">
        <v>22</v>
      </c>
      <c r="I630" s="37"/>
      <c r="J630" s="35" t="s">
        <v>34</v>
      </c>
      <c r="K630" s="25" t="s">
        <v>36</v>
      </c>
      <c r="L630" s="31">
        <v>7550</v>
      </c>
      <c r="M630" s="25">
        <v>0.35099999999999998</v>
      </c>
      <c r="N630" s="25">
        <v>1.109E-3</v>
      </c>
      <c r="O630" s="25">
        <v>2</v>
      </c>
      <c r="P630" s="25">
        <v>140</v>
      </c>
      <c r="Q630" s="25">
        <v>99</v>
      </c>
      <c r="R630" s="25">
        <v>80</v>
      </c>
      <c r="S630" s="25">
        <v>0.70199999999999996</v>
      </c>
      <c r="T630" s="25">
        <v>1.109E-3</v>
      </c>
    </row>
    <row r="631" spans="1:20" ht="25.5" x14ac:dyDescent="0.25">
      <c r="A631" s="1"/>
      <c r="B631" s="25">
        <v>626</v>
      </c>
      <c r="C631" s="43">
        <v>1029145</v>
      </c>
      <c r="D631" s="37" t="s">
        <v>22</v>
      </c>
      <c r="E631" s="27" t="s">
        <v>5168</v>
      </c>
      <c r="F631" s="34" t="s">
        <v>652</v>
      </c>
      <c r="G631" s="238" t="s">
        <v>585</v>
      </c>
      <c r="H631" s="37" t="s">
        <v>22</v>
      </c>
      <c r="I631" s="37"/>
      <c r="J631" s="35" t="s">
        <v>34</v>
      </c>
      <c r="K631" s="25" t="s">
        <v>36</v>
      </c>
      <c r="L631" s="31">
        <v>18060</v>
      </c>
      <c r="M631" s="25">
        <v>0.73</v>
      </c>
      <c r="N631" s="25">
        <v>1.3649999999999999E-3</v>
      </c>
      <c r="O631" s="25">
        <v>2</v>
      </c>
      <c r="P631" s="25">
        <v>150</v>
      </c>
      <c r="Q631" s="25">
        <v>130</v>
      </c>
      <c r="R631" s="25">
        <v>70</v>
      </c>
      <c r="S631" s="25">
        <v>1.46</v>
      </c>
      <c r="T631" s="25">
        <v>1.3649999999999999E-3</v>
      </c>
    </row>
    <row r="632" spans="1:20" ht="25.5" x14ac:dyDescent="0.25">
      <c r="A632" s="1"/>
      <c r="B632" s="25">
        <v>627</v>
      </c>
      <c r="C632" s="43">
        <v>1029142</v>
      </c>
      <c r="D632" s="37" t="s">
        <v>22</v>
      </c>
      <c r="E632" s="36" t="s">
        <v>5166</v>
      </c>
      <c r="F632" s="25" t="s">
        <v>655</v>
      </c>
      <c r="G632" s="238" t="s">
        <v>585</v>
      </c>
      <c r="H632" s="37" t="s">
        <v>22</v>
      </c>
      <c r="I632" s="37"/>
      <c r="J632" s="35" t="s">
        <v>34</v>
      </c>
      <c r="K632" s="25" t="s">
        <v>36</v>
      </c>
      <c r="L632" s="31">
        <v>12026</v>
      </c>
      <c r="M632" s="25">
        <v>0.78</v>
      </c>
      <c r="N632" s="25">
        <v>1.3320000000000001E-3</v>
      </c>
      <c r="O632" s="25">
        <v>1</v>
      </c>
      <c r="P632" s="25">
        <v>150</v>
      </c>
      <c r="Q632" s="25">
        <v>111</v>
      </c>
      <c r="R632" s="25">
        <v>80</v>
      </c>
      <c r="S632" s="25">
        <v>0.78</v>
      </c>
      <c r="T632" s="25">
        <v>1.3320000000000001E-3</v>
      </c>
    </row>
    <row r="633" spans="1:20" ht="25.5" x14ac:dyDescent="0.25">
      <c r="A633" s="1"/>
      <c r="B633" s="25">
        <v>628</v>
      </c>
      <c r="C633" s="43">
        <v>1029143</v>
      </c>
      <c r="D633" s="37" t="s">
        <v>22</v>
      </c>
      <c r="E633" s="27" t="s">
        <v>5165</v>
      </c>
      <c r="F633" s="34" t="s">
        <v>652</v>
      </c>
      <c r="G633" s="238" t="s">
        <v>585</v>
      </c>
      <c r="H633" s="37" t="s">
        <v>22</v>
      </c>
      <c r="I633" s="37"/>
      <c r="J633" s="35" t="s">
        <v>34</v>
      </c>
      <c r="K633" s="25" t="s">
        <v>36</v>
      </c>
      <c r="L633" s="31">
        <v>35836</v>
      </c>
      <c r="M633" s="25">
        <v>1</v>
      </c>
      <c r="N633" s="25">
        <v>2.944E-3</v>
      </c>
      <c r="O633" s="25">
        <v>1</v>
      </c>
      <c r="P633" s="25">
        <v>160</v>
      </c>
      <c r="Q633" s="25">
        <v>160</v>
      </c>
      <c r="R633" s="25">
        <v>115</v>
      </c>
      <c r="S633" s="25">
        <v>1</v>
      </c>
      <c r="T633" s="25">
        <v>2.944E-3</v>
      </c>
    </row>
    <row r="634" spans="1:20" ht="25.5" x14ac:dyDescent="0.25">
      <c r="A634" s="1"/>
      <c r="B634" s="25">
        <v>629</v>
      </c>
      <c r="C634" s="43">
        <v>1029138</v>
      </c>
      <c r="D634" s="37" t="s">
        <v>22</v>
      </c>
      <c r="E634" s="36" t="s">
        <v>5163</v>
      </c>
      <c r="F634" s="25" t="s">
        <v>655</v>
      </c>
      <c r="G634" s="238" t="s">
        <v>585</v>
      </c>
      <c r="H634" s="37" t="s">
        <v>22</v>
      </c>
      <c r="I634" s="37"/>
      <c r="J634" s="35" t="s">
        <v>34</v>
      </c>
      <c r="K634" s="25" t="s">
        <v>36</v>
      </c>
      <c r="L634" s="31">
        <v>10096</v>
      </c>
      <c r="M634" s="25">
        <v>0.53800000000000003</v>
      </c>
      <c r="N634" s="25">
        <v>4.8999999999999998E-4</v>
      </c>
      <c r="O634" s="25">
        <v>1</v>
      </c>
      <c r="P634" s="25">
        <v>150</v>
      </c>
      <c r="Q634" s="25">
        <v>115</v>
      </c>
      <c r="R634" s="25">
        <v>81</v>
      </c>
      <c r="S634" s="25">
        <v>0.53800000000000003</v>
      </c>
      <c r="T634" s="25">
        <v>1.397E-3</v>
      </c>
    </row>
    <row r="635" spans="1:20" ht="25.5" x14ac:dyDescent="0.25">
      <c r="A635" s="1"/>
      <c r="B635" s="25">
        <v>630</v>
      </c>
      <c r="C635" s="43">
        <v>1029139</v>
      </c>
      <c r="D635" s="37" t="s">
        <v>22</v>
      </c>
      <c r="E635" s="36" t="s">
        <v>5161</v>
      </c>
      <c r="F635" s="25" t="s">
        <v>655</v>
      </c>
      <c r="G635" s="238" t="s">
        <v>585</v>
      </c>
      <c r="H635" s="37" t="s">
        <v>22</v>
      </c>
      <c r="I635" s="37"/>
      <c r="J635" s="35" t="s">
        <v>34</v>
      </c>
      <c r="K635" s="25" t="s">
        <v>36</v>
      </c>
      <c r="L635" s="31">
        <v>23618</v>
      </c>
      <c r="M635" s="25">
        <v>1.54</v>
      </c>
      <c r="N635" s="25">
        <v>2.0739999999999999E-3</v>
      </c>
      <c r="O635" s="25">
        <v>1</v>
      </c>
      <c r="P635" s="25">
        <v>145</v>
      </c>
      <c r="Q635" s="25">
        <v>130</v>
      </c>
      <c r="R635" s="25">
        <v>110</v>
      </c>
      <c r="S635" s="25">
        <v>1.54</v>
      </c>
      <c r="T635" s="25">
        <v>2.0739999999999999E-3</v>
      </c>
    </row>
    <row r="636" spans="1:20" ht="25.5" x14ac:dyDescent="0.25">
      <c r="A636" s="1"/>
      <c r="B636" s="25">
        <v>631</v>
      </c>
      <c r="C636" s="43">
        <v>1029140</v>
      </c>
      <c r="D636" s="37" t="s">
        <v>22</v>
      </c>
      <c r="E636" s="36" t="s">
        <v>5159</v>
      </c>
      <c r="F636" s="25" t="s">
        <v>21</v>
      </c>
      <c r="G636" s="238" t="s">
        <v>585</v>
      </c>
      <c r="H636" s="37" t="s">
        <v>22</v>
      </c>
      <c r="I636" s="37"/>
      <c r="J636" s="35" t="s">
        <v>34</v>
      </c>
      <c r="K636" s="25" t="s">
        <v>36</v>
      </c>
      <c r="L636" s="31">
        <v>12026</v>
      </c>
      <c r="M636" s="25">
        <v>0.68200000000000005</v>
      </c>
      <c r="N636" s="25">
        <v>1.5529999999999999E-3</v>
      </c>
      <c r="O636" s="25">
        <v>1</v>
      </c>
      <c r="P636" s="25">
        <v>150</v>
      </c>
      <c r="Q636" s="25">
        <v>115</v>
      </c>
      <c r="R636" s="25">
        <v>90</v>
      </c>
      <c r="S636" s="25">
        <v>0.68200000000000005</v>
      </c>
      <c r="T636" s="25">
        <v>1.5529999999999999E-3</v>
      </c>
    </row>
    <row r="637" spans="1:20" ht="25.5" x14ac:dyDescent="0.25">
      <c r="A637" s="1"/>
      <c r="B637" s="25">
        <v>632</v>
      </c>
      <c r="C637" s="43">
        <v>1029146</v>
      </c>
      <c r="D637" s="37" t="s">
        <v>22</v>
      </c>
      <c r="E637" s="48" t="s">
        <v>5156</v>
      </c>
      <c r="F637" s="25" t="s">
        <v>652</v>
      </c>
      <c r="G637" s="238" t="s">
        <v>585</v>
      </c>
      <c r="H637" s="37" t="s">
        <v>22</v>
      </c>
      <c r="I637" s="37"/>
      <c r="J637" s="35" t="s">
        <v>34</v>
      </c>
      <c r="K637" s="25" t="s">
        <v>36</v>
      </c>
      <c r="L637" s="31">
        <v>15907</v>
      </c>
      <c r="M637" s="25">
        <v>0.68</v>
      </c>
      <c r="N637" s="25">
        <v>1.4109999999999999E-3</v>
      </c>
      <c r="O637" s="25">
        <v>2</v>
      </c>
      <c r="P637" s="25">
        <v>155</v>
      </c>
      <c r="Q637" s="25">
        <v>70</v>
      </c>
      <c r="R637" s="25">
        <v>130</v>
      </c>
      <c r="S637" s="25">
        <v>1.36</v>
      </c>
      <c r="T637" s="25">
        <v>1.4109999999999999E-3</v>
      </c>
    </row>
    <row r="638" spans="1:20" ht="25.5" x14ac:dyDescent="0.25">
      <c r="A638" s="1"/>
      <c r="B638" s="25">
        <v>633</v>
      </c>
      <c r="C638" s="43">
        <v>1095819</v>
      </c>
      <c r="D638" s="25">
        <v>1029121</v>
      </c>
      <c r="E638" s="27" t="s">
        <v>5151</v>
      </c>
      <c r="F638" s="34" t="s">
        <v>652</v>
      </c>
      <c r="G638" s="238" t="s">
        <v>585</v>
      </c>
      <c r="H638" s="25"/>
      <c r="I638" s="25"/>
      <c r="J638" s="35" t="s">
        <v>34</v>
      </c>
      <c r="K638" s="34" t="s">
        <v>36</v>
      </c>
      <c r="L638" s="31">
        <v>7367</v>
      </c>
      <c r="M638" s="25">
        <v>0.36</v>
      </c>
      <c r="N638" s="25">
        <v>3.68E-4</v>
      </c>
      <c r="O638" s="25">
        <v>1</v>
      </c>
      <c r="P638" s="25">
        <v>120</v>
      </c>
      <c r="Q638" s="25">
        <v>100</v>
      </c>
      <c r="R638" s="25">
        <v>80</v>
      </c>
      <c r="S638" s="25">
        <v>0.36</v>
      </c>
      <c r="T638" s="25">
        <v>9.6000000000000002E-4</v>
      </c>
    </row>
    <row r="639" spans="1:20" ht="25.5" x14ac:dyDescent="0.25">
      <c r="A639" s="1"/>
      <c r="B639" s="25">
        <v>634</v>
      </c>
      <c r="C639" s="43">
        <v>1095820</v>
      </c>
      <c r="D639" s="25">
        <v>1029122</v>
      </c>
      <c r="E639" s="27" t="s">
        <v>5150</v>
      </c>
      <c r="F639" s="34" t="s">
        <v>652</v>
      </c>
      <c r="G639" s="238" t="s">
        <v>585</v>
      </c>
      <c r="H639" s="25"/>
      <c r="I639" s="25"/>
      <c r="J639" s="35" t="s">
        <v>34</v>
      </c>
      <c r="K639" s="34" t="s">
        <v>36</v>
      </c>
      <c r="L639" s="31">
        <v>7367</v>
      </c>
      <c r="M639" s="25">
        <v>0.38400000000000001</v>
      </c>
      <c r="N639" s="25">
        <v>3.68E-4</v>
      </c>
      <c r="O639" s="25">
        <v>1</v>
      </c>
      <c r="P639" s="25">
        <v>120</v>
      </c>
      <c r="Q639" s="25">
        <v>100</v>
      </c>
      <c r="R639" s="25">
        <v>80</v>
      </c>
      <c r="S639" s="25">
        <v>0.38400000000000001</v>
      </c>
      <c r="T639" s="25">
        <v>9.6000000000000002E-4</v>
      </c>
    </row>
    <row r="640" spans="1:20" ht="25.5" x14ac:dyDescent="0.25">
      <c r="A640" s="1"/>
      <c r="B640" s="25">
        <v>635</v>
      </c>
      <c r="C640" s="43">
        <v>1014107</v>
      </c>
      <c r="D640" s="37" t="s">
        <v>22</v>
      </c>
      <c r="E640" s="27" t="s">
        <v>5149</v>
      </c>
      <c r="F640" s="25" t="s">
        <v>757</v>
      </c>
      <c r="G640" s="238" t="s">
        <v>585</v>
      </c>
      <c r="H640" s="37" t="s">
        <v>22</v>
      </c>
      <c r="I640" s="37"/>
      <c r="J640" s="35" t="s">
        <v>34</v>
      </c>
      <c r="K640" s="25" t="s">
        <v>36</v>
      </c>
      <c r="L640" s="31">
        <v>4090</v>
      </c>
      <c r="M640" s="25">
        <v>0.36</v>
      </c>
      <c r="N640" s="25">
        <v>2.3800000000000001E-4</v>
      </c>
      <c r="O640" s="25">
        <v>1</v>
      </c>
      <c r="P640" s="25">
        <v>125</v>
      </c>
      <c r="Q640" s="25">
        <v>50</v>
      </c>
      <c r="R640" s="25">
        <v>40</v>
      </c>
      <c r="S640" s="25">
        <v>0.36</v>
      </c>
      <c r="T640" s="25">
        <v>2.5000000000000001E-4</v>
      </c>
    </row>
    <row r="641" spans="1:20" ht="25.5" x14ac:dyDescent="0.25">
      <c r="A641" s="1"/>
      <c r="B641" s="25">
        <v>636</v>
      </c>
      <c r="C641" s="43">
        <v>1014111</v>
      </c>
      <c r="D641" s="37" t="s">
        <v>22</v>
      </c>
      <c r="E641" s="36" t="s">
        <v>5147</v>
      </c>
      <c r="F641" s="25" t="s">
        <v>21</v>
      </c>
      <c r="G641" s="238" t="s">
        <v>585</v>
      </c>
      <c r="H641" s="37" t="s">
        <v>22</v>
      </c>
      <c r="I641" s="37"/>
      <c r="J641" s="35" t="s">
        <v>34</v>
      </c>
      <c r="K641" s="25" t="s">
        <v>36</v>
      </c>
      <c r="L641" s="31">
        <v>5745</v>
      </c>
      <c r="M641" s="25">
        <v>0.46500000000000002</v>
      </c>
      <c r="N641" s="25">
        <v>3.3E-4</v>
      </c>
      <c r="O641" s="25">
        <v>1</v>
      </c>
      <c r="P641" s="25">
        <v>175</v>
      </c>
      <c r="Q641" s="25">
        <v>50</v>
      </c>
      <c r="R641" s="25">
        <v>40</v>
      </c>
      <c r="S641" s="25">
        <v>0.46500000000000002</v>
      </c>
      <c r="T641" s="25">
        <v>3.5E-4</v>
      </c>
    </row>
    <row r="642" spans="1:20" ht="25.5" x14ac:dyDescent="0.25">
      <c r="A642" s="1"/>
      <c r="B642" s="25">
        <v>637</v>
      </c>
      <c r="C642" s="43">
        <v>1014123</v>
      </c>
      <c r="D642" s="37" t="s">
        <v>22</v>
      </c>
      <c r="E642" s="27" t="s">
        <v>5136</v>
      </c>
      <c r="F642" s="25" t="s">
        <v>652</v>
      </c>
      <c r="G642" s="238" t="s">
        <v>585</v>
      </c>
      <c r="H642" s="37" t="s">
        <v>22</v>
      </c>
      <c r="I642" s="37"/>
      <c r="J642" s="35" t="s">
        <v>34</v>
      </c>
      <c r="K642" s="25" t="s">
        <v>36</v>
      </c>
      <c r="L642" s="31">
        <v>1080</v>
      </c>
      <c r="M642" s="25">
        <v>0.08</v>
      </c>
      <c r="N642" s="25">
        <v>3.8000000000000002E-5</v>
      </c>
      <c r="O642" s="25">
        <v>20</v>
      </c>
      <c r="P642" s="25">
        <v>180</v>
      </c>
      <c r="Q642" s="25">
        <v>135</v>
      </c>
      <c r="R642" s="25">
        <v>45</v>
      </c>
      <c r="S642" s="25">
        <v>1.6</v>
      </c>
      <c r="T642" s="25">
        <v>1.0939999999999999E-3</v>
      </c>
    </row>
    <row r="643" spans="1:20" ht="38.25" x14ac:dyDescent="0.25">
      <c r="A643" s="1"/>
      <c r="B643" s="25">
        <v>638</v>
      </c>
      <c r="C643" s="43">
        <v>1014121</v>
      </c>
      <c r="D643" s="37" t="s">
        <v>22</v>
      </c>
      <c r="E643" s="27" t="s">
        <v>5135</v>
      </c>
      <c r="F643" s="25" t="s">
        <v>652</v>
      </c>
      <c r="G643" s="238" t="s">
        <v>29</v>
      </c>
      <c r="H643" s="43">
        <v>1136088</v>
      </c>
      <c r="I643" s="43"/>
      <c r="J643" s="35" t="s">
        <v>34</v>
      </c>
      <c r="K643" s="25" t="s">
        <v>36</v>
      </c>
      <c r="L643" s="31">
        <v>1080</v>
      </c>
      <c r="M643" s="25">
        <v>7.9000000000000001E-2</v>
      </c>
      <c r="N643" s="25">
        <v>4.8000000000000001E-5</v>
      </c>
      <c r="O643" s="25">
        <v>20</v>
      </c>
      <c r="P643" s="25">
        <v>280</v>
      </c>
      <c r="Q643" s="25">
        <v>187</v>
      </c>
      <c r="R643" s="25">
        <v>95</v>
      </c>
      <c r="S643" s="25">
        <v>1.58</v>
      </c>
      <c r="T643" s="25">
        <v>4.9740000000000001E-3</v>
      </c>
    </row>
    <row r="644" spans="1:20" ht="25.5" x14ac:dyDescent="0.25">
      <c r="A644" s="1"/>
      <c r="B644" s="25">
        <v>639</v>
      </c>
      <c r="C644" s="43">
        <v>1014117</v>
      </c>
      <c r="D644" s="37" t="s">
        <v>22</v>
      </c>
      <c r="E644" s="27" t="s">
        <v>5133</v>
      </c>
      <c r="F644" s="25" t="s">
        <v>757</v>
      </c>
      <c r="G644" s="238" t="s">
        <v>585</v>
      </c>
      <c r="H644" s="37" t="s">
        <v>22</v>
      </c>
      <c r="I644" s="37"/>
      <c r="J644" s="35" t="s">
        <v>34</v>
      </c>
      <c r="K644" s="25" t="s">
        <v>36</v>
      </c>
      <c r="L644" s="31">
        <v>2658</v>
      </c>
      <c r="M644" s="25">
        <v>0.28799999999999998</v>
      </c>
      <c r="N644" s="25">
        <v>4.2110000000000003E-3</v>
      </c>
      <c r="O644" s="25">
        <v>1</v>
      </c>
      <c r="P644" s="25">
        <v>390</v>
      </c>
      <c r="Q644" s="25">
        <v>290</v>
      </c>
      <c r="R644" s="25">
        <v>145</v>
      </c>
      <c r="S644" s="25">
        <v>0.28799999999999998</v>
      </c>
      <c r="T644" s="25">
        <v>1.6400000000000001E-2</v>
      </c>
    </row>
    <row r="645" spans="1:20" ht="38.25" x14ac:dyDescent="0.25">
      <c r="A645" s="1"/>
      <c r="B645" s="25">
        <v>640</v>
      </c>
      <c r="C645" s="43">
        <v>1045451</v>
      </c>
      <c r="D645" s="37" t="s">
        <v>22</v>
      </c>
      <c r="E645" s="27" t="s">
        <v>5131</v>
      </c>
      <c r="F645" s="25" t="s">
        <v>652</v>
      </c>
      <c r="G645" s="238" t="s">
        <v>29</v>
      </c>
      <c r="H645" s="43">
        <v>1136089</v>
      </c>
      <c r="I645" s="43"/>
      <c r="J645" s="35" t="s">
        <v>34</v>
      </c>
      <c r="K645" s="25" t="s">
        <v>38</v>
      </c>
      <c r="L645" s="31">
        <v>4411</v>
      </c>
      <c r="M645" s="25">
        <v>0.41</v>
      </c>
      <c r="N645" s="25">
        <v>6.0000000000000002E-5</v>
      </c>
      <c r="O645" s="25">
        <v>25</v>
      </c>
      <c r="P645" s="25">
        <v>340</v>
      </c>
      <c r="Q645" s="25">
        <v>385</v>
      </c>
      <c r="R645" s="25">
        <v>215</v>
      </c>
      <c r="S645" s="25">
        <v>10.25</v>
      </c>
      <c r="T645" s="25">
        <v>2.8143999999999999E-2</v>
      </c>
    </row>
    <row r="646" spans="1:20" ht="25.5" x14ac:dyDescent="0.25">
      <c r="A646" s="1"/>
      <c r="B646" s="25">
        <v>641</v>
      </c>
      <c r="C646" s="43">
        <v>1046940</v>
      </c>
      <c r="D646" s="37">
        <v>1029123</v>
      </c>
      <c r="E646" s="27" t="s">
        <v>5095</v>
      </c>
      <c r="F646" s="34" t="s">
        <v>652</v>
      </c>
      <c r="G646" s="238" t="s">
        <v>585</v>
      </c>
      <c r="H646" s="44" t="s">
        <v>22</v>
      </c>
      <c r="I646" s="44"/>
      <c r="J646" s="35" t="s">
        <v>34</v>
      </c>
      <c r="K646" s="25" t="s">
        <v>36</v>
      </c>
      <c r="L646" s="31">
        <v>7367</v>
      </c>
      <c r="M646" s="25">
        <v>0.38</v>
      </c>
      <c r="N646" s="25">
        <v>1.0200000000000001E-3</v>
      </c>
      <c r="O646" s="25">
        <v>1</v>
      </c>
      <c r="P646" s="25">
        <v>120</v>
      </c>
      <c r="Q646" s="25">
        <v>100</v>
      </c>
      <c r="R646" s="25">
        <v>85</v>
      </c>
      <c r="S646" s="25">
        <v>0.38</v>
      </c>
      <c r="T646" s="25">
        <v>1.0200000000000001E-3</v>
      </c>
    </row>
    <row r="647" spans="1:20" ht="25.5" x14ac:dyDescent="0.25">
      <c r="A647" s="1"/>
      <c r="B647" s="25">
        <v>642</v>
      </c>
      <c r="C647" s="43">
        <v>1046941</v>
      </c>
      <c r="D647" s="37">
        <v>1029124</v>
      </c>
      <c r="E647" s="27" t="s">
        <v>5093</v>
      </c>
      <c r="F647" s="34" t="s">
        <v>652</v>
      </c>
      <c r="G647" s="238" t="s">
        <v>585</v>
      </c>
      <c r="H647" s="44" t="s">
        <v>22</v>
      </c>
      <c r="I647" s="44"/>
      <c r="J647" s="35" t="s">
        <v>5049</v>
      </c>
      <c r="K647" s="25" t="s">
        <v>36</v>
      </c>
      <c r="L647" s="31" t="s">
        <v>2629</v>
      </c>
      <c r="M647" s="25">
        <v>0.40899999999999997</v>
      </c>
      <c r="N647" s="25">
        <v>1.008E-3</v>
      </c>
      <c r="O647" s="25">
        <v>1</v>
      </c>
      <c r="P647" s="25">
        <v>120</v>
      </c>
      <c r="Q647" s="25">
        <v>100</v>
      </c>
      <c r="R647" s="25">
        <v>84</v>
      </c>
      <c r="S647" s="25">
        <v>0.40899999999999997</v>
      </c>
      <c r="T647" s="25">
        <v>1.008E-3</v>
      </c>
    </row>
    <row r="648" spans="1:20" ht="25.5" x14ac:dyDescent="0.25">
      <c r="A648" s="1"/>
      <c r="B648" s="25">
        <v>643</v>
      </c>
      <c r="C648" s="43">
        <v>1029125</v>
      </c>
      <c r="D648" s="37" t="s">
        <v>22</v>
      </c>
      <c r="E648" s="27" t="s">
        <v>5091</v>
      </c>
      <c r="F648" s="25" t="s">
        <v>655</v>
      </c>
      <c r="G648" s="238" t="s">
        <v>585</v>
      </c>
      <c r="H648" s="37" t="s">
        <v>22</v>
      </c>
      <c r="I648" s="37"/>
      <c r="J648" s="35" t="s">
        <v>5049</v>
      </c>
      <c r="K648" s="25" t="s">
        <v>36</v>
      </c>
      <c r="L648" s="31" t="s">
        <v>2629</v>
      </c>
      <c r="M648" s="25">
        <v>0.56999999999999995</v>
      </c>
      <c r="N648" s="25">
        <v>4.5100000000000001E-4</v>
      </c>
      <c r="O648" s="25">
        <v>1</v>
      </c>
      <c r="P648" s="25">
        <v>96</v>
      </c>
      <c r="Q648" s="25">
        <v>92</v>
      </c>
      <c r="R648" s="25">
        <v>100</v>
      </c>
      <c r="S648" s="25">
        <v>0.56999999999999995</v>
      </c>
      <c r="T648" s="25">
        <v>8.83E-4</v>
      </c>
    </row>
    <row r="649" spans="1:20" ht="25.5" x14ac:dyDescent="0.25">
      <c r="A649" s="1"/>
      <c r="B649" s="25">
        <v>644</v>
      </c>
      <c r="C649" s="43">
        <v>1029126</v>
      </c>
      <c r="D649" s="37" t="s">
        <v>22</v>
      </c>
      <c r="E649" s="36" t="s">
        <v>5089</v>
      </c>
      <c r="F649" s="25" t="s">
        <v>655</v>
      </c>
      <c r="G649" s="238" t="s">
        <v>585</v>
      </c>
      <c r="H649" s="37" t="s">
        <v>22</v>
      </c>
      <c r="I649" s="37"/>
      <c r="J649" s="35" t="s">
        <v>5049</v>
      </c>
      <c r="K649" s="25" t="s">
        <v>36</v>
      </c>
      <c r="L649" s="31" t="s">
        <v>2629</v>
      </c>
      <c r="M649" s="25">
        <v>0.76700000000000002</v>
      </c>
      <c r="N649" s="25">
        <v>5.5999999999999995E-4</v>
      </c>
      <c r="O649" s="25">
        <v>1</v>
      </c>
      <c r="P649" s="25">
        <v>202</v>
      </c>
      <c r="Q649" s="25">
        <v>120</v>
      </c>
      <c r="R649" s="25">
        <v>102</v>
      </c>
      <c r="S649" s="25">
        <v>0.76700000000000002</v>
      </c>
      <c r="T649" s="25">
        <v>2.4719999999999998E-3</v>
      </c>
    </row>
    <row r="650" spans="1:20" ht="25.5" x14ac:dyDescent="0.25">
      <c r="A650" s="1"/>
      <c r="B650" s="25">
        <v>645</v>
      </c>
      <c r="C650" s="43">
        <v>1029127</v>
      </c>
      <c r="D650" s="37" t="s">
        <v>22</v>
      </c>
      <c r="E650" s="36" t="s">
        <v>5087</v>
      </c>
      <c r="F650" s="25" t="s">
        <v>655</v>
      </c>
      <c r="G650" s="238" t="s">
        <v>585</v>
      </c>
      <c r="H650" s="37" t="s">
        <v>22</v>
      </c>
      <c r="I650" s="37"/>
      <c r="J650" s="35" t="s">
        <v>5049</v>
      </c>
      <c r="K650" s="25" t="s">
        <v>36</v>
      </c>
      <c r="L650" s="31" t="s">
        <v>2629</v>
      </c>
      <c r="M650" s="25">
        <v>1.337</v>
      </c>
      <c r="N650" s="25">
        <v>2.2430000000000002E-3</v>
      </c>
      <c r="O650" s="25">
        <v>1</v>
      </c>
      <c r="P650" s="25">
        <v>150</v>
      </c>
      <c r="Q650" s="25">
        <v>130</v>
      </c>
      <c r="R650" s="25">
        <v>115</v>
      </c>
      <c r="S650" s="25">
        <v>1.337</v>
      </c>
      <c r="T650" s="25">
        <v>2.2430000000000002E-3</v>
      </c>
    </row>
    <row r="651" spans="1:20" ht="25.5" x14ac:dyDescent="0.25">
      <c r="A651" s="1"/>
      <c r="B651" s="25">
        <v>646</v>
      </c>
      <c r="C651" s="43">
        <v>1029128</v>
      </c>
      <c r="D651" s="37" t="s">
        <v>22</v>
      </c>
      <c r="E651" s="36" t="s">
        <v>5085</v>
      </c>
      <c r="F651" s="25" t="s">
        <v>652</v>
      </c>
      <c r="G651" s="238" t="s">
        <v>585</v>
      </c>
      <c r="H651" s="37" t="s">
        <v>22</v>
      </c>
      <c r="I651" s="37"/>
      <c r="J651" s="35" t="s">
        <v>5049</v>
      </c>
      <c r="K651" s="25" t="s">
        <v>36</v>
      </c>
      <c r="L651" s="31" t="s">
        <v>2629</v>
      </c>
      <c r="M651" s="25">
        <v>1.625</v>
      </c>
      <c r="N651" s="25">
        <v>1.3500000000000001E-3</v>
      </c>
      <c r="O651" s="25">
        <v>1</v>
      </c>
      <c r="P651" s="25">
        <v>150</v>
      </c>
      <c r="Q651" s="25">
        <v>135</v>
      </c>
      <c r="R651" s="25">
        <v>115</v>
      </c>
      <c r="S651" s="25">
        <v>1.625</v>
      </c>
      <c r="T651" s="25">
        <v>2.3289999999999999E-3</v>
      </c>
    </row>
    <row r="652" spans="1:20" ht="25.5" x14ac:dyDescent="0.25">
      <c r="A652" s="1"/>
      <c r="B652" s="25">
        <v>647</v>
      </c>
      <c r="C652" s="43">
        <v>1029130</v>
      </c>
      <c r="D652" s="37" t="s">
        <v>22</v>
      </c>
      <c r="E652" s="27" t="s">
        <v>5062</v>
      </c>
      <c r="F652" s="34" t="s">
        <v>757</v>
      </c>
      <c r="G652" s="238" t="s">
        <v>585</v>
      </c>
      <c r="H652" s="37" t="s">
        <v>22</v>
      </c>
      <c r="I652" s="37"/>
      <c r="J652" s="35" t="s">
        <v>5049</v>
      </c>
      <c r="K652" s="25" t="s">
        <v>36</v>
      </c>
      <c r="L652" s="31" t="s">
        <v>2629</v>
      </c>
      <c r="M652" s="25">
        <v>5.23</v>
      </c>
      <c r="N652" s="25">
        <v>4.9350000000000002E-3</v>
      </c>
      <c r="O652" s="25">
        <v>1</v>
      </c>
      <c r="P652" s="25">
        <v>350</v>
      </c>
      <c r="Q652" s="25">
        <v>235</v>
      </c>
      <c r="R652" s="25">
        <v>60</v>
      </c>
      <c r="S652" s="25">
        <v>5.23</v>
      </c>
      <c r="T652" s="25">
        <v>4.9350000000000002E-3</v>
      </c>
    </row>
    <row r="653" spans="1:20" ht="25.5" x14ac:dyDescent="0.25">
      <c r="A653" s="1"/>
      <c r="B653" s="25">
        <v>648</v>
      </c>
      <c r="C653" s="43">
        <v>1046478</v>
      </c>
      <c r="D653" s="37" t="s">
        <v>22</v>
      </c>
      <c r="E653" s="27" t="s">
        <v>5059</v>
      </c>
      <c r="F653" s="25" t="s">
        <v>21</v>
      </c>
      <c r="G653" s="238" t="s">
        <v>585</v>
      </c>
      <c r="H653" s="37" t="s">
        <v>22</v>
      </c>
      <c r="I653" s="37"/>
      <c r="J653" s="35" t="s">
        <v>5049</v>
      </c>
      <c r="K653" s="25" t="s">
        <v>36</v>
      </c>
      <c r="L653" s="31" t="s">
        <v>2629</v>
      </c>
      <c r="M653" s="25">
        <v>2.7170000000000001</v>
      </c>
      <c r="N653" s="25">
        <v>2.81E-3</v>
      </c>
      <c r="O653" s="25">
        <v>1</v>
      </c>
      <c r="P653" s="25">
        <v>285</v>
      </c>
      <c r="Q653" s="25">
        <v>131</v>
      </c>
      <c r="R653" s="25">
        <v>131</v>
      </c>
      <c r="S653" s="25">
        <v>2.7170000000000001</v>
      </c>
      <c r="T653" s="25">
        <v>4.8910000000000004E-3</v>
      </c>
    </row>
    <row r="654" spans="1:20" ht="25.5" x14ac:dyDescent="0.25">
      <c r="A654" s="1"/>
      <c r="B654" s="25">
        <v>649</v>
      </c>
      <c r="C654" s="43">
        <v>1042921</v>
      </c>
      <c r="D654" s="37" t="s">
        <v>22</v>
      </c>
      <c r="E654" s="27" t="s">
        <v>5055</v>
      </c>
      <c r="F654" s="25" t="s">
        <v>44</v>
      </c>
      <c r="G654" s="238" t="s">
        <v>585</v>
      </c>
      <c r="H654" s="37" t="s">
        <v>22</v>
      </c>
      <c r="I654" s="37"/>
      <c r="J654" s="35" t="s">
        <v>5049</v>
      </c>
      <c r="K654" s="25" t="s">
        <v>36</v>
      </c>
      <c r="L654" s="31" t="s">
        <v>2629</v>
      </c>
      <c r="M654" s="25">
        <v>3.0000000000000001E-3</v>
      </c>
      <c r="N654" s="25">
        <v>7.9999999999999996E-6</v>
      </c>
      <c r="O654" s="25">
        <v>10</v>
      </c>
      <c r="P654" s="25">
        <v>180</v>
      </c>
      <c r="Q654" s="25">
        <v>80</v>
      </c>
      <c r="R654" s="25">
        <v>5</v>
      </c>
      <c r="S654" s="25">
        <v>0.03</v>
      </c>
      <c r="T654" s="25">
        <v>7.2000000000000002E-5</v>
      </c>
    </row>
    <row r="655" spans="1:20" ht="25.5" x14ac:dyDescent="0.25">
      <c r="A655" s="1"/>
      <c r="B655" s="25">
        <v>650</v>
      </c>
      <c r="C655" s="43">
        <v>1015425</v>
      </c>
      <c r="D655" s="25"/>
      <c r="E655" s="27" t="s">
        <v>5044</v>
      </c>
      <c r="F655" s="25" t="s">
        <v>21</v>
      </c>
      <c r="G655" s="238" t="s">
        <v>585</v>
      </c>
      <c r="H655" s="25"/>
      <c r="I655" s="25"/>
      <c r="J655" s="35" t="s">
        <v>34</v>
      </c>
      <c r="K655" s="25" t="s">
        <v>36</v>
      </c>
      <c r="L655" s="31">
        <v>2311</v>
      </c>
      <c r="M655" s="25">
        <v>0.183</v>
      </c>
      <c r="N655" s="25">
        <v>5.13E-4</v>
      </c>
      <c r="O655" s="25">
        <v>20</v>
      </c>
      <c r="P655" s="25">
        <v>360</v>
      </c>
      <c r="Q655" s="25">
        <v>259</v>
      </c>
      <c r="R655" s="25">
        <v>110</v>
      </c>
      <c r="S655" s="25">
        <v>3.66</v>
      </c>
      <c r="T655" s="25">
        <v>1.0255999999999999E-2</v>
      </c>
    </row>
    <row r="656" spans="1:20" ht="25.5" x14ac:dyDescent="0.25">
      <c r="A656" s="1"/>
      <c r="B656" s="25">
        <v>651</v>
      </c>
      <c r="C656" s="45">
        <v>1237341</v>
      </c>
      <c r="D656" s="23"/>
      <c r="E656" s="36" t="s">
        <v>7058</v>
      </c>
      <c r="F656" s="25" t="s">
        <v>21</v>
      </c>
      <c r="G656" s="234" t="s">
        <v>2182</v>
      </c>
      <c r="H656" s="37"/>
      <c r="I656" s="37"/>
      <c r="J656" s="35" t="s">
        <v>42</v>
      </c>
      <c r="K656" s="34" t="s">
        <v>36</v>
      </c>
      <c r="L656" s="31">
        <v>14190</v>
      </c>
      <c r="M656" s="25">
        <v>5</v>
      </c>
      <c r="N656" s="25"/>
      <c r="O656" s="25">
        <v>1</v>
      </c>
      <c r="P656" s="25"/>
      <c r="Q656" s="25"/>
      <c r="R656" s="25"/>
      <c r="S656" s="25"/>
      <c r="T656" s="25"/>
    </row>
    <row r="657" spans="1:20" ht="25.5" x14ac:dyDescent="0.25">
      <c r="A657" s="1"/>
      <c r="B657" s="25">
        <v>652</v>
      </c>
      <c r="C657" s="45">
        <v>1237346</v>
      </c>
      <c r="D657" s="23"/>
      <c r="E657" s="36" t="s">
        <v>7059</v>
      </c>
      <c r="F657" s="25" t="s">
        <v>21</v>
      </c>
      <c r="G657" s="234" t="s">
        <v>2182</v>
      </c>
      <c r="H657" s="37"/>
      <c r="I657" s="37"/>
      <c r="J657" s="35" t="s">
        <v>42</v>
      </c>
      <c r="K657" s="34" t="s">
        <v>36</v>
      </c>
      <c r="L657" s="31">
        <v>164890</v>
      </c>
      <c r="M657" s="25">
        <v>5.55</v>
      </c>
      <c r="N657" s="25"/>
      <c r="O657" s="25">
        <v>1</v>
      </c>
      <c r="P657" s="25"/>
      <c r="Q657" s="25"/>
      <c r="R657" s="25"/>
      <c r="S657" s="25"/>
      <c r="T657" s="25"/>
    </row>
    <row r="658" spans="1:20" ht="25.5" x14ac:dyDescent="0.25">
      <c r="A658" s="1"/>
      <c r="B658" s="25">
        <v>653</v>
      </c>
      <c r="C658" s="45">
        <v>1237348</v>
      </c>
      <c r="D658" s="23"/>
      <c r="E658" s="36" t="s">
        <v>7060</v>
      </c>
      <c r="F658" s="25" t="s">
        <v>21</v>
      </c>
      <c r="G658" s="234" t="s">
        <v>2182</v>
      </c>
      <c r="H658" s="37"/>
      <c r="I658" s="37"/>
      <c r="J658" s="35" t="s">
        <v>42</v>
      </c>
      <c r="K658" s="34" t="s">
        <v>36</v>
      </c>
      <c r="L658" s="31">
        <v>9570</v>
      </c>
      <c r="M658" s="25">
        <v>1.5</v>
      </c>
      <c r="N658" s="25"/>
      <c r="O658" s="25">
        <v>1</v>
      </c>
      <c r="P658" s="25"/>
      <c r="Q658" s="25"/>
      <c r="R658" s="25"/>
      <c r="S658" s="25"/>
      <c r="T658" s="25"/>
    </row>
    <row r="659" spans="1:20" ht="25.5" x14ac:dyDescent="0.25">
      <c r="A659" s="126" t="s">
        <v>22</v>
      </c>
      <c r="B659" s="25">
        <v>654</v>
      </c>
      <c r="C659" s="45">
        <v>1237349</v>
      </c>
      <c r="D659" s="23"/>
      <c r="E659" s="36" t="s">
        <v>7061</v>
      </c>
      <c r="F659" s="25" t="s">
        <v>21</v>
      </c>
      <c r="G659" s="234" t="s">
        <v>2182</v>
      </c>
      <c r="H659" s="37"/>
      <c r="I659" s="37"/>
      <c r="J659" s="35" t="s">
        <v>42</v>
      </c>
      <c r="K659" s="34" t="s">
        <v>36</v>
      </c>
      <c r="L659" s="31">
        <v>9570</v>
      </c>
      <c r="M659" s="25">
        <v>1.5</v>
      </c>
      <c r="N659" s="25"/>
      <c r="O659" s="25">
        <v>1</v>
      </c>
      <c r="P659" s="25"/>
      <c r="Q659" s="25"/>
      <c r="R659" s="25"/>
      <c r="S659" s="25"/>
      <c r="T659" s="25"/>
    </row>
    <row r="660" spans="1:20" ht="25.5" x14ac:dyDescent="0.25">
      <c r="A660" s="51"/>
      <c r="B660" s="25">
        <v>655</v>
      </c>
      <c r="C660" s="45">
        <v>1237350</v>
      </c>
      <c r="D660" s="23"/>
      <c r="E660" s="36" t="s">
        <v>7062</v>
      </c>
      <c r="F660" s="25" t="s">
        <v>21</v>
      </c>
      <c r="G660" s="234" t="s">
        <v>2182</v>
      </c>
      <c r="H660" s="37"/>
      <c r="I660" s="37"/>
      <c r="J660" s="35" t="s">
        <v>42</v>
      </c>
      <c r="K660" s="34" t="s">
        <v>36</v>
      </c>
      <c r="L660" s="31">
        <v>9570</v>
      </c>
      <c r="M660" s="25">
        <v>1.5</v>
      </c>
      <c r="N660" s="25"/>
      <c r="O660" s="25">
        <v>1</v>
      </c>
      <c r="P660" s="25"/>
      <c r="Q660" s="25"/>
      <c r="R660" s="25"/>
      <c r="S660" s="25"/>
      <c r="T660" s="25"/>
    </row>
    <row r="661" spans="1:20" ht="25.5" x14ac:dyDescent="0.25">
      <c r="A661" s="51"/>
      <c r="B661" s="25">
        <v>656</v>
      </c>
      <c r="C661" s="45">
        <v>1237351</v>
      </c>
      <c r="D661" s="23"/>
      <c r="E661" s="36" t="s">
        <v>7063</v>
      </c>
      <c r="F661" s="25" t="s">
        <v>21</v>
      </c>
      <c r="G661" s="234" t="s">
        <v>2182</v>
      </c>
      <c r="H661" s="37"/>
      <c r="I661" s="37"/>
      <c r="J661" s="35" t="s">
        <v>42</v>
      </c>
      <c r="K661" s="34" t="s">
        <v>36</v>
      </c>
      <c r="L661" s="31">
        <v>9570</v>
      </c>
      <c r="M661" s="25">
        <v>1.5</v>
      </c>
      <c r="N661" s="25"/>
      <c r="O661" s="25">
        <v>1</v>
      </c>
      <c r="P661" s="25"/>
      <c r="Q661" s="25"/>
      <c r="R661" s="25"/>
      <c r="S661" s="25"/>
      <c r="T661" s="25"/>
    </row>
    <row r="662" spans="1:20" ht="25.5" x14ac:dyDescent="0.25">
      <c r="A662" s="51"/>
      <c r="B662" s="25">
        <v>657</v>
      </c>
      <c r="C662" s="45">
        <v>1237356</v>
      </c>
      <c r="D662" s="23"/>
      <c r="E662" s="36" t="s">
        <v>7064</v>
      </c>
      <c r="F662" s="25" t="s">
        <v>21</v>
      </c>
      <c r="G662" s="234" t="s">
        <v>2182</v>
      </c>
      <c r="H662" s="37"/>
      <c r="I662" s="37"/>
      <c r="J662" s="35" t="s">
        <v>42</v>
      </c>
      <c r="K662" s="34" t="s">
        <v>36</v>
      </c>
      <c r="L662" s="31">
        <v>528</v>
      </c>
      <c r="M662" s="25"/>
      <c r="N662" s="25"/>
      <c r="O662" s="25">
        <v>1</v>
      </c>
      <c r="P662" s="25"/>
      <c r="Q662" s="25"/>
      <c r="R662" s="25"/>
      <c r="S662" s="25"/>
      <c r="T662" s="25"/>
    </row>
    <row r="663" spans="1:20" ht="25.5" x14ac:dyDescent="0.25">
      <c r="A663" s="51"/>
      <c r="B663" s="25">
        <v>658</v>
      </c>
      <c r="C663" s="45">
        <v>1237357</v>
      </c>
      <c r="D663" s="23"/>
      <c r="E663" s="36" t="s">
        <v>7065</v>
      </c>
      <c r="F663" s="25" t="s">
        <v>21</v>
      </c>
      <c r="G663" s="234" t="s">
        <v>2182</v>
      </c>
      <c r="H663" s="37"/>
      <c r="I663" s="37"/>
      <c r="J663" s="35" t="s">
        <v>42</v>
      </c>
      <c r="K663" s="34" t="s">
        <v>36</v>
      </c>
      <c r="L663" s="31">
        <v>528</v>
      </c>
      <c r="M663" s="25"/>
      <c r="N663" s="25"/>
      <c r="O663" s="25">
        <v>1</v>
      </c>
      <c r="P663" s="25"/>
      <c r="Q663" s="25"/>
      <c r="R663" s="25"/>
      <c r="S663" s="25"/>
      <c r="T663" s="25"/>
    </row>
    <row r="664" spans="1:20" ht="25.5" x14ac:dyDescent="0.25">
      <c r="A664" s="1"/>
      <c r="B664" s="25">
        <v>659</v>
      </c>
      <c r="C664" s="43">
        <v>1014320</v>
      </c>
      <c r="D664" s="37" t="s">
        <v>22</v>
      </c>
      <c r="E664" s="27" t="s">
        <v>5024</v>
      </c>
      <c r="F664" s="25" t="s">
        <v>44</v>
      </c>
      <c r="G664" s="238" t="s">
        <v>585</v>
      </c>
      <c r="H664" s="37" t="s">
        <v>22</v>
      </c>
      <c r="I664" s="37"/>
      <c r="J664" s="35" t="s">
        <v>42</v>
      </c>
      <c r="K664" s="25" t="s">
        <v>36</v>
      </c>
      <c r="L664" s="31">
        <v>7785</v>
      </c>
      <c r="M664" s="25">
        <v>1.4E-2</v>
      </c>
      <c r="N664" s="25">
        <v>1.7E-5</v>
      </c>
      <c r="O664" s="25">
        <v>1</v>
      </c>
      <c r="P664" s="25">
        <v>155</v>
      </c>
      <c r="Q664" s="25">
        <v>90</v>
      </c>
      <c r="R664" s="25">
        <v>32</v>
      </c>
      <c r="S664" s="25">
        <v>1.4E-2</v>
      </c>
      <c r="T664" s="25">
        <v>4.46E-4</v>
      </c>
    </row>
    <row r="665" spans="1:20" ht="25.5" x14ac:dyDescent="0.25">
      <c r="A665" s="1"/>
      <c r="B665" s="25">
        <v>660</v>
      </c>
      <c r="C665" s="43">
        <v>1007084</v>
      </c>
      <c r="D665" s="37" t="s">
        <v>22</v>
      </c>
      <c r="E665" s="36" t="s">
        <v>4970</v>
      </c>
      <c r="F665" s="25" t="s">
        <v>652</v>
      </c>
      <c r="G665" s="238" t="s">
        <v>585</v>
      </c>
      <c r="H665" s="37" t="s">
        <v>22</v>
      </c>
      <c r="I665" s="37"/>
      <c r="J665" s="35" t="s">
        <v>42</v>
      </c>
      <c r="K665" s="25" t="s">
        <v>36</v>
      </c>
      <c r="L665" s="31">
        <v>19651</v>
      </c>
      <c r="M665" s="25">
        <v>1.91</v>
      </c>
      <c r="N665" s="25">
        <v>6.0000000000000002E-5</v>
      </c>
      <c r="O665" s="25">
        <v>1</v>
      </c>
      <c r="P665" s="25">
        <v>180</v>
      </c>
      <c r="Q665" s="25">
        <v>120</v>
      </c>
      <c r="R665" s="25">
        <v>55</v>
      </c>
      <c r="S665" s="25">
        <v>1.91</v>
      </c>
      <c r="T665" s="25">
        <v>1.188E-3</v>
      </c>
    </row>
    <row r="666" spans="1:20" x14ac:dyDescent="0.25">
      <c r="A666" s="1"/>
      <c r="B666" s="106">
        <v>661</v>
      </c>
      <c r="C666" s="242" t="s">
        <v>4947</v>
      </c>
      <c r="D666" s="146"/>
      <c r="E666" s="244"/>
      <c r="F666" s="106"/>
      <c r="G666" s="250"/>
      <c r="H666" s="146"/>
      <c r="I666" s="146"/>
      <c r="J666" s="247" t="s">
        <v>22</v>
      </c>
      <c r="K666" s="106"/>
      <c r="L666" s="248"/>
      <c r="M666" s="106"/>
      <c r="N666" s="106"/>
      <c r="O666" s="106" t="s">
        <v>22</v>
      </c>
      <c r="P666" s="106"/>
      <c r="Q666" s="106"/>
      <c r="R666" s="106"/>
      <c r="S666" s="106"/>
      <c r="T666" s="106"/>
    </row>
    <row r="667" spans="1:20" ht="25.5" x14ac:dyDescent="0.25">
      <c r="A667" s="1"/>
      <c r="B667" s="25">
        <v>662</v>
      </c>
      <c r="C667" s="43">
        <v>1048539</v>
      </c>
      <c r="D667" s="45"/>
      <c r="E667" s="27" t="s">
        <v>4946</v>
      </c>
      <c r="F667" s="25" t="s">
        <v>21</v>
      </c>
      <c r="G667" s="238" t="s">
        <v>585</v>
      </c>
      <c r="H667" s="25"/>
      <c r="I667" s="25"/>
      <c r="J667" s="35" t="s">
        <v>52</v>
      </c>
      <c r="K667" s="25" t="s">
        <v>36</v>
      </c>
      <c r="L667" s="31">
        <v>898</v>
      </c>
      <c r="M667" s="25">
        <v>2.3E-2</v>
      </c>
      <c r="N667" s="25">
        <v>4.0000000000000003E-5</v>
      </c>
      <c r="O667" s="25">
        <v>48</v>
      </c>
      <c r="P667" s="25">
        <v>280</v>
      </c>
      <c r="Q667" s="25">
        <v>187</v>
      </c>
      <c r="R667" s="25">
        <v>95</v>
      </c>
      <c r="S667" s="25">
        <v>1.2</v>
      </c>
      <c r="T667" s="25">
        <v>4.9740000000000001E-3</v>
      </c>
    </row>
    <row r="668" spans="1:20" ht="25.5" x14ac:dyDescent="0.25">
      <c r="A668" s="1"/>
      <c r="B668" s="25">
        <v>663</v>
      </c>
      <c r="C668" s="43">
        <v>1048540</v>
      </c>
      <c r="D668" s="45"/>
      <c r="E668" s="27" t="s">
        <v>4945</v>
      </c>
      <c r="F668" s="25" t="s">
        <v>21</v>
      </c>
      <c r="G668" s="238" t="s">
        <v>585</v>
      </c>
      <c r="H668" s="25"/>
      <c r="I668" s="25"/>
      <c r="J668" s="35" t="s">
        <v>52</v>
      </c>
      <c r="K668" s="25" t="s">
        <v>36</v>
      </c>
      <c r="L668" s="31">
        <v>1343</v>
      </c>
      <c r="M668" s="25">
        <v>3.5999999999999997E-2</v>
      </c>
      <c r="N668" s="25">
        <v>6.9999999999999994E-5</v>
      </c>
      <c r="O668" s="25">
        <v>36</v>
      </c>
      <c r="P668" s="25">
        <v>280</v>
      </c>
      <c r="Q668" s="25">
        <v>187</v>
      </c>
      <c r="R668" s="25">
        <v>95</v>
      </c>
      <c r="S668" s="25">
        <v>1.3320000000000001</v>
      </c>
      <c r="T668" s="25">
        <v>4.9740000000000001E-3</v>
      </c>
    </row>
    <row r="669" spans="1:20" ht="25.5" x14ac:dyDescent="0.25">
      <c r="A669" s="1"/>
      <c r="B669" s="25">
        <v>664</v>
      </c>
      <c r="C669" s="43">
        <v>1048541</v>
      </c>
      <c r="D669" s="45"/>
      <c r="E669" s="27" t="s">
        <v>4944</v>
      </c>
      <c r="F669" s="25" t="s">
        <v>21</v>
      </c>
      <c r="G669" s="238" t="s">
        <v>585</v>
      </c>
      <c r="H669" s="25"/>
      <c r="I669" s="25"/>
      <c r="J669" s="35" t="s">
        <v>52</v>
      </c>
      <c r="K669" s="25" t="s">
        <v>36</v>
      </c>
      <c r="L669" s="31">
        <v>2153</v>
      </c>
      <c r="M669" s="25">
        <v>5.8999999999999997E-2</v>
      </c>
      <c r="N669" s="25">
        <v>6.0000000000000002E-5</v>
      </c>
      <c r="O669" s="25">
        <v>20</v>
      </c>
      <c r="P669" s="25">
        <v>280</v>
      </c>
      <c r="Q669" s="25">
        <v>180</v>
      </c>
      <c r="R669" s="25">
        <v>90</v>
      </c>
      <c r="S669" s="25">
        <v>1.2</v>
      </c>
      <c r="T669" s="25">
        <v>4.5360000000000001E-3</v>
      </c>
    </row>
    <row r="670" spans="1:20" ht="25.5" x14ac:dyDescent="0.25">
      <c r="A670" s="1"/>
      <c r="B670" s="25">
        <v>665</v>
      </c>
      <c r="C670" s="43">
        <v>1048558</v>
      </c>
      <c r="D670" s="45"/>
      <c r="E670" s="27" t="s">
        <v>4943</v>
      </c>
      <c r="F670" s="25" t="s">
        <v>21</v>
      </c>
      <c r="G670" s="238" t="s">
        <v>585</v>
      </c>
      <c r="H670" s="25"/>
      <c r="I670" s="25"/>
      <c r="J670" s="35" t="s">
        <v>52</v>
      </c>
      <c r="K670" s="25" t="s">
        <v>36</v>
      </c>
      <c r="L670" s="31">
        <v>898</v>
      </c>
      <c r="M670" s="25">
        <v>5.8000000000000003E-2</v>
      </c>
      <c r="N670" s="25">
        <v>5.0000000000000002E-5</v>
      </c>
      <c r="O670" s="25">
        <v>40</v>
      </c>
      <c r="P670" s="25">
        <v>280</v>
      </c>
      <c r="Q670" s="25">
        <v>187</v>
      </c>
      <c r="R670" s="25">
        <v>95</v>
      </c>
      <c r="S670" s="25">
        <v>2.48</v>
      </c>
      <c r="T670" s="25">
        <v>4.9740000000000001E-3</v>
      </c>
    </row>
    <row r="671" spans="1:20" ht="25.5" x14ac:dyDescent="0.25">
      <c r="A671" s="1"/>
      <c r="B671" s="25">
        <v>666</v>
      </c>
      <c r="C671" s="43">
        <v>1048559</v>
      </c>
      <c r="D671" s="45"/>
      <c r="E671" s="27" t="s">
        <v>4942</v>
      </c>
      <c r="F671" s="25" t="s">
        <v>21</v>
      </c>
      <c r="G671" s="238" t="s">
        <v>585</v>
      </c>
      <c r="H671" s="25"/>
      <c r="I671" s="25"/>
      <c r="J671" s="35" t="s">
        <v>52</v>
      </c>
      <c r="K671" s="25" t="s">
        <v>36</v>
      </c>
      <c r="L671" s="31">
        <v>1343</v>
      </c>
      <c r="M671" s="25">
        <v>7.0999999999999994E-2</v>
      </c>
      <c r="N671" s="25">
        <v>6.9999999999999994E-5</v>
      </c>
      <c r="O671" s="25">
        <v>36</v>
      </c>
      <c r="P671" s="25">
        <v>280</v>
      </c>
      <c r="Q671" s="25">
        <v>187</v>
      </c>
      <c r="R671" s="25">
        <v>90</v>
      </c>
      <c r="S671" s="25">
        <v>2.52</v>
      </c>
      <c r="T671" s="25">
        <v>4.712E-3</v>
      </c>
    </row>
    <row r="672" spans="1:20" ht="25.5" x14ac:dyDescent="0.25">
      <c r="A672" s="1"/>
      <c r="B672" s="25">
        <v>667</v>
      </c>
      <c r="C672" s="43">
        <v>1048560</v>
      </c>
      <c r="D672" s="45"/>
      <c r="E672" s="27" t="s">
        <v>4940</v>
      </c>
      <c r="F672" s="25" t="s">
        <v>21</v>
      </c>
      <c r="G672" s="238" t="s">
        <v>585</v>
      </c>
      <c r="H672" s="25"/>
      <c r="I672" s="25"/>
      <c r="J672" s="35" t="s">
        <v>52</v>
      </c>
      <c r="K672" s="25" t="s">
        <v>36</v>
      </c>
      <c r="L672" s="31">
        <v>2274</v>
      </c>
      <c r="M672" s="25">
        <v>5.8999999999999997E-2</v>
      </c>
      <c r="N672" s="25">
        <v>1E-4</v>
      </c>
      <c r="O672" s="25">
        <v>20</v>
      </c>
      <c r="P672" s="25">
        <v>280</v>
      </c>
      <c r="Q672" s="25">
        <v>187</v>
      </c>
      <c r="R672" s="25">
        <v>95</v>
      </c>
      <c r="S672" s="25">
        <v>2.3199999999999998</v>
      </c>
      <c r="T672" s="25">
        <v>4.9740000000000001E-3</v>
      </c>
    </row>
    <row r="673" spans="1:20" ht="25.5" x14ac:dyDescent="0.25">
      <c r="A673" s="1"/>
      <c r="B673" s="25">
        <v>668</v>
      </c>
      <c r="C673" s="43">
        <v>1048561</v>
      </c>
      <c r="D673" s="45"/>
      <c r="E673" s="27" t="s">
        <v>4939</v>
      </c>
      <c r="F673" s="25" t="s">
        <v>21</v>
      </c>
      <c r="G673" s="238" t="s">
        <v>585</v>
      </c>
      <c r="H673" s="25"/>
      <c r="I673" s="25"/>
      <c r="J673" s="35" t="s">
        <v>52</v>
      </c>
      <c r="K673" s="25" t="s">
        <v>36</v>
      </c>
      <c r="L673" s="31">
        <v>1297</v>
      </c>
      <c r="M673" s="25">
        <v>6.0999999999999999E-2</v>
      </c>
      <c r="N673" s="25">
        <v>8.0000000000000007E-5</v>
      </c>
      <c r="O673" s="25">
        <v>30</v>
      </c>
      <c r="P673" s="25">
        <v>280</v>
      </c>
      <c r="Q673" s="25">
        <v>187</v>
      </c>
      <c r="R673" s="25">
        <v>95</v>
      </c>
      <c r="S673" s="25">
        <v>1.92</v>
      </c>
      <c r="T673" s="25">
        <v>4.9740000000000001E-3</v>
      </c>
    </row>
    <row r="674" spans="1:20" ht="25.5" x14ac:dyDescent="0.25">
      <c r="A674" s="1"/>
      <c r="B674" s="25">
        <v>669</v>
      </c>
      <c r="C674" s="43">
        <v>1048562</v>
      </c>
      <c r="D674" s="45"/>
      <c r="E674" s="27" t="s">
        <v>4937</v>
      </c>
      <c r="F674" s="25" t="s">
        <v>21</v>
      </c>
      <c r="G674" s="238" t="s">
        <v>585</v>
      </c>
      <c r="H674" s="25"/>
      <c r="I674" s="25"/>
      <c r="J674" s="35" t="s">
        <v>52</v>
      </c>
      <c r="K674" s="25" t="s">
        <v>36</v>
      </c>
      <c r="L674" s="31">
        <v>2112</v>
      </c>
      <c r="M674" s="25">
        <v>3.5999999999999997E-2</v>
      </c>
      <c r="N674" s="25">
        <v>9.0000000000000006E-5</v>
      </c>
      <c r="O674" s="25">
        <v>20</v>
      </c>
      <c r="P674" s="25">
        <v>280</v>
      </c>
      <c r="Q674" s="25">
        <v>187</v>
      </c>
      <c r="R674" s="25">
        <v>95</v>
      </c>
      <c r="S674" s="25">
        <v>1.52</v>
      </c>
      <c r="T674" s="25">
        <v>4.9740000000000001E-3</v>
      </c>
    </row>
    <row r="675" spans="1:20" ht="25.5" x14ac:dyDescent="0.25">
      <c r="A675" s="1"/>
      <c r="B675" s="25">
        <v>670</v>
      </c>
      <c r="C675" s="43">
        <v>1048563</v>
      </c>
      <c r="D675" s="45"/>
      <c r="E675" s="27" t="s">
        <v>4935</v>
      </c>
      <c r="F675" s="25" t="s">
        <v>21</v>
      </c>
      <c r="G675" s="238" t="s">
        <v>585</v>
      </c>
      <c r="H675" s="25"/>
      <c r="I675" s="25"/>
      <c r="J675" s="35" t="s">
        <v>52</v>
      </c>
      <c r="K675" s="25" t="s">
        <v>36</v>
      </c>
      <c r="L675" s="31">
        <v>3252</v>
      </c>
      <c r="M675" s="25">
        <v>6.6000000000000003E-2</v>
      </c>
      <c r="N675" s="25">
        <v>1.8000000000000001E-4</v>
      </c>
      <c r="O675" s="25">
        <v>20</v>
      </c>
      <c r="P675" s="25">
        <v>280</v>
      </c>
      <c r="Q675" s="25">
        <v>187</v>
      </c>
      <c r="R675" s="25">
        <v>95</v>
      </c>
      <c r="S675" s="25">
        <v>2.48</v>
      </c>
      <c r="T675" s="25">
        <v>4.9740000000000001E-3</v>
      </c>
    </row>
    <row r="676" spans="1:20" ht="25.5" x14ac:dyDescent="0.25">
      <c r="A676" s="1"/>
      <c r="B676" s="25">
        <v>671</v>
      </c>
      <c r="C676" s="43">
        <v>1048564</v>
      </c>
      <c r="D676" s="45"/>
      <c r="E676" s="27" t="s">
        <v>4933</v>
      </c>
      <c r="F676" s="25" t="s">
        <v>21</v>
      </c>
      <c r="G676" s="238" t="s">
        <v>585</v>
      </c>
      <c r="H676" s="25"/>
      <c r="I676" s="25"/>
      <c r="J676" s="35" t="s">
        <v>52</v>
      </c>
      <c r="K676" s="25" t="s">
        <v>36</v>
      </c>
      <c r="L676" s="31">
        <v>1712</v>
      </c>
      <c r="M676" s="25">
        <v>3.2000000000000001E-2</v>
      </c>
      <c r="N676" s="25">
        <v>1.3999999999999999E-4</v>
      </c>
      <c r="O676" s="25">
        <v>20</v>
      </c>
      <c r="P676" s="25">
        <v>280</v>
      </c>
      <c r="Q676" s="25">
        <v>187</v>
      </c>
      <c r="R676" s="25">
        <v>95</v>
      </c>
      <c r="S676" s="25">
        <v>1.44</v>
      </c>
      <c r="T676" s="25">
        <v>4.9740000000000001E-3</v>
      </c>
    </row>
    <row r="677" spans="1:20" ht="25.5" x14ac:dyDescent="0.25">
      <c r="A677" s="1"/>
      <c r="B677" s="25">
        <v>672</v>
      </c>
      <c r="C677" s="43">
        <v>1048565</v>
      </c>
      <c r="D677" s="45"/>
      <c r="E677" s="27" t="s">
        <v>4931</v>
      </c>
      <c r="F677" s="25" t="s">
        <v>21</v>
      </c>
      <c r="G677" s="238" t="s">
        <v>585</v>
      </c>
      <c r="H677" s="25"/>
      <c r="I677" s="25"/>
      <c r="J677" s="35" t="s">
        <v>52</v>
      </c>
      <c r="K677" s="25" t="s">
        <v>36</v>
      </c>
      <c r="L677" s="31">
        <v>2083</v>
      </c>
      <c r="M677" s="25">
        <v>7.5999999999999998E-2</v>
      </c>
      <c r="N677" s="25">
        <v>1.8000000000000001E-4</v>
      </c>
      <c r="O677" s="25">
        <v>20</v>
      </c>
      <c r="P677" s="25">
        <v>280</v>
      </c>
      <c r="Q677" s="25">
        <v>187</v>
      </c>
      <c r="R677" s="25">
        <v>95</v>
      </c>
      <c r="S677" s="25">
        <v>1.7</v>
      </c>
      <c r="T677" s="25">
        <v>4.9740000000000001E-3</v>
      </c>
    </row>
    <row r="678" spans="1:20" ht="25.5" x14ac:dyDescent="0.25">
      <c r="A678" s="1"/>
      <c r="B678" s="25">
        <v>673</v>
      </c>
      <c r="C678" s="43">
        <v>1048544</v>
      </c>
      <c r="D678" s="45"/>
      <c r="E678" s="27" t="s">
        <v>4928</v>
      </c>
      <c r="F678" s="25" t="s">
        <v>21</v>
      </c>
      <c r="G678" s="238" t="s">
        <v>585</v>
      </c>
      <c r="H678" s="25"/>
      <c r="I678" s="25"/>
      <c r="J678" s="35" t="s">
        <v>52</v>
      </c>
      <c r="K678" s="25" t="s">
        <v>36</v>
      </c>
      <c r="L678" s="31">
        <v>2243</v>
      </c>
      <c r="M678" s="25">
        <v>9.2999999999999999E-2</v>
      </c>
      <c r="N678" s="25">
        <v>1E-4</v>
      </c>
      <c r="O678" s="25">
        <v>20</v>
      </c>
      <c r="P678" s="25">
        <v>280</v>
      </c>
      <c r="Q678" s="25">
        <v>187</v>
      </c>
      <c r="R678" s="25">
        <v>95</v>
      </c>
      <c r="S678" s="25">
        <v>1.92</v>
      </c>
      <c r="T678" s="25">
        <v>4.9740000000000001E-3</v>
      </c>
    </row>
    <row r="679" spans="1:20" ht="25.5" x14ac:dyDescent="0.25">
      <c r="A679" s="1"/>
      <c r="B679" s="25">
        <v>674</v>
      </c>
      <c r="C679" s="43">
        <v>1048545</v>
      </c>
      <c r="D679" s="45"/>
      <c r="E679" s="27" t="s">
        <v>4927</v>
      </c>
      <c r="F679" s="25" t="s">
        <v>21</v>
      </c>
      <c r="G679" s="238" t="s">
        <v>585</v>
      </c>
      <c r="H679" s="25"/>
      <c r="I679" s="25"/>
      <c r="J679" s="35" t="s">
        <v>52</v>
      </c>
      <c r="K679" s="25" t="s">
        <v>36</v>
      </c>
      <c r="L679" s="31">
        <v>1420</v>
      </c>
      <c r="M679" s="25">
        <v>4.7E-2</v>
      </c>
      <c r="N679" s="25">
        <v>6.0000000000000002E-5</v>
      </c>
      <c r="O679" s="25">
        <v>35</v>
      </c>
      <c r="P679" s="25">
        <v>280</v>
      </c>
      <c r="Q679" s="25">
        <v>187</v>
      </c>
      <c r="R679" s="25">
        <v>95</v>
      </c>
      <c r="S679" s="25">
        <v>1.645</v>
      </c>
      <c r="T679" s="25">
        <v>4.9740000000000001E-3</v>
      </c>
    </row>
    <row r="680" spans="1:20" ht="25.5" x14ac:dyDescent="0.25">
      <c r="A680" s="1"/>
      <c r="B680" s="25">
        <v>675</v>
      </c>
      <c r="C680" s="43">
        <v>1048573</v>
      </c>
      <c r="D680" s="45"/>
      <c r="E680" s="36" t="s">
        <v>4925</v>
      </c>
      <c r="F680" s="25" t="s">
        <v>26</v>
      </c>
      <c r="G680" s="238" t="s">
        <v>585</v>
      </c>
      <c r="H680" s="25"/>
      <c r="I680" s="25"/>
      <c r="J680" s="35" t="s">
        <v>52</v>
      </c>
      <c r="K680" s="25" t="s">
        <v>36</v>
      </c>
      <c r="L680" s="31">
        <v>2243</v>
      </c>
      <c r="M680" s="25">
        <v>0.155</v>
      </c>
      <c r="N680" s="25">
        <v>1.2999999999999999E-4</v>
      </c>
      <c r="O680" s="25">
        <v>20</v>
      </c>
      <c r="P680" s="25">
        <v>280</v>
      </c>
      <c r="Q680" s="25">
        <v>185</v>
      </c>
      <c r="R680" s="25">
        <v>90</v>
      </c>
      <c r="S680" s="25">
        <v>2.96</v>
      </c>
      <c r="T680" s="25">
        <v>4.6620000000000003E-3</v>
      </c>
    </row>
    <row r="681" spans="1:20" ht="25.5" x14ac:dyDescent="0.25">
      <c r="A681" s="1"/>
      <c r="B681" s="25">
        <v>676</v>
      </c>
      <c r="C681" s="43">
        <v>1048566</v>
      </c>
      <c r="D681" s="42"/>
      <c r="E681" s="27" t="s">
        <v>4921</v>
      </c>
      <c r="F681" s="25" t="s">
        <v>21</v>
      </c>
      <c r="G681" s="238" t="s">
        <v>585</v>
      </c>
      <c r="H681" s="25"/>
      <c r="I681" s="25"/>
      <c r="J681" s="35" t="s">
        <v>52</v>
      </c>
      <c r="K681" s="25" t="s">
        <v>36</v>
      </c>
      <c r="L681" s="31">
        <v>965</v>
      </c>
      <c r="M681" s="25">
        <v>8.7999999999999995E-2</v>
      </c>
      <c r="N681" s="25">
        <v>3.0000000000000001E-5</v>
      </c>
      <c r="O681" s="25">
        <v>48</v>
      </c>
      <c r="P681" s="25">
        <v>280</v>
      </c>
      <c r="Q681" s="25">
        <v>180</v>
      </c>
      <c r="R681" s="25">
        <v>90</v>
      </c>
      <c r="S681" s="25">
        <v>3.36</v>
      </c>
      <c r="T681" s="25">
        <v>4.5360000000000001E-3</v>
      </c>
    </row>
    <row r="682" spans="1:20" ht="25.5" x14ac:dyDescent="0.25">
      <c r="A682" s="1"/>
      <c r="B682" s="25">
        <v>677</v>
      </c>
      <c r="C682" s="43">
        <v>1048568</v>
      </c>
      <c r="D682" s="42"/>
      <c r="E682" s="27" t="s">
        <v>4918</v>
      </c>
      <c r="F682" s="25" t="s">
        <v>21</v>
      </c>
      <c r="G682" s="238" t="s">
        <v>585</v>
      </c>
      <c r="H682" s="25"/>
      <c r="I682" s="25"/>
      <c r="J682" s="35" t="s">
        <v>52</v>
      </c>
      <c r="K682" s="25" t="s">
        <v>36</v>
      </c>
      <c r="L682" s="31">
        <v>1445</v>
      </c>
      <c r="M682" s="25">
        <v>0.11799999999999999</v>
      </c>
      <c r="N682" s="25">
        <v>5.0000000000000002E-5</v>
      </c>
      <c r="O682" s="25">
        <v>25</v>
      </c>
      <c r="P682" s="25">
        <v>280</v>
      </c>
      <c r="Q682" s="25">
        <v>187</v>
      </c>
      <c r="R682" s="25">
        <v>95</v>
      </c>
      <c r="S682" s="25">
        <v>2.7749999999999999</v>
      </c>
      <c r="T682" s="25">
        <v>4.9740000000000001E-3</v>
      </c>
    </row>
    <row r="683" spans="1:20" ht="25.5" x14ac:dyDescent="0.25">
      <c r="A683" s="1"/>
      <c r="B683" s="25">
        <v>678</v>
      </c>
      <c r="C683" s="43">
        <v>1048570</v>
      </c>
      <c r="D683" s="42"/>
      <c r="E683" s="27" t="s">
        <v>4916</v>
      </c>
      <c r="F683" s="25" t="s">
        <v>21</v>
      </c>
      <c r="G683" s="238" t="s">
        <v>585</v>
      </c>
      <c r="H683" s="25"/>
      <c r="I683" s="25"/>
      <c r="J683" s="35" t="s">
        <v>52</v>
      </c>
      <c r="K683" s="25" t="s">
        <v>36</v>
      </c>
      <c r="L683" s="31">
        <v>2307</v>
      </c>
      <c r="M683" s="25">
        <v>0.156</v>
      </c>
      <c r="N683" s="25">
        <v>6.9999999999999994E-5</v>
      </c>
      <c r="O683" s="25">
        <v>20</v>
      </c>
      <c r="P683" s="25">
        <v>280</v>
      </c>
      <c r="Q683" s="25">
        <v>187</v>
      </c>
      <c r="R683" s="25">
        <v>90</v>
      </c>
      <c r="S683" s="25">
        <v>3.4</v>
      </c>
      <c r="T683" s="25">
        <v>4.712E-3</v>
      </c>
    </row>
    <row r="684" spans="1:20" ht="25.5" x14ac:dyDescent="0.25">
      <c r="A684" s="1"/>
      <c r="B684" s="25">
        <v>679</v>
      </c>
      <c r="C684" s="43">
        <v>1048581</v>
      </c>
      <c r="D684" s="45"/>
      <c r="E684" s="27" t="s">
        <v>4913</v>
      </c>
      <c r="F684" s="25" t="s">
        <v>21</v>
      </c>
      <c r="G684" s="238" t="s">
        <v>585</v>
      </c>
      <c r="H684" s="25"/>
      <c r="I684" s="25"/>
      <c r="J684" s="35" t="s">
        <v>52</v>
      </c>
      <c r="K684" s="25" t="s">
        <v>36</v>
      </c>
      <c r="L684" s="31">
        <v>1032</v>
      </c>
      <c r="M684" s="25">
        <v>7.4999999999999997E-2</v>
      </c>
      <c r="N684" s="25">
        <v>3.0000000000000001E-5</v>
      </c>
      <c r="O684" s="25">
        <v>48</v>
      </c>
      <c r="P684" s="25">
        <v>280</v>
      </c>
      <c r="Q684" s="25">
        <v>180</v>
      </c>
      <c r="R684" s="25">
        <v>90</v>
      </c>
      <c r="S684" s="25">
        <v>3.36</v>
      </c>
      <c r="T684" s="25">
        <v>4.5360000000000001E-3</v>
      </c>
    </row>
    <row r="685" spans="1:20" ht="25.5" x14ac:dyDescent="0.25">
      <c r="A685" s="1"/>
      <c r="B685" s="25">
        <v>680</v>
      </c>
      <c r="C685" s="43">
        <v>1048583</v>
      </c>
      <c r="D685" s="45"/>
      <c r="E685" s="27" t="s">
        <v>4910</v>
      </c>
      <c r="F685" s="25" t="s">
        <v>21</v>
      </c>
      <c r="G685" s="238" t="s">
        <v>585</v>
      </c>
      <c r="H685" s="25"/>
      <c r="I685" s="25"/>
      <c r="J685" s="35" t="s">
        <v>52</v>
      </c>
      <c r="K685" s="25" t="s">
        <v>36</v>
      </c>
      <c r="L685" s="31">
        <v>1839</v>
      </c>
      <c r="M685" s="25">
        <v>0.152</v>
      </c>
      <c r="N685" s="25">
        <v>6.9999999999999994E-5</v>
      </c>
      <c r="O685" s="25">
        <v>25</v>
      </c>
      <c r="P685" s="25">
        <v>280</v>
      </c>
      <c r="Q685" s="25">
        <v>187</v>
      </c>
      <c r="R685" s="25">
        <v>95</v>
      </c>
      <c r="S685" s="25">
        <v>3.35</v>
      </c>
      <c r="T685" s="25">
        <v>4.9740000000000001E-3</v>
      </c>
    </row>
    <row r="686" spans="1:20" ht="25.5" x14ac:dyDescent="0.25">
      <c r="A686" s="1"/>
      <c r="B686" s="25">
        <v>681</v>
      </c>
      <c r="C686" s="43">
        <v>1048584</v>
      </c>
      <c r="D686" s="45"/>
      <c r="E686" s="27" t="s">
        <v>4908</v>
      </c>
      <c r="F686" s="25" t="s">
        <v>21</v>
      </c>
      <c r="G686" s="238" t="s">
        <v>585</v>
      </c>
      <c r="H686" s="25"/>
      <c r="I686" s="25"/>
      <c r="J686" s="35" t="s">
        <v>52</v>
      </c>
      <c r="K686" s="25" t="s">
        <v>36</v>
      </c>
      <c r="L686" s="31">
        <v>2442</v>
      </c>
      <c r="M686" s="25">
        <v>0.16800000000000001</v>
      </c>
      <c r="N686" s="25">
        <v>1.2E-4</v>
      </c>
      <c r="O686" s="25">
        <v>25</v>
      </c>
      <c r="P686" s="25">
        <v>280</v>
      </c>
      <c r="Q686" s="25">
        <v>187</v>
      </c>
      <c r="R686" s="25">
        <v>95</v>
      </c>
      <c r="S686" s="25">
        <v>4.25</v>
      </c>
      <c r="T686" s="25">
        <v>4.9740000000000001E-3</v>
      </c>
    </row>
    <row r="687" spans="1:20" ht="25.5" x14ac:dyDescent="0.25">
      <c r="A687" s="1"/>
      <c r="B687" s="25">
        <v>682</v>
      </c>
      <c r="C687" s="43">
        <v>1048585</v>
      </c>
      <c r="D687" s="45"/>
      <c r="E687" s="36" t="s">
        <v>4906</v>
      </c>
      <c r="F687" s="25" t="s">
        <v>26</v>
      </c>
      <c r="G687" s="238" t="s">
        <v>585</v>
      </c>
      <c r="H687" s="25"/>
      <c r="I687" s="25"/>
      <c r="J687" s="35" t="s">
        <v>52</v>
      </c>
      <c r="K687" s="25" t="s">
        <v>36</v>
      </c>
      <c r="L687" s="31">
        <v>3276</v>
      </c>
      <c r="M687" s="25">
        <v>0.245</v>
      </c>
      <c r="N687" s="25">
        <v>1.2E-4</v>
      </c>
      <c r="O687" s="25">
        <v>20</v>
      </c>
      <c r="P687" s="25">
        <v>280</v>
      </c>
      <c r="Q687" s="25">
        <v>187</v>
      </c>
      <c r="R687" s="25">
        <v>95</v>
      </c>
      <c r="S687" s="25">
        <v>5.0199999999999996</v>
      </c>
      <c r="T687" s="25">
        <v>4.9740000000000001E-3</v>
      </c>
    </row>
    <row r="688" spans="1:20" ht="25.5" x14ac:dyDescent="0.25">
      <c r="A688" s="1"/>
      <c r="B688" s="25">
        <v>683</v>
      </c>
      <c r="C688" s="43">
        <v>1048599</v>
      </c>
      <c r="D688" s="45"/>
      <c r="E688" s="27" t="s">
        <v>4901</v>
      </c>
      <c r="F688" s="25" t="s">
        <v>21</v>
      </c>
      <c r="G688" s="238" t="s">
        <v>585</v>
      </c>
      <c r="H688" s="25"/>
      <c r="I688" s="25"/>
      <c r="J688" s="35" t="s">
        <v>52</v>
      </c>
      <c r="K688" s="25" t="s">
        <v>36</v>
      </c>
      <c r="L688" s="31">
        <v>1394</v>
      </c>
      <c r="M688" s="25">
        <v>0.10299999999999999</v>
      </c>
      <c r="N688" s="25">
        <v>6.9999999999999994E-5</v>
      </c>
      <c r="O688" s="25">
        <v>30</v>
      </c>
      <c r="P688" s="25">
        <v>280</v>
      </c>
      <c r="Q688" s="25">
        <v>187</v>
      </c>
      <c r="R688" s="25">
        <v>95</v>
      </c>
      <c r="S688" s="25">
        <v>3.03</v>
      </c>
      <c r="T688" s="25">
        <v>4.9740000000000001E-3</v>
      </c>
    </row>
    <row r="689" spans="1:20" ht="25.5" x14ac:dyDescent="0.25">
      <c r="A689" s="1"/>
      <c r="B689" s="25">
        <v>684</v>
      </c>
      <c r="C689" s="43">
        <v>1048600</v>
      </c>
      <c r="D689" s="45"/>
      <c r="E689" s="27" t="s">
        <v>4900</v>
      </c>
      <c r="F689" s="25" t="s">
        <v>21</v>
      </c>
      <c r="G689" s="238" t="s">
        <v>585</v>
      </c>
      <c r="H689" s="25"/>
      <c r="I689" s="25"/>
      <c r="J689" s="35" t="s">
        <v>52</v>
      </c>
      <c r="K689" s="25" t="s">
        <v>36</v>
      </c>
      <c r="L689" s="31">
        <v>2166</v>
      </c>
      <c r="M689" s="25">
        <v>0.124</v>
      </c>
      <c r="N689" s="25">
        <v>6.9999999999999994E-5</v>
      </c>
      <c r="O689" s="25">
        <v>20</v>
      </c>
      <c r="P689" s="25">
        <v>280</v>
      </c>
      <c r="Q689" s="25">
        <v>187</v>
      </c>
      <c r="R689" s="25">
        <v>95</v>
      </c>
      <c r="S689" s="25">
        <v>2.48</v>
      </c>
      <c r="T689" s="25">
        <v>4.9740000000000001E-3</v>
      </c>
    </row>
    <row r="690" spans="1:20" ht="25.5" x14ac:dyDescent="0.25">
      <c r="A690" s="1"/>
      <c r="B690" s="25">
        <v>685</v>
      </c>
      <c r="C690" s="43">
        <v>1048601</v>
      </c>
      <c r="D690" s="45"/>
      <c r="E690" s="27" t="s">
        <v>4898</v>
      </c>
      <c r="F690" s="25" t="s">
        <v>21</v>
      </c>
      <c r="G690" s="238" t="s">
        <v>585</v>
      </c>
      <c r="H690" s="25"/>
      <c r="I690" s="25"/>
      <c r="J690" s="35" t="s">
        <v>52</v>
      </c>
      <c r="K690" s="25" t="s">
        <v>36</v>
      </c>
      <c r="L690" s="31">
        <v>2487</v>
      </c>
      <c r="M690" s="25">
        <v>0.18</v>
      </c>
      <c r="N690" s="25">
        <v>6.9999999999999994E-5</v>
      </c>
      <c r="O690" s="25">
        <v>20</v>
      </c>
      <c r="P690" s="25">
        <v>280</v>
      </c>
      <c r="Q690" s="25">
        <v>187</v>
      </c>
      <c r="R690" s="25">
        <v>95</v>
      </c>
      <c r="S690" s="25">
        <v>3.54</v>
      </c>
      <c r="T690" s="25">
        <v>4.9740000000000001E-3</v>
      </c>
    </row>
    <row r="691" spans="1:20" ht="25.5" x14ac:dyDescent="0.25">
      <c r="A691" s="1"/>
      <c r="B691" s="25">
        <v>686</v>
      </c>
      <c r="C691" s="43">
        <v>1048602</v>
      </c>
      <c r="D691" s="45"/>
      <c r="E691" s="27" t="s">
        <v>4896</v>
      </c>
      <c r="F691" s="25" t="s">
        <v>21</v>
      </c>
      <c r="G691" s="238" t="s">
        <v>585</v>
      </c>
      <c r="H691" s="25"/>
      <c r="I691" s="25"/>
      <c r="J691" s="35" t="s">
        <v>52</v>
      </c>
      <c r="K691" s="25" t="s">
        <v>36</v>
      </c>
      <c r="L691" s="31">
        <v>3194</v>
      </c>
      <c r="M691" s="25">
        <v>0.22500000000000001</v>
      </c>
      <c r="N691" s="25">
        <v>1.4999999999999999E-4</v>
      </c>
      <c r="O691" s="25">
        <v>15</v>
      </c>
      <c r="P691" s="25">
        <v>275</v>
      </c>
      <c r="Q691" s="25">
        <v>180</v>
      </c>
      <c r="R691" s="25">
        <v>90</v>
      </c>
      <c r="S691" s="25">
        <v>3</v>
      </c>
      <c r="T691" s="25">
        <v>4.4549999999999998E-3</v>
      </c>
    </row>
    <row r="692" spans="1:20" ht="25.5" x14ac:dyDescent="0.25">
      <c r="A692" s="1"/>
      <c r="B692" s="25">
        <v>687</v>
      </c>
      <c r="C692" s="43">
        <v>1048590</v>
      </c>
      <c r="D692" s="45"/>
      <c r="E692" s="27" t="s">
        <v>4894</v>
      </c>
      <c r="F692" s="25" t="s">
        <v>21</v>
      </c>
      <c r="G692" s="238" t="s">
        <v>585</v>
      </c>
      <c r="H692" s="25"/>
      <c r="I692" s="25"/>
      <c r="J692" s="35" t="s">
        <v>52</v>
      </c>
      <c r="K692" s="25" t="s">
        <v>36</v>
      </c>
      <c r="L692" s="31">
        <v>1394</v>
      </c>
      <c r="M692" s="25">
        <v>8.7999999999999995E-2</v>
      </c>
      <c r="N692" s="25">
        <v>3.0000000000000001E-5</v>
      </c>
      <c r="O692" s="25">
        <v>48</v>
      </c>
      <c r="P692" s="25">
        <v>280</v>
      </c>
      <c r="Q692" s="25">
        <v>187</v>
      </c>
      <c r="R692" s="25">
        <v>90</v>
      </c>
      <c r="S692" s="25">
        <v>3.84</v>
      </c>
      <c r="T692" s="25">
        <v>4.712E-3</v>
      </c>
    </row>
    <row r="693" spans="1:20" ht="25.5" x14ac:dyDescent="0.25">
      <c r="A693" s="1"/>
      <c r="B693" s="25">
        <v>688</v>
      </c>
      <c r="C693" s="43">
        <v>1048591</v>
      </c>
      <c r="D693" s="45"/>
      <c r="E693" s="27" t="s">
        <v>4892</v>
      </c>
      <c r="F693" s="25" t="s">
        <v>21</v>
      </c>
      <c r="G693" s="238" t="s">
        <v>585</v>
      </c>
      <c r="H693" s="25"/>
      <c r="I693" s="25"/>
      <c r="J693" s="35" t="s">
        <v>52</v>
      </c>
      <c r="K693" s="25" t="s">
        <v>36</v>
      </c>
      <c r="L693" s="31">
        <v>2274</v>
      </c>
      <c r="M693" s="25">
        <v>0.13</v>
      </c>
      <c r="N693" s="25">
        <v>6.0000000000000002E-5</v>
      </c>
      <c r="O693" s="25">
        <v>30</v>
      </c>
      <c r="P693" s="25">
        <v>290</v>
      </c>
      <c r="Q693" s="25">
        <v>180</v>
      </c>
      <c r="R693" s="25">
        <v>95</v>
      </c>
      <c r="S693" s="25">
        <v>3.6</v>
      </c>
      <c r="T693" s="25">
        <v>4.9589999999999999E-3</v>
      </c>
    </row>
    <row r="694" spans="1:20" ht="25.5" x14ac:dyDescent="0.25">
      <c r="A694" s="1"/>
      <c r="B694" s="25">
        <v>689</v>
      </c>
      <c r="C694" s="43">
        <v>1048592</v>
      </c>
      <c r="D694" s="45"/>
      <c r="E694" s="36" t="s">
        <v>4891</v>
      </c>
      <c r="F694" s="25" t="s">
        <v>26</v>
      </c>
      <c r="G694" s="238" t="s">
        <v>585</v>
      </c>
      <c r="H694" s="25"/>
      <c r="I694" s="25"/>
      <c r="J694" s="35" t="s">
        <v>52</v>
      </c>
      <c r="K694" s="25" t="s">
        <v>36</v>
      </c>
      <c r="L694" s="31">
        <v>2534</v>
      </c>
      <c r="M694" s="25">
        <v>0.161</v>
      </c>
      <c r="N694" s="25">
        <v>8.0000000000000007E-5</v>
      </c>
      <c r="O694" s="25">
        <v>20</v>
      </c>
      <c r="P694" s="25">
        <v>280</v>
      </c>
      <c r="Q694" s="25">
        <v>187</v>
      </c>
      <c r="R694" s="25">
        <v>95</v>
      </c>
      <c r="S694" s="25">
        <v>3.1</v>
      </c>
      <c r="T694" s="25">
        <v>4.9740000000000001E-3</v>
      </c>
    </row>
    <row r="695" spans="1:20" ht="25.5" x14ac:dyDescent="0.25">
      <c r="A695" s="1"/>
      <c r="B695" s="25">
        <v>690</v>
      </c>
      <c r="C695" s="43">
        <v>1048593</v>
      </c>
      <c r="D695" s="45"/>
      <c r="E695" s="27" t="s">
        <v>4889</v>
      </c>
      <c r="F695" s="25" t="s">
        <v>21</v>
      </c>
      <c r="G695" s="238" t="s">
        <v>585</v>
      </c>
      <c r="H695" s="25"/>
      <c r="I695" s="25"/>
      <c r="J695" s="35" t="s">
        <v>52</v>
      </c>
      <c r="K695" s="25" t="s">
        <v>36</v>
      </c>
      <c r="L695" s="31">
        <v>3497</v>
      </c>
      <c r="M695" s="25">
        <v>0.21199999999999999</v>
      </c>
      <c r="N695" s="25">
        <v>1.2999999999999999E-4</v>
      </c>
      <c r="O695" s="25">
        <v>20</v>
      </c>
      <c r="P695" s="25">
        <v>280</v>
      </c>
      <c r="Q695" s="25">
        <v>187</v>
      </c>
      <c r="R695" s="25">
        <v>95</v>
      </c>
      <c r="S695" s="25">
        <v>3.84</v>
      </c>
      <c r="T695" s="25">
        <v>4.9740000000000001E-3</v>
      </c>
    </row>
    <row r="696" spans="1:20" ht="25.5" x14ac:dyDescent="0.25">
      <c r="A696" s="1"/>
      <c r="B696" s="25">
        <v>691</v>
      </c>
      <c r="C696" s="43">
        <v>1048594</v>
      </c>
      <c r="D696" s="45"/>
      <c r="E696" s="27" t="s">
        <v>4887</v>
      </c>
      <c r="F696" s="25" t="s">
        <v>21</v>
      </c>
      <c r="G696" s="238" t="s">
        <v>585</v>
      </c>
      <c r="H696" s="25"/>
      <c r="I696" s="25"/>
      <c r="J696" s="35" t="s">
        <v>52</v>
      </c>
      <c r="K696" s="25" t="s">
        <v>36</v>
      </c>
      <c r="L696" s="31">
        <v>4098</v>
      </c>
      <c r="M696" s="25">
        <v>0.254</v>
      </c>
      <c r="N696" s="25">
        <v>1.4999999999999999E-4</v>
      </c>
      <c r="O696" s="25">
        <v>20</v>
      </c>
      <c r="P696" s="25">
        <v>280</v>
      </c>
      <c r="Q696" s="25">
        <v>187</v>
      </c>
      <c r="R696" s="25">
        <v>95</v>
      </c>
      <c r="S696" s="25">
        <v>5.0199999999999996</v>
      </c>
      <c r="T696" s="25">
        <v>4.9740000000000001E-3</v>
      </c>
    </row>
    <row r="697" spans="1:20" ht="25.5" x14ac:dyDescent="0.25">
      <c r="A697" s="1"/>
      <c r="B697" s="25">
        <v>692</v>
      </c>
      <c r="C697" s="43">
        <v>1048550</v>
      </c>
      <c r="D697" s="45"/>
      <c r="E697" s="27" t="s">
        <v>4885</v>
      </c>
      <c r="F697" s="25" t="s">
        <v>21</v>
      </c>
      <c r="G697" s="238" t="s">
        <v>585</v>
      </c>
      <c r="H697" s="25"/>
      <c r="I697" s="25"/>
      <c r="J697" s="35" t="s">
        <v>52</v>
      </c>
      <c r="K697" s="25" t="s">
        <v>36</v>
      </c>
      <c r="L697" s="31">
        <v>1659</v>
      </c>
      <c r="M697" s="25">
        <v>5.2999999999999999E-2</v>
      </c>
      <c r="N697" s="25">
        <v>8.0000000000000007E-5</v>
      </c>
      <c r="O697" s="25">
        <v>24</v>
      </c>
      <c r="P697" s="25">
        <v>280</v>
      </c>
      <c r="Q697" s="25">
        <v>180</v>
      </c>
      <c r="R697" s="25">
        <v>90</v>
      </c>
      <c r="S697" s="25">
        <v>1.2</v>
      </c>
      <c r="T697" s="25">
        <v>4.5360000000000001E-3</v>
      </c>
    </row>
    <row r="698" spans="1:20" ht="25.5" x14ac:dyDescent="0.25">
      <c r="A698" s="1"/>
      <c r="B698" s="25">
        <v>693</v>
      </c>
      <c r="C698" s="43">
        <v>1048551</v>
      </c>
      <c r="D698" s="45"/>
      <c r="E698" s="27" t="s">
        <v>4883</v>
      </c>
      <c r="F698" s="25" t="s">
        <v>21</v>
      </c>
      <c r="G698" s="238" t="s">
        <v>585</v>
      </c>
      <c r="H698" s="25"/>
      <c r="I698" s="25"/>
      <c r="J698" s="35" t="s">
        <v>52</v>
      </c>
      <c r="K698" s="25" t="s">
        <v>36</v>
      </c>
      <c r="L698" s="31">
        <v>2274</v>
      </c>
      <c r="M698" s="25">
        <v>9.0999999999999998E-2</v>
      </c>
      <c r="N698" s="25">
        <v>1.9000000000000001E-4</v>
      </c>
      <c r="O698" s="25">
        <v>20</v>
      </c>
      <c r="P698" s="25">
        <v>280</v>
      </c>
      <c r="Q698" s="25">
        <v>187</v>
      </c>
      <c r="R698" s="25">
        <v>95</v>
      </c>
      <c r="S698" s="25">
        <v>1.78</v>
      </c>
      <c r="T698" s="25">
        <v>4.9740000000000001E-3</v>
      </c>
    </row>
    <row r="699" spans="1:20" ht="25.5" x14ac:dyDescent="0.25">
      <c r="A699" s="1"/>
      <c r="B699" s="25">
        <v>694</v>
      </c>
      <c r="C699" s="43">
        <v>1048555</v>
      </c>
      <c r="D699" s="45"/>
      <c r="E699" s="36" t="s">
        <v>4879</v>
      </c>
      <c r="F699" s="25" t="s">
        <v>26</v>
      </c>
      <c r="G699" s="238" t="s">
        <v>585</v>
      </c>
      <c r="H699" s="25"/>
      <c r="I699" s="25"/>
      <c r="J699" s="35" t="s">
        <v>52</v>
      </c>
      <c r="K699" s="25" t="s">
        <v>36</v>
      </c>
      <c r="L699" s="31">
        <v>2274</v>
      </c>
      <c r="M699" s="25">
        <v>0.08</v>
      </c>
      <c r="N699" s="25">
        <v>1.2E-4</v>
      </c>
      <c r="O699" s="25">
        <v>20</v>
      </c>
      <c r="P699" s="25">
        <v>280</v>
      </c>
      <c r="Q699" s="25">
        <v>185</v>
      </c>
      <c r="R699" s="25">
        <v>95</v>
      </c>
      <c r="S699" s="25">
        <v>1.4</v>
      </c>
      <c r="T699" s="25">
        <v>4.921E-3</v>
      </c>
    </row>
    <row r="700" spans="1:20" ht="25.5" x14ac:dyDescent="0.25">
      <c r="A700" s="1"/>
      <c r="B700" s="25">
        <v>695</v>
      </c>
      <c r="C700" s="43">
        <v>1048556</v>
      </c>
      <c r="D700" s="45"/>
      <c r="E700" s="36" t="s">
        <v>4877</v>
      </c>
      <c r="F700" s="25" t="s">
        <v>26</v>
      </c>
      <c r="G700" s="238" t="s">
        <v>585</v>
      </c>
      <c r="H700" s="25"/>
      <c r="I700" s="25"/>
      <c r="J700" s="35" t="s">
        <v>52</v>
      </c>
      <c r="K700" s="25" t="s">
        <v>36</v>
      </c>
      <c r="L700" s="31">
        <v>3704</v>
      </c>
      <c r="M700" s="25">
        <v>0.13200000000000001</v>
      </c>
      <c r="N700" s="25">
        <v>2.3000000000000001E-4</v>
      </c>
      <c r="O700" s="25">
        <v>14</v>
      </c>
      <c r="P700" s="25">
        <v>280</v>
      </c>
      <c r="Q700" s="25">
        <v>187</v>
      </c>
      <c r="R700" s="25">
        <v>95</v>
      </c>
      <c r="S700" s="25">
        <v>1.82</v>
      </c>
      <c r="T700" s="25">
        <v>4.9740000000000001E-3</v>
      </c>
    </row>
    <row r="701" spans="1:20" ht="25.5" x14ac:dyDescent="0.25">
      <c r="A701" s="1"/>
      <c r="B701" s="25">
        <v>696</v>
      </c>
      <c r="C701" s="43">
        <v>1048587</v>
      </c>
      <c r="D701" s="45"/>
      <c r="E701" s="27" t="s">
        <v>4871</v>
      </c>
      <c r="F701" s="25" t="s">
        <v>21</v>
      </c>
      <c r="G701" s="238" t="s">
        <v>585</v>
      </c>
      <c r="H701" s="25"/>
      <c r="I701" s="25"/>
      <c r="J701" s="35" t="s">
        <v>52</v>
      </c>
      <c r="K701" s="25" t="s">
        <v>36</v>
      </c>
      <c r="L701" s="31">
        <v>2788</v>
      </c>
      <c r="M701" s="25">
        <v>0.13100000000000001</v>
      </c>
      <c r="N701" s="25">
        <v>9.2999999999999997E-5</v>
      </c>
      <c r="O701" s="25">
        <v>30</v>
      </c>
      <c r="P701" s="25">
        <v>280</v>
      </c>
      <c r="Q701" s="25">
        <v>187</v>
      </c>
      <c r="R701" s="25">
        <v>95</v>
      </c>
      <c r="S701" s="25">
        <v>3.99</v>
      </c>
      <c r="T701" s="25">
        <v>4.9740000000000001E-3</v>
      </c>
    </row>
    <row r="702" spans="1:20" ht="25.5" x14ac:dyDescent="0.25">
      <c r="A702" s="1"/>
      <c r="B702" s="25">
        <v>697</v>
      </c>
      <c r="C702" s="43">
        <v>1048588</v>
      </c>
      <c r="D702" s="45"/>
      <c r="E702" s="27" t="s">
        <v>4870</v>
      </c>
      <c r="F702" s="25" t="s">
        <v>21</v>
      </c>
      <c r="G702" s="238" t="s">
        <v>585</v>
      </c>
      <c r="H702" s="25"/>
      <c r="I702" s="25"/>
      <c r="J702" s="35" t="s">
        <v>52</v>
      </c>
      <c r="K702" s="25" t="s">
        <v>36</v>
      </c>
      <c r="L702" s="31">
        <v>3131</v>
      </c>
      <c r="M702" s="25">
        <v>0.188</v>
      </c>
      <c r="N702" s="25">
        <v>1E-4</v>
      </c>
      <c r="O702" s="25">
        <v>20</v>
      </c>
      <c r="P702" s="25">
        <v>280</v>
      </c>
      <c r="Q702" s="25">
        <v>187</v>
      </c>
      <c r="R702" s="25">
        <v>95</v>
      </c>
      <c r="S702" s="25">
        <v>3.78</v>
      </c>
      <c r="T702" s="25">
        <v>4.9740000000000001E-3</v>
      </c>
    </row>
    <row r="703" spans="1:20" ht="25.5" x14ac:dyDescent="0.25">
      <c r="A703" s="1"/>
      <c r="B703" s="25">
        <v>698</v>
      </c>
      <c r="C703" s="43">
        <v>1048589</v>
      </c>
      <c r="D703" s="45"/>
      <c r="E703" s="36" t="s">
        <v>4868</v>
      </c>
      <c r="F703" s="25" t="s">
        <v>26</v>
      </c>
      <c r="G703" s="238" t="s">
        <v>585</v>
      </c>
      <c r="H703" s="25"/>
      <c r="I703" s="25"/>
      <c r="J703" s="35" t="s">
        <v>52</v>
      </c>
      <c r="K703" s="25" t="s">
        <v>36</v>
      </c>
      <c r="L703" s="31">
        <v>3657</v>
      </c>
      <c r="M703" s="25">
        <v>0.22</v>
      </c>
      <c r="N703" s="25">
        <v>1.8000000000000001E-4</v>
      </c>
      <c r="O703" s="25">
        <v>20</v>
      </c>
      <c r="P703" s="25">
        <v>280</v>
      </c>
      <c r="Q703" s="25">
        <v>185</v>
      </c>
      <c r="R703" s="25">
        <v>95</v>
      </c>
      <c r="S703" s="25">
        <v>4.5</v>
      </c>
      <c r="T703" s="25">
        <v>4.921E-3</v>
      </c>
    </row>
    <row r="704" spans="1:20" ht="25.5" x14ac:dyDescent="0.25">
      <c r="A704" s="1"/>
      <c r="B704" s="25">
        <v>699</v>
      </c>
      <c r="C704" s="43">
        <v>1048604</v>
      </c>
      <c r="D704" s="45"/>
      <c r="E704" s="27" t="s">
        <v>4860</v>
      </c>
      <c r="F704" s="25" t="s">
        <v>21</v>
      </c>
      <c r="G704" s="238" t="s">
        <v>585</v>
      </c>
      <c r="H704" s="25"/>
      <c r="I704" s="25"/>
      <c r="J704" s="35" t="s">
        <v>52</v>
      </c>
      <c r="K704" s="25" t="s">
        <v>36</v>
      </c>
      <c r="L704" s="31">
        <v>1453</v>
      </c>
      <c r="M704" s="25">
        <v>7.0999999999999994E-2</v>
      </c>
      <c r="N704" s="25">
        <v>6.0000000000000002E-5</v>
      </c>
      <c r="O704" s="25">
        <v>25</v>
      </c>
      <c r="P704" s="25">
        <v>280</v>
      </c>
      <c r="Q704" s="25">
        <v>187</v>
      </c>
      <c r="R704" s="25">
        <v>95</v>
      </c>
      <c r="S704" s="25">
        <v>2.625</v>
      </c>
      <c r="T704" s="25">
        <v>4.9740000000000001E-3</v>
      </c>
    </row>
    <row r="705" spans="1:20" ht="25.5" x14ac:dyDescent="0.25">
      <c r="A705" s="1"/>
      <c r="B705" s="25">
        <v>700</v>
      </c>
      <c r="C705" s="43">
        <v>1048605</v>
      </c>
      <c r="D705" s="45"/>
      <c r="E705" s="36" t="s">
        <v>4858</v>
      </c>
      <c r="F705" s="25" t="s">
        <v>26</v>
      </c>
      <c r="G705" s="238" t="s">
        <v>585</v>
      </c>
      <c r="H705" s="25"/>
      <c r="I705" s="25"/>
      <c r="J705" s="35" t="s">
        <v>52</v>
      </c>
      <c r="K705" s="25" t="s">
        <v>36</v>
      </c>
      <c r="L705" s="31">
        <v>1647</v>
      </c>
      <c r="M705" s="25">
        <v>9.8000000000000004E-2</v>
      </c>
      <c r="N705" s="25">
        <v>6.0000000000000002E-5</v>
      </c>
      <c r="O705" s="25">
        <v>25</v>
      </c>
      <c r="P705" s="25">
        <v>280</v>
      </c>
      <c r="Q705" s="25">
        <v>187</v>
      </c>
      <c r="R705" s="25">
        <v>95</v>
      </c>
      <c r="S705" s="25">
        <v>3.2749999999999999</v>
      </c>
      <c r="T705" s="25">
        <v>4.9740000000000001E-3</v>
      </c>
    </row>
    <row r="706" spans="1:20" ht="25.5" x14ac:dyDescent="0.25">
      <c r="A706" s="1"/>
      <c r="B706" s="25">
        <v>701</v>
      </c>
      <c r="C706" s="43">
        <v>1057375</v>
      </c>
      <c r="D706" s="45"/>
      <c r="E706" s="27" t="s">
        <v>4855</v>
      </c>
      <c r="F706" s="25" t="s">
        <v>21</v>
      </c>
      <c r="G706" s="238" t="s">
        <v>585</v>
      </c>
      <c r="H706" s="25"/>
      <c r="I706" s="25"/>
      <c r="J706" s="35" t="s">
        <v>52</v>
      </c>
      <c r="K706" s="25" t="s">
        <v>36</v>
      </c>
      <c r="L706" s="31">
        <v>2055</v>
      </c>
      <c r="M706" s="25">
        <v>6.9000000000000006E-2</v>
      </c>
      <c r="N706" s="25">
        <v>3.0000000000000001E-5</v>
      </c>
      <c r="O706" s="25">
        <v>24</v>
      </c>
      <c r="P706" s="25">
        <v>280</v>
      </c>
      <c r="Q706" s="25">
        <v>187</v>
      </c>
      <c r="R706" s="25">
        <v>95</v>
      </c>
      <c r="S706" s="25">
        <v>1.8</v>
      </c>
      <c r="T706" s="25">
        <v>4.9740000000000001E-3</v>
      </c>
    </row>
    <row r="707" spans="1:20" x14ac:dyDescent="0.25">
      <c r="A707" s="1"/>
      <c r="B707" s="55">
        <v>702</v>
      </c>
      <c r="C707" s="251" t="s">
        <v>4322</v>
      </c>
      <c r="D707" s="54"/>
      <c r="E707" s="252"/>
      <c r="F707" s="55"/>
      <c r="G707" s="255"/>
      <c r="H707" s="54"/>
      <c r="I707" s="54"/>
      <c r="J707" s="253" t="s">
        <v>22</v>
      </c>
      <c r="K707" s="55"/>
      <c r="L707" s="254"/>
      <c r="M707" s="55"/>
      <c r="N707" s="55"/>
      <c r="O707" s="55" t="s">
        <v>22</v>
      </c>
      <c r="P707" s="55"/>
      <c r="Q707" s="55"/>
      <c r="R707" s="55"/>
      <c r="S707" s="55"/>
      <c r="T707" s="55"/>
    </row>
    <row r="708" spans="1:20" ht="38.25" x14ac:dyDescent="0.25">
      <c r="A708" s="1"/>
      <c r="B708" s="25">
        <v>703</v>
      </c>
      <c r="C708" s="43">
        <v>1135929</v>
      </c>
      <c r="D708" s="37">
        <v>1088046</v>
      </c>
      <c r="E708" s="26" t="s">
        <v>4320</v>
      </c>
      <c r="F708" s="97" t="s">
        <v>655</v>
      </c>
      <c r="G708" s="238" t="s">
        <v>29</v>
      </c>
      <c r="H708" s="43">
        <v>1136943</v>
      </c>
      <c r="I708" s="43"/>
      <c r="J708" s="35" t="s">
        <v>3870</v>
      </c>
      <c r="K708" s="34" t="s">
        <v>36</v>
      </c>
      <c r="L708" s="31">
        <v>12902</v>
      </c>
      <c r="M708" s="25">
        <v>2.65</v>
      </c>
      <c r="N708" s="25">
        <v>8.9599999999999992E-3</v>
      </c>
      <c r="O708" s="25">
        <v>1</v>
      </c>
      <c r="P708" s="25">
        <v>400</v>
      </c>
      <c r="Q708" s="25">
        <v>160</v>
      </c>
      <c r="R708" s="25">
        <v>140</v>
      </c>
      <c r="S708" s="25">
        <v>2.65</v>
      </c>
      <c r="T708" s="25">
        <v>8.9599999999999992E-3</v>
      </c>
    </row>
    <row r="709" spans="1:20" ht="38.25" x14ac:dyDescent="0.25">
      <c r="A709" s="1"/>
      <c r="B709" s="25">
        <v>704</v>
      </c>
      <c r="C709" s="43">
        <v>1135930</v>
      </c>
      <c r="D709" s="37">
        <v>1088047</v>
      </c>
      <c r="E709" s="26" t="s">
        <v>4318</v>
      </c>
      <c r="F709" s="97" t="s">
        <v>655</v>
      </c>
      <c r="G709" s="238" t="s">
        <v>29</v>
      </c>
      <c r="H709" s="43">
        <v>1136944</v>
      </c>
      <c r="I709" s="43"/>
      <c r="J709" s="35" t="s">
        <v>3870</v>
      </c>
      <c r="K709" s="34" t="s">
        <v>36</v>
      </c>
      <c r="L709" s="31">
        <v>18623</v>
      </c>
      <c r="M709" s="25">
        <v>3.1</v>
      </c>
      <c r="N709" s="25">
        <v>7.2899999999999996E-3</v>
      </c>
      <c r="O709" s="25">
        <v>1</v>
      </c>
      <c r="P709" s="25">
        <v>400</v>
      </c>
      <c r="Q709" s="25">
        <v>160</v>
      </c>
      <c r="R709" s="25">
        <v>140</v>
      </c>
      <c r="S709" s="25">
        <v>3.1</v>
      </c>
      <c r="T709" s="25">
        <v>8.9599999999999992E-3</v>
      </c>
    </row>
    <row r="710" spans="1:20" ht="38.25" x14ac:dyDescent="0.25">
      <c r="A710" s="1"/>
      <c r="B710" s="25">
        <v>705</v>
      </c>
      <c r="C710" s="43">
        <v>1135931</v>
      </c>
      <c r="D710" s="37">
        <v>1088048</v>
      </c>
      <c r="E710" s="26" t="s">
        <v>4316</v>
      </c>
      <c r="F710" s="97" t="s">
        <v>655</v>
      </c>
      <c r="G710" s="238" t="s">
        <v>29</v>
      </c>
      <c r="H710" s="43">
        <v>1136945</v>
      </c>
      <c r="I710" s="43"/>
      <c r="J710" s="35" t="s">
        <v>3870</v>
      </c>
      <c r="K710" s="34" t="s">
        <v>36</v>
      </c>
      <c r="L710" s="31">
        <v>18651</v>
      </c>
      <c r="M710" s="25">
        <v>3.45</v>
      </c>
      <c r="N710" s="25">
        <v>8.9599999999999992E-3</v>
      </c>
      <c r="O710" s="25">
        <v>1</v>
      </c>
      <c r="P710" s="25">
        <v>400</v>
      </c>
      <c r="Q710" s="25">
        <v>160</v>
      </c>
      <c r="R710" s="25">
        <v>140</v>
      </c>
      <c r="S710" s="25">
        <v>3.45</v>
      </c>
      <c r="T710" s="25">
        <v>8.9599999999999992E-3</v>
      </c>
    </row>
    <row r="711" spans="1:20" ht="38.25" x14ac:dyDescent="0.25">
      <c r="A711" s="1"/>
      <c r="B711" s="25">
        <v>706</v>
      </c>
      <c r="C711" s="43">
        <v>1135932</v>
      </c>
      <c r="D711" s="37">
        <v>1088049</v>
      </c>
      <c r="E711" s="26" t="s">
        <v>4315</v>
      </c>
      <c r="F711" s="97" t="s">
        <v>652</v>
      </c>
      <c r="G711" s="238" t="s">
        <v>29</v>
      </c>
      <c r="H711" s="43">
        <v>1136946</v>
      </c>
      <c r="I711" s="43"/>
      <c r="J711" s="35" t="s">
        <v>3870</v>
      </c>
      <c r="K711" s="34" t="s">
        <v>36</v>
      </c>
      <c r="L711" s="31">
        <v>24365</v>
      </c>
      <c r="M711" s="25">
        <v>3.95</v>
      </c>
      <c r="N711" s="25">
        <v>1.1872000000000001E-2</v>
      </c>
      <c r="O711" s="25">
        <v>1</v>
      </c>
      <c r="P711" s="25">
        <v>530</v>
      </c>
      <c r="Q711" s="25">
        <v>160</v>
      </c>
      <c r="R711" s="25">
        <v>140</v>
      </c>
      <c r="S711" s="25">
        <v>3.95</v>
      </c>
      <c r="T711" s="25">
        <v>1.1872000000000001E-2</v>
      </c>
    </row>
    <row r="712" spans="1:20" ht="38.25" x14ac:dyDescent="0.25">
      <c r="A712" s="1"/>
      <c r="B712" s="25">
        <v>707</v>
      </c>
      <c r="C712" s="43">
        <v>1135935</v>
      </c>
      <c r="D712" s="37">
        <v>1088052</v>
      </c>
      <c r="E712" s="26" t="s">
        <v>4309</v>
      </c>
      <c r="F712" s="97" t="s">
        <v>652</v>
      </c>
      <c r="G712" s="238" t="s">
        <v>29</v>
      </c>
      <c r="H712" s="43">
        <v>1136949</v>
      </c>
      <c r="I712" s="43"/>
      <c r="J712" s="35" t="s">
        <v>3870</v>
      </c>
      <c r="K712" s="34" t="s">
        <v>36</v>
      </c>
      <c r="L712" s="31">
        <v>30368</v>
      </c>
      <c r="M712" s="25">
        <v>5.3</v>
      </c>
      <c r="N712" s="25">
        <v>6.0899999999999999E-3</v>
      </c>
      <c r="O712" s="25">
        <v>1</v>
      </c>
      <c r="P712" s="25">
        <v>700</v>
      </c>
      <c r="Q712" s="25">
        <v>145</v>
      </c>
      <c r="R712" s="25">
        <v>60</v>
      </c>
      <c r="S712" s="25">
        <v>5.3</v>
      </c>
      <c r="T712" s="25">
        <v>6.0899999999999999E-3</v>
      </c>
    </row>
    <row r="713" spans="1:20" ht="38.25" x14ac:dyDescent="0.25">
      <c r="A713" s="1"/>
      <c r="B713" s="25">
        <v>708</v>
      </c>
      <c r="C713" s="43">
        <v>1135936</v>
      </c>
      <c r="D713" s="37">
        <v>1088053</v>
      </c>
      <c r="E713" s="26" t="s">
        <v>4307</v>
      </c>
      <c r="F713" s="97" t="s">
        <v>652</v>
      </c>
      <c r="G713" s="238" t="s">
        <v>29</v>
      </c>
      <c r="H713" s="43">
        <v>1136950</v>
      </c>
      <c r="I713" s="43"/>
      <c r="J713" s="35" t="s">
        <v>3870</v>
      </c>
      <c r="K713" s="34" t="s">
        <v>36</v>
      </c>
      <c r="L713" s="31">
        <v>33242</v>
      </c>
      <c r="M713" s="25">
        <v>5.7</v>
      </c>
      <c r="N713" s="25">
        <v>6.0899999999999999E-3</v>
      </c>
      <c r="O713" s="25">
        <v>1</v>
      </c>
      <c r="P713" s="25">
        <v>700</v>
      </c>
      <c r="Q713" s="25">
        <v>145</v>
      </c>
      <c r="R713" s="25">
        <v>60</v>
      </c>
      <c r="S713" s="25">
        <v>5.7</v>
      </c>
      <c r="T713" s="25">
        <v>6.0899999999999999E-3</v>
      </c>
    </row>
    <row r="714" spans="1:20" ht="38.25" x14ac:dyDescent="0.25">
      <c r="A714" s="1"/>
      <c r="B714" s="25">
        <v>709</v>
      </c>
      <c r="C714" s="43">
        <v>1135937</v>
      </c>
      <c r="D714" s="37">
        <v>1088054</v>
      </c>
      <c r="E714" s="26" t="s">
        <v>4305</v>
      </c>
      <c r="F714" s="97" t="s">
        <v>652</v>
      </c>
      <c r="G714" s="238" t="s">
        <v>29</v>
      </c>
      <c r="H714" s="43">
        <v>1136951</v>
      </c>
      <c r="I714" s="43"/>
      <c r="J714" s="35" t="s">
        <v>3870</v>
      </c>
      <c r="K714" s="34" t="s">
        <v>36</v>
      </c>
      <c r="L714" s="31">
        <v>36227</v>
      </c>
      <c r="M714" s="25">
        <v>6.15</v>
      </c>
      <c r="N714" s="25">
        <v>6.0899999999999999E-3</v>
      </c>
      <c r="O714" s="25">
        <v>1</v>
      </c>
      <c r="P714" s="25">
        <v>700</v>
      </c>
      <c r="Q714" s="25">
        <v>145</v>
      </c>
      <c r="R714" s="25">
        <v>60</v>
      </c>
      <c r="S714" s="25">
        <v>6.15</v>
      </c>
      <c r="T714" s="25">
        <v>6.0899999999999999E-3</v>
      </c>
    </row>
    <row r="715" spans="1:20" ht="38.25" x14ac:dyDescent="0.25">
      <c r="A715" s="1"/>
      <c r="B715" s="25">
        <v>710</v>
      </c>
      <c r="C715" s="43">
        <v>1135939</v>
      </c>
      <c r="D715" s="37">
        <v>1086538</v>
      </c>
      <c r="E715" s="26" t="s">
        <v>4301</v>
      </c>
      <c r="F715" s="97" t="s">
        <v>652</v>
      </c>
      <c r="G715" s="238" t="s">
        <v>29</v>
      </c>
      <c r="H715" s="43">
        <v>1136962</v>
      </c>
      <c r="I715" s="43"/>
      <c r="J715" s="35" t="s">
        <v>3870</v>
      </c>
      <c r="K715" s="34" t="s">
        <v>36</v>
      </c>
      <c r="L715" s="31">
        <v>11688</v>
      </c>
      <c r="M715" s="25">
        <v>2.6</v>
      </c>
      <c r="N715" s="25">
        <v>3.5100000000000001E-3</v>
      </c>
      <c r="O715" s="25">
        <v>1</v>
      </c>
      <c r="P715" s="25">
        <v>390</v>
      </c>
      <c r="Q715" s="25">
        <v>150</v>
      </c>
      <c r="R715" s="25">
        <v>60</v>
      </c>
      <c r="S715" s="25">
        <v>2.6</v>
      </c>
      <c r="T715" s="25">
        <v>3.5100000000000001E-3</v>
      </c>
    </row>
    <row r="716" spans="1:20" ht="38.25" x14ac:dyDescent="0.25">
      <c r="A716" s="1"/>
      <c r="B716" s="25">
        <v>711</v>
      </c>
      <c r="C716" s="43">
        <v>1135940</v>
      </c>
      <c r="D716" s="37">
        <v>1086539</v>
      </c>
      <c r="E716" s="26" t="s">
        <v>4299</v>
      </c>
      <c r="F716" s="97" t="s">
        <v>652</v>
      </c>
      <c r="G716" s="238" t="s">
        <v>29</v>
      </c>
      <c r="H716" s="43">
        <v>1136963</v>
      </c>
      <c r="I716" s="43"/>
      <c r="J716" s="35" t="s">
        <v>3870</v>
      </c>
      <c r="K716" s="34" t="s">
        <v>36</v>
      </c>
      <c r="L716" s="31">
        <v>15113</v>
      </c>
      <c r="M716" s="25">
        <v>2.6</v>
      </c>
      <c r="N716" s="25">
        <v>9.3600000000000003E-3</v>
      </c>
      <c r="O716" s="25">
        <v>1</v>
      </c>
      <c r="P716" s="25">
        <v>390</v>
      </c>
      <c r="Q716" s="25">
        <v>150</v>
      </c>
      <c r="R716" s="25">
        <v>160</v>
      </c>
      <c r="S716" s="25">
        <v>2.6</v>
      </c>
      <c r="T716" s="25">
        <v>9.3600000000000003E-3</v>
      </c>
    </row>
    <row r="717" spans="1:20" ht="38.25" x14ac:dyDescent="0.25">
      <c r="A717" s="1"/>
      <c r="B717" s="25">
        <v>712</v>
      </c>
      <c r="C717" s="43">
        <v>1135941</v>
      </c>
      <c r="D717" s="37">
        <v>1086540</v>
      </c>
      <c r="E717" s="26" t="s">
        <v>4297</v>
      </c>
      <c r="F717" s="97" t="s">
        <v>655</v>
      </c>
      <c r="G717" s="238" t="s">
        <v>29</v>
      </c>
      <c r="H717" s="43">
        <v>1136964</v>
      </c>
      <c r="I717" s="43"/>
      <c r="J717" s="35" t="s">
        <v>3870</v>
      </c>
      <c r="K717" s="34" t="s">
        <v>36</v>
      </c>
      <c r="L717" s="31">
        <v>18651</v>
      </c>
      <c r="M717" s="25">
        <v>2.95</v>
      </c>
      <c r="N717" s="25">
        <v>9.9839999999999998E-3</v>
      </c>
      <c r="O717" s="25">
        <v>1</v>
      </c>
      <c r="P717" s="25">
        <v>390</v>
      </c>
      <c r="Q717" s="25">
        <v>160</v>
      </c>
      <c r="R717" s="25">
        <v>160</v>
      </c>
      <c r="S717" s="25">
        <v>2.95</v>
      </c>
      <c r="T717" s="25">
        <v>9.9839999999999998E-3</v>
      </c>
    </row>
    <row r="718" spans="1:20" ht="38.25" x14ac:dyDescent="0.25">
      <c r="A718" s="1"/>
      <c r="B718" s="25">
        <v>713</v>
      </c>
      <c r="C718" s="43">
        <v>1135942</v>
      </c>
      <c r="D718" s="37">
        <v>1086541</v>
      </c>
      <c r="E718" s="26" t="s">
        <v>4295</v>
      </c>
      <c r="F718" s="97" t="s">
        <v>655</v>
      </c>
      <c r="G718" s="238" t="s">
        <v>29</v>
      </c>
      <c r="H718" s="43">
        <v>1136965</v>
      </c>
      <c r="I718" s="43"/>
      <c r="J718" s="35" t="s">
        <v>3870</v>
      </c>
      <c r="K718" s="34" t="s">
        <v>36</v>
      </c>
      <c r="L718" s="31">
        <v>22077</v>
      </c>
      <c r="M718" s="25">
        <v>3.3</v>
      </c>
      <c r="N718" s="25">
        <v>9.1640000000000003E-3</v>
      </c>
      <c r="O718" s="25">
        <v>1</v>
      </c>
      <c r="P718" s="25">
        <v>395</v>
      </c>
      <c r="Q718" s="25">
        <v>160</v>
      </c>
      <c r="R718" s="25">
        <v>145</v>
      </c>
      <c r="S718" s="25">
        <v>3.3</v>
      </c>
      <c r="T718" s="25">
        <v>9.1640000000000003E-3</v>
      </c>
    </row>
    <row r="719" spans="1:20" ht="38.25" x14ac:dyDescent="0.25">
      <c r="A719" s="1"/>
      <c r="B719" s="25">
        <v>714</v>
      </c>
      <c r="C719" s="43">
        <v>1135946</v>
      </c>
      <c r="D719" s="37">
        <v>1086545</v>
      </c>
      <c r="E719" s="26" t="s">
        <v>4287</v>
      </c>
      <c r="F719" s="97" t="s">
        <v>655</v>
      </c>
      <c r="G719" s="238" t="s">
        <v>29</v>
      </c>
      <c r="H719" s="43">
        <v>1136969</v>
      </c>
      <c r="I719" s="43"/>
      <c r="J719" s="35" t="s">
        <v>3870</v>
      </c>
      <c r="K719" s="34" t="s">
        <v>36</v>
      </c>
      <c r="L719" s="31">
        <v>35894</v>
      </c>
      <c r="M719" s="25">
        <v>5.0999999999999996</v>
      </c>
      <c r="N719" s="25">
        <v>1.6799999999999999E-2</v>
      </c>
      <c r="O719" s="25">
        <v>1</v>
      </c>
      <c r="P719" s="25">
        <v>700</v>
      </c>
      <c r="Q719" s="25">
        <v>160</v>
      </c>
      <c r="R719" s="25">
        <v>150</v>
      </c>
      <c r="S719" s="25">
        <v>5.0999999999999996</v>
      </c>
      <c r="T719" s="25">
        <v>1.6799999999999999E-2</v>
      </c>
    </row>
    <row r="720" spans="1:20" ht="25.5" x14ac:dyDescent="0.25">
      <c r="A720" s="1"/>
      <c r="B720" s="25">
        <v>715</v>
      </c>
      <c r="C720" s="43">
        <v>1135961</v>
      </c>
      <c r="D720" s="37"/>
      <c r="E720" s="26" t="s">
        <v>4279</v>
      </c>
      <c r="F720" s="97" t="s">
        <v>652</v>
      </c>
      <c r="G720" s="238" t="s">
        <v>31</v>
      </c>
      <c r="H720" s="23"/>
      <c r="I720" s="23"/>
      <c r="J720" s="35" t="s">
        <v>54</v>
      </c>
      <c r="K720" s="34" t="s">
        <v>36</v>
      </c>
      <c r="L720" s="31">
        <v>1144</v>
      </c>
      <c r="M720" s="25">
        <v>0.15670000000000001</v>
      </c>
      <c r="N720" s="25">
        <v>1.6659999999999998E-4</v>
      </c>
      <c r="O720" s="25">
        <v>10</v>
      </c>
      <c r="P720" s="25">
        <v>170</v>
      </c>
      <c r="Q720" s="25">
        <v>140</v>
      </c>
      <c r="R720" s="25">
        <v>70</v>
      </c>
      <c r="S720" s="25">
        <v>1.5669999999999999</v>
      </c>
      <c r="T720" s="25">
        <v>1.6659999999999999E-3</v>
      </c>
    </row>
    <row r="721" spans="1:20" ht="25.5" x14ac:dyDescent="0.25">
      <c r="A721" s="1"/>
      <c r="B721" s="25">
        <v>716</v>
      </c>
      <c r="C721" s="43">
        <v>1136959</v>
      </c>
      <c r="D721" s="37">
        <v>1135962</v>
      </c>
      <c r="E721" s="26" t="s">
        <v>7184</v>
      </c>
      <c r="F721" s="97" t="s">
        <v>652</v>
      </c>
      <c r="G721" s="238" t="s">
        <v>2182</v>
      </c>
      <c r="H721" s="23"/>
      <c r="I721" s="23"/>
      <c r="J721" s="35" t="s">
        <v>54</v>
      </c>
      <c r="K721" s="34" t="s">
        <v>36</v>
      </c>
      <c r="L721" s="31">
        <v>3800</v>
      </c>
      <c r="M721" s="25">
        <v>0.63700000000000001</v>
      </c>
      <c r="N721" s="25">
        <v>4.1899999999999999E-4</v>
      </c>
      <c r="O721" s="25">
        <v>1</v>
      </c>
      <c r="P721" s="25">
        <v>88</v>
      </c>
      <c r="Q721" s="25">
        <v>68</v>
      </c>
      <c r="R721" s="25">
        <v>70</v>
      </c>
      <c r="S721" s="25">
        <v>0.66200000000000003</v>
      </c>
      <c r="T721" s="25">
        <v>4.1899999999999999E-4</v>
      </c>
    </row>
    <row r="722" spans="1:20" ht="25.5" x14ac:dyDescent="0.25">
      <c r="A722" s="1"/>
      <c r="B722" s="25">
        <v>717</v>
      </c>
      <c r="C722" s="43">
        <v>1135962</v>
      </c>
      <c r="D722" s="43">
        <v>1059132</v>
      </c>
      <c r="E722" s="26" t="s">
        <v>4277</v>
      </c>
      <c r="F722" s="97" t="s">
        <v>652</v>
      </c>
      <c r="G722" s="238" t="s">
        <v>27</v>
      </c>
      <c r="H722" s="43">
        <v>1136959</v>
      </c>
      <c r="I722" s="23"/>
      <c r="J722" s="35" t="s">
        <v>54</v>
      </c>
      <c r="K722" s="34" t="s">
        <v>38</v>
      </c>
      <c r="L722" s="31">
        <v>10134</v>
      </c>
      <c r="M722" s="25">
        <v>1.101</v>
      </c>
      <c r="N722" s="25">
        <v>1.7849999999999999E-3</v>
      </c>
      <c r="O722" s="25">
        <v>1</v>
      </c>
      <c r="P722" s="25">
        <v>170</v>
      </c>
      <c r="Q722" s="25">
        <v>140</v>
      </c>
      <c r="R722" s="25">
        <v>75</v>
      </c>
      <c r="S722" s="25">
        <v>1.101</v>
      </c>
      <c r="T722" s="25">
        <v>1.7849999999999999E-3</v>
      </c>
    </row>
    <row r="723" spans="1:20" ht="38.25" x14ac:dyDescent="0.25">
      <c r="A723" s="1"/>
      <c r="B723" s="25">
        <v>718</v>
      </c>
      <c r="C723" s="43">
        <v>1135964</v>
      </c>
      <c r="D723" s="37">
        <v>1086559</v>
      </c>
      <c r="E723" s="26" t="s">
        <v>4274</v>
      </c>
      <c r="F723" s="97" t="s">
        <v>652</v>
      </c>
      <c r="G723" s="238" t="s">
        <v>29</v>
      </c>
      <c r="H723" s="43">
        <v>1136959</v>
      </c>
      <c r="I723" s="23"/>
      <c r="J723" s="35" t="s">
        <v>54</v>
      </c>
      <c r="K723" s="34" t="s">
        <v>38</v>
      </c>
      <c r="L723" s="31">
        <v>13165</v>
      </c>
      <c r="M723" s="25">
        <v>0.78</v>
      </c>
      <c r="N723" s="25">
        <v>1.047E-3</v>
      </c>
      <c r="O723" s="25">
        <v>1</v>
      </c>
      <c r="P723" s="25">
        <v>170</v>
      </c>
      <c r="Q723" s="25">
        <v>140</v>
      </c>
      <c r="R723" s="25">
        <v>70</v>
      </c>
      <c r="S723" s="25">
        <v>1</v>
      </c>
      <c r="T723" s="25">
        <v>1.6659999999999999E-3</v>
      </c>
    </row>
    <row r="724" spans="1:20" ht="25.5" x14ac:dyDescent="0.25">
      <c r="A724" s="1"/>
      <c r="B724" s="25">
        <v>719</v>
      </c>
      <c r="C724" s="43">
        <v>1136942</v>
      </c>
      <c r="D724" s="44" t="s">
        <v>4270</v>
      </c>
      <c r="E724" s="26" t="s">
        <v>4269</v>
      </c>
      <c r="F724" s="25" t="s">
        <v>652</v>
      </c>
      <c r="G724" s="237" t="s">
        <v>2182</v>
      </c>
      <c r="H724" s="53"/>
      <c r="I724" s="43"/>
      <c r="J724" s="35" t="s">
        <v>3870</v>
      </c>
      <c r="K724" s="34" t="s">
        <v>36</v>
      </c>
      <c r="L724" s="31">
        <v>10654</v>
      </c>
      <c r="M724" s="25">
        <v>2.35</v>
      </c>
      <c r="N724" s="25">
        <v>4.9919999999999999E-3</v>
      </c>
      <c r="O724" s="25">
        <v>1</v>
      </c>
      <c r="P724" s="25">
        <v>320</v>
      </c>
      <c r="Q724" s="25">
        <v>240</v>
      </c>
      <c r="R724" s="25">
        <v>65</v>
      </c>
      <c r="S724" s="25">
        <v>2.35</v>
      </c>
      <c r="T724" s="25">
        <v>4.9919999999999999E-3</v>
      </c>
    </row>
    <row r="725" spans="1:20" ht="25.5" x14ac:dyDescent="0.25">
      <c r="A725" s="1"/>
      <c r="B725" s="25">
        <v>720</v>
      </c>
      <c r="C725" s="43">
        <v>1136943</v>
      </c>
      <c r="D725" s="44" t="s">
        <v>4267</v>
      </c>
      <c r="E725" s="26" t="s">
        <v>4266</v>
      </c>
      <c r="F725" s="25" t="s">
        <v>655</v>
      </c>
      <c r="G725" s="237" t="s">
        <v>2182</v>
      </c>
      <c r="H725" s="53"/>
      <c r="I725" s="43"/>
      <c r="J725" s="35" t="s">
        <v>3870</v>
      </c>
      <c r="K725" s="34" t="s">
        <v>36</v>
      </c>
      <c r="L725" s="31">
        <v>13129</v>
      </c>
      <c r="M725" s="25">
        <v>2.75</v>
      </c>
      <c r="N725" s="25">
        <v>4.9919999999999999E-3</v>
      </c>
      <c r="O725" s="25">
        <v>1</v>
      </c>
      <c r="P725" s="25">
        <v>320</v>
      </c>
      <c r="Q725" s="25">
        <v>240</v>
      </c>
      <c r="R725" s="25">
        <v>65</v>
      </c>
      <c r="S725" s="25">
        <v>2.75</v>
      </c>
      <c r="T725" s="25">
        <v>4.9919999999999999E-3</v>
      </c>
    </row>
    <row r="726" spans="1:20" ht="25.5" x14ac:dyDescent="0.25">
      <c r="A726" s="1"/>
      <c r="B726" s="25">
        <v>721</v>
      </c>
      <c r="C726" s="43">
        <v>1136944</v>
      </c>
      <c r="D726" s="44" t="s">
        <v>4264</v>
      </c>
      <c r="E726" s="26" t="s">
        <v>4263</v>
      </c>
      <c r="F726" s="25" t="s">
        <v>655</v>
      </c>
      <c r="G726" s="237" t="s">
        <v>2182</v>
      </c>
      <c r="H726" s="53"/>
      <c r="I726" s="43"/>
      <c r="J726" s="35" t="s">
        <v>3870</v>
      </c>
      <c r="K726" s="34" t="s">
        <v>36</v>
      </c>
      <c r="L726" s="31">
        <v>15558</v>
      </c>
      <c r="M726" s="25">
        <v>3.16</v>
      </c>
      <c r="N726" s="25">
        <v>4.9919999999999999E-3</v>
      </c>
      <c r="O726" s="25">
        <v>1</v>
      </c>
      <c r="P726" s="25">
        <v>320</v>
      </c>
      <c r="Q726" s="25">
        <v>240</v>
      </c>
      <c r="R726" s="25">
        <v>65</v>
      </c>
      <c r="S726" s="25">
        <v>3.16</v>
      </c>
      <c r="T726" s="25">
        <v>4.9919999999999999E-3</v>
      </c>
    </row>
    <row r="727" spans="1:20" ht="25.5" x14ac:dyDescent="0.25">
      <c r="A727" s="1"/>
      <c r="B727" s="25">
        <v>722</v>
      </c>
      <c r="C727" s="43">
        <v>1136945</v>
      </c>
      <c r="D727" s="44" t="s">
        <v>4261</v>
      </c>
      <c r="E727" s="26" t="s">
        <v>4260</v>
      </c>
      <c r="F727" s="25" t="s">
        <v>655</v>
      </c>
      <c r="G727" s="237" t="s">
        <v>2182</v>
      </c>
      <c r="H727" s="53"/>
      <c r="I727" s="43"/>
      <c r="J727" s="35" t="s">
        <v>3870</v>
      </c>
      <c r="K727" s="34" t="s">
        <v>36</v>
      </c>
      <c r="L727" s="31">
        <v>18083</v>
      </c>
      <c r="M727" s="25">
        <v>3.6</v>
      </c>
      <c r="N727" s="25">
        <v>5.7720000000000002E-3</v>
      </c>
      <c r="O727" s="25">
        <v>1</v>
      </c>
      <c r="P727" s="25">
        <v>370</v>
      </c>
      <c r="Q727" s="25">
        <v>240</v>
      </c>
      <c r="R727" s="25">
        <v>65</v>
      </c>
      <c r="S727" s="25">
        <v>3.6</v>
      </c>
      <c r="T727" s="25">
        <v>5.7720000000000002E-3</v>
      </c>
    </row>
    <row r="728" spans="1:20" ht="25.5" x14ac:dyDescent="0.25">
      <c r="A728" s="1"/>
      <c r="B728" s="25">
        <v>723</v>
      </c>
      <c r="C728" s="43">
        <v>1136946</v>
      </c>
      <c r="D728" s="44" t="s">
        <v>4258</v>
      </c>
      <c r="E728" s="26" t="s">
        <v>4257</v>
      </c>
      <c r="F728" s="25" t="s">
        <v>652</v>
      </c>
      <c r="G728" s="237" t="s">
        <v>2182</v>
      </c>
      <c r="H728" s="53"/>
      <c r="I728" s="43"/>
      <c r="J728" s="35" t="s">
        <v>3870</v>
      </c>
      <c r="K728" s="34" t="s">
        <v>36</v>
      </c>
      <c r="L728" s="31">
        <v>20891</v>
      </c>
      <c r="M728" s="25">
        <v>4.0199999999999996</v>
      </c>
      <c r="N728" s="25">
        <v>6.5519999999999997E-3</v>
      </c>
      <c r="O728" s="25">
        <v>1</v>
      </c>
      <c r="P728" s="25">
        <v>420</v>
      </c>
      <c r="Q728" s="25">
        <v>240</v>
      </c>
      <c r="R728" s="25">
        <v>65</v>
      </c>
      <c r="S728" s="25">
        <v>4.0199999999999996</v>
      </c>
      <c r="T728" s="25">
        <v>6.5519999999999997E-3</v>
      </c>
    </row>
    <row r="729" spans="1:20" ht="25.5" x14ac:dyDescent="0.25">
      <c r="A729" s="1"/>
      <c r="B729" s="25">
        <v>724</v>
      </c>
      <c r="C729" s="43">
        <v>1136947</v>
      </c>
      <c r="D729" s="44" t="s">
        <v>4255</v>
      </c>
      <c r="E729" s="26" t="s">
        <v>4254</v>
      </c>
      <c r="F729" s="25" t="s">
        <v>655</v>
      </c>
      <c r="G729" s="237" t="s">
        <v>2182</v>
      </c>
      <c r="H729" s="53"/>
      <c r="I729" s="43"/>
      <c r="J729" s="35" t="s">
        <v>3870</v>
      </c>
      <c r="K729" s="34" t="s">
        <v>36</v>
      </c>
      <c r="L729" s="31">
        <v>22754</v>
      </c>
      <c r="M729" s="25">
        <v>4.46</v>
      </c>
      <c r="N729" s="25">
        <v>7.332E-3</v>
      </c>
      <c r="O729" s="25">
        <v>1</v>
      </c>
      <c r="P729" s="25">
        <v>470</v>
      </c>
      <c r="Q729" s="25">
        <v>240</v>
      </c>
      <c r="R729" s="25">
        <v>65</v>
      </c>
      <c r="S729" s="25">
        <v>4.46</v>
      </c>
      <c r="T729" s="25">
        <v>7.332E-3</v>
      </c>
    </row>
    <row r="730" spans="1:20" ht="25.5" x14ac:dyDescent="0.25">
      <c r="A730" s="1"/>
      <c r="B730" s="25">
        <v>725</v>
      </c>
      <c r="C730" s="43">
        <v>1136948</v>
      </c>
      <c r="D730" s="44" t="s">
        <v>4252</v>
      </c>
      <c r="E730" s="26" t="s">
        <v>4251</v>
      </c>
      <c r="F730" s="25" t="s">
        <v>655</v>
      </c>
      <c r="G730" s="237" t="s">
        <v>2182</v>
      </c>
      <c r="H730" s="53"/>
      <c r="I730" s="43"/>
      <c r="J730" s="35" t="s">
        <v>3870</v>
      </c>
      <c r="K730" s="34" t="s">
        <v>36</v>
      </c>
      <c r="L730" s="31">
        <v>25768</v>
      </c>
      <c r="M730" s="25">
        <v>4.8899999999999997</v>
      </c>
      <c r="N730" s="25">
        <v>8.1119999999999994E-3</v>
      </c>
      <c r="O730" s="25">
        <v>1</v>
      </c>
      <c r="P730" s="25">
        <v>520</v>
      </c>
      <c r="Q730" s="25">
        <v>240</v>
      </c>
      <c r="R730" s="25">
        <v>65</v>
      </c>
      <c r="S730" s="25">
        <v>4.8899999999999997</v>
      </c>
      <c r="T730" s="25">
        <v>8.1119999999999994E-3</v>
      </c>
    </row>
    <row r="731" spans="1:20" ht="25.5" x14ac:dyDescent="0.25">
      <c r="A731" s="1"/>
      <c r="B731" s="25">
        <v>726</v>
      </c>
      <c r="C731" s="43">
        <v>1136949</v>
      </c>
      <c r="D731" s="44" t="s">
        <v>4249</v>
      </c>
      <c r="E731" s="26" t="s">
        <v>4248</v>
      </c>
      <c r="F731" s="25" t="s">
        <v>652</v>
      </c>
      <c r="G731" s="237" t="s">
        <v>2182</v>
      </c>
      <c r="H731" s="53"/>
      <c r="I731" s="43"/>
      <c r="J731" s="35" t="s">
        <v>3870</v>
      </c>
      <c r="K731" s="34" t="s">
        <v>36</v>
      </c>
      <c r="L731" s="31">
        <v>28772</v>
      </c>
      <c r="M731" s="25">
        <v>5.32</v>
      </c>
      <c r="N731" s="25">
        <v>8.8920000000000006E-3</v>
      </c>
      <c r="O731" s="25">
        <v>1</v>
      </c>
      <c r="P731" s="25">
        <v>570</v>
      </c>
      <c r="Q731" s="25">
        <v>240</v>
      </c>
      <c r="R731" s="25">
        <v>65</v>
      </c>
      <c r="S731" s="25">
        <v>5.32</v>
      </c>
      <c r="T731" s="25">
        <v>8.8920000000000006E-3</v>
      </c>
    </row>
    <row r="732" spans="1:20" ht="25.5" x14ac:dyDescent="0.25">
      <c r="A732" s="1"/>
      <c r="B732" s="25">
        <v>727</v>
      </c>
      <c r="C732" s="43">
        <v>1136950</v>
      </c>
      <c r="D732" s="44" t="s">
        <v>4246</v>
      </c>
      <c r="E732" s="26" t="s">
        <v>4245</v>
      </c>
      <c r="F732" s="25" t="s">
        <v>652</v>
      </c>
      <c r="G732" s="237" t="s">
        <v>2182</v>
      </c>
      <c r="H732" s="53"/>
      <c r="I732" s="43"/>
      <c r="J732" s="35" t="s">
        <v>3870</v>
      </c>
      <c r="K732" s="34" t="s">
        <v>36</v>
      </c>
      <c r="L732" s="31">
        <v>31716</v>
      </c>
      <c r="M732" s="25">
        <v>5.77</v>
      </c>
      <c r="N732" s="25">
        <v>9.672E-3</v>
      </c>
      <c r="O732" s="25">
        <v>1</v>
      </c>
      <c r="P732" s="25">
        <v>620</v>
      </c>
      <c r="Q732" s="25">
        <v>240</v>
      </c>
      <c r="R732" s="25">
        <v>65</v>
      </c>
      <c r="S732" s="25">
        <v>5.77</v>
      </c>
      <c r="T732" s="25">
        <v>9.672E-3</v>
      </c>
    </row>
    <row r="733" spans="1:20" ht="25.5" x14ac:dyDescent="0.25">
      <c r="A733" s="1"/>
      <c r="B733" s="25">
        <v>728</v>
      </c>
      <c r="C733" s="43">
        <v>1136951</v>
      </c>
      <c r="D733" s="44" t="s">
        <v>4243</v>
      </c>
      <c r="E733" s="26" t="s">
        <v>4242</v>
      </c>
      <c r="F733" s="25" t="s">
        <v>652</v>
      </c>
      <c r="G733" s="237" t="s">
        <v>2182</v>
      </c>
      <c r="H733" s="53"/>
      <c r="I733" s="43"/>
      <c r="J733" s="35" t="s">
        <v>3870</v>
      </c>
      <c r="K733" s="34" t="s">
        <v>36</v>
      </c>
      <c r="L733" s="31">
        <v>39386</v>
      </c>
      <c r="M733" s="25">
        <v>6.21</v>
      </c>
      <c r="N733" s="25">
        <v>1.0451999999999999E-2</v>
      </c>
      <c r="O733" s="25">
        <v>1</v>
      </c>
      <c r="P733" s="25">
        <v>670</v>
      </c>
      <c r="Q733" s="25">
        <v>240</v>
      </c>
      <c r="R733" s="25">
        <v>65</v>
      </c>
      <c r="S733" s="25">
        <v>6.21</v>
      </c>
      <c r="T733" s="25">
        <v>1.0451999999999999E-2</v>
      </c>
    </row>
    <row r="734" spans="1:20" ht="25.5" x14ac:dyDescent="0.25">
      <c r="A734" s="1"/>
      <c r="B734" s="25">
        <v>729</v>
      </c>
      <c r="C734" s="43">
        <v>1136952</v>
      </c>
      <c r="D734" s="44" t="s">
        <v>4240</v>
      </c>
      <c r="E734" s="26" t="s">
        <v>4239</v>
      </c>
      <c r="F734" s="25" t="s">
        <v>652</v>
      </c>
      <c r="G734" s="237" t="s">
        <v>2182</v>
      </c>
      <c r="H734" s="53"/>
      <c r="I734" s="43"/>
      <c r="J734" s="35" t="s">
        <v>3870</v>
      </c>
      <c r="K734" s="34" t="s">
        <v>36</v>
      </c>
      <c r="L734" s="31">
        <v>42627</v>
      </c>
      <c r="M734" s="25">
        <v>6.63</v>
      </c>
      <c r="N734" s="25">
        <v>1.1232000000000001E-2</v>
      </c>
      <c r="O734" s="25">
        <v>1</v>
      </c>
      <c r="P734" s="25">
        <v>720</v>
      </c>
      <c r="Q734" s="25">
        <v>240</v>
      </c>
      <c r="R734" s="25">
        <v>65</v>
      </c>
      <c r="S734" s="25">
        <v>6.63</v>
      </c>
      <c r="T734" s="25">
        <v>1.1232000000000001E-2</v>
      </c>
    </row>
    <row r="735" spans="1:20" ht="25.5" x14ac:dyDescent="0.25">
      <c r="A735" s="1"/>
      <c r="B735" s="25">
        <v>730</v>
      </c>
      <c r="C735" s="43">
        <v>1136962</v>
      </c>
      <c r="D735" s="44" t="s">
        <v>4237</v>
      </c>
      <c r="E735" s="26" t="s">
        <v>4236</v>
      </c>
      <c r="F735" s="25" t="s">
        <v>652</v>
      </c>
      <c r="G735" s="237" t="s">
        <v>2182</v>
      </c>
      <c r="H735" s="53"/>
      <c r="I735" s="43"/>
      <c r="J735" s="35" t="s">
        <v>3870</v>
      </c>
      <c r="K735" s="34" t="s">
        <v>36</v>
      </c>
      <c r="L735" s="31">
        <v>12051</v>
      </c>
      <c r="M735" s="25">
        <v>2.35</v>
      </c>
      <c r="N735" s="25">
        <v>4.9919999999999999E-3</v>
      </c>
      <c r="O735" s="25">
        <v>1</v>
      </c>
      <c r="P735" s="25">
        <v>320</v>
      </c>
      <c r="Q735" s="25">
        <v>240</v>
      </c>
      <c r="R735" s="25">
        <v>65</v>
      </c>
      <c r="S735" s="25">
        <v>2.35</v>
      </c>
      <c r="T735" s="25">
        <v>4.9919999999999999E-3</v>
      </c>
    </row>
    <row r="736" spans="1:20" ht="25.5" x14ac:dyDescent="0.25">
      <c r="A736" s="1"/>
      <c r="B736" s="25">
        <v>731</v>
      </c>
      <c r="C736" s="43">
        <v>1136963</v>
      </c>
      <c r="D736" s="44" t="s">
        <v>4234</v>
      </c>
      <c r="E736" s="26" t="s">
        <v>4233</v>
      </c>
      <c r="F736" s="25" t="s">
        <v>652</v>
      </c>
      <c r="G736" s="237" t="s">
        <v>2182</v>
      </c>
      <c r="H736" s="53"/>
      <c r="I736" s="43"/>
      <c r="J736" s="35" t="s">
        <v>3870</v>
      </c>
      <c r="K736" s="34" t="s">
        <v>36</v>
      </c>
      <c r="L736" s="31">
        <v>13001</v>
      </c>
      <c r="M736" s="25">
        <v>2.76</v>
      </c>
      <c r="N736" s="25">
        <v>4.9919999999999999E-3</v>
      </c>
      <c r="O736" s="25">
        <v>1</v>
      </c>
      <c r="P736" s="25">
        <v>320</v>
      </c>
      <c r="Q736" s="25">
        <v>240</v>
      </c>
      <c r="R736" s="25">
        <v>65</v>
      </c>
      <c r="S736" s="25">
        <v>2.76</v>
      </c>
      <c r="T736" s="25">
        <v>4.9919999999999999E-3</v>
      </c>
    </row>
    <row r="737" spans="1:20" ht="25.5" x14ac:dyDescent="0.25">
      <c r="A737" s="1"/>
      <c r="B737" s="25">
        <v>732</v>
      </c>
      <c r="C737" s="43">
        <v>1136964</v>
      </c>
      <c r="D737" s="44" t="s">
        <v>4231</v>
      </c>
      <c r="E737" s="26" t="s">
        <v>4230</v>
      </c>
      <c r="F737" s="25" t="s">
        <v>655</v>
      </c>
      <c r="G737" s="237" t="s">
        <v>2182</v>
      </c>
      <c r="H737" s="53"/>
      <c r="I737" s="43"/>
      <c r="J737" s="35" t="s">
        <v>3870</v>
      </c>
      <c r="K737" s="34" t="s">
        <v>36</v>
      </c>
      <c r="L737" s="31">
        <v>16013</v>
      </c>
      <c r="M737" s="25">
        <v>3.17</v>
      </c>
      <c r="N737" s="25">
        <v>4.9919999999999999E-3</v>
      </c>
      <c r="O737" s="25">
        <v>1</v>
      </c>
      <c r="P737" s="25">
        <v>320</v>
      </c>
      <c r="Q737" s="25">
        <v>240</v>
      </c>
      <c r="R737" s="25">
        <v>65</v>
      </c>
      <c r="S737" s="25">
        <v>3.17</v>
      </c>
      <c r="T737" s="25">
        <v>4.9919999999999999E-3</v>
      </c>
    </row>
    <row r="738" spans="1:20" ht="25.5" x14ac:dyDescent="0.25">
      <c r="A738" s="1"/>
      <c r="B738" s="25">
        <v>733</v>
      </c>
      <c r="C738" s="43">
        <v>1136965</v>
      </c>
      <c r="D738" s="44" t="s">
        <v>4228</v>
      </c>
      <c r="E738" s="26" t="s">
        <v>4227</v>
      </c>
      <c r="F738" s="25" t="s">
        <v>655</v>
      </c>
      <c r="G738" s="237" t="s">
        <v>2182</v>
      </c>
      <c r="H738" s="53"/>
      <c r="I738" s="43"/>
      <c r="J738" s="35" t="s">
        <v>3870</v>
      </c>
      <c r="K738" s="34" t="s">
        <v>36</v>
      </c>
      <c r="L738" s="31">
        <v>19459</v>
      </c>
      <c r="M738" s="25">
        <v>3.61</v>
      </c>
      <c r="N738" s="25">
        <v>5.7720000000000002E-3</v>
      </c>
      <c r="O738" s="25">
        <v>1</v>
      </c>
      <c r="P738" s="25">
        <v>370</v>
      </c>
      <c r="Q738" s="25">
        <v>240</v>
      </c>
      <c r="R738" s="25">
        <v>65</v>
      </c>
      <c r="S738" s="25">
        <v>3.61</v>
      </c>
      <c r="T738" s="25">
        <v>5.7720000000000002E-3</v>
      </c>
    </row>
    <row r="739" spans="1:20" ht="25.5" x14ac:dyDescent="0.25">
      <c r="A739" s="1"/>
      <c r="B739" s="25">
        <v>734</v>
      </c>
      <c r="C739" s="43">
        <v>1136966</v>
      </c>
      <c r="D739" s="44" t="s">
        <v>4225</v>
      </c>
      <c r="E739" s="26" t="s">
        <v>4224</v>
      </c>
      <c r="F739" s="25" t="s">
        <v>655</v>
      </c>
      <c r="G739" s="237" t="s">
        <v>2182</v>
      </c>
      <c r="H739" s="53"/>
      <c r="I739" s="43"/>
      <c r="J739" s="35" t="s">
        <v>3870</v>
      </c>
      <c r="K739" s="34" t="s">
        <v>36</v>
      </c>
      <c r="L739" s="31">
        <v>23339</v>
      </c>
      <c r="M739" s="25">
        <v>4.03</v>
      </c>
      <c r="N739" s="25">
        <v>6.5519999999999997E-3</v>
      </c>
      <c r="O739" s="25">
        <v>1</v>
      </c>
      <c r="P739" s="25">
        <v>420</v>
      </c>
      <c r="Q739" s="25">
        <v>240</v>
      </c>
      <c r="R739" s="25">
        <v>65</v>
      </c>
      <c r="S739" s="25">
        <v>4.03</v>
      </c>
      <c r="T739" s="25">
        <v>6.5519999999999997E-3</v>
      </c>
    </row>
    <row r="740" spans="1:20" ht="25.5" x14ac:dyDescent="0.25">
      <c r="A740" s="1"/>
      <c r="B740" s="25">
        <v>735</v>
      </c>
      <c r="C740" s="43">
        <v>1136967</v>
      </c>
      <c r="D740" s="44" t="s">
        <v>4222</v>
      </c>
      <c r="E740" s="26" t="s">
        <v>4221</v>
      </c>
      <c r="F740" s="25" t="s">
        <v>655</v>
      </c>
      <c r="G740" s="237" t="s">
        <v>2182</v>
      </c>
      <c r="H740" s="53"/>
      <c r="I740" s="43"/>
      <c r="J740" s="35" t="s">
        <v>3870</v>
      </c>
      <c r="K740" s="34" t="s">
        <v>36</v>
      </c>
      <c r="L740" s="31">
        <v>26374</v>
      </c>
      <c r="M740" s="25">
        <v>4.4800000000000004</v>
      </c>
      <c r="N740" s="25">
        <v>7.332E-3</v>
      </c>
      <c r="O740" s="25">
        <v>1</v>
      </c>
      <c r="P740" s="25">
        <v>470</v>
      </c>
      <c r="Q740" s="25">
        <v>240</v>
      </c>
      <c r="R740" s="25">
        <v>65</v>
      </c>
      <c r="S740" s="25">
        <v>4.4800000000000004</v>
      </c>
      <c r="T740" s="25">
        <v>7.332E-3</v>
      </c>
    </row>
    <row r="741" spans="1:20" ht="25.5" x14ac:dyDescent="0.25">
      <c r="A741" s="1"/>
      <c r="B741" s="25">
        <v>736</v>
      </c>
      <c r="C741" s="43">
        <v>1136968</v>
      </c>
      <c r="D741" s="44" t="s">
        <v>4219</v>
      </c>
      <c r="E741" s="26" t="s">
        <v>4218</v>
      </c>
      <c r="F741" s="25" t="s">
        <v>655</v>
      </c>
      <c r="G741" s="237" t="s">
        <v>2182</v>
      </c>
      <c r="H741" s="53"/>
      <c r="I741" s="43"/>
      <c r="J741" s="35" t="s">
        <v>3870</v>
      </c>
      <c r="K741" s="34" t="s">
        <v>36</v>
      </c>
      <c r="L741" s="31">
        <v>29783</v>
      </c>
      <c r="M741" s="25">
        <v>4.91</v>
      </c>
      <c r="N741" s="25">
        <v>8.1119999999999994E-3</v>
      </c>
      <c r="O741" s="25">
        <v>1</v>
      </c>
      <c r="P741" s="25">
        <v>520</v>
      </c>
      <c r="Q741" s="25">
        <v>240</v>
      </c>
      <c r="R741" s="25">
        <v>65</v>
      </c>
      <c r="S741" s="25">
        <v>4.91</v>
      </c>
      <c r="T741" s="25">
        <v>8.1119999999999994E-3</v>
      </c>
    </row>
    <row r="742" spans="1:20" ht="25.5" x14ac:dyDescent="0.25">
      <c r="A742" s="1"/>
      <c r="B742" s="25">
        <v>737</v>
      </c>
      <c r="C742" s="43">
        <v>1136969</v>
      </c>
      <c r="D742" s="44" t="s">
        <v>4216</v>
      </c>
      <c r="E742" s="26" t="s">
        <v>4215</v>
      </c>
      <c r="F742" s="25" t="s">
        <v>655</v>
      </c>
      <c r="G742" s="237" t="s">
        <v>2182</v>
      </c>
      <c r="H742" s="53"/>
      <c r="I742" s="43"/>
      <c r="J742" s="35" t="s">
        <v>3870</v>
      </c>
      <c r="K742" s="34" t="s">
        <v>36</v>
      </c>
      <c r="L742" s="31">
        <v>33237</v>
      </c>
      <c r="M742" s="25">
        <v>5.34</v>
      </c>
      <c r="N742" s="25">
        <v>8.8920000000000006E-3</v>
      </c>
      <c r="O742" s="25">
        <v>1</v>
      </c>
      <c r="P742" s="25">
        <v>570</v>
      </c>
      <c r="Q742" s="25">
        <v>240</v>
      </c>
      <c r="R742" s="25">
        <v>65</v>
      </c>
      <c r="S742" s="25">
        <v>5.34</v>
      </c>
      <c r="T742" s="25">
        <v>8.8920000000000006E-3</v>
      </c>
    </row>
    <row r="743" spans="1:20" ht="25.5" x14ac:dyDescent="0.25">
      <c r="A743" s="1"/>
      <c r="B743" s="25">
        <v>738</v>
      </c>
      <c r="C743" s="43">
        <v>1136970</v>
      </c>
      <c r="D743" s="44" t="s">
        <v>4213</v>
      </c>
      <c r="E743" s="26" t="s">
        <v>4212</v>
      </c>
      <c r="F743" s="25" t="s">
        <v>655</v>
      </c>
      <c r="G743" s="237" t="s">
        <v>2182</v>
      </c>
      <c r="H743" s="53"/>
      <c r="I743" s="43"/>
      <c r="J743" s="35" t="s">
        <v>3870</v>
      </c>
      <c r="K743" s="34" t="s">
        <v>36</v>
      </c>
      <c r="L743" s="31">
        <v>40203</v>
      </c>
      <c r="M743" s="25">
        <v>5.79</v>
      </c>
      <c r="N743" s="25">
        <v>9.672E-3</v>
      </c>
      <c r="O743" s="25">
        <v>1</v>
      </c>
      <c r="P743" s="25">
        <v>620</v>
      </c>
      <c r="Q743" s="25">
        <v>240</v>
      </c>
      <c r="R743" s="25">
        <v>65</v>
      </c>
      <c r="S743" s="25">
        <v>5.79</v>
      </c>
      <c r="T743" s="25">
        <v>9.672E-3</v>
      </c>
    </row>
    <row r="744" spans="1:20" ht="25.5" x14ac:dyDescent="0.25">
      <c r="A744" s="1"/>
      <c r="B744" s="25">
        <v>739</v>
      </c>
      <c r="C744" s="43">
        <v>1136971</v>
      </c>
      <c r="D744" s="44" t="s">
        <v>4210</v>
      </c>
      <c r="E744" s="26" t="s">
        <v>4209</v>
      </c>
      <c r="F744" s="25" t="s">
        <v>652</v>
      </c>
      <c r="G744" s="237" t="s">
        <v>2182</v>
      </c>
      <c r="H744" s="53"/>
      <c r="I744" s="43"/>
      <c r="J744" s="35" t="s">
        <v>3870</v>
      </c>
      <c r="K744" s="34" t="s">
        <v>36</v>
      </c>
      <c r="L744" s="31">
        <v>44239</v>
      </c>
      <c r="M744" s="25">
        <v>6.23</v>
      </c>
      <c r="N744" s="25">
        <v>1.0451999999999999E-2</v>
      </c>
      <c r="O744" s="25">
        <v>1</v>
      </c>
      <c r="P744" s="25">
        <v>670</v>
      </c>
      <c r="Q744" s="25">
        <v>240</v>
      </c>
      <c r="R744" s="25">
        <v>65</v>
      </c>
      <c r="S744" s="25">
        <v>6.23</v>
      </c>
      <c r="T744" s="25">
        <v>1.0451999999999999E-2</v>
      </c>
    </row>
    <row r="745" spans="1:20" ht="25.5" x14ac:dyDescent="0.25">
      <c r="A745" s="1"/>
      <c r="B745" s="25">
        <v>740</v>
      </c>
      <c r="C745" s="43">
        <v>1136972</v>
      </c>
      <c r="D745" s="44" t="s">
        <v>4207</v>
      </c>
      <c r="E745" s="26" t="s">
        <v>4206</v>
      </c>
      <c r="F745" s="25" t="s">
        <v>655</v>
      </c>
      <c r="G745" s="237" t="s">
        <v>2182</v>
      </c>
      <c r="H745" s="53"/>
      <c r="I745" s="43"/>
      <c r="J745" s="35" t="s">
        <v>3870</v>
      </c>
      <c r="K745" s="34" t="s">
        <v>36</v>
      </c>
      <c r="L745" s="31">
        <v>46510</v>
      </c>
      <c r="M745" s="25">
        <v>6.66</v>
      </c>
      <c r="N745" s="25">
        <v>1.1232000000000001E-2</v>
      </c>
      <c r="O745" s="25">
        <v>1</v>
      </c>
      <c r="P745" s="25">
        <v>720</v>
      </c>
      <c r="Q745" s="25">
        <v>240</v>
      </c>
      <c r="R745" s="25">
        <v>65</v>
      </c>
      <c r="S745" s="25">
        <v>6.66</v>
      </c>
      <c r="T745" s="25">
        <v>1.1232000000000001E-2</v>
      </c>
    </row>
    <row r="746" spans="1:20" ht="25.5" x14ac:dyDescent="0.25">
      <c r="A746" s="1"/>
      <c r="B746" s="25">
        <v>741</v>
      </c>
      <c r="C746" s="43">
        <v>1135950</v>
      </c>
      <c r="D746" s="37"/>
      <c r="E746" s="26" t="s">
        <v>4204</v>
      </c>
      <c r="F746" s="97" t="s">
        <v>652</v>
      </c>
      <c r="G746" s="238" t="s">
        <v>2182</v>
      </c>
      <c r="H746" s="23"/>
      <c r="I746" s="23"/>
      <c r="J746" s="35" t="s">
        <v>4178</v>
      </c>
      <c r="K746" s="34" t="s">
        <v>36</v>
      </c>
      <c r="L746" s="31">
        <v>3067</v>
      </c>
      <c r="M746" s="25">
        <v>0.31779999999999997</v>
      </c>
      <c r="N746" s="25">
        <v>7.3499999999999998E-4</v>
      </c>
      <c r="O746" s="25">
        <v>5</v>
      </c>
      <c r="P746" s="25">
        <v>280</v>
      </c>
      <c r="Q746" s="25">
        <v>175</v>
      </c>
      <c r="R746" s="25">
        <v>75</v>
      </c>
      <c r="S746" s="25">
        <v>1.589</v>
      </c>
      <c r="T746" s="25">
        <v>3.6749999999999999E-3</v>
      </c>
    </row>
    <row r="747" spans="1:20" ht="25.5" x14ac:dyDescent="0.25">
      <c r="A747" s="1"/>
      <c r="B747" s="25">
        <v>742</v>
      </c>
      <c r="C747" s="43">
        <v>1135951</v>
      </c>
      <c r="D747" s="37"/>
      <c r="E747" s="26" t="s">
        <v>4202</v>
      </c>
      <c r="F747" s="97" t="s">
        <v>652</v>
      </c>
      <c r="G747" s="238" t="s">
        <v>2182</v>
      </c>
      <c r="H747" s="23"/>
      <c r="I747" s="23"/>
      <c r="J747" s="35" t="s">
        <v>4178</v>
      </c>
      <c r="K747" s="34" t="s">
        <v>36</v>
      </c>
      <c r="L747" s="31">
        <v>3593</v>
      </c>
      <c r="M747" s="25">
        <v>0.43680000000000002</v>
      </c>
      <c r="N747" s="25">
        <v>7.3499999999999998E-4</v>
      </c>
      <c r="O747" s="25">
        <v>5</v>
      </c>
      <c r="P747" s="25">
        <v>280</v>
      </c>
      <c r="Q747" s="25">
        <v>175</v>
      </c>
      <c r="R747" s="25">
        <v>75</v>
      </c>
      <c r="S747" s="25">
        <v>2.1840000000000002</v>
      </c>
      <c r="T747" s="25">
        <v>3.6749999999999999E-3</v>
      </c>
    </row>
    <row r="748" spans="1:20" ht="38.25" x14ac:dyDescent="0.25">
      <c r="A748" s="1"/>
      <c r="B748" s="25">
        <v>743</v>
      </c>
      <c r="C748" s="43">
        <v>1135952</v>
      </c>
      <c r="D748" s="37"/>
      <c r="E748" s="26" t="s">
        <v>4200</v>
      </c>
      <c r="F748" s="97" t="s">
        <v>652</v>
      </c>
      <c r="G748" s="238" t="s">
        <v>29</v>
      </c>
      <c r="H748" s="23"/>
      <c r="I748" s="23"/>
      <c r="J748" s="35" t="s">
        <v>4178</v>
      </c>
      <c r="K748" s="34" t="s">
        <v>36</v>
      </c>
      <c r="L748" s="31">
        <v>5225</v>
      </c>
      <c r="M748" s="25">
        <v>0.56025000000000003</v>
      </c>
      <c r="N748" s="25">
        <v>8.9249999999999996E-4</v>
      </c>
      <c r="O748" s="25">
        <v>4</v>
      </c>
      <c r="P748" s="25">
        <v>280</v>
      </c>
      <c r="Q748" s="25">
        <v>170</v>
      </c>
      <c r="R748" s="25">
        <v>75</v>
      </c>
      <c r="S748" s="25">
        <v>2.2410000000000001</v>
      </c>
      <c r="T748" s="25">
        <v>3.5699999999999998E-3</v>
      </c>
    </row>
    <row r="749" spans="1:20" ht="38.25" x14ac:dyDescent="0.25">
      <c r="A749" s="1"/>
      <c r="B749" s="25">
        <v>744</v>
      </c>
      <c r="C749" s="43">
        <v>1135953</v>
      </c>
      <c r="D749" s="44" t="s">
        <v>4198</v>
      </c>
      <c r="E749" s="26" t="s">
        <v>4197</v>
      </c>
      <c r="F749" s="97" t="s">
        <v>652</v>
      </c>
      <c r="G749" s="238" t="s">
        <v>29</v>
      </c>
      <c r="H749" s="23"/>
      <c r="I749" s="23"/>
      <c r="J749" s="35" t="s">
        <v>4178</v>
      </c>
      <c r="K749" s="34" t="s">
        <v>36</v>
      </c>
      <c r="L749" s="31">
        <v>3775</v>
      </c>
      <c r="M749" s="25">
        <v>0.4</v>
      </c>
      <c r="N749" s="25">
        <v>4.4099999999999999E-4</v>
      </c>
      <c r="O749" s="25">
        <v>5</v>
      </c>
      <c r="P749" s="25">
        <v>280</v>
      </c>
      <c r="Q749" s="25">
        <v>175</v>
      </c>
      <c r="R749" s="25">
        <v>75</v>
      </c>
      <c r="S749" s="25">
        <v>2.0470000000000002</v>
      </c>
      <c r="T749" s="25">
        <v>3.6749999999999999E-3</v>
      </c>
    </row>
    <row r="750" spans="1:20" ht="38.25" x14ac:dyDescent="0.25">
      <c r="A750" s="1"/>
      <c r="B750" s="25">
        <v>745</v>
      </c>
      <c r="C750" s="43">
        <v>1135954</v>
      </c>
      <c r="D750" s="44" t="s">
        <v>4195</v>
      </c>
      <c r="E750" s="26" t="s">
        <v>4194</v>
      </c>
      <c r="F750" s="97" t="s">
        <v>652</v>
      </c>
      <c r="G750" s="238" t="s">
        <v>29</v>
      </c>
      <c r="H750" s="23"/>
      <c r="I750" s="23"/>
      <c r="J750" s="35" t="s">
        <v>4178</v>
      </c>
      <c r="K750" s="34" t="s">
        <v>36</v>
      </c>
      <c r="L750" s="31">
        <v>5115</v>
      </c>
      <c r="M750" s="25">
        <v>0.56799999999999995</v>
      </c>
      <c r="N750" s="25">
        <v>6.3400000000000001E-4</v>
      </c>
      <c r="O750" s="25">
        <v>5</v>
      </c>
      <c r="P750" s="25">
        <v>280</v>
      </c>
      <c r="Q750" s="25">
        <v>175</v>
      </c>
      <c r="R750" s="25">
        <v>75</v>
      </c>
      <c r="S750" s="25">
        <v>2.8420000000000001</v>
      </c>
      <c r="T750" s="25">
        <v>3.6749999999999999E-3</v>
      </c>
    </row>
    <row r="751" spans="1:20" ht="38.25" x14ac:dyDescent="0.25">
      <c r="A751" s="1"/>
      <c r="B751" s="25">
        <v>746</v>
      </c>
      <c r="C751" s="43">
        <v>1135955</v>
      </c>
      <c r="D751" s="44" t="s">
        <v>4192</v>
      </c>
      <c r="E751" s="26" t="s">
        <v>4191</v>
      </c>
      <c r="F751" s="97" t="s">
        <v>652</v>
      </c>
      <c r="G751" s="238" t="s">
        <v>29</v>
      </c>
      <c r="H751" s="23"/>
      <c r="I751" s="23"/>
      <c r="J751" s="35" t="s">
        <v>4178</v>
      </c>
      <c r="K751" s="34" t="s">
        <v>36</v>
      </c>
      <c r="L751" s="31">
        <v>6940</v>
      </c>
      <c r="M751" s="25">
        <v>0.74</v>
      </c>
      <c r="N751" s="25">
        <v>9.19E-4</v>
      </c>
      <c r="O751" s="25">
        <v>5</v>
      </c>
      <c r="P751" s="25">
        <v>280</v>
      </c>
      <c r="Q751" s="25">
        <v>170</v>
      </c>
      <c r="R751" s="25">
        <v>75</v>
      </c>
      <c r="S751" s="25">
        <v>3.7</v>
      </c>
      <c r="T751" s="25">
        <v>3.5699999999999998E-3</v>
      </c>
    </row>
    <row r="752" spans="1:20" ht="38.25" x14ac:dyDescent="0.25">
      <c r="A752" s="1"/>
      <c r="B752" s="25">
        <v>747</v>
      </c>
      <c r="C752" s="43">
        <v>1135957</v>
      </c>
      <c r="D752" s="37"/>
      <c r="E752" s="26" t="s">
        <v>4187</v>
      </c>
      <c r="F752" s="97" t="s">
        <v>652</v>
      </c>
      <c r="G752" s="238" t="s">
        <v>29</v>
      </c>
      <c r="H752" s="37">
        <v>1135954</v>
      </c>
      <c r="I752" s="23"/>
      <c r="J752" s="35" t="s">
        <v>4178</v>
      </c>
      <c r="K752" s="34" t="s">
        <v>36</v>
      </c>
      <c r="L752" s="31">
        <v>3572</v>
      </c>
      <c r="M752" s="25">
        <v>0.74975999999999998</v>
      </c>
      <c r="N752" s="25">
        <v>8.3688000000000002E-4</v>
      </c>
      <c r="O752" s="25">
        <v>3</v>
      </c>
      <c r="P752" s="25">
        <v>280</v>
      </c>
      <c r="Q752" s="25">
        <v>170</v>
      </c>
      <c r="R752" s="25">
        <v>75</v>
      </c>
      <c r="S752" s="25">
        <v>1.95</v>
      </c>
      <c r="T752" s="25">
        <v>3.5699999999999998E-3</v>
      </c>
    </row>
    <row r="753" spans="1:20" ht="25.5" x14ac:dyDescent="0.25">
      <c r="A753" s="1"/>
      <c r="B753" s="25">
        <v>748</v>
      </c>
      <c r="C753" s="43">
        <v>1136087</v>
      </c>
      <c r="D753" s="25">
        <v>1001337</v>
      </c>
      <c r="E753" s="26" t="s">
        <v>4183</v>
      </c>
      <c r="F753" s="97" t="s">
        <v>757</v>
      </c>
      <c r="G753" s="238" t="s">
        <v>2182</v>
      </c>
      <c r="H753" s="23"/>
      <c r="I753" s="23"/>
      <c r="J753" s="35" t="s">
        <v>4178</v>
      </c>
      <c r="K753" s="34" t="s">
        <v>36</v>
      </c>
      <c r="L753" s="31">
        <v>447</v>
      </c>
      <c r="M753" s="25">
        <v>8.3900000000000002E-2</v>
      </c>
      <c r="N753" s="25">
        <v>4.0499999999999995E-5</v>
      </c>
      <c r="O753" s="25">
        <v>20</v>
      </c>
      <c r="P753" s="25">
        <v>80</v>
      </c>
      <c r="Q753" s="25">
        <v>135</v>
      </c>
      <c r="R753" s="25">
        <v>75</v>
      </c>
      <c r="S753" s="25">
        <v>1.6779999999999999</v>
      </c>
      <c r="T753" s="25">
        <v>8.0999999999999996E-4</v>
      </c>
    </row>
    <row r="754" spans="1:20" ht="25.5" x14ac:dyDescent="0.25">
      <c r="A754" s="1"/>
      <c r="B754" s="25">
        <v>749</v>
      </c>
      <c r="C754" s="43">
        <v>1136088</v>
      </c>
      <c r="D754" s="25">
        <v>1014121</v>
      </c>
      <c r="E754" s="26" t="s">
        <v>4181</v>
      </c>
      <c r="F754" s="97" t="s">
        <v>652</v>
      </c>
      <c r="G754" s="238" t="s">
        <v>2182</v>
      </c>
      <c r="H754" s="23"/>
      <c r="I754" s="23"/>
      <c r="J754" s="35" t="s">
        <v>4178</v>
      </c>
      <c r="K754" s="34" t="s">
        <v>36</v>
      </c>
      <c r="L754" s="31">
        <v>662</v>
      </c>
      <c r="M754" s="25">
        <v>7.9000000000000001E-2</v>
      </c>
      <c r="N754" s="25">
        <v>4.8000000000000001E-5</v>
      </c>
      <c r="O754" s="25">
        <v>20</v>
      </c>
      <c r="P754" s="25">
        <v>175</v>
      </c>
      <c r="Q754" s="25">
        <v>140</v>
      </c>
      <c r="R754" s="25">
        <v>75</v>
      </c>
      <c r="S754" s="25">
        <v>2.65</v>
      </c>
      <c r="T754" s="25">
        <v>1.8374999999999999E-3</v>
      </c>
    </row>
    <row r="755" spans="1:20" ht="38.25" x14ac:dyDescent="0.25">
      <c r="A755" s="1"/>
      <c r="B755" s="25">
        <v>750</v>
      </c>
      <c r="C755" s="43">
        <v>1136089</v>
      </c>
      <c r="D755" s="25">
        <v>1045451</v>
      </c>
      <c r="E755" s="26" t="s">
        <v>4179</v>
      </c>
      <c r="F755" s="97" t="s">
        <v>652</v>
      </c>
      <c r="G755" s="238" t="s">
        <v>29</v>
      </c>
      <c r="H755" s="23"/>
      <c r="I755" s="23"/>
      <c r="J755" s="35" t="s">
        <v>4178</v>
      </c>
      <c r="K755" s="34" t="s">
        <v>36</v>
      </c>
      <c r="L755" s="31">
        <v>3065</v>
      </c>
      <c r="M755" s="25">
        <v>0.41</v>
      </c>
      <c r="N755" s="25">
        <v>6.0000000000000002E-5</v>
      </c>
      <c r="O755" s="25">
        <v>25</v>
      </c>
      <c r="P755" s="25">
        <v>340</v>
      </c>
      <c r="Q755" s="25">
        <v>385</v>
      </c>
      <c r="R755" s="25">
        <v>215</v>
      </c>
      <c r="S755" s="25">
        <v>10.25</v>
      </c>
      <c r="T755" s="25">
        <v>2.8143499999999998E-2</v>
      </c>
    </row>
    <row r="756" spans="1:20" ht="25.5" x14ac:dyDescent="0.25">
      <c r="A756" s="1"/>
      <c r="B756" s="25">
        <v>751</v>
      </c>
      <c r="C756" s="43">
        <v>1136593</v>
      </c>
      <c r="D756" s="37">
        <v>1093473</v>
      </c>
      <c r="E756" s="36" t="s">
        <v>4176</v>
      </c>
      <c r="F756" s="25" t="s">
        <v>652</v>
      </c>
      <c r="G756" s="238" t="s">
        <v>2182</v>
      </c>
      <c r="H756" s="25"/>
      <c r="I756" s="25"/>
      <c r="J756" s="35" t="s">
        <v>54</v>
      </c>
      <c r="K756" s="25" t="s">
        <v>36</v>
      </c>
      <c r="L756" s="31">
        <v>21600</v>
      </c>
      <c r="M756" s="25">
        <v>8.32</v>
      </c>
      <c r="N756" s="25">
        <v>6.0062999999999998E-2</v>
      </c>
      <c r="O756" s="25">
        <v>1</v>
      </c>
      <c r="P756" s="25">
        <v>550</v>
      </c>
      <c r="Q756" s="25">
        <v>730</v>
      </c>
      <c r="R756" s="25">
        <v>110</v>
      </c>
      <c r="S756" s="25">
        <v>8.32</v>
      </c>
      <c r="T756" s="25">
        <v>4.4165000000000003E-2</v>
      </c>
    </row>
    <row r="757" spans="1:20" ht="25.5" x14ac:dyDescent="0.25">
      <c r="A757" s="1"/>
      <c r="B757" s="25">
        <v>752</v>
      </c>
      <c r="C757" s="43">
        <v>1136594</v>
      </c>
      <c r="D757" s="37">
        <v>1093474</v>
      </c>
      <c r="E757" s="36" t="s">
        <v>4175</v>
      </c>
      <c r="F757" s="25" t="s">
        <v>652</v>
      </c>
      <c r="G757" s="238" t="s">
        <v>2182</v>
      </c>
      <c r="H757" s="25"/>
      <c r="I757" s="25"/>
      <c r="J757" s="35" t="s">
        <v>54</v>
      </c>
      <c r="K757" s="25" t="s">
        <v>36</v>
      </c>
      <c r="L757" s="31">
        <v>24868</v>
      </c>
      <c r="M757" s="25">
        <v>9.86</v>
      </c>
      <c r="N757" s="25">
        <v>6.8860000000000005E-2</v>
      </c>
      <c r="O757" s="25">
        <v>1</v>
      </c>
      <c r="P757" s="25">
        <v>700</v>
      </c>
      <c r="Q757" s="25">
        <v>730</v>
      </c>
      <c r="R757" s="25">
        <v>110</v>
      </c>
      <c r="S757" s="25">
        <v>9.86</v>
      </c>
      <c r="T757" s="25">
        <v>5.6210000000000003E-2</v>
      </c>
    </row>
    <row r="758" spans="1:20" ht="25.5" x14ac:dyDescent="0.25">
      <c r="A758" s="1"/>
      <c r="B758" s="25">
        <v>753</v>
      </c>
      <c r="C758" s="43">
        <v>1136595</v>
      </c>
      <c r="D758" s="37">
        <v>1093475</v>
      </c>
      <c r="E758" s="36" t="s">
        <v>4174</v>
      </c>
      <c r="F758" s="25" t="s">
        <v>652</v>
      </c>
      <c r="G758" s="238" t="s">
        <v>2182</v>
      </c>
      <c r="H758" s="25"/>
      <c r="I758" s="25"/>
      <c r="J758" s="35" t="s">
        <v>54</v>
      </c>
      <c r="K758" s="25" t="s">
        <v>36</v>
      </c>
      <c r="L758" s="31">
        <v>28498</v>
      </c>
      <c r="M758" s="25">
        <v>11.41</v>
      </c>
      <c r="N758" s="25">
        <v>8.9124999999999996E-2</v>
      </c>
      <c r="O758" s="25">
        <v>1</v>
      </c>
      <c r="P758" s="25">
        <v>850</v>
      </c>
      <c r="Q758" s="25">
        <v>730</v>
      </c>
      <c r="R758" s="25">
        <v>110</v>
      </c>
      <c r="S758" s="25">
        <v>11.41</v>
      </c>
      <c r="T758" s="25">
        <v>6.8254999999999996E-2</v>
      </c>
    </row>
    <row r="759" spans="1:20" ht="25.5" x14ac:dyDescent="0.25">
      <c r="A759" s="1"/>
      <c r="B759" s="25">
        <v>754</v>
      </c>
      <c r="C759" s="43">
        <v>1136596</v>
      </c>
      <c r="D759" s="37">
        <v>1093476</v>
      </c>
      <c r="E759" s="36" t="s">
        <v>4173</v>
      </c>
      <c r="F759" s="25" t="s">
        <v>655</v>
      </c>
      <c r="G759" s="238" t="s">
        <v>2182</v>
      </c>
      <c r="H759" s="25"/>
      <c r="I759" s="25"/>
      <c r="J759" s="35" t="s">
        <v>54</v>
      </c>
      <c r="K759" s="25" t="s">
        <v>36</v>
      </c>
      <c r="L759" s="31">
        <v>31766</v>
      </c>
      <c r="M759" s="25">
        <v>12.95</v>
      </c>
      <c r="N759" s="25">
        <v>9.622E-2</v>
      </c>
      <c r="O759" s="25">
        <v>1</v>
      </c>
      <c r="P759" s="25">
        <v>1000</v>
      </c>
      <c r="Q759" s="25">
        <v>730</v>
      </c>
      <c r="R759" s="25">
        <v>110</v>
      </c>
      <c r="S759" s="25">
        <v>12.95</v>
      </c>
      <c r="T759" s="25">
        <v>8.0299999999999996E-2</v>
      </c>
    </row>
    <row r="760" spans="1:20" ht="25.5" x14ac:dyDescent="0.25">
      <c r="A760" s="1"/>
      <c r="B760" s="25">
        <v>755</v>
      </c>
      <c r="C760" s="43">
        <v>1136597</v>
      </c>
      <c r="D760" s="37">
        <v>1093477</v>
      </c>
      <c r="E760" s="36" t="s">
        <v>4172</v>
      </c>
      <c r="F760" s="25" t="s">
        <v>21</v>
      </c>
      <c r="G760" s="238" t="s">
        <v>2182</v>
      </c>
      <c r="H760" s="25"/>
      <c r="I760" s="25"/>
      <c r="J760" s="35" t="s">
        <v>54</v>
      </c>
      <c r="K760" s="25" t="s">
        <v>36</v>
      </c>
      <c r="L760" s="31">
        <v>35033</v>
      </c>
      <c r="M760" s="25">
        <v>14.5</v>
      </c>
      <c r="N760" s="25">
        <v>0.118188</v>
      </c>
      <c r="O760" s="25">
        <v>1</v>
      </c>
      <c r="P760" s="25">
        <v>1150</v>
      </c>
      <c r="Q760" s="25">
        <v>730</v>
      </c>
      <c r="R760" s="25">
        <v>110</v>
      </c>
      <c r="S760" s="25">
        <v>14.5</v>
      </c>
      <c r="T760" s="25">
        <v>9.2344999999999997E-2</v>
      </c>
    </row>
    <row r="761" spans="1:20" ht="25.5" x14ac:dyDescent="0.25">
      <c r="A761" s="1"/>
      <c r="B761" s="25">
        <v>756</v>
      </c>
      <c r="C761" s="43">
        <v>1136598</v>
      </c>
      <c r="D761" s="37">
        <v>1093478</v>
      </c>
      <c r="E761" s="36" t="s">
        <v>4170</v>
      </c>
      <c r="F761" s="25" t="s">
        <v>21</v>
      </c>
      <c r="G761" s="238" t="s">
        <v>2182</v>
      </c>
      <c r="H761" s="25"/>
      <c r="I761" s="25"/>
      <c r="J761" s="35" t="s">
        <v>54</v>
      </c>
      <c r="K761" s="25" t="s">
        <v>36</v>
      </c>
      <c r="L761" s="31">
        <v>41568</v>
      </c>
      <c r="M761" s="25">
        <v>16.04</v>
      </c>
      <c r="N761" s="25">
        <v>0.12358</v>
      </c>
      <c r="O761" s="25">
        <v>1</v>
      </c>
      <c r="P761" s="25">
        <v>1300</v>
      </c>
      <c r="Q761" s="25">
        <v>730</v>
      </c>
      <c r="R761" s="25">
        <v>110</v>
      </c>
      <c r="S761" s="25">
        <v>16.04</v>
      </c>
      <c r="T761" s="25">
        <v>0.10439</v>
      </c>
    </row>
    <row r="762" spans="1:20" ht="25.5" x14ac:dyDescent="0.25">
      <c r="A762" s="1"/>
      <c r="B762" s="25">
        <v>757</v>
      </c>
      <c r="C762" s="43">
        <v>1136599</v>
      </c>
      <c r="D762" s="37">
        <v>1046996</v>
      </c>
      <c r="E762" s="36" t="s">
        <v>4168</v>
      </c>
      <c r="F762" s="25" t="s">
        <v>652</v>
      </c>
      <c r="G762" s="238" t="s">
        <v>2182</v>
      </c>
      <c r="H762" s="25"/>
      <c r="I762" s="25"/>
      <c r="J762" s="35" t="s">
        <v>54</v>
      </c>
      <c r="K762" s="25" t="s">
        <v>36</v>
      </c>
      <c r="L762" s="31">
        <v>26058</v>
      </c>
      <c r="M762" s="25">
        <v>9.33</v>
      </c>
      <c r="N762" s="25">
        <v>8.0426999999999998E-2</v>
      </c>
      <c r="O762" s="25">
        <v>1</v>
      </c>
      <c r="P762" s="25">
        <v>555</v>
      </c>
      <c r="Q762" s="25">
        <v>810</v>
      </c>
      <c r="R762" s="25">
        <v>160</v>
      </c>
      <c r="S762" s="25">
        <v>9.33</v>
      </c>
      <c r="T762" s="25">
        <v>7.1928000000000006E-2</v>
      </c>
    </row>
    <row r="763" spans="1:20" ht="25.5" x14ac:dyDescent="0.25">
      <c r="A763" s="1"/>
      <c r="B763" s="25">
        <v>758</v>
      </c>
      <c r="C763" s="43">
        <v>1136600</v>
      </c>
      <c r="D763" s="37">
        <v>1046997</v>
      </c>
      <c r="E763" s="36" t="s">
        <v>4167</v>
      </c>
      <c r="F763" s="25" t="s">
        <v>652</v>
      </c>
      <c r="G763" s="238" t="s">
        <v>2182</v>
      </c>
      <c r="H763" s="25"/>
      <c r="I763" s="25"/>
      <c r="J763" s="35" t="s">
        <v>54</v>
      </c>
      <c r="K763" s="25" t="s">
        <v>36</v>
      </c>
      <c r="L763" s="31">
        <v>30514</v>
      </c>
      <c r="M763" s="25">
        <v>11.22</v>
      </c>
      <c r="N763" s="25">
        <v>9.1370000000000007E-2</v>
      </c>
      <c r="O763" s="25">
        <v>1</v>
      </c>
      <c r="P763" s="25">
        <v>705</v>
      </c>
      <c r="Q763" s="25">
        <v>810</v>
      </c>
      <c r="R763" s="25">
        <v>160</v>
      </c>
      <c r="S763" s="25">
        <v>11.22</v>
      </c>
      <c r="T763" s="25">
        <v>9.1368000000000005E-2</v>
      </c>
    </row>
    <row r="764" spans="1:20" ht="25.5" x14ac:dyDescent="0.25">
      <c r="A764" s="1"/>
      <c r="B764" s="25">
        <v>759</v>
      </c>
      <c r="C764" s="43">
        <v>1136601</v>
      </c>
      <c r="D764" s="37">
        <v>1046998</v>
      </c>
      <c r="E764" s="36" t="s">
        <v>4166</v>
      </c>
      <c r="F764" s="25" t="s">
        <v>652</v>
      </c>
      <c r="G764" s="238" t="s">
        <v>2182</v>
      </c>
      <c r="H764" s="25"/>
      <c r="I764" s="25"/>
      <c r="J764" s="35" t="s">
        <v>54</v>
      </c>
      <c r="K764" s="25" t="s">
        <v>36</v>
      </c>
      <c r="L764" s="31">
        <v>30857</v>
      </c>
      <c r="M764" s="25">
        <v>12.19</v>
      </c>
      <c r="N764" s="25">
        <v>0.110058</v>
      </c>
      <c r="O764" s="25">
        <v>1</v>
      </c>
      <c r="P764" s="25">
        <v>785</v>
      </c>
      <c r="Q764" s="25">
        <v>810</v>
      </c>
      <c r="R764" s="25">
        <v>160</v>
      </c>
      <c r="S764" s="25">
        <v>12.19</v>
      </c>
      <c r="T764" s="25">
        <v>0.10173599999999999</v>
      </c>
    </row>
    <row r="765" spans="1:20" ht="25.5" x14ac:dyDescent="0.25">
      <c r="A765" s="1"/>
      <c r="B765" s="25">
        <v>760</v>
      </c>
      <c r="C765" s="43">
        <v>1136602</v>
      </c>
      <c r="D765" s="37">
        <v>1046999</v>
      </c>
      <c r="E765" s="36" t="s">
        <v>4165</v>
      </c>
      <c r="F765" s="25" t="s">
        <v>652</v>
      </c>
      <c r="G765" s="238" t="s">
        <v>2182</v>
      </c>
      <c r="H765" s="25"/>
      <c r="I765" s="25"/>
      <c r="J765" s="35" t="s">
        <v>54</v>
      </c>
      <c r="K765" s="25" t="s">
        <v>36</v>
      </c>
      <c r="L765" s="31">
        <v>37879</v>
      </c>
      <c r="M765" s="25">
        <v>14</v>
      </c>
      <c r="N765" s="25">
        <v>0.13727500000000001</v>
      </c>
      <c r="O765" s="25">
        <v>1</v>
      </c>
      <c r="P765" s="25">
        <v>950</v>
      </c>
      <c r="Q765" s="25">
        <v>810</v>
      </c>
      <c r="R765" s="25">
        <v>160</v>
      </c>
      <c r="S765" s="25">
        <v>14</v>
      </c>
      <c r="T765" s="25">
        <v>0.12311999999999999</v>
      </c>
    </row>
    <row r="766" spans="1:20" ht="25.5" x14ac:dyDescent="0.25">
      <c r="A766" s="1"/>
      <c r="B766" s="25">
        <v>761</v>
      </c>
      <c r="C766" s="43">
        <v>1136063</v>
      </c>
      <c r="D766" s="25">
        <v>1045481</v>
      </c>
      <c r="E766" s="27" t="s">
        <v>4164</v>
      </c>
      <c r="F766" s="25" t="s">
        <v>21</v>
      </c>
      <c r="G766" s="238" t="s">
        <v>2182</v>
      </c>
      <c r="H766" s="25"/>
      <c r="I766" s="25"/>
      <c r="J766" s="35" t="s">
        <v>54</v>
      </c>
      <c r="K766" s="25" t="s">
        <v>36</v>
      </c>
      <c r="L766" s="31">
        <v>43670</v>
      </c>
      <c r="M766" s="25"/>
      <c r="N766" s="25">
        <v>0.16847999999999999</v>
      </c>
      <c r="O766" s="25">
        <v>1</v>
      </c>
      <c r="P766" s="25">
        <v>1300</v>
      </c>
      <c r="Q766" s="25">
        <v>810</v>
      </c>
      <c r="R766" s="25">
        <v>160</v>
      </c>
      <c r="S766" s="25"/>
      <c r="T766" s="25">
        <v>0.16847999999999999</v>
      </c>
    </row>
    <row r="767" spans="1:20" ht="51" x14ac:dyDescent="0.25">
      <c r="A767" s="1"/>
      <c r="B767" s="25">
        <v>762</v>
      </c>
      <c r="C767" s="43">
        <v>1136100</v>
      </c>
      <c r="D767" s="34" t="s">
        <v>4162</v>
      </c>
      <c r="E767" s="27" t="s">
        <v>4161</v>
      </c>
      <c r="F767" s="25" t="s">
        <v>655</v>
      </c>
      <c r="G767" s="238" t="s">
        <v>2182</v>
      </c>
      <c r="H767" s="25"/>
      <c r="I767" s="25"/>
      <c r="J767" s="35" t="s">
        <v>54</v>
      </c>
      <c r="K767" s="25" t="s">
        <v>36</v>
      </c>
      <c r="L767" s="31">
        <v>75240</v>
      </c>
      <c r="M767" s="25">
        <v>5.5</v>
      </c>
      <c r="N767" s="25">
        <v>1.0492E-2</v>
      </c>
      <c r="O767" s="25">
        <v>1</v>
      </c>
      <c r="P767" s="25">
        <v>160</v>
      </c>
      <c r="Q767" s="25">
        <v>215</v>
      </c>
      <c r="R767" s="25">
        <v>305</v>
      </c>
      <c r="S767" s="25">
        <v>5.5</v>
      </c>
      <c r="T767" s="25">
        <v>1.0492E-2</v>
      </c>
    </row>
    <row r="768" spans="1:20" ht="25.5" x14ac:dyDescent="0.25">
      <c r="A768" s="1"/>
      <c r="B768" s="25">
        <v>763</v>
      </c>
      <c r="C768" s="43">
        <v>1135960</v>
      </c>
      <c r="D768" s="43">
        <v>1135959</v>
      </c>
      <c r="E768" s="26" t="s">
        <v>4159</v>
      </c>
      <c r="F768" s="97" t="s">
        <v>21</v>
      </c>
      <c r="G768" s="238" t="s">
        <v>2182</v>
      </c>
      <c r="H768" s="25"/>
      <c r="I768" s="25"/>
      <c r="J768" s="35" t="s">
        <v>54</v>
      </c>
      <c r="K768" s="34" t="s">
        <v>36</v>
      </c>
      <c r="L768" s="31">
        <v>51462</v>
      </c>
      <c r="M768" s="25">
        <v>3.05</v>
      </c>
      <c r="N768" s="25">
        <v>8.3599999999999994E-3</v>
      </c>
      <c r="O768" s="25">
        <v>1</v>
      </c>
      <c r="P768" s="25">
        <v>380</v>
      </c>
      <c r="Q768" s="25">
        <v>220</v>
      </c>
      <c r="R768" s="25">
        <v>100</v>
      </c>
      <c r="S768" s="25">
        <v>3.05</v>
      </c>
      <c r="T768" s="25">
        <v>8.3599999999999994E-3</v>
      </c>
    </row>
    <row r="769" spans="1:20" ht="40.5" x14ac:dyDescent="0.25">
      <c r="A769" s="1"/>
      <c r="B769" s="25">
        <v>764</v>
      </c>
      <c r="C769" s="43">
        <v>1136096</v>
      </c>
      <c r="D769" s="25">
        <v>1094447</v>
      </c>
      <c r="E769" s="26" t="s">
        <v>4157</v>
      </c>
      <c r="F769" s="25" t="s">
        <v>667</v>
      </c>
      <c r="G769" s="238" t="s">
        <v>2182</v>
      </c>
      <c r="H769" s="25"/>
      <c r="I769" s="25">
        <v>1136097</v>
      </c>
      <c r="J769" s="35" t="s">
        <v>54</v>
      </c>
      <c r="K769" s="25" t="s">
        <v>36</v>
      </c>
      <c r="L769" s="31">
        <v>1220</v>
      </c>
      <c r="M769" s="25">
        <v>0.92400000000000004</v>
      </c>
      <c r="N769" s="25">
        <v>1.7600000000000001E-2</v>
      </c>
      <c r="O769" s="25">
        <v>10</v>
      </c>
      <c r="P769" s="25">
        <v>1100</v>
      </c>
      <c r="Q769" s="25">
        <v>800</v>
      </c>
      <c r="R769" s="25">
        <v>200</v>
      </c>
      <c r="S769" s="25">
        <v>12.3</v>
      </c>
      <c r="T769" s="25">
        <v>0.17599999999999999</v>
      </c>
    </row>
    <row r="770" spans="1:20" ht="40.5" x14ac:dyDescent="0.25">
      <c r="A770" s="1"/>
      <c r="B770" s="25">
        <v>765</v>
      </c>
      <c r="C770" s="43">
        <v>1136097</v>
      </c>
      <c r="D770" s="25">
        <v>1094446</v>
      </c>
      <c r="E770" s="26" t="s">
        <v>4155</v>
      </c>
      <c r="F770" s="25" t="s">
        <v>667</v>
      </c>
      <c r="G770" s="238" t="s">
        <v>2182</v>
      </c>
      <c r="H770" s="25"/>
      <c r="I770" s="25">
        <v>1136096</v>
      </c>
      <c r="J770" s="35" t="s">
        <v>54</v>
      </c>
      <c r="K770" s="25" t="s">
        <v>36</v>
      </c>
      <c r="L770" s="31">
        <v>1590</v>
      </c>
      <c r="M770" s="25">
        <v>1.1439999999999999</v>
      </c>
      <c r="N770" s="25">
        <v>2.64E-2</v>
      </c>
      <c r="O770" s="25">
        <v>10</v>
      </c>
      <c r="P770" s="25">
        <v>1100</v>
      </c>
      <c r="Q770" s="25">
        <v>800</v>
      </c>
      <c r="R770" s="25">
        <v>300</v>
      </c>
      <c r="S770" s="25">
        <v>14.8</v>
      </c>
      <c r="T770" s="25">
        <v>0.26400000000000001</v>
      </c>
    </row>
    <row r="771" spans="1:20" ht="27.75" x14ac:dyDescent="0.25">
      <c r="A771" s="1"/>
      <c r="B771" s="25">
        <v>766</v>
      </c>
      <c r="C771" s="43">
        <v>1136098</v>
      </c>
      <c r="D771" s="25">
        <v>1094448</v>
      </c>
      <c r="E771" s="26" t="s">
        <v>4153</v>
      </c>
      <c r="F771" s="25" t="s">
        <v>667</v>
      </c>
      <c r="G771" s="238" t="s">
        <v>2182</v>
      </c>
      <c r="H771" s="25"/>
      <c r="I771" s="25"/>
      <c r="J771" s="35" t="s">
        <v>54</v>
      </c>
      <c r="K771" s="25" t="s">
        <v>36</v>
      </c>
      <c r="L771" s="31">
        <v>1109</v>
      </c>
      <c r="M771" s="25">
        <v>0.46639999999999998</v>
      </c>
      <c r="N771" s="25">
        <v>9.7750000000000007E-4</v>
      </c>
      <c r="O771" s="25">
        <v>20</v>
      </c>
      <c r="P771" s="25">
        <v>1150</v>
      </c>
      <c r="Q771" s="25">
        <v>850</v>
      </c>
      <c r="R771" s="25">
        <v>20</v>
      </c>
      <c r="S771" s="25">
        <v>12.3</v>
      </c>
      <c r="T771" s="25">
        <v>1.9550000000000001E-2</v>
      </c>
    </row>
    <row r="772" spans="1:20" ht="25.5" x14ac:dyDescent="0.25">
      <c r="A772" s="1"/>
      <c r="B772" s="25">
        <v>767</v>
      </c>
      <c r="C772" s="43">
        <v>1136657</v>
      </c>
      <c r="D772" s="25">
        <v>1000018</v>
      </c>
      <c r="E772" s="26" t="s">
        <v>4151</v>
      </c>
      <c r="F772" s="25" t="s">
        <v>652</v>
      </c>
      <c r="G772" s="238" t="s">
        <v>2182</v>
      </c>
      <c r="H772" s="25"/>
      <c r="I772" s="25"/>
      <c r="J772" s="35" t="s">
        <v>54</v>
      </c>
      <c r="K772" s="25" t="s">
        <v>36</v>
      </c>
      <c r="L772" s="31">
        <v>109</v>
      </c>
      <c r="M772" s="25">
        <v>0.1</v>
      </c>
      <c r="N772" s="25">
        <v>4.6427562000000001E-4</v>
      </c>
      <c r="O772" s="25">
        <v>100</v>
      </c>
      <c r="P772" s="25">
        <v>219</v>
      </c>
      <c r="Q772" s="25">
        <v>397</v>
      </c>
      <c r="R772" s="25">
        <v>534</v>
      </c>
      <c r="S772" s="25">
        <v>10.5</v>
      </c>
      <c r="T772" s="25">
        <v>4.6427561999999999E-2</v>
      </c>
    </row>
    <row r="773" spans="1:20" x14ac:dyDescent="0.25">
      <c r="A773" s="1"/>
      <c r="B773" s="25">
        <v>768</v>
      </c>
      <c r="C773" s="43">
        <v>1135452</v>
      </c>
      <c r="D773" s="25">
        <v>1000017</v>
      </c>
      <c r="E773" s="36" t="s">
        <v>4149</v>
      </c>
      <c r="F773" s="25" t="s">
        <v>655</v>
      </c>
      <c r="G773" s="238" t="s">
        <v>2182</v>
      </c>
      <c r="H773" s="25"/>
      <c r="I773" s="25"/>
      <c r="J773" s="35" t="s">
        <v>4148</v>
      </c>
      <c r="K773" s="25" t="s">
        <v>55</v>
      </c>
      <c r="L773" s="31">
        <v>326</v>
      </c>
      <c r="M773" s="25">
        <v>0.19</v>
      </c>
      <c r="N773" s="25">
        <v>0.19</v>
      </c>
      <c r="O773" s="25">
        <v>30</v>
      </c>
      <c r="P773" s="25">
        <v>500</v>
      </c>
      <c r="Q773" s="25">
        <v>500</v>
      </c>
      <c r="R773" s="25">
        <v>1000</v>
      </c>
      <c r="S773" s="25">
        <v>19.900000000000002</v>
      </c>
      <c r="T773" s="25">
        <v>0.22090000000000001</v>
      </c>
    </row>
    <row r="774" spans="1:20" ht="25.5" x14ac:dyDescent="0.25">
      <c r="A774" s="1"/>
      <c r="B774" s="25">
        <v>769</v>
      </c>
      <c r="C774" s="43">
        <v>1135798</v>
      </c>
      <c r="D774" s="44" t="s">
        <v>4146</v>
      </c>
      <c r="E774" s="26" t="s">
        <v>4145</v>
      </c>
      <c r="F774" s="97" t="s">
        <v>652</v>
      </c>
      <c r="G774" s="238" t="s">
        <v>2182</v>
      </c>
      <c r="H774" s="23"/>
      <c r="I774" s="23"/>
      <c r="J774" s="35" t="s">
        <v>54</v>
      </c>
      <c r="K774" s="34" t="s">
        <v>418</v>
      </c>
      <c r="L774" s="31">
        <v>102</v>
      </c>
      <c r="M774" s="25">
        <v>3.2000000000000001E-2</v>
      </c>
      <c r="N774" s="25">
        <v>1.5249999999999999E-3</v>
      </c>
      <c r="O774" s="25">
        <v>100</v>
      </c>
      <c r="P774" s="25">
        <v>750</v>
      </c>
      <c r="Q774" s="25">
        <v>750</v>
      </c>
      <c r="R774" s="25">
        <v>600</v>
      </c>
      <c r="S774" s="25">
        <v>5.4</v>
      </c>
      <c r="T774" s="25">
        <v>0.33750000000000002</v>
      </c>
    </row>
    <row r="775" spans="1:20" ht="25.5" x14ac:dyDescent="0.25">
      <c r="A775" s="1"/>
      <c r="B775" s="25">
        <v>770</v>
      </c>
      <c r="C775" s="43">
        <v>1136690</v>
      </c>
      <c r="D775" s="37">
        <v>1000084</v>
      </c>
      <c r="E775" s="26" t="s">
        <v>4141</v>
      </c>
      <c r="F775" s="97" t="s">
        <v>655</v>
      </c>
      <c r="G775" s="238" t="s">
        <v>2182</v>
      </c>
      <c r="H775" s="23"/>
      <c r="I775" s="23"/>
      <c r="J775" s="35" t="s">
        <v>54</v>
      </c>
      <c r="K775" s="25" t="s">
        <v>36</v>
      </c>
      <c r="L775" s="31">
        <v>4600</v>
      </c>
      <c r="M775" s="25">
        <v>11.5</v>
      </c>
      <c r="N775" s="25">
        <v>1.2276E-2</v>
      </c>
      <c r="O775" s="25">
        <v>1</v>
      </c>
      <c r="P775" s="25">
        <v>230</v>
      </c>
      <c r="Q775" s="25">
        <v>200</v>
      </c>
      <c r="R775" s="25">
        <v>310</v>
      </c>
      <c r="S775" s="25">
        <v>9.65</v>
      </c>
      <c r="T775" s="25">
        <v>1.426E-2</v>
      </c>
    </row>
    <row r="776" spans="1:20" ht="38.25" x14ac:dyDescent="0.25">
      <c r="A776" s="1"/>
      <c r="B776" s="25">
        <v>771</v>
      </c>
      <c r="C776" s="43">
        <v>1135791</v>
      </c>
      <c r="D776" s="25">
        <v>1045814</v>
      </c>
      <c r="E776" s="27" t="s">
        <v>4138</v>
      </c>
      <c r="F776" s="34" t="s">
        <v>652</v>
      </c>
      <c r="G776" s="238" t="s">
        <v>2182</v>
      </c>
      <c r="H776" s="37"/>
      <c r="I776" s="37"/>
      <c r="J776" s="35" t="s">
        <v>54</v>
      </c>
      <c r="K776" s="25" t="s">
        <v>36</v>
      </c>
      <c r="L776" s="31">
        <v>18594</v>
      </c>
      <c r="M776" s="25">
        <v>0.4</v>
      </c>
      <c r="N776" s="25">
        <v>1.4400000000000001E-3</v>
      </c>
      <c r="O776" s="25">
        <v>1</v>
      </c>
      <c r="P776" s="25">
        <v>230</v>
      </c>
      <c r="Q776" s="25">
        <v>110</v>
      </c>
      <c r="R776" s="25">
        <v>60</v>
      </c>
      <c r="S776" s="25">
        <v>0.4</v>
      </c>
      <c r="T776" s="25">
        <v>0</v>
      </c>
    </row>
    <row r="777" spans="1:20" ht="38.25" x14ac:dyDescent="0.25">
      <c r="A777" s="1"/>
      <c r="B777" s="25">
        <v>772</v>
      </c>
      <c r="C777" s="43">
        <v>1135792</v>
      </c>
      <c r="D777" s="25">
        <v>1045813</v>
      </c>
      <c r="E777" s="27" t="s">
        <v>4136</v>
      </c>
      <c r="F777" s="34" t="s">
        <v>652</v>
      </c>
      <c r="G777" s="238" t="s">
        <v>2182</v>
      </c>
      <c r="H777" s="37"/>
      <c r="I777" s="37"/>
      <c r="J777" s="35" t="s">
        <v>54</v>
      </c>
      <c r="K777" s="25" t="s">
        <v>36</v>
      </c>
      <c r="L777" s="31">
        <v>22923</v>
      </c>
      <c r="M777" s="25">
        <v>0.69699999999999995</v>
      </c>
      <c r="N777" s="25">
        <v>1.8259999999999999E-3</v>
      </c>
      <c r="O777" s="25">
        <v>1</v>
      </c>
      <c r="P777" s="25">
        <v>230</v>
      </c>
      <c r="Q777" s="25">
        <v>120</v>
      </c>
      <c r="R777" s="25">
        <v>60</v>
      </c>
      <c r="S777" s="25">
        <v>0.7</v>
      </c>
      <c r="T777" s="25">
        <v>0</v>
      </c>
    </row>
    <row r="778" spans="1:20" ht="38.25" x14ac:dyDescent="0.25">
      <c r="A778" s="1"/>
      <c r="B778" s="25">
        <v>773</v>
      </c>
      <c r="C778" s="43">
        <v>1135793</v>
      </c>
      <c r="D778" s="25"/>
      <c r="E778" s="27" t="s">
        <v>4134</v>
      </c>
      <c r="F778" s="34" t="s">
        <v>652</v>
      </c>
      <c r="G778" s="238" t="s">
        <v>2182</v>
      </c>
      <c r="H778" s="37"/>
      <c r="I778" s="37"/>
      <c r="J778" s="35" t="s">
        <v>54</v>
      </c>
      <c r="K778" s="25" t="s">
        <v>36</v>
      </c>
      <c r="L778" s="31">
        <v>21522</v>
      </c>
      <c r="M778" s="25">
        <v>0.35</v>
      </c>
      <c r="N778" s="25">
        <v>2.5349999999999999E-3</v>
      </c>
      <c r="O778" s="25">
        <v>1</v>
      </c>
      <c r="P778" s="25">
        <v>260</v>
      </c>
      <c r="Q778" s="25">
        <v>150</v>
      </c>
      <c r="R778" s="25">
        <v>65</v>
      </c>
      <c r="S778" s="25">
        <v>0.35</v>
      </c>
      <c r="T778" s="25">
        <v>2.5349999999999999E-3</v>
      </c>
    </row>
    <row r="779" spans="1:20" ht="38.25" x14ac:dyDescent="0.25">
      <c r="A779" s="1"/>
      <c r="B779" s="25">
        <v>774</v>
      </c>
      <c r="C779" s="43">
        <v>1135794</v>
      </c>
      <c r="D779" s="25"/>
      <c r="E779" s="27" t="s">
        <v>4132</v>
      </c>
      <c r="F779" s="34" t="s">
        <v>652</v>
      </c>
      <c r="G779" s="238" t="s">
        <v>2182</v>
      </c>
      <c r="H779" s="37"/>
      <c r="I779" s="37"/>
      <c r="J779" s="35" t="s">
        <v>54</v>
      </c>
      <c r="K779" s="25" t="s">
        <v>36</v>
      </c>
      <c r="L779" s="31">
        <v>26335</v>
      </c>
      <c r="M779" s="25">
        <v>0.73185</v>
      </c>
      <c r="N779" s="25">
        <v>1.9173E-3</v>
      </c>
      <c r="O779" s="25">
        <v>1</v>
      </c>
      <c r="P779" s="25">
        <v>240</v>
      </c>
      <c r="Q779" s="25">
        <v>120</v>
      </c>
      <c r="R779" s="25">
        <v>60</v>
      </c>
      <c r="S779" s="25">
        <v>0.7</v>
      </c>
      <c r="T779" s="25">
        <v>0</v>
      </c>
    </row>
    <row r="780" spans="1:20" ht="25.5" x14ac:dyDescent="0.25">
      <c r="A780" s="1"/>
      <c r="B780" s="25">
        <v>775</v>
      </c>
      <c r="C780" s="43">
        <v>1135795</v>
      </c>
      <c r="D780" s="25">
        <v>1045815</v>
      </c>
      <c r="E780" s="27" t="s">
        <v>4130</v>
      </c>
      <c r="F780" s="34" t="s">
        <v>652</v>
      </c>
      <c r="G780" s="238" t="s">
        <v>2182</v>
      </c>
      <c r="H780" s="37"/>
      <c r="I780" s="37"/>
      <c r="J780" s="35" t="s">
        <v>54</v>
      </c>
      <c r="K780" s="25" t="s">
        <v>36</v>
      </c>
      <c r="L780" s="31">
        <v>44155</v>
      </c>
      <c r="M780" s="25">
        <v>1.4</v>
      </c>
      <c r="N780" s="25">
        <v>1.6795999999999998E-2</v>
      </c>
      <c r="O780" s="25">
        <v>1</v>
      </c>
      <c r="P780" s="25">
        <v>285</v>
      </c>
      <c r="Q780" s="25">
        <v>165</v>
      </c>
      <c r="R780" s="25">
        <v>100</v>
      </c>
      <c r="S780" s="25">
        <v>1.6</v>
      </c>
      <c r="T780" s="25">
        <v>4.7025000000000001E-3</v>
      </c>
    </row>
    <row r="781" spans="1:20" ht="25.5" x14ac:dyDescent="0.25">
      <c r="A781" s="1"/>
      <c r="B781" s="25">
        <v>776</v>
      </c>
      <c r="C781" s="43">
        <v>1135789</v>
      </c>
      <c r="D781" s="25"/>
      <c r="E781" s="27" t="s">
        <v>4128</v>
      </c>
      <c r="F781" s="34" t="s">
        <v>21</v>
      </c>
      <c r="G781" s="238" t="s">
        <v>2182</v>
      </c>
      <c r="H781" s="37"/>
      <c r="I781" s="37"/>
      <c r="J781" s="35" t="s">
        <v>54</v>
      </c>
      <c r="K781" s="25" t="s">
        <v>36</v>
      </c>
      <c r="L781" s="31">
        <v>6382</v>
      </c>
      <c r="M781" s="25">
        <v>0.156</v>
      </c>
      <c r="N781" s="25">
        <v>1.875E-4</v>
      </c>
      <c r="O781" s="25">
        <v>1</v>
      </c>
      <c r="P781" s="25">
        <v>75</v>
      </c>
      <c r="Q781" s="25">
        <v>50</v>
      </c>
      <c r="R781" s="25">
        <v>50</v>
      </c>
      <c r="S781" s="25">
        <v>0.156</v>
      </c>
      <c r="T781" s="25">
        <v>1.875E-4</v>
      </c>
    </row>
    <row r="782" spans="1:20" ht="25.5" x14ac:dyDescent="0.25">
      <c r="A782" s="1"/>
      <c r="B782" s="25">
        <v>777</v>
      </c>
      <c r="C782" s="43">
        <v>1135796</v>
      </c>
      <c r="D782" s="25">
        <v>1045816</v>
      </c>
      <c r="E782" s="27" t="s">
        <v>4126</v>
      </c>
      <c r="F782" s="34" t="s">
        <v>652</v>
      </c>
      <c r="G782" s="238" t="s">
        <v>2182</v>
      </c>
      <c r="H782" s="37"/>
      <c r="I782" s="37"/>
      <c r="J782" s="35" t="s">
        <v>54</v>
      </c>
      <c r="K782" s="25" t="s">
        <v>36</v>
      </c>
      <c r="L782" s="31">
        <v>5930</v>
      </c>
      <c r="M782" s="25">
        <v>0.314</v>
      </c>
      <c r="N782" s="25">
        <v>2.2049999999999999E-3</v>
      </c>
      <c r="O782" s="25">
        <v>1</v>
      </c>
      <c r="P782" s="25">
        <v>250</v>
      </c>
      <c r="Q782" s="25">
        <v>170</v>
      </c>
      <c r="R782" s="25">
        <v>70</v>
      </c>
      <c r="S782" s="25">
        <v>0.4</v>
      </c>
      <c r="T782" s="25">
        <v>2.9750000000000002E-3</v>
      </c>
    </row>
    <row r="783" spans="1:20" ht="25.5" x14ac:dyDescent="0.25">
      <c r="A783" s="1"/>
      <c r="B783" s="25">
        <v>778</v>
      </c>
      <c r="C783" s="43">
        <v>1135797</v>
      </c>
      <c r="D783" s="25">
        <v>1030135</v>
      </c>
      <c r="E783" s="27" t="s">
        <v>4124</v>
      </c>
      <c r="F783" s="34" t="s">
        <v>652</v>
      </c>
      <c r="G783" s="238" t="s">
        <v>2182</v>
      </c>
      <c r="H783" s="37"/>
      <c r="I783" s="37"/>
      <c r="J783" s="35" t="s">
        <v>54</v>
      </c>
      <c r="K783" s="25" t="s">
        <v>36</v>
      </c>
      <c r="L783" s="31">
        <v>27807</v>
      </c>
      <c r="M783" s="25">
        <v>0.91</v>
      </c>
      <c r="N783" s="25">
        <v>7.9799999999999999E-4</v>
      </c>
      <c r="O783" s="25">
        <v>1</v>
      </c>
      <c r="P783" s="25">
        <v>200</v>
      </c>
      <c r="Q783" s="25">
        <v>120</v>
      </c>
      <c r="R783" s="25">
        <v>70</v>
      </c>
      <c r="S783" s="25">
        <v>1.8</v>
      </c>
      <c r="T783" s="25">
        <v>1.6800000000000001E-3</v>
      </c>
    </row>
    <row r="784" spans="1:20" ht="25.5" x14ac:dyDescent="0.25">
      <c r="A784" s="1"/>
      <c r="B784" s="25">
        <v>779</v>
      </c>
      <c r="C784" s="43">
        <v>1135790</v>
      </c>
      <c r="D784" s="25">
        <v>1009216</v>
      </c>
      <c r="E784" s="27" t="s">
        <v>4122</v>
      </c>
      <c r="F784" s="34" t="s">
        <v>21</v>
      </c>
      <c r="G784" s="238" t="s">
        <v>2182</v>
      </c>
      <c r="H784" s="37"/>
      <c r="I784" s="37"/>
      <c r="J784" s="35" t="s">
        <v>45</v>
      </c>
      <c r="K784" s="25" t="s">
        <v>36</v>
      </c>
      <c r="L784" s="31">
        <v>1423</v>
      </c>
      <c r="M784" s="25">
        <v>0.03</v>
      </c>
      <c r="N784" s="25">
        <v>1.15E-4</v>
      </c>
      <c r="O784" s="25">
        <v>2</v>
      </c>
      <c r="P784" s="25">
        <v>70</v>
      </c>
      <c r="Q784" s="25">
        <v>75</v>
      </c>
      <c r="R784" s="25">
        <v>55</v>
      </c>
      <c r="S784" s="25">
        <v>0.5</v>
      </c>
      <c r="T784" s="25">
        <v>2.8875E-4</v>
      </c>
    </row>
    <row r="785" spans="1:20" ht="25.5" x14ac:dyDescent="0.25">
      <c r="A785" s="1"/>
      <c r="B785" s="25">
        <v>780</v>
      </c>
      <c r="C785" s="43">
        <v>1136005</v>
      </c>
      <c r="D785" s="37">
        <v>1030134</v>
      </c>
      <c r="E785" s="36" t="s">
        <v>4120</v>
      </c>
      <c r="F785" s="34" t="s">
        <v>21</v>
      </c>
      <c r="G785" s="238" t="s">
        <v>2182</v>
      </c>
      <c r="H785" s="37"/>
      <c r="I785" s="37"/>
      <c r="J785" s="35" t="s">
        <v>54</v>
      </c>
      <c r="K785" s="25" t="s">
        <v>36</v>
      </c>
      <c r="L785" s="31">
        <v>3693</v>
      </c>
      <c r="M785" s="25">
        <v>4.8000000000000001E-2</v>
      </c>
      <c r="N785" s="25">
        <v>1.8000000000000001E-4</v>
      </c>
      <c r="O785" s="25">
        <v>1</v>
      </c>
      <c r="P785" s="25"/>
      <c r="Q785" s="25"/>
      <c r="R785" s="25"/>
      <c r="S785" s="25"/>
      <c r="T785" s="25"/>
    </row>
    <row r="786" spans="1:20" ht="25.5" x14ac:dyDescent="0.25">
      <c r="A786" s="1"/>
      <c r="B786" s="25">
        <v>781</v>
      </c>
      <c r="C786" s="43">
        <v>1237361</v>
      </c>
      <c r="D786" s="37">
        <v>1063288</v>
      </c>
      <c r="E786" s="36" t="s">
        <v>7154</v>
      </c>
      <c r="F786" s="34" t="s">
        <v>21</v>
      </c>
      <c r="G786" s="238" t="s">
        <v>2182</v>
      </c>
      <c r="H786" s="37"/>
      <c r="I786" s="37"/>
      <c r="J786" s="35" t="s">
        <v>6722</v>
      </c>
      <c r="K786" s="25" t="s">
        <v>24</v>
      </c>
      <c r="L786" s="31">
        <v>139</v>
      </c>
      <c r="M786" s="25">
        <v>3.7999999999999999E-2</v>
      </c>
      <c r="N786" s="25">
        <v>3.19E-4</v>
      </c>
      <c r="O786" s="25">
        <v>120</v>
      </c>
      <c r="P786" s="25"/>
      <c r="Q786" s="25"/>
      <c r="R786" s="25"/>
      <c r="S786" s="25"/>
      <c r="T786" s="25"/>
    </row>
    <row r="787" spans="1:20" ht="25.5" x14ac:dyDescent="0.25">
      <c r="A787" s="1"/>
      <c r="B787" s="25">
        <v>782</v>
      </c>
      <c r="C787" s="43">
        <v>1237362</v>
      </c>
      <c r="D787" s="37">
        <v>1063289</v>
      </c>
      <c r="E787" s="36" t="s">
        <v>7155</v>
      </c>
      <c r="F787" s="34" t="s">
        <v>21</v>
      </c>
      <c r="G787" s="238" t="s">
        <v>2182</v>
      </c>
      <c r="H787" s="37"/>
      <c r="I787" s="37"/>
      <c r="J787" s="35" t="s">
        <v>6722</v>
      </c>
      <c r="K787" s="25" t="s">
        <v>24</v>
      </c>
      <c r="L787" s="31">
        <v>139</v>
      </c>
      <c r="M787" s="25">
        <v>3.7999999999999999E-2</v>
      </c>
      <c r="N787" s="25">
        <v>3.0600000000000001E-4</v>
      </c>
      <c r="O787" s="25">
        <v>240</v>
      </c>
      <c r="P787" s="25"/>
      <c r="Q787" s="25"/>
      <c r="R787" s="25"/>
      <c r="S787" s="25"/>
      <c r="T787" s="25"/>
    </row>
    <row r="788" spans="1:20" ht="25.5" x14ac:dyDescent="0.25">
      <c r="A788" s="1"/>
      <c r="B788" s="25">
        <v>783</v>
      </c>
      <c r="C788" s="43">
        <v>1237363</v>
      </c>
      <c r="D788" s="37">
        <v>1063381</v>
      </c>
      <c r="E788" s="36" t="s">
        <v>7156</v>
      </c>
      <c r="F788" s="34" t="s">
        <v>21</v>
      </c>
      <c r="G788" s="238" t="s">
        <v>2182</v>
      </c>
      <c r="H788" s="37"/>
      <c r="I788" s="37"/>
      <c r="J788" s="35" t="s">
        <v>6722</v>
      </c>
      <c r="K788" s="25" t="s">
        <v>24</v>
      </c>
      <c r="L788" s="31">
        <v>139</v>
      </c>
      <c r="M788" s="25">
        <v>3.7999999999999999E-2</v>
      </c>
      <c r="N788" s="25">
        <v>2.1599999999999999E-4</v>
      </c>
      <c r="O788" s="25">
        <v>480</v>
      </c>
      <c r="P788" s="25"/>
      <c r="Q788" s="25"/>
      <c r="R788" s="25"/>
      <c r="S788" s="25"/>
      <c r="T788" s="25"/>
    </row>
    <row r="789" spans="1:20" ht="25.5" x14ac:dyDescent="0.25">
      <c r="A789" s="1"/>
      <c r="B789" s="25">
        <v>784</v>
      </c>
      <c r="C789" s="43">
        <v>1237364</v>
      </c>
      <c r="D789" s="37">
        <v>1005263</v>
      </c>
      <c r="E789" s="36" t="s">
        <v>7157</v>
      </c>
      <c r="F789" s="34" t="s">
        <v>21</v>
      </c>
      <c r="G789" s="238" t="s">
        <v>2182</v>
      </c>
      <c r="H789" s="37"/>
      <c r="I789" s="37"/>
      <c r="J789" s="35" t="s">
        <v>54</v>
      </c>
      <c r="K789" s="25" t="s">
        <v>36</v>
      </c>
      <c r="L789" s="31">
        <v>24</v>
      </c>
      <c r="M789" s="25">
        <v>8.9999999999999998E-4</v>
      </c>
      <c r="N789" s="25">
        <v>8.9999999999999998E-4</v>
      </c>
      <c r="O789" s="25">
        <v>10</v>
      </c>
      <c r="P789" s="25"/>
      <c r="Q789" s="25"/>
      <c r="R789" s="25"/>
      <c r="S789" s="25"/>
      <c r="T789" s="25"/>
    </row>
    <row r="790" spans="1:20" ht="25.5" x14ac:dyDescent="0.25">
      <c r="A790" s="1"/>
      <c r="B790" s="25">
        <v>785</v>
      </c>
      <c r="C790" s="43">
        <v>1136676</v>
      </c>
      <c r="D790" s="37">
        <v>1005266</v>
      </c>
      <c r="E790" s="27" t="s">
        <v>7178</v>
      </c>
      <c r="F790" s="34" t="s">
        <v>21</v>
      </c>
      <c r="G790" s="238" t="s">
        <v>2182</v>
      </c>
      <c r="H790" s="44"/>
      <c r="I790" s="44"/>
      <c r="J790" s="35" t="s">
        <v>54</v>
      </c>
      <c r="K790" s="25" t="s">
        <v>36</v>
      </c>
      <c r="L790" s="31">
        <v>462</v>
      </c>
      <c r="M790" s="25">
        <v>6.8999999999999992E-2</v>
      </c>
      <c r="N790" s="25">
        <v>1.0925000000000001E-4</v>
      </c>
      <c r="O790" s="25">
        <v>10</v>
      </c>
      <c r="P790" s="25"/>
      <c r="Q790" s="25"/>
      <c r="R790" s="25"/>
      <c r="S790" s="25">
        <v>0.69</v>
      </c>
      <c r="T790" s="25">
        <v>0</v>
      </c>
    </row>
    <row r="791" spans="1:20" ht="25.5" x14ac:dyDescent="0.25">
      <c r="A791" s="1"/>
      <c r="B791" s="25">
        <v>786</v>
      </c>
      <c r="C791" s="43">
        <v>1136692</v>
      </c>
      <c r="D791" s="37">
        <v>1005264</v>
      </c>
      <c r="E791" s="26" t="s">
        <v>7176</v>
      </c>
      <c r="F791" s="25" t="s">
        <v>21</v>
      </c>
      <c r="G791" s="238" t="s">
        <v>2182</v>
      </c>
      <c r="H791" s="23"/>
      <c r="I791" s="23"/>
      <c r="J791" s="35" t="s">
        <v>54</v>
      </c>
      <c r="K791" s="25" t="s">
        <v>36</v>
      </c>
      <c r="L791" s="31">
        <v>222</v>
      </c>
      <c r="M791" s="25">
        <v>1.0999999999999999E-2</v>
      </c>
      <c r="N791" s="25">
        <v>5.5999999999999997E-6</v>
      </c>
      <c r="O791" s="25">
        <v>10</v>
      </c>
      <c r="P791" s="25">
        <v>10</v>
      </c>
      <c r="Q791" s="25">
        <v>80</v>
      </c>
      <c r="R791" s="25">
        <v>70</v>
      </c>
      <c r="S791" s="25">
        <v>9.2999999999999999E-2</v>
      </c>
      <c r="T791" s="25">
        <v>5.5999999999999999E-5</v>
      </c>
    </row>
    <row r="792" spans="1:20" ht="25.5" x14ac:dyDescent="0.25">
      <c r="A792" s="1"/>
      <c r="B792" s="25">
        <v>787</v>
      </c>
      <c r="C792" s="43">
        <v>1136689</v>
      </c>
      <c r="D792" s="37">
        <v>1020518</v>
      </c>
      <c r="E792" s="26" t="s">
        <v>7177</v>
      </c>
      <c r="F792" s="25" t="s">
        <v>21</v>
      </c>
      <c r="G792" s="238" t="s">
        <v>2182</v>
      </c>
      <c r="H792" s="23"/>
      <c r="I792" s="23"/>
      <c r="J792" s="35" t="s">
        <v>54</v>
      </c>
      <c r="K792" s="25" t="s">
        <v>36</v>
      </c>
      <c r="L792" s="31">
        <v>319</v>
      </c>
      <c r="M792" s="25">
        <v>0.04</v>
      </c>
      <c r="N792" s="25">
        <v>4.5000000000000003E-5</v>
      </c>
      <c r="O792" s="25">
        <v>5</v>
      </c>
      <c r="P792" s="25"/>
      <c r="Q792" s="25"/>
      <c r="R792" s="25"/>
      <c r="S792" s="25">
        <v>0.2</v>
      </c>
      <c r="T792" s="25">
        <v>2.2500000000000002E-4</v>
      </c>
    </row>
    <row r="793" spans="1:20" ht="25.5" x14ac:dyDescent="0.25">
      <c r="A793" s="1"/>
      <c r="B793" s="25">
        <v>788</v>
      </c>
      <c r="C793" s="43">
        <v>1135619</v>
      </c>
      <c r="D793" s="37">
        <v>1086577</v>
      </c>
      <c r="E793" s="26" t="s">
        <v>4099</v>
      </c>
      <c r="F793" s="34" t="s">
        <v>655</v>
      </c>
      <c r="G793" s="238" t="s">
        <v>31</v>
      </c>
      <c r="H793" s="25"/>
      <c r="I793" s="25"/>
      <c r="J793" s="35" t="s">
        <v>4088</v>
      </c>
      <c r="K793" s="25" t="s">
        <v>24</v>
      </c>
      <c r="L793" s="31">
        <v>255</v>
      </c>
      <c r="M793" s="25">
        <v>0.11799999999999999</v>
      </c>
      <c r="N793" s="25">
        <v>7.6099999999999996E-4</v>
      </c>
      <c r="O793" s="25">
        <v>200</v>
      </c>
      <c r="P793" s="25">
        <v>780</v>
      </c>
      <c r="Q793" s="25">
        <v>780</v>
      </c>
      <c r="R793" s="25">
        <v>275</v>
      </c>
      <c r="S793" s="25">
        <v>23.599999999999998</v>
      </c>
      <c r="T793" s="25">
        <v>0.16730999999999999</v>
      </c>
    </row>
    <row r="794" spans="1:20" ht="38.25" x14ac:dyDescent="0.25">
      <c r="A794" s="1"/>
      <c r="B794" s="25">
        <v>789</v>
      </c>
      <c r="C794" s="43">
        <v>1005264</v>
      </c>
      <c r="D794" s="37" t="s">
        <v>22</v>
      </c>
      <c r="E794" s="27" t="s">
        <v>4080</v>
      </c>
      <c r="F794" s="25" t="s">
        <v>652</v>
      </c>
      <c r="G794" s="238" t="s">
        <v>29</v>
      </c>
      <c r="H794" s="43">
        <v>1136692</v>
      </c>
      <c r="I794" s="44"/>
      <c r="J794" s="35" t="s">
        <v>53</v>
      </c>
      <c r="K794" s="25" t="s">
        <v>36</v>
      </c>
      <c r="L794" s="31">
        <v>796</v>
      </c>
      <c r="M794" s="25">
        <v>1.0999999999999999E-2</v>
      </c>
      <c r="N794" s="25">
        <v>1.8E-5</v>
      </c>
      <c r="O794" s="25">
        <v>10</v>
      </c>
      <c r="P794" s="25">
        <v>283</v>
      </c>
      <c r="Q794" s="25">
        <v>186</v>
      </c>
      <c r="R794" s="25">
        <v>96</v>
      </c>
      <c r="S794" s="25">
        <v>0.11</v>
      </c>
      <c r="T794" s="25">
        <v>5.0530000000000002E-3</v>
      </c>
    </row>
    <row r="795" spans="1:20" ht="25.5" x14ac:dyDescent="0.25">
      <c r="A795" s="1"/>
      <c r="B795" s="25">
        <v>790</v>
      </c>
      <c r="C795" s="43">
        <v>1089647</v>
      </c>
      <c r="D795" s="25"/>
      <c r="E795" s="36" t="s">
        <v>4079</v>
      </c>
      <c r="F795" s="34" t="s">
        <v>667</v>
      </c>
      <c r="G795" s="238" t="s">
        <v>585</v>
      </c>
      <c r="H795" s="25"/>
      <c r="I795" s="25"/>
      <c r="J795" s="35" t="s">
        <v>54</v>
      </c>
      <c r="K795" s="34" t="s">
        <v>36</v>
      </c>
      <c r="L795" s="31">
        <v>826</v>
      </c>
      <c r="M795" s="25">
        <v>3.5999999999999997E-2</v>
      </c>
      <c r="N795" s="25">
        <v>2.5999999999999998E-5</v>
      </c>
      <c r="O795" s="25">
        <v>20</v>
      </c>
      <c r="P795" s="25">
        <v>87</v>
      </c>
      <c r="Q795" s="25">
        <v>67</v>
      </c>
      <c r="R795" s="25">
        <v>89</v>
      </c>
      <c r="S795" s="25">
        <v>0.36</v>
      </c>
      <c r="T795" s="25">
        <v>5.1900000000000004E-4</v>
      </c>
    </row>
    <row r="796" spans="1:20" ht="25.5" x14ac:dyDescent="0.25">
      <c r="A796" s="1"/>
      <c r="B796" s="25">
        <v>791</v>
      </c>
      <c r="C796" s="43">
        <v>1089648</v>
      </c>
      <c r="D796" s="25"/>
      <c r="E796" s="36" t="s">
        <v>4077</v>
      </c>
      <c r="F796" s="25" t="s">
        <v>21</v>
      </c>
      <c r="G796" s="238" t="s">
        <v>585</v>
      </c>
      <c r="H796" s="25"/>
      <c r="I796" s="25"/>
      <c r="J796" s="35" t="s">
        <v>54</v>
      </c>
      <c r="K796" s="34" t="s">
        <v>36</v>
      </c>
      <c r="L796" s="31">
        <v>1138</v>
      </c>
      <c r="M796" s="25">
        <v>5.6000000000000001E-2</v>
      </c>
      <c r="N796" s="25">
        <v>3.6999999999999998E-5</v>
      </c>
      <c r="O796" s="25">
        <v>20</v>
      </c>
      <c r="P796" s="25">
        <v>87</v>
      </c>
      <c r="Q796" s="25">
        <v>67</v>
      </c>
      <c r="R796" s="25">
        <v>89</v>
      </c>
      <c r="S796" s="25">
        <v>0.56000000000000005</v>
      </c>
      <c r="T796" s="25">
        <v>5.1900000000000004E-4</v>
      </c>
    </row>
    <row r="797" spans="1:20" ht="25.5" x14ac:dyDescent="0.25">
      <c r="A797" s="1"/>
      <c r="B797" s="25">
        <v>792</v>
      </c>
      <c r="C797" s="43">
        <v>1058659</v>
      </c>
      <c r="D797" s="25"/>
      <c r="E797" s="36" t="s">
        <v>4075</v>
      </c>
      <c r="F797" s="25" t="s">
        <v>21</v>
      </c>
      <c r="G797" s="238" t="s">
        <v>585</v>
      </c>
      <c r="H797" s="25"/>
      <c r="I797" s="25"/>
      <c r="J797" s="35" t="s">
        <v>35</v>
      </c>
      <c r="K797" s="25" t="s">
        <v>36</v>
      </c>
      <c r="L797" s="31">
        <v>1723</v>
      </c>
      <c r="M797" s="25">
        <v>2.9000000000000001E-2</v>
      </c>
      <c r="N797" s="25">
        <v>5.8E-5</v>
      </c>
      <c r="O797" s="25">
        <v>100</v>
      </c>
      <c r="P797" s="25">
        <v>256</v>
      </c>
      <c r="Q797" s="25">
        <v>215</v>
      </c>
      <c r="R797" s="25">
        <v>150</v>
      </c>
      <c r="S797" s="25">
        <v>2.9</v>
      </c>
      <c r="T797" s="25">
        <v>8.2559999999999995E-3</v>
      </c>
    </row>
    <row r="798" spans="1:20" ht="25.5" x14ac:dyDescent="0.25">
      <c r="A798" s="1"/>
      <c r="B798" s="25">
        <v>793</v>
      </c>
      <c r="C798" s="43">
        <v>1005269</v>
      </c>
      <c r="D798" s="25"/>
      <c r="E798" s="48" t="s">
        <v>4064</v>
      </c>
      <c r="F798" s="25" t="s">
        <v>21</v>
      </c>
      <c r="G798" s="238" t="s">
        <v>585</v>
      </c>
      <c r="H798" s="25"/>
      <c r="I798" s="25"/>
      <c r="J798" s="35" t="s">
        <v>53</v>
      </c>
      <c r="K798" s="25" t="s">
        <v>36</v>
      </c>
      <c r="L798" s="31">
        <v>228.29</v>
      </c>
      <c r="M798" s="25">
        <v>2E-3</v>
      </c>
      <c r="N798" s="25">
        <v>5.0000000000000002E-5</v>
      </c>
      <c r="O798" s="25">
        <v>30</v>
      </c>
      <c r="P798" s="25">
        <v>320</v>
      </c>
      <c r="Q798" s="25">
        <v>100</v>
      </c>
      <c r="R798" s="25">
        <v>50</v>
      </c>
      <c r="S798" s="25">
        <v>0.06</v>
      </c>
      <c r="T798" s="25">
        <v>1.6000000000000001E-3</v>
      </c>
    </row>
    <row r="799" spans="1:20" ht="38.25" x14ac:dyDescent="0.25">
      <c r="A799" s="1"/>
      <c r="B799" s="25">
        <v>794</v>
      </c>
      <c r="C799" s="43">
        <v>1094447</v>
      </c>
      <c r="D799" s="26"/>
      <c r="E799" s="36" t="s">
        <v>4059</v>
      </c>
      <c r="F799" s="25" t="s">
        <v>667</v>
      </c>
      <c r="G799" s="238" t="s">
        <v>29</v>
      </c>
      <c r="H799" s="25">
        <v>1136096</v>
      </c>
      <c r="I799" s="25"/>
      <c r="J799" s="35" t="s">
        <v>54</v>
      </c>
      <c r="K799" s="34" t="s">
        <v>55</v>
      </c>
      <c r="L799" s="31">
        <v>1125</v>
      </c>
      <c r="M799" s="25">
        <v>1.05</v>
      </c>
      <c r="N799" s="25">
        <v>2.3E-2</v>
      </c>
      <c r="O799" s="25">
        <v>8.8000000000000007</v>
      </c>
      <c r="P799" s="25">
        <v>1220</v>
      </c>
      <c r="Q799" s="25">
        <v>870</v>
      </c>
      <c r="R799" s="25">
        <v>333</v>
      </c>
      <c r="S799" s="25">
        <v>9.24</v>
      </c>
      <c r="T799" s="25">
        <v>0.35344599999999998</v>
      </c>
    </row>
    <row r="800" spans="1:20" ht="25.5" x14ac:dyDescent="0.25">
      <c r="A800" s="1"/>
      <c r="B800" s="25">
        <v>795</v>
      </c>
      <c r="C800" s="43">
        <v>1090918</v>
      </c>
      <c r="D800" s="34"/>
      <c r="E800" s="27" t="s">
        <v>4051</v>
      </c>
      <c r="F800" s="34" t="s">
        <v>667</v>
      </c>
      <c r="G800" s="238" t="s">
        <v>585</v>
      </c>
      <c r="H800" s="25"/>
      <c r="I800" s="25"/>
      <c r="J800" s="35" t="s">
        <v>54</v>
      </c>
      <c r="K800" s="34" t="s">
        <v>55</v>
      </c>
      <c r="L800" s="31">
        <v>1892</v>
      </c>
      <c r="M800" s="25">
        <v>1.034</v>
      </c>
      <c r="N800" s="25">
        <v>2.9399999999999999E-2</v>
      </c>
      <c r="O800" s="25">
        <v>10</v>
      </c>
      <c r="P800" s="25">
        <v>2000</v>
      </c>
      <c r="Q800" s="25">
        <v>1000</v>
      </c>
      <c r="R800" s="25">
        <v>300</v>
      </c>
      <c r="S800" s="25">
        <v>10.34</v>
      </c>
      <c r="T800" s="25">
        <v>0.6</v>
      </c>
    </row>
    <row r="801" spans="1:20" ht="25.5" x14ac:dyDescent="0.25">
      <c r="A801" s="1"/>
      <c r="B801" s="25">
        <v>796</v>
      </c>
      <c r="C801" s="43">
        <v>1090924</v>
      </c>
      <c r="D801" s="34">
        <v>1086516</v>
      </c>
      <c r="E801" s="27" t="s">
        <v>4047</v>
      </c>
      <c r="F801" s="34" t="s">
        <v>667</v>
      </c>
      <c r="G801" s="238" t="s">
        <v>585</v>
      </c>
      <c r="H801" s="25"/>
      <c r="I801" s="25"/>
      <c r="J801" s="35" t="s">
        <v>54</v>
      </c>
      <c r="K801" s="34" t="s">
        <v>55</v>
      </c>
      <c r="L801" s="31">
        <v>1784</v>
      </c>
      <c r="M801" s="25">
        <v>0.48399999999999999</v>
      </c>
      <c r="N801" s="25">
        <v>3.15E-2</v>
      </c>
      <c r="O801" s="25">
        <v>10</v>
      </c>
      <c r="P801" s="25">
        <v>1050</v>
      </c>
      <c r="Q801" s="25">
        <v>1000</v>
      </c>
      <c r="R801" s="25">
        <v>300</v>
      </c>
      <c r="S801" s="25">
        <v>4.84</v>
      </c>
      <c r="T801" s="25">
        <v>0.315</v>
      </c>
    </row>
    <row r="802" spans="1:20" ht="25.5" x14ac:dyDescent="0.25">
      <c r="A802" s="1"/>
      <c r="B802" s="25">
        <v>797</v>
      </c>
      <c r="C802" s="43">
        <v>1005291</v>
      </c>
      <c r="D802" s="37" t="s">
        <v>22</v>
      </c>
      <c r="E802" s="27" t="s">
        <v>4029</v>
      </c>
      <c r="F802" s="25" t="s">
        <v>21</v>
      </c>
      <c r="G802" s="238" t="s">
        <v>585</v>
      </c>
      <c r="H802" s="37" t="s">
        <v>22</v>
      </c>
      <c r="I802" s="37"/>
      <c r="J802" s="35" t="s">
        <v>53</v>
      </c>
      <c r="K802" s="25" t="s">
        <v>36</v>
      </c>
      <c r="L802" s="31">
        <v>20.239999999999998</v>
      </c>
      <c r="M802" s="25">
        <v>1E-3</v>
      </c>
      <c r="N802" s="25">
        <v>1.1E-5</v>
      </c>
      <c r="O802" s="25">
        <v>500</v>
      </c>
      <c r="P802" s="25">
        <v>500</v>
      </c>
      <c r="Q802" s="25">
        <v>300</v>
      </c>
      <c r="R802" s="25">
        <v>100</v>
      </c>
      <c r="S802" s="25">
        <v>0.5</v>
      </c>
      <c r="T802" s="25">
        <v>1.092E-5</v>
      </c>
    </row>
    <row r="803" spans="1:20" ht="25.5" x14ac:dyDescent="0.25">
      <c r="A803" s="1"/>
      <c r="B803" s="25">
        <v>798</v>
      </c>
      <c r="C803" s="43">
        <v>1005485</v>
      </c>
      <c r="D803" s="25"/>
      <c r="E803" s="27" t="s">
        <v>4019</v>
      </c>
      <c r="F803" s="25" t="s">
        <v>21</v>
      </c>
      <c r="G803" s="238" t="s">
        <v>585</v>
      </c>
      <c r="H803" s="25"/>
      <c r="I803" s="25"/>
      <c r="J803" s="35" t="s">
        <v>53</v>
      </c>
      <c r="K803" s="25" t="s">
        <v>55</v>
      </c>
      <c r="L803" s="31">
        <v>2153</v>
      </c>
      <c r="M803" s="25">
        <v>1</v>
      </c>
      <c r="N803" s="25">
        <v>2.7966000000000001E-2</v>
      </c>
      <c r="O803" s="25">
        <v>12.5</v>
      </c>
      <c r="P803" s="25">
        <v>1210</v>
      </c>
      <c r="Q803" s="25">
        <v>1070</v>
      </c>
      <c r="R803" s="25">
        <v>270</v>
      </c>
      <c r="S803" s="25">
        <v>12.5</v>
      </c>
      <c r="T803" s="25">
        <v>0.34956900000000002</v>
      </c>
    </row>
    <row r="804" spans="1:20" ht="38.25" x14ac:dyDescent="0.25">
      <c r="A804" s="1"/>
      <c r="B804" s="25">
        <v>799</v>
      </c>
      <c r="C804" s="43">
        <v>1000017</v>
      </c>
      <c r="D804" s="37" t="s">
        <v>22</v>
      </c>
      <c r="E804" s="27" t="s">
        <v>4013</v>
      </c>
      <c r="F804" s="25" t="s">
        <v>655</v>
      </c>
      <c r="G804" s="238" t="s">
        <v>29</v>
      </c>
      <c r="H804" s="37">
        <v>1135452</v>
      </c>
      <c r="I804" s="37"/>
      <c r="J804" s="35" t="s">
        <v>53</v>
      </c>
      <c r="K804" s="25" t="s">
        <v>55</v>
      </c>
      <c r="L804" s="31">
        <v>937</v>
      </c>
      <c r="M804" s="25">
        <v>0.19</v>
      </c>
      <c r="N804" s="25">
        <v>4.1669999999999997E-3</v>
      </c>
      <c r="O804" s="25">
        <v>60</v>
      </c>
      <c r="P804" s="25">
        <v>500</v>
      </c>
      <c r="Q804" s="25">
        <v>500</v>
      </c>
      <c r="R804" s="25">
        <v>1000</v>
      </c>
      <c r="S804" s="25">
        <v>11.4</v>
      </c>
      <c r="T804" s="25">
        <v>0.25</v>
      </c>
    </row>
    <row r="805" spans="1:20" ht="25.5" x14ac:dyDescent="0.25">
      <c r="A805" s="1"/>
      <c r="B805" s="25">
        <v>800</v>
      </c>
      <c r="C805" s="43">
        <v>1044712</v>
      </c>
      <c r="D805" s="25"/>
      <c r="E805" s="48" t="s">
        <v>3991</v>
      </c>
      <c r="F805" s="25" t="s">
        <v>21</v>
      </c>
      <c r="G805" s="238" t="s">
        <v>585</v>
      </c>
      <c r="H805" s="25"/>
      <c r="I805" s="25"/>
      <c r="J805" s="35" t="s">
        <v>53</v>
      </c>
      <c r="K805" s="25" t="s">
        <v>56</v>
      </c>
      <c r="L805" s="31">
        <v>16701</v>
      </c>
      <c r="M805" s="25">
        <v>0.7</v>
      </c>
      <c r="N805" s="25">
        <v>2.898E-3</v>
      </c>
      <c r="O805" s="25">
        <v>1</v>
      </c>
      <c r="P805" s="25">
        <v>228</v>
      </c>
      <c r="Q805" s="25">
        <v>88</v>
      </c>
      <c r="R805" s="25">
        <v>145</v>
      </c>
      <c r="S805" s="25">
        <v>0.73</v>
      </c>
      <c r="T805" s="25">
        <v>2.9090000000000001E-3</v>
      </c>
    </row>
    <row r="806" spans="1:20" ht="25.5" x14ac:dyDescent="0.25">
      <c r="A806" s="1"/>
      <c r="B806" s="25">
        <v>801</v>
      </c>
      <c r="C806" s="43">
        <v>1044713</v>
      </c>
      <c r="D806" s="25"/>
      <c r="E806" s="48" t="s">
        <v>3989</v>
      </c>
      <c r="F806" s="25" t="s">
        <v>21</v>
      </c>
      <c r="G806" s="238" t="s">
        <v>585</v>
      </c>
      <c r="H806" s="25"/>
      <c r="I806" s="25"/>
      <c r="J806" s="35" t="s">
        <v>53</v>
      </c>
      <c r="K806" s="25" t="s">
        <v>56</v>
      </c>
      <c r="L806" s="31">
        <v>24376</v>
      </c>
      <c r="M806" s="25">
        <v>1</v>
      </c>
      <c r="N806" s="25">
        <v>4.1580000000000002E-3</v>
      </c>
      <c r="O806" s="25">
        <v>1</v>
      </c>
      <c r="P806" s="25">
        <v>328</v>
      </c>
      <c r="Q806" s="25">
        <v>88</v>
      </c>
      <c r="R806" s="25">
        <v>145</v>
      </c>
      <c r="S806" s="25">
        <v>1.08</v>
      </c>
      <c r="T806" s="25">
        <v>4.1850000000000004E-3</v>
      </c>
    </row>
    <row r="807" spans="1:20" ht="25.5" x14ac:dyDescent="0.25">
      <c r="A807" s="1"/>
      <c r="B807" s="25">
        <v>802</v>
      </c>
      <c r="C807" s="43">
        <v>1030580</v>
      </c>
      <c r="D807" s="37" t="s">
        <v>22</v>
      </c>
      <c r="E807" s="27" t="s">
        <v>3979</v>
      </c>
      <c r="F807" s="25" t="s">
        <v>652</v>
      </c>
      <c r="G807" s="238" t="s">
        <v>585</v>
      </c>
      <c r="H807" s="37" t="s">
        <v>22</v>
      </c>
      <c r="I807" s="37"/>
      <c r="J807" s="35" t="s">
        <v>53</v>
      </c>
      <c r="K807" s="25" t="s">
        <v>56</v>
      </c>
      <c r="L807" s="31">
        <v>13144</v>
      </c>
      <c r="M807" s="25">
        <v>0.72199999999999998</v>
      </c>
      <c r="N807" s="25">
        <v>1.1299999999999999E-3</v>
      </c>
      <c r="O807" s="25">
        <v>1</v>
      </c>
      <c r="P807" s="25">
        <v>178</v>
      </c>
      <c r="Q807" s="25">
        <v>88</v>
      </c>
      <c r="R807" s="25">
        <v>145</v>
      </c>
      <c r="S807" s="25">
        <v>0.72199999999999998</v>
      </c>
      <c r="T807" s="25">
        <v>2.271E-3</v>
      </c>
    </row>
    <row r="808" spans="1:20" ht="25.5" x14ac:dyDescent="0.25">
      <c r="A808" s="1"/>
      <c r="B808" s="25">
        <v>803</v>
      </c>
      <c r="C808" s="43">
        <v>1032702</v>
      </c>
      <c r="D808" s="37" t="s">
        <v>22</v>
      </c>
      <c r="E808" s="27" t="s">
        <v>3963</v>
      </c>
      <c r="F808" s="34" t="s">
        <v>652</v>
      </c>
      <c r="G808" s="238" t="s">
        <v>585</v>
      </c>
      <c r="H808" s="37" t="s">
        <v>22</v>
      </c>
      <c r="I808" s="37"/>
      <c r="J808" s="35" t="s">
        <v>53</v>
      </c>
      <c r="K808" s="25" t="s">
        <v>56</v>
      </c>
      <c r="L808" s="31">
        <v>3227</v>
      </c>
      <c r="M808" s="25">
        <v>0.12</v>
      </c>
      <c r="N808" s="25">
        <v>8.3600000000000005E-4</v>
      </c>
      <c r="O808" s="25">
        <v>1</v>
      </c>
      <c r="P808" s="25">
        <v>255</v>
      </c>
      <c r="Q808" s="25">
        <v>195</v>
      </c>
      <c r="R808" s="25">
        <v>100</v>
      </c>
      <c r="S808" s="25">
        <v>0.12</v>
      </c>
      <c r="T808" s="25">
        <v>4.973E-3</v>
      </c>
    </row>
    <row r="809" spans="1:20" ht="25.5" x14ac:dyDescent="0.25">
      <c r="A809" s="1"/>
      <c r="B809" s="25">
        <v>804</v>
      </c>
      <c r="C809" s="43">
        <v>1038166</v>
      </c>
      <c r="D809" s="25"/>
      <c r="E809" s="27" t="s">
        <v>3956</v>
      </c>
      <c r="F809" s="25" t="s">
        <v>652</v>
      </c>
      <c r="G809" s="238" t="s">
        <v>585</v>
      </c>
      <c r="H809" s="25"/>
      <c r="I809" s="25"/>
      <c r="J809" s="35" t="s">
        <v>53</v>
      </c>
      <c r="K809" s="25" t="s">
        <v>36</v>
      </c>
      <c r="L809" s="31">
        <v>1420</v>
      </c>
      <c r="M809" s="25">
        <v>0.04</v>
      </c>
      <c r="N809" s="25">
        <v>1.6000000000000001E-4</v>
      </c>
      <c r="O809" s="25">
        <v>1</v>
      </c>
      <c r="P809" s="25">
        <v>75</v>
      </c>
      <c r="Q809" s="25">
        <v>50</v>
      </c>
      <c r="R809" s="25">
        <v>50</v>
      </c>
      <c r="S809" s="25">
        <v>0.04</v>
      </c>
      <c r="T809" s="25">
        <v>1.8799999999999999E-4</v>
      </c>
    </row>
    <row r="810" spans="1:20" ht="38.25" x14ac:dyDescent="0.25">
      <c r="A810" s="1"/>
      <c r="B810" s="25">
        <v>805</v>
      </c>
      <c r="C810" s="43">
        <v>1088045</v>
      </c>
      <c r="D810" s="25">
        <v>1013062</v>
      </c>
      <c r="E810" s="30" t="s">
        <v>3954</v>
      </c>
      <c r="F810" s="25" t="s">
        <v>652</v>
      </c>
      <c r="G810" s="238" t="s">
        <v>29</v>
      </c>
      <c r="H810" s="34" t="s">
        <v>3953</v>
      </c>
      <c r="I810" s="25"/>
      <c r="J810" s="35" t="s">
        <v>3870</v>
      </c>
      <c r="K810" s="34" t="s">
        <v>36</v>
      </c>
      <c r="L810" s="31">
        <v>12880</v>
      </c>
      <c r="M810" s="25">
        <v>1.7</v>
      </c>
      <c r="N810" s="25">
        <v>5.62E-3</v>
      </c>
      <c r="O810" s="25">
        <v>1</v>
      </c>
      <c r="P810" s="25">
        <v>365</v>
      </c>
      <c r="Q810" s="25">
        <v>235</v>
      </c>
      <c r="R810" s="25">
        <v>85</v>
      </c>
      <c r="S810" s="25">
        <v>1.7</v>
      </c>
      <c r="T810" s="25">
        <v>7.2909999999999997E-3</v>
      </c>
    </row>
    <row r="811" spans="1:20" ht="38.25" x14ac:dyDescent="0.25">
      <c r="A811" s="1"/>
      <c r="B811" s="25">
        <v>806</v>
      </c>
      <c r="C811" s="43">
        <v>1088049</v>
      </c>
      <c r="D811" s="25">
        <v>1013066</v>
      </c>
      <c r="E811" s="30" t="s">
        <v>3943</v>
      </c>
      <c r="F811" s="25" t="s">
        <v>652</v>
      </c>
      <c r="G811" s="238" t="s">
        <v>29</v>
      </c>
      <c r="H811" s="34" t="s">
        <v>3942</v>
      </c>
      <c r="I811" s="25"/>
      <c r="J811" s="35" t="s">
        <v>3870</v>
      </c>
      <c r="K811" s="34" t="s">
        <v>36</v>
      </c>
      <c r="L811" s="31">
        <v>35384</v>
      </c>
      <c r="M811" s="25">
        <v>4.0999999999999996</v>
      </c>
      <c r="N811" s="25">
        <v>1.098E-2</v>
      </c>
      <c r="O811" s="25">
        <v>1</v>
      </c>
      <c r="P811" s="25">
        <v>565</v>
      </c>
      <c r="Q811" s="25">
        <v>235</v>
      </c>
      <c r="R811" s="25">
        <v>85</v>
      </c>
      <c r="S811" s="25">
        <v>4.0999999999999996</v>
      </c>
      <c r="T811" s="25">
        <v>1.1285999999999999E-2</v>
      </c>
    </row>
    <row r="812" spans="1:20" ht="25.5" x14ac:dyDescent="0.25">
      <c r="A812" s="1"/>
      <c r="B812" s="25">
        <v>807</v>
      </c>
      <c r="C812" s="43">
        <v>1088871</v>
      </c>
      <c r="D812" s="34"/>
      <c r="E812" s="27" t="s">
        <v>3918</v>
      </c>
      <c r="F812" s="34" t="s">
        <v>667</v>
      </c>
      <c r="G812" s="238" t="s">
        <v>585</v>
      </c>
      <c r="H812" s="25"/>
      <c r="I812" s="25"/>
      <c r="J812" s="35" t="s">
        <v>3870</v>
      </c>
      <c r="K812" s="34" t="s">
        <v>36</v>
      </c>
      <c r="L812" s="31">
        <v>80194</v>
      </c>
      <c r="M812" s="25">
        <v>8.9</v>
      </c>
      <c r="N812" s="25">
        <v>1.8280000000000001E-2</v>
      </c>
      <c r="O812" s="25">
        <v>1</v>
      </c>
      <c r="P812" s="25">
        <v>915</v>
      </c>
      <c r="Q812" s="25">
        <v>235</v>
      </c>
      <c r="R812" s="25">
        <v>85</v>
      </c>
      <c r="S812" s="25">
        <v>8.9</v>
      </c>
      <c r="T812" s="25">
        <v>1.8277000000000002E-2</v>
      </c>
    </row>
    <row r="813" spans="1:20" ht="25.5" x14ac:dyDescent="0.25">
      <c r="A813" s="1"/>
      <c r="B813" s="25">
        <v>808</v>
      </c>
      <c r="C813" s="43">
        <v>1086540</v>
      </c>
      <c r="D813" s="25">
        <v>1013053</v>
      </c>
      <c r="E813" s="36" t="s">
        <v>3910</v>
      </c>
      <c r="F813" s="25" t="s">
        <v>655</v>
      </c>
      <c r="G813" s="238" t="s">
        <v>585</v>
      </c>
      <c r="H813" s="34" t="s">
        <v>3909</v>
      </c>
      <c r="I813" s="25"/>
      <c r="J813" s="35" t="s">
        <v>3870</v>
      </c>
      <c r="K813" s="25" t="s">
        <v>36</v>
      </c>
      <c r="L813" s="31">
        <v>42158</v>
      </c>
      <c r="M813" s="25">
        <v>3.1</v>
      </c>
      <c r="N813" s="25">
        <v>7.2899999999999996E-3</v>
      </c>
      <c r="O813" s="25">
        <v>1</v>
      </c>
      <c r="P813" s="25">
        <v>365</v>
      </c>
      <c r="Q813" s="25">
        <v>235</v>
      </c>
      <c r="R813" s="25">
        <v>85</v>
      </c>
      <c r="S813" s="25">
        <v>3.1</v>
      </c>
      <c r="T813" s="25">
        <v>7.2909999999999997E-3</v>
      </c>
    </row>
    <row r="814" spans="1:20" ht="25.5" x14ac:dyDescent="0.25">
      <c r="A814" s="1"/>
      <c r="B814" s="25">
        <v>809</v>
      </c>
      <c r="C814" s="43">
        <v>1086544</v>
      </c>
      <c r="D814" s="25">
        <v>1013057</v>
      </c>
      <c r="E814" s="27" t="s">
        <v>3898</v>
      </c>
      <c r="F814" s="34" t="s">
        <v>655</v>
      </c>
      <c r="G814" s="238" t="s">
        <v>585</v>
      </c>
      <c r="H814" s="34" t="s">
        <v>3897</v>
      </c>
      <c r="I814" s="25"/>
      <c r="J814" s="35" t="s">
        <v>3870</v>
      </c>
      <c r="K814" s="25" t="s">
        <v>36</v>
      </c>
      <c r="L814" s="31">
        <v>59792</v>
      </c>
      <c r="M814" s="25">
        <v>5</v>
      </c>
      <c r="N814" s="25">
        <v>1.129E-2</v>
      </c>
      <c r="O814" s="25">
        <v>1</v>
      </c>
      <c r="P814" s="25">
        <v>565</v>
      </c>
      <c r="Q814" s="25">
        <v>235</v>
      </c>
      <c r="R814" s="25">
        <v>85</v>
      </c>
      <c r="S814" s="25">
        <v>5</v>
      </c>
      <c r="T814" s="25">
        <v>1.1285999999999999E-2</v>
      </c>
    </row>
    <row r="815" spans="1:20" ht="25.5" x14ac:dyDescent="0.25">
      <c r="A815" s="1"/>
      <c r="B815" s="25">
        <v>810</v>
      </c>
      <c r="C815" s="43">
        <v>1086545</v>
      </c>
      <c r="D815" s="25">
        <v>1013058</v>
      </c>
      <c r="E815" s="36" t="s">
        <v>3895</v>
      </c>
      <c r="F815" s="25" t="s">
        <v>655</v>
      </c>
      <c r="G815" s="238" t="s">
        <v>585</v>
      </c>
      <c r="H815" s="34" t="s">
        <v>3894</v>
      </c>
      <c r="I815" s="25"/>
      <c r="J815" s="35" t="s">
        <v>3870</v>
      </c>
      <c r="K815" s="25" t="s">
        <v>36</v>
      </c>
      <c r="L815" s="31">
        <v>65810</v>
      </c>
      <c r="M815" s="25">
        <v>5.5</v>
      </c>
      <c r="N815" s="25">
        <v>1.129E-2</v>
      </c>
      <c r="O815" s="25">
        <v>1</v>
      </c>
      <c r="P815" s="25">
        <v>565</v>
      </c>
      <c r="Q815" s="25">
        <v>235</v>
      </c>
      <c r="R815" s="25">
        <v>85</v>
      </c>
      <c r="S815" s="25">
        <v>5.5</v>
      </c>
      <c r="T815" s="25">
        <v>1.1285999999999999E-2</v>
      </c>
    </row>
    <row r="816" spans="1:20" ht="25.5" x14ac:dyDescent="0.25">
      <c r="A816" s="1"/>
      <c r="B816" s="25">
        <v>811</v>
      </c>
      <c r="C816" s="43">
        <v>1086547</v>
      </c>
      <c r="D816" s="25">
        <v>1013060</v>
      </c>
      <c r="E816" s="27" t="s">
        <v>3889</v>
      </c>
      <c r="F816" s="34" t="s">
        <v>652</v>
      </c>
      <c r="G816" s="238" t="s">
        <v>585</v>
      </c>
      <c r="H816" s="34" t="s">
        <v>3888</v>
      </c>
      <c r="I816" s="25"/>
      <c r="J816" s="35" t="s">
        <v>3870</v>
      </c>
      <c r="K816" s="25" t="s">
        <v>36</v>
      </c>
      <c r="L816" s="31">
        <v>78280</v>
      </c>
      <c r="M816" s="25">
        <v>6.4</v>
      </c>
      <c r="N816" s="25">
        <v>1.528E-2</v>
      </c>
      <c r="O816" s="25">
        <v>1</v>
      </c>
      <c r="P816" s="25">
        <v>765</v>
      </c>
      <c r="Q816" s="25">
        <v>235</v>
      </c>
      <c r="R816" s="25">
        <v>85</v>
      </c>
      <c r="S816" s="25">
        <v>6.4</v>
      </c>
      <c r="T816" s="25">
        <v>1.5280999999999999E-2</v>
      </c>
    </row>
    <row r="817" spans="1:20" ht="25.5" x14ac:dyDescent="0.25">
      <c r="A817" s="1"/>
      <c r="B817" s="25">
        <v>812</v>
      </c>
      <c r="C817" s="43">
        <v>1005100</v>
      </c>
      <c r="D817" s="37" t="s">
        <v>22</v>
      </c>
      <c r="E817" s="36" t="s">
        <v>3868</v>
      </c>
      <c r="F817" s="25" t="s">
        <v>655</v>
      </c>
      <c r="G817" s="238" t="s">
        <v>585</v>
      </c>
      <c r="H817" s="37" t="s">
        <v>22</v>
      </c>
      <c r="I817" s="37"/>
      <c r="J817" s="35" t="s">
        <v>53</v>
      </c>
      <c r="K817" s="25" t="s">
        <v>38</v>
      </c>
      <c r="L817" s="31">
        <v>32916</v>
      </c>
      <c r="M817" s="25">
        <v>0.78</v>
      </c>
      <c r="N817" s="25">
        <v>4.8000000000000001E-4</v>
      </c>
      <c r="O817" s="25">
        <v>1</v>
      </c>
      <c r="P817" s="25">
        <v>150</v>
      </c>
      <c r="Q817" s="25">
        <v>75</v>
      </c>
      <c r="R817" s="25">
        <v>55</v>
      </c>
      <c r="S817" s="25">
        <v>0.78</v>
      </c>
      <c r="T817" s="25">
        <v>6.1899999999999998E-4</v>
      </c>
    </row>
    <row r="818" spans="1:20" ht="38.25" x14ac:dyDescent="0.25">
      <c r="A818" s="1"/>
      <c r="B818" s="25">
        <v>813</v>
      </c>
      <c r="C818" s="43">
        <v>1093473</v>
      </c>
      <c r="D818" s="25">
        <v>1046991</v>
      </c>
      <c r="E818" s="36" t="s">
        <v>3860</v>
      </c>
      <c r="F818" s="25" t="s">
        <v>652</v>
      </c>
      <c r="G818" s="238" t="s">
        <v>29</v>
      </c>
      <c r="H818" s="25">
        <v>1136593</v>
      </c>
      <c r="I818" s="25"/>
      <c r="J818" s="35" t="s">
        <v>53</v>
      </c>
      <c r="K818" s="25" t="s">
        <v>36</v>
      </c>
      <c r="L818" s="31">
        <v>19636</v>
      </c>
      <c r="M818" s="25">
        <v>8.32</v>
      </c>
      <c r="N818" s="25">
        <v>6.0062999999999998E-2</v>
      </c>
      <c r="O818" s="25">
        <v>1</v>
      </c>
      <c r="P818" s="25">
        <v>620</v>
      </c>
      <c r="Q818" s="25">
        <v>125</v>
      </c>
      <c r="R818" s="25">
        <v>775</v>
      </c>
      <c r="S818" s="25">
        <v>8.6170000000000009</v>
      </c>
      <c r="T818" s="25">
        <v>6.0062999999999998E-2</v>
      </c>
    </row>
    <row r="819" spans="1:20" ht="38.25" x14ac:dyDescent="0.25">
      <c r="A819" s="1"/>
      <c r="B819" s="25">
        <v>814</v>
      </c>
      <c r="C819" s="43">
        <v>1093474</v>
      </c>
      <c r="D819" s="25">
        <v>1046992</v>
      </c>
      <c r="E819" s="36" t="s">
        <v>3858</v>
      </c>
      <c r="F819" s="25" t="s">
        <v>652</v>
      </c>
      <c r="G819" s="238" t="s">
        <v>29</v>
      </c>
      <c r="H819" s="25">
        <v>1136594</v>
      </c>
      <c r="I819" s="25"/>
      <c r="J819" s="35" t="s">
        <v>53</v>
      </c>
      <c r="K819" s="25" t="s">
        <v>36</v>
      </c>
      <c r="L819" s="31">
        <v>22607</v>
      </c>
      <c r="M819" s="25">
        <v>9.86</v>
      </c>
      <c r="N819" s="25">
        <v>6.8860000000000005E-2</v>
      </c>
      <c r="O819" s="25">
        <v>1</v>
      </c>
      <c r="P819" s="25">
        <v>770</v>
      </c>
      <c r="Q819" s="25">
        <v>125</v>
      </c>
      <c r="R819" s="25">
        <v>775</v>
      </c>
      <c r="S819" s="25">
        <v>10.162000000000001</v>
      </c>
      <c r="T819" s="25">
        <v>7.4593999999999994E-2</v>
      </c>
    </row>
    <row r="820" spans="1:20" ht="38.25" x14ac:dyDescent="0.25">
      <c r="A820" s="1"/>
      <c r="B820" s="25">
        <v>815</v>
      </c>
      <c r="C820" s="43">
        <v>1093475</v>
      </c>
      <c r="D820" s="25">
        <v>1046993</v>
      </c>
      <c r="E820" s="30" t="s">
        <v>3856</v>
      </c>
      <c r="F820" s="25" t="s">
        <v>652</v>
      </c>
      <c r="G820" s="238" t="s">
        <v>29</v>
      </c>
      <c r="H820" s="25">
        <v>1136595</v>
      </c>
      <c r="I820" s="25"/>
      <c r="J820" s="35" t="s">
        <v>53</v>
      </c>
      <c r="K820" s="25" t="s">
        <v>36</v>
      </c>
      <c r="L820" s="31">
        <v>25907</v>
      </c>
      <c r="M820" s="25">
        <v>11.41</v>
      </c>
      <c r="N820" s="25">
        <v>8.9124999999999996E-2</v>
      </c>
      <c r="O820" s="25">
        <v>1</v>
      </c>
      <c r="P820" s="25">
        <v>920</v>
      </c>
      <c r="Q820" s="25">
        <v>125</v>
      </c>
      <c r="R820" s="25">
        <v>775</v>
      </c>
      <c r="S820" s="25">
        <v>11.707000000000001</v>
      </c>
      <c r="T820" s="25">
        <v>8.9124999999999996E-2</v>
      </c>
    </row>
    <row r="821" spans="1:20" ht="38.25" x14ac:dyDescent="0.25">
      <c r="A821" s="1"/>
      <c r="B821" s="25">
        <v>816</v>
      </c>
      <c r="C821" s="43">
        <v>1045816</v>
      </c>
      <c r="D821" s="37" t="s">
        <v>22</v>
      </c>
      <c r="E821" s="36" t="s">
        <v>3818</v>
      </c>
      <c r="F821" s="25" t="s">
        <v>652</v>
      </c>
      <c r="G821" s="238" t="s">
        <v>29</v>
      </c>
      <c r="H821" s="37">
        <v>1135796</v>
      </c>
      <c r="I821" s="37"/>
      <c r="J821" s="35" t="s">
        <v>53</v>
      </c>
      <c r="K821" s="25" t="s">
        <v>36</v>
      </c>
      <c r="L821" s="31">
        <v>4031</v>
      </c>
      <c r="M821" s="25">
        <v>0.314</v>
      </c>
      <c r="N821" s="25">
        <v>2.2049999999999999E-3</v>
      </c>
      <c r="O821" s="25">
        <v>1</v>
      </c>
      <c r="P821" s="25">
        <v>390</v>
      </c>
      <c r="Q821" s="25">
        <v>135</v>
      </c>
      <c r="R821" s="25">
        <v>70</v>
      </c>
      <c r="S821" s="25">
        <v>0.314</v>
      </c>
      <c r="T821" s="25">
        <v>3.686E-3</v>
      </c>
    </row>
    <row r="822" spans="1:20" ht="25.5" x14ac:dyDescent="0.25">
      <c r="A822" s="1"/>
      <c r="B822" s="25">
        <v>817</v>
      </c>
      <c r="C822" s="43">
        <v>1060554</v>
      </c>
      <c r="D822" s="25"/>
      <c r="E822" s="27" t="s">
        <v>3810</v>
      </c>
      <c r="F822" s="25" t="s">
        <v>21</v>
      </c>
      <c r="G822" s="238" t="s">
        <v>585</v>
      </c>
      <c r="H822" s="25"/>
      <c r="I822" s="25"/>
      <c r="J822" s="35" t="s">
        <v>53</v>
      </c>
      <c r="K822" s="25" t="s">
        <v>36</v>
      </c>
      <c r="L822" s="31">
        <v>44464</v>
      </c>
      <c r="M822" s="25">
        <v>35</v>
      </c>
      <c r="N822" s="25">
        <v>0.31896999999999998</v>
      </c>
      <c r="O822" s="25">
        <v>1</v>
      </c>
      <c r="P822" s="25">
        <v>1910</v>
      </c>
      <c r="Q822" s="25">
        <v>200</v>
      </c>
      <c r="R822" s="25">
        <v>835</v>
      </c>
      <c r="S822" s="25">
        <v>35</v>
      </c>
      <c r="T822" s="25">
        <v>0.31896999999999998</v>
      </c>
    </row>
    <row r="823" spans="1:20" ht="25.5" x14ac:dyDescent="0.25">
      <c r="A823" s="1"/>
      <c r="B823" s="25">
        <v>818</v>
      </c>
      <c r="C823" s="43">
        <v>1060555</v>
      </c>
      <c r="D823" s="25"/>
      <c r="E823" s="27" t="s">
        <v>3807</v>
      </c>
      <c r="F823" s="25" t="s">
        <v>21</v>
      </c>
      <c r="G823" s="238" t="s">
        <v>585</v>
      </c>
      <c r="H823" s="25"/>
      <c r="I823" s="25"/>
      <c r="J823" s="35" t="s">
        <v>53</v>
      </c>
      <c r="K823" s="25" t="s">
        <v>36</v>
      </c>
      <c r="L823" s="31">
        <v>59425</v>
      </c>
      <c r="M823" s="25">
        <v>42</v>
      </c>
      <c r="N823" s="25">
        <v>0.38577</v>
      </c>
      <c r="O823" s="25">
        <v>1</v>
      </c>
      <c r="P823" s="25">
        <v>2310</v>
      </c>
      <c r="Q823" s="25">
        <v>200</v>
      </c>
      <c r="R823" s="25">
        <v>835</v>
      </c>
      <c r="S823" s="25">
        <v>42</v>
      </c>
      <c r="T823" s="25">
        <v>0.38577</v>
      </c>
    </row>
    <row r="824" spans="1:20" ht="25.5" x14ac:dyDescent="0.25">
      <c r="A824" s="1"/>
      <c r="B824" s="25">
        <v>819</v>
      </c>
      <c r="C824" s="43">
        <v>1078306</v>
      </c>
      <c r="D824" s="25">
        <v>1048780</v>
      </c>
      <c r="E824" s="36" t="s">
        <v>3793</v>
      </c>
      <c r="F824" s="25" t="s">
        <v>21</v>
      </c>
      <c r="G824" s="238" t="s">
        <v>585</v>
      </c>
      <c r="H824" s="25"/>
      <c r="I824" s="25"/>
      <c r="J824" s="35" t="s">
        <v>53</v>
      </c>
      <c r="K824" s="25" t="s">
        <v>36</v>
      </c>
      <c r="L824" s="31">
        <v>247004</v>
      </c>
      <c r="M824" s="25">
        <v>4.5</v>
      </c>
      <c r="N824" s="25">
        <v>1.9656E-2</v>
      </c>
      <c r="O824" s="25" t="s">
        <v>59</v>
      </c>
      <c r="P824" s="25">
        <v>360</v>
      </c>
      <c r="Q824" s="25">
        <v>390</v>
      </c>
      <c r="R824" s="25">
        <v>140</v>
      </c>
      <c r="S824" s="25">
        <v>4.5</v>
      </c>
      <c r="T824" s="25">
        <v>1.9656E-2</v>
      </c>
    </row>
    <row r="825" spans="1:20" ht="25.5" x14ac:dyDescent="0.25">
      <c r="A825" s="1"/>
      <c r="B825" s="25">
        <v>820</v>
      </c>
      <c r="C825" s="43">
        <v>1078307</v>
      </c>
      <c r="D825" s="25"/>
      <c r="E825" s="36" t="s">
        <v>3791</v>
      </c>
      <c r="F825" s="25" t="s">
        <v>21</v>
      </c>
      <c r="G825" s="238" t="s">
        <v>585</v>
      </c>
      <c r="H825" s="25"/>
      <c r="I825" s="25"/>
      <c r="J825" s="35" t="s">
        <v>53</v>
      </c>
      <c r="K825" s="25" t="s">
        <v>36</v>
      </c>
      <c r="L825" s="31">
        <v>142130</v>
      </c>
      <c r="M825" s="25">
        <v>3.98</v>
      </c>
      <c r="N825" s="25">
        <v>8.8330000000000006E-3</v>
      </c>
      <c r="O825" s="25" t="s">
        <v>59</v>
      </c>
      <c r="P825" s="25">
        <v>365</v>
      </c>
      <c r="Q825" s="25">
        <v>220</v>
      </c>
      <c r="R825" s="25">
        <v>110</v>
      </c>
      <c r="S825" s="25">
        <v>3.98</v>
      </c>
      <c r="T825" s="25">
        <v>8.8330000000000006E-3</v>
      </c>
    </row>
    <row r="826" spans="1:20" ht="25.5" x14ac:dyDescent="0.25">
      <c r="A826" s="1"/>
      <c r="B826" s="25">
        <v>821</v>
      </c>
      <c r="C826" s="43">
        <v>1059838</v>
      </c>
      <c r="D826" s="25"/>
      <c r="E826" s="27" t="s">
        <v>3786</v>
      </c>
      <c r="F826" s="34" t="s">
        <v>757</v>
      </c>
      <c r="G826" s="238" t="s">
        <v>585</v>
      </c>
      <c r="H826" s="25">
        <v>1084143</v>
      </c>
      <c r="I826" s="25"/>
      <c r="J826" s="35" t="s">
        <v>53</v>
      </c>
      <c r="K826" s="25" t="s">
        <v>36</v>
      </c>
      <c r="L826" s="31">
        <v>248230</v>
      </c>
      <c r="M826" s="25">
        <v>8.1579999999999995</v>
      </c>
      <c r="N826" s="25">
        <v>3.5111999999999997E-2</v>
      </c>
      <c r="O826" s="25">
        <v>1</v>
      </c>
      <c r="P826" s="25">
        <v>380</v>
      </c>
      <c r="Q826" s="25">
        <v>385</v>
      </c>
      <c r="R826" s="25">
        <v>240</v>
      </c>
      <c r="S826" s="25">
        <v>8.1579999999999995</v>
      </c>
      <c r="T826" s="25">
        <v>3.5111999999999997E-2</v>
      </c>
    </row>
    <row r="827" spans="1:20" ht="38.25" x14ac:dyDescent="0.25">
      <c r="A827" s="1"/>
      <c r="B827" s="25">
        <v>822</v>
      </c>
      <c r="C827" s="43">
        <v>1033633</v>
      </c>
      <c r="D827" s="37" t="s">
        <v>22</v>
      </c>
      <c r="E827" s="48" t="s">
        <v>3759</v>
      </c>
      <c r="F827" s="25" t="s">
        <v>21</v>
      </c>
      <c r="G827" s="238" t="s">
        <v>29</v>
      </c>
      <c r="H827" s="37" t="s">
        <v>22</v>
      </c>
      <c r="I827" s="37"/>
      <c r="J827" s="35" t="s">
        <v>53</v>
      </c>
      <c r="K827" s="25" t="s">
        <v>36</v>
      </c>
      <c r="L827" s="31">
        <v>129969</v>
      </c>
      <c r="M827" s="25">
        <v>29</v>
      </c>
      <c r="N827" s="25">
        <v>0.15359999999999999</v>
      </c>
      <c r="O827" s="25">
        <v>1</v>
      </c>
      <c r="P827" s="25">
        <v>6000</v>
      </c>
      <c r="Q827" s="25">
        <v>160</v>
      </c>
      <c r="R827" s="25">
        <v>160</v>
      </c>
      <c r="S827" s="25">
        <v>29</v>
      </c>
      <c r="T827" s="25">
        <v>0.15359999999999999</v>
      </c>
    </row>
    <row r="828" spans="1:20" ht="38.25" x14ac:dyDescent="0.25">
      <c r="A828" s="1"/>
      <c r="B828" s="25">
        <v>823</v>
      </c>
      <c r="C828" s="43">
        <v>1052123</v>
      </c>
      <c r="D828" s="43">
        <v>1033664</v>
      </c>
      <c r="E828" s="27" t="s">
        <v>3742</v>
      </c>
      <c r="F828" s="25" t="s">
        <v>21</v>
      </c>
      <c r="G828" s="238" t="s">
        <v>29</v>
      </c>
      <c r="H828" s="43" t="s">
        <v>22</v>
      </c>
      <c r="I828" s="43"/>
      <c r="J828" s="35" t="s">
        <v>53</v>
      </c>
      <c r="K828" s="25" t="s">
        <v>36</v>
      </c>
      <c r="L828" s="31">
        <v>8702</v>
      </c>
      <c r="M828" s="25">
        <v>1.07</v>
      </c>
      <c r="N828" s="25">
        <v>0.01</v>
      </c>
      <c r="O828" s="25">
        <v>1</v>
      </c>
      <c r="P828" s="25">
        <v>400</v>
      </c>
      <c r="Q828" s="25">
        <v>590</v>
      </c>
      <c r="R828" s="25">
        <v>365</v>
      </c>
      <c r="S828" s="25">
        <v>1.07</v>
      </c>
      <c r="T828" s="25">
        <v>8.6139999999999994E-2</v>
      </c>
    </row>
    <row r="829" spans="1:20" ht="38.25" x14ac:dyDescent="0.25">
      <c r="A829" s="1"/>
      <c r="B829" s="25">
        <v>824</v>
      </c>
      <c r="C829" s="43">
        <v>1033668</v>
      </c>
      <c r="D829" s="37" t="s">
        <v>22</v>
      </c>
      <c r="E829" s="27" t="s">
        <v>3738</v>
      </c>
      <c r="F829" s="25" t="s">
        <v>21</v>
      </c>
      <c r="G829" s="238" t="s">
        <v>29</v>
      </c>
      <c r="H829" s="37" t="s">
        <v>22</v>
      </c>
      <c r="I829" s="37"/>
      <c r="J829" s="35" t="s">
        <v>53</v>
      </c>
      <c r="K829" s="25" t="s">
        <v>36</v>
      </c>
      <c r="L829" s="31">
        <v>12945</v>
      </c>
      <c r="M829" s="25">
        <v>2.5499999999999998</v>
      </c>
      <c r="N829" s="25">
        <v>1.6249999999999999E-3</v>
      </c>
      <c r="O829" s="25">
        <v>1</v>
      </c>
      <c r="P829" s="25">
        <v>288</v>
      </c>
      <c r="Q829" s="25">
        <v>288</v>
      </c>
      <c r="R829" s="25">
        <v>53</v>
      </c>
      <c r="S829" s="25">
        <v>2.5499999999999998</v>
      </c>
      <c r="T829" s="25">
        <v>4.3959999999999997E-3</v>
      </c>
    </row>
    <row r="830" spans="1:20" ht="38.25" x14ac:dyDescent="0.25">
      <c r="A830" s="10"/>
      <c r="B830" s="25">
        <v>825</v>
      </c>
      <c r="C830" s="43">
        <v>1033654</v>
      </c>
      <c r="D830" s="43"/>
      <c r="E830" s="48" t="s">
        <v>3732</v>
      </c>
      <c r="F830" s="25" t="s">
        <v>21</v>
      </c>
      <c r="G830" s="238" t="s">
        <v>29</v>
      </c>
      <c r="H830" s="43" t="s">
        <v>22</v>
      </c>
      <c r="I830" s="43"/>
      <c r="J830" s="35" t="s">
        <v>53</v>
      </c>
      <c r="K830" s="25" t="s">
        <v>36</v>
      </c>
      <c r="L830" s="31">
        <v>17446</v>
      </c>
      <c r="M830" s="25">
        <v>2.36</v>
      </c>
      <c r="N830" s="25">
        <v>1.5376000000000001E-2</v>
      </c>
      <c r="O830" s="25">
        <v>1</v>
      </c>
      <c r="P830" s="25" t="s">
        <v>22</v>
      </c>
      <c r="Q830" s="25" t="s">
        <v>22</v>
      </c>
      <c r="R830" s="25" t="s">
        <v>22</v>
      </c>
      <c r="S830" s="25"/>
      <c r="T830" s="25"/>
    </row>
    <row r="831" spans="1:20" ht="25.5" x14ac:dyDescent="0.25">
      <c r="A831" s="10"/>
      <c r="B831" s="25">
        <v>826</v>
      </c>
      <c r="C831" s="43">
        <v>1005295</v>
      </c>
      <c r="D831" s="37" t="s">
        <v>22</v>
      </c>
      <c r="E831" s="27" t="s">
        <v>3724</v>
      </c>
      <c r="F831" s="25" t="s">
        <v>21</v>
      </c>
      <c r="G831" s="238" t="s">
        <v>585</v>
      </c>
      <c r="H831" s="37" t="s">
        <v>22</v>
      </c>
      <c r="I831" s="37"/>
      <c r="J831" s="35" t="s">
        <v>53</v>
      </c>
      <c r="K831" s="25" t="s">
        <v>36</v>
      </c>
      <c r="L831" s="31">
        <v>4326</v>
      </c>
      <c r="M831" s="25">
        <v>0.14699999999999999</v>
      </c>
      <c r="N831" s="25">
        <v>1.2899999999999999E-4</v>
      </c>
      <c r="O831" s="25">
        <v>10</v>
      </c>
      <c r="P831" s="25">
        <v>280</v>
      </c>
      <c r="Q831" s="25">
        <v>185</v>
      </c>
      <c r="R831" s="25">
        <v>205</v>
      </c>
      <c r="S831" s="25">
        <v>1.47</v>
      </c>
      <c r="T831" s="25">
        <v>1.0619E-2</v>
      </c>
    </row>
    <row r="832" spans="1:20" ht="38.25" x14ac:dyDescent="0.25">
      <c r="A832" s="1"/>
      <c r="B832" s="25">
        <v>827</v>
      </c>
      <c r="C832" s="43">
        <v>1016703</v>
      </c>
      <c r="D832" s="37">
        <v>1000020</v>
      </c>
      <c r="E832" s="36" t="s">
        <v>3720</v>
      </c>
      <c r="F832" s="25" t="s">
        <v>26</v>
      </c>
      <c r="G832" s="238" t="s">
        <v>29</v>
      </c>
      <c r="H832" s="37">
        <v>1136098</v>
      </c>
      <c r="I832" s="37"/>
      <c r="J832" s="35" t="s">
        <v>53</v>
      </c>
      <c r="K832" s="25" t="s">
        <v>55</v>
      </c>
      <c r="L832" s="31">
        <v>1934</v>
      </c>
      <c r="M832" s="25">
        <v>0.72</v>
      </c>
      <c r="N832" s="25">
        <v>0.02</v>
      </c>
      <c r="O832" s="25">
        <v>10</v>
      </c>
      <c r="P832" s="25">
        <v>1550</v>
      </c>
      <c r="Q832" s="25">
        <v>910</v>
      </c>
      <c r="R832" s="25">
        <v>100</v>
      </c>
      <c r="S832" s="25">
        <v>7.2</v>
      </c>
      <c r="T832" s="25">
        <v>0.14105000000000001</v>
      </c>
    </row>
    <row r="833" spans="1:20" ht="25.5" x14ac:dyDescent="0.25">
      <c r="A833" s="1"/>
      <c r="B833" s="25">
        <v>828</v>
      </c>
      <c r="C833" s="43">
        <v>1135490</v>
      </c>
      <c r="D833" s="43">
        <v>1063781</v>
      </c>
      <c r="E833" s="27" t="s">
        <v>7168</v>
      </c>
      <c r="F833" s="25" t="s">
        <v>655</v>
      </c>
      <c r="G833" s="238" t="s">
        <v>585</v>
      </c>
      <c r="H833" s="44"/>
      <c r="I833" s="44"/>
      <c r="J833" s="35" t="s">
        <v>53</v>
      </c>
      <c r="K833" s="25" t="s">
        <v>36</v>
      </c>
      <c r="L833" s="31">
        <v>194</v>
      </c>
      <c r="M833" s="25"/>
      <c r="N833" s="25"/>
      <c r="O833" s="25">
        <v>50</v>
      </c>
      <c r="P833" s="25"/>
      <c r="Q833" s="25"/>
      <c r="R833" s="25"/>
      <c r="S833" s="25"/>
      <c r="T833" s="25"/>
    </row>
    <row r="834" spans="1:20" ht="25.5" x14ac:dyDescent="0.25">
      <c r="A834" s="1"/>
      <c r="B834" s="25">
        <v>829</v>
      </c>
      <c r="C834" s="43">
        <v>1095128</v>
      </c>
      <c r="D834" s="25">
        <v>1067387</v>
      </c>
      <c r="E834" s="27" t="s">
        <v>3697</v>
      </c>
      <c r="F834" s="34" t="s">
        <v>652</v>
      </c>
      <c r="G834" s="238" t="s">
        <v>585</v>
      </c>
      <c r="H834" s="25"/>
      <c r="I834" s="25"/>
      <c r="J834" s="35" t="s">
        <v>53</v>
      </c>
      <c r="K834" s="34" t="s">
        <v>36</v>
      </c>
      <c r="L834" s="31">
        <v>92365</v>
      </c>
      <c r="M834" s="25">
        <v>0.87</v>
      </c>
      <c r="N834" s="25">
        <v>7.8960000000000002E-3</v>
      </c>
      <c r="O834" s="25">
        <v>1</v>
      </c>
      <c r="P834" s="25">
        <v>320</v>
      </c>
      <c r="Q834" s="25">
        <v>235</v>
      </c>
      <c r="R834" s="25">
        <v>105</v>
      </c>
      <c r="S834" s="25">
        <v>2.33</v>
      </c>
      <c r="T834" s="25">
        <v>7.8960000000000002E-3</v>
      </c>
    </row>
    <row r="835" spans="1:20" ht="25.5" x14ac:dyDescent="0.25">
      <c r="A835" s="1"/>
      <c r="B835" s="25">
        <v>830</v>
      </c>
      <c r="C835" s="43">
        <v>1061802</v>
      </c>
      <c r="D835" s="25"/>
      <c r="E835" s="27" t="s">
        <v>3692</v>
      </c>
      <c r="F835" s="25" t="s">
        <v>21</v>
      </c>
      <c r="G835" s="238" t="s">
        <v>585</v>
      </c>
      <c r="H835" s="25"/>
      <c r="I835" s="25"/>
      <c r="J835" s="35" t="s">
        <v>53</v>
      </c>
      <c r="K835" s="25" t="s">
        <v>38</v>
      </c>
      <c r="L835" s="31">
        <v>8154</v>
      </c>
      <c r="M835" s="25">
        <v>0.59599999999999997</v>
      </c>
      <c r="N835" s="25">
        <v>5.0900000000000001E-4</v>
      </c>
      <c r="O835" s="25">
        <v>1</v>
      </c>
      <c r="P835" s="25">
        <v>115</v>
      </c>
      <c r="Q835" s="25">
        <v>82</v>
      </c>
      <c r="R835" s="25">
        <v>54</v>
      </c>
      <c r="S835" s="25">
        <v>0.59599999999999997</v>
      </c>
      <c r="T835" s="25">
        <v>5.0900000000000001E-4</v>
      </c>
    </row>
    <row r="836" spans="1:20" ht="25.5" x14ac:dyDescent="0.25">
      <c r="A836" s="1"/>
      <c r="B836" s="25">
        <v>831</v>
      </c>
      <c r="C836" s="43">
        <v>1086587</v>
      </c>
      <c r="D836" s="25"/>
      <c r="E836" s="36" t="s">
        <v>3671</v>
      </c>
      <c r="F836" s="25" t="s">
        <v>28</v>
      </c>
      <c r="G836" s="238" t="s">
        <v>585</v>
      </c>
      <c r="H836" s="25"/>
      <c r="I836" s="25"/>
      <c r="J836" s="35" t="s">
        <v>54</v>
      </c>
      <c r="K836" s="25" t="s">
        <v>36</v>
      </c>
      <c r="L836" s="31">
        <v>2371</v>
      </c>
      <c r="M836" s="25">
        <v>0.188</v>
      </c>
      <c r="N836" s="25">
        <v>6.0000000000000002E-5</v>
      </c>
      <c r="O836" s="25">
        <v>25</v>
      </c>
      <c r="P836" s="25">
        <v>277</v>
      </c>
      <c r="Q836" s="25">
        <v>179</v>
      </c>
      <c r="R836" s="25">
        <v>95</v>
      </c>
      <c r="S836" s="25">
        <v>4.7</v>
      </c>
      <c r="T836" s="25">
        <v>4.7099999999999998E-3</v>
      </c>
    </row>
    <row r="837" spans="1:20" ht="25.5" x14ac:dyDescent="0.25">
      <c r="A837" s="1"/>
      <c r="B837" s="25">
        <v>832</v>
      </c>
      <c r="C837" s="43">
        <v>1086588</v>
      </c>
      <c r="D837" s="25"/>
      <c r="E837" s="36" t="s">
        <v>3669</v>
      </c>
      <c r="F837" s="25" t="s">
        <v>28</v>
      </c>
      <c r="G837" s="238" t="s">
        <v>585</v>
      </c>
      <c r="H837" s="25"/>
      <c r="I837" s="25"/>
      <c r="J837" s="35" t="s">
        <v>54</v>
      </c>
      <c r="K837" s="25" t="s">
        <v>36</v>
      </c>
      <c r="L837" s="31">
        <v>2542</v>
      </c>
      <c r="M837" s="25">
        <v>0.20100000000000001</v>
      </c>
      <c r="N837" s="25">
        <v>1E-4</v>
      </c>
      <c r="O837" s="25">
        <v>25</v>
      </c>
      <c r="P837" s="25">
        <v>277</v>
      </c>
      <c r="Q837" s="25">
        <v>179</v>
      </c>
      <c r="R837" s="25">
        <v>95</v>
      </c>
      <c r="S837" s="25">
        <v>5.0250000000000004</v>
      </c>
      <c r="T837" s="25">
        <v>4.7099999999999998E-3</v>
      </c>
    </row>
    <row r="838" spans="1:20" x14ac:dyDescent="0.25">
      <c r="A838" s="1"/>
      <c r="B838" s="25">
        <v>833</v>
      </c>
      <c r="C838" s="43">
        <v>1136937</v>
      </c>
      <c r="D838" s="37">
        <v>1119039</v>
      </c>
      <c r="E838" s="26" t="s">
        <v>3664</v>
      </c>
      <c r="F838" s="25" t="s">
        <v>21</v>
      </c>
      <c r="G838" s="237" t="s">
        <v>2182</v>
      </c>
      <c r="H838" s="23"/>
      <c r="I838" s="23"/>
      <c r="J838" s="35" t="s">
        <v>42</v>
      </c>
      <c r="K838" s="34" t="s">
        <v>36</v>
      </c>
      <c r="L838" s="31">
        <v>6490</v>
      </c>
      <c r="M838" s="25">
        <v>2.59</v>
      </c>
      <c r="N838" s="25">
        <v>1.932E-2</v>
      </c>
      <c r="O838" s="25">
        <v>1</v>
      </c>
      <c r="P838" s="25">
        <v>80</v>
      </c>
      <c r="Q838" s="25">
        <v>230</v>
      </c>
      <c r="R838" s="25">
        <v>1050</v>
      </c>
      <c r="S838" s="25">
        <v>2.59</v>
      </c>
      <c r="T838" s="25">
        <v>1.932E-2</v>
      </c>
    </row>
    <row r="839" spans="1:20" ht="25.5" x14ac:dyDescent="0.25">
      <c r="A839" s="1"/>
      <c r="B839" s="25">
        <v>834</v>
      </c>
      <c r="C839" s="43">
        <v>1136938</v>
      </c>
      <c r="D839" s="37">
        <v>1086529</v>
      </c>
      <c r="E839" s="26" t="s">
        <v>3663</v>
      </c>
      <c r="F839" s="25" t="s">
        <v>655</v>
      </c>
      <c r="G839" s="237" t="s">
        <v>2182</v>
      </c>
      <c r="H839" s="23"/>
      <c r="I839" s="23"/>
      <c r="J839" s="35" t="s">
        <v>54</v>
      </c>
      <c r="K839" s="34" t="s">
        <v>36</v>
      </c>
      <c r="L839" s="31">
        <v>3.5</v>
      </c>
      <c r="M839" s="25">
        <v>2E-3</v>
      </c>
      <c r="N839" s="25">
        <v>1.2155022E-5</v>
      </c>
      <c r="O839" s="25">
        <v>1000</v>
      </c>
      <c r="P839" s="25">
        <v>114</v>
      </c>
      <c r="Q839" s="25">
        <v>297</v>
      </c>
      <c r="R839" s="25">
        <v>359</v>
      </c>
      <c r="S839" s="25">
        <v>1.8</v>
      </c>
      <c r="T839" s="25">
        <v>1.2155022E-2</v>
      </c>
    </row>
    <row r="840" spans="1:20" ht="25.5" x14ac:dyDescent="0.25">
      <c r="A840" s="1"/>
      <c r="B840" s="25">
        <v>835</v>
      </c>
      <c r="C840" s="43">
        <v>1136939</v>
      </c>
      <c r="D840" s="37">
        <v>1086530</v>
      </c>
      <c r="E840" s="26" t="s">
        <v>3661</v>
      </c>
      <c r="F840" s="25" t="s">
        <v>652</v>
      </c>
      <c r="G840" s="237" t="s">
        <v>2182</v>
      </c>
      <c r="H840" s="23"/>
      <c r="I840" s="23"/>
      <c r="J840" s="35" t="s">
        <v>54</v>
      </c>
      <c r="K840" s="34" t="s">
        <v>36</v>
      </c>
      <c r="L840" s="31">
        <v>4</v>
      </c>
      <c r="M840" s="25">
        <v>2E-3</v>
      </c>
      <c r="N840" s="25">
        <v>1.3178172E-5</v>
      </c>
      <c r="O840" s="25">
        <v>1000</v>
      </c>
      <c r="P840" s="25">
        <v>114</v>
      </c>
      <c r="Q840" s="25">
        <v>322</v>
      </c>
      <c r="R840" s="25">
        <v>359</v>
      </c>
      <c r="S840" s="25">
        <v>2</v>
      </c>
      <c r="T840" s="25">
        <v>1.3178172E-2</v>
      </c>
    </row>
    <row r="841" spans="1:20" ht="25.5" x14ac:dyDescent="0.25">
      <c r="A841" s="1"/>
      <c r="B841" s="25">
        <v>836</v>
      </c>
      <c r="C841" s="43">
        <v>1033689</v>
      </c>
      <c r="D841" s="40" t="s">
        <v>22</v>
      </c>
      <c r="E841" s="36" t="s">
        <v>3654</v>
      </c>
      <c r="F841" s="25" t="s">
        <v>21</v>
      </c>
      <c r="G841" s="238" t="s">
        <v>585</v>
      </c>
      <c r="H841" s="37" t="s">
        <v>22</v>
      </c>
      <c r="I841" s="37"/>
      <c r="J841" s="35" t="s">
        <v>42</v>
      </c>
      <c r="K841" s="25" t="s">
        <v>36</v>
      </c>
      <c r="L841" s="31">
        <v>15104</v>
      </c>
      <c r="M841" s="25">
        <v>0.19400000000000001</v>
      </c>
      <c r="N841" s="25">
        <v>3.5199999999999999E-4</v>
      </c>
      <c r="O841" s="25">
        <v>1</v>
      </c>
      <c r="P841" s="25"/>
      <c r="Q841" s="25"/>
      <c r="R841" s="25"/>
      <c r="S841" s="25"/>
      <c r="T841" s="25"/>
    </row>
    <row r="842" spans="1:20" x14ac:dyDescent="0.25">
      <c r="A842" s="1"/>
      <c r="B842" s="55">
        <v>837</v>
      </c>
      <c r="C842" s="251" t="s">
        <v>3630</v>
      </c>
      <c r="D842" s="54"/>
      <c r="E842" s="252"/>
      <c r="F842" s="55"/>
      <c r="G842" s="255"/>
      <c r="H842" s="54"/>
      <c r="I842" s="54"/>
      <c r="J842" s="253" t="s">
        <v>22</v>
      </c>
      <c r="K842" s="55"/>
      <c r="L842" s="254"/>
      <c r="M842" s="55"/>
      <c r="N842" s="55"/>
      <c r="O842" s="55" t="s">
        <v>22</v>
      </c>
      <c r="P842" s="55"/>
      <c r="Q842" s="55"/>
      <c r="R842" s="55"/>
      <c r="S842" s="55"/>
      <c r="T842" s="55"/>
    </row>
    <row r="843" spans="1:20" x14ac:dyDescent="0.25">
      <c r="A843" s="1"/>
      <c r="B843" s="25">
        <v>838</v>
      </c>
      <c r="C843" s="43">
        <v>1137003</v>
      </c>
      <c r="D843" s="37"/>
      <c r="E843" s="36" t="s">
        <v>7069</v>
      </c>
      <c r="F843" s="25" t="s">
        <v>655</v>
      </c>
      <c r="G843" s="237" t="s">
        <v>2182</v>
      </c>
      <c r="H843" s="37"/>
      <c r="I843" s="37"/>
      <c r="J843" s="35" t="s">
        <v>60</v>
      </c>
      <c r="K843" s="25" t="s">
        <v>36</v>
      </c>
      <c r="L843" s="31">
        <v>26400</v>
      </c>
      <c r="M843" s="25">
        <v>1.095</v>
      </c>
      <c r="N843" s="25">
        <v>5.3420000000000004E-3</v>
      </c>
      <c r="O843" s="25">
        <v>1</v>
      </c>
      <c r="P843" s="25">
        <v>395</v>
      </c>
      <c r="Q843" s="25">
        <v>155</v>
      </c>
      <c r="R843" s="25">
        <v>70</v>
      </c>
      <c r="S843" s="25">
        <v>1.1379999999999999</v>
      </c>
      <c r="T843" s="25">
        <f>P843*Q843*R843/1000000000</f>
        <v>4.2857499999999996E-3</v>
      </c>
    </row>
    <row r="844" spans="1:20" ht="25.5" x14ac:dyDescent="0.25">
      <c r="A844" s="1"/>
      <c r="B844" s="25">
        <v>839</v>
      </c>
      <c r="C844" s="43">
        <v>1137002</v>
      </c>
      <c r="D844" s="37"/>
      <c r="E844" s="36" t="s">
        <v>7070</v>
      </c>
      <c r="F844" s="25" t="s">
        <v>652</v>
      </c>
      <c r="G844" s="237" t="s">
        <v>2182</v>
      </c>
      <c r="H844" s="37"/>
      <c r="I844" s="37"/>
      <c r="J844" s="35" t="s">
        <v>60</v>
      </c>
      <c r="K844" s="25" t="s">
        <v>36</v>
      </c>
      <c r="L844" s="31">
        <v>14190</v>
      </c>
      <c r="M844" s="25">
        <v>0.20200000000000001</v>
      </c>
      <c r="N844" s="25">
        <v>9.3999999999999997E-4</v>
      </c>
      <c r="O844" s="25">
        <v>1</v>
      </c>
      <c r="P844" s="25">
        <v>112</v>
      </c>
      <c r="Q844" s="25">
        <v>100</v>
      </c>
      <c r="R844" s="25">
        <v>63</v>
      </c>
      <c r="S844" s="25">
        <v>0.19</v>
      </c>
      <c r="T844" s="25">
        <f>P844*Q844*R844/1000000000</f>
        <v>7.0560000000000002E-4</v>
      </c>
    </row>
    <row r="845" spans="1:20" x14ac:dyDescent="0.25">
      <c r="A845" s="1"/>
      <c r="B845" s="25">
        <v>840</v>
      </c>
      <c r="C845" s="43">
        <v>1137004</v>
      </c>
      <c r="D845" s="37"/>
      <c r="E845" s="36" t="s">
        <v>7071</v>
      </c>
      <c r="F845" s="25" t="s">
        <v>21</v>
      </c>
      <c r="G845" s="237" t="s">
        <v>2182</v>
      </c>
      <c r="H845" s="37"/>
      <c r="I845" s="37"/>
      <c r="J845" s="35" t="s">
        <v>60</v>
      </c>
      <c r="K845" s="25" t="s">
        <v>36</v>
      </c>
      <c r="L845" s="31">
        <v>17600</v>
      </c>
      <c r="M845" s="25">
        <v>0.23400000000000001</v>
      </c>
      <c r="N845" s="25">
        <v>1.0579999999999999E-3</v>
      </c>
      <c r="O845" s="25">
        <v>1</v>
      </c>
      <c r="P845" s="25">
        <v>112</v>
      </c>
      <c r="Q845" s="25">
        <v>100</v>
      </c>
      <c r="R845" s="25">
        <v>70</v>
      </c>
      <c r="S845" s="25">
        <v>0.184</v>
      </c>
      <c r="T845" s="25">
        <f>P845*Q845*R845/1000000000</f>
        <v>7.8399999999999997E-4</v>
      </c>
    </row>
    <row r="846" spans="1:20" x14ac:dyDescent="0.25">
      <c r="A846" s="1"/>
      <c r="B846" s="25">
        <v>841</v>
      </c>
      <c r="C846" s="43">
        <v>1136057</v>
      </c>
      <c r="D846" s="25"/>
      <c r="E846" s="26" t="s">
        <v>3625</v>
      </c>
      <c r="F846" s="25" t="s">
        <v>21</v>
      </c>
      <c r="G846" s="238" t="s">
        <v>2182</v>
      </c>
      <c r="H846" s="37"/>
      <c r="I846" s="37"/>
      <c r="J846" s="35" t="s">
        <v>60</v>
      </c>
      <c r="K846" s="25" t="s">
        <v>36</v>
      </c>
      <c r="L846" s="31">
        <v>11310</v>
      </c>
      <c r="M846" s="25">
        <v>0.29599999999999999</v>
      </c>
      <c r="N846" s="25">
        <v>9.3939999999999996E-4</v>
      </c>
      <c r="O846" s="25">
        <v>1</v>
      </c>
      <c r="P846" s="25">
        <v>122</v>
      </c>
      <c r="Q846" s="25">
        <v>110</v>
      </c>
      <c r="R846" s="25">
        <v>70</v>
      </c>
      <c r="S846" s="25">
        <v>0.29599999999999999</v>
      </c>
      <c r="T846" s="25">
        <v>9.3939999999999996E-4</v>
      </c>
    </row>
    <row r="847" spans="1:20" ht="25.5" x14ac:dyDescent="0.25">
      <c r="A847" s="1"/>
      <c r="B847" s="25">
        <v>842</v>
      </c>
      <c r="C847" s="43">
        <v>1137048</v>
      </c>
      <c r="D847" s="43">
        <v>1136101</v>
      </c>
      <c r="E847" s="26" t="s">
        <v>7043</v>
      </c>
      <c r="F847" s="25" t="s">
        <v>21</v>
      </c>
      <c r="G847" s="238" t="s">
        <v>2182</v>
      </c>
      <c r="H847" s="37"/>
      <c r="I847" s="37"/>
      <c r="J847" s="35" t="s">
        <v>60</v>
      </c>
      <c r="K847" s="25" t="s">
        <v>36</v>
      </c>
      <c r="L847" s="31">
        <v>11167</v>
      </c>
      <c r="M847" s="25">
        <v>0.21199999999999999</v>
      </c>
      <c r="N847" s="25">
        <v>7.6999999999999996E-4</v>
      </c>
      <c r="O847" s="25">
        <v>1</v>
      </c>
      <c r="P847" s="25">
        <v>110</v>
      </c>
      <c r="Q847" s="25">
        <v>100</v>
      </c>
      <c r="R847" s="25">
        <v>70</v>
      </c>
      <c r="S847" s="25">
        <v>0.2</v>
      </c>
      <c r="T847" s="25">
        <v>7.6999999999999996E-4</v>
      </c>
    </row>
    <row r="848" spans="1:20" ht="25.5" x14ac:dyDescent="0.25">
      <c r="A848" s="1"/>
      <c r="B848" s="25">
        <v>843</v>
      </c>
      <c r="C848" s="43">
        <v>1137049</v>
      </c>
      <c r="D848" s="43">
        <v>1136102</v>
      </c>
      <c r="E848" s="26" t="s">
        <v>7044</v>
      </c>
      <c r="F848" s="25" t="s">
        <v>21</v>
      </c>
      <c r="G848" s="238" t="s">
        <v>2182</v>
      </c>
      <c r="H848" s="37"/>
      <c r="I848" s="37"/>
      <c r="J848" s="35" t="s">
        <v>60</v>
      </c>
      <c r="K848" s="25" t="s">
        <v>36</v>
      </c>
      <c r="L848" s="31">
        <v>11167</v>
      </c>
      <c r="M848" s="25">
        <v>0.21199999999999999</v>
      </c>
      <c r="N848" s="25">
        <v>7.6999999999999996E-4</v>
      </c>
      <c r="O848" s="25">
        <v>1</v>
      </c>
      <c r="P848" s="25">
        <v>110</v>
      </c>
      <c r="Q848" s="25">
        <v>100</v>
      </c>
      <c r="R848" s="25">
        <v>70</v>
      </c>
      <c r="S848" s="25">
        <v>0.2</v>
      </c>
      <c r="T848" s="25">
        <v>7.6999999999999996E-4</v>
      </c>
    </row>
    <row r="849" spans="1:20" ht="25.5" x14ac:dyDescent="0.25">
      <c r="A849" s="1"/>
      <c r="B849" s="25">
        <v>844</v>
      </c>
      <c r="C849" s="43">
        <v>1137047</v>
      </c>
      <c r="D849" s="37">
        <v>1136060</v>
      </c>
      <c r="E849" s="36" t="s">
        <v>7076</v>
      </c>
      <c r="F849" s="25" t="s">
        <v>21</v>
      </c>
      <c r="G849" s="238" t="s">
        <v>2182</v>
      </c>
      <c r="H849" s="37"/>
      <c r="I849" s="37"/>
      <c r="J849" s="35" t="s">
        <v>60</v>
      </c>
      <c r="K849" s="25" t="s">
        <v>36</v>
      </c>
      <c r="L849" s="31">
        <v>10360</v>
      </c>
      <c r="M849" s="25">
        <v>0.28999999999999998</v>
      </c>
      <c r="N849" s="25">
        <v>7.7520000000000002E-3</v>
      </c>
      <c r="O849" s="25">
        <v>1</v>
      </c>
      <c r="P849" s="25">
        <f>_xlfn.SINGLE(_xlfn.XLOOKUP($D849,$C:$C,P:P))</f>
        <v>113</v>
      </c>
      <c r="Q849" s="25">
        <f>_xlfn.SINGLE(_xlfn.XLOOKUP($D849,$C:$C,Q:Q))</f>
        <v>98</v>
      </c>
      <c r="R849" s="25">
        <f>_xlfn.SINGLE(_xlfn.XLOOKUP($D849,$C:$C,R:R))</f>
        <v>70</v>
      </c>
      <c r="S849" s="25">
        <f>_xlfn.SINGLE(_xlfn.XLOOKUP($D849,$C:$C,S:S))</f>
        <v>0.28999999999999998</v>
      </c>
      <c r="T849" s="25">
        <f>ROUND(_xlfn.XLOOKUP($D849,$C:$C,T:T),6)</f>
        <v>7.7499999999999997E-4</v>
      </c>
    </row>
    <row r="850" spans="1:20" x14ac:dyDescent="0.25">
      <c r="A850" s="1"/>
      <c r="B850" s="25">
        <v>845</v>
      </c>
      <c r="C850" s="43">
        <v>1137052</v>
      </c>
      <c r="D850" s="37">
        <v>1136055</v>
      </c>
      <c r="E850" s="36" t="s">
        <v>7079</v>
      </c>
      <c r="F850" s="25" t="s">
        <v>21</v>
      </c>
      <c r="G850" s="238" t="s">
        <v>2182</v>
      </c>
      <c r="H850" s="37"/>
      <c r="I850" s="37"/>
      <c r="J850" s="35" t="s">
        <v>60</v>
      </c>
      <c r="K850" s="25" t="s">
        <v>36</v>
      </c>
      <c r="L850" s="31">
        <v>4290</v>
      </c>
      <c r="M850" s="25">
        <v>0.15</v>
      </c>
      <c r="N850" s="25">
        <v>3.3799999999999998E-4</v>
      </c>
      <c r="O850" s="25">
        <v>1</v>
      </c>
      <c r="P850" s="25">
        <f>_xlfn.SINGLE(_xlfn.XLOOKUP($D850,$C:$C,P:P))</f>
        <v>75</v>
      </c>
      <c r="Q850" s="25">
        <f>_xlfn.SINGLE(_xlfn.XLOOKUP($D850,$C:$C,Q:Q))</f>
        <v>90</v>
      </c>
      <c r="R850" s="25">
        <f>_xlfn.SINGLE(_xlfn.XLOOKUP($D850,$C:$C,R:R))</f>
        <v>50</v>
      </c>
      <c r="S850" s="25">
        <f>_xlfn.SINGLE(_xlfn.XLOOKUP($D850,$C:$C,S:S))</f>
        <v>0.15</v>
      </c>
      <c r="T850" s="25">
        <f>ROUND(_xlfn.XLOOKUP($D850,$C:$C,T:T),6)</f>
        <v>3.3799999999999998E-4</v>
      </c>
    </row>
    <row r="851" spans="1:20" x14ac:dyDescent="0.25">
      <c r="A851" s="1"/>
      <c r="B851" s="25">
        <v>846</v>
      </c>
      <c r="C851" s="43">
        <v>1136056</v>
      </c>
      <c r="D851" s="25">
        <v>1089086</v>
      </c>
      <c r="E851" s="26" t="s">
        <v>3629</v>
      </c>
      <c r="F851" s="25" t="s">
        <v>21</v>
      </c>
      <c r="G851" s="238" t="s">
        <v>2182</v>
      </c>
      <c r="H851" s="37"/>
      <c r="I851" s="37"/>
      <c r="J851" s="35" t="s">
        <v>60</v>
      </c>
      <c r="K851" s="25" t="s">
        <v>36</v>
      </c>
      <c r="L851" s="31">
        <v>17963</v>
      </c>
      <c r="M851" s="25">
        <v>0.6</v>
      </c>
      <c r="N851" s="25">
        <v>2.0300000000000001E-3</v>
      </c>
      <c r="O851" s="25">
        <v>1</v>
      </c>
      <c r="P851" s="25">
        <v>290</v>
      </c>
      <c r="Q851" s="25">
        <v>100</v>
      </c>
      <c r="R851" s="25">
        <v>70</v>
      </c>
      <c r="S851" s="25">
        <v>0.6</v>
      </c>
      <c r="T851" s="25">
        <v>2.0300000000000001E-3</v>
      </c>
    </row>
    <row r="852" spans="1:20" ht="25.5" x14ac:dyDescent="0.25">
      <c r="A852" s="1"/>
      <c r="B852" s="25">
        <v>847</v>
      </c>
      <c r="C852" s="43">
        <v>1136059</v>
      </c>
      <c r="D852" s="25">
        <v>1058422</v>
      </c>
      <c r="E852" s="26" t="s">
        <v>3623</v>
      </c>
      <c r="F852" s="25" t="s">
        <v>21</v>
      </c>
      <c r="G852" s="238" t="s">
        <v>2182</v>
      </c>
      <c r="H852" s="37"/>
      <c r="I852" s="37"/>
      <c r="J852" s="35" t="s">
        <v>60</v>
      </c>
      <c r="K852" s="25" t="s">
        <v>36</v>
      </c>
      <c r="L852" s="31">
        <v>6938</v>
      </c>
      <c r="M852" s="25">
        <v>0.18</v>
      </c>
      <c r="N852" s="25">
        <v>7.7517999999999997E-3</v>
      </c>
      <c r="O852" s="25">
        <v>1</v>
      </c>
      <c r="P852" s="25">
        <v>113</v>
      </c>
      <c r="Q852" s="25">
        <v>98</v>
      </c>
      <c r="R852" s="25">
        <v>70</v>
      </c>
      <c r="S852" s="25">
        <v>0.18</v>
      </c>
      <c r="T852" s="25">
        <v>7.7517999999999999E-4</v>
      </c>
    </row>
    <row r="853" spans="1:20" ht="25.5" x14ac:dyDescent="0.25">
      <c r="A853" s="1"/>
      <c r="B853" s="25">
        <v>848</v>
      </c>
      <c r="C853" s="43">
        <v>1136060</v>
      </c>
      <c r="D853" s="25">
        <v>1058425</v>
      </c>
      <c r="E853" s="26" t="s">
        <v>3618</v>
      </c>
      <c r="F853" s="25" t="s">
        <v>21</v>
      </c>
      <c r="G853" s="238" t="s">
        <v>27</v>
      </c>
      <c r="H853" s="37">
        <v>1137047</v>
      </c>
      <c r="I853" s="37"/>
      <c r="J853" s="35" t="s">
        <v>60</v>
      </c>
      <c r="K853" s="25" t="s">
        <v>36</v>
      </c>
      <c r="L853" s="31">
        <v>10360</v>
      </c>
      <c r="M853" s="25">
        <v>0.28999999999999998</v>
      </c>
      <c r="N853" s="25">
        <v>7.7517999999999997E-3</v>
      </c>
      <c r="O853" s="25">
        <v>1</v>
      </c>
      <c r="P853" s="25">
        <v>113</v>
      </c>
      <c r="Q853" s="25">
        <v>98</v>
      </c>
      <c r="R853" s="25">
        <v>70</v>
      </c>
      <c r="S853" s="25">
        <v>0.28999999999999998</v>
      </c>
      <c r="T853" s="25">
        <v>7.7517999999999999E-4</v>
      </c>
    </row>
    <row r="854" spans="1:20" ht="25.5" x14ac:dyDescent="0.25">
      <c r="A854" s="1"/>
      <c r="B854" s="25">
        <v>849</v>
      </c>
      <c r="C854" s="43">
        <v>1136061</v>
      </c>
      <c r="D854" s="25">
        <v>1047459</v>
      </c>
      <c r="E854" s="26" t="s">
        <v>3616</v>
      </c>
      <c r="F854" s="25" t="s">
        <v>21</v>
      </c>
      <c r="G854" s="238" t="s">
        <v>2182</v>
      </c>
      <c r="H854" s="37">
        <v>1137050</v>
      </c>
      <c r="I854" s="37"/>
      <c r="J854" s="35" t="s">
        <v>60</v>
      </c>
      <c r="K854" s="25" t="s">
        <v>36</v>
      </c>
      <c r="L854" s="31">
        <v>2376</v>
      </c>
      <c r="M854" s="25">
        <v>5.0999999999999997E-2</v>
      </c>
      <c r="N854" s="25">
        <v>4.6537500000000002E-4</v>
      </c>
      <c r="O854" s="25">
        <v>1</v>
      </c>
      <c r="P854" s="25">
        <v>95</v>
      </c>
      <c r="Q854" s="25">
        <v>95</v>
      </c>
      <c r="R854" s="25">
        <v>50</v>
      </c>
      <c r="S854" s="25">
        <v>5.0999999999999997E-2</v>
      </c>
      <c r="T854" s="25">
        <v>4.5124999999999999E-4</v>
      </c>
    </row>
    <row r="855" spans="1:20" x14ac:dyDescent="0.25">
      <c r="A855" s="1"/>
      <c r="B855" s="25">
        <v>850</v>
      </c>
      <c r="C855" s="43">
        <v>1136062</v>
      </c>
      <c r="D855" s="25"/>
      <c r="E855" s="26" t="s">
        <v>3614</v>
      </c>
      <c r="F855" s="25" t="s">
        <v>21</v>
      </c>
      <c r="G855" s="238" t="s">
        <v>2182</v>
      </c>
      <c r="H855" s="37">
        <v>1137051</v>
      </c>
      <c r="I855" s="37"/>
      <c r="J855" s="35" t="s">
        <v>60</v>
      </c>
      <c r="K855" s="25" t="s">
        <v>36</v>
      </c>
      <c r="L855" s="31">
        <v>3291</v>
      </c>
      <c r="M855" s="25">
        <v>4.2999999999999997E-2</v>
      </c>
      <c r="N855" s="25">
        <v>4.6537500000000002E-4</v>
      </c>
      <c r="O855" s="25">
        <v>1</v>
      </c>
      <c r="P855" s="25">
        <v>175</v>
      </c>
      <c r="Q855" s="25">
        <v>120</v>
      </c>
      <c r="R855" s="25">
        <v>20</v>
      </c>
      <c r="S855" s="25">
        <v>4.8000000000000001E-2</v>
      </c>
      <c r="T855" s="25">
        <v>4.2000000000000002E-4</v>
      </c>
    </row>
    <row r="856" spans="1:20" ht="38.25" x14ac:dyDescent="0.25">
      <c r="A856" s="1"/>
      <c r="B856" s="25">
        <v>851</v>
      </c>
      <c r="C856" s="43">
        <v>1136055</v>
      </c>
      <c r="D856" s="25">
        <v>1013006</v>
      </c>
      <c r="E856" s="26" t="s">
        <v>3612</v>
      </c>
      <c r="F856" s="25" t="s">
        <v>21</v>
      </c>
      <c r="G856" s="238" t="s">
        <v>29</v>
      </c>
      <c r="H856" s="37">
        <v>1137052</v>
      </c>
      <c r="I856" s="37"/>
      <c r="J856" s="35" t="s">
        <v>60</v>
      </c>
      <c r="K856" s="25" t="s">
        <v>36</v>
      </c>
      <c r="L856" s="31">
        <v>4290</v>
      </c>
      <c r="M856" s="25">
        <v>0.15</v>
      </c>
      <c r="N856" s="25">
        <v>3.3750000000000002E-4</v>
      </c>
      <c r="O856" s="25">
        <v>1</v>
      </c>
      <c r="P856" s="25">
        <v>75</v>
      </c>
      <c r="Q856" s="25">
        <v>90</v>
      </c>
      <c r="R856" s="25">
        <v>50</v>
      </c>
      <c r="S856" s="25">
        <v>0.15</v>
      </c>
      <c r="T856" s="25">
        <v>3.3750000000000002E-4</v>
      </c>
    </row>
    <row r="857" spans="1:20" ht="25.5" x14ac:dyDescent="0.25">
      <c r="A857" s="1"/>
      <c r="B857" s="25">
        <v>852</v>
      </c>
      <c r="C857" s="43">
        <v>1137063</v>
      </c>
      <c r="D857" s="25">
        <v>1136980</v>
      </c>
      <c r="E857" s="26" t="s">
        <v>7152</v>
      </c>
      <c r="F857" s="25" t="s">
        <v>21</v>
      </c>
      <c r="G857" s="238" t="s">
        <v>2182</v>
      </c>
      <c r="H857" s="37"/>
      <c r="I857" s="37"/>
      <c r="J857" s="35" t="s">
        <v>3607</v>
      </c>
      <c r="K857" s="34" t="s">
        <v>36</v>
      </c>
      <c r="L857" s="31" t="s">
        <v>2629</v>
      </c>
      <c r="M857" s="25"/>
      <c r="N857" s="25"/>
      <c r="O857" s="25">
        <v>1</v>
      </c>
      <c r="P857" s="25"/>
      <c r="Q857" s="25"/>
      <c r="R857" s="25"/>
      <c r="S857" s="25"/>
      <c r="T857" s="25"/>
    </row>
    <row r="858" spans="1:20" ht="25.5" x14ac:dyDescent="0.25">
      <c r="A858" s="1"/>
      <c r="B858" s="25">
        <v>853</v>
      </c>
      <c r="C858" s="43">
        <v>1137064</v>
      </c>
      <c r="D858" s="25"/>
      <c r="E858" s="26" t="s">
        <v>7153</v>
      </c>
      <c r="F858" s="25" t="s">
        <v>21</v>
      </c>
      <c r="G858" s="238" t="s">
        <v>2182</v>
      </c>
      <c r="H858" s="37"/>
      <c r="I858" s="37"/>
      <c r="J858" s="35" t="s">
        <v>3607</v>
      </c>
      <c r="K858" s="34" t="s">
        <v>36</v>
      </c>
      <c r="L858" s="31" t="s">
        <v>2629</v>
      </c>
      <c r="M858" s="25"/>
      <c r="N858" s="25"/>
      <c r="O858" s="25">
        <v>1</v>
      </c>
      <c r="P858" s="25"/>
      <c r="Q858" s="25"/>
      <c r="R858" s="25"/>
      <c r="S858" s="25"/>
      <c r="T858" s="25"/>
    </row>
    <row r="859" spans="1:20" ht="25.5" x14ac:dyDescent="0.25">
      <c r="A859" s="1"/>
      <c r="B859" s="25">
        <v>854</v>
      </c>
      <c r="C859" s="43">
        <v>1090160</v>
      </c>
      <c r="D859" s="25" t="s">
        <v>3596</v>
      </c>
      <c r="E859" s="36" t="s">
        <v>3595</v>
      </c>
      <c r="F859" s="25" t="s">
        <v>28</v>
      </c>
      <c r="G859" s="238" t="s">
        <v>585</v>
      </c>
      <c r="H859" s="25" t="s">
        <v>3594</v>
      </c>
      <c r="I859" s="25"/>
      <c r="J859" s="35" t="s">
        <v>60</v>
      </c>
      <c r="K859" s="34" t="s">
        <v>36</v>
      </c>
      <c r="L859" s="31">
        <v>49933</v>
      </c>
      <c r="M859" s="25">
        <v>2.68</v>
      </c>
      <c r="N859" s="25">
        <v>4.535E-3</v>
      </c>
      <c r="O859" s="25">
        <v>1</v>
      </c>
      <c r="P859" s="25">
        <v>380</v>
      </c>
      <c r="Q859" s="25">
        <v>155</v>
      </c>
      <c r="R859" s="25">
        <v>77</v>
      </c>
      <c r="S859" s="25">
        <v>1.605</v>
      </c>
      <c r="T859" s="25">
        <v>4.535E-3</v>
      </c>
    </row>
    <row r="860" spans="1:20" ht="25.5" x14ac:dyDescent="0.25">
      <c r="A860" s="1"/>
      <c r="B860" s="25">
        <v>855</v>
      </c>
      <c r="C860" s="43">
        <v>1086973</v>
      </c>
      <c r="D860" s="25">
        <v>1071669</v>
      </c>
      <c r="E860" s="48" t="s">
        <v>3526</v>
      </c>
      <c r="F860" s="25" t="s">
        <v>21</v>
      </c>
      <c r="G860" s="238"/>
      <c r="H860" s="25"/>
      <c r="I860" s="25"/>
      <c r="J860" s="35" t="s">
        <v>60</v>
      </c>
      <c r="K860" s="25" t="s">
        <v>36</v>
      </c>
      <c r="L860" s="31">
        <v>12155</v>
      </c>
      <c r="M860" s="25">
        <v>6.7000000000000004E-2</v>
      </c>
      <c r="N860" s="25">
        <v>1.7000000000000001E-4</v>
      </c>
      <c r="O860" s="25">
        <v>1</v>
      </c>
      <c r="P860" s="25">
        <v>100</v>
      </c>
      <c r="Q860" s="25">
        <v>90</v>
      </c>
      <c r="R860" s="25">
        <v>48</v>
      </c>
      <c r="S860" s="25">
        <v>9.2999999999999999E-2</v>
      </c>
      <c r="T860" s="25">
        <v>4.3199999999999998E-4</v>
      </c>
    </row>
    <row r="861" spans="1:20" ht="25.5" x14ac:dyDescent="0.25">
      <c r="A861" s="1"/>
      <c r="B861" s="25">
        <v>856</v>
      </c>
      <c r="C861" s="43">
        <v>1087822</v>
      </c>
      <c r="D861" s="25"/>
      <c r="E861" s="27" t="s">
        <v>3515</v>
      </c>
      <c r="F861" s="34" t="s">
        <v>667</v>
      </c>
      <c r="G861" s="238" t="s">
        <v>585</v>
      </c>
      <c r="H861" s="25"/>
      <c r="I861" s="25"/>
      <c r="J861" s="35" t="s">
        <v>60</v>
      </c>
      <c r="K861" s="34" t="s">
        <v>36</v>
      </c>
      <c r="L861" s="31">
        <v>794</v>
      </c>
      <c r="M861" s="25">
        <v>2.3E-2</v>
      </c>
      <c r="N861" s="25">
        <v>3.4200000000000002E-4</v>
      </c>
      <c r="O861" s="25">
        <v>1</v>
      </c>
      <c r="P861" s="25">
        <v>100</v>
      </c>
      <c r="Q861" s="25">
        <v>90</v>
      </c>
      <c r="R861" s="25">
        <v>38</v>
      </c>
      <c r="S861" s="25">
        <v>0.05</v>
      </c>
      <c r="T861" s="25">
        <v>3.4200000000000002E-4</v>
      </c>
    </row>
    <row r="862" spans="1:20" ht="25.5" x14ac:dyDescent="0.25">
      <c r="A862" s="1"/>
      <c r="B862" s="25">
        <v>857</v>
      </c>
      <c r="C862" s="43">
        <v>1086986</v>
      </c>
      <c r="D862" s="25">
        <v>1071675</v>
      </c>
      <c r="E862" s="27" t="s">
        <v>3513</v>
      </c>
      <c r="F862" s="25" t="s">
        <v>652</v>
      </c>
      <c r="G862" s="238" t="s">
        <v>585</v>
      </c>
      <c r="H862" s="25"/>
      <c r="I862" s="25"/>
      <c r="J862" s="35" t="s">
        <v>60</v>
      </c>
      <c r="K862" s="25" t="s">
        <v>36</v>
      </c>
      <c r="L862" s="31">
        <v>536</v>
      </c>
      <c r="M862" s="25">
        <v>1.9E-2</v>
      </c>
      <c r="N862" s="25">
        <v>1.44E-4</v>
      </c>
      <c r="O862" s="25">
        <v>1</v>
      </c>
      <c r="P862" s="25">
        <v>100</v>
      </c>
      <c r="Q862" s="25">
        <v>90</v>
      </c>
      <c r="R862" s="25">
        <v>38</v>
      </c>
      <c r="S862" s="25">
        <v>0.02</v>
      </c>
      <c r="T862" s="25">
        <v>3.4200000000000002E-4</v>
      </c>
    </row>
    <row r="863" spans="1:20" ht="25.5" x14ac:dyDescent="0.25">
      <c r="A863" s="1"/>
      <c r="B863" s="25">
        <v>858</v>
      </c>
      <c r="C863" s="43">
        <v>1084560</v>
      </c>
      <c r="D863" s="25">
        <v>1002357</v>
      </c>
      <c r="E863" s="27" t="s">
        <v>3484</v>
      </c>
      <c r="F863" s="34" t="s">
        <v>21</v>
      </c>
      <c r="G863" s="238" t="s">
        <v>585</v>
      </c>
      <c r="H863" s="25">
        <v>1119812</v>
      </c>
      <c r="I863" s="25"/>
      <c r="J863" s="35" t="s">
        <v>60</v>
      </c>
      <c r="K863" s="25" t="s">
        <v>36</v>
      </c>
      <c r="L863" s="31">
        <v>34625</v>
      </c>
      <c r="M863" s="25">
        <v>0.49</v>
      </c>
      <c r="N863" s="25">
        <v>1.389E-3</v>
      </c>
      <c r="O863" s="25">
        <v>1</v>
      </c>
      <c r="P863" s="25">
        <v>115</v>
      </c>
      <c r="Q863" s="25">
        <v>115</v>
      </c>
      <c r="R863" s="25">
        <v>105</v>
      </c>
      <c r="S863" s="25">
        <v>0.49</v>
      </c>
      <c r="T863" s="25">
        <v>1.389E-3</v>
      </c>
    </row>
    <row r="864" spans="1:20" ht="25.5" x14ac:dyDescent="0.25">
      <c r="A864" s="1"/>
      <c r="B864" s="25">
        <v>859</v>
      </c>
      <c r="C864" s="43">
        <v>1071661</v>
      </c>
      <c r="D864" s="25">
        <v>1047847</v>
      </c>
      <c r="E864" s="36" t="s">
        <v>3482</v>
      </c>
      <c r="F864" s="25" t="s">
        <v>21</v>
      </c>
      <c r="G864" s="238" t="s">
        <v>585</v>
      </c>
      <c r="H864" s="25"/>
      <c r="I864" s="25"/>
      <c r="J864" s="35" t="s">
        <v>60</v>
      </c>
      <c r="K864" s="25" t="s">
        <v>36</v>
      </c>
      <c r="L864" s="31">
        <v>1676</v>
      </c>
      <c r="M864" s="25">
        <v>6.5000000000000002E-2</v>
      </c>
      <c r="N864" s="25">
        <v>1.3999999999999999E-4</v>
      </c>
      <c r="O864" s="25">
        <v>1</v>
      </c>
      <c r="P864" s="25">
        <v>80</v>
      </c>
      <c r="Q864" s="25">
        <v>80</v>
      </c>
      <c r="R864" s="25">
        <v>25</v>
      </c>
      <c r="S864" s="25">
        <v>4.7E-2</v>
      </c>
      <c r="T864" s="25">
        <v>1.6000000000000001E-4</v>
      </c>
    </row>
    <row r="865" spans="1:20" ht="25.5" x14ac:dyDescent="0.25">
      <c r="A865" s="1"/>
      <c r="B865" s="25">
        <v>860</v>
      </c>
      <c r="C865" s="43">
        <v>1058423</v>
      </c>
      <c r="D865" s="25"/>
      <c r="E865" s="36" t="s">
        <v>3456</v>
      </c>
      <c r="F865" s="25" t="s">
        <v>21</v>
      </c>
      <c r="G865" s="238" t="s">
        <v>585</v>
      </c>
      <c r="H865" s="25"/>
      <c r="I865" s="25"/>
      <c r="J865" s="35" t="s">
        <v>60</v>
      </c>
      <c r="K865" s="25" t="s">
        <v>36</v>
      </c>
      <c r="L865" s="31">
        <v>10446</v>
      </c>
      <c r="M865" s="25">
        <v>0.08</v>
      </c>
      <c r="N865" s="25">
        <v>4.5399999999999998E-4</v>
      </c>
      <c r="O865" s="25">
        <v>1</v>
      </c>
      <c r="P865" s="25">
        <v>87</v>
      </c>
      <c r="Q865" s="25">
        <v>87</v>
      </c>
      <c r="R865" s="25">
        <v>60</v>
      </c>
      <c r="S865" s="25">
        <v>0.08</v>
      </c>
      <c r="T865" s="25">
        <v>4.5399999999999998E-4</v>
      </c>
    </row>
    <row r="866" spans="1:20" ht="25.5" x14ac:dyDescent="0.25">
      <c r="A866" s="1"/>
      <c r="B866" s="25">
        <v>861</v>
      </c>
      <c r="C866" s="43">
        <v>1047459</v>
      </c>
      <c r="D866" s="25"/>
      <c r="E866" s="36" t="s">
        <v>3448</v>
      </c>
      <c r="F866" s="25" t="s">
        <v>652</v>
      </c>
      <c r="G866" s="238" t="s">
        <v>585</v>
      </c>
      <c r="H866" s="25"/>
      <c r="I866" s="25"/>
      <c r="J866" s="35" t="s">
        <v>60</v>
      </c>
      <c r="K866" s="25" t="s">
        <v>36</v>
      </c>
      <c r="L866" s="31">
        <v>3344</v>
      </c>
      <c r="M866" s="25">
        <v>3.4000000000000002E-2</v>
      </c>
      <c r="N866" s="25">
        <v>1.17E-4</v>
      </c>
      <c r="O866" s="25">
        <v>1</v>
      </c>
      <c r="P866" s="25">
        <v>78</v>
      </c>
      <c r="Q866" s="25">
        <v>75</v>
      </c>
      <c r="R866" s="25">
        <v>20</v>
      </c>
      <c r="S866" s="25">
        <v>3.4000000000000002E-2</v>
      </c>
      <c r="T866" s="25">
        <v>1.17E-4</v>
      </c>
    </row>
    <row r="867" spans="1:20" x14ac:dyDescent="0.25">
      <c r="A867" s="1"/>
      <c r="B867" s="55">
        <v>862</v>
      </c>
      <c r="C867" s="251" t="s">
        <v>3438</v>
      </c>
      <c r="D867" s="54"/>
      <c r="E867" s="252"/>
      <c r="F867" s="55"/>
      <c r="G867" s="255"/>
      <c r="H867" s="54"/>
      <c r="I867" s="54"/>
      <c r="J867" s="253" t="s">
        <v>22</v>
      </c>
      <c r="K867" s="55"/>
      <c r="L867" s="254"/>
      <c r="M867" s="55"/>
      <c r="N867" s="55"/>
      <c r="O867" s="55"/>
      <c r="P867" s="55"/>
      <c r="Q867" s="55"/>
      <c r="R867" s="55"/>
      <c r="S867" s="55"/>
      <c r="T867" s="55"/>
    </row>
    <row r="868" spans="1:20" ht="25.5" x14ac:dyDescent="0.25">
      <c r="A868" s="1"/>
      <c r="B868" s="25">
        <v>863</v>
      </c>
      <c r="C868" s="43">
        <v>1088686</v>
      </c>
      <c r="D868" s="25"/>
      <c r="E868" s="27" t="s">
        <v>3422</v>
      </c>
      <c r="F868" s="34" t="s">
        <v>667</v>
      </c>
      <c r="G868" s="238" t="s">
        <v>585</v>
      </c>
      <c r="H868" s="25"/>
      <c r="I868" s="25"/>
      <c r="J868" s="35" t="s">
        <v>3398</v>
      </c>
      <c r="K868" s="34" t="s">
        <v>38</v>
      </c>
      <c r="L868" s="31">
        <v>26510</v>
      </c>
      <c r="M868" s="25">
        <v>2.1</v>
      </c>
      <c r="N868" s="25">
        <v>9.2669999999999992E-3</v>
      </c>
      <c r="O868" s="25">
        <v>1</v>
      </c>
      <c r="P868" s="25">
        <v>620</v>
      </c>
      <c r="Q868" s="25">
        <v>155</v>
      </c>
      <c r="R868" s="25">
        <v>135</v>
      </c>
      <c r="S868" s="25">
        <v>2.58</v>
      </c>
      <c r="T868" s="25">
        <v>1.2973999999999999E-2</v>
      </c>
    </row>
    <row r="869" spans="1:20" ht="25.5" x14ac:dyDescent="0.25">
      <c r="A869" s="1"/>
      <c r="B869" s="25">
        <v>864</v>
      </c>
      <c r="C869" s="43">
        <v>1088687</v>
      </c>
      <c r="D869" s="25"/>
      <c r="E869" s="27" t="s">
        <v>3420</v>
      </c>
      <c r="F869" s="34" t="s">
        <v>667</v>
      </c>
      <c r="G869" s="238" t="s">
        <v>585</v>
      </c>
      <c r="H869" s="25"/>
      <c r="I869" s="25"/>
      <c r="J869" s="35" t="s">
        <v>3398</v>
      </c>
      <c r="K869" s="34" t="s">
        <v>38</v>
      </c>
      <c r="L869" s="31">
        <v>31452</v>
      </c>
      <c r="M869" s="25">
        <v>2.2999999999999998</v>
      </c>
      <c r="N869" s="25">
        <v>1.4614E-2</v>
      </c>
      <c r="O869" s="25">
        <v>1</v>
      </c>
      <c r="P869" s="25">
        <v>620</v>
      </c>
      <c r="Q869" s="25">
        <v>200</v>
      </c>
      <c r="R869" s="25">
        <v>165</v>
      </c>
      <c r="S869" s="25">
        <v>2.8740000000000001</v>
      </c>
      <c r="T869" s="25">
        <v>2.0459999999999999E-2</v>
      </c>
    </row>
    <row r="870" spans="1:20" ht="25.5" x14ac:dyDescent="0.25">
      <c r="A870" s="1"/>
      <c r="B870" s="25">
        <v>865</v>
      </c>
      <c r="C870" s="43">
        <v>1088690</v>
      </c>
      <c r="D870" s="25"/>
      <c r="E870" s="27" t="s">
        <v>3416</v>
      </c>
      <c r="F870" s="34" t="s">
        <v>667</v>
      </c>
      <c r="G870" s="238" t="s">
        <v>585</v>
      </c>
      <c r="H870" s="25"/>
      <c r="I870" s="25"/>
      <c r="J870" s="35" t="s">
        <v>3398</v>
      </c>
      <c r="K870" s="34" t="s">
        <v>38</v>
      </c>
      <c r="L870" s="31">
        <v>45190</v>
      </c>
      <c r="M870" s="25">
        <v>5</v>
      </c>
      <c r="N870" s="25">
        <v>3.8262999999999998E-2</v>
      </c>
      <c r="O870" s="25">
        <v>1</v>
      </c>
      <c r="P870" s="25">
        <v>620</v>
      </c>
      <c r="Q870" s="25">
        <v>320</v>
      </c>
      <c r="R870" s="25">
        <v>270</v>
      </c>
      <c r="S870" s="25">
        <v>5.75</v>
      </c>
      <c r="T870" s="25">
        <v>5.3567999999999998E-2</v>
      </c>
    </row>
    <row r="871" spans="1:20" ht="25.5" x14ac:dyDescent="0.25">
      <c r="A871" s="1"/>
      <c r="B871" s="25">
        <v>866</v>
      </c>
      <c r="C871" s="43">
        <v>1088692</v>
      </c>
      <c r="D871" s="25"/>
      <c r="E871" s="27" t="s">
        <v>3412</v>
      </c>
      <c r="F871" s="34" t="s">
        <v>667</v>
      </c>
      <c r="G871" s="238" t="s">
        <v>585</v>
      </c>
      <c r="H871" s="25"/>
      <c r="I871" s="25"/>
      <c r="J871" s="35" t="s">
        <v>3398</v>
      </c>
      <c r="K871" s="34" t="s">
        <v>38</v>
      </c>
      <c r="L871" s="31">
        <v>55544</v>
      </c>
      <c r="M871" s="25">
        <v>6.3</v>
      </c>
      <c r="N871" s="25">
        <v>3.8262999999999998E-2</v>
      </c>
      <c r="O871" s="25">
        <v>1</v>
      </c>
      <c r="P871" s="25">
        <v>620</v>
      </c>
      <c r="Q871" s="25">
        <v>320</v>
      </c>
      <c r="R871" s="25">
        <v>270</v>
      </c>
      <c r="S871" s="25">
        <v>7.05</v>
      </c>
      <c r="T871" s="25">
        <v>5.3567999999999998E-2</v>
      </c>
    </row>
    <row r="872" spans="1:20" ht="25.5" x14ac:dyDescent="0.25">
      <c r="A872" s="1"/>
      <c r="B872" s="25">
        <v>867</v>
      </c>
      <c r="C872" s="43">
        <v>1088693</v>
      </c>
      <c r="D872" s="25"/>
      <c r="E872" s="27" t="s">
        <v>3410</v>
      </c>
      <c r="F872" s="34" t="s">
        <v>667</v>
      </c>
      <c r="G872" s="238" t="s">
        <v>585</v>
      </c>
      <c r="H872" s="25"/>
      <c r="I872" s="25"/>
      <c r="J872" s="35" t="s">
        <v>3398</v>
      </c>
      <c r="K872" s="34" t="s">
        <v>38</v>
      </c>
      <c r="L872" s="31">
        <v>60251</v>
      </c>
      <c r="M872" s="25">
        <v>7</v>
      </c>
      <c r="N872" s="25">
        <v>3.8262999999999998E-2</v>
      </c>
      <c r="O872" s="25">
        <v>1</v>
      </c>
      <c r="P872" s="25">
        <v>620</v>
      </c>
      <c r="Q872" s="25">
        <v>320</v>
      </c>
      <c r="R872" s="25">
        <v>270</v>
      </c>
      <c r="S872" s="25">
        <v>7.75</v>
      </c>
      <c r="T872" s="25">
        <v>5.3567999999999998E-2</v>
      </c>
    </row>
    <row r="873" spans="1:20" ht="25.5" x14ac:dyDescent="0.25">
      <c r="A873" s="1"/>
      <c r="B873" s="25">
        <v>868</v>
      </c>
      <c r="C873" s="43">
        <v>1088707</v>
      </c>
      <c r="D873" s="25"/>
      <c r="E873" s="36" t="s">
        <v>3408</v>
      </c>
      <c r="F873" s="25" t="s">
        <v>21</v>
      </c>
      <c r="G873" s="238" t="s">
        <v>585</v>
      </c>
      <c r="H873" s="25"/>
      <c r="I873" s="25"/>
      <c r="J873" s="35" t="s">
        <v>3398</v>
      </c>
      <c r="K873" s="34" t="s">
        <v>55</v>
      </c>
      <c r="L873" s="31">
        <v>724</v>
      </c>
      <c r="M873" s="25">
        <v>0.19600000000000001</v>
      </c>
      <c r="N873" s="25">
        <v>5.0000000000000001E-3</v>
      </c>
      <c r="O873" s="25">
        <v>5</v>
      </c>
      <c r="P873" s="25">
        <v>625</v>
      </c>
      <c r="Q873" s="25">
        <v>800</v>
      </c>
      <c r="R873" s="25">
        <v>50</v>
      </c>
      <c r="S873" s="25">
        <v>0.98</v>
      </c>
      <c r="T873" s="25">
        <v>2.5000000000000001E-2</v>
      </c>
    </row>
    <row r="874" spans="1:20" x14ac:dyDescent="0.25">
      <c r="A874" s="1"/>
      <c r="B874" s="55">
        <v>869</v>
      </c>
      <c r="C874" s="251" t="s">
        <v>3392</v>
      </c>
      <c r="D874" s="125"/>
      <c r="E874" s="252"/>
      <c r="F874" s="55"/>
      <c r="G874" s="256"/>
      <c r="H874" s="54"/>
      <c r="I874" s="54"/>
      <c r="J874" s="253" t="s">
        <v>22</v>
      </c>
      <c r="K874" s="55"/>
      <c r="L874" s="254"/>
      <c r="M874" s="55"/>
      <c r="N874" s="55"/>
      <c r="O874" s="55"/>
      <c r="P874" s="55"/>
      <c r="Q874" s="55"/>
      <c r="R874" s="55"/>
      <c r="S874" s="55"/>
      <c r="T874" s="55"/>
    </row>
    <row r="875" spans="1:20" ht="25.5" x14ac:dyDescent="0.25">
      <c r="A875" s="51"/>
      <c r="B875" s="25">
        <v>870</v>
      </c>
      <c r="C875" s="43">
        <v>1135832</v>
      </c>
      <c r="D875" s="25"/>
      <c r="E875" s="36" t="s">
        <v>3339</v>
      </c>
      <c r="F875" s="25" t="s">
        <v>21</v>
      </c>
      <c r="G875" s="238" t="s">
        <v>31</v>
      </c>
      <c r="H875" s="25"/>
      <c r="I875" s="25"/>
      <c r="J875" s="35" t="s">
        <v>67</v>
      </c>
      <c r="K875" s="25" t="s">
        <v>24</v>
      </c>
      <c r="L875" s="31">
        <v>5698</v>
      </c>
      <c r="M875" s="25">
        <v>1.839</v>
      </c>
      <c r="N875" s="25">
        <v>3.6299999999999999E-2</v>
      </c>
      <c r="O875" s="25">
        <v>1</v>
      </c>
      <c r="P875" s="25"/>
      <c r="Q875" s="25"/>
      <c r="R875" s="25"/>
      <c r="S875" s="25">
        <v>1.839</v>
      </c>
      <c r="T875" s="25">
        <v>0</v>
      </c>
    </row>
    <row r="876" spans="1:20" ht="25.5" x14ac:dyDescent="0.25">
      <c r="A876" s="51"/>
      <c r="B876" s="25">
        <v>871</v>
      </c>
      <c r="C876" s="43">
        <v>1136701</v>
      </c>
      <c r="D876" s="37">
        <v>1018109</v>
      </c>
      <c r="E876" s="36" t="s">
        <v>3334</v>
      </c>
      <c r="F876" s="25" t="s">
        <v>655</v>
      </c>
      <c r="G876" s="238" t="s">
        <v>2182</v>
      </c>
      <c r="H876" s="23"/>
      <c r="I876" s="23"/>
      <c r="J876" s="35" t="s">
        <v>67</v>
      </c>
      <c r="K876" s="25" t="s">
        <v>24</v>
      </c>
      <c r="L876" s="31">
        <v>5320</v>
      </c>
      <c r="M876" s="25">
        <v>1.18</v>
      </c>
      <c r="N876" s="25">
        <v>3.6299999999999999E-2</v>
      </c>
      <c r="O876" s="25">
        <v>1</v>
      </c>
      <c r="P876" s="25">
        <v>1500</v>
      </c>
      <c r="Q876" s="25">
        <v>2200</v>
      </c>
      <c r="R876" s="25">
        <v>2200</v>
      </c>
      <c r="S876" s="25">
        <v>1.18</v>
      </c>
      <c r="T876" s="25">
        <v>7.26</v>
      </c>
    </row>
    <row r="877" spans="1:20" ht="25.5" x14ac:dyDescent="0.25">
      <c r="A877" s="51"/>
      <c r="B877" s="25">
        <v>872</v>
      </c>
      <c r="C877" s="43">
        <v>1136702</v>
      </c>
      <c r="D877" s="37">
        <v>1018110</v>
      </c>
      <c r="E877" s="36" t="s">
        <v>3332</v>
      </c>
      <c r="F877" s="25" t="s">
        <v>655</v>
      </c>
      <c r="G877" s="238" t="s">
        <v>2182</v>
      </c>
      <c r="H877" s="23"/>
      <c r="I877" s="23"/>
      <c r="J877" s="35" t="s">
        <v>67</v>
      </c>
      <c r="K877" s="25" t="s">
        <v>24</v>
      </c>
      <c r="L877" s="31">
        <v>5991</v>
      </c>
      <c r="M877" s="25">
        <v>1.31</v>
      </c>
      <c r="N877" s="25">
        <v>3.6299999999999999E-2</v>
      </c>
      <c r="O877" s="25">
        <v>1</v>
      </c>
      <c r="P877" s="25">
        <v>1500</v>
      </c>
      <c r="Q877" s="25">
        <v>2200</v>
      </c>
      <c r="R877" s="25">
        <v>2200</v>
      </c>
      <c r="S877" s="25">
        <v>1.31</v>
      </c>
      <c r="T877" s="25">
        <v>7.26</v>
      </c>
    </row>
    <row r="878" spans="1:20" ht="25.5" x14ac:dyDescent="0.25">
      <c r="A878" s="51"/>
      <c r="B878" s="25">
        <v>873</v>
      </c>
      <c r="C878" s="43">
        <v>1136703</v>
      </c>
      <c r="D878" s="37">
        <v>1018111</v>
      </c>
      <c r="E878" s="36" t="s">
        <v>3330</v>
      </c>
      <c r="F878" s="25" t="s">
        <v>655</v>
      </c>
      <c r="G878" s="238" t="s">
        <v>2182</v>
      </c>
      <c r="H878" s="23"/>
      <c r="I878" s="23"/>
      <c r="J878" s="35" t="s">
        <v>67</v>
      </c>
      <c r="K878" s="25" t="s">
        <v>24</v>
      </c>
      <c r="L878" s="31">
        <v>9631</v>
      </c>
      <c r="M878" s="25">
        <v>2.0299999999999998</v>
      </c>
      <c r="N878" s="25">
        <v>5.1839999999999997E-2</v>
      </c>
      <c r="O878" s="25">
        <v>1</v>
      </c>
      <c r="P878" s="25">
        <v>1800</v>
      </c>
      <c r="Q878" s="25">
        <v>2400</v>
      </c>
      <c r="R878" s="25">
        <v>2400</v>
      </c>
      <c r="S878" s="25">
        <v>2.0299999999999998</v>
      </c>
      <c r="T878" s="25">
        <v>10.368</v>
      </c>
    </row>
    <row r="879" spans="1:20" ht="25.5" x14ac:dyDescent="0.25">
      <c r="A879" s="51"/>
      <c r="B879" s="25">
        <v>874</v>
      </c>
      <c r="C879" s="43">
        <v>1136704</v>
      </c>
      <c r="D879" s="37">
        <v>1018112</v>
      </c>
      <c r="E879" s="36" t="s">
        <v>3328</v>
      </c>
      <c r="F879" s="25" t="s">
        <v>655</v>
      </c>
      <c r="G879" s="238" t="s">
        <v>2182</v>
      </c>
      <c r="H879" s="23"/>
      <c r="I879" s="23"/>
      <c r="J879" s="35" t="s">
        <v>160</v>
      </c>
      <c r="K879" s="25" t="s">
        <v>24</v>
      </c>
      <c r="L879" s="31" t="s">
        <v>2629</v>
      </c>
      <c r="M879" s="25">
        <v>2.2599999999999998</v>
      </c>
      <c r="N879" s="25">
        <v>5.1839999999999997E-2</v>
      </c>
      <c r="O879" s="25">
        <v>1</v>
      </c>
      <c r="P879" s="25">
        <v>1800</v>
      </c>
      <c r="Q879" s="25">
        <v>2400</v>
      </c>
      <c r="R879" s="25">
        <v>2400</v>
      </c>
      <c r="S879" s="25">
        <v>2.2599999999999998</v>
      </c>
      <c r="T879" s="25">
        <v>10.368</v>
      </c>
    </row>
    <row r="880" spans="1:20" ht="25.5" x14ac:dyDescent="0.25">
      <c r="A880" s="51"/>
      <c r="B880" s="25">
        <v>875</v>
      </c>
      <c r="C880" s="43">
        <v>1136705</v>
      </c>
      <c r="D880" s="37">
        <v>1018113</v>
      </c>
      <c r="E880" s="36" t="s">
        <v>3326</v>
      </c>
      <c r="F880" s="25" t="s">
        <v>655</v>
      </c>
      <c r="G880" s="238" t="s">
        <v>2182</v>
      </c>
      <c r="H880" s="23"/>
      <c r="I880" s="23"/>
      <c r="J880" s="35" t="s">
        <v>160</v>
      </c>
      <c r="K880" s="25" t="s">
        <v>24</v>
      </c>
      <c r="L880" s="31" t="s">
        <v>2629</v>
      </c>
      <c r="M880" s="25">
        <v>2.56</v>
      </c>
      <c r="N880" s="25">
        <v>5.1839999999999997E-2</v>
      </c>
      <c r="O880" s="25">
        <v>1</v>
      </c>
      <c r="P880" s="25">
        <v>1800</v>
      </c>
      <c r="Q880" s="25">
        <v>2400</v>
      </c>
      <c r="R880" s="25">
        <v>2400</v>
      </c>
      <c r="S880" s="25">
        <v>2.56</v>
      </c>
      <c r="T880" s="25">
        <v>10.368</v>
      </c>
    </row>
    <row r="881" spans="1:20" ht="25.5" x14ac:dyDescent="0.25">
      <c r="A881" s="51"/>
      <c r="B881" s="25">
        <v>876</v>
      </c>
      <c r="C881" s="43">
        <v>1136706</v>
      </c>
      <c r="D881" s="37">
        <v>1018114</v>
      </c>
      <c r="E881" s="36" t="s">
        <v>3324</v>
      </c>
      <c r="F881" s="25" t="s">
        <v>655</v>
      </c>
      <c r="G881" s="238" t="s">
        <v>2182</v>
      </c>
      <c r="H881" s="23"/>
      <c r="I881" s="23"/>
      <c r="J881" s="35" t="s">
        <v>160</v>
      </c>
      <c r="K881" s="25" t="s">
        <v>24</v>
      </c>
      <c r="L881" s="31" t="s">
        <v>2629</v>
      </c>
      <c r="M881" s="25">
        <v>3.74</v>
      </c>
      <c r="N881" s="25">
        <v>8.0640000000000003E-2</v>
      </c>
      <c r="O881" s="25">
        <v>1</v>
      </c>
      <c r="P881" s="25">
        <v>1400</v>
      </c>
      <c r="Q881" s="25">
        <v>2400</v>
      </c>
      <c r="R881" s="25">
        <v>2400</v>
      </c>
      <c r="S881" s="25">
        <v>3.74</v>
      </c>
      <c r="T881" s="25">
        <v>8.0640000000000001</v>
      </c>
    </row>
    <row r="882" spans="1:20" ht="25.5" x14ac:dyDescent="0.25">
      <c r="A882" s="51"/>
      <c r="B882" s="25">
        <v>877</v>
      </c>
      <c r="C882" s="43">
        <v>1136707</v>
      </c>
      <c r="D882" s="37">
        <v>1018115</v>
      </c>
      <c r="E882" s="36" t="s">
        <v>3322</v>
      </c>
      <c r="F882" s="25" t="s">
        <v>655</v>
      </c>
      <c r="G882" s="238" t="s">
        <v>2182</v>
      </c>
      <c r="H882" s="23"/>
      <c r="I882" s="23"/>
      <c r="J882" s="35" t="s">
        <v>160</v>
      </c>
      <c r="K882" s="25" t="s">
        <v>24</v>
      </c>
      <c r="L882" s="31" t="s">
        <v>2629</v>
      </c>
      <c r="M882" s="25">
        <v>4.2</v>
      </c>
      <c r="N882" s="25">
        <v>8.0640000000000003E-2</v>
      </c>
      <c r="O882" s="25">
        <v>1</v>
      </c>
      <c r="P882" s="25">
        <v>1400</v>
      </c>
      <c r="Q882" s="25">
        <v>2400</v>
      </c>
      <c r="R882" s="25">
        <v>2400</v>
      </c>
      <c r="S882" s="25">
        <v>4.2</v>
      </c>
      <c r="T882" s="25">
        <v>8.0640000000000001</v>
      </c>
    </row>
    <row r="883" spans="1:20" ht="25.5" x14ac:dyDescent="0.25">
      <c r="A883" s="51"/>
      <c r="B883" s="25">
        <v>878</v>
      </c>
      <c r="C883" s="43">
        <v>1136708</v>
      </c>
      <c r="D883" s="37">
        <v>1018116</v>
      </c>
      <c r="E883" s="36" t="s">
        <v>3320</v>
      </c>
      <c r="F883" s="25" t="s">
        <v>655</v>
      </c>
      <c r="G883" s="238" t="s">
        <v>2182</v>
      </c>
      <c r="H883" s="23"/>
      <c r="I883" s="23"/>
      <c r="J883" s="35" t="s">
        <v>160</v>
      </c>
      <c r="K883" s="25" t="s">
        <v>24</v>
      </c>
      <c r="L883" s="31" t="s">
        <v>2629</v>
      </c>
      <c r="M883" s="25">
        <v>5.24</v>
      </c>
      <c r="N883" s="25">
        <v>8.0640000000000003E-2</v>
      </c>
      <c r="O883" s="25">
        <v>1</v>
      </c>
      <c r="P883" s="25">
        <v>1400</v>
      </c>
      <c r="Q883" s="25">
        <v>2400</v>
      </c>
      <c r="R883" s="25">
        <v>2400</v>
      </c>
      <c r="S883" s="25">
        <v>5.24</v>
      </c>
      <c r="T883" s="25">
        <v>8.0640000000000001</v>
      </c>
    </row>
    <row r="884" spans="1:20" ht="25.5" x14ac:dyDescent="0.25">
      <c r="A884" s="51"/>
      <c r="B884" s="25">
        <v>879</v>
      </c>
      <c r="C884" s="43">
        <v>1136709</v>
      </c>
      <c r="D884" s="53"/>
      <c r="E884" s="36" t="s">
        <v>3318</v>
      </c>
      <c r="F884" s="25" t="s">
        <v>21</v>
      </c>
      <c r="G884" s="238" t="s">
        <v>2182</v>
      </c>
      <c r="H884" s="25"/>
      <c r="I884" s="25"/>
      <c r="J884" s="35" t="s">
        <v>67</v>
      </c>
      <c r="K884" s="25" t="s">
        <v>24</v>
      </c>
      <c r="L884" s="31">
        <v>6412</v>
      </c>
      <c r="M884" s="25">
        <v>1.18</v>
      </c>
      <c r="N884" s="25">
        <v>2.7E-2</v>
      </c>
      <c r="O884" s="25">
        <v>1</v>
      </c>
      <c r="P884" s="25"/>
      <c r="Q884" s="25"/>
      <c r="R884" s="25"/>
      <c r="S884" s="25"/>
      <c r="T884" s="25"/>
    </row>
    <row r="885" spans="1:20" ht="25.5" x14ac:dyDescent="0.25">
      <c r="A885" s="51"/>
      <c r="B885" s="25">
        <v>880</v>
      </c>
      <c r="C885" s="43">
        <v>1136710</v>
      </c>
      <c r="D885" s="53"/>
      <c r="E885" s="36" t="s">
        <v>3316</v>
      </c>
      <c r="F885" s="25" t="s">
        <v>21</v>
      </c>
      <c r="G885" s="238" t="s">
        <v>2182</v>
      </c>
      <c r="H885" s="25"/>
      <c r="I885" s="25"/>
      <c r="J885" s="35" t="s">
        <v>67</v>
      </c>
      <c r="K885" s="25" t="s">
        <v>24</v>
      </c>
      <c r="L885" s="31">
        <v>6948</v>
      </c>
      <c r="M885" s="25">
        <v>1.31</v>
      </c>
      <c r="N885" s="25">
        <v>2.7E-2</v>
      </c>
      <c r="O885" s="25">
        <v>1</v>
      </c>
      <c r="P885" s="25"/>
      <c r="Q885" s="25"/>
      <c r="R885" s="25"/>
      <c r="S885" s="25"/>
      <c r="T885" s="25"/>
    </row>
    <row r="886" spans="1:20" ht="25.5" x14ac:dyDescent="0.25">
      <c r="A886" s="51"/>
      <c r="B886" s="25">
        <v>881</v>
      </c>
      <c r="C886" s="43">
        <v>1136711</v>
      </c>
      <c r="D886" s="37">
        <v>1045877</v>
      </c>
      <c r="E886" s="36" t="s">
        <v>3314</v>
      </c>
      <c r="F886" s="25" t="s">
        <v>21</v>
      </c>
      <c r="G886" s="238" t="s">
        <v>2182</v>
      </c>
      <c r="H886" s="23"/>
      <c r="I886" s="23"/>
      <c r="J886" s="35" t="s">
        <v>67</v>
      </c>
      <c r="K886" s="25" t="s">
        <v>24</v>
      </c>
      <c r="L886" s="31">
        <v>12087</v>
      </c>
      <c r="M886" s="25">
        <v>2.4</v>
      </c>
      <c r="N886" s="25">
        <v>5.7000000000000002E-2</v>
      </c>
      <c r="O886" s="25">
        <v>1</v>
      </c>
      <c r="P886" s="25">
        <v>1850</v>
      </c>
      <c r="Q886" s="25">
        <v>2400</v>
      </c>
      <c r="R886" s="25">
        <v>2400</v>
      </c>
      <c r="S886" s="25">
        <v>2.4</v>
      </c>
      <c r="T886" s="25">
        <v>10.656000000000001</v>
      </c>
    </row>
    <row r="887" spans="1:20" ht="25.5" x14ac:dyDescent="0.25">
      <c r="A887" s="51"/>
      <c r="B887" s="25">
        <v>882</v>
      </c>
      <c r="C887" s="43">
        <v>1136712</v>
      </c>
      <c r="D887" s="37">
        <v>1045878</v>
      </c>
      <c r="E887" s="36" t="s">
        <v>3312</v>
      </c>
      <c r="F887" s="25" t="s">
        <v>21</v>
      </c>
      <c r="G887" s="238" t="s">
        <v>2182</v>
      </c>
      <c r="H887" s="23"/>
      <c r="I887" s="23"/>
      <c r="J887" s="35" t="s">
        <v>160</v>
      </c>
      <c r="K887" s="25" t="s">
        <v>24</v>
      </c>
      <c r="L887" s="31" t="s">
        <v>2629</v>
      </c>
      <c r="M887" s="25">
        <v>2</v>
      </c>
      <c r="N887" s="25">
        <v>4.3999999999999997E-2</v>
      </c>
      <c r="O887" s="25">
        <v>1</v>
      </c>
      <c r="P887" s="25">
        <v>1850</v>
      </c>
      <c r="Q887" s="25">
        <v>2400</v>
      </c>
      <c r="R887" s="25">
        <v>2400</v>
      </c>
      <c r="S887" s="25">
        <v>2</v>
      </c>
      <c r="T887" s="25">
        <v>10.656000000000001</v>
      </c>
    </row>
    <row r="888" spans="1:20" ht="25.5" x14ac:dyDescent="0.25">
      <c r="A888" s="51"/>
      <c r="B888" s="25">
        <v>883</v>
      </c>
      <c r="C888" s="43">
        <v>1136713</v>
      </c>
      <c r="D888" s="37">
        <v>1045879</v>
      </c>
      <c r="E888" s="36" t="s">
        <v>3310</v>
      </c>
      <c r="F888" s="25" t="s">
        <v>21</v>
      </c>
      <c r="G888" s="238" t="s">
        <v>2182</v>
      </c>
      <c r="H888" s="23"/>
      <c r="I888" s="23"/>
      <c r="J888" s="35" t="s">
        <v>160</v>
      </c>
      <c r="K888" s="25" t="s">
        <v>24</v>
      </c>
      <c r="L888" s="31" t="s">
        <v>2629</v>
      </c>
      <c r="M888" s="25">
        <v>3.2</v>
      </c>
      <c r="N888" s="25">
        <v>5.7000000000000002E-2</v>
      </c>
      <c r="O888" s="25">
        <v>1</v>
      </c>
      <c r="P888" s="25">
        <v>1850</v>
      </c>
      <c r="Q888" s="25">
        <v>2400</v>
      </c>
      <c r="R888" s="25">
        <v>2400</v>
      </c>
      <c r="S888" s="25">
        <v>3.2</v>
      </c>
      <c r="T888" s="25">
        <v>10.656000000000001</v>
      </c>
    </row>
    <row r="889" spans="1:20" ht="25.5" x14ac:dyDescent="0.25">
      <c r="A889" s="51"/>
      <c r="B889" s="25">
        <v>884</v>
      </c>
      <c r="C889" s="43">
        <v>1136714</v>
      </c>
      <c r="D889" s="37">
        <v>1061041</v>
      </c>
      <c r="E889" s="36" t="s">
        <v>3308</v>
      </c>
      <c r="F889" s="25" t="s">
        <v>21</v>
      </c>
      <c r="G889" s="238" t="s">
        <v>2182</v>
      </c>
      <c r="H889" s="23"/>
      <c r="I889" s="23"/>
      <c r="J889" s="35" t="s">
        <v>160</v>
      </c>
      <c r="K889" s="25" t="s">
        <v>24</v>
      </c>
      <c r="L889" s="31" t="s">
        <v>2629</v>
      </c>
      <c r="M889" s="25">
        <v>4.3</v>
      </c>
      <c r="N889" s="25">
        <v>8.0640000000000003E-2</v>
      </c>
      <c r="O889" s="25">
        <v>1</v>
      </c>
      <c r="P889" s="25">
        <v>1400</v>
      </c>
      <c r="Q889" s="25">
        <v>2400</v>
      </c>
      <c r="R889" s="25">
        <v>2400</v>
      </c>
      <c r="S889" s="25">
        <v>4.3</v>
      </c>
      <c r="T889" s="25">
        <v>8.0640000000000001</v>
      </c>
    </row>
    <row r="890" spans="1:20" ht="25.5" x14ac:dyDescent="0.25">
      <c r="A890" s="51"/>
      <c r="B890" s="25">
        <v>885</v>
      </c>
      <c r="C890" s="43">
        <v>1136715</v>
      </c>
      <c r="D890" s="37">
        <v>1061042</v>
      </c>
      <c r="E890" s="36" t="s">
        <v>3306</v>
      </c>
      <c r="F890" s="25" t="s">
        <v>655</v>
      </c>
      <c r="G890" s="238" t="s">
        <v>2182</v>
      </c>
      <c r="H890" s="23"/>
      <c r="I890" s="23"/>
      <c r="J890" s="35" t="s">
        <v>160</v>
      </c>
      <c r="K890" s="25" t="s">
        <v>24</v>
      </c>
      <c r="L890" s="31" t="s">
        <v>2629</v>
      </c>
      <c r="M890" s="25">
        <v>5</v>
      </c>
      <c r="N890" s="25">
        <v>8.0640000000000003E-2</v>
      </c>
      <c r="O890" s="25">
        <v>1</v>
      </c>
      <c r="P890" s="25">
        <v>1400</v>
      </c>
      <c r="Q890" s="25">
        <v>2400</v>
      </c>
      <c r="R890" s="25">
        <v>2400</v>
      </c>
      <c r="S890" s="25">
        <v>5</v>
      </c>
      <c r="T890" s="25">
        <v>8.0640000000000001</v>
      </c>
    </row>
    <row r="891" spans="1:20" ht="25.5" x14ac:dyDescent="0.25">
      <c r="A891" s="51"/>
      <c r="B891" s="25">
        <v>886</v>
      </c>
      <c r="C891" s="43">
        <v>1136716</v>
      </c>
      <c r="D891" s="37">
        <v>1061043</v>
      </c>
      <c r="E891" s="36" t="s">
        <v>3304</v>
      </c>
      <c r="F891" s="25" t="s">
        <v>655</v>
      </c>
      <c r="G891" s="238" t="s">
        <v>2182</v>
      </c>
      <c r="H891" s="23"/>
      <c r="I891" s="23"/>
      <c r="J891" s="35" t="s">
        <v>160</v>
      </c>
      <c r="K891" s="25" t="s">
        <v>24</v>
      </c>
      <c r="L891" s="31" t="s">
        <v>2629</v>
      </c>
      <c r="M891" s="25">
        <v>6.4</v>
      </c>
      <c r="N891" s="25">
        <v>8.0640000000000003E-2</v>
      </c>
      <c r="O891" s="25">
        <v>1</v>
      </c>
      <c r="P891" s="25">
        <v>1400</v>
      </c>
      <c r="Q891" s="25">
        <v>2400</v>
      </c>
      <c r="R891" s="25">
        <v>2400</v>
      </c>
      <c r="S891" s="25">
        <v>6.4</v>
      </c>
      <c r="T891" s="25">
        <v>8.0640000000000001</v>
      </c>
    </row>
    <row r="892" spans="1:20" ht="25.5" x14ac:dyDescent="0.25">
      <c r="A892" s="51"/>
      <c r="B892" s="25">
        <v>887</v>
      </c>
      <c r="C892" s="43">
        <v>1136717</v>
      </c>
      <c r="D892" s="37">
        <v>1018134</v>
      </c>
      <c r="E892" s="36" t="s">
        <v>3302</v>
      </c>
      <c r="F892" s="25" t="s">
        <v>655</v>
      </c>
      <c r="G892" s="238" t="s">
        <v>2182</v>
      </c>
      <c r="H892" s="23"/>
      <c r="I892" s="23"/>
      <c r="J892" s="35" t="s">
        <v>67</v>
      </c>
      <c r="K892" s="25" t="s">
        <v>24</v>
      </c>
      <c r="L892" s="31">
        <v>8506</v>
      </c>
      <c r="M892" s="25">
        <v>1.92</v>
      </c>
      <c r="N892" s="25">
        <v>5.1839999999999997E-2</v>
      </c>
      <c r="O892" s="25">
        <v>1</v>
      </c>
      <c r="P892" s="25">
        <v>1800</v>
      </c>
      <c r="Q892" s="25">
        <v>2400</v>
      </c>
      <c r="R892" s="25">
        <v>2400</v>
      </c>
      <c r="S892" s="25">
        <v>1.92</v>
      </c>
      <c r="T892" s="25">
        <v>10.368</v>
      </c>
    </row>
    <row r="893" spans="1:20" ht="25.5" x14ac:dyDescent="0.25">
      <c r="A893" s="51"/>
      <c r="B893" s="25">
        <v>888</v>
      </c>
      <c r="C893" s="43">
        <v>1136718</v>
      </c>
      <c r="D893" s="37">
        <v>1018135</v>
      </c>
      <c r="E893" s="36" t="s">
        <v>3300</v>
      </c>
      <c r="F893" s="25" t="s">
        <v>655</v>
      </c>
      <c r="G893" s="238" t="s">
        <v>2182</v>
      </c>
      <c r="H893" s="23"/>
      <c r="I893" s="23"/>
      <c r="J893" s="35" t="s">
        <v>67</v>
      </c>
      <c r="K893" s="25" t="s">
        <v>24</v>
      </c>
      <c r="L893" s="31">
        <v>9282</v>
      </c>
      <c r="M893" s="25">
        <v>1.99</v>
      </c>
      <c r="N893" s="25">
        <v>5.1839999999999997E-2</v>
      </c>
      <c r="O893" s="25">
        <v>1</v>
      </c>
      <c r="P893" s="25">
        <v>1800</v>
      </c>
      <c r="Q893" s="25">
        <v>2400</v>
      </c>
      <c r="R893" s="25">
        <v>2400</v>
      </c>
      <c r="S893" s="25">
        <v>1.99</v>
      </c>
      <c r="T893" s="25">
        <v>10.368</v>
      </c>
    </row>
    <row r="894" spans="1:20" ht="25.5" x14ac:dyDescent="0.25">
      <c r="A894" s="51"/>
      <c r="B894" s="25">
        <v>889</v>
      </c>
      <c r="C894" s="43">
        <v>1136719</v>
      </c>
      <c r="D894" s="37">
        <v>1018136</v>
      </c>
      <c r="E894" s="36" t="s">
        <v>3298</v>
      </c>
      <c r="F894" s="25" t="s">
        <v>655</v>
      </c>
      <c r="G894" s="238" t="s">
        <v>2182</v>
      </c>
      <c r="H894" s="23"/>
      <c r="I894" s="23"/>
      <c r="J894" s="35" t="s">
        <v>67</v>
      </c>
      <c r="K894" s="25" t="s">
        <v>24</v>
      </c>
      <c r="L894" s="31">
        <v>12194</v>
      </c>
      <c r="M894" s="25">
        <v>2.33</v>
      </c>
      <c r="N894" s="25">
        <v>5.1839999999999997E-2</v>
      </c>
      <c r="O894" s="25">
        <v>1</v>
      </c>
      <c r="P894" s="25">
        <v>1800</v>
      </c>
      <c r="Q894" s="25">
        <v>2400</v>
      </c>
      <c r="R894" s="25">
        <v>2400</v>
      </c>
      <c r="S894" s="25">
        <v>2.33</v>
      </c>
      <c r="T894" s="25">
        <v>10.368</v>
      </c>
    </row>
    <row r="895" spans="1:20" ht="25.5" x14ac:dyDescent="0.25">
      <c r="A895" s="51"/>
      <c r="B895" s="25">
        <v>890</v>
      </c>
      <c r="C895" s="43">
        <v>1136720</v>
      </c>
      <c r="D895" s="37">
        <v>1018137</v>
      </c>
      <c r="E895" s="36" t="s">
        <v>3296</v>
      </c>
      <c r="F895" s="25" t="s">
        <v>655</v>
      </c>
      <c r="G895" s="238" t="s">
        <v>2182</v>
      </c>
      <c r="H895" s="23"/>
      <c r="I895" s="23"/>
      <c r="J895" s="35" t="s">
        <v>160</v>
      </c>
      <c r="K895" s="25" t="s">
        <v>24</v>
      </c>
      <c r="L895" s="31" t="s">
        <v>2629</v>
      </c>
      <c r="M895" s="25">
        <v>3.59</v>
      </c>
      <c r="N895" s="25">
        <v>8.0640000000000003E-2</v>
      </c>
      <c r="O895" s="25">
        <v>1</v>
      </c>
      <c r="P895" s="25">
        <v>1400</v>
      </c>
      <c r="Q895" s="25">
        <v>2400</v>
      </c>
      <c r="R895" s="25">
        <v>2400</v>
      </c>
      <c r="S895" s="25">
        <v>3.59</v>
      </c>
      <c r="T895" s="25">
        <v>8.0640000000000001</v>
      </c>
    </row>
    <row r="896" spans="1:20" ht="25.5" x14ac:dyDescent="0.25">
      <c r="A896" s="51"/>
      <c r="B896" s="25">
        <v>891</v>
      </c>
      <c r="C896" s="43">
        <v>1136721</v>
      </c>
      <c r="D896" s="37">
        <v>1018138</v>
      </c>
      <c r="E896" s="36" t="s">
        <v>3294</v>
      </c>
      <c r="F896" s="25" t="s">
        <v>655</v>
      </c>
      <c r="G896" s="238" t="s">
        <v>2182</v>
      </c>
      <c r="H896" s="23"/>
      <c r="I896" s="23"/>
      <c r="J896" s="35" t="s">
        <v>160</v>
      </c>
      <c r="K896" s="25" t="s">
        <v>24</v>
      </c>
      <c r="L896" s="31" t="s">
        <v>2629</v>
      </c>
      <c r="M896" s="25">
        <v>4.55</v>
      </c>
      <c r="N896" s="25">
        <v>8.0640000000000003E-2</v>
      </c>
      <c r="O896" s="25">
        <v>1</v>
      </c>
      <c r="P896" s="25">
        <v>1400</v>
      </c>
      <c r="Q896" s="25">
        <v>2400</v>
      </c>
      <c r="R896" s="25">
        <v>2400</v>
      </c>
      <c r="S896" s="25">
        <v>4.55</v>
      </c>
      <c r="T896" s="25">
        <v>8.0640000000000001</v>
      </c>
    </row>
    <row r="897" spans="1:20" ht="25.5" x14ac:dyDescent="0.25">
      <c r="A897" s="51"/>
      <c r="B897" s="25">
        <v>892</v>
      </c>
      <c r="C897" s="43">
        <v>1136722</v>
      </c>
      <c r="D897" s="25"/>
      <c r="E897" s="36" t="s">
        <v>3293</v>
      </c>
      <c r="F897" s="25" t="s">
        <v>21</v>
      </c>
      <c r="G897" s="238" t="s">
        <v>2182</v>
      </c>
      <c r="H897" s="25"/>
      <c r="I897" s="25"/>
      <c r="J897" s="35" t="s">
        <v>67</v>
      </c>
      <c r="K897" s="34" t="s">
        <v>24</v>
      </c>
      <c r="L897" s="31">
        <v>9089</v>
      </c>
      <c r="M897" s="25">
        <v>1.92</v>
      </c>
      <c r="N897" s="25">
        <v>3.6999999999999998E-2</v>
      </c>
      <c r="O897" s="25">
        <v>1</v>
      </c>
      <c r="P897" s="25"/>
      <c r="Q897" s="25"/>
      <c r="R897" s="25"/>
      <c r="S897" s="25"/>
      <c r="T897" s="25"/>
    </row>
    <row r="898" spans="1:20" ht="25.5" x14ac:dyDescent="0.25">
      <c r="A898" s="51"/>
      <c r="B898" s="25">
        <v>893</v>
      </c>
      <c r="C898" s="43">
        <v>1136723</v>
      </c>
      <c r="D898" s="25">
        <v>1045881</v>
      </c>
      <c r="E898" s="36" t="s">
        <v>3291</v>
      </c>
      <c r="F898" s="25" t="s">
        <v>21</v>
      </c>
      <c r="G898" s="238" t="s">
        <v>2182</v>
      </c>
      <c r="H898" s="25"/>
      <c r="I898" s="25"/>
      <c r="J898" s="35" t="s">
        <v>67</v>
      </c>
      <c r="K898" s="34" t="s">
        <v>24</v>
      </c>
      <c r="L898" s="31">
        <v>11603</v>
      </c>
      <c r="M898" s="25">
        <v>2.7</v>
      </c>
      <c r="N898" s="25">
        <v>3.6999999999999998E-2</v>
      </c>
      <c r="O898" s="25">
        <v>1</v>
      </c>
      <c r="P898" s="25">
        <v>1850</v>
      </c>
      <c r="Q898" s="25">
        <v>2400</v>
      </c>
      <c r="R898" s="25">
        <v>2400</v>
      </c>
      <c r="S898" s="25">
        <v>2.7</v>
      </c>
      <c r="T898" s="25">
        <v>10.656000000000001</v>
      </c>
    </row>
    <row r="899" spans="1:20" ht="25.5" x14ac:dyDescent="0.25">
      <c r="A899" s="51"/>
      <c r="B899" s="25">
        <v>894</v>
      </c>
      <c r="C899" s="43">
        <v>1136724</v>
      </c>
      <c r="D899" s="37">
        <v>1045882</v>
      </c>
      <c r="E899" s="36" t="s">
        <v>3289</v>
      </c>
      <c r="F899" s="25" t="s">
        <v>21</v>
      </c>
      <c r="G899" s="238" t="s">
        <v>2182</v>
      </c>
      <c r="H899" s="23"/>
      <c r="I899" s="23"/>
      <c r="J899" s="35" t="s">
        <v>67</v>
      </c>
      <c r="K899" s="25" t="s">
        <v>24</v>
      </c>
      <c r="L899" s="31">
        <v>14179</v>
      </c>
      <c r="M899" s="25">
        <v>2.9</v>
      </c>
      <c r="N899" s="25">
        <v>5.7000000000000002E-2</v>
      </c>
      <c r="O899" s="25">
        <v>1</v>
      </c>
      <c r="P899" s="25">
        <v>1850</v>
      </c>
      <c r="Q899" s="25">
        <v>2400</v>
      </c>
      <c r="R899" s="25">
        <v>2400</v>
      </c>
      <c r="S899" s="25">
        <v>2.9</v>
      </c>
      <c r="T899" s="25">
        <v>10.656000000000001</v>
      </c>
    </row>
    <row r="900" spans="1:20" ht="25.5" x14ac:dyDescent="0.25">
      <c r="A900" s="51"/>
      <c r="B900" s="25">
        <v>895</v>
      </c>
      <c r="C900" s="43">
        <v>1136725</v>
      </c>
      <c r="D900" s="37">
        <v>1045883</v>
      </c>
      <c r="E900" s="36" t="s">
        <v>3287</v>
      </c>
      <c r="F900" s="25" t="s">
        <v>21</v>
      </c>
      <c r="G900" s="238" t="s">
        <v>2182</v>
      </c>
      <c r="H900" s="23"/>
      <c r="I900" s="23"/>
      <c r="J900" s="35" t="s">
        <v>160</v>
      </c>
      <c r="K900" s="25" t="s">
        <v>24</v>
      </c>
      <c r="L900" s="31" t="s">
        <v>2629</v>
      </c>
      <c r="M900" s="25">
        <v>3.8</v>
      </c>
      <c r="N900" s="25">
        <v>8.5000000000000006E-2</v>
      </c>
      <c r="O900" s="25">
        <v>1</v>
      </c>
      <c r="P900" s="25">
        <v>1400</v>
      </c>
      <c r="Q900" s="25">
        <v>2400</v>
      </c>
      <c r="R900" s="25">
        <v>2400</v>
      </c>
      <c r="S900" s="25">
        <v>3.8</v>
      </c>
      <c r="T900" s="25">
        <v>8.0640000000000001</v>
      </c>
    </row>
    <row r="901" spans="1:20" ht="25.5" x14ac:dyDescent="0.25">
      <c r="A901" s="51"/>
      <c r="B901" s="25">
        <v>896</v>
      </c>
      <c r="C901" s="43">
        <v>1136726</v>
      </c>
      <c r="D901" s="37"/>
      <c r="E901" s="36" t="s">
        <v>3285</v>
      </c>
      <c r="F901" s="25" t="s">
        <v>21</v>
      </c>
      <c r="G901" s="238" t="s">
        <v>2182</v>
      </c>
      <c r="H901" s="23"/>
      <c r="I901" s="23"/>
      <c r="J901" s="35" t="s">
        <v>160</v>
      </c>
      <c r="K901" s="25" t="s">
        <v>24</v>
      </c>
      <c r="L901" s="31" t="s">
        <v>2629</v>
      </c>
      <c r="M901" s="25">
        <v>4.55</v>
      </c>
      <c r="N901" s="25">
        <v>8.0640000000000003E-2</v>
      </c>
      <c r="O901" s="25">
        <v>1</v>
      </c>
      <c r="P901" s="25"/>
      <c r="Q901" s="25"/>
      <c r="R901" s="25"/>
      <c r="S901" s="25"/>
      <c r="T901" s="25"/>
    </row>
    <row r="902" spans="1:20" ht="25.5" x14ac:dyDescent="0.25">
      <c r="A902" s="51"/>
      <c r="B902" s="25">
        <v>897</v>
      </c>
      <c r="C902" s="43">
        <v>1136727</v>
      </c>
      <c r="D902" s="37">
        <v>1018232</v>
      </c>
      <c r="E902" s="36" t="s">
        <v>3283</v>
      </c>
      <c r="F902" s="25" t="s">
        <v>21</v>
      </c>
      <c r="G902" s="238" t="s">
        <v>2182</v>
      </c>
      <c r="H902" s="23"/>
      <c r="I902" s="23"/>
      <c r="J902" s="35" t="s">
        <v>67</v>
      </c>
      <c r="K902" s="25" t="s">
        <v>24</v>
      </c>
      <c r="L902" s="31">
        <v>7703</v>
      </c>
      <c r="M902" s="25">
        <v>1.47</v>
      </c>
      <c r="N902" s="25">
        <v>3.6299999999999999E-2</v>
      </c>
      <c r="O902" s="25">
        <v>1</v>
      </c>
      <c r="P902" s="25">
        <v>1500</v>
      </c>
      <c r="Q902" s="25">
        <v>2200</v>
      </c>
      <c r="R902" s="25">
        <v>2200</v>
      </c>
      <c r="S902" s="25">
        <v>1.47</v>
      </c>
      <c r="T902" s="25">
        <v>7.26</v>
      </c>
    </row>
    <row r="903" spans="1:20" ht="25.5" x14ac:dyDescent="0.25">
      <c r="A903" s="51"/>
      <c r="B903" s="25">
        <v>898</v>
      </c>
      <c r="C903" s="43">
        <v>1136728</v>
      </c>
      <c r="D903" s="37">
        <v>1018233</v>
      </c>
      <c r="E903" s="36" t="s">
        <v>3281</v>
      </c>
      <c r="F903" s="25" t="s">
        <v>655</v>
      </c>
      <c r="G903" s="238" t="s">
        <v>2182</v>
      </c>
      <c r="H903" s="23"/>
      <c r="I903" s="23"/>
      <c r="J903" s="35" t="s">
        <v>160</v>
      </c>
      <c r="K903" s="25" t="s">
        <v>24</v>
      </c>
      <c r="L903" s="31" t="s">
        <v>2629</v>
      </c>
      <c r="M903" s="25">
        <v>1.67</v>
      </c>
      <c r="N903" s="25">
        <v>3.6299999999999999E-2</v>
      </c>
      <c r="O903" s="25">
        <v>1</v>
      </c>
      <c r="P903" s="25">
        <v>1500</v>
      </c>
      <c r="Q903" s="25">
        <v>2200</v>
      </c>
      <c r="R903" s="25">
        <v>2200</v>
      </c>
      <c r="S903" s="25">
        <v>1.67</v>
      </c>
      <c r="T903" s="25">
        <v>7.26</v>
      </c>
    </row>
    <row r="904" spans="1:20" ht="25.5" x14ac:dyDescent="0.25">
      <c r="A904" s="51"/>
      <c r="B904" s="25">
        <v>899</v>
      </c>
      <c r="C904" s="43">
        <v>1136729</v>
      </c>
      <c r="D904" s="37">
        <v>1018234</v>
      </c>
      <c r="E904" s="36" t="s">
        <v>3279</v>
      </c>
      <c r="F904" s="25" t="s">
        <v>655</v>
      </c>
      <c r="G904" s="238" t="s">
        <v>2182</v>
      </c>
      <c r="H904" s="23"/>
      <c r="I904" s="23"/>
      <c r="J904" s="35" t="s">
        <v>160</v>
      </c>
      <c r="K904" s="25" t="s">
        <v>24</v>
      </c>
      <c r="L904" s="31" t="s">
        <v>2629</v>
      </c>
      <c r="M904" s="25">
        <v>1.97</v>
      </c>
      <c r="N904" s="25">
        <v>3.6299999999999999E-2</v>
      </c>
      <c r="O904" s="25">
        <v>1</v>
      </c>
      <c r="P904" s="25">
        <v>1500</v>
      </c>
      <c r="Q904" s="25">
        <v>2200</v>
      </c>
      <c r="R904" s="25">
        <v>2200</v>
      </c>
      <c r="S904" s="25">
        <v>1.97</v>
      </c>
      <c r="T904" s="25">
        <v>7.26</v>
      </c>
    </row>
    <row r="905" spans="1:20" ht="25.5" x14ac:dyDescent="0.25">
      <c r="A905" s="51"/>
      <c r="B905" s="25">
        <v>900</v>
      </c>
      <c r="C905" s="43">
        <v>1136730</v>
      </c>
      <c r="D905" s="37">
        <v>1018235</v>
      </c>
      <c r="E905" s="36" t="s">
        <v>3278</v>
      </c>
      <c r="F905" s="25" t="s">
        <v>655</v>
      </c>
      <c r="G905" s="238" t="s">
        <v>2182</v>
      </c>
      <c r="H905" s="23"/>
      <c r="I905" s="23"/>
      <c r="J905" s="35" t="s">
        <v>160</v>
      </c>
      <c r="K905" s="25" t="s">
        <v>24</v>
      </c>
      <c r="L905" s="31" t="s">
        <v>2629</v>
      </c>
      <c r="M905" s="25">
        <v>2.72</v>
      </c>
      <c r="N905" s="25">
        <v>5.1839999999999997E-2</v>
      </c>
      <c r="O905" s="25">
        <v>1</v>
      </c>
      <c r="P905" s="25">
        <v>2000</v>
      </c>
      <c r="Q905" s="25">
        <v>2200</v>
      </c>
      <c r="R905" s="25">
        <v>2200</v>
      </c>
      <c r="S905" s="25">
        <v>2.72</v>
      </c>
      <c r="T905" s="25">
        <v>9.68</v>
      </c>
    </row>
    <row r="906" spans="1:20" ht="25.5" x14ac:dyDescent="0.25">
      <c r="A906" s="51"/>
      <c r="B906" s="25">
        <v>901</v>
      </c>
      <c r="C906" s="43">
        <v>1136731</v>
      </c>
      <c r="D906" s="37">
        <v>1018236</v>
      </c>
      <c r="E906" s="36" t="s">
        <v>3276</v>
      </c>
      <c r="F906" s="25" t="s">
        <v>655</v>
      </c>
      <c r="G906" s="238" t="s">
        <v>2182</v>
      </c>
      <c r="H906" s="23"/>
      <c r="I906" s="23"/>
      <c r="J906" s="35" t="s">
        <v>160</v>
      </c>
      <c r="K906" s="25" t="s">
        <v>24</v>
      </c>
      <c r="L906" s="31" t="s">
        <v>2629</v>
      </c>
      <c r="M906" s="25">
        <v>3.14</v>
      </c>
      <c r="N906" s="25">
        <v>6.2920000000000004E-2</v>
      </c>
      <c r="O906" s="25">
        <v>1</v>
      </c>
      <c r="P906" s="25">
        <v>2000</v>
      </c>
      <c r="Q906" s="25">
        <v>2200</v>
      </c>
      <c r="R906" s="25">
        <v>2200</v>
      </c>
      <c r="S906" s="25">
        <v>3.14</v>
      </c>
      <c r="T906" s="25">
        <v>9.68</v>
      </c>
    </row>
    <row r="907" spans="1:20" ht="25.5" x14ac:dyDescent="0.25">
      <c r="A907" s="51"/>
      <c r="B907" s="25">
        <v>902</v>
      </c>
      <c r="C907" s="43">
        <v>1136732</v>
      </c>
      <c r="D907" s="37">
        <v>1018237</v>
      </c>
      <c r="E907" s="36" t="s">
        <v>3274</v>
      </c>
      <c r="F907" s="25" t="s">
        <v>655</v>
      </c>
      <c r="G907" s="238" t="s">
        <v>2182</v>
      </c>
      <c r="H907" s="23"/>
      <c r="I907" s="23"/>
      <c r="J907" s="35" t="s">
        <v>160</v>
      </c>
      <c r="K907" s="25" t="s">
        <v>24</v>
      </c>
      <c r="L907" s="31" t="s">
        <v>2629</v>
      </c>
      <c r="M907" s="25">
        <v>4.1399999999999997</v>
      </c>
      <c r="N907" s="25">
        <v>6.2920000000000004E-2</v>
      </c>
      <c r="O907" s="25">
        <v>1</v>
      </c>
      <c r="P907" s="25">
        <v>2000</v>
      </c>
      <c r="Q907" s="25">
        <v>2200</v>
      </c>
      <c r="R907" s="25">
        <v>2200</v>
      </c>
      <c r="S907" s="25">
        <v>4.1399999999999997</v>
      </c>
      <c r="T907" s="25">
        <v>9.68</v>
      </c>
    </row>
    <row r="908" spans="1:20" ht="25.5" x14ac:dyDescent="0.25">
      <c r="A908" s="51"/>
      <c r="B908" s="25">
        <v>903</v>
      </c>
      <c r="C908" s="43">
        <v>1136733</v>
      </c>
      <c r="D908" s="37">
        <v>1062886</v>
      </c>
      <c r="E908" s="36" t="s">
        <v>3272</v>
      </c>
      <c r="F908" s="25" t="s">
        <v>655</v>
      </c>
      <c r="G908" s="238" t="s">
        <v>2182</v>
      </c>
      <c r="H908" s="23"/>
      <c r="I908" s="23"/>
      <c r="J908" s="35" t="s">
        <v>160</v>
      </c>
      <c r="K908" s="25" t="s">
        <v>24</v>
      </c>
      <c r="L908" s="31" t="s">
        <v>2629</v>
      </c>
      <c r="M908" s="25">
        <v>5.75</v>
      </c>
      <c r="N908" s="25">
        <v>9.0200000000000002E-2</v>
      </c>
      <c r="O908" s="25">
        <v>1</v>
      </c>
      <c r="P908" s="25">
        <v>2200</v>
      </c>
      <c r="Q908" s="25">
        <v>1600</v>
      </c>
      <c r="R908" s="25">
        <v>2050</v>
      </c>
      <c r="S908" s="25">
        <v>5.75</v>
      </c>
      <c r="T908" s="25">
        <v>7.2160000000000002</v>
      </c>
    </row>
    <row r="909" spans="1:20" ht="25.5" x14ac:dyDescent="0.25">
      <c r="A909" s="51"/>
      <c r="B909" s="25">
        <v>904</v>
      </c>
      <c r="C909" s="43">
        <v>1136734</v>
      </c>
      <c r="D909" s="37">
        <v>1018238</v>
      </c>
      <c r="E909" s="36" t="s">
        <v>3270</v>
      </c>
      <c r="F909" s="25" t="s">
        <v>655</v>
      </c>
      <c r="G909" s="238" t="s">
        <v>2182</v>
      </c>
      <c r="H909" s="23"/>
      <c r="I909" s="23"/>
      <c r="J909" s="35" t="s">
        <v>67</v>
      </c>
      <c r="K909" s="25" t="s">
        <v>24</v>
      </c>
      <c r="L909" s="31">
        <v>6281</v>
      </c>
      <c r="M909" s="25">
        <v>1.36</v>
      </c>
      <c r="N909" s="25">
        <v>3.6299999999999999E-2</v>
      </c>
      <c r="O909" s="25">
        <v>1</v>
      </c>
      <c r="P909" s="25">
        <v>1500</v>
      </c>
      <c r="Q909" s="25">
        <v>2200</v>
      </c>
      <c r="R909" s="25">
        <v>2200</v>
      </c>
      <c r="S909" s="25">
        <v>1.36</v>
      </c>
      <c r="T909" s="25">
        <v>7.26</v>
      </c>
    </row>
    <row r="910" spans="1:20" ht="25.5" x14ac:dyDescent="0.25">
      <c r="A910" s="51"/>
      <c r="B910" s="25">
        <v>905</v>
      </c>
      <c r="C910" s="43">
        <v>1136735</v>
      </c>
      <c r="D910" s="37">
        <v>1018239</v>
      </c>
      <c r="E910" s="36" t="s">
        <v>3269</v>
      </c>
      <c r="F910" s="25" t="s">
        <v>655</v>
      </c>
      <c r="G910" s="238" t="s">
        <v>2182</v>
      </c>
      <c r="H910" s="23"/>
      <c r="I910" s="23"/>
      <c r="J910" s="35" t="s">
        <v>67</v>
      </c>
      <c r="K910" s="25" t="s">
        <v>24</v>
      </c>
      <c r="L910" s="31">
        <v>6944</v>
      </c>
      <c r="M910" s="25">
        <v>1.43</v>
      </c>
      <c r="N910" s="25">
        <v>3.6299999999999999E-2</v>
      </c>
      <c r="O910" s="25">
        <v>1</v>
      </c>
      <c r="P910" s="25">
        <v>1500</v>
      </c>
      <c r="Q910" s="25">
        <v>2200</v>
      </c>
      <c r="R910" s="25">
        <v>2200</v>
      </c>
      <c r="S910" s="25">
        <v>1.43</v>
      </c>
      <c r="T910" s="25">
        <v>7.26</v>
      </c>
    </row>
    <row r="911" spans="1:20" ht="25.5" x14ac:dyDescent="0.25">
      <c r="A911" s="51"/>
      <c r="B911" s="25">
        <v>906</v>
      </c>
      <c r="C911" s="43">
        <v>1136736</v>
      </c>
      <c r="D911" s="37">
        <v>1018240</v>
      </c>
      <c r="E911" s="36" t="s">
        <v>3268</v>
      </c>
      <c r="F911" s="25" t="s">
        <v>655</v>
      </c>
      <c r="G911" s="238" t="s">
        <v>2182</v>
      </c>
      <c r="H911" s="23"/>
      <c r="I911" s="23"/>
      <c r="J911" s="35" t="s">
        <v>67</v>
      </c>
      <c r="K911" s="25" t="s">
        <v>24</v>
      </c>
      <c r="L911" s="31">
        <v>9144</v>
      </c>
      <c r="M911" s="25">
        <v>2.08</v>
      </c>
      <c r="N911" s="25">
        <v>3.6299999999999999E-2</v>
      </c>
      <c r="O911" s="25">
        <v>1</v>
      </c>
      <c r="P911" s="25">
        <v>1500</v>
      </c>
      <c r="Q911" s="25">
        <v>2200</v>
      </c>
      <c r="R911" s="25">
        <v>2200</v>
      </c>
      <c r="S911" s="25">
        <v>2.08</v>
      </c>
      <c r="T911" s="25">
        <v>7.26</v>
      </c>
    </row>
    <row r="912" spans="1:20" ht="25.5" x14ac:dyDescent="0.25">
      <c r="A912" s="51"/>
      <c r="B912" s="25">
        <v>907</v>
      </c>
      <c r="C912" s="43">
        <v>1136737</v>
      </c>
      <c r="D912" s="37">
        <v>1018241</v>
      </c>
      <c r="E912" s="36" t="s">
        <v>3266</v>
      </c>
      <c r="F912" s="25" t="s">
        <v>655</v>
      </c>
      <c r="G912" s="238" t="s">
        <v>2182</v>
      </c>
      <c r="H912" s="23"/>
      <c r="I912" s="23"/>
      <c r="J912" s="35" t="s">
        <v>160</v>
      </c>
      <c r="K912" s="25" t="s">
        <v>24</v>
      </c>
      <c r="L912" s="31" t="s">
        <v>2629</v>
      </c>
      <c r="M912" s="25">
        <v>2.84</v>
      </c>
      <c r="N912" s="25">
        <v>5.1839999999999997E-2</v>
      </c>
      <c r="O912" s="25">
        <v>1</v>
      </c>
      <c r="P912" s="25">
        <v>1800</v>
      </c>
      <c r="Q912" s="25">
        <v>2400</v>
      </c>
      <c r="R912" s="25">
        <v>2400</v>
      </c>
      <c r="S912" s="25">
        <v>2.84</v>
      </c>
      <c r="T912" s="25">
        <v>10.368</v>
      </c>
    </row>
    <row r="913" spans="1:20" ht="25.5" x14ac:dyDescent="0.25">
      <c r="A913" s="51"/>
      <c r="B913" s="25">
        <v>908</v>
      </c>
      <c r="C913" s="43">
        <v>1136738</v>
      </c>
      <c r="D913" s="25"/>
      <c r="E913" s="36" t="s">
        <v>3264</v>
      </c>
      <c r="F913" s="25" t="s">
        <v>21</v>
      </c>
      <c r="G913" s="238" t="s">
        <v>2182</v>
      </c>
      <c r="H913" s="25"/>
      <c r="I913" s="25"/>
      <c r="J913" s="35" t="s">
        <v>67</v>
      </c>
      <c r="K913" s="25" t="s">
        <v>24</v>
      </c>
      <c r="L913" s="31">
        <v>6281</v>
      </c>
      <c r="M913" s="25">
        <v>1.36</v>
      </c>
      <c r="N913" s="25">
        <v>2.7E-2</v>
      </c>
      <c r="O913" s="25">
        <v>1</v>
      </c>
      <c r="P913" s="25"/>
      <c r="Q913" s="25"/>
      <c r="R913" s="25"/>
      <c r="S913" s="25"/>
      <c r="T913" s="25"/>
    </row>
    <row r="914" spans="1:20" ht="25.5" x14ac:dyDescent="0.25">
      <c r="A914" s="51"/>
      <c r="B914" s="25">
        <v>909</v>
      </c>
      <c r="C914" s="43">
        <v>1136739</v>
      </c>
      <c r="D914" s="25"/>
      <c r="E914" s="36" t="s">
        <v>3262</v>
      </c>
      <c r="F914" s="25" t="s">
        <v>21</v>
      </c>
      <c r="G914" s="238" t="s">
        <v>2182</v>
      </c>
      <c r="H914" s="25"/>
      <c r="I914" s="25"/>
      <c r="J914" s="35" t="s">
        <v>67</v>
      </c>
      <c r="K914" s="25" t="s">
        <v>24</v>
      </c>
      <c r="L914" s="31">
        <v>6944</v>
      </c>
      <c r="M914" s="25">
        <v>1.43</v>
      </c>
      <c r="N914" s="25">
        <v>2.7E-2</v>
      </c>
      <c r="O914" s="25">
        <v>1</v>
      </c>
      <c r="P914" s="25"/>
      <c r="Q914" s="25"/>
      <c r="R914" s="25"/>
      <c r="S914" s="25"/>
      <c r="T914" s="25"/>
    </row>
    <row r="915" spans="1:20" ht="25.5" x14ac:dyDescent="0.25">
      <c r="A915" s="51"/>
      <c r="B915" s="25">
        <v>910</v>
      </c>
      <c r="C915" s="43">
        <v>1136748</v>
      </c>
      <c r="D915" s="37">
        <v>1084885</v>
      </c>
      <c r="E915" s="36" t="s">
        <v>3250</v>
      </c>
      <c r="F915" s="25" t="s">
        <v>21</v>
      </c>
      <c r="G915" s="238" t="s">
        <v>2182</v>
      </c>
      <c r="H915" s="25"/>
      <c r="I915" s="25"/>
      <c r="J915" s="35" t="s">
        <v>67</v>
      </c>
      <c r="K915" s="25" t="s">
        <v>24</v>
      </c>
      <c r="L915" s="31">
        <v>8146</v>
      </c>
      <c r="M915" s="25">
        <v>1.5</v>
      </c>
      <c r="N915" s="25">
        <v>3.5437999999999997E-2</v>
      </c>
      <c r="O915" s="25">
        <v>1</v>
      </c>
      <c r="P915" s="25">
        <v>1400</v>
      </c>
      <c r="Q915" s="25">
        <v>2250</v>
      </c>
      <c r="R915" s="25">
        <v>2250</v>
      </c>
      <c r="S915" s="25">
        <v>1.5</v>
      </c>
      <c r="T915" s="25">
        <v>7.0875000000000004</v>
      </c>
    </row>
    <row r="916" spans="1:20" ht="25.5" x14ac:dyDescent="0.25">
      <c r="A916" s="51"/>
      <c r="B916" s="25">
        <v>911</v>
      </c>
      <c r="C916" s="43">
        <v>1136749</v>
      </c>
      <c r="D916" s="37">
        <v>1084886</v>
      </c>
      <c r="E916" s="36" t="s">
        <v>3248</v>
      </c>
      <c r="F916" s="25" t="s">
        <v>21</v>
      </c>
      <c r="G916" s="238" t="s">
        <v>2182</v>
      </c>
      <c r="H916" s="23"/>
      <c r="I916" s="23"/>
      <c r="J916" s="35" t="s">
        <v>67</v>
      </c>
      <c r="K916" s="25" t="s">
        <v>24</v>
      </c>
      <c r="L916" s="31">
        <v>9920</v>
      </c>
      <c r="M916" s="25">
        <v>2.5</v>
      </c>
      <c r="N916" s="25">
        <v>5.3280000000000001E-2</v>
      </c>
      <c r="O916" s="25">
        <v>1</v>
      </c>
      <c r="P916" s="25">
        <v>1850</v>
      </c>
      <c r="Q916" s="25">
        <v>2400</v>
      </c>
      <c r="R916" s="25">
        <v>2400</v>
      </c>
      <c r="S916" s="25">
        <v>2.5</v>
      </c>
      <c r="T916" s="25">
        <v>10.656000000000001</v>
      </c>
    </row>
    <row r="917" spans="1:20" ht="25.5" x14ac:dyDescent="0.25">
      <c r="A917" s="51"/>
      <c r="B917" s="25">
        <v>912</v>
      </c>
      <c r="C917" s="43">
        <v>1136750</v>
      </c>
      <c r="D917" s="37">
        <v>1018140</v>
      </c>
      <c r="E917" s="36" t="s">
        <v>3246</v>
      </c>
      <c r="F917" s="25" t="s">
        <v>21</v>
      </c>
      <c r="G917" s="238" t="s">
        <v>2182</v>
      </c>
      <c r="H917" s="23"/>
      <c r="I917" s="23"/>
      <c r="J917" s="35" t="s">
        <v>67</v>
      </c>
      <c r="K917" s="25" t="s">
        <v>24</v>
      </c>
      <c r="L917" s="31">
        <v>9918</v>
      </c>
      <c r="M917" s="25">
        <v>2.2000000000000002</v>
      </c>
      <c r="N917" s="25">
        <v>5.1839999999999997E-2</v>
      </c>
      <c r="O917" s="25">
        <v>1</v>
      </c>
      <c r="P917" s="25">
        <v>1800</v>
      </c>
      <c r="Q917" s="25">
        <v>2400</v>
      </c>
      <c r="R917" s="25">
        <v>2400</v>
      </c>
      <c r="S917" s="25">
        <v>2.2000000000000002</v>
      </c>
      <c r="T917" s="25">
        <v>10.368</v>
      </c>
    </row>
    <row r="918" spans="1:20" ht="25.5" x14ac:dyDescent="0.25">
      <c r="A918" s="51"/>
      <c r="B918" s="25">
        <v>913</v>
      </c>
      <c r="C918" s="43">
        <v>1136751</v>
      </c>
      <c r="D918" s="37">
        <v>1018141</v>
      </c>
      <c r="E918" s="36" t="s">
        <v>3244</v>
      </c>
      <c r="F918" s="25" t="s">
        <v>21</v>
      </c>
      <c r="G918" s="238" t="s">
        <v>2182</v>
      </c>
      <c r="H918" s="23"/>
      <c r="I918" s="23"/>
      <c r="J918" s="35" t="s">
        <v>67</v>
      </c>
      <c r="K918" s="25" t="s">
        <v>24</v>
      </c>
      <c r="L918" s="31">
        <v>12128</v>
      </c>
      <c r="M918" s="25">
        <v>2.4500000000000002</v>
      </c>
      <c r="N918" s="25">
        <v>5.1839999999999997E-2</v>
      </c>
      <c r="O918" s="25">
        <v>1</v>
      </c>
      <c r="P918" s="25">
        <v>1800</v>
      </c>
      <c r="Q918" s="25">
        <v>2400</v>
      </c>
      <c r="R918" s="25">
        <v>2400</v>
      </c>
      <c r="S918" s="25">
        <v>2.4500000000000002</v>
      </c>
      <c r="T918" s="25">
        <v>10.368</v>
      </c>
    </row>
    <row r="919" spans="1:20" ht="25.5" x14ac:dyDescent="0.25">
      <c r="A919" s="51"/>
      <c r="B919" s="25">
        <v>914</v>
      </c>
      <c r="C919" s="43">
        <v>1136752</v>
      </c>
      <c r="D919" s="37">
        <v>1044015</v>
      </c>
      <c r="E919" s="36" t="s">
        <v>3242</v>
      </c>
      <c r="F919" s="25" t="s">
        <v>21</v>
      </c>
      <c r="G919" s="238" t="s">
        <v>2182</v>
      </c>
      <c r="H919" s="23"/>
      <c r="I919" s="23"/>
      <c r="J919" s="35" t="s">
        <v>67</v>
      </c>
      <c r="K919" s="25" t="s">
        <v>24</v>
      </c>
      <c r="L919" s="31">
        <v>14563</v>
      </c>
      <c r="M919" s="25">
        <v>2.8</v>
      </c>
      <c r="N919" s="25">
        <v>5.3280000000000001E-2</v>
      </c>
      <c r="O919" s="25">
        <v>1</v>
      </c>
      <c r="P919" s="25">
        <v>2400</v>
      </c>
      <c r="Q919" s="25">
        <v>1850</v>
      </c>
      <c r="R919" s="25">
        <v>2400</v>
      </c>
      <c r="S919" s="25">
        <v>2.8</v>
      </c>
      <c r="T919" s="25">
        <v>10.656000000000001</v>
      </c>
    </row>
    <row r="920" spans="1:20" ht="25.5" x14ac:dyDescent="0.25">
      <c r="A920" s="51"/>
      <c r="B920" s="25">
        <v>915</v>
      </c>
      <c r="C920" s="43">
        <v>1136753</v>
      </c>
      <c r="D920" s="37">
        <v>1034188</v>
      </c>
      <c r="E920" s="36" t="s">
        <v>3240</v>
      </c>
      <c r="F920" s="25" t="s">
        <v>21</v>
      </c>
      <c r="G920" s="238" t="s">
        <v>2182</v>
      </c>
      <c r="H920" s="23"/>
      <c r="I920" s="23"/>
      <c r="J920" s="35" t="s">
        <v>160</v>
      </c>
      <c r="K920" s="25" t="s">
        <v>24</v>
      </c>
      <c r="L920" s="31" t="s">
        <v>2629</v>
      </c>
      <c r="M920" s="25">
        <v>3.1</v>
      </c>
      <c r="N920" s="25">
        <v>5.7000000000000002E-2</v>
      </c>
      <c r="O920" s="25">
        <v>1</v>
      </c>
      <c r="P920" s="25">
        <v>1850</v>
      </c>
      <c r="Q920" s="25">
        <v>2400</v>
      </c>
      <c r="R920" s="25">
        <v>2400</v>
      </c>
      <c r="S920" s="25">
        <v>3.1</v>
      </c>
      <c r="T920" s="25">
        <v>10.656000000000001</v>
      </c>
    </row>
    <row r="921" spans="1:20" ht="25.5" x14ac:dyDescent="0.25">
      <c r="A921" s="51"/>
      <c r="B921" s="25">
        <v>916</v>
      </c>
      <c r="C921" s="43">
        <v>1136754</v>
      </c>
      <c r="D921" s="37">
        <v>1044016</v>
      </c>
      <c r="E921" s="36" t="s">
        <v>3238</v>
      </c>
      <c r="F921" s="25" t="s">
        <v>21</v>
      </c>
      <c r="G921" s="238" t="s">
        <v>2182</v>
      </c>
      <c r="H921" s="23"/>
      <c r="I921" s="23"/>
      <c r="J921" s="35" t="s">
        <v>160</v>
      </c>
      <c r="K921" s="25" t="s">
        <v>24</v>
      </c>
      <c r="L921" s="31" t="s">
        <v>2629</v>
      </c>
      <c r="M921" s="25">
        <v>3.5</v>
      </c>
      <c r="N921" s="25">
        <v>8.5000000000000006E-2</v>
      </c>
      <c r="O921" s="25">
        <v>1</v>
      </c>
      <c r="P921" s="25">
        <v>1400</v>
      </c>
      <c r="Q921" s="25">
        <v>2400</v>
      </c>
      <c r="R921" s="25">
        <v>2400</v>
      </c>
      <c r="S921" s="25">
        <v>3.5</v>
      </c>
      <c r="T921" s="25">
        <v>8.0640000000000001</v>
      </c>
    </row>
    <row r="922" spans="1:20" ht="25.5" x14ac:dyDescent="0.25">
      <c r="A922" s="51"/>
      <c r="B922" s="25">
        <v>917</v>
      </c>
      <c r="C922" s="43">
        <v>1136755</v>
      </c>
      <c r="D922" s="37">
        <v>1084887</v>
      </c>
      <c r="E922" s="36" t="s">
        <v>3236</v>
      </c>
      <c r="F922" s="25" t="s">
        <v>655</v>
      </c>
      <c r="G922" s="238" t="s">
        <v>2182</v>
      </c>
      <c r="H922" s="23"/>
      <c r="I922" s="43">
        <v>1136764</v>
      </c>
      <c r="J922" s="35" t="s">
        <v>67</v>
      </c>
      <c r="K922" s="25" t="s">
        <v>24</v>
      </c>
      <c r="L922" s="31">
        <v>12863</v>
      </c>
      <c r="M922" s="25">
        <v>2.5</v>
      </c>
      <c r="N922" s="25">
        <v>5.3280000000000001E-2</v>
      </c>
      <c r="O922" s="25">
        <v>1</v>
      </c>
      <c r="P922" s="25">
        <v>1850</v>
      </c>
      <c r="Q922" s="25">
        <v>2400</v>
      </c>
      <c r="R922" s="25">
        <v>2400</v>
      </c>
      <c r="S922" s="25">
        <v>2.5</v>
      </c>
      <c r="T922" s="25">
        <v>10.656000000000001</v>
      </c>
    </row>
    <row r="923" spans="1:20" ht="25.5" x14ac:dyDescent="0.25">
      <c r="A923" s="51"/>
      <c r="B923" s="25">
        <v>918</v>
      </c>
      <c r="C923" s="43">
        <v>1136756</v>
      </c>
      <c r="D923" s="37">
        <v>1018147</v>
      </c>
      <c r="E923" s="36" t="s">
        <v>3235</v>
      </c>
      <c r="F923" s="25" t="s">
        <v>655</v>
      </c>
      <c r="G923" s="238" t="s">
        <v>2182</v>
      </c>
      <c r="H923" s="23"/>
      <c r="I923" s="43">
        <v>1136765</v>
      </c>
      <c r="J923" s="35" t="s">
        <v>67</v>
      </c>
      <c r="K923" s="25" t="s">
        <v>24</v>
      </c>
      <c r="L923" s="31">
        <v>12863</v>
      </c>
      <c r="M923" s="25">
        <v>2.41</v>
      </c>
      <c r="N923" s="25">
        <v>5.1839999999999997E-2</v>
      </c>
      <c r="O923" s="25">
        <v>1</v>
      </c>
      <c r="P923" s="25">
        <v>1800</v>
      </c>
      <c r="Q923" s="25">
        <v>2400</v>
      </c>
      <c r="R923" s="25">
        <v>2400</v>
      </c>
      <c r="S923" s="25">
        <v>2.41</v>
      </c>
      <c r="T923" s="25">
        <v>10.368</v>
      </c>
    </row>
    <row r="924" spans="1:20" ht="25.5" x14ac:dyDescent="0.25">
      <c r="A924" s="51"/>
      <c r="B924" s="25">
        <v>919</v>
      </c>
      <c r="C924" s="43">
        <v>1136757</v>
      </c>
      <c r="D924" s="37">
        <v>1084888</v>
      </c>
      <c r="E924" s="36" t="s">
        <v>3233</v>
      </c>
      <c r="F924" s="25" t="s">
        <v>655</v>
      </c>
      <c r="G924" s="238" t="s">
        <v>2182</v>
      </c>
      <c r="H924" s="23"/>
      <c r="I924" s="43">
        <v>1136766</v>
      </c>
      <c r="J924" s="35" t="s">
        <v>67</v>
      </c>
      <c r="K924" s="25" t="s">
        <v>24</v>
      </c>
      <c r="L924" s="31">
        <v>14562</v>
      </c>
      <c r="M924" s="25">
        <v>2.75</v>
      </c>
      <c r="N924" s="25">
        <v>5.3280000000000001E-2</v>
      </c>
      <c r="O924" s="25">
        <v>1</v>
      </c>
      <c r="P924" s="25">
        <v>1850</v>
      </c>
      <c r="Q924" s="25">
        <v>2400</v>
      </c>
      <c r="R924" s="25">
        <v>2400</v>
      </c>
      <c r="S924" s="25">
        <v>2.75</v>
      </c>
      <c r="T924" s="25">
        <v>10.656000000000001</v>
      </c>
    </row>
    <row r="925" spans="1:20" ht="25.5" x14ac:dyDescent="0.25">
      <c r="A925" s="51"/>
      <c r="B925" s="25">
        <v>920</v>
      </c>
      <c r="C925" s="43">
        <v>1136758</v>
      </c>
      <c r="D925" s="37">
        <v>1018148</v>
      </c>
      <c r="E925" s="36" t="s">
        <v>3231</v>
      </c>
      <c r="F925" s="25" t="s">
        <v>655</v>
      </c>
      <c r="G925" s="238" t="s">
        <v>2182</v>
      </c>
      <c r="H925" s="23"/>
      <c r="I925" s="43">
        <v>1136767</v>
      </c>
      <c r="J925" s="35" t="s">
        <v>67</v>
      </c>
      <c r="K925" s="25" t="s">
        <v>24</v>
      </c>
      <c r="L925" s="31">
        <v>14951</v>
      </c>
      <c r="M925" s="25">
        <v>2.64</v>
      </c>
      <c r="N925" s="25">
        <v>5.1839999999999997E-2</v>
      </c>
      <c r="O925" s="25">
        <v>1</v>
      </c>
      <c r="P925" s="25">
        <v>1800</v>
      </c>
      <c r="Q925" s="25">
        <v>2400</v>
      </c>
      <c r="R925" s="25">
        <v>2400</v>
      </c>
      <c r="S925" s="25">
        <v>2.64</v>
      </c>
      <c r="T925" s="25">
        <v>10.368</v>
      </c>
    </row>
    <row r="926" spans="1:20" ht="25.5" x14ac:dyDescent="0.25">
      <c r="A926" s="51"/>
      <c r="B926" s="25">
        <v>921</v>
      </c>
      <c r="C926" s="43">
        <v>1136759</v>
      </c>
      <c r="D926" s="37">
        <v>1084889</v>
      </c>
      <c r="E926" s="36" t="s">
        <v>3230</v>
      </c>
      <c r="F926" s="25" t="s">
        <v>655</v>
      </c>
      <c r="G926" s="238" t="s">
        <v>2182</v>
      </c>
      <c r="H926" s="23"/>
      <c r="I926" s="43">
        <v>1136768</v>
      </c>
      <c r="J926" s="35" t="s">
        <v>67</v>
      </c>
      <c r="K926" s="25" t="s">
        <v>24</v>
      </c>
      <c r="L926" s="31">
        <v>15459</v>
      </c>
      <c r="M926" s="25">
        <v>3</v>
      </c>
      <c r="N926" s="25">
        <v>5.3280000000000001E-2</v>
      </c>
      <c r="O926" s="25">
        <v>1</v>
      </c>
      <c r="P926" s="25">
        <v>1850</v>
      </c>
      <c r="Q926" s="25">
        <v>2400</v>
      </c>
      <c r="R926" s="25">
        <v>2400</v>
      </c>
      <c r="S926" s="25">
        <v>3</v>
      </c>
      <c r="T926" s="25">
        <v>10.656000000000001</v>
      </c>
    </row>
    <row r="927" spans="1:20" ht="25.5" x14ac:dyDescent="0.25">
      <c r="A927" s="51"/>
      <c r="B927" s="25">
        <v>922</v>
      </c>
      <c r="C927" s="43">
        <v>1136760</v>
      </c>
      <c r="D927" s="37">
        <v>1018149</v>
      </c>
      <c r="E927" s="36" t="s">
        <v>3229</v>
      </c>
      <c r="F927" s="25" t="s">
        <v>655</v>
      </c>
      <c r="G927" s="238" t="s">
        <v>2182</v>
      </c>
      <c r="H927" s="23"/>
      <c r="I927" s="43">
        <v>1136769</v>
      </c>
      <c r="J927" s="35" t="s">
        <v>67</v>
      </c>
      <c r="K927" s="25" t="s">
        <v>24</v>
      </c>
      <c r="L927" s="31">
        <v>15459</v>
      </c>
      <c r="M927" s="25">
        <v>2.78</v>
      </c>
      <c r="N927" s="25">
        <v>5.1839999999999997E-2</v>
      </c>
      <c r="O927" s="25">
        <v>1</v>
      </c>
      <c r="P927" s="25">
        <v>1800</v>
      </c>
      <c r="Q927" s="25">
        <v>2400</v>
      </c>
      <c r="R927" s="25">
        <v>2400</v>
      </c>
      <c r="S927" s="25">
        <v>2.78</v>
      </c>
      <c r="T927" s="25">
        <v>10.368</v>
      </c>
    </row>
    <row r="928" spans="1:20" ht="25.5" x14ac:dyDescent="0.25">
      <c r="A928" s="51"/>
      <c r="B928" s="25">
        <v>923</v>
      </c>
      <c r="C928" s="43">
        <v>1136761</v>
      </c>
      <c r="D928" s="37">
        <v>1044018</v>
      </c>
      <c r="E928" s="36" t="s">
        <v>3228</v>
      </c>
      <c r="F928" s="25" t="s">
        <v>655</v>
      </c>
      <c r="G928" s="238" t="s">
        <v>2182</v>
      </c>
      <c r="H928" s="23"/>
      <c r="I928" s="43">
        <v>1136770</v>
      </c>
      <c r="J928" s="35" t="s">
        <v>67</v>
      </c>
      <c r="K928" s="25" t="s">
        <v>24</v>
      </c>
      <c r="L928" s="31">
        <v>17417</v>
      </c>
      <c r="M928" s="25">
        <v>2.9</v>
      </c>
      <c r="N928" s="25">
        <v>5.0999999999999997E-2</v>
      </c>
      <c r="O928" s="25">
        <v>1</v>
      </c>
      <c r="P928" s="25">
        <v>1850</v>
      </c>
      <c r="Q928" s="25">
        <v>2400</v>
      </c>
      <c r="R928" s="25">
        <v>2400</v>
      </c>
      <c r="S928" s="25">
        <v>2.9</v>
      </c>
      <c r="T928" s="25">
        <v>10.656000000000001</v>
      </c>
    </row>
    <row r="929" spans="1:20" ht="25.5" x14ac:dyDescent="0.25">
      <c r="A929" s="51"/>
      <c r="B929" s="25">
        <v>924</v>
      </c>
      <c r="C929" s="43">
        <v>1136762</v>
      </c>
      <c r="D929" s="37">
        <v>1084891</v>
      </c>
      <c r="E929" s="36" t="s">
        <v>3227</v>
      </c>
      <c r="F929" s="25" t="s">
        <v>655</v>
      </c>
      <c r="G929" s="238" t="s">
        <v>2182</v>
      </c>
      <c r="H929" s="23"/>
      <c r="I929" s="23"/>
      <c r="J929" s="35" t="s">
        <v>67</v>
      </c>
      <c r="K929" s="25" t="s">
        <v>24</v>
      </c>
      <c r="L929" s="31">
        <v>18139</v>
      </c>
      <c r="M929" s="25">
        <v>3.5</v>
      </c>
      <c r="N929" s="25">
        <v>0.10656</v>
      </c>
      <c r="O929" s="25">
        <v>1</v>
      </c>
      <c r="P929" s="25">
        <v>1400</v>
      </c>
      <c r="Q929" s="25">
        <v>2400</v>
      </c>
      <c r="R929" s="25">
        <v>2400</v>
      </c>
      <c r="S929" s="25">
        <v>3.5</v>
      </c>
      <c r="T929" s="25">
        <v>8.0640000000000001</v>
      </c>
    </row>
    <row r="930" spans="1:20" ht="25.5" x14ac:dyDescent="0.25">
      <c r="A930" s="51"/>
      <c r="B930" s="25">
        <v>925</v>
      </c>
      <c r="C930" s="43">
        <v>1136763</v>
      </c>
      <c r="D930" s="37">
        <v>1084890</v>
      </c>
      <c r="E930" s="36" t="s">
        <v>3225</v>
      </c>
      <c r="F930" s="25" t="s">
        <v>655</v>
      </c>
      <c r="G930" s="238" t="s">
        <v>2182</v>
      </c>
      <c r="H930" s="23"/>
      <c r="I930" s="23"/>
      <c r="J930" s="35" t="s">
        <v>67</v>
      </c>
      <c r="K930" s="25" t="s">
        <v>24</v>
      </c>
      <c r="L930" s="31">
        <v>19095</v>
      </c>
      <c r="M930" s="25">
        <v>4</v>
      </c>
      <c r="N930" s="25">
        <v>0.10656</v>
      </c>
      <c r="O930" s="25">
        <v>1</v>
      </c>
      <c r="P930" s="25">
        <v>1400</v>
      </c>
      <c r="Q930" s="25">
        <v>2400</v>
      </c>
      <c r="R930" s="25">
        <v>2400</v>
      </c>
      <c r="S930" s="25">
        <v>4</v>
      </c>
      <c r="T930" s="25">
        <v>8.0640000000000001</v>
      </c>
    </row>
    <row r="931" spans="1:20" ht="25.5" x14ac:dyDescent="0.25">
      <c r="A931" s="51"/>
      <c r="B931" s="25">
        <v>926</v>
      </c>
      <c r="C931" s="43">
        <v>1136771</v>
      </c>
      <c r="D931" s="37">
        <v>1086836</v>
      </c>
      <c r="E931" s="36" t="s">
        <v>3223</v>
      </c>
      <c r="F931" s="25" t="s">
        <v>655</v>
      </c>
      <c r="G931" s="238" t="s">
        <v>2182</v>
      </c>
      <c r="H931" s="23"/>
      <c r="I931" s="43">
        <v>1136774</v>
      </c>
      <c r="J931" s="35" t="s">
        <v>67</v>
      </c>
      <c r="K931" s="25" t="s">
        <v>24</v>
      </c>
      <c r="L931" s="31">
        <v>9116</v>
      </c>
      <c r="M931" s="25">
        <v>1.839</v>
      </c>
      <c r="N931" s="25">
        <v>3.6299999999999999E-2</v>
      </c>
      <c r="O931" s="25">
        <v>1</v>
      </c>
      <c r="P931" s="25">
        <v>2200</v>
      </c>
      <c r="Q931" s="25">
        <v>1500</v>
      </c>
      <c r="R931" s="25">
        <v>2200</v>
      </c>
      <c r="S931" s="25">
        <v>1.839</v>
      </c>
      <c r="T931" s="25">
        <v>7.26</v>
      </c>
    </row>
    <row r="932" spans="1:20" ht="25.5" x14ac:dyDescent="0.25">
      <c r="A932" s="51"/>
      <c r="B932" s="25">
        <v>927</v>
      </c>
      <c r="C932" s="43">
        <v>1136772</v>
      </c>
      <c r="D932" s="37">
        <v>1086837</v>
      </c>
      <c r="E932" s="36" t="s">
        <v>3221</v>
      </c>
      <c r="F932" s="25" t="s">
        <v>655</v>
      </c>
      <c r="G932" s="238" t="s">
        <v>2182</v>
      </c>
      <c r="H932" s="23"/>
      <c r="I932" s="43">
        <v>1136775</v>
      </c>
      <c r="J932" s="35" t="s">
        <v>67</v>
      </c>
      <c r="K932" s="25" t="s">
        <v>24</v>
      </c>
      <c r="L932" s="31">
        <v>9804</v>
      </c>
      <c r="M932" s="25">
        <v>2</v>
      </c>
      <c r="N932" s="25">
        <v>3.6299999999999999E-2</v>
      </c>
      <c r="O932" s="25">
        <v>1</v>
      </c>
      <c r="P932" s="25">
        <v>2200</v>
      </c>
      <c r="Q932" s="25">
        <v>1500</v>
      </c>
      <c r="R932" s="25">
        <v>2200</v>
      </c>
      <c r="S932" s="25">
        <v>2</v>
      </c>
      <c r="T932" s="25">
        <v>7.26</v>
      </c>
    </row>
    <row r="933" spans="1:20" ht="25.5" x14ac:dyDescent="0.25">
      <c r="A933" s="51"/>
      <c r="B933" s="25">
        <v>928</v>
      </c>
      <c r="C933" s="43">
        <v>1136773</v>
      </c>
      <c r="D933" s="37">
        <v>1095572</v>
      </c>
      <c r="E933" s="36" t="s">
        <v>3220</v>
      </c>
      <c r="F933" s="25" t="s">
        <v>655</v>
      </c>
      <c r="G933" s="238" t="s">
        <v>2182</v>
      </c>
      <c r="H933" s="23"/>
      <c r="I933" s="23"/>
      <c r="J933" s="35" t="s">
        <v>67</v>
      </c>
      <c r="K933" s="25" t="s">
        <v>24</v>
      </c>
      <c r="L933" s="31">
        <v>13698</v>
      </c>
      <c r="M933" s="25">
        <v>3.2</v>
      </c>
      <c r="N933" s="25">
        <v>5.3280000000000001E-2</v>
      </c>
      <c r="O933" s="25">
        <v>1</v>
      </c>
      <c r="P933" s="25">
        <v>2350</v>
      </c>
      <c r="Q933" s="25">
        <v>1800</v>
      </c>
      <c r="R933" s="25">
        <v>2350</v>
      </c>
      <c r="S933" s="25">
        <v>3.2</v>
      </c>
      <c r="T933" s="25">
        <v>9.9405000000000001</v>
      </c>
    </row>
    <row r="934" spans="1:20" ht="38.25" x14ac:dyDescent="0.25">
      <c r="A934" s="51"/>
      <c r="B934" s="25">
        <v>929</v>
      </c>
      <c r="C934" s="43">
        <v>1136765</v>
      </c>
      <c r="D934" s="25"/>
      <c r="E934" s="36" t="s">
        <v>3216</v>
      </c>
      <c r="F934" s="25" t="s">
        <v>21</v>
      </c>
      <c r="G934" s="238" t="s">
        <v>29</v>
      </c>
      <c r="H934" s="43" t="s">
        <v>7160</v>
      </c>
      <c r="I934" s="43"/>
      <c r="J934" s="35" t="s">
        <v>67</v>
      </c>
      <c r="K934" s="34" t="s">
        <v>24</v>
      </c>
      <c r="L934" s="31">
        <v>14951</v>
      </c>
      <c r="M934" s="25">
        <v>2.41</v>
      </c>
      <c r="N934" s="25">
        <v>5.1839999999999997E-2</v>
      </c>
      <c r="O934" s="25">
        <v>1</v>
      </c>
      <c r="P934" s="25"/>
      <c r="Q934" s="25"/>
      <c r="R934" s="25"/>
      <c r="S934" s="25"/>
      <c r="T934" s="25"/>
    </row>
    <row r="935" spans="1:20" ht="38.25" x14ac:dyDescent="0.25">
      <c r="A935" s="51"/>
      <c r="B935" s="25">
        <v>930</v>
      </c>
      <c r="C935" s="43">
        <v>1136766</v>
      </c>
      <c r="D935" s="25"/>
      <c r="E935" s="36" t="s">
        <v>3215</v>
      </c>
      <c r="F935" s="25" t="s">
        <v>21</v>
      </c>
      <c r="G935" s="238" t="s">
        <v>29</v>
      </c>
      <c r="H935" s="43" t="s">
        <v>7161</v>
      </c>
      <c r="I935" s="43"/>
      <c r="J935" s="35" t="s">
        <v>67</v>
      </c>
      <c r="K935" s="34" t="s">
        <v>24</v>
      </c>
      <c r="L935" s="31">
        <v>14951</v>
      </c>
      <c r="M935" s="25">
        <v>2.75</v>
      </c>
      <c r="N935" s="25">
        <v>5.3280000000000001E-2</v>
      </c>
      <c r="O935" s="25">
        <v>1</v>
      </c>
      <c r="P935" s="25"/>
      <c r="Q935" s="25"/>
      <c r="R935" s="25"/>
      <c r="S935" s="25"/>
      <c r="T935" s="25"/>
    </row>
    <row r="936" spans="1:20" ht="25.5" x14ac:dyDescent="0.25">
      <c r="A936" s="51"/>
      <c r="B936" s="25">
        <v>931</v>
      </c>
      <c r="C936" s="43">
        <v>1136769</v>
      </c>
      <c r="D936" s="25"/>
      <c r="E936" s="36" t="s">
        <v>3209</v>
      </c>
      <c r="F936" s="25" t="s">
        <v>21</v>
      </c>
      <c r="G936" s="238" t="s">
        <v>27</v>
      </c>
      <c r="H936" s="43" t="s">
        <v>7164</v>
      </c>
      <c r="I936" s="43"/>
      <c r="J936" s="35" t="s">
        <v>67</v>
      </c>
      <c r="K936" s="34" t="s">
        <v>24</v>
      </c>
      <c r="L936" s="31">
        <v>15459</v>
      </c>
      <c r="M936" s="25">
        <v>2.78</v>
      </c>
      <c r="N936" s="25">
        <v>5.1839999999999997E-2</v>
      </c>
      <c r="O936" s="25">
        <v>1</v>
      </c>
      <c r="P936" s="25"/>
      <c r="Q936" s="25"/>
      <c r="R936" s="25"/>
      <c r="S936" s="25"/>
      <c r="T936" s="25"/>
    </row>
    <row r="937" spans="1:20" ht="38.25" x14ac:dyDescent="0.25">
      <c r="A937" s="51"/>
      <c r="B937" s="25">
        <v>932</v>
      </c>
      <c r="C937" s="43">
        <v>1136770</v>
      </c>
      <c r="D937" s="25"/>
      <c r="E937" s="36" t="s">
        <v>3207</v>
      </c>
      <c r="F937" s="25" t="s">
        <v>21</v>
      </c>
      <c r="G937" s="238" t="s">
        <v>29</v>
      </c>
      <c r="H937" s="43" t="s">
        <v>7165</v>
      </c>
      <c r="I937" s="43"/>
      <c r="J937" s="35" t="s">
        <v>67</v>
      </c>
      <c r="K937" s="34" t="s">
        <v>24</v>
      </c>
      <c r="L937" s="31">
        <v>17417</v>
      </c>
      <c r="M937" s="25">
        <v>2.9</v>
      </c>
      <c r="N937" s="25">
        <v>5.0999999999999997E-2</v>
      </c>
      <c r="O937" s="25">
        <v>1</v>
      </c>
      <c r="P937" s="25"/>
      <c r="Q937" s="25"/>
      <c r="R937" s="25"/>
      <c r="S937" s="25"/>
      <c r="T937" s="25"/>
    </row>
    <row r="938" spans="1:20" ht="25.5" x14ac:dyDescent="0.25">
      <c r="A938" s="51"/>
      <c r="B938" s="25">
        <v>933</v>
      </c>
      <c r="C938" s="43">
        <v>1136774</v>
      </c>
      <c r="D938" s="25"/>
      <c r="E938" s="36" t="s">
        <v>3205</v>
      </c>
      <c r="F938" s="25" t="s">
        <v>21</v>
      </c>
      <c r="G938" s="238" t="s">
        <v>27</v>
      </c>
      <c r="H938" s="43" t="s">
        <v>7166</v>
      </c>
      <c r="I938" s="43"/>
      <c r="J938" s="35" t="s">
        <v>67</v>
      </c>
      <c r="K938" s="34" t="s">
        <v>24</v>
      </c>
      <c r="L938" s="31">
        <v>9116</v>
      </c>
      <c r="M938" s="25">
        <v>1.839</v>
      </c>
      <c r="N938" s="25">
        <v>3.6299999999999999E-2</v>
      </c>
      <c r="O938" s="25">
        <v>1</v>
      </c>
      <c r="P938" s="25"/>
      <c r="Q938" s="25"/>
      <c r="R938" s="25"/>
      <c r="S938" s="25"/>
      <c r="T938" s="25"/>
    </row>
    <row r="939" spans="1:20" ht="25.5" x14ac:dyDescent="0.25">
      <c r="A939" s="51"/>
      <c r="B939" s="25">
        <v>934</v>
      </c>
      <c r="C939" s="43">
        <v>1136775</v>
      </c>
      <c r="D939" s="25"/>
      <c r="E939" s="36" t="s">
        <v>3203</v>
      </c>
      <c r="F939" s="25" t="s">
        <v>21</v>
      </c>
      <c r="G939" s="238" t="s">
        <v>27</v>
      </c>
      <c r="H939" s="43" t="s">
        <v>7167</v>
      </c>
      <c r="I939" s="43"/>
      <c r="J939" s="35" t="s">
        <v>67</v>
      </c>
      <c r="K939" s="34" t="s">
        <v>24</v>
      </c>
      <c r="L939" s="31">
        <v>9804</v>
      </c>
      <c r="M939" s="25">
        <v>2</v>
      </c>
      <c r="N939" s="25">
        <v>3.6299999999999999E-2</v>
      </c>
      <c r="O939" s="25">
        <v>1</v>
      </c>
      <c r="P939" s="25"/>
      <c r="Q939" s="25"/>
      <c r="R939" s="25"/>
      <c r="S939" s="25"/>
      <c r="T939" s="25"/>
    </row>
    <row r="940" spans="1:20" ht="38.25" x14ac:dyDescent="0.25">
      <c r="A940" s="51"/>
      <c r="B940" s="25">
        <v>935</v>
      </c>
      <c r="C940" s="43">
        <v>1018110</v>
      </c>
      <c r="D940" s="53" t="s">
        <v>22</v>
      </c>
      <c r="E940" s="36" t="s">
        <v>3198</v>
      </c>
      <c r="F940" s="25" t="s">
        <v>21</v>
      </c>
      <c r="G940" s="238" t="s">
        <v>29</v>
      </c>
      <c r="H940" s="25">
        <v>1136702</v>
      </c>
      <c r="I940" s="25"/>
      <c r="J940" s="35" t="s">
        <v>67</v>
      </c>
      <c r="K940" s="25" t="s">
        <v>24</v>
      </c>
      <c r="L940" s="31">
        <v>5596</v>
      </c>
      <c r="M940" s="25">
        <v>1.31</v>
      </c>
      <c r="N940" s="25">
        <v>3.6299999999999999E-2</v>
      </c>
      <c r="O940" s="25">
        <v>1</v>
      </c>
      <c r="P940" s="25">
        <v>1500</v>
      </c>
      <c r="Q940" s="25">
        <v>2200</v>
      </c>
      <c r="R940" s="25">
        <v>2200</v>
      </c>
      <c r="S940" s="25">
        <v>1.31</v>
      </c>
      <c r="T940" s="25">
        <v>7.26</v>
      </c>
    </row>
    <row r="941" spans="1:20" ht="38.25" x14ac:dyDescent="0.25">
      <c r="A941" s="51"/>
      <c r="B941" s="25">
        <v>936</v>
      </c>
      <c r="C941" s="43">
        <v>1018112</v>
      </c>
      <c r="D941" s="53" t="s">
        <v>22</v>
      </c>
      <c r="E941" s="36" t="s">
        <v>3194</v>
      </c>
      <c r="F941" s="25" t="s">
        <v>21</v>
      </c>
      <c r="G941" s="238" t="s">
        <v>29</v>
      </c>
      <c r="H941" s="25">
        <v>1136704</v>
      </c>
      <c r="I941" s="25"/>
      <c r="J941" s="35" t="s">
        <v>160</v>
      </c>
      <c r="K941" s="25" t="s">
        <v>24</v>
      </c>
      <c r="L941" s="31" t="s">
        <v>2629</v>
      </c>
      <c r="M941" s="25">
        <v>2.2599999999999998</v>
      </c>
      <c r="N941" s="25">
        <v>5.1839999999999997E-2</v>
      </c>
      <c r="O941" s="25">
        <v>1</v>
      </c>
      <c r="P941" s="25">
        <v>1800</v>
      </c>
      <c r="Q941" s="25">
        <v>2400</v>
      </c>
      <c r="R941" s="25">
        <v>2400</v>
      </c>
      <c r="S941" s="25">
        <v>2.2599999999999998</v>
      </c>
      <c r="T941" s="25">
        <v>10.368</v>
      </c>
    </row>
    <row r="942" spans="1:20" ht="38.25" x14ac:dyDescent="0.25">
      <c r="A942" s="51"/>
      <c r="B942" s="25">
        <v>937</v>
      </c>
      <c r="C942" s="43">
        <v>1018113</v>
      </c>
      <c r="D942" s="53" t="s">
        <v>22</v>
      </c>
      <c r="E942" s="36" t="s">
        <v>3192</v>
      </c>
      <c r="F942" s="25" t="s">
        <v>21</v>
      </c>
      <c r="G942" s="238" t="s">
        <v>29</v>
      </c>
      <c r="H942" s="25">
        <v>1136705</v>
      </c>
      <c r="I942" s="25"/>
      <c r="J942" s="35" t="s">
        <v>160</v>
      </c>
      <c r="K942" s="25" t="s">
        <v>24</v>
      </c>
      <c r="L942" s="31" t="s">
        <v>2629</v>
      </c>
      <c r="M942" s="25">
        <v>2.56</v>
      </c>
      <c r="N942" s="25">
        <v>5.1839999999999997E-2</v>
      </c>
      <c r="O942" s="25">
        <v>1</v>
      </c>
      <c r="P942" s="25">
        <v>1800</v>
      </c>
      <c r="Q942" s="25">
        <v>2400</v>
      </c>
      <c r="R942" s="25">
        <v>2400</v>
      </c>
      <c r="S942" s="25">
        <v>2.56</v>
      </c>
      <c r="T942" s="25">
        <v>10.368</v>
      </c>
    </row>
    <row r="943" spans="1:20" ht="38.25" x14ac:dyDescent="0.25">
      <c r="A943" s="51"/>
      <c r="B943" s="25">
        <v>938</v>
      </c>
      <c r="C943" s="43">
        <v>1018114</v>
      </c>
      <c r="D943" s="53" t="s">
        <v>22</v>
      </c>
      <c r="E943" s="36" t="s">
        <v>3190</v>
      </c>
      <c r="F943" s="25" t="s">
        <v>21</v>
      </c>
      <c r="G943" s="238" t="s">
        <v>29</v>
      </c>
      <c r="H943" s="25">
        <v>1136706</v>
      </c>
      <c r="I943" s="25"/>
      <c r="J943" s="35" t="s">
        <v>160</v>
      </c>
      <c r="K943" s="25" t="s">
        <v>24</v>
      </c>
      <c r="L943" s="31" t="s">
        <v>2629</v>
      </c>
      <c r="M943" s="25">
        <v>3.74</v>
      </c>
      <c r="N943" s="25">
        <v>8.0640000000000003E-2</v>
      </c>
      <c r="O943" s="25">
        <v>1</v>
      </c>
      <c r="P943" s="25">
        <v>1400</v>
      </c>
      <c r="Q943" s="25">
        <v>2400</v>
      </c>
      <c r="R943" s="25">
        <v>2400</v>
      </c>
      <c r="S943" s="25">
        <v>3.74</v>
      </c>
      <c r="T943" s="25">
        <v>8.0640000000000001</v>
      </c>
    </row>
    <row r="944" spans="1:20" ht="38.25" x14ac:dyDescent="0.25">
      <c r="A944" s="51"/>
      <c r="B944" s="25">
        <v>939</v>
      </c>
      <c r="C944" s="43">
        <v>1018115</v>
      </c>
      <c r="D944" s="53" t="s">
        <v>22</v>
      </c>
      <c r="E944" s="36" t="s">
        <v>3188</v>
      </c>
      <c r="F944" s="25" t="s">
        <v>21</v>
      </c>
      <c r="G944" s="238" t="s">
        <v>29</v>
      </c>
      <c r="H944" s="25">
        <v>1136707</v>
      </c>
      <c r="I944" s="25"/>
      <c r="J944" s="35" t="s">
        <v>160</v>
      </c>
      <c r="K944" s="25" t="s">
        <v>24</v>
      </c>
      <c r="L944" s="31" t="s">
        <v>2629</v>
      </c>
      <c r="M944" s="25">
        <v>4.2</v>
      </c>
      <c r="N944" s="25">
        <v>8.0640000000000003E-2</v>
      </c>
      <c r="O944" s="25">
        <v>1</v>
      </c>
      <c r="P944" s="25">
        <v>1400</v>
      </c>
      <c r="Q944" s="25">
        <v>2400</v>
      </c>
      <c r="R944" s="25">
        <v>2400</v>
      </c>
      <c r="S944" s="25">
        <v>4.2</v>
      </c>
      <c r="T944" s="25">
        <v>8.0640000000000001</v>
      </c>
    </row>
    <row r="945" spans="1:20" ht="38.25" x14ac:dyDescent="0.25">
      <c r="A945" s="51"/>
      <c r="B945" s="25">
        <v>940</v>
      </c>
      <c r="C945" s="43">
        <v>1018116</v>
      </c>
      <c r="D945" s="53" t="s">
        <v>22</v>
      </c>
      <c r="E945" s="36" t="s">
        <v>3187</v>
      </c>
      <c r="F945" s="25" t="s">
        <v>21</v>
      </c>
      <c r="G945" s="238" t="s">
        <v>29</v>
      </c>
      <c r="H945" s="25">
        <v>1136708</v>
      </c>
      <c r="I945" s="25"/>
      <c r="J945" s="35" t="s">
        <v>160</v>
      </c>
      <c r="K945" s="25" t="s">
        <v>24</v>
      </c>
      <c r="L945" s="31" t="s">
        <v>2629</v>
      </c>
      <c r="M945" s="25">
        <v>5.24</v>
      </c>
      <c r="N945" s="25">
        <v>8.0640000000000003E-2</v>
      </c>
      <c r="O945" s="25">
        <v>1</v>
      </c>
      <c r="P945" s="25">
        <v>1400</v>
      </c>
      <c r="Q945" s="25">
        <v>2400</v>
      </c>
      <c r="R945" s="25">
        <v>2400</v>
      </c>
      <c r="S945" s="25">
        <v>5.24</v>
      </c>
      <c r="T945" s="25">
        <v>8.0640000000000001</v>
      </c>
    </row>
    <row r="946" spans="1:20" ht="38.25" x14ac:dyDescent="0.25">
      <c r="A946" s="51"/>
      <c r="B946" s="25">
        <v>941</v>
      </c>
      <c r="C946" s="43">
        <v>1083868</v>
      </c>
      <c r="D946" s="25"/>
      <c r="E946" s="36" t="s">
        <v>3185</v>
      </c>
      <c r="F946" s="25" t="s">
        <v>21</v>
      </c>
      <c r="G946" s="238" t="s">
        <v>29</v>
      </c>
      <c r="H946" s="25">
        <v>1062886</v>
      </c>
      <c r="I946" s="25"/>
      <c r="J946" s="35" t="s">
        <v>160</v>
      </c>
      <c r="K946" s="25" t="s">
        <v>24</v>
      </c>
      <c r="L946" s="31" t="s">
        <v>2629</v>
      </c>
      <c r="M946" s="25">
        <v>7.25</v>
      </c>
      <c r="N946" s="25">
        <v>0.1368</v>
      </c>
      <c r="O946" s="25">
        <v>1</v>
      </c>
      <c r="P946" s="25">
        <v>1900</v>
      </c>
      <c r="Q946" s="25">
        <v>2800</v>
      </c>
      <c r="R946" s="25">
        <v>2800</v>
      </c>
      <c r="S946" s="25">
        <v>7.25</v>
      </c>
      <c r="T946" s="25">
        <v>14.896000000000001</v>
      </c>
    </row>
    <row r="947" spans="1:20" ht="38.25" x14ac:dyDescent="0.25">
      <c r="A947" s="51"/>
      <c r="B947" s="25">
        <v>942</v>
      </c>
      <c r="C947" s="43">
        <v>1045879</v>
      </c>
      <c r="D947" s="53" t="s">
        <v>22</v>
      </c>
      <c r="E947" s="36" t="s">
        <v>3179</v>
      </c>
      <c r="F947" s="25" t="s">
        <v>21</v>
      </c>
      <c r="G947" s="238" t="s">
        <v>29</v>
      </c>
      <c r="H947" s="25">
        <v>1136713</v>
      </c>
      <c r="I947" s="25"/>
      <c r="J947" s="35" t="s">
        <v>160</v>
      </c>
      <c r="K947" s="25" t="s">
        <v>24</v>
      </c>
      <c r="L947" s="31" t="s">
        <v>2629</v>
      </c>
      <c r="M947" s="25">
        <v>3.2</v>
      </c>
      <c r="N947" s="25">
        <v>5.7000000000000002E-2</v>
      </c>
      <c r="O947" s="25">
        <v>1</v>
      </c>
      <c r="P947" s="25">
        <v>1850</v>
      </c>
      <c r="Q947" s="25">
        <v>2400</v>
      </c>
      <c r="R947" s="25">
        <v>2400</v>
      </c>
      <c r="S947" s="25">
        <v>3.2</v>
      </c>
      <c r="T947" s="25">
        <v>10.656000000000001</v>
      </c>
    </row>
    <row r="948" spans="1:20" ht="38.25" x14ac:dyDescent="0.25">
      <c r="A948" s="51"/>
      <c r="B948" s="25">
        <v>943</v>
      </c>
      <c r="C948" s="43">
        <v>1061041</v>
      </c>
      <c r="D948" s="25"/>
      <c r="E948" s="36" t="s">
        <v>3177</v>
      </c>
      <c r="F948" s="25" t="s">
        <v>21</v>
      </c>
      <c r="G948" s="238" t="s">
        <v>29</v>
      </c>
      <c r="H948" s="25">
        <v>1136714</v>
      </c>
      <c r="I948" s="25"/>
      <c r="J948" s="35" t="s">
        <v>160</v>
      </c>
      <c r="K948" s="25" t="s">
        <v>24</v>
      </c>
      <c r="L948" s="31" t="s">
        <v>2629</v>
      </c>
      <c r="M948" s="25">
        <v>4.3</v>
      </c>
      <c r="N948" s="25">
        <v>8.0640000000000003E-2</v>
      </c>
      <c r="O948" s="25">
        <v>1</v>
      </c>
      <c r="P948" s="25">
        <v>1400</v>
      </c>
      <c r="Q948" s="25">
        <v>2400</v>
      </c>
      <c r="R948" s="25">
        <v>2400</v>
      </c>
      <c r="S948" s="25">
        <v>4.3</v>
      </c>
      <c r="T948" s="25">
        <v>8.0640000000000001</v>
      </c>
    </row>
    <row r="949" spans="1:20" ht="38.25" x14ac:dyDescent="0.25">
      <c r="A949" s="51"/>
      <c r="B949" s="25">
        <v>944</v>
      </c>
      <c r="C949" s="43">
        <v>1061042</v>
      </c>
      <c r="D949" s="25"/>
      <c r="E949" s="36" t="s">
        <v>3175</v>
      </c>
      <c r="F949" s="25" t="s">
        <v>21</v>
      </c>
      <c r="G949" s="238" t="s">
        <v>29</v>
      </c>
      <c r="H949" s="25">
        <v>1136715</v>
      </c>
      <c r="I949" s="25"/>
      <c r="J949" s="35" t="s">
        <v>160</v>
      </c>
      <c r="K949" s="25" t="s">
        <v>24</v>
      </c>
      <c r="L949" s="31" t="s">
        <v>2629</v>
      </c>
      <c r="M949" s="25">
        <v>5</v>
      </c>
      <c r="N949" s="25">
        <v>8.0640000000000003E-2</v>
      </c>
      <c r="O949" s="25">
        <v>1</v>
      </c>
      <c r="P949" s="25">
        <v>1400</v>
      </c>
      <c r="Q949" s="25">
        <v>2400</v>
      </c>
      <c r="R949" s="25">
        <v>2400</v>
      </c>
      <c r="S949" s="25">
        <v>5</v>
      </c>
      <c r="T949" s="25">
        <v>8.0640000000000001</v>
      </c>
    </row>
    <row r="950" spans="1:20" ht="38.25" x14ac:dyDescent="0.25">
      <c r="A950" s="51"/>
      <c r="B950" s="25">
        <v>945</v>
      </c>
      <c r="C950" s="43">
        <v>1061043</v>
      </c>
      <c r="D950" s="25"/>
      <c r="E950" s="36" t="s">
        <v>3173</v>
      </c>
      <c r="F950" s="25" t="s">
        <v>21</v>
      </c>
      <c r="G950" s="238" t="s">
        <v>29</v>
      </c>
      <c r="H950" s="25">
        <v>1136716</v>
      </c>
      <c r="I950" s="25"/>
      <c r="J950" s="35" t="s">
        <v>160</v>
      </c>
      <c r="K950" s="25" t="s">
        <v>24</v>
      </c>
      <c r="L950" s="31" t="s">
        <v>2629</v>
      </c>
      <c r="M950" s="25">
        <v>6.4</v>
      </c>
      <c r="N950" s="25">
        <v>8.0640000000000003E-2</v>
      </c>
      <c r="O950" s="25">
        <v>1</v>
      </c>
      <c r="P950" s="25">
        <v>1400</v>
      </c>
      <c r="Q950" s="25">
        <v>2400</v>
      </c>
      <c r="R950" s="25">
        <v>2400</v>
      </c>
      <c r="S950" s="25">
        <v>6.4</v>
      </c>
      <c r="T950" s="25">
        <v>8.0640000000000001</v>
      </c>
    </row>
    <row r="951" spans="1:20" ht="38.25" x14ac:dyDescent="0.25">
      <c r="A951" s="51"/>
      <c r="B951" s="25">
        <v>946</v>
      </c>
      <c r="C951" s="43">
        <v>1018136</v>
      </c>
      <c r="D951" s="53" t="s">
        <v>22</v>
      </c>
      <c r="E951" s="36" t="s">
        <v>3167</v>
      </c>
      <c r="F951" s="25" t="s">
        <v>21</v>
      </c>
      <c r="G951" s="238" t="s">
        <v>29</v>
      </c>
      <c r="H951" s="25">
        <v>1136719</v>
      </c>
      <c r="I951" s="25"/>
      <c r="J951" s="35" t="s">
        <v>67</v>
      </c>
      <c r="K951" s="25" t="s">
        <v>24</v>
      </c>
      <c r="L951" s="31">
        <v>9861</v>
      </c>
      <c r="M951" s="25">
        <v>2.33</v>
      </c>
      <c r="N951" s="25">
        <v>5.1839999999999997E-2</v>
      </c>
      <c r="O951" s="25">
        <v>1</v>
      </c>
      <c r="P951" s="25">
        <v>1800</v>
      </c>
      <c r="Q951" s="25">
        <v>2400</v>
      </c>
      <c r="R951" s="25">
        <v>2400</v>
      </c>
      <c r="S951" s="25">
        <v>2.33</v>
      </c>
      <c r="T951" s="25">
        <v>10.368</v>
      </c>
    </row>
    <row r="952" spans="1:20" ht="38.25" x14ac:dyDescent="0.25">
      <c r="A952" s="51"/>
      <c r="B952" s="25">
        <v>947</v>
      </c>
      <c r="C952" s="43">
        <v>1018137</v>
      </c>
      <c r="D952" s="53" t="s">
        <v>22</v>
      </c>
      <c r="E952" s="36" t="s">
        <v>3165</v>
      </c>
      <c r="F952" s="25" t="s">
        <v>21</v>
      </c>
      <c r="G952" s="238" t="s">
        <v>29</v>
      </c>
      <c r="H952" s="25">
        <v>1136720</v>
      </c>
      <c r="I952" s="25"/>
      <c r="J952" s="35" t="s">
        <v>160</v>
      </c>
      <c r="K952" s="25" t="s">
        <v>24</v>
      </c>
      <c r="L952" s="31" t="s">
        <v>2629</v>
      </c>
      <c r="M952" s="25">
        <v>3.59</v>
      </c>
      <c r="N952" s="25">
        <v>8.0640000000000003E-2</v>
      </c>
      <c r="O952" s="25">
        <v>1</v>
      </c>
      <c r="P952" s="25">
        <v>1400</v>
      </c>
      <c r="Q952" s="25">
        <v>2400</v>
      </c>
      <c r="R952" s="25">
        <v>2400</v>
      </c>
      <c r="S952" s="25">
        <v>3.59</v>
      </c>
      <c r="T952" s="25">
        <v>8.0640000000000001</v>
      </c>
    </row>
    <row r="953" spans="1:20" ht="38.25" x14ac:dyDescent="0.25">
      <c r="A953" s="51"/>
      <c r="B953" s="25">
        <v>948</v>
      </c>
      <c r="C953" s="43">
        <v>1018138</v>
      </c>
      <c r="D953" s="53" t="s">
        <v>22</v>
      </c>
      <c r="E953" s="36" t="s">
        <v>3163</v>
      </c>
      <c r="F953" s="25" t="s">
        <v>21</v>
      </c>
      <c r="G953" s="238" t="s">
        <v>29</v>
      </c>
      <c r="H953" s="25">
        <v>1136721</v>
      </c>
      <c r="I953" s="25"/>
      <c r="J953" s="35" t="s">
        <v>160</v>
      </c>
      <c r="K953" s="25" t="s">
        <v>24</v>
      </c>
      <c r="L953" s="31" t="s">
        <v>2629</v>
      </c>
      <c r="M953" s="25">
        <v>4.55</v>
      </c>
      <c r="N953" s="25">
        <v>8.0640000000000003E-2</v>
      </c>
      <c r="O953" s="25">
        <v>1</v>
      </c>
      <c r="P953" s="25">
        <v>1400</v>
      </c>
      <c r="Q953" s="25">
        <v>2400</v>
      </c>
      <c r="R953" s="25">
        <v>2400</v>
      </c>
      <c r="S953" s="25">
        <v>4.55</v>
      </c>
      <c r="T953" s="25">
        <v>8.0640000000000001</v>
      </c>
    </row>
    <row r="954" spans="1:20" ht="25.5" x14ac:dyDescent="0.25">
      <c r="A954" s="51"/>
      <c r="B954" s="25">
        <v>949</v>
      </c>
      <c r="C954" s="43">
        <v>1088276</v>
      </c>
      <c r="D954" s="25"/>
      <c r="E954" s="36" t="s">
        <v>3161</v>
      </c>
      <c r="F954" s="25" t="s">
        <v>21</v>
      </c>
      <c r="G954" s="238" t="s">
        <v>585</v>
      </c>
      <c r="H954" s="25"/>
      <c r="I954" s="25"/>
      <c r="J954" s="35" t="s">
        <v>160</v>
      </c>
      <c r="K954" s="34" t="s">
        <v>24</v>
      </c>
      <c r="L954" s="31" t="s">
        <v>2629</v>
      </c>
      <c r="M954" s="25">
        <v>6.5</v>
      </c>
      <c r="N954" s="25">
        <v>0.1368</v>
      </c>
      <c r="O954" s="25">
        <v>1</v>
      </c>
      <c r="P954" s="25">
        <v>1900</v>
      </c>
      <c r="Q954" s="25">
        <v>2400</v>
      </c>
      <c r="R954" s="25">
        <v>2400</v>
      </c>
      <c r="S954" s="25">
        <v>6.5</v>
      </c>
      <c r="T954" s="25">
        <v>10.944000000000001</v>
      </c>
    </row>
    <row r="955" spans="1:20" ht="38.25" x14ac:dyDescent="0.25">
      <c r="A955" s="51"/>
      <c r="B955" s="25">
        <v>950</v>
      </c>
      <c r="C955" s="43">
        <v>1018232</v>
      </c>
      <c r="D955" s="25"/>
      <c r="E955" s="36" t="s">
        <v>3140</v>
      </c>
      <c r="F955" s="25" t="s">
        <v>21</v>
      </c>
      <c r="G955" s="238" t="s">
        <v>29</v>
      </c>
      <c r="H955" s="25">
        <v>1136727</v>
      </c>
      <c r="I955" s="25"/>
      <c r="J955" s="35" t="s">
        <v>67</v>
      </c>
      <c r="K955" s="25" t="s">
        <v>24</v>
      </c>
      <c r="L955" s="31">
        <v>7196</v>
      </c>
      <c r="M955" s="25">
        <v>1.47</v>
      </c>
      <c r="N955" s="25">
        <v>3.6299999999999999E-2</v>
      </c>
      <c r="O955" s="25">
        <v>1</v>
      </c>
      <c r="P955" s="25">
        <v>1500</v>
      </c>
      <c r="Q955" s="25">
        <v>2200</v>
      </c>
      <c r="R955" s="25">
        <v>2200</v>
      </c>
      <c r="S955" s="25">
        <v>1.47</v>
      </c>
      <c r="T955" s="25">
        <v>7.26</v>
      </c>
    </row>
    <row r="956" spans="1:20" ht="38.25" x14ac:dyDescent="0.25">
      <c r="A956" s="51"/>
      <c r="B956" s="25">
        <v>951</v>
      </c>
      <c r="C956" s="43">
        <v>1018234</v>
      </c>
      <c r="D956" s="25"/>
      <c r="E956" s="36" t="s">
        <v>3136</v>
      </c>
      <c r="F956" s="25" t="s">
        <v>21</v>
      </c>
      <c r="G956" s="238" t="s">
        <v>29</v>
      </c>
      <c r="H956" s="25">
        <v>1136729</v>
      </c>
      <c r="I956" s="25"/>
      <c r="J956" s="35" t="s">
        <v>160</v>
      </c>
      <c r="K956" s="25" t="s">
        <v>24</v>
      </c>
      <c r="L956" s="31" t="s">
        <v>2629</v>
      </c>
      <c r="M956" s="25">
        <v>1.97</v>
      </c>
      <c r="N956" s="25">
        <v>3.6299999999999999E-2</v>
      </c>
      <c r="O956" s="25">
        <v>1</v>
      </c>
      <c r="P956" s="25">
        <v>1500</v>
      </c>
      <c r="Q956" s="25">
        <v>2200</v>
      </c>
      <c r="R956" s="25">
        <v>2200</v>
      </c>
      <c r="S956" s="25">
        <v>1.97</v>
      </c>
      <c r="T956" s="25">
        <v>7.26</v>
      </c>
    </row>
    <row r="957" spans="1:20" ht="38.25" x14ac:dyDescent="0.25">
      <c r="A957" s="51"/>
      <c r="B957" s="25">
        <v>952</v>
      </c>
      <c r="C957" s="43">
        <v>1018235</v>
      </c>
      <c r="D957" s="25"/>
      <c r="E957" s="36" t="s">
        <v>3134</v>
      </c>
      <c r="F957" s="25" t="s">
        <v>21</v>
      </c>
      <c r="G957" s="238" t="s">
        <v>29</v>
      </c>
      <c r="H957" s="25">
        <v>1136730</v>
      </c>
      <c r="I957" s="25"/>
      <c r="J957" s="35" t="s">
        <v>160</v>
      </c>
      <c r="K957" s="25" t="s">
        <v>24</v>
      </c>
      <c r="L957" s="31" t="s">
        <v>2629</v>
      </c>
      <c r="M957" s="25">
        <v>2.72</v>
      </c>
      <c r="N957" s="25">
        <v>5.1839999999999997E-2</v>
      </c>
      <c r="O957" s="25">
        <v>1</v>
      </c>
      <c r="P957" s="25">
        <v>2000</v>
      </c>
      <c r="Q957" s="25">
        <v>2200</v>
      </c>
      <c r="R957" s="25">
        <v>2200</v>
      </c>
      <c r="S957" s="25">
        <v>2.72</v>
      </c>
      <c r="T957" s="25">
        <v>9.68</v>
      </c>
    </row>
    <row r="958" spans="1:20" ht="38.25" x14ac:dyDescent="0.25">
      <c r="A958" s="51"/>
      <c r="B958" s="25">
        <v>953</v>
      </c>
      <c r="C958" s="43">
        <v>1018236</v>
      </c>
      <c r="D958" s="25"/>
      <c r="E958" s="36" t="s">
        <v>3132</v>
      </c>
      <c r="F958" s="25" t="s">
        <v>21</v>
      </c>
      <c r="G958" s="238" t="s">
        <v>29</v>
      </c>
      <c r="H958" s="25">
        <v>1136731</v>
      </c>
      <c r="I958" s="25"/>
      <c r="J958" s="35" t="s">
        <v>160</v>
      </c>
      <c r="K958" s="25" t="s">
        <v>24</v>
      </c>
      <c r="L958" s="31" t="s">
        <v>2629</v>
      </c>
      <c r="M958" s="25">
        <v>3.14</v>
      </c>
      <c r="N958" s="25">
        <v>6.2920000000000004E-2</v>
      </c>
      <c r="O958" s="25">
        <v>1</v>
      </c>
      <c r="P958" s="25">
        <v>2000</v>
      </c>
      <c r="Q958" s="25">
        <v>2200</v>
      </c>
      <c r="R958" s="25">
        <v>2200</v>
      </c>
      <c r="S958" s="25">
        <v>3.14</v>
      </c>
      <c r="T958" s="25">
        <v>9.68</v>
      </c>
    </row>
    <row r="959" spans="1:20" ht="25.5" x14ac:dyDescent="0.25">
      <c r="A959" s="51"/>
      <c r="B959" s="25">
        <v>954</v>
      </c>
      <c r="C959" s="43">
        <v>1018237</v>
      </c>
      <c r="D959" s="25"/>
      <c r="E959" s="36" t="s">
        <v>3130</v>
      </c>
      <c r="F959" s="25" t="s">
        <v>21</v>
      </c>
      <c r="G959" s="238" t="s">
        <v>27</v>
      </c>
      <c r="H959" s="25">
        <v>1136732</v>
      </c>
      <c r="I959" s="25"/>
      <c r="J959" s="35" t="s">
        <v>160</v>
      </c>
      <c r="K959" s="25" t="s">
        <v>24</v>
      </c>
      <c r="L959" s="31" t="s">
        <v>2629</v>
      </c>
      <c r="M959" s="25">
        <v>4.1399999999999997</v>
      </c>
      <c r="N959" s="25">
        <v>6.2920000000000004E-2</v>
      </c>
      <c r="O959" s="25">
        <v>1</v>
      </c>
      <c r="P959" s="25">
        <v>2000</v>
      </c>
      <c r="Q959" s="25">
        <v>2200</v>
      </c>
      <c r="R959" s="25">
        <v>2200</v>
      </c>
      <c r="S959" s="25">
        <v>4.1399999999999997</v>
      </c>
      <c r="T959" s="25">
        <v>9.68</v>
      </c>
    </row>
    <row r="960" spans="1:20" ht="38.25" x14ac:dyDescent="0.25">
      <c r="A960" s="51"/>
      <c r="B960" s="25">
        <v>955</v>
      </c>
      <c r="C960" s="43">
        <v>1062886</v>
      </c>
      <c r="D960" s="25"/>
      <c r="E960" s="36" t="s">
        <v>3128</v>
      </c>
      <c r="F960" s="25" t="s">
        <v>21</v>
      </c>
      <c r="G960" s="238" t="s">
        <v>29</v>
      </c>
      <c r="H960" s="25">
        <v>1136733</v>
      </c>
      <c r="I960" s="25"/>
      <c r="J960" s="35" t="s">
        <v>160</v>
      </c>
      <c r="K960" s="25" t="s">
        <v>24</v>
      </c>
      <c r="L960" s="31" t="s">
        <v>2629</v>
      </c>
      <c r="M960" s="25">
        <v>5.75</v>
      </c>
      <c r="N960" s="25">
        <v>9.0200000000000002E-2</v>
      </c>
      <c r="O960" s="25">
        <v>1</v>
      </c>
      <c r="P960" s="25">
        <v>2200</v>
      </c>
      <c r="Q960" s="25">
        <v>1600</v>
      </c>
      <c r="R960" s="25">
        <v>2050</v>
      </c>
      <c r="S960" s="25">
        <v>5.75</v>
      </c>
      <c r="T960" s="25">
        <v>7.2160000000000002</v>
      </c>
    </row>
    <row r="961" spans="1:20" ht="38.25" x14ac:dyDescent="0.25">
      <c r="A961" s="51"/>
      <c r="B961" s="25">
        <v>956</v>
      </c>
      <c r="C961" s="43">
        <v>1018240</v>
      </c>
      <c r="D961" s="25"/>
      <c r="E961" s="36" t="s">
        <v>3122</v>
      </c>
      <c r="F961" s="25" t="s">
        <v>21</v>
      </c>
      <c r="G961" s="238" t="s">
        <v>29</v>
      </c>
      <c r="H961" s="25">
        <v>1136736</v>
      </c>
      <c r="I961" s="25"/>
      <c r="J961" s="35" t="s">
        <v>67</v>
      </c>
      <c r="K961" s="25" t="s">
        <v>24</v>
      </c>
      <c r="L961" s="31">
        <v>7395</v>
      </c>
      <c r="M961" s="25">
        <v>2.08</v>
      </c>
      <c r="N961" s="25">
        <v>3.6299999999999999E-2</v>
      </c>
      <c r="O961" s="25">
        <v>1</v>
      </c>
      <c r="P961" s="25">
        <v>1500</v>
      </c>
      <c r="Q961" s="25">
        <v>2200</v>
      </c>
      <c r="R961" s="25">
        <v>2200</v>
      </c>
      <c r="S961" s="25">
        <v>2.08</v>
      </c>
      <c r="T961" s="25">
        <v>7.26</v>
      </c>
    </row>
    <row r="962" spans="1:20" ht="25.5" x14ac:dyDescent="0.25">
      <c r="A962" s="51"/>
      <c r="B962" s="25">
        <v>957</v>
      </c>
      <c r="C962" s="43">
        <v>1018241</v>
      </c>
      <c r="D962" s="25"/>
      <c r="E962" s="36" t="s">
        <v>3120</v>
      </c>
      <c r="F962" s="25" t="s">
        <v>21</v>
      </c>
      <c r="G962" s="238" t="s">
        <v>27</v>
      </c>
      <c r="H962" s="25">
        <v>1136737</v>
      </c>
      <c r="I962" s="25"/>
      <c r="J962" s="35" t="s">
        <v>160</v>
      </c>
      <c r="K962" s="25" t="s">
        <v>24</v>
      </c>
      <c r="L962" s="31" t="s">
        <v>2629</v>
      </c>
      <c r="M962" s="25">
        <v>2.84</v>
      </c>
      <c r="N962" s="25">
        <v>5.1839999999999997E-2</v>
      </c>
      <c r="O962" s="25">
        <v>1</v>
      </c>
      <c r="P962" s="25">
        <v>1800</v>
      </c>
      <c r="Q962" s="25">
        <v>2400</v>
      </c>
      <c r="R962" s="25">
        <v>2400</v>
      </c>
      <c r="S962" s="25">
        <v>2.84</v>
      </c>
      <c r="T962" s="25">
        <v>10.368</v>
      </c>
    </row>
    <row r="963" spans="1:20" ht="38.25" x14ac:dyDescent="0.25">
      <c r="A963" s="51"/>
      <c r="B963" s="25">
        <v>958</v>
      </c>
      <c r="C963" s="43">
        <v>1018118</v>
      </c>
      <c r="D963" s="53" t="s">
        <v>22</v>
      </c>
      <c r="E963" s="36" t="s">
        <v>3115</v>
      </c>
      <c r="F963" s="25" t="s">
        <v>21</v>
      </c>
      <c r="G963" s="238" t="s">
        <v>29</v>
      </c>
      <c r="H963" s="25">
        <v>1136710</v>
      </c>
      <c r="I963" s="25"/>
      <c r="J963" s="35" t="s">
        <v>67</v>
      </c>
      <c r="K963" s="25" t="s">
        <v>24</v>
      </c>
      <c r="L963" s="31">
        <v>5997</v>
      </c>
      <c r="M963" s="25">
        <v>1.42</v>
      </c>
      <c r="N963" s="25">
        <v>3.6299999999999999E-2</v>
      </c>
      <c r="O963" s="25">
        <v>1</v>
      </c>
      <c r="P963" s="25">
        <v>1500</v>
      </c>
      <c r="Q963" s="25">
        <v>2200</v>
      </c>
      <c r="R963" s="25">
        <v>2200</v>
      </c>
      <c r="S963" s="25">
        <v>1.42</v>
      </c>
      <c r="T963" s="25">
        <v>7.26</v>
      </c>
    </row>
    <row r="964" spans="1:20" ht="38.25" x14ac:dyDescent="0.25">
      <c r="A964" s="51"/>
      <c r="B964" s="25">
        <v>959</v>
      </c>
      <c r="C964" s="43">
        <v>1018119</v>
      </c>
      <c r="D964" s="53" t="s">
        <v>22</v>
      </c>
      <c r="E964" s="36" t="s">
        <v>3113</v>
      </c>
      <c r="F964" s="25" t="s">
        <v>21</v>
      </c>
      <c r="G964" s="238" t="s">
        <v>29</v>
      </c>
      <c r="H964" s="25">
        <v>1136711</v>
      </c>
      <c r="I964" s="25"/>
      <c r="J964" s="35" t="s">
        <v>67</v>
      </c>
      <c r="K964" s="25" t="s">
        <v>24</v>
      </c>
      <c r="L964" s="31">
        <v>9381</v>
      </c>
      <c r="M964" s="25">
        <v>2.2000000000000002</v>
      </c>
      <c r="N964" s="25">
        <v>5.1839999999999997E-2</v>
      </c>
      <c r="O964" s="25">
        <v>1</v>
      </c>
      <c r="P964" s="25">
        <v>1800</v>
      </c>
      <c r="Q964" s="25">
        <v>2400</v>
      </c>
      <c r="R964" s="25">
        <v>2400</v>
      </c>
      <c r="S964" s="25">
        <v>2.2000000000000002</v>
      </c>
      <c r="T964" s="25">
        <v>10.368</v>
      </c>
    </row>
    <row r="965" spans="1:20" ht="38.25" x14ac:dyDescent="0.25">
      <c r="A965" s="51"/>
      <c r="B965" s="25">
        <v>960</v>
      </c>
      <c r="C965" s="43">
        <v>1018121</v>
      </c>
      <c r="D965" s="53" t="s">
        <v>22</v>
      </c>
      <c r="E965" s="36" t="s">
        <v>3110</v>
      </c>
      <c r="F965" s="25" t="s">
        <v>21</v>
      </c>
      <c r="G965" s="238" t="s">
        <v>29</v>
      </c>
      <c r="H965" s="25">
        <v>1136713</v>
      </c>
      <c r="I965" s="25"/>
      <c r="J965" s="35" t="s">
        <v>160</v>
      </c>
      <c r="K965" s="25" t="s">
        <v>24</v>
      </c>
      <c r="L965" s="31" t="s">
        <v>2629</v>
      </c>
      <c r="M965" s="25">
        <v>3</v>
      </c>
      <c r="N965" s="25">
        <v>5.1839999999999997E-2</v>
      </c>
      <c r="O965" s="25">
        <v>1</v>
      </c>
      <c r="P965" s="25">
        <v>1800</v>
      </c>
      <c r="Q965" s="25">
        <v>2400</v>
      </c>
      <c r="R965" s="25">
        <v>2400</v>
      </c>
      <c r="S965" s="25">
        <v>3</v>
      </c>
      <c r="T965" s="25">
        <v>10.368</v>
      </c>
    </row>
    <row r="966" spans="1:20" ht="38.25" x14ac:dyDescent="0.25">
      <c r="A966" s="51"/>
      <c r="B966" s="25">
        <v>961</v>
      </c>
      <c r="C966" s="43">
        <v>1018122</v>
      </c>
      <c r="D966" s="53" t="s">
        <v>22</v>
      </c>
      <c r="E966" s="36" t="s">
        <v>3108</v>
      </c>
      <c r="F966" s="25" t="s">
        <v>21</v>
      </c>
      <c r="G966" s="238" t="s">
        <v>29</v>
      </c>
      <c r="H966" s="25">
        <v>1136714</v>
      </c>
      <c r="I966" s="25"/>
      <c r="J966" s="35" t="s">
        <v>160</v>
      </c>
      <c r="K966" s="25" t="s">
        <v>24</v>
      </c>
      <c r="L966" s="31" t="s">
        <v>2629</v>
      </c>
      <c r="M966" s="25">
        <v>4.3419999999999996</v>
      </c>
      <c r="N966" s="25">
        <v>8.5000000000000006E-2</v>
      </c>
      <c r="O966" s="25">
        <v>1</v>
      </c>
      <c r="P966" s="25">
        <v>1400</v>
      </c>
      <c r="Q966" s="25">
        <v>2400</v>
      </c>
      <c r="R966" s="25">
        <v>2400</v>
      </c>
      <c r="S966" s="25">
        <v>4.3419999999999996</v>
      </c>
      <c r="T966" s="25">
        <v>8.0640000000000001</v>
      </c>
    </row>
    <row r="967" spans="1:20" ht="38.25" x14ac:dyDescent="0.25">
      <c r="A967" s="51"/>
      <c r="B967" s="25">
        <v>962</v>
      </c>
      <c r="C967" s="43">
        <v>1018123</v>
      </c>
      <c r="D967" s="53" t="s">
        <v>22</v>
      </c>
      <c r="E967" s="36" t="s">
        <v>3106</v>
      </c>
      <c r="F967" s="25" t="s">
        <v>21</v>
      </c>
      <c r="G967" s="238" t="s">
        <v>29</v>
      </c>
      <c r="H967" s="25">
        <v>1136715</v>
      </c>
      <c r="I967" s="25"/>
      <c r="J967" s="35" t="s">
        <v>160</v>
      </c>
      <c r="K967" s="25" t="s">
        <v>24</v>
      </c>
      <c r="L967" s="31" t="s">
        <v>2629</v>
      </c>
      <c r="M967" s="25">
        <v>5.3</v>
      </c>
      <c r="N967" s="25">
        <v>8.5000000000000006E-2</v>
      </c>
      <c r="O967" s="25">
        <v>1</v>
      </c>
      <c r="P967" s="25">
        <v>1400</v>
      </c>
      <c r="Q967" s="25">
        <v>2400</v>
      </c>
      <c r="R967" s="25">
        <v>2400</v>
      </c>
      <c r="S967" s="25">
        <v>5.3</v>
      </c>
      <c r="T967" s="25">
        <v>8.0640000000000001</v>
      </c>
    </row>
    <row r="968" spans="1:20" ht="38.25" x14ac:dyDescent="0.25">
      <c r="A968" s="51"/>
      <c r="B968" s="25">
        <v>963</v>
      </c>
      <c r="C968" s="43">
        <v>1036036</v>
      </c>
      <c r="D968" s="53" t="s">
        <v>22</v>
      </c>
      <c r="E968" s="36" t="s">
        <v>3104</v>
      </c>
      <c r="F968" s="25" t="s">
        <v>21</v>
      </c>
      <c r="G968" s="238" t="s">
        <v>29</v>
      </c>
      <c r="H968" s="25">
        <v>1136716</v>
      </c>
      <c r="I968" s="25"/>
      <c r="J968" s="35" t="s">
        <v>160</v>
      </c>
      <c r="K968" s="25" t="s">
        <v>24</v>
      </c>
      <c r="L968" s="31" t="s">
        <v>2629</v>
      </c>
      <c r="M968" s="25">
        <v>6.5</v>
      </c>
      <c r="N968" s="25">
        <v>8.5000000000000006E-2</v>
      </c>
      <c r="O968" s="25">
        <v>1</v>
      </c>
      <c r="P968" s="25">
        <v>1400</v>
      </c>
      <c r="Q968" s="25">
        <v>2400</v>
      </c>
      <c r="R968" s="25">
        <v>2400</v>
      </c>
      <c r="S968" s="25">
        <v>6.5</v>
      </c>
      <c r="T968" s="25">
        <v>8.0640000000000001</v>
      </c>
    </row>
    <row r="969" spans="1:20" ht="38.25" x14ac:dyDescent="0.25">
      <c r="A969" s="51"/>
      <c r="B969" s="25">
        <v>964</v>
      </c>
      <c r="C969" s="43">
        <v>1084885</v>
      </c>
      <c r="D969" s="25">
        <v>1034185</v>
      </c>
      <c r="E969" s="36" t="s">
        <v>3102</v>
      </c>
      <c r="F969" s="25" t="s">
        <v>21</v>
      </c>
      <c r="G969" s="238" t="s">
        <v>29</v>
      </c>
      <c r="H969" s="25">
        <v>1136748</v>
      </c>
      <c r="I969" s="25"/>
      <c r="J969" s="35" t="s">
        <v>67</v>
      </c>
      <c r="K969" s="25" t="s">
        <v>24</v>
      </c>
      <c r="L969" s="31">
        <v>6808</v>
      </c>
      <c r="M969" s="25">
        <v>1.5</v>
      </c>
      <c r="N969" s="25">
        <v>3.5437999999999997E-2</v>
      </c>
      <c r="O969" s="25">
        <v>1</v>
      </c>
      <c r="P969" s="25">
        <v>1400</v>
      </c>
      <c r="Q969" s="25">
        <v>2250</v>
      </c>
      <c r="R969" s="25">
        <v>2250</v>
      </c>
      <c r="S969" s="25">
        <v>1.5</v>
      </c>
      <c r="T969" s="25">
        <v>7.0875000000000004</v>
      </c>
    </row>
    <row r="970" spans="1:20" ht="38.25" x14ac:dyDescent="0.25">
      <c r="A970" s="51"/>
      <c r="B970" s="25">
        <v>965</v>
      </c>
      <c r="C970" s="43">
        <v>1018141</v>
      </c>
      <c r="D970" s="25"/>
      <c r="E970" s="36" t="s">
        <v>3096</v>
      </c>
      <c r="F970" s="25" t="s">
        <v>21</v>
      </c>
      <c r="G970" s="238" t="s">
        <v>29</v>
      </c>
      <c r="H970" s="25">
        <v>1136751</v>
      </c>
      <c r="I970" s="25"/>
      <c r="J970" s="35" t="s">
        <v>67</v>
      </c>
      <c r="K970" s="25" t="s">
        <v>24</v>
      </c>
      <c r="L970" s="31">
        <v>9432</v>
      </c>
      <c r="M970" s="25">
        <v>2.4500000000000002</v>
      </c>
      <c r="N970" s="25">
        <v>5.1839999999999997E-2</v>
      </c>
      <c r="O970" s="25">
        <v>1</v>
      </c>
      <c r="P970" s="25">
        <v>1800</v>
      </c>
      <c r="Q970" s="25">
        <v>2400</v>
      </c>
      <c r="R970" s="25">
        <v>2400</v>
      </c>
      <c r="S970" s="25">
        <v>2.4500000000000002</v>
      </c>
      <c r="T970" s="25">
        <v>10.368</v>
      </c>
    </row>
    <row r="971" spans="1:20" ht="38.25" x14ac:dyDescent="0.25">
      <c r="A971" s="51"/>
      <c r="B971" s="25">
        <v>966</v>
      </c>
      <c r="C971" s="43">
        <v>1044015</v>
      </c>
      <c r="D971" s="53" t="s">
        <v>22</v>
      </c>
      <c r="E971" s="36" t="s">
        <v>3094</v>
      </c>
      <c r="F971" s="25" t="s">
        <v>21</v>
      </c>
      <c r="G971" s="238" t="s">
        <v>29</v>
      </c>
      <c r="H971" s="25">
        <v>1136752</v>
      </c>
      <c r="I971" s="25"/>
      <c r="J971" s="35" t="s">
        <v>67</v>
      </c>
      <c r="K971" s="25" t="s">
        <v>24</v>
      </c>
      <c r="L971" s="31">
        <v>11325</v>
      </c>
      <c r="M971" s="25">
        <v>2.8</v>
      </c>
      <c r="N971" s="25">
        <v>5.3280000000000001E-2</v>
      </c>
      <c r="O971" s="25">
        <v>1</v>
      </c>
      <c r="P971" s="25">
        <v>2400</v>
      </c>
      <c r="Q971" s="25">
        <v>1850</v>
      </c>
      <c r="R971" s="25">
        <v>2400</v>
      </c>
      <c r="S971" s="25">
        <v>2.8</v>
      </c>
      <c r="T971" s="25">
        <v>10.656000000000001</v>
      </c>
    </row>
    <row r="972" spans="1:20" ht="38.25" x14ac:dyDescent="0.25">
      <c r="A972" s="51"/>
      <c r="B972" s="25">
        <v>967</v>
      </c>
      <c r="C972" s="43">
        <v>1034188</v>
      </c>
      <c r="D972" s="53" t="s">
        <v>22</v>
      </c>
      <c r="E972" s="36" t="s">
        <v>3092</v>
      </c>
      <c r="F972" s="25" t="s">
        <v>21</v>
      </c>
      <c r="G972" s="238" t="s">
        <v>29</v>
      </c>
      <c r="H972" s="25">
        <v>1136753</v>
      </c>
      <c r="I972" s="25"/>
      <c r="J972" s="35" t="s">
        <v>160</v>
      </c>
      <c r="K972" s="25" t="s">
        <v>24</v>
      </c>
      <c r="L972" s="31" t="s">
        <v>2629</v>
      </c>
      <c r="M972" s="25">
        <v>3.1</v>
      </c>
      <c r="N972" s="25">
        <v>5.7000000000000002E-2</v>
      </c>
      <c r="O972" s="25">
        <v>1</v>
      </c>
      <c r="P972" s="25">
        <v>1850</v>
      </c>
      <c r="Q972" s="25">
        <v>2400</v>
      </c>
      <c r="R972" s="25">
        <v>2400</v>
      </c>
      <c r="S972" s="25">
        <v>3.1</v>
      </c>
      <c r="T972" s="25">
        <v>10.656000000000001</v>
      </c>
    </row>
    <row r="973" spans="1:20" ht="38.25" x14ac:dyDescent="0.25">
      <c r="A973" s="51"/>
      <c r="B973" s="25">
        <v>968</v>
      </c>
      <c r="C973" s="43">
        <v>1044018</v>
      </c>
      <c r="D973" s="53" t="s">
        <v>22</v>
      </c>
      <c r="E973" s="36" t="s">
        <v>3067</v>
      </c>
      <c r="F973" s="25" t="s">
        <v>21</v>
      </c>
      <c r="G973" s="238" t="s">
        <v>29</v>
      </c>
      <c r="H973" s="25">
        <v>1136761</v>
      </c>
      <c r="I973" s="25"/>
      <c r="J973" s="35" t="s">
        <v>67</v>
      </c>
      <c r="K973" s="25" t="s">
        <v>24</v>
      </c>
      <c r="L973" s="31">
        <v>16270</v>
      </c>
      <c r="M973" s="25">
        <v>2.9</v>
      </c>
      <c r="N973" s="25">
        <v>5.0999999999999997E-2</v>
      </c>
      <c r="O973" s="25">
        <v>1</v>
      </c>
      <c r="P973" s="25">
        <v>1850</v>
      </c>
      <c r="Q973" s="25">
        <v>2400</v>
      </c>
      <c r="R973" s="25">
        <v>2400</v>
      </c>
      <c r="S973" s="25">
        <v>2.9</v>
      </c>
      <c r="T973" s="25">
        <v>10.656000000000001</v>
      </c>
    </row>
    <row r="974" spans="1:20" x14ac:dyDescent="0.25">
      <c r="A974" s="51"/>
      <c r="B974" s="25">
        <v>969</v>
      </c>
      <c r="C974" s="43">
        <v>1136084</v>
      </c>
      <c r="D974" s="25">
        <v>1095722</v>
      </c>
      <c r="E974" s="36" t="s">
        <v>3053</v>
      </c>
      <c r="F974" s="25" t="s">
        <v>655</v>
      </c>
      <c r="G974" s="238" t="s">
        <v>2182</v>
      </c>
      <c r="H974" s="25"/>
      <c r="I974" s="25"/>
      <c r="J974" s="35" t="s">
        <v>67</v>
      </c>
      <c r="K974" s="34" t="s">
        <v>24</v>
      </c>
      <c r="L974" s="31">
        <v>6046</v>
      </c>
      <c r="M974" s="25">
        <v>1.27</v>
      </c>
      <c r="N974" s="25">
        <v>2.7E-2</v>
      </c>
      <c r="O974" s="25">
        <v>1</v>
      </c>
      <c r="P974" s="25">
        <v>1600</v>
      </c>
      <c r="Q974" s="25">
        <v>740</v>
      </c>
      <c r="R974" s="25">
        <v>1600</v>
      </c>
      <c r="S974" s="25">
        <v>1.27</v>
      </c>
      <c r="T974" s="25">
        <v>1.8944000000000001</v>
      </c>
    </row>
    <row r="975" spans="1:20" x14ac:dyDescent="0.25">
      <c r="A975" s="51"/>
      <c r="B975" s="25">
        <v>970</v>
      </c>
      <c r="C975" s="43">
        <v>1136085</v>
      </c>
      <c r="D975" s="25">
        <v>1095723</v>
      </c>
      <c r="E975" s="36" t="s">
        <v>3052</v>
      </c>
      <c r="F975" s="25" t="s">
        <v>655</v>
      </c>
      <c r="G975" s="238" t="s">
        <v>2182</v>
      </c>
      <c r="H975" s="25"/>
      <c r="I975" s="25"/>
      <c r="J975" s="35" t="s">
        <v>67</v>
      </c>
      <c r="K975" s="34" t="s">
        <v>24</v>
      </c>
      <c r="L975" s="31">
        <v>6548</v>
      </c>
      <c r="M975" s="25">
        <v>1.33</v>
      </c>
      <c r="N975" s="25">
        <v>2.7E-2</v>
      </c>
      <c r="O975" s="25">
        <v>1</v>
      </c>
      <c r="P975" s="25">
        <v>1600</v>
      </c>
      <c r="Q975" s="25">
        <v>740</v>
      </c>
      <c r="R975" s="25">
        <v>1600</v>
      </c>
      <c r="S975" s="25">
        <v>1.33</v>
      </c>
      <c r="T975" s="25">
        <v>1.8944000000000001</v>
      </c>
    </row>
    <row r="976" spans="1:20" x14ac:dyDescent="0.25">
      <c r="A976" s="51"/>
      <c r="B976" s="25">
        <v>971</v>
      </c>
      <c r="C976" s="43">
        <v>1136776</v>
      </c>
      <c r="D976" s="37">
        <v>1095724</v>
      </c>
      <c r="E976" s="36" t="s">
        <v>3050</v>
      </c>
      <c r="F976" s="25" t="s">
        <v>21</v>
      </c>
      <c r="G976" s="238" t="s">
        <v>2182</v>
      </c>
      <c r="H976" s="23"/>
      <c r="I976" s="23"/>
      <c r="J976" s="35" t="s">
        <v>67</v>
      </c>
      <c r="K976" s="34" t="s">
        <v>24</v>
      </c>
      <c r="L976" s="31">
        <v>7431</v>
      </c>
      <c r="M976" s="25">
        <v>1.47</v>
      </c>
      <c r="N976" s="25">
        <v>1.9599999999999999E-2</v>
      </c>
      <c r="O976" s="25">
        <v>1</v>
      </c>
      <c r="P976" s="25">
        <v>2200</v>
      </c>
      <c r="Q976" s="25">
        <v>1500</v>
      </c>
      <c r="R976" s="25">
        <v>2200</v>
      </c>
      <c r="S976" s="25">
        <v>1.47</v>
      </c>
      <c r="T976" s="25">
        <v>7.26</v>
      </c>
    </row>
    <row r="977" spans="1:20" x14ac:dyDescent="0.25">
      <c r="A977" s="51"/>
      <c r="B977" s="25">
        <v>972</v>
      </c>
      <c r="C977" s="43">
        <v>1136777</v>
      </c>
      <c r="D977" s="37">
        <v>1095725</v>
      </c>
      <c r="E977" s="36" t="s">
        <v>3048</v>
      </c>
      <c r="F977" s="25" t="s">
        <v>655</v>
      </c>
      <c r="G977" s="238" t="s">
        <v>2182</v>
      </c>
      <c r="H977" s="23"/>
      <c r="I977" s="23"/>
      <c r="J977" s="35" t="s">
        <v>160</v>
      </c>
      <c r="K977" s="34" t="s">
        <v>24</v>
      </c>
      <c r="L977" s="31" t="s">
        <v>2629</v>
      </c>
      <c r="M977" s="25">
        <v>1.67</v>
      </c>
      <c r="N977" s="25">
        <v>1.9599999999999999E-2</v>
      </c>
      <c r="O977" s="25">
        <v>1</v>
      </c>
      <c r="P977" s="25">
        <v>2200</v>
      </c>
      <c r="Q977" s="25">
        <v>1500</v>
      </c>
      <c r="R977" s="25">
        <v>2200</v>
      </c>
      <c r="S977" s="25">
        <v>1.67</v>
      </c>
      <c r="T977" s="25">
        <v>7.26</v>
      </c>
    </row>
    <row r="978" spans="1:20" x14ac:dyDescent="0.25">
      <c r="A978" s="51"/>
      <c r="B978" s="25">
        <v>973</v>
      </c>
      <c r="C978" s="43">
        <v>1136778</v>
      </c>
      <c r="D978" s="37">
        <v>1095726</v>
      </c>
      <c r="E978" s="36" t="s">
        <v>3046</v>
      </c>
      <c r="F978" s="25" t="s">
        <v>655</v>
      </c>
      <c r="G978" s="238" t="s">
        <v>2182</v>
      </c>
      <c r="H978" s="23"/>
      <c r="I978" s="23"/>
      <c r="J978" s="35" t="s">
        <v>160</v>
      </c>
      <c r="K978" s="34" t="s">
        <v>24</v>
      </c>
      <c r="L978" s="31" t="s">
        <v>2629</v>
      </c>
      <c r="M978" s="25">
        <v>1.97</v>
      </c>
      <c r="N978" s="25">
        <v>1.9599999999999999E-2</v>
      </c>
      <c r="O978" s="25">
        <v>1</v>
      </c>
      <c r="P978" s="25">
        <v>2200</v>
      </c>
      <c r="Q978" s="25">
        <v>1500</v>
      </c>
      <c r="R978" s="25">
        <v>2200</v>
      </c>
      <c r="S978" s="25">
        <v>1.97</v>
      </c>
      <c r="T978" s="25">
        <v>7.26</v>
      </c>
    </row>
    <row r="979" spans="1:20" x14ac:dyDescent="0.25">
      <c r="A979" s="51"/>
      <c r="B979" s="25">
        <v>974</v>
      </c>
      <c r="C979" s="43">
        <v>1136779</v>
      </c>
      <c r="D979" s="37">
        <v>1095727</v>
      </c>
      <c r="E979" s="36" t="s">
        <v>3044</v>
      </c>
      <c r="F979" s="25" t="s">
        <v>21</v>
      </c>
      <c r="G979" s="238" t="s">
        <v>2182</v>
      </c>
      <c r="H979" s="23"/>
      <c r="I979" s="23"/>
      <c r="J979" s="35" t="s">
        <v>160</v>
      </c>
      <c r="K979" s="34" t="s">
        <v>24</v>
      </c>
      <c r="L979" s="31" t="s">
        <v>2629</v>
      </c>
      <c r="M979" s="25">
        <v>2.72</v>
      </c>
      <c r="N979" s="25">
        <v>3.0624999999999999E-2</v>
      </c>
      <c r="O979" s="25">
        <v>1</v>
      </c>
      <c r="P979" s="25">
        <v>2200</v>
      </c>
      <c r="Q979" s="25">
        <v>1300</v>
      </c>
      <c r="R979" s="25">
        <v>2200</v>
      </c>
      <c r="S979" s="25">
        <v>2.72</v>
      </c>
      <c r="T979" s="25">
        <v>6.2919999999999998</v>
      </c>
    </row>
    <row r="980" spans="1:20" x14ac:dyDescent="0.25">
      <c r="A980" s="51"/>
      <c r="B980" s="25">
        <v>975</v>
      </c>
      <c r="C980" s="43">
        <v>1136780</v>
      </c>
      <c r="D980" s="37">
        <v>1095728</v>
      </c>
      <c r="E980" s="36" t="s">
        <v>3043</v>
      </c>
      <c r="F980" s="25" t="s">
        <v>21</v>
      </c>
      <c r="G980" s="238" t="s">
        <v>2182</v>
      </c>
      <c r="H980" s="23"/>
      <c r="I980" s="23"/>
      <c r="J980" s="35" t="s">
        <v>160</v>
      </c>
      <c r="K980" s="34" t="s">
        <v>24</v>
      </c>
      <c r="L980" s="31" t="s">
        <v>2629</v>
      </c>
      <c r="M980" s="25">
        <v>3.14</v>
      </c>
      <c r="N980" s="25">
        <v>3.0624999999999999E-2</v>
      </c>
      <c r="O980" s="25">
        <v>1</v>
      </c>
      <c r="P980" s="25">
        <v>2200</v>
      </c>
      <c r="Q980" s="25">
        <v>1300</v>
      </c>
      <c r="R980" s="25">
        <v>2200</v>
      </c>
      <c r="S980" s="25">
        <v>3.14</v>
      </c>
      <c r="T980" s="25">
        <v>6.2919999999999998</v>
      </c>
    </row>
    <row r="981" spans="1:20" x14ac:dyDescent="0.25">
      <c r="A981" s="51"/>
      <c r="B981" s="25">
        <v>976</v>
      </c>
      <c r="C981" s="43">
        <v>1136781</v>
      </c>
      <c r="D981" s="37">
        <v>1095729</v>
      </c>
      <c r="E981" s="36" t="s">
        <v>3042</v>
      </c>
      <c r="F981" s="25" t="s">
        <v>21</v>
      </c>
      <c r="G981" s="238" t="s">
        <v>2182</v>
      </c>
      <c r="H981" s="23"/>
      <c r="I981" s="23"/>
      <c r="J981" s="35" t="s">
        <v>160</v>
      </c>
      <c r="K981" s="34" t="s">
        <v>24</v>
      </c>
      <c r="L981" s="31" t="s">
        <v>2629</v>
      </c>
      <c r="M981" s="25">
        <v>5.24</v>
      </c>
      <c r="N981" s="25">
        <v>0.04</v>
      </c>
      <c r="O981" s="25">
        <v>1</v>
      </c>
      <c r="P981" s="25">
        <v>2400</v>
      </c>
      <c r="Q981" s="25">
        <v>1500</v>
      </c>
      <c r="R981" s="25">
        <v>2400</v>
      </c>
      <c r="S981" s="25">
        <v>5.24</v>
      </c>
      <c r="T981" s="25">
        <v>8.64</v>
      </c>
    </row>
    <row r="982" spans="1:20" ht="25.5" x14ac:dyDescent="0.25">
      <c r="A982" s="51"/>
      <c r="B982" s="25">
        <v>977</v>
      </c>
      <c r="C982" s="43">
        <v>1136086</v>
      </c>
      <c r="D982" s="25">
        <v>1095730</v>
      </c>
      <c r="E982" s="36" t="s">
        <v>3041</v>
      </c>
      <c r="F982" s="25" t="s">
        <v>655</v>
      </c>
      <c r="G982" s="238" t="s">
        <v>2182</v>
      </c>
      <c r="H982" s="25"/>
      <c r="I982" s="25"/>
      <c r="J982" s="35" t="s">
        <v>67</v>
      </c>
      <c r="K982" s="34" t="s">
        <v>24</v>
      </c>
      <c r="L982" s="31">
        <v>9194</v>
      </c>
      <c r="M982" s="25">
        <v>1.1399999999999999</v>
      </c>
      <c r="N982" s="25">
        <v>1.9599999999999999E-2</v>
      </c>
      <c r="O982" s="25">
        <v>1</v>
      </c>
      <c r="P982" s="25">
        <v>1600</v>
      </c>
      <c r="Q982" s="25">
        <v>700</v>
      </c>
      <c r="R982" s="25">
        <v>1600</v>
      </c>
      <c r="S982" s="25">
        <v>1.1399999999999999</v>
      </c>
      <c r="T982" s="25">
        <v>1.792</v>
      </c>
    </row>
    <row r="983" spans="1:20" ht="25.5" x14ac:dyDescent="0.25">
      <c r="A983" s="51"/>
      <c r="B983" s="25">
        <v>978</v>
      </c>
      <c r="C983" s="43">
        <v>1136782</v>
      </c>
      <c r="D983" s="37">
        <v>1095732</v>
      </c>
      <c r="E983" s="36" t="s">
        <v>3039</v>
      </c>
      <c r="F983" s="25" t="s">
        <v>655</v>
      </c>
      <c r="G983" s="238" t="s">
        <v>2182</v>
      </c>
      <c r="H983" s="23"/>
      <c r="I983" s="23"/>
      <c r="J983" s="35" t="s">
        <v>67</v>
      </c>
      <c r="K983" s="34" t="s">
        <v>24</v>
      </c>
      <c r="L983" s="31">
        <v>9584</v>
      </c>
      <c r="M983" s="25">
        <v>1.2</v>
      </c>
      <c r="N983" s="25">
        <v>1.9599999999999999E-2</v>
      </c>
      <c r="O983" s="25">
        <v>1</v>
      </c>
      <c r="P983" s="25">
        <v>2250</v>
      </c>
      <c r="Q983" s="25">
        <v>1400</v>
      </c>
      <c r="R983" s="25">
        <v>2250</v>
      </c>
      <c r="S983" s="25">
        <v>1.2</v>
      </c>
      <c r="T983" s="25">
        <v>7.0875000000000004</v>
      </c>
    </row>
    <row r="984" spans="1:20" ht="25.5" x14ac:dyDescent="0.25">
      <c r="A984" s="51"/>
      <c r="B984" s="25">
        <v>979</v>
      </c>
      <c r="C984" s="43">
        <v>1136783</v>
      </c>
      <c r="D984" s="37">
        <v>1095734</v>
      </c>
      <c r="E984" s="36" t="s">
        <v>3037</v>
      </c>
      <c r="F984" s="25" t="s">
        <v>21</v>
      </c>
      <c r="G984" s="238" t="s">
        <v>2182</v>
      </c>
      <c r="H984" s="23"/>
      <c r="I984" s="23"/>
      <c r="J984" s="35" t="s">
        <v>67</v>
      </c>
      <c r="K984" s="34" t="s">
        <v>24</v>
      </c>
      <c r="L984" s="31">
        <v>9681</v>
      </c>
      <c r="M984" s="25">
        <v>1.5</v>
      </c>
      <c r="N984" s="25">
        <v>1.9599999999999999E-2</v>
      </c>
      <c r="O984" s="25">
        <v>1</v>
      </c>
      <c r="P984" s="25">
        <v>2250</v>
      </c>
      <c r="Q984" s="25">
        <v>1400</v>
      </c>
      <c r="R984" s="25">
        <v>2250</v>
      </c>
      <c r="S984" s="25">
        <v>1.5</v>
      </c>
      <c r="T984" s="25">
        <v>7.0875000000000004</v>
      </c>
    </row>
    <row r="985" spans="1:20" ht="25.5" x14ac:dyDescent="0.25">
      <c r="A985" s="51"/>
      <c r="B985" s="25">
        <v>980</v>
      </c>
      <c r="C985" s="43">
        <v>1136784</v>
      </c>
      <c r="D985" s="37">
        <v>1095736</v>
      </c>
      <c r="E985" s="36" t="s">
        <v>3035</v>
      </c>
      <c r="F985" s="25" t="s">
        <v>21</v>
      </c>
      <c r="G985" s="238" t="s">
        <v>2182</v>
      </c>
      <c r="H985" s="23"/>
      <c r="I985" s="23"/>
      <c r="J985" s="35" t="s">
        <v>160</v>
      </c>
      <c r="K985" s="34" t="s">
        <v>24</v>
      </c>
      <c r="L985" s="31" t="s">
        <v>2629</v>
      </c>
      <c r="M985" s="25">
        <v>1.7</v>
      </c>
      <c r="N985" s="25">
        <v>1.9599999999999999E-2</v>
      </c>
      <c r="O985" s="25">
        <v>1</v>
      </c>
      <c r="P985" s="25">
        <v>2250</v>
      </c>
      <c r="Q985" s="25">
        <v>1400</v>
      </c>
      <c r="R985" s="25">
        <v>2250</v>
      </c>
      <c r="S985" s="25">
        <v>1.7</v>
      </c>
      <c r="T985" s="25">
        <v>7.0875000000000004</v>
      </c>
    </row>
    <row r="986" spans="1:20" ht="25.5" x14ac:dyDescent="0.25">
      <c r="A986" s="51"/>
      <c r="B986" s="25">
        <v>981</v>
      </c>
      <c r="C986" s="43">
        <v>1136785</v>
      </c>
      <c r="D986" s="37">
        <v>1095737</v>
      </c>
      <c r="E986" s="36" t="s">
        <v>3033</v>
      </c>
      <c r="F986" s="25" t="s">
        <v>21</v>
      </c>
      <c r="G986" s="238" t="s">
        <v>2182</v>
      </c>
      <c r="H986" s="23"/>
      <c r="I986" s="23"/>
      <c r="J986" s="35" t="s">
        <v>160</v>
      </c>
      <c r="K986" s="34" t="s">
        <v>24</v>
      </c>
      <c r="L986" s="31" t="s">
        <v>2629</v>
      </c>
      <c r="M986" s="25">
        <v>2.1</v>
      </c>
      <c r="N986" s="25">
        <v>1.9599999999999999E-2</v>
      </c>
      <c r="O986" s="25">
        <v>1</v>
      </c>
      <c r="P986" s="25">
        <v>2250</v>
      </c>
      <c r="Q986" s="25">
        <v>1400</v>
      </c>
      <c r="R986" s="25">
        <v>2250</v>
      </c>
      <c r="S986" s="25">
        <v>2.1</v>
      </c>
      <c r="T986" s="25">
        <v>7.0875000000000004</v>
      </c>
    </row>
    <row r="987" spans="1:20" ht="25.5" x14ac:dyDescent="0.25">
      <c r="A987" s="51"/>
      <c r="B987" s="25">
        <v>982</v>
      </c>
      <c r="C987" s="43">
        <v>1136786</v>
      </c>
      <c r="D987" s="37">
        <v>1095738</v>
      </c>
      <c r="E987" s="36" t="s">
        <v>3031</v>
      </c>
      <c r="F987" s="25" t="s">
        <v>21</v>
      </c>
      <c r="G987" s="238" t="s">
        <v>2182</v>
      </c>
      <c r="H987" s="23"/>
      <c r="I987" s="23"/>
      <c r="J987" s="35" t="s">
        <v>160</v>
      </c>
      <c r="K987" s="34" t="s">
        <v>24</v>
      </c>
      <c r="L987" s="31" t="s">
        <v>2629</v>
      </c>
      <c r="M987" s="25">
        <v>2.9</v>
      </c>
      <c r="N987" s="25">
        <v>3.0624999999999999E-2</v>
      </c>
      <c r="O987" s="25">
        <v>1</v>
      </c>
      <c r="P987" s="25">
        <v>2000</v>
      </c>
      <c r="Q987" s="25">
        <v>1850</v>
      </c>
      <c r="R987" s="25">
        <v>2000</v>
      </c>
      <c r="S987" s="25">
        <v>2.9</v>
      </c>
      <c r="T987" s="25">
        <v>7.4</v>
      </c>
    </row>
    <row r="988" spans="1:20" ht="25.5" x14ac:dyDescent="0.25">
      <c r="A988" s="51"/>
      <c r="B988" s="25">
        <v>983</v>
      </c>
      <c r="C988" s="43">
        <v>1136787</v>
      </c>
      <c r="D988" s="37">
        <v>1095739</v>
      </c>
      <c r="E988" s="36" t="s">
        <v>3029</v>
      </c>
      <c r="F988" s="25" t="s">
        <v>21</v>
      </c>
      <c r="G988" s="238" t="s">
        <v>2182</v>
      </c>
      <c r="H988" s="23"/>
      <c r="I988" s="23"/>
      <c r="J988" s="35" t="s">
        <v>160</v>
      </c>
      <c r="K988" s="34" t="s">
        <v>24</v>
      </c>
      <c r="L988" s="31" t="s">
        <v>2629</v>
      </c>
      <c r="M988" s="25">
        <v>4.4000000000000004</v>
      </c>
      <c r="N988" s="25">
        <v>0.04</v>
      </c>
      <c r="O988" s="25">
        <v>1</v>
      </c>
      <c r="P988" s="25">
        <v>2400</v>
      </c>
      <c r="Q988" s="25">
        <v>1400</v>
      </c>
      <c r="R988" s="25">
        <v>2400</v>
      </c>
      <c r="S988" s="25">
        <v>4.4000000000000004</v>
      </c>
      <c r="T988" s="25">
        <v>8.0640000000000001</v>
      </c>
    </row>
    <row r="989" spans="1:20" ht="25.5" x14ac:dyDescent="0.25">
      <c r="A989" s="51"/>
      <c r="B989" s="25">
        <v>984</v>
      </c>
      <c r="C989" s="43">
        <v>1136788</v>
      </c>
      <c r="D989" s="37">
        <v>1095740</v>
      </c>
      <c r="E989" s="36" t="s">
        <v>3028</v>
      </c>
      <c r="F989" s="25" t="s">
        <v>21</v>
      </c>
      <c r="G989" s="238" t="s">
        <v>2182</v>
      </c>
      <c r="H989" s="23"/>
      <c r="I989" s="23"/>
      <c r="J989" s="35" t="s">
        <v>160</v>
      </c>
      <c r="K989" s="34" t="s">
        <v>24</v>
      </c>
      <c r="L989" s="31" t="s">
        <v>2629</v>
      </c>
      <c r="M989" s="25">
        <v>5.3</v>
      </c>
      <c r="N989" s="25">
        <v>0.04</v>
      </c>
      <c r="O989" s="25">
        <v>1</v>
      </c>
      <c r="P989" s="25">
        <v>2400</v>
      </c>
      <c r="Q989" s="25">
        <v>1500</v>
      </c>
      <c r="R989" s="25">
        <v>2400</v>
      </c>
      <c r="S989" s="25">
        <v>5.3</v>
      </c>
      <c r="T989" s="25">
        <v>8.64</v>
      </c>
    </row>
    <row r="990" spans="1:20" ht="25.5" x14ac:dyDescent="0.25">
      <c r="A990" s="51"/>
      <c r="B990" s="25">
        <v>985</v>
      </c>
      <c r="C990" s="43">
        <v>1136789</v>
      </c>
      <c r="D990" s="37">
        <v>1095741</v>
      </c>
      <c r="E990" s="36" t="s">
        <v>3026</v>
      </c>
      <c r="F990" s="25" t="s">
        <v>21</v>
      </c>
      <c r="G990" s="238" t="s">
        <v>2182</v>
      </c>
      <c r="H990" s="23"/>
      <c r="I990" s="23"/>
      <c r="J990" s="35" t="s">
        <v>67</v>
      </c>
      <c r="K990" s="34" t="s">
        <v>24</v>
      </c>
      <c r="L990" s="31">
        <v>11895</v>
      </c>
      <c r="M990" s="25">
        <v>1.47</v>
      </c>
      <c r="N990" s="25">
        <v>1.9599999999999999E-2</v>
      </c>
      <c r="O990" s="25">
        <v>1</v>
      </c>
      <c r="P990" s="25">
        <v>2000</v>
      </c>
      <c r="Q990" s="25">
        <v>1300</v>
      </c>
      <c r="R990" s="25">
        <v>2000</v>
      </c>
      <c r="S990" s="25">
        <v>1.47</v>
      </c>
      <c r="T990" s="25">
        <v>5.2</v>
      </c>
    </row>
    <row r="991" spans="1:20" ht="25.5" x14ac:dyDescent="0.25">
      <c r="A991" s="51"/>
      <c r="B991" s="25">
        <v>986</v>
      </c>
      <c r="C991" s="43">
        <v>1136790</v>
      </c>
      <c r="D991" s="37">
        <v>1095742</v>
      </c>
      <c r="E991" s="36" t="s">
        <v>3024</v>
      </c>
      <c r="F991" s="25" t="s">
        <v>21</v>
      </c>
      <c r="G991" s="238" t="s">
        <v>2182</v>
      </c>
      <c r="H991" s="23"/>
      <c r="I991" s="23"/>
      <c r="J991" s="35" t="s">
        <v>67</v>
      </c>
      <c r="K991" s="34" t="s">
        <v>24</v>
      </c>
      <c r="L991" s="31">
        <v>13383</v>
      </c>
      <c r="M991" s="25">
        <v>2.37</v>
      </c>
      <c r="N991" s="25">
        <v>3.0624999999999999E-2</v>
      </c>
      <c r="O991" s="25">
        <v>1</v>
      </c>
      <c r="P991" s="25">
        <v>2000</v>
      </c>
      <c r="Q991" s="25">
        <v>1850</v>
      </c>
      <c r="R991" s="25">
        <v>2000</v>
      </c>
      <c r="S991" s="25">
        <v>2.37</v>
      </c>
      <c r="T991" s="25">
        <v>7.4</v>
      </c>
    </row>
    <row r="992" spans="1:20" ht="25.5" x14ac:dyDescent="0.25">
      <c r="A992" s="51"/>
      <c r="B992" s="25">
        <v>987</v>
      </c>
      <c r="C992" s="43">
        <v>1136791</v>
      </c>
      <c r="D992" s="37">
        <v>1095743</v>
      </c>
      <c r="E992" s="36" t="s">
        <v>3022</v>
      </c>
      <c r="F992" s="25" t="s">
        <v>21</v>
      </c>
      <c r="G992" s="238" t="s">
        <v>2182</v>
      </c>
      <c r="H992" s="23"/>
      <c r="I992" s="23"/>
      <c r="J992" s="35" t="s">
        <v>160</v>
      </c>
      <c r="K992" s="34" t="s">
        <v>24</v>
      </c>
      <c r="L992" s="31" t="s">
        <v>2629</v>
      </c>
      <c r="M992" s="25">
        <v>2.57</v>
      </c>
      <c r="N992" s="25">
        <v>3.0624999999999999E-2</v>
      </c>
      <c r="O992" s="25">
        <v>1</v>
      </c>
      <c r="P992" s="25">
        <v>2000</v>
      </c>
      <c r="Q992" s="25">
        <v>1850</v>
      </c>
      <c r="R992" s="25">
        <v>2000</v>
      </c>
      <c r="S992" s="25">
        <v>2.57</v>
      </c>
      <c r="T992" s="25">
        <v>7.4</v>
      </c>
    </row>
    <row r="993" spans="1:20" ht="25.5" x14ac:dyDescent="0.25">
      <c r="A993" s="51"/>
      <c r="B993" s="25">
        <v>988</v>
      </c>
      <c r="C993" s="43">
        <v>1136792</v>
      </c>
      <c r="D993" s="37">
        <v>1095744</v>
      </c>
      <c r="E993" s="36" t="s">
        <v>3020</v>
      </c>
      <c r="F993" s="25" t="s">
        <v>21</v>
      </c>
      <c r="G993" s="238" t="s">
        <v>2182</v>
      </c>
      <c r="H993" s="23"/>
      <c r="I993" s="23"/>
      <c r="J993" s="35" t="s">
        <v>160</v>
      </c>
      <c r="K993" s="34" t="s">
        <v>24</v>
      </c>
      <c r="L993" s="31" t="s">
        <v>2629</v>
      </c>
      <c r="M993" s="25">
        <v>2.97</v>
      </c>
      <c r="N993" s="25">
        <v>3.0624999999999999E-2</v>
      </c>
      <c r="O993" s="25">
        <v>1</v>
      </c>
      <c r="P993" s="25">
        <v>2000</v>
      </c>
      <c r="Q993" s="25">
        <v>1850</v>
      </c>
      <c r="R993" s="25">
        <v>2000</v>
      </c>
      <c r="S993" s="25">
        <v>2.97</v>
      </c>
      <c r="T993" s="25">
        <v>7.4</v>
      </c>
    </row>
    <row r="994" spans="1:20" ht="25.5" x14ac:dyDescent="0.25">
      <c r="A994" s="51"/>
      <c r="B994" s="25">
        <v>989</v>
      </c>
      <c r="C994" s="43">
        <v>1136793</v>
      </c>
      <c r="D994" s="37">
        <v>1095745</v>
      </c>
      <c r="E994" s="36" t="s">
        <v>3018</v>
      </c>
      <c r="F994" s="25" t="s">
        <v>21</v>
      </c>
      <c r="G994" s="238" t="s">
        <v>2182</v>
      </c>
      <c r="H994" s="23"/>
      <c r="I994" s="23"/>
      <c r="J994" s="35" t="s">
        <v>160</v>
      </c>
      <c r="K994" s="34" t="s">
        <v>24</v>
      </c>
      <c r="L994" s="31" t="s">
        <v>2629</v>
      </c>
      <c r="M994" s="25">
        <v>3.2</v>
      </c>
      <c r="N994" s="25">
        <v>3.0624999999999999E-2</v>
      </c>
      <c r="O994" s="25">
        <v>1</v>
      </c>
      <c r="P994" s="25">
        <v>2000</v>
      </c>
      <c r="Q994" s="25">
        <v>1850</v>
      </c>
      <c r="R994" s="25">
        <v>2000</v>
      </c>
      <c r="S994" s="25">
        <v>3.2</v>
      </c>
      <c r="T994" s="25">
        <v>7.4</v>
      </c>
    </row>
    <row r="995" spans="1:20" ht="25.5" x14ac:dyDescent="0.25">
      <c r="A995" s="51"/>
      <c r="B995" s="25">
        <v>990</v>
      </c>
      <c r="C995" s="43">
        <v>1136794</v>
      </c>
      <c r="D995" s="37">
        <v>1095746</v>
      </c>
      <c r="E995" s="36" t="s">
        <v>3017</v>
      </c>
      <c r="F995" s="25" t="s">
        <v>21</v>
      </c>
      <c r="G995" s="238" t="s">
        <v>2182</v>
      </c>
      <c r="H995" s="23"/>
      <c r="I995" s="23"/>
      <c r="J995" s="35" t="s">
        <v>160</v>
      </c>
      <c r="K995" s="34" t="s">
        <v>24</v>
      </c>
      <c r="L995" s="31" t="s">
        <v>2629</v>
      </c>
      <c r="M995" s="25">
        <v>4.5999999999999996</v>
      </c>
      <c r="N995" s="25">
        <v>0.04</v>
      </c>
      <c r="O995" s="25">
        <v>1</v>
      </c>
      <c r="P995" s="25">
        <v>2400</v>
      </c>
      <c r="Q995" s="25">
        <v>1400</v>
      </c>
      <c r="R995" s="25">
        <v>2400</v>
      </c>
      <c r="S995" s="25">
        <v>4.5999999999999996</v>
      </c>
      <c r="T995" s="25">
        <v>8.0640000000000001</v>
      </c>
    </row>
    <row r="996" spans="1:20" ht="25.5" x14ac:dyDescent="0.25">
      <c r="A996" s="51"/>
      <c r="B996" s="25">
        <v>991</v>
      </c>
      <c r="C996" s="43">
        <v>1136795</v>
      </c>
      <c r="D996" s="37">
        <v>1095747</v>
      </c>
      <c r="E996" s="36" t="s">
        <v>3016</v>
      </c>
      <c r="F996" s="25" t="s">
        <v>21</v>
      </c>
      <c r="G996" s="238" t="s">
        <v>2182</v>
      </c>
      <c r="H996" s="23"/>
      <c r="I996" s="23"/>
      <c r="J996" s="35" t="s">
        <v>160</v>
      </c>
      <c r="K996" s="34" t="s">
        <v>24</v>
      </c>
      <c r="L996" s="31" t="s">
        <v>2629</v>
      </c>
      <c r="M996" s="25">
        <v>5.37</v>
      </c>
      <c r="N996" s="25">
        <v>0.04</v>
      </c>
      <c r="O996" s="25">
        <v>1</v>
      </c>
      <c r="P996" s="25">
        <v>2400</v>
      </c>
      <c r="Q996" s="25">
        <v>1400</v>
      </c>
      <c r="R996" s="25">
        <v>2400</v>
      </c>
      <c r="S996" s="25">
        <v>5.37</v>
      </c>
      <c r="T996" s="25">
        <v>8.0640000000000001</v>
      </c>
    </row>
    <row r="997" spans="1:20" ht="38.25" x14ac:dyDescent="0.25">
      <c r="A997" s="51"/>
      <c r="B997" s="25">
        <v>992</v>
      </c>
      <c r="C997" s="43">
        <v>1095723</v>
      </c>
      <c r="D997" s="25">
        <v>1018125</v>
      </c>
      <c r="E997" s="36" t="s">
        <v>3013</v>
      </c>
      <c r="F997" s="25" t="s">
        <v>21</v>
      </c>
      <c r="G997" s="238" t="s">
        <v>29</v>
      </c>
      <c r="H997" s="25">
        <v>1136085</v>
      </c>
      <c r="I997" s="25"/>
      <c r="J997" s="35" t="s">
        <v>67</v>
      </c>
      <c r="K997" s="34" t="s">
        <v>24</v>
      </c>
      <c r="L997" s="31">
        <v>3817</v>
      </c>
      <c r="M997" s="25">
        <v>0.62</v>
      </c>
      <c r="N997" s="25">
        <v>4.6239999999999996E-3</v>
      </c>
      <c r="O997" s="25">
        <v>1</v>
      </c>
      <c r="P997" s="25">
        <v>1600</v>
      </c>
      <c r="Q997" s="25">
        <v>740</v>
      </c>
      <c r="R997" s="25">
        <v>1600</v>
      </c>
      <c r="S997" s="25">
        <v>0.62</v>
      </c>
      <c r="T997" s="25">
        <v>1.8944000000000001</v>
      </c>
    </row>
    <row r="998" spans="1:20" ht="38.25" x14ac:dyDescent="0.25">
      <c r="A998" s="51"/>
      <c r="B998" s="25">
        <v>993</v>
      </c>
      <c r="C998" s="43">
        <v>1095730</v>
      </c>
      <c r="D998" s="25">
        <v>1048687</v>
      </c>
      <c r="E998" s="36" t="s">
        <v>3000</v>
      </c>
      <c r="F998" s="25" t="s">
        <v>21</v>
      </c>
      <c r="G998" s="238" t="s">
        <v>29</v>
      </c>
      <c r="H998" s="25">
        <v>1136086</v>
      </c>
      <c r="I998" s="25"/>
      <c r="J998" s="35" t="s">
        <v>67</v>
      </c>
      <c r="K998" s="34" t="s">
        <v>24</v>
      </c>
      <c r="L998" s="31">
        <v>5347</v>
      </c>
      <c r="M998" s="25">
        <v>0.57999999999999996</v>
      </c>
      <c r="N998" s="25">
        <v>4.6239999999999996E-3</v>
      </c>
      <c r="O998" s="25">
        <v>1</v>
      </c>
      <c r="P998" s="25">
        <v>1600</v>
      </c>
      <c r="Q998" s="25">
        <v>700</v>
      </c>
      <c r="R998" s="25">
        <v>1600</v>
      </c>
      <c r="S998" s="25">
        <v>0.57999999999999996</v>
      </c>
      <c r="T998" s="25">
        <v>1.792</v>
      </c>
    </row>
    <row r="999" spans="1:20" x14ac:dyDescent="0.25">
      <c r="A999" s="1"/>
      <c r="B999" s="55">
        <v>994</v>
      </c>
      <c r="C999" s="251" t="s">
        <v>2958</v>
      </c>
      <c r="D999" s="125"/>
      <c r="E999" s="252"/>
      <c r="F999" s="55"/>
      <c r="G999" s="256"/>
      <c r="H999" s="54"/>
      <c r="I999" s="54"/>
      <c r="J999" s="253" t="s">
        <v>22</v>
      </c>
      <c r="K999" s="55"/>
      <c r="L999" s="254"/>
      <c r="M999" s="55"/>
      <c r="N999" s="55"/>
      <c r="O999" s="55"/>
      <c r="P999" s="55" t="s">
        <v>22</v>
      </c>
      <c r="Q999" s="55" t="s">
        <v>22</v>
      </c>
      <c r="R999" s="55" t="s">
        <v>22</v>
      </c>
      <c r="S999" s="55"/>
      <c r="T999" s="55"/>
    </row>
    <row r="1000" spans="1:20" ht="25.5" x14ac:dyDescent="0.25">
      <c r="A1000" s="1"/>
      <c r="B1000" s="25">
        <v>995</v>
      </c>
      <c r="C1000" s="37">
        <v>1136693</v>
      </c>
      <c r="D1000" s="34" t="s">
        <v>2957</v>
      </c>
      <c r="E1000" s="36" t="s">
        <v>2956</v>
      </c>
      <c r="F1000" s="25" t="s">
        <v>652</v>
      </c>
      <c r="G1000" s="238" t="s">
        <v>2182</v>
      </c>
      <c r="H1000" s="37"/>
      <c r="I1000" s="37"/>
      <c r="J1000" s="35" t="s">
        <v>69</v>
      </c>
      <c r="K1000" s="25" t="s">
        <v>36</v>
      </c>
      <c r="L1000" s="31">
        <v>3990</v>
      </c>
      <c r="M1000" s="25">
        <v>0.13</v>
      </c>
      <c r="N1000" s="25">
        <v>1.5E-3</v>
      </c>
      <c r="O1000" s="25">
        <v>1</v>
      </c>
      <c r="P1000" s="25">
        <v>160</v>
      </c>
      <c r="Q1000" s="25">
        <v>160</v>
      </c>
      <c r="R1000" s="25">
        <v>60</v>
      </c>
      <c r="S1000" s="25">
        <v>0.13</v>
      </c>
      <c r="T1000" s="25">
        <v>2E-3</v>
      </c>
    </row>
    <row r="1001" spans="1:20" ht="51" x14ac:dyDescent="0.25">
      <c r="A1001" s="1"/>
      <c r="B1001" s="25">
        <v>996</v>
      </c>
      <c r="C1001" s="37">
        <v>1136694</v>
      </c>
      <c r="D1001" s="34" t="s">
        <v>2954</v>
      </c>
      <c r="E1001" s="36" t="s">
        <v>2953</v>
      </c>
      <c r="F1001" s="25" t="s">
        <v>652</v>
      </c>
      <c r="G1001" s="238" t="s">
        <v>2182</v>
      </c>
      <c r="H1001" s="37"/>
      <c r="I1001" s="37"/>
      <c r="J1001" s="35" t="s">
        <v>69</v>
      </c>
      <c r="K1001" s="25" t="s">
        <v>36</v>
      </c>
      <c r="L1001" s="31">
        <v>4926</v>
      </c>
      <c r="M1001" s="25">
        <v>0.18</v>
      </c>
      <c r="N1001" s="25">
        <v>4.0000000000000001E-3</v>
      </c>
      <c r="O1001" s="25">
        <v>1</v>
      </c>
      <c r="P1001" s="25">
        <v>240</v>
      </c>
      <c r="Q1001" s="25">
        <v>240</v>
      </c>
      <c r="R1001" s="25">
        <v>75</v>
      </c>
      <c r="S1001" s="25">
        <v>0.22500000000000001</v>
      </c>
      <c r="T1001" s="25">
        <v>4.4999999999999997E-3</v>
      </c>
    </row>
    <row r="1002" spans="1:20" ht="25.5" x14ac:dyDescent="0.25">
      <c r="A1002" s="1"/>
      <c r="B1002" s="25">
        <v>997</v>
      </c>
      <c r="C1002" s="37">
        <v>1136695</v>
      </c>
      <c r="D1002" s="43">
        <v>1067757</v>
      </c>
      <c r="E1002" s="36" t="s">
        <v>2951</v>
      </c>
      <c r="F1002" s="25" t="s">
        <v>21</v>
      </c>
      <c r="G1002" s="238" t="s">
        <v>2182</v>
      </c>
      <c r="H1002" s="37"/>
      <c r="I1002" s="37"/>
      <c r="J1002" s="35" t="s">
        <v>69</v>
      </c>
      <c r="K1002" s="25" t="s">
        <v>36</v>
      </c>
      <c r="L1002" s="31">
        <v>5567</v>
      </c>
      <c r="M1002" s="25">
        <v>0.46</v>
      </c>
      <c r="N1002" s="25">
        <v>1.2E-2</v>
      </c>
      <c r="O1002" s="25">
        <v>1</v>
      </c>
      <c r="P1002" s="25">
        <v>300</v>
      </c>
      <c r="Q1002" s="25">
        <v>300</v>
      </c>
      <c r="R1002" s="25">
        <v>125</v>
      </c>
      <c r="S1002" s="25">
        <v>0.52500000000000002</v>
      </c>
      <c r="T1002" s="25">
        <v>1.4999999999999999E-2</v>
      </c>
    </row>
    <row r="1003" spans="1:20" ht="25.5" x14ac:dyDescent="0.25">
      <c r="A1003" s="126" t="s">
        <v>22</v>
      </c>
      <c r="B1003" s="25">
        <v>998</v>
      </c>
      <c r="C1003" s="37">
        <v>1136696</v>
      </c>
      <c r="D1003" s="34" t="s">
        <v>2949</v>
      </c>
      <c r="E1003" s="36" t="s">
        <v>2948</v>
      </c>
      <c r="F1003" s="25" t="s">
        <v>652</v>
      </c>
      <c r="G1003" s="238" t="s">
        <v>2182</v>
      </c>
      <c r="H1003" s="37"/>
      <c r="I1003" s="37"/>
      <c r="J1003" s="35" t="s">
        <v>69</v>
      </c>
      <c r="K1003" s="25" t="s">
        <v>36</v>
      </c>
      <c r="L1003" s="31">
        <v>6120</v>
      </c>
      <c r="M1003" s="25">
        <v>0.19</v>
      </c>
      <c r="N1003" s="25">
        <v>2E-3</v>
      </c>
      <c r="O1003" s="25">
        <v>1</v>
      </c>
      <c r="P1003" s="25">
        <v>160</v>
      </c>
      <c r="Q1003" s="25">
        <v>160</v>
      </c>
      <c r="R1003" s="25">
        <v>80</v>
      </c>
      <c r="S1003" s="25">
        <v>0.24</v>
      </c>
      <c r="T1003" s="25">
        <v>2.5000000000000001E-3</v>
      </c>
    </row>
    <row r="1004" spans="1:20" ht="51" x14ac:dyDescent="0.25">
      <c r="A1004" s="51"/>
      <c r="B1004" s="25">
        <v>999</v>
      </c>
      <c r="C1004" s="37">
        <v>1136697</v>
      </c>
      <c r="D1004" s="34" t="s">
        <v>2946</v>
      </c>
      <c r="E1004" s="36" t="s">
        <v>2945</v>
      </c>
      <c r="F1004" s="25" t="s">
        <v>652</v>
      </c>
      <c r="G1004" s="238" t="s">
        <v>2182</v>
      </c>
      <c r="H1004" s="37"/>
      <c r="I1004" s="37"/>
      <c r="J1004" s="35" t="s">
        <v>69</v>
      </c>
      <c r="K1004" s="25" t="s">
        <v>36</v>
      </c>
      <c r="L1004" s="31">
        <v>8357</v>
      </c>
      <c r="M1004" s="25">
        <v>0.22500000000000001</v>
      </c>
      <c r="N1004" s="25">
        <v>4.0000000000000001E-3</v>
      </c>
      <c r="O1004" s="25">
        <v>1</v>
      </c>
      <c r="P1004" s="25">
        <v>215</v>
      </c>
      <c r="Q1004" s="25">
        <v>215</v>
      </c>
      <c r="R1004" s="25">
        <v>80</v>
      </c>
      <c r="S1004" s="25">
        <v>0.27500000000000002</v>
      </c>
      <c r="T1004" s="25">
        <v>4.4999999999999998E-2</v>
      </c>
    </row>
    <row r="1005" spans="1:20" ht="25.5" x14ac:dyDescent="0.25">
      <c r="A1005" s="51"/>
      <c r="B1005" s="25">
        <v>1000</v>
      </c>
      <c r="C1005" s="37">
        <v>1136698</v>
      </c>
      <c r="D1005" s="25">
        <v>1018307</v>
      </c>
      <c r="E1005" s="36" t="s">
        <v>2944</v>
      </c>
      <c r="F1005" s="25" t="s">
        <v>652</v>
      </c>
      <c r="G1005" s="238" t="s">
        <v>2182</v>
      </c>
      <c r="H1005" s="37"/>
      <c r="I1005" s="37"/>
      <c r="J1005" s="35" t="s">
        <v>69</v>
      </c>
      <c r="K1005" s="25" t="s">
        <v>36</v>
      </c>
      <c r="L1005" s="31">
        <v>15942</v>
      </c>
      <c r="M1005" s="25">
        <v>0.19</v>
      </c>
      <c r="N1005" s="25"/>
      <c r="O1005" s="25">
        <v>1</v>
      </c>
      <c r="P1005" s="25"/>
      <c r="Q1005" s="25"/>
      <c r="R1005" s="25"/>
      <c r="S1005" s="25">
        <v>0.19</v>
      </c>
      <c r="T1005" s="25">
        <v>0</v>
      </c>
    </row>
    <row r="1006" spans="1:20" ht="51" x14ac:dyDescent="0.25">
      <c r="A1006" s="51"/>
      <c r="B1006" s="25">
        <v>1001</v>
      </c>
      <c r="C1006" s="37">
        <v>1136699</v>
      </c>
      <c r="D1006" s="34" t="s">
        <v>2942</v>
      </c>
      <c r="E1006" s="36" t="s">
        <v>2941</v>
      </c>
      <c r="F1006" s="25" t="s">
        <v>652</v>
      </c>
      <c r="G1006" s="238" t="s">
        <v>2182</v>
      </c>
      <c r="H1006" s="37"/>
      <c r="I1006" s="37"/>
      <c r="J1006" s="35" t="s">
        <v>69</v>
      </c>
      <c r="K1006" s="25" t="s">
        <v>36</v>
      </c>
      <c r="L1006" s="31">
        <v>8357</v>
      </c>
      <c r="M1006" s="25">
        <v>0.27500000000000002</v>
      </c>
      <c r="N1006" s="25">
        <v>4.4999999999999998E-2</v>
      </c>
      <c r="O1006" s="25">
        <v>1</v>
      </c>
      <c r="P1006" s="25">
        <v>215</v>
      </c>
      <c r="Q1006" s="25">
        <v>215</v>
      </c>
      <c r="R1006" s="25">
        <v>80</v>
      </c>
      <c r="S1006" s="25">
        <v>0.27500000000000002</v>
      </c>
      <c r="T1006" s="25">
        <v>4.4999999999999998E-2</v>
      </c>
    </row>
    <row r="1007" spans="1:20" ht="25.5" x14ac:dyDescent="0.25">
      <c r="A1007" s="51"/>
      <c r="B1007" s="25">
        <v>1002</v>
      </c>
      <c r="C1007" s="43">
        <v>1237381</v>
      </c>
      <c r="D1007" s="37">
        <v>1018315</v>
      </c>
      <c r="E1007" s="26" t="s">
        <v>7128</v>
      </c>
      <c r="F1007" s="25" t="s">
        <v>652</v>
      </c>
      <c r="G1007" s="238" t="s">
        <v>2182</v>
      </c>
      <c r="H1007" s="23"/>
      <c r="I1007" s="23"/>
      <c r="J1007" s="35" t="s">
        <v>69</v>
      </c>
      <c r="K1007" s="34" t="s">
        <v>36</v>
      </c>
      <c r="L1007" s="31">
        <v>15467</v>
      </c>
      <c r="M1007" s="25">
        <v>0.37</v>
      </c>
      <c r="N1007" s="25">
        <v>5.8999999999999999E-3</v>
      </c>
      <c r="O1007" s="25">
        <v>1</v>
      </c>
      <c r="P1007" s="25">
        <v>220</v>
      </c>
      <c r="Q1007" s="25">
        <v>170</v>
      </c>
      <c r="R1007" s="25">
        <v>180</v>
      </c>
      <c r="S1007" s="25">
        <v>0.47</v>
      </c>
      <c r="T1007" s="25">
        <v>6.8999999999999999E-3</v>
      </c>
    </row>
    <row r="1008" spans="1:20" ht="25.5" x14ac:dyDescent="0.25">
      <c r="A1008" s="51"/>
      <c r="B1008" s="25">
        <v>1003</v>
      </c>
      <c r="C1008" s="43">
        <v>1237383</v>
      </c>
      <c r="D1008" s="37">
        <v>1018314</v>
      </c>
      <c r="E1008" s="26" t="s">
        <v>7129</v>
      </c>
      <c r="F1008" s="25" t="s">
        <v>652</v>
      </c>
      <c r="G1008" s="238" t="s">
        <v>2182</v>
      </c>
      <c r="H1008" s="23"/>
      <c r="I1008" s="23"/>
      <c r="J1008" s="35" t="s">
        <v>69</v>
      </c>
      <c r="K1008" s="34" t="s">
        <v>36</v>
      </c>
      <c r="L1008" s="31">
        <v>15467</v>
      </c>
      <c r="M1008" s="25">
        <v>0.41</v>
      </c>
      <c r="N1008" s="25">
        <v>5.8999999999999999E-3</v>
      </c>
      <c r="O1008" s="25">
        <v>1</v>
      </c>
      <c r="P1008" s="25">
        <v>220</v>
      </c>
      <c r="Q1008" s="25">
        <v>170</v>
      </c>
      <c r="R1008" s="25">
        <v>180</v>
      </c>
      <c r="S1008" s="25">
        <v>0.51</v>
      </c>
      <c r="T1008" s="25">
        <v>6.8999999999999999E-3</v>
      </c>
    </row>
    <row r="1009" spans="1:20" ht="25.5" x14ac:dyDescent="0.25">
      <c r="A1009" s="51"/>
      <c r="B1009" s="25">
        <v>1004</v>
      </c>
      <c r="C1009" s="43">
        <v>1237392</v>
      </c>
      <c r="D1009" s="37">
        <v>1018245</v>
      </c>
      <c r="E1009" s="26" t="s">
        <v>7130</v>
      </c>
      <c r="F1009" s="25" t="s">
        <v>652</v>
      </c>
      <c r="G1009" s="238" t="s">
        <v>2182</v>
      </c>
      <c r="H1009" s="23"/>
      <c r="I1009" s="23"/>
      <c r="J1009" s="35" t="s">
        <v>69</v>
      </c>
      <c r="K1009" s="34" t="s">
        <v>36</v>
      </c>
      <c r="L1009" s="31">
        <v>19467</v>
      </c>
      <c r="M1009" s="25">
        <v>0.45</v>
      </c>
      <c r="N1009" s="25">
        <v>5.8999999999999999E-3</v>
      </c>
      <c r="O1009" s="25">
        <v>1</v>
      </c>
      <c r="P1009" s="25">
        <v>220</v>
      </c>
      <c r="Q1009" s="25">
        <v>170</v>
      </c>
      <c r="R1009" s="25">
        <v>180</v>
      </c>
      <c r="S1009" s="25">
        <v>0.55000000000000004</v>
      </c>
      <c r="T1009" s="25">
        <v>6.8999999999999999E-3</v>
      </c>
    </row>
    <row r="1010" spans="1:20" ht="25.5" x14ac:dyDescent="0.25">
      <c r="A1010" s="51"/>
      <c r="B1010" s="25">
        <v>1005</v>
      </c>
      <c r="C1010" s="43">
        <v>1237396</v>
      </c>
      <c r="D1010" s="37">
        <v>1086838</v>
      </c>
      <c r="E1010" s="26" t="s">
        <v>7131</v>
      </c>
      <c r="F1010" s="25" t="s">
        <v>652</v>
      </c>
      <c r="G1010" s="238" t="s">
        <v>2182</v>
      </c>
      <c r="H1010" s="23"/>
      <c r="I1010" s="23"/>
      <c r="J1010" s="35" t="s">
        <v>69</v>
      </c>
      <c r="K1010" s="34" t="s">
        <v>36</v>
      </c>
      <c r="L1010" s="31">
        <v>19467</v>
      </c>
      <c r="M1010" s="25">
        <v>0.47</v>
      </c>
      <c r="N1010" s="25">
        <v>5.8999999999999999E-3</v>
      </c>
      <c r="O1010" s="25">
        <v>1</v>
      </c>
      <c r="P1010" s="25">
        <v>220</v>
      </c>
      <c r="Q1010" s="25">
        <v>170</v>
      </c>
      <c r="R1010" s="25">
        <v>180</v>
      </c>
      <c r="S1010" s="25">
        <v>0.56999999999999995</v>
      </c>
      <c r="T1010" s="25">
        <v>6.8999999999999999E-3</v>
      </c>
    </row>
    <row r="1011" spans="1:20" ht="25.5" x14ac:dyDescent="0.25">
      <c r="A1011" s="51"/>
      <c r="B1011" s="25">
        <v>1006</v>
      </c>
      <c r="C1011" s="43">
        <v>1136670</v>
      </c>
      <c r="D1011" s="25">
        <v>1042310</v>
      </c>
      <c r="E1011" s="36" t="s">
        <v>2939</v>
      </c>
      <c r="F1011" s="25" t="s">
        <v>652</v>
      </c>
      <c r="G1011" s="238" t="s">
        <v>2182</v>
      </c>
      <c r="H1011" s="37"/>
      <c r="I1011" s="37"/>
      <c r="J1011" s="35" t="s">
        <v>69</v>
      </c>
      <c r="K1011" s="25" t="s">
        <v>36</v>
      </c>
      <c r="L1011" s="31">
        <v>4590</v>
      </c>
      <c r="M1011" s="25"/>
      <c r="N1011" s="25">
        <v>2.3999999999999998E-3</v>
      </c>
      <c r="O1011" s="25">
        <v>1</v>
      </c>
      <c r="P1011" s="25">
        <v>60</v>
      </c>
      <c r="Q1011" s="25">
        <v>200</v>
      </c>
      <c r="R1011" s="25">
        <v>200</v>
      </c>
      <c r="S1011" s="25">
        <v>0</v>
      </c>
      <c r="T1011" s="25">
        <v>2.3999999999999998E-3</v>
      </c>
    </row>
    <row r="1012" spans="1:20" ht="25.5" x14ac:dyDescent="0.25">
      <c r="A1012" s="51"/>
      <c r="B1012" s="25">
        <v>1007</v>
      </c>
      <c r="C1012" s="43">
        <v>1136671</v>
      </c>
      <c r="D1012" s="25">
        <v>1042312</v>
      </c>
      <c r="E1012" s="36" t="s">
        <v>2937</v>
      </c>
      <c r="F1012" s="25" t="s">
        <v>21</v>
      </c>
      <c r="G1012" s="238" t="s">
        <v>2182</v>
      </c>
      <c r="H1012" s="37"/>
      <c r="I1012" s="37"/>
      <c r="J1012" s="35" t="s">
        <v>69</v>
      </c>
      <c r="K1012" s="25" t="s">
        <v>36</v>
      </c>
      <c r="L1012" s="31">
        <v>5179</v>
      </c>
      <c r="M1012" s="25">
        <v>0.75</v>
      </c>
      <c r="N1012" s="25">
        <v>8.0999999999999996E-4</v>
      </c>
      <c r="O1012" s="25">
        <v>1</v>
      </c>
      <c r="P1012" s="25">
        <v>150</v>
      </c>
      <c r="Q1012" s="25">
        <v>180</v>
      </c>
      <c r="R1012" s="25">
        <v>30</v>
      </c>
      <c r="S1012" s="25">
        <v>0.75</v>
      </c>
      <c r="T1012" s="25">
        <v>8.0999999999999996E-4</v>
      </c>
    </row>
    <row r="1013" spans="1:20" ht="53.25" customHeight="1" x14ac:dyDescent="0.25">
      <c r="A1013" s="51"/>
      <c r="B1013" s="25">
        <v>1008</v>
      </c>
      <c r="C1013" s="43">
        <v>1136673</v>
      </c>
      <c r="D1013" s="37">
        <v>1060982</v>
      </c>
      <c r="E1013" s="26" t="s">
        <v>2934</v>
      </c>
      <c r="F1013" s="25" t="s">
        <v>652</v>
      </c>
      <c r="G1013" s="237" t="s">
        <v>2182</v>
      </c>
      <c r="H1013" s="23"/>
      <c r="I1013" s="23"/>
      <c r="J1013" s="35" t="s">
        <v>69</v>
      </c>
      <c r="K1013" s="34" t="s">
        <v>36</v>
      </c>
      <c r="L1013" s="31">
        <v>82500</v>
      </c>
      <c r="M1013" s="25">
        <v>9</v>
      </c>
      <c r="N1013" s="25">
        <v>0.16464000000000001</v>
      </c>
      <c r="O1013" s="25">
        <v>1</v>
      </c>
      <c r="P1013" s="25">
        <v>960</v>
      </c>
      <c r="Q1013" s="25">
        <v>700</v>
      </c>
      <c r="R1013" s="25">
        <v>245</v>
      </c>
      <c r="S1013" s="25">
        <v>9</v>
      </c>
      <c r="T1013" s="25">
        <v>0.16464000000000001</v>
      </c>
    </row>
    <row r="1014" spans="1:20" ht="25.5" x14ac:dyDescent="0.25">
      <c r="A1014" s="51"/>
      <c r="B1014" s="25">
        <v>1009</v>
      </c>
      <c r="C1014" s="43">
        <v>1136674</v>
      </c>
      <c r="D1014" s="37">
        <v>1060985</v>
      </c>
      <c r="E1014" s="26" t="s">
        <v>2932</v>
      </c>
      <c r="F1014" s="25" t="s">
        <v>655</v>
      </c>
      <c r="G1014" s="237" t="s">
        <v>2182</v>
      </c>
      <c r="H1014" s="23"/>
      <c r="I1014" s="23"/>
      <c r="J1014" s="35" t="s">
        <v>69</v>
      </c>
      <c r="K1014" s="34" t="s">
        <v>36</v>
      </c>
      <c r="L1014" s="31">
        <v>64900</v>
      </c>
      <c r="M1014" s="25">
        <v>7</v>
      </c>
      <c r="N1014" s="25">
        <v>0.30964049999999999</v>
      </c>
      <c r="O1014" s="25">
        <v>1</v>
      </c>
      <c r="P1014" s="25">
        <v>1170</v>
      </c>
      <c r="Q1014" s="25">
        <v>790</v>
      </c>
      <c r="R1014" s="25">
        <v>335</v>
      </c>
      <c r="S1014" s="25">
        <v>7</v>
      </c>
      <c r="T1014" s="25">
        <v>0.30964049999999999</v>
      </c>
    </row>
    <row r="1015" spans="1:20" ht="25.5" x14ac:dyDescent="0.25">
      <c r="A1015" s="51"/>
      <c r="B1015" s="25">
        <v>1010</v>
      </c>
      <c r="C1015" s="43">
        <v>1136675</v>
      </c>
      <c r="D1015" s="37">
        <v>1060984</v>
      </c>
      <c r="E1015" s="26" t="s">
        <v>2931</v>
      </c>
      <c r="F1015" s="25" t="s">
        <v>652</v>
      </c>
      <c r="G1015" s="237" t="s">
        <v>2182</v>
      </c>
      <c r="H1015" s="23"/>
      <c r="I1015" s="23"/>
      <c r="J1015" s="35" t="s">
        <v>69</v>
      </c>
      <c r="K1015" s="34" t="s">
        <v>36</v>
      </c>
      <c r="L1015" s="31">
        <v>64900</v>
      </c>
      <c r="M1015" s="25">
        <v>7</v>
      </c>
      <c r="N1015" s="25">
        <v>0.16695360000000001</v>
      </c>
      <c r="O1015" s="25">
        <v>1</v>
      </c>
      <c r="P1015" s="25">
        <v>1020</v>
      </c>
      <c r="Q1015" s="25">
        <v>496</v>
      </c>
      <c r="R1015" s="25">
        <v>330</v>
      </c>
      <c r="S1015" s="25">
        <v>7</v>
      </c>
      <c r="T1015" s="25">
        <v>0.16695360000000001</v>
      </c>
    </row>
    <row r="1016" spans="1:20" ht="25.5" x14ac:dyDescent="0.25">
      <c r="A1016" s="51"/>
      <c r="B1016" s="25">
        <v>1011</v>
      </c>
      <c r="C1016" s="43">
        <v>1136988</v>
      </c>
      <c r="D1016" s="37">
        <v>1018269</v>
      </c>
      <c r="E1016" s="26" t="s">
        <v>2929</v>
      </c>
      <c r="F1016" s="25" t="s">
        <v>652</v>
      </c>
      <c r="G1016" s="237" t="s">
        <v>2182</v>
      </c>
      <c r="H1016" s="23"/>
      <c r="I1016" s="23"/>
      <c r="J1016" s="35" t="s">
        <v>69</v>
      </c>
      <c r="K1016" s="34" t="s">
        <v>36</v>
      </c>
      <c r="L1016" s="31">
        <v>11064</v>
      </c>
      <c r="M1016" s="25">
        <v>1.2470000000000001</v>
      </c>
      <c r="N1016" s="25">
        <v>1.7018999999999999E-2</v>
      </c>
      <c r="O1016" s="25">
        <v>1</v>
      </c>
      <c r="P1016" s="25">
        <v>550</v>
      </c>
      <c r="Q1016" s="25">
        <v>203</v>
      </c>
      <c r="R1016" s="25">
        <v>203</v>
      </c>
      <c r="S1016" s="25">
        <v>1.2470000000000001</v>
      </c>
      <c r="T1016" s="25">
        <v>2.266495E-2</v>
      </c>
    </row>
    <row r="1017" spans="1:20" ht="25.5" x14ac:dyDescent="0.25">
      <c r="A1017" s="51"/>
      <c r="B1017" s="25">
        <v>1012</v>
      </c>
      <c r="C1017" s="43">
        <v>1136989</v>
      </c>
      <c r="D1017" s="37">
        <v>1018268</v>
      </c>
      <c r="E1017" s="26" t="s">
        <v>2927</v>
      </c>
      <c r="F1017" s="25" t="s">
        <v>655</v>
      </c>
      <c r="G1017" s="237" t="s">
        <v>2182</v>
      </c>
      <c r="H1017" s="23"/>
      <c r="I1017" s="23"/>
      <c r="J1017" s="35" t="s">
        <v>69</v>
      </c>
      <c r="K1017" s="34" t="s">
        <v>36</v>
      </c>
      <c r="L1017" s="31">
        <v>14006</v>
      </c>
      <c r="M1017" s="25">
        <v>1.665</v>
      </c>
      <c r="N1017" s="25">
        <v>2.5000000000000001E-2</v>
      </c>
      <c r="O1017" s="25">
        <v>1</v>
      </c>
      <c r="P1017" s="25">
        <v>550</v>
      </c>
      <c r="Q1017" s="25">
        <v>250</v>
      </c>
      <c r="R1017" s="25">
        <v>400</v>
      </c>
      <c r="S1017" s="25">
        <v>1.665</v>
      </c>
      <c r="T1017" s="25">
        <v>5.5E-2</v>
      </c>
    </row>
    <row r="1018" spans="1:20" ht="38.25" x14ac:dyDescent="0.25">
      <c r="A1018" s="1"/>
      <c r="B1018" s="25">
        <v>1013</v>
      </c>
      <c r="C1018" s="43">
        <v>1018314</v>
      </c>
      <c r="D1018" s="53" t="s">
        <v>22</v>
      </c>
      <c r="E1018" s="36" t="s">
        <v>2900</v>
      </c>
      <c r="F1018" s="25" t="s">
        <v>652</v>
      </c>
      <c r="G1018" s="238" t="s">
        <v>29</v>
      </c>
      <c r="H1018" s="25">
        <v>1136693</v>
      </c>
      <c r="I1018" s="37"/>
      <c r="J1018" s="35" t="s">
        <v>69</v>
      </c>
      <c r="K1018" s="25" t="s">
        <v>36</v>
      </c>
      <c r="L1018" s="31">
        <v>11263</v>
      </c>
      <c r="M1018" s="25">
        <v>0.34</v>
      </c>
      <c r="N1018" s="25">
        <v>1.7600000000000001E-3</v>
      </c>
      <c r="O1018" s="25">
        <v>1</v>
      </c>
      <c r="P1018" s="25">
        <v>185</v>
      </c>
      <c r="Q1018" s="25">
        <v>158</v>
      </c>
      <c r="R1018" s="25">
        <v>152</v>
      </c>
      <c r="S1018" s="25">
        <v>0.34</v>
      </c>
      <c r="T1018" s="25">
        <v>4.4429600000000001E-3</v>
      </c>
    </row>
    <row r="1019" spans="1:20" ht="38.25" x14ac:dyDescent="0.25">
      <c r="A1019" s="1"/>
      <c r="B1019" s="25">
        <v>1014</v>
      </c>
      <c r="C1019" s="43">
        <v>1018312</v>
      </c>
      <c r="D1019" s="53" t="s">
        <v>22</v>
      </c>
      <c r="E1019" s="27" t="s">
        <v>2897</v>
      </c>
      <c r="F1019" s="34" t="s">
        <v>652</v>
      </c>
      <c r="G1019" s="238" t="s">
        <v>29</v>
      </c>
      <c r="H1019" s="25">
        <v>1136694</v>
      </c>
      <c r="I1019" s="37"/>
      <c r="J1019" s="35" t="s">
        <v>2449</v>
      </c>
      <c r="K1019" s="25" t="s">
        <v>36</v>
      </c>
      <c r="L1019" s="31" t="s">
        <v>2629</v>
      </c>
      <c r="M1019" s="25">
        <v>0.44</v>
      </c>
      <c r="N1019" s="25">
        <v>8.3099999999999997E-3</v>
      </c>
      <c r="O1019" s="25">
        <v>1</v>
      </c>
      <c r="P1019" s="25">
        <v>207</v>
      </c>
      <c r="Q1019" s="25">
        <v>191</v>
      </c>
      <c r="R1019" s="25">
        <v>223</v>
      </c>
      <c r="S1019" s="25">
        <v>0.44</v>
      </c>
      <c r="T1019" s="25">
        <v>8.8167509999999994E-3</v>
      </c>
    </row>
    <row r="1020" spans="1:20" ht="38.25" x14ac:dyDescent="0.25">
      <c r="A1020" s="1"/>
      <c r="B1020" s="25">
        <v>1015</v>
      </c>
      <c r="C1020" s="43">
        <v>1018313</v>
      </c>
      <c r="D1020" s="53" t="s">
        <v>22</v>
      </c>
      <c r="E1020" s="27" t="s">
        <v>2896</v>
      </c>
      <c r="F1020" s="25" t="s">
        <v>652</v>
      </c>
      <c r="G1020" s="238" t="s">
        <v>29</v>
      </c>
      <c r="H1020" s="25">
        <v>1136694</v>
      </c>
      <c r="I1020" s="37"/>
      <c r="J1020" s="35" t="s">
        <v>69</v>
      </c>
      <c r="K1020" s="25" t="s">
        <v>36</v>
      </c>
      <c r="L1020" s="31">
        <v>19721</v>
      </c>
      <c r="M1020" s="25">
        <v>0.42</v>
      </c>
      <c r="N1020" s="25">
        <v>8.1899999999999994E-3</v>
      </c>
      <c r="O1020" s="25">
        <v>1</v>
      </c>
      <c r="P1020" s="25">
        <v>191</v>
      </c>
      <c r="Q1020" s="25">
        <v>204</v>
      </c>
      <c r="R1020" s="25">
        <v>223</v>
      </c>
      <c r="S1020" s="25">
        <v>0.42</v>
      </c>
      <c r="T1020" s="25">
        <v>8.6889719999999997E-3</v>
      </c>
    </row>
    <row r="1021" spans="1:20" ht="38.25" x14ac:dyDescent="0.25">
      <c r="A1021" s="1"/>
      <c r="B1021" s="25">
        <v>1016</v>
      </c>
      <c r="C1021" s="43">
        <v>1018311</v>
      </c>
      <c r="D1021" s="37" t="s">
        <v>22</v>
      </c>
      <c r="E1021" s="27" t="s">
        <v>2895</v>
      </c>
      <c r="F1021" s="25" t="s">
        <v>757</v>
      </c>
      <c r="G1021" s="238" t="s">
        <v>29</v>
      </c>
      <c r="H1021" s="25">
        <v>1136694</v>
      </c>
      <c r="I1021" s="37"/>
      <c r="J1021" s="35" t="s">
        <v>2449</v>
      </c>
      <c r="K1021" s="25" t="s">
        <v>36</v>
      </c>
      <c r="L1021" s="31" t="s">
        <v>2629</v>
      </c>
      <c r="M1021" s="25">
        <v>0.46</v>
      </c>
      <c r="N1021" s="25">
        <v>9.7999999999999997E-3</v>
      </c>
      <c r="O1021" s="25">
        <v>1</v>
      </c>
      <c r="P1021" s="25">
        <v>245</v>
      </c>
      <c r="Q1021" s="25">
        <v>200</v>
      </c>
      <c r="R1021" s="25">
        <v>200</v>
      </c>
      <c r="S1021" s="25">
        <v>0.46</v>
      </c>
      <c r="T1021" s="25">
        <v>9.7999999999999997E-3</v>
      </c>
    </row>
    <row r="1022" spans="1:20" ht="38.25" x14ac:dyDescent="0.25">
      <c r="A1022" s="1"/>
      <c r="B1022" s="25">
        <v>1017</v>
      </c>
      <c r="C1022" s="43">
        <v>1067757</v>
      </c>
      <c r="D1022" s="25"/>
      <c r="E1022" s="48" t="s">
        <v>2891</v>
      </c>
      <c r="F1022" s="25" t="s">
        <v>21</v>
      </c>
      <c r="G1022" s="238" t="s">
        <v>29</v>
      </c>
      <c r="H1022" s="25">
        <v>1136695</v>
      </c>
      <c r="I1022" s="25"/>
      <c r="J1022" s="35" t="s">
        <v>2449</v>
      </c>
      <c r="K1022" s="25" t="s">
        <v>36</v>
      </c>
      <c r="L1022" s="31" t="s">
        <v>2629</v>
      </c>
      <c r="M1022" s="25">
        <v>0.7</v>
      </c>
      <c r="N1022" s="25">
        <v>4.4099999999999999E-3</v>
      </c>
      <c r="O1022" s="25">
        <v>1</v>
      </c>
      <c r="P1022" s="25">
        <v>210</v>
      </c>
      <c r="Q1022" s="25">
        <v>210</v>
      </c>
      <c r="R1022" s="25">
        <v>100</v>
      </c>
      <c r="S1022" s="25">
        <v>0.7</v>
      </c>
      <c r="T1022" s="25">
        <v>4.4099999999999999E-3</v>
      </c>
    </row>
    <row r="1023" spans="1:20" ht="38.25" x14ac:dyDescent="0.25">
      <c r="A1023" s="1"/>
      <c r="B1023" s="25">
        <v>1018</v>
      </c>
      <c r="C1023" s="43">
        <v>1018307</v>
      </c>
      <c r="D1023" s="53" t="s">
        <v>22</v>
      </c>
      <c r="E1023" s="27" t="s">
        <v>2882</v>
      </c>
      <c r="F1023" s="25" t="s">
        <v>652</v>
      </c>
      <c r="G1023" s="238" t="s">
        <v>29</v>
      </c>
      <c r="H1023" s="34" t="s">
        <v>2881</v>
      </c>
      <c r="I1023" s="37"/>
      <c r="J1023" s="35" t="s">
        <v>69</v>
      </c>
      <c r="K1023" s="25" t="s">
        <v>36</v>
      </c>
      <c r="L1023" s="31">
        <v>22146</v>
      </c>
      <c r="M1023" s="25">
        <v>0.52</v>
      </c>
      <c r="N1023" s="25">
        <v>5.2839999999999996E-3</v>
      </c>
      <c r="O1023" s="25">
        <v>1</v>
      </c>
      <c r="P1023" s="25">
        <v>296</v>
      </c>
      <c r="Q1023" s="25">
        <v>210</v>
      </c>
      <c r="R1023" s="25">
        <v>85</v>
      </c>
      <c r="S1023" s="25">
        <v>0.52</v>
      </c>
      <c r="T1023" s="25">
        <v>5.2836000000000003E-3</v>
      </c>
    </row>
    <row r="1024" spans="1:20" ht="25.5" x14ac:dyDescent="0.25">
      <c r="A1024" s="1"/>
      <c r="B1024" s="25">
        <v>1019</v>
      </c>
      <c r="C1024" s="43">
        <v>1088979</v>
      </c>
      <c r="D1024" s="25"/>
      <c r="E1024" s="36" t="s">
        <v>2879</v>
      </c>
      <c r="F1024" s="25" t="s">
        <v>21</v>
      </c>
      <c r="G1024" s="238" t="s">
        <v>31</v>
      </c>
      <c r="H1024" s="25"/>
      <c r="I1024" s="25"/>
      <c r="J1024" s="35" t="s">
        <v>2449</v>
      </c>
      <c r="K1024" s="34" t="s">
        <v>36</v>
      </c>
      <c r="L1024" s="31" t="s">
        <v>2629</v>
      </c>
      <c r="M1024" s="25">
        <v>0.8</v>
      </c>
      <c r="N1024" s="25">
        <v>9.3749999999999997E-3</v>
      </c>
      <c r="O1024" s="25">
        <v>1</v>
      </c>
      <c r="P1024" s="25">
        <v>250</v>
      </c>
      <c r="Q1024" s="25">
        <v>250</v>
      </c>
      <c r="R1024" s="25">
        <v>150</v>
      </c>
      <c r="S1024" s="25">
        <v>0.8</v>
      </c>
      <c r="T1024" s="25">
        <v>9.3749999999999997E-3</v>
      </c>
    </row>
    <row r="1025" spans="1:20" ht="38.25" x14ac:dyDescent="0.25">
      <c r="A1025" s="1"/>
      <c r="B1025" s="25">
        <v>1020</v>
      </c>
      <c r="C1025" s="43">
        <v>1018306</v>
      </c>
      <c r="D1025" s="53" t="s">
        <v>22</v>
      </c>
      <c r="E1025" s="36" t="s">
        <v>2875</v>
      </c>
      <c r="F1025" s="25" t="s">
        <v>655</v>
      </c>
      <c r="G1025" s="238" t="s">
        <v>29</v>
      </c>
      <c r="H1025" s="25">
        <v>1136699</v>
      </c>
      <c r="I1025" s="37"/>
      <c r="J1025" s="35" t="s">
        <v>69</v>
      </c>
      <c r="K1025" s="25" t="s">
        <v>36</v>
      </c>
      <c r="L1025" s="31">
        <v>20926</v>
      </c>
      <c r="M1025" s="25">
        <v>0.49</v>
      </c>
      <c r="N1025" s="25">
        <v>7.3000000000000001E-3</v>
      </c>
      <c r="O1025" s="25">
        <v>1</v>
      </c>
      <c r="P1025" s="25">
        <v>196</v>
      </c>
      <c r="Q1025" s="25">
        <v>194</v>
      </c>
      <c r="R1025" s="25">
        <v>204</v>
      </c>
      <c r="S1025" s="25">
        <v>0.49</v>
      </c>
      <c r="T1025" s="25">
        <v>7.7568960000000001E-3</v>
      </c>
    </row>
    <row r="1026" spans="1:20" ht="38.25" x14ac:dyDescent="0.25">
      <c r="A1026" s="1"/>
      <c r="B1026" s="25">
        <v>1021</v>
      </c>
      <c r="C1026" s="43">
        <v>1094252</v>
      </c>
      <c r="D1026" s="25"/>
      <c r="E1026" s="36" t="s">
        <v>2873</v>
      </c>
      <c r="F1026" s="34" t="s">
        <v>667</v>
      </c>
      <c r="G1026" s="238" t="s">
        <v>29</v>
      </c>
      <c r="H1026" s="25">
        <v>1136699</v>
      </c>
      <c r="I1026" s="25"/>
      <c r="J1026" s="35" t="s">
        <v>69</v>
      </c>
      <c r="K1026" s="34" t="s">
        <v>36</v>
      </c>
      <c r="L1026" s="31">
        <v>12871</v>
      </c>
      <c r="M1026" s="25">
        <v>0.55000000000000004</v>
      </c>
      <c r="N1026" s="25">
        <v>5.6350000000000003E-3</v>
      </c>
      <c r="O1026" s="25">
        <v>1</v>
      </c>
      <c r="P1026" s="25">
        <v>184</v>
      </c>
      <c r="Q1026" s="25">
        <v>175</v>
      </c>
      <c r="R1026" s="25">
        <v>175</v>
      </c>
      <c r="S1026" s="25">
        <v>5.5</v>
      </c>
      <c r="T1026" s="25">
        <v>5.6350000000000003E-3</v>
      </c>
    </row>
    <row r="1027" spans="1:20" ht="38.25" x14ac:dyDescent="0.25">
      <c r="A1027" s="1"/>
      <c r="B1027" s="25">
        <v>1022</v>
      </c>
      <c r="C1027" s="43">
        <v>1034308</v>
      </c>
      <c r="D1027" s="53" t="s">
        <v>22</v>
      </c>
      <c r="E1027" s="27" t="s">
        <v>2871</v>
      </c>
      <c r="F1027" s="25" t="s">
        <v>652</v>
      </c>
      <c r="G1027" s="238" t="s">
        <v>29</v>
      </c>
      <c r="H1027" s="25">
        <v>1136699</v>
      </c>
      <c r="I1027" s="37"/>
      <c r="J1027" s="35" t="s">
        <v>69</v>
      </c>
      <c r="K1027" s="25" t="s">
        <v>36</v>
      </c>
      <c r="L1027" s="31">
        <v>29198</v>
      </c>
      <c r="M1027" s="25">
        <v>0.8</v>
      </c>
      <c r="N1027" s="25">
        <v>7.1799999999999998E-3</v>
      </c>
      <c r="O1027" s="25">
        <v>1</v>
      </c>
      <c r="P1027" s="25">
        <v>270</v>
      </c>
      <c r="Q1027" s="25">
        <v>190</v>
      </c>
      <c r="R1027" s="25">
        <v>140</v>
      </c>
      <c r="S1027" s="25">
        <v>0.8</v>
      </c>
      <c r="T1027" s="25">
        <v>7.182E-3</v>
      </c>
    </row>
    <row r="1028" spans="1:20" ht="38.25" x14ac:dyDescent="0.25">
      <c r="A1028" s="1"/>
      <c r="B1028" s="25">
        <v>1023</v>
      </c>
      <c r="C1028" s="43">
        <v>1018245</v>
      </c>
      <c r="D1028" s="37" t="s">
        <v>22</v>
      </c>
      <c r="E1028" s="36" t="s">
        <v>2869</v>
      </c>
      <c r="F1028" s="25" t="s">
        <v>652</v>
      </c>
      <c r="G1028" s="238" t="s">
        <v>29</v>
      </c>
      <c r="H1028" s="25">
        <v>1136696</v>
      </c>
      <c r="I1028" s="37"/>
      <c r="J1028" s="35" t="s">
        <v>69</v>
      </c>
      <c r="K1028" s="25" t="s">
        <v>36</v>
      </c>
      <c r="L1028" s="31">
        <v>12066</v>
      </c>
      <c r="M1028" s="25">
        <v>0.36</v>
      </c>
      <c r="N1028" s="25">
        <v>3.9199999999999999E-3</v>
      </c>
      <c r="O1028" s="25">
        <v>1</v>
      </c>
      <c r="P1028" s="25">
        <v>205</v>
      </c>
      <c r="Q1028" s="25">
        <v>85</v>
      </c>
      <c r="R1028" s="25">
        <v>154</v>
      </c>
      <c r="S1028" s="25">
        <v>0.36</v>
      </c>
      <c r="T1028" s="25">
        <v>2.68345E-3</v>
      </c>
    </row>
    <row r="1029" spans="1:20" ht="25.5" x14ac:dyDescent="0.25">
      <c r="A1029" s="1"/>
      <c r="B1029" s="25">
        <v>1024</v>
      </c>
      <c r="C1029" s="43">
        <v>1018267</v>
      </c>
      <c r="D1029" s="53">
        <v>1044495</v>
      </c>
      <c r="E1029" s="36" t="s">
        <v>2839</v>
      </c>
      <c r="F1029" s="25" t="s">
        <v>652</v>
      </c>
      <c r="G1029" s="238" t="s">
        <v>585</v>
      </c>
      <c r="H1029" s="44" t="s">
        <v>22</v>
      </c>
      <c r="I1029" s="44"/>
      <c r="J1029" s="35" t="s">
        <v>69</v>
      </c>
      <c r="K1029" s="25" t="s">
        <v>36</v>
      </c>
      <c r="L1029" s="31">
        <v>16566</v>
      </c>
      <c r="M1029" s="25">
        <v>1</v>
      </c>
      <c r="N1029" s="25">
        <v>6.6550000000000003E-3</v>
      </c>
      <c r="O1029" s="25">
        <v>1</v>
      </c>
      <c r="P1029" s="25">
        <v>550</v>
      </c>
      <c r="Q1029" s="25">
        <v>110</v>
      </c>
      <c r="R1029" s="25">
        <v>110</v>
      </c>
      <c r="S1029" s="25">
        <v>1</v>
      </c>
      <c r="T1029" s="25">
        <v>6.6550000000000003E-3</v>
      </c>
    </row>
    <row r="1030" spans="1:20" ht="38.25" x14ac:dyDescent="0.25">
      <c r="A1030" s="1"/>
      <c r="B1030" s="25">
        <v>1025</v>
      </c>
      <c r="C1030" s="43">
        <v>1018269</v>
      </c>
      <c r="D1030" s="53">
        <v>1036075</v>
      </c>
      <c r="E1030" s="27" t="s">
        <v>2837</v>
      </c>
      <c r="F1030" s="34" t="s">
        <v>652</v>
      </c>
      <c r="G1030" s="238" t="s">
        <v>29</v>
      </c>
      <c r="H1030" s="44">
        <v>1136988</v>
      </c>
      <c r="I1030" s="44"/>
      <c r="J1030" s="35" t="s">
        <v>69</v>
      </c>
      <c r="K1030" s="25" t="s">
        <v>36</v>
      </c>
      <c r="L1030" s="31">
        <v>43067</v>
      </c>
      <c r="M1030" s="25">
        <v>1.2470000000000001</v>
      </c>
      <c r="N1030" s="25">
        <v>1.7018999999999999E-2</v>
      </c>
      <c r="O1030" s="25">
        <v>1</v>
      </c>
      <c r="P1030" s="25">
        <v>550</v>
      </c>
      <c r="Q1030" s="25">
        <v>203</v>
      </c>
      <c r="R1030" s="25">
        <v>203</v>
      </c>
      <c r="S1030" s="25">
        <v>1.2470000000000001</v>
      </c>
      <c r="T1030" s="25">
        <v>2.266495E-2</v>
      </c>
    </row>
    <row r="1031" spans="1:20" ht="38.25" x14ac:dyDescent="0.25">
      <c r="A1031" s="1"/>
      <c r="B1031" s="25">
        <v>1026</v>
      </c>
      <c r="C1031" s="43">
        <v>1018268</v>
      </c>
      <c r="D1031" s="53">
        <v>1036061</v>
      </c>
      <c r="E1031" s="27" t="s">
        <v>2836</v>
      </c>
      <c r="F1031" s="25" t="s">
        <v>655</v>
      </c>
      <c r="G1031" s="238" t="s">
        <v>29</v>
      </c>
      <c r="H1031" s="44">
        <v>1136989</v>
      </c>
      <c r="I1031" s="44"/>
      <c r="J1031" s="35" t="s">
        <v>69</v>
      </c>
      <c r="K1031" s="25" t="s">
        <v>36</v>
      </c>
      <c r="L1031" s="31">
        <v>43067</v>
      </c>
      <c r="M1031" s="25">
        <v>1.665</v>
      </c>
      <c r="N1031" s="25">
        <v>2.5000000000000001E-2</v>
      </c>
      <c r="O1031" s="25">
        <v>1</v>
      </c>
      <c r="P1031" s="25">
        <v>550</v>
      </c>
      <c r="Q1031" s="25">
        <v>250</v>
      </c>
      <c r="R1031" s="25">
        <v>400</v>
      </c>
      <c r="S1031" s="25">
        <v>1.665</v>
      </c>
      <c r="T1031" s="25">
        <v>5.5E-2</v>
      </c>
    </row>
    <row r="1032" spans="1:20" ht="25.5" x14ac:dyDescent="0.25">
      <c r="A1032" s="1"/>
      <c r="B1032" s="25">
        <v>1027</v>
      </c>
      <c r="C1032" s="43">
        <v>1034203</v>
      </c>
      <c r="D1032" s="53" t="s">
        <v>22</v>
      </c>
      <c r="E1032" s="27" t="s">
        <v>2831</v>
      </c>
      <c r="F1032" s="34" t="s">
        <v>757</v>
      </c>
      <c r="G1032" s="238" t="s">
        <v>585</v>
      </c>
      <c r="H1032" s="37" t="s">
        <v>22</v>
      </c>
      <c r="I1032" s="37"/>
      <c r="J1032" s="35" t="s">
        <v>69</v>
      </c>
      <c r="K1032" s="25" t="s">
        <v>36</v>
      </c>
      <c r="L1032" s="31">
        <v>17450</v>
      </c>
      <c r="M1032" s="25">
        <v>0.43</v>
      </c>
      <c r="N1032" s="25">
        <v>2.0249999999999999E-3</v>
      </c>
      <c r="O1032" s="25">
        <v>1</v>
      </c>
      <c r="P1032" s="25">
        <v>600</v>
      </c>
      <c r="Q1032" s="25">
        <v>400</v>
      </c>
      <c r="R1032" s="25">
        <v>260</v>
      </c>
      <c r="S1032" s="25">
        <v>0.43</v>
      </c>
      <c r="T1032" s="25">
        <v>6.2399999999999997E-2</v>
      </c>
    </row>
    <row r="1033" spans="1:20" ht="25.5" x14ac:dyDescent="0.25">
      <c r="A1033" s="1"/>
      <c r="B1033" s="25">
        <v>1028</v>
      </c>
      <c r="C1033" s="43">
        <v>1007355</v>
      </c>
      <c r="D1033" s="37" t="s">
        <v>22</v>
      </c>
      <c r="E1033" s="36" t="s">
        <v>2828</v>
      </c>
      <c r="F1033" s="25" t="s">
        <v>757</v>
      </c>
      <c r="G1033" s="238" t="s">
        <v>585</v>
      </c>
      <c r="H1033" s="37" t="s">
        <v>22</v>
      </c>
      <c r="I1033" s="37"/>
      <c r="J1033" s="35" t="s">
        <v>69</v>
      </c>
      <c r="K1033" s="25" t="s">
        <v>36</v>
      </c>
      <c r="L1033" s="31">
        <v>155941</v>
      </c>
      <c r="M1033" s="25">
        <v>16.399999999999999</v>
      </c>
      <c r="N1033" s="25">
        <v>4.2436000000000001E-2</v>
      </c>
      <c r="O1033" s="25">
        <v>1</v>
      </c>
      <c r="P1033" s="25">
        <v>1500</v>
      </c>
      <c r="Q1033" s="25">
        <v>1500</v>
      </c>
      <c r="R1033" s="25">
        <v>650</v>
      </c>
      <c r="S1033" s="25">
        <v>16.399999999999999</v>
      </c>
      <c r="T1033" s="25">
        <v>1.4624999999999999</v>
      </c>
    </row>
    <row r="1034" spans="1:20" ht="25.5" x14ac:dyDescent="0.25">
      <c r="A1034" s="1"/>
      <c r="B1034" s="25">
        <v>1029</v>
      </c>
      <c r="C1034" s="43">
        <v>1018384</v>
      </c>
      <c r="D1034" s="53" t="s">
        <v>22</v>
      </c>
      <c r="E1034" s="27" t="s">
        <v>2821</v>
      </c>
      <c r="F1034" s="25" t="s">
        <v>44</v>
      </c>
      <c r="G1034" s="238" t="s">
        <v>585</v>
      </c>
      <c r="H1034" s="44" t="s">
        <v>22</v>
      </c>
      <c r="I1034" s="44"/>
      <c r="J1034" s="35" t="s">
        <v>69</v>
      </c>
      <c r="K1034" s="25" t="s">
        <v>36</v>
      </c>
      <c r="L1034" s="31">
        <v>82442</v>
      </c>
      <c r="M1034" s="25">
        <v>14.88</v>
      </c>
      <c r="N1034" s="25">
        <v>0.110592</v>
      </c>
      <c r="O1034" s="25">
        <v>1</v>
      </c>
      <c r="P1034" s="25">
        <v>960</v>
      </c>
      <c r="Q1034" s="25">
        <v>960</v>
      </c>
      <c r="R1034" s="25">
        <v>120</v>
      </c>
      <c r="S1034" s="25">
        <v>14.88</v>
      </c>
      <c r="T1034" s="25">
        <v>0.110592</v>
      </c>
    </row>
    <row r="1035" spans="1:20" ht="25.5" x14ac:dyDescent="0.25">
      <c r="A1035" s="1"/>
      <c r="B1035" s="25">
        <v>1030</v>
      </c>
      <c r="C1035" s="43">
        <v>1034302</v>
      </c>
      <c r="D1035" s="53" t="s">
        <v>22</v>
      </c>
      <c r="E1035" s="27" t="s">
        <v>2813</v>
      </c>
      <c r="F1035" s="25" t="s">
        <v>757</v>
      </c>
      <c r="G1035" s="238" t="s">
        <v>585</v>
      </c>
      <c r="H1035" s="37" t="s">
        <v>22</v>
      </c>
      <c r="I1035" s="37"/>
      <c r="J1035" s="35" t="s">
        <v>69</v>
      </c>
      <c r="K1035" s="25" t="s">
        <v>36</v>
      </c>
      <c r="L1035" s="31">
        <v>39749</v>
      </c>
      <c r="M1035" s="25">
        <v>8</v>
      </c>
      <c r="N1035" s="25">
        <v>2.7040000000000002E-2</v>
      </c>
      <c r="O1035" s="25">
        <v>1</v>
      </c>
      <c r="P1035" s="25">
        <v>1300</v>
      </c>
      <c r="Q1035" s="25">
        <v>160</v>
      </c>
      <c r="R1035" s="25">
        <v>130</v>
      </c>
      <c r="S1035" s="25">
        <v>8</v>
      </c>
      <c r="T1035" s="25">
        <v>2.7040000000000002E-2</v>
      </c>
    </row>
    <row r="1036" spans="1:20" ht="25.5" x14ac:dyDescent="0.25">
      <c r="A1036" s="1"/>
      <c r="B1036" s="25">
        <v>1031</v>
      </c>
      <c r="C1036" s="43">
        <v>1042311</v>
      </c>
      <c r="D1036" s="25"/>
      <c r="E1036" s="30" t="s">
        <v>2805</v>
      </c>
      <c r="F1036" s="34" t="s">
        <v>757</v>
      </c>
      <c r="G1036" s="238" t="s">
        <v>585</v>
      </c>
      <c r="H1036" s="25"/>
      <c r="I1036" s="25"/>
      <c r="J1036" s="35" t="s">
        <v>69</v>
      </c>
      <c r="K1036" s="25" t="s">
        <v>36</v>
      </c>
      <c r="L1036" s="31">
        <v>37324</v>
      </c>
      <c r="M1036" s="25">
        <v>3.7999999999999999E-2</v>
      </c>
      <c r="N1036" s="25">
        <v>1.505E-3</v>
      </c>
      <c r="O1036" s="25">
        <v>1</v>
      </c>
      <c r="P1036" s="25">
        <v>220</v>
      </c>
      <c r="Q1036" s="25">
        <v>160</v>
      </c>
      <c r="R1036" s="25">
        <v>50</v>
      </c>
      <c r="S1036" s="25">
        <v>3.7999999999999999E-2</v>
      </c>
      <c r="T1036" s="25">
        <v>1.7600000000000001E-3</v>
      </c>
    </row>
    <row r="1037" spans="1:20" ht="25.5" x14ac:dyDescent="0.25">
      <c r="A1037" s="1"/>
      <c r="B1037" s="25">
        <v>1032</v>
      </c>
      <c r="C1037" s="43">
        <v>1135979</v>
      </c>
      <c r="D1037" s="25">
        <v>1018328</v>
      </c>
      <c r="E1037" s="26" t="s">
        <v>2783</v>
      </c>
      <c r="F1037" s="97" t="s">
        <v>655</v>
      </c>
      <c r="G1037" s="238" t="s">
        <v>2182</v>
      </c>
      <c r="H1037" s="23"/>
      <c r="I1037" s="23"/>
      <c r="J1037" s="35" t="s">
        <v>69</v>
      </c>
      <c r="K1037" s="34" t="s">
        <v>36</v>
      </c>
      <c r="L1037" s="31">
        <v>6052</v>
      </c>
      <c r="M1037" s="25">
        <v>0.24</v>
      </c>
      <c r="N1037" s="25">
        <v>8.8999999999999995E-5</v>
      </c>
      <c r="O1037" s="25">
        <v>1</v>
      </c>
      <c r="P1037" s="25"/>
      <c r="Q1037" s="25"/>
      <c r="R1037" s="25"/>
      <c r="S1037" s="25">
        <v>0.24</v>
      </c>
      <c r="T1037" s="25">
        <v>0.19</v>
      </c>
    </row>
    <row r="1038" spans="1:20" ht="25.5" x14ac:dyDescent="0.25">
      <c r="A1038" s="1"/>
      <c r="B1038" s="25">
        <v>1033</v>
      </c>
      <c r="C1038" s="43">
        <v>1135630</v>
      </c>
      <c r="D1038" s="25">
        <v>1018329</v>
      </c>
      <c r="E1038" s="26" t="s">
        <v>2782</v>
      </c>
      <c r="F1038" s="25" t="s">
        <v>655</v>
      </c>
      <c r="G1038" s="238" t="s">
        <v>2182</v>
      </c>
      <c r="H1038" s="25"/>
      <c r="I1038" s="25"/>
      <c r="J1038" s="35" t="s">
        <v>69</v>
      </c>
      <c r="K1038" s="25" t="s">
        <v>36</v>
      </c>
      <c r="L1038" s="31">
        <v>6743</v>
      </c>
      <c r="M1038" s="25">
        <v>0.28799999999999998</v>
      </c>
      <c r="N1038" s="25">
        <v>1.18E-4</v>
      </c>
      <c r="O1038" s="25">
        <v>1</v>
      </c>
      <c r="P1038" s="25">
        <v>70</v>
      </c>
      <c r="Q1038" s="25">
        <v>70</v>
      </c>
      <c r="R1038" s="25">
        <v>30</v>
      </c>
      <c r="S1038" s="25">
        <v>0.3</v>
      </c>
      <c r="T1038" s="25">
        <v>1.47E-4</v>
      </c>
    </row>
    <row r="1039" spans="1:20" ht="38.25" x14ac:dyDescent="0.25">
      <c r="A1039" s="1"/>
      <c r="B1039" s="25">
        <v>1034</v>
      </c>
      <c r="C1039" s="43">
        <v>1135631</v>
      </c>
      <c r="D1039" s="25">
        <v>1018330</v>
      </c>
      <c r="E1039" s="26" t="s">
        <v>2781</v>
      </c>
      <c r="F1039" s="25" t="s">
        <v>655</v>
      </c>
      <c r="G1039" s="238" t="s">
        <v>2182</v>
      </c>
      <c r="H1039" s="25"/>
      <c r="I1039" s="25"/>
      <c r="J1039" s="35" t="s">
        <v>69</v>
      </c>
      <c r="K1039" s="25" t="s">
        <v>36</v>
      </c>
      <c r="L1039" s="31">
        <v>8627</v>
      </c>
      <c r="M1039" s="25">
        <v>0.50900000000000001</v>
      </c>
      <c r="N1039" s="25">
        <v>2.1000000000000001E-4</v>
      </c>
      <c r="O1039" s="25">
        <v>1</v>
      </c>
      <c r="P1039" s="25">
        <v>80</v>
      </c>
      <c r="Q1039" s="25">
        <v>70</v>
      </c>
      <c r="R1039" s="25">
        <v>50</v>
      </c>
      <c r="S1039" s="25">
        <v>0.5</v>
      </c>
      <c r="T1039" s="25">
        <v>2.7999999999999998E-4</v>
      </c>
    </row>
    <row r="1040" spans="1:20" ht="38.25" x14ac:dyDescent="0.25">
      <c r="A1040" s="1"/>
      <c r="B1040" s="25">
        <v>1035</v>
      </c>
      <c r="C1040" s="43">
        <v>1135632</v>
      </c>
      <c r="D1040" s="25">
        <v>1018331</v>
      </c>
      <c r="E1040" s="26" t="s">
        <v>2780</v>
      </c>
      <c r="F1040" s="25" t="s">
        <v>655</v>
      </c>
      <c r="G1040" s="238" t="s">
        <v>2182</v>
      </c>
      <c r="H1040" s="25"/>
      <c r="I1040" s="25"/>
      <c r="J1040" s="35" t="s">
        <v>2449</v>
      </c>
      <c r="K1040" s="25" t="s">
        <v>36</v>
      </c>
      <c r="L1040" s="31" t="s">
        <v>2629</v>
      </c>
      <c r="M1040" s="25">
        <v>0.56899999999999995</v>
      </c>
      <c r="N1040" s="25">
        <v>3.0800000000000001E-4</v>
      </c>
      <c r="O1040" s="25">
        <v>1</v>
      </c>
      <c r="P1040" s="25">
        <v>80</v>
      </c>
      <c r="Q1040" s="25">
        <v>70</v>
      </c>
      <c r="R1040" s="25">
        <v>55</v>
      </c>
      <c r="S1040" s="25">
        <v>0.55000000000000004</v>
      </c>
      <c r="T1040" s="25">
        <v>3.0800000000000001E-4</v>
      </c>
    </row>
    <row r="1041" spans="1:20" ht="25.5" x14ac:dyDescent="0.25">
      <c r="A1041" s="10"/>
      <c r="B1041" s="25">
        <v>1036</v>
      </c>
      <c r="C1041" s="43">
        <v>1135633</v>
      </c>
      <c r="D1041" s="25">
        <v>1018332</v>
      </c>
      <c r="E1041" s="26" t="s">
        <v>2779</v>
      </c>
      <c r="F1041" s="25" t="s">
        <v>655</v>
      </c>
      <c r="G1041" s="238" t="s">
        <v>2182</v>
      </c>
      <c r="H1041" s="25"/>
      <c r="I1041" s="25"/>
      <c r="J1041" s="35" t="s">
        <v>2449</v>
      </c>
      <c r="K1041" s="25" t="s">
        <v>36</v>
      </c>
      <c r="L1041" s="31" t="s">
        <v>2629</v>
      </c>
      <c r="M1041" s="25">
        <v>1.0469999999999999</v>
      </c>
      <c r="N1041" s="25">
        <v>6.4499999999999996E-4</v>
      </c>
      <c r="O1041" s="25">
        <v>1</v>
      </c>
      <c r="P1041" s="25"/>
      <c r="Q1041" s="25"/>
      <c r="R1041" s="25"/>
      <c r="S1041" s="25">
        <v>1.0469999999999999</v>
      </c>
      <c r="T1041" s="25">
        <v>6.4499999999999996E-4</v>
      </c>
    </row>
    <row r="1042" spans="1:20" ht="38.25" x14ac:dyDescent="0.25">
      <c r="A1042" s="10"/>
      <c r="B1042" s="25">
        <v>1037</v>
      </c>
      <c r="C1042" s="43">
        <v>1135980</v>
      </c>
      <c r="D1042" s="37">
        <v>1018333</v>
      </c>
      <c r="E1042" s="26" t="s">
        <v>2778</v>
      </c>
      <c r="F1042" s="97" t="s">
        <v>652</v>
      </c>
      <c r="G1042" s="238" t="s">
        <v>2182</v>
      </c>
      <c r="H1042" s="23"/>
      <c r="I1042" s="23"/>
      <c r="J1042" s="35" t="s">
        <v>2449</v>
      </c>
      <c r="K1042" s="34" t="s">
        <v>36</v>
      </c>
      <c r="L1042" s="31" t="s">
        <v>2629</v>
      </c>
      <c r="M1042" s="25">
        <v>1.8879999999999999</v>
      </c>
      <c r="N1042" s="25">
        <v>8.8999999999999995E-4</v>
      </c>
      <c r="O1042" s="25">
        <v>1</v>
      </c>
      <c r="P1042" s="25">
        <v>100</v>
      </c>
      <c r="Q1042" s="25">
        <v>100</v>
      </c>
      <c r="R1042" s="25">
        <v>85</v>
      </c>
      <c r="S1042" s="25">
        <v>1.6</v>
      </c>
      <c r="T1042" s="25">
        <v>8.4999999999999995E-4</v>
      </c>
    </row>
    <row r="1043" spans="1:20" ht="25.5" x14ac:dyDescent="0.25">
      <c r="A1043" s="10"/>
      <c r="B1043" s="25">
        <v>1038</v>
      </c>
      <c r="C1043" s="43">
        <v>1135634</v>
      </c>
      <c r="D1043" s="25">
        <v>1018334</v>
      </c>
      <c r="E1043" s="26" t="s">
        <v>2777</v>
      </c>
      <c r="F1043" s="25" t="s">
        <v>652</v>
      </c>
      <c r="G1043" s="238" t="s">
        <v>2182</v>
      </c>
      <c r="H1043" s="25"/>
      <c r="I1043" s="25"/>
      <c r="J1043" s="35" t="s">
        <v>2449</v>
      </c>
      <c r="K1043" s="25" t="s">
        <v>36</v>
      </c>
      <c r="L1043" s="31" t="s">
        <v>2629</v>
      </c>
      <c r="M1043" s="25">
        <v>2.7160000000000002</v>
      </c>
      <c r="N1043" s="25">
        <v>1.41E-3</v>
      </c>
      <c r="O1043" s="25">
        <v>1</v>
      </c>
      <c r="P1043" s="25">
        <v>125</v>
      </c>
      <c r="Q1043" s="25">
        <v>120</v>
      </c>
      <c r="R1043" s="25">
        <v>100</v>
      </c>
      <c r="S1043" s="25">
        <v>2.5</v>
      </c>
      <c r="T1043" s="25">
        <v>1.5E-3</v>
      </c>
    </row>
    <row r="1044" spans="1:20" ht="38.25" x14ac:dyDescent="0.25">
      <c r="A1044" s="1"/>
      <c r="B1044" s="25">
        <v>1039</v>
      </c>
      <c r="C1044" s="43">
        <v>1135635</v>
      </c>
      <c r="D1044" s="25">
        <v>1018335</v>
      </c>
      <c r="E1044" s="26" t="s">
        <v>2776</v>
      </c>
      <c r="F1044" s="25" t="s">
        <v>655</v>
      </c>
      <c r="G1044" s="238" t="s">
        <v>2182</v>
      </c>
      <c r="H1044" s="25"/>
      <c r="I1044" s="25"/>
      <c r="J1044" s="35" t="s">
        <v>2449</v>
      </c>
      <c r="K1044" s="25" t="s">
        <v>36</v>
      </c>
      <c r="L1044" s="31" t="s">
        <v>2629</v>
      </c>
      <c r="M1044" s="25">
        <v>4.08</v>
      </c>
      <c r="N1044" s="25">
        <v>2.0500000000000002E-3</v>
      </c>
      <c r="O1044" s="25">
        <v>1</v>
      </c>
      <c r="P1044" s="25"/>
      <c r="Q1044" s="25"/>
      <c r="R1044" s="25"/>
      <c r="S1044" s="25">
        <v>4.08</v>
      </c>
      <c r="T1044" s="25">
        <v>2.0500000000000002E-3</v>
      </c>
    </row>
    <row r="1045" spans="1:20" ht="25.5" x14ac:dyDescent="0.25">
      <c r="A1045" s="1"/>
      <c r="B1045" s="25">
        <v>1040</v>
      </c>
      <c r="C1045" s="43">
        <v>1135636</v>
      </c>
      <c r="D1045" s="25">
        <v>1078368</v>
      </c>
      <c r="E1045" s="26" t="s">
        <v>2774</v>
      </c>
      <c r="F1045" s="25" t="s">
        <v>652</v>
      </c>
      <c r="G1045" s="238" t="s">
        <v>2182</v>
      </c>
      <c r="H1045" s="25"/>
      <c r="I1045" s="25"/>
      <c r="J1045" s="35" t="s">
        <v>2449</v>
      </c>
      <c r="K1045" s="25" t="s">
        <v>36</v>
      </c>
      <c r="L1045" s="31" t="s">
        <v>2629</v>
      </c>
      <c r="M1045" s="25">
        <v>4.08</v>
      </c>
      <c r="N1045" s="25">
        <v>5.9199999999999997E-4</v>
      </c>
      <c r="O1045" s="25">
        <v>1</v>
      </c>
      <c r="P1045" s="25">
        <v>130</v>
      </c>
      <c r="Q1045" s="25">
        <v>130</v>
      </c>
      <c r="R1045" s="25">
        <v>140</v>
      </c>
      <c r="S1045" s="25">
        <v>4.9000000000000004</v>
      </c>
      <c r="T1045" s="25">
        <v>2.366E-3</v>
      </c>
    </row>
    <row r="1046" spans="1:20" ht="25.5" x14ac:dyDescent="0.25">
      <c r="A1046" s="1"/>
      <c r="B1046" s="25">
        <v>1041</v>
      </c>
      <c r="C1046" s="43">
        <v>1135976</v>
      </c>
      <c r="D1046" s="25">
        <v>1091505</v>
      </c>
      <c r="E1046" s="27" t="s">
        <v>2772</v>
      </c>
      <c r="F1046" s="25" t="s">
        <v>652</v>
      </c>
      <c r="G1046" s="238" t="s">
        <v>2182</v>
      </c>
      <c r="H1046" s="25"/>
      <c r="I1046" s="25"/>
      <c r="J1046" s="35" t="s">
        <v>69</v>
      </c>
      <c r="K1046" s="34" t="s">
        <v>36</v>
      </c>
      <c r="L1046" s="31">
        <v>1819</v>
      </c>
      <c r="M1046" s="25">
        <v>0.13</v>
      </c>
      <c r="N1046" s="25">
        <v>5.0000000000000002E-5</v>
      </c>
      <c r="O1046" s="25">
        <v>1</v>
      </c>
      <c r="P1046" s="25"/>
      <c r="Q1046" s="25"/>
      <c r="R1046" s="25"/>
      <c r="S1046" s="25">
        <v>0.13</v>
      </c>
      <c r="T1046" s="25">
        <v>5.0000000000000002E-5</v>
      </c>
    </row>
    <row r="1047" spans="1:20" ht="38.25" x14ac:dyDescent="0.25">
      <c r="A1047" s="1"/>
      <c r="B1047" s="25">
        <v>1042</v>
      </c>
      <c r="C1047" s="43">
        <v>1135981</v>
      </c>
      <c r="D1047" s="37">
        <v>1018336</v>
      </c>
      <c r="E1047" s="26" t="s">
        <v>2770</v>
      </c>
      <c r="F1047" s="97" t="s">
        <v>655</v>
      </c>
      <c r="G1047" s="238" t="s">
        <v>2182</v>
      </c>
      <c r="H1047" s="23"/>
      <c r="I1047" s="23"/>
      <c r="J1047" s="35" t="s">
        <v>69</v>
      </c>
      <c r="K1047" s="34" t="s">
        <v>36</v>
      </c>
      <c r="L1047" s="31">
        <v>6052</v>
      </c>
      <c r="M1047" s="25">
        <v>0.24</v>
      </c>
      <c r="N1047" s="25">
        <v>8.0000000000000007E-5</v>
      </c>
      <c r="O1047" s="25">
        <v>1</v>
      </c>
      <c r="P1047" s="25"/>
      <c r="Q1047" s="25"/>
      <c r="R1047" s="25"/>
      <c r="S1047" s="25">
        <v>0.24</v>
      </c>
      <c r="T1047" s="25">
        <v>0.19400000000000001</v>
      </c>
    </row>
    <row r="1048" spans="1:20" ht="25.5" x14ac:dyDescent="0.25">
      <c r="A1048" s="1"/>
      <c r="B1048" s="25">
        <v>1043</v>
      </c>
      <c r="C1048" s="43">
        <v>1135637</v>
      </c>
      <c r="D1048" s="25">
        <v>1018338</v>
      </c>
      <c r="E1048" s="26" t="s">
        <v>2768</v>
      </c>
      <c r="F1048" s="25" t="s">
        <v>652</v>
      </c>
      <c r="G1048" s="238" t="s">
        <v>2182</v>
      </c>
      <c r="H1048" s="25"/>
      <c r="I1048" s="25"/>
      <c r="J1048" s="35" t="s">
        <v>69</v>
      </c>
      <c r="K1048" s="25" t="s">
        <v>36</v>
      </c>
      <c r="L1048" s="31">
        <v>6743</v>
      </c>
      <c r="M1048" s="25">
        <v>0.31</v>
      </c>
      <c r="N1048" s="25">
        <v>1.3999999999999999E-4</v>
      </c>
      <c r="O1048" s="25">
        <v>1</v>
      </c>
      <c r="P1048" s="25">
        <v>90</v>
      </c>
      <c r="Q1048" s="25">
        <v>50</v>
      </c>
      <c r="R1048" s="25">
        <v>40</v>
      </c>
      <c r="S1048" s="25">
        <v>0.3</v>
      </c>
      <c r="T1048" s="25">
        <v>1.8000000000000001E-4</v>
      </c>
    </row>
    <row r="1049" spans="1:20" ht="38.25" x14ac:dyDescent="0.25">
      <c r="A1049" s="1"/>
      <c r="B1049" s="25">
        <v>1044</v>
      </c>
      <c r="C1049" s="43">
        <v>1135638</v>
      </c>
      <c r="D1049" s="25">
        <v>1018339</v>
      </c>
      <c r="E1049" s="26" t="s">
        <v>2766</v>
      </c>
      <c r="F1049" s="25" t="s">
        <v>652</v>
      </c>
      <c r="G1049" s="238" t="s">
        <v>2182</v>
      </c>
      <c r="H1049" s="25"/>
      <c r="I1049" s="25"/>
      <c r="J1049" s="35" t="s">
        <v>69</v>
      </c>
      <c r="K1049" s="25" t="s">
        <v>36</v>
      </c>
      <c r="L1049" s="31">
        <v>8627</v>
      </c>
      <c r="M1049" s="25">
        <v>0.56999999999999995</v>
      </c>
      <c r="N1049" s="25">
        <v>2.24E-4</v>
      </c>
      <c r="O1049" s="25">
        <v>1</v>
      </c>
      <c r="P1049" s="25">
        <v>80</v>
      </c>
      <c r="Q1049" s="25">
        <v>70</v>
      </c>
      <c r="R1049" s="25">
        <v>50</v>
      </c>
      <c r="S1049" s="25">
        <v>0.55000000000000004</v>
      </c>
      <c r="T1049" s="25">
        <v>2.7999999999999998E-4</v>
      </c>
    </row>
    <row r="1050" spans="1:20" ht="38.25" x14ac:dyDescent="0.25">
      <c r="A1050" s="1"/>
      <c r="B1050" s="25">
        <v>1045</v>
      </c>
      <c r="C1050" s="43">
        <v>1135639</v>
      </c>
      <c r="D1050" s="25">
        <v>1018340</v>
      </c>
      <c r="E1050" s="26" t="s">
        <v>2764</v>
      </c>
      <c r="F1050" s="25" t="s">
        <v>652</v>
      </c>
      <c r="G1050" s="238" t="s">
        <v>2182</v>
      </c>
      <c r="H1050" s="25"/>
      <c r="I1050" s="25"/>
      <c r="J1050" s="35" t="s">
        <v>2449</v>
      </c>
      <c r="K1050" s="25" t="s">
        <v>36</v>
      </c>
      <c r="L1050" s="31" t="s">
        <v>2629</v>
      </c>
      <c r="M1050" s="25">
        <v>0.68</v>
      </c>
      <c r="N1050" s="25">
        <v>2.7999999999999998E-4</v>
      </c>
      <c r="O1050" s="25">
        <v>1</v>
      </c>
      <c r="P1050" s="25">
        <v>90</v>
      </c>
      <c r="Q1050" s="25">
        <v>70</v>
      </c>
      <c r="R1050" s="25">
        <v>60</v>
      </c>
      <c r="S1050" s="25">
        <v>0.6</v>
      </c>
      <c r="T1050" s="25">
        <v>3.7800000000000003E-4</v>
      </c>
    </row>
    <row r="1051" spans="1:20" ht="25.5" x14ac:dyDescent="0.25">
      <c r="A1051" s="1"/>
      <c r="B1051" s="25">
        <v>1046</v>
      </c>
      <c r="C1051" s="43">
        <v>1135982</v>
      </c>
      <c r="D1051" s="37">
        <v>1018341</v>
      </c>
      <c r="E1051" s="26" t="s">
        <v>2762</v>
      </c>
      <c r="F1051" s="97" t="s">
        <v>652</v>
      </c>
      <c r="G1051" s="238" t="s">
        <v>2182</v>
      </c>
      <c r="H1051" s="23"/>
      <c r="I1051" s="23"/>
      <c r="J1051" s="35" t="s">
        <v>2449</v>
      </c>
      <c r="K1051" s="34" t="s">
        <v>36</v>
      </c>
      <c r="L1051" s="31" t="s">
        <v>2629</v>
      </c>
      <c r="M1051" s="25">
        <v>1.0469999999999999</v>
      </c>
      <c r="N1051" s="25">
        <v>6.8000000000000005E-4</v>
      </c>
      <c r="O1051" s="25">
        <v>1</v>
      </c>
      <c r="P1051" s="25">
        <v>110</v>
      </c>
      <c r="Q1051" s="25">
        <v>80</v>
      </c>
      <c r="R1051" s="25">
        <v>70</v>
      </c>
      <c r="S1051" s="25">
        <v>1.1000000000000001</v>
      </c>
      <c r="T1051" s="25">
        <v>6.1600000000000001E-4</v>
      </c>
    </row>
    <row r="1052" spans="1:20" ht="38.25" x14ac:dyDescent="0.25">
      <c r="A1052" s="1"/>
      <c r="B1052" s="25">
        <v>1047</v>
      </c>
      <c r="C1052" s="43">
        <v>1135640</v>
      </c>
      <c r="D1052" s="25">
        <v>1018342</v>
      </c>
      <c r="E1052" s="26" t="s">
        <v>2760</v>
      </c>
      <c r="F1052" s="25" t="s">
        <v>652</v>
      </c>
      <c r="G1052" s="238" t="s">
        <v>2182</v>
      </c>
      <c r="H1052" s="25"/>
      <c r="I1052" s="25"/>
      <c r="J1052" s="35" t="s">
        <v>2449</v>
      </c>
      <c r="K1052" s="25" t="s">
        <v>36</v>
      </c>
      <c r="L1052" s="31" t="s">
        <v>2629</v>
      </c>
      <c r="M1052" s="25">
        <v>1.88</v>
      </c>
      <c r="N1052" s="25">
        <v>8.4999999999999995E-4</v>
      </c>
      <c r="O1052" s="25">
        <v>1</v>
      </c>
      <c r="P1052" s="25">
        <v>100</v>
      </c>
      <c r="Q1052" s="25">
        <v>100</v>
      </c>
      <c r="R1052" s="25">
        <v>80</v>
      </c>
      <c r="S1052" s="25">
        <v>1.6</v>
      </c>
      <c r="T1052" s="25">
        <v>8.0000000000000004E-4</v>
      </c>
    </row>
    <row r="1053" spans="1:20" ht="38.25" x14ac:dyDescent="0.25">
      <c r="A1053" s="1"/>
      <c r="B1053" s="25">
        <v>1048</v>
      </c>
      <c r="C1053" s="43">
        <v>1135641</v>
      </c>
      <c r="D1053" s="25">
        <v>1018343</v>
      </c>
      <c r="E1053" s="26" t="s">
        <v>2758</v>
      </c>
      <c r="F1053" s="25" t="s">
        <v>655</v>
      </c>
      <c r="G1053" s="238" t="s">
        <v>2182</v>
      </c>
      <c r="H1053" s="25"/>
      <c r="I1053" s="25"/>
      <c r="J1053" s="35" t="s">
        <v>2449</v>
      </c>
      <c r="K1053" s="25" t="s">
        <v>36</v>
      </c>
      <c r="L1053" s="31" t="s">
        <v>2629</v>
      </c>
      <c r="M1053" s="25">
        <v>2.7160000000000002</v>
      </c>
      <c r="N1053" s="25">
        <v>1.6559999999999999E-3</v>
      </c>
      <c r="O1053" s="25">
        <v>1</v>
      </c>
      <c r="P1053" s="25">
        <v>100</v>
      </c>
      <c r="Q1053" s="25">
        <v>120</v>
      </c>
      <c r="R1053" s="25">
        <v>100</v>
      </c>
      <c r="S1053" s="25">
        <v>2.5169999999999999</v>
      </c>
      <c r="T1053" s="25">
        <v>1.1999999999999999E-3</v>
      </c>
    </row>
    <row r="1054" spans="1:20" ht="38.25" x14ac:dyDescent="0.25">
      <c r="A1054" s="1"/>
      <c r="B1054" s="25">
        <v>1049</v>
      </c>
      <c r="C1054" s="43">
        <v>1135983</v>
      </c>
      <c r="D1054" s="37">
        <v>1023170</v>
      </c>
      <c r="E1054" s="26" t="s">
        <v>2756</v>
      </c>
      <c r="F1054" s="97" t="s">
        <v>655</v>
      </c>
      <c r="G1054" s="238" t="s">
        <v>2182</v>
      </c>
      <c r="H1054" s="23"/>
      <c r="I1054" s="23"/>
      <c r="J1054" s="35" t="s">
        <v>2449</v>
      </c>
      <c r="K1054" s="34" t="s">
        <v>36</v>
      </c>
      <c r="L1054" s="31" t="s">
        <v>2629</v>
      </c>
      <c r="M1054" s="25">
        <v>4.08</v>
      </c>
      <c r="N1054" s="25">
        <v>2.3869999999999998E-3</v>
      </c>
      <c r="O1054" s="25">
        <v>1</v>
      </c>
      <c r="P1054" s="25">
        <v>140</v>
      </c>
      <c r="Q1054" s="25">
        <v>150</v>
      </c>
      <c r="R1054" s="25">
        <v>140</v>
      </c>
      <c r="S1054" s="25">
        <v>3.823</v>
      </c>
      <c r="T1054" s="25">
        <v>2.9399999999999999E-3</v>
      </c>
    </row>
    <row r="1055" spans="1:20" ht="25.5" x14ac:dyDescent="0.25">
      <c r="A1055" s="1"/>
      <c r="B1055" s="25">
        <v>1050</v>
      </c>
      <c r="C1055" s="43">
        <v>1135642</v>
      </c>
      <c r="D1055" s="25">
        <v>1018345</v>
      </c>
      <c r="E1055" s="26" t="s">
        <v>2754</v>
      </c>
      <c r="F1055" s="25" t="s">
        <v>21</v>
      </c>
      <c r="G1055" s="238" t="s">
        <v>2182</v>
      </c>
      <c r="H1055" s="25"/>
      <c r="I1055" s="25"/>
      <c r="J1055" s="35" t="s">
        <v>69</v>
      </c>
      <c r="K1055" s="25" t="s">
        <v>36</v>
      </c>
      <c r="L1055" s="31">
        <v>6292</v>
      </c>
      <c r="M1055" s="25">
        <v>0.28000000000000003</v>
      </c>
      <c r="N1055" s="25">
        <v>1.9000000000000001E-4</v>
      </c>
      <c r="O1055" s="25">
        <v>1</v>
      </c>
      <c r="P1055" s="25"/>
      <c r="Q1055" s="25"/>
      <c r="R1055" s="25"/>
      <c r="S1055" s="25">
        <v>0.28000000000000003</v>
      </c>
      <c r="T1055" s="25">
        <v>1.9000000000000001E-4</v>
      </c>
    </row>
    <row r="1056" spans="1:20" ht="25.5" x14ac:dyDescent="0.25">
      <c r="A1056" s="1"/>
      <c r="B1056" s="25">
        <v>1051</v>
      </c>
      <c r="C1056" s="43">
        <v>1135643</v>
      </c>
      <c r="D1056" s="25">
        <v>1018346</v>
      </c>
      <c r="E1056" s="26" t="s">
        <v>2752</v>
      </c>
      <c r="F1056" s="25" t="s">
        <v>652</v>
      </c>
      <c r="G1056" s="238" t="s">
        <v>2182</v>
      </c>
      <c r="H1056" s="25"/>
      <c r="I1056" s="25"/>
      <c r="J1056" s="35" t="s">
        <v>69</v>
      </c>
      <c r="K1056" s="25" t="s">
        <v>36</v>
      </c>
      <c r="L1056" s="31">
        <v>7646</v>
      </c>
      <c r="M1056" s="25">
        <v>0.38</v>
      </c>
      <c r="N1056" s="25">
        <v>5.9199999999999997E-4</v>
      </c>
      <c r="O1056" s="25">
        <v>1</v>
      </c>
      <c r="P1056" s="25">
        <v>80</v>
      </c>
      <c r="Q1056" s="25">
        <v>60</v>
      </c>
      <c r="R1056" s="25">
        <v>70</v>
      </c>
      <c r="S1056" s="25">
        <v>0.4</v>
      </c>
      <c r="T1056" s="25">
        <v>3.3599999999999998E-4</v>
      </c>
    </row>
    <row r="1057" spans="1:20" ht="25.5" x14ac:dyDescent="0.25">
      <c r="A1057" s="1"/>
      <c r="B1057" s="25">
        <v>1052</v>
      </c>
      <c r="C1057" s="43">
        <v>1136046</v>
      </c>
      <c r="D1057" s="25"/>
      <c r="E1057" s="26" t="s">
        <v>2750</v>
      </c>
      <c r="F1057" s="25" t="s">
        <v>21</v>
      </c>
      <c r="G1057" s="238" t="s">
        <v>2182</v>
      </c>
      <c r="H1057" s="25"/>
      <c r="I1057" s="25"/>
      <c r="J1057" s="35" t="s">
        <v>2449</v>
      </c>
      <c r="K1057" s="25" t="s">
        <v>36</v>
      </c>
      <c r="L1057" s="31" t="s">
        <v>2629</v>
      </c>
      <c r="M1057" s="25">
        <v>0.51</v>
      </c>
      <c r="N1057" s="25">
        <v>6.2200000000000005E-4</v>
      </c>
      <c r="O1057" s="25">
        <v>1</v>
      </c>
      <c r="P1057" s="25"/>
      <c r="Q1057" s="25"/>
      <c r="R1057" s="25"/>
      <c r="S1057" s="25">
        <v>0.51</v>
      </c>
      <c r="T1057" s="25" t="s">
        <v>6817</v>
      </c>
    </row>
    <row r="1058" spans="1:20" ht="25.5" x14ac:dyDescent="0.25">
      <c r="A1058" s="1"/>
      <c r="B1058" s="25">
        <v>1053</v>
      </c>
      <c r="C1058" s="43">
        <v>1135644</v>
      </c>
      <c r="D1058" s="25">
        <v>1018347</v>
      </c>
      <c r="E1058" s="26" t="s">
        <v>2748</v>
      </c>
      <c r="F1058" s="25" t="s">
        <v>652</v>
      </c>
      <c r="G1058" s="238" t="s">
        <v>2182</v>
      </c>
      <c r="H1058" s="25"/>
      <c r="I1058" s="25"/>
      <c r="J1058" s="35" t="s">
        <v>2449</v>
      </c>
      <c r="K1058" s="25" t="s">
        <v>36</v>
      </c>
      <c r="L1058" s="31" t="s">
        <v>2629</v>
      </c>
      <c r="M1058" s="25">
        <v>0.8</v>
      </c>
      <c r="N1058" s="25">
        <v>7.9699999999999997E-4</v>
      </c>
      <c r="O1058" s="25">
        <v>1</v>
      </c>
      <c r="P1058" s="25">
        <v>120</v>
      </c>
      <c r="Q1058" s="25">
        <v>100</v>
      </c>
      <c r="R1058" s="25">
        <v>70</v>
      </c>
      <c r="S1058" s="25">
        <v>0.8</v>
      </c>
      <c r="T1058" s="25">
        <v>8.4000000000000003E-4</v>
      </c>
    </row>
    <row r="1059" spans="1:20" ht="25.5" x14ac:dyDescent="0.25">
      <c r="A1059" s="1"/>
      <c r="B1059" s="25">
        <v>1054</v>
      </c>
      <c r="C1059" s="43">
        <v>1136047</v>
      </c>
      <c r="D1059" s="25"/>
      <c r="E1059" s="26" t="s">
        <v>2746</v>
      </c>
      <c r="F1059" s="25" t="s">
        <v>21</v>
      </c>
      <c r="G1059" s="238" t="s">
        <v>2182</v>
      </c>
      <c r="H1059" s="25"/>
      <c r="I1059" s="25"/>
      <c r="J1059" s="35" t="s">
        <v>2449</v>
      </c>
      <c r="K1059" s="25" t="s">
        <v>36</v>
      </c>
      <c r="L1059" s="31" t="s">
        <v>2629</v>
      </c>
      <c r="M1059" s="25">
        <v>1.82</v>
      </c>
      <c r="N1059" s="25">
        <v>8.3699999999999996E-4</v>
      </c>
      <c r="O1059" s="25">
        <v>1</v>
      </c>
      <c r="P1059" s="25"/>
      <c r="Q1059" s="25"/>
      <c r="R1059" s="25"/>
      <c r="S1059" s="25">
        <v>1.82</v>
      </c>
      <c r="T1059" s="25" t="s">
        <v>6817</v>
      </c>
    </row>
    <row r="1060" spans="1:20" ht="25.5" x14ac:dyDescent="0.25">
      <c r="A1060" s="1"/>
      <c r="B1060" s="25">
        <v>1055</v>
      </c>
      <c r="C1060" s="43">
        <v>1135645</v>
      </c>
      <c r="D1060" s="25">
        <v>1018348</v>
      </c>
      <c r="E1060" s="26" t="s">
        <v>2744</v>
      </c>
      <c r="F1060" s="25" t="s">
        <v>652</v>
      </c>
      <c r="G1060" s="238" t="s">
        <v>2182</v>
      </c>
      <c r="H1060" s="25"/>
      <c r="I1060" s="25"/>
      <c r="J1060" s="35" t="s">
        <v>2449</v>
      </c>
      <c r="K1060" s="25" t="s">
        <v>36</v>
      </c>
      <c r="L1060" s="31" t="s">
        <v>2629</v>
      </c>
      <c r="M1060" s="25">
        <v>2.34</v>
      </c>
      <c r="N1060" s="25">
        <v>3.9399999999999999E-3</v>
      </c>
      <c r="O1060" s="25">
        <v>1</v>
      </c>
      <c r="P1060" s="25">
        <v>150</v>
      </c>
      <c r="Q1060" s="25">
        <v>120</v>
      </c>
      <c r="R1060" s="25">
        <v>100</v>
      </c>
      <c r="S1060" s="25">
        <v>2.15</v>
      </c>
      <c r="T1060" s="25">
        <v>1.8E-3</v>
      </c>
    </row>
    <row r="1061" spans="1:20" ht="25.5" x14ac:dyDescent="0.25">
      <c r="A1061" s="1"/>
      <c r="B1061" s="25">
        <v>1056</v>
      </c>
      <c r="C1061" s="43">
        <v>1136048</v>
      </c>
      <c r="D1061" s="25">
        <v>1078367</v>
      </c>
      <c r="E1061" s="26" t="s">
        <v>2742</v>
      </c>
      <c r="F1061" s="25" t="s">
        <v>21</v>
      </c>
      <c r="G1061" s="238" t="s">
        <v>2182</v>
      </c>
      <c r="H1061" s="25"/>
      <c r="I1061" s="25"/>
      <c r="J1061" s="35" t="s">
        <v>2449</v>
      </c>
      <c r="K1061" s="25" t="s">
        <v>36</v>
      </c>
      <c r="L1061" s="31" t="s">
        <v>2629</v>
      </c>
      <c r="M1061" s="25">
        <v>3.68</v>
      </c>
      <c r="N1061" s="25">
        <v>3.7799999999999999E-3</v>
      </c>
      <c r="O1061" s="25">
        <v>1</v>
      </c>
      <c r="P1061" s="25"/>
      <c r="Q1061" s="25"/>
      <c r="R1061" s="25"/>
      <c r="S1061" s="25">
        <v>3.68</v>
      </c>
      <c r="T1061" s="25">
        <v>3.7799999999999999E-3</v>
      </c>
    </row>
    <row r="1062" spans="1:20" ht="25.5" x14ac:dyDescent="0.25">
      <c r="A1062" s="1"/>
      <c r="B1062" s="25">
        <v>1057</v>
      </c>
      <c r="C1062" s="43">
        <v>1136049</v>
      </c>
      <c r="D1062" s="25">
        <v>1018350</v>
      </c>
      <c r="E1062" s="26" t="s">
        <v>2740</v>
      </c>
      <c r="F1062" s="25" t="s">
        <v>21</v>
      </c>
      <c r="G1062" s="238" t="s">
        <v>2182</v>
      </c>
      <c r="H1062" s="25"/>
      <c r="I1062" s="25"/>
      <c r="J1062" s="35" t="s">
        <v>69</v>
      </c>
      <c r="K1062" s="25" t="s">
        <v>36</v>
      </c>
      <c r="L1062" s="31">
        <v>5183</v>
      </c>
      <c r="M1062" s="25">
        <v>0.2</v>
      </c>
      <c r="N1062" s="25">
        <v>1.4799999999999999E-4</v>
      </c>
      <c r="O1062" s="25">
        <v>1</v>
      </c>
      <c r="P1062" s="25"/>
      <c r="Q1062" s="25"/>
      <c r="R1062" s="25"/>
      <c r="S1062" s="25">
        <v>0.2</v>
      </c>
      <c r="T1062" s="25">
        <v>1.4799999999999999E-4</v>
      </c>
    </row>
    <row r="1063" spans="1:20" ht="25.5" x14ac:dyDescent="0.25">
      <c r="A1063" s="1"/>
      <c r="B1063" s="25">
        <v>1058</v>
      </c>
      <c r="C1063" s="43">
        <v>1136050</v>
      </c>
      <c r="D1063" s="25">
        <v>1018351</v>
      </c>
      <c r="E1063" s="26" t="s">
        <v>2738</v>
      </c>
      <c r="F1063" s="25" t="s">
        <v>21</v>
      </c>
      <c r="G1063" s="238" t="s">
        <v>2182</v>
      </c>
      <c r="H1063" s="25"/>
      <c r="I1063" s="25"/>
      <c r="J1063" s="35" t="s">
        <v>69</v>
      </c>
      <c r="K1063" s="25" t="s">
        <v>36</v>
      </c>
      <c r="L1063" s="31">
        <v>6834</v>
      </c>
      <c r="M1063" s="25">
        <v>0.27</v>
      </c>
      <c r="N1063" s="25">
        <v>2.6600000000000001E-4</v>
      </c>
      <c r="O1063" s="25">
        <v>1</v>
      </c>
      <c r="P1063" s="25"/>
      <c r="Q1063" s="25"/>
      <c r="R1063" s="25"/>
      <c r="S1063" s="25">
        <v>0.27</v>
      </c>
      <c r="T1063" s="25">
        <v>2.6600000000000001E-4</v>
      </c>
    </row>
    <row r="1064" spans="1:20" ht="25.5" x14ac:dyDescent="0.25">
      <c r="A1064" s="1"/>
      <c r="B1064" s="25">
        <v>1059</v>
      </c>
      <c r="C1064" s="43">
        <v>1136051</v>
      </c>
      <c r="D1064" s="25"/>
      <c r="E1064" s="26" t="s">
        <v>2736</v>
      </c>
      <c r="F1064" s="25" t="s">
        <v>21</v>
      </c>
      <c r="G1064" s="238" t="s">
        <v>2182</v>
      </c>
      <c r="H1064" s="25"/>
      <c r="I1064" s="25"/>
      <c r="J1064" s="35" t="s">
        <v>2449</v>
      </c>
      <c r="K1064" s="25" t="s">
        <v>36</v>
      </c>
      <c r="L1064" s="31" t="s">
        <v>2629</v>
      </c>
      <c r="M1064" s="25">
        <v>0.37</v>
      </c>
      <c r="N1064" s="25">
        <v>2.7900000000000001E-4</v>
      </c>
      <c r="O1064" s="25">
        <v>1</v>
      </c>
      <c r="P1064" s="25"/>
      <c r="Q1064" s="25"/>
      <c r="R1064" s="25"/>
      <c r="S1064" s="25">
        <v>0.37</v>
      </c>
      <c r="T1064" s="25" t="s">
        <v>6817</v>
      </c>
    </row>
    <row r="1065" spans="1:20" ht="25.5" x14ac:dyDescent="0.25">
      <c r="A1065" s="1"/>
      <c r="B1065" s="25">
        <v>1060</v>
      </c>
      <c r="C1065" s="43">
        <v>1136052</v>
      </c>
      <c r="D1065" s="25">
        <v>1018352</v>
      </c>
      <c r="E1065" s="26" t="s">
        <v>2734</v>
      </c>
      <c r="F1065" s="25" t="s">
        <v>21</v>
      </c>
      <c r="G1065" s="238" t="s">
        <v>2182</v>
      </c>
      <c r="H1065" s="25"/>
      <c r="I1065" s="25"/>
      <c r="J1065" s="35" t="s">
        <v>2449</v>
      </c>
      <c r="K1065" s="25" t="s">
        <v>36</v>
      </c>
      <c r="L1065" s="31" t="s">
        <v>2629</v>
      </c>
      <c r="M1065" s="25">
        <v>0.68</v>
      </c>
      <c r="N1065" s="25">
        <v>7.2999999999999996E-4</v>
      </c>
      <c r="O1065" s="25">
        <v>1</v>
      </c>
      <c r="P1065" s="25"/>
      <c r="Q1065" s="25"/>
      <c r="R1065" s="25"/>
      <c r="S1065" s="25">
        <v>0.68</v>
      </c>
      <c r="T1065" s="25">
        <v>7.2999999999999996E-4</v>
      </c>
    </row>
    <row r="1066" spans="1:20" ht="25.5" x14ac:dyDescent="0.25">
      <c r="A1066" s="1"/>
      <c r="B1066" s="25">
        <v>1061</v>
      </c>
      <c r="C1066" s="43">
        <v>1136053</v>
      </c>
      <c r="D1066" s="25"/>
      <c r="E1066" s="26" t="s">
        <v>2732</v>
      </c>
      <c r="F1066" s="25" t="s">
        <v>21</v>
      </c>
      <c r="G1066" s="238" t="s">
        <v>2182</v>
      </c>
      <c r="H1066" s="25"/>
      <c r="I1066" s="25"/>
      <c r="J1066" s="35" t="s">
        <v>2449</v>
      </c>
      <c r="K1066" s="25" t="s">
        <v>36</v>
      </c>
      <c r="L1066" s="31" t="s">
        <v>2629</v>
      </c>
      <c r="M1066" s="25">
        <v>1.47</v>
      </c>
      <c r="N1066" s="25">
        <v>7.67E-4</v>
      </c>
      <c r="O1066" s="25">
        <v>1</v>
      </c>
      <c r="P1066" s="25"/>
      <c r="Q1066" s="25"/>
      <c r="R1066" s="25"/>
      <c r="S1066" s="25">
        <v>1.47</v>
      </c>
      <c r="T1066" s="25" t="s">
        <v>6817</v>
      </c>
    </row>
    <row r="1067" spans="1:20" ht="25.5" x14ac:dyDescent="0.25">
      <c r="A1067" s="1"/>
      <c r="B1067" s="25">
        <v>1062</v>
      </c>
      <c r="C1067" s="43">
        <v>1136054</v>
      </c>
      <c r="D1067" s="25">
        <v>1018353</v>
      </c>
      <c r="E1067" s="26" t="s">
        <v>2730</v>
      </c>
      <c r="F1067" s="25" t="s">
        <v>21</v>
      </c>
      <c r="G1067" s="238" t="s">
        <v>2182</v>
      </c>
      <c r="H1067" s="25"/>
      <c r="I1067" s="25"/>
      <c r="J1067" s="35" t="s">
        <v>2449</v>
      </c>
      <c r="K1067" s="25" t="s">
        <v>36</v>
      </c>
      <c r="L1067" s="31" t="s">
        <v>2629</v>
      </c>
      <c r="M1067" s="25">
        <v>1.8340000000000001</v>
      </c>
      <c r="N1067" s="25">
        <v>1.5889999999999999E-3</v>
      </c>
      <c r="O1067" s="25">
        <v>1</v>
      </c>
      <c r="P1067" s="25"/>
      <c r="Q1067" s="25"/>
      <c r="R1067" s="25"/>
      <c r="S1067" s="25">
        <v>1.8340000000000001</v>
      </c>
      <c r="T1067" s="25">
        <v>1.5889999999999999E-3</v>
      </c>
    </row>
    <row r="1068" spans="1:20" ht="25.5" x14ac:dyDescent="0.25">
      <c r="A1068" s="1"/>
      <c r="B1068" s="25">
        <v>1063</v>
      </c>
      <c r="C1068" s="43">
        <v>1135646</v>
      </c>
      <c r="D1068" s="25">
        <v>1078366</v>
      </c>
      <c r="E1068" s="26" t="s">
        <v>2728</v>
      </c>
      <c r="F1068" s="25" t="s">
        <v>21</v>
      </c>
      <c r="G1068" s="238" t="s">
        <v>2182</v>
      </c>
      <c r="H1068" s="25"/>
      <c r="I1068" s="25"/>
      <c r="J1068" s="35" t="s">
        <v>2449</v>
      </c>
      <c r="K1068" s="25" t="s">
        <v>36</v>
      </c>
      <c r="L1068" s="31" t="s">
        <v>2629</v>
      </c>
      <c r="M1068" s="25">
        <v>3.2</v>
      </c>
      <c r="N1068" s="25">
        <v>3.143E-3</v>
      </c>
      <c r="O1068" s="25">
        <v>1</v>
      </c>
      <c r="P1068" s="25">
        <v>150</v>
      </c>
      <c r="Q1068" s="25">
        <v>120</v>
      </c>
      <c r="R1068" s="25">
        <v>160</v>
      </c>
      <c r="S1068" s="25">
        <v>2.7</v>
      </c>
      <c r="T1068" s="25">
        <v>2.8800000000000002E-3</v>
      </c>
    </row>
    <row r="1069" spans="1:20" x14ac:dyDescent="0.25">
      <c r="A1069" s="1"/>
      <c r="B1069" s="25">
        <v>1064</v>
      </c>
      <c r="C1069" s="43">
        <v>1136628</v>
      </c>
      <c r="D1069" s="25"/>
      <c r="E1069" s="26" t="s">
        <v>2726</v>
      </c>
      <c r="F1069" s="25" t="s">
        <v>21</v>
      </c>
      <c r="G1069" s="238" t="s">
        <v>2182</v>
      </c>
      <c r="H1069" s="25"/>
      <c r="I1069" s="25"/>
      <c r="J1069" s="35" t="s">
        <v>69</v>
      </c>
      <c r="K1069" s="25" t="s">
        <v>36</v>
      </c>
      <c r="L1069" s="31">
        <v>2034</v>
      </c>
      <c r="M1069" s="25">
        <v>3.1219999999999999</v>
      </c>
      <c r="N1069" s="25">
        <v>3.3E-3</v>
      </c>
      <c r="O1069" s="25">
        <v>1</v>
      </c>
      <c r="P1069" s="25"/>
      <c r="Q1069" s="25"/>
      <c r="R1069" s="25"/>
      <c r="S1069" s="25">
        <v>3.1219999999999999</v>
      </c>
      <c r="T1069" s="25">
        <v>3.3E-3</v>
      </c>
    </row>
    <row r="1070" spans="1:20" x14ac:dyDescent="0.25">
      <c r="A1070" s="1"/>
      <c r="B1070" s="25">
        <v>1065</v>
      </c>
      <c r="C1070" s="43">
        <v>1136629</v>
      </c>
      <c r="D1070" s="25"/>
      <c r="E1070" s="26" t="s">
        <v>2724</v>
      </c>
      <c r="F1070" s="25" t="s">
        <v>21</v>
      </c>
      <c r="G1070" s="238" t="s">
        <v>2182</v>
      </c>
      <c r="H1070" s="25"/>
      <c r="I1070" s="25"/>
      <c r="J1070" s="35" t="s">
        <v>69</v>
      </c>
      <c r="K1070" s="25" t="s">
        <v>36</v>
      </c>
      <c r="L1070" s="31">
        <v>2891</v>
      </c>
      <c r="M1070" s="25">
        <v>7.0000000000000007E-2</v>
      </c>
      <c r="N1070" s="25">
        <v>3.4650000000000002E-3</v>
      </c>
      <c r="O1070" s="25">
        <v>1</v>
      </c>
      <c r="P1070" s="25"/>
      <c r="Q1070" s="25"/>
      <c r="R1070" s="25"/>
      <c r="S1070" s="25">
        <v>7.0000000000000007E-2</v>
      </c>
      <c r="T1070" s="25" t="s">
        <v>6817</v>
      </c>
    </row>
    <row r="1071" spans="1:20" x14ac:dyDescent="0.25">
      <c r="A1071" s="1"/>
      <c r="B1071" s="25">
        <v>1066</v>
      </c>
      <c r="C1071" s="43">
        <v>1136630</v>
      </c>
      <c r="D1071" s="25">
        <v>1018355</v>
      </c>
      <c r="E1071" s="26" t="s">
        <v>2722</v>
      </c>
      <c r="F1071" s="25" t="s">
        <v>21</v>
      </c>
      <c r="G1071" s="238" t="s">
        <v>2182</v>
      </c>
      <c r="H1071" s="25"/>
      <c r="I1071" s="25"/>
      <c r="J1071" s="35" t="s">
        <v>69</v>
      </c>
      <c r="K1071" s="25" t="s">
        <v>36</v>
      </c>
      <c r="L1071" s="31">
        <v>3653</v>
      </c>
      <c r="M1071" s="25">
        <v>0.11</v>
      </c>
      <c r="N1071" s="25">
        <v>7.4999999999999993E-5</v>
      </c>
      <c r="O1071" s="25">
        <v>1</v>
      </c>
      <c r="P1071" s="25"/>
      <c r="Q1071" s="25"/>
      <c r="R1071" s="25"/>
      <c r="S1071" s="25">
        <v>0.11</v>
      </c>
      <c r="T1071" s="25">
        <v>7.4999999999999993E-5</v>
      </c>
    </row>
    <row r="1072" spans="1:20" x14ac:dyDescent="0.25">
      <c r="A1072" s="1"/>
      <c r="B1072" s="25">
        <v>1067</v>
      </c>
      <c r="C1072" s="43">
        <v>1136631</v>
      </c>
      <c r="D1072" s="25">
        <v>1018356</v>
      </c>
      <c r="E1072" s="26" t="s">
        <v>2720</v>
      </c>
      <c r="F1072" s="25" t="s">
        <v>21</v>
      </c>
      <c r="G1072" s="238" t="s">
        <v>2182</v>
      </c>
      <c r="H1072" s="25"/>
      <c r="I1072" s="25"/>
      <c r="J1072" s="35" t="s">
        <v>69</v>
      </c>
      <c r="K1072" s="25" t="s">
        <v>36</v>
      </c>
      <c r="L1072" s="31">
        <v>5269</v>
      </c>
      <c r="M1072" s="25">
        <v>0.17</v>
      </c>
      <c r="N1072" s="25">
        <v>5.0000000000000002E-5</v>
      </c>
      <c r="O1072" s="25">
        <v>1</v>
      </c>
      <c r="P1072" s="25"/>
      <c r="Q1072" s="25"/>
      <c r="R1072" s="25"/>
      <c r="S1072" s="25">
        <v>0.17</v>
      </c>
      <c r="T1072" s="25">
        <v>5.0000000000000002E-5</v>
      </c>
    </row>
    <row r="1073" spans="1:20" ht="25.5" x14ac:dyDescent="0.25">
      <c r="A1073" s="1"/>
      <c r="B1073" s="25">
        <v>1068</v>
      </c>
      <c r="C1073" s="43">
        <v>1136632</v>
      </c>
      <c r="D1073" s="25"/>
      <c r="E1073" s="26" t="s">
        <v>2718</v>
      </c>
      <c r="F1073" s="25" t="s">
        <v>21</v>
      </c>
      <c r="G1073" s="238" t="s">
        <v>2182</v>
      </c>
      <c r="H1073" s="25"/>
      <c r="I1073" s="25"/>
      <c r="J1073" s="35" t="s">
        <v>2449</v>
      </c>
      <c r="K1073" s="25" t="s">
        <v>36</v>
      </c>
      <c r="L1073" s="31" t="s">
        <v>2629</v>
      </c>
      <c r="M1073" s="25">
        <v>0.22</v>
      </c>
      <c r="N1073" s="25">
        <v>5.3000000000000001E-5</v>
      </c>
      <c r="O1073" s="25">
        <v>1</v>
      </c>
      <c r="P1073" s="25"/>
      <c r="Q1073" s="25"/>
      <c r="R1073" s="25"/>
      <c r="S1073" s="25">
        <v>0.22</v>
      </c>
      <c r="T1073" s="25" t="s">
        <v>6817</v>
      </c>
    </row>
    <row r="1074" spans="1:20" ht="25.5" x14ac:dyDescent="0.25">
      <c r="A1074" s="1"/>
      <c r="B1074" s="25">
        <v>1069</v>
      </c>
      <c r="C1074" s="43">
        <v>1136633</v>
      </c>
      <c r="D1074" s="25">
        <v>1018357</v>
      </c>
      <c r="E1074" s="26" t="s">
        <v>2716</v>
      </c>
      <c r="F1074" s="25" t="s">
        <v>21</v>
      </c>
      <c r="G1074" s="238" t="s">
        <v>2182</v>
      </c>
      <c r="H1074" s="25"/>
      <c r="I1074" s="25"/>
      <c r="J1074" s="35" t="s">
        <v>2449</v>
      </c>
      <c r="K1074" s="25" t="s">
        <v>36</v>
      </c>
      <c r="L1074" s="31" t="s">
        <v>2629</v>
      </c>
      <c r="M1074" s="25">
        <v>0.4</v>
      </c>
      <c r="N1074" s="25">
        <v>2.5000000000000001E-4</v>
      </c>
      <c r="O1074" s="25">
        <v>1</v>
      </c>
      <c r="P1074" s="25"/>
      <c r="Q1074" s="25"/>
      <c r="R1074" s="25"/>
      <c r="S1074" s="25">
        <v>0.4</v>
      </c>
      <c r="T1074" s="25">
        <v>2.5000000000000001E-4</v>
      </c>
    </row>
    <row r="1075" spans="1:20" ht="25.5" x14ac:dyDescent="0.25">
      <c r="A1075" s="1"/>
      <c r="B1075" s="25">
        <v>1070</v>
      </c>
      <c r="C1075" s="43">
        <v>1136634</v>
      </c>
      <c r="D1075" s="25"/>
      <c r="E1075" s="26" t="s">
        <v>2714</v>
      </c>
      <c r="F1075" s="25" t="s">
        <v>21</v>
      </c>
      <c r="G1075" s="238" t="s">
        <v>2182</v>
      </c>
      <c r="H1075" s="25"/>
      <c r="I1075" s="25"/>
      <c r="J1075" s="35" t="s">
        <v>2449</v>
      </c>
      <c r="K1075" s="25" t="s">
        <v>36</v>
      </c>
      <c r="L1075" s="31" t="s">
        <v>2629</v>
      </c>
      <c r="M1075" s="25">
        <v>1</v>
      </c>
      <c r="N1075" s="25">
        <v>2.63E-4</v>
      </c>
      <c r="O1075" s="25">
        <v>1</v>
      </c>
      <c r="P1075" s="25"/>
      <c r="Q1075" s="25"/>
      <c r="R1075" s="25"/>
      <c r="S1075" s="25">
        <v>1</v>
      </c>
      <c r="T1075" s="25" t="s">
        <v>6817</v>
      </c>
    </row>
    <row r="1076" spans="1:20" ht="25.5" x14ac:dyDescent="0.25">
      <c r="A1076" s="1"/>
      <c r="B1076" s="25">
        <v>1071</v>
      </c>
      <c r="C1076" s="43">
        <v>1136635</v>
      </c>
      <c r="D1076" s="25">
        <v>1018358</v>
      </c>
      <c r="E1076" s="26" t="s">
        <v>2712</v>
      </c>
      <c r="F1076" s="25" t="s">
        <v>21</v>
      </c>
      <c r="G1076" s="238" t="s">
        <v>2182</v>
      </c>
      <c r="H1076" s="25"/>
      <c r="I1076" s="25"/>
      <c r="J1076" s="35" t="s">
        <v>2449</v>
      </c>
      <c r="K1076" s="25" t="s">
        <v>36</v>
      </c>
      <c r="L1076" s="31" t="s">
        <v>2629</v>
      </c>
      <c r="M1076" s="25">
        <v>1.28</v>
      </c>
      <c r="N1076" s="25">
        <v>6.8000000000000005E-4</v>
      </c>
      <c r="O1076" s="25">
        <v>1</v>
      </c>
      <c r="P1076" s="25"/>
      <c r="Q1076" s="25"/>
      <c r="R1076" s="25"/>
      <c r="S1076" s="25">
        <v>1.28</v>
      </c>
      <c r="T1076" s="25">
        <v>6.8000000000000005E-4</v>
      </c>
    </row>
    <row r="1077" spans="1:20" ht="25.5" x14ac:dyDescent="0.25">
      <c r="A1077" s="1"/>
      <c r="B1077" s="25">
        <v>1072</v>
      </c>
      <c r="C1077" s="43">
        <v>1136636</v>
      </c>
      <c r="D1077" s="25"/>
      <c r="E1077" s="26" t="s">
        <v>2710</v>
      </c>
      <c r="F1077" s="25" t="s">
        <v>21</v>
      </c>
      <c r="G1077" s="238" t="s">
        <v>2182</v>
      </c>
      <c r="H1077" s="25"/>
      <c r="I1077" s="25"/>
      <c r="J1077" s="35" t="s">
        <v>2449</v>
      </c>
      <c r="K1077" s="25" t="s">
        <v>36</v>
      </c>
      <c r="L1077" s="31" t="s">
        <v>2629</v>
      </c>
      <c r="M1077" s="25">
        <v>1.79</v>
      </c>
      <c r="N1077" s="25">
        <v>7.1400000000000001E-4</v>
      </c>
      <c r="O1077" s="25">
        <v>1</v>
      </c>
      <c r="P1077" s="25"/>
      <c r="Q1077" s="25"/>
      <c r="R1077" s="25"/>
      <c r="S1077" s="25">
        <v>1.79</v>
      </c>
      <c r="T1077" s="25" t="s">
        <v>6817</v>
      </c>
    </row>
    <row r="1078" spans="1:20" x14ac:dyDescent="0.25">
      <c r="A1078" s="1"/>
      <c r="B1078" s="25">
        <v>1073</v>
      </c>
      <c r="C1078" s="43">
        <v>1136637</v>
      </c>
      <c r="D1078" s="25"/>
      <c r="E1078" s="26" t="s">
        <v>2708</v>
      </c>
      <c r="F1078" s="25" t="s">
        <v>21</v>
      </c>
      <c r="G1078" s="238" t="s">
        <v>2182</v>
      </c>
      <c r="H1078" s="25"/>
      <c r="I1078" s="25"/>
      <c r="J1078" s="35" t="s">
        <v>69</v>
      </c>
      <c r="K1078" s="25" t="s">
        <v>36</v>
      </c>
      <c r="L1078" s="31">
        <v>1284</v>
      </c>
      <c r="M1078" s="25">
        <v>0.182</v>
      </c>
      <c r="N1078" s="25">
        <v>1.1E-4</v>
      </c>
      <c r="O1078" s="25">
        <v>1</v>
      </c>
      <c r="P1078" s="25"/>
      <c r="Q1078" s="25"/>
      <c r="R1078" s="25"/>
      <c r="S1078" s="25">
        <v>0.182</v>
      </c>
      <c r="T1078" s="25">
        <v>1.1E-4</v>
      </c>
    </row>
    <row r="1079" spans="1:20" x14ac:dyDescent="0.25">
      <c r="A1079" s="1"/>
      <c r="B1079" s="25">
        <v>1074</v>
      </c>
      <c r="C1079" s="43">
        <v>1136638</v>
      </c>
      <c r="D1079" s="25"/>
      <c r="E1079" s="26" t="s">
        <v>2706</v>
      </c>
      <c r="F1079" s="25" t="s">
        <v>21</v>
      </c>
      <c r="G1079" s="238" t="s">
        <v>2182</v>
      </c>
      <c r="H1079" s="25"/>
      <c r="I1079" s="25"/>
      <c r="J1079" s="35" t="s">
        <v>69</v>
      </c>
      <c r="K1079" s="25" t="s">
        <v>36</v>
      </c>
      <c r="L1079" s="31">
        <v>1605</v>
      </c>
      <c r="M1079" s="25">
        <v>0.192</v>
      </c>
      <c r="N1079" s="25">
        <v>1.08E-4</v>
      </c>
      <c r="O1079" s="25">
        <v>1</v>
      </c>
      <c r="P1079" s="25"/>
      <c r="Q1079" s="25"/>
      <c r="R1079" s="25"/>
      <c r="S1079" s="25">
        <v>0.192</v>
      </c>
      <c r="T1079" s="25">
        <v>1.08E-4</v>
      </c>
    </row>
    <row r="1080" spans="1:20" x14ac:dyDescent="0.25">
      <c r="A1080" s="1"/>
      <c r="B1080" s="25">
        <v>1075</v>
      </c>
      <c r="C1080" s="43">
        <v>1136639</v>
      </c>
      <c r="D1080" s="25"/>
      <c r="E1080" s="26" t="s">
        <v>2705</v>
      </c>
      <c r="F1080" s="25" t="s">
        <v>21</v>
      </c>
      <c r="G1080" s="238" t="s">
        <v>2182</v>
      </c>
      <c r="H1080" s="25"/>
      <c r="I1080" s="25"/>
      <c r="J1080" s="35" t="s">
        <v>69</v>
      </c>
      <c r="K1080" s="25" t="s">
        <v>36</v>
      </c>
      <c r="L1080" s="31">
        <v>1605</v>
      </c>
      <c r="M1080" s="25">
        <v>0.06</v>
      </c>
      <c r="N1080" s="25">
        <v>1.06E-4</v>
      </c>
      <c r="O1080" s="25">
        <v>1</v>
      </c>
      <c r="P1080" s="25"/>
      <c r="Q1080" s="25"/>
      <c r="R1080" s="25"/>
      <c r="S1080" s="25">
        <v>0.06</v>
      </c>
      <c r="T1080" s="25" t="s">
        <v>6817</v>
      </c>
    </row>
    <row r="1081" spans="1:20" x14ac:dyDescent="0.25">
      <c r="A1081" s="1"/>
      <c r="B1081" s="25">
        <v>1076</v>
      </c>
      <c r="C1081" s="43">
        <v>1136640</v>
      </c>
      <c r="D1081" s="25"/>
      <c r="E1081" s="26" t="s">
        <v>2703</v>
      </c>
      <c r="F1081" s="25" t="s">
        <v>21</v>
      </c>
      <c r="G1081" s="238" t="s">
        <v>2182</v>
      </c>
      <c r="H1081" s="25"/>
      <c r="I1081" s="25"/>
      <c r="J1081" s="35" t="s">
        <v>69</v>
      </c>
      <c r="K1081" s="25" t="s">
        <v>36</v>
      </c>
      <c r="L1081" s="31">
        <v>2676</v>
      </c>
      <c r="M1081" s="25">
        <v>0.17</v>
      </c>
      <c r="N1081" s="25">
        <v>1.0399999999999999E-4</v>
      </c>
      <c r="O1081" s="25">
        <v>1</v>
      </c>
      <c r="P1081" s="25"/>
      <c r="Q1081" s="25"/>
      <c r="R1081" s="25"/>
      <c r="S1081" s="25">
        <v>0.17</v>
      </c>
      <c r="T1081" s="25" t="s">
        <v>6817</v>
      </c>
    </row>
    <row r="1082" spans="1:20" ht="25.5" x14ac:dyDescent="0.25">
      <c r="A1082" s="1"/>
      <c r="B1082" s="25">
        <v>1077</v>
      </c>
      <c r="C1082" s="43">
        <v>1136641</v>
      </c>
      <c r="D1082" s="25"/>
      <c r="E1082" s="26" t="s">
        <v>2702</v>
      </c>
      <c r="F1082" s="25" t="s">
        <v>21</v>
      </c>
      <c r="G1082" s="238" t="s">
        <v>2182</v>
      </c>
      <c r="H1082" s="25"/>
      <c r="I1082" s="25"/>
      <c r="J1082" s="35" t="s">
        <v>2449</v>
      </c>
      <c r="K1082" s="25" t="s">
        <v>36</v>
      </c>
      <c r="L1082" s="31" t="s">
        <v>2629</v>
      </c>
      <c r="M1082" s="25">
        <v>0.224</v>
      </c>
      <c r="N1082" s="25">
        <v>1.02E-4</v>
      </c>
      <c r="O1082" s="25">
        <v>1</v>
      </c>
      <c r="P1082" s="25"/>
      <c r="Q1082" s="25"/>
      <c r="R1082" s="25"/>
      <c r="S1082" s="25">
        <v>0.224</v>
      </c>
      <c r="T1082" s="25">
        <v>1.02E-4</v>
      </c>
    </row>
    <row r="1083" spans="1:20" x14ac:dyDescent="0.25">
      <c r="A1083" s="1"/>
      <c r="B1083" s="25">
        <v>1078</v>
      </c>
      <c r="C1083" s="43">
        <v>1136642</v>
      </c>
      <c r="D1083" s="25">
        <v>1018368</v>
      </c>
      <c r="E1083" s="26" t="s">
        <v>2701</v>
      </c>
      <c r="F1083" s="25" t="s">
        <v>21</v>
      </c>
      <c r="G1083" s="238" t="s">
        <v>2182</v>
      </c>
      <c r="H1083" s="25"/>
      <c r="I1083" s="25"/>
      <c r="J1083" s="35" t="s">
        <v>69</v>
      </c>
      <c r="K1083" s="25" t="s">
        <v>36</v>
      </c>
      <c r="L1083" s="31">
        <v>2676</v>
      </c>
      <c r="M1083" s="25">
        <v>0.1</v>
      </c>
      <c r="N1083" s="25">
        <v>1E-4</v>
      </c>
      <c r="O1083" s="25">
        <v>1</v>
      </c>
      <c r="P1083" s="25"/>
      <c r="Q1083" s="25"/>
      <c r="R1083" s="25"/>
      <c r="S1083" s="25">
        <v>0.1</v>
      </c>
      <c r="T1083" s="25">
        <v>1E-4</v>
      </c>
    </row>
    <row r="1084" spans="1:20" ht="25.5" x14ac:dyDescent="0.25">
      <c r="A1084" s="1"/>
      <c r="B1084" s="25">
        <v>1079</v>
      </c>
      <c r="C1084" s="43">
        <v>1136643</v>
      </c>
      <c r="D1084" s="25"/>
      <c r="E1084" s="26" t="s">
        <v>2699</v>
      </c>
      <c r="F1084" s="25" t="s">
        <v>21</v>
      </c>
      <c r="G1084" s="238" t="s">
        <v>2182</v>
      </c>
      <c r="H1084" s="25"/>
      <c r="I1084" s="25"/>
      <c r="J1084" s="35" t="s">
        <v>2449</v>
      </c>
      <c r="K1084" s="25" t="s">
        <v>36</v>
      </c>
      <c r="L1084" s="31" t="s">
        <v>2629</v>
      </c>
      <c r="M1084" s="25">
        <v>0.15</v>
      </c>
      <c r="N1084" s="25">
        <v>1.4200000000000001E-4</v>
      </c>
      <c r="O1084" s="25">
        <v>1</v>
      </c>
      <c r="P1084" s="25"/>
      <c r="Q1084" s="25"/>
      <c r="R1084" s="25"/>
      <c r="S1084" s="25">
        <v>0.15</v>
      </c>
      <c r="T1084" s="25" t="s">
        <v>6817</v>
      </c>
    </row>
    <row r="1085" spans="1:20" ht="25.5" x14ac:dyDescent="0.25">
      <c r="A1085" s="1"/>
      <c r="B1085" s="25">
        <v>1080</v>
      </c>
      <c r="C1085" s="43">
        <v>1136644</v>
      </c>
      <c r="D1085" s="25">
        <v>1018369</v>
      </c>
      <c r="E1085" s="26" t="s">
        <v>2697</v>
      </c>
      <c r="F1085" s="25" t="s">
        <v>21</v>
      </c>
      <c r="G1085" s="238" t="s">
        <v>2182</v>
      </c>
      <c r="H1085" s="25"/>
      <c r="I1085" s="25"/>
      <c r="J1085" s="35" t="s">
        <v>2449</v>
      </c>
      <c r="K1085" s="25" t="s">
        <v>36</v>
      </c>
      <c r="L1085" s="31" t="s">
        <v>2629</v>
      </c>
      <c r="M1085" s="25">
        <v>0.09</v>
      </c>
      <c r="N1085" s="25">
        <v>1.3999999999999999E-4</v>
      </c>
      <c r="O1085" s="25">
        <v>1</v>
      </c>
      <c r="P1085" s="25"/>
      <c r="Q1085" s="25"/>
      <c r="R1085" s="25"/>
      <c r="S1085" s="25">
        <v>0.09</v>
      </c>
      <c r="T1085" s="25">
        <v>1.3999999999999999E-4</v>
      </c>
    </row>
    <row r="1086" spans="1:20" ht="25.5" x14ac:dyDescent="0.25">
      <c r="A1086" s="1"/>
      <c r="B1086" s="25">
        <v>1081</v>
      </c>
      <c r="C1086" s="43">
        <v>1136646</v>
      </c>
      <c r="D1086" s="25">
        <v>1018371</v>
      </c>
      <c r="E1086" s="26" t="s">
        <v>2694</v>
      </c>
      <c r="F1086" s="25" t="s">
        <v>21</v>
      </c>
      <c r="G1086" s="238" t="s">
        <v>2182</v>
      </c>
      <c r="H1086" s="25"/>
      <c r="I1086" s="25"/>
      <c r="J1086" s="35" t="s">
        <v>2449</v>
      </c>
      <c r="K1086" s="25" t="s">
        <v>36</v>
      </c>
      <c r="L1086" s="31" t="s">
        <v>2629</v>
      </c>
      <c r="M1086" s="25">
        <v>0.43</v>
      </c>
      <c r="N1086" s="25">
        <v>2.99E-4</v>
      </c>
      <c r="O1086" s="25">
        <v>1</v>
      </c>
      <c r="P1086" s="25"/>
      <c r="Q1086" s="25"/>
      <c r="R1086" s="25"/>
      <c r="S1086" s="25">
        <v>0.43</v>
      </c>
      <c r="T1086" s="25">
        <v>2.99E-4</v>
      </c>
    </row>
    <row r="1087" spans="1:20" ht="25.5" x14ac:dyDescent="0.25">
      <c r="A1087" s="1"/>
      <c r="B1087" s="25">
        <v>1082</v>
      </c>
      <c r="C1087" s="43">
        <v>1136647</v>
      </c>
      <c r="D1087" s="25">
        <v>1018372</v>
      </c>
      <c r="E1087" s="26" t="s">
        <v>2692</v>
      </c>
      <c r="F1087" s="25" t="s">
        <v>21</v>
      </c>
      <c r="G1087" s="238" t="s">
        <v>2182</v>
      </c>
      <c r="H1087" s="25"/>
      <c r="I1087" s="25"/>
      <c r="J1087" s="35" t="s">
        <v>2449</v>
      </c>
      <c r="K1087" s="25" t="s">
        <v>36</v>
      </c>
      <c r="L1087" s="31" t="s">
        <v>2629</v>
      </c>
      <c r="M1087" s="25">
        <v>0.36</v>
      </c>
      <c r="N1087" s="25">
        <v>2.9799999999999998E-4</v>
      </c>
      <c r="O1087" s="25">
        <v>1</v>
      </c>
      <c r="P1087" s="25"/>
      <c r="Q1087" s="25"/>
      <c r="R1087" s="25"/>
      <c r="S1087" s="25">
        <v>0.36</v>
      </c>
      <c r="T1087" s="25">
        <v>2.9799999999999998E-4</v>
      </c>
    </row>
    <row r="1088" spans="1:20" ht="25.5" x14ac:dyDescent="0.25">
      <c r="A1088" s="1"/>
      <c r="B1088" s="25">
        <v>1083</v>
      </c>
      <c r="C1088" s="43">
        <v>1136648</v>
      </c>
      <c r="D1088" s="25"/>
      <c r="E1088" s="26" t="s">
        <v>2691</v>
      </c>
      <c r="F1088" s="25" t="s">
        <v>21</v>
      </c>
      <c r="G1088" s="238" t="s">
        <v>2182</v>
      </c>
      <c r="H1088" s="25"/>
      <c r="I1088" s="25"/>
      <c r="J1088" s="35" t="s">
        <v>2449</v>
      </c>
      <c r="K1088" s="25" t="s">
        <v>36</v>
      </c>
      <c r="L1088" s="31" t="s">
        <v>2629</v>
      </c>
      <c r="M1088" s="25">
        <v>0.23</v>
      </c>
      <c r="N1088" s="25">
        <v>3.01E-4</v>
      </c>
      <c r="O1088" s="25">
        <v>1</v>
      </c>
      <c r="P1088" s="25"/>
      <c r="Q1088" s="25"/>
      <c r="R1088" s="25"/>
      <c r="S1088" s="25">
        <v>0.23</v>
      </c>
      <c r="T1088" s="25" t="s">
        <v>6817</v>
      </c>
    </row>
    <row r="1089" spans="1:20" ht="25.5" x14ac:dyDescent="0.25">
      <c r="A1089" s="1"/>
      <c r="B1089" s="25">
        <v>1084</v>
      </c>
      <c r="C1089" s="43">
        <v>1136649</v>
      </c>
      <c r="D1089" s="25"/>
      <c r="E1089" s="26" t="s">
        <v>2689</v>
      </c>
      <c r="F1089" s="25" t="s">
        <v>21</v>
      </c>
      <c r="G1089" s="238" t="s">
        <v>2182</v>
      </c>
      <c r="H1089" s="25"/>
      <c r="I1089" s="25"/>
      <c r="J1089" s="35" t="s">
        <v>2449</v>
      </c>
      <c r="K1089" s="25" t="s">
        <v>36</v>
      </c>
      <c r="L1089" s="31" t="s">
        <v>2629</v>
      </c>
      <c r="M1089" s="25">
        <v>0.47499999999999998</v>
      </c>
      <c r="N1089" s="25">
        <v>3.0400000000000002E-4</v>
      </c>
      <c r="O1089" s="25">
        <v>1</v>
      </c>
      <c r="P1089" s="25"/>
      <c r="Q1089" s="25"/>
      <c r="R1089" s="25"/>
      <c r="S1089" s="25">
        <v>0.47499999999999998</v>
      </c>
      <c r="T1089" s="25">
        <v>3.0400000000000002E-4</v>
      </c>
    </row>
    <row r="1090" spans="1:20" ht="25.5" x14ac:dyDescent="0.25">
      <c r="A1090" s="1"/>
      <c r="B1090" s="25">
        <v>1085</v>
      </c>
      <c r="C1090" s="43">
        <v>1136650</v>
      </c>
      <c r="D1090" s="25"/>
      <c r="E1090" s="26" t="s">
        <v>2688</v>
      </c>
      <c r="F1090" s="25" t="s">
        <v>21</v>
      </c>
      <c r="G1090" s="238" t="s">
        <v>2182</v>
      </c>
      <c r="H1090" s="25"/>
      <c r="I1090" s="25"/>
      <c r="J1090" s="35" t="s">
        <v>2449</v>
      </c>
      <c r="K1090" s="25" t="s">
        <v>36</v>
      </c>
      <c r="L1090" s="31" t="s">
        <v>2629</v>
      </c>
      <c r="M1090" s="25">
        <v>0.68</v>
      </c>
      <c r="N1090" s="25">
        <v>3.0699999999999998E-4</v>
      </c>
      <c r="O1090" s="25">
        <v>1</v>
      </c>
      <c r="P1090" s="25"/>
      <c r="Q1090" s="25"/>
      <c r="R1090" s="25"/>
      <c r="S1090" s="25">
        <v>0.68</v>
      </c>
      <c r="T1090" s="25" t="s">
        <v>6817</v>
      </c>
    </row>
    <row r="1091" spans="1:20" ht="25.5" x14ac:dyDescent="0.25">
      <c r="A1091" s="1"/>
      <c r="B1091" s="25">
        <v>1086</v>
      </c>
      <c r="C1091" s="43">
        <v>1136651</v>
      </c>
      <c r="D1091" s="25">
        <v>1018373</v>
      </c>
      <c r="E1091" s="26" t="s">
        <v>2686</v>
      </c>
      <c r="F1091" s="25" t="s">
        <v>21</v>
      </c>
      <c r="G1091" s="238" t="s">
        <v>2182</v>
      </c>
      <c r="H1091" s="25"/>
      <c r="I1091" s="25"/>
      <c r="J1091" s="35" t="s">
        <v>2449</v>
      </c>
      <c r="K1091" s="25" t="s">
        <v>36</v>
      </c>
      <c r="L1091" s="31" t="s">
        <v>2629</v>
      </c>
      <c r="M1091" s="25">
        <v>0.55000000000000004</v>
      </c>
      <c r="N1091" s="25">
        <v>3.8999999999999999E-4</v>
      </c>
      <c r="O1091" s="25">
        <v>1</v>
      </c>
      <c r="P1091" s="25"/>
      <c r="Q1091" s="25"/>
      <c r="R1091" s="25"/>
      <c r="S1091" s="25">
        <v>0.55000000000000004</v>
      </c>
      <c r="T1091" s="25">
        <v>3.8999999999999999E-4</v>
      </c>
    </row>
    <row r="1092" spans="1:20" ht="25.5" x14ac:dyDescent="0.25">
      <c r="A1092" s="1"/>
      <c r="B1092" s="25">
        <v>1087</v>
      </c>
      <c r="C1092" s="43">
        <v>1136652</v>
      </c>
      <c r="D1092" s="25">
        <v>1018376</v>
      </c>
      <c r="E1092" s="26" t="s">
        <v>2684</v>
      </c>
      <c r="F1092" s="25" t="s">
        <v>21</v>
      </c>
      <c r="G1092" s="238" t="s">
        <v>2182</v>
      </c>
      <c r="H1092" s="25"/>
      <c r="I1092" s="25"/>
      <c r="J1092" s="35" t="s">
        <v>2449</v>
      </c>
      <c r="K1092" s="25" t="s">
        <v>36</v>
      </c>
      <c r="L1092" s="31" t="s">
        <v>2629</v>
      </c>
      <c r="M1092" s="25">
        <v>0.92</v>
      </c>
      <c r="N1092" s="25">
        <v>7.4100000000000001E-4</v>
      </c>
      <c r="O1092" s="25">
        <v>1</v>
      </c>
      <c r="P1092" s="25"/>
      <c r="Q1092" s="25"/>
      <c r="R1092" s="25"/>
      <c r="S1092" s="25">
        <v>0.92</v>
      </c>
      <c r="T1092" s="25">
        <v>7.4100000000000001E-4</v>
      </c>
    </row>
    <row r="1093" spans="1:20" ht="25.5" x14ac:dyDescent="0.25">
      <c r="A1093" s="1"/>
      <c r="B1093" s="25">
        <v>1088</v>
      </c>
      <c r="C1093" s="43">
        <v>1136653</v>
      </c>
      <c r="D1093" s="25"/>
      <c r="E1093" s="26" t="s">
        <v>2682</v>
      </c>
      <c r="F1093" s="25" t="s">
        <v>21</v>
      </c>
      <c r="G1093" s="238" t="s">
        <v>2182</v>
      </c>
      <c r="H1093" s="25"/>
      <c r="I1093" s="25"/>
      <c r="J1093" s="35" t="s">
        <v>2449</v>
      </c>
      <c r="K1093" s="25" t="s">
        <v>36</v>
      </c>
      <c r="L1093" s="31" t="s">
        <v>2629</v>
      </c>
      <c r="M1093" s="25">
        <v>0.6</v>
      </c>
      <c r="N1093" s="25">
        <v>7.4799999999999997E-4</v>
      </c>
      <c r="O1093" s="25">
        <v>1</v>
      </c>
      <c r="P1093" s="25"/>
      <c r="Q1093" s="25"/>
      <c r="R1093" s="25"/>
      <c r="S1093" s="25">
        <v>0.6</v>
      </c>
      <c r="T1093" s="25" t="s">
        <v>6817</v>
      </c>
    </row>
    <row r="1094" spans="1:20" ht="25.5" x14ac:dyDescent="0.25">
      <c r="A1094" s="1"/>
      <c r="B1094" s="25">
        <v>1089</v>
      </c>
      <c r="C1094" s="43">
        <v>1136654</v>
      </c>
      <c r="D1094" s="25"/>
      <c r="E1094" s="26" t="s">
        <v>2680</v>
      </c>
      <c r="F1094" s="25" t="s">
        <v>21</v>
      </c>
      <c r="G1094" s="238" t="s">
        <v>2182</v>
      </c>
      <c r="H1094" s="25"/>
      <c r="I1094" s="25"/>
      <c r="J1094" s="35" t="s">
        <v>2449</v>
      </c>
      <c r="K1094" s="25" t="s">
        <v>36</v>
      </c>
      <c r="L1094" s="31" t="s">
        <v>2629</v>
      </c>
      <c r="M1094" s="25">
        <v>2.14</v>
      </c>
      <c r="N1094" s="25">
        <v>7.5500000000000003E-4</v>
      </c>
      <c r="O1094" s="25">
        <v>1</v>
      </c>
      <c r="P1094" s="25"/>
      <c r="Q1094" s="25"/>
      <c r="R1094" s="25"/>
      <c r="S1094" s="25">
        <v>2.14</v>
      </c>
      <c r="T1094" s="25" t="s">
        <v>6817</v>
      </c>
    </row>
    <row r="1095" spans="1:20" ht="25.5" x14ac:dyDescent="0.25">
      <c r="A1095" s="1"/>
      <c r="B1095" s="25">
        <v>1090</v>
      </c>
      <c r="C1095" s="43">
        <v>1136655</v>
      </c>
      <c r="D1095" s="25"/>
      <c r="E1095" s="26" t="s">
        <v>2678</v>
      </c>
      <c r="F1095" s="25" t="s">
        <v>21</v>
      </c>
      <c r="G1095" s="238" t="s">
        <v>2182</v>
      </c>
      <c r="H1095" s="25"/>
      <c r="I1095" s="25"/>
      <c r="J1095" s="35" t="s">
        <v>2449</v>
      </c>
      <c r="K1095" s="25" t="s">
        <v>36</v>
      </c>
      <c r="L1095" s="31" t="s">
        <v>2629</v>
      </c>
      <c r="M1095" s="25">
        <v>1.77</v>
      </c>
      <c r="N1095" s="25">
        <v>7.6300000000000001E-4</v>
      </c>
      <c r="O1095" s="25">
        <v>1</v>
      </c>
      <c r="P1095" s="25"/>
      <c r="Q1095" s="25"/>
      <c r="R1095" s="25"/>
      <c r="S1095" s="25">
        <v>1.77</v>
      </c>
      <c r="T1095" s="25" t="s">
        <v>6817</v>
      </c>
    </row>
    <row r="1096" spans="1:20" ht="25.5" x14ac:dyDescent="0.25">
      <c r="A1096" s="1"/>
      <c r="B1096" s="25">
        <v>1091</v>
      </c>
      <c r="C1096" s="43">
        <v>1136656</v>
      </c>
      <c r="D1096" s="25">
        <v>1078369</v>
      </c>
      <c r="E1096" s="26" t="s">
        <v>2676</v>
      </c>
      <c r="F1096" s="25" t="s">
        <v>21</v>
      </c>
      <c r="G1096" s="238" t="s">
        <v>2182</v>
      </c>
      <c r="H1096" s="25"/>
      <c r="I1096" s="25"/>
      <c r="J1096" s="35" t="s">
        <v>2449</v>
      </c>
      <c r="K1096" s="25" t="s">
        <v>36</v>
      </c>
      <c r="L1096" s="31" t="s">
        <v>2629</v>
      </c>
      <c r="M1096" s="25">
        <v>1.42</v>
      </c>
      <c r="N1096" s="25">
        <v>6.8999999999999997E-4</v>
      </c>
      <c r="O1096" s="25">
        <v>1</v>
      </c>
      <c r="P1096" s="25"/>
      <c r="Q1096" s="25"/>
      <c r="R1096" s="25"/>
      <c r="S1096" s="25">
        <v>1.42</v>
      </c>
      <c r="T1096" s="25">
        <v>6.8999999999999997E-4</v>
      </c>
    </row>
    <row r="1097" spans="1:20" ht="25.5" x14ac:dyDescent="0.25">
      <c r="A1097" s="1"/>
      <c r="B1097" s="25">
        <v>1092</v>
      </c>
      <c r="C1097" s="43">
        <v>1135984</v>
      </c>
      <c r="D1097" s="37">
        <v>1042972</v>
      </c>
      <c r="E1097" s="26" t="s">
        <v>2673</v>
      </c>
      <c r="F1097" s="97" t="s">
        <v>652</v>
      </c>
      <c r="G1097" s="238" t="s">
        <v>2182</v>
      </c>
      <c r="H1097" s="23"/>
      <c r="I1097" s="23"/>
      <c r="J1097" s="35" t="s">
        <v>69</v>
      </c>
      <c r="K1097" s="34" t="s">
        <v>36</v>
      </c>
      <c r="L1097" s="31">
        <v>6426</v>
      </c>
      <c r="M1097" s="25">
        <v>0.3</v>
      </c>
      <c r="N1097" s="25">
        <v>1.13E-4</v>
      </c>
      <c r="O1097" s="25">
        <v>1</v>
      </c>
      <c r="P1097" s="25">
        <v>57</v>
      </c>
      <c r="Q1097" s="25">
        <v>43</v>
      </c>
      <c r="R1097" s="25">
        <v>46</v>
      </c>
      <c r="S1097" s="25">
        <v>0.3</v>
      </c>
      <c r="T1097" s="25">
        <v>1.13E-4</v>
      </c>
    </row>
    <row r="1098" spans="1:20" ht="25.5" x14ac:dyDescent="0.25">
      <c r="A1098" s="1"/>
      <c r="B1098" s="25">
        <v>1093</v>
      </c>
      <c r="C1098" s="43">
        <v>1135985</v>
      </c>
      <c r="D1098" s="37">
        <v>1042973</v>
      </c>
      <c r="E1098" s="26" t="s">
        <v>2671</v>
      </c>
      <c r="F1098" s="97" t="s">
        <v>652</v>
      </c>
      <c r="G1098" s="238" t="s">
        <v>2182</v>
      </c>
      <c r="H1098" s="23"/>
      <c r="I1098" s="23"/>
      <c r="J1098" s="35" t="s">
        <v>69</v>
      </c>
      <c r="K1098" s="34" t="s">
        <v>36</v>
      </c>
      <c r="L1098" s="31">
        <v>9967</v>
      </c>
      <c r="M1098" s="25">
        <v>0.6</v>
      </c>
      <c r="N1098" s="25">
        <v>1.1E-4</v>
      </c>
      <c r="O1098" s="25">
        <v>1</v>
      </c>
      <c r="P1098" s="25">
        <v>52</v>
      </c>
      <c r="Q1098" s="25">
        <v>79</v>
      </c>
      <c r="R1098" s="25">
        <v>34</v>
      </c>
      <c r="S1098" s="25">
        <v>0.6</v>
      </c>
      <c r="T1098" s="25">
        <v>1.1E-4</v>
      </c>
    </row>
    <row r="1099" spans="1:20" ht="25.5" x14ac:dyDescent="0.25">
      <c r="A1099" s="1"/>
      <c r="B1099" s="25">
        <v>1094</v>
      </c>
      <c r="C1099" s="43">
        <v>1135986</v>
      </c>
      <c r="D1099" s="37">
        <v>1042980</v>
      </c>
      <c r="E1099" s="26" t="s">
        <v>2670</v>
      </c>
      <c r="F1099" s="97" t="s">
        <v>652</v>
      </c>
      <c r="G1099" s="238" t="s">
        <v>2182</v>
      </c>
      <c r="H1099" s="23"/>
      <c r="I1099" s="23"/>
      <c r="J1099" s="35" t="s">
        <v>69</v>
      </c>
      <c r="K1099" s="34" t="s">
        <v>36</v>
      </c>
      <c r="L1099" s="31">
        <v>12862</v>
      </c>
      <c r="M1099" s="25">
        <v>0.7</v>
      </c>
      <c r="N1099" s="25">
        <v>2.3499999999999999E-4</v>
      </c>
      <c r="O1099" s="25">
        <v>1</v>
      </c>
      <c r="P1099" s="25">
        <v>62</v>
      </c>
      <c r="Q1099" s="25">
        <v>48</v>
      </c>
      <c r="R1099" s="25">
        <v>79</v>
      </c>
      <c r="S1099" s="25">
        <v>0.7</v>
      </c>
      <c r="T1099" s="25">
        <v>2.3499999999999999E-4</v>
      </c>
    </row>
    <row r="1100" spans="1:20" ht="25.5" x14ac:dyDescent="0.25">
      <c r="A1100" s="1"/>
      <c r="B1100" s="25">
        <v>1095</v>
      </c>
      <c r="C1100" s="43">
        <v>1135987</v>
      </c>
      <c r="D1100" s="37">
        <v>1042984</v>
      </c>
      <c r="E1100" s="26" t="s">
        <v>2669</v>
      </c>
      <c r="F1100" s="97" t="s">
        <v>652</v>
      </c>
      <c r="G1100" s="238" t="s">
        <v>2182</v>
      </c>
      <c r="H1100" s="23"/>
      <c r="I1100" s="23"/>
      <c r="J1100" s="35" t="s">
        <v>2449</v>
      </c>
      <c r="K1100" s="34" t="s">
        <v>36</v>
      </c>
      <c r="L1100" s="31" t="s">
        <v>2629</v>
      </c>
      <c r="M1100" s="25">
        <v>1.2</v>
      </c>
      <c r="N1100" s="25">
        <v>3.8999999999999999E-4</v>
      </c>
      <c r="O1100" s="25">
        <v>1</v>
      </c>
      <c r="P1100" s="25">
        <v>79</v>
      </c>
      <c r="Q1100" s="25">
        <v>59</v>
      </c>
      <c r="R1100" s="25">
        <v>90</v>
      </c>
      <c r="S1100" s="25">
        <v>1.2</v>
      </c>
      <c r="T1100" s="25">
        <v>3.8999999999999999E-4</v>
      </c>
    </row>
    <row r="1101" spans="1:20" ht="25.5" x14ac:dyDescent="0.25">
      <c r="A1101" s="1"/>
      <c r="B1101" s="25">
        <v>1096</v>
      </c>
      <c r="C1101" s="43">
        <v>1135988</v>
      </c>
      <c r="D1101" s="37">
        <v>1042981</v>
      </c>
      <c r="E1101" s="26" t="s">
        <v>2668</v>
      </c>
      <c r="F1101" s="97" t="s">
        <v>757</v>
      </c>
      <c r="G1101" s="238" t="s">
        <v>2182</v>
      </c>
      <c r="H1101" s="23"/>
      <c r="I1101" s="23"/>
      <c r="J1101" s="35" t="s">
        <v>2449</v>
      </c>
      <c r="K1101" s="34" t="s">
        <v>36</v>
      </c>
      <c r="L1101" s="31" t="s">
        <v>2629</v>
      </c>
      <c r="M1101" s="25">
        <v>1.2</v>
      </c>
      <c r="N1101" s="25">
        <v>7.2000000000000005E-4</v>
      </c>
      <c r="O1101" s="25">
        <v>1</v>
      </c>
      <c r="P1101" s="25">
        <v>87</v>
      </c>
      <c r="Q1101" s="25">
        <v>79</v>
      </c>
      <c r="R1101" s="25">
        <v>112</v>
      </c>
      <c r="S1101" s="25">
        <v>1.2</v>
      </c>
      <c r="T1101" s="25">
        <v>7.2000000000000005E-4</v>
      </c>
    </row>
    <row r="1102" spans="1:20" ht="25.5" x14ac:dyDescent="0.25">
      <c r="A1102" s="1"/>
      <c r="B1102" s="25">
        <v>1097</v>
      </c>
      <c r="C1102" s="43">
        <v>1135989</v>
      </c>
      <c r="D1102" s="37">
        <v>1042985</v>
      </c>
      <c r="E1102" s="26" t="s">
        <v>2667</v>
      </c>
      <c r="F1102" s="97" t="s">
        <v>21</v>
      </c>
      <c r="G1102" s="238" t="s">
        <v>2182</v>
      </c>
      <c r="H1102" s="23"/>
      <c r="I1102" s="23"/>
      <c r="J1102" s="35" t="s">
        <v>2449</v>
      </c>
      <c r="K1102" s="34" t="s">
        <v>36</v>
      </c>
      <c r="L1102" s="31" t="s">
        <v>2629</v>
      </c>
      <c r="M1102" s="25">
        <v>2</v>
      </c>
      <c r="N1102" s="25">
        <v>1.25E-3</v>
      </c>
      <c r="O1102" s="25">
        <v>1</v>
      </c>
      <c r="P1102" s="25">
        <v>128</v>
      </c>
      <c r="Q1102" s="25">
        <v>103</v>
      </c>
      <c r="R1102" s="25">
        <v>103</v>
      </c>
      <c r="S1102" s="25">
        <v>2</v>
      </c>
      <c r="T1102" s="25">
        <v>1.25E-3</v>
      </c>
    </row>
    <row r="1103" spans="1:20" ht="25.5" x14ac:dyDescent="0.25">
      <c r="A1103" s="1"/>
      <c r="B1103" s="25">
        <v>1098</v>
      </c>
      <c r="C1103" s="43">
        <v>1135990</v>
      </c>
      <c r="D1103" s="37">
        <v>1042986</v>
      </c>
      <c r="E1103" s="26" t="s">
        <v>2665</v>
      </c>
      <c r="F1103" s="97" t="s">
        <v>21</v>
      </c>
      <c r="G1103" s="238" t="s">
        <v>2182</v>
      </c>
      <c r="H1103" s="23"/>
      <c r="I1103" s="23"/>
      <c r="J1103" s="35" t="s">
        <v>2449</v>
      </c>
      <c r="K1103" s="34" t="s">
        <v>36</v>
      </c>
      <c r="L1103" s="31" t="s">
        <v>2629</v>
      </c>
      <c r="M1103" s="25">
        <v>3.6</v>
      </c>
      <c r="N1103" s="25">
        <v>1.6590000000000001E-3</v>
      </c>
      <c r="O1103" s="25">
        <v>1</v>
      </c>
      <c r="P1103" s="25">
        <v>147</v>
      </c>
      <c r="Q1103" s="25">
        <v>114</v>
      </c>
      <c r="R1103" s="25">
        <v>99</v>
      </c>
      <c r="S1103" s="25">
        <v>3.6</v>
      </c>
      <c r="T1103" s="25">
        <v>1.6590000000000001E-3</v>
      </c>
    </row>
    <row r="1104" spans="1:20" ht="25.5" x14ac:dyDescent="0.25">
      <c r="A1104" s="1"/>
      <c r="B1104" s="25">
        <v>1099</v>
      </c>
      <c r="C1104" s="43">
        <v>1135991</v>
      </c>
      <c r="D1104" s="37">
        <v>1042987</v>
      </c>
      <c r="E1104" s="26" t="s">
        <v>2663</v>
      </c>
      <c r="F1104" s="97" t="s">
        <v>757</v>
      </c>
      <c r="G1104" s="238" t="s">
        <v>2182</v>
      </c>
      <c r="H1104" s="23"/>
      <c r="I1104" s="23"/>
      <c r="J1104" s="35" t="s">
        <v>2449</v>
      </c>
      <c r="K1104" s="34" t="s">
        <v>36</v>
      </c>
      <c r="L1104" s="31" t="s">
        <v>2629</v>
      </c>
      <c r="M1104" s="25">
        <v>5.7</v>
      </c>
      <c r="N1104" s="25">
        <v>2.81E-3</v>
      </c>
      <c r="O1104" s="25">
        <v>1</v>
      </c>
      <c r="P1104" s="25">
        <v>169</v>
      </c>
      <c r="Q1104" s="25">
        <v>122</v>
      </c>
      <c r="R1104" s="25">
        <v>142</v>
      </c>
      <c r="S1104" s="25">
        <v>5.7</v>
      </c>
      <c r="T1104" s="25">
        <v>2.81E-3</v>
      </c>
    </row>
    <row r="1105" spans="1:20" ht="25.5" x14ac:dyDescent="0.25">
      <c r="A1105" s="1"/>
      <c r="B1105" s="25">
        <v>1100</v>
      </c>
      <c r="C1105" s="43">
        <v>1135992</v>
      </c>
      <c r="D1105" s="37">
        <v>1078365</v>
      </c>
      <c r="E1105" s="26" t="s">
        <v>2661</v>
      </c>
      <c r="F1105" s="97" t="s">
        <v>21</v>
      </c>
      <c r="G1105" s="238" t="s">
        <v>2182</v>
      </c>
      <c r="H1105" s="23"/>
      <c r="I1105" s="23"/>
      <c r="J1105" s="35" t="s">
        <v>2449</v>
      </c>
      <c r="K1105" s="34" t="s">
        <v>36</v>
      </c>
      <c r="L1105" s="31" t="s">
        <v>2629</v>
      </c>
      <c r="M1105" s="25">
        <v>9.3000000000000007</v>
      </c>
      <c r="N1105" s="25">
        <v>3.7299999999999998E-3</v>
      </c>
      <c r="O1105" s="25">
        <v>1</v>
      </c>
      <c r="P1105" s="25">
        <v>140</v>
      </c>
      <c r="Q1105" s="25">
        <v>159</v>
      </c>
      <c r="R1105" s="25">
        <v>171</v>
      </c>
      <c r="S1105" s="25">
        <v>9.3000000000000007</v>
      </c>
      <c r="T1105" s="25">
        <v>3.7299999999999998E-3</v>
      </c>
    </row>
    <row r="1106" spans="1:20" ht="25.5" x14ac:dyDescent="0.25">
      <c r="A1106" s="1"/>
      <c r="B1106" s="25">
        <v>1101</v>
      </c>
      <c r="C1106" s="43">
        <v>1135993</v>
      </c>
      <c r="D1106" s="37">
        <v>1042970</v>
      </c>
      <c r="E1106" s="26" t="s">
        <v>2659</v>
      </c>
      <c r="F1106" s="97" t="s">
        <v>21</v>
      </c>
      <c r="G1106" s="238" t="s">
        <v>2182</v>
      </c>
      <c r="H1106" s="23"/>
      <c r="I1106" s="23"/>
      <c r="J1106" s="35" t="s">
        <v>69</v>
      </c>
      <c r="K1106" s="34" t="s">
        <v>36</v>
      </c>
      <c r="L1106" s="31">
        <v>7989</v>
      </c>
      <c r="M1106" s="25">
        <v>0.3</v>
      </c>
      <c r="N1106" s="25">
        <v>8.0000000000000007E-5</v>
      </c>
      <c r="O1106" s="25">
        <v>1</v>
      </c>
      <c r="P1106" s="25">
        <v>56</v>
      </c>
      <c r="Q1106" s="25">
        <v>42</v>
      </c>
      <c r="R1106" s="25">
        <v>44</v>
      </c>
      <c r="S1106" s="25">
        <v>0.3</v>
      </c>
      <c r="T1106" s="25">
        <v>8.0000000000000007E-5</v>
      </c>
    </row>
    <row r="1107" spans="1:20" ht="25.5" x14ac:dyDescent="0.25">
      <c r="A1107" s="1"/>
      <c r="B1107" s="25">
        <v>1102</v>
      </c>
      <c r="C1107" s="43">
        <v>1135994</v>
      </c>
      <c r="D1107" s="37">
        <v>1042974</v>
      </c>
      <c r="E1107" s="26" t="s">
        <v>2657</v>
      </c>
      <c r="F1107" s="97" t="s">
        <v>652</v>
      </c>
      <c r="G1107" s="238" t="s">
        <v>2182</v>
      </c>
      <c r="H1107" s="23"/>
      <c r="I1107" s="23"/>
      <c r="J1107" s="35" t="s">
        <v>69</v>
      </c>
      <c r="K1107" s="34" t="s">
        <v>36</v>
      </c>
      <c r="L1107" s="31">
        <v>9967</v>
      </c>
      <c r="M1107" s="25">
        <v>0.4</v>
      </c>
      <c r="N1107" s="25">
        <v>1.18E-4</v>
      </c>
      <c r="O1107" s="25">
        <v>1</v>
      </c>
      <c r="P1107" s="25">
        <v>38</v>
      </c>
      <c r="Q1107" s="25">
        <v>50</v>
      </c>
      <c r="R1107" s="25">
        <v>62</v>
      </c>
      <c r="S1107" s="25">
        <v>0.4</v>
      </c>
      <c r="T1107" s="25">
        <v>1.18E-4</v>
      </c>
    </row>
    <row r="1108" spans="1:20" ht="25.5" x14ac:dyDescent="0.25">
      <c r="A1108" s="1"/>
      <c r="B1108" s="25">
        <v>1103</v>
      </c>
      <c r="C1108" s="43">
        <v>1135995</v>
      </c>
      <c r="D1108" s="37">
        <v>1042979</v>
      </c>
      <c r="E1108" s="26" t="s">
        <v>2655</v>
      </c>
      <c r="F1108" s="97" t="s">
        <v>21</v>
      </c>
      <c r="G1108" s="238" t="s">
        <v>2182</v>
      </c>
      <c r="H1108" s="23"/>
      <c r="I1108" s="23"/>
      <c r="J1108" s="35" t="s">
        <v>69</v>
      </c>
      <c r="K1108" s="34" t="s">
        <v>36</v>
      </c>
      <c r="L1108" s="31">
        <v>12862</v>
      </c>
      <c r="M1108" s="25">
        <v>0.8</v>
      </c>
      <c r="N1108" s="25">
        <v>2.03E-4</v>
      </c>
      <c r="O1108" s="25">
        <v>1</v>
      </c>
      <c r="P1108" s="25">
        <v>58</v>
      </c>
      <c r="Q1108" s="25">
        <v>48</v>
      </c>
      <c r="R1108" s="25">
        <v>73</v>
      </c>
      <c r="S1108" s="25">
        <v>0.8</v>
      </c>
      <c r="T1108" s="25">
        <v>2.03E-4</v>
      </c>
    </row>
    <row r="1109" spans="1:20" ht="25.5" x14ac:dyDescent="0.25">
      <c r="A1109" s="1"/>
      <c r="B1109" s="25">
        <v>1104</v>
      </c>
      <c r="C1109" s="43">
        <v>1135996</v>
      </c>
      <c r="D1109" s="37">
        <v>1042983</v>
      </c>
      <c r="E1109" s="26" t="s">
        <v>2653</v>
      </c>
      <c r="F1109" s="97" t="s">
        <v>757</v>
      </c>
      <c r="G1109" s="238" t="s">
        <v>2182</v>
      </c>
      <c r="H1109" s="23"/>
      <c r="I1109" s="23"/>
      <c r="J1109" s="35" t="s">
        <v>2449</v>
      </c>
      <c r="K1109" s="34" t="s">
        <v>36</v>
      </c>
      <c r="L1109" s="31" t="s">
        <v>2629</v>
      </c>
      <c r="M1109" s="25">
        <v>1</v>
      </c>
      <c r="N1109" s="25">
        <v>3.3E-4</v>
      </c>
      <c r="O1109" s="25">
        <v>1</v>
      </c>
      <c r="P1109" s="25">
        <v>76</v>
      </c>
      <c r="Q1109" s="25">
        <v>57</v>
      </c>
      <c r="R1109" s="25">
        <v>84</v>
      </c>
      <c r="S1109" s="25">
        <v>1</v>
      </c>
      <c r="T1109" s="25">
        <v>3.3E-4</v>
      </c>
    </row>
    <row r="1110" spans="1:20" ht="25.5" x14ac:dyDescent="0.25">
      <c r="A1110" s="1"/>
      <c r="B1110" s="25">
        <v>1105</v>
      </c>
      <c r="C1110" s="43">
        <v>1135997</v>
      </c>
      <c r="D1110" s="37">
        <v>1042982</v>
      </c>
      <c r="E1110" s="26" t="s">
        <v>2651</v>
      </c>
      <c r="F1110" s="97" t="s">
        <v>757</v>
      </c>
      <c r="G1110" s="238" t="s">
        <v>2182</v>
      </c>
      <c r="H1110" s="23"/>
      <c r="I1110" s="23"/>
      <c r="J1110" s="35" t="s">
        <v>2449</v>
      </c>
      <c r="K1110" s="34" t="s">
        <v>36</v>
      </c>
      <c r="L1110" s="31" t="s">
        <v>2629</v>
      </c>
      <c r="M1110" s="25">
        <v>1.7</v>
      </c>
      <c r="N1110" s="25">
        <v>6.4999999999999997E-4</v>
      </c>
      <c r="O1110" s="25">
        <v>1</v>
      </c>
      <c r="P1110" s="25">
        <v>92</v>
      </c>
      <c r="Q1110" s="25">
        <v>69</v>
      </c>
      <c r="R1110" s="25">
        <v>110</v>
      </c>
      <c r="S1110" s="25">
        <v>1.7</v>
      </c>
      <c r="T1110" s="25">
        <v>6.4999999999999997E-4</v>
      </c>
    </row>
    <row r="1111" spans="1:20" x14ac:dyDescent="0.25">
      <c r="A1111" s="1"/>
      <c r="B1111" s="25">
        <v>1106</v>
      </c>
      <c r="C1111" s="43">
        <v>1136981</v>
      </c>
      <c r="D1111" s="37">
        <v>1018359</v>
      </c>
      <c r="E1111" s="26" t="s">
        <v>2648</v>
      </c>
      <c r="F1111" s="25" t="s">
        <v>652</v>
      </c>
      <c r="G1111" s="237" t="s">
        <v>2182</v>
      </c>
      <c r="H1111" s="23"/>
      <c r="I1111" s="23"/>
      <c r="J1111" s="35" t="s">
        <v>69</v>
      </c>
      <c r="K1111" s="34" t="s">
        <v>36</v>
      </c>
      <c r="L1111" s="31">
        <v>16869</v>
      </c>
      <c r="M1111" s="25">
        <v>1.2</v>
      </c>
      <c r="N1111" s="25">
        <v>3.1E-4</v>
      </c>
      <c r="O1111" s="25">
        <v>1</v>
      </c>
      <c r="P1111" s="25"/>
      <c r="Q1111" s="25"/>
      <c r="R1111" s="25"/>
      <c r="S1111" s="25">
        <v>1.2</v>
      </c>
      <c r="T1111" s="25" t="s">
        <v>6817</v>
      </c>
    </row>
    <row r="1112" spans="1:20" ht="25.5" x14ac:dyDescent="0.25">
      <c r="A1112" s="1"/>
      <c r="B1112" s="25">
        <v>1107</v>
      </c>
      <c r="C1112" s="43">
        <v>1136982</v>
      </c>
      <c r="D1112" s="37">
        <v>1018360</v>
      </c>
      <c r="E1112" s="26" t="s">
        <v>2646</v>
      </c>
      <c r="F1112" s="25" t="s">
        <v>652</v>
      </c>
      <c r="G1112" s="237" t="s">
        <v>2182</v>
      </c>
      <c r="H1112" s="23"/>
      <c r="I1112" s="23"/>
      <c r="J1112" s="35" t="s">
        <v>69</v>
      </c>
      <c r="K1112" s="34" t="s">
        <v>36</v>
      </c>
      <c r="L1112" s="31">
        <v>25918</v>
      </c>
      <c r="M1112" s="25">
        <v>1.9</v>
      </c>
      <c r="N1112" s="25">
        <v>5.0960000000000003E-4</v>
      </c>
      <c r="O1112" s="25">
        <v>1</v>
      </c>
      <c r="P1112" s="25">
        <v>26</v>
      </c>
      <c r="Q1112" s="25">
        <v>140</v>
      </c>
      <c r="R1112" s="25">
        <v>140</v>
      </c>
      <c r="S1112" s="25">
        <v>1.9</v>
      </c>
      <c r="T1112" s="25">
        <v>5.0960000000000003E-4</v>
      </c>
    </row>
    <row r="1113" spans="1:20" ht="25.5" x14ac:dyDescent="0.25">
      <c r="A1113" s="1"/>
      <c r="B1113" s="25">
        <v>1108</v>
      </c>
      <c r="C1113" s="43">
        <v>1136983</v>
      </c>
      <c r="D1113" s="37">
        <v>1018361</v>
      </c>
      <c r="E1113" s="26" t="s">
        <v>2644</v>
      </c>
      <c r="F1113" s="25" t="s">
        <v>21</v>
      </c>
      <c r="G1113" s="237" t="s">
        <v>2182</v>
      </c>
      <c r="H1113" s="23"/>
      <c r="I1113" s="23"/>
      <c r="J1113" s="35" t="s">
        <v>2449</v>
      </c>
      <c r="K1113" s="34" t="s">
        <v>36</v>
      </c>
      <c r="L1113" s="31" t="s">
        <v>2629</v>
      </c>
      <c r="M1113" s="25">
        <v>2.2999999999999998</v>
      </c>
      <c r="N1113" s="25">
        <v>5.8500000000000002E-4</v>
      </c>
      <c r="O1113" s="25">
        <v>1</v>
      </c>
      <c r="P1113" s="25">
        <v>26</v>
      </c>
      <c r="Q1113" s="25">
        <v>150</v>
      </c>
      <c r="R1113" s="25">
        <v>150</v>
      </c>
      <c r="S1113" s="25">
        <v>2.2999999999999998</v>
      </c>
      <c r="T1113" s="25">
        <v>5.8500000000000002E-4</v>
      </c>
    </row>
    <row r="1114" spans="1:20" ht="25.5" x14ac:dyDescent="0.25">
      <c r="A1114" s="1"/>
      <c r="B1114" s="25">
        <v>1109</v>
      </c>
      <c r="C1114" s="43">
        <v>1136984</v>
      </c>
      <c r="D1114" s="37">
        <v>1018362</v>
      </c>
      <c r="E1114" s="26" t="s">
        <v>2642</v>
      </c>
      <c r="F1114" s="25" t="s">
        <v>652</v>
      </c>
      <c r="G1114" s="237" t="s">
        <v>2182</v>
      </c>
      <c r="H1114" s="23"/>
      <c r="I1114" s="23"/>
      <c r="J1114" s="35" t="s">
        <v>2449</v>
      </c>
      <c r="K1114" s="34" t="s">
        <v>36</v>
      </c>
      <c r="L1114" s="31" t="s">
        <v>2629</v>
      </c>
      <c r="M1114" s="25">
        <v>3</v>
      </c>
      <c r="N1114" s="25">
        <v>7.6230000000000004E-4</v>
      </c>
      <c r="O1114" s="25">
        <v>1</v>
      </c>
      <c r="P1114" s="25">
        <v>28</v>
      </c>
      <c r="Q1114" s="25">
        <v>165</v>
      </c>
      <c r="R1114" s="25">
        <v>165</v>
      </c>
      <c r="S1114" s="25">
        <v>3</v>
      </c>
      <c r="T1114" s="25">
        <v>7.6230000000000004E-4</v>
      </c>
    </row>
    <row r="1115" spans="1:20" ht="25.5" x14ac:dyDescent="0.25">
      <c r="A1115" s="1"/>
      <c r="B1115" s="25">
        <v>1110</v>
      </c>
      <c r="C1115" s="43">
        <v>1136985</v>
      </c>
      <c r="D1115" s="37">
        <v>1018363</v>
      </c>
      <c r="E1115" s="26" t="s">
        <v>2640</v>
      </c>
      <c r="F1115" s="25" t="s">
        <v>21</v>
      </c>
      <c r="G1115" s="237" t="s">
        <v>2182</v>
      </c>
      <c r="H1115" s="23"/>
      <c r="I1115" s="23"/>
      <c r="J1115" s="35" t="s">
        <v>2449</v>
      </c>
      <c r="K1115" s="34" t="s">
        <v>36</v>
      </c>
      <c r="L1115" s="31" t="s">
        <v>2629</v>
      </c>
      <c r="M1115" s="25">
        <v>3.5</v>
      </c>
      <c r="N1115" s="25">
        <v>1.0951999999999999E-3</v>
      </c>
      <c r="O1115" s="25">
        <v>1</v>
      </c>
      <c r="P1115" s="25">
        <v>32</v>
      </c>
      <c r="Q1115" s="25">
        <v>185</v>
      </c>
      <c r="R1115" s="25">
        <v>185</v>
      </c>
      <c r="S1115" s="25">
        <v>3.5</v>
      </c>
      <c r="T1115" s="25">
        <v>1.0951999999999999E-3</v>
      </c>
    </row>
    <row r="1116" spans="1:20" ht="25.5" x14ac:dyDescent="0.25">
      <c r="A1116" s="1"/>
      <c r="B1116" s="25">
        <v>1111</v>
      </c>
      <c r="C1116" s="43">
        <v>1136986</v>
      </c>
      <c r="D1116" s="37">
        <v>1018364</v>
      </c>
      <c r="E1116" s="26" t="s">
        <v>2638</v>
      </c>
      <c r="F1116" s="25" t="s">
        <v>652</v>
      </c>
      <c r="G1116" s="237" t="s">
        <v>2182</v>
      </c>
      <c r="H1116" s="23"/>
      <c r="I1116" s="23"/>
      <c r="J1116" s="35" t="s">
        <v>2449</v>
      </c>
      <c r="K1116" s="34" t="s">
        <v>36</v>
      </c>
      <c r="L1116" s="31" t="s">
        <v>2629</v>
      </c>
      <c r="M1116" s="25">
        <v>4.2</v>
      </c>
      <c r="N1116" s="25">
        <v>1.3599999999999999E-2</v>
      </c>
      <c r="O1116" s="25">
        <v>1</v>
      </c>
      <c r="P1116" s="25">
        <v>340</v>
      </c>
      <c r="Q1116" s="25">
        <v>200</v>
      </c>
      <c r="R1116" s="25">
        <v>200</v>
      </c>
      <c r="S1116" s="25">
        <v>4.2</v>
      </c>
      <c r="T1116" s="25">
        <v>1.3599999999999999E-2</v>
      </c>
    </row>
    <row r="1117" spans="1:20" ht="25.5" x14ac:dyDescent="0.25">
      <c r="A1117" s="1"/>
      <c r="B1117" s="25">
        <v>1112</v>
      </c>
      <c r="C1117" s="43">
        <v>1136987</v>
      </c>
      <c r="D1117" s="37">
        <v>1078370</v>
      </c>
      <c r="E1117" s="26" t="s">
        <v>2636</v>
      </c>
      <c r="F1117" s="25" t="s">
        <v>21</v>
      </c>
      <c r="G1117" s="237" t="s">
        <v>2182</v>
      </c>
      <c r="H1117" s="23"/>
      <c r="I1117" s="23"/>
      <c r="J1117" s="35" t="s">
        <v>2449</v>
      </c>
      <c r="K1117" s="34" t="s">
        <v>36</v>
      </c>
      <c r="L1117" s="31" t="s">
        <v>2629</v>
      </c>
      <c r="M1117" s="25">
        <v>6.3</v>
      </c>
      <c r="N1117" s="25">
        <v>1.8392E-3</v>
      </c>
      <c r="O1117" s="25">
        <v>1</v>
      </c>
      <c r="P1117" s="25">
        <v>38</v>
      </c>
      <c r="Q1117" s="25">
        <v>220</v>
      </c>
      <c r="R1117" s="25">
        <v>220</v>
      </c>
      <c r="S1117" s="25">
        <v>6.3</v>
      </c>
      <c r="T1117" s="25">
        <v>1.8392E-3</v>
      </c>
    </row>
    <row r="1118" spans="1:20" ht="38.25" x14ac:dyDescent="0.25">
      <c r="A1118" s="1"/>
      <c r="B1118" s="25">
        <v>1113</v>
      </c>
      <c r="C1118" s="43">
        <v>1018336</v>
      </c>
      <c r="D1118" s="53" t="s">
        <v>22</v>
      </c>
      <c r="E1118" s="36" t="s">
        <v>2624</v>
      </c>
      <c r="F1118" s="25" t="s">
        <v>655</v>
      </c>
      <c r="G1118" s="238" t="s">
        <v>29</v>
      </c>
      <c r="H1118" s="25">
        <v>1135981</v>
      </c>
      <c r="I1118" s="25"/>
      <c r="J1118" s="35" t="s">
        <v>69</v>
      </c>
      <c r="K1118" s="25" t="s">
        <v>36</v>
      </c>
      <c r="L1118" s="31">
        <v>10156</v>
      </c>
      <c r="M1118" s="25">
        <v>0.19400000000000001</v>
      </c>
      <c r="N1118" s="25">
        <v>8.0000000000000007E-5</v>
      </c>
      <c r="O1118" s="25">
        <v>1</v>
      </c>
      <c r="P1118" s="25">
        <v>49</v>
      </c>
      <c r="Q1118" s="25">
        <v>40</v>
      </c>
      <c r="R1118" s="25">
        <v>48</v>
      </c>
      <c r="S1118" s="25">
        <v>0.19400000000000001</v>
      </c>
      <c r="T1118" s="25">
        <v>9.4079999999999994E-5</v>
      </c>
    </row>
    <row r="1119" spans="1:20" ht="38.25" x14ac:dyDescent="0.25">
      <c r="A1119" s="1"/>
      <c r="B1119" s="25">
        <v>1114</v>
      </c>
      <c r="C1119" s="43">
        <v>1018339</v>
      </c>
      <c r="D1119" s="53" t="s">
        <v>22</v>
      </c>
      <c r="E1119" s="27" t="s">
        <v>2620</v>
      </c>
      <c r="F1119" s="25" t="s">
        <v>652</v>
      </c>
      <c r="G1119" s="238" t="s">
        <v>29</v>
      </c>
      <c r="H1119" s="25">
        <v>1135638</v>
      </c>
      <c r="I1119" s="25"/>
      <c r="J1119" s="35" t="s">
        <v>69</v>
      </c>
      <c r="K1119" s="25" t="s">
        <v>36</v>
      </c>
      <c r="L1119" s="31">
        <v>15437</v>
      </c>
      <c r="M1119" s="25">
        <v>0.44400000000000001</v>
      </c>
      <c r="N1119" s="25">
        <v>2.24E-4</v>
      </c>
      <c r="O1119" s="25">
        <v>1</v>
      </c>
      <c r="P1119" s="25">
        <v>62</v>
      </c>
      <c r="Q1119" s="25">
        <v>54</v>
      </c>
      <c r="R1119" s="25">
        <v>67</v>
      </c>
      <c r="S1119" s="25">
        <v>0.44400000000000001</v>
      </c>
      <c r="T1119" s="25">
        <v>2.2431600000000001E-4</v>
      </c>
    </row>
    <row r="1120" spans="1:20" ht="38.25" x14ac:dyDescent="0.25">
      <c r="A1120" s="1"/>
      <c r="B1120" s="25">
        <v>1115</v>
      </c>
      <c r="C1120" s="43">
        <v>1018340</v>
      </c>
      <c r="D1120" s="53" t="s">
        <v>22</v>
      </c>
      <c r="E1120" s="27" t="s">
        <v>2618</v>
      </c>
      <c r="F1120" s="25" t="s">
        <v>652</v>
      </c>
      <c r="G1120" s="238" t="s">
        <v>29</v>
      </c>
      <c r="H1120" s="25">
        <v>1135639</v>
      </c>
      <c r="I1120" s="25"/>
      <c r="J1120" s="35" t="s">
        <v>2449</v>
      </c>
      <c r="K1120" s="25" t="s">
        <v>36</v>
      </c>
      <c r="L1120" s="31" t="s">
        <v>2629</v>
      </c>
      <c r="M1120" s="25">
        <v>0.66700000000000004</v>
      </c>
      <c r="N1120" s="25">
        <v>2.7999999999999998E-4</v>
      </c>
      <c r="O1120" s="25">
        <v>1</v>
      </c>
      <c r="P1120" s="25">
        <v>73</v>
      </c>
      <c r="Q1120" s="25">
        <v>78</v>
      </c>
      <c r="R1120" s="25">
        <v>56</v>
      </c>
      <c r="S1120" s="25">
        <v>0.66700000000000004</v>
      </c>
      <c r="T1120" s="25">
        <v>3.1886399999999997E-4</v>
      </c>
    </row>
    <row r="1121" spans="1:20" ht="38.25" x14ac:dyDescent="0.25">
      <c r="A1121" s="1"/>
      <c r="B1121" s="25">
        <v>1116</v>
      </c>
      <c r="C1121" s="43">
        <v>1018342</v>
      </c>
      <c r="D1121" s="37" t="s">
        <v>22</v>
      </c>
      <c r="E1121" s="27" t="s">
        <v>2615</v>
      </c>
      <c r="F1121" s="25" t="s">
        <v>652</v>
      </c>
      <c r="G1121" s="238" t="s">
        <v>29</v>
      </c>
      <c r="H1121" s="25">
        <v>1135640</v>
      </c>
      <c r="I1121" s="25"/>
      <c r="J1121" s="35" t="s">
        <v>2449</v>
      </c>
      <c r="K1121" s="25" t="s">
        <v>36</v>
      </c>
      <c r="L1121" s="31" t="s">
        <v>2629</v>
      </c>
      <c r="M1121" s="25">
        <v>1.4810000000000001</v>
      </c>
      <c r="N1121" s="25">
        <v>8.4999999999999995E-4</v>
      </c>
      <c r="O1121" s="25">
        <v>1</v>
      </c>
      <c r="P1121" s="25">
        <v>103</v>
      </c>
      <c r="Q1121" s="25">
        <v>93</v>
      </c>
      <c r="R1121" s="25">
        <v>97</v>
      </c>
      <c r="S1121" s="25">
        <v>1.4810000000000001</v>
      </c>
      <c r="T1121" s="25">
        <v>9.2916299999999999E-4</v>
      </c>
    </row>
    <row r="1122" spans="1:20" ht="38.25" x14ac:dyDescent="0.25">
      <c r="A1122" s="1"/>
      <c r="B1122" s="25">
        <v>1117</v>
      </c>
      <c r="C1122" s="43">
        <v>1023170</v>
      </c>
      <c r="D1122" s="37" t="s">
        <v>22</v>
      </c>
      <c r="E1122" s="36" t="s">
        <v>2613</v>
      </c>
      <c r="F1122" s="25" t="s">
        <v>655</v>
      </c>
      <c r="G1122" s="238" t="s">
        <v>29</v>
      </c>
      <c r="H1122" s="25">
        <v>1135983</v>
      </c>
      <c r="I1122" s="25"/>
      <c r="J1122" s="35" t="s">
        <v>2449</v>
      </c>
      <c r="K1122" s="25" t="s">
        <v>36</v>
      </c>
      <c r="L1122" s="31" t="s">
        <v>2629</v>
      </c>
      <c r="M1122" s="25">
        <v>3.177</v>
      </c>
      <c r="N1122" s="25">
        <v>2.3869999999999998E-3</v>
      </c>
      <c r="O1122" s="25">
        <v>1</v>
      </c>
      <c r="P1122" s="25">
        <v>120</v>
      </c>
      <c r="Q1122" s="25">
        <v>153</v>
      </c>
      <c r="R1122" s="25">
        <v>130</v>
      </c>
      <c r="S1122" s="25">
        <v>3.177</v>
      </c>
      <c r="T1122" s="25">
        <v>2.3868000000000001E-3</v>
      </c>
    </row>
    <row r="1123" spans="1:20" ht="38.25" x14ac:dyDescent="0.25">
      <c r="A1123" s="1"/>
      <c r="B1123" s="25">
        <v>1118</v>
      </c>
      <c r="C1123" s="43">
        <v>1018328</v>
      </c>
      <c r="D1123" s="53" t="s">
        <v>22</v>
      </c>
      <c r="E1123" s="27" t="s">
        <v>2612</v>
      </c>
      <c r="F1123" s="25" t="s">
        <v>655</v>
      </c>
      <c r="G1123" s="238" t="s">
        <v>29</v>
      </c>
      <c r="H1123" s="25">
        <v>1135979</v>
      </c>
      <c r="I1123" s="25"/>
      <c r="J1123" s="35" t="s">
        <v>69</v>
      </c>
      <c r="K1123" s="25" t="s">
        <v>36</v>
      </c>
      <c r="L1123" s="31">
        <v>9594</v>
      </c>
      <c r="M1123" s="25">
        <v>0.19</v>
      </c>
      <c r="N1123" s="25">
        <v>8.8999999999999995E-5</v>
      </c>
      <c r="O1123" s="25">
        <v>1</v>
      </c>
      <c r="P1123" s="25">
        <v>44</v>
      </c>
      <c r="Q1123" s="25">
        <v>42</v>
      </c>
      <c r="R1123" s="25">
        <v>48</v>
      </c>
      <c r="S1123" s="25">
        <v>0.19</v>
      </c>
      <c r="T1123" s="25">
        <v>8.8703999999999996E-5</v>
      </c>
    </row>
    <row r="1124" spans="1:20" ht="38.25" x14ac:dyDescent="0.25">
      <c r="A1124" s="1"/>
      <c r="B1124" s="25">
        <v>1119</v>
      </c>
      <c r="C1124" s="43">
        <v>1018329</v>
      </c>
      <c r="D1124" s="53" t="s">
        <v>22</v>
      </c>
      <c r="E1124" s="27" t="s">
        <v>2610</v>
      </c>
      <c r="F1124" s="25" t="s">
        <v>655</v>
      </c>
      <c r="G1124" s="238" t="s">
        <v>29</v>
      </c>
      <c r="H1124" s="25">
        <v>1135630</v>
      </c>
      <c r="I1124" s="25"/>
      <c r="J1124" s="35" t="s">
        <v>69</v>
      </c>
      <c r="K1124" s="25" t="s">
        <v>36</v>
      </c>
      <c r="L1124" s="31">
        <v>6299</v>
      </c>
      <c r="M1124" s="25">
        <v>0.27900000000000003</v>
      </c>
      <c r="N1124" s="25">
        <v>1.18E-4</v>
      </c>
      <c r="O1124" s="25">
        <v>1</v>
      </c>
      <c r="P1124" s="25">
        <v>51</v>
      </c>
      <c r="Q1124" s="25">
        <v>40</v>
      </c>
      <c r="R1124" s="25">
        <v>58</v>
      </c>
      <c r="S1124" s="25">
        <v>0.27900000000000003</v>
      </c>
      <c r="T1124" s="25">
        <v>1.1832000000000001E-4</v>
      </c>
    </row>
    <row r="1125" spans="1:20" ht="38.25" x14ac:dyDescent="0.25">
      <c r="A1125" s="1"/>
      <c r="B1125" s="25">
        <v>1120</v>
      </c>
      <c r="C1125" s="43">
        <v>1018331</v>
      </c>
      <c r="D1125" s="53" t="s">
        <v>22</v>
      </c>
      <c r="E1125" s="27" t="s">
        <v>2606</v>
      </c>
      <c r="F1125" s="34" t="s">
        <v>655</v>
      </c>
      <c r="G1125" s="238" t="s">
        <v>29</v>
      </c>
      <c r="H1125" s="25">
        <v>1135632</v>
      </c>
      <c r="I1125" s="25"/>
      <c r="J1125" s="35" t="s">
        <v>2449</v>
      </c>
      <c r="K1125" s="25" t="s">
        <v>36</v>
      </c>
      <c r="L1125" s="31" t="s">
        <v>2629</v>
      </c>
      <c r="M1125" s="25">
        <v>0.64700000000000002</v>
      </c>
      <c r="N1125" s="25">
        <v>3.0800000000000001E-4</v>
      </c>
      <c r="O1125" s="25">
        <v>1</v>
      </c>
      <c r="P1125" s="25">
        <v>68</v>
      </c>
      <c r="Q1125" s="25">
        <v>63</v>
      </c>
      <c r="R1125" s="25">
        <v>72</v>
      </c>
      <c r="S1125" s="25">
        <v>0.64700000000000002</v>
      </c>
      <c r="T1125" s="25">
        <v>3.0844800000000001E-4</v>
      </c>
    </row>
    <row r="1126" spans="1:20" ht="25.5" x14ac:dyDescent="0.25">
      <c r="A1126" s="1"/>
      <c r="B1126" s="25">
        <v>1121</v>
      </c>
      <c r="C1126" s="43">
        <v>1047013</v>
      </c>
      <c r="D1126" s="53" t="s">
        <v>22</v>
      </c>
      <c r="E1126" s="27" t="s">
        <v>2597</v>
      </c>
      <c r="F1126" s="25" t="s">
        <v>21</v>
      </c>
      <c r="G1126" s="238" t="s">
        <v>585</v>
      </c>
      <c r="H1126" s="44" t="s">
        <v>22</v>
      </c>
      <c r="I1126" s="44"/>
      <c r="J1126" s="35" t="s">
        <v>2449</v>
      </c>
      <c r="K1126" s="25" t="s">
        <v>36</v>
      </c>
      <c r="L1126" s="31" t="s">
        <v>2629</v>
      </c>
      <c r="M1126" s="25">
        <v>0.92900000000000005</v>
      </c>
      <c r="N1126" s="25">
        <v>1.8600000000000001E-3</v>
      </c>
      <c r="O1126" s="25">
        <v>1</v>
      </c>
      <c r="P1126" s="25">
        <v>154</v>
      </c>
      <c r="Q1126" s="25">
        <v>115</v>
      </c>
      <c r="R1126" s="25">
        <v>102</v>
      </c>
      <c r="S1126" s="25">
        <v>0.92900000000000005</v>
      </c>
      <c r="T1126" s="25">
        <v>1.80642E-3</v>
      </c>
    </row>
    <row r="1127" spans="1:20" ht="25.5" x14ac:dyDescent="0.25">
      <c r="A1127" s="1"/>
      <c r="B1127" s="25">
        <v>1122</v>
      </c>
      <c r="C1127" s="43">
        <v>1047014</v>
      </c>
      <c r="D1127" s="53" t="s">
        <v>22</v>
      </c>
      <c r="E1127" s="48" t="s">
        <v>2596</v>
      </c>
      <c r="F1127" s="25" t="s">
        <v>21</v>
      </c>
      <c r="G1127" s="238" t="s">
        <v>585</v>
      </c>
      <c r="H1127" s="44" t="s">
        <v>22</v>
      </c>
      <c r="I1127" s="44"/>
      <c r="J1127" s="35" t="s">
        <v>2449</v>
      </c>
      <c r="K1127" s="25" t="s">
        <v>36</v>
      </c>
      <c r="L1127" s="31" t="s">
        <v>2629</v>
      </c>
      <c r="M1127" s="25">
        <v>1.27</v>
      </c>
      <c r="N1127" s="25">
        <v>1.8E-3</v>
      </c>
      <c r="O1127" s="25">
        <v>1</v>
      </c>
      <c r="P1127" s="25">
        <v>154</v>
      </c>
      <c r="Q1127" s="25">
        <v>115</v>
      </c>
      <c r="R1127" s="25">
        <v>102</v>
      </c>
      <c r="S1127" s="25">
        <v>1.27</v>
      </c>
      <c r="T1127" s="25">
        <v>1.80642E-3</v>
      </c>
    </row>
    <row r="1128" spans="1:20" ht="25.5" x14ac:dyDescent="0.25">
      <c r="A1128" s="1"/>
      <c r="B1128" s="25">
        <v>1123</v>
      </c>
      <c r="C1128" s="43">
        <v>1047016</v>
      </c>
      <c r="D1128" s="53" t="s">
        <v>22</v>
      </c>
      <c r="E1128" s="27" t="s">
        <v>2594</v>
      </c>
      <c r="F1128" s="25" t="s">
        <v>21</v>
      </c>
      <c r="G1128" s="238" t="s">
        <v>585</v>
      </c>
      <c r="H1128" s="44" t="s">
        <v>22</v>
      </c>
      <c r="I1128" s="44"/>
      <c r="J1128" s="35" t="s">
        <v>2449</v>
      </c>
      <c r="K1128" s="25" t="s">
        <v>36</v>
      </c>
      <c r="L1128" s="31" t="s">
        <v>2629</v>
      </c>
      <c r="M1128" s="25">
        <v>2.605</v>
      </c>
      <c r="N1128" s="25">
        <v>3.9779999999999998E-3</v>
      </c>
      <c r="O1128" s="25">
        <v>1</v>
      </c>
      <c r="P1128" s="25">
        <v>198</v>
      </c>
      <c r="Q1128" s="25">
        <v>150</v>
      </c>
      <c r="R1128" s="25">
        <v>126</v>
      </c>
      <c r="S1128" s="25">
        <v>2.605</v>
      </c>
      <c r="T1128" s="25">
        <v>3.7422000000000002E-3</v>
      </c>
    </row>
    <row r="1129" spans="1:20" ht="25.5" x14ac:dyDescent="0.25">
      <c r="A1129" s="1"/>
      <c r="B1129" s="25">
        <v>1124</v>
      </c>
      <c r="C1129" s="43">
        <v>1047017</v>
      </c>
      <c r="D1129" s="37" t="s">
        <v>22</v>
      </c>
      <c r="E1129" s="27" t="s">
        <v>2593</v>
      </c>
      <c r="F1129" s="25" t="s">
        <v>21</v>
      </c>
      <c r="G1129" s="238" t="s">
        <v>585</v>
      </c>
      <c r="H1129" s="44" t="s">
        <v>22</v>
      </c>
      <c r="I1129" s="44"/>
      <c r="J1129" s="35" t="s">
        <v>2449</v>
      </c>
      <c r="K1129" s="25" t="s">
        <v>36</v>
      </c>
      <c r="L1129" s="31" t="s">
        <v>2629</v>
      </c>
      <c r="M1129" s="25">
        <v>0.93400000000000005</v>
      </c>
      <c r="N1129" s="25">
        <v>1.7830000000000001E-3</v>
      </c>
      <c r="O1129" s="25">
        <v>1</v>
      </c>
      <c r="P1129" s="25">
        <v>154</v>
      </c>
      <c r="Q1129" s="25">
        <v>115</v>
      </c>
      <c r="R1129" s="25">
        <v>102</v>
      </c>
      <c r="S1129" s="25">
        <v>0.93400000000000005</v>
      </c>
      <c r="T1129" s="25">
        <v>1.80642E-3</v>
      </c>
    </row>
    <row r="1130" spans="1:20" ht="25.5" x14ac:dyDescent="0.25">
      <c r="A1130" s="1"/>
      <c r="B1130" s="25">
        <v>1125</v>
      </c>
      <c r="C1130" s="43">
        <v>1047018</v>
      </c>
      <c r="D1130" s="37" t="s">
        <v>22</v>
      </c>
      <c r="E1130" s="27" t="s">
        <v>2591</v>
      </c>
      <c r="F1130" s="25" t="s">
        <v>21</v>
      </c>
      <c r="G1130" s="238" t="s">
        <v>585</v>
      </c>
      <c r="H1130" s="44" t="s">
        <v>22</v>
      </c>
      <c r="I1130" s="44"/>
      <c r="J1130" s="35" t="s">
        <v>2449</v>
      </c>
      <c r="K1130" s="25" t="s">
        <v>36</v>
      </c>
      <c r="L1130" s="31" t="s">
        <v>2629</v>
      </c>
      <c r="M1130" s="25">
        <v>1.3149999999999999</v>
      </c>
      <c r="N1130" s="25">
        <v>1.913E-3</v>
      </c>
      <c r="O1130" s="25">
        <v>1</v>
      </c>
      <c r="P1130" s="25">
        <v>154</v>
      </c>
      <c r="Q1130" s="25">
        <v>115</v>
      </c>
      <c r="R1130" s="25">
        <v>102</v>
      </c>
      <c r="S1130" s="25">
        <v>1.3149999999999999</v>
      </c>
      <c r="T1130" s="25">
        <v>1.80642E-3</v>
      </c>
    </row>
    <row r="1131" spans="1:20" ht="25.5" x14ac:dyDescent="0.25">
      <c r="A1131" s="1"/>
      <c r="B1131" s="25">
        <v>1126</v>
      </c>
      <c r="C1131" s="43">
        <v>1047019</v>
      </c>
      <c r="D1131" s="37" t="s">
        <v>22</v>
      </c>
      <c r="E1131" s="27" t="s">
        <v>2589</v>
      </c>
      <c r="F1131" s="25" t="s">
        <v>21</v>
      </c>
      <c r="G1131" s="238" t="s">
        <v>585</v>
      </c>
      <c r="H1131" s="44" t="s">
        <v>22</v>
      </c>
      <c r="I1131" s="44"/>
      <c r="J1131" s="35" t="s">
        <v>2449</v>
      </c>
      <c r="K1131" s="25" t="s">
        <v>36</v>
      </c>
      <c r="L1131" s="31" t="s">
        <v>2629</v>
      </c>
      <c r="M1131" s="25">
        <v>2.2250000000000001</v>
      </c>
      <c r="N1131" s="25">
        <v>3.9779999999999998E-3</v>
      </c>
      <c r="O1131" s="25">
        <v>1</v>
      </c>
      <c r="P1131" s="25">
        <v>198</v>
      </c>
      <c r="Q1131" s="25">
        <v>150</v>
      </c>
      <c r="R1131" s="25">
        <v>126</v>
      </c>
      <c r="S1131" s="25">
        <v>2.2250000000000001</v>
      </c>
      <c r="T1131" s="25">
        <v>3.7422000000000002E-3</v>
      </c>
    </row>
    <row r="1132" spans="1:20" ht="25.5" x14ac:dyDescent="0.25">
      <c r="A1132" s="1"/>
      <c r="B1132" s="25">
        <v>1127</v>
      </c>
      <c r="C1132" s="43">
        <v>1047020</v>
      </c>
      <c r="D1132" s="37" t="s">
        <v>22</v>
      </c>
      <c r="E1132" s="27" t="s">
        <v>2587</v>
      </c>
      <c r="F1132" s="25" t="s">
        <v>21</v>
      </c>
      <c r="G1132" s="238" t="s">
        <v>585</v>
      </c>
      <c r="H1132" s="44" t="s">
        <v>22</v>
      </c>
      <c r="I1132" s="44"/>
      <c r="J1132" s="35" t="s">
        <v>2449</v>
      </c>
      <c r="K1132" s="25" t="s">
        <v>36</v>
      </c>
      <c r="L1132" s="31" t="s">
        <v>2629</v>
      </c>
      <c r="M1132" s="25">
        <v>2.907</v>
      </c>
      <c r="N1132" s="25">
        <v>4.0299999999999997E-3</v>
      </c>
      <c r="O1132" s="25">
        <v>1</v>
      </c>
      <c r="P1132" s="25">
        <v>198</v>
      </c>
      <c r="Q1132" s="25">
        <v>150</v>
      </c>
      <c r="R1132" s="25">
        <v>126</v>
      </c>
      <c r="S1132" s="25">
        <v>2.907</v>
      </c>
      <c r="T1132" s="25">
        <v>3.7422000000000002E-3</v>
      </c>
    </row>
    <row r="1133" spans="1:20" ht="25.5" x14ac:dyDescent="0.25">
      <c r="A1133" s="1"/>
      <c r="B1133" s="25">
        <v>1128</v>
      </c>
      <c r="C1133" s="43">
        <v>1118939</v>
      </c>
      <c r="D1133" s="37"/>
      <c r="E1133" s="27" t="s">
        <v>76</v>
      </c>
      <c r="F1133" s="25" t="s">
        <v>21</v>
      </c>
      <c r="G1133" s="238" t="s">
        <v>585</v>
      </c>
      <c r="H1133" s="44"/>
      <c r="I1133" s="44"/>
      <c r="J1133" s="35" t="s">
        <v>69</v>
      </c>
      <c r="K1133" s="25" t="s">
        <v>36</v>
      </c>
      <c r="L1133" s="31">
        <v>9821</v>
      </c>
      <c r="M1133" s="25">
        <v>0.3</v>
      </c>
      <c r="N1133" s="25">
        <v>2.4699999999999999E-4</v>
      </c>
      <c r="O1133" s="25">
        <v>1</v>
      </c>
      <c r="P1133" s="25">
        <v>78</v>
      </c>
      <c r="Q1133" s="25">
        <v>62</v>
      </c>
      <c r="R1133" s="25">
        <v>51</v>
      </c>
      <c r="S1133" s="25">
        <v>0.3</v>
      </c>
      <c r="T1133" s="25">
        <v>2.46636E-4</v>
      </c>
    </row>
    <row r="1134" spans="1:20" ht="25.5" x14ac:dyDescent="0.25">
      <c r="A1134" s="1"/>
      <c r="B1134" s="25">
        <v>1129</v>
      </c>
      <c r="C1134" s="43">
        <v>1118940</v>
      </c>
      <c r="D1134" s="37"/>
      <c r="E1134" s="27" t="s">
        <v>77</v>
      </c>
      <c r="F1134" s="25" t="s">
        <v>21</v>
      </c>
      <c r="G1134" s="238" t="s">
        <v>585</v>
      </c>
      <c r="H1134" s="44"/>
      <c r="I1134" s="44"/>
      <c r="J1134" s="35" t="s">
        <v>69</v>
      </c>
      <c r="K1134" s="25" t="s">
        <v>36</v>
      </c>
      <c r="L1134" s="31">
        <v>11607</v>
      </c>
      <c r="M1134" s="25">
        <v>0.5</v>
      </c>
      <c r="N1134" s="25">
        <v>3.4900000000000003E-4</v>
      </c>
      <c r="O1134" s="25">
        <v>1</v>
      </c>
      <c r="P1134" s="25">
        <v>75</v>
      </c>
      <c r="Q1134" s="25">
        <v>75</v>
      </c>
      <c r="R1134" s="25">
        <v>62</v>
      </c>
      <c r="S1134" s="25">
        <v>0.5</v>
      </c>
      <c r="T1134" s="25">
        <v>3.4874999999999999E-4</v>
      </c>
    </row>
    <row r="1135" spans="1:20" ht="25.5" x14ac:dyDescent="0.25">
      <c r="A1135" s="1"/>
      <c r="B1135" s="25">
        <v>1130</v>
      </c>
      <c r="C1135" s="43">
        <v>1094019</v>
      </c>
      <c r="D1135" s="37"/>
      <c r="E1135" s="27" t="s">
        <v>80</v>
      </c>
      <c r="F1135" s="25" t="s">
        <v>21</v>
      </c>
      <c r="G1135" s="238" t="s">
        <v>585</v>
      </c>
      <c r="H1135" s="44"/>
      <c r="I1135" s="44"/>
      <c r="J1135" s="35" t="s">
        <v>2449</v>
      </c>
      <c r="K1135" s="25" t="s">
        <v>36</v>
      </c>
      <c r="L1135" s="31" t="s">
        <v>2629</v>
      </c>
      <c r="M1135" s="25">
        <v>2.2999999999999998</v>
      </c>
      <c r="N1135" s="25">
        <v>1.9350000000000001E-3</v>
      </c>
      <c r="O1135" s="25">
        <v>1</v>
      </c>
      <c r="P1135" s="25">
        <v>108</v>
      </c>
      <c r="Q1135" s="25">
        <v>140</v>
      </c>
      <c r="R1135" s="25">
        <v>128</v>
      </c>
      <c r="S1135" s="25">
        <v>2.2999999999999998</v>
      </c>
      <c r="T1135" s="25">
        <v>1.9353599999999999E-3</v>
      </c>
    </row>
    <row r="1136" spans="1:20" ht="25.5" x14ac:dyDescent="0.25">
      <c r="A1136" s="1"/>
      <c r="B1136" s="25">
        <v>1131</v>
      </c>
      <c r="C1136" s="43">
        <v>1118943</v>
      </c>
      <c r="D1136" s="37"/>
      <c r="E1136" s="27" t="s">
        <v>81</v>
      </c>
      <c r="F1136" s="25" t="s">
        <v>21</v>
      </c>
      <c r="G1136" s="238" t="s">
        <v>585</v>
      </c>
      <c r="H1136" s="44"/>
      <c r="I1136" s="44"/>
      <c r="J1136" s="35" t="s">
        <v>2449</v>
      </c>
      <c r="K1136" s="25" t="s">
        <v>36</v>
      </c>
      <c r="L1136" s="31" t="s">
        <v>2629</v>
      </c>
      <c r="M1136" s="25">
        <v>3.5</v>
      </c>
      <c r="N1136" s="25">
        <v>2.7360000000000002E-3</v>
      </c>
      <c r="O1136" s="25">
        <v>1</v>
      </c>
      <c r="P1136" s="25">
        <v>114</v>
      </c>
      <c r="Q1136" s="25">
        <v>160</v>
      </c>
      <c r="R1136" s="25">
        <v>150</v>
      </c>
      <c r="S1136" s="25">
        <v>3.5</v>
      </c>
      <c r="T1136" s="25">
        <v>2.7360000000000002E-3</v>
      </c>
    </row>
    <row r="1137" spans="1:20" ht="25.5" x14ac:dyDescent="0.25">
      <c r="A1137" s="1"/>
      <c r="B1137" s="25">
        <v>1132</v>
      </c>
      <c r="C1137" s="43">
        <v>1118944</v>
      </c>
      <c r="D1137" s="37"/>
      <c r="E1137" s="27" t="s">
        <v>83</v>
      </c>
      <c r="F1137" s="25" t="s">
        <v>21</v>
      </c>
      <c r="G1137" s="238" t="s">
        <v>585</v>
      </c>
      <c r="H1137" s="44"/>
      <c r="I1137" s="44"/>
      <c r="J1137" s="35" t="s">
        <v>69</v>
      </c>
      <c r="K1137" s="25" t="s">
        <v>36</v>
      </c>
      <c r="L1137" s="31">
        <v>11607</v>
      </c>
      <c r="M1137" s="25">
        <v>0.5</v>
      </c>
      <c r="N1137" s="25">
        <v>3.4900000000000003E-4</v>
      </c>
      <c r="O1137" s="25">
        <v>1</v>
      </c>
      <c r="P1137" s="25">
        <v>75</v>
      </c>
      <c r="Q1137" s="25">
        <v>75</v>
      </c>
      <c r="R1137" s="25">
        <v>62</v>
      </c>
      <c r="S1137" s="25">
        <v>0.5</v>
      </c>
      <c r="T1137" s="25">
        <v>3.4874999999999999E-4</v>
      </c>
    </row>
    <row r="1138" spans="1:20" ht="25.5" x14ac:dyDescent="0.25">
      <c r="A1138" s="1"/>
      <c r="B1138" s="25">
        <v>1133</v>
      </c>
      <c r="C1138" s="43">
        <v>1118945</v>
      </c>
      <c r="D1138" s="37"/>
      <c r="E1138" s="27" t="s">
        <v>84</v>
      </c>
      <c r="F1138" s="25" t="s">
        <v>21</v>
      </c>
      <c r="G1138" s="238" t="s">
        <v>585</v>
      </c>
      <c r="H1138" s="44"/>
      <c r="I1138" s="44"/>
      <c r="J1138" s="35" t="s">
        <v>2449</v>
      </c>
      <c r="K1138" s="25" t="s">
        <v>36</v>
      </c>
      <c r="L1138" s="31" t="s">
        <v>2629</v>
      </c>
      <c r="M1138" s="25">
        <v>0.6</v>
      </c>
      <c r="N1138" s="25">
        <v>5.0799999999999999E-4</v>
      </c>
      <c r="O1138" s="25">
        <v>1</v>
      </c>
      <c r="P1138" s="25">
        <v>84</v>
      </c>
      <c r="Q1138" s="25">
        <v>84</v>
      </c>
      <c r="R1138" s="25">
        <v>72</v>
      </c>
      <c r="S1138" s="25">
        <v>0.6</v>
      </c>
      <c r="T1138" s="25">
        <v>5.0803199999999995E-4</v>
      </c>
    </row>
    <row r="1139" spans="1:20" ht="25.5" x14ac:dyDescent="0.25">
      <c r="A1139" s="1"/>
      <c r="B1139" s="25">
        <v>1134</v>
      </c>
      <c r="C1139" s="43">
        <v>1118947</v>
      </c>
      <c r="D1139" s="37"/>
      <c r="E1139" s="27" t="s">
        <v>86</v>
      </c>
      <c r="F1139" s="25" t="s">
        <v>21</v>
      </c>
      <c r="G1139" s="238" t="s">
        <v>585</v>
      </c>
      <c r="H1139" s="44"/>
      <c r="I1139" s="44"/>
      <c r="J1139" s="35" t="s">
        <v>2449</v>
      </c>
      <c r="K1139" s="25" t="s">
        <v>36</v>
      </c>
      <c r="L1139" s="31" t="s">
        <v>2629</v>
      </c>
      <c r="M1139" s="25">
        <v>1.6</v>
      </c>
      <c r="N1139" s="25">
        <v>1.242E-3</v>
      </c>
      <c r="O1139" s="25">
        <v>1</v>
      </c>
      <c r="P1139" s="25">
        <v>101</v>
      </c>
      <c r="Q1139" s="25">
        <v>116</v>
      </c>
      <c r="R1139" s="25">
        <v>106</v>
      </c>
      <c r="S1139" s="25">
        <v>1.6</v>
      </c>
      <c r="T1139" s="25">
        <v>1.2418959999999999E-3</v>
      </c>
    </row>
    <row r="1140" spans="1:20" ht="25.5" x14ac:dyDescent="0.25">
      <c r="A1140" s="1"/>
      <c r="B1140" s="25">
        <v>1135</v>
      </c>
      <c r="C1140" s="43">
        <v>1118948</v>
      </c>
      <c r="D1140" s="37"/>
      <c r="E1140" s="27" t="s">
        <v>87</v>
      </c>
      <c r="F1140" s="25" t="s">
        <v>21</v>
      </c>
      <c r="G1140" s="238" t="s">
        <v>585</v>
      </c>
      <c r="H1140" s="44"/>
      <c r="I1140" s="44"/>
      <c r="J1140" s="35" t="s">
        <v>2449</v>
      </c>
      <c r="K1140" s="25" t="s">
        <v>36</v>
      </c>
      <c r="L1140" s="31" t="s">
        <v>2629</v>
      </c>
      <c r="M1140" s="25">
        <v>2.2999999999999998</v>
      </c>
      <c r="N1140" s="25">
        <v>1.9350000000000001E-3</v>
      </c>
      <c r="O1140" s="25">
        <v>1</v>
      </c>
      <c r="P1140" s="25">
        <v>108</v>
      </c>
      <c r="Q1140" s="25">
        <v>140</v>
      </c>
      <c r="R1140" s="25">
        <v>128</v>
      </c>
      <c r="S1140" s="25">
        <v>2.2999999999999998</v>
      </c>
      <c r="T1140" s="25">
        <v>1.9353599999999999E-3</v>
      </c>
    </row>
    <row r="1141" spans="1:20" ht="38.25" x14ac:dyDescent="0.25">
      <c r="A1141" s="1"/>
      <c r="B1141" s="25">
        <v>1136</v>
      </c>
      <c r="C1141" s="43">
        <v>1042982</v>
      </c>
      <c r="D1141" s="53" t="s">
        <v>22</v>
      </c>
      <c r="E1141" s="27" t="s">
        <v>2573</v>
      </c>
      <c r="F1141" s="25" t="s">
        <v>21</v>
      </c>
      <c r="G1141" s="238" t="s">
        <v>29</v>
      </c>
      <c r="H1141" s="37">
        <v>1135997</v>
      </c>
      <c r="I1141" s="37"/>
      <c r="J1141" s="35" t="s">
        <v>2449</v>
      </c>
      <c r="K1141" s="25" t="s">
        <v>36</v>
      </c>
      <c r="L1141" s="31" t="s">
        <v>2629</v>
      </c>
      <c r="M1141" s="25">
        <v>1.546</v>
      </c>
      <c r="N1141" s="25">
        <v>6.4999999999999997E-4</v>
      </c>
      <c r="O1141" s="25">
        <v>1</v>
      </c>
      <c r="P1141" s="25">
        <v>92</v>
      </c>
      <c r="Q1141" s="25">
        <v>69</v>
      </c>
      <c r="R1141" s="25">
        <v>110</v>
      </c>
      <c r="S1141" s="25">
        <v>1.546</v>
      </c>
      <c r="T1141" s="25">
        <v>6.9828000000000002E-4</v>
      </c>
    </row>
    <row r="1142" spans="1:20" ht="38.25" x14ac:dyDescent="0.25">
      <c r="A1142" s="1"/>
      <c r="B1142" s="25">
        <v>1137</v>
      </c>
      <c r="C1142" s="43">
        <v>1042972</v>
      </c>
      <c r="D1142" s="53" t="s">
        <v>22</v>
      </c>
      <c r="E1142" s="36" t="s">
        <v>2572</v>
      </c>
      <c r="F1142" s="25" t="s">
        <v>652</v>
      </c>
      <c r="G1142" s="238" t="s">
        <v>29</v>
      </c>
      <c r="H1142" s="37">
        <v>1135984</v>
      </c>
      <c r="I1142" s="37"/>
      <c r="J1142" s="35" t="s">
        <v>69</v>
      </c>
      <c r="K1142" s="25" t="s">
        <v>36</v>
      </c>
      <c r="L1142" s="31">
        <v>15964</v>
      </c>
      <c r="M1142" s="25">
        <v>0.184</v>
      </c>
      <c r="N1142" s="25">
        <v>1.13E-4</v>
      </c>
      <c r="O1142" s="25">
        <v>1</v>
      </c>
      <c r="P1142" s="25">
        <v>57</v>
      </c>
      <c r="Q1142" s="25">
        <v>43</v>
      </c>
      <c r="R1142" s="25">
        <v>46</v>
      </c>
      <c r="S1142" s="25">
        <v>0.184</v>
      </c>
      <c r="T1142" s="25">
        <v>1.1274599999999999E-4</v>
      </c>
    </row>
    <row r="1143" spans="1:20" ht="38.25" x14ac:dyDescent="0.25">
      <c r="A1143" s="1"/>
      <c r="B1143" s="25">
        <v>1138</v>
      </c>
      <c r="C1143" s="43">
        <v>1042973</v>
      </c>
      <c r="D1143" s="53" t="s">
        <v>22</v>
      </c>
      <c r="E1143" s="36" t="s">
        <v>2570</v>
      </c>
      <c r="F1143" s="25" t="s">
        <v>652</v>
      </c>
      <c r="G1143" s="238" t="s">
        <v>29</v>
      </c>
      <c r="H1143" s="37">
        <v>1135985</v>
      </c>
      <c r="I1143" s="37"/>
      <c r="J1143" s="35" t="s">
        <v>69</v>
      </c>
      <c r="K1143" s="25" t="s">
        <v>36</v>
      </c>
      <c r="L1143" s="31">
        <v>19316</v>
      </c>
      <c r="M1143" s="25">
        <v>0.33800000000000002</v>
      </c>
      <c r="N1143" s="25">
        <v>1.1E-4</v>
      </c>
      <c r="O1143" s="25">
        <v>1</v>
      </c>
      <c r="P1143" s="25">
        <v>52</v>
      </c>
      <c r="Q1143" s="25">
        <v>79</v>
      </c>
      <c r="R1143" s="25">
        <v>34</v>
      </c>
      <c r="S1143" s="25">
        <v>0.33800000000000002</v>
      </c>
      <c r="T1143" s="25">
        <v>1.39672E-4</v>
      </c>
    </row>
    <row r="1144" spans="1:20" ht="38.25" x14ac:dyDescent="0.25">
      <c r="A1144" s="1"/>
      <c r="B1144" s="25">
        <v>1139</v>
      </c>
      <c r="C1144" s="43">
        <v>1042980</v>
      </c>
      <c r="D1144" s="53" t="s">
        <v>22</v>
      </c>
      <c r="E1144" s="36" t="s">
        <v>2568</v>
      </c>
      <c r="F1144" s="25" t="s">
        <v>652</v>
      </c>
      <c r="G1144" s="238" t="s">
        <v>29</v>
      </c>
      <c r="H1144" s="37">
        <v>1135986</v>
      </c>
      <c r="I1144" s="37"/>
      <c r="J1144" s="35" t="s">
        <v>69</v>
      </c>
      <c r="K1144" s="25" t="s">
        <v>36</v>
      </c>
      <c r="L1144" s="31">
        <v>15296</v>
      </c>
      <c r="M1144" s="25">
        <v>0.53800000000000003</v>
      </c>
      <c r="N1144" s="25">
        <v>2.3499999999999999E-4</v>
      </c>
      <c r="O1144" s="25">
        <v>1</v>
      </c>
      <c r="P1144" s="25">
        <v>62</v>
      </c>
      <c r="Q1144" s="25">
        <v>48</v>
      </c>
      <c r="R1144" s="25">
        <v>79</v>
      </c>
      <c r="S1144" s="25">
        <v>0.53800000000000003</v>
      </c>
      <c r="T1144" s="25">
        <v>2.35104E-4</v>
      </c>
    </row>
    <row r="1145" spans="1:20" ht="38.25" x14ac:dyDescent="0.25">
      <c r="A1145" s="1"/>
      <c r="B1145" s="25">
        <v>1140</v>
      </c>
      <c r="C1145" s="43">
        <v>1042984</v>
      </c>
      <c r="D1145" s="53" t="s">
        <v>22</v>
      </c>
      <c r="E1145" s="36" t="s">
        <v>2566</v>
      </c>
      <c r="F1145" s="25" t="s">
        <v>652</v>
      </c>
      <c r="G1145" s="238" t="s">
        <v>29</v>
      </c>
      <c r="H1145" s="37">
        <v>1135987</v>
      </c>
      <c r="I1145" s="37"/>
      <c r="J1145" s="35" t="s">
        <v>2449</v>
      </c>
      <c r="K1145" s="25" t="s">
        <v>36</v>
      </c>
      <c r="L1145" s="31" t="s">
        <v>2629</v>
      </c>
      <c r="M1145" s="25">
        <v>0.93799999999999994</v>
      </c>
      <c r="N1145" s="25">
        <v>3.8999999999999999E-4</v>
      </c>
      <c r="O1145" s="25">
        <v>1</v>
      </c>
      <c r="P1145" s="25">
        <v>79</v>
      </c>
      <c r="Q1145" s="25">
        <v>59</v>
      </c>
      <c r="R1145" s="25">
        <v>90</v>
      </c>
      <c r="S1145" s="25">
        <v>0.93799999999999994</v>
      </c>
      <c r="T1145" s="25">
        <v>4.1949000000000001E-4</v>
      </c>
    </row>
    <row r="1146" spans="1:20" ht="38.25" x14ac:dyDescent="0.25">
      <c r="A1146" s="1"/>
      <c r="B1146" s="25">
        <v>1141</v>
      </c>
      <c r="C1146" s="43">
        <v>1042981</v>
      </c>
      <c r="D1146" s="53" t="s">
        <v>22</v>
      </c>
      <c r="E1146" s="27" t="s">
        <v>2564</v>
      </c>
      <c r="F1146" s="25" t="s">
        <v>757</v>
      </c>
      <c r="G1146" s="238" t="s">
        <v>29</v>
      </c>
      <c r="H1146" s="37">
        <v>1135988</v>
      </c>
      <c r="I1146" s="37"/>
      <c r="J1146" s="35" t="s">
        <v>2449</v>
      </c>
      <c r="K1146" s="25" t="s">
        <v>36</v>
      </c>
      <c r="L1146" s="31" t="s">
        <v>2629</v>
      </c>
      <c r="M1146" s="25">
        <v>1.5009999999999999</v>
      </c>
      <c r="N1146" s="25">
        <v>7.2000000000000005E-4</v>
      </c>
      <c r="O1146" s="25">
        <v>1</v>
      </c>
      <c r="P1146" s="25">
        <v>87</v>
      </c>
      <c r="Q1146" s="25">
        <v>79</v>
      </c>
      <c r="R1146" s="25">
        <v>112</v>
      </c>
      <c r="S1146" s="25">
        <v>1.5009999999999999</v>
      </c>
      <c r="T1146" s="25">
        <v>7.6977600000000001E-4</v>
      </c>
    </row>
    <row r="1147" spans="1:20" ht="38.25" x14ac:dyDescent="0.25">
      <c r="A1147" s="1"/>
      <c r="B1147" s="25">
        <v>1142</v>
      </c>
      <c r="C1147" s="43">
        <v>1042987</v>
      </c>
      <c r="D1147" s="53" t="s">
        <v>22</v>
      </c>
      <c r="E1147" s="48" t="s">
        <v>2558</v>
      </c>
      <c r="F1147" s="25" t="s">
        <v>757</v>
      </c>
      <c r="G1147" s="238" t="s">
        <v>29</v>
      </c>
      <c r="H1147" s="37">
        <v>1135991</v>
      </c>
      <c r="I1147" s="37"/>
      <c r="J1147" s="35" t="s">
        <v>2449</v>
      </c>
      <c r="K1147" s="25" t="s">
        <v>36</v>
      </c>
      <c r="L1147" s="31" t="s">
        <v>2629</v>
      </c>
      <c r="M1147" s="25">
        <v>0.50800000000000001</v>
      </c>
      <c r="N1147" s="25">
        <v>2.81E-3</v>
      </c>
      <c r="O1147" s="25">
        <v>1</v>
      </c>
      <c r="P1147" s="25">
        <v>169</v>
      </c>
      <c r="Q1147" s="25">
        <v>122</v>
      </c>
      <c r="R1147" s="25">
        <v>142</v>
      </c>
      <c r="S1147" s="25">
        <v>0.50800000000000001</v>
      </c>
      <c r="T1147" s="25">
        <v>2.9277560000000001E-3</v>
      </c>
    </row>
    <row r="1148" spans="1:20" ht="38.25" x14ac:dyDescent="0.25">
      <c r="A1148" s="1"/>
      <c r="B1148" s="25">
        <v>1143</v>
      </c>
      <c r="C1148" s="43">
        <v>1078365</v>
      </c>
      <c r="D1148" s="25"/>
      <c r="E1148" s="36" t="s">
        <v>2556</v>
      </c>
      <c r="F1148" s="25" t="s">
        <v>21</v>
      </c>
      <c r="G1148" s="238" t="s">
        <v>29</v>
      </c>
      <c r="H1148" s="25">
        <v>1135992</v>
      </c>
      <c r="I1148" s="25"/>
      <c r="J1148" s="35" t="s">
        <v>2449</v>
      </c>
      <c r="K1148" s="25" t="s">
        <v>36</v>
      </c>
      <c r="L1148" s="31" t="s">
        <v>2629</v>
      </c>
      <c r="M1148" s="25">
        <v>7.5960000000000001</v>
      </c>
      <c r="N1148" s="25">
        <v>3.7299999999999998E-3</v>
      </c>
      <c r="O1148" s="25">
        <v>1</v>
      </c>
      <c r="P1148" s="25">
        <v>140</v>
      </c>
      <c r="Q1148" s="25">
        <v>159</v>
      </c>
      <c r="R1148" s="25">
        <v>171</v>
      </c>
      <c r="S1148" s="25">
        <v>7.5960000000000001</v>
      </c>
      <c r="T1148" s="25">
        <v>3.8064599999999998E-3</v>
      </c>
    </row>
    <row r="1149" spans="1:20" ht="38.25" x14ac:dyDescent="0.25">
      <c r="A1149" s="1"/>
      <c r="B1149" s="25">
        <v>1144</v>
      </c>
      <c r="C1149" s="43">
        <v>1018355</v>
      </c>
      <c r="D1149" s="53" t="s">
        <v>22</v>
      </c>
      <c r="E1149" s="27" t="s">
        <v>2554</v>
      </c>
      <c r="F1149" s="34" t="s">
        <v>21</v>
      </c>
      <c r="G1149" s="238" t="s">
        <v>29</v>
      </c>
      <c r="H1149" s="43">
        <v>1136630</v>
      </c>
      <c r="I1149" s="37"/>
      <c r="J1149" s="35" t="s">
        <v>69</v>
      </c>
      <c r="K1149" s="25" t="s">
        <v>36</v>
      </c>
      <c r="L1149" s="31">
        <v>7055</v>
      </c>
      <c r="M1149" s="25">
        <v>0.182</v>
      </c>
      <c r="N1149" s="25">
        <v>7.4999999999999993E-5</v>
      </c>
      <c r="O1149" s="25">
        <v>1</v>
      </c>
      <c r="P1149" s="25">
        <v>50</v>
      </c>
      <c r="Q1149" s="25">
        <v>50</v>
      </c>
      <c r="R1149" s="25">
        <v>30</v>
      </c>
      <c r="S1149" s="25">
        <v>0.182</v>
      </c>
      <c r="T1149" s="25">
        <v>7.4999999999999993E-5</v>
      </c>
    </row>
    <row r="1150" spans="1:20" ht="38.25" x14ac:dyDescent="0.25">
      <c r="A1150" s="1"/>
      <c r="B1150" s="25">
        <v>1145</v>
      </c>
      <c r="C1150" s="43">
        <v>1018356</v>
      </c>
      <c r="D1150" s="53" t="s">
        <v>22</v>
      </c>
      <c r="E1150" s="27" t="s">
        <v>2552</v>
      </c>
      <c r="F1150" s="25" t="s">
        <v>757</v>
      </c>
      <c r="G1150" s="238" t="s">
        <v>29</v>
      </c>
      <c r="H1150" s="43">
        <v>1136631</v>
      </c>
      <c r="I1150" s="37"/>
      <c r="J1150" s="35" t="s">
        <v>69</v>
      </c>
      <c r="K1150" s="25" t="s">
        <v>36</v>
      </c>
      <c r="L1150" s="31">
        <v>4922</v>
      </c>
      <c r="M1150" s="25">
        <v>0.21199999999999999</v>
      </c>
      <c r="N1150" s="25">
        <v>5.0000000000000002E-5</v>
      </c>
      <c r="O1150" s="25">
        <v>1</v>
      </c>
      <c r="P1150" s="25">
        <v>55</v>
      </c>
      <c r="Q1150" s="25">
        <v>35</v>
      </c>
      <c r="R1150" s="25">
        <v>35</v>
      </c>
      <c r="S1150" s="25">
        <v>0.21199999999999999</v>
      </c>
      <c r="T1150" s="25">
        <v>6.7374999999999998E-5</v>
      </c>
    </row>
    <row r="1151" spans="1:20" ht="38.25" x14ac:dyDescent="0.25">
      <c r="A1151" s="1"/>
      <c r="B1151" s="25">
        <v>1146</v>
      </c>
      <c r="C1151" s="43">
        <v>1018357</v>
      </c>
      <c r="D1151" s="53" t="s">
        <v>22</v>
      </c>
      <c r="E1151" s="27" t="s">
        <v>2550</v>
      </c>
      <c r="F1151" s="25" t="s">
        <v>21</v>
      </c>
      <c r="G1151" s="238" t="s">
        <v>29</v>
      </c>
      <c r="H1151" s="43">
        <v>1136633</v>
      </c>
      <c r="I1151" s="37"/>
      <c r="J1151" s="35" t="s">
        <v>2449</v>
      </c>
      <c r="K1151" s="25" t="s">
        <v>36</v>
      </c>
      <c r="L1151" s="31" t="s">
        <v>2629</v>
      </c>
      <c r="M1151" s="25">
        <v>0.41299999999999998</v>
      </c>
      <c r="N1151" s="25">
        <v>2.5000000000000001E-4</v>
      </c>
      <c r="O1151" s="25">
        <v>1</v>
      </c>
      <c r="P1151" s="25">
        <v>77</v>
      </c>
      <c r="Q1151" s="25">
        <v>77</v>
      </c>
      <c r="R1151" s="25">
        <v>48</v>
      </c>
      <c r="S1151" s="25">
        <v>0.41299999999999998</v>
      </c>
      <c r="T1151" s="25">
        <v>2.8459200000000002E-4</v>
      </c>
    </row>
    <row r="1152" spans="1:20" ht="38.25" x14ac:dyDescent="0.25">
      <c r="A1152" s="1"/>
      <c r="B1152" s="25">
        <v>1147</v>
      </c>
      <c r="C1152" s="43">
        <v>1018350</v>
      </c>
      <c r="D1152" s="53" t="s">
        <v>22</v>
      </c>
      <c r="E1152" s="36" t="s">
        <v>2546</v>
      </c>
      <c r="F1152" s="25" t="s">
        <v>652</v>
      </c>
      <c r="G1152" s="238" t="s">
        <v>29</v>
      </c>
      <c r="H1152" s="37">
        <v>1136049</v>
      </c>
      <c r="I1152" s="37"/>
      <c r="J1152" s="35" t="s">
        <v>69</v>
      </c>
      <c r="K1152" s="25" t="s">
        <v>36</v>
      </c>
      <c r="L1152" s="31">
        <v>4842</v>
      </c>
      <c r="M1152" s="25">
        <v>0.27900000000000003</v>
      </c>
      <c r="N1152" s="25">
        <v>1.4799999999999999E-4</v>
      </c>
      <c r="O1152" s="25">
        <v>1</v>
      </c>
      <c r="P1152" s="25">
        <v>56</v>
      </c>
      <c r="Q1152" s="25">
        <v>55</v>
      </c>
      <c r="R1152" s="25">
        <v>48</v>
      </c>
      <c r="S1152" s="25">
        <v>0.27900000000000003</v>
      </c>
      <c r="T1152" s="25">
        <v>1.4783999999999999E-4</v>
      </c>
    </row>
    <row r="1153" spans="1:20" ht="38.25" x14ac:dyDescent="0.25">
      <c r="A1153" s="1"/>
      <c r="B1153" s="25">
        <v>1148</v>
      </c>
      <c r="C1153" s="43">
        <v>1018352</v>
      </c>
      <c r="D1153" s="53" t="s">
        <v>22</v>
      </c>
      <c r="E1153" s="27" t="s">
        <v>2542</v>
      </c>
      <c r="F1153" s="25" t="s">
        <v>652</v>
      </c>
      <c r="G1153" s="238" t="s">
        <v>29</v>
      </c>
      <c r="H1153" s="37">
        <v>1136052</v>
      </c>
      <c r="I1153" s="37"/>
      <c r="J1153" s="35" t="s">
        <v>2449</v>
      </c>
      <c r="K1153" s="25" t="s">
        <v>36</v>
      </c>
      <c r="L1153" s="31" t="s">
        <v>2629</v>
      </c>
      <c r="M1153" s="25">
        <v>0.85399999999999998</v>
      </c>
      <c r="N1153" s="25">
        <v>7.2999999999999996E-4</v>
      </c>
      <c r="O1153" s="25">
        <v>1</v>
      </c>
      <c r="P1153" s="25">
        <v>100</v>
      </c>
      <c r="Q1153" s="25">
        <v>100</v>
      </c>
      <c r="R1153" s="25">
        <v>73</v>
      </c>
      <c r="S1153" s="25">
        <v>0.85399999999999998</v>
      </c>
      <c r="T1153" s="25">
        <v>7.2999999999999996E-4</v>
      </c>
    </row>
    <row r="1154" spans="1:20" ht="38.25" x14ac:dyDescent="0.25">
      <c r="A1154" s="1"/>
      <c r="B1154" s="25">
        <v>1149</v>
      </c>
      <c r="C1154" s="43">
        <v>1018345</v>
      </c>
      <c r="D1154" s="53" t="s">
        <v>22</v>
      </c>
      <c r="E1154" s="27" t="s">
        <v>2533</v>
      </c>
      <c r="F1154" s="34" t="s">
        <v>21</v>
      </c>
      <c r="G1154" s="238" t="s">
        <v>29</v>
      </c>
      <c r="H1154" s="37">
        <v>1135642</v>
      </c>
      <c r="I1154" s="37"/>
      <c r="J1154" s="35" t="s">
        <v>69</v>
      </c>
      <c r="K1154" s="25" t="s">
        <v>36</v>
      </c>
      <c r="L1154" s="31">
        <v>5878</v>
      </c>
      <c r="M1154" s="25">
        <v>0.33300000000000002</v>
      </c>
      <c r="N1154" s="25">
        <v>1.9000000000000001E-4</v>
      </c>
      <c r="O1154" s="25">
        <v>1</v>
      </c>
      <c r="P1154" s="25">
        <v>73</v>
      </c>
      <c r="Q1154" s="25">
        <v>63</v>
      </c>
      <c r="R1154" s="25">
        <v>48</v>
      </c>
      <c r="S1154" s="25">
        <v>0.33300000000000002</v>
      </c>
      <c r="T1154" s="25">
        <v>2.20752E-4</v>
      </c>
    </row>
    <row r="1155" spans="1:20" ht="38.25" x14ac:dyDescent="0.25">
      <c r="A1155" s="1"/>
      <c r="B1155" s="25">
        <v>1150</v>
      </c>
      <c r="C1155" s="43">
        <v>1018346</v>
      </c>
      <c r="D1155" s="53" t="s">
        <v>22</v>
      </c>
      <c r="E1155" s="36" t="s">
        <v>2531</v>
      </c>
      <c r="F1155" s="25" t="s">
        <v>652</v>
      </c>
      <c r="G1155" s="238" t="s">
        <v>29</v>
      </c>
      <c r="H1155" s="37">
        <v>1135643</v>
      </c>
      <c r="I1155" s="37"/>
      <c r="J1155" s="35" t="s">
        <v>69</v>
      </c>
      <c r="K1155" s="25" t="s">
        <v>36</v>
      </c>
      <c r="L1155" s="31">
        <v>10921</v>
      </c>
      <c r="M1155" s="25">
        <v>0.503</v>
      </c>
      <c r="N1155" s="25">
        <v>5.9199999999999997E-4</v>
      </c>
      <c r="O1155" s="25">
        <v>1</v>
      </c>
      <c r="P1155" s="25">
        <v>85</v>
      </c>
      <c r="Q1155" s="25">
        <v>80</v>
      </c>
      <c r="R1155" s="25">
        <v>87</v>
      </c>
      <c r="S1155" s="25">
        <v>0.503</v>
      </c>
      <c r="T1155" s="25">
        <v>5.9159999999999996E-4</v>
      </c>
    </row>
    <row r="1156" spans="1:20" ht="38.25" x14ac:dyDescent="0.25">
      <c r="A1156" s="1"/>
      <c r="B1156" s="25">
        <v>1151</v>
      </c>
      <c r="C1156" s="43">
        <v>1018348</v>
      </c>
      <c r="D1156" s="53" t="s">
        <v>22</v>
      </c>
      <c r="E1156" s="27" t="s">
        <v>2527</v>
      </c>
      <c r="F1156" s="25" t="s">
        <v>652</v>
      </c>
      <c r="G1156" s="238" t="s">
        <v>29</v>
      </c>
      <c r="H1156" s="37">
        <v>1135645</v>
      </c>
      <c r="I1156" s="37"/>
      <c r="J1156" s="35" t="s">
        <v>2449</v>
      </c>
      <c r="K1156" s="25" t="s">
        <v>36</v>
      </c>
      <c r="L1156" s="31" t="s">
        <v>2629</v>
      </c>
      <c r="M1156" s="25">
        <v>2.4990000000000001</v>
      </c>
      <c r="N1156" s="25">
        <v>3.9399999999999999E-3</v>
      </c>
      <c r="O1156" s="25">
        <v>1</v>
      </c>
      <c r="P1156" s="25">
        <v>155</v>
      </c>
      <c r="Q1156" s="25">
        <v>223</v>
      </c>
      <c r="R1156" s="25">
        <v>114</v>
      </c>
      <c r="S1156" s="25">
        <v>2.4990000000000001</v>
      </c>
      <c r="T1156" s="25">
        <v>3.9404100000000001E-3</v>
      </c>
    </row>
    <row r="1157" spans="1:20" ht="38.25" x14ac:dyDescent="0.25">
      <c r="A1157" s="1"/>
      <c r="B1157" s="25">
        <v>1152</v>
      </c>
      <c r="C1157" s="43">
        <v>1078367</v>
      </c>
      <c r="D1157" s="25"/>
      <c r="E1157" s="27" t="s">
        <v>2525</v>
      </c>
      <c r="F1157" s="25" t="s">
        <v>21</v>
      </c>
      <c r="G1157" s="238" t="s">
        <v>29</v>
      </c>
      <c r="H1157" s="25">
        <v>1136048</v>
      </c>
      <c r="I1157" s="25"/>
      <c r="J1157" s="35" t="s">
        <v>2449</v>
      </c>
      <c r="K1157" s="25" t="s">
        <v>36</v>
      </c>
      <c r="L1157" s="31" t="s">
        <v>2629</v>
      </c>
      <c r="M1157" s="25">
        <v>3.52</v>
      </c>
      <c r="N1157" s="25">
        <v>3.7799999999999999E-3</v>
      </c>
      <c r="O1157" s="25">
        <v>1</v>
      </c>
      <c r="P1157" s="25">
        <v>162</v>
      </c>
      <c r="Q1157" s="25">
        <v>131</v>
      </c>
      <c r="R1157" s="25">
        <v>185</v>
      </c>
      <c r="S1157" s="25">
        <v>3.52</v>
      </c>
      <c r="T1157" s="25">
        <v>3.9260700000000003E-3</v>
      </c>
    </row>
    <row r="1158" spans="1:20" ht="38.25" x14ac:dyDescent="0.25">
      <c r="A1158" s="1"/>
      <c r="B1158" s="25">
        <v>1153</v>
      </c>
      <c r="C1158" s="43">
        <v>1018359</v>
      </c>
      <c r="D1158" s="53" t="s">
        <v>22</v>
      </c>
      <c r="E1158" s="36" t="s">
        <v>2523</v>
      </c>
      <c r="F1158" s="25" t="s">
        <v>652</v>
      </c>
      <c r="G1158" s="238" t="s">
        <v>29</v>
      </c>
      <c r="H1158" s="37">
        <v>1136981</v>
      </c>
      <c r="I1158" s="37"/>
      <c r="J1158" s="35" t="s">
        <v>69</v>
      </c>
      <c r="K1158" s="25" t="s">
        <v>36</v>
      </c>
      <c r="L1158" s="31">
        <v>19134</v>
      </c>
      <c r="M1158" s="25">
        <v>1.2450000000000001</v>
      </c>
      <c r="N1158" s="25">
        <v>3.1E-4</v>
      </c>
      <c r="O1158" s="25">
        <v>1</v>
      </c>
      <c r="P1158" s="25">
        <v>114</v>
      </c>
      <c r="Q1158" s="25">
        <v>114</v>
      </c>
      <c r="R1158" s="25">
        <v>28</v>
      </c>
      <c r="S1158" s="25">
        <v>1.2450000000000001</v>
      </c>
      <c r="T1158" s="25">
        <v>3.6388799999999998E-4</v>
      </c>
    </row>
    <row r="1159" spans="1:20" ht="38.25" x14ac:dyDescent="0.25">
      <c r="A1159" s="1"/>
      <c r="B1159" s="25">
        <v>1154</v>
      </c>
      <c r="C1159" s="43">
        <v>1018363</v>
      </c>
      <c r="D1159" s="25"/>
      <c r="E1159" s="27" t="s">
        <v>2515</v>
      </c>
      <c r="F1159" s="34" t="s">
        <v>652</v>
      </c>
      <c r="G1159" s="238" t="s">
        <v>29</v>
      </c>
      <c r="H1159" s="37">
        <v>1136985</v>
      </c>
      <c r="I1159" s="25"/>
      <c r="J1159" s="35" t="s">
        <v>2449</v>
      </c>
      <c r="K1159" s="25" t="s">
        <v>36</v>
      </c>
      <c r="L1159" s="31" t="s">
        <v>2629</v>
      </c>
      <c r="M1159" s="25">
        <v>3.7130000000000001</v>
      </c>
      <c r="N1159" s="25">
        <v>9.7900000000000005E-4</v>
      </c>
      <c r="O1159" s="25">
        <v>1</v>
      </c>
      <c r="P1159" s="25">
        <v>187</v>
      </c>
      <c r="Q1159" s="25">
        <v>187</v>
      </c>
      <c r="R1159" s="25">
        <v>28</v>
      </c>
      <c r="S1159" s="25">
        <v>3.7130000000000001</v>
      </c>
      <c r="T1159" s="25">
        <v>9.7913199999999996E-4</v>
      </c>
    </row>
    <row r="1160" spans="1:20" ht="38.25" x14ac:dyDescent="0.25">
      <c r="A1160" s="1"/>
      <c r="B1160" s="25">
        <v>1155</v>
      </c>
      <c r="C1160" s="43">
        <v>1018371</v>
      </c>
      <c r="D1160" s="53" t="s">
        <v>22</v>
      </c>
      <c r="E1160" s="36" t="s">
        <v>2496</v>
      </c>
      <c r="F1160" s="25" t="s">
        <v>652</v>
      </c>
      <c r="G1160" s="238" t="s">
        <v>29</v>
      </c>
      <c r="H1160" s="43">
        <v>1136646</v>
      </c>
      <c r="I1160" s="37"/>
      <c r="J1160" s="35" t="s">
        <v>2449</v>
      </c>
      <c r="K1160" s="25" t="s">
        <v>36</v>
      </c>
      <c r="L1160" s="31" t="s">
        <v>2629</v>
      </c>
      <c r="M1160" s="25">
        <v>0.40600000000000003</v>
      </c>
      <c r="N1160" s="25">
        <v>2.99E-4</v>
      </c>
      <c r="O1160" s="25">
        <v>1</v>
      </c>
      <c r="P1160" s="25">
        <v>45</v>
      </c>
      <c r="Q1160" s="25">
        <v>80</v>
      </c>
      <c r="R1160" s="25">
        <v>83</v>
      </c>
      <c r="S1160" s="25">
        <v>0.40600000000000003</v>
      </c>
      <c r="T1160" s="25">
        <v>2.988E-4</v>
      </c>
    </row>
    <row r="1161" spans="1:20" ht="38.25" x14ac:dyDescent="0.25">
      <c r="A1161" s="1"/>
      <c r="B1161" s="25">
        <v>1156</v>
      </c>
      <c r="C1161" s="43">
        <v>1018372</v>
      </c>
      <c r="D1161" s="53" t="s">
        <v>22</v>
      </c>
      <c r="E1161" s="36" t="s">
        <v>2495</v>
      </c>
      <c r="F1161" s="25" t="s">
        <v>652</v>
      </c>
      <c r="G1161" s="238" t="s">
        <v>29</v>
      </c>
      <c r="H1161" s="43">
        <v>1136647</v>
      </c>
      <c r="I1161" s="37"/>
      <c r="J1161" s="35" t="s">
        <v>2449</v>
      </c>
      <c r="K1161" s="25" t="s">
        <v>36</v>
      </c>
      <c r="L1161" s="31" t="s">
        <v>2629</v>
      </c>
      <c r="M1161" s="25">
        <v>0.44800000000000001</v>
      </c>
      <c r="N1161" s="25">
        <v>2.9799999999999998E-4</v>
      </c>
      <c r="O1161" s="25">
        <v>1</v>
      </c>
      <c r="P1161" s="25">
        <v>78</v>
      </c>
      <c r="Q1161" s="25">
        <v>78</v>
      </c>
      <c r="R1161" s="25">
        <v>49</v>
      </c>
      <c r="S1161" s="25">
        <v>0.44800000000000001</v>
      </c>
      <c r="T1161" s="25">
        <v>2.9811600000000002E-4</v>
      </c>
    </row>
    <row r="1162" spans="1:20" ht="25.5" x14ac:dyDescent="0.25">
      <c r="A1162" s="1"/>
      <c r="B1162" s="25">
        <v>1157</v>
      </c>
      <c r="C1162" s="43">
        <v>1018375</v>
      </c>
      <c r="D1162" s="53" t="s">
        <v>22</v>
      </c>
      <c r="E1162" s="27" t="s">
        <v>2491</v>
      </c>
      <c r="F1162" s="25" t="s">
        <v>757</v>
      </c>
      <c r="G1162" s="238" t="s">
        <v>585</v>
      </c>
      <c r="H1162" s="37" t="s">
        <v>22</v>
      </c>
      <c r="I1162" s="37"/>
      <c r="J1162" s="35" t="s">
        <v>2449</v>
      </c>
      <c r="K1162" s="25" t="s">
        <v>36</v>
      </c>
      <c r="L1162" s="31" t="s">
        <v>2629</v>
      </c>
      <c r="M1162" s="25">
        <v>1.04</v>
      </c>
      <c r="N1162" s="25">
        <v>6.7699999999999998E-4</v>
      </c>
      <c r="O1162" s="25">
        <v>1</v>
      </c>
      <c r="P1162" s="25">
        <v>108</v>
      </c>
      <c r="Q1162" s="25">
        <v>108</v>
      </c>
      <c r="R1162" s="25">
        <v>58</v>
      </c>
      <c r="S1162" s="25">
        <v>1.04</v>
      </c>
      <c r="T1162" s="25">
        <v>6.7651199999999999E-4</v>
      </c>
    </row>
    <row r="1163" spans="1:20" ht="38.25" x14ac:dyDescent="0.25">
      <c r="A1163" s="1"/>
      <c r="B1163" s="25">
        <v>1158</v>
      </c>
      <c r="C1163" s="43">
        <v>1018376</v>
      </c>
      <c r="D1163" s="53" t="s">
        <v>22</v>
      </c>
      <c r="E1163" s="36" t="s">
        <v>2489</v>
      </c>
      <c r="F1163" s="25" t="s">
        <v>652</v>
      </c>
      <c r="G1163" s="238" t="s">
        <v>29</v>
      </c>
      <c r="H1163" s="43">
        <v>1136652</v>
      </c>
      <c r="I1163" s="37"/>
      <c r="J1163" s="35" t="s">
        <v>2449</v>
      </c>
      <c r="K1163" s="25" t="s">
        <v>36</v>
      </c>
      <c r="L1163" s="31" t="s">
        <v>2629</v>
      </c>
      <c r="M1163" s="25">
        <v>1.018</v>
      </c>
      <c r="N1163" s="25">
        <v>7.4100000000000001E-4</v>
      </c>
      <c r="O1163" s="25">
        <v>1</v>
      </c>
      <c r="P1163" s="25">
        <v>58</v>
      </c>
      <c r="Q1163" s="25">
        <v>113</v>
      </c>
      <c r="R1163" s="25">
        <v>113</v>
      </c>
      <c r="S1163" s="25">
        <v>1.018</v>
      </c>
      <c r="T1163" s="25">
        <v>7.4060200000000004E-4</v>
      </c>
    </row>
    <row r="1164" spans="1:20" ht="25.5" x14ac:dyDescent="0.25">
      <c r="A1164" s="1"/>
      <c r="B1164" s="25">
        <v>1159</v>
      </c>
      <c r="C1164" s="43">
        <v>1018302</v>
      </c>
      <c r="D1164" s="53" t="s">
        <v>22</v>
      </c>
      <c r="E1164" s="27" t="s">
        <v>2486</v>
      </c>
      <c r="F1164" s="25" t="s">
        <v>652</v>
      </c>
      <c r="G1164" s="238" t="s">
        <v>585</v>
      </c>
      <c r="H1164" s="37" t="s">
        <v>22</v>
      </c>
      <c r="I1164" s="37"/>
      <c r="J1164" s="35" t="s">
        <v>69</v>
      </c>
      <c r="K1164" s="25" t="s">
        <v>36</v>
      </c>
      <c r="L1164" s="31">
        <v>9378</v>
      </c>
      <c r="M1164" s="25">
        <v>0.22</v>
      </c>
      <c r="N1164" s="25">
        <v>1.224E-3</v>
      </c>
      <c r="O1164" s="25">
        <v>1</v>
      </c>
      <c r="P1164" s="25">
        <v>160</v>
      </c>
      <c r="Q1164" s="25">
        <v>45</v>
      </c>
      <c r="R1164" s="25">
        <v>170</v>
      </c>
      <c r="S1164" s="25">
        <v>0.22</v>
      </c>
      <c r="T1164" s="25">
        <v>1.224E-3</v>
      </c>
    </row>
    <row r="1165" spans="1:20" ht="25.5" x14ac:dyDescent="0.25">
      <c r="A1165" s="1"/>
      <c r="B1165" s="25">
        <v>1160</v>
      </c>
      <c r="C1165" s="43">
        <v>1018303</v>
      </c>
      <c r="D1165" s="53" t="s">
        <v>22</v>
      </c>
      <c r="E1165" s="27" t="s">
        <v>2484</v>
      </c>
      <c r="F1165" s="25" t="s">
        <v>757</v>
      </c>
      <c r="G1165" s="238" t="s">
        <v>585</v>
      </c>
      <c r="H1165" s="37" t="s">
        <v>22</v>
      </c>
      <c r="I1165" s="37"/>
      <c r="J1165" s="35" t="s">
        <v>69</v>
      </c>
      <c r="K1165" s="25" t="s">
        <v>36</v>
      </c>
      <c r="L1165" s="31">
        <v>12098</v>
      </c>
      <c r="M1165" s="25">
        <v>0.46800000000000003</v>
      </c>
      <c r="N1165" s="25">
        <v>2.5999999999999998E-4</v>
      </c>
      <c r="O1165" s="25">
        <v>1</v>
      </c>
      <c r="P1165" s="25">
        <v>293</v>
      </c>
      <c r="Q1165" s="25">
        <v>58</v>
      </c>
      <c r="R1165" s="25">
        <v>58</v>
      </c>
      <c r="S1165" s="25">
        <v>0.46800000000000003</v>
      </c>
      <c r="T1165" s="25">
        <v>9.8565200000000006E-4</v>
      </c>
    </row>
    <row r="1166" spans="1:20" ht="25.5" x14ac:dyDescent="0.25">
      <c r="A1166" s="1"/>
      <c r="B1166" s="25">
        <v>1161</v>
      </c>
      <c r="C1166" s="43">
        <v>1018365</v>
      </c>
      <c r="D1166" s="25"/>
      <c r="E1166" s="27" t="s">
        <v>2452</v>
      </c>
      <c r="F1166" s="34" t="s">
        <v>21</v>
      </c>
      <c r="G1166" s="238" t="s">
        <v>585</v>
      </c>
      <c r="H1166" s="25"/>
      <c r="I1166" s="25"/>
      <c r="J1166" s="35" t="s">
        <v>2449</v>
      </c>
      <c r="K1166" s="25" t="s">
        <v>36</v>
      </c>
      <c r="L1166" s="31" t="s">
        <v>2629</v>
      </c>
      <c r="M1166" s="25">
        <v>4.4409999999999998</v>
      </c>
      <c r="N1166" s="25">
        <v>1.5900000000000001E-3</v>
      </c>
      <c r="O1166" s="25">
        <v>1</v>
      </c>
      <c r="P1166" s="25">
        <v>225</v>
      </c>
      <c r="Q1166" s="25">
        <v>225</v>
      </c>
      <c r="R1166" s="25">
        <v>34</v>
      </c>
      <c r="S1166" s="25">
        <v>4.4409999999999998</v>
      </c>
      <c r="T1166" s="25">
        <v>1.7212499999999999E-3</v>
      </c>
    </row>
    <row r="1167" spans="1:20" ht="25.5" x14ac:dyDescent="0.25">
      <c r="A1167" s="1"/>
      <c r="B1167" s="25">
        <v>1162</v>
      </c>
      <c r="C1167" s="43">
        <v>1009052</v>
      </c>
      <c r="D1167" s="25"/>
      <c r="E1167" s="36" t="s">
        <v>2450</v>
      </c>
      <c r="F1167" s="25" t="s">
        <v>26</v>
      </c>
      <c r="G1167" s="238" t="s">
        <v>585</v>
      </c>
      <c r="H1167" s="25"/>
      <c r="I1167" s="25"/>
      <c r="J1167" s="35" t="s">
        <v>2449</v>
      </c>
      <c r="K1167" s="25" t="s">
        <v>36</v>
      </c>
      <c r="L1167" s="31" t="s">
        <v>2629</v>
      </c>
      <c r="M1167" s="25">
        <v>1.5369999999999999</v>
      </c>
      <c r="N1167" s="25">
        <v>1.114E-3</v>
      </c>
      <c r="O1167" s="25">
        <v>1</v>
      </c>
      <c r="P1167" s="25">
        <v>133</v>
      </c>
      <c r="Q1167" s="25">
        <v>133</v>
      </c>
      <c r="R1167" s="25">
        <v>63</v>
      </c>
      <c r="S1167" s="25">
        <v>1.5369999999999999</v>
      </c>
      <c r="T1167" s="25">
        <v>1.114407E-3</v>
      </c>
    </row>
    <row r="1168" spans="1:20" x14ac:dyDescent="0.25">
      <c r="A1168" s="1"/>
      <c r="B1168" s="55">
        <v>1163</v>
      </c>
      <c r="C1168" s="251" t="s">
        <v>2418</v>
      </c>
      <c r="D1168" s="55"/>
      <c r="E1168" s="252"/>
      <c r="F1168" s="55"/>
      <c r="G1168" s="257"/>
      <c r="H1168" s="54"/>
      <c r="I1168" s="54"/>
      <c r="J1168" s="253" t="s">
        <v>22</v>
      </c>
      <c r="K1168" s="55"/>
      <c r="L1168" s="254"/>
      <c r="M1168" s="55"/>
      <c r="N1168" s="55"/>
      <c r="O1168" s="55"/>
      <c r="P1168" s="55" t="s">
        <v>22</v>
      </c>
      <c r="Q1168" s="55" t="s">
        <v>22</v>
      </c>
      <c r="R1168" s="55" t="s">
        <v>22</v>
      </c>
      <c r="S1168" s="55"/>
      <c r="T1168" s="55"/>
    </row>
    <row r="1169" spans="1:20" ht="25.5" x14ac:dyDescent="0.25">
      <c r="A1169" s="1"/>
      <c r="B1169" s="25">
        <v>1164</v>
      </c>
      <c r="C1169" s="43">
        <v>1068038</v>
      </c>
      <c r="D1169" s="25">
        <v>1046153</v>
      </c>
      <c r="E1169" s="36" t="s">
        <v>2415</v>
      </c>
      <c r="F1169" s="25" t="s">
        <v>652</v>
      </c>
      <c r="G1169" s="238" t="s">
        <v>585</v>
      </c>
      <c r="H1169" s="25"/>
      <c r="I1169" s="25"/>
      <c r="J1169" s="35" t="s">
        <v>96</v>
      </c>
      <c r="K1169" s="25" t="s">
        <v>36</v>
      </c>
      <c r="L1169" s="31">
        <v>5468</v>
      </c>
      <c r="M1169" s="25">
        <v>2.91</v>
      </c>
      <c r="N1169" s="25">
        <v>7.1246000000000004E-2</v>
      </c>
      <c r="O1169" s="25">
        <v>1</v>
      </c>
      <c r="P1169" s="25">
        <v>3050</v>
      </c>
      <c r="Q1169" s="25">
        <v>1150</v>
      </c>
      <c r="R1169" s="25">
        <v>650</v>
      </c>
      <c r="S1169" s="25"/>
      <c r="T1169" s="25"/>
    </row>
    <row r="1170" spans="1:20" ht="25.5" x14ac:dyDescent="0.25">
      <c r="A1170" s="1"/>
      <c r="B1170" s="25">
        <v>1165</v>
      </c>
      <c r="C1170" s="43">
        <v>1068040</v>
      </c>
      <c r="D1170" s="25">
        <v>1046155</v>
      </c>
      <c r="E1170" s="27" t="s">
        <v>2411</v>
      </c>
      <c r="F1170" s="34" t="s">
        <v>652</v>
      </c>
      <c r="G1170" s="238" t="s">
        <v>585</v>
      </c>
      <c r="H1170" s="25"/>
      <c r="I1170" s="25"/>
      <c r="J1170" s="35" t="s">
        <v>96</v>
      </c>
      <c r="K1170" s="25" t="s">
        <v>36</v>
      </c>
      <c r="L1170" s="31">
        <v>11035</v>
      </c>
      <c r="M1170" s="25">
        <v>6.67</v>
      </c>
      <c r="N1170" s="25">
        <v>0.17484</v>
      </c>
      <c r="O1170" s="25">
        <v>1</v>
      </c>
      <c r="P1170" s="25">
        <v>3100</v>
      </c>
      <c r="Q1170" s="25">
        <v>1200</v>
      </c>
      <c r="R1170" s="25">
        <v>940</v>
      </c>
      <c r="S1170" s="25"/>
      <c r="T1170" s="25"/>
    </row>
    <row r="1171" spans="1:20" ht="25.5" x14ac:dyDescent="0.25">
      <c r="A1171" s="126" t="s">
        <v>22</v>
      </c>
      <c r="B1171" s="25">
        <v>1166</v>
      </c>
      <c r="C1171" s="43">
        <v>1068054</v>
      </c>
      <c r="D1171" s="25">
        <v>1046169</v>
      </c>
      <c r="E1171" s="27" t="s">
        <v>2408</v>
      </c>
      <c r="F1171" s="25" t="s">
        <v>652</v>
      </c>
      <c r="G1171" s="238" t="s">
        <v>585</v>
      </c>
      <c r="H1171" s="25"/>
      <c r="I1171" s="25"/>
      <c r="J1171" s="35" t="s">
        <v>96</v>
      </c>
      <c r="K1171" s="25" t="s">
        <v>36</v>
      </c>
      <c r="L1171" s="31">
        <v>1243</v>
      </c>
      <c r="M1171" s="25">
        <v>0.32</v>
      </c>
      <c r="N1171" s="25">
        <v>1.0829999999999999E-2</v>
      </c>
      <c r="O1171" s="25">
        <v>1</v>
      </c>
      <c r="P1171" s="25">
        <v>226</v>
      </c>
      <c r="Q1171" s="25">
        <v>135</v>
      </c>
      <c r="R1171" s="25">
        <v>226</v>
      </c>
      <c r="S1171" s="25">
        <v>0.28000000000000003</v>
      </c>
      <c r="T1171" s="25">
        <v>6.8952600000000003E-3</v>
      </c>
    </row>
    <row r="1172" spans="1:20" ht="25.5" x14ac:dyDescent="0.25">
      <c r="A1172" s="1"/>
      <c r="B1172" s="25">
        <v>1167</v>
      </c>
      <c r="C1172" s="43">
        <v>1068058</v>
      </c>
      <c r="D1172" s="25">
        <v>1046173</v>
      </c>
      <c r="E1172" s="27" t="s">
        <v>2401</v>
      </c>
      <c r="F1172" s="25" t="s">
        <v>21</v>
      </c>
      <c r="G1172" s="238" t="s">
        <v>585</v>
      </c>
      <c r="H1172" s="25"/>
      <c r="I1172" s="25"/>
      <c r="J1172" s="35" t="s">
        <v>96</v>
      </c>
      <c r="K1172" s="25" t="s">
        <v>36</v>
      </c>
      <c r="L1172" s="31">
        <v>1102</v>
      </c>
      <c r="M1172" s="25">
        <v>0.16500000000000001</v>
      </c>
      <c r="N1172" s="25">
        <v>7.7299999999999999E-3</v>
      </c>
      <c r="O1172" s="25">
        <v>1</v>
      </c>
      <c r="P1172" s="25">
        <v>200</v>
      </c>
      <c r="Q1172" s="25">
        <v>130</v>
      </c>
      <c r="R1172" s="25">
        <v>200</v>
      </c>
      <c r="S1172" s="25">
        <v>0.16</v>
      </c>
      <c r="T1172" s="25">
        <v>5.1999999999999998E-3</v>
      </c>
    </row>
    <row r="1173" spans="1:20" ht="25.5" x14ac:dyDescent="0.25">
      <c r="A1173" s="1"/>
      <c r="B1173" s="25">
        <v>1168</v>
      </c>
      <c r="C1173" s="43">
        <v>1068061</v>
      </c>
      <c r="D1173" s="25">
        <v>1046176</v>
      </c>
      <c r="E1173" s="27" t="s">
        <v>2386</v>
      </c>
      <c r="F1173" s="25" t="s">
        <v>21</v>
      </c>
      <c r="G1173" s="238" t="s">
        <v>585</v>
      </c>
      <c r="H1173" s="25"/>
      <c r="I1173" s="25"/>
      <c r="J1173" s="35" t="s">
        <v>96</v>
      </c>
      <c r="K1173" s="25" t="s">
        <v>36</v>
      </c>
      <c r="L1173" s="31">
        <v>1450</v>
      </c>
      <c r="M1173" s="25">
        <v>0.33</v>
      </c>
      <c r="N1173" s="25">
        <v>1.128E-2</v>
      </c>
      <c r="O1173" s="25">
        <v>1</v>
      </c>
      <c r="P1173" s="25">
        <v>268</v>
      </c>
      <c r="Q1173" s="25">
        <v>130</v>
      </c>
      <c r="R1173" s="25">
        <v>197</v>
      </c>
      <c r="S1173" s="25">
        <v>0.35</v>
      </c>
      <c r="T1173" s="25">
        <v>6.8634799999999999E-3</v>
      </c>
    </row>
    <row r="1174" spans="1:20" ht="25.5" x14ac:dyDescent="0.25">
      <c r="A1174" s="1"/>
      <c r="B1174" s="25">
        <v>1169</v>
      </c>
      <c r="C1174" s="43">
        <v>1068050</v>
      </c>
      <c r="D1174" s="25">
        <v>1046165</v>
      </c>
      <c r="E1174" s="27" t="s">
        <v>2377</v>
      </c>
      <c r="F1174" s="25" t="s">
        <v>652</v>
      </c>
      <c r="G1174" s="238" t="s">
        <v>585</v>
      </c>
      <c r="H1174" s="25"/>
      <c r="I1174" s="25"/>
      <c r="J1174" s="35" t="s">
        <v>96</v>
      </c>
      <c r="K1174" s="25" t="s">
        <v>36</v>
      </c>
      <c r="L1174" s="31">
        <v>719</v>
      </c>
      <c r="M1174" s="25">
        <v>9.5000000000000001E-2</v>
      </c>
      <c r="N1174" s="25">
        <v>2.48E-3</v>
      </c>
      <c r="O1174" s="25">
        <v>1</v>
      </c>
      <c r="P1174" s="25">
        <v>103</v>
      </c>
      <c r="Q1174" s="25">
        <v>130</v>
      </c>
      <c r="R1174" s="25">
        <v>130</v>
      </c>
      <c r="S1174" s="25">
        <v>9.8000000000000004E-2</v>
      </c>
      <c r="T1174" s="25">
        <v>1.7407E-3</v>
      </c>
    </row>
    <row r="1175" spans="1:20" ht="25.5" x14ac:dyDescent="0.25">
      <c r="A1175" s="1"/>
      <c r="B1175" s="25">
        <v>1170</v>
      </c>
      <c r="C1175" s="43">
        <v>1068067</v>
      </c>
      <c r="D1175" s="25">
        <v>1046182</v>
      </c>
      <c r="E1175" s="27" t="s">
        <v>2372</v>
      </c>
      <c r="F1175" s="25" t="s">
        <v>21</v>
      </c>
      <c r="G1175" s="238" t="s">
        <v>585</v>
      </c>
      <c r="H1175" s="25"/>
      <c r="I1175" s="25"/>
      <c r="J1175" s="35" t="s">
        <v>96</v>
      </c>
      <c r="K1175" s="25" t="s">
        <v>36</v>
      </c>
      <c r="L1175" s="31">
        <v>556</v>
      </c>
      <c r="M1175" s="25">
        <v>0.06</v>
      </c>
      <c r="N1175" s="25">
        <v>6.1899999999999998E-4</v>
      </c>
      <c r="O1175" s="25">
        <v>1</v>
      </c>
      <c r="P1175" s="25">
        <v>120</v>
      </c>
      <c r="Q1175" s="25">
        <v>120</v>
      </c>
      <c r="R1175" s="25">
        <v>43</v>
      </c>
      <c r="S1175" s="25">
        <v>5.3999999999999999E-2</v>
      </c>
      <c r="T1175" s="25">
        <v>6.1919999999999998E-4</v>
      </c>
    </row>
    <row r="1176" spans="1:20" ht="25.5" x14ac:dyDescent="0.25">
      <c r="A1176" s="1"/>
      <c r="B1176" s="25">
        <v>1171</v>
      </c>
      <c r="C1176" s="43">
        <v>1068068</v>
      </c>
      <c r="D1176" s="25">
        <v>1046183</v>
      </c>
      <c r="E1176" s="27" t="s">
        <v>2370</v>
      </c>
      <c r="F1176" s="25" t="s">
        <v>21</v>
      </c>
      <c r="G1176" s="238" t="s">
        <v>585</v>
      </c>
      <c r="H1176" s="25"/>
      <c r="I1176" s="25"/>
      <c r="J1176" s="35" t="s">
        <v>96</v>
      </c>
      <c r="K1176" s="25" t="s">
        <v>36</v>
      </c>
      <c r="L1176" s="31">
        <v>612</v>
      </c>
      <c r="M1176" s="25">
        <v>7.4999999999999997E-2</v>
      </c>
      <c r="N1176" s="25">
        <v>9.3000000000000005E-4</v>
      </c>
      <c r="O1176" s="25">
        <v>1</v>
      </c>
      <c r="P1176" s="25">
        <v>125</v>
      </c>
      <c r="Q1176" s="25">
        <v>125</v>
      </c>
      <c r="R1176" s="25">
        <v>33</v>
      </c>
      <c r="S1176" s="25">
        <v>7.0000000000000007E-2</v>
      </c>
      <c r="T1176" s="25">
        <v>5.1562500000000002E-4</v>
      </c>
    </row>
    <row r="1177" spans="1:20" ht="25.5" x14ac:dyDescent="0.25">
      <c r="A1177" s="1"/>
      <c r="B1177" s="25">
        <v>1172</v>
      </c>
      <c r="C1177" s="43">
        <v>1068069</v>
      </c>
      <c r="D1177" s="25">
        <v>1046184</v>
      </c>
      <c r="E1177" s="27" t="s">
        <v>2368</v>
      </c>
      <c r="F1177" s="25" t="s">
        <v>21</v>
      </c>
      <c r="G1177" s="238" t="s">
        <v>585</v>
      </c>
      <c r="H1177" s="25"/>
      <c r="I1177" s="25"/>
      <c r="J1177" s="35" t="s">
        <v>96</v>
      </c>
      <c r="K1177" s="25" t="s">
        <v>36</v>
      </c>
      <c r="L1177" s="31">
        <v>1111</v>
      </c>
      <c r="M1177" s="25">
        <v>0.21</v>
      </c>
      <c r="N1177" s="25">
        <v>2.48E-3</v>
      </c>
      <c r="O1177" s="25">
        <v>1</v>
      </c>
      <c r="P1177" s="25">
        <v>180</v>
      </c>
      <c r="Q1177" s="25">
        <v>180</v>
      </c>
      <c r="R1177" s="25">
        <v>53</v>
      </c>
      <c r="S1177" s="25">
        <v>0.19</v>
      </c>
      <c r="T1177" s="25">
        <v>1.7172000000000001E-3</v>
      </c>
    </row>
    <row r="1178" spans="1:20" ht="25.5" x14ac:dyDescent="0.25">
      <c r="A1178" s="1"/>
      <c r="B1178" s="25">
        <v>1173</v>
      </c>
      <c r="C1178" s="43">
        <v>1068072</v>
      </c>
      <c r="D1178" s="25">
        <v>1046187</v>
      </c>
      <c r="E1178" s="27" t="s">
        <v>2362</v>
      </c>
      <c r="F1178" s="25" t="s">
        <v>757</v>
      </c>
      <c r="G1178" s="238" t="s">
        <v>585</v>
      </c>
      <c r="H1178" s="25"/>
      <c r="I1178" s="25"/>
      <c r="J1178" s="35" t="s">
        <v>96</v>
      </c>
      <c r="K1178" s="25" t="s">
        <v>36</v>
      </c>
      <c r="L1178" s="31">
        <v>1285</v>
      </c>
      <c r="M1178" s="25">
        <v>0.23499999999999999</v>
      </c>
      <c r="N1178" s="25">
        <v>6.1999999999999998E-3</v>
      </c>
      <c r="O1178" s="25">
        <v>1</v>
      </c>
      <c r="P1178" s="25">
        <v>205</v>
      </c>
      <c r="Q1178" s="25">
        <v>205</v>
      </c>
      <c r="R1178" s="25">
        <v>141</v>
      </c>
      <c r="S1178" s="25">
        <v>0.23400000000000001</v>
      </c>
      <c r="T1178" s="25">
        <v>5.9255250000000001E-3</v>
      </c>
    </row>
    <row r="1179" spans="1:20" ht="25.5" x14ac:dyDescent="0.25">
      <c r="A1179" s="1"/>
      <c r="B1179" s="25">
        <v>1174</v>
      </c>
      <c r="C1179" s="43">
        <v>1068041</v>
      </c>
      <c r="D1179" s="25">
        <v>1046156</v>
      </c>
      <c r="E1179" s="27" t="s">
        <v>2357</v>
      </c>
      <c r="F1179" s="25" t="s">
        <v>21</v>
      </c>
      <c r="G1179" s="238" t="s">
        <v>585</v>
      </c>
      <c r="H1179" s="25"/>
      <c r="I1179" s="25"/>
      <c r="J1179" s="35" t="s">
        <v>96</v>
      </c>
      <c r="K1179" s="25" t="s">
        <v>36</v>
      </c>
      <c r="L1179" s="31">
        <v>7815</v>
      </c>
      <c r="M1179" s="25">
        <v>2.34</v>
      </c>
      <c r="N1179" s="25">
        <v>6.9750000000000006E-2</v>
      </c>
      <c r="O1179" s="25">
        <v>1</v>
      </c>
      <c r="P1179" s="25">
        <v>3100</v>
      </c>
      <c r="Q1179" s="25">
        <v>1200</v>
      </c>
      <c r="R1179" s="25">
        <v>750</v>
      </c>
      <c r="S1179" s="25"/>
      <c r="T1179" s="25"/>
    </row>
    <row r="1180" spans="1:20" ht="25.5" x14ac:dyDescent="0.25">
      <c r="A1180" s="1"/>
      <c r="B1180" s="25">
        <v>1175</v>
      </c>
      <c r="C1180" s="43">
        <v>1068042</v>
      </c>
      <c r="D1180" s="25">
        <v>1046157</v>
      </c>
      <c r="E1180" s="27" t="s">
        <v>2355</v>
      </c>
      <c r="F1180" s="25" t="s">
        <v>21</v>
      </c>
      <c r="G1180" s="238" t="s">
        <v>585</v>
      </c>
      <c r="H1180" s="25"/>
      <c r="I1180" s="25"/>
      <c r="J1180" s="35" t="s">
        <v>96</v>
      </c>
      <c r="K1180" s="25" t="s">
        <v>36</v>
      </c>
      <c r="L1180" s="31">
        <v>9239</v>
      </c>
      <c r="M1180" s="25">
        <v>2.94</v>
      </c>
      <c r="N1180" s="25">
        <v>9.9642999999999995E-2</v>
      </c>
      <c r="O1180" s="25">
        <v>1</v>
      </c>
      <c r="P1180" s="25">
        <v>3100</v>
      </c>
      <c r="Q1180" s="25">
        <v>1200</v>
      </c>
      <c r="R1180" s="25">
        <v>750</v>
      </c>
      <c r="S1180" s="25"/>
      <c r="T1180" s="25"/>
    </row>
    <row r="1181" spans="1:20" ht="25.5" x14ac:dyDescent="0.25">
      <c r="A1181" s="1"/>
      <c r="B1181" s="25">
        <v>1176</v>
      </c>
      <c r="C1181" s="43">
        <v>1068078</v>
      </c>
      <c r="D1181" s="25">
        <v>1046193</v>
      </c>
      <c r="E1181" s="27" t="s">
        <v>2349</v>
      </c>
      <c r="F1181" s="25" t="s">
        <v>21</v>
      </c>
      <c r="G1181" s="238" t="s">
        <v>585</v>
      </c>
      <c r="H1181" s="25"/>
      <c r="I1181" s="25"/>
      <c r="J1181" s="35" t="s">
        <v>96</v>
      </c>
      <c r="K1181" s="25" t="s">
        <v>36</v>
      </c>
      <c r="L1181" s="31">
        <v>7613</v>
      </c>
      <c r="M1181" s="25">
        <v>0.192</v>
      </c>
      <c r="N1181" s="25">
        <v>1.128E-2</v>
      </c>
      <c r="O1181" s="25">
        <v>1</v>
      </c>
      <c r="P1181" s="25" t="s">
        <v>22</v>
      </c>
      <c r="Q1181" s="25" t="s">
        <v>22</v>
      </c>
      <c r="R1181" s="25" t="s">
        <v>22</v>
      </c>
      <c r="S1181" s="25"/>
      <c r="T1181" s="25"/>
    </row>
    <row r="1182" spans="1:20" ht="25.5" x14ac:dyDescent="0.25">
      <c r="A1182" s="1"/>
      <c r="B1182" s="25">
        <v>1177</v>
      </c>
      <c r="C1182" s="43">
        <v>1068079</v>
      </c>
      <c r="D1182" s="25">
        <v>1046194</v>
      </c>
      <c r="E1182" s="27" t="s">
        <v>2347</v>
      </c>
      <c r="F1182" s="25" t="s">
        <v>21</v>
      </c>
      <c r="G1182" s="238" t="s">
        <v>585</v>
      </c>
      <c r="H1182" s="25"/>
      <c r="I1182" s="25"/>
      <c r="J1182" s="35" t="s">
        <v>96</v>
      </c>
      <c r="K1182" s="25" t="s">
        <v>36</v>
      </c>
      <c r="L1182" s="31">
        <v>8166</v>
      </c>
      <c r="M1182" s="25">
        <v>0.35499999999999998</v>
      </c>
      <c r="N1182" s="25">
        <v>1.6114E-2</v>
      </c>
      <c r="O1182" s="25">
        <v>1</v>
      </c>
      <c r="P1182" s="25" t="s">
        <v>22</v>
      </c>
      <c r="Q1182" s="25" t="s">
        <v>22</v>
      </c>
      <c r="R1182" s="25" t="s">
        <v>22</v>
      </c>
      <c r="S1182" s="25"/>
      <c r="T1182" s="25"/>
    </row>
    <row r="1183" spans="1:20" ht="25.5" x14ac:dyDescent="0.25">
      <c r="A1183" s="1"/>
      <c r="B1183" s="25">
        <v>1178</v>
      </c>
      <c r="C1183" s="43">
        <v>1068083</v>
      </c>
      <c r="D1183" s="25">
        <v>1046198</v>
      </c>
      <c r="E1183" s="27" t="s">
        <v>2342</v>
      </c>
      <c r="F1183" s="25" t="s">
        <v>21</v>
      </c>
      <c r="G1183" s="238" t="s">
        <v>585</v>
      </c>
      <c r="H1183" s="25"/>
      <c r="I1183" s="25"/>
      <c r="J1183" s="35" t="s">
        <v>96</v>
      </c>
      <c r="K1183" s="25" t="s">
        <v>36</v>
      </c>
      <c r="L1183" s="31">
        <v>8097</v>
      </c>
      <c r="M1183" s="25">
        <v>0.317</v>
      </c>
      <c r="N1183" s="25">
        <v>6.1999999999999998E-3</v>
      </c>
      <c r="O1183" s="25">
        <v>1</v>
      </c>
      <c r="P1183" s="25" t="s">
        <v>22</v>
      </c>
      <c r="Q1183" s="25" t="s">
        <v>22</v>
      </c>
      <c r="R1183" s="25" t="s">
        <v>22</v>
      </c>
      <c r="S1183" s="25"/>
      <c r="T1183" s="25"/>
    </row>
    <row r="1184" spans="1:20" ht="25.5" x14ac:dyDescent="0.25">
      <c r="A1184" s="1"/>
      <c r="B1184" s="25">
        <v>1179</v>
      </c>
      <c r="C1184" s="43">
        <v>1068085</v>
      </c>
      <c r="D1184" s="25">
        <v>1046200</v>
      </c>
      <c r="E1184" s="27" t="s">
        <v>2332</v>
      </c>
      <c r="F1184" s="25" t="s">
        <v>21</v>
      </c>
      <c r="G1184" s="238" t="s">
        <v>585</v>
      </c>
      <c r="H1184" s="25"/>
      <c r="I1184" s="25"/>
      <c r="J1184" s="35" t="s">
        <v>96</v>
      </c>
      <c r="K1184" s="25" t="s">
        <v>36</v>
      </c>
      <c r="L1184" s="31">
        <v>8306</v>
      </c>
      <c r="M1184" s="25">
        <v>0.23899999999999999</v>
      </c>
      <c r="N1184" s="25">
        <v>4.6499999999999996E-3</v>
      </c>
      <c r="O1184" s="25">
        <v>1</v>
      </c>
      <c r="P1184" s="25" t="s">
        <v>22</v>
      </c>
      <c r="Q1184" s="25" t="s">
        <v>22</v>
      </c>
      <c r="R1184" s="25" t="s">
        <v>22</v>
      </c>
      <c r="S1184" s="25"/>
      <c r="T1184" s="25"/>
    </row>
    <row r="1185" spans="1:20" ht="25.5" x14ac:dyDescent="0.25">
      <c r="A1185" s="1"/>
      <c r="B1185" s="25">
        <v>1180</v>
      </c>
      <c r="C1185" s="43">
        <v>1068089</v>
      </c>
      <c r="D1185" s="25">
        <v>1046204</v>
      </c>
      <c r="E1185" s="27" t="s">
        <v>2330</v>
      </c>
      <c r="F1185" s="25" t="s">
        <v>21</v>
      </c>
      <c r="G1185" s="238" t="s">
        <v>585</v>
      </c>
      <c r="H1185" s="25"/>
      <c r="I1185" s="25"/>
      <c r="J1185" s="35" t="s">
        <v>96</v>
      </c>
      <c r="K1185" s="25" t="s">
        <v>36</v>
      </c>
      <c r="L1185" s="31">
        <v>8919</v>
      </c>
      <c r="M1185" s="25">
        <v>0.317</v>
      </c>
      <c r="N1185" s="25">
        <v>1.41E-2</v>
      </c>
      <c r="O1185" s="25">
        <v>1</v>
      </c>
      <c r="P1185" s="25" t="s">
        <v>22</v>
      </c>
      <c r="Q1185" s="25" t="s">
        <v>22</v>
      </c>
      <c r="R1185" s="25" t="s">
        <v>22</v>
      </c>
      <c r="S1185" s="25"/>
      <c r="T1185" s="25"/>
    </row>
    <row r="1186" spans="1:20" ht="25.5" x14ac:dyDescent="0.25">
      <c r="A1186" s="1"/>
      <c r="B1186" s="25">
        <v>1181</v>
      </c>
      <c r="C1186" s="43">
        <v>1068086</v>
      </c>
      <c r="D1186" s="25">
        <v>1046201</v>
      </c>
      <c r="E1186" s="27" t="s">
        <v>2328</v>
      </c>
      <c r="F1186" s="25" t="s">
        <v>21</v>
      </c>
      <c r="G1186" s="238" t="s">
        <v>585</v>
      </c>
      <c r="H1186" s="25"/>
      <c r="I1186" s="25"/>
      <c r="J1186" s="35" t="s">
        <v>96</v>
      </c>
      <c r="K1186" s="25" t="s">
        <v>36</v>
      </c>
      <c r="L1186" s="31">
        <v>9814</v>
      </c>
      <c r="M1186" s="25">
        <v>0.59</v>
      </c>
      <c r="N1186" s="25">
        <v>4.3819999999999996E-3</v>
      </c>
      <c r="O1186" s="25">
        <v>1</v>
      </c>
      <c r="P1186" s="25">
        <v>150</v>
      </c>
      <c r="Q1186" s="25">
        <v>127</v>
      </c>
      <c r="R1186" s="25">
        <v>230</v>
      </c>
      <c r="S1186" s="25">
        <v>0.59</v>
      </c>
      <c r="T1186" s="25">
        <v>4.3815E-3</v>
      </c>
    </row>
    <row r="1187" spans="1:20" ht="25.5" x14ac:dyDescent="0.25">
      <c r="A1187" s="1"/>
      <c r="B1187" s="25">
        <v>1182</v>
      </c>
      <c r="C1187" s="43">
        <v>1068087</v>
      </c>
      <c r="D1187" s="25">
        <v>1046202</v>
      </c>
      <c r="E1187" s="27" t="s">
        <v>2325</v>
      </c>
      <c r="F1187" s="25" t="s">
        <v>21</v>
      </c>
      <c r="G1187" s="238" t="s">
        <v>585</v>
      </c>
      <c r="H1187" s="25"/>
      <c r="I1187" s="25"/>
      <c r="J1187" s="35" t="s">
        <v>96</v>
      </c>
      <c r="K1187" s="25" t="s">
        <v>36</v>
      </c>
      <c r="L1187" s="31">
        <v>11767</v>
      </c>
      <c r="M1187" s="25">
        <v>0.7</v>
      </c>
      <c r="N1187" s="25">
        <v>5.5890000000000002E-3</v>
      </c>
      <c r="O1187" s="25">
        <v>1</v>
      </c>
      <c r="P1187" s="25">
        <v>150</v>
      </c>
      <c r="Q1187" s="25">
        <v>162</v>
      </c>
      <c r="R1187" s="25">
        <v>230</v>
      </c>
      <c r="S1187" s="25">
        <v>0.7</v>
      </c>
      <c r="T1187" s="25">
        <v>5.5890000000000002E-3</v>
      </c>
    </row>
    <row r="1188" spans="1:20" ht="25.5" x14ac:dyDescent="0.25">
      <c r="A1188" s="1"/>
      <c r="B1188" s="25">
        <v>1183</v>
      </c>
      <c r="C1188" s="43">
        <v>1068092</v>
      </c>
      <c r="D1188" s="25">
        <v>1046207</v>
      </c>
      <c r="E1188" s="27" t="s">
        <v>2316</v>
      </c>
      <c r="F1188" s="25" t="s">
        <v>21</v>
      </c>
      <c r="G1188" s="238" t="s">
        <v>585</v>
      </c>
      <c r="H1188" s="25"/>
      <c r="I1188" s="25"/>
      <c r="J1188" s="35" t="s">
        <v>96</v>
      </c>
      <c r="K1188" s="25" t="s">
        <v>36</v>
      </c>
      <c r="L1188" s="31">
        <v>2004</v>
      </c>
      <c r="M1188" s="25">
        <v>6.2E-2</v>
      </c>
      <c r="N1188" s="25">
        <v>1.8E-3</v>
      </c>
      <c r="O1188" s="25">
        <v>1</v>
      </c>
      <c r="P1188" s="25" t="s">
        <v>22</v>
      </c>
      <c r="Q1188" s="25" t="s">
        <v>22</v>
      </c>
      <c r="R1188" s="25" t="s">
        <v>22</v>
      </c>
      <c r="S1188" s="25"/>
      <c r="T1188" s="25"/>
    </row>
    <row r="1189" spans="1:20" ht="25.5" x14ac:dyDescent="0.25">
      <c r="A1189" s="1"/>
      <c r="B1189" s="25">
        <v>1184</v>
      </c>
      <c r="C1189" s="43">
        <v>1068093</v>
      </c>
      <c r="D1189" s="25">
        <v>1046208</v>
      </c>
      <c r="E1189" s="27" t="s">
        <v>2314</v>
      </c>
      <c r="F1189" s="25" t="s">
        <v>21</v>
      </c>
      <c r="G1189" s="238" t="s">
        <v>585</v>
      </c>
      <c r="H1189" s="25"/>
      <c r="I1189" s="25"/>
      <c r="J1189" s="35" t="s">
        <v>96</v>
      </c>
      <c r="K1189" s="25" t="s">
        <v>36</v>
      </c>
      <c r="L1189" s="31">
        <v>3543</v>
      </c>
      <c r="M1189" s="25">
        <v>8.2000000000000003E-2</v>
      </c>
      <c r="N1189" s="25">
        <v>6.7000000000000002E-4</v>
      </c>
      <c r="O1189" s="25">
        <v>1</v>
      </c>
      <c r="P1189" s="25">
        <v>125</v>
      </c>
      <c r="Q1189" s="25">
        <v>43</v>
      </c>
      <c r="R1189" s="25">
        <v>125</v>
      </c>
      <c r="S1189" s="25">
        <v>8.2000000000000003E-2</v>
      </c>
      <c r="T1189" s="25">
        <v>6.7187499999999995E-4</v>
      </c>
    </row>
    <row r="1190" spans="1:20" ht="25.5" x14ac:dyDescent="0.25">
      <c r="A1190" s="1"/>
      <c r="B1190" s="25">
        <v>1185</v>
      </c>
      <c r="C1190" s="43">
        <v>1068094</v>
      </c>
      <c r="D1190" s="25">
        <v>1046209</v>
      </c>
      <c r="E1190" s="27" t="s">
        <v>2312</v>
      </c>
      <c r="F1190" s="25" t="s">
        <v>21</v>
      </c>
      <c r="G1190" s="238" t="s">
        <v>585</v>
      </c>
      <c r="H1190" s="25"/>
      <c r="I1190" s="25"/>
      <c r="J1190" s="35" t="s">
        <v>96</v>
      </c>
      <c r="K1190" s="25" t="s">
        <v>36</v>
      </c>
      <c r="L1190" s="31">
        <v>3087</v>
      </c>
      <c r="M1190" s="25">
        <v>0.219</v>
      </c>
      <c r="N1190" s="25">
        <v>7.0299999999999996E-4</v>
      </c>
      <c r="O1190" s="25">
        <v>1</v>
      </c>
      <c r="P1190" s="25">
        <v>125</v>
      </c>
      <c r="Q1190" s="25">
        <v>45</v>
      </c>
      <c r="R1190" s="25">
        <v>125</v>
      </c>
      <c r="S1190" s="25">
        <v>0.219</v>
      </c>
      <c r="T1190" s="25">
        <v>7.0312499999999997E-4</v>
      </c>
    </row>
    <row r="1191" spans="1:20" ht="25.5" x14ac:dyDescent="0.25">
      <c r="A1191" s="1"/>
      <c r="B1191" s="25">
        <v>1186</v>
      </c>
      <c r="C1191" s="43">
        <v>1068096</v>
      </c>
      <c r="D1191" s="25">
        <v>1046211</v>
      </c>
      <c r="E1191" s="27" t="s">
        <v>2309</v>
      </c>
      <c r="F1191" s="25" t="s">
        <v>21</v>
      </c>
      <c r="G1191" s="238" t="s">
        <v>585</v>
      </c>
      <c r="H1191" s="25"/>
      <c r="I1191" s="25"/>
      <c r="J1191" s="35" t="s">
        <v>96</v>
      </c>
      <c r="K1191" s="25" t="s">
        <v>36</v>
      </c>
      <c r="L1191" s="31">
        <v>7219</v>
      </c>
      <c r="M1191" s="25">
        <v>0.189</v>
      </c>
      <c r="N1191" s="25">
        <v>2.8869999999999998E-3</v>
      </c>
      <c r="O1191" s="25">
        <v>1</v>
      </c>
      <c r="P1191" s="25">
        <v>162</v>
      </c>
      <c r="Q1191" s="25">
        <v>110</v>
      </c>
      <c r="R1191" s="25">
        <v>162</v>
      </c>
      <c r="S1191" s="25">
        <v>0.189</v>
      </c>
      <c r="T1191" s="25">
        <v>2.8868399999999999E-3</v>
      </c>
    </row>
    <row r="1192" spans="1:20" x14ac:dyDescent="0.25">
      <c r="A1192" s="1"/>
      <c r="B1192" s="50">
        <v>1187</v>
      </c>
      <c r="C1192" s="258" t="s">
        <v>2266</v>
      </c>
      <c r="D1192" s="50"/>
      <c r="E1192" s="259"/>
      <c r="F1192" s="286"/>
      <c r="G1192" s="260"/>
      <c r="H1192" s="50"/>
      <c r="I1192" s="50"/>
      <c r="J1192" s="261" t="s">
        <v>22</v>
      </c>
      <c r="K1192" s="50"/>
      <c r="L1192" s="262"/>
      <c r="M1192" s="50"/>
      <c r="N1192" s="50"/>
      <c r="O1192" s="50"/>
      <c r="P1192" s="50"/>
      <c r="Q1192" s="50"/>
      <c r="R1192" s="50"/>
      <c r="S1192" s="50"/>
      <c r="T1192" s="50"/>
    </row>
    <row r="1193" spans="1:20" x14ac:dyDescent="0.25">
      <c r="A1193" s="1"/>
      <c r="B1193" s="61">
        <v>1188</v>
      </c>
      <c r="C1193" s="263" t="s">
        <v>2250</v>
      </c>
      <c r="D1193" s="60"/>
      <c r="E1193" s="264"/>
      <c r="F1193" s="61"/>
      <c r="G1193" s="265"/>
      <c r="H1193" s="61"/>
      <c r="I1193" s="61"/>
      <c r="J1193" s="62" t="s">
        <v>22</v>
      </c>
      <c r="K1193" s="61"/>
      <c r="L1193" s="266"/>
      <c r="M1193" s="61"/>
      <c r="N1193" s="61"/>
      <c r="O1193" s="61"/>
      <c r="P1193" s="61"/>
      <c r="Q1193" s="61"/>
      <c r="R1193" s="61"/>
      <c r="S1193" s="61"/>
      <c r="T1193" s="61"/>
    </row>
    <row r="1194" spans="1:20" ht="25.5" x14ac:dyDescent="0.25">
      <c r="A1194" s="1"/>
      <c r="B1194" s="25">
        <v>1189</v>
      </c>
      <c r="C1194" s="43">
        <v>1050983</v>
      </c>
      <c r="D1194" s="25"/>
      <c r="E1194" s="27" t="s">
        <v>2232</v>
      </c>
      <c r="F1194" s="25" t="s">
        <v>652</v>
      </c>
      <c r="G1194" s="238" t="s">
        <v>585</v>
      </c>
      <c r="H1194" s="25"/>
      <c r="I1194" s="25"/>
      <c r="J1194" s="35" t="s">
        <v>102</v>
      </c>
      <c r="K1194" s="25" t="s">
        <v>36</v>
      </c>
      <c r="L1194" s="31">
        <v>1940</v>
      </c>
      <c r="M1194" s="25">
        <v>1.2250000000000001</v>
      </c>
      <c r="N1194" s="25">
        <v>2.964E-2</v>
      </c>
      <c r="O1194" s="25">
        <v>1</v>
      </c>
      <c r="P1194" s="25"/>
      <c r="Q1194" s="25"/>
      <c r="R1194" s="25"/>
      <c r="S1194" s="25"/>
      <c r="T1194" s="25"/>
    </row>
    <row r="1195" spans="1:20" ht="25.5" x14ac:dyDescent="0.25">
      <c r="A1195" s="1"/>
      <c r="B1195" s="25">
        <v>1190</v>
      </c>
      <c r="C1195" s="43">
        <v>1050982</v>
      </c>
      <c r="D1195" s="25"/>
      <c r="E1195" s="27" t="s">
        <v>2229</v>
      </c>
      <c r="F1195" s="25" t="s">
        <v>652</v>
      </c>
      <c r="G1195" s="238" t="s">
        <v>585</v>
      </c>
      <c r="H1195" s="25"/>
      <c r="I1195" s="25"/>
      <c r="J1195" s="35" t="s">
        <v>102</v>
      </c>
      <c r="K1195" s="25" t="s">
        <v>36</v>
      </c>
      <c r="L1195" s="31">
        <v>1940</v>
      </c>
      <c r="M1195" s="25">
        <v>1.2250000000000001</v>
      </c>
      <c r="N1195" s="25">
        <v>2.964E-2</v>
      </c>
      <c r="O1195" s="25">
        <v>1</v>
      </c>
      <c r="P1195" s="25"/>
      <c r="Q1195" s="25"/>
      <c r="R1195" s="25"/>
      <c r="S1195" s="25"/>
      <c r="T1195" s="25"/>
    </row>
    <row r="1196" spans="1:20" ht="25.5" x14ac:dyDescent="0.25">
      <c r="A1196" s="1"/>
      <c r="B1196" s="25">
        <v>1191</v>
      </c>
      <c r="C1196" s="43">
        <v>1053699</v>
      </c>
      <c r="D1196" s="25"/>
      <c r="E1196" s="27" t="s">
        <v>2227</v>
      </c>
      <c r="F1196" s="25" t="s">
        <v>652</v>
      </c>
      <c r="G1196" s="238" t="s">
        <v>585</v>
      </c>
      <c r="H1196" s="25"/>
      <c r="I1196" s="25"/>
      <c r="J1196" s="35" t="s">
        <v>102</v>
      </c>
      <c r="K1196" s="25" t="s">
        <v>36</v>
      </c>
      <c r="L1196" s="31">
        <v>449.62</v>
      </c>
      <c r="M1196" s="25">
        <v>0.13</v>
      </c>
      <c r="N1196" s="25">
        <v>3.9300000000000003E-3</v>
      </c>
      <c r="O1196" s="25">
        <v>1</v>
      </c>
      <c r="P1196" s="25"/>
      <c r="Q1196" s="25"/>
      <c r="R1196" s="25"/>
      <c r="S1196" s="25"/>
      <c r="T1196" s="25"/>
    </row>
    <row r="1197" spans="1:20" ht="25.5" x14ac:dyDescent="0.25">
      <c r="A1197" s="1"/>
      <c r="B1197" s="25">
        <v>1192</v>
      </c>
      <c r="C1197" s="43">
        <v>1050894</v>
      </c>
      <c r="D1197" s="25"/>
      <c r="E1197" s="27" t="s">
        <v>2225</v>
      </c>
      <c r="F1197" s="25" t="s">
        <v>652</v>
      </c>
      <c r="G1197" s="238" t="s">
        <v>585</v>
      </c>
      <c r="H1197" s="25"/>
      <c r="I1197" s="25"/>
      <c r="J1197" s="35" t="s">
        <v>102</v>
      </c>
      <c r="K1197" s="25" t="s">
        <v>36</v>
      </c>
      <c r="L1197" s="31">
        <v>635</v>
      </c>
      <c r="M1197" s="25">
        <v>8.5000000000000006E-2</v>
      </c>
      <c r="N1197" s="25">
        <v>1.2700000000000001E-3</v>
      </c>
      <c r="O1197" s="25">
        <v>1</v>
      </c>
      <c r="P1197" s="25"/>
      <c r="Q1197" s="25"/>
      <c r="R1197" s="25"/>
      <c r="S1197" s="25"/>
      <c r="T1197" s="25"/>
    </row>
    <row r="1198" spans="1:20" ht="25.5" x14ac:dyDescent="0.25">
      <c r="A1198" s="1"/>
      <c r="B1198" s="25">
        <v>1193</v>
      </c>
      <c r="C1198" s="43">
        <v>1003521</v>
      </c>
      <c r="D1198" s="25"/>
      <c r="E1198" s="36" t="s">
        <v>2203</v>
      </c>
      <c r="F1198" s="25" t="s">
        <v>652</v>
      </c>
      <c r="G1198" s="238" t="s">
        <v>585</v>
      </c>
      <c r="H1198" s="25"/>
      <c r="I1198" s="25"/>
      <c r="J1198" s="35" t="s">
        <v>102</v>
      </c>
      <c r="K1198" s="25" t="s">
        <v>36</v>
      </c>
      <c r="L1198" s="31">
        <v>1884</v>
      </c>
      <c r="M1198" s="25">
        <v>0.317</v>
      </c>
      <c r="N1198" s="25">
        <v>2.8800000000000002E-3</v>
      </c>
      <c r="O1198" s="25">
        <v>1</v>
      </c>
      <c r="P1198" s="25" t="s">
        <v>22</v>
      </c>
      <c r="Q1198" s="25" t="s">
        <v>22</v>
      </c>
      <c r="R1198" s="25" t="s">
        <v>22</v>
      </c>
      <c r="S1198" s="25"/>
      <c r="T1198" s="25"/>
    </row>
    <row r="1199" spans="1:20" ht="25.5" x14ac:dyDescent="0.25">
      <c r="A1199" s="1"/>
      <c r="B1199" s="25">
        <v>1194</v>
      </c>
      <c r="C1199" s="43">
        <v>1003600</v>
      </c>
      <c r="D1199" s="25"/>
      <c r="E1199" s="48" t="s">
        <v>2201</v>
      </c>
      <c r="F1199" s="25" t="s">
        <v>21</v>
      </c>
      <c r="G1199" s="238" t="s">
        <v>585</v>
      </c>
      <c r="H1199" s="25"/>
      <c r="I1199" s="25"/>
      <c r="J1199" s="35" t="s">
        <v>102</v>
      </c>
      <c r="K1199" s="25" t="s">
        <v>36</v>
      </c>
      <c r="L1199" s="31">
        <v>3037</v>
      </c>
      <c r="M1199" s="25">
        <v>0.6</v>
      </c>
      <c r="N1199" s="25">
        <v>1.5E-3</v>
      </c>
      <c r="O1199" s="25">
        <v>1</v>
      </c>
      <c r="P1199" s="25" t="s">
        <v>22</v>
      </c>
      <c r="Q1199" s="25" t="s">
        <v>22</v>
      </c>
      <c r="R1199" s="25" t="s">
        <v>22</v>
      </c>
      <c r="S1199" s="25"/>
      <c r="T1199" s="25"/>
    </row>
    <row r="1200" spans="1:20" x14ac:dyDescent="0.25">
      <c r="A1200" s="1"/>
      <c r="B1200" s="61">
        <v>1195</v>
      </c>
      <c r="C1200" s="263" t="s">
        <v>2186</v>
      </c>
      <c r="D1200" s="60"/>
      <c r="E1200" s="264"/>
      <c r="F1200" s="61"/>
      <c r="G1200" s="265"/>
      <c r="H1200" s="61"/>
      <c r="I1200" s="61"/>
      <c r="J1200" s="62" t="s">
        <v>22</v>
      </c>
      <c r="K1200" s="61"/>
      <c r="L1200" s="266"/>
      <c r="M1200" s="61"/>
      <c r="N1200" s="61"/>
      <c r="O1200" s="61"/>
      <c r="P1200" s="61"/>
      <c r="Q1200" s="61"/>
      <c r="R1200" s="61"/>
      <c r="S1200" s="61"/>
      <c r="T1200" s="61"/>
    </row>
    <row r="1201" spans="1:20" x14ac:dyDescent="0.25">
      <c r="A1201" s="1"/>
      <c r="B1201" s="25">
        <v>1196</v>
      </c>
      <c r="C1201" s="43">
        <v>1135625</v>
      </c>
      <c r="D1201" s="25">
        <v>1066946</v>
      </c>
      <c r="E1201" s="26" t="s">
        <v>2185</v>
      </c>
      <c r="F1201" s="25" t="s">
        <v>652</v>
      </c>
      <c r="G1201" s="238" t="s">
        <v>2182</v>
      </c>
      <c r="H1201" s="25"/>
      <c r="I1201" s="25"/>
      <c r="J1201" s="35" t="s">
        <v>103</v>
      </c>
      <c r="K1201" s="25" t="s">
        <v>36</v>
      </c>
      <c r="L1201" s="31">
        <v>18676</v>
      </c>
      <c r="M1201" s="25">
        <v>41.3</v>
      </c>
      <c r="N1201" s="25">
        <v>4.1759999999999999E-2</v>
      </c>
      <c r="O1201" s="25">
        <v>1</v>
      </c>
      <c r="P1201" s="25">
        <v>320</v>
      </c>
      <c r="Q1201" s="25">
        <v>290</v>
      </c>
      <c r="R1201" s="25">
        <v>450</v>
      </c>
      <c r="S1201" s="25">
        <v>41.65</v>
      </c>
      <c r="T1201" s="25">
        <v>4.1759999999999999E-2</v>
      </c>
    </row>
    <row r="1202" spans="1:20" ht="25.5" x14ac:dyDescent="0.25">
      <c r="A1202" s="1"/>
      <c r="B1202" s="25">
        <v>1197</v>
      </c>
      <c r="C1202" s="234">
        <v>1135978</v>
      </c>
      <c r="D1202" s="234">
        <v>1003575</v>
      </c>
      <c r="E1202" s="235" t="s">
        <v>2183</v>
      </c>
      <c r="F1202" s="25" t="s">
        <v>652</v>
      </c>
      <c r="G1202" s="238" t="s">
        <v>2182</v>
      </c>
      <c r="H1202" s="25"/>
      <c r="I1202" s="25"/>
      <c r="J1202" s="35" t="s">
        <v>103</v>
      </c>
      <c r="K1202" s="25" t="s">
        <v>36</v>
      </c>
      <c r="L1202" s="31">
        <v>26094</v>
      </c>
      <c r="M1202" s="25">
        <v>36</v>
      </c>
      <c r="N1202" s="25">
        <v>4.1759999999999999E-2</v>
      </c>
      <c r="O1202" s="25">
        <v>1</v>
      </c>
      <c r="P1202" s="25">
        <v>320</v>
      </c>
      <c r="Q1202" s="25">
        <v>290</v>
      </c>
      <c r="R1202" s="25">
        <v>450</v>
      </c>
      <c r="S1202" s="25">
        <v>37.200000000000003</v>
      </c>
      <c r="T1202" s="25">
        <v>4.1759999999999999E-2</v>
      </c>
    </row>
    <row r="1203" spans="1:20" ht="25.5" x14ac:dyDescent="0.25">
      <c r="A1203" s="1"/>
      <c r="B1203" s="25">
        <v>1198</v>
      </c>
      <c r="C1203" s="43">
        <v>1067029</v>
      </c>
      <c r="D1203" s="25"/>
      <c r="E1203" s="27" t="s">
        <v>2179</v>
      </c>
      <c r="F1203" s="25" t="s">
        <v>44</v>
      </c>
      <c r="G1203" s="238" t="s">
        <v>585</v>
      </c>
      <c r="H1203" s="25"/>
      <c r="I1203" s="25"/>
      <c r="J1203" s="35" t="s">
        <v>103</v>
      </c>
      <c r="K1203" s="25" t="s">
        <v>36</v>
      </c>
      <c r="L1203" s="31">
        <v>65681</v>
      </c>
      <c r="M1203" s="25">
        <v>0.2</v>
      </c>
      <c r="N1203" s="25"/>
      <c r="O1203" s="25">
        <v>1</v>
      </c>
      <c r="P1203" s="25" t="s">
        <v>22</v>
      </c>
      <c r="Q1203" s="25" t="s">
        <v>22</v>
      </c>
      <c r="R1203" s="25" t="s">
        <v>22</v>
      </c>
      <c r="S1203" s="25"/>
      <c r="T1203" s="25"/>
    </row>
    <row r="1204" spans="1:20" ht="25.5" x14ac:dyDescent="0.25">
      <c r="A1204" s="1"/>
      <c r="B1204" s="25">
        <v>1199</v>
      </c>
      <c r="C1204" s="43">
        <v>1054725</v>
      </c>
      <c r="D1204" s="25"/>
      <c r="E1204" s="27" t="s">
        <v>2175</v>
      </c>
      <c r="F1204" s="25" t="s">
        <v>44</v>
      </c>
      <c r="G1204" s="238" t="s">
        <v>585</v>
      </c>
      <c r="H1204" s="25"/>
      <c r="I1204" s="25"/>
      <c r="J1204" s="35" t="s">
        <v>103</v>
      </c>
      <c r="K1204" s="25" t="s">
        <v>36</v>
      </c>
      <c r="L1204" s="31">
        <v>17175</v>
      </c>
      <c r="M1204" s="25">
        <v>0.03</v>
      </c>
      <c r="N1204" s="25">
        <v>1.0000000000000001E-5</v>
      </c>
      <c r="O1204" s="25">
        <v>1</v>
      </c>
      <c r="P1204" s="25" t="s">
        <v>22</v>
      </c>
      <c r="Q1204" s="25" t="s">
        <v>22</v>
      </c>
      <c r="R1204" s="25" t="s">
        <v>22</v>
      </c>
      <c r="S1204" s="25"/>
      <c r="T1204" s="25"/>
    </row>
    <row r="1205" spans="1:20" ht="25.5" x14ac:dyDescent="0.25">
      <c r="A1205" s="1"/>
      <c r="B1205" s="25">
        <v>1200</v>
      </c>
      <c r="C1205" s="43">
        <v>1050948</v>
      </c>
      <c r="D1205" s="25"/>
      <c r="E1205" s="36" t="s">
        <v>2169</v>
      </c>
      <c r="F1205" s="25" t="s">
        <v>28</v>
      </c>
      <c r="G1205" s="238" t="s">
        <v>585</v>
      </c>
      <c r="H1205" s="25"/>
      <c r="I1205" s="25"/>
      <c r="J1205" s="35" t="s">
        <v>103</v>
      </c>
      <c r="K1205" s="25" t="s">
        <v>36</v>
      </c>
      <c r="L1205" s="31">
        <v>65147</v>
      </c>
      <c r="M1205" s="25">
        <v>6.2</v>
      </c>
      <c r="N1205" s="25">
        <v>1.44E-2</v>
      </c>
      <c r="O1205" s="25">
        <v>1</v>
      </c>
      <c r="P1205" s="25"/>
      <c r="Q1205" s="25"/>
      <c r="R1205" s="25"/>
      <c r="S1205" s="25"/>
      <c r="T1205" s="25"/>
    </row>
    <row r="1206" spans="1:20" ht="25.5" x14ac:dyDescent="0.25">
      <c r="A1206" s="1"/>
      <c r="B1206" s="25">
        <v>1201</v>
      </c>
      <c r="C1206" s="43">
        <v>1054718</v>
      </c>
      <c r="D1206" s="25"/>
      <c r="E1206" s="27" t="s">
        <v>2146</v>
      </c>
      <c r="F1206" s="25" t="s">
        <v>44</v>
      </c>
      <c r="G1206" s="238" t="s">
        <v>585</v>
      </c>
      <c r="H1206" s="25"/>
      <c r="I1206" s="25"/>
      <c r="J1206" s="35" t="s">
        <v>103</v>
      </c>
      <c r="K1206" s="25" t="s">
        <v>36</v>
      </c>
      <c r="L1206" s="31">
        <v>16783</v>
      </c>
      <c r="M1206" s="25">
        <v>0.1</v>
      </c>
      <c r="N1206" s="25">
        <v>1.0000000000000001E-5</v>
      </c>
      <c r="O1206" s="25">
        <v>1</v>
      </c>
      <c r="P1206" s="25" t="s">
        <v>22</v>
      </c>
      <c r="Q1206" s="25" t="s">
        <v>22</v>
      </c>
      <c r="R1206" s="25" t="s">
        <v>22</v>
      </c>
      <c r="S1206" s="25"/>
      <c r="T1206" s="25"/>
    </row>
    <row r="1207" spans="1:20" ht="25.5" x14ac:dyDescent="0.25">
      <c r="A1207" s="1"/>
      <c r="B1207" s="25">
        <v>1202</v>
      </c>
      <c r="C1207" s="43">
        <v>1054719</v>
      </c>
      <c r="D1207" s="25"/>
      <c r="E1207" s="27" t="s">
        <v>2144</v>
      </c>
      <c r="F1207" s="25" t="s">
        <v>44</v>
      </c>
      <c r="G1207" s="238" t="s">
        <v>585</v>
      </c>
      <c r="H1207" s="25"/>
      <c r="I1207" s="25"/>
      <c r="J1207" s="35" t="s">
        <v>103</v>
      </c>
      <c r="K1207" s="25" t="s">
        <v>36</v>
      </c>
      <c r="L1207" s="31">
        <v>25659</v>
      </c>
      <c r="M1207" s="25">
        <v>0.15</v>
      </c>
      <c r="N1207" s="25">
        <v>1.0000000000000001E-5</v>
      </c>
      <c r="O1207" s="25">
        <v>1</v>
      </c>
      <c r="P1207" s="25" t="s">
        <v>22</v>
      </c>
      <c r="Q1207" s="25" t="s">
        <v>22</v>
      </c>
      <c r="R1207" s="25" t="s">
        <v>22</v>
      </c>
      <c r="S1207" s="25"/>
      <c r="T1207" s="25"/>
    </row>
    <row r="1208" spans="1:20" ht="38.25" x14ac:dyDescent="0.25">
      <c r="A1208" s="1"/>
      <c r="B1208" s="25">
        <v>1203</v>
      </c>
      <c r="C1208" s="43">
        <v>1054724</v>
      </c>
      <c r="D1208" s="25"/>
      <c r="E1208" s="27" t="s">
        <v>2137</v>
      </c>
      <c r="F1208" s="25" t="s">
        <v>44</v>
      </c>
      <c r="G1208" s="238" t="s">
        <v>585</v>
      </c>
      <c r="H1208" s="25"/>
      <c r="I1208" s="25"/>
      <c r="J1208" s="35" t="s">
        <v>103</v>
      </c>
      <c r="K1208" s="25" t="s">
        <v>36</v>
      </c>
      <c r="L1208" s="31">
        <v>8301</v>
      </c>
      <c r="M1208" s="25">
        <v>2.5000000000000001E-2</v>
      </c>
      <c r="N1208" s="25">
        <v>5.0000000000000002E-5</v>
      </c>
      <c r="O1208" s="25">
        <v>1</v>
      </c>
      <c r="P1208" s="25" t="s">
        <v>22</v>
      </c>
      <c r="Q1208" s="25" t="s">
        <v>22</v>
      </c>
      <c r="R1208" s="25" t="s">
        <v>22</v>
      </c>
      <c r="S1208" s="25"/>
      <c r="T1208" s="25"/>
    </row>
    <row r="1209" spans="1:20" ht="25.5" x14ac:dyDescent="0.25">
      <c r="A1209" s="1"/>
      <c r="B1209" s="25">
        <v>1204</v>
      </c>
      <c r="C1209" s="43">
        <v>1054726</v>
      </c>
      <c r="D1209" s="25"/>
      <c r="E1209" s="27" t="s">
        <v>2135</v>
      </c>
      <c r="F1209" s="25" t="s">
        <v>44</v>
      </c>
      <c r="G1209" s="238" t="s">
        <v>585</v>
      </c>
      <c r="H1209" s="25"/>
      <c r="I1209" s="25"/>
      <c r="J1209" s="35" t="s">
        <v>103</v>
      </c>
      <c r="K1209" s="25" t="s">
        <v>36</v>
      </c>
      <c r="L1209" s="31">
        <v>11110</v>
      </c>
      <c r="M1209" s="25">
        <v>2E-3</v>
      </c>
      <c r="N1209" s="25">
        <v>1.0000000000000001E-5</v>
      </c>
      <c r="O1209" s="25">
        <v>1</v>
      </c>
      <c r="P1209" s="25" t="s">
        <v>22</v>
      </c>
      <c r="Q1209" s="25" t="s">
        <v>22</v>
      </c>
      <c r="R1209" s="25" t="s">
        <v>22</v>
      </c>
      <c r="S1209" s="25"/>
      <c r="T1209" s="25"/>
    </row>
    <row r="1210" spans="1:20" ht="25.5" x14ac:dyDescent="0.25">
      <c r="A1210" s="1"/>
      <c r="B1210" s="25">
        <v>1205</v>
      </c>
      <c r="C1210" s="43">
        <v>1066965</v>
      </c>
      <c r="D1210" s="25"/>
      <c r="E1210" s="27" t="s">
        <v>2115</v>
      </c>
      <c r="F1210" s="25" t="s">
        <v>44</v>
      </c>
      <c r="G1210" s="238" t="s">
        <v>585</v>
      </c>
      <c r="H1210" s="25"/>
      <c r="I1210" s="25"/>
      <c r="J1210" s="35" t="s">
        <v>103</v>
      </c>
      <c r="K1210" s="25" t="s">
        <v>36</v>
      </c>
      <c r="L1210" s="31">
        <v>9948</v>
      </c>
      <c r="M1210" s="25">
        <v>0.252</v>
      </c>
      <c r="N1210" s="25">
        <v>2E-3</v>
      </c>
      <c r="O1210" s="25">
        <v>1</v>
      </c>
      <c r="P1210" s="25" t="s">
        <v>22</v>
      </c>
      <c r="Q1210" s="25" t="s">
        <v>22</v>
      </c>
      <c r="R1210" s="25" t="s">
        <v>22</v>
      </c>
      <c r="S1210" s="25"/>
      <c r="T1210" s="25"/>
    </row>
    <row r="1211" spans="1:20" ht="25.5" x14ac:dyDescent="0.25">
      <c r="A1211" s="1"/>
      <c r="B1211" s="25">
        <v>1206</v>
      </c>
      <c r="C1211" s="43">
        <v>1066966</v>
      </c>
      <c r="D1211" s="25"/>
      <c r="E1211" s="27" t="s">
        <v>2113</v>
      </c>
      <c r="F1211" s="25" t="s">
        <v>44</v>
      </c>
      <c r="G1211" s="238" t="s">
        <v>585</v>
      </c>
      <c r="H1211" s="25"/>
      <c r="I1211" s="25"/>
      <c r="J1211" s="35" t="s">
        <v>103</v>
      </c>
      <c r="K1211" s="25" t="s">
        <v>36</v>
      </c>
      <c r="L1211" s="31">
        <v>2109</v>
      </c>
      <c r="M1211" s="25">
        <v>1E-3</v>
      </c>
      <c r="N1211" s="25">
        <v>1E-3</v>
      </c>
      <c r="O1211" s="25">
        <v>1</v>
      </c>
      <c r="P1211" s="25" t="s">
        <v>22</v>
      </c>
      <c r="Q1211" s="25" t="s">
        <v>22</v>
      </c>
      <c r="R1211" s="25" t="s">
        <v>22</v>
      </c>
      <c r="S1211" s="25"/>
      <c r="T1211" s="25"/>
    </row>
    <row r="1212" spans="1:20" ht="25.5" x14ac:dyDescent="0.25">
      <c r="A1212" s="1"/>
      <c r="B1212" s="25">
        <v>1207</v>
      </c>
      <c r="C1212" s="43">
        <v>1066967</v>
      </c>
      <c r="D1212" s="25"/>
      <c r="E1212" s="27" t="s">
        <v>2111</v>
      </c>
      <c r="F1212" s="25" t="s">
        <v>44</v>
      </c>
      <c r="G1212" s="238" t="s">
        <v>585</v>
      </c>
      <c r="H1212" s="25"/>
      <c r="I1212" s="25"/>
      <c r="J1212" s="35" t="s">
        <v>103</v>
      </c>
      <c r="K1212" s="25" t="s">
        <v>36</v>
      </c>
      <c r="L1212" s="31">
        <v>7411</v>
      </c>
      <c r="M1212" s="25">
        <v>0.5</v>
      </c>
      <c r="N1212" s="25">
        <v>2E-3</v>
      </c>
      <c r="O1212" s="25">
        <v>1</v>
      </c>
      <c r="P1212" s="25" t="s">
        <v>22</v>
      </c>
      <c r="Q1212" s="25" t="s">
        <v>22</v>
      </c>
      <c r="R1212" s="25" t="s">
        <v>22</v>
      </c>
      <c r="S1212" s="25"/>
      <c r="T1212" s="25"/>
    </row>
    <row r="1213" spans="1:20" x14ac:dyDescent="0.25">
      <c r="A1213" s="1"/>
      <c r="B1213" s="121">
        <v>1208</v>
      </c>
      <c r="C1213" s="267" t="s">
        <v>2097</v>
      </c>
      <c r="D1213" s="268"/>
      <c r="E1213" s="269"/>
      <c r="F1213" s="121"/>
      <c r="G1213" s="270"/>
      <c r="H1213" s="121"/>
      <c r="I1213" s="121"/>
      <c r="J1213" s="271" t="s">
        <v>22</v>
      </c>
      <c r="K1213" s="121"/>
      <c r="L1213" s="272"/>
      <c r="M1213" s="121"/>
      <c r="N1213" s="121"/>
      <c r="O1213" s="121"/>
      <c r="P1213" s="121"/>
      <c r="Q1213" s="121"/>
      <c r="R1213" s="121"/>
      <c r="S1213" s="121"/>
      <c r="T1213" s="121"/>
    </row>
    <row r="1214" spans="1:20" ht="25.5" x14ac:dyDescent="0.25">
      <c r="A1214" s="1"/>
      <c r="B1214" s="25">
        <v>1209</v>
      </c>
      <c r="C1214" s="43">
        <v>1051824</v>
      </c>
      <c r="D1214" s="25"/>
      <c r="E1214" s="27" t="s">
        <v>2085</v>
      </c>
      <c r="F1214" s="25" t="s">
        <v>21</v>
      </c>
      <c r="G1214" s="238" t="s">
        <v>585</v>
      </c>
      <c r="H1214" s="25"/>
      <c r="I1214" s="25"/>
      <c r="J1214" s="35" t="s">
        <v>104</v>
      </c>
      <c r="K1214" s="25" t="s">
        <v>36</v>
      </c>
      <c r="L1214" s="31">
        <v>37009</v>
      </c>
      <c r="M1214" s="25">
        <v>33.5</v>
      </c>
      <c r="N1214" s="25">
        <v>0.52854999999999996</v>
      </c>
      <c r="O1214" s="25">
        <v>1</v>
      </c>
      <c r="P1214" s="25" t="s">
        <v>22</v>
      </c>
      <c r="Q1214" s="25" t="s">
        <v>22</v>
      </c>
      <c r="R1214" s="25" t="s">
        <v>22</v>
      </c>
      <c r="S1214" s="25"/>
      <c r="T1214" s="25"/>
    </row>
    <row r="1215" spans="1:20" ht="25.5" x14ac:dyDescent="0.25">
      <c r="A1215" s="1"/>
      <c r="B1215" s="25">
        <v>1210</v>
      </c>
      <c r="C1215" s="43">
        <v>1051830</v>
      </c>
      <c r="D1215" s="25"/>
      <c r="E1215" s="36" t="s">
        <v>2079</v>
      </c>
      <c r="F1215" s="25" t="s">
        <v>757</v>
      </c>
      <c r="G1215" s="238" t="s">
        <v>585</v>
      </c>
      <c r="H1215" s="25"/>
      <c r="I1215" s="25"/>
      <c r="J1215" s="35" t="s">
        <v>104</v>
      </c>
      <c r="K1215" s="25" t="s">
        <v>36</v>
      </c>
      <c r="L1215" s="31">
        <v>19272</v>
      </c>
      <c r="M1215" s="25">
        <v>11.6</v>
      </c>
      <c r="N1215" s="25">
        <v>0.1239</v>
      </c>
      <c r="O1215" s="25">
        <v>1</v>
      </c>
      <c r="P1215" s="25" t="s">
        <v>22</v>
      </c>
      <c r="Q1215" s="25" t="s">
        <v>22</v>
      </c>
      <c r="R1215" s="25" t="s">
        <v>22</v>
      </c>
      <c r="S1215" s="25"/>
      <c r="T1215" s="25"/>
    </row>
    <row r="1216" spans="1:20" ht="25.5" x14ac:dyDescent="0.25">
      <c r="A1216" s="1"/>
      <c r="B1216" s="25">
        <v>1211</v>
      </c>
      <c r="C1216" s="43">
        <v>1051831</v>
      </c>
      <c r="D1216" s="25"/>
      <c r="E1216" s="36" t="s">
        <v>2077</v>
      </c>
      <c r="F1216" s="25" t="s">
        <v>757</v>
      </c>
      <c r="G1216" s="238" t="s">
        <v>585</v>
      </c>
      <c r="H1216" s="25"/>
      <c r="I1216" s="25"/>
      <c r="J1216" s="35" t="s">
        <v>104</v>
      </c>
      <c r="K1216" s="25" t="s">
        <v>36</v>
      </c>
      <c r="L1216" s="31">
        <v>22626</v>
      </c>
      <c r="M1216" s="25">
        <v>17</v>
      </c>
      <c r="N1216" s="25">
        <v>0.16900000000000001</v>
      </c>
      <c r="O1216" s="25">
        <v>1</v>
      </c>
      <c r="P1216" s="25" t="s">
        <v>22</v>
      </c>
      <c r="Q1216" s="25" t="s">
        <v>22</v>
      </c>
      <c r="R1216" s="25" t="s">
        <v>22</v>
      </c>
      <c r="S1216" s="25"/>
      <c r="T1216" s="25"/>
    </row>
    <row r="1217" spans="1:20" ht="25.5" x14ac:dyDescent="0.25">
      <c r="A1217" s="1"/>
      <c r="B1217" s="25">
        <v>1212</v>
      </c>
      <c r="C1217" s="43">
        <v>1051836</v>
      </c>
      <c r="D1217" s="25"/>
      <c r="E1217" s="27" t="s">
        <v>2070</v>
      </c>
      <c r="F1217" s="25" t="s">
        <v>21</v>
      </c>
      <c r="G1217" s="238" t="s">
        <v>585</v>
      </c>
      <c r="H1217" s="25"/>
      <c r="I1217" s="25"/>
      <c r="J1217" s="35" t="s">
        <v>104</v>
      </c>
      <c r="K1217" s="25" t="s">
        <v>36</v>
      </c>
      <c r="L1217" s="31">
        <v>168616</v>
      </c>
      <c r="M1217" s="25">
        <v>144.4</v>
      </c>
      <c r="N1217" s="25">
        <v>2.04</v>
      </c>
      <c r="O1217" s="25">
        <v>1</v>
      </c>
      <c r="P1217" s="25" t="s">
        <v>22</v>
      </c>
      <c r="Q1217" s="25" t="s">
        <v>22</v>
      </c>
      <c r="R1217" s="25" t="s">
        <v>22</v>
      </c>
      <c r="S1217" s="25"/>
      <c r="T1217" s="25"/>
    </row>
    <row r="1218" spans="1:20" ht="25.5" x14ac:dyDescent="0.25">
      <c r="A1218" s="1"/>
      <c r="B1218" s="25">
        <v>1213</v>
      </c>
      <c r="C1218" s="43">
        <v>1046821</v>
      </c>
      <c r="D1218" s="25"/>
      <c r="E1218" s="27" t="s">
        <v>2019</v>
      </c>
      <c r="F1218" s="34" t="s">
        <v>21</v>
      </c>
      <c r="G1218" s="238" t="s">
        <v>585</v>
      </c>
      <c r="H1218" s="25"/>
      <c r="I1218" s="25"/>
      <c r="J1218" s="35" t="s">
        <v>104</v>
      </c>
      <c r="K1218" s="34" t="s">
        <v>36</v>
      </c>
      <c r="L1218" s="31">
        <v>28336</v>
      </c>
      <c r="M1218" s="25">
        <v>26.28</v>
      </c>
      <c r="N1218" s="25">
        <v>0.14399999999999999</v>
      </c>
      <c r="O1218" s="25">
        <v>1</v>
      </c>
      <c r="P1218" s="25" t="s">
        <v>22</v>
      </c>
      <c r="Q1218" s="25" t="s">
        <v>22</v>
      </c>
      <c r="R1218" s="25" t="s">
        <v>22</v>
      </c>
      <c r="S1218" s="25"/>
      <c r="T1218" s="25"/>
    </row>
    <row r="1219" spans="1:20" ht="25.5" x14ac:dyDescent="0.25">
      <c r="A1219" s="1"/>
      <c r="B1219" s="25">
        <v>1214</v>
      </c>
      <c r="C1219" s="43">
        <v>1057386</v>
      </c>
      <c r="D1219" s="25"/>
      <c r="E1219" s="27" t="s">
        <v>2017</v>
      </c>
      <c r="F1219" s="34" t="s">
        <v>21</v>
      </c>
      <c r="G1219" s="238" t="s">
        <v>585</v>
      </c>
      <c r="H1219" s="25"/>
      <c r="I1219" s="25"/>
      <c r="J1219" s="35" t="s">
        <v>104</v>
      </c>
      <c r="K1219" s="34" t="s">
        <v>36</v>
      </c>
      <c r="L1219" s="31">
        <v>59134</v>
      </c>
      <c r="M1219" s="25">
        <v>54.96</v>
      </c>
      <c r="N1219" s="25">
        <v>0.31</v>
      </c>
      <c r="O1219" s="25">
        <v>1</v>
      </c>
      <c r="P1219" s="25" t="s">
        <v>22</v>
      </c>
      <c r="Q1219" s="25" t="s">
        <v>22</v>
      </c>
      <c r="R1219" s="25" t="s">
        <v>22</v>
      </c>
      <c r="S1219" s="25"/>
      <c r="T1219" s="25"/>
    </row>
    <row r="1220" spans="1:20" ht="25.5" x14ac:dyDescent="0.25">
      <c r="A1220" s="1"/>
      <c r="B1220" s="25">
        <v>1215</v>
      </c>
      <c r="C1220" s="43">
        <v>1000408</v>
      </c>
      <c r="D1220" s="25"/>
      <c r="E1220" s="27" t="s">
        <v>1968</v>
      </c>
      <c r="F1220" s="34" t="s">
        <v>21</v>
      </c>
      <c r="G1220" s="238" t="s">
        <v>585</v>
      </c>
      <c r="H1220" s="25"/>
      <c r="I1220" s="25"/>
      <c r="J1220" s="35" t="s">
        <v>104</v>
      </c>
      <c r="K1220" s="34" t="s">
        <v>36</v>
      </c>
      <c r="L1220" s="31">
        <v>18216</v>
      </c>
      <c r="M1220" s="25">
        <v>3.92</v>
      </c>
      <c r="N1220" s="25">
        <v>2.9600000000000001E-2</v>
      </c>
      <c r="O1220" s="25">
        <v>1</v>
      </c>
      <c r="P1220" s="25" t="s">
        <v>22</v>
      </c>
      <c r="Q1220" s="25" t="s">
        <v>22</v>
      </c>
      <c r="R1220" s="25" t="s">
        <v>22</v>
      </c>
      <c r="S1220" s="25"/>
      <c r="T1220" s="25"/>
    </row>
    <row r="1221" spans="1:20" ht="25.5" x14ac:dyDescent="0.25">
      <c r="A1221" s="1"/>
      <c r="B1221" s="25">
        <v>1216</v>
      </c>
      <c r="C1221" s="43">
        <v>1000421</v>
      </c>
      <c r="D1221" s="25"/>
      <c r="E1221" s="27" t="s">
        <v>1945</v>
      </c>
      <c r="F1221" s="34" t="s">
        <v>21</v>
      </c>
      <c r="G1221" s="238" t="s">
        <v>585</v>
      </c>
      <c r="H1221" s="25"/>
      <c r="I1221" s="25"/>
      <c r="J1221" s="35" t="s">
        <v>104</v>
      </c>
      <c r="K1221" s="34" t="s">
        <v>36</v>
      </c>
      <c r="L1221" s="31">
        <v>11181</v>
      </c>
      <c r="M1221" s="25">
        <v>2.84</v>
      </c>
      <c r="N1221" s="25">
        <v>1.2500000000000001E-2</v>
      </c>
      <c r="O1221" s="25">
        <v>1</v>
      </c>
      <c r="P1221" s="25" t="s">
        <v>22</v>
      </c>
      <c r="Q1221" s="25" t="s">
        <v>22</v>
      </c>
      <c r="R1221" s="25" t="s">
        <v>22</v>
      </c>
      <c r="S1221" s="25"/>
      <c r="T1221" s="25"/>
    </row>
    <row r="1222" spans="1:20" x14ac:dyDescent="0.25">
      <c r="A1222" s="1"/>
      <c r="B1222" s="121">
        <v>1217</v>
      </c>
      <c r="C1222" s="267" t="s">
        <v>1866</v>
      </c>
      <c r="D1222" s="268"/>
      <c r="E1222" s="269"/>
      <c r="F1222" s="121"/>
      <c r="G1222" s="270"/>
      <c r="H1222" s="121"/>
      <c r="I1222" s="121"/>
      <c r="J1222" s="271" t="s">
        <v>22</v>
      </c>
      <c r="K1222" s="121"/>
      <c r="L1222" s="272"/>
      <c r="M1222" s="121"/>
      <c r="N1222" s="121"/>
      <c r="O1222" s="121"/>
      <c r="P1222" s="121"/>
      <c r="Q1222" s="121"/>
      <c r="R1222" s="121"/>
      <c r="S1222" s="121"/>
      <c r="T1222" s="121"/>
    </row>
    <row r="1223" spans="1:20" ht="25.5" x14ac:dyDescent="0.25">
      <c r="A1223" s="1"/>
      <c r="B1223" s="25">
        <v>1218</v>
      </c>
      <c r="C1223" s="43">
        <v>1051078</v>
      </c>
      <c r="D1223" s="25"/>
      <c r="E1223" s="27" t="s">
        <v>1849</v>
      </c>
      <c r="F1223" s="25" t="s">
        <v>21</v>
      </c>
      <c r="G1223" s="238" t="s">
        <v>585</v>
      </c>
      <c r="H1223" s="25"/>
      <c r="I1223" s="25"/>
      <c r="J1223" s="35" t="s">
        <v>105</v>
      </c>
      <c r="K1223" s="25" t="s">
        <v>36</v>
      </c>
      <c r="L1223" s="31">
        <v>3735</v>
      </c>
      <c r="M1223" s="25">
        <v>0.88</v>
      </c>
      <c r="N1223" s="25">
        <v>1.5E-3</v>
      </c>
      <c r="O1223" s="25">
        <v>1</v>
      </c>
      <c r="P1223" s="25"/>
      <c r="Q1223" s="25"/>
      <c r="R1223" s="25"/>
      <c r="S1223" s="25"/>
      <c r="T1223" s="25"/>
    </row>
    <row r="1224" spans="1:20" ht="25.5" x14ac:dyDescent="0.25">
      <c r="A1224" s="1"/>
      <c r="B1224" s="25">
        <v>1219</v>
      </c>
      <c r="C1224" s="43">
        <v>1050162</v>
      </c>
      <c r="D1224" s="25"/>
      <c r="E1224" s="36" t="s">
        <v>1847</v>
      </c>
      <c r="F1224" s="25" t="s">
        <v>757</v>
      </c>
      <c r="G1224" s="238" t="s">
        <v>585</v>
      </c>
      <c r="H1224" s="25"/>
      <c r="I1224" s="25"/>
      <c r="J1224" s="35" t="s">
        <v>105</v>
      </c>
      <c r="K1224" s="25" t="s">
        <v>36</v>
      </c>
      <c r="L1224" s="31">
        <v>211.75</v>
      </c>
      <c r="M1224" s="25">
        <v>4.4999999999999998E-2</v>
      </c>
      <c r="N1224" s="25">
        <v>5.4000000000000001E-4</v>
      </c>
      <c r="O1224" s="25">
        <v>1</v>
      </c>
      <c r="P1224" s="25"/>
      <c r="Q1224" s="25"/>
      <c r="R1224" s="25"/>
      <c r="S1224" s="25"/>
      <c r="T1224" s="25"/>
    </row>
    <row r="1225" spans="1:20" ht="25.5" x14ac:dyDescent="0.25">
      <c r="A1225" s="1"/>
      <c r="B1225" s="25">
        <v>1220</v>
      </c>
      <c r="C1225" s="43">
        <v>1044534</v>
      </c>
      <c r="D1225" s="25"/>
      <c r="E1225" s="27" t="s">
        <v>1722</v>
      </c>
      <c r="F1225" s="25" t="s">
        <v>21</v>
      </c>
      <c r="G1225" s="238" t="s">
        <v>585</v>
      </c>
      <c r="H1225" s="25"/>
      <c r="I1225" s="25"/>
      <c r="J1225" s="35" t="s">
        <v>105</v>
      </c>
      <c r="K1225" s="25" t="s">
        <v>36</v>
      </c>
      <c r="L1225" s="31">
        <v>4513</v>
      </c>
      <c r="M1225" s="25">
        <v>3.3159999999999998</v>
      </c>
      <c r="N1225" s="25">
        <v>0.09</v>
      </c>
      <c r="O1225" s="25">
        <v>1</v>
      </c>
      <c r="P1225" s="25" t="s">
        <v>22</v>
      </c>
      <c r="Q1225" s="25" t="s">
        <v>22</v>
      </c>
      <c r="R1225" s="25" t="s">
        <v>22</v>
      </c>
      <c r="S1225" s="25"/>
      <c r="T1225" s="25"/>
    </row>
    <row r="1226" spans="1:20" ht="25.5" x14ac:dyDescent="0.25">
      <c r="A1226" s="1"/>
      <c r="B1226" s="25">
        <v>1221</v>
      </c>
      <c r="C1226" s="43">
        <v>1053647</v>
      </c>
      <c r="D1226" s="25"/>
      <c r="E1226" s="27" t="s">
        <v>1720</v>
      </c>
      <c r="F1226" s="25" t="s">
        <v>652</v>
      </c>
      <c r="G1226" s="238" t="s">
        <v>585</v>
      </c>
      <c r="H1226" s="25">
        <v>1085350</v>
      </c>
      <c r="I1226" s="25"/>
      <c r="J1226" s="35" t="s">
        <v>105</v>
      </c>
      <c r="K1226" s="25" t="s">
        <v>36</v>
      </c>
      <c r="L1226" s="31">
        <v>102.7</v>
      </c>
      <c r="M1226" s="25">
        <v>8.0000000000000002E-3</v>
      </c>
      <c r="N1226" s="25">
        <v>4.0000000000000003E-5</v>
      </c>
      <c r="O1226" s="25">
        <v>1</v>
      </c>
      <c r="P1226" s="25" t="s">
        <v>22</v>
      </c>
      <c r="Q1226" s="25" t="s">
        <v>22</v>
      </c>
      <c r="R1226" s="25" t="s">
        <v>22</v>
      </c>
      <c r="S1226" s="25"/>
      <c r="T1226" s="25"/>
    </row>
    <row r="1227" spans="1:20" x14ac:dyDescent="0.25">
      <c r="A1227" s="1"/>
      <c r="B1227" s="115">
        <v>1222</v>
      </c>
      <c r="C1227" s="273" t="s">
        <v>1708</v>
      </c>
      <c r="D1227" s="274"/>
      <c r="E1227" s="275"/>
      <c r="F1227" s="115"/>
      <c r="G1227" s="276"/>
      <c r="H1227" s="115"/>
      <c r="I1227" s="115"/>
      <c r="J1227" s="277" t="s">
        <v>22</v>
      </c>
      <c r="K1227" s="115"/>
      <c r="L1227" s="278"/>
      <c r="M1227" s="115"/>
      <c r="N1227" s="115"/>
      <c r="O1227" s="115"/>
      <c r="P1227" s="115"/>
      <c r="Q1227" s="115"/>
      <c r="R1227" s="115"/>
      <c r="S1227" s="115"/>
      <c r="T1227" s="115"/>
    </row>
    <row r="1228" spans="1:20" ht="25.5" x14ac:dyDescent="0.25">
      <c r="A1228" s="1"/>
      <c r="B1228" s="25">
        <v>1223</v>
      </c>
      <c r="C1228" s="43">
        <v>1056777</v>
      </c>
      <c r="D1228" s="25"/>
      <c r="E1228" s="36" t="s">
        <v>1688</v>
      </c>
      <c r="F1228" s="25" t="s">
        <v>652</v>
      </c>
      <c r="G1228" s="238" t="s">
        <v>585</v>
      </c>
      <c r="H1228" s="25"/>
      <c r="I1228" s="25"/>
      <c r="J1228" s="35" t="s">
        <v>107</v>
      </c>
      <c r="K1228" s="25" t="s">
        <v>36</v>
      </c>
      <c r="L1228" s="31">
        <v>6209</v>
      </c>
      <c r="M1228" s="25">
        <v>4.9560000000000004</v>
      </c>
      <c r="N1228" s="25">
        <v>7.3999999999999996E-2</v>
      </c>
      <c r="O1228" s="25">
        <v>1</v>
      </c>
      <c r="P1228" s="25"/>
      <c r="Q1228" s="25"/>
      <c r="R1228" s="25"/>
      <c r="S1228" s="25"/>
      <c r="T1228" s="25"/>
    </row>
    <row r="1229" spans="1:20" ht="25.5" x14ac:dyDescent="0.25">
      <c r="A1229" s="1"/>
      <c r="B1229" s="25">
        <v>1224</v>
      </c>
      <c r="C1229" s="43">
        <v>1071973</v>
      </c>
      <c r="D1229" s="25"/>
      <c r="E1229" s="27" t="s">
        <v>1674</v>
      </c>
      <c r="F1229" s="25" t="s">
        <v>21</v>
      </c>
      <c r="G1229" s="238" t="s">
        <v>585</v>
      </c>
      <c r="H1229" s="25"/>
      <c r="I1229" s="25"/>
      <c r="J1229" s="35" t="s">
        <v>107</v>
      </c>
      <c r="K1229" s="25" t="s">
        <v>36</v>
      </c>
      <c r="L1229" s="31">
        <v>1359</v>
      </c>
      <c r="M1229" s="25">
        <v>0.41299999999999998</v>
      </c>
      <c r="N1229" s="25">
        <v>1.146E-2</v>
      </c>
      <c r="O1229" s="25">
        <v>1</v>
      </c>
      <c r="P1229" s="25"/>
      <c r="Q1229" s="25"/>
      <c r="R1229" s="25"/>
      <c r="S1229" s="25"/>
      <c r="T1229" s="25"/>
    </row>
    <row r="1230" spans="1:20" ht="38.25" x14ac:dyDescent="0.25">
      <c r="A1230" s="1"/>
      <c r="B1230" s="25">
        <v>1225</v>
      </c>
      <c r="C1230" s="43">
        <v>1050093</v>
      </c>
      <c r="D1230" s="25"/>
      <c r="E1230" s="27" t="s">
        <v>1658</v>
      </c>
      <c r="F1230" s="25" t="s">
        <v>21</v>
      </c>
      <c r="G1230" s="238" t="s">
        <v>585</v>
      </c>
      <c r="H1230" s="25"/>
      <c r="I1230" s="25"/>
      <c r="J1230" s="35" t="s">
        <v>107</v>
      </c>
      <c r="K1230" s="25" t="s">
        <v>36</v>
      </c>
      <c r="L1230" s="31">
        <v>2967</v>
      </c>
      <c r="M1230" s="25">
        <v>1.1359999999999999</v>
      </c>
      <c r="N1230" s="25">
        <v>2.708E-2</v>
      </c>
      <c r="O1230" s="25">
        <v>1</v>
      </c>
      <c r="P1230" s="25"/>
      <c r="Q1230" s="25"/>
      <c r="R1230" s="25"/>
      <c r="S1230" s="25"/>
      <c r="T1230" s="25"/>
    </row>
    <row r="1231" spans="1:20" ht="25.5" x14ac:dyDescent="0.25">
      <c r="A1231" s="1"/>
      <c r="B1231" s="25">
        <v>1226</v>
      </c>
      <c r="C1231" s="43">
        <v>1104817</v>
      </c>
      <c r="D1231" s="25">
        <v>1051708</v>
      </c>
      <c r="E1231" s="36" t="s">
        <v>1619</v>
      </c>
      <c r="F1231" s="34" t="s">
        <v>21</v>
      </c>
      <c r="G1231" s="238" t="s">
        <v>585</v>
      </c>
      <c r="H1231" s="25"/>
      <c r="I1231" s="25"/>
      <c r="J1231" s="35" t="s">
        <v>107</v>
      </c>
      <c r="K1231" s="34" t="s">
        <v>36</v>
      </c>
      <c r="L1231" s="31">
        <v>11391</v>
      </c>
      <c r="M1231" s="25">
        <v>8.7650000000000006</v>
      </c>
      <c r="N1231" s="25">
        <v>0.15</v>
      </c>
      <c r="O1231" s="25">
        <v>1</v>
      </c>
      <c r="P1231" s="25"/>
      <c r="Q1231" s="25"/>
      <c r="R1231" s="25"/>
      <c r="S1231" s="25"/>
      <c r="T1231" s="25"/>
    </row>
    <row r="1232" spans="1:20" ht="25.5" x14ac:dyDescent="0.25">
      <c r="A1232" s="1"/>
      <c r="B1232" s="25">
        <v>1227</v>
      </c>
      <c r="C1232" s="43">
        <v>1050298</v>
      </c>
      <c r="D1232" s="25"/>
      <c r="E1232" s="27" t="s">
        <v>1478</v>
      </c>
      <c r="F1232" s="25" t="s">
        <v>21</v>
      </c>
      <c r="G1232" s="238" t="s">
        <v>585</v>
      </c>
      <c r="H1232" s="25"/>
      <c r="I1232" s="25"/>
      <c r="J1232" s="35" t="s">
        <v>107</v>
      </c>
      <c r="K1232" s="25" t="s">
        <v>36</v>
      </c>
      <c r="L1232" s="31">
        <v>2831</v>
      </c>
      <c r="M1232" s="25">
        <v>0.9</v>
      </c>
      <c r="N1232" s="25">
        <v>2.3269999999999999E-2</v>
      </c>
      <c r="O1232" s="25">
        <v>1</v>
      </c>
      <c r="P1232" s="25"/>
      <c r="Q1232" s="25"/>
      <c r="R1232" s="25"/>
      <c r="S1232" s="25"/>
      <c r="T1232" s="25"/>
    </row>
    <row r="1233" spans="1:20" ht="25.5" x14ac:dyDescent="0.25">
      <c r="A1233" s="1"/>
      <c r="B1233" s="25">
        <v>1228</v>
      </c>
      <c r="C1233" s="43">
        <v>1003520</v>
      </c>
      <c r="D1233" s="25"/>
      <c r="E1233" s="36" t="s">
        <v>1362</v>
      </c>
      <c r="F1233" s="25" t="s">
        <v>28</v>
      </c>
      <c r="G1233" s="238" t="s">
        <v>585</v>
      </c>
      <c r="H1233" s="25"/>
      <c r="I1233" s="25"/>
      <c r="J1233" s="35" t="s">
        <v>106</v>
      </c>
      <c r="K1233" s="25" t="s">
        <v>36</v>
      </c>
      <c r="L1233" s="31">
        <v>675</v>
      </c>
      <c r="M1233" s="25">
        <v>0.15</v>
      </c>
      <c r="N1233" s="25">
        <v>5.0000000000000004E-6</v>
      </c>
      <c r="O1233" s="25">
        <v>1</v>
      </c>
      <c r="P1233" s="25" t="s">
        <v>22</v>
      </c>
      <c r="Q1233" s="25" t="s">
        <v>22</v>
      </c>
      <c r="R1233" s="25" t="s">
        <v>22</v>
      </c>
      <c r="S1233" s="25"/>
      <c r="T1233" s="25"/>
    </row>
    <row r="1234" spans="1:20" ht="25.5" x14ac:dyDescent="0.25">
      <c r="A1234" s="1"/>
      <c r="B1234" s="25">
        <v>1229</v>
      </c>
      <c r="C1234" s="43">
        <v>1067877</v>
      </c>
      <c r="D1234" s="25"/>
      <c r="E1234" s="27" t="s">
        <v>1360</v>
      </c>
      <c r="F1234" s="25" t="s">
        <v>652</v>
      </c>
      <c r="G1234" s="238" t="s">
        <v>585</v>
      </c>
      <c r="H1234" s="25"/>
      <c r="I1234" s="25"/>
      <c r="J1234" s="35" t="s">
        <v>106</v>
      </c>
      <c r="K1234" s="25" t="s">
        <v>36</v>
      </c>
      <c r="L1234" s="31">
        <v>3009</v>
      </c>
      <c r="M1234" s="25">
        <v>1.66</v>
      </c>
      <c r="N1234" s="25">
        <v>9.7000000000000003E-2</v>
      </c>
      <c r="O1234" s="25">
        <v>1</v>
      </c>
      <c r="P1234" s="25" t="s">
        <v>22</v>
      </c>
      <c r="Q1234" s="25" t="s">
        <v>22</v>
      </c>
      <c r="R1234" s="25" t="s">
        <v>22</v>
      </c>
      <c r="S1234" s="25"/>
      <c r="T1234" s="25"/>
    </row>
    <row r="1235" spans="1:20" ht="25.5" x14ac:dyDescent="0.25">
      <c r="A1235" s="1"/>
      <c r="B1235" s="25">
        <v>1230</v>
      </c>
      <c r="C1235" s="43">
        <v>1120825</v>
      </c>
      <c r="D1235" s="23"/>
      <c r="E1235" s="26" t="s">
        <v>182</v>
      </c>
      <c r="F1235" s="97" t="s">
        <v>21</v>
      </c>
      <c r="G1235" s="238" t="s">
        <v>585</v>
      </c>
      <c r="H1235" s="23"/>
      <c r="I1235" s="23"/>
      <c r="J1235" s="35" t="s">
        <v>106</v>
      </c>
      <c r="K1235" s="34" t="s">
        <v>36</v>
      </c>
      <c r="L1235" s="31">
        <v>2680</v>
      </c>
      <c r="M1235" s="25">
        <v>1.85</v>
      </c>
      <c r="N1235" s="25">
        <v>8.9999999999999993E-3</v>
      </c>
      <c r="O1235" s="25">
        <v>1</v>
      </c>
      <c r="P1235" s="25"/>
      <c r="Q1235" s="25"/>
      <c r="R1235" s="25"/>
      <c r="S1235" s="25"/>
      <c r="T1235" s="25"/>
    </row>
    <row r="1236" spans="1:20" ht="25.5" x14ac:dyDescent="0.25">
      <c r="A1236" s="1"/>
      <c r="B1236" s="25">
        <v>1231</v>
      </c>
      <c r="C1236" s="43">
        <v>1054488</v>
      </c>
      <c r="D1236" s="25"/>
      <c r="E1236" s="27" t="s">
        <v>1286</v>
      </c>
      <c r="F1236" s="25" t="s">
        <v>21</v>
      </c>
      <c r="G1236" s="238" t="s">
        <v>585</v>
      </c>
      <c r="H1236" s="25"/>
      <c r="I1236" s="25"/>
      <c r="J1236" s="35" t="s">
        <v>106</v>
      </c>
      <c r="K1236" s="25" t="s">
        <v>36</v>
      </c>
      <c r="L1236" s="31">
        <v>16085</v>
      </c>
      <c r="M1236" s="25">
        <v>5.6</v>
      </c>
      <c r="N1236" s="25">
        <v>0.19228999999999999</v>
      </c>
      <c r="O1236" s="25">
        <v>1</v>
      </c>
      <c r="P1236" s="25" t="s">
        <v>22</v>
      </c>
      <c r="Q1236" s="25" t="s">
        <v>22</v>
      </c>
      <c r="R1236" s="25" t="s">
        <v>22</v>
      </c>
      <c r="S1236" s="25"/>
      <c r="T1236" s="25"/>
    </row>
    <row r="1237" spans="1:20" ht="25.5" x14ac:dyDescent="0.25">
      <c r="A1237" s="1"/>
      <c r="B1237" s="25">
        <v>1232</v>
      </c>
      <c r="C1237" s="43">
        <v>1056165</v>
      </c>
      <c r="D1237" s="25"/>
      <c r="E1237" s="27" t="s">
        <v>1249</v>
      </c>
      <c r="F1237" s="25" t="s">
        <v>26</v>
      </c>
      <c r="G1237" s="238" t="s">
        <v>585</v>
      </c>
      <c r="H1237" s="25"/>
      <c r="I1237" s="25"/>
      <c r="J1237" s="35" t="s">
        <v>108</v>
      </c>
      <c r="K1237" s="25" t="s">
        <v>36</v>
      </c>
      <c r="L1237" s="31">
        <v>11651</v>
      </c>
      <c r="M1237" s="25">
        <v>9.1999999999999993</v>
      </c>
      <c r="N1237" s="25">
        <v>1.5900000000000001E-2</v>
      </c>
      <c r="O1237" s="25">
        <v>1</v>
      </c>
      <c r="P1237" s="25" t="s">
        <v>22</v>
      </c>
      <c r="Q1237" s="25" t="s">
        <v>22</v>
      </c>
      <c r="R1237" s="25" t="s">
        <v>22</v>
      </c>
      <c r="S1237" s="25"/>
      <c r="T1237" s="25"/>
    </row>
    <row r="1238" spans="1:20" ht="25.5" x14ac:dyDescent="0.25">
      <c r="A1238" s="1"/>
      <c r="B1238" s="25">
        <v>1233</v>
      </c>
      <c r="C1238" s="43">
        <v>1003532</v>
      </c>
      <c r="D1238" s="25"/>
      <c r="E1238" s="27" t="s">
        <v>1243</v>
      </c>
      <c r="F1238" s="25" t="s">
        <v>652</v>
      </c>
      <c r="G1238" s="238" t="s">
        <v>585</v>
      </c>
      <c r="H1238" s="25"/>
      <c r="I1238" s="25"/>
      <c r="J1238" s="35" t="s">
        <v>106</v>
      </c>
      <c r="K1238" s="25" t="s">
        <v>36</v>
      </c>
      <c r="L1238" s="31">
        <v>7037</v>
      </c>
      <c r="M1238" s="25">
        <v>1.2</v>
      </c>
      <c r="N1238" s="25">
        <v>7.0000000000000001E-3</v>
      </c>
      <c r="O1238" s="25">
        <v>1</v>
      </c>
      <c r="P1238" s="25" t="s">
        <v>22</v>
      </c>
      <c r="Q1238" s="25" t="s">
        <v>22</v>
      </c>
      <c r="R1238" s="25" t="s">
        <v>22</v>
      </c>
      <c r="S1238" s="25"/>
      <c r="T1238" s="25"/>
    </row>
    <row r="1239" spans="1:20" ht="25.5" x14ac:dyDescent="0.25">
      <c r="A1239" s="1"/>
      <c r="B1239" s="25">
        <v>1234</v>
      </c>
      <c r="C1239" s="43">
        <v>1053669</v>
      </c>
      <c r="D1239" s="25"/>
      <c r="E1239" s="27" t="s">
        <v>1240</v>
      </c>
      <c r="F1239" s="25" t="s">
        <v>652</v>
      </c>
      <c r="G1239" s="238" t="s">
        <v>585</v>
      </c>
      <c r="H1239" s="25"/>
      <c r="I1239" s="25"/>
      <c r="J1239" s="35" t="s">
        <v>106</v>
      </c>
      <c r="K1239" s="25" t="s">
        <v>36</v>
      </c>
      <c r="L1239" s="31">
        <v>469.06</v>
      </c>
      <c r="M1239" s="25">
        <v>0.11</v>
      </c>
      <c r="N1239" s="25">
        <v>1.0399999999999999E-3</v>
      </c>
      <c r="O1239" s="25">
        <v>1</v>
      </c>
      <c r="P1239" s="25" t="s">
        <v>22</v>
      </c>
      <c r="Q1239" s="25" t="s">
        <v>22</v>
      </c>
      <c r="R1239" s="25" t="s">
        <v>22</v>
      </c>
      <c r="S1239" s="25"/>
      <c r="T1239" s="25"/>
    </row>
    <row r="1240" spans="1:20" ht="25.5" x14ac:dyDescent="0.25">
      <c r="A1240" s="1"/>
      <c r="B1240" s="25">
        <v>1235</v>
      </c>
      <c r="C1240" s="43">
        <v>1050626</v>
      </c>
      <c r="D1240" s="25"/>
      <c r="E1240" s="27" t="s">
        <v>1238</v>
      </c>
      <c r="F1240" s="25" t="s">
        <v>21</v>
      </c>
      <c r="G1240" s="238" t="s">
        <v>585</v>
      </c>
      <c r="H1240" s="25"/>
      <c r="I1240" s="25"/>
      <c r="J1240" s="35" t="s">
        <v>106</v>
      </c>
      <c r="K1240" s="25" t="s">
        <v>36</v>
      </c>
      <c r="L1240" s="31">
        <v>688</v>
      </c>
      <c r="M1240" s="25">
        <v>0.17899999999999999</v>
      </c>
      <c r="N1240" s="25">
        <v>1E-3</v>
      </c>
      <c r="O1240" s="25">
        <v>1</v>
      </c>
      <c r="P1240" s="25" t="s">
        <v>22</v>
      </c>
      <c r="Q1240" s="25" t="s">
        <v>22</v>
      </c>
      <c r="R1240" s="25" t="s">
        <v>22</v>
      </c>
      <c r="S1240" s="25"/>
      <c r="T1240" s="25"/>
    </row>
    <row r="1241" spans="1:20" ht="25.5" x14ac:dyDescent="0.25">
      <c r="A1241" s="1"/>
      <c r="B1241" s="25">
        <v>1236</v>
      </c>
      <c r="C1241" s="43">
        <v>1003522</v>
      </c>
      <c r="D1241" s="25"/>
      <c r="E1241" s="36" t="s">
        <v>1180</v>
      </c>
      <c r="F1241" s="25" t="s">
        <v>21</v>
      </c>
      <c r="G1241" s="238" t="s">
        <v>585</v>
      </c>
      <c r="H1241" s="25"/>
      <c r="I1241" s="25"/>
      <c r="J1241" s="35" t="s">
        <v>106</v>
      </c>
      <c r="K1241" s="25" t="s">
        <v>36</v>
      </c>
      <c r="L1241" s="31">
        <v>1726</v>
      </c>
      <c r="M1241" s="25">
        <v>0.2</v>
      </c>
      <c r="N1241" s="25">
        <v>1.1559999999999999E-3</v>
      </c>
      <c r="O1241" s="25">
        <v>1</v>
      </c>
      <c r="P1241" s="25" t="s">
        <v>22</v>
      </c>
      <c r="Q1241" s="25" t="s">
        <v>22</v>
      </c>
      <c r="R1241" s="25" t="s">
        <v>22</v>
      </c>
      <c r="S1241" s="25"/>
      <c r="T1241" s="25"/>
    </row>
    <row r="1242" spans="1:20" ht="25.5" x14ac:dyDescent="0.25">
      <c r="A1242" s="1"/>
      <c r="B1242" s="25">
        <v>1237</v>
      </c>
      <c r="C1242" s="43">
        <v>1002367</v>
      </c>
      <c r="D1242" s="42"/>
      <c r="E1242" s="36" t="s">
        <v>1144</v>
      </c>
      <c r="F1242" s="25" t="s">
        <v>757</v>
      </c>
      <c r="G1242" s="238" t="s">
        <v>585</v>
      </c>
      <c r="H1242" s="44" t="s">
        <v>22</v>
      </c>
      <c r="I1242" s="44"/>
      <c r="J1242" s="35" t="s">
        <v>106</v>
      </c>
      <c r="K1242" s="25" t="s">
        <v>36</v>
      </c>
      <c r="L1242" s="31">
        <v>1925</v>
      </c>
      <c r="M1242" s="25">
        <v>0.56100000000000005</v>
      </c>
      <c r="N1242" s="25">
        <v>9.1999999999999998E-3</v>
      </c>
      <c r="O1242" s="25">
        <v>1</v>
      </c>
      <c r="P1242" s="25"/>
      <c r="Q1242" s="25"/>
      <c r="R1242" s="25"/>
      <c r="S1242" s="25"/>
      <c r="T1242" s="25"/>
    </row>
    <row r="1243" spans="1:20" x14ac:dyDescent="0.25">
      <c r="A1243" s="1"/>
      <c r="B1243" s="115">
        <v>1238</v>
      </c>
      <c r="C1243" s="273" t="s">
        <v>1115</v>
      </c>
      <c r="D1243" s="274"/>
      <c r="E1243" s="275"/>
      <c r="F1243" s="115"/>
      <c r="G1243" s="276"/>
      <c r="H1243" s="115"/>
      <c r="I1243" s="115"/>
      <c r="J1243" s="277" t="s">
        <v>22</v>
      </c>
      <c r="K1243" s="115"/>
      <c r="L1243" s="278"/>
      <c r="M1243" s="115"/>
      <c r="N1243" s="115"/>
      <c r="O1243" s="115"/>
      <c r="P1243" s="115"/>
      <c r="Q1243" s="115"/>
      <c r="R1243" s="115"/>
      <c r="S1243" s="115"/>
      <c r="T1243" s="115"/>
    </row>
    <row r="1244" spans="1:20" ht="25.5" x14ac:dyDescent="0.25">
      <c r="A1244" s="1"/>
      <c r="B1244" s="25">
        <v>1239</v>
      </c>
      <c r="C1244" s="43">
        <v>1051128</v>
      </c>
      <c r="D1244" s="25"/>
      <c r="E1244" s="27" t="s">
        <v>1113</v>
      </c>
      <c r="F1244" s="25" t="s">
        <v>21</v>
      </c>
      <c r="G1244" s="238" t="s">
        <v>585</v>
      </c>
      <c r="H1244" s="25"/>
      <c r="I1244" s="25"/>
      <c r="J1244" s="35" t="s">
        <v>110</v>
      </c>
      <c r="K1244" s="25" t="s">
        <v>36</v>
      </c>
      <c r="L1244" s="31">
        <v>1052</v>
      </c>
      <c r="M1244" s="25">
        <v>0.17100000000000001</v>
      </c>
      <c r="N1244" s="25">
        <v>1.8400000000000001E-3</v>
      </c>
      <c r="O1244" s="25">
        <v>1</v>
      </c>
      <c r="P1244" s="25"/>
      <c r="Q1244" s="25"/>
      <c r="R1244" s="25"/>
      <c r="S1244" s="25"/>
      <c r="T1244" s="25"/>
    </row>
    <row r="1245" spans="1:20" ht="25.5" x14ac:dyDescent="0.25">
      <c r="A1245" s="1"/>
      <c r="B1245" s="25">
        <v>1240</v>
      </c>
      <c r="C1245" s="43">
        <v>1051131</v>
      </c>
      <c r="D1245" s="25"/>
      <c r="E1245" s="36" t="s">
        <v>1111</v>
      </c>
      <c r="F1245" s="25" t="s">
        <v>28</v>
      </c>
      <c r="G1245" s="238" t="s">
        <v>585</v>
      </c>
      <c r="H1245" s="25"/>
      <c r="I1245" s="25"/>
      <c r="J1245" s="35" t="s">
        <v>110</v>
      </c>
      <c r="K1245" s="25" t="s">
        <v>36</v>
      </c>
      <c r="L1245" s="31">
        <v>1630</v>
      </c>
      <c r="M1245" s="25">
        <v>0.33300000000000002</v>
      </c>
      <c r="N1245" s="25">
        <v>3.7299999999999998E-3</v>
      </c>
      <c r="O1245" s="25">
        <v>1</v>
      </c>
      <c r="P1245" s="25"/>
      <c r="Q1245" s="25"/>
      <c r="R1245" s="25"/>
      <c r="S1245" s="25"/>
      <c r="T1245" s="25"/>
    </row>
    <row r="1246" spans="1:20" ht="25.5" x14ac:dyDescent="0.25">
      <c r="A1246" s="1"/>
      <c r="B1246" s="25">
        <v>1241</v>
      </c>
      <c r="C1246" s="43">
        <v>1051087</v>
      </c>
      <c r="D1246" s="25"/>
      <c r="E1246" s="27" t="s">
        <v>1089</v>
      </c>
      <c r="F1246" s="25" t="s">
        <v>21</v>
      </c>
      <c r="G1246" s="238" t="s">
        <v>585</v>
      </c>
      <c r="H1246" s="25"/>
      <c r="I1246" s="25"/>
      <c r="J1246" s="35" t="s">
        <v>110</v>
      </c>
      <c r="K1246" s="25" t="s">
        <v>36</v>
      </c>
      <c r="L1246" s="31">
        <v>598</v>
      </c>
      <c r="M1246" s="25">
        <v>0.17499999999999999</v>
      </c>
      <c r="N1246" s="25">
        <v>5.4099999999999999E-3</v>
      </c>
      <c r="O1246" s="25">
        <v>20</v>
      </c>
      <c r="P1246" s="25"/>
      <c r="Q1246" s="25"/>
      <c r="R1246" s="25"/>
      <c r="S1246" s="25"/>
      <c r="T1246" s="25"/>
    </row>
    <row r="1247" spans="1:20" ht="25.5" x14ac:dyDescent="0.25">
      <c r="A1247" s="1"/>
      <c r="B1247" s="25">
        <v>1242</v>
      </c>
      <c r="C1247" s="43">
        <v>1051092</v>
      </c>
      <c r="D1247" s="25"/>
      <c r="E1247" s="27" t="s">
        <v>1085</v>
      </c>
      <c r="F1247" s="25" t="s">
        <v>21</v>
      </c>
      <c r="G1247" s="238" t="s">
        <v>585</v>
      </c>
      <c r="H1247" s="25"/>
      <c r="I1247" s="25"/>
      <c r="J1247" s="35" t="s">
        <v>110</v>
      </c>
      <c r="K1247" s="25" t="s">
        <v>36</v>
      </c>
      <c r="L1247" s="31">
        <v>1416</v>
      </c>
      <c r="M1247" s="25">
        <v>0.60699999999999998</v>
      </c>
      <c r="N1247" s="25">
        <v>8.0000000000000002E-3</v>
      </c>
      <c r="O1247" s="25">
        <v>4</v>
      </c>
      <c r="P1247" s="25"/>
      <c r="Q1247" s="25"/>
      <c r="R1247" s="25"/>
      <c r="S1247" s="25"/>
      <c r="T1247" s="25"/>
    </row>
    <row r="1248" spans="1:20" ht="25.5" x14ac:dyDescent="0.25">
      <c r="A1248" s="1"/>
      <c r="B1248" s="25">
        <v>1243</v>
      </c>
      <c r="C1248" s="43">
        <v>1051097</v>
      </c>
      <c r="D1248" s="25"/>
      <c r="E1248" s="27" t="s">
        <v>1083</v>
      </c>
      <c r="F1248" s="25" t="s">
        <v>21</v>
      </c>
      <c r="G1248" s="238" t="s">
        <v>585</v>
      </c>
      <c r="H1248" s="25"/>
      <c r="I1248" s="25"/>
      <c r="J1248" s="35" t="s">
        <v>110</v>
      </c>
      <c r="K1248" s="25" t="s">
        <v>36</v>
      </c>
      <c r="L1248" s="31">
        <v>2366</v>
      </c>
      <c r="M1248" s="25">
        <v>1.1819999999999999</v>
      </c>
      <c r="N1248" s="25">
        <v>1.9439999999999999E-2</v>
      </c>
      <c r="O1248" s="25">
        <v>4</v>
      </c>
      <c r="P1248" s="25"/>
      <c r="Q1248" s="25"/>
      <c r="R1248" s="25"/>
      <c r="S1248" s="25"/>
      <c r="T1248" s="25"/>
    </row>
    <row r="1249" spans="1:20" ht="25.5" x14ac:dyDescent="0.25">
      <c r="A1249" s="1"/>
      <c r="B1249" s="25">
        <v>1244</v>
      </c>
      <c r="C1249" s="43">
        <v>1051093</v>
      </c>
      <c r="D1249" s="25"/>
      <c r="E1249" s="48" t="s">
        <v>1080</v>
      </c>
      <c r="F1249" s="25" t="s">
        <v>652</v>
      </c>
      <c r="G1249" s="238" t="s">
        <v>585</v>
      </c>
      <c r="H1249" s="25"/>
      <c r="I1249" s="25"/>
      <c r="J1249" s="35" t="s">
        <v>110</v>
      </c>
      <c r="K1249" s="25" t="s">
        <v>36</v>
      </c>
      <c r="L1249" s="31">
        <v>2181</v>
      </c>
      <c r="M1249" s="25">
        <v>1.4670000000000001</v>
      </c>
      <c r="N1249" s="25">
        <v>2.0660000000000001E-2</v>
      </c>
      <c r="O1249" s="25">
        <v>4</v>
      </c>
      <c r="P1249" s="25"/>
      <c r="Q1249" s="25"/>
      <c r="R1249" s="25"/>
      <c r="S1249" s="25"/>
      <c r="T1249" s="25"/>
    </row>
    <row r="1250" spans="1:20" ht="25.5" x14ac:dyDescent="0.25">
      <c r="A1250" s="1"/>
      <c r="B1250" s="25">
        <v>1245</v>
      </c>
      <c r="C1250" s="43">
        <v>1051098</v>
      </c>
      <c r="D1250" s="25"/>
      <c r="E1250" s="27" t="s">
        <v>1078</v>
      </c>
      <c r="F1250" s="25" t="s">
        <v>652</v>
      </c>
      <c r="G1250" s="238" t="s">
        <v>585</v>
      </c>
      <c r="H1250" s="25"/>
      <c r="I1250" s="25"/>
      <c r="J1250" s="35" t="s">
        <v>110</v>
      </c>
      <c r="K1250" s="25" t="s">
        <v>36</v>
      </c>
      <c r="L1250" s="31">
        <v>3496</v>
      </c>
      <c r="M1250" s="25">
        <v>2.8450000000000002</v>
      </c>
      <c r="N1250" s="25">
        <v>3.6060000000000002E-2</v>
      </c>
      <c r="O1250" s="25">
        <v>4</v>
      </c>
      <c r="P1250" s="25"/>
      <c r="Q1250" s="25"/>
      <c r="R1250" s="25"/>
      <c r="S1250" s="25"/>
      <c r="T1250" s="25"/>
    </row>
    <row r="1251" spans="1:20" ht="25.5" x14ac:dyDescent="0.25">
      <c r="A1251" s="1"/>
      <c r="B1251" s="25">
        <v>1246</v>
      </c>
      <c r="C1251" s="43">
        <v>1053704</v>
      </c>
      <c r="D1251" s="25"/>
      <c r="E1251" s="36" t="s">
        <v>1076</v>
      </c>
      <c r="F1251" s="25" t="s">
        <v>652</v>
      </c>
      <c r="G1251" s="238" t="s">
        <v>585</v>
      </c>
      <c r="H1251" s="25"/>
      <c r="I1251" s="25"/>
      <c r="J1251" s="35" t="s">
        <v>110</v>
      </c>
      <c r="K1251" s="25" t="s">
        <v>36</v>
      </c>
      <c r="L1251" s="31">
        <v>5171</v>
      </c>
      <c r="M1251" s="25">
        <v>4.2229999999999999</v>
      </c>
      <c r="N1251" s="25">
        <v>0.05</v>
      </c>
      <c r="O1251" s="25">
        <v>4</v>
      </c>
      <c r="P1251" s="25"/>
      <c r="Q1251" s="25"/>
      <c r="R1251" s="25"/>
      <c r="S1251" s="25"/>
      <c r="T1251" s="25"/>
    </row>
    <row r="1252" spans="1:20" ht="25.5" x14ac:dyDescent="0.25">
      <c r="A1252" s="1"/>
      <c r="B1252" s="25">
        <v>1247</v>
      </c>
      <c r="C1252" s="43">
        <v>1053715</v>
      </c>
      <c r="D1252" s="25"/>
      <c r="E1252" s="27" t="s">
        <v>1069</v>
      </c>
      <c r="F1252" s="25" t="s">
        <v>21</v>
      </c>
      <c r="G1252" s="238" t="s">
        <v>585</v>
      </c>
      <c r="H1252" s="25"/>
      <c r="I1252" s="25"/>
      <c r="J1252" s="35" t="s">
        <v>110</v>
      </c>
      <c r="K1252" s="25" t="s">
        <v>36</v>
      </c>
      <c r="L1252" s="31">
        <v>395.61</v>
      </c>
      <c r="M1252" s="25">
        <v>6.7000000000000004E-2</v>
      </c>
      <c r="N1252" s="25">
        <v>2.0999999999999999E-3</v>
      </c>
      <c r="O1252" s="25">
        <v>25</v>
      </c>
      <c r="P1252" s="25"/>
      <c r="Q1252" s="25"/>
      <c r="R1252" s="25"/>
      <c r="S1252" s="25"/>
      <c r="T1252" s="25"/>
    </row>
    <row r="1253" spans="1:20" ht="25.5" x14ac:dyDescent="0.25">
      <c r="A1253" s="1"/>
      <c r="B1253" s="25">
        <v>1248</v>
      </c>
      <c r="C1253" s="43">
        <v>1051140</v>
      </c>
      <c r="D1253" s="25"/>
      <c r="E1253" s="27" t="s">
        <v>1066</v>
      </c>
      <c r="F1253" s="25" t="s">
        <v>21</v>
      </c>
      <c r="G1253" s="238" t="s">
        <v>585</v>
      </c>
      <c r="H1253" s="25"/>
      <c r="I1253" s="25"/>
      <c r="J1253" s="35" t="s">
        <v>110</v>
      </c>
      <c r="K1253" s="25" t="s">
        <v>36</v>
      </c>
      <c r="L1253" s="31">
        <v>305.58</v>
      </c>
      <c r="M1253" s="25">
        <v>1.7999999999999999E-2</v>
      </c>
      <c r="N1253" s="25">
        <v>3.4000000000000002E-4</v>
      </c>
      <c r="O1253" s="25">
        <v>1</v>
      </c>
      <c r="P1253" s="25"/>
      <c r="Q1253" s="25"/>
      <c r="R1253" s="25"/>
      <c r="S1253" s="25"/>
      <c r="T1253" s="25"/>
    </row>
    <row r="1254" spans="1:20" ht="25.5" x14ac:dyDescent="0.25">
      <c r="A1254" s="1"/>
      <c r="B1254" s="25">
        <v>1249</v>
      </c>
      <c r="C1254" s="43">
        <v>1053714</v>
      </c>
      <c r="D1254" s="25"/>
      <c r="E1254" s="36" t="s">
        <v>113</v>
      </c>
      <c r="F1254" s="25" t="s">
        <v>655</v>
      </c>
      <c r="G1254" s="238" t="s">
        <v>585</v>
      </c>
      <c r="H1254" s="25">
        <v>1122308</v>
      </c>
      <c r="I1254" s="25"/>
      <c r="J1254" s="35" t="s">
        <v>110</v>
      </c>
      <c r="K1254" s="25" t="s">
        <v>36</v>
      </c>
      <c r="L1254" s="31">
        <v>542</v>
      </c>
      <c r="M1254" s="25">
        <v>0.16</v>
      </c>
      <c r="N1254" s="25">
        <v>4.1999999999999997E-3</v>
      </c>
      <c r="O1254" s="25">
        <v>25</v>
      </c>
      <c r="P1254" s="25"/>
      <c r="Q1254" s="25"/>
      <c r="R1254" s="25"/>
      <c r="S1254" s="25"/>
      <c r="T1254" s="25"/>
    </row>
    <row r="1255" spans="1:20" ht="25.5" x14ac:dyDescent="0.25">
      <c r="A1255" s="1"/>
      <c r="B1255" s="25">
        <v>1250</v>
      </c>
      <c r="C1255" s="43">
        <v>1051156</v>
      </c>
      <c r="D1255" s="25"/>
      <c r="E1255" s="36" t="s">
        <v>1061</v>
      </c>
      <c r="F1255" s="25" t="s">
        <v>21</v>
      </c>
      <c r="G1255" s="238" t="s">
        <v>585</v>
      </c>
      <c r="H1255" s="25"/>
      <c r="I1255" s="25"/>
      <c r="J1255" s="35" t="s">
        <v>110</v>
      </c>
      <c r="K1255" s="25" t="s">
        <v>36</v>
      </c>
      <c r="L1255" s="31">
        <v>334.03</v>
      </c>
      <c r="M1255" s="25">
        <v>2.5999999999999999E-2</v>
      </c>
      <c r="N1255" s="25">
        <v>5.4000000000000001E-4</v>
      </c>
      <c r="O1255" s="25">
        <v>50</v>
      </c>
      <c r="P1255" s="25"/>
      <c r="Q1255" s="25"/>
      <c r="R1255" s="25"/>
      <c r="S1255" s="25"/>
      <c r="T1255" s="25"/>
    </row>
    <row r="1256" spans="1:20" ht="25.5" x14ac:dyDescent="0.25">
      <c r="A1256" s="1"/>
      <c r="B1256" s="25">
        <v>1251</v>
      </c>
      <c r="C1256" s="43">
        <v>1051181</v>
      </c>
      <c r="D1256" s="25"/>
      <c r="E1256" s="36" t="s">
        <v>1046</v>
      </c>
      <c r="F1256" s="25" t="s">
        <v>21</v>
      </c>
      <c r="G1256" s="238" t="s">
        <v>585</v>
      </c>
      <c r="H1256" s="25"/>
      <c r="I1256" s="25"/>
      <c r="J1256" s="35" t="s">
        <v>110</v>
      </c>
      <c r="K1256" s="25" t="s">
        <v>36</v>
      </c>
      <c r="L1256" s="31">
        <v>258.20999999999998</v>
      </c>
      <c r="M1256" s="25">
        <v>0.02</v>
      </c>
      <c r="N1256" s="25">
        <v>3.6000000000000002E-4</v>
      </c>
      <c r="O1256" s="25">
        <v>1</v>
      </c>
      <c r="P1256" s="25"/>
      <c r="Q1256" s="25"/>
      <c r="R1256" s="25"/>
      <c r="S1256" s="25"/>
      <c r="T1256" s="25"/>
    </row>
    <row r="1257" spans="1:20" ht="25.5" x14ac:dyDescent="0.25">
      <c r="A1257" s="1"/>
      <c r="B1257" s="25">
        <v>1252</v>
      </c>
      <c r="C1257" s="43">
        <v>1051183</v>
      </c>
      <c r="D1257" s="25"/>
      <c r="E1257" s="36" t="s">
        <v>1044</v>
      </c>
      <c r="F1257" s="25" t="s">
        <v>757</v>
      </c>
      <c r="G1257" s="238" t="s">
        <v>585</v>
      </c>
      <c r="H1257" s="25"/>
      <c r="I1257" s="25"/>
      <c r="J1257" s="35" t="s">
        <v>110</v>
      </c>
      <c r="K1257" s="25" t="s">
        <v>36</v>
      </c>
      <c r="L1257" s="31">
        <v>322.2</v>
      </c>
      <c r="M1257" s="25">
        <v>3.4000000000000002E-2</v>
      </c>
      <c r="N1257" s="25">
        <v>1.3500000000000001E-3</v>
      </c>
      <c r="O1257" s="25">
        <v>20</v>
      </c>
      <c r="P1257" s="25"/>
      <c r="Q1257" s="25"/>
      <c r="R1257" s="25"/>
      <c r="S1257" s="25"/>
      <c r="T1257" s="25"/>
    </row>
    <row r="1258" spans="1:20" ht="25.5" x14ac:dyDescent="0.25">
      <c r="A1258" s="1"/>
      <c r="B1258" s="25">
        <v>1253</v>
      </c>
      <c r="C1258" s="43">
        <v>1053720</v>
      </c>
      <c r="D1258" s="25"/>
      <c r="E1258" s="27" t="s">
        <v>1043</v>
      </c>
      <c r="F1258" s="25" t="s">
        <v>21</v>
      </c>
      <c r="G1258" s="238" t="s">
        <v>585</v>
      </c>
      <c r="H1258" s="25"/>
      <c r="I1258" s="25"/>
      <c r="J1258" s="35" t="s">
        <v>110</v>
      </c>
      <c r="K1258" s="25" t="s">
        <v>36</v>
      </c>
      <c r="L1258" s="31">
        <v>322.2</v>
      </c>
      <c r="M1258" s="25">
        <v>8.2000000000000003E-2</v>
      </c>
      <c r="N1258" s="25">
        <v>2.7000000000000001E-3</v>
      </c>
      <c r="O1258" s="25">
        <v>20</v>
      </c>
      <c r="P1258" s="25"/>
      <c r="Q1258" s="25"/>
      <c r="R1258" s="25"/>
      <c r="S1258" s="25"/>
      <c r="T1258" s="25"/>
    </row>
    <row r="1259" spans="1:20" ht="25.5" x14ac:dyDescent="0.25">
      <c r="A1259" s="1"/>
      <c r="B1259" s="25">
        <v>1254</v>
      </c>
      <c r="C1259" s="43">
        <v>1053721</v>
      </c>
      <c r="D1259" s="25"/>
      <c r="E1259" s="27" t="s">
        <v>1042</v>
      </c>
      <c r="F1259" s="34" t="s">
        <v>652</v>
      </c>
      <c r="G1259" s="238" t="s">
        <v>585</v>
      </c>
      <c r="H1259" s="25"/>
      <c r="I1259" s="25"/>
      <c r="J1259" s="35" t="s">
        <v>110</v>
      </c>
      <c r="K1259" s="25" t="s">
        <v>36</v>
      </c>
      <c r="L1259" s="31">
        <v>519</v>
      </c>
      <c r="M1259" s="25">
        <v>0.20200000000000001</v>
      </c>
      <c r="N1259" s="25">
        <v>6.0099999999999997E-3</v>
      </c>
      <c r="O1259" s="25">
        <v>18</v>
      </c>
      <c r="P1259" s="25"/>
      <c r="Q1259" s="25"/>
      <c r="R1259" s="25"/>
      <c r="S1259" s="25"/>
      <c r="T1259" s="25"/>
    </row>
    <row r="1260" spans="1:20" ht="25.5" x14ac:dyDescent="0.25">
      <c r="A1260" s="1"/>
      <c r="B1260" s="25">
        <v>1255</v>
      </c>
      <c r="C1260" s="43">
        <v>1051186</v>
      </c>
      <c r="D1260" s="25"/>
      <c r="E1260" s="36" t="s">
        <v>1041</v>
      </c>
      <c r="F1260" s="25" t="s">
        <v>21</v>
      </c>
      <c r="G1260" s="238" t="s">
        <v>585</v>
      </c>
      <c r="H1260" s="25"/>
      <c r="I1260" s="25"/>
      <c r="J1260" s="35" t="s">
        <v>110</v>
      </c>
      <c r="K1260" s="25" t="s">
        <v>36</v>
      </c>
      <c r="L1260" s="31">
        <v>258.20999999999998</v>
      </c>
      <c r="M1260" s="25">
        <v>2.4E-2</v>
      </c>
      <c r="N1260" s="25">
        <v>5.4000000000000001E-4</v>
      </c>
      <c r="O1260" s="25">
        <v>1</v>
      </c>
      <c r="P1260" s="25"/>
      <c r="Q1260" s="25"/>
      <c r="R1260" s="25"/>
      <c r="S1260" s="25"/>
      <c r="T1260" s="25"/>
    </row>
    <row r="1261" spans="1:20" ht="25.5" x14ac:dyDescent="0.25">
      <c r="A1261" s="1"/>
      <c r="B1261" s="25">
        <v>1256</v>
      </c>
      <c r="C1261" s="43">
        <v>1051188</v>
      </c>
      <c r="D1261" s="25"/>
      <c r="E1261" s="36" t="s">
        <v>1038</v>
      </c>
      <c r="F1261" s="25" t="s">
        <v>757</v>
      </c>
      <c r="G1261" s="238" t="s">
        <v>585</v>
      </c>
      <c r="H1261" s="25"/>
      <c r="I1261" s="25"/>
      <c r="J1261" s="35" t="s">
        <v>110</v>
      </c>
      <c r="K1261" s="25" t="s">
        <v>36</v>
      </c>
      <c r="L1261" s="31">
        <v>278.83</v>
      </c>
      <c r="M1261" s="25">
        <v>4.2000000000000003E-2</v>
      </c>
      <c r="N1261" s="25">
        <v>1.3500000000000001E-3</v>
      </c>
      <c r="O1261" s="25">
        <v>20</v>
      </c>
      <c r="P1261" s="25"/>
      <c r="Q1261" s="25"/>
      <c r="R1261" s="25"/>
      <c r="S1261" s="25"/>
      <c r="T1261" s="25"/>
    </row>
    <row r="1262" spans="1:20" ht="25.5" x14ac:dyDescent="0.25">
      <c r="A1262" s="1"/>
      <c r="B1262" s="25">
        <v>1257</v>
      </c>
      <c r="C1262" s="43">
        <v>1051189</v>
      </c>
      <c r="D1262" s="25"/>
      <c r="E1262" s="27" t="s">
        <v>1036</v>
      </c>
      <c r="F1262" s="25" t="s">
        <v>21</v>
      </c>
      <c r="G1262" s="238" t="s">
        <v>585</v>
      </c>
      <c r="H1262" s="25"/>
      <c r="I1262" s="25"/>
      <c r="J1262" s="35" t="s">
        <v>110</v>
      </c>
      <c r="K1262" s="25" t="s">
        <v>36</v>
      </c>
      <c r="L1262" s="31">
        <v>348.03</v>
      </c>
      <c r="M1262" s="25">
        <v>0.1</v>
      </c>
      <c r="N1262" s="25">
        <v>2.7000000000000001E-3</v>
      </c>
      <c r="O1262" s="25">
        <v>20</v>
      </c>
      <c r="P1262" s="25"/>
      <c r="Q1262" s="25"/>
      <c r="R1262" s="25"/>
      <c r="S1262" s="25"/>
      <c r="T1262" s="25"/>
    </row>
    <row r="1263" spans="1:20" ht="25.5" x14ac:dyDescent="0.25">
      <c r="A1263" s="1"/>
      <c r="B1263" s="25">
        <v>1258</v>
      </c>
      <c r="C1263" s="43">
        <v>1051190</v>
      </c>
      <c r="D1263" s="25"/>
      <c r="E1263" s="27" t="s">
        <v>1034</v>
      </c>
      <c r="F1263" s="25" t="s">
        <v>652</v>
      </c>
      <c r="G1263" s="238" t="s">
        <v>585</v>
      </c>
      <c r="H1263" s="25"/>
      <c r="I1263" s="25"/>
      <c r="J1263" s="35" t="s">
        <v>110</v>
      </c>
      <c r="K1263" s="25" t="s">
        <v>36</v>
      </c>
      <c r="L1263" s="31">
        <v>674</v>
      </c>
      <c r="M1263" s="25">
        <v>0.26</v>
      </c>
      <c r="N1263" s="25">
        <v>1.0800000000000001E-2</v>
      </c>
      <c r="O1263" s="25">
        <v>10</v>
      </c>
      <c r="P1263" s="25"/>
      <c r="Q1263" s="25"/>
      <c r="R1263" s="25"/>
      <c r="S1263" s="25"/>
      <c r="T1263" s="25"/>
    </row>
    <row r="1264" spans="1:20" ht="25.5" x14ac:dyDescent="0.25">
      <c r="A1264" s="1"/>
      <c r="B1264" s="25">
        <v>1259</v>
      </c>
      <c r="C1264" s="43">
        <v>1053723</v>
      </c>
      <c r="D1264" s="25"/>
      <c r="E1264" s="27" t="s">
        <v>1023</v>
      </c>
      <c r="F1264" s="34" t="s">
        <v>21</v>
      </c>
      <c r="G1264" s="238" t="s">
        <v>585</v>
      </c>
      <c r="H1264" s="25"/>
      <c r="I1264" s="25"/>
      <c r="J1264" s="35" t="s">
        <v>110</v>
      </c>
      <c r="K1264" s="25" t="s">
        <v>36</v>
      </c>
      <c r="L1264" s="31">
        <v>322.2</v>
      </c>
      <c r="M1264" s="25">
        <v>2.1999999999999999E-2</v>
      </c>
      <c r="N1264" s="25">
        <v>3.6000000000000002E-4</v>
      </c>
      <c r="O1264" s="25">
        <v>1</v>
      </c>
      <c r="P1264" s="25"/>
      <c r="Q1264" s="25"/>
      <c r="R1264" s="25"/>
      <c r="S1264" s="25"/>
      <c r="T1264" s="25"/>
    </row>
    <row r="1265" spans="1:20" ht="25.5" x14ac:dyDescent="0.25">
      <c r="A1265" s="1"/>
      <c r="B1265" s="25">
        <v>1260</v>
      </c>
      <c r="C1265" s="43">
        <v>1057721</v>
      </c>
      <c r="D1265" s="25"/>
      <c r="E1265" s="27" t="s">
        <v>1013</v>
      </c>
      <c r="F1265" s="25" t="s">
        <v>21</v>
      </c>
      <c r="G1265" s="238" t="s">
        <v>585</v>
      </c>
      <c r="H1265" s="25"/>
      <c r="I1265" s="25"/>
      <c r="J1265" s="35" t="s">
        <v>110</v>
      </c>
      <c r="K1265" s="25" t="s">
        <v>36</v>
      </c>
      <c r="L1265" s="31">
        <v>1073</v>
      </c>
      <c r="M1265" s="25">
        <v>0.34100000000000003</v>
      </c>
      <c r="N1265" s="25">
        <v>2.7000000000000001E-3</v>
      </c>
      <c r="O1265" s="25">
        <v>10</v>
      </c>
      <c r="P1265" s="25"/>
      <c r="Q1265" s="25"/>
      <c r="R1265" s="25"/>
      <c r="S1265" s="25"/>
      <c r="T1265" s="25"/>
    </row>
    <row r="1266" spans="1:20" ht="25.5" x14ac:dyDescent="0.25">
      <c r="A1266" s="1"/>
      <c r="B1266" s="25">
        <v>1261</v>
      </c>
      <c r="C1266" s="43">
        <v>1051235</v>
      </c>
      <c r="D1266" s="25"/>
      <c r="E1266" s="27" t="s">
        <v>1001</v>
      </c>
      <c r="F1266" s="25" t="s">
        <v>21</v>
      </c>
      <c r="G1266" s="238" t="s">
        <v>585</v>
      </c>
      <c r="H1266" s="25"/>
      <c r="I1266" s="25"/>
      <c r="J1266" s="35" t="s">
        <v>110</v>
      </c>
      <c r="K1266" s="25" t="s">
        <v>36</v>
      </c>
      <c r="L1266" s="31">
        <v>1038</v>
      </c>
      <c r="M1266" s="25">
        <v>0.46300000000000002</v>
      </c>
      <c r="N1266" s="25">
        <v>1.6250000000000001E-2</v>
      </c>
      <c r="O1266" s="25">
        <v>10</v>
      </c>
      <c r="P1266" s="25"/>
      <c r="Q1266" s="25"/>
      <c r="R1266" s="25"/>
      <c r="S1266" s="25"/>
      <c r="T1266" s="25"/>
    </row>
    <row r="1267" spans="1:20" ht="25.5" x14ac:dyDescent="0.25">
      <c r="A1267" s="1"/>
      <c r="B1267" s="25">
        <v>1262</v>
      </c>
      <c r="C1267" s="43">
        <v>1051240</v>
      </c>
      <c r="D1267" s="25"/>
      <c r="E1267" s="36" t="s">
        <v>995</v>
      </c>
      <c r="F1267" s="25" t="s">
        <v>652</v>
      </c>
      <c r="G1267" s="238" t="s">
        <v>585</v>
      </c>
      <c r="H1267" s="25"/>
      <c r="I1267" s="25"/>
      <c r="J1267" s="35" t="s">
        <v>110</v>
      </c>
      <c r="K1267" s="25" t="s">
        <v>36</v>
      </c>
      <c r="L1267" s="31">
        <v>1207</v>
      </c>
      <c r="M1267" s="25">
        <v>0.22500000000000001</v>
      </c>
      <c r="N1267" s="25">
        <v>7.2199999999999999E-3</v>
      </c>
      <c r="O1267" s="25">
        <v>15</v>
      </c>
      <c r="P1267" s="25"/>
      <c r="Q1267" s="25"/>
      <c r="R1267" s="25"/>
      <c r="S1267" s="25"/>
      <c r="T1267" s="25"/>
    </row>
    <row r="1268" spans="1:20" ht="38.25" x14ac:dyDescent="0.25">
      <c r="A1268" s="1"/>
      <c r="B1268" s="25">
        <v>1263</v>
      </c>
      <c r="C1268" s="43">
        <v>1051242</v>
      </c>
      <c r="D1268" s="25"/>
      <c r="E1268" s="48" t="s">
        <v>992</v>
      </c>
      <c r="F1268" s="25" t="s">
        <v>757</v>
      </c>
      <c r="G1268" s="238" t="s">
        <v>585</v>
      </c>
      <c r="H1268" s="25"/>
      <c r="I1268" s="25"/>
      <c r="J1268" s="35" t="s">
        <v>110</v>
      </c>
      <c r="K1268" s="25" t="s">
        <v>36</v>
      </c>
      <c r="L1268" s="31">
        <v>1149</v>
      </c>
      <c r="M1268" s="25">
        <v>0.316</v>
      </c>
      <c r="N1268" s="25">
        <v>1.0829999999999999E-2</v>
      </c>
      <c r="O1268" s="25">
        <v>15</v>
      </c>
      <c r="P1268" s="25"/>
      <c r="Q1268" s="25"/>
      <c r="R1268" s="25"/>
      <c r="S1268" s="25"/>
      <c r="T1268" s="25"/>
    </row>
    <row r="1269" spans="1:20" ht="38.25" x14ac:dyDescent="0.25">
      <c r="A1269" s="1"/>
      <c r="B1269" s="25">
        <v>1264</v>
      </c>
      <c r="C1269" s="43">
        <v>1051243</v>
      </c>
      <c r="D1269" s="25"/>
      <c r="E1269" s="27" t="s">
        <v>990</v>
      </c>
      <c r="F1269" s="34" t="s">
        <v>652</v>
      </c>
      <c r="G1269" s="238" t="s">
        <v>585</v>
      </c>
      <c r="H1269" s="25"/>
      <c r="I1269" s="25"/>
      <c r="J1269" s="35" t="s">
        <v>110</v>
      </c>
      <c r="K1269" s="25" t="s">
        <v>36</v>
      </c>
      <c r="L1269" s="31">
        <v>1014</v>
      </c>
      <c r="M1269" s="25">
        <v>0.42599999999999999</v>
      </c>
      <c r="N1269" s="25">
        <v>1.6250000000000001E-2</v>
      </c>
      <c r="O1269" s="25">
        <v>10</v>
      </c>
      <c r="P1269" s="25"/>
      <c r="Q1269" s="25"/>
      <c r="R1269" s="25"/>
      <c r="S1269" s="25"/>
      <c r="T1269" s="25"/>
    </row>
    <row r="1270" spans="1:20" ht="25.5" x14ac:dyDescent="0.25">
      <c r="A1270" s="1"/>
      <c r="B1270" s="25">
        <v>1265</v>
      </c>
      <c r="C1270" s="43">
        <v>1051206</v>
      </c>
      <c r="D1270" s="25"/>
      <c r="E1270" s="36" t="s">
        <v>988</v>
      </c>
      <c r="F1270" s="25" t="s">
        <v>21</v>
      </c>
      <c r="G1270" s="238" t="s">
        <v>585</v>
      </c>
      <c r="H1270" s="25"/>
      <c r="I1270" s="25"/>
      <c r="J1270" s="35" t="s">
        <v>110</v>
      </c>
      <c r="K1270" s="25" t="s">
        <v>36</v>
      </c>
      <c r="L1270" s="31">
        <v>519</v>
      </c>
      <c r="M1270" s="25">
        <v>3.6999999999999998E-2</v>
      </c>
      <c r="N1270" s="25">
        <v>7.6999999999999996E-4</v>
      </c>
      <c r="O1270" s="25">
        <v>1</v>
      </c>
      <c r="P1270" s="25"/>
      <c r="Q1270" s="25"/>
      <c r="R1270" s="25"/>
      <c r="S1270" s="25"/>
      <c r="T1270" s="25"/>
    </row>
    <row r="1271" spans="1:20" ht="25.5" x14ac:dyDescent="0.25">
      <c r="A1271" s="1"/>
      <c r="B1271" s="25">
        <v>1266</v>
      </c>
      <c r="C1271" s="43">
        <v>1051211</v>
      </c>
      <c r="D1271" s="25"/>
      <c r="E1271" s="27" t="s">
        <v>985</v>
      </c>
      <c r="F1271" s="25" t="s">
        <v>21</v>
      </c>
      <c r="G1271" s="238" t="s">
        <v>585</v>
      </c>
      <c r="H1271" s="25"/>
      <c r="I1271" s="25"/>
      <c r="J1271" s="35" t="s">
        <v>110</v>
      </c>
      <c r="K1271" s="25" t="s">
        <v>36</v>
      </c>
      <c r="L1271" s="31">
        <v>428.81</v>
      </c>
      <c r="M1271" s="25">
        <v>7.0000000000000007E-2</v>
      </c>
      <c r="N1271" s="25">
        <v>2.7000000000000001E-3</v>
      </c>
      <c r="O1271" s="25">
        <v>10</v>
      </c>
      <c r="P1271" s="25"/>
      <c r="Q1271" s="25"/>
      <c r="R1271" s="25"/>
      <c r="S1271" s="25"/>
      <c r="T1271" s="25"/>
    </row>
    <row r="1272" spans="1:20" ht="25.5" x14ac:dyDescent="0.25">
      <c r="A1272" s="1"/>
      <c r="B1272" s="25">
        <v>1267</v>
      </c>
      <c r="C1272" s="43">
        <v>1053728</v>
      </c>
      <c r="D1272" s="25"/>
      <c r="E1272" s="27" t="s">
        <v>982</v>
      </c>
      <c r="F1272" s="25" t="s">
        <v>21</v>
      </c>
      <c r="G1272" s="238" t="s">
        <v>585</v>
      </c>
      <c r="H1272" s="25"/>
      <c r="I1272" s="25"/>
      <c r="J1272" s="35" t="s">
        <v>110</v>
      </c>
      <c r="K1272" s="25" t="s">
        <v>36</v>
      </c>
      <c r="L1272" s="31">
        <v>535</v>
      </c>
      <c r="M1272" s="25">
        <v>0.16500000000000001</v>
      </c>
      <c r="N1272" s="25">
        <v>5.4099999999999999E-3</v>
      </c>
      <c r="O1272" s="25">
        <v>20</v>
      </c>
      <c r="P1272" s="25"/>
      <c r="Q1272" s="25"/>
      <c r="R1272" s="25"/>
      <c r="S1272" s="25"/>
      <c r="T1272" s="25"/>
    </row>
    <row r="1273" spans="1:20" ht="25.5" x14ac:dyDescent="0.25">
      <c r="A1273" s="1"/>
      <c r="B1273" s="25">
        <v>1268</v>
      </c>
      <c r="C1273" s="43">
        <v>1053730</v>
      </c>
      <c r="D1273" s="25"/>
      <c r="E1273" s="27" t="s">
        <v>979</v>
      </c>
      <c r="F1273" s="25" t="s">
        <v>21</v>
      </c>
      <c r="G1273" s="238" t="s">
        <v>585</v>
      </c>
      <c r="H1273" s="25"/>
      <c r="I1273" s="25"/>
      <c r="J1273" s="35" t="s">
        <v>110</v>
      </c>
      <c r="K1273" s="25" t="s">
        <v>36</v>
      </c>
      <c r="L1273" s="31">
        <v>970</v>
      </c>
      <c r="M1273" s="25">
        <v>0.44</v>
      </c>
      <c r="N1273" s="25">
        <v>1.6250000000000001E-2</v>
      </c>
      <c r="O1273" s="25">
        <v>10</v>
      </c>
      <c r="P1273" s="25"/>
      <c r="Q1273" s="25"/>
      <c r="R1273" s="25"/>
      <c r="S1273" s="25"/>
      <c r="T1273" s="25"/>
    </row>
    <row r="1274" spans="1:20" ht="25.5" x14ac:dyDescent="0.25">
      <c r="A1274" s="1"/>
      <c r="B1274" s="25">
        <v>1269</v>
      </c>
      <c r="C1274" s="43">
        <v>1050068</v>
      </c>
      <c r="D1274" s="25"/>
      <c r="E1274" s="27" t="s">
        <v>977</v>
      </c>
      <c r="F1274" s="25" t="s">
        <v>21</v>
      </c>
      <c r="G1274" s="238" t="s">
        <v>585</v>
      </c>
      <c r="H1274" s="25"/>
      <c r="I1274" s="25"/>
      <c r="J1274" s="35" t="s">
        <v>110</v>
      </c>
      <c r="K1274" s="25" t="s">
        <v>36</v>
      </c>
      <c r="L1274" s="31">
        <v>3697</v>
      </c>
      <c r="M1274" s="25">
        <v>1.1100000000000001</v>
      </c>
      <c r="N1274" s="25">
        <v>2.2919999999999999E-2</v>
      </c>
      <c r="O1274" s="25">
        <v>1</v>
      </c>
      <c r="P1274" s="25"/>
      <c r="Q1274" s="25"/>
      <c r="R1274" s="25"/>
      <c r="S1274" s="25"/>
      <c r="T1274" s="25"/>
    </row>
    <row r="1275" spans="1:20" ht="25.5" x14ac:dyDescent="0.25">
      <c r="A1275" s="1"/>
      <c r="B1275" s="25">
        <v>1270</v>
      </c>
      <c r="C1275" s="43">
        <v>1053731</v>
      </c>
      <c r="D1275" s="25"/>
      <c r="E1275" s="27" t="s">
        <v>970</v>
      </c>
      <c r="F1275" s="25" t="s">
        <v>21</v>
      </c>
      <c r="G1275" s="238" t="s">
        <v>585</v>
      </c>
      <c r="H1275" s="25"/>
      <c r="I1275" s="25"/>
      <c r="J1275" s="35" t="s">
        <v>110</v>
      </c>
      <c r="K1275" s="25" t="s">
        <v>36</v>
      </c>
      <c r="L1275" s="31">
        <v>702</v>
      </c>
      <c r="M1275" s="25">
        <v>0.13800000000000001</v>
      </c>
      <c r="N1275" s="25">
        <v>5.4099999999999999E-3</v>
      </c>
      <c r="O1275" s="25">
        <v>10</v>
      </c>
      <c r="P1275" s="25"/>
      <c r="Q1275" s="25"/>
      <c r="R1275" s="25"/>
      <c r="S1275" s="25"/>
      <c r="T1275" s="25"/>
    </row>
    <row r="1276" spans="1:20" ht="25.5" x14ac:dyDescent="0.25">
      <c r="A1276" s="1"/>
      <c r="B1276" s="25">
        <v>1271</v>
      </c>
      <c r="C1276" s="43">
        <v>1003581</v>
      </c>
      <c r="D1276" s="25"/>
      <c r="E1276" s="27" t="s">
        <v>962</v>
      </c>
      <c r="F1276" s="25" t="s">
        <v>652</v>
      </c>
      <c r="G1276" s="238" t="s">
        <v>585</v>
      </c>
      <c r="H1276" s="25"/>
      <c r="I1276" s="25"/>
      <c r="J1276" s="35" t="s">
        <v>110</v>
      </c>
      <c r="K1276" s="25" t="s">
        <v>36</v>
      </c>
      <c r="L1276" s="31">
        <v>912</v>
      </c>
      <c r="M1276" s="25">
        <v>0.41</v>
      </c>
      <c r="N1276" s="25">
        <v>1.0829999999999999E-2</v>
      </c>
      <c r="O1276" s="25">
        <v>10</v>
      </c>
      <c r="P1276" s="25"/>
      <c r="Q1276" s="25"/>
      <c r="R1276" s="25"/>
      <c r="S1276" s="25"/>
      <c r="T1276" s="25"/>
    </row>
    <row r="1277" spans="1:20" ht="25.5" x14ac:dyDescent="0.25">
      <c r="A1277" s="1"/>
      <c r="B1277" s="25">
        <v>1272</v>
      </c>
      <c r="C1277" s="43">
        <v>1051244</v>
      </c>
      <c r="D1277" s="25"/>
      <c r="E1277" s="27" t="s">
        <v>959</v>
      </c>
      <c r="F1277" s="34" t="s">
        <v>652</v>
      </c>
      <c r="G1277" s="238" t="s">
        <v>585</v>
      </c>
      <c r="H1277" s="25"/>
      <c r="I1277" s="25"/>
      <c r="J1277" s="35" t="s">
        <v>110</v>
      </c>
      <c r="K1277" s="25" t="s">
        <v>36</v>
      </c>
      <c r="L1277" s="31">
        <v>2366</v>
      </c>
      <c r="M1277" s="25">
        <v>0.52</v>
      </c>
      <c r="N1277" s="25">
        <v>3.2500000000000001E-2</v>
      </c>
      <c r="O1277" s="25">
        <v>5</v>
      </c>
      <c r="P1277" s="25"/>
      <c r="Q1277" s="25"/>
      <c r="R1277" s="25"/>
      <c r="S1277" s="25"/>
      <c r="T1277" s="25"/>
    </row>
    <row r="1278" spans="1:20" ht="25.5" x14ac:dyDescent="0.25">
      <c r="A1278" s="1"/>
      <c r="B1278" s="25">
        <v>1273</v>
      </c>
      <c r="C1278" s="43">
        <v>1053737</v>
      </c>
      <c r="D1278" s="25"/>
      <c r="E1278" s="36" t="s">
        <v>955</v>
      </c>
      <c r="F1278" s="25" t="s">
        <v>28</v>
      </c>
      <c r="G1278" s="238" t="s">
        <v>585</v>
      </c>
      <c r="H1278" s="25">
        <v>1118180</v>
      </c>
      <c r="I1278" s="25"/>
      <c r="J1278" s="35" t="s">
        <v>110</v>
      </c>
      <c r="K1278" s="25" t="s">
        <v>36</v>
      </c>
      <c r="L1278" s="31">
        <v>1886</v>
      </c>
      <c r="M1278" s="25">
        <v>0.39300000000000002</v>
      </c>
      <c r="N1278" s="25">
        <v>1.0829999999999999E-2</v>
      </c>
      <c r="O1278" s="25">
        <v>10</v>
      </c>
      <c r="P1278" s="25"/>
      <c r="Q1278" s="25"/>
      <c r="R1278" s="25"/>
      <c r="S1278" s="25"/>
      <c r="T1278" s="25"/>
    </row>
    <row r="1279" spans="1:20" ht="25.5" x14ac:dyDescent="0.25">
      <c r="A1279" s="1"/>
      <c r="B1279" s="25">
        <v>1274</v>
      </c>
      <c r="C1279" s="43">
        <v>1051250</v>
      </c>
      <c r="D1279" s="25"/>
      <c r="E1279" s="36" t="s">
        <v>943</v>
      </c>
      <c r="F1279" s="25" t="s">
        <v>652</v>
      </c>
      <c r="G1279" s="238" t="s">
        <v>585</v>
      </c>
      <c r="H1279" s="25"/>
      <c r="I1279" s="25"/>
      <c r="J1279" s="35" t="s">
        <v>110</v>
      </c>
      <c r="K1279" s="25" t="s">
        <v>36</v>
      </c>
      <c r="L1279" s="31">
        <v>170.59</v>
      </c>
      <c r="M1279" s="25">
        <v>0.02</v>
      </c>
      <c r="N1279" s="25">
        <v>3.8000000000000002E-4</v>
      </c>
      <c r="O1279" s="25">
        <v>1</v>
      </c>
      <c r="P1279" s="25"/>
      <c r="Q1279" s="25"/>
      <c r="R1279" s="25"/>
      <c r="S1279" s="25"/>
      <c r="T1279" s="25"/>
    </row>
    <row r="1280" spans="1:20" ht="25.5" x14ac:dyDescent="0.25">
      <c r="A1280" s="1"/>
      <c r="B1280" s="25">
        <v>1275</v>
      </c>
      <c r="C1280" s="43">
        <v>1053736</v>
      </c>
      <c r="D1280" s="25"/>
      <c r="E1280" s="36" t="s">
        <v>940</v>
      </c>
      <c r="F1280" s="25" t="s">
        <v>652</v>
      </c>
      <c r="G1280" s="238" t="s">
        <v>585</v>
      </c>
      <c r="H1280" s="25"/>
      <c r="I1280" s="25"/>
      <c r="J1280" s="35" t="s">
        <v>110</v>
      </c>
      <c r="K1280" s="25" t="s">
        <v>36</v>
      </c>
      <c r="L1280" s="31">
        <v>606</v>
      </c>
      <c r="M1280" s="25">
        <v>0.10299999999999999</v>
      </c>
      <c r="N1280" s="25">
        <v>2.7000000000000001E-3</v>
      </c>
      <c r="O1280" s="25">
        <v>1</v>
      </c>
      <c r="P1280" s="25"/>
      <c r="Q1280" s="25"/>
      <c r="R1280" s="25"/>
      <c r="S1280" s="25"/>
      <c r="T1280" s="25"/>
    </row>
    <row r="1281" spans="1:20" ht="25.5" x14ac:dyDescent="0.25">
      <c r="A1281" s="1"/>
      <c r="B1281" s="25">
        <v>1276</v>
      </c>
      <c r="C1281" s="43">
        <v>1051259</v>
      </c>
      <c r="D1281" s="25">
        <v>1051261</v>
      </c>
      <c r="E1281" s="27" t="s">
        <v>936</v>
      </c>
      <c r="F1281" s="25" t="s">
        <v>21</v>
      </c>
      <c r="G1281" s="238" t="s">
        <v>585</v>
      </c>
      <c r="H1281" s="25"/>
      <c r="I1281" s="25"/>
      <c r="J1281" s="35" t="s">
        <v>110</v>
      </c>
      <c r="K1281" s="25" t="s">
        <v>36</v>
      </c>
      <c r="L1281" s="31">
        <v>638</v>
      </c>
      <c r="M1281" s="25">
        <v>7.2999999999999995E-2</v>
      </c>
      <c r="N1281" s="25">
        <v>1.5399999999999999E-3</v>
      </c>
      <c r="O1281" s="25">
        <v>35</v>
      </c>
      <c r="P1281" s="25"/>
      <c r="Q1281" s="25"/>
      <c r="R1281" s="25"/>
      <c r="S1281" s="25"/>
      <c r="T1281" s="25"/>
    </row>
    <row r="1282" spans="1:20" ht="25.5" x14ac:dyDescent="0.25">
      <c r="A1282" s="1"/>
      <c r="B1282" s="25">
        <v>1277</v>
      </c>
      <c r="C1282" s="43">
        <v>1051260</v>
      </c>
      <c r="D1282" s="25"/>
      <c r="E1282" s="27" t="s">
        <v>934</v>
      </c>
      <c r="F1282" s="25" t="s">
        <v>21</v>
      </c>
      <c r="G1282" s="238" t="s">
        <v>585</v>
      </c>
      <c r="H1282" s="25"/>
      <c r="I1282" s="25"/>
      <c r="J1282" s="35" t="s">
        <v>110</v>
      </c>
      <c r="K1282" s="25" t="s">
        <v>36</v>
      </c>
      <c r="L1282" s="31">
        <v>796</v>
      </c>
      <c r="M1282" s="25">
        <v>0.13500000000000001</v>
      </c>
      <c r="N1282" s="25">
        <v>3.6099999999999999E-3</v>
      </c>
      <c r="O1282" s="25">
        <v>15</v>
      </c>
      <c r="P1282" s="25"/>
      <c r="Q1282" s="25"/>
      <c r="R1282" s="25"/>
      <c r="S1282" s="25"/>
      <c r="T1282" s="25"/>
    </row>
    <row r="1283" spans="1:20" ht="25.5" x14ac:dyDescent="0.25">
      <c r="A1283" s="1"/>
      <c r="B1283" s="25">
        <v>1278</v>
      </c>
      <c r="C1283" s="43">
        <v>1051365</v>
      </c>
      <c r="D1283" s="25"/>
      <c r="E1283" s="27" t="s">
        <v>925</v>
      </c>
      <c r="F1283" s="25" t="s">
        <v>21</v>
      </c>
      <c r="G1283" s="238" t="s">
        <v>585</v>
      </c>
      <c r="H1283" s="25"/>
      <c r="I1283" s="25"/>
      <c r="J1283" s="35" t="s">
        <v>110</v>
      </c>
      <c r="K1283" s="25" t="s">
        <v>36</v>
      </c>
      <c r="L1283" s="31">
        <v>281.94</v>
      </c>
      <c r="M1283" s="25">
        <v>0.01</v>
      </c>
      <c r="N1283" s="25">
        <v>6.0000000000000002E-5</v>
      </c>
      <c r="O1283" s="25">
        <v>1</v>
      </c>
      <c r="P1283" s="25"/>
      <c r="Q1283" s="25"/>
      <c r="R1283" s="25"/>
      <c r="S1283" s="25"/>
      <c r="T1283" s="25"/>
    </row>
    <row r="1284" spans="1:20" ht="25.5" x14ac:dyDescent="0.25">
      <c r="A1284" s="1"/>
      <c r="B1284" s="25">
        <v>1279</v>
      </c>
      <c r="C1284" s="43">
        <v>1051369</v>
      </c>
      <c r="D1284" s="25"/>
      <c r="E1284" s="27" t="s">
        <v>921</v>
      </c>
      <c r="F1284" s="25" t="s">
        <v>21</v>
      </c>
      <c r="G1284" s="238" t="s">
        <v>585</v>
      </c>
      <c r="H1284" s="25"/>
      <c r="I1284" s="25"/>
      <c r="J1284" s="35" t="s">
        <v>110</v>
      </c>
      <c r="K1284" s="25" t="s">
        <v>36</v>
      </c>
      <c r="L1284" s="31">
        <v>535</v>
      </c>
      <c r="M1284" s="25">
        <v>0.02</v>
      </c>
      <c r="N1284" s="25">
        <v>1.2999999999999999E-4</v>
      </c>
      <c r="O1284" s="25">
        <v>100</v>
      </c>
      <c r="P1284" s="25"/>
      <c r="Q1284" s="25"/>
      <c r="R1284" s="25"/>
      <c r="S1284" s="25"/>
      <c r="T1284" s="25"/>
    </row>
    <row r="1285" spans="1:20" ht="25.5" x14ac:dyDescent="0.25">
      <c r="A1285" s="1"/>
      <c r="B1285" s="25">
        <v>1280</v>
      </c>
      <c r="C1285" s="43">
        <v>1051370</v>
      </c>
      <c r="D1285" s="25"/>
      <c r="E1285" s="27" t="s">
        <v>919</v>
      </c>
      <c r="F1285" s="25" t="s">
        <v>21</v>
      </c>
      <c r="G1285" s="238" t="s">
        <v>585</v>
      </c>
      <c r="H1285" s="25"/>
      <c r="I1285" s="25"/>
      <c r="J1285" s="35" t="s">
        <v>110</v>
      </c>
      <c r="K1285" s="25" t="s">
        <v>36</v>
      </c>
      <c r="L1285" s="31">
        <v>547</v>
      </c>
      <c r="M1285" s="25">
        <v>0.03</v>
      </c>
      <c r="N1285" s="25">
        <v>5.4000000000000001E-4</v>
      </c>
      <c r="O1285" s="25">
        <v>100</v>
      </c>
      <c r="P1285" s="25"/>
      <c r="Q1285" s="25"/>
      <c r="R1285" s="25"/>
      <c r="S1285" s="25"/>
      <c r="T1285" s="25"/>
    </row>
    <row r="1286" spans="1:20" ht="25.5" x14ac:dyDescent="0.25">
      <c r="A1286" s="1"/>
      <c r="B1286" s="25">
        <v>1281</v>
      </c>
      <c r="C1286" s="43">
        <v>1051371</v>
      </c>
      <c r="D1286" s="25"/>
      <c r="E1286" s="27" t="s">
        <v>917</v>
      </c>
      <c r="F1286" s="25" t="s">
        <v>21</v>
      </c>
      <c r="G1286" s="238" t="s">
        <v>585</v>
      </c>
      <c r="H1286" s="25"/>
      <c r="I1286" s="25"/>
      <c r="J1286" s="35" t="s">
        <v>110</v>
      </c>
      <c r="K1286" s="25" t="s">
        <v>36</v>
      </c>
      <c r="L1286" s="31">
        <v>585</v>
      </c>
      <c r="M1286" s="25">
        <v>0.05</v>
      </c>
      <c r="N1286" s="25">
        <v>7.2000000000000005E-4</v>
      </c>
      <c r="O1286" s="25">
        <v>1</v>
      </c>
      <c r="P1286" s="25"/>
      <c r="Q1286" s="25"/>
      <c r="R1286" s="25"/>
      <c r="S1286" s="25"/>
      <c r="T1286" s="25"/>
    </row>
    <row r="1287" spans="1:20" ht="38.25" x14ac:dyDescent="0.25">
      <c r="A1287" s="1"/>
      <c r="B1287" s="25">
        <v>1282</v>
      </c>
      <c r="C1287" s="43">
        <v>1051266</v>
      </c>
      <c r="D1287" s="25"/>
      <c r="E1287" s="36" t="s">
        <v>911</v>
      </c>
      <c r="F1287" s="25" t="s">
        <v>757</v>
      </c>
      <c r="G1287" s="238" t="s">
        <v>585</v>
      </c>
      <c r="H1287" s="25"/>
      <c r="I1287" s="25"/>
      <c r="J1287" s="35" t="s">
        <v>110</v>
      </c>
      <c r="K1287" s="25" t="s">
        <v>36</v>
      </c>
      <c r="L1287" s="31">
        <v>780</v>
      </c>
      <c r="M1287" s="25">
        <v>0.24199999999999999</v>
      </c>
      <c r="N1287" s="25">
        <v>7.2199999999999999E-3</v>
      </c>
      <c r="O1287" s="25">
        <v>15</v>
      </c>
      <c r="P1287" s="25"/>
      <c r="Q1287" s="25"/>
      <c r="R1287" s="25"/>
      <c r="S1287" s="25"/>
      <c r="T1287" s="25"/>
    </row>
    <row r="1288" spans="1:20" ht="25.5" x14ac:dyDescent="0.25">
      <c r="A1288" s="1"/>
      <c r="B1288" s="25">
        <v>1283</v>
      </c>
      <c r="C1288" s="43">
        <v>1053743</v>
      </c>
      <c r="D1288" s="25"/>
      <c r="E1288" s="27" t="s">
        <v>898</v>
      </c>
      <c r="F1288" s="25" t="s">
        <v>21</v>
      </c>
      <c r="G1288" s="238" t="s">
        <v>585</v>
      </c>
      <c r="H1288" s="25"/>
      <c r="I1288" s="25"/>
      <c r="J1288" s="35" t="s">
        <v>110</v>
      </c>
      <c r="K1288" s="25" t="s">
        <v>36</v>
      </c>
      <c r="L1288" s="31">
        <v>42.64</v>
      </c>
      <c r="M1288" s="25">
        <v>8.9999999999999993E-3</v>
      </c>
      <c r="N1288" s="25">
        <v>1.0000000000000001E-5</v>
      </c>
      <c r="O1288" s="25">
        <v>35</v>
      </c>
      <c r="P1288" s="25"/>
      <c r="Q1288" s="25"/>
      <c r="R1288" s="25"/>
      <c r="S1288" s="25"/>
      <c r="T1288" s="25"/>
    </row>
    <row r="1289" spans="1:20" ht="25.5" x14ac:dyDescent="0.25">
      <c r="A1289" s="1"/>
      <c r="B1289" s="25">
        <v>1284</v>
      </c>
      <c r="C1289" s="43">
        <v>1051157</v>
      </c>
      <c r="D1289" s="25"/>
      <c r="E1289" s="27" t="s">
        <v>889</v>
      </c>
      <c r="F1289" s="34" t="s">
        <v>21</v>
      </c>
      <c r="G1289" s="238" t="s">
        <v>585</v>
      </c>
      <c r="H1289" s="25"/>
      <c r="I1289" s="25"/>
      <c r="J1289" s="35" t="s">
        <v>110</v>
      </c>
      <c r="K1289" s="25" t="s">
        <v>36</v>
      </c>
      <c r="L1289" s="31">
        <v>298.47000000000003</v>
      </c>
      <c r="M1289" s="25">
        <v>2.5999999999999999E-2</v>
      </c>
      <c r="N1289" s="25">
        <v>5.4000000000000001E-4</v>
      </c>
      <c r="O1289" s="25">
        <v>50</v>
      </c>
      <c r="P1289" s="25"/>
      <c r="Q1289" s="25"/>
      <c r="R1289" s="25"/>
      <c r="S1289" s="25"/>
      <c r="T1289" s="25"/>
    </row>
    <row r="1290" spans="1:20" ht="38.25" x14ac:dyDescent="0.25">
      <c r="A1290" s="1"/>
      <c r="B1290" s="25">
        <v>1285</v>
      </c>
      <c r="C1290" s="43">
        <v>1057725</v>
      </c>
      <c r="D1290" s="25"/>
      <c r="E1290" s="27" t="s">
        <v>885</v>
      </c>
      <c r="F1290" s="25" t="s">
        <v>21</v>
      </c>
      <c r="G1290" s="238" t="s">
        <v>585</v>
      </c>
      <c r="H1290" s="25"/>
      <c r="I1290" s="25"/>
      <c r="J1290" s="35" t="s">
        <v>110</v>
      </c>
      <c r="K1290" s="25" t="s">
        <v>36</v>
      </c>
      <c r="L1290" s="31">
        <v>1160</v>
      </c>
      <c r="M1290" s="25">
        <v>9.5000000000000001E-2</v>
      </c>
      <c r="N1290" s="25">
        <v>1.8E-3</v>
      </c>
      <c r="O1290" s="25">
        <v>15</v>
      </c>
      <c r="P1290" s="25"/>
      <c r="Q1290" s="25"/>
      <c r="R1290" s="25"/>
      <c r="S1290" s="25"/>
      <c r="T1290" s="25"/>
    </row>
    <row r="1291" spans="1:20" ht="25.5" x14ac:dyDescent="0.25">
      <c r="A1291" s="1"/>
      <c r="B1291" s="25">
        <v>1286</v>
      </c>
      <c r="C1291" s="43">
        <v>1053739</v>
      </c>
      <c r="D1291" s="25"/>
      <c r="E1291" s="27" t="s">
        <v>874</v>
      </c>
      <c r="F1291" s="25" t="s">
        <v>21</v>
      </c>
      <c r="G1291" s="238" t="s">
        <v>585</v>
      </c>
      <c r="H1291" s="25"/>
      <c r="I1291" s="25"/>
      <c r="J1291" s="35" t="s">
        <v>110</v>
      </c>
      <c r="K1291" s="25" t="s">
        <v>36</v>
      </c>
      <c r="L1291" s="31">
        <v>520</v>
      </c>
      <c r="M1291" s="25">
        <v>8.3000000000000004E-2</v>
      </c>
      <c r="N1291" s="25">
        <v>2.7000000000000001E-3</v>
      </c>
      <c r="O1291" s="25">
        <v>10</v>
      </c>
      <c r="P1291" s="25"/>
      <c r="Q1291" s="25"/>
      <c r="R1291" s="25"/>
      <c r="S1291" s="25"/>
      <c r="T1291" s="25"/>
    </row>
    <row r="1292" spans="1:20" ht="25.5" x14ac:dyDescent="0.25">
      <c r="A1292" s="1"/>
      <c r="B1292" s="25">
        <v>1287</v>
      </c>
      <c r="C1292" s="43">
        <v>1051350</v>
      </c>
      <c r="D1292" s="25"/>
      <c r="E1292" s="27" t="s">
        <v>872</v>
      </c>
      <c r="F1292" s="25" t="s">
        <v>21</v>
      </c>
      <c r="G1292" s="238" t="s">
        <v>585</v>
      </c>
      <c r="H1292" s="25"/>
      <c r="I1292" s="25"/>
      <c r="J1292" s="35" t="s">
        <v>110</v>
      </c>
      <c r="K1292" s="25" t="s">
        <v>36</v>
      </c>
      <c r="L1292" s="31">
        <v>15343</v>
      </c>
      <c r="M1292" s="25">
        <v>0.72</v>
      </c>
      <c r="N1292" s="25">
        <v>1.5469999999999999E-2</v>
      </c>
      <c r="O1292" s="25">
        <v>1</v>
      </c>
      <c r="P1292" s="25"/>
      <c r="Q1292" s="25"/>
      <c r="R1292" s="25"/>
      <c r="S1292" s="25"/>
      <c r="T1292" s="25"/>
    </row>
    <row r="1293" spans="1:20" ht="25.5" x14ac:dyDescent="0.25">
      <c r="A1293" s="1"/>
      <c r="B1293" s="25">
        <v>1288</v>
      </c>
      <c r="C1293" s="43">
        <v>1093057</v>
      </c>
      <c r="D1293" s="34" t="s">
        <v>870</v>
      </c>
      <c r="E1293" s="30" t="s">
        <v>869</v>
      </c>
      <c r="F1293" s="25" t="s">
        <v>652</v>
      </c>
      <c r="G1293" s="238" t="s">
        <v>585</v>
      </c>
      <c r="H1293" s="25"/>
      <c r="I1293" s="25"/>
      <c r="J1293" s="35" t="s">
        <v>120</v>
      </c>
      <c r="K1293" s="25" t="s">
        <v>36</v>
      </c>
      <c r="L1293" s="31">
        <v>5496</v>
      </c>
      <c r="M1293" s="25">
        <v>0.72</v>
      </c>
      <c r="N1293" s="25">
        <v>7.2630000000000004E-3</v>
      </c>
      <c r="O1293" s="25">
        <v>1</v>
      </c>
      <c r="P1293" s="25"/>
      <c r="Q1293" s="25"/>
      <c r="R1293" s="25"/>
      <c r="S1293" s="25"/>
      <c r="T1293" s="25"/>
    </row>
    <row r="1294" spans="1:20" ht="25.5" x14ac:dyDescent="0.25">
      <c r="A1294" s="1"/>
      <c r="B1294" s="25">
        <v>1289</v>
      </c>
      <c r="C1294" s="43">
        <v>1093059</v>
      </c>
      <c r="D1294" s="34" t="s">
        <v>864</v>
      </c>
      <c r="E1294" s="30" t="s">
        <v>863</v>
      </c>
      <c r="F1294" s="25" t="s">
        <v>652</v>
      </c>
      <c r="G1294" s="238" t="s">
        <v>585</v>
      </c>
      <c r="H1294" s="25"/>
      <c r="I1294" s="25"/>
      <c r="J1294" s="35" t="s">
        <v>120</v>
      </c>
      <c r="K1294" s="25" t="s">
        <v>36</v>
      </c>
      <c r="L1294" s="31">
        <v>2959</v>
      </c>
      <c r="M1294" s="25">
        <v>0.876</v>
      </c>
      <c r="N1294" s="25">
        <v>6.2449999999999997E-3</v>
      </c>
      <c r="O1294" s="25">
        <v>1</v>
      </c>
      <c r="P1294" s="25"/>
      <c r="Q1294" s="25"/>
      <c r="R1294" s="25"/>
      <c r="S1294" s="25"/>
      <c r="T1294" s="25"/>
    </row>
    <row r="1295" spans="1:20" ht="25.5" x14ac:dyDescent="0.25">
      <c r="A1295" s="1"/>
      <c r="B1295" s="25">
        <v>1290</v>
      </c>
      <c r="C1295" s="43">
        <v>1093060</v>
      </c>
      <c r="D1295" s="25">
        <v>1051374</v>
      </c>
      <c r="E1295" s="30" t="s">
        <v>861</v>
      </c>
      <c r="F1295" s="25" t="s">
        <v>652</v>
      </c>
      <c r="G1295" s="238" t="s">
        <v>585</v>
      </c>
      <c r="H1295" s="25"/>
      <c r="I1295" s="25"/>
      <c r="J1295" s="35" t="s">
        <v>120</v>
      </c>
      <c r="K1295" s="25" t="s">
        <v>36</v>
      </c>
      <c r="L1295" s="31">
        <v>3392</v>
      </c>
      <c r="M1295" s="25">
        <v>0.5</v>
      </c>
      <c r="N1295" s="25">
        <v>4.6950000000000004E-3</v>
      </c>
      <c r="O1295" s="25">
        <v>1</v>
      </c>
      <c r="P1295" s="25"/>
      <c r="Q1295" s="25"/>
      <c r="R1295" s="25"/>
      <c r="S1295" s="25"/>
      <c r="T1295" s="25"/>
    </row>
    <row r="1296" spans="1:20" ht="25.5" x14ac:dyDescent="0.25">
      <c r="A1296" s="1"/>
      <c r="B1296" s="25">
        <v>1291</v>
      </c>
      <c r="C1296" s="43">
        <v>1093061</v>
      </c>
      <c r="D1296" s="25">
        <v>1060727</v>
      </c>
      <c r="E1296" s="30" t="s">
        <v>859</v>
      </c>
      <c r="F1296" s="25" t="s">
        <v>652</v>
      </c>
      <c r="G1296" s="238" t="s">
        <v>585</v>
      </c>
      <c r="H1296" s="25"/>
      <c r="I1296" s="25"/>
      <c r="J1296" s="35" t="s">
        <v>120</v>
      </c>
      <c r="K1296" s="25" t="s">
        <v>36</v>
      </c>
      <c r="L1296" s="31">
        <v>7042</v>
      </c>
      <c r="M1296" s="25">
        <v>0.85</v>
      </c>
      <c r="N1296" s="25">
        <v>1.1712999999999999E-2</v>
      </c>
      <c r="O1296" s="25">
        <v>1</v>
      </c>
      <c r="P1296" s="25"/>
      <c r="Q1296" s="25"/>
      <c r="R1296" s="25"/>
      <c r="S1296" s="25"/>
      <c r="T1296" s="25"/>
    </row>
    <row r="1297" spans="1:20" ht="38.25" x14ac:dyDescent="0.25">
      <c r="A1297" s="1"/>
      <c r="B1297" s="25">
        <v>1292</v>
      </c>
      <c r="C1297" s="43">
        <v>1093062</v>
      </c>
      <c r="D1297" s="34" t="s">
        <v>857</v>
      </c>
      <c r="E1297" s="36" t="s">
        <v>856</v>
      </c>
      <c r="F1297" s="25" t="s">
        <v>28</v>
      </c>
      <c r="G1297" s="238" t="s">
        <v>585</v>
      </c>
      <c r="H1297" s="25"/>
      <c r="I1297" s="25"/>
      <c r="J1297" s="35" t="s">
        <v>120</v>
      </c>
      <c r="K1297" s="25" t="s">
        <v>36</v>
      </c>
      <c r="L1297" s="31">
        <v>2397</v>
      </c>
      <c r="M1297" s="25">
        <v>0.27</v>
      </c>
      <c r="N1297" s="25">
        <v>3.503E-3</v>
      </c>
      <c r="O1297" s="25">
        <v>1</v>
      </c>
      <c r="P1297" s="25"/>
      <c r="Q1297" s="25"/>
      <c r="R1297" s="25"/>
      <c r="S1297" s="25"/>
      <c r="T1297" s="25"/>
    </row>
    <row r="1298" spans="1:20" ht="25.5" x14ac:dyDescent="0.25">
      <c r="A1298" s="1"/>
      <c r="B1298" s="25">
        <v>1293</v>
      </c>
      <c r="C1298" s="43">
        <v>1093089</v>
      </c>
      <c r="D1298" s="25"/>
      <c r="E1298" s="30" t="s">
        <v>836</v>
      </c>
      <c r="F1298" s="25" t="s">
        <v>667</v>
      </c>
      <c r="G1298" s="238" t="s">
        <v>585</v>
      </c>
      <c r="H1298" s="25"/>
      <c r="I1298" s="25"/>
      <c r="J1298" s="35" t="s">
        <v>120</v>
      </c>
      <c r="K1298" s="25" t="s">
        <v>36</v>
      </c>
      <c r="L1298" s="31">
        <v>1154</v>
      </c>
      <c r="M1298" s="25">
        <v>0.51</v>
      </c>
      <c r="N1298" s="25">
        <v>1.936E-3</v>
      </c>
      <c r="O1298" s="25">
        <v>1</v>
      </c>
      <c r="P1298" s="25"/>
      <c r="Q1298" s="25"/>
      <c r="R1298" s="25"/>
      <c r="S1298" s="25"/>
      <c r="T1298" s="25"/>
    </row>
    <row r="1299" spans="1:20" ht="25.5" x14ac:dyDescent="0.25">
      <c r="A1299" s="1"/>
      <c r="B1299" s="25">
        <v>1294</v>
      </c>
      <c r="C1299" s="43">
        <v>1093090</v>
      </c>
      <c r="D1299" s="25"/>
      <c r="E1299" s="30" t="s">
        <v>834</v>
      </c>
      <c r="F1299" s="25" t="s">
        <v>667</v>
      </c>
      <c r="G1299" s="238" t="s">
        <v>585</v>
      </c>
      <c r="H1299" s="25"/>
      <c r="I1299" s="25"/>
      <c r="J1299" s="35" t="s">
        <v>120</v>
      </c>
      <c r="K1299" s="25" t="s">
        <v>36</v>
      </c>
      <c r="L1299" s="31">
        <v>1501</v>
      </c>
      <c r="M1299" s="25">
        <v>0.2</v>
      </c>
      <c r="N1299" s="25">
        <v>2.4199999999999998E-3</v>
      </c>
      <c r="O1299" s="25">
        <v>1</v>
      </c>
      <c r="P1299" s="25"/>
      <c r="Q1299" s="25"/>
      <c r="R1299" s="25"/>
      <c r="S1299" s="25"/>
      <c r="T1299" s="25"/>
    </row>
    <row r="1300" spans="1:20" ht="25.5" x14ac:dyDescent="0.25">
      <c r="A1300" s="1"/>
      <c r="B1300" s="25">
        <v>1295</v>
      </c>
      <c r="C1300" s="43">
        <v>1093094</v>
      </c>
      <c r="D1300" s="25"/>
      <c r="E1300" s="30" t="s">
        <v>830</v>
      </c>
      <c r="F1300" s="25" t="s">
        <v>667</v>
      </c>
      <c r="G1300" s="238" t="s">
        <v>585</v>
      </c>
      <c r="H1300" s="25"/>
      <c r="I1300" s="25"/>
      <c r="J1300" s="35" t="s">
        <v>120</v>
      </c>
      <c r="K1300" s="25" t="s">
        <v>36</v>
      </c>
      <c r="L1300" s="31">
        <v>1858</v>
      </c>
      <c r="M1300" s="25">
        <v>0.14000000000000001</v>
      </c>
      <c r="N1300" s="25">
        <v>1.936E-3</v>
      </c>
      <c r="O1300" s="25">
        <v>1</v>
      </c>
      <c r="P1300" s="25"/>
      <c r="Q1300" s="25"/>
      <c r="R1300" s="25"/>
      <c r="S1300" s="25"/>
      <c r="T1300" s="25"/>
    </row>
    <row r="1301" spans="1:20" ht="25.5" x14ac:dyDescent="0.25">
      <c r="A1301" s="1"/>
      <c r="B1301" s="25">
        <v>1296</v>
      </c>
      <c r="C1301" s="43">
        <v>1093095</v>
      </c>
      <c r="D1301" s="25"/>
      <c r="E1301" s="30" t="s">
        <v>828</v>
      </c>
      <c r="F1301" s="25" t="s">
        <v>667</v>
      </c>
      <c r="G1301" s="238" t="s">
        <v>585</v>
      </c>
      <c r="H1301" s="25"/>
      <c r="I1301" s="25"/>
      <c r="J1301" s="35" t="s">
        <v>120</v>
      </c>
      <c r="K1301" s="25" t="s">
        <v>36</v>
      </c>
      <c r="L1301" s="31">
        <v>1975</v>
      </c>
      <c r="M1301" s="25">
        <v>0.17</v>
      </c>
      <c r="N1301" s="25">
        <v>2E-3</v>
      </c>
      <c r="O1301" s="25">
        <v>1</v>
      </c>
      <c r="P1301" s="25"/>
      <c r="Q1301" s="25"/>
      <c r="R1301" s="25"/>
      <c r="S1301" s="25"/>
      <c r="T1301" s="25"/>
    </row>
    <row r="1302" spans="1:20" ht="25.5" x14ac:dyDescent="0.25">
      <c r="A1302" s="1"/>
      <c r="B1302" s="25">
        <v>1297</v>
      </c>
      <c r="C1302" s="43">
        <v>1093098</v>
      </c>
      <c r="D1302" s="25"/>
      <c r="E1302" s="36" t="s">
        <v>823</v>
      </c>
      <c r="F1302" s="25" t="s">
        <v>667</v>
      </c>
      <c r="G1302" s="238" t="s">
        <v>585</v>
      </c>
      <c r="H1302" s="25"/>
      <c r="I1302" s="25"/>
      <c r="J1302" s="35" t="s">
        <v>120</v>
      </c>
      <c r="K1302" s="25" t="s">
        <v>36</v>
      </c>
      <c r="L1302" s="31">
        <v>2742</v>
      </c>
      <c r="M1302" s="25">
        <v>0.3</v>
      </c>
      <c r="N1302" s="25">
        <v>3.7499999999999999E-3</v>
      </c>
      <c r="O1302" s="25">
        <v>4</v>
      </c>
      <c r="P1302" s="25"/>
      <c r="Q1302" s="25"/>
      <c r="R1302" s="25"/>
      <c r="S1302" s="25"/>
      <c r="T1302" s="25"/>
    </row>
    <row r="1303" spans="1:20" ht="25.5" x14ac:dyDescent="0.25">
      <c r="A1303" s="1"/>
      <c r="B1303" s="25">
        <v>1298</v>
      </c>
      <c r="C1303" s="43">
        <v>1093101</v>
      </c>
      <c r="D1303" s="25"/>
      <c r="E1303" s="30" t="s">
        <v>818</v>
      </c>
      <c r="F1303" s="25" t="s">
        <v>667</v>
      </c>
      <c r="G1303" s="238" t="s">
        <v>585</v>
      </c>
      <c r="H1303" s="25"/>
      <c r="I1303" s="25"/>
      <c r="J1303" s="35" t="s">
        <v>120</v>
      </c>
      <c r="K1303" s="25" t="s">
        <v>36</v>
      </c>
      <c r="L1303" s="31">
        <v>1930</v>
      </c>
      <c r="M1303" s="25">
        <v>0.06</v>
      </c>
      <c r="N1303" s="25">
        <v>1.1249999999999999E-3</v>
      </c>
      <c r="O1303" s="25">
        <v>1</v>
      </c>
      <c r="P1303" s="25"/>
      <c r="Q1303" s="25"/>
      <c r="R1303" s="25"/>
      <c r="S1303" s="25"/>
      <c r="T1303" s="25"/>
    </row>
    <row r="1304" spans="1:20" ht="25.5" x14ac:dyDescent="0.25">
      <c r="A1304" s="1"/>
      <c r="B1304" s="25">
        <v>1299</v>
      </c>
      <c r="C1304" s="43">
        <v>1093102</v>
      </c>
      <c r="D1304" s="25"/>
      <c r="E1304" s="30" t="s">
        <v>816</v>
      </c>
      <c r="F1304" s="25" t="s">
        <v>667</v>
      </c>
      <c r="G1304" s="238" t="s">
        <v>585</v>
      </c>
      <c r="H1304" s="25"/>
      <c r="I1304" s="25"/>
      <c r="J1304" s="35" t="s">
        <v>120</v>
      </c>
      <c r="K1304" s="25" t="s">
        <v>36</v>
      </c>
      <c r="L1304" s="31">
        <v>2686</v>
      </c>
      <c r="M1304" s="25">
        <v>0.05</v>
      </c>
      <c r="N1304" s="25">
        <v>6.7599999999999995E-4</v>
      </c>
      <c r="O1304" s="25">
        <v>1</v>
      </c>
      <c r="P1304" s="25"/>
      <c r="Q1304" s="25"/>
      <c r="R1304" s="25"/>
      <c r="S1304" s="25"/>
      <c r="T1304" s="25"/>
    </row>
    <row r="1305" spans="1:20" ht="25.5" x14ac:dyDescent="0.25">
      <c r="A1305" s="1"/>
      <c r="B1305" s="25">
        <v>1300</v>
      </c>
      <c r="C1305" s="43">
        <v>1094253</v>
      </c>
      <c r="D1305" s="25" t="s">
        <v>804</v>
      </c>
      <c r="E1305" s="30" t="s">
        <v>810</v>
      </c>
      <c r="F1305" s="25" t="s">
        <v>667</v>
      </c>
      <c r="G1305" s="238" t="s">
        <v>585</v>
      </c>
      <c r="H1305" s="25"/>
      <c r="I1305" s="25"/>
      <c r="J1305" s="35" t="s">
        <v>120</v>
      </c>
      <c r="K1305" s="25" t="s">
        <v>36</v>
      </c>
      <c r="L1305" s="31">
        <v>2972</v>
      </c>
      <c r="M1305" s="25">
        <v>0.67</v>
      </c>
      <c r="N1305" s="25">
        <v>1.3988E-2</v>
      </c>
      <c r="O1305" s="25">
        <v>1</v>
      </c>
      <c r="P1305" s="25"/>
      <c r="Q1305" s="25"/>
      <c r="R1305" s="25"/>
      <c r="S1305" s="25"/>
      <c r="T1305" s="25"/>
    </row>
    <row r="1306" spans="1:20" ht="25.5" x14ac:dyDescent="0.25">
      <c r="A1306" s="1"/>
      <c r="B1306" s="25">
        <v>1301</v>
      </c>
      <c r="C1306" s="43">
        <v>1087241</v>
      </c>
      <c r="D1306" s="43">
        <v>1051375</v>
      </c>
      <c r="E1306" s="36" t="s">
        <v>800</v>
      </c>
      <c r="F1306" s="25" t="s">
        <v>28</v>
      </c>
      <c r="G1306" s="238" t="s">
        <v>585</v>
      </c>
      <c r="H1306" s="25"/>
      <c r="I1306" s="25"/>
      <c r="J1306" s="35" t="s">
        <v>110</v>
      </c>
      <c r="K1306" s="25" t="s">
        <v>36</v>
      </c>
      <c r="L1306" s="31">
        <v>7959</v>
      </c>
      <c r="M1306" s="25">
        <v>0.9</v>
      </c>
      <c r="N1306" s="25">
        <v>8.0000000000000002E-3</v>
      </c>
      <c r="O1306" s="25">
        <v>1</v>
      </c>
      <c r="P1306" s="25"/>
      <c r="Q1306" s="25"/>
      <c r="R1306" s="25"/>
      <c r="S1306" s="25"/>
      <c r="T1306" s="25"/>
    </row>
    <row r="1307" spans="1:20" ht="25.5" x14ac:dyDescent="0.25">
      <c r="A1307" s="1"/>
      <c r="B1307" s="25">
        <v>1302</v>
      </c>
      <c r="C1307" s="43">
        <v>1060729</v>
      </c>
      <c r="D1307" s="25"/>
      <c r="E1307" s="36" t="s">
        <v>794</v>
      </c>
      <c r="F1307" s="25" t="s">
        <v>28</v>
      </c>
      <c r="G1307" s="238" t="s">
        <v>585</v>
      </c>
      <c r="H1307" s="25"/>
      <c r="I1307" s="25"/>
      <c r="J1307" s="35" t="s">
        <v>110</v>
      </c>
      <c r="K1307" s="25" t="s">
        <v>36</v>
      </c>
      <c r="L1307" s="31">
        <v>10717</v>
      </c>
      <c r="M1307" s="25">
        <v>0.1</v>
      </c>
      <c r="N1307" s="25">
        <v>7.2899999999999996E-3</v>
      </c>
      <c r="O1307" s="25">
        <v>1</v>
      </c>
      <c r="P1307" s="25"/>
      <c r="Q1307" s="25"/>
      <c r="R1307" s="25"/>
      <c r="S1307" s="25"/>
      <c r="T1307" s="25"/>
    </row>
    <row r="1308" spans="1:20" ht="25.5" x14ac:dyDescent="0.25">
      <c r="A1308" s="1"/>
      <c r="B1308" s="25">
        <v>1303</v>
      </c>
      <c r="C1308" s="43">
        <v>1051090</v>
      </c>
      <c r="D1308" s="25"/>
      <c r="E1308" s="27" t="s">
        <v>792</v>
      </c>
      <c r="F1308" s="34" t="s">
        <v>652</v>
      </c>
      <c r="G1308" s="238" t="s">
        <v>585</v>
      </c>
      <c r="H1308" s="25"/>
      <c r="I1308" s="25"/>
      <c r="J1308" s="35" t="s">
        <v>110</v>
      </c>
      <c r="K1308" s="25" t="s">
        <v>36</v>
      </c>
      <c r="L1308" s="31">
        <v>1707</v>
      </c>
      <c r="M1308" s="25">
        <v>0.77800000000000002</v>
      </c>
      <c r="N1308" s="25">
        <v>1.6250000000000001E-2</v>
      </c>
      <c r="O1308" s="25">
        <v>10</v>
      </c>
      <c r="P1308" s="25"/>
      <c r="Q1308" s="25"/>
      <c r="R1308" s="25"/>
      <c r="S1308" s="25"/>
      <c r="T1308" s="25"/>
    </row>
    <row r="1309" spans="1:20" ht="25.5" x14ac:dyDescent="0.25">
      <c r="A1309" s="1"/>
      <c r="B1309" s="25">
        <v>1304</v>
      </c>
      <c r="C1309" s="43">
        <v>1053702</v>
      </c>
      <c r="D1309" s="25"/>
      <c r="E1309" s="36" t="s">
        <v>790</v>
      </c>
      <c r="F1309" s="25" t="s">
        <v>21</v>
      </c>
      <c r="G1309" s="238" t="s">
        <v>585</v>
      </c>
      <c r="H1309" s="25"/>
      <c r="I1309" s="25"/>
      <c r="J1309" s="35" t="s">
        <v>110</v>
      </c>
      <c r="K1309" s="25" t="s">
        <v>36</v>
      </c>
      <c r="L1309" s="31">
        <v>1125</v>
      </c>
      <c r="M1309" s="25">
        <v>0.438</v>
      </c>
      <c r="N1309" s="25">
        <v>1.0829999999999999E-2</v>
      </c>
      <c r="O1309" s="25">
        <v>10</v>
      </c>
      <c r="P1309" s="25"/>
      <c r="Q1309" s="25"/>
      <c r="R1309" s="25"/>
      <c r="S1309" s="25"/>
      <c r="T1309" s="25"/>
    </row>
    <row r="1310" spans="1:20" x14ac:dyDescent="0.25">
      <c r="A1310" s="1"/>
      <c r="B1310" s="115">
        <v>1305</v>
      </c>
      <c r="C1310" s="273" t="s">
        <v>785</v>
      </c>
      <c r="D1310" s="274"/>
      <c r="E1310" s="275"/>
      <c r="F1310" s="115"/>
      <c r="G1310" s="276"/>
      <c r="H1310" s="115"/>
      <c r="I1310" s="115"/>
      <c r="J1310" s="277" t="s">
        <v>22</v>
      </c>
      <c r="K1310" s="115"/>
      <c r="L1310" s="278"/>
      <c r="M1310" s="115"/>
      <c r="N1310" s="115"/>
      <c r="O1310" s="115"/>
      <c r="P1310" s="115"/>
      <c r="Q1310" s="115"/>
      <c r="R1310" s="115"/>
      <c r="S1310" s="115"/>
      <c r="T1310" s="115"/>
    </row>
    <row r="1311" spans="1:20" ht="25.5" x14ac:dyDescent="0.25">
      <c r="A1311" s="1"/>
      <c r="B1311" s="25">
        <v>1306</v>
      </c>
      <c r="C1311" s="43">
        <v>1000193</v>
      </c>
      <c r="D1311" s="25"/>
      <c r="E1311" s="27" t="s">
        <v>778</v>
      </c>
      <c r="F1311" s="25" t="s">
        <v>652</v>
      </c>
      <c r="G1311" s="238" t="s">
        <v>585</v>
      </c>
      <c r="H1311" s="25"/>
      <c r="I1311" s="25"/>
      <c r="J1311" s="35" t="s">
        <v>648</v>
      </c>
      <c r="K1311" s="25" t="s">
        <v>36</v>
      </c>
      <c r="L1311" s="31">
        <v>2626</v>
      </c>
      <c r="M1311" s="25">
        <v>1.3460000000000001</v>
      </c>
      <c r="N1311" s="25">
        <v>1.299E-2</v>
      </c>
      <c r="O1311" s="25">
        <v>6</v>
      </c>
      <c r="P1311" s="25">
        <v>3110</v>
      </c>
      <c r="Q1311" s="25">
        <v>110</v>
      </c>
      <c r="R1311" s="25">
        <v>150</v>
      </c>
      <c r="S1311" s="25">
        <v>8.0760000000000005</v>
      </c>
      <c r="T1311" s="25">
        <v>5.1315E-2</v>
      </c>
    </row>
    <row r="1312" spans="1:20" ht="25.5" x14ac:dyDescent="0.25">
      <c r="A1312" s="1"/>
      <c r="B1312" s="25">
        <v>1307</v>
      </c>
      <c r="C1312" s="43">
        <v>1000197</v>
      </c>
      <c r="D1312" s="25"/>
      <c r="E1312" s="27" t="s">
        <v>775</v>
      </c>
      <c r="F1312" s="25" t="s">
        <v>21</v>
      </c>
      <c r="G1312" s="238" t="s">
        <v>585</v>
      </c>
      <c r="H1312" s="25"/>
      <c r="I1312" s="25"/>
      <c r="J1312" s="35" t="s">
        <v>648</v>
      </c>
      <c r="K1312" s="25" t="s">
        <v>36</v>
      </c>
      <c r="L1312" s="31">
        <v>1449</v>
      </c>
      <c r="M1312" s="25">
        <v>0.97099999999999997</v>
      </c>
      <c r="N1312" s="25">
        <v>8.9999999999999993E-3</v>
      </c>
      <c r="O1312" s="25">
        <v>4</v>
      </c>
      <c r="P1312" s="25">
        <v>1120</v>
      </c>
      <c r="Q1312" s="25">
        <v>160</v>
      </c>
      <c r="R1312" s="25">
        <v>150</v>
      </c>
      <c r="S1312" s="25">
        <v>3.8839999999999999</v>
      </c>
      <c r="T1312" s="25">
        <v>2.6880000000000001E-2</v>
      </c>
    </row>
    <row r="1313" spans="1:20" ht="25.5" x14ac:dyDescent="0.25">
      <c r="A1313" s="1"/>
      <c r="B1313" s="25">
        <v>1308</v>
      </c>
      <c r="C1313" s="43">
        <v>1000194</v>
      </c>
      <c r="D1313" s="25"/>
      <c r="E1313" s="27" t="s">
        <v>772</v>
      </c>
      <c r="F1313" s="25" t="s">
        <v>21</v>
      </c>
      <c r="G1313" s="238" t="s">
        <v>585</v>
      </c>
      <c r="H1313" s="25"/>
      <c r="I1313" s="25"/>
      <c r="J1313" s="35" t="s">
        <v>648</v>
      </c>
      <c r="K1313" s="25" t="s">
        <v>36</v>
      </c>
      <c r="L1313" s="31">
        <v>3683</v>
      </c>
      <c r="M1313" s="25">
        <v>2.6920000000000002</v>
      </c>
      <c r="N1313" s="25">
        <v>2.5000000000000001E-2</v>
      </c>
      <c r="O1313" s="25">
        <v>4</v>
      </c>
      <c r="P1313" s="25">
        <v>3120</v>
      </c>
      <c r="Q1313" s="25">
        <v>160</v>
      </c>
      <c r="R1313" s="25">
        <v>150</v>
      </c>
      <c r="S1313" s="25">
        <v>10.768000000000001</v>
      </c>
      <c r="T1313" s="25">
        <v>7.4880000000000002E-2</v>
      </c>
    </row>
    <row r="1314" spans="1:20" ht="25.5" x14ac:dyDescent="0.25">
      <c r="A1314" s="1"/>
      <c r="B1314" s="25">
        <v>1309</v>
      </c>
      <c r="C1314" s="43">
        <v>1000195</v>
      </c>
      <c r="D1314" s="25"/>
      <c r="E1314" s="36" t="s">
        <v>762</v>
      </c>
      <c r="F1314" s="25" t="s">
        <v>655</v>
      </c>
      <c r="G1314" s="238" t="s">
        <v>585</v>
      </c>
      <c r="H1314" s="25"/>
      <c r="I1314" s="25"/>
      <c r="J1314" s="35" t="s">
        <v>648</v>
      </c>
      <c r="K1314" s="25" t="s">
        <v>36</v>
      </c>
      <c r="L1314" s="31">
        <v>5217</v>
      </c>
      <c r="M1314" s="25">
        <v>5.79</v>
      </c>
      <c r="N1314" s="25">
        <v>5.1999999999999998E-2</v>
      </c>
      <c r="O1314" s="25">
        <v>4</v>
      </c>
      <c r="P1314" s="25">
        <v>3160</v>
      </c>
      <c r="Q1314" s="25">
        <v>220</v>
      </c>
      <c r="R1314" s="25">
        <v>230</v>
      </c>
      <c r="S1314" s="25">
        <v>23.16</v>
      </c>
      <c r="T1314" s="25">
        <v>0.15989600000000001</v>
      </c>
    </row>
    <row r="1315" spans="1:20" ht="25.5" x14ac:dyDescent="0.25">
      <c r="A1315" s="1"/>
      <c r="B1315" s="25">
        <v>1310</v>
      </c>
      <c r="C1315" s="43">
        <v>1122299</v>
      </c>
      <c r="D1315" s="25">
        <v>1000228</v>
      </c>
      <c r="E1315" s="27" t="s">
        <v>124</v>
      </c>
      <c r="F1315" s="25" t="s">
        <v>652</v>
      </c>
      <c r="G1315" s="238" t="s">
        <v>585</v>
      </c>
      <c r="H1315" s="25"/>
      <c r="I1315" s="25"/>
      <c r="J1315" s="35" t="s">
        <v>648</v>
      </c>
      <c r="K1315" s="25" t="s">
        <v>36</v>
      </c>
      <c r="L1315" s="31">
        <v>923</v>
      </c>
      <c r="M1315" s="25">
        <v>0.28499999999999998</v>
      </c>
      <c r="N1315" s="25">
        <v>4.1999999999999997E-3</v>
      </c>
      <c r="O1315" s="25">
        <v>1</v>
      </c>
      <c r="P1315" s="25"/>
      <c r="Q1315" s="25"/>
      <c r="R1315" s="25"/>
      <c r="S1315" s="25"/>
      <c r="T1315" s="25"/>
    </row>
    <row r="1316" spans="1:20" ht="25.5" x14ac:dyDescent="0.25">
      <c r="A1316" s="1"/>
      <c r="B1316" s="25">
        <v>1311</v>
      </c>
      <c r="C1316" s="43">
        <v>1122302</v>
      </c>
      <c r="D1316" s="25">
        <v>1000231</v>
      </c>
      <c r="E1316" s="27" t="s">
        <v>125</v>
      </c>
      <c r="F1316" s="25" t="s">
        <v>26</v>
      </c>
      <c r="G1316" s="238" t="s">
        <v>585</v>
      </c>
      <c r="H1316" s="25"/>
      <c r="I1316" s="25"/>
      <c r="J1316" s="35" t="s">
        <v>648</v>
      </c>
      <c r="K1316" s="25" t="s">
        <v>36</v>
      </c>
      <c r="L1316" s="31">
        <v>923</v>
      </c>
      <c r="M1316" s="25">
        <v>0.28299999999999997</v>
      </c>
      <c r="N1316" s="25">
        <v>4.1999999999999997E-3</v>
      </c>
      <c r="O1316" s="25">
        <v>1</v>
      </c>
      <c r="P1316" s="25"/>
      <c r="Q1316" s="25"/>
      <c r="R1316" s="25"/>
      <c r="S1316" s="25"/>
      <c r="T1316" s="25"/>
    </row>
    <row r="1317" spans="1:20" ht="25.5" x14ac:dyDescent="0.25">
      <c r="A1317" s="1"/>
      <c r="B1317" s="25">
        <v>1312</v>
      </c>
      <c r="C1317" s="43">
        <v>1087222</v>
      </c>
      <c r="D1317" s="25"/>
      <c r="E1317" s="30" t="s">
        <v>741</v>
      </c>
      <c r="F1317" s="25" t="s">
        <v>26</v>
      </c>
      <c r="G1317" s="238" t="s">
        <v>585</v>
      </c>
      <c r="H1317" s="25"/>
      <c r="I1317" s="25"/>
      <c r="J1317" s="35" t="s">
        <v>648</v>
      </c>
      <c r="K1317" s="34" t="s">
        <v>36</v>
      </c>
      <c r="L1317" s="31">
        <v>2114</v>
      </c>
      <c r="M1317" s="25">
        <v>0.73199999999999998</v>
      </c>
      <c r="N1317" s="25">
        <v>1.146E-2</v>
      </c>
      <c r="O1317" s="25">
        <v>1</v>
      </c>
      <c r="P1317" s="25"/>
      <c r="Q1317" s="25"/>
      <c r="R1317" s="25"/>
      <c r="S1317" s="25"/>
      <c r="T1317" s="25"/>
    </row>
    <row r="1318" spans="1:20" ht="25.5" x14ac:dyDescent="0.25">
      <c r="A1318" s="1"/>
      <c r="B1318" s="25">
        <v>1313</v>
      </c>
      <c r="C1318" s="43">
        <v>1105767</v>
      </c>
      <c r="D1318" s="25"/>
      <c r="E1318" s="27" t="s">
        <v>736</v>
      </c>
      <c r="F1318" s="34" t="s">
        <v>26</v>
      </c>
      <c r="G1318" s="238" t="s">
        <v>585</v>
      </c>
      <c r="H1318" s="25"/>
      <c r="I1318" s="25"/>
      <c r="J1318" s="35" t="s">
        <v>648</v>
      </c>
      <c r="K1318" s="34" t="s">
        <v>36</v>
      </c>
      <c r="L1318" s="31">
        <v>533</v>
      </c>
      <c r="M1318" s="25">
        <v>6.3E-2</v>
      </c>
      <c r="N1318" s="25">
        <v>1.08E-3</v>
      </c>
      <c r="O1318" s="25">
        <v>1</v>
      </c>
      <c r="P1318" s="25"/>
      <c r="Q1318" s="25"/>
      <c r="R1318" s="25"/>
      <c r="S1318" s="25"/>
      <c r="T1318" s="25"/>
    </row>
    <row r="1319" spans="1:20" ht="25.5" x14ac:dyDescent="0.25">
      <c r="A1319" s="1"/>
      <c r="B1319" s="25">
        <v>1314</v>
      </c>
      <c r="C1319" s="43">
        <v>1089595</v>
      </c>
      <c r="D1319" s="25"/>
      <c r="E1319" s="27" t="s">
        <v>732</v>
      </c>
      <c r="F1319" s="25" t="s">
        <v>26</v>
      </c>
      <c r="G1319" s="238" t="s">
        <v>585</v>
      </c>
      <c r="H1319" s="25"/>
      <c r="I1319" s="25"/>
      <c r="J1319" s="35" t="s">
        <v>648</v>
      </c>
      <c r="K1319" s="34" t="s">
        <v>36</v>
      </c>
      <c r="L1319" s="31">
        <v>383.1</v>
      </c>
      <c r="M1319" s="25">
        <v>0.157</v>
      </c>
      <c r="N1319" s="25">
        <v>2.7000000000000001E-3</v>
      </c>
      <c r="O1319" s="25">
        <v>1</v>
      </c>
      <c r="P1319" s="25"/>
      <c r="Q1319" s="25"/>
      <c r="R1319" s="25"/>
      <c r="S1319" s="25"/>
      <c r="T1319" s="25"/>
    </row>
    <row r="1320" spans="1:20" ht="25.5" x14ac:dyDescent="0.25">
      <c r="A1320" s="1"/>
      <c r="B1320" s="25">
        <v>1315</v>
      </c>
      <c r="C1320" s="43">
        <v>1089594</v>
      </c>
      <c r="D1320" s="25"/>
      <c r="E1320" s="27" t="s">
        <v>725</v>
      </c>
      <c r="F1320" s="25" t="s">
        <v>26</v>
      </c>
      <c r="G1320" s="238" t="s">
        <v>585</v>
      </c>
      <c r="H1320" s="25"/>
      <c r="I1320" s="25"/>
      <c r="J1320" s="35" t="s">
        <v>648</v>
      </c>
      <c r="K1320" s="34" t="s">
        <v>36</v>
      </c>
      <c r="L1320" s="31">
        <v>1044</v>
      </c>
      <c r="M1320" s="25">
        <v>0.62</v>
      </c>
      <c r="N1320" s="25">
        <v>1.0829999999999999E-2</v>
      </c>
      <c r="O1320" s="25">
        <v>1</v>
      </c>
      <c r="P1320" s="25"/>
      <c r="Q1320" s="25"/>
      <c r="R1320" s="25"/>
      <c r="S1320" s="25"/>
      <c r="T1320" s="25"/>
    </row>
    <row r="1321" spans="1:20" ht="25.5" x14ac:dyDescent="0.25">
      <c r="A1321" s="1"/>
      <c r="B1321" s="25">
        <v>1316</v>
      </c>
      <c r="C1321" s="43">
        <v>1122297</v>
      </c>
      <c r="D1321" s="25">
        <v>1000207</v>
      </c>
      <c r="E1321" s="27" t="s">
        <v>127</v>
      </c>
      <c r="F1321" s="25" t="s">
        <v>26</v>
      </c>
      <c r="G1321" s="238" t="s">
        <v>585</v>
      </c>
      <c r="H1321" s="25"/>
      <c r="I1321" s="25"/>
      <c r="J1321" s="35" t="s">
        <v>648</v>
      </c>
      <c r="K1321" s="25" t="s">
        <v>36</v>
      </c>
      <c r="L1321" s="31">
        <v>903</v>
      </c>
      <c r="M1321" s="25">
        <v>0.30299999999999999</v>
      </c>
      <c r="N1321" s="25">
        <v>5.4099999999999999E-3</v>
      </c>
      <c r="O1321" s="25">
        <v>1</v>
      </c>
      <c r="P1321" s="25"/>
      <c r="Q1321" s="25"/>
      <c r="R1321" s="25"/>
      <c r="S1321" s="25"/>
      <c r="T1321" s="25"/>
    </row>
    <row r="1322" spans="1:20" ht="25.5" x14ac:dyDescent="0.25">
      <c r="A1322" s="1"/>
      <c r="B1322" s="25">
        <v>1317</v>
      </c>
      <c r="C1322" s="43">
        <v>1087216</v>
      </c>
      <c r="D1322" s="25"/>
      <c r="E1322" s="30" t="s">
        <v>720</v>
      </c>
      <c r="F1322" s="25" t="s">
        <v>21</v>
      </c>
      <c r="G1322" s="238" t="s">
        <v>585</v>
      </c>
      <c r="H1322" s="25"/>
      <c r="I1322" s="25"/>
      <c r="J1322" s="35" t="s">
        <v>648</v>
      </c>
      <c r="K1322" s="34" t="s">
        <v>36</v>
      </c>
      <c r="L1322" s="31">
        <v>3089</v>
      </c>
      <c r="M1322" s="25">
        <v>1.08</v>
      </c>
      <c r="N1322" s="25">
        <v>1.375E-2</v>
      </c>
      <c r="O1322" s="25">
        <v>1</v>
      </c>
      <c r="P1322" s="25"/>
      <c r="Q1322" s="25"/>
      <c r="R1322" s="25"/>
      <c r="S1322" s="25"/>
      <c r="T1322" s="25"/>
    </row>
    <row r="1323" spans="1:20" ht="25.5" x14ac:dyDescent="0.25">
      <c r="A1323" s="1"/>
      <c r="B1323" s="25">
        <v>1318</v>
      </c>
      <c r="C1323" s="43">
        <v>1122298</v>
      </c>
      <c r="D1323" s="25">
        <v>1000208</v>
      </c>
      <c r="E1323" s="27" t="s">
        <v>128</v>
      </c>
      <c r="F1323" s="25" t="s">
        <v>652</v>
      </c>
      <c r="G1323" s="238" t="s">
        <v>585</v>
      </c>
      <c r="H1323" s="25"/>
      <c r="I1323" s="25"/>
      <c r="J1323" s="35" t="s">
        <v>648</v>
      </c>
      <c r="K1323" s="25" t="s">
        <v>36</v>
      </c>
      <c r="L1323" s="31">
        <v>903</v>
      </c>
      <c r="M1323" s="25">
        <v>0.32200000000000001</v>
      </c>
      <c r="N1323" s="25">
        <v>5.4099999999999999E-3</v>
      </c>
      <c r="O1323" s="25">
        <v>1</v>
      </c>
      <c r="P1323" s="25"/>
      <c r="Q1323" s="25"/>
      <c r="R1323" s="25"/>
      <c r="S1323" s="25"/>
      <c r="T1323" s="25"/>
    </row>
    <row r="1324" spans="1:20" ht="25.5" x14ac:dyDescent="0.25">
      <c r="A1324" s="1"/>
      <c r="B1324" s="25">
        <v>1319</v>
      </c>
      <c r="C1324" s="43">
        <v>1087217</v>
      </c>
      <c r="D1324" s="25"/>
      <c r="E1324" s="30" t="s">
        <v>716</v>
      </c>
      <c r="F1324" s="25" t="s">
        <v>21</v>
      </c>
      <c r="G1324" s="238" t="s">
        <v>585</v>
      </c>
      <c r="H1324" s="25"/>
      <c r="I1324" s="25"/>
      <c r="J1324" s="35" t="s">
        <v>648</v>
      </c>
      <c r="K1324" s="34" t="s">
        <v>36</v>
      </c>
      <c r="L1324" s="31">
        <v>3199</v>
      </c>
      <c r="M1324" s="25">
        <v>1.157</v>
      </c>
      <c r="N1324" s="25">
        <v>1.6250000000000001E-2</v>
      </c>
      <c r="O1324" s="25">
        <v>1</v>
      </c>
      <c r="P1324" s="25"/>
      <c r="Q1324" s="25"/>
      <c r="R1324" s="25"/>
      <c r="S1324" s="25"/>
      <c r="T1324" s="25"/>
    </row>
    <row r="1325" spans="1:20" ht="25.5" x14ac:dyDescent="0.25">
      <c r="A1325" s="1"/>
      <c r="B1325" s="25">
        <v>1320</v>
      </c>
      <c r="C1325" s="43">
        <v>1087218</v>
      </c>
      <c r="D1325" s="25"/>
      <c r="E1325" s="30" t="s">
        <v>711</v>
      </c>
      <c r="F1325" s="25" t="s">
        <v>21</v>
      </c>
      <c r="G1325" s="238" t="s">
        <v>585</v>
      </c>
      <c r="H1325" s="25"/>
      <c r="I1325" s="25"/>
      <c r="J1325" s="35" t="s">
        <v>648</v>
      </c>
      <c r="K1325" s="34" t="s">
        <v>36</v>
      </c>
      <c r="L1325" s="31">
        <v>3329</v>
      </c>
      <c r="M1325" s="25">
        <v>1.1539999999999999</v>
      </c>
      <c r="N1325" s="25">
        <v>1.72E-2</v>
      </c>
      <c r="O1325" s="25">
        <v>1</v>
      </c>
      <c r="P1325" s="25"/>
      <c r="Q1325" s="25"/>
      <c r="R1325" s="25"/>
      <c r="S1325" s="25"/>
      <c r="T1325" s="25"/>
    </row>
    <row r="1326" spans="1:20" ht="38.25" x14ac:dyDescent="0.25">
      <c r="A1326" s="1"/>
      <c r="B1326" s="25">
        <v>1321</v>
      </c>
      <c r="C1326" s="43">
        <v>1087219</v>
      </c>
      <c r="D1326" s="25"/>
      <c r="E1326" s="30" t="s">
        <v>701</v>
      </c>
      <c r="F1326" s="25" t="s">
        <v>21</v>
      </c>
      <c r="G1326" s="238" t="s">
        <v>585</v>
      </c>
      <c r="H1326" s="25"/>
      <c r="I1326" s="25"/>
      <c r="J1326" s="35" t="s">
        <v>648</v>
      </c>
      <c r="K1326" s="34" t="s">
        <v>36</v>
      </c>
      <c r="L1326" s="31">
        <v>4205</v>
      </c>
      <c r="M1326" s="25">
        <v>1.742</v>
      </c>
      <c r="N1326" s="25">
        <v>2.35E-2</v>
      </c>
      <c r="O1326" s="25">
        <v>1</v>
      </c>
      <c r="P1326" s="25"/>
      <c r="Q1326" s="25"/>
      <c r="R1326" s="25"/>
      <c r="S1326" s="25"/>
      <c r="T1326" s="25"/>
    </row>
    <row r="1327" spans="1:20" ht="25.5" x14ac:dyDescent="0.25">
      <c r="A1327" s="1"/>
      <c r="B1327" s="25">
        <v>1322</v>
      </c>
      <c r="C1327" s="43">
        <v>1000216</v>
      </c>
      <c r="D1327" s="25"/>
      <c r="E1327" s="27" t="s">
        <v>688</v>
      </c>
      <c r="F1327" s="25" t="s">
        <v>21</v>
      </c>
      <c r="G1327" s="238" t="s">
        <v>585</v>
      </c>
      <c r="H1327" s="25"/>
      <c r="I1327" s="25"/>
      <c r="J1327" s="35" t="s">
        <v>648</v>
      </c>
      <c r="K1327" s="25" t="s">
        <v>36</v>
      </c>
      <c r="L1327" s="31">
        <v>1374</v>
      </c>
      <c r="M1327" s="25">
        <v>0.53200000000000003</v>
      </c>
      <c r="N1327" s="25">
        <v>1.0829999999999999E-2</v>
      </c>
      <c r="O1327" s="25">
        <v>1</v>
      </c>
      <c r="P1327" s="25"/>
      <c r="Q1327" s="25"/>
      <c r="R1327" s="25"/>
      <c r="S1327" s="25"/>
      <c r="T1327" s="25"/>
    </row>
    <row r="1328" spans="1:20" ht="25.5" x14ac:dyDescent="0.25">
      <c r="A1328" s="1"/>
      <c r="B1328" s="25">
        <v>1323</v>
      </c>
      <c r="C1328" s="43">
        <v>1000221</v>
      </c>
      <c r="D1328" s="25"/>
      <c r="E1328" s="27" t="s">
        <v>680</v>
      </c>
      <c r="F1328" s="25" t="s">
        <v>652</v>
      </c>
      <c r="G1328" s="238" t="s">
        <v>585</v>
      </c>
      <c r="H1328" s="25"/>
      <c r="I1328" s="25"/>
      <c r="J1328" s="35" t="s">
        <v>648</v>
      </c>
      <c r="K1328" s="25" t="s">
        <v>36</v>
      </c>
      <c r="L1328" s="31">
        <v>1074</v>
      </c>
      <c r="M1328" s="25">
        <v>0.39200000000000002</v>
      </c>
      <c r="N1328" s="25">
        <v>7.2199999999999999E-3</v>
      </c>
      <c r="O1328" s="25">
        <v>1</v>
      </c>
      <c r="P1328" s="25"/>
      <c r="Q1328" s="25"/>
      <c r="R1328" s="25"/>
      <c r="S1328" s="25"/>
      <c r="T1328" s="25"/>
    </row>
    <row r="1329" spans="1:20" ht="25.5" x14ac:dyDescent="0.25">
      <c r="A1329" s="1"/>
      <c r="B1329" s="25">
        <v>1324</v>
      </c>
      <c r="C1329" s="43">
        <v>1000222</v>
      </c>
      <c r="D1329" s="25"/>
      <c r="E1329" s="27" t="s">
        <v>678</v>
      </c>
      <c r="F1329" s="25" t="s">
        <v>21</v>
      </c>
      <c r="G1329" s="238" t="s">
        <v>585</v>
      </c>
      <c r="H1329" s="25"/>
      <c r="I1329" s="25"/>
      <c r="J1329" s="35" t="s">
        <v>648</v>
      </c>
      <c r="K1329" s="25" t="s">
        <v>36</v>
      </c>
      <c r="L1329" s="31">
        <v>1374</v>
      </c>
      <c r="M1329" s="25">
        <v>0.46500000000000002</v>
      </c>
      <c r="N1329" s="25">
        <v>7.2199999999999999E-3</v>
      </c>
      <c r="O1329" s="25">
        <v>1</v>
      </c>
      <c r="P1329" s="25"/>
      <c r="Q1329" s="25"/>
      <c r="R1329" s="25"/>
      <c r="S1329" s="25"/>
      <c r="T1329" s="25"/>
    </row>
    <row r="1330" spans="1:20" ht="38.25" x14ac:dyDescent="0.25">
      <c r="A1330" s="1"/>
      <c r="B1330" s="25">
        <v>1325</v>
      </c>
      <c r="C1330" s="43">
        <v>1000224</v>
      </c>
      <c r="D1330" s="25"/>
      <c r="E1330" s="27" t="s">
        <v>674</v>
      </c>
      <c r="F1330" s="25" t="s">
        <v>652</v>
      </c>
      <c r="G1330" s="238" t="s">
        <v>585</v>
      </c>
      <c r="H1330" s="25"/>
      <c r="I1330" s="25"/>
      <c r="J1330" s="35" t="s">
        <v>648</v>
      </c>
      <c r="K1330" s="25" t="s">
        <v>36</v>
      </c>
      <c r="L1330" s="31">
        <v>1804</v>
      </c>
      <c r="M1330" s="25">
        <v>0.73</v>
      </c>
      <c r="N1330" s="25">
        <v>1.0829999999999999E-2</v>
      </c>
      <c r="O1330" s="25">
        <v>1</v>
      </c>
      <c r="P1330" s="25"/>
      <c r="Q1330" s="25"/>
      <c r="R1330" s="25"/>
      <c r="S1330" s="25"/>
      <c r="T1330" s="25"/>
    </row>
    <row r="1331" spans="1:20" ht="25.5" x14ac:dyDescent="0.25">
      <c r="A1331" s="1"/>
      <c r="B1331" s="25">
        <v>1326</v>
      </c>
      <c r="C1331" s="43">
        <v>1120164</v>
      </c>
      <c r="D1331" s="25"/>
      <c r="E1331" s="27" t="s">
        <v>129</v>
      </c>
      <c r="F1331" s="25" t="s">
        <v>21</v>
      </c>
      <c r="G1331" s="238" t="s">
        <v>585</v>
      </c>
      <c r="H1331" s="25"/>
      <c r="I1331" s="25"/>
      <c r="J1331" s="35" t="s">
        <v>648</v>
      </c>
      <c r="K1331" s="25" t="s">
        <v>36</v>
      </c>
      <c r="L1331" s="31">
        <v>13775</v>
      </c>
      <c r="M1331" s="25">
        <v>0.73799999999999999</v>
      </c>
      <c r="N1331" s="25">
        <v>8.0000000000000002E-3</v>
      </c>
      <c r="O1331" s="25">
        <v>1</v>
      </c>
      <c r="P1331" s="25"/>
      <c r="Q1331" s="25"/>
      <c r="R1331" s="25"/>
      <c r="S1331" s="25"/>
      <c r="T1331" s="25"/>
    </row>
    <row r="1332" spans="1:20" ht="25.5" x14ac:dyDescent="0.25">
      <c r="A1332" s="1"/>
      <c r="B1332" s="25">
        <v>1327</v>
      </c>
      <c r="C1332" s="43">
        <v>1120165</v>
      </c>
      <c r="D1332" s="25"/>
      <c r="E1332" s="27" t="s">
        <v>130</v>
      </c>
      <c r="F1332" s="25" t="s">
        <v>21</v>
      </c>
      <c r="G1332" s="238" t="s">
        <v>585</v>
      </c>
      <c r="H1332" s="25"/>
      <c r="I1332" s="25"/>
      <c r="J1332" s="35" t="s">
        <v>648</v>
      </c>
      <c r="K1332" s="25" t="s">
        <v>36</v>
      </c>
      <c r="L1332" s="31">
        <v>13775</v>
      </c>
      <c r="M1332" s="25">
        <v>0.40300000000000002</v>
      </c>
      <c r="N1332" s="25">
        <v>5.0000000000000001E-3</v>
      </c>
      <c r="O1332" s="25">
        <v>1</v>
      </c>
      <c r="P1332" s="25"/>
      <c r="Q1332" s="25"/>
      <c r="R1332" s="25"/>
      <c r="S1332" s="25"/>
      <c r="T1332" s="25"/>
    </row>
    <row r="1333" spans="1:20" ht="25.5" x14ac:dyDescent="0.25">
      <c r="A1333" s="1"/>
      <c r="B1333" s="25">
        <v>1328</v>
      </c>
      <c r="C1333" s="43">
        <v>1087225</v>
      </c>
      <c r="D1333" s="25"/>
      <c r="E1333" s="27" t="s">
        <v>663</v>
      </c>
      <c r="F1333" s="34" t="s">
        <v>21</v>
      </c>
      <c r="G1333" s="238" t="s">
        <v>585</v>
      </c>
      <c r="H1333" s="25"/>
      <c r="I1333" s="25"/>
      <c r="J1333" s="35" t="s">
        <v>648</v>
      </c>
      <c r="K1333" s="34" t="s">
        <v>36</v>
      </c>
      <c r="L1333" s="31">
        <v>3779</v>
      </c>
      <c r="M1333" s="25">
        <v>1.1339999999999999</v>
      </c>
      <c r="N1333" s="25">
        <v>2.35E-2</v>
      </c>
      <c r="O1333" s="25">
        <v>1</v>
      </c>
      <c r="P1333" s="25"/>
      <c r="Q1333" s="25"/>
      <c r="R1333" s="25"/>
      <c r="S1333" s="25"/>
      <c r="T1333" s="25"/>
    </row>
    <row r="1334" spans="1:20" ht="25.5" x14ac:dyDescent="0.25">
      <c r="A1334" s="1"/>
      <c r="B1334" s="25">
        <v>1329</v>
      </c>
      <c r="C1334" s="43">
        <v>1105793</v>
      </c>
      <c r="D1334" s="25"/>
      <c r="E1334" s="27" t="s">
        <v>659</v>
      </c>
      <c r="F1334" s="34" t="s">
        <v>655</v>
      </c>
      <c r="G1334" s="238" t="s">
        <v>585</v>
      </c>
      <c r="H1334" s="25"/>
      <c r="I1334" s="25"/>
      <c r="J1334" s="35" t="s">
        <v>648</v>
      </c>
      <c r="K1334" s="34" t="s">
        <v>36</v>
      </c>
      <c r="L1334" s="31">
        <v>157.94</v>
      </c>
      <c r="M1334" s="25">
        <v>7.4999999999999997E-2</v>
      </c>
      <c r="N1334" s="25">
        <v>3.8000000000000002E-4</v>
      </c>
      <c r="O1334" s="25">
        <v>1</v>
      </c>
      <c r="P1334" s="25"/>
      <c r="Q1334" s="25"/>
      <c r="R1334" s="25"/>
      <c r="S1334" s="25"/>
      <c r="T1334" s="25"/>
    </row>
    <row r="1335" spans="1:20" x14ac:dyDescent="0.25">
      <c r="A1335" s="1"/>
      <c r="B1335" s="105">
        <v>1330</v>
      </c>
      <c r="C1335" s="279" t="s">
        <v>627</v>
      </c>
      <c r="D1335" s="105"/>
      <c r="E1335" s="280"/>
      <c r="F1335" s="105"/>
      <c r="G1335" s="281"/>
      <c r="H1335" s="105"/>
      <c r="I1335" s="105"/>
      <c r="J1335" s="282" t="s">
        <v>22</v>
      </c>
      <c r="K1335" s="105"/>
      <c r="L1335" s="283"/>
      <c r="M1335" s="105"/>
      <c r="N1335" s="105"/>
      <c r="O1335" s="105"/>
      <c r="P1335" s="105"/>
      <c r="Q1335" s="105"/>
      <c r="R1335" s="105"/>
      <c r="S1335" s="105"/>
      <c r="T1335" s="105"/>
    </row>
    <row r="1336" spans="1:20" ht="25.5" x14ac:dyDescent="0.25">
      <c r="A1336" s="1"/>
      <c r="B1336" s="25">
        <v>1331</v>
      </c>
      <c r="C1336" s="43">
        <v>1004154</v>
      </c>
      <c r="D1336" s="25"/>
      <c r="E1336" s="36" t="s">
        <v>617</v>
      </c>
      <c r="F1336" s="25" t="s">
        <v>21</v>
      </c>
      <c r="G1336" s="238" t="s">
        <v>585</v>
      </c>
      <c r="H1336" s="25"/>
      <c r="I1336" s="25"/>
      <c r="J1336" s="35" t="s">
        <v>103</v>
      </c>
      <c r="K1336" s="34" t="s">
        <v>38</v>
      </c>
      <c r="L1336" s="31">
        <v>55966</v>
      </c>
      <c r="M1336" s="25"/>
      <c r="N1336" s="25" t="s">
        <v>22</v>
      </c>
      <c r="O1336" s="25">
        <v>1</v>
      </c>
      <c r="P1336" s="25"/>
      <c r="Q1336" s="25"/>
      <c r="R1336" s="25"/>
      <c r="S1336" s="25"/>
      <c r="T1336" s="25"/>
    </row>
    <row r="1337" spans="1:20" ht="25.5" x14ac:dyDescent="0.25">
      <c r="A1337" s="1"/>
      <c r="B1337" s="25">
        <v>1332</v>
      </c>
      <c r="C1337" s="43">
        <v>1004155</v>
      </c>
      <c r="D1337" s="25"/>
      <c r="E1337" s="36" t="s">
        <v>615</v>
      </c>
      <c r="F1337" s="25" t="s">
        <v>21</v>
      </c>
      <c r="G1337" s="238" t="s">
        <v>585</v>
      </c>
      <c r="H1337" s="25"/>
      <c r="I1337" s="25"/>
      <c r="J1337" s="35" t="s">
        <v>103</v>
      </c>
      <c r="K1337" s="34" t="s">
        <v>38</v>
      </c>
      <c r="L1337" s="31">
        <v>11902</v>
      </c>
      <c r="M1337" s="25"/>
      <c r="N1337" s="25" t="s">
        <v>22</v>
      </c>
      <c r="O1337" s="25">
        <v>1</v>
      </c>
      <c r="P1337" s="25"/>
      <c r="Q1337" s="25"/>
      <c r="R1337" s="25"/>
      <c r="S1337" s="25"/>
      <c r="T1337" s="25"/>
    </row>
    <row r="1338" spans="1:20" ht="25.5" x14ac:dyDescent="0.25">
      <c r="A1338" s="1"/>
      <c r="B1338" s="25">
        <v>1333</v>
      </c>
      <c r="C1338" s="43">
        <v>1004157</v>
      </c>
      <c r="D1338" s="25"/>
      <c r="E1338" s="36" t="s">
        <v>613</v>
      </c>
      <c r="F1338" s="25" t="s">
        <v>21</v>
      </c>
      <c r="G1338" s="238" t="s">
        <v>585</v>
      </c>
      <c r="H1338" s="25"/>
      <c r="I1338" s="25"/>
      <c r="J1338" s="35" t="s">
        <v>103</v>
      </c>
      <c r="K1338" s="34" t="s">
        <v>38</v>
      </c>
      <c r="L1338" s="31">
        <v>35009</v>
      </c>
      <c r="M1338" s="25"/>
      <c r="N1338" s="25" t="s">
        <v>22</v>
      </c>
      <c r="O1338" s="25">
        <v>1</v>
      </c>
      <c r="P1338" s="25"/>
      <c r="Q1338" s="25"/>
      <c r="R1338" s="25"/>
      <c r="S1338" s="25"/>
      <c r="T1338" s="25"/>
    </row>
    <row r="1339" spans="1:20" ht="25.5" x14ac:dyDescent="0.25">
      <c r="A1339" s="1"/>
      <c r="B1339" s="25">
        <v>1334</v>
      </c>
      <c r="C1339" s="43">
        <v>1004163</v>
      </c>
      <c r="D1339" s="25"/>
      <c r="E1339" s="36" t="s">
        <v>607</v>
      </c>
      <c r="F1339" s="25" t="s">
        <v>21</v>
      </c>
      <c r="G1339" s="238" t="s">
        <v>585</v>
      </c>
      <c r="H1339" s="25"/>
      <c r="I1339" s="25"/>
      <c r="J1339" s="35" t="s">
        <v>103</v>
      </c>
      <c r="K1339" s="34" t="s">
        <v>38</v>
      </c>
      <c r="L1339" s="31">
        <v>9060</v>
      </c>
      <c r="M1339" s="25"/>
      <c r="N1339" s="25" t="s">
        <v>22</v>
      </c>
      <c r="O1339" s="25">
        <v>1</v>
      </c>
      <c r="P1339" s="25"/>
      <c r="Q1339" s="25"/>
      <c r="R1339" s="25"/>
      <c r="S1339" s="25"/>
      <c r="T1339" s="25"/>
    </row>
    <row r="1340" spans="1:20" ht="25.5" x14ac:dyDescent="0.25">
      <c r="A1340" s="1"/>
      <c r="B1340" s="25">
        <v>1335</v>
      </c>
      <c r="C1340" s="43">
        <v>1004164</v>
      </c>
      <c r="D1340" s="25"/>
      <c r="E1340" s="36" t="s">
        <v>605</v>
      </c>
      <c r="F1340" s="25" t="s">
        <v>21</v>
      </c>
      <c r="G1340" s="238" t="s">
        <v>585</v>
      </c>
      <c r="H1340" s="25"/>
      <c r="I1340" s="25"/>
      <c r="J1340" s="35" t="s">
        <v>103</v>
      </c>
      <c r="K1340" s="34" t="s">
        <v>38</v>
      </c>
      <c r="L1340" s="31">
        <v>16660</v>
      </c>
      <c r="M1340" s="25"/>
      <c r="N1340" s="25" t="s">
        <v>22</v>
      </c>
      <c r="O1340" s="25">
        <v>1</v>
      </c>
      <c r="P1340" s="25"/>
      <c r="Q1340" s="25"/>
      <c r="R1340" s="25"/>
      <c r="S1340" s="25"/>
      <c r="T1340" s="25"/>
    </row>
    <row r="1341" spans="1:20" ht="25.5" x14ac:dyDescent="0.25">
      <c r="A1341" s="1"/>
      <c r="B1341" s="25">
        <v>1336</v>
      </c>
      <c r="C1341" s="43">
        <v>1004170</v>
      </c>
      <c r="D1341" s="25"/>
      <c r="E1341" s="36" t="s">
        <v>600</v>
      </c>
      <c r="F1341" s="25" t="s">
        <v>21</v>
      </c>
      <c r="G1341" s="238" t="s">
        <v>585</v>
      </c>
      <c r="H1341" s="25"/>
      <c r="I1341" s="25"/>
      <c r="J1341" s="35" t="s">
        <v>103</v>
      </c>
      <c r="K1341" s="34" t="s">
        <v>38</v>
      </c>
      <c r="L1341" s="31">
        <v>19963</v>
      </c>
      <c r="M1341" s="25"/>
      <c r="N1341" s="25" t="s">
        <v>22</v>
      </c>
      <c r="O1341" s="25">
        <v>1</v>
      </c>
      <c r="P1341" s="25"/>
      <c r="Q1341" s="25"/>
      <c r="R1341" s="25"/>
      <c r="S1341" s="25"/>
      <c r="T1341" s="25"/>
    </row>
    <row r="1342" spans="1:20" ht="25.5" x14ac:dyDescent="0.25">
      <c r="A1342" s="1"/>
      <c r="B1342" s="25">
        <v>1337</v>
      </c>
      <c r="C1342" s="43">
        <v>1004171</v>
      </c>
      <c r="D1342" s="25"/>
      <c r="E1342" s="36" t="s">
        <v>598</v>
      </c>
      <c r="F1342" s="25" t="s">
        <v>21</v>
      </c>
      <c r="G1342" s="238" t="s">
        <v>585</v>
      </c>
      <c r="H1342" s="25"/>
      <c r="I1342" s="25"/>
      <c r="J1342" s="35" t="s">
        <v>103</v>
      </c>
      <c r="K1342" s="34" t="s">
        <v>38</v>
      </c>
      <c r="L1342" s="31">
        <v>19806</v>
      </c>
      <c r="M1342" s="25"/>
      <c r="N1342" s="25" t="s">
        <v>22</v>
      </c>
      <c r="O1342" s="25">
        <v>1</v>
      </c>
      <c r="P1342" s="25"/>
      <c r="Q1342" s="25"/>
      <c r="R1342" s="25"/>
      <c r="S1342" s="25"/>
      <c r="T1342" s="25"/>
    </row>
    <row r="1343" spans="1:20" ht="25.5" x14ac:dyDescent="0.25">
      <c r="A1343" s="1"/>
      <c r="B1343" s="25">
        <v>1338</v>
      </c>
      <c r="C1343" s="43">
        <v>1004173</v>
      </c>
      <c r="D1343" s="25"/>
      <c r="E1343" s="36" t="s">
        <v>596</v>
      </c>
      <c r="F1343" s="25" t="s">
        <v>21</v>
      </c>
      <c r="G1343" s="238" t="s">
        <v>585</v>
      </c>
      <c r="H1343" s="25"/>
      <c r="I1343" s="25"/>
      <c r="J1343" s="35" t="s">
        <v>103</v>
      </c>
      <c r="K1343" s="34" t="s">
        <v>38</v>
      </c>
      <c r="L1343" s="31">
        <v>18811</v>
      </c>
      <c r="M1343" s="25"/>
      <c r="N1343" s="25" t="s">
        <v>22</v>
      </c>
      <c r="O1343" s="25">
        <v>1</v>
      </c>
      <c r="P1343" s="25"/>
      <c r="Q1343" s="25"/>
      <c r="R1343" s="25"/>
      <c r="S1343" s="25"/>
      <c r="T1343" s="25"/>
    </row>
    <row r="1344" spans="1:20" ht="25.5" x14ac:dyDescent="0.25">
      <c r="A1344" s="1"/>
      <c r="B1344" s="25">
        <v>1339</v>
      </c>
      <c r="C1344" s="43">
        <v>1004184</v>
      </c>
      <c r="D1344" s="25"/>
      <c r="E1344" s="36" t="s">
        <v>593</v>
      </c>
      <c r="F1344" s="25" t="s">
        <v>21</v>
      </c>
      <c r="G1344" s="238" t="s">
        <v>585</v>
      </c>
      <c r="H1344" s="25"/>
      <c r="I1344" s="25"/>
      <c r="J1344" s="35" t="s">
        <v>103</v>
      </c>
      <c r="K1344" s="34" t="s">
        <v>36</v>
      </c>
      <c r="L1344" s="31">
        <v>61112</v>
      </c>
      <c r="M1344" s="25"/>
      <c r="N1344" s="25" t="s">
        <v>22</v>
      </c>
      <c r="O1344" s="25">
        <v>1</v>
      </c>
      <c r="P1344" s="25"/>
      <c r="Q1344" s="25"/>
      <c r="R1344" s="25"/>
      <c r="S1344" s="25"/>
      <c r="T1344" s="25"/>
    </row>
    <row r="1345" spans="1:20" ht="25.5" x14ac:dyDescent="0.25">
      <c r="A1345" s="1"/>
      <c r="B1345" s="25">
        <v>1340</v>
      </c>
      <c r="C1345" s="43">
        <v>1004185</v>
      </c>
      <c r="D1345" s="25"/>
      <c r="E1345" s="36" t="s">
        <v>591</v>
      </c>
      <c r="F1345" s="25" t="s">
        <v>21</v>
      </c>
      <c r="G1345" s="238" t="s">
        <v>585</v>
      </c>
      <c r="H1345" s="25"/>
      <c r="I1345" s="25"/>
      <c r="J1345" s="35" t="s">
        <v>103</v>
      </c>
      <c r="K1345" s="34" t="s">
        <v>36</v>
      </c>
      <c r="L1345" s="31">
        <v>85219</v>
      </c>
      <c r="M1345" s="25"/>
      <c r="N1345" s="25" t="s">
        <v>22</v>
      </c>
      <c r="O1345" s="25">
        <v>1</v>
      </c>
      <c r="P1345" s="25"/>
      <c r="Q1345" s="25"/>
      <c r="R1345" s="25"/>
      <c r="S1345" s="25"/>
      <c r="T1345" s="25"/>
    </row>
    <row r="1346" spans="1:20" ht="25.5" x14ac:dyDescent="0.25">
      <c r="A1346" s="1"/>
      <c r="B1346" s="25">
        <v>1341</v>
      </c>
      <c r="C1346" s="43">
        <v>1004186</v>
      </c>
      <c r="D1346" s="25"/>
      <c r="E1346" s="36" t="s">
        <v>589</v>
      </c>
      <c r="F1346" s="25" t="s">
        <v>21</v>
      </c>
      <c r="G1346" s="238" t="s">
        <v>585</v>
      </c>
      <c r="H1346" s="25"/>
      <c r="I1346" s="25"/>
      <c r="J1346" s="35" t="s">
        <v>103</v>
      </c>
      <c r="K1346" s="34" t="s">
        <v>36</v>
      </c>
      <c r="L1346" s="31">
        <v>45219</v>
      </c>
      <c r="M1346" s="25"/>
      <c r="N1346" s="25" t="s">
        <v>22</v>
      </c>
      <c r="O1346" s="25">
        <v>1</v>
      </c>
      <c r="P1346" s="25"/>
      <c r="Q1346" s="25"/>
      <c r="R1346" s="25"/>
      <c r="S1346" s="25"/>
      <c r="T1346" s="25"/>
    </row>
    <row r="1347" spans="1:20" ht="25.5" x14ac:dyDescent="0.25">
      <c r="A1347" s="1"/>
      <c r="B1347" s="25">
        <v>1342</v>
      </c>
      <c r="C1347" s="43">
        <v>1004188</v>
      </c>
      <c r="D1347" s="25"/>
      <c r="E1347" s="36" t="s">
        <v>586</v>
      </c>
      <c r="F1347" s="25" t="s">
        <v>21</v>
      </c>
      <c r="G1347" s="238" t="s">
        <v>585</v>
      </c>
      <c r="H1347" s="25"/>
      <c r="I1347" s="25"/>
      <c r="J1347" s="35" t="s">
        <v>103</v>
      </c>
      <c r="K1347" s="34" t="s">
        <v>36</v>
      </c>
      <c r="L1347" s="31">
        <v>30403</v>
      </c>
      <c r="M1347" s="25"/>
      <c r="N1347" s="25" t="s">
        <v>22</v>
      </c>
      <c r="O1347" s="25">
        <v>1</v>
      </c>
      <c r="P1347" s="25"/>
      <c r="Q1347" s="25"/>
      <c r="R1347" s="25"/>
      <c r="S1347" s="25"/>
      <c r="T1347" s="25"/>
    </row>
  </sheetData>
  <sheetProtection selectLockedCells="1" selectUnlockedCells="1"/>
  <autoFilter ref="B4:T1347" xr:uid="{3BFCF3ED-F60A-411B-BB7D-6B4CD7BEC59C}"/>
  <conditionalFormatting sqref="E6:E1347">
    <cfRule type="expression" dxfId="15" priority="10">
      <formula>_xlfn.ISFORMULA(E6)</formula>
    </cfRule>
  </conditionalFormatting>
  <conditionalFormatting sqref="C1:C1048576">
    <cfRule type="duplicateValues" dxfId="14" priority="370273"/>
  </conditionalFormatting>
  <conditionalFormatting sqref="D833">
    <cfRule type="duplicateValues" dxfId="13" priority="3"/>
  </conditionalFormatting>
  <conditionalFormatting sqref="D345">
    <cfRule type="duplicateValues" dxfId="12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085D-30A6-4D9B-AD47-79FE8A0BDCF0}">
  <sheetPr codeName="Sheet2"/>
  <dimension ref="A1:N251"/>
  <sheetViews>
    <sheetView topLeftCell="B1" zoomScale="85" zoomScaleNormal="85" workbookViewId="0">
      <pane xSplit="2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B1" sqref="B1"/>
    </sheetView>
  </sheetViews>
  <sheetFormatPr defaultRowHeight="15" x14ac:dyDescent="0.25"/>
  <cols>
    <col min="1" max="1" width="3.140625" hidden="1" customWidth="1"/>
    <col min="2" max="2" width="15.140625" customWidth="1"/>
    <col min="3" max="3" width="15.5703125" customWidth="1"/>
    <col min="4" max="4" width="47.85546875" customWidth="1"/>
    <col min="5" max="5" width="17.28515625" bestFit="1" customWidth="1"/>
    <col min="6" max="6" width="7.7109375" customWidth="1"/>
    <col min="8" max="8" width="11.85546875" customWidth="1"/>
    <col min="9" max="9" width="12.140625" customWidth="1"/>
    <col min="10" max="10" width="10.140625" bestFit="1" customWidth="1"/>
    <col min="11" max="11" width="11.85546875" customWidth="1"/>
    <col min="12" max="12" width="15.85546875" customWidth="1"/>
    <col min="14" max="14" width="10.7109375" customWidth="1"/>
  </cols>
  <sheetData>
    <row r="1" spans="2:14" x14ac:dyDescent="0.25">
      <c r="B1" s="87" t="s">
        <v>373</v>
      </c>
      <c r="C1" s="87"/>
      <c r="D1" s="65"/>
      <c r="E1" s="87"/>
      <c r="F1" s="87"/>
      <c r="G1" s="87"/>
      <c r="H1" s="87"/>
      <c r="I1" s="87"/>
      <c r="J1" s="87"/>
      <c r="K1" s="87"/>
      <c r="L1" s="87"/>
    </row>
    <row r="2" spans="2:14" x14ac:dyDescent="0.25"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3" spans="2:14" x14ac:dyDescent="0.25">
      <c r="C3" s="84"/>
      <c r="D3" s="88" t="s">
        <v>372</v>
      </c>
      <c r="E3" s="84"/>
      <c r="F3" s="85"/>
      <c r="G3" s="65"/>
      <c r="H3" s="65"/>
      <c r="I3" s="65"/>
      <c r="J3" s="65"/>
      <c r="K3" s="65"/>
      <c r="L3" s="65"/>
    </row>
    <row r="4" spans="2:14" x14ac:dyDescent="0.25">
      <c r="B4" s="85" t="s">
        <v>371</v>
      </c>
      <c r="C4" s="65"/>
      <c r="D4" s="65"/>
      <c r="E4" s="65"/>
      <c r="F4" s="65"/>
      <c r="G4" s="65"/>
      <c r="H4" s="65"/>
      <c r="I4" s="86"/>
      <c r="J4" s="65"/>
      <c r="K4" s="65"/>
      <c r="L4" s="65"/>
    </row>
    <row r="5" spans="2:14" x14ac:dyDescent="0.25">
      <c r="B5" s="85" t="s">
        <v>370</v>
      </c>
      <c r="C5" s="65"/>
      <c r="D5" s="65"/>
      <c r="E5" s="65"/>
      <c r="F5" s="65"/>
      <c r="G5" s="65"/>
      <c r="H5" s="65"/>
      <c r="I5" s="65"/>
      <c r="J5" s="65"/>
      <c r="K5" s="65"/>
      <c r="L5" s="65"/>
    </row>
    <row r="6" spans="2:14" x14ac:dyDescent="0.25">
      <c r="B6" s="85" t="s">
        <v>369</v>
      </c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2:14" x14ac:dyDescent="0.2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</row>
    <row r="8" spans="2:14" x14ac:dyDescent="0.25">
      <c r="B8" s="65" t="s">
        <v>368</v>
      </c>
      <c r="C8" s="65"/>
      <c r="E8" s="65"/>
      <c r="F8" s="65"/>
      <c r="G8" s="65"/>
      <c r="H8" s="65"/>
      <c r="I8" s="65"/>
      <c r="J8" s="65"/>
      <c r="K8" s="84" t="s">
        <v>367</v>
      </c>
      <c r="L8" s="83">
        <f>SUM(L11:L251)</f>
        <v>247127.30000000002</v>
      </c>
    </row>
    <row r="9" spans="2:14" ht="15.75" thickBot="1" x14ac:dyDescent="0.3">
      <c r="C9" s="65"/>
      <c r="D9" s="65"/>
      <c r="E9" s="65"/>
      <c r="F9" s="65"/>
      <c r="G9" s="65"/>
      <c r="H9" s="65"/>
      <c r="I9" s="65"/>
      <c r="J9" s="65"/>
      <c r="K9" s="65"/>
      <c r="L9" s="65"/>
    </row>
    <row r="10" spans="2:14" ht="64.5" thickBot="1" x14ac:dyDescent="0.3">
      <c r="B10" s="89" t="s">
        <v>374</v>
      </c>
      <c r="C10" s="66" t="s">
        <v>2</v>
      </c>
      <c r="D10" s="66" t="s">
        <v>4</v>
      </c>
      <c r="E10" s="82" t="s">
        <v>8</v>
      </c>
      <c r="F10" s="67" t="s">
        <v>194</v>
      </c>
      <c r="G10" s="67" t="s">
        <v>195</v>
      </c>
      <c r="H10" s="67" t="s">
        <v>366</v>
      </c>
      <c r="I10" s="67" t="s">
        <v>365</v>
      </c>
      <c r="J10" s="67" t="s">
        <v>364</v>
      </c>
      <c r="K10" s="67" t="s">
        <v>363</v>
      </c>
      <c r="L10" s="171" t="s">
        <v>362</v>
      </c>
      <c r="M10" s="168" t="s">
        <v>6787</v>
      </c>
      <c r="N10" s="169" t="s">
        <v>6786</v>
      </c>
    </row>
    <row r="11" spans="2:14" ht="25.5" x14ac:dyDescent="0.25">
      <c r="B11" s="79">
        <v>1119380</v>
      </c>
      <c r="C11" s="81">
        <f>IFERROR(IFERROR(IF(OR(
                     INDEX('Прайс-лист Usystems'!G:G,MATCH(B11+0,'Прайс-лист Usystems'!C:C,0))="Регулярный ассортимент",  INDEX('Прайс-лист Usystems'!G:G,MATCH(B11+0,'Прайс-лист Usystems'!C:C,0))="Ограниченно доступен в пределах складских остатков"),B11,
                     IFERROR(INDEX(Portfolio!M:M,MATCH(B11+0,Portfolio!C:C,0)),
                     INDEX(Portfolio!M:M,MATCH(B11+0,Portfolio!I:I,0)))),
                IFERROR(INDEX(Portfolio!M:M,MATCH(B11+0,Portfolio!C:C,0)),INDEX(Portfolio!M:M,MATCH(B11+0,Portfolio!I:I,0)))),
       "")</f>
        <v>1237378</v>
      </c>
      <c r="D11" s="68" t="str">
        <f>IF($C11="","",IFERROR(VLOOKUP($C11,'Прайс-лист Usystems'!$C:$U,3,0),""))</f>
        <v>USYSTEMS расширительная головка M12 10/9,9 '1С</v>
      </c>
      <c r="E11" s="68" t="str">
        <f>IF($C11="","",IFERROR(VLOOKUP($C11,'Прайс-лист Usystems'!$C:$U,8,0),""))</f>
        <v>TOOLS</v>
      </c>
      <c r="F11" s="69" t="str">
        <f>IF($C11="","",IFERROR(VLOOKUP($C11,'Прайс-лист Usystems'!$C:$U,9,0),""))</f>
        <v>ШТ</v>
      </c>
      <c r="G11" s="70">
        <v>1</v>
      </c>
      <c r="H11" s="69">
        <f>IF($C11="","",IFERROR(ROUNDUP(G11/VLOOKUP($C11,'Прайс-лист Usystems'!$C:$U,13,0),0)*VLOOKUP($C11,'Прайс-лист Usystems'!$C:$U,13,0),""))</f>
        <v>1</v>
      </c>
      <c r="I11" s="167">
        <f>IF($C11="","",IFERROR(VLOOKUP($C11,'Прайс-лист Usystems'!$C:$U,10,0),""))</f>
        <v>12024</v>
      </c>
      <c r="J11" s="80">
        <v>0.05</v>
      </c>
      <c r="K11" s="72">
        <f t="shared" ref="K11:K74" si="0">IFERROR(ROUND(I11*(1-J11),2),"")</f>
        <v>11422.8</v>
      </c>
      <c r="L11" s="72">
        <f t="shared" ref="L11:L74" si="1">IFERROR(K11*H11,"")</f>
        <v>11422.8</v>
      </c>
      <c r="M11" s="170" t="str">
        <f>IF($C11="","",IFERROR(IF(VLOOKUP($C11,'Прайс-лист Usystems'!$C:$U,11,0)=0,"",VLOOKUP($C11,'Прайс-лист Usystems'!$C:$U,11,0)*$H11),""))</f>
        <v/>
      </c>
      <c r="N11" s="170" t="str">
        <f>IF($C11="","",IFERROR(IF(VLOOKUP($C11,'Прайс-лист Usystems'!$C:$U,12,0)=0,"",VLOOKUP($C11,'Прайс-лист Usystems'!$C:$U,12,0)*$H11),""))</f>
        <v/>
      </c>
    </row>
    <row r="12" spans="2:14" ht="25.5" x14ac:dyDescent="0.25">
      <c r="B12" s="76">
        <v>1135962</v>
      </c>
      <c r="C12" s="81">
        <f>IFERROR(IFERROR(IF(OR(
                     INDEX('Прайс-лист Usystems'!G:G,MATCH(B12+0,'Прайс-лист Usystems'!C:C,0))="Регулярный ассортимент",  INDEX('Прайс-лист Usystems'!G:G,MATCH(B12+0,'Прайс-лист Usystems'!C:C,0))="Ограниченно доступен в пределах складских остатков"),B12,
                     IFERROR(INDEX(Portfolio!M:M,MATCH(B12+0,Portfolio!C:C,0)),
                     INDEX(Portfolio!M:M,MATCH(B12+0,Portfolio!I:I,0)))),
                IFERROR(INDEX(Portfolio!M:M,MATCH(B12+0,Portfolio!C:C,0)),INDEX(Portfolio!M:M,MATCH(B12+0,Portfolio!I:I,0)))),
       "")</f>
        <v>1136959</v>
      </c>
      <c r="D12" s="68" t="str">
        <f>IF($C12="","",IFERROR(VLOOKUP($C12,'Прайс-лист Usystems'!$C:$U,3,0),""))</f>
        <v>USYSTEMS кран шаровой BV-S 1"НР-1"ВР, комплект '1И</v>
      </c>
      <c r="E12" s="68" t="str">
        <f>IF($C12="","",IFERROR(VLOOKUP($C12,'Прайс-лист Usystems'!$C:$U,8,0),""))</f>
        <v>SMART components</v>
      </c>
      <c r="F12" s="69" t="str">
        <f>IF($C12="","",IFERROR(VLOOKUP($C12,'Прайс-лист Usystems'!$C:$U,9,0),""))</f>
        <v>ШТ</v>
      </c>
      <c r="G12" s="78">
        <v>2</v>
      </c>
      <c r="H12" s="69">
        <f>IF($C12="","",IFERROR(ROUNDUP(G12/VLOOKUP($C12,'Прайс-лист Usystems'!$C:$U,13,0),0)*VLOOKUP($C12,'Прайс-лист Usystems'!$C:$U,13,0),""))</f>
        <v>2</v>
      </c>
      <c r="I12" s="167">
        <f>IF($C12="","",IFERROR(VLOOKUP($C12,'Прайс-лист Usystems'!$C:$U,10,0),""))</f>
        <v>3800</v>
      </c>
      <c r="J12" s="80">
        <v>0.05</v>
      </c>
      <c r="K12" s="72">
        <f t="shared" si="0"/>
        <v>3610</v>
      </c>
      <c r="L12" s="72">
        <f t="shared" si="1"/>
        <v>7220</v>
      </c>
      <c r="M12" s="170">
        <f>IF($C12="","",IFERROR(IF(VLOOKUP($C12,'Прайс-лист Usystems'!$C:$U,11,0)=0,"",VLOOKUP($C12,'Прайс-лист Usystems'!$C:$U,11,0)*$H12),""))</f>
        <v>1.274</v>
      </c>
      <c r="N12" s="170">
        <f>IF($C12="","",IFERROR(IF(VLOOKUP($C12,'Прайс-лист Usystems'!$C:$U,12,0)=0,"",VLOOKUP($C12,'Прайс-лист Usystems'!$C:$U,12,0)*$H12),""))</f>
        <v>8.3799999999999999E-4</v>
      </c>
    </row>
    <row r="13" spans="2:14" ht="25.5" x14ac:dyDescent="0.25">
      <c r="B13" s="76">
        <v>1063288</v>
      </c>
      <c r="C13" s="81">
        <f>IFERROR(IFERROR(IF(OR(
                     INDEX('Прайс-лист Usystems'!G:G,MATCH(B13+0,'Прайс-лист Usystems'!C:C,0))="Регулярный ассортимент",  INDEX('Прайс-лист Usystems'!G:G,MATCH(B13+0,'Прайс-лист Usystems'!C:C,0))="Ограниченно доступен в пределах складских остатков"),B13,
                     IFERROR(INDEX(Portfolio!M:M,MATCH(B13+0,Portfolio!C:C,0)),
                     INDEX(Portfolio!M:M,MATCH(B13+0,Portfolio!I:I,0)))),
                IFERROR(INDEX(Portfolio!M:M,MATCH(B13+0,Portfolio!C:C,0)),INDEX(Portfolio!M:M,MATCH(B13+0,Portfolio!I:I,0)))),
       "")</f>
        <v>1237361</v>
      </c>
      <c r="D13" s="68" t="str">
        <f>IF($C13="","",IFERROR(VLOOKUP($C13,'Прайс-лист Usystems'!$C:$U,3,0),""))</f>
        <v>USYSTEMS труба Minitec Pipe белая 10x1,3 бухта 120м '120С</v>
      </c>
      <c r="E13" s="68" t="str">
        <f>IF($C13="","",IFERROR(VLOOKUP($C13,'Прайс-лист Usystems'!$C:$U,8,0),""))</f>
        <v>SMART pipes</v>
      </c>
      <c r="F13" s="69" t="str">
        <f>IF($C13="","",IFERROR(VLOOKUP($C13,'Прайс-лист Usystems'!$C:$U,9,0),""))</f>
        <v>M</v>
      </c>
      <c r="G13" s="78">
        <v>60</v>
      </c>
      <c r="H13" s="69">
        <f>IF($C13="","",IFERROR(ROUNDUP(G13/VLOOKUP($C13,'Прайс-лист Usystems'!$C:$U,13,0),0)*VLOOKUP($C13,'Прайс-лист Usystems'!$C:$U,13,0),""))</f>
        <v>120</v>
      </c>
      <c r="I13" s="167">
        <f>IF($C13="","",IFERROR(VLOOKUP($C13,'Прайс-лист Usystems'!$C:$U,10,0),""))</f>
        <v>139</v>
      </c>
      <c r="J13" s="80">
        <v>0.05</v>
      </c>
      <c r="K13" s="72">
        <f t="shared" si="0"/>
        <v>132.05000000000001</v>
      </c>
      <c r="L13" s="72">
        <f t="shared" si="1"/>
        <v>15846.000000000002</v>
      </c>
      <c r="M13" s="170">
        <f>IF($C13="","",IFERROR(IF(VLOOKUP($C13,'Прайс-лист Usystems'!$C:$U,11,0)=0,"",VLOOKUP($C13,'Прайс-лист Usystems'!$C:$U,11,0)*$H13),""))</f>
        <v>4.5599999999999996</v>
      </c>
      <c r="N13" s="170">
        <f>IF($C13="","",IFERROR(IF(VLOOKUP($C13,'Прайс-лист Usystems'!$C:$U,12,0)=0,"",VLOOKUP($C13,'Прайс-лист Usystems'!$C:$U,12,0)*$H13),""))</f>
        <v>3.8280000000000002E-2</v>
      </c>
    </row>
    <row r="14" spans="2:14" ht="25.5" x14ac:dyDescent="0.25">
      <c r="B14" s="76">
        <v>1063289</v>
      </c>
      <c r="C14" s="81">
        <f>IFERROR(IFERROR(IF(OR(
                     INDEX('Прайс-лист Usystems'!G:G,MATCH(B14+0,'Прайс-лист Usystems'!C:C,0))="Регулярный ассортимент",  INDEX('Прайс-лист Usystems'!G:G,MATCH(B14+0,'Прайс-лист Usystems'!C:C,0))="Ограниченно доступен в пределах складских остатков"),B14,
                     IFERROR(INDEX(Portfolio!M:M,MATCH(B14+0,Portfolio!C:C,0)),
                     INDEX(Portfolio!M:M,MATCH(B14+0,Portfolio!I:I,0)))),
                IFERROR(INDEX(Portfolio!M:M,MATCH(B14+0,Portfolio!C:C,0)),INDEX(Portfolio!M:M,MATCH(B14+0,Portfolio!I:I,0)))),
       "")</f>
        <v>1237362</v>
      </c>
      <c r="D14" s="68" t="str">
        <f>IF($C14="","",IFERROR(VLOOKUP($C14,'Прайс-лист Usystems'!$C:$U,3,0),""))</f>
        <v>USYSTEMS труба Minitec Pipe белая 10x1,3 бухта 240м '240С</v>
      </c>
      <c r="E14" s="68" t="str">
        <f>IF($C14="","",IFERROR(VLOOKUP($C14,'Прайс-лист Usystems'!$C:$U,8,0),""))</f>
        <v>SMART pipes</v>
      </c>
      <c r="F14" s="69" t="str">
        <f>IF($C14="","",IFERROR(VLOOKUP($C14,'Прайс-лист Usystems'!$C:$U,9,0),""))</f>
        <v>M</v>
      </c>
      <c r="G14" s="78">
        <v>40</v>
      </c>
      <c r="H14" s="69">
        <f>IF($C14="","",IFERROR(ROUNDUP(G14/VLOOKUP($C14,'Прайс-лист Usystems'!$C:$U,13,0),0)*VLOOKUP($C14,'Прайс-лист Usystems'!$C:$U,13,0),""))</f>
        <v>240</v>
      </c>
      <c r="I14" s="167">
        <f>IF($C14="","",IFERROR(VLOOKUP($C14,'Прайс-лист Usystems'!$C:$U,10,0),""))</f>
        <v>139</v>
      </c>
      <c r="J14" s="77">
        <v>0.05</v>
      </c>
      <c r="K14" s="73">
        <f t="shared" si="0"/>
        <v>132.05000000000001</v>
      </c>
      <c r="L14" s="72">
        <f t="shared" si="1"/>
        <v>31692.000000000004</v>
      </c>
      <c r="M14" s="170">
        <f>IF($C14="","",IFERROR(IF(VLOOKUP($C14,'Прайс-лист Usystems'!$C:$U,11,0)=0,"",VLOOKUP($C14,'Прайс-лист Usystems'!$C:$U,11,0)*$H14),""))</f>
        <v>9.1199999999999992</v>
      </c>
      <c r="N14" s="170">
        <f>IF($C14="","",IFERROR(IF(VLOOKUP($C14,'Прайс-лист Usystems'!$C:$U,12,0)=0,"",VLOOKUP($C14,'Прайс-лист Usystems'!$C:$U,12,0)*$H14),""))</f>
        <v>7.3440000000000005E-2</v>
      </c>
    </row>
    <row r="15" spans="2:14" ht="25.5" x14ac:dyDescent="0.25">
      <c r="B15" s="76">
        <v>1063381</v>
      </c>
      <c r="C15" s="81">
        <f>IFERROR(IFERROR(IF(OR(
                     INDEX('Прайс-лист Usystems'!G:G,MATCH(B15+0,'Прайс-лист Usystems'!C:C,0))="Регулярный ассортимент",  INDEX('Прайс-лист Usystems'!G:G,MATCH(B15+0,'Прайс-лист Usystems'!C:C,0))="Ограниченно доступен в пределах складских остатков"),B15,
                     IFERROR(INDEX(Portfolio!M:M,MATCH(B15+0,Portfolio!C:C,0)),
                     INDEX(Portfolio!M:M,MATCH(B15+0,Portfolio!I:I,0)))),
                IFERROR(INDEX(Portfolio!M:M,MATCH(B15+0,Portfolio!C:C,0)),INDEX(Portfolio!M:M,MATCH(B15+0,Portfolio!I:I,0)))),
       "")</f>
        <v>1237363</v>
      </c>
      <c r="D15" s="68" t="str">
        <f>IF($C15="","",IFERROR(VLOOKUP($C15,'Прайс-лист Usystems'!$C:$U,3,0),""))</f>
        <v>USYSTEMS труба Minitec Pipe белая 10x1,3 бухта 480м '480С</v>
      </c>
      <c r="E15" s="68" t="str">
        <f>IF($C15="","",IFERROR(VLOOKUP($C15,'Прайс-лист Usystems'!$C:$U,8,0),""))</f>
        <v>SMART pipes</v>
      </c>
      <c r="F15" s="69" t="str">
        <f>IF($C15="","",IFERROR(VLOOKUP($C15,'Прайс-лист Usystems'!$C:$U,9,0),""))</f>
        <v>M</v>
      </c>
      <c r="G15" s="78">
        <v>5</v>
      </c>
      <c r="H15" s="69">
        <f>IF($C15="","",IFERROR(ROUNDUP(G15/VLOOKUP($C15,'Прайс-лист Usystems'!$C:$U,13,0),0)*VLOOKUP($C15,'Прайс-лист Usystems'!$C:$U,13,0),""))</f>
        <v>480</v>
      </c>
      <c r="I15" s="167">
        <f>IF($C15="","",IFERROR(VLOOKUP($C15,'Прайс-лист Usystems'!$C:$U,10,0),""))</f>
        <v>139</v>
      </c>
      <c r="J15" s="77">
        <v>0.05</v>
      </c>
      <c r="K15" s="73">
        <f t="shared" si="0"/>
        <v>132.05000000000001</v>
      </c>
      <c r="L15" s="72">
        <f t="shared" si="1"/>
        <v>63384.000000000007</v>
      </c>
      <c r="M15" s="170">
        <f>IF($C15="","",IFERROR(IF(VLOOKUP($C15,'Прайс-лист Usystems'!$C:$U,11,0)=0,"",VLOOKUP($C15,'Прайс-лист Usystems'!$C:$U,11,0)*$H15),""))</f>
        <v>18.239999999999998</v>
      </c>
      <c r="N15" s="170">
        <f>IF($C15="","",IFERROR(IF(VLOOKUP($C15,'Прайс-лист Usystems'!$C:$U,12,0)=0,"",VLOOKUP($C15,'Прайс-лист Usystems'!$C:$U,12,0)*$H15),""))</f>
        <v>0.10367999999999999</v>
      </c>
    </row>
    <row r="16" spans="2:14" ht="25.5" x14ac:dyDescent="0.25">
      <c r="B16" s="76">
        <v>1005263</v>
      </c>
      <c r="C16" s="81">
        <f>IFERROR(IFERROR(IF(OR(
                     INDEX('Прайс-лист Usystems'!G:G,MATCH(B16+0,'Прайс-лист Usystems'!C:C,0))="Регулярный ассортимент",  INDEX('Прайс-лист Usystems'!G:G,MATCH(B16+0,'Прайс-лист Usystems'!C:C,0))="Ограниченно доступен в пределах складских остатков"),B16,
                     IFERROR(INDEX(Portfolio!M:M,MATCH(B16+0,Portfolio!C:C,0)),
                     INDEX(Portfolio!M:M,MATCH(B16+0,Portfolio!I:I,0)))),
                IFERROR(INDEX(Portfolio!M:M,MATCH(B16+0,Portfolio!C:C,0)),INDEX(Portfolio!M:M,MATCH(B16+0,Portfolio!I:I,0)))),
       "")</f>
        <v>1237364</v>
      </c>
      <c r="D16" s="68" t="str">
        <f>IF($C16="","",IFERROR(VLOOKUP($C16,'Прайс-лист Usystems'!$C:$U,3,0),""))</f>
        <v>USYSTEMS кольцо Minitec с упором белое 10 '10С</v>
      </c>
      <c r="E16" s="68" t="str">
        <f>IF($C16="","",IFERROR(VLOOKUP($C16,'Прайс-лист Usystems'!$C:$U,8,0),""))</f>
        <v>SMART components</v>
      </c>
      <c r="F16" s="69" t="str">
        <f>IF($C16="","",IFERROR(VLOOKUP($C16,'Прайс-лист Usystems'!$C:$U,9,0),""))</f>
        <v>ШТ</v>
      </c>
      <c r="G16" s="78">
        <v>5</v>
      </c>
      <c r="H16" s="69">
        <f>IF($C16="","",IFERROR(ROUNDUP(G16/VLOOKUP($C16,'Прайс-лист Usystems'!$C:$U,13,0),0)*VLOOKUP($C16,'Прайс-лист Usystems'!$C:$U,13,0),""))</f>
        <v>10</v>
      </c>
      <c r="I16" s="167">
        <f>IF($C16="","",IFERROR(VLOOKUP($C16,'Прайс-лист Usystems'!$C:$U,10,0),""))</f>
        <v>24</v>
      </c>
      <c r="J16" s="77">
        <v>0.05</v>
      </c>
      <c r="K16" s="73">
        <f t="shared" si="0"/>
        <v>22.8</v>
      </c>
      <c r="L16" s="72">
        <f t="shared" si="1"/>
        <v>228</v>
      </c>
      <c r="M16" s="170">
        <f>IF($C16="","",IFERROR(IF(VLOOKUP($C16,'Прайс-лист Usystems'!$C:$U,11,0)=0,"",VLOOKUP($C16,'Прайс-лист Usystems'!$C:$U,11,0)*$H16),""))</f>
        <v>8.9999999999999993E-3</v>
      </c>
      <c r="N16" s="170">
        <f>IF($C16="","",IFERROR(IF(VLOOKUP($C16,'Прайс-лист Usystems'!$C:$U,12,0)=0,"",VLOOKUP($C16,'Прайс-лист Usystems'!$C:$U,12,0)*$H16),""))</f>
        <v>8.9999999999999993E-3</v>
      </c>
    </row>
    <row r="17" spans="2:14" ht="25.5" x14ac:dyDescent="0.25">
      <c r="B17" s="76">
        <v>1018315</v>
      </c>
      <c r="C17" s="81">
        <f>IFERROR(IFERROR(IF(OR(
                     INDEX('Прайс-лист Usystems'!G:G,MATCH(B17+0,'Прайс-лист Usystems'!C:C,0))="Регулярный ассортимент",  INDEX('Прайс-лист Usystems'!G:G,MATCH(B17+0,'Прайс-лист Usystems'!C:C,0))="Ограниченно доступен в пределах складских остатков"),B17,
                     IFERROR(INDEX(Portfolio!M:M,MATCH(B17+0,Portfolio!C:C,0)),
                     INDEX(Portfolio!M:M,MATCH(B17+0,Portfolio!I:I,0)))),
                IFERROR(INDEX(Portfolio!M:M,MATCH(B17+0,Portfolio!C:C,0)),INDEX(Portfolio!M:M,MATCH(B17+0,Portfolio!I:I,0)))),
       "")</f>
        <v>1136693</v>
      </c>
      <c r="D17" s="68" t="str">
        <f>IF($C17="","",IFERROR(VLOOKUP($C17,'Прайс-лист Usystems'!$C:$U,3,0),""))</f>
        <v>USYSTEMS термоусаживаемый концевой уплотнитель Single d25-63/D140 '1И</v>
      </c>
      <c r="E17" s="68" t="str">
        <f>IF($C17="","",IFERROR(VLOOKUP($C17,'Прайс-лист Usystems'!$C:$U,8,0),""))</f>
        <v>PHC components</v>
      </c>
      <c r="F17" s="69" t="str">
        <f>IF($C17="","",IFERROR(VLOOKUP($C17,'Прайс-лист Usystems'!$C:$U,9,0),""))</f>
        <v>ШТ</v>
      </c>
      <c r="G17" s="78">
        <v>5</v>
      </c>
      <c r="H17" s="69">
        <f>IF($C17="","",IFERROR(ROUNDUP(G17/VLOOKUP($C17,'Прайс-лист Usystems'!$C:$U,13,0),0)*VLOOKUP($C17,'Прайс-лист Usystems'!$C:$U,13,0),""))</f>
        <v>5</v>
      </c>
      <c r="I17" s="167">
        <f>IF($C17="","",IFERROR(VLOOKUP($C17,'Прайс-лист Usystems'!$C:$U,10,0),""))</f>
        <v>3990</v>
      </c>
      <c r="J17" s="77">
        <v>0.05</v>
      </c>
      <c r="K17" s="73">
        <f t="shared" si="0"/>
        <v>3790.5</v>
      </c>
      <c r="L17" s="72">
        <f t="shared" si="1"/>
        <v>18952.5</v>
      </c>
      <c r="M17" s="170">
        <f>IF($C17="","",IFERROR(IF(VLOOKUP($C17,'Прайс-лист Usystems'!$C:$U,11,0)=0,"",VLOOKUP($C17,'Прайс-лист Usystems'!$C:$U,11,0)*$H17),""))</f>
        <v>0.65</v>
      </c>
      <c r="N17" s="170">
        <f>IF($C17="","",IFERROR(IF(VLOOKUP($C17,'Прайс-лист Usystems'!$C:$U,12,0)=0,"",VLOOKUP($C17,'Прайс-лист Usystems'!$C:$U,12,0)*$H17),""))</f>
        <v>7.4999999999999997E-3</v>
      </c>
    </row>
    <row r="18" spans="2:14" ht="25.5" x14ac:dyDescent="0.25">
      <c r="B18" s="76">
        <v>1018314</v>
      </c>
      <c r="C18" s="81">
        <f>IFERROR(IFERROR(IF(OR(
                     INDEX('Прайс-лист Usystems'!G:G,MATCH(B18+0,'Прайс-лист Usystems'!C:C,0))="Регулярный ассортимент",  INDEX('Прайс-лист Usystems'!G:G,MATCH(B18+0,'Прайс-лист Usystems'!C:C,0))="Ограниченно доступен в пределах складских остатков"),B18,
                     IFERROR(INDEX(Portfolio!M:M,MATCH(B18+0,Portfolio!C:C,0)),
                     INDEX(Portfolio!M:M,MATCH(B18+0,Portfolio!I:I,0)))),
                IFERROR(INDEX(Portfolio!M:M,MATCH(B18+0,Portfolio!C:C,0)),INDEX(Portfolio!M:M,MATCH(B18+0,Portfolio!I:I,0)))),
       "")</f>
        <v>1136693</v>
      </c>
      <c r="D18" s="68" t="str">
        <f>IF($C18="","",IFERROR(VLOOKUP($C18,'Прайс-лист Usystems'!$C:$U,3,0),""))</f>
        <v>USYSTEMS термоусаживаемый концевой уплотнитель Single d25-63/D140 '1И</v>
      </c>
      <c r="E18" s="68" t="str">
        <f>IF($C18="","",IFERROR(VLOOKUP($C18,'Прайс-лист Usystems'!$C:$U,8,0),""))</f>
        <v>PHC components</v>
      </c>
      <c r="F18" s="69" t="str">
        <f>IF($C18="","",IFERROR(VLOOKUP($C18,'Прайс-лист Usystems'!$C:$U,9,0),""))</f>
        <v>ШТ</v>
      </c>
      <c r="G18" s="78">
        <v>5</v>
      </c>
      <c r="H18" s="69">
        <f>IF($C18="","",IFERROR(ROUNDUP(G18/VLOOKUP($C18,'Прайс-лист Usystems'!$C:$U,13,0),0)*VLOOKUP($C18,'Прайс-лист Usystems'!$C:$U,13,0),""))</f>
        <v>5</v>
      </c>
      <c r="I18" s="167">
        <f>IF($C18="","",IFERROR(VLOOKUP($C18,'Прайс-лист Usystems'!$C:$U,10,0),""))</f>
        <v>3990</v>
      </c>
      <c r="J18" s="77">
        <v>0.05</v>
      </c>
      <c r="K18" s="73">
        <f t="shared" si="0"/>
        <v>3790.5</v>
      </c>
      <c r="L18" s="72">
        <f t="shared" si="1"/>
        <v>18952.5</v>
      </c>
      <c r="M18" s="170">
        <f>IF($C18="","",IFERROR(IF(VLOOKUP($C18,'Прайс-лист Usystems'!$C:$U,11,0)=0,"",VLOOKUP($C18,'Прайс-лист Usystems'!$C:$U,11,0)*$H18),""))</f>
        <v>0.65</v>
      </c>
      <c r="N18" s="170">
        <f>IF($C18="","",IFERROR(IF(VLOOKUP($C18,'Прайс-лист Usystems'!$C:$U,12,0)=0,"",VLOOKUP($C18,'Прайс-лист Usystems'!$C:$U,12,0)*$H18),""))</f>
        <v>7.4999999999999997E-3</v>
      </c>
    </row>
    <row r="19" spans="2:14" ht="25.5" x14ac:dyDescent="0.25">
      <c r="B19" s="76">
        <v>1018245</v>
      </c>
      <c r="C19" s="81">
        <f>IFERROR(IFERROR(IF(OR(
                     INDEX('Прайс-лист Usystems'!G:G,MATCH(B19+0,'Прайс-лист Usystems'!C:C,0))="Регулярный ассортимент",  INDEX('Прайс-лист Usystems'!G:G,MATCH(B19+0,'Прайс-лист Usystems'!C:C,0))="Ограниченно доступен в пределах складских остатков"),B19,
                     IFERROR(INDEX(Portfolio!M:M,MATCH(B19+0,Portfolio!C:C,0)),
                     INDEX(Portfolio!M:M,MATCH(B19+0,Portfolio!I:I,0)))),
                IFERROR(INDEX(Portfolio!M:M,MATCH(B19+0,Portfolio!C:C,0)),INDEX(Portfolio!M:M,MATCH(B19+0,Portfolio!I:I,0)))),
       "")</f>
        <v>1136696</v>
      </c>
      <c r="D19" s="68" t="str">
        <f>IF($C19="","",IFERROR(VLOOKUP($C19,'Прайс-лист Usystems'!$C:$U,3,0),""))</f>
        <v>USYSTEMS термоусаживаемый концевой уплотнитель Twin d20-40/D140 '1И</v>
      </c>
      <c r="E19" s="68" t="str">
        <f>IF($C19="","",IFERROR(VLOOKUP($C19,'Прайс-лист Usystems'!$C:$U,8,0),""))</f>
        <v>PHC components</v>
      </c>
      <c r="F19" s="69" t="str">
        <f>IF($C19="","",IFERROR(VLOOKUP($C19,'Прайс-лист Usystems'!$C:$U,9,0),""))</f>
        <v>ШТ</v>
      </c>
      <c r="G19" s="78">
        <v>5</v>
      </c>
      <c r="H19" s="69">
        <f>IF($C19="","",IFERROR(ROUNDUP(G19/VLOOKUP($C19,'Прайс-лист Usystems'!$C:$U,13,0),0)*VLOOKUP($C19,'Прайс-лист Usystems'!$C:$U,13,0),""))</f>
        <v>5</v>
      </c>
      <c r="I19" s="167">
        <f>IF($C19="","",IFERROR(VLOOKUP($C19,'Прайс-лист Usystems'!$C:$U,10,0),""))</f>
        <v>6120</v>
      </c>
      <c r="J19" s="77">
        <v>0.05</v>
      </c>
      <c r="K19" s="73">
        <f t="shared" si="0"/>
        <v>5814</v>
      </c>
      <c r="L19" s="72">
        <f t="shared" si="1"/>
        <v>29070</v>
      </c>
      <c r="M19" s="170">
        <f>IF($C19="","",IFERROR(IF(VLOOKUP($C19,'Прайс-лист Usystems'!$C:$U,11,0)=0,"",VLOOKUP($C19,'Прайс-лист Usystems'!$C:$U,11,0)*$H19),""))</f>
        <v>0.95</v>
      </c>
      <c r="N19" s="170">
        <f>IF($C19="","",IFERROR(IF(VLOOKUP($C19,'Прайс-лист Usystems'!$C:$U,12,0)=0,"",VLOOKUP($C19,'Прайс-лист Usystems'!$C:$U,12,0)*$H19),""))</f>
        <v>0.01</v>
      </c>
    </row>
    <row r="20" spans="2:14" ht="37.5" customHeight="1" x14ac:dyDescent="0.25">
      <c r="B20" s="76">
        <v>1086838</v>
      </c>
      <c r="C20" s="81">
        <f>IFERROR(IFERROR(IF(OR(
                     INDEX('Прайс-лист Usystems'!G:G,MATCH(B20+0,'Прайс-лист Usystems'!C:C,0))="Регулярный ассортимент",  INDEX('Прайс-лист Usystems'!G:G,MATCH(B20+0,'Прайс-лист Usystems'!C:C,0))="Ограниченно доступен в пределах складских остатков"),B20,
                     IFERROR(INDEX(Portfolio!M:M,MATCH(B20+0,Portfolio!C:C,0)),
                     INDEX(Portfolio!M:M,MATCH(B20+0,Portfolio!I:I,0)))),
                IFERROR(INDEX(Portfolio!M:M,MATCH(B20+0,Portfolio!C:C,0)),INDEX(Portfolio!M:M,MATCH(B20+0,Portfolio!I:I,0)))),
       "")</f>
        <v>1136699</v>
      </c>
      <c r="D20" s="68" t="str">
        <f>IF($C20="","",IFERROR(VLOOKUP($C20,'Прайс-лист Usystems'!$C:$U,3,0),""))</f>
        <v>USYSTEMS термоусаживаемый концевой уплотнитель Quattro d20-40/D140-175-200 '1И</v>
      </c>
      <c r="E20" s="68" t="str">
        <f>IF($C20="","",IFERROR(VLOOKUP($C20,'Прайс-лист Usystems'!$C:$U,8,0),""))</f>
        <v>PHC components</v>
      </c>
      <c r="F20" s="69" t="str">
        <f>IF($C20="","",IFERROR(VLOOKUP($C20,'Прайс-лист Usystems'!$C:$U,9,0),""))</f>
        <v>ШТ</v>
      </c>
      <c r="G20" s="78">
        <v>5</v>
      </c>
      <c r="H20" s="69">
        <f>IF($C20="","",IFERROR(ROUNDUP(G20/VLOOKUP($C20,'Прайс-лист Usystems'!$C:$U,13,0),0)*VLOOKUP($C20,'Прайс-лист Usystems'!$C:$U,13,0),""))</f>
        <v>5</v>
      </c>
      <c r="I20" s="167">
        <f>IF($C20="","",IFERROR(VLOOKUP($C20,'Прайс-лист Usystems'!$C:$U,10,0),""))</f>
        <v>8357</v>
      </c>
      <c r="J20" s="77">
        <v>0.05</v>
      </c>
      <c r="K20" s="73">
        <f t="shared" si="0"/>
        <v>7939.15</v>
      </c>
      <c r="L20" s="72">
        <f t="shared" si="1"/>
        <v>39695.75</v>
      </c>
      <c r="M20" s="170">
        <f>IF($C20="","",IFERROR(IF(VLOOKUP($C20,'Прайс-лист Usystems'!$C:$U,11,0)=0,"",VLOOKUP($C20,'Прайс-лист Usystems'!$C:$U,11,0)*$H20),""))</f>
        <v>1.375</v>
      </c>
      <c r="N20" s="170">
        <f>IF($C20="","",IFERROR(IF(VLOOKUP($C20,'Прайс-лист Usystems'!$C:$U,12,0)=0,"",VLOOKUP($C20,'Прайс-лист Usystems'!$C:$U,12,0)*$H20),""))</f>
        <v>0.22499999999999998</v>
      </c>
    </row>
    <row r="21" spans="2:14" ht="25.5" x14ac:dyDescent="0.25">
      <c r="B21" s="76">
        <v>1237380</v>
      </c>
      <c r="C21" s="81">
        <f>IFERROR(IFERROR(IF(OR(
                     INDEX('Прайс-лист Usystems'!G:G,MATCH(B21+0,'Прайс-лист Usystems'!C:C,0))="Регулярный ассортимент",  INDEX('Прайс-лист Usystems'!G:G,MATCH(B21+0,'Прайс-лист Usystems'!C:C,0))="Ограниченно доступен в пределах складских остатков"),B21,
                     IFERROR(INDEX(Portfolio!M:M,MATCH(B21+0,Portfolio!C:C,0)),
                     INDEX(Portfolio!M:M,MATCH(B21+0,Portfolio!I:I,0)))),
                IFERROR(INDEX(Portfolio!M:M,MATCH(B21+0,Portfolio!C:C,0)),INDEX(Portfolio!M:M,MATCH(B21+0,Portfolio!I:I,0)))),
       "")</f>
        <v>1237380</v>
      </c>
      <c r="D21" s="68" t="str">
        <f>IF($C21="","",IFERROR(VLOOKUP($C21,'Прайс-лист Usystems'!$C:$U,3,0),""))</f>
        <v>USYSTEMS резак для снятия упаковки с бухт '1С</v>
      </c>
      <c r="E21" s="68" t="str">
        <f>IF($C21="","",IFERROR(VLOOKUP($C21,'Прайс-лист Usystems'!$C:$U,8,0),""))</f>
        <v>TOOLS</v>
      </c>
      <c r="F21" s="69" t="str">
        <f>IF($C21="","",IFERROR(VLOOKUP($C21,'Прайс-лист Usystems'!$C:$U,9,0),""))</f>
        <v>ШТ</v>
      </c>
      <c r="G21" s="78">
        <v>5</v>
      </c>
      <c r="H21" s="69">
        <f>IF($C21="","",IFERROR(ROUNDUP(G21/VLOOKUP($C21,'Прайс-лист Usystems'!$C:$U,13,0),0)*VLOOKUP($C21,'Прайс-лист Usystems'!$C:$U,13,0),""))</f>
        <v>5</v>
      </c>
      <c r="I21" s="167">
        <f>IF($C21="","",IFERROR(VLOOKUP($C21,'Прайс-лист Usystems'!$C:$U,10,0),""))</f>
        <v>145</v>
      </c>
      <c r="J21" s="77">
        <v>0.05</v>
      </c>
      <c r="K21" s="73">
        <f t="shared" si="0"/>
        <v>137.75</v>
      </c>
      <c r="L21" s="72">
        <f t="shared" si="1"/>
        <v>688.75</v>
      </c>
      <c r="M21" s="170">
        <f>IF($C21="","",IFERROR(IF(VLOOKUP($C21,'Прайс-лист Usystems'!$C:$U,11,0)=0,"",VLOOKUP($C21,'Прайс-лист Usystems'!$C:$U,11,0)*$H21),""))</f>
        <v>5.4999999999999993E-2</v>
      </c>
      <c r="N21" s="170">
        <f>IF($C21="","",IFERROR(IF(VLOOKUP($C21,'Прайс-лист Usystems'!$C:$U,12,0)=0,"",VLOOKUP($C21,'Прайс-лист Usystems'!$C:$U,12,0)*$H21),""))</f>
        <v>1.15E-4</v>
      </c>
    </row>
    <row r="22" spans="2:14" ht="25.5" x14ac:dyDescent="0.25">
      <c r="B22" s="76">
        <v>1237830</v>
      </c>
      <c r="C22" s="81">
        <f>IFERROR(IFERROR(IF(OR(
                     INDEX('Прайс-лист Usystems'!G:G,MATCH(B22+0,'Прайс-лист Usystems'!C:C,0))="Регулярный ассортимент",  INDEX('Прайс-лист Usystems'!G:G,MATCH(B22+0,'Прайс-лист Usystems'!C:C,0))="Ограниченно доступен в пределах складских остатков"),B22,
                     IFERROR(INDEX(Portfolio!M:M,MATCH(B22+0,Portfolio!C:C,0)),
                     INDEX(Portfolio!M:M,MATCH(B22+0,Portfolio!I:I,0)))),
                IFERROR(INDEX(Portfolio!M:M,MATCH(B22+0,Portfolio!C:C,0)),INDEX(Portfolio!M:M,MATCH(B22+0,Portfolio!I:I,0)))),
       "")</f>
        <v>1237830</v>
      </c>
      <c r="D22" s="68" t="str">
        <f>IF($C22="","",IFERROR(VLOOKUP($C22,'Прайс-лист Usystems'!$C:$U,3,0),""))</f>
        <v>Usystems фреза для подрезки водорозеток 1/2" '1С</v>
      </c>
      <c r="E22" s="68" t="str">
        <f>IF($C22="","",IFERROR(VLOOKUP($C22,'Прайс-лист Usystems'!$C:$U,8,0),""))</f>
        <v>TOOLS</v>
      </c>
      <c r="F22" s="69" t="str">
        <f>IF($C22="","",IFERROR(VLOOKUP($C22,'Прайс-лист Usystems'!$C:$U,9,0),""))</f>
        <v>ШТ</v>
      </c>
      <c r="G22" s="78">
        <v>1</v>
      </c>
      <c r="H22" s="69">
        <f>IF($C22="","",IFERROR(ROUNDUP(G22/VLOOKUP($C22,'Прайс-лист Usystems'!$C:$U,13,0),0)*VLOOKUP($C22,'Прайс-лист Usystems'!$C:$U,13,0),""))</f>
        <v>1</v>
      </c>
      <c r="I22" s="167">
        <f>IF($C22="","",IFERROR(VLOOKUP($C22,'Прайс-лист Usystems'!$C:$U,10,0),""))</f>
        <v>10500</v>
      </c>
      <c r="J22" s="77">
        <v>0.05</v>
      </c>
      <c r="K22" s="73">
        <f t="shared" si="0"/>
        <v>9975</v>
      </c>
      <c r="L22" s="72">
        <f t="shared" si="1"/>
        <v>9975</v>
      </c>
      <c r="M22" s="170" t="str">
        <f>IF($C22="","",IFERROR(IF(VLOOKUP($C22,'Прайс-лист Usystems'!$C:$U,11,0)=0,"",VLOOKUP($C22,'Прайс-лист Usystems'!$C:$U,11,0)*$H22),""))</f>
        <v/>
      </c>
      <c r="N22" s="170" t="str">
        <f>IF($C22="","",IFERROR(IF(VLOOKUP($C22,'Прайс-лист Usystems'!$C:$U,12,0)=0,"",VLOOKUP($C22,'Прайс-лист Usystems'!$C:$U,12,0)*$H22),""))</f>
        <v/>
      </c>
    </row>
    <row r="23" spans="2:14" x14ac:dyDescent="0.25">
      <c r="B23" s="76"/>
      <c r="C23" s="81" t="str">
        <f>IFERROR(IFERROR(IF(OR(
                     INDEX('Прайс-лист Usystems'!G:G,MATCH(B23+0,'Прайс-лист Usystems'!C:C,0))="Регулярный ассортимент",  INDEX('Прайс-лист Usystems'!G:G,MATCH(B23+0,'Прайс-лист Usystems'!C:C,0))="Ограниченно доступен в пределах складских остатков"),B23,
                     IFERROR(INDEX(Portfolio!M:M,MATCH(B23+0,Portfolio!C:C,0)),
                     INDEX(Portfolio!M:M,MATCH(B23+0,Portfolio!I:I,0)))),
                IFERROR(INDEX(Portfolio!M:M,MATCH(B23+0,Portfolio!C:C,0)),INDEX(Portfolio!M:M,MATCH(B23+0,Portfolio!I:I,0)))),
       "")</f>
        <v/>
      </c>
      <c r="D23" s="68" t="str">
        <f>IF($C23="","",IFERROR(VLOOKUP($C23,'Прайс-лист Usystems'!$C:$U,3,0),""))</f>
        <v/>
      </c>
      <c r="E23" s="68" t="str">
        <f>IF($C23="","",IFERROR(VLOOKUP($C23,'Прайс-лист Usystems'!$C:$U,8,0),""))</f>
        <v/>
      </c>
      <c r="F23" s="69" t="str">
        <f>IF($C23="","",IFERROR(VLOOKUP($C23,'Прайс-лист Usystems'!$C:$U,9,0),""))</f>
        <v/>
      </c>
      <c r="G23" s="78"/>
      <c r="H23" s="69" t="str">
        <f>IF($C23="","",IFERROR(ROUNDUP(G23/VLOOKUP($C23,'Прайс-лист Usystems'!$C:$U,13,0),0)*VLOOKUP($C23,'Прайс-лист Usystems'!$C:$U,13,0),""))</f>
        <v/>
      </c>
      <c r="I23" s="167" t="str">
        <f>IF($C23="","",IFERROR(VLOOKUP($C23,'Прайс-лист Usystems'!$C:$U,10,0),""))</f>
        <v/>
      </c>
      <c r="J23" s="77"/>
      <c r="K23" s="73" t="str">
        <f t="shared" si="0"/>
        <v/>
      </c>
      <c r="L23" s="72" t="str">
        <f t="shared" si="1"/>
        <v/>
      </c>
      <c r="M23" s="170" t="str">
        <f>IF($C23="","",IFERROR(IF(VLOOKUP($C23,'Прайс-лист Usystems'!$C:$U,11,0)=0,"",VLOOKUP($C23,'Прайс-лист Usystems'!$C:$U,11,0)*$H23),""))</f>
        <v/>
      </c>
      <c r="N23" s="170" t="str">
        <f>IF($C23="","",IFERROR(IF(VLOOKUP($C23,'Прайс-лист Usystems'!$C:$U,12,0)=0,"",VLOOKUP($C23,'Прайс-лист Usystems'!$C:$U,12,0)*$H23),""))</f>
        <v/>
      </c>
    </row>
    <row r="24" spans="2:14" x14ac:dyDescent="0.25">
      <c r="B24" s="76"/>
      <c r="C24" s="81" t="str">
        <f>IFERROR(IFERROR(IF(OR(
                     INDEX('Прайс-лист Usystems'!G:G,MATCH(B24+0,'Прайс-лист Usystems'!C:C,0))="Регулярный ассортимент",  INDEX('Прайс-лист Usystems'!G:G,MATCH(B24+0,'Прайс-лист Usystems'!C:C,0))="Ограниченно доступен в пределах складских остатков"),B24,
                     IFERROR(INDEX(Portfolio!M:M,MATCH(B24+0,Portfolio!C:C,0)),
                     INDEX(Portfolio!M:M,MATCH(B24+0,Portfolio!I:I,0)))),
                IFERROR(INDEX(Portfolio!M:M,MATCH(B24+0,Portfolio!C:C,0)),INDEX(Portfolio!M:M,MATCH(B24+0,Portfolio!I:I,0)))),
       "")</f>
        <v/>
      </c>
      <c r="D24" s="68" t="str">
        <f>IF($C24="","",IFERROR(VLOOKUP($C24,'Прайс-лист Usystems'!$C:$U,3,0),""))</f>
        <v/>
      </c>
      <c r="E24" s="68" t="str">
        <f>IF($C24="","",IFERROR(VLOOKUP($C24,'Прайс-лист Usystems'!$C:$U,8,0),""))</f>
        <v/>
      </c>
      <c r="F24" s="69" t="str">
        <f>IF($C24="","",IFERROR(VLOOKUP($C24,'Прайс-лист Usystems'!$C:$U,9,0),""))</f>
        <v/>
      </c>
      <c r="G24" s="78"/>
      <c r="H24" s="69" t="str">
        <f>IF($C24="","",IFERROR(ROUNDUP(G24/VLOOKUP($C24,'Прайс-лист Usystems'!$C:$U,13,0),0)*VLOOKUP($C24,'Прайс-лист Usystems'!$C:$U,13,0),""))</f>
        <v/>
      </c>
      <c r="I24" s="167" t="str">
        <f>IF($C24="","",IFERROR(VLOOKUP($C24,'Прайс-лист Usystems'!$C:$U,10,0),""))</f>
        <v/>
      </c>
      <c r="J24" s="77"/>
      <c r="K24" s="73" t="str">
        <f t="shared" si="0"/>
        <v/>
      </c>
      <c r="L24" s="72" t="str">
        <f t="shared" si="1"/>
        <v/>
      </c>
      <c r="M24" s="170" t="str">
        <f>IF($C24="","",IFERROR(IF(VLOOKUP($C24,'Прайс-лист Usystems'!$C:$U,11,0)=0,"",VLOOKUP($C24,'Прайс-лист Usystems'!$C:$U,11,0)*$H24),""))</f>
        <v/>
      </c>
      <c r="N24" s="170" t="str">
        <f>IF($C24="","",IFERROR(IF(VLOOKUP($C24,'Прайс-лист Usystems'!$C:$U,12,0)=0,"",VLOOKUP($C24,'Прайс-лист Usystems'!$C:$U,12,0)*$H24),""))</f>
        <v/>
      </c>
    </row>
    <row r="25" spans="2:14" ht="25.5" x14ac:dyDescent="0.25">
      <c r="B25" s="76"/>
      <c r="C25" s="81" t="str">
        <f>IFERROR(IFERROR(IF(OR(
                     INDEX('Прайс-лист Usystems'!G:G,MATCH(B25+0,'Прайс-лист Usystems'!C:C,0))="Регулярный ассортимент",  INDEX('Прайс-лист Usystems'!G:G,MATCH(B25+0,'Прайс-лист Usystems'!C:C,0))="Ограниченно доступен в пределах складских остатков"),B25,
                     IFERROR(INDEX(Portfolio!M:M,MATCH(B25+0,Portfolio!C:C,0)),
                     INDEX(Portfolio!M:M,MATCH(B25+0,Portfolio!I:I,0)))),
                IFERROR(INDEX(Portfolio!M:M,MATCH(B25+0,Portfolio!C:C,0)),INDEX(Portfolio!M:M,MATCH(B25+0,Portfolio!I:I,0)))),
       "")</f>
        <v/>
      </c>
      <c r="D25" s="68" t="str">
        <f>IF($C25="","",IFERROR(VLOOKUP($C25,'Прайс-лист Usystems'!$C:$U,3,0),""))</f>
        <v/>
      </c>
      <c r="E25" s="68" t="str">
        <f>IF($C25="","",IFERROR(VLOOKUP($C25,'Прайс-лист Usystems'!$C:$U,8,0),""))</f>
        <v/>
      </c>
      <c r="F25" s="69" t="str">
        <f>IF($C25="","",IFERROR(VLOOKUP($C25,'Прайс-лист Usystems'!$C:$U,9,0),""))</f>
        <v/>
      </c>
      <c r="G25" s="78"/>
      <c r="H25" s="69" t="str">
        <f>IF($C25="","",IFERROR(ROUNDUP(G25/VLOOKUP($C25,'Прайс-лист Usystems'!$C:$U,13,0),0)*VLOOKUP($C25,'Прайс-лист Usystems'!$C:$U,13,0),""))</f>
        <v/>
      </c>
      <c r="I25" s="167" t="str">
        <f>IF($C25="","",IFERROR(VLOOKUP($C25,'Прайс-лист Usystems'!$C:$U,10,0),""))</f>
        <v/>
      </c>
      <c r="J25" s="77"/>
      <c r="K25" s="73" t="str">
        <f t="shared" si="0"/>
        <v/>
      </c>
      <c r="L25" s="72" t="str">
        <f t="shared" si="1"/>
        <v/>
      </c>
      <c r="M25" s="170" t="str">
        <f>IF($C25="","",IFERROR(IF(VLOOKUP($C25,'Прайс-лист Usystems'!$C:$U,11,0)=0,"",VLOOKUP($C25,'Прайс-лист Usystems'!$C:$U,11,0)*$H25),""))</f>
        <v/>
      </c>
      <c r="N25" s="170" t="str">
        <f>IF($C25="","",IFERROR(IF(VLOOKUP($C25,'Прайс-лист Usystems'!$C:$U,12,0)=0,"",VLOOKUP($C25,'Прайс-лист Usystems'!$C:$U,12,0)*$H25),""))</f>
        <v/>
      </c>
    </row>
    <row r="26" spans="2:14" ht="25.5" x14ac:dyDescent="0.25">
      <c r="B26" s="76"/>
      <c r="C26" s="81" t="str">
        <f>IFERROR(IFERROR(IF(OR(
                     INDEX('Прайс-лист Usystems'!G:G,MATCH(B26+0,'Прайс-лист Usystems'!C:C,0))="Регулярный ассортимент",  INDEX('Прайс-лист Usystems'!G:G,MATCH(B26+0,'Прайс-лист Usystems'!C:C,0))="Ограниченно доступен в пределах складских остатков"),B26,
                     IFERROR(INDEX(Portfolio!M:M,MATCH(B26+0,Portfolio!C:C,0)),
                     INDEX(Portfolio!M:M,MATCH(B26+0,Portfolio!I:I,0)))),
                IFERROR(INDEX(Portfolio!M:M,MATCH(B26+0,Portfolio!C:C,0)),INDEX(Portfolio!M:M,MATCH(B26+0,Portfolio!I:I,0)))),
       "")</f>
        <v/>
      </c>
      <c r="D26" s="68" t="str">
        <f>IF($C26="","",IFERROR(VLOOKUP($C26,'Прайс-лист Usystems'!$C:$U,3,0),""))</f>
        <v/>
      </c>
      <c r="E26" s="68" t="str">
        <f>IF($C26="","",IFERROR(VLOOKUP($C26,'Прайс-лист Usystems'!$C:$U,8,0),""))</f>
        <v/>
      </c>
      <c r="F26" s="69" t="str">
        <f>IF($C26="","",IFERROR(VLOOKUP($C26,'Прайс-лист Usystems'!$C:$U,9,0),""))</f>
        <v/>
      </c>
      <c r="G26" s="78"/>
      <c r="H26" s="69" t="str">
        <f>IF($C26="","",IFERROR(ROUNDUP(G26/VLOOKUP($C26,'Прайс-лист Usystems'!$C:$U,13,0),0)*VLOOKUP($C26,'Прайс-лист Usystems'!$C:$U,13,0),""))</f>
        <v/>
      </c>
      <c r="I26" s="167" t="str">
        <f>IF($C26="","",IFERROR(VLOOKUP($C26,'Прайс-лист Usystems'!$C:$U,10,0),""))</f>
        <v/>
      </c>
      <c r="J26" s="77"/>
      <c r="K26" s="73" t="str">
        <f t="shared" si="0"/>
        <v/>
      </c>
      <c r="L26" s="72" t="str">
        <f t="shared" si="1"/>
        <v/>
      </c>
      <c r="M26" s="170" t="str">
        <f>IF($C26="","",IFERROR(IF(VLOOKUP($C26,'Прайс-лист Usystems'!$C:$U,11,0)=0,"",VLOOKUP($C26,'Прайс-лист Usystems'!$C:$U,11,0)*$H26),""))</f>
        <v/>
      </c>
      <c r="N26" s="170" t="str">
        <f>IF($C26="","",IFERROR(IF(VLOOKUP($C26,'Прайс-лист Usystems'!$C:$U,12,0)=0,"",VLOOKUP($C26,'Прайс-лист Usystems'!$C:$U,12,0)*$H26),""))</f>
        <v/>
      </c>
    </row>
    <row r="27" spans="2:14" ht="38.25" x14ac:dyDescent="0.25">
      <c r="B27" s="76"/>
      <c r="C27" s="81" t="str">
        <f>IFERROR(IFERROR(IF(OR(
                     INDEX('Прайс-лист Usystems'!G:G,MATCH(B27+0,'Прайс-лист Usystems'!C:C,0))="Регулярный ассортимент",  INDEX('Прайс-лист Usystems'!G:G,MATCH(B27+0,'Прайс-лист Usystems'!C:C,0))="Ограниченно доступен в пределах складских остатков"),B27,
                     IFERROR(INDEX(Portfolio!M:M,MATCH(B27+0,Portfolio!C:C,0)),
                     INDEX(Portfolio!M:M,MATCH(B27+0,Portfolio!I:I,0)))),
                IFERROR(INDEX(Portfolio!M:M,MATCH(B27+0,Portfolio!C:C,0)),INDEX(Portfolio!M:M,MATCH(B27+0,Portfolio!I:I,0)))),
       "")</f>
        <v/>
      </c>
      <c r="D27" s="68" t="str">
        <f>IF($C27="","",IFERROR(VLOOKUP($C27,'Прайс-лист Usystems'!$C:$U,3,0),""))</f>
        <v/>
      </c>
      <c r="E27" s="68" t="str">
        <f>IF($C27="","",IFERROR(VLOOKUP($C27,'Прайс-лист Usystems'!$C:$U,8,0),""))</f>
        <v/>
      </c>
      <c r="F27" s="69" t="str">
        <f>IF($C27="","",IFERROR(VLOOKUP($C27,'Прайс-лист Usystems'!$C:$U,9,0),""))</f>
        <v/>
      </c>
      <c r="G27" s="75"/>
      <c r="H27" s="69" t="str">
        <f>IF($C27="","",IFERROR(ROUNDUP(G27/VLOOKUP($C27,'Прайс-лист Usystems'!$C:$U,13,0),0)*VLOOKUP($C27,'Прайс-лист Usystems'!$C:$U,13,0),""))</f>
        <v/>
      </c>
      <c r="I27" s="167" t="str">
        <f>IF($C27="","",IFERROR(VLOOKUP($C27,'Прайс-лист Usystems'!$C:$U,10,0),""))</f>
        <v/>
      </c>
      <c r="J27" s="77"/>
      <c r="K27" s="73" t="str">
        <f t="shared" si="0"/>
        <v/>
      </c>
      <c r="L27" s="72" t="str">
        <f t="shared" si="1"/>
        <v/>
      </c>
      <c r="M27" s="170" t="str">
        <f>IF($C27="","",IFERROR(IF(VLOOKUP($C27,'Прайс-лист Usystems'!$C:$U,11,0)=0,"",VLOOKUP($C27,'Прайс-лист Usystems'!$C:$U,11,0)*$H27),""))</f>
        <v/>
      </c>
      <c r="N27" s="170" t="str">
        <f>IF($C27="","",IFERROR(IF(VLOOKUP($C27,'Прайс-лист Usystems'!$C:$U,12,0)=0,"",VLOOKUP($C27,'Прайс-лист Usystems'!$C:$U,12,0)*$H27),""))</f>
        <v/>
      </c>
    </row>
    <row r="28" spans="2:14" ht="25.5" x14ac:dyDescent="0.25">
      <c r="B28" s="76"/>
      <c r="C28" s="81" t="str">
        <f>IFERROR(IFERROR(IF(OR(
                     INDEX('Прайс-лист Usystems'!G:G,MATCH(B28+0,'Прайс-лист Usystems'!C:C,0))="Регулярный ассортимент",  INDEX('Прайс-лист Usystems'!G:G,MATCH(B28+0,'Прайс-лист Usystems'!C:C,0))="Ограниченно доступен в пределах складских остатков"),B28,
                     IFERROR(INDEX(Portfolio!M:M,MATCH(B28+0,Portfolio!C:C,0)),
                     INDEX(Portfolio!M:M,MATCH(B28+0,Portfolio!I:I,0)))),
                IFERROR(INDEX(Portfolio!M:M,MATCH(B28+0,Portfolio!C:C,0)),INDEX(Portfolio!M:M,MATCH(B28+0,Portfolio!I:I,0)))),
       "")</f>
        <v/>
      </c>
      <c r="D28" s="68" t="str">
        <f>IF($C28="","",IFERROR(VLOOKUP($C28,'Прайс-лист Usystems'!$C:$U,3,0),""))</f>
        <v/>
      </c>
      <c r="E28" s="68" t="str">
        <f>IF($C28="","",IFERROR(VLOOKUP($C28,'Прайс-лист Usystems'!$C:$U,8,0),""))</f>
        <v/>
      </c>
      <c r="F28" s="69" t="str">
        <f>IF($C28="","",IFERROR(VLOOKUP($C28,'Прайс-лист Usystems'!$C:$U,9,0),""))</f>
        <v/>
      </c>
      <c r="G28" s="75"/>
      <c r="H28" s="69" t="str">
        <f>IF($C28="","",IFERROR(ROUNDUP(G28/VLOOKUP($C28,'Прайс-лист Usystems'!$C:$U,13,0),0)*VLOOKUP($C28,'Прайс-лист Usystems'!$C:$U,13,0),""))</f>
        <v/>
      </c>
      <c r="I28" s="167" t="str">
        <f>IF($C28="","",IFERROR(VLOOKUP($C28,'Прайс-лист Usystems'!$C:$U,10,0),""))</f>
        <v/>
      </c>
      <c r="J28" s="77"/>
      <c r="K28" s="73" t="str">
        <f t="shared" si="0"/>
        <v/>
      </c>
      <c r="L28" s="72" t="str">
        <f t="shared" si="1"/>
        <v/>
      </c>
      <c r="M28" s="170" t="str">
        <f>IF($C28="","",IFERROR(IF(VLOOKUP($C28,'Прайс-лист Usystems'!$C:$U,11,0)=0,"",VLOOKUP($C28,'Прайс-лист Usystems'!$C:$U,11,0)*$H28),""))</f>
        <v/>
      </c>
      <c r="N28" s="170" t="str">
        <f>IF($C28="","",IFERROR(IF(VLOOKUP($C28,'Прайс-лист Usystems'!$C:$U,12,0)=0,"",VLOOKUP($C28,'Прайс-лист Usystems'!$C:$U,12,0)*$H28),""))</f>
        <v/>
      </c>
    </row>
    <row r="29" spans="2:14" x14ac:dyDescent="0.25">
      <c r="B29" s="76"/>
      <c r="C29" s="81" t="str">
        <f>IFERROR(IFERROR(IF(OR(
                     INDEX('Прайс-лист Usystems'!G:G,MATCH(B29+0,'Прайс-лист Usystems'!C:C,0))="Регулярный ассортимент",  INDEX('Прайс-лист Usystems'!G:G,MATCH(B29+0,'Прайс-лист Usystems'!C:C,0))="Ограниченно доступен в пределах складских остатков"),B29,
                     IFERROR(INDEX(Portfolio!M:M,MATCH(B29+0,Portfolio!C:C,0)),
                     INDEX(Portfolio!M:M,MATCH(B29+0,Portfolio!I:I,0)))),
                IFERROR(INDEX(Portfolio!M:M,MATCH(B29+0,Portfolio!C:C,0)),INDEX(Portfolio!M:M,MATCH(B29+0,Portfolio!I:I,0)))),
       "")</f>
        <v/>
      </c>
      <c r="D29" s="68" t="str">
        <f>IF($C29="","",IFERROR(VLOOKUP($C29,'Прайс-лист Usystems'!$C:$U,3,0),""))</f>
        <v/>
      </c>
      <c r="E29" s="68" t="str">
        <f>IF($C29="","",IFERROR(VLOOKUP($C29,'Прайс-лист Usystems'!$C:$U,8,0),""))</f>
        <v/>
      </c>
      <c r="F29" s="69" t="str">
        <f>IF($C29="","",IFERROR(VLOOKUP($C29,'Прайс-лист Usystems'!$C:$U,9,0),""))</f>
        <v/>
      </c>
      <c r="G29" s="75"/>
      <c r="H29" s="69" t="str">
        <f>IF($C29="","",IFERROR(ROUNDUP(G29/VLOOKUP($C29,'Прайс-лист Usystems'!$C:$U,13,0),0)*VLOOKUP($C29,'Прайс-лист Usystems'!$C:$U,13,0),""))</f>
        <v/>
      </c>
      <c r="I29" s="167" t="str">
        <f>IF($C29="","",IFERROR(VLOOKUP($C29,'Прайс-лист Usystems'!$C:$U,10,0),""))</f>
        <v/>
      </c>
      <c r="J29" s="77"/>
      <c r="K29" s="73" t="str">
        <f t="shared" si="0"/>
        <v/>
      </c>
      <c r="L29" s="72" t="str">
        <f t="shared" si="1"/>
        <v/>
      </c>
      <c r="M29" s="170" t="str">
        <f>IF($C29="","",IFERROR(IF(VLOOKUP($C29,'Прайс-лист Usystems'!$C:$U,11,0)=0,"",VLOOKUP($C29,'Прайс-лист Usystems'!$C:$U,11,0)*$H29),""))</f>
        <v/>
      </c>
      <c r="N29" s="170" t="str">
        <f>IF($C29="","",IFERROR(IF(VLOOKUP($C29,'Прайс-лист Usystems'!$C:$U,12,0)=0,"",VLOOKUP($C29,'Прайс-лист Usystems'!$C:$U,12,0)*$H29),""))</f>
        <v/>
      </c>
    </row>
    <row r="30" spans="2:14" x14ac:dyDescent="0.25">
      <c r="B30" s="76"/>
      <c r="C30" s="81" t="str">
        <f>IFERROR(IFERROR(IF(OR(
                     INDEX('Прайс-лист Usystems'!G:G,MATCH(B30+0,'Прайс-лист Usystems'!C:C,0))="Регулярный ассортимент",  INDEX('Прайс-лист Usystems'!G:G,MATCH(B30+0,'Прайс-лист Usystems'!C:C,0))="Ограниченно доступен в пределах складских остатков"),B30,
                     IFERROR(INDEX(Portfolio!M:M,MATCH(B30+0,Portfolio!C:C,0)),
                     INDEX(Portfolio!M:M,MATCH(B30+0,Portfolio!I:I,0)))),
                IFERROR(INDEX(Portfolio!M:M,MATCH(B30+0,Portfolio!C:C,0)),INDEX(Portfolio!M:M,MATCH(B30+0,Portfolio!I:I,0)))),
       "")</f>
        <v/>
      </c>
      <c r="D30" s="68" t="str">
        <f>IF($C30="","",IFERROR(VLOOKUP($C30,'Прайс-лист Usystems'!$C:$U,3,0),""))</f>
        <v/>
      </c>
      <c r="E30" s="68" t="str">
        <f>IF($C30="","",IFERROR(VLOOKUP($C30,'Прайс-лист Usystems'!$C:$U,8,0),""))</f>
        <v/>
      </c>
      <c r="F30" s="69" t="str">
        <f>IF($C30="","",IFERROR(VLOOKUP($C30,'Прайс-лист Usystems'!$C:$U,9,0),""))</f>
        <v/>
      </c>
      <c r="G30" s="75"/>
      <c r="H30" s="69" t="str">
        <f>IF($C30="","",IFERROR(ROUNDUP(G30/VLOOKUP($C30,'Прайс-лист Usystems'!$C:$U,13,0),0)*VLOOKUP($C30,'Прайс-лист Usystems'!$C:$U,13,0),""))</f>
        <v/>
      </c>
      <c r="I30" s="167" t="str">
        <f>IF($C30="","",IFERROR(VLOOKUP($C30,'Прайс-лист Usystems'!$C:$U,10,0),""))</f>
        <v/>
      </c>
      <c r="J30" s="77"/>
      <c r="K30" s="73" t="str">
        <f t="shared" si="0"/>
        <v/>
      </c>
      <c r="L30" s="72" t="str">
        <f t="shared" si="1"/>
        <v/>
      </c>
      <c r="M30" s="170" t="str">
        <f>IF($C30="","",IFERROR(IF(VLOOKUP($C30,'Прайс-лист Usystems'!$C:$U,11,0)=0,"",VLOOKUP($C30,'Прайс-лист Usystems'!$C:$U,11,0)*$H30),""))</f>
        <v/>
      </c>
      <c r="N30" s="170" t="str">
        <f>IF($C30="","",IFERROR(IF(VLOOKUP($C30,'Прайс-лист Usystems'!$C:$U,12,0)=0,"",VLOOKUP($C30,'Прайс-лист Usystems'!$C:$U,12,0)*$H30),""))</f>
        <v/>
      </c>
    </row>
    <row r="31" spans="2:14" x14ac:dyDescent="0.25">
      <c r="B31" s="76"/>
      <c r="C31" s="81" t="str">
        <f>IFERROR(IFERROR(IF(OR(
                     INDEX('Прайс-лист Usystems'!G:G,MATCH(B31+0,'Прайс-лист Usystems'!C:C,0))="Регулярный ассортимент",  INDEX('Прайс-лист Usystems'!G:G,MATCH(B31+0,'Прайс-лист Usystems'!C:C,0))="Ограниченно доступен в пределах складских остатков"),B31,
                     IFERROR(INDEX(Portfolio!M:M,MATCH(B31+0,Portfolio!C:C,0)),
                     INDEX(Portfolio!M:M,MATCH(B31+0,Portfolio!I:I,0)))),
                IFERROR(INDEX(Portfolio!M:M,MATCH(B31+0,Portfolio!C:C,0)),INDEX(Portfolio!M:M,MATCH(B31+0,Portfolio!I:I,0)))),
       "")</f>
        <v/>
      </c>
      <c r="D31" s="68" t="str">
        <f>IF($C31="","",IFERROR(VLOOKUP($C31,'Прайс-лист Usystems'!$C:$U,3,0),""))</f>
        <v/>
      </c>
      <c r="E31" s="68" t="str">
        <f>IF($C31="","",IFERROR(VLOOKUP($C31,'Прайс-лист Usystems'!$C:$U,8,0),""))</f>
        <v/>
      </c>
      <c r="F31" s="69" t="str">
        <f>IF($C31="","",IFERROR(VLOOKUP($C31,'Прайс-лист Usystems'!$C:$U,9,0),""))</f>
        <v/>
      </c>
      <c r="G31" s="75"/>
      <c r="H31" s="69" t="str">
        <f>IF($C31="","",IFERROR(ROUNDUP(G31/VLOOKUP($C31,'Прайс-лист Usystems'!$C:$U,13,0),0)*VLOOKUP($C31,'Прайс-лист Usystems'!$C:$U,13,0),""))</f>
        <v/>
      </c>
      <c r="I31" s="167" t="str">
        <f>IF($C31="","",IFERROR(VLOOKUP($C31,'Прайс-лист Usystems'!$C:$U,10,0),""))</f>
        <v/>
      </c>
      <c r="J31" s="77"/>
      <c r="K31" s="73" t="str">
        <f t="shared" si="0"/>
        <v/>
      </c>
      <c r="L31" s="72" t="str">
        <f t="shared" si="1"/>
        <v/>
      </c>
      <c r="M31" s="170" t="str">
        <f>IF($C31="","",IFERROR(IF(VLOOKUP($C31,'Прайс-лист Usystems'!$C:$U,11,0)=0,"",VLOOKUP($C31,'Прайс-лист Usystems'!$C:$U,11,0)*$H31),""))</f>
        <v/>
      </c>
      <c r="N31" s="170" t="str">
        <f>IF($C31="","",IFERROR(IF(VLOOKUP($C31,'Прайс-лист Usystems'!$C:$U,12,0)=0,"",VLOOKUP($C31,'Прайс-лист Usystems'!$C:$U,12,0)*$H31),""))</f>
        <v/>
      </c>
    </row>
    <row r="32" spans="2:14" x14ac:dyDescent="0.25">
      <c r="B32" s="76"/>
      <c r="C32" s="81" t="str">
        <f>IFERROR(IFERROR(IF(OR(
                     INDEX('Прайс-лист Usystems'!G:G,MATCH(B32+0,'Прайс-лист Usystems'!C:C,0))="Регулярный ассортимент",  INDEX('Прайс-лист Usystems'!G:G,MATCH(B32+0,'Прайс-лист Usystems'!C:C,0))="Ограниченно доступен в пределах складских остатков"),B32,
                     IFERROR(INDEX(Portfolio!M:M,MATCH(B32+0,Portfolio!C:C,0)),
                     INDEX(Portfolio!M:M,MATCH(B32+0,Portfolio!I:I,0)))),
                IFERROR(INDEX(Portfolio!M:M,MATCH(B32+0,Portfolio!C:C,0)),INDEX(Portfolio!M:M,MATCH(B32+0,Portfolio!I:I,0)))),
       "")</f>
        <v/>
      </c>
      <c r="D32" s="68" t="str">
        <f>IF($C32="","",IFERROR(VLOOKUP($C32,'Прайс-лист Usystems'!$C:$U,3,0),""))</f>
        <v/>
      </c>
      <c r="E32" s="68" t="str">
        <f>IF($C32="","",IFERROR(VLOOKUP($C32,'Прайс-лист Usystems'!$C:$U,8,0),""))</f>
        <v/>
      </c>
      <c r="F32" s="69" t="str">
        <f>IF($C32="","",IFERROR(VLOOKUP($C32,'Прайс-лист Usystems'!$C:$U,9,0),""))</f>
        <v/>
      </c>
      <c r="G32" s="75"/>
      <c r="H32" s="69" t="str">
        <f>IF($C32="","",IFERROR(ROUNDUP(G32/VLOOKUP($C32,'Прайс-лист Usystems'!$C:$U,13,0),0)*VLOOKUP($C32,'Прайс-лист Usystems'!$C:$U,13,0),""))</f>
        <v/>
      </c>
      <c r="I32" s="167" t="str">
        <f>IF($C32="","",IFERROR(VLOOKUP($C32,'Прайс-лист Usystems'!$C:$U,10,0),""))</f>
        <v/>
      </c>
      <c r="J32" s="77"/>
      <c r="K32" s="73" t="str">
        <f t="shared" si="0"/>
        <v/>
      </c>
      <c r="L32" s="72" t="str">
        <f t="shared" si="1"/>
        <v/>
      </c>
      <c r="M32" s="170" t="str">
        <f>IF($C32="","",IFERROR(IF(VLOOKUP($C32,'Прайс-лист Usystems'!$C:$U,11,0)=0,"",VLOOKUP($C32,'Прайс-лист Usystems'!$C:$U,11,0)*$H32),""))</f>
        <v/>
      </c>
      <c r="N32" s="170" t="str">
        <f>IF($C32="","",IFERROR(IF(VLOOKUP($C32,'Прайс-лист Usystems'!$C:$U,12,0)=0,"",VLOOKUP($C32,'Прайс-лист Usystems'!$C:$U,12,0)*$H32),""))</f>
        <v/>
      </c>
    </row>
    <row r="33" spans="2:14" x14ac:dyDescent="0.25">
      <c r="B33" s="76"/>
      <c r="C33" s="81" t="str">
        <f>IFERROR(IFERROR(IF(OR(
                     INDEX('Прайс-лист Usystems'!G:G,MATCH(B33+0,'Прайс-лист Usystems'!C:C,0))="Регулярный ассортимент",  INDEX('Прайс-лист Usystems'!G:G,MATCH(B33+0,'Прайс-лист Usystems'!C:C,0))="Ограниченно доступен в пределах складских остатков"),B33,
                     IFERROR(INDEX(Portfolio!M:M,MATCH(B33+0,Portfolio!C:C,0)),
                     INDEX(Portfolio!M:M,MATCH(B33+0,Portfolio!I:I,0)))),
                IFERROR(INDEX(Portfolio!M:M,MATCH(B33+0,Portfolio!C:C,0)),INDEX(Portfolio!M:M,MATCH(B33+0,Portfolio!I:I,0)))),
       "")</f>
        <v/>
      </c>
      <c r="D33" s="68" t="str">
        <f>IF($C33="","",IFERROR(VLOOKUP($C33,'Прайс-лист Usystems'!$C:$U,3,0),""))</f>
        <v/>
      </c>
      <c r="E33" s="68" t="str">
        <f>IF($C33="","",IFERROR(VLOOKUP($C33,'Прайс-лист Usystems'!$C:$U,8,0),""))</f>
        <v/>
      </c>
      <c r="F33" s="69" t="str">
        <f>IF($C33="","",IFERROR(VLOOKUP($C33,'Прайс-лист Usystems'!$C:$U,9,0),""))</f>
        <v/>
      </c>
      <c r="G33" s="75"/>
      <c r="H33" s="69" t="str">
        <f>IF($C33="","",IFERROR(ROUNDUP(G33/VLOOKUP($C33,'Прайс-лист Usystems'!$C:$U,13,0),0)*VLOOKUP($C33,'Прайс-лист Usystems'!$C:$U,13,0),""))</f>
        <v/>
      </c>
      <c r="I33" s="167" t="str">
        <f>IF($C33="","",IFERROR(VLOOKUP($C33,'Прайс-лист Usystems'!$C:$U,10,0),""))</f>
        <v/>
      </c>
      <c r="J33" s="77"/>
      <c r="K33" s="73" t="str">
        <f t="shared" si="0"/>
        <v/>
      </c>
      <c r="L33" s="72" t="str">
        <f t="shared" si="1"/>
        <v/>
      </c>
      <c r="M33" s="170" t="str">
        <f>IF($C33="","",IFERROR(IF(VLOOKUP($C33,'Прайс-лист Usystems'!$C:$U,11,0)=0,"",VLOOKUP($C33,'Прайс-лист Usystems'!$C:$U,11,0)*$H33),""))</f>
        <v/>
      </c>
      <c r="N33" s="170" t="str">
        <f>IF($C33="","",IFERROR(IF(VLOOKUP($C33,'Прайс-лист Usystems'!$C:$U,12,0)=0,"",VLOOKUP($C33,'Прайс-лист Usystems'!$C:$U,12,0)*$H33),""))</f>
        <v/>
      </c>
    </row>
    <row r="34" spans="2:14" x14ac:dyDescent="0.25">
      <c r="B34" s="76"/>
      <c r="C34" s="81" t="str">
        <f>IFERROR(IFERROR(IF(OR(
                     INDEX('Прайс-лист Usystems'!G:G,MATCH(B34+0,'Прайс-лист Usystems'!C:C,0))="Регулярный ассортимент",  INDEX('Прайс-лист Usystems'!G:G,MATCH(B34+0,'Прайс-лист Usystems'!C:C,0))="Ограниченно доступен в пределах складских остатков"),B34,
                     IFERROR(INDEX(Portfolio!M:M,MATCH(B34+0,Portfolio!C:C,0)),
                     INDEX(Portfolio!M:M,MATCH(B34+0,Portfolio!I:I,0)))),
                IFERROR(INDEX(Portfolio!M:M,MATCH(B34+0,Portfolio!C:C,0)),INDEX(Portfolio!M:M,MATCH(B34+0,Portfolio!I:I,0)))),
       "")</f>
        <v/>
      </c>
      <c r="D34" s="68" t="str">
        <f>IF($C34="","",IFERROR(VLOOKUP($C34,'Прайс-лист Usystems'!$C:$U,3,0),""))</f>
        <v/>
      </c>
      <c r="E34" s="68" t="str">
        <f>IF($C34="","",IFERROR(VLOOKUP($C34,'Прайс-лист Usystems'!$C:$U,8,0),""))</f>
        <v/>
      </c>
      <c r="F34" s="69" t="str">
        <f>IF($C34="","",IFERROR(VLOOKUP($C34,'Прайс-лист Usystems'!$C:$U,9,0),""))</f>
        <v/>
      </c>
      <c r="G34" s="75"/>
      <c r="H34" s="69" t="str">
        <f>IF($C34="","",IFERROR(ROUNDUP(G34/VLOOKUP($C34,'Прайс-лист Usystems'!$C:$U,13,0),0)*VLOOKUP($C34,'Прайс-лист Usystems'!$C:$U,13,0),""))</f>
        <v/>
      </c>
      <c r="I34" s="167" t="str">
        <f>IF($C34="","",IFERROR(VLOOKUP($C34,'Прайс-лист Usystems'!$C:$U,10,0),""))</f>
        <v/>
      </c>
      <c r="J34" s="77"/>
      <c r="K34" s="73" t="str">
        <f t="shared" si="0"/>
        <v/>
      </c>
      <c r="L34" s="72" t="str">
        <f t="shared" si="1"/>
        <v/>
      </c>
      <c r="M34" s="170" t="str">
        <f>IF($C34="","",IFERROR(IF(VLOOKUP($C34,'Прайс-лист Usystems'!$C:$U,11,0)=0,"",VLOOKUP($C34,'Прайс-лист Usystems'!$C:$U,11,0)*$H34),""))</f>
        <v/>
      </c>
      <c r="N34" s="170" t="str">
        <f>IF($C34="","",IFERROR(IF(VLOOKUP($C34,'Прайс-лист Usystems'!$C:$U,12,0)=0,"",VLOOKUP($C34,'Прайс-лист Usystems'!$C:$U,12,0)*$H34),""))</f>
        <v/>
      </c>
    </row>
    <row r="35" spans="2:14" x14ac:dyDescent="0.25">
      <c r="B35" s="76"/>
      <c r="C35" s="81" t="str">
        <f>IFERROR(IFERROR(IF(OR(
                     INDEX('Прайс-лист Usystems'!G:G,MATCH(B35+0,'Прайс-лист Usystems'!C:C,0))="Регулярный ассортимент",  INDEX('Прайс-лист Usystems'!G:G,MATCH(B35+0,'Прайс-лист Usystems'!C:C,0))="Ограниченно доступен в пределах складских остатков"),B35,
                     IFERROR(INDEX(Portfolio!M:M,MATCH(B35+0,Portfolio!C:C,0)),
                     INDEX(Portfolio!M:M,MATCH(B35+0,Portfolio!I:I,0)))),
                IFERROR(INDEX(Portfolio!M:M,MATCH(B35+0,Portfolio!C:C,0)),INDEX(Portfolio!M:M,MATCH(B35+0,Portfolio!I:I,0)))),
       "")</f>
        <v/>
      </c>
      <c r="D35" s="68" t="str">
        <f>IF($C35="","",IFERROR(VLOOKUP($C35,'Прайс-лист Usystems'!$C:$U,3,0),""))</f>
        <v/>
      </c>
      <c r="E35" s="68" t="str">
        <f>IF($C35="","",IFERROR(VLOOKUP($C35,'Прайс-лист Usystems'!$C:$U,8,0),""))</f>
        <v/>
      </c>
      <c r="F35" s="69" t="str">
        <f>IF($C35="","",IFERROR(VLOOKUP($C35,'Прайс-лист Usystems'!$C:$U,9,0),""))</f>
        <v/>
      </c>
      <c r="G35" s="75"/>
      <c r="H35" s="69" t="str">
        <f>IF($C35="","",IFERROR(ROUNDUP(G35/VLOOKUP($C35,'Прайс-лист Usystems'!$C:$U,13,0),0)*VLOOKUP($C35,'Прайс-лист Usystems'!$C:$U,13,0),""))</f>
        <v/>
      </c>
      <c r="I35" s="167" t="str">
        <f>IF($C35="","",IFERROR(VLOOKUP($C35,'Прайс-лист Usystems'!$C:$U,10,0),""))</f>
        <v/>
      </c>
      <c r="J35" s="77"/>
      <c r="K35" s="73" t="str">
        <f t="shared" si="0"/>
        <v/>
      </c>
      <c r="L35" s="72" t="str">
        <f t="shared" si="1"/>
        <v/>
      </c>
      <c r="M35" s="170" t="str">
        <f>IF($C35="","",IFERROR(IF(VLOOKUP($C35,'Прайс-лист Usystems'!$C:$U,11,0)=0,"",VLOOKUP($C35,'Прайс-лист Usystems'!$C:$U,11,0)*$H35),""))</f>
        <v/>
      </c>
      <c r="N35" s="170" t="str">
        <f>IF($C35="","",IFERROR(IF(VLOOKUP($C35,'Прайс-лист Usystems'!$C:$U,12,0)=0,"",VLOOKUP($C35,'Прайс-лист Usystems'!$C:$U,12,0)*$H35),""))</f>
        <v/>
      </c>
    </row>
    <row r="36" spans="2:14" x14ac:dyDescent="0.25">
      <c r="B36" s="76"/>
      <c r="C36" s="81" t="str">
        <f>IFERROR(IFERROR(IF(OR(
                     INDEX('Прайс-лист Usystems'!G:G,MATCH(B36+0,'Прайс-лист Usystems'!C:C,0))="Регулярный ассортимент",  INDEX('Прайс-лист Usystems'!G:G,MATCH(B36+0,'Прайс-лист Usystems'!C:C,0))="Ограниченно доступен в пределах складских остатков"),B36,
                     IFERROR(INDEX(Portfolio!M:M,MATCH(B36+0,Portfolio!C:C,0)),
                     INDEX(Portfolio!M:M,MATCH(B36+0,Portfolio!I:I,0)))),
                IFERROR(INDEX(Portfolio!M:M,MATCH(B36+0,Portfolio!C:C,0)),INDEX(Portfolio!M:M,MATCH(B36+0,Portfolio!I:I,0)))),
       "")</f>
        <v/>
      </c>
      <c r="D36" s="68" t="str">
        <f>IF($C36="","",IFERROR(VLOOKUP($C36,'Прайс-лист Usystems'!$C:$U,3,0),""))</f>
        <v/>
      </c>
      <c r="E36" s="68" t="str">
        <f>IF($C36="","",IFERROR(VLOOKUP($C36,'Прайс-лист Usystems'!$C:$U,8,0),""))</f>
        <v/>
      </c>
      <c r="F36" s="69" t="str">
        <f>IF($C36="","",IFERROR(VLOOKUP($C36,'Прайс-лист Usystems'!$C:$U,9,0),""))</f>
        <v/>
      </c>
      <c r="G36" s="75"/>
      <c r="H36" s="69" t="str">
        <f>IF($C36="","",IFERROR(ROUNDUP(G36/VLOOKUP($C36,'Прайс-лист Usystems'!$C:$U,13,0),0)*VLOOKUP($C36,'Прайс-лист Usystems'!$C:$U,13,0),""))</f>
        <v/>
      </c>
      <c r="I36" s="167" t="str">
        <f>IF($C36="","",IFERROR(VLOOKUP($C36,'Прайс-лист Usystems'!$C:$U,10,0),""))</f>
        <v/>
      </c>
      <c r="J36" s="77"/>
      <c r="K36" s="73" t="str">
        <f t="shared" si="0"/>
        <v/>
      </c>
      <c r="L36" s="72" t="str">
        <f t="shared" si="1"/>
        <v/>
      </c>
      <c r="M36" s="170" t="str">
        <f>IF($C36="","",IFERROR(IF(VLOOKUP($C36,'Прайс-лист Usystems'!$C:$U,11,0)=0,"",VLOOKUP($C36,'Прайс-лист Usystems'!$C:$U,11,0)*$H36),""))</f>
        <v/>
      </c>
      <c r="N36" s="170" t="str">
        <f>IF($C36="","",IFERROR(IF(VLOOKUP($C36,'Прайс-лист Usystems'!$C:$U,12,0)=0,"",VLOOKUP($C36,'Прайс-лист Usystems'!$C:$U,12,0)*$H36),""))</f>
        <v/>
      </c>
    </row>
    <row r="37" spans="2:14" x14ac:dyDescent="0.25">
      <c r="B37" s="76"/>
      <c r="C37" s="81" t="str">
        <f>IFERROR(IFERROR(IF(OR(
                     INDEX('Прайс-лист Usystems'!G:G,MATCH(B37+0,'Прайс-лист Usystems'!C:C,0))="Регулярный ассортимент",  INDEX('Прайс-лист Usystems'!G:G,MATCH(B37+0,'Прайс-лист Usystems'!C:C,0))="Ограниченно доступен в пределах складских остатков"),B37,
                     IFERROR(INDEX(Portfolio!M:M,MATCH(B37+0,Portfolio!C:C,0)),
                     INDEX(Portfolio!M:M,MATCH(B37+0,Portfolio!I:I,0)))),
                IFERROR(INDEX(Portfolio!M:M,MATCH(B37+0,Portfolio!C:C,0)),INDEX(Portfolio!M:M,MATCH(B37+0,Portfolio!I:I,0)))),
       "")</f>
        <v/>
      </c>
      <c r="D37" s="68" t="str">
        <f>IF($C37="","",IFERROR(VLOOKUP($C37,'Прайс-лист Usystems'!$C:$U,3,0),""))</f>
        <v/>
      </c>
      <c r="E37" s="68" t="str">
        <f>IF($C37="","",IFERROR(VLOOKUP($C37,'Прайс-лист Usystems'!$C:$U,8,0),""))</f>
        <v/>
      </c>
      <c r="F37" s="69" t="str">
        <f>IF($C37="","",IFERROR(VLOOKUP($C37,'Прайс-лист Usystems'!$C:$U,9,0),""))</f>
        <v/>
      </c>
      <c r="G37" s="75"/>
      <c r="H37" s="69" t="str">
        <f>IF($C37="","",IFERROR(ROUNDUP(G37/VLOOKUP($C37,'Прайс-лист Usystems'!$C:$U,13,0),0)*VLOOKUP($C37,'Прайс-лист Usystems'!$C:$U,13,0),""))</f>
        <v/>
      </c>
      <c r="I37" s="167" t="str">
        <f>IF($C37="","",IFERROR(VLOOKUP($C37,'Прайс-лист Usystems'!$C:$U,10,0),""))</f>
        <v/>
      </c>
      <c r="J37" s="77"/>
      <c r="K37" s="73" t="str">
        <f t="shared" si="0"/>
        <v/>
      </c>
      <c r="L37" s="72" t="str">
        <f t="shared" si="1"/>
        <v/>
      </c>
      <c r="M37" s="170" t="str">
        <f>IF($C37="","",IFERROR(IF(VLOOKUP($C37,'Прайс-лист Usystems'!$C:$U,11,0)=0,"",VLOOKUP($C37,'Прайс-лист Usystems'!$C:$U,11,0)*$H37),""))</f>
        <v/>
      </c>
      <c r="N37" s="170" t="str">
        <f>IF($C37="","",IFERROR(IF(VLOOKUP($C37,'Прайс-лист Usystems'!$C:$U,12,0)=0,"",VLOOKUP($C37,'Прайс-лист Usystems'!$C:$U,12,0)*$H37),""))</f>
        <v/>
      </c>
    </row>
    <row r="38" spans="2:14" x14ac:dyDescent="0.25">
      <c r="B38" s="76"/>
      <c r="C38" s="81" t="str">
        <f>IFERROR(IFERROR(IF(OR(
                     INDEX('Прайс-лист Usystems'!G:G,MATCH(B38+0,'Прайс-лист Usystems'!C:C,0))="Регулярный ассортимент",  INDEX('Прайс-лист Usystems'!G:G,MATCH(B38+0,'Прайс-лист Usystems'!C:C,0))="Ограниченно доступен в пределах складских остатков"),B38,
                     IFERROR(INDEX(Portfolio!M:M,MATCH(B38+0,Portfolio!C:C,0)),
                     INDEX(Portfolio!M:M,MATCH(B38+0,Portfolio!I:I,0)))),
                IFERROR(INDEX(Portfolio!M:M,MATCH(B38+0,Portfolio!C:C,0)),INDEX(Portfolio!M:M,MATCH(B38+0,Portfolio!I:I,0)))),
       "")</f>
        <v/>
      </c>
      <c r="D38" s="68" t="str">
        <f>IF($C38="","",IFERROR(VLOOKUP($C38,'Прайс-лист Usystems'!$C:$U,3,0),""))</f>
        <v/>
      </c>
      <c r="E38" s="68" t="str">
        <f>IF($C38="","",IFERROR(VLOOKUP($C38,'Прайс-лист Usystems'!$C:$U,8,0),""))</f>
        <v/>
      </c>
      <c r="F38" s="69" t="str">
        <f>IF($C38="","",IFERROR(VLOOKUP($C38,'Прайс-лист Usystems'!$C:$U,9,0),""))</f>
        <v/>
      </c>
      <c r="G38" s="75"/>
      <c r="H38" s="69" t="str">
        <f>IF($C38="","",IFERROR(ROUNDUP(G38/VLOOKUP($C38,'Прайс-лист Usystems'!$C:$U,13,0),0)*VLOOKUP($C38,'Прайс-лист Usystems'!$C:$U,13,0),""))</f>
        <v/>
      </c>
      <c r="I38" s="167" t="str">
        <f>IF($C38="","",IFERROR(VLOOKUP($C38,'Прайс-лист Usystems'!$C:$U,10,0),""))</f>
        <v/>
      </c>
      <c r="J38" s="77"/>
      <c r="K38" s="73" t="str">
        <f t="shared" si="0"/>
        <v/>
      </c>
      <c r="L38" s="72" t="str">
        <f t="shared" si="1"/>
        <v/>
      </c>
      <c r="M38" s="170" t="str">
        <f>IF($C38="","",IFERROR(IF(VLOOKUP($C38,'Прайс-лист Usystems'!$C:$U,11,0)=0,"",VLOOKUP($C38,'Прайс-лист Usystems'!$C:$U,11,0)*$H38),""))</f>
        <v/>
      </c>
      <c r="N38" s="170" t="str">
        <f>IF($C38="","",IFERROR(IF(VLOOKUP($C38,'Прайс-лист Usystems'!$C:$U,12,0)=0,"",VLOOKUP($C38,'Прайс-лист Usystems'!$C:$U,12,0)*$H38),""))</f>
        <v/>
      </c>
    </row>
    <row r="39" spans="2:14" x14ac:dyDescent="0.25">
      <c r="B39" s="76"/>
      <c r="C39" s="81" t="str">
        <f>IFERROR(IFERROR(IF(OR(
                     INDEX('Прайс-лист Usystems'!G:G,MATCH(B39+0,'Прайс-лист Usystems'!C:C,0))="Регулярный ассортимент",  INDEX('Прайс-лист Usystems'!G:G,MATCH(B39+0,'Прайс-лист Usystems'!C:C,0))="Ограниченно доступен в пределах складских остатков"),B39,
                     IFERROR(INDEX(Portfolio!M:M,MATCH(B39+0,Portfolio!C:C,0)),
                     INDEX(Portfolio!M:M,MATCH(B39+0,Portfolio!I:I,0)))),
                IFERROR(INDEX(Portfolio!M:M,MATCH(B39+0,Portfolio!C:C,0)),INDEX(Portfolio!M:M,MATCH(B39+0,Portfolio!I:I,0)))),
       "")</f>
        <v/>
      </c>
      <c r="D39" s="68" t="str">
        <f>IF($C39="","",IFERROR(VLOOKUP($C39,'Прайс-лист Usystems'!$C:$U,3,0),""))</f>
        <v/>
      </c>
      <c r="E39" s="68" t="str">
        <f>IF($C39="","",IFERROR(VLOOKUP($C39,'Прайс-лист Usystems'!$C:$U,8,0),""))</f>
        <v/>
      </c>
      <c r="F39" s="69" t="str">
        <f>IF($C39="","",IFERROR(VLOOKUP($C39,'Прайс-лист Usystems'!$C:$U,9,0),""))</f>
        <v/>
      </c>
      <c r="G39" s="75"/>
      <c r="H39" s="69" t="str">
        <f>IF($C39="","",IFERROR(ROUNDUP(G39/VLOOKUP($C39,'Прайс-лист Usystems'!$C:$U,13,0),0)*VLOOKUP($C39,'Прайс-лист Usystems'!$C:$U,13,0),""))</f>
        <v/>
      </c>
      <c r="I39" s="167" t="str">
        <f>IF($C39="","",IFERROR(VLOOKUP($C39,'Прайс-лист Usystems'!$C:$U,10,0),""))</f>
        <v/>
      </c>
      <c r="J39" s="77"/>
      <c r="K39" s="73" t="str">
        <f t="shared" si="0"/>
        <v/>
      </c>
      <c r="L39" s="72" t="str">
        <f t="shared" si="1"/>
        <v/>
      </c>
      <c r="M39" s="170" t="str">
        <f>IF($C39="","",IFERROR(IF(VLOOKUP($C39,'Прайс-лист Usystems'!$C:$U,11,0)=0,"",VLOOKUP($C39,'Прайс-лист Usystems'!$C:$U,11,0)*$H39),""))</f>
        <v/>
      </c>
      <c r="N39" s="170" t="str">
        <f>IF($C39="","",IFERROR(IF(VLOOKUP($C39,'Прайс-лист Usystems'!$C:$U,12,0)=0,"",VLOOKUP($C39,'Прайс-лист Usystems'!$C:$U,12,0)*$H39),""))</f>
        <v/>
      </c>
    </row>
    <row r="40" spans="2:14" x14ac:dyDescent="0.25">
      <c r="B40" s="76"/>
      <c r="C40" s="81" t="str">
        <f>IFERROR(IFERROR(IF(OR(
                     INDEX('Прайс-лист Usystems'!G:G,MATCH(B40+0,'Прайс-лист Usystems'!C:C,0))="Регулярный ассортимент",  INDEX('Прайс-лист Usystems'!G:G,MATCH(B40+0,'Прайс-лист Usystems'!C:C,0))="Ограниченно доступен в пределах складских остатков"),B40,
                     IFERROR(INDEX(Portfolio!M:M,MATCH(B40+0,Portfolio!C:C,0)),
                     INDEX(Portfolio!M:M,MATCH(B40+0,Portfolio!I:I,0)))),
                IFERROR(INDEX(Portfolio!M:M,MATCH(B40+0,Portfolio!C:C,0)),INDEX(Portfolio!M:M,MATCH(B40+0,Portfolio!I:I,0)))),
       "")</f>
        <v/>
      </c>
      <c r="D40" s="68" t="str">
        <f>IF($C40="","",IFERROR(VLOOKUP($C40,'Прайс-лист Usystems'!$C:$U,3,0),""))</f>
        <v/>
      </c>
      <c r="E40" s="68" t="str">
        <f>IF($C40="","",IFERROR(VLOOKUP($C40,'Прайс-лист Usystems'!$C:$U,8,0),""))</f>
        <v/>
      </c>
      <c r="F40" s="69" t="str">
        <f>IF($C40="","",IFERROR(VLOOKUP($C40,'Прайс-лист Usystems'!$C:$U,9,0),""))</f>
        <v/>
      </c>
      <c r="G40" s="75"/>
      <c r="H40" s="69" t="str">
        <f>IF($C40="","",IFERROR(ROUNDUP(G40/VLOOKUP($C40,'Прайс-лист Usystems'!$C:$U,13,0),0)*VLOOKUP($C40,'Прайс-лист Usystems'!$C:$U,13,0),""))</f>
        <v/>
      </c>
      <c r="I40" s="167" t="str">
        <f>IF($C40="","",IFERROR(VLOOKUP($C40,'Прайс-лист Usystems'!$C:$U,10,0),""))</f>
        <v/>
      </c>
      <c r="J40" s="77"/>
      <c r="K40" s="73" t="str">
        <f t="shared" si="0"/>
        <v/>
      </c>
      <c r="L40" s="72" t="str">
        <f t="shared" si="1"/>
        <v/>
      </c>
      <c r="M40" s="170" t="str">
        <f>IF($C40="","",IFERROR(IF(VLOOKUP($C40,'Прайс-лист Usystems'!$C:$U,11,0)=0,"",VLOOKUP($C40,'Прайс-лист Usystems'!$C:$U,11,0)*$H40),""))</f>
        <v/>
      </c>
      <c r="N40" s="170" t="str">
        <f>IF($C40="","",IFERROR(IF(VLOOKUP($C40,'Прайс-лист Usystems'!$C:$U,12,0)=0,"",VLOOKUP($C40,'Прайс-лист Usystems'!$C:$U,12,0)*$H40),""))</f>
        <v/>
      </c>
    </row>
    <row r="41" spans="2:14" x14ac:dyDescent="0.25">
      <c r="B41" s="76"/>
      <c r="C41" s="81" t="str">
        <f>IFERROR(IFERROR(IF(OR(
                     INDEX('Прайс-лист Usystems'!G:G,MATCH(B41+0,'Прайс-лист Usystems'!C:C,0))="Регулярный ассортимент",  INDEX('Прайс-лист Usystems'!G:G,MATCH(B41+0,'Прайс-лист Usystems'!C:C,0))="Ограниченно доступен в пределах складских остатков"),B41,
                     IFERROR(INDEX(Portfolio!M:M,MATCH(B41+0,Portfolio!C:C,0)),
                     INDEX(Portfolio!M:M,MATCH(B41+0,Portfolio!I:I,0)))),
                IFERROR(INDEX(Portfolio!M:M,MATCH(B41+0,Portfolio!C:C,0)),INDEX(Portfolio!M:M,MATCH(B41+0,Portfolio!I:I,0)))),
       "")</f>
        <v/>
      </c>
      <c r="D41" s="68" t="str">
        <f>IF($C41="","",IFERROR(VLOOKUP($C41,'Прайс-лист Usystems'!$C:$U,3,0),""))</f>
        <v/>
      </c>
      <c r="E41" s="68" t="str">
        <f>IF($C41="","",IFERROR(VLOOKUP($C41,'Прайс-лист Usystems'!$C:$U,8,0),""))</f>
        <v/>
      </c>
      <c r="F41" s="69" t="str">
        <f>IF($C41="","",IFERROR(VLOOKUP($C41,'Прайс-лист Usystems'!$C:$U,9,0),""))</f>
        <v/>
      </c>
      <c r="G41" s="75"/>
      <c r="H41" s="69" t="str">
        <f>IF($C41="","",IFERROR(ROUNDUP(G41/VLOOKUP($C41,'Прайс-лист Usystems'!$C:$U,13,0),0)*VLOOKUP($C41,'Прайс-лист Usystems'!$C:$U,13,0),""))</f>
        <v/>
      </c>
      <c r="I41" s="167" t="str">
        <f>IF($C41="","",IFERROR(VLOOKUP($C41,'Прайс-лист Usystems'!$C:$U,10,0),""))</f>
        <v/>
      </c>
      <c r="J41" s="77"/>
      <c r="K41" s="73" t="str">
        <f t="shared" si="0"/>
        <v/>
      </c>
      <c r="L41" s="72" t="str">
        <f t="shared" si="1"/>
        <v/>
      </c>
      <c r="M41" s="170" t="str">
        <f>IF($C41="","",IFERROR(IF(VLOOKUP($C41,'Прайс-лист Usystems'!$C:$U,11,0)=0,"",VLOOKUP($C41,'Прайс-лист Usystems'!$C:$U,11,0)*$H41),""))</f>
        <v/>
      </c>
      <c r="N41" s="170" t="str">
        <f>IF($C41="","",IFERROR(IF(VLOOKUP($C41,'Прайс-лист Usystems'!$C:$U,12,0)=0,"",VLOOKUP($C41,'Прайс-лист Usystems'!$C:$U,12,0)*$H41),""))</f>
        <v/>
      </c>
    </row>
    <row r="42" spans="2:14" x14ac:dyDescent="0.25">
      <c r="B42" s="76"/>
      <c r="C42" s="81" t="str">
        <f>IFERROR(IFERROR(IF(OR(
                     INDEX('Прайс-лист Usystems'!G:G,MATCH(B42+0,'Прайс-лист Usystems'!C:C,0))="Регулярный ассортимент",  INDEX('Прайс-лист Usystems'!G:G,MATCH(B42+0,'Прайс-лист Usystems'!C:C,0))="Ограниченно доступен в пределах складских остатков"),B42,
                     IFERROR(INDEX(Portfolio!M:M,MATCH(B42+0,Portfolio!C:C,0)),
                     INDEX(Portfolio!M:M,MATCH(B42+0,Portfolio!I:I,0)))),
                IFERROR(INDEX(Portfolio!M:M,MATCH(B42+0,Portfolio!C:C,0)),INDEX(Portfolio!M:M,MATCH(B42+0,Portfolio!I:I,0)))),
       "")</f>
        <v/>
      </c>
      <c r="D42" s="68" t="str">
        <f>IF($C42="","",IFERROR(VLOOKUP($C42,'Прайс-лист Usystems'!$C:$U,3,0),""))</f>
        <v/>
      </c>
      <c r="E42" s="68" t="str">
        <f>IF($C42="","",IFERROR(VLOOKUP($C42,'Прайс-лист Usystems'!$C:$U,8,0),""))</f>
        <v/>
      </c>
      <c r="F42" s="69" t="str">
        <f>IF($C42="","",IFERROR(VLOOKUP($C42,'Прайс-лист Usystems'!$C:$U,9,0),""))</f>
        <v/>
      </c>
      <c r="G42" s="75"/>
      <c r="H42" s="69" t="str">
        <f>IF($C42="","",IFERROR(ROUNDUP(G42/VLOOKUP($C42,'Прайс-лист Usystems'!$C:$U,13,0),0)*VLOOKUP($C42,'Прайс-лист Usystems'!$C:$U,13,0),""))</f>
        <v/>
      </c>
      <c r="I42" s="167" t="str">
        <f>IF($C42="","",IFERROR(VLOOKUP($C42,'Прайс-лист Usystems'!$C:$U,10,0),""))</f>
        <v/>
      </c>
      <c r="J42" s="77"/>
      <c r="K42" s="73" t="str">
        <f t="shared" si="0"/>
        <v/>
      </c>
      <c r="L42" s="72" t="str">
        <f t="shared" si="1"/>
        <v/>
      </c>
      <c r="M42" s="170" t="str">
        <f>IF($C42="","",IFERROR(IF(VLOOKUP($C42,'Прайс-лист Usystems'!$C:$U,11,0)=0,"",VLOOKUP($C42,'Прайс-лист Usystems'!$C:$U,11,0)*$H42),""))</f>
        <v/>
      </c>
      <c r="N42" s="170" t="str">
        <f>IF($C42="","",IFERROR(IF(VLOOKUP($C42,'Прайс-лист Usystems'!$C:$U,12,0)=0,"",VLOOKUP($C42,'Прайс-лист Usystems'!$C:$U,12,0)*$H42),""))</f>
        <v/>
      </c>
    </row>
    <row r="43" spans="2:14" x14ac:dyDescent="0.25">
      <c r="B43" s="76"/>
      <c r="C43" s="81" t="str">
        <f>IFERROR(IFERROR(IF(OR(
                     INDEX('Прайс-лист Usystems'!G:G,MATCH(B43+0,'Прайс-лист Usystems'!C:C,0))="Регулярный ассортимент",  INDEX('Прайс-лист Usystems'!G:G,MATCH(B43+0,'Прайс-лист Usystems'!C:C,0))="Ограниченно доступен в пределах складских остатков"),B43,
                     IFERROR(INDEX(Portfolio!M:M,MATCH(B43+0,Portfolio!C:C,0)),
                     INDEX(Portfolio!M:M,MATCH(B43+0,Portfolio!I:I,0)))),
                IFERROR(INDEX(Portfolio!M:M,MATCH(B43+0,Portfolio!C:C,0)),INDEX(Portfolio!M:M,MATCH(B43+0,Portfolio!I:I,0)))),
       "")</f>
        <v/>
      </c>
      <c r="D43" s="68" t="str">
        <f>IF($C43="","",IFERROR(VLOOKUP($C43,'Прайс-лист Usystems'!$C:$U,3,0),""))</f>
        <v/>
      </c>
      <c r="E43" s="68" t="str">
        <f>IF($C43="","",IFERROR(VLOOKUP($C43,'Прайс-лист Usystems'!$C:$U,8,0),""))</f>
        <v/>
      </c>
      <c r="F43" s="69" t="str">
        <f>IF($C43="","",IFERROR(VLOOKUP($C43,'Прайс-лист Usystems'!$C:$U,9,0),""))</f>
        <v/>
      </c>
      <c r="G43" s="75"/>
      <c r="H43" s="69" t="str">
        <f>IF($C43="","",IFERROR(ROUNDUP(G43/VLOOKUP($C43,'Прайс-лист Usystems'!$C:$U,13,0),0)*VLOOKUP($C43,'Прайс-лист Usystems'!$C:$U,13,0),""))</f>
        <v/>
      </c>
      <c r="I43" s="167" t="str">
        <f>IF($C43="","",IFERROR(VLOOKUP($C43,'Прайс-лист Usystems'!$C:$U,10,0),""))</f>
        <v/>
      </c>
      <c r="J43" s="77"/>
      <c r="K43" s="73" t="str">
        <f t="shared" si="0"/>
        <v/>
      </c>
      <c r="L43" s="72" t="str">
        <f t="shared" si="1"/>
        <v/>
      </c>
      <c r="M43" s="170" t="str">
        <f>IF($C43="","",IFERROR(IF(VLOOKUP($C43,'Прайс-лист Usystems'!$C:$U,11,0)=0,"",VLOOKUP($C43,'Прайс-лист Usystems'!$C:$U,11,0)*$H43),""))</f>
        <v/>
      </c>
      <c r="N43" s="170" t="str">
        <f>IF($C43="","",IFERROR(IF(VLOOKUP($C43,'Прайс-лист Usystems'!$C:$U,12,0)=0,"",VLOOKUP($C43,'Прайс-лист Usystems'!$C:$U,12,0)*$H43),""))</f>
        <v/>
      </c>
    </row>
    <row r="44" spans="2:14" x14ac:dyDescent="0.25">
      <c r="B44" s="76"/>
      <c r="C44" s="81" t="str">
        <f>IFERROR(IFERROR(IF(OR(
                     INDEX('Прайс-лист Usystems'!G:G,MATCH(B44+0,'Прайс-лист Usystems'!C:C,0))="Регулярный ассортимент",  INDEX('Прайс-лист Usystems'!G:G,MATCH(B44+0,'Прайс-лист Usystems'!C:C,0))="Ограниченно доступен в пределах складских остатков"),B44,
                     IFERROR(INDEX(Portfolio!M:M,MATCH(B44+0,Portfolio!C:C,0)),
                     INDEX(Portfolio!M:M,MATCH(B44+0,Portfolio!I:I,0)))),
                IFERROR(INDEX(Portfolio!M:M,MATCH(B44+0,Portfolio!C:C,0)),INDEX(Portfolio!M:M,MATCH(B44+0,Portfolio!I:I,0)))),
       "")</f>
        <v/>
      </c>
      <c r="D44" s="68" t="str">
        <f>IF($C44="","",IFERROR(VLOOKUP($C44,'Прайс-лист Usystems'!$C:$U,3,0),""))</f>
        <v/>
      </c>
      <c r="E44" s="68" t="str">
        <f>IF($C44="","",IFERROR(VLOOKUP($C44,'Прайс-лист Usystems'!$C:$U,8,0),""))</f>
        <v/>
      </c>
      <c r="F44" s="69" t="str">
        <f>IF($C44="","",IFERROR(VLOOKUP($C44,'Прайс-лист Usystems'!$C:$U,9,0),""))</f>
        <v/>
      </c>
      <c r="G44" s="75"/>
      <c r="H44" s="69" t="str">
        <f>IF($C44="","",IFERROR(ROUNDUP(G44/VLOOKUP($C44,'Прайс-лист Usystems'!$C:$U,13,0),0)*VLOOKUP($C44,'Прайс-лист Usystems'!$C:$U,13,0),""))</f>
        <v/>
      </c>
      <c r="I44" s="167" t="str">
        <f>IF($C44="","",IFERROR(VLOOKUP($C44,'Прайс-лист Usystems'!$C:$U,10,0),""))</f>
        <v/>
      </c>
      <c r="J44" s="77"/>
      <c r="K44" s="73" t="str">
        <f t="shared" si="0"/>
        <v/>
      </c>
      <c r="L44" s="72" t="str">
        <f t="shared" si="1"/>
        <v/>
      </c>
      <c r="M44" s="170" t="str">
        <f>IF($C44="","",IFERROR(IF(VLOOKUP($C44,'Прайс-лист Usystems'!$C:$U,11,0)=0,"",VLOOKUP($C44,'Прайс-лист Usystems'!$C:$U,11,0)*$H44),""))</f>
        <v/>
      </c>
      <c r="N44" s="170" t="str">
        <f>IF($C44="","",IFERROR(IF(VLOOKUP($C44,'Прайс-лист Usystems'!$C:$U,12,0)=0,"",VLOOKUP($C44,'Прайс-лист Usystems'!$C:$U,12,0)*$H44),""))</f>
        <v/>
      </c>
    </row>
    <row r="45" spans="2:14" x14ac:dyDescent="0.25">
      <c r="B45" s="76"/>
      <c r="C45" s="81" t="str">
        <f>IFERROR(IFERROR(IF(OR(
                     INDEX('Прайс-лист Usystems'!G:G,MATCH(B45+0,'Прайс-лист Usystems'!C:C,0))="Регулярный ассортимент",  INDEX('Прайс-лист Usystems'!G:G,MATCH(B45+0,'Прайс-лист Usystems'!C:C,0))="Ограниченно доступен в пределах складских остатков"),B45,
                     IFERROR(INDEX(Portfolio!M:M,MATCH(B45+0,Portfolio!C:C,0)),
                     INDEX(Portfolio!M:M,MATCH(B45+0,Portfolio!I:I,0)))),
                IFERROR(INDEX(Portfolio!M:M,MATCH(B45+0,Portfolio!C:C,0)),INDEX(Portfolio!M:M,MATCH(B45+0,Portfolio!I:I,0)))),
       "")</f>
        <v/>
      </c>
      <c r="D45" s="68" t="str">
        <f>IF($C45="","",IFERROR(VLOOKUP($C45,'Прайс-лист Usystems'!$C:$U,3,0),""))</f>
        <v/>
      </c>
      <c r="E45" s="68" t="str">
        <f>IF($C45="","",IFERROR(VLOOKUP($C45,'Прайс-лист Usystems'!$C:$U,8,0),""))</f>
        <v/>
      </c>
      <c r="F45" s="69" t="str">
        <f>IF($C45="","",IFERROR(VLOOKUP($C45,'Прайс-лист Usystems'!$C:$U,9,0),""))</f>
        <v/>
      </c>
      <c r="G45" s="75"/>
      <c r="H45" s="69" t="str">
        <f>IF($C45="","",IFERROR(ROUNDUP(G45/VLOOKUP($C45,'Прайс-лист Usystems'!$C:$U,13,0),0)*VLOOKUP($C45,'Прайс-лист Usystems'!$C:$U,13,0),""))</f>
        <v/>
      </c>
      <c r="I45" s="167" t="str">
        <f>IF($C45="","",IFERROR(VLOOKUP($C45,'Прайс-лист Usystems'!$C:$U,10,0),""))</f>
        <v/>
      </c>
      <c r="J45" s="77"/>
      <c r="K45" s="73" t="str">
        <f t="shared" si="0"/>
        <v/>
      </c>
      <c r="L45" s="72" t="str">
        <f t="shared" si="1"/>
        <v/>
      </c>
      <c r="M45" s="170" t="str">
        <f>IF($C45="","",IFERROR(IF(VLOOKUP($C45,'Прайс-лист Usystems'!$C:$U,11,0)=0,"",VLOOKUP($C45,'Прайс-лист Usystems'!$C:$U,11,0)*$H45),""))</f>
        <v/>
      </c>
      <c r="N45" s="170" t="str">
        <f>IF($C45="","",IFERROR(IF(VLOOKUP($C45,'Прайс-лист Usystems'!$C:$U,12,0)=0,"",VLOOKUP($C45,'Прайс-лист Usystems'!$C:$U,12,0)*$H45),""))</f>
        <v/>
      </c>
    </row>
    <row r="46" spans="2:14" x14ac:dyDescent="0.25">
      <c r="B46" s="76"/>
      <c r="C46" s="81" t="str">
        <f>IFERROR(IFERROR(IF(OR(
                     INDEX('Прайс-лист Usystems'!G:G,MATCH(B46+0,'Прайс-лист Usystems'!C:C,0))="Регулярный ассортимент",  INDEX('Прайс-лист Usystems'!G:G,MATCH(B46+0,'Прайс-лист Usystems'!C:C,0))="Ограниченно доступен в пределах складских остатков"),B46,
                     IFERROR(INDEX(Portfolio!M:M,MATCH(B46+0,Portfolio!C:C,0)),
                     INDEX(Portfolio!M:M,MATCH(B46+0,Portfolio!I:I,0)))),
                IFERROR(INDEX(Portfolio!M:M,MATCH(B46+0,Portfolio!C:C,0)),INDEX(Portfolio!M:M,MATCH(B46+0,Portfolio!I:I,0)))),
       "")</f>
        <v/>
      </c>
      <c r="D46" s="68" t="str">
        <f>IF($C46="","",IFERROR(VLOOKUP($C46,'Прайс-лист Usystems'!$C:$U,3,0),""))</f>
        <v/>
      </c>
      <c r="E46" s="68" t="str">
        <f>IF($C46="","",IFERROR(VLOOKUP($C46,'Прайс-лист Usystems'!$C:$U,8,0),""))</f>
        <v/>
      </c>
      <c r="F46" s="69" t="str">
        <f>IF($C46="","",IFERROR(VLOOKUP($C46,'Прайс-лист Usystems'!$C:$U,9,0),""))</f>
        <v/>
      </c>
      <c r="G46" s="75"/>
      <c r="H46" s="69" t="str">
        <f>IF($C46="","",IFERROR(ROUNDUP(G46/VLOOKUP($C46,'Прайс-лист Usystems'!$C:$U,13,0),0)*VLOOKUP($C46,'Прайс-лист Usystems'!$C:$U,13,0),""))</f>
        <v/>
      </c>
      <c r="I46" s="167" t="str">
        <f>IF($C46="","",IFERROR(VLOOKUP($C46,'Прайс-лист Usystems'!$C:$U,10,0),""))</f>
        <v/>
      </c>
      <c r="J46" s="77"/>
      <c r="K46" s="73" t="str">
        <f t="shared" si="0"/>
        <v/>
      </c>
      <c r="L46" s="72" t="str">
        <f t="shared" si="1"/>
        <v/>
      </c>
      <c r="M46" s="170" t="str">
        <f>IF($C46="","",IFERROR(IF(VLOOKUP($C46,'Прайс-лист Usystems'!$C:$U,11,0)=0,"",VLOOKUP($C46,'Прайс-лист Usystems'!$C:$U,11,0)*$H46),""))</f>
        <v/>
      </c>
      <c r="N46" s="170" t="str">
        <f>IF($C46="","",IFERROR(IF(VLOOKUP($C46,'Прайс-лист Usystems'!$C:$U,12,0)=0,"",VLOOKUP($C46,'Прайс-лист Usystems'!$C:$U,12,0)*$H46),""))</f>
        <v/>
      </c>
    </row>
    <row r="47" spans="2:14" x14ac:dyDescent="0.25">
      <c r="B47" s="76"/>
      <c r="C47" s="81" t="str">
        <f>IFERROR(IFERROR(IF(OR(
                     INDEX('Прайс-лист Usystems'!G:G,MATCH(B47+0,'Прайс-лист Usystems'!C:C,0))="Регулярный ассортимент",  INDEX('Прайс-лист Usystems'!G:G,MATCH(B47+0,'Прайс-лист Usystems'!C:C,0))="Ограниченно доступен в пределах складских остатков"),B47,
                     IFERROR(INDEX(Portfolio!M:M,MATCH(B47+0,Portfolio!C:C,0)),
                     INDEX(Portfolio!M:M,MATCH(B47+0,Portfolio!I:I,0)))),
                IFERROR(INDEX(Portfolio!M:M,MATCH(B47+0,Portfolio!C:C,0)),INDEX(Portfolio!M:M,MATCH(B47+0,Portfolio!I:I,0)))),
       "")</f>
        <v/>
      </c>
      <c r="D47" s="68" t="str">
        <f>IF($C47="","",IFERROR(VLOOKUP($C47,'Прайс-лист Usystems'!$C:$U,3,0),""))</f>
        <v/>
      </c>
      <c r="E47" s="68" t="str">
        <f>IF($C47="","",IFERROR(VLOOKUP($C47,'Прайс-лист Usystems'!$C:$U,8,0),""))</f>
        <v/>
      </c>
      <c r="F47" s="69" t="str">
        <f>IF($C47="","",IFERROR(VLOOKUP($C47,'Прайс-лист Usystems'!$C:$U,9,0),""))</f>
        <v/>
      </c>
      <c r="G47" s="75"/>
      <c r="H47" s="69" t="str">
        <f>IF($C47="","",IFERROR(ROUNDUP(G47/VLOOKUP($C47,'Прайс-лист Usystems'!$C:$U,13,0),0)*VLOOKUP($C47,'Прайс-лист Usystems'!$C:$U,13,0),""))</f>
        <v/>
      </c>
      <c r="I47" s="167" t="str">
        <f>IF($C47="","",IFERROR(VLOOKUP($C47,'Прайс-лист Usystems'!$C:$U,10,0),""))</f>
        <v/>
      </c>
      <c r="J47" s="77"/>
      <c r="K47" s="73" t="str">
        <f t="shared" si="0"/>
        <v/>
      </c>
      <c r="L47" s="72" t="str">
        <f t="shared" si="1"/>
        <v/>
      </c>
      <c r="M47" s="170" t="str">
        <f>IF($C47="","",IFERROR(IF(VLOOKUP($C47,'Прайс-лист Usystems'!$C:$U,11,0)=0,"",VLOOKUP($C47,'Прайс-лист Usystems'!$C:$U,11,0)*$H47),""))</f>
        <v/>
      </c>
      <c r="N47" s="170" t="str">
        <f>IF($C47="","",IFERROR(IF(VLOOKUP($C47,'Прайс-лист Usystems'!$C:$U,12,0)=0,"",VLOOKUP($C47,'Прайс-лист Usystems'!$C:$U,12,0)*$H47),""))</f>
        <v/>
      </c>
    </row>
    <row r="48" spans="2:14" x14ac:dyDescent="0.25">
      <c r="B48" s="76"/>
      <c r="C48" s="81" t="str">
        <f>IFERROR(IFERROR(IF(OR(
                     INDEX('Прайс-лист Usystems'!G:G,MATCH(B48+0,'Прайс-лист Usystems'!C:C,0))="Регулярный ассортимент",  INDEX('Прайс-лист Usystems'!G:G,MATCH(B48+0,'Прайс-лист Usystems'!C:C,0))="Ограниченно доступен в пределах складских остатков"),B48,
                     IFERROR(INDEX(Portfolio!M:M,MATCH(B48+0,Portfolio!C:C,0)),
                     INDEX(Portfolio!M:M,MATCH(B48+0,Portfolio!I:I,0)))),
                IFERROR(INDEX(Portfolio!M:M,MATCH(B48+0,Portfolio!C:C,0)),INDEX(Portfolio!M:M,MATCH(B48+0,Portfolio!I:I,0)))),
       "")</f>
        <v/>
      </c>
      <c r="D48" s="68" t="str">
        <f>IF($C48="","",IFERROR(VLOOKUP($C48,'Прайс-лист Usystems'!$C:$U,3,0),""))</f>
        <v/>
      </c>
      <c r="E48" s="68" t="str">
        <f>IF($C48="","",IFERROR(VLOOKUP($C48,'Прайс-лист Usystems'!$C:$U,8,0),""))</f>
        <v/>
      </c>
      <c r="F48" s="69" t="str">
        <f>IF($C48="","",IFERROR(VLOOKUP($C48,'Прайс-лист Usystems'!$C:$U,9,0),""))</f>
        <v/>
      </c>
      <c r="G48" s="75"/>
      <c r="H48" s="69" t="str">
        <f>IF($C48="","",IFERROR(ROUNDUP(G48/VLOOKUP($C48,'Прайс-лист Usystems'!$C:$U,13,0),0)*VLOOKUP($C48,'Прайс-лист Usystems'!$C:$U,13,0),""))</f>
        <v/>
      </c>
      <c r="I48" s="167" t="str">
        <f>IF($C48="","",IFERROR(VLOOKUP($C48,'Прайс-лист Usystems'!$C:$U,10,0),""))</f>
        <v/>
      </c>
      <c r="J48" s="77"/>
      <c r="K48" s="73" t="str">
        <f t="shared" si="0"/>
        <v/>
      </c>
      <c r="L48" s="72" t="str">
        <f t="shared" si="1"/>
        <v/>
      </c>
      <c r="M48" s="170" t="str">
        <f>IF($C48="","",IFERROR(IF(VLOOKUP($C48,'Прайс-лист Usystems'!$C:$U,11,0)=0,"",VLOOKUP($C48,'Прайс-лист Usystems'!$C:$U,11,0)*$H48),""))</f>
        <v/>
      </c>
      <c r="N48" s="170" t="str">
        <f>IF($C48="","",IFERROR(IF(VLOOKUP($C48,'Прайс-лист Usystems'!$C:$U,12,0)=0,"",VLOOKUP($C48,'Прайс-лист Usystems'!$C:$U,12,0)*$H48),""))</f>
        <v/>
      </c>
    </row>
    <row r="49" spans="2:14" x14ac:dyDescent="0.25">
      <c r="B49" s="76"/>
      <c r="C49" s="81" t="str">
        <f>IFERROR(IFERROR(IF(OR(
                     INDEX('Прайс-лист Usystems'!G:G,MATCH(B49+0,'Прайс-лист Usystems'!C:C,0))="Регулярный ассортимент",  INDEX('Прайс-лист Usystems'!G:G,MATCH(B49+0,'Прайс-лист Usystems'!C:C,0))="Ограниченно доступен в пределах складских остатков"),B49,
                     IFERROR(INDEX(Portfolio!M:M,MATCH(B49+0,Portfolio!C:C,0)),
                     INDEX(Portfolio!M:M,MATCH(B49+0,Portfolio!I:I,0)))),
                IFERROR(INDEX(Portfolio!M:M,MATCH(B49+0,Portfolio!C:C,0)),INDEX(Portfolio!M:M,MATCH(B49+0,Portfolio!I:I,0)))),
       "")</f>
        <v/>
      </c>
      <c r="D49" s="68" t="str">
        <f>IF($C49="","",IFERROR(VLOOKUP($C49,'Прайс-лист Usystems'!$C:$U,3,0),""))</f>
        <v/>
      </c>
      <c r="E49" s="68" t="str">
        <f>IF($C49="","",IFERROR(VLOOKUP($C49,'Прайс-лист Usystems'!$C:$U,8,0),""))</f>
        <v/>
      </c>
      <c r="F49" s="69" t="str">
        <f>IF($C49="","",IFERROR(VLOOKUP($C49,'Прайс-лист Usystems'!$C:$U,9,0),""))</f>
        <v/>
      </c>
      <c r="G49" s="75"/>
      <c r="H49" s="69" t="str">
        <f>IF($C49="","",IFERROR(ROUNDUP(G49/VLOOKUP($C49,'Прайс-лист Usystems'!$C:$U,13,0),0)*VLOOKUP($C49,'Прайс-лист Usystems'!$C:$U,13,0),""))</f>
        <v/>
      </c>
      <c r="I49" s="167" t="str">
        <f>IF($C49="","",IFERROR(VLOOKUP($C49,'Прайс-лист Usystems'!$C:$U,10,0),""))</f>
        <v/>
      </c>
      <c r="J49" s="77"/>
      <c r="K49" s="73" t="str">
        <f t="shared" si="0"/>
        <v/>
      </c>
      <c r="L49" s="72" t="str">
        <f t="shared" si="1"/>
        <v/>
      </c>
      <c r="M49" s="170" t="str">
        <f>IF($C49="","",IFERROR(IF(VLOOKUP($C49,'Прайс-лист Usystems'!$C:$U,11,0)=0,"",VLOOKUP($C49,'Прайс-лист Usystems'!$C:$U,11,0)*$H49),""))</f>
        <v/>
      </c>
      <c r="N49" s="170" t="str">
        <f>IF($C49="","",IFERROR(IF(VLOOKUP($C49,'Прайс-лист Usystems'!$C:$U,12,0)=0,"",VLOOKUP($C49,'Прайс-лист Usystems'!$C:$U,12,0)*$H49),""))</f>
        <v/>
      </c>
    </row>
    <row r="50" spans="2:14" x14ac:dyDescent="0.25">
      <c r="B50" s="76"/>
      <c r="C50" s="81" t="str">
        <f>IFERROR(IFERROR(IF(OR(
                     INDEX('Прайс-лист Usystems'!G:G,MATCH(B50+0,'Прайс-лист Usystems'!C:C,0))="Регулярный ассортимент",  INDEX('Прайс-лист Usystems'!G:G,MATCH(B50+0,'Прайс-лист Usystems'!C:C,0))="Ограниченно доступен в пределах складских остатков"),B50,
                     IFERROR(INDEX(Portfolio!M:M,MATCH(B50+0,Portfolio!C:C,0)),
                     INDEX(Portfolio!M:M,MATCH(B50+0,Portfolio!I:I,0)))),
                IFERROR(INDEX(Portfolio!M:M,MATCH(B50+0,Portfolio!C:C,0)),INDEX(Portfolio!M:M,MATCH(B50+0,Portfolio!I:I,0)))),
       "")</f>
        <v/>
      </c>
      <c r="D50" s="68" t="str">
        <f>IF($C50="","",IFERROR(VLOOKUP($C50,'Прайс-лист Usystems'!$C:$U,3,0),""))</f>
        <v/>
      </c>
      <c r="E50" s="68" t="str">
        <f>IF($C50="","",IFERROR(VLOOKUP($C50,'Прайс-лист Usystems'!$C:$U,8,0),""))</f>
        <v/>
      </c>
      <c r="F50" s="69" t="str">
        <f>IF($C50="","",IFERROR(VLOOKUP($C50,'Прайс-лист Usystems'!$C:$U,9,0),""))</f>
        <v/>
      </c>
      <c r="G50" s="75"/>
      <c r="H50" s="69" t="str">
        <f>IF($C50="","",IFERROR(ROUNDUP(G50/VLOOKUP($C50,'Прайс-лист Usystems'!$C:$U,13,0),0)*VLOOKUP($C50,'Прайс-лист Usystems'!$C:$U,13,0),""))</f>
        <v/>
      </c>
      <c r="I50" s="167" t="str">
        <f>IF($C50="","",IFERROR(VLOOKUP($C50,'Прайс-лист Usystems'!$C:$U,10,0),""))</f>
        <v/>
      </c>
      <c r="J50" s="77"/>
      <c r="K50" s="73" t="str">
        <f t="shared" si="0"/>
        <v/>
      </c>
      <c r="L50" s="72" t="str">
        <f t="shared" si="1"/>
        <v/>
      </c>
      <c r="M50" s="170" t="str">
        <f>IF($C50="","",IFERROR(IF(VLOOKUP($C50,'Прайс-лист Usystems'!$C:$U,11,0)=0,"",VLOOKUP($C50,'Прайс-лист Usystems'!$C:$U,11,0)*$H50),""))</f>
        <v/>
      </c>
      <c r="N50" s="170" t="str">
        <f>IF($C50="","",IFERROR(IF(VLOOKUP($C50,'Прайс-лист Usystems'!$C:$U,12,0)=0,"",VLOOKUP($C50,'Прайс-лист Usystems'!$C:$U,12,0)*$H50),""))</f>
        <v/>
      </c>
    </row>
    <row r="51" spans="2:14" x14ac:dyDescent="0.25">
      <c r="B51" s="76"/>
      <c r="C51" s="81" t="str">
        <f>IFERROR(IFERROR(IF(OR(
                     INDEX('Прайс-лист Usystems'!G:G,MATCH(B51+0,'Прайс-лист Usystems'!C:C,0))="Регулярный ассортимент",  INDEX('Прайс-лист Usystems'!G:G,MATCH(B51+0,'Прайс-лист Usystems'!C:C,0))="Ограниченно доступен в пределах складских остатков"),B51,
                     IFERROR(INDEX(Portfolio!M:M,MATCH(B51+0,Portfolio!C:C,0)),
                     INDEX(Portfolio!M:M,MATCH(B51+0,Portfolio!I:I,0)))),
                IFERROR(INDEX(Portfolio!M:M,MATCH(B51+0,Portfolio!C:C,0)),INDEX(Portfolio!M:M,MATCH(B51+0,Portfolio!I:I,0)))),
       "")</f>
        <v/>
      </c>
      <c r="D51" s="68" t="str">
        <f>IF($C51="","",IFERROR(VLOOKUP($C51,'Прайс-лист Usystems'!$C:$U,3,0),""))</f>
        <v/>
      </c>
      <c r="E51" s="68" t="str">
        <f>IF($C51="","",IFERROR(VLOOKUP($C51,'Прайс-лист Usystems'!$C:$U,8,0),""))</f>
        <v/>
      </c>
      <c r="F51" s="69" t="str">
        <f>IF($C51="","",IFERROR(VLOOKUP($C51,'Прайс-лист Usystems'!$C:$U,9,0),""))</f>
        <v/>
      </c>
      <c r="G51" s="75"/>
      <c r="H51" s="69" t="str">
        <f>IF($C51="","",IFERROR(ROUNDUP(G51/VLOOKUP($C51,'Прайс-лист Usystems'!$C:$U,13,0),0)*VLOOKUP($C51,'Прайс-лист Usystems'!$C:$U,13,0),""))</f>
        <v/>
      </c>
      <c r="I51" s="167" t="str">
        <f>IF($C51="","",IFERROR(VLOOKUP($C51,'Прайс-лист Usystems'!$C:$U,10,0),""))</f>
        <v/>
      </c>
      <c r="J51" s="77"/>
      <c r="K51" s="73" t="str">
        <f t="shared" si="0"/>
        <v/>
      </c>
      <c r="L51" s="72" t="str">
        <f t="shared" si="1"/>
        <v/>
      </c>
      <c r="M51" s="170" t="str">
        <f>IF($C51="","",IFERROR(IF(VLOOKUP($C51,'Прайс-лист Usystems'!$C:$U,11,0)=0,"",VLOOKUP($C51,'Прайс-лист Usystems'!$C:$U,11,0)*$H51),""))</f>
        <v/>
      </c>
      <c r="N51" s="170" t="str">
        <f>IF($C51="","",IFERROR(IF(VLOOKUP($C51,'Прайс-лист Usystems'!$C:$U,12,0)=0,"",VLOOKUP($C51,'Прайс-лист Usystems'!$C:$U,12,0)*$H51),""))</f>
        <v/>
      </c>
    </row>
    <row r="52" spans="2:14" x14ac:dyDescent="0.25">
      <c r="B52" s="76"/>
      <c r="C52" s="81" t="str">
        <f>IFERROR(IFERROR(IF(OR(
                     INDEX('Прайс-лист Usystems'!G:G,MATCH(B52+0,'Прайс-лист Usystems'!C:C,0))="Регулярный ассортимент",  INDEX('Прайс-лист Usystems'!G:G,MATCH(B52+0,'Прайс-лист Usystems'!C:C,0))="Ограниченно доступен в пределах складских остатков"),B52,
                     IFERROR(INDEX(Portfolio!M:M,MATCH(B52+0,Portfolio!C:C,0)),
                     INDEX(Portfolio!M:M,MATCH(B52+0,Portfolio!I:I,0)))),
                IFERROR(INDEX(Portfolio!M:M,MATCH(B52+0,Portfolio!C:C,0)),INDEX(Portfolio!M:M,MATCH(B52+0,Portfolio!I:I,0)))),
       "")</f>
        <v/>
      </c>
      <c r="D52" s="68" t="str">
        <f>IF($C52="","",IFERROR(VLOOKUP($C52,'Прайс-лист Usystems'!$C:$U,3,0),""))</f>
        <v/>
      </c>
      <c r="E52" s="68" t="str">
        <f>IF($C52="","",IFERROR(VLOOKUP($C52,'Прайс-лист Usystems'!$C:$U,8,0),""))</f>
        <v/>
      </c>
      <c r="F52" s="69" t="str">
        <f>IF($C52="","",IFERROR(VLOOKUP($C52,'Прайс-лист Usystems'!$C:$U,9,0),""))</f>
        <v/>
      </c>
      <c r="G52" s="75"/>
      <c r="H52" s="69" t="str">
        <f>IF($C52="","",IFERROR(ROUNDUP(G52/VLOOKUP($C52,'Прайс-лист Usystems'!$C:$U,13,0),0)*VLOOKUP($C52,'Прайс-лист Usystems'!$C:$U,13,0),""))</f>
        <v/>
      </c>
      <c r="I52" s="167" t="str">
        <f>IF($C52="","",IFERROR(VLOOKUP($C52,'Прайс-лист Usystems'!$C:$U,10,0),""))</f>
        <v/>
      </c>
      <c r="J52" s="77"/>
      <c r="K52" s="73" t="str">
        <f t="shared" si="0"/>
        <v/>
      </c>
      <c r="L52" s="72" t="str">
        <f t="shared" si="1"/>
        <v/>
      </c>
      <c r="M52" s="170" t="str">
        <f>IF($C52="","",IFERROR(IF(VLOOKUP($C52,'Прайс-лист Usystems'!$C:$U,11,0)=0,"",VLOOKUP($C52,'Прайс-лист Usystems'!$C:$U,11,0)*$H52),""))</f>
        <v/>
      </c>
      <c r="N52" s="170" t="str">
        <f>IF($C52="","",IFERROR(IF(VLOOKUP($C52,'Прайс-лист Usystems'!$C:$U,12,0)=0,"",VLOOKUP($C52,'Прайс-лист Usystems'!$C:$U,12,0)*$H52),""))</f>
        <v/>
      </c>
    </row>
    <row r="53" spans="2:14" x14ac:dyDescent="0.25">
      <c r="B53" s="76"/>
      <c r="C53" s="81" t="str">
        <f>IFERROR(IFERROR(IF(OR(
                     INDEX('Прайс-лист Usystems'!G:G,MATCH(B53+0,'Прайс-лист Usystems'!C:C,0))="Регулярный ассортимент",  INDEX('Прайс-лист Usystems'!G:G,MATCH(B53+0,'Прайс-лист Usystems'!C:C,0))="Ограниченно доступен в пределах складских остатков"),B53,
                     IFERROR(INDEX(Portfolio!M:M,MATCH(B53+0,Portfolio!C:C,0)),
                     INDEX(Portfolio!M:M,MATCH(B53+0,Portfolio!I:I,0)))),
                IFERROR(INDEX(Portfolio!M:M,MATCH(B53+0,Portfolio!C:C,0)),INDEX(Portfolio!M:M,MATCH(B53+0,Portfolio!I:I,0)))),
       "")</f>
        <v/>
      </c>
      <c r="D53" s="68" t="str">
        <f>IF($C53="","",IFERROR(VLOOKUP($C53,'Прайс-лист Usystems'!$C:$U,3,0),""))</f>
        <v/>
      </c>
      <c r="E53" s="68" t="str">
        <f>IF($C53="","",IFERROR(VLOOKUP($C53,'Прайс-лист Usystems'!$C:$U,8,0),""))</f>
        <v/>
      </c>
      <c r="F53" s="69" t="str">
        <f>IF($C53="","",IFERROR(VLOOKUP($C53,'Прайс-лист Usystems'!$C:$U,9,0),""))</f>
        <v/>
      </c>
      <c r="G53" s="75"/>
      <c r="H53" s="69" t="str">
        <f>IF($C53="","",IFERROR(ROUNDUP(G53/VLOOKUP($C53,'Прайс-лист Usystems'!$C:$U,13,0),0)*VLOOKUP($C53,'Прайс-лист Usystems'!$C:$U,13,0),""))</f>
        <v/>
      </c>
      <c r="I53" s="167" t="str">
        <f>IF($C53="","",IFERROR(VLOOKUP($C53,'Прайс-лист Usystems'!$C:$U,10,0),""))</f>
        <v/>
      </c>
      <c r="J53" s="77"/>
      <c r="K53" s="73" t="str">
        <f t="shared" si="0"/>
        <v/>
      </c>
      <c r="L53" s="72" t="str">
        <f t="shared" si="1"/>
        <v/>
      </c>
      <c r="M53" s="170" t="str">
        <f>IF($C53="","",IFERROR(IF(VLOOKUP($C53,'Прайс-лист Usystems'!$C:$U,11,0)=0,"",VLOOKUP($C53,'Прайс-лист Usystems'!$C:$U,11,0)*$H53),""))</f>
        <v/>
      </c>
      <c r="N53" s="170" t="str">
        <f>IF($C53="","",IFERROR(IF(VLOOKUP($C53,'Прайс-лист Usystems'!$C:$U,12,0)=0,"",VLOOKUP($C53,'Прайс-лист Usystems'!$C:$U,12,0)*$H53),""))</f>
        <v/>
      </c>
    </row>
    <row r="54" spans="2:14" x14ac:dyDescent="0.25">
      <c r="B54" s="76"/>
      <c r="C54" s="81" t="str">
        <f>IFERROR(IFERROR(IF(OR(
                     INDEX('Прайс-лист Usystems'!G:G,MATCH(B54+0,'Прайс-лист Usystems'!C:C,0))="Регулярный ассортимент",  INDEX('Прайс-лист Usystems'!G:G,MATCH(B54+0,'Прайс-лист Usystems'!C:C,0))="Ограниченно доступен в пределах складских остатков"),B54,
                     IFERROR(INDEX(Portfolio!M:M,MATCH(B54+0,Portfolio!C:C,0)),
                     INDEX(Portfolio!M:M,MATCH(B54+0,Portfolio!I:I,0)))),
                IFERROR(INDEX(Portfolio!M:M,MATCH(B54+0,Portfolio!C:C,0)),INDEX(Portfolio!M:M,MATCH(B54+0,Portfolio!I:I,0)))),
       "")</f>
        <v/>
      </c>
      <c r="D54" s="68" t="str">
        <f>IF($C54="","",IFERROR(VLOOKUP($C54,'Прайс-лист Usystems'!$C:$U,3,0),""))</f>
        <v/>
      </c>
      <c r="E54" s="68" t="str">
        <f>IF($C54="","",IFERROR(VLOOKUP($C54,'Прайс-лист Usystems'!$C:$U,8,0),""))</f>
        <v/>
      </c>
      <c r="F54" s="69" t="str">
        <f>IF($C54="","",IFERROR(VLOOKUP($C54,'Прайс-лист Usystems'!$C:$U,9,0),""))</f>
        <v/>
      </c>
      <c r="G54" s="75"/>
      <c r="H54" s="69" t="str">
        <f>IF($C54="","",IFERROR(ROUNDUP(G54/VLOOKUP($C54,'Прайс-лист Usystems'!$C:$U,13,0),0)*VLOOKUP($C54,'Прайс-лист Usystems'!$C:$U,13,0),""))</f>
        <v/>
      </c>
      <c r="I54" s="167" t="str">
        <f>IF($C54="","",IFERROR(VLOOKUP($C54,'Прайс-лист Usystems'!$C:$U,10,0),""))</f>
        <v/>
      </c>
      <c r="J54" s="77"/>
      <c r="K54" s="73" t="str">
        <f t="shared" si="0"/>
        <v/>
      </c>
      <c r="L54" s="72" t="str">
        <f t="shared" si="1"/>
        <v/>
      </c>
      <c r="M54" s="170" t="str">
        <f>IF($C54="","",IFERROR(IF(VLOOKUP($C54,'Прайс-лист Usystems'!$C:$U,11,0)=0,"",VLOOKUP($C54,'Прайс-лист Usystems'!$C:$U,11,0)*$H54),""))</f>
        <v/>
      </c>
      <c r="N54" s="170" t="str">
        <f>IF($C54="","",IFERROR(IF(VLOOKUP($C54,'Прайс-лист Usystems'!$C:$U,12,0)=0,"",VLOOKUP($C54,'Прайс-лист Usystems'!$C:$U,12,0)*$H54),""))</f>
        <v/>
      </c>
    </row>
    <row r="55" spans="2:14" x14ac:dyDescent="0.25">
      <c r="B55" s="76"/>
      <c r="C55" s="81" t="str">
        <f>IFERROR(IFERROR(IF(OR(
                     INDEX('Прайс-лист Usystems'!G:G,MATCH(B55+0,'Прайс-лист Usystems'!C:C,0))="Регулярный ассортимент",  INDEX('Прайс-лист Usystems'!G:G,MATCH(B55+0,'Прайс-лист Usystems'!C:C,0))="Ограниченно доступен в пределах складских остатков"),B55,
                     IFERROR(INDEX(Portfolio!M:M,MATCH(B55+0,Portfolio!C:C,0)),
                     INDEX(Portfolio!M:M,MATCH(B55+0,Portfolio!I:I,0)))),
                IFERROR(INDEX(Portfolio!M:M,MATCH(B55+0,Portfolio!C:C,0)),INDEX(Portfolio!M:M,MATCH(B55+0,Portfolio!I:I,0)))),
       "")</f>
        <v/>
      </c>
      <c r="D55" s="68" t="str">
        <f>IF($C55="","",IFERROR(VLOOKUP($C55,'Прайс-лист Usystems'!$C:$U,3,0),""))</f>
        <v/>
      </c>
      <c r="E55" s="68" t="str">
        <f>IF($C55="","",IFERROR(VLOOKUP($C55,'Прайс-лист Usystems'!$C:$U,8,0),""))</f>
        <v/>
      </c>
      <c r="F55" s="69" t="str">
        <f>IF($C55="","",IFERROR(VLOOKUP($C55,'Прайс-лист Usystems'!$C:$U,9,0),""))</f>
        <v/>
      </c>
      <c r="G55" s="75"/>
      <c r="H55" s="69" t="str">
        <f>IF($C55="","",IFERROR(ROUNDUP(G55/VLOOKUP($C55,'Прайс-лист Usystems'!$C:$U,13,0),0)*VLOOKUP($C55,'Прайс-лист Usystems'!$C:$U,13,0),""))</f>
        <v/>
      </c>
      <c r="I55" s="167" t="str">
        <f>IF($C55="","",IFERROR(VLOOKUP($C55,'Прайс-лист Usystems'!$C:$U,10,0),""))</f>
        <v/>
      </c>
      <c r="J55" s="77"/>
      <c r="K55" s="73" t="str">
        <f t="shared" si="0"/>
        <v/>
      </c>
      <c r="L55" s="72" t="str">
        <f t="shared" si="1"/>
        <v/>
      </c>
      <c r="M55" s="170" t="str">
        <f>IF($C55="","",IFERROR(IF(VLOOKUP($C55,'Прайс-лист Usystems'!$C:$U,11,0)=0,"",VLOOKUP($C55,'Прайс-лист Usystems'!$C:$U,11,0)*$H55),""))</f>
        <v/>
      </c>
      <c r="N55" s="170" t="str">
        <f>IF($C55="","",IFERROR(IF(VLOOKUP($C55,'Прайс-лист Usystems'!$C:$U,12,0)=0,"",VLOOKUP($C55,'Прайс-лист Usystems'!$C:$U,12,0)*$H55),""))</f>
        <v/>
      </c>
    </row>
    <row r="56" spans="2:14" x14ac:dyDescent="0.25">
      <c r="B56" s="76"/>
      <c r="C56" s="81" t="str">
        <f>IFERROR(IFERROR(IF(OR(
                     INDEX('Прайс-лист Usystems'!G:G,MATCH(B56+0,'Прайс-лист Usystems'!C:C,0))="Регулярный ассортимент",  INDEX('Прайс-лист Usystems'!G:G,MATCH(B56+0,'Прайс-лист Usystems'!C:C,0))="Ограниченно доступен в пределах складских остатков"),B56,
                     IFERROR(INDEX(Portfolio!M:M,MATCH(B56+0,Portfolio!C:C,0)),
                     INDEX(Portfolio!M:M,MATCH(B56+0,Portfolio!I:I,0)))),
                IFERROR(INDEX(Portfolio!M:M,MATCH(B56+0,Portfolio!C:C,0)),INDEX(Portfolio!M:M,MATCH(B56+0,Portfolio!I:I,0)))),
       "")</f>
        <v/>
      </c>
      <c r="D56" s="68" t="str">
        <f>IF($C56="","",IFERROR(VLOOKUP($C56,'Прайс-лист Usystems'!$C:$U,3,0),""))</f>
        <v/>
      </c>
      <c r="E56" s="68" t="str">
        <f>IF($C56="","",IFERROR(VLOOKUP($C56,'Прайс-лист Usystems'!$C:$U,8,0),""))</f>
        <v/>
      </c>
      <c r="F56" s="69" t="str">
        <f>IF($C56="","",IFERROR(VLOOKUP($C56,'Прайс-лист Usystems'!$C:$U,9,0),""))</f>
        <v/>
      </c>
      <c r="G56" s="75"/>
      <c r="H56" s="69" t="str">
        <f>IF($C56="","",IFERROR(ROUNDUP(G56/VLOOKUP($C56,'Прайс-лист Usystems'!$C:$U,13,0),0)*VLOOKUP($C56,'Прайс-лист Usystems'!$C:$U,13,0),""))</f>
        <v/>
      </c>
      <c r="I56" s="167" t="str">
        <f>IF($C56="","",IFERROR(VLOOKUP($C56,'Прайс-лист Usystems'!$C:$U,10,0),""))</f>
        <v/>
      </c>
      <c r="J56" s="77"/>
      <c r="K56" s="73" t="str">
        <f t="shared" si="0"/>
        <v/>
      </c>
      <c r="L56" s="72" t="str">
        <f t="shared" si="1"/>
        <v/>
      </c>
      <c r="M56" s="170" t="str">
        <f>IF($C56="","",IFERROR(IF(VLOOKUP($C56,'Прайс-лист Usystems'!$C:$U,11,0)=0,"",VLOOKUP($C56,'Прайс-лист Usystems'!$C:$U,11,0)*$H56),""))</f>
        <v/>
      </c>
      <c r="N56" s="170" t="str">
        <f>IF($C56="","",IFERROR(IF(VLOOKUP($C56,'Прайс-лист Usystems'!$C:$U,12,0)=0,"",VLOOKUP($C56,'Прайс-лист Usystems'!$C:$U,12,0)*$H56),""))</f>
        <v/>
      </c>
    </row>
    <row r="57" spans="2:14" x14ac:dyDescent="0.25">
      <c r="B57" s="76"/>
      <c r="C57" s="81" t="str">
        <f>IFERROR(IFERROR(IF(OR(
                     INDEX('Прайс-лист Usystems'!G:G,MATCH(B57+0,'Прайс-лист Usystems'!C:C,0))="Регулярный ассортимент",  INDEX('Прайс-лист Usystems'!G:G,MATCH(B57+0,'Прайс-лист Usystems'!C:C,0))="Ограниченно доступен в пределах складских остатков"),B57,
                     IFERROR(INDEX(Portfolio!M:M,MATCH(B57+0,Portfolio!C:C,0)),
                     INDEX(Portfolio!M:M,MATCH(B57+0,Portfolio!I:I,0)))),
                IFERROR(INDEX(Portfolio!M:M,MATCH(B57+0,Portfolio!C:C,0)),INDEX(Portfolio!M:M,MATCH(B57+0,Portfolio!I:I,0)))),
       "")</f>
        <v/>
      </c>
      <c r="D57" s="68" t="str">
        <f>IF($C57="","",IFERROR(VLOOKUP($C57,'Прайс-лист Usystems'!$C:$U,3,0),""))</f>
        <v/>
      </c>
      <c r="E57" s="68" t="str">
        <f>IF($C57="","",IFERROR(VLOOKUP($C57,'Прайс-лист Usystems'!$C:$U,8,0),""))</f>
        <v/>
      </c>
      <c r="F57" s="69" t="str">
        <f>IF($C57="","",IFERROR(VLOOKUP($C57,'Прайс-лист Usystems'!$C:$U,9,0),""))</f>
        <v/>
      </c>
      <c r="G57" s="75"/>
      <c r="H57" s="69" t="str">
        <f>IF($C57="","",IFERROR(ROUNDUP(G57/VLOOKUP($C57,'Прайс-лист Usystems'!$C:$U,13,0),0)*VLOOKUP($C57,'Прайс-лист Usystems'!$C:$U,13,0),""))</f>
        <v/>
      </c>
      <c r="I57" s="167" t="str">
        <f>IF($C57="","",IFERROR(VLOOKUP($C57,'Прайс-лист Usystems'!$C:$U,10,0),""))</f>
        <v/>
      </c>
      <c r="J57" s="77"/>
      <c r="K57" s="73" t="str">
        <f t="shared" si="0"/>
        <v/>
      </c>
      <c r="L57" s="72" t="str">
        <f t="shared" si="1"/>
        <v/>
      </c>
      <c r="M57" s="170" t="str">
        <f>IF($C57="","",IFERROR(IF(VLOOKUP($C57,'Прайс-лист Usystems'!$C:$U,11,0)=0,"",VLOOKUP($C57,'Прайс-лист Usystems'!$C:$U,11,0)*$H57),""))</f>
        <v/>
      </c>
      <c r="N57" s="170" t="str">
        <f>IF($C57="","",IFERROR(IF(VLOOKUP($C57,'Прайс-лист Usystems'!$C:$U,12,0)=0,"",VLOOKUP($C57,'Прайс-лист Usystems'!$C:$U,12,0)*$H57),""))</f>
        <v/>
      </c>
    </row>
    <row r="58" spans="2:14" x14ac:dyDescent="0.25">
      <c r="B58" s="76"/>
      <c r="C58" s="81" t="str">
        <f>IFERROR(IFERROR(IF(OR(
                     INDEX('Прайс-лист Usystems'!G:G,MATCH(B58+0,'Прайс-лист Usystems'!C:C,0))="Регулярный ассортимент",  INDEX('Прайс-лист Usystems'!G:G,MATCH(B58+0,'Прайс-лист Usystems'!C:C,0))="Ограниченно доступен в пределах складских остатков"),B58,
                     IFERROR(INDEX(Portfolio!M:M,MATCH(B58+0,Portfolio!C:C,0)),
                     INDEX(Portfolio!M:M,MATCH(B58+0,Portfolio!I:I,0)))),
                IFERROR(INDEX(Portfolio!M:M,MATCH(B58+0,Portfolio!C:C,0)),INDEX(Portfolio!M:M,MATCH(B58+0,Portfolio!I:I,0)))),
       "")</f>
        <v/>
      </c>
      <c r="D58" s="68" t="str">
        <f>IF($C58="","",IFERROR(VLOOKUP($C58,'Прайс-лист Usystems'!$C:$U,3,0),""))</f>
        <v/>
      </c>
      <c r="E58" s="68" t="str">
        <f>IF($C58="","",IFERROR(VLOOKUP($C58,'Прайс-лист Usystems'!$C:$U,8,0),""))</f>
        <v/>
      </c>
      <c r="F58" s="69" t="str">
        <f>IF($C58="","",IFERROR(VLOOKUP($C58,'Прайс-лист Usystems'!$C:$U,9,0),""))</f>
        <v/>
      </c>
      <c r="G58" s="75"/>
      <c r="H58" s="69" t="str">
        <f>IF($C58="","",IFERROR(ROUNDUP(G58/VLOOKUP($C58,'Прайс-лист Usystems'!$C:$U,13,0),0)*VLOOKUP($C58,'Прайс-лист Usystems'!$C:$U,13,0),""))</f>
        <v/>
      </c>
      <c r="I58" s="167" t="str">
        <f>IF($C58="","",IFERROR(VLOOKUP($C58,'Прайс-лист Usystems'!$C:$U,10,0),""))</f>
        <v/>
      </c>
      <c r="J58" s="77"/>
      <c r="K58" s="73" t="str">
        <f t="shared" si="0"/>
        <v/>
      </c>
      <c r="L58" s="72" t="str">
        <f t="shared" si="1"/>
        <v/>
      </c>
      <c r="M58" s="170" t="str">
        <f>IF($C58="","",IFERROR(IF(VLOOKUP($C58,'Прайс-лист Usystems'!$C:$U,11,0)=0,"",VLOOKUP($C58,'Прайс-лист Usystems'!$C:$U,11,0)*$H58),""))</f>
        <v/>
      </c>
      <c r="N58" s="170" t="str">
        <f>IF($C58="","",IFERROR(IF(VLOOKUP($C58,'Прайс-лист Usystems'!$C:$U,12,0)=0,"",VLOOKUP($C58,'Прайс-лист Usystems'!$C:$U,12,0)*$H58),""))</f>
        <v/>
      </c>
    </row>
    <row r="59" spans="2:14" x14ac:dyDescent="0.25">
      <c r="B59" s="76"/>
      <c r="C59" s="81" t="str">
        <f>IFERROR(IFERROR(IF(OR(
                     INDEX('Прайс-лист Usystems'!G:G,MATCH(B59+0,'Прайс-лист Usystems'!C:C,0))="Регулярный ассортимент",  INDEX('Прайс-лист Usystems'!G:G,MATCH(B59+0,'Прайс-лист Usystems'!C:C,0))="Ограниченно доступен в пределах складских остатков"),B59,
                     IFERROR(INDEX(Portfolio!M:M,MATCH(B59+0,Portfolio!C:C,0)),
                     INDEX(Portfolio!M:M,MATCH(B59+0,Portfolio!I:I,0)))),
                IFERROR(INDEX(Portfolio!M:M,MATCH(B59+0,Portfolio!C:C,0)),INDEX(Portfolio!M:M,MATCH(B59+0,Portfolio!I:I,0)))),
       "")</f>
        <v/>
      </c>
      <c r="D59" s="68" t="str">
        <f>IF($C59="","",IFERROR(VLOOKUP($C59,'Прайс-лист Usystems'!$C:$U,3,0),""))</f>
        <v/>
      </c>
      <c r="E59" s="68" t="str">
        <f>IF($C59="","",IFERROR(VLOOKUP($C59,'Прайс-лист Usystems'!$C:$U,8,0),""))</f>
        <v/>
      </c>
      <c r="F59" s="69" t="str">
        <f>IF($C59="","",IFERROR(VLOOKUP($C59,'Прайс-лист Usystems'!$C:$U,9,0),""))</f>
        <v/>
      </c>
      <c r="G59" s="75"/>
      <c r="H59" s="69" t="str">
        <f>IF($C59="","",IFERROR(ROUNDUP(G59/VLOOKUP($C59,'Прайс-лист Usystems'!$C:$U,13,0),0)*VLOOKUP($C59,'Прайс-лист Usystems'!$C:$U,13,0),""))</f>
        <v/>
      </c>
      <c r="I59" s="167" t="str">
        <f>IF($C59="","",IFERROR(VLOOKUP($C59,'Прайс-лист Usystems'!$C:$U,10,0),""))</f>
        <v/>
      </c>
      <c r="J59" s="77"/>
      <c r="K59" s="73" t="str">
        <f t="shared" si="0"/>
        <v/>
      </c>
      <c r="L59" s="72" t="str">
        <f t="shared" si="1"/>
        <v/>
      </c>
      <c r="M59" s="170" t="str">
        <f>IF($C59="","",IFERROR(IF(VLOOKUP($C59,'Прайс-лист Usystems'!$C:$U,11,0)=0,"",VLOOKUP($C59,'Прайс-лист Usystems'!$C:$U,11,0)*$H59),""))</f>
        <v/>
      </c>
      <c r="N59" s="170" t="str">
        <f>IF($C59="","",IFERROR(IF(VLOOKUP($C59,'Прайс-лист Usystems'!$C:$U,12,0)=0,"",VLOOKUP($C59,'Прайс-лист Usystems'!$C:$U,12,0)*$H59),""))</f>
        <v/>
      </c>
    </row>
    <row r="60" spans="2:14" x14ac:dyDescent="0.25">
      <c r="B60" s="76"/>
      <c r="C60" s="81" t="str">
        <f>IFERROR(IFERROR(IF(OR(
                     INDEX('Прайс-лист Usystems'!G:G,MATCH(B60+0,'Прайс-лист Usystems'!C:C,0))="Регулярный ассортимент",  INDEX('Прайс-лист Usystems'!G:G,MATCH(B60+0,'Прайс-лист Usystems'!C:C,0))="Ограниченно доступен в пределах складских остатков"),B60,
                     IFERROR(INDEX(Portfolio!M:M,MATCH(B60+0,Portfolio!C:C,0)),
                     INDEX(Portfolio!M:M,MATCH(B60+0,Portfolio!I:I,0)))),
                IFERROR(INDEX(Portfolio!M:M,MATCH(B60+0,Portfolio!C:C,0)),INDEX(Portfolio!M:M,MATCH(B60+0,Portfolio!I:I,0)))),
       "")</f>
        <v/>
      </c>
      <c r="D60" s="68" t="str">
        <f>IF($C60="","",IFERROR(VLOOKUP($C60,'Прайс-лист Usystems'!$C:$U,3,0),""))</f>
        <v/>
      </c>
      <c r="E60" s="68" t="str">
        <f>IF($C60="","",IFERROR(VLOOKUP($C60,'Прайс-лист Usystems'!$C:$U,8,0),""))</f>
        <v/>
      </c>
      <c r="F60" s="69" t="str">
        <f>IF($C60="","",IFERROR(VLOOKUP($C60,'Прайс-лист Usystems'!$C:$U,9,0),""))</f>
        <v/>
      </c>
      <c r="G60" s="75"/>
      <c r="H60" s="69" t="str">
        <f>IF($C60="","",IFERROR(ROUNDUP(G60/VLOOKUP($C60,'Прайс-лист Usystems'!$C:$U,13,0),0)*VLOOKUP($C60,'Прайс-лист Usystems'!$C:$U,13,0),""))</f>
        <v/>
      </c>
      <c r="I60" s="167" t="str">
        <f>IF($C60="","",IFERROR(VLOOKUP($C60,'Прайс-лист Usystems'!$C:$U,10,0),""))</f>
        <v/>
      </c>
      <c r="J60" s="77"/>
      <c r="K60" s="73" t="str">
        <f t="shared" si="0"/>
        <v/>
      </c>
      <c r="L60" s="72" t="str">
        <f t="shared" si="1"/>
        <v/>
      </c>
      <c r="M60" s="170" t="str">
        <f>IF($C60="","",IFERROR(IF(VLOOKUP($C60,'Прайс-лист Usystems'!$C:$U,11,0)=0,"",VLOOKUP($C60,'Прайс-лист Usystems'!$C:$U,11,0)*$H60),""))</f>
        <v/>
      </c>
      <c r="N60" s="170" t="str">
        <f>IF($C60="","",IFERROR(IF(VLOOKUP($C60,'Прайс-лист Usystems'!$C:$U,12,0)=0,"",VLOOKUP($C60,'Прайс-лист Usystems'!$C:$U,12,0)*$H60),""))</f>
        <v/>
      </c>
    </row>
    <row r="61" spans="2:14" x14ac:dyDescent="0.25">
      <c r="B61" s="76"/>
      <c r="C61" s="81" t="str">
        <f>IFERROR(IFERROR(IF(OR(
                     INDEX('Прайс-лист Usystems'!G:G,MATCH(B61+0,'Прайс-лист Usystems'!C:C,0))="Регулярный ассортимент",  INDEX('Прайс-лист Usystems'!G:G,MATCH(B61+0,'Прайс-лист Usystems'!C:C,0))="Ограниченно доступен в пределах складских остатков"),B61,
                     IFERROR(INDEX(Portfolio!M:M,MATCH(B61+0,Portfolio!C:C,0)),
                     INDEX(Portfolio!M:M,MATCH(B61+0,Portfolio!I:I,0)))),
                IFERROR(INDEX(Portfolio!M:M,MATCH(B61+0,Portfolio!C:C,0)),INDEX(Portfolio!M:M,MATCH(B61+0,Portfolio!I:I,0)))),
       "")</f>
        <v/>
      </c>
      <c r="D61" s="68" t="str">
        <f>IF($C61="","",IFERROR(VLOOKUP($C61,'Прайс-лист Usystems'!$C:$U,3,0),""))</f>
        <v/>
      </c>
      <c r="E61" s="68" t="str">
        <f>IF($C61="","",IFERROR(VLOOKUP($C61,'Прайс-лист Usystems'!$C:$U,8,0),""))</f>
        <v/>
      </c>
      <c r="F61" s="69" t="str">
        <f>IF($C61="","",IFERROR(VLOOKUP($C61,'Прайс-лист Usystems'!$C:$U,9,0),""))</f>
        <v/>
      </c>
      <c r="G61" s="75"/>
      <c r="H61" s="69" t="str">
        <f>IF($C61="","",IFERROR(ROUNDUP(G61/VLOOKUP($C61,'Прайс-лист Usystems'!$C:$U,13,0),0)*VLOOKUP($C61,'Прайс-лист Usystems'!$C:$U,13,0),""))</f>
        <v/>
      </c>
      <c r="I61" s="167" t="str">
        <f>IF($C61="","",IFERROR(VLOOKUP($C61,'Прайс-лист Usystems'!$C:$U,10,0),""))</f>
        <v/>
      </c>
      <c r="J61" s="77"/>
      <c r="K61" s="73" t="str">
        <f t="shared" si="0"/>
        <v/>
      </c>
      <c r="L61" s="72" t="str">
        <f t="shared" si="1"/>
        <v/>
      </c>
      <c r="M61" s="170" t="str">
        <f>IF($C61="","",IFERROR(IF(VLOOKUP($C61,'Прайс-лист Usystems'!$C:$U,11,0)=0,"",VLOOKUP($C61,'Прайс-лист Usystems'!$C:$U,11,0)*$H61),""))</f>
        <v/>
      </c>
      <c r="N61" s="170" t="str">
        <f>IF($C61="","",IFERROR(IF(VLOOKUP($C61,'Прайс-лист Usystems'!$C:$U,12,0)=0,"",VLOOKUP($C61,'Прайс-лист Usystems'!$C:$U,12,0)*$H61),""))</f>
        <v/>
      </c>
    </row>
    <row r="62" spans="2:14" x14ac:dyDescent="0.25">
      <c r="B62" s="76"/>
      <c r="C62" s="81" t="str">
        <f>IFERROR(IFERROR(IF(OR(
                     INDEX('Прайс-лист Usystems'!G:G,MATCH(B62+0,'Прайс-лист Usystems'!C:C,0))="Регулярный ассортимент",  INDEX('Прайс-лист Usystems'!G:G,MATCH(B62+0,'Прайс-лист Usystems'!C:C,0))="Ограниченно доступен в пределах складских остатков"),B62,
                     IFERROR(INDEX(Portfolio!M:M,MATCH(B62+0,Portfolio!C:C,0)),
                     INDEX(Portfolio!M:M,MATCH(B62+0,Portfolio!I:I,0)))),
                IFERROR(INDEX(Portfolio!M:M,MATCH(B62+0,Portfolio!C:C,0)),INDEX(Portfolio!M:M,MATCH(B62+0,Portfolio!I:I,0)))),
       "")</f>
        <v/>
      </c>
      <c r="D62" s="68" t="str">
        <f>IF($C62="","",IFERROR(VLOOKUP($C62,'Прайс-лист Usystems'!$C:$U,3,0),""))</f>
        <v/>
      </c>
      <c r="E62" s="68" t="str">
        <f>IF($C62="","",IFERROR(VLOOKUP($C62,'Прайс-лист Usystems'!$C:$U,8,0),""))</f>
        <v/>
      </c>
      <c r="F62" s="69" t="str">
        <f>IF($C62="","",IFERROR(VLOOKUP($C62,'Прайс-лист Usystems'!$C:$U,9,0),""))</f>
        <v/>
      </c>
      <c r="G62" s="75"/>
      <c r="H62" s="69" t="str">
        <f>IF($C62="","",IFERROR(ROUNDUP(G62/VLOOKUP($C62,'Прайс-лист Usystems'!$C:$U,13,0),0)*VLOOKUP($C62,'Прайс-лист Usystems'!$C:$U,13,0),""))</f>
        <v/>
      </c>
      <c r="I62" s="167" t="str">
        <f>IF($C62="","",IFERROR(VLOOKUP($C62,'Прайс-лист Usystems'!$C:$U,10,0),""))</f>
        <v/>
      </c>
      <c r="J62" s="77"/>
      <c r="K62" s="73" t="str">
        <f t="shared" si="0"/>
        <v/>
      </c>
      <c r="L62" s="72" t="str">
        <f t="shared" si="1"/>
        <v/>
      </c>
      <c r="M62" s="170" t="str">
        <f>IF($C62="","",IFERROR(IF(VLOOKUP($C62,'Прайс-лист Usystems'!$C:$U,11,0)=0,"",VLOOKUP($C62,'Прайс-лист Usystems'!$C:$U,11,0)*$H62),""))</f>
        <v/>
      </c>
      <c r="N62" s="170" t="str">
        <f>IF($C62="","",IFERROR(IF(VLOOKUP($C62,'Прайс-лист Usystems'!$C:$U,12,0)=0,"",VLOOKUP($C62,'Прайс-лист Usystems'!$C:$U,12,0)*$H62),""))</f>
        <v/>
      </c>
    </row>
    <row r="63" spans="2:14" x14ac:dyDescent="0.25">
      <c r="B63" s="76"/>
      <c r="C63" s="81" t="str">
        <f>IFERROR(IFERROR(IF(OR(
                     INDEX('Прайс-лист Usystems'!G:G,MATCH(B63+0,'Прайс-лист Usystems'!C:C,0))="Регулярный ассортимент",  INDEX('Прайс-лист Usystems'!G:G,MATCH(B63+0,'Прайс-лист Usystems'!C:C,0))="Ограниченно доступен в пределах складских остатков"),B63,
                     IFERROR(INDEX(Portfolio!M:M,MATCH(B63+0,Portfolio!C:C,0)),
                     INDEX(Portfolio!M:M,MATCH(B63+0,Portfolio!I:I,0)))),
                IFERROR(INDEX(Portfolio!M:M,MATCH(B63+0,Portfolio!C:C,0)),INDEX(Portfolio!M:M,MATCH(B63+0,Portfolio!I:I,0)))),
       "")</f>
        <v/>
      </c>
      <c r="D63" s="68" t="str">
        <f>IF($C63="","",IFERROR(VLOOKUP($C63,'Прайс-лист Usystems'!$C:$U,3,0),""))</f>
        <v/>
      </c>
      <c r="E63" s="68" t="str">
        <f>IF($C63="","",IFERROR(VLOOKUP($C63,'Прайс-лист Usystems'!$C:$U,8,0),""))</f>
        <v/>
      </c>
      <c r="F63" s="69" t="str">
        <f>IF($C63="","",IFERROR(VLOOKUP($C63,'Прайс-лист Usystems'!$C:$U,9,0),""))</f>
        <v/>
      </c>
      <c r="G63" s="75"/>
      <c r="H63" s="69" t="str">
        <f>IF($C63="","",IFERROR(ROUNDUP(G63/VLOOKUP($C63,'Прайс-лист Usystems'!$C:$U,13,0),0)*VLOOKUP($C63,'Прайс-лист Usystems'!$C:$U,13,0),""))</f>
        <v/>
      </c>
      <c r="I63" s="167" t="str">
        <f>IF($C63="","",IFERROR(VLOOKUP($C63,'Прайс-лист Usystems'!$C:$U,10,0),""))</f>
        <v/>
      </c>
      <c r="J63" s="77"/>
      <c r="K63" s="73" t="str">
        <f t="shared" si="0"/>
        <v/>
      </c>
      <c r="L63" s="72" t="str">
        <f t="shared" si="1"/>
        <v/>
      </c>
      <c r="M63" s="170" t="str">
        <f>IF($C63="","",IFERROR(IF(VLOOKUP($C63,'Прайс-лист Usystems'!$C:$U,11,0)=0,"",VLOOKUP($C63,'Прайс-лист Usystems'!$C:$U,11,0)*$H63),""))</f>
        <v/>
      </c>
      <c r="N63" s="170" t="str">
        <f>IF($C63="","",IFERROR(IF(VLOOKUP($C63,'Прайс-лист Usystems'!$C:$U,12,0)=0,"",VLOOKUP($C63,'Прайс-лист Usystems'!$C:$U,12,0)*$H63),""))</f>
        <v/>
      </c>
    </row>
    <row r="64" spans="2:14" x14ac:dyDescent="0.25">
      <c r="B64" s="76"/>
      <c r="C64" s="81" t="str">
        <f>IFERROR(IFERROR(IF(OR(
                     INDEX('Прайс-лист Usystems'!G:G,MATCH(B64+0,'Прайс-лист Usystems'!C:C,0))="Регулярный ассортимент",  INDEX('Прайс-лист Usystems'!G:G,MATCH(B64+0,'Прайс-лист Usystems'!C:C,0))="Ограниченно доступен в пределах складских остатков"),B64,
                     IFERROR(INDEX(Portfolio!M:M,MATCH(B64+0,Portfolio!C:C,0)),
                     INDEX(Portfolio!M:M,MATCH(B64+0,Portfolio!I:I,0)))),
                IFERROR(INDEX(Portfolio!M:M,MATCH(B64+0,Portfolio!C:C,0)),INDEX(Portfolio!M:M,MATCH(B64+0,Portfolio!I:I,0)))),
       "")</f>
        <v/>
      </c>
      <c r="D64" s="68" t="str">
        <f>IF($C64="","",IFERROR(VLOOKUP($C64,'Прайс-лист Usystems'!$C:$U,3,0),""))</f>
        <v/>
      </c>
      <c r="E64" s="68" t="str">
        <f>IF($C64="","",IFERROR(VLOOKUP($C64,'Прайс-лист Usystems'!$C:$U,8,0),""))</f>
        <v/>
      </c>
      <c r="F64" s="69" t="str">
        <f>IF($C64="","",IFERROR(VLOOKUP($C64,'Прайс-лист Usystems'!$C:$U,9,0),""))</f>
        <v/>
      </c>
      <c r="G64" s="75"/>
      <c r="H64" s="69" t="str">
        <f>IF($C64="","",IFERROR(ROUNDUP(G64/VLOOKUP($C64,'Прайс-лист Usystems'!$C:$U,13,0),0)*VLOOKUP($C64,'Прайс-лист Usystems'!$C:$U,13,0),""))</f>
        <v/>
      </c>
      <c r="I64" s="167" t="str">
        <f>IF($C64="","",IFERROR(VLOOKUP($C64,'Прайс-лист Usystems'!$C:$U,10,0),""))</f>
        <v/>
      </c>
      <c r="J64" s="77"/>
      <c r="K64" s="73" t="str">
        <f t="shared" si="0"/>
        <v/>
      </c>
      <c r="L64" s="72" t="str">
        <f t="shared" si="1"/>
        <v/>
      </c>
      <c r="M64" s="170" t="str">
        <f>IF($C64="","",IFERROR(IF(VLOOKUP($C64,'Прайс-лист Usystems'!$C:$U,11,0)=0,"",VLOOKUP($C64,'Прайс-лист Usystems'!$C:$U,11,0)*$H64),""))</f>
        <v/>
      </c>
      <c r="N64" s="170" t="str">
        <f>IF($C64="","",IFERROR(IF(VLOOKUP($C64,'Прайс-лист Usystems'!$C:$U,12,0)=0,"",VLOOKUP($C64,'Прайс-лист Usystems'!$C:$U,12,0)*$H64),""))</f>
        <v/>
      </c>
    </row>
    <row r="65" spans="2:14" x14ac:dyDescent="0.25">
      <c r="B65" s="76"/>
      <c r="C65" s="81" t="str">
        <f>IFERROR(IFERROR(IF(OR(
                     INDEX('Прайс-лист Usystems'!G:G,MATCH(B65+0,'Прайс-лист Usystems'!C:C,0))="Регулярный ассортимент",  INDEX('Прайс-лист Usystems'!G:G,MATCH(B65+0,'Прайс-лист Usystems'!C:C,0))="Ограниченно доступен в пределах складских остатков"),B65,
                     IFERROR(INDEX(Portfolio!M:M,MATCH(B65+0,Portfolio!C:C,0)),
                     INDEX(Portfolio!M:M,MATCH(B65+0,Portfolio!I:I,0)))),
                IFERROR(INDEX(Portfolio!M:M,MATCH(B65+0,Portfolio!C:C,0)),INDEX(Portfolio!M:M,MATCH(B65+0,Portfolio!I:I,0)))),
       "")</f>
        <v/>
      </c>
      <c r="D65" s="68" t="str">
        <f>IF($C65="","",IFERROR(VLOOKUP($C65,'Прайс-лист Usystems'!$C:$U,3,0),""))</f>
        <v/>
      </c>
      <c r="E65" s="68" t="str">
        <f>IF($C65="","",IFERROR(VLOOKUP($C65,'Прайс-лист Usystems'!$C:$U,8,0),""))</f>
        <v/>
      </c>
      <c r="F65" s="69" t="str">
        <f>IF($C65="","",IFERROR(VLOOKUP($C65,'Прайс-лист Usystems'!$C:$U,9,0),""))</f>
        <v/>
      </c>
      <c r="G65" s="75"/>
      <c r="H65" s="69" t="str">
        <f>IF($C65="","",IFERROR(ROUNDUP(G65/VLOOKUP($C65,'Прайс-лист Usystems'!$C:$U,13,0),0)*VLOOKUP($C65,'Прайс-лист Usystems'!$C:$U,13,0),""))</f>
        <v/>
      </c>
      <c r="I65" s="167" t="str">
        <f>IF($C65="","",IFERROR(VLOOKUP($C65,'Прайс-лист Usystems'!$C:$U,10,0),""))</f>
        <v/>
      </c>
      <c r="J65" s="77"/>
      <c r="K65" s="73" t="str">
        <f t="shared" si="0"/>
        <v/>
      </c>
      <c r="L65" s="72" t="str">
        <f t="shared" si="1"/>
        <v/>
      </c>
      <c r="M65" s="170" t="str">
        <f>IF($C65="","",IFERROR(IF(VLOOKUP($C65,'Прайс-лист Usystems'!$C:$U,11,0)=0,"",VLOOKUP($C65,'Прайс-лист Usystems'!$C:$U,11,0)*$H65),""))</f>
        <v/>
      </c>
      <c r="N65" s="170" t="str">
        <f>IF($C65="","",IFERROR(IF(VLOOKUP($C65,'Прайс-лист Usystems'!$C:$U,12,0)=0,"",VLOOKUP($C65,'Прайс-лист Usystems'!$C:$U,12,0)*$H65),""))</f>
        <v/>
      </c>
    </row>
    <row r="66" spans="2:14" x14ac:dyDescent="0.25">
      <c r="B66" s="76"/>
      <c r="C66" s="81" t="str">
        <f>IFERROR(IFERROR(IF(OR(
                     INDEX('Прайс-лист Usystems'!G:G,MATCH(B66+0,'Прайс-лист Usystems'!C:C,0))="Регулярный ассортимент",  INDEX('Прайс-лист Usystems'!G:G,MATCH(B66+0,'Прайс-лист Usystems'!C:C,0))="Ограниченно доступен в пределах складских остатков"),B66,
                     IFERROR(INDEX(Portfolio!M:M,MATCH(B66+0,Portfolio!C:C,0)),
                     INDEX(Portfolio!M:M,MATCH(B66+0,Portfolio!I:I,0)))),
                IFERROR(INDEX(Portfolio!M:M,MATCH(B66+0,Portfolio!C:C,0)),INDEX(Portfolio!M:M,MATCH(B66+0,Portfolio!I:I,0)))),
       "")</f>
        <v/>
      </c>
      <c r="D66" s="68" t="str">
        <f>IF($C66="","",IFERROR(VLOOKUP($C66,'Прайс-лист Usystems'!$C:$U,3,0),""))</f>
        <v/>
      </c>
      <c r="E66" s="68" t="str">
        <f>IF($C66="","",IFERROR(VLOOKUP($C66,'Прайс-лист Usystems'!$C:$U,8,0),""))</f>
        <v/>
      </c>
      <c r="F66" s="69" t="str">
        <f>IF($C66="","",IFERROR(VLOOKUP($C66,'Прайс-лист Usystems'!$C:$U,9,0),""))</f>
        <v/>
      </c>
      <c r="G66" s="75"/>
      <c r="H66" s="69" t="str">
        <f>IF($C66="","",IFERROR(ROUNDUP(G66/VLOOKUP($C66,'Прайс-лист Usystems'!$C:$U,13,0),0)*VLOOKUP($C66,'Прайс-лист Usystems'!$C:$U,13,0),""))</f>
        <v/>
      </c>
      <c r="I66" s="167" t="str">
        <f>IF($C66="","",IFERROR(VLOOKUP($C66,'Прайс-лист Usystems'!$C:$U,10,0),""))</f>
        <v/>
      </c>
      <c r="J66" s="77"/>
      <c r="K66" s="73" t="str">
        <f t="shared" si="0"/>
        <v/>
      </c>
      <c r="L66" s="72" t="str">
        <f t="shared" si="1"/>
        <v/>
      </c>
      <c r="M66" s="170" t="str">
        <f>IF($C66="","",IFERROR(IF(VLOOKUP($C66,'Прайс-лист Usystems'!$C:$U,11,0)=0,"",VLOOKUP($C66,'Прайс-лист Usystems'!$C:$U,11,0)*$H66),""))</f>
        <v/>
      </c>
      <c r="N66" s="170" t="str">
        <f>IF($C66="","",IFERROR(IF(VLOOKUP($C66,'Прайс-лист Usystems'!$C:$U,12,0)=0,"",VLOOKUP($C66,'Прайс-лист Usystems'!$C:$U,12,0)*$H66),""))</f>
        <v/>
      </c>
    </row>
    <row r="67" spans="2:14" x14ac:dyDescent="0.25">
      <c r="B67" s="76"/>
      <c r="C67" s="81" t="str">
        <f>IFERROR(IFERROR(IF(OR(
                     INDEX('Прайс-лист Usystems'!G:G,MATCH(B67+0,'Прайс-лист Usystems'!C:C,0))="Регулярный ассортимент",  INDEX('Прайс-лист Usystems'!G:G,MATCH(B67+0,'Прайс-лист Usystems'!C:C,0))="Ограниченно доступен в пределах складских остатков"),B67,
                     IFERROR(INDEX(Portfolio!M:M,MATCH(B67+0,Portfolio!C:C,0)),
                     INDEX(Portfolio!M:M,MATCH(B67+0,Portfolio!I:I,0)))),
                IFERROR(INDEX(Portfolio!M:M,MATCH(B67+0,Portfolio!C:C,0)),INDEX(Portfolio!M:M,MATCH(B67+0,Portfolio!I:I,0)))),
       "")</f>
        <v/>
      </c>
      <c r="D67" s="68" t="str">
        <f>IF($C67="","",IFERROR(VLOOKUP($C67,'Прайс-лист Usystems'!$C:$U,3,0),""))</f>
        <v/>
      </c>
      <c r="E67" s="68" t="str">
        <f>IF($C67="","",IFERROR(VLOOKUP($C67,'Прайс-лист Usystems'!$C:$U,8,0),""))</f>
        <v/>
      </c>
      <c r="F67" s="69" t="str">
        <f>IF($C67="","",IFERROR(VLOOKUP($C67,'Прайс-лист Usystems'!$C:$U,9,0),""))</f>
        <v/>
      </c>
      <c r="G67" s="75"/>
      <c r="H67" s="69" t="str">
        <f>IF($C67="","",IFERROR(ROUNDUP(G67/VLOOKUP($C67,'Прайс-лист Usystems'!$C:$U,13,0),0)*VLOOKUP($C67,'Прайс-лист Usystems'!$C:$U,13,0),""))</f>
        <v/>
      </c>
      <c r="I67" s="167" t="str">
        <f>IF($C67="","",IFERROR(VLOOKUP($C67,'Прайс-лист Usystems'!$C:$U,10,0),""))</f>
        <v/>
      </c>
      <c r="J67" s="77"/>
      <c r="K67" s="73" t="str">
        <f t="shared" si="0"/>
        <v/>
      </c>
      <c r="L67" s="72" t="str">
        <f t="shared" si="1"/>
        <v/>
      </c>
      <c r="M67" s="170" t="str">
        <f>IF($C67="","",IFERROR(IF(VLOOKUP($C67,'Прайс-лист Usystems'!$C:$U,11,0)=0,"",VLOOKUP($C67,'Прайс-лист Usystems'!$C:$U,11,0)*$H67),""))</f>
        <v/>
      </c>
      <c r="N67" s="170" t="str">
        <f>IF($C67="","",IFERROR(IF(VLOOKUP($C67,'Прайс-лист Usystems'!$C:$U,12,0)=0,"",VLOOKUP($C67,'Прайс-лист Usystems'!$C:$U,12,0)*$H67),""))</f>
        <v/>
      </c>
    </row>
    <row r="68" spans="2:14" x14ac:dyDescent="0.25">
      <c r="B68" s="76"/>
      <c r="C68" s="81" t="str">
        <f>IFERROR(IFERROR(IF(OR(
                     INDEX('Прайс-лист Usystems'!G:G,MATCH(B68+0,'Прайс-лист Usystems'!C:C,0))="Регулярный ассортимент",  INDEX('Прайс-лист Usystems'!G:G,MATCH(B68+0,'Прайс-лист Usystems'!C:C,0))="Ограниченно доступен в пределах складских остатков"),B68,
                     IFERROR(INDEX(Portfolio!M:M,MATCH(B68+0,Portfolio!C:C,0)),
                     INDEX(Portfolio!M:M,MATCH(B68+0,Portfolio!I:I,0)))),
                IFERROR(INDEX(Portfolio!M:M,MATCH(B68+0,Portfolio!C:C,0)),INDEX(Portfolio!M:M,MATCH(B68+0,Portfolio!I:I,0)))),
       "")</f>
        <v/>
      </c>
      <c r="D68" s="68" t="str">
        <f>IF($C68="","",IFERROR(VLOOKUP($C68,'Прайс-лист Usystems'!$C:$U,3,0),""))</f>
        <v/>
      </c>
      <c r="E68" s="68" t="str">
        <f>IF($C68="","",IFERROR(VLOOKUP($C68,'Прайс-лист Usystems'!$C:$U,8,0),""))</f>
        <v/>
      </c>
      <c r="F68" s="69" t="str">
        <f>IF($C68="","",IFERROR(VLOOKUP($C68,'Прайс-лист Usystems'!$C:$U,9,0),""))</f>
        <v/>
      </c>
      <c r="G68" s="75"/>
      <c r="H68" s="69" t="str">
        <f>IF($C68="","",IFERROR(ROUNDUP(G68/VLOOKUP($C68,'Прайс-лист Usystems'!$C:$U,13,0),0)*VLOOKUP($C68,'Прайс-лист Usystems'!$C:$U,13,0),""))</f>
        <v/>
      </c>
      <c r="I68" s="167" t="str">
        <f>IF($C68="","",IFERROR(VLOOKUP($C68,'Прайс-лист Usystems'!$C:$U,10,0),""))</f>
        <v/>
      </c>
      <c r="J68" s="77"/>
      <c r="K68" s="73" t="str">
        <f t="shared" si="0"/>
        <v/>
      </c>
      <c r="L68" s="72" t="str">
        <f t="shared" si="1"/>
        <v/>
      </c>
      <c r="M68" s="170" t="str">
        <f>IF($C68="","",IFERROR(IF(VLOOKUP($C68,'Прайс-лист Usystems'!$C:$U,11,0)=0,"",VLOOKUP($C68,'Прайс-лист Usystems'!$C:$U,11,0)*$H68),""))</f>
        <v/>
      </c>
      <c r="N68" s="170" t="str">
        <f>IF($C68="","",IFERROR(IF(VLOOKUP($C68,'Прайс-лист Usystems'!$C:$U,12,0)=0,"",VLOOKUP($C68,'Прайс-лист Usystems'!$C:$U,12,0)*$H68),""))</f>
        <v/>
      </c>
    </row>
    <row r="69" spans="2:14" x14ac:dyDescent="0.25">
      <c r="B69" s="76"/>
      <c r="C69" s="81" t="str">
        <f>IFERROR(IFERROR(IF(OR(
                     INDEX('Прайс-лист Usystems'!G:G,MATCH(B69+0,'Прайс-лист Usystems'!C:C,0))="Регулярный ассортимент",  INDEX('Прайс-лист Usystems'!G:G,MATCH(B69+0,'Прайс-лист Usystems'!C:C,0))="Ограниченно доступен в пределах складских остатков"),B69,
                     IFERROR(INDEX(Portfolio!M:M,MATCH(B69+0,Portfolio!C:C,0)),
                     INDEX(Portfolio!M:M,MATCH(B69+0,Portfolio!I:I,0)))),
                IFERROR(INDEX(Portfolio!M:M,MATCH(B69+0,Portfolio!C:C,0)),INDEX(Portfolio!M:M,MATCH(B69+0,Portfolio!I:I,0)))),
       "")</f>
        <v/>
      </c>
      <c r="D69" s="68" t="str">
        <f>IF($C69="","",IFERROR(VLOOKUP($C69,'Прайс-лист Usystems'!$C:$U,3,0),""))</f>
        <v/>
      </c>
      <c r="E69" s="68" t="str">
        <f>IF($C69="","",IFERROR(VLOOKUP($C69,'Прайс-лист Usystems'!$C:$U,8,0),""))</f>
        <v/>
      </c>
      <c r="F69" s="69" t="str">
        <f>IF($C69="","",IFERROR(VLOOKUP($C69,'Прайс-лист Usystems'!$C:$U,9,0),""))</f>
        <v/>
      </c>
      <c r="G69" s="75"/>
      <c r="H69" s="69" t="str">
        <f>IF($C69="","",IFERROR(ROUNDUP(G69/VLOOKUP($C69,'Прайс-лист Usystems'!$C:$U,13,0),0)*VLOOKUP($C69,'Прайс-лист Usystems'!$C:$U,13,0),""))</f>
        <v/>
      </c>
      <c r="I69" s="167" t="str">
        <f>IF($C69="","",IFERROR(VLOOKUP($C69,'Прайс-лист Usystems'!$C:$U,10,0),""))</f>
        <v/>
      </c>
      <c r="J69" s="77"/>
      <c r="K69" s="73" t="str">
        <f t="shared" si="0"/>
        <v/>
      </c>
      <c r="L69" s="72" t="str">
        <f t="shared" si="1"/>
        <v/>
      </c>
      <c r="M69" s="170" t="str">
        <f>IF($C69="","",IFERROR(IF(VLOOKUP($C69,'Прайс-лист Usystems'!$C:$U,11,0)=0,"",VLOOKUP($C69,'Прайс-лист Usystems'!$C:$U,11,0)*$H69),""))</f>
        <v/>
      </c>
      <c r="N69" s="170" t="str">
        <f>IF($C69="","",IFERROR(IF(VLOOKUP($C69,'Прайс-лист Usystems'!$C:$U,12,0)=0,"",VLOOKUP($C69,'Прайс-лист Usystems'!$C:$U,12,0)*$H69),""))</f>
        <v/>
      </c>
    </row>
    <row r="70" spans="2:14" x14ac:dyDescent="0.25">
      <c r="B70" s="76"/>
      <c r="C70" s="81" t="str">
        <f>IFERROR(IFERROR(IF(OR(
                     INDEX('Прайс-лист Usystems'!G:G,MATCH(B70+0,'Прайс-лист Usystems'!C:C,0))="Регулярный ассортимент",  INDEX('Прайс-лист Usystems'!G:G,MATCH(B70+0,'Прайс-лист Usystems'!C:C,0))="Ограниченно доступен в пределах складских остатков"),B70,
                     IFERROR(INDEX(Portfolio!M:M,MATCH(B70+0,Portfolio!C:C,0)),
                     INDEX(Portfolio!M:M,MATCH(B70+0,Portfolio!I:I,0)))),
                IFERROR(INDEX(Portfolio!M:M,MATCH(B70+0,Portfolio!C:C,0)),INDEX(Portfolio!M:M,MATCH(B70+0,Portfolio!I:I,0)))),
       "")</f>
        <v/>
      </c>
      <c r="D70" s="68" t="str">
        <f>IF($C70="","",IFERROR(VLOOKUP($C70,'Прайс-лист Usystems'!$C:$U,3,0),""))</f>
        <v/>
      </c>
      <c r="E70" s="68" t="str">
        <f>IF($C70="","",IFERROR(VLOOKUP($C70,'Прайс-лист Usystems'!$C:$U,8,0),""))</f>
        <v/>
      </c>
      <c r="F70" s="69" t="str">
        <f>IF($C70="","",IFERROR(VLOOKUP($C70,'Прайс-лист Usystems'!$C:$U,9,0),""))</f>
        <v/>
      </c>
      <c r="G70" s="75"/>
      <c r="H70" s="69" t="str">
        <f>IF($C70="","",IFERROR(ROUNDUP(G70/VLOOKUP($C70,'Прайс-лист Usystems'!$C:$U,13,0),0)*VLOOKUP($C70,'Прайс-лист Usystems'!$C:$U,13,0),""))</f>
        <v/>
      </c>
      <c r="I70" s="167" t="str">
        <f>IF($C70="","",IFERROR(VLOOKUP($C70,'Прайс-лист Usystems'!$C:$U,10,0),""))</f>
        <v/>
      </c>
      <c r="J70" s="77"/>
      <c r="K70" s="73" t="str">
        <f t="shared" si="0"/>
        <v/>
      </c>
      <c r="L70" s="72" t="str">
        <f t="shared" si="1"/>
        <v/>
      </c>
      <c r="M70" s="170" t="str">
        <f>IF($C70="","",IFERROR(IF(VLOOKUP($C70,'Прайс-лист Usystems'!$C:$U,11,0)=0,"",VLOOKUP($C70,'Прайс-лист Usystems'!$C:$U,11,0)*$H70),""))</f>
        <v/>
      </c>
      <c r="N70" s="170" t="str">
        <f>IF($C70="","",IFERROR(IF(VLOOKUP($C70,'Прайс-лист Usystems'!$C:$U,12,0)=0,"",VLOOKUP($C70,'Прайс-лист Usystems'!$C:$U,12,0)*$H70),""))</f>
        <v/>
      </c>
    </row>
    <row r="71" spans="2:14" x14ac:dyDescent="0.25">
      <c r="B71" s="76"/>
      <c r="C71" s="81" t="str">
        <f>IFERROR(IFERROR(IF(OR(
                     INDEX('Прайс-лист Usystems'!G:G,MATCH(B71+0,'Прайс-лист Usystems'!C:C,0))="Регулярный ассортимент",  INDEX('Прайс-лист Usystems'!G:G,MATCH(B71+0,'Прайс-лист Usystems'!C:C,0))="Ограниченно доступен в пределах складских остатков"),B71,
                     IFERROR(INDEX(Portfolio!M:M,MATCH(B71+0,Portfolio!C:C,0)),
                     INDEX(Portfolio!M:M,MATCH(B71+0,Portfolio!I:I,0)))),
                IFERROR(INDEX(Portfolio!M:M,MATCH(B71+0,Portfolio!C:C,0)),INDEX(Portfolio!M:M,MATCH(B71+0,Portfolio!I:I,0)))),
       "")</f>
        <v/>
      </c>
      <c r="D71" s="68" t="str">
        <f>IF($C71="","",IFERROR(VLOOKUP($C71,'Прайс-лист Usystems'!$C:$U,3,0),""))</f>
        <v/>
      </c>
      <c r="E71" s="68" t="str">
        <f>IF($C71="","",IFERROR(VLOOKUP($C71,'Прайс-лист Usystems'!$C:$U,8,0),""))</f>
        <v/>
      </c>
      <c r="F71" s="69" t="str">
        <f>IF($C71="","",IFERROR(VLOOKUP($C71,'Прайс-лист Usystems'!$C:$U,9,0),""))</f>
        <v/>
      </c>
      <c r="G71" s="75"/>
      <c r="H71" s="69" t="str">
        <f>IF($C71="","",IFERROR(ROUNDUP(G71/VLOOKUP($C71,'Прайс-лист Usystems'!$C:$U,13,0),0)*VLOOKUP($C71,'Прайс-лист Usystems'!$C:$U,13,0),""))</f>
        <v/>
      </c>
      <c r="I71" s="167" t="str">
        <f>IF($C71="","",IFERROR(VLOOKUP($C71,'Прайс-лист Usystems'!$C:$U,10,0),""))</f>
        <v/>
      </c>
      <c r="J71" s="77"/>
      <c r="K71" s="73" t="str">
        <f t="shared" si="0"/>
        <v/>
      </c>
      <c r="L71" s="72" t="str">
        <f t="shared" si="1"/>
        <v/>
      </c>
      <c r="M71" s="170" t="str">
        <f>IF($C71="","",IFERROR(IF(VLOOKUP($C71,'Прайс-лист Usystems'!$C:$U,11,0)=0,"",VLOOKUP($C71,'Прайс-лист Usystems'!$C:$U,11,0)*$H71),""))</f>
        <v/>
      </c>
      <c r="N71" s="170" t="str">
        <f>IF($C71="","",IFERROR(IF(VLOOKUP($C71,'Прайс-лист Usystems'!$C:$U,12,0)=0,"",VLOOKUP($C71,'Прайс-лист Usystems'!$C:$U,12,0)*$H71),""))</f>
        <v/>
      </c>
    </row>
    <row r="72" spans="2:14" x14ac:dyDescent="0.25">
      <c r="B72" s="76"/>
      <c r="C72" s="81" t="str">
        <f>IFERROR(IFERROR(IF(OR(
                     INDEX('Прайс-лист Usystems'!G:G,MATCH(B72+0,'Прайс-лист Usystems'!C:C,0))="Регулярный ассортимент",  INDEX('Прайс-лист Usystems'!G:G,MATCH(B72+0,'Прайс-лист Usystems'!C:C,0))="Ограниченно доступен в пределах складских остатков"),B72,
                     IFERROR(INDEX(Portfolio!M:M,MATCH(B72+0,Portfolio!C:C,0)),
                     INDEX(Portfolio!M:M,MATCH(B72+0,Portfolio!I:I,0)))),
                IFERROR(INDEX(Portfolio!M:M,MATCH(B72+0,Portfolio!C:C,0)),INDEX(Portfolio!M:M,MATCH(B72+0,Portfolio!I:I,0)))),
       "")</f>
        <v/>
      </c>
      <c r="D72" s="68" t="str">
        <f>IF($C72="","",IFERROR(VLOOKUP($C72,'Прайс-лист Usystems'!$C:$U,3,0),""))</f>
        <v/>
      </c>
      <c r="E72" s="68" t="str">
        <f>IF($C72="","",IFERROR(VLOOKUP($C72,'Прайс-лист Usystems'!$C:$U,8,0),""))</f>
        <v/>
      </c>
      <c r="F72" s="69" t="str">
        <f>IF($C72="","",IFERROR(VLOOKUP($C72,'Прайс-лист Usystems'!$C:$U,9,0),""))</f>
        <v/>
      </c>
      <c r="G72" s="75"/>
      <c r="H72" s="69" t="str">
        <f>IF($C72="","",IFERROR(ROUNDUP(G72/VLOOKUP($C72,'Прайс-лист Usystems'!$C:$U,13,0),0)*VLOOKUP($C72,'Прайс-лист Usystems'!$C:$U,13,0),""))</f>
        <v/>
      </c>
      <c r="I72" s="167" t="str">
        <f>IF($C72="","",IFERROR(VLOOKUP($C72,'Прайс-лист Usystems'!$C:$U,10,0),""))</f>
        <v/>
      </c>
      <c r="J72" s="77"/>
      <c r="K72" s="73" t="str">
        <f t="shared" si="0"/>
        <v/>
      </c>
      <c r="L72" s="72" t="str">
        <f t="shared" si="1"/>
        <v/>
      </c>
      <c r="M72" s="170" t="str">
        <f>IF($C72="","",IFERROR(IF(VLOOKUP($C72,'Прайс-лист Usystems'!$C:$U,11,0)=0,"",VLOOKUP($C72,'Прайс-лист Usystems'!$C:$U,11,0)*$H72),""))</f>
        <v/>
      </c>
      <c r="N72" s="170" t="str">
        <f>IF($C72="","",IFERROR(IF(VLOOKUP($C72,'Прайс-лист Usystems'!$C:$U,12,0)=0,"",VLOOKUP($C72,'Прайс-лист Usystems'!$C:$U,12,0)*$H72),""))</f>
        <v/>
      </c>
    </row>
    <row r="73" spans="2:14" x14ac:dyDescent="0.25">
      <c r="B73" s="76"/>
      <c r="C73" s="81" t="str">
        <f>IFERROR(IFERROR(IF(OR(
                     INDEX('Прайс-лист Usystems'!G:G,MATCH(B73+0,'Прайс-лист Usystems'!C:C,0))="Регулярный ассортимент",  INDEX('Прайс-лист Usystems'!G:G,MATCH(B73+0,'Прайс-лист Usystems'!C:C,0))="Ограниченно доступен в пределах складских остатков"),B73,
                     IFERROR(INDEX(Portfolio!M:M,MATCH(B73+0,Portfolio!C:C,0)),
                     INDEX(Portfolio!M:M,MATCH(B73+0,Portfolio!I:I,0)))),
                IFERROR(INDEX(Portfolio!M:M,MATCH(B73+0,Portfolio!C:C,0)),INDEX(Portfolio!M:M,MATCH(B73+0,Portfolio!I:I,0)))),
       "")</f>
        <v/>
      </c>
      <c r="D73" s="68" t="str">
        <f>IF($C73="","",IFERROR(VLOOKUP($C73,'Прайс-лист Usystems'!$C:$U,3,0),""))</f>
        <v/>
      </c>
      <c r="E73" s="68" t="str">
        <f>IF($C73="","",IFERROR(VLOOKUP($C73,'Прайс-лист Usystems'!$C:$U,8,0),""))</f>
        <v/>
      </c>
      <c r="F73" s="69" t="str">
        <f>IF($C73="","",IFERROR(VLOOKUP($C73,'Прайс-лист Usystems'!$C:$U,9,0),""))</f>
        <v/>
      </c>
      <c r="G73" s="75"/>
      <c r="H73" s="69" t="str">
        <f>IF($C73="","",IFERROR(ROUNDUP(G73/VLOOKUP($C73,'Прайс-лист Usystems'!$C:$U,13,0),0)*VLOOKUP($C73,'Прайс-лист Usystems'!$C:$U,13,0),""))</f>
        <v/>
      </c>
      <c r="I73" s="167" t="str">
        <f>IF($C73="","",IFERROR(VLOOKUP($C73,'Прайс-лист Usystems'!$C:$U,10,0),""))</f>
        <v/>
      </c>
      <c r="J73" s="77"/>
      <c r="K73" s="73" t="str">
        <f t="shared" si="0"/>
        <v/>
      </c>
      <c r="L73" s="72" t="str">
        <f t="shared" si="1"/>
        <v/>
      </c>
      <c r="M73" s="170" t="str">
        <f>IF($C73="","",IFERROR(IF(VLOOKUP($C73,'Прайс-лист Usystems'!$C:$U,11,0)=0,"",VLOOKUP($C73,'Прайс-лист Usystems'!$C:$U,11,0)*$H73),""))</f>
        <v/>
      </c>
      <c r="N73" s="170" t="str">
        <f>IF($C73="","",IFERROR(IF(VLOOKUP($C73,'Прайс-лист Usystems'!$C:$U,12,0)=0,"",VLOOKUP($C73,'Прайс-лист Usystems'!$C:$U,12,0)*$H73),""))</f>
        <v/>
      </c>
    </row>
    <row r="74" spans="2:14" x14ac:dyDescent="0.25">
      <c r="B74" s="76"/>
      <c r="C74" s="81" t="str">
        <f>IFERROR(IFERROR(IF(OR(
                     INDEX('Прайс-лист Usystems'!G:G,MATCH(B74+0,'Прайс-лист Usystems'!C:C,0))="Регулярный ассортимент",  INDEX('Прайс-лист Usystems'!G:G,MATCH(B74+0,'Прайс-лист Usystems'!C:C,0))="Ограниченно доступен в пределах складских остатков"),B74,
                     IFERROR(INDEX(Portfolio!M:M,MATCH(B74+0,Portfolio!C:C,0)),
                     INDEX(Portfolio!M:M,MATCH(B74+0,Portfolio!I:I,0)))),
                IFERROR(INDEX(Portfolio!M:M,MATCH(B74+0,Portfolio!C:C,0)),INDEX(Portfolio!M:M,MATCH(B74+0,Portfolio!I:I,0)))),
       "")</f>
        <v/>
      </c>
      <c r="D74" s="68" t="str">
        <f>IF($C74="","",IFERROR(VLOOKUP($C74,'Прайс-лист Usystems'!$C:$U,3,0),""))</f>
        <v/>
      </c>
      <c r="E74" s="68" t="str">
        <f>IF($C74="","",IFERROR(VLOOKUP($C74,'Прайс-лист Usystems'!$C:$U,8,0),""))</f>
        <v/>
      </c>
      <c r="F74" s="69" t="str">
        <f>IF($C74="","",IFERROR(VLOOKUP($C74,'Прайс-лист Usystems'!$C:$U,9,0),""))</f>
        <v/>
      </c>
      <c r="G74" s="75"/>
      <c r="H74" s="69" t="str">
        <f>IF($C74="","",IFERROR(ROUNDUP(G74/VLOOKUP($C74,'Прайс-лист Usystems'!$C:$U,13,0),0)*VLOOKUP($C74,'Прайс-лист Usystems'!$C:$U,13,0),""))</f>
        <v/>
      </c>
      <c r="I74" s="167" t="str">
        <f>IF($C74="","",IFERROR(VLOOKUP($C74,'Прайс-лист Usystems'!$C:$U,10,0),""))</f>
        <v/>
      </c>
      <c r="J74" s="77"/>
      <c r="K74" s="73" t="str">
        <f t="shared" si="0"/>
        <v/>
      </c>
      <c r="L74" s="72" t="str">
        <f t="shared" si="1"/>
        <v/>
      </c>
      <c r="M74" s="170" t="str">
        <f>IF($C74="","",IFERROR(IF(VLOOKUP($C74,'Прайс-лист Usystems'!$C:$U,11,0)=0,"",VLOOKUP($C74,'Прайс-лист Usystems'!$C:$U,11,0)*$H74),""))</f>
        <v/>
      </c>
      <c r="N74" s="170" t="str">
        <f>IF($C74="","",IFERROR(IF(VLOOKUP($C74,'Прайс-лист Usystems'!$C:$U,12,0)=0,"",VLOOKUP($C74,'Прайс-лист Usystems'!$C:$U,12,0)*$H74),""))</f>
        <v/>
      </c>
    </row>
    <row r="75" spans="2:14" x14ac:dyDescent="0.25">
      <c r="B75" s="76"/>
      <c r="C75" s="81" t="str">
        <f>IFERROR(IFERROR(IF(OR(
                     INDEX('Прайс-лист Usystems'!G:G,MATCH(B75+0,'Прайс-лист Usystems'!C:C,0))="Регулярный ассортимент",  INDEX('Прайс-лист Usystems'!G:G,MATCH(B75+0,'Прайс-лист Usystems'!C:C,0))="Ограниченно доступен в пределах складских остатков"),B75,
                     IFERROR(INDEX(Portfolio!M:M,MATCH(B75+0,Portfolio!C:C,0)),
                     INDEX(Portfolio!M:M,MATCH(B75+0,Portfolio!I:I,0)))),
                IFERROR(INDEX(Portfolio!M:M,MATCH(B75+0,Portfolio!C:C,0)),INDEX(Portfolio!M:M,MATCH(B75+0,Portfolio!I:I,0)))),
       "")</f>
        <v/>
      </c>
      <c r="D75" s="68" t="str">
        <f>IF($C75="","",IFERROR(VLOOKUP($C75,'Прайс-лист Usystems'!$C:$U,3,0),""))</f>
        <v/>
      </c>
      <c r="E75" s="68" t="str">
        <f>IF($C75="","",IFERROR(VLOOKUP($C75,'Прайс-лист Usystems'!$C:$U,8,0),""))</f>
        <v/>
      </c>
      <c r="F75" s="69" t="str">
        <f>IF($C75="","",IFERROR(VLOOKUP($C75,'Прайс-лист Usystems'!$C:$U,9,0),""))</f>
        <v/>
      </c>
      <c r="G75" s="75"/>
      <c r="H75" s="69" t="str">
        <f>IF($C75="","",IFERROR(ROUNDUP(G75/VLOOKUP($C75,'Прайс-лист Usystems'!$C:$U,13,0),0)*VLOOKUP($C75,'Прайс-лист Usystems'!$C:$U,13,0),""))</f>
        <v/>
      </c>
      <c r="I75" s="167" t="str">
        <f>IF($C75="","",IFERROR(VLOOKUP($C75,'Прайс-лист Usystems'!$C:$U,10,0),""))</f>
        <v/>
      </c>
      <c r="J75" s="77"/>
      <c r="K75" s="73" t="str">
        <f t="shared" ref="K75:K138" si="2">IFERROR(ROUND(I75*(1-J75),2),"")</f>
        <v/>
      </c>
      <c r="L75" s="72" t="str">
        <f t="shared" ref="L75:L138" si="3">IFERROR(K75*H75,"")</f>
        <v/>
      </c>
      <c r="M75" s="170" t="str">
        <f>IF($C75="","",IFERROR(IF(VLOOKUP($C75,'Прайс-лист Usystems'!$C:$U,11,0)=0,"",VLOOKUP($C75,'Прайс-лист Usystems'!$C:$U,11,0)*$H75),""))</f>
        <v/>
      </c>
      <c r="N75" s="170" t="str">
        <f>IF($C75="","",IFERROR(IF(VLOOKUP($C75,'Прайс-лист Usystems'!$C:$U,12,0)=0,"",VLOOKUP($C75,'Прайс-лист Usystems'!$C:$U,12,0)*$H75),""))</f>
        <v/>
      </c>
    </row>
    <row r="76" spans="2:14" x14ac:dyDescent="0.25">
      <c r="B76" s="76"/>
      <c r="C76" s="81" t="str">
        <f>IFERROR(IFERROR(IF(OR(
                     INDEX('Прайс-лист Usystems'!G:G,MATCH(B76+0,'Прайс-лист Usystems'!C:C,0))="Регулярный ассортимент",  INDEX('Прайс-лист Usystems'!G:G,MATCH(B76+0,'Прайс-лист Usystems'!C:C,0))="Ограниченно доступен в пределах складских остатков"),B76,
                     IFERROR(INDEX(Portfolio!M:M,MATCH(B76+0,Portfolio!C:C,0)),
                     INDEX(Portfolio!M:M,MATCH(B76+0,Portfolio!I:I,0)))),
                IFERROR(INDEX(Portfolio!M:M,MATCH(B76+0,Portfolio!C:C,0)),INDEX(Portfolio!M:M,MATCH(B76+0,Portfolio!I:I,0)))),
       "")</f>
        <v/>
      </c>
      <c r="D76" s="68" t="str">
        <f>IF($C76="","",IFERROR(VLOOKUP($C76,'Прайс-лист Usystems'!$C:$U,3,0),""))</f>
        <v/>
      </c>
      <c r="E76" s="68" t="str">
        <f>IF($C76="","",IFERROR(VLOOKUP($C76,'Прайс-лист Usystems'!$C:$U,8,0),""))</f>
        <v/>
      </c>
      <c r="F76" s="69" t="str">
        <f>IF($C76="","",IFERROR(VLOOKUP($C76,'Прайс-лист Usystems'!$C:$U,9,0),""))</f>
        <v/>
      </c>
      <c r="G76" s="75"/>
      <c r="H76" s="69" t="str">
        <f>IF($C76="","",IFERROR(ROUNDUP(G76/VLOOKUP($C76,'Прайс-лист Usystems'!$C:$U,13,0),0)*VLOOKUP($C76,'Прайс-лист Usystems'!$C:$U,13,0),""))</f>
        <v/>
      </c>
      <c r="I76" s="167" t="str">
        <f>IF($C76="","",IFERROR(VLOOKUP($C76,'Прайс-лист Usystems'!$C:$U,10,0),""))</f>
        <v/>
      </c>
      <c r="J76" s="77"/>
      <c r="K76" s="73" t="str">
        <f t="shared" si="2"/>
        <v/>
      </c>
      <c r="L76" s="72" t="str">
        <f t="shared" si="3"/>
        <v/>
      </c>
      <c r="M76" s="170" t="str">
        <f>IF($C76="","",IFERROR(IF(VLOOKUP($C76,'Прайс-лист Usystems'!$C:$U,11,0)=0,"",VLOOKUP($C76,'Прайс-лист Usystems'!$C:$U,11,0)*$H76),""))</f>
        <v/>
      </c>
      <c r="N76" s="170" t="str">
        <f>IF($C76="","",IFERROR(IF(VLOOKUP($C76,'Прайс-лист Usystems'!$C:$U,12,0)=0,"",VLOOKUP($C76,'Прайс-лист Usystems'!$C:$U,12,0)*$H76),""))</f>
        <v/>
      </c>
    </row>
    <row r="77" spans="2:14" x14ac:dyDescent="0.25">
      <c r="B77" s="76"/>
      <c r="C77" s="81" t="str">
        <f>IFERROR(IFERROR(IF(OR(
                     INDEX('Прайс-лист Usystems'!G:G,MATCH(B77+0,'Прайс-лист Usystems'!C:C,0))="Регулярный ассортимент",  INDEX('Прайс-лист Usystems'!G:G,MATCH(B77+0,'Прайс-лист Usystems'!C:C,0))="Ограниченно доступен в пределах складских остатков"),B77,
                     IFERROR(INDEX(Portfolio!M:M,MATCH(B77+0,Portfolio!C:C,0)),
                     INDEX(Portfolio!M:M,MATCH(B77+0,Portfolio!I:I,0)))),
                IFERROR(INDEX(Portfolio!M:M,MATCH(B77+0,Portfolio!C:C,0)),INDEX(Portfolio!M:M,MATCH(B77+0,Portfolio!I:I,0)))),
       "")</f>
        <v/>
      </c>
      <c r="D77" s="68" t="str">
        <f>IF($C77="","",IFERROR(VLOOKUP($C77,'Прайс-лист Usystems'!$C:$U,3,0),""))</f>
        <v/>
      </c>
      <c r="E77" s="68" t="str">
        <f>IF($C77="","",IFERROR(VLOOKUP($C77,'Прайс-лист Usystems'!$C:$U,8,0),""))</f>
        <v/>
      </c>
      <c r="F77" s="69" t="str">
        <f>IF($C77="","",IFERROR(VLOOKUP($C77,'Прайс-лист Usystems'!$C:$U,9,0),""))</f>
        <v/>
      </c>
      <c r="G77" s="75"/>
      <c r="H77" s="69" t="str">
        <f>IF($C77="","",IFERROR(ROUNDUP(G77/VLOOKUP($C77,'Прайс-лист Usystems'!$C:$U,13,0),0)*VLOOKUP($C77,'Прайс-лист Usystems'!$C:$U,13,0),""))</f>
        <v/>
      </c>
      <c r="I77" s="167" t="str">
        <f>IF($C77="","",IFERROR(VLOOKUP($C77,'Прайс-лист Usystems'!$C:$U,10,0),""))</f>
        <v/>
      </c>
      <c r="J77" s="77"/>
      <c r="K77" s="73" t="str">
        <f t="shared" si="2"/>
        <v/>
      </c>
      <c r="L77" s="72" t="str">
        <f t="shared" si="3"/>
        <v/>
      </c>
      <c r="M77" s="170" t="str">
        <f>IF($C77="","",IFERROR(IF(VLOOKUP($C77,'Прайс-лист Usystems'!$C:$U,11,0)=0,"",VLOOKUP($C77,'Прайс-лист Usystems'!$C:$U,11,0)*$H77),""))</f>
        <v/>
      </c>
      <c r="N77" s="170" t="str">
        <f>IF($C77="","",IFERROR(IF(VLOOKUP($C77,'Прайс-лист Usystems'!$C:$U,12,0)=0,"",VLOOKUP($C77,'Прайс-лист Usystems'!$C:$U,12,0)*$H77),""))</f>
        <v/>
      </c>
    </row>
    <row r="78" spans="2:14" x14ac:dyDescent="0.25">
      <c r="B78" s="76"/>
      <c r="C78" s="81" t="str">
        <f>IFERROR(IFERROR(IF(OR(
                     INDEX('Прайс-лист Usystems'!G:G,MATCH(B78+0,'Прайс-лист Usystems'!C:C,0))="Регулярный ассортимент",  INDEX('Прайс-лист Usystems'!G:G,MATCH(B78+0,'Прайс-лист Usystems'!C:C,0))="Ограниченно доступен в пределах складских остатков"),B78,
                     IFERROR(INDEX(Portfolio!M:M,MATCH(B78+0,Portfolio!C:C,0)),
                     INDEX(Portfolio!M:M,MATCH(B78+0,Portfolio!I:I,0)))),
                IFERROR(INDEX(Portfolio!M:M,MATCH(B78+0,Portfolio!C:C,0)),INDEX(Portfolio!M:M,MATCH(B78+0,Portfolio!I:I,0)))),
       "")</f>
        <v/>
      </c>
      <c r="D78" s="68" t="str">
        <f>IF($C78="","",IFERROR(VLOOKUP($C78,'Прайс-лист Usystems'!$C:$U,3,0),""))</f>
        <v/>
      </c>
      <c r="E78" s="68" t="str">
        <f>IF($C78="","",IFERROR(VLOOKUP($C78,'Прайс-лист Usystems'!$C:$U,8,0),""))</f>
        <v/>
      </c>
      <c r="F78" s="69" t="str">
        <f>IF($C78="","",IFERROR(VLOOKUP($C78,'Прайс-лист Usystems'!$C:$U,9,0),""))</f>
        <v/>
      </c>
      <c r="G78" s="75"/>
      <c r="H78" s="69" t="str">
        <f>IF($C78="","",IFERROR(ROUNDUP(G78/VLOOKUP($C78,'Прайс-лист Usystems'!$C:$U,13,0),0)*VLOOKUP($C78,'Прайс-лист Usystems'!$C:$U,13,0),""))</f>
        <v/>
      </c>
      <c r="I78" s="167" t="str">
        <f>IF($C78="","",IFERROR(VLOOKUP($C78,'Прайс-лист Usystems'!$C:$U,10,0),""))</f>
        <v/>
      </c>
      <c r="J78" s="77"/>
      <c r="K78" s="73" t="str">
        <f t="shared" si="2"/>
        <v/>
      </c>
      <c r="L78" s="72" t="str">
        <f t="shared" si="3"/>
        <v/>
      </c>
      <c r="M78" s="170" t="str">
        <f>IF($C78="","",IFERROR(IF(VLOOKUP($C78,'Прайс-лист Usystems'!$C:$U,11,0)=0,"",VLOOKUP($C78,'Прайс-лист Usystems'!$C:$U,11,0)*$H78),""))</f>
        <v/>
      </c>
      <c r="N78" s="170" t="str">
        <f>IF($C78="","",IFERROR(IF(VLOOKUP($C78,'Прайс-лист Usystems'!$C:$U,12,0)=0,"",VLOOKUP($C78,'Прайс-лист Usystems'!$C:$U,12,0)*$H78),""))</f>
        <v/>
      </c>
    </row>
    <row r="79" spans="2:14" x14ac:dyDescent="0.25">
      <c r="B79" s="76"/>
      <c r="C79" s="81" t="str">
        <f>IFERROR(IFERROR(IF(OR(
                     INDEX('Прайс-лист Usystems'!G:G,MATCH(B79+0,'Прайс-лист Usystems'!C:C,0))="Регулярный ассортимент",  INDEX('Прайс-лист Usystems'!G:G,MATCH(B79+0,'Прайс-лист Usystems'!C:C,0))="Ограниченно доступен в пределах складских остатков"),B79,
                     IFERROR(INDEX(Portfolio!M:M,MATCH(B79+0,Portfolio!C:C,0)),
                     INDEX(Portfolio!M:M,MATCH(B79+0,Portfolio!I:I,0)))),
                IFERROR(INDEX(Portfolio!M:M,MATCH(B79+0,Portfolio!C:C,0)),INDEX(Portfolio!M:M,MATCH(B79+0,Portfolio!I:I,0)))),
       "")</f>
        <v/>
      </c>
      <c r="D79" s="68" t="str">
        <f>IF($C79="","",IFERROR(VLOOKUP($C79,'Прайс-лист Usystems'!$C:$U,3,0),""))</f>
        <v/>
      </c>
      <c r="E79" s="68" t="str">
        <f>IF($C79="","",IFERROR(VLOOKUP($C79,'Прайс-лист Usystems'!$C:$U,8,0),""))</f>
        <v/>
      </c>
      <c r="F79" s="69" t="str">
        <f>IF($C79="","",IFERROR(VLOOKUP($C79,'Прайс-лист Usystems'!$C:$U,9,0),""))</f>
        <v/>
      </c>
      <c r="G79" s="75"/>
      <c r="H79" s="69" t="str">
        <f>IF($C79="","",IFERROR(ROUNDUP(G79/VLOOKUP($C79,'Прайс-лист Usystems'!$C:$U,13,0),0)*VLOOKUP($C79,'Прайс-лист Usystems'!$C:$U,13,0),""))</f>
        <v/>
      </c>
      <c r="I79" s="167" t="str">
        <f>IF($C79="","",IFERROR(VLOOKUP($C79,'Прайс-лист Usystems'!$C:$U,10,0),""))</f>
        <v/>
      </c>
      <c r="J79" s="77"/>
      <c r="K79" s="73" t="str">
        <f t="shared" si="2"/>
        <v/>
      </c>
      <c r="L79" s="72" t="str">
        <f t="shared" si="3"/>
        <v/>
      </c>
      <c r="M79" s="170" t="str">
        <f>IF($C79="","",IFERROR(IF(VLOOKUP($C79,'Прайс-лист Usystems'!$C:$U,11,0)=0,"",VLOOKUP($C79,'Прайс-лист Usystems'!$C:$U,11,0)*$H79),""))</f>
        <v/>
      </c>
      <c r="N79" s="170" t="str">
        <f>IF($C79="","",IFERROR(IF(VLOOKUP($C79,'Прайс-лист Usystems'!$C:$U,12,0)=0,"",VLOOKUP($C79,'Прайс-лист Usystems'!$C:$U,12,0)*$H79),""))</f>
        <v/>
      </c>
    </row>
    <row r="80" spans="2:14" x14ac:dyDescent="0.25">
      <c r="B80" s="76"/>
      <c r="C80" s="81" t="str">
        <f>IFERROR(IFERROR(IF(OR(
                     INDEX('Прайс-лист Usystems'!G:G,MATCH(B80+0,'Прайс-лист Usystems'!C:C,0))="Регулярный ассортимент",  INDEX('Прайс-лист Usystems'!G:G,MATCH(B80+0,'Прайс-лист Usystems'!C:C,0))="Ограниченно доступен в пределах складских остатков"),B80,
                     IFERROR(INDEX(Portfolio!M:M,MATCH(B80+0,Portfolio!C:C,0)),
                     INDEX(Portfolio!M:M,MATCH(B80+0,Portfolio!I:I,0)))),
                IFERROR(INDEX(Portfolio!M:M,MATCH(B80+0,Portfolio!C:C,0)),INDEX(Portfolio!M:M,MATCH(B80+0,Portfolio!I:I,0)))),
       "")</f>
        <v/>
      </c>
      <c r="D80" s="68" t="str">
        <f>IF($C80="","",IFERROR(VLOOKUP($C80,'Прайс-лист Usystems'!$C:$U,3,0),""))</f>
        <v/>
      </c>
      <c r="E80" s="68" t="str">
        <f>IF($C80="","",IFERROR(VLOOKUP($C80,'Прайс-лист Usystems'!$C:$U,8,0),""))</f>
        <v/>
      </c>
      <c r="F80" s="69" t="str">
        <f>IF($C80="","",IFERROR(VLOOKUP($C80,'Прайс-лист Usystems'!$C:$U,9,0),""))</f>
        <v/>
      </c>
      <c r="G80" s="75"/>
      <c r="H80" s="69" t="str">
        <f>IF($C80="","",IFERROR(ROUNDUP(G80/VLOOKUP($C80,'Прайс-лист Usystems'!$C:$U,13,0),0)*VLOOKUP($C80,'Прайс-лист Usystems'!$C:$U,13,0),""))</f>
        <v/>
      </c>
      <c r="I80" s="167" t="str">
        <f>IF($C80="","",IFERROR(VLOOKUP($C80,'Прайс-лист Usystems'!$C:$U,10,0),""))</f>
        <v/>
      </c>
      <c r="J80" s="77"/>
      <c r="K80" s="73" t="str">
        <f t="shared" si="2"/>
        <v/>
      </c>
      <c r="L80" s="72" t="str">
        <f t="shared" si="3"/>
        <v/>
      </c>
      <c r="M80" s="170" t="str">
        <f>IF($C80="","",IFERROR(IF(VLOOKUP($C80,'Прайс-лист Usystems'!$C:$U,11,0)=0,"",VLOOKUP($C80,'Прайс-лист Usystems'!$C:$U,11,0)*$H80),""))</f>
        <v/>
      </c>
      <c r="N80" s="170" t="str">
        <f>IF($C80="","",IFERROR(IF(VLOOKUP($C80,'Прайс-лист Usystems'!$C:$U,12,0)=0,"",VLOOKUP($C80,'Прайс-лист Usystems'!$C:$U,12,0)*$H80),""))</f>
        <v/>
      </c>
    </row>
    <row r="81" spans="2:14" x14ac:dyDescent="0.25">
      <c r="B81" s="76"/>
      <c r="C81" s="81" t="str">
        <f>IFERROR(IFERROR(IF(OR(
                     INDEX('Прайс-лист Usystems'!G:G,MATCH(B81+0,'Прайс-лист Usystems'!C:C,0))="Регулярный ассортимент",  INDEX('Прайс-лист Usystems'!G:G,MATCH(B81+0,'Прайс-лист Usystems'!C:C,0))="Ограниченно доступен в пределах складских остатков"),B81,
                     IFERROR(INDEX(Portfolio!M:M,MATCH(B81+0,Portfolio!C:C,0)),
                     INDEX(Portfolio!M:M,MATCH(B81+0,Portfolio!I:I,0)))),
                IFERROR(INDEX(Portfolio!M:M,MATCH(B81+0,Portfolio!C:C,0)),INDEX(Portfolio!M:M,MATCH(B81+0,Portfolio!I:I,0)))),
       "")</f>
        <v/>
      </c>
      <c r="D81" s="68" t="str">
        <f>IF($C81="","",IFERROR(VLOOKUP($C81,'Прайс-лист Usystems'!$C:$U,3,0),""))</f>
        <v/>
      </c>
      <c r="E81" s="68" t="str">
        <f>IF($C81="","",IFERROR(VLOOKUP($C81,'Прайс-лист Usystems'!$C:$U,8,0),""))</f>
        <v/>
      </c>
      <c r="F81" s="69" t="str">
        <f>IF($C81="","",IFERROR(VLOOKUP($C81,'Прайс-лист Usystems'!$C:$U,9,0),""))</f>
        <v/>
      </c>
      <c r="G81" s="75"/>
      <c r="H81" s="69" t="str">
        <f>IF($C81="","",IFERROR(ROUNDUP(G81/VLOOKUP($C81,'Прайс-лист Usystems'!$C:$U,13,0),0)*VLOOKUP($C81,'Прайс-лист Usystems'!$C:$U,13,0),""))</f>
        <v/>
      </c>
      <c r="I81" s="167" t="str">
        <f>IF($C81="","",IFERROR(VLOOKUP($C81,'Прайс-лист Usystems'!$C:$U,10,0),""))</f>
        <v/>
      </c>
      <c r="J81" s="77"/>
      <c r="K81" s="73" t="str">
        <f t="shared" si="2"/>
        <v/>
      </c>
      <c r="L81" s="72" t="str">
        <f t="shared" si="3"/>
        <v/>
      </c>
      <c r="M81" s="170" t="str">
        <f>IF($C81="","",IFERROR(IF(VLOOKUP($C81,'Прайс-лист Usystems'!$C:$U,11,0)=0,"",VLOOKUP($C81,'Прайс-лист Usystems'!$C:$U,11,0)*$H81),""))</f>
        <v/>
      </c>
      <c r="N81" s="170" t="str">
        <f>IF($C81="","",IFERROR(IF(VLOOKUP($C81,'Прайс-лист Usystems'!$C:$U,12,0)=0,"",VLOOKUP($C81,'Прайс-лист Usystems'!$C:$U,12,0)*$H81),""))</f>
        <v/>
      </c>
    </row>
    <row r="82" spans="2:14" x14ac:dyDescent="0.25">
      <c r="B82" s="76"/>
      <c r="C82" s="81" t="str">
        <f>IFERROR(IFERROR(IF(OR(
                     INDEX('Прайс-лист Usystems'!G:G,MATCH(B82+0,'Прайс-лист Usystems'!C:C,0))="Регулярный ассортимент",  INDEX('Прайс-лист Usystems'!G:G,MATCH(B82+0,'Прайс-лист Usystems'!C:C,0))="Ограниченно доступен в пределах складских остатков"),B82,
                     IFERROR(INDEX(Portfolio!M:M,MATCH(B82+0,Portfolio!C:C,0)),
                     INDEX(Portfolio!M:M,MATCH(B82+0,Portfolio!I:I,0)))),
                IFERROR(INDEX(Portfolio!M:M,MATCH(B82+0,Portfolio!C:C,0)),INDEX(Portfolio!M:M,MATCH(B82+0,Portfolio!I:I,0)))),
       "")</f>
        <v/>
      </c>
      <c r="D82" s="68" t="str">
        <f>IF($C82="","",IFERROR(VLOOKUP($C82,'Прайс-лист Usystems'!$C:$U,3,0),""))</f>
        <v/>
      </c>
      <c r="E82" s="68" t="str">
        <f>IF($C82="","",IFERROR(VLOOKUP($C82,'Прайс-лист Usystems'!$C:$U,8,0),""))</f>
        <v/>
      </c>
      <c r="F82" s="69" t="str">
        <f>IF($C82="","",IFERROR(VLOOKUP($C82,'Прайс-лист Usystems'!$C:$U,9,0),""))</f>
        <v/>
      </c>
      <c r="G82" s="75"/>
      <c r="H82" s="69" t="str">
        <f>IF($C82="","",IFERROR(ROUNDUP(G82/VLOOKUP($C82,'Прайс-лист Usystems'!$C:$U,13,0),0)*VLOOKUP($C82,'Прайс-лист Usystems'!$C:$U,13,0),""))</f>
        <v/>
      </c>
      <c r="I82" s="167" t="str">
        <f>IF($C82="","",IFERROR(VLOOKUP($C82,'Прайс-лист Usystems'!$C:$U,10,0),""))</f>
        <v/>
      </c>
      <c r="J82" s="77"/>
      <c r="K82" s="73" t="str">
        <f t="shared" si="2"/>
        <v/>
      </c>
      <c r="L82" s="72" t="str">
        <f t="shared" si="3"/>
        <v/>
      </c>
      <c r="M82" s="170" t="str">
        <f>IF($C82="","",IFERROR(IF(VLOOKUP($C82,'Прайс-лист Usystems'!$C:$U,11,0)=0,"",VLOOKUP($C82,'Прайс-лист Usystems'!$C:$U,11,0)*$H82),""))</f>
        <v/>
      </c>
      <c r="N82" s="170" t="str">
        <f>IF($C82="","",IFERROR(IF(VLOOKUP($C82,'Прайс-лист Usystems'!$C:$U,12,0)=0,"",VLOOKUP($C82,'Прайс-лист Usystems'!$C:$U,12,0)*$H82),""))</f>
        <v/>
      </c>
    </row>
    <row r="83" spans="2:14" x14ac:dyDescent="0.25">
      <c r="B83" s="76"/>
      <c r="C83" s="81" t="str">
        <f>IFERROR(IFERROR(IF(OR(
                     INDEX('Прайс-лист Usystems'!G:G,MATCH(B83+0,'Прайс-лист Usystems'!C:C,0))="Регулярный ассортимент",  INDEX('Прайс-лист Usystems'!G:G,MATCH(B83+0,'Прайс-лист Usystems'!C:C,0))="Ограниченно доступен в пределах складских остатков"),B83,
                     IFERROR(INDEX(Portfolio!M:M,MATCH(B83+0,Portfolio!C:C,0)),
                     INDEX(Portfolio!M:M,MATCH(B83+0,Portfolio!I:I,0)))),
                IFERROR(INDEX(Portfolio!M:M,MATCH(B83+0,Portfolio!C:C,0)),INDEX(Portfolio!M:M,MATCH(B83+0,Portfolio!I:I,0)))),
       "")</f>
        <v/>
      </c>
      <c r="D83" s="68" t="str">
        <f>IF($C83="","",IFERROR(VLOOKUP($C83,'Прайс-лист Usystems'!$C:$U,3,0),""))</f>
        <v/>
      </c>
      <c r="E83" s="68" t="str">
        <f>IF($C83="","",IFERROR(VLOOKUP($C83,'Прайс-лист Usystems'!$C:$U,8,0),""))</f>
        <v/>
      </c>
      <c r="F83" s="69" t="str">
        <f>IF($C83="","",IFERROR(VLOOKUP($C83,'Прайс-лист Usystems'!$C:$U,9,0),""))</f>
        <v/>
      </c>
      <c r="G83" s="75"/>
      <c r="H83" s="69" t="str">
        <f>IF($C83="","",IFERROR(ROUNDUP(G83/VLOOKUP($C83,'Прайс-лист Usystems'!$C:$U,13,0),0)*VLOOKUP($C83,'Прайс-лист Usystems'!$C:$U,13,0),""))</f>
        <v/>
      </c>
      <c r="I83" s="167" t="str">
        <f>IF($C83="","",IFERROR(VLOOKUP($C83,'Прайс-лист Usystems'!$C:$U,10,0),""))</f>
        <v/>
      </c>
      <c r="J83" s="77"/>
      <c r="K83" s="73" t="str">
        <f t="shared" si="2"/>
        <v/>
      </c>
      <c r="L83" s="72" t="str">
        <f t="shared" si="3"/>
        <v/>
      </c>
      <c r="M83" s="170" t="str">
        <f>IF($C83="","",IFERROR(IF(VLOOKUP($C83,'Прайс-лист Usystems'!$C:$U,11,0)=0,"",VLOOKUP($C83,'Прайс-лист Usystems'!$C:$U,11,0)*$H83),""))</f>
        <v/>
      </c>
      <c r="N83" s="170" t="str">
        <f>IF($C83="","",IFERROR(IF(VLOOKUP($C83,'Прайс-лист Usystems'!$C:$U,12,0)=0,"",VLOOKUP($C83,'Прайс-лист Usystems'!$C:$U,12,0)*$H83),""))</f>
        <v/>
      </c>
    </row>
    <row r="84" spans="2:14" x14ac:dyDescent="0.25">
      <c r="B84" s="76"/>
      <c r="C84" s="81" t="str">
        <f>IFERROR(IFERROR(IF(OR(
                     INDEX('Прайс-лист Usystems'!G:G,MATCH(B84+0,'Прайс-лист Usystems'!C:C,0))="Регулярный ассортимент",  INDEX('Прайс-лист Usystems'!G:G,MATCH(B84+0,'Прайс-лист Usystems'!C:C,0))="Ограниченно доступен в пределах складских остатков"),B84,
                     IFERROR(INDEX(Portfolio!M:M,MATCH(B84+0,Portfolio!C:C,0)),
                     INDEX(Portfolio!M:M,MATCH(B84+0,Portfolio!I:I,0)))),
                IFERROR(INDEX(Portfolio!M:M,MATCH(B84+0,Portfolio!C:C,0)),INDEX(Portfolio!M:M,MATCH(B84+0,Portfolio!I:I,0)))),
       "")</f>
        <v/>
      </c>
      <c r="D84" s="68" t="str">
        <f>IF($C84="","",IFERROR(VLOOKUP($C84,'Прайс-лист Usystems'!$C:$U,3,0),""))</f>
        <v/>
      </c>
      <c r="E84" s="68" t="str">
        <f>IF($C84="","",IFERROR(VLOOKUP($C84,'Прайс-лист Usystems'!$C:$U,8,0),""))</f>
        <v/>
      </c>
      <c r="F84" s="69" t="str">
        <f>IF($C84="","",IFERROR(VLOOKUP($C84,'Прайс-лист Usystems'!$C:$U,9,0),""))</f>
        <v/>
      </c>
      <c r="G84" s="75"/>
      <c r="H84" s="69" t="str">
        <f>IF($C84="","",IFERROR(ROUNDUP(G84/VLOOKUP($C84,'Прайс-лист Usystems'!$C:$U,13,0),0)*VLOOKUP($C84,'Прайс-лист Usystems'!$C:$U,13,0),""))</f>
        <v/>
      </c>
      <c r="I84" s="167" t="str">
        <f>IF($C84="","",IFERROR(VLOOKUP($C84,'Прайс-лист Usystems'!$C:$U,10,0),""))</f>
        <v/>
      </c>
      <c r="J84" s="77"/>
      <c r="K84" s="73" t="str">
        <f t="shared" si="2"/>
        <v/>
      </c>
      <c r="L84" s="72" t="str">
        <f t="shared" si="3"/>
        <v/>
      </c>
      <c r="M84" s="170" t="str">
        <f>IF($C84="","",IFERROR(IF(VLOOKUP($C84,'Прайс-лист Usystems'!$C:$U,11,0)=0,"",VLOOKUP($C84,'Прайс-лист Usystems'!$C:$U,11,0)*$H84),""))</f>
        <v/>
      </c>
      <c r="N84" s="170" t="str">
        <f>IF($C84="","",IFERROR(IF(VLOOKUP($C84,'Прайс-лист Usystems'!$C:$U,12,0)=0,"",VLOOKUP($C84,'Прайс-лист Usystems'!$C:$U,12,0)*$H84),""))</f>
        <v/>
      </c>
    </row>
    <row r="85" spans="2:14" x14ac:dyDescent="0.25">
      <c r="B85" s="76"/>
      <c r="C85" s="81" t="str">
        <f>IFERROR(IFERROR(IF(OR(
                     INDEX('Прайс-лист Usystems'!G:G,MATCH(B85+0,'Прайс-лист Usystems'!C:C,0))="Регулярный ассортимент",  INDEX('Прайс-лист Usystems'!G:G,MATCH(B85+0,'Прайс-лист Usystems'!C:C,0))="Ограниченно доступен в пределах складских остатков"),B85,
                     IFERROR(INDEX(Portfolio!M:M,MATCH(B85+0,Portfolio!C:C,0)),
                     INDEX(Portfolio!M:M,MATCH(B85+0,Portfolio!I:I,0)))),
                IFERROR(INDEX(Portfolio!M:M,MATCH(B85+0,Portfolio!C:C,0)),INDEX(Portfolio!M:M,MATCH(B85+0,Portfolio!I:I,0)))),
       "")</f>
        <v/>
      </c>
      <c r="D85" s="68" t="str">
        <f>IF($C85="","",IFERROR(VLOOKUP($C85,'Прайс-лист Usystems'!$C:$U,3,0),""))</f>
        <v/>
      </c>
      <c r="E85" s="68" t="str">
        <f>IF($C85="","",IFERROR(VLOOKUP($C85,'Прайс-лист Usystems'!$C:$U,8,0),""))</f>
        <v/>
      </c>
      <c r="F85" s="69" t="str">
        <f>IF($C85="","",IFERROR(VLOOKUP($C85,'Прайс-лист Usystems'!$C:$U,9,0),""))</f>
        <v/>
      </c>
      <c r="G85" s="75"/>
      <c r="H85" s="69" t="str">
        <f>IF($C85="","",IFERROR(ROUNDUP(G85/VLOOKUP($C85,'Прайс-лист Usystems'!$C:$U,13,0),0)*VLOOKUP($C85,'Прайс-лист Usystems'!$C:$U,13,0),""))</f>
        <v/>
      </c>
      <c r="I85" s="167" t="str">
        <f>IF($C85="","",IFERROR(VLOOKUP($C85,'Прайс-лист Usystems'!$C:$U,10,0),""))</f>
        <v/>
      </c>
      <c r="J85" s="77"/>
      <c r="K85" s="73" t="str">
        <f t="shared" si="2"/>
        <v/>
      </c>
      <c r="L85" s="72" t="str">
        <f t="shared" si="3"/>
        <v/>
      </c>
      <c r="M85" s="170" t="str">
        <f>IF($C85="","",IFERROR(IF(VLOOKUP($C85,'Прайс-лист Usystems'!$C:$U,11,0)=0,"",VLOOKUP($C85,'Прайс-лист Usystems'!$C:$U,11,0)*$H85),""))</f>
        <v/>
      </c>
      <c r="N85" s="170" t="str">
        <f>IF($C85="","",IFERROR(IF(VLOOKUP($C85,'Прайс-лист Usystems'!$C:$U,12,0)=0,"",VLOOKUP($C85,'Прайс-лист Usystems'!$C:$U,12,0)*$H85),""))</f>
        <v/>
      </c>
    </row>
    <row r="86" spans="2:14" x14ac:dyDescent="0.25">
      <c r="B86" s="76"/>
      <c r="C86" s="81" t="str">
        <f>IFERROR(IFERROR(IF(OR(
                     INDEX('Прайс-лист Usystems'!G:G,MATCH(B86+0,'Прайс-лист Usystems'!C:C,0))="Регулярный ассортимент",  INDEX('Прайс-лист Usystems'!G:G,MATCH(B86+0,'Прайс-лист Usystems'!C:C,0))="Ограниченно доступен в пределах складских остатков"),B86,
                     IFERROR(INDEX(Portfolio!M:M,MATCH(B86+0,Portfolio!C:C,0)),
                     INDEX(Portfolio!M:M,MATCH(B86+0,Portfolio!I:I,0)))),
                IFERROR(INDEX(Portfolio!M:M,MATCH(B86+0,Portfolio!C:C,0)),INDEX(Portfolio!M:M,MATCH(B86+0,Portfolio!I:I,0)))),
       "")</f>
        <v/>
      </c>
      <c r="D86" s="68" t="str">
        <f>IF($C86="","",IFERROR(VLOOKUP($C86,'Прайс-лист Usystems'!$C:$U,3,0),""))</f>
        <v/>
      </c>
      <c r="E86" s="68" t="str">
        <f>IF($C86="","",IFERROR(VLOOKUP($C86,'Прайс-лист Usystems'!$C:$U,8,0),""))</f>
        <v/>
      </c>
      <c r="F86" s="69" t="str">
        <f>IF($C86="","",IFERROR(VLOOKUP($C86,'Прайс-лист Usystems'!$C:$U,9,0),""))</f>
        <v/>
      </c>
      <c r="G86" s="75"/>
      <c r="H86" s="69" t="str">
        <f>IF($C86="","",IFERROR(ROUNDUP(G86/VLOOKUP($C86,'Прайс-лист Usystems'!$C:$U,13,0),0)*VLOOKUP($C86,'Прайс-лист Usystems'!$C:$U,13,0),""))</f>
        <v/>
      </c>
      <c r="I86" s="167" t="str">
        <f>IF($C86="","",IFERROR(VLOOKUP($C86,'Прайс-лист Usystems'!$C:$U,10,0),""))</f>
        <v/>
      </c>
      <c r="J86" s="77"/>
      <c r="K86" s="73" t="str">
        <f t="shared" si="2"/>
        <v/>
      </c>
      <c r="L86" s="72" t="str">
        <f t="shared" si="3"/>
        <v/>
      </c>
      <c r="M86" s="170" t="str">
        <f>IF($C86="","",IFERROR(IF(VLOOKUP($C86,'Прайс-лист Usystems'!$C:$U,11,0)=0,"",VLOOKUP($C86,'Прайс-лист Usystems'!$C:$U,11,0)*$H86),""))</f>
        <v/>
      </c>
      <c r="N86" s="170" t="str">
        <f>IF($C86="","",IFERROR(IF(VLOOKUP($C86,'Прайс-лист Usystems'!$C:$U,12,0)=0,"",VLOOKUP($C86,'Прайс-лист Usystems'!$C:$U,12,0)*$H86),""))</f>
        <v/>
      </c>
    </row>
    <row r="87" spans="2:14" x14ac:dyDescent="0.25">
      <c r="B87" s="76"/>
      <c r="C87" s="81" t="str">
        <f>IFERROR(IFERROR(IF(OR(
                     INDEX('Прайс-лист Usystems'!G:G,MATCH(B87+0,'Прайс-лист Usystems'!C:C,0))="Регулярный ассортимент",  INDEX('Прайс-лист Usystems'!G:G,MATCH(B87+0,'Прайс-лист Usystems'!C:C,0))="Ограниченно доступен в пределах складских остатков"),B87,
                     IFERROR(INDEX(Portfolio!M:M,MATCH(B87+0,Portfolio!C:C,0)),
                     INDEX(Portfolio!M:M,MATCH(B87+0,Portfolio!I:I,0)))),
                IFERROR(INDEX(Portfolio!M:M,MATCH(B87+0,Portfolio!C:C,0)),INDEX(Portfolio!M:M,MATCH(B87+0,Portfolio!I:I,0)))),
       "")</f>
        <v/>
      </c>
      <c r="D87" s="68" t="str">
        <f>IF($C87="","",IFERROR(VLOOKUP($C87,'Прайс-лист Usystems'!$C:$U,3,0),""))</f>
        <v/>
      </c>
      <c r="E87" s="68" t="str">
        <f>IF($C87="","",IFERROR(VLOOKUP($C87,'Прайс-лист Usystems'!$C:$U,8,0),""))</f>
        <v/>
      </c>
      <c r="F87" s="69" t="str">
        <f>IF($C87="","",IFERROR(VLOOKUP($C87,'Прайс-лист Usystems'!$C:$U,9,0),""))</f>
        <v/>
      </c>
      <c r="G87" s="75"/>
      <c r="H87" s="69" t="str">
        <f>IF($C87="","",IFERROR(ROUNDUP(G87/VLOOKUP($C87,'Прайс-лист Usystems'!$C:$U,13,0),0)*VLOOKUP($C87,'Прайс-лист Usystems'!$C:$U,13,0),""))</f>
        <v/>
      </c>
      <c r="I87" s="167" t="str">
        <f>IF($C87="","",IFERROR(VLOOKUP($C87,'Прайс-лист Usystems'!$C:$U,10,0),""))</f>
        <v/>
      </c>
      <c r="J87" s="77"/>
      <c r="K87" s="73" t="str">
        <f t="shared" si="2"/>
        <v/>
      </c>
      <c r="L87" s="72" t="str">
        <f t="shared" si="3"/>
        <v/>
      </c>
      <c r="M87" s="170" t="str">
        <f>IF($C87="","",IFERROR(IF(VLOOKUP($C87,'Прайс-лист Usystems'!$C:$U,11,0)=0,"",VLOOKUP($C87,'Прайс-лист Usystems'!$C:$U,11,0)*$H87),""))</f>
        <v/>
      </c>
      <c r="N87" s="170" t="str">
        <f>IF($C87="","",IFERROR(IF(VLOOKUP($C87,'Прайс-лист Usystems'!$C:$U,12,0)=0,"",VLOOKUP($C87,'Прайс-лист Usystems'!$C:$U,12,0)*$H87),""))</f>
        <v/>
      </c>
    </row>
    <row r="88" spans="2:14" x14ac:dyDescent="0.25">
      <c r="B88" s="76"/>
      <c r="C88" s="81" t="str">
        <f>IFERROR(IFERROR(IF(OR(
                     INDEX('Прайс-лист Usystems'!G:G,MATCH(B88+0,'Прайс-лист Usystems'!C:C,0))="Регулярный ассортимент",  INDEX('Прайс-лист Usystems'!G:G,MATCH(B88+0,'Прайс-лист Usystems'!C:C,0))="Ограниченно доступен в пределах складских остатков"),B88,
                     IFERROR(INDEX(Portfolio!M:M,MATCH(B88+0,Portfolio!C:C,0)),
                     INDEX(Portfolio!M:M,MATCH(B88+0,Portfolio!I:I,0)))),
                IFERROR(INDEX(Portfolio!M:M,MATCH(B88+0,Portfolio!C:C,0)),INDEX(Portfolio!M:M,MATCH(B88+0,Portfolio!I:I,0)))),
       "")</f>
        <v/>
      </c>
      <c r="D88" s="68" t="str">
        <f>IF($C88="","",IFERROR(VLOOKUP($C88,'Прайс-лист Usystems'!$C:$U,3,0),""))</f>
        <v/>
      </c>
      <c r="E88" s="68" t="str">
        <f>IF($C88="","",IFERROR(VLOOKUP($C88,'Прайс-лист Usystems'!$C:$U,8,0),""))</f>
        <v/>
      </c>
      <c r="F88" s="69" t="str">
        <f>IF($C88="","",IFERROR(VLOOKUP($C88,'Прайс-лист Usystems'!$C:$U,9,0),""))</f>
        <v/>
      </c>
      <c r="G88" s="75"/>
      <c r="H88" s="69" t="str">
        <f>IF($C88="","",IFERROR(ROUNDUP(G88/VLOOKUP($C88,'Прайс-лист Usystems'!$C:$U,13,0),0)*VLOOKUP($C88,'Прайс-лист Usystems'!$C:$U,13,0),""))</f>
        <v/>
      </c>
      <c r="I88" s="167" t="str">
        <f>IF($C88="","",IFERROR(VLOOKUP($C88,'Прайс-лист Usystems'!$C:$U,10,0),""))</f>
        <v/>
      </c>
      <c r="J88" s="77"/>
      <c r="K88" s="73" t="str">
        <f t="shared" si="2"/>
        <v/>
      </c>
      <c r="L88" s="72" t="str">
        <f t="shared" si="3"/>
        <v/>
      </c>
      <c r="M88" s="170" t="str">
        <f>IF($C88="","",IFERROR(IF(VLOOKUP($C88,'Прайс-лист Usystems'!$C:$U,11,0)=0,"",VLOOKUP($C88,'Прайс-лист Usystems'!$C:$U,11,0)*$H88),""))</f>
        <v/>
      </c>
      <c r="N88" s="170" t="str">
        <f>IF($C88="","",IFERROR(IF(VLOOKUP($C88,'Прайс-лист Usystems'!$C:$U,12,0)=0,"",VLOOKUP($C88,'Прайс-лист Usystems'!$C:$U,12,0)*$H88),""))</f>
        <v/>
      </c>
    </row>
    <row r="89" spans="2:14" x14ac:dyDescent="0.25">
      <c r="B89" s="76"/>
      <c r="C89" s="81" t="str">
        <f>IFERROR(IFERROR(IF(OR(
                     INDEX('Прайс-лист Usystems'!G:G,MATCH(B89+0,'Прайс-лист Usystems'!C:C,0))="Регулярный ассортимент",  INDEX('Прайс-лист Usystems'!G:G,MATCH(B89+0,'Прайс-лист Usystems'!C:C,0))="Ограниченно доступен в пределах складских остатков"),B89,
                     IFERROR(INDEX(Portfolio!M:M,MATCH(B89+0,Portfolio!C:C,0)),
                     INDEX(Portfolio!M:M,MATCH(B89+0,Portfolio!I:I,0)))),
                IFERROR(INDEX(Portfolio!M:M,MATCH(B89+0,Portfolio!C:C,0)),INDEX(Portfolio!M:M,MATCH(B89+0,Portfolio!I:I,0)))),
       "")</f>
        <v/>
      </c>
      <c r="D89" s="68" t="str">
        <f>IF($C89="","",IFERROR(VLOOKUP($C89,'Прайс-лист Usystems'!$C:$U,3,0),""))</f>
        <v/>
      </c>
      <c r="E89" s="68" t="str">
        <f>IF($C89="","",IFERROR(VLOOKUP($C89,'Прайс-лист Usystems'!$C:$U,8,0),""))</f>
        <v/>
      </c>
      <c r="F89" s="69" t="str">
        <f>IF($C89="","",IFERROR(VLOOKUP($C89,'Прайс-лист Usystems'!$C:$U,9,0),""))</f>
        <v/>
      </c>
      <c r="G89" s="75"/>
      <c r="H89" s="69" t="str">
        <f>IF($C89="","",IFERROR(ROUNDUP(G89/VLOOKUP($C89,'Прайс-лист Usystems'!$C:$U,13,0),0)*VLOOKUP($C89,'Прайс-лист Usystems'!$C:$U,13,0),""))</f>
        <v/>
      </c>
      <c r="I89" s="167" t="str">
        <f>IF($C89="","",IFERROR(VLOOKUP($C89,'Прайс-лист Usystems'!$C:$U,10,0),""))</f>
        <v/>
      </c>
      <c r="J89" s="77"/>
      <c r="K89" s="73" t="str">
        <f t="shared" si="2"/>
        <v/>
      </c>
      <c r="L89" s="72" t="str">
        <f t="shared" si="3"/>
        <v/>
      </c>
      <c r="M89" s="170" t="str">
        <f>IF($C89="","",IFERROR(IF(VLOOKUP($C89,'Прайс-лист Usystems'!$C:$U,11,0)=0,"",VLOOKUP($C89,'Прайс-лист Usystems'!$C:$U,11,0)*$H89),""))</f>
        <v/>
      </c>
      <c r="N89" s="170" t="str">
        <f>IF($C89="","",IFERROR(IF(VLOOKUP($C89,'Прайс-лист Usystems'!$C:$U,12,0)=0,"",VLOOKUP($C89,'Прайс-лист Usystems'!$C:$U,12,0)*$H89),""))</f>
        <v/>
      </c>
    </row>
    <row r="90" spans="2:14" x14ac:dyDescent="0.25">
      <c r="B90" s="76"/>
      <c r="C90" s="81" t="str">
        <f>IFERROR(IFERROR(IF(OR(
                     INDEX('Прайс-лист Usystems'!G:G,MATCH(B90+0,'Прайс-лист Usystems'!C:C,0))="Регулярный ассортимент",  INDEX('Прайс-лист Usystems'!G:G,MATCH(B90+0,'Прайс-лист Usystems'!C:C,0))="Ограниченно доступен в пределах складских остатков"),B90,
                     IFERROR(INDEX(Portfolio!M:M,MATCH(B90+0,Portfolio!C:C,0)),
                     INDEX(Portfolio!M:M,MATCH(B90+0,Portfolio!I:I,0)))),
                IFERROR(INDEX(Portfolio!M:M,MATCH(B90+0,Portfolio!C:C,0)),INDEX(Portfolio!M:M,MATCH(B90+0,Portfolio!I:I,0)))),
       "")</f>
        <v/>
      </c>
      <c r="D90" s="68" t="str">
        <f>IF($C90="","",IFERROR(VLOOKUP($C90,'Прайс-лист Usystems'!$C:$U,3,0),""))</f>
        <v/>
      </c>
      <c r="E90" s="68" t="str">
        <f>IF($C90="","",IFERROR(VLOOKUP($C90,'Прайс-лист Usystems'!$C:$U,8,0),""))</f>
        <v/>
      </c>
      <c r="F90" s="69" t="str">
        <f>IF($C90="","",IFERROR(VLOOKUP($C90,'Прайс-лист Usystems'!$C:$U,9,0),""))</f>
        <v/>
      </c>
      <c r="G90" s="75"/>
      <c r="H90" s="69" t="str">
        <f>IF($C90="","",IFERROR(ROUNDUP(G90/VLOOKUP($C90,'Прайс-лист Usystems'!$C:$U,13,0),0)*VLOOKUP($C90,'Прайс-лист Usystems'!$C:$U,13,0),""))</f>
        <v/>
      </c>
      <c r="I90" s="167" t="str">
        <f>IF($C90="","",IFERROR(VLOOKUP($C90,'Прайс-лист Usystems'!$C:$U,10,0),""))</f>
        <v/>
      </c>
      <c r="J90" s="77"/>
      <c r="K90" s="73" t="str">
        <f t="shared" si="2"/>
        <v/>
      </c>
      <c r="L90" s="72" t="str">
        <f t="shared" si="3"/>
        <v/>
      </c>
      <c r="M90" s="170" t="str">
        <f>IF($C90="","",IFERROR(IF(VLOOKUP($C90,'Прайс-лист Usystems'!$C:$U,11,0)=0,"",VLOOKUP($C90,'Прайс-лист Usystems'!$C:$U,11,0)*$H90),""))</f>
        <v/>
      </c>
      <c r="N90" s="170" t="str">
        <f>IF($C90="","",IFERROR(IF(VLOOKUP($C90,'Прайс-лист Usystems'!$C:$U,12,0)=0,"",VLOOKUP($C90,'Прайс-лист Usystems'!$C:$U,12,0)*$H90),""))</f>
        <v/>
      </c>
    </row>
    <row r="91" spans="2:14" x14ac:dyDescent="0.25">
      <c r="B91" s="76"/>
      <c r="C91" s="81" t="str">
        <f>IFERROR(IFERROR(IF(OR(
                     INDEX('Прайс-лист Usystems'!G:G,MATCH(B91+0,'Прайс-лист Usystems'!C:C,0))="Регулярный ассортимент",  INDEX('Прайс-лист Usystems'!G:G,MATCH(B91+0,'Прайс-лист Usystems'!C:C,0))="Ограниченно доступен в пределах складских остатков"),B91,
                     IFERROR(INDEX(Portfolio!M:M,MATCH(B91+0,Portfolio!C:C,0)),
                     INDEX(Portfolio!M:M,MATCH(B91+0,Portfolio!I:I,0)))),
                IFERROR(INDEX(Portfolio!M:M,MATCH(B91+0,Portfolio!C:C,0)),INDEX(Portfolio!M:M,MATCH(B91+0,Portfolio!I:I,0)))),
       "")</f>
        <v/>
      </c>
      <c r="D91" s="68" t="str">
        <f>IF($C91="","",IFERROR(VLOOKUP($C91,'Прайс-лист Usystems'!$C:$U,3,0),""))</f>
        <v/>
      </c>
      <c r="E91" s="68" t="str">
        <f>IF($C91="","",IFERROR(VLOOKUP($C91,'Прайс-лист Usystems'!$C:$U,8,0),""))</f>
        <v/>
      </c>
      <c r="F91" s="69" t="str">
        <f>IF($C91="","",IFERROR(VLOOKUP($C91,'Прайс-лист Usystems'!$C:$U,9,0),""))</f>
        <v/>
      </c>
      <c r="G91" s="75"/>
      <c r="H91" s="69" t="str">
        <f>IF($C91="","",IFERROR(ROUNDUP(G91/VLOOKUP($C91,'Прайс-лист Usystems'!$C:$U,13,0),0)*VLOOKUP($C91,'Прайс-лист Usystems'!$C:$U,13,0),""))</f>
        <v/>
      </c>
      <c r="I91" s="167" t="str">
        <f>IF($C91="","",IFERROR(VLOOKUP($C91,'Прайс-лист Usystems'!$C:$U,10,0),""))</f>
        <v/>
      </c>
      <c r="J91" s="77"/>
      <c r="K91" s="73" t="str">
        <f t="shared" si="2"/>
        <v/>
      </c>
      <c r="L91" s="72" t="str">
        <f t="shared" si="3"/>
        <v/>
      </c>
      <c r="M91" s="170" t="str">
        <f>IF($C91="","",IFERROR(IF(VLOOKUP($C91,'Прайс-лист Usystems'!$C:$U,11,0)=0,"",VLOOKUP($C91,'Прайс-лист Usystems'!$C:$U,11,0)*$H91),""))</f>
        <v/>
      </c>
      <c r="N91" s="170" t="str">
        <f>IF($C91="","",IFERROR(IF(VLOOKUP($C91,'Прайс-лист Usystems'!$C:$U,12,0)=0,"",VLOOKUP($C91,'Прайс-лист Usystems'!$C:$U,12,0)*$H91),""))</f>
        <v/>
      </c>
    </row>
    <row r="92" spans="2:14" x14ac:dyDescent="0.25">
      <c r="B92" s="76"/>
      <c r="C92" s="81" t="str">
        <f>IFERROR(IFERROR(IF(OR(
                     INDEX('Прайс-лист Usystems'!G:G,MATCH(B92+0,'Прайс-лист Usystems'!C:C,0))="Регулярный ассортимент",  INDEX('Прайс-лист Usystems'!G:G,MATCH(B92+0,'Прайс-лист Usystems'!C:C,0))="Ограниченно доступен в пределах складских остатков"),B92,
                     IFERROR(INDEX(Portfolio!M:M,MATCH(B92+0,Portfolio!C:C,0)),
                     INDEX(Portfolio!M:M,MATCH(B92+0,Portfolio!I:I,0)))),
                IFERROR(INDEX(Portfolio!M:M,MATCH(B92+0,Portfolio!C:C,0)),INDEX(Portfolio!M:M,MATCH(B92+0,Portfolio!I:I,0)))),
       "")</f>
        <v/>
      </c>
      <c r="D92" s="68" t="str">
        <f>IF($C92="","",IFERROR(VLOOKUP($C92,'Прайс-лист Usystems'!$C:$U,3,0),""))</f>
        <v/>
      </c>
      <c r="E92" s="68" t="str">
        <f>IF($C92="","",IFERROR(VLOOKUP($C92,'Прайс-лист Usystems'!$C:$U,8,0),""))</f>
        <v/>
      </c>
      <c r="F92" s="69" t="str">
        <f>IF($C92="","",IFERROR(VLOOKUP($C92,'Прайс-лист Usystems'!$C:$U,9,0),""))</f>
        <v/>
      </c>
      <c r="G92" s="75"/>
      <c r="H92" s="69" t="str">
        <f>IF($C92="","",IFERROR(ROUNDUP(G92/VLOOKUP($C92,'Прайс-лист Usystems'!$C:$U,13,0),0)*VLOOKUP($C92,'Прайс-лист Usystems'!$C:$U,13,0),""))</f>
        <v/>
      </c>
      <c r="I92" s="167" t="str">
        <f>IF($C92="","",IFERROR(VLOOKUP($C92,'Прайс-лист Usystems'!$C:$U,10,0),""))</f>
        <v/>
      </c>
      <c r="J92" s="77"/>
      <c r="K92" s="73" t="str">
        <f t="shared" si="2"/>
        <v/>
      </c>
      <c r="L92" s="72" t="str">
        <f t="shared" si="3"/>
        <v/>
      </c>
      <c r="M92" s="170" t="str">
        <f>IF($C92="","",IFERROR(IF(VLOOKUP($C92,'Прайс-лист Usystems'!$C:$U,11,0)=0,"",VLOOKUP($C92,'Прайс-лист Usystems'!$C:$U,11,0)*$H92),""))</f>
        <v/>
      </c>
      <c r="N92" s="170" t="str">
        <f>IF($C92="","",IFERROR(IF(VLOOKUP($C92,'Прайс-лист Usystems'!$C:$U,12,0)=0,"",VLOOKUP($C92,'Прайс-лист Usystems'!$C:$U,12,0)*$H92),""))</f>
        <v/>
      </c>
    </row>
    <row r="93" spans="2:14" x14ac:dyDescent="0.25">
      <c r="B93" s="76"/>
      <c r="C93" s="81" t="str">
        <f>IFERROR(IFERROR(IF(OR(
                     INDEX('Прайс-лист Usystems'!G:G,MATCH(B93+0,'Прайс-лист Usystems'!C:C,0))="Регулярный ассортимент",  INDEX('Прайс-лист Usystems'!G:G,MATCH(B93+0,'Прайс-лист Usystems'!C:C,0))="Ограниченно доступен в пределах складских остатков"),B93,
                     IFERROR(INDEX(Portfolio!M:M,MATCH(B93+0,Portfolio!C:C,0)),
                     INDEX(Portfolio!M:M,MATCH(B93+0,Portfolio!I:I,0)))),
                IFERROR(INDEX(Portfolio!M:M,MATCH(B93+0,Portfolio!C:C,0)),INDEX(Portfolio!M:M,MATCH(B93+0,Portfolio!I:I,0)))),
       "")</f>
        <v/>
      </c>
      <c r="D93" s="68" t="str">
        <f>IF($C93="","",IFERROR(VLOOKUP($C93,'Прайс-лист Usystems'!$C:$U,3,0),""))</f>
        <v/>
      </c>
      <c r="E93" s="68" t="str">
        <f>IF($C93="","",IFERROR(VLOOKUP($C93,'Прайс-лист Usystems'!$C:$U,8,0),""))</f>
        <v/>
      </c>
      <c r="F93" s="69" t="str">
        <f>IF($C93="","",IFERROR(VLOOKUP($C93,'Прайс-лист Usystems'!$C:$U,9,0),""))</f>
        <v/>
      </c>
      <c r="G93" s="75"/>
      <c r="H93" s="69" t="str">
        <f>IF($C93="","",IFERROR(ROUNDUP(G93/VLOOKUP($C93,'Прайс-лист Usystems'!$C:$U,13,0),0)*VLOOKUP($C93,'Прайс-лист Usystems'!$C:$U,13,0),""))</f>
        <v/>
      </c>
      <c r="I93" s="167" t="str">
        <f>IF($C93="","",IFERROR(VLOOKUP($C93,'Прайс-лист Usystems'!$C:$U,10,0),""))</f>
        <v/>
      </c>
      <c r="J93" s="77"/>
      <c r="K93" s="73" t="str">
        <f t="shared" si="2"/>
        <v/>
      </c>
      <c r="L93" s="72" t="str">
        <f t="shared" si="3"/>
        <v/>
      </c>
      <c r="M93" s="170" t="str">
        <f>IF($C93="","",IFERROR(IF(VLOOKUP($C93,'Прайс-лист Usystems'!$C:$U,11,0)=0,"",VLOOKUP($C93,'Прайс-лист Usystems'!$C:$U,11,0)*$H93),""))</f>
        <v/>
      </c>
      <c r="N93" s="170" t="str">
        <f>IF($C93="","",IFERROR(IF(VLOOKUP($C93,'Прайс-лист Usystems'!$C:$U,12,0)=0,"",VLOOKUP($C93,'Прайс-лист Usystems'!$C:$U,12,0)*$H93),""))</f>
        <v/>
      </c>
    </row>
    <row r="94" spans="2:14" x14ac:dyDescent="0.25">
      <c r="B94" s="76"/>
      <c r="C94" s="81" t="str">
        <f>IFERROR(IFERROR(IF(OR(
                     INDEX('Прайс-лист Usystems'!G:G,MATCH(B94+0,'Прайс-лист Usystems'!C:C,0))="Регулярный ассортимент",  INDEX('Прайс-лист Usystems'!G:G,MATCH(B94+0,'Прайс-лист Usystems'!C:C,0))="Ограниченно доступен в пределах складских остатков"),B94,
                     IFERROR(INDEX(Portfolio!M:M,MATCH(B94+0,Portfolio!C:C,0)),
                     INDEX(Portfolio!M:M,MATCH(B94+0,Portfolio!I:I,0)))),
                IFERROR(INDEX(Portfolio!M:M,MATCH(B94+0,Portfolio!C:C,0)),INDEX(Portfolio!M:M,MATCH(B94+0,Portfolio!I:I,0)))),
       "")</f>
        <v/>
      </c>
      <c r="D94" s="68" t="str">
        <f>IF($C94="","",IFERROR(VLOOKUP($C94,'Прайс-лист Usystems'!$C:$U,3,0),""))</f>
        <v/>
      </c>
      <c r="E94" s="68" t="str">
        <f>IF($C94="","",IFERROR(VLOOKUP($C94,'Прайс-лист Usystems'!$C:$U,8,0),""))</f>
        <v/>
      </c>
      <c r="F94" s="69" t="str">
        <f>IF($C94="","",IFERROR(VLOOKUP($C94,'Прайс-лист Usystems'!$C:$U,9,0),""))</f>
        <v/>
      </c>
      <c r="G94" s="75"/>
      <c r="H94" s="69" t="str">
        <f>IF($C94="","",IFERROR(ROUNDUP(G94/VLOOKUP($C94,'Прайс-лист Usystems'!$C:$U,13,0),0)*VLOOKUP($C94,'Прайс-лист Usystems'!$C:$U,13,0),""))</f>
        <v/>
      </c>
      <c r="I94" s="167" t="str">
        <f>IF($C94="","",IFERROR(VLOOKUP($C94,'Прайс-лист Usystems'!$C:$U,10,0),""))</f>
        <v/>
      </c>
      <c r="J94" s="77"/>
      <c r="K94" s="73" t="str">
        <f t="shared" si="2"/>
        <v/>
      </c>
      <c r="L94" s="72" t="str">
        <f t="shared" si="3"/>
        <v/>
      </c>
      <c r="M94" s="170" t="str">
        <f>IF($C94="","",IFERROR(IF(VLOOKUP($C94,'Прайс-лист Usystems'!$C:$U,11,0)=0,"",VLOOKUP($C94,'Прайс-лист Usystems'!$C:$U,11,0)*$H94),""))</f>
        <v/>
      </c>
      <c r="N94" s="170" t="str">
        <f>IF($C94="","",IFERROR(IF(VLOOKUP($C94,'Прайс-лист Usystems'!$C:$U,12,0)=0,"",VLOOKUP($C94,'Прайс-лист Usystems'!$C:$U,12,0)*$H94),""))</f>
        <v/>
      </c>
    </row>
    <row r="95" spans="2:14" x14ac:dyDescent="0.25">
      <c r="B95" s="76"/>
      <c r="C95" s="81" t="str">
        <f>IFERROR(IFERROR(IF(OR(
                     INDEX('Прайс-лист Usystems'!G:G,MATCH(B95+0,'Прайс-лист Usystems'!C:C,0))="Регулярный ассортимент",  INDEX('Прайс-лист Usystems'!G:G,MATCH(B95+0,'Прайс-лист Usystems'!C:C,0))="Ограниченно доступен в пределах складских остатков"),B95,
                     IFERROR(INDEX(Portfolio!M:M,MATCH(B95+0,Portfolio!C:C,0)),
                     INDEX(Portfolio!M:M,MATCH(B95+0,Portfolio!I:I,0)))),
                IFERROR(INDEX(Portfolio!M:M,MATCH(B95+0,Portfolio!C:C,0)),INDEX(Portfolio!M:M,MATCH(B95+0,Portfolio!I:I,0)))),
       "")</f>
        <v/>
      </c>
      <c r="D95" s="68" t="str">
        <f>IF($C95="","",IFERROR(VLOOKUP($C95,'Прайс-лист Usystems'!$C:$U,3,0),""))</f>
        <v/>
      </c>
      <c r="E95" s="68" t="str">
        <f>IF($C95="","",IFERROR(VLOOKUP($C95,'Прайс-лист Usystems'!$C:$U,8,0),""))</f>
        <v/>
      </c>
      <c r="F95" s="69" t="str">
        <f>IF($C95="","",IFERROR(VLOOKUP($C95,'Прайс-лист Usystems'!$C:$U,9,0),""))</f>
        <v/>
      </c>
      <c r="G95" s="75"/>
      <c r="H95" s="69" t="str">
        <f>IF($C95="","",IFERROR(ROUNDUP(G95/VLOOKUP($C95,'Прайс-лист Usystems'!$C:$U,13,0),0)*VLOOKUP($C95,'Прайс-лист Usystems'!$C:$U,13,0),""))</f>
        <v/>
      </c>
      <c r="I95" s="167" t="str">
        <f>IF($C95="","",IFERROR(VLOOKUP($C95,'Прайс-лист Usystems'!$C:$U,10,0),""))</f>
        <v/>
      </c>
      <c r="J95" s="77"/>
      <c r="K95" s="73" t="str">
        <f t="shared" si="2"/>
        <v/>
      </c>
      <c r="L95" s="72" t="str">
        <f t="shared" si="3"/>
        <v/>
      </c>
      <c r="M95" s="170" t="str">
        <f>IF($C95="","",IFERROR(IF(VLOOKUP($C95,'Прайс-лист Usystems'!$C:$U,11,0)=0,"",VLOOKUP($C95,'Прайс-лист Usystems'!$C:$U,11,0)*$H95),""))</f>
        <v/>
      </c>
      <c r="N95" s="170" t="str">
        <f>IF($C95="","",IFERROR(IF(VLOOKUP($C95,'Прайс-лист Usystems'!$C:$U,12,0)=0,"",VLOOKUP($C95,'Прайс-лист Usystems'!$C:$U,12,0)*$H95),""))</f>
        <v/>
      </c>
    </row>
    <row r="96" spans="2:14" x14ac:dyDescent="0.25">
      <c r="B96" s="76"/>
      <c r="C96" s="81" t="str">
        <f>IFERROR(IFERROR(IF(OR(
                     INDEX('Прайс-лист Usystems'!G:G,MATCH(B96+0,'Прайс-лист Usystems'!C:C,0))="Регулярный ассортимент",  INDEX('Прайс-лист Usystems'!G:G,MATCH(B96+0,'Прайс-лист Usystems'!C:C,0))="Ограниченно доступен в пределах складских остатков"),B96,
                     IFERROR(INDEX(Portfolio!M:M,MATCH(B96+0,Portfolio!C:C,0)),
                     INDEX(Portfolio!M:M,MATCH(B96+0,Portfolio!I:I,0)))),
                IFERROR(INDEX(Portfolio!M:M,MATCH(B96+0,Portfolio!C:C,0)),INDEX(Portfolio!M:M,MATCH(B96+0,Portfolio!I:I,0)))),
       "")</f>
        <v/>
      </c>
      <c r="D96" s="68" t="str">
        <f>IF($C96="","",IFERROR(VLOOKUP($C96,'Прайс-лист Usystems'!$C:$U,3,0),""))</f>
        <v/>
      </c>
      <c r="E96" s="68" t="str">
        <f>IF($C96="","",IFERROR(VLOOKUP($C96,'Прайс-лист Usystems'!$C:$U,8,0),""))</f>
        <v/>
      </c>
      <c r="F96" s="69" t="str">
        <f>IF($C96="","",IFERROR(VLOOKUP($C96,'Прайс-лист Usystems'!$C:$U,9,0),""))</f>
        <v/>
      </c>
      <c r="G96" s="75"/>
      <c r="H96" s="69" t="str">
        <f>IF($C96="","",IFERROR(ROUNDUP(G96/VLOOKUP($C96,'Прайс-лист Usystems'!$C:$U,13,0),0)*VLOOKUP($C96,'Прайс-лист Usystems'!$C:$U,13,0),""))</f>
        <v/>
      </c>
      <c r="I96" s="167" t="str">
        <f>IF($C96="","",IFERROR(VLOOKUP($C96,'Прайс-лист Usystems'!$C:$U,10,0),""))</f>
        <v/>
      </c>
      <c r="J96" s="77"/>
      <c r="K96" s="73" t="str">
        <f t="shared" si="2"/>
        <v/>
      </c>
      <c r="L96" s="72" t="str">
        <f t="shared" si="3"/>
        <v/>
      </c>
      <c r="M96" s="170" t="str">
        <f>IF($C96="","",IFERROR(IF(VLOOKUP($C96,'Прайс-лист Usystems'!$C:$U,11,0)=0,"",VLOOKUP($C96,'Прайс-лист Usystems'!$C:$U,11,0)*$H96),""))</f>
        <v/>
      </c>
      <c r="N96" s="170" t="str">
        <f>IF($C96="","",IFERROR(IF(VLOOKUP($C96,'Прайс-лист Usystems'!$C:$U,12,0)=0,"",VLOOKUP($C96,'Прайс-лист Usystems'!$C:$U,12,0)*$H96),""))</f>
        <v/>
      </c>
    </row>
    <row r="97" spans="2:14" x14ac:dyDescent="0.25">
      <c r="B97" s="76"/>
      <c r="C97" s="81" t="str">
        <f>IFERROR(IFERROR(IF(OR(
                     INDEX('Прайс-лист Usystems'!G:G,MATCH(B97+0,'Прайс-лист Usystems'!C:C,0))="Регулярный ассортимент",  INDEX('Прайс-лист Usystems'!G:G,MATCH(B97+0,'Прайс-лист Usystems'!C:C,0))="Ограниченно доступен в пределах складских остатков"),B97,
                     IFERROR(INDEX(Portfolio!M:M,MATCH(B97+0,Portfolio!C:C,0)),
                     INDEX(Portfolio!M:M,MATCH(B97+0,Portfolio!I:I,0)))),
                IFERROR(INDEX(Portfolio!M:M,MATCH(B97+0,Portfolio!C:C,0)),INDEX(Portfolio!M:M,MATCH(B97+0,Portfolio!I:I,0)))),
       "")</f>
        <v/>
      </c>
      <c r="D97" s="68" t="str">
        <f>IF($C97="","",IFERROR(VLOOKUP($C97,'Прайс-лист Usystems'!$C:$U,3,0),""))</f>
        <v/>
      </c>
      <c r="E97" s="68" t="str">
        <f>IF($C97="","",IFERROR(VLOOKUP($C97,'Прайс-лист Usystems'!$C:$U,8,0),""))</f>
        <v/>
      </c>
      <c r="F97" s="69" t="str">
        <f>IF($C97="","",IFERROR(VLOOKUP($C97,'Прайс-лист Usystems'!$C:$U,9,0),""))</f>
        <v/>
      </c>
      <c r="G97" s="75"/>
      <c r="H97" s="69" t="str">
        <f>IF($C97="","",IFERROR(ROUNDUP(G97/VLOOKUP($C97,'Прайс-лист Usystems'!$C:$U,13,0),0)*VLOOKUP($C97,'Прайс-лист Usystems'!$C:$U,13,0),""))</f>
        <v/>
      </c>
      <c r="I97" s="167" t="str">
        <f>IF($C97="","",IFERROR(VLOOKUP($C97,'Прайс-лист Usystems'!$C:$U,10,0),""))</f>
        <v/>
      </c>
      <c r="J97" s="77"/>
      <c r="K97" s="73" t="str">
        <f t="shared" si="2"/>
        <v/>
      </c>
      <c r="L97" s="72" t="str">
        <f t="shared" si="3"/>
        <v/>
      </c>
      <c r="M97" s="170" t="str">
        <f>IF($C97="","",IFERROR(IF(VLOOKUP($C97,'Прайс-лист Usystems'!$C:$U,11,0)=0,"",VLOOKUP($C97,'Прайс-лист Usystems'!$C:$U,11,0)*$H97),""))</f>
        <v/>
      </c>
      <c r="N97" s="170" t="str">
        <f>IF($C97="","",IFERROR(IF(VLOOKUP($C97,'Прайс-лист Usystems'!$C:$U,12,0)=0,"",VLOOKUP($C97,'Прайс-лист Usystems'!$C:$U,12,0)*$H97),""))</f>
        <v/>
      </c>
    </row>
    <row r="98" spans="2:14" x14ac:dyDescent="0.25">
      <c r="B98" s="76"/>
      <c r="C98" s="81" t="str">
        <f>IFERROR(IFERROR(IF(OR(
                     INDEX('Прайс-лист Usystems'!G:G,MATCH(B98+0,'Прайс-лист Usystems'!C:C,0))="Регулярный ассортимент",  INDEX('Прайс-лист Usystems'!G:G,MATCH(B98+0,'Прайс-лист Usystems'!C:C,0))="Ограниченно доступен в пределах складских остатков"),B98,
                     IFERROR(INDEX(Portfolio!M:M,MATCH(B98+0,Portfolio!C:C,0)),
                     INDEX(Portfolio!M:M,MATCH(B98+0,Portfolio!I:I,0)))),
                IFERROR(INDEX(Portfolio!M:M,MATCH(B98+0,Portfolio!C:C,0)),INDEX(Portfolio!M:M,MATCH(B98+0,Portfolio!I:I,0)))),
       "")</f>
        <v/>
      </c>
      <c r="D98" s="68" t="str">
        <f>IF($C98="","",IFERROR(VLOOKUP($C98,'Прайс-лист Usystems'!$C:$U,3,0),""))</f>
        <v/>
      </c>
      <c r="E98" s="68" t="str">
        <f>IF($C98="","",IFERROR(VLOOKUP($C98,'Прайс-лист Usystems'!$C:$U,8,0),""))</f>
        <v/>
      </c>
      <c r="F98" s="69" t="str">
        <f>IF($C98="","",IFERROR(VLOOKUP($C98,'Прайс-лист Usystems'!$C:$U,9,0),""))</f>
        <v/>
      </c>
      <c r="G98" s="75"/>
      <c r="H98" s="69" t="str">
        <f>IF($C98="","",IFERROR(ROUNDUP(G98/VLOOKUP($C98,'Прайс-лист Usystems'!$C:$U,13,0),0)*VLOOKUP($C98,'Прайс-лист Usystems'!$C:$U,13,0),""))</f>
        <v/>
      </c>
      <c r="I98" s="167" t="str">
        <f>IF($C98="","",IFERROR(VLOOKUP($C98,'Прайс-лист Usystems'!$C:$U,10,0),""))</f>
        <v/>
      </c>
      <c r="J98" s="77"/>
      <c r="K98" s="73" t="str">
        <f t="shared" si="2"/>
        <v/>
      </c>
      <c r="L98" s="72" t="str">
        <f t="shared" si="3"/>
        <v/>
      </c>
      <c r="M98" s="170" t="str">
        <f>IF($C98="","",IFERROR(IF(VLOOKUP($C98,'Прайс-лист Usystems'!$C:$U,11,0)=0,"",VLOOKUP($C98,'Прайс-лист Usystems'!$C:$U,11,0)*$H98),""))</f>
        <v/>
      </c>
      <c r="N98" s="170" t="str">
        <f>IF($C98="","",IFERROR(IF(VLOOKUP($C98,'Прайс-лист Usystems'!$C:$U,12,0)=0,"",VLOOKUP($C98,'Прайс-лист Usystems'!$C:$U,12,0)*$H98),""))</f>
        <v/>
      </c>
    </row>
    <row r="99" spans="2:14" x14ac:dyDescent="0.25">
      <c r="B99" s="76"/>
      <c r="C99" s="81" t="str">
        <f>IFERROR(IFERROR(IF(OR(
                     INDEX('Прайс-лист Usystems'!G:G,MATCH(B99+0,'Прайс-лист Usystems'!C:C,0))="Регулярный ассортимент",  INDEX('Прайс-лист Usystems'!G:G,MATCH(B99+0,'Прайс-лист Usystems'!C:C,0))="Ограниченно доступен в пределах складских остатков"),B99,
                     IFERROR(INDEX(Portfolio!M:M,MATCH(B99+0,Portfolio!C:C,0)),
                     INDEX(Portfolio!M:M,MATCH(B99+0,Portfolio!I:I,0)))),
                IFERROR(INDEX(Portfolio!M:M,MATCH(B99+0,Portfolio!C:C,0)),INDEX(Portfolio!M:M,MATCH(B99+0,Portfolio!I:I,0)))),
       "")</f>
        <v/>
      </c>
      <c r="D99" s="68" t="str">
        <f>IF($C99="","",IFERROR(VLOOKUP($C99,'Прайс-лист Usystems'!$C:$U,3,0),""))</f>
        <v/>
      </c>
      <c r="E99" s="68" t="str">
        <f>IF($C99="","",IFERROR(VLOOKUP($C99,'Прайс-лист Usystems'!$C:$U,8,0),""))</f>
        <v/>
      </c>
      <c r="F99" s="69" t="str">
        <f>IF($C99="","",IFERROR(VLOOKUP($C99,'Прайс-лист Usystems'!$C:$U,9,0),""))</f>
        <v/>
      </c>
      <c r="G99" s="75"/>
      <c r="H99" s="69" t="str">
        <f>IF($C99="","",IFERROR(ROUNDUP(G99/VLOOKUP($C99,'Прайс-лист Usystems'!$C:$U,13,0),0)*VLOOKUP($C99,'Прайс-лист Usystems'!$C:$U,13,0),""))</f>
        <v/>
      </c>
      <c r="I99" s="167" t="str">
        <f>IF($C99="","",IFERROR(VLOOKUP($C99,'Прайс-лист Usystems'!$C:$U,10,0),""))</f>
        <v/>
      </c>
      <c r="J99" s="77"/>
      <c r="K99" s="73" t="str">
        <f t="shared" si="2"/>
        <v/>
      </c>
      <c r="L99" s="72" t="str">
        <f t="shared" si="3"/>
        <v/>
      </c>
      <c r="M99" s="170" t="str">
        <f>IF($C99="","",IFERROR(IF(VLOOKUP($C99,'Прайс-лист Usystems'!$C:$U,11,0)=0,"",VLOOKUP($C99,'Прайс-лист Usystems'!$C:$U,11,0)*$H99),""))</f>
        <v/>
      </c>
      <c r="N99" s="170" t="str">
        <f>IF($C99="","",IFERROR(IF(VLOOKUP($C99,'Прайс-лист Usystems'!$C:$U,12,0)=0,"",VLOOKUP($C99,'Прайс-лист Usystems'!$C:$U,12,0)*$H99),""))</f>
        <v/>
      </c>
    </row>
    <row r="100" spans="2:14" x14ac:dyDescent="0.25">
      <c r="B100" s="76"/>
      <c r="C100" s="81" t="str">
        <f>IFERROR(IFERROR(IF(OR(
                     INDEX('Прайс-лист Usystems'!G:G,MATCH(B100+0,'Прайс-лист Usystems'!C:C,0))="Регулярный ассортимент",  INDEX('Прайс-лист Usystems'!G:G,MATCH(B100+0,'Прайс-лист Usystems'!C:C,0))="Ограниченно доступен в пределах складских остатков"),B100,
                     IFERROR(INDEX(Portfolio!M:M,MATCH(B100+0,Portfolio!C:C,0)),
                     INDEX(Portfolio!M:M,MATCH(B100+0,Portfolio!I:I,0)))),
                IFERROR(INDEX(Portfolio!M:M,MATCH(B100+0,Portfolio!C:C,0)),INDEX(Portfolio!M:M,MATCH(B100+0,Portfolio!I:I,0)))),
       "")</f>
        <v/>
      </c>
      <c r="D100" s="68" t="str">
        <f>IF($C100="","",IFERROR(VLOOKUP($C100,'Прайс-лист Usystems'!$C:$U,3,0),""))</f>
        <v/>
      </c>
      <c r="E100" s="68" t="str">
        <f>IF($C100="","",IFERROR(VLOOKUP($C100,'Прайс-лист Usystems'!$C:$U,8,0),""))</f>
        <v/>
      </c>
      <c r="F100" s="69" t="str">
        <f>IF($C100="","",IFERROR(VLOOKUP($C100,'Прайс-лист Usystems'!$C:$U,9,0),""))</f>
        <v/>
      </c>
      <c r="G100" s="75"/>
      <c r="H100" s="69" t="str">
        <f>IF($C100="","",IFERROR(ROUNDUP(G100/VLOOKUP($C100,'Прайс-лист Usystems'!$C:$U,13,0),0)*VLOOKUP($C100,'Прайс-лист Usystems'!$C:$U,13,0),""))</f>
        <v/>
      </c>
      <c r="I100" s="167" t="str">
        <f>IF($C100="","",IFERROR(VLOOKUP($C100,'Прайс-лист Usystems'!$C:$U,10,0),""))</f>
        <v/>
      </c>
      <c r="J100" s="77"/>
      <c r="K100" s="73" t="str">
        <f t="shared" si="2"/>
        <v/>
      </c>
      <c r="L100" s="72" t="str">
        <f t="shared" si="3"/>
        <v/>
      </c>
      <c r="M100" s="170" t="str">
        <f>IF($C100="","",IFERROR(IF(VLOOKUP($C100,'Прайс-лист Usystems'!$C:$U,11,0)=0,"",VLOOKUP($C100,'Прайс-лист Usystems'!$C:$U,11,0)*$H100),""))</f>
        <v/>
      </c>
      <c r="N100" s="170" t="str">
        <f>IF($C100="","",IFERROR(IF(VLOOKUP($C100,'Прайс-лист Usystems'!$C:$U,12,0)=0,"",VLOOKUP($C100,'Прайс-лист Usystems'!$C:$U,12,0)*$H100),""))</f>
        <v/>
      </c>
    </row>
    <row r="101" spans="2:14" x14ac:dyDescent="0.25">
      <c r="B101" s="76"/>
      <c r="C101" s="81" t="str">
        <f>IFERROR(IFERROR(IF(OR(
                     INDEX('Прайс-лист Usystems'!G:G,MATCH(B101+0,'Прайс-лист Usystems'!C:C,0))="Регулярный ассортимент",  INDEX('Прайс-лист Usystems'!G:G,MATCH(B101+0,'Прайс-лист Usystems'!C:C,0))="Ограниченно доступен в пределах складских остатков"),B101,
                     IFERROR(INDEX(Portfolio!M:M,MATCH(B101+0,Portfolio!C:C,0)),
                     INDEX(Portfolio!M:M,MATCH(B101+0,Portfolio!I:I,0)))),
                IFERROR(INDEX(Portfolio!M:M,MATCH(B101+0,Portfolio!C:C,0)),INDEX(Portfolio!M:M,MATCH(B101+0,Portfolio!I:I,0)))),
       "")</f>
        <v/>
      </c>
      <c r="D101" s="68" t="str">
        <f>IF($C101="","",IFERROR(VLOOKUP($C101,'Прайс-лист Usystems'!$C:$U,3,0),""))</f>
        <v/>
      </c>
      <c r="E101" s="68" t="str">
        <f>IF($C101="","",IFERROR(VLOOKUP($C101,'Прайс-лист Usystems'!$C:$U,8,0),""))</f>
        <v/>
      </c>
      <c r="F101" s="69" t="str">
        <f>IF($C101="","",IFERROR(VLOOKUP($C101,'Прайс-лист Usystems'!$C:$U,9,0),""))</f>
        <v/>
      </c>
      <c r="G101" s="75"/>
      <c r="H101" s="69" t="str">
        <f>IF($C101="","",IFERROR(ROUNDUP(G101/VLOOKUP($C101,'Прайс-лист Usystems'!$C:$U,13,0),0)*VLOOKUP($C101,'Прайс-лист Usystems'!$C:$U,13,0),""))</f>
        <v/>
      </c>
      <c r="I101" s="167" t="str">
        <f>IF($C101="","",IFERROR(VLOOKUP($C101,'Прайс-лист Usystems'!$C:$U,10,0),""))</f>
        <v/>
      </c>
      <c r="J101" s="77"/>
      <c r="K101" s="73" t="str">
        <f t="shared" si="2"/>
        <v/>
      </c>
      <c r="L101" s="72" t="str">
        <f t="shared" si="3"/>
        <v/>
      </c>
      <c r="M101" s="170" t="str">
        <f>IF($C101="","",IFERROR(IF(VLOOKUP($C101,'Прайс-лист Usystems'!$C:$U,11,0)=0,"",VLOOKUP($C101,'Прайс-лист Usystems'!$C:$U,11,0)*$H101),""))</f>
        <v/>
      </c>
      <c r="N101" s="170" t="str">
        <f>IF($C101="","",IFERROR(IF(VLOOKUP($C101,'Прайс-лист Usystems'!$C:$U,12,0)=0,"",VLOOKUP($C101,'Прайс-лист Usystems'!$C:$U,12,0)*$H101),""))</f>
        <v/>
      </c>
    </row>
    <row r="102" spans="2:14" x14ac:dyDescent="0.25">
      <c r="B102" s="76"/>
      <c r="C102" s="81" t="str">
        <f>IFERROR(IFERROR(IF(OR(
                     INDEX('Прайс-лист Usystems'!G:G,MATCH(B102+0,'Прайс-лист Usystems'!C:C,0))="Регулярный ассортимент",  INDEX('Прайс-лист Usystems'!G:G,MATCH(B102+0,'Прайс-лист Usystems'!C:C,0))="Ограниченно доступен в пределах складских остатков"),B102,
                     IFERROR(INDEX(Portfolio!M:M,MATCH(B102+0,Portfolio!C:C,0)),
                     INDEX(Portfolio!M:M,MATCH(B102+0,Portfolio!I:I,0)))),
                IFERROR(INDEX(Portfolio!M:M,MATCH(B102+0,Portfolio!C:C,0)),INDEX(Portfolio!M:M,MATCH(B102+0,Portfolio!I:I,0)))),
       "")</f>
        <v/>
      </c>
      <c r="D102" s="68" t="str">
        <f>IF($C102="","",IFERROR(VLOOKUP($C102,'Прайс-лист Usystems'!$C:$U,3,0),""))</f>
        <v/>
      </c>
      <c r="E102" s="68" t="str">
        <f>IF($C102="","",IFERROR(VLOOKUP($C102,'Прайс-лист Usystems'!$C:$U,8,0),""))</f>
        <v/>
      </c>
      <c r="F102" s="69" t="str">
        <f>IF($C102="","",IFERROR(VLOOKUP($C102,'Прайс-лист Usystems'!$C:$U,9,0),""))</f>
        <v/>
      </c>
      <c r="G102" s="75"/>
      <c r="H102" s="69" t="str">
        <f>IF($C102="","",IFERROR(ROUNDUP(G102/VLOOKUP($C102,'Прайс-лист Usystems'!$C:$U,13,0),0)*VLOOKUP($C102,'Прайс-лист Usystems'!$C:$U,13,0),""))</f>
        <v/>
      </c>
      <c r="I102" s="167" t="str">
        <f>IF($C102="","",IFERROR(VLOOKUP($C102,'Прайс-лист Usystems'!$C:$U,10,0),""))</f>
        <v/>
      </c>
      <c r="J102" s="77"/>
      <c r="K102" s="73" t="str">
        <f t="shared" si="2"/>
        <v/>
      </c>
      <c r="L102" s="72" t="str">
        <f t="shared" si="3"/>
        <v/>
      </c>
      <c r="M102" s="170" t="str">
        <f>IF($C102="","",IFERROR(IF(VLOOKUP($C102,'Прайс-лист Usystems'!$C:$U,11,0)=0,"",VLOOKUP($C102,'Прайс-лист Usystems'!$C:$U,11,0)*$H102),""))</f>
        <v/>
      </c>
      <c r="N102" s="170" t="str">
        <f>IF($C102="","",IFERROR(IF(VLOOKUP($C102,'Прайс-лист Usystems'!$C:$U,12,0)=0,"",VLOOKUP($C102,'Прайс-лист Usystems'!$C:$U,12,0)*$H102),""))</f>
        <v/>
      </c>
    </row>
    <row r="103" spans="2:14" x14ac:dyDescent="0.25">
      <c r="B103" s="76"/>
      <c r="C103" s="81" t="str">
        <f>IFERROR(IFERROR(IF(OR(
                     INDEX('Прайс-лист Usystems'!G:G,MATCH(B103+0,'Прайс-лист Usystems'!C:C,0))="Регулярный ассортимент",  INDEX('Прайс-лист Usystems'!G:G,MATCH(B103+0,'Прайс-лист Usystems'!C:C,0))="Ограниченно доступен в пределах складских остатков"),B103,
                     IFERROR(INDEX(Portfolio!M:M,MATCH(B103+0,Portfolio!C:C,0)),
                     INDEX(Portfolio!M:M,MATCH(B103+0,Portfolio!I:I,0)))),
                IFERROR(INDEX(Portfolio!M:M,MATCH(B103+0,Portfolio!C:C,0)),INDEX(Portfolio!M:M,MATCH(B103+0,Portfolio!I:I,0)))),
       "")</f>
        <v/>
      </c>
      <c r="D103" s="68" t="str">
        <f>IF($C103="","",IFERROR(VLOOKUP($C103,'Прайс-лист Usystems'!$C:$U,3,0),""))</f>
        <v/>
      </c>
      <c r="E103" s="68" t="str">
        <f>IF($C103="","",IFERROR(VLOOKUP($C103,'Прайс-лист Usystems'!$C:$U,8,0),""))</f>
        <v/>
      </c>
      <c r="F103" s="69" t="str">
        <f>IF($C103="","",IFERROR(VLOOKUP($C103,'Прайс-лист Usystems'!$C:$U,9,0),""))</f>
        <v/>
      </c>
      <c r="G103" s="75"/>
      <c r="H103" s="69" t="str">
        <f>IF($C103="","",IFERROR(ROUNDUP(G103/VLOOKUP($C103,'Прайс-лист Usystems'!$C:$U,13,0),0)*VLOOKUP($C103,'Прайс-лист Usystems'!$C:$U,13,0),""))</f>
        <v/>
      </c>
      <c r="I103" s="167" t="str">
        <f>IF($C103="","",IFERROR(VLOOKUP($C103,'Прайс-лист Usystems'!$C:$U,10,0),""))</f>
        <v/>
      </c>
      <c r="J103" s="77"/>
      <c r="K103" s="73" t="str">
        <f t="shared" si="2"/>
        <v/>
      </c>
      <c r="L103" s="72" t="str">
        <f t="shared" si="3"/>
        <v/>
      </c>
      <c r="M103" s="170" t="str">
        <f>IF($C103="","",IFERROR(IF(VLOOKUP($C103,'Прайс-лист Usystems'!$C:$U,11,0)=0,"",VLOOKUP($C103,'Прайс-лист Usystems'!$C:$U,11,0)*$H103),""))</f>
        <v/>
      </c>
      <c r="N103" s="170" t="str">
        <f>IF($C103="","",IFERROR(IF(VLOOKUP($C103,'Прайс-лист Usystems'!$C:$U,12,0)=0,"",VLOOKUP($C103,'Прайс-лист Usystems'!$C:$U,12,0)*$H103),""))</f>
        <v/>
      </c>
    </row>
    <row r="104" spans="2:14" x14ac:dyDescent="0.25">
      <c r="B104" s="76"/>
      <c r="C104" s="81" t="str">
        <f>IFERROR(IFERROR(IF(OR(
                     INDEX('Прайс-лист Usystems'!G:G,MATCH(B104+0,'Прайс-лист Usystems'!C:C,0))="Регулярный ассортимент",  INDEX('Прайс-лист Usystems'!G:G,MATCH(B104+0,'Прайс-лист Usystems'!C:C,0))="Ограниченно доступен в пределах складских остатков"),B104,
                     IFERROR(INDEX(Portfolio!M:M,MATCH(B104+0,Portfolio!C:C,0)),
                     INDEX(Portfolio!M:M,MATCH(B104+0,Portfolio!I:I,0)))),
                IFERROR(INDEX(Portfolio!M:M,MATCH(B104+0,Portfolio!C:C,0)),INDEX(Portfolio!M:M,MATCH(B104+0,Portfolio!I:I,0)))),
       "")</f>
        <v/>
      </c>
      <c r="D104" s="68" t="str">
        <f>IF($C104="","",IFERROR(VLOOKUP($C104,'Прайс-лист Usystems'!$C:$U,3,0),""))</f>
        <v/>
      </c>
      <c r="E104" s="68" t="str">
        <f>IF($C104="","",IFERROR(VLOOKUP($C104,'Прайс-лист Usystems'!$C:$U,8,0),""))</f>
        <v/>
      </c>
      <c r="F104" s="69" t="str">
        <f>IF($C104="","",IFERROR(VLOOKUP($C104,'Прайс-лист Usystems'!$C:$U,9,0),""))</f>
        <v/>
      </c>
      <c r="G104" s="75"/>
      <c r="H104" s="69" t="str">
        <f>IF($C104="","",IFERROR(ROUNDUP(G104/VLOOKUP($C104,'Прайс-лист Usystems'!$C:$U,13,0),0)*VLOOKUP($C104,'Прайс-лист Usystems'!$C:$U,13,0),""))</f>
        <v/>
      </c>
      <c r="I104" s="167" t="str">
        <f>IF($C104="","",IFERROR(VLOOKUP($C104,'Прайс-лист Usystems'!$C:$U,10,0),""))</f>
        <v/>
      </c>
      <c r="J104" s="77"/>
      <c r="K104" s="73" t="str">
        <f t="shared" si="2"/>
        <v/>
      </c>
      <c r="L104" s="72" t="str">
        <f t="shared" si="3"/>
        <v/>
      </c>
      <c r="M104" s="170" t="str">
        <f>IF($C104="","",IFERROR(IF(VLOOKUP($C104,'Прайс-лист Usystems'!$C:$U,11,0)=0,"",VLOOKUP($C104,'Прайс-лист Usystems'!$C:$U,11,0)*$H104),""))</f>
        <v/>
      </c>
      <c r="N104" s="170" t="str">
        <f>IF($C104="","",IFERROR(IF(VLOOKUP($C104,'Прайс-лист Usystems'!$C:$U,12,0)=0,"",VLOOKUP($C104,'Прайс-лист Usystems'!$C:$U,12,0)*$H104),""))</f>
        <v/>
      </c>
    </row>
    <row r="105" spans="2:14" x14ac:dyDescent="0.25">
      <c r="B105" s="76"/>
      <c r="C105" s="81" t="str">
        <f>IFERROR(IFERROR(IF(OR(
                     INDEX('Прайс-лист Usystems'!G:G,MATCH(B105+0,'Прайс-лист Usystems'!C:C,0))="Регулярный ассортимент",  INDEX('Прайс-лист Usystems'!G:G,MATCH(B105+0,'Прайс-лист Usystems'!C:C,0))="Ограниченно доступен в пределах складских остатков"),B105,
                     IFERROR(INDEX(Portfolio!M:M,MATCH(B105+0,Portfolio!C:C,0)),
                     INDEX(Portfolio!M:M,MATCH(B105+0,Portfolio!I:I,0)))),
                IFERROR(INDEX(Portfolio!M:M,MATCH(B105+0,Portfolio!C:C,0)),INDEX(Portfolio!M:M,MATCH(B105+0,Portfolio!I:I,0)))),
       "")</f>
        <v/>
      </c>
      <c r="D105" s="68" t="str">
        <f>IF($C105="","",IFERROR(VLOOKUP($C105,'Прайс-лист Usystems'!$C:$U,3,0),""))</f>
        <v/>
      </c>
      <c r="E105" s="68" t="str">
        <f>IF($C105="","",IFERROR(VLOOKUP($C105,'Прайс-лист Usystems'!$C:$U,8,0),""))</f>
        <v/>
      </c>
      <c r="F105" s="69" t="str">
        <f>IF($C105="","",IFERROR(VLOOKUP($C105,'Прайс-лист Usystems'!$C:$U,9,0),""))</f>
        <v/>
      </c>
      <c r="G105" s="75"/>
      <c r="H105" s="69" t="str">
        <f>IF($C105="","",IFERROR(ROUNDUP(G105/VLOOKUP($C105,'Прайс-лист Usystems'!$C:$U,13,0),0)*VLOOKUP($C105,'Прайс-лист Usystems'!$C:$U,13,0),""))</f>
        <v/>
      </c>
      <c r="I105" s="167" t="str">
        <f>IF($C105="","",IFERROR(VLOOKUP($C105,'Прайс-лист Usystems'!$C:$U,10,0),""))</f>
        <v/>
      </c>
      <c r="J105" s="77"/>
      <c r="K105" s="73" t="str">
        <f t="shared" si="2"/>
        <v/>
      </c>
      <c r="L105" s="72" t="str">
        <f t="shared" si="3"/>
        <v/>
      </c>
      <c r="M105" s="170" t="str">
        <f>IF($C105="","",IFERROR(IF(VLOOKUP($C105,'Прайс-лист Usystems'!$C:$U,11,0)=0,"",VLOOKUP($C105,'Прайс-лист Usystems'!$C:$U,11,0)*$H105),""))</f>
        <v/>
      </c>
      <c r="N105" s="170" t="str">
        <f>IF($C105="","",IFERROR(IF(VLOOKUP($C105,'Прайс-лист Usystems'!$C:$U,12,0)=0,"",VLOOKUP($C105,'Прайс-лист Usystems'!$C:$U,12,0)*$H105),""))</f>
        <v/>
      </c>
    </row>
    <row r="106" spans="2:14" x14ac:dyDescent="0.25">
      <c r="B106" s="76"/>
      <c r="C106" s="81" t="str">
        <f>IFERROR(IFERROR(IF(OR(
                     INDEX('Прайс-лист Usystems'!G:G,MATCH(B106+0,'Прайс-лист Usystems'!C:C,0))="Регулярный ассортимент",  INDEX('Прайс-лист Usystems'!G:G,MATCH(B106+0,'Прайс-лист Usystems'!C:C,0))="Ограниченно доступен в пределах складских остатков"),B106,
                     IFERROR(INDEX(Portfolio!M:M,MATCH(B106+0,Portfolio!C:C,0)),
                     INDEX(Portfolio!M:M,MATCH(B106+0,Portfolio!I:I,0)))),
                IFERROR(INDEX(Portfolio!M:M,MATCH(B106+0,Portfolio!C:C,0)),INDEX(Portfolio!M:M,MATCH(B106+0,Portfolio!I:I,0)))),
       "")</f>
        <v/>
      </c>
      <c r="D106" s="68" t="str">
        <f>IF($C106="","",IFERROR(VLOOKUP($C106,'Прайс-лист Usystems'!$C:$U,3,0),""))</f>
        <v/>
      </c>
      <c r="E106" s="68" t="str">
        <f>IF($C106="","",IFERROR(VLOOKUP($C106,'Прайс-лист Usystems'!$C:$U,8,0),""))</f>
        <v/>
      </c>
      <c r="F106" s="69" t="str">
        <f>IF($C106="","",IFERROR(VLOOKUP($C106,'Прайс-лист Usystems'!$C:$U,9,0),""))</f>
        <v/>
      </c>
      <c r="G106" s="75"/>
      <c r="H106" s="69" t="str">
        <f>IF($C106="","",IFERROR(ROUNDUP(G106/VLOOKUP($C106,'Прайс-лист Usystems'!$C:$U,13,0),0)*VLOOKUP($C106,'Прайс-лист Usystems'!$C:$U,13,0),""))</f>
        <v/>
      </c>
      <c r="I106" s="167" t="str">
        <f>IF($C106="","",IFERROR(VLOOKUP($C106,'Прайс-лист Usystems'!$C:$U,10,0),""))</f>
        <v/>
      </c>
      <c r="J106" s="77"/>
      <c r="K106" s="73" t="str">
        <f t="shared" si="2"/>
        <v/>
      </c>
      <c r="L106" s="72" t="str">
        <f t="shared" si="3"/>
        <v/>
      </c>
      <c r="M106" s="170" t="str">
        <f>IF($C106="","",IFERROR(IF(VLOOKUP($C106,'Прайс-лист Usystems'!$C:$U,11,0)=0,"",VLOOKUP($C106,'Прайс-лист Usystems'!$C:$U,11,0)*$H106),""))</f>
        <v/>
      </c>
      <c r="N106" s="170" t="str">
        <f>IF($C106="","",IFERROR(IF(VLOOKUP($C106,'Прайс-лист Usystems'!$C:$U,12,0)=0,"",VLOOKUP($C106,'Прайс-лист Usystems'!$C:$U,12,0)*$H106),""))</f>
        <v/>
      </c>
    </row>
    <row r="107" spans="2:14" x14ac:dyDescent="0.25">
      <c r="B107" s="76"/>
      <c r="C107" s="81" t="str">
        <f>IFERROR(IFERROR(IF(OR(
                     INDEX('Прайс-лист Usystems'!G:G,MATCH(B107+0,'Прайс-лист Usystems'!C:C,0))="Регулярный ассортимент",  INDEX('Прайс-лист Usystems'!G:G,MATCH(B107+0,'Прайс-лист Usystems'!C:C,0))="Ограниченно доступен в пределах складских остатков"),B107,
                     IFERROR(INDEX(Portfolio!M:M,MATCH(B107+0,Portfolio!C:C,0)),
                     INDEX(Portfolio!M:M,MATCH(B107+0,Portfolio!I:I,0)))),
                IFERROR(INDEX(Portfolio!M:M,MATCH(B107+0,Portfolio!C:C,0)),INDEX(Portfolio!M:M,MATCH(B107+0,Portfolio!I:I,0)))),
       "")</f>
        <v/>
      </c>
      <c r="D107" s="68" t="str">
        <f>IF($C107="","",IFERROR(VLOOKUP($C107,'Прайс-лист Usystems'!$C:$U,3,0),""))</f>
        <v/>
      </c>
      <c r="E107" s="68" t="str">
        <f>IF($C107="","",IFERROR(VLOOKUP($C107,'Прайс-лист Usystems'!$C:$U,8,0),""))</f>
        <v/>
      </c>
      <c r="F107" s="69" t="str">
        <f>IF($C107="","",IFERROR(VLOOKUP($C107,'Прайс-лист Usystems'!$C:$U,9,0),""))</f>
        <v/>
      </c>
      <c r="G107" s="75"/>
      <c r="H107" s="69" t="str">
        <f>IF($C107="","",IFERROR(ROUNDUP(G107/VLOOKUP($C107,'Прайс-лист Usystems'!$C:$U,13,0),0)*VLOOKUP($C107,'Прайс-лист Usystems'!$C:$U,13,0),""))</f>
        <v/>
      </c>
      <c r="I107" s="167" t="str">
        <f>IF($C107="","",IFERROR(VLOOKUP($C107,'Прайс-лист Usystems'!$C:$U,10,0),""))</f>
        <v/>
      </c>
      <c r="J107" s="77"/>
      <c r="K107" s="73" t="str">
        <f t="shared" si="2"/>
        <v/>
      </c>
      <c r="L107" s="72" t="str">
        <f t="shared" si="3"/>
        <v/>
      </c>
      <c r="M107" s="170" t="str">
        <f>IF($C107="","",IFERROR(IF(VLOOKUP($C107,'Прайс-лист Usystems'!$C:$U,11,0)=0,"",VLOOKUP($C107,'Прайс-лист Usystems'!$C:$U,11,0)*$H107),""))</f>
        <v/>
      </c>
      <c r="N107" s="170" t="str">
        <f>IF($C107="","",IFERROR(IF(VLOOKUP($C107,'Прайс-лист Usystems'!$C:$U,12,0)=0,"",VLOOKUP($C107,'Прайс-лист Usystems'!$C:$U,12,0)*$H107),""))</f>
        <v/>
      </c>
    </row>
    <row r="108" spans="2:14" x14ac:dyDescent="0.25">
      <c r="B108" s="76"/>
      <c r="C108" s="81" t="str">
        <f>IFERROR(IFERROR(IF(OR(
                     INDEX('Прайс-лист Usystems'!G:G,MATCH(B108+0,'Прайс-лист Usystems'!C:C,0))="Регулярный ассортимент",  INDEX('Прайс-лист Usystems'!G:G,MATCH(B108+0,'Прайс-лист Usystems'!C:C,0))="Ограниченно доступен в пределах складских остатков"),B108,
                     IFERROR(INDEX(Portfolio!M:M,MATCH(B108+0,Portfolio!C:C,0)),
                     INDEX(Portfolio!M:M,MATCH(B108+0,Portfolio!I:I,0)))),
                IFERROR(INDEX(Portfolio!M:M,MATCH(B108+0,Portfolio!C:C,0)),INDEX(Portfolio!M:M,MATCH(B108+0,Portfolio!I:I,0)))),
       "")</f>
        <v/>
      </c>
      <c r="D108" s="68" t="str">
        <f>IF($C108="","",IFERROR(VLOOKUP($C108,'Прайс-лист Usystems'!$C:$U,3,0),""))</f>
        <v/>
      </c>
      <c r="E108" s="68" t="str">
        <f>IF($C108="","",IFERROR(VLOOKUP($C108,'Прайс-лист Usystems'!$C:$U,8,0),""))</f>
        <v/>
      </c>
      <c r="F108" s="69" t="str">
        <f>IF($C108="","",IFERROR(VLOOKUP($C108,'Прайс-лист Usystems'!$C:$U,9,0),""))</f>
        <v/>
      </c>
      <c r="G108" s="75"/>
      <c r="H108" s="69" t="str">
        <f>IF($C108="","",IFERROR(ROUNDUP(G108/VLOOKUP($C108,'Прайс-лист Usystems'!$C:$U,13,0),0)*VLOOKUP($C108,'Прайс-лист Usystems'!$C:$U,13,0),""))</f>
        <v/>
      </c>
      <c r="I108" s="167" t="str">
        <f>IF($C108="","",IFERROR(VLOOKUP($C108,'Прайс-лист Usystems'!$C:$U,10,0),""))</f>
        <v/>
      </c>
      <c r="J108" s="77"/>
      <c r="K108" s="73" t="str">
        <f t="shared" si="2"/>
        <v/>
      </c>
      <c r="L108" s="72" t="str">
        <f t="shared" si="3"/>
        <v/>
      </c>
      <c r="M108" s="170" t="str">
        <f>IF($C108="","",IFERROR(IF(VLOOKUP($C108,'Прайс-лист Usystems'!$C:$U,11,0)=0,"",VLOOKUP($C108,'Прайс-лист Usystems'!$C:$U,11,0)*$H108),""))</f>
        <v/>
      </c>
      <c r="N108" s="170" t="str">
        <f>IF($C108="","",IFERROR(IF(VLOOKUP($C108,'Прайс-лист Usystems'!$C:$U,12,0)=0,"",VLOOKUP($C108,'Прайс-лист Usystems'!$C:$U,12,0)*$H108),""))</f>
        <v/>
      </c>
    </row>
    <row r="109" spans="2:14" x14ac:dyDescent="0.25">
      <c r="B109" s="76"/>
      <c r="C109" s="81" t="str">
        <f>IFERROR(IFERROR(IF(OR(
                     INDEX('Прайс-лист Usystems'!G:G,MATCH(B109+0,'Прайс-лист Usystems'!C:C,0))="Регулярный ассортимент",  INDEX('Прайс-лист Usystems'!G:G,MATCH(B109+0,'Прайс-лист Usystems'!C:C,0))="Ограниченно доступен в пределах складских остатков"),B109,
                     IFERROR(INDEX(Portfolio!M:M,MATCH(B109+0,Portfolio!C:C,0)),
                     INDEX(Portfolio!M:M,MATCH(B109+0,Portfolio!I:I,0)))),
                IFERROR(INDEX(Portfolio!M:M,MATCH(B109+0,Portfolio!C:C,0)),INDEX(Portfolio!M:M,MATCH(B109+0,Portfolio!I:I,0)))),
       "")</f>
        <v/>
      </c>
      <c r="D109" s="68" t="str">
        <f>IF($C109="","",IFERROR(VLOOKUP($C109,'Прайс-лист Usystems'!$C:$U,3,0),""))</f>
        <v/>
      </c>
      <c r="E109" s="68" t="str">
        <f>IF($C109="","",IFERROR(VLOOKUP($C109,'Прайс-лист Usystems'!$C:$U,8,0),""))</f>
        <v/>
      </c>
      <c r="F109" s="69" t="str">
        <f>IF($C109="","",IFERROR(VLOOKUP($C109,'Прайс-лист Usystems'!$C:$U,9,0),""))</f>
        <v/>
      </c>
      <c r="G109" s="75"/>
      <c r="H109" s="69" t="str">
        <f>IF($C109="","",IFERROR(ROUNDUP(G109/VLOOKUP($C109,'Прайс-лист Usystems'!$C:$U,13,0),0)*VLOOKUP($C109,'Прайс-лист Usystems'!$C:$U,13,0),""))</f>
        <v/>
      </c>
      <c r="I109" s="167" t="str">
        <f>IF($C109="","",IFERROR(VLOOKUP($C109,'Прайс-лист Usystems'!$C:$U,10,0),""))</f>
        <v/>
      </c>
      <c r="J109" s="77"/>
      <c r="K109" s="73" t="str">
        <f t="shared" si="2"/>
        <v/>
      </c>
      <c r="L109" s="72" t="str">
        <f t="shared" si="3"/>
        <v/>
      </c>
      <c r="M109" s="170" t="str">
        <f>IF($C109="","",IFERROR(IF(VLOOKUP($C109,'Прайс-лист Usystems'!$C:$U,11,0)=0,"",VLOOKUP($C109,'Прайс-лист Usystems'!$C:$U,11,0)*$H109),""))</f>
        <v/>
      </c>
      <c r="N109" s="170" t="str">
        <f>IF($C109="","",IFERROR(IF(VLOOKUP($C109,'Прайс-лист Usystems'!$C:$U,12,0)=0,"",VLOOKUP($C109,'Прайс-лист Usystems'!$C:$U,12,0)*$H109),""))</f>
        <v/>
      </c>
    </row>
    <row r="110" spans="2:14" x14ac:dyDescent="0.25">
      <c r="B110" s="76"/>
      <c r="C110" s="81" t="str">
        <f>IFERROR(IFERROR(IF(OR(
                     INDEX('Прайс-лист Usystems'!G:G,MATCH(B110+0,'Прайс-лист Usystems'!C:C,0))="Регулярный ассортимент",  INDEX('Прайс-лист Usystems'!G:G,MATCH(B110+0,'Прайс-лист Usystems'!C:C,0))="Ограниченно доступен в пределах складских остатков"),B110,
                     IFERROR(INDEX(Portfolio!M:M,MATCH(B110+0,Portfolio!C:C,0)),
                     INDEX(Portfolio!M:M,MATCH(B110+0,Portfolio!I:I,0)))),
                IFERROR(INDEX(Portfolio!M:M,MATCH(B110+0,Portfolio!C:C,0)),INDEX(Portfolio!M:M,MATCH(B110+0,Portfolio!I:I,0)))),
       "")</f>
        <v/>
      </c>
      <c r="D110" s="68" t="str">
        <f>IF($C110="","",IFERROR(VLOOKUP($C110,'Прайс-лист Usystems'!$C:$U,3,0),""))</f>
        <v/>
      </c>
      <c r="E110" s="68" t="str">
        <f>IF($C110="","",IFERROR(VLOOKUP($C110,'Прайс-лист Usystems'!$C:$U,8,0),""))</f>
        <v/>
      </c>
      <c r="F110" s="69" t="str">
        <f>IF($C110="","",IFERROR(VLOOKUP($C110,'Прайс-лист Usystems'!$C:$U,9,0),""))</f>
        <v/>
      </c>
      <c r="G110" s="75"/>
      <c r="H110" s="69" t="str">
        <f>IF($C110="","",IFERROR(ROUNDUP(G110/VLOOKUP($C110,'Прайс-лист Usystems'!$C:$U,13,0),0)*VLOOKUP($C110,'Прайс-лист Usystems'!$C:$U,13,0),""))</f>
        <v/>
      </c>
      <c r="I110" s="167" t="str">
        <f>IF($C110="","",IFERROR(VLOOKUP($C110,'Прайс-лист Usystems'!$C:$U,10,0),""))</f>
        <v/>
      </c>
      <c r="J110" s="77"/>
      <c r="K110" s="73" t="str">
        <f t="shared" si="2"/>
        <v/>
      </c>
      <c r="L110" s="72" t="str">
        <f t="shared" si="3"/>
        <v/>
      </c>
      <c r="M110" s="170" t="str">
        <f>IF($C110="","",IFERROR(IF(VLOOKUP($C110,'Прайс-лист Usystems'!$C:$U,11,0)=0,"",VLOOKUP($C110,'Прайс-лист Usystems'!$C:$U,11,0)*$H110),""))</f>
        <v/>
      </c>
      <c r="N110" s="170" t="str">
        <f>IF($C110="","",IFERROR(IF(VLOOKUP($C110,'Прайс-лист Usystems'!$C:$U,12,0)=0,"",VLOOKUP($C110,'Прайс-лист Usystems'!$C:$U,12,0)*$H110),""))</f>
        <v/>
      </c>
    </row>
    <row r="111" spans="2:14" x14ac:dyDescent="0.25">
      <c r="B111" s="76"/>
      <c r="C111" s="81" t="str">
        <f>IFERROR(IFERROR(IF(OR(
                     INDEX('Прайс-лист Usystems'!G:G,MATCH(B111+0,'Прайс-лист Usystems'!C:C,0))="Регулярный ассортимент",  INDEX('Прайс-лист Usystems'!G:G,MATCH(B111+0,'Прайс-лист Usystems'!C:C,0))="Ограниченно доступен в пределах складских остатков"),B111,
                     IFERROR(INDEX(Portfolio!M:M,MATCH(B111+0,Portfolio!C:C,0)),
                     INDEX(Portfolio!M:M,MATCH(B111+0,Portfolio!I:I,0)))),
                IFERROR(INDEX(Portfolio!M:M,MATCH(B111+0,Portfolio!C:C,0)),INDEX(Portfolio!M:M,MATCH(B111+0,Portfolio!I:I,0)))),
       "")</f>
        <v/>
      </c>
      <c r="D111" s="68" t="str">
        <f>IF($C111="","",IFERROR(VLOOKUP($C111,'Прайс-лист Usystems'!$C:$U,3,0),""))</f>
        <v/>
      </c>
      <c r="E111" s="68" t="str">
        <f>IF($C111="","",IFERROR(VLOOKUP($C111,'Прайс-лист Usystems'!$C:$U,8,0),""))</f>
        <v/>
      </c>
      <c r="F111" s="69" t="str">
        <f>IF($C111="","",IFERROR(VLOOKUP($C111,'Прайс-лист Usystems'!$C:$U,9,0),""))</f>
        <v/>
      </c>
      <c r="G111" s="75"/>
      <c r="H111" s="69" t="str">
        <f>IF($C111="","",IFERROR(ROUNDUP(G111/VLOOKUP($C111,'Прайс-лист Usystems'!$C:$U,13,0),0)*VLOOKUP($C111,'Прайс-лист Usystems'!$C:$U,13,0),""))</f>
        <v/>
      </c>
      <c r="I111" s="167" t="str">
        <f>IF($C111="","",IFERROR(VLOOKUP($C111,'Прайс-лист Usystems'!$C:$U,10,0),""))</f>
        <v/>
      </c>
      <c r="J111" s="77"/>
      <c r="K111" s="73" t="str">
        <f t="shared" si="2"/>
        <v/>
      </c>
      <c r="L111" s="72" t="str">
        <f t="shared" si="3"/>
        <v/>
      </c>
      <c r="M111" s="170" t="str">
        <f>IF($C111="","",IFERROR(IF(VLOOKUP($C111,'Прайс-лист Usystems'!$C:$U,11,0)=0,"",VLOOKUP($C111,'Прайс-лист Usystems'!$C:$U,11,0)*$H111),""))</f>
        <v/>
      </c>
      <c r="N111" s="170" t="str">
        <f>IF($C111="","",IFERROR(IF(VLOOKUP($C111,'Прайс-лист Usystems'!$C:$U,12,0)=0,"",VLOOKUP($C111,'Прайс-лист Usystems'!$C:$U,12,0)*$H111),""))</f>
        <v/>
      </c>
    </row>
    <row r="112" spans="2:14" x14ac:dyDescent="0.25">
      <c r="B112" s="76"/>
      <c r="C112" s="81" t="str">
        <f>IFERROR(IFERROR(IF(OR(
                     INDEX('Прайс-лист Usystems'!G:G,MATCH(B112+0,'Прайс-лист Usystems'!C:C,0))="Регулярный ассортимент",  INDEX('Прайс-лист Usystems'!G:G,MATCH(B112+0,'Прайс-лист Usystems'!C:C,0))="Ограниченно доступен в пределах складских остатков"),B112,
                     IFERROR(INDEX(Portfolio!M:M,MATCH(B112+0,Portfolio!C:C,0)),
                     INDEX(Portfolio!M:M,MATCH(B112+0,Portfolio!I:I,0)))),
                IFERROR(INDEX(Portfolio!M:M,MATCH(B112+0,Portfolio!C:C,0)),INDEX(Portfolio!M:M,MATCH(B112+0,Portfolio!I:I,0)))),
       "")</f>
        <v/>
      </c>
      <c r="D112" s="68" t="str">
        <f>IF($C112="","",IFERROR(VLOOKUP($C112,'Прайс-лист Usystems'!$C:$U,3,0),""))</f>
        <v/>
      </c>
      <c r="E112" s="68" t="str">
        <f>IF($C112="","",IFERROR(VLOOKUP($C112,'Прайс-лист Usystems'!$C:$U,8,0),""))</f>
        <v/>
      </c>
      <c r="F112" s="69" t="str">
        <f>IF($C112="","",IFERROR(VLOOKUP($C112,'Прайс-лист Usystems'!$C:$U,9,0),""))</f>
        <v/>
      </c>
      <c r="G112" s="75"/>
      <c r="H112" s="69" t="str">
        <f>IF($C112="","",IFERROR(ROUNDUP(G112/VLOOKUP($C112,'Прайс-лист Usystems'!$C:$U,13,0),0)*VLOOKUP($C112,'Прайс-лист Usystems'!$C:$U,13,0),""))</f>
        <v/>
      </c>
      <c r="I112" s="167" t="str">
        <f>IF($C112="","",IFERROR(VLOOKUP($C112,'Прайс-лист Usystems'!$C:$U,10,0),""))</f>
        <v/>
      </c>
      <c r="J112" s="77"/>
      <c r="K112" s="73" t="str">
        <f t="shared" si="2"/>
        <v/>
      </c>
      <c r="L112" s="72" t="str">
        <f t="shared" si="3"/>
        <v/>
      </c>
      <c r="M112" s="170" t="str">
        <f>IF($C112="","",IFERROR(IF(VLOOKUP($C112,'Прайс-лист Usystems'!$C:$U,11,0)=0,"",VLOOKUP($C112,'Прайс-лист Usystems'!$C:$U,11,0)*$H112),""))</f>
        <v/>
      </c>
      <c r="N112" s="170" t="str">
        <f>IF($C112="","",IFERROR(IF(VLOOKUP($C112,'Прайс-лист Usystems'!$C:$U,12,0)=0,"",VLOOKUP($C112,'Прайс-лист Usystems'!$C:$U,12,0)*$H112),""))</f>
        <v/>
      </c>
    </row>
    <row r="113" spans="2:14" x14ac:dyDescent="0.25">
      <c r="B113" s="76"/>
      <c r="C113" s="81" t="str">
        <f>IFERROR(IFERROR(IF(OR(
                     INDEX('Прайс-лист Usystems'!G:G,MATCH(B113+0,'Прайс-лист Usystems'!C:C,0))="Регулярный ассортимент",  INDEX('Прайс-лист Usystems'!G:G,MATCH(B113+0,'Прайс-лист Usystems'!C:C,0))="Ограниченно доступен в пределах складских остатков"),B113,
                     IFERROR(INDEX(Portfolio!M:M,MATCH(B113+0,Portfolio!C:C,0)),
                     INDEX(Portfolio!M:M,MATCH(B113+0,Portfolio!I:I,0)))),
                IFERROR(INDEX(Portfolio!M:M,MATCH(B113+0,Portfolio!C:C,0)),INDEX(Portfolio!M:M,MATCH(B113+0,Portfolio!I:I,0)))),
       "")</f>
        <v/>
      </c>
      <c r="D113" s="68" t="str">
        <f>IF($C113="","",IFERROR(VLOOKUP($C113,'Прайс-лист Usystems'!$C:$U,3,0),""))</f>
        <v/>
      </c>
      <c r="E113" s="68" t="str">
        <f>IF($C113="","",IFERROR(VLOOKUP($C113,'Прайс-лист Usystems'!$C:$U,8,0),""))</f>
        <v/>
      </c>
      <c r="F113" s="69" t="str">
        <f>IF($C113="","",IFERROR(VLOOKUP($C113,'Прайс-лист Usystems'!$C:$U,9,0),""))</f>
        <v/>
      </c>
      <c r="G113" s="75"/>
      <c r="H113" s="69" t="str">
        <f>IF($C113="","",IFERROR(ROUNDUP(G113/VLOOKUP($C113,'Прайс-лист Usystems'!$C:$U,13,0),0)*VLOOKUP($C113,'Прайс-лист Usystems'!$C:$U,13,0),""))</f>
        <v/>
      </c>
      <c r="I113" s="167" t="str">
        <f>IF($C113="","",IFERROR(VLOOKUP($C113,'Прайс-лист Usystems'!$C:$U,10,0),""))</f>
        <v/>
      </c>
      <c r="J113" s="77"/>
      <c r="K113" s="73" t="str">
        <f t="shared" si="2"/>
        <v/>
      </c>
      <c r="L113" s="72" t="str">
        <f t="shared" si="3"/>
        <v/>
      </c>
      <c r="M113" s="170" t="str">
        <f>IF($C113="","",IFERROR(IF(VLOOKUP($C113,'Прайс-лист Usystems'!$C:$U,11,0)=0,"",VLOOKUP($C113,'Прайс-лист Usystems'!$C:$U,11,0)*$H113),""))</f>
        <v/>
      </c>
      <c r="N113" s="170" t="str">
        <f>IF($C113="","",IFERROR(IF(VLOOKUP($C113,'Прайс-лист Usystems'!$C:$U,12,0)=0,"",VLOOKUP($C113,'Прайс-лист Usystems'!$C:$U,12,0)*$H113),""))</f>
        <v/>
      </c>
    </row>
    <row r="114" spans="2:14" x14ac:dyDescent="0.25">
      <c r="B114" s="76"/>
      <c r="C114" s="81" t="str">
        <f>IFERROR(IFERROR(IF(OR(
                     INDEX('Прайс-лист Usystems'!G:G,MATCH(B114+0,'Прайс-лист Usystems'!C:C,0))="Регулярный ассортимент",  INDEX('Прайс-лист Usystems'!G:G,MATCH(B114+0,'Прайс-лист Usystems'!C:C,0))="Ограниченно доступен в пределах складских остатков"),B114,
                     IFERROR(INDEX(Portfolio!M:M,MATCH(B114+0,Portfolio!C:C,0)),
                     INDEX(Portfolio!M:M,MATCH(B114+0,Portfolio!I:I,0)))),
                IFERROR(INDEX(Portfolio!M:M,MATCH(B114+0,Portfolio!C:C,0)),INDEX(Portfolio!M:M,MATCH(B114+0,Portfolio!I:I,0)))),
       "")</f>
        <v/>
      </c>
      <c r="D114" s="68" t="str">
        <f>IF($C114="","",IFERROR(VLOOKUP($C114,'Прайс-лист Usystems'!$C:$U,3,0),""))</f>
        <v/>
      </c>
      <c r="E114" s="68" t="str">
        <f>IF($C114="","",IFERROR(VLOOKUP($C114,'Прайс-лист Usystems'!$C:$U,8,0),""))</f>
        <v/>
      </c>
      <c r="F114" s="69" t="str">
        <f>IF($C114="","",IFERROR(VLOOKUP($C114,'Прайс-лист Usystems'!$C:$U,9,0),""))</f>
        <v/>
      </c>
      <c r="G114" s="75"/>
      <c r="H114" s="69" t="str">
        <f>IF($C114="","",IFERROR(ROUNDUP(G114/VLOOKUP($C114,'Прайс-лист Usystems'!$C:$U,13,0),0)*VLOOKUP($C114,'Прайс-лист Usystems'!$C:$U,13,0),""))</f>
        <v/>
      </c>
      <c r="I114" s="167" t="str">
        <f>IF($C114="","",IFERROR(VLOOKUP($C114,'Прайс-лист Usystems'!$C:$U,10,0),""))</f>
        <v/>
      </c>
      <c r="J114" s="77"/>
      <c r="K114" s="73" t="str">
        <f t="shared" si="2"/>
        <v/>
      </c>
      <c r="L114" s="72" t="str">
        <f t="shared" si="3"/>
        <v/>
      </c>
      <c r="M114" s="170" t="str">
        <f>IF($C114="","",IFERROR(IF(VLOOKUP($C114,'Прайс-лист Usystems'!$C:$U,11,0)=0,"",VLOOKUP($C114,'Прайс-лист Usystems'!$C:$U,11,0)*$H114),""))</f>
        <v/>
      </c>
      <c r="N114" s="170" t="str">
        <f>IF($C114="","",IFERROR(IF(VLOOKUP($C114,'Прайс-лист Usystems'!$C:$U,12,0)=0,"",VLOOKUP($C114,'Прайс-лист Usystems'!$C:$U,12,0)*$H114),""))</f>
        <v/>
      </c>
    </row>
    <row r="115" spans="2:14" x14ac:dyDescent="0.25">
      <c r="B115" s="76"/>
      <c r="C115" s="81" t="str">
        <f>IFERROR(IFERROR(IF(OR(
                     INDEX('Прайс-лист Usystems'!G:G,MATCH(B115+0,'Прайс-лист Usystems'!C:C,0))="Регулярный ассортимент",  INDEX('Прайс-лист Usystems'!G:G,MATCH(B115+0,'Прайс-лист Usystems'!C:C,0))="Ограниченно доступен в пределах складских остатков"),B115,
                     IFERROR(INDEX(Portfolio!M:M,MATCH(B115+0,Portfolio!C:C,0)),
                     INDEX(Portfolio!M:M,MATCH(B115+0,Portfolio!I:I,0)))),
                IFERROR(INDEX(Portfolio!M:M,MATCH(B115+0,Portfolio!C:C,0)),INDEX(Portfolio!M:M,MATCH(B115+0,Portfolio!I:I,0)))),
       "")</f>
        <v/>
      </c>
      <c r="D115" s="68" t="str">
        <f>IF($C115="","",IFERROR(VLOOKUP($C115,'Прайс-лист Usystems'!$C:$U,3,0),""))</f>
        <v/>
      </c>
      <c r="E115" s="68" t="str">
        <f>IF($C115="","",IFERROR(VLOOKUP($C115,'Прайс-лист Usystems'!$C:$U,8,0),""))</f>
        <v/>
      </c>
      <c r="F115" s="69" t="str">
        <f>IF($C115="","",IFERROR(VLOOKUP($C115,'Прайс-лист Usystems'!$C:$U,9,0),""))</f>
        <v/>
      </c>
      <c r="G115" s="75"/>
      <c r="H115" s="69" t="str">
        <f>IF($C115="","",IFERROR(ROUNDUP(G115/VLOOKUP($C115,'Прайс-лист Usystems'!$C:$U,13,0),0)*VLOOKUP($C115,'Прайс-лист Usystems'!$C:$U,13,0),""))</f>
        <v/>
      </c>
      <c r="I115" s="167" t="str">
        <f>IF($C115="","",IFERROR(VLOOKUP($C115,'Прайс-лист Usystems'!$C:$U,10,0),""))</f>
        <v/>
      </c>
      <c r="J115" s="77"/>
      <c r="K115" s="73" t="str">
        <f t="shared" si="2"/>
        <v/>
      </c>
      <c r="L115" s="72" t="str">
        <f t="shared" si="3"/>
        <v/>
      </c>
      <c r="M115" s="170" t="str">
        <f>IF($C115="","",IFERROR(IF(VLOOKUP($C115,'Прайс-лист Usystems'!$C:$U,11,0)=0,"",VLOOKUP($C115,'Прайс-лист Usystems'!$C:$U,11,0)*$H115),""))</f>
        <v/>
      </c>
      <c r="N115" s="170" t="str">
        <f>IF($C115="","",IFERROR(IF(VLOOKUP($C115,'Прайс-лист Usystems'!$C:$U,12,0)=0,"",VLOOKUP($C115,'Прайс-лист Usystems'!$C:$U,12,0)*$H115),""))</f>
        <v/>
      </c>
    </row>
    <row r="116" spans="2:14" x14ac:dyDescent="0.25">
      <c r="B116" s="76"/>
      <c r="C116" s="81" t="str">
        <f>IFERROR(IFERROR(IF(OR(
                     INDEX('Прайс-лист Usystems'!G:G,MATCH(B116+0,'Прайс-лист Usystems'!C:C,0))="Регулярный ассортимент",  INDEX('Прайс-лист Usystems'!G:G,MATCH(B116+0,'Прайс-лист Usystems'!C:C,0))="Ограниченно доступен в пределах складских остатков"),B116,
                     IFERROR(INDEX(Portfolio!M:M,MATCH(B116+0,Portfolio!C:C,0)),
                     INDEX(Portfolio!M:M,MATCH(B116+0,Portfolio!I:I,0)))),
                IFERROR(INDEX(Portfolio!M:M,MATCH(B116+0,Portfolio!C:C,0)),INDEX(Portfolio!M:M,MATCH(B116+0,Portfolio!I:I,0)))),
       "")</f>
        <v/>
      </c>
      <c r="D116" s="68" t="str">
        <f>IF($C116="","",IFERROR(VLOOKUP($C116,'Прайс-лист Usystems'!$C:$U,3,0),""))</f>
        <v/>
      </c>
      <c r="E116" s="68" t="str">
        <f>IF($C116="","",IFERROR(VLOOKUP($C116,'Прайс-лист Usystems'!$C:$U,8,0),""))</f>
        <v/>
      </c>
      <c r="F116" s="69" t="str">
        <f>IF($C116="","",IFERROR(VLOOKUP($C116,'Прайс-лист Usystems'!$C:$U,9,0),""))</f>
        <v/>
      </c>
      <c r="G116" s="75"/>
      <c r="H116" s="69" t="str">
        <f>IF($C116="","",IFERROR(ROUNDUP(G116/VLOOKUP($C116,'Прайс-лист Usystems'!$C:$U,13,0),0)*VLOOKUP($C116,'Прайс-лист Usystems'!$C:$U,13,0),""))</f>
        <v/>
      </c>
      <c r="I116" s="167" t="str">
        <f>IF($C116="","",IFERROR(VLOOKUP($C116,'Прайс-лист Usystems'!$C:$U,10,0),""))</f>
        <v/>
      </c>
      <c r="J116" s="77"/>
      <c r="K116" s="73" t="str">
        <f t="shared" si="2"/>
        <v/>
      </c>
      <c r="L116" s="72" t="str">
        <f t="shared" si="3"/>
        <v/>
      </c>
      <c r="M116" s="170" t="str">
        <f>IF($C116="","",IFERROR(IF(VLOOKUP($C116,'Прайс-лист Usystems'!$C:$U,11,0)=0,"",VLOOKUP($C116,'Прайс-лист Usystems'!$C:$U,11,0)*$H116),""))</f>
        <v/>
      </c>
      <c r="N116" s="170" t="str">
        <f>IF($C116="","",IFERROR(IF(VLOOKUP($C116,'Прайс-лист Usystems'!$C:$U,12,0)=0,"",VLOOKUP($C116,'Прайс-лист Usystems'!$C:$U,12,0)*$H116),""))</f>
        <v/>
      </c>
    </row>
    <row r="117" spans="2:14" x14ac:dyDescent="0.25">
      <c r="B117" s="76"/>
      <c r="C117" s="81" t="str">
        <f>IFERROR(IFERROR(IF(OR(
                     INDEX('Прайс-лист Usystems'!G:G,MATCH(B117+0,'Прайс-лист Usystems'!C:C,0))="Регулярный ассортимент",  INDEX('Прайс-лист Usystems'!G:G,MATCH(B117+0,'Прайс-лист Usystems'!C:C,0))="Ограниченно доступен в пределах складских остатков"),B117,
                     IFERROR(INDEX(Portfolio!M:M,MATCH(B117+0,Portfolio!C:C,0)),
                     INDEX(Portfolio!M:M,MATCH(B117+0,Portfolio!I:I,0)))),
                IFERROR(INDEX(Portfolio!M:M,MATCH(B117+0,Portfolio!C:C,0)),INDEX(Portfolio!M:M,MATCH(B117+0,Portfolio!I:I,0)))),
       "")</f>
        <v/>
      </c>
      <c r="D117" s="68" t="str">
        <f>IF($C117="","",IFERROR(VLOOKUP($C117,'Прайс-лист Usystems'!$C:$U,3,0),""))</f>
        <v/>
      </c>
      <c r="E117" s="68" t="str">
        <f>IF($C117="","",IFERROR(VLOOKUP($C117,'Прайс-лист Usystems'!$C:$U,8,0),""))</f>
        <v/>
      </c>
      <c r="F117" s="69" t="str">
        <f>IF($C117="","",IFERROR(VLOOKUP($C117,'Прайс-лист Usystems'!$C:$U,9,0),""))</f>
        <v/>
      </c>
      <c r="G117" s="75"/>
      <c r="H117" s="69" t="str">
        <f>IF($C117="","",IFERROR(ROUNDUP(G117/VLOOKUP($C117,'Прайс-лист Usystems'!$C:$U,13,0),0)*VLOOKUP($C117,'Прайс-лист Usystems'!$C:$U,13,0),""))</f>
        <v/>
      </c>
      <c r="I117" s="167" t="str">
        <f>IF($C117="","",IFERROR(VLOOKUP($C117,'Прайс-лист Usystems'!$C:$U,10,0),""))</f>
        <v/>
      </c>
      <c r="J117" s="77"/>
      <c r="K117" s="73" t="str">
        <f t="shared" si="2"/>
        <v/>
      </c>
      <c r="L117" s="72" t="str">
        <f t="shared" si="3"/>
        <v/>
      </c>
      <c r="M117" s="170" t="str">
        <f>IF($C117="","",IFERROR(IF(VLOOKUP($C117,'Прайс-лист Usystems'!$C:$U,11,0)=0,"",VLOOKUP($C117,'Прайс-лист Usystems'!$C:$U,11,0)*$H117),""))</f>
        <v/>
      </c>
      <c r="N117" s="170" t="str">
        <f>IF($C117="","",IFERROR(IF(VLOOKUP($C117,'Прайс-лист Usystems'!$C:$U,12,0)=0,"",VLOOKUP($C117,'Прайс-лист Usystems'!$C:$U,12,0)*$H117),""))</f>
        <v/>
      </c>
    </row>
    <row r="118" spans="2:14" x14ac:dyDescent="0.25">
      <c r="B118" s="76"/>
      <c r="C118" s="81" t="str">
        <f>IFERROR(IFERROR(IF(OR(
                     INDEX('Прайс-лист Usystems'!G:G,MATCH(B118+0,'Прайс-лист Usystems'!C:C,0))="Регулярный ассортимент",  INDEX('Прайс-лист Usystems'!G:G,MATCH(B118+0,'Прайс-лист Usystems'!C:C,0))="Ограниченно доступен в пределах складских остатков"),B118,
                     IFERROR(INDEX(Portfolio!M:M,MATCH(B118+0,Portfolio!C:C,0)),
                     INDEX(Portfolio!M:M,MATCH(B118+0,Portfolio!I:I,0)))),
                IFERROR(INDEX(Portfolio!M:M,MATCH(B118+0,Portfolio!C:C,0)),INDEX(Portfolio!M:M,MATCH(B118+0,Portfolio!I:I,0)))),
       "")</f>
        <v/>
      </c>
      <c r="D118" s="68" t="str">
        <f>IF($C118="","",IFERROR(VLOOKUP($C118,'Прайс-лист Usystems'!$C:$U,3,0),""))</f>
        <v/>
      </c>
      <c r="E118" s="68" t="str">
        <f>IF($C118="","",IFERROR(VLOOKUP($C118,'Прайс-лист Usystems'!$C:$U,8,0),""))</f>
        <v/>
      </c>
      <c r="F118" s="69" t="str">
        <f>IF($C118="","",IFERROR(VLOOKUP($C118,'Прайс-лист Usystems'!$C:$U,9,0),""))</f>
        <v/>
      </c>
      <c r="G118" s="75"/>
      <c r="H118" s="69" t="str">
        <f>IF($C118="","",IFERROR(ROUNDUP(G118/VLOOKUP($C118,'Прайс-лист Usystems'!$C:$U,13,0),0)*VLOOKUP($C118,'Прайс-лист Usystems'!$C:$U,13,0),""))</f>
        <v/>
      </c>
      <c r="I118" s="167" t="str">
        <f>IF($C118="","",IFERROR(VLOOKUP($C118,'Прайс-лист Usystems'!$C:$U,10,0),""))</f>
        <v/>
      </c>
      <c r="J118" s="77"/>
      <c r="K118" s="73" t="str">
        <f t="shared" si="2"/>
        <v/>
      </c>
      <c r="L118" s="72" t="str">
        <f t="shared" si="3"/>
        <v/>
      </c>
      <c r="M118" s="170" t="str">
        <f>IF($C118="","",IFERROR(IF(VLOOKUP($C118,'Прайс-лист Usystems'!$C:$U,11,0)=0,"",VLOOKUP($C118,'Прайс-лист Usystems'!$C:$U,11,0)*$H118),""))</f>
        <v/>
      </c>
      <c r="N118" s="170" t="str">
        <f>IF($C118="","",IFERROR(IF(VLOOKUP($C118,'Прайс-лист Usystems'!$C:$U,12,0)=0,"",VLOOKUP($C118,'Прайс-лист Usystems'!$C:$U,12,0)*$H118),""))</f>
        <v/>
      </c>
    </row>
    <row r="119" spans="2:14" x14ac:dyDescent="0.25">
      <c r="B119" s="76"/>
      <c r="C119" s="81" t="str">
        <f>IFERROR(IFERROR(IF(OR(
                     INDEX('Прайс-лист Usystems'!G:G,MATCH(B119+0,'Прайс-лист Usystems'!C:C,0))="Регулярный ассортимент",  INDEX('Прайс-лист Usystems'!G:G,MATCH(B119+0,'Прайс-лист Usystems'!C:C,0))="Ограниченно доступен в пределах складских остатков"),B119,
                     IFERROR(INDEX(Portfolio!M:M,MATCH(B119+0,Portfolio!C:C,0)),
                     INDEX(Portfolio!M:M,MATCH(B119+0,Portfolio!I:I,0)))),
                IFERROR(INDEX(Portfolio!M:M,MATCH(B119+0,Portfolio!C:C,0)),INDEX(Portfolio!M:M,MATCH(B119+0,Portfolio!I:I,0)))),
       "")</f>
        <v/>
      </c>
      <c r="D119" s="68" t="str">
        <f>IF($C119="","",IFERROR(VLOOKUP($C119,'Прайс-лист Usystems'!$C:$U,3,0),""))</f>
        <v/>
      </c>
      <c r="E119" s="68" t="str">
        <f>IF($C119="","",IFERROR(VLOOKUP($C119,'Прайс-лист Usystems'!$C:$U,8,0),""))</f>
        <v/>
      </c>
      <c r="F119" s="69" t="str">
        <f>IF($C119="","",IFERROR(VLOOKUP($C119,'Прайс-лист Usystems'!$C:$U,9,0),""))</f>
        <v/>
      </c>
      <c r="G119" s="75"/>
      <c r="H119" s="69" t="str">
        <f>IF($C119="","",IFERROR(ROUNDUP(G119/VLOOKUP($C119,'Прайс-лист Usystems'!$C:$U,13,0),0)*VLOOKUP($C119,'Прайс-лист Usystems'!$C:$U,13,0),""))</f>
        <v/>
      </c>
      <c r="I119" s="167" t="str">
        <f>IF($C119="","",IFERROR(VLOOKUP($C119,'Прайс-лист Usystems'!$C:$U,10,0),""))</f>
        <v/>
      </c>
      <c r="J119" s="77"/>
      <c r="K119" s="73" t="str">
        <f t="shared" si="2"/>
        <v/>
      </c>
      <c r="L119" s="72" t="str">
        <f t="shared" si="3"/>
        <v/>
      </c>
      <c r="M119" s="170" t="str">
        <f>IF($C119="","",IFERROR(IF(VLOOKUP($C119,'Прайс-лист Usystems'!$C:$U,11,0)=0,"",VLOOKUP($C119,'Прайс-лист Usystems'!$C:$U,11,0)*$H119),""))</f>
        <v/>
      </c>
      <c r="N119" s="170" t="str">
        <f>IF($C119="","",IFERROR(IF(VLOOKUP($C119,'Прайс-лист Usystems'!$C:$U,12,0)=0,"",VLOOKUP($C119,'Прайс-лист Usystems'!$C:$U,12,0)*$H119),""))</f>
        <v/>
      </c>
    </row>
    <row r="120" spans="2:14" x14ac:dyDescent="0.25">
      <c r="B120" s="76"/>
      <c r="C120" s="81" t="str">
        <f>IFERROR(IFERROR(IF(OR(
                     INDEX('Прайс-лист Usystems'!G:G,MATCH(B120+0,'Прайс-лист Usystems'!C:C,0))="Регулярный ассортимент",  INDEX('Прайс-лист Usystems'!G:G,MATCH(B120+0,'Прайс-лист Usystems'!C:C,0))="Ограниченно доступен в пределах складских остатков"),B120,
                     IFERROR(INDEX(Portfolio!M:M,MATCH(B120+0,Portfolio!C:C,0)),
                     INDEX(Portfolio!M:M,MATCH(B120+0,Portfolio!I:I,0)))),
                IFERROR(INDEX(Portfolio!M:M,MATCH(B120+0,Portfolio!C:C,0)),INDEX(Portfolio!M:M,MATCH(B120+0,Portfolio!I:I,0)))),
       "")</f>
        <v/>
      </c>
      <c r="D120" s="68" t="str">
        <f>IF($C120="","",IFERROR(VLOOKUP($C120,'Прайс-лист Usystems'!$C:$U,3,0),""))</f>
        <v/>
      </c>
      <c r="E120" s="68" t="str">
        <f>IF($C120="","",IFERROR(VLOOKUP($C120,'Прайс-лист Usystems'!$C:$U,8,0),""))</f>
        <v/>
      </c>
      <c r="F120" s="69" t="str">
        <f>IF($C120="","",IFERROR(VLOOKUP($C120,'Прайс-лист Usystems'!$C:$U,9,0),""))</f>
        <v/>
      </c>
      <c r="G120" s="75"/>
      <c r="H120" s="69" t="str">
        <f>IF($C120="","",IFERROR(ROUNDUP(G120/VLOOKUP($C120,'Прайс-лист Usystems'!$C:$U,13,0),0)*VLOOKUP($C120,'Прайс-лист Usystems'!$C:$U,13,0),""))</f>
        <v/>
      </c>
      <c r="I120" s="167" t="str">
        <f>IF($C120="","",IFERROR(VLOOKUP($C120,'Прайс-лист Usystems'!$C:$U,10,0),""))</f>
        <v/>
      </c>
      <c r="J120" s="77"/>
      <c r="K120" s="73" t="str">
        <f t="shared" si="2"/>
        <v/>
      </c>
      <c r="L120" s="72" t="str">
        <f t="shared" si="3"/>
        <v/>
      </c>
      <c r="M120" s="170" t="str">
        <f>IF($C120="","",IFERROR(IF(VLOOKUP($C120,'Прайс-лист Usystems'!$C:$U,11,0)=0,"",VLOOKUP($C120,'Прайс-лист Usystems'!$C:$U,11,0)*$H120),""))</f>
        <v/>
      </c>
      <c r="N120" s="170" t="str">
        <f>IF($C120="","",IFERROR(IF(VLOOKUP($C120,'Прайс-лист Usystems'!$C:$U,12,0)=0,"",VLOOKUP($C120,'Прайс-лист Usystems'!$C:$U,12,0)*$H120),""))</f>
        <v/>
      </c>
    </row>
    <row r="121" spans="2:14" x14ac:dyDescent="0.25">
      <c r="B121" s="76"/>
      <c r="C121" s="81" t="str">
        <f>IFERROR(IFERROR(IF(OR(
                     INDEX('Прайс-лист Usystems'!G:G,MATCH(B121+0,'Прайс-лист Usystems'!C:C,0))="Регулярный ассортимент",  INDEX('Прайс-лист Usystems'!G:G,MATCH(B121+0,'Прайс-лист Usystems'!C:C,0))="Ограниченно доступен в пределах складских остатков"),B121,
                     IFERROR(INDEX(Portfolio!M:M,MATCH(B121+0,Portfolio!C:C,0)),
                     INDEX(Portfolio!M:M,MATCH(B121+0,Portfolio!I:I,0)))),
                IFERROR(INDEX(Portfolio!M:M,MATCH(B121+0,Portfolio!C:C,0)),INDEX(Portfolio!M:M,MATCH(B121+0,Portfolio!I:I,0)))),
       "")</f>
        <v/>
      </c>
      <c r="D121" s="68" t="str">
        <f>IF($C121="","",IFERROR(VLOOKUP($C121,'Прайс-лист Usystems'!$C:$U,3,0),""))</f>
        <v/>
      </c>
      <c r="E121" s="68" t="str">
        <f>IF($C121="","",IFERROR(VLOOKUP($C121,'Прайс-лист Usystems'!$C:$U,8,0),""))</f>
        <v/>
      </c>
      <c r="F121" s="69" t="str">
        <f>IF($C121="","",IFERROR(VLOOKUP($C121,'Прайс-лист Usystems'!$C:$U,9,0),""))</f>
        <v/>
      </c>
      <c r="G121" s="75"/>
      <c r="H121" s="69" t="str">
        <f>IF($C121="","",IFERROR(ROUNDUP(G121/VLOOKUP($C121,'Прайс-лист Usystems'!$C:$U,13,0),0)*VLOOKUP($C121,'Прайс-лист Usystems'!$C:$U,13,0),""))</f>
        <v/>
      </c>
      <c r="I121" s="167" t="str">
        <f>IF($C121="","",IFERROR(VLOOKUP($C121,'Прайс-лист Usystems'!$C:$U,10,0),""))</f>
        <v/>
      </c>
      <c r="J121" s="77"/>
      <c r="K121" s="73" t="str">
        <f t="shared" si="2"/>
        <v/>
      </c>
      <c r="L121" s="72" t="str">
        <f t="shared" si="3"/>
        <v/>
      </c>
      <c r="M121" s="170" t="str">
        <f>IF($C121="","",IFERROR(IF(VLOOKUP($C121,'Прайс-лист Usystems'!$C:$U,11,0)=0,"",VLOOKUP($C121,'Прайс-лист Usystems'!$C:$U,11,0)*$H121),""))</f>
        <v/>
      </c>
      <c r="N121" s="170" t="str">
        <f>IF($C121="","",IFERROR(IF(VLOOKUP($C121,'Прайс-лист Usystems'!$C:$U,12,0)=0,"",VLOOKUP($C121,'Прайс-лист Usystems'!$C:$U,12,0)*$H121),""))</f>
        <v/>
      </c>
    </row>
    <row r="122" spans="2:14" x14ac:dyDescent="0.25">
      <c r="B122" s="76"/>
      <c r="C122" s="81" t="str">
        <f>IFERROR(IFERROR(IF(OR(
                     INDEX('Прайс-лист Usystems'!G:G,MATCH(B122+0,'Прайс-лист Usystems'!C:C,0))="Регулярный ассортимент",  INDEX('Прайс-лист Usystems'!G:G,MATCH(B122+0,'Прайс-лист Usystems'!C:C,0))="Ограниченно доступен в пределах складских остатков"),B122,
                     IFERROR(INDEX(Portfolio!M:M,MATCH(B122+0,Portfolio!C:C,0)),
                     INDEX(Portfolio!M:M,MATCH(B122+0,Portfolio!I:I,0)))),
                IFERROR(INDEX(Portfolio!M:M,MATCH(B122+0,Portfolio!C:C,0)),INDEX(Portfolio!M:M,MATCH(B122+0,Portfolio!I:I,0)))),
       "")</f>
        <v/>
      </c>
      <c r="D122" s="68" t="str">
        <f>IF($C122="","",IFERROR(VLOOKUP($C122,'Прайс-лист Usystems'!$C:$U,3,0),""))</f>
        <v/>
      </c>
      <c r="E122" s="68" t="str">
        <f>IF($C122="","",IFERROR(VLOOKUP($C122,'Прайс-лист Usystems'!$C:$U,8,0),""))</f>
        <v/>
      </c>
      <c r="F122" s="69" t="str">
        <f>IF($C122="","",IFERROR(VLOOKUP($C122,'Прайс-лист Usystems'!$C:$U,9,0),""))</f>
        <v/>
      </c>
      <c r="G122" s="75"/>
      <c r="H122" s="69" t="str">
        <f>IF($C122="","",IFERROR(ROUNDUP(G122/VLOOKUP($C122,'Прайс-лист Usystems'!$C:$U,13,0),0)*VLOOKUP($C122,'Прайс-лист Usystems'!$C:$U,13,0),""))</f>
        <v/>
      </c>
      <c r="I122" s="167" t="str">
        <f>IF($C122="","",IFERROR(VLOOKUP($C122,'Прайс-лист Usystems'!$C:$U,10,0),""))</f>
        <v/>
      </c>
      <c r="J122" s="77"/>
      <c r="K122" s="73" t="str">
        <f t="shared" si="2"/>
        <v/>
      </c>
      <c r="L122" s="72" t="str">
        <f t="shared" si="3"/>
        <v/>
      </c>
      <c r="M122" s="170" t="str">
        <f>IF($C122="","",IFERROR(IF(VLOOKUP($C122,'Прайс-лист Usystems'!$C:$U,11,0)=0,"",VLOOKUP($C122,'Прайс-лист Usystems'!$C:$U,11,0)*$H122),""))</f>
        <v/>
      </c>
      <c r="N122" s="170" t="str">
        <f>IF($C122="","",IFERROR(IF(VLOOKUP($C122,'Прайс-лист Usystems'!$C:$U,12,0)=0,"",VLOOKUP($C122,'Прайс-лист Usystems'!$C:$U,12,0)*$H122),""))</f>
        <v/>
      </c>
    </row>
    <row r="123" spans="2:14" x14ac:dyDescent="0.25">
      <c r="B123" s="76"/>
      <c r="C123" s="81" t="str">
        <f>IFERROR(IFERROR(IF(OR(
                     INDEX('Прайс-лист Usystems'!G:G,MATCH(B123+0,'Прайс-лист Usystems'!C:C,0))="Регулярный ассортимент",  INDEX('Прайс-лист Usystems'!G:G,MATCH(B123+0,'Прайс-лист Usystems'!C:C,0))="Ограниченно доступен в пределах складских остатков"),B123,
                     IFERROR(INDEX(Portfolio!M:M,MATCH(B123+0,Portfolio!C:C,0)),
                     INDEX(Portfolio!M:M,MATCH(B123+0,Portfolio!I:I,0)))),
                IFERROR(INDEX(Portfolio!M:M,MATCH(B123+0,Portfolio!C:C,0)),INDEX(Portfolio!M:M,MATCH(B123+0,Portfolio!I:I,0)))),
       "")</f>
        <v/>
      </c>
      <c r="D123" s="68" t="str">
        <f>IF($C123="","",IFERROR(VLOOKUP($C123,'Прайс-лист Usystems'!$C:$U,3,0),""))</f>
        <v/>
      </c>
      <c r="E123" s="68" t="str">
        <f>IF($C123="","",IFERROR(VLOOKUP($C123,'Прайс-лист Usystems'!$C:$U,8,0),""))</f>
        <v/>
      </c>
      <c r="F123" s="69" t="str">
        <f>IF($C123="","",IFERROR(VLOOKUP($C123,'Прайс-лист Usystems'!$C:$U,9,0),""))</f>
        <v/>
      </c>
      <c r="G123" s="75"/>
      <c r="H123" s="69" t="str">
        <f>IF($C123="","",IFERROR(ROUNDUP(G123/VLOOKUP($C123,'Прайс-лист Usystems'!$C:$U,13,0),0)*VLOOKUP($C123,'Прайс-лист Usystems'!$C:$U,13,0),""))</f>
        <v/>
      </c>
      <c r="I123" s="167" t="str">
        <f>IF($C123="","",IFERROR(VLOOKUP($C123,'Прайс-лист Usystems'!$C:$U,10,0),""))</f>
        <v/>
      </c>
      <c r="J123" s="77"/>
      <c r="K123" s="73" t="str">
        <f t="shared" si="2"/>
        <v/>
      </c>
      <c r="L123" s="72" t="str">
        <f t="shared" si="3"/>
        <v/>
      </c>
      <c r="M123" s="170" t="str">
        <f>IF($C123="","",IFERROR(IF(VLOOKUP($C123,'Прайс-лист Usystems'!$C:$U,11,0)=0,"",VLOOKUP($C123,'Прайс-лист Usystems'!$C:$U,11,0)*$H123),""))</f>
        <v/>
      </c>
      <c r="N123" s="170" t="str">
        <f>IF($C123="","",IFERROR(IF(VLOOKUP($C123,'Прайс-лист Usystems'!$C:$U,12,0)=0,"",VLOOKUP($C123,'Прайс-лист Usystems'!$C:$U,12,0)*$H123),""))</f>
        <v/>
      </c>
    </row>
    <row r="124" spans="2:14" x14ac:dyDescent="0.25">
      <c r="B124" s="76"/>
      <c r="C124" s="81" t="str">
        <f>IFERROR(IFERROR(IF(OR(
                     INDEX('Прайс-лист Usystems'!G:G,MATCH(B124+0,'Прайс-лист Usystems'!C:C,0))="Регулярный ассортимент",  INDEX('Прайс-лист Usystems'!G:G,MATCH(B124+0,'Прайс-лист Usystems'!C:C,0))="Ограниченно доступен в пределах складских остатков"),B124,
                     IFERROR(INDEX(Portfolio!M:M,MATCH(B124+0,Portfolio!C:C,0)),
                     INDEX(Portfolio!M:M,MATCH(B124+0,Portfolio!I:I,0)))),
                IFERROR(INDEX(Portfolio!M:M,MATCH(B124+0,Portfolio!C:C,0)),INDEX(Portfolio!M:M,MATCH(B124+0,Portfolio!I:I,0)))),
       "")</f>
        <v/>
      </c>
      <c r="D124" s="68" t="str">
        <f>IF($C124="","",IFERROR(VLOOKUP($C124,'Прайс-лист Usystems'!$C:$U,3,0),""))</f>
        <v/>
      </c>
      <c r="E124" s="68" t="str">
        <f>IF($C124="","",IFERROR(VLOOKUP($C124,'Прайс-лист Usystems'!$C:$U,8,0),""))</f>
        <v/>
      </c>
      <c r="F124" s="69" t="str">
        <f>IF($C124="","",IFERROR(VLOOKUP($C124,'Прайс-лист Usystems'!$C:$U,9,0),""))</f>
        <v/>
      </c>
      <c r="G124" s="75"/>
      <c r="H124" s="69" t="str">
        <f>IF($C124="","",IFERROR(ROUNDUP(G124/VLOOKUP($C124,'Прайс-лист Usystems'!$C:$U,13,0),0)*VLOOKUP($C124,'Прайс-лист Usystems'!$C:$U,13,0),""))</f>
        <v/>
      </c>
      <c r="I124" s="167" t="str">
        <f>IF($C124="","",IFERROR(VLOOKUP($C124,'Прайс-лист Usystems'!$C:$U,10,0),""))</f>
        <v/>
      </c>
      <c r="J124" s="77"/>
      <c r="K124" s="73" t="str">
        <f t="shared" si="2"/>
        <v/>
      </c>
      <c r="L124" s="72" t="str">
        <f t="shared" si="3"/>
        <v/>
      </c>
      <c r="M124" s="170" t="str">
        <f>IF($C124="","",IFERROR(IF(VLOOKUP($C124,'Прайс-лист Usystems'!$C:$U,11,0)=0,"",VLOOKUP($C124,'Прайс-лист Usystems'!$C:$U,11,0)*$H124),""))</f>
        <v/>
      </c>
      <c r="N124" s="170" t="str">
        <f>IF($C124="","",IFERROR(IF(VLOOKUP($C124,'Прайс-лист Usystems'!$C:$U,12,0)=0,"",VLOOKUP($C124,'Прайс-лист Usystems'!$C:$U,12,0)*$H124),""))</f>
        <v/>
      </c>
    </row>
    <row r="125" spans="2:14" x14ac:dyDescent="0.25">
      <c r="B125" s="76"/>
      <c r="C125" s="81" t="str">
        <f>IFERROR(IFERROR(IF(OR(
                     INDEX('Прайс-лист Usystems'!G:G,MATCH(B125+0,'Прайс-лист Usystems'!C:C,0))="Регулярный ассортимент",  INDEX('Прайс-лист Usystems'!G:G,MATCH(B125+0,'Прайс-лист Usystems'!C:C,0))="Ограниченно доступен в пределах складских остатков"),B125,
                     IFERROR(INDEX(Portfolio!M:M,MATCH(B125+0,Portfolio!C:C,0)),
                     INDEX(Portfolio!M:M,MATCH(B125+0,Portfolio!I:I,0)))),
                IFERROR(INDEX(Portfolio!M:M,MATCH(B125+0,Portfolio!C:C,0)),INDEX(Portfolio!M:M,MATCH(B125+0,Portfolio!I:I,0)))),
       "")</f>
        <v/>
      </c>
      <c r="D125" s="68" t="str">
        <f>IF($C125="","",IFERROR(VLOOKUP($C125,'Прайс-лист Usystems'!$C:$U,3,0),""))</f>
        <v/>
      </c>
      <c r="E125" s="68" t="str">
        <f>IF($C125="","",IFERROR(VLOOKUP($C125,'Прайс-лист Usystems'!$C:$U,8,0),""))</f>
        <v/>
      </c>
      <c r="F125" s="69" t="str">
        <f>IF($C125="","",IFERROR(VLOOKUP($C125,'Прайс-лист Usystems'!$C:$U,9,0),""))</f>
        <v/>
      </c>
      <c r="G125" s="75"/>
      <c r="H125" s="69" t="str">
        <f>IF($C125="","",IFERROR(ROUNDUP(G125/VLOOKUP($C125,'Прайс-лист Usystems'!$C:$U,13,0),0)*VLOOKUP($C125,'Прайс-лист Usystems'!$C:$U,13,0),""))</f>
        <v/>
      </c>
      <c r="I125" s="167" t="str">
        <f>IF($C125="","",IFERROR(VLOOKUP($C125,'Прайс-лист Usystems'!$C:$U,10,0),""))</f>
        <v/>
      </c>
      <c r="J125" s="77"/>
      <c r="K125" s="73" t="str">
        <f t="shared" si="2"/>
        <v/>
      </c>
      <c r="L125" s="72" t="str">
        <f t="shared" si="3"/>
        <v/>
      </c>
      <c r="M125" s="170" t="str">
        <f>IF($C125="","",IFERROR(IF(VLOOKUP($C125,'Прайс-лист Usystems'!$C:$U,11,0)=0,"",VLOOKUP($C125,'Прайс-лист Usystems'!$C:$U,11,0)*$H125),""))</f>
        <v/>
      </c>
      <c r="N125" s="170" t="str">
        <f>IF($C125="","",IFERROR(IF(VLOOKUP($C125,'Прайс-лист Usystems'!$C:$U,12,0)=0,"",VLOOKUP($C125,'Прайс-лист Usystems'!$C:$U,12,0)*$H125),""))</f>
        <v/>
      </c>
    </row>
    <row r="126" spans="2:14" x14ac:dyDescent="0.25">
      <c r="B126" s="76"/>
      <c r="C126" s="81" t="str">
        <f>IFERROR(IFERROR(IF(OR(
                     INDEX('Прайс-лист Usystems'!G:G,MATCH(B126+0,'Прайс-лист Usystems'!C:C,0))="Регулярный ассортимент",  INDEX('Прайс-лист Usystems'!G:G,MATCH(B126+0,'Прайс-лист Usystems'!C:C,0))="Ограниченно доступен в пределах складских остатков"),B126,
                     IFERROR(INDEX(Portfolio!M:M,MATCH(B126+0,Portfolio!C:C,0)),
                     INDEX(Portfolio!M:M,MATCH(B126+0,Portfolio!I:I,0)))),
                IFERROR(INDEX(Portfolio!M:M,MATCH(B126+0,Portfolio!C:C,0)),INDEX(Portfolio!M:M,MATCH(B126+0,Portfolio!I:I,0)))),
       "")</f>
        <v/>
      </c>
      <c r="D126" s="68" t="str">
        <f>IF($C126="","",IFERROR(VLOOKUP($C126,'Прайс-лист Usystems'!$C:$U,3,0),""))</f>
        <v/>
      </c>
      <c r="E126" s="68" t="str">
        <f>IF($C126="","",IFERROR(VLOOKUP($C126,'Прайс-лист Usystems'!$C:$U,8,0),""))</f>
        <v/>
      </c>
      <c r="F126" s="69" t="str">
        <f>IF($C126="","",IFERROR(VLOOKUP($C126,'Прайс-лист Usystems'!$C:$U,9,0),""))</f>
        <v/>
      </c>
      <c r="G126" s="75"/>
      <c r="H126" s="69" t="str">
        <f>IF($C126="","",IFERROR(ROUNDUP(G126/VLOOKUP($C126,'Прайс-лист Usystems'!$C:$U,13,0),0)*VLOOKUP($C126,'Прайс-лист Usystems'!$C:$U,13,0),""))</f>
        <v/>
      </c>
      <c r="I126" s="167" t="str">
        <f>IF($C126="","",IFERROR(VLOOKUP($C126,'Прайс-лист Usystems'!$C:$U,10,0),""))</f>
        <v/>
      </c>
      <c r="J126" s="77"/>
      <c r="K126" s="73" t="str">
        <f t="shared" si="2"/>
        <v/>
      </c>
      <c r="L126" s="72" t="str">
        <f t="shared" si="3"/>
        <v/>
      </c>
      <c r="M126" s="170" t="str">
        <f>IF($C126="","",IFERROR(IF(VLOOKUP($C126,'Прайс-лист Usystems'!$C:$U,11,0)=0,"",VLOOKUP($C126,'Прайс-лист Usystems'!$C:$U,11,0)*$H126),""))</f>
        <v/>
      </c>
      <c r="N126" s="170" t="str">
        <f>IF($C126="","",IFERROR(IF(VLOOKUP($C126,'Прайс-лист Usystems'!$C:$U,12,0)=0,"",VLOOKUP($C126,'Прайс-лист Usystems'!$C:$U,12,0)*$H126),""))</f>
        <v/>
      </c>
    </row>
    <row r="127" spans="2:14" x14ac:dyDescent="0.25">
      <c r="B127" s="76"/>
      <c r="C127" s="81" t="str">
        <f>IFERROR(IFERROR(IF(OR(
                     INDEX('Прайс-лист Usystems'!G:G,MATCH(B127+0,'Прайс-лист Usystems'!C:C,0))="Регулярный ассортимент",  INDEX('Прайс-лист Usystems'!G:G,MATCH(B127+0,'Прайс-лист Usystems'!C:C,0))="Ограниченно доступен в пределах складских остатков"),B127,
                     IFERROR(INDEX(Portfolio!M:M,MATCH(B127+0,Portfolio!C:C,0)),
                     INDEX(Portfolio!M:M,MATCH(B127+0,Portfolio!I:I,0)))),
                IFERROR(INDEX(Portfolio!M:M,MATCH(B127+0,Portfolio!C:C,0)),INDEX(Portfolio!M:M,MATCH(B127+0,Portfolio!I:I,0)))),
       "")</f>
        <v/>
      </c>
      <c r="D127" s="68" t="str">
        <f>IF($C127="","",IFERROR(VLOOKUP($C127,'Прайс-лист Usystems'!$C:$U,3,0),""))</f>
        <v/>
      </c>
      <c r="E127" s="68" t="str">
        <f>IF($C127="","",IFERROR(VLOOKUP($C127,'Прайс-лист Usystems'!$C:$U,8,0),""))</f>
        <v/>
      </c>
      <c r="F127" s="69" t="str">
        <f>IF($C127="","",IFERROR(VLOOKUP($C127,'Прайс-лист Usystems'!$C:$U,9,0),""))</f>
        <v/>
      </c>
      <c r="G127" s="75"/>
      <c r="H127" s="69" t="str">
        <f>IF($C127="","",IFERROR(ROUNDUP(G127/VLOOKUP($C127,'Прайс-лист Usystems'!$C:$U,13,0),0)*VLOOKUP($C127,'Прайс-лист Usystems'!$C:$U,13,0),""))</f>
        <v/>
      </c>
      <c r="I127" s="167" t="str">
        <f>IF($C127="","",IFERROR(VLOOKUP($C127,'Прайс-лист Usystems'!$C:$U,10,0),""))</f>
        <v/>
      </c>
      <c r="J127" s="77"/>
      <c r="K127" s="73" t="str">
        <f t="shared" si="2"/>
        <v/>
      </c>
      <c r="L127" s="72" t="str">
        <f t="shared" si="3"/>
        <v/>
      </c>
      <c r="M127" s="170" t="str">
        <f>IF($C127="","",IFERROR(IF(VLOOKUP($C127,'Прайс-лист Usystems'!$C:$U,11,0)=0,"",VLOOKUP($C127,'Прайс-лист Usystems'!$C:$U,11,0)*$H127),""))</f>
        <v/>
      </c>
      <c r="N127" s="170" t="str">
        <f>IF($C127="","",IFERROR(IF(VLOOKUP($C127,'Прайс-лист Usystems'!$C:$U,12,0)=0,"",VLOOKUP($C127,'Прайс-лист Usystems'!$C:$U,12,0)*$H127),""))</f>
        <v/>
      </c>
    </row>
    <row r="128" spans="2:14" x14ac:dyDescent="0.25">
      <c r="B128" s="76"/>
      <c r="C128" s="81" t="str">
        <f>IFERROR(IFERROR(IF(OR(
                     INDEX('Прайс-лист Usystems'!G:G,MATCH(B128+0,'Прайс-лист Usystems'!C:C,0))="Регулярный ассортимент",  INDEX('Прайс-лист Usystems'!G:G,MATCH(B128+0,'Прайс-лист Usystems'!C:C,0))="Ограниченно доступен в пределах складских остатков"),B128,
                     IFERROR(INDEX(Portfolio!M:M,MATCH(B128+0,Portfolio!C:C,0)),
                     INDEX(Portfolio!M:M,MATCH(B128+0,Portfolio!I:I,0)))),
                IFERROR(INDEX(Portfolio!M:M,MATCH(B128+0,Portfolio!C:C,0)),INDEX(Portfolio!M:M,MATCH(B128+0,Portfolio!I:I,0)))),
       "")</f>
        <v/>
      </c>
      <c r="D128" s="68" t="str">
        <f>IF($C128="","",IFERROR(VLOOKUP($C128,'Прайс-лист Usystems'!$C:$U,3,0),""))</f>
        <v/>
      </c>
      <c r="E128" s="68" t="str">
        <f>IF($C128="","",IFERROR(VLOOKUP($C128,'Прайс-лист Usystems'!$C:$U,8,0),""))</f>
        <v/>
      </c>
      <c r="F128" s="69" t="str">
        <f>IF($C128="","",IFERROR(VLOOKUP($C128,'Прайс-лист Usystems'!$C:$U,9,0),""))</f>
        <v/>
      </c>
      <c r="G128" s="75"/>
      <c r="H128" s="69" t="str">
        <f>IF($C128="","",IFERROR(ROUNDUP(G128/VLOOKUP($C128,'Прайс-лист Usystems'!$C:$U,13,0),0)*VLOOKUP($C128,'Прайс-лист Usystems'!$C:$U,13,0),""))</f>
        <v/>
      </c>
      <c r="I128" s="167" t="str">
        <f>IF($C128="","",IFERROR(VLOOKUP($C128,'Прайс-лист Usystems'!$C:$U,10,0),""))</f>
        <v/>
      </c>
      <c r="J128" s="77"/>
      <c r="K128" s="73" t="str">
        <f t="shared" si="2"/>
        <v/>
      </c>
      <c r="L128" s="72" t="str">
        <f t="shared" si="3"/>
        <v/>
      </c>
      <c r="M128" s="170" t="str">
        <f>IF($C128="","",IFERROR(IF(VLOOKUP($C128,'Прайс-лист Usystems'!$C:$U,11,0)=0,"",VLOOKUP($C128,'Прайс-лист Usystems'!$C:$U,11,0)*$H128),""))</f>
        <v/>
      </c>
      <c r="N128" s="170" t="str">
        <f>IF($C128="","",IFERROR(IF(VLOOKUP($C128,'Прайс-лист Usystems'!$C:$U,12,0)=0,"",VLOOKUP($C128,'Прайс-лист Usystems'!$C:$U,12,0)*$H128),""))</f>
        <v/>
      </c>
    </row>
    <row r="129" spans="2:14" x14ac:dyDescent="0.25">
      <c r="B129" s="76"/>
      <c r="C129" s="81" t="str">
        <f>IFERROR(IFERROR(IF(OR(
                     INDEX('Прайс-лист Usystems'!G:G,MATCH(B129+0,'Прайс-лист Usystems'!C:C,0))="Регулярный ассортимент",  INDEX('Прайс-лист Usystems'!G:G,MATCH(B129+0,'Прайс-лист Usystems'!C:C,0))="Ограниченно доступен в пределах складских остатков"),B129,
                     IFERROR(INDEX(Portfolio!M:M,MATCH(B129+0,Portfolio!C:C,0)),
                     INDEX(Portfolio!M:M,MATCH(B129+0,Portfolio!I:I,0)))),
                IFERROR(INDEX(Portfolio!M:M,MATCH(B129+0,Portfolio!C:C,0)),INDEX(Portfolio!M:M,MATCH(B129+0,Portfolio!I:I,0)))),
       "")</f>
        <v/>
      </c>
      <c r="D129" s="68" t="str">
        <f>IF($C129="","",IFERROR(VLOOKUP($C129,'Прайс-лист Usystems'!$C:$U,3,0),""))</f>
        <v/>
      </c>
      <c r="E129" s="68" t="str">
        <f>IF($C129="","",IFERROR(VLOOKUP($C129,'Прайс-лист Usystems'!$C:$U,8,0),""))</f>
        <v/>
      </c>
      <c r="F129" s="69" t="str">
        <f>IF($C129="","",IFERROR(VLOOKUP($C129,'Прайс-лист Usystems'!$C:$U,9,0),""))</f>
        <v/>
      </c>
      <c r="G129" s="75"/>
      <c r="H129" s="69" t="str">
        <f>IF($C129="","",IFERROR(ROUNDUP(G129/VLOOKUP($C129,'Прайс-лист Usystems'!$C:$U,13,0),0)*VLOOKUP($C129,'Прайс-лист Usystems'!$C:$U,13,0),""))</f>
        <v/>
      </c>
      <c r="I129" s="167" t="str">
        <f>IF($C129="","",IFERROR(VLOOKUP($C129,'Прайс-лист Usystems'!$C:$U,10,0),""))</f>
        <v/>
      </c>
      <c r="J129" s="77"/>
      <c r="K129" s="73" t="str">
        <f t="shared" si="2"/>
        <v/>
      </c>
      <c r="L129" s="72" t="str">
        <f t="shared" si="3"/>
        <v/>
      </c>
      <c r="M129" s="170" t="str">
        <f>IF($C129="","",IFERROR(IF(VLOOKUP($C129,'Прайс-лист Usystems'!$C:$U,11,0)=0,"",VLOOKUP($C129,'Прайс-лист Usystems'!$C:$U,11,0)*$H129),""))</f>
        <v/>
      </c>
      <c r="N129" s="170" t="str">
        <f>IF($C129="","",IFERROR(IF(VLOOKUP($C129,'Прайс-лист Usystems'!$C:$U,12,0)=0,"",VLOOKUP($C129,'Прайс-лист Usystems'!$C:$U,12,0)*$H129),""))</f>
        <v/>
      </c>
    </row>
    <row r="130" spans="2:14" x14ac:dyDescent="0.25">
      <c r="B130" s="76"/>
      <c r="C130" s="81" t="str">
        <f>IFERROR(IFERROR(IF(OR(
                     INDEX('Прайс-лист Usystems'!G:G,MATCH(B130+0,'Прайс-лист Usystems'!C:C,0))="Регулярный ассортимент",  INDEX('Прайс-лист Usystems'!G:G,MATCH(B130+0,'Прайс-лист Usystems'!C:C,0))="Ограниченно доступен в пределах складских остатков"),B130,
                     IFERROR(INDEX(Portfolio!M:M,MATCH(B130+0,Portfolio!C:C,0)),
                     INDEX(Portfolio!M:M,MATCH(B130+0,Portfolio!I:I,0)))),
                IFERROR(INDEX(Portfolio!M:M,MATCH(B130+0,Portfolio!C:C,0)),INDEX(Portfolio!M:M,MATCH(B130+0,Portfolio!I:I,0)))),
       "")</f>
        <v/>
      </c>
      <c r="D130" s="68" t="str">
        <f>IF($C130="","",IFERROR(VLOOKUP($C130,'Прайс-лист Usystems'!$C:$U,3,0),""))</f>
        <v/>
      </c>
      <c r="E130" s="68" t="str">
        <f>IF($C130="","",IFERROR(VLOOKUP($C130,'Прайс-лист Usystems'!$C:$U,8,0),""))</f>
        <v/>
      </c>
      <c r="F130" s="69" t="str">
        <f>IF($C130="","",IFERROR(VLOOKUP($C130,'Прайс-лист Usystems'!$C:$U,9,0),""))</f>
        <v/>
      </c>
      <c r="G130" s="75"/>
      <c r="H130" s="69" t="str">
        <f>IF($C130="","",IFERROR(ROUNDUP(G130/VLOOKUP($C130,'Прайс-лист Usystems'!$C:$U,13,0),0)*VLOOKUP($C130,'Прайс-лист Usystems'!$C:$U,13,0),""))</f>
        <v/>
      </c>
      <c r="I130" s="167" t="str">
        <f>IF($C130="","",IFERROR(VLOOKUP($C130,'Прайс-лист Usystems'!$C:$U,10,0),""))</f>
        <v/>
      </c>
      <c r="J130" s="77"/>
      <c r="K130" s="73" t="str">
        <f t="shared" si="2"/>
        <v/>
      </c>
      <c r="L130" s="72" t="str">
        <f t="shared" si="3"/>
        <v/>
      </c>
      <c r="M130" s="170" t="str">
        <f>IF($C130="","",IFERROR(IF(VLOOKUP($C130,'Прайс-лист Usystems'!$C:$U,11,0)=0,"",VLOOKUP($C130,'Прайс-лист Usystems'!$C:$U,11,0)*$H130),""))</f>
        <v/>
      </c>
      <c r="N130" s="170" t="str">
        <f>IF($C130="","",IFERROR(IF(VLOOKUP($C130,'Прайс-лист Usystems'!$C:$U,12,0)=0,"",VLOOKUP($C130,'Прайс-лист Usystems'!$C:$U,12,0)*$H130),""))</f>
        <v/>
      </c>
    </row>
    <row r="131" spans="2:14" x14ac:dyDescent="0.25">
      <c r="B131" s="76"/>
      <c r="C131" s="81" t="str">
        <f>IFERROR(IFERROR(IF(OR(
                     INDEX('Прайс-лист Usystems'!G:G,MATCH(B131+0,'Прайс-лист Usystems'!C:C,0))="Регулярный ассортимент",  INDEX('Прайс-лист Usystems'!G:G,MATCH(B131+0,'Прайс-лист Usystems'!C:C,0))="Ограниченно доступен в пределах складских остатков"),B131,
                     IFERROR(INDEX(Portfolio!M:M,MATCH(B131+0,Portfolio!C:C,0)),
                     INDEX(Portfolio!M:M,MATCH(B131+0,Portfolio!I:I,0)))),
                IFERROR(INDEX(Portfolio!M:M,MATCH(B131+0,Portfolio!C:C,0)),INDEX(Portfolio!M:M,MATCH(B131+0,Portfolio!I:I,0)))),
       "")</f>
        <v/>
      </c>
      <c r="D131" s="68" t="str">
        <f>IF($C131="","",IFERROR(VLOOKUP($C131,'Прайс-лист Usystems'!$C:$U,3,0),""))</f>
        <v/>
      </c>
      <c r="E131" s="68" t="str">
        <f>IF($C131="","",IFERROR(VLOOKUP($C131,'Прайс-лист Usystems'!$C:$U,8,0),""))</f>
        <v/>
      </c>
      <c r="F131" s="69" t="str">
        <f>IF($C131="","",IFERROR(VLOOKUP($C131,'Прайс-лист Usystems'!$C:$U,9,0),""))</f>
        <v/>
      </c>
      <c r="G131" s="75"/>
      <c r="H131" s="69" t="str">
        <f>IF($C131="","",IFERROR(ROUNDUP(G131/VLOOKUP($C131,'Прайс-лист Usystems'!$C:$U,13,0),0)*VLOOKUP($C131,'Прайс-лист Usystems'!$C:$U,13,0),""))</f>
        <v/>
      </c>
      <c r="I131" s="167" t="str">
        <f>IF($C131="","",IFERROR(VLOOKUP($C131,'Прайс-лист Usystems'!$C:$U,10,0),""))</f>
        <v/>
      </c>
      <c r="J131" s="77"/>
      <c r="K131" s="73" t="str">
        <f t="shared" si="2"/>
        <v/>
      </c>
      <c r="L131" s="72" t="str">
        <f t="shared" si="3"/>
        <v/>
      </c>
      <c r="M131" s="170" t="str">
        <f>IF($C131="","",IFERROR(IF(VLOOKUP($C131,'Прайс-лист Usystems'!$C:$U,11,0)=0,"",VLOOKUP($C131,'Прайс-лист Usystems'!$C:$U,11,0)*$H131),""))</f>
        <v/>
      </c>
      <c r="N131" s="170" t="str">
        <f>IF($C131="","",IFERROR(IF(VLOOKUP($C131,'Прайс-лист Usystems'!$C:$U,12,0)=0,"",VLOOKUP($C131,'Прайс-лист Usystems'!$C:$U,12,0)*$H131),""))</f>
        <v/>
      </c>
    </row>
    <row r="132" spans="2:14" x14ac:dyDescent="0.25">
      <c r="B132" s="76"/>
      <c r="C132" s="81" t="str">
        <f>IFERROR(IFERROR(IF(OR(
                     INDEX('Прайс-лист Usystems'!G:G,MATCH(B132+0,'Прайс-лист Usystems'!C:C,0))="Регулярный ассортимент",  INDEX('Прайс-лист Usystems'!G:G,MATCH(B132+0,'Прайс-лист Usystems'!C:C,0))="Ограниченно доступен в пределах складских остатков"),B132,
                     IFERROR(INDEX(Portfolio!M:M,MATCH(B132+0,Portfolio!C:C,0)),
                     INDEX(Portfolio!M:M,MATCH(B132+0,Portfolio!I:I,0)))),
                IFERROR(INDEX(Portfolio!M:M,MATCH(B132+0,Portfolio!C:C,0)),INDEX(Portfolio!M:M,MATCH(B132+0,Portfolio!I:I,0)))),
       "")</f>
        <v/>
      </c>
      <c r="D132" s="68" t="str">
        <f>IF($C132="","",IFERROR(VLOOKUP($C132,'Прайс-лист Usystems'!$C:$U,3,0),""))</f>
        <v/>
      </c>
      <c r="E132" s="68" t="str">
        <f>IF($C132="","",IFERROR(VLOOKUP($C132,'Прайс-лист Usystems'!$C:$U,8,0),""))</f>
        <v/>
      </c>
      <c r="F132" s="69" t="str">
        <f>IF($C132="","",IFERROR(VLOOKUP($C132,'Прайс-лист Usystems'!$C:$U,9,0),""))</f>
        <v/>
      </c>
      <c r="G132" s="75"/>
      <c r="H132" s="69" t="str">
        <f>IF($C132="","",IFERROR(ROUNDUP(G132/VLOOKUP($C132,'Прайс-лист Usystems'!$C:$U,13,0),0)*VLOOKUP($C132,'Прайс-лист Usystems'!$C:$U,13,0),""))</f>
        <v/>
      </c>
      <c r="I132" s="167" t="str">
        <f>IF($C132="","",IFERROR(VLOOKUP($C132,'Прайс-лист Usystems'!$C:$U,10,0),""))</f>
        <v/>
      </c>
      <c r="J132" s="77"/>
      <c r="K132" s="73" t="str">
        <f t="shared" si="2"/>
        <v/>
      </c>
      <c r="L132" s="72" t="str">
        <f t="shared" si="3"/>
        <v/>
      </c>
      <c r="M132" s="170" t="str">
        <f>IF($C132="","",IFERROR(IF(VLOOKUP($C132,'Прайс-лист Usystems'!$C:$U,11,0)=0,"",VLOOKUP($C132,'Прайс-лист Usystems'!$C:$U,11,0)*$H132),""))</f>
        <v/>
      </c>
      <c r="N132" s="170" t="str">
        <f>IF($C132="","",IFERROR(IF(VLOOKUP($C132,'Прайс-лист Usystems'!$C:$U,12,0)=0,"",VLOOKUP($C132,'Прайс-лист Usystems'!$C:$U,12,0)*$H132),""))</f>
        <v/>
      </c>
    </row>
    <row r="133" spans="2:14" x14ac:dyDescent="0.25">
      <c r="B133" s="76"/>
      <c r="C133" s="81" t="str">
        <f>IFERROR(IFERROR(IF(OR(
                     INDEX('Прайс-лист Usystems'!G:G,MATCH(B133+0,'Прайс-лист Usystems'!C:C,0))="Регулярный ассортимент",  INDEX('Прайс-лист Usystems'!G:G,MATCH(B133+0,'Прайс-лист Usystems'!C:C,0))="Ограниченно доступен в пределах складских остатков"),B133,
                     IFERROR(INDEX(Portfolio!M:M,MATCH(B133+0,Portfolio!C:C,0)),
                     INDEX(Portfolio!M:M,MATCH(B133+0,Portfolio!I:I,0)))),
                IFERROR(INDEX(Portfolio!M:M,MATCH(B133+0,Portfolio!C:C,0)),INDEX(Portfolio!M:M,MATCH(B133+0,Portfolio!I:I,0)))),
       "")</f>
        <v/>
      </c>
      <c r="D133" s="68" t="str">
        <f>IF($C133="","",IFERROR(VLOOKUP($C133,'Прайс-лист Usystems'!$C:$U,3,0),""))</f>
        <v/>
      </c>
      <c r="E133" s="68" t="str">
        <f>IF($C133="","",IFERROR(VLOOKUP($C133,'Прайс-лист Usystems'!$C:$U,8,0),""))</f>
        <v/>
      </c>
      <c r="F133" s="69" t="str">
        <f>IF($C133="","",IFERROR(VLOOKUP($C133,'Прайс-лист Usystems'!$C:$U,9,0),""))</f>
        <v/>
      </c>
      <c r="G133" s="75"/>
      <c r="H133" s="69" t="str">
        <f>IF($C133="","",IFERROR(ROUNDUP(G133/VLOOKUP($C133,'Прайс-лист Usystems'!$C:$U,13,0),0)*VLOOKUP($C133,'Прайс-лист Usystems'!$C:$U,13,0),""))</f>
        <v/>
      </c>
      <c r="I133" s="167" t="str">
        <f>IF($C133="","",IFERROR(VLOOKUP($C133,'Прайс-лист Usystems'!$C:$U,10,0),""))</f>
        <v/>
      </c>
      <c r="J133" s="77"/>
      <c r="K133" s="73" t="str">
        <f t="shared" si="2"/>
        <v/>
      </c>
      <c r="L133" s="72" t="str">
        <f t="shared" si="3"/>
        <v/>
      </c>
      <c r="M133" s="170" t="str">
        <f>IF($C133="","",IFERROR(IF(VLOOKUP($C133,'Прайс-лист Usystems'!$C:$U,11,0)=0,"",VLOOKUP($C133,'Прайс-лист Usystems'!$C:$U,11,0)*$H133),""))</f>
        <v/>
      </c>
      <c r="N133" s="170" t="str">
        <f>IF($C133="","",IFERROR(IF(VLOOKUP($C133,'Прайс-лист Usystems'!$C:$U,12,0)=0,"",VLOOKUP($C133,'Прайс-лист Usystems'!$C:$U,12,0)*$H133),""))</f>
        <v/>
      </c>
    </row>
    <row r="134" spans="2:14" x14ac:dyDescent="0.25">
      <c r="B134" s="76"/>
      <c r="C134" s="81" t="str">
        <f>IFERROR(IFERROR(IF(OR(
                     INDEX('Прайс-лист Usystems'!G:G,MATCH(B134+0,'Прайс-лист Usystems'!C:C,0))="Регулярный ассортимент",  INDEX('Прайс-лист Usystems'!G:G,MATCH(B134+0,'Прайс-лист Usystems'!C:C,0))="Ограниченно доступен в пределах складских остатков"),B134,
                     IFERROR(INDEX(Portfolio!M:M,MATCH(B134+0,Portfolio!C:C,0)),
                     INDEX(Portfolio!M:M,MATCH(B134+0,Portfolio!I:I,0)))),
                IFERROR(INDEX(Portfolio!M:M,MATCH(B134+0,Portfolio!C:C,0)),INDEX(Portfolio!M:M,MATCH(B134+0,Portfolio!I:I,0)))),
       "")</f>
        <v/>
      </c>
      <c r="D134" s="68" t="str">
        <f>IF($C134="","",IFERROR(VLOOKUP($C134,'Прайс-лист Usystems'!$C:$U,3,0),""))</f>
        <v/>
      </c>
      <c r="E134" s="68" t="str">
        <f>IF($C134="","",IFERROR(VLOOKUP($C134,'Прайс-лист Usystems'!$C:$U,8,0),""))</f>
        <v/>
      </c>
      <c r="F134" s="69" t="str">
        <f>IF($C134="","",IFERROR(VLOOKUP($C134,'Прайс-лист Usystems'!$C:$U,9,0),""))</f>
        <v/>
      </c>
      <c r="G134" s="75"/>
      <c r="H134" s="69" t="str">
        <f>IF($C134="","",IFERROR(ROUNDUP(G134/VLOOKUP($C134,'Прайс-лист Usystems'!$C:$U,13,0),0)*VLOOKUP($C134,'Прайс-лист Usystems'!$C:$U,13,0),""))</f>
        <v/>
      </c>
      <c r="I134" s="167" t="str">
        <f>IF($C134="","",IFERROR(VLOOKUP($C134,'Прайс-лист Usystems'!$C:$U,10,0),""))</f>
        <v/>
      </c>
      <c r="J134" s="77"/>
      <c r="K134" s="73" t="str">
        <f t="shared" si="2"/>
        <v/>
      </c>
      <c r="L134" s="72" t="str">
        <f t="shared" si="3"/>
        <v/>
      </c>
      <c r="M134" s="170" t="str">
        <f>IF($C134="","",IFERROR(IF(VLOOKUP($C134,'Прайс-лист Usystems'!$C:$U,11,0)=0,"",VLOOKUP($C134,'Прайс-лист Usystems'!$C:$U,11,0)*$H134),""))</f>
        <v/>
      </c>
      <c r="N134" s="170" t="str">
        <f>IF($C134="","",IFERROR(IF(VLOOKUP($C134,'Прайс-лист Usystems'!$C:$U,12,0)=0,"",VLOOKUP($C134,'Прайс-лист Usystems'!$C:$U,12,0)*$H134),""))</f>
        <v/>
      </c>
    </row>
    <row r="135" spans="2:14" x14ac:dyDescent="0.25">
      <c r="B135" s="76"/>
      <c r="C135" s="81" t="str">
        <f>IFERROR(IFERROR(IF(OR(
                     INDEX('Прайс-лист Usystems'!G:G,MATCH(B135+0,'Прайс-лист Usystems'!C:C,0))="Регулярный ассортимент",  INDEX('Прайс-лист Usystems'!G:G,MATCH(B135+0,'Прайс-лист Usystems'!C:C,0))="Ограниченно доступен в пределах складских остатков"),B135,
                     IFERROR(INDEX(Portfolio!M:M,MATCH(B135+0,Portfolio!C:C,0)),
                     INDEX(Portfolio!M:M,MATCH(B135+0,Portfolio!I:I,0)))),
                IFERROR(INDEX(Portfolio!M:M,MATCH(B135+0,Portfolio!C:C,0)),INDEX(Portfolio!M:M,MATCH(B135+0,Portfolio!I:I,0)))),
       "")</f>
        <v/>
      </c>
      <c r="D135" s="68" t="str">
        <f>IF($C135="","",IFERROR(VLOOKUP($C135,'Прайс-лист Usystems'!$C:$U,3,0),""))</f>
        <v/>
      </c>
      <c r="E135" s="68" t="str">
        <f>IF($C135="","",IFERROR(VLOOKUP($C135,'Прайс-лист Usystems'!$C:$U,8,0),""))</f>
        <v/>
      </c>
      <c r="F135" s="69" t="str">
        <f>IF($C135="","",IFERROR(VLOOKUP($C135,'Прайс-лист Usystems'!$C:$U,9,0),""))</f>
        <v/>
      </c>
      <c r="G135" s="75"/>
      <c r="H135" s="69" t="str">
        <f>IF($C135="","",IFERROR(ROUNDUP(G135/VLOOKUP($C135,'Прайс-лист Usystems'!$C:$U,13,0),0)*VLOOKUP($C135,'Прайс-лист Usystems'!$C:$U,13,0),""))</f>
        <v/>
      </c>
      <c r="I135" s="167" t="str">
        <f>IF($C135="","",IFERROR(VLOOKUP($C135,'Прайс-лист Usystems'!$C:$U,10,0),""))</f>
        <v/>
      </c>
      <c r="J135" s="77"/>
      <c r="K135" s="73" t="str">
        <f t="shared" si="2"/>
        <v/>
      </c>
      <c r="L135" s="72" t="str">
        <f t="shared" si="3"/>
        <v/>
      </c>
      <c r="M135" s="170" t="str">
        <f>IF($C135="","",IFERROR(IF(VLOOKUP($C135,'Прайс-лист Usystems'!$C:$U,11,0)=0,"",VLOOKUP($C135,'Прайс-лист Usystems'!$C:$U,11,0)*$H135),""))</f>
        <v/>
      </c>
      <c r="N135" s="170" t="str">
        <f>IF($C135="","",IFERROR(IF(VLOOKUP($C135,'Прайс-лист Usystems'!$C:$U,12,0)=0,"",VLOOKUP($C135,'Прайс-лист Usystems'!$C:$U,12,0)*$H135),""))</f>
        <v/>
      </c>
    </row>
    <row r="136" spans="2:14" x14ac:dyDescent="0.25">
      <c r="B136" s="76"/>
      <c r="C136" s="81" t="str">
        <f>IFERROR(IFERROR(IF(OR(
                     INDEX('Прайс-лист Usystems'!G:G,MATCH(B136+0,'Прайс-лист Usystems'!C:C,0))="Регулярный ассортимент",  INDEX('Прайс-лист Usystems'!G:G,MATCH(B136+0,'Прайс-лист Usystems'!C:C,0))="Ограниченно доступен в пределах складских остатков"),B136,
                     IFERROR(INDEX(Portfolio!M:M,MATCH(B136+0,Portfolio!C:C,0)),
                     INDEX(Portfolio!M:M,MATCH(B136+0,Portfolio!I:I,0)))),
                IFERROR(INDEX(Portfolio!M:M,MATCH(B136+0,Portfolio!C:C,0)),INDEX(Portfolio!M:M,MATCH(B136+0,Portfolio!I:I,0)))),
       "")</f>
        <v/>
      </c>
      <c r="D136" s="68" t="str">
        <f>IF($C136="","",IFERROR(VLOOKUP($C136,'Прайс-лист Usystems'!$C:$U,3,0),""))</f>
        <v/>
      </c>
      <c r="E136" s="68" t="str">
        <f>IF($C136="","",IFERROR(VLOOKUP($C136,'Прайс-лист Usystems'!$C:$U,8,0),""))</f>
        <v/>
      </c>
      <c r="F136" s="69" t="str">
        <f>IF($C136="","",IFERROR(VLOOKUP($C136,'Прайс-лист Usystems'!$C:$U,9,0),""))</f>
        <v/>
      </c>
      <c r="G136" s="75"/>
      <c r="H136" s="69" t="str">
        <f>IF($C136="","",IFERROR(ROUNDUP(G136/VLOOKUP($C136,'Прайс-лист Usystems'!$C:$U,13,0),0)*VLOOKUP($C136,'Прайс-лист Usystems'!$C:$U,13,0),""))</f>
        <v/>
      </c>
      <c r="I136" s="167" t="str">
        <f>IF($C136="","",IFERROR(VLOOKUP($C136,'Прайс-лист Usystems'!$C:$U,10,0),""))</f>
        <v/>
      </c>
      <c r="J136" s="77"/>
      <c r="K136" s="73" t="str">
        <f t="shared" si="2"/>
        <v/>
      </c>
      <c r="L136" s="72" t="str">
        <f t="shared" si="3"/>
        <v/>
      </c>
      <c r="M136" s="170" t="str">
        <f>IF($C136="","",IFERROR(IF(VLOOKUP($C136,'Прайс-лист Usystems'!$C:$U,11,0)=0,"",VLOOKUP($C136,'Прайс-лист Usystems'!$C:$U,11,0)*$H136),""))</f>
        <v/>
      </c>
      <c r="N136" s="170" t="str">
        <f>IF($C136="","",IFERROR(IF(VLOOKUP($C136,'Прайс-лист Usystems'!$C:$U,12,0)=0,"",VLOOKUP($C136,'Прайс-лист Usystems'!$C:$U,12,0)*$H136),""))</f>
        <v/>
      </c>
    </row>
    <row r="137" spans="2:14" x14ac:dyDescent="0.25">
      <c r="B137" s="76"/>
      <c r="C137" s="81" t="str">
        <f>IFERROR(IFERROR(IF(OR(
                     INDEX('Прайс-лист Usystems'!G:G,MATCH(B137+0,'Прайс-лист Usystems'!C:C,0))="Регулярный ассортимент",  INDEX('Прайс-лист Usystems'!G:G,MATCH(B137+0,'Прайс-лист Usystems'!C:C,0))="Ограниченно доступен в пределах складских остатков"),B137,
                     IFERROR(INDEX(Portfolio!M:M,MATCH(B137+0,Portfolio!C:C,0)),
                     INDEX(Portfolio!M:M,MATCH(B137+0,Portfolio!I:I,0)))),
                IFERROR(INDEX(Portfolio!M:M,MATCH(B137+0,Portfolio!C:C,0)),INDEX(Portfolio!M:M,MATCH(B137+0,Portfolio!I:I,0)))),
       "")</f>
        <v/>
      </c>
      <c r="D137" s="68" t="str">
        <f>IF($C137="","",IFERROR(VLOOKUP($C137,'Прайс-лист Usystems'!$C:$U,3,0),""))</f>
        <v/>
      </c>
      <c r="E137" s="68" t="str">
        <f>IF($C137="","",IFERROR(VLOOKUP($C137,'Прайс-лист Usystems'!$C:$U,8,0),""))</f>
        <v/>
      </c>
      <c r="F137" s="69" t="str">
        <f>IF($C137="","",IFERROR(VLOOKUP($C137,'Прайс-лист Usystems'!$C:$U,9,0),""))</f>
        <v/>
      </c>
      <c r="G137" s="75"/>
      <c r="H137" s="69" t="str">
        <f>IF($C137="","",IFERROR(ROUNDUP(G137/VLOOKUP($C137,'Прайс-лист Usystems'!$C:$U,13,0),0)*VLOOKUP($C137,'Прайс-лист Usystems'!$C:$U,13,0),""))</f>
        <v/>
      </c>
      <c r="I137" s="167" t="str">
        <f>IF($C137="","",IFERROR(VLOOKUP($C137,'Прайс-лист Usystems'!$C:$U,10,0),""))</f>
        <v/>
      </c>
      <c r="J137" s="77"/>
      <c r="K137" s="73" t="str">
        <f t="shared" si="2"/>
        <v/>
      </c>
      <c r="L137" s="72" t="str">
        <f t="shared" si="3"/>
        <v/>
      </c>
      <c r="M137" s="170" t="str">
        <f>IF($C137="","",IFERROR(IF(VLOOKUP($C137,'Прайс-лист Usystems'!$C:$U,11,0)=0,"",VLOOKUP($C137,'Прайс-лист Usystems'!$C:$U,11,0)*$H137),""))</f>
        <v/>
      </c>
      <c r="N137" s="170" t="str">
        <f>IF($C137="","",IFERROR(IF(VLOOKUP($C137,'Прайс-лист Usystems'!$C:$U,12,0)=0,"",VLOOKUP($C137,'Прайс-лист Usystems'!$C:$U,12,0)*$H137),""))</f>
        <v/>
      </c>
    </row>
    <row r="138" spans="2:14" x14ac:dyDescent="0.25">
      <c r="B138" s="76"/>
      <c r="C138" s="81" t="str">
        <f>IFERROR(IFERROR(IF(OR(
                     INDEX('Прайс-лист Usystems'!G:G,MATCH(B138+0,'Прайс-лист Usystems'!C:C,0))="Регулярный ассортимент",  INDEX('Прайс-лист Usystems'!G:G,MATCH(B138+0,'Прайс-лист Usystems'!C:C,0))="Ограниченно доступен в пределах складских остатков"),B138,
                     IFERROR(INDEX(Portfolio!M:M,MATCH(B138+0,Portfolio!C:C,0)),
                     INDEX(Portfolio!M:M,MATCH(B138+0,Portfolio!I:I,0)))),
                IFERROR(INDEX(Portfolio!M:M,MATCH(B138+0,Portfolio!C:C,0)),INDEX(Portfolio!M:M,MATCH(B138+0,Portfolio!I:I,0)))),
       "")</f>
        <v/>
      </c>
      <c r="D138" s="68" t="str">
        <f>IF($C138="","",IFERROR(VLOOKUP($C138,'Прайс-лист Usystems'!$C:$U,3,0),""))</f>
        <v/>
      </c>
      <c r="E138" s="68" t="str">
        <f>IF($C138="","",IFERROR(VLOOKUP($C138,'Прайс-лист Usystems'!$C:$U,8,0),""))</f>
        <v/>
      </c>
      <c r="F138" s="69" t="str">
        <f>IF($C138="","",IFERROR(VLOOKUP($C138,'Прайс-лист Usystems'!$C:$U,9,0),""))</f>
        <v/>
      </c>
      <c r="G138" s="75"/>
      <c r="H138" s="69" t="str">
        <f>IF($C138="","",IFERROR(ROUNDUP(G138/VLOOKUP($C138,'Прайс-лист Usystems'!$C:$U,13,0),0)*VLOOKUP($C138,'Прайс-лист Usystems'!$C:$U,13,0),""))</f>
        <v/>
      </c>
      <c r="I138" s="167" t="str">
        <f>IF($C138="","",IFERROR(VLOOKUP($C138,'Прайс-лист Usystems'!$C:$U,10,0),""))</f>
        <v/>
      </c>
      <c r="J138" s="77"/>
      <c r="K138" s="73" t="str">
        <f t="shared" si="2"/>
        <v/>
      </c>
      <c r="L138" s="72" t="str">
        <f t="shared" si="3"/>
        <v/>
      </c>
      <c r="M138" s="170" t="str">
        <f>IF($C138="","",IFERROR(IF(VLOOKUP($C138,'Прайс-лист Usystems'!$C:$U,11,0)=0,"",VLOOKUP($C138,'Прайс-лист Usystems'!$C:$U,11,0)*$H138),""))</f>
        <v/>
      </c>
      <c r="N138" s="170" t="str">
        <f>IF($C138="","",IFERROR(IF(VLOOKUP($C138,'Прайс-лист Usystems'!$C:$U,12,0)=0,"",VLOOKUP($C138,'Прайс-лист Usystems'!$C:$U,12,0)*$H138),""))</f>
        <v/>
      </c>
    </row>
    <row r="139" spans="2:14" x14ac:dyDescent="0.25">
      <c r="B139" s="76"/>
      <c r="C139" s="81" t="str">
        <f>IFERROR(IFERROR(IF(OR(
                     INDEX('Прайс-лист Usystems'!G:G,MATCH(B139+0,'Прайс-лист Usystems'!C:C,0))="Регулярный ассортимент",  INDEX('Прайс-лист Usystems'!G:G,MATCH(B139+0,'Прайс-лист Usystems'!C:C,0))="Ограниченно доступен в пределах складских остатков"),B139,
                     IFERROR(INDEX(Portfolio!M:M,MATCH(B139+0,Portfolio!C:C,0)),
                     INDEX(Portfolio!M:M,MATCH(B139+0,Portfolio!I:I,0)))),
                IFERROR(INDEX(Portfolio!M:M,MATCH(B139+0,Portfolio!C:C,0)),INDEX(Portfolio!M:M,MATCH(B139+0,Portfolio!I:I,0)))),
       "")</f>
        <v/>
      </c>
      <c r="D139" s="68" t="str">
        <f>IF($C139="","",IFERROR(VLOOKUP($C139,'Прайс-лист Usystems'!$C:$U,3,0),""))</f>
        <v/>
      </c>
      <c r="E139" s="68" t="str">
        <f>IF($C139="","",IFERROR(VLOOKUP($C139,'Прайс-лист Usystems'!$C:$U,8,0),""))</f>
        <v/>
      </c>
      <c r="F139" s="69" t="str">
        <f>IF($C139="","",IFERROR(VLOOKUP($C139,'Прайс-лист Usystems'!$C:$U,9,0),""))</f>
        <v/>
      </c>
      <c r="G139" s="75"/>
      <c r="H139" s="69" t="str">
        <f>IF($C139="","",IFERROR(ROUNDUP(G139/VLOOKUP($C139,'Прайс-лист Usystems'!$C:$U,13,0),0)*VLOOKUP($C139,'Прайс-лист Usystems'!$C:$U,13,0),""))</f>
        <v/>
      </c>
      <c r="I139" s="167" t="str">
        <f>IF($C139="","",IFERROR(VLOOKUP($C139,'Прайс-лист Usystems'!$C:$U,10,0),""))</f>
        <v/>
      </c>
      <c r="J139" s="77"/>
      <c r="K139" s="73" t="str">
        <f t="shared" ref="K139:K202" si="4">IFERROR(ROUND(I139*(1-J139),2),"")</f>
        <v/>
      </c>
      <c r="L139" s="72" t="str">
        <f t="shared" ref="L139:L202" si="5">IFERROR(K139*H139,"")</f>
        <v/>
      </c>
      <c r="M139" s="170" t="str">
        <f>IF($C139="","",IFERROR(IF(VLOOKUP($C139,'Прайс-лист Usystems'!$C:$U,11,0)=0,"",VLOOKUP($C139,'Прайс-лист Usystems'!$C:$U,11,0)*$H139),""))</f>
        <v/>
      </c>
      <c r="N139" s="170" t="str">
        <f>IF($C139="","",IFERROR(IF(VLOOKUP($C139,'Прайс-лист Usystems'!$C:$U,12,0)=0,"",VLOOKUP($C139,'Прайс-лист Usystems'!$C:$U,12,0)*$H139),""))</f>
        <v/>
      </c>
    </row>
    <row r="140" spans="2:14" x14ac:dyDescent="0.25">
      <c r="B140" s="76"/>
      <c r="C140" s="81" t="str">
        <f>IFERROR(IFERROR(IF(OR(
                     INDEX('Прайс-лист Usystems'!G:G,MATCH(B140+0,'Прайс-лист Usystems'!C:C,0))="Регулярный ассортимент",  INDEX('Прайс-лист Usystems'!G:G,MATCH(B140+0,'Прайс-лист Usystems'!C:C,0))="Ограниченно доступен в пределах складских остатков"),B140,
                     IFERROR(INDEX(Portfolio!M:M,MATCH(B140+0,Portfolio!C:C,0)),
                     INDEX(Portfolio!M:M,MATCH(B140+0,Portfolio!I:I,0)))),
                IFERROR(INDEX(Portfolio!M:M,MATCH(B140+0,Portfolio!C:C,0)),INDEX(Portfolio!M:M,MATCH(B140+0,Portfolio!I:I,0)))),
       "")</f>
        <v/>
      </c>
      <c r="D140" s="68" t="str">
        <f>IF($C140="","",IFERROR(VLOOKUP($C140,'Прайс-лист Usystems'!$C:$U,3,0),""))</f>
        <v/>
      </c>
      <c r="E140" s="68" t="str">
        <f>IF($C140="","",IFERROR(VLOOKUP($C140,'Прайс-лист Usystems'!$C:$U,8,0),""))</f>
        <v/>
      </c>
      <c r="F140" s="69" t="str">
        <f>IF($C140="","",IFERROR(VLOOKUP($C140,'Прайс-лист Usystems'!$C:$U,9,0),""))</f>
        <v/>
      </c>
      <c r="G140" s="75"/>
      <c r="H140" s="69" t="str">
        <f>IF($C140="","",IFERROR(ROUNDUP(G140/VLOOKUP($C140,'Прайс-лист Usystems'!$C:$U,13,0),0)*VLOOKUP($C140,'Прайс-лист Usystems'!$C:$U,13,0),""))</f>
        <v/>
      </c>
      <c r="I140" s="167" t="str">
        <f>IF($C140="","",IFERROR(VLOOKUP($C140,'Прайс-лист Usystems'!$C:$U,10,0),""))</f>
        <v/>
      </c>
      <c r="J140" s="77"/>
      <c r="K140" s="73" t="str">
        <f t="shared" si="4"/>
        <v/>
      </c>
      <c r="L140" s="72" t="str">
        <f t="shared" si="5"/>
        <v/>
      </c>
      <c r="M140" s="170" t="str">
        <f>IF($C140="","",IFERROR(IF(VLOOKUP($C140,'Прайс-лист Usystems'!$C:$U,11,0)=0,"",VLOOKUP($C140,'Прайс-лист Usystems'!$C:$U,11,0)*$H140),""))</f>
        <v/>
      </c>
      <c r="N140" s="170" t="str">
        <f>IF($C140="","",IFERROR(IF(VLOOKUP($C140,'Прайс-лист Usystems'!$C:$U,12,0)=0,"",VLOOKUP($C140,'Прайс-лист Usystems'!$C:$U,12,0)*$H140),""))</f>
        <v/>
      </c>
    </row>
    <row r="141" spans="2:14" x14ac:dyDescent="0.25">
      <c r="B141" s="76"/>
      <c r="C141" s="81" t="str">
        <f>IFERROR(IFERROR(IF(OR(
                     INDEX('Прайс-лист Usystems'!G:G,MATCH(B141+0,'Прайс-лист Usystems'!C:C,0))="Регулярный ассортимент",  INDEX('Прайс-лист Usystems'!G:G,MATCH(B141+0,'Прайс-лист Usystems'!C:C,0))="Ограниченно доступен в пределах складских остатков"),B141,
                     IFERROR(INDEX(Portfolio!M:M,MATCH(B141+0,Portfolio!C:C,0)),
                     INDEX(Portfolio!M:M,MATCH(B141+0,Portfolio!I:I,0)))),
                IFERROR(INDEX(Portfolio!M:M,MATCH(B141+0,Portfolio!C:C,0)),INDEX(Portfolio!M:M,MATCH(B141+0,Portfolio!I:I,0)))),
       "")</f>
        <v/>
      </c>
      <c r="D141" s="68" t="str">
        <f>IF($C141="","",IFERROR(VLOOKUP($C141,'Прайс-лист Usystems'!$C:$U,3,0),""))</f>
        <v/>
      </c>
      <c r="E141" s="68" t="str">
        <f>IF($C141="","",IFERROR(VLOOKUP($C141,'Прайс-лист Usystems'!$C:$U,8,0),""))</f>
        <v/>
      </c>
      <c r="F141" s="69" t="str">
        <f>IF($C141="","",IFERROR(VLOOKUP($C141,'Прайс-лист Usystems'!$C:$U,9,0),""))</f>
        <v/>
      </c>
      <c r="G141" s="75"/>
      <c r="H141" s="69" t="str">
        <f>IF($C141="","",IFERROR(ROUNDUP(G141/VLOOKUP($C141,'Прайс-лист Usystems'!$C:$U,13,0),0)*VLOOKUP($C141,'Прайс-лист Usystems'!$C:$U,13,0),""))</f>
        <v/>
      </c>
      <c r="I141" s="167" t="str">
        <f>IF($C141="","",IFERROR(VLOOKUP($C141,'Прайс-лист Usystems'!$C:$U,10,0),""))</f>
        <v/>
      </c>
      <c r="J141" s="77"/>
      <c r="K141" s="73" t="str">
        <f t="shared" si="4"/>
        <v/>
      </c>
      <c r="L141" s="72" t="str">
        <f t="shared" si="5"/>
        <v/>
      </c>
      <c r="M141" s="170" t="str">
        <f>IF($C141="","",IFERROR(IF(VLOOKUP($C141,'Прайс-лист Usystems'!$C:$U,11,0)=0,"",VLOOKUP($C141,'Прайс-лист Usystems'!$C:$U,11,0)*$H141),""))</f>
        <v/>
      </c>
      <c r="N141" s="170" t="str">
        <f>IF($C141="","",IFERROR(IF(VLOOKUP($C141,'Прайс-лист Usystems'!$C:$U,12,0)=0,"",VLOOKUP($C141,'Прайс-лист Usystems'!$C:$U,12,0)*$H141),""))</f>
        <v/>
      </c>
    </row>
    <row r="142" spans="2:14" x14ac:dyDescent="0.25">
      <c r="B142" s="76"/>
      <c r="C142" s="81" t="str">
        <f>IFERROR(IFERROR(IF(OR(
                     INDEX('Прайс-лист Usystems'!G:G,MATCH(B142+0,'Прайс-лист Usystems'!C:C,0))="Регулярный ассортимент",  INDEX('Прайс-лист Usystems'!G:G,MATCH(B142+0,'Прайс-лист Usystems'!C:C,0))="Ограниченно доступен в пределах складских остатков"),B142,
                     IFERROR(INDEX(Portfolio!M:M,MATCH(B142+0,Portfolio!C:C,0)),
                     INDEX(Portfolio!M:M,MATCH(B142+0,Portfolio!I:I,0)))),
                IFERROR(INDEX(Portfolio!M:M,MATCH(B142+0,Portfolio!C:C,0)),INDEX(Portfolio!M:M,MATCH(B142+0,Portfolio!I:I,0)))),
       "")</f>
        <v/>
      </c>
      <c r="D142" s="68" t="str">
        <f>IF($C142="","",IFERROR(VLOOKUP($C142,'Прайс-лист Usystems'!$C:$U,3,0),""))</f>
        <v/>
      </c>
      <c r="E142" s="68" t="str">
        <f>IF($C142="","",IFERROR(VLOOKUP($C142,'Прайс-лист Usystems'!$C:$U,8,0),""))</f>
        <v/>
      </c>
      <c r="F142" s="69" t="str">
        <f>IF($C142="","",IFERROR(VLOOKUP($C142,'Прайс-лист Usystems'!$C:$U,9,0),""))</f>
        <v/>
      </c>
      <c r="G142" s="75"/>
      <c r="H142" s="69" t="str">
        <f>IF($C142="","",IFERROR(ROUNDUP(G142/VLOOKUP($C142,'Прайс-лист Usystems'!$C:$U,13,0),0)*VLOOKUP($C142,'Прайс-лист Usystems'!$C:$U,13,0),""))</f>
        <v/>
      </c>
      <c r="I142" s="167" t="str">
        <f>IF($C142="","",IFERROR(VLOOKUP($C142,'Прайс-лист Usystems'!$C:$U,10,0),""))</f>
        <v/>
      </c>
      <c r="J142" s="77"/>
      <c r="K142" s="73" t="str">
        <f t="shared" si="4"/>
        <v/>
      </c>
      <c r="L142" s="72" t="str">
        <f t="shared" si="5"/>
        <v/>
      </c>
      <c r="M142" s="170" t="str">
        <f>IF($C142="","",IFERROR(IF(VLOOKUP($C142,'Прайс-лист Usystems'!$C:$U,11,0)=0,"",VLOOKUP($C142,'Прайс-лист Usystems'!$C:$U,11,0)*$H142),""))</f>
        <v/>
      </c>
      <c r="N142" s="170" t="str">
        <f>IF($C142="","",IFERROR(IF(VLOOKUP($C142,'Прайс-лист Usystems'!$C:$U,12,0)=0,"",VLOOKUP($C142,'Прайс-лист Usystems'!$C:$U,12,0)*$H142),""))</f>
        <v/>
      </c>
    </row>
    <row r="143" spans="2:14" x14ac:dyDescent="0.25">
      <c r="B143" s="76"/>
      <c r="C143" s="81" t="str">
        <f>IFERROR(IFERROR(IF(OR(
                     INDEX('Прайс-лист Usystems'!G:G,MATCH(B143+0,'Прайс-лист Usystems'!C:C,0))="Регулярный ассортимент",  INDEX('Прайс-лист Usystems'!G:G,MATCH(B143+0,'Прайс-лист Usystems'!C:C,0))="Ограниченно доступен в пределах складских остатков"),B143,
                     IFERROR(INDEX(Portfolio!M:M,MATCH(B143+0,Portfolio!C:C,0)),
                     INDEX(Portfolio!M:M,MATCH(B143+0,Portfolio!I:I,0)))),
                IFERROR(INDEX(Portfolio!M:M,MATCH(B143+0,Portfolio!C:C,0)),INDEX(Portfolio!M:M,MATCH(B143+0,Portfolio!I:I,0)))),
       "")</f>
        <v/>
      </c>
      <c r="D143" s="68" t="str">
        <f>IF($C143="","",IFERROR(VLOOKUP($C143,'Прайс-лист Usystems'!$C:$U,3,0),""))</f>
        <v/>
      </c>
      <c r="E143" s="68" t="str">
        <f>IF($C143="","",IFERROR(VLOOKUP($C143,'Прайс-лист Usystems'!$C:$U,8,0),""))</f>
        <v/>
      </c>
      <c r="F143" s="69" t="str">
        <f>IF($C143="","",IFERROR(VLOOKUP($C143,'Прайс-лист Usystems'!$C:$U,9,0),""))</f>
        <v/>
      </c>
      <c r="G143" s="75"/>
      <c r="H143" s="69" t="str">
        <f>IF($C143="","",IFERROR(ROUNDUP(G143/VLOOKUP($C143,'Прайс-лист Usystems'!$C:$U,13,0),0)*VLOOKUP($C143,'Прайс-лист Usystems'!$C:$U,13,0),""))</f>
        <v/>
      </c>
      <c r="I143" s="167" t="str">
        <f>IF($C143="","",IFERROR(VLOOKUP($C143,'Прайс-лист Usystems'!$C:$U,10,0),""))</f>
        <v/>
      </c>
      <c r="J143" s="77"/>
      <c r="K143" s="73" t="str">
        <f t="shared" si="4"/>
        <v/>
      </c>
      <c r="L143" s="72" t="str">
        <f t="shared" si="5"/>
        <v/>
      </c>
      <c r="M143" s="170" t="str">
        <f>IF($C143="","",IFERROR(IF(VLOOKUP($C143,'Прайс-лист Usystems'!$C:$U,11,0)=0,"",VLOOKUP($C143,'Прайс-лист Usystems'!$C:$U,11,0)*$H143),""))</f>
        <v/>
      </c>
      <c r="N143" s="170" t="str">
        <f>IF($C143="","",IFERROR(IF(VLOOKUP($C143,'Прайс-лист Usystems'!$C:$U,12,0)=0,"",VLOOKUP($C143,'Прайс-лист Usystems'!$C:$U,12,0)*$H143),""))</f>
        <v/>
      </c>
    </row>
    <row r="144" spans="2:14" x14ac:dyDescent="0.25">
      <c r="B144" s="76"/>
      <c r="C144" s="81" t="str">
        <f>IFERROR(IFERROR(IF(OR(
                     INDEX('Прайс-лист Usystems'!G:G,MATCH(B144+0,'Прайс-лист Usystems'!C:C,0))="Регулярный ассортимент",  INDEX('Прайс-лист Usystems'!G:G,MATCH(B144+0,'Прайс-лист Usystems'!C:C,0))="Ограниченно доступен в пределах складских остатков"),B144,
                     IFERROR(INDEX(Portfolio!M:M,MATCH(B144+0,Portfolio!C:C,0)),
                     INDEX(Portfolio!M:M,MATCH(B144+0,Portfolio!I:I,0)))),
                IFERROR(INDEX(Portfolio!M:M,MATCH(B144+0,Portfolio!C:C,0)),INDEX(Portfolio!M:M,MATCH(B144+0,Portfolio!I:I,0)))),
       "")</f>
        <v/>
      </c>
      <c r="D144" s="68" t="str">
        <f>IF($C144="","",IFERROR(VLOOKUP($C144,'Прайс-лист Usystems'!$C:$U,3,0),""))</f>
        <v/>
      </c>
      <c r="E144" s="68" t="str">
        <f>IF($C144="","",IFERROR(VLOOKUP($C144,'Прайс-лист Usystems'!$C:$U,8,0),""))</f>
        <v/>
      </c>
      <c r="F144" s="69" t="str">
        <f>IF($C144="","",IFERROR(VLOOKUP($C144,'Прайс-лист Usystems'!$C:$U,9,0),""))</f>
        <v/>
      </c>
      <c r="G144" s="75"/>
      <c r="H144" s="69" t="str">
        <f>IF($C144="","",IFERROR(ROUNDUP(G144/VLOOKUP($C144,'Прайс-лист Usystems'!$C:$U,13,0),0)*VLOOKUP($C144,'Прайс-лист Usystems'!$C:$U,13,0),""))</f>
        <v/>
      </c>
      <c r="I144" s="167" t="str">
        <f>IF($C144="","",IFERROR(VLOOKUP($C144,'Прайс-лист Usystems'!$C:$U,10,0),""))</f>
        <v/>
      </c>
      <c r="J144" s="77"/>
      <c r="K144" s="73" t="str">
        <f t="shared" si="4"/>
        <v/>
      </c>
      <c r="L144" s="72" t="str">
        <f t="shared" si="5"/>
        <v/>
      </c>
      <c r="M144" s="170" t="str">
        <f>IF($C144="","",IFERROR(IF(VLOOKUP($C144,'Прайс-лист Usystems'!$C:$U,11,0)=0,"",VLOOKUP($C144,'Прайс-лист Usystems'!$C:$U,11,0)*$H144),""))</f>
        <v/>
      </c>
      <c r="N144" s="170" t="str">
        <f>IF($C144="","",IFERROR(IF(VLOOKUP($C144,'Прайс-лист Usystems'!$C:$U,12,0)=0,"",VLOOKUP($C144,'Прайс-лист Usystems'!$C:$U,12,0)*$H144),""))</f>
        <v/>
      </c>
    </row>
    <row r="145" spans="2:14" x14ac:dyDescent="0.25">
      <c r="B145" s="76"/>
      <c r="C145" s="81" t="str">
        <f>IFERROR(IFERROR(IF(OR(
                     INDEX('Прайс-лист Usystems'!G:G,MATCH(B145+0,'Прайс-лист Usystems'!C:C,0))="Регулярный ассортимент",  INDEX('Прайс-лист Usystems'!G:G,MATCH(B145+0,'Прайс-лист Usystems'!C:C,0))="Ограниченно доступен в пределах складских остатков"),B145,
                     IFERROR(INDEX(Portfolio!M:M,MATCH(B145+0,Portfolio!C:C,0)),
                     INDEX(Portfolio!M:M,MATCH(B145+0,Portfolio!I:I,0)))),
                IFERROR(INDEX(Portfolio!M:M,MATCH(B145+0,Portfolio!C:C,0)),INDEX(Portfolio!M:M,MATCH(B145+0,Portfolio!I:I,0)))),
       "")</f>
        <v/>
      </c>
      <c r="D145" s="68" t="str">
        <f>IF($C145="","",IFERROR(VLOOKUP($C145,'Прайс-лист Usystems'!$C:$U,3,0),""))</f>
        <v/>
      </c>
      <c r="E145" s="68" t="str">
        <f>IF($C145="","",IFERROR(VLOOKUP($C145,'Прайс-лист Usystems'!$C:$U,8,0),""))</f>
        <v/>
      </c>
      <c r="F145" s="69" t="str">
        <f>IF($C145="","",IFERROR(VLOOKUP($C145,'Прайс-лист Usystems'!$C:$U,9,0),""))</f>
        <v/>
      </c>
      <c r="G145" s="75"/>
      <c r="H145" s="69" t="str">
        <f>IF($C145="","",IFERROR(ROUNDUP(G145/VLOOKUP($C145,'Прайс-лист Usystems'!$C:$U,13,0),0)*VLOOKUP($C145,'Прайс-лист Usystems'!$C:$U,13,0),""))</f>
        <v/>
      </c>
      <c r="I145" s="167" t="str">
        <f>IF($C145="","",IFERROR(VLOOKUP($C145,'Прайс-лист Usystems'!$C:$U,10,0),""))</f>
        <v/>
      </c>
      <c r="J145" s="77"/>
      <c r="K145" s="73" t="str">
        <f t="shared" si="4"/>
        <v/>
      </c>
      <c r="L145" s="72" t="str">
        <f t="shared" si="5"/>
        <v/>
      </c>
      <c r="M145" s="170" t="str">
        <f>IF($C145="","",IFERROR(IF(VLOOKUP($C145,'Прайс-лист Usystems'!$C:$U,11,0)=0,"",VLOOKUP($C145,'Прайс-лист Usystems'!$C:$U,11,0)*$H145),""))</f>
        <v/>
      </c>
      <c r="N145" s="170" t="str">
        <f>IF($C145="","",IFERROR(IF(VLOOKUP($C145,'Прайс-лист Usystems'!$C:$U,12,0)=0,"",VLOOKUP($C145,'Прайс-лист Usystems'!$C:$U,12,0)*$H145),""))</f>
        <v/>
      </c>
    </row>
    <row r="146" spans="2:14" x14ac:dyDescent="0.25">
      <c r="B146" s="76"/>
      <c r="C146" s="81" t="str">
        <f>IFERROR(IFERROR(IF(OR(
                     INDEX('Прайс-лист Usystems'!G:G,MATCH(B146+0,'Прайс-лист Usystems'!C:C,0))="Регулярный ассортимент",  INDEX('Прайс-лист Usystems'!G:G,MATCH(B146+0,'Прайс-лист Usystems'!C:C,0))="Ограниченно доступен в пределах складских остатков"),B146,
                     IFERROR(INDEX(Portfolio!M:M,MATCH(B146+0,Portfolio!C:C,0)),
                     INDEX(Portfolio!M:M,MATCH(B146+0,Portfolio!I:I,0)))),
                IFERROR(INDEX(Portfolio!M:M,MATCH(B146+0,Portfolio!C:C,0)),INDEX(Portfolio!M:M,MATCH(B146+0,Portfolio!I:I,0)))),
       "")</f>
        <v/>
      </c>
      <c r="D146" s="68" t="str">
        <f>IF($C146="","",IFERROR(VLOOKUP($C146,'Прайс-лист Usystems'!$C:$U,3,0),""))</f>
        <v/>
      </c>
      <c r="E146" s="68" t="str">
        <f>IF($C146="","",IFERROR(VLOOKUP($C146,'Прайс-лист Usystems'!$C:$U,8,0),""))</f>
        <v/>
      </c>
      <c r="F146" s="69" t="str">
        <f>IF($C146="","",IFERROR(VLOOKUP($C146,'Прайс-лист Usystems'!$C:$U,9,0),""))</f>
        <v/>
      </c>
      <c r="G146" s="75"/>
      <c r="H146" s="69" t="str">
        <f>IF($C146="","",IFERROR(ROUNDUP(G146/VLOOKUP($C146,'Прайс-лист Usystems'!$C:$U,13,0),0)*VLOOKUP($C146,'Прайс-лист Usystems'!$C:$U,13,0),""))</f>
        <v/>
      </c>
      <c r="I146" s="167" t="str">
        <f>IF($C146="","",IFERROR(VLOOKUP($C146,'Прайс-лист Usystems'!$C:$U,10,0),""))</f>
        <v/>
      </c>
      <c r="J146" s="77"/>
      <c r="K146" s="73" t="str">
        <f t="shared" si="4"/>
        <v/>
      </c>
      <c r="L146" s="72" t="str">
        <f t="shared" si="5"/>
        <v/>
      </c>
      <c r="M146" s="170" t="str">
        <f>IF($C146="","",IFERROR(IF(VLOOKUP($C146,'Прайс-лист Usystems'!$C:$U,11,0)=0,"",VLOOKUP($C146,'Прайс-лист Usystems'!$C:$U,11,0)*$H146),""))</f>
        <v/>
      </c>
      <c r="N146" s="170" t="str">
        <f>IF($C146="","",IFERROR(IF(VLOOKUP($C146,'Прайс-лист Usystems'!$C:$U,12,0)=0,"",VLOOKUP($C146,'Прайс-лист Usystems'!$C:$U,12,0)*$H146),""))</f>
        <v/>
      </c>
    </row>
    <row r="147" spans="2:14" x14ac:dyDescent="0.25">
      <c r="B147" s="76"/>
      <c r="C147" s="81" t="str">
        <f>IFERROR(IFERROR(IF(OR(
                     INDEX('Прайс-лист Usystems'!G:G,MATCH(B147+0,'Прайс-лист Usystems'!C:C,0))="Регулярный ассортимент",  INDEX('Прайс-лист Usystems'!G:G,MATCH(B147+0,'Прайс-лист Usystems'!C:C,0))="Ограниченно доступен в пределах складских остатков"),B147,
                     IFERROR(INDEX(Portfolio!M:M,MATCH(B147+0,Portfolio!C:C,0)),
                     INDEX(Portfolio!M:M,MATCH(B147+0,Portfolio!I:I,0)))),
                IFERROR(INDEX(Portfolio!M:M,MATCH(B147+0,Portfolio!C:C,0)),INDEX(Portfolio!M:M,MATCH(B147+0,Portfolio!I:I,0)))),
       "")</f>
        <v/>
      </c>
      <c r="D147" s="68" t="str">
        <f>IF($C147="","",IFERROR(VLOOKUP($C147,'Прайс-лист Usystems'!$C:$U,3,0),""))</f>
        <v/>
      </c>
      <c r="E147" s="68" t="str">
        <f>IF($C147="","",IFERROR(VLOOKUP($C147,'Прайс-лист Usystems'!$C:$U,8,0),""))</f>
        <v/>
      </c>
      <c r="F147" s="69" t="str">
        <f>IF($C147="","",IFERROR(VLOOKUP($C147,'Прайс-лист Usystems'!$C:$U,9,0),""))</f>
        <v/>
      </c>
      <c r="G147" s="75"/>
      <c r="H147" s="69" t="str">
        <f>IF($C147="","",IFERROR(ROUNDUP(G147/VLOOKUP($C147,'Прайс-лист Usystems'!$C:$U,13,0),0)*VLOOKUP($C147,'Прайс-лист Usystems'!$C:$U,13,0),""))</f>
        <v/>
      </c>
      <c r="I147" s="167" t="str">
        <f>IF($C147="","",IFERROR(VLOOKUP($C147,'Прайс-лист Usystems'!$C:$U,10,0),""))</f>
        <v/>
      </c>
      <c r="J147" s="77"/>
      <c r="K147" s="73" t="str">
        <f t="shared" si="4"/>
        <v/>
      </c>
      <c r="L147" s="72" t="str">
        <f t="shared" si="5"/>
        <v/>
      </c>
      <c r="M147" s="170" t="str">
        <f>IF($C147="","",IFERROR(IF(VLOOKUP($C147,'Прайс-лист Usystems'!$C:$U,11,0)=0,"",VLOOKUP($C147,'Прайс-лист Usystems'!$C:$U,11,0)*$H147),""))</f>
        <v/>
      </c>
      <c r="N147" s="170" t="str">
        <f>IF($C147="","",IFERROR(IF(VLOOKUP($C147,'Прайс-лист Usystems'!$C:$U,12,0)=0,"",VLOOKUP($C147,'Прайс-лист Usystems'!$C:$U,12,0)*$H147),""))</f>
        <v/>
      </c>
    </row>
    <row r="148" spans="2:14" x14ac:dyDescent="0.25">
      <c r="B148" s="76"/>
      <c r="C148" s="81" t="str">
        <f>IFERROR(IFERROR(IF(OR(
                     INDEX('Прайс-лист Usystems'!G:G,MATCH(B148+0,'Прайс-лист Usystems'!C:C,0))="Регулярный ассортимент",  INDEX('Прайс-лист Usystems'!G:G,MATCH(B148+0,'Прайс-лист Usystems'!C:C,0))="Ограниченно доступен в пределах складских остатков"),B148,
                     IFERROR(INDEX(Portfolio!M:M,MATCH(B148+0,Portfolio!C:C,0)),
                     INDEX(Portfolio!M:M,MATCH(B148+0,Portfolio!I:I,0)))),
                IFERROR(INDEX(Portfolio!M:M,MATCH(B148+0,Portfolio!C:C,0)),INDEX(Portfolio!M:M,MATCH(B148+0,Portfolio!I:I,0)))),
       "")</f>
        <v/>
      </c>
      <c r="D148" s="68" t="str">
        <f>IF($C148="","",IFERROR(VLOOKUP($C148,'Прайс-лист Usystems'!$C:$U,3,0),""))</f>
        <v/>
      </c>
      <c r="E148" s="68" t="str">
        <f>IF($C148="","",IFERROR(VLOOKUP($C148,'Прайс-лист Usystems'!$C:$U,8,0),""))</f>
        <v/>
      </c>
      <c r="F148" s="69" t="str">
        <f>IF($C148="","",IFERROR(VLOOKUP($C148,'Прайс-лист Usystems'!$C:$U,9,0),""))</f>
        <v/>
      </c>
      <c r="G148" s="75"/>
      <c r="H148" s="69" t="str">
        <f>IF($C148="","",IFERROR(ROUNDUP(G148/VLOOKUP($C148,'Прайс-лист Usystems'!$C:$U,13,0),0)*VLOOKUP($C148,'Прайс-лист Usystems'!$C:$U,13,0),""))</f>
        <v/>
      </c>
      <c r="I148" s="167" t="str">
        <f>IF($C148="","",IFERROR(VLOOKUP($C148,'Прайс-лист Usystems'!$C:$U,10,0),""))</f>
        <v/>
      </c>
      <c r="J148" s="77"/>
      <c r="K148" s="73" t="str">
        <f t="shared" si="4"/>
        <v/>
      </c>
      <c r="L148" s="72" t="str">
        <f t="shared" si="5"/>
        <v/>
      </c>
      <c r="M148" s="170" t="str">
        <f>IF($C148="","",IFERROR(IF(VLOOKUP($C148,'Прайс-лист Usystems'!$C:$U,11,0)=0,"",VLOOKUP($C148,'Прайс-лист Usystems'!$C:$U,11,0)*$H148),""))</f>
        <v/>
      </c>
      <c r="N148" s="170" t="str">
        <f>IF($C148="","",IFERROR(IF(VLOOKUP($C148,'Прайс-лист Usystems'!$C:$U,12,0)=0,"",VLOOKUP($C148,'Прайс-лист Usystems'!$C:$U,12,0)*$H148),""))</f>
        <v/>
      </c>
    </row>
    <row r="149" spans="2:14" x14ac:dyDescent="0.25">
      <c r="B149" s="76"/>
      <c r="C149" s="81" t="str">
        <f>IFERROR(IFERROR(IF(OR(
                     INDEX('Прайс-лист Usystems'!G:G,MATCH(B149+0,'Прайс-лист Usystems'!C:C,0))="Регулярный ассортимент",  INDEX('Прайс-лист Usystems'!G:G,MATCH(B149+0,'Прайс-лист Usystems'!C:C,0))="Ограниченно доступен в пределах складских остатков"),B149,
                     IFERROR(INDEX(Portfolio!M:M,MATCH(B149+0,Portfolio!C:C,0)),
                     INDEX(Portfolio!M:M,MATCH(B149+0,Portfolio!I:I,0)))),
                IFERROR(INDEX(Portfolio!M:M,MATCH(B149+0,Portfolio!C:C,0)),INDEX(Portfolio!M:M,MATCH(B149+0,Portfolio!I:I,0)))),
       "")</f>
        <v/>
      </c>
      <c r="D149" s="68" t="str">
        <f>IF($C149="","",IFERROR(VLOOKUP($C149,'Прайс-лист Usystems'!$C:$U,3,0),""))</f>
        <v/>
      </c>
      <c r="E149" s="68" t="str">
        <f>IF($C149="","",IFERROR(VLOOKUP($C149,'Прайс-лист Usystems'!$C:$U,8,0),""))</f>
        <v/>
      </c>
      <c r="F149" s="69" t="str">
        <f>IF($C149="","",IFERROR(VLOOKUP($C149,'Прайс-лист Usystems'!$C:$U,9,0),""))</f>
        <v/>
      </c>
      <c r="G149" s="75"/>
      <c r="H149" s="69" t="str">
        <f>IF($C149="","",IFERROR(ROUNDUP(G149/VLOOKUP($C149,'Прайс-лист Usystems'!$C:$U,13,0),0)*VLOOKUP($C149,'Прайс-лист Usystems'!$C:$U,13,0),""))</f>
        <v/>
      </c>
      <c r="I149" s="167" t="str">
        <f>IF($C149="","",IFERROR(VLOOKUP($C149,'Прайс-лист Usystems'!$C:$U,10,0),""))</f>
        <v/>
      </c>
      <c r="J149" s="77"/>
      <c r="K149" s="73" t="str">
        <f t="shared" si="4"/>
        <v/>
      </c>
      <c r="L149" s="72" t="str">
        <f t="shared" si="5"/>
        <v/>
      </c>
      <c r="M149" s="170" t="str">
        <f>IF($C149="","",IFERROR(IF(VLOOKUP($C149,'Прайс-лист Usystems'!$C:$U,11,0)=0,"",VLOOKUP($C149,'Прайс-лист Usystems'!$C:$U,11,0)*$H149),""))</f>
        <v/>
      </c>
      <c r="N149" s="170" t="str">
        <f>IF($C149="","",IFERROR(IF(VLOOKUP($C149,'Прайс-лист Usystems'!$C:$U,12,0)=0,"",VLOOKUP($C149,'Прайс-лист Usystems'!$C:$U,12,0)*$H149),""))</f>
        <v/>
      </c>
    </row>
    <row r="150" spans="2:14" x14ac:dyDescent="0.25">
      <c r="B150" s="76"/>
      <c r="C150" s="81" t="str">
        <f>IFERROR(IFERROR(IF(OR(
                     INDEX('Прайс-лист Usystems'!G:G,MATCH(B150+0,'Прайс-лист Usystems'!C:C,0))="Регулярный ассортимент",  INDEX('Прайс-лист Usystems'!G:G,MATCH(B150+0,'Прайс-лист Usystems'!C:C,0))="Ограниченно доступен в пределах складских остатков"),B150,
                     IFERROR(INDEX(Portfolio!M:M,MATCH(B150+0,Portfolio!C:C,0)),
                     INDEX(Portfolio!M:M,MATCH(B150+0,Portfolio!I:I,0)))),
                IFERROR(INDEX(Portfolio!M:M,MATCH(B150+0,Portfolio!C:C,0)),INDEX(Portfolio!M:M,MATCH(B150+0,Portfolio!I:I,0)))),
       "")</f>
        <v/>
      </c>
      <c r="D150" s="68" t="str">
        <f>IF($C150="","",IFERROR(VLOOKUP($C150,'Прайс-лист Usystems'!$C:$U,3,0),""))</f>
        <v/>
      </c>
      <c r="E150" s="68" t="str">
        <f>IF($C150="","",IFERROR(VLOOKUP($C150,'Прайс-лист Usystems'!$C:$U,8,0),""))</f>
        <v/>
      </c>
      <c r="F150" s="69" t="str">
        <f>IF($C150="","",IFERROR(VLOOKUP($C150,'Прайс-лист Usystems'!$C:$U,9,0),""))</f>
        <v/>
      </c>
      <c r="G150" s="75"/>
      <c r="H150" s="69" t="str">
        <f>IF($C150="","",IFERROR(ROUNDUP(G150/VLOOKUP($C150,'Прайс-лист Usystems'!$C:$U,13,0),0)*VLOOKUP($C150,'Прайс-лист Usystems'!$C:$U,13,0),""))</f>
        <v/>
      </c>
      <c r="I150" s="167" t="str">
        <f>IF($C150="","",IFERROR(VLOOKUP($C150,'Прайс-лист Usystems'!$C:$U,10,0),""))</f>
        <v/>
      </c>
      <c r="J150" s="77"/>
      <c r="K150" s="73" t="str">
        <f t="shared" si="4"/>
        <v/>
      </c>
      <c r="L150" s="72" t="str">
        <f t="shared" si="5"/>
        <v/>
      </c>
      <c r="M150" s="170" t="str">
        <f>IF($C150="","",IFERROR(IF(VLOOKUP($C150,'Прайс-лист Usystems'!$C:$U,11,0)=0,"",VLOOKUP($C150,'Прайс-лист Usystems'!$C:$U,11,0)*$H150),""))</f>
        <v/>
      </c>
      <c r="N150" s="170" t="str">
        <f>IF($C150="","",IFERROR(IF(VLOOKUP($C150,'Прайс-лист Usystems'!$C:$U,12,0)=0,"",VLOOKUP($C150,'Прайс-лист Usystems'!$C:$U,12,0)*$H150),""))</f>
        <v/>
      </c>
    </row>
    <row r="151" spans="2:14" x14ac:dyDescent="0.25">
      <c r="B151" s="76"/>
      <c r="C151" s="81" t="str">
        <f>IFERROR(IFERROR(IF(OR(
                     INDEX('Прайс-лист Usystems'!G:G,MATCH(B151+0,'Прайс-лист Usystems'!C:C,0))="Регулярный ассортимент",  INDEX('Прайс-лист Usystems'!G:G,MATCH(B151+0,'Прайс-лист Usystems'!C:C,0))="Ограниченно доступен в пределах складских остатков"),B151,
                     IFERROR(INDEX(Portfolio!M:M,MATCH(B151+0,Portfolio!C:C,0)),
                     INDEX(Portfolio!M:M,MATCH(B151+0,Portfolio!I:I,0)))),
                IFERROR(INDEX(Portfolio!M:M,MATCH(B151+0,Portfolio!C:C,0)),INDEX(Portfolio!M:M,MATCH(B151+0,Portfolio!I:I,0)))),
       "")</f>
        <v/>
      </c>
      <c r="D151" s="68" t="str">
        <f>IF($C151="","",IFERROR(VLOOKUP($C151,'Прайс-лист Usystems'!$C:$U,3,0),""))</f>
        <v/>
      </c>
      <c r="E151" s="68" t="str">
        <f>IF($C151="","",IFERROR(VLOOKUP($C151,'Прайс-лист Usystems'!$C:$U,8,0),""))</f>
        <v/>
      </c>
      <c r="F151" s="69" t="str">
        <f>IF($C151="","",IFERROR(VLOOKUP($C151,'Прайс-лист Usystems'!$C:$U,9,0),""))</f>
        <v/>
      </c>
      <c r="G151" s="75"/>
      <c r="H151" s="69" t="str">
        <f>IF($C151="","",IFERROR(ROUNDUP(G151/VLOOKUP($C151,'Прайс-лист Usystems'!$C:$U,13,0),0)*VLOOKUP($C151,'Прайс-лист Usystems'!$C:$U,13,0),""))</f>
        <v/>
      </c>
      <c r="I151" s="167" t="str">
        <f>IF($C151="","",IFERROR(VLOOKUP($C151,'Прайс-лист Usystems'!$C:$U,10,0),""))</f>
        <v/>
      </c>
      <c r="J151" s="77"/>
      <c r="K151" s="73" t="str">
        <f t="shared" si="4"/>
        <v/>
      </c>
      <c r="L151" s="72" t="str">
        <f t="shared" si="5"/>
        <v/>
      </c>
      <c r="M151" s="170" t="str">
        <f>IF($C151="","",IFERROR(IF(VLOOKUP($C151,'Прайс-лист Usystems'!$C:$U,11,0)=0,"",VLOOKUP($C151,'Прайс-лист Usystems'!$C:$U,11,0)*$H151),""))</f>
        <v/>
      </c>
      <c r="N151" s="170" t="str">
        <f>IF($C151="","",IFERROR(IF(VLOOKUP($C151,'Прайс-лист Usystems'!$C:$U,12,0)=0,"",VLOOKUP($C151,'Прайс-лист Usystems'!$C:$U,12,0)*$H151),""))</f>
        <v/>
      </c>
    </row>
    <row r="152" spans="2:14" x14ac:dyDescent="0.25">
      <c r="B152" s="76"/>
      <c r="C152" s="81" t="str">
        <f>IFERROR(IFERROR(IF(OR(
                     INDEX('Прайс-лист Usystems'!G:G,MATCH(B152+0,'Прайс-лист Usystems'!C:C,0))="Регулярный ассортимент",  INDEX('Прайс-лист Usystems'!G:G,MATCH(B152+0,'Прайс-лист Usystems'!C:C,0))="Ограниченно доступен в пределах складских остатков"),B152,
                     IFERROR(INDEX(Portfolio!M:M,MATCH(B152+0,Portfolio!C:C,0)),
                     INDEX(Portfolio!M:M,MATCH(B152+0,Portfolio!I:I,0)))),
                IFERROR(INDEX(Portfolio!M:M,MATCH(B152+0,Portfolio!C:C,0)),INDEX(Portfolio!M:M,MATCH(B152+0,Portfolio!I:I,0)))),
       "")</f>
        <v/>
      </c>
      <c r="D152" s="68" t="str">
        <f>IF($C152="","",IFERROR(VLOOKUP($C152,'Прайс-лист Usystems'!$C:$U,3,0),""))</f>
        <v/>
      </c>
      <c r="E152" s="68" t="str">
        <f>IF($C152="","",IFERROR(VLOOKUP($C152,'Прайс-лист Usystems'!$C:$U,8,0),""))</f>
        <v/>
      </c>
      <c r="F152" s="69" t="str">
        <f>IF($C152="","",IFERROR(VLOOKUP($C152,'Прайс-лист Usystems'!$C:$U,9,0),""))</f>
        <v/>
      </c>
      <c r="G152" s="75"/>
      <c r="H152" s="69" t="str">
        <f>IF($C152="","",IFERROR(ROUNDUP(G152/VLOOKUP($C152,'Прайс-лист Usystems'!$C:$U,13,0),0)*VLOOKUP($C152,'Прайс-лист Usystems'!$C:$U,13,0),""))</f>
        <v/>
      </c>
      <c r="I152" s="167" t="str">
        <f>IF($C152="","",IFERROR(VLOOKUP($C152,'Прайс-лист Usystems'!$C:$U,10,0),""))</f>
        <v/>
      </c>
      <c r="J152" s="77"/>
      <c r="K152" s="73" t="str">
        <f t="shared" si="4"/>
        <v/>
      </c>
      <c r="L152" s="72" t="str">
        <f t="shared" si="5"/>
        <v/>
      </c>
      <c r="M152" s="170" t="str">
        <f>IF($C152="","",IFERROR(IF(VLOOKUP($C152,'Прайс-лист Usystems'!$C:$U,11,0)=0,"",VLOOKUP($C152,'Прайс-лист Usystems'!$C:$U,11,0)*$H152),""))</f>
        <v/>
      </c>
      <c r="N152" s="170" t="str">
        <f>IF($C152="","",IFERROR(IF(VLOOKUP($C152,'Прайс-лист Usystems'!$C:$U,12,0)=0,"",VLOOKUP($C152,'Прайс-лист Usystems'!$C:$U,12,0)*$H152),""))</f>
        <v/>
      </c>
    </row>
    <row r="153" spans="2:14" x14ac:dyDescent="0.25">
      <c r="B153" s="76"/>
      <c r="C153" s="81" t="str">
        <f>IFERROR(IFERROR(IF(OR(
                     INDEX('Прайс-лист Usystems'!G:G,MATCH(B153+0,'Прайс-лист Usystems'!C:C,0))="Регулярный ассортимент",  INDEX('Прайс-лист Usystems'!G:G,MATCH(B153+0,'Прайс-лист Usystems'!C:C,0))="Ограниченно доступен в пределах складских остатков"),B153,
                     IFERROR(INDEX(Portfolio!M:M,MATCH(B153+0,Portfolio!C:C,0)),
                     INDEX(Portfolio!M:M,MATCH(B153+0,Portfolio!I:I,0)))),
                IFERROR(INDEX(Portfolio!M:M,MATCH(B153+0,Portfolio!C:C,0)),INDEX(Portfolio!M:M,MATCH(B153+0,Portfolio!I:I,0)))),
       "")</f>
        <v/>
      </c>
      <c r="D153" s="68" t="str">
        <f>IF($C153="","",IFERROR(VLOOKUP($C153,'Прайс-лист Usystems'!$C:$U,3,0),""))</f>
        <v/>
      </c>
      <c r="E153" s="68" t="str">
        <f>IF($C153="","",IFERROR(VLOOKUP($C153,'Прайс-лист Usystems'!$C:$U,8,0),""))</f>
        <v/>
      </c>
      <c r="F153" s="69" t="str">
        <f>IF($C153="","",IFERROR(VLOOKUP($C153,'Прайс-лист Usystems'!$C:$U,9,0),""))</f>
        <v/>
      </c>
      <c r="G153" s="75"/>
      <c r="H153" s="69" t="str">
        <f>IF($C153="","",IFERROR(ROUNDUP(G153/VLOOKUP($C153,'Прайс-лист Usystems'!$C:$U,13,0),0)*VLOOKUP($C153,'Прайс-лист Usystems'!$C:$U,13,0),""))</f>
        <v/>
      </c>
      <c r="I153" s="167" t="str">
        <f>IF($C153="","",IFERROR(VLOOKUP($C153,'Прайс-лист Usystems'!$C:$U,10,0),""))</f>
        <v/>
      </c>
      <c r="J153" s="77"/>
      <c r="K153" s="73" t="str">
        <f t="shared" si="4"/>
        <v/>
      </c>
      <c r="L153" s="72" t="str">
        <f t="shared" si="5"/>
        <v/>
      </c>
      <c r="M153" s="170" t="str">
        <f>IF($C153="","",IFERROR(IF(VLOOKUP($C153,'Прайс-лист Usystems'!$C:$U,11,0)=0,"",VLOOKUP($C153,'Прайс-лист Usystems'!$C:$U,11,0)*$H153),""))</f>
        <v/>
      </c>
      <c r="N153" s="170" t="str">
        <f>IF($C153="","",IFERROR(IF(VLOOKUP($C153,'Прайс-лист Usystems'!$C:$U,12,0)=0,"",VLOOKUP($C153,'Прайс-лист Usystems'!$C:$U,12,0)*$H153),""))</f>
        <v/>
      </c>
    </row>
    <row r="154" spans="2:14" x14ac:dyDescent="0.25">
      <c r="B154" s="76"/>
      <c r="C154" s="81" t="str">
        <f>IFERROR(IFERROR(IF(OR(
                     INDEX('Прайс-лист Usystems'!G:G,MATCH(B154+0,'Прайс-лист Usystems'!C:C,0))="Регулярный ассортимент",  INDEX('Прайс-лист Usystems'!G:G,MATCH(B154+0,'Прайс-лист Usystems'!C:C,0))="Ограниченно доступен в пределах складских остатков"),B154,
                     IFERROR(INDEX(Portfolio!M:M,MATCH(B154+0,Portfolio!C:C,0)),
                     INDEX(Portfolio!M:M,MATCH(B154+0,Portfolio!I:I,0)))),
                IFERROR(INDEX(Portfolio!M:M,MATCH(B154+0,Portfolio!C:C,0)),INDEX(Portfolio!M:M,MATCH(B154+0,Portfolio!I:I,0)))),
       "")</f>
        <v/>
      </c>
      <c r="D154" s="68" t="str">
        <f>IF($C154="","",IFERROR(VLOOKUP($C154,'Прайс-лист Usystems'!$C:$U,3,0),""))</f>
        <v/>
      </c>
      <c r="E154" s="68" t="str">
        <f>IF($C154="","",IFERROR(VLOOKUP($C154,'Прайс-лист Usystems'!$C:$U,8,0),""))</f>
        <v/>
      </c>
      <c r="F154" s="69" t="str">
        <f>IF($C154="","",IFERROR(VLOOKUP($C154,'Прайс-лист Usystems'!$C:$U,9,0),""))</f>
        <v/>
      </c>
      <c r="G154" s="75"/>
      <c r="H154" s="69" t="str">
        <f>IF($C154="","",IFERROR(ROUNDUP(G154/VLOOKUP($C154,'Прайс-лист Usystems'!$C:$U,13,0),0)*VLOOKUP($C154,'Прайс-лист Usystems'!$C:$U,13,0),""))</f>
        <v/>
      </c>
      <c r="I154" s="167" t="str">
        <f>IF($C154="","",IFERROR(VLOOKUP($C154,'Прайс-лист Usystems'!$C:$U,10,0),""))</f>
        <v/>
      </c>
      <c r="J154" s="77"/>
      <c r="K154" s="73" t="str">
        <f t="shared" si="4"/>
        <v/>
      </c>
      <c r="L154" s="72" t="str">
        <f t="shared" si="5"/>
        <v/>
      </c>
      <c r="M154" s="170" t="str">
        <f>IF($C154="","",IFERROR(IF(VLOOKUP($C154,'Прайс-лист Usystems'!$C:$U,11,0)=0,"",VLOOKUP($C154,'Прайс-лист Usystems'!$C:$U,11,0)*$H154),""))</f>
        <v/>
      </c>
      <c r="N154" s="170" t="str">
        <f>IF($C154="","",IFERROR(IF(VLOOKUP($C154,'Прайс-лист Usystems'!$C:$U,12,0)=0,"",VLOOKUP($C154,'Прайс-лист Usystems'!$C:$U,12,0)*$H154),""))</f>
        <v/>
      </c>
    </row>
    <row r="155" spans="2:14" x14ac:dyDescent="0.25">
      <c r="B155" s="76"/>
      <c r="C155" s="81" t="str">
        <f>IFERROR(IFERROR(IF(OR(
                     INDEX('Прайс-лист Usystems'!G:G,MATCH(B155+0,'Прайс-лист Usystems'!C:C,0))="Регулярный ассортимент",  INDEX('Прайс-лист Usystems'!G:G,MATCH(B155+0,'Прайс-лист Usystems'!C:C,0))="Ограниченно доступен в пределах складских остатков"),B155,
                     IFERROR(INDEX(Portfolio!M:M,MATCH(B155+0,Portfolio!C:C,0)),
                     INDEX(Portfolio!M:M,MATCH(B155+0,Portfolio!I:I,0)))),
                IFERROR(INDEX(Portfolio!M:M,MATCH(B155+0,Portfolio!C:C,0)),INDEX(Portfolio!M:M,MATCH(B155+0,Portfolio!I:I,0)))),
       "")</f>
        <v/>
      </c>
      <c r="D155" s="68" t="str">
        <f>IF($C155="","",IFERROR(VLOOKUP($C155,'Прайс-лист Usystems'!$C:$U,3,0),""))</f>
        <v/>
      </c>
      <c r="E155" s="68" t="str">
        <f>IF($C155="","",IFERROR(VLOOKUP($C155,'Прайс-лист Usystems'!$C:$U,8,0),""))</f>
        <v/>
      </c>
      <c r="F155" s="69" t="str">
        <f>IF($C155="","",IFERROR(VLOOKUP($C155,'Прайс-лист Usystems'!$C:$U,9,0),""))</f>
        <v/>
      </c>
      <c r="G155" s="75"/>
      <c r="H155" s="69" t="str">
        <f>IF($C155="","",IFERROR(ROUNDUP(G155/VLOOKUP($C155,'Прайс-лист Usystems'!$C:$U,13,0),0)*VLOOKUP($C155,'Прайс-лист Usystems'!$C:$U,13,0),""))</f>
        <v/>
      </c>
      <c r="I155" s="167" t="str">
        <f>IF($C155="","",IFERROR(VLOOKUP($C155,'Прайс-лист Usystems'!$C:$U,10,0),""))</f>
        <v/>
      </c>
      <c r="J155" s="77"/>
      <c r="K155" s="73" t="str">
        <f t="shared" si="4"/>
        <v/>
      </c>
      <c r="L155" s="72" t="str">
        <f t="shared" si="5"/>
        <v/>
      </c>
      <c r="M155" s="170" t="str">
        <f>IF($C155="","",IFERROR(IF(VLOOKUP($C155,'Прайс-лист Usystems'!$C:$U,11,0)=0,"",VLOOKUP($C155,'Прайс-лист Usystems'!$C:$U,11,0)*$H155),""))</f>
        <v/>
      </c>
      <c r="N155" s="170" t="str">
        <f>IF($C155="","",IFERROR(IF(VLOOKUP($C155,'Прайс-лист Usystems'!$C:$U,12,0)=0,"",VLOOKUP($C155,'Прайс-лист Usystems'!$C:$U,12,0)*$H155),""))</f>
        <v/>
      </c>
    </row>
    <row r="156" spans="2:14" x14ac:dyDescent="0.25">
      <c r="B156" s="76"/>
      <c r="C156" s="81" t="str">
        <f>IFERROR(IFERROR(IF(OR(
                     INDEX('Прайс-лист Usystems'!G:G,MATCH(B156+0,'Прайс-лист Usystems'!C:C,0))="Регулярный ассортимент",  INDEX('Прайс-лист Usystems'!G:G,MATCH(B156+0,'Прайс-лист Usystems'!C:C,0))="Ограниченно доступен в пределах складских остатков"),B156,
                     IFERROR(INDEX(Portfolio!M:M,MATCH(B156+0,Portfolio!C:C,0)),
                     INDEX(Portfolio!M:M,MATCH(B156+0,Portfolio!I:I,0)))),
                IFERROR(INDEX(Portfolio!M:M,MATCH(B156+0,Portfolio!C:C,0)),INDEX(Portfolio!M:M,MATCH(B156+0,Portfolio!I:I,0)))),
       "")</f>
        <v/>
      </c>
      <c r="D156" s="68" t="str">
        <f>IF($C156="","",IFERROR(VLOOKUP($C156,'Прайс-лист Usystems'!$C:$U,3,0),""))</f>
        <v/>
      </c>
      <c r="E156" s="68" t="str">
        <f>IF($C156="","",IFERROR(VLOOKUP($C156,'Прайс-лист Usystems'!$C:$U,8,0),""))</f>
        <v/>
      </c>
      <c r="F156" s="69" t="str">
        <f>IF($C156="","",IFERROR(VLOOKUP($C156,'Прайс-лист Usystems'!$C:$U,9,0),""))</f>
        <v/>
      </c>
      <c r="G156" s="75"/>
      <c r="H156" s="69" t="str">
        <f>IF($C156="","",IFERROR(ROUNDUP(G156/VLOOKUP($C156,'Прайс-лист Usystems'!$C:$U,13,0),0)*VLOOKUP($C156,'Прайс-лист Usystems'!$C:$U,13,0),""))</f>
        <v/>
      </c>
      <c r="I156" s="167" t="str">
        <f>IF($C156="","",IFERROR(VLOOKUP($C156,'Прайс-лист Usystems'!$C:$U,10,0),""))</f>
        <v/>
      </c>
      <c r="J156" s="77"/>
      <c r="K156" s="73" t="str">
        <f t="shared" si="4"/>
        <v/>
      </c>
      <c r="L156" s="72" t="str">
        <f t="shared" si="5"/>
        <v/>
      </c>
      <c r="M156" s="170" t="str">
        <f>IF($C156="","",IFERROR(IF(VLOOKUP($C156,'Прайс-лист Usystems'!$C:$U,11,0)=0,"",VLOOKUP($C156,'Прайс-лист Usystems'!$C:$U,11,0)*$H156),""))</f>
        <v/>
      </c>
      <c r="N156" s="170" t="str">
        <f>IF($C156="","",IFERROR(IF(VLOOKUP($C156,'Прайс-лист Usystems'!$C:$U,12,0)=0,"",VLOOKUP($C156,'Прайс-лист Usystems'!$C:$U,12,0)*$H156),""))</f>
        <v/>
      </c>
    </row>
    <row r="157" spans="2:14" x14ac:dyDescent="0.25">
      <c r="B157" s="76"/>
      <c r="C157" s="81" t="str">
        <f>IFERROR(IFERROR(IF(OR(
                     INDEX('Прайс-лист Usystems'!G:G,MATCH(B157+0,'Прайс-лист Usystems'!C:C,0))="Регулярный ассортимент",  INDEX('Прайс-лист Usystems'!G:G,MATCH(B157+0,'Прайс-лист Usystems'!C:C,0))="Ограниченно доступен в пределах складских остатков"),B157,
                     IFERROR(INDEX(Portfolio!M:M,MATCH(B157+0,Portfolio!C:C,0)),
                     INDEX(Portfolio!M:M,MATCH(B157+0,Portfolio!I:I,0)))),
                IFERROR(INDEX(Portfolio!M:M,MATCH(B157+0,Portfolio!C:C,0)),INDEX(Portfolio!M:M,MATCH(B157+0,Portfolio!I:I,0)))),
       "")</f>
        <v/>
      </c>
      <c r="D157" s="68" t="str">
        <f>IF($C157="","",IFERROR(VLOOKUP($C157,'Прайс-лист Usystems'!$C:$U,3,0),""))</f>
        <v/>
      </c>
      <c r="E157" s="68" t="str">
        <f>IF($C157="","",IFERROR(VLOOKUP($C157,'Прайс-лист Usystems'!$C:$U,8,0),""))</f>
        <v/>
      </c>
      <c r="F157" s="69" t="str">
        <f>IF($C157="","",IFERROR(VLOOKUP($C157,'Прайс-лист Usystems'!$C:$U,9,0),""))</f>
        <v/>
      </c>
      <c r="G157" s="75"/>
      <c r="H157" s="69" t="str">
        <f>IF($C157="","",IFERROR(ROUNDUP(G157/VLOOKUP($C157,'Прайс-лист Usystems'!$C:$U,13,0),0)*VLOOKUP($C157,'Прайс-лист Usystems'!$C:$U,13,0),""))</f>
        <v/>
      </c>
      <c r="I157" s="167" t="str">
        <f>IF($C157="","",IFERROR(VLOOKUP($C157,'Прайс-лист Usystems'!$C:$U,10,0),""))</f>
        <v/>
      </c>
      <c r="J157" s="77"/>
      <c r="K157" s="73" t="str">
        <f t="shared" si="4"/>
        <v/>
      </c>
      <c r="L157" s="72" t="str">
        <f t="shared" si="5"/>
        <v/>
      </c>
      <c r="M157" s="170" t="str">
        <f>IF($C157="","",IFERROR(IF(VLOOKUP($C157,'Прайс-лист Usystems'!$C:$U,11,0)=0,"",VLOOKUP($C157,'Прайс-лист Usystems'!$C:$U,11,0)*$H157),""))</f>
        <v/>
      </c>
      <c r="N157" s="170" t="str">
        <f>IF($C157="","",IFERROR(IF(VLOOKUP($C157,'Прайс-лист Usystems'!$C:$U,12,0)=0,"",VLOOKUP($C157,'Прайс-лист Usystems'!$C:$U,12,0)*$H157),""))</f>
        <v/>
      </c>
    </row>
    <row r="158" spans="2:14" x14ac:dyDescent="0.25">
      <c r="B158" s="76"/>
      <c r="C158" s="81" t="str">
        <f>IFERROR(IFERROR(IF(OR(
                     INDEX('Прайс-лист Usystems'!G:G,MATCH(B158+0,'Прайс-лист Usystems'!C:C,0))="Регулярный ассортимент",  INDEX('Прайс-лист Usystems'!G:G,MATCH(B158+0,'Прайс-лист Usystems'!C:C,0))="Ограниченно доступен в пределах складских остатков"),B158,
                     IFERROR(INDEX(Portfolio!M:M,MATCH(B158+0,Portfolio!C:C,0)),
                     INDEX(Portfolio!M:M,MATCH(B158+0,Portfolio!I:I,0)))),
                IFERROR(INDEX(Portfolio!M:M,MATCH(B158+0,Portfolio!C:C,0)),INDEX(Portfolio!M:M,MATCH(B158+0,Portfolio!I:I,0)))),
       "")</f>
        <v/>
      </c>
      <c r="D158" s="68" t="str">
        <f>IF($C158="","",IFERROR(VLOOKUP($C158,'Прайс-лист Usystems'!$C:$U,3,0),""))</f>
        <v/>
      </c>
      <c r="E158" s="68" t="str">
        <f>IF($C158="","",IFERROR(VLOOKUP($C158,'Прайс-лист Usystems'!$C:$U,8,0),""))</f>
        <v/>
      </c>
      <c r="F158" s="69" t="str">
        <f>IF($C158="","",IFERROR(VLOOKUP($C158,'Прайс-лист Usystems'!$C:$U,9,0),""))</f>
        <v/>
      </c>
      <c r="G158" s="75"/>
      <c r="H158" s="69" t="str">
        <f>IF($C158="","",IFERROR(ROUNDUP(G158/VLOOKUP($C158,'Прайс-лист Usystems'!$C:$U,13,0),0)*VLOOKUP($C158,'Прайс-лист Usystems'!$C:$U,13,0),""))</f>
        <v/>
      </c>
      <c r="I158" s="167" t="str">
        <f>IF($C158="","",IFERROR(VLOOKUP($C158,'Прайс-лист Usystems'!$C:$U,10,0),""))</f>
        <v/>
      </c>
      <c r="J158" s="77"/>
      <c r="K158" s="73" t="str">
        <f t="shared" si="4"/>
        <v/>
      </c>
      <c r="L158" s="72" t="str">
        <f t="shared" si="5"/>
        <v/>
      </c>
      <c r="M158" s="170" t="str">
        <f>IF($C158="","",IFERROR(IF(VLOOKUP($C158,'Прайс-лист Usystems'!$C:$U,11,0)=0,"",VLOOKUP($C158,'Прайс-лист Usystems'!$C:$U,11,0)*$H158),""))</f>
        <v/>
      </c>
      <c r="N158" s="170" t="str">
        <f>IF($C158="","",IFERROR(IF(VLOOKUP($C158,'Прайс-лист Usystems'!$C:$U,12,0)=0,"",VLOOKUP($C158,'Прайс-лист Usystems'!$C:$U,12,0)*$H158),""))</f>
        <v/>
      </c>
    </row>
    <row r="159" spans="2:14" x14ac:dyDescent="0.25">
      <c r="B159" s="76"/>
      <c r="C159" s="81" t="str">
        <f>IFERROR(IFERROR(IF(OR(
                     INDEX('Прайс-лист Usystems'!G:G,MATCH(B159+0,'Прайс-лист Usystems'!C:C,0))="Регулярный ассортимент",  INDEX('Прайс-лист Usystems'!G:G,MATCH(B159+0,'Прайс-лист Usystems'!C:C,0))="Ограниченно доступен в пределах складских остатков"),B159,
                     IFERROR(INDEX(Portfolio!M:M,MATCH(B159+0,Portfolio!C:C,0)),
                     INDEX(Portfolio!M:M,MATCH(B159+0,Portfolio!I:I,0)))),
                IFERROR(INDEX(Portfolio!M:M,MATCH(B159+0,Portfolio!C:C,0)),INDEX(Portfolio!M:M,MATCH(B159+0,Portfolio!I:I,0)))),
       "")</f>
        <v/>
      </c>
      <c r="D159" s="68" t="str">
        <f>IF($C159="","",IFERROR(VLOOKUP($C159,'Прайс-лист Usystems'!$C:$U,3,0),""))</f>
        <v/>
      </c>
      <c r="E159" s="68" t="str">
        <f>IF($C159="","",IFERROR(VLOOKUP($C159,'Прайс-лист Usystems'!$C:$U,8,0),""))</f>
        <v/>
      </c>
      <c r="F159" s="69" t="str">
        <f>IF($C159="","",IFERROR(VLOOKUP($C159,'Прайс-лист Usystems'!$C:$U,9,0),""))</f>
        <v/>
      </c>
      <c r="G159" s="75"/>
      <c r="H159" s="69" t="str">
        <f>IF($C159="","",IFERROR(ROUNDUP(G159/VLOOKUP($C159,'Прайс-лист Usystems'!$C:$U,13,0),0)*VLOOKUP($C159,'Прайс-лист Usystems'!$C:$U,13,0),""))</f>
        <v/>
      </c>
      <c r="I159" s="167" t="str">
        <f>IF($C159="","",IFERROR(VLOOKUP($C159,'Прайс-лист Usystems'!$C:$U,10,0),""))</f>
        <v/>
      </c>
      <c r="J159" s="77"/>
      <c r="K159" s="73" t="str">
        <f t="shared" si="4"/>
        <v/>
      </c>
      <c r="L159" s="72" t="str">
        <f t="shared" si="5"/>
        <v/>
      </c>
      <c r="M159" s="170" t="str">
        <f>IF($C159="","",IFERROR(IF(VLOOKUP($C159,'Прайс-лист Usystems'!$C:$U,11,0)=0,"",VLOOKUP($C159,'Прайс-лист Usystems'!$C:$U,11,0)*$H159),""))</f>
        <v/>
      </c>
      <c r="N159" s="170" t="str">
        <f>IF($C159="","",IFERROR(IF(VLOOKUP($C159,'Прайс-лист Usystems'!$C:$U,12,0)=0,"",VLOOKUP($C159,'Прайс-лист Usystems'!$C:$U,12,0)*$H159),""))</f>
        <v/>
      </c>
    </row>
    <row r="160" spans="2:14" x14ac:dyDescent="0.25">
      <c r="B160" s="76"/>
      <c r="C160" s="81" t="str">
        <f>IFERROR(IFERROR(IF(OR(
                     INDEX('Прайс-лист Usystems'!G:G,MATCH(B160+0,'Прайс-лист Usystems'!C:C,0))="Регулярный ассортимент",  INDEX('Прайс-лист Usystems'!G:G,MATCH(B160+0,'Прайс-лист Usystems'!C:C,0))="Ограниченно доступен в пределах складских остатков"),B160,
                     IFERROR(INDEX(Portfolio!M:M,MATCH(B160+0,Portfolio!C:C,0)),
                     INDEX(Portfolio!M:M,MATCH(B160+0,Portfolio!I:I,0)))),
                IFERROR(INDEX(Portfolio!M:M,MATCH(B160+0,Portfolio!C:C,0)),INDEX(Portfolio!M:M,MATCH(B160+0,Portfolio!I:I,0)))),
       "")</f>
        <v/>
      </c>
      <c r="D160" s="68" t="str">
        <f>IF($C160="","",IFERROR(VLOOKUP($C160,'Прайс-лист Usystems'!$C:$U,3,0),""))</f>
        <v/>
      </c>
      <c r="E160" s="68" t="str">
        <f>IF($C160="","",IFERROR(VLOOKUP($C160,'Прайс-лист Usystems'!$C:$U,8,0),""))</f>
        <v/>
      </c>
      <c r="F160" s="69" t="str">
        <f>IF($C160="","",IFERROR(VLOOKUP($C160,'Прайс-лист Usystems'!$C:$U,9,0),""))</f>
        <v/>
      </c>
      <c r="G160" s="75"/>
      <c r="H160" s="69" t="str">
        <f>IF($C160="","",IFERROR(ROUNDUP(G160/VLOOKUP($C160,'Прайс-лист Usystems'!$C:$U,13,0),0)*VLOOKUP($C160,'Прайс-лист Usystems'!$C:$U,13,0),""))</f>
        <v/>
      </c>
      <c r="I160" s="167" t="str">
        <f>IF($C160="","",IFERROR(VLOOKUP($C160,'Прайс-лист Usystems'!$C:$U,10,0),""))</f>
        <v/>
      </c>
      <c r="J160" s="77"/>
      <c r="K160" s="73" t="str">
        <f t="shared" si="4"/>
        <v/>
      </c>
      <c r="L160" s="72" t="str">
        <f t="shared" si="5"/>
        <v/>
      </c>
      <c r="M160" s="170" t="str">
        <f>IF($C160="","",IFERROR(IF(VLOOKUP($C160,'Прайс-лист Usystems'!$C:$U,11,0)=0,"",VLOOKUP($C160,'Прайс-лист Usystems'!$C:$U,11,0)*$H160),""))</f>
        <v/>
      </c>
      <c r="N160" s="170" t="str">
        <f>IF($C160="","",IFERROR(IF(VLOOKUP($C160,'Прайс-лист Usystems'!$C:$U,12,0)=0,"",VLOOKUP($C160,'Прайс-лист Usystems'!$C:$U,12,0)*$H160),""))</f>
        <v/>
      </c>
    </row>
    <row r="161" spans="2:14" x14ac:dyDescent="0.25">
      <c r="B161" s="76"/>
      <c r="C161" s="81" t="str">
        <f>IFERROR(IFERROR(IF(OR(
                     INDEX('Прайс-лист Usystems'!G:G,MATCH(B161+0,'Прайс-лист Usystems'!C:C,0))="Регулярный ассортимент",  INDEX('Прайс-лист Usystems'!G:G,MATCH(B161+0,'Прайс-лист Usystems'!C:C,0))="Ограниченно доступен в пределах складских остатков"),B161,
                     IFERROR(INDEX(Portfolio!M:M,MATCH(B161+0,Portfolio!C:C,0)),
                     INDEX(Portfolio!M:M,MATCH(B161+0,Portfolio!I:I,0)))),
                IFERROR(INDEX(Portfolio!M:M,MATCH(B161+0,Portfolio!C:C,0)),INDEX(Portfolio!M:M,MATCH(B161+0,Portfolio!I:I,0)))),
       "")</f>
        <v/>
      </c>
      <c r="D161" s="68" t="str">
        <f>IF($C161="","",IFERROR(VLOOKUP($C161,'Прайс-лист Usystems'!$C:$U,3,0),""))</f>
        <v/>
      </c>
      <c r="E161" s="68" t="str">
        <f>IF($C161="","",IFERROR(VLOOKUP($C161,'Прайс-лист Usystems'!$C:$U,8,0),""))</f>
        <v/>
      </c>
      <c r="F161" s="69" t="str">
        <f>IF($C161="","",IFERROR(VLOOKUP($C161,'Прайс-лист Usystems'!$C:$U,9,0),""))</f>
        <v/>
      </c>
      <c r="G161" s="75"/>
      <c r="H161" s="69" t="str">
        <f>IF($C161="","",IFERROR(ROUNDUP(G161/VLOOKUP($C161,'Прайс-лист Usystems'!$C:$U,13,0),0)*VLOOKUP($C161,'Прайс-лист Usystems'!$C:$U,13,0),""))</f>
        <v/>
      </c>
      <c r="I161" s="167" t="str">
        <f>IF($C161="","",IFERROR(VLOOKUP($C161,'Прайс-лист Usystems'!$C:$U,10,0),""))</f>
        <v/>
      </c>
      <c r="J161" s="77"/>
      <c r="K161" s="73" t="str">
        <f t="shared" si="4"/>
        <v/>
      </c>
      <c r="L161" s="72" t="str">
        <f t="shared" si="5"/>
        <v/>
      </c>
      <c r="M161" s="170" t="str">
        <f>IF($C161="","",IFERROR(IF(VLOOKUP($C161,'Прайс-лист Usystems'!$C:$U,11,0)=0,"",VLOOKUP($C161,'Прайс-лист Usystems'!$C:$U,11,0)*$H161),""))</f>
        <v/>
      </c>
      <c r="N161" s="170" t="str">
        <f>IF($C161="","",IFERROR(IF(VLOOKUP($C161,'Прайс-лист Usystems'!$C:$U,12,0)=0,"",VLOOKUP($C161,'Прайс-лист Usystems'!$C:$U,12,0)*$H161),""))</f>
        <v/>
      </c>
    </row>
    <row r="162" spans="2:14" x14ac:dyDescent="0.25">
      <c r="B162" s="76"/>
      <c r="C162" s="81" t="str">
        <f>IFERROR(IFERROR(IF(OR(
                     INDEX('Прайс-лист Usystems'!G:G,MATCH(B162+0,'Прайс-лист Usystems'!C:C,0))="Регулярный ассортимент",  INDEX('Прайс-лист Usystems'!G:G,MATCH(B162+0,'Прайс-лист Usystems'!C:C,0))="Ограниченно доступен в пределах складских остатков"),B162,
                     IFERROR(INDEX(Portfolio!M:M,MATCH(B162+0,Portfolio!C:C,0)),
                     INDEX(Portfolio!M:M,MATCH(B162+0,Portfolio!I:I,0)))),
                IFERROR(INDEX(Portfolio!M:M,MATCH(B162+0,Portfolio!C:C,0)),INDEX(Portfolio!M:M,MATCH(B162+0,Portfolio!I:I,0)))),
       "")</f>
        <v/>
      </c>
      <c r="D162" s="68" t="str">
        <f>IF($C162="","",IFERROR(VLOOKUP($C162,'Прайс-лист Usystems'!$C:$U,3,0),""))</f>
        <v/>
      </c>
      <c r="E162" s="68" t="str">
        <f>IF($C162="","",IFERROR(VLOOKUP($C162,'Прайс-лист Usystems'!$C:$U,8,0),""))</f>
        <v/>
      </c>
      <c r="F162" s="69" t="str">
        <f>IF($C162="","",IFERROR(VLOOKUP($C162,'Прайс-лист Usystems'!$C:$U,9,0),""))</f>
        <v/>
      </c>
      <c r="G162" s="75"/>
      <c r="H162" s="69" t="str">
        <f>IF($C162="","",IFERROR(ROUNDUP(G162/VLOOKUP($C162,'Прайс-лист Usystems'!$C:$U,13,0),0)*VLOOKUP($C162,'Прайс-лист Usystems'!$C:$U,13,0),""))</f>
        <v/>
      </c>
      <c r="I162" s="167" t="str">
        <f>IF($C162="","",IFERROR(VLOOKUP($C162,'Прайс-лист Usystems'!$C:$U,10,0),""))</f>
        <v/>
      </c>
      <c r="J162" s="77"/>
      <c r="K162" s="73" t="str">
        <f t="shared" si="4"/>
        <v/>
      </c>
      <c r="L162" s="72" t="str">
        <f t="shared" si="5"/>
        <v/>
      </c>
      <c r="M162" s="170" t="str">
        <f>IF($C162="","",IFERROR(IF(VLOOKUP($C162,'Прайс-лист Usystems'!$C:$U,11,0)=0,"",VLOOKUP($C162,'Прайс-лист Usystems'!$C:$U,11,0)*$H162),""))</f>
        <v/>
      </c>
      <c r="N162" s="170" t="str">
        <f>IF($C162="","",IFERROR(IF(VLOOKUP($C162,'Прайс-лист Usystems'!$C:$U,12,0)=0,"",VLOOKUP($C162,'Прайс-лист Usystems'!$C:$U,12,0)*$H162),""))</f>
        <v/>
      </c>
    </row>
    <row r="163" spans="2:14" x14ac:dyDescent="0.25">
      <c r="B163" s="76"/>
      <c r="C163" s="81" t="str">
        <f>IFERROR(IFERROR(IF(OR(
                     INDEX('Прайс-лист Usystems'!G:G,MATCH(B163+0,'Прайс-лист Usystems'!C:C,0))="Регулярный ассортимент",  INDEX('Прайс-лист Usystems'!G:G,MATCH(B163+0,'Прайс-лист Usystems'!C:C,0))="Ограниченно доступен в пределах складских остатков"),B163,
                     IFERROR(INDEX(Portfolio!M:M,MATCH(B163+0,Portfolio!C:C,0)),
                     INDEX(Portfolio!M:M,MATCH(B163+0,Portfolio!I:I,0)))),
                IFERROR(INDEX(Portfolio!M:M,MATCH(B163+0,Portfolio!C:C,0)),INDEX(Portfolio!M:M,MATCH(B163+0,Portfolio!I:I,0)))),
       "")</f>
        <v/>
      </c>
      <c r="D163" s="68" t="str">
        <f>IF($C163="","",IFERROR(VLOOKUP($C163,'Прайс-лист Usystems'!$C:$U,3,0),""))</f>
        <v/>
      </c>
      <c r="E163" s="68" t="str">
        <f>IF($C163="","",IFERROR(VLOOKUP($C163,'Прайс-лист Usystems'!$C:$U,8,0),""))</f>
        <v/>
      </c>
      <c r="F163" s="69" t="str">
        <f>IF($C163="","",IFERROR(VLOOKUP($C163,'Прайс-лист Usystems'!$C:$U,9,0),""))</f>
        <v/>
      </c>
      <c r="G163" s="75"/>
      <c r="H163" s="69" t="str">
        <f>IF($C163="","",IFERROR(ROUNDUP(G163/VLOOKUP($C163,'Прайс-лист Usystems'!$C:$U,13,0),0)*VLOOKUP($C163,'Прайс-лист Usystems'!$C:$U,13,0),""))</f>
        <v/>
      </c>
      <c r="I163" s="167" t="str">
        <f>IF($C163="","",IFERROR(VLOOKUP($C163,'Прайс-лист Usystems'!$C:$U,10,0),""))</f>
        <v/>
      </c>
      <c r="J163" s="77"/>
      <c r="K163" s="73" t="str">
        <f t="shared" si="4"/>
        <v/>
      </c>
      <c r="L163" s="72" t="str">
        <f t="shared" si="5"/>
        <v/>
      </c>
      <c r="M163" s="170" t="str">
        <f>IF($C163="","",IFERROR(IF(VLOOKUP($C163,'Прайс-лист Usystems'!$C:$U,11,0)=0,"",VLOOKUP($C163,'Прайс-лист Usystems'!$C:$U,11,0)*$H163),""))</f>
        <v/>
      </c>
      <c r="N163" s="170" t="str">
        <f>IF($C163="","",IFERROR(IF(VLOOKUP($C163,'Прайс-лист Usystems'!$C:$U,12,0)=0,"",VLOOKUP($C163,'Прайс-лист Usystems'!$C:$U,12,0)*$H163),""))</f>
        <v/>
      </c>
    </row>
    <row r="164" spans="2:14" x14ac:dyDescent="0.25">
      <c r="B164" s="76"/>
      <c r="C164" s="81" t="str">
        <f>IFERROR(IFERROR(IF(OR(
                     INDEX('Прайс-лист Usystems'!G:G,MATCH(B164+0,'Прайс-лист Usystems'!C:C,0))="Регулярный ассортимент",  INDEX('Прайс-лист Usystems'!G:G,MATCH(B164+0,'Прайс-лист Usystems'!C:C,0))="Ограниченно доступен в пределах складских остатков"),B164,
                     IFERROR(INDEX(Portfolio!M:M,MATCH(B164+0,Portfolio!C:C,0)),
                     INDEX(Portfolio!M:M,MATCH(B164+0,Portfolio!I:I,0)))),
                IFERROR(INDEX(Portfolio!M:M,MATCH(B164+0,Portfolio!C:C,0)),INDEX(Portfolio!M:M,MATCH(B164+0,Portfolio!I:I,0)))),
       "")</f>
        <v/>
      </c>
      <c r="D164" s="68" t="str">
        <f>IF($C164="","",IFERROR(VLOOKUP($C164,'Прайс-лист Usystems'!$C:$U,3,0),""))</f>
        <v/>
      </c>
      <c r="E164" s="68" t="str">
        <f>IF($C164="","",IFERROR(VLOOKUP($C164,'Прайс-лист Usystems'!$C:$U,8,0),""))</f>
        <v/>
      </c>
      <c r="F164" s="69" t="str">
        <f>IF($C164="","",IFERROR(VLOOKUP($C164,'Прайс-лист Usystems'!$C:$U,9,0),""))</f>
        <v/>
      </c>
      <c r="G164" s="75"/>
      <c r="H164" s="69" t="str">
        <f>IF($C164="","",IFERROR(ROUNDUP(G164/VLOOKUP($C164,'Прайс-лист Usystems'!$C:$U,13,0),0)*VLOOKUP($C164,'Прайс-лист Usystems'!$C:$U,13,0),""))</f>
        <v/>
      </c>
      <c r="I164" s="167" t="str">
        <f>IF($C164="","",IFERROR(VLOOKUP($C164,'Прайс-лист Usystems'!$C:$U,10,0),""))</f>
        <v/>
      </c>
      <c r="J164" s="77"/>
      <c r="K164" s="73" t="str">
        <f t="shared" si="4"/>
        <v/>
      </c>
      <c r="L164" s="72" t="str">
        <f t="shared" si="5"/>
        <v/>
      </c>
      <c r="M164" s="170" t="str">
        <f>IF($C164="","",IFERROR(IF(VLOOKUP($C164,'Прайс-лист Usystems'!$C:$U,11,0)=0,"",VLOOKUP($C164,'Прайс-лист Usystems'!$C:$U,11,0)*$H164),""))</f>
        <v/>
      </c>
      <c r="N164" s="170" t="str">
        <f>IF($C164="","",IFERROR(IF(VLOOKUP($C164,'Прайс-лист Usystems'!$C:$U,12,0)=0,"",VLOOKUP($C164,'Прайс-лист Usystems'!$C:$U,12,0)*$H164),""))</f>
        <v/>
      </c>
    </row>
    <row r="165" spans="2:14" x14ac:dyDescent="0.25">
      <c r="B165" s="76"/>
      <c r="C165" s="81" t="str">
        <f>IFERROR(IFERROR(IF(OR(
                     INDEX('Прайс-лист Usystems'!G:G,MATCH(B165+0,'Прайс-лист Usystems'!C:C,0))="Регулярный ассортимент",  INDEX('Прайс-лист Usystems'!G:G,MATCH(B165+0,'Прайс-лист Usystems'!C:C,0))="Ограниченно доступен в пределах складских остатков"),B165,
                     IFERROR(INDEX(Portfolio!M:M,MATCH(B165+0,Portfolio!C:C,0)),
                     INDEX(Portfolio!M:M,MATCH(B165+0,Portfolio!I:I,0)))),
                IFERROR(INDEX(Portfolio!M:M,MATCH(B165+0,Portfolio!C:C,0)),INDEX(Portfolio!M:M,MATCH(B165+0,Portfolio!I:I,0)))),
       "")</f>
        <v/>
      </c>
      <c r="D165" s="68" t="str">
        <f>IF($C165="","",IFERROR(VLOOKUP($C165,'Прайс-лист Usystems'!$C:$U,3,0),""))</f>
        <v/>
      </c>
      <c r="E165" s="68" t="str">
        <f>IF($C165="","",IFERROR(VLOOKUP($C165,'Прайс-лист Usystems'!$C:$U,8,0),""))</f>
        <v/>
      </c>
      <c r="F165" s="69" t="str">
        <f>IF($C165="","",IFERROR(VLOOKUP($C165,'Прайс-лист Usystems'!$C:$U,9,0),""))</f>
        <v/>
      </c>
      <c r="G165" s="75"/>
      <c r="H165" s="69" t="str">
        <f>IF($C165="","",IFERROR(ROUNDUP(G165/VLOOKUP($C165,'Прайс-лист Usystems'!$C:$U,13,0),0)*VLOOKUP($C165,'Прайс-лист Usystems'!$C:$U,13,0),""))</f>
        <v/>
      </c>
      <c r="I165" s="167" t="str">
        <f>IF($C165="","",IFERROR(VLOOKUP($C165,'Прайс-лист Usystems'!$C:$U,10,0),""))</f>
        <v/>
      </c>
      <c r="J165" s="77"/>
      <c r="K165" s="73" t="str">
        <f t="shared" si="4"/>
        <v/>
      </c>
      <c r="L165" s="72" t="str">
        <f t="shared" si="5"/>
        <v/>
      </c>
      <c r="M165" s="170" t="str">
        <f>IF($C165="","",IFERROR(IF(VLOOKUP($C165,'Прайс-лист Usystems'!$C:$U,11,0)=0,"",VLOOKUP($C165,'Прайс-лист Usystems'!$C:$U,11,0)*$H165),""))</f>
        <v/>
      </c>
      <c r="N165" s="170" t="str">
        <f>IF($C165="","",IFERROR(IF(VLOOKUP($C165,'Прайс-лист Usystems'!$C:$U,12,0)=0,"",VLOOKUP($C165,'Прайс-лист Usystems'!$C:$U,12,0)*$H165),""))</f>
        <v/>
      </c>
    </row>
    <row r="166" spans="2:14" x14ac:dyDescent="0.25">
      <c r="B166" s="76"/>
      <c r="C166" s="81" t="str">
        <f>IFERROR(IFERROR(IF(OR(
                     INDEX('Прайс-лист Usystems'!G:G,MATCH(B166+0,'Прайс-лист Usystems'!C:C,0))="Регулярный ассортимент",  INDEX('Прайс-лист Usystems'!G:G,MATCH(B166+0,'Прайс-лист Usystems'!C:C,0))="Ограниченно доступен в пределах складских остатков"),B166,
                     IFERROR(INDEX(Portfolio!M:M,MATCH(B166+0,Portfolio!C:C,0)),
                     INDEX(Portfolio!M:M,MATCH(B166+0,Portfolio!I:I,0)))),
                IFERROR(INDEX(Portfolio!M:M,MATCH(B166+0,Portfolio!C:C,0)),INDEX(Portfolio!M:M,MATCH(B166+0,Portfolio!I:I,0)))),
       "")</f>
        <v/>
      </c>
      <c r="D166" s="68" t="str">
        <f>IF($C166="","",IFERROR(VLOOKUP($C166,'Прайс-лист Usystems'!$C:$U,3,0),""))</f>
        <v/>
      </c>
      <c r="E166" s="68" t="str">
        <f>IF($C166="","",IFERROR(VLOOKUP($C166,'Прайс-лист Usystems'!$C:$U,8,0),""))</f>
        <v/>
      </c>
      <c r="F166" s="69" t="str">
        <f>IF($C166="","",IFERROR(VLOOKUP($C166,'Прайс-лист Usystems'!$C:$U,9,0),""))</f>
        <v/>
      </c>
      <c r="G166" s="75"/>
      <c r="H166" s="69" t="str">
        <f>IF($C166="","",IFERROR(ROUNDUP(G166/VLOOKUP($C166,'Прайс-лист Usystems'!$C:$U,13,0),0)*VLOOKUP($C166,'Прайс-лист Usystems'!$C:$U,13,0),""))</f>
        <v/>
      </c>
      <c r="I166" s="167" t="str">
        <f>IF($C166="","",IFERROR(VLOOKUP($C166,'Прайс-лист Usystems'!$C:$U,10,0),""))</f>
        <v/>
      </c>
      <c r="J166" s="77"/>
      <c r="K166" s="73" t="str">
        <f t="shared" si="4"/>
        <v/>
      </c>
      <c r="L166" s="72" t="str">
        <f t="shared" si="5"/>
        <v/>
      </c>
      <c r="M166" s="170" t="str">
        <f>IF($C166="","",IFERROR(IF(VLOOKUP($C166,'Прайс-лист Usystems'!$C:$U,11,0)=0,"",VLOOKUP($C166,'Прайс-лист Usystems'!$C:$U,11,0)*$H166),""))</f>
        <v/>
      </c>
      <c r="N166" s="170" t="str">
        <f>IF($C166="","",IFERROR(IF(VLOOKUP($C166,'Прайс-лист Usystems'!$C:$U,12,0)=0,"",VLOOKUP($C166,'Прайс-лист Usystems'!$C:$U,12,0)*$H166),""))</f>
        <v/>
      </c>
    </row>
    <row r="167" spans="2:14" x14ac:dyDescent="0.25">
      <c r="B167" s="76"/>
      <c r="C167" s="81" t="str">
        <f>IFERROR(IFERROR(IF(OR(
                     INDEX('Прайс-лист Usystems'!G:G,MATCH(B167+0,'Прайс-лист Usystems'!C:C,0))="Регулярный ассортимент",  INDEX('Прайс-лист Usystems'!G:G,MATCH(B167+0,'Прайс-лист Usystems'!C:C,0))="Ограниченно доступен в пределах складских остатков"),B167,
                     IFERROR(INDEX(Portfolio!M:M,MATCH(B167+0,Portfolio!C:C,0)),
                     INDEX(Portfolio!M:M,MATCH(B167+0,Portfolio!I:I,0)))),
                IFERROR(INDEX(Portfolio!M:M,MATCH(B167+0,Portfolio!C:C,0)),INDEX(Portfolio!M:M,MATCH(B167+0,Portfolio!I:I,0)))),
       "")</f>
        <v/>
      </c>
      <c r="D167" s="68" t="str">
        <f>IF($C167="","",IFERROR(VLOOKUP($C167,'Прайс-лист Usystems'!$C:$U,3,0),""))</f>
        <v/>
      </c>
      <c r="E167" s="68" t="str">
        <f>IF($C167="","",IFERROR(VLOOKUP($C167,'Прайс-лист Usystems'!$C:$U,8,0),""))</f>
        <v/>
      </c>
      <c r="F167" s="69" t="str">
        <f>IF($C167="","",IFERROR(VLOOKUP($C167,'Прайс-лист Usystems'!$C:$U,9,0),""))</f>
        <v/>
      </c>
      <c r="G167" s="75"/>
      <c r="H167" s="69" t="str">
        <f>IF($C167="","",IFERROR(ROUNDUP(G167/VLOOKUP($C167,'Прайс-лист Usystems'!$C:$U,13,0),0)*VLOOKUP($C167,'Прайс-лист Usystems'!$C:$U,13,0),""))</f>
        <v/>
      </c>
      <c r="I167" s="167" t="str">
        <f>IF($C167="","",IFERROR(VLOOKUP($C167,'Прайс-лист Usystems'!$C:$U,10,0),""))</f>
        <v/>
      </c>
      <c r="J167" s="77"/>
      <c r="K167" s="73" t="str">
        <f t="shared" si="4"/>
        <v/>
      </c>
      <c r="L167" s="72" t="str">
        <f t="shared" si="5"/>
        <v/>
      </c>
      <c r="M167" s="170" t="str">
        <f>IF($C167="","",IFERROR(IF(VLOOKUP($C167,'Прайс-лист Usystems'!$C:$U,11,0)=0,"",VLOOKUP($C167,'Прайс-лист Usystems'!$C:$U,11,0)*$H167),""))</f>
        <v/>
      </c>
      <c r="N167" s="170" t="str">
        <f>IF($C167="","",IFERROR(IF(VLOOKUP($C167,'Прайс-лист Usystems'!$C:$U,12,0)=0,"",VLOOKUP($C167,'Прайс-лист Usystems'!$C:$U,12,0)*$H167),""))</f>
        <v/>
      </c>
    </row>
    <row r="168" spans="2:14" x14ac:dyDescent="0.25">
      <c r="B168" s="76"/>
      <c r="C168" s="81" t="str">
        <f>IFERROR(IFERROR(IF(OR(
                     INDEX('Прайс-лист Usystems'!G:G,MATCH(B168+0,'Прайс-лист Usystems'!C:C,0))="Регулярный ассортимент",  INDEX('Прайс-лист Usystems'!G:G,MATCH(B168+0,'Прайс-лист Usystems'!C:C,0))="Ограниченно доступен в пределах складских остатков"),B168,
                     IFERROR(INDEX(Portfolio!M:M,MATCH(B168+0,Portfolio!C:C,0)),
                     INDEX(Portfolio!M:M,MATCH(B168+0,Portfolio!I:I,0)))),
                IFERROR(INDEX(Portfolio!M:M,MATCH(B168+0,Portfolio!C:C,0)),INDEX(Portfolio!M:M,MATCH(B168+0,Portfolio!I:I,0)))),
       "")</f>
        <v/>
      </c>
      <c r="D168" s="68" t="str">
        <f>IF($C168="","",IFERROR(VLOOKUP($C168,'Прайс-лист Usystems'!$C:$U,3,0),""))</f>
        <v/>
      </c>
      <c r="E168" s="68" t="str">
        <f>IF($C168="","",IFERROR(VLOOKUP($C168,'Прайс-лист Usystems'!$C:$U,8,0),""))</f>
        <v/>
      </c>
      <c r="F168" s="69" t="str">
        <f>IF($C168="","",IFERROR(VLOOKUP($C168,'Прайс-лист Usystems'!$C:$U,9,0),""))</f>
        <v/>
      </c>
      <c r="G168" s="75"/>
      <c r="H168" s="69" t="str">
        <f>IF($C168="","",IFERROR(ROUNDUP(G168/VLOOKUP($C168,'Прайс-лист Usystems'!$C:$U,13,0),0)*VLOOKUP($C168,'Прайс-лист Usystems'!$C:$U,13,0),""))</f>
        <v/>
      </c>
      <c r="I168" s="167" t="str">
        <f>IF($C168="","",IFERROR(VLOOKUP($C168,'Прайс-лист Usystems'!$C:$U,10,0),""))</f>
        <v/>
      </c>
      <c r="J168" s="77"/>
      <c r="K168" s="73" t="str">
        <f t="shared" si="4"/>
        <v/>
      </c>
      <c r="L168" s="72" t="str">
        <f t="shared" si="5"/>
        <v/>
      </c>
      <c r="M168" s="170" t="str">
        <f>IF($C168="","",IFERROR(IF(VLOOKUP($C168,'Прайс-лист Usystems'!$C:$U,11,0)=0,"",VLOOKUP($C168,'Прайс-лист Usystems'!$C:$U,11,0)*$H168),""))</f>
        <v/>
      </c>
      <c r="N168" s="170" t="str">
        <f>IF($C168="","",IFERROR(IF(VLOOKUP($C168,'Прайс-лист Usystems'!$C:$U,12,0)=0,"",VLOOKUP($C168,'Прайс-лист Usystems'!$C:$U,12,0)*$H168),""))</f>
        <v/>
      </c>
    </row>
    <row r="169" spans="2:14" x14ac:dyDescent="0.25">
      <c r="B169" s="76"/>
      <c r="C169" s="81" t="str">
        <f>IFERROR(IFERROR(IF(OR(
                     INDEX('Прайс-лист Usystems'!G:G,MATCH(B169+0,'Прайс-лист Usystems'!C:C,0))="Регулярный ассортимент",  INDEX('Прайс-лист Usystems'!G:G,MATCH(B169+0,'Прайс-лист Usystems'!C:C,0))="Ограниченно доступен в пределах складских остатков"),B169,
                     IFERROR(INDEX(Portfolio!M:M,MATCH(B169+0,Portfolio!C:C,0)),
                     INDEX(Portfolio!M:M,MATCH(B169+0,Portfolio!I:I,0)))),
                IFERROR(INDEX(Portfolio!M:M,MATCH(B169+0,Portfolio!C:C,0)),INDEX(Portfolio!M:M,MATCH(B169+0,Portfolio!I:I,0)))),
       "")</f>
        <v/>
      </c>
      <c r="D169" s="68" t="str">
        <f>IF($C169="","",IFERROR(VLOOKUP($C169,'Прайс-лист Usystems'!$C:$U,3,0),""))</f>
        <v/>
      </c>
      <c r="E169" s="68" t="str">
        <f>IF($C169="","",IFERROR(VLOOKUP($C169,'Прайс-лист Usystems'!$C:$U,8,0),""))</f>
        <v/>
      </c>
      <c r="F169" s="69" t="str">
        <f>IF($C169="","",IFERROR(VLOOKUP($C169,'Прайс-лист Usystems'!$C:$U,9,0),""))</f>
        <v/>
      </c>
      <c r="G169" s="75"/>
      <c r="H169" s="69" t="str">
        <f>IF($C169="","",IFERROR(ROUNDUP(G169/VLOOKUP($C169,'Прайс-лист Usystems'!$C:$U,13,0),0)*VLOOKUP($C169,'Прайс-лист Usystems'!$C:$U,13,0),""))</f>
        <v/>
      </c>
      <c r="I169" s="167" t="str">
        <f>IF($C169="","",IFERROR(VLOOKUP($C169,'Прайс-лист Usystems'!$C:$U,10,0),""))</f>
        <v/>
      </c>
      <c r="J169" s="77"/>
      <c r="K169" s="73" t="str">
        <f t="shared" si="4"/>
        <v/>
      </c>
      <c r="L169" s="72" t="str">
        <f t="shared" si="5"/>
        <v/>
      </c>
      <c r="M169" s="170" t="str">
        <f>IF($C169="","",IFERROR(IF(VLOOKUP($C169,'Прайс-лист Usystems'!$C:$U,11,0)=0,"",VLOOKUP($C169,'Прайс-лист Usystems'!$C:$U,11,0)*$H169),""))</f>
        <v/>
      </c>
      <c r="N169" s="170" t="str">
        <f>IF($C169="","",IFERROR(IF(VLOOKUP($C169,'Прайс-лист Usystems'!$C:$U,12,0)=0,"",VLOOKUP($C169,'Прайс-лист Usystems'!$C:$U,12,0)*$H169),""))</f>
        <v/>
      </c>
    </row>
    <row r="170" spans="2:14" x14ac:dyDescent="0.25">
      <c r="B170" s="76"/>
      <c r="C170" s="81" t="str">
        <f>IFERROR(IFERROR(IF(OR(
                     INDEX('Прайс-лист Usystems'!G:G,MATCH(B170+0,'Прайс-лист Usystems'!C:C,0))="Регулярный ассортимент",  INDEX('Прайс-лист Usystems'!G:G,MATCH(B170+0,'Прайс-лист Usystems'!C:C,0))="Ограниченно доступен в пределах складских остатков"),B170,
                     IFERROR(INDEX(Portfolio!M:M,MATCH(B170+0,Portfolio!C:C,0)),
                     INDEX(Portfolio!M:M,MATCH(B170+0,Portfolio!I:I,0)))),
                IFERROR(INDEX(Portfolio!M:M,MATCH(B170+0,Portfolio!C:C,0)),INDEX(Portfolio!M:M,MATCH(B170+0,Portfolio!I:I,0)))),
       "")</f>
        <v/>
      </c>
      <c r="D170" s="68" t="str">
        <f>IF($C170="","",IFERROR(VLOOKUP($C170,'Прайс-лист Usystems'!$C:$U,3,0),""))</f>
        <v/>
      </c>
      <c r="E170" s="68" t="str">
        <f>IF($C170="","",IFERROR(VLOOKUP($C170,'Прайс-лист Usystems'!$C:$U,8,0),""))</f>
        <v/>
      </c>
      <c r="F170" s="69" t="str">
        <f>IF($C170="","",IFERROR(VLOOKUP($C170,'Прайс-лист Usystems'!$C:$U,9,0),""))</f>
        <v/>
      </c>
      <c r="G170" s="75"/>
      <c r="H170" s="69" t="str">
        <f>IF($C170="","",IFERROR(ROUNDUP(G170/VLOOKUP($C170,'Прайс-лист Usystems'!$C:$U,13,0),0)*VLOOKUP($C170,'Прайс-лист Usystems'!$C:$U,13,0),""))</f>
        <v/>
      </c>
      <c r="I170" s="167" t="str">
        <f>IF($C170="","",IFERROR(VLOOKUP($C170,'Прайс-лист Usystems'!$C:$U,10,0),""))</f>
        <v/>
      </c>
      <c r="J170" s="77"/>
      <c r="K170" s="73" t="str">
        <f t="shared" si="4"/>
        <v/>
      </c>
      <c r="L170" s="72" t="str">
        <f t="shared" si="5"/>
        <v/>
      </c>
      <c r="M170" s="170" t="str">
        <f>IF($C170="","",IFERROR(IF(VLOOKUP($C170,'Прайс-лист Usystems'!$C:$U,11,0)=0,"",VLOOKUP($C170,'Прайс-лист Usystems'!$C:$U,11,0)*$H170),""))</f>
        <v/>
      </c>
      <c r="N170" s="170" t="str">
        <f>IF($C170="","",IFERROR(IF(VLOOKUP($C170,'Прайс-лист Usystems'!$C:$U,12,0)=0,"",VLOOKUP($C170,'Прайс-лист Usystems'!$C:$U,12,0)*$H170),""))</f>
        <v/>
      </c>
    </row>
    <row r="171" spans="2:14" x14ac:dyDescent="0.25">
      <c r="B171" s="76"/>
      <c r="C171" s="81" t="str">
        <f>IFERROR(IFERROR(IF(OR(
                     INDEX('Прайс-лист Usystems'!G:G,MATCH(B171+0,'Прайс-лист Usystems'!C:C,0))="Регулярный ассортимент",  INDEX('Прайс-лист Usystems'!G:G,MATCH(B171+0,'Прайс-лист Usystems'!C:C,0))="Ограниченно доступен в пределах складских остатков"),B171,
                     IFERROR(INDEX(Portfolio!M:M,MATCH(B171+0,Portfolio!C:C,0)),
                     INDEX(Portfolio!M:M,MATCH(B171+0,Portfolio!I:I,0)))),
                IFERROR(INDEX(Portfolio!M:M,MATCH(B171+0,Portfolio!C:C,0)),INDEX(Portfolio!M:M,MATCH(B171+0,Portfolio!I:I,0)))),
       "")</f>
        <v/>
      </c>
      <c r="D171" s="68" t="str">
        <f>IF($C171="","",IFERROR(VLOOKUP($C171,'Прайс-лист Usystems'!$C:$U,3,0),""))</f>
        <v/>
      </c>
      <c r="E171" s="68" t="str">
        <f>IF($C171="","",IFERROR(VLOOKUP($C171,'Прайс-лист Usystems'!$C:$U,8,0),""))</f>
        <v/>
      </c>
      <c r="F171" s="69" t="str">
        <f>IF($C171="","",IFERROR(VLOOKUP($C171,'Прайс-лист Usystems'!$C:$U,9,0),""))</f>
        <v/>
      </c>
      <c r="G171" s="75"/>
      <c r="H171" s="69" t="str">
        <f>IF($C171="","",IFERROR(ROUNDUP(G171/VLOOKUP($C171,'Прайс-лист Usystems'!$C:$U,13,0),0)*VLOOKUP($C171,'Прайс-лист Usystems'!$C:$U,13,0),""))</f>
        <v/>
      </c>
      <c r="I171" s="167" t="str">
        <f>IF($C171="","",IFERROR(VLOOKUP($C171,'Прайс-лист Usystems'!$C:$U,10,0),""))</f>
        <v/>
      </c>
      <c r="J171" s="77"/>
      <c r="K171" s="73" t="str">
        <f t="shared" si="4"/>
        <v/>
      </c>
      <c r="L171" s="72" t="str">
        <f t="shared" si="5"/>
        <v/>
      </c>
      <c r="M171" s="170" t="str">
        <f>IF($C171="","",IFERROR(IF(VLOOKUP($C171,'Прайс-лист Usystems'!$C:$U,11,0)=0,"",VLOOKUP($C171,'Прайс-лист Usystems'!$C:$U,11,0)*$H171),""))</f>
        <v/>
      </c>
      <c r="N171" s="170" t="str">
        <f>IF($C171="","",IFERROR(IF(VLOOKUP($C171,'Прайс-лист Usystems'!$C:$U,12,0)=0,"",VLOOKUP($C171,'Прайс-лист Usystems'!$C:$U,12,0)*$H171),""))</f>
        <v/>
      </c>
    </row>
    <row r="172" spans="2:14" x14ac:dyDescent="0.25">
      <c r="B172" s="76"/>
      <c r="C172" s="81" t="str">
        <f>IFERROR(IFERROR(IF(OR(
                     INDEX('Прайс-лист Usystems'!G:G,MATCH(B172+0,'Прайс-лист Usystems'!C:C,0))="Регулярный ассортимент",  INDEX('Прайс-лист Usystems'!G:G,MATCH(B172+0,'Прайс-лист Usystems'!C:C,0))="Ограниченно доступен в пределах складских остатков"),B172,
                     IFERROR(INDEX(Portfolio!M:M,MATCH(B172+0,Portfolio!C:C,0)),
                     INDEX(Portfolio!M:M,MATCH(B172+0,Portfolio!I:I,0)))),
                IFERROR(INDEX(Portfolio!M:M,MATCH(B172+0,Portfolio!C:C,0)),INDEX(Portfolio!M:M,MATCH(B172+0,Portfolio!I:I,0)))),
       "")</f>
        <v/>
      </c>
      <c r="D172" s="68" t="str">
        <f>IF($C172="","",IFERROR(VLOOKUP($C172,'Прайс-лист Usystems'!$C:$U,3,0),""))</f>
        <v/>
      </c>
      <c r="E172" s="68" t="str">
        <f>IF($C172="","",IFERROR(VLOOKUP($C172,'Прайс-лист Usystems'!$C:$U,8,0),""))</f>
        <v/>
      </c>
      <c r="F172" s="69" t="str">
        <f>IF($C172="","",IFERROR(VLOOKUP($C172,'Прайс-лист Usystems'!$C:$U,9,0),""))</f>
        <v/>
      </c>
      <c r="G172" s="75"/>
      <c r="H172" s="69" t="str">
        <f>IF($C172="","",IFERROR(ROUNDUP(G172/VLOOKUP($C172,'Прайс-лист Usystems'!$C:$U,13,0),0)*VLOOKUP($C172,'Прайс-лист Usystems'!$C:$U,13,0),""))</f>
        <v/>
      </c>
      <c r="I172" s="167" t="str">
        <f>IF($C172="","",IFERROR(VLOOKUP($C172,'Прайс-лист Usystems'!$C:$U,10,0),""))</f>
        <v/>
      </c>
      <c r="J172" s="77"/>
      <c r="K172" s="73" t="str">
        <f t="shared" si="4"/>
        <v/>
      </c>
      <c r="L172" s="72" t="str">
        <f t="shared" si="5"/>
        <v/>
      </c>
      <c r="M172" s="170" t="str">
        <f>IF($C172="","",IFERROR(IF(VLOOKUP($C172,'Прайс-лист Usystems'!$C:$U,11,0)=0,"",VLOOKUP($C172,'Прайс-лист Usystems'!$C:$U,11,0)*$H172),""))</f>
        <v/>
      </c>
      <c r="N172" s="170" t="str">
        <f>IF($C172="","",IFERROR(IF(VLOOKUP($C172,'Прайс-лист Usystems'!$C:$U,12,0)=0,"",VLOOKUP($C172,'Прайс-лист Usystems'!$C:$U,12,0)*$H172),""))</f>
        <v/>
      </c>
    </row>
    <row r="173" spans="2:14" x14ac:dyDescent="0.25">
      <c r="B173" s="76"/>
      <c r="C173" s="81" t="str">
        <f>IFERROR(IFERROR(IF(OR(
                     INDEX('Прайс-лист Usystems'!G:G,MATCH(B173+0,'Прайс-лист Usystems'!C:C,0))="Регулярный ассортимент",  INDEX('Прайс-лист Usystems'!G:G,MATCH(B173+0,'Прайс-лист Usystems'!C:C,0))="Ограниченно доступен в пределах складских остатков"),B173,
                     IFERROR(INDEX(Portfolio!M:M,MATCH(B173+0,Portfolio!C:C,0)),
                     INDEX(Portfolio!M:M,MATCH(B173+0,Portfolio!I:I,0)))),
                IFERROR(INDEX(Portfolio!M:M,MATCH(B173+0,Portfolio!C:C,0)),INDEX(Portfolio!M:M,MATCH(B173+0,Portfolio!I:I,0)))),
       "")</f>
        <v/>
      </c>
      <c r="D173" s="68" t="str">
        <f>IF($C173="","",IFERROR(VLOOKUP($C173,'Прайс-лист Usystems'!$C:$U,3,0),""))</f>
        <v/>
      </c>
      <c r="E173" s="68" t="str">
        <f>IF($C173="","",IFERROR(VLOOKUP($C173,'Прайс-лист Usystems'!$C:$U,8,0),""))</f>
        <v/>
      </c>
      <c r="F173" s="69" t="str">
        <f>IF($C173="","",IFERROR(VLOOKUP($C173,'Прайс-лист Usystems'!$C:$U,9,0),""))</f>
        <v/>
      </c>
      <c r="G173" s="75"/>
      <c r="H173" s="69" t="str">
        <f>IF($C173="","",IFERROR(ROUNDUP(G173/VLOOKUP($C173,'Прайс-лист Usystems'!$C:$U,13,0),0)*VLOOKUP($C173,'Прайс-лист Usystems'!$C:$U,13,0),""))</f>
        <v/>
      </c>
      <c r="I173" s="167" t="str">
        <f>IF($C173="","",IFERROR(VLOOKUP($C173,'Прайс-лист Usystems'!$C:$U,10,0),""))</f>
        <v/>
      </c>
      <c r="J173" s="77"/>
      <c r="K173" s="73" t="str">
        <f t="shared" si="4"/>
        <v/>
      </c>
      <c r="L173" s="72" t="str">
        <f t="shared" si="5"/>
        <v/>
      </c>
      <c r="M173" s="170" t="str">
        <f>IF($C173="","",IFERROR(IF(VLOOKUP($C173,'Прайс-лист Usystems'!$C:$U,11,0)=0,"",VLOOKUP($C173,'Прайс-лист Usystems'!$C:$U,11,0)*$H173),""))</f>
        <v/>
      </c>
      <c r="N173" s="170" t="str">
        <f>IF($C173="","",IFERROR(IF(VLOOKUP($C173,'Прайс-лист Usystems'!$C:$U,12,0)=0,"",VLOOKUP($C173,'Прайс-лист Usystems'!$C:$U,12,0)*$H173),""))</f>
        <v/>
      </c>
    </row>
    <row r="174" spans="2:14" x14ac:dyDescent="0.25">
      <c r="B174" s="76"/>
      <c r="C174" s="81" t="str">
        <f>IFERROR(IFERROR(IF(OR(
                     INDEX('Прайс-лист Usystems'!G:G,MATCH(B174+0,'Прайс-лист Usystems'!C:C,0))="Регулярный ассортимент",  INDEX('Прайс-лист Usystems'!G:G,MATCH(B174+0,'Прайс-лист Usystems'!C:C,0))="Ограниченно доступен в пределах складских остатков"),B174,
                     IFERROR(INDEX(Portfolio!M:M,MATCH(B174+0,Portfolio!C:C,0)),
                     INDEX(Portfolio!M:M,MATCH(B174+0,Portfolio!I:I,0)))),
                IFERROR(INDEX(Portfolio!M:M,MATCH(B174+0,Portfolio!C:C,0)),INDEX(Portfolio!M:M,MATCH(B174+0,Portfolio!I:I,0)))),
       "")</f>
        <v/>
      </c>
      <c r="D174" s="68" t="str">
        <f>IF($C174="","",IFERROR(VLOOKUP($C174,'Прайс-лист Usystems'!$C:$U,3,0),""))</f>
        <v/>
      </c>
      <c r="E174" s="68" t="str">
        <f>IF($C174="","",IFERROR(VLOOKUP($C174,'Прайс-лист Usystems'!$C:$U,8,0),""))</f>
        <v/>
      </c>
      <c r="F174" s="69" t="str">
        <f>IF($C174="","",IFERROR(VLOOKUP($C174,'Прайс-лист Usystems'!$C:$U,9,0),""))</f>
        <v/>
      </c>
      <c r="G174" s="75"/>
      <c r="H174" s="69" t="str">
        <f>IF($C174="","",IFERROR(ROUNDUP(G174/VLOOKUP($C174,'Прайс-лист Usystems'!$C:$U,13,0),0)*VLOOKUP($C174,'Прайс-лист Usystems'!$C:$U,13,0),""))</f>
        <v/>
      </c>
      <c r="I174" s="167" t="str">
        <f>IF($C174="","",IFERROR(VLOOKUP($C174,'Прайс-лист Usystems'!$C:$U,10,0),""))</f>
        <v/>
      </c>
      <c r="J174" s="77"/>
      <c r="K174" s="73" t="str">
        <f t="shared" si="4"/>
        <v/>
      </c>
      <c r="L174" s="72" t="str">
        <f t="shared" si="5"/>
        <v/>
      </c>
      <c r="M174" s="170" t="str">
        <f>IF($C174="","",IFERROR(IF(VLOOKUP($C174,'Прайс-лист Usystems'!$C:$U,11,0)=0,"",VLOOKUP($C174,'Прайс-лист Usystems'!$C:$U,11,0)*$H174),""))</f>
        <v/>
      </c>
      <c r="N174" s="170" t="str">
        <f>IF($C174="","",IFERROR(IF(VLOOKUP($C174,'Прайс-лист Usystems'!$C:$U,12,0)=0,"",VLOOKUP($C174,'Прайс-лист Usystems'!$C:$U,12,0)*$H174),""))</f>
        <v/>
      </c>
    </row>
    <row r="175" spans="2:14" x14ac:dyDescent="0.25">
      <c r="B175" s="76"/>
      <c r="C175" s="81" t="str">
        <f>IFERROR(IFERROR(IF(OR(
                     INDEX('Прайс-лист Usystems'!G:G,MATCH(B175+0,'Прайс-лист Usystems'!C:C,0))="Регулярный ассортимент",  INDEX('Прайс-лист Usystems'!G:G,MATCH(B175+0,'Прайс-лист Usystems'!C:C,0))="Ограниченно доступен в пределах складских остатков"),B175,
                     IFERROR(INDEX(Portfolio!M:M,MATCH(B175+0,Portfolio!C:C,0)),
                     INDEX(Portfolio!M:M,MATCH(B175+0,Portfolio!I:I,0)))),
                IFERROR(INDEX(Portfolio!M:M,MATCH(B175+0,Portfolio!C:C,0)),INDEX(Portfolio!M:M,MATCH(B175+0,Portfolio!I:I,0)))),
       "")</f>
        <v/>
      </c>
      <c r="D175" s="68" t="str">
        <f>IF($C175="","",IFERROR(VLOOKUP($C175,'Прайс-лист Usystems'!$C:$U,3,0),""))</f>
        <v/>
      </c>
      <c r="E175" s="68" t="str">
        <f>IF($C175="","",IFERROR(VLOOKUP($C175,'Прайс-лист Usystems'!$C:$U,8,0),""))</f>
        <v/>
      </c>
      <c r="F175" s="69" t="str">
        <f>IF($C175="","",IFERROR(VLOOKUP($C175,'Прайс-лист Usystems'!$C:$U,9,0),""))</f>
        <v/>
      </c>
      <c r="G175" s="75"/>
      <c r="H175" s="69" t="str">
        <f>IF($C175="","",IFERROR(ROUNDUP(G175/VLOOKUP($C175,'Прайс-лист Usystems'!$C:$U,13,0),0)*VLOOKUP($C175,'Прайс-лист Usystems'!$C:$U,13,0),""))</f>
        <v/>
      </c>
      <c r="I175" s="167" t="str">
        <f>IF($C175="","",IFERROR(VLOOKUP($C175,'Прайс-лист Usystems'!$C:$U,10,0),""))</f>
        <v/>
      </c>
      <c r="J175" s="77"/>
      <c r="K175" s="73" t="str">
        <f t="shared" si="4"/>
        <v/>
      </c>
      <c r="L175" s="72" t="str">
        <f t="shared" si="5"/>
        <v/>
      </c>
      <c r="M175" s="170" t="str">
        <f>IF($C175="","",IFERROR(IF(VLOOKUP($C175,'Прайс-лист Usystems'!$C:$U,11,0)=0,"",VLOOKUP($C175,'Прайс-лист Usystems'!$C:$U,11,0)*$H175),""))</f>
        <v/>
      </c>
      <c r="N175" s="170" t="str">
        <f>IF($C175="","",IFERROR(IF(VLOOKUP($C175,'Прайс-лист Usystems'!$C:$U,12,0)=0,"",VLOOKUP($C175,'Прайс-лист Usystems'!$C:$U,12,0)*$H175),""))</f>
        <v/>
      </c>
    </row>
    <row r="176" spans="2:14" x14ac:dyDescent="0.25">
      <c r="B176" s="76"/>
      <c r="C176" s="81" t="str">
        <f>IFERROR(IFERROR(IF(OR(
                     INDEX('Прайс-лист Usystems'!G:G,MATCH(B176+0,'Прайс-лист Usystems'!C:C,0))="Регулярный ассортимент",  INDEX('Прайс-лист Usystems'!G:G,MATCH(B176+0,'Прайс-лист Usystems'!C:C,0))="Ограниченно доступен в пределах складских остатков"),B176,
                     IFERROR(INDEX(Portfolio!M:M,MATCH(B176+0,Portfolio!C:C,0)),
                     INDEX(Portfolio!M:M,MATCH(B176+0,Portfolio!I:I,0)))),
                IFERROR(INDEX(Portfolio!M:M,MATCH(B176+0,Portfolio!C:C,0)),INDEX(Portfolio!M:M,MATCH(B176+0,Portfolio!I:I,0)))),
       "")</f>
        <v/>
      </c>
      <c r="D176" s="68" t="str">
        <f>IF($C176="","",IFERROR(VLOOKUP($C176,'Прайс-лист Usystems'!$C:$U,3,0),""))</f>
        <v/>
      </c>
      <c r="E176" s="68" t="str">
        <f>IF($C176="","",IFERROR(VLOOKUP($C176,'Прайс-лист Usystems'!$C:$U,8,0),""))</f>
        <v/>
      </c>
      <c r="F176" s="69" t="str">
        <f>IF($C176="","",IFERROR(VLOOKUP($C176,'Прайс-лист Usystems'!$C:$U,9,0),""))</f>
        <v/>
      </c>
      <c r="G176" s="75"/>
      <c r="H176" s="69" t="str">
        <f>IF($C176="","",IFERROR(ROUNDUP(G176/VLOOKUP($C176,'Прайс-лист Usystems'!$C:$U,13,0),0)*VLOOKUP($C176,'Прайс-лист Usystems'!$C:$U,13,0),""))</f>
        <v/>
      </c>
      <c r="I176" s="167" t="str">
        <f>IF($C176="","",IFERROR(VLOOKUP($C176,'Прайс-лист Usystems'!$C:$U,10,0),""))</f>
        <v/>
      </c>
      <c r="J176" s="77"/>
      <c r="K176" s="73" t="str">
        <f t="shared" si="4"/>
        <v/>
      </c>
      <c r="L176" s="72" t="str">
        <f t="shared" si="5"/>
        <v/>
      </c>
      <c r="M176" s="170" t="str">
        <f>IF($C176="","",IFERROR(IF(VLOOKUP($C176,'Прайс-лист Usystems'!$C:$U,11,0)=0,"",VLOOKUP($C176,'Прайс-лист Usystems'!$C:$U,11,0)*$H176),""))</f>
        <v/>
      </c>
      <c r="N176" s="170" t="str">
        <f>IF($C176="","",IFERROR(IF(VLOOKUP($C176,'Прайс-лист Usystems'!$C:$U,12,0)=0,"",VLOOKUP($C176,'Прайс-лист Usystems'!$C:$U,12,0)*$H176),""))</f>
        <v/>
      </c>
    </row>
    <row r="177" spans="2:14" x14ac:dyDescent="0.25">
      <c r="B177" s="76"/>
      <c r="C177" s="81" t="str">
        <f>IFERROR(IFERROR(IF(OR(
                     INDEX('Прайс-лист Usystems'!G:G,MATCH(B177+0,'Прайс-лист Usystems'!C:C,0))="Регулярный ассортимент",  INDEX('Прайс-лист Usystems'!G:G,MATCH(B177+0,'Прайс-лист Usystems'!C:C,0))="Ограниченно доступен в пределах складских остатков"),B177,
                     IFERROR(INDEX(Portfolio!M:M,MATCH(B177+0,Portfolio!C:C,0)),
                     INDEX(Portfolio!M:M,MATCH(B177+0,Portfolio!I:I,0)))),
                IFERROR(INDEX(Portfolio!M:M,MATCH(B177+0,Portfolio!C:C,0)),INDEX(Portfolio!M:M,MATCH(B177+0,Portfolio!I:I,0)))),
       "")</f>
        <v/>
      </c>
      <c r="D177" s="68" t="str">
        <f>IF($C177="","",IFERROR(VLOOKUP($C177,'Прайс-лист Usystems'!$C:$U,3,0),""))</f>
        <v/>
      </c>
      <c r="E177" s="68" t="str">
        <f>IF($C177="","",IFERROR(VLOOKUP($C177,'Прайс-лист Usystems'!$C:$U,8,0),""))</f>
        <v/>
      </c>
      <c r="F177" s="69" t="str">
        <f>IF($C177="","",IFERROR(VLOOKUP($C177,'Прайс-лист Usystems'!$C:$U,9,0),""))</f>
        <v/>
      </c>
      <c r="G177" s="75"/>
      <c r="H177" s="69" t="str">
        <f>IF($C177="","",IFERROR(ROUNDUP(G177/VLOOKUP($C177,'Прайс-лист Usystems'!$C:$U,13,0),0)*VLOOKUP($C177,'Прайс-лист Usystems'!$C:$U,13,0),""))</f>
        <v/>
      </c>
      <c r="I177" s="167" t="str">
        <f>IF($C177="","",IFERROR(VLOOKUP($C177,'Прайс-лист Usystems'!$C:$U,10,0),""))</f>
        <v/>
      </c>
      <c r="J177" s="77"/>
      <c r="K177" s="73" t="str">
        <f t="shared" si="4"/>
        <v/>
      </c>
      <c r="L177" s="72" t="str">
        <f t="shared" si="5"/>
        <v/>
      </c>
      <c r="M177" s="170" t="str">
        <f>IF($C177="","",IFERROR(IF(VLOOKUP($C177,'Прайс-лист Usystems'!$C:$U,11,0)=0,"",VLOOKUP($C177,'Прайс-лист Usystems'!$C:$U,11,0)*$H177),""))</f>
        <v/>
      </c>
      <c r="N177" s="170" t="str">
        <f>IF($C177="","",IFERROR(IF(VLOOKUP($C177,'Прайс-лист Usystems'!$C:$U,12,0)=0,"",VLOOKUP($C177,'Прайс-лист Usystems'!$C:$U,12,0)*$H177),""))</f>
        <v/>
      </c>
    </row>
    <row r="178" spans="2:14" x14ac:dyDescent="0.25">
      <c r="B178" s="76"/>
      <c r="C178" s="81" t="str">
        <f>IFERROR(IFERROR(IF(OR(
                     INDEX('Прайс-лист Usystems'!G:G,MATCH(B178+0,'Прайс-лист Usystems'!C:C,0))="Регулярный ассортимент",  INDEX('Прайс-лист Usystems'!G:G,MATCH(B178+0,'Прайс-лист Usystems'!C:C,0))="Ограниченно доступен в пределах складских остатков"),B178,
                     IFERROR(INDEX(Portfolio!M:M,MATCH(B178+0,Portfolio!C:C,0)),
                     INDEX(Portfolio!M:M,MATCH(B178+0,Portfolio!I:I,0)))),
                IFERROR(INDEX(Portfolio!M:M,MATCH(B178+0,Portfolio!C:C,0)),INDEX(Portfolio!M:M,MATCH(B178+0,Portfolio!I:I,0)))),
       "")</f>
        <v/>
      </c>
      <c r="D178" s="68" t="str">
        <f>IF($C178="","",IFERROR(VLOOKUP($C178,'Прайс-лист Usystems'!$C:$U,3,0),""))</f>
        <v/>
      </c>
      <c r="E178" s="68" t="str">
        <f>IF($C178="","",IFERROR(VLOOKUP($C178,'Прайс-лист Usystems'!$C:$U,8,0),""))</f>
        <v/>
      </c>
      <c r="F178" s="69" t="str">
        <f>IF($C178="","",IFERROR(VLOOKUP($C178,'Прайс-лист Usystems'!$C:$U,9,0),""))</f>
        <v/>
      </c>
      <c r="G178" s="75"/>
      <c r="H178" s="69" t="str">
        <f>IF($C178="","",IFERROR(ROUNDUP(G178/VLOOKUP($C178,'Прайс-лист Usystems'!$C:$U,13,0),0)*VLOOKUP($C178,'Прайс-лист Usystems'!$C:$U,13,0),""))</f>
        <v/>
      </c>
      <c r="I178" s="167" t="str">
        <f>IF($C178="","",IFERROR(VLOOKUP($C178,'Прайс-лист Usystems'!$C:$U,10,0),""))</f>
        <v/>
      </c>
      <c r="J178" s="77"/>
      <c r="K178" s="73" t="str">
        <f t="shared" si="4"/>
        <v/>
      </c>
      <c r="L178" s="72" t="str">
        <f t="shared" si="5"/>
        <v/>
      </c>
      <c r="M178" s="170" t="str">
        <f>IF($C178="","",IFERROR(IF(VLOOKUP($C178,'Прайс-лист Usystems'!$C:$U,11,0)=0,"",VLOOKUP($C178,'Прайс-лист Usystems'!$C:$U,11,0)*$H178),""))</f>
        <v/>
      </c>
      <c r="N178" s="170" t="str">
        <f>IF($C178="","",IFERROR(IF(VLOOKUP($C178,'Прайс-лист Usystems'!$C:$U,12,0)=0,"",VLOOKUP($C178,'Прайс-лист Usystems'!$C:$U,12,0)*$H178),""))</f>
        <v/>
      </c>
    </row>
    <row r="179" spans="2:14" x14ac:dyDescent="0.25">
      <c r="B179" s="76"/>
      <c r="C179" s="81" t="str">
        <f>IFERROR(IFERROR(IF(OR(
                     INDEX('Прайс-лист Usystems'!G:G,MATCH(B179+0,'Прайс-лист Usystems'!C:C,0))="Регулярный ассортимент",  INDEX('Прайс-лист Usystems'!G:G,MATCH(B179+0,'Прайс-лист Usystems'!C:C,0))="Ограниченно доступен в пределах складских остатков"),B179,
                     IFERROR(INDEX(Portfolio!M:M,MATCH(B179+0,Portfolio!C:C,0)),
                     INDEX(Portfolio!M:M,MATCH(B179+0,Portfolio!I:I,0)))),
                IFERROR(INDEX(Portfolio!M:M,MATCH(B179+0,Portfolio!C:C,0)),INDEX(Portfolio!M:M,MATCH(B179+0,Portfolio!I:I,0)))),
       "")</f>
        <v/>
      </c>
      <c r="D179" s="68" t="str">
        <f>IF($C179="","",IFERROR(VLOOKUP($C179,'Прайс-лист Usystems'!$C:$U,3,0),""))</f>
        <v/>
      </c>
      <c r="E179" s="68" t="str">
        <f>IF($C179="","",IFERROR(VLOOKUP($C179,'Прайс-лист Usystems'!$C:$U,8,0),""))</f>
        <v/>
      </c>
      <c r="F179" s="69" t="str">
        <f>IF($C179="","",IFERROR(VLOOKUP($C179,'Прайс-лист Usystems'!$C:$U,9,0),""))</f>
        <v/>
      </c>
      <c r="G179" s="75"/>
      <c r="H179" s="69" t="str">
        <f>IF($C179="","",IFERROR(ROUNDUP(G179/VLOOKUP($C179,'Прайс-лист Usystems'!$C:$U,13,0),0)*VLOOKUP($C179,'Прайс-лист Usystems'!$C:$U,13,0),""))</f>
        <v/>
      </c>
      <c r="I179" s="167" t="str">
        <f>IF($C179="","",IFERROR(VLOOKUP($C179,'Прайс-лист Usystems'!$C:$U,10,0),""))</f>
        <v/>
      </c>
      <c r="J179" s="77"/>
      <c r="K179" s="73" t="str">
        <f t="shared" si="4"/>
        <v/>
      </c>
      <c r="L179" s="72" t="str">
        <f t="shared" si="5"/>
        <v/>
      </c>
      <c r="M179" s="170" t="str">
        <f>IF($C179="","",IFERROR(IF(VLOOKUP($C179,'Прайс-лист Usystems'!$C:$U,11,0)=0,"",VLOOKUP($C179,'Прайс-лист Usystems'!$C:$U,11,0)*$H179),""))</f>
        <v/>
      </c>
      <c r="N179" s="170" t="str">
        <f>IF($C179="","",IFERROR(IF(VLOOKUP($C179,'Прайс-лист Usystems'!$C:$U,12,0)=0,"",VLOOKUP($C179,'Прайс-лист Usystems'!$C:$U,12,0)*$H179),""))</f>
        <v/>
      </c>
    </row>
    <row r="180" spans="2:14" x14ac:dyDescent="0.25">
      <c r="B180" s="76"/>
      <c r="C180" s="81" t="str">
        <f>IFERROR(IFERROR(IF(OR(
                     INDEX('Прайс-лист Usystems'!G:G,MATCH(B180+0,'Прайс-лист Usystems'!C:C,0))="Регулярный ассортимент",  INDEX('Прайс-лист Usystems'!G:G,MATCH(B180+0,'Прайс-лист Usystems'!C:C,0))="Ограниченно доступен в пределах складских остатков"),B180,
                     IFERROR(INDEX(Portfolio!M:M,MATCH(B180+0,Portfolio!C:C,0)),
                     INDEX(Portfolio!M:M,MATCH(B180+0,Portfolio!I:I,0)))),
                IFERROR(INDEX(Portfolio!M:M,MATCH(B180+0,Portfolio!C:C,0)),INDEX(Portfolio!M:M,MATCH(B180+0,Portfolio!I:I,0)))),
       "")</f>
        <v/>
      </c>
      <c r="D180" s="68" t="str">
        <f>IF($C180="","",IFERROR(VLOOKUP($C180,'Прайс-лист Usystems'!$C:$U,3,0),""))</f>
        <v/>
      </c>
      <c r="E180" s="68" t="str">
        <f>IF($C180="","",IFERROR(VLOOKUP($C180,'Прайс-лист Usystems'!$C:$U,8,0),""))</f>
        <v/>
      </c>
      <c r="F180" s="69" t="str">
        <f>IF($C180="","",IFERROR(VLOOKUP($C180,'Прайс-лист Usystems'!$C:$U,9,0),""))</f>
        <v/>
      </c>
      <c r="G180" s="75"/>
      <c r="H180" s="69" t="str">
        <f>IF($C180="","",IFERROR(ROUNDUP(G180/VLOOKUP($C180,'Прайс-лист Usystems'!$C:$U,13,0),0)*VLOOKUP($C180,'Прайс-лист Usystems'!$C:$U,13,0),""))</f>
        <v/>
      </c>
      <c r="I180" s="167" t="str">
        <f>IF($C180="","",IFERROR(VLOOKUP($C180,'Прайс-лист Usystems'!$C:$U,10,0),""))</f>
        <v/>
      </c>
      <c r="J180" s="77"/>
      <c r="K180" s="73" t="str">
        <f t="shared" si="4"/>
        <v/>
      </c>
      <c r="L180" s="72" t="str">
        <f t="shared" si="5"/>
        <v/>
      </c>
      <c r="M180" s="170" t="str">
        <f>IF($C180="","",IFERROR(IF(VLOOKUP($C180,'Прайс-лист Usystems'!$C:$U,11,0)=0,"",VLOOKUP($C180,'Прайс-лист Usystems'!$C:$U,11,0)*$H180),""))</f>
        <v/>
      </c>
      <c r="N180" s="170" t="str">
        <f>IF($C180="","",IFERROR(IF(VLOOKUP($C180,'Прайс-лист Usystems'!$C:$U,12,0)=0,"",VLOOKUP($C180,'Прайс-лист Usystems'!$C:$U,12,0)*$H180),""))</f>
        <v/>
      </c>
    </row>
    <row r="181" spans="2:14" x14ac:dyDescent="0.25">
      <c r="B181" s="76"/>
      <c r="C181" s="81" t="str">
        <f>IFERROR(IFERROR(IF(OR(
                     INDEX('Прайс-лист Usystems'!G:G,MATCH(B181+0,'Прайс-лист Usystems'!C:C,0))="Регулярный ассортимент",  INDEX('Прайс-лист Usystems'!G:G,MATCH(B181+0,'Прайс-лист Usystems'!C:C,0))="Ограниченно доступен в пределах складских остатков"),B181,
                     IFERROR(INDEX(Portfolio!M:M,MATCH(B181+0,Portfolio!C:C,0)),
                     INDEX(Portfolio!M:M,MATCH(B181+0,Portfolio!I:I,0)))),
                IFERROR(INDEX(Portfolio!M:M,MATCH(B181+0,Portfolio!C:C,0)),INDEX(Portfolio!M:M,MATCH(B181+0,Portfolio!I:I,0)))),
       "")</f>
        <v/>
      </c>
      <c r="D181" s="68" t="str">
        <f>IF($C181="","",IFERROR(VLOOKUP($C181,'Прайс-лист Usystems'!$C:$U,3,0),""))</f>
        <v/>
      </c>
      <c r="E181" s="68" t="str">
        <f>IF($C181="","",IFERROR(VLOOKUP($C181,'Прайс-лист Usystems'!$C:$U,8,0),""))</f>
        <v/>
      </c>
      <c r="F181" s="69" t="str">
        <f>IF($C181="","",IFERROR(VLOOKUP($C181,'Прайс-лист Usystems'!$C:$U,9,0),""))</f>
        <v/>
      </c>
      <c r="G181" s="75"/>
      <c r="H181" s="69" t="str">
        <f>IF($C181="","",IFERROR(ROUNDUP(G181/VLOOKUP($C181,'Прайс-лист Usystems'!$C:$U,13,0),0)*VLOOKUP($C181,'Прайс-лист Usystems'!$C:$U,13,0),""))</f>
        <v/>
      </c>
      <c r="I181" s="167" t="str">
        <f>IF($C181="","",IFERROR(VLOOKUP($C181,'Прайс-лист Usystems'!$C:$U,10,0),""))</f>
        <v/>
      </c>
      <c r="J181" s="77"/>
      <c r="K181" s="73" t="str">
        <f t="shared" si="4"/>
        <v/>
      </c>
      <c r="L181" s="72" t="str">
        <f t="shared" si="5"/>
        <v/>
      </c>
      <c r="M181" s="170" t="str">
        <f>IF($C181="","",IFERROR(IF(VLOOKUP($C181,'Прайс-лист Usystems'!$C:$U,11,0)=0,"",VLOOKUP($C181,'Прайс-лист Usystems'!$C:$U,11,0)*$H181),""))</f>
        <v/>
      </c>
      <c r="N181" s="170" t="str">
        <f>IF($C181="","",IFERROR(IF(VLOOKUP($C181,'Прайс-лист Usystems'!$C:$U,12,0)=0,"",VLOOKUP($C181,'Прайс-лист Usystems'!$C:$U,12,0)*$H181),""))</f>
        <v/>
      </c>
    </row>
    <row r="182" spans="2:14" x14ac:dyDescent="0.25">
      <c r="B182" s="76"/>
      <c r="C182" s="81" t="str">
        <f>IFERROR(IFERROR(IF(OR(
                     INDEX('Прайс-лист Usystems'!G:G,MATCH(B182+0,'Прайс-лист Usystems'!C:C,0))="Регулярный ассортимент",  INDEX('Прайс-лист Usystems'!G:G,MATCH(B182+0,'Прайс-лист Usystems'!C:C,0))="Ограниченно доступен в пределах складских остатков"),B182,
                     IFERROR(INDEX(Portfolio!M:M,MATCH(B182+0,Portfolio!C:C,0)),
                     INDEX(Portfolio!M:M,MATCH(B182+0,Portfolio!I:I,0)))),
                IFERROR(INDEX(Portfolio!M:M,MATCH(B182+0,Portfolio!C:C,0)),INDEX(Portfolio!M:M,MATCH(B182+0,Portfolio!I:I,0)))),
       "")</f>
        <v/>
      </c>
      <c r="D182" s="68" t="str">
        <f>IF($C182="","",IFERROR(VLOOKUP($C182,'Прайс-лист Usystems'!$C:$U,3,0),""))</f>
        <v/>
      </c>
      <c r="E182" s="68" t="str">
        <f>IF($C182="","",IFERROR(VLOOKUP($C182,'Прайс-лист Usystems'!$C:$U,8,0),""))</f>
        <v/>
      </c>
      <c r="F182" s="69" t="str">
        <f>IF($C182="","",IFERROR(VLOOKUP($C182,'Прайс-лист Usystems'!$C:$U,9,0),""))</f>
        <v/>
      </c>
      <c r="G182" s="75"/>
      <c r="H182" s="69" t="str">
        <f>IF($C182="","",IFERROR(ROUNDUP(G182/VLOOKUP($C182,'Прайс-лист Usystems'!$C:$U,13,0),0)*VLOOKUP($C182,'Прайс-лист Usystems'!$C:$U,13,0),""))</f>
        <v/>
      </c>
      <c r="I182" s="167" t="str">
        <f>IF($C182="","",IFERROR(VLOOKUP($C182,'Прайс-лист Usystems'!$C:$U,10,0),""))</f>
        <v/>
      </c>
      <c r="J182" s="77"/>
      <c r="K182" s="73" t="str">
        <f t="shared" si="4"/>
        <v/>
      </c>
      <c r="L182" s="72" t="str">
        <f t="shared" si="5"/>
        <v/>
      </c>
      <c r="M182" s="170" t="str">
        <f>IF($C182="","",IFERROR(IF(VLOOKUP($C182,'Прайс-лист Usystems'!$C:$U,11,0)=0,"",VLOOKUP($C182,'Прайс-лист Usystems'!$C:$U,11,0)*$H182),""))</f>
        <v/>
      </c>
      <c r="N182" s="170" t="str">
        <f>IF($C182="","",IFERROR(IF(VLOOKUP($C182,'Прайс-лист Usystems'!$C:$U,12,0)=0,"",VLOOKUP($C182,'Прайс-лист Usystems'!$C:$U,12,0)*$H182),""))</f>
        <v/>
      </c>
    </row>
    <row r="183" spans="2:14" x14ac:dyDescent="0.25">
      <c r="B183" s="76"/>
      <c r="C183" s="81" t="str">
        <f>IFERROR(IFERROR(IF(OR(
                     INDEX('Прайс-лист Usystems'!G:G,MATCH(B183+0,'Прайс-лист Usystems'!C:C,0))="Регулярный ассортимент",  INDEX('Прайс-лист Usystems'!G:G,MATCH(B183+0,'Прайс-лист Usystems'!C:C,0))="Ограниченно доступен в пределах складских остатков"),B183,
                     IFERROR(INDEX(Portfolio!M:M,MATCH(B183+0,Portfolio!C:C,0)),
                     INDEX(Portfolio!M:M,MATCH(B183+0,Portfolio!I:I,0)))),
                IFERROR(INDEX(Portfolio!M:M,MATCH(B183+0,Portfolio!C:C,0)),INDEX(Portfolio!M:M,MATCH(B183+0,Portfolio!I:I,0)))),
       "")</f>
        <v/>
      </c>
      <c r="D183" s="68" t="str">
        <f>IF($C183="","",IFERROR(VLOOKUP($C183,'Прайс-лист Usystems'!$C:$U,3,0),""))</f>
        <v/>
      </c>
      <c r="E183" s="68" t="str">
        <f>IF($C183="","",IFERROR(VLOOKUP($C183,'Прайс-лист Usystems'!$C:$U,8,0),""))</f>
        <v/>
      </c>
      <c r="F183" s="69" t="str">
        <f>IF($C183="","",IFERROR(VLOOKUP($C183,'Прайс-лист Usystems'!$C:$U,9,0),""))</f>
        <v/>
      </c>
      <c r="G183" s="75"/>
      <c r="H183" s="69" t="str">
        <f>IF($C183="","",IFERROR(ROUNDUP(G183/VLOOKUP($C183,'Прайс-лист Usystems'!$C:$U,13,0),0)*VLOOKUP($C183,'Прайс-лист Usystems'!$C:$U,13,0),""))</f>
        <v/>
      </c>
      <c r="I183" s="167" t="str">
        <f>IF($C183="","",IFERROR(VLOOKUP($C183,'Прайс-лист Usystems'!$C:$U,10,0),""))</f>
        <v/>
      </c>
      <c r="J183" s="77"/>
      <c r="K183" s="73" t="str">
        <f t="shared" si="4"/>
        <v/>
      </c>
      <c r="L183" s="72" t="str">
        <f t="shared" si="5"/>
        <v/>
      </c>
      <c r="M183" s="170" t="str">
        <f>IF($C183="","",IFERROR(IF(VLOOKUP($C183,'Прайс-лист Usystems'!$C:$U,11,0)=0,"",VLOOKUP($C183,'Прайс-лист Usystems'!$C:$U,11,0)*$H183),""))</f>
        <v/>
      </c>
      <c r="N183" s="170" t="str">
        <f>IF($C183="","",IFERROR(IF(VLOOKUP($C183,'Прайс-лист Usystems'!$C:$U,12,0)=0,"",VLOOKUP($C183,'Прайс-лист Usystems'!$C:$U,12,0)*$H183),""))</f>
        <v/>
      </c>
    </row>
    <row r="184" spans="2:14" x14ac:dyDescent="0.25">
      <c r="B184" s="76"/>
      <c r="C184" s="81" t="str">
        <f>IFERROR(IFERROR(IF(OR(
                     INDEX('Прайс-лист Usystems'!G:G,MATCH(B184+0,'Прайс-лист Usystems'!C:C,0))="Регулярный ассортимент",  INDEX('Прайс-лист Usystems'!G:G,MATCH(B184+0,'Прайс-лист Usystems'!C:C,0))="Ограниченно доступен в пределах складских остатков"),B184,
                     IFERROR(INDEX(Portfolio!M:M,MATCH(B184+0,Portfolio!C:C,0)),
                     INDEX(Portfolio!M:M,MATCH(B184+0,Portfolio!I:I,0)))),
                IFERROR(INDEX(Portfolio!M:M,MATCH(B184+0,Portfolio!C:C,0)),INDEX(Portfolio!M:M,MATCH(B184+0,Portfolio!I:I,0)))),
       "")</f>
        <v/>
      </c>
      <c r="D184" s="68" t="str">
        <f>IF($C184="","",IFERROR(VLOOKUP($C184,'Прайс-лист Usystems'!$C:$U,3,0),""))</f>
        <v/>
      </c>
      <c r="E184" s="68" t="str">
        <f>IF($C184="","",IFERROR(VLOOKUP($C184,'Прайс-лист Usystems'!$C:$U,8,0),""))</f>
        <v/>
      </c>
      <c r="F184" s="69" t="str">
        <f>IF($C184="","",IFERROR(VLOOKUP($C184,'Прайс-лист Usystems'!$C:$U,9,0),""))</f>
        <v/>
      </c>
      <c r="G184" s="75"/>
      <c r="H184" s="69" t="str">
        <f>IF($C184="","",IFERROR(ROUNDUP(G184/VLOOKUP($C184,'Прайс-лист Usystems'!$C:$U,13,0),0)*VLOOKUP($C184,'Прайс-лист Usystems'!$C:$U,13,0),""))</f>
        <v/>
      </c>
      <c r="I184" s="167" t="str">
        <f>IF($C184="","",IFERROR(VLOOKUP($C184,'Прайс-лист Usystems'!$C:$U,10,0),""))</f>
        <v/>
      </c>
      <c r="J184" s="77"/>
      <c r="K184" s="73" t="str">
        <f t="shared" si="4"/>
        <v/>
      </c>
      <c r="L184" s="72" t="str">
        <f t="shared" si="5"/>
        <v/>
      </c>
      <c r="M184" s="170" t="str">
        <f>IF($C184="","",IFERROR(IF(VLOOKUP($C184,'Прайс-лист Usystems'!$C:$U,11,0)=0,"",VLOOKUP($C184,'Прайс-лист Usystems'!$C:$U,11,0)*$H184),""))</f>
        <v/>
      </c>
      <c r="N184" s="170" t="str">
        <f>IF($C184="","",IFERROR(IF(VLOOKUP($C184,'Прайс-лист Usystems'!$C:$U,12,0)=0,"",VLOOKUP($C184,'Прайс-лист Usystems'!$C:$U,12,0)*$H184),""))</f>
        <v/>
      </c>
    </row>
    <row r="185" spans="2:14" x14ac:dyDescent="0.25">
      <c r="B185" s="76"/>
      <c r="C185" s="81" t="str">
        <f>IFERROR(IFERROR(IF(OR(
                     INDEX('Прайс-лист Usystems'!G:G,MATCH(B185+0,'Прайс-лист Usystems'!C:C,0))="Регулярный ассортимент",  INDEX('Прайс-лист Usystems'!G:G,MATCH(B185+0,'Прайс-лист Usystems'!C:C,0))="Ограниченно доступен в пределах складских остатков"),B185,
                     IFERROR(INDEX(Portfolio!M:M,MATCH(B185+0,Portfolio!C:C,0)),
                     INDEX(Portfolio!M:M,MATCH(B185+0,Portfolio!I:I,0)))),
                IFERROR(INDEX(Portfolio!M:M,MATCH(B185+0,Portfolio!C:C,0)),INDEX(Portfolio!M:M,MATCH(B185+0,Portfolio!I:I,0)))),
       "")</f>
        <v/>
      </c>
      <c r="D185" s="68" t="str">
        <f>IF($C185="","",IFERROR(VLOOKUP($C185,'Прайс-лист Usystems'!$C:$U,3,0),""))</f>
        <v/>
      </c>
      <c r="E185" s="68" t="str">
        <f>IF($C185="","",IFERROR(VLOOKUP($C185,'Прайс-лист Usystems'!$C:$U,8,0),""))</f>
        <v/>
      </c>
      <c r="F185" s="69" t="str">
        <f>IF($C185="","",IFERROR(VLOOKUP($C185,'Прайс-лист Usystems'!$C:$U,9,0),""))</f>
        <v/>
      </c>
      <c r="G185" s="75"/>
      <c r="H185" s="69" t="str">
        <f>IF($C185="","",IFERROR(ROUNDUP(G185/VLOOKUP($C185,'Прайс-лист Usystems'!$C:$U,13,0),0)*VLOOKUP($C185,'Прайс-лист Usystems'!$C:$U,13,0),""))</f>
        <v/>
      </c>
      <c r="I185" s="167" t="str">
        <f>IF($C185="","",IFERROR(VLOOKUP($C185,'Прайс-лист Usystems'!$C:$U,10,0),""))</f>
        <v/>
      </c>
      <c r="J185" s="77"/>
      <c r="K185" s="73" t="str">
        <f t="shared" si="4"/>
        <v/>
      </c>
      <c r="L185" s="72" t="str">
        <f t="shared" si="5"/>
        <v/>
      </c>
      <c r="M185" s="170" t="str">
        <f>IF($C185="","",IFERROR(IF(VLOOKUP($C185,'Прайс-лист Usystems'!$C:$U,11,0)=0,"",VLOOKUP($C185,'Прайс-лист Usystems'!$C:$U,11,0)*$H185),""))</f>
        <v/>
      </c>
      <c r="N185" s="170" t="str">
        <f>IF($C185="","",IFERROR(IF(VLOOKUP($C185,'Прайс-лист Usystems'!$C:$U,12,0)=0,"",VLOOKUP($C185,'Прайс-лист Usystems'!$C:$U,12,0)*$H185),""))</f>
        <v/>
      </c>
    </row>
    <row r="186" spans="2:14" x14ac:dyDescent="0.25">
      <c r="B186" s="76"/>
      <c r="C186" s="81" t="str">
        <f>IFERROR(IFERROR(IF(OR(
                     INDEX('Прайс-лист Usystems'!G:G,MATCH(B186+0,'Прайс-лист Usystems'!C:C,0))="Регулярный ассортимент",  INDEX('Прайс-лист Usystems'!G:G,MATCH(B186+0,'Прайс-лист Usystems'!C:C,0))="Ограниченно доступен в пределах складских остатков"),B186,
                     IFERROR(INDEX(Portfolio!M:M,MATCH(B186+0,Portfolio!C:C,0)),
                     INDEX(Portfolio!M:M,MATCH(B186+0,Portfolio!I:I,0)))),
                IFERROR(INDEX(Portfolio!M:M,MATCH(B186+0,Portfolio!C:C,0)),INDEX(Portfolio!M:M,MATCH(B186+0,Portfolio!I:I,0)))),
       "")</f>
        <v/>
      </c>
      <c r="D186" s="68" t="str">
        <f>IF($C186="","",IFERROR(VLOOKUP($C186,'Прайс-лист Usystems'!$C:$U,3,0),""))</f>
        <v/>
      </c>
      <c r="E186" s="68" t="str">
        <f>IF($C186="","",IFERROR(VLOOKUP($C186,'Прайс-лист Usystems'!$C:$U,8,0),""))</f>
        <v/>
      </c>
      <c r="F186" s="69" t="str">
        <f>IF($C186="","",IFERROR(VLOOKUP($C186,'Прайс-лист Usystems'!$C:$U,9,0),""))</f>
        <v/>
      </c>
      <c r="G186" s="75"/>
      <c r="H186" s="69" t="str">
        <f>IF($C186="","",IFERROR(ROUNDUP(G186/VLOOKUP($C186,'Прайс-лист Usystems'!$C:$U,13,0),0)*VLOOKUP($C186,'Прайс-лист Usystems'!$C:$U,13,0),""))</f>
        <v/>
      </c>
      <c r="I186" s="167" t="str">
        <f>IF($C186="","",IFERROR(VLOOKUP($C186,'Прайс-лист Usystems'!$C:$U,10,0),""))</f>
        <v/>
      </c>
      <c r="J186" s="77"/>
      <c r="K186" s="73" t="str">
        <f t="shared" si="4"/>
        <v/>
      </c>
      <c r="L186" s="72" t="str">
        <f t="shared" si="5"/>
        <v/>
      </c>
      <c r="M186" s="170" t="str">
        <f>IF($C186="","",IFERROR(IF(VLOOKUP($C186,'Прайс-лист Usystems'!$C:$U,11,0)=0,"",VLOOKUP($C186,'Прайс-лист Usystems'!$C:$U,11,0)*$H186),""))</f>
        <v/>
      </c>
      <c r="N186" s="170" t="str">
        <f>IF($C186="","",IFERROR(IF(VLOOKUP($C186,'Прайс-лист Usystems'!$C:$U,12,0)=0,"",VLOOKUP($C186,'Прайс-лист Usystems'!$C:$U,12,0)*$H186),""))</f>
        <v/>
      </c>
    </row>
    <row r="187" spans="2:14" x14ac:dyDescent="0.25">
      <c r="B187" s="76"/>
      <c r="C187" s="81" t="str">
        <f>IFERROR(IFERROR(IF(OR(
                     INDEX('Прайс-лист Usystems'!G:G,MATCH(B187+0,'Прайс-лист Usystems'!C:C,0))="Регулярный ассортимент",  INDEX('Прайс-лист Usystems'!G:G,MATCH(B187+0,'Прайс-лист Usystems'!C:C,0))="Ограниченно доступен в пределах складских остатков"),B187,
                     IFERROR(INDEX(Portfolio!M:M,MATCH(B187+0,Portfolio!C:C,0)),
                     INDEX(Portfolio!M:M,MATCH(B187+0,Portfolio!I:I,0)))),
                IFERROR(INDEX(Portfolio!M:M,MATCH(B187+0,Portfolio!C:C,0)),INDEX(Portfolio!M:M,MATCH(B187+0,Portfolio!I:I,0)))),
       "")</f>
        <v/>
      </c>
      <c r="D187" s="68" t="str">
        <f>IF($C187="","",IFERROR(VLOOKUP($C187,'Прайс-лист Usystems'!$C:$U,3,0),""))</f>
        <v/>
      </c>
      <c r="E187" s="68" t="str">
        <f>IF($C187="","",IFERROR(VLOOKUP($C187,'Прайс-лист Usystems'!$C:$U,8,0),""))</f>
        <v/>
      </c>
      <c r="F187" s="69" t="str">
        <f>IF($C187="","",IFERROR(VLOOKUP($C187,'Прайс-лист Usystems'!$C:$U,9,0),""))</f>
        <v/>
      </c>
      <c r="G187" s="75"/>
      <c r="H187" s="69" t="str">
        <f>IF($C187="","",IFERROR(ROUNDUP(G187/VLOOKUP($C187,'Прайс-лист Usystems'!$C:$U,13,0),0)*VLOOKUP($C187,'Прайс-лист Usystems'!$C:$U,13,0),""))</f>
        <v/>
      </c>
      <c r="I187" s="167" t="str">
        <f>IF($C187="","",IFERROR(VLOOKUP($C187,'Прайс-лист Usystems'!$C:$U,10,0),""))</f>
        <v/>
      </c>
      <c r="J187" s="77"/>
      <c r="K187" s="73" t="str">
        <f t="shared" si="4"/>
        <v/>
      </c>
      <c r="L187" s="72" t="str">
        <f t="shared" si="5"/>
        <v/>
      </c>
      <c r="M187" s="170" t="str">
        <f>IF($C187="","",IFERROR(IF(VLOOKUP($C187,'Прайс-лист Usystems'!$C:$U,11,0)=0,"",VLOOKUP($C187,'Прайс-лист Usystems'!$C:$U,11,0)*$H187),""))</f>
        <v/>
      </c>
      <c r="N187" s="170" t="str">
        <f>IF($C187="","",IFERROR(IF(VLOOKUP($C187,'Прайс-лист Usystems'!$C:$U,12,0)=0,"",VLOOKUP($C187,'Прайс-лист Usystems'!$C:$U,12,0)*$H187),""))</f>
        <v/>
      </c>
    </row>
    <row r="188" spans="2:14" x14ac:dyDescent="0.25">
      <c r="B188" s="76"/>
      <c r="C188" s="81" t="str">
        <f>IFERROR(IFERROR(IF(OR(
                     INDEX('Прайс-лист Usystems'!G:G,MATCH(B188+0,'Прайс-лист Usystems'!C:C,0))="Регулярный ассортимент",  INDEX('Прайс-лист Usystems'!G:G,MATCH(B188+0,'Прайс-лист Usystems'!C:C,0))="Ограниченно доступен в пределах складских остатков"),B188,
                     IFERROR(INDEX(Portfolio!M:M,MATCH(B188+0,Portfolio!C:C,0)),
                     INDEX(Portfolio!M:M,MATCH(B188+0,Portfolio!I:I,0)))),
                IFERROR(INDEX(Portfolio!M:M,MATCH(B188+0,Portfolio!C:C,0)),INDEX(Portfolio!M:M,MATCH(B188+0,Portfolio!I:I,0)))),
       "")</f>
        <v/>
      </c>
      <c r="D188" s="68" t="str">
        <f>IF($C188="","",IFERROR(VLOOKUP($C188,'Прайс-лист Usystems'!$C:$U,3,0),""))</f>
        <v/>
      </c>
      <c r="E188" s="68" t="str">
        <f>IF($C188="","",IFERROR(VLOOKUP($C188,'Прайс-лист Usystems'!$C:$U,8,0),""))</f>
        <v/>
      </c>
      <c r="F188" s="69" t="str">
        <f>IF($C188="","",IFERROR(VLOOKUP($C188,'Прайс-лист Usystems'!$C:$U,9,0),""))</f>
        <v/>
      </c>
      <c r="G188" s="75"/>
      <c r="H188" s="69" t="str">
        <f>IF($C188="","",IFERROR(ROUNDUP(G188/VLOOKUP($C188,'Прайс-лист Usystems'!$C:$U,13,0),0)*VLOOKUP($C188,'Прайс-лист Usystems'!$C:$U,13,0),""))</f>
        <v/>
      </c>
      <c r="I188" s="167" t="str">
        <f>IF($C188="","",IFERROR(VLOOKUP($C188,'Прайс-лист Usystems'!$C:$U,10,0),""))</f>
        <v/>
      </c>
      <c r="J188" s="77"/>
      <c r="K188" s="73" t="str">
        <f t="shared" si="4"/>
        <v/>
      </c>
      <c r="L188" s="72" t="str">
        <f t="shared" si="5"/>
        <v/>
      </c>
      <c r="M188" s="170" t="str">
        <f>IF($C188="","",IFERROR(IF(VLOOKUP($C188,'Прайс-лист Usystems'!$C:$U,11,0)=0,"",VLOOKUP($C188,'Прайс-лист Usystems'!$C:$U,11,0)*$H188),""))</f>
        <v/>
      </c>
      <c r="N188" s="170" t="str">
        <f>IF($C188="","",IFERROR(IF(VLOOKUP($C188,'Прайс-лист Usystems'!$C:$U,12,0)=0,"",VLOOKUP($C188,'Прайс-лист Usystems'!$C:$U,12,0)*$H188),""))</f>
        <v/>
      </c>
    </row>
    <row r="189" spans="2:14" x14ac:dyDescent="0.25">
      <c r="B189" s="76"/>
      <c r="C189" s="81" t="str">
        <f>IFERROR(IFERROR(IF(OR(
                     INDEX('Прайс-лист Usystems'!G:G,MATCH(B189+0,'Прайс-лист Usystems'!C:C,0))="Регулярный ассортимент",  INDEX('Прайс-лист Usystems'!G:G,MATCH(B189+0,'Прайс-лист Usystems'!C:C,0))="Ограниченно доступен в пределах складских остатков"),B189,
                     IFERROR(INDEX(Portfolio!M:M,MATCH(B189+0,Portfolio!C:C,0)),
                     INDEX(Portfolio!M:M,MATCH(B189+0,Portfolio!I:I,0)))),
                IFERROR(INDEX(Portfolio!M:M,MATCH(B189+0,Portfolio!C:C,0)),INDEX(Portfolio!M:M,MATCH(B189+0,Portfolio!I:I,0)))),
       "")</f>
        <v/>
      </c>
      <c r="D189" s="68" t="str">
        <f>IF($C189="","",IFERROR(VLOOKUP($C189,'Прайс-лист Usystems'!$C:$U,3,0),""))</f>
        <v/>
      </c>
      <c r="E189" s="68" t="str">
        <f>IF($C189="","",IFERROR(VLOOKUP($C189,'Прайс-лист Usystems'!$C:$U,8,0),""))</f>
        <v/>
      </c>
      <c r="F189" s="69" t="str">
        <f>IF($C189="","",IFERROR(VLOOKUP($C189,'Прайс-лист Usystems'!$C:$U,9,0),""))</f>
        <v/>
      </c>
      <c r="G189" s="75"/>
      <c r="H189" s="69" t="str">
        <f>IF($C189="","",IFERROR(ROUNDUP(G189/VLOOKUP($C189,'Прайс-лист Usystems'!$C:$U,13,0),0)*VLOOKUP($C189,'Прайс-лист Usystems'!$C:$U,13,0),""))</f>
        <v/>
      </c>
      <c r="I189" s="167" t="str">
        <f>IF($C189="","",IFERROR(VLOOKUP($C189,'Прайс-лист Usystems'!$C:$U,10,0),""))</f>
        <v/>
      </c>
      <c r="J189" s="77"/>
      <c r="K189" s="73" t="str">
        <f t="shared" si="4"/>
        <v/>
      </c>
      <c r="L189" s="72" t="str">
        <f t="shared" si="5"/>
        <v/>
      </c>
      <c r="M189" s="170" t="str">
        <f>IF($C189="","",IFERROR(IF(VLOOKUP($C189,'Прайс-лист Usystems'!$C:$U,11,0)=0,"",VLOOKUP($C189,'Прайс-лист Usystems'!$C:$U,11,0)*$H189),""))</f>
        <v/>
      </c>
      <c r="N189" s="170" t="str">
        <f>IF($C189="","",IFERROR(IF(VLOOKUP($C189,'Прайс-лист Usystems'!$C:$U,12,0)=0,"",VLOOKUP($C189,'Прайс-лист Usystems'!$C:$U,12,0)*$H189),""))</f>
        <v/>
      </c>
    </row>
    <row r="190" spans="2:14" x14ac:dyDescent="0.25">
      <c r="B190" s="76"/>
      <c r="C190" s="81" t="str">
        <f>IFERROR(IFERROR(IF(OR(
                     INDEX('Прайс-лист Usystems'!G:G,MATCH(B190+0,'Прайс-лист Usystems'!C:C,0))="Регулярный ассортимент",  INDEX('Прайс-лист Usystems'!G:G,MATCH(B190+0,'Прайс-лист Usystems'!C:C,0))="Ограниченно доступен в пределах складских остатков"),B190,
                     IFERROR(INDEX(Portfolio!M:M,MATCH(B190+0,Portfolio!C:C,0)),
                     INDEX(Portfolio!M:M,MATCH(B190+0,Portfolio!I:I,0)))),
                IFERROR(INDEX(Portfolio!M:M,MATCH(B190+0,Portfolio!C:C,0)),INDEX(Portfolio!M:M,MATCH(B190+0,Portfolio!I:I,0)))),
       "")</f>
        <v/>
      </c>
      <c r="D190" s="68" t="str">
        <f>IF($C190="","",IFERROR(VLOOKUP($C190,'Прайс-лист Usystems'!$C:$U,3,0),""))</f>
        <v/>
      </c>
      <c r="E190" s="68" t="str">
        <f>IF($C190="","",IFERROR(VLOOKUP($C190,'Прайс-лист Usystems'!$C:$U,8,0),""))</f>
        <v/>
      </c>
      <c r="F190" s="69" t="str">
        <f>IF($C190="","",IFERROR(VLOOKUP($C190,'Прайс-лист Usystems'!$C:$U,9,0),""))</f>
        <v/>
      </c>
      <c r="G190" s="75"/>
      <c r="H190" s="69" t="str">
        <f>IF($C190="","",IFERROR(ROUNDUP(G190/VLOOKUP($C190,'Прайс-лист Usystems'!$C:$U,13,0),0)*VLOOKUP($C190,'Прайс-лист Usystems'!$C:$U,13,0),""))</f>
        <v/>
      </c>
      <c r="I190" s="167" t="str">
        <f>IF($C190="","",IFERROR(VLOOKUP($C190,'Прайс-лист Usystems'!$C:$U,10,0),""))</f>
        <v/>
      </c>
      <c r="J190" s="77"/>
      <c r="K190" s="73" t="str">
        <f t="shared" si="4"/>
        <v/>
      </c>
      <c r="L190" s="72" t="str">
        <f t="shared" si="5"/>
        <v/>
      </c>
      <c r="M190" s="170" t="str">
        <f>IF($C190="","",IFERROR(IF(VLOOKUP($C190,'Прайс-лист Usystems'!$C:$U,11,0)=0,"",VLOOKUP($C190,'Прайс-лист Usystems'!$C:$U,11,0)*$H190),""))</f>
        <v/>
      </c>
      <c r="N190" s="170" t="str">
        <f>IF($C190="","",IFERROR(IF(VLOOKUP($C190,'Прайс-лист Usystems'!$C:$U,12,0)=0,"",VLOOKUP($C190,'Прайс-лист Usystems'!$C:$U,12,0)*$H190),""))</f>
        <v/>
      </c>
    </row>
    <row r="191" spans="2:14" x14ac:dyDescent="0.25">
      <c r="B191" s="76"/>
      <c r="C191" s="81" t="str">
        <f>IFERROR(IFERROR(IF(OR(
                     INDEX('Прайс-лист Usystems'!G:G,MATCH(B191+0,'Прайс-лист Usystems'!C:C,0))="Регулярный ассортимент",  INDEX('Прайс-лист Usystems'!G:G,MATCH(B191+0,'Прайс-лист Usystems'!C:C,0))="Ограниченно доступен в пределах складских остатков"),B191,
                     IFERROR(INDEX(Portfolio!M:M,MATCH(B191+0,Portfolio!C:C,0)),
                     INDEX(Portfolio!M:M,MATCH(B191+0,Portfolio!I:I,0)))),
                IFERROR(INDEX(Portfolio!M:M,MATCH(B191+0,Portfolio!C:C,0)),INDEX(Portfolio!M:M,MATCH(B191+0,Portfolio!I:I,0)))),
       "")</f>
        <v/>
      </c>
      <c r="D191" s="68" t="str">
        <f>IF($C191="","",IFERROR(VLOOKUP($C191,'Прайс-лист Usystems'!$C:$U,3,0),""))</f>
        <v/>
      </c>
      <c r="E191" s="68" t="str">
        <f>IF($C191="","",IFERROR(VLOOKUP($C191,'Прайс-лист Usystems'!$C:$U,8,0),""))</f>
        <v/>
      </c>
      <c r="F191" s="69" t="str">
        <f>IF($C191="","",IFERROR(VLOOKUP($C191,'Прайс-лист Usystems'!$C:$U,9,0),""))</f>
        <v/>
      </c>
      <c r="G191" s="75"/>
      <c r="H191" s="69" t="str">
        <f>IF($C191="","",IFERROR(ROUNDUP(G191/VLOOKUP($C191,'Прайс-лист Usystems'!$C:$U,13,0),0)*VLOOKUP($C191,'Прайс-лист Usystems'!$C:$U,13,0),""))</f>
        <v/>
      </c>
      <c r="I191" s="167" t="str">
        <f>IF($C191="","",IFERROR(VLOOKUP($C191,'Прайс-лист Usystems'!$C:$U,10,0),""))</f>
        <v/>
      </c>
      <c r="J191" s="77"/>
      <c r="K191" s="73" t="str">
        <f t="shared" si="4"/>
        <v/>
      </c>
      <c r="L191" s="72" t="str">
        <f t="shared" si="5"/>
        <v/>
      </c>
      <c r="M191" s="170" t="str">
        <f>IF($C191="","",IFERROR(IF(VLOOKUP($C191,'Прайс-лист Usystems'!$C:$U,11,0)=0,"",VLOOKUP($C191,'Прайс-лист Usystems'!$C:$U,11,0)*$H191),""))</f>
        <v/>
      </c>
      <c r="N191" s="170" t="str">
        <f>IF($C191="","",IFERROR(IF(VLOOKUP($C191,'Прайс-лист Usystems'!$C:$U,12,0)=0,"",VLOOKUP($C191,'Прайс-лист Usystems'!$C:$U,12,0)*$H191),""))</f>
        <v/>
      </c>
    </row>
    <row r="192" spans="2:14" x14ac:dyDescent="0.25">
      <c r="B192" s="76"/>
      <c r="C192" s="81" t="str">
        <f>IFERROR(IFERROR(IF(OR(
                     INDEX('Прайс-лист Usystems'!G:G,MATCH(B192+0,'Прайс-лист Usystems'!C:C,0))="Регулярный ассортимент",  INDEX('Прайс-лист Usystems'!G:G,MATCH(B192+0,'Прайс-лист Usystems'!C:C,0))="Ограниченно доступен в пределах складских остатков"),B192,
                     IFERROR(INDEX(Portfolio!M:M,MATCH(B192+0,Portfolio!C:C,0)),
                     INDEX(Portfolio!M:M,MATCH(B192+0,Portfolio!I:I,0)))),
                IFERROR(INDEX(Portfolio!M:M,MATCH(B192+0,Portfolio!C:C,0)),INDEX(Portfolio!M:M,MATCH(B192+0,Portfolio!I:I,0)))),
       "")</f>
        <v/>
      </c>
      <c r="D192" s="68" t="str">
        <f>IF($C192="","",IFERROR(VLOOKUP($C192,'Прайс-лист Usystems'!$C:$U,3,0),""))</f>
        <v/>
      </c>
      <c r="E192" s="68" t="str">
        <f>IF($C192="","",IFERROR(VLOOKUP($C192,'Прайс-лист Usystems'!$C:$U,8,0),""))</f>
        <v/>
      </c>
      <c r="F192" s="69" t="str">
        <f>IF($C192="","",IFERROR(VLOOKUP($C192,'Прайс-лист Usystems'!$C:$U,9,0),""))</f>
        <v/>
      </c>
      <c r="G192" s="75"/>
      <c r="H192" s="69" t="str">
        <f>IF($C192="","",IFERROR(ROUNDUP(G192/VLOOKUP($C192,'Прайс-лист Usystems'!$C:$U,13,0),0)*VLOOKUP($C192,'Прайс-лист Usystems'!$C:$U,13,0),""))</f>
        <v/>
      </c>
      <c r="I192" s="167" t="str">
        <f>IF($C192="","",IFERROR(VLOOKUP($C192,'Прайс-лист Usystems'!$C:$U,10,0),""))</f>
        <v/>
      </c>
      <c r="J192" s="77"/>
      <c r="K192" s="73" t="str">
        <f t="shared" si="4"/>
        <v/>
      </c>
      <c r="L192" s="72" t="str">
        <f t="shared" si="5"/>
        <v/>
      </c>
      <c r="M192" s="170" t="str">
        <f>IF($C192="","",IFERROR(IF(VLOOKUP($C192,'Прайс-лист Usystems'!$C:$U,11,0)=0,"",VLOOKUP($C192,'Прайс-лист Usystems'!$C:$U,11,0)*$H192),""))</f>
        <v/>
      </c>
      <c r="N192" s="170" t="str">
        <f>IF($C192="","",IFERROR(IF(VLOOKUP($C192,'Прайс-лист Usystems'!$C:$U,12,0)=0,"",VLOOKUP($C192,'Прайс-лист Usystems'!$C:$U,12,0)*$H192),""))</f>
        <v/>
      </c>
    </row>
    <row r="193" spans="2:14" x14ac:dyDescent="0.25">
      <c r="B193" s="76"/>
      <c r="C193" s="81" t="str">
        <f>IFERROR(IFERROR(IF(OR(
                     INDEX('Прайс-лист Usystems'!G:G,MATCH(B193+0,'Прайс-лист Usystems'!C:C,0))="Регулярный ассортимент",  INDEX('Прайс-лист Usystems'!G:G,MATCH(B193+0,'Прайс-лист Usystems'!C:C,0))="Ограниченно доступен в пределах складских остатков"),B193,
                     IFERROR(INDEX(Portfolio!M:M,MATCH(B193+0,Portfolio!C:C,0)),
                     INDEX(Portfolio!M:M,MATCH(B193+0,Portfolio!I:I,0)))),
                IFERROR(INDEX(Portfolio!M:M,MATCH(B193+0,Portfolio!C:C,0)),INDEX(Portfolio!M:M,MATCH(B193+0,Portfolio!I:I,0)))),
       "")</f>
        <v/>
      </c>
      <c r="D193" s="68" t="str">
        <f>IF($C193="","",IFERROR(VLOOKUP($C193,'Прайс-лист Usystems'!$C:$U,3,0),""))</f>
        <v/>
      </c>
      <c r="E193" s="68" t="str">
        <f>IF($C193="","",IFERROR(VLOOKUP($C193,'Прайс-лист Usystems'!$C:$U,8,0),""))</f>
        <v/>
      </c>
      <c r="F193" s="69" t="str">
        <f>IF($C193="","",IFERROR(VLOOKUP($C193,'Прайс-лист Usystems'!$C:$U,9,0),""))</f>
        <v/>
      </c>
      <c r="G193" s="75"/>
      <c r="H193" s="69" t="str">
        <f>IF($C193="","",IFERROR(ROUNDUP(G193/VLOOKUP($C193,'Прайс-лист Usystems'!$C:$U,13,0),0)*VLOOKUP($C193,'Прайс-лист Usystems'!$C:$U,13,0),""))</f>
        <v/>
      </c>
      <c r="I193" s="167" t="str">
        <f>IF($C193="","",IFERROR(VLOOKUP($C193,'Прайс-лист Usystems'!$C:$U,10,0),""))</f>
        <v/>
      </c>
      <c r="J193" s="77"/>
      <c r="K193" s="73" t="str">
        <f t="shared" si="4"/>
        <v/>
      </c>
      <c r="L193" s="72" t="str">
        <f t="shared" si="5"/>
        <v/>
      </c>
      <c r="M193" s="170" t="str">
        <f>IF($C193="","",IFERROR(IF(VLOOKUP($C193,'Прайс-лист Usystems'!$C:$U,11,0)=0,"",VLOOKUP($C193,'Прайс-лист Usystems'!$C:$U,11,0)*$H193),""))</f>
        <v/>
      </c>
      <c r="N193" s="170" t="str">
        <f>IF($C193="","",IFERROR(IF(VLOOKUP($C193,'Прайс-лист Usystems'!$C:$U,12,0)=0,"",VLOOKUP($C193,'Прайс-лист Usystems'!$C:$U,12,0)*$H193),""))</f>
        <v/>
      </c>
    </row>
    <row r="194" spans="2:14" x14ac:dyDescent="0.25">
      <c r="B194" s="76"/>
      <c r="C194" s="81" t="str">
        <f>IFERROR(IFERROR(IF(OR(
                     INDEX('Прайс-лист Usystems'!G:G,MATCH(B194+0,'Прайс-лист Usystems'!C:C,0))="Регулярный ассортимент",  INDEX('Прайс-лист Usystems'!G:G,MATCH(B194+0,'Прайс-лист Usystems'!C:C,0))="Ограниченно доступен в пределах складских остатков"),B194,
                     IFERROR(INDEX(Portfolio!M:M,MATCH(B194+0,Portfolio!C:C,0)),
                     INDEX(Portfolio!M:M,MATCH(B194+0,Portfolio!I:I,0)))),
                IFERROR(INDEX(Portfolio!M:M,MATCH(B194+0,Portfolio!C:C,0)),INDEX(Portfolio!M:M,MATCH(B194+0,Portfolio!I:I,0)))),
       "")</f>
        <v/>
      </c>
      <c r="D194" s="68" t="str">
        <f>IF($C194="","",IFERROR(VLOOKUP($C194,'Прайс-лист Usystems'!$C:$U,3,0),""))</f>
        <v/>
      </c>
      <c r="E194" s="68" t="str">
        <f>IF($C194="","",IFERROR(VLOOKUP($C194,'Прайс-лист Usystems'!$C:$U,8,0),""))</f>
        <v/>
      </c>
      <c r="F194" s="69" t="str">
        <f>IF($C194="","",IFERROR(VLOOKUP($C194,'Прайс-лист Usystems'!$C:$U,9,0),""))</f>
        <v/>
      </c>
      <c r="G194" s="75"/>
      <c r="H194" s="69" t="str">
        <f>IF($C194="","",IFERROR(ROUNDUP(G194/VLOOKUP($C194,'Прайс-лист Usystems'!$C:$U,13,0),0)*VLOOKUP($C194,'Прайс-лист Usystems'!$C:$U,13,0),""))</f>
        <v/>
      </c>
      <c r="I194" s="167" t="str">
        <f>IF($C194="","",IFERROR(VLOOKUP($C194,'Прайс-лист Usystems'!$C:$U,10,0),""))</f>
        <v/>
      </c>
      <c r="J194" s="74"/>
      <c r="K194" s="73" t="str">
        <f t="shared" si="4"/>
        <v/>
      </c>
      <c r="L194" s="72" t="str">
        <f t="shared" si="5"/>
        <v/>
      </c>
      <c r="M194" s="170" t="str">
        <f>IF($C194="","",IFERROR(IF(VLOOKUP($C194,'Прайс-лист Usystems'!$C:$U,11,0)=0,"",VLOOKUP($C194,'Прайс-лист Usystems'!$C:$U,11,0)*$H194),""))</f>
        <v/>
      </c>
      <c r="N194" s="170" t="str">
        <f>IF($C194="","",IFERROR(IF(VLOOKUP($C194,'Прайс-лист Usystems'!$C:$U,12,0)=0,"",VLOOKUP($C194,'Прайс-лист Usystems'!$C:$U,12,0)*$H194),""))</f>
        <v/>
      </c>
    </row>
    <row r="195" spans="2:14" x14ac:dyDescent="0.25">
      <c r="B195" s="76"/>
      <c r="C195" s="81" t="str">
        <f>IFERROR(IFERROR(IF(OR(
                     INDEX('Прайс-лист Usystems'!G:G,MATCH(B195+0,'Прайс-лист Usystems'!C:C,0))="Регулярный ассортимент",  INDEX('Прайс-лист Usystems'!G:G,MATCH(B195+0,'Прайс-лист Usystems'!C:C,0))="Ограниченно доступен в пределах складских остатков"),B195,
                     IFERROR(INDEX(Portfolio!M:M,MATCH(B195+0,Portfolio!C:C,0)),
                     INDEX(Portfolio!M:M,MATCH(B195+0,Portfolio!I:I,0)))),
                IFERROR(INDEX(Portfolio!M:M,MATCH(B195+0,Portfolio!C:C,0)),INDEX(Portfolio!M:M,MATCH(B195+0,Portfolio!I:I,0)))),
       "")</f>
        <v/>
      </c>
      <c r="D195" s="68" t="str">
        <f>IF($C195="","",IFERROR(VLOOKUP($C195,'Прайс-лист Usystems'!$C:$U,3,0),""))</f>
        <v/>
      </c>
      <c r="E195" s="68" t="str">
        <f>IF($C195="","",IFERROR(VLOOKUP($C195,'Прайс-лист Usystems'!$C:$U,8,0),""))</f>
        <v/>
      </c>
      <c r="F195" s="69" t="str">
        <f>IF($C195="","",IFERROR(VLOOKUP($C195,'Прайс-лист Usystems'!$C:$U,9,0),""))</f>
        <v/>
      </c>
      <c r="G195" s="75"/>
      <c r="H195" s="69" t="str">
        <f>IF($C195="","",IFERROR(ROUNDUP(G195/VLOOKUP($C195,'Прайс-лист Usystems'!$C:$U,13,0),0)*VLOOKUP($C195,'Прайс-лист Usystems'!$C:$U,13,0),""))</f>
        <v/>
      </c>
      <c r="I195" s="167" t="str">
        <f>IF($C195="","",IFERROR(VLOOKUP($C195,'Прайс-лист Usystems'!$C:$U,10,0),""))</f>
        <v/>
      </c>
      <c r="J195" s="74"/>
      <c r="K195" s="73" t="str">
        <f t="shared" si="4"/>
        <v/>
      </c>
      <c r="L195" s="72" t="str">
        <f t="shared" si="5"/>
        <v/>
      </c>
      <c r="M195" s="170" t="str">
        <f>IF($C195="","",IFERROR(IF(VLOOKUP($C195,'Прайс-лист Usystems'!$C:$U,11,0)=0,"",VLOOKUP($C195,'Прайс-лист Usystems'!$C:$U,11,0)*$H195),""))</f>
        <v/>
      </c>
      <c r="N195" s="170" t="str">
        <f>IF($C195="","",IFERROR(IF(VLOOKUP($C195,'Прайс-лист Usystems'!$C:$U,12,0)=0,"",VLOOKUP($C195,'Прайс-лист Usystems'!$C:$U,12,0)*$H195),""))</f>
        <v/>
      </c>
    </row>
    <row r="196" spans="2:14" x14ac:dyDescent="0.25">
      <c r="B196" s="76"/>
      <c r="C196" s="81" t="str">
        <f>IFERROR(IFERROR(IF(OR(
                     INDEX('Прайс-лист Usystems'!G:G,MATCH(B196+0,'Прайс-лист Usystems'!C:C,0))="Регулярный ассортимент",  INDEX('Прайс-лист Usystems'!G:G,MATCH(B196+0,'Прайс-лист Usystems'!C:C,0))="Ограниченно доступен в пределах складских остатков"),B196,
                     IFERROR(INDEX(Portfolio!M:M,MATCH(B196+0,Portfolio!C:C,0)),
                     INDEX(Portfolio!M:M,MATCH(B196+0,Portfolio!I:I,0)))),
                IFERROR(INDEX(Portfolio!M:M,MATCH(B196+0,Portfolio!C:C,0)),INDEX(Portfolio!M:M,MATCH(B196+0,Portfolio!I:I,0)))),
       "")</f>
        <v/>
      </c>
      <c r="D196" s="68" t="str">
        <f>IF($C196="","",IFERROR(VLOOKUP($C196,'Прайс-лист Usystems'!$C:$U,3,0),""))</f>
        <v/>
      </c>
      <c r="E196" s="68" t="str">
        <f>IF($C196="","",IFERROR(VLOOKUP($C196,'Прайс-лист Usystems'!$C:$U,8,0),""))</f>
        <v/>
      </c>
      <c r="F196" s="69" t="str">
        <f>IF($C196="","",IFERROR(VLOOKUP($C196,'Прайс-лист Usystems'!$C:$U,9,0),""))</f>
        <v/>
      </c>
      <c r="G196" s="75"/>
      <c r="H196" s="69" t="str">
        <f>IF($C196="","",IFERROR(ROUNDUP(G196/VLOOKUP($C196,'Прайс-лист Usystems'!$C:$U,13,0),0)*VLOOKUP($C196,'Прайс-лист Usystems'!$C:$U,13,0),""))</f>
        <v/>
      </c>
      <c r="I196" s="167" t="str">
        <f>IF($C196="","",IFERROR(VLOOKUP($C196,'Прайс-лист Usystems'!$C:$U,10,0),""))</f>
        <v/>
      </c>
      <c r="J196" s="74"/>
      <c r="K196" s="73" t="str">
        <f t="shared" si="4"/>
        <v/>
      </c>
      <c r="L196" s="72" t="str">
        <f t="shared" si="5"/>
        <v/>
      </c>
      <c r="M196" s="170" t="str">
        <f>IF($C196="","",IFERROR(IF(VLOOKUP($C196,'Прайс-лист Usystems'!$C:$U,11,0)=0,"",VLOOKUP($C196,'Прайс-лист Usystems'!$C:$U,11,0)*$H196),""))</f>
        <v/>
      </c>
      <c r="N196" s="170" t="str">
        <f>IF($C196="","",IFERROR(IF(VLOOKUP($C196,'Прайс-лист Usystems'!$C:$U,12,0)=0,"",VLOOKUP($C196,'Прайс-лист Usystems'!$C:$U,12,0)*$H196),""))</f>
        <v/>
      </c>
    </row>
    <row r="197" spans="2:14" x14ac:dyDescent="0.25">
      <c r="B197" s="76"/>
      <c r="C197" s="81" t="str">
        <f>IFERROR(IFERROR(IF(OR(
                     INDEX('Прайс-лист Usystems'!G:G,MATCH(B197+0,'Прайс-лист Usystems'!C:C,0))="Регулярный ассортимент",  INDEX('Прайс-лист Usystems'!G:G,MATCH(B197+0,'Прайс-лист Usystems'!C:C,0))="Ограниченно доступен в пределах складских остатков"),B197,
                     IFERROR(INDEX(Portfolio!M:M,MATCH(B197+0,Portfolio!C:C,0)),
                     INDEX(Portfolio!M:M,MATCH(B197+0,Portfolio!I:I,0)))),
                IFERROR(INDEX(Portfolio!M:M,MATCH(B197+0,Portfolio!C:C,0)),INDEX(Portfolio!M:M,MATCH(B197+0,Portfolio!I:I,0)))),
       "")</f>
        <v/>
      </c>
      <c r="D197" s="68" t="str">
        <f>IF($C197="","",IFERROR(VLOOKUP($C197,'Прайс-лист Usystems'!$C:$U,3,0),""))</f>
        <v/>
      </c>
      <c r="E197" s="68" t="str">
        <f>IF($C197="","",IFERROR(VLOOKUP($C197,'Прайс-лист Usystems'!$C:$U,8,0),""))</f>
        <v/>
      </c>
      <c r="F197" s="69" t="str">
        <f>IF($C197="","",IFERROR(VLOOKUP($C197,'Прайс-лист Usystems'!$C:$U,9,0),""))</f>
        <v/>
      </c>
      <c r="G197" s="75"/>
      <c r="H197" s="69" t="str">
        <f>IF($C197="","",IFERROR(ROUNDUP(G197/VLOOKUP($C197,'Прайс-лист Usystems'!$C:$U,13,0),0)*VLOOKUP($C197,'Прайс-лист Usystems'!$C:$U,13,0),""))</f>
        <v/>
      </c>
      <c r="I197" s="167" t="str">
        <f>IF($C197="","",IFERROR(VLOOKUP($C197,'Прайс-лист Usystems'!$C:$U,10,0),""))</f>
        <v/>
      </c>
      <c r="J197" s="74"/>
      <c r="K197" s="73" t="str">
        <f t="shared" si="4"/>
        <v/>
      </c>
      <c r="L197" s="72" t="str">
        <f t="shared" si="5"/>
        <v/>
      </c>
      <c r="M197" s="170" t="str">
        <f>IF($C197="","",IFERROR(IF(VLOOKUP($C197,'Прайс-лист Usystems'!$C:$U,11,0)=0,"",VLOOKUP($C197,'Прайс-лист Usystems'!$C:$U,11,0)*$H197),""))</f>
        <v/>
      </c>
      <c r="N197" s="170" t="str">
        <f>IF($C197="","",IFERROR(IF(VLOOKUP($C197,'Прайс-лист Usystems'!$C:$U,12,0)=0,"",VLOOKUP($C197,'Прайс-лист Usystems'!$C:$U,12,0)*$H197),""))</f>
        <v/>
      </c>
    </row>
    <row r="198" spans="2:14" x14ac:dyDescent="0.25">
      <c r="B198" s="76"/>
      <c r="C198" s="81" t="str">
        <f>IFERROR(IFERROR(IF(OR(
                     INDEX('Прайс-лист Usystems'!G:G,MATCH(B198+0,'Прайс-лист Usystems'!C:C,0))="Регулярный ассортимент",  INDEX('Прайс-лист Usystems'!G:G,MATCH(B198+0,'Прайс-лист Usystems'!C:C,0))="Ограниченно доступен в пределах складских остатков"),B198,
                     IFERROR(INDEX(Portfolio!M:M,MATCH(B198+0,Portfolio!C:C,0)),
                     INDEX(Portfolio!M:M,MATCH(B198+0,Portfolio!I:I,0)))),
                IFERROR(INDEX(Portfolio!M:M,MATCH(B198+0,Portfolio!C:C,0)),INDEX(Portfolio!M:M,MATCH(B198+0,Portfolio!I:I,0)))),
       "")</f>
        <v/>
      </c>
      <c r="D198" s="68" t="str">
        <f>IF($C198="","",IFERROR(VLOOKUP($C198,'Прайс-лист Usystems'!$C:$U,3,0),""))</f>
        <v/>
      </c>
      <c r="E198" s="68" t="str">
        <f>IF($C198="","",IFERROR(VLOOKUP($C198,'Прайс-лист Usystems'!$C:$U,8,0),""))</f>
        <v/>
      </c>
      <c r="F198" s="69" t="str">
        <f>IF($C198="","",IFERROR(VLOOKUP($C198,'Прайс-лист Usystems'!$C:$U,9,0),""))</f>
        <v/>
      </c>
      <c r="G198" s="75"/>
      <c r="H198" s="69" t="str">
        <f>IF($C198="","",IFERROR(ROUNDUP(G198/VLOOKUP($C198,'Прайс-лист Usystems'!$C:$U,13,0),0)*VLOOKUP($C198,'Прайс-лист Usystems'!$C:$U,13,0),""))</f>
        <v/>
      </c>
      <c r="I198" s="167" t="str">
        <f>IF($C198="","",IFERROR(VLOOKUP($C198,'Прайс-лист Usystems'!$C:$U,10,0),""))</f>
        <v/>
      </c>
      <c r="J198" s="74"/>
      <c r="K198" s="73" t="str">
        <f t="shared" si="4"/>
        <v/>
      </c>
      <c r="L198" s="72" t="str">
        <f t="shared" si="5"/>
        <v/>
      </c>
      <c r="M198" s="170" t="str">
        <f>IF($C198="","",IFERROR(IF(VLOOKUP($C198,'Прайс-лист Usystems'!$C:$U,11,0)=0,"",VLOOKUP($C198,'Прайс-лист Usystems'!$C:$U,11,0)*$H198),""))</f>
        <v/>
      </c>
      <c r="N198" s="170" t="str">
        <f>IF($C198="","",IFERROR(IF(VLOOKUP($C198,'Прайс-лист Usystems'!$C:$U,12,0)=0,"",VLOOKUP($C198,'Прайс-лист Usystems'!$C:$U,12,0)*$H198),""))</f>
        <v/>
      </c>
    </row>
    <row r="199" spans="2:14" x14ac:dyDescent="0.25">
      <c r="B199" s="76"/>
      <c r="C199" s="81" t="str">
        <f>IFERROR(IFERROR(IF(OR(
                     INDEX('Прайс-лист Usystems'!G:G,MATCH(B199+0,'Прайс-лист Usystems'!C:C,0))="Регулярный ассортимент",  INDEX('Прайс-лист Usystems'!G:G,MATCH(B199+0,'Прайс-лист Usystems'!C:C,0))="Ограниченно доступен в пределах складских остатков"),B199,
                     IFERROR(INDEX(Portfolio!M:M,MATCH(B199+0,Portfolio!C:C,0)),
                     INDEX(Portfolio!M:M,MATCH(B199+0,Portfolio!I:I,0)))),
                IFERROR(INDEX(Portfolio!M:M,MATCH(B199+0,Portfolio!C:C,0)),INDEX(Portfolio!M:M,MATCH(B199+0,Portfolio!I:I,0)))),
       "")</f>
        <v/>
      </c>
      <c r="D199" s="68" t="str">
        <f>IF($C199="","",IFERROR(VLOOKUP($C199,'Прайс-лист Usystems'!$C:$U,3,0),""))</f>
        <v/>
      </c>
      <c r="E199" s="68" t="str">
        <f>IF($C199="","",IFERROR(VLOOKUP($C199,'Прайс-лист Usystems'!$C:$U,8,0),""))</f>
        <v/>
      </c>
      <c r="F199" s="69" t="str">
        <f>IF($C199="","",IFERROR(VLOOKUP($C199,'Прайс-лист Usystems'!$C:$U,9,0),""))</f>
        <v/>
      </c>
      <c r="G199" s="75"/>
      <c r="H199" s="69" t="str">
        <f>IF($C199="","",IFERROR(ROUNDUP(G199/VLOOKUP($C199,'Прайс-лист Usystems'!$C:$U,13,0),0)*VLOOKUP($C199,'Прайс-лист Usystems'!$C:$U,13,0),""))</f>
        <v/>
      </c>
      <c r="I199" s="167" t="str">
        <f>IF($C199="","",IFERROR(VLOOKUP($C199,'Прайс-лист Usystems'!$C:$U,10,0),""))</f>
        <v/>
      </c>
      <c r="J199" s="74"/>
      <c r="K199" s="73" t="str">
        <f t="shared" si="4"/>
        <v/>
      </c>
      <c r="L199" s="72" t="str">
        <f t="shared" si="5"/>
        <v/>
      </c>
      <c r="M199" s="170" t="str">
        <f>IF($C199="","",IFERROR(IF(VLOOKUP($C199,'Прайс-лист Usystems'!$C:$U,11,0)=0,"",VLOOKUP($C199,'Прайс-лист Usystems'!$C:$U,11,0)*$H199),""))</f>
        <v/>
      </c>
      <c r="N199" s="170" t="str">
        <f>IF($C199="","",IFERROR(IF(VLOOKUP($C199,'Прайс-лист Usystems'!$C:$U,12,0)=0,"",VLOOKUP($C199,'Прайс-лист Usystems'!$C:$U,12,0)*$H199),""))</f>
        <v/>
      </c>
    </row>
    <row r="200" spans="2:14" x14ac:dyDescent="0.25">
      <c r="B200" s="76"/>
      <c r="C200" s="81" t="str">
        <f>IFERROR(IFERROR(IF(OR(
                     INDEX('Прайс-лист Usystems'!G:G,MATCH(B200+0,'Прайс-лист Usystems'!C:C,0))="Регулярный ассортимент",  INDEX('Прайс-лист Usystems'!G:G,MATCH(B200+0,'Прайс-лист Usystems'!C:C,0))="Ограниченно доступен в пределах складских остатков"),B200,
                     IFERROR(INDEX(Portfolio!M:M,MATCH(B200+0,Portfolio!C:C,0)),
                     INDEX(Portfolio!M:M,MATCH(B200+0,Portfolio!I:I,0)))),
                IFERROR(INDEX(Portfolio!M:M,MATCH(B200+0,Portfolio!C:C,0)),INDEX(Portfolio!M:M,MATCH(B200+0,Portfolio!I:I,0)))),
       "")</f>
        <v/>
      </c>
      <c r="D200" s="68" t="str">
        <f>IF($C200="","",IFERROR(VLOOKUP($C200,'Прайс-лист Usystems'!$C:$U,3,0),""))</f>
        <v/>
      </c>
      <c r="E200" s="68" t="str">
        <f>IF($C200="","",IFERROR(VLOOKUP($C200,'Прайс-лист Usystems'!$C:$U,8,0),""))</f>
        <v/>
      </c>
      <c r="F200" s="69" t="str">
        <f>IF($C200="","",IFERROR(VLOOKUP($C200,'Прайс-лист Usystems'!$C:$U,9,0),""))</f>
        <v/>
      </c>
      <c r="G200" s="75"/>
      <c r="H200" s="69" t="str">
        <f>IF($C200="","",IFERROR(ROUNDUP(G200/VLOOKUP($C200,'Прайс-лист Usystems'!$C:$U,13,0),0)*VLOOKUP($C200,'Прайс-лист Usystems'!$C:$U,13,0),""))</f>
        <v/>
      </c>
      <c r="I200" s="167" t="str">
        <f>IF($C200="","",IFERROR(VLOOKUP($C200,'Прайс-лист Usystems'!$C:$U,10,0),""))</f>
        <v/>
      </c>
      <c r="J200" s="74"/>
      <c r="K200" s="73" t="str">
        <f t="shared" si="4"/>
        <v/>
      </c>
      <c r="L200" s="72" t="str">
        <f t="shared" si="5"/>
        <v/>
      </c>
      <c r="M200" s="170" t="str">
        <f>IF($C200="","",IFERROR(IF(VLOOKUP($C200,'Прайс-лист Usystems'!$C:$U,11,0)=0,"",VLOOKUP($C200,'Прайс-лист Usystems'!$C:$U,11,0)*$H200),""))</f>
        <v/>
      </c>
      <c r="N200" s="170" t="str">
        <f>IF($C200="","",IFERROR(IF(VLOOKUP($C200,'Прайс-лист Usystems'!$C:$U,12,0)=0,"",VLOOKUP($C200,'Прайс-лист Usystems'!$C:$U,12,0)*$H200),""))</f>
        <v/>
      </c>
    </row>
    <row r="201" spans="2:14" x14ac:dyDescent="0.25">
      <c r="B201" s="76"/>
      <c r="C201" s="81" t="str">
        <f>IFERROR(IFERROR(IF(OR(
                     INDEX('Прайс-лист Usystems'!G:G,MATCH(B201+0,'Прайс-лист Usystems'!C:C,0))="Регулярный ассортимент",  INDEX('Прайс-лист Usystems'!G:G,MATCH(B201+0,'Прайс-лист Usystems'!C:C,0))="Ограниченно доступен в пределах складских остатков"),B201,
                     IFERROR(INDEX(Portfolio!M:M,MATCH(B201+0,Portfolio!C:C,0)),
                     INDEX(Portfolio!M:M,MATCH(B201+0,Portfolio!I:I,0)))),
                IFERROR(INDEX(Portfolio!M:M,MATCH(B201+0,Portfolio!C:C,0)),INDEX(Portfolio!M:M,MATCH(B201+0,Portfolio!I:I,0)))),
       "")</f>
        <v/>
      </c>
      <c r="D201" s="68" t="str">
        <f>IF($C201="","",IFERROR(VLOOKUP($C201,'Прайс-лист Usystems'!$C:$U,3,0),""))</f>
        <v/>
      </c>
      <c r="E201" s="68" t="str">
        <f>IF($C201="","",IFERROR(VLOOKUP($C201,'Прайс-лист Usystems'!$C:$U,8,0),""))</f>
        <v/>
      </c>
      <c r="F201" s="69" t="str">
        <f>IF($C201="","",IFERROR(VLOOKUP($C201,'Прайс-лист Usystems'!$C:$U,9,0),""))</f>
        <v/>
      </c>
      <c r="G201" s="75"/>
      <c r="H201" s="69" t="str">
        <f>IF($C201="","",IFERROR(ROUNDUP(G201/VLOOKUP($C201,'Прайс-лист Usystems'!$C:$U,13,0),0)*VLOOKUP($C201,'Прайс-лист Usystems'!$C:$U,13,0),""))</f>
        <v/>
      </c>
      <c r="I201" s="167" t="str">
        <f>IF($C201="","",IFERROR(VLOOKUP($C201,'Прайс-лист Usystems'!$C:$U,10,0),""))</f>
        <v/>
      </c>
      <c r="J201" s="74"/>
      <c r="K201" s="73" t="str">
        <f t="shared" si="4"/>
        <v/>
      </c>
      <c r="L201" s="72" t="str">
        <f t="shared" si="5"/>
        <v/>
      </c>
      <c r="M201" s="170" t="str">
        <f>IF($C201="","",IFERROR(IF(VLOOKUP($C201,'Прайс-лист Usystems'!$C:$U,11,0)=0,"",VLOOKUP($C201,'Прайс-лист Usystems'!$C:$U,11,0)*$H201),""))</f>
        <v/>
      </c>
      <c r="N201" s="170" t="str">
        <f>IF($C201="","",IFERROR(IF(VLOOKUP($C201,'Прайс-лист Usystems'!$C:$U,12,0)=0,"",VLOOKUP($C201,'Прайс-лист Usystems'!$C:$U,12,0)*$H201),""))</f>
        <v/>
      </c>
    </row>
    <row r="202" spans="2:14" x14ac:dyDescent="0.25">
      <c r="B202" s="76"/>
      <c r="C202" s="81" t="str">
        <f>IFERROR(IFERROR(IF(OR(
                     INDEX('Прайс-лист Usystems'!G:G,MATCH(B202+0,'Прайс-лист Usystems'!C:C,0))="Регулярный ассортимент",  INDEX('Прайс-лист Usystems'!G:G,MATCH(B202+0,'Прайс-лист Usystems'!C:C,0))="Ограниченно доступен в пределах складских остатков"),B202,
                     IFERROR(INDEX(Portfolio!M:M,MATCH(B202+0,Portfolio!C:C,0)),
                     INDEX(Portfolio!M:M,MATCH(B202+0,Portfolio!I:I,0)))),
                IFERROR(INDEX(Portfolio!M:M,MATCH(B202+0,Portfolio!C:C,0)),INDEX(Portfolio!M:M,MATCH(B202+0,Portfolio!I:I,0)))),
       "")</f>
        <v/>
      </c>
      <c r="D202" s="68" t="str">
        <f>IF($C202="","",IFERROR(VLOOKUP($C202,'Прайс-лист Usystems'!$C:$U,3,0),""))</f>
        <v/>
      </c>
      <c r="E202" s="68" t="str">
        <f>IF($C202="","",IFERROR(VLOOKUP($C202,'Прайс-лист Usystems'!$C:$U,8,0),""))</f>
        <v/>
      </c>
      <c r="F202" s="69" t="str">
        <f>IF($C202="","",IFERROR(VLOOKUP($C202,'Прайс-лист Usystems'!$C:$U,9,0),""))</f>
        <v/>
      </c>
      <c r="G202" s="75"/>
      <c r="H202" s="69" t="str">
        <f>IF($C202="","",IFERROR(ROUNDUP(G202/VLOOKUP($C202,'Прайс-лист Usystems'!$C:$U,13,0),0)*VLOOKUP($C202,'Прайс-лист Usystems'!$C:$U,13,0),""))</f>
        <v/>
      </c>
      <c r="I202" s="167" t="str">
        <f>IF($C202="","",IFERROR(VLOOKUP($C202,'Прайс-лист Usystems'!$C:$U,10,0),""))</f>
        <v/>
      </c>
      <c r="J202" s="74"/>
      <c r="K202" s="73" t="str">
        <f t="shared" si="4"/>
        <v/>
      </c>
      <c r="L202" s="72" t="str">
        <f t="shared" si="5"/>
        <v/>
      </c>
      <c r="M202" s="170" t="str">
        <f>IF($C202="","",IFERROR(IF(VLOOKUP($C202,'Прайс-лист Usystems'!$C:$U,11,0)=0,"",VLOOKUP($C202,'Прайс-лист Usystems'!$C:$U,11,0)*$H202),""))</f>
        <v/>
      </c>
      <c r="N202" s="170" t="str">
        <f>IF($C202="","",IFERROR(IF(VLOOKUP($C202,'Прайс-лист Usystems'!$C:$U,12,0)=0,"",VLOOKUP($C202,'Прайс-лист Usystems'!$C:$U,12,0)*$H202),""))</f>
        <v/>
      </c>
    </row>
    <row r="203" spans="2:14" x14ac:dyDescent="0.25">
      <c r="B203" s="76"/>
      <c r="C203" s="81" t="str">
        <f>IFERROR(IFERROR(IF(OR(
                     INDEX('Прайс-лист Usystems'!G:G,MATCH(B203+0,'Прайс-лист Usystems'!C:C,0))="Регулярный ассортимент",  INDEX('Прайс-лист Usystems'!G:G,MATCH(B203+0,'Прайс-лист Usystems'!C:C,0))="Ограниченно доступен в пределах складских остатков"),B203,
                     IFERROR(INDEX(Portfolio!M:M,MATCH(B203+0,Portfolio!C:C,0)),
                     INDEX(Portfolio!M:M,MATCH(B203+0,Portfolio!I:I,0)))),
                IFERROR(INDEX(Portfolio!M:M,MATCH(B203+0,Portfolio!C:C,0)),INDEX(Portfolio!M:M,MATCH(B203+0,Portfolio!I:I,0)))),
       "")</f>
        <v/>
      </c>
      <c r="D203" s="68" t="str">
        <f>IF($C203="","",IFERROR(VLOOKUP($C203,'Прайс-лист Usystems'!$C:$U,3,0),""))</f>
        <v/>
      </c>
      <c r="E203" s="68" t="str">
        <f>IF($C203="","",IFERROR(VLOOKUP($C203,'Прайс-лист Usystems'!$C:$U,8,0),""))</f>
        <v/>
      </c>
      <c r="F203" s="69" t="str">
        <f>IF($C203="","",IFERROR(VLOOKUP($C203,'Прайс-лист Usystems'!$C:$U,9,0),""))</f>
        <v/>
      </c>
      <c r="G203" s="75"/>
      <c r="H203" s="69" t="str">
        <f>IF($C203="","",IFERROR(ROUNDUP(G203/VLOOKUP($C203,'Прайс-лист Usystems'!$C:$U,13,0),0)*VLOOKUP($C203,'Прайс-лист Usystems'!$C:$U,13,0),""))</f>
        <v/>
      </c>
      <c r="I203" s="167" t="str">
        <f>IF($C203="","",IFERROR(VLOOKUP($C203,'Прайс-лист Usystems'!$C:$U,10,0),""))</f>
        <v/>
      </c>
      <c r="J203" s="74"/>
      <c r="K203" s="73" t="str">
        <f t="shared" ref="K203:K251" si="6">IFERROR(ROUND(I203*(1-J203),2),"")</f>
        <v/>
      </c>
      <c r="L203" s="72" t="str">
        <f t="shared" ref="L203:L251" si="7">IFERROR(K203*H203,"")</f>
        <v/>
      </c>
      <c r="M203" s="170" t="str">
        <f>IF($C203="","",IFERROR(IF(VLOOKUP($C203,'Прайс-лист Usystems'!$C:$U,11,0)=0,"",VLOOKUP($C203,'Прайс-лист Usystems'!$C:$U,11,0)*$H203),""))</f>
        <v/>
      </c>
      <c r="N203" s="170" t="str">
        <f>IF($C203="","",IFERROR(IF(VLOOKUP($C203,'Прайс-лист Usystems'!$C:$U,12,0)=0,"",VLOOKUP($C203,'Прайс-лист Usystems'!$C:$U,12,0)*$H203),""))</f>
        <v/>
      </c>
    </row>
    <row r="204" spans="2:14" x14ac:dyDescent="0.25">
      <c r="B204" s="76"/>
      <c r="C204" s="81" t="str">
        <f>IFERROR(IFERROR(IF(OR(
                     INDEX('Прайс-лист Usystems'!G:G,MATCH(B204+0,'Прайс-лист Usystems'!C:C,0))="Регулярный ассортимент",  INDEX('Прайс-лист Usystems'!G:G,MATCH(B204+0,'Прайс-лист Usystems'!C:C,0))="Ограниченно доступен в пределах складских остатков"),B204,
                     IFERROR(INDEX(Portfolio!M:M,MATCH(B204+0,Portfolio!C:C,0)),
                     INDEX(Portfolio!M:M,MATCH(B204+0,Portfolio!I:I,0)))),
                IFERROR(INDEX(Portfolio!M:M,MATCH(B204+0,Portfolio!C:C,0)),INDEX(Portfolio!M:M,MATCH(B204+0,Portfolio!I:I,0)))),
       "")</f>
        <v/>
      </c>
      <c r="D204" s="68" t="str">
        <f>IF($C204="","",IFERROR(VLOOKUP($C204,'Прайс-лист Usystems'!$C:$U,3,0),""))</f>
        <v/>
      </c>
      <c r="E204" s="68" t="str">
        <f>IF($C204="","",IFERROR(VLOOKUP($C204,'Прайс-лист Usystems'!$C:$U,8,0),""))</f>
        <v/>
      </c>
      <c r="F204" s="69" t="str">
        <f>IF($C204="","",IFERROR(VLOOKUP($C204,'Прайс-лист Usystems'!$C:$U,9,0),""))</f>
        <v/>
      </c>
      <c r="G204" s="75"/>
      <c r="H204" s="69" t="str">
        <f>IF($C204="","",IFERROR(ROUNDUP(G204/VLOOKUP($C204,'Прайс-лист Usystems'!$C:$U,13,0),0)*VLOOKUP($C204,'Прайс-лист Usystems'!$C:$U,13,0),""))</f>
        <v/>
      </c>
      <c r="I204" s="167" t="str">
        <f>IF($C204="","",IFERROR(VLOOKUP($C204,'Прайс-лист Usystems'!$C:$U,10,0),""))</f>
        <v/>
      </c>
      <c r="J204" s="74"/>
      <c r="K204" s="73" t="str">
        <f t="shared" si="6"/>
        <v/>
      </c>
      <c r="L204" s="72" t="str">
        <f t="shared" si="7"/>
        <v/>
      </c>
      <c r="M204" s="170" t="str">
        <f>IF($C204="","",IFERROR(IF(VLOOKUP($C204,'Прайс-лист Usystems'!$C:$U,11,0)=0,"",VLOOKUP($C204,'Прайс-лист Usystems'!$C:$U,11,0)*$H204),""))</f>
        <v/>
      </c>
      <c r="N204" s="170" t="str">
        <f>IF($C204="","",IFERROR(IF(VLOOKUP($C204,'Прайс-лист Usystems'!$C:$U,12,0)=0,"",VLOOKUP($C204,'Прайс-лист Usystems'!$C:$U,12,0)*$H204),""))</f>
        <v/>
      </c>
    </row>
    <row r="205" spans="2:14" x14ac:dyDescent="0.25">
      <c r="B205" s="76"/>
      <c r="C205" s="81" t="str">
        <f>IFERROR(IFERROR(IF(OR(
                     INDEX('Прайс-лист Usystems'!G:G,MATCH(B205+0,'Прайс-лист Usystems'!C:C,0))="Регулярный ассортимент",  INDEX('Прайс-лист Usystems'!G:G,MATCH(B205+0,'Прайс-лист Usystems'!C:C,0))="Ограниченно доступен в пределах складских остатков"),B205,
                     IFERROR(INDEX(Portfolio!M:M,MATCH(B205+0,Portfolio!C:C,0)),
                     INDEX(Portfolio!M:M,MATCH(B205+0,Portfolio!I:I,0)))),
                IFERROR(INDEX(Portfolio!M:M,MATCH(B205+0,Portfolio!C:C,0)),INDEX(Portfolio!M:M,MATCH(B205+0,Portfolio!I:I,0)))),
       "")</f>
        <v/>
      </c>
      <c r="D205" s="68" t="str">
        <f>IF($C205="","",IFERROR(VLOOKUP($C205,'Прайс-лист Usystems'!$C:$U,3,0),""))</f>
        <v/>
      </c>
      <c r="E205" s="68" t="str">
        <f>IF($C205="","",IFERROR(VLOOKUP($C205,'Прайс-лист Usystems'!$C:$U,8,0),""))</f>
        <v/>
      </c>
      <c r="F205" s="69" t="str">
        <f>IF($C205="","",IFERROR(VLOOKUP($C205,'Прайс-лист Usystems'!$C:$U,9,0),""))</f>
        <v/>
      </c>
      <c r="G205" s="75"/>
      <c r="H205" s="69" t="str">
        <f>IF($C205="","",IFERROR(ROUNDUP(G205/VLOOKUP($C205,'Прайс-лист Usystems'!$C:$U,13,0),0)*VLOOKUP($C205,'Прайс-лист Usystems'!$C:$U,13,0),""))</f>
        <v/>
      </c>
      <c r="I205" s="167" t="str">
        <f>IF($C205="","",IFERROR(VLOOKUP($C205,'Прайс-лист Usystems'!$C:$U,10,0),""))</f>
        <v/>
      </c>
      <c r="J205" s="74"/>
      <c r="K205" s="73" t="str">
        <f t="shared" si="6"/>
        <v/>
      </c>
      <c r="L205" s="72" t="str">
        <f t="shared" si="7"/>
        <v/>
      </c>
      <c r="M205" s="170" t="str">
        <f>IF($C205="","",IFERROR(IF(VLOOKUP($C205,'Прайс-лист Usystems'!$C:$U,11,0)=0,"",VLOOKUP($C205,'Прайс-лист Usystems'!$C:$U,11,0)*$H205),""))</f>
        <v/>
      </c>
      <c r="N205" s="170" t="str">
        <f>IF($C205="","",IFERROR(IF(VLOOKUP($C205,'Прайс-лист Usystems'!$C:$U,12,0)=0,"",VLOOKUP($C205,'Прайс-лист Usystems'!$C:$U,12,0)*$H205),""))</f>
        <v/>
      </c>
    </row>
    <row r="206" spans="2:14" x14ac:dyDescent="0.25">
      <c r="B206" s="76"/>
      <c r="C206" s="81" t="str">
        <f>IFERROR(IFERROR(IF(OR(
                     INDEX('Прайс-лист Usystems'!G:G,MATCH(B206+0,'Прайс-лист Usystems'!C:C,0))="Регулярный ассортимент",  INDEX('Прайс-лист Usystems'!G:G,MATCH(B206+0,'Прайс-лист Usystems'!C:C,0))="Ограниченно доступен в пределах складских остатков"),B206,
                     IFERROR(INDEX(Portfolio!M:M,MATCH(B206+0,Portfolio!C:C,0)),
                     INDEX(Portfolio!M:M,MATCH(B206+0,Portfolio!I:I,0)))),
                IFERROR(INDEX(Portfolio!M:M,MATCH(B206+0,Portfolio!C:C,0)),INDEX(Portfolio!M:M,MATCH(B206+0,Portfolio!I:I,0)))),
       "")</f>
        <v/>
      </c>
      <c r="D206" s="68" t="str">
        <f>IF($C206="","",IFERROR(VLOOKUP($C206,'Прайс-лист Usystems'!$C:$U,3,0),""))</f>
        <v/>
      </c>
      <c r="E206" s="68" t="str">
        <f>IF($C206="","",IFERROR(VLOOKUP($C206,'Прайс-лист Usystems'!$C:$U,8,0),""))</f>
        <v/>
      </c>
      <c r="F206" s="69" t="str">
        <f>IF($C206="","",IFERROR(VLOOKUP($C206,'Прайс-лист Usystems'!$C:$U,9,0),""))</f>
        <v/>
      </c>
      <c r="G206" s="75"/>
      <c r="H206" s="69" t="str">
        <f>IF($C206="","",IFERROR(ROUNDUP(G206/VLOOKUP($C206,'Прайс-лист Usystems'!$C:$U,13,0),0)*VLOOKUP($C206,'Прайс-лист Usystems'!$C:$U,13,0),""))</f>
        <v/>
      </c>
      <c r="I206" s="167" t="str">
        <f>IF($C206="","",IFERROR(VLOOKUP($C206,'Прайс-лист Usystems'!$C:$U,10,0),""))</f>
        <v/>
      </c>
      <c r="J206" s="74"/>
      <c r="K206" s="73" t="str">
        <f t="shared" si="6"/>
        <v/>
      </c>
      <c r="L206" s="72" t="str">
        <f t="shared" si="7"/>
        <v/>
      </c>
      <c r="M206" s="170" t="str">
        <f>IF($C206="","",IFERROR(IF(VLOOKUP($C206,'Прайс-лист Usystems'!$C:$U,11,0)=0,"",VLOOKUP($C206,'Прайс-лист Usystems'!$C:$U,11,0)*$H206),""))</f>
        <v/>
      </c>
      <c r="N206" s="170" t="str">
        <f>IF($C206="","",IFERROR(IF(VLOOKUP($C206,'Прайс-лист Usystems'!$C:$U,12,0)=0,"",VLOOKUP($C206,'Прайс-лист Usystems'!$C:$U,12,0)*$H206),""))</f>
        <v/>
      </c>
    </row>
    <row r="207" spans="2:14" x14ac:dyDescent="0.25">
      <c r="B207" s="76"/>
      <c r="C207" s="81" t="str">
        <f>IFERROR(IFERROR(IF(OR(
                     INDEX('Прайс-лист Usystems'!G:G,MATCH(B207+0,'Прайс-лист Usystems'!C:C,0))="Регулярный ассортимент",  INDEX('Прайс-лист Usystems'!G:G,MATCH(B207+0,'Прайс-лист Usystems'!C:C,0))="Ограниченно доступен в пределах складских остатков"),B207,
                     IFERROR(INDEX(Portfolio!M:M,MATCH(B207+0,Portfolio!C:C,0)),
                     INDEX(Portfolio!M:M,MATCH(B207+0,Portfolio!I:I,0)))),
                IFERROR(INDEX(Portfolio!M:M,MATCH(B207+0,Portfolio!C:C,0)),INDEX(Portfolio!M:M,MATCH(B207+0,Portfolio!I:I,0)))),
       "")</f>
        <v/>
      </c>
      <c r="D207" s="68" t="str">
        <f>IF($C207="","",IFERROR(VLOOKUP($C207,'Прайс-лист Usystems'!$C:$U,3,0),""))</f>
        <v/>
      </c>
      <c r="E207" s="68" t="str">
        <f>IF($C207="","",IFERROR(VLOOKUP($C207,'Прайс-лист Usystems'!$C:$U,8,0),""))</f>
        <v/>
      </c>
      <c r="F207" s="69" t="str">
        <f>IF($C207="","",IFERROR(VLOOKUP($C207,'Прайс-лист Usystems'!$C:$U,9,0),""))</f>
        <v/>
      </c>
      <c r="G207" s="75"/>
      <c r="H207" s="69" t="str">
        <f>IF($C207="","",IFERROR(ROUNDUP(G207/VLOOKUP($C207,'Прайс-лист Usystems'!$C:$U,13,0),0)*VLOOKUP($C207,'Прайс-лист Usystems'!$C:$U,13,0),""))</f>
        <v/>
      </c>
      <c r="I207" s="167" t="str">
        <f>IF($C207="","",IFERROR(VLOOKUP($C207,'Прайс-лист Usystems'!$C:$U,10,0),""))</f>
        <v/>
      </c>
      <c r="J207" s="74"/>
      <c r="K207" s="73" t="str">
        <f t="shared" si="6"/>
        <v/>
      </c>
      <c r="L207" s="72" t="str">
        <f t="shared" si="7"/>
        <v/>
      </c>
      <c r="M207" s="170" t="str">
        <f>IF($C207="","",IFERROR(IF(VLOOKUP($C207,'Прайс-лист Usystems'!$C:$U,11,0)=0,"",VLOOKUP($C207,'Прайс-лист Usystems'!$C:$U,11,0)*$H207),""))</f>
        <v/>
      </c>
      <c r="N207" s="170" t="str">
        <f>IF($C207="","",IFERROR(IF(VLOOKUP($C207,'Прайс-лист Usystems'!$C:$U,12,0)=0,"",VLOOKUP($C207,'Прайс-лист Usystems'!$C:$U,12,0)*$H207),""))</f>
        <v/>
      </c>
    </row>
    <row r="208" spans="2:14" x14ac:dyDescent="0.25">
      <c r="B208" s="76"/>
      <c r="C208" s="81" t="str">
        <f>IFERROR(IFERROR(IF(OR(
                     INDEX('Прайс-лист Usystems'!G:G,MATCH(B208+0,'Прайс-лист Usystems'!C:C,0))="Регулярный ассортимент",  INDEX('Прайс-лист Usystems'!G:G,MATCH(B208+0,'Прайс-лист Usystems'!C:C,0))="Ограниченно доступен в пределах складских остатков"),B208,
                     IFERROR(INDEX(Portfolio!M:M,MATCH(B208+0,Portfolio!C:C,0)),
                     INDEX(Portfolio!M:M,MATCH(B208+0,Portfolio!I:I,0)))),
                IFERROR(INDEX(Portfolio!M:M,MATCH(B208+0,Portfolio!C:C,0)),INDEX(Portfolio!M:M,MATCH(B208+0,Portfolio!I:I,0)))),
       "")</f>
        <v/>
      </c>
      <c r="D208" s="68" t="str">
        <f>IF($C208="","",IFERROR(VLOOKUP($C208,'Прайс-лист Usystems'!$C:$U,3,0),""))</f>
        <v/>
      </c>
      <c r="E208" s="68" t="str">
        <f>IF($C208="","",IFERROR(VLOOKUP($C208,'Прайс-лист Usystems'!$C:$U,8,0),""))</f>
        <v/>
      </c>
      <c r="F208" s="69" t="str">
        <f>IF($C208="","",IFERROR(VLOOKUP($C208,'Прайс-лист Usystems'!$C:$U,9,0),""))</f>
        <v/>
      </c>
      <c r="G208" s="75"/>
      <c r="H208" s="69" t="str">
        <f>IF($C208="","",IFERROR(ROUNDUP(G208/VLOOKUP($C208,'Прайс-лист Usystems'!$C:$U,13,0),0)*VLOOKUP($C208,'Прайс-лист Usystems'!$C:$U,13,0),""))</f>
        <v/>
      </c>
      <c r="I208" s="167" t="str">
        <f>IF($C208="","",IFERROR(VLOOKUP($C208,'Прайс-лист Usystems'!$C:$U,10,0),""))</f>
        <v/>
      </c>
      <c r="J208" s="74"/>
      <c r="K208" s="73" t="str">
        <f t="shared" si="6"/>
        <v/>
      </c>
      <c r="L208" s="72" t="str">
        <f t="shared" si="7"/>
        <v/>
      </c>
      <c r="M208" s="170" t="str">
        <f>IF($C208="","",IFERROR(IF(VLOOKUP($C208,'Прайс-лист Usystems'!$C:$U,11,0)=0,"",VLOOKUP($C208,'Прайс-лист Usystems'!$C:$U,11,0)*$H208),""))</f>
        <v/>
      </c>
      <c r="N208" s="170" t="str">
        <f>IF($C208="","",IFERROR(IF(VLOOKUP($C208,'Прайс-лист Usystems'!$C:$U,12,0)=0,"",VLOOKUP($C208,'Прайс-лист Usystems'!$C:$U,12,0)*$H208),""))</f>
        <v/>
      </c>
    </row>
    <row r="209" spans="2:14" x14ac:dyDescent="0.25">
      <c r="B209" s="76"/>
      <c r="C209" s="81" t="str">
        <f>IFERROR(IFERROR(IF(OR(
                     INDEX('Прайс-лист Usystems'!G:G,MATCH(B209+0,'Прайс-лист Usystems'!C:C,0))="Регулярный ассортимент",  INDEX('Прайс-лист Usystems'!G:G,MATCH(B209+0,'Прайс-лист Usystems'!C:C,0))="Ограниченно доступен в пределах складских остатков"),B209,
                     IFERROR(INDEX(Portfolio!M:M,MATCH(B209+0,Portfolio!C:C,0)),
                     INDEX(Portfolio!M:M,MATCH(B209+0,Portfolio!I:I,0)))),
                IFERROR(INDEX(Portfolio!M:M,MATCH(B209+0,Portfolio!C:C,0)),INDEX(Portfolio!M:M,MATCH(B209+0,Portfolio!I:I,0)))),
       "")</f>
        <v/>
      </c>
      <c r="D209" s="68" t="str">
        <f>IF($C209="","",IFERROR(VLOOKUP($C209,'Прайс-лист Usystems'!$C:$U,3,0),""))</f>
        <v/>
      </c>
      <c r="E209" s="68" t="str">
        <f>IF($C209="","",IFERROR(VLOOKUP($C209,'Прайс-лист Usystems'!$C:$U,8,0),""))</f>
        <v/>
      </c>
      <c r="F209" s="69" t="str">
        <f>IF($C209="","",IFERROR(VLOOKUP($C209,'Прайс-лист Usystems'!$C:$U,9,0),""))</f>
        <v/>
      </c>
      <c r="G209" s="75"/>
      <c r="H209" s="69" t="str">
        <f>IF($C209="","",IFERROR(ROUNDUP(G209/VLOOKUP($C209,'Прайс-лист Usystems'!$C:$U,13,0),0)*VLOOKUP($C209,'Прайс-лист Usystems'!$C:$U,13,0),""))</f>
        <v/>
      </c>
      <c r="I209" s="167" t="str">
        <f>IF($C209="","",IFERROR(VLOOKUP($C209,'Прайс-лист Usystems'!$C:$U,10,0),""))</f>
        <v/>
      </c>
      <c r="J209" s="74"/>
      <c r="K209" s="73" t="str">
        <f t="shared" si="6"/>
        <v/>
      </c>
      <c r="L209" s="72" t="str">
        <f t="shared" si="7"/>
        <v/>
      </c>
      <c r="M209" s="170" t="str">
        <f>IF($C209="","",IFERROR(IF(VLOOKUP($C209,'Прайс-лист Usystems'!$C:$U,11,0)=0,"",VLOOKUP($C209,'Прайс-лист Usystems'!$C:$U,11,0)*$H209),""))</f>
        <v/>
      </c>
      <c r="N209" s="170" t="str">
        <f>IF($C209="","",IFERROR(IF(VLOOKUP($C209,'Прайс-лист Usystems'!$C:$U,12,0)=0,"",VLOOKUP($C209,'Прайс-лист Usystems'!$C:$U,12,0)*$H209),""))</f>
        <v/>
      </c>
    </row>
    <row r="210" spans="2:14" x14ac:dyDescent="0.25">
      <c r="B210" s="76"/>
      <c r="C210" s="81" t="str">
        <f>IFERROR(IFERROR(IF(OR(
                     INDEX('Прайс-лист Usystems'!G:G,MATCH(B210+0,'Прайс-лист Usystems'!C:C,0))="Регулярный ассортимент",  INDEX('Прайс-лист Usystems'!G:G,MATCH(B210+0,'Прайс-лист Usystems'!C:C,0))="Ограниченно доступен в пределах складских остатков"),B210,
                     IFERROR(INDEX(Portfolio!M:M,MATCH(B210+0,Portfolio!C:C,0)),
                     INDEX(Portfolio!M:M,MATCH(B210+0,Portfolio!I:I,0)))),
                IFERROR(INDEX(Portfolio!M:M,MATCH(B210+0,Portfolio!C:C,0)),INDEX(Portfolio!M:M,MATCH(B210+0,Portfolio!I:I,0)))),
       "")</f>
        <v/>
      </c>
      <c r="D210" s="68" t="str">
        <f>IF($C210="","",IFERROR(VLOOKUP($C210,'Прайс-лист Usystems'!$C:$U,3,0),""))</f>
        <v/>
      </c>
      <c r="E210" s="68" t="str">
        <f>IF($C210="","",IFERROR(VLOOKUP($C210,'Прайс-лист Usystems'!$C:$U,8,0),""))</f>
        <v/>
      </c>
      <c r="F210" s="69" t="str">
        <f>IF($C210="","",IFERROR(VLOOKUP($C210,'Прайс-лист Usystems'!$C:$U,9,0),""))</f>
        <v/>
      </c>
      <c r="G210" s="75"/>
      <c r="H210" s="69" t="str">
        <f>IF($C210="","",IFERROR(ROUNDUP(G210/VLOOKUP($C210,'Прайс-лист Usystems'!$C:$U,13,0),0)*VLOOKUP($C210,'Прайс-лист Usystems'!$C:$U,13,0),""))</f>
        <v/>
      </c>
      <c r="I210" s="167" t="str">
        <f>IF($C210="","",IFERROR(VLOOKUP($C210,'Прайс-лист Usystems'!$C:$U,10,0),""))</f>
        <v/>
      </c>
      <c r="J210" s="74"/>
      <c r="K210" s="73" t="str">
        <f t="shared" si="6"/>
        <v/>
      </c>
      <c r="L210" s="72" t="str">
        <f t="shared" si="7"/>
        <v/>
      </c>
      <c r="M210" s="170" t="str">
        <f>IF($C210="","",IFERROR(IF(VLOOKUP($C210,'Прайс-лист Usystems'!$C:$U,11,0)=0,"",VLOOKUP($C210,'Прайс-лист Usystems'!$C:$U,11,0)*$H210),""))</f>
        <v/>
      </c>
      <c r="N210" s="170" t="str">
        <f>IF($C210="","",IFERROR(IF(VLOOKUP($C210,'Прайс-лист Usystems'!$C:$U,12,0)=0,"",VLOOKUP($C210,'Прайс-лист Usystems'!$C:$U,12,0)*$H210),""))</f>
        <v/>
      </c>
    </row>
    <row r="211" spans="2:14" x14ac:dyDescent="0.25">
      <c r="B211" s="76"/>
      <c r="C211" s="81" t="str">
        <f>IFERROR(IFERROR(IF(OR(
                     INDEX('Прайс-лист Usystems'!G:G,MATCH(B211+0,'Прайс-лист Usystems'!C:C,0))="Регулярный ассортимент",  INDEX('Прайс-лист Usystems'!G:G,MATCH(B211+0,'Прайс-лист Usystems'!C:C,0))="Ограниченно доступен в пределах складских остатков"),B211,
                     IFERROR(INDEX(Portfolio!M:M,MATCH(B211+0,Portfolio!C:C,0)),
                     INDEX(Portfolio!M:M,MATCH(B211+0,Portfolio!I:I,0)))),
                IFERROR(INDEX(Portfolio!M:M,MATCH(B211+0,Portfolio!C:C,0)),INDEX(Portfolio!M:M,MATCH(B211+0,Portfolio!I:I,0)))),
       "")</f>
        <v/>
      </c>
      <c r="D211" s="68" t="str">
        <f>IF($C211="","",IFERROR(VLOOKUP($C211,'Прайс-лист Usystems'!$C:$U,3,0),""))</f>
        <v/>
      </c>
      <c r="E211" s="68" t="str">
        <f>IF($C211="","",IFERROR(VLOOKUP($C211,'Прайс-лист Usystems'!$C:$U,8,0),""))</f>
        <v/>
      </c>
      <c r="F211" s="69" t="str">
        <f>IF($C211="","",IFERROR(VLOOKUP($C211,'Прайс-лист Usystems'!$C:$U,9,0),""))</f>
        <v/>
      </c>
      <c r="G211" s="75"/>
      <c r="H211" s="69" t="str">
        <f>IF($C211="","",IFERROR(ROUNDUP(G211/VLOOKUP($C211,'Прайс-лист Usystems'!$C:$U,13,0),0)*VLOOKUP($C211,'Прайс-лист Usystems'!$C:$U,13,0),""))</f>
        <v/>
      </c>
      <c r="I211" s="167" t="str">
        <f>IF($C211="","",IFERROR(VLOOKUP($C211,'Прайс-лист Usystems'!$C:$U,10,0),""))</f>
        <v/>
      </c>
      <c r="J211" s="74"/>
      <c r="K211" s="73" t="str">
        <f t="shared" si="6"/>
        <v/>
      </c>
      <c r="L211" s="72" t="str">
        <f t="shared" si="7"/>
        <v/>
      </c>
      <c r="M211" s="170" t="str">
        <f>IF($C211="","",IFERROR(IF(VLOOKUP($C211,'Прайс-лист Usystems'!$C:$U,11,0)=0,"",VLOOKUP($C211,'Прайс-лист Usystems'!$C:$U,11,0)*$H211),""))</f>
        <v/>
      </c>
      <c r="N211" s="170" t="str">
        <f>IF($C211="","",IFERROR(IF(VLOOKUP($C211,'Прайс-лист Usystems'!$C:$U,12,0)=0,"",VLOOKUP($C211,'Прайс-лист Usystems'!$C:$U,12,0)*$H211),""))</f>
        <v/>
      </c>
    </row>
    <row r="212" spans="2:14" x14ac:dyDescent="0.25">
      <c r="B212" s="76"/>
      <c r="C212" s="81" t="str">
        <f>IFERROR(IFERROR(IF(OR(
                     INDEX('Прайс-лист Usystems'!G:G,MATCH(B212+0,'Прайс-лист Usystems'!C:C,0))="Регулярный ассортимент",  INDEX('Прайс-лист Usystems'!G:G,MATCH(B212+0,'Прайс-лист Usystems'!C:C,0))="Ограниченно доступен в пределах складских остатков"),B212,
                     IFERROR(INDEX(Portfolio!M:M,MATCH(B212+0,Portfolio!C:C,0)),
                     INDEX(Portfolio!M:M,MATCH(B212+0,Portfolio!I:I,0)))),
                IFERROR(INDEX(Portfolio!M:M,MATCH(B212+0,Portfolio!C:C,0)),INDEX(Portfolio!M:M,MATCH(B212+0,Portfolio!I:I,0)))),
       "")</f>
        <v/>
      </c>
      <c r="D212" s="68" t="str">
        <f>IF($C212="","",IFERROR(VLOOKUP($C212,'Прайс-лист Usystems'!$C:$U,3,0),""))</f>
        <v/>
      </c>
      <c r="E212" s="68" t="str">
        <f>IF($C212="","",IFERROR(VLOOKUP($C212,'Прайс-лист Usystems'!$C:$U,8,0),""))</f>
        <v/>
      </c>
      <c r="F212" s="69" t="str">
        <f>IF($C212="","",IFERROR(VLOOKUP($C212,'Прайс-лист Usystems'!$C:$U,9,0),""))</f>
        <v/>
      </c>
      <c r="G212" s="75"/>
      <c r="H212" s="69" t="str">
        <f>IF($C212="","",IFERROR(ROUNDUP(G212/VLOOKUP($C212,'Прайс-лист Usystems'!$C:$U,13,0),0)*VLOOKUP($C212,'Прайс-лист Usystems'!$C:$U,13,0),""))</f>
        <v/>
      </c>
      <c r="I212" s="167" t="str">
        <f>IF($C212="","",IFERROR(VLOOKUP($C212,'Прайс-лист Usystems'!$C:$U,10,0),""))</f>
        <v/>
      </c>
      <c r="J212" s="74"/>
      <c r="K212" s="73" t="str">
        <f t="shared" si="6"/>
        <v/>
      </c>
      <c r="L212" s="72" t="str">
        <f t="shared" si="7"/>
        <v/>
      </c>
      <c r="M212" s="170" t="str">
        <f>IF($C212="","",IFERROR(IF(VLOOKUP($C212,'Прайс-лист Usystems'!$C:$U,11,0)=0,"",VLOOKUP($C212,'Прайс-лист Usystems'!$C:$U,11,0)*$H212),""))</f>
        <v/>
      </c>
      <c r="N212" s="170" t="str">
        <f>IF($C212="","",IFERROR(IF(VLOOKUP($C212,'Прайс-лист Usystems'!$C:$U,12,0)=0,"",VLOOKUP($C212,'Прайс-лист Usystems'!$C:$U,12,0)*$H212),""))</f>
        <v/>
      </c>
    </row>
    <row r="213" spans="2:14" x14ac:dyDescent="0.25">
      <c r="B213" s="76"/>
      <c r="C213" s="81" t="str">
        <f>IFERROR(IFERROR(IF(OR(
                     INDEX('Прайс-лист Usystems'!G:G,MATCH(B213+0,'Прайс-лист Usystems'!C:C,0))="Регулярный ассортимент",  INDEX('Прайс-лист Usystems'!G:G,MATCH(B213+0,'Прайс-лист Usystems'!C:C,0))="Ограниченно доступен в пределах складских остатков"),B213,
                     IFERROR(INDEX(Portfolio!M:M,MATCH(B213+0,Portfolio!C:C,0)),
                     INDEX(Portfolio!M:M,MATCH(B213+0,Portfolio!I:I,0)))),
                IFERROR(INDEX(Portfolio!M:M,MATCH(B213+0,Portfolio!C:C,0)),INDEX(Portfolio!M:M,MATCH(B213+0,Portfolio!I:I,0)))),
       "")</f>
        <v/>
      </c>
      <c r="D213" s="68" t="str">
        <f>IF($C213="","",IFERROR(VLOOKUP($C213,'Прайс-лист Usystems'!$C:$U,3,0),""))</f>
        <v/>
      </c>
      <c r="E213" s="68" t="str">
        <f>IF($C213="","",IFERROR(VLOOKUP($C213,'Прайс-лист Usystems'!$C:$U,8,0),""))</f>
        <v/>
      </c>
      <c r="F213" s="69" t="str">
        <f>IF($C213="","",IFERROR(VLOOKUP($C213,'Прайс-лист Usystems'!$C:$U,9,0),""))</f>
        <v/>
      </c>
      <c r="G213" s="75"/>
      <c r="H213" s="69" t="str">
        <f>IF($C213="","",IFERROR(ROUNDUP(G213/VLOOKUP($C213,'Прайс-лист Usystems'!$C:$U,13,0),0)*VLOOKUP($C213,'Прайс-лист Usystems'!$C:$U,13,0),""))</f>
        <v/>
      </c>
      <c r="I213" s="167" t="str">
        <f>IF($C213="","",IFERROR(VLOOKUP($C213,'Прайс-лист Usystems'!$C:$U,10,0),""))</f>
        <v/>
      </c>
      <c r="J213" s="74"/>
      <c r="K213" s="73" t="str">
        <f t="shared" si="6"/>
        <v/>
      </c>
      <c r="L213" s="72" t="str">
        <f t="shared" si="7"/>
        <v/>
      </c>
      <c r="M213" s="170" t="str">
        <f>IF($C213="","",IFERROR(IF(VLOOKUP($C213,'Прайс-лист Usystems'!$C:$U,11,0)=0,"",VLOOKUP($C213,'Прайс-лист Usystems'!$C:$U,11,0)*$H213),""))</f>
        <v/>
      </c>
      <c r="N213" s="170" t="str">
        <f>IF($C213="","",IFERROR(IF(VLOOKUP($C213,'Прайс-лист Usystems'!$C:$U,12,0)=0,"",VLOOKUP($C213,'Прайс-лист Usystems'!$C:$U,12,0)*$H213),""))</f>
        <v/>
      </c>
    </row>
    <row r="214" spans="2:14" x14ac:dyDescent="0.25">
      <c r="B214" s="76"/>
      <c r="C214" s="81" t="str">
        <f>IFERROR(IFERROR(IF(OR(
                     INDEX('Прайс-лист Usystems'!G:G,MATCH(B214+0,'Прайс-лист Usystems'!C:C,0))="Регулярный ассортимент",  INDEX('Прайс-лист Usystems'!G:G,MATCH(B214+0,'Прайс-лист Usystems'!C:C,0))="Ограниченно доступен в пределах складских остатков"),B214,
                     IFERROR(INDEX(Portfolio!M:M,MATCH(B214+0,Portfolio!C:C,0)),
                     INDEX(Portfolio!M:M,MATCH(B214+0,Portfolio!I:I,0)))),
                IFERROR(INDEX(Portfolio!M:M,MATCH(B214+0,Portfolio!C:C,0)),INDEX(Portfolio!M:M,MATCH(B214+0,Portfolio!I:I,0)))),
       "")</f>
        <v/>
      </c>
      <c r="D214" s="68" t="str">
        <f>IF($C214="","",IFERROR(VLOOKUP($C214,'Прайс-лист Usystems'!$C:$U,3,0),""))</f>
        <v/>
      </c>
      <c r="E214" s="68" t="str">
        <f>IF($C214="","",IFERROR(VLOOKUP($C214,'Прайс-лист Usystems'!$C:$U,8,0),""))</f>
        <v/>
      </c>
      <c r="F214" s="69" t="str">
        <f>IF($C214="","",IFERROR(VLOOKUP($C214,'Прайс-лист Usystems'!$C:$U,9,0),""))</f>
        <v/>
      </c>
      <c r="G214" s="75"/>
      <c r="H214" s="69" t="str">
        <f>IF($C214="","",IFERROR(ROUNDUP(G214/VLOOKUP($C214,'Прайс-лист Usystems'!$C:$U,13,0),0)*VLOOKUP($C214,'Прайс-лист Usystems'!$C:$U,13,0),""))</f>
        <v/>
      </c>
      <c r="I214" s="167" t="str">
        <f>IF($C214="","",IFERROR(VLOOKUP($C214,'Прайс-лист Usystems'!$C:$U,10,0),""))</f>
        <v/>
      </c>
      <c r="J214" s="74"/>
      <c r="K214" s="73" t="str">
        <f t="shared" si="6"/>
        <v/>
      </c>
      <c r="L214" s="72" t="str">
        <f t="shared" si="7"/>
        <v/>
      </c>
      <c r="M214" s="170" t="str">
        <f>IF($C214="","",IFERROR(IF(VLOOKUP($C214,'Прайс-лист Usystems'!$C:$U,11,0)=0,"",VLOOKUP($C214,'Прайс-лист Usystems'!$C:$U,11,0)*$H214),""))</f>
        <v/>
      </c>
      <c r="N214" s="170" t="str">
        <f>IF($C214="","",IFERROR(IF(VLOOKUP($C214,'Прайс-лист Usystems'!$C:$U,12,0)=0,"",VLOOKUP($C214,'Прайс-лист Usystems'!$C:$U,12,0)*$H214),""))</f>
        <v/>
      </c>
    </row>
    <row r="215" spans="2:14" x14ac:dyDescent="0.25">
      <c r="B215" s="76"/>
      <c r="C215" s="81" t="str">
        <f>IFERROR(IFERROR(IF(OR(
                     INDEX('Прайс-лист Usystems'!G:G,MATCH(B215+0,'Прайс-лист Usystems'!C:C,0))="Регулярный ассортимент",  INDEX('Прайс-лист Usystems'!G:G,MATCH(B215+0,'Прайс-лист Usystems'!C:C,0))="Ограниченно доступен в пределах складских остатков"),B215,
                     IFERROR(INDEX(Portfolio!M:M,MATCH(B215+0,Portfolio!C:C,0)),
                     INDEX(Portfolio!M:M,MATCH(B215+0,Portfolio!I:I,0)))),
                IFERROR(INDEX(Portfolio!M:M,MATCH(B215+0,Portfolio!C:C,0)),INDEX(Portfolio!M:M,MATCH(B215+0,Portfolio!I:I,0)))),
       "")</f>
        <v/>
      </c>
      <c r="D215" s="68" t="str">
        <f>IF($C215="","",IFERROR(VLOOKUP($C215,'Прайс-лист Usystems'!$C:$U,3,0),""))</f>
        <v/>
      </c>
      <c r="E215" s="68" t="str">
        <f>IF($C215="","",IFERROR(VLOOKUP($C215,'Прайс-лист Usystems'!$C:$U,8,0),""))</f>
        <v/>
      </c>
      <c r="F215" s="69" t="str">
        <f>IF($C215="","",IFERROR(VLOOKUP($C215,'Прайс-лист Usystems'!$C:$U,9,0),""))</f>
        <v/>
      </c>
      <c r="G215" s="75"/>
      <c r="H215" s="69" t="str">
        <f>IF($C215="","",IFERROR(ROUNDUP(G215/VLOOKUP($C215,'Прайс-лист Usystems'!$C:$U,13,0),0)*VLOOKUP($C215,'Прайс-лист Usystems'!$C:$U,13,0),""))</f>
        <v/>
      </c>
      <c r="I215" s="167" t="str">
        <f>IF($C215="","",IFERROR(VLOOKUP($C215,'Прайс-лист Usystems'!$C:$U,10,0),""))</f>
        <v/>
      </c>
      <c r="J215" s="74"/>
      <c r="K215" s="73" t="str">
        <f t="shared" si="6"/>
        <v/>
      </c>
      <c r="L215" s="72" t="str">
        <f t="shared" si="7"/>
        <v/>
      </c>
      <c r="M215" s="170" t="str">
        <f>IF($C215="","",IFERROR(IF(VLOOKUP($C215,'Прайс-лист Usystems'!$C:$U,11,0)=0,"",VLOOKUP($C215,'Прайс-лист Usystems'!$C:$U,11,0)*$H215),""))</f>
        <v/>
      </c>
      <c r="N215" s="170" t="str">
        <f>IF($C215="","",IFERROR(IF(VLOOKUP($C215,'Прайс-лист Usystems'!$C:$U,12,0)=0,"",VLOOKUP($C215,'Прайс-лист Usystems'!$C:$U,12,0)*$H215),""))</f>
        <v/>
      </c>
    </row>
    <row r="216" spans="2:14" x14ac:dyDescent="0.25">
      <c r="B216" s="76"/>
      <c r="C216" s="81" t="str">
        <f>IFERROR(IFERROR(IF(OR(
                     INDEX('Прайс-лист Usystems'!G:G,MATCH(B216+0,'Прайс-лист Usystems'!C:C,0))="Регулярный ассортимент",  INDEX('Прайс-лист Usystems'!G:G,MATCH(B216+0,'Прайс-лист Usystems'!C:C,0))="Ограниченно доступен в пределах складских остатков"),B216,
                     IFERROR(INDEX(Portfolio!M:M,MATCH(B216+0,Portfolio!C:C,0)),
                     INDEX(Portfolio!M:M,MATCH(B216+0,Portfolio!I:I,0)))),
                IFERROR(INDEX(Portfolio!M:M,MATCH(B216+0,Portfolio!C:C,0)),INDEX(Portfolio!M:M,MATCH(B216+0,Portfolio!I:I,0)))),
       "")</f>
        <v/>
      </c>
      <c r="D216" s="68" t="str">
        <f>IF($C216="","",IFERROR(VLOOKUP($C216,'Прайс-лист Usystems'!$C:$U,3,0),""))</f>
        <v/>
      </c>
      <c r="E216" s="68" t="str">
        <f>IF($C216="","",IFERROR(VLOOKUP($C216,'Прайс-лист Usystems'!$C:$U,8,0),""))</f>
        <v/>
      </c>
      <c r="F216" s="69" t="str">
        <f>IF($C216="","",IFERROR(VLOOKUP($C216,'Прайс-лист Usystems'!$C:$U,9,0),""))</f>
        <v/>
      </c>
      <c r="G216" s="75"/>
      <c r="H216" s="69" t="str">
        <f>IF($C216="","",IFERROR(ROUNDUP(G216/VLOOKUP($C216,'Прайс-лист Usystems'!$C:$U,13,0),0)*VLOOKUP($C216,'Прайс-лист Usystems'!$C:$U,13,0),""))</f>
        <v/>
      </c>
      <c r="I216" s="167" t="str">
        <f>IF($C216="","",IFERROR(VLOOKUP($C216,'Прайс-лист Usystems'!$C:$U,10,0),""))</f>
        <v/>
      </c>
      <c r="J216" s="74"/>
      <c r="K216" s="73" t="str">
        <f t="shared" si="6"/>
        <v/>
      </c>
      <c r="L216" s="72" t="str">
        <f t="shared" si="7"/>
        <v/>
      </c>
      <c r="M216" s="170" t="str">
        <f>IF($C216="","",IFERROR(IF(VLOOKUP($C216,'Прайс-лист Usystems'!$C:$U,11,0)=0,"",VLOOKUP($C216,'Прайс-лист Usystems'!$C:$U,11,0)*$H216),""))</f>
        <v/>
      </c>
      <c r="N216" s="170" t="str">
        <f>IF($C216="","",IFERROR(IF(VLOOKUP($C216,'Прайс-лист Usystems'!$C:$U,12,0)=0,"",VLOOKUP($C216,'Прайс-лист Usystems'!$C:$U,12,0)*$H216),""))</f>
        <v/>
      </c>
    </row>
    <row r="217" spans="2:14" x14ac:dyDescent="0.25">
      <c r="B217" s="76"/>
      <c r="C217" s="81" t="str">
        <f>IFERROR(IFERROR(IF(OR(
                     INDEX('Прайс-лист Usystems'!G:G,MATCH(B217+0,'Прайс-лист Usystems'!C:C,0))="Регулярный ассортимент",  INDEX('Прайс-лист Usystems'!G:G,MATCH(B217+0,'Прайс-лист Usystems'!C:C,0))="Ограниченно доступен в пределах складских остатков"),B217,
                     IFERROR(INDEX(Portfolio!M:M,MATCH(B217+0,Portfolio!C:C,0)),
                     INDEX(Portfolio!M:M,MATCH(B217+0,Portfolio!I:I,0)))),
                IFERROR(INDEX(Portfolio!M:M,MATCH(B217+0,Portfolio!C:C,0)),INDEX(Portfolio!M:M,MATCH(B217+0,Portfolio!I:I,0)))),
       "")</f>
        <v/>
      </c>
      <c r="D217" s="68" t="str">
        <f>IF($C217="","",IFERROR(VLOOKUP($C217,'Прайс-лист Usystems'!$C:$U,3,0),""))</f>
        <v/>
      </c>
      <c r="E217" s="68" t="str">
        <f>IF($C217="","",IFERROR(VLOOKUP($C217,'Прайс-лист Usystems'!$C:$U,8,0),""))</f>
        <v/>
      </c>
      <c r="F217" s="69" t="str">
        <f>IF($C217="","",IFERROR(VLOOKUP($C217,'Прайс-лист Usystems'!$C:$U,9,0),""))</f>
        <v/>
      </c>
      <c r="G217" s="75"/>
      <c r="H217" s="69" t="str">
        <f>IF($C217="","",IFERROR(ROUNDUP(G217/VLOOKUP($C217,'Прайс-лист Usystems'!$C:$U,13,0),0)*VLOOKUP($C217,'Прайс-лист Usystems'!$C:$U,13,0),""))</f>
        <v/>
      </c>
      <c r="I217" s="167" t="str">
        <f>IF($C217="","",IFERROR(VLOOKUP($C217,'Прайс-лист Usystems'!$C:$U,10,0),""))</f>
        <v/>
      </c>
      <c r="J217" s="74"/>
      <c r="K217" s="73" t="str">
        <f t="shared" si="6"/>
        <v/>
      </c>
      <c r="L217" s="72" t="str">
        <f t="shared" si="7"/>
        <v/>
      </c>
      <c r="M217" s="170" t="str">
        <f>IF($C217="","",IFERROR(IF(VLOOKUP($C217,'Прайс-лист Usystems'!$C:$U,11,0)=0,"",VLOOKUP($C217,'Прайс-лист Usystems'!$C:$U,11,0)*$H217),""))</f>
        <v/>
      </c>
      <c r="N217" s="170" t="str">
        <f>IF($C217="","",IFERROR(IF(VLOOKUP($C217,'Прайс-лист Usystems'!$C:$U,12,0)=0,"",VLOOKUP($C217,'Прайс-лист Usystems'!$C:$U,12,0)*$H217),""))</f>
        <v/>
      </c>
    </row>
    <row r="218" spans="2:14" x14ac:dyDescent="0.25">
      <c r="B218" s="76"/>
      <c r="C218" s="81" t="str">
        <f>IFERROR(IFERROR(IF(OR(
                     INDEX('Прайс-лист Usystems'!G:G,MATCH(B218+0,'Прайс-лист Usystems'!C:C,0))="Регулярный ассортимент",  INDEX('Прайс-лист Usystems'!G:G,MATCH(B218+0,'Прайс-лист Usystems'!C:C,0))="Ограниченно доступен в пределах складских остатков"),B218,
                     IFERROR(INDEX(Portfolio!M:M,MATCH(B218+0,Portfolio!C:C,0)),
                     INDEX(Portfolio!M:M,MATCH(B218+0,Portfolio!I:I,0)))),
                IFERROR(INDEX(Portfolio!M:M,MATCH(B218+0,Portfolio!C:C,0)),INDEX(Portfolio!M:M,MATCH(B218+0,Portfolio!I:I,0)))),
       "")</f>
        <v/>
      </c>
      <c r="D218" s="68" t="str">
        <f>IF($C218="","",IFERROR(VLOOKUP($C218,'Прайс-лист Usystems'!$C:$U,3,0),""))</f>
        <v/>
      </c>
      <c r="E218" s="68" t="str">
        <f>IF($C218="","",IFERROR(VLOOKUP($C218,'Прайс-лист Usystems'!$C:$U,8,0),""))</f>
        <v/>
      </c>
      <c r="F218" s="69" t="str">
        <f>IF($C218="","",IFERROR(VLOOKUP($C218,'Прайс-лист Usystems'!$C:$U,9,0),""))</f>
        <v/>
      </c>
      <c r="G218" s="75"/>
      <c r="H218" s="69" t="str">
        <f>IF($C218="","",IFERROR(ROUNDUP(G218/VLOOKUP($C218,'Прайс-лист Usystems'!$C:$U,13,0),0)*VLOOKUP($C218,'Прайс-лист Usystems'!$C:$U,13,0),""))</f>
        <v/>
      </c>
      <c r="I218" s="167" t="str">
        <f>IF($C218="","",IFERROR(VLOOKUP($C218,'Прайс-лист Usystems'!$C:$U,10,0),""))</f>
        <v/>
      </c>
      <c r="J218" s="74"/>
      <c r="K218" s="73" t="str">
        <f t="shared" si="6"/>
        <v/>
      </c>
      <c r="L218" s="72" t="str">
        <f t="shared" si="7"/>
        <v/>
      </c>
      <c r="M218" s="170" t="str">
        <f>IF($C218="","",IFERROR(IF(VLOOKUP($C218,'Прайс-лист Usystems'!$C:$U,11,0)=0,"",VLOOKUP($C218,'Прайс-лист Usystems'!$C:$U,11,0)*$H218),""))</f>
        <v/>
      </c>
      <c r="N218" s="170" t="str">
        <f>IF($C218="","",IFERROR(IF(VLOOKUP($C218,'Прайс-лист Usystems'!$C:$U,12,0)=0,"",VLOOKUP($C218,'Прайс-лист Usystems'!$C:$U,12,0)*$H218),""))</f>
        <v/>
      </c>
    </row>
    <row r="219" spans="2:14" x14ac:dyDescent="0.25">
      <c r="B219" s="76"/>
      <c r="C219" s="81" t="str">
        <f>IFERROR(IFERROR(IF(OR(
                     INDEX('Прайс-лист Usystems'!G:G,MATCH(B219+0,'Прайс-лист Usystems'!C:C,0))="Регулярный ассортимент",  INDEX('Прайс-лист Usystems'!G:G,MATCH(B219+0,'Прайс-лист Usystems'!C:C,0))="Ограниченно доступен в пределах складских остатков"),B219,
                     IFERROR(INDEX(Portfolio!M:M,MATCH(B219+0,Portfolio!C:C,0)),
                     INDEX(Portfolio!M:M,MATCH(B219+0,Portfolio!I:I,0)))),
                IFERROR(INDEX(Portfolio!M:M,MATCH(B219+0,Portfolio!C:C,0)),INDEX(Portfolio!M:M,MATCH(B219+0,Portfolio!I:I,0)))),
       "")</f>
        <v/>
      </c>
      <c r="D219" s="68" t="str">
        <f>IF($C219="","",IFERROR(VLOOKUP($C219,'Прайс-лист Usystems'!$C:$U,3,0),""))</f>
        <v/>
      </c>
      <c r="E219" s="68" t="str">
        <f>IF($C219="","",IFERROR(VLOOKUP($C219,'Прайс-лист Usystems'!$C:$U,8,0),""))</f>
        <v/>
      </c>
      <c r="F219" s="69" t="str">
        <f>IF($C219="","",IFERROR(VLOOKUP($C219,'Прайс-лист Usystems'!$C:$U,9,0),""))</f>
        <v/>
      </c>
      <c r="G219" s="75"/>
      <c r="H219" s="69" t="str">
        <f>IF($C219="","",IFERROR(ROUNDUP(G219/VLOOKUP($C219,'Прайс-лист Usystems'!$C:$U,13,0),0)*VLOOKUP($C219,'Прайс-лист Usystems'!$C:$U,13,0),""))</f>
        <v/>
      </c>
      <c r="I219" s="167" t="str">
        <f>IF($C219="","",IFERROR(VLOOKUP($C219,'Прайс-лист Usystems'!$C:$U,10,0),""))</f>
        <v/>
      </c>
      <c r="J219" s="74"/>
      <c r="K219" s="73" t="str">
        <f t="shared" si="6"/>
        <v/>
      </c>
      <c r="L219" s="72" t="str">
        <f t="shared" si="7"/>
        <v/>
      </c>
      <c r="M219" s="170" t="str">
        <f>IF($C219="","",IFERROR(IF(VLOOKUP($C219,'Прайс-лист Usystems'!$C:$U,11,0)=0,"",VLOOKUP($C219,'Прайс-лист Usystems'!$C:$U,11,0)*$H219),""))</f>
        <v/>
      </c>
      <c r="N219" s="170" t="str">
        <f>IF($C219="","",IFERROR(IF(VLOOKUP($C219,'Прайс-лист Usystems'!$C:$U,12,0)=0,"",VLOOKUP($C219,'Прайс-лист Usystems'!$C:$U,12,0)*$H219),""))</f>
        <v/>
      </c>
    </row>
    <row r="220" spans="2:14" x14ac:dyDescent="0.25">
      <c r="B220" s="76"/>
      <c r="C220" s="81" t="str">
        <f>IFERROR(IFERROR(IF(OR(
                     INDEX('Прайс-лист Usystems'!G:G,MATCH(B220+0,'Прайс-лист Usystems'!C:C,0))="Регулярный ассортимент",  INDEX('Прайс-лист Usystems'!G:G,MATCH(B220+0,'Прайс-лист Usystems'!C:C,0))="Ограниченно доступен в пределах складских остатков"),B220,
                     IFERROR(INDEX(Portfolio!M:M,MATCH(B220+0,Portfolio!C:C,0)),
                     INDEX(Portfolio!M:M,MATCH(B220+0,Portfolio!I:I,0)))),
                IFERROR(INDEX(Portfolio!M:M,MATCH(B220+0,Portfolio!C:C,0)),INDEX(Portfolio!M:M,MATCH(B220+0,Portfolio!I:I,0)))),
       "")</f>
        <v/>
      </c>
      <c r="D220" s="68" t="str">
        <f>IF($C220="","",IFERROR(VLOOKUP($C220,'Прайс-лист Usystems'!$C:$U,3,0),""))</f>
        <v/>
      </c>
      <c r="E220" s="68" t="str">
        <f>IF($C220="","",IFERROR(VLOOKUP($C220,'Прайс-лист Usystems'!$C:$U,8,0),""))</f>
        <v/>
      </c>
      <c r="F220" s="69" t="str">
        <f>IF($C220="","",IFERROR(VLOOKUP($C220,'Прайс-лист Usystems'!$C:$U,9,0),""))</f>
        <v/>
      </c>
      <c r="G220" s="75"/>
      <c r="H220" s="69" t="str">
        <f>IF($C220="","",IFERROR(ROUNDUP(G220/VLOOKUP($C220,'Прайс-лист Usystems'!$C:$U,13,0),0)*VLOOKUP($C220,'Прайс-лист Usystems'!$C:$U,13,0),""))</f>
        <v/>
      </c>
      <c r="I220" s="167" t="str">
        <f>IF($C220="","",IFERROR(VLOOKUP($C220,'Прайс-лист Usystems'!$C:$U,10,0),""))</f>
        <v/>
      </c>
      <c r="J220" s="74"/>
      <c r="K220" s="73" t="str">
        <f t="shared" si="6"/>
        <v/>
      </c>
      <c r="L220" s="72" t="str">
        <f t="shared" si="7"/>
        <v/>
      </c>
      <c r="M220" s="170" t="str">
        <f>IF($C220="","",IFERROR(IF(VLOOKUP($C220,'Прайс-лист Usystems'!$C:$U,11,0)=0,"",VLOOKUP($C220,'Прайс-лист Usystems'!$C:$U,11,0)*$H220),""))</f>
        <v/>
      </c>
      <c r="N220" s="170" t="str">
        <f>IF($C220="","",IFERROR(IF(VLOOKUP($C220,'Прайс-лист Usystems'!$C:$U,12,0)=0,"",VLOOKUP($C220,'Прайс-лист Usystems'!$C:$U,12,0)*$H220),""))</f>
        <v/>
      </c>
    </row>
    <row r="221" spans="2:14" x14ac:dyDescent="0.25">
      <c r="B221" s="76"/>
      <c r="C221" s="81" t="str">
        <f>IFERROR(IFERROR(IF(OR(
                     INDEX('Прайс-лист Usystems'!G:G,MATCH(B221+0,'Прайс-лист Usystems'!C:C,0))="Регулярный ассортимент",  INDEX('Прайс-лист Usystems'!G:G,MATCH(B221+0,'Прайс-лист Usystems'!C:C,0))="Ограниченно доступен в пределах складских остатков"),B221,
                     IFERROR(INDEX(Portfolio!M:M,MATCH(B221+0,Portfolio!C:C,0)),
                     INDEX(Portfolio!M:M,MATCH(B221+0,Portfolio!I:I,0)))),
                IFERROR(INDEX(Portfolio!M:M,MATCH(B221+0,Portfolio!C:C,0)),INDEX(Portfolio!M:M,MATCH(B221+0,Portfolio!I:I,0)))),
       "")</f>
        <v/>
      </c>
      <c r="D221" s="68" t="str">
        <f>IF($C221="","",IFERROR(VLOOKUP($C221,'Прайс-лист Usystems'!$C:$U,3,0),""))</f>
        <v/>
      </c>
      <c r="E221" s="68" t="str">
        <f>IF($C221="","",IFERROR(VLOOKUP($C221,'Прайс-лист Usystems'!$C:$U,8,0),""))</f>
        <v/>
      </c>
      <c r="F221" s="69" t="str">
        <f>IF($C221="","",IFERROR(VLOOKUP($C221,'Прайс-лист Usystems'!$C:$U,9,0),""))</f>
        <v/>
      </c>
      <c r="G221" s="75"/>
      <c r="H221" s="69" t="str">
        <f>IF($C221="","",IFERROR(ROUNDUP(G221/VLOOKUP($C221,'Прайс-лист Usystems'!$C:$U,13,0),0)*VLOOKUP($C221,'Прайс-лист Usystems'!$C:$U,13,0),""))</f>
        <v/>
      </c>
      <c r="I221" s="167" t="str">
        <f>IF($C221="","",IFERROR(VLOOKUP($C221,'Прайс-лист Usystems'!$C:$U,10,0),""))</f>
        <v/>
      </c>
      <c r="J221" s="74"/>
      <c r="K221" s="73" t="str">
        <f t="shared" si="6"/>
        <v/>
      </c>
      <c r="L221" s="72" t="str">
        <f t="shared" si="7"/>
        <v/>
      </c>
      <c r="M221" s="170" t="str">
        <f>IF($C221="","",IFERROR(IF(VLOOKUP($C221,'Прайс-лист Usystems'!$C:$U,11,0)=0,"",VLOOKUP($C221,'Прайс-лист Usystems'!$C:$U,11,0)*$H221),""))</f>
        <v/>
      </c>
      <c r="N221" s="170" t="str">
        <f>IF($C221="","",IFERROR(IF(VLOOKUP($C221,'Прайс-лист Usystems'!$C:$U,12,0)=0,"",VLOOKUP($C221,'Прайс-лист Usystems'!$C:$U,12,0)*$H221),""))</f>
        <v/>
      </c>
    </row>
    <row r="222" spans="2:14" x14ac:dyDescent="0.25">
      <c r="B222" s="76"/>
      <c r="C222" s="81" t="str">
        <f>IFERROR(IFERROR(IF(OR(
                     INDEX('Прайс-лист Usystems'!G:G,MATCH(B222+0,'Прайс-лист Usystems'!C:C,0))="Регулярный ассортимент",  INDEX('Прайс-лист Usystems'!G:G,MATCH(B222+0,'Прайс-лист Usystems'!C:C,0))="Ограниченно доступен в пределах складских остатков"),B222,
                     IFERROR(INDEX(Portfolio!M:M,MATCH(B222+0,Portfolio!C:C,0)),
                     INDEX(Portfolio!M:M,MATCH(B222+0,Portfolio!I:I,0)))),
                IFERROR(INDEX(Portfolio!M:M,MATCH(B222+0,Portfolio!C:C,0)),INDEX(Portfolio!M:M,MATCH(B222+0,Portfolio!I:I,0)))),
       "")</f>
        <v/>
      </c>
      <c r="D222" s="68" t="str">
        <f>IF($C222="","",IFERROR(VLOOKUP($C222,'Прайс-лист Usystems'!$C:$U,3,0),""))</f>
        <v/>
      </c>
      <c r="E222" s="68" t="str">
        <f>IF($C222="","",IFERROR(VLOOKUP($C222,'Прайс-лист Usystems'!$C:$U,8,0),""))</f>
        <v/>
      </c>
      <c r="F222" s="69" t="str">
        <f>IF($C222="","",IFERROR(VLOOKUP($C222,'Прайс-лист Usystems'!$C:$U,9,0),""))</f>
        <v/>
      </c>
      <c r="G222" s="75"/>
      <c r="H222" s="69" t="str">
        <f>IF($C222="","",IFERROR(ROUNDUP(G222/VLOOKUP($C222,'Прайс-лист Usystems'!$C:$U,13,0),0)*VLOOKUP($C222,'Прайс-лист Usystems'!$C:$U,13,0),""))</f>
        <v/>
      </c>
      <c r="I222" s="167" t="str">
        <f>IF($C222="","",IFERROR(VLOOKUP($C222,'Прайс-лист Usystems'!$C:$U,10,0),""))</f>
        <v/>
      </c>
      <c r="J222" s="74"/>
      <c r="K222" s="73" t="str">
        <f t="shared" si="6"/>
        <v/>
      </c>
      <c r="L222" s="72" t="str">
        <f t="shared" si="7"/>
        <v/>
      </c>
      <c r="M222" s="170" t="str">
        <f>IF($C222="","",IFERROR(IF(VLOOKUP($C222,'Прайс-лист Usystems'!$C:$U,11,0)=0,"",VLOOKUP($C222,'Прайс-лист Usystems'!$C:$U,11,0)*$H222),""))</f>
        <v/>
      </c>
      <c r="N222" s="170" t="str">
        <f>IF($C222="","",IFERROR(IF(VLOOKUP($C222,'Прайс-лист Usystems'!$C:$U,12,0)=0,"",VLOOKUP($C222,'Прайс-лист Usystems'!$C:$U,12,0)*$H222),""))</f>
        <v/>
      </c>
    </row>
    <row r="223" spans="2:14" x14ac:dyDescent="0.25">
      <c r="B223" s="76"/>
      <c r="C223" s="81" t="str">
        <f>IFERROR(IFERROR(IF(OR(
                     INDEX('Прайс-лист Usystems'!G:G,MATCH(B223+0,'Прайс-лист Usystems'!C:C,0))="Регулярный ассортимент",  INDEX('Прайс-лист Usystems'!G:G,MATCH(B223+0,'Прайс-лист Usystems'!C:C,0))="Ограниченно доступен в пределах складских остатков"),B223,
                     IFERROR(INDEX(Portfolio!M:M,MATCH(B223+0,Portfolio!C:C,0)),
                     INDEX(Portfolio!M:M,MATCH(B223+0,Portfolio!I:I,0)))),
                IFERROR(INDEX(Portfolio!M:M,MATCH(B223+0,Portfolio!C:C,0)),INDEX(Portfolio!M:M,MATCH(B223+0,Portfolio!I:I,0)))),
       "")</f>
        <v/>
      </c>
      <c r="D223" s="68" t="str">
        <f>IF($C223="","",IFERROR(VLOOKUP($C223,'Прайс-лист Usystems'!$C:$U,3,0),""))</f>
        <v/>
      </c>
      <c r="E223" s="68" t="str">
        <f>IF($C223="","",IFERROR(VLOOKUP($C223,'Прайс-лист Usystems'!$C:$U,8,0),""))</f>
        <v/>
      </c>
      <c r="F223" s="69" t="str">
        <f>IF($C223="","",IFERROR(VLOOKUP($C223,'Прайс-лист Usystems'!$C:$U,9,0),""))</f>
        <v/>
      </c>
      <c r="G223" s="75"/>
      <c r="H223" s="69" t="str">
        <f>IF($C223="","",IFERROR(ROUNDUP(G223/VLOOKUP($C223,'Прайс-лист Usystems'!$C:$U,13,0),0)*VLOOKUP($C223,'Прайс-лист Usystems'!$C:$U,13,0),""))</f>
        <v/>
      </c>
      <c r="I223" s="167" t="str">
        <f>IF($C223="","",IFERROR(VLOOKUP($C223,'Прайс-лист Usystems'!$C:$U,10,0),""))</f>
        <v/>
      </c>
      <c r="J223" s="74"/>
      <c r="K223" s="73" t="str">
        <f t="shared" si="6"/>
        <v/>
      </c>
      <c r="L223" s="72" t="str">
        <f t="shared" si="7"/>
        <v/>
      </c>
      <c r="M223" s="170" t="str">
        <f>IF($C223="","",IFERROR(IF(VLOOKUP($C223,'Прайс-лист Usystems'!$C:$U,11,0)=0,"",VLOOKUP($C223,'Прайс-лист Usystems'!$C:$U,11,0)*$H223),""))</f>
        <v/>
      </c>
      <c r="N223" s="170" t="str">
        <f>IF($C223="","",IFERROR(IF(VLOOKUP($C223,'Прайс-лист Usystems'!$C:$U,12,0)=0,"",VLOOKUP($C223,'Прайс-лист Usystems'!$C:$U,12,0)*$H223),""))</f>
        <v/>
      </c>
    </row>
    <row r="224" spans="2:14" x14ac:dyDescent="0.25">
      <c r="B224" s="76"/>
      <c r="C224" s="81" t="str">
        <f>IFERROR(IFERROR(IF(OR(
                     INDEX('Прайс-лист Usystems'!G:G,MATCH(B224+0,'Прайс-лист Usystems'!C:C,0))="Регулярный ассортимент",  INDEX('Прайс-лист Usystems'!G:G,MATCH(B224+0,'Прайс-лист Usystems'!C:C,0))="Ограниченно доступен в пределах складских остатков"),B224,
                     IFERROR(INDEX(Portfolio!M:M,MATCH(B224+0,Portfolio!C:C,0)),
                     INDEX(Portfolio!M:M,MATCH(B224+0,Portfolio!I:I,0)))),
                IFERROR(INDEX(Portfolio!M:M,MATCH(B224+0,Portfolio!C:C,0)),INDEX(Portfolio!M:M,MATCH(B224+0,Portfolio!I:I,0)))),
       "")</f>
        <v/>
      </c>
      <c r="D224" s="68" t="str">
        <f>IF($C224="","",IFERROR(VLOOKUP($C224,'Прайс-лист Usystems'!$C:$U,3,0),""))</f>
        <v/>
      </c>
      <c r="E224" s="68" t="str">
        <f>IF($C224="","",IFERROR(VLOOKUP($C224,'Прайс-лист Usystems'!$C:$U,8,0),""))</f>
        <v/>
      </c>
      <c r="F224" s="69" t="str">
        <f>IF($C224="","",IFERROR(VLOOKUP($C224,'Прайс-лист Usystems'!$C:$U,9,0),""))</f>
        <v/>
      </c>
      <c r="G224" s="75"/>
      <c r="H224" s="69" t="str">
        <f>IF($C224="","",IFERROR(ROUNDUP(G224/VLOOKUP($C224,'Прайс-лист Usystems'!$C:$U,13,0),0)*VLOOKUP($C224,'Прайс-лист Usystems'!$C:$U,13,0),""))</f>
        <v/>
      </c>
      <c r="I224" s="167" t="str">
        <f>IF($C224="","",IFERROR(VLOOKUP($C224,'Прайс-лист Usystems'!$C:$U,10,0),""))</f>
        <v/>
      </c>
      <c r="J224" s="74"/>
      <c r="K224" s="73" t="str">
        <f t="shared" si="6"/>
        <v/>
      </c>
      <c r="L224" s="72" t="str">
        <f t="shared" si="7"/>
        <v/>
      </c>
      <c r="M224" s="170" t="str">
        <f>IF($C224="","",IFERROR(IF(VLOOKUP($C224,'Прайс-лист Usystems'!$C:$U,11,0)=0,"",VLOOKUP($C224,'Прайс-лист Usystems'!$C:$U,11,0)*$H224),""))</f>
        <v/>
      </c>
      <c r="N224" s="170" t="str">
        <f>IF($C224="","",IFERROR(IF(VLOOKUP($C224,'Прайс-лист Usystems'!$C:$U,12,0)=0,"",VLOOKUP($C224,'Прайс-лист Usystems'!$C:$U,12,0)*$H224),""))</f>
        <v/>
      </c>
    </row>
    <row r="225" spans="2:14" x14ac:dyDescent="0.25">
      <c r="B225" s="76"/>
      <c r="C225" s="81" t="str">
        <f>IFERROR(IFERROR(IF(OR(
                     INDEX('Прайс-лист Usystems'!G:G,MATCH(B225+0,'Прайс-лист Usystems'!C:C,0))="Регулярный ассортимент",  INDEX('Прайс-лист Usystems'!G:G,MATCH(B225+0,'Прайс-лист Usystems'!C:C,0))="Ограниченно доступен в пределах складских остатков"),B225,
                     IFERROR(INDEX(Portfolio!M:M,MATCH(B225+0,Portfolio!C:C,0)),
                     INDEX(Portfolio!M:M,MATCH(B225+0,Portfolio!I:I,0)))),
                IFERROR(INDEX(Portfolio!M:M,MATCH(B225+0,Portfolio!C:C,0)),INDEX(Portfolio!M:M,MATCH(B225+0,Portfolio!I:I,0)))),
       "")</f>
        <v/>
      </c>
      <c r="D225" s="68" t="str">
        <f>IF($C225="","",IFERROR(VLOOKUP($C225,'Прайс-лист Usystems'!$C:$U,3,0),""))</f>
        <v/>
      </c>
      <c r="E225" s="68" t="str">
        <f>IF($C225="","",IFERROR(VLOOKUP($C225,'Прайс-лист Usystems'!$C:$U,8,0),""))</f>
        <v/>
      </c>
      <c r="F225" s="69" t="str">
        <f>IF($C225="","",IFERROR(VLOOKUP($C225,'Прайс-лист Usystems'!$C:$U,9,0),""))</f>
        <v/>
      </c>
      <c r="G225" s="75"/>
      <c r="H225" s="69" t="str">
        <f>IF($C225="","",IFERROR(ROUNDUP(G225/VLOOKUP($C225,'Прайс-лист Usystems'!$C:$U,13,0),0)*VLOOKUP($C225,'Прайс-лист Usystems'!$C:$U,13,0),""))</f>
        <v/>
      </c>
      <c r="I225" s="167" t="str">
        <f>IF($C225="","",IFERROR(VLOOKUP($C225,'Прайс-лист Usystems'!$C:$U,10,0),""))</f>
        <v/>
      </c>
      <c r="J225" s="74"/>
      <c r="K225" s="73" t="str">
        <f t="shared" si="6"/>
        <v/>
      </c>
      <c r="L225" s="72" t="str">
        <f t="shared" si="7"/>
        <v/>
      </c>
      <c r="M225" s="170" t="str">
        <f>IF($C225="","",IFERROR(IF(VLOOKUP($C225,'Прайс-лист Usystems'!$C:$U,11,0)=0,"",VLOOKUP($C225,'Прайс-лист Usystems'!$C:$U,11,0)*$H225),""))</f>
        <v/>
      </c>
      <c r="N225" s="170" t="str">
        <f>IF($C225="","",IFERROR(IF(VLOOKUP($C225,'Прайс-лист Usystems'!$C:$U,12,0)=0,"",VLOOKUP($C225,'Прайс-лист Usystems'!$C:$U,12,0)*$H225),""))</f>
        <v/>
      </c>
    </row>
    <row r="226" spans="2:14" x14ac:dyDescent="0.25">
      <c r="B226" s="76"/>
      <c r="C226" s="81" t="str">
        <f>IFERROR(IFERROR(IF(OR(
                     INDEX('Прайс-лист Usystems'!G:G,MATCH(B226+0,'Прайс-лист Usystems'!C:C,0))="Регулярный ассортимент",  INDEX('Прайс-лист Usystems'!G:G,MATCH(B226+0,'Прайс-лист Usystems'!C:C,0))="Ограниченно доступен в пределах складских остатков"),B226,
                     IFERROR(INDEX(Portfolio!M:M,MATCH(B226+0,Portfolio!C:C,0)),
                     INDEX(Portfolio!M:M,MATCH(B226+0,Portfolio!I:I,0)))),
                IFERROR(INDEX(Portfolio!M:M,MATCH(B226+0,Portfolio!C:C,0)),INDEX(Portfolio!M:M,MATCH(B226+0,Portfolio!I:I,0)))),
       "")</f>
        <v/>
      </c>
      <c r="D226" s="68" t="str">
        <f>IF($C226="","",IFERROR(VLOOKUP($C226,'Прайс-лист Usystems'!$C:$U,3,0),""))</f>
        <v/>
      </c>
      <c r="E226" s="68" t="str">
        <f>IF($C226="","",IFERROR(VLOOKUP($C226,'Прайс-лист Usystems'!$C:$U,8,0),""))</f>
        <v/>
      </c>
      <c r="F226" s="69" t="str">
        <f>IF($C226="","",IFERROR(VLOOKUP($C226,'Прайс-лист Usystems'!$C:$U,9,0),""))</f>
        <v/>
      </c>
      <c r="G226" s="75"/>
      <c r="H226" s="69" t="str">
        <f>IF($C226="","",IFERROR(ROUNDUP(G226/VLOOKUP($C226,'Прайс-лист Usystems'!$C:$U,13,0),0)*VLOOKUP($C226,'Прайс-лист Usystems'!$C:$U,13,0),""))</f>
        <v/>
      </c>
      <c r="I226" s="167" t="str">
        <f>IF($C226="","",IFERROR(VLOOKUP($C226,'Прайс-лист Usystems'!$C:$U,10,0),""))</f>
        <v/>
      </c>
      <c r="J226" s="74"/>
      <c r="K226" s="73" t="str">
        <f t="shared" si="6"/>
        <v/>
      </c>
      <c r="L226" s="72" t="str">
        <f t="shared" si="7"/>
        <v/>
      </c>
      <c r="M226" s="170" t="str">
        <f>IF($C226="","",IFERROR(IF(VLOOKUP($C226,'Прайс-лист Usystems'!$C:$U,11,0)=0,"",VLOOKUP($C226,'Прайс-лист Usystems'!$C:$U,11,0)*$H226),""))</f>
        <v/>
      </c>
      <c r="N226" s="170" t="str">
        <f>IF($C226="","",IFERROR(IF(VLOOKUP($C226,'Прайс-лист Usystems'!$C:$U,12,0)=0,"",VLOOKUP($C226,'Прайс-лист Usystems'!$C:$U,12,0)*$H226),""))</f>
        <v/>
      </c>
    </row>
    <row r="227" spans="2:14" x14ac:dyDescent="0.25">
      <c r="B227" s="76"/>
      <c r="C227" s="81" t="str">
        <f>IFERROR(IFERROR(IF(OR(
                     INDEX('Прайс-лист Usystems'!G:G,MATCH(B227+0,'Прайс-лист Usystems'!C:C,0))="Регулярный ассортимент",  INDEX('Прайс-лист Usystems'!G:G,MATCH(B227+0,'Прайс-лист Usystems'!C:C,0))="Ограниченно доступен в пределах складских остатков"),B227,
                     IFERROR(INDEX(Portfolio!M:M,MATCH(B227+0,Portfolio!C:C,0)),
                     INDEX(Portfolio!M:M,MATCH(B227+0,Portfolio!I:I,0)))),
                IFERROR(INDEX(Portfolio!M:M,MATCH(B227+0,Portfolio!C:C,0)),INDEX(Portfolio!M:M,MATCH(B227+0,Portfolio!I:I,0)))),
       "")</f>
        <v/>
      </c>
      <c r="D227" s="68" t="str">
        <f>IF($C227="","",IFERROR(VLOOKUP($C227,'Прайс-лист Usystems'!$C:$U,3,0),""))</f>
        <v/>
      </c>
      <c r="E227" s="68" t="str">
        <f>IF($C227="","",IFERROR(VLOOKUP($C227,'Прайс-лист Usystems'!$C:$U,8,0),""))</f>
        <v/>
      </c>
      <c r="F227" s="69" t="str">
        <f>IF($C227="","",IFERROR(VLOOKUP($C227,'Прайс-лист Usystems'!$C:$U,9,0),""))</f>
        <v/>
      </c>
      <c r="G227" s="75"/>
      <c r="H227" s="69" t="str">
        <f>IF($C227="","",IFERROR(ROUNDUP(G227/VLOOKUP($C227,'Прайс-лист Usystems'!$C:$U,13,0),0)*VLOOKUP($C227,'Прайс-лист Usystems'!$C:$U,13,0),""))</f>
        <v/>
      </c>
      <c r="I227" s="167" t="str">
        <f>IF($C227="","",IFERROR(VLOOKUP($C227,'Прайс-лист Usystems'!$C:$U,10,0),""))</f>
        <v/>
      </c>
      <c r="J227" s="74"/>
      <c r="K227" s="73" t="str">
        <f t="shared" si="6"/>
        <v/>
      </c>
      <c r="L227" s="72" t="str">
        <f t="shared" si="7"/>
        <v/>
      </c>
      <c r="M227" s="170" t="str">
        <f>IF($C227="","",IFERROR(IF(VLOOKUP($C227,'Прайс-лист Usystems'!$C:$U,11,0)=0,"",VLOOKUP($C227,'Прайс-лист Usystems'!$C:$U,11,0)*$H227),""))</f>
        <v/>
      </c>
      <c r="N227" s="170" t="str">
        <f>IF($C227="","",IFERROR(IF(VLOOKUP($C227,'Прайс-лист Usystems'!$C:$U,12,0)=0,"",VLOOKUP($C227,'Прайс-лист Usystems'!$C:$U,12,0)*$H227),""))</f>
        <v/>
      </c>
    </row>
    <row r="228" spans="2:14" x14ac:dyDescent="0.25">
      <c r="B228" s="76"/>
      <c r="C228" s="81" t="str">
        <f>IFERROR(IFERROR(IF(OR(
                     INDEX('Прайс-лист Usystems'!G:G,MATCH(B228+0,'Прайс-лист Usystems'!C:C,0))="Регулярный ассортимент",  INDEX('Прайс-лист Usystems'!G:G,MATCH(B228+0,'Прайс-лист Usystems'!C:C,0))="Ограниченно доступен в пределах складских остатков"),B228,
                     IFERROR(INDEX(Portfolio!M:M,MATCH(B228+0,Portfolio!C:C,0)),
                     INDEX(Portfolio!M:M,MATCH(B228+0,Portfolio!I:I,0)))),
                IFERROR(INDEX(Portfolio!M:M,MATCH(B228+0,Portfolio!C:C,0)),INDEX(Portfolio!M:M,MATCH(B228+0,Portfolio!I:I,0)))),
       "")</f>
        <v/>
      </c>
      <c r="D228" s="68" t="str">
        <f>IF($C228="","",IFERROR(VLOOKUP($C228,'Прайс-лист Usystems'!$C:$U,3,0),""))</f>
        <v/>
      </c>
      <c r="E228" s="68" t="str">
        <f>IF($C228="","",IFERROR(VLOOKUP($C228,'Прайс-лист Usystems'!$C:$U,8,0),""))</f>
        <v/>
      </c>
      <c r="F228" s="69" t="str">
        <f>IF($C228="","",IFERROR(VLOOKUP($C228,'Прайс-лист Usystems'!$C:$U,9,0),""))</f>
        <v/>
      </c>
      <c r="G228" s="75"/>
      <c r="H228" s="69" t="str">
        <f>IF($C228="","",IFERROR(ROUNDUP(G228/VLOOKUP($C228,'Прайс-лист Usystems'!$C:$U,13,0),0)*VLOOKUP($C228,'Прайс-лист Usystems'!$C:$U,13,0),""))</f>
        <v/>
      </c>
      <c r="I228" s="167" t="str">
        <f>IF($C228="","",IFERROR(VLOOKUP($C228,'Прайс-лист Usystems'!$C:$U,10,0),""))</f>
        <v/>
      </c>
      <c r="J228" s="74"/>
      <c r="K228" s="73" t="str">
        <f t="shared" si="6"/>
        <v/>
      </c>
      <c r="L228" s="72" t="str">
        <f t="shared" si="7"/>
        <v/>
      </c>
      <c r="M228" s="170" t="str">
        <f>IF($C228="","",IFERROR(IF(VLOOKUP($C228,'Прайс-лист Usystems'!$C:$U,11,0)=0,"",VLOOKUP($C228,'Прайс-лист Usystems'!$C:$U,11,0)*$H228),""))</f>
        <v/>
      </c>
      <c r="N228" s="170" t="str">
        <f>IF($C228="","",IFERROR(IF(VLOOKUP($C228,'Прайс-лист Usystems'!$C:$U,12,0)=0,"",VLOOKUP($C228,'Прайс-лист Usystems'!$C:$U,12,0)*$H228),""))</f>
        <v/>
      </c>
    </row>
    <row r="229" spans="2:14" x14ac:dyDescent="0.25">
      <c r="B229" s="76"/>
      <c r="C229" s="81" t="str">
        <f>IFERROR(IFERROR(IF(OR(
                     INDEX('Прайс-лист Usystems'!G:G,MATCH(B229+0,'Прайс-лист Usystems'!C:C,0))="Регулярный ассортимент",  INDEX('Прайс-лист Usystems'!G:G,MATCH(B229+0,'Прайс-лист Usystems'!C:C,0))="Ограниченно доступен в пределах складских остатков"),B229,
                     IFERROR(INDEX(Portfolio!M:M,MATCH(B229+0,Portfolio!C:C,0)),
                     INDEX(Portfolio!M:M,MATCH(B229+0,Portfolio!I:I,0)))),
                IFERROR(INDEX(Portfolio!M:M,MATCH(B229+0,Portfolio!C:C,0)),INDEX(Portfolio!M:M,MATCH(B229+0,Portfolio!I:I,0)))),
       "")</f>
        <v/>
      </c>
      <c r="D229" s="68" t="str">
        <f>IF($C229="","",IFERROR(VLOOKUP($C229,'Прайс-лист Usystems'!$C:$U,3,0),""))</f>
        <v/>
      </c>
      <c r="E229" s="68" t="str">
        <f>IF($C229="","",IFERROR(VLOOKUP($C229,'Прайс-лист Usystems'!$C:$U,8,0),""))</f>
        <v/>
      </c>
      <c r="F229" s="69" t="str">
        <f>IF($C229="","",IFERROR(VLOOKUP($C229,'Прайс-лист Usystems'!$C:$U,9,0),""))</f>
        <v/>
      </c>
      <c r="G229" s="75"/>
      <c r="H229" s="69" t="str">
        <f>IF($C229="","",IFERROR(ROUNDUP(G229/VLOOKUP($C229,'Прайс-лист Usystems'!$C:$U,13,0),0)*VLOOKUP($C229,'Прайс-лист Usystems'!$C:$U,13,0),""))</f>
        <v/>
      </c>
      <c r="I229" s="167" t="str">
        <f>IF($C229="","",IFERROR(VLOOKUP($C229,'Прайс-лист Usystems'!$C:$U,10,0),""))</f>
        <v/>
      </c>
      <c r="J229" s="74"/>
      <c r="K229" s="73" t="str">
        <f t="shared" si="6"/>
        <v/>
      </c>
      <c r="L229" s="72" t="str">
        <f t="shared" si="7"/>
        <v/>
      </c>
      <c r="M229" s="170" t="str">
        <f>IF($C229="","",IFERROR(IF(VLOOKUP($C229,'Прайс-лист Usystems'!$C:$U,11,0)=0,"",VLOOKUP($C229,'Прайс-лист Usystems'!$C:$U,11,0)*$H229),""))</f>
        <v/>
      </c>
      <c r="N229" s="170" t="str">
        <f>IF($C229="","",IFERROR(IF(VLOOKUP($C229,'Прайс-лист Usystems'!$C:$U,12,0)=0,"",VLOOKUP($C229,'Прайс-лист Usystems'!$C:$U,12,0)*$H229),""))</f>
        <v/>
      </c>
    </row>
    <row r="230" spans="2:14" x14ac:dyDescent="0.25">
      <c r="B230" s="76"/>
      <c r="C230" s="81" t="str">
        <f>IFERROR(IFERROR(IF(OR(
                     INDEX('Прайс-лист Usystems'!G:G,MATCH(B230+0,'Прайс-лист Usystems'!C:C,0))="Регулярный ассортимент",  INDEX('Прайс-лист Usystems'!G:G,MATCH(B230+0,'Прайс-лист Usystems'!C:C,0))="Ограниченно доступен в пределах складских остатков"),B230,
                     IFERROR(INDEX(Portfolio!M:M,MATCH(B230+0,Portfolio!C:C,0)),
                     INDEX(Portfolio!M:M,MATCH(B230+0,Portfolio!I:I,0)))),
                IFERROR(INDEX(Portfolio!M:M,MATCH(B230+0,Portfolio!C:C,0)),INDEX(Portfolio!M:M,MATCH(B230+0,Portfolio!I:I,0)))),
       "")</f>
        <v/>
      </c>
      <c r="D230" s="68" t="str">
        <f>IF($C230="","",IFERROR(VLOOKUP($C230,'Прайс-лист Usystems'!$C:$U,3,0),""))</f>
        <v/>
      </c>
      <c r="E230" s="68" t="str">
        <f>IF($C230="","",IFERROR(VLOOKUP($C230,'Прайс-лист Usystems'!$C:$U,8,0),""))</f>
        <v/>
      </c>
      <c r="F230" s="69" t="str">
        <f>IF($C230="","",IFERROR(VLOOKUP($C230,'Прайс-лист Usystems'!$C:$U,9,0),""))</f>
        <v/>
      </c>
      <c r="G230" s="75"/>
      <c r="H230" s="69" t="str">
        <f>IF($C230="","",IFERROR(ROUNDUP(G230/VLOOKUP($C230,'Прайс-лист Usystems'!$C:$U,13,0),0)*VLOOKUP($C230,'Прайс-лист Usystems'!$C:$U,13,0),""))</f>
        <v/>
      </c>
      <c r="I230" s="167" t="str">
        <f>IF($C230="","",IFERROR(VLOOKUP($C230,'Прайс-лист Usystems'!$C:$U,10,0),""))</f>
        <v/>
      </c>
      <c r="J230" s="74"/>
      <c r="K230" s="73" t="str">
        <f t="shared" si="6"/>
        <v/>
      </c>
      <c r="L230" s="72" t="str">
        <f t="shared" si="7"/>
        <v/>
      </c>
      <c r="M230" s="170" t="str">
        <f>IF($C230="","",IFERROR(IF(VLOOKUP($C230,'Прайс-лист Usystems'!$C:$U,11,0)=0,"",VLOOKUP($C230,'Прайс-лист Usystems'!$C:$U,11,0)*$H230),""))</f>
        <v/>
      </c>
      <c r="N230" s="170" t="str">
        <f>IF($C230="","",IFERROR(IF(VLOOKUP($C230,'Прайс-лист Usystems'!$C:$U,12,0)=0,"",VLOOKUP($C230,'Прайс-лист Usystems'!$C:$U,12,0)*$H230),""))</f>
        <v/>
      </c>
    </row>
    <row r="231" spans="2:14" x14ac:dyDescent="0.25">
      <c r="B231" s="76"/>
      <c r="C231" s="81" t="str">
        <f>IFERROR(IFERROR(IF(OR(
                     INDEX('Прайс-лист Usystems'!G:G,MATCH(B231+0,'Прайс-лист Usystems'!C:C,0))="Регулярный ассортимент",  INDEX('Прайс-лист Usystems'!G:G,MATCH(B231+0,'Прайс-лист Usystems'!C:C,0))="Ограниченно доступен в пределах складских остатков"),B231,
                     IFERROR(INDEX(Portfolio!M:M,MATCH(B231+0,Portfolio!C:C,0)),
                     INDEX(Portfolio!M:M,MATCH(B231+0,Portfolio!I:I,0)))),
                IFERROR(INDEX(Portfolio!M:M,MATCH(B231+0,Portfolio!C:C,0)),INDEX(Portfolio!M:M,MATCH(B231+0,Portfolio!I:I,0)))),
       "")</f>
        <v/>
      </c>
      <c r="D231" s="68" t="str">
        <f>IF($C231="","",IFERROR(VLOOKUP($C231,'Прайс-лист Usystems'!$C:$U,3,0),""))</f>
        <v/>
      </c>
      <c r="E231" s="68" t="str">
        <f>IF($C231="","",IFERROR(VLOOKUP($C231,'Прайс-лист Usystems'!$C:$U,8,0),""))</f>
        <v/>
      </c>
      <c r="F231" s="69" t="str">
        <f>IF($C231="","",IFERROR(VLOOKUP($C231,'Прайс-лист Usystems'!$C:$U,9,0),""))</f>
        <v/>
      </c>
      <c r="G231" s="75"/>
      <c r="H231" s="69" t="str">
        <f>IF($C231="","",IFERROR(ROUNDUP(G231/VLOOKUP($C231,'Прайс-лист Usystems'!$C:$U,13,0),0)*VLOOKUP($C231,'Прайс-лист Usystems'!$C:$U,13,0),""))</f>
        <v/>
      </c>
      <c r="I231" s="167" t="str">
        <f>IF($C231="","",IFERROR(VLOOKUP($C231,'Прайс-лист Usystems'!$C:$U,10,0),""))</f>
        <v/>
      </c>
      <c r="J231" s="74"/>
      <c r="K231" s="73" t="str">
        <f t="shared" si="6"/>
        <v/>
      </c>
      <c r="L231" s="72" t="str">
        <f t="shared" si="7"/>
        <v/>
      </c>
      <c r="M231" s="170" t="str">
        <f>IF($C231="","",IFERROR(IF(VLOOKUP($C231,'Прайс-лист Usystems'!$C:$U,11,0)=0,"",VLOOKUP($C231,'Прайс-лист Usystems'!$C:$U,11,0)*$H231),""))</f>
        <v/>
      </c>
      <c r="N231" s="170" t="str">
        <f>IF($C231="","",IFERROR(IF(VLOOKUP($C231,'Прайс-лист Usystems'!$C:$U,12,0)=0,"",VLOOKUP($C231,'Прайс-лист Usystems'!$C:$U,12,0)*$H231),""))</f>
        <v/>
      </c>
    </row>
    <row r="232" spans="2:14" x14ac:dyDescent="0.25">
      <c r="B232" s="76"/>
      <c r="C232" s="81" t="str">
        <f>IFERROR(IFERROR(IF(OR(
                     INDEX('Прайс-лист Usystems'!G:G,MATCH(B232+0,'Прайс-лист Usystems'!C:C,0))="Регулярный ассортимент",  INDEX('Прайс-лист Usystems'!G:G,MATCH(B232+0,'Прайс-лист Usystems'!C:C,0))="Ограниченно доступен в пределах складских остатков"),B232,
                     IFERROR(INDEX(Portfolio!M:M,MATCH(B232+0,Portfolio!C:C,0)),
                     INDEX(Portfolio!M:M,MATCH(B232+0,Portfolio!I:I,0)))),
                IFERROR(INDEX(Portfolio!M:M,MATCH(B232+0,Portfolio!C:C,0)),INDEX(Portfolio!M:M,MATCH(B232+0,Portfolio!I:I,0)))),
       "")</f>
        <v/>
      </c>
      <c r="D232" s="68" t="str">
        <f>IF($C232="","",IFERROR(VLOOKUP($C232,'Прайс-лист Usystems'!$C:$U,3,0),""))</f>
        <v/>
      </c>
      <c r="E232" s="68" t="str">
        <f>IF($C232="","",IFERROR(VLOOKUP($C232,'Прайс-лист Usystems'!$C:$U,8,0),""))</f>
        <v/>
      </c>
      <c r="F232" s="69" t="str">
        <f>IF($C232="","",IFERROR(VLOOKUP($C232,'Прайс-лист Usystems'!$C:$U,9,0),""))</f>
        <v/>
      </c>
      <c r="G232" s="75"/>
      <c r="H232" s="69" t="str">
        <f>IF($C232="","",IFERROR(ROUNDUP(G232/VLOOKUP($C232,'Прайс-лист Usystems'!$C:$U,13,0),0)*VLOOKUP($C232,'Прайс-лист Usystems'!$C:$U,13,0),""))</f>
        <v/>
      </c>
      <c r="I232" s="167" t="str">
        <f>IF($C232="","",IFERROR(VLOOKUP($C232,'Прайс-лист Usystems'!$C:$U,10,0),""))</f>
        <v/>
      </c>
      <c r="J232" s="74"/>
      <c r="K232" s="73" t="str">
        <f t="shared" si="6"/>
        <v/>
      </c>
      <c r="L232" s="72" t="str">
        <f t="shared" si="7"/>
        <v/>
      </c>
      <c r="M232" s="170" t="str">
        <f>IF($C232="","",IFERROR(IF(VLOOKUP($C232,'Прайс-лист Usystems'!$C:$U,11,0)=0,"",VLOOKUP($C232,'Прайс-лист Usystems'!$C:$U,11,0)*$H232),""))</f>
        <v/>
      </c>
      <c r="N232" s="170" t="str">
        <f>IF($C232="","",IFERROR(IF(VLOOKUP($C232,'Прайс-лист Usystems'!$C:$U,12,0)=0,"",VLOOKUP($C232,'Прайс-лист Usystems'!$C:$U,12,0)*$H232),""))</f>
        <v/>
      </c>
    </row>
    <row r="233" spans="2:14" x14ac:dyDescent="0.25">
      <c r="B233" s="76"/>
      <c r="C233" s="81" t="str">
        <f>IFERROR(IFERROR(IF(OR(
                     INDEX('Прайс-лист Usystems'!G:G,MATCH(B233+0,'Прайс-лист Usystems'!C:C,0))="Регулярный ассортимент",  INDEX('Прайс-лист Usystems'!G:G,MATCH(B233+0,'Прайс-лист Usystems'!C:C,0))="Ограниченно доступен в пределах складских остатков"),B233,
                     IFERROR(INDEX(Portfolio!M:M,MATCH(B233+0,Portfolio!C:C,0)),
                     INDEX(Portfolio!M:M,MATCH(B233+0,Portfolio!I:I,0)))),
                IFERROR(INDEX(Portfolio!M:M,MATCH(B233+0,Portfolio!C:C,0)),INDEX(Portfolio!M:M,MATCH(B233+0,Portfolio!I:I,0)))),
       "")</f>
        <v/>
      </c>
      <c r="D233" s="68" t="str">
        <f>IF($C233="","",IFERROR(VLOOKUP($C233,'Прайс-лист Usystems'!$C:$U,3,0),""))</f>
        <v/>
      </c>
      <c r="E233" s="68" t="str">
        <f>IF($C233="","",IFERROR(VLOOKUP($C233,'Прайс-лист Usystems'!$C:$U,8,0),""))</f>
        <v/>
      </c>
      <c r="F233" s="69" t="str">
        <f>IF($C233="","",IFERROR(VLOOKUP($C233,'Прайс-лист Usystems'!$C:$U,9,0),""))</f>
        <v/>
      </c>
      <c r="G233" s="75"/>
      <c r="H233" s="69" t="str">
        <f>IF($C233="","",IFERROR(ROUNDUP(G233/VLOOKUP($C233,'Прайс-лист Usystems'!$C:$U,13,0),0)*VLOOKUP($C233,'Прайс-лист Usystems'!$C:$U,13,0),""))</f>
        <v/>
      </c>
      <c r="I233" s="167" t="str">
        <f>IF($C233="","",IFERROR(VLOOKUP($C233,'Прайс-лист Usystems'!$C:$U,10,0),""))</f>
        <v/>
      </c>
      <c r="J233" s="74"/>
      <c r="K233" s="73" t="str">
        <f t="shared" si="6"/>
        <v/>
      </c>
      <c r="L233" s="72" t="str">
        <f t="shared" si="7"/>
        <v/>
      </c>
      <c r="M233" s="170" t="str">
        <f>IF($C233="","",IFERROR(IF(VLOOKUP($C233,'Прайс-лист Usystems'!$C:$U,11,0)=0,"",VLOOKUP($C233,'Прайс-лист Usystems'!$C:$U,11,0)*$H233),""))</f>
        <v/>
      </c>
      <c r="N233" s="170" t="str">
        <f>IF($C233="","",IFERROR(IF(VLOOKUP($C233,'Прайс-лист Usystems'!$C:$U,12,0)=0,"",VLOOKUP($C233,'Прайс-лист Usystems'!$C:$U,12,0)*$H233),""))</f>
        <v/>
      </c>
    </row>
    <row r="234" spans="2:14" x14ac:dyDescent="0.25">
      <c r="B234" s="76"/>
      <c r="C234" s="81" t="str">
        <f>IFERROR(IFERROR(IF(OR(
                     INDEX('Прайс-лист Usystems'!G:G,MATCH(B234+0,'Прайс-лист Usystems'!C:C,0))="Регулярный ассортимент",  INDEX('Прайс-лист Usystems'!G:G,MATCH(B234+0,'Прайс-лист Usystems'!C:C,0))="Ограниченно доступен в пределах складских остатков"),B234,
                     IFERROR(INDEX(Portfolio!M:M,MATCH(B234+0,Portfolio!C:C,0)),
                     INDEX(Portfolio!M:M,MATCH(B234+0,Portfolio!I:I,0)))),
                IFERROR(INDEX(Portfolio!M:M,MATCH(B234+0,Portfolio!C:C,0)),INDEX(Portfolio!M:M,MATCH(B234+0,Portfolio!I:I,0)))),
       "")</f>
        <v/>
      </c>
      <c r="D234" s="68" t="str">
        <f>IF($C234="","",IFERROR(VLOOKUP($C234,'Прайс-лист Usystems'!$C:$U,3,0),""))</f>
        <v/>
      </c>
      <c r="E234" s="68" t="str">
        <f>IF($C234="","",IFERROR(VLOOKUP($C234,'Прайс-лист Usystems'!$C:$U,8,0),""))</f>
        <v/>
      </c>
      <c r="F234" s="69" t="str">
        <f>IF($C234="","",IFERROR(VLOOKUP($C234,'Прайс-лист Usystems'!$C:$U,9,0),""))</f>
        <v/>
      </c>
      <c r="G234" s="75"/>
      <c r="H234" s="69" t="str">
        <f>IF($C234="","",IFERROR(ROUNDUP(G234/VLOOKUP($C234,'Прайс-лист Usystems'!$C:$U,13,0),0)*VLOOKUP($C234,'Прайс-лист Usystems'!$C:$U,13,0),""))</f>
        <v/>
      </c>
      <c r="I234" s="167" t="str">
        <f>IF($C234="","",IFERROR(VLOOKUP($C234,'Прайс-лист Usystems'!$C:$U,10,0),""))</f>
        <v/>
      </c>
      <c r="J234" s="74"/>
      <c r="K234" s="73" t="str">
        <f t="shared" si="6"/>
        <v/>
      </c>
      <c r="L234" s="72" t="str">
        <f t="shared" si="7"/>
        <v/>
      </c>
      <c r="M234" s="170" t="str">
        <f>IF($C234="","",IFERROR(IF(VLOOKUP($C234,'Прайс-лист Usystems'!$C:$U,11,0)=0,"",VLOOKUP($C234,'Прайс-лист Usystems'!$C:$U,11,0)*$H234),""))</f>
        <v/>
      </c>
      <c r="N234" s="170" t="str">
        <f>IF($C234="","",IFERROR(IF(VLOOKUP($C234,'Прайс-лист Usystems'!$C:$U,12,0)=0,"",VLOOKUP($C234,'Прайс-лист Usystems'!$C:$U,12,0)*$H234),""))</f>
        <v/>
      </c>
    </row>
    <row r="235" spans="2:14" x14ac:dyDescent="0.25">
      <c r="B235" s="76"/>
      <c r="C235" s="81" t="str">
        <f>IFERROR(IFERROR(IF(OR(
                     INDEX('Прайс-лист Usystems'!G:G,MATCH(B235+0,'Прайс-лист Usystems'!C:C,0))="Регулярный ассортимент",  INDEX('Прайс-лист Usystems'!G:G,MATCH(B235+0,'Прайс-лист Usystems'!C:C,0))="Ограниченно доступен в пределах складских остатков"),B235,
                     IFERROR(INDEX(Portfolio!M:M,MATCH(B235+0,Portfolio!C:C,0)),
                     INDEX(Portfolio!M:M,MATCH(B235+0,Portfolio!I:I,0)))),
                IFERROR(INDEX(Portfolio!M:M,MATCH(B235+0,Portfolio!C:C,0)),INDEX(Portfolio!M:M,MATCH(B235+0,Portfolio!I:I,0)))),
       "")</f>
        <v/>
      </c>
      <c r="D235" s="68" t="str">
        <f>IF($C235="","",IFERROR(VLOOKUP($C235,'Прайс-лист Usystems'!$C:$U,3,0),""))</f>
        <v/>
      </c>
      <c r="E235" s="68" t="str">
        <f>IF($C235="","",IFERROR(VLOOKUP($C235,'Прайс-лист Usystems'!$C:$U,8,0),""))</f>
        <v/>
      </c>
      <c r="F235" s="69" t="str">
        <f>IF($C235="","",IFERROR(VLOOKUP($C235,'Прайс-лист Usystems'!$C:$U,9,0),""))</f>
        <v/>
      </c>
      <c r="G235" s="75"/>
      <c r="H235" s="69" t="str">
        <f>IF($C235="","",IFERROR(ROUNDUP(G235/VLOOKUP($C235,'Прайс-лист Usystems'!$C:$U,13,0),0)*VLOOKUP($C235,'Прайс-лист Usystems'!$C:$U,13,0),""))</f>
        <v/>
      </c>
      <c r="I235" s="167" t="str">
        <f>IF($C235="","",IFERROR(VLOOKUP($C235,'Прайс-лист Usystems'!$C:$U,10,0),""))</f>
        <v/>
      </c>
      <c r="J235" s="74"/>
      <c r="K235" s="73" t="str">
        <f t="shared" si="6"/>
        <v/>
      </c>
      <c r="L235" s="72" t="str">
        <f t="shared" si="7"/>
        <v/>
      </c>
      <c r="M235" s="170" t="str">
        <f>IF($C235="","",IFERROR(IF(VLOOKUP($C235,'Прайс-лист Usystems'!$C:$U,11,0)=0,"",VLOOKUP($C235,'Прайс-лист Usystems'!$C:$U,11,0)*$H235),""))</f>
        <v/>
      </c>
      <c r="N235" s="170" t="str">
        <f>IF($C235="","",IFERROR(IF(VLOOKUP($C235,'Прайс-лист Usystems'!$C:$U,12,0)=0,"",VLOOKUP($C235,'Прайс-лист Usystems'!$C:$U,12,0)*$H235),""))</f>
        <v/>
      </c>
    </row>
    <row r="236" spans="2:14" x14ac:dyDescent="0.25">
      <c r="B236" s="76"/>
      <c r="C236" s="81" t="str">
        <f>IFERROR(IFERROR(IF(OR(
                     INDEX('Прайс-лист Usystems'!G:G,MATCH(B236+0,'Прайс-лист Usystems'!C:C,0))="Регулярный ассортимент",  INDEX('Прайс-лист Usystems'!G:G,MATCH(B236+0,'Прайс-лист Usystems'!C:C,0))="Ограниченно доступен в пределах складских остатков"),B236,
                     IFERROR(INDEX(Portfolio!M:M,MATCH(B236+0,Portfolio!C:C,0)),
                     INDEX(Portfolio!M:M,MATCH(B236+0,Portfolio!I:I,0)))),
                IFERROR(INDEX(Portfolio!M:M,MATCH(B236+0,Portfolio!C:C,0)),INDEX(Portfolio!M:M,MATCH(B236+0,Portfolio!I:I,0)))),
       "")</f>
        <v/>
      </c>
      <c r="D236" s="68" t="str">
        <f>IF($C236="","",IFERROR(VLOOKUP($C236,'Прайс-лист Usystems'!$C:$U,3,0),""))</f>
        <v/>
      </c>
      <c r="E236" s="68" t="str">
        <f>IF($C236="","",IFERROR(VLOOKUP($C236,'Прайс-лист Usystems'!$C:$U,8,0),""))</f>
        <v/>
      </c>
      <c r="F236" s="69" t="str">
        <f>IF($C236="","",IFERROR(VLOOKUP($C236,'Прайс-лист Usystems'!$C:$U,9,0),""))</f>
        <v/>
      </c>
      <c r="G236" s="75"/>
      <c r="H236" s="69" t="str">
        <f>IF($C236="","",IFERROR(ROUNDUP(G236/VLOOKUP($C236,'Прайс-лист Usystems'!$C:$U,13,0),0)*VLOOKUP($C236,'Прайс-лист Usystems'!$C:$U,13,0),""))</f>
        <v/>
      </c>
      <c r="I236" s="167" t="str">
        <f>IF($C236="","",IFERROR(VLOOKUP($C236,'Прайс-лист Usystems'!$C:$U,10,0),""))</f>
        <v/>
      </c>
      <c r="J236" s="74"/>
      <c r="K236" s="73" t="str">
        <f t="shared" si="6"/>
        <v/>
      </c>
      <c r="L236" s="72" t="str">
        <f t="shared" si="7"/>
        <v/>
      </c>
      <c r="M236" s="170" t="str">
        <f>IF($C236="","",IFERROR(IF(VLOOKUP($C236,'Прайс-лист Usystems'!$C:$U,11,0)=0,"",VLOOKUP($C236,'Прайс-лист Usystems'!$C:$U,11,0)*$H236),""))</f>
        <v/>
      </c>
      <c r="N236" s="170" t="str">
        <f>IF($C236="","",IFERROR(IF(VLOOKUP($C236,'Прайс-лист Usystems'!$C:$U,12,0)=0,"",VLOOKUP($C236,'Прайс-лист Usystems'!$C:$U,12,0)*$H236),""))</f>
        <v/>
      </c>
    </row>
    <row r="237" spans="2:14" x14ac:dyDescent="0.25">
      <c r="B237" s="76"/>
      <c r="C237" s="81" t="str">
        <f>IFERROR(IFERROR(IF(OR(
                     INDEX('Прайс-лист Usystems'!G:G,MATCH(B237+0,'Прайс-лист Usystems'!C:C,0))="Регулярный ассортимент",  INDEX('Прайс-лист Usystems'!G:G,MATCH(B237+0,'Прайс-лист Usystems'!C:C,0))="Ограниченно доступен в пределах складских остатков"),B237,
                     IFERROR(INDEX(Portfolio!M:M,MATCH(B237+0,Portfolio!C:C,0)),
                     INDEX(Portfolio!M:M,MATCH(B237+0,Portfolio!I:I,0)))),
                IFERROR(INDEX(Portfolio!M:M,MATCH(B237+0,Portfolio!C:C,0)),INDEX(Portfolio!M:M,MATCH(B237+0,Portfolio!I:I,0)))),
       "")</f>
        <v/>
      </c>
      <c r="D237" s="68" t="str">
        <f>IF($C237="","",IFERROR(VLOOKUP($C237,'Прайс-лист Usystems'!$C:$U,3,0),""))</f>
        <v/>
      </c>
      <c r="E237" s="68" t="str">
        <f>IF($C237="","",IFERROR(VLOOKUP($C237,'Прайс-лист Usystems'!$C:$U,8,0),""))</f>
        <v/>
      </c>
      <c r="F237" s="69" t="str">
        <f>IF($C237="","",IFERROR(VLOOKUP($C237,'Прайс-лист Usystems'!$C:$U,9,0),""))</f>
        <v/>
      </c>
      <c r="G237" s="75"/>
      <c r="H237" s="69" t="str">
        <f>IF($C237="","",IFERROR(ROUNDUP(G237/VLOOKUP($C237,'Прайс-лист Usystems'!$C:$U,13,0),0)*VLOOKUP($C237,'Прайс-лист Usystems'!$C:$U,13,0),""))</f>
        <v/>
      </c>
      <c r="I237" s="167" t="str">
        <f>IF($C237="","",IFERROR(VLOOKUP($C237,'Прайс-лист Usystems'!$C:$U,10,0),""))</f>
        <v/>
      </c>
      <c r="J237" s="74"/>
      <c r="K237" s="73" t="str">
        <f t="shared" si="6"/>
        <v/>
      </c>
      <c r="L237" s="72" t="str">
        <f t="shared" si="7"/>
        <v/>
      </c>
      <c r="M237" s="170" t="str">
        <f>IF($C237="","",IFERROR(IF(VLOOKUP($C237,'Прайс-лист Usystems'!$C:$U,11,0)=0,"",VLOOKUP($C237,'Прайс-лист Usystems'!$C:$U,11,0)*$H237),""))</f>
        <v/>
      </c>
      <c r="N237" s="170" t="str">
        <f>IF($C237="","",IFERROR(IF(VLOOKUP($C237,'Прайс-лист Usystems'!$C:$U,12,0)=0,"",VLOOKUP($C237,'Прайс-лист Usystems'!$C:$U,12,0)*$H237),""))</f>
        <v/>
      </c>
    </row>
    <row r="238" spans="2:14" x14ac:dyDescent="0.25">
      <c r="B238" s="76"/>
      <c r="C238" s="81" t="str">
        <f>IFERROR(IFERROR(IF(OR(
                     INDEX('Прайс-лист Usystems'!G:G,MATCH(B238+0,'Прайс-лист Usystems'!C:C,0))="Регулярный ассортимент",  INDEX('Прайс-лист Usystems'!G:G,MATCH(B238+0,'Прайс-лист Usystems'!C:C,0))="Ограниченно доступен в пределах складских остатков"),B238,
                     IFERROR(INDEX(Portfolio!M:M,MATCH(B238+0,Portfolio!C:C,0)),
                     INDEX(Portfolio!M:M,MATCH(B238+0,Portfolio!I:I,0)))),
                IFERROR(INDEX(Portfolio!M:M,MATCH(B238+0,Portfolio!C:C,0)),INDEX(Portfolio!M:M,MATCH(B238+0,Portfolio!I:I,0)))),
       "")</f>
        <v/>
      </c>
      <c r="D238" s="68" t="str">
        <f>IF($C238="","",IFERROR(VLOOKUP($C238,'Прайс-лист Usystems'!$C:$U,3,0),""))</f>
        <v/>
      </c>
      <c r="E238" s="68" t="str">
        <f>IF($C238="","",IFERROR(VLOOKUP($C238,'Прайс-лист Usystems'!$C:$U,8,0),""))</f>
        <v/>
      </c>
      <c r="F238" s="69" t="str">
        <f>IF($C238="","",IFERROR(VLOOKUP($C238,'Прайс-лист Usystems'!$C:$U,9,0),""))</f>
        <v/>
      </c>
      <c r="G238" s="75"/>
      <c r="H238" s="69" t="str">
        <f>IF($C238="","",IFERROR(ROUNDUP(G238/VLOOKUP($C238,'Прайс-лист Usystems'!$C:$U,13,0),0)*VLOOKUP($C238,'Прайс-лист Usystems'!$C:$U,13,0),""))</f>
        <v/>
      </c>
      <c r="I238" s="167" t="str">
        <f>IF($C238="","",IFERROR(VLOOKUP($C238,'Прайс-лист Usystems'!$C:$U,10,0),""))</f>
        <v/>
      </c>
      <c r="J238" s="74"/>
      <c r="K238" s="73" t="str">
        <f t="shared" si="6"/>
        <v/>
      </c>
      <c r="L238" s="72" t="str">
        <f t="shared" si="7"/>
        <v/>
      </c>
      <c r="M238" s="170" t="str">
        <f>IF($C238="","",IFERROR(IF(VLOOKUP($C238,'Прайс-лист Usystems'!$C:$U,11,0)=0,"",VLOOKUP($C238,'Прайс-лист Usystems'!$C:$U,11,0)*$H238),""))</f>
        <v/>
      </c>
      <c r="N238" s="170" t="str">
        <f>IF($C238="","",IFERROR(IF(VLOOKUP($C238,'Прайс-лист Usystems'!$C:$U,12,0)=0,"",VLOOKUP($C238,'Прайс-лист Usystems'!$C:$U,12,0)*$H238),""))</f>
        <v/>
      </c>
    </row>
    <row r="239" spans="2:14" x14ac:dyDescent="0.25">
      <c r="B239" s="76"/>
      <c r="C239" s="81" t="str">
        <f>IFERROR(IFERROR(IF(OR(
                     INDEX('Прайс-лист Usystems'!G:G,MATCH(B239+0,'Прайс-лист Usystems'!C:C,0))="Регулярный ассортимент",  INDEX('Прайс-лист Usystems'!G:G,MATCH(B239+0,'Прайс-лист Usystems'!C:C,0))="Ограниченно доступен в пределах складских остатков"),B239,
                     IFERROR(INDEX(Portfolio!M:M,MATCH(B239+0,Portfolio!C:C,0)),
                     INDEX(Portfolio!M:M,MATCH(B239+0,Portfolio!I:I,0)))),
                IFERROR(INDEX(Portfolio!M:M,MATCH(B239+0,Portfolio!C:C,0)),INDEX(Portfolio!M:M,MATCH(B239+0,Portfolio!I:I,0)))),
       "")</f>
        <v/>
      </c>
      <c r="D239" s="68" t="str">
        <f>IF($C239="","",IFERROR(VLOOKUP($C239,'Прайс-лист Usystems'!$C:$U,3,0),""))</f>
        <v/>
      </c>
      <c r="E239" s="68" t="str">
        <f>IF($C239="","",IFERROR(VLOOKUP($C239,'Прайс-лист Usystems'!$C:$U,8,0),""))</f>
        <v/>
      </c>
      <c r="F239" s="69" t="str">
        <f>IF($C239="","",IFERROR(VLOOKUP($C239,'Прайс-лист Usystems'!$C:$U,9,0),""))</f>
        <v/>
      </c>
      <c r="G239" s="75"/>
      <c r="H239" s="69" t="str">
        <f>IF($C239="","",IFERROR(ROUNDUP(G239/VLOOKUP($C239,'Прайс-лист Usystems'!$C:$U,13,0),0)*VLOOKUP($C239,'Прайс-лист Usystems'!$C:$U,13,0),""))</f>
        <v/>
      </c>
      <c r="I239" s="167" t="str">
        <f>IF($C239="","",IFERROR(VLOOKUP($C239,'Прайс-лист Usystems'!$C:$U,10,0),""))</f>
        <v/>
      </c>
      <c r="J239" s="74"/>
      <c r="K239" s="73" t="str">
        <f t="shared" si="6"/>
        <v/>
      </c>
      <c r="L239" s="72" t="str">
        <f t="shared" si="7"/>
        <v/>
      </c>
      <c r="M239" s="170" t="str">
        <f>IF($C239="","",IFERROR(IF(VLOOKUP($C239,'Прайс-лист Usystems'!$C:$U,11,0)=0,"",VLOOKUP($C239,'Прайс-лист Usystems'!$C:$U,11,0)*$H239),""))</f>
        <v/>
      </c>
      <c r="N239" s="170" t="str">
        <f>IF($C239="","",IFERROR(IF(VLOOKUP($C239,'Прайс-лист Usystems'!$C:$U,12,0)=0,"",VLOOKUP($C239,'Прайс-лист Usystems'!$C:$U,12,0)*$H239),""))</f>
        <v/>
      </c>
    </row>
    <row r="240" spans="2:14" x14ac:dyDescent="0.25">
      <c r="B240" s="76"/>
      <c r="C240" s="81" t="str">
        <f>IFERROR(IFERROR(IF(OR(
                     INDEX('Прайс-лист Usystems'!G:G,MATCH(B240+0,'Прайс-лист Usystems'!C:C,0))="Регулярный ассортимент",  INDEX('Прайс-лист Usystems'!G:G,MATCH(B240+0,'Прайс-лист Usystems'!C:C,0))="Ограниченно доступен в пределах складских остатков"),B240,
                     IFERROR(INDEX(Portfolio!M:M,MATCH(B240+0,Portfolio!C:C,0)),
                     INDEX(Portfolio!M:M,MATCH(B240+0,Portfolio!I:I,0)))),
                IFERROR(INDEX(Portfolio!M:M,MATCH(B240+0,Portfolio!C:C,0)),INDEX(Portfolio!M:M,MATCH(B240+0,Portfolio!I:I,0)))),
       "")</f>
        <v/>
      </c>
      <c r="D240" s="68" t="str">
        <f>IF($C240="","",IFERROR(VLOOKUP($C240,'Прайс-лист Usystems'!$C:$U,3,0),""))</f>
        <v/>
      </c>
      <c r="E240" s="68" t="str">
        <f>IF($C240="","",IFERROR(VLOOKUP($C240,'Прайс-лист Usystems'!$C:$U,8,0),""))</f>
        <v/>
      </c>
      <c r="F240" s="69" t="str">
        <f>IF($C240="","",IFERROR(VLOOKUP($C240,'Прайс-лист Usystems'!$C:$U,9,0),""))</f>
        <v/>
      </c>
      <c r="G240" s="75"/>
      <c r="H240" s="69" t="str">
        <f>IF($C240="","",IFERROR(ROUNDUP(G240/VLOOKUP($C240,'Прайс-лист Usystems'!$C:$U,13,0),0)*VLOOKUP($C240,'Прайс-лист Usystems'!$C:$U,13,0),""))</f>
        <v/>
      </c>
      <c r="I240" s="167" t="str">
        <f>IF($C240="","",IFERROR(VLOOKUP($C240,'Прайс-лист Usystems'!$C:$U,10,0),""))</f>
        <v/>
      </c>
      <c r="J240" s="74"/>
      <c r="K240" s="73" t="str">
        <f t="shared" si="6"/>
        <v/>
      </c>
      <c r="L240" s="72" t="str">
        <f t="shared" si="7"/>
        <v/>
      </c>
      <c r="M240" s="170" t="str">
        <f>IF($C240="","",IFERROR(IF(VLOOKUP($C240,'Прайс-лист Usystems'!$C:$U,11,0)=0,"",VLOOKUP($C240,'Прайс-лист Usystems'!$C:$U,11,0)*$H240),""))</f>
        <v/>
      </c>
      <c r="N240" s="170" t="str">
        <f>IF($C240="","",IFERROR(IF(VLOOKUP($C240,'Прайс-лист Usystems'!$C:$U,12,0)=0,"",VLOOKUP($C240,'Прайс-лист Usystems'!$C:$U,12,0)*$H240),""))</f>
        <v/>
      </c>
    </row>
    <row r="241" spans="2:14" x14ac:dyDescent="0.25">
      <c r="B241" s="76"/>
      <c r="C241" s="81" t="str">
        <f>IFERROR(IFERROR(IF(OR(
                     INDEX('Прайс-лист Usystems'!G:G,MATCH(B241+0,'Прайс-лист Usystems'!C:C,0))="Регулярный ассортимент",  INDEX('Прайс-лист Usystems'!G:G,MATCH(B241+0,'Прайс-лист Usystems'!C:C,0))="Ограниченно доступен в пределах складских остатков"),B241,
                     IFERROR(INDEX(Portfolio!M:M,MATCH(B241+0,Portfolio!C:C,0)),
                     INDEX(Portfolio!M:M,MATCH(B241+0,Portfolio!I:I,0)))),
                IFERROR(INDEX(Portfolio!M:M,MATCH(B241+0,Portfolio!C:C,0)),INDEX(Portfolio!M:M,MATCH(B241+0,Portfolio!I:I,0)))),
       "")</f>
        <v/>
      </c>
      <c r="D241" s="68" t="str">
        <f>IF($C241="","",IFERROR(VLOOKUP($C241,'Прайс-лист Usystems'!$C:$U,3,0),""))</f>
        <v/>
      </c>
      <c r="E241" s="68" t="str">
        <f>IF($C241="","",IFERROR(VLOOKUP($C241,'Прайс-лист Usystems'!$C:$U,8,0),""))</f>
        <v/>
      </c>
      <c r="F241" s="69" t="str">
        <f>IF($C241="","",IFERROR(VLOOKUP($C241,'Прайс-лист Usystems'!$C:$U,9,0),""))</f>
        <v/>
      </c>
      <c r="G241" s="75"/>
      <c r="H241" s="69" t="str">
        <f>IF($C241="","",IFERROR(ROUNDUP(G241/VLOOKUP($C241,'Прайс-лист Usystems'!$C:$U,13,0),0)*VLOOKUP($C241,'Прайс-лист Usystems'!$C:$U,13,0),""))</f>
        <v/>
      </c>
      <c r="I241" s="167" t="str">
        <f>IF($C241="","",IFERROR(VLOOKUP($C241,'Прайс-лист Usystems'!$C:$U,10,0),""))</f>
        <v/>
      </c>
      <c r="J241" s="74"/>
      <c r="K241" s="73" t="str">
        <f t="shared" si="6"/>
        <v/>
      </c>
      <c r="L241" s="72" t="str">
        <f t="shared" si="7"/>
        <v/>
      </c>
      <c r="M241" s="170" t="str">
        <f>IF($C241="","",IFERROR(IF(VLOOKUP($C241,'Прайс-лист Usystems'!$C:$U,11,0)=0,"",VLOOKUP($C241,'Прайс-лист Usystems'!$C:$U,11,0)*$H241),""))</f>
        <v/>
      </c>
      <c r="N241" s="170" t="str">
        <f>IF($C241="","",IFERROR(IF(VLOOKUP($C241,'Прайс-лист Usystems'!$C:$U,12,0)=0,"",VLOOKUP($C241,'Прайс-лист Usystems'!$C:$U,12,0)*$H241),""))</f>
        <v/>
      </c>
    </row>
    <row r="242" spans="2:14" x14ac:dyDescent="0.25">
      <c r="B242" s="76"/>
      <c r="C242" s="81" t="str">
        <f>IFERROR(IFERROR(IF(OR(
                     INDEX('Прайс-лист Usystems'!G:G,MATCH(B242+0,'Прайс-лист Usystems'!C:C,0))="Регулярный ассортимент",  INDEX('Прайс-лист Usystems'!G:G,MATCH(B242+0,'Прайс-лист Usystems'!C:C,0))="Ограниченно доступен в пределах складских остатков"),B242,
                     IFERROR(INDEX(Portfolio!M:M,MATCH(B242+0,Portfolio!C:C,0)),
                     INDEX(Portfolio!M:M,MATCH(B242+0,Portfolio!I:I,0)))),
                IFERROR(INDEX(Portfolio!M:M,MATCH(B242+0,Portfolio!C:C,0)),INDEX(Portfolio!M:M,MATCH(B242+0,Portfolio!I:I,0)))),
       "")</f>
        <v/>
      </c>
      <c r="D242" s="68" t="str">
        <f>IF($C242="","",IFERROR(VLOOKUP($C242,'Прайс-лист Usystems'!$C:$U,3,0),""))</f>
        <v/>
      </c>
      <c r="E242" s="68" t="str">
        <f>IF($C242="","",IFERROR(VLOOKUP($C242,'Прайс-лист Usystems'!$C:$U,8,0),""))</f>
        <v/>
      </c>
      <c r="F242" s="69" t="str">
        <f>IF($C242="","",IFERROR(VLOOKUP($C242,'Прайс-лист Usystems'!$C:$U,9,0),""))</f>
        <v/>
      </c>
      <c r="G242" s="75"/>
      <c r="H242" s="69" t="str">
        <f>IF($C242="","",IFERROR(ROUNDUP(G242/VLOOKUP($C242,'Прайс-лист Usystems'!$C:$U,13,0),0)*VLOOKUP($C242,'Прайс-лист Usystems'!$C:$U,13,0),""))</f>
        <v/>
      </c>
      <c r="I242" s="167" t="str">
        <f>IF($C242="","",IFERROR(VLOOKUP($C242,'Прайс-лист Usystems'!$C:$U,10,0),""))</f>
        <v/>
      </c>
      <c r="J242" s="74"/>
      <c r="K242" s="73" t="str">
        <f t="shared" si="6"/>
        <v/>
      </c>
      <c r="L242" s="72" t="str">
        <f t="shared" si="7"/>
        <v/>
      </c>
      <c r="M242" s="170" t="str">
        <f>IF($C242="","",IFERROR(IF(VLOOKUP($C242,'Прайс-лист Usystems'!$C:$U,11,0)=0,"",VLOOKUP($C242,'Прайс-лист Usystems'!$C:$U,11,0)*$H242),""))</f>
        <v/>
      </c>
      <c r="N242" s="170" t="str">
        <f>IF($C242="","",IFERROR(IF(VLOOKUP($C242,'Прайс-лист Usystems'!$C:$U,12,0)=0,"",VLOOKUP($C242,'Прайс-лист Usystems'!$C:$U,12,0)*$H242),""))</f>
        <v/>
      </c>
    </row>
    <row r="243" spans="2:14" x14ac:dyDescent="0.25">
      <c r="B243" s="76"/>
      <c r="C243" s="81" t="str">
        <f>IFERROR(IFERROR(IF(OR(
                     INDEX('Прайс-лист Usystems'!G:G,MATCH(B243+0,'Прайс-лист Usystems'!C:C,0))="Регулярный ассортимент",  INDEX('Прайс-лист Usystems'!G:G,MATCH(B243+0,'Прайс-лист Usystems'!C:C,0))="Ограниченно доступен в пределах складских остатков"),B243,
                     IFERROR(INDEX(Portfolio!M:M,MATCH(B243+0,Portfolio!C:C,0)),
                     INDEX(Portfolio!M:M,MATCH(B243+0,Portfolio!I:I,0)))),
                IFERROR(INDEX(Portfolio!M:M,MATCH(B243+0,Portfolio!C:C,0)),INDEX(Portfolio!M:M,MATCH(B243+0,Portfolio!I:I,0)))),
       "")</f>
        <v/>
      </c>
      <c r="D243" s="68" t="str">
        <f>IF($C243="","",IFERROR(VLOOKUP($C243,'Прайс-лист Usystems'!$C:$U,3,0),""))</f>
        <v/>
      </c>
      <c r="E243" s="68" t="str">
        <f>IF($C243="","",IFERROR(VLOOKUP($C243,'Прайс-лист Usystems'!$C:$U,8,0),""))</f>
        <v/>
      </c>
      <c r="F243" s="69" t="str">
        <f>IF($C243="","",IFERROR(VLOOKUP($C243,'Прайс-лист Usystems'!$C:$U,9,0),""))</f>
        <v/>
      </c>
      <c r="G243" s="75"/>
      <c r="H243" s="69" t="str">
        <f>IF($C243="","",IFERROR(ROUNDUP(G243/VLOOKUP($C243,'Прайс-лист Usystems'!$C:$U,13,0),0)*VLOOKUP($C243,'Прайс-лист Usystems'!$C:$U,13,0),""))</f>
        <v/>
      </c>
      <c r="I243" s="167" t="str">
        <f>IF($C243="","",IFERROR(VLOOKUP($C243,'Прайс-лист Usystems'!$C:$U,10,0),""))</f>
        <v/>
      </c>
      <c r="J243" s="74"/>
      <c r="K243" s="73" t="str">
        <f t="shared" si="6"/>
        <v/>
      </c>
      <c r="L243" s="72" t="str">
        <f t="shared" si="7"/>
        <v/>
      </c>
      <c r="M243" s="170" t="str">
        <f>IF($C243="","",IFERROR(IF(VLOOKUP($C243,'Прайс-лист Usystems'!$C:$U,11,0)=0,"",VLOOKUP($C243,'Прайс-лист Usystems'!$C:$U,11,0)*$H243),""))</f>
        <v/>
      </c>
      <c r="N243" s="170" t="str">
        <f>IF($C243="","",IFERROR(IF(VLOOKUP($C243,'Прайс-лист Usystems'!$C:$U,12,0)=0,"",VLOOKUP($C243,'Прайс-лист Usystems'!$C:$U,12,0)*$H243),""))</f>
        <v/>
      </c>
    </row>
    <row r="244" spans="2:14" x14ac:dyDescent="0.25">
      <c r="B244" s="76"/>
      <c r="C244" s="81" t="str">
        <f>IFERROR(IFERROR(IF(OR(
                     INDEX('Прайс-лист Usystems'!G:G,MATCH(B244+0,'Прайс-лист Usystems'!C:C,0))="Регулярный ассортимент",  INDEX('Прайс-лист Usystems'!G:G,MATCH(B244+0,'Прайс-лист Usystems'!C:C,0))="Ограниченно доступен в пределах складских остатков"),B244,
                     IFERROR(INDEX(Portfolio!M:M,MATCH(B244+0,Portfolio!C:C,0)),
                     INDEX(Portfolio!M:M,MATCH(B244+0,Portfolio!I:I,0)))),
                IFERROR(INDEX(Portfolio!M:M,MATCH(B244+0,Portfolio!C:C,0)),INDEX(Portfolio!M:M,MATCH(B244+0,Portfolio!I:I,0)))),
       "")</f>
        <v/>
      </c>
      <c r="D244" s="68" t="str">
        <f>IF($C244="","",IFERROR(VLOOKUP($C244,'Прайс-лист Usystems'!$C:$U,3,0),""))</f>
        <v/>
      </c>
      <c r="E244" s="68" t="str">
        <f>IF($C244="","",IFERROR(VLOOKUP($C244,'Прайс-лист Usystems'!$C:$U,8,0),""))</f>
        <v/>
      </c>
      <c r="F244" s="69" t="str">
        <f>IF($C244="","",IFERROR(VLOOKUP($C244,'Прайс-лист Usystems'!$C:$U,9,0),""))</f>
        <v/>
      </c>
      <c r="G244" s="75"/>
      <c r="H244" s="69" t="str">
        <f>IF($C244="","",IFERROR(ROUNDUP(G244/VLOOKUP($C244,'Прайс-лист Usystems'!$C:$U,13,0),0)*VLOOKUP($C244,'Прайс-лист Usystems'!$C:$U,13,0),""))</f>
        <v/>
      </c>
      <c r="I244" s="167" t="str">
        <f>IF($C244="","",IFERROR(VLOOKUP($C244,'Прайс-лист Usystems'!$C:$U,10,0),""))</f>
        <v/>
      </c>
      <c r="J244" s="74"/>
      <c r="K244" s="73" t="str">
        <f t="shared" si="6"/>
        <v/>
      </c>
      <c r="L244" s="72" t="str">
        <f t="shared" si="7"/>
        <v/>
      </c>
      <c r="M244" s="170" t="str">
        <f>IF($C244="","",IFERROR(IF(VLOOKUP($C244,'Прайс-лист Usystems'!$C:$U,11,0)=0,"",VLOOKUP($C244,'Прайс-лист Usystems'!$C:$U,11,0)*$H244),""))</f>
        <v/>
      </c>
      <c r="N244" s="170" t="str">
        <f>IF($C244="","",IFERROR(IF(VLOOKUP($C244,'Прайс-лист Usystems'!$C:$U,12,0)=0,"",VLOOKUP($C244,'Прайс-лист Usystems'!$C:$U,12,0)*$H244),""))</f>
        <v/>
      </c>
    </row>
    <row r="245" spans="2:14" x14ac:dyDescent="0.25">
      <c r="B245" s="76"/>
      <c r="C245" s="81" t="str">
        <f>IFERROR(IFERROR(IF(OR(
                     INDEX('Прайс-лист Usystems'!G:G,MATCH(B245+0,'Прайс-лист Usystems'!C:C,0))="Регулярный ассортимент",  INDEX('Прайс-лист Usystems'!G:G,MATCH(B245+0,'Прайс-лист Usystems'!C:C,0))="Ограниченно доступен в пределах складских остатков"),B245,
                     IFERROR(INDEX(Portfolio!M:M,MATCH(B245+0,Portfolio!C:C,0)),
                     INDEX(Portfolio!M:M,MATCH(B245+0,Portfolio!I:I,0)))),
                IFERROR(INDEX(Portfolio!M:M,MATCH(B245+0,Portfolio!C:C,0)),INDEX(Portfolio!M:M,MATCH(B245+0,Portfolio!I:I,0)))),
       "")</f>
        <v/>
      </c>
      <c r="D245" s="68" t="str">
        <f>IF($C245="","",IFERROR(VLOOKUP($C245,'Прайс-лист Usystems'!$C:$U,3,0),""))</f>
        <v/>
      </c>
      <c r="E245" s="68" t="str">
        <f>IF($C245="","",IFERROR(VLOOKUP($C245,'Прайс-лист Usystems'!$C:$U,8,0),""))</f>
        <v/>
      </c>
      <c r="F245" s="69" t="str">
        <f>IF($C245="","",IFERROR(VLOOKUP($C245,'Прайс-лист Usystems'!$C:$U,9,0),""))</f>
        <v/>
      </c>
      <c r="G245" s="75"/>
      <c r="H245" s="69" t="str">
        <f>IF($C245="","",IFERROR(ROUNDUP(G245/VLOOKUP($C245,'Прайс-лист Usystems'!$C:$U,13,0),0)*VLOOKUP($C245,'Прайс-лист Usystems'!$C:$U,13,0),""))</f>
        <v/>
      </c>
      <c r="I245" s="167" t="str">
        <f>IF($C245="","",IFERROR(VLOOKUP($C245,'Прайс-лист Usystems'!$C:$U,10,0),""))</f>
        <v/>
      </c>
      <c r="J245" s="74"/>
      <c r="K245" s="73" t="str">
        <f t="shared" si="6"/>
        <v/>
      </c>
      <c r="L245" s="72" t="str">
        <f t="shared" si="7"/>
        <v/>
      </c>
      <c r="M245" s="170" t="str">
        <f>IF($C245="","",IFERROR(IF(VLOOKUP($C245,'Прайс-лист Usystems'!$C:$U,11,0)=0,"",VLOOKUP($C245,'Прайс-лист Usystems'!$C:$U,11,0)*$H245),""))</f>
        <v/>
      </c>
      <c r="N245" s="170" t="str">
        <f>IF($C245="","",IFERROR(IF(VLOOKUP($C245,'Прайс-лист Usystems'!$C:$U,12,0)=0,"",VLOOKUP($C245,'Прайс-лист Usystems'!$C:$U,12,0)*$H245),""))</f>
        <v/>
      </c>
    </row>
    <row r="246" spans="2:14" x14ac:dyDescent="0.25">
      <c r="B246" s="76"/>
      <c r="C246" s="81" t="str">
        <f>IFERROR(IFERROR(IF(OR(
                     INDEX('Прайс-лист Usystems'!G:G,MATCH(B246+0,'Прайс-лист Usystems'!C:C,0))="Регулярный ассортимент",  INDEX('Прайс-лист Usystems'!G:G,MATCH(B246+0,'Прайс-лист Usystems'!C:C,0))="Ограниченно доступен в пределах складских остатков"),B246,
                     IFERROR(INDEX(Portfolio!M:M,MATCH(B246+0,Portfolio!C:C,0)),
                     INDEX(Portfolio!M:M,MATCH(B246+0,Portfolio!I:I,0)))),
                IFERROR(INDEX(Portfolio!M:M,MATCH(B246+0,Portfolio!C:C,0)),INDEX(Portfolio!M:M,MATCH(B246+0,Portfolio!I:I,0)))),
       "")</f>
        <v/>
      </c>
      <c r="D246" s="68" t="str">
        <f>IF($C246="","",IFERROR(VLOOKUP($C246,'Прайс-лист Usystems'!$C:$U,3,0),""))</f>
        <v/>
      </c>
      <c r="E246" s="68" t="str">
        <f>IF($C246="","",IFERROR(VLOOKUP($C246,'Прайс-лист Usystems'!$C:$U,8,0),""))</f>
        <v/>
      </c>
      <c r="F246" s="69" t="str">
        <f>IF($C246="","",IFERROR(VLOOKUP($C246,'Прайс-лист Usystems'!$C:$U,9,0),""))</f>
        <v/>
      </c>
      <c r="G246" s="75"/>
      <c r="H246" s="69" t="str">
        <f>IF($C246="","",IFERROR(ROUNDUP(G246/VLOOKUP($C246,'Прайс-лист Usystems'!$C:$U,13,0),0)*VLOOKUP($C246,'Прайс-лист Usystems'!$C:$U,13,0),""))</f>
        <v/>
      </c>
      <c r="I246" s="167" t="str">
        <f>IF($C246="","",IFERROR(VLOOKUP($C246,'Прайс-лист Usystems'!$C:$U,10,0),""))</f>
        <v/>
      </c>
      <c r="J246" s="74"/>
      <c r="K246" s="73" t="str">
        <f t="shared" si="6"/>
        <v/>
      </c>
      <c r="L246" s="72" t="str">
        <f t="shared" si="7"/>
        <v/>
      </c>
      <c r="M246" s="170" t="str">
        <f>IF($C246="","",IFERROR(IF(VLOOKUP($C246,'Прайс-лист Usystems'!$C:$U,11,0)=0,"",VLOOKUP($C246,'Прайс-лист Usystems'!$C:$U,11,0)*$H246),""))</f>
        <v/>
      </c>
      <c r="N246" s="170" t="str">
        <f>IF($C246="","",IFERROR(IF(VLOOKUP($C246,'Прайс-лист Usystems'!$C:$U,12,0)=0,"",VLOOKUP($C246,'Прайс-лист Usystems'!$C:$U,12,0)*$H246),""))</f>
        <v/>
      </c>
    </row>
    <row r="247" spans="2:14" x14ac:dyDescent="0.25">
      <c r="B247" s="76"/>
      <c r="C247" s="81" t="str">
        <f>IFERROR(IFERROR(IF(OR(
                     INDEX('Прайс-лист Usystems'!G:G,MATCH(B247+0,'Прайс-лист Usystems'!C:C,0))="Регулярный ассортимент",  INDEX('Прайс-лист Usystems'!G:G,MATCH(B247+0,'Прайс-лист Usystems'!C:C,0))="Ограниченно доступен в пределах складских остатков"),B247,
                     IFERROR(INDEX(Portfolio!M:M,MATCH(B247+0,Portfolio!C:C,0)),
                     INDEX(Portfolio!M:M,MATCH(B247+0,Portfolio!I:I,0)))),
                IFERROR(INDEX(Portfolio!M:M,MATCH(B247+0,Portfolio!C:C,0)),INDEX(Portfolio!M:M,MATCH(B247+0,Portfolio!I:I,0)))),
       "")</f>
        <v/>
      </c>
      <c r="D247" s="68" t="str">
        <f>IF($C247="","",IFERROR(VLOOKUP($C247,'Прайс-лист Usystems'!$C:$U,3,0),""))</f>
        <v/>
      </c>
      <c r="E247" s="68" t="str">
        <f>IF($C247="","",IFERROR(VLOOKUP($C247,'Прайс-лист Usystems'!$C:$U,8,0),""))</f>
        <v/>
      </c>
      <c r="F247" s="69" t="str">
        <f>IF($C247="","",IFERROR(VLOOKUP($C247,'Прайс-лист Usystems'!$C:$U,9,0),""))</f>
        <v/>
      </c>
      <c r="G247" s="75"/>
      <c r="H247" s="69" t="str">
        <f>IF($C247="","",IFERROR(ROUNDUP(G247/VLOOKUP($C247,'Прайс-лист Usystems'!$C:$U,13,0),0)*VLOOKUP($C247,'Прайс-лист Usystems'!$C:$U,13,0),""))</f>
        <v/>
      </c>
      <c r="I247" s="167" t="str">
        <f>IF($C247="","",IFERROR(VLOOKUP($C247,'Прайс-лист Usystems'!$C:$U,10,0),""))</f>
        <v/>
      </c>
      <c r="J247" s="74"/>
      <c r="K247" s="73" t="str">
        <f t="shared" si="6"/>
        <v/>
      </c>
      <c r="L247" s="72" t="str">
        <f t="shared" si="7"/>
        <v/>
      </c>
      <c r="M247" s="170" t="str">
        <f>IF($C247="","",IFERROR(IF(VLOOKUP($C247,'Прайс-лист Usystems'!$C:$U,11,0)=0,"",VLOOKUP($C247,'Прайс-лист Usystems'!$C:$U,11,0)*$H247),""))</f>
        <v/>
      </c>
      <c r="N247" s="170" t="str">
        <f>IF($C247="","",IFERROR(IF(VLOOKUP($C247,'Прайс-лист Usystems'!$C:$U,12,0)=0,"",VLOOKUP($C247,'Прайс-лист Usystems'!$C:$U,12,0)*$H247),""))</f>
        <v/>
      </c>
    </row>
    <row r="248" spans="2:14" x14ac:dyDescent="0.25">
      <c r="B248" s="76"/>
      <c r="C248" s="81" t="str">
        <f>IFERROR(IFERROR(IF(OR(
                     INDEX('Прайс-лист Usystems'!G:G,MATCH(B248+0,'Прайс-лист Usystems'!C:C,0))="Регулярный ассортимент",  INDEX('Прайс-лист Usystems'!G:G,MATCH(B248+0,'Прайс-лист Usystems'!C:C,0))="Ограниченно доступен в пределах складских остатков"),B248,
                     IFERROR(INDEX(Portfolio!M:M,MATCH(B248+0,Portfolio!C:C,0)),
                     INDEX(Portfolio!M:M,MATCH(B248+0,Portfolio!I:I,0)))),
                IFERROR(INDEX(Portfolio!M:M,MATCH(B248+0,Portfolio!C:C,0)),INDEX(Portfolio!M:M,MATCH(B248+0,Portfolio!I:I,0)))),
       "")</f>
        <v/>
      </c>
      <c r="D248" s="68" t="str">
        <f>IF($C248="","",IFERROR(VLOOKUP($C248,'Прайс-лист Usystems'!$C:$U,3,0),""))</f>
        <v/>
      </c>
      <c r="E248" s="68" t="str">
        <f>IF($C248="","",IFERROR(VLOOKUP($C248,'Прайс-лист Usystems'!$C:$U,8,0),""))</f>
        <v/>
      </c>
      <c r="F248" s="69" t="str">
        <f>IF($C248="","",IFERROR(VLOOKUP($C248,'Прайс-лист Usystems'!$C:$U,9,0),""))</f>
        <v/>
      </c>
      <c r="G248" s="75"/>
      <c r="H248" s="69" t="str">
        <f>IF($C248="","",IFERROR(ROUNDUP(G248/VLOOKUP($C248,'Прайс-лист Usystems'!$C:$U,13,0),0)*VLOOKUP($C248,'Прайс-лист Usystems'!$C:$U,13,0),""))</f>
        <v/>
      </c>
      <c r="I248" s="167" t="str">
        <f>IF($C248="","",IFERROR(VLOOKUP($C248,'Прайс-лист Usystems'!$C:$U,10,0),""))</f>
        <v/>
      </c>
      <c r="J248" s="74"/>
      <c r="K248" s="73" t="str">
        <f t="shared" si="6"/>
        <v/>
      </c>
      <c r="L248" s="72" t="str">
        <f t="shared" si="7"/>
        <v/>
      </c>
      <c r="M248" s="170" t="str">
        <f>IF($C248="","",IFERROR(IF(VLOOKUP($C248,'Прайс-лист Usystems'!$C:$U,11,0)=0,"",VLOOKUP($C248,'Прайс-лист Usystems'!$C:$U,11,0)*$H248),""))</f>
        <v/>
      </c>
      <c r="N248" s="170" t="str">
        <f>IF($C248="","",IFERROR(IF(VLOOKUP($C248,'Прайс-лист Usystems'!$C:$U,12,0)=0,"",VLOOKUP($C248,'Прайс-лист Usystems'!$C:$U,12,0)*$H248),""))</f>
        <v/>
      </c>
    </row>
    <row r="249" spans="2:14" x14ac:dyDescent="0.25">
      <c r="B249" s="76"/>
      <c r="C249" s="81" t="str">
        <f>IFERROR(IFERROR(IF(OR(
                     INDEX('Прайс-лист Usystems'!G:G,MATCH(B249+0,'Прайс-лист Usystems'!C:C,0))="Регулярный ассортимент",  INDEX('Прайс-лист Usystems'!G:G,MATCH(B249+0,'Прайс-лист Usystems'!C:C,0))="Ограниченно доступен в пределах складских остатков"),B249,
                     IFERROR(INDEX(Portfolio!M:M,MATCH(B249+0,Portfolio!C:C,0)),
                     INDEX(Portfolio!M:M,MATCH(B249+0,Portfolio!I:I,0)))),
                IFERROR(INDEX(Portfolio!M:M,MATCH(B249+0,Portfolio!C:C,0)),INDEX(Portfolio!M:M,MATCH(B249+0,Portfolio!I:I,0)))),
       "")</f>
        <v/>
      </c>
      <c r="D249" s="68" t="str">
        <f>IF($C249="","",IFERROR(VLOOKUP($C249,'Прайс-лист Usystems'!$C:$U,3,0),""))</f>
        <v/>
      </c>
      <c r="E249" s="68" t="str">
        <f>IF($C249="","",IFERROR(VLOOKUP($C249,'Прайс-лист Usystems'!$C:$U,8,0),""))</f>
        <v/>
      </c>
      <c r="F249" s="69" t="str">
        <f>IF($C249="","",IFERROR(VLOOKUP($C249,'Прайс-лист Usystems'!$C:$U,9,0),""))</f>
        <v/>
      </c>
      <c r="G249" s="75"/>
      <c r="H249" s="69" t="str">
        <f>IF($C249="","",IFERROR(ROUNDUP(G249/VLOOKUP($C249,'Прайс-лист Usystems'!$C:$U,13,0),0)*VLOOKUP($C249,'Прайс-лист Usystems'!$C:$U,13,0),""))</f>
        <v/>
      </c>
      <c r="I249" s="167" t="str">
        <f>IF($C249="","",IFERROR(VLOOKUP($C249,'Прайс-лист Usystems'!$C:$U,10,0),""))</f>
        <v/>
      </c>
      <c r="J249" s="74"/>
      <c r="K249" s="73" t="str">
        <f t="shared" si="6"/>
        <v/>
      </c>
      <c r="L249" s="72" t="str">
        <f t="shared" si="7"/>
        <v/>
      </c>
      <c r="M249" s="170" t="str">
        <f>IF($C249="","",IFERROR(IF(VLOOKUP($C249,'Прайс-лист Usystems'!$C:$U,11,0)=0,"",VLOOKUP($C249,'Прайс-лист Usystems'!$C:$U,11,0)*$H249),""))</f>
        <v/>
      </c>
      <c r="N249" s="170" t="str">
        <f>IF($C249="","",IFERROR(IF(VLOOKUP($C249,'Прайс-лист Usystems'!$C:$U,12,0)=0,"",VLOOKUP($C249,'Прайс-лист Usystems'!$C:$U,12,0)*$H249),""))</f>
        <v/>
      </c>
    </row>
    <row r="250" spans="2:14" x14ac:dyDescent="0.25">
      <c r="B250" s="76"/>
      <c r="C250" s="81" t="str">
        <f>IFERROR(IFERROR(IF(OR(
                     INDEX('Прайс-лист Usystems'!G:G,MATCH(B250+0,'Прайс-лист Usystems'!C:C,0))="Регулярный ассортимент",  INDEX('Прайс-лист Usystems'!G:G,MATCH(B250+0,'Прайс-лист Usystems'!C:C,0))="Ограниченно доступен в пределах складских остатков"),B250,
                     IFERROR(INDEX(Portfolio!M:M,MATCH(B250+0,Portfolio!C:C,0)),
                     INDEX(Portfolio!M:M,MATCH(B250+0,Portfolio!I:I,0)))),
                IFERROR(INDEX(Portfolio!M:M,MATCH(B250+0,Portfolio!C:C,0)),INDEX(Portfolio!M:M,MATCH(B250+0,Portfolio!I:I,0)))),
       "")</f>
        <v/>
      </c>
      <c r="D250" s="68" t="str">
        <f>IF($C250="","",IFERROR(VLOOKUP($C250,'Прайс-лист Usystems'!$C:$U,3,0),""))</f>
        <v/>
      </c>
      <c r="E250" s="68" t="str">
        <f>IF($C250="","",IFERROR(VLOOKUP($C250,'Прайс-лист Usystems'!$C:$U,8,0),""))</f>
        <v/>
      </c>
      <c r="F250" s="69" t="str">
        <f>IF($C250="","",IFERROR(VLOOKUP($C250,'Прайс-лист Usystems'!$C:$U,9,0),""))</f>
        <v/>
      </c>
      <c r="G250" s="75"/>
      <c r="H250" s="69" t="str">
        <f>IF($C250="","",IFERROR(ROUNDUP(G250/VLOOKUP($C250,'Прайс-лист Usystems'!$C:$U,13,0),0)*VLOOKUP($C250,'Прайс-лист Usystems'!$C:$U,13,0),""))</f>
        <v/>
      </c>
      <c r="I250" s="167" t="str">
        <f>IF($C250="","",IFERROR(VLOOKUP($C250,'Прайс-лист Usystems'!$C:$U,10,0),""))</f>
        <v/>
      </c>
      <c r="J250" s="74"/>
      <c r="K250" s="73" t="str">
        <f t="shared" si="6"/>
        <v/>
      </c>
      <c r="L250" s="72" t="str">
        <f t="shared" si="7"/>
        <v/>
      </c>
      <c r="M250" s="170" t="str">
        <f>IF($C250="","",IFERROR(IF(VLOOKUP($C250,'Прайс-лист Usystems'!$C:$U,11,0)=0,"",VLOOKUP($C250,'Прайс-лист Usystems'!$C:$U,11,0)*$H250),""))</f>
        <v/>
      </c>
      <c r="N250" s="170" t="str">
        <f>IF($C250="","",IFERROR(IF(VLOOKUP($C250,'Прайс-лист Usystems'!$C:$U,12,0)=0,"",VLOOKUP($C250,'Прайс-лист Usystems'!$C:$U,12,0)*$H250),""))</f>
        <v/>
      </c>
    </row>
    <row r="251" spans="2:14" x14ac:dyDescent="0.25">
      <c r="B251" s="76"/>
      <c r="C251" s="81" t="str">
        <f>IFERROR(IFERROR(IF(OR(
                     INDEX('Прайс-лист Usystems'!G:G,MATCH(B251+0,'Прайс-лист Usystems'!C:C,0))="Регулярный ассортимент",  INDEX('Прайс-лист Usystems'!G:G,MATCH(B251+0,'Прайс-лист Usystems'!C:C,0))="Ограниченно доступен в пределах складских остатков"),B251,
                     IFERROR(INDEX(Portfolio!M:M,MATCH(B251+0,Portfolio!C:C,0)),
                     INDEX(Portfolio!M:M,MATCH(B251+0,Portfolio!I:I,0)))),
                IFERROR(INDEX(Portfolio!M:M,MATCH(B251+0,Portfolio!C:C,0)),INDEX(Portfolio!M:M,MATCH(B251+0,Portfolio!I:I,0)))),
       "")</f>
        <v/>
      </c>
      <c r="D251" s="68" t="str">
        <f>IF($C251="","",IFERROR(VLOOKUP($C251,'Прайс-лист Usystems'!$C:$U,3,0),""))</f>
        <v/>
      </c>
      <c r="E251" s="68" t="str">
        <f>IF($C251="","",IFERROR(VLOOKUP($C251,'Прайс-лист Usystems'!$C:$U,8,0),""))</f>
        <v/>
      </c>
      <c r="F251" s="69" t="str">
        <f>IF($C251="","",IFERROR(VLOOKUP($C251,'Прайс-лист Usystems'!$C:$U,9,0),""))</f>
        <v/>
      </c>
      <c r="G251" s="75"/>
      <c r="H251" s="69" t="str">
        <f>IF($C251="","",IFERROR(ROUNDUP(G251/VLOOKUP($C251,'Прайс-лист Usystems'!$C:$U,13,0),0)*VLOOKUP($C251,'Прайс-лист Usystems'!$C:$U,13,0),""))</f>
        <v/>
      </c>
      <c r="I251" s="167" t="str">
        <f>IF($C251="","",IFERROR(VLOOKUP($C251,'Прайс-лист Usystems'!$C:$U,10,0),""))</f>
        <v/>
      </c>
      <c r="J251" s="74"/>
      <c r="K251" s="73" t="str">
        <f t="shared" si="6"/>
        <v/>
      </c>
      <c r="L251" s="72" t="str">
        <f t="shared" si="7"/>
        <v/>
      </c>
      <c r="M251" s="170" t="str">
        <f>IF($C251="","",IFERROR(IF(VLOOKUP($C251,'Прайс-лист Usystems'!$C:$U,11,0)=0,"",VLOOKUP($C251,'Прайс-лист Usystems'!$C:$U,11,0)*$H251),""))</f>
        <v/>
      </c>
      <c r="N251" s="170" t="str">
        <f>IF($C251="","",IFERROR(IF(VLOOKUP($C251,'Прайс-лист Usystems'!$C:$U,12,0)=0,"",VLOOKUP($C251,'Прайс-лист Usystems'!$C:$U,12,0)*$H251),""))</f>
        <v/>
      </c>
    </row>
  </sheetData>
  <autoFilter ref="C10:L251" xr:uid="{A0C04A33-F258-46B5-9C88-83318DAF353A}"/>
  <customSheetViews>
    <customSheetView guid="{388B3522-21E1-4478-B6F9-D1FF1FDB6DC7}" scale="70" showAutoFilter="1" hiddenColumns="1" topLeftCell="B1">
      <pane xSplit="2" ySplit="8" topLeftCell="D9" activePane="bottomRight" state="frozen"/>
      <selection pane="bottomRight" activeCell="E11" sqref="E11"/>
      <pageMargins left="0.7" right="0.7" top="0.75" bottom="0.75" header="0.3" footer="0.3"/>
      <pageSetup paperSize="9" orientation="portrait" r:id="rId1"/>
      <autoFilter ref="C10:L251" xr:uid="{B8C84C8A-7F43-44BA-BD2C-9F5A0D5CAA3B}"/>
    </customSheetView>
  </customSheetViews>
  <conditionalFormatting sqref="E10">
    <cfRule type="expression" dxfId="11" priority="6">
      <formula>q</formula>
    </cfRule>
  </conditionalFormatting>
  <conditionalFormatting sqref="B12:B251">
    <cfRule type="duplicateValues" dxfId="10" priority="2"/>
  </conditionalFormatting>
  <conditionalFormatting sqref="B12:B251">
    <cfRule type="duplicateValues" dxfId="9" priority="3"/>
  </conditionalFormatting>
  <conditionalFormatting sqref="B12:B251">
    <cfRule type="duplicateValues" dxfId="8" priority="4"/>
  </conditionalFormatting>
  <conditionalFormatting sqref="B12:B251">
    <cfRule type="duplicateValues" dxfId="7" priority="5"/>
  </conditionalFormatting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8F1B9-07EA-45E3-8F3E-6EAC40E9948E}">
  <sheetPr codeName="Sheet6">
    <pageSetUpPr autoPageBreaks="0"/>
  </sheetPr>
  <dimension ref="A1:BP5054"/>
  <sheetViews>
    <sheetView topLeftCell="B1" zoomScale="85" zoomScaleNormal="85" workbookViewId="0">
      <pane xSplit="4" ySplit="4" topLeftCell="DJ5" activePane="bottomRight" state="frozen"/>
      <selection activeCell="B1" sqref="B1"/>
      <selection pane="topRight" activeCell="F1" sqref="F1"/>
      <selection pane="bottomLeft" activeCell="B5" sqref="B5"/>
      <selection pane="bottomRight" activeCell="DI1" sqref="BY1:DI1048576"/>
    </sheetView>
  </sheetViews>
  <sheetFormatPr defaultColWidth="9.140625" defaultRowHeight="15" outlineLevelCol="1" x14ac:dyDescent="0.25"/>
  <cols>
    <col min="1" max="1" width="1.85546875" hidden="1" customWidth="1"/>
    <col min="2" max="2" width="6.140625" hidden="1" customWidth="1"/>
    <col min="3" max="3" width="12.42578125" hidden="1" customWidth="1"/>
    <col min="4" max="4" width="13.42578125" hidden="1" customWidth="1"/>
    <col min="5" max="5" width="55.140625" hidden="1" customWidth="1"/>
    <col min="6" max="6" width="7.5703125" hidden="1" customWidth="1"/>
    <col min="7" max="7" width="31.42578125" hidden="1" customWidth="1"/>
    <col min="8" max="8" width="14.28515625" hidden="1" customWidth="1"/>
    <col min="9" max="9" width="12.28515625" hidden="1" customWidth="1" outlineLevel="1"/>
    <col min="10" max="10" width="13" hidden="1" customWidth="1" outlineLevel="1"/>
    <col min="11" max="12" width="13.42578125" hidden="1" customWidth="1" outlineLevel="1"/>
    <col min="13" max="13" width="13.7109375" hidden="1" customWidth="1" outlineLevel="1"/>
    <col min="14" max="16" width="14.7109375" hidden="1" customWidth="1" outlineLevel="1"/>
    <col min="17" max="17" width="12.42578125" hidden="1" customWidth="1" collapsed="1"/>
    <col min="18" max="18" width="10.85546875" hidden="1" customWidth="1"/>
    <col min="19" max="19" width="18.7109375" hidden="1" customWidth="1"/>
    <col min="20" max="20" width="10.42578125" hidden="1" customWidth="1"/>
    <col min="21" max="21" width="10.42578125" hidden="1" customWidth="1" outlineLevel="1"/>
    <col min="22" max="22" width="12.28515625" hidden="1" customWidth="1" outlineLevel="1"/>
    <col min="23" max="23" width="15.28515625" hidden="1" customWidth="1" collapsed="1"/>
    <col min="24" max="24" width="18.42578125" hidden="1" customWidth="1"/>
    <col min="25" max="26" width="13.42578125" hidden="1" customWidth="1" outlineLevel="1"/>
    <col min="27" max="27" width="15.7109375" hidden="1" customWidth="1" outlineLevel="1"/>
    <col min="28" max="28" width="15.85546875" hidden="1" customWidth="1" outlineLevel="1"/>
    <col min="29" max="29" width="13.42578125" hidden="1" customWidth="1" outlineLevel="1"/>
    <col min="30" max="30" width="13.140625" hidden="1" customWidth="1" collapsed="1"/>
    <col min="31" max="32" width="13.85546875" hidden="1" customWidth="1"/>
    <col min="33" max="33" width="10.42578125" hidden="1" customWidth="1"/>
    <col min="34" max="34" width="10.140625" hidden="1" customWidth="1"/>
    <col min="35" max="35" width="10" hidden="1" customWidth="1"/>
    <col min="36" max="37" width="5.85546875" hidden="1" customWidth="1"/>
    <col min="38" max="38" width="4.140625" hidden="1" customWidth="1"/>
    <col min="39" max="39" width="13.85546875" hidden="1" customWidth="1"/>
    <col min="40" max="42" width="10.140625" hidden="1" customWidth="1"/>
    <col min="43" max="44" width="13.85546875" hidden="1" customWidth="1"/>
    <col min="45" max="45" width="9.140625" hidden="1" customWidth="1" outlineLevel="1"/>
    <col min="46" max="47" width="11" hidden="1" customWidth="1" outlineLevel="1"/>
    <col min="48" max="48" width="8.85546875" hidden="1" customWidth="1" outlineLevel="1"/>
    <col min="49" max="49" width="9.140625" hidden="1" customWidth="1" outlineLevel="1"/>
    <col min="50" max="51" width="8.85546875" hidden="1" customWidth="1" outlineLevel="1"/>
    <col min="52" max="52" width="16.85546875" hidden="1" customWidth="1" outlineLevel="1"/>
    <col min="53" max="53" width="8.85546875" hidden="1" customWidth="1" outlineLevel="1"/>
    <col min="54" max="54" width="8.5703125" hidden="1" customWidth="1" outlineLevel="1"/>
    <col min="55" max="55" width="16.28515625" hidden="1" customWidth="1" outlineLevel="1"/>
    <col min="56" max="57" width="8.85546875" hidden="1" customWidth="1" outlineLevel="1"/>
    <col min="58" max="58" width="14.7109375" hidden="1" customWidth="1" outlineLevel="1"/>
    <col min="59" max="64" width="8.85546875" hidden="1" customWidth="1" outlineLevel="1"/>
    <col min="65" max="65" width="10.7109375" hidden="1" customWidth="1" collapsed="1"/>
    <col min="66" max="68" width="8.85546875" hidden="1" customWidth="1"/>
    <col min="69" max="113" width="0" hidden="1" customWidth="1"/>
  </cols>
  <sheetData>
    <row r="1" spans="1:66" x14ac:dyDescent="0.25">
      <c r="A1" s="1"/>
      <c r="B1" s="1" t="s">
        <v>7192</v>
      </c>
      <c r="C1" s="164"/>
      <c r="D1" s="2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7"/>
      <c r="U1" s="7"/>
      <c r="V1" s="7"/>
      <c r="W1" s="8"/>
      <c r="X1" s="9"/>
      <c r="Y1" s="9"/>
      <c r="Z1" s="9"/>
      <c r="AA1" s="9"/>
      <c r="AB1" s="9"/>
      <c r="AC1" s="9"/>
      <c r="AD1" s="7"/>
      <c r="AE1" s="7"/>
      <c r="AF1" s="7"/>
      <c r="AG1" s="7"/>
      <c r="AH1" s="7"/>
      <c r="AI1" s="7"/>
      <c r="AJ1" s="7"/>
      <c r="AK1" s="1"/>
      <c r="AL1" s="1"/>
      <c r="AM1" s="7"/>
      <c r="AN1" s="7"/>
      <c r="AO1" s="7"/>
      <c r="AP1" s="7"/>
      <c r="AQ1" s="7"/>
      <c r="AR1" s="7"/>
    </row>
    <row r="2" spans="1:66" x14ac:dyDescent="0.25">
      <c r="A2" s="1"/>
      <c r="B2" s="1" t="s">
        <v>0</v>
      </c>
      <c r="C2" s="2"/>
      <c r="D2" s="2"/>
      <c r="E2" s="3" t="s">
        <v>6803</v>
      </c>
      <c r="F2" s="3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6"/>
      <c r="T2" s="7"/>
      <c r="U2" s="7"/>
      <c r="V2" s="7"/>
      <c r="W2" s="8"/>
      <c r="X2" s="9"/>
      <c r="Y2" s="9"/>
      <c r="Z2" s="9"/>
      <c r="AA2" s="9"/>
      <c r="AB2" s="9"/>
      <c r="AC2" s="9"/>
      <c r="AD2" s="12"/>
      <c r="AE2" s="12"/>
      <c r="AF2" s="12"/>
      <c r="AG2" s="12"/>
      <c r="AH2" s="12"/>
      <c r="AI2" s="12"/>
      <c r="AJ2" s="12"/>
      <c r="AK2" s="1"/>
      <c r="AL2" s="1"/>
      <c r="AM2" s="7"/>
      <c r="AN2" s="7"/>
      <c r="AO2" s="7"/>
      <c r="AP2" s="7"/>
      <c r="AQ2" s="7"/>
      <c r="AR2" s="7"/>
    </row>
    <row r="3" spans="1:66" x14ac:dyDescent="0.25">
      <c r="A3" s="1"/>
      <c r="B3" s="1"/>
      <c r="C3" s="2"/>
      <c r="D3" s="1">
        <v>2</v>
      </c>
      <c r="E3" s="2">
        <v>3</v>
      </c>
      <c r="F3" s="1">
        <v>4</v>
      </c>
      <c r="G3" s="2">
        <v>5</v>
      </c>
      <c r="H3" s="1">
        <v>6</v>
      </c>
      <c r="I3" s="2">
        <v>7</v>
      </c>
      <c r="J3" s="1">
        <v>8</v>
      </c>
      <c r="K3" s="2">
        <v>9</v>
      </c>
      <c r="L3" s="1">
        <v>10</v>
      </c>
      <c r="M3" s="2">
        <v>11</v>
      </c>
      <c r="N3" s="1">
        <v>12</v>
      </c>
      <c r="O3" s="2">
        <v>13</v>
      </c>
      <c r="P3" s="1">
        <v>14</v>
      </c>
      <c r="Q3" s="2">
        <v>15</v>
      </c>
      <c r="R3" s="1">
        <v>16</v>
      </c>
      <c r="S3" s="2">
        <v>17</v>
      </c>
      <c r="T3" s="1">
        <v>18</v>
      </c>
      <c r="U3" s="1"/>
      <c r="V3" s="2">
        <v>19</v>
      </c>
      <c r="W3" s="2">
        <v>21</v>
      </c>
      <c r="X3" s="1">
        <v>22</v>
      </c>
      <c r="Y3" s="2">
        <v>23</v>
      </c>
      <c r="Z3" s="1">
        <v>24</v>
      </c>
      <c r="AA3" s="1">
        <v>26</v>
      </c>
      <c r="AB3" s="2">
        <v>27</v>
      </c>
      <c r="AC3" s="1">
        <v>28</v>
      </c>
      <c r="AD3" s="2">
        <v>31</v>
      </c>
      <c r="AE3" s="1">
        <v>32</v>
      </c>
      <c r="AF3" s="1"/>
      <c r="AG3" s="2">
        <v>33</v>
      </c>
      <c r="AH3" s="1">
        <v>34</v>
      </c>
      <c r="AI3" s="2">
        <v>35</v>
      </c>
      <c r="AJ3" s="1">
        <v>36</v>
      </c>
      <c r="AK3" s="2">
        <v>37</v>
      </c>
      <c r="AL3" s="1">
        <v>38</v>
      </c>
      <c r="AM3" s="2">
        <v>39</v>
      </c>
      <c r="AN3" s="1">
        <v>40</v>
      </c>
      <c r="AO3" s="2">
        <v>41</v>
      </c>
      <c r="AP3" s="1">
        <v>42</v>
      </c>
      <c r="AQ3" s="2">
        <v>43</v>
      </c>
      <c r="AR3" s="1">
        <v>44</v>
      </c>
      <c r="AS3" s="1">
        <v>46</v>
      </c>
      <c r="AT3" s="2">
        <v>47</v>
      </c>
      <c r="AU3" s="1">
        <v>48</v>
      </c>
      <c r="AV3" s="2">
        <v>49</v>
      </c>
      <c r="AW3" s="1">
        <v>50</v>
      </c>
      <c r="AX3" s="2">
        <v>51</v>
      </c>
      <c r="AY3" s="1">
        <v>52</v>
      </c>
      <c r="AZ3" s="2">
        <v>53</v>
      </c>
      <c r="BA3" s="1">
        <v>54</v>
      </c>
    </row>
    <row r="4" spans="1:66" ht="22.9" customHeight="1" x14ac:dyDescent="0.25">
      <c r="A4" s="11"/>
      <c r="B4" s="163" t="s">
        <v>1</v>
      </c>
      <c r="C4" s="14" t="s">
        <v>2</v>
      </c>
      <c r="D4" s="14" t="s">
        <v>3</v>
      </c>
      <c r="E4" s="14" t="s">
        <v>4</v>
      </c>
      <c r="F4" s="210" t="s">
        <v>5</v>
      </c>
      <c r="G4" s="15" t="s">
        <v>6</v>
      </c>
      <c r="H4" s="15" t="s">
        <v>6802</v>
      </c>
      <c r="I4" s="162" t="s">
        <v>6801</v>
      </c>
      <c r="J4" s="162" t="s">
        <v>6800</v>
      </c>
      <c r="K4" s="162" t="s">
        <v>6799</v>
      </c>
      <c r="L4" s="162" t="s">
        <v>6798</v>
      </c>
      <c r="M4" s="162" t="s">
        <v>6797</v>
      </c>
      <c r="N4" s="162" t="s">
        <v>6796</v>
      </c>
      <c r="O4" s="162" t="s">
        <v>6795</v>
      </c>
      <c r="P4" s="162" t="s">
        <v>6794</v>
      </c>
      <c r="Q4" s="15" t="s">
        <v>7</v>
      </c>
      <c r="R4" s="15" t="s">
        <v>6793</v>
      </c>
      <c r="S4" s="15" t="s">
        <v>8</v>
      </c>
      <c r="T4" s="13" t="s">
        <v>9</v>
      </c>
      <c r="U4" s="17" t="s">
        <v>6792</v>
      </c>
      <c r="V4" s="17" t="s">
        <v>6791</v>
      </c>
      <c r="W4" s="17" t="s">
        <v>7125</v>
      </c>
      <c r="X4" s="18" t="s">
        <v>7191</v>
      </c>
      <c r="Y4" s="19" t="s">
        <v>10</v>
      </c>
      <c r="Z4" s="18" t="s">
        <v>6790</v>
      </c>
      <c r="AA4" s="192" t="s">
        <v>6920</v>
      </c>
      <c r="AB4" s="17" t="s">
        <v>7127</v>
      </c>
      <c r="AC4" s="17" t="s">
        <v>7126</v>
      </c>
      <c r="AD4" s="15" t="s">
        <v>11</v>
      </c>
      <c r="AE4" s="15" t="s">
        <v>12</v>
      </c>
      <c r="AF4" s="16" t="s">
        <v>7185</v>
      </c>
      <c r="AG4" s="15" t="s">
        <v>7081</v>
      </c>
      <c r="AH4" s="15" t="s">
        <v>6996</v>
      </c>
      <c r="AI4" s="15" t="s">
        <v>6916</v>
      </c>
      <c r="AJ4" s="15" t="s">
        <v>6789</v>
      </c>
      <c r="AK4" s="15" t="s">
        <v>13</v>
      </c>
      <c r="AL4" s="161" t="s">
        <v>14</v>
      </c>
      <c r="AM4" s="160" t="s">
        <v>16</v>
      </c>
      <c r="AN4" s="174" t="s">
        <v>6788</v>
      </c>
      <c r="AO4" s="158"/>
      <c r="AP4" s="158"/>
      <c r="AQ4" s="15" t="s">
        <v>6787</v>
      </c>
      <c r="AR4" s="15" t="s">
        <v>6786</v>
      </c>
      <c r="AS4" s="15" t="s">
        <v>6814</v>
      </c>
      <c r="AT4" s="15" t="s">
        <v>17</v>
      </c>
      <c r="AU4" s="15" t="s">
        <v>6785</v>
      </c>
      <c r="AV4" s="15" t="s">
        <v>6784</v>
      </c>
      <c r="AW4" s="13" t="s">
        <v>18</v>
      </c>
      <c r="AX4" s="15" t="s">
        <v>15</v>
      </c>
      <c r="AY4" s="15" t="s">
        <v>6783</v>
      </c>
      <c r="AZ4" s="15" t="s">
        <v>6782</v>
      </c>
      <c r="BA4" s="159" t="s">
        <v>6781</v>
      </c>
      <c r="BC4" s="20" t="s">
        <v>6780</v>
      </c>
      <c r="BE4" s="229" t="s">
        <v>6829</v>
      </c>
      <c r="BF4" s="229"/>
      <c r="BG4" s="229"/>
      <c r="BH4" s="229"/>
      <c r="BI4" s="229"/>
      <c r="BJ4" s="229"/>
      <c r="BK4" s="229"/>
      <c r="BM4" t="s">
        <v>7068</v>
      </c>
    </row>
    <row r="5" spans="1:66" x14ac:dyDescent="0.25">
      <c r="A5" s="126"/>
      <c r="B5" s="94">
        <v>1</v>
      </c>
      <c r="C5" s="21" t="s">
        <v>6779</v>
      </c>
      <c r="D5" s="129"/>
      <c r="E5" s="32"/>
      <c r="F5" s="211"/>
      <c r="G5" s="102"/>
      <c r="H5" s="129"/>
      <c r="I5" s="129"/>
      <c r="J5" s="129"/>
      <c r="K5" s="129"/>
      <c r="L5" s="129"/>
      <c r="M5" s="129"/>
      <c r="N5" s="129"/>
      <c r="O5" s="129"/>
      <c r="P5" s="129"/>
      <c r="Q5" s="25"/>
      <c r="R5" s="25"/>
      <c r="S5" s="158"/>
      <c r="T5" s="13"/>
      <c r="U5" s="13"/>
      <c r="V5" s="13"/>
      <c r="W5" s="129"/>
      <c r="X5" s="31"/>
      <c r="Y5" s="155"/>
      <c r="Z5" s="155"/>
      <c r="AA5" s="155"/>
      <c r="AB5" s="155"/>
      <c r="AC5" s="155"/>
      <c r="AD5" s="25"/>
      <c r="AE5" s="25"/>
      <c r="AF5" s="25"/>
      <c r="AG5" s="25"/>
      <c r="AH5" s="25"/>
      <c r="AI5" s="25"/>
      <c r="AJ5" s="25" t="s">
        <v>19</v>
      </c>
      <c r="AK5" s="22" t="s">
        <v>20</v>
      </c>
      <c r="AL5" s="25" t="s">
        <v>20</v>
      </c>
      <c r="AM5" s="149"/>
      <c r="AN5" s="25"/>
      <c r="AO5" s="25"/>
      <c r="AP5" s="25"/>
      <c r="AQ5" s="25"/>
      <c r="AR5" s="25"/>
      <c r="AS5" s="23"/>
      <c r="AT5" s="23"/>
      <c r="AU5" s="23"/>
      <c r="AV5" s="23"/>
      <c r="AW5" s="23"/>
      <c r="AX5" s="23"/>
      <c r="AY5" s="23"/>
      <c r="AZ5" s="23"/>
      <c r="BN5" s="183"/>
    </row>
    <row r="6" spans="1:66" ht="25.5" x14ac:dyDescent="0.25">
      <c r="A6" s="51"/>
      <c r="B6" s="94">
        <v>2</v>
      </c>
      <c r="C6" s="43">
        <v>1137005</v>
      </c>
      <c r="D6" s="37">
        <v>1135974</v>
      </c>
      <c r="E6" s="228" t="s">
        <v>6778</v>
      </c>
      <c r="F6" s="212" t="s">
        <v>655</v>
      </c>
      <c r="G6" s="102" t="s">
        <v>2182</v>
      </c>
      <c r="H6" s="46" t="str">
        <f>IFERROR(IFERROR(IF(SEARCH("Usystems",$E6)&gt;0,"Usystems"),IF(SEARCH("RIIFO",$E6)&gt;0,"RIIFO","Uponor")),"Uponor")</f>
        <v>Usystems</v>
      </c>
      <c r="I6" s="25">
        <f>IFERROR(MID($D6,1,7)+0,"")</f>
        <v>1135974</v>
      </c>
      <c r="J6" s="25" t="str">
        <f>IFERROR(MID($D6,10,7)+0,"")</f>
        <v/>
      </c>
      <c r="K6" s="25" t="str">
        <f>IFERROR(MID($D6,19,7)+0,"")</f>
        <v/>
      </c>
      <c r="L6" s="25" t="str">
        <f>IFERROR(MID($D6,28,7)+0,"")</f>
        <v/>
      </c>
      <c r="M6" s="25" t="str">
        <f>IF(IFERROR(MID($Q6,1,7)+0,"")&lt;1130000,IF(INDEX(C:C,MATCH(LEFT(Q6,7)+0,I:I,0))&lt;1130000,"",INDEX(C:C,MATCH(LEFT(Q6,7)+0,I:I,0))),IFERROR(MID($Q6,1,7)+0,""))</f>
        <v/>
      </c>
      <c r="N6" s="25" t="str">
        <f>IF(IFERROR(MID($Q6,10,7)+0,"")&lt;1130000,"",IFERROR(MID($Q6,10,7)+0,""))</f>
        <v/>
      </c>
      <c r="O6" s="25" t="str">
        <f>IF(IFERROR(MID($Q6,19,7)+0,"")&lt;1130000,"",IFERROR(MID($Q6,19,7)+0,""))</f>
        <v/>
      </c>
      <c r="P6" s="25" t="str">
        <f>IF(M6="","",IF(N6="",M6,M6&amp;", "&amp;N6))</f>
        <v/>
      </c>
      <c r="Q6" s="25"/>
      <c r="R6" s="25">
        <v>1137006</v>
      </c>
      <c r="S6" s="35" t="s">
        <v>23</v>
      </c>
      <c r="T6" s="34" t="s">
        <v>24</v>
      </c>
      <c r="U6" s="185" t="s">
        <v>22</v>
      </c>
      <c r="V6" s="187" t="s">
        <v>22</v>
      </c>
      <c r="W6" s="189">
        <v>159</v>
      </c>
      <c r="X6" s="31">
        <v>175</v>
      </c>
      <c r="Y6" s="90">
        <f>IFERROR(ROUND(X6/W6-1,2),"")</f>
        <v>0.1</v>
      </c>
      <c r="Z6" s="31">
        <f>IF(OR(S6="VLD MLC components",S6="VLD MLC pipes",S6="VLD PEX components",S6="VLD PEX pipes",S6="VLD PHC components",S6="VLD PHC pipes",S6="Controls VLD"),"По запросу",X6)</f>
        <v>175</v>
      </c>
      <c r="AA6" s="63">
        <f>ROUND(X6/1.2,3)</f>
        <v>145.833</v>
      </c>
      <c r="AB6" s="23">
        <v>132.5</v>
      </c>
      <c r="AC6" s="190">
        <f>IFERROR(ROUND(AA6/AB6-1,2),"")</f>
        <v>0.1</v>
      </c>
      <c r="AD6" s="25">
        <v>9.5000000000000001E-2</v>
      </c>
      <c r="AE6" s="25">
        <v>7.5087999999999999E-4</v>
      </c>
      <c r="AF6" s="25">
        <v>106250</v>
      </c>
      <c r="AG6" s="25">
        <v>97400</v>
      </c>
      <c r="AH6" s="25">
        <v>0</v>
      </c>
      <c r="AI6" s="25">
        <v>0</v>
      </c>
      <c r="AJ6" s="25" t="s">
        <v>20</v>
      </c>
      <c r="AK6" s="22" t="s">
        <v>20</v>
      </c>
      <c r="AL6" s="25" t="s">
        <v>20</v>
      </c>
      <c r="AM6" s="149">
        <v>100</v>
      </c>
      <c r="AN6" s="149">
        <v>760</v>
      </c>
      <c r="AO6" s="149">
        <v>760</v>
      </c>
      <c r="AP6" s="149">
        <v>130</v>
      </c>
      <c r="AQ6" s="149">
        <v>9.5</v>
      </c>
      <c r="AR6" s="149">
        <v>7.5088000000000002E-2</v>
      </c>
      <c r="AS6" s="175"/>
      <c r="AT6" s="176"/>
      <c r="AU6" s="175"/>
      <c r="AV6" s="175"/>
      <c r="AW6" s="175"/>
      <c r="AX6" s="175"/>
      <c r="AY6" s="175"/>
      <c r="AZ6" s="23"/>
      <c r="BC6">
        <v>175</v>
      </c>
      <c r="BD6" t="str">
        <f>IF(Z6=BC6,"OK")</f>
        <v>OK</v>
      </c>
      <c r="BN6" s="183"/>
    </row>
    <row r="7" spans="1:66" ht="25.5" x14ac:dyDescent="0.25">
      <c r="A7" s="51"/>
      <c r="B7" s="94">
        <v>3</v>
      </c>
      <c r="C7" s="43">
        <v>1137006</v>
      </c>
      <c r="D7" s="37">
        <v>1135613</v>
      </c>
      <c r="E7" s="228" t="s">
        <v>6777</v>
      </c>
      <c r="F7" s="212" t="s">
        <v>655</v>
      </c>
      <c r="G7" s="102" t="s">
        <v>2182</v>
      </c>
      <c r="H7" s="46" t="str">
        <f>IFERROR(IFERROR(IF(SEARCH("Usystems",$E7)&gt;0,"Usystems"),IF(SEARCH("RIIFO",$E7)&gt;0,"RIIFO","Uponor")),"Uponor")</f>
        <v>Usystems</v>
      </c>
      <c r="I7" s="25">
        <f>IFERROR(MID($D7,1,7)+0,"")</f>
        <v>1135613</v>
      </c>
      <c r="J7" s="25" t="str">
        <f>IFERROR(MID($D7,10,7)+0,"")</f>
        <v/>
      </c>
      <c r="K7" s="25" t="str">
        <f>IFERROR(MID($D7,19,7)+0,"")</f>
        <v/>
      </c>
      <c r="L7" s="25" t="str">
        <f>IFERROR(MID($D7,28,7)+0,"")</f>
        <v/>
      </c>
      <c r="M7" s="25" t="str">
        <f>IF(IFERROR(MID($Q7,1,7)+0,"")&lt;1130000,IF(INDEX(C:C,MATCH(LEFT(Q7,7)+0,I:I,0))&lt;1130000,"",INDEX(C:C,MATCH(LEFT(Q7,7)+0,I:I,0))),IFERROR(MID($Q7,1,7)+0,""))</f>
        <v/>
      </c>
      <c r="N7" s="25" t="str">
        <f>IF(IFERROR(MID($Q7,10,7)+0,"")&lt;1130000,"",IFERROR(MID($Q7,10,7)+0,""))</f>
        <v/>
      </c>
      <c r="O7" s="25" t="str">
        <f>IF(IFERROR(MID($Q7,19,7)+0,"")&lt;1130000,"",IFERROR(MID($Q7,19,7)+0,""))</f>
        <v/>
      </c>
      <c r="P7" s="25" t="str">
        <f>IF(M7="","",IF(N7="",M7,M7&amp;", "&amp;N7))</f>
        <v/>
      </c>
      <c r="Q7" s="25"/>
      <c r="R7" s="25">
        <v>1137005</v>
      </c>
      <c r="S7" s="35" t="s">
        <v>23</v>
      </c>
      <c r="T7" s="34" t="s">
        <v>24</v>
      </c>
      <c r="U7" s="185" t="s">
        <v>22</v>
      </c>
      <c r="V7" s="188" t="s">
        <v>22</v>
      </c>
      <c r="W7" s="189">
        <v>159</v>
      </c>
      <c r="X7" s="31">
        <v>175</v>
      </c>
      <c r="Y7" s="90">
        <f>IFERROR(ROUND(X7/W7-1,2),"")</f>
        <v>0.1</v>
      </c>
      <c r="Z7" s="31">
        <f>IF(OR(S7="VLD MLC components",S7="VLD MLC pipes",S7="VLD PEX components",S7="VLD PEX pipes",S7="VLD PHC components",S7="VLD PHC pipes",S7="Controls VLD"),"По запросу",X7)</f>
        <v>175</v>
      </c>
      <c r="AA7" s="63">
        <f>ROUND(X7/1.2,3)</f>
        <v>145.833</v>
      </c>
      <c r="AB7" s="23">
        <v>132.5</v>
      </c>
      <c r="AC7" s="190">
        <f>IFERROR(ROUND(AA7/AB7-1,2),"")</f>
        <v>0.1</v>
      </c>
      <c r="AD7" s="25">
        <v>9.5000000000000001E-2</v>
      </c>
      <c r="AE7" s="25">
        <v>4.7652000000000003E-4</v>
      </c>
      <c r="AF7" s="25">
        <v>157200</v>
      </c>
      <c r="AG7" s="25">
        <v>123600</v>
      </c>
      <c r="AH7" s="25">
        <v>0</v>
      </c>
      <c r="AI7" s="25">
        <v>0</v>
      </c>
      <c r="AJ7" s="25" t="s">
        <v>20</v>
      </c>
      <c r="AK7" s="22" t="s">
        <v>20</v>
      </c>
      <c r="AL7" s="25" t="s">
        <v>20</v>
      </c>
      <c r="AM7" s="149">
        <v>400</v>
      </c>
      <c r="AN7" s="149">
        <v>760</v>
      </c>
      <c r="AO7" s="149">
        <v>760</v>
      </c>
      <c r="AP7" s="149">
        <v>330</v>
      </c>
      <c r="AQ7" s="149">
        <v>38</v>
      </c>
      <c r="AR7" s="149">
        <v>0.190608</v>
      </c>
      <c r="AS7" s="175"/>
      <c r="AT7" s="176"/>
      <c r="AU7" s="175"/>
      <c r="AV7" s="175"/>
      <c r="AW7" s="175"/>
      <c r="AX7" s="175"/>
      <c r="AY7" s="175"/>
      <c r="AZ7" s="23"/>
      <c r="BC7">
        <v>175</v>
      </c>
      <c r="BD7" t="str">
        <f>IF(Z7=BC7,"OK")</f>
        <v>OK</v>
      </c>
      <c r="BN7" s="183"/>
    </row>
    <row r="8" spans="1:66" ht="25.5" x14ac:dyDescent="0.25">
      <c r="A8" s="51"/>
      <c r="B8" s="94">
        <v>4</v>
      </c>
      <c r="C8" s="43">
        <v>1137008</v>
      </c>
      <c r="D8" s="37">
        <v>1135975</v>
      </c>
      <c r="E8" s="228" t="s">
        <v>6775</v>
      </c>
      <c r="F8" s="212" t="s">
        <v>655</v>
      </c>
      <c r="G8" s="102" t="s">
        <v>2182</v>
      </c>
      <c r="H8" s="46" t="str">
        <f>IFERROR(IFERROR(IF(SEARCH("Usystems",$E8)&gt;0,"Usystems"),IF(SEARCH("RIIFO",$E8)&gt;0,"RIIFO","Uponor")),"Uponor")</f>
        <v>Usystems</v>
      </c>
      <c r="I8" s="25">
        <f>IFERROR(MID($D8,1,7)+0,"")</f>
        <v>1135975</v>
      </c>
      <c r="J8" s="25" t="str">
        <f>IFERROR(MID($D8,10,7)+0,"")</f>
        <v/>
      </c>
      <c r="K8" s="25" t="str">
        <f>IFERROR(MID($D8,19,7)+0,"")</f>
        <v/>
      </c>
      <c r="L8" s="25" t="str">
        <f>IFERROR(MID($D8,28,7)+0,"")</f>
        <v/>
      </c>
      <c r="M8" s="25" t="str">
        <f>IF(IFERROR(MID($Q8,1,7)+0,"")&lt;1130000,IF(INDEX(C:C,MATCH(LEFT(Q8,7)+0,I:I,0))&lt;1130000,"",INDEX(C:C,MATCH(LEFT(Q8,7)+0,I:I,0))),IFERROR(MID($Q8,1,7)+0,""))</f>
        <v/>
      </c>
      <c r="N8" s="25" t="str">
        <f>IF(IFERROR(MID($Q8,10,7)+0,"")&lt;1130000,"",IFERROR(MID($Q8,10,7)+0,""))</f>
        <v/>
      </c>
      <c r="O8" s="25" t="str">
        <f>IF(IFERROR(MID($Q8,19,7)+0,"")&lt;1130000,"",IFERROR(MID($Q8,19,7)+0,""))</f>
        <v/>
      </c>
      <c r="P8" s="25" t="str">
        <f>IF(M8="","",IF(N8="",M8,M8&amp;", "&amp;N8))</f>
        <v/>
      </c>
      <c r="Q8" s="25"/>
      <c r="R8" s="25">
        <v>1137009</v>
      </c>
      <c r="S8" s="35" t="s">
        <v>23</v>
      </c>
      <c r="T8" s="34" t="s">
        <v>24</v>
      </c>
      <c r="U8" s="185" t="s">
        <v>22</v>
      </c>
      <c r="V8" s="188" t="s">
        <v>22</v>
      </c>
      <c r="W8" s="189">
        <v>239</v>
      </c>
      <c r="X8" s="31">
        <v>263</v>
      </c>
      <c r="Y8" s="90">
        <f>IFERROR(ROUND(X8/W8-1,2),"")</f>
        <v>0.1</v>
      </c>
      <c r="Z8" s="31">
        <f>IF(OR(S8="VLD MLC components",S8="VLD MLC pipes",S8="VLD PEX components",S8="VLD PEX pipes",S8="VLD PHC components",S8="VLD PHC pipes",S8="Controls VLD"),"По запросу",X8)</f>
        <v>263</v>
      </c>
      <c r="AA8" s="63">
        <f>ROUND(X8/1.2,3)</f>
        <v>219.167</v>
      </c>
      <c r="AB8" s="23">
        <v>199.167</v>
      </c>
      <c r="AC8" s="190">
        <f>IFERROR(ROUND(AA8/AB8-1,2),"")</f>
        <v>0.1</v>
      </c>
      <c r="AD8" s="25">
        <v>0.151</v>
      </c>
      <c r="AE8" s="25">
        <v>8.6639999999999992E-4</v>
      </c>
      <c r="AF8" s="25">
        <v>15200</v>
      </c>
      <c r="AG8" s="25">
        <v>13400</v>
      </c>
      <c r="AH8" s="25">
        <v>0</v>
      </c>
      <c r="AI8" s="25">
        <v>0</v>
      </c>
      <c r="AJ8" s="25" t="s">
        <v>20</v>
      </c>
      <c r="AK8" s="22" t="s">
        <v>20</v>
      </c>
      <c r="AL8" s="25" t="s">
        <v>20</v>
      </c>
      <c r="AM8" s="149">
        <v>100</v>
      </c>
      <c r="AN8" s="149">
        <v>760</v>
      </c>
      <c r="AO8" s="149">
        <v>760</v>
      </c>
      <c r="AP8" s="149">
        <v>150</v>
      </c>
      <c r="AQ8" s="149">
        <v>15.1</v>
      </c>
      <c r="AR8" s="149">
        <v>8.6639999999999995E-2</v>
      </c>
      <c r="AS8" s="175"/>
      <c r="AT8" s="176"/>
      <c r="AU8" s="175"/>
      <c r="AV8" s="175"/>
      <c r="AW8" s="175"/>
      <c r="AX8" s="175"/>
      <c r="AY8" s="175"/>
      <c r="AZ8" s="23"/>
      <c r="BC8">
        <v>263</v>
      </c>
      <c r="BD8" t="str">
        <f>IF(Z8=BC8,"OK")</f>
        <v>OK</v>
      </c>
      <c r="BN8" s="183"/>
    </row>
    <row r="9" spans="1:66" ht="25.5" x14ac:dyDescent="0.25">
      <c r="A9" s="51"/>
      <c r="B9" s="94">
        <v>5</v>
      </c>
      <c r="C9" s="43">
        <v>1137009</v>
      </c>
      <c r="D9" s="37">
        <v>1135614</v>
      </c>
      <c r="E9" s="228" t="s">
        <v>6774</v>
      </c>
      <c r="F9" s="212" t="s">
        <v>655</v>
      </c>
      <c r="G9" s="102" t="s">
        <v>2182</v>
      </c>
      <c r="H9" s="46" t="str">
        <f>IFERROR(IFERROR(IF(SEARCH("Usystems",$E9)&gt;0,"Usystems"),IF(SEARCH("RIIFO",$E9)&gt;0,"RIIFO","Uponor")),"Uponor")</f>
        <v>Usystems</v>
      </c>
      <c r="I9" s="25">
        <f>IFERROR(MID($D9,1,7)+0,"")</f>
        <v>1135614</v>
      </c>
      <c r="J9" s="25" t="str">
        <f>IFERROR(MID($D9,10,7)+0,"")</f>
        <v/>
      </c>
      <c r="K9" s="25" t="str">
        <f>IFERROR(MID($D9,19,7)+0,"")</f>
        <v/>
      </c>
      <c r="L9" s="25" t="str">
        <f>IFERROR(MID($D9,28,7)+0,"")</f>
        <v/>
      </c>
      <c r="M9" s="25" t="str">
        <f>IF(IFERROR(MID($Q9,1,7)+0,"")&lt;1130000,IF(INDEX(C:C,MATCH(LEFT(Q9,7)+0,I:I,0))&lt;1130000,"",INDEX(C:C,MATCH(LEFT(Q9,7)+0,I:I,0))),IFERROR(MID($Q9,1,7)+0,""))</f>
        <v/>
      </c>
      <c r="N9" s="25" t="str">
        <f>IF(IFERROR(MID($Q9,10,7)+0,"")&lt;1130000,"",IFERROR(MID($Q9,10,7)+0,""))</f>
        <v/>
      </c>
      <c r="O9" s="25" t="str">
        <f>IF(IFERROR(MID($Q9,19,7)+0,"")&lt;1130000,"",IFERROR(MID($Q9,19,7)+0,""))</f>
        <v/>
      </c>
      <c r="P9" s="25" t="str">
        <f>IF(M9="","",IF(N9="",M9,M9&amp;", "&amp;N9))</f>
        <v/>
      </c>
      <c r="Q9" s="25"/>
      <c r="R9" s="25">
        <v>1137008</v>
      </c>
      <c r="S9" s="35" t="s">
        <v>23</v>
      </c>
      <c r="T9" s="34" t="s">
        <v>24</v>
      </c>
      <c r="U9" s="185" t="s">
        <v>22</v>
      </c>
      <c r="V9" s="188" t="s">
        <v>22</v>
      </c>
      <c r="W9" s="189">
        <v>239</v>
      </c>
      <c r="X9" s="31">
        <v>263</v>
      </c>
      <c r="Y9" s="90">
        <f>IFERROR(ROUND(X9/W9-1,2),"")</f>
        <v>0.1</v>
      </c>
      <c r="Z9" s="31">
        <f>IF(OR(S9="VLD MLC components",S9="VLD MLC pipes",S9="VLD PEX components",S9="VLD PEX pipes",S9="VLD PHC components",S9="VLD PHC pipes",S9="Controls VLD"),"По запросу",X9)</f>
        <v>263</v>
      </c>
      <c r="AA9" s="63">
        <f>ROUND(X9/1.2,3)</f>
        <v>219.167</v>
      </c>
      <c r="AB9" s="23">
        <v>199.167</v>
      </c>
      <c r="AC9" s="190">
        <f>IFERROR(ROUND(AA9/AB9-1,2),"")</f>
        <v>0.1</v>
      </c>
      <c r="AD9" s="25">
        <v>0.151</v>
      </c>
      <c r="AE9" s="25">
        <v>6.5461333333333334E-4</v>
      </c>
      <c r="AF9" s="25">
        <v>132900</v>
      </c>
      <c r="AG9" s="25">
        <v>154200</v>
      </c>
      <c r="AH9" s="25">
        <v>0</v>
      </c>
      <c r="AI9" s="25">
        <v>0</v>
      </c>
      <c r="AJ9" s="25" t="s">
        <v>20</v>
      </c>
      <c r="AK9" s="22" t="s">
        <v>20</v>
      </c>
      <c r="AL9" s="25" t="s">
        <v>20</v>
      </c>
      <c r="AM9" s="149">
        <v>300</v>
      </c>
      <c r="AN9" s="149">
        <v>760</v>
      </c>
      <c r="AO9" s="149">
        <v>760</v>
      </c>
      <c r="AP9" s="149">
        <v>340</v>
      </c>
      <c r="AQ9" s="149">
        <v>45.3</v>
      </c>
      <c r="AR9" s="149">
        <v>0.196384</v>
      </c>
      <c r="AS9" s="175"/>
      <c r="AT9" s="176"/>
      <c r="AU9" s="175"/>
      <c r="AV9" s="175"/>
      <c r="AW9" s="175"/>
      <c r="AX9" s="175"/>
      <c r="AY9" s="175"/>
      <c r="AZ9" s="23"/>
      <c r="BC9">
        <v>263</v>
      </c>
      <c r="BD9" t="str">
        <f>IF(Z9=BC9,"OK")</f>
        <v>OK</v>
      </c>
      <c r="BN9" s="183"/>
    </row>
    <row r="10" spans="1:66" ht="25.5" x14ac:dyDescent="0.25">
      <c r="A10" s="51"/>
      <c r="B10" s="94">
        <v>6</v>
      </c>
      <c r="C10" s="43">
        <v>1137011</v>
      </c>
      <c r="D10" s="37">
        <v>1135615</v>
      </c>
      <c r="E10" s="228" t="s">
        <v>6772</v>
      </c>
      <c r="F10" s="212" t="s">
        <v>655</v>
      </c>
      <c r="G10" s="102" t="s">
        <v>2182</v>
      </c>
      <c r="H10" s="46" t="str">
        <f>IFERROR(IFERROR(IF(SEARCH("Usystems",$E10)&gt;0,"Usystems"),IF(SEARCH("RIIFO",$E10)&gt;0,"RIIFO","Uponor")),"Uponor")</f>
        <v>Usystems</v>
      </c>
      <c r="I10" s="25">
        <f>IFERROR(MID($D10,1,7)+0,"")</f>
        <v>1135615</v>
      </c>
      <c r="J10" s="25" t="str">
        <f>IFERROR(MID($D10,10,7)+0,"")</f>
        <v/>
      </c>
      <c r="K10" s="25" t="str">
        <f>IFERROR(MID($D10,19,7)+0,"")</f>
        <v/>
      </c>
      <c r="L10" s="25" t="str">
        <f>IFERROR(MID($D10,28,7)+0,"")</f>
        <v/>
      </c>
      <c r="M10" s="25" t="str">
        <f>IF(IFERROR(MID($Q10,1,7)+0,"")&lt;1130000,IF(INDEX(C:C,MATCH(LEFT(Q10,7)+0,I:I,0))&lt;1130000,"",INDEX(C:C,MATCH(LEFT(Q10,7)+0,I:I,0))),IFERROR(MID($Q10,1,7)+0,""))</f>
        <v/>
      </c>
      <c r="N10" s="25" t="str">
        <f>IF(IFERROR(MID($Q10,10,7)+0,"")&lt;1130000,"",IFERROR(MID($Q10,10,7)+0,""))</f>
        <v/>
      </c>
      <c r="O10" s="25" t="str">
        <f>IF(IFERROR(MID($Q10,19,7)+0,"")&lt;1130000,"",IFERROR(MID($Q10,19,7)+0,""))</f>
        <v/>
      </c>
      <c r="P10" s="25" t="str">
        <f>IF(M10="","",IF(N10="",M10,M10&amp;", "&amp;N10))</f>
        <v/>
      </c>
      <c r="Q10" s="25"/>
      <c r="R10" s="25"/>
      <c r="S10" s="35" t="s">
        <v>23</v>
      </c>
      <c r="T10" s="34" t="s">
        <v>24</v>
      </c>
      <c r="U10" s="185" t="s">
        <v>22</v>
      </c>
      <c r="V10" s="188" t="s">
        <v>22</v>
      </c>
      <c r="W10" s="189">
        <v>403</v>
      </c>
      <c r="X10" s="31">
        <v>443</v>
      </c>
      <c r="Y10" s="90">
        <f>IFERROR(ROUND(X10/W10-1,2),"")</f>
        <v>0.1</v>
      </c>
      <c r="Z10" s="31">
        <f>IF(OR(S10="VLD MLC components",S10="VLD MLC pipes",S10="VLD PEX components",S10="VLD PEX pipes",S10="VLD PHC components",S10="VLD PHC pipes",S10="Controls VLD"),"По запросу",X10)</f>
        <v>443</v>
      </c>
      <c r="AA10" s="63">
        <f>ROUND(X10/1.2,3)</f>
        <v>369.16699999999997</v>
      </c>
      <c r="AB10" s="23">
        <v>335.83300000000003</v>
      </c>
      <c r="AC10" s="190">
        <f>IFERROR(ROUND(AA10/AB10-1,2),"")</f>
        <v>0.1</v>
      </c>
      <c r="AD10" s="25">
        <v>0.24</v>
      </c>
      <c r="AE10" s="25">
        <v>1.38624E-3</v>
      </c>
      <c r="AF10" s="25">
        <v>28400</v>
      </c>
      <c r="AG10" s="25">
        <v>48400</v>
      </c>
      <c r="AH10" s="25">
        <v>0</v>
      </c>
      <c r="AI10" s="25">
        <v>0</v>
      </c>
      <c r="AJ10" s="25" t="s">
        <v>20</v>
      </c>
      <c r="AK10" s="22" t="s">
        <v>20</v>
      </c>
      <c r="AL10" s="25" t="s">
        <v>20</v>
      </c>
      <c r="AM10" s="149">
        <v>50</v>
      </c>
      <c r="AN10" s="149">
        <v>760</v>
      </c>
      <c r="AO10" s="149">
        <v>760</v>
      </c>
      <c r="AP10" s="149">
        <v>120</v>
      </c>
      <c r="AQ10" s="149">
        <v>12</v>
      </c>
      <c r="AR10" s="149">
        <v>6.9311999999999999E-2</v>
      </c>
      <c r="AS10" s="175"/>
      <c r="AT10" s="176"/>
      <c r="AU10" s="175"/>
      <c r="AV10" s="175"/>
      <c r="AW10" s="175"/>
      <c r="AX10" s="175"/>
      <c r="AY10" s="175"/>
      <c r="AZ10" s="23"/>
      <c r="BC10">
        <v>443</v>
      </c>
      <c r="BD10" t="str">
        <f>IF(Z10=BC10,"OK")</f>
        <v>OK</v>
      </c>
      <c r="BN10" s="183"/>
    </row>
    <row r="11" spans="1:66" ht="25.5" x14ac:dyDescent="0.25">
      <c r="A11" s="51"/>
      <c r="B11" s="94">
        <v>7</v>
      </c>
      <c r="C11" s="43">
        <v>1137014</v>
      </c>
      <c r="D11" s="37">
        <v>1135616</v>
      </c>
      <c r="E11" s="228" t="s">
        <v>6769</v>
      </c>
      <c r="F11" s="212" t="s">
        <v>655</v>
      </c>
      <c r="G11" s="102" t="s">
        <v>2182</v>
      </c>
      <c r="H11" s="46" t="str">
        <f>IFERROR(IFERROR(IF(SEARCH("Usystems",$E11)&gt;0,"Usystems"),IF(SEARCH("RIIFO",$E11)&gt;0,"RIIFO","Uponor")),"Uponor")</f>
        <v>Usystems</v>
      </c>
      <c r="I11" s="25">
        <f>IFERROR(MID($D11,1,7)+0,"")</f>
        <v>1135616</v>
      </c>
      <c r="J11" s="25" t="str">
        <f>IFERROR(MID($D11,10,7)+0,"")</f>
        <v/>
      </c>
      <c r="K11" s="25" t="str">
        <f>IFERROR(MID($D11,19,7)+0,"")</f>
        <v/>
      </c>
      <c r="L11" s="25" t="str">
        <f>IFERROR(MID($D11,28,7)+0,"")</f>
        <v/>
      </c>
      <c r="M11" s="25" t="str">
        <f>IF(IFERROR(MID($Q11,1,7)+0,"")&lt;1130000,IF(INDEX(C:C,MATCH(LEFT(Q11,7)+0,I:I,0))&lt;1130000,"",INDEX(C:C,MATCH(LEFT(Q11,7)+0,I:I,0))),IFERROR(MID($Q11,1,7)+0,""))</f>
        <v/>
      </c>
      <c r="N11" s="25" t="str">
        <f>IF(IFERROR(MID($Q11,10,7)+0,"")&lt;1130000,"",IFERROR(MID($Q11,10,7)+0,""))</f>
        <v/>
      </c>
      <c r="O11" s="25" t="str">
        <f>IF(IFERROR(MID($Q11,19,7)+0,"")&lt;1130000,"",IFERROR(MID($Q11,19,7)+0,""))</f>
        <v/>
      </c>
      <c r="P11" s="25" t="str">
        <f>IF(M11="","",IF(N11="",M11,M11&amp;", "&amp;N11))</f>
        <v/>
      </c>
      <c r="Q11" s="25"/>
      <c r="R11" s="25"/>
      <c r="S11" s="35" t="s">
        <v>23</v>
      </c>
      <c r="T11" s="34" t="s">
        <v>24</v>
      </c>
      <c r="U11" s="185" t="s">
        <v>22</v>
      </c>
      <c r="V11" s="188" t="s">
        <v>22</v>
      </c>
      <c r="W11" s="189">
        <v>608</v>
      </c>
      <c r="X11" s="31">
        <v>669</v>
      </c>
      <c r="Y11" s="90">
        <f>IFERROR(ROUND(X11/W11-1,2),"")</f>
        <v>0.1</v>
      </c>
      <c r="Z11" s="31">
        <f>IF(OR(S11="VLD MLC components",S11="VLD MLC pipes",S11="VLD PEX components",S11="VLD PEX pipes",S11="VLD PHC components",S11="VLD PHC pipes",S11="Controls VLD"),"По запросу",X11)</f>
        <v>669</v>
      </c>
      <c r="AA11" s="63">
        <f>ROUND(X11/1.2,3)</f>
        <v>557.5</v>
      </c>
      <c r="AB11" s="23">
        <v>506.66699999999997</v>
      </c>
      <c r="AC11" s="190">
        <f>IFERROR(ROUND(AA11/AB11-1,2),"")</f>
        <v>0.1</v>
      </c>
      <c r="AD11" s="25">
        <v>0.38500000000000001</v>
      </c>
      <c r="AE11" s="25">
        <v>2.7724799999999999E-3</v>
      </c>
      <c r="AF11" s="25">
        <v>49600</v>
      </c>
      <c r="AG11" s="25">
        <v>46650</v>
      </c>
      <c r="AH11" s="25">
        <v>0</v>
      </c>
      <c r="AI11" s="25">
        <v>0</v>
      </c>
      <c r="AJ11" s="25" t="s">
        <v>20</v>
      </c>
      <c r="AK11" s="22" t="s">
        <v>20</v>
      </c>
      <c r="AL11" s="25" t="s">
        <v>20</v>
      </c>
      <c r="AM11" s="149">
        <v>50</v>
      </c>
      <c r="AN11" s="149">
        <v>760</v>
      </c>
      <c r="AO11" s="149">
        <v>760</v>
      </c>
      <c r="AP11" s="149">
        <v>240</v>
      </c>
      <c r="AQ11" s="149">
        <v>19.25</v>
      </c>
      <c r="AR11" s="149">
        <v>0.138624</v>
      </c>
      <c r="AS11" s="175"/>
      <c r="AT11" s="176"/>
      <c r="AU11" s="175"/>
      <c r="AV11" s="175"/>
      <c r="AW11" s="175"/>
      <c r="AX11" s="175"/>
      <c r="AY11" s="175"/>
      <c r="AZ11" s="23"/>
      <c r="BC11">
        <v>669</v>
      </c>
      <c r="BD11" t="str">
        <f>IF(Z11=BC11,"OK")</f>
        <v>OK</v>
      </c>
      <c r="BN11" s="183"/>
    </row>
    <row r="12" spans="1:66" ht="25.5" x14ac:dyDescent="0.25">
      <c r="A12" s="51"/>
      <c r="B12" s="94">
        <v>8</v>
      </c>
      <c r="C12" s="43">
        <v>1135974</v>
      </c>
      <c r="D12" s="37">
        <v>1033896</v>
      </c>
      <c r="E12" s="26" t="s">
        <v>6778</v>
      </c>
      <c r="F12" s="212" t="s">
        <v>655</v>
      </c>
      <c r="G12" s="127" t="s">
        <v>27</v>
      </c>
      <c r="H12" s="46" t="str">
        <f>IFERROR(IFERROR(IF(SEARCH("Usystems",$E12)&gt;0,"Usystems"),IF(SEARCH("RIIFO",$E12)&gt;0,"RIIFO","Uponor")),"Uponor")</f>
        <v>Usystems</v>
      </c>
      <c r="I12" s="25">
        <f>IFERROR(MID($D12,1,7)+0,"")</f>
        <v>1033896</v>
      </c>
      <c r="J12" s="25" t="str">
        <f>IFERROR(MID($D12,10,7)+0,"")</f>
        <v/>
      </c>
      <c r="K12" s="25" t="str">
        <f>IFERROR(MID($D12,19,7)+0,"")</f>
        <v/>
      </c>
      <c r="L12" s="25" t="str">
        <f>IFERROR(MID($D12,28,7)+0,"")</f>
        <v/>
      </c>
      <c r="M12" s="25">
        <f>IF(IFERROR(MID($Q12,1,7)+0,"")&lt;1130000,IF(INDEX(C:C,MATCH(LEFT(Q12,7)+0,I:I,0))&lt;1130000,"",INDEX(C:C,MATCH(LEFT(Q12,7)+0,I:I,0))),IFERROR(MID($Q12,1,7)+0,""))</f>
        <v>1137005</v>
      </c>
      <c r="N12" s="25" t="str">
        <f>IF(IFERROR(MID($Q12,10,7)+0,"")&lt;1130000,"",IFERROR(MID($Q12,10,7)+0,""))</f>
        <v/>
      </c>
      <c r="O12" s="25" t="str">
        <f>IF(IFERROR(MID($Q12,19,7)+0,"")&lt;1130000,"",IFERROR(MID($Q12,19,7)+0,""))</f>
        <v/>
      </c>
      <c r="P12" s="25">
        <f>IF(M12="","",IF(N12="",M12,M12&amp;", "&amp;N12))</f>
        <v>1137005</v>
      </c>
      <c r="Q12" s="25">
        <v>1137005</v>
      </c>
      <c r="R12" s="43">
        <v>1135613</v>
      </c>
      <c r="S12" s="35" t="s">
        <v>23</v>
      </c>
      <c r="T12" s="34" t="s">
        <v>418</v>
      </c>
      <c r="U12" s="186">
        <v>133</v>
      </c>
      <c r="V12" s="188">
        <v>142</v>
      </c>
      <c r="W12" s="189">
        <v>159</v>
      </c>
      <c r="X12" s="31">
        <v>175</v>
      </c>
      <c r="Y12" s="90">
        <f>IFERROR(ROUND(X12/W12-1,2),"")</f>
        <v>0.1</v>
      </c>
      <c r="Z12" s="31">
        <f>IF(OR(S12="VLD MLC components",S12="VLD MLC pipes",S12="VLD PEX components",S12="VLD PEX pipes",S12="VLD PHC components",S12="VLD PHC pipes",S12="Controls VLD"),"По запросу",X12)</f>
        <v>175</v>
      </c>
      <c r="AA12" s="63">
        <f>ROUND(X12/1.2,3)</f>
        <v>145.833</v>
      </c>
      <c r="AB12" s="23">
        <v>132.5</v>
      </c>
      <c r="AC12" s="190">
        <f>IFERROR(ROUND(AA12/AB12-1,2),"")</f>
        <v>0.1</v>
      </c>
      <c r="AD12" s="25">
        <v>9.5000000000000001E-2</v>
      </c>
      <c r="AE12" s="25">
        <v>7.5087999999999999E-4</v>
      </c>
      <c r="AF12" s="25">
        <v>0</v>
      </c>
      <c r="AG12" s="25">
        <v>74200</v>
      </c>
      <c r="AH12" s="25">
        <v>437100</v>
      </c>
      <c r="AI12" s="25">
        <v>192200</v>
      </c>
      <c r="AJ12" s="25" t="s">
        <v>20</v>
      </c>
      <c r="AK12" s="42" t="s">
        <v>19</v>
      </c>
      <c r="AL12" s="25" t="s">
        <v>20</v>
      </c>
      <c r="AM12" s="25">
        <v>100</v>
      </c>
      <c r="AN12" s="25">
        <v>760</v>
      </c>
      <c r="AO12" s="25">
        <v>760</v>
      </c>
      <c r="AP12" s="25">
        <v>130</v>
      </c>
      <c r="AQ12" s="25">
        <v>9.5</v>
      </c>
      <c r="AR12" s="25">
        <v>7.5088000000000002E-2</v>
      </c>
      <c r="AS12" s="157">
        <v>30900</v>
      </c>
      <c r="AT12" s="156">
        <v>44743</v>
      </c>
      <c r="AU12" s="91" t="s">
        <v>3611</v>
      </c>
      <c r="AV12" s="91" t="s">
        <v>152</v>
      </c>
      <c r="AW12" s="91" t="s">
        <v>152</v>
      </c>
      <c r="AX12" s="91" t="s">
        <v>152</v>
      </c>
      <c r="AY12" s="91" t="s">
        <v>152</v>
      </c>
      <c r="AZ12" s="92" t="s">
        <v>21</v>
      </c>
      <c r="BA12" s="25" t="s">
        <v>6776</v>
      </c>
      <c r="BB12" t="s">
        <v>25</v>
      </c>
      <c r="BC12">
        <v>175</v>
      </c>
      <c r="BD12" t="str">
        <f>IF(Z12=BC12,"OK")</f>
        <v>OK</v>
      </c>
      <c r="BL12" t="str">
        <f>IF(ABS(AN12*AO12*AP12/1000000000/AR12-1)&lt;0.1,"OK","NO")</f>
        <v>OK</v>
      </c>
      <c r="BN12" s="183"/>
    </row>
    <row r="13" spans="1:66" ht="25.5" x14ac:dyDescent="0.25">
      <c r="A13" s="51"/>
      <c r="B13" s="94">
        <v>9</v>
      </c>
      <c r="C13" s="43">
        <v>1135613</v>
      </c>
      <c r="D13" s="24">
        <v>1033896</v>
      </c>
      <c r="E13" s="26" t="s">
        <v>6777</v>
      </c>
      <c r="F13" s="151" t="s">
        <v>655</v>
      </c>
      <c r="G13" s="127" t="s">
        <v>27</v>
      </c>
      <c r="H13" s="46" t="str">
        <f>IFERROR(IFERROR(IF(SEARCH("Usystems",$E13)&gt;0,"Usystems"),IF(SEARCH("RIIFO",$E13)&gt;0,"RIIFO","Uponor")),"Uponor")</f>
        <v>Usystems</v>
      </c>
      <c r="I13" s="25">
        <f>IFERROR(MID($D13,1,7)+0,"")</f>
        <v>1033896</v>
      </c>
      <c r="J13" s="25" t="str">
        <f>IFERROR(MID($D13,10,7)+0,"")</f>
        <v/>
      </c>
      <c r="K13" s="25" t="str">
        <f>IFERROR(MID($D13,19,7)+0,"")</f>
        <v/>
      </c>
      <c r="L13" s="25" t="str">
        <f>IFERROR(MID($D13,28,7)+0,"")</f>
        <v/>
      </c>
      <c r="M13" s="25">
        <f>IF(IFERROR(MID($Q13,1,7)+0,"")&lt;1130000,IF(INDEX(C:C,MATCH(LEFT(Q13,7)+0,I:I,0))&lt;1130000,"",INDEX(C:C,MATCH(LEFT(Q13,7)+0,I:I,0))),IFERROR(MID($Q13,1,7)+0,""))</f>
        <v>1137006</v>
      </c>
      <c r="N13" s="25" t="str">
        <f>IF(IFERROR(MID($Q13,10,7)+0,"")&lt;1130000,"",IFERROR(MID($Q13,10,7)+0,""))</f>
        <v/>
      </c>
      <c r="O13" s="25" t="str">
        <f>IF(IFERROR(MID($Q13,19,7)+0,"")&lt;1130000,"",IFERROR(MID($Q13,19,7)+0,""))</f>
        <v/>
      </c>
      <c r="P13" s="25">
        <f>IF(M13="","",IF(N13="",M13,M13&amp;", "&amp;N13))</f>
        <v>1137006</v>
      </c>
      <c r="Q13" s="25">
        <v>1137006</v>
      </c>
      <c r="R13" s="43">
        <v>1135974</v>
      </c>
      <c r="S13" s="35" t="s">
        <v>23</v>
      </c>
      <c r="T13" s="34" t="s">
        <v>24</v>
      </c>
      <c r="U13" s="185">
        <v>133</v>
      </c>
      <c r="V13" s="188">
        <v>142</v>
      </c>
      <c r="W13" s="189">
        <v>159</v>
      </c>
      <c r="X13" s="31">
        <v>175</v>
      </c>
      <c r="Y13" s="90">
        <f>IFERROR(ROUND(X13/W13-1,2),"")</f>
        <v>0.1</v>
      </c>
      <c r="Z13" s="31">
        <f>IF(OR(S13="VLD MLC components",S13="VLD MLC pipes",S13="VLD PEX components",S13="VLD PEX pipes",S13="VLD PHC components",S13="VLD PHC pipes",S13="Controls VLD"),"По запросу",X13)</f>
        <v>175</v>
      </c>
      <c r="AA13" s="63">
        <f>ROUND(X13/1.2,3)</f>
        <v>145.833</v>
      </c>
      <c r="AB13" s="23">
        <v>132.5</v>
      </c>
      <c r="AC13" s="190">
        <f>IFERROR(ROUND(AA13/AB13-1,2),"")</f>
        <v>0.1</v>
      </c>
      <c r="AD13" s="25">
        <v>9.5000000000000001E-2</v>
      </c>
      <c r="AE13" s="25">
        <v>4.7652000000000003E-4</v>
      </c>
      <c r="AF13" s="25">
        <v>0</v>
      </c>
      <c r="AG13" s="25">
        <v>31200</v>
      </c>
      <c r="AH13" s="25">
        <v>249800</v>
      </c>
      <c r="AI13" s="25">
        <v>453600</v>
      </c>
      <c r="AJ13" s="25" t="s">
        <v>20</v>
      </c>
      <c r="AK13" s="42" t="s">
        <v>19</v>
      </c>
      <c r="AL13" s="25" t="s">
        <v>20</v>
      </c>
      <c r="AM13" s="25">
        <v>400</v>
      </c>
      <c r="AN13" s="25">
        <v>760</v>
      </c>
      <c r="AO13" s="25">
        <v>760</v>
      </c>
      <c r="AP13" s="25">
        <v>330</v>
      </c>
      <c r="AQ13" s="25">
        <v>38</v>
      </c>
      <c r="AR13" s="25">
        <v>0.190608</v>
      </c>
      <c r="AS13" s="157">
        <v>3200</v>
      </c>
      <c r="AT13" s="93">
        <v>44713</v>
      </c>
      <c r="AU13" s="92" t="s">
        <v>3611</v>
      </c>
      <c r="AV13" s="91" t="s">
        <v>152</v>
      </c>
      <c r="AW13" s="92" t="s">
        <v>152</v>
      </c>
      <c r="AX13" s="92" t="s">
        <v>152</v>
      </c>
      <c r="AY13" s="91" t="s">
        <v>152</v>
      </c>
      <c r="AZ13" s="92" t="s">
        <v>21</v>
      </c>
      <c r="BA13" s="25" t="s">
        <v>6776</v>
      </c>
      <c r="BB13" t="s">
        <v>25</v>
      </c>
      <c r="BC13">
        <v>175</v>
      </c>
      <c r="BD13" t="str">
        <f>IF(Z13=BC13,"OK")</f>
        <v>OK</v>
      </c>
      <c r="BE13">
        <v>9.7000000000000003E-2</v>
      </c>
      <c r="BF13">
        <v>4.6406250000000001E-4</v>
      </c>
      <c r="BG13">
        <v>750</v>
      </c>
      <c r="BH13">
        <v>750</v>
      </c>
      <c r="BI13">
        <v>330</v>
      </c>
      <c r="BJ13">
        <v>38.799999999999997</v>
      </c>
      <c r="BK13">
        <v>0.18562500000000001</v>
      </c>
      <c r="BL13" t="str">
        <f>IF(ABS(AN13*AO13*AP13/1000000000/AR13-1)&lt;0.1,"OK","NO")</f>
        <v>OK</v>
      </c>
      <c r="BN13" s="183"/>
    </row>
    <row r="14" spans="1:66" ht="25.5" x14ac:dyDescent="0.25">
      <c r="A14" s="51"/>
      <c r="B14" s="94">
        <v>10</v>
      </c>
      <c r="C14" s="43">
        <v>1135975</v>
      </c>
      <c r="D14" s="37">
        <v>1033222</v>
      </c>
      <c r="E14" s="26" t="s">
        <v>6775</v>
      </c>
      <c r="F14" s="212" t="s">
        <v>655</v>
      </c>
      <c r="G14" s="127" t="s">
        <v>27</v>
      </c>
      <c r="H14" s="46" t="str">
        <f>IFERROR(IFERROR(IF(SEARCH("Usystems",$E14)&gt;0,"Usystems"),IF(SEARCH("RIIFO",$E14)&gt;0,"RIIFO","Uponor")),"Uponor")</f>
        <v>Usystems</v>
      </c>
      <c r="I14" s="25">
        <f>IFERROR(MID($D14,1,7)+0,"")</f>
        <v>1033222</v>
      </c>
      <c r="J14" s="25" t="str">
        <f>IFERROR(MID($D14,10,7)+0,"")</f>
        <v/>
      </c>
      <c r="K14" s="25" t="str">
        <f>IFERROR(MID($D14,19,7)+0,"")</f>
        <v/>
      </c>
      <c r="L14" s="25" t="str">
        <f>IFERROR(MID($D14,28,7)+0,"")</f>
        <v/>
      </c>
      <c r="M14" s="25">
        <f>IF(IFERROR(MID($Q14,1,7)+0,"")&lt;1130000,IF(INDEX(C:C,MATCH(LEFT(Q14,7)+0,I:I,0))&lt;1130000,"",INDEX(C:C,MATCH(LEFT(Q14,7)+0,I:I,0))),IFERROR(MID($Q14,1,7)+0,""))</f>
        <v>1137008</v>
      </c>
      <c r="N14" s="25" t="str">
        <f>IF(IFERROR(MID($Q14,10,7)+0,"")&lt;1130000,"",IFERROR(MID($Q14,10,7)+0,""))</f>
        <v/>
      </c>
      <c r="O14" s="25" t="str">
        <f>IF(IFERROR(MID($Q14,19,7)+0,"")&lt;1130000,"",IFERROR(MID($Q14,19,7)+0,""))</f>
        <v/>
      </c>
      <c r="P14" s="25">
        <f>IF(M14="","",IF(N14="",M14,M14&amp;", "&amp;N14))</f>
        <v>1137008</v>
      </c>
      <c r="Q14" s="25">
        <v>1137008</v>
      </c>
      <c r="R14" s="43">
        <v>1135614</v>
      </c>
      <c r="S14" s="35" t="s">
        <v>23</v>
      </c>
      <c r="T14" s="34" t="s">
        <v>418</v>
      </c>
      <c r="U14" s="185">
        <v>199</v>
      </c>
      <c r="V14" s="188">
        <v>213</v>
      </c>
      <c r="W14" s="189">
        <v>239</v>
      </c>
      <c r="X14" s="31">
        <v>263</v>
      </c>
      <c r="Y14" s="90">
        <f>IFERROR(ROUND(X14/W14-1,2),"")</f>
        <v>0.1</v>
      </c>
      <c r="Z14" s="31">
        <f>IF(OR(S14="VLD MLC components",S14="VLD MLC pipes",S14="VLD PEX components",S14="VLD PEX pipes",S14="VLD PHC components",S14="VLD PHC pipes",S14="Controls VLD"),"По запросу",X14)</f>
        <v>263</v>
      </c>
      <c r="AA14" s="63">
        <f>ROUND(X14/1.2,3)</f>
        <v>219.167</v>
      </c>
      <c r="AB14" s="23">
        <v>199.167</v>
      </c>
      <c r="AC14" s="190">
        <f>IFERROR(ROUND(AA14/AB14-1,2),"")</f>
        <v>0.1</v>
      </c>
      <c r="AD14" s="25">
        <v>0.151</v>
      </c>
      <c r="AE14" s="25">
        <v>8.6639999999999992E-4</v>
      </c>
      <c r="AF14" s="25">
        <v>0</v>
      </c>
      <c r="AG14" s="25">
        <v>41100</v>
      </c>
      <c r="AH14" s="25">
        <v>250900</v>
      </c>
      <c r="AI14" s="25">
        <v>215000</v>
      </c>
      <c r="AJ14" s="25" t="s">
        <v>20</v>
      </c>
      <c r="AK14" s="42" t="s">
        <v>19</v>
      </c>
      <c r="AL14" s="25" t="s">
        <v>20</v>
      </c>
      <c r="AM14" s="25">
        <v>100</v>
      </c>
      <c r="AN14" s="25">
        <v>760</v>
      </c>
      <c r="AO14" s="25">
        <v>760</v>
      </c>
      <c r="AP14" s="25">
        <v>150</v>
      </c>
      <c r="AQ14" s="25">
        <v>15.1</v>
      </c>
      <c r="AR14" s="25">
        <v>8.6639999999999995E-2</v>
      </c>
      <c r="AS14" s="157">
        <v>300</v>
      </c>
      <c r="AT14" s="93">
        <v>44743</v>
      </c>
      <c r="AU14" s="92" t="s">
        <v>3611</v>
      </c>
      <c r="AV14" s="91" t="s">
        <v>152</v>
      </c>
      <c r="AW14" s="92" t="s">
        <v>152</v>
      </c>
      <c r="AX14" s="92" t="s">
        <v>152</v>
      </c>
      <c r="AY14" s="91" t="s">
        <v>152</v>
      </c>
      <c r="AZ14" s="92" t="s">
        <v>21</v>
      </c>
      <c r="BA14" s="25" t="s">
        <v>6773</v>
      </c>
      <c r="BB14" t="s">
        <v>25</v>
      </c>
      <c r="BC14">
        <v>263</v>
      </c>
      <c r="BD14" t="str">
        <f>IF(Z14=BC14,"OK")</f>
        <v>OK</v>
      </c>
      <c r="BE14">
        <v>0.151</v>
      </c>
      <c r="BF14">
        <v>6.7500000000000004E-4</v>
      </c>
      <c r="BG14">
        <v>750</v>
      </c>
      <c r="BH14">
        <v>750</v>
      </c>
      <c r="BI14">
        <v>120</v>
      </c>
      <c r="BJ14">
        <v>15.1</v>
      </c>
      <c r="BK14">
        <v>6.7500000000000004E-2</v>
      </c>
      <c r="BL14" t="str">
        <f>IF(ABS(AN14*AO14*AP14/1000000000/AR14-1)&lt;0.1,"OK","NO")</f>
        <v>OK</v>
      </c>
      <c r="BN14" s="183"/>
    </row>
    <row r="15" spans="1:66" ht="38.25" x14ac:dyDescent="0.25">
      <c r="A15" s="51"/>
      <c r="B15" s="94">
        <v>11</v>
      </c>
      <c r="C15" s="43">
        <v>1135614</v>
      </c>
      <c r="D15" s="24">
        <v>1033222</v>
      </c>
      <c r="E15" s="26" t="s">
        <v>6774</v>
      </c>
      <c r="F15" s="151" t="s">
        <v>655</v>
      </c>
      <c r="G15" s="127" t="s">
        <v>29</v>
      </c>
      <c r="H15" s="46" t="str">
        <f>IFERROR(IFERROR(IF(SEARCH("Usystems",$E15)&gt;0,"Usystems"),IF(SEARCH("RIIFO",$E15)&gt;0,"RIIFO","Uponor")),"Uponor")</f>
        <v>Usystems</v>
      </c>
      <c r="I15" s="25">
        <f>IFERROR(MID($D15,1,7)+0,"")</f>
        <v>1033222</v>
      </c>
      <c r="J15" s="25" t="str">
        <f>IFERROR(MID($D15,10,7)+0,"")</f>
        <v/>
      </c>
      <c r="K15" s="25" t="str">
        <f>IFERROR(MID($D15,19,7)+0,"")</f>
        <v/>
      </c>
      <c r="L15" s="25" t="str">
        <f>IFERROR(MID($D15,28,7)+0,"")</f>
        <v/>
      </c>
      <c r="M15" s="25">
        <f>IF(IFERROR(MID($Q15,1,7)+0,"")&lt;1130000,IF(INDEX(C:C,MATCH(LEFT(Q15,7)+0,I:I,0))&lt;1130000,"",INDEX(C:C,MATCH(LEFT(Q15,7)+0,I:I,0))),IFERROR(MID($Q15,1,7)+0,""))</f>
        <v>1137009</v>
      </c>
      <c r="N15" s="25" t="str">
        <f>IF(IFERROR(MID($Q15,10,7)+0,"")&lt;1130000,"",IFERROR(MID($Q15,10,7)+0,""))</f>
        <v/>
      </c>
      <c r="O15" s="25" t="str">
        <f>IF(IFERROR(MID($Q15,19,7)+0,"")&lt;1130000,"",IFERROR(MID($Q15,19,7)+0,""))</f>
        <v/>
      </c>
      <c r="P15" s="25">
        <f>IF(M15="","",IF(N15="",M15,M15&amp;", "&amp;N15))</f>
        <v>1137009</v>
      </c>
      <c r="Q15" s="25">
        <v>1137009</v>
      </c>
      <c r="R15" s="43">
        <v>1135975</v>
      </c>
      <c r="S15" s="35" t="s">
        <v>23</v>
      </c>
      <c r="T15" s="34" t="s">
        <v>24</v>
      </c>
      <c r="U15" s="185">
        <v>199</v>
      </c>
      <c r="V15" s="188">
        <v>213</v>
      </c>
      <c r="W15" s="189">
        <v>239</v>
      </c>
      <c r="X15" s="31">
        <v>263</v>
      </c>
      <c r="Y15" s="90">
        <f>IFERROR(ROUND(X15/W15-1,2),"")</f>
        <v>0.1</v>
      </c>
      <c r="Z15" s="31">
        <f>IF(OR(S15="VLD MLC components",S15="VLD MLC pipes",S15="VLD PEX components",S15="VLD PEX pipes",S15="VLD PHC components",S15="VLD PHC pipes",S15="Controls VLD"),"По запросу",X15)</f>
        <v>263</v>
      </c>
      <c r="AA15" s="63">
        <f>ROUND(X15/1.2,3)</f>
        <v>219.167</v>
      </c>
      <c r="AB15" s="23">
        <v>199.167</v>
      </c>
      <c r="AC15" s="190">
        <f>IFERROR(ROUND(AA15/AB15-1,2),"")</f>
        <v>0.1</v>
      </c>
      <c r="AD15" s="25">
        <v>0.151</v>
      </c>
      <c r="AE15" s="25">
        <v>6.5461333333333334E-4</v>
      </c>
      <c r="AF15" s="25">
        <v>1500</v>
      </c>
      <c r="AG15" s="25">
        <v>6300</v>
      </c>
      <c r="AH15" s="25">
        <v>152300</v>
      </c>
      <c r="AI15" s="25">
        <v>239600</v>
      </c>
      <c r="AJ15" s="25" t="s">
        <v>20</v>
      </c>
      <c r="AK15" s="22" t="s">
        <v>20</v>
      </c>
      <c r="AL15" s="25" t="s">
        <v>20</v>
      </c>
      <c r="AM15" s="25">
        <v>300</v>
      </c>
      <c r="AN15" s="25">
        <v>760</v>
      </c>
      <c r="AO15" s="25">
        <v>760</v>
      </c>
      <c r="AP15" s="25">
        <v>340</v>
      </c>
      <c r="AQ15" s="25">
        <v>45.3</v>
      </c>
      <c r="AR15" s="25">
        <v>0.196384</v>
      </c>
      <c r="AS15" s="157">
        <v>339097.9</v>
      </c>
      <c r="AT15" s="93">
        <v>44713</v>
      </c>
      <c r="AU15" s="92" t="s">
        <v>3611</v>
      </c>
      <c r="AV15" s="91" t="s">
        <v>152</v>
      </c>
      <c r="AW15" s="92" t="s">
        <v>152</v>
      </c>
      <c r="AX15" s="92" t="s">
        <v>152</v>
      </c>
      <c r="AY15" s="91" t="s">
        <v>152</v>
      </c>
      <c r="AZ15" s="92" t="s">
        <v>21</v>
      </c>
      <c r="BA15" s="25" t="s">
        <v>6773</v>
      </c>
      <c r="BB15" t="s">
        <v>25</v>
      </c>
      <c r="BC15">
        <v>263</v>
      </c>
      <c r="BD15" t="str">
        <f>IF(Z15=BC15,"OK")</f>
        <v>OK</v>
      </c>
      <c r="BE15">
        <v>0.151</v>
      </c>
      <c r="BF15">
        <v>6.1875000000000005E-4</v>
      </c>
      <c r="BG15">
        <v>750</v>
      </c>
      <c r="BH15">
        <v>750</v>
      </c>
      <c r="BI15">
        <v>330</v>
      </c>
      <c r="BJ15">
        <v>45.3</v>
      </c>
      <c r="BK15">
        <v>0.18562500000000001</v>
      </c>
      <c r="BL15" t="str">
        <f>IF(ABS(AN15*AO15*AP15/1000000000/AR15-1)&lt;0.1,"OK","NO")</f>
        <v>OK</v>
      </c>
      <c r="BN15" s="183"/>
    </row>
    <row r="16" spans="1:66" ht="38.25" x14ac:dyDescent="0.25">
      <c r="A16" s="51"/>
      <c r="B16" s="94">
        <v>12</v>
      </c>
      <c r="C16" s="43">
        <v>1135615</v>
      </c>
      <c r="D16" s="24">
        <v>1033305</v>
      </c>
      <c r="E16" s="26" t="s">
        <v>6772</v>
      </c>
      <c r="F16" s="151" t="s">
        <v>655</v>
      </c>
      <c r="G16" s="127" t="s">
        <v>29</v>
      </c>
      <c r="H16" s="46" t="str">
        <f>IFERROR(IFERROR(IF(SEARCH("Usystems",$E16)&gt;0,"Usystems"),IF(SEARCH("RIIFO",$E16)&gt;0,"RIIFO","Uponor")),"Uponor")</f>
        <v>Usystems</v>
      </c>
      <c r="I16" s="25">
        <f>IFERROR(MID($D16,1,7)+0,"")</f>
        <v>1033305</v>
      </c>
      <c r="J16" s="25" t="str">
        <f>IFERROR(MID($D16,10,7)+0,"")</f>
        <v/>
      </c>
      <c r="K16" s="25" t="str">
        <f>IFERROR(MID($D16,19,7)+0,"")</f>
        <v/>
      </c>
      <c r="L16" s="25" t="str">
        <f>IFERROR(MID($D16,28,7)+0,"")</f>
        <v/>
      </c>
      <c r="M16" s="25">
        <f>IF(IFERROR(MID($Q16,1,7)+0,"")&lt;1130000,IF(INDEX(C:C,MATCH(LEFT(Q16,7)+0,I:I,0))&lt;1130000,"",INDEX(C:C,MATCH(LEFT(Q16,7)+0,I:I,0))),IFERROR(MID($Q16,1,7)+0,""))</f>
        <v>1137011</v>
      </c>
      <c r="N16" s="25" t="str">
        <f>IF(IFERROR(MID($Q16,10,7)+0,"")&lt;1130000,"",IFERROR(MID($Q16,10,7)+0,""))</f>
        <v/>
      </c>
      <c r="O16" s="25" t="str">
        <f>IF(IFERROR(MID($Q16,19,7)+0,"")&lt;1130000,"",IFERROR(MID($Q16,19,7)+0,""))</f>
        <v/>
      </c>
      <c r="P16" s="25">
        <f>IF(M16="","",IF(N16="",M16,M16&amp;", "&amp;N16))</f>
        <v>1137011</v>
      </c>
      <c r="Q16" s="25">
        <v>1137011</v>
      </c>
      <c r="R16" s="25"/>
      <c r="S16" s="35" t="s">
        <v>23</v>
      </c>
      <c r="T16" s="34" t="s">
        <v>24</v>
      </c>
      <c r="U16" s="185">
        <v>349</v>
      </c>
      <c r="V16" s="188">
        <v>373</v>
      </c>
      <c r="W16" s="189">
        <v>403</v>
      </c>
      <c r="X16" s="31">
        <v>443</v>
      </c>
      <c r="Y16" s="90">
        <f>IFERROR(ROUND(X16/W16-1,2),"")</f>
        <v>0.1</v>
      </c>
      <c r="Z16" s="31">
        <f>IF(OR(S16="VLD MLC components",S16="VLD MLC pipes",S16="VLD PEX components",S16="VLD PEX pipes",S16="VLD PHC components",S16="VLD PHC pipes",S16="Controls VLD"),"По запросу",X16)</f>
        <v>443</v>
      </c>
      <c r="AA16" s="63">
        <f>ROUND(X16/1.2,3)</f>
        <v>369.16699999999997</v>
      </c>
      <c r="AB16" s="23">
        <v>335.83300000000003</v>
      </c>
      <c r="AC16" s="190">
        <f>IFERROR(ROUND(AA16/AB16-1,2),"")</f>
        <v>0.1</v>
      </c>
      <c r="AD16" s="25">
        <v>0.24</v>
      </c>
      <c r="AE16" s="25">
        <v>1.38624E-3</v>
      </c>
      <c r="AF16" s="25">
        <v>200</v>
      </c>
      <c r="AG16" s="25">
        <v>30559.48</v>
      </c>
      <c r="AH16" s="25">
        <v>156150</v>
      </c>
      <c r="AI16" s="25">
        <v>153400</v>
      </c>
      <c r="AJ16" s="25" t="s">
        <v>20</v>
      </c>
      <c r="AK16" s="22" t="s">
        <v>20</v>
      </c>
      <c r="AL16" s="25" t="s">
        <v>20</v>
      </c>
      <c r="AM16" s="25">
        <v>50</v>
      </c>
      <c r="AN16" s="25">
        <v>760</v>
      </c>
      <c r="AO16" s="25">
        <v>760</v>
      </c>
      <c r="AP16" s="25">
        <v>120</v>
      </c>
      <c r="AQ16" s="25">
        <v>12</v>
      </c>
      <c r="AR16" s="25">
        <v>6.9311999999999999E-2</v>
      </c>
      <c r="AS16" s="157">
        <v>14.56</v>
      </c>
      <c r="AT16" s="93">
        <v>44713</v>
      </c>
      <c r="AU16" s="92" t="s">
        <v>3611</v>
      </c>
      <c r="AV16" s="91" t="s">
        <v>152</v>
      </c>
      <c r="AW16" s="92" t="s">
        <v>152</v>
      </c>
      <c r="AX16" s="92" t="s">
        <v>152</v>
      </c>
      <c r="AY16" s="91" t="s">
        <v>152</v>
      </c>
      <c r="AZ16" s="92" t="s">
        <v>21</v>
      </c>
      <c r="BA16" s="25" t="s">
        <v>6771</v>
      </c>
      <c r="BB16" t="s">
        <v>25</v>
      </c>
      <c r="BC16">
        <v>443</v>
      </c>
      <c r="BD16" t="str">
        <f>IF(Z16=BC16,"OK")</f>
        <v>OK</v>
      </c>
      <c r="BE16">
        <v>0.23799999999999999</v>
      </c>
      <c r="BF16">
        <v>2.0250000000000003E-3</v>
      </c>
      <c r="BG16">
        <v>750</v>
      </c>
      <c r="BH16">
        <v>750</v>
      </c>
      <c r="BI16">
        <v>180</v>
      </c>
      <c r="BJ16">
        <v>11.9</v>
      </c>
      <c r="BK16">
        <v>0.10125000000000001</v>
      </c>
      <c r="BL16" t="str">
        <f>IF(ABS(AN16*AO16*AP16/1000000000/AR16-1)&lt;0.1,"OK","NO")</f>
        <v>OK</v>
      </c>
      <c r="BN16" s="183"/>
    </row>
    <row r="17" spans="1:66" ht="38.25" x14ac:dyDescent="0.25">
      <c r="A17" s="51"/>
      <c r="B17" s="94">
        <v>13</v>
      </c>
      <c r="C17" s="43">
        <v>1135616</v>
      </c>
      <c r="D17" s="152" t="s">
        <v>6770</v>
      </c>
      <c r="E17" s="26" t="s">
        <v>6769</v>
      </c>
      <c r="F17" s="151" t="s">
        <v>655</v>
      </c>
      <c r="G17" s="127" t="s">
        <v>29</v>
      </c>
      <c r="H17" s="46" t="str">
        <f>IFERROR(IFERROR(IF(SEARCH("Usystems",$E17)&gt;0,"Usystems"),IF(SEARCH("RIIFO",$E17)&gt;0,"RIIFO","Uponor")),"Uponor")</f>
        <v>Usystems</v>
      </c>
      <c r="I17" s="25">
        <f>IFERROR(MID($D17,1,7)+0,"")</f>
        <v>1033395</v>
      </c>
      <c r="J17" s="25">
        <f>IFERROR(MID($D17,10,7)+0,"")</f>
        <v>1094118</v>
      </c>
      <c r="K17" s="25" t="str">
        <f>IFERROR(MID($D17,19,7)+0,"")</f>
        <v/>
      </c>
      <c r="L17" s="25" t="str">
        <f>IFERROR(MID($D17,28,7)+0,"")</f>
        <v/>
      </c>
      <c r="M17" s="25">
        <f>IF(IFERROR(MID($Q17,1,7)+0,"")&lt;1130000,IF(INDEX(C:C,MATCH(LEFT(Q17,7)+0,I:I,0))&lt;1130000,"",INDEX(C:C,MATCH(LEFT(Q17,7)+0,I:I,0))),IFERROR(MID($Q17,1,7)+0,""))</f>
        <v>1137014</v>
      </c>
      <c r="N17" s="25" t="str">
        <f>IF(IFERROR(MID($Q17,10,7)+0,"")&lt;1130000,"",IFERROR(MID($Q17,10,7)+0,""))</f>
        <v/>
      </c>
      <c r="O17" s="25" t="str">
        <f>IF(IFERROR(MID($Q17,19,7)+0,"")&lt;1130000,"",IFERROR(MID($Q17,19,7)+0,""))</f>
        <v/>
      </c>
      <c r="P17" s="25">
        <f>IF(M17="","",IF(N17="",M17,M17&amp;", "&amp;N17))</f>
        <v>1137014</v>
      </c>
      <c r="Q17" s="25">
        <v>1137014</v>
      </c>
      <c r="R17" s="25"/>
      <c r="S17" s="35" t="s">
        <v>23</v>
      </c>
      <c r="T17" s="34" t="s">
        <v>24</v>
      </c>
      <c r="U17" s="185">
        <v>526</v>
      </c>
      <c r="V17" s="188">
        <v>563</v>
      </c>
      <c r="W17" s="189">
        <v>608</v>
      </c>
      <c r="X17" s="31">
        <v>669</v>
      </c>
      <c r="Y17" s="90">
        <f>IFERROR(ROUND(X17/W17-1,2),"")</f>
        <v>0.1</v>
      </c>
      <c r="Z17" s="31">
        <f>IF(OR(S17="VLD MLC components",S17="VLD MLC pipes",S17="VLD PEX components",S17="VLD PEX pipes",S17="VLD PHC components",S17="VLD PHC pipes",S17="Controls VLD"),"По запросу",X17)</f>
        <v>669</v>
      </c>
      <c r="AA17" s="63">
        <f>ROUND(X17/1.2,3)</f>
        <v>557.5</v>
      </c>
      <c r="AB17" s="23">
        <v>506.66699999999997</v>
      </c>
      <c r="AC17" s="190">
        <f>IFERROR(ROUND(AA17/AB17-1,2),"")</f>
        <v>0.1</v>
      </c>
      <c r="AD17" s="25">
        <v>0.38500000000000001</v>
      </c>
      <c r="AE17" s="25">
        <v>2.7724799999999999E-3</v>
      </c>
      <c r="AF17" s="25">
        <v>5050</v>
      </c>
      <c r="AG17" s="25">
        <v>10200</v>
      </c>
      <c r="AH17" s="25">
        <v>72550</v>
      </c>
      <c r="AI17" s="25">
        <v>0</v>
      </c>
      <c r="AJ17" s="25" t="s">
        <v>20</v>
      </c>
      <c r="AK17" s="22" t="s">
        <v>20</v>
      </c>
      <c r="AL17" s="25" t="s">
        <v>20</v>
      </c>
      <c r="AM17" s="25">
        <v>50</v>
      </c>
      <c r="AN17" s="25">
        <v>760</v>
      </c>
      <c r="AO17" s="25">
        <v>760</v>
      </c>
      <c r="AP17" s="25">
        <v>240</v>
      </c>
      <c r="AQ17" s="25">
        <v>19.25</v>
      </c>
      <c r="AR17" s="25">
        <v>0.138624</v>
      </c>
      <c r="AS17" s="157">
        <v>24106.761999999999</v>
      </c>
      <c r="AT17" s="93">
        <v>44713</v>
      </c>
      <c r="AU17" s="92" t="s">
        <v>3611</v>
      </c>
      <c r="AV17" s="91" t="s">
        <v>152</v>
      </c>
      <c r="AW17" s="92" t="s">
        <v>152</v>
      </c>
      <c r="AX17" s="92" t="s">
        <v>152</v>
      </c>
      <c r="AY17" s="91" t="s">
        <v>152</v>
      </c>
      <c r="AZ17" s="92" t="s">
        <v>21</v>
      </c>
      <c r="BA17" s="25" t="s">
        <v>6768</v>
      </c>
      <c r="BB17" t="s">
        <v>25</v>
      </c>
      <c r="BC17">
        <v>669</v>
      </c>
      <c r="BD17" t="str">
        <f>IF(Z17=BC17,"OK")</f>
        <v>OK</v>
      </c>
      <c r="BE17">
        <v>0.39</v>
      </c>
      <c r="BF17">
        <v>2.8879999999999999E-3</v>
      </c>
      <c r="BG17">
        <v>760</v>
      </c>
      <c r="BH17">
        <v>760</v>
      </c>
      <c r="BI17">
        <v>250</v>
      </c>
      <c r="BJ17">
        <v>19.5</v>
      </c>
      <c r="BK17">
        <v>0.1444</v>
      </c>
      <c r="BL17" t="str">
        <f>IF(ABS(AN17*AO17*AP17/1000000000/AR17-1)&lt;0.1,"OK","NO")</f>
        <v>OK</v>
      </c>
      <c r="BN17" s="183"/>
    </row>
    <row r="18" spans="1:66" ht="25.5" x14ac:dyDescent="0.25">
      <c r="A18" s="51"/>
      <c r="B18" s="94">
        <v>14</v>
      </c>
      <c r="C18" s="43">
        <v>1136603</v>
      </c>
      <c r="D18" s="24">
        <v>1033418</v>
      </c>
      <c r="E18" s="26" t="s">
        <v>6767</v>
      </c>
      <c r="F18" s="151" t="s">
        <v>655</v>
      </c>
      <c r="G18" s="102" t="s">
        <v>2182</v>
      </c>
      <c r="H18" s="46" t="str">
        <f>IFERROR(IFERROR(IF(SEARCH("Usystems",$E18)&gt;0,"Usystems"),IF(SEARCH("RIIFO",$E18)&gt;0,"RIIFO","Uponor")),"Uponor")</f>
        <v>Usystems</v>
      </c>
      <c r="I18" s="25">
        <f>IFERROR(MID($D18,1,7)+0,"")</f>
        <v>1033418</v>
      </c>
      <c r="J18" s="25" t="str">
        <f>IFERROR(MID($D18,10,7)+0,"")</f>
        <v/>
      </c>
      <c r="K18" s="25" t="str">
        <f>IFERROR(MID($D18,19,7)+0,"")</f>
        <v/>
      </c>
      <c r="L18" s="25" t="str">
        <f>IFERROR(MID($D18,28,7)+0,"")</f>
        <v/>
      </c>
      <c r="M18" s="25" t="str">
        <f>IF(IFERROR(MID($Q18,1,7)+0,"")&lt;1130000,IF(INDEX(C:C,MATCH(LEFT(Q18,7)+0,I:I,0))&lt;1130000,"",INDEX(C:C,MATCH(LEFT(Q18,7)+0,I:I,0))),IFERROR(MID($Q18,1,7)+0,""))</f>
        <v/>
      </c>
      <c r="N18" s="25" t="str">
        <f>IF(IFERROR(MID($Q18,10,7)+0,"")&lt;1130000,"",IFERROR(MID($Q18,10,7)+0,""))</f>
        <v/>
      </c>
      <c r="O18" s="25" t="str">
        <f>IF(IFERROR(MID($Q18,19,7)+0,"")&lt;1130000,"",IFERROR(MID($Q18,19,7)+0,""))</f>
        <v/>
      </c>
      <c r="P18" s="25" t="str">
        <f>IF(M18="","",IF(N18="",M18,M18&amp;", "&amp;N18))</f>
        <v/>
      </c>
      <c r="Q18" s="23" t="s">
        <v>22</v>
      </c>
      <c r="R18" s="25" t="s">
        <v>22</v>
      </c>
      <c r="S18" s="35" t="s">
        <v>23</v>
      </c>
      <c r="T18" s="34" t="s">
        <v>24</v>
      </c>
      <c r="U18" s="185">
        <v>2100</v>
      </c>
      <c r="V18" s="188">
        <v>2247</v>
      </c>
      <c r="W18" s="189">
        <v>2517</v>
      </c>
      <c r="X18" s="31">
        <v>2769</v>
      </c>
      <c r="Y18" s="90">
        <f>IFERROR(ROUND(X18/W18-1,2),"")</f>
        <v>0.1</v>
      </c>
      <c r="Z18" s="31">
        <f>IF(OR(S18="VLD MLC components",S18="VLD MLC pipes",S18="VLD PEX components",S18="VLD PEX pipes",S18="VLD PHC components",S18="VLD PHC pipes",S18="Controls VLD"),"По запросу",X18)</f>
        <v>2769</v>
      </c>
      <c r="AA18" s="63">
        <f>ROUND(X18/1.2,3)</f>
        <v>2307.5</v>
      </c>
      <c r="AB18" s="23">
        <v>2097.5</v>
      </c>
      <c r="AC18" s="190">
        <f>IFERROR(ROUND(AA18/AB18-1,2),"")</f>
        <v>0.1</v>
      </c>
      <c r="AD18" s="25">
        <v>0.59499999999999997</v>
      </c>
      <c r="AE18" s="25">
        <v>1.6000000000000001E-3</v>
      </c>
      <c r="AF18" s="25">
        <v>2430</v>
      </c>
      <c r="AG18" s="25">
        <v>384</v>
      </c>
      <c r="AH18" s="25">
        <v>3048</v>
      </c>
      <c r="AI18" s="25">
        <v>2784</v>
      </c>
      <c r="AJ18" s="25" t="s">
        <v>20</v>
      </c>
      <c r="AK18" s="22" t="s">
        <v>20</v>
      </c>
      <c r="AL18" s="25" t="s">
        <v>20</v>
      </c>
      <c r="AM18" s="25">
        <v>24</v>
      </c>
      <c r="AN18" s="25">
        <v>6000</v>
      </c>
      <c r="AO18" s="25">
        <v>42</v>
      </c>
      <c r="AP18" s="25">
        <v>42</v>
      </c>
      <c r="AQ18" s="25">
        <v>14.28</v>
      </c>
      <c r="AR18" s="25">
        <v>9.6000000000000009E-3</v>
      </c>
      <c r="AS18" s="157">
        <v>10014</v>
      </c>
      <c r="AT18" s="23" t="s">
        <v>22</v>
      </c>
      <c r="AU18" s="92" t="s">
        <v>3611</v>
      </c>
      <c r="AV18" s="91" t="s">
        <v>152</v>
      </c>
      <c r="AW18" s="92" t="s">
        <v>152</v>
      </c>
      <c r="AX18" s="92" t="s">
        <v>152</v>
      </c>
      <c r="AY18" s="91" t="s">
        <v>152</v>
      </c>
      <c r="AZ18" s="92" t="s">
        <v>6474</v>
      </c>
      <c r="BA18" s="25" t="s">
        <v>6766</v>
      </c>
      <c r="BB18" t="s">
        <v>25</v>
      </c>
      <c r="BC18">
        <v>2769</v>
      </c>
      <c r="BD18" t="str">
        <f>IF(Z18=BC18,"OK")</f>
        <v>OK</v>
      </c>
      <c r="BE18">
        <v>0.59499999999999997</v>
      </c>
      <c r="BF18">
        <v>1.6000000000000001E-3</v>
      </c>
      <c r="BG18">
        <v>6000</v>
      </c>
      <c r="BH18">
        <v>42</v>
      </c>
      <c r="BI18">
        <v>42</v>
      </c>
      <c r="BJ18">
        <v>3.57</v>
      </c>
      <c r="BK18">
        <v>9.6000000000000009E-3</v>
      </c>
      <c r="BL18" t="str">
        <f>IF(ABS(AN18*AO18*AP18/1000000000/AR18-1)&lt;0.1,"OK","NO")</f>
        <v>NO</v>
      </c>
      <c r="BN18" s="183"/>
    </row>
    <row r="19" spans="1:66" ht="25.5" x14ac:dyDescent="0.25">
      <c r="A19" s="51"/>
      <c r="B19" s="94">
        <v>15</v>
      </c>
      <c r="C19" s="43">
        <v>1136604</v>
      </c>
      <c r="D19" s="24">
        <v>1033482</v>
      </c>
      <c r="E19" s="26" t="s">
        <v>6765</v>
      </c>
      <c r="F19" s="151" t="s">
        <v>655</v>
      </c>
      <c r="G19" s="102" t="s">
        <v>2182</v>
      </c>
      <c r="H19" s="46" t="str">
        <f>IFERROR(IFERROR(IF(SEARCH("Usystems",$E19)&gt;0,"Usystems"),IF(SEARCH("RIIFO",$E19)&gt;0,"RIIFO","Uponor")),"Uponor")</f>
        <v>Usystems</v>
      </c>
      <c r="I19" s="25">
        <f>IFERROR(MID($D19,1,7)+0,"")</f>
        <v>1033482</v>
      </c>
      <c r="J19" s="25" t="str">
        <f>IFERROR(MID($D19,10,7)+0,"")</f>
        <v/>
      </c>
      <c r="K19" s="25" t="str">
        <f>IFERROR(MID($D19,19,7)+0,"")</f>
        <v/>
      </c>
      <c r="L19" s="25" t="str">
        <f>IFERROR(MID($D19,28,7)+0,"")</f>
        <v/>
      </c>
      <c r="M19" s="25" t="str">
        <f>IF(IFERROR(MID($Q19,1,7)+0,"")&lt;1130000,IF(INDEX(C:C,MATCH(LEFT(Q19,7)+0,I:I,0))&lt;1130000,"",INDEX(C:C,MATCH(LEFT(Q19,7)+0,I:I,0))),IFERROR(MID($Q19,1,7)+0,""))</f>
        <v/>
      </c>
      <c r="N19" s="25" t="str">
        <f>IF(IFERROR(MID($Q19,10,7)+0,"")&lt;1130000,"",IFERROR(MID($Q19,10,7)+0,""))</f>
        <v/>
      </c>
      <c r="O19" s="25" t="str">
        <f>IF(IFERROR(MID($Q19,19,7)+0,"")&lt;1130000,"",IFERROR(MID($Q19,19,7)+0,""))</f>
        <v/>
      </c>
      <c r="P19" s="25" t="str">
        <f>IF(M19="","",IF(N19="",M19,M19&amp;", "&amp;N19))</f>
        <v/>
      </c>
      <c r="Q19" s="23" t="s">
        <v>22</v>
      </c>
      <c r="R19" s="25" t="s">
        <v>22</v>
      </c>
      <c r="S19" s="35" t="s">
        <v>6577</v>
      </c>
      <c r="T19" s="34" t="s">
        <v>24</v>
      </c>
      <c r="U19" s="185">
        <v>3335</v>
      </c>
      <c r="V19" s="188">
        <v>3568</v>
      </c>
      <c r="W19" s="189">
        <v>3711</v>
      </c>
      <c r="X19" s="31">
        <v>4082</v>
      </c>
      <c r="Y19" s="90">
        <f>IFERROR(ROUND(X19/W19-1,2),"")</f>
        <v>0.1</v>
      </c>
      <c r="Z19" s="31" t="str">
        <f>IF(OR(S19="VLD MLC components",S19="VLD MLC pipes",S19="VLD PEX components",S19="VLD PEX pipes",S19="VLD PHC components",S19="VLD PHC pipes",S19="Controls VLD"),"По запросу",X19)</f>
        <v>По запросу</v>
      </c>
      <c r="AA19" s="63">
        <f>ROUND(X19/1.2,3)</f>
        <v>3401.6669999999999</v>
      </c>
      <c r="AB19" s="23">
        <v>3092.5</v>
      </c>
      <c r="AC19" s="190">
        <f>IFERROR(ROUND(AA19/AB19-1,2),"")</f>
        <v>0.1</v>
      </c>
      <c r="AD19" s="25">
        <v>0.93899999999999995</v>
      </c>
      <c r="AE19" s="25">
        <v>2.5000000000000001E-3</v>
      </c>
      <c r="AF19" s="25">
        <v>672</v>
      </c>
      <c r="AG19" s="25">
        <v>1512</v>
      </c>
      <c r="AH19" s="25">
        <v>1752</v>
      </c>
      <c r="AI19" s="25">
        <v>2052</v>
      </c>
      <c r="AJ19" s="25" t="s">
        <v>20</v>
      </c>
      <c r="AK19" s="22" t="s">
        <v>20</v>
      </c>
      <c r="AL19" s="25" t="s">
        <v>20</v>
      </c>
      <c r="AM19" s="25">
        <v>12</v>
      </c>
      <c r="AN19" s="25">
        <v>6000</v>
      </c>
      <c r="AO19" s="25">
        <v>50</v>
      </c>
      <c r="AP19" s="25">
        <v>50</v>
      </c>
      <c r="AQ19" s="25">
        <v>11.267999999999999</v>
      </c>
      <c r="AR19" s="25">
        <v>1.4999999999999999E-2</v>
      </c>
      <c r="AS19" s="157">
        <v>2784</v>
      </c>
      <c r="AT19" s="23" t="s">
        <v>22</v>
      </c>
      <c r="AU19" s="92" t="s">
        <v>3611</v>
      </c>
      <c r="AV19" s="91" t="s">
        <v>152</v>
      </c>
      <c r="AW19" s="92" t="s">
        <v>152</v>
      </c>
      <c r="AX19" s="92" t="s">
        <v>152</v>
      </c>
      <c r="AY19" s="91" t="s">
        <v>152</v>
      </c>
      <c r="AZ19" s="92" t="s">
        <v>6474</v>
      </c>
      <c r="BA19" s="25" t="s">
        <v>6764</v>
      </c>
      <c r="BB19" t="s">
        <v>25</v>
      </c>
      <c r="BC19" t="s">
        <v>2629</v>
      </c>
      <c r="BD19" t="str">
        <f>IF(Z19=BC19,"OK")</f>
        <v>OK</v>
      </c>
      <c r="BE19">
        <v>0.92800000000000005</v>
      </c>
      <c r="BF19">
        <v>2.5000000000000001E-3</v>
      </c>
      <c r="BG19">
        <v>6000</v>
      </c>
      <c r="BH19">
        <v>50</v>
      </c>
      <c r="BI19">
        <v>50</v>
      </c>
      <c r="BJ19">
        <v>5.5680000000000005</v>
      </c>
      <c r="BK19">
        <v>1.4999999999999999E-2</v>
      </c>
      <c r="BL19" t="str">
        <f>IF(ABS(AN19*AO19*AP19/1000000000/AR19-1)&lt;0.1,"OK","NO")</f>
        <v>OK</v>
      </c>
      <c r="BN19" s="183"/>
    </row>
    <row r="20" spans="1:66" ht="25.5" x14ac:dyDescent="0.25">
      <c r="A20" s="51"/>
      <c r="B20" s="94">
        <v>16</v>
      </c>
      <c r="C20" s="43">
        <v>1136605</v>
      </c>
      <c r="D20" s="24">
        <v>1033503</v>
      </c>
      <c r="E20" s="26" t="s">
        <v>6763</v>
      </c>
      <c r="F20" s="151" t="s">
        <v>652</v>
      </c>
      <c r="G20" s="102" t="s">
        <v>2182</v>
      </c>
      <c r="H20" s="46" t="str">
        <f>IFERROR(IFERROR(IF(SEARCH("Usystems",$E20)&gt;0,"Usystems"),IF(SEARCH("RIIFO",$E20)&gt;0,"RIIFO","Uponor")),"Uponor")</f>
        <v>Usystems</v>
      </c>
      <c r="I20" s="25">
        <f>IFERROR(MID($D20,1,7)+0,"")</f>
        <v>1033503</v>
      </c>
      <c r="J20" s="25" t="str">
        <f>IFERROR(MID($D20,10,7)+0,"")</f>
        <v/>
      </c>
      <c r="K20" s="25" t="str">
        <f>IFERROR(MID($D20,19,7)+0,"")</f>
        <v/>
      </c>
      <c r="L20" s="25" t="str">
        <f>IFERROR(MID($D20,28,7)+0,"")</f>
        <v/>
      </c>
      <c r="M20" s="25" t="str">
        <f>IF(IFERROR(MID($Q20,1,7)+0,"")&lt;1130000,IF(INDEX(C:C,MATCH(LEFT(Q20,7)+0,I:I,0))&lt;1130000,"",INDEX(C:C,MATCH(LEFT(Q20,7)+0,I:I,0))),IFERROR(MID($Q20,1,7)+0,""))</f>
        <v/>
      </c>
      <c r="N20" s="25" t="str">
        <f>IF(IFERROR(MID($Q20,10,7)+0,"")&lt;1130000,"",IFERROR(MID($Q20,10,7)+0,""))</f>
        <v/>
      </c>
      <c r="O20" s="25" t="str">
        <f>IF(IFERROR(MID($Q20,19,7)+0,"")&lt;1130000,"",IFERROR(MID($Q20,19,7)+0,""))</f>
        <v/>
      </c>
      <c r="P20" s="25" t="str">
        <f>IF(M20="","",IF(N20="",M20,M20&amp;", "&amp;N20))</f>
        <v/>
      </c>
      <c r="Q20" s="23" t="s">
        <v>22</v>
      </c>
      <c r="R20" s="25" t="s">
        <v>22</v>
      </c>
      <c r="S20" s="35" t="s">
        <v>6577</v>
      </c>
      <c r="T20" s="34" t="s">
        <v>24</v>
      </c>
      <c r="U20" s="185">
        <v>5798</v>
      </c>
      <c r="V20" s="188">
        <v>6204</v>
      </c>
      <c r="W20" s="189">
        <v>6452</v>
      </c>
      <c r="X20" s="31">
        <v>7097</v>
      </c>
      <c r="Y20" s="90">
        <f>IFERROR(ROUND(X20/W20-1,2),"")</f>
        <v>0.1</v>
      </c>
      <c r="Z20" s="31" t="str">
        <f>IF(OR(S20="VLD MLC components",S20="VLD MLC pipes",S20="VLD PEX components",S20="VLD PEX pipes",S20="VLD PHC components",S20="VLD PHC pipes",S20="Controls VLD"),"По запросу",X20)</f>
        <v>По запросу</v>
      </c>
      <c r="AA20" s="63">
        <f>ROUND(X20/1.2,3)</f>
        <v>5914.1670000000004</v>
      </c>
      <c r="AB20" s="23">
        <v>5376.6670000000004</v>
      </c>
      <c r="AC20" s="190">
        <f>IFERROR(ROUND(AA20/AB20-1,2),"")</f>
        <v>0.1</v>
      </c>
      <c r="AD20" s="25">
        <v>1.5</v>
      </c>
      <c r="AE20" s="25">
        <v>3.9690000000000003E-3</v>
      </c>
      <c r="AF20" s="25">
        <v>768</v>
      </c>
      <c r="AG20" s="25">
        <v>228</v>
      </c>
      <c r="AH20" s="25">
        <v>564</v>
      </c>
      <c r="AI20" s="25">
        <v>696</v>
      </c>
      <c r="AJ20" s="25" t="s">
        <v>20</v>
      </c>
      <c r="AK20" s="22" t="s">
        <v>20</v>
      </c>
      <c r="AL20" s="25" t="s">
        <v>20</v>
      </c>
      <c r="AM20" s="25">
        <v>12</v>
      </c>
      <c r="AN20" s="25">
        <v>6000</v>
      </c>
      <c r="AO20" s="25">
        <v>63</v>
      </c>
      <c r="AP20" s="25">
        <v>63</v>
      </c>
      <c r="AQ20" s="25">
        <v>18</v>
      </c>
      <c r="AR20" s="25">
        <v>2.3814000000000002E-2</v>
      </c>
      <c r="AS20" s="157">
        <v>1068</v>
      </c>
      <c r="AT20" s="23" t="s">
        <v>22</v>
      </c>
      <c r="AU20" s="92" t="s">
        <v>3611</v>
      </c>
      <c r="AV20" s="91" t="s">
        <v>152</v>
      </c>
      <c r="AW20" s="92" t="s">
        <v>152</v>
      </c>
      <c r="AX20" s="92" t="s">
        <v>152</v>
      </c>
      <c r="AY20" s="91" t="s">
        <v>152</v>
      </c>
      <c r="AZ20" s="92" t="s">
        <v>6474</v>
      </c>
      <c r="BA20" s="25" t="s">
        <v>6762</v>
      </c>
      <c r="BB20" t="s">
        <v>25</v>
      </c>
      <c r="BC20" t="s">
        <v>2629</v>
      </c>
      <c r="BD20" t="str">
        <f>IF(Z20=BC20,"OK")</f>
        <v>OK</v>
      </c>
      <c r="BE20">
        <v>1.4650000000000001</v>
      </c>
      <c r="BF20">
        <v>3.9690000000000003E-3</v>
      </c>
      <c r="BG20">
        <v>6000</v>
      </c>
      <c r="BH20">
        <v>63</v>
      </c>
      <c r="BI20">
        <v>63</v>
      </c>
      <c r="BJ20">
        <v>8.7900000000000009</v>
      </c>
      <c r="BK20">
        <v>2.3814000000000002E-2</v>
      </c>
      <c r="BL20" t="str">
        <f>IF(ABS(AN20*AO20*AP20/1000000000/AR20-1)&lt;0.1,"OK","NO")</f>
        <v>OK</v>
      </c>
      <c r="BN20" s="183"/>
    </row>
    <row r="21" spans="1:66" ht="25.5" x14ac:dyDescent="0.25">
      <c r="A21" s="51"/>
      <c r="B21" s="94">
        <v>17</v>
      </c>
      <c r="C21" s="43">
        <v>1136606</v>
      </c>
      <c r="D21" s="24">
        <v>1033521</v>
      </c>
      <c r="E21" s="26" t="s">
        <v>6761</v>
      </c>
      <c r="F21" s="151" t="s">
        <v>652</v>
      </c>
      <c r="G21" s="102" t="s">
        <v>2182</v>
      </c>
      <c r="H21" s="46" t="str">
        <f>IFERROR(IFERROR(IF(SEARCH("Usystems",$E21)&gt;0,"Usystems"),IF(SEARCH("RIIFO",$E21)&gt;0,"RIIFO","Uponor")),"Uponor")</f>
        <v>Usystems</v>
      </c>
      <c r="I21" s="25">
        <f>IFERROR(MID($D21,1,7)+0,"")</f>
        <v>1033521</v>
      </c>
      <c r="J21" s="25" t="str">
        <f>IFERROR(MID($D21,10,7)+0,"")</f>
        <v/>
      </c>
      <c r="K21" s="25" t="str">
        <f>IFERROR(MID($D21,19,7)+0,"")</f>
        <v/>
      </c>
      <c r="L21" s="25" t="str">
        <f>IFERROR(MID($D21,28,7)+0,"")</f>
        <v/>
      </c>
      <c r="M21" s="25" t="str">
        <f>IF(IFERROR(MID($Q21,1,7)+0,"")&lt;1130000,IF(INDEX(C:C,MATCH(LEFT(Q21,7)+0,I:I,0))&lt;1130000,"",INDEX(C:C,MATCH(LEFT(Q21,7)+0,I:I,0))),IFERROR(MID($Q21,1,7)+0,""))</f>
        <v/>
      </c>
      <c r="N21" s="25" t="str">
        <f>IF(IFERROR(MID($Q21,10,7)+0,"")&lt;1130000,"",IFERROR(MID($Q21,10,7)+0,""))</f>
        <v/>
      </c>
      <c r="O21" s="25" t="str">
        <f>IF(IFERROR(MID($Q21,19,7)+0,"")&lt;1130000,"",IFERROR(MID($Q21,19,7)+0,""))</f>
        <v/>
      </c>
      <c r="P21" s="25" t="str">
        <f>IF(M21="","",IF(N21="",M21,M21&amp;", "&amp;N21))</f>
        <v/>
      </c>
      <c r="Q21" s="23" t="s">
        <v>22</v>
      </c>
      <c r="R21" s="25" t="s">
        <v>22</v>
      </c>
      <c r="S21" s="35" t="s">
        <v>6577</v>
      </c>
      <c r="T21" s="34" t="s">
        <v>24</v>
      </c>
      <c r="U21" s="185">
        <v>7983</v>
      </c>
      <c r="V21" s="188">
        <v>8542</v>
      </c>
      <c r="W21" s="189">
        <v>8884</v>
      </c>
      <c r="X21" s="31">
        <v>9772</v>
      </c>
      <c r="Y21" s="90">
        <f>IFERROR(ROUND(X21/W21-1,2),"")</f>
        <v>0.1</v>
      </c>
      <c r="Z21" s="31" t="str">
        <f>IF(OR(S21="VLD MLC components",S21="VLD MLC pipes",S21="VLD PEX components",S21="VLD PEX pipes",S21="VLD PHC components",S21="VLD PHC pipes",S21="Controls VLD"),"По запросу",X21)</f>
        <v>По запросу</v>
      </c>
      <c r="AA21" s="63">
        <f>ROUND(X21/1.2,3)</f>
        <v>8143.3329999999996</v>
      </c>
      <c r="AB21" s="23">
        <v>7403.3329999999996</v>
      </c>
      <c r="AC21" s="190">
        <f>IFERROR(ROUND(AA21/AB21-1,2),"")</f>
        <v>0.1</v>
      </c>
      <c r="AD21" s="25">
        <v>2.077</v>
      </c>
      <c r="AE21" s="25">
        <v>5.6249999999999998E-3</v>
      </c>
      <c r="AF21" s="25">
        <v>66</v>
      </c>
      <c r="AG21" s="25">
        <v>0</v>
      </c>
      <c r="AH21" s="25">
        <v>0</v>
      </c>
      <c r="AI21" s="25">
        <v>0</v>
      </c>
      <c r="AJ21" s="25" t="s">
        <v>20</v>
      </c>
      <c r="AK21" s="22" t="s">
        <v>20</v>
      </c>
      <c r="AL21" s="25" t="s">
        <v>20</v>
      </c>
      <c r="AM21" s="25">
        <v>6</v>
      </c>
      <c r="AN21" s="25">
        <v>6000</v>
      </c>
      <c r="AO21" s="25">
        <v>75</v>
      </c>
      <c r="AP21" s="25">
        <v>75</v>
      </c>
      <c r="AQ21" s="25">
        <v>12.462</v>
      </c>
      <c r="AR21" s="25">
        <v>3.3750000000000002E-2</v>
      </c>
      <c r="AS21" s="157" t="s">
        <v>22</v>
      </c>
      <c r="AT21" s="23" t="s">
        <v>22</v>
      </c>
      <c r="AU21" s="92" t="s">
        <v>3611</v>
      </c>
      <c r="AV21" s="91" t="s">
        <v>152</v>
      </c>
      <c r="AW21" s="92" t="s">
        <v>152</v>
      </c>
      <c r="AX21" s="92" t="s">
        <v>152</v>
      </c>
      <c r="AY21" s="91" t="s">
        <v>152</v>
      </c>
      <c r="AZ21" s="92" t="s">
        <v>24</v>
      </c>
      <c r="BA21" s="25" t="s">
        <v>6760</v>
      </c>
      <c r="BB21" t="s">
        <v>25</v>
      </c>
      <c r="BC21" t="s">
        <v>2629</v>
      </c>
      <c r="BD21" t="str">
        <f>IF(Z21=BC21,"OK")</f>
        <v>OK</v>
      </c>
      <c r="BE21">
        <v>2.0760000000000001</v>
      </c>
      <c r="BF21">
        <v>5.6249999999999998E-3</v>
      </c>
      <c r="BG21">
        <v>6000</v>
      </c>
      <c r="BH21">
        <v>75</v>
      </c>
      <c r="BI21">
        <v>75</v>
      </c>
      <c r="BJ21">
        <v>12.456</v>
      </c>
      <c r="BK21">
        <v>3.3750000000000002E-2</v>
      </c>
      <c r="BL21" t="str">
        <f>IF(ABS(AN21*AO21*AP21/1000000000/AR21-1)&lt;0.1,"OK","NO")</f>
        <v>OK</v>
      </c>
      <c r="BN21" s="183"/>
    </row>
    <row r="22" spans="1:66" ht="25.5" x14ac:dyDescent="0.25">
      <c r="A22" s="51"/>
      <c r="B22" s="94">
        <v>18</v>
      </c>
      <c r="C22" s="43">
        <v>1136607</v>
      </c>
      <c r="D22" s="24">
        <v>1033536</v>
      </c>
      <c r="E22" s="26" t="s">
        <v>6759</v>
      </c>
      <c r="F22" s="151" t="s">
        <v>21</v>
      </c>
      <c r="G22" s="102" t="s">
        <v>2182</v>
      </c>
      <c r="H22" s="46" t="str">
        <f>IFERROR(IFERROR(IF(SEARCH("Usystems",$E22)&gt;0,"Usystems"),IF(SEARCH("RIIFO",$E22)&gt;0,"RIIFO","Uponor")),"Uponor")</f>
        <v>Usystems</v>
      </c>
      <c r="I22" s="25">
        <f>IFERROR(MID($D22,1,7)+0,"")</f>
        <v>1033536</v>
      </c>
      <c r="J22" s="25" t="str">
        <f>IFERROR(MID($D22,10,7)+0,"")</f>
        <v/>
      </c>
      <c r="K22" s="25" t="str">
        <f>IFERROR(MID($D22,19,7)+0,"")</f>
        <v/>
      </c>
      <c r="L22" s="25" t="str">
        <f>IFERROR(MID($D22,28,7)+0,"")</f>
        <v/>
      </c>
      <c r="M22" s="25" t="str">
        <f>IF(IFERROR(MID($Q22,1,7)+0,"")&lt;1130000,IF(INDEX(C:C,MATCH(LEFT(Q22,7)+0,I:I,0))&lt;1130000,"",INDEX(C:C,MATCH(LEFT(Q22,7)+0,I:I,0))),IFERROR(MID($Q22,1,7)+0,""))</f>
        <v/>
      </c>
      <c r="N22" s="25" t="str">
        <f>IF(IFERROR(MID($Q22,10,7)+0,"")&lt;1130000,"",IFERROR(MID($Q22,10,7)+0,""))</f>
        <v/>
      </c>
      <c r="O22" s="25" t="str">
        <f>IF(IFERROR(MID($Q22,19,7)+0,"")&lt;1130000,"",IFERROR(MID($Q22,19,7)+0,""))</f>
        <v/>
      </c>
      <c r="P22" s="25" t="str">
        <f>IF(M22="","",IF(N22="",M22,M22&amp;", "&amp;N22))</f>
        <v/>
      </c>
      <c r="Q22" s="23" t="s">
        <v>22</v>
      </c>
      <c r="R22" s="25" t="s">
        <v>22</v>
      </c>
      <c r="S22" s="35" t="s">
        <v>6577</v>
      </c>
      <c r="T22" s="34" t="s">
        <v>24</v>
      </c>
      <c r="U22" s="185">
        <v>10903</v>
      </c>
      <c r="V22" s="188">
        <v>11666</v>
      </c>
      <c r="W22" s="189">
        <v>12133</v>
      </c>
      <c r="X22" s="31">
        <v>13346</v>
      </c>
      <c r="Y22" s="90">
        <f>IFERROR(ROUND(X22/W22-1,2),"")</f>
        <v>0.1</v>
      </c>
      <c r="Z22" s="31" t="str">
        <f>IF(OR(S22="VLD MLC components",S22="VLD MLC pipes",S22="VLD PEX components",S22="VLD PEX pipes",S22="VLD PHC components",S22="VLD PHC pipes",S22="Controls VLD"),"По запросу",X22)</f>
        <v>По запросу</v>
      </c>
      <c r="AA22" s="63">
        <f>ROUND(X22/1.2,3)</f>
        <v>11121.666999999999</v>
      </c>
      <c r="AB22" s="23">
        <v>10110.833000000001</v>
      </c>
      <c r="AC22" s="190">
        <f>IFERROR(ROUND(AA22/AB22-1,2),"")</f>
        <v>0.1</v>
      </c>
      <c r="AD22" s="25">
        <v>2.9649999999999999</v>
      </c>
      <c r="AE22" s="25">
        <v>8.0999999999999996E-3</v>
      </c>
      <c r="AF22" s="25">
        <v>36</v>
      </c>
      <c r="AG22" s="25">
        <v>0</v>
      </c>
      <c r="AH22" s="25">
        <v>0</v>
      </c>
      <c r="AI22" s="25">
        <v>0</v>
      </c>
      <c r="AJ22" s="25" t="s">
        <v>20</v>
      </c>
      <c r="AK22" s="22" t="s">
        <v>20</v>
      </c>
      <c r="AL22" s="25" t="s">
        <v>20</v>
      </c>
      <c r="AM22" s="25">
        <v>6</v>
      </c>
      <c r="AN22" s="25">
        <v>6000</v>
      </c>
      <c r="AO22" s="25">
        <v>90</v>
      </c>
      <c r="AP22" s="25">
        <v>90</v>
      </c>
      <c r="AQ22" s="25">
        <v>17.79</v>
      </c>
      <c r="AR22" s="25">
        <v>4.8599999999999997E-2</v>
      </c>
      <c r="AS22" s="157" t="s">
        <v>22</v>
      </c>
      <c r="AT22" s="23" t="s">
        <v>22</v>
      </c>
      <c r="AU22" s="92" t="s">
        <v>3611</v>
      </c>
      <c r="AV22" s="91" t="s">
        <v>152</v>
      </c>
      <c r="AW22" s="92" t="s">
        <v>152</v>
      </c>
      <c r="AX22" s="92" t="s">
        <v>152</v>
      </c>
      <c r="AY22" s="91" t="s">
        <v>152</v>
      </c>
      <c r="AZ22" s="92" t="s">
        <v>24</v>
      </c>
      <c r="BA22" s="25" t="s">
        <v>6758</v>
      </c>
      <c r="BB22" t="s">
        <v>25</v>
      </c>
      <c r="BC22" t="s">
        <v>2629</v>
      </c>
      <c r="BD22" t="str">
        <f>IF(Z22=BC22,"OK")</f>
        <v>OK</v>
      </c>
      <c r="BE22">
        <v>2.9729999999999999</v>
      </c>
      <c r="BF22">
        <v>8.0999999999999996E-3</v>
      </c>
      <c r="BG22">
        <v>6000</v>
      </c>
      <c r="BH22">
        <v>90</v>
      </c>
      <c r="BI22">
        <v>90</v>
      </c>
      <c r="BJ22">
        <v>17.838000000000001</v>
      </c>
      <c r="BK22">
        <v>4.8599999999999997E-2</v>
      </c>
      <c r="BL22" t="str">
        <f>IF(ABS(AN22*AO22*AP22/1000000000/AR22-1)&lt;0.1,"OK","NO")</f>
        <v>OK</v>
      </c>
      <c r="BN22" s="183"/>
    </row>
    <row r="23" spans="1:66" ht="25.5" x14ac:dyDescent="0.25">
      <c r="A23" s="51"/>
      <c r="B23" s="94">
        <v>19</v>
      </c>
      <c r="C23" s="43">
        <v>1136608</v>
      </c>
      <c r="D23" s="24">
        <v>1033587</v>
      </c>
      <c r="E23" s="26" t="s">
        <v>6757</v>
      </c>
      <c r="F23" s="151" t="s">
        <v>21</v>
      </c>
      <c r="G23" s="102" t="s">
        <v>2182</v>
      </c>
      <c r="H23" s="46" t="str">
        <f>IFERROR(IFERROR(IF(SEARCH("Usystems",$E23)&gt;0,"Usystems"),IF(SEARCH("RIIFO",$E23)&gt;0,"RIIFO","Uponor")),"Uponor")</f>
        <v>Usystems</v>
      </c>
      <c r="I23" s="25">
        <f>IFERROR(MID($D23,1,7)+0,"")</f>
        <v>1033587</v>
      </c>
      <c r="J23" s="25" t="str">
        <f>IFERROR(MID($D23,10,7)+0,"")</f>
        <v/>
      </c>
      <c r="K23" s="25" t="str">
        <f>IFERROR(MID($D23,19,7)+0,"")</f>
        <v/>
      </c>
      <c r="L23" s="25" t="str">
        <f>IFERROR(MID($D23,28,7)+0,"")</f>
        <v/>
      </c>
      <c r="M23" s="25" t="str">
        <f>IF(IFERROR(MID($Q23,1,7)+0,"")&lt;1130000,IF(INDEX(C:C,MATCH(LEFT(Q23,7)+0,I:I,0))&lt;1130000,"",INDEX(C:C,MATCH(LEFT(Q23,7)+0,I:I,0))),IFERROR(MID($Q23,1,7)+0,""))</f>
        <v/>
      </c>
      <c r="N23" s="25" t="str">
        <f>IF(IFERROR(MID($Q23,10,7)+0,"")&lt;1130000,"",IFERROR(MID($Q23,10,7)+0,""))</f>
        <v/>
      </c>
      <c r="O23" s="25" t="str">
        <f>IF(IFERROR(MID($Q23,19,7)+0,"")&lt;1130000,"",IFERROR(MID($Q23,19,7)+0,""))</f>
        <v/>
      </c>
      <c r="P23" s="25" t="str">
        <f>IF(M23="","",IF(N23="",M23,M23&amp;", "&amp;N23))</f>
        <v/>
      </c>
      <c r="Q23" s="23" t="s">
        <v>22</v>
      </c>
      <c r="R23" s="25" t="s">
        <v>22</v>
      </c>
      <c r="S23" s="35" t="s">
        <v>6577</v>
      </c>
      <c r="T23" s="34" t="s">
        <v>24</v>
      </c>
      <c r="U23" s="185">
        <v>16359</v>
      </c>
      <c r="V23" s="188">
        <v>17504</v>
      </c>
      <c r="W23" s="189">
        <v>18204</v>
      </c>
      <c r="X23" s="31">
        <v>20024</v>
      </c>
      <c r="Y23" s="90">
        <f>IFERROR(ROUND(X23/W23-1,2),"")</f>
        <v>0.1</v>
      </c>
      <c r="Z23" s="31" t="str">
        <f>IF(OR(S23="VLD MLC components",S23="VLD MLC pipes",S23="VLD PEX components",S23="VLD PEX pipes",S23="VLD PHC components",S23="VLD PHC pipes",S23="Controls VLD"),"По запросу",X23)</f>
        <v>По запросу</v>
      </c>
      <c r="AA23" s="63">
        <f>ROUND(X23/1.2,3)</f>
        <v>16686.667000000001</v>
      </c>
      <c r="AB23" s="23">
        <v>15170</v>
      </c>
      <c r="AC23" s="190">
        <f>IFERROR(ROUND(AA23/AB23-1,2),"")</f>
        <v>0.1</v>
      </c>
      <c r="AD23" s="25">
        <v>4.5</v>
      </c>
      <c r="AE23" s="25">
        <v>1.21E-2</v>
      </c>
      <c r="AF23" s="25">
        <v>186</v>
      </c>
      <c r="AG23" s="25">
        <v>186</v>
      </c>
      <c r="AH23" s="25">
        <v>204</v>
      </c>
      <c r="AI23" s="25">
        <v>204</v>
      </c>
      <c r="AJ23" s="25" t="s">
        <v>20</v>
      </c>
      <c r="AK23" s="22" t="s">
        <v>20</v>
      </c>
      <c r="AL23" s="25" t="s">
        <v>20</v>
      </c>
      <c r="AM23" s="25">
        <v>6</v>
      </c>
      <c r="AN23" s="25">
        <v>6000</v>
      </c>
      <c r="AO23" s="25">
        <v>110</v>
      </c>
      <c r="AP23" s="25">
        <v>110</v>
      </c>
      <c r="AQ23" s="25">
        <v>27</v>
      </c>
      <c r="AR23" s="25">
        <v>7.2599999999999998E-2</v>
      </c>
      <c r="AS23" s="157">
        <v>204</v>
      </c>
      <c r="AT23" s="23" t="s">
        <v>22</v>
      </c>
      <c r="AU23" s="92" t="s">
        <v>3611</v>
      </c>
      <c r="AV23" s="91" t="s">
        <v>152</v>
      </c>
      <c r="AW23" s="92" t="s">
        <v>152</v>
      </c>
      <c r="AX23" s="92" t="s">
        <v>152</v>
      </c>
      <c r="AY23" s="91" t="s">
        <v>152</v>
      </c>
      <c r="AZ23" s="92" t="s">
        <v>24</v>
      </c>
      <c r="BA23" s="25" t="s">
        <v>6756</v>
      </c>
      <c r="BB23" t="s">
        <v>25</v>
      </c>
      <c r="BC23" t="s">
        <v>2629</v>
      </c>
      <c r="BD23" t="str">
        <f>IF(Z23=BC23,"OK")</f>
        <v>OK</v>
      </c>
      <c r="BE23">
        <v>4.41</v>
      </c>
      <c r="BF23">
        <v>1.21E-2</v>
      </c>
      <c r="BG23">
        <v>6000</v>
      </c>
      <c r="BH23">
        <v>110</v>
      </c>
      <c r="BI23">
        <v>110</v>
      </c>
      <c r="BJ23">
        <v>26.46</v>
      </c>
      <c r="BK23">
        <v>7.2599999999999998E-2</v>
      </c>
      <c r="BL23" t="str">
        <f>IF(ABS(AN23*AO23*AP23/1000000000/AR23-1)&lt;0.1,"OK","NO")</f>
        <v>OK</v>
      </c>
      <c r="BN23" s="183"/>
    </row>
    <row r="24" spans="1:66" ht="25.5" x14ac:dyDescent="0.25">
      <c r="A24" s="51"/>
      <c r="B24" s="94">
        <v>20</v>
      </c>
      <c r="C24" s="43">
        <v>1137018</v>
      </c>
      <c r="D24" s="37">
        <v>1136995</v>
      </c>
      <c r="E24" s="228" t="s">
        <v>6752</v>
      </c>
      <c r="F24" s="212" t="s">
        <v>655</v>
      </c>
      <c r="G24" s="102" t="s">
        <v>2182</v>
      </c>
      <c r="H24" s="46" t="str">
        <f>IFERROR(IFERROR(IF(SEARCH("Usystems",$E24)&gt;0,"Usystems"),IF(SEARCH("RIIFO",$E24)&gt;0,"RIIFO","Uponor")),"Uponor")</f>
        <v>Usystems</v>
      </c>
      <c r="I24" s="25">
        <f>IFERROR(MID($D24,1,7)+0,"")</f>
        <v>1136995</v>
      </c>
      <c r="J24" s="25" t="str">
        <f>IFERROR(MID($D24,10,7)+0,"")</f>
        <v/>
      </c>
      <c r="K24" s="25" t="str">
        <f>IFERROR(MID($D24,19,7)+0,"")</f>
        <v/>
      </c>
      <c r="L24" s="25" t="str">
        <f>IFERROR(MID($D24,28,7)+0,"")</f>
        <v/>
      </c>
      <c r="M24" s="25" t="str">
        <f>IF(IFERROR(MID($Q24,1,7)+0,"")&lt;1130000,IF(INDEX(C:C,MATCH(LEFT(Q24,7)+0,I:I,0))&lt;1130000,"",INDEX(C:C,MATCH(LEFT(Q24,7)+0,I:I,0))),IFERROR(MID($Q24,1,7)+0,""))</f>
        <v/>
      </c>
      <c r="N24" s="25" t="str">
        <f>IF(IFERROR(MID($Q24,10,7)+0,"")&lt;1130000,"",IFERROR(MID($Q24,10,7)+0,""))</f>
        <v/>
      </c>
      <c r="O24" s="25" t="str">
        <f>IF(IFERROR(MID($Q24,19,7)+0,"")&lt;1130000,"",IFERROR(MID($Q24,19,7)+0,""))</f>
        <v/>
      </c>
      <c r="P24" s="25" t="str">
        <f>IF(M24="","",IF(N24="",M24,M24&amp;", "&amp;N24))</f>
        <v/>
      </c>
      <c r="Q24" s="23"/>
      <c r="R24" s="34" t="s">
        <v>7046</v>
      </c>
      <c r="S24" s="35" t="s">
        <v>6722</v>
      </c>
      <c r="T24" s="34" t="s">
        <v>24</v>
      </c>
      <c r="U24" s="185" t="s">
        <v>22</v>
      </c>
      <c r="V24" s="188" t="s">
        <v>22</v>
      </c>
      <c r="W24" s="189">
        <v>137</v>
      </c>
      <c r="X24" s="31">
        <v>151</v>
      </c>
      <c r="Y24" s="90">
        <f>IFERROR(ROUND(X24/W24-1,2),"")</f>
        <v>0.1</v>
      </c>
      <c r="Z24" s="31">
        <f>IF(OR(S24="VLD MLC components",S24="VLD MLC pipes",S24="VLD PEX components",S24="VLD PEX pipes",S24="VLD PHC components",S24="VLD PHC pipes",S24="Controls VLD"),"По запросу",X24)</f>
        <v>151</v>
      </c>
      <c r="AA24" s="63">
        <f>ROUND(X24/1.2,3)</f>
        <v>125.833</v>
      </c>
      <c r="AB24" s="23">
        <v>114.167</v>
      </c>
      <c r="AC24" s="190">
        <f>IFERROR(ROUND(AA24/AB24-1,2),"")</f>
        <v>0.1</v>
      </c>
      <c r="AD24" s="25">
        <v>8.8000000000000009E-2</v>
      </c>
      <c r="AE24" s="25">
        <v>4.4531250000000002E-4</v>
      </c>
      <c r="AF24" s="25">
        <v>69120</v>
      </c>
      <c r="AG24" s="25">
        <v>177360</v>
      </c>
      <c r="AH24" s="25">
        <v>0</v>
      </c>
      <c r="AI24" s="25">
        <v>0</v>
      </c>
      <c r="AJ24" s="25" t="s">
        <v>20</v>
      </c>
      <c r="AK24" s="22" t="s">
        <v>20</v>
      </c>
      <c r="AL24" s="25" t="s">
        <v>20</v>
      </c>
      <c r="AM24" s="149">
        <v>240</v>
      </c>
      <c r="AN24" s="149">
        <v>750</v>
      </c>
      <c r="AO24" s="149">
        <v>750</v>
      </c>
      <c r="AP24" s="149">
        <v>190</v>
      </c>
      <c r="AQ24" s="149">
        <v>21.12</v>
      </c>
      <c r="AR24" s="149">
        <v>0.106875</v>
      </c>
      <c r="AS24" s="157"/>
      <c r="AT24" s="23"/>
      <c r="AU24" s="92"/>
      <c r="AV24" s="91"/>
      <c r="AW24" s="92"/>
      <c r="AX24" s="92"/>
      <c r="AY24" s="91"/>
      <c r="AZ24" s="92"/>
      <c r="BA24" s="25"/>
      <c r="BC24">
        <v>151</v>
      </c>
      <c r="BD24" t="str">
        <f>IF(Z24=BC24,"OK")</f>
        <v>OK</v>
      </c>
      <c r="BN24" s="183"/>
    </row>
    <row r="25" spans="1:66" ht="25.5" x14ac:dyDescent="0.25">
      <c r="A25" s="51"/>
      <c r="B25" s="94">
        <v>21</v>
      </c>
      <c r="C25" s="43">
        <v>1137020</v>
      </c>
      <c r="D25" s="37">
        <v>1136999</v>
      </c>
      <c r="E25" s="228" t="s">
        <v>6750</v>
      </c>
      <c r="F25" s="212" t="s">
        <v>655</v>
      </c>
      <c r="G25" s="102" t="s">
        <v>2182</v>
      </c>
      <c r="H25" s="46" t="str">
        <f>IFERROR(IFERROR(IF(SEARCH("Usystems",$E25)&gt;0,"Usystems"),IF(SEARCH("RIIFO",$E25)&gt;0,"RIIFO","Uponor")),"Uponor")</f>
        <v>Usystems</v>
      </c>
      <c r="I25" s="25">
        <f>IFERROR(MID($D25,1,7)+0,"")</f>
        <v>1136999</v>
      </c>
      <c r="J25" s="25" t="str">
        <f>IFERROR(MID($D25,10,7)+0,"")</f>
        <v/>
      </c>
      <c r="K25" s="25" t="str">
        <f>IFERROR(MID($D25,19,7)+0,"")</f>
        <v/>
      </c>
      <c r="L25" s="25" t="str">
        <f>IFERROR(MID($D25,28,7)+0,"")</f>
        <v/>
      </c>
      <c r="M25" s="25" t="str">
        <f>IF(IFERROR(MID($Q25,1,7)+0,"")&lt;1130000,IF(INDEX(C:C,MATCH(LEFT(Q25,7)+0,I:I,0))&lt;1130000,"",INDEX(C:C,MATCH(LEFT(Q25,7)+0,I:I,0))),IFERROR(MID($Q25,1,7)+0,""))</f>
        <v/>
      </c>
      <c r="N25" s="25" t="str">
        <f>IF(IFERROR(MID($Q25,10,7)+0,"")&lt;1130000,"",IFERROR(MID($Q25,10,7)+0,""))</f>
        <v/>
      </c>
      <c r="O25" s="25" t="str">
        <f>IF(IFERROR(MID($Q25,19,7)+0,"")&lt;1130000,"",IFERROR(MID($Q25,19,7)+0,""))</f>
        <v/>
      </c>
      <c r="P25" s="25" t="str">
        <f>IF(M25="","",IF(N25="",M25,M25&amp;", "&amp;N25))</f>
        <v/>
      </c>
      <c r="Q25" s="23"/>
      <c r="R25" s="34" t="s">
        <v>7047</v>
      </c>
      <c r="S25" s="35" t="s">
        <v>6722</v>
      </c>
      <c r="T25" s="34" t="s">
        <v>24</v>
      </c>
      <c r="U25" s="185" t="s">
        <v>22</v>
      </c>
      <c r="V25" s="188" t="s">
        <v>22</v>
      </c>
      <c r="W25" s="189">
        <v>137</v>
      </c>
      <c r="X25" s="31">
        <v>151</v>
      </c>
      <c r="Y25" s="90">
        <f>IFERROR(ROUND(X25/W25-1,2),"")</f>
        <v>0.1</v>
      </c>
      <c r="Z25" s="31">
        <f>IF(OR(S25="VLD MLC components",S25="VLD MLC pipes",S25="VLD PEX components",S25="VLD PEX pipes",S25="VLD PHC components",S25="VLD PHC pipes",S25="Controls VLD"),"По запросу",X25)</f>
        <v>151</v>
      </c>
      <c r="AA25" s="63">
        <f>ROUND(X25/1.2,3)</f>
        <v>125.833</v>
      </c>
      <c r="AB25" s="23">
        <v>114.167</v>
      </c>
      <c r="AC25" s="190">
        <f>IFERROR(ROUND(AA25/AB25-1,2),"")</f>
        <v>0.1</v>
      </c>
      <c r="AD25" s="25">
        <v>8.7999999999999995E-2</v>
      </c>
      <c r="AE25" s="25">
        <v>3.8506666666666668E-4</v>
      </c>
      <c r="AF25" s="25">
        <v>101760</v>
      </c>
      <c r="AG25" s="25">
        <v>206400</v>
      </c>
      <c r="AH25" s="25">
        <v>0</v>
      </c>
      <c r="AI25" s="25">
        <v>0</v>
      </c>
      <c r="AJ25" s="25" t="s">
        <v>20</v>
      </c>
      <c r="AK25" s="22" t="s">
        <v>20</v>
      </c>
      <c r="AL25" s="25" t="s">
        <v>20</v>
      </c>
      <c r="AM25" s="149">
        <v>480</v>
      </c>
      <c r="AN25" s="149">
        <v>760</v>
      </c>
      <c r="AO25" s="149">
        <v>760</v>
      </c>
      <c r="AP25" s="149">
        <v>320</v>
      </c>
      <c r="AQ25" s="149">
        <v>42.24</v>
      </c>
      <c r="AR25" s="149">
        <v>0.184832</v>
      </c>
      <c r="AS25" s="157"/>
      <c r="AT25" s="23"/>
      <c r="AU25" s="92"/>
      <c r="AV25" s="91"/>
      <c r="AW25" s="92"/>
      <c r="AX25" s="92"/>
      <c r="AY25" s="91"/>
      <c r="AZ25" s="92"/>
      <c r="BA25" s="25"/>
      <c r="BC25">
        <v>151</v>
      </c>
      <c r="BD25" t="str">
        <f>IF(Z25=BC25,"OK")</f>
        <v>OK</v>
      </c>
      <c r="BN25" s="183"/>
    </row>
    <row r="26" spans="1:66" ht="25.5" x14ac:dyDescent="0.25">
      <c r="A26" s="51"/>
      <c r="B26" s="94">
        <v>22</v>
      </c>
      <c r="C26" s="43">
        <v>1137021</v>
      </c>
      <c r="D26" s="37">
        <v>1136996</v>
      </c>
      <c r="E26" s="228" t="s">
        <v>6749</v>
      </c>
      <c r="F26" s="212" t="s">
        <v>655</v>
      </c>
      <c r="G26" s="102" t="s">
        <v>2182</v>
      </c>
      <c r="H26" s="46" t="str">
        <f>IFERROR(IFERROR(IF(SEARCH("Usystems",$E26)&gt;0,"Usystems"),IF(SEARCH("RIIFO",$E26)&gt;0,"RIIFO","Uponor")),"Uponor")</f>
        <v>Usystems</v>
      </c>
      <c r="I26" s="25">
        <f>IFERROR(MID($D26,1,7)+0,"")</f>
        <v>1136996</v>
      </c>
      <c r="J26" s="25" t="str">
        <f>IFERROR(MID($D26,10,7)+0,"")</f>
        <v/>
      </c>
      <c r="K26" s="25" t="str">
        <f>IFERROR(MID($D26,19,7)+0,"")</f>
        <v/>
      </c>
      <c r="L26" s="25" t="str">
        <f>IFERROR(MID($D26,28,7)+0,"")</f>
        <v/>
      </c>
      <c r="M26" s="25" t="str">
        <f>IF(IFERROR(MID($Q26,1,7)+0,"")&lt;1130000,IF(INDEX(C:C,MATCH(LEFT(Q26,7)+0,I:I,0))&lt;1130000,"",INDEX(C:C,MATCH(LEFT(Q26,7)+0,I:I,0))),IFERROR(MID($Q26,1,7)+0,""))</f>
        <v/>
      </c>
      <c r="N26" s="25" t="str">
        <f>IF(IFERROR(MID($Q26,10,7)+0,"")&lt;1130000,"",IFERROR(MID($Q26,10,7)+0,""))</f>
        <v/>
      </c>
      <c r="O26" s="25" t="str">
        <f>IF(IFERROR(MID($Q26,19,7)+0,"")&lt;1130000,"",IFERROR(MID($Q26,19,7)+0,""))</f>
        <v/>
      </c>
      <c r="P26" s="25" t="str">
        <f>IF(M26="","",IF(N26="",M26,M26&amp;", "&amp;N26))</f>
        <v/>
      </c>
      <c r="Q26" s="23"/>
      <c r="R26" s="34" t="s">
        <v>7048</v>
      </c>
      <c r="S26" s="35" t="s">
        <v>6722</v>
      </c>
      <c r="T26" s="34" t="s">
        <v>24</v>
      </c>
      <c r="U26" s="185" t="s">
        <v>22</v>
      </c>
      <c r="V26" s="188" t="s">
        <v>22</v>
      </c>
      <c r="W26" s="189">
        <v>137</v>
      </c>
      <c r="X26" s="31">
        <v>151</v>
      </c>
      <c r="Y26" s="90">
        <f>IFERROR(ROUND(X26/W26-1,2),"")</f>
        <v>0.1</v>
      </c>
      <c r="Z26" s="31">
        <f>IF(OR(S26="VLD MLC components",S26="VLD MLC pipes",S26="VLD PEX components",S26="VLD PEX pipes",S26="VLD PHC components",S26="VLD PHC pipes",S26="Controls VLD"),"По запросу",X26)</f>
        <v>151</v>
      </c>
      <c r="AA26" s="63">
        <f>ROUND(X26/1.2,3)</f>
        <v>125.833</v>
      </c>
      <c r="AB26" s="23">
        <v>114.167</v>
      </c>
      <c r="AC26" s="190">
        <f>IFERROR(ROUND(AA26/AB26-1,2),"")</f>
        <v>0.1</v>
      </c>
      <c r="AD26" s="25">
        <v>8.8000000000000009E-2</v>
      </c>
      <c r="AE26" s="25">
        <v>3.9174107142857142E-4</v>
      </c>
      <c r="AF26" s="25">
        <v>93520</v>
      </c>
      <c r="AG26" s="25">
        <v>106960</v>
      </c>
      <c r="AH26" s="25">
        <v>0</v>
      </c>
      <c r="AI26" s="25">
        <v>0</v>
      </c>
      <c r="AJ26" s="25" t="s">
        <v>20</v>
      </c>
      <c r="AK26" s="22" t="s">
        <v>20</v>
      </c>
      <c r="AL26" s="25" t="s">
        <v>20</v>
      </c>
      <c r="AM26" s="149">
        <v>560</v>
      </c>
      <c r="AN26" s="149">
        <v>750</v>
      </c>
      <c r="AO26" s="149">
        <v>750</v>
      </c>
      <c r="AP26" s="149">
        <v>390</v>
      </c>
      <c r="AQ26" s="149">
        <v>49.28</v>
      </c>
      <c r="AR26" s="149">
        <v>0.21937499999999999</v>
      </c>
      <c r="AS26" s="157"/>
      <c r="AT26" s="23"/>
      <c r="AU26" s="92"/>
      <c r="AV26" s="91"/>
      <c r="AW26" s="92"/>
      <c r="AX26" s="92"/>
      <c r="AY26" s="91"/>
      <c r="AZ26" s="92"/>
      <c r="BA26" s="25"/>
      <c r="BC26">
        <v>151</v>
      </c>
      <c r="BD26" t="str">
        <f>IF(Z26=BC26,"OK")</f>
        <v>OK</v>
      </c>
      <c r="BN26" s="183"/>
    </row>
    <row r="27" spans="1:66" ht="25.5" x14ac:dyDescent="0.25">
      <c r="A27" s="51"/>
      <c r="B27" s="94">
        <v>23</v>
      </c>
      <c r="C27" s="43">
        <v>1137024</v>
      </c>
      <c r="D27" s="34">
        <v>1136997</v>
      </c>
      <c r="E27" s="228" t="s">
        <v>6742</v>
      </c>
      <c r="F27" s="212" t="s">
        <v>655</v>
      </c>
      <c r="G27" s="102" t="s">
        <v>2182</v>
      </c>
      <c r="H27" s="46" t="str">
        <f>IFERROR(IFERROR(IF(SEARCH("Usystems",$E27)&gt;0,"Usystems"),IF(SEARCH("RIIFO",$E27)&gt;0,"RIIFO","Uponor")),"Uponor")</f>
        <v>Usystems</v>
      </c>
      <c r="I27" s="25">
        <f>IFERROR(MID($D27,1,7)+0,"")</f>
        <v>1136997</v>
      </c>
      <c r="J27" s="25" t="str">
        <f>IFERROR(MID($D27,10,7)+0,"")</f>
        <v/>
      </c>
      <c r="K27" s="25" t="str">
        <f>IFERROR(MID($D27,19,7)+0,"")</f>
        <v/>
      </c>
      <c r="L27" s="25" t="str">
        <f>IFERROR(MID($D27,28,7)+0,"")</f>
        <v/>
      </c>
      <c r="M27" s="25" t="str">
        <f>IF(IFERROR(MID($Q27,1,7)+0,"")&lt;1130000,IF(INDEX(C:C,MATCH(LEFT(Q27,7)+0,I:I,0))&lt;1130000,"",INDEX(C:C,MATCH(LEFT(Q27,7)+0,I:I,0))),IFERROR(MID($Q27,1,7)+0,""))</f>
        <v/>
      </c>
      <c r="N27" s="25" t="str">
        <f>IF(IFERROR(MID($Q27,10,7)+0,"")&lt;1130000,"",IFERROR(MID($Q27,10,7)+0,""))</f>
        <v/>
      </c>
      <c r="O27" s="25" t="str">
        <f>IF(IFERROR(MID($Q27,19,7)+0,"")&lt;1130000,"",IFERROR(MID($Q27,19,7)+0,""))</f>
        <v/>
      </c>
      <c r="P27" s="25" t="str">
        <f>IF(M27="","",IF(N27="",M27,M27&amp;", "&amp;N27))</f>
        <v/>
      </c>
      <c r="Q27" s="23"/>
      <c r="R27" s="34" t="s">
        <v>7049</v>
      </c>
      <c r="S27" s="35" t="s">
        <v>6722</v>
      </c>
      <c r="T27" s="34" t="s">
        <v>24</v>
      </c>
      <c r="U27" s="185" t="s">
        <v>22</v>
      </c>
      <c r="V27" s="188" t="s">
        <v>22</v>
      </c>
      <c r="W27" s="189">
        <v>175</v>
      </c>
      <c r="X27" s="31">
        <v>193</v>
      </c>
      <c r="Y27" s="90">
        <f>IFERROR(ROUND(X27/W27-1,2),"")</f>
        <v>0.1</v>
      </c>
      <c r="Z27" s="31">
        <f>IF(OR(S27="VLD MLC components",S27="VLD MLC pipes",S27="VLD PEX components",S27="VLD PEX pipes",S27="VLD PHC components",S27="VLD PHC pipes",S27="Controls VLD"),"По запросу",X27)</f>
        <v>193</v>
      </c>
      <c r="AA27" s="63">
        <f>ROUND(X27/1.2,3)</f>
        <v>160.833</v>
      </c>
      <c r="AB27" s="23">
        <v>145.833</v>
      </c>
      <c r="AC27" s="190">
        <f>IFERROR(ROUND(AA27/AB27-1,2),"")</f>
        <v>0.1</v>
      </c>
      <c r="AD27" s="25">
        <v>0.11699999999999999</v>
      </c>
      <c r="AE27" s="25">
        <v>6.9793333333333324E-4</v>
      </c>
      <c r="AF27" s="25">
        <v>26640</v>
      </c>
      <c r="AG27" s="25">
        <v>58320</v>
      </c>
      <c r="AH27" s="25">
        <v>0</v>
      </c>
      <c r="AI27" s="25">
        <v>0</v>
      </c>
      <c r="AJ27" s="25" t="s">
        <v>20</v>
      </c>
      <c r="AK27" s="22" t="s">
        <v>20</v>
      </c>
      <c r="AL27" s="25" t="s">
        <v>20</v>
      </c>
      <c r="AM27" s="149">
        <v>240</v>
      </c>
      <c r="AN27" s="149">
        <v>760</v>
      </c>
      <c r="AO27" s="149">
        <v>760</v>
      </c>
      <c r="AP27" s="149">
        <v>290</v>
      </c>
      <c r="AQ27" s="149">
        <v>28.08</v>
      </c>
      <c r="AR27" s="149">
        <v>0.16750399999999999</v>
      </c>
      <c r="AS27" s="157"/>
      <c r="AT27" s="23"/>
      <c r="AU27" s="92"/>
      <c r="AV27" s="91"/>
      <c r="AW27" s="92"/>
      <c r="AX27" s="92"/>
      <c r="AY27" s="91"/>
      <c r="AZ27" s="92"/>
      <c r="BA27" s="25"/>
      <c r="BC27">
        <v>193</v>
      </c>
      <c r="BD27" t="str">
        <f>IF(Z27=BC27,"OK")</f>
        <v>OK</v>
      </c>
      <c r="BN27" s="183"/>
    </row>
    <row r="28" spans="1:66" ht="25.5" x14ac:dyDescent="0.25">
      <c r="A28" s="51"/>
      <c r="B28" s="94">
        <v>24</v>
      </c>
      <c r="C28" s="43">
        <v>1137025</v>
      </c>
      <c r="D28" s="37">
        <v>1136614</v>
      </c>
      <c r="E28" s="228" t="s">
        <v>7052</v>
      </c>
      <c r="F28" s="212" t="s">
        <v>655</v>
      </c>
      <c r="G28" s="127" t="s">
        <v>27</v>
      </c>
      <c r="H28" s="46" t="str">
        <f>IFERROR(IFERROR(IF(SEARCH("Usystems",$E28)&gt;0,"Usystems"),IF(SEARCH("RIIFO",$E28)&gt;0,"RIIFO","Uponor")),"Uponor")</f>
        <v>Usystems</v>
      </c>
      <c r="I28" s="25">
        <f>IFERROR(MID($D28,1,7)+0,"")</f>
        <v>1136614</v>
      </c>
      <c r="J28" s="25" t="str">
        <f>IFERROR(MID($D28,10,7)+0,"")</f>
        <v/>
      </c>
      <c r="K28" s="25" t="str">
        <f>IFERROR(MID($D28,19,7)+0,"")</f>
        <v/>
      </c>
      <c r="L28" s="25" t="str">
        <f>IFERROR(MID($D28,28,7)+0,"")</f>
        <v/>
      </c>
      <c r="M28" s="25">
        <f>IF(IFERROR(MID($Q28,1,7)+0,"")&lt;1130000,IF(INDEX(C:C,MATCH(LEFT(Q28,7)+0,I:I,0))&lt;1130000,"",INDEX(C:C,MATCH(LEFT(Q28,7)+0,I:I,0))),IFERROR(MID($Q28,1,7)+0,""))</f>
        <v>1137026</v>
      </c>
      <c r="N28" s="25" t="str">
        <f>IF(IFERROR(MID($Q28,10,7)+0,"")&lt;1130000,"",IFERROR(MID($Q28,10,7)+0,""))</f>
        <v/>
      </c>
      <c r="O28" s="25" t="str">
        <f>IF(IFERROR(MID($Q28,19,7)+0,"")&lt;1130000,"",IFERROR(MID($Q28,19,7)+0,""))</f>
        <v/>
      </c>
      <c r="P28" s="25">
        <f>IF(M28="","",IF(N28="",M28,M28&amp;", "&amp;N28))</f>
        <v>1137026</v>
      </c>
      <c r="Q28" s="43">
        <v>1137026</v>
      </c>
      <c r="R28" s="34" t="s">
        <v>7050</v>
      </c>
      <c r="S28" s="35" t="s">
        <v>6722</v>
      </c>
      <c r="T28" s="34" t="s">
        <v>24</v>
      </c>
      <c r="U28" s="185" t="s">
        <v>22</v>
      </c>
      <c r="V28" s="188" t="s">
        <v>22</v>
      </c>
      <c r="W28" s="189">
        <v>175</v>
      </c>
      <c r="X28" s="31">
        <v>193</v>
      </c>
      <c r="Y28" s="90">
        <f>IFERROR(ROUND(X28/W28-1,2),"")</f>
        <v>0.1</v>
      </c>
      <c r="Z28" s="31">
        <f>IF(OR(S28="VLD MLC components",S28="VLD MLC pipes",S28="VLD PEX components",S28="VLD PEX pipes",S28="VLD PHC components",S28="VLD PHC pipes",S28="Controls VLD"),"По запросу",X28)</f>
        <v>193</v>
      </c>
      <c r="AA28" s="63">
        <f>ROUND(X28/1.2,3)</f>
        <v>160.833</v>
      </c>
      <c r="AB28" s="23">
        <v>145.833</v>
      </c>
      <c r="AC28" s="190">
        <f>IFERROR(ROUND(AA28/AB28-1,2),"")</f>
        <v>0.1</v>
      </c>
      <c r="AD28" s="25">
        <v>0.11699999999999999</v>
      </c>
      <c r="AE28" s="25"/>
      <c r="AF28" s="25">
        <v>0</v>
      </c>
      <c r="AG28" s="25">
        <v>3360</v>
      </c>
      <c r="AH28" s="25">
        <v>0</v>
      </c>
      <c r="AI28" s="25">
        <v>0</v>
      </c>
      <c r="AJ28" s="25" t="s">
        <v>20</v>
      </c>
      <c r="AK28" s="42" t="s">
        <v>19</v>
      </c>
      <c r="AL28" s="25" t="s">
        <v>20</v>
      </c>
      <c r="AM28" s="149">
        <v>480</v>
      </c>
      <c r="AN28" s="149"/>
      <c r="AO28" s="149"/>
      <c r="AP28" s="149"/>
      <c r="AQ28" s="149"/>
      <c r="AR28" s="149"/>
      <c r="AS28" s="157"/>
      <c r="AT28" s="23"/>
      <c r="AU28" s="92"/>
      <c r="AV28" s="91"/>
      <c r="AW28" s="92"/>
      <c r="AX28" s="92"/>
      <c r="AY28" s="91"/>
      <c r="AZ28" s="92"/>
      <c r="BA28" s="25"/>
      <c r="BC28">
        <v>193</v>
      </c>
      <c r="BD28" t="str">
        <f>IF(Z28=BC28,"OK")</f>
        <v>OK</v>
      </c>
      <c r="BN28" s="183"/>
    </row>
    <row r="29" spans="1:66" ht="25.5" x14ac:dyDescent="0.25">
      <c r="A29" s="51"/>
      <c r="B29" s="94">
        <v>25</v>
      </c>
      <c r="C29" s="43">
        <v>1137026</v>
      </c>
      <c r="D29" s="37">
        <v>1136998</v>
      </c>
      <c r="E29" s="228" t="s">
        <v>6738</v>
      </c>
      <c r="F29" s="212" t="s">
        <v>655</v>
      </c>
      <c r="G29" s="102" t="s">
        <v>2182</v>
      </c>
      <c r="H29" s="46" t="str">
        <f>IFERROR(IFERROR(IF(SEARCH("Usystems",$E29)&gt;0,"Usystems"),IF(SEARCH("RIIFO",$E29)&gt;0,"RIIFO","Uponor")),"Uponor")</f>
        <v>Usystems</v>
      </c>
      <c r="I29" s="25">
        <f>IFERROR(MID($D29,1,7)+0,"")</f>
        <v>1136998</v>
      </c>
      <c r="J29" s="25" t="str">
        <f>IFERROR(MID($D29,10,7)+0,"")</f>
        <v/>
      </c>
      <c r="K29" s="25" t="str">
        <f>IFERROR(MID($D29,19,7)+0,"")</f>
        <v/>
      </c>
      <c r="L29" s="25" t="str">
        <f>IFERROR(MID($D29,28,7)+0,"")</f>
        <v/>
      </c>
      <c r="M29" s="25" t="str">
        <f>IF(IFERROR(MID($Q29,1,7)+0,"")&lt;1130000,IF(INDEX(C:C,MATCH(LEFT(Q29,7)+0,I:I,0))&lt;1130000,"",INDEX(C:C,MATCH(LEFT(Q29,7)+0,I:I,0))),IFERROR(MID($Q29,1,7)+0,""))</f>
        <v/>
      </c>
      <c r="N29" s="25" t="str">
        <f>IF(IFERROR(MID($Q29,10,7)+0,"")&lt;1130000,"",IFERROR(MID($Q29,10,7)+0,""))</f>
        <v/>
      </c>
      <c r="O29" s="25" t="str">
        <f>IF(IFERROR(MID($Q29,19,7)+0,"")&lt;1130000,"",IFERROR(MID($Q29,19,7)+0,""))</f>
        <v/>
      </c>
      <c r="P29" s="25" t="str">
        <f>IF(M29="","",IF(N29="",M29,M29&amp;", "&amp;N29))</f>
        <v/>
      </c>
      <c r="Q29" s="23"/>
      <c r="R29" s="34" t="s">
        <v>7051</v>
      </c>
      <c r="S29" s="35" t="s">
        <v>6722</v>
      </c>
      <c r="T29" s="34" t="s">
        <v>24</v>
      </c>
      <c r="U29" s="185" t="s">
        <v>22</v>
      </c>
      <c r="V29" s="188" t="s">
        <v>22</v>
      </c>
      <c r="W29" s="189">
        <v>175</v>
      </c>
      <c r="X29" s="31">
        <v>193</v>
      </c>
      <c r="Y29" s="90">
        <f>IFERROR(ROUND(X29/W29-1,2),"")</f>
        <v>0.1</v>
      </c>
      <c r="Z29" s="31">
        <f>IF(OR(S29="VLD MLC components",S29="VLD MLC pipes",S29="VLD PEX components",S29="VLD PEX pipes",S29="VLD PHC components",S29="VLD PHC pipes",S29="Controls VLD"),"По запросу",X29)</f>
        <v>193</v>
      </c>
      <c r="AA29" s="63">
        <f>ROUND(X29/1.2,3)</f>
        <v>160.833</v>
      </c>
      <c r="AB29" s="23">
        <v>145.833</v>
      </c>
      <c r="AC29" s="190">
        <f>IFERROR(ROUND(AA29/AB29-1,2),"")</f>
        <v>0.1</v>
      </c>
      <c r="AD29" s="25">
        <v>0.11699999999999999</v>
      </c>
      <c r="AE29" s="25">
        <v>6.09375E-4</v>
      </c>
      <c r="AF29" s="25">
        <v>77440</v>
      </c>
      <c r="AG29" s="25">
        <v>51200</v>
      </c>
      <c r="AH29" s="25">
        <v>0</v>
      </c>
      <c r="AI29" s="25">
        <v>0</v>
      </c>
      <c r="AJ29" s="25" t="s">
        <v>20</v>
      </c>
      <c r="AK29" s="22" t="s">
        <v>20</v>
      </c>
      <c r="AL29" s="25" t="s">
        <v>20</v>
      </c>
      <c r="AM29" s="149">
        <v>640</v>
      </c>
      <c r="AN29" s="149">
        <v>1000</v>
      </c>
      <c r="AO29" s="149">
        <v>1000</v>
      </c>
      <c r="AP29" s="149">
        <v>390</v>
      </c>
      <c r="AQ29" s="149">
        <v>74.88</v>
      </c>
      <c r="AR29" s="149">
        <v>0.39</v>
      </c>
      <c r="AS29" s="157"/>
      <c r="AT29" s="23"/>
      <c r="AU29" s="92"/>
      <c r="AV29" s="91"/>
      <c r="AW29" s="92"/>
      <c r="AX29" s="92"/>
      <c r="AY29" s="91"/>
      <c r="AZ29" s="92"/>
      <c r="BA29" s="25"/>
      <c r="BC29">
        <v>193</v>
      </c>
      <c r="BD29" t="str">
        <f>IF(Z29=BC29,"OK")</f>
        <v>OK</v>
      </c>
      <c r="BN29" s="183"/>
    </row>
    <row r="30" spans="1:66" ht="25.5" x14ac:dyDescent="0.25">
      <c r="A30" s="51"/>
      <c r="B30" s="94">
        <v>26</v>
      </c>
      <c r="C30" s="43">
        <v>1137027</v>
      </c>
      <c r="D30" s="37">
        <v>1136615</v>
      </c>
      <c r="E30" s="228" t="s">
        <v>6735</v>
      </c>
      <c r="F30" s="212" t="s">
        <v>655</v>
      </c>
      <c r="G30" s="102" t="s">
        <v>2182</v>
      </c>
      <c r="H30" s="46" t="str">
        <f>IFERROR(IFERROR(IF(SEARCH("Usystems",$E30)&gt;0,"Usystems"),IF(SEARCH("RIIFO",$E30)&gt;0,"RIIFO","Uponor")),"Uponor")</f>
        <v>Usystems</v>
      </c>
      <c r="I30" s="25">
        <f>IFERROR(MID($D30,1,7)+0,"")</f>
        <v>1136615</v>
      </c>
      <c r="J30" s="25" t="str">
        <f>IFERROR(MID($D30,10,7)+0,"")</f>
        <v/>
      </c>
      <c r="K30" s="25" t="str">
        <f>IFERROR(MID($D30,19,7)+0,"")</f>
        <v/>
      </c>
      <c r="L30" s="25" t="str">
        <f>IFERROR(MID($D30,28,7)+0,"")</f>
        <v/>
      </c>
      <c r="M30" s="25" t="str">
        <f>IF(IFERROR(MID($Q30,1,7)+0,"")&lt;1130000,IF(INDEX(C:C,MATCH(LEFT(Q30,7)+0,I:I,0))&lt;1130000,"",INDEX(C:C,MATCH(LEFT(Q30,7)+0,I:I,0))),IFERROR(MID($Q30,1,7)+0,""))</f>
        <v/>
      </c>
      <c r="N30" s="25" t="str">
        <f>IF(IFERROR(MID($Q30,10,7)+0,"")&lt;1130000,"",IFERROR(MID($Q30,10,7)+0,""))</f>
        <v/>
      </c>
      <c r="O30" s="25" t="str">
        <f>IF(IFERROR(MID($Q30,19,7)+0,"")&lt;1130000,"",IFERROR(MID($Q30,19,7)+0,""))</f>
        <v/>
      </c>
      <c r="P30" s="25" t="str">
        <f>IF(M30="","",IF(N30="",M30,M30&amp;", "&amp;N30))</f>
        <v/>
      </c>
      <c r="Q30" s="23"/>
      <c r="R30" s="25">
        <v>1137029</v>
      </c>
      <c r="S30" s="35" t="s">
        <v>6722</v>
      </c>
      <c r="T30" s="34" t="s">
        <v>24</v>
      </c>
      <c r="U30" s="185" t="s">
        <v>22</v>
      </c>
      <c r="V30" s="188" t="s">
        <v>22</v>
      </c>
      <c r="W30" s="189">
        <v>342</v>
      </c>
      <c r="X30" s="31">
        <v>376</v>
      </c>
      <c r="Y30" s="90">
        <f>IFERROR(ROUND(X30/W30-1,2),"")</f>
        <v>0.1</v>
      </c>
      <c r="Z30" s="31">
        <f>IF(OR(S30="VLD MLC components",S30="VLD MLC pipes",S30="VLD PEX components",S30="VLD PEX pipes",S30="VLD PHC components",S30="VLD PHC pipes",S30="Controls VLD"),"По запросу",X30)</f>
        <v>376</v>
      </c>
      <c r="AA30" s="63">
        <f>ROUND(X30/1.2,3)</f>
        <v>313.33300000000003</v>
      </c>
      <c r="AB30" s="23">
        <v>285</v>
      </c>
      <c r="AC30" s="190">
        <f>IFERROR(ROUND(AA30/AB30-1,2),"")</f>
        <v>0.1</v>
      </c>
      <c r="AD30" s="25">
        <v>0.17</v>
      </c>
      <c r="AE30" s="25">
        <v>1.38624E-3</v>
      </c>
      <c r="AF30" s="25">
        <v>4600</v>
      </c>
      <c r="AG30" s="25">
        <v>15850</v>
      </c>
      <c r="AH30" s="25">
        <v>0</v>
      </c>
      <c r="AI30" s="25">
        <v>0</v>
      </c>
      <c r="AJ30" s="25" t="s">
        <v>20</v>
      </c>
      <c r="AK30" s="22" t="s">
        <v>20</v>
      </c>
      <c r="AL30" s="25" t="s">
        <v>20</v>
      </c>
      <c r="AM30" s="149">
        <v>50</v>
      </c>
      <c r="AN30" s="149">
        <v>760</v>
      </c>
      <c r="AO30" s="149">
        <v>760</v>
      </c>
      <c r="AP30" s="149">
        <v>120</v>
      </c>
      <c r="AQ30" s="149">
        <v>8.5</v>
      </c>
      <c r="AR30" s="149">
        <v>6.9311999999999999E-2</v>
      </c>
      <c r="AS30" s="157"/>
      <c r="AT30" s="23"/>
      <c r="AU30" s="92"/>
      <c r="AV30" s="91"/>
      <c r="AW30" s="92"/>
      <c r="AX30" s="92"/>
      <c r="AY30" s="91"/>
      <c r="AZ30" s="92"/>
      <c r="BA30" s="25"/>
      <c r="BC30">
        <v>376</v>
      </c>
      <c r="BD30" t="str">
        <f>IF(Z30=BC30,"OK")</f>
        <v>OK</v>
      </c>
      <c r="BN30" s="183"/>
    </row>
    <row r="31" spans="1:66" ht="25.5" x14ac:dyDescent="0.25">
      <c r="A31" s="51"/>
      <c r="B31" s="94">
        <v>27</v>
      </c>
      <c r="C31" s="43">
        <v>1137029</v>
      </c>
      <c r="D31" s="37">
        <v>1135977</v>
      </c>
      <c r="E31" s="228" t="s">
        <v>6731</v>
      </c>
      <c r="F31" s="212" t="s">
        <v>655</v>
      </c>
      <c r="G31" s="102" t="s">
        <v>2182</v>
      </c>
      <c r="H31" s="46" t="str">
        <f>IFERROR(IFERROR(IF(SEARCH("Usystems",$E31)&gt;0,"Usystems"),IF(SEARCH("RIIFO",$E31)&gt;0,"RIIFO","Uponor")),"Uponor")</f>
        <v>Usystems</v>
      </c>
      <c r="I31" s="25">
        <f>IFERROR(MID($D31,1,7)+0,"")</f>
        <v>1135977</v>
      </c>
      <c r="J31" s="25" t="str">
        <f>IFERROR(MID($D31,10,7)+0,"")</f>
        <v/>
      </c>
      <c r="K31" s="25" t="str">
        <f>IFERROR(MID($D31,19,7)+0,"")</f>
        <v/>
      </c>
      <c r="L31" s="25" t="str">
        <f>IFERROR(MID($D31,28,7)+0,"")</f>
        <v/>
      </c>
      <c r="M31" s="25" t="str">
        <f>IF(IFERROR(MID($Q31,1,7)+0,"")&lt;1130000,IF(INDEX(C:C,MATCH(LEFT(Q31,7)+0,I:I,0))&lt;1130000,"",INDEX(C:C,MATCH(LEFT(Q31,7)+0,I:I,0))),IFERROR(MID($Q31,1,7)+0,""))</f>
        <v/>
      </c>
      <c r="N31" s="25" t="str">
        <f>IF(IFERROR(MID($Q31,10,7)+0,"")&lt;1130000,"",IFERROR(MID($Q31,10,7)+0,""))</f>
        <v/>
      </c>
      <c r="O31" s="25" t="str">
        <f>IF(IFERROR(MID($Q31,19,7)+0,"")&lt;1130000,"",IFERROR(MID($Q31,19,7)+0,""))</f>
        <v/>
      </c>
      <c r="P31" s="25" t="str">
        <f>IF(M31="","",IF(N31="",M31,M31&amp;", "&amp;N31))</f>
        <v/>
      </c>
      <c r="Q31" s="23"/>
      <c r="R31" s="25">
        <v>1137027</v>
      </c>
      <c r="S31" s="35" t="s">
        <v>6722</v>
      </c>
      <c r="T31" s="34" t="s">
        <v>24</v>
      </c>
      <c r="U31" s="185" t="s">
        <v>22</v>
      </c>
      <c r="V31" s="188" t="s">
        <v>22</v>
      </c>
      <c r="W31" s="189">
        <v>342</v>
      </c>
      <c r="X31" s="31">
        <v>376</v>
      </c>
      <c r="Y31" s="90">
        <f>IFERROR(ROUND(X31/W31-1,2),"")</f>
        <v>0.1</v>
      </c>
      <c r="Z31" s="31">
        <f>IF(OR(S31="VLD MLC components",S31="VLD MLC pipes",S31="VLD PEX components",S31="VLD PEX pipes",S31="VLD PHC components",S31="VLD PHC pipes",S31="Controls VLD"),"По запросу",X31)</f>
        <v>376</v>
      </c>
      <c r="AA31" s="63">
        <f>ROUND(X31/1.2,3)</f>
        <v>313.33300000000003</v>
      </c>
      <c r="AB31" s="23">
        <v>285</v>
      </c>
      <c r="AC31" s="190">
        <f>IFERROR(ROUND(AA31/AB31-1,2),"")</f>
        <v>0.1</v>
      </c>
      <c r="AD31" s="25">
        <v>0.17</v>
      </c>
      <c r="AE31" s="25">
        <v>9.3738666666666676E-4</v>
      </c>
      <c r="AF31" s="25">
        <v>66600</v>
      </c>
      <c r="AG31" s="25">
        <v>15900</v>
      </c>
      <c r="AH31" s="25">
        <v>0</v>
      </c>
      <c r="AI31" s="25">
        <v>0</v>
      </c>
      <c r="AJ31" s="25" t="s">
        <v>20</v>
      </c>
      <c r="AK31" s="22" t="s">
        <v>20</v>
      </c>
      <c r="AL31" s="25" t="s">
        <v>20</v>
      </c>
      <c r="AM31" s="149">
        <v>300</v>
      </c>
      <c r="AN31" s="149">
        <v>1040</v>
      </c>
      <c r="AO31" s="149">
        <v>1040</v>
      </c>
      <c r="AP31" s="149">
        <v>260</v>
      </c>
      <c r="AQ31" s="149">
        <v>51</v>
      </c>
      <c r="AR31" s="149">
        <v>0.28121600000000002</v>
      </c>
      <c r="AS31" s="157"/>
      <c r="AT31" s="23"/>
      <c r="AU31" s="92"/>
      <c r="AV31" s="91"/>
      <c r="AW31" s="92"/>
      <c r="AX31" s="92"/>
      <c r="AY31" s="91"/>
      <c r="AZ31" s="92"/>
      <c r="BA31" s="25"/>
      <c r="BC31">
        <v>376</v>
      </c>
      <c r="BD31" t="str">
        <f>IF(Z31=BC31,"OK")</f>
        <v>OK</v>
      </c>
      <c r="BN31" s="183"/>
    </row>
    <row r="32" spans="1:66" ht="25.5" x14ac:dyDescent="0.25">
      <c r="A32" s="51"/>
      <c r="B32" s="94">
        <v>28</v>
      </c>
      <c r="C32" s="43">
        <v>1137031</v>
      </c>
      <c r="D32" s="37">
        <v>1136616</v>
      </c>
      <c r="E32" s="228" t="s">
        <v>6726</v>
      </c>
      <c r="F32" s="212" t="s">
        <v>655</v>
      </c>
      <c r="G32" s="102" t="s">
        <v>2182</v>
      </c>
      <c r="H32" s="46" t="str">
        <f>IFERROR(IFERROR(IF(SEARCH("Usystems",$E32)&gt;0,"Usystems"),IF(SEARCH("RIIFO",$E32)&gt;0,"RIIFO","Uponor")),"Uponor")</f>
        <v>Usystems</v>
      </c>
      <c r="I32" s="25">
        <f>IFERROR(MID($D32,1,7)+0,"")</f>
        <v>1136616</v>
      </c>
      <c r="J32" s="25" t="str">
        <f>IFERROR(MID($D32,10,7)+0,"")</f>
        <v/>
      </c>
      <c r="K32" s="25" t="str">
        <f>IFERROR(MID($D32,19,7)+0,"")</f>
        <v/>
      </c>
      <c r="L32" s="25" t="str">
        <f>IFERROR(MID($D32,28,7)+0,"")</f>
        <v/>
      </c>
      <c r="M32" s="25" t="str">
        <f>IF(IFERROR(MID($Q32,1,7)+0,"")&lt;1130000,IF(INDEX(C:C,MATCH(LEFT(Q32,7)+0,I:I,0))&lt;1130000,"",INDEX(C:C,MATCH(LEFT(Q32,7)+0,I:I,0))),IFERROR(MID($Q32,1,7)+0,""))</f>
        <v/>
      </c>
      <c r="N32" s="25" t="str">
        <f>IF(IFERROR(MID($Q32,10,7)+0,"")&lt;1130000,"",IFERROR(MID($Q32,10,7)+0,""))</f>
        <v/>
      </c>
      <c r="O32" s="25" t="str">
        <f>IF(IFERROR(MID($Q32,19,7)+0,"")&lt;1130000,"",IFERROR(MID($Q32,19,7)+0,""))</f>
        <v/>
      </c>
      <c r="P32" s="25" t="str">
        <f>IF(M32="","",IF(N32="",M32,M32&amp;", "&amp;N32))</f>
        <v/>
      </c>
      <c r="Q32" s="23"/>
      <c r="R32" s="25"/>
      <c r="S32" s="35" t="s">
        <v>6722</v>
      </c>
      <c r="T32" s="34" t="s">
        <v>24</v>
      </c>
      <c r="U32" s="185" t="s">
        <v>22</v>
      </c>
      <c r="V32" s="188" t="s">
        <v>22</v>
      </c>
      <c r="W32" s="189">
        <v>541</v>
      </c>
      <c r="X32" s="31">
        <v>595</v>
      </c>
      <c r="Y32" s="90">
        <f>IFERROR(ROUND(X32/W32-1,2),"")</f>
        <v>0.1</v>
      </c>
      <c r="Z32" s="31">
        <f>IF(OR(S32="VLD MLC components",S32="VLD MLC pipes",S32="VLD PEX components",S32="VLD PEX pipes",S32="VLD PHC components",S32="VLD PHC pipes",S32="Controls VLD"),"По запросу",X32)</f>
        <v>595</v>
      </c>
      <c r="AA32" s="63">
        <f>ROUND(X32/1.2,3)</f>
        <v>495.83300000000003</v>
      </c>
      <c r="AB32" s="23">
        <v>450.83300000000003</v>
      </c>
      <c r="AC32" s="190">
        <f>IFERROR(ROUND(AA32/AB32-1,2),"")</f>
        <v>0.1</v>
      </c>
      <c r="AD32" s="25">
        <v>0.27</v>
      </c>
      <c r="AE32" s="25">
        <v>2.7724799999999999E-3</v>
      </c>
      <c r="AF32" s="25">
        <v>10700</v>
      </c>
      <c r="AG32" s="25">
        <v>10550</v>
      </c>
      <c r="AH32" s="25">
        <v>0</v>
      </c>
      <c r="AI32" s="25">
        <v>0</v>
      </c>
      <c r="AJ32" s="25" t="s">
        <v>20</v>
      </c>
      <c r="AK32" s="22" t="s">
        <v>20</v>
      </c>
      <c r="AL32" s="25" t="s">
        <v>20</v>
      </c>
      <c r="AM32" s="149">
        <v>50</v>
      </c>
      <c r="AN32" s="149">
        <v>760</v>
      </c>
      <c r="AO32" s="149">
        <v>760</v>
      </c>
      <c r="AP32" s="149">
        <v>240</v>
      </c>
      <c r="AQ32" s="149">
        <v>13.5</v>
      </c>
      <c r="AR32" s="149">
        <v>0.138624</v>
      </c>
      <c r="AS32" s="157"/>
      <c r="AT32" s="23"/>
      <c r="AU32" s="92"/>
      <c r="AV32" s="91"/>
      <c r="AW32" s="92"/>
      <c r="AX32" s="92"/>
      <c r="AY32" s="91"/>
      <c r="AZ32" s="92"/>
      <c r="BA32" s="25"/>
      <c r="BC32">
        <v>595</v>
      </c>
      <c r="BD32" t="str">
        <f>IF(Z32=BC32,"OK")</f>
        <v>OK</v>
      </c>
      <c r="BN32" s="183"/>
    </row>
    <row r="33" spans="1:66" ht="38.25" x14ac:dyDescent="0.25">
      <c r="A33" s="51"/>
      <c r="B33" s="94">
        <v>29</v>
      </c>
      <c r="C33" s="43">
        <v>1136609</v>
      </c>
      <c r="D33" s="24">
        <v>1062044</v>
      </c>
      <c r="E33" s="26" t="s">
        <v>6755</v>
      </c>
      <c r="F33" s="151" t="s">
        <v>655</v>
      </c>
      <c r="G33" s="127" t="s">
        <v>29</v>
      </c>
      <c r="H33" s="46" t="str">
        <f>IFERROR(IFERROR(IF(SEARCH("Usystems",$E33)&gt;0,"Usystems"),IF(SEARCH("RIIFO",$E33)&gt;0,"RIIFO","Uponor")),"Uponor")</f>
        <v>Usystems</v>
      </c>
      <c r="I33" s="25">
        <f>IFERROR(MID($D33,1,7)+0,"")</f>
        <v>1062044</v>
      </c>
      <c r="J33" s="25" t="str">
        <f>IFERROR(MID($D33,10,7)+0,"")</f>
        <v/>
      </c>
      <c r="K33" s="25" t="str">
        <f>IFERROR(MID($D33,19,7)+0,"")</f>
        <v/>
      </c>
      <c r="L33" s="25" t="str">
        <f>IFERROR(MID($D33,28,7)+0,"")</f>
        <v/>
      </c>
      <c r="M33" s="25">
        <f>IF(IFERROR(MID($Q33,1,7)+0,"")&lt;1130000,IF(INDEX(C:C,MATCH(LEFT(Q33,7)+0,I:I,0))&lt;1130000,"",INDEX(C:C,MATCH(LEFT(Q33,7)+0,I:I,0))),IFERROR(MID($Q33,1,7)+0,""))</f>
        <v>1137018</v>
      </c>
      <c r="N33" s="25" t="str">
        <f>IF(IFERROR(MID($Q33,10,7)+0,"")&lt;1130000,"",IFERROR(MID($Q33,10,7)+0,""))</f>
        <v/>
      </c>
      <c r="O33" s="25" t="str">
        <f>IF(IFERROR(MID($Q33,19,7)+0,"")&lt;1130000,"",IFERROR(MID($Q33,19,7)+0,""))</f>
        <v/>
      </c>
      <c r="P33" s="25">
        <f>IF(M33="","",IF(N33="",M33,M33&amp;", "&amp;N33))</f>
        <v>1137018</v>
      </c>
      <c r="Q33" s="43">
        <v>1137018</v>
      </c>
      <c r="R33" s="23" t="s">
        <v>22</v>
      </c>
      <c r="S33" s="35" t="s">
        <v>6722</v>
      </c>
      <c r="T33" s="34" t="s">
        <v>24</v>
      </c>
      <c r="U33" s="185">
        <v>119</v>
      </c>
      <c r="V33" s="188">
        <v>127</v>
      </c>
      <c r="W33" s="189">
        <v>136</v>
      </c>
      <c r="X33" s="31">
        <v>150</v>
      </c>
      <c r="Y33" s="90">
        <f>IFERROR(ROUND(X33/W33-1,2),"")</f>
        <v>0.1</v>
      </c>
      <c r="Z33" s="31">
        <f>IF(OR(S33="VLD MLC components",S33="VLD MLC pipes",S33="VLD PEX components",S33="VLD PEX pipes",S33="VLD PHC components",S33="VLD PHC pipes",S33="Controls VLD"),"По запросу",X33)</f>
        <v>150</v>
      </c>
      <c r="AA33" s="63">
        <f>ROUND(X33/1.2,3)</f>
        <v>125</v>
      </c>
      <c r="AB33" s="23">
        <v>113.333</v>
      </c>
      <c r="AC33" s="190">
        <f>IFERROR(ROUND(AA33/AB33-1,2),"")</f>
        <v>0.1</v>
      </c>
      <c r="AD33" s="25">
        <v>9.0999999999999998E-2</v>
      </c>
      <c r="AE33" s="25">
        <v>6.2399999999999999E-4</v>
      </c>
      <c r="AF33" s="25">
        <v>20200</v>
      </c>
      <c r="AG33" s="25">
        <v>0</v>
      </c>
      <c r="AH33" s="25">
        <v>0</v>
      </c>
      <c r="AI33" s="25">
        <v>0</v>
      </c>
      <c r="AJ33" s="25" t="s">
        <v>20</v>
      </c>
      <c r="AK33" s="22" t="s">
        <v>20</v>
      </c>
      <c r="AL33" s="25" t="s">
        <v>20</v>
      </c>
      <c r="AM33" s="25">
        <v>100</v>
      </c>
      <c r="AN33" s="25" t="s">
        <v>22</v>
      </c>
      <c r="AO33" s="25" t="s">
        <v>22</v>
      </c>
      <c r="AP33" s="25" t="s">
        <v>22</v>
      </c>
      <c r="AQ33" s="25" t="s">
        <v>22</v>
      </c>
      <c r="AR33" s="25" t="s">
        <v>22</v>
      </c>
      <c r="AS33" s="157" t="s">
        <v>22</v>
      </c>
      <c r="AT33" s="23" t="s">
        <v>22</v>
      </c>
      <c r="AU33" s="92" t="s">
        <v>3611</v>
      </c>
      <c r="AV33" s="91" t="s">
        <v>152</v>
      </c>
      <c r="AW33" s="92" t="s">
        <v>22</v>
      </c>
      <c r="AX33" s="92" t="s">
        <v>48</v>
      </c>
      <c r="AY33" s="91" t="s">
        <v>152</v>
      </c>
      <c r="AZ33" s="92" t="s">
        <v>22</v>
      </c>
      <c r="BA33" s="25" t="s">
        <v>6754</v>
      </c>
      <c r="BB33" t="s">
        <v>48</v>
      </c>
      <c r="BC33" t="e">
        <v>#N/A</v>
      </c>
      <c r="BD33" t="e">
        <f>IF(Z33=BC33,"OK")</f>
        <v>#N/A</v>
      </c>
      <c r="BE33">
        <v>9.0999999999999998E-2</v>
      </c>
      <c r="BF33">
        <v>6.2399999999999999E-4</v>
      </c>
      <c r="BG33" t="s">
        <v>22</v>
      </c>
      <c r="BH33" t="s">
        <v>22</v>
      </c>
      <c r="BI33" t="s">
        <v>22</v>
      </c>
      <c r="BJ33" t="s">
        <v>22</v>
      </c>
      <c r="BK33" t="s">
        <v>22</v>
      </c>
      <c r="BL33" t="e">
        <f>IF(ABS(AN33*AO33*AP33/1000000000/AR33-1)&lt;0.1,"OK","NO")</f>
        <v>#VALUE!</v>
      </c>
      <c r="BN33" s="183"/>
    </row>
    <row r="34" spans="1:66" ht="38.25" x14ac:dyDescent="0.25">
      <c r="A34" s="51"/>
      <c r="B34" s="94">
        <v>30</v>
      </c>
      <c r="C34" s="43">
        <v>1136610</v>
      </c>
      <c r="D34" s="24">
        <v>1062045</v>
      </c>
      <c r="E34" s="26" t="s">
        <v>6753</v>
      </c>
      <c r="F34" s="151" t="s">
        <v>655</v>
      </c>
      <c r="G34" s="127" t="s">
        <v>29</v>
      </c>
      <c r="H34" s="46" t="str">
        <f>IFERROR(IFERROR(IF(SEARCH("Usystems",$E34)&gt;0,"Usystems"),IF(SEARCH("RIIFO",$E34)&gt;0,"RIIFO","Uponor")),"Uponor")</f>
        <v>Usystems</v>
      </c>
      <c r="I34" s="25">
        <f>IFERROR(MID($D34,1,7)+0,"")</f>
        <v>1062045</v>
      </c>
      <c r="J34" s="25" t="str">
        <f>IFERROR(MID($D34,10,7)+0,"")</f>
        <v/>
      </c>
      <c r="K34" s="25" t="str">
        <f>IFERROR(MID($D34,19,7)+0,"")</f>
        <v/>
      </c>
      <c r="L34" s="25" t="str">
        <f>IFERROR(MID($D34,28,7)+0,"")</f>
        <v/>
      </c>
      <c r="M34" s="25">
        <f>IF(IFERROR(MID($Q34,1,7)+0,"")&lt;1130000,IF(INDEX(C:C,MATCH(LEFT(Q34,7)+0,I:I,0))&lt;1130000,"",INDEX(C:C,MATCH(LEFT(Q34,7)+0,I:I,0))),IFERROR(MID($Q34,1,7)+0,""))</f>
        <v>1137018</v>
      </c>
      <c r="N34" s="25" t="str">
        <f>IF(IFERROR(MID($Q34,10,7)+0,"")&lt;1130000,"",IFERROR(MID($Q34,10,7)+0,""))</f>
        <v/>
      </c>
      <c r="O34" s="25" t="str">
        <f>IF(IFERROR(MID($Q34,19,7)+0,"")&lt;1130000,"",IFERROR(MID($Q34,19,7)+0,""))</f>
        <v/>
      </c>
      <c r="P34" s="25">
        <f>IF(M34="","",IF(N34="",M34,M34&amp;", "&amp;N34))</f>
        <v>1137018</v>
      </c>
      <c r="Q34" s="43">
        <v>1137018</v>
      </c>
      <c r="R34" s="152" t="s">
        <v>6997</v>
      </c>
      <c r="S34" s="35" t="s">
        <v>6722</v>
      </c>
      <c r="T34" s="34" t="s">
        <v>24</v>
      </c>
      <c r="U34" s="185">
        <v>119</v>
      </c>
      <c r="V34" s="188">
        <v>127</v>
      </c>
      <c r="W34" s="189">
        <v>137</v>
      </c>
      <c r="X34" s="31">
        <v>151</v>
      </c>
      <c r="Y34" s="90">
        <f>IFERROR(ROUND(X34/W34-1,2),"")</f>
        <v>0.1</v>
      </c>
      <c r="Z34" s="31">
        <f>IF(OR(S34="VLD MLC components",S34="VLD MLC pipes",S34="VLD PEX components",S34="VLD PEX pipes",S34="VLD PHC components",S34="VLD PHC pipes",S34="Controls VLD"),"По запросу",X34)</f>
        <v>151</v>
      </c>
      <c r="AA34" s="63">
        <f>ROUND(X34/1.2,3)</f>
        <v>125.833</v>
      </c>
      <c r="AB34" s="23">
        <v>114.167</v>
      </c>
      <c r="AC34" s="190">
        <f>IFERROR(ROUND(AA34/AB34-1,2),"")</f>
        <v>0.1</v>
      </c>
      <c r="AD34" s="25">
        <v>8.8000000000000009E-2</v>
      </c>
      <c r="AE34" s="25">
        <v>5.0625000000000008E-4</v>
      </c>
      <c r="AF34" s="25">
        <v>27200</v>
      </c>
      <c r="AG34" s="25">
        <v>0</v>
      </c>
      <c r="AH34" s="25">
        <v>0</v>
      </c>
      <c r="AI34" s="25">
        <v>7800</v>
      </c>
      <c r="AJ34" s="25" t="s">
        <v>20</v>
      </c>
      <c r="AK34" s="22" t="s">
        <v>20</v>
      </c>
      <c r="AL34" s="25" t="s">
        <v>20</v>
      </c>
      <c r="AM34" s="25">
        <v>200</v>
      </c>
      <c r="AN34" s="25">
        <v>750</v>
      </c>
      <c r="AO34" s="25">
        <v>750</v>
      </c>
      <c r="AP34" s="25">
        <v>180</v>
      </c>
      <c r="AQ34" s="25">
        <v>17.600000000000001</v>
      </c>
      <c r="AR34" s="25">
        <v>0.10125000000000001</v>
      </c>
      <c r="AS34" s="157">
        <v>331000</v>
      </c>
      <c r="AT34" s="23" t="s">
        <v>22</v>
      </c>
      <c r="AU34" s="92" t="s">
        <v>3611</v>
      </c>
      <c r="AV34" s="91" t="s">
        <v>152</v>
      </c>
      <c r="AW34" s="92" t="s">
        <v>152</v>
      </c>
      <c r="AX34" s="92" t="s">
        <v>152</v>
      </c>
      <c r="AY34" s="91" t="s">
        <v>152</v>
      </c>
      <c r="AZ34" s="92" t="s">
        <v>21</v>
      </c>
      <c r="BA34" s="25" t="s">
        <v>6747</v>
      </c>
      <c r="BB34" t="s">
        <v>25</v>
      </c>
      <c r="BC34" t="e">
        <v>#N/A</v>
      </c>
      <c r="BD34" t="e">
        <f>IF(Z34=BC34,"OK")</f>
        <v>#N/A</v>
      </c>
      <c r="BE34">
        <v>8.7999999999999995E-2</v>
      </c>
      <c r="BF34">
        <v>5.0625000000000008E-4</v>
      </c>
      <c r="BG34">
        <v>750</v>
      </c>
      <c r="BH34">
        <v>750</v>
      </c>
      <c r="BI34">
        <v>180</v>
      </c>
      <c r="BJ34">
        <v>17.600000000000001</v>
      </c>
      <c r="BK34">
        <v>0.10125000000000001</v>
      </c>
      <c r="BL34" t="str">
        <f>IF(ABS(AN34*AO34*AP34/1000000000/AR34-1)&lt;0.1,"OK","NO")</f>
        <v>OK</v>
      </c>
      <c r="BN34" s="183"/>
    </row>
    <row r="35" spans="1:66" ht="51" x14ac:dyDescent="0.25">
      <c r="A35" s="51"/>
      <c r="B35" s="94">
        <v>31</v>
      </c>
      <c r="C35" s="43">
        <v>1136995</v>
      </c>
      <c r="D35" s="152" t="s">
        <v>6805</v>
      </c>
      <c r="E35" s="26" t="s">
        <v>6752</v>
      </c>
      <c r="F35" s="151" t="s">
        <v>655</v>
      </c>
      <c r="G35" s="127" t="s">
        <v>27</v>
      </c>
      <c r="H35" s="46" t="str">
        <f>IFERROR(IFERROR(IF(SEARCH("Usystems",$E35)&gt;0,"Usystems"),IF(SEARCH("RIIFO",$E35)&gt;0,"RIIFO","Uponor")),"Uponor")</f>
        <v>Usystems</v>
      </c>
      <c r="I35" s="25">
        <f>IFERROR(MID($D35,1,7)+0,"")</f>
        <v>1062044</v>
      </c>
      <c r="J35" s="25">
        <f>IFERROR(MID($D35,10,7)+0,"")</f>
        <v>1062045</v>
      </c>
      <c r="K35" s="25">
        <f>IFERROR(MID($D35,19,7)+0,"")</f>
        <v>1136609</v>
      </c>
      <c r="L35" s="25">
        <f>IFERROR(MID($D35,28,7)+0,"")</f>
        <v>1136610</v>
      </c>
      <c r="M35" s="25">
        <f>IF(IFERROR(MID($Q35,1,7)+0,"")&lt;1130000,IF(INDEX(C:C,MATCH(LEFT(Q35,7)+0,I:I,0))&lt;1130000,"",INDEX(C:C,MATCH(LEFT(Q35,7)+0,I:I,0))),IFERROR(MID($Q35,1,7)+0,""))</f>
        <v>1137018</v>
      </c>
      <c r="N35" s="25" t="str">
        <f>IF(IFERROR(MID($Q35,10,7)+0,"")&lt;1130000,"",IFERROR(MID($Q35,10,7)+0,""))</f>
        <v/>
      </c>
      <c r="O35" s="25" t="str">
        <f>IF(IFERROR(MID($Q35,19,7)+0,"")&lt;1130000,"",IFERROR(MID($Q35,19,7)+0,""))</f>
        <v/>
      </c>
      <c r="P35" s="25">
        <f>IF(M35="","",IF(N35="",M35,M35&amp;", "&amp;N35))</f>
        <v>1137018</v>
      </c>
      <c r="Q35" s="135">
        <v>1137018</v>
      </c>
      <c r="R35" s="152" t="s">
        <v>6998</v>
      </c>
      <c r="S35" s="35" t="s">
        <v>6722</v>
      </c>
      <c r="T35" s="34" t="s">
        <v>24</v>
      </c>
      <c r="U35" s="185" t="s">
        <v>22</v>
      </c>
      <c r="V35" s="188" t="s">
        <v>22</v>
      </c>
      <c r="W35" s="189">
        <v>137</v>
      </c>
      <c r="X35" s="31">
        <v>151</v>
      </c>
      <c r="Y35" s="90">
        <f>IFERROR(ROUND(X35/W35-1,2),"")</f>
        <v>0.1</v>
      </c>
      <c r="Z35" s="31">
        <f>IF(OR(S35="VLD MLC components",S35="VLD MLC pipes",S35="VLD PEX components",S35="VLD PEX pipes",S35="VLD PHC components",S35="VLD PHC pipes",S35="Controls VLD"),"По запросу",X35)</f>
        <v>151</v>
      </c>
      <c r="AA35" s="63">
        <f>ROUND(X35/1.2,3)</f>
        <v>125.833</v>
      </c>
      <c r="AB35" s="23">
        <v>114.167</v>
      </c>
      <c r="AC35" s="190">
        <f>IFERROR(ROUND(AA35/AB35-1,2),"")</f>
        <v>0.1</v>
      </c>
      <c r="AD35" s="25">
        <v>8.8000000000000009E-2</v>
      </c>
      <c r="AE35" s="25">
        <v>4.4531250000000002E-4</v>
      </c>
      <c r="AF35" s="25">
        <v>0</v>
      </c>
      <c r="AG35" s="25" t="s">
        <v>22</v>
      </c>
      <c r="AH35" s="25">
        <v>126960</v>
      </c>
      <c r="AI35" s="25">
        <v>253680</v>
      </c>
      <c r="AJ35" s="25" t="s">
        <v>20</v>
      </c>
      <c r="AK35" s="22" t="s">
        <v>20</v>
      </c>
      <c r="AL35" s="25" t="s">
        <v>20</v>
      </c>
      <c r="AM35" s="25">
        <v>240</v>
      </c>
      <c r="AN35" s="25">
        <v>750</v>
      </c>
      <c r="AO35" s="25">
        <v>750</v>
      </c>
      <c r="AP35" s="25">
        <v>190</v>
      </c>
      <c r="AQ35" s="25">
        <v>21.12</v>
      </c>
      <c r="AR35" s="25">
        <v>0.106875</v>
      </c>
      <c r="AS35" s="157" t="s">
        <v>22</v>
      </c>
      <c r="AT35" s="23" t="s">
        <v>22</v>
      </c>
      <c r="AU35" s="92" t="s">
        <v>22</v>
      </c>
      <c r="AV35" s="91" t="s">
        <v>22</v>
      </c>
      <c r="AW35" s="92" t="s">
        <v>22</v>
      </c>
      <c r="AX35" s="92" t="s">
        <v>22</v>
      </c>
      <c r="AY35" s="91" t="s">
        <v>22</v>
      </c>
      <c r="AZ35" s="92" t="s">
        <v>24</v>
      </c>
      <c r="BA35" s="25" t="s">
        <v>6747</v>
      </c>
      <c r="BB35" t="s">
        <v>25</v>
      </c>
      <c r="BC35">
        <v>151</v>
      </c>
      <c r="BD35" t="str">
        <f>IF(Z35=BC35,"OK")</f>
        <v>OK</v>
      </c>
      <c r="BE35">
        <v>8.7999999999999995E-2</v>
      </c>
      <c r="BF35">
        <v>5.0625000000000008E-4</v>
      </c>
      <c r="BG35" t="s">
        <v>22</v>
      </c>
      <c r="BH35" t="s">
        <v>22</v>
      </c>
      <c r="BI35" t="s">
        <v>22</v>
      </c>
      <c r="BJ35" t="s">
        <v>22</v>
      </c>
      <c r="BK35" t="s">
        <v>22</v>
      </c>
      <c r="BL35" t="str">
        <f>IF(ABS(AN35*AO35*AP35/1000000000/AR35-1)&lt;0.1,"OK","NO")</f>
        <v>OK</v>
      </c>
      <c r="BN35" s="183"/>
    </row>
    <row r="36" spans="1:66" ht="38.25" x14ac:dyDescent="0.25">
      <c r="A36" s="51"/>
      <c r="B36" s="94">
        <v>32</v>
      </c>
      <c r="C36" s="43">
        <v>1136611</v>
      </c>
      <c r="D36" s="24">
        <v>1062046</v>
      </c>
      <c r="E36" s="26" t="s">
        <v>6751</v>
      </c>
      <c r="F36" s="151" t="s">
        <v>655</v>
      </c>
      <c r="G36" s="127" t="s">
        <v>29</v>
      </c>
      <c r="H36" s="46" t="str">
        <f>IFERROR(IFERROR(IF(SEARCH("Usystems",$E36)&gt;0,"Usystems"),IF(SEARCH("RIIFO",$E36)&gt;0,"RIIFO","Uponor")),"Uponor")</f>
        <v>Usystems</v>
      </c>
      <c r="I36" s="25">
        <f>IFERROR(MID($D36,1,7)+0,"")</f>
        <v>1062046</v>
      </c>
      <c r="J36" s="25" t="str">
        <f>IFERROR(MID($D36,10,7)+0,"")</f>
        <v/>
      </c>
      <c r="K36" s="25" t="str">
        <f>IFERROR(MID($D36,19,7)+0,"")</f>
        <v/>
      </c>
      <c r="L36" s="25" t="str">
        <f>IFERROR(MID($D36,28,7)+0,"")</f>
        <v/>
      </c>
      <c r="M36" s="25">
        <f>IF(IFERROR(MID($Q36,1,7)+0,"")&lt;1130000,IF(INDEX(C:C,MATCH(LEFT(Q36,7)+0,I:I,0))&lt;1130000,"",INDEX(C:C,MATCH(LEFT(Q36,7)+0,I:I,0))),IFERROR(MID($Q36,1,7)+0,""))</f>
        <v>1137026</v>
      </c>
      <c r="N36" s="25" t="str">
        <f>IF(IFERROR(MID($Q36,10,7)+0,"")&lt;1130000,"",IFERROR(MID($Q36,10,7)+0,""))</f>
        <v/>
      </c>
      <c r="O36" s="25" t="str">
        <f>IF(IFERROR(MID($Q36,19,7)+0,"")&lt;1130000,"",IFERROR(MID($Q36,19,7)+0,""))</f>
        <v/>
      </c>
      <c r="P36" s="25">
        <f>IF(M36="","",IF(N36="",M36,M36&amp;", "&amp;N36))</f>
        <v>1137026</v>
      </c>
      <c r="Q36" s="43">
        <v>1137026</v>
      </c>
      <c r="R36" s="152" t="s">
        <v>6997</v>
      </c>
      <c r="S36" s="35" t="s">
        <v>6722</v>
      </c>
      <c r="T36" s="34" t="s">
        <v>24</v>
      </c>
      <c r="U36" s="185">
        <v>119</v>
      </c>
      <c r="V36" s="188">
        <v>127</v>
      </c>
      <c r="W36" s="189">
        <v>137</v>
      </c>
      <c r="X36" s="31">
        <v>151</v>
      </c>
      <c r="Y36" s="90">
        <f>IFERROR(ROUND(X36/W36-1,2),"")</f>
        <v>0.1</v>
      </c>
      <c r="Z36" s="31">
        <f>IF(OR(S36="VLD MLC components",S36="VLD MLC pipes",S36="VLD PEX components",S36="VLD PEX pipes",S36="VLD PHC components",S36="VLD PHC pipes",S36="Controls VLD"),"По запросу",X36)</f>
        <v>151</v>
      </c>
      <c r="AA36" s="63">
        <f>ROUND(X36/1.2,3)</f>
        <v>125.833</v>
      </c>
      <c r="AB36" s="23">
        <v>114.167</v>
      </c>
      <c r="AC36" s="190">
        <f>IFERROR(ROUND(AA36/AB36-1,2),"")</f>
        <v>0.1</v>
      </c>
      <c r="AD36" s="25">
        <v>8.7999999999999995E-2</v>
      </c>
      <c r="AE36" s="25">
        <v>4.6874999999999998E-4</v>
      </c>
      <c r="AF36" s="25">
        <v>900</v>
      </c>
      <c r="AG36" s="25">
        <v>0</v>
      </c>
      <c r="AH36" s="25">
        <v>0</v>
      </c>
      <c r="AI36" s="25">
        <v>0</v>
      </c>
      <c r="AJ36" s="42" t="s">
        <v>19</v>
      </c>
      <c r="AK36" s="22" t="s">
        <v>20</v>
      </c>
      <c r="AL36" s="42" t="s">
        <v>19</v>
      </c>
      <c r="AM36" s="25">
        <v>300</v>
      </c>
      <c r="AN36" s="25">
        <v>750</v>
      </c>
      <c r="AO36" s="25">
        <v>750</v>
      </c>
      <c r="AP36" s="25">
        <v>250</v>
      </c>
      <c r="AQ36" s="25">
        <v>26.4</v>
      </c>
      <c r="AR36" s="25">
        <v>0.140625</v>
      </c>
      <c r="AS36" s="157">
        <v>112800</v>
      </c>
      <c r="AT36" s="23" t="s">
        <v>22</v>
      </c>
      <c r="AU36" s="92" t="s">
        <v>3611</v>
      </c>
      <c r="AV36" s="91" t="s">
        <v>152</v>
      </c>
      <c r="AW36" s="92" t="s">
        <v>152</v>
      </c>
      <c r="AX36" s="92" t="s">
        <v>152</v>
      </c>
      <c r="AY36" s="91" t="s">
        <v>152</v>
      </c>
      <c r="AZ36" s="92" t="s">
        <v>21</v>
      </c>
      <c r="BA36" s="25" t="s">
        <v>6747</v>
      </c>
      <c r="BB36" t="s">
        <v>25</v>
      </c>
      <c r="BC36" t="e">
        <v>#N/A</v>
      </c>
      <c r="BD36" t="e">
        <f>IF(Z36=BC36,"OK")</f>
        <v>#N/A</v>
      </c>
      <c r="BE36">
        <v>8.7999999999999995E-2</v>
      </c>
      <c r="BF36">
        <v>4.6874999999999998E-4</v>
      </c>
      <c r="BG36">
        <v>750</v>
      </c>
      <c r="BH36">
        <v>750</v>
      </c>
      <c r="BI36">
        <v>250</v>
      </c>
      <c r="BJ36">
        <v>26.4</v>
      </c>
      <c r="BK36">
        <v>0.140625</v>
      </c>
      <c r="BL36" t="str">
        <f>IF(ABS(AN36*AO36*AP36/1000000000/AR36-1)&lt;0.1,"OK","NO")</f>
        <v>OK</v>
      </c>
      <c r="BN36" s="183"/>
    </row>
    <row r="37" spans="1:66" ht="25.5" x14ac:dyDescent="0.25">
      <c r="A37" s="51"/>
      <c r="B37" s="94">
        <v>33</v>
      </c>
      <c r="C37" s="43">
        <v>1136999</v>
      </c>
      <c r="D37" s="135">
        <v>1136611</v>
      </c>
      <c r="E37" s="26" t="s">
        <v>6750</v>
      </c>
      <c r="F37" s="151" t="s">
        <v>655</v>
      </c>
      <c r="G37" s="127" t="s">
        <v>27</v>
      </c>
      <c r="H37" s="46" t="str">
        <f>IFERROR(IFERROR(IF(SEARCH("Usystems",$E37)&gt;0,"Usystems"),IF(SEARCH("RIIFO",$E37)&gt;0,"RIIFO","Uponor")),"Uponor")</f>
        <v>Usystems</v>
      </c>
      <c r="I37" s="25">
        <f>IFERROR(MID($D37,1,7)+0,"")</f>
        <v>1136611</v>
      </c>
      <c r="J37" s="25" t="str">
        <f>IFERROR(MID($D37,10,7)+0,"")</f>
        <v/>
      </c>
      <c r="K37" s="25" t="str">
        <f>IFERROR(MID($D37,19,7)+0,"")</f>
        <v/>
      </c>
      <c r="L37" s="25" t="str">
        <f>IFERROR(MID($D37,28,7)+0,"")</f>
        <v/>
      </c>
      <c r="M37" s="25">
        <f>IF(IFERROR(MID($Q37,1,7)+0,"")&lt;1130000,IF(INDEX(C:C,MATCH(LEFT(Q37,7)+0,I:I,0))&lt;1130000,"",INDEX(C:C,MATCH(LEFT(Q37,7)+0,I:I,0))),IFERROR(MID($Q37,1,7)+0,""))</f>
        <v>1137020</v>
      </c>
      <c r="N37" s="25" t="str">
        <f>IF(IFERROR(MID($Q37,10,7)+0,"")&lt;1130000,"",IFERROR(MID($Q37,10,7)+0,""))</f>
        <v/>
      </c>
      <c r="O37" s="25" t="str">
        <f>IF(IFERROR(MID($Q37,19,7)+0,"")&lt;1130000,"",IFERROR(MID($Q37,19,7)+0,""))</f>
        <v/>
      </c>
      <c r="P37" s="25">
        <f>IF(M37="","",IF(N37="",M37,M37&amp;", "&amp;N37))</f>
        <v>1137020</v>
      </c>
      <c r="Q37" s="135">
        <v>1137020</v>
      </c>
      <c r="R37" s="152" t="s">
        <v>6999</v>
      </c>
      <c r="S37" s="35" t="s">
        <v>6722</v>
      </c>
      <c r="T37" s="34" t="s">
        <v>24</v>
      </c>
      <c r="U37" s="185" t="s">
        <v>22</v>
      </c>
      <c r="V37" s="188" t="s">
        <v>22</v>
      </c>
      <c r="W37" s="189">
        <v>137</v>
      </c>
      <c r="X37" s="31">
        <v>151</v>
      </c>
      <c r="Y37" s="90">
        <f>IFERROR(ROUND(X37/W37-1,2),"")</f>
        <v>0.1</v>
      </c>
      <c r="Z37" s="31">
        <f>IF(OR(S37="VLD MLC components",S37="VLD MLC pipes",S37="VLD PEX components",S37="VLD PEX pipes",S37="VLD PHC components",S37="VLD PHC pipes",S37="Controls VLD"),"По запросу",X37)</f>
        <v>151</v>
      </c>
      <c r="AA37" s="63">
        <f>ROUND(X37/1.2,3)</f>
        <v>125.833</v>
      </c>
      <c r="AB37" s="23">
        <v>114.167</v>
      </c>
      <c r="AC37" s="190">
        <f>IFERROR(ROUND(AA37/AB37-1,2),"")</f>
        <v>0.1</v>
      </c>
      <c r="AD37" s="25">
        <v>8.7999999999999995E-2</v>
      </c>
      <c r="AE37" s="25">
        <v>3.8506666666666668E-4</v>
      </c>
      <c r="AF37" s="25">
        <v>0</v>
      </c>
      <c r="AG37" s="25" t="s">
        <v>22</v>
      </c>
      <c r="AH37" s="25">
        <v>180960</v>
      </c>
      <c r="AI37" s="25">
        <v>319680</v>
      </c>
      <c r="AJ37" s="25" t="s">
        <v>20</v>
      </c>
      <c r="AK37" s="42" t="s">
        <v>19</v>
      </c>
      <c r="AL37" s="25" t="s">
        <v>20</v>
      </c>
      <c r="AM37" s="25">
        <v>480</v>
      </c>
      <c r="AN37" s="25">
        <v>760</v>
      </c>
      <c r="AO37" s="25">
        <v>760</v>
      </c>
      <c r="AP37" s="25">
        <v>320</v>
      </c>
      <c r="AQ37" s="25">
        <v>42.24</v>
      </c>
      <c r="AR37" s="25">
        <v>0.184832</v>
      </c>
      <c r="AS37" s="157" t="s">
        <v>22</v>
      </c>
      <c r="AT37" s="23" t="s">
        <v>22</v>
      </c>
      <c r="AU37" s="92" t="s">
        <v>22</v>
      </c>
      <c r="AV37" s="91" t="s">
        <v>22</v>
      </c>
      <c r="AW37" s="92" t="s">
        <v>22</v>
      </c>
      <c r="AX37" s="92" t="s">
        <v>22</v>
      </c>
      <c r="AY37" s="91" t="s">
        <v>22</v>
      </c>
      <c r="AZ37" s="92" t="s">
        <v>24</v>
      </c>
      <c r="BA37" s="25" t="s">
        <v>6747</v>
      </c>
      <c r="BB37" t="s">
        <v>25</v>
      </c>
      <c r="BC37">
        <v>151</v>
      </c>
      <c r="BD37" t="str">
        <f>IF(Z37=BC37,"OK")</f>
        <v>OK</v>
      </c>
      <c r="BE37">
        <v>8.7999999999999995E-2</v>
      </c>
      <c r="BF37">
        <v>4.6874999999999998E-4</v>
      </c>
      <c r="BG37" t="s">
        <v>22</v>
      </c>
      <c r="BH37" t="s">
        <v>22</v>
      </c>
      <c r="BI37" t="s">
        <v>22</v>
      </c>
      <c r="BJ37" t="s">
        <v>22</v>
      </c>
      <c r="BK37" t="s">
        <v>22</v>
      </c>
      <c r="BL37" t="str">
        <f>IF(ABS(AN37*AO37*AP37/1000000000/AR37-1)&lt;0.1,"OK","NO")</f>
        <v>OK</v>
      </c>
      <c r="BN37" s="183"/>
    </row>
    <row r="38" spans="1:66" ht="51" x14ac:dyDescent="0.25">
      <c r="A38" s="51"/>
      <c r="B38" s="94">
        <v>34</v>
      </c>
      <c r="C38" s="43">
        <v>1136996</v>
      </c>
      <c r="D38" s="24">
        <v>1062046</v>
      </c>
      <c r="E38" s="26" t="s">
        <v>6749</v>
      </c>
      <c r="F38" s="151" t="s">
        <v>655</v>
      </c>
      <c r="G38" s="127" t="s">
        <v>27</v>
      </c>
      <c r="H38" s="46" t="str">
        <f>IFERROR(IFERROR(IF(SEARCH("Usystems",$E38)&gt;0,"Usystems"),IF(SEARCH("RIIFO",$E38)&gt;0,"RIIFO","Uponor")),"Uponor")</f>
        <v>Usystems</v>
      </c>
      <c r="I38" s="25">
        <f>IFERROR(MID($D38,1,7)+0,"")</f>
        <v>1062046</v>
      </c>
      <c r="J38" s="25" t="str">
        <f>IFERROR(MID($D38,10,7)+0,"")</f>
        <v/>
      </c>
      <c r="K38" s="25" t="str">
        <f>IFERROR(MID($D38,19,7)+0,"")</f>
        <v/>
      </c>
      <c r="L38" s="25" t="str">
        <f>IFERROR(MID($D38,28,7)+0,"")</f>
        <v/>
      </c>
      <c r="M38" s="25">
        <f>IF(IFERROR(MID($Q38,1,7)+0,"")&lt;1130000,IF(INDEX(C:C,MATCH(LEFT(Q38,7)+0,I:I,0))&lt;1130000,"",INDEX(C:C,MATCH(LEFT(Q38,7)+0,I:I,0))),IFERROR(MID($Q38,1,7)+0,""))</f>
        <v>1137021</v>
      </c>
      <c r="N38" s="25" t="str">
        <f>IF(IFERROR(MID($Q38,10,7)+0,"")&lt;1130000,"",IFERROR(MID($Q38,10,7)+0,""))</f>
        <v/>
      </c>
      <c r="O38" s="25" t="str">
        <f>IF(IFERROR(MID($Q38,19,7)+0,"")&lt;1130000,"",IFERROR(MID($Q38,19,7)+0,""))</f>
        <v/>
      </c>
      <c r="P38" s="25">
        <f>IF(M38="","",IF(N38="",M38,M38&amp;", "&amp;N38))</f>
        <v>1137021</v>
      </c>
      <c r="Q38" s="135">
        <v>1137021</v>
      </c>
      <c r="R38" s="152" t="s">
        <v>6748</v>
      </c>
      <c r="S38" s="35" t="s">
        <v>6722</v>
      </c>
      <c r="T38" s="34" t="s">
        <v>24</v>
      </c>
      <c r="U38" s="185" t="s">
        <v>22</v>
      </c>
      <c r="V38" s="188" t="s">
        <v>22</v>
      </c>
      <c r="W38" s="189">
        <v>137</v>
      </c>
      <c r="X38" s="31">
        <v>151</v>
      </c>
      <c r="Y38" s="90">
        <f>IFERROR(ROUND(X38/W38-1,2),"")</f>
        <v>0.1</v>
      </c>
      <c r="Z38" s="31">
        <f>IF(OR(S38="VLD MLC components",S38="VLD MLC pipes",S38="VLD PEX components",S38="VLD PEX pipes",S38="VLD PHC components",S38="VLD PHC pipes",S38="Controls VLD"),"По запросу",X38)</f>
        <v>151</v>
      </c>
      <c r="AA38" s="63">
        <f>ROUND(X38/1.2,3)</f>
        <v>125.833</v>
      </c>
      <c r="AB38" s="23">
        <v>114.167</v>
      </c>
      <c r="AC38" s="190">
        <f>IFERROR(ROUND(AA38/AB38-1,2),"")</f>
        <v>0.1</v>
      </c>
      <c r="AD38" s="25">
        <v>8.8000000000000009E-2</v>
      </c>
      <c r="AE38" s="25">
        <v>3.9174107142857142E-4</v>
      </c>
      <c r="AF38" s="25">
        <v>0</v>
      </c>
      <c r="AG38" s="25" t="s">
        <v>22</v>
      </c>
      <c r="AH38" s="25">
        <v>30800</v>
      </c>
      <c r="AI38" s="25">
        <v>38080</v>
      </c>
      <c r="AJ38" s="25" t="s">
        <v>20</v>
      </c>
      <c r="AK38" s="42" t="s">
        <v>19</v>
      </c>
      <c r="AL38" s="25" t="s">
        <v>20</v>
      </c>
      <c r="AM38" s="25">
        <v>560</v>
      </c>
      <c r="AN38" s="25">
        <v>750</v>
      </c>
      <c r="AO38" s="25">
        <v>750</v>
      </c>
      <c r="AP38" s="25">
        <v>390</v>
      </c>
      <c r="AQ38" s="25">
        <v>49.28</v>
      </c>
      <c r="AR38" s="25">
        <v>0.21937499999999999</v>
      </c>
      <c r="AS38" s="157" t="s">
        <v>22</v>
      </c>
      <c r="AT38" s="23" t="s">
        <v>22</v>
      </c>
      <c r="AU38" s="92" t="s">
        <v>22</v>
      </c>
      <c r="AV38" s="91" t="s">
        <v>22</v>
      </c>
      <c r="AW38" s="92" t="s">
        <v>22</v>
      </c>
      <c r="AX38" s="92" t="s">
        <v>22</v>
      </c>
      <c r="AY38" s="91" t="s">
        <v>22</v>
      </c>
      <c r="AZ38" s="92" t="s">
        <v>24</v>
      </c>
      <c r="BA38" s="25" t="s">
        <v>6747</v>
      </c>
      <c r="BB38" t="s">
        <v>25</v>
      </c>
      <c r="BC38">
        <v>151</v>
      </c>
      <c r="BD38" t="str">
        <f>IF(Z38=BC38,"OK")</f>
        <v>OK</v>
      </c>
      <c r="BE38">
        <v>8.7999999999999995E-2</v>
      </c>
      <c r="BF38">
        <v>4.6874999999999998E-4</v>
      </c>
      <c r="BG38" t="s">
        <v>22</v>
      </c>
      <c r="BH38" t="s">
        <v>22</v>
      </c>
      <c r="BI38" t="s">
        <v>22</v>
      </c>
      <c r="BJ38" t="s">
        <v>22</v>
      </c>
      <c r="BK38" t="s">
        <v>22</v>
      </c>
      <c r="BL38" t="str">
        <f>IF(ABS(AN38*AO38*AP38/1000000000/AR38-1)&lt;0.1,"OK","NO")</f>
        <v>OK</v>
      </c>
      <c r="BN38" s="183"/>
    </row>
    <row r="39" spans="1:66" ht="38.25" x14ac:dyDescent="0.25">
      <c r="A39" s="51"/>
      <c r="B39" s="94">
        <v>35</v>
      </c>
      <c r="C39" s="43">
        <v>1136612</v>
      </c>
      <c r="D39" s="24">
        <v>1009228</v>
      </c>
      <c r="E39" s="26" t="s">
        <v>6746</v>
      </c>
      <c r="F39" s="151" t="s">
        <v>655</v>
      </c>
      <c r="G39" s="127" t="s">
        <v>29</v>
      </c>
      <c r="H39" s="46" t="str">
        <f>IFERROR(IFERROR(IF(SEARCH("Usystems",$E39)&gt;0,"Usystems"),IF(SEARCH("RIIFO",$E39)&gt;0,"RIIFO","Uponor")),"Uponor")</f>
        <v>Usystems</v>
      </c>
      <c r="I39" s="25">
        <f>IFERROR(MID($D39,1,7)+0,"")</f>
        <v>1009228</v>
      </c>
      <c r="J39" s="25" t="str">
        <f>IFERROR(MID($D39,10,7)+0,"")</f>
        <v/>
      </c>
      <c r="K39" s="25" t="str">
        <f>IFERROR(MID($D39,19,7)+0,"")</f>
        <v/>
      </c>
      <c r="L39" s="25" t="str">
        <f>IFERROR(MID($D39,28,7)+0,"")</f>
        <v/>
      </c>
      <c r="M39" s="25">
        <f>IF(IFERROR(MID($Q39,1,7)+0,"")&lt;1130000,IF(INDEX(C:C,MATCH(LEFT(Q39,7)+0,I:I,0))&lt;1130000,"",INDEX(C:C,MATCH(LEFT(Q39,7)+0,I:I,0))),IFERROR(MID($Q39,1,7)+0,""))</f>
        <v>1137024</v>
      </c>
      <c r="N39" s="25" t="str">
        <f>IF(IFERROR(MID($Q39,10,7)+0,"")&lt;1130000,"",IFERROR(MID($Q39,10,7)+0,""))</f>
        <v/>
      </c>
      <c r="O39" s="25" t="str">
        <f>IF(IFERROR(MID($Q39,19,7)+0,"")&lt;1130000,"",IFERROR(MID($Q39,19,7)+0,""))</f>
        <v/>
      </c>
      <c r="P39" s="25">
        <f>IF(M39="","",IF(N39="",M39,M39&amp;", "&amp;N39))</f>
        <v>1137024</v>
      </c>
      <c r="Q39" s="43">
        <v>1137024</v>
      </c>
      <c r="R39" s="152" t="s">
        <v>22</v>
      </c>
      <c r="S39" s="35" t="s">
        <v>6722</v>
      </c>
      <c r="T39" s="34" t="s">
        <v>24</v>
      </c>
      <c r="U39" s="185">
        <v>151</v>
      </c>
      <c r="V39" s="188">
        <v>162</v>
      </c>
      <c r="W39" s="189">
        <v>173</v>
      </c>
      <c r="X39" s="31">
        <v>190</v>
      </c>
      <c r="Y39" s="90">
        <f>IFERROR(ROUND(X39/W39-1,2),"")</f>
        <v>0.1</v>
      </c>
      <c r="Z39" s="31">
        <f>IF(OR(S39="VLD MLC components",S39="VLD MLC pipes",S39="VLD PEX components",S39="VLD PEX pipes",S39="VLD PHC components",S39="VLD PHC pipes",S39="Controls VLD"),"По запросу",X39)</f>
        <v>190</v>
      </c>
      <c r="AA39" s="63">
        <f>ROUND(X39/1.2,3)</f>
        <v>158.333</v>
      </c>
      <c r="AB39" s="23">
        <v>144.167</v>
      </c>
      <c r="AC39" s="190">
        <f>IFERROR(ROUND(AA39/AB39-1,2),"")</f>
        <v>0.1</v>
      </c>
      <c r="AD39" s="25">
        <v>0.115</v>
      </c>
      <c r="AE39" s="25">
        <v>8.2700000000000004E-4</v>
      </c>
      <c r="AF39" s="25">
        <v>5500</v>
      </c>
      <c r="AG39" s="25">
        <v>0</v>
      </c>
      <c r="AH39" s="25">
        <v>0</v>
      </c>
      <c r="AI39" s="25">
        <v>0</v>
      </c>
      <c r="AJ39" s="25" t="s">
        <v>20</v>
      </c>
      <c r="AK39" s="22" t="s">
        <v>20</v>
      </c>
      <c r="AL39" s="25" t="s">
        <v>20</v>
      </c>
      <c r="AM39" s="25">
        <v>100</v>
      </c>
      <c r="AN39" s="25" t="s">
        <v>22</v>
      </c>
      <c r="AO39" s="25" t="s">
        <v>22</v>
      </c>
      <c r="AP39" s="25" t="s">
        <v>22</v>
      </c>
      <c r="AQ39" s="25" t="s">
        <v>22</v>
      </c>
      <c r="AR39" s="25" t="s">
        <v>22</v>
      </c>
      <c r="AS39" s="157" t="s">
        <v>22</v>
      </c>
      <c r="AT39" s="23" t="s">
        <v>22</v>
      </c>
      <c r="AU39" s="92" t="s">
        <v>3611</v>
      </c>
      <c r="AV39" s="91" t="s">
        <v>152</v>
      </c>
      <c r="AW39" s="92" t="s">
        <v>22</v>
      </c>
      <c r="AX39" s="92" t="s">
        <v>48</v>
      </c>
      <c r="AY39" s="91" t="s">
        <v>152</v>
      </c>
      <c r="AZ39" s="92" t="s">
        <v>22</v>
      </c>
      <c r="BA39" s="25" t="s">
        <v>6745</v>
      </c>
      <c r="BB39" t="s">
        <v>48</v>
      </c>
      <c r="BC39" t="e">
        <v>#N/A</v>
      </c>
      <c r="BD39" t="e">
        <f>IF(Z39=BC39,"OK")</f>
        <v>#N/A</v>
      </c>
      <c r="BE39">
        <v>0.115</v>
      </c>
      <c r="BF39">
        <v>8.2700000000000004E-4</v>
      </c>
      <c r="BG39" t="s">
        <v>22</v>
      </c>
      <c r="BH39" t="s">
        <v>22</v>
      </c>
      <c r="BI39" t="s">
        <v>22</v>
      </c>
      <c r="BJ39" t="s">
        <v>22</v>
      </c>
      <c r="BK39" t="s">
        <v>22</v>
      </c>
      <c r="BL39" t="e">
        <f>IF(ABS(AN39*AO39*AP39/1000000000/AR39-1)&lt;0.1,"OK","NO")</f>
        <v>#VALUE!</v>
      </c>
      <c r="BN39" s="183"/>
    </row>
    <row r="40" spans="1:66" ht="38.25" x14ac:dyDescent="0.25">
      <c r="A40" s="51"/>
      <c r="B40" s="94">
        <v>36</v>
      </c>
      <c r="C40" s="43">
        <v>1136613</v>
      </c>
      <c r="D40" s="24">
        <v>1009230</v>
      </c>
      <c r="E40" s="26" t="s">
        <v>6744</v>
      </c>
      <c r="F40" s="151" t="s">
        <v>655</v>
      </c>
      <c r="G40" s="127" t="s">
        <v>29</v>
      </c>
      <c r="H40" s="46" t="str">
        <f>IFERROR(IFERROR(IF(SEARCH("Usystems",$E40)&gt;0,"Usystems"),IF(SEARCH("RIIFO",$E40)&gt;0,"RIIFO","Uponor")),"Uponor")</f>
        <v>Usystems</v>
      </c>
      <c r="I40" s="25">
        <f>IFERROR(MID($D40,1,7)+0,"")</f>
        <v>1009230</v>
      </c>
      <c r="J40" s="25" t="str">
        <f>IFERROR(MID($D40,10,7)+0,"")</f>
        <v/>
      </c>
      <c r="K40" s="25" t="str">
        <f>IFERROR(MID($D40,19,7)+0,"")</f>
        <v/>
      </c>
      <c r="L40" s="25" t="str">
        <f>IFERROR(MID($D40,28,7)+0,"")</f>
        <v/>
      </c>
      <c r="M40" s="25">
        <f>IF(IFERROR(MID($Q40,1,7)+0,"")&lt;1130000,IF(INDEX(C:C,MATCH(LEFT(Q40,7)+0,I:I,0))&lt;1130000,"",INDEX(C:C,MATCH(LEFT(Q40,7)+0,I:I,0))),IFERROR(MID($Q40,1,7)+0,""))</f>
        <v>1137024</v>
      </c>
      <c r="N40" s="25" t="str">
        <f>IF(IFERROR(MID($Q40,10,7)+0,"")&lt;1130000,"",IFERROR(MID($Q40,10,7)+0,""))</f>
        <v/>
      </c>
      <c r="O40" s="25" t="str">
        <f>IF(IFERROR(MID($Q40,19,7)+0,"")&lt;1130000,"",IFERROR(MID($Q40,19,7)+0,""))</f>
        <v/>
      </c>
      <c r="P40" s="25">
        <f>IF(M40="","",IF(N40="",M40,M40&amp;", "&amp;N40))</f>
        <v>1137024</v>
      </c>
      <c r="Q40" s="135">
        <v>1137024</v>
      </c>
      <c r="R40" s="152" t="s">
        <v>6743</v>
      </c>
      <c r="S40" s="35" t="s">
        <v>6722</v>
      </c>
      <c r="T40" s="34" t="s">
        <v>24</v>
      </c>
      <c r="U40" s="185">
        <v>151</v>
      </c>
      <c r="V40" s="188">
        <v>162</v>
      </c>
      <c r="W40" s="189">
        <v>175</v>
      </c>
      <c r="X40" s="31">
        <v>193</v>
      </c>
      <c r="Y40" s="90">
        <f>IFERROR(ROUND(X40/W40-1,2),"")</f>
        <v>0.1</v>
      </c>
      <c r="Z40" s="31">
        <f>IF(OR(S40="VLD MLC components",S40="VLD MLC pipes",S40="VLD PEX components",S40="VLD PEX pipes",S40="VLD PHC components",S40="VLD PHC pipes",S40="Controls VLD"),"По запросу",X40)</f>
        <v>193</v>
      </c>
      <c r="AA40" s="63">
        <f>ROUND(X40/1.2,3)</f>
        <v>160.833</v>
      </c>
      <c r="AB40" s="23">
        <v>145.833</v>
      </c>
      <c r="AC40" s="190">
        <f>IFERROR(ROUND(AA40/AB40-1,2),"")</f>
        <v>0.1</v>
      </c>
      <c r="AD40" s="25">
        <v>0.11699999999999999</v>
      </c>
      <c r="AE40" s="25">
        <v>7.0312499999999997E-4</v>
      </c>
      <c r="AF40" s="25">
        <v>8200</v>
      </c>
      <c r="AG40" s="25">
        <v>0</v>
      </c>
      <c r="AH40" s="25">
        <v>11000</v>
      </c>
      <c r="AI40" s="25">
        <v>26200</v>
      </c>
      <c r="AJ40" s="25" t="s">
        <v>20</v>
      </c>
      <c r="AK40" s="22" t="s">
        <v>20</v>
      </c>
      <c r="AL40" s="25" t="s">
        <v>20</v>
      </c>
      <c r="AM40" s="25">
        <v>200</v>
      </c>
      <c r="AN40" s="25">
        <v>750</v>
      </c>
      <c r="AO40" s="25">
        <v>750</v>
      </c>
      <c r="AP40" s="25">
        <v>250</v>
      </c>
      <c r="AQ40" s="25">
        <v>23.4</v>
      </c>
      <c r="AR40" s="25">
        <v>0.140625</v>
      </c>
      <c r="AS40" s="157">
        <v>110200</v>
      </c>
      <c r="AT40" s="23" t="s">
        <v>22</v>
      </c>
      <c r="AU40" s="92" t="s">
        <v>3611</v>
      </c>
      <c r="AV40" s="91" t="s">
        <v>152</v>
      </c>
      <c r="AW40" s="92" t="s">
        <v>152</v>
      </c>
      <c r="AX40" s="92" t="s">
        <v>152</v>
      </c>
      <c r="AY40" s="91" t="s">
        <v>152</v>
      </c>
      <c r="AZ40" s="92" t="s">
        <v>21</v>
      </c>
      <c r="BA40" s="25" t="s">
        <v>6736</v>
      </c>
      <c r="BB40" t="s">
        <v>25</v>
      </c>
      <c r="BC40">
        <v>193</v>
      </c>
      <c r="BD40" t="str">
        <f>IF(Z40=BC40,"OK")</f>
        <v>OK</v>
      </c>
      <c r="BE40">
        <v>0.11700000000000001</v>
      </c>
      <c r="BF40">
        <v>7.0312499999999997E-4</v>
      </c>
      <c r="BG40">
        <v>750</v>
      </c>
      <c r="BH40">
        <v>750</v>
      </c>
      <c r="BI40">
        <v>250</v>
      </c>
      <c r="BJ40">
        <v>23.4</v>
      </c>
      <c r="BK40">
        <v>0.140625</v>
      </c>
      <c r="BL40" t="str">
        <f>IF(ABS(AN40*AO40*AP40/1000000000/AR40-1)&lt;0.1,"OK","NO")</f>
        <v>OK</v>
      </c>
      <c r="BN40" s="183"/>
    </row>
    <row r="41" spans="1:66" ht="51" x14ac:dyDescent="0.25">
      <c r="A41" s="51"/>
      <c r="B41" s="94">
        <v>37</v>
      </c>
      <c r="C41" s="43">
        <v>1136997</v>
      </c>
      <c r="D41" s="152" t="s">
        <v>6807</v>
      </c>
      <c r="E41" s="26" t="s">
        <v>6742</v>
      </c>
      <c r="F41" s="151" t="s">
        <v>655</v>
      </c>
      <c r="G41" s="127" t="s">
        <v>29</v>
      </c>
      <c r="H41" s="46" t="str">
        <f>IFERROR(IFERROR(IF(SEARCH("Usystems",$E41)&gt;0,"Usystems"),IF(SEARCH("RIIFO",$E41)&gt;0,"RIIFO","Uponor")),"Uponor")</f>
        <v>Usystems</v>
      </c>
      <c r="I41" s="25">
        <f>IFERROR(MID($D41,1,7)+0,"")</f>
        <v>1009228</v>
      </c>
      <c r="J41" s="25">
        <f>IFERROR(MID($D41,10,7)+0,"")</f>
        <v>1009230</v>
      </c>
      <c r="K41" s="25">
        <f>IFERROR(MID($D41,19,7)+0,"")</f>
        <v>1136612</v>
      </c>
      <c r="L41" s="25">
        <f>IFERROR(MID($D41,28,7)+0,"")</f>
        <v>1136613</v>
      </c>
      <c r="M41" s="25">
        <f>IF(IFERROR(MID($Q41,1,7)+0,"")&lt;1130000,IF(INDEX(C:C,MATCH(LEFT(Q41,7)+0,I:I,0))&lt;1130000,"",INDEX(C:C,MATCH(LEFT(Q41,7)+0,I:I,0))),IFERROR(MID($Q41,1,7)+0,""))</f>
        <v>1137024</v>
      </c>
      <c r="N41" s="25" t="str">
        <f>IF(IFERROR(MID($Q41,10,7)+0,"")&lt;1130000,"",IFERROR(MID($Q41,10,7)+0,""))</f>
        <v/>
      </c>
      <c r="O41" s="25" t="str">
        <f>IF(IFERROR(MID($Q41,19,7)+0,"")&lt;1130000,"",IFERROR(MID($Q41,19,7)+0,""))</f>
        <v/>
      </c>
      <c r="P41" s="25">
        <f>IF(M41="","",IF(N41="",M41,M41&amp;", "&amp;N41))</f>
        <v>1137024</v>
      </c>
      <c r="Q41" s="135">
        <v>1137024</v>
      </c>
      <c r="R41" s="152" t="s">
        <v>6741</v>
      </c>
      <c r="S41" s="35" t="s">
        <v>6722</v>
      </c>
      <c r="T41" s="34" t="s">
        <v>24</v>
      </c>
      <c r="U41" s="185" t="s">
        <v>22</v>
      </c>
      <c r="V41" s="188" t="s">
        <v>22</v>
      </c>
      <c r="W41" s="189">
        <v>175</v>
      </c>
      <c r="X41" s="31">
        <v>193</v>
      </c>
      <c r="Y41" s="90">
        <f>IFERROR(ROUND(X41/W41-1,2),"")</f>
        <v>0.1</v>
      </c>
      <c r="Z41" s="31">
        <f>IF(OR(S41="VLD MLC components",S41="VLD MLC pipes",S41="VLD PEX components",S41="VLD PEX pipes",S41="VLD PHC components",S41="VLD PHC pipes",S41="Controls VLD"),"По запросу",X41)</f>
        <v>193</v>
      </c>
      <c r="AA41" s="63">
        <f>ROUND(X41/1.2,3)</f>
        <v>160.833</v>
      </c>
      <c r="AB41" s="23">
        <v>145.833</v>
      </c>
      <c r="AC41" s="190">
        <f>IFERROR(ROUND(AA41/AB41-1,2),"")</f>
        <v>0.1</v>
      </c>
      <c r="AD41" s="25">
        <v>0.11699999999999999</v>
      </c>
      <c r="AE41" s="25">
        <v>6.9793333333333324E-4</v>
      </c>
      <c r="AF41" s="25">
        <v>3120</v>
      </c>
      <c r="AG41" s="25" t="s">
        <v>22</v>
      </c>
      <c r="AH41" s="25">
        <v>1200</v>
      </c>
      <c r="AI41" s="25">
        <v>24480</v>
      </c>
      <c r="AJ41" s="25" t="s">
        <v>20</v>
      </c>
      <c r="AK41" s="22" t="s">
        <v>20</v>
      </c>
      <c r="AL41" s="25" t="s">
        <v>20</v>
      </c>
      <c r="AM41" s="25">
        <v>240</v>
      </c>
      <c r="AN41" s="25">
        <v>760</v>
      </c>
      <c r="AO41" s="25">
        <v>760</v>
      </c>
      <c r="AP41" s="25">
        <v>290</v>
      </c>
      <c r="AQ41" s="25">
        <v>28.08</v>
      </c>
      <c r="AR41" s="25">
        <v>0.16750399999999999</v>
      </c>
      <c r="AS41" s="157" t="s">
        <v>22</v>
      </c>
      <c r="AT41" s="23" t="s">
        <v>22</v>
      </c>
      <c r="AU41" s="92" t="s">
        <v>22</v>
      </c>
      <c r="AV41" s="91" t="s">
        <v>22</v>
      </c>
      <c r="AW41" s="92" t="s">
        <v>22</v>
      </c>
      <c r="AX41" s="92" t="s">
        <v>22</v>
      </c>
      <c r="AY41" s="91" t="s">
        <v>22</v>
      </c>
      <c r="AZ41" s="92" t="s">
        <v>24</v>
      </c>
      <c r="BA41" s="25" t="s">
        <v>6736</v>
      </c>
      <c r="BB41" t="s">
        <v>25</v>
      </c>
      <c r="BC41">
        <v>193</v>
      </c>
      <c r="BD41" t="str">
        <f>IF(Z41=BC41,"OK")</f>
        <v>OK</v>
      </c>
      <c r="BE41">
        <v>0.11700000000000001</v>
      </c>
      <c r="BF41">
        <v>7.0312499999999997E-4</v>
      </c>
      <c r="BG41" t="s">
        <v>22</v>
      </c>
      <c r="BH41" t="s">
        <v>22</v>
      </c>
      <c r="BI41" t="s">
        <v>22</v>
      </c>
      <c r="BJ41" t="s">
        <v>22</v>
      </c>
      <c r="BK41" t="s">
        <v>22</v>
      </c>
      <c r="BL41" t="str">
        <f>IF(ABS(AN41*AO41*AP41/1000000000/AR41-1)&lt;0.1,"OK","NO")</f>
        <v>OK</v>
      </c>
      <c r="BN41" s="183"/>
    </row>
    <row r="42" spans="1:66" ht="38.25" x14ac:dyDescent="0.25">
      <c r="A42" s="51"/>
      <c r="B42" s="94">
        <v>38</v>
      </c>
      <c r="C42" s="43">
        <v>1136614</v>
      </c>
      <c r="D42" s="24">
        <v>1009231</v>
      </c>
      <c r="E42" s="26" t="s">
        <v>6740</v>
      </c>
      <c r="F42" s="151" t="s">
        <v>655</v>
      </c>
      <c r="G42" s="127" t="s">
        <v>27</v>
      </c>
      <c r="H42" s="46" t="str">
        <f>IFERROR(IFERROR(IF(SEARCH("Usystems",$E42)&gt;0,"Usystems"),IF(SEARCH("RIIFO",$E42)&gt;0,"RIIFO","Uponor")),"Uponor")</f>
        <v>Usystems</v>
      </c>
      <c r="I42" s="25">
        <f>IFERROR(MID($D42,1,7)+0,"")</f>
        <v>1009231</v>
      </c>
      <c r="J42" s="25" t="str">
        <f>IFERROR(MID($D42,10,7)+0,"")</f>
        <v/>
      </c>
      <c r="K42" s="25" t="str">
        <f>IFERROR(MID($D42,19,7)+0,"")</f>
        <v/>
      </c>
      <c r="L42" s="25" t="str">
        <f>IFERROR(MID($D42,28,7)+0,"")</f>
        <v/>
      </c>
      <c r="M42" s="25">
        <f>IF(IFERROR(MID($Q42,1,7)+0,"")&lt;1130000,IF(INDEX(C:C,MATCH(LEFT(Q42,7)+0,I:I,0))&lt;1130000,"",INDEX(C:C,MATCH(LEFT(Q42,7)+0,I:I,0))),IFERROR(MID($Q42,1,7)+0,""))</f>
        <v>1137026</v>
      </c>
      <c r="N42" s="25" t="str">
        <f>IF(IFERROR(MID($Q42,10,7)+0,"")&lt;1130000,"",IFERROR(MID($Q42,10,7)+0,""))</f>
        <v/>
      </c>
      <c r="O42" s="25" t="str">
        <f>IF(IFERROR(MID($Q42,19,7)+0,"")&lt;1130000,"",IFERROR(MID($Q42,19,7)+0,""))</f>
        <v/>
      </c>
      <c r="P42" s="25">
        <f>IF(M42="","",IF(N42="",M42,M42&amp;", "&amp;N42))</f>
        <v>1137026</v>
      </c>
      <c r="Q42" s="135">
        <v>1137026</v>
      </c>
      <c r="R42" s="152" t="s">
        <v>6739</v>
      </c>
      <c r="S42" s="35" t="s">
        <v>6722</v>
      </c>
      <c r="T42" s="34" t="s">
        <v>24</v>
      </c>
      <c r="U42" s="185">
        <v>151</v>
      </c>
      <c r="V42" s="188">
        <v>162</v>
      </c>
      <c r="W42" s="189">
        <v>175</v>
      </c>
      <c r="X42" s="31">
        <v>193</v>
      </c>
      <c r="Y42" s="90">
        <f>IFERROR(ROUND(X42/W42-1,2),"")</f>
        <v>0.1</v>
      </c>
      <c r="Z42" s="31">
        <f>IF(OR(S42="VLD MLC components",S42="VLD MLC pipes",S42="VLD PEX components",S42="VLD PEX pipes",S42="VLD PHC components",S42="VLD PHC pipes",S42="Controls VLD"),"По запросу",X42)</f>
        <v>193</v>
      </c>
      <c r="AA42" s="63">
        <f>ROUND(X42/1.2,3)</f>
        <v>160.833</v>
      </c>
      <c r="AB42" s="23">
        <v>145.833</v>
      </c>
      <c r="AC42" s="190">
        <f>IFERROR(ROUND(AA42/AB42-1,2),"")</f>
        <v>0.1</v>
      </c>
      <c r="AD42" s="25">
        <v>0.11700000000000001</v>
      </c>
      <c r="AE42" s="25">
        <v>6.1875000000000005E-4</v>
      </c>
      <c r="AF42" s="25">
        <v>0</v>
      </c>
      <c r="AG42" s="25">
        <v>0</v>
      </c>
      <c r="AH42" s="25">
        <v>35400</v>
      </c>
      <c r="AI42" s="25">
        <v>56400</v>
      </c>
      <c r="AJ42" s="25" t="s">
        <v>20</v>
      </c>
      <c r="AK42" s="42" t="s">
        <v>19</v>
      </c>
      <c r="AL42" s="25" t="s">
        <v>20</v>
      </c>
      <c r="AM42" s="25">
        <v>300</v>
      </c>
      <c r="AN42" s="25">
        <v>750</v>
      </c>
      <c r="AO42" s="25">
        <v>750</v>
      </c>
      <c r="AP42" s="25">
        <v>330</v>
      </c>
      <c r="AQ42" s="25">
        <v>35.1</v>
      </c>
      <c r="AR42" s="25">
        <v>0.18562500000000001</v>
      </c>
      <c r="AS42" s="157">
        <v>53400</v>
      </c>
      <c r="AT42" s="23" t="s">
        <v>22</v>
      </c>
      <c r="AU42" s="92" t="s">
        <v>3611</v>
      </c>
      <c r="AV42" s="91" t="s">
        <v>152</v>
      </c>
      <c r="AW42" s="92" t="s">
        <v>152</v>
      </c>
      <c r="AX42" s="92" t="s">
        <v>152</v>
      </c>
      <c r="AY42" s="91" t="s">
        <v>152</v>
      </c>
      <c r="AZ42" s="92" t="s">
        <v>21</v>
      </c>
      <c r="BA42" s="25" t="s">
        <v>6736</v>
      </c>
      <c r="BB42" t="s">
        <v>25</v>
      </c>
      <c r="BC42">
        <v>193</v>
      </c>
      <c r="BD42" t="str">
        <f>IF(Z42=BC42,"OK")</f>
        <v>OK</v>
      </c>
      <c r="BE42">
        <v>0.11700000000000001</v>
      </c>
      <c r="BF42">
        <v>6.1875000000000005E-4</v>
      </c>
      <c r="BG42">
        <v>750</v>
      </c>
      <c r="BH42">
        <v>750</v>
      </c>
      <c r="BI42">
        <v>330</v>
      </c>
      <c r="BJ42">
        <v>35.1</v>
      </c>
      <c r="BK42">
        <v>0.18562500000000001</v>
      </c>
      <c r="BL42" t="str">
        <f>IF(ABS(AN42*AO42*AP42/1000000000/AR42-1)&lt;0.1,"OK","NO")</f>
        <v>OK</v>
      </c>
      <c r="BN42" s="183"/>
    </row>
    <row r="43" spans="1:66" ht="38.25" x14ac:dyDescent="0.25">
      <c r="A43" s="51"/>
      <c r="B43" s="94">
        <v>39</v>
      </c>
      <c r="C43" s="43">
        <v>1136998</v>
      </c>
      <c r="D43" s="152" t="s">
        <v>6806</v>
      </c>
      <c r="E43" s="26" t="s">
        <v>6738</v>
      </c>
      <c r="F43" s="151" t="s">
        <v>655</v>
      </c>
      <c r="G43" s="127" t="s">
        <v>29</v>
      </c>
      <c r="H43" s="46" t="str">
        <f>IFERROR(IFERROR(IF(SEARCH("Usystems",$E43)&gt;0,"Usystems"),IF(SEARCH("RIIFO",$E43)&gt;0,"RIIFO","Uponor")),"Uponor")</f>
        <v>Usystems</v>
      </c>
      <c r="I43" s="25">
        <f>IFERROR(MID($D43,1,7)+0,"")</f>
        <v>1009231</v>
      </c>
      <c r="J43" s="25">
        <f>IFERROR(MID($D43,10,7)+0,"")</f>
        <v>1136614</v>
      </c>
      <c r="K43" s="25" t="str">
        <f>IFERROR(MID($D43,19,7)+0,"")</f>
        <v/>
      </c>
      <c r="L43" s="25" t="str">
        <f>IFERROR(MID($D43,28,7)+0,"")</f>
        <v/>
      </c>
      <c r="M43" s="25">
        <f>IF(IFERROR(MID($Q43,1,7)+0,"")&lt;1130000,IF(INDEX(C:C,MATCH(LEFT(Q43,7)+0,I:I,0))&lt;1130000,"",INDEX(C:C,MATCH(LEFT(Q43,7)+0,I:I,0))),IFERROR(MID($Q43,1,7)+0,""))</f>
        <v>1137026</v>
      </c>
      <c r="N43" s="25" t="str">
        <f>IF(IFERROR(MID($Q43,10,7)+0,"")&lt;1130000,"",IFERROR(MID($Q43,10,7)+0,""))</f>
        <v/>
      </c>
      <c r="O43" s="25" t="str">
        <f>IF(IFERROR(MID($Q43,19,7)+0,"")&lt;1130000,"",IFERROR(MID($Q43,19,7)+0,""))</f>
        <v/>
      </c>
      <c r="P43" s="25">
        <f>IF(M43="","",IF(N43="",M43,M43&amp;", "&amp;N43))</f>
        <v>1137026</v>
      </c>
      <c r="Q43" s="135">
        <v>1137026</v>
      </c>
      <c r="R43" s="152" t="s">
        <v>6737</v>
      </c>
      <c r="S43" s="35" t="s">
        <v>6722</v>
      </c>
      <c r="T43" s="34" t="s">
        <v>24</v>
      </c>
      <c r="U43" s="185" t="s">
        <v>22</v>
      </c>
      <c r="V43" s="188" t="s">
        <v>22</v>
      </c>
      <c r="W43" s="189">
        <v>175</v>
      </c>
      <c r="X43" s="31">
        <v>193</v>
      </c>
      <c r="Y43" s="90">
        <f>IFERROR(ROUND(X43/W43-1,2),"")</f>
        <v>0.1</v>
      </c>
      <c r="Z43" s="31">
        <f>IF(OR(S43="VLD MLC components",S43="VLD MLC pipes",S43="VLD PEX components",S43="VLD PEX pipes",S43="VLD PHC components",S43="VLD PHC pipes",S43="Controls VLD"),"По запросу",X43)</f>
        <v>193</v>
      </c>
      <c r="AA43" s="63">
        <f>ROUND(X43/1.2,3)</f>
        <v>160.833</v>
      </c>
      <c r="AB43" s="23">
        <v>145.833</v>
      </c>
      <c r="AC43" s="190">
        <f>IFERROR(ROUND(AA43/AB43-1,2),"")</f>
        <v>0.1</v>
      </c>
      <c r="AD43" s="25">
        <v>0.11699999999999999</v>
      </c>
      <c r="AE43" s="25">
        <v>6.09375E-4</v>
      </c>
      <c r="AF43" s="25">
        <v>640</v>
      </c>
      <c r="AG43" s="25" t="s">
        <v>22</v>
      </c>
      <c r="AH43" s="25">
        <v>46720</v>
      </c>
      <c r="AI43" s="25">
        <v>72320</v>
      </c>
      <c r="AJ43" s="25" t="s">
        <v>20</v>
      </c>
      <c r="AK43" s="22" t="s">
        <v>20</v>
      </c>
      <c r="AL43" s="25" t="s">
        <v>20</v>
      </c>
      <c r="AM43" s="25">
        <v>640</v>
      </c>
      <c r="AN43" s="25">
        <v>1000</v>
      </c>
      <c r="AO43" s="25">
        <v>1000</v>
      </c>
      <c r="AP43" s="25">
        <v>390</v>
      </c>
      <c r="AQ43" s="25">
        <v>74.88</v>
      </c>
      <c r="AR43" s="25">
        <v>0.39</v>
      </c>
      <c r="AS43" s="157" t="s">
        <v>22</v>
      </c>
      <c r="AT43" s="23" t="s">
        <v>22</v>
      </c>
      <c r="AU43" s="92" t="s">
        <v>22</v>
      </c>
      <c r="AV43" s="91" t="s">
        <v>22</v>
      </c>
      <c r="AW43" s="92" t="s">
        <v>22</v>
      </c>
      <c r="AX43" s="92" t="s">
        <v>22</v>
      </c>
      <c r="AY43" s="91" t="s">
        <v>22</v>
      </c>
      <c r="AZ43" s="92" t="s">
        <v>24</v>
      </c>
      <c r="BA43" s="25" t="s">
        <v>6736</v>
      </c>
      <c r="BB43" t="s">
        <v>25</v>
      </c>
      <c r="BC43">
        <v>193</v>
      </c>
      <c r="BD43" t="str">
        <f>IF(Z43=BC43,"OK")</f>
        <v>OK</v>
      </c>
      <c r="BE43">
        <v>0.11700000000000001</v>
      </c>
      <c r="BF43">
        <v>7.0312499999999997E-4</v>
      </c>
      <c r="BG43" t="s">
        <v>22</v>
      </c>
      <c r="BH43" t="s">
        <v>22</v>
      </c>
      <c r="BI43" t="s">
        <v>22</v>
      </c>
      <c r="BJ43" t="s">
        <v>22</v>
      </c>
      <c r="BK43" t="s">
        <v>22</v>
      </c>
      <c r="BL43" t="str">
        <f>IF(ABS(AN43*AO43*AP43/1000000000/AR43-1)&lt;0.1,"OK","NO")</f>
        <v>OK</v>
      </c>
      <c r="BN43" s="183"/>
    </row>
    <row r="44" spans="1:66" ht="38.25" x14ac:dyDescent="0.25">
      <c r="A44" s="51"/>
      <c r="B44" s="94">
        <v>40</v>
      </c>
      <c r="C44" s="43">
        <v>1136615</v>
      </c>
      <c r="D44" s="24">
        <v>1062887</v>
      </c>
      <c r="E44" s="26" t="s">
        <v>6735</v>
      </c>
      <c r="F44" s="151" t="s">
        <v>655</v>
      </c>
      <c r="G44" s="127" t="s">
        <v>27</v>
      </c>
      <c r="H44" s="46" t="str">
        <f>IFERROR(IFERROR(IF(SEARCH("Usystems",$E44)&gt;0,"Usystems"),IF(SEARCH("RIIFO",$E44)&gt;0,"RIIFO","Uponor")),"Uponor")</f>
        <v>Usystems</v>
      </c>
      <c r="I44" s="25">
        <f>IFERROR(MID($D44,1,7)+0,"")</f>
        <v>1062887</v>
      </c>
      <c r="J44" s="25" t="str">
        <f>IFERROR(MID($D44,10,7)+0,"")</f>
        <v/>
      </c>
      <c r="K44" s="25" t="str">
        <f>IFERROR(MID($D44,19,7)+0,"")</f>
        <v/>
      </c>
      <c r="L44" s="25" t="str">
        <f>IFERROR(MID($D44,28,7)+0,"")</f>
        <v/>
      </c>
      <c r="M44" s="25">
        <f>IF(IFERROR(MID($Q44,1,7)+0,"")&lt;1130000,IF(INDEX(C:C,MATCH(LEFT(Q44,7)+0,I:I,0))&lt;1130000,"",INDEX(C:C,MATCH(LEFT(Q44,7)+0,I:I,0))),IFERROR(MID($Q44,1,7)+0,""))</f>
        <v>1137027</v>
      </c>
      <c r="N44" s="25" t="str">
        <f>IF(IFERROR(MID($Q44,10,7)+0,"")&lt;1130000,"",IFERROR(MID($Q44,10,7)+0,""))</f>
        <v/>
      </c>
      <c r="O44" s="25" t="str">
        <f>IF(IFERROR(MID($Q44,19,7)+0,"")&lt;1130000,"",IFERROR(MID($Q44,19,7)+0,""))</f>
        <v/>
      </c>
      <c r="P44" s="25">
        <f>IF(M44="","",IF(N44="",M44,M44&amp;", "&amp;N44))</f>
        <v>1137027</v>
      </c>
      <c r="Q44" s="135">
        <v>1137027</v>
      </c>
      <c r="R44" s="152" t="s">
        <v>6734</v>
      </c>
      <c r="S44" s="35" t="s">
        <v>6722</v>
      </c>
      <c r="T44" s="34" t="s">
        <v>24</v>
      </c>
      <c r="U44" s="185">
        <v>299</v>
      </c>
      <c r="V44" s="188">
        <v>320</v>
      </c>
      <c r="W44" s="189">
        <v>342</v>
      </c>
      <c r="X44" s="31">
        <v>376</v>
      </c>
      <c r="Y44" s="90">
        <f>IFERROR(ROUND(X44/W44-1,2),"")</f>
        <v>0.1</v>
      </c>
      <c r="Z44" s="31">
        <f>IF(OR(S44="VLD MLC components",S44="VLD MLC pipes",S44="VLD PEX components",S44="VLD PEX pipes",S44="VLD PHC components",S44="VLD PHC pipes",S44="Controls VLD"),"По запросу",X44)</f>
        <v>376</v>
      </c>
      <c r="AA44" s="63">
        <f>ROUND(X44/1.2,3)</f>
        <v>313.33300000000003</v>
      </c>
      <c r="AB44" s="23">
        <v>285</v>
      </c>
      <c r="AC44" s="190">
        <f>IFERROR(ROUND(AA44/AB44-1,2),"")</f>
        <v>0.1</v>
      </c>
      <c r="AD44" s="25">
        <v>0.17</v>
      </c>
      <c r="AE44" s="25">
        <v>1.38624E-3</v>
      </c>
      <c r="AF44" s="25">
        <v>0</v>
      </c>
      <c r="AG44" s="25" t="s">
        <v>22</v>
      </c>
      <c r="AH44" s="25">
        <v>24804</v>
      </c>
      <c r="AI44" s="25">
        <v>8350</v>
      </c>
      <c r="AJ44" s="25" t="s">
        <v>20</v>
      </c>
      <c r="AK44" s="42" t="s">
        <v>19</v>
      </c>
      <c r="AL44" s="25" t="s">
        <v>20</v>
      </c>
      <c r="AM44" s="25">
        <v>50</v>
      </c>
      <c r="AN44" s="25">
        <v>760</v>
      </c>
      <c r="AO44" s="25">
        <v>760</v>
      </c>
      <c r="AP44" s="25">
        <v>120</v>
      </c>
      <c r="AQ44" s="25">
        <v>8.5</v>
      </c>
      <c r="AR44" s="25">
        <v>6.9311999999999999E-2</v>
      </c>
      <c r="AS44" s="157">
        <v>7300</v>
      </c>
      <c r="AT44" s="23" t="s">
        <v>22</v>
      </c>
      <c r="AU44" s="92" t="s">
        <v>3611</v>
      </c>
      <c r="AV44" s="91" t="s">
        <v>152</v>
      </c>
      <c r="AW44" s="92" t="s">
        <v>152</v>
      </c>
      <c r="AX44" s="92" t="s">
        <v>152</v>
      </c>
      <c r="AY44" s="91" t="s">
        <v>152</v>
      </c>
      <c r="AZ44" s="92" t="s">
        <v>21</v>
      </c>
      <c r="BA44" s="25" t="s">
        <v>6727</v>
      </c>
      <c r="BB44" t="s">
        <v>25</v>
      </c>
      <c r="BC44">
        <v>376</v>
      </c>
      <c r="BD44" t="str">
        <f>IF(Z44=BC44,"OK")</f>
        <v>OK</v>
      </c>
      <c r="BE44">
        <v>0.17</v>
      </c>
      <c r="BF44">
        <v>2.0250000000000003E-3</v>
      </c>
      <c r="BG44">
        <v>750</v>
      </c>
      <c r="BH44">
        <v>750</v>
      </c>
      <c r="BI44">
        <v>180</v>
      </c>
      <c r="BJ44">
        <v>8.5</v>
      </c>
      <c r="BK44">
        <v>0.10125000000000001</v>
      </c>
      <c r="BL44" t="str">
        <f>IF(ABS(AN44*AO44*AP44/1000000000/AR44-1)&lt;0.1,"OK","NO")</f>
        <v>OK</v>
      </c>
      <c r="BN44" s="183"/>
    </row>
    <row r="45" spans="1:66" ht="38.25" x14ac:dyDescent="0.25">
      <c r="A45" s="51"/>
      <c r="B45" s="94">
        <v>41</v>
      </c>
      <c r="C45" s="43">
        <v>1136627</v>
      </c>
      <c r="D45" s="24">
        <v>1062888</v>
      </c>
      <c r="E45" s="26" t="s">
        <v>6733</v>
      </c>
      <c r="F45" s="151" t="s">
        <v>21</v>
      </c>
      <c r="G45" s="127" t="s">
        <v>27</v>
      </c>
      <c r="H45" s="46" t="str">
        <f>IFERROR(IFERROR(IF(SEARCH("Usystems",$E45)&gt;0,"Usystems"),IF(SEARCH("RIIFO",$E45)&gt;0,"RIIFO","Uponor")),"Uponor")</f>
        <v>Usystems</v>
      </c>
      <c r="I45" s="25">
        <f>IFERROR(MID($D45,1,7)+0,"")</f>
        <v>1062888</v>
      </c>
      <c r="J45" s="25" t="str">
        <f>IFERROR(MID($D45,10,7)+0,"")</f>
        <v/>
      </c>
      <c r="K45" s="25" t="str">
        <f>IFERROR(MID($D45,19,7)+0,"")</f>
        <v/>
      </c>
      <c r="L45" s="25" t="str">
        <f>IFERROR(MID($D45,28,7)+0,"")</f>
        <v/>
      </c>
      <c r="M45" s="25">
        <f>IF(IFERROR(MID($Q45,1,7)+0,"")&lt;1130000,IF(INDEX(C:C,MATCH(LEFT(Q45,7)+0,I:I,0))&lt;1130000,"",INDEX(C:C,MATCH(LEFT(Q45,7)+0,I:I,0))),IFERROR(MID($Q45,1,7)+0,""))</f>
        <v>1137029</v>
      </c>
      <c r="N45" s="25" t="str">
        <f>IF(IFERROR(MID($Q45,10,7)+0,"")&lt;1130000,"",IFERROR(MID($Q45,10,7)+0,""))</f>
        <v/>
      </c>
      <c r="O45" s="25" t="str">
        <f>IF(IFERROR(MID($Q45,19,7)+0,"")&lt;1130000,"",IFERROR(MID($Q45,19,7)+0,""))</f>
        <v/>
      </c>
      <c r="P45" s="25">
        <f>IF(M45="","",IF(N45="",M45,M45&amp;", "&amp;N45))</f>
        <v>1137029</v>
      </c>
      <c r="Q45" s="43">
        <v>1137029</v>
      </c>
      <c r="R45" s="152" t="s">
        <v>6732</v>
      </c>
      <c r="S45" s="35" t="s">
        <v>6722</v>
      </c>
      <c r="T45" s="34" t="s">
        <v>24</v>
      </c>
      <c r="U45" s="185">
        <v>299</v>
      </c>
      <c r="V45" s="188">
        <v>320</v>
      </c>
      <c r="W45" s="189">
        <v>342</v>
      </c>
      <c r="X45" s="31">
        <v>376</v>
      </c>
      <c r="Y45" s="90">
        <f>IFERROR(ROUND(X45/W45-1,2),"")</f>
        <v>0.1</v>
      </c>
      <c r="Z45" s="31">
        <f>IF(OR(S45="VLD MLC components",S45="VLD MLC pipes",S45="VLD PEX components",S45="VLD PEX pipes",S45="VLD PHC components",S45="VLD PHC pipes",S45="Controls VLD"),"По запросу",X45)</f>
        <v>376</v>
      </c>
      <c r="AA45" s="63">
        <f>ROUND(X45/1.2,3)</f>
        <v>313.33300000000003</v>
      </c>
      <c r="AB45" s="23">
        <v>285</v>
      </c>
      <c r="AC45" s="190">
        <f>IFERROR(ROUND(AA45/AB45-1,2),"")</f>
        <v>0.1</v>
      </c>
      <c r="AD45" s="25">
        <v>0.17</v>
      </c>
      <c r="AE45" s="25">
        <v>1.0499999999999999E-3</v>
      </c>
      <c r="AF45" s="25">
        <v>0</v>
      </c>
      <c r="AG45" s="25" t="s">
        <v>22</v>
      </c>
      <c r="AH45" s="25">
        <v>0</v>
      </c>
      <c r="AI45" s="25">
        <v>0</v>
      </c>
      <c r="AJ45" s="25" t="s">
        <v>20</v>
      </c>
      <c r="AK45" s="42" t="s">
        <v>19</v>
      </c>
      <c r="AL45" s="25" t="s">
        <v>20</v>
      </c>
      <c r="AM45" s="25">
        <v>200</v>
      </c>
      <c r="AN45" s="25">
        <v>1000</v>
      </c>
      <c r="AO45" s="25">
        <v>1000</v>
      </c>
      <c r="AP45" s="25">
        <v>210</v>
      </c>
      <c r="AQ45" s="25">
        <v>34</v>
      </c>
      <c r="AR45" s="25">
        <v>0.21</v>
      </c>
      <c r="AS45" s="157">
        <v>6600</v>
      </c>
      <c r="AT45" s="23" t="s">
        <v>22</v>
      </c>
      <c r="AU45" s="92" t="s">
        <v>3611</v>
      </c>
      <c r="AV45" s="91" t="s">
        <v>152</v>
      </c>
      <c r="AW45" s="92" t="s">
        <v>152</v>
      </c>
      <c r="AX45" s="92" t="s">
        <v>152</v>
      </c>
      <c r="AY45" s="91" t="s">
        <v>152</v>
      </c>
      <c r="AZ45" s="92" t="s">
        <v>21</v>
      </c>
      <c r="BA45" s="25" t="s">
        <v>6727</v>
      </c>
      <c r="BB45" t="s">
        <v>25</v>
      </c>
      <c r="BC45" t="e">
        <v>#N/A</v>
      </c>
      <c r="BD45" t="e">
        <f>IF(Z45=BC45,"OK")</f>
        <v>#N/A</v>
      </c>
      <c r="BE45">
        <v>0.17</v>
      </c>
      <c r="BF45">
        <v>1.157625E-3</v>
      </c>
      <c r="BG45">
        <v>1050</v>
      </c>
      <c r="BH45">
        <v>1050</v>
      </c>
      <c r="BI45">
        <v>210</v>
      </c>
      <c r="BJ45">
        <v>34</v>
      </c>
      <c r="BK45">
        <v>0.23152500000000001</v>
      </c>
      <c r="BL45" t="str">
        <f>IF(ABS(AN45*AO45*AP45/1000000000/AR45-1)&lt;0.1,"OK","NO")</f>
        <v>OK</v>
      </c>
      <c r="BN45" s="183"/>
    </row>
    <row r="46" spans="1:66" ht="38.25" x14ac:dyDescent="0.25">
      <c r="A46" s="51"/>
      <c r="B46" s="94">
        <v>42</v>
      </c>
      <c r="C46" s="43">
        <v>1135977</v>
      </c>
      <c r="D46" s="152" t="s">
        <v>6808</v>
      </c>
      <c r="E46" s="26" t="s">
        <v>6731</v>
      </c>
      <c r="F46" s="151" t="s">
        <v>655</v>
      </c>
      <c r="G46" s="127" t="s">
        <v>27</v>
      </c>
      <c r="H46" s="46" t="str">
        <f>IFERROR(IFERROR(IF(SEARCH("Usystems",$E46)&gt;0,"Usystems"),IF(SEARCH("RIIFO",$E46)&gt;0,"RIIFO","Uponor")),"Uponor")</f>
        <v>Usystems</v>
      </c>
      <c r="I46" s="25">
        <f>IFERROR(MID($D46,1,7)+0,"")</f>
        <v>1062888</v>
      </c>
      <c r="J46" s="25">
        <f>IFERROR(MID($D46,10,7)+0,"")</f>
        <v>1062889</v>
      </c>
      <c r="K46" s="25">
        <f>IFERROR(MID($D46,19,7)+0,"")</f>
        <v>1136627</v>
      </c>
      <c r="L46" s="25" t="str">
        <f>IFERROR(MID($D46,28,7)+0,"")</f>
        <v/>
      </c>
      <c r="M46" s="25">
        <f>IF(IFERROR(MID($Q46,1,7)+0,"")&lt;1130000,IF(INDEX(C:C,MATCH(LEFT(Q46,7)+0,I:I,0))&lt;1130000,"",INDEX(C:C,MATCH(LEFT(Q46,7)+0,I:I,0))),IFERROR(MID($Q46,1,7)+0,""))</f>
        <v>1137029</v>
      </c>
      <c r="N46" s="25" t="str">
        <f>IF(IFERROR(MID($Q46,10,7)+0,"")&lt;1130000,"",IFERROR(MID($Q46,10,7)+0,""))</f>
        <v/>
      </c>
      <c r="O46" s="25" t="str">
        <f>IF(IFERROR(MID($Q46,19,7)+0,"")&lt;1130000,"",IFERROR(MID($Q46,19,7)+0,""))</f>
        <v/>
      </c>
      <c r="P46" s="25">
        <f>IF(M46="","",IF(N46="",M46,M46&amp;", "&amp;N46))</f>
        <v>1137029</v>
      </c>
      <c r="Q46" s="135">
        <v>1137029</v>
      </c>
      <c r="R46" s="152" t="s">
        <v>6730</v>
      </c>
      <c r="S46" s="35" t="s">
        <v>6722</v>
      </c>
      <c r="T46" s="34" t="s">
        <v>24</v>
      </c>
      <c r="U46" s="185">
        <v>299</v>
      </c>
      <c r="V46" s="188">
        <v>320</v>
      </c>
      <c r="W46" s="189">
        <v>342</v>
      </c>
      <c r="X46" s="31">
        <v>376</v>
      </c>
      <c r="Y46" s="90">
        <f>IFERROR(ROUND(X46/W46-1,2),"")</f>
        <v>0.1</v>
      </c>
      <c r="Z46" s="31">
        <f>IF(OR(S46="VLD MLC components",S46="VLD MLC pipes",S46="VLD PEX components",S46="VLD PEX pipes",S46="VLD PHC components",S46="VLD PHC pipes",S46="Controls VLD"),"По запросу",X46)</f>
        <v>376</v>
      </c>
      <c r="AA46" s="63">
        <f>ROUND(X46/1.2,3)</f>
        <v>313.33300000000003</v>
      </c>
      <c r="AB46" s="23">
        <v>285</v>
      </c>
      <c r="AC46" s="190">
        <f>IFERROR(ROUND(AA46/AB46-1,2),"")</f>
        <v>0.1</v>
      </c>
      <c r="AD46" s="25">
        <v>0.17</v>
      </c>
      <c r="AE46" s="25">
        <v>9.3738666666666676E-4</v>
      </c>
      <c r="AF46" s="25">
        <v>0</v>
      </c>
      <c r="AG46" s="25">
        <v>300</v>
      </c>
      <c r="AH46" s="25">
        <v>59700</v>
      </c>
      <c r="AI46" s="25">
        <v>123000</v>
      </c>
      <c r="AJ46" s="25" t="s">
        <v>20</v>
      </c>
      <c r="AK46" s="42" t="s">
        <v>19</v>
      </c>
      <c r="AL46" s="25" t="s">
        <v>20</v>
      </c>
      <c r="AM46" s="25">
        <v>300</v>
      </c>
      <c r="AN46" s="25">
        <v>1040</v>
      </c>
      <c r="AO46" s="25">
        <v>1040</v>
      </c>
      <c r="AP46" s="25">
        <v>260</v>
      </c>
      <c r="AQ46" s="25">
        <v>51</v>
      </c>
      <c r="AR46" s="25">
        <v>0.28121600000000002</v>
      </c>
      <c r="AS46" s="157">
        <v>100500</v>
      </c>
      <c r="AT46" s="23" t="s">
        <v>22</v>
      </c>
      <c r="AU46" s="92" t="s">
        <v>3611</v>
      </c>
      <c r="AV46" s="91" t="s">
        <v>152</v>
      </c>
      <c r="AW46" s="92" t="s">
        <v>152</v>
      </c>
      <c r="AX46" s="92" t="s">
        <v>152</v>
      </c>
      <c r="AY46" s="91" t="s">
        <v>152</v>
      </c>
      <c r="AZ46" s="92" t="s">
        <v>21</v>
      </c>
      <c r="BA46" s="25" t="s">
        <v>6727</v>
      </c>
      <c r="BB46" t="s">
        <v>25</v>
      </c>
      <c r="BC46">
        <v>376</v>
      </c>
      <c r="BD46" t="str">
        <f>IF(Z46=BC46,"OK")</f>
        <v>OK</v>
      </c>
      <c r="BE46">
        <v>0.17</v>
      </c>
      <c r="BF46">
        <v>1.2127500000000001E-3</v>
      </c>
      <c r="BG46">
        <v>1050</v>
      </c>
      <c r="BH46">
        <v>1050</v>
      </c>
      <c r="BI46">
        <v>330</v>
      </c>
      <c r="BJ46">
        <v>51</v>
      </c>
      <c r="BK46">
        <v>0.36382500000000001</v>
      </c>
      <c r="BL46" t="str">
        <f>IF(ABS(AN46*AO46*AP46/1000000000/AR46-1)&lt;0.1,"OK","NO")</f>
        <v>OK</v>
      </c>
      <c r="BN46" s="183"/>
    </row>
    <row r="47" spans="1:66" ht="38.25" x14ac:dyDescent="0.25">
      <c r="A47" s="51"/>
      <c r="B47" s="94">
        <v>43</v>
      </c>
      <c r="C47" s="43">
        <v>1137000</v>
      </c>
      <c r="D47" s="24">
        <v>1063907</v>
      </c>
      <c r="E47" s="26" t="s">
        <v>6729</v>
      </c>
      <c r="F47" s="151" t="s">
        <v>655</v>
      </c>
      <c r="G47" s="127" t="s">
        <v>27</v>
      </c>
      <c r="H47" s="46" t="str">
        <f>IFERROR(IFERROR(IF(SEARCH("Usystems",$E47)&gt;0,"Usystems"),IF(SEARCH("RIIFO",$E47)&gt;0,"RIIFO","Uponor")),"Uponor")</f>
        <v>Usystems</v>
      </c>
      <c r="I47" s="25">
        <f>IFERROR(MID($D47,1,7)+0,"")</f>
        <v>1063907</v>
      </c>
      <c r="J47" s="25" t="str">
        <f>IFERROR(MID($D47,10,7)+0,"")</f>
        <v/>
      </c>
      <c r="K47" s="25" t="str">
        <f>IFERROR(MID($D47,19,7)+0,"")</f>
        <v/>
      </c>
      <c r="L47" s="25" t="str">
        <f>IFERROR(MID($D47,28,7)+0,"")</f>
        <v/>
      </c>
      <c r="M47" s="25">
        <f>IF(IFERROR(MID($Q47,1,7)+0,"")&lt;1130000,IF(INDEX(C:C,MATCH(LEFT(Q47,7)+0,I:I,0))&lt;1130000,"",INDEX(C:C,MATCH(LEFT(Q47,7)+0,I:I,0))),IFERROR(MID($Q47,1,7)+0,""))</f>
        <v>1137029</v>
      </c>
      <c r="N47" s="25" t="str">
        <f>IF(IFERROR(MID($Q47,10,7)+0,"")&lt;1130000,"",IFERROR(MID($Q47,10,7)+0,""))</f>
        <v/>
      </c>
      <c r="O47" s="25" t="str">
        <f>IF(IFERROR(MID($Q47,19,7)+0,"")&lt;1130000,"",IFERROR(MID($Q47,19,7)+0,""))</f>
        <v/>
      </c>
      <c r="P47" s="25">
        <f>IF(M47="","",IF(N47="",M47,M47&amp;", "&amp;N47))</f>
        <v>1137029</v>
      </c>
      <c r="Q47" s="135">
        <v>1137029</v>
      </c>
      <c r="R47" s="152" t="s">
        <v>6728</v>
      </c>
      <c r="S47" s="35" t="s">
        <v>6722</v>
      </c>
      <c r="T47" s="34" t="s">
        <v>24</v>
      </c>
      <c r="U47" s="185" t="s">
        <v>22</v>
      </c>
      <c r="V47" s="188" t="s">
        <v>22</v>
      </c>
      <c r="W47" s="189">
        <v>342</v>
      </c>
      <c r="X47" s="31">
        <v>376</v>
      </c>
      <c r="Y47" s="90">
        <f>IFERROR(ROUND(X47/W47-1,2),"")</f>
        <v>0.1</v>
      </c>
      <c r="Z47" s="31">
        <f>IF(OR(S47="VLD MLC components",S47="VLD MLC pipes",S47="VLD PEX components",S47="VLD PEX pipes",S47="VLD PHC components",S47="VLD PHC pipes",S47="Controls VLD"),"По запросу",X47)</f>
        <v>376</v>
      </c>
      <c r="AA47" s="63">
        <f>ROUND(X47/1.2,3)</f>
        <v>313.33300000000003</v>
      </c>
      <c r="AB47" s="23">
        <v>285</v>
      </c>
      <c r="AC47" s="190">
        <f>IFERROR(ROUND(AA47/AB47-1,2),"")</f>
        <v>0.1</v>
      </c>
      <c r="AD47" s="25">
        <v>0.17</v>
      </c>
      <c r="AE47" s="25">
        <v>1.2127500000000001E-3</v>
      </c>
      <c r="AF47" s="25">
        <v>0</v>
      </c>
      <c r="AG47" s="25" t="s">
        <v>22</v>
      </c>
      <c r="AH47" s="25">
        <v>0</v>
      </c>
      <c r="AI47" s="25">
        <v>0</v>
      </c>
      <c r="AJ47" s="25" t="s">
        <v>20</v>
      </c>
      <c r="AK47" s="42" t="s">
        <v>19</v>
      </c>
      <c r="AL47" s="25" t="s">
        <v>20</v>
      </c>
      <c r="AM47" s="25">
        <v>640</v>
      </c>
      <c r="AN47" s="25">
        <v>1050</v>
      </c>
      <c r="AO47" s="25">
        <v>1050</v>
      </c>
      <c r="AP47" s="25">
        <v>580</v>
      </c>
      <c r="AQ47" s="25">
        <v>108.8</v>
      </c>
      <c r="AR47" s="25">
        <v>0.63944999999999996</v>
      </c>
      <c r="AS47" s="157" t="s">
        <v>22</v>
      </c>
      <c r="AT47" s="23" t="s">
        <v>22</v>
      </c>
      <c r="AU47" s="92" t="s">
        <v>22</v>
      </c>
      <c r="AV47" s="91" t="s">
        <v>22</v>
      </c>
      <c r="AW47" s="92" t="s">
        <v>22</v>
      </c>
      <c r="AX47" s="92" t="s">
        <v>22</v>
      </c>
      <c r="AY47" s="91" t="s">
        <v>22</v>
      </c>
      <c r="AZ47" s="92" t="s">
        <v>24</v>
      </c>
      <c r="BA47" s="25" t="s">
        <v>6727</v>
      </c>
      <c r="BB47" t="s">
        <v>25</v>
      </c>
      <c r="BC47">
        <v>376</v>
      </c>
      <c r="BD47" t="str">
        <f>IF(Z47=BC47,"OK")</f>
        <v>OK</v>
      </c>
      <c r="BE47">
        <v>0.17</v>
      </c>
      <c r="BF47">
        <v>1.2127500000000001E-3</v>
      </c>
      <c r="BG47" t="s">
        <v>22</v>
      </c>
      <c r="BH47" t="s">
        <v>22</v>
      </c>
      <c r="BI47" t="s">
        <v>22</v>
      </c>
      <c r="BJ47" t="s">
        <v>22</v>
      </c>
      <c r="BK47" t="s">
        <v>22</v>
      </c>
      <c r="BL47" t="str">
        <f>IF(ABS(AN47*AO47*AP47/1000000000/AR47-1)&lt;0.1,"OK","NO")</f>
        <v>OK</v>
      </c>
      <c r="BN47" s="183"/>
    </row>
    <row r="48" spans="1:66" ht="25.5" x14ac:dyDescent="0.25">
      <c r="A48" s="51"/>
      <c r="B48" s="94">
        <v>44</v>
      </c>
      <c r="C48" s="43">
        <v>1136616</v>
      </c>
      <c r="D48" s="24">
        <v>1001220</v>
      </c>
      <c r="E48" s="26" t="s">
        <v>6726</v>
      </c>
      <c r="F48" s="151" t="s">
        <v>655</v>
      </c>
      <c r="G48" s="127" t="s">
        <v>27</v>
      </c>
      <c r="H48" s="46" t="str">
        <f>IFERROR(IFERROR(IF(SEARCH("Usystems",$E48)&gt;0,"Usystems"),IF(SEARCH("RIIFO",$E48)&gt;0,"RIIFO","Uponor")),"Uponor")</f>
        <v>Usystems</v>
      </c>
      <c r="I48" s="25">
        <f>IFERROR(MID($D48,1,7)+0,"")</f>
        <v>1001220</v>
      </c>
      <c r="J48" s="25" t="str">
        <f>IFERROR(MID($D48,10,7)+0,"")</f>
        <v/>
      </c>
      <c r="K48" s="25" t="str">
        <f>IFERROR(MID($D48,19,7)+0,"")</f>
        <v/>
      </c>
      <c r="L48" s="25" t="str">
        <f>IFERROR(MID($D48,28,7)+0,"")</f>
        <v/>
      </c>
      <c r="M48" s="25">
        <f>IF(IFERROR(MID($Q48,1,7)+0,"")&lt;1130000,IF(INDEX(C:C,MATCH(LEFT(Q48,7)+0,I:I,0))&lt;1130000,"",INDEX(C:C,MATCH(LEFT(Q48,7)+0,I:I,0))),IFERROR(MID($Q48,1,7)+0,""))</f>
        <v>1137031</v>
      </c>
      <c r="N48" s="25" t="str">
        <f>IF(IFERROR(MID($Q48,10,7)+0,"")&lt;1130000,"",IFERROR(MID($Q48,10,7)+0,""))</f>
        <v/>
      </c>
      <c r="O48" s="25" t="str">
        <f>IF(IFERROR(MID($Q48,19,7)+0,"")&lt;1130000,"",IFERROR(MID($Q48,19,7)+0,""))</f>
        <v/>
      </c>
      <c r="P48" s="25">
        <f>IF(M48="","",IF(N48="",M48,M48&amp;", "&amp;N48))</f>
        <v>1137031</v>
      </c>
      <c r="Q48" s="135">
        <v>1137031</v>
      </c>
      <c r="R48" s="152" t="s">
        <v>22</v>
      </c>
      <c r="S48" s="35" t="s">
        <v>6722</v>
      </c>
      <c r="T48" s="34" t="s">
        <v>24</v>
      </c>
      <c r="U48" s="185">
        <v>473</v>
      </c>
      <c r="V48" s="188">
        <v>506</v>
      </c>
      <c r="W48" s="189">
        <v>541</v>
      </c>
      <c r="X48" s="31">
        <v>595</v>
      </c>
      <c r="Y48" s="90">
        <f>IFERROR(ROUND(X48/W48-1,2),"")</f>
        <v>0.1</v>
      </c>
      <c r="Z48" s="31">
        <f>IF(OR(S48="VLD MLC components",S48="VLD MLC pipes",S48="VLD PEX components",S48="VLD PEX pipes",S48="VLD PHC components",S48="VLD PHC pipes",S48="Controls VLD"),"По запросу",X48)</f>
        <v>595</v>
      </c>
      <c r="AA48" s="63">
        <f>ROUND(X48/1.2,3)</f>
        <v>495.83300000000003</v>
      </c>
      <c r="AB48" s="23">
        <v>450.83300000000003</v>
      </c>
      <c r="AC48" s="190">
        <f>IFERROR(ROUND(AA48/AB48-1,2),"")</f>
        <v>0.1</v>
      </c>
      <c r="AD48" s="25">
        <v>0.27</v>
      </c>
      <c r="AE48" s="25">
        <v>2.7724799999999999E-3</v>
      </c>
      <c r="AF48" s="25">
        <v>0</v>
      </c>
      <c r="AG48" s="25">
        <v>400</v>
      </c>
      <c r="AH48" s="25">
        <v>18700</v>
      </c>
      <c r="AI48" s="25">
        <v>3700</v>
      </c>
      <c r="AJ48" s="25" t="s">
        <v>20</v>
      </c>
      <c r="AK48" s="42" t="s">
        <v>19</v>
      </c>
      <c r="AL48" s="25" t="s">
        <v>20</v>
      </c>
      <c r="AM48" s="25">
        <v>50</v>
      </c>
      <c r="AN48" s="25">
        <v>760</v>
      </c>
      <c r="AO48" s="25">
        <v>760</v>
      </c>
      <c r="AP48" s="25">
        <v>240</v>
      </c>
      <c r="AQ48" s="25">
        <v>13.5</v>
      </c>
      <c r="AR48" s="25">
        <v>0.138624</v>
      </c>
      <c r="AS48" s="157">
        <v>30500</v>
      </c>
      <c r="AT48" s="23" t="s">
        <v>22</v>
      </c>
      <c r="AU48" s="92" t="s">
        <v>3611</v>
      </c>
      <c r="AV48" s="91" t="s">
        <v>152</v>
      </c>
      <c r="AW48" s="92" t="s">
        <v>152</v>
      </c>
      <c r="AX48" s="92" t="s">
        <v>152</v>
      </c>
      <c r="AY48" s="91" t="s">
        <v>152</v>
      </c>
      <c r="AZ48" s="92" t="s">
        <v>21</v>
      </c>
      <c r="BA48" s="25" t="s">
        <v>6725</v>
      </c>
      <c r="BB48" t="s">
        <v>25</v>
      </c>
      <c r="BC48">
        <v>595</v>
      </c>
      <c r="BD48" t="str">
        <f>IF(Z48=BC48,"OK")</f>
        <v>OK</v>
      </c>
      <c r="BE48">
        <v>0.27</v>
      </c>
      <c r="BF48">
        <v>2.8124999999999999E-3</v>
      </c>
      <c r="BG48">
        <v>750</v>
      </c>
      <c r="BH48">
        <v>750</v>
      </c>
      <c r="BI48">
        <v>250</v>
      </c>
      <c r="BJ48">
        <v>13.5</v>
      </c>
      <c r="BK48">
        <v>0.140625</v>
      </c>
      <c r="BL48" t="str">
        <f>IF(ABS(AN48*AO48*AP48/1000000000/AR48-1)&lt;0.1,"OK","NO")</f>
        <v>OK</v>
      </c>
      <c r="BN48" s="183"/>
    </row>
    <row r="49" spans="1:66" ht="25.5" x14ac:dyDescent="0.25">
      <c r="A49" s="51"/>
      <c r="B49" s="94">
        <v>45</v>
      </c>
      <c r="C49" s="43">
        <v>1136617</v>
      </c>
      <c r="D49" s="24">
        <v>1008979</v>
      </c>
      <c r="E49" s="26" t="s">
        <v>6724</v>
      </c>
      <c r="F49" s="151" t="s">
        <v>655</v>
      </c>
      <c r="G49" s="102" t="s">
        <v>2182</v>
      </c>
      <c r="H49" s="46" t="str">
        <f>IFERROR(IFERROR(IF(SEARCH("Usystems",$E49)&gt;0,"Usystems"),IF(SEARCH("RIIFO",$E49)&gt;0,"RIIFO","Uponor")),"Uponor")</f>
        <v>Usystems</v>
      </c>
      <c r="I49" s="25">
        <f>IFERROR(MID($D49,1,7)+0,"")</f>
        <v>1008979</v>
      </c>
      <c r="J49" s="25" t="str">
        <f>IFERROR(MID($D49,10,7)+0,"")</f>
        <v/>
      </c>
      <c r="K49" s="25" t="str">
        <f>IFERROR(MID($D49,19,7)+0,"")</f>
        <v/>
      </c>
      <c r="L49" s="25" t="str">
        <f>IFERROR(MID($D49,28,7)+0,"")</f>
        <v/>
      </c>
      <c r="M49" s="25" t="str">
        <f>IF(IFERROR(MID($Q49,1,7)+0,"")&lt;1130000,IF(INDEX(C:C,MATCH(LEFT(Q49,7)+0,I:I,0))&lt;1130000,"",INDEX(C:C,MATCH(LEFT(Q49,7)+0,I:I,0))),IFERROR(MID($Q49,1,7)+0,""))</f>
        <v/>
      </c>
      <c r="N49" s="25" t="str">
        <f>IF(IFERROR(MID($Q49,10,7)+0,"")&lt;1130000,"",IFERROR(MID($Q49,10,7)+0,""))</f>
        <v/>
      </c>
      <c r="O49" s="25" t="str">
        <f>IF(IFERROR(MID($Q49,19,7)+0,"")&lt;1130000,"",IFERROR(MID($Q49,19,7)+0,""))</f>
        <v/>
      </c>
      <c r="P49" s="25" t="str">
        <f>IF(M49="","",IF(N49="",M49,M49&amp;", "&amp;N49))</f>
        <v/>
      </c>
      <c r="Q49" s="23" t="s">
        <v>22</v>
      </c>
      <c r="R49" s="152">
        <v>1136618</v>
      </c>
      <c r="S49" s="35" t="s">
        <v>6722</v>
      </c>
      <c r="T49" s="34" t="s">
        <v>24</v>
      </c>
      <c r="U49" s="185">
        <v>1520</v>
      </c>
      <c r="V49" s="188">
        <v>1626</v>
      </c>
      <c r="W49" s="189">
        <v>1740</v>
      </c>
      <c r="X49" s="31">
        <v>1914</v>
      </c>
      <c r="Y49" s="90">
        <f>IFERROR(ROUND(X49/W49-1,2),"")</f>
        <v>0.1</v>
      </c>
      <c r="Z49" s="31">
        <f>IF(OR(S49="VLD MLC components",S49="VLD MLC pipes",S49="VLD PEX components",S49="VLD PEX pipes",S49="VLD PHC components",S49="VLD PHC pipes",S49="Controls VLD"),"По запросу",X49)</f>
        <v>1914</v>
      </c>
      <c r="AA49" s="63">
        <f>ROUND(X49/1.2,3)</f>
        <v>1595</v>
      </c>
      <c r="AB49" s="23">
        <v>1450</v>
      </c>
      <c r="AC49" s="190">
        <f>IFERROR(ROUND(AA49/AB49-1,2),"")</f>
        <v>0.1</v>
      </c>
      <c r="AD49" s="25">
        <v>0.47</v>
      </c>
      <c r="AE49" s="25">
        <v>1.6000000000000001E-3</v>
      </c>
      <c r="AF49" s="25">
        <v>4000</v>
      </c>
      <c r="AG49" s="25">
        <v>0</v>
      </c>
      <c r="AH49" s="25">
        <v>3200</v>
      </c>
      <c r="AI49" s="25">
        <v>400</v>
      </c>
      <c r="AJ49" s="25" t="s">
        <v>20</v>
      </c>
      <c r="AK49" s="22" t="s">
        <v>20</v>
      </c>
      <c r="AL49" s="25" t="s">
        <v>20</v>
      </c>
      <c r="AM49" s="25">
        <v>50</v>
      </c>
      <c r="AN49" s="25">
        <v>1070</v>
      </c>
      <c r="AO49" s="25">
        <v>1070</v>
      </c>
      <c r="AP49" s="25">
        <v>230</v>
      </c>
      <c r="AQ49" s="25">
        <v>23.5</v>
      </c>
      <c r="AR49" s="25">
        <v>0.26334999999999997</v>
      </c>
      <c r="AS49" s="157">
        <v>6800</v>
      </c>
      <c r="AT49" s="23" t="s">
        <v>22</v>
      </c>
      <c r="AU49" s="92" t="s">
        <v>3611</v>
      </c>
      <c r="AV49" s="91" t="s">
        <v>152</v>
      </c>
      <c r="AW49" s="92" t="s">
        <v>152</v>
      </c>
      <c r="AX49" s="92" t="s">
        <v>152</v>
      </c>
      <c r="AY49" s="91" t="s">
        <v>152</v>
      </c>
      <c r="AZ49" s="92" t="s">
        <v>24</v>
      </c>
      <c r="BA49" s="25" t="s">
        <v>6721</v>
      </c>
      <c r="BB49" t="s">
        <v>25</v>
      </c>
      <c r="BC49">
        <v>1914</v>
      </c>
      <c r="BD49" t="str">
        <f>IF(Z49=BC49,"OK")</f>
        <v>OK</v>
      </c>
      <c r="BE49">
        <v>0.47</v>
      </c>
      <c r="BF49">
        <v>5.267E-3</v>
      </c>
      <c r="BG49">
        <v>1070</v>
      </c>
      <c r="BH49">
        <v>1070</v>
      </c>
      <c r="BI49">
        <v>230</v>
      </c>
      <c r="BJ49">
        <v>23.5</v>
      </c>
      <c r="BK49">
        <v>0.26334999999999997</v>
      </c>
      <c r="BL49" t="str">
        <f>IF(ABS(AN49*AO49*AP49/1000000000/AR49-1)&lt;0.1,"OK","NO")</f>
        <v>OK</v>
      </c>
      <c r="BN49" s="183"/>
    </row>
    <row r="50" spans="1:66" ht="25.5" x14ac:dyDescent="0.25">
      <c r="A50" s="51"/>
      <c r="B50" s="94">
        <v>46</v>
      </c>
      <c r="C50" s="43">
        <v>1136618</v>
      </c>
      <c r="D50" s="24">
        <v>1008939</v>
      </c>
      <c r="E50" s="26" t="s">
        <v>6723</v>
      </c>
      <c r="F50" s="151" t="s">
        <v>652</v>
      </c>
      <c r="G50" s="102" t="s">
        <v>2182</v>
      </c>
      <c r="H50" s="46" t="str">
        <f>IFERROR(IFERROR(IF(SEARCH("Usystems",$E50)&gt;0,"Usystems"),IF(SEARCH("RIIFO",$E50)&gt;0,"RIIFO","Uponor")),"Uponor")</f>
        <v>Usystems</v>
      </c>
      <c r="I50" s="25">
        <f>IFERROR(MID($D50,1,7)+0,"")</f>
        <v>1008939</v>
      </c>
      <c r="J50" s="25" t="str">
        <f>IFERROR(MID($D50,10,7)+0,"")</f>
        <v/>
      </c>
      <c r="K50" s="25" t="str">
        <f>IFERROR(MID($D50,19,7)+0,"")</f>
        <v/>
      </c>
      <c r="L50" s="25" t="str">
        <f>IFERROR(MID($D50,28,7)+0,"")</f>
        <v/>
      </c>
      <c r="M50" s="25" t="str">
        <f>IF(IFERROR(MID($Q50,1,7)+0,"")&lt;1130000,IF(INDEX(C:C,MATCH(LEFT(Q50,7)+0,I:I,0))&lt;1130000,"",INDEX(C:C,MATCH(LEFT(Q50,7)+0,I:I,0))),IFERROR(MID($Q50,1,7)+0,""))</f>
        <v/>
      </c>
      <c r="N50" s="25" t="str">
        <f>IF(IFERROR(MID($Q50,10,7)+0,"")&lt;1130000,"",IFERROR(MID($Q50,10,7)+0,""))</f>
        <v/>
      </c>
      <c r="O50" s="25" t="str">
        <f>IF(IFERROR(MID($Q50,19,7)+0,"")&lt;1130000,"",IFERROR(MID($Q50,19,7)+0,""))</f>
        <v/>
      </c>
      <c r="P50" s="25" t="str">
        <f>IF(M50="","",IF(N50="",M50,M50&amp;", "&amp;N50))</f>
        <v/>
      </c>
      <c r="Q50" s="23" t="s">
        <v>22</v>
      </c>
      <c r="R50" s="152">
        <v>1136617</v>
      </c>
      <c r="S50" s="35" t="s">
        <v>6722</v>
      </c>
      <c r="T50" s="34" t="s">
        <v>24</v>
      </c>
      <c r="U50" s="185">
        <v>1520</v>
      </c>
      <c r="V50" s="188">
        <v>1626</v>
      </c>
      <c r="W50" s="189">
        <v>1740</v>
      </c>
      <c r="X50" s="31">
        <v>1914</v>
      </c>
      <c r="Y50" s="90">
        <f>IFERROR(ROUND(X50/W50-1,2),"")</f>
        <v>0.1</v>
      </c>
      <c r="Z50" s="31">
        <f>IF(OR(S50="VLD MLC components",S50="VLD MLC pipes",S50="VLD PEX components",S50="VLD PEX pipes",S50="VLD PHC components",S50="VLD PHC pipes",S50="Controls VLD"),"По запросу",X50)</f>
        <v>1914</v>
      </c>
      <c r="AA50" s="63">
        <f>ROUND(X50/1.2,3)</f>
        <v>1595</v>
      </c>
      <c r="AB50" s="23">
        <v>1450</v>
      </c>
      <c r="AC50" s="190">
        <f>IFERROR(ROUND(AA50/AB50-1,2),"")</f>
        <v>0.1</v>
      </c>
      <c r="AD50" s="25">
        <v>0.43</v>
      </c>
      <c r="AE50" s="25">
        <v>1.6000000000000001E-3</v>
      </c>
      <c r="AF50" s="25">
        <v>336</v>
      </c>
      <c r="AG50" s="25">
        <v>288</v>
      </c>
      <c r="AH50" s="25">
        <v>48</v>
      </c>
      <c r="AI50" s="25">
        <v>360</v>
      </c>
      <c r="AJ50" s="25" t="s">
        <v>20</v>
      </c>
      <c r="AK50" s="22" t="s">
        <v>20</v>
      </c>
      <c r="AL50" s="25" t="s">
        <v>20</v>
      </c>
      <c r="AM50" s="25">
        <v>24</v>
      </c>
      <c r="AN50" s="25">
        <v>6000</v>
      </c>
      <c r="AO50" s="25">
        <v>40</v>
      </c>
      <c r="AP50" s="25">
        <v>40</v>
      </c>
      <c r="AQ50" s="25">
        <v>10.32</v>
      </c>
      <c r="AR50" s="25">
        <v>1.0584E-2</v>
      </c>
      <c r="AS50" s="157">
        <v>504</v>
      </c>
      <c r="AT50" s="23" t="s">
        <v>22</v>
      </c>
      <c r="AU50" s="92" t="s">
        <v>3611</v>
      </c>
      <c r="AV50" s="91" t="s">
        <v>152</v>
      </c>
      <c r="AW50" s="92" t="s">
        <v>152</v>
      </c>
      <c r="AX50" s="92" t="s">
        <v>152</v>
      </c>
      <c r="AY50" s="91" t="s">
        <v>152</v>
      </c>
      <c r="AZ50" s="92" t="s">
        <v>6474</v>
      </c>
      <c r="BA50" s="25" t="s">
        <v>6721</v>
      </c>
      <c r="BB50" t="s">
        <v>25</v>
      </c>
      <c r="BC50">
        <v>1914</v>
      </c>
      <c r="BD50" t="str">
        <f>IF(Z50=BC50,"OK")</f>
        <v>OK</v>
      </c>
      <c r="BE50">
        <v>0.40100000000000002</v>
      </c>
      <c r="BF50">
        <v>1.7639999999999999E-3</v>
      </c>
      <c r="BG50">
        <v>6000</v>
      </c>
      <c r="BH50">
        <v>40</v>
      </c>
      <c r="BI50">
        <v>40</v>
      </c>
      <c r="BJ50">
        <v>2.4060000000000001</v>
      </c>
      <c r="BK50">
        <v>1.0584E-2</v>
      </c>
      <c r="BL50" t="str">
        <f>IF(ABS(AN50*AO50*AP50/1000000000/AR50-1)&lt;0.1,"OK","NO")</f>
        <v>OK</v>
      </c>
      <c r="BN50" s="183"/>
    </row>
    <row r="51" spans="1:66" ht="25.5" x14ac:dyDescent="0.25">
      <c r="A51" s="51"/>
      <c r="B51" s="94">
        <v>47</v>
      </c>
      <c r="C51" s="43">
        <v>1136619</v>
      </c>
      <c r="D51" s="24">
        <v>1008980</v>
      </c>
      <c r="E51" s="26" t="s">
        <v>6720</v>
      </c>
      <c r="F51" s="151" t="s">
        <v>655</v>
      </c>
      <c r="G51" s="102" t="s">
        <v>2182</v>
      </c>
      <c r="H51" s="46" t="str">
        <f>IFERROR(IFERROR(IF(SEARCH("Usystems",$E51)&gt;0,"Usystems"),IF(SEARCH("RIIFO",$E51)&gt;0,"RIIFO","Uponor")),"Uponor")</f>
        <v>Usystems</v>
      </c>
      <c r="I51" s="25">
        <f>IFERROR(MID($D51,1,7)+0,"")</f>
        <v>1008980</v>
      </c>
      <c r="J51" s="25" t="str">
        <f>IFERROR(MID($D51,10,7)+0,"")</f>
        <v/>
      </c>
      <c r="K51" s="25" t="str">
        <f>IFERROR(MID($D51,19,7)+0,"")</f>
        <v/>
      </c>
      <c r="L51" s="25" t="str">
        <f>IFERROR(MID($D51,28,7)+0,"")</f>
        <v/>
      </c>
      <c r="M51" s="25" t="str">
        <f>IF(IFERROR(MID($Q51,1,7)+0,"")&lt;1130000,IF(INDEX(C:C,MATCH(LEFT(Q51,7)+0,I:I,0))&lt;1130000,"",INDEX(C:C,MATCH(LEFT(Q51,7)+0,I:I,0))),IFERROR(MID($Q51,1,7)+0,""))</f>
        <v/>
      </c>
      <c r="N51" s="25" t="str">
        <f>IF(IFERROR(MID($Q51,10,7)+0,"")&lt;1130000,"",IFERROR(MID($Q51,10,7)+0,""))</f>
        <v/>
      </c>
      <c r="O51" s="25" t="str">
        <f>IF(IFERROR(MID($Q51,19,7)+0,"")&lt;1130000,"",IFERROR(MID($Q51,19,7)+0,""))</f>
        <v/>
      </c>
      <c r="P51" s="25" t="str">
        <f>IF(M51="","",IF(N51="",M51,M51&amp;", "&amp;N51))</f>
        <v/>
      </c>
      <c r="Q51" s="23" t="s">
        <v>22</v>
      </c>
      <c r="R51" s="152">
        <v>1136620</v>
      </c>
      <c r="S51" s="35" t="s">
        <v>6577</v>
      </c>
      <c r="T51" s="34" t="s">
        <v>24</v>
      </c>
      <c r="U51" s="185">
        <v>2510</v>
      </c>
      <c r="V51" s="188">
        <v>2686</v>
      </c>
      <c r="W51" s="189">
        <v>2793</v>
      </c>
      <c r="X51" s="31">
        <v>3072</v>
      </c>
      <c r="Y51" s="90">
        <f>IFERROR(ROUND(X51/W51-1,2),"")</f>
        <v>0.1</v>
      </c>
      <c r="Z51" s="31" t="str">
        <f>IF(OR(S51="VLD MLC components",S51="VLD MLC pipes",S51="VLD PEX components",S51="VLD PEX pipes",S51="VLD PHC components",S51="VLD PHC pipes",S51="Controls VLD"),"По запросу",X51)</f>
        <v>По запросу</v>
      </c>
      <c r="AA51" s="63">
        <f>ROUND(X51/1.2,3)</f>
        <v>2560</v>
      </c>
      <c r="AB51" s="23">
        <v>2327.5</v>
      </c>
      <c r="AC51" s="190">
        <f>IFERROR(ROUND(AA51/AB51-1,2),"")</f>
        <v>0.1</v>
      </c>
      <c r="AD51" s="25">
        <v>0.66500000000000004</v>
      </c>
      <c r="AE51" s="25">
        <v>2.5000000000000001E-3</v>
      </c>
      <c r="AF51" s="25">
        <v>1050</v>
      </c>
      <c r="AG51" s="25">
        <v>550</v>
      </c>
      <c r="AH51" s="25">
        <v>350</v>
      </c>
      <c r="AI51" s="25">
        <v>600</v>
      </c>
      <c r="AJ51" s="25" t="s">
        <v>20</v>
      </c>
      <c r="AK51" s="22" t="s">
        <v>20</v>
      </c>
      <c r="AL51" s="25" t="s">
        <v>20</v>
      </c>
      <c r="AM51" s="25">
        <v>50</v>
      </c>
      <c r="AN51" s="25">
        <v>1250</v>
      </c>
      <c r="AO51" s="25">
        <v>1250</v>
      </c>
      <c r="AP51" s="25">
        <v>190</v>
      </c>
      <c r="AQ51" s="25">
        <v>33.25</v>
      </c>
      <c r="AR51" s="25">
        <v>0.2969</v>
      </c>
      <c r="AS51" s="157">
        <v>1900</v>
      </c>
      <c r="AT51" s="23" t="s">
        <v>22</v>
      </c>
      <c r="AU51" s="92" t="s">
        <v>3611</v>
      </c>
      <c r="AV51" s="91" t="s">
        <v>152</v>
      </c>
      <c r="AW51" s="92" t="s">
        <v>152</v>
      </c>
      <c r="AX51" s="92" t="s">
        <v>152</v>
      </c>
      <c r="AY51" s="91" t="s">
        <v>152</v>
      </c>
      <c r="AZ51" s="92" t="s">
        <v>24</v>
      </c>
      <c r="BA51" s="25" t="s">
        <v>6718</v>
      </c>
      <c r="BB51" t="s">
        <v>25</v>
      </c>
      <c r="BC51" t="s">
        <v>2629</v>
      </c>
      <c r="BD51" t="str">
        <f>IF(Z51=BC51,"OK")</f>
        <v>OK</v>
      </c>
      <c r="BE51">
        <v>0.70399999999999996</v>
      </c>
      <c r="BF51">
        <v>5.9379999999999997E-3</v>
      </c>
      <c r="BG51">
        <v>1250</v>
      </c>
      <c r="BH51">
        <v>1250</v>
      </c>
      <c r="BI51">
        <v>190</v>
      </c>
      <c r="BJ51">
        <v>35.199999999999996</v>
      </c>
      <c r="BK51">
        <v>0.2969</v>
      </c>
      <c r="BL51" t="str">
        <f>IF(ABS(AN51*AO51*AP51/1000000000/AR51-1)&lt;0.1,"OK","NO")</f>
        <v>OK</v>
      </c>
      <c r="BN51" s="183"/>
    </row>
    <row r="52" spans="1:66" ht="25.5" x14ac:dyDescent="0.25">
      <c r="A52" s="51"/>
      <c r="B52" s="94">
        <v>48</v>
      </c>
      <c r="C52" s="43">
        <v>1136620</v>
      </c>
      <c r="D52" s="24">
        <v>1008940</v>
      </c>
      <c r="E52" s="26" t="s">
        <v>6719</v>
      </c>
      <c r="F52" s="151" t="s">
        <v>652</v>
      </c>
      <c r="G52" s="102" t="s">
        <v>2182</v>
      </c>
      <c r="H52" s="46" t="str">
        <f>IFERROR(IFERROR(IF(SEARCH("Usystems",$E52)&gt;0,"Usystems"),IF(SEARCH("RIIFO",$E52)&gt;0,"RIIFO","Uponor")),"Uponor")</f>
        <v>Usystems</v>
      </c>
      <c r="I52" s="25">
        <f>IFERROR(MID($D52,1,7)+0,"")</f>
        <v>1008940</v>
      </c>
      <c r="J52" s="25" t="str">
        <f>IFERROR(MID($D52,10,7)+0,"")</f>
        <v/>
      </c>
      <c r="K52" s="25" t="str">
        <f>IFERROR(MID($D52,19,7)+0,"")</f>
        <v/>
      </c>
      <c r="L52" s="25" t="str">
        <f>IFERROR(MID($D52,28,7)+0,"")</f>
        <v/>
      </c>
      <c r="M52" s="25" t="str">
        <f>IF(IFERROR(MID($Q52,1,7)+0,"")&lt;1130000,IF(INDEX(C:C,MATCH(LEFT(Q52,7)+0,I:I,0))&lt;1130000,"",INDEX(C:C,MATCH(LEFT(Q52,7)+0,I:I,0))),IFERROR(MID($Q52,1,7)+0,""))</f>
        <v/>
      </c>
      <c r="N52" s="25" t="str">
        <f>IF(IFERROR(MID($Q52,10,7)+0,"")&lt;1130000,"",IFERROR(MID($Q52,10,7)+0,""))</f>
        <v/>
      </c>
      <c r="O52" s="25" t="str">
        <f>IF(IFERROR(MID($Q52,19,7)+0,"")&lt;1130000,"",IFERROR(MID($Q52,19,7)+0,""))</f>
        <v/>
      </c>
      <c r="P52" s="25" t="str">
        <f>IF(M52="","",IF(N52="",M52,M52&amp;", "&amp;N52))</f>
        <v/>
      </c>
      <c r="Q52" s="23" t="s">
        <v>22</v>
      </c>
      <c r="R52" s="152">
        <v>1136619</v>
      </c>
      <c r="S52" s="35" t="s">
        <v>6577</v>
      </c>
      <c r="T52" s="34" t="s">
        <v>24</v>
      </c>
      <c r="U52" s="185">
        <v>2510</v>
      </c>
      <c r="V52" s="188">
        <v>2686</v>
      </c>
      <c r="W52" s="189">
        <v>2793</v>
      </c>
      <c r="X52" s="31">
        <v>3072</v>
      </c>
      <c r="Y52" s="90">
        <f>IFERROR(ROUND(X52/W52-1,2),"")</f>
        <v>0.1</v>
      </c>
      <c r="Z52" s="31" t="str">
        <f>IF(OR(S52="VLD MLC components",S52="VLD MLC pipes",S52="VLD PEX components",S52="VLD PEX pipes",S52="VLD PHC components",S52="VLD PHC pipes",S52="Controls VLD"),"По запросу",X52)</f>
        <v>По запросу</v>
      </c>
      <c r="AA52" s="63">
        <f>ROUND(X52/1.2,3)</f>
        <v>2560</v>
      </c>
      <c r="AB52" s="23">
        <v>2327.5</v>
      </c>
      <c r="AC52" s="190">
        <f>IFERROR(ROUND(AA52/AB52-1,2),"")</f>
        <v>0.1</v>
      </c>
      <c r="AD52" s="25">
        <v>0.66</v>
      </c>
      <c r="AE52" s="25">
        <v>2.5000000000000001E-3</v>
      </c>
      <c r="AF52" s="25">
        <v>348</v>
      </c>
      <c r="AG52" s="25">
        <v>108</v>
      </c>
      <c r="AH52" s="25">
        <v>36</v>
      </c>
      <c r="AI52" s="25">
        <v>72</v>
      </c>
      <c r="AJ52" s="25" t="s">
        <v>20</v>
      </c>
      <c r="AK52" s="22" t="s">
        <v>20</v>
      </c>
      <c r="AL52" s="25" t="s">
        <v>20</v>
      </c>
      <c r="AM52" s="25">
        <v>12</v>
      </c>
      <c r="AN52" s="25">
        <v>6000</v>
      </c>
      <c r="AO52" s="25">
        <v>50</v>
      </c>
      <c r="AP52" s="25">
        <v>50</v>
      </c>
      <c r="AQ52" s="25">
        <v>7.92</v>
      </c>
      <c r="AR52" s="25">
        <v>1.4999999999999999E-2</v>
      </c>
      <c r="AS52" s="157">
        <v>240</v>
      </c>
      <c r="AT52" s="23" t="s">
        <v>22</v>
      </c>
      <c r="AU52" s="92" t="s">
        <v>3611</v>
      </c>
      <c r="AV52" s="91" t="s">
        <v>152</v>
      </c>
      <c r="AW52" s="92" t="s">
        <v>152</v>
      </c>
      <c r="AX52" s="92" t="s">
        <v>152</v>
      </c>
      <c r="AY52" s="91" t="s">
        <v>152</v>
      </c>
      <c r="AZ52" s="92" t="s">
        <v>6474</v>
      </c>
      <c r="BA52" s="25" t="s">
        <v>6718</v>
      </c>
      <c r="BB52" t="s">
        <v>25</v>
      </c>
      <c r="BC52" t="s">
        <v>2629</v>
      </c>
      <c r="BD52" t="str">
        <f>IF(Z52=BC52,"OK")</f>
        <v>OK</v>
      </c>
      <c r="BE52">
        <v>0.66500000000000004</v>
      </c>
      <c r="BF52">
        <v>2.5000000000000001E-3</v>
      </c>
      <c r="BG52">
        <v>6000</v>
      </c>
      <c r="BH52">
        <v>50</v>
      </c>
      <c r="BI52">
        <v>50</v>
      </c>
      <c r="BJ52">
        <v>3.99</v>
      </c>
      <c r="BK52">
        <v>1.4999999999999999E-2</v>
      </c>
      <c r="BL52" t="str">
        <f>IF(ABS(AN52*AO52*AP52/1000000000/AR52-1)&lt;0.1,"OK","NO")</f>
        <v>OK</v>
      </c>
      <c r="BN52" s="183"/>
    </row>
    <row r="53" spans="1:66" ht="25.5" x14ac:dyDescent="0.25">
      <c r="A53" s="51"/>
      <c r="B53" s="94">
        <v>49</v>
      </c>
      <c r="C53" s="43">
        <v>1136621</v>
      </c>
      <c r="D53" s="24">
        <v>1008981</v>
      </c>
      <c r="E53" s="26" t="s">
        <v>6717</v>
      </c>
      <c r="F53" s="151" t="s">
        <v>655</v>
      </c>
      <c r="G53" s="102" t="s">
        <v>2182</v>
      </c>
      <c r="H53" s="46" t="str">
        <f>IFERROR(IFERROR(IF(SEARCH("Usystems",$E53)&gt;0,"Usystems"),IF(SEARCH("RIIFO",$E53)&gt;0,"RIIFO","Uponor")),"Uponor")</f>
        <v>Usystems</v>
      </c>
      <c r="I53" s="25">
        <f>IFERROR(MID($D53,1,7)+0,"")</f>
        <v>1008981</v>
      </c>
      <c r="J53" s="25" t="str">
        <f>IFERROR(MID($D53,10,7)+0,"")</f>
        <v/>
      </c>
      <c r="K53" s="25" t="str">
        <f>IFERROR(MID($D53,19,7)+0,"")</f>
        <v/>
      </c>
      <c r="L53" s="25" t="str">
        <f>IFERROR(MID($D53,28,7)+0,"")</f>
        <v/>
      </c>
      <c r="M53" s="25" t="str">
        <f>IF(IFERROR(MID($Q53,1,7)+0,"")&lt;1130000,IF(INDEX(C:C,MATCH(LEFT(Q53,7)+0,I:I,0))&lt;1130000,"",INDEX(C:C,MATCH(LEFT(Q53,7)+0,I:I,0))),IFERROR(MID($Q53,1,7)+0,""))</f>
        <v/>
      </c>
      <c r="N53" s="25" t="str">
        <f>IF(IFERROR(MID($Q53,10,7)+0,"")&lt;1130000,"",IFERROR(MID($Q53,10,7)+0,""))</f>
        <v/>
      </c>
      <c r="O53" s="25" t="str">
        <f>IF(IFERROR(MID($Q53,19,7)+0,"")&lt;1130000,"",IFERROR(MID($Q53,19,7)+0,""))</f>
        <v/>
      </c>
      <c r="P53" s="25" t="str">
        <f>IF(M53="","",IF(N53="",M53,M53&amp;", "&amp;N53))</f>
        <v/>
      </c>
      <c r="Q53" s="23" t="s">
        <v>22</v>
      </c>
      <c r="R53" s="152">
        <v>1136622</v>
      </c>
      <c r="S53" s="35" t="s">
        <v>6577</v>
      </c>
      <c r="T53" s="34" t="s">
        <v>24</v>
      </c>
      <c r="U53" s="185">
        <v>3700</v>
      </c>
      <c r="V53" s="188">
        <v>3959</v>
      </c>
      <c r="W53" s="189">
        <v>4117</v>
      </c>
      <c r="X53" s="31">
        <v>4529</v>
      </c>
      <c r="Y53" s="90">
        <f>IFERROR(ROUND(X53/W53-1,2),"")</f>
        <v>0.1</v>
      </c>
      <c r="Z53" s="31" t="str">
        <f>IF(OR(S53="VLD MLC components",S53="VLD MLC pipes",S53="VLD PEX components",S53="VLD PEX pipes",S53="VLD PHC components",S53="VLD PHC pipes",S53="Controls VLD"),"По запросу",X53)</f>
        <v>По запросу</v>
      </c>
      <c r="AA53" s="63">
        <f>ROUND(X53/1.2,3)</f>
        <v>3774.1669999999999</v>
      </c>
      <c r="AB53" s="23">
        <v>3430.8330000000001</v>
      </c>
      <c r="AC53" s="190">
        <f>IFERROR(ROUND(AA53/AB53-1,2),"")</f>
        <v>0.1</v>
      </c>
      <c r="AD53" s="25">
        <v>1.069</v>
      </c>
      <c r="AE53" s="25">
        <v>3.9690000000000003E-3</v>
      </c>
      <c r="AF53" s="25">
        <v>1050</v>
      </c>
      <c r="AG53" s="25">
        <v>300</v>
      </c>
      <c r="AH53" s="25">
        <v>1200</v>
      </c>
      <c r="AI53" s="25">
        <v>0</v>
      </c>
      <c r="AJ53" s="25" t="s">
        <v>20</v>
      </c>
      <c r="AK53" s="22" t="s">
        <v>20</v>
      </c>
      <c r="AL53" s="25" t="s">
        <v>20</v>
      </c>
      <c r="AM53" s="25">
        <v>50</v>
      </c>
      <c r="AN53" s="25">
        <v>1790</v>
      </c>
      <c r="AO53" s="25">
        <v>1790</v>
      </c>
      <c r="AP53" s="25">
        <v>250</v>
      </c>
      <c r="AQ53" s="25">
        <v>53.449999999999996</v>
      </c>
      <c r="AR53" s="25">
        <v>0.80105000000000004</v>
      </c>
      <c r="AS53" s="157">
        <v>600</v>
      </c>
      <c r="AT53" s="23" t="s">
        <v>22</v>
      </c>
      <c r="AU53" s="92" t="s">
        <v>3611</v>
      </c>
      <c r="AV53" s="91" t="s">
        <v>152</v>
      </c>
      <c r="AW53" s="92" t="s">
        <v>152</v>
      </c>
      <c r="AX53" s="92" t="s">
        <v>152</v>
      </c>
      <c r="AY53" s="91" t="s">
        <v>152</v>
      </c>
      <c r="AZ53" s="92" t="s">
        <v>24</v>
      </c>
      <c r="BA53" s="25" t="s">
        <v>6715</v>
      </c>
      <c r="BB53" t="s">
        <v>25</v>
      </c>
      <c r="BC53" t="s">
        <v>2629</v>
      </c>
      <c r="BD53" t="str">
        <f>IF(Z53=BC53,"OK")</f>
        <v>OK</v>
      </c>
      <c r="BE53">
        <v>1.1160000000000001</v>
      </c>
      <c r="BF53">
        <v>1.6021000000000001E-2</v>
      </c>
      <c r="BG53">
        <v>1790</v>
      </c>
      <c r="BH53">
        <v>1790</v>
      </c>
      <c r="BI53">
        <v>250</v>
      </c>
      <c r="BJ53">
        <v>55.800000000000004</v>
      </c>
      <c r="BK53">
        <v>0.80105000000000004</v>
      </c>
      <c r="BL53" t="str">
        <f>IF(ABS(AN53*AO53*AP53/1000000000/AR53-1)&lt;0.1,"OK","NO")</f>
        <v>OK</v>
      </c>
      <c r="BN53" s="183"/>
    </row>
    <row r="54" spans="1:66" ht="25.5" x14ac:dyDescent="0.25">
      <c r="A54" s="51"/>
      <c r="B54" s="94">
        <v>50</v>
      </c>
      <c r="C54" s="43">
        <v>1136622</v>
      </c>
      <c r="D54" s="24">
        <v>1008941</v>
      </c>
      <c r="E54" s="26" t="s">
        <v>6716</v>
      </c>
      <c r="F54" s="151" t="s">
        <v>655</v>
      </c>
      <c r="G54" s="102" t="s">
        <v>2182</v>
      </c>
      <c r="H54" s="46" t="str">
        <f>IFERROR(IFERROR(IF(SEARCH("Usystems",$E54)&gt;0,"Usystems"),IF(SEARCH("RIIFO",$E54)&gt;0,"RIIFO","Uponor")),"Uponor")</f>
        <v>Usystems</v>
      </c>
      <c r="I54" s="25">
        <f>IFERROR(MID($D54,1,7)+0,"")</f>
        <v>1008941</v>
      </c>
      <c r="J54" s="25" t="str">
        <f>IFERROR(MID($D54,10,7)+0,"")</f>
        <v/>
      </c>
      <c r="K54" s="25" t="str">
        <f>IFERROR(MID($D54,19,7)+0,"")</f>
        <v/>
      </c>
      <c r="L54" s="25" t="str">
        <f>IFERROR(MID($D54,28,7)+0,"")</f>
        <v/>
      </c>
      <c r="M54" s="25" t="str">
        <f>IF(IFERROR(MID($Q54,1,7)+0,"")&lt;1130000,IF(INDEX(C:C,MATCH(LEFT(Q54,7)+0,I:I,0))&lt;1130000,"",INDEX(C:C,MATCH(LEFT(Q54,7)+0,I:I,0))),IFERROR(MID($Q54,1,7)+0,""))</f>
        <v/>
      </c>
      <c r="N54" s="25" t="str">
        <f>IF(IFERROR(MID($Q54,10,7)+0,"")&lt;1130000,"",IFERROR(MID($Q54,10,7)+0,""))</f>
        <v/>
      </c>
      <c r="O54" s="25" t="str">
        <f>IF(IFERROR(MID($Q54,19,7)+0,"")&lt;1130000,"",IFERROR(MID($Q54,19,7)+0,""))</f>
        <v/>
      </c>
      <c r="P54" s="25" t="str">
        <f>IF(M54="","",IF(N54="",M54,M54&amp;", "&amp;N54))</f>
        <v/>
      </c>
      <c r="Q54" s="23" t="s">
        <v>22</v>
      </c>
      <c r="R54" s="152">
        <v>1136621</v>
      </c>
      <c r="S54" s="35" t="s">
        <v>6577</v>
      </c>
      <c r="T54" s="34" t="s">
        <v>24</v>
      </c>
      <c r="U54" s="185">
        <v>3700</v>
      </c>
      <c r="V54" s="188">
        <v>3959</v>
      </c>
      <c r="W54" s="189">
        <v>4117</v>
      </c>
      <c r="X54" s="31">
        <v>4529</v>
      </c>
      <c r="Y54" s="90">
        <f>IFERROR(ROUND(X54/W54-1,2),"")</f>
        <v>0.1</v>
      </c>
      <c r="Z54" s="31" t="str">
        <f>IF(OR(S54="VLD MLC components",S54="VLD MLC pipes",S54="VLD PEX components",S54="VLD PEX pipes",S54="VLD PHC components",S54="VLD PHC pipes",S54="Controls VLD"),"По запросу",X54)</f>
        <v>По запросу</v>
      </c>
      <c r="AA54" s="63">
        <f>ROUND(X54/1.2,3)</f>
        <v>3774.1669999999999</v>
      </c>
      <c r="AB54" s="23">
        <v>3430.8330000000001</v>
      </c>
      <c r="AC54" s="190">
        <f>IFERROR(ROUND(AA54/AB54-1,2),"")</f>
        <v>0.1</v>
      </c>
      <c r="AD54" s="25">
        <v>1.04</v>
      </c>
      <c r="AE54" s="25">
        <v>3.9690000000000003E-3</v>
      </c>
      <c r="AF54" s="25">
        <v>48</v>
      </c>
      <c r="AG54" s="25">
        <v>0</v>
      </c>
      <c r="AH54" s="25">
        <v>0</v>
      </c>
      <c r="AI54" s="25">
        <v>0</v>
      </c>
      <c r="AJ54" s="25" t="s">
        <v>20</v>
      </c>
      <c r="AK54" s="22" t="s">
        <v>20</v>
      </c>
      <c r="AL54" s="25" t="s">
        <v>20</v>
      </c>
      <c r="AM54" s="25">
        <v>12</v>
      </c>
      <c r="AN54" s="25">
        <v>6000</v>
      </c>
      <c r="AO54" s="25">
        <v>65</v>
      </c>
      <c r="AP54" s="25">
        <v>65</v>
      </c>
      <c r="AQ54" s="25">
        <v>12.48</v>
      </c>
      <c r="AR54" s="25">
        <v>2.3814000000000002E-2</v>
      </c>
      <c r="AS54" s="157" t="s">
        <v>22</v>
      </c>
      <c r="AT54" s="23" t="s">
        <v>22</v>
      </c>
      <c r="AU54" s="92" t="s">
        <v>3611</v>
      </c>
      <c r="AV54" s="91" t="s">
        <v>152</v>
      </c>
      <c r="AW54" s="92" t="s">
        <v>152</v>
      </c>
      <c r="AX54" s="92" t="s">
        <v>152</v>
      </c>
      <c r="AY54" s="91" t="s">
        <v>152</v>
      </c>
      <c r="AZ54" s="92" t="s">
        <v>6474</v>
      </c>
      <c r="BA54" s="25" t="s">
        <v>6715</v>
      </c>
      <c r="BB54" t="s">
        <v>25</v>
      </c>
      <c r="BC54" t="s">
        <v>2629</v>
      </c>
      <c r="BD54" t="str">
        <f>IF(Z54=BC54,"OK")</f>
        <v>OK</v>
      </c>
      <c r="BE54">
        <v>1.048</v>
      </c>
      <c r="BF54">
        <v>3.9690000000000003E-3</v>
      </c>
      <c r="BG54">
        <v>6000</v>
      </c>
      <c r="BH54">
        <v>65</v>
      </c>
      <c r="BI54">
        <v>65</v>
      </c>
      <c r="BJ54">
        <v>6.2880000000000003</v>
      </c>
      <c r="BK54">
        <v>2.3814000000000002E-2</v>
      </c>
      <c r="BL54" t="str">
        <f>IF(ABS(AN54*AO54*AP54/1000000000/AR54-1)&lt;0.1,"OK","NO")</f>
        <v>OK</v>
      </c>
      <c r="BN54" s="183"/>
    </row>
    <row r="55" spans="1:66" ht="25.5" x14ac:dyDescent="0.25">
      <c r="A55" s="51"/>
      <c r="B55" s="94">
        <v>51</v>
      </c>
      <c r="C55" s="43">
        <v>1136623</v>
      </c>
      <c r="D55" s="24">
        <v>1008982</v>
      </c>
      <c r="E55" s="26" t="s">
        <v>6714</v>
      </c>
      <c r="F55" s="151" t="s">
        <v>21</v>
      </c>
      <c r="G55" s="102" t="s">
        <v>2182</v>
      </c>
      <c r="H55" s="46" t="str">
        <f>IFERROR(IFERROR(IF(SEARCH("Usystems",$E55)&gt;0,"Usystems"),IF(SEARCH("RIIFO",$E55)&gt;0,"RIIFO","Uponor")),"Uponor")</f>
        <v>Usystems</v>
      </c>
      <c r="I55" s="25">
        <f>IFERROR(MID($D55,1,7)+0,"")</f>
        <v>1008982</v>
      </c>
      <c r="J55" s="25" t="str">
        <f>IFERROR(MID($D55,10,7)+0,"")</f>
        <v/>
      </c>
      <c r="K55" s="25" t="str">
        <f>IFERROR(MID($D55,19,7)+0,"")</f>
        <v/>
      </c>
      <c r="L55" s="25" t="str">
        <f>IFERROR(MID($D55,28,7)+0,"")</f>
        <v/>
      </c>
      <c r="M55" s="25" t="str">
        <f>IF(IFERROR(MID($Q55,1,7)+0,"")&lt;1130000,IF(INDEX(C:C,MATCH(LEFT(Q55,7)+0,I:I,0))&lt;1130000,"",INDEX(C:C,MATCH(LEFT(Q55,7)+0,I:I,0))),IFERROR(MID($Q55,1,7)+0,""))</f>
        <v/>
      </c>
      <c r="N55" s="25" t="str">
        <f>IF(IFERROR(MID($Q55,10,7)+0,"")&lt;1130000,"",IFERROR(MID($Q55,10,7)+0,""))</f>
        <v/>
      </c>
      <c r="O55" s="25" t="str">
        <f>IF(IFERROR(MID($Q55,19,7)+0,"")&lt;1130000,"",IFERROR(MID($Q55,19,7)+0,""))</f>
        <v/>
      </c>
      <c r="P55" s="25" t="str">
        <f>IF(M55="","",IF(N55="",M55,M55&amp;", "&amp;N55))</f>
        <v/>
      </c>
      <c r="Q55" s="23" t="s">
        <v>22</v>
      </c>
      <c r="R55" s="152">
        <v>1136624</v>
      </c>
      <c r="S55" s="35" t="s">
        <v>6577</v>
      </c>
      <c r="T55" s="34" t="s">
        <v>24</v>
      </c>
      <c r="U55" s="185">
        <v>5474</v>
      </c>
      <c r="V55" s="188">
        <v>5857</v>
      </c>
      <c r="W55" s="189">
        <v>6091</v>
      </c>
      <c r="X55" s="31">
        <v>6700</v>
      </c>
      <c r="Y55" s="90">
        <f>IFERROR(ROUND(X55/W55-1,2),"")</f>
        <v>0.1</v>
      </c>
      <c r="Z55" s="31" t="str">
        <f>IF(OR(S55="VLD MLC components",S55="VLD MLC pipes",S55="VLD PEX components",S55="VLD PEX pipes",S55="VLD PHC components",S55="VLD PHC pipes",S55="Controls VLD"),"По запросу",X55)</f>
        <v>По запросу</v>
      </c>
      <c r="AA55" s="63">
        <f>ROUND(X55/1.2,3)</f>
        <v>5583.3329999999996</v>
      </c>
      <c r="AB55" s="23">
        <v>5075.8329999999996</v>
      </c>
      <c r="AC55" s="190">
        <f>IFERROR(ROUND(AA55/AB55-1,2),"")</f>
        <v>0.1</v>
      </c>
      <c r="AD55" s="25">
        <v>1.4610000000000001</v>
      </c>
      <c r="AE55" s="25">
        <v>5.6249999999999998E-3</v>
      </c>
      <c r="AF55" s="25">
        <v>600</v>
      </c>
      <c r="AG55" s="25">
        <v>550</v>
      </c>
      <c r="AH55" s="25">
        <v>198</v>
      </c>
      <c r="AI55" s="25">
        <v>0</v>
      </c>
      <c r="AJ55" s="25" t="s">
        <v>20</v>
      </c>
      <c r="AK55" s="22" t="s">
        <v>20</v>
      </c>
      <c r="AL55" s="25" t="s">
        <v>20</v>
      </c>
      <c r="AM55" s="25">
        <v>50</v>
      </c>
      <c r="AN55" s="25">
        <v>2150</v>
      </c>
      <c r="AO55" s="25">
        <v>400</v>
      </c>
      <c r="AP55" s="25">
        <v>2150</v>
      </c>
      <c r="AQ55" s="25">
        <v>73.05</v>
      </c>
      <c r="AR55" s="25">
        <v>1.849</v>
      </c>
      <c r="AS55" s="157" t="s">
        <v>22</v>
      </c>
      <c r="AT55" s="23" t="s">
        <v>22</v>
      </c>
      <c r="AU55" s="92" t="s">
        <v>3611</v>
      </c>
      <c r="AV55" s="91" t="s">
        <v>152</v>
      </c>
      <c r="AW55" s="92" t="s">
        <v>152</v>
      </c>
      <c r="AX55" s="92" t="s">
        <v>152</v>
      </c>
      <c r="AY55" s="91" t="s">
        <v>152</v>
      </c>
      <c r="AZ55" s="92" t="s">
        <v>24</v>
      </c>
      <c r="BA55" s="25" t="s">
        <v>6712</v>
      </c>
      <c r="BB55" t="s">
        <v>25</v>
      </c>
      <c r="BC55" t="s">
        <v>2629</v>
      </c>
      <c r="BD55" t="str">
        <f>IF(Z55=BC55,"OK")</f>
        <v>OK</v>
      </c>
      <c r="BE55">
        <v>1.4610000000000001</v>
      </c>
      <c r="BF55">
        <v>3.6979999999999999E-2</v>
      </c>
      <c r="BG55">
        <v>2150</v>
      </c>
      <c r="BH55">
        <v>400</v>
      </c>
      <c r="BI55">
        <v>2150</v>
      </c>
      <c r="BJ55">
        <v>73.05</v>
      </c>
      <c r="BK55">
        <v>1.849</v>
      </c>
      <c r="BL55" t="str">
        <f>IF(ABS(AN55*AO55*AP55/1000000000/AR55-1)&lt;0.1,"OK","NO")</f>
        <v>OK</v>
      </c>
      <c r="BN55" s="183"/>
    </row>
    <row r="56" spans="1:66" ht="25.5" x14ac:dyDescent="0.25">
      <c r="A56" s="51"/>
      <c r="B56" s="94">
        <v>52</v>
      </c>
      <c r="C56" s="43">
        <v>1136624</v>
      </c>
      <c r="D56" s="24">
        <v>1008864</v>
      </c>
      <c r="E56" s="26" t="s">
        <v>6713</v>
      </c>
      <c r="F56" s="151" t="s">
        <v>21</v>
      </c>
      <c r="G56" s="102" t="s">
        <v>2182</v>
      </c>
      <c r="H56" s="46" t="str">
        <f>IFERROR(IFERROR(IF(SEARCH("Usystems",$E56)&gt;0,"Usystems"),IF(SEARCH("RIIFO",$E56)&gt;0,"RIIFO","Uponor")),"Uponor")</f>
        <v>Usystems</v>
      </c>
      <c r="I56" s="25">
        <f>IFERROR(MID($D56,1,7)+0,"")</f>
        <v>1008864</v>
      </c>
      <c r="J56" s="25" t="str">
        <f>IFERROR(MID($D56,10,7)+0,"")</f>
        <v/>
      </c>
      <c r="K56" s="25" t="str">
        <f>IFERROR(MID($D56,19,7)+0,"")</f>
        <v/>
      </c>
      <c r="L56" s="25" t="str">
        <f>IFERROR(MID($D56,28,7)+0,"")</f>
        <v/>
      </c>
      <c r="M56" s="25" t="str">
        <f>IF(IFERROR(MID($Q56,1,7)+0,"")&lt;1130000,IF(INDEX(C:C,MATCH(LEFT(Q56,7)+0,I:I,0))&lt;1130000,"",INDEX(C:C,MATCH(LEFT(Q56,7)+0,I:I,0))),IFERROR(MID($Q56,1,7)+0,""))</f>
        <v/>
      </c>
      <c r="N56" s="25" t="str">
        <f>IF(IFERROR(MID($Q56,10,7)+0,"")&lt;1130000,"",IFERROR(MID($Q56,10,7)+0,""))</f>
        <v/>
      </c>
      <c r="O56" s="25" t="str">
        <f>IF(IFERROR(MID($Q56,19,7)+0,"")&lt;1130000,"",IFERROR(MID($Q56,19,7)+0,""))</f>
        <v/>
      </c>
      <c r="P56" s="25" t="str">
        <f>IF(M56="","",IF(N56="",M56,M56&amp;", "&amp;N56))</f>
        <v/>
      </c>
      <c r="Q56" s="23" t="s">
        <v>22</v>
      </c>
      <c r="R56" s="152">
        <v>1136623</v>
      </c>
      <c r="S56" s="35" t="s">
        <v>6577</v>
      </c>
      <c r="T56" s="34" t="s">
        <v>24</v>
      </c>
      <c r="U56" s="185">
        <v>5474</v>
      </c>
      <c r="V56" s="188">
        <v>5857</v>
      </c>
      <c r="W56" s="189">
        <v>6091</v>
      </c>
      <c r="X56" s="31">
        <v>6700</v>
      </c>
      <c r="Y56" s="90">
        <f>IFERROR(ROUND(X56/W56-1,2),"")</f>
        <v>0.1</v>
      </c>
      <c r="Z56" s="31" t="str">
        <f>IF(OR(S56="VLD MLC components",S56="VLD MLC pipes",S56="VLD PEX components",S56="VLD PEX pipes",S56="VLD PHC components",S56="VLD PHC pipes",S56="Controls VLD"),"По запросу",X56)</f>
        <v>По запросу</v>
      </c>
      <c r="AA56" s="63">
        <f>ROUND(X56/1.2,3)</f>
        <v>5583.3329999999996</v>
      </c>
      <c r="AB56" s="23">
        <v>5075.8329999999996</v>
      </c>
      <c r="AC56" s="190">
        <f>IFERROR(ROUND(AA56/AB56-1,2),"")</f>
        <v>0.1</v>
      </c>
      <c r="AD56" s="25">
        <v>1.45</v>
      </c>
      <c r="AE56" s="25">
        <v>5.6249999999999998E-3</v>
      </c>
      <c r="AF56" s="25">
        <v>150</v>
      </c>
      <c r="AG56" s="25">
        <v>30</v>
      </c>
      <c r="AH56" s="25">
        <v>0</v>
      </c>
      <c r="AI56" s="25">
        <v>0</v>
      </c>
      <c r="AJ56" s="25" t="s">
        <v>20</v>
      </c>
      <c r="AK56" s="22" t="s">
        <v>20</v>
      </c>
      <c r="AL56" s="25" t="s">
        <v>20</v>
      </c>
      <c r="AM56" s="25">
        <v>6</v>
      </c>
      <c r="AN56" s="25">
        <v>6000</v>
      </c>
      <c r="AO56" s="25">
        <v>77</v>
      </c>
      <c r="AP56" s="25">
        <v>77</v>
      </c>
      <c r="AQ56" s="25">
        <v>8.6999999999999993</v>
      </c>
      <c r="AR56" s="25">
        <v>0.06</v>
      </c>
      <c r="AS56" s="157" t="s">
        <v>22</v>
      </c>
      <c r="AT56" s="23" t="s">
        <v>22</v>
      </c>
      <c r="AU56" s="92" t="s">
        <v>3611</v>
      </c>
      <c r="AV56" s="91" t="s">
        <v>152</v>
      </c>
      <c r="AW56" s="92" t="s">
        <v>152</v>
      </c>
      <c r="AX56" s="92" t="s">
        <v>152</v>
      </c>
      <c r="AY56" s="91" t="s">
        <v>152</v>
      </c>
      <c r="AZ56" s="92" t="s">
        <v>24</v>
      </c>
      <c r="BA56" s="25" t="s">
        <v>6712</v>
      </c>
      <c r="BB56" t="s">
        <v>25</v>
      </c>
      <c r="BC56" t="s">
        <v>2629</v>
      </c>
      <c r="BD56" t="str">
        <f>IF(Z56=BC56,"OK")</f>
        <v>OK</v>
      </c>
      <c r="BE56">
        <v>1.4350000000000001</v>
      </c>
      <c r="BF56">
        <v>0.01</v>
      </c>
      <c r="BG56">
        <v>6000</v>
      </c>
      <c r="BH56">
        <v>77</v>
      </c>
      <c r="BI56">
        <v>77</v>
      </c>
      <c r="BJ56">
        <v>8.61</v>
      </c>
      <c r="BK56">
        <v>0.06</v>
      </c>
      <c r="BL56" t="str">
        <f>IF(ABS(AN56*AO56*AP56/1000000000/AR56-1)&lt;0.1,"OK","NO")</f>
        <v>NO</v>
      </c>
      <c r="BN56" s="183"/>
    </row>
    <row r="57" spans="1:66" ht="25.5" x14ac:dyDescent="0.25">
      <c r="A57" s="51"/>
      <c r="B57" s="94">
        <v>53</v>
      </c>
      <c r="C57" s="43">
        <v>1136625</v>
      </c>
      <c r="D57" s="24">
        <v>1008874</v>
      </c>
      <c r="E57" s="26" t="s">
        <v>6711</v>
      </c>
      <c r="F57" s="151" t="s">
        <v>21</v>
      </c>
      <c r="G57" s="102" t="s">
        <v>2182</v>
      </c>
      <c r="H57" s="46" t="str">
        <f>IFERROR(IFERROR(IF(SEARCH("Usystems",$E57)&gt;0,"Usystems"),IF(SEARCH("RIIFO",$E57)&gt;0,"RIIFO","Uponor")),"Uponor")</f>
        <v>Usystems</v>
      </c>
      <c r="I57" s="25">
        <f>IFERROR(MID($D57,1,7)+0,"")</f>
        <v>1008874</v>
      </c>
      <c r="J57" s="25" t="str">
        <f>IFERROR(MID($D57,10,7)+0,"")</f>
        <v/>
      </c>
      <c r="K57" s="25" t="str">
        <f>IFERROR(MID($D57,19,7)+0,"")</f>
        <v/>
      </c>
      <c r="L57" s="25" t="str">
        <f>IFERROR(MID($D57,28,7)+0,"")</f>
        <v/>
      </c>
      <c r="M57" s="25" t="str">
        <f>IF(IFERROR(MID($Q57,1,7)+0,"")&lt;1130000,IF(INDEX(C:C,MATCH(LEFT(Q57,7)+0,I:I,0))&lt;1130000,"",INDEX(C:C,MATCH(LEFT(Q57,7)+0,I:I,0))),IFERROR(MID($Q57,1,7)+0,""))</f>
        <v/>
      </c>
      <c r="N57" s="25" t="str">
        <f>IF(IFERROR(MID($Q57,10,7)+0,"")&lt;1130000,"",IFERROR(MID($Q57,10,7)+0,""))</f>
        <v/>
      </c>
      <c r="O57" s="25" t="str">
        <f>IF(IFERROR(MID($Q57,19,7)+0,"")&lt;1130000,"",IFERROR(MID($Q57,19,7)+0,""))</f>
        <v/>
      </c>
      <c r="P57" s="25" t="str">
        <f>IF(M57="","",IF(N57="",M57,M57&amp;", "&amp;N57))</f>
        <v/>
      </c>
      <c r="Q57" s="23" t="s">
        <v>22</v>
      </c>
      <c r="R57" s="23" t="s">
        <v>22</v>
      </c>
      <c r="S57" s="35" t="s">
        <v>6577</v>
      </c>
      <c r="T57" s="34" t="s">
        <v>24</v>
      </c>
      <c r="U57" s="185">
        <v>7567</v>
      </c>
      <c r="V57" s="188">
        <v>8097</v>
      </c>
      <c r="W57" s="189">
        <v>8421</v>
      </c>
      <c r="X57" s="31">
        <v>9263</v>
      </c>
      <c r="Y57" s="90">
        <f>IFERROR(ROUND(X57/W57-1,2),"")</f>
        <v>0.1</v>
      </c>
      <c r="Z57" s="31" t="str">
        <f>IF(OR(S57="VLD MLC components",S57="VLD MLC pipes",S57="VLD PEX components",S57="VLD PEX pipes",S57="VLD PHC components",S57="VLD PHC pipes",S57="Controls VLD"),"По запросу",X57)</f>
        <v>По запросу</v>
      </c>
      <c r="AA57" s="63">
        <f>ROUND(X57/1.2,3)</f>
        <v>7719.1670000000004</v>
      </c>
      <c r="AB57" s="23">
        <v>7017.5</v>
      </c>
      <c r="AC57" s="190">
        <f>IFERROR(ROUND(AA57/AB57-1,2),"")</f>
        <v>0.1</v>
      </c>
      <c r="AD57" s="25">
        <v>2.1</v>
      </c>
      <c r="AE57" s="25">
        <v>8.0999999999999996E-3</v>
      </c>
      <c r="AF57" s="25">
        <v>240</v>
      </c>
      <c r="AG57" s="25">
        <v>0</v>
      </c>
      <c r="AH57" s="25">
        <v>0</v>
      </c>
      <c r="AI57" s="25">
        <v>0</v>
      </c>
      <c r="AJ57" s="25" t="s">
        <v>20</v>
      </c>
      <c r="AK57" s="22" t="s">
        <v>20</v>
      </c>
      <c r="AL57" s="25" t="s">
        <v>20</v>
      </c>
      <c r="AM57" s="25">
        <v>6</v>
      </c>
      <c r="AN57" s="25">
        <v>6000</v>
      </c>
      <c r="AO57" s="25">
        <v>90</v>
      </c>
      <c r="AP57" s="25">
        <v>90</v>
      </c>
      <c r="AQ57" s="25">
        <v>12.600000000000001</v>
      </c>
      <c r="AR57" s="25">
        <v>5.4197999999999996E-2</v>
      </c>
      <c r="AS57" s="157" t="s">
        <v>22</v>
      </c>
      <c r="AT57" s="23" t="s">
        <v>22</v>
      </c>
      <c r="AU57" s="92" t="s">
        <v>3611</v>
      </c>
      <c r="AV57" s="91" t="s">
        <v>152</v>
      </c>
      <c r="AW57" s="92" t="s">
        <v>152</v>
      </c>
      <c r="AX57" s="92" t="s">
        <v>152</v>
      </c>
      <c r="AY57" s="91" t="s">
        <v>152</v>
      </c>
      <c r="AZ57" s="92" t="s">
        <v>24</v>
      </c>
      <c r="BA57" s="25" t="s">
        <v>6710</v>
      </c>
      <c r="BB57" t="s">
        <v>25</v>
      </c>
      <c r="BC57" t="s">
        <v>2629</v>
      </c>
      <c r="BD57" t="str">
        <f>IF(Z57=BC57,"OK")</f>
        <v>OK</v>
      </c>
      <c r="BE57">
        <v>2.113</v>
      </c>
      <c r="BF57">
        <v>9.0329999999999994E-3</v>
      </c>
      <c r="BG57">
        <v>6000</v>
      </c>
      <c r="BH57">
        <v>90</v>
      </c>
      <c r="BI57">
        <v>90</v>
      </c>
      <c r="BJ57">
        <v>12.678000000000001</v>
      </c>
      <c r="BK57">
        <v>5.4197999999999996E-2</v>
      </c>
      <c r="BL57" t="str">
        <f>IF(ABS(AN57*AO57*AP57/1000000000/AR57-1)&lt;0.1,"OK","NO")</f>
        <v>NO</v>
      </c>
      <c r="BN57" s="183"/>
    </row>
    <row r="58" spans="1:66" ht="25.5" x14ac:dyDescent="0.25">
      <c r="A58" s="51"/>
      <c r="B58" s="94">
        <v>54</v>
      </c>
      <c r="C58" s="43">
        <v>1136626</v>
      </c>
      <c r="D58" s="24">
        <v>1008879</v>
      </c>
      <c r="E58" s="26" t="s">
        <v>6709</v>
      </c>
      <c r="F58" s="151" t="s">
        <v>21</v>
      </c>
      <c r="G58" s="102" t="s">
        <v>2182</v>
      </c>
      <c r="H58" s="46" t="str">
        <f>IFERROR(IFERROR(IF(SEARCH("Usystems",$E58)&gt;0,"Usystems"),IF(SEARCH("RIIFO",$E58)&gt;0,"RIIFO","Uponor")),"Uponor")</f>
        <v>Usystems</v>
      </c>
      <c r="I58" s="25">
        <f>IFERROR(MID($D58,1,7)+0,"")</f>
        <v>1008879</v>
      </c>
      <c r="J58" s="25" t="str">
        <f>IFERROR(MID($D58,10,7)+0,"")</f>
        <v/>
      </c>
      <c r="K58" s="25" t="str">
        <f>IFERROR(MID($D58,19,7)+0,"")</f>
        <v/>
      </c>
      <c r="L58" s="25" t="str">
        <f>IFERROR(MID($D58,28,7)+0,"")</f>
        <v/>
      </c>
      <c r="M58" s="25" t="str">
        <f>IF(IFERROR(MID($Q58,1,7)+0,"")&lt;1130000,IF(INDEX(C:C,MATCH(LEFT(Q58,7)+0,I:I,0))&lt;1130000,"",INDEX(C:C,MATCH(LEFT(Q58,7)+0,I:I,0))),IFERROR(MID($Q58,1,7)+0,""))</f>
        <v/>
      </c>
      <c r="N58" s="25" t="str">
        <f>IF(IFERROR(MID($Q58,10,7)+0,"")&lt;1130000,"",IFERROR(MID($Q58,10,7)+0,""))</f>
        <v/>
      </c>
      <c r="O58" s="25" t="str">
        <f>IF(IFERROR(MID($Q58,19,7)+0,"")&lt;1130000,"",IFERROR(MID($Q58,19,7)+0,""))</f>
        <v/>
      </c>
      <c r="P58" s="25" t="str">
        <f>IF(M58="","",IF(N58="",M58,M58&amp;", "&amp;N58))</f>
        <v/>
      </c>
      <c r="Q58" s="23" t="s">
        <v>22</v>
      </c>
      <c r="R58" s="23" t="s">
        <v>22</v>
      </c>
      <c r="S58" s="35" t="s">
        <v>6577</v>
      </c>
      <c r="T58" s="34" t="s">
        <v>24</v>
      </c>
      <c r="U58" s="185">
        <v>11388</v>
      </c>
      <c r="V58" s="188">
        <v>12185</v>
      </c>
      <c r="W58" s="189">
        <v>12672</v>
      </c>
      <c r="X58" s="31">
        <v>13939</v>
      </c>
      <c r="Y58" s="90">
        <f>IFERROR(ROUND(X58/W58-1,2),"")</f>
        <v>0.1</v>
      </c>
      <c r="Z58" s="31" t="str">
        <f>IF(OR(S58="VLD MLC components",S58="VLD MLC pipes",S58="VLD PEX components",S58="VLD PEX pipes",S58="VLD PHC components",S58="VLD PHC pipes",S58="Controls VLD"),"По запросу",X58)</f>
        <v>По запросу</v>
      </c>
      <c r="AA58" s="63">
        <f>ROUND(X58/1.2,3)</f>
        <v>11615.833000000001</v>
      </c>
      <c r="AB58" s="23">
        <v>10560</v>
      </c>
      <c r="AC58" s="190">
        <f>IFERROR(ROUND(AA58/AB58-1,2),"")</f>
        <v>0.1</v>
      </c>
      <c r="AD58" s="25">
        <v>3.1030000000000002</v>
      </c>
      <c r="AE58" s="25">
        <v>1.21E-2</v>
      </c>
      <c r="AF58" s="25">
        <v>0</v>
      </c>
      <c r="AG58" s="25" t="s">
        <v>22</v>
      </c>
      <c r="AH58" s="25">
        <v>0</v>
      </c>
      <c r="AI58" s="25">
        <v>0</v>
      </c>
      <c r="AJ58" s="25" t="s">
        <v>20</v>
      </c>
      <c r="AK58" s="22" t="s">
        <v>20</v>
      </c>
      <c r="AL58" s="25" t="s">
        <v>20</v>
      </c>
      <c r="AM58" s="25">
        <v>6</v>
      </c>
      <c r="AN58" s="25">
        <v>6000</v>
      </c>
      <c r="AO58" s="25">
        <v>112</v>
      </c>
      <c r="AP58" s="25">
        <v>112</v>
      </c>
      <c r="AQ58" s="25">
        <v>18.618000000000002</v>
      </c>
      <c r="AR58" s="25">
        <v>7.2599999999999998E-2</v>
      </c>
      <c r="AS58" s="157" t="s">
        <v>22</v>
      </c>
      <c r="AT58" s="23" t="s">
        <v>22</v>
      </c>
      <c r="AU58" s="92" t="s">
        <v>3611</v>
      </c>
      <c r="AV58" s="91" t="s">
        <v>152</v>
      </c>
      <c r="AW58" s="92" t="s">
        <v>152</v>
      </c>
      <c r="AX58" s="92" t="s">
        <v>152</v>
      </c>
      <c r="AY58" s="91" t="s">
        <v>152</v>
      </c>
      <c r="AZ58" s="92" t="s">
        <v>24</v>
      </c>
      <c r="BA58" s="25" t="s">
        <v>6708</v>
      </c>
      <c r="BB58" t="s">
        <v>25</v>
      </c>
      <c r="BC58" t="s">
        <v>2629</v>
      </c>
      <c r="BD58" t="str">
        <f>IF(Z58=BC58,"OK")</f>
        <v>OK</v>
      </c>
      <c r="BE58">
        <v>3.0950000000000002</v>
      </c>
      <c r="BF58">
        <v>1.21E-2</v>
      </c>
      <c r="BG58">
        <v>6000</v>
      </c>
      <c r="BH58">
        <v>112</v>
      </c>
      <c r="BI58">
        <v>112</v>
      </c>
      <c r="BJ58">
        <v>18.57</v>
      </c>
      <c r="BK58">
        <v>7.2599999999999998E-2</v>
      </c>
      <c r="BL58" t="str">
        <f>IF(ABS(AN58*AO58*AP58/1000000000/AR58-1)&lt;0.1,"OK","NO")</f>
        <v>OK</v>
      </c>
      <c r="BN58" s="183"/>
    </row>
    <row r="59" spans="1:66" ht="25.5" x14ac:dyDescent="0.25">
      <c r="A59" s="51"/>
      <c r="B59" s="94">
        <v>55</v>
      </c>
      <c r="C59" s="43">
        <v>1136990</v>
      </c>
      <c r="D59" s="24">
        <v>1022682</v>
      </c>
      <c r="E59" s="26" t="s">
        <v>6707</v>
      </c>
      <c r="F59" s="151" t="s">
        <v>655</v>
      </c>
      <c r="G59" s="102" t="s">
        <v>2182</v>
      </c>
      <c r="H59" s="46" t="str">
        <f>IFERROR(IFERROR(IF(SEARCH("Usystems",$E59)&gt;0,"Usystems"),IF(SEARCH("RIIFO",$E59)&gt;0,"RIIFO","Uponor")),"Uponor")</f>
        <v>Usystems</v>
      </c>
      <c r="I59" s="25">
        <f>IFERROR(MID($D59,1,7)+0,"")</f>
        <v>1022682</v>
      </c>
      <c r="J59" s="25" t="str">
        <f>IFERROR(MID($D59,10,7)+0,"")</f>
        <v/>
      </c>
      <c r="K59" s="25" t="str">
        <f>IFERROR(MID($D59,19,7)+0,"")</f>
        <v/>
      </c>
      <c r="L59" s="25" t="str">
        <f>IFERROR(MID($D59,28,7)+0,"")</f>
        <v/>
      </c>
      <c r="M59" s="25" t="str">
        <f>IF(IFERROR(MID($Q59,1,7)+0,"")&lt;1130000,IF(INDEX(C:C,MATCH(LEFT(Q59,7)+0,I:I,0))&lt;1130000,"",INDEX(C:C,MATCH(LEFT(Q59,7)+0,I:I,0))),IFERROR(MID($Q59,1,7)+0,""))</f>
        <v/>
      </c>
      <c r="N59" s="25" t="str">
        <f>IF(IFERROR(MID($Q59,10,7)+0,"")&lt;1130000,"",IFERROR(MID($Q59,10,7)+0,""))</f>
        <v/>
      </c>
      <c r="O59" s="25" t="str">
        <f>IF(IFERROR(MID($Q59,19,7)+0,"")&lt;1130000,"",IFERROR(MID($Q59,19,7)+0,""))</f>
        <v/>
      </c>
      <c r="P59" s="25" t="str">
        <f>IF(M59="","",IF(N59="",M59,M59&amp;", "&amp;N59))</f>
        <v/>
      </c>
      <c r="Q59" s="23" t="s">
        <v>22</v>
      </c>
      <c r="R59" s="23" t="s">
        <v>22</v>
      </c>
      <c r="S59" s="35" t="s">
        <v>23</v>
      </c>
      <c r="T59" s="34" t="s">
        <v>24</v>
      </c>
      <c r="U59" s="185" t="s">
        <v>22</v>
      </c>
      <c r="V59" s="188" t="s">
        <v>22</v>
      </c>
      <c r="W59" s="189">
        <v>103</v>
      </c>
      <c r="X59" s="31">
        <v>113</v>
      </c>
      <c r="Y59" s="90">
        <f>IFERROR(ROUND(X59/W59-1,2),"")</f>
        <v>0.1</v>
      </c>
      <c r="Z59" s="31">
        <f>IF(OR(S59="VLD MLC components",S59="VLD MLC pipes",S59="VLD PEX components",S59="VLD PEX pipes",S59="VLD PHC components",S59="VLD PHC pipes",S59="Controls VLD"),"По запросу",X59)</f>
        <v>113</v>
      </c>
      <c r="AA59" s="63">
        <f>ROUND(X59/1.2,3)</f>
        <v>94.167000000000002</v>
      </c>
      <c r="AB59" s="23">
        <v>85.832999999999998</v>
      </c>
      <c r="AC59" s="190">
        <f>IFERROR(ROUND(AA59/AB59-1,2),"")</f>
        <v>0.1</v>
      </c>
      <c r="AD59" s="25">
        <v>9.4E-2</v>
      </c>
      <c r="AE59" s="25">
        <v>4.3319999999999996E-4</v>
      </c>
      <c r="AF59" s="25">
        <v>40200</v>
      </c>
      <c r="AG59" s="25">
        <v>52200</v>
      </c>
      <c r="AH59" s="25">
        <v>69600</v>
      </c>
      <c r="AI59" s="25">
        <v>76200</v>
      </c>
      <c r="AJ59" s="25" t="s">
        <v>20</v>
      </c>
      <c r="AK59" s="22" t="s">
        <v>20</v>
      </c>
      <c r="AL59" s="25" t="s">
        <v>20</v>
      </c>
      <c r="AM59" s="25">
        <v>200</v>
      </c>
      <c r="AN59" s="25">
        <v>760</v>
      </c>
      <c r="AO59" s="25">
        <v>760</v>
      </c>
      <c r="AP59" s="25">
        <v>150</v>
      </c>
      <c r="AQ59" s="25">
        <v>18.8</v>
      </c>
      <c r="AR59" s="25">
        <v>8.6639999999999995E-2</v>
      </c>
      <c r="AS59" s="157">
        <v>0</v>
      </c>
      <c r="AT59" s="93"/>
      <c r="AU59" s="92" t="s">
        <v>3611</v>
      </c>
      <c r="AV59" s="91" t="s">
        <v>152</v>
      </c>
      <c r="AW59" s="92" t="s">
        <v>152</v>
      </c>
      <c r="AX59" s="92" t="s">
        <v>152</v>
      </c>
      <c r="AY59" s="91" t="s">
        <v>48</v>
      </c>
      <c r="AZ59" s="92"/>
      <c r="BA59" s="25" t="s">
        <v>6706</v>
      </c>
      <c r="BB59" t="s">
        <v>25</v>
      </c>
      <c r="BC59">
        <v>113</v>
      </c>
      <c r="BD59" t="str">
        <f>IF(Z59=BC59,"OK")</f>
        <v>OK</v>
      </c>
      <c r="BE59">
        <v>9.7000000000000003E-2</v>
      </c>
      <c r="BF59">
        <v>6.7500000000000004E-4</v>
      </c>
      <c r="BG59">
        <v>0</v>
      </c>
      <c r="BH59">
        <v>0</v>
      </c>
      <c r="BI59">
        <v>0</v>
      </c>
      <c r="BJ59">
        <v>0</v>
      </c>
      <c r="BK59">
        <v>0</v>
      </c>
      <c r="BL59" t="str">
        <f>IF(ABS(AN59*AO59*AP59/1000000000/AR59-1)&lt;0.1,"OK","NO")</f>
        <v>OK</v>
      </c>
      <c r="BN59" s="183"/>
    </row>
    <row r="60" spans="1:66" ht="25.5" x14ac:dyDescent="0.25">
      <c r="A60" s="51"/>
      <c r="B60" s="94">
        <v>56</v>
      </c>
      <c r="C60" s="43">
        <v>1136991</v>
      </c>
      <c r="D60" s="24">
        <v>1001201</v>
      </c>
      <c r="E60" s="26" t="s">
        <v>6705</v>
      </c>
      <c r="F60" s="151" t="s">
        <v>655</v>
      </c>
      <c r="G60" s="102" t="s">
        <v>2182</v>
      </c>
      <c r="H60" s="46" t="str">
        <f>IFERROR(IFERROR(IF(SEARCH("Usystems",$E60)&gt;0,"Usystems"),IF(SEARCH("RIIFO",$E60)&gt;0,"RIIFO","Uponor")),"Uponor")</f>
        <v>Usystems</v>
      </c>
      <c r="I60" s="25">
        <f>IFERROR(MID($D60,1,7)+0,"")</f>
        <v>1001201</v>
      </c>
      <c r="J60" s="25" t="str">
        <f>IFERROR(MID($D60,10,7)+0,"")</f>
        <v/>
      </c>
      <c r="K60" s="25" t="str">
        <f>IFERROR(MID($D60,19,7)+0,"")</f>
        <v/>
      </c>
      <c r="L60" s="25" t="str">
        <f>IFERROR(MID($D60,28,7)+0,"")</f>
        <v/>
      </c>
      <c r="M60" s="25" t="str">
        <f>IF(IFERROR(MID($Q60,1,7)+0,"")&lt;1130000,IF(INDEX(C:C,MATCH(LEFT(Q60,7)+0,I:I,0))&lt;1130000,"",INDEX(C:C,MATCH(LEFT(Q60,7)+0,I:I,0))),IFERROR(MID($Q60,1,7)+0,""))</f>
        <v/>
      </c>
      <c r="N60" s="25" t="str">
        <f>IF(IFERROR(MID($Q60,10,7)+0,"")&lt;1130000,"",IFERROR(MID($Q60,10,7)+0,""))</f>
        <v/>
      </c>
      <c r="O60" s="25" t="str">
        <f>IF(IFERROR(MID($Q60,19,7)+0,"")&lt;1130000,"",IFERROR(MID($Q60,19,7)+0,""))</f>
        <v/>
      </c>
      <c r="P60" s="25" t="str">
        <f>IF(M60="","",IF(N60="",M60,M60&amp;", "&amp;N60))</f>
        <v/>
      </c>
      <c r="Q60" s="23" t="s">
        <v>22</v>
      </c>
      <c r="R60" s="23" t="s">
        <v>22</v>
      </c>
      <c r="S60" s="35" t="s">
        <v>23</v>
      </c>
      <c r="T60" s="34" t="s">
        <v>24</v>
      </c>
      <c r="U60" s="185" t="s">
        <v>22</v>
      </c>
      <c r="V60" s="188" t="s">
        <v>22</v>
      </c>
      <c r="W60" s="189">
        <v>149</v>
      </c>
      <c r="X60" s="31">
        <v>164</v>
      </c>
      <c r="Y60" s="90">
        <f>IFERROR(ROUND(X60/W60-1,2),"")</f>
        <v>0.1</v>
      </c>
      <c r="Z60" s="31">
        <f>IF(OR(S60="VLD MLC components",S60="VLD MLC pipes",S60="VLD PEX components",S60="VLD PEX pipes",S60="VLD PHC components",S60="VLD PHC pipes",S60="Controls VLD"),"По запросу",X60)</f>
        <v>164</v>
      </c>
      <c r="AA60" s="63">
        <f>ROUND(X60/1.2,3)</f>
        <v>136.667</v>
      </c>
      <c r="AB60" s="23">
        <v>124.167</v>
      </c>
      <c r="AC60" s="190">
        <f>IFERROR(ROUND(AA60/AB60-1,2),"")</f>
        <v>0.1</v>
      </c>
      <c r="AD60" s="25">
        <v>0.15</v>
      </c>
      <c r="AE60" s="25">
        <v>8.6639999999999992E-4</v>
      </c>
      <c r="AF60" s="25">
        <v>29300</v>
      </c>
      <c r="AG60" s="25">
        <v>80500</v>
      </c>
      <c r="AH60" s="25">
        <v>26100</v>
      </c>
      <c r="AI60" s="25">
        <v>55284</v>
      </c>
      <c r="AJ60" s="25" t="s">
        <v>20</v>
      </c>
      <c r="AK60" s="22" t="s">
        <v>20</v>
      </c>
      <c r="AL60" s="25" t="s">
        <v>20</v>
      </c>
      <c r="AM60" s="25">
        <v>100</v>
      </c>
      <c r="AN60" s="25">
        <v>760</v>
      </c>
      <c r="AO60" s="25">
        <v>760</v>
      </c>
      <c r="AP60" s="25">
        <v>150</v>
      </c>
      <c r="AQ60" s="25">
        <v>15</v>
      </c>
      <c r="AR60" s="25">
        <v>8.6639999999999995E-2</v>
      </c>
      <c r="AS60" s="157">
        <v>0</v>
      </c>
      <c r="AT60" s="93"/>
      <c r="AU60" s="92" t="s">
        <v>3611</v>
      </c>
      <c r="AV60" s="91" t="s">
        <v>152</v>
      </c>
      <c r="AW60" s="92" t="s">
        <v>152</v>
      </c>
      <c r="AX60" s="92" t="s">
        <v>152</v>
      </c>
      <c r="AY60" s="91" t="s">
        <v>48</v>
      </c>
      <c r="AZ60" s="92"/>
      <c r="BA60" s="25" t="s">
        <v>6542</v>
      </c>
      <c r="BB60" t="s">
        <v>25</v>
      </c>
      <c r="BC60">
        <v>164</v>
      </c>
      <c r="BD60" t="str">
        <f>IF(Z60=BC60,"OK")</f>
        <v>OK</v>
      </c>
      <c r="BE60">
        <v>0.151</v>
      </c>
      <c r="BF60">
        <v>6.7500000000000004E-4</v>
      </c>
      <c r="BG60">
        <v>750</v>
      </c>
      <c r="BH60">
        <v>750</v>
      </c>
      <c r="BI60">
        <v>120</v>
      </c>
      <c r="BJ60">
        <v>15.1</v>
      </c>
      <c r="BK60">
        <v>6.7500000000000004E-2</v>
      </c>
      <c r="BL60" t="str">
        <f>IF(ABS(AN60*AO60*AP60/1000000000/AR60-1)&lt;0.1,"OK","NO")</f>
        <v>OK</v>
      </c>
      <c r="BN60" s="183"/>
    </row>
    <row r="61" spans="1:66" ht="25.5" x14ac:dyDescent="0.25">
      <c r="A61" s="51"/>
      <c r="B61" s="94">
        <v>57</v>
      </c>
      <c r="C61" s="43">
        <v>1136992</v>
      </c>
      <c r="D61" s="24">
        <v>1001202</v>
      </c>
      <c r="E61" s="26" t="s">
        <v>6704</v>
      </c>
      <c r="F61" s="151" t="s">
        <v>655</v>
      </c>
      <c r="G61" s="102" t="s">
        <v>2182</v>
      </c>
      <c r="H61" s="46" t="str">
        <f>IFERROR(IFERROR(IF(SEARCH("Usystems",$E61)&gt;0,"Usystems"),IF(SEARCH("RIIFO",$E61)&gt;0,"RIIFO","Uponor")),"Uponor")</f>
        <v>Usystems</v>
      </c>
      <c r="I61" s="25">
        <f>IFERROR(MID($D61,1,7)+0,"")</f>
        <v>1001202</v>
      </c>
      <c r="J61" s="25" t="str">
        <f>IFERROR(MID($D61,10,7)+0,"")</f>
        <v/>
      </c>
      <c r="K61" s="25" t="str">
        <f>IFERROR(MID($D61,19,7)+0,"")</f>
        <v/>
      </c>
      <c r="L61" s="25" t="str">
        <f>IFERROR(MID($D61,28,7)+0,"")</f>
        <v/>
      </c>
      <c r="M61" s="25" t="str">
        <f>IF(IFERROR(MID($Q61,1,7)+0,"")&lt;1130000,IF(INDEX(C:C,MATCH(LEFT(Q61,7)+0,I:I,0))&lt;1130000,"",INDEX(C:C,MATCH(LEFT(Q61,7)+0,I:I,0))),IFERROR(MID($Q61,1,7)+0,""))</f>
        <v/>
      </c>
      <c r="N61" s="25" t="str">
        <f>IF(IFERROR(MID($Q61,10,7)+0,"")&lt;1130000,"",IFERROR(MID($Q61,10,7)+0,""))</f>
        <v/>
      </c>
      <c r="O61" s="25" t="str">
        <f>IF(IFERROR(MID($Q61,19,7)+0,"")&lt;1130000,"",IFERROR(MID($Q61,19,7)+0,""))</f>
        <v/>
      </c>
      <c r="P61" s="25" t="str">
        <f>IF(M61="","",IF(N61="",M61,M61&amp;", "&amp;N61))</f>
        <v/>
      </c>
      <c r="Q61" s="23" t="s">
        <v>22</v>
      </c>
      <c r="R61" s="23" t="s">
        <v>22</v>
      </c>
      <c r="S61" s="35" t="s">
        <v>23</v>
      </c>
      <c r="T61" s="34" t="s">
        <v>24</v>
      </c>
      <c r="U61" s="185" t="s">
        <v>22</v>
      </c>
      <c r="V61" s="188" t="s">
        <v>22</v>
      </c>
      <c r="W61" s="189">
        <v>262</v>
      </c>
      <c r="X61" s="31">
        <v>288</v>
      </c>
      <c r="Y61" s="90">
        <f>IFERROR(ROUND(X61/W61-1,2),"")</f>
        <v>0.1</v>
      </c>
      <c r="Z61" s="31">
        <f>IF(OR(S61="VLD MLC components",S61="VLD MLC pipes",S61="VLD PEX components",S61="VLD PEX pipes",S61="VLD PHC components",S61="VLD PHC pipes",S61="Controls VLD"),"По запросу",X61)</f>
        <v>288</v>
      </c>
      <c r="AA61" s="63">
        <f>ROUND(X61/1.2,3)</f>
        <v>240</v>
      </c>
      <c r="AB61" s="23">
        <v>218.333</v>
      </c>
      <c r="AC61" s="190">
        <f>IFERROR(ROUND(AA61/AB61-1,2),"")</f>
        <v>0.1</v>
      </c>
      <c r="AD61" s="25">
        <v>0.23800000000000002</v>
      </c>
      <c r="AE61" s="25">
        <v>1.38624E-3</v>
      </c>
      <c r="AF61" s="25">
        <v>29500</v>
      </c>
      <c r="AG61" s="25">
        <v>48400</v>
      </c>
      <c r="AH61" s="25">
        <v>57600</v>
      </c>
      <c r="AI61" s="25">
        <v>70800</v>
      </c>
      <c r="AJ61" s="25" t="s">
        <v>20</v>
      </c>
      <c r="AK61" s="22" t="s">
        <v>20</v>
      </c>
      <c r="AL61" s="25" t="s">
        <v>20</v>
      </c>
      <c r="AM61" s="25">
        <v>50</v>
      </c>
      <c r="AN61" s="25">
        <v>760</v>
      </c>
      <c r="AO61" s="25">
        <v>760</v>
      </c>
      <c r="AP61" s="25">
        <v>120</v>
      </c>
      <c r="AQ61" s="25">
        <v>11.9</v>
      </c>
      <c r="AR61" s="25">
        <v>6.9311999999999999E-2</v>
      </c>
      <c r="AS61" s="157">
        <v>0</v>
      </c>
      <c r="AT61" s="93"/>
      <c r="AU61" s="92" t="s">
        <v>3611</v>
      </c>
      <c r="AV61" s="91" t="s">
        <v>152</v>
      </c>
      <c r="AW61" s="92" t="s">
        <v>152</v>
      </c>
      <c r="AX61" s="92" t="s">
        <v>152</v>
      </c>
      <c r="AY61" s="91" t="s">
        <v>48</v>
      </c>
      <c r="AZ61" s="92"/>
      <c r="BA61" s="25" t="s">
        <v>6703</v>
      </c>
      <c r="BB61" t="s">
        <v>25</v>
      </c>
      <c r="BC61">
        <v>288</v>
      </c>
      <c r="BD61" t="str">
        <f>IF(Z61=BC61,"OK")</f>
        <v>OK</v>
      </c>
      <c r="BE61">
        <v>0.23799999999999999</v>
      </c>
      <c r="BF61">
        <v>2.0250000000000003E-3</v>
      </c>
      <c r="BG61">
        <v>750</v>
      </c>
      <c r="BH61">
        <v>750</v>
      </c>
      <c r="BI61">
        <v>180</v>
      </c>
      <c r="BJ61">
        <v>11.9</v>
      </c>
      <c r="BK61">
        <v>0.10125000000000001</v>
      </c>
      <c r="BL61" t="str">
        <f>IF(ABS(AN61*AO61*AP61/1000000000/AR61-1)&lt;0.1,"OK","NO")</f>
        <v>OK</v>
      </c>
      <c r="BN61" s="183"/>
    </row>
    <row r="62" spans="1:66" ht="25.5" x14ac:dyDescent="0.25">
      <c r="A62" s="51"/>
      <c r="B62" s="94">
        <v>58</v>
      </c>
      <c r="C62" s="43">
        <v>1136993</v>
      </c>
      <c r="D62" s="24">
        <v>1001203</v>
      </c>
      <c r="E62" s="26" t="s">
        <v>6702</v>
      </c>
      <c r="F62" s="151" t="s">
        <v>655</v>
      </c>
      <c r="G62" s="102" t="s">
        <v>2182</v>
      </c>
      <c r="H62" s="46" t="str">
        <f>IFERROR(IFERROR(IF(SEARCH("Usystems",$E62)&gt;0,"Usystems"),IF(SEARCH("RIIFO",$E62)&gt;0,"RIIFO","Uponor")),"Uponor")</f>
        <v>Usystems</v>
      </c>
      <c r="I62" s="25">
        <f>IFERROR(MID($D62,1,7)+0,"")</f>
        <v>1001203</v>
      </c>
      <c r="J62" s="25" t="str">
        <f>IFERROR(MID($D62,10,7)+0,"")</f>
        <v/>
      </c>
      <c r="K62" s="25" t="str">
        <f>IFERROR(MID($D62,19,7)+0,"")</f>
        <v/>
      </c>
      <c r="L62" s="25" t="str">
        <f>IFERROR(MID($D62,28,7)+0,"")</f>
        <v/>
      </c>
      <c r="M62" s="25" t="str">
        <f>IF(IFERROR(MID($Q62,1,7)+0,"")&lt;1130000,IF(INDEX(C:C,MATCH(LEFT(Q62,7)+0,I:I,0))&lt;1130000,"",INDEX(C:C,MATCH(LEFT(Q62,7)+0,I:I,0))),IFERROR(MID($Q62,1,7)+0,""))</f>
        <v/>
      </c>
      <c r="N62" s="25" t="str">
        <f>IF(IFERROR(MID($Q62,10,7)+0,"")&lt;1130000,"",IFERROR(MID($Q62,10,7)+0,""))</f>
        <v/>
      </c>
      <c r="O62" s="25" t="str">
        <f>IF(IFERROR(MID($Q62,19,7)+0,"")&lt;1130000,"",IFERROR(MID($Q62,19,7)+0,""))</f>
        <v/>
      </c>
      <c r="P62" s="25" t="str">
        <f>IF(M62="","",IF(N62="",M62,M62&amp;", "&amp;N62))</f>
        <v/>
      </c>
      <c r="Q62" s="23" t="s">
        <v>22</v>
      </c>
      <c r="R62" s="23" t="s">
        <v>22</v>
      </c>
      <c r="S62" s="35" t="s">
        <v>23</v>
      </c>
      <c r="T62" s="34" t="s">
        <v>24</v>
      </c>
      <c r="U62" s="185" t="s">
        <v>22</v>
      </c>
      <c r="V62" s="188" t="s">
        <v>22</v>
      </c>
      <c r="W62" s="189">
        <v>395</v>
      </c>
      <c r="X62" s="31">
        <v>435</v>
      </c>
      <c r="Y62" s="90">
        <f>IFERROR(ROUND(X62/W62-1,2),"")</f>
        <v>0.1</v>
      </c>
      <c r="Z62" s="31">
        <f>IF(OR(S62="VLD MLC components",S62="VLD MLC pipes",S62="VLD PEX components",S62="VLD PEX pipes",S62="VLD PHC components",S62="VLD PHC pipes",S62="Controls VLD"),"По запросу",X62)</f>
        <v>435</v>
      </c>
      <c r="AA62" s="63">
        <f>ROUND(X62/1.2,3)</f>
        <v>362.5</v>
      </c>
      <c r="AB62" s="23">
        <v>329.16699999999997</v>
      </c>
      <c r="AC62" s="190">
        <f>IFERROR(ROUND(AA62/AB62-1,2),"")</f>
        <v>0.1</v>
      </c>
      <c r="AD62" s="25">
        <v>0.38400000000000001</v>
      </c>
      <c r="AE62" s="25">
        <v>2.7724799999999999E-3</v>
      </c>
      <c r="AF62" s="25">
        <v>31600</v>
      </c>
      <c r="AG62" s="25">
        <v>33100</v>
      </c>
      <c r="AH62" s="25">
        <v>33900</v>
      </c>
      <c r="AI62" s="25">
        <v>35600</v>
      </c>
      <c r="AJ62" s="25" t="s">
        <v>20</v>
      </c>
      <c r="AK62" s="22" t="s">
        <v>20</v>
      </c>
      <c r="AL62" s="25" t="s">
        <v>20</v>
      </c>
      <c r="AM62" s="25">
        <v>50</v>
      </c>
      <c r="AN62" s="25">
        <v>760</v>
      </c>
      <c r="AO62" s="25">
        <v>760</v>
      </c>
      <c r="AP62" s="25">
        <v>240</v>
      </c>
      <c r="AQ62" s="25">
        <v>19.2</v>
      </c>
      <c r="AR62" s="25">
        <v>0.138624</v>
      </c>
      <c r="AS62" s="157">
        <v>0</v>
      </c>
      <c r="AT62" s="93"/>
      <c r="AU62" s="92" t="s">
        <v>3611</v>
      </c>
      <c r="AV62" s="91" t="s">
        <v>152</v>
      </c>
      <c r="AW62" s="92" t="s">
        <v>152</v>
      </c>
      <c r="AX62" s="92" t="s">
        <v>152</v>
      </c>
      <c r="AY62" s="91" t="s">
        <v>48</v>
      </c>
      <c r="AZ62" s="92"/>
      <c r="BA62" s="25" t="s">
        <v>4750</v>
      </c>
      <c r="BB62" t="s">
        <v>25</v>
      </c>
      <c r="BC62">
        <v>435</v>
      </c>
      <c r="BD62" t="str">
        <f>IF(Z62=BC62,"OK")</f>
        <v>OK</v>
      </c>
      <c r="BE62">
        <v>0.39</v>
      </c>
      <c r="BF62">
        <v>2.8879999999999999E-3</v>
      </c>
      <c r="BG62">
        <v>760</v>
      </c>
      <c r="BH62">
        <v>760</v>
      </c>
      <c r="BI62">
        <v>250</v>
      </c>
      <c r="BJ62">
        <v>19.5</v>
      </c>
      <c r="BK62">
        <v>0.1444</v>
      </c>
      <c r="BL62" t="str">
        <f>IF(ABS(AN62*AO62*AP62/1000000000/AR62-1)&lt;0.1,"OK","NO")</f>
        <v>OK</v>
      </c>
      <c r="BN62" s="183"/>
    </row>
    <row r="63" spans="1:66" ht="25.5" x14ac:dyDescent="0.25">
      <c r="A63" s="51"/>
      <c r="B63" s="94">
        <v>59</v>
      </c>
      <c r="C63" s="43">
        <v>1136681</v>
      </c>
      <c r="D63" s="152"/>
      <c r="E63" s="26" t="s">
        <v>6701</v>
      </c>
      <c r="F63" s="151" t="s">
        <v>655</v>
      </c>
      <c r="G63" s="102" t="s">
        <v>2182</v>
      </c>
      <c r="H63" s="46" t="str">
        <f>IFERROR(IFERROR(IF(SEARCH("Usystems",$E63)&gt;0,"Usystems"),IF(SEARCH("RIIFO",$E63)&gt;0,"RIIFO","Uponor")),"Uponor")</f>
        <v>Usystems</v>
      </c>
      <c r="I63" s="25" t="str">
        <f>IFERROR(MID($D63,1,7)+0,"")</f>
        <v/>
      </c>
      <c r="J63" s="25" t="str">
        <f>IFERROR(MID($D63,10,7)+0,"")</f>
        <v/>
      </c>
      <c r="K63" s="25" t="str">
        <f>IFERROR(MID($D63,19,7)+0,"")</f>
        <v/>
      </c>
      <c r="L63" s="25" t="str">
        <f>IFERROR(MID($D63,28,7)+0,"")</f>
        <v/>
      </c>
      <c r="M63" s="25" t="str">
        <f>IF(IFERROR(MID($Q63,1,7)+0,"")&lt;1130000,IF(INDEX(C:C,MATCH(LEFT(Q63,7)+0,I:I,0))&lt;1130000,"",INDEX(C:C,MATCH(LEFT(Q63,7)+0,I:I,0))),IFERROR(MID($Q63,1,7)+0,""))</f>
        <v/>
      </c>
      <c r="N63" s="25" t="str">
        <f>IF(IFERROR(MID($Q63,10,7)+0,"")&lt;1130000,"",IFERROR(MID($Q63,10,7)+0,""))</f>
        <v/>
      </c>
      <c r="O63" s="25" t="str">
        <f>IF(IFERROR(MID($Q63,19,7)+0,"")&lt;1130000,"",IFERROR(MID($Q63,19,7)+0,""))</f>
        <v/>
      </c>
      <c r="P63" s="25" t="str">
        <f>IF(M63="","",IF(N63="",M63,M63&amp;", "&amp;N63))</f>
        <v/>
      </c>
      <c r="Q63" s="23" t="s">
        <v>22</v>
      </c>
      <c r="R63" s="25">
        <v>1136685</v>
      </c>
      <c r="S63" s="35" t="s">
        <v>23</v>
      </c>
      <c r="T63" s="34" t="s">
        <v>24</v>
      </c>
      <c r="U63" s="185">
        <v>179</v>
      </c>
      <c r="V63" s="188">
        <v>192</v>
      </c>
      <c r="W63" s="189">
        <v>221</v>
      </c>
      <c r="X63" s="31">
        <v>243</v>
      </c>
      <c r="Y63" s="90">
        <f>IFERROR(ROUND(X63/W63-1,2),"")</f>
        <v>0.1</v>
      </c>
      <c r="Z63" s="31">
        <f>IF(OR(S63="VLD MLC components",S63="VLD MLC pipes",S63="VLD PEX components",S63="VLD PEX pipes",S63="VLD PHC components",S63="VLD PHC pipes",S63="Controls VLD"),"По запросу",X63)</f>
        <v>243</v>
      </c>
      <c r="AA63" s="63">
        <f>ROUND(X63/1.2,3)</f>
        <v>202.5</v>
      </c>
      <c r="AB63" s="23">
        <v>184.167</v>
      </c>
      <c r="AC63" s="190">
        <f>IFERROR(ROUND(AA63/AB63-1,2),"")</f>
        <v>0.1</v>
      </c>
      <c r="AD63" s="25">
        <v>0.115</v>
      </c>
      <c r="AE63" s="25">
        <v>1.1000000000000001E-3</v>
      </c>
      <c r="AF63" s="25">
        <v>55900</v>
      </c>
      <c r="AG63" s="25">
        <v>10500</v>
      </c>
      <c r="AH63" s="25">
        <v>20700</v>
      </c>
      <c r="AI63" s="25">
        <v>1464</v>
      </c>
      <c r="AJ63" s="25" t="s">
        <v>20</v>
      </c>
      <c r="AK63" s="22" t="s">
        <v>20</v>
      </c>
      <c r="AL63" s="25" t="s">
        <v>20</v>
      </c>
      <c r="AM63" s="25">
        <v>100</v>
      </c>
      <c r="AN63" s="25">
        <v>850</v>
      </c>
      <c r="AO63" s="25">
        <v>850</v>
      </c>
      <c r="AP63" s="25">
        <v>190</v>
      </c>
      <c r="AQ63" s="25">
        <v>11.5</v>
      </c>
      <c r="AR63" s="25">
        <v>0.11</v>
      </c>
      <c r="AS63" s="157">
        <v>7000</v>
      </c>
      <c r="AT63" s="93"/>
      <c r="AU63" s="92" t="s">
        <v>2181</v>
      </c>
      <c r="AV63" s="91" t="s">
        <v>152</v>
      </c>
      <c r="AW63" s="92" t="s">
        <v>152</v>
      </c>
      <c r="AX63" s="92" t="s">
        <v>3606</v>
      </c>
      <c r="AY63" s="91" t="s">
        <v>152</v>
      </c>
      <c r="AZ63" s="92" t="s">
        <v>21</v>
      </c>
      <c r="BA63" s="25" t="s">
        <v>6696</v>
      </c>
      <c r="BB63" t="s">
        <v>25</v>
      </c>
      <c r="BC63">
        <v>243</v>
      </c>
      <c r="BD63" t="str">
        <f>IF(Z63=BC63,"OK")</f>
        <v>OK</v>
      </c>
      <c r="BE63">
        <v>0.115</v>
      </c>
      <c r="BF63">
        <v>1.3730000000000001E-3</v>
      </c>
      <c r="BG63">
        <v>850</v>
      </c>
      <c r="BH63">
        <v>850</v>
      </c>
      <c r="BI63">
        <v>190</v>
      </c>
      <c r="BJ63">
        <v>11.5</v>
      </c>
      <c r="BK63">
        <v>0.13727500000000001</v>
      </c>
      <c r="BL63" t="str">
        <f>IF(ABS(AN63*AO63*AP63/1000000000/AR63-1)&lt;0.1,"OK","NO")</f>
        <v>NO</v>
      </c>
      <c r="BN63" s="183"/>
    </row>
    <row r="64" spans="1:66" ht="25.5" x14ac:dyDescent="0.25">
      <c r="A64" s="51"/>
      <c r="B64" s="94">
        <v>60</v>
      </c>
      <c r="C64" s="43">
        <v>1136682</v>
      </c>
      <c r="D64" s="152"/>
      <c r="E64" s="26" t="s">
        <v>6700</v>
      </c>
      <c r="F64" s="151" t="s">
        <v>655</v>
      </c>
      <c r="G64" s="102" t="s">
        <v>2182</v>
      </c>
      <c r="H64" s="46" t="str">
        <f>IFERROR(IFERROR(IF(SEARCH("Usystems",$E64)&gt;0,"Usystems"),IF(SEARCH("RIIFO",$E64)&gt;0,"RIIFO","Uponor")),"Uponor")</f>
        <v>Usystems</v>
      </c>
      <c r="I64" s="25" t="str">
        <f>IFERROR(MID($D64,1,7)+0,"")</f>
        <v/>
      </c>
      <c r="J64" s="25" t="str">
        <f>IFERROR(MID($D64,10,7)+0,"")</f>
        <v/>
      </c>
      <c r="K64" s="25" t="str">
        <f>IFERROR(MID($D64,19,7)+0,"")</f>
        <v/>
      </c>
      <c r="L64" s="25" t="str">
        <f>IFERROR(MID($D64,28,7)+0,"")</f>
        <v/>
      </c>
      <c r="M64" s="25" t="str">
        <f>IF(IFERROR(MID($Q64,1,7)+0,"")&lt;1130000,IF(INDEX(C:C,MATCH(LEFT(Q64,7)+0,I:I,0))&lt;1130000,"",INDEX(C:C,MATCH(LEFT(Q64,7)+0,I:I,0))),IFERROR(MID($Q64,1,7)+0,""))</f>
        <v/>
      </c>
      <c r="N64" s="25" t="str">
        <f>IF(IFERROR(MID($Q64,10,7)+0,"")&lt;1130000,"",IFERROR(MID($Q64,10,7)+0,""))</f>
        <v/>
      </c>
      <c r="O64" s="25" t="str">
        <f>IF(IFERROR(MID($Q64,19,7)+0,"")&lt;1130000,"",IFERROR(MID($Q64,19,7)+0,""))</f>
        <v/>
      </c>
      <c r="P64" s="25" t="str">
        <f>IF(M64="","",IF(N64="",M64,M64&amp;", "&amp;N64))</f>
        <v/>
      </c>
      <c r="Q64" s="23" t="s">
        <v>22</v>
      </c>
      <c r="R64" s="25">
        <v>1136686</v>
      </c>
      <c r="S64" s="35" t="s">
        <v>23</v>
      </c>
      <c r="T64" s="34" t="s">
        <v>24</v>
      </c>
      <c r="U64" s="185">
        <v>247</v>
      </c>
      <c r="V64" s="188">
        <v>264</v>
      </c>
      <c r="W64" s="189">
        <v>304</v>
      </c>
      <c r="X64" s="31">
        <v>334</v>
      </c>
      <c r="Y64" s="90">
        <f>IFERROR(ROUND(X64/W64-1,2),"")</f>
        <v>0.1</v>
      </c>
      <c r="Z64" s="31">
        <f>IF(OR(S64="VLD MLC components",S64="VLD MLC pipes",S64="VLD PEX components",S64="VLD PEX pipes",S64="VLD PHC components",S64="VLD PHC pipes",S64="Controls VLD"),"По запросу",X64)</f>
        <v>334</v>
      </c>
      <c r="AA64" s="63">
        <f>ROUND(X64/1.2,3)</f>
        <v>278.33300000000003</v>
      </c>
      <c r="AB64" s="23">
        <v>253.333</v>
      </c>
      <c r="AC64" s="190">
        <f>IFERROR(ROUND(AA64/AB64-1,2),"")</f>
        <v>0.1</v>
      </c>
      <c r="AD64" s="25">
        <v>0.17399999999999999</v>
      </c>
      <c r="AE64" s="25">
        <v>1.4000000000000002E-3</v>
      </c>
      <c r="AF64" s="25">
        <v>15571</v>
      </c>
      <c r="AG64" s="25">
        <v>7371</v>
      </c>
      <c r="AH64" s="25">
        <v>9121</v>
      </c>
      <c r="AI64" s="25">
        <v>1768</v>
      </c>
      <c r="AJ64" s="25" t="s">
        <v>20</v>
      </c>
      <c r="AK64" s="22" t="s">
        <v>20</v>
      </c>
      <c r="AL64" s="25" t="s">
        <v>20</v>
      </c>
      <c r="AM64" s="25">
        <v>50</v>
      </c>
      <c r="AN64" s="25">
        <v>700</v>
      </c>
      <c r="AO64" s="25">
        <v>700</v>
      </c>
      <c r="AP64" s="25">
        <v>190</v>
      </c>
      <c r="AQ64" s="25">
        <v>8.6999999999999993</v>
      </c>
      <c r="AR64" s="25">
        <v>7.0000000000000007E-2</v>
      </c>
      <c r="AS64" s="157">
        <v>50</v>
      </c>
      <c r="AT64" s="93"/>
      <c r="AU64" s="92" t="s">
        <v>2181</v>
      </c>
      <c r="AV64" s="91" t="s">
        <v>152</v>
      </c>
      <c r="AW64" s="92" t="s">
        <v>152</v>
      </c>
      <c r="AX64" s="92" t="s">
        <v>3606</v>
      </c>
      <c r="AY64" s="91" t="s">
        <v>152</v>
      </c>
      <c r="AZ64" s="92" t="s">
        <v>21</v>
      </c>
      <c r="BA64" s="25" t="s">
        <v>6694</v>
      </c>
      <c r="BB64" t="s">
        <v>25</v>
      </c>
      <c r="BC64">
        <v>334</v>
      </c>
      <c r="BD64" t="str">
        <f>IF(Z64=BC64,"OK")</f>
        <v>OK</v>
      </c>
      <c r="BE64">
        <v>0.17399999999999999</v>
      </c>
      <c r="BF64">
        <v>1.8619999999999999E-3</v>
      </c>
      <c r="BG64">
        <v>700</v>
      </c>
      <c r="BH64">
        <v>700</v>
      </c>
      <c r="BI64">
        <v>190</v>
      </c>
      <c r="BJ64">
        <v>8.6999999999999993</v>
      </c>
      <c r="BK64">
        <v>9.3100000000000002E-2</v>
      </c>
      <c r="BL64" t="str">
        <f>IF(ABS(AN64*AO64*AP64/1000000000/AR64-1)&lt;0.1,"OK","NO")</f>
        <v>NO</v>
      </c>
      <c r="BN64" s="183"/>
    </row>
    <row r="65" spans="1:66" ht="25.5" x14ac:dyDescent="0.25">
      <c r="A65" s="51"/>
      <c r="B65" s="94">
        <v>61</v>
      </c>
      <c r="C65" s="43">
        <v>1136683</v>
      </c>
      <c r="D65" s="152"/>
      <c r="E65" s="26" t="s">
        <v>6699</v>
      </c>
      <c r="F65" s="151" t="s">
        <v>655</v>
      </c>
      <c r="G65" s="102" t="s">
        <v>2182</v>
      </c>
      <c r="H65" s="46" t="str">
        <f>IFERROR(IFERROR(IF(SEARCH("Usystems",$E65)&gt;0,"Usystems"),IF(SEARCH("RIIFO",$E65)&gt;0,"RIIFO","Uponor")),"Uponor")</f>
        <v>Usystems</v>
      </c>
      <c r="I65" s="25" t="str">
        <f>IFERROR(MID($D65,1,7)+0,"")</f>
        <v/>
      </c>
      <c r="J65" s="25" t="str">
        <f>IFERROR(MID($D65,10,7)+0,"")</f>
        <v/>
      </c>
      <c r="K65" s="25" t="str">
        <f>IFERROR(MID($D65,19,7)+0,"")</f>
        <v/>
      </c>
      <c r="L65" s="25" t="str">
        <f>IFERROR(MID($D65,28,7)+0,"")</f>
        <v/>
      </c>
      <c r="M65" s="25" t="str">
        <f>IF(IFERROR(MID($Q65,1,7)+0,"")&lt;1130000,IF(INDEX(C:C,MATCH(LEFT(Q65,7)+0,I:I,0))&lt;1130000,"",INDEX(C:C,MATCH(LEFT(Q65,7)+0,I:I,0))),IFERROR(MID($Q65,1,7)+0,""))</f>
        <v/>
      </c>
      <c r="N65" s="25" t="str">
        <f>IF(IFERROR(MID($Q65,10,7)+0,"")&lt;1130000,"",IFERROR(MID($Q65,10,7)+0,""))</f>
        <v/>
      </c>
      <c r="O65" s="25" t="str">
        <f>IF(IFERROR(MID($Q65,19,7)+0,"")&lt;1130000,"",IFERROR(MID($Q65,19,7)+0,""))</f>
        <v/>
      </c>
      <c r="P65" s="25" t="str">
        <f>IF(M65="","",IF(N65="",M65,M65&amp;", "&amp;N65))</f>
        <v/>
      </c>
      <c r="Q65" s="23" t="s">
        <v>22</v>
      </c>
      <c r="R65" s="25">
        <v>1136687</v>
      </c>
      <c r="S65" s="35" t="s">
        <v>23</v>
      </c>
      <c r="T65" s="34" t="s">
        <v>24</v>
      </c>
      <c r="U65" s="185">
        <v>424</v>
      </c>
      <c r="V65" s="188">
        <v>454</v>
      </c>
      <c r="W65" s="189">
        <v>522</v>
      </c>
      <c r="X65" s="31">
        <v>574</v>
      </c>
      <c r="Y65" s="90">
        <f>IFERROR(ROUND(X65/W65-1,2),"")</f>
        <v>0.1</v>
      </c>
      <c r="Z65" s="31">
        <f>IF(OR(S65="VLD MLC components",S65="VLD MLC pipes",S65="VLD PEX components",S65="VLD PEX pipes",S65="VLD PHC components",S65="VLD PHC pipes",S65="Controls VLD"),"По запросу",X65)</f>
        <v>574</v>
      </c>
      <c r="AA65" s="63">
        <f>ROUND(X65/1.2,3)</f>
        <v>478.33300000000003</v>
      </c>
      <c r="AB65" s="23">
        <v>435</v>
      </c>
      <c r="AC65" s="190">
        <f>IFERROR(ROUND(AA65/AB65-1,2),"")</f>
        <v>0.1</v>
      </c>
      <c r="AD65" s="25">
        <v>0.26400000000000001</v>
      </c>
      <c r="AE65" s="25">
        <v>2.8000000000000004E-3</v>
      </c>
      <c r="AF65" s="25">
        <v>10425</v>
      </c>
      <c r="AG65" s="25">
        <v>2675</v>
      </c>
      <c r="AH65" s="25">
        <v>4225</v>
      </c>
      <c r="AI65" s="25">
        <v>0</v>
      </c>
      <c r="AJ65" s="25" t="s">
        <v>20</v>
      </c>
      <c r="AK65" s="22" t="s">
        <v>20</v>
      </c>
      <c r="AL65" s="25" t="s">
        <v>20</v>
      </c>
      <c r="AM65" s="25">
        <v>25</v>
      </c>
      <c r="AN65" s="25">
        <v>750</v>
      </c>
      <c r="AO65" s="25">
        <v>750</v>
      </c>
      <c r="AP65" s="25">
        <v>150</v>
      </c>
      <c r="AQ65" s="25">
        <v>6.6</v>
      </c>
      <c r="AR65" s="25">
        <v>7.0000000000000007E-2</v>
      </c>
      <c r="AS65" s="157">
        <v>7400</v>
      </c>
      <c r="AT65" s="93"/>
      <c r="AU65" s="92" t="s">
        <v>2181</v>
      </c>
      <c r="AV65" s="91" t="s">
        <v>152</v>
      </c>
      <c r="AW65" s="92" t="s">
        <v>152</v>
      </c>
      <c r="AX65" s="92" t="s">
        <v>3606</v>
      </c>
      <c r="AY65" s="91" t="s">
        <v>152</v>
      </c>
      <c r="AZ65" s="92" t="s">
        <v>21</v>
      </c>
      <c r="BA65" s="25" t="s">
        <v>6692</v>
      </c>
      <c r="BB65" t="s">
        <v>25</v>
      </c>
      <c r="BC65">
        <v>574</v>
      </c>
      <c r="BD65" t="str">
        <f>IF(Z65=BC65,"OK")</f>
        <v>OK</v>
      </c>
      <c r="BE65">
        <v>0.26400000000000001</v>
      </c>
      <c r="BF65">
        <v>3.375E-3</v>
      </c>
      <c r="BG65">
        <v>750</v>
      </c>
      <c r="BH65">
        <v>750</v>
      </c>
      <c r="BI65">
        <v>150</v>
      </c>
      <c r="BJ65">
        <v>6.6</v>
      </c>
      <c r="BK65">
        <v>8.4375000000000006E-2</v>
      </c>
      <c r="BL65" t="str">
        <f>IF(ABS(AN65*AO65*AP65/1000000000/AR65-1)&lt;0.1,"OK","NO")</f>
        <v>NO</v>
      </c>
      <c r="BN65" s="183"/>
    </row>
    <row r="66" spans="1:66" ht="25.5" x14ac:dyDescent="0.25">
      <c r="A66" s="51"/>
      <c r="B66" s="94">
        <v>62</v>
      </c>
      <c r="C66" s="43">
        <v>1136684</v>
      </c>
      <c r="D66" s="152"/>
      <c r="E66" s="26" t="s">
        <v>6698</v>
      </c>
      <c r="F66" s="151" t="s">
        <v>655</v>
      </c>
      <c r="G66" s="102" t="s">
        <v>2182</v>
      </c>
      <c r="H66" s="46" t="str">
        <f>IFERROR(IFERROR(IF(SEARCH("Usystems",$E66)&gt;0,"Usystems"),IF(SEARCH("RIIFO",$E66)&gt;0,"RIIFO","Uponor")),"Uponor")</f>
        <v>Usystems</v>
      </c>
      <c r="I66" s="25" t="str">
        <f>IFERROR(MID($D66,1,7)+0,"")</f>
        <v/>
      </c>
      <c r="J66" s="25" t="str">
        <f>IFERROR(MID($D66,10,7)+0,"")</f>
        <v/>
      </c>
      <c r="K66" s="25" t="str">
        <f>IFERROR(MID($D66,19,7)+0,"")</f>
        <v/>
      </c>
      <c r="L66" s="25" t="str">
        <f>IFERROR(MID($D66,28,7)+0,"")</f>
        <v/>
      </c>
      <c r="M66" s="25" t="str">
        <f>IF(IFERROR(MID($Q66,1,7)+0,"")&lt;1130000,IF(INDEX(C:C,MATCH(LEFT(Q66,7)+0,I:I,0))&lt;1130000,"",INDEX(C:C,MATCH(LEFT(Q66,7)+0,I:I,0))),IFERROR(MID($Q66,1,7)+0,""))</f>
        <v/>
      </c>
      <c r="N66" s="25" t="str">
        <f>IF(IFERROR(MID($Q66,10,7)+0,"")&lt;1130000,"",IFERROR(MID($Q66,10,7)+0,""))</f>
        <v/>
      </c>
      <c r="O66" s="25" t="str">
        <f>IF(IFERROR(MID($Q66,19,7)+0,"")&lt;1130000,"",IFERROR(MID($Q66,19,7)+0,""))</f>
        <v/>
      </c>
      <c r="P66" s="25" t="str">
        <f>IF(M66="","",IF(N66="",M66,M66&amp;", "&amp;N66))</f>
        <v/>
      </c>
      <c r="Q66" s="23" t="s">
        <v>22</v>
      </c>
      <c r="R66" s="25">
        <v>1136688</v>
      </c>
      <c r="S66" s="35" t="s">
        <v>23</v>
      </c>
      <c r="T66" s="34" t="s">
        <v>24</v>
      </c>
      <c r="U66" s="185">
        <v>602</v>
      </c>
      <c r="V66" s="188">
        <v>644</v>
      </c>
      <c r="W66" s="189">
        <v>741</v>
      </c>
      <c r="X66" s="31">
        <v>815</v>
      </c>
      <c r="Y66" s="90">
        <f>IFERROR(ROUND(X66/W66-1,2),"")</f>
        <v>0.1</v>
      </c>
      <c r="Z66" s="31">
        <f>IF(OR(S66="VLD MLC components",S66="VLD MLC pipes",S66="VLD PEX components",S66="VLD PEX pipes",S66="VLD PHC components",S66="VLD PHC pipes",S66="Controls VLD"),"По запросу",X66)</f>
        <v>815</v>
      </c>
      <c r="AA66" s="63">
        <f>ROUND(X66/1.2,3)</f>
        <v>679.16700000000003</v>
      </c>
      <c r="AB66" s="23">
        <v>617.5</v>
      </c>
      <c r="AC66" s="190">
        <f>IFERROR(ROUND(AA66/AB66-1,2),"")</f>
        <v>0.1</v>
      </c>
      <c r="AD66" s="25">
        <v>0.42799999999999999</v>
      </c>
      <c r="AE66" s="25">
        <v>4.7999999999999996E-3</v>
      </c>
      <c r="AF66" s="25">
        <v>1150</v>
      </c>
      <c r="AG66" s="25">
        <v>25</v>
      </c>
      <c r="AH66" s="25">
        <v>700</v>
      </c>
      <c r="AI66" s="25">
        <v>0</v>
      </c>
      <c r="AJ66" s="25" t="s">
        <v>20</v>
      </c>
      <c r="AK66" s="22" t="s">
        <v>20</v>
      </c>
      <c r="AL66" s="25" t="s">
        <v>20</v>
      </c>
      <c r="AM66" s="25">
        <v>25</v>
      </c>
      <c r="AN66" s="25">
        <v>810</v>
      </c>
      <c r="AO66" s="25">
        <v>810</v>
      </c>
      <c r="AP66" s="25">
        <v>230</v>
      </c>
      <c r="AQ66" s="25">
        <v>10.7</v>
      </c>
      <c r="AR66" s="25">
        <v>0.12</v>
      </c>
      <c r="AS66" s="157">
        <v>1000</v>
      </c>
      <c r="AT66" s="93"/>
      <c r="AU66" s="92" t="s">
        <v>2181</v>
      </c>
      <c r="AV66" s="91" t="s">
        <v>152</v>
      </c>
      <c r="AW66" s="92" t="s">
        <v>152</v>
      </c>
      <c r="AX66" s="92" t="s">
        <v>3606</v>
      </c>
      <c r="AY66" s="91" t="s">
        <v>152</v>
      </c>
      <c r="AZ66" s="92" t="s">
        <v>21</v>
      </c>
      <c r="BA66" s="25" t="s">
        <v>6690</v>
      </c>
      <c r="BB66" t="s">
        <v>25</v>
      </c>
      <c r="BC66">
        <v>815</v>
      </c>
      <c r="BD66" t="str">
        <f>IF(Z66=BC66,"OK")</f>
        <v>OK</v>
      </c>
      <c r="BE66" s="165">
        <v>0.26400000000000001</v>
      </c>
      <c r="BF66">
        <v>6.0359999999999997E-3</v>
      </c>
      <c r="BG66">
        <v>810</v>
      </c>
      <c r="BH66">
        <v>810</v>
      </c>
      <c r="BI66">
        <v>230</v>
      </c>
      <c r="BJ66">
        <v>6.6</v>
      </c>
      <c r="BK66">
        <v>0.15090300000000001</v>
      </c>
      <c r="BL66" t="str">
        <f>IF(ABS(AN66*AO66*AP66/1000000000/AR66-1)&lt;0.1,"OK","NO")</f>
        <v>NO</v>
      </c>
      <c r="BN66" s="183"/>
    </row>
    <row r="67" spans="1:66" ht="25.5" x14ac:dyDescent="0.25">
      <c r="A67" s="51"/>
      <c r="B67" s="94">
        <v>63</v>
      </c>
      <c r="C67" s="43">
        <v>1136685</v>
      </c>
      <c r="D67" s="37"/>
      <c r="E67" s="26" t="s">
        <v>6697</v>
      </c>
      <c r="F67" s="151" t="s">
        <v>655</v>
      </c>
      <c r="G67" s="22" t="s">
        <v>2182</v>
      </c>
      <c r="H67" s="46" t="s">
        <v>2635</v>
      </c>
      <c r="I67" s="25" t="str">
        <f>IFERROR(MID($D67,1,7)+0,"")</f>
        <v/>
      </c>
      <c r="J67" s="25" t="str">
        <f>IFERROR(MID($D67,10,7)+0,"")</f>
        <v/>
      </c>
      <c r="K67" s="25" t="str">
        <f>IFERROR(MID($D67,19,7)+0,"")</f>
        <v/>
      </c>
      <c r="L67" s="25" t="str">
        <f>IFERROR(MID($D67,28,7)+0,"")</f>
        <v/>
      </c>
      <c r="M67" s="25" t="str">
        <f>IF(IFERROR(MID($Q67,1,7)+0,"")&lt;1130000,IF(INDEX(C:C,MATCH(LEFT(Q67,7)+0,I:I,0))&lt;1130000,"",INDEX(C:C,MATCH(LEFT(Q67,7)+0,I:I,0))),IFERROR(MID($Q67,1,7)+0,""))</f>
        <v/>
      </c>
      <c r="N67" s="25" t="str">
        <f>IF(IFERROR(MID($Q67,10,7)+0,"")&lt;1130000,"",IFERROR(MID($Q67,10,7)+0,""))</f>
        <v/>
      </c>
      <c r="O67" s="25" t="str">
        <f>IF(IFERROR(MID($Q67,19,7)+0,"")&lt;1130000,"",IFERROR(MID($Q67,19,7)+0,""))</f>
        <v/>
      </c>
      <c r="P67" s="25" t="str">
        <f>IF(M67="","",IF(N67="",M67,M67&amp;", "&amp;N67))</f>
        <v/>
      </c>
      <c r="Q67" s="23" t="s">
        <v>22</v>
      </c>
      <c r="R67" s="25">
        <v>1136681</v>
      </c>
      <c r="S67" s="35" t="s">
        <v>23</v>
      </c>
      <c r="T67" s="34" t="s">
        <v>418</v>
      </c>
      <c r="U67" s="185">
        <v>179</v>
      </c>
      <c r="V67" s="188">
        <v>192</v>
      </c>
      <c r="W67" s="189">
        <v>221</v>
      </c>
      <c r="X67" s="31">
        <v>243</v>
      </c>
      <c r="Y67" s="90">
        <f>IFERROR(ROUND(X67/W67-1,2),"")</f>
        <v>0.1</v>
      </c>
      <c r="Z67" s="31">
        <f>IF(OR(S67="VLD MLC components",S67="VLD MLC pipes",S67="VLD PEX components",S67="VLD PEX pipes",S67="VLD PHC components",S67="VLD PHC pipes",S67="Controls VLD"),"По запросу",X67)</f>
        <v>243</v>
      </c>
      <c r="AA67" s="63">
        <f>ROUND(X67/1.2,3)</f>
        <v>202.5</v>
      </c>
      <c r="AB67" s="23">
        <v>184.167</v>
      </c>
      <c r="AC67" s="190">
        <f>IFERROR(ROUND(AA67/AB67-1,2),"")</f>
        <v>0.1</v>
      </c>
      <c r="AD67" s="25">
        <v>0.115</v>
      </c>
      <c r="AE67" s="25">
        <v>1.1000000000000001E-3</v>
      </c>
      <c r="AF67" s="25">
        <v>39277</v>
      </c>
      <c r="AG67" s="25">
        <v>13977</v>
      </c>
      <c r="AH67" s="25">
        <v>22168</v>
      </c>
      <c r="AI67" s="25">
        <v>1817</v>
      </c>
      <c r="AJ67" s="25" t="s">
        <v>20</v>
      </c>
      <c r="AK67" s="22" t="s">
        <v>20</v>
      </c>
      <c r="AL67" s="25" t="s">
        <v>20</v>
      </c>
      <c r="AM67" s="25">
        <v>100</v>
      </c>
      <c r="AN67" s="25">
        <v>850</v>
      </c>
      <c r="AO67" s="25">
        <v>850</v>
      </c>
      <c r="AP67" s="25">
        <v>190</v>
      </c>
      <c r="AQ67" s="25">
        <v>11.5</v>
      </c>
      <c r="AR67" s="25">
        <v>0.11</v>
      </c>
      <c r="AS67" s="157">
        <v>8800</v>
      </c>
      <c r="AT67" s="96"/>
      <c r="AU67" s="92" t="s">
        <v>2181</v>
      </c>
      <c r="AV67" s="91" t="s">
        <v>152</v>
      </c>
      <c r="AW67" s="92" t="s">
        <v>3606</v>
      </c>
      <c r="AX67" s="92" t="s">
        <v>3606</v>
      </c>
      <c r="AY67" s="91" t="s">
        <v>152</v>
      </c>
      <c r="AZ67" s="92" t="s">
        <v>21</v>
      </c>
      <c r="BA67" s="25" t="s">
        <v>6696</v>
      </c>
      <c r="BB67" t="s">
        <v>25</v>
      </c>
      <c r="BC67">
        <v>243</v>
      </c>
      <c r="BD67" t="str">
        <f>IF(Z67=BC67,"OK")</f>
        <v>OK</v>
      </c>
      <c r="BE67">
        <v>0.115</v>
      </c>
      <c r="BF67">
        <v>1.3730000000000001E-3</v>
      </c>
      <c r="BG67">
        <v>850</v>
      </c>
      <c r="BH67">
        <v>850</v>
      </c>
      <c r="BI67">
        <v>190</v>
      </c>
      <c r="BJ67">
        <v>11.5</v>
      </c>
      <c r="BK67">
        <v>0.13727500000000001</v>
      </c>
      <c r="BL67" t="str">
        <f>IF(ABS(AN67*AO67*AP67/1000000000/AR67-1)&lt;0.1,"OK","NO")</f>
        <v>NO</v>
      </c>
      <c r="BN67" s="183"/>
    </row>
    <row r="68" spans="1:66" ht="25.5" x14ac:dyDescent="0.25">
      <c r="A68" s="51"/>
      <c r="B68" s="94">
        <v>64</v>
      </c>
      <c r="C68" s="43">
        <v>1136686</v>
      </c>
      <c r="D68" s="37"/>
      <c r="E68" s="26" t="s">
        <v>6695</v>
      </c>
      <c r="F68" s="151" t="s">
        <v>655</v>
      </c>
      <c r="G68" s="22" t="s">
        <v>2182</v>
      </c>
      <c r="H68" s="46" t="s">
        <v>2635</v>
      </c>
      <c r="I68" s="25" t="str">
        <f>IFERROR(MID($D68,1,7)+0,"")</f>
        <v/>
      </c>
      <c r="J68" s="25" t="str">
        <f>IFERROR(MID($D68,10,7)+0,"")</f>
        <v/>
      </c>
      <c r="K68" s="25" t="str">
        <f>IFERROR(MID($D68,19,7)+0,"")</f>
        <v/>
      </c>
      <c r="L68" s="25" t="str">
        <f>IFERROR(MID($D68,28,7)+0,"")</f>
        <v/>
      </c>
      <c r="M68" s="25" t="str">
        <f>IF(IFERROR(MID($Q68,1,7)+0,"")&lt;1130000,IF(INDEX(C:C,MATCH(LEFT(Q68,7)+0,I:I,0))&lt;1130000,"",INDEX(C:C,MATCH(LEFT(Q68,7)+0,I:I,0))),IFERROR(MID($Q68,1,7)+0,""))</f>
        <v/>
      </c>
      <c r="N68" s="25" t="str">
        <f>IF(IFERROR(MID($Q68,10,7)+0,"")&lt;1130000,"",IFERROR(MID($Q68,10,7)+0,""))</f>
        <v/>
      </c>
      <c r="O68" s="25" t="str">
        <f>IF(IFERROR(MID($Q68,19,7)+0,"")&lt;1130000,"",IFERROR(MID($Q68,19,7)+0,""))</f>
        <v/>
      </c>
      <c r="P68" s="25" t="str">
        <f>IF(M68="","",IF(N68="",M68,M68&amp;", "&amp;N68))</f>
        <v/>
      </c>
      <c r="Q68" s="23" t="s">
        <v>22</v>
      </c>
      <c r="R68" s="25">
        <v>1136682</v>
      </c>
      <c r="S68" s="35" t="s">
        <v>23</v>
      </c>
      <c r="T68" s="34" t="s">
        <v>418</v>
      </c>
      <c r="U68" s="185">
        <v>247</v>
      </c>
      <c r="V68" s="188">
        <v>264</v>
      </c>
      <c r="W68" s="189">
        <v>304</v>
      </c>
      <c r="X68" s="31">
        <v>334</v>
      </c>
      <c r="Y68" s="90">
        <f>IFERROR(ROUND(X68/W68-1,2),"")</f>
        <v>0.1</v>
      </c>
      <c r="Z68" s="31">
        <f>IF(OR(S68="VLD MLC components",S68="VLD MLC pipes",S68="VLD PEX components",S68="VLD PEX pipes",S68="VLD PHC components",S68="VLD PHC pipes",S68="Controls VLD"),"По запросу",X68)</f>
        <v>334</v>
      </c>
      <c r="AA68" s="63">
        <f>ROUND(X68/1.2,3)</f>
        <v>278.33300000000003</v>
      </c>
      <c r="AB68" s="23">
        <v>253.333</v>
      </c>
      <c r="AC68" s="190">
        <f>IFERROR(ROUND(AA68/AB68-1,2),"")</f>
        <v>0.1</v>
      </c>
      <c r="AD68" s="25">
        <v>0.17399999999999999</v>
      </c>
      <c r="AE68" s="25">
        <v>1.4000000000000002E-3</v>
      </c>
      <c r="AF68" s="25">
        <v>14070</v>
      </c>
      <c r="AG68" s="25">
        <v>5404</v>
      </c>
      <c r="AH68" s="25">
        <v>8854</v>
      </c>
      <c r="AI68" s="25">
        <v>1425</v>
      </c>
      <c r="AJ68" s="25" t="s">
        <v>20</v>
      </c>
      <c r="AK68" s="22" t="s">
        <v>20</v>
      </c>
      <c r="AL68" s="25" t="s">
        <v>20</v>
      </c>
      <c r="AM68" s="25">
        <v>50</v>
      </c>
      <c r="AN68" s="25">
        <v>700</v>
      </c>
      <c r="AO68" s="25">
        <v>700</v>
      </c>
      <c r="AP68" s="25">
        <v>190</v>
      </c>
      <c r="AQ68" s="25">
        <v>8.6999999999999993</v>
      </c>
      <c r="AR68" s="25">
        <v>7.0000000000000007E-2</v>
      </c>
      <c r="AS68" s="157">
        <v>10</v>
      </c>
      <c r="AT68" s="96"/>
      <c r="AU68" s="92" t="s">
        <v>2181</v>
      </c>
      <c r="AV68" s="91" t="s">
        <v>152</v>
      </c>
      <c r="AW68" s="92" t="s">
        <v>3606</v>
      </c>
      <c r="AX68" s="92" t="s">
        <v>3606</v>
      </c>
      <c r="AY68" s="91" t="s">
        <v>152</v>
      </c>
      <c r="AZ68" s="92" t="s">
        <v>21</v>
      </c>
      <c r="BA68" s="25" t="s">
        <v>6694</v>
      </c>
      <c r="BB68" t="s">
        <v>25</v>
      </c>
      <c r="BC68">
        <v>334</v>
      </c>
      <c r="BD68" t="str">
        <f>IF(Z68=BC68,"OK")</f>
        <v>OK</v>
      </c>
      <c r="BE68">
        <v>0.17399999999999999</v>
      </c>
      <c r="BF68">
        <v>1.8619999999999999E-3</v>
      </c>
      <c r="BG68">
        <v>700</v>
      </c>
      <c r="BH68">
        <v>700</v>
      </c>
      <c r="BI68">
        <v>190</v>
      </c>
      <c r="BJ68">
        <v>8.6999999999999993</v>
      </c>
      <c r="BK68">
        <v>9.3100000000000002E-2</v>
      </c>
      <c r="BL68" t="str">
        <f>IF(ABS(AN68*AO68*AP68/1000000000/AR68-1)&lt;0.1,"OK","NO")</f>
        <v>NO</v>
      </c>
      <c r="BN68" s="183"/>
    </row>
    <row r="69" spans="1:66" ht="25.5" x14ac:dyDescent="0.25">
      <c r="A69" s="51"/>
      <c r="B69" s="94">
        <v>65</v>
      </c>
      <c r="C69" s="43">
        <v>1136687</v>
      </c>
      <c r="D69" s="37"/>
      <c r="E69" s="26" t="s">
        <v>6693</v>
      </c>
      <c r="F69" s="151" t="s">
        <v>655</v>
      </c>
      <c r="G69" s="22" t="s">
        <v>2182</v>
      </c>
      <c r="H69" s="46" t="s">
        <v>2635</v>
      </c>
      <c r="I69" s="25" t="str">
        <f>IFERROR(MID($D69,1,7)+0,"")</f>
        <v/>
      </c>
      <c r="J69" s="25" t="str">
        <f>IFERROR(MID($D69,10,7)+0,"")</f>
        <v/>
      </c>
      <c r="K69" s="25" t="str">
        <f>IFERROR(MID($D69,19,7)+0,"")</f>
        <v/>
      </c>
      <c r="L69" s="25" t="str">
        <f>IFERROR(MID($D69,28,7)+0,"")</f>
        <v/>
      </c>
      <c r="M69" s="25" t="str">
        <f>IF(IFERROR(MID($Q69,1,7)+0,"")&lt;1130000,IF(INDEX(C:C,MATCH(LEFT(Q69,7)+0,I:I,0))&lt;1130000,"",INDEX(C:C,MATCH(LEFT(Q69,7)+0,I:I,0))),IFERROR(MID($Q69,1,7)+0,""))</f>
        <v/>
      </c>
      <c r="N69" s="25" t="str">
        <f>IF(IFERROR(MID($Q69,10,7)+0,"")&lt;1130000,"",IFERROR(MID($Q69,10,7)+0,""))</f>
        <v/>
      </c>
      <c r="O69" s="25" t="str">
        <f>IF(IFERROR(MID($Q69,19,7)+0,"")&lt;1130000,"",IFERROR(MID($Q69,19,7)+0,""))</f>
        <v/>
      </c>
      <c r="P69" s="25" t="str">
        <f>IF(M69="","",IF(N69="",M69,M69&amp;", "&amp;N69))</f>
        <v/>
      </c>
      <c r="Q69" s="23" t="s">
        <v>22</v>
      </c>
      <c r="R69" s="25">
        <v>1136683</v>
      </c>
      <c r="S69" s="35" t="s">
        <v>23</v>
      </c>
      <c r="T69" s="34" t="s">
        <v>418</v>
      </c>
      <c r="U69" s="185">
        <v>424</v>
      </c>
      <c r="V69" s="188">
        <v>454</v>
      </c>
      <c r="W69" s="189">
        <v>522</v>
      </c>
      <c r="X69" s="31">
        <v>574</v>
      </c>
      <c r="Y69" s="90">
        <f>IFERROR(ROUND(X69/W69-1,2),"")</f>
        <v>0.1</v>
      </c>
      <c r="Z69" s="31">
        <f>IF(OR(S69="VLD MLC components",S69="VLD MLC pipes",S69="VLD PEX components",S69="VLD PEX pipes",S69="VLD PHC components",S69="VLD PHC pipes",S69="Controls VLD"),"По запросу",X69)</f>
        <v>574</v>
      </c>
      <c r="AA69" s="63">
        <f>ROUND(X69/1.2,3)</f>
        <v>478.33300000000003</v>
      </c>
      <c r="AB69" s="23">
        <v>435</v>
      </c>
      <c r="AC69" s="190">
        <f>IFERROR(ROUND(AA69/AB69-1,2),"")</f>
        <v>0.1</v>
      </c>
      <c r="AD69" s="25">
        <v>0.26400000000000001</v>
      </c>
      <c r="AE69" s="25">
        <v>2.8000000000000004E-3</v>
      </c>
      <c r="AF69" s="25">
        <v>6625</v>
      </c>
      <c r="AG69" s="25">
        <v>1425</v>
      </c>
      <c r="AH69" s="25">
        <v>2175</v>
      </c>
      <c r="AI69" s="25">
        <v>0</v>
      </c>
      <c r="AJ69" s="25" t="s">
        <v>20</v>
      </c>
      <c r="AK69" s="22" t="s">
        <v>20</v>
      </c>
      <c r="AL69" s="25" t="s">
        <v>20</v>
      </c>
      <c r="AM69" s="25">
        <v>25</v>
      </c>
      <c r="AN69" s="25">
        <v>750</v>
      </c>
      <c r="AO69" s="25">
        <v>750</v>
      </c>
      <c r="AP69" s="25">
        <v>150</v>
      </c>
      <c r="AQ69" s="25">
        <v>6.6</v>
      </c>
      <c r="AR69" s="25">
        <v>7.0000000000000007E-2</v>
      </c>
      <c r="AS69" s="157">
        <v>1400</v>
      </c>
      <c r="AT69" s="96"/>
      <c r="AU69" s="92" t="s">
        <v>2181</v>
      </c>
      <c r="AV69" s="91" t="s">
        <v>152</v>
      </c>
      <c r="AW69" s="92" t="s">
        <v>3606</v>
      </c>
      <c r="AX69" s="92" t="s">
        <v>3606</v>
      </c>
      <c r="AY69" s="91" t="s">
        <v>152</v>
      </c>
      <c r="AZ69" s="92" t="s">
        <v>21</v>
      </c>
      <c r="BA69" s="25" t="s">
        <v>6692</v>
      </c>
      <c r="BB69" t="s">
        <v>25</v>
      </c>
      <c r="BC69">
        <v>574</v>
      </c>
      <c r="BD69" t="str">
        <f>IF(Z69=BC69,"OK")</f>
        <v>OK</v>
      </c>
      <c r="BE69">
        <v>0.26400000000000001</v>
      </c>
      <c r="BF69">
        <v>3.375E-3</v>
      </c>
      <c r="BG69">
        <v>750</v>
      </c>
      <c r="BH69">
        <v>750</v>
      </c>
      <c r="BI69">
        <v>150</v>
      </c>
      <c r="BJ69">
        <v>6.6</v>
      </c>
      <c r="BK69">
        <v>8.4375000000000006E-2</v>
      </c>
      <c r="BL69" t="str">
        <f>IF(ABS(AN69*AO69*AP69/1000000000/AR69-1)&lt;0.1,"OK","NO")</f>
        <v>NO</v>
      </c>
      <c r="BN69" s="183"/>
    </row>
    <row r="70" spans="1:66" ht="25.5" x14ac:dyDescent="0.25">
      <c r="A70" s="51"/>
      <c r="B70" s="94">
        <v>66</v>
      </c>
      <c r="C70" s="43">
        <v>1136688</v>
      </c>
      <c r="D70" s="37"/>
      <c r="E70" s="26" t="s">
        <v>6691</v>
      </c>
      <c r="F70" s="151" t="s">
        <v>655</v>
      </c>
      <c r="G70" s="22" t="s">
        <v>2182</v>
      </c>
      <c r="H70" s="46" t="s">
        <v>2635</v>
      </c>
      <c r="I70" s="25" t="str">
        <f>IFERROR(MID($D70,1,7)+0,"")</f>
        <v/>
      </c>
      <c r="J70" s="25" t="str">
        <f>IFERROR(MID($D70,10,7)+0,"")</f>
        <v/>
      </c>
      <c r="K70" s="25" t="str">
        <f>IFERROR(MID($D70,19,7)+0,"")</f>
        <v/>
      </c>
      <c r="L70" s="25" t="str">
        <f>IFERROR(MID($D70,28,7)+0,"")</f>
        <v/>
      </c>
      <c r="M70" s="25" t="str">
        <f>IF(IFERROR(MID($Q70,1,7)+0,"")&lt;1130000,IF(INDEX(C:C,MATCH(LEFT(Q70,7)+0,I:I,0))&lt;1130000,"",INDEX(C:C,MATCH(LEFT(Q70,7)+0,I:I,0))),IFERROR(MID($Q70,1,7)+0,""))</f>
        <v/>
      </c>
      <c r="N70" s="25" t="str">
        <f>IF(IFERROR(MID($Q70,10,7)+0,"")&lt;1130000,"",IFERROR(MID($Q70,10,7)+0,""))</f>
        <v/>
      </c>
      <c r="O70" s="25" t="str">
        <f>IF(IFERROR(MID($Q70,19,7)+0,"")&lt;1130000,"",IFERROR(MID($Q70,19,7)+0,""))</f>
        <v/>
      </c>
      <c r="P70" s="25" t="str">
        <f>IF(M70="","",IF(N70="",M70,M70&amp;", "&amp;N70))</f>
        <v/>
      </c>
      <c r="Q70" s="23" t="s">
        <v>22</v>
      </c>
      <c r="R70" s="25">
        <v>1136684</v>
      </c>
      <c r="S70" s="35" t="s">
        <v>23</v>
      </c>
      <c r="T70" s="34" t="s">
        <v>418</v>
      </c>
      <c r="U70" s="185">
        <v>602</v>
      </c>
      <c r="V70" s="188">
        <v>644</v>
      </c>
      <c r="W70" s="189">
        <v>741</v>
      </c>
      <c r="X70" s="31">
        <v>815</v>
      </c>
      <c r="Y70" s="90">
        <f>IFERROR(ROUND(X70/W70-1,2),"")</f>
        <v>0.1</v>
      </c>
      <c r="Z70" s="31">
        <f>IF(OR(S70="VLD MLC components",S70="VLD MLC pipes",S70="VLD PEX components",S70="VLD PEX pipes",S70="VLD PHC components",S70="VLD PHC pipes",S70="Controls VLD"),"По запросу",X70)</f>
        <v>815</v>
      </c>
      <c r="AA70" s="63">
        <f>ROUND(X70/1.2,3)</f>
        <v>679.16700000000003</v>
      </c>
      <c r="AB70" s="23">
        <v>617.5</v>
      </c>
      <c r="AC70" s="190">
        <f>IFERROR(ROUND(AA70/AB70-1,2),"")</f>
        <v>0.1</v>
      </c>
      <c r="AD70" s="25">
        <v>0.42799999999999999</v>
      </c>
      <c r="AE70" s="25">
        <v>4.7999999999999996E-3</v>
      </c>
      <c r="AF70" s="25">
        <v>1575</v>
      </c>
      <c r="AG70" s="25">
        <v>200</v>
      </c>
      <c r="AH70" s="25">
        <v>1100</v>
      </c>
      <c r="AI70" s="25">
        <v>1225</v>
      </c>
      <c r="AJ70" s="25" t="s">
        <v>20</v>
      </c>
      <c r="AK70" s="22" t="s">
        <v>20</v>
      </c>
      <c r="AL70" s="25" t="s">
        <v>20</v>
      </c>
      <c r="AM70" s="25">
        <v>25</v>
      </c>
      <c r="AN70" s="25">
        <v>810</v>
      </c>
      <c r="AO70" s="25">
        <v>810</v>
      </c>
      <c r="AP70" s="25">
        <v>230</v>
      </c>
      <c r="AQ70" s="25">
        <v>10.7</v>
      </c>
      <c r="AR70" s="25">
        <v>0.12</v>
      </c>
      <c r="AS70" s="157">
        <v>2050</v>
      </c>
      <c r="AT70" s="96"/>
      <c r="AU70" s="92" t="s">
        <v>2181</v>
      </c>
      <c r="AV70" s="91" t="s">
        <v>152</v>
      </c>
      <c r="AW70" s="92" t="s">
        <v>3606</v>
      </c>
      <c r="AX70" s="92" t="s">
        <v>3606</v>
      </c>
      <c r="AY70" s="91" t="s">
        <v>152</v>
      </c>
      <c r="AZ70" s="92" t="s">
        <v>21</v>
      </c>
      <c r="BA70" s="25" t="s">
        <v>6690</v>
      </c>
      <c r="BB70" t="s">
        <v>25</v>
      </c>
      <c r="BC70">
        <v>815</v>
      </c>
      <c r="BD70" t="str">
        <f>IF(Z70=BC70,"OK")</f>
        <v>OK</v>
      </c>
      <c r="BE70">
        <v>0.42799999999999999</v>
      </c>
      <c r="BF70">
        <v>6.0359999999999997E-3</v>
      </c>
      <c r="BG70">
        <v>810</v>
      </c>
      <c r="BH70">
        <v>810</v>
      </c>
      <c r="BI70">
        <v>230</v>
      </c>
      <c r="BJ70">
        <v>10.7</v>
      </c>
      <c r="BK70">
        <v>0.15090300000000001</v>
      </c>
      <c r="BL70" t="str">
        <f>IF(ABS(AN70*AO70*AP70/1000000000/AR70-1)&lt;0.1,"OK","NO")</f>
        <v>NO</v>
      </c>
      <c r="BN70" s="183"/>
    </row>
    <row r="71" spans="1:66" ht="25.5" x14ac:dyDescent="0.25">
      <c r="A71" s="51"/>
      <c r="B71" s="94">
        <v>67</v>
      </c>
      <c r="C71" s="43">
        <v>1237320</v>
      </c>
      <c r="D71" s="37"/>
      <c r="E71" s="26" t="s">
        <v>7031</v>
      </c>
      <c r="F71" s="151" t="s">
        <v>21</v>
      </c>
      <c r="G71" s="42" t="s">
        <v>4369</v>
      </c>
      <c r="H71" s="46" t="s">
        <v>2635</v>
      </c>
      <c r="I71" s="25" t="str">
        <f>IFERROR(MID($D71,1,7)+0,"")</f>
        <v/>
      </c>
      <c r="J71" s="25" t="str">
        <f>IFERROR(MID($D71,10,7)+0,"")</f>
        <v/>
      </c>
      <c r="K71" s="25" t="str">
        <f>IFERROR(MID($D71,19,7)+0,"")</f>
        <v/>
      </c>
      <c r="L71" s="25" t="str">
        <f>IFERROR(MID($D71,28,7)+0,"")</f>
        <v/>
      </c>
      <c r="M71" s="25" t="str">
        <f>IF(IFERROR(MID($Q71,1,7)+0,"")&lt;1130000,IF(INDEX(C:C,MATCH(LEFT(Q71,7)+0,I:I,0))&lt;1130000,"",INDEX(C:C,MATCH(LEFT(Q71,7)+0,I:I,0))),IFERROR(MID($Q71,1,7)+0,""))</f>
        <v/>
      </c>
      <c r="N71" s="25" t="str">
        <f>IF(IFERROR(MID($Q71,10,7)+0,"")&lt;1130000,"",IFERROR(MID($Q71,10,7)+0,""))</f>
        <v/>
      </c>
      <c r="O71" s="25" t="str">
        <f>IF(IFERROR(MID($Q71,19,7)+0,"")&lt;1130000,"",IFERROR(MID($Q71,19,7)+0,""))</f>
        <v/>
      </c>
      <c r="P71" s="25" t="str">
        <f>IF(M71="","",IF(N71="",M71,M71&amp;", "&amp;N71))</f>
        <v/>
      </c>
      <c r="Q71" s="23"/>
      <c r="R71" s="25"/>
      <c r="S71" s="35" t="s">
        <v>23</v>
      </c>
      <c r="T71" s="34" t="s">
        <v>418</v>
      </c>
      <c r="U71" s="185" t="s">
        <v>22</v>
      </c>
      <c r="V71" s="188" t="s">
        <v>22</v>
      </c>
      <c r="W71" s="189">
        <v>254</v>
      </c>
      <c r="X71" s="31">
        <v>279</v>
      </c>
      <c r="Y71" s="90">
        <f>IFERROR(ROUND(X71/W71-1,2),"")</f>
        <v>0.1</v>
      </c>
      <c r="Z71" s="31">
        <f>IF(OR(S71="VLD MLC components",S71="VLD MLC pipes",S71="VLD PEX components",S71="VLD PEX pipes",S71="VLD PHC components",S71="VLD PHC pipes",S71="Controls VLD"),"По запросу",X71)</f>
        <v>279</v>
      </c>
      <c r="AA71" s="63">
        <f>ROUND(X71/1.2,3)</f>
        <v>232.5</v>
      </c>
      <c r="AB71" s="23">
        <v>211.667</v>
      </c>
      <c r="AC71" s="190">
        <f>IFERROR(ROUND(AA71/AB71-1,2),"")</f>
        <v>0.1</v>
      </c>
      <c r="AD71" s="25"/>
      <c r="AE71" s="25"/>
      <c r="AF71" s="25">
        <v>0</v>
      </c>
      <c r="AG71" s="25" t="s">
        <v>22</v>
      </c>
      <c r="AH71" s="25">
        <v>0</v>
      </c>
      <c r="AI71" s="25">
        <v>0</v>
      </c>
      <c r="AJ71" s="25" t="s">
        <v>20</v>
      </c>
      <c r="AK71" s="22" t="s">
        <v>20</v>
      </c>
      <c r="AL71" s="25" t="s">
        <v>20</v>
      </c>
      <c r="AM71" s="25">
        <v>100</v>
      </c>
      <c r="AN71" s="25"/>
      <c r="AO71" s="25"/>
      <c r="AP71" s="25"/>
      <c r="AQ71" s="25"/>
      <c r="AR71" s="25"/>
      <c r="AS71" s="157"/>
      <c r="AT71" s="96"/>
      <c r="AU71" s="92"/>
      <c r="AV71" s="91"/>
      <c r="AW71" s="92"/>
      <c r="AX71" s="92"/>
      <c r="AY71" s="91"/>
      <c r="AZ71" s="92"/>
      <c r="BA71" s="25"/>
      <c r="BC71">
        <v>279</v>
      </c>
      <c r="BD71" t="str">
        <f>IF(Z71=BC71,"OK")</f>
        <v>OK</v>
      </c>
      <c r="BN71" s="183"/>
    </row>
    <row r="72" spans="1:66" ht="25.5" x14ac:dyDescent="0.25">
      <c r="A72" s="51"/>
      <c r="B72" s="94">
        <v>68</v>
      </c>
      <c r="C72" s="43">
        <v>1237321</v>
      </c>
      <c r="D72" s="37"/>
      <c r="E72" s="26" t="s">
        <v>7032</v>
      </c>
      <c r="F72" s="151" t="s">
        <v>21</v>
      </c>
      <c r="G72" s="42" t="s">
        <v>4369</v>
      </c>
      <c r="H72" s="46" t="s">
        <v>2635</v>
      </c>
      <c r="I72" s="25" t="str">
        <f>IFERROR(MID($D72,1,7)+0,"")</f>
        <v/>
      </c>
      <c r="J72" s="25" t="str">
        <f>IFERROR(MID($D72,10,7)+0,"")</f>
        <v/>
      </c>
      <c r="K72" s="25" t="str">
        <f>IFERROR(MID($D72,19,7)+0,"")</f>
        <v/>
      </c>
      <c r="L72" s="25" t="str">
        <f>IFERROR(MID($D72,28,7)+0,"")</f>
        <v/>
      </c>
      <c r="M72" s="25" t="str">
        <f>IF(IFERROR(MID($Q72,1,7)+0,"")&lt;1130000,IF(INDEX(C:C,MATCH(LEFT(Q72,7)+0,I:I,0))&lt;1130000,"",INDEX(C:C,MATCH(LEFT(Q72,7)+0,I:I,0))),IFERROR(MID($Q72,1,7)+0,""))</f>
        <v/>
      </c>
      <c r="N72" s="25" t="str">
        <f>IF(IFERROR(MID($Q72,10,7)+0,"")&lt;1130000,"",IFERROR(MID($Q72,10,7)+0,""))</f>
        <v/>
      </c>
      <c r="O72" s="25" t="str">
        <f>IF(IFERROR(MID($Q72,19,7)+0,"")&lt;1130000,"",IFERROR(MID($Q72,19,7)+0,""))</f>
        <v/>
      </c>
      <c r="P72" s="25" t="str">
        <f>IF(M72="","",IF(N72="",M72,M72&amp;", "&amp;N72))</f>
        <v/>
      </c>
      <c r="Q72" s="23"/>
      <c r="R72" s="25"/>
      <c r="S72" s="35" t="s">
        <v>23</v>
      </c>
      <c r="T72" s="34" t="s">
        <v>418</v>
      </c>
      <c r="U72" s="185" t="s">
        <v>22</v>
      </c>
      <c r="V72" s="188" t="s">
        <v>22</v>
      </c>
      <c r="W72" s="189">
        <v>350</v>
      </c>
      <c r="X72" s="31">
        <v>385</v>
      </c>
      <c r="Y72" s="90">
        <f>IFERROR(ROUND(X72/W72-1,2),"")</f>
        <v>0.1</v>
      </c>
      <c r="Z72" s="31">
        <f>IF(OR(S72="VLD MLC components",S72="VLD MLC pipes",S72="VLD PEX components",S72="VLD PEX pipes",S72="VLD PHC components",S72="VLD PHC pipes",S72="Controls VLD"),"По запросу",X72)</f>
        <v>385</v>
      </c>
      <c r="AA72" s="63">
        <f>ROUND(X72/1.2,3)</f>
        <v>320.83300000000003</v>
      </c>
      <c r="AB72" s="23">
        <v>291.66699999999997</v>
      </c>
      <c r="AC72" s="190">
        <f>IFERROR(ROUND(AA72/AB72-1,2),"")</f>
        <v>0.1</v>
      </c>
      <c r="AD72" s="25"/>
      <c r="AE72" s="25"/>
      <c r="AF72" s="25">
        <v>0</v>
      </c>
      <c r="AG72" s="25" t="s">
        <v>22</v>
      </c>
      <c r="AH72" s="25">
        <v>0</v>
      </c>
      <c r="AI72" s="25">
        <v>0</v>
      </c>
      <c r="AJ72" s="25" t="s">
        <v>20</v>
      </c>
      <c r="AK72" s="22" t="s">
        <v>20</v>
      </c>
      <c r="AL72" s="25" t="s">
        <v>20</v>
      </c>
      <c r="AM72" s="25">
        <v>50</v>
      </c>
      <c r="AN72" s="25"/>
      <c r="AO72" s="25"/>
      <c r="AP72" s="25"/>
      <c r="AQ72" s="25"/>
      <c r="AR72" s="25"/>
      <c r="AS72" s="157"/>
      <c r="AT72" s="96"/>
      <c r="AU72" s="92"/>
      <c r="AV72" s="91"/>
      <c r="AW72" s="92"/>
      <c r="AX72" s="92"/>
      <c r="AY72" s="91"/>
      <c r="AZ72" s="92"/>
      <c r="BA72" s="25"/>
      <c r="BC72">
        <v>385</v>
      </c>
      <c r="BD72" t="str">
        <f>IF(Z72=BC72,"OK")</f>
        <v>OK</v>
      </c>
      <c r="BN72" s="183"/>
    </row>
    <row r="73" spans="1:66" ht="25.5" x14ac:dyDescent="0.25">
      <c r="A73" s="51"/>
      <c r="B73" s="94">
        <v>69</v>
      </c>
      <c r="C73" s="43">
        <v>1237322</v>
      </c>
      <c r="D73" s="37"/>
      <c r="E73" s="26" t="s">
        <v>7033</v>
      </c>
      <c r="F73" s="151" t="s">
        <v>21</v>
      </c>
      <c r="G73" s="42" t="s">
        <v>4369</v>
      </c>
      <c r="H73" s="46" t="s">
        <v>2635</v>
      </c>
      <c r="I73" s="25" t="str">
        <f>IFERROR(MID($D73,1,7)+0,"")</f>
        <v/>
      </c>
      <c r="J73" s="25" t="str">
        <f>IFERROR(MID($D73,10,7)+0,"")</f>
        <v/>
      </c>
      <c r="K73" s="25" t="str">
        <f>IFERROR(MID($D73,19,7)+0,"")</f>
        <v/>
      </c>
      <c r="L73" s="25" t="str">
        <f>IFERROR(MID($D73,28,7)+0,"")</f>
        <v/>
      </c>
      <c r="M73" s="25" t="str">
        <f>IF(IFERROR(MID($Q73,1,7)+0,"")&lt;1130000,IF(INDEX(C:C,MATCH(LEFT(Q73,7)+0,I:I,0))&lt;1130000,"",INDEX(C:C,MATCH(LEFT(Q73,7)+0,I:I,0))),IFERROR(MID($Q73,1,7)+0,""))</f>
        <v/>
      </c>
      <c r="N73" s="25" t="str">
        <f>IF(IFERROR(MID($Q73,10,7)+0,"")&lt;1130000,"",IFERROR(MID($Q73,10,7)+0,""))</f>
        <v/>
      </c>
      <c r="O73" s="25" t="str">
        <f>IF(IFERROR(MID($Q73,19,7)+0,"")&lt;1130000,"",IFERROR(MID($Q73,19,7)+0,""))</f>
        <v/>
      </c>
      <c r="P73" s="25" t="str">
        <f>IF(M73="","",IF(N73="",M73,M73&amp;", "&amp;N73))</f>
        <v/>
      </c>
      <c r="Q73" s="23"/>
      <c r="R73" s="25"/>
      <c r="S73" s="35" t="s">
        <v>23</v>
      </c>
      <c r="T73" s="34" t="s">
        <v>418</v>
      </c>
      <c r="U73" s="185" t="s">
        <v>22</v>
      </c>
      <c r="V73" s="188" t="s">
        <v>22</v>
      </c>
      <c r="W73" s="189">
        <v>574</v>
      </c>
      <c r="X73" s="31">
        <v>631</v>
      </c>
      <c r="Y73" s="90">
        <f>IFERROR(ROUND(X73/W73-1,2),"")</f>
        <v>0.1</v>
      </c>
      <c r="Z73" s="31">
        <f>IF(OR(S73="VLD MLC components",S73="VLD MLC pipes",S73="VLD PEX components",S73="VLD PEX pipes",S73="VLD PHC components",S73="VLD PHC pipes",S73="Controls VLD"),"По запросу",X73)</f>
        <v>631</v>
      </c>
      <c r="AA73" s="63">
        <f>ROUND(X73/1.2,3)</f>
        <v>525.83299999999997</v>
      </c>
      <c r="AB73" s="23">
        <v>478.33300000000003</v>
      </c>
      <c r="AC73" s="190">
        <f>IFERROR(ROUND(AA73/AB73-1,2),"")</f>
        <v>0.1</v>
      </c>
      <c r="AD73" s="25"/>
      <c r="AE73" s="25"/>
      <c r="AF73" s="25">
        <v>0</v>
      </c>
      <c r="AG73" s="25" t="s">
        <v>22</v>
      </c>
      <c r="AH73" s="25">
        <v>0</v>
      </c>
      <c r="AI73" s="25">
        <v>0</v>
      </c>
      <c r="AJ73" s="25" t="s">
        <v>20</v>
      </c>
      <c r="AK73" s="22" t="s">
        <v>20</v>
      </c>
      <c r="AL73" s="25" t="s">
        <v>20</v>
      </c>
      <c r="AM73" s="25">
        <v>25</v>
      </c>
      <c r="AN73" s="25"/>
      <c r="AO73" s="25"/>
      <c r="AP73" s="25"/>
      <c r="AQ73" s="25"/>
      <c r="AR73" s="25"/>
      <c r="AS73" s="157"/>
      <c r="AT73" s="96"/>
      <c r="AU73" s="92"/>
      <c r="AV73" s="91"/>
      <c r="AW73" s="92"/>
      <c r="AX73" s="92"/>
      <c r="AY73" s="91"/>
      <c r="AZ73" s="92"/>
      <c r="BA73" s="25"/>
      <c r="BC73">
        <v>631</v>
      </c>
      <c r="BD73" t="str">
        <f>IF(Z73=BC73,"OK")</f>
        <v>OK</v>
      </c>
      <c r="BN73" s="183"/>
    </row>
    <row r="74" spans="1:66" ht="25.5" x14ac:dyDescent="0.25">
      <c r="A74" s="51"/>
      <c r="B74" s="94">
        <v>70</v>
      </c>
      <c r="C74" s="43">
        <v>1237323</v>
      </c>
      <c r="D74" s="37"/>
      <c r="E74" s="26" t="s">
        <v>7034</v>
      </c>
      <c r="F74" s="151" t="s">
        <v>21</v>
      </c>
      <c r="G74" s="42" t="s">
        <v>4369</v>
      </c>
      <c r="H74" s="46" t="s">
        <v>2635</v>
      </c>
      <c r="I74" s="25" t="str">
        <f>IFERROR(MID($D74,1,7)+0,"")</f>
        <v/>
      </c>
      <c r="J74" s="25" t="str">
        <f>IFERROR(MID($D74,10,7)+0,"")</f>
        <v/>
      </c>
      <c r="K74" s="25" t="str">
        <f>IFERROR(MID($D74,19,7)+0,"")</f>
        <v/>
      </c>
      <c r="L74" s="25" t="str">
        <f>IFERROR(MID($D74,28,7)+0,"")</f>
        <v/>
      </c>
      <c r="M74" s="25" t="str">
        <f>IF(IFERROR(MID($Q74,1,7)+0,"")&lt;1130000,IF(INDEX(C:C,MATCH(LEFT(Q74,7)+0,I:I,0))&lt;1130000,"",INDEX(C:C,MATCH(LEFT(Q74,7)+0,I:I,0))),IFERROR(MID($Q74,1,7)+0,""))</f>
        <v/>
      </c>
      <c r="N74" s="25" t="str">
        <f>IF(IFERROR(MID($Q74,10,7)+0,"")&lt;1130000,"",IFERROR(MID($Q74,10,7)+0,""))</f>
        <v/>
      </c>
      <c r="O74" s="25" t="str">
        <f>IF(IFERROR(MID($Q74,19,7)+0,"")&lt;1130000,"",IFERROR(MID($Q74,19,7)+0,""))</f>
        <v/>
      </c>
      <c r="P74" s="25" t="str">
        <f>IF(M74="","",IF(N74="",M74,M74&amp;", "&amp;N74))</f>
        <v/>
      </c>
      <c r="Q74" s="23"/>
      <c r="R74" s="25"/>
      <c r="S74" s="35" t="s">
        <v>23</v>
      </c>
      <c r="T74" s="34" t="s">
        <v>418</v>
      </c>
      <c r="U74" s="185" t="s">
        <v>22</v>
      </c>
      <c r="V74" s="188" t="s">
        <v>22</v>
      </c>
      <c r="W74" s="189">
        <v>815</v>
      </c>
      <c r="X74" s="31">
        <v>897</v>
      </c>
      <c r="Y74" s="90">
        <f>IFERROR(ROUND(X74/W74-1,2),"")</f>
        <v>0.1</v>
      </c>
      <c r="Z74" s="31">
        <f>IF(OR(S74="VLD MLC components",S74="VLD MLC pipes",S74="VLD PEX components",S74="VLD PEX pipes",S74="VLD PHC components",S74="VLD PHC pipes",S74="Controls VLD"),"По запросу",X74)</f>
        <v>897</v>
      </c>
      <c r="AA74" s="63">
        <f>ROUND(X74/1.2,3)</f>
        <v>747.5</v>
      </c>
      <c r="AB74" s="23">
        <v>679.16700000000003</v>
      </c>
      <c r="AC74" s="190">
        <f>IFERROR(ROUND(AA74/AB74-1,2),"")</f>
        <v>0.1</v>
      </c>
      <c r="AD74" s="25"/>
      <c r="AE74" s="25"/>
      <c r="AF74" s="25">
        <v>0</v>
      </c>
      <c r="AG74" s="25" t="s">
        <v>22</v>
      </c>
      <c r="AH74" s="25">
        <v>0</v>
      </c>
      <c r="AI74" s="25">
        <v>0</v>
      </c>
      <c r="AJ74" s="25" t="s">
        <v>20</v>
      </c>
      <c r="AK74" s="22" t="s">
        <v>20</v>
      </c>
      <c r="AL74" s="25" t="s">
        <v>20</v>
      </c>
      <c r="AM74" s="25">
        <v>25</v>
      </c>
      <c r="AN74" s="25"/>
      <c r="AO74" s="25"/>
      <c r="AP74" s="25"/>
      <c r="AQ74" s="25"/>
      <c r="AR74" s="25"/>
      <c r="AS74" s="157"/>
      <c r="AT74" s="96"/>
      <c r="AU74" s="92"/>
      <c r="AV74" s="91"/>
      <c r="AW74" s="92"/>
      <c r="AX74" s="92"/>
      <c r="AY74" s="91"/>
      <c r="AZ74" s="92"/>
      <c r="BA74" s="25"/>
      <c r="BC74">
        <v>897</v>
      </c>
      <c r="BD74" t="str">
        <f>IF(Z74=BC74,"OK")</f>
        <v>OK</v>
      </c>
      <c r="BN74" s="183"/>
    </row>
    <row r="75" spans="1:66" ht="25.5" x14ac:dyDescent="0.25">
      <c r="A75" s="51"/>
      <c r="B75" s="94">
        <v>71</v>
      </c>
      <c r="C75" s="43">
        <v>1237324</v>
      </c>
      <c r="D75" s="37"/>
      <c r="E75" s="26" t="s">
        <v>7035</v>
      </c>
      <c r="F75" s="151" t="s">
        <v>21</v>
      </c>
      <c r="G75" s="42" t="s">
        <v>4369</v>
      </c>
      <c r="H75" s="46" t="s">
        <v>2635</v>
      </c>
      <c r="I75" s="25" t="str">
        <f>IFERROR(MID($D75,1,7)+0,"")</f>
        <v/>
      </c>
      <c r="J75" s="25" t="str">
        <f>IFERROR(MID($D75,10,7)+0,"")</f>
        <v/>
      </c>
      <c r="K75" s="25" t="str">
        <f>IFERROR(MID($D75,19,7)+0,"")</f>
        <v/>
      </c>
      <c r="L75" s="25" t="str">
        <f>IFERROR(MID($D75,28,7)+0,"")</f>
        <v/>
      </c>
      <c r="M75" s="25" t="str">
        <f>IF(IFERROR(MID($Q75,1,7)+0,"")&lt;1130000,IF(INDEX(C:C,MATCH(LEFT(Q75,7)+0,I:I,0))&lt;1130000,"",INDEX(C:C,MATCH(LEFT(Q75,7)+0,I:I,0))),IFERROR(MID($Q75,1,7)+0,""))</f>
        <v/>
      </c>
      <c r="N75" s="25" t="str">
        <f>IF(IFERROR(MID($Q75,10,7)+0,"")&lt;1130000,"",IFERROR(MID($Q75,10,7)+0,""))</f>
        <v/>
      </c>
      <c r="O75" s="25" t="str">
        <f>IF(IFERROR(MID($Q75,19,7)+0,"")&lt;1130000,"",IFERROR(MID($Q75,19,7)+0,""))</f>
        <v/>
      </c>
      <c r="P75" s="25" t="str">
        <f>IF(M75="","",IF(N75="",M75,M75&amp;", "&amp;N75))</f>
        <v/>
      </c>
      <c r="Q75" s="23"/>
      <c r="R75" s="25"/>
      <c r="S75" s="35" t="s">
        <v>23</v>
      </c>
      <c r="T75" s="34" t="s">
        <v>418</v>
      </c>
      <c r="U75" s="185" t="s">
        <v>22</v>
      </c>
      <c r="V75" s="188" t="s">
        <v>22</v>
      </c>
      <c r="W75" s="189">
        <v>254</v>
      </c>
      <c r="X75" s="31">
        <v>279</v>
      </c>
      <c r="Y75" s="90">
        <f>IFERROR(ROUND(X75/W75-1,2),"")</f>
        <v>0.1</v>
      </c>
      <c r="Z75" s="31">
        <f>IF(OR(S75="VLD MLC components",S75="VLD MLC pipes",S75="VLD PEX components",S75="VLD PEX pipes",S75="VLD PHC components",S75="VLD PHC pipes",S75="Controls VLD"),"По запросу",X75)</f>
        <v>279</v>
      </c>
      <c r="AA75" s="63">
        <f>ROUND(X75/1.2,3)</f>
        <v>232.5</v>
      </c>
      <c r="AB75" s="23">
        <v>211.667</v>
      </c>
      <c r="AC75" s="190">
        <f>IFERROR(ROUND(AA75/AB75-1,2),"")</f>
        <v>0.1</v>
      </c>
      <c r="AD75" s="25"/>
      <c r="AE75" s="25"/>
      <c r="AF75" s="25">
        <v>0</v>
      </c>
      <c r="AG75" s="25" t="s">
        <v>22</v>
      </c>
      <c r="AH75" s="25">
        <v>0</v>
      </c>
      <c r="AI75" s="25">
        <v>0</v>
      </c>
      <c r="AJ75" s="25" t="s">
        <v>20</v>
      </c>
      <c r="AK75" s="22" t="s">
        <v>20</v>
      </c>
      <c r="AL75" s="25" t="s">
        <v>20</v>
      </c>
      <c r="AM75" s="25">
        <v>100</v>
      </c>
      <c r="AN75" s="25"/>
      <c r="AO75" s="25"/>
      <c r="AP75" s="25"/>
      <c r="AQ75" s="25"/>
      <c r="AR75" s="25"/>
      <c r="AS75" s="157"/>
      <c r="AT75" s="96"/>
      <c r="AU75" s="92"/>
      <c r="AV75" s="91"/>
      <c r="AW75" s="92"/>
      <c r="AX75" s="92"/>
      <c r="AY75" s="91"/>
      <c r="AZ75" s="92"/>
      <c r="BA75" s="25"/>
      <c r="BC75">
        <v>279</v>
      </c>
      <c r="BD75" t="str">
        <f>IF(Z75=BC75,"OK")</f>
        <v>OK</v>
      </c>
      <c r="BN75" s="183"/>
    </row>
    <row r="76" spans="1:66" ht="25.5" x14ac:dyDescent="0.25">
      <c r="A76" s="51"/>
      <c r="B76" s="94">
        <v>72</v>
      </c>
      <c r="C76" s="43">
        <v>1237325</v>
      </c>
      <c r="D76" s="37"/>
      <c r="E76" s="26" t="s">
        <v>7036</v>
      </c>
      <c r="F76" s="151" t="s">
        <v>21</v>
      </c>
      <c r="G76" s="42" t="s">
        <v>4369</v>
      </c>
      <c r="H76" s="46" t="s">
        <v>2635</v>
      </c>
      <c r="I76" s="25" t="str">
        <f>IFERROR(MID($D76,1,7)+0,"")</f>
        <v/>
      </c>
      <c r="J76" s="25" t="str">
        <f>IFERROR(MID($D76,10,7)+0,"")</f>
        <v/>
      </c>
      <c r="K76" s="25" t="str">
        <f>IFERROR(MID($D76,19,7)+0,"")</f>
        <v/>
      </c>
      <c r="L76" s="25" t="str">
        <f>IFERROR(MID($D76,28,7)+0,"")</f>
        <v/>
      </c>
      <c r="M76" s="25" t="str">
        <f>IF(IFERROR(MID($Q76,1,7)+0,"")&lt;1130000,IF(INDEX(C:C,MATCH(LEFT(Q76,7)+0,I:I,0))&lt;1130000,"",INDEX(C:C,MATCH(LEFT(Q76,7)+0,I:I,0))),IFERROR(MID($Q76,1,7)+0,""))</f>
        <v/>
      </c>
      <c r="N76" s="25" t="str">
        <f>IF(IFERROR(MID($Q76,10,7)+0,"")&lt;1130000,"",IFERROR(MID($Q76,10,7)+0,""))</f>
        <v/>
      </c>
      <c r="O76" s="25" t="str">
        <f>IF(IFERROR(MID($Q76,19,7)+0,"")&lt;1130000,"",IFERROR(MID($Q76,19,7)+0,""))</f>
        <v/>
      </c>
      <c r="P76" s="25" t="str">
        <f>IF(M76="","",IF(N76="",M76,M76&amp;", "&amp;N76))</f>
        <v/>
      </c>
      <c r="Q76" s="23"/>
      <c r="R76" s="25"/>
      <c r="S76" s="35" t="s">
        <v>23</v>
      </c>
      <c r="T76" s="34" t="s">
        <v>418</v>
      </c>
      <c r="U76" s="185" t="s">
        <v>22</v>
      </c>
      <c r="V76" s="188" t="s">
        <v>22</v>
      </c>
      <c r="W76" s="189">
        <v>350</v>
      </c>
      <c r="X76" s="31">
        <v>385</v>
      </c>
      <c r="Y76" s="90">
        <f>IFERROR(ROUND(X76/W76-1,2),"")</f>
        <v>0.1</v>
      </c>
      <c r="Z76" s="31">
        <f>IF(OR(S76="VLD MLC components",S76="VLD MLC pipes",S76="VLD PEX components",S76="VLD PEX pipes",S76="VLD PHC components",S76="VLD PHC pipes",S76="Controls VLD"),"По запросу",X76)</f>
        <v>385</v>
      </c>
      <c r="AA76" s="63">
        <f>ROUND(X76/1.2,3)</f>
        <v>320.83300000000003</v>
      </c>
      <c r="AB76" s="23">
        <v>291.66699999999997</v>
      </c>
      <c r="AC76" s="190">
        <f>IFERROR(ROUND(AA76/AB76-1,2),"")</f>
        <v>0.1</v>
      </c>
      <c r="AD76" s="25"/>
      <c r="AE76" s="25"/>
      <c r="AF76" s="25">
        <v>0</v>
      </c>
      <c r="AG76" s="25" t="s">
        <v>22</v>
      </c>
      <c r="AH76" s="25">
        <v>0</v>
      </c>
      <c r="AI76" s="25">
        <v>0</v>
      </c>
      <c r="AJ76" s="25" t="s">
        <v>20</v>
      </c>
      <c r="AK76" s="22" t="s">
        <v>20</v>
      </c>
      <c r="AL76" s="25" t="s">
        <v>20</v>
      </c>
      <c r="AM76" s="25">
        <v>50</v>
      </c>
      <c r="AN76" s="25"/>
      <c r="AO76" s="25"/>
      <c r="AP76" s="25"/>
      <c r="AQ76" s="25"/>
      <c r="AR76" s="25"/>
      <c r="AS76" s="157"/>
      <c r="AT76" s="96"/>
      <c r="AU76" s="92"/>
      <c r="AV76" s="91"/>
      <c r="AW76" s="92"/>
      <c r="AX76" s="92"/>
      <c r="AY76" s="91"/>
      <c r="AZ76" s="92"/>
      <c r="BA76" s="25"/>
      <c r="BC76">
        <v>385</v>
      </c>
      <c r="BD76" t="str">
        <f>IF(Z76=BC76,"OK")</f>
        <v>OK</v>
      </c>
      <c r="BN76" s="183"/>
    </row>
    <row r="77" spans="1:66" ht="25.5" x14ac:dyDescent="0.25">
      <c r="A77" s="51"/>
      <c r="B77" s="94">
        <v>73</v>
      </c>
      <c r="C77" s="43">
        <v>1237326</v>
      </c>
      <c r="D77" s="37"/>
      <c r="E77" s="26" t="s">
        <v>7037</v>
      </c>
      <c r="F77" s="151" t="s">
        <v>21</v>
      </c>
      <c r="G77" s="42" t="s">
        <v>4369</v>
      </c>
      <c r="H77" s="46" t="s">
        <v>2635</v>
      </c>
      <c r="I77" s="25" t="str">
        <f>IFERROR(MID($D77,1,7)+0,"")</f>
        <v/>
      </c>
      <c r="J77" s="25" t="str">
        <f>IFERROR(MID($D77,10,7)+0,"")</f>
        <v/>
      </c>
      <c r="K77" s="25" t="str">
        <f>IFERROR(MID($D77,19,7)+0,"")</f>
        <v/>
      </c>
      <c r="L77" s="25" t="str">
        <f>IFERROR(MID($D77,28,7)+0,"")</f>
        <v/>
      </c>
      <c r="M77" s="25" t="str">
        <f>IF(IFERROR(MID($Q77,1,7)+0,"")&lt;1130000,IF(INDEX(C:C,MATCH(LEFT(Q77,7)+0,I:I,0))&lt;1130000,"",INDEX(C:C,MATCH(LEFT(Q77,7)+0,I:I,0))),IFERROR(MID($Q77,1,7)+0,""))</f>
        <v/>
      </c>
      <c r="N77" s="25" t="str">
        <f>IF(IFERROR(MID($Q77,10,7)+0,"")&lt;1130000,"",IFERROR(MID($Q77,10,7)+0,""))</f>
        <v/>
      </c>
      <c r="O77" s="25" t="str">
        <f>IF(IFERROR(MID($Q77,19,7)+0,"")&lt;1130000,"",IFERROR(MID($Q77,19,7)+0,""))</f>
        <v/>
      </c>
      <c r="P77" s="25" t="str">
        <f>IF(M77="","",IF(N77="",M77,M77&amp;", "&amp;N77))</f>
        <v/>
      </c>
      <c r="Q77" s="23"/>
      <c r="R77" s="25"/>
      <c r="S77" s="35" t="s">
        <v>23</v>
      </c>
      <c r="T77" s="34" t="s">
        <v>418</v>
      </c>
      <c r="U77" s="185" t="s">
        <v>22</v>
      </c>
      <c r="V77" s="188" t="s">
        <v>22</v>
      </c>
      <c r="W77" s="189">
        <v>574</v>
      </c>
      <c r="X77" s="31">
        <v>631</v>
      </c>
      <c r="Y77" s="90">
        <f>IFERROR(ROUND(X77/W77-1,2),"")</f>
        <v>0.1</v>
      </c>
      <c r="Z77" s="31">
        <f>IF(OR(S77="VLD MLC components",S77="VLD MLC pipes",S77="VLD PEX components",S77="VLD PEX pipes",S77="VLD PHC components",S77="VLD PHC pipes",S77="Controls VLD"),"По запросу",X77)</f>
        <v>631</v>
      </c>
      <c r="AA77" s="63">
        <f>ROUND(X77/1.2,3)</f>
        <v>525.83299999999997</v>
      </c>
      <c r="AB77" s="23">
        <v>478.33300000000003</v>
      </c>
      <c r="AC77" s="190">
        <f>IFERROR(ROUND(AA77/AB77-1,2),"")</f>
        <v>0.1</v>
      </c>
      <c r="AD77" s="25"/>
      <c r="AE77" s="25"/>
      <c r="AF77" s="25">
        <v>0</v>
      </c>
      <c r="AG77" s="25" t="s">
        <v>22</v>
      </c>
      <c r="AH77" s="25">
        <v>0</v>
      </c>
      <c r="AI77" s="25">
        <v>0</v>
      </c>
      <c r="AJ77" s="25" t="s">
        <v>20</v>
      </c>
      <c r="AK77" s="22" t="s">
        <v>20</v>
      </c>
      <c r="AL77" s="25" t="s">
        <v>20</v>
      </c>
      <c r="AM77" s="25">
        <v>25</v>
      </c>
      <c r="AN77" s="25"/>
      <c r="AO77" s="25"/>
      <c r="AP77" s="25"/>
      <c r="AQ77" s="25"/>
      <c r="AR77" s="25"/>
      <c r="AS77" s="157"/>
      <c r="AT77" s="96"/>
      <c r="AU77" s="92"/>
      <c r="AV77" s="91"/>
      <c r="AW77" s="92"/>
      <c r="AX77" s="92"/>
      <c r="AY77" s="91"/>
      <c r="AZ77" s="92"/>
      <c r="BA77" s="25"/>
      <c r="BC77">
        <v>631</v>
      </c>
      <c r="BD77" t="str">
        <f>IF(Z77=BC77,"OK")</f>
        <v>OK</v>
      </c>
      <c r="BN77" s="183"/>
    </row>
    <row r="78" spans="1:66" ht="25.5" x14ac:dyDescent="0.25">
      <c r="A78" s="51"/>
      <c r="B78" s="94">
        <v>74</v>
      </c>
      <c r="C78" s="43">
        <v>1237327</v>
      </c>
      <c r="D78" s="37"/>
      <c r="E78" s="26" t="s">
        <v>7038</v>
      </c>
      <c r="F78" s="151" t="s">
        <v>21</v>
      </c>
      <c r="G78" s="42" t="s">
        <v>4369</v>
      </c>
      <c r="H78" s="46" t="s">
        <v>2635</v>
      </c>
      <c r="I78" s="25" t="str">
        <f>IFERROR(MID($D78,1,7)+0,"")</f>
        <v/>
      </c>
      <c r="J78" s="25" t="str">
        <f>IFERROR(MID($D78,10,7)+0,"")</f>
        <v/>
      </c>
      <c r="K78" s="25" t="str">
        <f>IFERROR(MID($D78,19,7)+0,"")</f>
        <v/>
      </c>
      <c r="L78" s="25" t="str">
        <f>IFERROR(MID($D78,28,7)+0,"")</f>
        <v/>
      </c>
      <c r="M78" s="25" t="str">
        <f>IF(IFERROR(MID($Q78,1,7)+0,"")&lt;1130000,IF(INDEX(C:C,MATCH(LEFT(Q78,7)+0,I:I,0))&lt;1130000,"",INDEX(C:C,MATCH(LEFT(Q78,7)+0,I:I,0))),IFERROR(MID($Q78,1,7)+0,""))</f>
        <v/>
      </c>
      <c r="N78" s="25" t="str">
        <f>IF(IFERROR(MID($Q78,10,7)+0,"")&lt;1130000,"",IFERROR(MID($Q78,10,7)+0,""))</f>
        <v/>
      </c>
      <c r="O78" s="25" t="str">
        <f>IF(IFERROR(MID($Q78,19,7)+0,"")&lt;1130000,"",IFERROR(MID($Q78,19,7)+0,""))</f>
        <v/>
      </c>
      <c r="P78" s="25" t="str">
        <f>IF(M78="","",IF(N78="",M78,M78&amp;", "&amp;N78))</f>
        <v/>
      </c>
      <c r="Q78" s="23"/>
      <c r="R78" s="25"/>
      <c r="S78" s="35" t="s">
        <v>23</v>
      </c>
      <c r="T78" s="34" t="s">
        <v>418</v>
      </c>
      <c r="U78" s="185" t="s">
        <v>22</v>
      </c>
      <c r="V78" s="188" t="s">
        <v>22</v>
      </c>
      <c r="W78" s="189">
        <v>815</v>
      </c>
      <c r="X78" s="31">
        <v>897</v>
      </c>
      <c r="Y78" s="90">
        <f>IFERROR(ROUND(X78/W78-1,2),"")</f>
        <v>0.1</v>
      </c>
      <c r="Z78" s="31">
        <f>IF(OR(S78="VLD MLC components",S78="VLD MLC pipes",S78="VLD PEX components",S78="VLD PEX pipes",S78="VLD PHC components",S78="VLD PHC pipes",S78="Controls VLD"),"По запросу",X78)</f>
        <v>897</v>
      </c>
      <c r="AA78" s="63">
        <f>ROUND(X78/1.2,3)</f>
        <v>747.5</v>
      </c>
      <c r="AB78" s="23">
        <v>679.16700000000003</v>
      </c>
      <c r="AC78" s="190">
        <f>IFERROR(ROUND(AA78/AB78-1,2),"")</f>
        <v>0.1</v>
      </c>
      <c r="AD78" s="25"/>
      <c r="AE78" s="25"/>
      <c r="AF78" s="25">
        <v>0</v>
      </c>
      <c r="AG78" s="25" t="s">
        <v>22</v>
      </c>
      <c r="AH78" s="25">
        <v>0</v>
      </c>
      <c r="AI78" s="25">
        <v>0</v>
      </c>
      <c r="AJ78" s="25" t="s">
        <v>20</v>
      </c>
      <c r="AK78" s="22" t="s">
        <v>20</v>
      </c>
      <c r="AL78" s="25" t="s">
        <v>20</v>
      </c>
      <c r="AM78" s="25">
        <v>25</v>
      </c>
      <c r="AN78" s="25"/>
      <c r="AO78" s="25"/>
      <c r="AP78" s="25"/>
      <c r="AQ78" s="25"/>
      <c r="AR78" s="25"/>
      <c r="AS78" s="157"/>
      <c r="AT78" s="96"/>
      <c r="AU78" s="92"/>
      <c r="AV78" s="91"/>
      <c r="AW78" s="92"/>
      <c r="AX78" s="92"/>
      <c r="AY78" s="91"/>
      <c r="AZ78" s="92"/>
      <c r="BA78" s="25"/>
      <c r="BC78">
        <v>897</v>
      </c>
      <c r="BD78" t="str">
        <f>IF(Z78=BC78,"OK")</f>
        <v>OK</v>
      </c>
      <c r="BN78" s="183"/>
    </row>
    <row r="79" spans="1:66" ht="25.5" x14ac:dyDescent="0.25">
      <c r="A79" s="51"/>
      <c r="B79" s="94">
        <v>75</v>
      </c>
      <c r="C79" s="43">
        <v>1237328</v>
      </c>
      <c r="D79" s="37"/>
      <c r="E79" s="26" t="s">
        <v>7039</v>
      </c>
      <c r="F79" s="151" t="s">
        <v>21</v>
      </c>
      <c r="G79" s="42" t="s">
        <v>4369</v>
      </c>
      <c r="H79" s="46" t="s">
        <v>2635</v>
      </c>
      <c r="I79" s="25" t="str">
        <f>IFERROR(MID($D79,1,7)+0,"")</f>
        <v/>
      </c>
      <c r="J79" s="25" t="str">
        <f>IFERROR(MID($D79,10,7)+0,"")</f>
        <v/>
      </c>
      <c r="K79" s="25" t="str">
        <f>IFERROR(MID($D79,19,7)+0,"")</f>
        <v/>
      </c>
      <c r="L79" s="25" t="str">
        <f>IFERROR(MID($D79,28,7)+0,"")</f>
        <v/>
      </c>
      <c r="M79" s="25" t="str">
        <f>IF(IFERROR(MID($Q79,1,7)+0,"")&lt;1130000,IF(INDEX(C:C,MATCH(LEFT(Q79,7)+0,I:I,0))&lt;1130000,"",INDEX(C:C,MATCH(LEFT(Q79,7)+0,I:I,0))),IFERROR(MID($Q79,1,7)+0,""))</f>
        <v/>
      </c>
      <c r="N79" s="25" t="str">
        <f>IF(IFERROR(MID($Q79,10,7)+0,"")&lt;1130000,"",IFERROR(MID($Q79,10,7)+0,""))</f>
        <v/>
      </c>
      <c r="O79" s="25" t="str">
        <f>IF(IFERROR(MID($Q79,19,7)+0,"")&lt;1130000,"",IFERROR(MID($Q79,19,7)+0,""))</f>
        <v/>
      </c>
      <c r="P79" s="25" t="str">
        <f>IF(M79="","",IF(N79="",M79,M79&amp;", "&amp;N79))</f>
        <v/>
      </c>
      <c r="Q79" s="23"/>
      <c r="R79" s="25"/>
      <c r="S79" s="35" t="s">
        <v>23</v>
      </c>
      <c r="T79" s="34" t="s">
        <v>418</v>
      </c>
      <c r="U79" s="185" t="s">
        <v>22</v>
      </c>
      <c r="V79" s="188" t="s">
        <v>22</v>
      </c>
      <c r="W79" s="189">
        <v>309</v>
      </c>
      <c r="X79" s="31">
        <v>340</v>
      </c>
      <c r="Y79" s="90">
        <f>IFERROR(ROUND(X79/W79-1,2),"")</f>
        <v>0.1</v>
      </c>
      <c r="Z79" s="31">
        <f>IF(OR(S79="VLD MLC components",S79="VLD MLC pipes",S79="VLD PEX components",S79="VLD PEX pipes",S79="VLD PHC components",S79="VLD PHC pipes",S79="Controls VLD"),"По запросу",X79)</f>
        <v>340</v>
      </c>
      <c r="AA79" s="63">
        <f>ROUND(X79/1.2,3)</f>
        <v>283.33300000000003</v>
      </c>
      <c r="AB79" s="23">
        <v>257.5</v>
      </c>
      <c r="AC79" s="190">
        <f>IFERROR(ROUND(AA79/AB79-1,2),"")</f>
        <v>0.1</v>
      </c>
      <c r="AD79" s="25"/>
      <c r="AE79" s="25"/>
      <c r="AF79" s="25">
        <v>0</v>
      </c>
      <c r="AG79" s="25" t="s">
        <v>22</v>
      </c>
      <c r="AH79" s="25">
        <v>0</v>
      </c>
      <c r="AI79" s="25">
        <v>0</v>
      </c>
      <c r="AJ79" s="25" t="s">
        <v>20</v>
      </c>
      <c r="AK79" s="22" t="s">
        <v>20</v>
      </c>
      <c r="AL79" s="25" t="s">
        <v>20</v>
      </c>
      <c r="AM79" s="25">
        <v>50</v>
      </c>
      <c r="AN79" s="25"/>
      <c r="AO79" s="25"/>
      <c r="AP79" s="25"/>
      <c r="AQ79" s="25"/>
      <c r="AR79" s="25"/>
      <c r="AS79" s="157"/>
      <c r="AT79" s="96"/>
      <c r="AU79" s="92"/>
      <c r="AV79" s="91"/>
      <c r="AW79" s="92"/>
      <c r="AX79" s="92"/>
      <c r="AY79" s="91"/>
      <c r="AZ79" s="92"/>
      <c r="BA79" s="25"/>
      <c r="BC79">
        <v>340</v>
      </c>
      <c r="BD79" t="str">
        <f>IF(Z79=BC79,"OK")</f>
        <v>OK</v>
      </c>
      <c r="BN79" s="183"/>
    </row>
    <row r="80" spans="1:66" ht="25.5" x14ac:dyDescent="0.25">
      <c r="A80" s="51"/>
      <c r="B80" s="94">
        <v>76</v>
      </c>
      <c r="C80" s="43">
        <v>1237329</v>
      </c>
      <c r="D80" s="37"/>
      <c r="E80" s="26" t="s">
        <v>7040</v>
      </c>
      <c r="F80" s="151" t="s">
        <v>21</v>
      </c>
      <c r="G80" s="42" t="s">
        <v>4369</v>
      </c>
      <c r="H80" s="46" t="s">
        <v>2635</v>
      </c>
      <c r="I80" s="25" t="str">
        <f>IFERROR(MID($D80,1,7)+0,"")</f>
        <v/>
      </c>
      <c r="J80" s="25" t="str">
        <f>IFERROR(MID($D80,10,7)+0,"")</f>
        <v/>
      </c>
      <c r="K80" s="25" t="str">
        <f>IFERROR(MID($D80,19,7)+0,"")</f>
        <v/>
      </c>
      <c r="L80" s="25" t="str">
        <f>IFERROR(MID($D80,28,7)+0,"")</f>
        <v/>
      </c>
      <c r="M80" s="25" t="str">
        <f>IF(IFERROR(MID($Q80,1,7)+0,"")&lt;1130000,IF(INDEX(C:C,MATCH(LEFT(Q80,7)+0,I:I,0))&lt;1130000,"",INDEX(C:C,MATCH(LEFT(Q80,7)+0,I:I,0))),IFERROR(MID($Q80,1,7)+0,""))</f>
        <v/>
      </c>
      <c r="N80" s="25" t="str">
        <f>IF(IFERROR(MID($Q80,10,7)+0,"")&lt;1130000,"",IFERROR(MID($Q80,10,7)+0,""))</f>
        <v/>
      </c>
      <c r="O80" s="25" t="str">
        <f>IF(IFERROR(MID($Q80,19,7)+0,"")&lt;1130000,"",IFERROR(MID($Q80,19,7)+0,""))</f>
        <v/>
      </c>
      <c r="P80" s="25" t="str">
        <f>IF(M80="","",IF(N80="",M80,M80&amp;", "&amp;N80))</f>
        <v/>
      </c>
      <c r="Q80" s="23"/>
      <c r="R80" s="25"/>
      <c r="S80" s="35" t="s">
        <v>23</v>
      </c>
      <c r="T80" s="34" t="s">
        <v>418</v>
      </c>
      <c r="U80" s="185" t="s">
        <v>22</v>
      </c>
      <c r="V80" s="188" t="s">
        <v>22</v>
      </c>
      <c r="W80" s="189">
        <v>426</v>
      </c>
      <c r="X80" s="31">
        <v>469</v>
      </c>
      <c r="Y80" s="90">
        <f>IFERROR(ROUND(X80/W80-1,2),"")</f>
        <v>0.1</v>
      </c>
      <c r="Z80" s="31">
        <f>IF(OR(S80="VLD MLC components",S80="VLD MLC pipes",S80="VLD PEX components",S80="VLD PEX pipes",S80="VLD PHC components",S80="VLD PHC pipes",S80="Controls VLD"),"По запросу",X80)</f>
        <v>469</v>
      </c>
      <c r="AA80" s="63">
        <f>ROUND(X80/1.2,3)</f>
        <v>390.83300000000003</v>
      </c>
      <c r="AB80" s="23">
        <v>355</v>
      </c>
      <c r="AC80" s="190">
        <f>IFERROR(ROUND(AA80/AB80-1,2),"")</f>
        <v>0.1</v>
      </c>
      <c r="AD80" s="25"/>
      <c r="AE80" s="25"/>
      <c r="AF80" s="25">
        <v>0</v>
      </c>
      <c r="AG80" s="25" t="s">
        <v>22</v>
      </c>
      <c r="AH80" s="25">
        <v>0</v>
      </c>
      <c r="AI80" s="25">
        <v>0</v>
      </c>
      <c r="AJ80" s="25" t="s">
        <v>20</v>
      </c>
      <c r="AK80" s="22" t="s">
        <v>20</v>
      </c>
      <c r="AL80" s="25" t="s">
        <v>20</v>
      </c>
      <c r="AM80" s="25">
        <v>50</v>
      </c>
      <c r="AN80" s="25"/>
      <c r="AO80" s="25"/>
      <c r="AP80" s="25"/>
      <c r="AQ80" s="25"/>
      <c r="AR80" s="25"/>
      <c r="AS80" s="157"/>
      <c r="AT80" s="96"/>
      <c r="AU80" s="92"/>
      <c r="AV80" s="91"/>
      <c r="AW80" s="92"/>
      <c r="AX80" s="92"/>
      <c r="AY80" s="91"/>
      <c r="AZ80" s="92"/>
      <c r="BA80" s="25"/>
      <c r="BC80">
        <v>469</v>
      </c>
      <c r="BD80" t="str">
        <f>IF(Z80=BC80,"OK")</f>
        <v>OK</v>
      </c>
      <c r="BN80" s="183"/>
    </row>
    <row r="81" spans="1:66" ht="25.5" x14ac:dyDescent="0.25">
      <c r="A81" s="51"/>
      <c r="B81" s="94">
        <v>77</v>
      </c>
      <c r="C81" s="43">
        <v>1237330</v>
      </c>
      <c r="D81" s="37"/>
      <c r="E81" s="26" t="s">
        <v>7041</v>
      </c>
      <c r="F81" s="151" t="s">
        <v>21</v>
      </c>
      <c r="G81" s="42" t="s">
        <v>4369</v>
      </c>
      <c r="H81" s="46" t="s">
        <v>2635</v>
      </c>
      <c r="I81" s="25" t="str">
        <f>IFERROR(MID($D81,1,7)+0,"")</f>
        <v/>
      </c>
      <c r="J81" s="25" t="str">
        <f>IFERROR(MID($D81,10,7)+0,"")</f>
        <v/>
      </c>
      <c r="K81" s="25" t="str">
        <f>IFERROR(MID($D81,19,7)+0,"")</f>
        <v/>
      </c>
      <c r="L81" s="25" t="str">
        <f>IFERROR(MID($D81,28,7)+0,"")</f>
        <v/>
      </c>
      <c r="M81" s="25" t="str">
        <f>IF(IFERROR(MID($Q81,1,7)+0,"")&lt;1130000,IF(INDEX(C:C,MATCH(LEFT(Q81,7)+0,I:I,0))&lt;1130000,"",INDEX(C:C,MATCH(LEFT(Q81,7)+0,I:I,0))),IFERROR(MID($Q81,1,7)+0,""))</f>
        <v/>
      </c>
      <c r="N81" s="25" t="str">
        <f>IF(IFERROR(MID($Q81,10,7)+0,"")&lt;1130000,"",IFERROR(MID($Q81,10,7)+0,""))</f>
        <v/>
      </c>
      <c r="O81" s="25" t="str">
        <f>IF(IFERROR(MID($Q81,19,7)+0,"")&lt;1130000,"",IFERROR(MID($Q81,19,7)+0,""))</f>
        <v/>
      </c>
      <c r="P81" s="25" t="str">
        <f>IF(M81="","",IF(N81="",M81,M81&amp;", "&amp;N81))</f>
        <v/>
      </c>
      <c r="Q81" s="23"/>
      <c r="R81" s="25"/>
      <c r="S81" s="35" t="s">
        <v>23</v>
      </c>
      <c r="T81" s="34" t="s">
        <v>418</v>
      </c>
      <c r="U81" s="185" t="s">
        <v>22</v>
      </c>
      <c r="V81" s="188" t="s">
        <v>22</v>
      </c>
      <c r="W81" s="189">
        <v>309</v>
      </c>
      <c r="X81" s="31">
        <v>340</v>
      </c>
      <c r="Y81" s="90">
        <f>IFERROR(ROUND(X81/W81-1,2),"")</f>
        <v>0.1</v>
      </c>
      <c r="Z81" s="31">
        <f>IF(OR(S81="VLD MLC components",S81="VLD MLC pipes",S81="VLD PEX components",S81="VLD PEX pipes",S81="VLD PHC components",S81="VLD PHC pipes",S81="Controls VLD"),"По запросу",X81)</f>
        <v>340</v>
      </c>
      <c r="AA81" s="63">
        <f>ROUND(X81/1.2,3)</f>
        <v>283.33300000000003</v>
      </c>
      <c r="AB81" s="23">
        <v>257.5</v>
      </c>
      <c r="AC81" s="190">
        <f>IFERROR(ROUND(AA81/AB81-1,2),"")</f>
        <v>0.1</v>
      </c>
      <c r="AD81" s="25"/>
      <c r="AE81" s="25"/>
      <c r="AF81" s="25">
        <v>0</v>
      </c>
      <c r="AG81" s="25" t="s">
        <v>22</v>
      </c>
      <c r="AH81" s="25">
        <v>0</v>
      </c>
      <c r="AI81" s="25">
        <v>0</v>
      </c>
      <c r="AJ81" s="25" t="s">
        <v>20</v>
      </c>
      <c r="AK81" s="22" t="s">
        <v>20</v>
      </c>
      <c r="AL81" s="25" t="s">
        <v>20</v>
      </c>
      <c r="AM81" s="25">
        <v>50</v>
      </c>
      <c r="AN81" s="25"/>
      <c r="AO81" s="25"/>
      <c r="AP81" s="25"/>
      <c r="AQ81" s="25"/>
      <c r="AR81" s="25"/>
      <c r="AS81" s="157"/>
      <c r="AT81" s="96"/>
      <c r="AU81" s="92"/>
      <c r="AV81" s="91"/>
      <c r="AW81" s="92"/>
      <c r="AX81" s="92"/>
      <c r="AY81" s="91"/>
      <c r="AZ81" s="92"/>
      <c r="BA81" s="25"/>
      <c r="BC81">
        <v>340</v>
      </c>
      <c r="BD81" t="str">
        <f>IF(Z81=BC81,"OK")</f>
        <v>OK</v>
      </c>
      <c r="BN81" s="183"/>
    </row>
    <row r="82" spans="1:66" ht="25.5" x14ac:dyDescent="0.25">
      <c r="A82" s="51"/>
      <c r="B82" s="94">
        <v>78</v>
      </c>
      <c r="C82" s="43">
        <v>1237331</v>
      </c>
      <c r="D82" s="37"/>
      <c r="E82" s="26" t="s">
        <v>7042</v>
      </c>
      <c r="F82" s="151" t="s">
        <v>21</v>
      </c>
      <c r="G82" s="42" t="s">
        <v>4369</v>
      </c>
      <c r="H82" s="46" t="s">
        <v>2635</v>
      </c>
      <c r="I82" s="25" t="str">
        <f>IFERROR(MID($D82,1,7)+0,"")</f>
        <v/>
      </c>
      <c r="J82" s="25" t="str">
        <f>IFERROR(MID($D82,10,7)+0,"")</f>
        <v/>
      </c>
      <c r="K82" s="25" t="str">
        <f>IFERROR(MID($D82,19,7)+0,"")</f>
        <v/>
      </c>
      <c r="L82" s="25" t="str">
        <f>IFERROR(MID($D82,28,7)+0,"")</f>
        <v/>
      </c>
      <c r="M82" s="25" t="str">
        <f>IF(IFERROR(MID($Q82,1,7)+0,"")&lt;1130000,IF(INDEX(C:C,MATCH(LEFT(Q82,7)+0,I:I,0))&lt;1130000,"",INDEX(C:C,MATCH(LEFT(Q82,7)+0,I:I,0))),IFERROR(MID($Q82,1,7)+0,""))</f>
        <v/>
      </c>
      <c r="N82" s="25" t="str">
        <f>IF(IFERROR(MID($Q82,10,7)+0,"")&lt;1130000,"",IFERROR(MID($Q82,10,7)+0,""))</f>
        <v/>
      </c>
      <c r="O82" s="25" t="str">
        <f>IF(IFERROR(MID($Q82,19,7)+0,"")&lt;1130000,"",IFERROR(MID($Q82,19,7)+0,""))</f>
        <v/>
      </c>
      <c r="P82" s="25" t="str">
        <f>IF(M82="","",IF(N82="",M82,M82&amp;", "&amp;N82))</f>
        <v/>
      </c>
      <c r="Q82" s="23"/>
      <c r="R82" s="25"/>
      <c r="S82" s="35" t="s">
        <v>23</v>
      </c>
      <c r="T82" s="34" t="s">
        <v>418</v>
      </c>
      <c r="U82" s="185" t="s">
        <v>22</v>
      </c>
      <c r="V82" s="188" t="s">
        <v>22</v>
      </c>
      <c r="W82" s="189">
        <v>426</v>
      </c>
      <c r="X82" s="31">
        <v>469</v>
      </c>
      <c r="Y82" s="90">
        <f>IFERROR(ROUND(X82/W82-1,2),"")</f>
        <v>0.1</v>
      </c>
      <c r="Z82" s="31">
        <f>IF(OR(S82="VLD MLC components",S82="VLD MLC pipes",S82="VLD PEX components",S82="VLD PEX pipes",S82="VLD PHC components",S82="VLD PHC pipes",S82="Controls VLD"),"По запросу",X82)</f>
        <v>469</v>
      </c>
      <c r="AA82" s="63">
        <f>ROUND(X82/1.2,3)</f>
        <v>390.83300000000003</v>
      </c>
      <c r="AB82" s="23">
        <v>355</v>
      </c>
      <c r="AC82" s="190">
        <f>IFERROR(ROUND(AA82/AB82-1,2),"")</f>
        <v>0.1</v>
      </c>
      <c r="AD82" s="25"/>
      <c r="AE82" s="25"/>
      <c r="AF82" s="25">
        <v>0</v>
      </c>
      <c r="AG82" s="25" t="s">
        <v>22</v>
      </c>
      <c r="AH82" s="25">
        <v>0</v>
      </c>
      <c r="AI82" s="25">
        <v>0</v>
      </c>
      <c r="AJ82" s="25" t="s">
        <v>20</v>
      </c>
      <c r="AK82" s="22" t="s">
        <v>20</v>
      </c>
      <c r="AL82" s="25" t="s">
        <v>20</v>
      </c>
      <c r="AM82" s="25">
        <v>50</v>
      </c>
      <c r="AN82" s="25"/>
      <c r="AO82" s="25"/>
      <c r="AP82" s="25"/>
      <c r="AQ82" s="25"/>
      <c r="AR82" s="25"/>
      <c r="AS82" s="157"/>
      <c r="AT82" s="96"/>
      <c r="AU82" s="92"/>
      <c r="AV82" s="91"/>
      <c r="AW82" s="92"/>
      <c r="AX82" s="92"/>
      <c r="AY82" s="91"/>
      <c r="AZ82" s="92"/>
      <c r="BA82" s="25"/>
      <c r="BC82">
        <v>469</v>
      </c>
      <c r="BD82" t="str">
        <f>IF(Z82=BC82,"OK")</f>
        <v>OK</v>
      </c>
      <c r="BN82" s="183"/>
    </row>
    <row r="83" spans="1:66" ht="25.5" x14ac:dyDescent="0.25">
      <c r="A83" s="51"/>
      <c r="B83" s="94">
        <v>79</v>
      </c>
      <c r="C83" s="43">
        <v>1136677</v>
      </c>
      <c r="D83" s="37">
        <v>1089020</v>
      </c>
      <c r="E83" s="26" t="s">
        <v>6689</v>
      </c>
      <c r="F83" s="151" t="s">
        <v>21</v>
      </c>
      <c r="G83" s="42" t="s">
        <v>41</v>
      </c>
      <c r="H83" s="46" t="s">
        <v>2635</v>
      </c>
      <c r="I83" s="25">
        <f>IFERROR(MID($D83,1,7)+0,"")</f>
        <v>1089020</v>
      </c>
      <c r="J83" s="25" t="str">
        <f>IFERROR(MID($D83,10,7)+0,"")</f>
        <v/>
      </c>
      <c r="K83" s="25" t="str">
        <f>IFERROR(MID($D83,19,7)+0,"")</f>
        <v/>
      </c>
      <c r="L83" s="25" t="str">
        <f>IFERROR(MID($D83,28,7)+0,"")</f>
        <v/>
      </c>
      <c r="M83" s="25" t="str">
        <f>IF(IFERROR(MID($Q83,1,7)+0,"")&lt;1130000,IF(INDEX(C:C,MATCH(LEFT(Q83,7)+0,I:I,0))&lt;1130000,"",INDEX(C:C,MATCH(LEFT(Q83,7)+0,I:I,0))),IFERROR(MID($Q83,1,7)+0,""))</f>
        <v/>
      </c>
      <c r="N83" s="25" t="str">
        <f>IF(IFERROR(MID($Q83,10,7)+0,"")&lt;1130000,"",IFERROR(MID($Q83,10,7)+0,""))</f>
        <v/>
      </c>
      <c r="O83" s="25" t="str">
        <f>IF(IFERROR(MID($Q83,19,7)+0,"")&lt;1130000,"",IFERROR(MID($Q83,19,7)+0,""))</f>
        <v/>
      </c>
      <c r="P83" s="25" t="str">
        <f>IF(M83="","",IF(N83="",M83,M83&amp;", "&amp;N83))</f>
        <v/>
      </c>
      <c r="Q83" s="23" t="s">
        <v>22</v>
      </c>
      <c r="R83" s="23" t="s">
        <v>22</v>
      </c>
      <c r="S83" s="35" t="s">
        <v>23</v>
      </c>
      <c r="T83" s="34" t="s">
        <v>24</v>
      </c>
      <c r="U83" s="185">
        <v>172</v>
      </c>
      <c r="V83" s="188">
        <v>206</v>
      </c>
      <c r="W83" s="189">
        <v>231</v>
      </c>
      <c r="X83" s="31">
        <v>254</v>
      </c>
      <c r="Y83" s="90">
        <f>IFERROR(ROUND(X83/W83-1,2),"")</f>
        <v>0.1</v>
      </c>
      <c r="Z83" s="31">
        <f>IF(OR(S83="VLD MLC components",S83="VLD MLC pipes",S83="VLD PEX components",S83="VLD PEX pipes",S83="VLD PHC components",S83="VLD PHC pipes",S83="Controls VLD"),"По запросу",X83)</f>
        <v>254</v>
      </c>
      <c r="AA83" s="63">
        <f>ROUND(X83/1.2,3)</f>
        <v>211.667</v>
      </c>
      <c r="AB83" s="23">
        <v>192.5</v>
      </c>
      <c r="AC83" s="190">
        <f>IFERROR(ROUND(AA83/AB83-1,2),"")</f>
        <v>0.1</v>
      </c>
      <c r="AD83" s="25" t="s">
        <v>22</v>
      </c>
      <c r="AE83" s="25" t="s">
        <v>22</v>
      </c>
      <c r="AF83" s="25">
        <v>0</v>
      </c>
      <c r="AG83" s="25" t="s">
        <v>22</v>
      </c>
      <c r="AH83" s="25">
        <v>0</v>
      </c>
      <c r="AI83" s="25">
        <v>0</v>
      </c>
      <c r="AJ83" s="25" t="s">
        <v>19</v>
      </c>
      <c r="AK83" s="42" t="s">
        <v>19</v>
      </c>
      <c r="AL83" s="25" t="s">
        <v>19</v>
      </c>
      <c r="AM83" s="25">
        <v>100</v>
      </c>
      <c r="AN83" s="25" t="s">
        <v>22</v>
      </c>
      <c r="AO83" s="25" t="s">
        <v>22</v>
      </c>
      <c r="AP83" s="25" t="s">
        <v>22</v>
      </c>
      <c r="AQ83" s="25" t="s">
        <v>22</v>
      </c>
      <c r="AR83" s="25" t="s">
        <v>22</v>
      </c>
      <c r="AS83" s="157" t="s">
        <v>22</v>
      </c>
      <c r="AT83" s="23" t="s">
        <v>22</v>
      </c>
      <c r="AU83" s="92" t="s">
        <v>22</v>
      </c>
      <c r="AV83" s="91" t="s">
        <v>48</v>
      </c>
      <c r="AW83" s="92" t="s">
        <v>152</v>
      </c>
      <c r="AX83" s="92" t="s">
        <v>48</v>
      </c>
      <c r="AY83" s="91" t="s">
        <v>152</v>
      </c>
      <c r="AZ83" s="23"/>
      <c r="BA83" s="25">
        <v>0</v>
      </c>
      <c r="BB83" t="s">
        <v>48</v>
      </c>
      <c r="BC83" t="e">
        <v>#N/A</v>
      </c>
      <c r="BD83" t="e">
        <f>IF(Z83=BC83,"OK")</f>
        <v>#N/A</v>
      </c>
      <c r="BE83" t="s">
        <v>22</v>
      </c>
      <c r="BF83" t="s">
        <v>22</v>
      </c>
      <c r="BG83" t="s">
        <v>22</v>
      </c>
      <c r="BH83" t="s">
        <v>22</v>
      </c>
      <c r="BI83" t="s">
        <v>22</v>
      </c>
      <c r="BJ83" t="s">
        <v>22</v>
      </c>
      <c r="BK83" t="s">
        <v>22</v>
      </c>
      <c r="BL83" t="e">
        <f>IF(ABS(AN83*AO83*AP83/1000000000/AR83-1)&lt;0.1,"OK","NO")</f>
        <v>#VALUE!</v>
      </c>
      <c r="BN83" s="183"/>
    </row>
    <row r="84" spans="1:66" ht="25.5" x14ac:dyDescent="0.25">
      <c r="A84" s="51"/>
      <c r="B84" s="94">
        <v>80</v>
      </c>
      <c r="C84" s="43">
        <v>1136678</v>
      </c>
      <c r="D84" s="37">
        <v>1089023</v>
      </c>
      <c r="E84" s="26" t="s">
        <v>6688</v>
      </c>
      <c r="F84" s="151" t="s">
        <v>21</v>
      </c>
      <c r="G84" s="42" t="s">
        <v>41</v>
      </c>
      <c r="H84" s="46" t="s">
        <v>2635</v>
      </c>
      <c r="I84" s="25">
        <f>IFERROR(MID($D84,1,7)+0,"")</f>
        <v>1089023</v>
      </c>
      <c r="J84" s="25" t="str">
        <f>IFERROR(MID($D84,10,7)+0,"")</f>
        <v/>
      </c>
      <c r="K84" s="25" t="str">
        <f>IFERROR(MID($D84,19,7)+0,"")</f>
        <v/>
      </c>
      <c r="L84" s="25" t="str">
        <f>IFERROR(MID($D84,28,7)+0,"")</f>
        <v/>
      </c>
      <c r="M84" s="25" t="str">
        <f>IF(IFERROR(MID($Q84,1,7)+0,"")&lt;1130000,IF(INDEX(C:C,MATCH(LEFT(Q84,7)+0,I:I,0))&lt;1130000,"",INDEX(C:C,MATCH(LEFT(Q84,7)+0,I:I,0))),IFERROR(MID($Q84,1,7)+0,""))</f>
        <v/>
      </c>
      <c r="N84" s="25" t="str">
        <f>IF(IFERROR(MID($Q84,10,7)+0,"")&lt;1130000,"",IFERROR(MID($Q84,10,7)+0,""))</f>
        <v/>
      </c>
      <c r="O84" s="25" t="str">
        <f>IF(IFERROR(MID($Q84,19,7)+0,"")&lt;1130000,"",IFERROR(MID($Q84,19,7)+0,""))</f>
        <v/>
      </c>
      <c r="P84" s="25" t="str">
        <f>IF(M84="","",IF(N84="",M84,M84&amp;", "&amp;N84))</f>
        <v/>
      </c>
      <c r="Q84" s="23" t="s">
        <v>22</v>
      </c>
      <c r="R84" s="23" t="s">
        <v>22</v>
      </c>
      <c r="S84" s="35" t="s">
        <v>23</v>
      </c>
      <c r="T84" s="34" t="s">
        <v>24</v>
      </c>
      <c r="U84" s="185">
        <v>230</v>
      </c>
      <c r="V84" s="188">
        <v>276</v>
      </c>
      <c r="W84" s="189">
        <v>309</v>
      </c>
      <c r="X84" s="31">
        <v>340</v>
      </c>
      <c r="Y84" s="90">
        <f>IFERROR(ROUND(X84/W84-1,2),"")</f>
        <v>0.1</v>
      </c>
      <c r="Z84" s="31">
        <f>IF(OR(S84="VLD MLC components",S84="VLD MLC pipes",S84="VLD PEX components",S84="VLD PEX pipes",S84="VLD PHC components",S84="VLD PHC pipes",S84="Controls VLD"),"По запросу",X84)</f>
        <v>340</v>
      </c>
      <c r="AA84" s="63">
        <f>ROUND(X84/1.2,3)</f>
        <v>283.33300000000003</v>
      </c>
      <c r="AB84" s="23">
        <v>257.5</v>
      </c>
      <c r="AC84" s="190">
        <f>IFERROR(ROUND(AA84/AB84-1,2),"")</f>
        <v>0.1</v>
      </c>
      <c r="AD84" s="23"/>
      <c r="AE84" s="23"/>
      <c r="AF84" s="25">
        <v>0</v>
      </c>
      <c r="AG84" s="25" t="s">
        <v>22</v>
      </c>
      <c r="AH84" s="25">
        <v>0</v>
      </c>
      <c r="AI84" s="25">
        <v>0</v>
      </c>
      <c r="AJ84" s="25" t="s">
        <v>19</v>
      </c>
      <c r="AK84" s="42" t="s">
        <v>19</v>
      </c>
      <c r="AL84" s="25" t="s">
        <v>19</v>
      </c>
      <c r="AM84" s="23"/>
      <c r="AN84" s="23"/>
      <c r="AO84" s="23"/>
      <c r="AP84" s="23"/>
      <c r="AQ84" s="23"/>
      <c r="AR84" s="23"/>
      <c r="AS84" s="157" t="s">
        <v>22</v>
      </c>
      <c r="AT84" s="96"/>
      <c r="AU84" s="23"/>
      <c r="AV84" s="91" t="s">
        <v>48</v>
      </c>
      <c r="AW84" s="92" t="s">
        <v>152</v>
      </c>
      <c r="AX84" s="92" t="s">
        <v>48</v>
      </c>
      <c r="AY84" s="91" t="s">
        <v>152</v>
      </c>
      <c r="AZ84" s="23"/>
      <c r="BA84" s="25">
        <v>0</v>
      </c>
      <c r="BB84" t="s">
        <v>48</v>
      </c>
      <c r="BC84" t="e">
        <v>#N/A</v>
      </c>
      <c r="BD84" t="e">
        <f>IF(Z84=BC84,"OK")</f>
        <v>#N/A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 t="e">
        <f>IF(ABS(AN84*AO84*AP84/1000000000/AR84-1)&lt;0.1,"OK","NO")</f>
        <v>#DIV/0!</v>
      </c>
      <c r="BN84" s="183"/>
    </row>
    <row r="85" spans="1:66" ht="25.5" x14ac:dyDescent="0.25">
      <c r="A85" s="51"/>
      <c r="B85" s="94">
        <v>81</v>
      </c>
      <c r="C85" s="43">
        <v>1136679</v>
      </c>
      <c r="D85" s="37">
        <v>1089024</v>
      </c>
      <c r="E85" s="26" t="s">
        <v>6687</v>
      </c>
      <c r="F85" s="151" t="s">
        <v>21</v>
      </c>
      <c r="G85" s="42" t="s">
        <v>41</v>
      </c>
      <c r="H85" s="46" t="s">
        <v>2635</v>
      </c>
      <c r="I85" s="25">
        <f>IFERROR(MID($D85,1,7)+0,"")</f>
        <v>1089024</v>
      </c>
      <c r="J85" s="25" t="str">
        <f>IFERROR(MID($D85,10,7)+0,"")</f>
        <v/>
      </c>
      <c r="K85" s="25" t="str">
        <f>IFERROR(MID($D85,19,7)+0,"")</f>
        <v/>
      </c>
      <c r="L85" s="25" t="str">
        <f>IFERROR(MID($D85,28,7)+0,"")</f>
        <v/>
      </c>
      <c r="M85" s="25" t="str">
        <f>IF(IFERROR(MID($Q85,1,7)+0,"")&lt;1130000,IF(INDEX(C:C,MATCH(LEFT(Q85,7)+0,I:I,0))&lt;1130000,"",INDEX(C:C,MATCH(LEFT(Q85,7)+0,I:I,0))),IFERROR(MID($Q85,1,7)+0,""))</f>
        <v/>
      </c>
      <c r="N85" s="25" t="str">
        <f>IF(IFERROR(MID($Q85,10,7)+0,"")&lt;1130000,"",IFERROR(MID($Q85,10,7)+0,""))</f>
        <v/>
      </c>
      <c r="O85" s="25" t="str">
        <f>IF(IFERROR(MID($Q85,19,7)+0,"")&lt;1130000,"",IFERROR(MID($Q85,19,7)+0,""))</f>
        <v/>
      </c>
      <c r="P85" s="25" t="str">
        <f>IF(M85="","",IF(N85="",M85,M85&amp;", "&amp;N85))</f>
        <v/>
      </c>
      <c r="Q85" s="23" t="s">
        <v>22</v>
      </c>
      <c r="R85" s="23" t="s">
        <v>22</v>
      </c>
      <c r="S85" s="35" t="s">
        <v>23</v>
      </c>
      <c r="T85" s="34" t="s">
        <v>24</v>
      </c>
      <c r="U85" s="185">
        <v>360</v>
      </c>
      <c r="V85" s="188">
        <v>432</v>
      </c>
      <c r="W85" s="189">
        <v>484</v>
      </c>
      <c r="X85" s="31">
        <v>532</v>
      </c>
      <c r="Y85" s="90">
        <f>IFERROR(ROUND(X85/W85-1,2),"")</f>
        <v>0.1</v>
      </c>
      <c r="Z85" s="31">
        <f>IF(OR(S85="VLD MLC components",S85="VLD MLC pipes",S85="VLD PEX components",S85="VLD PEX pipes",S85="VLD PHC components",S85="VLD PHC pipes",S85="Controls VLD"),"По запросу",X85)</f>
        <v>532</v>
      </c>
      <c r="AA85" s="63">
        <f>ROUND(X85/1.2,3)</f>
        <v>443.33300000000003</v>
      </c>
      <c r="AB85" s="23">
        <v>403.33300000000003</v>
      </c>
      <c r="AC85" s="190">
        <f>IFERROR(ROUND(AA85/AB85-1,2),"")</f>
        <v>0.1</v>
      </c>
      <c r="AD85" s="23"/>
      <c r="AE85" s="23"/>
      <c r="AF85" s="25">
        <v>0</v>
      </c>
      <c r="AG85" s="25" t="s">
        <v>22</v>
      </c>
      <c r="AH85" s="25">
        <v>0</v>
      </c>
      <c r="AI85" s="25">
        <v>0</v>
      </c>
      <c r="AJ85" s="25" t="s">
        <v>19</v>
      </c>
      <c r="AK85" s="42" t="s">
        <v>19</v>
      </c>
      <c r="AL85" s="25" t="s">
        <v>19</v>
      </c>
      <c r="AM85" s="23"/>
      <c r="AN85" s="23"/>
      <c r="AO85" s="23"/>
      <c r="AP85" s="23"/>
      <c r="AQ85" s="23"/>
      <c r="AR85" s="23"/>
      <c r="AS85" s="157" t="s">
        <v>22</v>
      </c>
      <c r="AT85" s="96"/>
      <c r="AU85" s="23"/>
      <c r="AV85" s="91" t="s">
        <v>48</v>
      </c>
      <c r="AW85" s="92" t="s">
        <v>152</v>
      </c>
      <c r="AX85" s="92" t="s">
        <v>48</v>
      </c>
      <c r="AY85" s="91" t="s">
        <v>152</v>
      </c>
      <c r="AZ85" s="23"/>
      <c r="BA85" s="25">
        <v>0</v>
      </c>
      <c r="BB85" t="s">
        <v>48</v>
      </c>
      <c r="BC85" t="e">
        <v>#N/A</v>
      </c>
      <c r="BD85" t="e">
        <f>IF(Z85=BC85,"OK")</f>
        <v>#N/A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 t="e">
        <f>IF(ABS(AN85*AO85*AP85/1000000000/AR85-1)&lt;0.1,"OK","NO")</f>
        <v>#DIV/0!</v>
      </c>
      <c r="BN85" s="183"/>
    </row>
    <row r="86" spans="1:66" ht="25.5" x14ac:dyDescent="0.25">
      <c r="A86" s="51"/>
      <c r="B86" s="94">
        <v>82</v>
      </c>
      <c r="C86" s="43">
        <v>1136680</v>
      </c>
      <c r="D86" s="37"/>
      <c r="E86" s="26" t="s">
        <v>6686</v>
      </c>
      <c r="F86" s="151" t="s">
        <v>21</v>
      </c>
      <c r="G86" s="42" t="s">
        <v>41</v>
      </c>
      <c r="H86" s="46" t="s">
        <v>2635</v>
      </c>
      <c r="I86" s="25" t="str">
        <f>IFERROR(MID($D86,1,7)+0,"")</f>
        <v/>
      </c>
      <c r="J86" s="25" t="str">
        <f>IFERROR(MID($D86,10,7)+0,"")</f>
        <v/>
      </c>
      <c r="K86" s="25" t="str">
        <f>IFERROR(MID($D86,19,7)+0,"")</f>
        <v/>
      </c>
      <c r="L86" s="25" t="str">
        <f>IFERROR(MID($D86,28,7)+0,"")</f>
        <v/>
      </c>
      <c r="M86" s="25" t="str">
        <f>IF(IFERROR(MID($Q86,1,7)+0,"")&lt;1130000,IF(INDEX(C:C,MATCH(LEFT(Q86,7)+0,I:I,0))&lt;1130000,"",INDEX(C:C,MATCH(LEFT(Q86,7)+0,I:I,0))),IFERROR(MID($Q86,1,7)+0,""))</f>
        <v/>
      </c>
      <c r="N86" s="25" t="str">
        <f>IF(IFERROR(MID($Q86,10,7)+0,"")&lt;1130000,"",IFERROR(MID($Q86,10,7)+0,""))</f>
        <v/>
      </c>
      <c r="O86" s="25" t="str">
        <f>IF(IFERROR(MID($Q86,19,7)+0,"")&lt;1130000,"",IFERROR(MID($Q86,19,7)+0,""))</f>
        <v/>
      </c>
      <c r="P86" s="25" t="str">
        <f>IF(M86="","",IF(N86="",M86,M86&amp;", "&amp;N86))</f>
        <v/>
      </c>
      <c r="Q86" s="23" t="s">
        <v>22</v>
      </c>
      <c r="R86" s="23" t="s">
        <v>22</v>
      </c>
      <c r="S86" s="35" t="s">
        <v>23</v>
      </c>
      <c r="T86" s="34" t="s">
        <v>24</v>
      </c>
      <c r="U86" s="185">
        <v>572</v>
      </c>
      <c r="V86" s="188">
        <v>686</v>
      </c>
      <c r="W86" s="189">
        <v>768</v>
      </c>
      <c r="X86" s="31">
        <v>845</v>
      </c>
      <c r="Y86" s="90">
        <f>IFERROR(ROUND(X86/W86-1,2),"")</f>
        <v>0.1</v>
      </c>
      <c r="Z86" s="31">
        <f>IF(OR(S86="VLD MLC components",S86="VLD MLC pipes",S86="VLD PEX components",S86="VLD PEX pipes",S86="VLD PHC components",S86="VLD PHC pipes",S86="Controls VLD"),"По запросу",X86)</f>
        <v>845</v>
      </c>
      <c r="AA86" s="63">
        <f>ROUND(X86/1.2,3)</f>
        <v>704.16700000000003</v>
      </c>
      <c r="AB86" s="23">
        <v>640</v>
      </c>
      <c r="AC86" s="190">
        <f>IFERROR(ROUND(AA86/AB86-1,2),"")</f>
        <v>0.1</v>
      </c>
      <c r="AD86" s="23"/>
      <c r="AE86" s="23"/>
      <c r="AF86" s="25">
        <v>0</v>
      </c>
      <c r="AG86" s="25" t="s">
        <v>22</v>
      </c>
      <c r="AH86" s="25">
        <v>0</v>
      </c>
      <c r="AI86" s="25">
        <v>0</v>
      </c>
      <c r="AJ86" s="25" t="s">
        <v>19</v>
      </c>
      <c r="AK86" s="42" t="s">
        <v>19</v>
      </c>
      <c r="AL86" s="25" t="s">
        <v>19</v>
      </c>
      <c r="AM86" s="23"/>
      <c r="AN86" s="23"/>
      <c r="AO86" s="23"/>
      <c r="AP86" s="23"/>
      <c r="AQ86" s="23"/>
      <c r="AR86" s="23"/>
      <c r="AS86" s="157" t="s">
        <v>22</v>
      </c>
      <c r="AT86" s="96"/>
      <c r="AU86" s="23"/>
      <c r="AV86" s="91" t="s">
        <v>48</v>
      </c>
      <c r="AW86" s="92" t="s">
        <v>152</v>
      </c>
      <c r="AX86" s="92" t="s">
        <v>48</v>
      </c>
      <c r="AY86" s="91" t="s">
        <v>152</v>
      </c>
      <c r="AZ86" s="23"/>
      <c r="BA86" s="25">
        <v>0</v>
      </c>
      <c r="BB86" t="s">
        <v>48</v>
      </c>
      <c r="BC86" t="e">
        <v>#N/A</v>
      </c>
      <c r="BD86" t="e">
        <f>IF(Z86=BC86,"OK")</f>
        <v>#N/A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 t="e">
        <f>IF(ABS(AN86*AO86*AP86/1000000000/AR86-1)&lt;0.1,"OK","NO")</f>
        <v>#DIV/0!</v>
      </c>
      <c r="BN86" s="183"/>
    </row>
    <row r="87" spans="1:66" ht="25.5" x14ac:dyDescent="0.25">
      <c r="A87" s="1"/>
      <c r="B87" s="94">
        <v>83</v>
      </c>
      <c r="C87" s="43">
        <v>1062883</v>
      </c>
      <c r="D87" s="25"/>
      <c r="E87" s="27" t="s">
        <v>6685</v>
      </c>
      <c r="F87" s="151" t="s">
        <v>21</v>
      </c>
      <c r="G87" s="28"/>
      <c r="H87" s="46" t="str">
        <f>IFERROR(IFERROR(IF(SEARCH("Usystems",$E87)&gt;0,"Usystems"),IF(SEARCH("RIIFO",$E87)&gt;0,"RIIFO","Uponor")),"Uponor")</f>
        <v>Uponor</v>
      </c>
      <c r="I87" s="25" t="str">
        <f>IFERROR(MID($D87,1,7)+0,"")</f>
        <v/>
      </c>
      <c r="J87" s="25" t="str">
        <f>IFERROR(MID($D87,10,7)+0,"")</f>
        <v/>
      </c>
      <c r="K87" s="25" t="str">
        <f>IFERROR(MID($D87,19,7)+0,"")</f>
        <v/>
      </c>
      <c r="L87" s="25" t="str">
        <f>IFERROR(MID($D87,28,7)+0,"")</f>
        <v/>
      </c>
      <c r="M87" s="25" t="str">
        <f>IF(IFERROR(MID($Q87,1,7)+0,"")&lt;1130000,IF(INDEX(C:C,MATCH(LEFT(Q87,7)+0,I:I,0))&lt;1130000,"",INDEX(C:C,MATCH(LEFT(Q87,7)+0,I:I,0))),IFERROR(MID($Q87,1,7)+0,""))</f>
        <v/>
      </c>
      <c r="N87" s="25" t="str">
        <f>IF(IFERROR(MID($Q87,10,7)+0,"")&lt;1130000,"",IFERROR(MID($Q87,10,7)+0,""))</f>
        <v/>
      </c>
      <c r="O87" s="25" t="str">
        <f>IF(IFERROR(MID($Q87,19,7)+0,"")&lt;1130000,"",IFERROR(MID($Q87,19,7)+0,""))</f>
        <v/>
      </c>
      <c r="P87" s="25" t="str">
        <f>IF(M87="","",IF(N87="",M87,M87&amp;", "&amp;N87))</f>
        <v/>
      </c>
      <c r="Q87" s="25"/>
      <c r="R87" s="25"/>
      <c r="S87" s="35" t="s">
        <v>23</v>
      </c>
      <c r="T87" s="34" t="s">
        <v>24</v>
      </c>
      <c r="U87" s="185">
        <v>225.86</v>
      </c>
      <c r="V87" s="188">
        <v>225.86</v>
      </c>
      <c r="W87" s="189">
        <v>225.86</v>
      </c>
      <c r="X87" s="31">
        <v>225.86</v>
      </c>
      <c r="Y87" s="90">
        <v>0</v>
      </c>
      <c r="Z87" s="31">
        <f>IF(OR(S87="VLD MLC components",S87="VLD MLC pipes",S87="VLD PEX components",S87="VLD PEX pipes",S87="VLD PHC components",S87="VLD PHC pipes",S87="Controls VLD"),"По запросу",X87)</f>
        <v>225.86</v>
      </c>
      <c r="AA87" s="63">
        <f>ROUND(X87/1.2,3)</f>
        <v>188.21700000000001</v>
      </c>
      <c r="AB87" s="23">
        <v>188.21700000000001</v>
      </c>
      <c r="AC87" s="190">
        <f>IFERROR(ROUND(AA87/AB87-1,2),"")</f>
        <v>0</v>
      </c>
      <c r="AD87" s="25">
        <v>7.9000000000000001E-2</v>
      </c>
      <c r="AE87" s="25">
        <v>5.0699999999999996E-4</v>
      </c>
      <c r="AF87" s="25">
        <v>0</v>
      </c>
      <c r="AG87" s="25" t="s">
        <v>22</v>
      </c>
      <c r="AH87" s="25">
        <v>0</v>
      </c>
      <c r="AI87" s="25">
        <v>0</v>
      </c>
      <c r="AJ87" s="25" t="s">
        <v>19</v>
      </c>
      <c r="AK87" s="42" t="s">
        <v>19</v>
      </c>
      <c r="AL87" s="25" t="s">
        <v>20</v>
      </c>
      <c r="AM87" s="25">
        <v>120</v>
      </c>
      <c r="AN87" s="25">
        <v>780</v>
      </c>
      <c r="AO87" s="25">
        <v>780</v>
      </c>
      <c r="AP87" s="25">
        <v>100</v>
      </c>
      <c r="AQ87" s="25">
        <v>9.48</v>
      </c>
      <c r="AR87" s="25">
        <v>6.0839999999999998E-2</v>
      </c>
      <c r="AS87" s="157" t="s">
        <v>22</v>
      </c>
      <c r="AT87" s="93" t="s">
        <v>22</v>
      </c>
      <c r="AU87" s="92" t="s">
        <v>22</v>
      </c>
      <c r="AV87" s="91" t="s">
        <v>48</v>
      </c>
      <c r="AW87" s="92" t="s">
        <v>48</v>
      </c>
      <c r="AX87" s="92" t="s">
        <v>48</v>
      </c>
      <c r="AY87" s="91" t="s">
        <v>152</v>
      </c>
      <c r="AZ87" s="23"/>
      <c r="BA87" s="25">
        <v>0</v>
      </c>
      <c r="BB87" t="s">
        <v>48</v>
      </c>
      <c r="BC87" t="e">
        <v>#N/A</v>
      </c>
      <c r="BD87" t="e">
        <f>IF(Z87=BC87,"OK")</f>
        <v>#N/A</v>
      </c>
      <c r="BE87">
        <v>7.9000000000000001E-2</v>
      </c>
      <c r="BF87">
        <v>5.0699999999999996E-4</v>
      </c>
      <c r="BG87">
        <v>780</v>
      </c>
      <c r="BH87">
        <v>780</v>
      </c>
      <c r="BI87">
        <v>100</v>
      </c>
      <c r="BJ87">
        <v>9.48</v>
      </c>
      <c r="BK87">
        <v>6.0839999999999998E-2</v>
      </c>
      <c r="BN87" s="183"/>
    </row>
    <row r="88" spans="1:66" ht="25.5" x14ac:dyDescent="0.25">
      <c r="A88" s="1"/>
      <c r="B88" s="94">
        <v>84</v>
      </c>
      <c r="C88" s="43">
        <v>1062884</v>
      </c>
      <c r="D88" s="25"/>
      <c r="E88" s="27" t="s">
        <v>6684</v>
      </c>
      <c r="F88" s="151" t="s">
        <v>757</v>
      </c>
      <c r="G88" s="41"/>
      <c r="H88" s="46" t="str">
        <f>IFERROR(IFERROR(IF(SEARCH("Usystems",$E88)&gt;0,"Usystems"),IF(SEARCH("RIIFO",$E88)&gt;0,"RIIFO","Uponor")),"Uponor")</f>
        <v>Uponor</v>
      </c>
      <c r="I88" s="25" t="str">
        <f>IFERROR(MID($D88,1,7)+0,"")</f>
        <v/>
      </c>
      <c r="J88" s="25" t="str">
        <f>IFERROR(MID($D88,10,7)+0,"")</f>
        <v/>
      </c>
      <c r="K88" s="25" t="str">
        <f>IFERROR(MID($D88,19,7)+0,"")</f>
        <v/>
      </c>
      <c r="L88" s="25" t="str">
        <f>IFERROR(MID($D88,28,7)+0,"")</f>
        <v/>
      </c>
      <c r="M88" s="25" t="str">
        <f>IF(IFERROR(MID($Q88,1,7)+0,"")&lt;1130000,IF(INDEX(C:C,MATCH(LEFT(Q88,7)+0,I:I,0))&lt;1130000,"",INDEX(C:C,MATCH(LEFT(Q88,7)+0,I:I,0))),IFERROR(MID($Q88,1,7)+0,""))</f>
        <v/>
      </c>
      <c r="N88" s="25" t="str">
        <f>IF(IFERROR(MID($Q88,10,7)+0,"")&lt;1130000,"",IFERROR(MID($Q88,10,7)+0,""))</f>
        <v/>
      </c>
      <c r="O88" s="25" t="str">
        <f>IF(IFERROR(MID($Q88,19,7)+0,"")&lt;1130000,"",IFERROR(MID($Q88,19,7)+0,""))</f>
        <v/>
      </c>
      <c r="P88" s="25" t="str">
        <f>IF(M88="","",IF(N88="",M88,M88&amp;", "&amp;N88))</f>
        <v/>
      </c>
      <c r="Q88" s="25"/>
      <c r="R88" s="25"/>
      <c r="S88" s="35" t="s">
        <v>23</v>
      </c>
      <c r="T88" s="34" t="s">
        <v>24</v>
      </c>
      <c r="U88" s="185">
        <v>225.86</v>
      </c>
      <c r="V88" s="188">
        <v>225.86</v>
      </c>
      <c r="W88" s="189">
        <v>225.86</v>
      </c>
      <c r="X88" s="31">
        <v>225.86</v>
      </c>
      <c r="Y88" s="90">
        <v>0</v>
      </c>
      <c r="Z88" s="31">
        <f>IF(OR(S88="VLD MLC components",S88="VLD MLC pipes",S88="VLD PEX components",S88="VLD PEX pipes",S88="VLD PHC components",S88="VLD PHC pipes",S88="Controls VLD"),"По запросу",X88)</f>
        <v>225.86</v>
      </c>
      <c r="AA88" s="63">
        <f>ROUND(X88/1.2,3)</f>
        <v>188.21700000000001</v>
      </c>
      <c r="AB88" s="23">
        <v>188.21700000000001</v>
      </c>
      <c r="AC88" s="190">
        <f>IFERROR(ROUND(AA88/AB88-1,2),"")</f>
        <v>0</v>
      </c>
      <c r="AD88" s="25">
        <v>7.9000000000000001E-2</v>
      </c>
      <c r="AE88" s="25">
        <v>4.3100000000000001E-4</v>
      </c>
      <c r="AF88" s="25">
        <v>0</v>
      </c>
      <c r="AG88" s="25" t="s">
        <v>22</v>
      </c>
      <c r="AH88" s="25">
        <v>0</v>
      </c>
      <c r="AI88" s="25">
        <v>0</v>
      </c>
      <c r="AJ88" s="25" t="s">
        <v>20</v>
      </c>
      <c r="AK88" s="42" t="s">
        <v>19</v>
      </c>
      <c r="AL88" s="25" t="s">
        <v>20</v>
      </c>
      <c r="AM88" s="25">
        <v>240</v>
      </c>
      <c r="AN88" s="25">
        <v>780</v>
      </c>
      <c r="AO88" s="25">
        <v>780</v>
      </c>
      <c r="AP88" s="25">
        <v>170</v>
      </c>
      <c r="AQ88" s="25">
        <v>18.96</v>
      </c>
      <c r="AR88" s="25">
        <v>0.10342800000000001</v>
      </c>
      <c r="AS88" s="157" t="s">
        <v>22</v>
      </c>
      <c r="AT88" s="93" t="s">
        <v>22</v>
      </c>
      <c r="AU88" s="92" t="s">
        <v>22</v>
      </c>
      <c r="AV88" s="91" t="s">
        <v>152</v>
      </c>
      <c r="AW88" s="92" t="s">
        <v>48</v>
      </c>
      <c r="AX88" s="92" t="s">
        <v>48</v>
      </c>
      <c r="AY88" s="91" t="s">
        <v>152</v>
      </c>
      <c r="AZ88" s="23"/>
      <c r="BA88" s="25" t="s">
        <v>6682</v>
      </c>
      <c r="BB88" t="s">
        <v>25</v>
      </c>
      <c r="BC88" t="e">
        <v>#N/A</v>
      </c>
      <c r="BD88" t="e">
        <f>IF(Z88=BC88,"OK")</f>
        <v>#N/A</v>
      </c>
      <c r="BE88">
        <v>7.9000000000000001E-2</v>
      </c>
      <c r="BF88">
        <v>4.3100000000000001E-4</v>
      </c>
      <c r="BG88">
        <v>780</v>
      </c>
      <c r="BH88">
        <v>780</v>
      </c>
      <c r="BI88">
        <v>170</v>
      </c>
      <c r="BJ88">
        <v>18.96</v>
      </c>
      <c r="BK88">
        <v>0.10342800000000001</v>
      </c>
      <c r="BN88" s="183"/>
    </row>
    <row r="89" spans="1:66" ht="25.5" x14ac:dyDescent="0.25">
      <c r="A89" s="1"/>
      <c r="B89" s="94">
        <v>85</v>
      </c>
      <c r="C89" s="43">
        <v>1062885</v>
      </c>
      <c r="D89" s="25"/>
      <c r="E89" s="27" t="s">
        <v>6683</v>
      </c>
      <c r="F89" s="151" t="s">
        <v>21</v>
      </c>
      <c r="G89" s="41" t="s">
        <v>585</v>
      </c>
      <c r="H89" s="46" t="str">
        <f>IFERROR(IFERROR(IF(SEARCH("Usystems",$E89)&gt;0,"Usystems"),IF(SEARCH("RIIFO",$E89)&gt;0,"RIIFO","Uponor")),"Uponor")</f>
        <v>Uponor</v>
      </c>
      <c r="I89" s="25" t="str">
        <f>IFERROR(MID($D89,1,7)+0,"")</f>
        <v/>
      </c>
      <c r="J89" s="25" t="str">
        <f>IFERROR(MID($D89,10,7)+0,"")</f>
        <v/>
      </c>
      <c r="K89" s="25" t="str">
        <f>IFERROR(MID($D89,19,7)+0,"")</f>
        <v/>
      </c>
      <c r="L89" s="25" t="str">
        <f>IFERROR(MID($D89,28,7)+0,"")</f>
        <v/>
      </c>
      <c r="M89" s="25" t="str">
        <f>IF(IFERROR(MID($Q89,1,7)+0,"")&lt;1130000,IF(INDEX(C:C,MATCH(LEFT(Q89,7)+0,I:I,0))&lt;1130000,"",INDEX(C:C,MATCH(LEFT(Q89,7)+0,I:I,0))),IFERROR(MID($Q89,1,7)+0,""))</f>
        <v/>
      </c>
      <c r="N89" s="25" t="str">
        <f>IF(IFERROR(MID($Q89,10,7)+0,"")&lt;1130000,"",IFERROR(MID($Q89,10,7)+0,""))</f>
        <v/>
      </c>
      <c r="O89" s="25" t="str">
        <f>IF(IFERROR(MID($Q89,19,7)+0,"")&lt;1130000,"",IFERROR(MID($Q89,19,7)+0,""))</f>
        <v/>
      </c>
      <c r="P89" s="25" t="str">
        <f>IF(M89="","",IF(N89="",M89,M89&amp;", "&amp;N89))</f>
        <v/>
      </c>
      <c r="Q89" s="25"/>
      <c r="R89" s="25"/>
      <c r="S89" s="35" t="s">
        <v>23</v>
      </c>
      <c r="T89" s="34" t="s">
        <v>24</v>
      </c>
      <c r="U89" s="185">
        <v>225.86</v>
      </c>
      <c r="V89" s="188">
        <v>225.86</v>
      </c>
      <c r="W89" s="189">
        <v>225.86</v>
      </c>
      <c r="X89" s="31">
        <v>225.86</v>
      </c>
      <c r="Y89" s="90">
        <v>0</v>
      </c>
      <c r="Z89" s="31">
        <f>IF(OR(S89="VLD MLC components",S89="VLD MLC pipes",S89="VLD PEX components",S89="VLD PEX pipes",S89="VLD PHC components",S89="VLD PHC pipes",S89="Controls VLD"),"По запросу",X89)</f>
        <v>225.86</v>
      </c>
      <c r="AA89" s="63">
        <f>ROUND(X89/1.2,3)</f>
        <v>188.21700000000001</v>
      </c>
      <c r="AB89" s="23">
        <v>188.21700000000001</v>
      </c>
      <c r="AC89" s="190">
        <f>IFERROR(ROUND(AA89/AB89-1,2),"")</f>
        <v>0</v>
      </c>
      <c r="AD89" s="25">
        <v>8.2000000000000003E-2</v>
      </c>
      <c r="AE89" s="25">
        <v>1.9000000000000001E-4</v>
      </c>
      <c r="AF89" s="25">
        <v>10560</v>
      </c>
      <c r="AG89" s="25">
        <v>10560</v>
      </c>
      <c r="AH89" s="25">
        <v>10560</v>
      </c>
      <c r="AI89" s="25">
        <v>10560</v>
      </c>
      <c r="AJ89" s="25" t="s">
        <v>20</v>
      </c>
      <c r="AK89" s="22" t="s">
        <v>20</v>
      </c>
      <c r="AL89" s="25" t="s">
        <v>20</v>
      </c>
      <c r="AM89" s="25">
        <v>960</v>
      </c>
      <c r="AN89" s="25">
        <v>780</v>
      </c>
      <c r="AO89" s="25">
        <v>780</v>
      </c>
      <c r="AP89" s="25">
        <v>300</v>
      </c>
      <c r="AQ89" s="25">
        <v>78.72</v>
      </c>
      <c r="AR89" s="94">
        <v>0.18251999999999999</v>
      </c>
      <c r="AS89" s="157">
        <v>9600</v>
      </c>
      <c r="AT89" s="93" t="s">
        <v>22</v>
      </c>
      <c r="AU89" s="92" t="s">
        <v>22</v>
      </c>
      <c r="AV89" s="91" t="s">
        <v>152</v>
      </c>
      <c r="AW89" s="92" t="s">
        <v>152</v>
      </c>
      <c r="AX89" s="92" t="s">
        <v>48</v>
      </c>
      <c r="AY89" s="91" t="s">
        <v>152</v>
      </c>
      <c r="AZ89" s="23"/>
      <c r="BA89" s="25" t="s">
        <v>6682</v>
      </c>
      <c r="BB89" t="s">
        <v>25</v>
      </c>
      <c r="BC89">
        <v>225.86</v>
      </c>
      <c r="BD89" t="str">
        <f>IF(Z89=BC89,"OK")</f>
        <v>OK</v>
      </c>
      <c r="BE89">
        <v>8.2000000000000003E-2</v>
      </c>
      <c r="BF89">
        <v>1.9000000000000001E-4</v>
      </c>
      <c r="BG89">
        <v>780</v>
      </c>
      <c r="BH89">
        <v>780</v>
      </c>
      <c r="BI89">
        <v>300</v>
      </c>
      <c r="BJ89">
        <v>78.72</v>
      </c>
      <c r="BK89">
        <v>0.18251999999999999</v>
      </c>
      <c r="BN89" s="183"/>
    </row>
    <row r="90" spans="1:66" ht="25.5" x14ac:dyDescent="0.25">
      <c r="A90" s="1"/>
      <c r="B90" s="94">
        <v>86</v>
      </c>
      <c r="C90" s="43">
        <v>1062044</v>
      </c>
      <c r="D90" s="25"/>
      <c r="E90" s="27" t="s">
        <v>6681</v>
      </c>
      <c r="F90" s="151" t="s">
        <v>655</v>
      </c>
      <c r="G90" s="41"/>
      <c r="H90" s="46" t="str">
        <f>IFERROR(IFERROR(IF(SEARCH("Usystems",$E90)&gt;0,"Usystems"),IF(SEARCH("RIIFO",$E90)&gt;0,"RIIFO","Uponor")),"Uponor")</f>
        <v>Uponor</v>
      </c>
      <c r="I90" s="25" t="str">
        <f>IFERROR(MID($D90,1,7)+0,"")</f>
        <v/>
      </c>
      <c r="J90" s="25" t="str">
        <f>IFERROR(MID($D90,10,7)+0,"")</f>
        <v/>
      </c>
      <c r="K90" s="25" t="str">
        <f>IFERROR(MID($D90,19,7)+0,"")</f>
        <v/>
      </c>
      <c r="L90" s="25" t="str">
        <f>IFERROR(MID($D90,28,7)+0,"")</f>
        <v/>
      </c>
      <c r="M90" s="25">
        <f>IF(IFERROR(MID($Q90,1,7)+0,"")&lt;1130000,IF(INDEX(C:C,MATCH(LEFT(Q90,7)+0,I:I,0))&lt;1130000,"",INDEX(C:C,MATCH(LEFT(Q90,7)+0,I:I,0))),IFERROR(MID($Q90,1,7)+0,""))</f>
        <v>1136995</v>
      </c>
      <c r="N90" s="25" t="str">
        <f>IF(IFERROR(MID($Q90,10,7)+0,"")&lt;1130000,"",IFERROR(MID($Q90,10,7)+0,""))</f>
        <v/>
      </c>
      <c r="O90" s="25" t="str">
        <f>IF(IFERROR(MID($Q90,19,7)+0,"")&lt;1130000,"",IFERROR(MID($Q90,19,7)+0,""))</f>
        <v/>
      </c>
      <c r="P90" s="25">
        <f>IF(M90="","",IF(N90="",M90,M90&amp;", "&amp;N90))</f>
        <v>1136995</v>
      </c>
      <c r="Q90" s="25">
        <v>1136995</v>
      </c>
      <c r="R90" s="25"/>
      <c r="S90" s="35" t="s">
        <v>23</v>
      </c>
      <c r="T90" s="34" t="s">
        <v>24</v>
      </c>
      <c r="U90" s="185">
        <v>232.62</v>
      </c>
      <c r="V90" s="188">
        <v>232.62</v>
      </c>
      <c r="W90" s="189">
        <v>232.62</v>
      </c>
      <c r="X90" s="31">
        <v>232.62</v>
      </c>
      <c r="Y90" s="90">
        <v>0</v>
      </c>
      <c r="Z90" s="31">
        <f>IF(OR(S90="VLD MLC components",S90="VLD MLC pipes",S90="VLD PEX components",S90="VLD PEX pipes",S90="VLD PHC components",S90="VLD PHC pipes",S90="Controls VLD"),"По запросу",X90)</f>
        <v>232.62</v>
      </c>
      <c r="AA90" s="63">
        <f>ROUND(X90/1.2,3)</f>
        <v>193.85</v>
      </c>
      <c r="AB90" s="23">
        <v>193.85</v>
      </c>
      <c r="AC90" s="190">
        <f>IFERROR(ROUND(AA90/AB90-1,2),"")</f>
        <v>0</v>
      </c>
      <c r="AD90" s="25">
        <v>9.0999999999999998E-2</v>
      </c>
      <c r="AE90" s="25">
        <v>6.2399999999999999E-4</v>
      </c>
      <c r="AF90" s="25">
        <v>0</v>
      </c>
      <c r="AG90" s="25" t="s">
        <v>22</v>
      </c>
      <c r="AH90" s="25">
        <v>0</v>
      </c>
      <c r="AI90" s="25">
        <v>0</v>
      </c>
      <c r="AJ90" s="25" t="s">
        <v>20</v>
      </c>
      <c r="AK90" s="42" t="s">
        <v>19</v>
      </c>
      <c r="AL90" s="25" t="s">
        <v>20</v>
      </c>
      <c r="AM90" s="25">
        <v>120</v>
      </c>
      <c r="AN90" s="25">
        <v>800</v>
      </c>
      <c r="AO90" s="25">
        <v>780</v>
      </c>
      <c r="AP90" s="25">
        <v>120</v>
      </c>
      <c r="AQ90" s="25">
        <v>10.92</v>
      </c>
      <c r="AR90" s="94">
        <v>7.4880000000000002E-2</v>
      </c>
      <c r="AS90" s="157" t="s">
        <v>22</v>
      </c>
      <c r="AT90" s="93" t="s">
        <v>22</v>
      </c>
      <c r="AU90" s="92" t="s">
        <v>22</v>
      </c>
      <c r="AV90" s="91" t="s">
        <v>152</v>
      </c>
      <c r="AW90" s="92" t="s">
        <v>48</v>
      </c>
      <c r="AX90" s="92" t="s">
        <v>48</v>
      </c>
      <c r="AY90" s="91" t="s">
        <v>152</v>
      </c>
      <c r="AZ90" s="23"/>
      <c r="BA90" s="25" t="s">
        <v>6678</v>
      </c>
      <c r="BB90" t="s">
        <v>25</v>
      </c>
      <c r="BC90" t="e">
        <v>#N/A</v>
      </c>
      <c r="BD90" t="e">
        <f>IF(Z90=BC90,"OK")</f>
        <v>#N/A</v>
      </c>
      <c r="BE90">
        <v>9.0999999999999998E-2</v>
      </c>
      <c r="BF90">
        <v>6.2399999999999999E-4</v>
      </c>
      <c r="BG90">
        <v>800</v>
      </c>
      <c r="BH90">
        <v>780</v>
      </c>
      <c r="BI90">
        <v>120</v>
      </c>
      <c r="BJ90">
        <v>10.92</v>
      </c>
      <c r="BK90">
        <v>7.4880000000000002E-2</v>
      </c>
      <c r="BN90" s="183"/>
    </row>
    <row r="91" spans="1:66" ht="25.5" x14ac:dyDescent="0.25">
      <c r="A91" s="1"/>
      <c r="B91" s="94">
        <v>87</v>
      </c>
      <c r="C91" s="43">
        <v>1062045</v>
      </c>
      <c r="D91" s="25"/>
      <c r="E91" s="27" t="s">
        <v>6680</v>
      </c>
      <c r="F91" s="151" t="s">
        <v>655</v>
      </c>
      <c r="G91" s="41"/>
      <c r="H91" s="46" t="str">
        <f>IFERROR(IFERROR(IF(SEARCH("Usystems",$E91)&gt;0,"Usystems"),IF(SEARCH("RIIFO",$E91)&gt;0,"RIIFO","Uponor")),"Uponor")</f>
        <v>Uponor</v>
      </c>
      <c r="I91" s="25" t="str">
        <f>IFERROR(MID($D91,1,7)+0,"")</f>
        <v/>
      </c>
      <c r="J91" s="25" t="str">
        <f>IFERROR(MID($D91,10,7)+0,"")</f>
        <v/>
      </c>
      <c r="K91" s="25" t="str">
        <f>IFERROR(MID($D91,19,7)+0,"")</f>
        <v/>
      </c>
      <c r="L91" s="25" t="str">
        <f>IFERROR(MID($D91,28,7)+0,"")</f>
        <v/>
      </c>
      <c r="M91" s="25">
        <f>IF(IFERROR(MID($Q91,1,7)+0,"")&lt;1130000,IF(INDEX(C:C,MATCH(LEFT(Q91,7)+0,I:I,0))&lt;1130000,"",INDEX(C:C,MATCH(LEFT(Q91,7)+0,I:I,0))),IFERROR(MID($Q91,1,7)+0,""))</f>
        <v>1136995</v>
      </c>
      <c r="N91" s="25" t="str">
        <f>IF(IFERROR(MID($Q91,10,7)+0,"")&lt;1130000,"",IFERROR(MID($Q91,10,7)+0,""))</f>
        <v/>
      </c>
      <c r="O91" s="25" t="str">
        <f>IF(IFERROR(MID($Q91,19,7)+0,"")&lt;1130000,"",IFERROR(MID($Q91,19,7)+0,""))</f>
        <v/>
      </c>
      <c r="P91" s="25">
        <f>IF(M91="","",IF(N91="",M91,M91&amp;", "&amp;N91))</f>
        <v>1136995</v>
      </c>
      <c r="Q91" s="25">
        <v>1136995</v>
      </c>
      <c r="R91" s="25"/>
      <c r="S91" s="35" t="s">
        <v>23</v>
      </c>
      <c r="T91" s="34" t="s">
        <v>24</v>
      </c>
      <c r="U91" s="185">
        <v>232.62</v>
      </c>
      <c r="V91" s="188">
        <v>232.62</v>
      </c>
      <c r="W91" s="189">
        <v>232.62</v>
      </c>
      <c r="X91" s="31">
        <v>232.62</v>
      </c>
      <c r="Y91" s="90">
        <v>0</v>
      </c>
      <c r="Z91" s="31">
        <f>IF(OR(S91="VLD MLC components",S91="VLD MLC pipes",S91="VLD PEX components",S91="VLD PEX pipes",S91="VLD PHC components",S91="VLD PHC pipes",S91="Controls VLD"),"По запросу",X91)</f>
        <v>232.62</v>
      </c>
      <c r="AA91" s="63">
        <f>ROUND(X91/1.2,3)</f>
        <v>193.85</v>
      </c>
      <c r="AB91" s="23">
        <v>193.85</v>
      </c>
      <c r="AC91" s="190">
        <f>IFERROR(ROUND(AA91/AB91-1,2),"")</f>
        <v>0</v>
      </c>
      <c r="AD91" s="25">
        <v>9.0999999999999998E-2</v>
      </c>
      <c r="AE91" s="25">
        <v>5.2300000000000003E-4</v>
      </c>
      <c r="AF91" s="25">
        <v>0</v>
      </c>
      <c r="AG91" s="25" t="s">
        <v>22</v>
      </c>
      <c r="AH91" s="25">
        <v>0</v>
      </c>
      <c r="AI91" s="25">
        <v>0</v>
      </c>
      <c r="AJ91" s="25" t="s">
        <v>20</v>
      </c>
      <c r="AK91" s="42" t="s">
        <v>19</v>
      </c>
      <c r="AL91" s="25" t="s">
        <v>20</v>
      </c>
      <c r="AM91" s="25">
        <v>240</v>
      </c>
      <c r="AN91" s="25">
        <v>800</v>
      </c>
      <c r="AO91" s="25">
        <v>785</v>
      </c>
      <c r="AP91" s="25">
        <v>200</v>
      </c>
      <c r="AQ91" s="25">
        <v>21.84</v>
      </c>
      <c r="AR91" s="94">
        <v>0.12559999999999999</v>
      </c>
      <c r="AS91" s="157" t="s">
        <v>22</v>
      </c>
      <c r="AT91" s="93" t="s">
        <v>22</v>
      </c>
      <c r="AU91" s="92" t="s">
        <v>22</v>
      </c>
      <c r="AV91" s="91" t="s">
        <v>152</v>
      </c>
      <c r="AW91" s="92" t="s">
        <v>48</v>
      </c>
      <c r="AX91" s="92" t="s">
        <v>48</v>
      </c>
      <c r="AY91" s="91" t="s">
        <v>152</v>
      </c>
      <c r="AZ91" s="23"/>
      <c r="BA91" s="25" t="s">
        <v>6678</v>
      </c>
      <c r="BB91" t="s">
        <v>25</v>
      </c>
      <c r="BC91" t="e">
        <v>#N/A</v>
      </c>
      <c r="BD91" t="e">
        <f>IF(Z91=BC91,"OK")</f>
        <v>#N/A</v>
      </c>
      <c r="BE91">
        <v>9.0999999999999998E-2</v>
      </c>
      <c r="BF91">
        <v>5.2300000000000003E-4</v>
      </c>
      <c r="BG91">
        <v>800</v>
      </c>
      <c r="BH91">
        <v>785</v>
      </c>
      <c r="BI91">
        <v>200</v>
      </c>
      <c r="BJ91">
        <v>21.84</v>
      </c>
      <c r="BK91">
        <v>0.12559999999999999</v>
      </c>
      <c r="BN91" s="183"/>
    </row>
    <row r="92" spans="1:66" ht="25.5" x14ac:dyDescent="0.25">
      <c r="A92" s="1"/>
      <c r="B92" s="94">
        <v>88</v>
      </c>
      <c r="C92" s="43">
        <v>1062046</v>
      </c>
      <c r="D92" s="25">
        <v>1047612</v>
      </c>
      <c r="E92" s="27" t="s">
        <v>6679</v>
      </c>
      <c r="F92" s="151" t="s">
        <v>655</v>
      </c>
      <c r="G92" s="41" t="s">
        <v>27</v>
      </c>
      <c r="H92" s="46" t="str">
        <f>IFERROR(IFERROR(IF(SEARCH("Usystems",$E92)&gt;0,"Usystems"),IF(SEARCH("RIIFO",$E92)&gt;0,"RIIFO","Uponor")),"Uponor")</f>
        <v>Uponor</v>
      </c>
      <c r="I92" s="25">
        <f>IFERROR(MID($D92,1,7)+0,"")</f>
        <v>1047612</v>
      </c>
      <c r="J92" s="25" t="str">
        <f>IFERROR(MID($D92,10,7)+0,"")</f>
        <v/>
      </c>
      <c r="K92" s="25" t="str">
        <f>IFERROR(MID($D92,19,7)+0,"")</f>
        <v/>
      </c>
      <c r="L92" s="25" t="str">
        <f>IFERROR(MID($D92,28,7)+0,"")</f>
        <v/>
      </c>
      <c r="M92" s="25">
        <f>IF(IFERROR(MID($Q92,1,7)+0,"")&lt;1130000,IF(INDEX(C:C,MATCH(LEFT(Q92,7)+0,I:I,0))&lt;1130000,"",INDEX(C:C,MATCH(LEFT(Q92,7)+0,I:I,0))),IFERROR(MID($Q92,1,7)+0,""))</f>
        <v>1136996</v>
      </c>
      <c r="N92" s="25" t="str">
        <f>IF(IFERROR(MID($Q92,10,7)+0,"")&lt;1130000,"",IFERROR(MID($Q92,10,7)+0,""))</f>
        <v/>
      </c>
      <c r="O92" s="25" t="str">
        <f>IF(IFERROR(MID($Q92,19,7)+0,"")&lt;1130000,"",IFERROR(MID($Q92,19,7)+0,""))</f>
        <v/>
      </c>
      <c r="P92" s="25">
        <f>IF(M92="","",IF(N92="",M92,M92&amp;", "&amp;N92))</f>
        <v>1136996</v>
      </c>
      <c r="Q92" s="25">
        <v>1136996</v>
      </c>
      <c r="R92" s="25"/>
      <c r="S92" s="35" t="s">
        <v>23</v>
      </c>
      <c r="T92" s="34" t="s">
        <v>24</v>
      </c>
      <c r="U92" s="185">
        <v>232.62</v>
      </c>
      <c r="V92" s="188">
        <v>232.62</v>
      </c>
      <c r="W92" s="189">
        <v>327</v>
      </c>
      <c r="X92" s="31">
        <v>327</v>
      </c>
      <c r="Y92" s="90">
        <v>0</v>
      </c>
      <c r="Z92" s="31">
        <f>IF(OR(S92="VLD MLC components",S92="VLD MLC pipes",S92="VLD PEX components",S92="VLD PEX pipes",S92="VLD PHC components",S92="VLD PHC pipes",S92="Controls VLD"),"По запросу",X92)</f>
        <v>327</v>
      </c>
      <c r="AA92" s="63">
        <f>ROUND(X92/1.2,3)</f>
        <v>272.5</v>
      </c>
      <c r="AB92" s="23">
        <v>272.5</v>
      </c>
      <c r="AC92" s="190">
        <f>IFERROR(ROUND(AA92/AB92-1,2),"")</f>
        <v>0</v>
      </c>
      <c r="AD92" s="25">
        <v>9.0999999999999998E-2</v>
      </c>
      <c r="AE92" s="25">
        <v>5.5099999999999995E-4</v>
      </c>
      <c r="AF92" s="25">
        <v>0</v>
      </c>
      <c r="AG92" s="25" t="s">
        <v>22</v>
      </c>
      <c r="AH92" s="25">
        <v>3200</v>
      </c>
      <c r="AI92" s="25">
        <v>8320</v>
      </c>
      <c r="AJ92" s="25" t="s">
        <v>20</v>
      </c>
      <c r="AK92" s="42" t="s">
        <v>19</v>
      </c>
      <c r="AL92" s="25" t="s">
        <v>20</v>
      </c>
      <c r="AM92" s="25">
        <v>640</v>
      </c>
      <c r="AN92" s="25">
        <v>780</v>
      </c>
      <c r="AO92" s="25">
        <v>780</v>
      </c>
      <c r="AP92" s="25">
        <v>580</v>
      </c>
      <c r="AQ92" s="25">
        <v>58.24</v>
      </c>
      <c r="AR92" s="94">
        <v>0.35287200000000002</v>
      </c>
      <c r="AS92" s="157" t="s">
        <v>22</v>
      </c>
      <c r="AT92" s="93" t="s">
        <v>22</v>
      </c>
      <c r="AU92" s="92" t="s">
        <v>22</v>
      </c>
      <c r="AV92" s="91" t="s">
        <v>152</v>
      </c>
      <c r="AW92" s="92" t="s">
        <v>152</v>
      </c>
      <c r="AX92" s="92" t="s">
        <v>48</v>
      </c>
      <c r="AY92" s="91" t="s">
        <v>152</v>
      </c>
      <c r="AZ92" s="23"/>
      <c r="BA92" s="25" t="s">
        <v>6678</v>
      </c>
      <c r="BB92" t="s">
        <v>25</v>
      </c>
      <c r="BC92" t="e">
        <v>#N/A</v>
      </c>
      <c r="BD92" t="e">
        <f>IF(Z92=BC92,"OK")</f>
        <v>#N/A</v>
      </c>
      <c r="BE92">
        <v>9.0999999999999998E-2</v>
      </c>
      <c r="BF92">
        <v>5.5099999999999995E-4</v>
      </c>
      <c r="BG92">
        <v>780</v>
      </c>
      <c r="BH92">
        <v>780</v>
      </c>
      <c r="BI92">
        <v>580</v>
      </c>
      <c r="BJ92">
        <v>58.24</v>
      </c>
      <c r="BK92">
        <v>0.35287200000000002</v>
      </c>
      <c r="BN92" s="183"/>
    </row>
    <row r="93" spans="1:66" ht="25.5" x14ac:dyDescent="0.25">
      <c r="A93" s="1"/>
      <c r="B93" s="94">
        <v>89</v>
      </c>
      <c r="C93" s="43">
        <v>1034535</v>
      </c>
      <c r="D93" s="25"/>
      <c r="E93" s="27" t="s">
        <v>6677</v>
      </c>
      <c r="F93" s="151" t="s">
        <v>21</v>
      </c>
      <c r="G93" s="34"/>
      <c r="H93" s="46" t="str">
        <f>IFERROR(IFERROR(IF(SEARCH("Usystems",$E93)&gt;0,"Usystems"),IF(SEARCH("RIIFO",$E93)&gt;0,"RIIFO","Uponor")),"Uponor")</f>
        <v>Uponor</v>
      </c>
      <c r="I93" s="25" t="str">
        <f>IFERROR(MID($D93,1,7)+0,"")</f>
        <v/>
      </c>
      <c r="J93" s="25" t="str">
        <f>IFERROR(MID($D93,10,7)+0,"")</f>
        <v/>
      </c>
      <c r="K93" s="25" t="str">
        <f>IFERROR(MID($D93,19,7)+0,"")</f>
        <v/>
      </c>
      <c r="L93" s="25" t="str">
        <f>IFERROR(MID($D93,28,7)+0,"")</f>
        <v/>
      </c>
      <c r="M93" s="25" t="str">
        <f>IF(IFERROR(MID($Q93,1,7)+0,"")&lt;1130000,IF(INDEX(C:C,MATCH(LEFT(Q93,7)+0,I:I,0))&lt;1130000,"",INDEX(C:C,MATCH(LEFT(Q93,7)+0,I:I,0))),IFERROR(MID($Q93,1,7)+0,""))</f>
        <v/>
      </c>
      <c r="N93" s="25" t="str">
        <f>IF(IFERROR(MID($Q93,10,7)+0,"")&lt;1130000,"",IFERROR(MID($Q93,10,7)+0,""))</f>
        <v/>
      </c>
      <c r="O93" s="25" t="str">
        <f>IF(IFERROR(MID($Q93,19,7)+0,"")&lt;1130000,"",IFERROR(MID($Q93,19,7)+0,""))</f>
        <v/>
      </c>
      <c r="P93" s="25" t="str">
        <f>IF(M93="","",IF(N93="",M93,M93&amp;", "&amp;N93))</f>
        <v/>
      </c>
      <c r="Q93" s="25"/>
      <c r="R93" s="25"/>
      <c r="S93" s="35" t="s">
        <v>23</v>
      </c>
      <c r="T93" s="34" t="s">
        <v>24</v>
      </c>
      <c r="U93" s="185">
        <v>216.97</v>
      </c>
      <c r="V93" s="188">
        <v>216.97</v>
      </c>
      <c r="W93" s="189">
        <v>216.97</v>
      </c>
      <c r="X93" s="31">
        <v>216.97</v>
      </c>
      <c r="Y93" s="90">
        <v>0</v>
      </c>
      <c r="Z93" s="31">
        <f>IF(OR(S93="VLD MLC components",S93="VLD MLC pipes",S93="VLD PEX components",S93="VLD PEX pipes",S93="VLD PHC components",S93="VLD PHC pipes",S93="Controls VLD"),"По запросу",X93)</f>
        <v>216.97</v>
      </c>
      <c r="AA93" s="63">
        <f>ROUND(X93/1.2,3)</f>
        <v>180.80799999999999</v>
      </c>
      <c r="AB93" s="23">
        <v>180.80799999999999</v>
      </c>
      <c r="AC93" s="190">
        <f>IFERROR(ROUND(AA93/AB93-1,2),"")</f>
        <v>0</v>
      </c>
      <c r="AD93" s="25">
        <v>0.115</v>
      </c>
      <c r="AE93" s="25">
        <v>8.3699999999999996E-4</v>
      </c>
      <c r="AF93" s="25">
        <v>0</v>
      </c>
      <c r="AG93" s="25" t="s">
        <v>22</v>
      </c>
      <c r="AH93" s="25">
        <v>0</v>
      </c>
      <c r="AI93" s="25">
        <v>0</v>
      </c>
      <c r="AJ93" s="25" t="s">
        <v>20</v>
      </c>
      <c r="AK93" s="42" t="s">
        <v>19</v>
      </c>
      <c r="AL93" s="25" t="s">
        <v>20</v>
      </c>
      <c r="AM93" s="25">
        <v>120</v>
      </c>
      <c r="AN93" s="25">
        <v>780</v>
      </c>
      <c r="AO93" s="25">
        <v>800</v>
      </c>
      <c r="AP93" s="25">
        <v>160</v>
      </c>
      <c r="AQ93" s="25">
        <v>13.8</v>
      </c>
      <c r="AR93" s="94">
        <v>9.9839999999999998E-2</v>
      </c>
      <c r="AS93" s="157" t="s">
        <v>22</v>
      </c>
      <c r="AT93" s="93" t="s">
        <v>22</v>
      </c>
      <c r="AU93" s="92" t="s">
        <v>22</v>
      </c>
      <c r="AV93" s="91" t="s">
        <v>48</v>
      </c>
      <c r="AW93" s="92" t="s">
        <v>48</v>
      </c>
      <c r="AX93" s="92" t="s">
        <v>48</v>
      </c>
      <c r="AY93" s="91" t="s">
        <v>152</v>
      </c>
      <c r="AZ93" s="23"/>
      <c r="BA93" s="25">
        <v>0</v>
      </c>
      <c r="BB93" t="s">
        <v>48</v>
      </c>
      <c r="BC93" t="e">
        <v>#N/A</v>
      </c>
      <c r="BD93" t="e">
        <f>IF(Z93=BC93,"OK")</f>
        <v>#N/A</v>
      </c>
      <c r="BE93">
        <v>0.115</v>
      </c>
      <c r="BF93">
        <v>8.3699999999999996E-4</v>
      </c>
      <c r="BG93">
        <v>780</v>
      </c>
      <c r="BH93">
        <v>800</v>
      </c>
      <c r="BI93">
        <v>160</v>
      </c>
      <c r="BJ93">
        <v>13.8</v>
      </c>
      <c r="BK93">
        <v>9.9839999999999998E-2</v>
      </c>
      <c r="BN93" s="183"/>
    </row>
    <row r="94" spans="1:66" ht="25.5" x14ac:dyDescent="0.25">
      <c r="A94" s="1"/>
      <c r="B94" s="94">
        <v>90</v>
      </c>
      <c r="C94" s="43">
        <v>1009226</v>
      </c>
      <c r="D94" s="25"/>
      <c r="E94" s="36" t="s">
        <v>6676</v>
      </c>
      <c r="F94" s="151" t="s">
        <v>652</v>
      </c>
      <c r="G94" s="34"/>
      <c r="H94" s="46" t="str">
        <f>IFERROR(IFERROR(IF(SEARCH("Usystems",$E94)&gt;0,"Usystems"),IF(SEARCH("RIIFO",$E94)&gt;0,"RIIFO","Uponor")),"Uponor")</f>
        <v>Uponor</v>
      </c>
      <c r="I94" s="25" t="str">
        <f>IFERROR(MID($D94,1,7)+0,"")</f>
        <v/>
      </c>
      <c r="J94" s="25" t="str">
        <f>IFERROR(MID($D94,10,7)+0,"")</f>
        <v/>
      </c>
      <c r="K94" s="25" t="str">
        <f>IFERROR(MID($D94,19,7)+0,"")</f>
        <v/>
      </c>
      <c r="L94" s="25" t="str">
        <f>IFERROR(MID($D94,28,7)+0,"")</f>
        <v/>
      </c>
      <c r="M94" s="25" t="str">
        <f>IF(IFERROR(MID($Q94,1,7)+0,"")&lt;1130000,IF(INDEX(C:C,MATCH(LEFT(Q94,7)+0,I:I,0))&lt;1130000,"",INDEX(C:C,MATCH(LEFT(Q94,7)+0,I:I,0))),IFERROR(MID($Q94,1,7)+0,""))</f>
        <v/>
      </c>
      <c r="N94" s="25" t="str">
        <f>IF(IFERROR(MID($Q94,10,7)+0,"")&lt;1130000,"",IFERROR(MID($Q94,10,7)+0,""))</f>
        <v/>
      </c>
      <c r="O94" s="25" t="str">
        <f>IF(IFERROR(MID($Q94,19,7)+0,"")&lt;1130000,"",IFERROR(MID($Q94,19,7)+0,""))</f>
        <v/>
      </c>
      <c r="P94" s="25" t="str">
        <f>IF(M94="","",IF(N94="",M94,M94&amp;", "&amp;N94))</f>
        <v/>
      </c>
      <c r="Q94" s="25"/>
      <c r="R94" s="25"/>
      <c r="S94" s="35" t="s">
        <v>23</v>
      </c>
      <c r="T94" s="34" t="s">
        <v>24</v>
      </c>
      <c r="U94" s="185">
        <v>216.97</v>
      </c>
      <c r="V94" s="188">
        <v>216.97</v>
      </c>
      <c r="W94" s="189">
        <v>216.97</v>
      </c>
      <c r="X94" s="31">
        <v>216.97</v>
      </c>
      <c r="Y94" s="90">
        <v>0</v>
      </c>
      <c r="Z94" s="31">
        <f>IF(OR(S94="VLD MLC components",S94="VLD MLC pipes",S94="VLD PEX components",S94="VLD PEX pipes",S94="VLD PHC components",S94="VLD PHC pipes",S94="Controls VLD"),"По запросу",X94)</f>
        <v>216.97</v>
      </c>
      <c r="AA94" s="63">
        <f>ROUND(X94/1.2,3)</f>
        <v>180.80799999999999</v>
      </c>
      <c r="AB94" s="23">
        <v>180.80799999999999</v>
      </c>
      <c r="AC94" s="190">
        <f>IFERROR(ROUND(AA94/AB94-1,2),"")</f>
        <v>0</v>
      </c>
      <c r="AD94" s="25">
        <v>0.115</v>
      </c>
      <c r="AE94" s="25">
        <v>6.1300000000000005E-4</v>
      </c>
      <c r="AF94" s="25">
        <v>0</v>
      </c>
      <c r="AG94" s="25" t="s">
        <v>22</v>
      </c>
      <c r="AH94" s="25">
        <v>0</v>
      </c>
      <c r="AI94" s="25">
        <v>0</v>
      </c>
      <c r="AJ94" s="25" t="s">
        <v>20</v>
      </c>
      <c r="AK94" s="42" t="s">
        <v>19</v>
      </c>
      <c r="AL94" s="25" t="s">
        <v>20</v>
      </c>
      <c r="AM94" s="25">
        <v>240</v>
      </c>
      <c r="AN94" s="25">
        <v>780</v>
      </c>
      <c r="AO94" s="25">
        <v>780</v>
      </c>
      <c r="AP94" s="25">
        <v>225</v>
      </c>
      <c r="AQ94" s="25">
        <v>27.6</v>
      </c>
      <c r="AR94" s="94">
        <v>0.13689000000000001</v>
      </c>
      <c r="AS94" s="157" t="s">
        <v>22</v>
      </c>
      <c r="AT94" s="93" t="s">
        <v>22</v>
      </c>
      <c r="AU94" s="92" t="s">
        <v>22</v>
      </c>
      <c r="AV94" s="91" t="s">
        <v>152</v>
      </c>
      <c r="AW94" s="92" t="s">
        <v>152</v>
      </c>
      <c r="AX94" s="92" t="s">
        <v>48</v>
      </c>
      <c r="AY94" s="91" t="s">
        <v>152</v>
      </c>
      <c r="AZ94" s="23"/>
      <c r="BA94" s="25" t="s">
        <v>6674</v>
      </c>
      <c r="BB94" t="s">
        <v>25</v>
      </c>
      <c r="BC94" t="e">
        <v>#N/A</v>
      </c>
      <c r="BD94" t="e">
        <f>IF(Z94=BC94,"OK")</f>
        <v>#N/A</v>
      </c>
      <c r="BE94">
        <v>0.115</v>
      </c>
      <c r="BF94">
        <v>6.1300000000000005E-4</v>
      </c>
      <c r="BG94">
        <v>780</v>
      </c>
      <c r="BH94">
        <v>780</v>
      </c>
      <c r="BI94">
        <v>225</v>
      </c>
      <c r="BJ94">
        <v>27.6</v>
      </c>
      <c r="BK94">
        <v>0.13689000000000001</v>
      </c>
      <c r="BN94" s="183"/>
    </row>
    <row r="95" spans="1:66" ht="25.5" x14ac:dyDescent="0.25">
      <c r="A95" s="1"/>
      <c r="B95" s="94">
        <v>91</v>
      </c>
      <c r="C95" s="43">
        <v>1009227</v>
      </c>
      <c r="D95" s="25"/>
      <c r="E95" s="36" t="s">
        <v>6675</v>
      </c>
      <c r="F95" s="151" t="s">
        <v>655</v>
      </c>
      <c r="G95" s="41"/>
      <c r="H95" s="46" t="str">
        <f>IFERROR(IFERROR(IF(SEARCH("Usystems",$E95)&gt;0,"Usystems"),IF(SEARCH("RIIFO",$E95)&gt;0,"RIIFO","Uponor")),"Uponor")</f>
        <v>Uponor</v>
      </c>
      <c r="I95" s="25" t="str">
        <f>IFERROR(MID($D95,1,7)+0,"")</f>
        <v/>
      </c>
      <c r="J95" s="25" t="str">
        <f>IFERROR(MID($D95,10,7)+0,"")</f>
        <v/>
      </c>
      <c r="K95" s="25" t="str">
        <f>IFERROR(MID($D95,19,7)+0,"")</f>
        <v/>
      </c>
      <c r="L95" s="25" t="str">
        <f>IFERROR(MID($D95,28,7)+0,"")</f>
        <v/>
      </c>
      <c r="M95" s="25" t="str">
        <f>IF(IFERROR(MID($Q95,1,7)+0,"")&lt;1130000,IF(INDEX(C:C,MATCH(LEFT(Q95,7)+0,I:I,0))&lt;1130000,"",INDEX(C:C,MATCH(LEFT(Q95,7)+0,I:I,0))),IFERROR(MID($Q95,1,7)+0,""))</f>
        <v/>
      </c>
      <c r="N95" s="25" t="str">
        <f>IF(IFERROR(MID($Q95,10,7)+0,"")&lt;1130000,"",IFERROR(MID($Q95,10,7)+0,""))</f>
        <v/>
      </c>
      <c r="O95" s="25" t="str">
        <f>IF(IFERROR(MID($Q95,19,7)+0,"")&lt;1130000,"",IFERROR(MID($Q95,19,7)+0,""))</f>
        <v/>
      </c>
      <c r="P95" s="25" t="str">
        <f>IF(M95="","",IF(N95="",M95,M95&amp;", "&amp;N95))</f>
        <v/>
      </c>
      <c r="Q95" s="25"/>
      <c r="R95" s="25"/>
      <c r="S95" s="35" t="s">
        <v>23</v>
      </c>
      <c r="T95" s="34" t="s">
        <v>24</v>
      </c>
      <c r="U95" s="185">
        <v>216.97</v>
      </c>
      <c r="V95" s="188">
        <v>216.97</v>
      </c>
      <c r="W95" s="189">
        <v>216.97</v>
      </c>
      <c r="X95" s="31">
        <v>216.97</v>
      </c>
      <c r="Y95" s="90">
        <v>0</v>
      </c>
      <c r="Z95" s="31">
        <f>IF(OR(S95="VLD MLC components",S95="VLD MLC pipes",S95="VLD PEX components",S95="VLD PEX pipes",S95="VLD PHC components",S95="VLD PHC pipes",S95="Controls VLD"),"По запросу",X95)</f>
        <v>216.97</v>
      </c>
      <c r="AA95" s="63">
        <f>ROUND(X95/1.2,3)</f>
        <v>180.80799999999999</v>
      </c>
      <c r="AB95" s="23">
        <v>180.80799999999999</v>
      </c>
      <c r="AC95" s="190">
        <f>IFERROR(ROUND(AA95/AB95-1,2),"")</f>
        <v>0</v>
      </c>
      <c r="AD95" s="25">
        <v>0.115</v>
      </c>
      <c r="AE95" s="25">
        <v>5.9500000000000004E-4</v>
      </c>
      <c r="AF95" s="25">
        <v>0</v>
      </c>
      <c r="AG95" s="25" t="s">
        <v>22</v>
      </c>
      <c r="AH95" s="25">
        <v>0</v>
      </c>
      <c r="AI95" s="25">
        <v>0</v>
      </c>
      <c r="AJ95" s="25" t="s">
        <v>20</v>
      </c>
      <c r="AK95" s="42" t="s">
        <v>19</v>
      </c>
      <c r="AL95" s="25" t="s">
        <v>20</v>
      </c>
      <c r="AM95" s="25">
        <v>640</v>
      </c>
      <c r="AN95" s="25">
        <v>780</v>
      </c>
      <c r="AO95" s="25">
        <v>780</v>
      </c>
      <c r="AP95" s="25">
        <v>580</v>
      </c>
      <c r="AQ95" s="25">
        <v>73.599999999999994</v>
      </c>
      <c r="AR95" s="94">
        <v>0.35287200000000002</v>
      </c>
      <c r="AS95" s="157" t="s">
        <v>22</v>
      </c>
      <c r="AT95" s="93" t="s">
        <v>22</v>
      </c>
      <c r="AU95" s="92" t="s">
        <v>22</v>
      </c>
      <c r="AV95" s="91" t="s">
        <v>152</v>
      </c>
      <c r="AW95" s="92" t="s">
        <v>152</v>
      </c>
      <c r="AX95" s="92" t="s">
        <v>48</v>
      </c>
      <c r="AY95" s="91" t="s">
        <v>152</v>
      </c>
      <c r="AZ95" s="23"/>
      <c r="BA95" s="25" t="s">
        <v>6674</v>
      </c>
      <c r="BB95" t="s">
        <v>25</v>
      </c>
      <c r="BC95" t="e">
        <v>#N/A</v>
      </c>
      <c r="BD95" t="e">
        <f>IF(Z95=BC95,"OK")</f>
        <v>#N/A</v>
      </c>
      <c r="BE95">
        <v>0.115</v>
      </c>
      <c r="BF95">
        <v>5.9500000000000004E-4</v>
      </c>
      <c r="BG95">
        <v>780</v>
      </c>
      <c r="BH95">
        <v>780</v>
      </c>
      <c r="BI95">
        <v>580</v>
      </c>
      <c r="BJ95">
        <v>73.599999999999994</v>
      </c>
      <c r="BK95">
        <v>0.35287200000000002</v>
      </c>
      <c r="BN95" s="183"/>
    </row>
    <row r="96" spans="1:66" ht="25.5" x14ac:dyDescent="0.25">
      <c r="A96" s="1"/>
      <c r="B96" s="94">
        <v>92</v>
      </c>
      <c r="C96" s="43">
        <v>1009228</v>
      </c>
      <c r="D96" s="37" t="s">
        <v>22</v>
      </c>
      <c r="E96" s="27" t="s">
        <v>6673</v>
      </c>
      <c r="F96" s="151" t="s">
        <v>655</v>
      </c>
      <c r="G96" s="41"/>
      <c r="H96" s="46" t="str">
        <f>IFERROR(IFERROR(IF(SEARCH("Usystems",$E96)&gt;0,"Usystems"),IF(SEARCH("RIIFO",$E96)&gt;0,"RIIFO","Uponor")),"Uponor")</f>
        <v>Uponor</v>
      </c>
      <c r="I96" s="25" t="str">
        <f>IFERROR(MID($D96,1,7)+0,"")</f>
        <v/>
      </c>
      <c r="J96" s="25" t="str">
        <f>IFERROR(MID($D96,10,7)+0,"")</f>
        <v/>
      </c>
      <c r="K96" s="25" t="str">
        <f>IFERROR(MID($D96,19,7)+0,"")</f>
        <v/>
      </c>
      <c r="L96" s="25" t="str">
        <f>IFERROR(MID($D96,28,7)+0,"")</f>
        <v/>
      </c>
      <c r="M96" s="25">
        <f>IF(IFERROR(MID($Q96,1,7)+0,"")&lt;1130000,IF(INDEX(C:C,MATCH(LEFT(Q96,7)+0,I:I,0))&lt;1130000,"",INDEX(C:C,MATCH(LEFT(Q96,7)+0,I:I,0))),IFERROR(MID($Q96,1,7)+0,""))</f>
        <v>1136613</v>
      </c>
      <c r="N96" s="25" t="str">
        <f>IF(IFERROR(MID($Q96,10,7)+0,"")&lt;1130000,"",IFERROR(MID($Q96,10,7)+0,""))</f>
        <v/>
      </c>
      <c r="O96" s="25" t="str">
        <f>IF(IFERROR(MID($Q96,19,7)+0,"")&lt;1130000,"",IFERROR(MID($Q96,19,7)+0,""))</f>
        <v/>
      </c>
      <c r="P96" s="25">
        <f>IF(M96="","",IF(N96="",M96,M96&amp;", "&amp;N96))</f>
        <v>1136613</v>
      </c>
      <c r="Q96" s="25">
        <v>1136613</v>
      </c>
      <c r="R96" s="25"/>
      <c r="S96" s="35" t="s">
        <v>23</v>
      </c>
      <c r="T96" s="34" t="s">
        <v>24</v>
      </c>
      <c r="U96" s="185">
        <v>299.79000000000002</v>
      </c>
      <c r="V96" s="188">
        <v>299.79000000000002</v>
      </c>
      <c r="W96" s="189">
        <v>299.79000000000002</v>
      </c>
      <c r="X96" s="31">
        <v>299.79000000000002</v>
      </c>
      <c r="Y96" s="90">
        <v>0</v>
      </c>
      <c r="Z96" s="31">
        <f>IF(OR(S96="VLD MLC components",S96="VLD MLC pipes",S96="VLD PEX components",S96="VLD PEX pipes",S96="VLD PHC components",S96="VLD PHC pipes",S96="Controls VLD"),"По запросу",X96)</f>
        <v>299.79000000000002</v>
      </c>
      <c r="AA96" s="63">
        <f>ROUND(X96/1.2,3)</f>
        <v>249.82499999999999</v>
      </c>
      <c r="AB96" s="23">
        <v>249.82499999999999</v>
      </c>
      <c r="AC96" s="190">
        <f>IFERROR(ROUND(AA96/AB96-1,2),"")</f>
        <v>0</v>
      </c>
      <c r="AD96" s="25">
        <v>0.115</v>
      </c>
      <c r="AE96" s="25">
        <v>8.2700000000000004E-4</v>
      </c>
      <c r="AF96" s="25">
        <v>0</v>
      </c>
      <c r="AG96" s="25" t="s">
        <v>22</v>
      </c>
      <c r="AH96" s="25">
        <v>0</v>
      </c>
      <c r="AI96" s="25">
        <v>0</v>
      </c>
      <c r="AJ96" s="25" t="s">
        <v>20</v>
      </c>
      <c r="AK96" s="42" t="s">
        <v>19</v>
      </c>
      <c r="AL96" s="25" t="s">
        <v>20</v>
      </c>
      <c r="AM96" s="25">
        <v>120</v>
      </c>
      <c r="AN96" s="25">
        <v>780</v>
      </c>
      <c r="AO96" s="25">
        <v>780</v>
      </c>
      <c r="AP96" s="25">
        <v>155</v>
      </c>
      <c r="AQ96" s="25">
        <v>13.8</v>
      </c>
      <c r="AR96" s="94">
        <v>9.4301999999999997E-2</v>
      </c>
      <c r="AS96" s="157" t="s">
        <v>22</v>
      </c>
      <c r="AT96" s="93" t="s">
        <v>22</v>
      </c>
      <c r="AU96" s="92" t="s">
        <v>22</v>
      </c>
      <c r="AV96" s="91" t="s">
        <v>152</v>
      </c>
      <c r="AW96" s="92" t="s">
        <v>48</v>
      </c>
      <c r="AX96" s="92" t="s">
        <v>48</v>
      </c>
      <c r="AY96" s="91" t="s">
        <v>152</v>
      </c>
      <c r="AZ96" s="23"/>
      <c r="BA96" s="25" t="s">
        <v>6669</v>
      </c>
      <c r="BB96" t="s">
        <v>25</v>
      </c>
      <c r="BC96" t="e">
        <v>#N/A</v>
      </c>
      <c r="BD96" t="e">
        <f>IF(Z96=BC96,"OK")</f>
        <v>#N/A</v>
      </c>
      <c r="BE96">
        <v>0.115</v>
      </c>
      <c r="BF96">
        <v>8.2700000000000004E-4</v>
      </c>
      <c r="BG96">
        <v>780</v>
      </c>
      <c r="BH96">
        <v>780</v>
      </c>
      <c r="BI96">
        <v>155</v>
      </c>
      <c r="BJ96">
        <v>13.8</v>
      </c>
      <c r="BK96">
        <v>9.4301999999999997E-2</v>
      </c>
      <c r="BN96" s="183"/>
    </row>
    <row r="97" spans="1:66" ht="25.5" x14ac:dyDescent="0.25">
      <c r="A97" s="1"/>
      <c r="B97" s="94">
        <v>93</v>
      </c>
      <c r="C97" s="43">
        <v>1009230</v>
      </c>
      <c r="D97" s="37" t="s">
        <v>22</v>
      </c>
      <c r="E97" s="27" t="s">
        <v>6672</v>
      </c>
      <c r="F97" s="151" t="s">
        <v>655</v>
      </c>
      <c r="G97" s="41"/>
      <c r="H97" s="46" t="str">
        <f>IFERROR(IFERROR(IF(SEARCH("Usystems",$E97)&gt;0,"Usystems"),IF(SEARCH("RIIFO",$E97)&gt;0,"RIIFO","Uponor")),"Uponor")</f>
        <v>Uponor</v>
      </c>
      <c r="I97" s="25" t="str">
        <f>IFERROR(MID($D97,1,7)+0,"")</f>
        <v/>
      </c>
      <c r="J97" s="25" t="str">
        <f>IFERROR(MID($D97,10,7)+0,"")</f>
        <v/>
      </c>
      <c r="K97" s="25" t="str">
        <f>IFERROR(MID($D97,19,7)+0,"")</f>
        <v/>
      </c>
      <c r="L97" s="25" t="str">
        <f>IFERROR(MID($D97,28,7)+0,"")</f>
        <v/>
      </c>
      <c r="M97" s="25">
        <f>IF(IFERROR(MID($Q97,1,7)+0,"")&lt;1130000,IF(INDEX(C:C,MATCH(LEFT(Q97,7)+0,I:I,0))&lt;1130000,"",INDEX(C:C,MATCH(LEFT(Q97,7)+0,I:I,0))),IFERROR(MID($Q97,1,7)+0,""))</f>
        <v>1136997</v>
      </c>
      <c r="N97" s="25" t="str">
        <f>IF(IFERROR(MID($Q97,10,7)+0,"")&lt;1130000,"",IFERROR(MID($Q97,10,7)+0,""))</f>
        <v/>
      </c>
      <c r="O97" s="25" t="str">
        <f>IF(IFERROR(MID($Q97,19,7)+0,"")&lt;1130000,"",IFERROR(MID($Q97,19,7)+0,""))</f>
        <v/>
      </c>
      <c r="P97" s="25">
        <f>IF(M97="","",IF(N97="",M97,M97&amp;", "&amp;N97))</f>
        <v>1136997</v>
      </c>
      <c r="Q97" s="25">
        <v>1136997</v>
      </c>
      <c r="R97" s="25"/>
      <c r="S97" s="35" t="s">
        <v>23</v>
      </c>
      <c r="T97" s="34" t="s">
        <v>24</v>
      </c>
      <c r="U97" s="185">
        <v>299.79000000000002</v>
      </c>
      <c r="V97" s="188">
        <v>299.79000000000002</v>
      </c>
      <c r="W97" s="189">
        <v>535</v>
      </c>
      <c r="X97" s="31">
        <v>535</v>
      </c>
      <c r="Y97" s="90">
        <v>0</v>
      </c>
      <c r="Z97" s="31">
        <f>IF(OR(S97="VLD MLC components",S97="VLD MLC pipes",S97="VLD PEX components",S97="VLD PEX pipes",S97="VLD PHC components",S97="VLD PHC pipes",S97="Controls VLD"),"По запросу",X97)</f>
        <v>535</v>
      </c>
      <c r="AA97" s="63">
        <f>ROUND(X97/1.2,3)</f>
        <v>445.83300000000003</v>
      </c>
      <c r="AB97" s="23">
        <v>445.83300000000003</v>
      </c>
      <c r="AC97" s="190">
        <f>IFERROR(ROUND(AA97/AB97-1,2),"")</f>
        <v>0</v>
      </c>
      <c r="AD97" s="25">
        <v>0.115</v>
      </c>
      <c r="AE97" s="25">
        <v>7.3300000000000004E-4</v>
      </c>
      <c r="AF97" s="25">
        <v>240</v>
      </c>
      <c r="AG97" s="25">
        <v>240</v>
      </c>
      <c r="AH97" s="25">
        <v>240</v>
      </c>
      <c r="AI97" s="25">
        <v>240</v>
      </c>
      <c r="AJ97" s="25" t="s">
        <v>20</v>
      </c>
      <c r="AK97" s="42" t="s">
        <v>19</v>
      </c>
      <c r="AL97" s="25" t="s">
        <v>20</v>
      </c>
      <c r="AM97" s="25">
        <v>240</v>
      </c>
      <c r="AN97" s="25">
        <v>780</v>
      </c>
      <c r="AO97" s="25">
        <v>275</v>
      </c>
      <c r="AP97" s="25">
        <v>780</v>
      </c>
      <c r="AQ97" s="25">
        <v>27.6</v>
      </c>
      <c r="AR97" s="94">
        <v>0.16730999999999999</v>
      </c>
      <c r="AS97" s="157" t="s">
        <v>22</v>
      </c>
      <c r="AT97" s="93" t="s">
        <v>22</v>
      </c>
      <c r="AU97" s="92" t="s">
        <v>22</v>
      </c>
      <c r="AV97" s="91" t="s">
        <v>152</v>
      </c>
      <c r="AW97" s="92" t="s">
        <v>48</v>
      </c>
      <c r="AX97" s="92" t="s">
        <v>48</v>
      </c>
      <c r="AY97" s="91" t="s">
        <v>152</v>
      </c>
      <c r="AZ97" s="23"/>
      <c r="BA97" s="25" t="s">
        <v>6669</v>
      </c>
      <c r="BB97" t="s">
        <v>25</v>
      </c>
      <c r="BC97" t="e">
        <v>#N/A</v>
      </c>
      <c r="BD97" t="e">
        <f>IF(Z97=BC97,"OK")</f>
        <v>#N/A</v>
      </c>
      <c r="BE97">
        <v>0.115</v>
      </c>
      <c r="BF97">
        <v>7.3300000000000004E-4</v>
      </c>
      <c r="BG97">
        <v>780</v>
      </c>
      <c r="BH97">
        <v>275</v>
      </c>
      <c r="BI97">
        <v>780</v>
      </c>
      <c r="BJ97">
        <v>27.6</v>
      </c>
      <c r="BK97">
        <v>0.16730999999999999</v>
      </c>
      <c r="BN97" s="183"/>
    </row>
    <row r="98" spans="1:66" ht="25.5" x14ac:dyDescent="0.25">
      <c r="A98" s="1"/>
      <c r="B98" s="94">
        <v>94</v>
      </c>
      <c r="C98" s="43">
        <v>1009231</v>
      </c>
      <c r="D98" s="37" t="s">
        <v>22</v>
      </c>
      <c r="E98" s="27" t="s">
        <v>6671</v>
      </c>
      <c r="F98" s="151" t="s">
        <v>655</v>
      </c>
      <c r="G98" s="41" t="s">
        <v>585</v>
      </c>
      <c r="H98" s="46" t="str">
        <f>IFERROR(IFERROR(IF(SEARCH("Usystems",$E98)&gt;0,"Usystems"),IF(SEARCH("RIIFO",$E98)&gt;0,"RIIFO","Uponor")),"Uponor")</f>
        <v>Uponor</v>
      </c>
      <c r="I98" s="25" t="str">
        <f>IFERROR(MID($D98,1,7)+0,"")</f>
        <v/>
      </c>
      <c r="J98" s="25" t="str">
        <f>IFERROR(MID($D98,10,7)+0,"")</f>
        <v/>
      </c>
      <c r="K98" s="25" t="str">
        <f>IFERROR(MID($D98,19,7)+0,"")</f>
        <v/>
      </c>
      <c r="L98" s="25" t="str">
        <f>IFERROR(MID($D98,28,7)+0,"")</f>
        <v/>
      </c>
      <c r="M98" s="25">
        <f>IF(IFERROR(MID($Q98,1,7)+0,"")&lt;1130000,IF(INDEX(C:C,MATCH(LEFT(Q98,7)+0,I:I,0))&lt;1130000,"",INDEX(C:C,MATCH(LEFT(Q98,7)+0,I:I,0))),IFERROR(MID($Q98,1,7)+0,""))</f>
        <v>1136998</v>
      </c>
      <c r="N98" s="25" t="str">
        <f>IF(IFERROR(MID($Q98,10,7)+0,"")&lt;1130000,"",IFERROR(MID($Q98,10,7)+0,""))</f>
        <v/>
      </c>
      <c r="O98" s="25" t="str">
        <f>IF(IFERROR(MID($Q98,19,7)+0,"")&lt;1130000,"",IFERROR(MID($Q98,19,7)+0,""))</f>
        <v/>
      </c>
      <c r="P98" s="25">
        <f>IF(M98="","",IF(N98="",M98,M98&amp;", "&amp;N98))</f>
        <v>1136998</v>
      </c>
      <c r="Q98" s="25">
        <v>1136998</v>
      </c>
      <c r="R98" s="25"/>
      <c r="S98" s="35" t="s">
        <v>23</v>
      </c>
      <c r="T98" s="34" t="s">
        <v>24</v>
      </c>
      <c r="U98" s="185">
        <v>299.79000000000002</v>
      </c>
      <c r="V98" s="188">
        <v>299.79000000000002</v>
      </c>
      <c r="W98" s="189">
        <v>427</v>
      </c>
      <c r="X98" s="31">
        <v>427</v>
      </c>
      <c r="Y98" s="90">
        <v>0</v>
      </c>
      <c r="Z98" s="31">
        <f>IF(OR(S98="VLD MLC components",S98="VLD MLC pipes",S98="VLD PEX components",S98="VLD PEX pipes",S98="VLD PHC components",S98="VLD PHC pipes",S98="Controls VLD"),"По запросу",X98)</f>
        <v>427</v>
      </c>
      <c r="AA98" s="63">
        <f>ROUND(X98/1.2,3)</f>
        <v>355.83300000000003</v>
      </c>
      <c r="AB98" s="23">
        <v>355.83300000000003</v>
      </c>
      <c r="AC98" s="190">
        <f>IFERROR(ROUND(AA98/AB98-1,2),"")</f>
        <v>0</v>
      </c>
      <c r="AD98" s="25">
        <v>0.115</v>
      </c>
      <c r="AE98" s="25">
        <v>1.067E-3</v>
      </c>
      <c r="AF98" s="25">
        <v>19200</v>
      </c>
      <c r="AG98" s="25">
        <v>19200</v>
      </c>
      <c r="AH98" s="25">
        <v>19200</v>
      </c>
      <c r="AI98" s="25">
        <v>19200</v>
      </c>
      <c r="AJ98" s="25" t="s">
        <v>20</v>
      </c>
      <c r="AK98" s="22" t="s">
        <v>20</v>
      </c>
      <c r="AL98" s="25" t="s">
        <v>20</v>
      </c>
      <c r="AM98" s="25">
        <v>480</v>
      </c>
      <c r="AN98" s="25">
        <v>950</v>
      </c>
      <c r="AO98" s="25">
        <v>380</v>
      </c>
      <c r="AP98" s="25">
        <v>950</v>
      </c>
      <c r="AQ98" s="25">
        <v>55.2</v>
      </c>
      <c r="AR98" s="94">
        <v>0.34294999999999998</v>
      </c>
      <c r="AS98" s="157" t="s">
        <v>22</v>
      </c>
      <c r="AT98" s="93" t="s">
        <v>22</v>
      </c>
      <c r="AU98" s="92" t="s">
        <v>22</v>
      </c>
      <c r="AV98" s="91" t="s">
        <v>152</v>
      </c>
      <c r="AW98" s="92" t="s">
        <v>48</v>
      </c>
      <c r="AX98" s="92" t="s">
        <v>48</v>
      </c>
      <c r="AY98" s="91" t="s">
        <v>152</v>
      </c>
      <c r="AZ98" s="23"/>
      <c r="BA98" s="25" t="s">
        <v>6669</v>
      </c>
      <c r="BB98" t="s">
        <v>48</v>
      </c>
      <c r="BC98">
        <v>427</v>
      </c>
      <c r="BD98" t="str">
        <f>IF(Z98=BC98,"OK")</f>
        <v>OK</v>
      </c>
      <c r="BE98">
        <v>0.115</v>
      </c>
      <c r="BF98">
        <v>1.067E-3</v>
      </c>
      <c r="BG98">
        <v>950</v>
      </c>
      <c r="BH98">
        <v>380</v>
      </c>
      <c r="BI98">
        <v>950</v>
      </c>
      <c r="BJ98">
        <v>55.2</v>
      </c>
      <c r="BK98">
        <v>0.34294999999999998</v>
      </c>
      <c r="BN98" s="183"/>
    </row>
    <row r="99" spans="1:66" ht="25.5" x14ac:dyDescent="0.25">
      <c r="A99" s="1"/>
      <c r="B99" s="94">
        <v>95</v>
      </c>
      <c r="C99" s="43">
        <v>1009232</v>
      </c>
      <c r="D99" s="38"/>
      <c r="E99" s="36" t="s">
        <v>6670</v>
      </c>
      <c r="F99" s="151" t="s">
        <v>652</v>
      </c>
      <c r="G99" s="41"/>
      <c r="H99" s="46" t="str">
        <f>IFERROR(IFERROR(IF(SEARCH("Usystems",$E99)&gt;0,"Usystems"),IF(SEARCH("RIIFO",$E99)&gt;0,"RIIFO","Uponor")),"Uponor")</f>
        <v>Uponor</v>
      </c>
      <c r="I99" s="25" t="str">
        <f>IFERROR(MID($D99,1,7)+0,"")</f>
        <v/>
      </c>
      <c r="J99" s="25" t="str">
        <f>IFERROR(MID($D99,10,7)+0,"")</f>
        <v/>
      </c>
      <c r="K99" s="25" t="str">
        <f>IFERROR(MID($D99,19,7)+0,"")</f>
        <v/>
      </c>
      <c r="L99" s="25" t="str">
        <f>IFERROR(MID($D99,28,7)+0,"")</f>
        <v/>
      </c>
      <c r="M99" s="25">
        <f>IF(IFERROR(MID($Q99,1,7)+0,"")&lt;1130000,IF(INDEX(C:C,MATCH(LEFT(Q99,7)+0,I:I,0))&lt;1130000,"",INDEX(C:C,MATCH(LEFT(Q99,7)+0,I:I,0))),IFERROR(MID($Q99,1,7)+0,""))</f>
        <v>1136614</v>
      </c>
      <c r="N99" s="25" t="str">
        <f>IF(IFERROR(MID($Q99,10,7)+0,"")&lt;1130000,"",IFERROR(MID($Q99,10,7)+0,""))</f>
        <v/>
      </c>
      <c r="O99" s="25" t="str">
        <f>IF(IFERROR(MID($Q99,19,7)+0,"")&lt;1130000,"",IFERROR(MID($Q99,19,7)+0,""))</f>
        <v/>
      </c>
      <c r="P99" s="25">
        <f>IF(M99="","",IF(N99="",M99,M99&amp;", "&amp;N99))</f>
        <v>1136614</v>
      </c>
      <c r="Q99" s="25">
        <v>1136614</v>
      </c>
      <c r="R99" s="25"/>
      <c r="S99" s="35" t="s">
        <v>23</v>
      </c>
      <c r="T99" s="34" t="s">
        <v>24</v>
      </c>
      <c r="U99" s="185">
        <v>299.79000000000002</v>
      </c>
      <c r="V99" s="188">
        <v>299.79000000000002</v>
      </c>
      <c r="W99" s="189">
        <v>299.79000000000002</v>
      </c>
      <c r="X99" s="31">
        <v>299.79000000000002</v>
      </c>
      <c r="Y99" s="90">
        <v>0</v>
      </c>
      <c r="Z99" s="31">
        <f>IF(OR(S99="VLD MLC components",S99="VLD MLC pipes",S99="VLD PEX components",S99="VLD PEX pipes",S99="VLD PHC components",S99="VLD PHC pipes",S99="Controls VLD"),"По запросу",X99)</f>
        <v>299.79000000000002</v>
      </c>
      <c r="AA99" s="63">
        <f>ROUND(X99/1.2,3)</f>
        <v>249.82499999999999</v>
      </c>
      <c r="AB99" s="23">
        <v>249.82499999999999</v>
      </c>
      <c r="AC99" s="190">
        <f>IFERROR(ROUND(AA99/AB99-1,2),"")</f>
        <v>0</v>
      </c>
      <c r="AD99" s="25">
        <v>0.11</v>
      </c>
      <c r="AE99" s="25">
        <v>6.4700000000000001E-4</v>
      </c>
      <c r="AF99" s="25">
        <v>0</v>
      </c>
      <c r="AG99" s="25" t="s">
        <v>22</v>
      </c>
      <c r="AH99" s="25">
        <v>0</v>
      </c>
      <c r="AI99" s="25">
        <v>0</v>
      </c>
      <c r="AJ99" s="25" t="s">
        <v>20</v>
      </c>
      <c r="AK99" s="42" t="s">
        <v>19</v>
      </c>
      <c r="AL99" s="25" t="s">
        <v>20</v>
      </c>
      <c r="AM99" s="25">
        <v>1000</v>
      </c>
      <c r="AN99" s="25">
        <v>1040</v>
      </c>
      <c r="AO99" s="25">
        <v>1040</v>
      </c>
      <c r="AP99" s="25">
        <v>620</v>
      </c>
      <c r="AQ99" s="25">
        <v>110</v>
      </c>
      <c r="AR99" s="94">
        <v>0.67059199999999997</v>
      </c>
      <c r="AS99" s="157" t="s">
        <v>22</v>
      </c>
      <c r="AT99" s="93" t="s">
        <v>22</v>
      </c>
      <c r="AU99" s="92" t="s">
        <v>22</v>
      </c>
      <c r="AV99" s="91" t="s">
        <v>152</v>
      </c>
      <c r="AW99" s="92" t="s">
        <v>48</v>
      </c>
      <c r="AX99" s="92" t="s">
        <v>48</v>
      </c>
      <c r="AY99" s="91" t="s">
        <v>152</v>
      </c>
      <c r="AZ99" s="23"/>
      <c r="BA99" s="25" t="s">
        <v>6669</v>
      </c>
      <c r="BB99" t="s">
        <v>25</v>
      </c>
      <c r="BC99" t="e">
        <v>#N/A</v>
      </c>
      <c r="BD99" t="e">
        <f>IF(Z99=BC99,"OK")</f>
        <v>#N/A</v>
      </c>
      <c r="BE99">
        <v>0.11</v>
      </c>
      <c r="BF99">
        <v>6.4700000000000001E-4</v>
      </c>
      <c r="BG99">
        <v>1040</v>
      </c>
      <c r="BH99">
        <v>1040</v>
      </c>
      <c r="BI99">
        <v>620</v>
      </c>
      <c r="BJ99">
        <v>110</v>
      </c>
      <c r="BK99">
        <v>0.67059199999999997</v>
      </c>
      <c r="BN99" s="183"/>
    </row>
    <row r="100" spans="1:66" ht="25.5" x14ac:dyDescent="0.25">
      <c r="A100" s="1"/>
      <c r="B100" s="94">
        <v>96</v>
      </c>
      <c r="C100" s="43">
        <v>1062887</v>
      </c>
      <c r="D100" s="25"/>
      <c r="E100" s="27" t="s">
        <v>6668</v>
      </c>
      <c r="F100" s="151" t="s">
        <v>655</v>
      </c>
      <c r="G100" s="41"/>
      <c r="H100" s="46" t="str">
        <f>IFERROR(IFERROR(IF(SEARCH("Usystems",$E100)&gt;0,"Usystems"),IF(SEARCH("RIIFO",$E100)&gt;0,"RIIFO","Uponor")),"Uponor")</f>
        <v>Uponor</v>
      </c>
      <c r="I100" s="25" t="str">
        <f>IFERROR(MID($D100,1,7)+0,"")</f>
        <v/>
      </c>
      <c r="J100" s="25" t="str">
        <f>IFERROR(MID($D100,10,7)+0,"")</f>
        <v/>
      </c>
      <c r="K100" s="25" t="str">
        <f>IFERROR(MID($D100,19,7)+0,"")</f>
        <v/>
      </c>
      <c r="L100" s="25" t="str">
        <f>IFERROR(MID($D100,28,7)+0,"")</f>
        <v/>
      </c>
      <c r="M100" s="25">
        <f>IF(IFERROR(MID($Q100,1,7)+0,"")&lt;1130000,IF(INDEX(C:C,MATCH(LEFT(Q100,7)+0,I:I,0))&lt;1130000,"",INDEX(C:C,MATCH(LEFT(Q100,7)+0,I:I,0))),IFERROR(MID($Q100,1,7)+0,""))</f>
        <v>1136615</v>
      </c>
      <c r="N100" s="25" t="str">
        <f>IF(IFERROR(MID($Q100,10,7)+0,"")&lt;1130000,"",IFERROR(MID($Q100,10,7)+0,""))</f>
        <v/>
      </c>
      <c r="O100" s="25" t="str">
        <f>IF(IFERROR(MID($Q100,19,7)+0,"")&lt;1130000,"",IFERROR(MID($Q100,19,7)+0,""))</f>
        <v/>
      </c>
      <c r="P100" s="25">
        <f>IF(M100="","",IF(N100="",M100,M100&amp;", "&amp;N100))</f>
        <v>1136615</v>
      </c>
      <c r="Q100" s="25">
        <v>1136615</v>
      </c>
      <c r="R100" s="25"/>
      <c r="S100" s="35" t="s">
        <v>23</v>
      </c>
      <c r="T100" s="34" t="s">
        <v>24</v>
      </c>
      <c r="U100" s="185">
        <v>484.82</v>
      </c>
      <c r="V100" s="188">
        <v>484.82</v>
      </c>
      <c r="W100" s="189">
        <v>484.82</v>
      </c>
      <c r="X100" s="31">
        <v>484.82</v>
      </c>
      <c r="Y100" s="90">
        <v>0</v>
      </c>
      <c r="Z100" s="31">
        <f>IF(OR(S100="VLD MLC components",S100="VLD MLC pipes",S100="VLD PEX components",S100="VLD PEX pipes",S100="VLD PHC components",S100="VLD PHC pipes",S100="Controls VLD"),"По запросу",X100)</f>
        <v>484.82</v>
      </c>
      <c r="AA100" s="63">
        <f>ROUND(X100/1.2,3)</f>
        <v>404.017</v>
      </c>
      <c r="AB100" s="23">
        <v>404.017</v>
      </c>
      <c r="AC100" s="190">
        <f>IFERROR(ROUND(AA100/AB100-1,2),"")</f>
        <v>0</v>
      </c>
      <c r="AD100" s="25">
        <v>0.16800000000000001</v>
      </c>
      <c r="AE100" s="25">
        <v>2.1329999999999999E-3</v>
      </c>
      <c r="AF100" s="25">
        <v>0</v>
      </c>
      <c r="AG100" s="25" t="s">
        <v>22</v>
      </c>
      <c r="AH100" s="25">
        <v>0</v>
      </c>
      <c r="AI100" s="25">
        <v>0</v>
      </c>
      <c r="AJ100" s="25" t="s">
        <v>20</v>
      </c>
      <c r="AK100" s="42" t="s">
        <v>19</v>
      </c>
      <c r="AL100" s="25" t="s">
        <v>20</v>
      </c>
      <c r="AM100" s="25">
        <v>60</v>
      </c>
      <c r="AN100" s="25">
        <v>800</v>
      </c>
      <c r="AO100" s="25">
        <v>800</v>
      </c>
      <c r="AP100" s="25">
        <v>160</v>
      </c>
      <c r="AQ100" s="25">
        <v>10.08</v>
      </c>
      <c r="AR100" s="94">
        <v>0.1024</v>
      </c>
      <c r="AS100" s="157" t="s">
        <v>22</v>
      </c>
      <c r="AT100" s="93" t="s">
        <v>22</v>
      </c>
      <c r="AU100" s="92" t="s">
        <v>22</v>
      </c>
      <c r="AV100" s="91" t="s">
        <v>152</v>
      </c>
      <c r="AW100" s="92" t="s">
        <v>48</v>
      </c>
      <c r="AX100" s="92" t="s">
        <v>48</v>
      </c>
      <c r="AY100" s="91" t="s">
        <v>152</v>
      </c>
      <c r="AZ100" s="23"/>
      <c r="BA100" s="25" t="s">
        <v>6663</v>
      </c>
      <c r="BB100" t="s">
        <v>25</v>
      </c>
      <c r="BC100" t="e">
        <v>#N/A</v>
      </c>
      <c r="BD100" t="e">
        <f>IF(Z100=BC100,"OK")</f>
        <v>#N/A</v>
      </c>
      <c r="BE100">
        <v>0.16800000000000001</v>
      </c>
      <c r="BF100">
        <v>2.1329999999999999E-3</v>
      </c>
      <c r="BG100">
        <v>800</v>
      </c>
      <c r="BH100">
        <v>800</v>
      </c>
      <c r="BI100">
        <v>160</v>
      </c>
      <c r="BJ100">
        <v>10.08</v>
      </c>
      <c r="BK100">
        <v>0.1024</v>
      </c>
      <c r="BN100" s="183"/>
    </row>
    <row r="101" spans="1:66" ht="38.25" x14ac:dyDescent="0.25">
      <c r="A101" s="1"/>
      <c r="B101" s="94">
        <v>97</v>
      </c>
      <c r="C101" s="43">
        <v>1062888</v>
      </c>
      <c r="D101" s="25"/>
      <c r="E101" s="27" t="s">
        <v>6667</v>
      </c>
      <c r="F101" s="151" t="s">
        <v>655</v>
      </c>
      <c r="G101" s="41" t="s">
        <v>29</v>
      </c>
      <c r="H101" s="46" t="str">
        <f>IFERROR(IFERROR(IF(SEARCH("Usystems",$E101)&gt;0,"Usystems"),IF(SEARCH("RIIFO",$E101)&gt;0,"RIIFO","Uponor")),"Uponor")</f>
        <v>Uponor</v>
      </c>
      <c r="I101" s="25" t="str">
        <f>IFERROR(MID($D101,1,7)+0,"")</f>
        <v/>
      </c>
      <c r="J101" s="25" t="str">
        <f>IFERROR(MID($D101,10,7)+0,"")</f>
        <v/>
      </c>
      <c r="K101" s="25" t="str">
        <f>IFERROR(MID($D101,19,7)+0,"")</f>
        <v/>
      </c>
      <c r="L101" s="25" t="str">
        <f>IFERROR(MID($D101,28,7)+0,"")</f>
        <v/>
      </c>
      <c r="M101" s="25">
        <f>IF(IFERROR(MID($Q101,1,7)+0,"")&lt;1130000,IF(INDEX(C:C,MATCH(LEFT(Q101,7)+0,I:I,0))&lt;1130000,"",INDEX(C:C,MATCH(LEFT(Q101,7)+0,I:I,0))),IFERROR(MID($Q101,1,7)+0,""))</f>
        <v>1136627</v>
      </c>
      <c r="N101" s="25" t="str">
        <f>IF(IFERROR(MID($Q101,10,7)+0,"")&lt;1130000,"",IFERROR(MID($Q101,10,7)+0,""))</f>
        <v/>
      </c>
      <c r="O101" s="25" t="str">
        <f>IF(IFERROR(MID($Q101,19,7)+0,"")&lt;1130000,"",IFERROR(MID($Q101,19,7)+0,""))</f>
        <v/>
      </c>
      <c r="P101" s="25">
        <f>IF(M101="","",IF(N101="",M101,M101&amp;", "&amp;N101))</f>
        <v>1136627</v>
      </c>
      <c r="Q101" s="25">
        <v>1136627</v>
      </c>
      <c r="R101" s="25"/>
      <c r="S101" s="35" t="s">
        <v>23</v>
      </c>
      <c r="T101" s="34" t="s">
        <v>24</v>
      </c>
      <c r="U101" s="185">
        <v>484.82</v>
      </c>
      <c r="V101" s="188">
        <v>484.82</v>
      </c>
      <c r="W101" s="189">
        <v>871</v>
      </c>
      <c r="X101" s="31">
        <v>871</v>
      </c>
      <c r="Y101" s="90">
        <v>0</v>
      </c>
      <c r="Z101" s="31">
        <f>IF(OR(S101="VLD MLC components",S101="VLD MLC pipes",S101="VLD PEX components",S101="VLD PEX pipes",S101="VLD PHC components",S101="VLD PHC pipes",S101="Controls VLD"),"По запросу",X101)</f>
        <v>871</v>
      </c>
      <c r="AA101" s="63">
        <f>ROUND(X101/1.2,3)</f>
        <v>725.83299999999997</v>
      </c>
      <c r="AB101" s="23">
        <v>725.83299999999997</v>
      </c>
      <c r="AC101" s="190">
        <f>IFERROR(ROUND(AA101/AB101-1,2),"")</f>
        <v>0</v>
      </c>
      <c r="AD101" s="25">
        <v>0.16800000000000001</v>
      </c>
      <c r="AE101" s="25">
        <v>2.0730000000000002E-3</v>
      </c>
      <c r="AF101" s="25">
        <v>637</v>
      </c>
      <c r="AG101" s="25">
        <v>637</v>
      </c>
      <c r="AH101" s="25">
        <v>637</v>
      </c>
      <c r="AI101" s="25">
        <v>637</v>
      </c>
      <c r="AJ101" s="25" t="s">
        <v>20</v>
      </c>
      <c r="AK101" s="22" t="s">
        <v>20</v>
      </c>
      <c r="AL101" s="25" t="s">
        <v>20</v>
      </c>
      <c r="AM101" s="25">
        <v>220</v>
      </c>
      <c r="AN101" s="25">
        <v>800</v>
      </c>
      <c r="AO101" s="25">
        <v>800</v>
      </c>
      <c r="AP101" s="25">
        <v>600</v>
      </c>
      <c r="AQ101" s="25">
        <v>36.96</v>
      </c>
      <c r="AR101" s="94">
        <v>0.38400000000000001</v>
      </c>
      <c r="AS101" s="157">
        <v>417</v>
      </c>
      <c r="AT101" s="93" t="s">
        <v>22</v>
      </c>
      <c r="AU101" s="92" t="s">
        <v>22</v>
      </c>
      <c r="AV101" s="91" t="s">
        <v>152</v>
      </c>
      <c r="AW101" s="92" t="s">
        <v>152</v>
      </c>
      <c r="AX101" s="92" t="s">
        <v>48</v>
      </c>
      <c r="AY101" s="91" t="s">
        <v>152</v>
      </c>
      <c r="AZ101" s="23"/>
      <c r="BA101" s="25" t="s">
        <v>6666</v>
      </c>
      <c r="BB101" t="s">
        <v>25</v>
      </c>
      <c r="BC101">
        <v>871</v>
      </c>
      <c r="BD101" t="str">
        <f>IF(Z101=BC101,"OK")</f>
        <v>OK</v>
      </c>
      <c r="BE101">
        <v>0.16800000000000001</v>
      </c>
      <c r="BF101">
        <v>2.0730000000000002E-3</v>
      </c>
      <c r="BG101">
        <v>800</v>
      </c>
      <c r="BH101">
        <v>800</v>
      </c>
      <c r="BI101">
        <v>600</v>
      </c>
      <c r="BJ101">
        <v>36.96</v>
      </c>
      <c r="BK101">
        <v>0.38400000000000001</v>
      </c>
      <c r="BN101" s="183"/>
    </row>
    <row r="102" spans="1:66" ht="25.5" x14ac:dyDescent="0.25">
      <c r="A102" s="1"/>
      <c r="B102" s="94">
        <v>98</v>
      </c>
      <c r="C102" s="43">
        <v>1062889</v>
      </c>
      <c r="D102" s="25"/>
      <c r="E102" s="27" t="s">
        <v>6665</v>
      </c>
      <c r="F102" s="151" t="s">
        <v>655</v>
      </c>
      <c r="G102" s="41" t="s">
        <v>27</v>
      </c>
      <c r="H102" s="46" t="str">
        <f>IFERROR(IFERROR(IF(SEARCH("Usystems",$E102)&gt;0,"Usystems"),IF(SEARCH("RIIFO",$E102)&gt;0,"RIIFO","Uponor")),"Uponor")</f>
        <v>Uponor</v>
      </c>
      <c r="I102" s="25" t="str">
        <f>IFERROR(MID($D102,1,7)+0,"")</f>
        <v/>
      </c>
      <c r="J102" s="25" t="str">
        <f>IFERROR(MID($D102,10,7)+0,"")</f>
        <v/>
      </c>
      <c r="K102" s="25" t="str">
        <f>IFERROR(MID($D102,19,7)+0,"")</f>
        <v/>
      </c>
      <c r="L102" s="25" t="str">
        <f>IFERROR(MID($D102,28,7)+0,"")</f>
        <v/>
      </c>
      <c r="M102" s="25">
        <f>IF(IFERROR(MID($Q102,1,7)+0,"")&lt;1130000,IF(INDEX(C:C,MATCH(LEFT(Q102,7)+0,I:I,0))&lt;1130000,"",INDEX(C:C,MATCH(LEFT(Q102,7)+0,I:I,0))),IFERROR(MID($Q102,1,7)+0,""))</f>
        <v>1135977</v>
      </c>
      <c r="N102" s="25" t="str">
        <f>IF(IFERROR(MID($Q102,10,7)+0,"")&lt;1130000,"",IFERROR(MID($Q102,10,7)+0,""))</f>
        <v/>
      </c>
      <c r="O102" s="25" t="str">
        <f>IF(IFERROR(MID($Q102,19,7)+0,"")&lt;1130000,"",IFERROR(MID($Q102,19,7)+0,""))</f>
        <v/>
      </c>
      <c r="P102" s="25">
        <f>IF(M102="","",IF(N102="",M102,M102&amp;", "&amp;N102))</f>
        <v>1135977</v>
      </c>
      <c r="Q102" s="25">
        <v>1135977</v>
      </c>
      <c r="R102" s="25"/>
      <c r="S102" s="35" t="s">
        <v>23</v>
      </c>
      <c r="T102" s="34" t="s">
        <v>24</v>
      </c>
      <c r="U102" s="185">
        <v>484.82</v>
      </c>
      <c r="V102" s="188">
        <v>484.82</v>
      </c>
      <c r="W102" s="189">
        <v>901</v>
      </c>
      <c r="X102" s="31">
        <v>901</v>
      </c>
      <c r="Y102" s="90">
        <v>0</v>
      </c>
      <c r="Z102" s="31">
        <f>IF(OR(S102="VLD MLC components",S102="VLD MLC pipes",S102="VLD PEX components",S102="VLD PEX pipes",S102="VLD PHC components",S102="VLD PHC pipes",S102="Controls VLD"),"По запросу",X102)</f>
        <v>901</v>
      </c>
      <c r="AA102" s="63">
        <f>ROUND(X102/1.2,3)</f>
        <v>750.83299999999997</v>
      </c>
      <c r="AB102" s="23">
        <v>750.83299999999997</v>
      </c>
      <c r="AC102" s="190">
        <f>IFERROR(ROUND(AA102/AB102-1,2),"")</f>
        <v>0</v>
      </c>
      <c r="AD102" s="25">
        <v>0.16800000000000001</v>
      </c>
      <c r="AE102" s="25">
        <v>1.2589999999999999E-3</v>
      </c>
      <c r="AF102" s="25">
        <v>0</v>
      </c>
      <c r="AG102" s="25" t="s">
        <v>22</v>
      </c>
      <c r="AH102" s="25">
        <v>600</v>
      </c>
      <c r="AI102" s="25">
        <v>600</v>
      </c>
      <c r="AJ102" s="25" t="s">
        <v>20</v>
      </c>
      <c r="AK102" s="42" t="s">
        <v>19</v>
      </c>
      <c r="AL102" s="25" t="s">
        <v>20</v>
      </c>
      <c r="AM102" s="25">
        <v>300</v>
      </c>
      <c r="AN102" s="25">
        <v>800</v>
      </c>
      <c r="AO102" s="25">
        <v>800</v>
      </c>
      <c r="AP102" s="25">
        <v>590</v>
      </c>
      <c r="AQ102" s="25">
        <v>50.4</v>
      </c>
      <c r="AR102" s="94">
        <v>0.37759999999999999</v>
      </c>
      <c r="AS102" s="157" t="s">
        <v>22</v>
      </c>
      <c r="AT102" s="93" t="s">
        <v>22</v>
      </c>
      <c r="AU102" s="92" t="s">
        <v>22</v>
      </c>
      <c r="AV102" s="91" t="s">
        <v>152</v>
      </c>
      <c r="AW102" s="92" t="s">
        <v>48</v>
      </c>
      <c r="AX102" s="92" t="s">
        <v>48</v>
      </c>
      <c r="AY102" s="91" t="s">
        <v>152</v>
      </c>
      <c r="AZ102" s="23"/>
      <c r="BA102" s="25" t="s">
        <v>6663</v>
      </c>
      <c r="BB102" t="s">
        <v>25</v>
      </c>
      <c r="BC102" t="e">
        <v>#N/A</v>
      </c>
      <c r="BD102" t="e">
        <f>IF(Z102=BC102,"OK")</f>
        <v>#N/A</v>
      </c>
      <c r="BE102">
        <v>0.16800000000000001</v>
      </c>
      <c r="BF102">
        <v>1.2589999999999999E-3</v>
      </c>
      <c r="BG102">
        <v>800</v>
      </c>
      <c r="BH102">
        <v>800</v>
      </c>
      <c r="BI102">
        <v>590</v>
      </c>
      <c r="BJ102">
        <v>50.4</v>
      </c>
      <c r="BK102">
        <v>0.37759999999999999</v>
      </c>
      <c r="BN102" s="183"/>
    </row>
    <row r="103" spans="1:66" ht="25.5" x14ac:dyDescent="0.25">
      <c r="A103" s="1"/>
      <c r="B103" s="94">
        <v>99</v>
      </c>
      <c r="C103" s="43">
        <v>1063907</v>
      </c>
      <c r="D103" s="25"/>
      <c r="E103" s="27" t="s">
        <v>6664</v>
      </c>
      <c r="F103" s="151" t="s">
        <v>655</v>
      </c>
      <c r="G103" s="41"/>
      <c r="H103" s="46" t="str">
        <f>IFERROR(IFERROR(IF(SEARCH("Usystems",$E103)&gt;0,"Usystems"),IF(SEARCH("RIIFO",$E103)&gt;0,"RIIFO","Uponor")),"Uponor")</f>
        <v>Uponor</v>
      </c>
      <c r="I103" s="25" t="str">
        <f>IFERROR(MID($D103,1,7)+0,"")</f>
        <v/>
      </c>
      <c r="J103" s="25" t="str">
        <f>IFERROR(MID($D103,10,7)+0,"")</f>
        <v/>
      </c>
      <c r="K103" s="25" t="str">
        <f>IFERROR(MID($D103,19,7)+0,"")</f>
        <v/>
      </c>
      <c r="L103" s="25" t="str">
        <f>IFERROR(MID($D103,28,7)+0,"")</f>
        <v/>
      </c>
      <c r="M103" s="25">
        <f>IF(IFERROR(MID($Q103,1,7)+0,"")&lt;1130000,IF(INDEX(C:C,MATCH(LEFT(Q103,7)+0,I:I,0))&lt;1130000,"",INDEX(C:C,MATCH(LEFT(Q103,7)+0,I:I,0))),IFERROR(MID($Q103,1,7)+0,""))</f>
        <v>1137000</v>
      </c>
      <c r="N103" s="25" t="str">
        <f>IF(IFERROR(MID($Q103,10,7)+0,"")&lt;1130000,"",IFERROR(MID($Q103,10,7)+0,""))</f>
        <v/>
      </c>
      <c r="O103" s="25" t="str">
        <f>IF(IFERROR(MID($Q103,19,7)+0,"")&lt;1130000,"",IFERROR(MID($Q103,19,7)+0,""))</f>
        <v/>
      </c>
      <c r="P103" s="25">
        <f>IF(M103="","",IF(N103="",M103,M103&amp;", "&amp;N103))</f>
        <v>1137000</v>
      </c>
      <c r="Q103" s="25">
        <v>1137000</v>
      </c>
      <c r="R103" s="25"/>
      <c r="S103" s="35" t="s">
        <v>23</v>
      </c>
      <c r="T103" s="34" t="s">
        <v>24</v>
      </c>
      <c r="U103" s="185">
        <v>484.82</v>
      </c>
      <c r="V103" s="188">
        <v>484.82</v>
      </c>
      <c r="W103" s="189">
        <v>484.82</v>
      </c>
      <c r="X103" s="31">
        <v>484.82</v>
      </c>
      <c r="Y103" s="90">
        <v>0</v>
      </c>
      <c r="Z103" s="31">
        <f>IF(OR(S103="VLD MLC components",S103="VLD MLC pipes",S103="VLD PEX components",S103="VLD PEX pipes",S103="VLD PHC components",S103="VLD PHC pipes",S103="Controls VLD"),"По запросу",X103)</f>
        <v>484.82</v>
      </c>
      <c r="AA103" s="63">
        <f>ROUND(X103/1.2,3)</f>
        <v>404.017</v>
      </c>
      <c r="AB103" s="23">
        <v>404.017</v>
      </c>
      <c r="AC103" s="190">
        <f>IFERROR(ROUND(AA103/AB103-1,2),"")</f>
        <v>0</v>
      </c>
      <c r="AD103" s="25">
        <v>0.16</v>
      </c>
      <c r="AE103" s="25">
        <v>9.2400000000000002E-4</v>
      </c>
      <c r="AF103" s="25">
        <v>0</v>
      </c>
      <c r="AG103" s="25" t="s">
        <v>22</v>
      </c>
      <c r="AH103" s="25">
        <v>0</v>
      </c>
      <c r="AI103" s="25">
        <v>0</v>
      </c>
      <c r="AJ103" s="25" t="s">
        <v>20</v>
      </c>
      <c r="AK103" s="42" t="s">
        <v>19</v>
      </c>
      <c r="AL103" s="25" t="s">
        <v>20</v>
      </c>
      <c r="AM103" s="25">
        <v>640</v>
      </c>
      <c r="AN103" s="25">
        <v>1050</v>
      </c>
      <c r="AO103" s="25">
        <v>1050</v>
      </c>
      <c r="AP103" s="25">
        <v>580</v>
      </c>
      <c r="AQ103" s="25">
        <v>102.4</v>
      </c>
      <c r="AR103" s="94">
        <v>0.63944999999999996</v>
      </c>
      <c r="AS103" s="157" t="s">
        <v>22</v>
      </c>
      <c r="AT103" s="93" t="s">
        <v>22</v>
      </c>
      <c r="AU103" s="92" t="s">
        <v>22</v>
      </c>
      <c r="AV103" s="91" t="s">
        <v>152</v>
      </c>
      <c r="AW103" s="92" t="s">
        <v>48</v>
      </c>
      <c r="AX103" s="92" t="s">
        <v>48</v>
      </c>
      <c r="AY103" s="91" t="s">
        <v>152</v>
      </c>
      <c r="AZ103" s="23"/>
      <c r="BA103" s="25" t="s">
        <v>6663</v>
      </c>
      <c r="BB103" t="s">
        <v>25</v>
      </c>
      <c r="BC103" t="e">
        <v>#N/A</v>
      </c>
      <c r="BD103" t="e">
        <f>IF(Z103=BC103,"OK")</f>
        <v>#N/A</v>
      </c>
      <c r="BE103">
        <v>0.16</v>
      </c>
      <c r="BF103">
        <v>9.2400000000000002E-4</v>
      </c>
      <c r="BG103">
        <v>1050</v>
      </c>
      <c r="BH103">
        <v>1050</v>
      </c>
      <c r="BI103">
        <v>580</v>
      </c>
      <c r="BJ103">
        <v>102.4</v>
      </c>
      <c r="BK103">
        <v>0.63944999999999996</v>
      </c>
      <c r="BN103" s="183"/>
    </row>
    <row r="104" spans="1:66" ht="25.5" x14ac:dyDescent="0.25">
      <c r="A104" s="1"/>
      <c r="B104" s="94">
        <v>100</v>
      </c>
      <c r="C104" s="43">
        <v>1047610</v>
      </c>
      <c r="D104" s="40"/>
      <c r="E104" s="27" t="s">
        <v>6662</v>
      </c>
      <c r="F104" s="151" t="s">
        <v>26</v>
      </c>
      <c r="G104" s="41"/>
      <c r="H104" s="46" t="str">
        <f>IFERROR(IFERROR(IF(SEARCH("Usystems",$E104)&gt;0,"Usystems"),IF(SEARCH("RIIFO",$E104)&gt;0,"RIIFO","Uponor")),"Uponor")</f>
        <v>Uponor</v>
      </c>
      <c r="I104" s="25" t="str">
        <f>IFERROR(MID($D104,1,7)+0,"")</f>
        <v/>
      </c>
      <c r="J104" s="25" t="str">
        <f>IFERROR(MID($D104,10,7)+0,"")</f>
        <v/>
      </c>
      <c r="K104" s="25" t="str">
        <f>IFERROR(MID($D104,19,7)+0,"")</f>
        <v/>
      </c>
      <c r="L104" s="25" t="str">
        <f>IFERROR(MID($D104,28,7)+0,"")</f>
        <v/>
      </c>
      <c r="M104" s="25">
        <f>IF(IFERROR(MID($Q104,1,7)+0,"")&lt;1130000,IF(INDEX(C:C,MATCH(LEFT(Q104,7)+0,I:I,0))&lt;1130000,"",INDEX(C:C,MATCH(LEFT(Q104,7)+0,I:I,0))),IFERROR(MID($Q104,1,7)+0,""))</f>
        <v>1136609</v>
      </c>
      <c r="N104" s="25" t="str">
        <f>IF(IFERROR(MID($Q104,10,7)+0,"")&lt;1130000,"",IFERROR(MID($Q104,10,7)+0,""))</f>
        <v/>
      </c>
      <c r="O104" s="25" t="str">
        <f>IF(IFERROR(MID($Q104,19,7)+0,"")&lt;1130000,"",IFERROR(MID($Q104,19,7)+0,""))</f>
        <v/>
      </c>
      <c r="P104" s="25">
        <f>IF(M104="","",IF(N104="",M104,M104&amp;", "&amp;N104))</f>
        <v>1136609</v>
      </c>
      <c r="Q104" s="37">
        <v>1062044</v>
      </c>
      <c r="R104" s="37"/>
      <c r="S104" s="35" t="s">
        <v>23</v>
      </c>
      <c r="T104" s="34" t="s">
        <v>24</v>
      </c>
      <c r="U104" s="185">
        <v>278.54000000000002</v>
      </c>
      <c r="V104" s="188">
        <v>278.54000000000002</v>
      </c>
      <c r="W104" s="189">
        <v>278.54000000000002</v>
      </c>
      <c r="X104" s="31">
        <v>278.54000000000002</v>
      </c>
      <c r="Y104" s="90">
        <v>0</v>
      </c>
      <c r="Z104" s="31">
        <f>IF(OR(S104="VLD MLC components",S104="VLD MLC pipes",S104="VLD PEX components",S104="VLD PEX pipes",S104="VLD PHC components",S104="VLD PHC pipes",S104="Controls VLD"),"По запросу",X104)</f>
        <v>278.54000000000002</v>
      </c>
      <c r="AA104" s="63">
        <f>ROUND(X104/1.2,3)</f>
        <v>232.11699999999999</v>
      </c>
      <c r="AB104" s="23">
        <v>232.11699999999999</v>
      </c>
      <c r="AC104" s="190">
        <f>IFERROR(ROUND(AA104/AB104-1,2),"")</f>
        <v>0</v>
      </c>
      <c r="AD104" s="25">
        <v>9.6000000000000002E-2</v>
      </c>
      <c r="AE104" s="25">
        <v>6.69E-4</v>
      </c>
      <c r="AF104" s="25">
        <v>0</v>
      </c>
      <c r="AG104" s="25" t="s">
        <v>22</v>
      </c>
      <c r="AH104" s="25">
        <v>0</v>
      </c>
      <c r="AI104" s="25">
        <v>0</v>
      </c>
      <c r="AJ104" s="25" t="s">
        <v>19</v>
      </c>
      <c r="AK104" s="42" t="s">
        <v>19</v>
      </c>
      <c r="AL104" s="25" t="s">
        <v>19</v>
      </c>
      <c r="AM104" s="25">
        <v>120</v>
      </c>
      <c r="AN104" s="25"/>
      <c r="AO104" s="25"/>
      <c r="AP104" s="25"/>
      <c r="AQ104" s="25"/>
      <c r="AR104" s="94"/>
      <c r="AS104" s="157" t="s">
        <v>22</v>
      </c>
      <c r="AT104" s="93" t="s">
        <v>22</v>
      </c>
      <c r="AU104" s="92" t="s">
        <v>22</v>
      </c>
      <c r="AV104" s="91" t="s">
        <v>48</v>
      </c>
      <c r="AW104" s="92" t="s">
        <v>48</v>
      </c>
      <c r="AX104" s="92" t="s">
        <v>48</v>
      </c>
      <c r="AY104" s="91" t="s">
        <v>152</v>
      </c>
      <c r="AZ104" s="23"/>
      <c r="BA104" s="25">
        <v>0</v>
      </c>
      <c r="BB104" t="s">
        <v>48</v>
      </c>
      <c r="BC104" t="e">
        <v>#N/A</v>
      </c>
      <c r="BD104" t="e">
        <f>IF(Z104=BC104,"OK")</f>
        <v>#N/A</v>
      </c>
      <c r="BE104">
        <v>9.6000000000000002E-2</v>
      </c>
      <c r="BF104">
        <v>6.69E-4</v>
      </c>
      <c r="BG104">
        <v>0</v>
      </c>
      <c r="BH104">
        <v>0</v>
      </c>
      <c r="BI104">
        <v>0</v>
      </c>
      <c r="BJ104">
        <v>0</v>
      </c>
      <c r="BK104">
        <v>0</v>
      </c>
      <c r="BN104" s="183"/>
    </row>
    <row r="105" spans="1:66" ht="25.5" x14ac:dyDescent="0.25">
      <c r="A105" s="1"/>
      <c r="B105" s="94">
        <v>101</v>
      </c>
      <c r="C105" s="43">
        <v>1022518</v>
      </c>
      <c r="D105" s="40" t="s">
        <v>22</v>
      </c>
      <c r="E105" s="27" t="s">
        <v>6661</v>
      </c>
      <c r="F105" s="151" t="s">
        <v>28</v>
      </c>
      <c r="G105" s="41"/>
      <c r="H105" s="46" t="str">
        <f>IFERROR(IFERROR(IF(SEARCH("Usystems",$E105)&gt;0,"Usystems"),IF(SEARCH("RIIFO",$E105)&gt;0,"RIIFO","Uponor")),"Uponor")</f>
        <v>Uponor</v>
      </c>
      <c r="I105" s="25" t="str">
        <f>IFERROR(MID($D105,1,7)+0,"")</f>
        <v/>
      </c>
      <c r="J105" s="25" t="str">
        <f>IFERROR(MID($D105,10,7)+0,"")</f>
        <v/>
      </c>
      <c r="K105" s="25" t="str">
        <f>IFERROR(MID($D105,19,7)+0,"")</f>
        <v/>
      </c>
      <c r="L105" s="25" t="str">
        <f>IFERROR(MID($D105,28,7)+0,"")</f>
        <v/>
      </c>
      <c r="M105" s="25">
        <f>IF(IFERROR(MID($Q105,1,7)+0,"")&lt;1130000,IF(INDEX(C:C,MATCH(LEFT(Q105,7)+0,I:I,0))&lt;1130000,"",INDEX(C:C,MATCH(LEFT(Q105,7)+0,I:I,0))),IFERROR(MID($Q105,1,7)+0,""))</f>
        <v>1136612</v>
      </c>
      <c r="N105" s="25" t="str">
        <f>IF(IFERROR(MID($Q105,10,7)+0,"")&lt;1130000,"",IFERROR(MID($Q105,10,7)+0,""))</f>
        <v/>
      </c>
      <c r="O105" s="25" t="str">
        <f>IF(IFERROR(MID($Q105,19,7)+0,"")&lt;1130000,"",IFERROR(MID($Q105,19,7)+0,""))</f>
        <v/>
      </c>
      <c r="P105" s="25">
        <f>IF(M105="","",IF(N105="",M105,M105&amp;", "&amp;N105))</f>
        <v>1136612</v>
      </c>
      <c r="Q105" s="37">
        <v>1009228</v>
      </c>
      <c r="R105" s="37"/>
      <c r="S105" s="35" t="s">
        <v>23</v>
      </c>
      <c r="T105" s="34" t="s">
        <v>24</v>
      </c>
      <c r="U105" s="185">
        <v>397.32</v>
      </c>
      <c r="V105" s="188">
        <v>397.32</v>
      </c>
      <c r="W105" s="189">
        <v>397.32</v>
      </c>
      <c r="X105" s="31">
        <v>397.32</v>
      </c>
      <c r="Y105" s="90">
        <v>0</v>
      </c>
      <c r="Z105" s="31">
        <f>IF(OR(S105="VLD MLC components",S105="VLD MLC pipes",S105="VLD PEX components",S105="VLD PEX pipes",S105="VLD PHC components",S105="VLD PHC pipes",S105="Controls VLD"),"По запросу",X105)</f>
        <v>397.32</v>
      </c>
      <c r="AA105" s="63">
        <f>ROUND(X105/1.2,3)</f>
        <v>331.1</v>
      </c>
      <c r="AB105" s="23">
        <v>331.1</v>
      </c>
      <c r="AC105" s="190">
        <f>IFERROR(ROUND(AA105/AB105-1,2),"")</f>
        <v>0</v>
      </c>
      <c r="AD105" s="25">
        <v>0.129</v>
      </c>
      <c r="AE105" s="25">
        <v>8.6799999999999996E-4</v>
      </c>
      <c r="AF105" s="25">
        <v>0</v>
      </c>
      <c r="AG105" s="25" t="s">
        <v>22</v>
      </c>
      <c r="AH105" s="25">
        <v>0</v>
      </c>
      <c r="AI105" s="25">
        <v>0</v>
      </c>
      <c r="AJ105" s="25" t="s">
        <v>20</v>
      </c>
      <c r="AK105" s="42" t="s">
        <v>19</v>
      </c>
      <c r="AL105" s="25" t="s">
        <v>20</v>
      </c>
      <c r="AM105" s="25">
        <v>120</v>
      </c>
      <c r="AN105" s="25">
        <v>790</v>
      </c>
      <c r="AO105" s="25">
        <v>790</v>
      </c>
      <c r="AP105" s="25">
        <v>160</v>
      </c>
      <c r="AQ105" s="25">
        <v>15.48</v>
      </c>
      <c r="AR105" s="94">
        <v>9.9856E-2</v>
      </c>
      <c r="AS105" s="157" t="s">
        <v>22</v>
      </c>
      <c r="AT105" s="93" t="s">
        <v>22</v>
      </c>
      <c r="AU105" s="92" t="s">
        <v>22</v>
      </c>
      <c r="AV105" s="91" t="s">
        <v>152</v>
      </c>
      <c r="AW105" s="92" t="s">
        <v>48</v>
      </c>
      <c r="AX105" s="92" t="s">
        <v>48</v>
      </c>
      <c r="AY105" s="91" t="s">
        <v>152</v>
      </c>
      <c r="AZ105" s="23"/>
      <c r="BA105" s="25" t="s">
        <v>6660</v>
      </c>
      <c r="BB105" t="s">
        <v>25</v>
      </c>
      <c r="BC105" t="e">
        <v>#N/A</v>
      </c>
      <c r="BD105" t="e">
        <f>IF(Z105=BC105,"OK")</f>
        <v>#N/A</v>
      </c>
      <c r="BE105">
        <v>0.129</v>
      </c>
      <c r="BF105">
        <v>8.6799999999999996E-4</v>
      </c>
      <c r="BG105">
        <v>790</v>
      </c>
      <c r="BH105">
        <v>790</v>
      </c>
      <c r="BI105">
        <v>160</v>
      </c>
      <c r="BJ105">
        <v>15.48</v>
      </c>
      <c r="BK105">
        <v>9.9856E-2</v>
      </c>
      <c r="BN105" s="183"/>
    </row>
    <row r="106" spans="1:66" ht="25.5" x14ac:dyDescent="0.25">
      <c r="A106" s="1"/>
      <c r="B106" s="94">
        <v>102</v>
      </c>
      <c r="C106" s="43">
        <v>1001220</v>
      </c>
      <c r="D106" s="37" t="s">
        <v>22</v>
      </c>
      <c r="E106" s="27" t="s">
        <v>6659</v>
      </c>
      <c r="F106" s="151" t="s">
        <v>655</v>
      </c>
      <c r="G106" s="41"/>
      <c r="H106" s="46" t="str">
        <f>IFERROR(IFERROR(IF(SEARCH("Usystems",$E106)&gt;0,"Usystems"),IF(SEARCH("RIIFO",$E106)&gt;0,"RIIFO","Uponor")),"Uponor")</f>
        <v>Uponor</v>
      </c>
      <c r="I106" s="25" t="str">
        <f>IFERROR(MID($D106,1,7)+0,"")</f>
        <v/>
      </c>
      <c r="J106" s="25" t="str">
        <f>IFERROR(MID($D106,10,7)+0,"")</f>
        <v/>
      </c>
      <c r="K106" s="25" t="str">
        <f>IFERROR(MID($D106,19,7)+0,"")</f>
        <v/>
      </c>
      <c r="L106" s="25" t="str">
        <f>IFERROR(MID($D106,28,7)+0,"")</f>
        <v/>
      </c>
      <c r="M106" s="25">
        <f>IF(IFERROR(MID($Q106,1,7)+0,"")&lt;1130000,IF(INDEX(C:C,MATCH(LEFT(Q106,7)+0,I:I,0))&lt;1130000,"",INDEX(C:C,MATCH(LEFT(Q106,7)+0,I:I,0))),IFERROR(MID($Q106,1,7)+0,""))</f>
        <v>1136616</v>
      </c>
      <c r="N106" s="25" t="str">
        <f>IF(IFERROR(MID($Q106,10,7)+0,"")&lt;1130000,"",IFERROR(MID($Q106,10,7)+0,""))</f>
        <v/>
      </c>
      <c r="O106" s="25" t="str">
        <f>IF(IFERROR(MID($Q106,19,7)+0,"")&lt;1130000,"",IFERROR(MID($Q106,19,7)+0,""))</f>
        <v/>
      </c>
      <c r="P106" s="25">
        <f>IF(M106="","",IF(N106="",M106,M106&amp;", "&amp;N106))</f>
        <v>1136616</v>
      </c>
      <c r="Q106" s="25">
        <v>1136616</v>
      </c>
      <c r="R106" s="25"/>
      <c r="S106" s="35" t="s">
        <v>23</v>
      </c>
      <c r="T106" s="34" t="s">
        <v>24</v>
      </c>
      <c r="U106" s="185">
        <v>778</v>
      </c>
      <c r="V106" s="188">
        <v>778</v>
      </c>
      <c r="W106" s="189">
        <v>778</v>
      </c>
      <c r="X106" s="31">
        <v>778</v>
      </c>
      <c r="Y106" s="90">
        <v>0</v>
      </c>
      <c r="Z106" s="31">
        <f>IF(OR(S106="VLD MLC components",S106="VLD MLC pipes",S106="VLD PEX components",S106="VLD PEX pipes",S106="VLD PHC components",S106="VLD PHC pipes",S106="Controls VLD"),"По запросу",X106)</f>
        <v>778</v>
      </c>
      <c r="AA106" s="63">
        <f>ROUND(X106/1.2,3)</f>
        <v>648.33299999999997</v>
      </c>
      <c r="AB106" s="23">
        <v>648.33299999999997</v>
      </c>
      <c r="AC106" s="190">
        <f>IFERROR(ROUND(AA106/AB106-1,2),"")</f>
        <v>0</v>
      </c>
      <c r="AD106" s="25">
        <v>0.28000000000000003</v>
      </c>
      <c r="AE106" s="25">
        <v>2.5950000000000001E-3</v>
      </c>
      <c r="AF106" s="25">
        <v>0</v>
      </c>
      <c r="AG106" s="25" t="s">
        <v>22</v>
      </c>
      <c r="AH106" s="25">
        <v>0</v>
      </c>
      <c r="AI106" s="25">
        <v>0</v>
      </c>
      <c r="AJ106" s="25" t="s">
        <v>20</v>
      </c>
      <c r="AK106" s="42" t="s">
        <v>19</v>
      </c>
      <c r="AL106" s="25" t="s">
        <v>20</v>
      </c>
      <c r="AM106" s="25">
        <v>50</v>
      </c>
      <c r="AN106" s="25">
        <v>1300</v>
      </c>
      <c r="AO106" s="25">
        <v>130</v>
      </c>
      <c r="AP106" s="25">
        <v>1300</v>
      </c>
      <c r="AQ106" s="25">
        <v>14</v>
      </c>
      <c r="AR106" s="94">
        <v>0.21970000000000001</v>
      </c>
      <c r="AS106" s="157" t="s">
        <v>22</v>
      </c>
      <c r="AT106" s="93" t="s">
        <v>22</v>
      </c>
      <c r="AU106" s="92" t="s">
        <v>22</v>
      </c>
      <c r="AV106" s="91" t="s">
        <v>152</v>
      </c>
      <c r="AW106" s="92" t="s">
        <v>152</v>
      </c>
      <c r="AX106" s="92" t="s">
        <v>48</v>
      </c>
      <c r="AY106" s="91" t="s">
        <v>152</v>
      </c>
      <c r="AZ106" s="23"/>
      <c r="BA106" s="25" t="s">
        <v>6658</v>
      </c>
      <c r="BB106" t="s">
        <v>25</v>
      </c>
      <c r="BC106" t="e">
        <v>#N/A</v>
      </c>
      <c r="BD106" t="e">
        <f>IF(Z106=BC106,"OK")</f>
        <v>#N/A</v>
      </c>
      <c r="BE106">
        <v>0.28000000000000003</v>
      </c>
      <c r="BF106">
        <v>2.5950000000000001E-3</v>
      </c>
      <c r="BG106">
        <v>1300</v>
      </c>
      <c r="BH106">
        <v>130</v>
      </c>
      <c r="BI106">
        <v>1300</v>
      </c>
      <c r="BJ106">
        <v>14</v>
      </c>
      <c r="BK106">
        <v>0.21970000000000001</v>
      </c>
      <c r="BN106" s="183"/>
    </row>
    <row r="107" spans="1:66" ht="25.5" x14ac:dyDescent="0.25">
      <c r="A107" s="1"/>
      <c r="B107" s="94">
        <v>103</v>
      </c>
      <c r="C107" s="43">
        <v>1008979</v>
      </c>
      <c r="D107" s="37" t="s">
        <v>22</v>
      </c>
      <c r="E107" s="27" t="s">
        <v>6657</v>
      </c>
      <c r="F107" s="151" t="s">
        <v>655</v>
      </c>
      <c r="G107" s="41"/>
      <c r="H107" s="46" t="str">
        <f>IFERROR(IFERROR(IF(SEARCH("Usystems",$E107)&gt;0,"Usystems"),IF(SEARCH("RIIFO",$E107)&gt;0,"RIIFO","Uponor")),"Uponor")</f>
        <v>Uponor</v>
      </c>
      <c r="I107" s="25" t="str">
        <f>IFERROR(MID($D107,1,7)+0,"")</f>
        <v/>
      </c>
      <c r="J107" s="25" t="str">
        <f>IFERROR(MID($D107,10,7)+0,"")</f>
        <v/>
      </c>
      <c r="K107" s="25" t="str">
        <f>IFERROR(MID($D107,19,7)+0,"")</f>
        <v/>
      </c>
      <c r="L107" s="25" t="str">
        <f>IFERROR(MID($D107,28,7)+0,"")</f>
        <v/>
      </c>
      <c r="M107" s="25">
        <f>IF(IFERROR(MID($Q107,1,7)+0,"")&lt;1130000,IF(INDEX(C:C,MATCH(LEFT(Q107,7)+0,I:I,0))&lt;1130000,"",INDEX(C:C,MATCH(LEFT(Q107,7)+0,I:I,0))),IFERROR(MID($Q107,1,7)+0,""))</f>
        <v>1136617</v>
      </c>
      <c r="N107" s="25" t="str">
        <f>IF(IFERROR(MID($Q107,10,7)+0,"")&lt;1130000,"",IFERROR(MID($Q107,10,7)+0,""))</f>
        <v/>
      </c>
      <c r="O107" s="25" t="str">
        <f>IF(IFERROR(MID($Q107,19,7)+0,"")&lt;1130000,"",IFERROR(MID($Q107,19,7)+0,""))</f>
        <v/>
      </c>
      <c r="P107" s="25">
        <f>IF(M107="","",IF(N107="",M107,M107&amp;", "&amp;N107))</f>
        <v>1136617</v>
      </c>
      <c r="Q107" s="25">
        <v>1136617</v>
      </c>
      <c r="R107" s="25"/>
      <c r="S107" s="35" t="s">
        <v>23</v>
      </c>
      <c r="T107" s="34" t="s">
        <v>24</v>
      </c>
      <c r="U107" s="185">
        <v>1455</v>
      </c>
      <c r="V107" s="188">
        <v>1455</v>
      </c>
      <c r="W107" s="189">
        <v>1455</v>
      </c>
      <c r="X107" s="31">
        <v>1455</v>
      </c>
      <c r="Y107" s="90">
        <v>0</v>
      </c>
      <c r="Z107" s="31">
        <f>IF(OR(S107="VLD MLC components",S107="VLD MLC pipes",S107="VLD PEX components",S107="VLD PEX pipes",S107="VLD PHC components",S107="VLD PHC pipes",S107="Controls VLD"),"По запросу",X107)</f>
        <v>1455</v>
      </c>
      <c r="AA107" s="63">
        <f>ROUND(X107/1.2,3)</f>
        <v>1212.5</v>
      </c>
      <c r="AB107" s="23">
        <v>1212.5</v>
      </c>
      <c r="AC107" s="190">
        <f>IFERROR(ROUND(AA107/AB107-1,2),"")</f>
        <v>0</v>
      </c>
      <c r="AD107" s="25">
        <v>0.47</v>
      </c>
      <c r="AE107" s="25">
        <v>5.267E-3</v>
      </c>
      <c r="AF107" s="25">
        <v>0</v>
      </c>
      <c r="AG107" s="25" t="s">
        <v>22</v>
      </c>
      <c r="AH107" s="25">
        <v>0</v>
      </c>
      <c r="AI107" s="25">
        <v>0</v>
      </c>
      <c r="AJ107" s="25" t="s">
        <v>20</v>
      </c>
      <c r="AK107" s="42" t="s">
        <v>19</v>
      </c>
      <c r="AL107" s="25" t="s">
        <v>20</v>
      </c>
      <c r="AM107" s="25">
        <v>50</v>
      </c>
      <c r="AN107" s="25">
        <v>1070</v>
      </c>
      <c r="AO107" s="25">
        <v>1070</v>
      </c>
      <c r="AP107" s="25">
        <v>230</v>
      </c>
      <c r="AQ107" s="25">
        <v>23.5</v>
      </c>
      <c r="AR107" s="94">
        <v>0.26332699999999998</v>
      </c>
      <c r="AS107" s="157" t="s">
        <v>22</v>
      </c>
      <c r="AT107" s="93" t="s">
        <v>22</v>
      </c>
      <c r="AU107" s="92" t="s">
        <v>22</v>
      </c>
      <c r="AV107" s="91" t="s">
        <v>152</v>
      </c>
      <c r="AW107" s="92" t="s">
        <v>48</v>
      </c>
      <c r="AX107" s="92" t="s">
        <v>48</v>
      </c>
      <c r="AY107" s="91" t="s">
        <v>152</v>
      </c>
      <c r="AZ107" s="23"/>
      <c r="BA107" s="25" t="s">
        <v>6607</v>
      </c>
      <c r="BB107" t="s">
        <v>25</v>
      </c>
      <c r="BC107" t="e">
        <v>#N/A</v>
      </c>
      <c r="BD107" t="e">
        <f>IF(Z107=BC107,"OK")</f>
        <v>#N/A</v>
      </c>
      <c r="BE107">
        <v>0.47</v>
      </c>
      <c r="BF107">
        <v>5.267E-3</v>
      </c>
      <c r="BG107">
        <v>1070</v>
      </c>
      <c r="BH107">
        <v>1070</v>
      </c>
      <c r="BI107">
        <v>230</v>
      </c>
      <c r="BJ107">
        <v>23.5</v>
      </c>
      <c r="BK107">
        <v>0.26332699999999998</v>
      </c>
      <c r="BN107" s="183"/>
    </row>
    <row r="108" spans="1:66" ht="25.5" x14ac:dyDescent="0.25">
      <c r="A108" s="1"/>
      <c r="B108" s="94">
        <v>104</v>
      </c>
      <c r="C108" s="43">
        <v>1008980</v>
      </c>
      <c r="D108" s="37" t="s">
        <v>22</v>
      </c>
      <c r="E108" s="27" t="s">
        <v>6656</v>
      </c>
      <c r="F108" s="151" t="s">
        <v>655</v>
      </c>
      <c r="G108" s="41"/>
      <c r="H108" s="46" t="str">
        <f>IFERROR(IFERROR(IF(SEARCH("Usystems",$E108)&gt;0,"Usystems"),IF(SEARCH("RIIFO",$E108)&gt;0,"RIIFO","Uponor")),"Uponor")</f>
        <v>Uponor</v>
      </c>
      <c r="I108" s="25" t="str">
        <f>IFERROR(MID($D108,1,7)+0,"")</f>
        <v/>
      </c>
      <c r="J108" s="25" t="str">
        <f>IFERROR(MID($D108,10,7)+0,"")</f>
        <v/>
      </c>
      <c r="K108" s="25" t="str">
        <f>IFERROR(MID($D108,19,7)+0,"")</f>
        <v/>
      </c>
      <c r="L108" s="25" t="str">
        <f>IFERROR(MID($D108,28,7)+0,"")</f>
        <v/>
      </c>
      <c r="M108" s="25">
        <f>IF(IFERROR(MID($Q108,1,7)+0,"")&lt;1130000,IF(INDEX(C:C,MATCH(LEFT(Q108,7)+0,I:I,0))&lt;1130000,"",INDEX(C:C,MATCH(LEFT(Q108,7)+0,I:I,0))),IFERROR(MID($Q108,1,7)+0,""))</f>
        <v>1136619</v>
      </c>
      <c r="N108" s="25" t="str">
        <f>IF(IFERROR(MID($Q108,10,7)+0,"")&lt;1130000,"",IFERROR(MID($Q108,10,7)+0,""))</f>
        <v/>
      </c>
      <c r="O108" s="25" t="str">
        <f>IF(IFERROR(MID($Q108,19,7)+0,"")&lt;1130000,"",IFERROR(MID($Q108,19,7)+0,""))</f>
        <v/>
      </c>
      <c r="P108" s="25">
        <f>IF(M108="","",IF(N108="",M108,M108&amp;", "&amp;N108))</f>
        <v>1136619</v>
      </c>
      <c r="Q108" s="25">
        <v>1136619</v>
      </c>
      <c r="R108" s="25"/>
      <c r="S108" s="35" t="s">
        <v>6577</v>
      </c>
      <c r="T108" s="34" t="s">
        <v>24</v>
      </c>
      <c r="U108" s="185">
        <v>2136</v>
      </c>
      <c r="V108" s="188">
        <v>2136</v>
      </c>
      <c r="W108" s="189">
        <v>2136</v>
      </c>
      <c r="X108" s="31">
        <v>2136</v>
      </c>
      <c r="Y108" s="90">
        <v>0</v>
      </c>
      <c r="Z108" s="31" t="str">
        <f>IF(OR(S108="VLD MLC components",S108="VLD MLC pipes",S108="VLD PEX components",S108="VLD PEX pipes",S108="VLD PHC components",S108="VLD PHC pipes",S108="Controls VLD"),"По запросу",X108)</f>
        <v>По запросу</v>
      </c>
      <c r="AA108" s="63">
        <f>ROUND(X108/1.2,3)</f>
        <v>1780</v>
      </c>
      <c r="AB108" s="23">
        <v>1780</v>
      </c>
      <c r="AC108" s="190">
        <f>IFERROR(ROUND(AA108/AB108-1,2),"")</f>
        <v>0</v>
      </c>
      <c r="AD108" s="25">
        <v>0.70399999999999996</v>
      </c>
      <c r="AE108" s="25">
        <v>5.9379999999999997E-3</v>
      </c>
      <c r="AF108" s="25">
        <v>0</v>
      </c>
      <c r="AG108" s="25" t="s">
        <v>22</v>
      </c>
      <c r="AH108" s="25">
        <v>0</v>
      </c>
      <c r="AI108" s="25">
        <v>0</v>
      </c>
      <c r="AJ108" s="25" t="s">
        <v>20</v>
      </c>
      <c r="AK108" s="42" t="s">
        <v>19</v>
      </c>
      <c r="AL108" s="25" t="s">
        <v>20</v>
      </c>
      <c r="AM108" s="25">
        <v>50</v>
      </c>
      <c r="AN108" s="25">
        <v>1250</v>
      </c>
      <c r="AO108" s="25">
        <v>1250</v>
      </c>
      <c r="AP108" s="25">
        <v>190</v>
      </c>
      <c r="AQ108" s="25">
        <v>35.200000000000003</v>
      </c>
      <c r="AR108" s="94">
        <v>0.296875</v>
      </c>
      <c r="AS108" s="157" t="s">
        <v>22</v>
      </c>
      <c r="AT108" s="93" t="s">
        <v>22</v>
      </c>
      <c r="AU108" s="92" t="s">
        <v>22</v>
      </c>
      <c r="AV108" s="91" t="s">
        <v>152</v>
      </c>
      <c r="AW108" s="92" t="s">
        <v>48</v>
      </c>
      <c r="AX108" s="92" t="s">
        <v>48</v>
      </c>
      <c r="AY108" s="91" t="s">
        <v>152</v>
      </c>
      <c r="AZ108" s="23"/>
      <c r="BA108" s="25" t="s">
        <v>6644</v>
      </c>
      <c r="BB108" t="s">
        <v>25</v>
      </c>
      <c r="BC108" t="e">
        <v>#N/A</v>
      </c>
      <c r="BD108" t="e">
        <f>IF(Z108=BC108,"OK")</f>
        <v>#N/A</v>
      </c>
      <c r="BE108">
        <v>0.70399999999999996</v>
      </c>
      <c r="BF108">
        <v>5.9379999999999997E-3</v>
      </c>
      <c r="BG108">
        <v>1250</v>
      </c>
      <c r="BH108">
        <v>1250</v>
      </c>
      <c r="BI108">
        <v>190</v>
      </c>
      <c r="BJ108">
        <v>35.200000000000003</v>
      </c>
      <c r="BK108">
        <v>0.296875</v>
      </c>
      <c r="BN108" s="183"/>
    </row>
    <row r="109" spans="1:66" ht="25.5" x14ac:dyDescent="0.25">
      <c r="A109" s="1"/>
      <c r="B109" s="94">
        <v>105</v>
      </c>
      <c r="C109" s="43">
        <v>1008981</v>
      </c>
      <c r="D109" s="37" t="s">
        <v>22</v>
      </c>
      <c r="E109" s="36" t="s">
        <v>6655</v>
      </c>
      <c r="F109" s="151" t="s">
        <v>655</v>
      </c>
      <c r="G109" s="41"/>
      <c r="H109" s="46" t="str">
        <f>IFERROR(IFERROR(IF(SEARCH("Usystems",$E109)&gt;0,"Usystems"),IF(SEARCH("RIIFO",$E109)&gt;0,"RIIFO","Uponor")),"Uponor")</f>
        <v>Uponor</v>
      </c>
      <c r="I109" s="25" t="str">
        <f>IFERROR(MID($D109,1,7)+0,"")</f>
        <v/>
      </c>
      <c r="J109" s="25" t="str">
        <f>IFERROR(MID($D109,10,7)+0,"")</f>
        <v/>
      </c>
      <c r="K109" s="25" t="str">
        <f>IFERROR(MID($D109,19,7)+0,"")</f>
        <v/>
      </c>
      <c r="L109" s="25" t="str">
        <f>IFERROR(MID($D109,28,7)+0,"")</f>
        <v/>
      </c>
      <c r="M109" s="25">
        <f>IF(IFERROR(MID($Q109,1,7)+0,"")&lt;1130000,IF(INDEX(C:C,MATCH(LEFT(Q109,7)+0,I:I,0))&lt;1130000,"",INDEX(C:C,MATCH(LEFT(Q109,7)+0,I:I,0))),IFERROR(MID($Q109,1,7)+0,""))</f>
        <v>1136621</v>
      </c>
      <c r="N109" s="25" t="str">
        <f>IF(IFERROR(MID($Q109,10,7)+0,"")&lt;1130000,"",IFERROR(MID($Q109,10,7)+0,""))</f>
        <v/>
      </c>
      <c r="O109" s="25" t="str">
        <f>IF(IFERROR(MID($Q109,19,7)+0,"")&lt;1130000,"",IFERROR(MID($Q109,19,7)+0,""))</f>
        <v/>
      </c>
      <c r="P109" s="25">
        <f>IF(M109="","",IF(N109="",M109,M109&amp;", "&amp;N109))</f>
        <v>1136621</v>
      </c>
      <c r="Q109" s="25">
        <v>1136621</v>
      </c>
      <c r="R109" s="25"/>
      <c r="S109" s="35" t="s">
        <v>6577</v>
      </c>
      <c r="T109" s="34" t="s">
        <v>24</v>
      </c>
      <c r="U109" s="185">
        <v>3096</v>
      </c>
      <c r="V109" s="188">
        <v>3096</v>
      </c>
      <c r="W109" s="189">
        <v>3096</v>
      </c>
      <c r="X109" s="31">
        <v>3096</v>
      </c>
      <c r="Y109" s="90">
        <v>0</v>
      </c>
      <c r="Z109" s="31" t="str">
        <f>IF(OR(S109="VLD MLC components",S109="VLD MLC pipes",S109="VLD PEX components",S109="VLD PEX pipes",S109="VLD PHC components",S109="VLD PHC pipes",S109="Controls VLD"),"По запросу",X109)</f>
        <v>По запросу</v>
      </c>
      <c r="AA109" s="63">
        <f>ROUND(X109/1.2,3)</f>
        <v>2580</v>
      </c>
      <c r="AB109" s="23">
        <v>2580</v>
      </c>
      <c r="AC109" s="190">
        <f>IFERROR(ROUND(AA109/AB109-1,2),"")</f>
        <v>0</v>
      </c>
      <c r="AD109" s="25">
        <v>1.1160000000000001</v>
      </c>
      <c r="AE109" s="25">
        <v>1.6021000000000001E-2</v>
      </c>
      <c r="AF109" s="25">
        <v>0</v>
      </c>
      <c r="AG109" s="25" t="s">
        <v>22</v>
      </c>
      <c r="AH109" s="25">
        <v>0</v>
      </c>
      <c r="AI109" s="25">
        <v>0</v>
      </c>
      <c r="AJ109" s="25" t="s">
        <v>20</v>
      </c>
      <c r="AK109" s="42" t="s">
        <v>19</v>
      </c>
      <c r="AL109" s="25" t="s">
        <v>20</v>
      </c>
      <c r="AM109" s="25">
        <v>50</v>
      </c>
      <c r="AN109" s="25">
        <v>1790</v>
      </c>
      <c r="AO109" s="25">
        <v>1790</v>
      </c>
      <c r="AP109" s="25">
        <v>250</v>
      </c>
      <c r="AQ109" s="25">
        <v>55.8</v>
      </c>
      <c r="AR109" s="94">
        <v>0.80102499999999999</v>
      </c>
      <c r="AS109" s="157" t="s">
        <v>22</v>
      </c>
      <c r="AT109" s="93" t="s">
        <v>22</v>
      </c>
      <c r="AU109" s="92" t="s">
        <v>22</v>
      </c>
      <c r="AV109" s="91" t="s">
        <v>152</v>
      </c>
      <c r="AW109" s="92" t="s">
        <v>48</v>
      </c>
      <c r="AX109" s="92" t="s">
        <v>48</v>
      </c>
      <c r="AY109" s="91" t="s">
        <v>152</v>
      </c>
      <c r="AZ109" s="23"/>
      <c r="BA109" s="25" t="s">
        <v>6642</v>
      </c>
      <c r="BB109" t="s">
        <v>25</v>
      </c>
      <c r="BC109" t="e">
        <v>#N/A</v>
      </c>
      <c r="BD109" t="e">
        <f>IF(Z109=BC109,"OK")</f>
        <v>#N/A</v>
      </c>
      <c r="BE109">
        <v>1.1160000000000001</v>
      </c>
      <c r="BF109">
        <v>1.6021000000000001E-2</v>
      </c>
      <c r="BG109">
        <v>1790</v>
      </c>
      <c r="BH109">
        <v>1790</v>
      </c>
      <c r="BI109">
        <v>250</v>
      </c>
      <c r="BJ109">
        <v>55.8</v>
      </c>
      <c r="BK109">
        <v>0.80102499999999999</v>
      </c>
      <c r="BN109" s="183"/>
    </row>
    <row r="110" spans="1:66" ht="25.5" x14ac:dyDescent="0.25">
      <c r="A110" s="1"/>
      <c r="B110" s="94">
        <v>106</v>
      </c>
      <c r="C110" s="43">
        <v>1008982</v>
      </c>
      <c r="D110" s="37" t="s">
        <v>22</v>
      </c>
      <c r="E110" s="36" t="s">
        <v>6654</v>
      </c>
      <c r="F110" s="151" t="s">
        <v>21</v>
      </c>
      <c r="G110" s="41"/>
      <c r="H110" s="46" t="str">
        <f>IFERROR(IFERROR(IF(SEARCH("Usystems",$E110)&gt;0,"Usystems"),IF(SEARCH("RIIFO",$E110)&gt;0,"RIIFO","Uponor")),"Uponor")</f>
        <v>Uponor</v>
      </c>
      <c r="I110" s="25" t="str">
        <f>IFERROR(MID($D110,1,7)+0,"")</f>
        <v/>
      </c>
      <c r="J110" s="25" t="str">
        <f>IFERROR(MID($D110,10,7)+0,"")</f>
        <v/>
      </c>
      <c r="K110" s="25" t="str">
        <f>IFERROR(MID($D110,19,7)+0,"")</f>
        <v/>
      </c>
      <c r="L110" s="25" t="str">
        <f>IFERROR(MID($D110,28,7)+0,"")</f>
        <v/>
      </c>
      <c r="M110" s="25">
        <f>IF(IFERROR(MID($Q110,1,7)+0,"")&lt;1130000,IF(INDEX(C:C,MATCH(LEFT(Q110,7)+0,I:I,0))&lt;1130000,"",INDEX(C:C,MATCH(LEFT(Q110,7)+0,I:I,0))),IFERROR(MID($Q110,1,7)+0,""))</f>
        <v>1136623</v>
      </c>
      <c r="N110" s="25" t="str">
        <f>IF(IFERROR(MID($Q110,10,7)+0,"")&lt;1130000,"",IFERROR(MID($Q110,10,7)+0,""))</f>
        <v/>
      </c>
      <c r="O110" s="25" t="str">
        <f>IF(IFERROR(MID($Q110,19,7)+0,"")&lt;1130000,"",IFERROR(MID($Q110,19,7)+0,""))</f>
        <v/>
      </c>
      <c r="P110" s="25">
        <f>IF(M110="","",IF(N110="",M110,M110&amp;", "&amp;N110))</f>
        <v>1136623</v>
      </c>
      <c r="Q110" s="25">
        <v>1136623</v>
      </c>
      <c r="R110" s="25"/>
      <c r="S110" s="35" t="s">
        <v>6577</v>
      </c>
      <c r="T110" s="34" t="s">
        <v>24</v>
      </c>
      <c r="U110" s="185">
        <v>4769</v>
      </c>
      <c r="V110" s="188">
        <v>4769</v>
      </c>
      <c r="W110" s="189">
        <v>4769</v>
      </c>
      <c r="X110" s="31">
        <v>4769</v>
      </c>
      <c r="Y110" s="90">
        <v>0</v>
      </c>
      <c r="Z110" s="31" t="str">
        <f>IF(OR(S110="VLD MLC components",S110="VLD MLC pipes",S110="VLD PEX components",S110="VLD PEX pipes",S110="VLD PHC components",S110="VLD PHC pipes",S110="Controls VLD"),"По запросу",X110)</f>
        <v>По запросу</v>
      </c>
      <c r="AA110" s="63">
        <f>ROUND(X110/1.2,3)</f>
        <v>3974.1669999999999</v>
      </c>
      <c r="AB110" s="23">
        <v>3974.1669999999999</v>
      </c>
      <c r="AC110" s="190">
        <f>IFERROR(ROUND(AA110/AB110-1,2),"")</f>
        <v>0</v>
      </c>
      <c r="AD110" s="25">
        <v>1.4610000000000001</v>
      </c>
      <c r="AE110" s="25">
        <v>3.6979999999999999E-2</v>
      </c>
      <c r="AF110" s="25">
        <v>0</v>
      </c>
      <c r="AG110" s="25" t="s">
        <v>22</v>
      </c>
      <c r="AH110" s="25">
        <v>0</v>
      </c>
      <c r="AI110" s="25">
        <v>0</v>
      </c>
      <c r="AJ110" s="25" t="s">
        <v>20</v>
      </c>
      <c r="AK110" s="42" t="s">
        <v>19</v>
      </c>
      <c r="AL110" s="25" t="s">
        <v>20</v>
      </c>
      <c r="AM110" s="25">
        <v>50</v>
      </c>
      <c r="AN110" s="25">
        <v>2150</v>
      </c>
      <c r="AO110" s="25">
        <v>400</v>
      </c>
      <c r="AP110" s="25">
        <v>2150</v>
      </c>
      <c r="AQ110" s="25">
        <v>73.05</v>
      </c>
      <c r="AR110" s="94">
        <v>1.849</v>
      </c>
      <c r="AS110" s="157" t="s">
        <v>22</v>
      </c>
      <c r="AT110" s="93" t="s">
        <v>22</v>
      </c>
      <c r="AU110" s="92" t="s">
        <v>22</v>
      </c>
      <c r="AV110" s="91" t="s">
        <v>48</v>
      </c>
      <c r="AW110" s="92" t="s">
        <v>48</v>
      </c>
      <c r="AX110" s="92" t="s">
        <v>48</v>
      </c>
      <c r="AY110" s="91" t="s">
        <v>152</v>
      </c>
      <c r="AZ110" s="23"/>
      <c r="BA110" s="25">
        <v>0</v>
      </c>
      <c r="BB110" t="s">
        <v>48</v>
      </c>
      <c r="BC110" t="e">
        <v>#N/A</v>
      </c>
      <c r="BD110" t="e">
        <f>IF(Z110=BC110,"OK")</f>
        <v>#N/A</v>
      </c>
      <c r="BE110">
        <v>1.4610000000000001</v>
      </c>
      <c r="BF110">
        <v>3.6979999999999999E-2</v>
      </c>
      <c r="BG110">
        <v>2150</v>
      </c>
      <c r="BH110">
        <v>400</v>
      </c>
      <c r="BI110">
        <v>2150</v>
      </c>
      <c r="BJ110">
        <v>73.05</v>
      </c>
      <c r="BK110">
        <v>1.849</v>
      </c>
      <c r="BN110" s="183"/>
    </row>
    <row r="111" spans="1:66" ht="25.5" x14ac:dyDescent="0.25">
      <c r="A111" s="1"/>
      <c r="B111" s="94">
        <v>107</v>
      </c>
      <c r="C111" s="43">
        <v>1008983</v>
      </c>
      <c r="D111" s="37" t="s">
        <v>22</v>
      </c>
      <c r="E111" s="36" t="s">
        <v>6653</v>
      </c>
      <c r="F111" s="151" t="s">
        <v>28</v>
      </c>
      <c r="G111" s="41"/>
      <c r="H111" s="46" t="str">
        <f>IFERROR(IFERROR(IF(SEARCH("Usystems",$E111)&gt;0,"Usystems"),IF(SEARCH("RIIFO",$E111)&gt;0,"RIIFO","Uponor")),"Uponor")</f>
        <v>Uponor</v>
      </c>
      <c r="I111" s="25" t="str">
        <f>IFERROR(MID($D111,1,7)+0,"")</f>
        <v/>
      </c>
      <c r="J111" s="25" t="str">
        <f>IFERROR(MID($D111,10,7)+0,"")</f>
        <v/>
      </c>
      <c r="K111" s="25" t="str">
        <f>IFERROR(MID($D111,19,7)+0,"")</f>
        <v/>
      </c>
      <c r="L111" s="25" t="str">
        <f>IFERROR(MID($D111,28,7)+0,"")</f>
        <v/>
      </c>
      <c r="M111" s="25">
        <f>IF(IFERROR(MID($Q111,1,7)+0,"")&lt;1130000,IF(INDEX(C:C,MATCH(LEFT(Q111,7)+0,I:I,0))&lt;1130000,"",INDEX(C:C,MATCH(LEFT(Q111,7)+0,I:I,0))),IFERROR(MID($Q111,1,7)+0,""))</f>
        <v>1136625</v>
      </c>
      <c r="N111" s="25" t="str">
        <f>IF(IFERROR(MID($Q111,10,7)+0,"")&lt;1130000,"",IFERROR(MID($Q111,10,7)+0,""))</f>
        <v/>
      </c>
      <c r="O111" s="25" t="str">
        <f>IF(IFERROR(MID($Q111,19,7)+0,"")&lt;1130000,"",IFERROR(MID($Q111,19,7)+0,""))</f>
        <v/>
      </c>
      <c r="P111" s="25">
        <f>IF(M111="","",IF(N111="",M111,M111&amp;", "&amp;N111))</f>
        <v>1136625</v>
      </c>
      <c r="Q111" s="24">
        <v>1008874</v>
      </c>
      <c r="R111" s="24"/>
      <c r="S111" s="35" t="s">
        <v>6577</v>
      </c>
      <c r="T111" s="34" t="s">
        <v>24</v>
      </c>
      <c r="U111" s="185">
        <v>5930</v>
      </c>
      <c r="V111" s="188">
        <v>5930</v>
      </c>
      <c r="W111" s="189">
        <v>5930</v>
      </c>
      <c r="X111" s="31">
        <v>5930</v>
      </c>
      <c r="Y111" s="90">
        <v>0</v>
      </c>
      <c r="Z111" s="31" t="str">
        <f>IF(OR(S111="VLD MLC components",S111="VLD MLC pipes",S111="VLD PEX components",S111="VLD PEX pipes",S111="VLD PHC components",S111="VLD PHC pipes",S111="Controls VLD"),"По запросу",X111)</f>
        <v>По запросу</v>
      </c>
      <c r="AA111" s="63">
        <f>ROUND(X111/1.2,3)</f>
        <v>4941.6670000000004</v>
      </c>
      <c r="AB111" s="23">
        <v>4941.6670000000004</v>
      </c>
      <c r="AC111" s="190">
        <f>IFERROR(ROUND(AA111/AB111-1,2),"")</f>
        <v>0</v>
      </c>
      <c r="AD111" s="25">
        <v>2.113</v>
      </c>
      <c r="AE111" s="25">
        <v>3.9782999999999999E-2</v>
      </c>
      <c r="AF111" s="25">
        <v>0</v>
      </c>
      <c r="AG111" s="25" t="s">
        <v>22</v>
      </c>
      <c r="AH111" s="25">
        <v>0</v>
      </c>
      <c r="AI111" s="25">
        <v>0</v>
      </c>
      <c r="AJ111" s="25" t="s">
        <v>19</v>
      </c>
      <c r="AK111" s="42" t="s">
        <v>19</v>
      </c>
      <c r="AL111" s="25" t="s">
        <v>19</v>
      </c>
      <c r="AM111" s="25">
        <v>50</v>
      </c>
      <c r="AN111" s="25">
        <v>2230</v>
      </c>
      <c r="AO111" s="25">
        <v>400</v>
      </c>
      <c r="AP111" s="25">
        <v>2230</v>
      </c>
      <c r="AQ111" s="25">
        <v>105.65</v>
      </c>
      <c r="AR111" s="94">
        <v>1.98916</v>
      </c>
      <c r="AS111" s="157" t="s">
        <v>22</v>
      </c>
      <c r="AT111" s="93" t="s">
        <v>22</v>
      </c>
      <c r="AU111" s="92" t="s">
        <v>22</v>
      </c>
      <c r="AV111" s="91" t="s">
        <v>48</v>
      </c>
      <c r="AW111" s="92" t="s">
        <v>48</v>
      </c>
      <c r="AX111" s="92" t="s">
        <v>48</v>
      </c>
      <c r="AY111" s="91" t="s">
        <v>152</v>
      </c>
      <c r="AZ111" s="23"/>
      <c r="BA111" s="25">
        <v>0</v>
      </c>
      <c r="BB111" t="s">
        <v>48</v>
      </c>
      <c r="BC111" t="e">
        <v>#N/A</v>
      </c>
      <c r="BD111" t="e">
        <f>IF(Z111=BC111,"OK")</f>
        <v>#N/A</v>
      </c>
      <c r="BE111">
        <v>2.113</v>
      </c>
      <c r="BF111">
        <v>3.9782999999999999E-2</v>
      </c>
      <c r="BG111">
        <v>2230</v>
      </c>
      <c r="BH111">
        <v>400</v>
      </c>
      <c r="BI111">
        <v>2230</v>
      </c>
      <c r="BJ111">
        <v>105.65</v>
      </c>
      <c r="BK111">
        <v>1.98916</v>
      </c>
      <c r="BN111" s="183"/>
    </row>
    <row r="112" spans="1:66" ht="25.5" x14ac:dyDescent="0.25">
      <c r="A112" s="1"/>
      <c r="B112" s="94">
        <v>108</v>
      </c>
      <c r="C112" s="43">
        <v>1008984</v>
      </c>
      <c r="D112" s="37" t="s">
        <v>22</v>
      </c>
      <c r="E112" s="36" t="s">
        <v>6652</v>
      </c>
      <c r="F112" s="151" t="s">
        <v>28</v>
      </c>
      <c r="G112" s="41"/>
      <c r="H112" s="46" t="str">
        <f>IFERROR(IFERROR(IF(SEARCH("Usystems",$E112)&gt;0,"Usystems"),IF(SEARCH("RIIFO",$E112)&gt;0,"RIIFO","Uponor")),"Uponor")</f>
        <v>Uponor</v>
      </c>
      <c r="I112" s="25" t="str">
        <f>IFERROR(MID($D112,1,7)+0,"")</f>
        <v/>
      </c>
      <c r="J112" s="25" t="str">
        <f>IFERROR(MID($D112,10,7)+0,"")</f>
        <v/>
      </c>
      <c r="K112" s="25" t="str">
        <f>IFERROR(MID($D112,19,7)+0,"")</f>
        <v/>
      </c>
      <c r="L112" s="25" t="str">
        <f>IFERROR(MID($D112,28,7)+0,"")</f>
        <v/>
      </c>
      <c r="M112" s="25">
        <f>IF(IFERROR(MID($Q112,1,7)+0,"")&lt;1130000,IF(INDEX(C:C,MATCH(LEFT(Q112,7)+0,I:I,0))&lt;1130000,"",INDEX(C:C,MATCH(LEFT(Q112,7)+0,I:I,0))),IFERROR(MID($Q112,1,7)+0,""))</f>
        <v>1136626</v>
      </c>
      <c r="N112" s="25" t="str">
        <f>IF(IFERROR(MID($Q112,10,7)+0,"")&lt;1130000,"",IFERROR(MID($Q112,10,7)+0,""))</f>
        <v/>
      </c>
      <c r="O112" s="25" t="str">
        <f>IF(IFERROR(MID($Q112,19,7)+0,"")&lt;1130000,"",IFERROR(MID($Q112,19,7)+0,""))</f>
        <v/>
      </c>
      <c r="P112" s="25">
        <f>IF(M112="","",IF(N112="",M112,M112&amp;", "&amp;N112))</f>
        <v>1136626</v>
      </c>
      <c r="Q112" s="24">
        <v>1008879</v>
      </c>
      <c r="R112" s="24"/>
      <c r="S112" s="35" t="s">
        <v>6577</v>
      </c>
      <c r="T112" s="34" t="s">
        <v>24</v>
      </c>
      <c r="U112" s="185">
        <v>8196</v>
      </c>
      <c r="V112" s="188">
        <v>8196</v>
      </c>
      <c r="W112" s="189">
        <v>8196</v>
      </c>
      <c r="X112" s="31">
        <v>8196</v>
      </c>
      <c r="Y112" s="90">
        <v>0</v>
      </c>
      <c r="Z112" s="31" t="str">
        <f>IF(OR(S112="VLD MLC components",S112="VLD MLC pipes",S112="VLD PEX components",S112="VLD PEX pipes",S112="VLD PHC components",S112="VLD PHC pipes",S112="Controls VLD"),"По запросу",X112)</f>
        <v>По запросу</v>
      </c>
      <c r="AA112" s="63">
        <f>ROUND(X112/1.2,3)</f>
        <v>6830</v>
      </c>
      <c r="AB112" s="23">
        <v>6830</v>
      </c>
      <c r="AC112" s="190">
        <f>IFERROR(ROUND(AA112/AB112-1,2),"")</f>
        <v>0</v>
      </c>
      <c r="AD112" s="25">
        <v>3.1890000000000001</v>
      </c>
      <c r="AE112" s="25">
        <v>5.4080000000000003E-2</v>
      </c>
      <c r="AF112" s="25">
        <v>0</v>
      </c>
      <c r="AG112" s="25" t="s">
        <v>22</v>
      </c>
      <c r="AH112" s="25">
        <v>0</v>
      </c>
      <c r="AI112" s="25">
        <v>0</v>
      </c>
      <c r="AJ112" s="25" t="s">
        <v>19</v>
      </c>
      <c r="AK112" s="42" t="s">
        <v>19</v>
      </c>
      <c r="AL112" s="25" t="s">
        <v>19</v>
      </c>
      <c r="AM112" s="25">
        <v>50</v>
      </c>
      <c r="AN112" s="25">
        <v>2600</v>
      </c>
      <c r="AO112" s="25">
        <v>400</v>
      </c>
      <c r="AP112" s="25">
        <v>2600</v>
      </c>
      <c r="AQ112" s="25">
        <v>159.44999999999999</v>
      </c>
      <c r="AR112" s="94">
        <v>2.7040000000000002</v>
      </c>
      <c r="AS112" s="157" t="s">
        <v>22</v>
      </c>
      <c r="AT112" s="93" t="s">
        <v>22</v>
      </c>
      <c r="AU112" s="92" t="s">
        <v>22</v>
      </c>
      <c r="AV112" s="91" t="s">
        <v>48</v>
      </c>
      <c r="AW112" s="92" t="s">
        <v>48</v>
      </c>
      <c r="AX112" s="92" t="s">
        <v>48</v>
      </c>
      <c r="AY112" s="91" t="s">
        <v>152</v>
      </c>
      <c r="AZ112" s="23"/>
      <c r="BA112" s="25">
        <v>0</v>
      </c>
      <c r="BB112" t="s">
        <v>48</v>
      </c>
      <c r="BC112" t="e">
        <v>#N/A</v>
      </c>
      <c r="BD112" t="e">
        <f>IF(Z112=BC112,"OK")</f>
        <v>#N/A</v>
      </c>
      <c r="BE112">
        <v>3.1890000000000001</v>
      </c>
      <c r="BF112">
        <v>5.4080000000000003E-2</v>
      </c>
      <c r="BG112">
        <v>2600</v>
      </c>
      <c r="BH112">
        <v>400</v>
      </c>
      <c r="BI112">
        <v>2600</v>
      </c>
      <c r="BJ112">
        <v>159.44999999999999</v>
      </c>
      <c r="BK112">
        <v>2.7040000000000002</v>
      </c>
      <c r="BN112" s="183"/>
    </row>
    <row r="113" spans="1:66" ht="25.5" x14ac:dyDescent="0.25">
      <c r="A113" s="1"/>
      <c r="B113" s="94">
        <v>109</v>
      </c>
      <c r="C113" s="43">
        <v>1023083</v>
      </c>
      <c r="D113" s="42"/>
      <c r="E113" s="27" t="s">
        <v>6651</v>
      </c>
      <c r="F113" s="151" t="s">
        <v>26</v>
      </c>
      <c r="G113" s="41" t="s">
        <v>585</v>
      </c>
      <c r="H113" s="46" t="str">
        <f>IFERROR(IFERROR(IF(SEARCH("Usystems",$E113)&gt;0,"Usystems"),IF(SEARCH("RIIFO",$E113)&gt;0,"RIIFO","Uponor")),"Uponor")</f>
        <v>Uponor</v>
      </c>
      <c r="I113" s="25" t="str">
        <f>IFERROR(MID($D113,1,7)+0,"")</f>
        <v/>
      </c>
      <c r="J113" s="25" t="str">
        <f>IFERROR(MID($D113,10,7)+0,"")</f>
        <v/>
      </c>
      <c r="K113" s="25" t="str">
        <f>IFERROR(MID($D113,19,7)+0,"")</f>
        <v/>
      </c>
      <c r="L113" s="25" t="str">
        <f>IFERROR(MID($D113,28,7)+0,"")</f>
        <v/>
      </c>
      <c r="M113" s="25" t="str">
        <f>IF(IFERROR(MID($Q113,1,7)+0,"")&lt;1130000,IF(INDEX(C:C,MATCH(LEFT(Q113,7)+0,I:I,0))&lt;1130000,"",INDEX(C:C,MATCH(LEFT(Q113,7)+0,I:I,0))),IFERROR(MID($Q113,1,7)+0,""))</f>
        <v/>
      </c>
      <c r="N113" s="25" t="str">
        <f>IF(IFERROR(MID($Q113,10,7)+0,"")&lt;1130000,"",IFERROR(MID($Q113,10,7)+0,""))</f>
        <v/>
      </c>
      <c r="O113" s="25" t="str">
        <f>IF(IFERROR(MID($Q113,19,7)+0,"")&lt;1130000,"",IFERROR(MID($Q113,19,7)+0,""))</f>
        <v/>
      </c>
      <c r="P113" s="25" t="str">
        <f>IF(M113="","",IF(N113="",M113,M113&amp;", "&amp;N113))</f>
        <v/>
      </c>
      <c r="Q113" s="25"/>
      <c r="R113" s="25"/>
      <c r="S113" s="35" t="s">
        <v>23</v>
      </c>
      <c r="T113" s="34" t="s">
        <v>24</v>
      </c>
      <c r="U113" s="185">
        <v>560</v>
      </c>
      <c r="V113" s="188">
        <v>560</v>
      </c>
      <c r="W113" s="189">
        <v>560</v>
      </c>
      <c r="X113" s="31">
        <v>560</v>
      </c>
      <c r="Y113" s="90">
        <v>0</v>
      </c>
      <c r="Z113" s="31">
        <f>IF(OR(S113="VLD MLC components",S113="VLD MLC pipes",S113="VLD PEX components",S113="VLD PEX pipes",S113="VLD PHC components",S113="VLD PHC pipes",S113="Controls VLD"),"По запросу",X113)</f>
        <v>560</v>
      </c>
      <c r="AA113" s="63">
        <f>ROUND(X113/1.2,3)</f>
        <v>466.66699999999997</v>
      </c>
      <c r="AB113" s="23">
        <v>466.66699999999997</v>
      </c>
      <c r="AC113" s="190">
        <f>IFERROR(ROUND(AA113/AB113-1,2),"")</f>
        <v>0</v>
      </c>
      <c r="AD113" s="25">
        <v>0.13</v>
      </c>
      <c r="AE113" s="25">
        <v>4.0000000000000002E-4</v>
      </c>
      <c r="AF113" s="25">
        <v>0</v>
      </c>
      <c r="AG113" s="25" t="s">
        <v>22</v>
      </c>
      <c r="AH113" s="25">
        <v>0</v>
      </c>
      <c r="AI113" s="25">
        <v>810</v>
      </c>
      <c r="AJ113" s="25" t="s">
        <v>20</v>
      </c>
      <c r="AK113" s="42" t="s">
        <v>19</v>
      </c>
      <c r="AL113" s="25" t="s">
        <v>20</v>
      </c>
      <c r="AM113" s="25">
        <v>30</v>
      </c>
      <c r="AN113" s="25">
        <v>6</v>
      </c>
      <c r="AO113" s="25">
        <v>20</v>
      </c>
      <c r="AP113" s="25">
        <v>20</v>
      </c>
      <c r="AQ113" s="25">
        <v>3.9</v>
      </c>
      <c r="AR113" s="94">
        <v>1.9999999999999999E-6</v>
      </c>
      <c r="AS113" s="157">
        <v>810</v>
      </c>
      <c r="AT113" s="93" t="s">
        <v>22</v>
      </c>
      <c r="AU113" s="92" t="s">
        <v>22</v>
      </c>
      <c r="AV113" s="91" t="s">
        <v>152</v>
      </c>
      <c r="AW113" s="92" t="s">
        <v>152</v>
      </c>
      <c r="AX113" s="92" t="s">
        <v>48</v>
      </c>
      <c r="AY113" s="91" t="s">
        <v>152</v>
      </c>
      <c r="AZ113" s="23"/>
      <c r="BA113" s="25" t="s">
        <v>6650</v>
      </c>
      <c r="BB113" t="s">
        <v>25</v>
      </c>
      <c r="BC113" t="e">
        <v>#N/A</v>
      </c>
      <c r="BD113" t="e">
        <f>IF(Z113=BC113,"OK")</f>
        <v>#N/A</v>
      </c>
      <c r="BE113">
        <v>0.13</v>
      </c>
      <c r="BF113">
        <v>4.0000000000000002E-4</v>
      </c>
      <c r="BG113">
        <v>6</v>
      </c>
      <c r="BH113">
        <v>20</v>
      </c>
      <c r="BI113">
        <v>20</v>
      </c>
      <c r="BJ113">
        <v>3.9</v>
      </c>
      <c r="BK113">
        <v>1.9999999999999999E-6</v>
      </c>
      <c r="BN113" s="183"/>
    </row>
    <row r="114" spans="1:66" ht="25.5" x14ac:dyDescent="0.25">
      <c r="A114" s="1"/>
      <c r="B114" s="94">
        <v>110</v>
      </c>
      <c r="C114" s="43">
        <v>1001221</v>
      </c>
      <c r="D114" s="25"/>
      <c r="E114" s="27" t="s">
        <v>6649</v>
      </c>
      <c r="F114" s="151" t="s">
        <v>21</v>
      </c>
      <c r="G114" s="28"/>
      <c r="H114" s="46" t="str">
        <f>IFERROR(IFERROR(IF(SEARCH("Usystems",$E114)&gt;0,"Usystems"),IF(SEARCH("RIIFO",$E114)&gt;0,"RIIFO","Uponor")),"Uponor")</f>
        <v>Uponor</v>
      </c>
      <c r="I114" s="25" t="str">
        <f>IFERROR(MID($D114,1,7)+0,"")</f>
        <v/>
      </c>
      <c r="J114" s="25" t="str">
        <f>IFERROR(MID($D114,10,7)+0,"")</f>
        <v/>
      </c>
      <c r="K114" s="25" t="str">
        <f>IFERROR(MID($D114,19,7)+0,"")</f>
        <v/>
      </c>
      <c r="L114" s="25" t="str">
        <f>IFERROR(MID($D114,28,7)+0,"")</f>
        <v/>
      </c>
      <c r="M114" s="25" t="str">
        <f>IF(IFERROR(MID($Q114,1,7)+0,"")&lt;1130000,IF(INDEX(C:C,MATCH(LEFT(Q114,7)+0,I:I,0))&lt;1130000,"",INDEX(C:C,MATCH(LEFT(Q114,7)+0,I:I,0))),IFERROR(MID($Q114,1,7)+0,""))</f>
        <v/>
      </c>
      <c r="N114" s="25" t="str">
        <f>IF(IFERROR(MID($Q114,10,7)+0,"")&lt;1130000,"",IFERROR(MID($Q114,10,7)+0,""))</f>
        <v/>
      </c>
      <c r="O114" s="25" t="str">
        <f>IF(IFERROR(MID($Q114,19,7)+0,"")&lt;1130000,"",IFERROR(MID($Q114,19,7)+0,""))</f>
        <v/>
      </c>
      <c r="P114" s="25" t="str">
        <f>IF(M114="","",IF(N114="",M114,M114&amp;", "&amp;N114))</f>
        <v/>
      </c>
      <c r="Q114" s="25"/>
      <c r="R114" s="25"/>
      <c r="S114" s="35" t="s">
        <v>23</v>
      </c>
      <c r="T114" s="34" t="s">
        <v>24</v>
      </c>
      <c r="U114" s="185">
        <v>936</v>
      </c>
      <c r="V114" s="188">
        <v>936</v>
      </c>
      <c r="W114" s="189">
        <v>936</v>
      </c>
      <c r="X114" s="31">
        <v>936</v>
      </c>
      <c r="Y114" s="90">
        <v>0</v>
      </c>
      <c r="Z114" s="31">
        <f>IF(OR(S114="VLD MLC components",S114="VLD MLC pipes",S114="VLD PEX components",S114="VLD PEX pipes",S114="VLD PHC components",S114="VLD PHC pipes",S114="Controls VLD"),"По запросу",X114)</f>
        <v>936</v>
      </c>
      <c r="AA114" s="63">
        <f>ROUND(X114/1.2,3)</f>
        <v>780</v>
      </c>
      <c r="AB114" s="23">
        <v>780</v>
      </c>
      <c r="AC114" s="190">
        <f>IFERROR(ROUND(AA114/AB114-1,2),"")</f>
        <v>0</v>
      </c>
      <c r="AD114" s="25">
        <v>0.25</v>
      </c>
      <c r="AE114" s="25">
        <v>6.2500000000000001E-4</v>
      </c>
      <c r="AF114" s="25">
        <v>0</v>
      </c>
      <c r="AG114" s="25" t="s">
        <v>22</v>
      </c>
      <c r="AH114" s="25">
        <v>0</v>
      </c>
      <c r="AI114" s="25">
        <v>0</v>
      </c>
      <c r="AJ114" s="25" t="s">
        <v>20</v>
      </c>
      <c r="AK114" s="42" t="s">
        <v>19</v>
      </c>
      <c r="AL114" s="25" t="s">
        <v>20</v>
      </c>
      <c r="AM114" s="25">
        <v>12</v>
      </c>
      <c r="AN114" s="25">
        <v>145</v>
      </c>
      <c r="AO114" s="25">
        <v>195</v>
      </c>
      <c r="AP114" s="25">
        <v>6000</v>
      </c>
      <c r="AQ114" s="25">
        <v>3</v>
      </c>
      <c r="AR114" s="94">
        <v>0.16965</v>
      </c>
      <c r="AS114" s="157" t="s">
        <v>22</v>
      </c>
      <c r="AT114" s="93" t="s">
        <v>22</v>
      </c>
      <c r="AU114" s="92" t="s">
        <v>22</v>
      </c>
      <c r="AV114" s="91" t="s">
        <v>48</v>
      </c>
      <c r="AW114" s="92" t="s">
        <v>48</v>
      </c>
      <c r="AX114" s="92" t="s">
        <v>48</v>
      </c>
      <c r="AY114" s="91" t="s">
        <v>152</v>
      </c>
      <c r="AZ114" s="23"/>
      <c r="BA114" s="25">
        <v>0</v>
      </c>
      <c r="BB114" t="s">
        <v>48</v>
      </c>
      <c r="BC114" t="e">
        <v>#N/A</v>
      </c>
      <c r="BD114" t="e">
        <f>IF(Z114=BC114,"OK")</f>
        <v>#N/A</v>
      </c>
      <c r="BE114">
        <v>0.25</v>
      </c>
      <c r="BF114">
        <v>6.2500000000000001E-4</v>
      </c>
      <c r="BG114">
        <v>145</v>
      </c>
      <c r="BH114">
        <v>195</v>
      </c>
      <c r="BI114">
        <v>6000</v>
      </c>
      <c r="BJ114">
        <v>3</v>
      </c>
      <c r="BK114">
        <v>0.16965</v>
      </c>
      <c r="BN114" s="183"/>
    </row>
    <row r="115" spans="1:66" ht="25.5" x14ac:dyDescent="0.25">
      <c r="A115" s="1"/>
      <c r="B115" s="94">
        <v>111</v>
      </c>
      <c r="C115" s="43">
        <v>1001222</v>
      </c>
      <c r="D115" s="25"/>
      <c r="E115" s="36" t="s">
        <v>6648</v>
      </c>
      <c r="F115" s="151" t="s">
        <v>652</v>
      </c>
      <c r="G115" s="28"/>
      <c r="H115" s="46" t="str">
        <f>IFERROR(IFERROR(IF(SEARCH("Usystems",$E115)&gt;0,"Usystems"),IF(SEARCH("RIIFO",$E115)&gt;0,"RIIFO","Uponor")),"Uponor")</f>
        <v>Uponor</v>
      </c>
      <c r="I115" s="25" t="str">
        <f>IFERROR(MID($D115,1,7)+0,"")</f>
        <v/>
      </c>
      <c r="J115" s="25" t="str">
        <f>IFERROR(MID($D115,10,7)+0,"")</f>
        <v/>
      </c>
      <c r="K115" s="25" t="str">
        <f>IFERROR(MID($D115,19,7)+0,"")</f>
        <v/>
      </c>
      <c r="L115" s="25" t="str">
        <f>IFERROR(MID($D115,28,7)+0,"")</f>
        <v/>
      </c>
      <c r="M115" s="25" t="str">
        <f>IF(IFERROR(MID($Q115,1,7)+0,"")&lt;1130000,IF(INDEX(C:C,MATCH(LEFT(Q115,7)+0,I:I,0))&lt;1130000,"",INDEX(C:C,MATCH(LEFT(Q115,7)+0,I:I,0))),IFERROR(MID($Q115,1,7)+0,""))</f>
        <v/>
      </c>
      <c r="N115" s="25" t="str">
        <f>IF(IFERROR(MID($Q115,10,7)+0,"")&lt;1130000,"",IFERROR(MID($Q115,10,7)+0,""))</f>
        <v/>
      </c>
      <c r="O115" s="25" t="str">
        <f>IF(IFERROR(MID($Q115,19,7)+0,"")&lt;1130000,"",IFERROR(MID($Q115,19,7)+0,""))</f>
        <v/>
      </c>
      <c r="P115" s="25" t="str">
        <f>IF(M115="","",IF(N115="",M115,M115&amp;", "&amp;N115))</f>
        <v/>
      </c>
      <c r="Q115" s="25"/>
      <c r="R115" s="25"/>
      <c r="S115" s="35" t="s">
        <v>23</v>
      </c>
      <c r="T115" s="34" t="s">
        <v>24</v>
      </c>
      <c r="U115" s="185">
        <v>998</v>
      </c>
      <c r="V115" s="188">
        <v>998</v>
      </c>
      <c r="W115" s="189">
        <v>998</v>
      </c>
      <c r="X115" s="31">
        <v>998</v>
      </c>
      <c r="Y115" s="90">
        <v>0</v>
      </c>
      <c r="Z115" s="31">
        <f>IF(OR(S115="VLD MLC components",S115="VLD MLC pipes",S115="VLD PEX components",S115="VLD PEX pipes",S115="VLD PHC components",S115="VLD PHC pipes",S115="Controls VLD"),"По запросу",X115)</f>
        <v>998</v>
      </c>
      <c r="AA115" s="63">
        <f>ROUND(X115/1.2,3)</f>
        <v>831.66700000000003</v>
      </c>
      <c r="AB115" s="23">
        <v>831.66700000000003</v>
      </c>
      <c r="AC115" s="190">
        <f>IFERROR(ROUND(AA115/AB115-1,2),"")</f>
        <v>0</v>
      </c>
      <c r="AD115" s="25">
        <v>0.33300000000000002</v>
      </c>
      <c r="AE115" s="25">
        <v>1.0889999999999999E-3</v>
      </c>
      <c r="AF115" s="25">
        <v>0</v>
      </c>
      <c r="AG115" s="25" t="s">
        <v>22</v>
      </c>
      <c r="AH115" s="25">
        <v>0</v>
      </c>
      <c r="AI115" s="25">
        <v>0</v>
      </c>
      <c r="AJ115" s="25" t="s">
        <v>20</v>
      </c>
      <c r="AK115" s="42" t="s">
        <v>19</v>
      </c>
      <c r="AL115" s="25" t="s">
        <v>20</v>
      </c>
      <c r="AM115" s="25">
        <v>12</v>
      </c>
      <c r="AN115" s="25">
        <v>6020</v>
      </c>
      <c r="AO115" s="25">
        <v>140</v>
      </c>
      <c r="AP115" s="25">
        <v>100</v>
      </c>
      <c r="AQ115" s="25">
        <v>3.996</v>
      </c>
      <c r="AR115" s="94">
        <v>8.4279999999999994E-2</v>
      </c>
      <c r="AS115" s="157" t="s">
        <v>22</v>
      </c>
      <c r="AT115" s="93" t="s">
        <v>22</v>
      </c>
      <c r="AU115" s="92" t="s">
        <v>22</v>
      </c>
      <c r="AV115" s="91" t="s">
        <v>152</v>
      </c>
      <c r="AW115" s="92" t="s">
        <v>48</v>
      </c>
      <c r="AX115" s="92" t="s">
        <v>48</v>
      </c>
      <c r="AY115" s="91" t="s">
        <v>152</v>
      </c>
      <c r="AZ115" s="23"/>
      <c r="BA115" s="25" t="s">
        <v>6647</v>
      </c>
      <c r="BB115" t="s">
        <v>25</v>
      </c>
      <c r="BC115" t="e">
        <v>#N/A</v>
      </c>
      <c r="BD115" t="e">
        <f>IF(Z115=BC115,"OK")</f>
        <v>#N/A</v>
      </c>
      <c r="BE115">
        <v>0.33300000000000002</v>
      </c>
      <c r="BF115">
        <v>1.0889999999999999E-3</v>
      </c>
      <c r="BG115">
        <v>6020</v>
      </c>
      <c r="BH115">
        <v>140</v>
      </c>
      <c r="BI115">
        <v>100</v>
      </c>
      <c r="BJ115">
        <v>3.996</v>
      </c>
      <c r="BK115">
        <v>8.4279999999999994E-2</v>
      </c>
      <c r="BN115" s="183"/>
    </row>
    <row r="116" spans="1:66" ht="25.5" x14ac:dyDescent="0.25">
      <c r="A116" s="1"/>
      <c r="B116" s="94">
        <v>112</v>
      </c>
      <c r="C116" s="43">
        <v>1008939</v>
      </c>
      <c r="D116" s="37" t="s">
        <v>22</v>
      </c>
      <c r="E116" s="27" t="s">
        <v>6646</v>
      </c>
      <c r="F116" s="151" t="s">
        <v>652</v>
      </c>
      <c r="G116" s="41"/>
      <c r="H116" s="46" t="str">
        <f>IFERROR(IFERROR(IF(SEARCH("Usystems",$E116)&gt;0,"Usystems"),IF(SEARCH("RIIFO",$E116)&gt;0,"RIIFO","Uponor")),"Uponor")</f>
        <v>Uponor</v>
      </c>
      <c r="I116" s="25" t="str">
        <f>IFERROR(MID($D116,1,7)+0,"")</f>
        <v/>
      </c>
      <c r="J116" s="25" t="str">
        <f>IFERROR(MID($D116,10,7)+0,"")</f>
        <v/>
      </c>
      <c r="K116" s="25" t="str">
        <f>IFERROR(MID($D116,19,7)+0,"")</f>
        <v/>
      </c>
      <c r="L116" s="25" t="str">
        <f>IFERROR(MID($D116,28,7)+0,"")</f>
        <v/>
      </c>
      <c r="M116" s="25">
        <f>IF(IFERROR(MID($Q116,1,7)+0,"")&lt;1130000,IF(INDEX(C:C,MATCH(LEFT(Q116,7)+0,I:I,0))&lt;1130000,"",INDEX(C:C,MATCH(LEFT(Q116,7)+0,I:I,0))),IFERROR(MID($Q116,1,7)+0,""))</f>
        <v>1136618</v>
      </c>
      <c r="N116" s="25" t="str">
        <f>IF(IFERROR(MID($Q116,10,7)+0,"")&lt;1130000,"",IFERROR(MID($Q116,10,7)+0,""))</f>
        <v/>
      </c>
      <c r="O116" s="25" t="str">
        <f>IF(IFERROR(MID($Q116,19,7)+0,"")&lt;1130000,"",IFERROR(MID($Q116,19,7)+0,""))</f>
        <v/>
      </c>
      <c r="P116" s="25">
        <f>IF(M116="","",IF(N116="",M116,M116&amp;", "&amp;N116))</f>
        <v>1136618</v>
      </c>
      <c r="Q116" s="25">
        <v>1136618</v>
      </c>
      <c r="R116" s="25"/>
      <c r="S116" s="35" t="s">
        <v>23</v>
      </c>
      <c r="T116" s="34" t="s">
        <v>24</v>
      </c>
      <c r="U116" s="185">
        <v>1455</v>
      </c>
      <c r="V116" s="188">
        <v>1455</v>
      </c>
      <c r="W116" s="189">
        <v>1455</v>
      </c>
      <c r="X116" s="31">
        <v>1455</v>
      </c>
      <c r="Y116" s="90">
        <v>0</v>
      </c>
      <c r="Z116" s="31">
        <f>IF(OR(S116="VLD MLC components",S116="VLD MLC pipes",S116="VLD PEX components",S116="VLD PEX pipes",S116="VLD PHC components",S116="VLD PHC pipes",S116="Controls VLD"),"По запросу",X116)</f>
        <v>1455</v>
      </c>
      <c r="AA116" s="63">
        <f>ROUND(X116/1.2,3)</f>
        <v>1212.5</v>
      </c>
      <c r="AB116" s="23">
        <v>1212.5</v>
      </c>
      <c r="AC116" s="190">
        <f>IFERROR(ROUND(AA116/AB116-1,2),"")</f>
        <v>0</v>
      </c>
      <c r="AD116" s="25">
        <v>0.40100000000000002</v>
      </c>
      <c r="AE116" s="25">
        <v>1.7639999999999999E-3</v>
      </c>
      <c r="AF116" s="25">
        <v>0</v>
      </c>
      <c r="AG116" s="25" t="s">
        <v>22</v>
      </c>
      <c r="AH116" s="25">
        <v>0</v>
      </c>
      <c r="AI116" s="25">
        <v>0</v>
      </c>
      <c r="AJ116" s="25" t="s">
        <v>20</v>
      </c>
      <c r="AK116" s="42" t="s">
        <v>19</v>
      </c>
      <c r="AL116" s="25" t="s">
        <v>20</v>
      </c>
      <c r="AM116" s="25">
        <v>6</v>
      </c>
      <c r="AN116" s="25">
        <v>6000</v>
      </c>
      <c r="AO116" s="25">
        <v>40</v>
      </c>
      <c r="AP116" s="25">
        <v>40</v>
      </c>
      <c r="AQ116" s="25">
        <v>2.4060000000000001</v>
      </c>
      <c r="AR116" s="94">
        <v>9.5999999999999992E-3</v>
      </c>
      <c r="AS116" s="157" t="s">
        <v>22</v>
      </c>
      <c r="AT116" s="93" t="s">
        <v>22</v>
      </c>
      <c r="AU116" s="92" t="s">
        <v>22</v>
      </c>
      <c r="AV116" s="91" t="s">
        <v>152</v>
      </c>
      <c r="AW116" s="92" t="s">
        <v>48</v>
      </c>
      <c r="AX116" s="92" t="s">
        <v>48</v>
      </c>
      <c r="AY116" s="91" t="s">
        <v>152</v>
      </c>
      <c r="AZ116" s="23"/>
      <c r="BA116" s="25" t="s">
        <v>6607</v>
      </c>
      <c r="BB116" t="s">
        <v>25</v>
      </c>
      <c r="BC116" t="e">
        <v>#N/A</v>
      </c>
      <c r="BD116" t="e">
        <f>IF(Z116=BC116,"OK")</f>
        <v>#N/A</v>
      </c>
      <c r="BE116">
        <v>0.40100000000000002</v>
      </c>
      <c r="BF116">
        <v>1.7639999999999999E-3</v>
      </c>
      <c r="BG116">
        <v>6000</v>
      </c>
      <c r="BH116">
        <v>40</v>
      </c>
      <c r="BI116">
        <v>40</v>
      </c>
      <c r="BJ116">
        <v>2.4060000000000001</v>
      </c>
      <c r="BK116">
        <v>9.5999999999999992E-3</v>
      </c>
      <c r="BN116" s="183"/>
    </row>
    <row r="117" spans="1:66" ht="25.5" x14ac:dyDescent="0.25">
      <c r="A117" s="1"/>
      <c r="B117" s="94">
        <v>113</v>
      </c>
      <c r="C117" s="43">
        <v>1008940</v>
      </c>
      <c r="D117" s="37" t="s">
        <v>22</v>
      </c>
      <c r="E117" s="27" t="s">
        <v>6645</v>
      </c>
      <c r="F117" s="151" t="s">
        <v>652</v>
      </c>
      <c r="G117" s="41"/>
      <c r="H117" s="46" t="str">
        <f>IFERROR(IFERROR(IF(SEARCH("Usystems",$E117)&gt;0,"Usystems"),IF(SEARCH("RIIFO",$E117)&gt;0,"RIIFO","Uponor")),"Uponor")</f>
        <v>Uponor</v>
      </c>
      <c r="I117" s="25" t="str">
        <f>IFERROR(MID($D117,1,7)+0,"")</f>
        <v/>
      </c>
      <c r="J117" s="25" t="str">
        <f>IFERROR(MID($D117,10,7)+0,"")</f>
        <v/>
      </c>
      <c r="K117" s="25" t="str">
        <f>IFERROR(MID($D117,19,7)+0,"")</f>
        <v/>
      </c>
      <c r="L117" s="25" t="str">
        <f>IFERROR(MID($D117,28,7)+0,"")</f>
        <v/>
      </c>
      <c r="M117" s="25">
        <f>IF(IFERROR(MID($Q117,1,7)+0,"")&lt;1130000,IF(INDEX(C:C,MATCH(LEFT(Q117,7)+0,I:I,0))&lt;1130000,"",INDEX(C:C,MATCH(LEFT(Q117,7)+0,I:I,0))),IFERROR(MID($Q117,1,7)+0,""))</f>
        <v>1136620</v>
      </c>
      <c r="N117" s="25" t="str">
        <f>IF(IFERROR(MID($Q117,10,7)+0,"")&lt;1130000,"",IFERROR(MID($Q117,10,7)+0,""))</f>
        <v/>
      </c>
      <c r="O117" s="25" t="str">
        <f>IF(IFERROR(MID($Q117,19,7)+0,"")&lt;1130000,"",IFERROR(MID($Q117,19,7)+0,""))</f>
        <v/>
      </c>
      <c r="P117" s="25">
        <f>IF(M117="","",IF(N117="",M117,M117&amp;", "&amp;N117))</f>
        <v>1136620</v>
      </c>
      <c r="Q117" s="25">
        <v>1136620</v>
      </c>
      <c r="R117" s="25"/>
      <c r="S117" s="35" t="s">
        <v>6577</v>
      </c>
      <c r="T117" s="34" t="s">
        <v>24</v>
      </c>
      <c r="U117" s="185">
        <v>2136</v>
      </c>
      <c r="V117" s="188">
        <v>2136</v>
      </c>
      <c r="W117" s="189">
        <v>2136</v>
      </c>
      <c r="X117" s="31">
        <v>2136</v>
      </c>
      <c r="Y117" s="90">
        <v>0</v>
      </c>
      <c r="Z117" s="31" t="str">
        <f>IF(OR(S117="VLD MLC components",S117="VLD MLC pipes",S117="VLD PEX components",S117="VLD PEX pipes",S117="VLD PHC components",S117="VLD PHC pipes",S117="Controls VLD"),"По запросу",X117)</f>
        <v>По запросу</v>
      </c>
      <c r="AA117" s="63">
        <f>ROUND(X117/1.2,3)</f>
        <v>1780</v>
      </c>
      <c r="AB117" s="23">
        <v>1780</v>
      </c>
      <c r="AC117" s="190">
        <f>IFERROR(ROUND(AA117/AB117-1,2),"")</f>
        <v>0</v>
      </c>
      <c r="AD117" s="25">
        <v>0.66500000000000004</v>
      </c>
      <c r="AE117" s="25">
        <v>2.5000000000000001E-3</v>
      </c>
      <c r="AF117" s="25">
        <v>0</v>
      </c>
      <c r="AG117" s="25" t="s">
        <v>22</v>
      </c>
      <c r="AH117" s="25">
        <v>0</v>
      </c>
      <c r="AI117" s="25">
        <v>0</v>
      </c>
      <c r="AJ117" s="25" t="s">
        <v>20</v>
      </c>
      <c r="AK117" s="42" t="s">
        <v>19</v>
      </c>
      <c r="AL117" s="25" t="s">
        <v>20</v>
      </c>
      <c r="AM117" s="25">
        <v>6</v>
      </c>
      <c r="AN117" s="25">
        <v>6000</v>
      </c>
      <c r="AO117" s="25">
        <v>50</v>
      </c>
      <c r="AP117" s="25">
        <v>50</v>
      </c>
      <c r="AQ117" s="25">
        <v>3.99</v>
      </c>
      <c r="AR117" s="94">
        <v>1.4999999999999999E-2</v>
      </c>
      <c r="AS117" s="157" t="s">
        <v>22</v>
      </c>
      <c r="AT117" s="93" t="s">
        <v>22</v>
      </c>
      <c r="AU117" s="92" t="s">
        <v>22</v>
      </c>
      <c r="AV117" s="91" t="s">
        <v>152</v>
      </c>
      <c r="AW117" s="92" t="s">
        <v>48</v>
      </c>
      <c r="AX117" s="92" t="s">
        <v>48</v>
      </c>
      <c r="AY117" s="91" t="s">
        <v>152</v>
      </c>
      <c r="AZ117" s="23"/>
      <c r="BA117" s="25" t="s">
        <v>6644</v>
      </c>
      <c r="BB117" t="s">
        <v>25</v>
      </c>
      <c r="BC117" t="e">
        <v>#N/A</v>
      </c>
      <c r="BD117" t="e">
        <f>IF(Z117=BC117,"OK")</f>
        <v>#N/A</v>
      </c>
      <c r="BE117">
        <v>0.66500000000000004</v>
      </c>
      <c r="BF117">
        <v>2.5000000000000001E-3</v>
      </c>
      <c r="BG117">
        <v>6000</v>
      </c>
      <c r="BH117">
        <v>50</v>
      </c>
      <c r="BI117">
        <v>50</v>
      </c>
      <c r="BJ117">
        <v>3.99</v>
      </c>
      <c r="BK117">
        <v>1.4999999999999999E-2</v>
      </c>
      <c r="BN117" s="183"/>
    </row>
    <row r="118" spans="1:66" ht="25.5" x14ac:dyDescent="0.25">
      <c r="A118" s="1"/>
      <c r="B118" s="94">
        <v>114</v>
      </c>
      <c r="C118" s="43">
        <v>1008941</v>
      </c>
      <c r="D118" s="37" t="s">
        <v>22</v>
      </c>
      <c r="E118" s="27" t="s">
        <v>6643</v>
      </c>
      <c r="F118" s="151" t="s">
        <v>655</v>
      </c>
      <c r="G118" s="41"/>
      <c r="H118" s="46" t="str">
        <f>IFERROR(IFERROR(IF(SEARCH("Usystems",$E118)&gt;0,"Usystems"),IF(SEARCH("RIIFO",$E118)&gt;0,"RIIFO","Uponor")),"Uponor")</f>
        <v>Uponor</v>
      </c>
      <c r="I118" s="25" t="str">
        <f>IFERROR(MID($D118,1,7)+0,"")</f>
        <v/>
      </c>
      <c r="J118" s="25" t="str">
        <f>IFERROR(MID($D118,10,7)+0,"")</f>
        <v/>
      </c>
      <c r="K118" s="25" t="str">
        <f>IFERROR(MID($D118,19,7)+0,"")</f>
        <v/>
      </c>
      <c r="L118" s="25" t="str">
        <f>IFERROR(MID($D118,28,7)+0,"")</f>
        <v/>
      </c>
      <c r="M118" s="25">
        <f>IF(IFERROR(MID($Q118,1,7)+0,"")&lt;1130000,IF(INDEX(C:C,MATCH(LEFT(Q118,7)+0,I:I,0))&lt;1130000,"",INDEX(C:C,MATCH(LEFT(Q118,7)+0,I:I,0))),IFERROR(MID($Q118,1,7)+0,""))</f>
        <v>1136622</v>
      </c>
      <c r="N118" s="25" t="str">
        <f>IF(IFERROR(MID($Q118,10,7)+0,"")&lt;1130000,"",IFERROR(MID($Q118,10,7)+0,""))</f>
        <v/>
      </c>
      <c r="O118" s="25" t="str">
        <f>IF(IFERROR(MID($Q118,19,7)+0,"")&lt;1130000,"",IFERROR(MID($Q118,19,7)+0,""))</f>
        <v/>
      </c>
      <c r="P118" s="25">
        <f>IF(M118="","",IF(N118="",M118,M118&amp;", "&amp;N118))</f>
        <v>1136622</v>
      </c>
      <c r="Q118" s="25">
        <v>1136622</v>
      </c>
      <c r="R118" s="25"/>
      <c r="S118" s="35" t="s">
        <v>6577</v>
      </c>
      <c r="T118" s="34" t="s">
        <v>24</v>
      </c>
      <c r="U118" s="185">
        <v>3096</v>
      </c>
      <c r="V118" s="188">
        <v>3096</v>
      </c>
      <c r="W118" s="189">
        <v>3096</v>
      </c>
      <c r="X118" s="31">
        <v>3096</v>
      </c>
      <c r="Y118" s="90">
        <v>0</v>
      </c>
      <c r="Z118" s="31" t="str">
        <f>IF(OR(S118="VLD MLC components",S118="VLD MLC pipes",S118="VLD PEX components",S118="VLD PEX pipes",S118="VLD PHC components",S118="VLD PHC pipes",S118="Controls VLD"),"По запросу",X118)</f>
        <v>По запросу</v>
      </c>
      <c r="AA118" s="63">
        <f>ROUND(X118/1.2,3)</f>
        <v>2580</v>
      </c>
      <c r="AB118" s="23">
        <v>2580</v>
      </c>
      <c r="AC118" s="190">
        <f>IFERROR(ROUND(AA118/AB118-1,2),"")</f>
        <v>0</v>
      </c>
      <c r="AD118" s="25">
        <v>1.048</v>
      </c>
      <c r="AE118" s="25">
        <v>3.9690000000000003E-3</v>
      </c>
      <c r="AF118" s="25">
        <v>0</v>
      </c>
      <c r="AG118" s="25" t="s">
        <v>22</v>
      </c>
      <c r="AH118" s="25">
        <v>0</v>
      </c>
      <c r="AI118" s="25">
        <v>0</v>
      </c>
      <c r="AJ118" s="25" t="s">
        <v>20</v>
      </c>
      <c r="AK118" s="42" t="s">
        <v>19</v>
      </c>
      <c r="AL118" s="25" t="s">
        <v>20</v>
      </c>
      <c r="AM118" s="25">
        <v>6</v>
      </c>
      <c r="AN118" s="25">
        <v>6000</v>
      </c>
      <c r="AO118" s="25">
        <v>65</v>
      </c>
      <c r="AP118" s="25">
        <v>65</v>
      </c>
      <c r="AQ118" s="25">
        <v>6.2880000000000003</v>
      </c>
      <c r="AR118" s="94">
        <v>2.5350000000000001E-2</v>
      </c>
      <c r="AS118" s="157" t="s">
        <v>22</v>
      </c>
      <c r="AT118" s="93" t="s">
        <v>22</v>
      </c>
      <c r="AU118" s="92" t="s">
        <v>22</v>
      </c>
      <c r="AV118" s="91" t="s">
        <v>152</v>
      </c>
      <c r="AW118" s="92" t="s">
        <v>152</v>
      </c>
      <c r="AX118" s="92" t="s">
        <v>48</v>
      </c>
      <c r="AY118" s="91" t="s">
        <v>152</v>
      </c>
      <c r="AZ118" s="23"/>
      <c r="BA118" s="25" t="s">
        <v>6642</v>
      </c>
      <c r="BB118" t="s">
        <v>25</v>
      </c>
      <c r="BC118" t="e">
        <v>#N/A</v>
      </c>
      <c r="BD118" t="e">
        <f>IF(Z118=BC118,"OK")</f>
        <v>#N/A</v>
      </c>
      <c r="BE118">
        <v>1.048</v>
      </c>
      <c r="BF118">
        <v>3.9690000000000003E-3</v>
      </c>
      <c r="BG118">
        <v>6000</v>
      </c>
      <c r="BH118">
        <v>65</v>
      </c>
      <c r="BI118">
        <v>65</v>
      </c>
      <c r="BJ118">
        <v>6.2880000000000003</v>
      </c>
      <c r="BK118">
        <v>2.5350000000000001E-2</v>
      </c>
      <c r="BN118" s="183"/>
    </row>
    <row r="119" spans="1:66" ht="38.25" x14ac:dyDescent="0.25">
      <c r="A119" s="1"/>
      <c r="B119" s="94">
        <v>115</v>
      </c>
      <c r="C119" s="43">
        <v>1008864</v>
      </c>
      <c r="D119" s="25"/>
      <c r="E119" s="27" t="s">
        <v>6641</v>
      </c>
      <c r="F119" s="151" t="s">
        <v>21</v>
      </c>
      <c r="G119" s="41" t="s">
        <v>29</v>
      </c>
      <c r="H119" s="46" t="str">
        <f>IFERROR(IFERROR(IF(SEARCH("Usystems",$E119)&gt;0,"Usystems"),IF(SEARCH("RIIFO",$E119)&gt;0,"RIIFO","Uponor")),"Uponor")</f>
        <v>Uponor</v>
      </c>
      <c r="I119" s="25" t="str">
        <f>IFERROR(MID($D119,1,7)+0,"")</f>
        <v/>
      </c>
      <c r="J119" s="25" t="str">
        <f>IFERROR(MID($D119,10,7)+0,"")</f>
        <v/>
      </c>
      <c r="K119" s="25" t="str">
        <f>IFERROR(MID($D119,19,7)+0,"")</f>
        <v/>
      </c>
      <c r="L119" s="25" t="str">
        <f>IFERROR(MID($D119,28,7)+0,"")</f>
        <v/>
      </c>
      <c r="M119" s="25">
        <f>IF(IFERROR(MID($Q119,1,7)+0,"")&lt;1130000,IF(INDEX(C:C,MATCH(LEFT(Q119,7)+0,I:I,0))&lt;1130000,"",INDEX(C:C,MATCH(LEFT(Q119,7)+0,I:I,0))),IFERROR(MID($Q119,1,7)+0,""))</f>
        <v>1136624</v>
      </c>
      <c r="N119" s="25" t="str">
        <f>IF(IFERROR(MID($Q119,10,7)+0,"")&lt;1130000,"",IFERROR(MID($Q119,10,7)+0,""))</f>
        <v/>
      </c>
      <c r="O119" s="25" t="str">
        <f>IF(IFERROR(MID($Q119,19,7)+0,"")&lt;1130000,"",IFERROR(MID($Q119,19,7)+0,""))</f>
        <v/>
      </c>
      <c r="P119" s="25">
        <f>IF(M119="","",IF(N119="",M119,M119&amp;", "&amp;N119))</f>
        <v>1136624</v>
      </c>
      <c r="Q119" s="25">
        <v>1136624</v>
      </c>
      <c r="R119" s="25"/>
      <c r="S119" s="35" t="s">
        <v>6577</v>
      </c>
      <c r="T119" s="34" t="s">
        <v>24</v>
      </c>
      <c r="U119" s="185">
        <v>4769</v>
      </c>
      <c r="V119" s="188">
        <v>4769</v>
      </c>
      <c r="W119" s="189">
        <v>4769</v>
      </c>
      <c r="X119" s="31">
        <v>4769</v>
      </c>
      <c r="Y119" s="90">
        <v>0</v>
      </c>
      <c r="Z119" s="31" t="str">
        <f>IF(OR(S119="VLD MLC components",S119="VLD MLC pipes",S119="VLD PEX components",S119="VLD PEX pipes",S119="VLD PHC components",S119="VLD PHC pipes",S119="Controls VLD"),"По запросу",X119)</f>
        <v>По запросу</v>
      </c>
      <c r="AA119" s="63">
        <f>ROUND(X119/1.2,3)</f>
        <v>3974.1669999999999</v>
      </c>
      <c r="AB119" s="23">
        <v>3974.1669999999999</v>
      </c>
      <c r="AC119" s="190">
        <f>IFERROR(ROUND(AA119/AB119-1,2),"")</f>
        <v>0</v>
      </c>
      <c r="AD119" s="25">
        <v>1.4350000000000001</v>
      </c>
      <c r="AE119" s="25">
        <v>0.01</v>
      </c>
      <c r="AF119" s="25">
        <v>0</v>
      </c>
      <c r="AG119" s="25" t="s">
        <v>22</v>
      </c>
      <c r="AH119" s="25">
        <v>6</v>
      </c>
      <c r="AI119" s="25">
        <v>18</v>
      </c>
      <c r="AJ119" s="25" t="s">
        <v>20</v>
      </c>
      <c r="AK119" s="42" t="s">
        <v>19</v>
      </c>
      <c r="AL119" s="25" t="s">
        <v>20</v>
      </c>
      <c r="AM119" s="25">
        <v>6</v>
      </c>
      <c r="AN119" s="25">
        <v>6000</v>
      </c>
      <c r="AO119" s="25">
        <v>77</v>
      </c>
      <c r="AP119" s="25">
        <v>77</v>
      </c>
      <c r="AQ119" s="25">
        <v>8.61</v>
      </c>
      <c r="AR119" s="94">
        <v>3.5574000000000001E-2</v>
      </c>
      <c r="AS119" s="157">
        <v>24</v>
      </c>
      <c r="AT119" s="93" t="s">
        <v>22</v>
      </c>
      <c r="AU119" s="92" t="s">
        <v>22</v>
      </c>
      <c r="AV119" s="91" t="s">
        <v>152</v>
      </c>
      <c r="AW119" s="92" t="s">
        <v>152</v>
      </c>
      <c r="AX119" s="92" t="s">
        <v>48</v>
      </c>
      <c r="AY119" s="91" t="s">
        <v>152</v>
      </c>
      <c r="AZ119" s="23"/>
      <c r="BA119" s="25" t="s">
        <v>2696</v>
      </c>
      <c r="BB119" t="s">
        <v>25</v>
      </c>
      <c r="BC119" t="e">
        <v>#N/A</v>
      </c>
      <c r="BD119" t="e">
        <f>IF(Z119=BC119,"OK")</f>
        <v>#N/A</v>
      </c>
      <c r="BE119">
        <v>1.4350000000000001</v>
      </c>
      <c r="BF119">
        <v>0.01</v>
      </c>
      <c r="BG119">
        <v>6000</v>
      </c>
      <c r="BH119">
        <v>77</v>
      </c>
      <c r="BI119">
        <v>77</v>
      </c>
      <c r="BJ119">
        <v>8.61</v>
      </c>
      <c r="BK119">
        <v>3.5574000000000001E-2</v>
      </c>
      <c r="BN119" s="183"/>
    </row>
    <row r="120" spans="1:66" ht="38.25" x14ac:dyDescent="0.25">
      <c r="A120" s="1"/>
      <c r="B120" s="94">
        <v>116</v>
      </c>
      <c r="C120" s="43">
        <v>1008874</v>
      </c>
      <c r="D120" s="25"/>
      <c r="E120" s="27" t="s">
        <v>6640</v>
      </c>
      <c r="F120" s="151" t="s">
        <v>21</v>
      </c>
      <c r="G120" s="41" t="s">
        <v>29</v>
      </c>
      <c r="H120" s="46" t="str">
        <f>IFERROR(IFERROR(IF(SEARCH("Usystems",$E120)&gt;0,"Usystems"),IF(SEARCH("RIIFO",$E120)&gt;0,"RIIFO","Uponor")),"Uponor")</f>
        <v>Uponor</v>
      </c>
      <c r="I120" s="25" t="str">
        <f>IFERROR(MID($D120,1,7)+0,"")</f>
        <v/>
      </c>
      <c r="J120" s="25" t="str">
        <f>IFERROR(MID($D120,10,7)+0,"")</f>
        <v/>
      </c>
      <c r="K120" s="25" t="str">
        <f>IFERROR(MID($D120,19,7)+0,"")</f>
        <v/>
      </c>
      <c r="L120" s="25" t="str">
        <f>IFERROR(MID($D120,28,7)+0,"")</f>
        <v/>
      </c>
      <c r="M120" s="25">
        <f>IF(IFERROR(MID($Q120,1,7)+0,"")&lt;1130000,IF(INDEX(C:C,MATCH(LEFT(Q120,7)+0,I:I,0))&lt;1130000,"",INDEX(C:C,MATCH(LEFT(Q120,7)+0,I:I,0))),IFERROR(MID($Q120,1,7)+0,""))</f>
        <v>1136625</v>
      </c>
      <c r="N120" s="25" t="str">
        <f>IF(IFERROR(MID($Q120,10,7)+0,"")&lt;1130000,"",IFERROR(MID($Q120,10,7)+0,""))</f>
        <v/>
      </c>
      <c r="O120" s="25" t="str">
        <f>IF(IFERROR(MID($Q120,19,7)+0,"")&lt;1130000,"",IFERROR(MID($Q120,19,7)+0,""))</f>
        <v/>
      </c>
      <c r="P120" s="25">
        <f>IF(M120="","",IF(N120="",M120,M120&amp;", "&amp;N120))</f>
        <v>1136625</v>
      </c>
      <c r="Q120" s="25">
        <v>1136625</v>
      </c>
      <c r="R120" s="25"/>
      <c r="S120" s="35" t="s">
        <v>6577</v>
      </c>
      <c r="T120" s="34" t="s">
        <v>24</v>
      </c>
      <c r="U120" s="185">
        <v>6900</v>
      </c>
      <c r="V120" s="188">
        <v>6900</v>
      </c>
      <c r="W120" s="189">
        <v>6900</v>
      </c>
      <c r="X120" s="31">
        <v>6900</v>
      </c>
      <c r="Y120" s="90">
        <v>0</v>
      </c>
      <c r="Z120" s="31" t="str">
        <f>IF(OR(S120="VLD MLC components",S120="VLD MLC pipes",S120="VLD PEX components",S120="VLD PEX pipes",S120="VLD PHC components",S120="VLD PHC pipes",S120="Controls VLD"),"По запросу",X120)</f>
        <v>По запросу</v>
      </c>
      <c r="AA120" s="63">
        <f>ROUND(X120/1.2,3)</f>
        <v>5750</v>
      </c>
      <c r="AB120" s="23">
        <v>5750</v>
      </c>
      <c r="AC120" s="190">
        <f>IFERROR(ROUND(AA120/AB120-1,2),"")</f>
        <v>0</v>
      </c>
      <c r="AD120" s="25">
        <v>2.113</v>
      </c>
      <c r="AE120" s="25">
        <v>9.0329999999999994E-3</v>
      </c>
      <c r="AF120" s="25">
        <v>42</v>
      </c>
      <c r="AG120" s="25">
        <v>42</v>
      </c>
      <c r="AH120" s="25">
        <v>48</v>
      </c>
      <c r="AI120" s="25">
        <v>48</v>
      </c>
      <c r="AJ120" s="25" t="s">
        <v>20</v>
      </c>
      <c r="AK120" s="22" t="s">
        <v>20</v>
      </c>
      <c r="AL120" s="25" t="s">
        <v>20</v>
      </c>
      <c r="AM120" s="25">
        <v>6</v>
      </c>
      <c r="AN120" s="25">
        <v>6000</v>
      </c>
      <c r="AO120" s="25">
        <v>90</v>
      </c>
      <c r="AP120" s="25">
        <v>90</v>
      </c>
      <c r="AQ120" s="25">
        <v>12.678000000000001</v>
      </c>
      <c r="AR120" s="94">
        <v>4.8599999999999997E-2</v>
      </c>
      <c r="AS120" s="157">
        <v>48</v>
      </c>
      <c r="AT120" s="93" t="s">
        <v>22</v>
      </c>
      <c r="AU120" s="92" t="s">
        <v>22</v>
      </c>
      <c r="AV120" s="91" t="s">
        <v>152</v>
      </c>
      <c r="AW120" s="92" t="s">
        <v>152</v>
      </c>
      <c r="AX120" s="92" t="s">
        <v>48</v>
      </c>
      <c r="AY120" s="91" t="s">
        <v>152</v>
      </c>
      <c r="AZ120" s="23"/>
      <c r="BA120" s="25" t="s">
        <v>6639</v>
      </c>
      <c r="BB120" t="s">
        <v>25</v>
      </c>
      <c r="BC120" t="s">
        <v>2629</v>
      </c>
      <c r="BD120" t="str">
        <f>IF(Z120=BC120,"OK")</f>
        <v>OK</v>
      </c>
      <c r="BE120">
        <v>2.113</v>
      </c>
      <c r="BF120">
        <v>9.0329999999999994E-3</v>
      </c>
      <c r="BG120">
        <v>6000</v>
      </c>
      <c r="BH120">
        <v>90</v>
      </c>
      <c r="BI120">
        <v>90</v>
      </c>
      <c r="BJ120">
        <v>12.678000000000001</v>
      </c>
      <c r="BK120">
        <v>4.8599999999999997E-2</v>
      </c>
      <c r="BN120" s="183"/>
    </row>
    <row r="121" spans="1:66" ht="38.25" x14ac:dyDescent="0.25">
      <c r="A121" s="1"/>
      <c r="B121" s="94">
        <v>117</v>
      </c>
      <c r="C121" s="43">
        <v>1008879</v>
      </c>
      <c r="D121" s="25"/>
      <c r="E121" s="36" t="s">
        <v>6638</v>
      </c>
      <c r="F121" s="151" t="s">
        <v>28</v>
      </c>
      <c r="G121" s="41" t="s">
        <v>29</v>
      </c>
      <c r="H121" s="46" t="str">
        <f>IFERROR(IFERROR(IF(SEARCH("Usystems",$E121)&gt;0,"Usystems"),IF(SEARCH("RIIFO",$E121)&gt;0,"RIIFO","Uponor")),"Uponor")</f>
        <v>Uponor</v>
      </c>
      <c r="I121" s="25" t="str">
        <f>IFERROR(MID($D121,1,7)+0,"")</f>
        <v/>
      </c>
      <c r="J121" s="25" t="str">
        <f>IFERROR(MID($D121,10,7)+0,"")</f>
        <v/>
      </c>
      <c r="K121" s="25" t="str">
        <f>IFERROR(MID($D121,19,7)+0,"")</f>
        <v/>
      </c>
      <c r="L121" s="25" t="str">
        <f>IFERROR(MID($D121,28,7)+0,"")</f>
        <v/>
      </c>
      <c r="M121" s="25">
        <f>IF(IFERROR(MID($Q121,1,7)+0,"")&lt;1130000,IF(INDEX(C:C,MATCH(LEFT(Q121,7)+0,I:I,0))&lt;1130000,"",INDEX(C:C,MATCH(LEFT(Q121,7)+0,I:I,0))),IFERROR(MID($Q121,1,7)+0,""))</f>
        <v>1136626</v>
      </c>
      <c r="N121" s="25" t="str">
        <f>IF(IFERROR(MID($Q121,10,7)+0,"")&lt;1130000,"",IFERROR(MID($Q121,10,7)+0,""))</f>
        <v/>
      </c>
      <c r="O121" s="25" t="str">
        <f>IF(IFERROR(MID($Q121,19,7)+0,"")&lt;1130000,"",IFERROR(MID($Q121,19,7)+0,""))</f>
        <v/>
      </c>
      <c r="P121" s="25">
        <f>IF(M121="","",IF(N121="",M121,M121&amp;", "&amp;N121))</f>
        <v>1136626</v>
      </c>
      <c r="Q121" s="25">
        <v>1136626</v>
      </c>
      <c r="R121" s="25"/>
      <c r="S121" s="35" t="s">
        <v>6577</v>
      </c>
      <c r="T121" s="34" t="s">
        <v>24</v>
      </c>
      <c r="U121" s="185">
        <v>9537</v>
      </c>
      <c r="V121" s="188">
        <v>9537</v>
      </c>
      <c r="W121" s="189">
        <v>9537</v>
      </c>
      <c r="X121" s="31">
        <v>9537</v>
      </c>
      <c r="Y121" s="90">
        <v>0</v>
      </c>
      <c r="Z121" s="31" t="str">
        <f>IF(OR(S121="VLD MLC components",S121="VLD MLC pipes",S121="VLD PEX components",S121="VLD PEX pipes",S121="VLD PHC components",S121="VLD PHC pipes",S121="Controls VLD"),"По запросу",X121)</f>
        <v>По запросу</v>
      </c>
      <c r="AA121" s="63">
        <f>ROUND(X121/1.2,3)</f>
        <v>7947.5</v>
      </c>
      <c r="AB121" s="23">
        <v>7947.5</v>
      </c>
      <c r="AC121" s="190">
        <f>IFERROR(ROUND(AA121/AB121-1,2),"")</f>
        <v>0</v>
      </c>
      <c r="AD121" s="25">
        <v>3.0950000000000002</v>
      </c>
      <c r="AE121" s="25">
        <v>1.21E-2</v>
      </c>
      <c r="AF121" s="25">
        <v>6</v>
      </c>
      <c r="AG121" s="25">
        <v>6</v>
      </c>
      <c r="AH121" s="25">
        <v>12</v>
      </c>
      <c r="AI121" s="25">
        <v>12</v>
      </c>
      <c r="AJ121" s="25" t="s">
        <v>20</v>
      </c>
      <c r="AK121" s="22" t="s">
        <v>20</v>
      </c>
      <c r="AL121" s="25" t="s">
        <v>20</v>
      </c>
      <c r="AM121" s="25">
        <v>6</v>
      </c>
      <c r="AN121" s="25">
        <v>6000</v>
      </c>
      <c r="AO121" s="25">
        <v>112</v>
      </c>
      <c r="AP121" s="25">
        <v>112</v>
      </c>
      <c r="AQ121" s="25">
        <v>18.57</v>
      </c>
      <c r="AR121" s="94">
        <v>7.5263999999999998E-2</v>
      </c>
      <c r="AS121" s="157">
        <v>12</v>
      </c>
      <c r="AT121" s="93" t="s">
        <v>22</v>
      </c>
      <c r="AU121" s="92" t="s">
        <v>22</v>
      </c>
      <c r="AV121" s="91" t="s">
        <v>152</v>
      </c>
      <c r="AW121" s="92" t="s">
        <v>152</v>
      </c>
      <c r="AX121" s="92" t="s">
        <v>48</v>
      </c>
      <c r="AY121" s="91" t="s">
        <v>152</v>
      </c>
      <c r="AZ121" s="23"/>
      <c r="BA121" s="25" t="s">
        <v>6637</v>
      </c>
      <c r="BB121" t="s">
        <v>25</v>
      </c>
      <c r="BC121" t="s">
        <v>2629</v>
      </c>
      <c r="BD121" t="str">
        <f>IF(Z121=BC121,"OK")</f>
        <v>OK</v>
      </c>
      <c r="BE121">
        <v>3.0950000000000002</v>
      </c>
      <c r="BF121">
        <v>1.21E-2</v>
      </c>
      <c r="BG121">
        <v>6000</v>
      </c>
      <c r="BH121">
        <v>112</v>
      </c>
      <c r="BI121">
        <v>112</v>
      </c>
      <c r="BJ121">
        <v>18.57</v>
      </c>
      <c r="BK121">
        <v>7.5263999999999998E-2</v>
      </c>
      <c r="BN121" s="183"/>
    </row>
    <row r="122" spans="1:66" ht="25.5" x14ac:dyDescent="0.25">
      <c r="A122" s="1"/>
      <c r="B122" s="94">
        <v>118</v>
      </c>
      <c r="C122" s="43">
        <v>1008388</v>
      </c>
      <c r="D122" s="37" t="s">
        <v>22</v>
      </c>
      <c r="E122" s="27" t="s">
        <v>6636</v>
      </c>
      <c r="F122" s="151" t="s">
        <v>21</v>
      </c>
      <c r="G122" s="25"/>
      <c r="H122" s="46" t="str">
        <f>IFERROR(IFERROR(IF(SEARCH("Usystems",$E122)&gt;0,"Usystems"),IF(SEARCH("RIIFO",$E122)&gt;0,"RIIFO","Uponor")),"Uponor")</f>
        <v>Uponor</v>
      </c>
      <c r="I122" s="25" t="str">
        <f>IFERROR(MID($D122,1,7)+0,"")</f>
        <v/>
      </c>
      <c r="J122" s="25" t="str">
        <f>IFERROR(MID($D122,10,7)+0,"")</f>
        <v/>
      </c>
      <c r="K122" s="25" t="str">
        <f>IFERROR(MID($D122,19,7)+0,"")</f>
        <v/>
      </c>
      <c r="L122" s="25" t="str">
        <f>IFERROR(MID($D122,28,7)+0,"")</f>
        <v/>
      </c>
      <c r="M122" s="25" t="str">
        <f>IF(IFERROR(MID($Q122,1,7)+0,"")&lt;1130000,IF(INDEX(C:C,MATCH(LEFT(Q122,7)+0,I:I,0))&lt;1130000,"",INDEX(C:C,MATCH(LEFT(Q122,7)+0,I:I,0))),IFERROR(MID($Q122,1,7)+0,""))</f>
        <v/>
      </c>
      <c r="N122" s="25" t="str">
        <f>IF(IFERROR(MID($Q122,10,7)+0,"")&lt;1130000,"",IFERROR(MID($Q122,10,7)+0,""))</f>
        <v/>
      </c>
      <c r="O122" s="25" t="str">
        <f>IF(IFERROR(MID($Q122,19,7)+0,"")&lt;1130000,"",IFERROR(MID($Q122,19,7)+0,""))</f>
        <v/>
      </c>
      <c r="P122" s="25" t="str">
        <f>IF(M122="","",IF(N122="",M122,M122&amp;", "&amp;N122))</f>
        <v/>
      </c>
      <c r="Q122" s="37" t="s">
        <v>22</v>
      </c>
      <c r="R122" s="37"/>
      <c r="S122" s="35" t="s">
        <v>23</v>
      </c>
      <c r="T122" s="34" t="s">
        <v>24</v>
      </c>
      <c r="U122" s="185">
        <v>478.48</v>
      </c>
      <c r="V122" s="188">
        <v>478.48</v>
      </c>
      <c r="W122" s="189">
        <v>478.48</v>
      </c>
      <c r="X122" s="31">
        <v>478.48</v>
      </c>
      <c r="Y122" s="90">
        <v>0</v>
      </c>
      <c r="Z122" s="31">
        <f>IF(OR(S122="VLD MLC components",S122="VLD MLC pipes",S122="VLD PEX components",S122="VLD PEX pipes",S122="VLD PHC components",S122="VLD PHC pipes",S122="Controls VLD"),"По запросу",X122)</f>
        <v>478.48</v>
      </c>
      <c r="AA122" s="63">
        <f>ROUND(X122/1.2,3)</f>
        <v>398.733</v>
      </c>
      <c r="AB122" s="23">
        <v>398.733</v>
      </c>
      <c r="AC122" s="190">
        <f>IFERROR(ROUND(AA122/AB122-1,2),"")</f>
        <v>0</v>
      </c>
      <c r="AD122" s="25">
        <v>0.156</v>
      </c>
      <c r="AE122" s="25">
        <v>1.217E-3</v>
      </c>
      <c r="AF122" s="25">
        <v>0</v>
      </c>
      <c r="AG122" s="25" t="s">
        <v>22</v>
      </c>
      <c r="AH122" s="25">
        <v>0</v>
      </c>
      <c r="AI122" s="25">
        <v>0</v>
      </c>
      <c r="AJ122" s="25" t="s">
        <v>20</v>
      </c>
      <c r="AK122" s="42" t="s">
        <v>19</v>
      </c>
      <c r="AL122" s="25" t="s">
        <v>20</v>
      </c>
      <c r="AM122" s="25">
        <v>50</v>
      </c>
      <c r="AN122" s="25">
        <v>780</v>
      </c>
      <c r="AO122" s="25">
        <v>780</v>
      </c>
      <c r="AP122" s="25">
        <v>100</v>
      </c>
      <c r="AQ122" s="25">
        <v>7.8</v>
      </c>
      <c r="AR122" s="94">
        <v>6.0839999999999998E-2</v>
      </c>
      <c r="AS122" s="157" t="s">
        <v>22</v>
      </c>
      <c r="AT122" s="93" t="s">
        <v>22</v>
      </c>
      <c r="AU122" s="92" t="s">
        <v>22</v>
      </c>
      <c r="AV122" s="91" t="s">
        <v>48</v>
      </c>
      <c r="AW122" s="92" t="s">
        <v>48</v>
      </c>
      <c r="AX122" s="92" t="s">
        <v>48</v>
      </c>
      <c r="AY122" s="91" t="s">
        <v>152</v>
      </c>
      <c r="AZ122" s="23"/>
      <c r="BA122" s="25">
        <v>0</v>
      </c>
      <c r="BB122" t="s">
        <v>48</v>
      </c>
      <c r="BC122" t="e">
        <v>#N/A</v>
      </c>
      <c r="BD122" t="e">
        <f>IF(Z122=BC122,"OK")</f>
        <v>#N/A</v>
      </c>
      <c r="BE122">
        <v>0.156</v>
      </c>
      <c r="BF122">
        <v>1.217E-3</v>
      </c>
      <c r="BG122">
        <v>780</v>
      </c>
      <c r="BH122">
        <v>780</v>
      </c>
      <c r="BI122">
        <v>100</v>
      </c>
      <c r="BJ122">
        <v>7.8</v>
      </c>
      <c r="BK122">
        <v>6.0839999999999998E-2</v>
      </c>
      <c r="BN122" s="183"/>
    </row>
    <row r="123" spans="1:66" ht="25.5" x14ac:dyDescent="0.25">
      <c r="A123" s="1"/>
      <c r="B123" s="94">
        <v>119</v>
      </c>
      <c r="C123" s="43">
        <v>1033896</v>
      </c>
      <c r="D123" s="37">
        <v>1088097</v>
      </c>
      <c r="E123" s="27" t="s">
        <v>6635</v>
      </c>
      <c r="F123" s="151" t="s">
        <v>655</v>
      </c>
      <c r="G123" s="41"/>
      <c r="H123" s="46" t="str">
        <f>IFERROR(IFERROR(IF(SEARCH("Usystems",$E123)&gt;0,"Usystems"),IF(SEARCH("RIIFO",$E123)&gt;0,"RIIFO","Uponor")),"Uponor")</f>
        <v>Uponor</v>
      </c>
      <c r="I123" s="25">
        <f>IFERROR(MID($D123,1,7)+0,"")</f>
        <v>1088097</v>
      </c>
      <c r="J123" s="25" t="str">
        <f>IFERROR(MID($D123,10,7)+0,"")</f>
        <v/>
      </c>
      <c r="K123" s="25" t="str">
        <f>IFERROR(MID($D123,19,7)+0,"")</f>
        <v/>
      </c>
      <c r="L123" s="25" t="str">
        <f>IFERROR(MID($D123,28,7)+0,"")</f>
        <v/>
      </c>
      <c r="M123" s="25">
        <f>IF(IFERROR(MID($Q123,1,7)+0,"")&lt;1130000,IF(INDEX(C:C,MATCH(LEFT(Q123,7)+0,I:I,0))&lt;1130000,"",INDEX(C:C,MATCH(LEFT(Q123,7)+0,I:I,0))),IFERROR(MID($Q123,1,7)+0,""))</f>
        <v>1135613</v>
      </c>
      <c r="N123" s="25">
        <f>IF(IFERROR(MID($Q123,10,7)+0,"")&lt;1130000,"",IFERROR(MID($Q123,10,7)+0,""))</f>
        <v>1135974</v>
      </c>
      <c r="O123" s="25" t="str">
        <f>IF(IFERROR(MID($Q123,19,7)+0,"")&lt;1130000,"",IFERROR(MID($Q123,19,7)+0,""))</f>
        <v/>
      </c>
      <c r="P123" s="25" t="str">
        <f>IF(M123="","",IF(N123="",M123,M123&amp;", "&amp;N123))</f>
        <v>1135613, 1135974</v>
      </c>
      <c r="Q123" s="38" t="s">
        <v>6558</v>
      </c>
      <c r="R123" s="38"/>
      <c r="S123" s="35" t="s">
        <v>23</v>
      </c>
      <c r="T123" s="34" t="s">
        <v>24</v>
      </c>
      <c r="U123" s="185">
        <v>245.09</v>
      </c>
      <c r="V123" s="188">
        <v>245.09</v>
      </c>
      <c r="W123" s="189">
        <v>245.09</v>
      </c>
      <c r="X123" s="31">
        <v>245.09</v>
      </c>
      <c r="Y123" s="90">
        <v>0</v>
      </c>
      <c r="Z123" s="31">
        <f>IF(OR(S123="VLD MLC components",S123="VLD MLC pipes",S123="VLD PEX components",S123="VLD PEX pipes",S123="VLD PHC components",S123="VLD PHC pipes",S123="Controls VLD"),"По запросу",X123)</f>
        <v>245.09</v>
      </c>
      <c r="AA123" s="63">
        <f>ROUND(X123/1.2,3)</f>
        <v>204.24199999999999</v>
      </c>
      <c r="AB123" s="23">
        <v>204.24199999999999</v>
      </c>
      <c r="AC123" s="190">
        <f>IFERROR(ROUND(AA123/AB123-1,2),"")</f>
        <v>0</v>
      </c>
      <c r="AD123" s="25">
        <v>9.9000000000000005E-2</v>
      </c>
      <c r="AE123" s="25">
        <v>6.69E-4</v>
      </c>
      <c r="AF123" s="25">
        <v>0</v>
      </c>
      <c r="AG123" s="25" t="s">
        <v>22</v>
      </c>
      <c r="AH123" s="25">
        <v>0</v>
      </c>
      <c r="AI123" s="25">
        <v>0</v>
      </c>
      <c r="AJ123" s="25" t="s">
        <v>20</v>
      </c>
      <c r="AK123" s="42" t="s">
        <v>19</v>
      </c>
      <c r="AL123" s="25" t="s">
        <v>20</v>
      </c>
      <c r="AM123" s="25">
        <v>100</v>
      </c>
      <c r="AN123" s="25">
        <v>780</v>
      </c>
      <c r="AO123" s="25">
        <v>780</v>
      </c>
      <c r="AP123" s="25">
        <v>110</v>
      </c>
      <c r="AQ123" s="25">
        <v>9.9</v>
      </c>
      <c r="AR123" s="94">
        <v>6.6923999999999997E-2</v>
      </c>
      <c r="AS123" s="157" t="s">
        <v>22</v>
      </c>
      <c r="AT123" s="93" t="s">
        <v>22</v>
      </c>
      <c r="AU123" s="92" t="s">
        <v>22</v>
      </c>
      <c r="AV123" s="91" t="s">
        <v>152</v>
      </c>
      <c r="AW123" s="92" t="s">
        <v>48</v>
      </c>
      <c r="AX123" s="92" t="s">
        <v>48</v>
      </c>
      <c r="AY123" s="91" t="s">
        <v>152</v>
      </c>
      <c r="AZ123" s="23"/>
      <c r="BA123" s="25" t="s">
        <v>6634</v>
      </c>
      <c r="BB123" t="s">
        <v>25</v>
      </c>
      <c r="BC123" t="e">
        <v>#N/A</v>
      </c>
      <c r="BD123" t="e">
        <f>IF(Z123=BC123,"OK")</f>
        <v>#N/A</v>
      </c>
      <c r="BE123">
        <v>9.9000000000000005E-2</v>
      </c>
      <c r="BF123">
        <v>6.69E-4</v>
      </c>
      <c r="BG123">
        <v>780</v>
      </c>
      <c r="BH123">
        <v>780</v>
      </c>
      <c r="BI123">
        <v>110</v>
      </c>
      <c r="BJ123">
        <v>9.9</v>
      </c>
      <c r="BK123">
        <v>6.6923999999999997E-2</v>
      </c>
      <c r="BN123" s="183"/>
    </row>
    <row r="124" spans="1:66" ht="25.5" x14ac:dyDescent="0.25">
      <c r="A124" s="1"/>
      <c r="B124" s="94">
        <v>120</v>
      </c>
      <c r="C124" s="43">
        <v>1088097</v>
      </c>
      <c r="D124" s="43"/>
      <c r="E124" s="36" t="s">
        <v>6633</v>
      </c>
      <c r="F124" s="151" t="s">
        <v>28</v>
      </c>
      <c r="G124" s="41"/>
      <c r="H124" s="46" t="str">
        <f>IFERROR(IFERROR(IF(SEARCH("Usystems",$E124)&gt;0,"Usystems"),IF(SEARCH("RIIFO",$E124)&gt;0,"RIIFO","Uponor")),"Uponor")</f>
        <v>Uponor</v>
      </c>
      <c r="I124" s="25" t="str">
        <f>IFERROR(MID($D124,1,7)+0,"")</f>
        <v/>
      </c>
      <c r="J124" s="25" t="str">
        <f>IFERROR(MID($D124,10,7)+0,"")</f>
        <v/>
      </c>
      <c r="K124" s="25" t="str">
        <f>IFERROR(MID($D124,19,7)+0,"")</f>
        <v/>
      </c>
      <c r="L124" s="25" t="str">
        <f>IFERROR(MID($D124,28,7)+0,"")</f>
        <v/>
      </c>
      <c r="M124" s="25">
        <f>IF(IFERROR(MID($Q124,1,7)+0,"")&lt;1130000,IF(INDEX(C:C,MATCH(LEFT(Q124,7)+0,I:I,0))&lt;1130000,"",INDEX(C:C,MATCH(LEFT(Q124,7)+0,I:I,0))),IFERROR(MID($Q124,1,7)+0,""))</f>
        <v>1135974</v>
      </c>
      <c r="N124" s="25" t="str">
        <f>IF(IFERROR(MID($Q124,10,7)+0,"")&lt;1130000,"",IFERROR(MID($Q124,10,7)+0,""))</f>
        <v/>
      </c>
      <c r="O124" s="25" t="str">
        <f>IF(IFERROR(MID($Q124,19,7)+0,"")&lt;1130000,"",IFERROR(MID($Q124,19,7)+0,""))</f>
        <v/>
      </c>
      <c r="P124" s="25">
        <f>IF(M124="","",IF(N124="",M124,M124&amp;", "&amp;N124))</f>
        <v>1135974</v>
      </c>
      <c r="Q124" s="43">
        <v>1033896</v>
      </c>
      <c r="R124" s="43"/>
      <c r="S124" s="35" t="s">
        <v>23</v>
      </c>
      <c r="T124" s="34" t="s">
        <v>24</v>
      </c>
      <c r="U124" s="185">
        <v>210.62</v>
      </c>
      <c r="V124" s="188">
        <v>210.62</v>
      </c>
      <c r="W124" s="189">
        <v>210.62</v>
      </c>
      <c r="X124" s="31">
        <v>210.62</v>
      </c>
      <c r="Y124" s="90">
        <v>0</v>
      </c>
      <c r="Z124" s="31">
        <f>IF(OR(S124="VLD MLC components",S124="VLD MLC pipes",S124="VLD PEX components",S124="VLD PEX pipes",S124="VLD PHC components",S124="VLD PHC pipes",S124="Controls VLD"),"По запросу",X124)</f>
        <v>210.62</v>
      </c>
      <c r="AA124" s="63">
        <f>ROUND(X124/1.2,3)</f>
        <v>175.517</v>
      </c>
      <c r="AB124" s="23">
        <v>175.517</v>
      </c>
      <c r="AC124" s="190">
        <f>IFERROR(ROUND(AA124/AB124-1,2),"")</f>
        <v>0</v>
      </c>
      <c r="AD124" s="25">
        <v>0.11700000000000001</v>
      </c>
      <c r="AE124" s="25">
        <v>6.0800000000000003E-4</v>
      </c>
      <c r="AF124" s="25">
        <v>0</v>
      </c>
      <c r="AG124" s="25" t="s">
        <v>22</v>
      </c>
      <c r="AH124" s="25">
        <v>0</v>
      </c>
      <c r="AI124" s="25">
        <v>0</v>
      </c>
      <c r="AJ124" s="25" t="s">
        <v>19</v>
      </c>
      <c r="AK124" s="42" t="s">
        <v>19</v>
      </c>
      <c r="AL124" s="25" t="s">
        <v>19</v>
      </c>
      <c r="AM124" s="25">
        <v>100</v>
      </c>
      <c r="AN124" s="25">
        <v>780</v>
      </c>
      <c r="AO124" s="25">
        <v>100</v>
      </c>
      <c r="AP124" s="25">
        <v>780</v>
      </c>
      <c r="AQ124" s="25">
        <v>11.7</v>
      </c>
      <c r="AR124" s="94">
        <v>6.0839999999999998E-2</v>
      </c>
      <c r="AS124" s="157" t="s">
        <v>22</v>
      </c>
      <c r="AT124" s="93">
        <v>42769</v>
      </c>
      <c r="AU124" s="92" t="s">
        <v>22</v>
      </c>
      <c r="AV124" s="91" t="s">
        <v>48</v>
      </c>
      <c r="AW124" s="92" t="s">
        <v>48</v>
      </c>
      <c r="AX124" s="92" t="s">
        <v>48</v>
      </c>
      <c r="AY124" s="91" t="s">
        <v>152</v>
      </c>
      <c r="AZ124" s="23"/>
      <c r="BA124" s="25">
        <v>0</v>
      </c>
      <c r="BB124" t="s">
        <v>48</v>
      </c>
      <c r="BC124" t="e">
        <v>#N/A</v>
      </c>
      <c r="BD124" t="e">
        <f>IF(Z124=BC124,"OK")</f>
        <v>#N/A</v>
      </c>
      <c r="BE124">
        <v>0.11700000000000001</v>
      </c>
      <c r="BF124">
        <v>6.0800000000000003E-4</v>
      </c>
      <c r="BG124">
        <v>780</v>
      </c>
      <c r="BH124">
        <v>100</v>
      </c>
      <c r="BI124">
        <v>780</v>
      </c>
      <c r="BJ124">
        <v>11.7</v>
      </c>
      <c r="BK124">
        <v>6.0839999999999998E-2</v>
      </c>
      <c r="BN124" s="183"/>
    </row>
    <row r="125" spans="1:66" ht="38.25" x14ac:dyDescent="0.25">
      <c r="A125" s="1"/>
      <c r="B125" s="94">
        <v>121</v>
      </c>
      <c r="C125" s="43">
        <v>1033222</v>
      </c>
      <c r="D125" s="37">
        <v>1088098</v>
      </c>
      <c r="E125" s="27" t="s">
        <v>6632</v>
      </c>
      <c r="F125" s="151" t="s">
        <v>655</v>
      </c>
      <c r="G125" s="41" t="s">
        <v>29</v>
      </c>
      <c r="H125" s="46" t="str">
        <f>IFERROR(IFERROR(IF(SEARCH("Usystems",$E125)&gt;0,"Usystems"),IF(SEARCH("RIIFO",$E125)&gt;0,"RIIFO","Uponor")),"Uponor")</f>
        <v>Uponor</v>
      </c>
      <c r="I125" s="25">
        <f>IFERROR(MID($D125,1,7)+0,"")</f>
        <v>1088098</v>
      </c>
      <c r="J125" s="25" t="str">
        <f>IFERROR(MID($D125,10,7)+0,"")</f>
        <v/>
      </c>
      <c r="K125" s="25" t="str">
        <f>IFERROR(MID($D125,19,7)+0,"")</f>
        <v/>
      </c>
      <c r="L125" s="25" t="str">
        <f>IFERROR(MID($D125,28,7)+0,"")</f>
        <v/>
      </c>
      <c r="M125" s="25">
        <f>IF(IFERROR(MID($Q125,1,7)+0,"")&lt;1130000,IF(INDEX(C:C,MATCH(LEFT(Q125,7)+0,I:I,0))&lt;1130000,"",INDEX(C:C,MATCH(LEFT(Q125,7)+0,I:I,0))),IFERROR(MID($Q125,1,7)+0,""))</f>
        <v>1135614</v>
      </c>
      <c r="N125" s="25">
        <f>IF(IFERROR(MID($Q125,10,7)+0,"")&lt;1130000,"",IFERROR(MID($Q125,10,7)+0,""))</f>
        <v>1135975</v>
      </c>
      <c r="O125" s="25" t="str">
        <f>IF(IFERROR(MID($Q125,19,7)+0,"")&lt;1130000,"",IFERROR(MID($Q125,19,7)+0,""))</f>
        <v/>
      </c>
      <c r="P125" s="25" t="str">
        <f>IF(M125="","",IF(N125="",M125,M125&amp;", "&amp;N125))</f>
        <v>1135614, 1135975</v>
      </c>
      <c r="Q125" s="38" t="s">
        <v>6555</v>
      </c>
      <c r="R125" s="38"/>
      <c r="S125" s="35" t="s">
        <v>23</v>
      </c>
      <c r="T125" s="34" t="s">
        <v>24</v>
      </c>
      <c r="U125" s="185">
        <v>327.9</v>
      </c>
      <c r="V125" s="188">
        <v>327.9</v>
      </c>
      <c r="W125" s="189">
        <v>327.9</v>
      </c>
      <c r="X125" s="31">
        <v>327.9</v>
      </c>
      <c r="Y125" s="90">
        <v>0</v>
      </c>
      <c r="Z125" s="31">
        <f>IF(OR(S125="VLD MLC components",S125="VLD MLC pipes",S125="VLD PEX components",S125="VLD PEX pipes",S125="VLD PHC components",S125="VLD PHC pipes",S125="Controls VLD"),"По запросу",X125)</f>
        <v>327.9</v>
      </c>
      <c r="AA125" s="63">
        <f>ROUND(X125/1.2,3)</f>
        <v>273.25</v>
      </c>
      <c r="AB125" s="23">
        <v>273.25</v>
      </c>
      <c r="AC125" s="190">
        <f>IFERROR(ROUND(AA125/AB125-1,2),"")</f>
        <v>0</v>
      </c>
      <c r="AD125" s="25">
        <v>0.154</v>
      </c>
      <c r="AE125" s="25">
        <v>9.3000000000000005E-4</v>
      </c>
      <c r="AF125" s="25">
        <v>800</v>
      </c>
      <c r="AG125" s="25">
        <v>1500</v>
      </c>
      <c r="AH125" s="25">
        <v>2000</v>
      </c>
      <c r="AI125" s="25">
        <v>2300</v>
      </c>
      <c r="AJ125" s="25" t="s">
        <v>20</v>
      </c>
      <c r="AK125" s="22" t="s">
        <v>20</v>
      </c>
      <c r="AL125" s="25" t="s">
        <v>20</v>
      </c>
      <c r="AM125" s="25">
        <v>100</v>
      </c>
      <c r="AN125" s="25">
        <v>800</v>
      </c>
      <c r="AO125" s="25">
        <v>775</v>
      </c>
      <c r="AP125" s="25">
        <v>150</v>
      </c>
      <c r="AQ125" s="25">
        <v>15.4</v>
      </c>
      <c r="AR125" s="94">
        <v>9.2999999999999999E-2</v>
      </c>
      <c r="AS125" s="157">
        <v>2300</v>
      </c>
      <c r="AT125" s="93" t="s">
        <v>22</v>
      </c>
      <c r="AU125" s="92" t="s">
        <v>22</v>
      </c>
      <c r="AV125" s="91" t="s">
        <v>152</v>
      </c>
      <c r="AW125" s="92" t="s">
        <v>152</v>
      </c>
      <c r="AX125" s="92" t="s">
        <v>48</v>
      </c>
      <c r="AY125" s="91" t="s">
        <v>152</v>
      </c>
      <c r="AZ125" s="23"/>
      <c r="BA125" s="25" t="s">
        <v>6631</v>
      </c>
      <c r="BB125" t="s">
        <v>25</v>
      </c>
      <c r="BC125">
        <v>327.9</v>
      </c>
      <c r="BD125" t="str">
        <f>IF(Z125=BC125,"OK")</f>
        <v>OK</v>
      </c>
      <c r="BE125">
        <v>0.154</v>
      </c>
      <c r="BF125">
        <v>9.3000000000000005E-4</v>
      </c>
      <c r="BG125">
        <v>800</v>
      </c>
      <c r="BH125">
        <v>775</v>
      </c>
      <c r="BI125">
        <v>150</v>
      </c>
      <c r="BJ125">
        <v>15.4</v>
      </c>
      <c r="BK125">
        <v>9.2999999999999999E-2</v>
      </c>
      <c r="BN125" s="183"/>
    </row>
    <row r="126" spans="1:66" ht="25.5" x14ac:dyDescent="0.25">
      <c r="A126" s="1"/>
      <c r="B126" s="94">
        <v>122</v>
      </c>
      <c r="C126" s="43">
        <v>1088098</v>
      </c>
      <c r="D126" s="43"/>
      <c r="E126" s="36" t="s">
        <v>6630</v>
      </c>
      <c r="F126" s="151" t="s">
        <v>28</v>
      </c>
      <c r="G126" s="41"/>
      <c r="H126" s="46" t="str">
        <f>IFERROR(IFERROR(IF(SEARCH("Usystems",$E126)&gt;0,"Usystems"),IF(SEARCH("RIIFO",$E126)&gt;0,"RIIFO","Uponor")),"Uponor")</f>
        <v>Uponor</v>
      </c>
      <c r="I126" s="25" t="str">
        <f>IFERROR(MID($D126,1,7)+0,"")</f>
        <v/>
      </c>
      <c r="J126" s="25" t="str">
        <f>IFERROR(MID($D126,10,7)+0,"")</f>
        <v/>
      </c>
      <c r="K126" s="25" t="str">
        <f>IFERROR(MID($D126,19,7)+0,"")</f>
        <v/>
      </c>
      <c r="L126" s="25" t="str">
        <f>IFERROR(MID($D126,28,7)+0,"")</f>
        <v/>
      </c>
      <c r="M126" s="25">
        <f>IF(IFERROR(MID($Q126,1,7)+0,"")&lt;1130000,IF(INDEX(C:C,MATCH(LEFT(Q126,7)+0,I:I,0))&lt;1130000,"",INDEX(C:C,MATCH(LEFT(Q126,7)+0,I:I,0))),IFERROR(MID($Q126,1,7)+0,""))</f>
        <v>1135975</v>
      </c>
      <c r="N126" s="25" t="str">
        <f>IF(IFERROR(MID($Q126,10,7)+0,"")&lt;1130000,"",IFERROR(MID($Q126,10,7)+0,""))</f>
        <v/>
      </c>
      <c r="O126" s="25" t="str">
        <f>IF(IFERROR(MID($Q126,19,7)+0,"")&lt;1130000,"",IFERROR(MID($Q126,19,7)+0,""))</f>
        <v/>
      </c>
      <c r="P126" s="25">
        <f>IF(M126="","",IF(N126="",M126,M126&amp;", "&amp;N126))</f>
        <v>1135975</v>
      </c>
      <c r="Q126" s="43">
        <v>1033222</v>
      </c>
      <c r="R126" s="43"/>
      <c r="S126" s="35" t="s">
        <v>23</v>
      </c>
      <c r="T126" s="34" t="s">
        <v>24</v>
      </c>
      <c r="U126" s="185">
        <v>281.79000000000002</v>
      </c>
      <c r="V126" s="188">
        <v>281.79000000000002</v>
      </c>
      <c r="W126" s="189">
        <v>281.79000000000002</v>
      </c>
      <c r="X126" s="31">
        <v>281.79000000000002</v>
      </c>
      <c r="Y126" s="90">
        <v>0</v>
      </c>
      <c r="Z126" s="31">
        <f>IF(OR(S126="VLD MLC components",S126="VLD MLC pipes",S126="VLD PEX components",S126="VLD PEX pipes",S126="VLD PHC components",S126="VLD PHC pipes",S126="Controls VLD"),"По запросу",X126)</f>
        <v>281.79000000000002</v>
      </c>
      <c r="AA126" s="63">
        <f>ROUND(X126/1.2,3)</f>
        <v>234.82499999999999</v>
      </c>
      <c r="AB126" s="23">
        <v>234.82499999999999</v>
      </c>
      <c r="AC126" s="190">
        <f>IFERROR(ROUND(AA126/AB126-1,2),"")</f>
        <v>0</v>
      </c>
      <c r="AD126" s="25">
        <v>0.17399999999999999</v>
      </c>
      <c r="AE126" s="25">
        <v>9.4300000000000004E-4</v>
      </c>
      <c r="AF126" s="25">
        <v>0</v>
      </c>
      <c r="AG126" s="25" t="s">
        <v>22</v>
      </c>
      <c r="AH126" s="25">
        <v>0</v>
      </c>
      <c r="AI126" s="25">
        <v>0</v>
      </c>
      <c r="AJ126" s="25" t="s">
        <v>19</v>
      </c>
      <c r="AK126" s="42" t="s">
        <v>19</v>
      </c>
      <c r="AL126" s="25" t="s">
        <v>19</v>
      </c>
      <c r="AM126" s="25">
        <v>100</v>
      </c>
      <c r="AN126" s="25">
        <v>780</v>
      </c>
      <c r="AO126" s="25">
        <v>155</v>
      </c>
      <c r="AP126" s="25">
        <v>780</v>
      </c>
      <c r="AQ126" s="25">
        <v>17.399999999999999</v>
      </c>
      <c r="AR126" s="94">
        <v>9.4301999999999997E-2</v>
      </c>
      <c r="AS126" s="157" t="s">
        <v>22</v>
      </c>
      <c r="AT126" s="93">
        <v>42769</v>
      </c>
      <c r="AU126" s="92" t="s">
        <v>22</v>
      </c>
      <c r="AV126" s="91" t="s">
        <v>48</v>
      </c>
      <c r="AW126" s="92" t="s">
        <v>48</v>
      </c>
      <c r="AX126" s="92" t="s">
        <v>48</v>
      </c>
      <c r="AY126" s="91" t="s">
        <v>152</v>
      </c>
      <c r="AZ126" s="23"/>
      <c r="BA126" s="25">
        <v>0</v>
      </c>
      <c r="BB126" t="s">
        <v>48</v>
      </c>
      <c r="BC126" t="e">
        <v>#N/A</v>
      </c>
      <c r="BD126" t="e">
        <f>IF(Z126=BC126,"OK")</f>
        <v>#N/A</v>
      </c>
      <c r="BE126">
        <v>0.17399999999999999</v>
      </c>
      <c r="BF126">
        <v>9.4300000000000004E-4</v>
      </c>
      <c r="BG126">
        <v>780</v>
      </c>
      <c r="BH126">
        <v>155</v>
      </c>
      <c r="BI126">
        <v>780</v>
      </c>
      <c r="BJ126">
        <v>17.399999999999999</v>
      </c>
      <c r="BK126">
        <v>9.4301999999999997E-2</v>
      </c>
      <c r="BN126" s="183"/>
    </row>
    <row r="127" spans="1:66" ht="25.5" x14ac:dyDescent="0.25">
      <c r="A127" s="1"/>
      <c r="B127" s="94">
        <v>123</v>
      </c>
      <c r="C127" s="43">
        <v>1033305</v>
      </c>
      <c r="D127" s="37">
        <v>1088099</v>
      </c>
      <c r="E127" s="27" t="s">
        <v>6629</v>
      </c>
      <c r="F127" s="151" t="s">
        <v>655</v>
      </c>
      <c r="G127" s="41"/>
      <c r="H127" s="46" t="str">
        <f>IFERROR(IFERROR(IF(SEARCH("Usystems",$E127)&gt;0,"Usystems"),IF(SEARCH("RIIFO",$E127)&gt;0,"RIIFO","Uponor")),"Uponor")</f>
        <v>Uponor</v>
      </c>
      <c r="I127" s="25">
        <f>IFERROR(MID($D127,1,7)+0,"")</f>
        <v>1088099</v>
      </c>
      <c r="J127" s="25" t="str">
        <f>IFERROR(MID($D127,10,7)+0,"")</f>
        <v/>
      </c>
      <c r="K127" s="25" t="str">
        <f>IFERROR(MID($D127,19,7)+0,"")</f>
        <v/>
      </c>
      <c r="L127" s="25" t="str">
        <f>IFERROR(MID($D127,28,7)+0,"")</f>
        <v/>
      </c>
      <c r="M127" s="25">
        <f>IF(IFERROR(MID($Q127,1,7)+0,"")&lt;1130000,IF(INDEX(C:C,MATCH(LEFT(Q127,7)+0,I:I,0))&lt;1130000,"",INDEX(C:C,MATCH(LEFT(Q127,7)+0,I:I,0))),IFERROR(MID($Q127,1,7)+0,""))</f>
        <v>1135615</v>
      </c>
      <c r="N127" s="25" t="str">
        <f>IF(IFERROR(MID($Q127,10,7)+0,"")&lt;1130000,"",IFERROR(MID($Q127,10,7)+0,""))</f>
        <v/>
      </c>
      <c r="O127" s="25" t="str">
        <f>IF(IFERROR(MID($Q127,19,7)+0,"")&lt;1130000,"",IFERROR(MID($Q127,19,7)+0,""))</f>
        <v/>
      </c>
      <c r="P127" s="25">
        <f>IF(M127="","",IF(N127="",M127,M127&amp;", "&amp;N127))</f>
        <v>1135615</v>
      </c>
      <c r="Q127" s="43">
        <v>1135615</v>
      </c>
      <c r="R127" s="43"/>
      <c r="S127" s="35" t="s">
        <v>23</v>
      </c>
      <c r="T127" s="34" t="s">
        <v>24</v>
      </c>
      <c r="U127" s="185">
        <v>514</v>
      </c>
      <c r="V127" s="188">
        <v>514</v>
      </c>
      <c r="W127" s="189">
        <v>514</v>
      </c>
      <c r="X127" s="31">
        <v>514</v>
      </c>
      <c r="Y127" s="90">
        <v>0</v>
      </c>
      <c r="Z127" s="31">
        <f>IF(OR(S127="VLD MLC components",S127="VLD MLC pipes",S127="VLD PEX components",S127="VLD PEX pipes",S127="VLD PHC components",S127="VLD PHC pipes",S127="Controls VLD"),"По запросу",X127)</f>
        <v>514</v>
      </c>
      <c r="AA127" s="63">
        <f>ROUND(X127/1.2,3)</f>
        <v>428.33300000000003</v>
      </c>
      <c r="AB127" s="23">
        <v>428.33300000000003</v>
      </c>
      <c r="AC127" s="190">
        <f>IFERROR(ROUND(AA127/AB127-1,2),"")</f>
        <v>0</v>
      </c>
      <c r="AD127" s="25">
        <v>0.23699999999999999</v>
      </c>
      <c r="AE127" s="25">
        <v>1.4120000000000001E-3</v>
      </c>
      <c r="AF127" s="25">
        <v>0</v>
      </c>
      <c r="AG127" s="25" t="s">
        <v>22</v>
      </c>
      <c r="AH127" s="25">
        <v>0</v>
      </c>
      <c r="AI127" s="25">
        <v>0</v>
      </c>
      <c r="AJ127" s="25" t="s">
        <v>20</v>
      </c>
      <c r="AK127" s="42" t="s">
        <v>19</v>
      </c>
      <c r="AL127" s="25" t="s">
        <v>20</v>
      </c>
      <c r="AM127" s="25">
        <v>50</v>
      </c>
      <c r="AN127" s="25">
        <v>780</v>
      </c>
      <c r="AO127" s="25">
        <v>780</v>
      </c>
      <c r="AP127" s="25">
        <v>780</v>
      </c>
      <c r="AQ127" s="25">
        <v>11.85</v>
      </c>
      <c r="AR127" s="94">
        <v>0.47455199999999997</v>
      </c>
      <c r="AS127" s="157" t="s">
        <v>22</v>
      </c>
      <c r="AT127" s="93" t="s">
        <v>22</v>
      </c>
      <c r="AU127" s="92" t="s">
        <v>22</v>
      </c>
      <c r="AV127" s="91" t="s">
        <v>152</v>
      </c>
      <c r="AW127" s="92" t="s">
        <v>48</v>
      </c>
      <c r="AX127" s="92" t="s">
        <v>48</v>
      </c>
      <c r="AY127" s="91" t="s">
        <v>152</v>
      </c>
      <c r="AZ127" s="23"/>
      <c r="BA127" s="25" t="s">
        <v>997</v>
      </c>
      <c r="BB127" t="s">
        <v>25</v>
      </c>
      <c r="BC127" t="e">
        <v>#N/A</v>
      </c>
      <c r="BD127" t="e">
        <f>IF(Z127=BC127,"OK")</f>
        <v>#N/A</v>
      </c>
      <c r="BE127">
        <v>0.23699999999999999</v>
      </c>
      <c r="BF127">
        <v>1.4120000000000001E-3</v>
      </c>
      <c r="BG127">
        <v>780</v>
      </c>
      <c r="BH127">
        <v>780</v>
      </c>
      <c r="BI127">
        <v>780</v>
      </c>
      <c r="BJ127">
        <v>11.85</v>
      </c>
      <c r="BK127">
        <v>0.47455199999999997</v>
      </c>
      <c r="BN127" s="183"/>
    </row>
    <row r="128" spans="1:66" ht="25.5" x14ac:dyDescent="0.25">
      <c r="A128" s="1"/>
      <c r="B128" s="94">
        <v>124</v>
      </c>
      <c r="C128" s="43">
        <v>1088099</v>
      </c>
      <c r="D128" s="43"/>
      <c r="E128" s="36" t="s">
        <v>6628</v>
      </c>
      <c r="F128" s="151" t="s">
        <v>28</v>
      </c>
      <c r="G128" s="41"/>
      <c r="H128" s="46" t="str">
        <f>IFERROR(IFERROR(IF(SEARCH("Usystems",$E128)&gt;0,"Usystems"),IF(SEARCH("RIIFO",$E128)&gt;0,"RIIFO","Uponor")),"Uponor")</f>
        <v>Uponor</v>
      </c>
      <c r="I128" s="25" t="str">
        <f>IFERROR(MID($D128,1,7)+0,"")</f>
        <v/>
      </c>
      <c r="J128" s="25" t="str">
        <f>IFERROR(MID($D128,10,7)+0,"")</f>
        <v/>
      </c>
      <c r="K128" s="25" t="str">
        <f>IFERROR(MID($D128,19,7)+0,"")</f>
        <v/>
      </c>
      <c r="L128" s="25" t="str">
        <f>IFERROR(MID($D128,28,7)+0,"")</f>
        <v/>
      </c>
      <c r="M128" s="25">
        <f>IF(IFERROR(MID($Q128,1,7)+0,"")&lt;1130000,IF(INDEX(C:C,MATCH(LEFT(Q128,7)+0,I:I,0))&lt;1130000,"",INDEX(C:C,MATCH(LEFT(Q128,7)+0,I:I,0))),IFERROR(MID($Q128,1,7)+0,""))</f>
        <v>1135615</v>
      </c>
      <c r="N128" s="25" t="str">
        <f>IF(IFERROR(MID($Q128,10,7)+0,"")&lt;1130000,"",IFERROR(MID($Q128,10,7)+0,""))</f>
        <v/>
      </c>
      <c r="O128" s="25" t="str">
        <f>IF(IFERROR(MID($Q128,19,7)+0,"")&lt;1130000,"",IFERROR(MID($Q128,19,7)+0,""))</f>
        <v/>
      </c>
      <c r="P128" s="25">
        <f>IF(M128="","",IF(N128="",M128,M128&amp;", "&amp;N128))</f>
        <v>1135615</v>
      </c>
      <c r="Q128" s="43">
        <v>1033305</v>
      </c>
      <c r="R128" s="43"/>
      <c r="S128" s="35" t="s">
        <v>23</v>
      </c>
      <c r="T128" s="34" t="s">
        <v>24</v>
      </c>
      <c r="U128" s="185">
        <v>425.99</v>
      </c>
      <c r="V128" s="188">
        <v>425.99</v>
      </c>
      <c r="W128" s="189">
        <v>425.99</v>
      </c>
      <c r="X128" s="31">
        <v>425.99</v>
      </c>
      <c r="Y128" s="90">
        <v>0</v>
      </c>
      <c r="Z128" s="31">
        <f>IF(OR(S128="VLD MLC components",S128="VLD MLC pipes",S128="VLD PEX components",S128="VLD PEX pipes",S128="VLD PHC components",S128="VLD PHC pipes",S128="Controls VLD"),"По запросу",X128)</f>
        <v>425.99</v>
      </c>
      <c r="AA128" s="63">
        <f>ROUND(X128/1.2,3)</f>
        <v>354.99200000000002</v>
      </c>
      <c r="AB128" s="23">
        <v>354.99200000000002</v>
      </c>
      <c r="AC128" s="190">
        <f>IFERROR(ROUND(AA128/AB128-1,2),"")</f>
        <v>0</v>
      </c>
      <c r="AD128" s="25">
        <v>0.27400000000000002</v>
      </c>
      <c r="AE128" s="25">
        <v>1.4109999999999999E-3</v>
      </c>
      <c r="AF128" s="25">
        <v>0</v>
      </c>
      <c r="AG128" s="25" t="s">
        <v>22</v>
      </c>
      <c r="AH128" s="25">
        <v>0</v>
      </c>
      <c r="AI128" s="25">
        <v>0</v>
      </c>
      <c r="AJ128" s="25" t="s">
        <v>19</v>
      </c>
      <c r="AK128" s="42" t="s">
        <v>19</v>
      </c>
      <c r="AL128" s="25" t="s">
        <v>19</v>
      </c>
      <c r="AM128" s="25">
        <v>50</v>
      </c>
      <c r="AN128" s="25">
        <v>780</v>
      </c>
      <c r="AO128" s="25">
        <v>116</v>
      </c>
      <c r="AP128" s="25">
        <v>780</v>
      </c>
      <c r="AQ128" s="25">
        <v>13.7</v>
      </c>
      <c r="AR128" s="94">
        <v>7.0573999999999998E-2</v>
      </c>
      <c r="AS128" s="157" t="s">
        <v>22</v>
      </c>
      <c r="AT128" s="93">
        <v>42769</v>
      </c>
      <c r="AU128" s="92" t="s">
        <v>22</v>
      </c>
      <c r="AV128" s="91" t="s">
        <v>48</v>
      </c>
      <c r="AW128" s="92" t="s">
        <v>48</v>
      </c>
      <c r="AX128" s="92" t="s">
        <v>48</v>
      </c>
      <c r="AY128" s="91" t="s">
        <v>152</v>
      </c>
      <c r="AZ128" s="23"/>
      <c r="BA128" s="25">
        <v>0</v>
      </c>
      <c r="BB128" t="s">
        <v>48</v>
      </c>
      <c r="BC128" t="e">
        <v>#N/A</v>
      </c>
      <c r="BD128" t="e">
        <f>IF(Z128=BC128,"OK")</f>
        <v>#N/A</v>
      </c>
      <c r="BE128">
        <v>0.27400000000000002</v>
      </c>
      <c r="BF128">
        <v>1.4109999999999999E-3</v>
      </c>
      <c r="BG128">
        <v>780</v>
      </c>
      <c r="BH128">
        <v>116</v>
      </c>
      <c r="BI128">
        <v>780</v>
      </c>
      <c r="BJ128">
        <v>13.7</v>
      </c>
      <c r="BK128">
        <v>7.0573999999999998E-2</v>
      </c>
      <c r="BN128" s="183"/>
    </row>
    <row r="129" spans="1:66" ht="25.5" x14ac:dyDescent="0.25">
      <c r="A129" s="1"/>
      <c r="B129" s="94">
        <v>125</v>
      </c>
      <c r="C129" s="43">
        <v>1094118</v>
      </c>
      <c r="D129" s="25"/>
      <c r="E129" s="27" t="s">
        <v>6627</v>
      </c>
      <c r="F129" s="213" t="s">
        <v>667</v>
      </c>
      <c r="G129" s="25"/>
      <c r="H129" s="46" t="str">
        <f>IFERROR(IFERROR(IF(SEARCH("Usystems",$E129)&gt;0,"Usystems"),IF(SEARCH("RIIFO",$E129)&gt;0,"RIIFO","Uponor")),"Uponor")</f>
        <v>Uponor</v>
      </c>
      <c r="I129" s="25" t="str">
        <f>IFERROR(MID($D129,1,7)+0,"")</f>
        <v/>
      </c>
      <c r="J129" s="25" t="str">
        <f>IFERROR(MID($D129,10,7)+0,"")</f>
        <v/>
      </c>
      <c r="K129" s="25" t="str">
        <f>IFERROR(MID($D129,19,7)+0,"")</f>
        <v/>
      </c>
      <c r="L129" s="25" t="str">
        <f>IFERROR(MID($D129,28,7)+0,"")</f>
        <v/>
      </c>
      <c r="M129" s="25">
        <f>IF(IFERROR(MID($Q129,1,7)+0,"")&lt;1130000,IF(INDEX(C:C,MATCH(LEFT(Q129,7)+0,I:I,0))&lt;1130000,"",INDEX(C:C,MATCH(LEFT(Q129,7)+0,I:I,0))),IFERROR(MID($Q129,1,7)+0,""))</f>
        <v>1135616</v>
      </c>
      <c r="N129" s="25" t="str">
        <f>IF(IFERROR(MID($Q129,10,7)+0,"")&lt;1130000,"",IFERROR(MID($Q129,10,7)+0,""))</f>
        <v/>
      </c>
      <c r="O129" s="25" t="str">
        <f>IF(IFERROR(MID($Q129,19,7)+0,"")&lt;1130000,"",IFERROR(MID($Q129,19,7)+0,""))</f>
        <v/>
      </c>
      <c r="P129" s="25">
        <f>IF(M129="","",IF(N129="",M129,M129&amp;", "&amp;N129))</f>
        <v>1135616</v>
      </c>
      <c r="Q129" s="43">
        <v>1135616</v>
      </c>
      <c r="R129" s="43"/>
      <c r="S129" s="35" t="s">
        <v>23</v>
      </c>
      <c r="T129" s="34" t="s">
        <v>24</v>
      </c>
      <c r="U129" s="185">
        <v>817</v>
      </c>
      <c r="V129" s="188">
        <v>817</v>
      </c>
      <c r="W129" s="189">
        <v>817</v>
      </c>
      <c r="X129" s="31">
        <v>817</v>
      </c>
      <c r="Y129" s="90">
        <v>0</v>
      </c>
      <c r="Z129" s="31">
        <f>IF(OR(S129="VLD MLC components",S129="VLD MLC pipes",S129="VLD PEX components",S129="VLD PEX pipes",S129="VLD PHC components",S129="VLD PHC pipes",S129="Controls VLD"),"По запросу",X129)</f>
        <v>817</v>
      </c>
      <c r="AA129" s="63">
        <f>ROUND(X129/1.2,3)</f>
        <v>680.83299999999997</v>
      </c>
      <c r="AB129" s="23">
        <v>680.83299999999997</v>
      </c>
      <c r="AC129" s="190">
        <f>IFERROR(ROUND(AA129/AB129-1,2),"")</f>
        <v>0</v>
      </c>
      <c r="AD129" s="25">
        <v>0.39800000000000002</v>
      </c>
      <c r="AE129" s="25">
        <v>4.4180000000000001E-3</v>
      </c>
      <c r="AF129" s="25">
        <v>0</v>
      </c>
      <c r="AG129" s="25" t="s">
        <v>22</v>
      </c>
      <c r="AH129" s="25">
        <v>0</v>
      </c>
      <c r="AI129" s="25">
        <v>0</v>
      </c>
      <c r="AJ129" s="25" t="s">
        <v>20</v>
      </c>
      <c r="AK129" s="42" t="s">
        <v>19</v>
      </c>
      <c r="AL129" s="25" t="s">
        <v>20</v>
      </c>
      <c r="AM129" s="25">
        <v>50</v>
      </c>
      <c r="AN129" s="25">
        <v>940</v>
      </c>
      <c r="AO129" s="25">
        <v>250</v>
      </c>
      <c r="AP129" s="25">
        <v>940</v>
      </c>
      <c r="AQ129" s="25">
        <v>19.899999999999999</v>
      </c>
      <c r="AR129" s="94">
        <v>0.22090000000000001</v>
      </c>
      <c r="AS129" s="157" t="s">
        <v>22</v>
      </c>
      <c r="AT129" s="93">
        <v>43398</v>
      </c>
      <c r="AU129" s="92" t="s">
        <v>22</v>
      </c>
      <c r="AV129" s="91" t="s">
        <v>48</v>
      </c>
      <c r="AW129" s="92" t="s">
        <v>48</v>
      </c>
      <c r="AX129" s="92" t="s">
        <v>48</v>
      </c>
      <c r="AY129" s="91" t="s">
        <v>152</v>
      </c>
      <c r="AZ129" s="23"/>
      <c r="BA129" s="25">
        <v>0</v>
      </c>
      <c r="BB129" t="s">
        <v>48</v>
      </c>
      <c r="BC129" t="e">
        <v>#N/A</v>
      </c>
      <c r="BD129" t="e">
        <f>IF(Z129=BC129,"OK")</f>
        <v>#N/A</v>
      </c>
      <c r="BE129">
        <v>0.39800000000000002</v>
      </c>
      <c r="BF129">
        <v>4.4180000000000001E-3</v>
      </c>
      <c r="BG129">
        <v>940</v>
      </c>
      <c r="BH129">
        <v>250</v>
      </c>
      <c r="BI129">
        <v>940</v>
      </c>
      <c r="BJ129">
        <v>19.899999999999999</v>
      </c>
      <c r="BK129">
        <v>0.22090000000000001</v>
      </c>
      <c r="BN129" s="183"/>
    </row>
    <row r="130" spans="1:66" ht="25.5" x14ac:dyDescent="0.25">
      <c r="A130" s="1"/>
      <c r="B130" s="94">
        <v>126</v>
      </c>
      <c r="C130" s="43">
        <v>1033395</v>
      </c>
      <c r="D130" s="37" t="s">
        <v>22</v>
      </c>
      <c r="E130" s="27" t="s">
        <v>6626</v>
      </c>
      <c r="F130" s="151" t="s">
        <v>655</v>
      </c>
      <c r="G130" s="41"/>
      <c r="H130" s="46" t="str">
        <f>IFERROR(IFERROR(IF(SEARCH("Usystems",$E130)&gt;0,"Usystems"),IF(SEARCH("RIIFO",$E130)&gt;0,"RIIFO","Uponor")),"Uponor")</f>
        <v>Uponor</v>
      </c>
      <c r="I130" s="25" t="str">
        <f>IFERROR(MID($D130,1,7)+0,"")</f>
        <v/>
      </c>
      <c r="J130" s="25" t="str">
        <f>IFERROR(MID($D130,10,7)+0,"")</f>
        <v/>
      </c>
      <c r="K130" s="25" t="str">
        <f>IFERROR(MID($D130,19,7)+0,"")</f>
        <v/>
      </c>
      <c r="L130" s="25" t="str">
        <f>IFERROR(MID($D130,28,7)+0,"")</f>
        <v/>
      </c>
      <c r="M130" s="25">
        <f>IF(IFERROR(MID($Q130,1,7)+0,"")&lt;1130000,IF(INDEX(C:C,MATCH(LEFT(Q130,7)+0,I:I,0))&lt;1130000,"",INDEX(C:C,MATCH(LEFT(Q130,7)+0,I:I,0))),IFERROR(MID($Q130,1,7)+0,""))</f>
        <v>1135616</v>
      </c>
      <c r="N130" s="25" t="str">
        <f>IF(IFERROR(MID($Q130,10,7)+0,"")&lt;1130000,"",IFERROR(MID($Q130,10,7)+0,""))</f>
        <v/>
      </c>
      <c r="O130" s="25" t="str">
        <f>IF(IFERROR(MID($Q130,19,7)+0,"")&lt;1130000,"",IFERROR(MID($Q130,19,7)+0,""))</f>
        <v/>
      </c>
      <c r="P130" s="25">
        <f>IF(M130="","",IF(N130="",M130,M130&amp;", "&amp;N130))</f>
        <v>1135616</v>
      </c>
      <c r="Q130" s="43">
        <v>1135616</v>
      </c>
      <c r="R130" s="37"/>
      <c r="S130" s="35" t="s">
        <v>23</v>
      </c>
      <c r="T130" s="34" t="s">
        <v>24</v>
      </c>
      <c r="U130" s="185">
        <v>816</v>
      </c>
      <c r="V130" s="188">
        <v>816</v>
      </c>
      <c r="W130" s="189">
        <v>816</v>
      </c>
      <c r="X130" s="31">
        <v>816</v>
      </c>
      <c r="Y130" s="90">
        <v>0</v>
      </c>
      <c r="Z130" s="31">
        <f>IF(OR(S130="VLD MLC components",S130="VLD MLC pipes",S130="VLD PEX components",S130="VLD PEX pipes",S130="VLD PHC components",S130="VLD PHC pipes",S130="Controls VLD"),"По запросу",X130)</f>
        <v>816</v>
      </c>
      <c r="AA130" s="63">
        <f>ROUND(X130/1.2,3)</f>
        <v>680</v>
      </c>
      <c r="AB130" s="23">
        <v>680</v>
      </c>
      <c r="AC130" s="190">
        <f>IFERROR(ROUND(AA130/AB130-1,2),"")</f>
        <v>0</v>
      </c>
      <c r="AD130" s="25">
        <v>0.39800000000000002</v>
      </c>
      <c r="AE130" s="25">
        <v>3.192E-3</v>
      </c>
      <c r="AF130" s="25">
        <v>0</v>
      </c>
      <c r="AG130" s="25" t="s">
        <v>22</v>
      </c>
      <c r="AH130" s="25">
        <v>0</v>
      </c>
      <c r="AI130" s="25">
        <v>0</v>
      </c>
      <c r="AJ130" s="25" t="s">
        <v>20</v>
      </c>
      <c r="AK130" s="42" t="s">
        <v>19</v>
      </c>
      <c r="AL130" s="25" t="s">
        <v>20</v>
      </c>
      <c r="AM130" s="25">
        <v>100</v>
      </c>
      <c r="AN130" s="25">
        <v>1130</v>
      </c>
      <c r="AO130" s="25">
        <v>1130</v>
      </c>
      <c r="AP130" s="25">
        <v>250</v>
      </c>
      <c r="AQ130" s="25">
        <v>39.799999999999997</v>
      </c>
      <c r="AR130" s="94">
        <v>0.31922499999999998</v>
      </c>
      <c r="AS130" s="157" t="s">
        <v>22</v>
      </c>
      <c r="AT130" s="93" t="s">
        <v>22</v>
      </c>
      <c r="AU130" s="92" t="s">
        <v>22</v>
      </c>
      <c r="AV130" s="91" t="s">
        <v>152</v>
      </c>
      <c r="AW130" s="92" t="s">
        <v>48</v>
      </c>
      <c r="AX130" s="92" t="s">
        <v>48</v>
      </c>
      <c r="AY130" s="91" t="s">
        <v>152</v>
      </c>
      <c r="AZ130" s="23"/>
      <c r="BA130" s="25" t="s">
        <v>5681</v>
      </c>
      <c r="BB130" t="s">
        <v>25</v>
      </c>
      <c r="BC130" t="e">
        <v>#N/A</v>
      </c>
      <c r="BD130" t="e">
        <f>IF(Z130=BC130,"OK")</f>
        <v>#N/A</v>
      </c>
      <c r="BE130">
        <v>0.39800000000000002</v>
      </c>
      <c r="BF130">
        <v>3.192E-3</v>
      </c>
      <c r="BG130">
        <v>1130</v>
      </c>
      <c r="BH130">
        <v>1130</v>
      </c>
      <c r="BI130">
        <v>250</v>
      </c>
      <c r="BJ130">
        <v>39.799999999999997</v>
      </c>
      <c r="BK130">
        <v>0.31922499999999998</v>
      </c>
      <c r="BN130" s="183"/>
    </row>
    <row r="131" spans="1:66" ht="25.5" x14ac:dyDescent="0.25">
      <c r="A131" s="1"/>
      <c r="B131" s="94">
        <v>127</v>
      </c>
      <c r="C131" s="43">
        <v>1033418</v>
      </c>
      <c r="D131" s="40" t="s">
        <v>22</v>
      </c>
      <c r="E131" s="27" t="s">
        <v>6625</v>
      </c>
      <c r="F131" s="151" t="s">
        <v>655</v>
      </c>
      <c r="G131" s="41"/>
      <c r="H131" s="46" t="str">
        <f>IFERROR(IFERROR(IF(SEARCH("Usystems",$E131)&gt;0,"Usystems"),IF(SEARCH("RIIFO",$E131)&gt;0,"RIIFO","Uponor")),"Uponor")</f>
        <v>Uponor</v>
      </c>
      <c r="I131" s="25" t="str">
        <f>IFERROR(MID($D131,1,7)+0,"")</f>
        <v/>
      </c>
      <c r="J131" s="25" t="str">
        <f>IFERROR(MID($D131,10,7)+0,"")</f>
        <v/>
      </c>
      <c r="K131" s="25" t="str">
        <f>IFERROR(MID($D131,19,7)+0,"")</f>
        <v/>
      </c>
      <c r="L131" s="25" t="str">
        <f>IFERROR(MID($D131,28,7)+0,"")</f>
        <v/>
      </c>
      <c r="M131" s="25">
        <f>IF(IFERROR(MID($Q131,1,7)+0,"")&lt;1130000,IF(INDEX(C:C,MATCH(LEFT(Q131,7)+0,I:I,0))&lt;1130000,"",INDEX(C:C,MATCH(LEFT(Q131,7)+0,I:I,0))),IFERROR(MID($Q131,1,7)+0,""))</f>
        <v>1136603</v>
      </c>
      <c r="N131" s="25" t="str">
        <f>IF(IFERROR(MID($Q131,10,7)+0,"")&lt;1130000,"",IFERROR(MID($Q131,10,7)+0,""))</f>
        <v/>
      </c>
      <c r="O131" s="25" t="str">
        <f>IF(IFERROR(MID($Q131,19,7)+0,"")&lt;1130000,"",IFERROR(MID($Q131,19,7)+0,""))</f>
        <v/>
      </c>
      <c r="P131" s="25">
        <f>IF(M131="","",IF(N131="",M131,M131&amp;", "&amp;N131))</f>
        <v>1136603</v>
      </c>
      <c r="Q131" s="37">
        <v>1136603</v>
      </c>
      <c r="R131" s="37"/>
      <c r="S131" s="35" t="s">
        <v>23</v>
      </c>
      <c r="T131" s="34" t="s">
        <v>24</v>
      </c>
      <c r="U131" s="185">
        <v>1814</v>
      </c>
      <c r="V131" s="188">
        <v>1814</v>
      </c>
      <c r="W131" s="189">
        <v>1814</v>
      </c>
      <c r="X131" s="31">
        <v>1814</v>
      </c>
      <c r="Y131" s="90">
        <v>0</v>
      </c>
      <c r="Z131" s="31">
        <f>IF(OR(S131="VLD MLC components",S131="VLD MLC pipes",S131="VLD PEX components",S131="VLD PEX pipes",S131="VLD PHC components",S131="VLD PHC pipes",S131="Controls VLD"),"По запросу",X131)</f>
        <v>1814</v>
      </c>
      <c r="AA131" s="63">
        <f>ROUND(X131/1.2,3)</f>
        <v>1511.6669999999999</v>
      </c>
      <c r="AB131" s="23">
        <v>1511.6669999999999</v>
      </c>
      <c r="AC131" s="190">
        <f>IFERROR(ROUND(AA131/AB131-1,2),"")</f>
        <v>0</v>
      </c>
      <c r="AD131" s="25">
        <v>0.59499999999999997</v>
      </c>
      <c r="AE131" s="25">
        <v>1.6000000000000001E-3</v>
      </c>
      <c r="AF131" s="25">
        <v>0</v>
      </c>
      <c r="AG131" s="25" t="s">
        <v>22</v>
      </c>
      <c r="AH131" s="25">
        <v>0</v>
      </c>
      <c r="AI131" s="25">
        <v>0</v>
      </c>
      <c r="AJ131" s="25" t="s">
        <v>20</v>
      </c>
      <c r="AK131" s="42" t="s">
        <v>19</v>
      </c>
      <c r="AL131" s="25" t="s">
        <v>20</v>
      </c>
      <c r="AM131" s="25">
        <v>6</v>
      </c>
      <c r="AN131" s="25">
        <v>6000</v>
      </c>
      <c r="AO131" s="25">
        <v>42</v>
      </c>
      <c r="AP131" s="25">
        <v>42</v>
      </c>
      <c r="AQ131" s="25">
        <v>3.57</v>
      </c>
      <c r="AR131" s="94">
        <v>1.0584E-2</v>
      </c>
      <c r="AS131" s="157" t="s">
        <v>22</v>
      </c>
      <c r="AT131" s="93" t="s">
        <v>22</v>
      </c>
      <c r="AU131" s="92" t="s">
        <v>22</v>
      </c>
      <c r="AV131" s="91" t="s">
        <v>152</v>
      </c>
      <c r="AW131" s="92" t="s">
        <v>48</v>
      </c>
      <c r="AX131" s="92" t="s">
        <v>48</v>
      </c>
      <c r="AY131" s="91" t="s">
        <v>152</v>
      </c>
      <c r="AZ131" s="23"/>
      <c r="BA131" s="25" t="s">
        <v>6624</v>
      </c>
      <c r="BB131" t="s">
        <v>25</v>
      </c>
      <c r="BC131" t="e">
        <v>#N/A</v>
      </c>
      <c r="BD131" t="e">
        <f>IF(Z131=BC131,"OK")</f>
        <v>#N/A</v>
      </c>
      <c r="BE131">
        <v>0.59499999999999997</v>
      </c>
      <c r="BF131">
        <v>1.6000000000000001E-3</v>
      </c>
      <c r="BG131">
        <v>6000</v>
      </c>
      <c r="BH131">
        <v>42</v>
      </c>
      <c r="BI131">
        <v>42</v>
      </c>
      <c r="BJ131">
        <v>3.57</v>
      </c>
      <c r="BK131">
        <v>1.0584E-2</v>
      </c>
      <c r="BN131" s="183"/>
    </row>
    <row r="132" spans="1:66" ht="25.5" x14ac:dyDescent="0.25">
      <c r="A132" s="1"/>
      <c r="B132" s="94">
        <v>128</v>
      </c>
      <c r="C132" s="43">
        <v>1033482</v>
      </c>
      <c r="D132" s="40" t="s">
        <v>22</v>
      </c>
      <c r="E132" s="27" t="s">
        <v>6623</v>
      </c>
      <c r="F132" s="151" t="s">
        <v>655</v>
      </c>
      <c r="G132" s="41"/>
      <c r="H132" s="46" t="str">
        <f>IFERROR(IFERROR(IF(SEARCH("Usystems",$E132)&gt;0,"Usystems"),IF(SEARCH("RIIFO",$E132)&gt;0,"RIIFO","Uponor")),"Uponor")</f>
        <v>Uponor</v>
      </c>
      <c r="I132" s="25" t="str">
        <f>IFERROR(MID($D132,1,7)+0,"")</f>
        <v/>
      </c>
      <c r="J132" s="25" t="str">
        <f>IFERROR(MID($D132,10,7)+0,"")</f>
        <v/>
      </c>
      <c r="K132" s="25" t="str">
        <f>IFERROR(MID($D132,19,7)+0,"")</f>
        <v/>
      </c>
      <c r="L132" s="25" t="str">
        <f>IFERROR(MID($D132,28,7)+0,"")</f>
        <v/>
      </c>
      <c r="M132" s="25">
        <f>IF(IFERROR(MID($Q132,1,7)+0,"")&lt;1130000,IF(INDEX(C:C,MATCH(LEFT(Q132,7)+0,I:I,0))&lt;1130000,"",INDEX(C:C,MATCH(LEFT(Q132,7)+0,I:I,0))),IFERROR(MID($Q132,1,7)+0,""))</f>
        <v>1136604</v>
      </c>
      <c r="N132" s="25" t="str">
        <f>IF(IFERROR(MID($Q132,10,7)+0,"")&lt;1130000,"",IFERROR(MID($Q132,10,7)+0,""))</f>
        <v/>
      </c>
      <c r="O132" s="25" t="str">
        <f>IF(IFERROR(MID($Q132,19,7)+0,"")&lt;1130000,"",IFERROR(MID($Q132,19,7)+0,""))</f>
        <v/>
      </c>
      <c r="P132" s="25">
        <f>IF(M132="","",IF(N132="",M132,M132&amp;", "&amp;N132))</f>
        <v>1136604</v>
      </c>
      <c r="Q132" s="37">
        <v>1136604</v>
      </c>
      <c r="R132" s="37"/>
      <c r="S132" s="35" t="s">
        <v>6577</v>
      </c>
      <c r="T132" s="34" t="s">
        <v>24</v>
      </c>
      <c r="U132" s="185">
        <v>2477</v>
      </c>
      <c r="V132" s="188">
        <v>2477</v>
      </c>
      <c r="W132" s="189">
        <v>2477</v>
      </c>
      <c r="X132" s="31">
        <v>2477</v>
      </c>
      <c r="Y132" s="90">
        <v>0</v>
      </c>
      <c r="Z132" s="31" t="str">
        <f>IF(OR(S132="VLD MLC components",S132="VLD MLC pipes",S132="VLD PEX components",S132="VLD PEX pipes",S132="VLD PHC components",S132="VLD PHC pipes",S132="Controls VLD"),"По запросу",X132)</f>
        <v>По запросу</v>
      </c>
      <c r="AA132" s="63">
        <f>ROUND(X132/1.2,3)</f>
        <v>2064.1669999999999</v>
      </c>
      <c r="AB132" s="23">
        <v>2064.1669999999999</v>
      </c>
      <c r="AC132" s="190">
        <f>IFERROR(ROUND(AA132/AB132-1,2),"")</f>
        <v>0</v>
      </c>
      <c r="AD132" s="25">
        <v>0.92800000000000005</v>
      </c>
      <c r="AE132" s="25">
        <v>2.5000000000000001E-3</v>
      </c>
      <c r="AF132" s="25">
        <v>0</v>
      </c>
      <c r="AG132" s="25" t="s">
        <v>22</v>
      </c>
      <c r="AH132" s="25">
        <v>0</v>
      </c>
      <c r="AI132" s="25">
        <v>0</v>
      </c>
      <c r="AJ132" s="25" t="s">
        <v>20</v>
      </c>
      <c r="AK132" s="42" t="s">
        <v>19</v>
      </c>
      <c r="AL132" s="25" t="s">
        <v>20</v>
      </c>
      <c r="AM132" s="25">
        <v>6</v>
      </c>
      <c r="AN132" s="25">
        <v>6000</v>
      </c>
      <c r="AO132" s="25">
        <v>50</v>
      </c>
      <c r="AP132" s="25">
        <v>50</v>
      </c>
      <c r="AQ132" s="25">
        <v>5.5679999999999996</v>
      </c>
      <c r="AR132" s="94">
        <v>1.4999999999999999E-2</v>
      </c>
      <c r="AS132" s="157" t="s">
        <v>22</v>
      </c>
      <c r="AT132" s="93" t="s">
        <v>22</v>
      </c>
      <c r="AU132" s="92" t="s">
        <v>22</v>
      </c>
      <c r="AV132" s="91" t="s">
        <v>152</v>
      </c>
      <c r="AW132" s="92" t="s">
        <v>48</v>
      </c>
      <c r="AX132" s="92" t="s">
        <v>48</v>
      </c>
      <c r="AY132" s="91" t="s">
        <v>152</v>
      </c>
      <c r="AZ132" s="23"/>
      <c r="BA132" s="25" t="s">
        <v>6622</v>
      </c>
      <c r="BB132" t="s">
        <v>25</v>
      </c>
      <c r="BC132" t="e">
        <v>#N/A</v>
      </c>
      <c r="BD132" t="e">
        <f>IF(Z132=BC132,"OK")</f>
        <v>#N/A</v>
      </c>
      <c r="BE132">
        <v>0.92800000000000005</v>
      </c>
      <c r="BF132">
        <v>2.5000000000000001E-3</v>
      </c>
      <c r="BG132">
        <v>6000</v>
      </c>
      <c r="BH132">
        <v>50</v>
      </c>
      <c r="BI132">
        <v>50</v>
      </c>
      <c r="BJ132">
        <v>5.5679999999999996</v>
      </c>
      <c r="BK132">
        <v>1.4999999999999999E-2</v>
      </c>
      <c r="BN132" s="183"/>
    </row>
    <row r="133" spans="1:66" ht="25.5" x14ac:dyDescent="0.25">
      <c r="A133" s="1"/>
      <c r="B133" s="94">
        <v>129</v>
      </c>
      <c r="C133" s="43">
        <v>1033503</v>
      </c>
      <c r="D133" s="40" t="s">
        <v>22</v>
      </c>
      <c r="E133" s="36" t="s">
        <v>6621</v>
      </c>
      <c r="F133" s="151" t="s">
        <v>652</v>
      </c>
      <c r="G133" s="41"/>
      <c r="H133" s="46" t="str">
        <f>IFERROR(IFERROR(IF(SEARCH("Usystems",$E133)&gt;0,"Usystems"),IF(SEARCH("RIIFO",$E133)&gt;0,"RIIFO","Uponor")),"Uponor")</f>
        <v>Uponor</v>
      </c>
      <c r="I133" s="25" t="str">
        <f>IFERROR(MID($D133,1,7)+0,"")</f>
        <v/>
      </c>
      <c r="J133" s="25" t="str">
        <f>IFERROR(MID($D133,10,7)+0,"")</f>
        <v/>
      </c>
      <c r="K133" s="25" t="str">
        <f>IFERROR(MID($D133,19,7)+0,"")</f>
        <v/>
      </c>
      <c r="L133" s="25" t="str">
        <f>IFERROR(MID($D133,28,7)+0,"")</f>
        <v/>
      </c>
      <c r="M133" s="25">
        <f>IF(IFERROR(MID($Q133,1,7)+0,"")&lt;1130000,IF(INDEX(C:C,MATCH(LEFT(Q133,7)+0,I:I,0))&lt;1130000,"",INDEX(C:C,MATCH(LEFT(Q133,7)+0,I:I,0))),IFERROR(MID($Q133,1,7)+0,""))</f>
        <v>1136605</v>
      </c>
      <c r="N133" s="25" t="str">
        <f>IF(IFERROR(MID($Q133,10,7)+0,"")&lt;1130000,"",IFERROR(MID($Q133,10,7)+0,""))</f>
        <v/>
      </c>
      <c r="O133" s="25" t="str">
        <f>IF(IFERROR(MID($Q133,19,7)+0,"")&lt;1130000,"",IFERROR(MID($Q133,19,7)+0,""))</f>
        <v/>
      </c>
      <c r="P133" s="25">
        <f>IF(M133="","",IF(N133="",M133,M133&amp;", "&amp;N133))</f>
        <v>1136605</v>
      </c>
      <c r="Q133" s="37">
        <v>1136605</v>
      </c>
      <c r="R133" s="37"/>
      <c r="S133" s="35" t="s">
        <v>6577</v>
      </c>
      <c r="T133" s="34" t="s">
        <v>24</v>
      </c>
      <c r="U133" s="185">
        <v>3655</v>
      </c>
      <c r="V133" s="188">
        <v>3655</v>
      </c>
      <c r="W133" s="189">
        <v>3655</v>
      </c>
      <c r="X133" s="31">
        <v>3655</v>
      </c>
      <c r="Y133" s="90">
        <v>0</v>
      </c>
      <c r="Z133" s="31" t="str">
        <f>IF(OR(S133="VLD MLC components",S133="VLD MLC pipes",S133="VLD PEX components",S133="VLD PEX pipes",S133="VLD PHC components",S133="VLD PHC pipes",S133="Controls VLD"),"По запросу",X133)</f>
        <v>По запросу</v>
      </c>
      <c r="AA133" s="63">
        <f>ROUND(X133/1.2,3)</f>
        <v>3045.8330000000001</v>
      </c>
      <c r="AB133" s="23">
        <v>3045.8330000000001</v>
      </c>
      <c r="AC133" s="190">
        <f>IFERROR(ROUND(AA133/AB133-1,2),"")</f>
        <v>0</v>
      </c>
      <c r="AD133" s="25">
        <v>1.4650000000000001</v>
      </c>
      <c r="AE133" s="25">
        <v>3.9690000000000003E-3</v>
      </c>
      <c r="AF133" s="25">
        <v>0</v>
      </c>
      <c r="AG133" s="25" t="s">
        <v>22</v>
      </c>
      <c r="AH133" s="25">
        <v>0</v>
      </c>
      <c r="AI133" s="25">
        <v>0</v>
      </c>
      <c r="AJ133" s="25" t="s">
        <v>20</v>
      </c>
      <c r="AK133" s="42" t="s">
        <v>19</v>
      </c>
      <c r="AL133" s="25" t="s">
        <v>20</v>
      </c>
      <c r="AM133" s="25">
        <v>6</v>
      </c>
      <c r="AN133" s="25">
        <v>6000</v>
      </c>
      <c r="AO133" s="25">
        <v>63</v>
      </c>
      <c r="AP133" s="25">
        <v>63</v>
      </c>
      <c r="AQ133" s="25">
        <v>8.7899999999999991</v>
      </c>
      <c r="AR133" s="94">
        <v>2.3813999999999998E-2</v>
      </c>
      <c r="AS133" s="157" t="s">
        <v>22</v>
      </c>
      <c r="AT133" s="93" t="s">
        <v>22</v>
      </c>
      <c r="AU133" s="92" t="s">
        <v>22</v>
      </c>
      <c r="AV133" s="91" t="s">
        <v>152</v>
      </c>
      <c r="AW133" s="92" t="s">
        <v>48</v>
      </c>
      <c r="AX133" s="92" t="s">
        <v>48</v>
      </c>
      <c r="AY133" s="91" t="s">
        <v>152</v>
      </c>
      <c r="AZ133" s="23"/>
      <c r="BA133" s="25" t="s">
        <v>6620</v>
      </c>
      <c r="BB133" t="s">
        <v>25</v>
      </c>
      <c r="BC133" t="e">
        <v>#N/A</v>
      </c>
      <c r="BD133" t="e">
        <f>IF(Z133=BC133,"OK")</f>
        <v>#N/A</v>
      </c>
      <c r="BE133">
        <v>1.4650000000000001</v>
      </c>
      <c r="BF133">
        <v>3.9690000000000003E-3</v>
      </c>
      <c r="BG133">
        <v>6000</v>
      </c>
      <c r="BH133">
        <v>63</v>
      </c>
      <c r="BI133">
        <v>63</v>
      </c>
      <c r="BJ133">
        <v>8.7899999999999991</v>
      </c>
      <c r="BK133">
        <v>2.3813999999999998E-2</v>
      </c>
      <c r="BN133" s="183"/>
    </row>
    <row r="134" spans="1:66" ht="38.25" x14ac:dyDescent="0.25">
      <c r="A134" s="1"/>
      <c r="B134" s="94">
        <v>130</v>
      </c>
      <c r="C134" s="43">
        <v>1033521</v>
      </c>
      <c r="D134" s="42"/>
      <c r="E134" s="36" t="s">
        <v>6619</v>
      </c>
      <c r="F134" s="151" t="s">
        <v>652</v>
      </c>
      <c r="G134" s="41" t="s">
        <v>29</v>
      </c>
      <c r="H134" s="46" t="str">
        <f>IFERROR(IFERROR(IF(SEARCH("Usystems",$E134)&gt;0,"Usystems"),IF(SEARCH("RIIFO",$E134)&gt;0,"RIIFO","Uponor")),"Uponor")</f>
        <v>Uponor</v>
      </c>
      <c r="I134" s="25" t="str">
        <f>IFERROR(MID($D134,1,7)+0,"")</f>
        <v/>
      </c>
      <c r="J134" s="25" t="str">
        <f>IFERROR(MID($D134,10,7)+0,"")</f>
        <v/>
      </c>
      <c r="K134" s="25" t="str">
        <f>IFERROR(MID($D134,19,7)+0,"")</f>
        <v/>
      </c>
      <c r="L134" s="25" t="str">
        <f>IFERROR(MID($D134,28,7)+0,"")</f>
        <v/>
      </c>
      <c r="M134" s="25">
        <f>IF(IFERROR(MID($Q134,1,7)+0,"")&lt;1130000,IF(INDEX(C:C,MATCH(LEFT(Q134,7)+0,I:I,0))&lt;1130000,"",INDEX(C:C,MATCH(LEFT(Q134,7)+0,I:I,0))),IFERROR(MID($Q134,1,7)+0,""))</f>
        <v>1136606</v>
      </c>
      <c r="N134" s="25" t="str">
        <f>IF(IFERROR(MID($Q134,10,7)+0,"")&lt;1130000,"",IFERROR(MID($Q134,10,7)+0,""))</f>
        <v/>
      </c>
      <c r="O134" s="25" t="str">
        <f>IF(IFERROR(MID($Q134,19,7)+0,"")&lt;1130000,"",IFERROR(MID($Q134,19,7)+0,""))</f>
        <v/>
      </c>
      <c r="P134" s="25">
        <f>IF(M134="","",IF(N134="",M134,M134&amp;", "&amp;N134))</f>
        <v>1136606</v>
      </c>
      <c r="Q134" s="37">
        <v>1136606</v>
      </c>
      <c r="R134" s="37"/>
      <c r="S134" s="35" t="s">
        <v>6577</v>
      </c>
      <c r="T134" s="34" t="s">
        <v>24</v>
      </c>
      <c r="U134" s="185">
        <v>7253</v>
      </c>
      <c r="V134" s="188">
        <v>7253</v>
      </c>
      <c r="W134" s="189">
        <v>7253</v>
      </c>
      <c r="X134" s="31">
        <v>7253</v>
      </c>
      <c r="Y134" s="90">
        <v>0</v>
      </c>
      <c r="Z134" s="31" t="str">
        <f>IF(OR(S134="VLD MLC components",S134="VLD MLC pipes",S134="VLD PEX components",S134="VLD PEX pipes",S134="VLD PHC components",S134="VLD PHC pipes",S134="Controls VLD"),"По запросу",X134)</f>
        <v>По запросу</v>
      </c>
      <c r="AA134" s="63">
        <f>ROUND(X134/1.2,3)</f>
        <v>6044.1670000000004</v>
      </c>
      <c r="AB134" s="23">
        <v>6044.1670000000004</v>
      </c>
      <c r="AC134" s="190">
        <f>IFERROR(ROUND(AA134/AB134-1,2),"")</f>
        <v>0</v>
      </c>
      <c r="AD134" s="25">
        <v>2.0760000000000001</v>
      </c>
      <c r="AE134" s="25">
        <v>5.6249999999999998E-3</v>
      </c>
      <c r="AF134" s="25">
        <v>0</v>
      </c>
      <c r="AG134" s="25">
        <v>6</v>
      </c>
      <c r="AH134" s="25">
        <v>6</v>
      </c>
      <c r="AI134" s="25">
        <v>6</v>
      </c>
      <c r="AJ134" s="25" t="s">
        <v>20</v>
      </c>
      <c r="AK134" s="42" t="s">
        <v>19</v>
      </c>
      <c r="AL134" s="25" t="s">
        <v>20</v>
      </c>
      <c r="AM134" s="25">
        <v>6</v>
      </c>
      <c r="AN134" s="25">
        <v>6000</v>
      </c>
      <c r="AO134" s="25">
        <v>75</v>
      </c>
      <c r="AP134" s="25">
        <v>75</v>
      </c>
      <c r="AQ134" s="25">
        <v>12.456</v>
      </c>
      <c r="AR134" s="94">
        <v>3.3750000000000002E-2</v>
      </c>
      <c r="AS134" s="157">
        <v>30</v>
      </c>
      <c r="AT134" s="93" t="s">
        <v>22</v>
      </c>
      <c r="AU134" s="92" t="s">
        <v>22</v>
      </c>
      <c r="AV134" s="91" t="s">
        <v>152</v>
      </c>
      <c r="AW134" s="92" t="s">
        <v>152</v>
      </c>
      <c r="AX134" s="92" t="s">
        <v>48</v>
      </c>
      <c r="AY134" s="91" t="s">
        <v>152</v>
      </c>
      <c r="AZ134" s="23"/>
      <c r="BA134" s="25" t="s">
        <v>6618</v>
      </c>
      <c r="BB134" t="s">
        <v>25</v>
      </c>
      <c r="BC134" t="s">
        <v>2629</v>
      </c>
      <c r="BD134" t="str">
        <f>IF(Z134=BC134,"OK")</f>
        <v>OK</v>
      </c>
      <c r="BE134">
        <v>2.0760000000000001</v>
      </c>
      <c r="BF134">
        <v>5.6249999999999998E-3</v>
      </c>
      <c r="BG134">
        <v>6000</v>
      </c>
      <c r="BH134">
        <v>75</v>
      </c>
      <c r="BI134">
        <v>75</v>
      </c>
      <c r="BJ134">
        <v>12.456</v>
      </c>
      <c r="BK134">
        <v>3.3750000000000002E-2</v>
      </c>
      <c r="BN134" s="183"/>
    </row>
    <row r="135" spans="1:66" ht="25.5" x14ac:dyDescent="0.25">
      <c r="A135" s="1"/>
      <c r="B135" s="94">
        <v>131</v>
      </c>
      <c r="C135" s="43">
        <v>1033536</v>
      </c>
      <c r="D135" s="42"/>
      <c r="E135" s="27" t="s">
        <v>6617</v>
      </c>
      <c r="F135" s="151" t="s">
        <v>21</v>
      </c>
      <c r="G135" s="41"/>
      <c r="H135" s="46" t="str">
        <f>IFERROR(IFERROR(IF(SEARCH("Usystems",$E135)&gt;0,"Usystems"),IF(SEARCH("RIIFO",$E135)&gt;0,"RIIFO","Uponor")),"Uponor")</f>
        <v>Uponor</v>
      </c>
      <c r="I135" s="25" t="str">
        <f>IFERROR(MID($D135,1,7)+0,"")</f>
        <v/>
      </c>
      <c r="J135" s="25" t="str">
        <f>IFERROR(MID($D135,10,7)+0,"")</f>
        <v/>
      </c>
      <c r="K135" s="25" t="str">
        <f>IFERROR(MID($D135,19,7)+0,"")</f>
        <v/>
      </c>
      <c r="L135" s="25" t="str">
        <f>IFERROR(MID($D135,28,7)+0,"")</f>
        <v/>
      </c>
      <c r="M135" s="25">
        <f>IF(IFERROR(MID($Q135,1,7)+0,"")&lt;1130000,IF(INDEX(C:C,MATCH(LEFT(Q135,7)+0,I:I,0))&lt;1130000,"",INDEX(C:C,MATCH(LEFT(Q135,7)+0,I:I,0))),IFERROR(MID($Q135,1,7)+0,""))</f>
        <v>1136607</v>
      </c>
      <c r="N135" s="25" t="str">
        <f>IF(IFERROR(MID($Q135,10,7)+0,"")&lt;1130000,"",IFERROR(MID($Q135,10,7)+0,""))</f>
        <v/>
      </c>
      <c r="O135" s="25" t="str">
        <f>IF(IFERROR(MID($Q135,19,7)+0,"")&lt;1130000,"",IFERROR(MID($Q135,19,7)+0,""))</f>
        <v/>
      </c>
      <c r="P135" s="25">
        <f>IF(M135="","",IF(N135="",M135,M135&amp;", "&amp;N135))</f>
        <v>1136607</v>
      </c>
      <c r="Q135" s="37">
        <v>1136607</v>
      </c>
      <c r="R135" s="37"/>
      <c r="S135" s="35" t="s">
        <v>6577</v>
      </c>
      <c r="T135" s="34" t="s">
        <v>24</v>
      </c>
      <c r="U135" s="185">
        <v>9116</v>
      </c>
      <c r="V135" s="188">
        <v>9116</v>
      </c>
      <c r="W135" s="189">
        <v>9116</v>
      </c>
      <c r="X135" s="31">
        <v>9116</v>
      </c>
      <c r="Y135" s="90">
        <v>0</v>
      </c>
      <c r="Z135" s="31" t="str">
        <f>IF(OR(S135="VLD MLC components",S135="VLD MLC pipes",S135="VLD PEX components",S135="VLD PEX pipes",S135="VLD PHC components",S135="VLD PHC pipes",S135="Controls VLD"),"По запросу",X135)</f>
        <v>По запросу</v>
      </c>
      <c r="AA135" s="63">
        <f>ROUND(X135/1.2,3)</f>
        <v>7596.6670000000004</v>
      </c>
      <c r="AB135" s="23">
        <v>7596.6670000000004</v>
      </c>
      <c r="AC135" s="190">
        <f>IFERROR(ROUND(AA135/AB135-1,2),"")</f>
        <v>0</v>
      </c>
      <c r="AD135" s="25">
        <v>2.9729999999999999</v>
      </c>
      <c r="AE135" s="25">
        <v>8.0999999999999996E-3</v>
      </c>
      <c r="AF135" s="25">
        <v>0</v>
      </c>
      <c r="AG135" s="25" t="s">
        <v>22</v>
      </c>
      <c r="AH135" s="25">
        <v>0</v>
      </c>
      <c r="AI135" s="25">
        <v>0</v>
      </c>
      <c r="AJ135" s="25" t="s">
        <v>20</v>
      </c>
      <c r="AK135" s="42" t="s">
        <v>19</v>
      </c>
      <c r="AL135" s="25" t="s">
        <v>20</v>
      </c>
      <c r="AM135" s="25">
        <v>6</v>
      </c>
      <c r="AN135" s="25">
        <v>6000</v>
      </c>
      <c r="AO135" s="25">
        <v>90</v>
      </c>
      <c r="AP135" s="25">
        <v>90</v>
      </c>
      <c r="AQ135" s="25">
        <v>17.838000000000001</v>
      </c>
      <c r="AR135" s="94">
        <v>4.8599999999999997E-2</v>
      </c>
      <c r="AS135" s="157" t="s">
        <v>22</v>
      </c>
      <c r="AT135" s="93" t="s">
        <v>22</v>
      </c>
      <c r="AU135" s="92" t="s">
        <v>22</v>
      </c>
      <c r="AV135" s="91" t="s">
        <v>48</v>
      </c>
      <c r="AW135" s="92" t="s">
        <v>48</v>
      </c>
      <c r="AX135" s="92" t="s">
        <v>48</v>
      </c>
      <c r="AY135" s="91" t="s">
        <v>152</v>
      </c>
      <c r="AZ135" s="23"/>
      <c r="BA135" s="25">
        <v>0</v>
      </c>
      <c r="BB135" t="s">
        <v>48</v>
      </c>
      <c r="BC135" t="e">
        <v>#N/A</v>
      </c>
      <c r="BD135" t="e">
        <f>IF(Z135=BC135,"OK")</f>
        <v>#N/A</v>
      </c>
      <c r="BE135">
        <v>2.9729999999999999</v>
      </c>
      <c r="BF135">
        <v>8.0999999999999996E-3</v>
      </c>
      <c r="BG135">
        <v>6000</v>
      </c>
      <c r="BH135">
        <v>90</v>
      </c>
      <c r="BI135">
        <v>90</v>
      </c>
      <c r="BJ135">
        <v>17.838000000000001</v>
      </c>
      <c r="BK135">
        <v>4.8599999999999997E-2</v>
      </c>
      <c r="BN135" s="183"/>
    </row>
    <row r="136" spans="1:66" ht="25.5" x14ac:dyDescent="0.25">
      <c r="A136" s="1"/>
      <c r="B136" s="94">
        <v>132</v>
      </c>
      <c r="C136" s="43">
        <v>1033587</v>
      </c>
      <c r="D136" s="42"/>
      <c r="E136" s="27" t="s">
        <v>6616</v>
      </c>
      <c r="F136" s="151" t="s">
        <v>21</v>
      </c>
      <c r="G136" s="41"/>
      <c r="H136" s="46" t="str">
        <f>IFERROR(IFERROR(IF(SEARCH("Usystems",$E136)&gt;0,"Usystems"),IF(SEARCH("RIIFO",$E136)&gt;0,"RIIFO","Uponor")),"Uponor")</f>
        <v>Uponor</v>
      </c>
      <c r="I136" s="25" t="str">
        <f>IFERROR(MID($D136,1,7)+0,"")</f>
        <v/>
      </c>
      <c r="J136" s="25" t="str">
        <f>IFERROR(MID($D136,10,7)+0,"")</f>
        <v/>
      </c>
      <c r="K136" s="25" t="str">
        <f>IFERROR(MID($D136,19,7)+0,"")</f>
        <v/>
      </c>
      <c r="L136" s="25" t="str">
        <f>IFERROR(MID($D136,28,7)+0,"")</f>
        <v/>
      </c>
      <c r="M136" s="25">
        <f>IF(IFERROR(MID($Q136,1,7)+0,"")&lt;1130000,IF(INDEX(C:C,MATCH(LEFT(Q136,7)+0,I:I,0))&lt;1130000,"",INDEX(C:C,MATCH(LEFT(Q136,7)+0,I:I,0))),IFERROR(MID($Q136,1,7)+0,""))</f>
        <v>1136608</v>
      </c>
      <c r="N136" s="25" t="str">
        <f>IF(IFERROR(MID($Q136,10,7)+0,"")&lt;1130000,"",IFERROR(MID($Q136,10,7)+0,""))</f>
        <v/>
      </c>
      <c r="O136" s="25" t="str">
        <f>IF(IFERROR(MID($Q136,19,7)+0,"")&lt;1130000,"",IFERROR(MID($Q136,19,7)+0,""))</f>
        <v/>
      </c>
      <c r="P136" s="25">
        <f>IF(M136="","",IF(N136="",M136,M136&amp;", "&amp;N136))</f>
        <v>1136608</v>
      </c>
      <c r="Q136" s="37">
        <v>1136608</v>
      </c>
      <c r="R136" s="37"/>
      <c r="S136" s="35" t="s">
        <v>6577</v>
      </c>
      <c r="T136" s="34" t="s">
        <v>24</v>
      </c>
      <c r="U136" s="185">
        <v>12772</v>
      </c>
      <c r="V136" s="188">
        <v>12772</v>
      </c>
      <c r="W136" s="189">
        <v>12772</v>
      </c>
      <c r="X136" s="31">
        <v>12772</v>
      </c>
      <c r="Y136" s="90">
        <v>0</v>
      </c>
      <c r="Z136" s="31" t="str">
        <f>IF(OR(S136="VLD MLC components",S136="VLD MLC pipes",S136="VLD PEX components",S136="VLD PEX pipes",S136="VLD PHC components",S136="VLD PHC pipes",S136="Controls VLD"),"По запросу",X136)</f>
        <v>По запросу</v>
      </c>
      <c r="AA136" s="63">
        <f>ROUND(X136/1.2,3)</f>
        <v>10643.333000000001</v>
      </c>
      <c r="AB136" s="23">
        <v>10643.333000000001</v>
      </c>
      <c r="AC136" s="190">
        <f>IFERROR(ROUND(AA136/AB136-1,2),"")</f>
        <v>0</v>
      </c>
      <c r="AD136" s="25">
        <v>4.41</v>
      </c>
      <c r="AE136" s="25">
        <v>1.21E-2</v>
      </c>
      <c r="AF136" s="25">
        <v>0</v>
      </c>
      <c r="AG136" s="25" t="s">
        <v>22</v>
      </c>
      <c r="AH136" s="25">
        <v>0</v>
      </c>
      <c r="AI136" s="25">
        <v>0</v>
      </c>
      <c r="AJ136" s="25" t="s">
        <v>20</v>
      </c>
      <c r="AK136" s="42" t="s">
        <v>19</v>
      </c>
      <c r="AL136" s="25" t="s">
        <v>20</v>
      </c>
      <c r="AM136" s="25">
        <v>6</v>
      </c>
      <c r="AN136" s="25">
        <v>6000</v>
      </c>
      <c r="AO136" s="25">
        <v>110</v>
      </c>
      <c r="AP136" s="25">
        <v>110</v>
      </c>
      <c r="AQ136" s="25">
        <v>26.46</v>
      </c>
      <c r="AR136" s="94">
        <v>7.2599999999999998E-2</v>
      </c>
      <c r="AS136" s="157" t="s">
        <v>22</v>
      </c>
      <c r="AT136" s="93" t="s">
        <v>22</v>
      </c>
      <c r="AU136" s="92" t="s">
        <v>22</v>
      </c>
      <c r="AV136" s="91" t="s">
        <v>48</v>
      </c>
      <c r="AW136" s="92" t="s">
        <v>48</v>
      </c>
      <c r="AX136" s="92" t="s">
        <v>48</v>
      </c>
      <c r="AY136" s="91" t="s">
        <v>152</v>
      </c>
      <c r="AZ136" s="23"/>
      <c r="BA136" s="25">
        <v>0</v>
      </c>
      <c r="BB136" t="s">
        <v>48</v>
      </c>
      <c r="BC136" t="e">
        <v>#N/A</v>
      </c>
      <c r="BD136" t="e">
        <f>IF(Z136=BC136,"OK")</f>
        <v>#N/A</v>
      </c>
      <c r="BE136">
        <v>4.41</v>
      </c>
      <c r="BF136">
        <v>1.21E-2</v>
      </c>
      <c r="BG136">
        <v>6000</v>
      </c>
      <c r="BH136">
        <v>110</v>
      </c>
      <c r="BI136">
        <v>110</v>
      </c>
      <c r="BJ136">
        <v>26.46</v>
      </c>
      <c r="BK136">
        <v>7.2599999999999998E-2</v>
      </c>
      <c r="BN136" s="183"/>
    </row>
    <row r="137" spans="1:66" ht="25.5" x14ac:dyDescent="0.25">
      <c r="A137" s="1"/>
      <c r="B137" s="94">
        <v>133</v>
      </c>
      <c r="C137" s="43">
        <v>1008386</v>
      </c>
      <c r="D137" s="37" t="s">
        <v>22</v>
      </c>
      <c r="E137" s="27" t="s">
        <v>6615</v>
      </c>
      <c r="F137" s="151" t="s">
        <v>652</v>
      </c>
      <c r="G137" s="41"/>
      <c r="H137" s="46" t="str">
        <f>IFERROR(IFERROR(IF(SEARCH("Usystems",$E137)&gt;0,"Usystems"),IF(SEARCH("RIIFO",$E137)&gt;0,"RIIFO","Uponor")),"Uponor")</f>
        <v>Uponor</v>
      </c>
      <c r="I137" s="25" t="str">
        <f>IFERROR(MID($D137,1,7)+0,"")</f>
        <v/>
      </c>
      <c r="J137" s="25" t="str">
        <f>IFERROR(MID($D137,10,7)+0,"")</f>
        <v/>
      </c>
      <c r="K137" s="25" t="str">
        <f>IFERROR(MID($D137,19,7)+0,"")</f>
        <v/>
      </c>
      <c r="L137" s="25" t="str">
        <f>IFERROR(MID($D137,28,7)+0,"")</f>
        <v/>
      </c>
      <c r="M137" s="25" t="str">
        <f>IF(IFERROR(MID($Q137,1,7)+0,"")&lt;1130000,IF(INDEX(C:C,MATCH(LEFT(Q137,7)+0,I:I,0))&lt;1130000,"",INDEX(C:C,MATCH(LEFT(Q137,7)+0,I:I,0))),IFERROR(MID($Q137,1,7)+0,""))</f>
        <v/>
      </c>
      <c r="N137" s="25" t="str">
        <f>IF(IFERROR(MID($Q137,10,7)+0,"")&lt;1130000,"",IFERROR(MID($Q137,10,7)+0,""))</f>
        <v/>
      </c>
      <c r="O137" s="25" t="str">
        <f>IF(IFERROR(MID($Q137,19,7)+0,"")&lt;1130000,"",IFERROR(MID($Q137,19,7)+0,""))</f>
        <v/>
      </c>
      <c r="P137" s="25" t="str">
        <f>IF(M137="","",IF(N137="",M137,M137&amp;", "&amp;N137))</f>
        <v/>
      </c>
      <c r="Q137" s="37" t="s">
        <v>22</v>
      </c>
      <c r="R137" s="37"/>
      <c r="S137" s="35" t="s">
        <v>23</v>
      </c>
      <c r="T137" s="34" t="s">
        <v>24</v>
      </c>
      <c r="U137" s="185">
        <v>257.68</v>
      </c>
      <c r="V137" s="188">
        <v>257.68</v>
      </c>
      <c r="W137" s="189">
        <v>257.68</v>
      </c>
      <c r="X137" s="31">
        <v>257.68</v>
      </c>
      <c r="Y137" s="90">
        <v>0</v>
      </c>
      <c r="Z137" s="31">
        <f>IF(OR(S137="VLD MLC components",S137="VLD MLC pipes",S137="VLD PEX components",S137="VLD PEX pipes",S137="VLD PHC components",S137="VLD PHC pipes",S137="Controls VLD"),"По запросу",X137)</f>
        <v>257.68</v>
      </c>
      <c r="AA137" s="63">
        <f>ROUND(X137/1.2,3)</f>
        <v>214.733</v>
      </c>
      <c r="AB137" s="23">
        <v>214.733</v>
      </c>
      <c r="AC137" s="190">
        <f>IFERROR(ROUND(AA137/AB137-1,2),"")</f>
        <v>0</v>
      </c>
      <c r="AD137" s="25">
        <v>0.09</v>
      </c>
      <c r="AE137" s="25">
        <v>5.0799999999999999E-4</v>
      </c>
      <c r="AF137" s="25">
        <v>0</v>
      </c>
      <c r="AG137" s="25" t="s">
        <v>22</v>
      </c>
      <c r="AH137" s="25">
        <v>0</v>
      </c>
      <c r="AI137" s="25">
        <v>0</v>
      </c>
      <c r="AJ137" s="25" t="s">
        <v>20</v>
      </c>
      <c r="AK137" s="42" t="s">
        <v>19</v>
      </c>
      <c r="AL137" s="25" t="s">
        <v>20</v>
      </c>
      <c r="AM137" s="25">
        <v>100</v>
      </c>
      <c r="AN137" s="25">
        <v>780</v>
      </c>
      <c r="AO137" s="25">
        <v>100</v>
      </c>
      <c r="AP137" s="25">
        <v>780</v>
      </c>
      <c r="AQ137" s="25">
        <v>9</v>
      </c>
      <c r="AR137" s="94">
        <v>6.0839999999999998E-2</v>
      </c>
      <c r="AS137" s="157" t="s">
        <v>22</v>
      </c>
      <c r="AT137" s="93" t="s">
        <v>22</v>
      </c>
      <c r="AU137" s="92" t="s">
        <v>22</v>
      </c>
      <c r="AV137" s="91" t="s">
        <v>152</v>
      </c>
      <c r="AW137" s="92" t="s">
        <v>48</v>
      </c>
      <c r="AX137" s="92" t="s">
        <v>48</v>
      </c>
      <c r="AY137" s="91" t="s">
        <v>152</v>
      </c>
      <c r="AZ137" s="23"/>
      <c r="BA137" s="25" t="s">
        <v>6614</v>
      </c>
      <c r="BB137" t="s">
        <v>25</v>
      </c>
      <c r="BC137" t="e">
        <v>#N/A</v>
      </c>
      <c r="BD137" t="e">
        <f>IF(Z137=BC137,"OK")</f>
        <v>#N/A</v>
      </c>
      <c r="BE137">
        <v>0.09</v>
      </c>
      <c r="BF137">
        <v>5.0799999999999999E-4</v>
      </c>
      <c r="BG137">
        <v>780</v>
      </c>
      <c r="BH137">
        <v>100</v>
      </c>
      <c r="BI137">
        <v>780</v>
      </c>
      <c r="BJ137">
        <v>9</v>
      </c>
      <c r="BK137">
        <v>6.0839999999999998E-2</v>
      </c>
      <c r="BN137" s="183"/>
    </row>
    <row r="138" spans="1:66" ht="25.5" x14ac:dyDescent="0.25">
      <c r="A138" s="1"/>
      <c r="B138" s="94">
        <v>134</v>
      </c>
      <c r="C138" s="43">
        <v>1008408</v>
      </c>
      <c r="D138" s="37" t="s">
        <v>22</v>
      </c>
      <c r="E138" s="36" t="s">
        <v>6613</v>
      </c>
      <c r="F138" s="151" t="s">
        <v>652</v>
      </c>
      <c r="G138" s="41"/>
      <c r="H138" s="46" t="str">
        <f>IFERROR(IFERROR(IF(SEARCH("Usystems",$E138)&gt;0,"Usystems"),IF(SEARCH("RIIFO",$E138)&gt;0,"RIIFO","Uponor")),"Uponor")</f>
        <v>Uponor</v>
      </c>
      <c r="I138" s="25" t="str">
        <f>IFERROR(MID($D138,1,7)+0,"")</f>
        <v/>
      </c>
      <c r="J138" s="25" t="str">
        <f>IFERROR(MID($D138,10,7)+0,"")</f>
        <v/>
      </c>
      <c r="K138" s="25" t="str">
        <f>IFERROR(MID($D138,19,7)+0,"")</f>
        <v/>
      </c>
      <c r="L138" s="25" t="str">
        <f>IFERROR(MID($D138,28,7)+0,"")</f>
        <v/>
      </c>
      <c r="M138" s="25" t="str">
        <f>IF(IFERROR(MID($Q138,1,7)+0,"")&lt;1130000,IF(INDEX(C:C,MATCH(LEFT(Q138,7)+0,I:I,0))&lt;1130000,"",INDEX(C:C,MATCH(LEFT(Q138,7)+0,I:I,0))),IFERROR(MID($Q138,1,7)+0,""))</f>
        <v/>
      </c>
      <c r="N138" s="25" t="str">
        <f>IF(IFERROR(MID($Q138,10,7)+0,"")&lt;1130000,"",IFERROR(MID($Q138,10,7)+0,""))</f>
        <v/>
      </c>
      <c r="O138" s="25" t="str">
        <f>IF(IFERROR(MID($Q138,19,7)+0,"")&lt;1130000,"",IFERROR(MID($Q138,19,7)+0,""))</f>
        <v/>
      </c>
      <c r="P138" s="25" t="str">
        <f>IF(M138="","",IF(N138="",M138,M138&amp;", "&amp;N138))</f>
        <v/>
      </c>
      <c r="Q138" s="37" t="s">
        <v>22</v>
      </c>
      <c r="R138" s="37"/>
      <c r="S138" s="35" t="s">
        <v>23</v>
      </c>
      <c r="T138" s="34" t="s">
        <v>24</v>
      </c>
      <c r="U138" s="185">
        <v>343.42</v>
      </c>
      <c r="V138" s="188">
        <v>343.42</v>
      </c>
      <c r="W138" s="189">
        <v>343.42</v>
      </c>
      <c r="X138" s="31">
        <v>343.42</v>
      </c>
      <c r="Y138" s="90">
        <v>0</v>
      </c>
      <c r="Z138" s="31">
        <f>IF(OR(S138="VLD MLC components",S138="VLD MLC pipes",S138="VLD PEX components",S138="VLD PEX pipes",S138="VLD PHC components",S138="VLD PHC pipes",S138="Controls VLD"),"По запросу",X138)</f>
        <v>343.42</v>
      </c>
      <c r="AA138" s="63">
        <f>ROUND(X138/1.2,3)</f>
        <v>286.18299999999999</v>
      </c>
      <c r="AB138" s="23">
        <v>286.18299999999999</v>
      </c>
      <c r="AC138" s="190">
        <f>IFERROR(ROUND(AA138/AB138-1,2),"")</f>
        <v>0</v>
      </c>
      <c r="AD138" s="25">
        <v>0.11600000000000001</v>
      </c>
      <c r="AE138" s="25">
        <v>9.4300000000000004E-4</v>
      </c>
      <c r="AF138" s="25">
        <v>0</v>
      </c>
      <c r="AG138" s="25" t="s">
        <v>22</v>
      </c>
      <c r="AH138" s="25">
        <v>0</v>
      </c>
      <c r="AI138" s="25">
        <v>0</v>
      </c>
      <c r="AJ138" s="25" t="s">
        <v>20</v>
      </c>
      <c r="AK138" s="42" t="s">
        <v>19</v>
      </c>
      <c r="AL138" s="25" t="s">
        <v>20</v>
      </c>
      <c r="AM138" s="25">
        <v>100</v>
      </c>
      <c r="AN138" s="25">
        <v>780</v>
      </c>
      <c r="AO138" s="25">
        <v>155</v>
      </c>
      <c r="AP138" s="25">
        <v>780</v>
      </c>
      <c r="AQ138" s="25">
        <v>11.6</v>
      </c>
      <c r="AR138" s="94">
        <v>9.4301999999999997E-2</v>
      </c>
      <c r="AS138" s="157" t="s">
        <v>22</v>
      </c>
      <c r="AT138" s="93" t="s">
        <v>22</v>
      </c>
      <c r="AU138" s="92" t="s">
        <v>22</v>
      </c>
      <c r="AV138" s="91" t="s">
        <v>152</v>
      </c>
      <c r="AW138" s="92" t="s">
        <v>48</v>
      </c>
      <c r="AX138" s="92" t="s">
        <v>48</v>
      </c>
      <c r="AY138" s="91" t="s">
        <v>152</v>
      </c>
      <c r="AZ138" s="23"/>
      <c r="BA138" s="25" t="s">
        <v>6612</v>
      </c>
      <c r="BB138" t="s">
        <v>25</v>
      </c>
      <c r="BC138" t="e">
        <v>#N/A</v>
      </c>
      <c r="BD138" t="e">
        <f>IF(Z138=BC138,"OK")</f>
        <v>#N/A</v>
      </c>
      <c r="BE138">
        <v>0.11600000000000001</v>
      </c>
      <c r="BF138">
        <v>9.4300000000000004E-4</v>
      </c>
      <c r="BG138">
        <v>780</v>
      </c>
      <c r="BH138">
        <v>155</v>
      </c>
      <c r="BI138">
        <v>780</v>
      </c>
      <c r="BJ138">
        <v>11.6</v>
      </c>
      <c r="BK138">
        <v>9.4301999999999997E-2</v>
      </c>
      <c r="BN138" s="183"/>
    </row>
    <row r="139" spans="1:66" ht="25.5" x14ac:dyDescent="0.25">
      <c r="A139" s="1"/>
      <c r="B139" s="94">
        <v>135</v>
      </c>
      <c r="C139" s="43">
        <v>1017870</v>
      </c>
      <c r="D139" s="37" t="s">
        <v>22</v>
      </c>
      <c r="E139" s="27" t="s">
        <v>6611</v>
      </c>
      <c r="F139" s="151" t="s">
        <v>652</v>
      </c>
      <c r="G139" s="41"/>
      <c r="H139" s="46" t="str">
        <f>IFERROR(IFERROR(IF(SEARCH("Usystems",$E139)&gt;0,"Usystems"),IF(SEARCH("RIIFO",$E139)&gt;0,"RIIFO","Uponor")),"Uponor")</f>
        <v>Uponor</v>
      </c>
      <c r="I139" s="25" t="str">
        <f>IFERROR(MID($D139,1,7)+0,"")</f>
        <v/>
      </c>
      <c r="J139" s="25" t="str">
        <f>IFERROR(MID($D139,10,7)+0,"")</f>
        <v/>
      </c>
      <c r="K139" s="25" t="str">
        <f>IFERROR(MID($D139,19,7)+0,"")</f>
        <v/>
      </c>
      <c r="L139" s="25" t="str">
        <f>IFERROR(MID($D139,28,7)+0,"")</f>
        <v/>
      </c>
      <c r="M139" s="25" t="str">
        <f>IF(IFERROR(MID($Q139,1,7)+0,"")&lt;1130000,IF(INDEX(C:C,MATCH(LEFT(Q139,7)+0,I:I,0))&lt;1130000,"",INDEX(C:C,MATCH(LEFT(Q139,7)+0,I:I,0))),IFERROR(MID($Q139,1,7)+0,""))</f>
        <v/>
      </c>
      <c r="N139" s="25" t="str">
        <f>IF(IFERROR(MID($Q139,10,7)+0,"")&lt;1130000,"",IFERROR(MID($Q139,10,7)+0,""))</f>
        <v/>
      </c>
      <c r="O139" s="25" t="str">
        <f>IF(IFERROR(MID($Q139,19,7)+0,"")&lt;1130000,"",IFERROR(MID($Q139,19,7)+0,""))</f>
        <v/>
      </c>
      <c r="P139" s="25" t="str">
        <f>IF(M139="","",IF(N139="",M139,M139&amp;", "&amp;N139))</f>
        <v/>
      </c>
      <c r="Q139" s="37" t="s">
        <v>22</v>
      </c>
      <c r="R139" s="37"/>
      <c r="S139" s="35" t="s">
        <v>23</v>
      </c>
      <c r="T139" s="34" t="s">
        <v>24</v>
      </c>
      <c r="U139" s="185">
        <v>536</v>
      </c>
      <c r="V139" s="188">
        <v>536</v>
      </c>
      <c r="W139" s="189">
        <v>536</v>
      </c>
      <c r="X139" s="31">
        <v>536</v>
      </c>
      <c r="Y139" s="90">
        <v>0</v>
      </c>
      <c r="Z139" s="31">
        <f>IF(OR(S139="VLD MLC components",S139="VLD MLC pipes",S139="VLD PEX components",S139="VLD PEX pipes",S139="VLD PHC components",S139="VLD PHC pipes",S139="Controls VLD"),"По запросу",X139)</f>
        <v>536</v>
      </c>
      <c r="AA139" s="63">
        <f>ROUND(X139/1.2,3)</f>
        <v>446.66699999999997</v>
      </c>
      <c r="AB139" s="23">
        <v>446.66699999999997</v>
      </c>
      <c r="AC139" s="190">
        <f>IFERROR(ROUND(AA139/AB139-1,2),"")</f>
        <v>0</v>
      </c>
      <c r="AD139" s="25">
        <v>0.16700000000000001</v>
      </c>
      <c r="AE139" s="25">
        <v>1.4350000000000001E-3</v>
      </c>
      <c r="AF139" s="25">
        <v>0</v>
      </c>
      <c r="AG139" s="25" t="s">
        <v>22</v>
      </c>
      <c r="AH139" s="25">
        <v>0</v>
      </c>
      <c r="AI139" s="25">
        <v>0</v>
      </c>
      <c r="AJ139" s="25" t="s">
        <v>20</v>
      </c>
      <c r="AK139" s="42" t="s">
        <v>19</v>
      </c>
      <c r="AL139" s="25" t="s">
        <v>20</v>
      </c>
      <c r="AM139" s="25">
        <v>100</v>
      </c>
      <c r="AN139" s="25">
        <v>800</v>
      </c>
      <c r="AO139" s="25">
        <v>780</v>
      </c>
      <c r="AP139" s="25">
        <v>230</v>
      </c>
      <c r="AQ139" s="25">
        <v>16.7</v>
      </c>
      <c r="AR139" s="94">
        <v>0.14352000000000001</v>
      </c>
      <c r="AS139" s="157" t="s">
        <v>22</v>
      </c>
      <c r="AT139" s="93" t="s">
        <v>22</v>
      </c>
      <c r="AU139" s="92" t="s">
        <v>22</v>
      </c>
      <c r="AV139" s="91" t="s">
        <v>152</v>
      </c>
      <c r="AW139" s="92" t="s">
        <v>48</v>
      </c>
      <c r="AX139" s="92" t="s">
        <v>48</v>
      </c>
      <c r="AY139" s="91" t="s">
        <v>152</v>
      </c>
      <c r="AZ139" s="23"/>
      <c r="BA139" s="25" t="s">
        <v>3512</v>
      </c>
      <c r="BB139" t="s">
        <v>25</v>
      </c>
      <c r="BC139" t="e">
        <v>#N/A</v>
      </c>
      <c r="BD139" t="e">
        <f>IF(Z139=BC139,"OK")</f>
        <v>#N/A</v>
      </c>
      <c r="BE139">
        <v>0.16700000000000001</v>
      </c>
      <c r="BF139">
        <v>1.4350000000000001E-3</v>
      </c>
      <c r="BG139">
        <v>800</v>
      </c>
      <c r="BH139">
        <v>780</v>
      </c>
      <c r="BI139">
        <v>230</v>
      </c>
      <c r="BJ139">
        <v>16.7</v>
      </c>
      <c r="BK139">
        <v>0.14352000000000001</v>
      </c>
      <c r="BN139" s="183"/>
    </row>
    <row r="140" spans="1:66" ht="25.5" x14ac:dyDescent="0.25">
      <c r="A140" s="1"/>
      <c r="B140" s="94">
        <v>136</v>
      </c>
      <c r="C140" s="43">
        <v>1048757</v>
      </c>
      <c r="D140" s="37" t="s">
        <v>22</v>
      </c>
      <c r="E140" s="27" t="s">
        <v>6610</v>
      </c>
      <c r="F140" s="151" t="s">
        <v>652</v>
      </c>
      <c r="G140" s="41"/>
      <c r="H140" s="46" t="str">
        <f>IFERROR(IFERROR(IF(SEARCH("Usystems",$E140)&gt;0,"Usystems"),IF(SEARCH("RIIFO",$E140)&gt;0,"RIIFO","Uponor")),"Uponor")</f>
        <v>Uponor</v>
      </c>
      <c r="I140" s="25" t="str">
        <f>IFERROR(MID($D140,1,7)+0,"")</f>
        <v/>
      </c>
      <c r="J140" s="25" t="str">
        <f>IFERROR(MID($D140,10,7)+0,"")</f>
        <v/>
      </c>
      <c r="K140" s="25" t="str">
        <f>IFERROR(MID($D140,19,7)+0,"")</f>
        <v/>
      </c>
      <c r="L140" s="25" t="str">
        <f>IFERROR(MID($D140,28,7)+0,"")</f>
        <v/>
      </c>
      <c r="M140" s="25" t="str">
        <f>IF(IFERROR(MID($Q140,1,7)+0,"")&lt;1130000,IF(INDEX(C:C,MATCH(LEFT(Q140,7)+0,I:I,0))&lt;1130000,"",INDEX(C:C,MATCH(LEFT(Q140,7)+0,I:I,0))),IFERROR(MID($Q140,1,7)+0,""))</f>
        <v/>
      </c>
      <c r="N140" s="25" t="str">
        <f>IF(IFERROR(MID($Q140,10,7)+0,"")&lt;1130000,"",IFERROR(MID($Q140,10,7)+0,""))</f>
        <v/>
      </c>
      <c r="O140" s="25" t="str">
        <f>IF(IFERROR(MID($Q140,19,7)+0,"")&lt;1130000,"",IFERROR(MID($Q140,19,7)+0,""))</f>
        <v/>
      </c>
      <c r="P140" s="25" t="str">
        <f>IF(M140="","",IF(N140="",M140,M140&amp;", "&amp;N140))</f>
        <v/>
      </c>
      <c r="Q140" s="37" t="s">
        <v>22</v>
      </c>
      <c r="R140" s="37"/>
      <c r="S140" s="35" t="s">
        <v>23</v>
      </c>
      <c r="T140" s="34" t="s">
        <v>24</v>
      </c>
      <c r="U140" s="185">
        <v>883</v>
      </c>
      <c r="V140" s="188">
        <v>883</v>
      </c>
      <c r="W140" s="189">
        <v>883</v>
      </c>
      <c r="X140" s="31">
        <v>883</v>
      </c>
      <c r="Y140" s="90">
        <v>0</v>
      </c>
      <c r="Z140" s="31">
        <f>IF(OR(S140="VLD MLC components",S140="VLD MLC pipes",S140="VLD PEX components",S140="VLD PEX pipes",S140="VLD PHC components",S140="VLD PHC pipes",S140="Controls VLD"),"По запросу",X140)</f>
        <v>883</v>
      </c>
      <c r="AA140" s="63">
        <f>ROUND(X140/1.2,3)</f>
        <v>735.83299999999997</v>
      </c>
      <c r="AB140" s="23">
        <v>735.83299999999997</v>
      </c>
      <c r="AC140" s="190">
        <f>IFERROR(ROUND(AA140/AB140-1,2),"")</f>
        <v>0</v>
      </c>
      <c r="AD140" s="25">
        <v>0.26900000000000002</v>
      </c>
      <c r="AE140" s="25">
        <v>2.758E-3</v>
      </c>
      <c r="AF140" s="25">
        <v>0</v>
      </c>
      <c r="AG140" s="25" t="s">
        <v>22</v>
      </c>
      <c r="AH140" s="25">
        <v>0</v>
      </c>
      <c r="AI140" s="25">
        <v>0</v>
      </c>
      <c r="AJ140" s="25" t="s">
        <v>20</v>
      </c>
      <c r="AK140" s="42" t="s">
        <v>19</v>
      </c>
      <c r="AL140" s="25" t="s">
        <v>20</v>
      </c>
      <c r="AM140" s="25">
        <v>50</v>
      </c>
      <c r="AN140" s="25">
        <v>1030</v>
      </c>
      <c r="AO140" s="25">
        <v>130</v>
      </c>
      <c r="AP140" s="25">
        <v>1030</v>
      </c>
      <c r="AQ140" s="25">
        <v>13.45</v>
      </c>
      <c r="AR140" s="94">
        <v>0.13791700000000001</v>
      </c>
      <c r="AS140" s="157" t="s">
        <v>22</v>
      </c>
      <c r="AT140" s="93" t="s">
        <v>22</v>
      </c>
      <c r="AU140" s="92" t="s">
        <v>22</v>
      </c>
      <c r="AV140" s="91" t="s">
        <v>152</v>
      </c>
      <c r="AW140" s="92" t="s">
        <v>48</v>
      </c>
      <c r="AX140" s="92" t="s">
        <v>48</v>
      </c>
      <c r="AY140" s="91" t="s">
        <v>152</v>
      </c>
      <c r="AZ140" s="23"/>
      <c r="BA140" s="25" t="s">
        <v>6609</v>
      </c>
      <c r="BB140" t="s">
        <v>25</v>
      </c>
      <c r="BC140" t="e">
        <v>#N/A</v>
      </c>
      <c r="BD140" t="e">
        <f>IF(Z140=BC140,"OK")</f>
        <v>#N/A</v>
      </c>
      <c r="BE140">
        <v>0.26900000000000002</v>
      </c>
      <c r="BF140">
        <v>2.758E-3</v>
      </c>
      <c r="BG140">
        <v>1030</v>
      </c>
      <c r="BH140">
        <v>130</v>
      </c>
      <c r="BI140">
        <v>1030</v>
      </c>
      <c r="BJ140">
        <v>13.45</v>
      </c>
      <c r="BK140">
        <v>0.13791700000000001</v>
      </c>
      <c r="BN140" s="183"/>
    </row>
    <row r="141" spans="1:66" ht="25.5" x14ac:dyDescent="0.25">
      <c r="A141" s="1"/>
      <c r="B141" s="94">
        <v>137</v>
      </c>
      <c r="C141" s="43">
        <v>1033417</v>
      </c>
      <c r="D141" s="25"/>
      <c r="E141" s="27" t="s">
        <v>6608</v>
      </c>
      <c r="F141" s="151" t="s">
        <v>652</v>
      </c>
      <c r="G141" s="34"/>
      <c r="H141" s="46" t="str">
        <f>IFERROR(IFERROR(IF(SEARCH("Usystems",$E141)&gt;0,"Usystems"),IF(SEARCH("RIIFO",$E141)&gt;0,"RIIFO","Uponor")),"Uponor")</f>
        <v>Uponor</v>
      </c>
      <c r="I141" s="25" t="str">
        <f>IFERROR(MID($D141,1,7)+0,"")</f>
        <v/>
      </c>
      <c r="J141" s="25" t="str">
        <f>IFERROR(MID($D141,10,7)+0,"")</f>
        <v/>
      </c>
      <c r="K141" s="25" t="str">
        <f>IFERROR(MID($D141,19,7)+0,"")</f>
        <v/>
      </c>
      <c r="L141" s="25" t="str">
        <f>IFERROR(MID($D141,28,7)+0,"")</f>
        <v/>
      </c>
      <c r="M141" s="25" t="str">
        <f>IF(IFERROR(MID($Q141,1,7)+0,"")&lt;1130000,IF(INDEX(C:C,MATCH(LEFT(Q141,7)+0,I:I,0))&lt;1130000,"",INDEX(C:C,MATCH(LEFT(Q141,7)+0,I:I,0))),IFERROR(MID($Q141,1,7)+0,""))</f>
        <v/>
      </c>
      <c r="N141" s="25" t="str">
        <f>IF(IFERROR(MID($Q141,10,7)+0,"")&lt;1130000,"",IFERROR(MID($Q141,10,7)+0,""))</f>
        <v/>
      </c>
      <c r="O141" s="25" t="str">
        <f>IF(IFERROR(MID($Q141,19,7)+0,"")&lt;1130000,"",IFERROR(MID($Q141,19,7)+0,""))</f>
        <v/>
      </c>
      <c r="P141" s="25" t="str">
        <f>IF(M141="","",IF(N141="",M141,M141&amp;", "&amp;N141))</f>
        <v/>
      </c>
      <c r="Q141" s="25"/>
      <c r="R141" s="25"/>
      <c r="S141" s="35" t="s">
        <v>23</v>
      </c>
      <c r="T141" s="34" t="s">
        <v>24</v>
      </c>
      <c r="U141" s="185">
        <v>1455</v>
      </c>
      <c r="V141" s="188">
        <v>1455</v>
      </c>
      <c r="W141" s="189">
        <v>1455</v>
      </c>
      <c r="X141" s="31">
        <v>1455</v>
      </c>
      <c r="Y141" s="90">
        <v>0</v>
      </c>
      <c r="Z141" s="31">
        <f>IF(OR(S141="VLD MLC components",S141="VLD MLC pipes",S141="VLD PEX components",S141="VLD PEX pipes",S141="VLD PHC components",S141="VLD PHC pipes",S141="Controls VLD"),"По запросу",X141)</f>
        <v>1455</v>
      </c>
      <c r="AA141" s="63">
        <f>ROUND(X141/1.2,3)</f>
        <v>1212.5</v>
      </c>
      <c r="AB141" s="23">
        <v>1212.5</v>
      </c>
      <c r="AC141" s="190">
        <f>IFERROR(ROUND(AA141/AB141-1,2),"")</f>
        <v>0</v>
      </c>
      <c r="AD141" s="25">
        <v>0.46</v>
      </c>
      <c r="AE141" s="25">
        <v>5.9940000000000002E-3</v>
      </c>
      <c r="AF141" s="25">
        <v>0</v>
      </c>
      <c r="AG141" s="25" t="s">
        <v>22</v>
      </c>
      <c r="AH141" s="25">
        <v>0</v>
      </c>
      <c r="AI141" s="25">
        <v>0</v>
      </c>
      <c r="AJ141" s="25" t="s">
        <v>20</v>
      </c>
      <c r="AK141" s="42" t="s">
        <v>19</v>
      </c>
      <c r="AL141" s="25" t="s">
        <v>20</v>
      </c>
      <c r="AM141" s="25">
        <v>50</v>
      </c>
      <c r="AN141" s="25">
        <v>900</v>
      </c>
      <c r="AO141" s="25">
        <v>370</v>
      </c>
      <c r="AP141" s="25">
        <v>900</v>
      </c>
      <c r="AQ141" s="25">
        <v>23</v>
      </c>
      <c r="AR141" s="94">
        <v>0.29970000000000002</v>
      </c>
      <c r="AS141" s="157" t="s">
        <v>22</v>
      </c>
      <c r="AT141" s="93" t="s">
        <v>22</v>
      </c>
      <c r="AU141" s="92" t="s">
        <v>22</v>
      </c>
      <c r="AV141" s="91" t="s">
        <v>152</v>
      </c>
      <c r="AW141" s="92" t="s">
        <v>48</v>
      </c>
      <c r="AX141" s="92" t="s">
        <v>48</v>
      </c>
      <c r="AY141" s="91" t="s">
        <v>152</v>
      </c>
      <c r="AZ141" s="23"/>
      <c r="BA141" s="25" t="s">
        <v>6607</v>
      </c>
      <c r="BB141" t="s">
        <v>25</v>
      </c>
      <c r="BC141" t="e">
        <v>#N/A</v>
      </c>
      <c r="BD141" t="e">
        <f>IF(Z141=BC141,"OK")</f>
        <v>#N/A</v>
      </c>
      <c r="BE141">
        <v>0.46</v>
      </c>
      <c r="BF141">
        <v>5.9940000000000002E-3</v>
      </c>
      <c r="BG141">
        <v>900</v>
      </c>
      <c r="BH141">
        <v>370</v>
      </c>
      <c r="BI141">
        <v>900</v>
      </c>
      <c r="BJ141">
        <v>23</v>
      </c>
      <c r="BK141">
        <v>0.29970000000000002</v>
      </c>
      <c r="BN141" s="183"/>
    </row>
    <row r="142" spans="1:66" ht="25.5" x14ac:dyDescent="0.25">
      <c r="A142" s="1"/>
      <c r="B142" s="94">
        <v>138</v>
      </c>
      <c r="C142" s="43">
        <v>1033481</v>
      </c>
      <c r="D142" s="25"/>
      <c r="E142" s="27" t="s">
        <v>6606</v>
      </c>
      <c r="F142" s="151" t="s">
        <v>21</v>
      </c>
      <c r="G142" s="28"/>
      <c r="H142" s="46" t="str">
        <f>IFERROR(IFERROR(IF(SEARCH("Usystems",$E142)&gt;0,"Usystems"),IF(SEARCH("RIIFO",$E142)&gt;0,"RIIFO","Uponor")),"Uponor")</f>
        <v>Uponor</v>
      </c>
      <c r="I142" s="25" t="str">
        <f>IFERROR(MID($D142,1,7)+0,"")</f>
        <v/>
      </c>
      <c r="J142" s="25" t="str">
        <f>IFERROR(MID($D142,10,7)+0,"")</f>
        <v/>
      </c>
      <c r="K142" s="25" t="str">
        <f>IFERROR(MID($D142,19,7)+0,"")</f>
        <v/>
      </c>
      <c r="L142" s="25" t="str">
        <f>IFERROR(MID($D142,28,7)+0,"")</f>
        <v/>
      </c>
      <c r="M142" s="25" t="str">
        <f>IF(IFERROR(MID($Q142,1,7)+0,"")&lt;1130000,IF(INDEX(C:C,MATCH(LEFT(Q142,7)+0,I:I,0))&lt;1130000,"",INDEX(C:C,MATCH(LEFT(Q142,7)+0,I:I,0))),IFERROR(MID($Q142,1,7)+0,""))</f>
        <v/>
      </c>
      <c r="N142" s="25" t="str">
        <f>IF(IFERROR(MID($Q142,10,7)+0,"")&lt;1130000,"",IFERROR(MID($Q142,10,7)+0,""))</f>
        <v/>
      </c>
      <c r="O142" s="25" t="str">
        <f>IF(IFERROR(MID($Q142,19,7)+0,"")&lt;1130000,"",IFERROR(MID($Q142,19,7)+0,""))</f>
        <v/>
      </c>
      <c r="P142" s="25" t="str">
        <f>IF(M142="","",IF(N142="",M142,M142&amp;", "&amp;N142))</f>
        <v/>
      </c>
      <c r="Q142" s="25"/>
      <c r="R142" s="25"/>
      <c r="S142" s="35" t="s">
        <v>6577</v>
      </c>
      <c r="T142" s="34" t="s">
        <v>24</v>
      </c>
      <c r="U142" s="185">
        <v>2106</v>
      </c>
      <c r="V142" s="188">
        <v>2106</v>
      </c>
      <c r="W142" s="189">
        <v>2106</v>
      </c>
      <c r="X142" s="31">
        <v>2106</v>
      </c>
      <c r="Y142" s="90">
        <v>0</v>
      </c>
      <c r="Z142" s="31" t="str">
        <f>IF(OR(S142="VLD MLC components",S142="VLD MLC pipes",S142="VLD PEX components",S142="VLD PEX pipes",S142="VLD PHC components",S142="VLD PHC pipes",S142="Controls VLD"),"По запросу",X142)</f>
        <v>По запросу</v>
      </c>
      <c r="AA142" s="63">
        <f>ROUND(X142/1.2,3)</f>
        <v>1755</v>
      </c>
      <c r="AB142" s="23">
        <v>1755</v>
      </c>
      <c r="AC142" s="190">
        <f>IFERROR(ROUND(AA142/AB142-1,2),"")</f>
        <v>0</v>
      </c>
      <c r="AD142" s="25">
        <v>0.68</v>
      </c>
      <c r="AE142" s="25">
        <v>7.5259999999999997E-3</v>
      </c>
      <c r="AF142" s="25">
        <v>0</v>
      </c>
      <c r="AG142" s="25" t="s">
        <v>22</v>
      </c>
      <c r="AH142" s="25">
        <v>0</v>
      </c>
      <c r="AI142" s="25">
        <v>0</v>
      </c>
      <c r="AJ142" s="25" t="s">
        <v>20</v>
      </c>
      <c r="AK142" s="42" t="s">
        <v>19</v>
      </c>
      <c r="AL142" s="25" t="s">
        <v>20</v>
      </c>
      <c r="AM142" s="25">
        <v>50</v>
      </c>
      <c r="AN142" s="25">
        <v>1120</v>
      </c>
      <c r="AO142" s="25">
        <v>300</v>
      </c>
      <c r="AP142" s="25">
        <v>1120</v>
      </c>
      <c r="AQ142" s="25">
        <v>34</v>
      </c>
      <c r="AR142" s="94">
        <v>0.37631999999999999</v>
      </c>
      <c r="AS142" s="157" t="s">
        <v>22</v>
      </c>
      <c r="AT142" s="93" t="s">
        <v>22</v>
      </c>
      <c r="AU142" s="92" t="s">
        <v>22</v>
      </c>
      <c r="AV142" s="91" t="s">
        <v>48</v>
      </c>
      <c r="AW142" s="92" t="s">
        <v>48</v>
      </c>
      <c r="AX142" s="92" t="s">
        <v>48</v>
      </c>
      <c r="AY142" s="91" t="s">
        <v>152</v>
      </c>
      <c r="AZ142" s="23"/>
      <c r="BA142" s="25">
        <v>0</v>
      </c>
      <c r="BB142" t="s">
        <v>48</v>
      </c>
      <c r="BC142" t="e">
        <v>#N/A</v>
      </c>
      <c r="BD142" t="e">
        <f>IF(Z142=BC142,"OK")</f>
        <v>#N/A</v>
      </c>
      <c r="BE142">
        <v>0.68</v>
      </c>
      <c r="BF142">
        <v>7.5259999999999997E-3</v>
      </c>
      <c r="BG142">
        <v>1120</v>
      </c>
      <c r="BH142">
        <v>300</v>
      </c>
      <c r="BI142">
        <v>1120</v>
      </c>
      <c r="BJ142">
        <v>34</v>
      </c>
      <c r="BK142">
        <v>0.37631999999999999</v>
      </c>
      <c r="BN142" s="183"/>
    </row>
    <row r="143" spans="1:66" ht="25.5" x14ac:dyDescent="0.25">
      <c r="A143" s="1"/>
      <c r="B143" s="94">
        <v>139</v>
      </c>
      <c r="C143" s="43">
        <v>1033502</v>
      </c>
      <c r="D143" s="25"/>
      <c r="E143" s="27" t="s">
        <v>6605</v>
      </c>
      <c r="F143" s="151" t="s">
        <v>21</v>
      </c>
      <c r="G143" s="28"/>
      <c r="H143" s="46" t="str">
        <f>IFERROR(IFERROR(IF(SEARCH("Usystems",$E143)&gt;0,"Usystems"),IF(SEARCH("RIIFO",$E143)&gt;0,"RIIFO","Uponor")),"Uponor")</f>
        <v>Uponor</v>
      </c>
      <c r="I143" s="25" t="str">
        <f>IFERROR(MID($D143,1,7)+0,"")</f>
        <v/>
      </c>
      <c r="J143" s="25" t="str">
        <f>IFERROR(MID($D143,10,7)+0,"")</f>
        <v/>
      </c>
      <c r="K143" s="25" t="str">
        <f>IFERROR(MID($D143,19,7)+0,"")</f>
        <v/>
      </c>
      <c r="L143" s="25" t="str">
        <f>IFERROR(MID($D143,28,7)+0,"")</f>
        <v/>
      </c>
      <c r="M143" s="25" t="str">
        <f>IF(IFERROR(MID($Q143,1,7)+0,"")&lt;1130000,IF(INDEX(C:C,MATCH(LEFT(Q143,7)+0,I:I,0))&lt;1130000,"",INDEX(C:C,MATCH(LEFT(Q143,7)+0,I:I,0))),IFERROR(MID($Q143,1,7)+0,""))</f>
        <v/>
      </c>
      <c r="N143" s="25" t="str">
        <f>IF(IFERROR(MID($Q143,10,7)+0,"")&lt;1130000,"",IFERROR(MID($Q143,10,7)+0,""))</f>
        <v/>
      </c>
      <c r="O143" s="25" t="str">
        <f>IF(IFERROR(MID($Q143,19,7)+0,"")&lt;1130000,"",IFERROR(MID($Q143,19,7)+0,""))</f>
        <v/>
      </c>
      <c r="P143" s="25" t="str">
        <f>IF(M143="","",IF(N143="",M143,M143&amp;", "&amp;N143))</f>
        <v/>
      </c>
      <c r="Q143" s="25"/>
      <c r="R143" s="25"/>
      <c r="S143" s="35" t="s">
        <v>6577</v>
      </c>
      <c r="T143" s="34" t="s">
        <v>24</v>
      </c>
      <c r="U143" s="185">
        <v>3361</v>
      </c>
      <c r="V143" s="188">
        <v>3361</v>
      </c>
      <c r="W143" s="189">
        <v>3361</v>
      </c>
      <c r="X143" s="31">
        <v>3361</v>
      </c>
      <c r="Y143" s="90">
        <v>0</v>
      </c>
      <c r="Z143" s="31" t="str">
        <f>IF(OR(S143="VLD MLC components",S143="VLD MLC pipes",S143="VLD PEX components",S143="VLD PEX pipes",S143="VLD PHC components",S143="VLD PHC pipes",S143="Controls VLD"),"По запросу",X143)</f>
        <v>По запросу</v>
      </c>
      <c r="AA143" s="63">
        <f>ROUND(X143/1.2,3)</f>
        <v>2800.8330000000001</v>
      </c>
      <c r="AB143" s="23">
        <v>2800.8330000000001</v>
      </c>
      <c r="AC143" s="190">
        <f>IFERROR(ROUND(AA143/AB143-1,2),"")</f>
        <v>0</v>
      </c>
      <c r="AD143" s="25">
        <v>1.0429999999999999</v>
      </c>
      <c r="AE143" s="25">
        <v>2.9491E-2</v>
      </c>
      <c r="AF143" s="25">
        <v>0</v>
      </c>
      <c r="AG143" s="25" t="s">
        <v>22</v>
      </c>
      <c r="AH143" s="25">
        <v>0</v>
      </c>
      <c r="AI143" s="25">
        <v>0</v>
      </c>
      <c r="AJ143" s="25" t="s">
        <v>20</v>
      </c>
      <c r="AK143" s="42" t="s">
        <v>19</v>
      </c>
      <c r="AL143" s="25" t="s">
        <v>20</v>
      </c>
      <c r="AM143" s="25">
        <v>50</v>
      </c>
      <c r="AN143" s="25">
        <v>1550</v>
      </c>
      <c r="AO143" s="25">
        <v>1550</v>
      </c>
      <c r="AP143" s="25">
        <v>300</v>
      </c>
      <c r="AQ143" s="25">
        <v>52.15</v>
      </c>
      <c r="AR143" s="94">
        <v>0.72075</v>
      </c>
      <c r="AS143" s="157" t="s">
        <v>22</v>
      </c>
      <c r="AT143" s="93" t="s">
        <v>22</v>
      </c>
      <c r="AU143" s="92" t="s">
        <v>22</v>
      </c>
      <c r="AV143" s="91" t="s">
        <v>48</v>
      </c>
      <c r="AW143" s="92" t="s">
        <v>48</v>
      </c>
      <c r="AX143" s="92" t="s">
        <v>48</v>
      </c>
      <c r="AY143" s="91" t="s">
        <v>152</v>
      </c>
      <c r="AZ143" s="23"/>
      <c r="BA143" s="25">
        <v>0</v>
      </c>
      <c r="BB143" t="s">
        <v>48</v>
      </c>
      <c r="BC143" t="e">
        <v>#N/A</v>
      </c>
      <c r="BD143" t="e">
        <f>IF(Z143=BC143,"OK")</f>
        <v>#N/A</v>
      </c>
      <c r="BE143">
        <v>1.0429999999999999</v>
      </c>
      <c r="BF143">
        <v>2.9491E-2</v>
      </c>
      <c r="BG143">
        <v>1550</v>
      </c>
      <c r="BH143">
        <v>1550</v>
      </c>
      <c r="BI143">
        <v>300</v>
      </c>
      <c r="BJ143">
        <v>52.15</v>
      </c>
      <c r="BK143">
        <v>0.72075</v>
      </c>
      <c r="BN143" s="183"/>
    </row>
    <row r="144" spans="1:66" ht="25.5" x14ac:dyDescent="0.25">
      <c r="A144" s="1"/>
      <c r="B144" s="94">
        <v>140</v>
      </c>
      <c r="C144" s="43">
        <v>1033420</v>
      </c>
      <c r="D144" s="25"/>
      <c r="E144" s="27" t="s">
        <v>6604</v>
      </c>
      <c r="F144" s="151" t="s">
        <v>21</v>
      </c>
      <c r="G144" s="28"/>
      <c r="H144" s="46" t="str">
        <f>IFERROR(IFERROR(IF(SEARCH("Usystems",$E144)&gt;0,"Usystems"),IF(SEARCH("RIIFO",$E144)&gt;0,"RIIFO","Uponor")),"Uponor")</f>
        <v>Uponor</v>
      </c>
      <c r="I144" s="25" t="str">
        <f>IFERROR(MID($D144,1,7)+0,"")</f>
        <v/>
      </c>
      <c r="J144" s="25" t="str">
        <f>IFERROR(MID($D144,10,7)+0,"")</f>
        <v/>
      </c>
      <c r="K144" s="25" t="str">
        <f>IFERROR(MID($D144,19,7)+0,"")</f>
        <v/>
      </c>
      <c r="L144" s="25" t="str">
        <f>IFERROR(MID($D144,28,7)+0,"")</f>
        <v/>
      </c>
      <c r="M144" s="25" t="str">
        <f>IF(IFERROR(MID($Q144,1,7)+0,"")&lt;1130000,IF(INDEX(C:C,MATCH(LEFT(Q144,7)+0,I:I,0))&lt;1130000,"",INDEX(C:C,MATCH(LEFT(Q144,7)+0,I:I,0))),IFERROR(MID($Q144,1,7)+0,""))</f>
        <v/>
      </c>
      <c r="N144" s="25" t="str">
        <f>IF(IFERROR(MID($Q144,10,7)+0,"")&lt;1130000,"",IFERROR(MID($Q144,10,7)+0,""))</f>
        <v/>
      </c>
      <c r="O144" s="25" t="str">
        <f>IF(IFERROR(MID($Q144,19,7)+0,"")&lt;1130000,"",IFERROR(MID($Q144,19,7)+0,""))</f>
        <v/>
      </c>
      <c r="P144" s="25" t="str">
        <f>IF(M144="","",IF(N144="",M144,M144&amp;", "&amp;N144))</f>
        <v/>
      </c>
      <c r="Q144" s="25"/>
      <c r="R144" s="25"/>
      <c r="S144" s="35" t="s">
        <v>23</v>
      </c>
      <c r="T144" s="34" t="s">
        <v>24</v>
      </c>
      <c r="U144" s="185">
        <v>1455</v>
      </c>
      <c r="V144" s="188">
        <v>1455</v>
      </c>
      <c r="W144" s="189">
        <v>1455</v>
      </c>
      <c r="X144" s="31">
        <v>1455</v>
      </c>
      <c r="Y144" s="90">
        <v>0</v>
      </c>
      <c r="Z144" s="31">
        <f>IF(OR(S144="VLD MLC components",S144="VLD MLC pipes",S144="VLD PEX components",S144="VLD PEX pipes",S144="VLD PHC components",S144="VLD PHC pipes",S144="Controls VLD"),"По запросу",X144)</f>
        <v>1455</v>
      </c>
      <c r="AA144" s="63">
        <f>ROUND(X144/1.2,3)</f>
        <v>1212.5</v>
      </c>
      <c r="AB144" s="23">
        <v>1212.5</v>
      </c>
      <c r="AC144" s="190">
        <f>IFERROR(ROUND(AA144/AB144-1,2),"")</f>
        <v>0</v>
      </c>
      <c r="AD144" s="25">
        <v>0.32</v>
      </c>
      <c r="AE144" s="25">
        <v>1.6000000000000001E-3</v>
      </c>
      <c r="AF144" s="25">
        <v>0</v>
      </c>
      <c r="AG144" s="25" t="s">
        <v>22</v>
      </c>
      <c r="AH144" s="25">
        <v>0</v>
      </c>
      <c r="AI144" s="25">
        <v>0</v>
      </c>
      <c r="AJ144" s="25" t="s">
        <v>20</v>
      </c>
      <c r="AK144" s="42" t="s">
        <v>19</v>
      </c>
      <c r="AL144" s="25" t="s">
        <v>20</v>
      </c>
      <c r="AM144" s="25">
        <v>15</v>
      </c>
      <c r="AN144" s="25">
        <v>5000</v>
      </c>
      <c r="AO144" s="25">
        <v>110</v>
      </c>
      <c r="AP144" s="25">
        <v>110</v>
      </c>
      <c r="AQ144" s="25">
        <v>4.8</v>
      </c>
      <c r="AR144" s="94">
        <v>6.0499999999999998E-2</v>
      </c>
      <c r="AS144" s="157" t="s">
        <v>22</v>
      </c>
      <c r="AT144" s="93" t="s">
        <v>22</v>
      </c>
      <c r="AU144" s="92" t="s">
        <v>22</v>
      </c>
      <c r="AV144" s="91" t="s">
        <v>48</v>
      </c>
      <c r="AW144" s="92" t="s">
        <v>48</v>
      </c>
      <c r="AX144" s="92" t="s">
        <v>48</v>
      </c>
      <c r="AY144" s="91" t="s">
        <v>152</v>
      </c>
      <c r="AZ144" s="23"/>
      <c r="BA144" s="25">
        <v>0</v>
      </c>
      <c r="BB144" t="s">
        <v>48</v>
      </c>
      <c r="BC144" t="e">
        <v>#N/A</v>
      </c>
      <c r="BD144" t="e">
        <f>IF(Z144=BC144,"OK")</f>
        <v>#N/A</v>
      </c>
      <c r="BE144">
        <v>0.32</v>
      </c>
      <c r="BF144">
        <v>1.6000000000000001E-3</v>
      </c>
      <c r="BG144">
        <v>5000</v>
      </c>
      <c r="BH144">
        <v>110</v>
      </c>
      <c r="BI144">
        <v>110</v>
      </c>
      <c r="BJ144">
        <v>4.8</v>
      </c>
      <c r="BK144">
        <v>6.0499999999999998E-2</v>
      </c>
      <c r="BN144" s="183"/>
    </row>
    <row r="145" spans="1:66" ht="25.5" x14ac:dyDescent="0.25">
      <c r="A145" s="1"/>
      <c r="B145" s="94">
        <v>141</v>
      </c>
      <c r="C145" s="43">
        <v>1033485</v>
      </c>
      <c r="D145" s="25"/>
      <c r="E145" s="27" t="s">
        <v>6603</v>
      </c>
      <c r="F145" s="151" t="s">
        <v>21</v>
      </c>
      <c r="G145" s="28"/>
      <c r="H145" s="46" t="str">
        <f>IFERROR(IFERROR(IF(SEARCH("Usystems",$E145)&gt;0,"Usystems"),IF(SEARCH("RIIFO",$E145)&gt;0,"RIIFO","Uponor")),"Uponor")</f>
        <v>Uponor</v>
      </c>
      <c r="I145" s="25" t="str">
        <f>IFERROR(MID($D145,1,7)+0,"")</f>
        <v/>
      </c>
      <c r="J145" s="25" t="str">
        <f>IFERROR(MID($D145,10,7)+0,"")</f>
        <v/>
      </c>
      <c r="K145" s="25" t="str">
        <f>IFERROR(MID($D145,19,7)+0,"")</f>
        <v/>
      </c>
      <c r="L145" s="25" t="str">
        <f>IFERROR(MID($D145,28,7)+0,"")</f>
        <v/>
      </c>
      <c r="M145" s="25" t="str">
        <f>IF(IFERROR(MID($Q145,1,7)+0,"")&lt;1130000,IF(INDEX(C:C,MATCH(LEFT(Q145,7)+0,I:I,0))&lt;1130000,"",INDEX(C:C,MATCH(LEFT(Q145,7)+0,I:I,0))),IFERROR(MID($Q145,1,7)+0,""))</f>
        <v/>
      </c>
      <c r="N145" s="25" t="str">
        <f>IF(IFERROR(MID($Q145,10,7)+0,"")&lt;1130000,"",IFERROR(MID($Q145,10,7)+0,""))</f>
        <v/>
      </c>
      <c r="O145" s="25" t="str">
        <f>IF(IFERROR(MID($Q145,19,7)+0,"")&lt;1130000,"",IFERROR(MID($Q145,19,7)+0,""))</f>
        <v/>
      </c>
      <c r="P145" s="25" t="str">
        <f>IF(M145="","",IF(N145="",M145,M145&amp;", "&amp;N145))</f>
        <v/>
      </c>
      <c r="Q145" s="25"/>
      <c r="R145" s="25"/>
      <c r="S145" s="35" t="s">
        <v>6577</v>
      </c>
      <c r="T145" s="34" t="s">
        <v>24</v>
      </c>
      <c r="U145" s="185">
        <v>2129</v>
      </c>
      <c r="V145" s="188">
        <v>2129</v>
      </c>
      <c r="W145" s="189">
        <v>2129</v>
      </c>
      <c r="X145" s="31">
        <v>2129</v>
      </c>
      <c r="Y145" s="90">
        <v>0</v>
      </c>
      <c r="Z145" s="31" t="str">
        <f>IF(OR(S145="VLD MLC components",S145="VLD MLC pipes",S145="VLD PEX components",S145="VLD PEX pipes",S145="VLD PHC components",S145="VLD PHC pipes",S145="Controls VLD"),"По запросу",X145)</f>
        <v>По запросу</v>
      </c>
      <c r="AA145" s="63">
        <f>ROUND(X145/1.2,3)</f>
        <v>1774.1669999999999</v>
      </c>
      <c r="AB145" s="23">
        <v>1774.1669999999999</v>
      </c>
      <c r="AC145" s="190">
        <f>IFERROR(ROUND(AA145/AB145-1,2),"")</f>
        <v>0</v>
      </c>
      <c r="AD145" s="25">
        <v>0.65400000000000003</v>
      </c>
      <c r="AE145" s="25">
        <v>2.5000000000000001E-3</v>
      </c>
      <c r="AF145" s="25">
        <v>0</v>
      </c>
      <c r="AG145" s="25" t="s">
        <v>22</v>
      </c>
      <c r="AH145" s="25">
        <v>0</v>
      </c>
      <c r="AI145" s="25">
        <v>0</v>
      </c>
      <c r="AJ145" s="25" t="s">
        <v>20</v>
      </c>
      <c r="AK145" s="42" t="s">
        <v>19</v>
      </c>
      <c r="AL145" s="25" t="s">
        <v>20</v>
      </c>
      <c r="AM145" s="25">
        <v>10</v>
      </c>
      <c r="AN145" s="25">
        <v>5000</v>
      </c>
      <c r="AO145" s="25">
        <v>100</v>
      </c>
      <c r="AP145" s="25">
        <v>50</v>
      </c>
      <c r="AQ145" s="25">
        <v>6.54</v>
      </c>
      <c r="AR145" s="94">
        <v>2.5000000000000001E-2</v>
      </c>
      <c r="AS145" s="157" t="s">
        <v>22</v>
      </c>
      <c r="AT145" s="93" t="s">
        <v>22</v>
      </c>
      <c r="AU145" s="92" t="s">
        <v>22</v>
      </c>
      <c r="AV145" s="91" t="s">
        <v>48</v>
      </c>
      <c r="AW145" s="92" t="s">
        <v>48</v>
      </c>
      <c r="AX145" s="92" t="s">
        <v>48</v>
      </c>
      <c r="AY145" s="91" t="s">
        <v>152</v>
      </c>
      <c r="AZ145" s="23"/>
      <c r="BA145" s="25">
        <v>0</v>
      </c>
      <c r="BB145" t="s">
        <v>48</v>
      </c>
      <c r="BC145" t="e">
        <v>#N/A</v>
      </c>
      <c r="BD145" t="e">
        <f>IF(Z145=BC145,"OK")</f>
        <v>#N/A</v>
      </c>
      <c r="BE145">
        <v>0.65400000000000003</v>
      </c>
      <c r="BF145">
        <v>2.5000000000000001E-3</v>
      </c>
      <c r="BG145">
        <v>5000</v>
      </c>
      <c r="BH145">
        <v>100</v>
      </c>
      <c r="BI145">
        <v>50</v>
      </c>
      <c r="BJ145">
        <v>6.54</v>
      </c>
      <c r="BK145">
        <v>2.5000000000000001E-2</v>
      </c>
      <c r="BN145" s="183"/>
    </row>
    <row r="146" spans="1:66" ht="25.5" x14ac:dyDescent="0.25">
      <c r="A146" s="1"/>
      <c r="B146" s="94">
        <v>142</v>
      </c>
      <c r="C146" s="43">
        <v>1033506</v>
      </c>
      <c r="D146" s="25"/>
      <c r="E146" s="27" t="s">
        <v>6602</v>
      </c>
      <c r="F146" s="151" t="s">
        <v>21</v>
      </c>
      <c r="G146" s="41" t="s">
        <v>585</v>
      </c>
      <c r="H146" s="46" t="str">
        <f>IFERROR(IFERROR(IF(SEARCH("Usystems",$E146)&gt;0,"Usystems"),IF(SEARCH("RIIFO",$E146)&gt;0,"RIIFO","Uponor")),"Uponor")</f>
        <v>Uponor</v>
      </c>
      <c r="I146" s="25" t="str">
        <f>IFERROR(MID($D146,1,7)+0,"")</f>
        <v/>
      </c>
      <c r="J146" s="25" t="str">
        <f>IFERROR(MID($D146,10,7)+0,"")</f>
        <v/>
      </c>
      <c r="K146" s="25" t="str">
        <f>IFERROR(MID($D146,19,7)+0,"")</f>
        <v/>
      </c>
      <c r="L146" s="25" t="str">
        <f>IFERROR(MID($D146,28,7)+0,"")</f>
        <v/>
      </c>
      <c r="M146" s="25" t="str">
        <f>IF(IFERROR(MID($Q146,1,7)+0,"")&lt;1130000,IF(INDEX(C:C,MATCH(LEFT(Q146,7)+0,I:I,0))&lt;1130000,"",INDEX(C:C,MATCH(LEFT(Q146,7)+0,I:I,0))),IFERROR(MID($Q146,1,7)+0,""))</f>
        <v/>
      </c>
      <c r="N146" s="25" t="str">
        <f>IF(IFERROR(MID($Q146,10,7)+0,"")&lt;1130000,"",IFERROR(MID($Q146,10,7)+0,""))</f>
        <v/>
      </c>
      <c r="O146" s="25" t="str">
        <f>IF(IFERROR(MID($Q146,19,7)+0,"")&lt;1130000,"",IFERROR(MID($Q146,19,7)+0,""))</f>
        <v/>
      </c>
      <c r="P146" s="25" t="str">
        <f>IF(M146="","",IF(N146="",M146,M146&amp;", "&amp;N146))</f>
        <v/>
      </c>
      <c r="Q146" s="25"/>
      <c r="R146" s="25"/>
      <c r="S146" s="35" t="s">
        <v>6577</v>
      </c>
      <c r="T146" s="34" t="s">
        <v>24</v>
      </c>
      <c r="U146" s="185">
        <v>3348</v>
      </c>
      <c r="V146" s="188">
        <v>3348</v>
      </c>
      <c r="W146" s="189">
        <v>3348</v>
      </c>
      <c r="X146" s="31">
        <v>3348</v>
      </c>
      <c r="Y146" s="90">
        <v>0</v>
      </c>
      <c r="Z146" s="31" t="str">
        <f>IF(OR(S146="VLD MLC components",S146="VLD MLC pipes",S146="VLD PEX components",S146="VLD PEX pipes",S146="VLD PHC components",S146="VLD PHC pipes",S146="Controls VLD"),"По запросу",X146)</f>
        <v>По запросу</v>
      </c>
      <c r="AA146" s="63">
        <f>ROUND(X146/1.2,3)</f>
        <v>2790</v>
      </c>
      <c r="AB146" s="23">
        <v>2790</v>
      </c>
      <c r="AC146" s="190">
        <f>IFERROR(ROUND(AA146/AB146-1,2),"")</f>
        <v>0</v>
      </c>
      <c r="AD146" s="25">
        <v>0.76</v>
      </c>
      <c r="AE146" s="25">
        <v>3.9690000000000003E-3</v>
      </c>
      <c r="AF146" s="25">
        <v>0</v>
      </c>
      <c r="AG146" s="25" t="s">
        <v>22</v>
      </c>
      <c r="AH146" s="25">
        <v>0</v>
      </c>
      <c r="AI146" s="25">
        <v>0</v>
      </c>
      <c r="AJ146" s="25" t="s">
        <v>20</v>
      </c>
      <c r="AK146" s="42" t="s">
        <v>19</v>
      </c>
      <c r="AL146" s="25" t="s">
        <v>20</v>
      </c>
      <c r="AM146" s="25">
        <v>5</v>
      </c>
      <c r="AN146" s="25">
        <v>5000</v>
      </c>
      <c r="AO146" s="25">
        <v>63</v>
      </c>
      <c r="AP146" s="25">
        <v>63</v>
      </c>
      <c r="AQ146" s="25">
        <v>3.8</v>
      </c>
      <c r="AR146" s="94">
        <v>1.9845000000000002E-2</v>
      </c>
      <c r="AS146" s="157">
        <v>5</v>
      </c>
      <c r="AT146" s="93" t="s">
        <v>22</v>
      </c>
      <c r="AU146" s="92" t="s">
        <v>22</v>
      </c>
      <c r="AV146" s="91" t="s">
        <v>152</v>
      </c>
      <c r="AW146" s="92" t="s">
        <v>152</v>
      </c>
      <c r="AX146" s="92" t="s">
        <v>48</v>
      </c>
      <c r="AY146" s="91" t="s">
        <v>152</v>
      </c>
      <c r="AZ146" s="23"/>
      <c r="BA146" s="25" t="s">
        <v>6601</v>
      </c>
      <c r="BB146" t="s">
        <v>25</v>
      </c>
      <c r="BC146" t="e">
        <v>#N/A</v>
      </c>
      <c r="BD146" t="e">
        <f>IF(Z146=BC146,"OK")</f>
        <v>#N/A</v>
      </c>
      <c r="BE146">
        <v>0.76</v>
      </c>
      <c r="BF146">
        <v>3.9690000000000003E-3</v>
      </c>
      <c r="BG146">
        <v>5000</v>
      </c>
      <c r="BH146">
        <v>63</v>
      </c>
      <c r="BI146">
        <v>63</v>
      </c>
      <c r="BJ146">
        <v>3.8</v>
      </c>
      <c r="BK146">
        <v>1.9845000000000002E-2</v>
      </c>
      <c r="BN146" s="183"/>
    </row>
    <row r="147" spans="1:66" ht="25.5" x14ac:dyDescent="0.25">
      <c r="A147" s="1"/>
      <c r="B147" s="94">
        <v>143</v>
      </c>
      <c r="C147" s="43">
        <v>1022682</v>
      </c>
      <c r="D147" s="37" t="s">
        <v>22</v>
      </c>
      <c r="E147" s="27" t="s">
        <v>6600</v>
      </c>
      <c r="F147" s="151" t="s">
        <v>655</v>
      </c>
      <c r="G147" s="25"/>
      <c r="H147" s="46" t="str">
        <f>IFERROR(IFERROR(IF(SEARCH("Usystems",$E147)&gt;0,"Usystems"),IF(SEARCH("RIIFO",$E147)&gt;0,"RIIFO","Uponor")),"Uponor")</f>
        <v>Uponor</v>
      </c>
      <c r="I147" s="25" t="str">
        <f>IFERROR(MID($D147,1,7)+0,"")</f>
        <v/>
      </c>
      <c r="J147" s="25" t="str">
        <f>IFERROR(MID($D147,10,7)+0,"")</f>
        <v/>
      </c>
      <c r="K147" s="25" t="str">
        <f>IFERROR(MID($D147,19,7)+0,"")</f>
        <v/>
      </c>
      <c r="L147" s="25" t="str">
        <f>IFERROR(MID($D147,28,7)+0,"")</f>
        <v/>
      </c>
      <c r="M147" s="25">
        <f>IF(IFERROR(MID($Q147,1,7)+0,"")&lt;1130000,IF(INDEX(C:C,MATCH(LEFT(Q147,7)+0,I:I,0))&lt;1130000,"",INDEX(C:C,MATCH(LEFT(Q147,7)+0,I:I,0))),IFERROR(MID($Q147,1,7)+0,""))</f>
        <v>1136990</v>
      </c>
      <c r="N147" s="25" t="str">
        <f>IF(IFERROR(MID($Q147,10,7)+0,"")&lt;1130000,"",IFERROR(MID($Q147,10,7)+0,""))</f>
        <v/>
      </c>
      <c r="O147" s="25" t="str">
        <f>IF(IFERROR(MID($Q147,19,7)+0,"")&lt;1130000,"",IFERROR(MID($Q147,19,7)+0,""))</f>
        <v/>
      </c>
      <c r="P147" s="25">
        <f>IF(M147="","",IF(N147="",M147,M147&amp;", "&amp;N147))</f>
        <v>1136990</v>
      </c>
      <c r="Q147" s="38">
        <v>1136990</v>
      </c>
      <c r="R147" s="38"/>
      <c r="S147" s="35" t="s">
        <v>23</v>
      </c>
      <c r="T147" s="34" t="s">
        <v>24</v>
      </c>
      <c r="U147" s="185">
        <v>275.08999999999997</v>
      </c>
      <c r="V147" s="188">
        <v>275.08999999999997</v>
      </c>
      <c r="W147" s="189">
        <v>275.08999999999997</v>
      </c>
      <c r="X147" s="31">
        <v>275.08999999999997</v>
      </c>
      <c r="Y147" s="90">
        <v>0</v>
      </c>
      <c r="Z147" s="31">
        <f>IF(OR(S147="VLD MLC components",S147="VLD MLC pipes",S147="VLD PEX components",S147="VLD PEX pipes",S147="VLD PHC components",S147="VLD PHC pipes",S147="Controls VLD"),"По запросу",X147)</f>
        <v>275.08999999999997</v>
      </c>
      <c r="AA147" s="63">
        <f>ROUND(X147/1.2,3)</f>
        <v>229.24199999999999</v>
      </c>
      <c r="AB147" s="23">
        <v>229.24199999999999</v>
      </c>
      <c r="AC147" s="190">
        <f>IFERROR(ROUND(AA147/AB147-1,2),"")</f>
        <v>0</v>
      </c>
      <c r="AD147" s="25">
        <v>9.7000000000000003E-2</v>
      </c>
      <c r="AE147" s="25">
        <v>6.2399999999999999E-4</v>
      </c>
      <c r="AF147" s="25">
        <v>0</v>
      </c>
      <c r="AG147" s="25" t="s">
        <v>22</v>
      </c>
      <c r="AH147" s="25">
        <v>0</v>
      </c>
      <c r="AI147" s="25">
        <v>0</v>
      </c>
      <c r="AJ147" s="25" t="s">
        <v>20</v>
      </c>
      <c r="AK147" s="42" t="s">
        <v>19</v>
      </c>
      <c r="AL147" s="25" t="s">
        <v>20</v>
      </c>
      <c r="AM147" s="25">
        <v>100</v>
      </c>
      <c r="AN147" s="25">
        <v>780</v>
      </c>
      <c r="AO147" s="25">
        <v>800</v>
      </c>
      <c r="AP147" s="25">
        <v>100</v>
      </c>
      <c r="AQ147" s="25">
        <v>9.6999999999999993</v>
      </c>
      <c r="AR147" s="94">
        <v>6.2399999999999997E-2</v>
      </c>
      <c r="AS147" s="157" t="s">
        <v>22</v>
      </c>
      <c r="AT147" s="93" t="s">
        <v>22</v>
      </c>
      <c r="AU147" s="92" t="s">
        <v>22</v>
      </c>
      <c r="AV147" s="91" t="s">
        <v>152</v>
      </c>
      <c r="AW147" s="92" t="s">
        <v>48</v>
      </c>
      <c r="AX147" s="92" t="s">
        <v>48</v>
      </c>
      <c r="AY147" s="91" t="s">
        <v>152</v>
      </c>
      <c r="AZ147" s="23"/>
      <c r="BA147" s="25" t="s">
        <v>6599</v>
      </c>
      <c r="BB147" t="s">
        <v>25</v>
      </c>
      <c r="BC147" t="e">
        <v>#N/A</v>
      </c>
      <c r="BD147" t="e">
        <f>IF(Z147=BC147,"OK")</f>
        <v>#N/A</v>
      </c>
      <c r="BE147">
        <v>9.7000000000000003E-2</v>
      </c>
      <c r="BF147">
        <v>6.2399999999999999E-4</v>
      </c>
      <c r="BG147">
        <v>780</v>
      </c>
      <c r="BH147">
        <v>800</v>
      </c>
      <c r="BI147">
        <v>100</v>
      </c>
      <c r="BJ147">
        <v>9.6999999999999993</v>
      </c>
      <c r="BK147">
        <v>6.2399999999999997E-2</v>
      </c>
      <c r="BN147" s="183"/>
    </row>
    <row r="148" spans="1:66" ht="25.5" x14ac:dyDescent="0.25">
      <c r="A148" s="1"/>
      <c r="B148" s="94">
        <v>144</v>
      </c>
      <c r="C148" s="43">
        <v>1001201</v>
      </c>
      <c r="D148" s="37" t="s">
        <v>22</v>
      </c>
      <c r="E148" s="27" t="s">
        <v>6598</v>
      </c>
      <c r="F148" s="151" t="s">
        <v>655</v>
      </c>
      <c r="G148" s="41"/>
      <c r="H148" s="46" t="str">
        <f>IFERROR(IFERROR(IF(SEARCH("Usystems",$E148)&gt;0,"Usystems"),IF(SEARCH("RIIFO",$E148)&gt;0,"RIIFO","Uponor")),"Uponor")</f>
        <v>Uponor</v>
      </c>
      <c r="I148" s="25" t="str">
        <f>IFERROR(MID($D148,1,7)+0,"")</f>
        <v/>
      </c>
      <c r="J148" s="25" t="str">
        <f>IFERROR(MID($D148,10,7)+0,"")</f>
        <v/>
      </c>
      <c r="K148" s="25" t="str">
        <f>IFERROR(MID($D148,19,7)+0,"")</f>
        <v/>
      </c>
      <c r="L148" s="25" t="str">
        <f>IFERROR(MID($D148,28,7)+0,"")</f>
        <v/>
      </c>
      <c r="M148" s="25">
        <f>IF(IFERROR(MID($Q148,1,7)+0,"")&lt;1130000,IF(INDEX(C:C,MATCH(LEFT(Q148,7)+0,I:I,0))&lt;1130000,"",INDEX(C:C,MATCH(LEFT(Q148,7)+0,I:I,0))),IFERROR(MID($Q148,1,7)+0,""))</f>
        <v>1136991</v>
      </c>
      <c r="N148" s="25" t="str">
        <f>IF(IFERROR(MID($Q148,10,7)+0,"")&lt;1130000,"",IFERROR(MID($Q148,10,7)+0,""))</f>
        <v/>
      </c>
      <c r="O148" s="25" t="str">
        <f>IF(IFERROR(MID($Q148,19,7)+0,"")&lt;1130000,"",IFERROR(MID($Q148,19,7)+0,""))</f>
        <v/>
      </c>
      <c r="P148" s="25">
        <f>IF(M148="","",IF(N148="",M148,M148&amp;", "&amp;N148))</f>
        <v>1136991</v>
      </c>
      <c r="Q148" s="38">
        <v>1136991</v>
      </c>
      <c r="R148" s="38"/>
      <c r="S148" s="35" t="s">
        <v>23</v>
      </c>
      <c r="T148" s="34" t="s">
        <v>24</v>
      </c>
      <c r="U148" s="185">
        <v>376.39</v>
      </c>
      <c r="V148" s="188">
        <v>376.39</v>
      </c>
      <c r="W148" s="189">
        <v>376.39</v>
      </c>
      <c r="X148" s="31">
        <v>376.39</v>
      </c>
      <c r="Y148" s="90">
        <v>0</v>
      </c>
      <c r="Z148" s="31">
        <f>IF(OR(S148="VLD MLC components",S148="VLD MLC pipes",S148="VLD PEX components",S148="VLD PEX pipes",S148="VLD PHC components",S148="VLD PHC pipes",S148="Controls VLD"),"По запросу",X148)</f>
        <v>376.39</v>
      </c>
      <c r="AA148" s="63">
        <f>ROUND(X148/1.2,3)</f>
        <v>313.65800000000002</v>
      </c>
      <c r="AB148" s="23">
        <v>313.65800000000002</v>
      </c>
      <c r="AC148" s="190">
        <f>IFERROR(ROUND(AA148/AB148-1,2),"")</f>
        <v>0</v>
      </c>
      <c r="AD148" s="25">
        <v>0.154</v>
      </c>
      <c r="AE148" s="25">
        <v>1.3960000000000001E-3</v>
      </c>
      <c r="AF148" s="25">
        <v>0</v>
      </c>
      <c r="AG148" s="25" t="s">
        <v>22</v>
      </c>
      <c r="AH148" s="25">
        <v>0</v>
      </c>
      <c r="AI148" s="25">
        <v>0</v>
      </c>
      <c r="AJ148" s="25" t="s">
        <v>20</v>
      </c>
      <c r="AK148" s="42" t="s">
        <v>19</v>
      </c>
      <c r="AL148" s="25" t="s">
        <v>20</v>
      </c>
      <c r="AM148" s="25">
        <v>50</v>
      </c>
      <c r="AN148" s="25">
        <v>780</v>
      </c>
      <c r="AO148" s="25">
        <v>780</v>
      </c>
      <c r="AP148" s="25">
        <v>100</v>
      </c>
      <c r="AQ148" s="25">
        <v>7.7</v>
      </c>
      <c r="AR148" s="94">
        <v>6.0839999999999998E-2</v>
      </c>
      <c r="AS148" s="157" t="s">
        <v>22</v>
      </c>
      <c r="AT148" s="93" t="s">
        <v>22</v>
      </c>
      <c r="AU148" s="92" t="s">
        <v>22</v>
      </c>
      <c r="AV148" s="91" t="s">
        <v>152</v>
      </c>
      <c r="AW148" s="92" t="s">
        <v>48</v>
      </c>
      <c r="AX148" s="92" t="s">
        <v>48</v>
      </c>
      <c r="AY148" s="91" t="s">
        <v>152</v>
      </c>
      <c r="AZ148" s="23"/>
      <c r="BA148" s="25" t="s">
        <v>6597</v>
      </c>
      <c r="BB148" t="s">
        <v>25</v>
      </c>
      <c r="BC148" t="e">
        <v>#N/A</v>
      </c>
      <c r="BD148" t="e">
        <f>IF(Z148=BC148,"OK")</f>
        <v>#N/A</v>
      </c>
      <c r="BE148">
        <v>0.154</v>
      </c>
      <c r="BF148">
        <v>1.3960000000000001E-3</v>
      </c>
      <c r="BG148">
        <v>780</v>
      </c>
      <c r="BH148">
        <v>780</v>
      </c>
      <c r="BI148">
        <v>100</v>
      </c>
      <c r="BJ148">
        <v>7.7</v>
      </c>
      <c r="BK148">
        <v>6.0839999999999998E-2</v>
      </c>
      <c r="BN148" s="183"/>
    </row>
    <row r="149" spans="1:66" ht="25.5" x14ac:dyDescent="0.25">
      <c r="A149" s="1"/>
      <c r="B149" s="94">
        <v>145</v>
      </c>
      <c r="C149" s="43">
        <v>1001202</v>
      </c>
      <c r="D149" s="37" t="s">
        <v>22</v>
      </c>
      <c r="E149" s="27" t="s">
        <v>6596</v>
      </c>
      <c r="F149" s="151" t="s">
        <v>655</v>
      </c>
      <c r="G149" s="25"/>
      <c r="H149" s="46" t="str">
        <f>IFERROR(IFERROR(IF(SEARCH("Usystems",$E149)&gt;0,"Usystems"),IF(SEARCH("RIIFO",$E149)&gt;0,"RIIFO","Uponor")),"Uponor")</f>
        <v>Uponor</v>
      </c>
      <c r="I149" s="25" t="str">
        <f>IFERROR(MID($D149,1,7)+0,"")</f>
        <v/>
      </c>
      <c r="J149" s="25" t="str">
        <f>IFERROR(MID($D149,10,7)+0,"")</f>
        <v/>
      </c>
      <c r="K149" s="25" t="str">
        <f>IFERROR(MID($D149,19,7)+0,"")</f>
        <v/>
      </c>
      <c r="L149" s="25" t="str">
        <f>IFERROR(MID($D149,28,7)+0,"")</f>
        <v/>
      </c>
      <c r="M149" s="25">
        <f>IF(IFERROR(MID($Q149,1,7)+0,"")&lt;1130000,IF(INDEX(C:C,MATCH(LEFT(Q149,7)+0,I:I,0))&lt;1130000,"",INDEX(C:C,MATCH(LEFT(Q149,7)+0,I:I,0))),IFERROR(MID($Q149,1,7)+0,""))</f>
        <v>1136992</v>
      </c>
      <c r="N149" s="25" t="str">
        <f>IF(IFERROR(MID($Q149,10,7)+0,"")&lt;1130000,"",IFERROR(MID($Q149,10,7)+0,""))</f>
        <v/>
      </c>
      <c r="O149" s="25" t="str">
        <f>IF(IFERROR(MID($Q149,19,7)+0,"")&lt;1130000,"",IFERROR(MID($Q149,19,7)+0,""))</f>
        <v/>
      </c>
      <c r="P149" s="25">
        <f>IF(M149="","",IF(N149="",M149,M149&amp;", "&amp;N149))</f>
        <v>1136992</v>
      </c>
      <c r="Q149" s="43">
        <v>1136992</v>
      </c>
      <c r="R149" s="43"/>
      <c r="S149" s="35" t="s">
        <v>23</v>
      </c>
      <c r="T149" s="34" t="s">
        <v>24</v>
      </c>
      <c r="U149" s="185">
        <v>605</v>
      </c>
      <c r="V149" s="188">
        <v>605</v>
      </c>
      <c r="W149" s="189">
        <v>605</v>
      </c>
      <c r="X149" s="31">
        <v>605</v>
      </c>
      <c r="Y149" s="90">
        <v>0</v>
      </c>
      <c r="Z149" s="31">
        <f>IF(OR(S149="VLD MLC components",S149="VLD MLC pipes",S149="VLD PEX components",S149="VLD PEX pipes",S149="VLD PHC components",S149="VLD PHC pipes",S149="Controls VLD"),"По запросу",X149)</f>
        <v>605</v>
      </c>
      <c r="AA149" s="63">
        <f>ROUND(X149/1.2,3)</f>
        <v>504.16699999999997</v>
      </c>
      <c r="AB149" s="23">
        <v>504.16699999999997</v>
      </c>
      <c r="AC149" s="190">
        <f>IFERROR(ROUND(AA149/AB149-1,2),"")</f>
        <v>0</v>
      </c>
      <c r="AD149" s="25">
        <v>0.23599999999999999</v>
      </c>
      <c r="AE149" s="25">
        <v>1.792E-3</v>
      </c>
      <c r="AF149" s="25">
        <v>0</v>
      </c>
      <c r="AG149" s="25" t="s">
        <v>22</v>
      </c>
      <c r="AH149" s="25">
        <v>0</v>
      </c>
      <c r="AI149" s="25">
        <v>0</v>
      </c>
      <c r="AJ149" s="25" t="s">
        <v>20</v>
      </c>
      <c r="AK149" s="42" t="s">
        <v>19</v>
      </c>
      <c r="AL149" s="25" t="s">
        <v>20</v>
      </c>
      <c r="AM149" s="25">
        <v>50</v>
      </c>
      <c r="AN149" s="25">
        <v>780</v>
      </c>
      <c r="AO149" s="25">
        <v>780</v>
      </c>
      <c r="AP149" s="25">
        <v>132</v>
      </c>
      <c r="AQ149" s="25">
        <v>11.8</v>
      </c>
      <c r="AR149" s="94">
        <v>8.0309000000000005E-2</v>
      </c>
      <c r="AS149" s="157" t="s">
        <v>22</v>
      </c>
      <c r="AT149" s="93" t="s">
        <v>22</v>
      </c>
      <c r="AU149" s="92" t="s">
        <v>22</v>
      </c>
      <c r="AV149" s="91" t="s">
        <v>152</v>
      </c>
      <c r="AW149" s="92" t="s">
        <v>48</v>
      </c>
      <c r="AX149" s="92" t="s">
        <v>48</v>
      </c>
      <c r="AY149" s="91" t="s">
        <v>152</v>
      </c>
      <c r="AZ149" s="23"/>
      <c r="BA149" s="25" t="s">
        <v>6595</v>
      </c>
      <c r="BB149" t="s">
        <v>25</v>
      </c>
      <c r="BC149" t="e">
        <v>#N/A</v>
      </c>
      <c r="BD149" t="e">
        <f>IF(Z149=BC149,"OK")</f>
        <v>#N/A</v>
      </c>
      <c r="BE149">
        <v>0.23599999999999999</v>
      </c>
      <c r="BF149">
        <v>1.792E-3</v>
      </c>
      <c r="BG149">
        <v>780</v>
      </c>
      <c r="BH149">
        <v>780</v>
      </c>
      <c r="BI149">
        <v>132</v>
      </c>
      <c r="BJ149">
        <v>11.8</v>
      </c>
      <c r="BK149">
        <v>8.0309000000000005E-2</v>
      </c>
      <c r="BN149" s="183"/>
    </row>
    <row r="150" spans="1:66" ht="25.5" x14ac:dyDescent="0.25">
      <c r="A150" s="1"/>
      <c r="B150" s="94">
        <v>146</v>
      </c>
      <c r="C150" s="43">
        <v>1001203</v>
      </c>
      <c r="D150" s="37" t="s">
        <v>22</v>
      </c>
      <c r="E150" s="27" t="s">
        <v>6594</v>
      </c>
      <c r="F150" s="151" t="s">
        <v>655</v>
      </c>
      <c r="G150" s="25"/>
      <c r="H150" s="46" t="str">
        <f>IFERROR(IFERROR(IF(SEARCH("Usystems",$E150)&gt;0,"Usystems"),IF(SEARCH("RIIFO",$E150)&gt;0,"RIIFO","Uponor")),"Uponor")</f>
        <v>Uponor</v>
      </c>
      <c r="I150" s="25" t="str">
        <f>IFERROR(MID($D150,1,7)+0,"")</f>
        <v/>
      </c>
      <c r="J150" s="25" t="str">
        <f>IFERROR(MID($D150,10,7)+0,"")</f>
        <v/>
      </c>
      <c r="K150" s="25" t="str">
        <f>IFERROR(MID($D150,19,7)+0,"")</f>
        <v/>
      </c>
      <c r="L150" s="25" t="str">
        <f>IFERROR(MID($D150,28,7)+0,"")</f>
        <v/>
      </c>
      <c r="M150" s="25">
        <f>IF(IFERROR(MID($Q150,1,7)+0,"")&lt;1130000,IF(INDEX(C:C,MATCH(LEFT(Q150,7)+0,I:I,0))&lt;1130000,"",INDEX(C:C,MATCH(LEFT(Q150,7)+0,I:I,0))),IFERROR(MID($Q150,1,7)+0,""))</f>
        <v>1136993</v>
      </c>
      <c r="N150" s="25" t="str">
        <f>IF(IFERROR(MID($Q150,10,7)+0,"")&lt;1130000,"",IFERROR(MID($Q150,10,7)+0,""))</f>
        <v/>
      </c>
      <c r="O150" s="25" t="str">
        <f>IF(IFERROR(MID($Q150,19,7)+0,"")&lt;1130000,"",IFERROR(MID($Q150,19,7)+0,""))</f>
        <v/>
      </c>
      <c r="P150" s="25">
        <f>IF(M150="","",IF(N150="",M150,M150&amp;", "&amp;N150))</f>
        <v>1136993</v>
      </c>
      <c r="Q150" s="43">
        <v>1136993</v>
      </c>
      <c r="R150" s="43"/>
      <c r="S150" s="35" t="s">
        <v>23</v>
      </c>
      <c r="T150" s="34" t="s">
        <v>24</v>
      </c>
      <c r="U150" s="185">
        <v>1101</v>
      </c>
      <c r="V150" s="188">
        <v>1101</v>
      </c>
      <c r="W150" s="189">
        <v>1101</v>
      </c>
      <c r="X150" s="31">
        <v>1101</v>
      </c>
      <c r="Y150" s="90">
        <v>0</v>
      </c>
      <c r="Z150" s="31">
        <f>IF(OR(S150="VLD MLC components",S150="VLD MLC pipes",S150="VLD PEX components",S150="VLD PEX pipes",S150="VLD PHC components",S150="VLD PHC pipes",S150="Controls VLD"),"По запросу",X150)</f>
        <v>1101</v>
      </c>
      <c r="AA150" s="63">
        <f>ROUND(X150/1.2,3)</f>
        <v>917.5</v>
      </c>
      <c r="AB150" s="23">
        <v>917.5</v>
      </c>
      <c r="AC150" s="190">
        <f>IFERROR(ROUND(AA150/AB150-1,2),"")</f>
        <v>0</v>
      </c>
      <c r="AD150" s="25">
        <v>0.38600000000000001</v>
      </c>
      <c r="AE150" s="25">
        <v>4.4180000000000001E-3</v>
      </c>
      <c r="AF150" s="25">
        <v>0</v>
      </c>
      <c r="AG150" s="25" t="s">
        <v>22</v>
      </c>
      <c r="AH150" s="25">
        <v>0</v>
      </c>
      <c r="AI150" s="25">
        <v>0</v>
      </c>
      <c r="AJ150" s="25" t="s">
        <v>20</v>
      </c>
      <c r="AK150" s="42" t="s">
        <v>19</v>
      </c>
      <c r="AL150" s="25" t="s">
        <v>20</v>
      </c>
      <c r="AM150" s="25">
        <v>50</v>
      </c>
      <c r="AN150" s="25">
        <v>940</v>
      </c>
      <c r="AO150" s="25">
        <v>250</v>
      </c>
      <c r="AP150" s="25">
        <v>940</v>
      </c>
      <c r="AQ150" s="25">
        <v>19.3</v>
      </c>
      <c r="AR150" s="94">
        <v>0.22090000000000001</v>
      </c>
      <c r="AS150" s="157" t="s">
        <v>22</v>
      </c>
      <c r="AT150" s="93" t="s">
        <v>22</v>
      </c>
      <c r="AU150" s="92" t="s">
        <v>22</v>
      </c>
      <c r="AV150" s="91" t="s">
        <v>152</v>
      </c>
      <c r="AW150" s="92" t="s">
        <v>48</v>
      </c>
      <c r="AX150" s="92" t="s">
        <v>48</v>
      </c>
      <c r="AY150" s="91" t="s">
        <v>152</v>
      </c>
      <c r="AZ150" s="23"/>
      <c r="BA150" s="25" t="s">
        <v>3998</v>
      </c>
      <c r="BB150" t="s">
        <v>25</v>
      </c>
      <c r="BC150" t="e">
        <v>#N/A</v>
      </c>
      <c r="BD150" t="e">
        <f>IF(Z150=BC150,"OK")</f>
        <v>#N/A</v>
      </c>
      <c r="BE150">
        <v>0.38600000000000001</v>
      </c>
      <c r="BF150">
        <v>4.4180000000000001E-3</v>
      </c>
      <c r="BG150">
        <v>940</v>
      </c>
      <c r="BH150">
        <v>250</v>
      </c>
      <c r="BI150">
        <v>940</v>
      </c>
      <c r="BJ150">
        <v>19.3</v>
      </c>
      <c r="BK150">
        <v>0.22090000000000001</v>
      </c>
      <c r="BN150" s="183"/>
    </row>
    <row r="151" spans="1:66" ht="25.5" x14ac:dyDescent="0.25">
      <c r="A151" s="1"/>
      <c r="B151" s="94">
        <v>147</v>
      </c>
      <c r="C151" s="43">
        <v>1008382</v>
      </c>
      <c r="D151" s="25"/>
      <c r="E151" s="27" t="s">
        <v>6593</v>
      </c>
      <c r="F151" s="151" t="s">
        <v>21</v>
      </c>
      <c r="G151" s="28"/>
      <c r="H151" s="46" t="str">
        <f>IFERROR(IFERROR(IF(SEARCH("Usystems",$E151)&gt;0,"Usystems"),IF(SEARCH("RIIFO",$E151)&gt;0,"RIIFO","Uponor")),"Uponor")</f>
        <v>Uponor</v>
      </c>
      <c r="I151" s="25" t="str">
        <f>IFERROR(MID($D151,1,7)+0,"")</f>
        <v/>
      </c>
      <c r="J151" s="25" t="str">
        <f>IFERROR(MID($D151,10,7)+0,"")</f>
        <v/>
      </c>
      <c r="K151" s="25" t="str">
        <f>IFERROR(MID($D151,19,7)+0,"")</f>
        <v/>
      </c>
      <c r="L151" s="25" t="str">
        <f>IFERROR(MID($D151,28,7)+0,"")</f>
        <v/>
      </c>
      <c r="M151" s="25" t="str">
        <f>IF(IFERROR(MID($Q151,1,7)+0,"")&lt;1130000,IF(INDEX(C:C,MATCH(LEFT(Q151,7)+0,I:I,0))&lt;1130000,"",INDEX(C:C,MATCH(LEFT(Q151,7)+0,I:I,0))),IFERROR(MID($Q151,1,7)+0,""))</f>
        <v/>
      </c>
      <c r="N151" s="25" t="str">
        <f>IF(IFERROR(MID($Q151,10,7)+0,"")&lt;1130000,"",IFERROR(MID($Q151,10,7)+0,""))</f>
        <v/>
      </c>
      <c r="O151" s="25" t="str">
        <f>IF(IFERROR(MID($Q151,19,7)+0,"")&lt;1130000,"",IFERROR(MID($Q151,19,7)+0,""))</f>
        <v/>
      </c>
      <c r="P151" s="25" t="str">
        <f>IF(M151="","",IF(N151="",M151,M151&amp;", "&amp;N151))</f>
        <v/>
      </c>
      <c r="Q151" s="25"/>
      <c r="R151" s="25"/>
      <c r="S151" s="35" t="s">
        <v>23</v>
      </c>
      <c r="T151" s="34" t="s">
        <v>24</v>
      </c>
      <c r="U151" s="185">
        <v>400.9</v>
      </c>
      <c r="V151" s="188">
        <v>400.9</v>
      </c>
      <c r="W151" s="189">
        <v>400.9</v>
      </c>
      <c r="X151" s="31">
        <v>400.9</v>
      </c>
      <c r="Y151" s="90">
        <v>0</v>
      </c>
      <c r="Z151" s="31">
        <f>IF(OR(S151="VLD MLC components",S151="VLD MLC pipes",S151="VLD PEX components",S151="VLD PEX pipes",S151="VLD PHC components",S151="VLD PHC pipes",S151="Controls VLD"),"По запросу",X151)</f>
        <v>400.9</v>
      </c>
      <c r="AA151" s="63">
        <f>ROUND(X151/1.2,3)</f>
        <v>334.08300000000003</v>
      </c>
      <c r="AB151" s="23">
        <v>334.08300000000003</v>
      </c>
      <c r="AC151" s="190">
        <f>IFERROR(ROUND(AA151/AB151-1,2),"")</f>
        <v>0</v>
      </c>
      <c r="AD151" s="25">
        <v>9.7000000000000003E-2</v>
      </c>
      <c r="AE151" s="25">
        <v>4.7100000000000001E-4</v>
      </c>
      <c r="AF151" s="25">
        <v>0</v>
      </c>
      <c r="AG151" s="25" t="s">
        <v>22</v>
      </c>
      <c r="AH151" s="25">
        <v>0</v>
      </c>
      <c r="AI151" s="25">
        <v>0</v>
      </c>
      <c r="AJ151" s="25" t="s">
        <v>20</v>
      </c>
      <c r="AK151" s="42" t="s">
        <v>19</v>
      </c>
      <c r="AL151" s="25" t="s">
        <v>20</v>
      </c>
      <c r="AM151" s="25">
        <v>30</v>
      </c>
      <c r="AN151" s="25">
        <v>145</v>
      </c>
      <c r="AO151" s="25">
        <v>195</v>
      </c>
      <c r="AP151" s="25">
        <v>6000</v>
      </c>
      <c r="AQ151" s="25">
        <v>2.91</v>
      </c>
      <c r="AR151" s="94">
        <v>0.16965</v>
      </c>
      <c r="AS151" s="157" t="s">
        <v>22</v>
      </c>
      <c r="AT151" s="93" t="s">
        <v>22</v>
      </c>
      <c r="AU151" s="92" t="s">
        <v>22</v>
      </c>
      <c r="AV151" s="91" t="s">
        <v>48</v>
      </c>
      <c r="AW151" s="92" t="s">
        <v>48</v>
      </c>
      <c r="AX151" s="92" t="s">
        <v>48</v>
      </c>
      <c r="AY151" s="91" t="s">
        <v>152</v>
      </c>
      <c r="AZ151" s="23"/>
      <c r="BA151" s="25">
        <v>0</v>
      </c>
      <c r="BB151" t="s">
        <v>48</v>
      </c>
      <c r="BC151" t="e">
        <v>#N/A</v>
      </c>
      <c r="BD151" t="e">
        <f>IF(Z151=BC151,"OK")</f>
        <v>#N/A</v>
      </c>
      <c r="BE151">
        <v>9.7000000000000003E-2</v>
      </c>
      <c r="BF151">
        <v>4.7100000000000001E-4</v>
      </c>
      <c r="BG151">
        <v>145</v>
      </c>
      <c r="BH151">
        <v>195</v>
      </c>
      <c r="BI151">
        <v>6000</v>
      </c>
      <c r="BJ151">
        <v>2.91</v>
      </c>
      <c r="BK151">
        <v>0.16965</v>
      </c>
      <c r="BN151" s="183"/>
    </row>
    <row r="152" spans="1:66" ht="25.5" x14ac:dyDescent="0.25">
      <c r="A152" s="1"/>
      <c r="B152" s="94">
        <v>148</v>
      </c>
      <c r="C152" s="43">
        <v>1008407</v>
      </c>
      <c r="D152" s="25"/>
      <c r="E152" s="27" t="s">
        <v>6592</v>
      </c>
      <c r="F152" s="151" t="s">
        <v>21</v>
      </c>
      <c r="G152" s="28"/>
      <c r="H152" s="46" t="str">
        <f>IFERROR(IFERROR(IF(SEARCH("Usystems",$E152)&gt;0,"Usystems"),IF(SEARCH("RIIFO",$E152)&gt;0,"RIIFO","Uponor")),"Uponor")</f>
        <v>Uponor</v>
      </c>
      <c r="I152" s="25" t="str">
        <f>IFERROR(MID($D152,1,7)+0,"")</f>
        <v/>
      </c>
      <c r="J152" s="25" t="str">
        <f>IFERROR(MID($D152,10,7)+0,"")</f>
        <v/>
      </c>
      <c r="K152" s="25" t="str">
        <f>IFERROR(MID($D152,19,7)+0,"")</f>
        <v/>
      </c>
      <c r="L152" s="25" t="str">
        <f>IFERROR(MID($D152,28,7)+0,"")</f>
        <v/>
      </c>
      <c r="M152" s="25" t="str">
        <f>IF(IFERROR(MID($Q152,1,7)+0,"")&lt;1130000,IF(INDEX(C:C,MATCH(LEFT(Q152,7)+0,I:I,0))&lt;1130000,"",INDEX(C:C,MATCH(LEFT(Q152,7)+0,I:I,0))),IFERROR(MID($Q152,1,7)+0,""))</f>
        <v/>
      </c>
      <c r="N152" s="25" t="str">
        <f>IF(IFERROR(MID($Q152,10,7)+0,"")&lt;1130000,"",IFERROR(MID($Q152,10,7)+0,""))</f>
        <v/>
      </c>
      <c r="O152" s="25" t="str">
        <f>IF(IFERROR(MID($Q152,19,7)+0,"")&lt;1130000,"",IFERROR(MID($Q152,19,7)+0,""))</f>
        <v/>
      </c>
      <c r="P152" s="25" t="str">
        <f>IF(M152="","",IF(N152="",M152,M152&amp;", "&amp;N152))</f>
        <v/>
      </c>
      <c r="Q152" s="25"/>
      <c r="R152" s="25"/>
      <c r="S152" s="35" t="s">
        <v>23</v>
      </c>
      <c r="T152" s="34" t="s">
        <v>24</v>
      </c>
      <c r="U152" s="185">
        <v>549</v>
      </c>
      <c r="V152" s="188">
        <v>549</v>
      </c>
      <c r="W152" s="189">
        <v>549</v>
      </c>
      <c r="X152" s="31">
        <v>549</v>
      </c>
      <c r="Y152" s="90">
        <v>0</v>
      </c>
      <c r="Z152" s="31">
        <f>IF(OR(S152="VLD MLC components",S152="VLD MLC pipes",S152="VLD PEX components",S152="VLD PEX pipes",S152="VLD PHC components",S152="VLD PHC pipes",S152="Controls VLD"),"По запросу",X152)</f>
        <v>549</v>
      </c>
      <c r="AA152" s="63">
        <f>ROUND(X152/1.2,3)</f>
        <v>457.5</v>
      </c>
      <c r="AB152" s="23">
        <v>457.5</v>
      </c>
      <c r="AC152" s="190">
        <f>IFERROR(ROUND(AA152/AB152-1,2),"")</f>
        <v>0</v>
      </c>
      <c r="AD152" s="25">
        <v>0.153</v>
      </c>
      <c r="AE152" s="25">
        <v>3.6099999999999999E-4</v>
      </c>
      <c r="AF152" s="25">
        <v>0</v>
      </c>
      <c r="AG152" s="25" t="s">
        <v>22</v>
      </c>
      <c r="AH152" s="25">
        <v>0</v>
      </c>
      <c r="AI152" s="25">
        <v>0</v>
      </c>
      <c r="AJ152" s="25" t="s">
        <v>20</v>
      </c>
      <c r="AK152" s="42" t="s">
        <v>19</v>
      </c>
      <c r="AL152" s="25" t="s">
        <v>20</v>
      </c>
      <c r="AM152" s="25">
        <v>30</v>
      </c>
      <c r="AN152" s="25">
        <v>145</v>
      </c>
      <c r="AO152" s="25">
        <v>195</v>
      </c>
      <c r="AP152" s="25">
        <v>6000</v>
      </c>
      <c r="AQ152" s="25">
        <v>4.59</v>
      </c>
      <c r="AR152" s="94">
        <v>0.16965</v>
      </c>
      <c r="AS152" s="157" t="s">
        <v>22</v>
      </c>
      <c r="AT152" s="93" t="s">
        <v>22</v>
      </c>
      <c r="AU152" s="92" t="s">
        <v>22</v>
      </c>
      <c r="AV152" s="91" t="s">
        <v>152</v>
      </c>
      <c r="AW152" s="92" t="s">
        <v>48</v>
      </c>
      <c r="AX152" s="92" t="s">
        <v>48</v>
      </c>
      <c r="AY152" s="91" t="s">
        <v>152</v>
      </c>
      <c r="AZ152" s="23"/>
      <c r="BA152" s="25" t="s">
        <v>6591</v>
      </c>
      <c r="BB152" t="s">
        <v>25</v>
      </c>
      <c r="BC152" t="e">
        <v>#N/A</v>
      </c>
      <c r="BD152" t="e">
        <f>IF(Z152=BC152,"OK")</f>
        <v>#N/A</v>
      </c>
      <c r="BE152">
        <v>0.153</v>
      </c>
      <c r="BF152">
        <v>3.6099999999999999E-4</v>
      </c>
      <c r="BG152">
        <v>145</v>
      </c>
      <c r="BH152">
        <v>195</v>
      </c>
      <c r="BI152">
        <v>6000</v>
      </c>
      <c r="BJ152">
        <v>4.59</v>
      </c>
      <c r="BK152">
        <v>0.16965</v>
      </c>
      <c r="BN152" s="183"/>
    </row>
    <row r="153" spans="1:66" ht="25.5" x14ac:dyDescent="0.25">
      <c r="A153" s="1"/>
      <c r="B153" s="94">
        <v>149</v>
      </c>
      <c r="C153" s="43">
        <v>1008424</v>
      </c>
      <c r="D153" s="25"/>
      <c r="E153" s="36" t="s">
        <v>6590</v>
      </c>
      <c r="F153" s="151" t="s">
        <v>652</v>
      </c>
      <c r="G153" s="41" t="s">
        <v>585</v>
      </c>
      <c r="H153" s="46" t="str">
        <f>IFERROR(IFERROR(IF(SEARCH("Usystems",$E153)&gt;0,"Usystems"),IF(SEARCH("RIIFO",$E153)&gt;0,"RIIFO","Uponor")),"Uponor")</f>
        <v>Uponor</v>
      </c>
      <c r="I153" s="25" t="str">
        <f>IFERROR(MID($D153,1,7)+0,"")</f>
        <v/>
      </c>
      <c r="J153" s="25" t="str">
        <f>IFERROR(MID($D153,10,7)+0,"")</f>
        <v/>
      </c>
      <c r="K153" s="25" t="str">
        <f>IFERROR(MID($D153,19,7)+0,"")</f>
        <v/>
      </c>
      <c r="L153" s="25" t="str">
        <f>IFERROR(MID($D153,28,7)+0,"")</f>
        <v/>
      </c>
      <c r="M153" s="25" t="str">
        <f>IF(IFERROR(MID($Q153,1,7)+0,"")&lt;1130000,IF(INDEX(C:C,MATCH(LEFT(Q153,7)+0,I:I,0))&lt;1130000,"",INDEX(C:C,MATCH(LEFT(Q153,7)+0,I:I,0))),IFERROR(MID($Q153,1,7)+0,""))</f>
        <v/>
      </c>
      <c r="N153" s="25" t="str">
        <f>IF(IFERROR(MID($Q153,10,7)+0,"")&lt;1130000,"",IFERROR(MID($Q153,10,7)+0,""))</f>
        <v/>
      </c>
      <c r="O153" s="25" t="str">
        <f>IF(IFERROR(MID($Q153,19,7)+0,"")&lt;1130000,"",IFERROR(MID($Q153,19,7)+0,""))</f>
        <v/>
      </c>
      <c r="P153" s="25" t="str">
        <f>IF(M153="","",IF(N153="",M153,M153&amp;", "&amp;N153))</f>
        <v/>
      </c>
      <c r="Q153" s="25"/>
      <c r="R153" s="25"/>
      <c r="S153" s="35" t="s">
        <v>23</v>
      </c>
      <c r="T153" s="34" t="s">
        <v>24</v>
      </c>
      <c r="U153" s="185">
        <v>877</v>
      </c>
      <c r="V153" s="188">
        <v>877</v>
      </c>
      <c r="W153" s="189">
        <v>877</v>
      </c>
      <c r="X153" s="31">
        <v>877</v>
      </c>
      <c r="Y153" s="90">
        <v>0</v>
      </c>
      <c r="Z153" s="31">
        <f>IF(OR(S153="VLD MLC components",S153="VLD MLC pipes",S153="VLD PEX components",S153="VLD PEX pipes",S153="VLD PHC components",S153="VLD PHC pipes",S153="Controls VLD"),"По запросу",X153)</f>
        <v>877</v>
      </c>
      <c r="AA153" s="63">
        <f>ROUND(X153/1.2,3)</f>
        <v>730.83299999999997</v>
      </c>
      <c r="AB153" s="23">
        <v>730.83299999999997</v>
      </c>
      <c r="AC153" s="190">
        <f>IFERROR(ROUND(AA153/AB153-1,2),"")</f>
        <v>0</v>
      </c>
      <c r="AD153" s="25">
        <v>0.214</v>
      </c>
      <c r="AE153" s="25">
        <v>6.2500000000000001E-4</v>
      </c>
      <c r="AF153" s="25">
        <v>60</v>
      </c>
      <c r="AG153" s="25">
        <v>60</v>
      </c>
      <c r="AH153" s="25">
        <v>60</v>
      </c>
      <c r="AI153" s="25">
        <v>60</v>
      </c>
      <c r="AJ153" s="25" t="s">
        <v>20</v>
      </c>
      <c r="AK153" s="22" t="s">
        <v>20</v>
      </c>
      <c r="AL153" s="25" t="s">
        <v>20</v>
      </c>
      <c r="AM153" s="25">
        <v>12</v>
      </c>
      <c r="AN153" s="25">
        <v>145</v>
      </c>
      <c r="AO153" s="25">
        <v>195</v>
      </c>
      <c r="AP153" s="25">
        <v>6000</v>
      </c>
      <c r="AQ153" s="25">
        <v>2.5680000000000001</v>
      </c>
      <c r="AR153" s="94">
        <v>0.16965</v>
      </c>
      <c r="AS153" s="157">
        <v>168</v>
      </c>
      <c r="AT153" s="93" t="s">
        <v>22</v>
      </c>
      <c r="AU153" s="92" t="s">
        <v>22</v>
      </c>
      <c r="AV153" s="91" t="s">
        <v>152</v>
      </c>
      <c r="AW153" s="92" t="s">
        <v>152</v>
      </c>
      <c r="AX153" s="92" t="s">
        <v>48</v>
      </c>
      <c r="AY153" s="91" t="s">
        <v>152</v>
      </c>
      <c r="AZ153" s="23"/>
      <c r="BA153" s="25" t="s">
        <v>6164</v>
      </c>
      <c r="BB153" t="s">
        <v>25</v>
      </c>
      <c r="BC153">
        <v>877</v>
      </c>
      <c r="BD153" t="str">
        <f>IF(Z153=BC153,"OK")</f>
        <v>OK</v>
      </c>
      <c r="BE153">
        <v>0.214</v>
      </c>
      <c r="BF153">
        <v>6.2500000000000001E-4</v>
      </c>
      <c r="BG153">
        <v>145</v>
      </c>
      <c r="BH153">
        <v>195</v>
      </c>
      <c r="BI153">
        <v>6000</v>
      </c>
      <c r="BJ153">
        <v>2.5680000000000001</v>
      </c>
      <c r="BK153">
        <v>0.16965</v>
      </c>
      <c r="BN153" s="183"/>
    </row>
    <row r="154" spans="1:66" ht="25.5" x14ac:dyDescent="0.25">
      <c r="A154" s="1"/>
      <c r="B154" s="94">
        <v>150</v>
      </c>
      <c r="C154" s="43">
        <v>1001206</v>
      </c>
      <c r="D154" s="37" t="s">
        <v>22</v>
      </c>
      <c r="E154" s="36" t="s">
        <v>6589</v>
      </c>
      <c r="F154" s="151" t="s">
        <v>655</v>
      </c>
      <c r="G154" s="41"/>
      <c r="H154" s="46" t="str">
        <f>IFERROR(IFERROR(IF(SEARCH("Usystems",$E154)&gt;0,"Usystems"),IF(SEARCH("RIIFO",$E154)&gt;0,"RIIFO","Uponor")),"Uponor")</f>
        <v>Uponor</v>
      </c>
      <c r="I154" s="25" t="str">
        <f>IFERROR(MID($D154,1,7)+0,"")</f>
        <v/>
      </c>
      <c r="J154" s="25" t="str">
        <f>IFERROR(MID($D154,10,7)+0,"")</f>
        <v/>
      </c>
      <c r="K154" s="25" t="str">
        <f>IFERROR(MID($D154,19,7)+0,"")</f>
        <v/>
      </c>
      <c r="L154" s="25" t="str">
        <f>IFERROR(MID($D154,28,7)+0,"")</f>
        <v/>
      </c>
      <c r="M154" s="25" t="str">
        <f>IF(IFERROR(MID($Q154,1,7)+0,"")&lt;1130000,IF(INDEX(C:C,MATCH(LEFT(Q154,7)+0,I:I,0))&lt;1130000,"",INDEX(C:C,MATCH(LEFT(Q154,7)+0,I:I,0))),IFERROR(MID($Q154,1,7)+0,""))</f>
        <v/>
      </c>
      <c r="N154" s="25" t="str">
        <f>IF(IFERROR(MID($Q154,10,7)+0,"")&lt;1130000,"",IFERROR(MID($Q154,10,7)+0,""))</f>
        <v/>
      </c>
      <c r="O154" s="25" t="str">
        <f>IF(IFERROR(MID($Q154,19,7)+0,"")&lt;1130000,"",IFERROR(MID($Q154,19,7)+0,""))</f>
        <v/>
      </c>
      <c r="P154" s="25" t="str">
        <f>IF(M154="","",IF(N154="",M154,M154&amp;", "&amp;N154))</f>
        <v/>
      </c>
      <c r="Q154" s="44" t="s">
        <v>22</v>
      </c>
      <c r="R154" s="44"/>
      <c r="S154" s="35" t="s">
        <v>23</v>
      </c>
      <c r="T154" s="34" t="s">
        <v>24</v>
      </c>
      <c r="U154" s="185">
        <v>1159</v>
      </c>
      <c r="V154" s="188">
        <v>1159</v>
      </c>
      <c r="W154" s="189">
        <v>1159</v>
      </c>
      <c r="X154" s="31">
        <v>1159</v>
      </c>
      <c r="Y154" s="90">
        <v>0</v>
      </c>
      <c r="Z154" s="31">
        <f>IF(OR(S154="VLD MLC components",S154="VLD MLC pipes",S154="VLD PEX components",S154="VLD PEX pipes",S154="VLD PHC components",S154="VLD PHC pipes",S154="Controls VLD"),"По запросу",X154)</f>
        <v>1159</v>
      </c>
      <c r="AA154" s="63">
        <f>ROUND(X154/1.2,3)</f>
        <v>965.83299999999997</v>
      </c>
      <c r="AB154" s="23">
        <v>965.83299999999997</v>
      </c>
      <c r="AC154" s="190">
        <f>IFERROR(ROUND(AA154/AB154-1,2),"")</f>
        <v>0</v>
      </c>
      <c r="AD154" s="25">
        <v>0.37</v>
      </c>
      <c r="AE154" s="25">
        <v>1.0889999999999999E-3</v>
      </c>
      <c r="AF154" s="25">
        <v>0</v>
      </c>
      <c r="AG154" s="25" t="s">
        <v>22</v>
      </c>
      <c r="AH154" s="25">
        <v>0</v>
      </c>
      <c r="AI154" s="25">
        <v>0</v>
      </c>
      <c r="AJ154" s="25" t="s">
        <v>20</v>
      </c>
      <c r="AK154" s="42" t="s">
        <v>19</v>
      </c>
      <c r="AL154" s="25" t="s">
        <v>20</v>
      </c>
      <c r="AM154" s="25">
        <v>60</v>
      </c>
      <c r="AN154" s="25">
        <v>6000</v>
      </c>
      <c r="AO154" s="25">
        <v>330</v>
      </c>
      <c r="AP154" s="25">
        <v>33</v>
      </c>
      <c r="AQ154" s="25">
        <v>22.2</v>
      </c>
      <c r="AR154" s="94">
        <v>6.5339999999999995E-2</v>
      </c>
      <c r="AS154" s="157" t="s">
        <v>22</v>
      </c>
      <c r="AT154" s="93" t="s">
        <v>22</v>
      </c>
      <c r="AU154" s="92" t="s">
        <v>22</v>
      </c>
      <c r="AV154" s="91" t="s">
        <v>152</v>
      </c>
      <c r="AW154" s="92" t="s">
        <v>152</v>
      </c>
      <c r="AX154" s="92" t="s">
        <v>48</v>
      </c>
      <c r="AY154" s="91" t="s">
        <v>152</v>
      </c>
      <c r="AZ154" s="23"/>
      <c r="BA154" s="25" t="s">
        <v>6588</v>
      </c>
      <c r="BB154" t="s">
        <v>25</v>
      </c>
      <c r="BC154" t="e">
        <v>#N/A</v>
      </c>
      <c r="BD154" t="e">
        <f>IF(Z154=BC154,"OK")</f>
        <v>#N/A</v>
      </c>
      <c r="BE154">
        <v>0.37</v>
      </c>
      <c r="BF154">
        <v>1.0889999999999999E-3</v>
      </c>
      <c r="BG154">
        <v>6000</v>
      </c>
      <c r="BH154">
        <v>330</v>
      </c>
      <c r="BI154">
        <v>33</v>
      </c>
      <c r="BJ154">
        <v>22.2</v>
      </c>
      <c r="BK154">
        <v>6.5339999999999995E-2</v>
      </c>
      <c r="BN154" s="183"/>
    </row>
    <row r="155" spans="1:66" ht="25.5" x14ac:dyDescent="0.25">
      <c r="A155" s="1"/>
      <c r="B155" s="94">
        <v>151</v>
      </c>
      <c r="C155" s="43">
        <v>1033864</v>
      </c>
      <c r="D155" s="40" t="s">
        <v>22</v>
      </c>
      <c r="E155" s="27" t="s">
        <v>6587</v>
      </c>
      <c r="F155" s="214" t="s">
        <v>655</v>
      </c>
      <c r="G155" s="41" t="s">
        <v>585</v>
      </c>
      <c r="H155" s="46" t="str">
        <f>IFERROR(IFERROR(IF(SEARCH("Usystems",$E155)&gt;0,"Usystems"),IF(SEARCH("RIIFO",$E155)&gt;0,"RIIFO","Uponor")),"Uponor")</f>
        <v>Uponor</v>
      </c>
      <c r="I155" s="25" t="str">
        <f>IFERROR(MID($D155,1,7)+0,"")</f>
        <v/>
      </c>
      <c r="J155" s="25" t="str">
        <f>IFERROR(MID($D155,10,7)+0,"")</f>
        <v/>
      </c>
      <c r="K155" s="25" t="str">
        <f>IFERROR(MID($D155,19,7)+0,"")</f>
        <v/>
      </c>
      <c r="L155" s="25" t="str">
        <f>IFERROR(MID($D155,28,7)+0,"")</f>
        <v/>
      </c>
      <c r="M155" s="25" t="str">
        <f>IF(IFERROR(MID($Q155,1,7)+0,"")&lt;1130000,IF(INDEX(C:C,MATCH(LEFT(Q155,7)+0,I:I,0))&lt;1130000,"",INDEX(C:C,MATCH(LEFT(Q155,7)+0,I:I,0))),IFERROR(MID($Q155,1,7)+0,""))</f>
        <v/>
      </c>
      <c r="N155" s="25" t="str">
        <f>IF(IFERROR(MID($Q155,10,7)+0,"")&lt;1130000,"",IFERROR(MID($Q155,10,7)+0,""))</f>
        <v/>
      </c>
      <c r="O155" s="25" t="str">
        <f>IF(IFERROR(MID($Q155,19,7)+0,"")&lt;1130000,"",IFERROR(MID($Q155,19,7)+0,""))</f>
        <v/>
      </c>
      <c r="P155" s="25" t="str">
        <f>IF(M155="","",IF(N155="",M155,M155&amp;", "&amp;N155))</f>
        <v/>
      </c>
      <c r="Q155" s="37" t="s">
        <v>22</v>
      </c>
      <c r="R155" s="37"/>
      <c r="S155" s="35" t="s">
        <v>23</v>
      </c>
      <c r="T155" s="34" t="s">
        <v>24</v>
      </c>
      <c r="U155" s="185">
        <v>1904</v>
      </c>
      <c r="V155" s="188">
        <v>1904</v>
      </c>
      <c r="W155" s="189">
        <v>1904</v>
      </c>
      <c r="X155" s="31">
        <v>1904</v>
      </c>
      <c r="Y155" s="90">
        <v>0</v>
      </c>
      <c r="Z155" s="31">
        <f>IF(OR(S155="VLD MLC components",S155="VLD MLC pipes",S155="VLD PEX components",S155="VLD PEX pipes",S155="VLD PHC components",S155="VLD PHC pipes",S155="Controls VLD"),"По запросу",X155)</f>
        <v>1904</v>
      </c>
      <c r="AA155" s="63">
        <f>ROUND(X155/1.2,3)</f>
        <v>1586.6669999999999</v>
      </c>
      <c r="AB155" s="23">
        <v>1586.6669999999999</v>
      </c>
      <c r="AC155" s="190">
        <f>IFERROR(ROUND(AA155/AB155-1,2),"")</f>
        <v>0</v>
      </c>
      <c r="AD155" s="25">
        <v>0.60399999999999998</v>
      </c>
      <c r="AE155" s="25">
        <v>1.6000000000000001E-3</v>
      </c>
      <c r="AF155" s="25">
        <v>12</v>
      </c>
      <c r="AG155" s="25">
        <v>12</v>
      </c>
      <c r="AH155" s="25">
        <v>18</v>
      </c>
      <c r="AI155" s="25">
        <v>18</v>
      </c>
      <c r="AJ155" s="25" t="s">
        <v>20</v>
      </c>
      <c r="AK155" s="22" t="s">
        <v>20</v>
      </c>
      <c r="AL155" s="25" t="s">
        <v>20</v>
      </c>
      <c r="AM155" s="25">
        <v>6</v>
      </c>
      <c r="AN155" s="25">
        <v>6000</v>
      </c>
      <c r="AO155" s="25">
        <v>41</v>
      </c>
      <c r="AP155" s="25">
        <v>41</v>
      </c>
      <c r="AQ155" s="25">
        <v>3.6240000000000001</v>
      </c>
      <c r="AR155" s="94">
        <v>1.0085999999999999E-2</v>
      </c>
      <c r="AS155" s="157">
        <v>18</v>
      </c>
      <c r="AT155" s="93" t="s">
        <v>22</v>
      </c>
      <c r="AU155" s="92" t="s">
        <v>22</v>
      </c>
      <c r="AV155" s="91" t="s">
        <v>152</v>
      </c>
      <c r="AW155" s="92" t="s">
        <v>152</v>
      </c>
      <c r="AX155" s="92" t="s">
        <v>48</v>
      </c>
      <c r="AY155" s="91" t="s">
        <v>152</v>
      </c>
      <c r="AZ155" s="23"/>
      <c r="BA155" s="25" t="s">
        <v>6586</v>
      </c>
      <c r="BB155" t="s">
        <v>25</v>
      </c>
      <c r="BC155">
        <v>1904</v>
      </c>
      <c r="BD155" t="str">
        <f>IF(Z155=BC155,"OK")</f>
        <v>OK</v>
      </c>
      <c r="BE155">
        <v>0.60399999999999998</v>
      </c>
      <c r="BF155">
        <v>1.6000000000000001E-3</v>
      </c>
      <c r="BG155">
        <v>6000</v>
      </c>
      <c r="BH155">
        <v>41</v>
      </c>
      <c r="BI155">
        <v>41</v>
      </c>
      <c r="BJ155">
        <v>3.6240000000000001</v>
      </c>
      <c r="BK155">
        <v>1.0085999999999999E-2</v>
      </c>
      <c r="BN155" s="183"/>
    </row>
    <row r="156" spans="1:66" ht="25.5" x14ac:dyDescent="0.25">
      <c r="A156" s="1"/>
      <c r="B156" s="94">
        <v>152</v>
      </c>
      <c r="C156" s="43">
        <v>1033865</v>
      </c>
      <c r="D156" s="40" t="s">
        <v>22</v>
      </c>
      <c r="E156" s="27" t="s">
        <v>6585</v>
      </c>
      <c r="F156" s="214" t="s">
        <v>21</v>
      </c>
      <c r="G156" s="41"/>
      <c r="H156" s="46" t="str">
        <f>IFERROR(IFERROR(IF(SEARCH("Usystems",$E156)&gt;0,"Usystems"),IF(SEARCH("RIIFO",$E156)&gt;0,"RIIFO","Uponor")),"Uponor")</f>
        <v>Uponor</v>
      </c>
      <c r="I156" s="25" t="str">
        <f>IFERROR(MID($D156,1,7)+0,"")</f>
        <v/>
      </c>
      <c r="J156" s="25" t="str">
        <f>IFERROR(MID($D156,10,7)+0,"")</f>
        <v/>
      </c>
      <c r="K156" s="25" t="str">
        <f>IFERROR(MID($D156,19,7)+0,"")</f>
        <v/>
      </c>
      <c r="L156" s="25" t="str">
        <f>IFERROR(MID($D156,28,7)+0,"")</f>
        <v/>
      </c>
      <c r="M156" s="25" t="str">
        <f>IF(IFERROR(MID($Q156,1,7)+0,"")&lt;1130000,IF(INDEX(C:C,MATCH(LEFT(Q156,7)+0,I:I,0))&lt;1130000,"",INDEX(C:C,MATCH(LEFT(Q156,7)+0,I:I,0))),IFERROR(MID($Q156,1,7)+0,""))</f>
        <v/>
      </c>
      <c r="N156" s="25" t="str">
        <f>IF(IFERROR(MID($Q156,10,7)+0,"")&lt;1130000,"",IFERROR(MID($Q156,10,7)+0,""))</f>
        <v/>
      </c>
      <c r="O156" s="25" t="str">
        <f>IF(IFERROR(MID($Q156,19,7)+0,"")&lt;1130000,"",IFERROR(MID($Q156,19,7)+0,""))</f>
        <v/>
      </c>
      <c r="P156" s="25" t="str">
        <f>IF(M156="","",IF(N156="",M156,M156&amp;", "&amp;N156))</f>
        <v/>
      </c>
      <c r="Q156" s="37" t="s">
        <v>22</v>
      </c>
      <c r="R156" s="37"/>
      <c r="S156" s="35" t="s">
        <v>6577</v>
      </c>
      <c r="T156" s="34" t="s">
        <v>24</v>
      </c>
      <c r="U156" s="185">
        <v>2601</v>
      </c>
      <c r="V156" s="188">
        <v>2601</v>
      </c>
      <c r="W156" s="189">
        <v>2601</v>
      </c>
      <c r="X156" s="31">
        <v>2601</v>
      </c>
      <c r="Y156" s="90">
        <v>0</v>
      </c>
      <c r="Z156" s="31" t="str">
        <f>IF(OR(S156="VLD MLC components",S156="VLD MLC pipes",S156="VLD PEX components",S156="VLD PEX pipes",S156="VLD PHC components",S156="VLD PHC pipes",S156="Controls VLD"),"По запросу",X156)</f>
        <v>По запросу</v>
      </c>
      <c r="AA156" s="63">
        <f>ROUND(X156/1.2,3)</f>
        <v>2167.5</v>
      </c>
      <c r="AB156" s="23">
        <v>2167.5</v>
      </c>
      <c r="AC156" s="190">
        <f>IFERROR(ROUND(AA156/AB156-1,2),"")</f>
        <v>0</v>
      </c>
      <c r="AD156" s="25">
        <v>0.93899999999999995</v>
      </c>
      <c r="AE156" s="25">
        <v>2.5000000000000001E-3</v>
      </c>
      <c r="AF156" s="25">
        <v>0</v>
      </c>
      <c r="AG156" s="25" t="s">
        <v>22</v>
      </c>
      <c r="AH156" s="25">
        <v>0</v>
      </c>
      <c r="AI156" s="25">
        <v>0</v>
      </c>
      <c r="AJ156" s="25" t="s">
        <v>20</v>
      </c>
      <c r="AK156" s="42" t="s">
        <v>19</v>
      </c>
      <c r="AL156" s="25" t="s">
        <v>20</v>
      </c>
      <c r="AM156" s="25">
        <v>6</v>
      </c>
      <c r="AN156" s="25">
        <v>6000</v>
      </c>
      <c r="AO156" s="25">
        <v>51</v>
      </c>
      <c r="AP156" s="25">
        <v>51</v>
      </c>
      <c r="AQ156" s="25">
        <v>5.6340000000000003</v>
      </c>
      <c r="AR156" s="94">
        <v>1.5606E-2</v>
      </c>
      <c r="AS156" s="157" t="s">
        <v>22</v>
      </c>
      <c r="AT156" s="93" t="s">
        <v>22</v>
      </c>
      <c r="AU156" s="92" t="s">
        <v>22</v>
      </c>
      <c r="AV156" s="91" t="s">
        <v>152</v>
      </c>
      <c r="AW156" s="92" t="s">
        <v>48</v>
      </c>
      <c r="AX156" s="92" t="s">
        <v>48</v>
      </c>
      <c r="AY156" s="91" t="s">
        <v>152</v>
      </c>
      <c r="AZ156" s="23"/>
      <c r="BA156" s="25" t="s">
        <v>6584</v>
      </c>
      <c r="BB156" t="s">
        <v>25</v>
      </c>
      <c r="BC156" t="e">
        <v>#N/A</v>
      </c>
      <c r="BD156" t="e">
        <f>IF(Z156=BC156,"OK")</f>
        <v>#N/A</v>
      </c>
      <c r="BE156">
        <v>0.93899999999999995</v>
      </c>
      <c r="BF156">
        <v>2.5000000000000001E-3</v>
      </c>
      <c r="BG156">
        <v>6000</v>
      </c>
      <c r="BH156">
        <v>51</v>
      </c>
      <c r="BI156">
        <v>51</v>
      </c>
      <c r="BJ156">
        <v>5.6340000000000003</v>
      </c>
      <c r="BK156">
        <v>1.5606E-2</v>
      </c>
      <c r="BN156" s="183"/>
    </row>
    <row r="157" spans="1:66" ht="25.5" x14ac:dyDescent="0.25">
      <c r="A157" s="1"/>
      <c r="B157" s="94">
        <v>153</v>
      </c>
      <c r="C157" s="43">
        <v>1023122</v>
      </c>
      <c r="D157" s="37" t="s">
        <v>22</v>
      </c>
      <c r="E157" s="27" t="s">
        <v>6583</v>
      </c>
      <c r="F157" s="151" t="s">
        <v>21</v>
      </c>
      <c r="G157" s="25"/>
      <c r="H157" s="46" t="str">
        <f>IFERROR(IFERROR(IF(SEARCH("Usystems",$E157)&gt;0,"Usystems"),IF(SEARCH("RIIFO",$E157)&gt;0,"RIIFO","Uponor")),"Uponor")</f>
        <v>Uponor</v>
      </c>
      <c r="I157" s="25" t="str">
        <f>IFERROR(MID($D157,1,7)+0,"")</f>
        <v/>
      </c>
      <c r="J157" s="25" t="str">
        <f>IFERROR(MID($D157,10,7)+0,"")</f>
        <v/>
      </c>
      <c r="K157" s="25" t="str">
        <f>IFERROR(MID($D157,19,7)+0,"")</f>
        <v/>
      </c>
      <c r="L157" s="25" t="str">
        <f>IFERROR(MID($D157,28,7)+0,"")</f>
        <v/>
      </c>
      <c r="M157" s="25" t="str">
        <f>IF(IFERROR(MID($Q157,1,7)+0,"")&lt;1130000,IF(INDEX(C:C,MATCH(LEFT(Q157,7)+0,I:I,0))&lt;1130000,"",INDEX(C:C,MATCH(LEFT(Q157,7)+0,I:I,0))),IFERROR(MID($Q157,1,7)+0,""))</f>
        <v/>
      </c>
      <c r="N157" s="25" t="str">
        <f>IF(IFERROR(MID($Q157,10,7)+0,"")&lt;1130000,"",IFERROR(MID($Q157,10,7)+0,""))</f>
        <v/>
      </c>
      <c r="O157" s="25" t="str">
        <f>IF(IFERROR(MID($Q157,19,7)+0,"")&lt;1130000,"",IFERROR(MID($Q157,19,7)+0,""))</f>
        <v/>
      </c>
      <c r="P157" s="25" t="str">
        <f>IF(M157="","",IF(N157="",M157,M157&amp;", "&amp;N157))</f>
        <v/>
      </c>
      <c r="Q157" s="37" t="s">
        <v>22</v>
      </c>
      <c r="R157" s="37"/>
      <c r="S157" s="35" t="s">
        <v>6577</v>
      </c>
      <c r="T157" s="34" t="s">
        <v>24</v>
      </c>
      <c r="U157" s="185">
        <v>3838</v>
      </c>
      <c r="V157" s="188">
        <v>3838</v>
      </c>
      <c r="W157" s="189">
        <v>3838</v>
      </c>
      <c r="X157" s="31">
        <v>3838</v>
      </c>
      <c r="Y157" s="90">
        <v>0</v>
      </c>
      <c r="Z157" s="31" t="str">
        <f>IF(OR(S157="VLD MLC components",S157="VLD MLC pipes",S157="VLD PEX components",S157="VLD PEX pipes",S157="VLD PHC components",S157="VLD PHC pipes",S157="Controls VLD"),"По запросу",X157)</f>
        <v>По запросу</v>
      </c>
      <c r="AA157" s="63">
        <f>ROUND(X157/1.2,3)</f>
        <v>3198.3330000000001</v>
      </c>
      <c r="AB157" s="23">
        <v>3198.3330000000001</v>
      </c>
      <c r="AC157" s="190">
        <f>IFERROR(ROUND(AA157/AB157-1,2),"")</f>
        <v>0</v>
      </c>
      <c r="AD157" s="25">
        <v>1.5</v>
      </c>
      <c r="AE157" s="25">
        <v>2.4299999999999999E-2</v>
      </c>
      <c r="AF157" s="25">
        <v>0</v>
      </c>
      <c r="AG157" s="25" t="s">
        <v>22</v>
      </c>
      <c r="AH157" s="25">
        <v>0</v>
      </c>
      <c r="AI157" s="25">
        <v>0</v>
      </c>
      <c r="AJ157" s="25" t="s">
        <v>20</v>
      </c>
      <c r="AK157" s="42" t="s">
        <v>19</v>
      </c>
      <c r="AL157" s="25" t="s">
        <v>20</v>
      </c>
      <c r="AM157" s="25">
        <v>18</v>
      </c>
      <c r="AN157" s="25">
        <v>6000</v>
      </c>
      <c r="AO157" s="25">
        <v>65</v>
      </c>
      <c r="AP157" s="25">
        <v>65</v>
      </c>
      <c r="AQ157" s="25">
        <v>27</v>
      </c>
      <c r="AR157" s="94">
        <v>2.5350000000000001E-2</v>
      </c>
      <c r="AS157" s="157" t="s">
        <v>22</v>
      </c>
      <c r="AT157" s="93" t="s">
        <v>22</v>
      </c>
      <c r="AU157" s="92" t="s">
        <v>22</v>
      </c>
      <c r="AV157" s="91" t="s">
        <v>152</v>
      </c>
      <c r="AW157" s="92" t="s">
        <v>48</v>
      </c>
      <c r="AX157" s="92" t="s">
        <v>48</v>
      </c>
      <c r="AY157" s="91" t="s">
        <v>152</v>
      </c>
      <c r="AZ157" s="23"/>
      <c r="BA157" s="25" t="s">
        <v>6582</v>
      </c>
      <c r="BB157" t="s">
        <v>25</v>
      </c>
      <c r="BC157" t="e">
        <v>#N/A</v>
      </c>
      <c r="BD157" t="e">
        <f>IF(Z157=BC157,"OK")</f>
        <v>#N/A</v>
      </c>
      <c r="BE157">
        <v>1.5</v>
      </c>
      <c r="BF157">
        <v>2.4299999999999999E-2</v>
      </c>
      <c r="BG157">
        <v>6000</v>
      </c>
      <c r="BH157">
        <v>65</v>
      </c>
      <c r="BI157">
        <v>65</v>
      </c>
      <c r="BJ157">
        <v>27</v>
      </c>
      <c r="BK157">
        <v>2.5350000000000001E-2</v>
      </c>
      <c r="BN157" s="183"/>
    </row>
    <row r="158" spans="1:66" ht="25.5" x14ac:dyDescent="0.25">
      <c r="A158" s="1"/>
      <c r="B158" s="94">
        <v>154</v>
      </c>
      <c r="C158" s="43">
        <v>1023123</v>
      </c>
      <c r="D158" s="37" t="s">
        <v>22</v>
      </c>
      <c r="E158" s="36" t="s">
        <v>6581</v>
      </c>
      <c r="F158" s="151" t="s">
        <v>28</v>
      </c>
      <c r="G158" s="41"/>
      <c r="H158" s="46" t="str">
        <f>IFERROR(IFERROR(IF(SEARCH("Usystems",$E158)&gt;0,"Usystems"),IF(SEARCH("RIIFO",$E158)&gt;0,"RIIFO","Uponor")),"Uponor")</f>
        <v>Uponor</v>
      </c>
      <c r="I158" s="25" t="str">
        <f>IFERROR(MID($D158,1,7)+0,"")</f>
        <v/>
      </c>
      <c r="J158" s="25" t="str">
        <f>IFERROR(MID($D158,10,7)+0,"")</f>
        <v/>
      </c>
      <c r="K158" s="25" t="str">
        <f>IFERROR(MID($D158,19,7)+0,"")</f>
        <v/>
      </c>
      <c r="L158" s="25" t="str">
        <f>IFERROR(MID($D158,28,7)+0,"")</f>
        <v/>
      </c>
      <c r="M158" s="25">
        <f>IF(IFERROR(MID($Q158,1,7)+0,"")&lt;1130000,IF(INDEX(C:C,MATCH(LEFT(Q158,7)+0,I:I,0))&lt;1130000,"",INDEX(C:C,MATCH(LEFT(Q158,7)+0,I:I,0))),IFERROR(MID($Q158,1,7)+0,""))</f>
        <v>1136606</v>
      </c>
      <c r="N158" s="25" t="str">
        <f>IF(IFERROR(MID($Q158,10,7)+0,"")&lt;1130000,"",IFERROR(MID($Q158,10,7)+0,""))</f>
        <v/>
      </c>
      <c r="O158" s="25" t="str">
        <f>IF(IFERROR(MID($Q158,19,7)+0,"")&lt;1130000,"",IFERROR(MID($Q158,19,7)+0,""))</f>
        <v/>
      </c>
      <c r="P158" s="25">
        <f>IF(M158="","",IF(N158="",M158,M158&amp;", "&amp;N158))</f>
        <v>1136606</v>
      </c>
      <c r="Q158" s="37">
        <v>1033521</v>
      </c>
      <c r="R158" s="37"/>
      <c r="S158" s="35" t="s">
        <v>6577</v>
      </c>
      <c r="T158" s="34" t="s">
        <v>24</v>
      </c>
      <c r="U158" s="185">
        <v>5853</v>
      </c>
      <c r="V158" s="188">
        <v>5853</v>
      </c>
      <c r="W158" s="189">
        <v>5853</v>
      </c>
      <c r="X158" s="31">
        <v>5853</v>
      </c>
      <c r="Y158" s="90">
        <v>0</v>
      </c>
      <c r="Z158" s="31" t="str">
        <f>IF(OR(S158="VLD MLC components",S158="VLD MLC pipes",S158="VLD PEX components",S158="VLD PEX pipes",S158="VLD PHC components",S158="VLD PHC pipes",S158="Controls VLD"),"По запросу",X158)</f>
        <v>По запросу</v>
      </c>
      <c r="AA158" s="63">
        <f>ROUND(X158/1.2,3)</f>
        <v>4877.5</v>
      </c>
      <c r="AB158" s="23">
        <v>4877.5</v>
      </c>
      <c r="AC158" s="190">
        <f>IFERROR(ROUND(AA158/AB158-1,2),"")</f>
        <v>0</v>
      </c>
      <c r="AD158" s="25">
        <v>2.077</v>
      </c>
      <c r="AE158" s="25">
        <v>5.6249999999999998E-3</v>
      </c>
      <c r="AF158" s="25">
        <v>0</v>
      </c>
      <c r="AG158" s="25" t="s">
        <v>22</v>
      </c>
      <c r="AH158" s="25">
        <v>0</v>
      </c>
      <c r="AI158" s="25">
        <v>0</v>
      </c>
      <c r="AJ158" s="25" t="s">
        <v>19</v>
      </c>
      <c r="AK158" s="42" t="s">
        <v>19</v>
      </c>
      <c r="AL158" s="25" t="s">
        <v>19</v>
      </c>
      <c r="AM158" s="25">
        <v>6</v>
      </c>
      <c r="AN158" s="25">
        <v>6000</v>
      </c>
      <c r="AO158" s="25">
        <v>75</v>
      </c>
      <c r="AP158" s="25">
        <v>75</v>
      </c>
      <c r="AQ158" s="25">
        <v>12.462</v>
      </c>
      <c r="AR158" s="94">
        <v>3.3750000000000002E-2</v>
      </c>
      <c r="AS158" s="157" t="s">
        <v>22</v>
      </c>
      <c r="AT158" s="93" t="s">
        <v>22</v>
      </c>
      <c r="AU158" s="92" t="s">
        <v>22</v>
      </c>
      <c r="AV158" s="91" t="s">
        <v>48</v>
      </c>
      <c r="AW158" s="92" t="s">
        <v>48</v>
      </c>
      <c r="AX158" s="92" t="s">
        <v>48</v>
      </c>
      <c r="AY158" s="91" t="s">
        <v>152</v>
      </c>
      <c r="AZ158" s="23"/>
      <c r="BA158" s="25">
        <v>0</v>
      </c>
      <c r="BB158" t="s">
        <v>48</v>
      </c>
      <c r="BC158" t="e">
        <v>#N/A</v>
      </c>
      <c r="BD158" t="e">
        <f>IF(Z158=BC158,"OK")</f>
        <v>#N/A</v>
      </c>
      <c r="BE158">
        <v>2.077</v>
      </c>
      <c r="BF158">
        <v>5.6249999999999998E-3</v>
      </c>
      <c r="BG158">
        <v>6000</v>
      </c>
      <c r="BH158">
        <v>75</v>
      </c>
      <c r="BI158">
        <v>75</v>
      </c>
      <c r="BJ158">
        <v>12.462</v>
      </c>
      <c r="BK158">
        <v>3.3750000000000002E-2</v>
      </c>
      <c r="BN158" s="183"/>
    </row>
    <row r="159" spans="1:66" ht="25.5" x14ac:dyDescent="0.25">
      <c r="A159" s="1"/>
      <c r="B159" s="94">
        <v>155</v>
      </c>
      <c r="C159" s="43">
        <v>1033866</v>
      </c>
      <c r="D159" s="37" t="s">
        <v>22</v>
      </c>
      <c r="E159" s="113" t="s">
        <v>6580</v>
      </c>
      <c r="F159" s="214" t="s">
        <v>26</v>
      </c>
      <c r="G159" s="41" t="s">
        <v>585</v>
      </c>
      <c r="H159" s="46" t="str">
        <f>IFERROR(IFERROR(IF(SEARCH("Usystems",$E159)&gt;0,"Usystems"),IF(SEARCH("RIIFO",$E159)&gt;0,"RIIFO","Uponor")),"Uponor")</f>
        <v>Uponor</v>
      </c>
      <c r="I159" s="25" t="str">
        <f>IFERROR(MID($D159,1,7)+0,"")</f>
        <v/>
      </c>
      <c r="J159" s="25" t="str">
        <f>IFERROR(MID($D159,10,7)+0,"")</f>
        <v/>
      </c>
      <c r="K159" s="25" t="str">
        <f>IFERROR(MID($D159,19,7)+0,"")</f>
        <v/>
      </c>
      <c r="L159" s="25" t="str">
        <f>IFERROR(MID($D159,28,7)+0,"")</f>
        <v/>
      </c>
      <c r="M159" s="25">
        <f>IF(IFERROR(MID($Q159,1,7)+0,"")&lt;1130000,IF(INDEX(C:C,MATCH(LEFT(Q159,7)+0,I:I,0))&lt;1130000,"",INDEX(C:C,MATCH(LEFT(Q159,7)+0,I:I,0))),IFERROR(MID($Q159,1,7)+0,""))</f>
        <v>1136607</v>
      </c>
      <c r="N159" s="25" t="str">
        <f>IF(IFERROR(MID($Q159,10,7)+0,"")&lt;1130000,"",IFERROR(MID($Q159,10,7)+0,""))</f>
        <v/>
      </c>
      <c r="O159" s="25" t="str">
        <f>IF(IFERROR(MID($Q159,19,7)+0,"")&lt;1130000,"",IFERROR(MID($Q159,19,7)+0,""))</f>
        <v/>
      </c>
      <c r="P159" s="25">
        <f>IF(M159="","",IF(N159="",M159,M159&amp;", "&amp;N159))</f>
        <v>1136607</v>
      </c>
      <c r="Q159" s="37">
        <v>1033536</v>
      </c>
      <c r="R159" s="37"/>
      <c r="S159" s="35" t="s">
        <v>6577</v>
      </c>
      <c r="T159" s="34" t="s">
        <v>24</v>
      </c>
      <c r="U159" s="185">
        <v>9116</v>
      </c>
      <c r="V159" s="188">
        <v>9116</v>
      </c>
      <c r="W159" s="189">
        <v>9116</v>
      </c>
      <c r="X159" s="31">
        <v>9116</v>
      </c>
      <c r="Y159" s="90">
        <v>0</v>
      </c>
      <c r="Z159" s="31" t="str">
        <f>IF(OR(S159="VLD MLC components",S159="VLD MLC pipes",S159="VLD PEX components",S159="VLD PEX pipes",S159="VLD PHC components",S159="VLD PHC pipes",S159="Controls VLD"),"По запросу",X159)</f>
        <v>По запросу</v>
      </c>
      <c r="AA159" s="63">
        <f>ROUND(X159/1.2,3)</f>
        <v>7596.6670000000004</v>
      </c>
      <c r="AB159" s="23">
        <v>7596.6670000000004</v>
      </c>
      <c r="AC159" s="190">
        <f>IFERROR(ROUND(AA159/AB159-1,2),"")</f>
        <v>0</v>
      </c>
      <c r="AD159" s="25">
        <v>2.9649999999999999</v>
      </c>
      <c r="AE159" s="25">
        <v>8.0999999999999996E-3</v>
      </c>
      <c r="AF159" s="25">
        <v>0</v>
      </c>
      <c r="AG159" s="25" t="s">
        <v>22</v>
      </c>
      <c r="AH159" s="25">
        <v>12</v>
      </c>
      <c r="AI159" s="25">
        <v>12</v>
      </c>
      <c r="AJ159" s="25" t="s">
        <v>20</v>
      </c>
      <c r="AK159" s="42" t="s">
        <v>19</v>
      </c>
      <c r="AL159" s="25" t="s">
        <v>19</v>
      </c>
      <c r="AM159" s="25">
        <v>6</v>
      </c>
      <c r="AN159" s="25">
        <v>6000</v>
      </c>
      <c r="AO159" s="25">
        <v>90</v>
      </c>
      <c r="AP159" s="25">
        <v>90</v>
      </c>
      <c r="AQ159" s="25">
        <v>17.79</v>
      </c>
      <c r="AR159" s="94">
        <v>4.8599999999999997E-2</v>
      </c>
      <c r="AS159" s="157">
        <v>12</v>
      </c>
      <c r="AT159" s="93" t="s">
        <v>22</v>
      </c>
      <c r="AU159" s="92" t="s">
        <v>22</v>
      </c>
      <c r="AV159" s="91" t="s">
        <v>152</v>
      </c>
      <c r="AW159" s="92" t="s">
        <v>152</v>
      </c>
      <c r="AX159" s="92" t="s">
        <v>48</v>
      </c>
      <c r="AY159" s="91" t="s">
        <v>152</v>
      </c>
      <c r="AZ159" s="23"/>
      <c r="BA159" s="25" t="s">
        <v>6579</v>
      </c>
      <c r="BB159" t="s">
        <v>25</v>
      </c>
      <c r="BC159" t="e">
        <v>#N/A</v>
      </c>
      <c r="BD159" t="e">
        <f>IF(Z159=BC159,"OK")</f>
        <v>#N/A</v>
      </c>
      <c r="BE159">
        <v>2.9649999999999999</v>
      </c>
      <c r="BF159">
        <v>8.0999999999999996E-3</v>
      </c>
      <c r="BG159">
        <v>6000</v>
      </c>
      <c r="BH159">
        <v>90</v>
      </c>
      <c r="BI159">
        <v>90</v>
      </c>
      <c r="BJ159">
        <v>17.79</v>
      </c>
      <c r="BK159">
        <v>4.8599999999999997E-2</v>
      </c>
      <c r="BN159" s="183"/>
    </row>
    <row r="160" spans="1:66" ht="25.5" x14ac:dyDescent="0.25">
      <c r="A160" s="1"/>
      <c r="B160" s="94">
        <v>156</v>
      </c>
      <c r="C160" s="43">
        <v>1033867</v>
      </c>
      <c r="D160" s="43" t="s">
        <v>22</v>
      </c>
      <c r="E160" s="36" t="s">
        <v>6578</v>
      </c>
      <c r="F160" s="151" t="s">
        <v>28</v>
      </c>
      <c r="G160" s="41"/>
      <c r="H160" s="46" t="str">
        <f>IFERROR(IFERROR(IF(SEARCH("Usystems",$E160)&gt;0,"Usystems"),IF(SEARCH("RIIFO",$E160)&gt;0,"RIIFO","Uponor")),"Uponor")</f>
        <v>Uponor</v>
      </c>
      <c r="I160" s="25" t="str">
        <f>IFERROR(MID($D160,1,7)+0,"")</f>
        <v/>
      </c>
      <c r="J160" s="25" t="str">
        <f>IFERROR(MID($D160,10,7)+0,"")</f>
        <v/>
      </c>
      <c r="K160" s="25" t="str">
        <f>IFERROR(MID($D160,19,7)+0,"")</f>
        <v/>
      </c>
      <c r="L160" s="25" t="str">
        <f>IFERROR(MID($D160,28,7)+0,"")</f>
        <v/>
      </c>
      <c r="M160" s="25">
        <f>IF(IFERROR(MID($Q160,1,7)+0,"")&lt;1130000,IF(INDEX(C:C,MATCH(LEFT(Q160,7)+0,I:I,0))&lt;1130000,"",INDEX(C:C,MATCH(LEFT(Q160,7)+0,I:I,0))),IFERROR(MID($Q160,1,7)+0,""))</f>
        <v>1136608</v>
      </c>
      <c r="N160" s="25" t="str">
        <f>IF(IFERROR(MID($Q160,10,7)+0,"")&lt;1130000,"",IFERROR(MID($Q160,10,7)+0,""))</f>
        <v/>
      </c>
      <c r="O160" s="25" t="str">
        <f>IF(IFERROR(MID($Q160,19,7)+0,"")&lt;1130000,"",IFERROR(MID($Q160,19,7)+0,""))</f>
        <v/>
      </c>
      <c r="P160" s="25">
        <f>IF(M160="","",IF(N160="",M160,M160&amp;", "&amp;N160))</f>
        <v>1136608</v>
      </c>
      <c r="Q160" s="37">
        <v>1033587</v>
      </c>
      <c r="R160" s="37"/>
      <c r="S160" s="35" t="s">
        <v>6577</v>
      </c>
      <c r="T160" s="34" t="s">
        <v>24</v>
      </c>
      <c r="U160" s="185">
        <v>10976</v>
      </c>
      <c r="V160" s="188">
        <v>10976</v>
      </c>
      <c r="W160" s="189">
        <v>10976</v>
      </c>
      <c r="X160" s="31">
        <v>10976</v>
      </c>
      <c r="Y160" s="90">
        <v>0</v>
      </c>
      <c r="Z160" s="31" t="str">
        <f>IF(OR(S160="VLD MLC components",S160="VLD MLC pipes",S160="VLD PEX components",S160="VLD PEX pipes",S160="VLD PHC components",S160="VLD PHC pipes",S160="Controls VLD"),"По запросу",X160)</f>
        <v>По запросу</v>
      </c>
      <c r="AA160" s="63">
        <f>ROUND(X160/1.2,3)</f>
        <v>9146.6669999999995</v>
      </c>
      <c r="AB160" s="23">
        <v>9146.6669999999995</v>
      </c>
      <c r="AC160" s="190">
        <f>IFERROR(ROUND(AA160/AB160-1,2),"")</f>
        <v>0</v>
      </c>
      <c r="AD160" s="25">
        <v>4.5</v>
      </c>
      <c r="AE160" s="25">
        <v>1.21E-2</v>
      </c>
      <c r="AF160" s="25">
        <v>0</v>
      </c>
      <c r="AG160" s="25" t="s">
        <v>22</v>
      </c>
      <c r="AH160" s="25">
        <v>0</v>
      </c>
      <c r="AI160" s="25">
        <v>0</v>
      </c>
      <c r="AJ160" s="25" t="s">
        <v>19</v>
      </c>
      <c r="AK160" s="42" t="s">
        <v>19</v>
      </c>
      <c r="AL160" s="25" t="s">
        <v>19</v>
      </c>
      <c r="AM160" s="25">
        <v>6</v>
      </c>
      <c r="AN160" s="25">
        <v>6000</v>
      </c>
      <c r="AO160" s="25">
        <v>110</v>
      </c>
      <c r="AP160" s="25">
        <v>110</v>
      </c>
      <c r="AQ160" s="25">
        <v>27</v>
      </c>
      <c r="AR160" s="94">
        <v>7.2599999999999998E-2</v>
      </c>
      <c r="AS160" s="157" t="s">
        <v>22</v>
      </c>
      <c r="AT160" s="93" t="s">
        <v>22</v>
      </c>
      <c r="AU160" s="92" t="s">
        <v>22</v>
      </c>
      <c r="AV160" s="91" t="s">
        <v>48</v>
      </c>
      <c r="AW160" s="92" t="s">
        <v>48</v>
      </c>
      <c r="AX160" s="92" t="s">
        <v>48</v>
      </c>
      <c r="AY160" s="91" t="s">
        <v>152</v>
      </c>
      <c r="AZ160" s="23"/>
      <c r="BA160" s="25">
        <v>0</v>
      </c>
      <c r="BB160" t="s">
        <v>48</v>
      </c>
      <c r="BC160" t="e">
        <v>#N/A</v>
      </c>
      <c r="BD160" t="e">
        <f>IF(Z160=BC160,"OK")</f>
        <v>#N/A</v>
      </c>
      <c r="BE160">
        <v>4.5</v>
      </c>
      <c r="BF160">
        <v>1.21E-2</v>
      </c>
      <c r="BG160">
        <v>6000</v>
      </c>
      <c r="BH160">
        <v>110</v>
      </c>
      <c r="BI160">
        <v>110</v>
      </c>
      <c r="BJ160">
        <v>27</v>
      </c>
      <c r="BK160">
        <v>7.2599999999999998E-2</v>
      </c>
      <c r="BN160" s="183"/>
    </row>
    <row r="161" spans="1:66" ht="25.5" x14ac:dyDescent="0.25">
      <c r="A161" s="1"/>
      <c r="B161" s="94">
        <v>157</v>
      </c>
      <c r="C161" s="43">
        <v>1008993</v>
      </c>
      <c r="D161" s="37" t="s">
        <v>22</v>
      </c>
      <c r="E161" s="27" t="s">
        <v>6576</v>
      </c>
      <c r="F161" s="151" t="s">
        <v>757</v>
      </c>
      <c r="G161" s="41"/>
      <c r="H161" s="46" t="str">
        <f>IFERROR(IFERROR(IF(SEARCH("Usystems",$E161)&gt;0,"Usystems"),IF(SEARCH("RIIFO",$E161)&gt;0,"RIIFO","Uponor")),"Uponor")</f>
        <v>Uponor</v>
      </c>
      <c r="I161" s="25" t="str">
        <f>IFERROR(MID($D161,1,7)+0,"")</f>
        <v/>
      </c>
      <c r="J161" s="25" t="str">
        <f>IFERROR(MID($D161,10,7)+0,"")</f>
        <v/>
      </c>
      <c r="K161" s="25" t="str">
        <f>IFERROR(MID($D161,19,7)+0,"")</f>
        <v/>
      </c>
      <c r="L161" s="25" t="str">
        <f>IFERROR(MID($D161,28,7)+0,"")</f>
        <v/>
      </c>
      <c r="M161" s="25" t="str">
        <f>IF(IFERROR(MID($Q161,1,7)+0,"")&lt;1130000,IF(INDEX(C:C,MATCH(LEFT(Q161,7)+0,I:I,0))&lt;1130000,"",INDEX(C:C,MATCH(LEFT(Q161,7)+0,I:I,0))),IFERROR(MID($Q161,1,7)+0,""))</f>
        <v/>
      </c>
      <c r="N161" s="25" t="str">
        <f>IF(IFERROR(MID($Q161,10,7)+0,"")&lt;1130000,"",IFERROR(MID($Q161,10,7)+0,""))</f>
        <v/>
      </c>
      <c r="O161" s="25" t="str">
        <f>IF(IFERROR(MID($Q161,19,7)+0,"")&lt;1130000,"",IFERROR(MID($Q161,19,7)+0,""))</f>
        <v/>
      </c>
      <c r="P161" s="25" t="str">
        <f>IF(M161="","",IF(N161="",M161,M161&amp;", "&amp;N161))</f>
        <v/>
      </c>
      <c r="Q161" s="37" t="s">
        <v>22</v>
      </c>
      <c r="R161" s="37"/>
      <c r="S161" s="35" t="s">
        <v>23</v>
      </c>
      <c r="T161" s="34" t="s">
        <v>24</v>
      </c>
      <c r="U161" s="185">
        <v>478.48</v>
      </c>
      <c r="V161" s="188">
        <v>478.48</v>
      </c>
      <c r="W161" s="189">
        <v>478.48</v>
      </c>
      <c r="X161" s="31">
        <v>478.48</v>
      </c>
      <c r="Y161" s="90">
        <v>0</v>
      </c>
      <c r="Z161" s="31">
        <f>IF(OR(S161="VLD MLC components",S161="VLD MLC pipes",S161="VLD PEX components",S161="VLD PEX pipes",S161="VLD PHC components",S161="VLD PHC pipes",S161="Controls VLD"),"По запросу",X161)</f>
        <v>478.48</v>
      </c>
      <c r="AA161" s="63">
        <f>ROUND(X161/1.2,3)</f>
        <v>398.733</v>
      </c>
      <c r="AB161" s="23">
        <v>398.733</v>
      </c>
      <c r="AC161" s="190">
        <f>IFERROR(ROUND(AA161/AB161-1,2),"")</f>
        <v>0</v>
      </c>
      <c r="AD161" s="25">
        <v>0.16200000000000001</v>
      </c>
      <c r="AE161" s="25">
        <v>1.2800000000000001E-3</v>
      </c>
      <c r="AF161" s="25">
        <v>0</v>
      </c>
      <c r="AG161" s="25" t="s">
        <v>22</v>
      </c>
      <c r="AH161" s="25">
        <v>0</v>
      </c>
      <c r="AI161" s="25">
        <v>0</v>
      </c>
      <c r="AJ161" s="25" t="s">
        <v>20</v>
      </c>
      <c r="AK161" s="42" t="s">
        <v>19</v>
      </c>
      <c r="AL161" s="25" t="s">
        <v>20</v>
      </c>
      <c r="AM161" s="25">
        <v>50</v>
      </c>
      <c r="AN161" s="25">
        <v>780</v>
      </c>
      <c r="AO161" s="25">
        <v>100</v>
      </c>
      <c r="AP161" s="25">
        <v>780</v>
      </c>
      <c r="AQ161" s="25">
        <v>8.1</v>
      </c>
      <c r="AR161" s="94">
        <v>6.0839999999999998E-2</v>
      </c>
      <c r="AS161" s="157" t="s">
        <v>22</v>
      </c>
      <c r="AT161" s="93" t="s">
        <v>22</v>
      </c>
      <c r="AU161" s="92" t="s">
        <v>22</v>
      </c>
      <c r="AV161" s="91" t="s">
        <v>152</v>
      </c>
      <c r="AW161" s="92" t="s">
        <v>48</v>
      </c>
      <c r="AX161" s="92" t="s">
        <v>48</v>
      </c>
      <c r="AY161" s="91" t="s">
        <v>152</v>
      </c>
      <c r="AZ161" s="23"/>
      <c r="BA161" s="25" t="s">
        <v>6575</v>
      </c>
      <c r="BB161" t="s">
        <v>25</v>
      </c>
      <c r="BC161" t="e">
        <v>#N/A</v>
      </c>
      <c r="BD161" t="e">
        <f>IF(Z161=BC161,"OK")</f>
        <v>#N/A</v>
      </c>
      <c r="BE161">
        <v>0.16200000000000001</v>
      </c>
      <c r="BF161">
        <v>1.2800000000000001E-3</v>
      </c>
      <c r="BG161">
        <v>780</v>
      </c>
      <c r="BH161">
        <v>100</v>
      </c>
      <c r="BI161">
        <v>780</v>
      </c>
      <c r="BJ161">
        <v>8.1</v>
      </c>
      <c r="BK161">
        <v>6.0839999999999998E-2</v>
      </c>
      <c r="BN161" s="183"/>
    </row>
    <row r="162" spans="1:66" ht="25.5" x14ac:dyDescent="0.25">
      <c r="A162" s="1"/>
      <c r="B162" s="94">
        <v>158</v>
      </c>
      <c r="C162" s="43">
        <v>1047822</v>
      </c>
      <c r="D162" s="37" t="s">
        <v>22</v>
      </c>
      <c r="E162" s="36" t="s">
        <v>6574</v>
      </c>
      <c r="F162" s="151" t="s">
        <v>28</v>
      </c>
      <c r="G162" s="41"/>
      <c r="H162" s="46" t="str">
        <f>IFERROR(IFERROR(IF(SEARCH("Usystems",$E162)&gt;0,"Usystems"),IF(SEARCH("RIIFO",$E162)&gt;0,"RIIFO","Uponor")),"Uponor")</f>
        <v>Uponor</v>
      </c>
      <c r="I162" s="25" t="str">
        <f>IFERROR(MID($D162,1,7)+0,"")</f>
        <v/>
      </c>
      <c r="J162" s="25" t="str">
        <f>IFERROR(MID($D162,10,7)+0,"")</f>
        <v/>
      </c>
      <c r="K162" s="25" t="str">
        <f>IFERROR(MID($D162,19,7)+0,"")</f>
        <v/>
      </c>
      <c r="L162" s="25" t="str">
        <f>IFERROR(MID($D162,28,7)+0,"")</f>
        <v/>
      </c>
      <c r="M162" s="25" t="e">
        <f>IF(IFERROR(MID($Q162,1,7)+0,"")&lt;1130000,IF(INDEX(C:C,MATCH(LEFT(Q162,7)+0,I:I,0))&lt;1130000,"",INDEX(C:C,MATCH(LEFT(Q162,7)+0,I:I,0))),IFERROR(MID($Q162,1,7)+0,""))</f>
        <v>#N/A</v>
      </c>
      <c r="N162" s="25" t="str">
        <f>IF(IFERROR(MID($Q162,10,7)+0,"")&lt;1130000,"",IFERROR(MID($Q162,10,7)+0,""))</f>
        <v/>
      </c>
      <c r="O162" s="25" t="str">
        <f>IF(IFERROR(MID($Q162,19,7)+0,"")&lt;1130000,"",IFERROR(MID($Q162,19,7)+0,""))</f>
        <v/>
      </c>
      <c r="P162" s="25" t="e">
        <f>IF(M162="","",IF(N162="",M162,M162&amp;", "&amp;N162))</f>
        <v>#N/A</v>
      </c>
      <c r="Q162" s="37">
        <v>1087904</v>
      </c>
      <c r="R162" s="37"/>
      <c r="S162" s="35" t="s">
        <v>23</v>
      </c>
      <c r="T162" s="34" t="s">
        <v>24</v>
      </c>
      <c r="U162" s="185">
        <v>273.92</v>
      </c>
      <c r="V162" s="188">
        <v>273.92</v>
      </c>
      <c r="W162" s="189">
        <v>273.92</v>
      </c>
      <c r="X162" s="31">
        <v>273.92</v>
      </c>
      <c r="Y162" s="90">
        <v>0</v>
      </c>
      <c r="Z162" s="31">
        <f>IF(OR(S162="VLD MLC components",S162="VLD MLC pipes",S162="VLD PEX components",S162="VLD PEX pipes",S162="VLD PHC components",S162="VLD PHC pipes",S162="Controls VLD"),"По запросу",X162)</f>
        <v>273.92</v>
      </c>
      <c r="AA162" s="63">
        <f>ROUND(X162/1.2,3)</f>
        <v>228.267</v>
      </c>
      <c r="AB162" s="23">
        <v>228.267</v>
      </c>
      <c r="AC162" s="190">
        <f>IFERROR(ROUND(AA162/AB162-1,2),"")</f>
        <v>0</v>
      </c>
      <c r="AD162" s="25">
        <v>9.8000000000000004E-2</v>
      </c>
      <c r="AE162" s="25">
        <v>7.0399999999999998E-4</v>
      </c>
      <c r="AF162" s="25">
        <v>0</v>
      </c>
      <c r="AG162" s="25" t="s">
        <v>22</v>
      </c>
      <c r="AH162" s="25">
        <v>0</v>
      </c>
      <c r="AI162" s="25">
        <v>0</v>
      </c>
      <c r="AJ162" s="25" t="s">
        <v>19</v>
      </c>
      <c r="AK162" s="42" t="s">
        <v>19</v>
      </c>
      <c r="AL162" s="25" t="s">
        <v>19</v>
      </c>
      <c r="AM162" s="25">
        <v>100</v>
      </c>
      <c r="AN162" s="25">
        <v>800</v>
      </c>
      <c r="AO162" s="25">
        <v>800</v>
      </c>
      <c r="AP162" s="25">
        <v>110</v>
      </c>
      <c r="AQ162" s="25">
        <v>9.8000000000000007</v>
      </c>
      <c r="AR162" s="94">
        <v>7.0400000000000004E-2</v>
      </c>
      <c r="AS162" s="157" t="s">
        <v>22</v>
      </c>
      <c r="AT162" s="93" t="s">
        <v>22</v>
      </c>
      <c r="AU162" s="92" t="s">
        <v>22</v>
      </c>
      <c r="AV162" s="91" t="s">
        <v>48</v>
      </c>
      <c r="AW162" s="92" t="s">
        <v>48</v>
      </c>
      <c r="AX162" s="92" t="s">
        <v>48</v>
      </c>
      <c r="AY162" s="91" t="s">
        <v>152</v>
      </c>
      <c r="AZ162" s="23"/>
      <c r="BA162" s="25">
        <v>0</v>
      </c>
      <c r="BB162" t="s">
        <v>48</v>
      </c>
      <c r="BC162" t="e">
        <v>#N/A</v>
      </c>
      <c r="BD162" t="e">
        <f>IF(Z162=BC162,"OK")</f>
        <v>#N/A</v>
      </c>
      <c r="BE162">
        <v>9.8000000000000004E-2</v>
      </c>
      <c r="BF162">
        <v>7.0399999999999998E-4</v>
      </c>
      <c r="BG162">
        <v>800</v>
      </c>
      <c r="BH162">
        <v>800</v>
      </c>
      <c r="BI162">
        <v>110</v>
      </c>
      <c r="BJ162">
        <v>9.8000000000000007</v>
      </c>
      <c r="BK162">
        <v>7.0400000000000004E-2</v>
      </c>
      <c r="BN162" s="183"/>
    </row>
    <row r="163" spans="1:66" ht="25.5" x14ac:dyDescent="0.25">
      <c r="A163" s="1"/>
      <c r="B163" s="94">
        <v>159</v>
      </c>
      <c r="C163" s="43">
        <v>1087904</v>
      </c>
      <c r="D163" s="43">
        <v>1047822</v>
      </c>
      <c r="E163" s="27" t="s">
        <v>6573</v>
      </c>
      <c r="F163" s="213" t="s">
        <v>652</v>
      </c>
      <c r="G163" s="25"/>
      <c r="H163" s="46" t="str">
        <f>IFERROR(IFERROR(IF(SEARCH("Usystems",$E163)&gt;0,"Usystems"),IF(SEARCH("RIIFO",$E163)&gt;0,"RIIFO","Uponor")),"Uponor")</f>
        <v>Uponor</v>
      </c>
      <c r="I163" s="25">
        <f>IFERROR(MID($D163,1,7)+0,"")</f>
        <v>1047822</v>
      </c>
      <c r="J163" s="25" t="str">
        <f>IFERROR(MID($D163,10,7)+0,"")</f>
        <v/>
      </c>
      <c r="K163" s="25" t="str">
        <f>IFERROR(MID($D163,19,7)+0,"")</f>
        <v/>
      </c>
      <c r="L163" s="25" t="str">
        <f>IFERROR(MID($D163,28,7)+0,"")</f>
        <v/>
      </c>
      <c r="M163" s="25">
        <f>IF(IFERROR(MID($Q163,1,7)+0,"")&lt;1130000,IF(INDEX(C:C,MATCH(LEFT(Q163,7)+0,I:I,0))&lt;1130000,"",INDEX(C:C,MATCH(LEFT(Q163,7)+0,I:I,0))),IFERROR(MID($Q163,1,7)+0,""))</f>
        <v>1135613</v>
      </c>
      <c r="N163" s="25">
        <f>IF(IFERROR(MID($Q163,10,7)+0,"")&lt;1130000,"",IFERROR(MID($Q163,10,7)+0,""))</f>
        <v>1135974</v>
      </c>
      <c r="O163" s="25" t="str">
        <f>IF(IFERROR(MID($Q163,19,7)+0,"")&lt;1130000,"",IFERROR(MID($Q163,19,7)+0,""))</f>
        <v/>
      </c>
      <c r="P163" s="25" t="str">
        <f>IF(M163="","",IF(N163="",M163,M163&amp;", "&amp;N163))</f>
        <v>1135613, 1135974</v>
      </c>
      <c r="Q163" s="53" t="s">
        <v>6558</v>
      </c>
      <c r="R163" s="53"/>
      <c r="S163" s="35" t="s">
        <v>23</v>
      </c>
      <c r="T163" s="34" t="s">
        <v>24</v>
      </c>
      <c r="U163" s="185">
        <v>318.74</v>
      </c>
      <c r="V163" s="188">
        <v>318.74</v>
      </c>
      <c r="W163" s="189">
        <v>318.74</v>
      </c>
      <c r="X163" s="31">
        <v>318.74</v>
      </c>
      <c r="Y163" s="90">
        <v>0</v>
      </c>
      <c r="Z163" s="31">
        <f>IF(OR(S163="VLD MLC components",S163="VLD MLC pipes",S163="VLD PEX components",S163="VLD PEX pipes",S163="VLD PHC components",S163="VLD PHC pipes",S163="Controls VLD"),"По запросу",X163)</f>
        <v>318.74</v>
      </c>
      <c r="AA163" s="63">
        <f>ROUND(X163/1.2,3)</f>
        <v>265.61700000000002</v>
      </c>
      <c r="AB163" s="23">
        <v>265.61700000000002</v>
      </c>
      <c r="AC163" s="190">
        <f>IFERROR(ROUND(AA163/AB163-1,2),"")</f>
        <v>0</v>
      </c>
      <c r="AD163" s="25">
        <v>8.8999999999999996E-2</v>
      </c>
      <c r="AE163" s="25">
        <v>7.0399999999999998E-4</v>
      </c>
      <c r="AF163" s="25">
        <v>0</v>
      </c>
      <c r="AG163" s="25" t="s">
        <v>22</v>
      </c>
      <c r="AH163" s="25">
        <v>0</v>
      </c>
      <c r="AI163" s="25">
        <v>0</v>
      </c>
      <c r="AJ163" s="25" t="s">
        <v>20</v>
      </c>
      <c r="AK163" s="42" t="s">
        <v>19</v>
      </c>
      <c r="AL163" s="25" t="s">
        <v>20</v>
      </c>
      <c r="AM163" s="25">
        <v>100</v>
      </c>
      <c r="AN163" s="25">
        <v>800</v>
      </c>
      <c r="AO163" s="25">
        <v>110</v>
      </c>
      <c r="AP163" s="25">
        <v>800</v>
      </c>
      <c r="AQ163" s="25">
        <v>8.9</v>
      </c>
      <c r="AR163" s="94">
        <v>7.0400000000000004E-2</v>
      </c>
      <c r="AS163" s="157" t="s">
        <v>22</v>
      </c>
      <c r="AT163" s="93">
        <v>42786</v>
      </c>
      <c r="AU163" s="92" t="s">
        <v>22</v>
      </c>
      <c r="AV163" s="91" t="s">
        <v>152</v>
      </c>
      <c r="AW163" s="92" t="s">
        <v>48</v>
      </c>
      <c r="AX163" s="92" t="s">
        <v>48</v>
      </c>
      <c r="AY163" s="91" t="s">
        <v>152</v>
      </c>
      <c r="AZ163" s="23"/>
      <c r="BA163" s="25" t="s">
        <v>6572</v>
      </c>
      <c r="BB163" t="s">
        <v>25</v>
      </c>
      <c r="BC163" t="e">
        <v>#N/A</v>
      </c>
      <c r="BD163" t="e">
        <f>IF(Z163=BC163,"OK")</f>
        <v>#N/A</v>
      </c>
      <c r="BE163">
        <v>8.8999999999999996E-2</v>
      </c>
      <c r="BF163">
        <v>7.0399999999999998E-4</v>
      </c>
      <c r="BG163">
        <v>800</v>
      </c>
      <c r="BH163">
        <v>110</v>
      </c>
      <c r="BI163">
        <v>800</v>
      </c>
      <c r="BJ163">
        <v>8.9</v>
      </c>
      <c r="BK163">
        <v>7.0400000000000004E-2</v>
      </c>
      <c r="BN163" s="183"/>
    </row>
    <row r="164" spans="1:66" ht="25.5" x14ac:dyDescent="0.25">
      <c r="A164" s="1"/>
      <c r="B164" s="94">
        <v>160</v>
      </c>
      <c r="C164" s="43">
        <v>1047828</v>
      </c>
      <c r="D164" s="37" t="s">
        <v>22</v>
      </c>
      <c r="E164" s="36" t="s">
        <v>6571</v>
      </c>
      <c r="F164" s="151" t="s">
        <v>652</v>
      </c>
      <c r="G164" s="25"/>
      <c r="H164" s="46" t="str">
        <f>IFERROR(IFERROR(IF(SEARCH("Usystems",$E164)&gt;0,"Usystems"),IF(SEARCH("RIIFO",$E164)&gt;0,"RIIFO","Uponor")),"Uponor")</f>
        <v>Uponor</v>
      </c>
      <c r="I164" s="25" t="str">
        <f>IFERROR(MID($D164,1,7)+0,"")</f>
        <v/>
      </c>
      <c r="J164" s="25" t="str">
        <f>IFERROR(MID($D164,10,7)+0,"")</f>
        <v/>
      </c>
      <c r="K164" s="25" t="str">
        <f>IFERROR(MID($D164,19,7)+0,"")</f>
        <v/>
      </c>
      <c r="L164" s="25" t="str">
        <f>IFERROR(MID($D164,28,7)+0,"")</f>
        <v/>
      </c>
      <c r="M164" s="25">
        <f>IF(IFERROR(MID($Q164,1,7)+0,"")&lt;1130000,IF(INDEX(C:C,MATCH(LEFT(Q164,7)+0,I:I,0))&lt;1130000,"",INDEX(C:C,MATCH(LEFT(Q164,7)+0,I:I,0))),IFERROR(MID($Q164,1,7)+0,""))</f>
        <v>1135614</v>
      </c>
      <c r="N164" s="25">
        <f>IF(IFERROR(MID($Q164,10,7)+0,"")&lt;1130000,"",IFERROR(MID($Q164,10,7)+0,""))</f>
        <v>1135975</v>
      </c>
      <c r="O164" s="25" t="str">
        <f>IF(IFERROR(MID($Q164,19,7)+0,"")&lt;1130000,"",IFERROR(MID($Q164,19,7)+0,""))</f>
        <v/>
      </c>
      <c r="P164" s="25" t="str">
        <f>IF(M164="","",IF(N164="",M164,M164&amp;", "&amp;N164))</f>
        <v>1135614, 1135975</v>
      </c>
      <c r="Q164" s="53" t="s">
        <v>6555</v>
      </c>
      <c r="R164" s="53"/>
      <c r="S164" s="35" t="s">
        <v>23</v>
      </c>
      <c r="T164" s="34" t="s">
        <v>24</v>
      </c>
      <c r="U164" s="185">
        <v>448.86</v>
      </c>
      <c r="V164" s="188">
        <v>448.86</v>
      </c>
      <c r="W164" s="189">
        <v>448.86</v>
      </c>
      <c r="X164" s="31">
        <v>448.86</v>
      </c>
      <c r="Y164" s="90">
        <v>0</v>
      </c>
      <c r="Z164" s="31">
        <f>IF(OR(S164="VLD MLC components",S164="VLD MLC pipes",S164="VLD PEX components",S164="VLD PEX pipes",S164="VLD PHC components",S164="VLD PHC pipes",S164="Controls VLD"),"По запросу",X164)</f>
        <v>448.86</v>
      </c>
      <c r="AA164" s="63">
        <f>ROUND(X164/1.2,3)</f>
        <v>374.05</v>
      </c>
      <c r="AB164" s="23">
        <v>374.05</v>
      </c>
      <c r="AC164" s="190">
        <f>IFERROR(ROUND(AA164/AB164-1,2),"")</f>
        <v>0</v>
      </c>
      <c r="AD164" s="25">
        <v>0.152</v>
      </c>
      <c r="AE164" s="25">
        <v>1.024E-3</v>
      </c>
      <c r="AF164" s="25">
        <v>0</v>
      </c>
      <c r="AG164" s="25" t="s">
        <v>22</v>
      </c>
      <c r="AH164" s="25">
        <v>0</v>
      </c>
      <c r="AI164" s="25">
        <v>0</v>
      </c>
      <c r="AJ164" s="25" t="s">
        <v>20</v>
      </c>
      <c r="AK164" s="42" t="s">
        <v>19</v>
      </c>
      <c r="AL164" s="25" t="s">
        <v>20</v>
      </c>
      <c r="AM164" s="25">
        <v>100</v>
      </c>
      <c r="AN164" s="25">
        <v>800</v>
      </c>
      <c r="AO164" s="25">
        <v>160</v>
      </c>
      <c r="AP164" s="25">
        <v>800</v>
      </c>
      <c r="AQ164" s="25">
        <v>15.2</v>
      </c>
      <c r="AR164" s="94">
        <v>0.1024</v>
      </c>
      <c r="AS164" s="157" t="s">
        <v>22</v>
      </c>
      <c r="AT164" s="93" t="s">
        <v>22</v>
      </c>
      <c r="AU164" s="92" t="s">
        <v>22</v>
      </c>
      <c r="AV164" s="91" t="s">
        <v>152</v>
      </c>
      <c r="AW164" s="92" t="s">
        <v>48</v>
      </c>
      <c r="AX164" s="92" t="s">
        <v>48</v>
      </c>
      <c r="AY164" s="91" t="s">
        <v>152</v>
      </c>
      <c r="AZ164" s="23"/>
      <c r="BA164" s="25" t="s">
        <v>6570</v>
      </c>
      <c r="BB164" t="s">
        <v>25</v>
      </c>
      <c r="BC164" t="e">
        <v>#N/A</v>
      </c>
      <c r="BD164" t="e">
        <f>IF(Z164=BC164,"OK")</f>
        <v>#N/A</v>
      </c>
      <c r="BE164">
        <v>0.152</v>
      </c>
      <c r="BF164">
        <v>1.024E-3</v>
      </c>
      <c r="BG164">
        <v>800</v>
      </c>
      <c r="BH164">
        <v>160</v>
      </c>
      <c r="BI164">
        <v>800</v>
      </c>
      <c r="BJ164">
        <v>15.2</v>
      </c>
      <c r="BK164">
        <v>0.1024</v>
      </c>
      <c r="BN164" s="183"/>
    </row>
    <row r="165" spans="1:66" ht="25.5" x14ac:dyDescent="0.25">
      <c r="A165" s="1"/>
      <c r="B165" s="94">
        <v>161</v>
      </c>
      <c r="C165" s="43">
        <v>1047834</v>
      </c>
      <c r="D165" s="37" t="s">
        <v>22</v>
      </c>
      <c r="E165" s="36" t="s">
        <v>6569</v>
      </c>
      <c r="F165" s="151" t="s">
        <v>652</v>
      </c>
      <c r="G165" s="41"/>
      <c r="H165" s="46" t="str">
        <f>IFERROR(IFERROR(IF(SEARCH("Usystems",$E165)&gt;0,"Usystems"),IF(SEARCH("RIIFO",$E165)&gt;0,"RIIFO","Uponor")),"Uponor")</f>
        <v>Uponor</v>
      </c>
      <c r="I165" s="25" t="str">
        <f>IFERROR(MID($D165,1,7)+0,"")</f>
        <v/>
      </c>
      <c r="J165" s="25" t="str">
        <f>IFERROR(MID($D165,10,7)+0,"")</f>
        <v/>
      </c>
      <c r="K165" s="25" t="str">
        <f>IFERROR(MID($D165,19,7)+0,"")</f>
        <v/>
      </c>
      <c r="L165" s="25" t="str">
        <f>IFERROR(MID($D165,28,7)+0,"")</f>
        <v/>
      </c>
      <c r="M165" s="25">
        <f>IF(IFERROR(MID($Q165,1,7)+0,"")&lt;1130000,IF(INDEX(C:C,MATCH(LEFT(Q165,7)+0,I:I,0))&lt;1130000,"",INDEX(C:C,MATCH(LEFT(Q165,7)+0,I:I,0))),IFERROR(MID($Q165,1,7)+0,""))</f>
        <v>1135615</v>
      </c>
      <c r="N165" s="25" t="str">
        <f>IF(IFERROR(MID($Q165,10,7)+0,"")&lt;1130000,"",IFERROR(MID($Q165,10,7)+0,""))</f>
        <v/>
      </c>
      <c r="O165" s="25" t="str">
        <f>IF(IFERROR(MID($Q165,19,7)+0,"")&lt;1130000,"",IFERROR(MID($Q165,19,7)+0,""))</f>
        <v/>
      </c>
      <c r="P165" s="25">
        <f>IF(M165="","",IF(N165="",M165,M165&amp;", "&amp;N165))</f>
        <v>1135615</v>
      </c>
      <c r="Q165" s="43">
        <v>1135615</v>
      </c>
      <c r="R165" s="43"/>
      <c r="S165" s="35" t="s">
        <v>23</v>
      </c>
      <c r="T165" s="34" t="s">
        <v>24</v>
      </c>
      <c r="U165" s="185">
        <v>678</v>
      </c>
      <c r="V165" s="188">
        <v>678</v>
      </c>
      <c r="W165" s="189">
        <v>678</v>
      </c>
      <c r="X165" s="31">
        <v>678</v>
      </c>
      <c r="Y165" s="90">
        <v>0</v>
      </c>
      <c r="Z165" s="31">
        <f>IF(OR(S165="VLD MLC components",S165="VLD MLC pipes",S165="VLD PEX components",S165="VLD PEX pipes",S165="VLD PHC components",S165="VLD PHC pipes",S165="Controls VLD"),"По запросу",X165)</f>
        <v>678</v>
      </c>
      <c r="AA165" s="63">
        <f>ROUND(X165/1.2,3)</f>
        <v>565</v>
      </c>
      <c r="AB165" s="23">
        <v>565</v>
      </c>
      <c r="AC165" s="190">
        <f>IFERROR(ROUND(AA165/AB165-1,2),"")</f>
        <v>0</v>
      </c>
      <c r="AD165" s="25">
        <v>0.23699999999999999</v>
      </c>
      <c r="AE165" s="25">
        <v>1.3439999999999999E-3</v>
      </c>
      <c r="AF165" s="25">
        <v>0</v>
      </c>
      <c r="AG165" s="25" t="s">
        <v>22</v>
      </c>
      <c r="AH165" s="25">
        <v>0</v>
      </c>
      <c r="AI165" s="25">
        <v>0</v>
      </c>
      <c r="AJ165" s="25" t="s">
        <v>20</v>
      </c>
      <c r="AK165" s="42" t="s">
        <v>19</v>
      </c>
      <c r="AL165" s="25" t="s">
        <v>20</v>
      </c>
      <c r="AM165" s="25">
        <v>100</v>
      </c>
      <c r="AN165" s="25">
        <v>800</v>
      </c>
      <c r="AO165" s="25">
        <v>800</v>
      </c>
      <c r="AP165" s="25">
        <v>210</v>
      </c>
      <c r="AQ165" s="25">
        <v>23.7</v>
      </c>
      <c r="AR165" s="94">
        <v>0.13439999999999999</v>
      </c>
      <c r="AS165" s="157" t="s">
        <v>22</v>
      </c>
      <c r="AT165" s="93" t="s">
        <v>22</v>
      </c>
      <c r="AU165" s="92" t="s">
        <v>22</v>
      </c>
      <c r="AV165" s="91" t="s">
        <v>152</v>
      </c>
      <c r="AW165" s="92" t="s">
        <v>48</v>
      </c>
      <c r="AX165" s="92" t="s">
        <v>48</v>
      </c>
      <c r="AY165" s="91" t="s">
        <v>152</v>
      </c>
      <c r="AZ165" s="23"/>
      <c r="BA165" s="25" t="s">
        <v>6568</v>
      </c>
      <c r="BB165" t="s">
        <v>25</v>
      </c>
      <c r="BC165" t="e">
        <v>#N/A</v>
      </c>
      <c r="BD165" t="e">
        <f>IF(Z165=BC165,"OK")</f>
        <v>#N/A</v>
      </c>
      <c r="BE165">
        <v>0.23699999999999999</v>
      </c>
      <c r="BF165">
        <v>1.3439999999999999E-3</v>
      </c>
      <c r="BG165">
        <v>800</v>
      </c>
      <c r="BH165">
        <v>800</v>
      </c>
      <c r="BI165">
        <v>210</v>
      </c>
      <c r="BJ165">
        <v>23.7</v>
      </c>
      <c r="BK165">
        <v>0.13439999999999999</v>
      </c>
      <c r="BN165" s="183"/>
    </row>
    <row r="166" spans="1:66" ht="38.25" x14ac:dyDescent="0.25">
      <c r="A166" s="1"/>
      <c r="B166" s="94">
        <v>162</v>
      </c>
      <c r="C166" s="43">
        <v>1087907</v>
      </c>
      <c r="D166" s="43">
        <v>1047825</v>
      </c>
      <c r="E166" s="27" t="s">
        <v>6567</v>
      </c>
      <c r="F166" s="213" t="s">
        <v>21</v>
      </c>
      <c r="G166" s="41"/>
      <c r="H166" s="46" t="str">
        <f>IFERROR(IFERROR(IF(SEARCH("Usystems",$E166)&gt;0,"Usystems"),IF(SEARCH("RIIFO",$E166)&gt;0,"RIIFO","Uponor")),"Uponor")</f>
        <v>Uponor</v>
      </c>
      <c r="I166" s="25">
        <f>IFERROR(MID($D166,1,7)+0,"")</f>
        <v>1047825</v>
      </c>
      <c r="J166" s="25" t="str">
        <f>IFERROR(MID($D166,10,7)+0,"")</f>
        <v/>
      </c>
      <c r="K166" s="25" t="str">
        <f>IFERROR(MID($D166,19,7)+0,"")</f>
        <v/>
      </c>
      <c r="L166" s="25" t="str">
        <f>IFERROR(MID($D166,28,7)+0,"")</f>
        <v/>
      </c>
      <c r="M166" s="25" t="str">
        <f>IF(IFERROR(MID($Q166,1,7)+0,"")&lt;1130000,IF(INDEX(C:C,MATCH(LEFT(Q166,7)+0,I:I,0))&lt;1130000,"",INDEX(C:C,MATCH(LEFT(Q166,7)+0,I:I,0))),IFERROR(MID($Q166,1,7)+0,""))</f>
        <v/>
      </c>
      <c r="N166" s="25" t="str">
        <f>IF(IFERROR(MID($Q166,10,7)+0,"")&lt;1130000,"",IFERROR(MID($Q166,10,7)+0,""))</f>
        <v/>
      </c>
      <c r="O166" s="25" t="str">
        <f>IF(IFERROR(MID($Q166,19,7)+0,"")&lt;1130000,"",IFERROR(MID($Q166,19,7)+0,""))</f>
        <v/>
      </c>
      <c r="P166" s="25" t="str">
        <f>IF(M166="","",IF(N166="",M166,M166&amp;", "&amp;N166))</f>
        <v/>
      </c>
      <c r="Q166" s="25"/>
      <c r="R166" s="25"/>
      <c r="S166" s="35" t="s">
        <v>23</v>
      </c>
      <c r="T166" s="34" t="s">
        <v>24</v>
      </c>
      <c r="U166" s="185">
        <v>1640</v>
      </c>
      <c r="V166" s="188">
        <v>1640</v>
      </c>
      <c r="W166" s="189">
        <v>1640</v>
      </c>
      <c r="X166" s="31">
        <v>1640</v>
      </c>
      <c r="Y166" s="90">
        <v>0</v>
      </c>
      <c r="Z166" s="31">
        <f>IF(OR(S166="VLD MLC components",S166="VLD MLC pipes",S166="VLD PEX components",S166="VLD PEX pipes",S166="VLD PHC components",S166="VLD PHC pipes",S166="Controls VLD"),"По запросу",X166)</f>
        <v>1640</v>
      </c>
      <c r="AA166" s="63">
        <f>ROUND(X166/1.2,3)</f>
        <v>1366.6669999999999</v>
      </c>
      <c r="AB166" s="23">
        <v>1366.6669999999999</v>
      </c>
      <c r="AC166" s="190">
        <f>IFERROR(ROUND(AA166/AB166-1,2),"")</f>
        <v>0</v>
      </c>
      <c r="AD166" s="25">
        <v>0.187</v>
      </c>
      <c r="AE166" s="25">
        <v>4.9919999999999999E-3</v>
      </c>
      <c r="AF166" s="25">
        <v>0</v>
      </c>
      <c r="AG166" s="25" t="s">
        <v>22</v>
      </c>
      <c r="AH166" s="25">
        <v>0</v>
      </c>
      <c r="AI166" s="25">
        <v>0</v>
      </c>
      <c r="AJ166" s="25" t="s">
        <v>20</v>
      </c>
      <c r="AK166" s="42" t="s">
        <v>19</v>
      </c>
      <c r="AL166" s="25" t="s">
        <v>20</v>
      </c>
      <c r="AM166" s="25">
        <v>50</v>
      </c>
      <c r="AN166" s="25">
        <v>800</v>
      </c>
      <c r="AO166" s="25">
        <v>390</v>
      </c>
      <c r="AP166" s="25">
        <v>800</v>
      </c>
      <c r="AQ166" s="25">
        <v>9.35</v>
      </c>
      <c r="AR166" s="94">
        <v>0.24959999999999999</v>
      </c>
      <c r="AS166" s="157" t="s">
        <v>22</v>
      </c>
      <c r="AT166" s="93">
        <v>42786</v>
      </c>
      <c r="AU166" s="92" t="s">
        <v>22</v>
      </c>
      <c r="AV166" s="91" t="s">
        <v>48</v>
      </c>
      <c r="AW166" s="92" t="s">
        <v>48</v>
      </c>
      <c r="AX166" s="92" t="s">
        <v>48</v>
      </c>
      <c r="AY166" s="91" t="s">
        <v>152</v>
      </c>
      <c r="AZ166" s="23"/>
      <c r="BA166" s="25">
        <v>0</v>
      </c>
      <c r="BB166" t="s">
        <v>48</v>
      </c>
      <c r="BC166" t="e">
        <v>#N/A</v>
      </c>
      <c r="BD166" t="e">
        <f>IF(Z166=BC166,"OK")</f>
        <v>#N/A</v>
      </c>
      <c r="BE166">
        <v>0.187</v>
      </c>
      <c r="BF166">
        <v>4.9919999999999999E-3</v>
      </c>
      <c r="BG166">
        <v>800</v>
      </c>
      <c r="BH166">
        <v>390</v>
      </c>
      <c r="BI166">
        <v>800</v>
      </c>
      <c r="BJ166">
        <v>9.35</v>
      </c>
      <c r="BK166">
        <v>0.24959999999999999</v>
      </c>
      <c r="BN166" s="183"/>
    </row>
    <row r="167" spans="1:66" ht="38.25" x14ac:dyDescent="0.25">
      <c r="A167" s="1"/>
      <c r="B167" s="94">
        <v>163</v>
      </c>
      <c r="C167" s="43">
        <v>1047831</v>
      </c>
      <c r="D167" s="25"/>
      <c r="E167" s="36" t="s">
        <v>6566</v>
      </c>
      <c r="F167" s="151" t="s">
        <v>652</v>
      </c>
      <c r="G167" s="34"/>
      <c r="H167" s="46" t="str">
        <f>IFERROR(IFERROR(IF(SEARCH("Usystems",$E167)&gt;0,"Usystems"),IF(SEARCH("RIIFO",$E167)&gt;0,"RIIFO","Uponor")),"Uponor")</f>
        <v>Uponor</v>
      </c>
      <c r="I167" s="25" t="str">
        <f>IFERROR(MID($D167,1,7)+0,"")</f>
        <v/>
      </c>
      <c r="J167" s="25" t="str">
        <f>IFERROR(MID($D167,10,7)+0,"")</f>
        <v/>
      </c>
      <c r="K167" s="25" t="str">
        <f>IFERROR(MID($D167,19,7)+0,"")</f>
        <v/>
      </c>
      <c r="L167" s="25" t="str">
        <f>IFERROR(MID($D167,28,7)+0,"")</f>
        <v/>
      </c>
      <c r="M167" s="25" t="str">
        <f>IF(IFERROR(MID($Q167,1,7)+0,"")&lt;1130000,IF(INDEX(C:C,MATCH(LEFT(Q167,7)+0,I:I,0))&lt;1130000,"",INDEX(C:C,MATCH(LEFT(Q167,7)+0,I:I,0))),IFERROR(MID($Q167,1,7)+0,""))</f>
        <v/>
      </c>
      <c r="N167" s="25" t="str">
        <f>IF(IFERROR(MID($Q167,10,7)+0,"")&lt;1130000,"",IFERROR(MID($Q167,10,7)+0,""))</f>
        <v/>
      </c>
      <c r="O167" s="25" t="str">
        <f>IF(IFERROR(MID($Q167,19,7)+0,"")&lt;1130000,"",IFERROR(MID($Q167,19,7)+0,""))</f>
        <v/>
      </c>
      <c r="P167" s="25" t="str">
        <f>IF(M167="","",IF(N167="",M167,M167&amp;", "&amp;N167))</f>
        <v/>
      </c>
      <c r="Q167" s="25"/>
      <c r="R167" s="25"/>
      <c r="S167" s="35" t="s">
        <v>23</v>
      </c>
      <c r="T167" s="34" t="s">
        <v>24</v>
      </c>
      <c r="U167" s="185">
        <v>2209</v>
      </c>
      <c r="V167" s="188">
        <v>2209</v>
      </c>
      <c r="W167" s="189">
        <v>2209</v>
      </c>
      <c r="X167" s="31">
        <v>2209</v>
      </c>
      <c r="Y167" s="90">
        <v>0</v>
      </c>
      <c r="Z167" s="31">
        <f>IF(OR(S167="VLD MLC components",S167="VLD MLC pipes",S167="VLD PEX components",S167="VLD PEX pipes",S167="VLD PHC components",S167="VLD PHC pipes",S167="Controls VLD"),"По запросу",X167)</f>
        <v>2209</v>
      </c>
      <c r="AA167" s="63">
        <f>ROUND(X167/1.2,3)</f>
        <v>1840.8330000000001</v>
      </c>
      <c r="AB167" s="23">
        <v>1840.8330000000001</v>
      </c>
      <c r="AC167" s="190">
        <f>IFERROR(ROUND(AA167/AB167-1,2),"")</f>
        <v>0</v>
      </c>
      <c r="AD167" s="25">
        <v>0.32</v>
      </c>
      <c r="AE167" s="25">
        <v>4.8640000000000003E-3</v>
      </c>
      <c r="AF167" s="25">
        <v>0</v>
      </c>
      <c r="AG167" s="25" t="s">
        <v>22</v>
      </c>
      <c r="AH167" s="25">
        <v>0</v>
      </c>
      <c r="AI167" s="25">
        <v>0</v>
      </c>
      <c r="AJ167" s="25" t="s">
        <v>20</v>
      </c>
      <c r="AK167" s="42" t="s">
        <v>19</v>
      </c>
      <c r="AL167" s="25" t="s">
        <v>20</v>
      </c>
      <c r="AM167" s="25">
        <v>50</v>
      </c>
      <c r="AN167" s="25">
        <v>800</v>
      </c>
      <c r="AO167" s="25">
        <v>380</v>
      </c>
      <c r="AP167" s="25">
        <v>800</v>
      </c>
      <c r="AQ167" s="25">
        <v>16</v>
      </c>
      <c r="AR167" s="94">
        <v>0.2432</v>
      </c>
      <c r="AS167" s="157" t="s">
        <v>22</v>
      </c>
      <c r="AT167" s="93" t="s">
        <v>22</v>
      </c>
      <c r="AU167" s="92" t="s">
        <v>22</v>
      </c>
      <c r="AV167" s="91" t="s">
        <v>152</v>
      </c>
      <c r="AW167" s="92" t="s">
        <v>48</v>
      </c>
      <c r="AX167" s="92" t="s">
        <v>48</v>
      </c>
      <c r="AY167" s="91" t="s">
        <v>152</v>
      </c>
      <c r="AZ167" s="23"/>
      <c r="BA167" s="25" t="s">
        <v>6565</v>
      </c>
      <c r="BB167" t="s">
        <v>25</v>
      </c>
      <c r="BC167" t="e">
        <v>#N/A</v>
      </c>
      <c r="BD167" t="e">
        <f>IF(Z167=BC167,"OK")</f>
        <v>#N/A</v>
      </c>
      <c r="BE167">
        <v>0.32</v>
      </c>
      <c r="BF167">
        <v>4.8640000000000003E-3</v>
      </c>
      <c r="BG167">
        <v>800</v>
      </c>
      <c r="BH167">
        <v>380</v>
      </c>
      <c r="BI167">
        <v>800</v>
      </c>
      <c r="BJ167">
        <v>16</v>
      </c>
      <c r="BK167">
        <v>0.2432</v>
      </c>
      <c r="BN167" s="183"/>
    </row>
    <row r="168" spans="1:66" ht="38.25" x14ac:dyDescent="0.25">
      <c r="A168" s="1"/>
      <c r="B168" s="94">
        <v>164</v>
      </c>
      <c r="C168" s="43">
        <v>1047837</v>
      </c>
      <c r="D168" s="25"/>
      <c r="E168" s="27" t="s">
        <v>6564</v>
      </c>
      <c r="F168" s="151" t="s">
        <v>21</v>
      </c>
      <c r="G168" s="34"/>
      <c r="H168" s="46" t="str">
        <f>IFERROR(IFERROR(IF(SEARCH("Usystems",$E168)&gt;0,"Usystems"),IF(SEARCH("RIIFO",$E168)&gt;0,"RIIFO","Uponor")),"Uponor")</f>
        <v>Uponor</v>
      </c>
      <c r="I168" s="25" t="str">
        <f>IFERROR(MID($D168,1,7)+0,"")</f>
        <v/>
      </c>
      <c r="J168" s="25" t="str">
        <f>IFERROR(MID($D168,10,7)+0,"")</f>
        <v/>
      </c>
      <c r="K168" s="25" t="str">
        <f>IFERROR(MID($D168,19,7)+0,"")</f>
        <v/>
      </c>
      <c r="L168" s="25" t="str">
        <f>IFERROR(MID($D168,28,7)+0,"")</f>
        <v/>
      </c>
      <c r="M168" s="25" t="str">
        <f>IF(IFERROR(MID($Q168,1,7)+0,"")&lt;1130000,IF(INDEX(C:C,MATCH(LEFT(Q168,7)+0,I:I,0))&lt;1130000,"",INDEX(C:C,MATCH(LEFT(Q168,7)+0,I:I,0))),IFERROR(MID($Q168,1,7)+0,""))</f>
        <v/>
      </c>
      <c r="N168" s="25" t="str">
        <f>IF(IFERROR(MID($Q168,10,7)+0,"")&lt;1130000,"",IFERROR(MID($Q168,10,7)+0,""))</f>
        <v/>
      </c>
      <c r="O168" s="25" t="str">
        <f>IF(IFERROR(MID($Q168,19,7)+0,"")&lt;1130000,"",IFERROR(MID($Q168,19,7)+0,""))</f>
        <v/>
      </c>
      <c r="P168" s="25" t="str">
        <f>IF(M168="","",IF(N168="",M168,M168&amp;", "&amp;N168))</f>
        <v/>
      </c>
      <c r="Q168" s="25"/>
      <c r="R168" s="25"/>
      <c r="S168" s="35" t="s">
        <v>23</v>
      </c>
      <c r="T168" s="34" t="s">
        <v>24</v>
      </c>
      <c r="U168" s="185">
        <v>2781</v>
      </c>
      <c r="V168" s="188">
        <v>2781</v>
      </c>
      <c r="W168" s="189">
        <v>2781</v>
      </c>
      <c r="X168" s="31">
        <v>2781</v>
      </c>
      <c r="Y168" s="90">
        <v>0</v>
      </c>
      <c r="Z168" s="31">
        <f>IF(OR(S168="VLD MLC components",S168="VLD MLC pipes",S168="VLD PEX components",S168="VLD PEX pipes",S168="VLD PHC components",S168="VLD PHC pipes",S168="Controls VLD"),"По запросу",X168)</f>
        <v>2781</v>
      </c>
      <c r="AA168" s="63">
        <f>ROUND(X168/1.2,3)</f>
        <v>2317.5</v>
      </c>
      <c r="AB168" s="23">
        <v>2317.5</v>
      </c>
      <c r="AC168" s="190">
        <f>IFERROR(ROUND(AA168/AB168-1,2),"")</f>
        <v>0</v>
      </c>
      <c r="AD168" s="25">
        <v>0.51</v>
      </c>
      <c r="AE168" s="25">
        <v>5.7689999999999998E-3</v>
      </c>
      <c r="AF168" s="25">
        <v>0</v>
      </c>
      <c r="AG168" s="25" t="s">
        <v>22</v>
      </c>
      <c r="AH168" s="25">
        <v>0</v>
      </c>
      <c r="AI168" s="25">
        <v>0</v>
      </c>
      <c r="AJ168" s="25" t="s">
        <v>20</v>
      </c>
      <c r="AK168" s="42" t="s">
        <v>19</v>
      </c>
      <c r="AL168" s="25" t="s">
        <v>20</v>
      </c>
      <c r="AM168" s="25">
        <v>50</v>
      </c>
      <c r="AN168" s="25">
        <v>1050</v>
      </c>
      <c r="AO168" s="25">
        <v>1050</v>
      </c>
      <c r="AP168" s="25">
        <v>400</v>
      </c>
      <c r="AQ168" s="25">
        <v>25.5</v>
      </c>
      <c r="AR168" s="94">
        <v>0.441</v>
      </c>
      <c r="AS168" s="157" t="s">
        <v>22</v>
      </c>
      <c r="AT168" s="93" t="s">
        <v>22</v>
      </c>
      <c r="AU168" s="92" t="s">
        <v>22</v>
      </c>
      <c r="AV168" s="91" t="s">
        <v>48</v>
      </c>
      <c r="AW168" s="92" t="s">
        <v>48</v>
      </c>
      <c r="AX168" s="92" t="s">
        <v>48</v>
      </c>
      <c r="AY168" s="91" t="s">
        <v>152</v>
      </c>
      <c r="AZ168" s="23"/>
      <c r="BA168" s="25">
        <v>0</v>
      </c>
      <c r="BB168" t="s">
        <v>48</v>
      </c>
      <c r="BC168" t="e">
        <v>#N/A</v>
      </c>
      <c r="BD168" t="e">
        <f>IF(Z168=BC168,"OK")</f>
        <v>#N/A</v>
      </c>
      <c r="BE168">
        <v>0.51</v>
      </c>
      <c r="BF168">
        <v>5.7689999999999998E-3</v>
      </c>
      <c r="BG168">
        <v>1050</v>
      </c>
      <c r="BH168">
        <v>1050</v>
      </c>
      <c r="BI168">
        <v>400</v>
      </c>
      <c r="BJ168">
        <v>25.5</v>
      </c>
      <c r="BK168">
        <v>0.441</v>
      </c>
      <c r="BN168" s="183"/>
    </row>
    <row r="169" spans="1:66" ht="38.25" x14ac:dyDescent="0.25">
      <c r="A169" s="1"/>
      <c r="B169" s="94">
        <v>165</v>
      </c>
      <c r="C169" s="43">
        <v>1047838</v>
      </c>
      <c r="D169" s="25"/>
      <c r="E169" s="27" t="s">
        <v>6563</v>
      </c>
      <c r="F169" s="151" t="s">
        <v>21</v>
      </c>
      <c r="G169" s="34"/>
      <c r="H169" s="46" t="str">
        <f>IFERROR(IFERROR(IF(SEARCH("Usystems",$E169)&gt;0,"Usystems"),IF(SEARCH("RIIFO",$E169)&gt;0,"RIIFO","Uponor")),"Uponor")</f>
        <v>Uponor</v>
      </c>
      <c r="I169" s="25" t="str">
        <f>IFERROR(MID($D169,1,7)+0,"")</f>
        <v/>
      </c>
      <c r="J169" s="25" t="str">
        <f>IFERROR(MID($D169,10,7)+0,"")</f>
        <v/>
      </c>
      <c r="K169" s="25" t="str">
        <f>IFERROR(MID($D169,19,7)+0,"")</f>
        <v/>
      </c>
      <c r="L169" s="25" t="str">
        <f>IFERROR(MID($D169,28,7)+0,"")</f>
        <v/>
      </c>
      <c r="M169" s="25" t="str">
        <f>IF(IFERROR(MID($Q169,1,7)+0,"")&lt;1130000,IF(INDEX(C:C,MATCH(LEFT(Q169,7)+0,I:I,0))&lt;1130000,"",INDEX(C:C,MATCH(LEFT(Q169,7)+0,I:I,0))),IFERROR(MID($Q169,1,7)+0,""))</f>
        <v/>
      </c>
      <c r="N169" s="25" t="str">
        <f>IF(IFERROR(MID($Q169,10,7)+0,"")&lt;1130000,"",IFERROR(MID($Q169,10,7)+0,""))</f>
        <v/>
      </c>
      <c r="O169" s="25" t="str">
        <f>IF(IFERROR(MID($Q169,19,7)+0,"")&lt;1130000,"",IFERROR(MID($Q169,19,7)+0,""))</f>
        <v/>
      </c>
      <c r="P169" s="25" t="str">
        <f>IF(M169="","",IF(N169="",M169,M169&amp;", "&amp;N169))</f>
        <v/>
      </c>
      <c r="Q169" s="25"/>
      <c r="R169" s="25"/>
      <c r="S169" s="35" t="s">
        <v>23</v>
      </c>
      <c r="T169" s="34" t="s">
        <v>24</v>
      </c>
      <c r="U169" s="185">
        <v>2781</v>
      </c>
      <c r="V169" s="188">
        <v>2781</v>
      </c>
      <c r="W169" s="189">
        <v>2781</v>
      </c>
      <c r="X169" s="31">
        <v>2781</v>
      </c>
      <c r="Y169" s="90">
        <v>0</v>
      </c>
      <c r="Z169" s="31">
        <f>IF(OR(S169="VLD MLC components",S169="VLD MLC pipes",S169="VLD PEX components",S169="VLD PEX pipes",S169="VLD PHC components",S169="VLD PHC pipes",S169="Controls VLD"),"По запросу",X169)</f>
        <v>2781</v>
      </c>
      <c r="AA169" s="63">
        <f>ROUND(X169/1.2,3)</f>
        <v>2317.5</v>
      </c>
      <c r="AB169" s="23">
        <v>2317.5</v>
      </c>
      <c r="AC169" s="190">
        <f>IFERROR(ROUND(AA169/AB169-1,2),"")</f>
        <v>0</v>
      </c>
      <c r="AD169" s="25">
        <v>0.41499999999999998</v>
      </c>
      <c r="AE169" s="25">
        <v>5.5989999999999998E-3</v>
      </c>
      <c r="AF169" s="25">
        <v>0</v>
      </c>
      <c r="AG169" s="25" t="s">
        <v>22</v>
      </c>
      <c r="AH169" s="25">
        <v>0</v>
      </c>
      <c r="AI169" s="25">
        <v>0</v>
      </c>
      <c r="AJ169" s="25" t="s">
        <v>20</v>
      </c>
      <c r="AK169" s="42" t="s">
        <v>19</v>
      </c>
      <c r="AL169" s="25" t="s">
        <v>20</v>
      </c>
      <c r="AM169" s="25">
        <v>100</v>
      </c>
      <c r="AN169" s="25">
        <v>1300</v>
      </c>
      <c r="AO169" s="25">
        <v>1300</v>
      </c>
      <c r="AP169" s="25">
        <v>400</v>
      </c>
      <c r="AQ169" s="25">
        <v>41.5</v>
      </c>
      <c r="AR169" s="94">
        <v>0.67600000000000005</v>
      </c>
      <c r="AS169" s="157" t="s">
        <v>22</v>
      </c>
      <c r="AT169" s="93" t="s">
        <v>22</v>
      </c>
      <c r="AU169" s="92" t="s">
        <v>22</v>
      </c>
      <c r="AV169" s="91" t="s">
        <v>48</v>
      </c>
      <c r="AW169" s="92" t="s">
        <v>48</v>
      </c>
      <c r="AX169" s="92" t="s">
        <v>48</v>
      </c>
      <c r="AY169" s="91" t="s">
        <v>152</v>
      </c>
      <c r="AZ169" s="23"/>
      <c r="BA169" s="25">
        <v>0</v>
      </c>
      <c r="BB169" t="s">
        <v>48</v>
      </c>
      <c r="BC169" t="e">
        <v>#N/A</v>
      </c>
      <c r="BD169" t="e">
        <f>IF(Z169=BC169,"OK")</f>
        <v>#N/A</v>
      </c>
      <c r="BE169">
        <v>0.41499999999999998</v>
      </c>
      <c r="BF169">
        <v>5.5989999999999998E-3</v>
      </c>
      <c r="BG169">
        <v>1300</v>
      </c>
      <c r="BH169">
        <v>1300</v>
      </c>
      <c r="BI169">
        <v>400</v>
      </c>
      <c r="BJ169">
        <v>41.5</v>
      </c>
      <c r="BK169">
        <v>0.67600000000000005</v>
      </c>
      <c r="BN169" s="183"/>
    </row>
    <row r="170" spans="1:66" ht="25.5" x14ac:dyDescent="0.25">
      <c r="A170" s="1"/>
      <c r="B170" s="94">
        <v>166</v>
      </c>
      <c r="C170" s="43">
        <v>1059799</v>
      </c>
      <c r="D170" s="25"/>
      <c r="E170" s="36" t="s">
        <v>6562</v>
      </c>
      <c r="F170" s="151" t="s">
        <v>28</v>
      </c>
      <c r="G170" s="47" t="s">
        <v>32</v>
      </c>
      <c r="H170" s="46" t="str">
        <f>IFERROR(IFERROR(IF(SEARCH("Usystems",$E170)&gt;0,"Usystems"),IF(SEARCH("RIIFO",$E170)&gt;0,"RIIFO","Uponor")),"Uponor")</f>
        <v>Uponor</v>
      </c>
      <c r="I170" s="25" t="str">
        <f>IFERROR(MID($D170,1,7)+0,"")</f>
        <v/>
      </c>
      <c r="J170" s="25" t="str">
        <f>IFERROR(MID($D170,10,7)+0,"")</f>
        <v/>
      </c>
      <c r="K170" s="25" t="str">
        <f>IFERROR(MID($D170,19,7)+0,"")</f>
        <v/>
      </c>
      <c r="L170" s="25" t="str">
        <f>IFERROR(MID($D170,28,7)+0,"")</f>
        <v/>
      </c>
      <c r="M170" s="25" t="str">
        <f>IF(IFERROR(MID($Q170,1,7)+0,"")&lt;1130000,IF(INDEX(C:C,MATCH(LEFT(Q170,7)+0,I:I,0))&lt;1130000,"",INDEX(C:C,MATCH(LEFT(Q170,7)+0,I:I,0))),IFERROR(MID($Q170,1,7)+0,""))</f>
        <v/>
      </c>
      <c r="N170" s="25" t="str">
        <f>IF(IFERROR(MID($Q170,10,7)+0,"")&lt;1130000,"",IFERROR(MID($Q170,10,7)+0,""))</f>
        <v/>
      </c>
      <c r="O170" s="25" t="str">
        <f>IF(IFERROR(MID($Q170,19,7)+0,"")&lt;1130000,"",IFERROR(MID($Q170,19,7)+0,""))</f>
        <v/>
      </c>
      <c r="P170" s="25" t="str">
        <f>IF(M170="","",IF(N170="",M170,M170&amp;", "&amp;N170))</f>
        <v/>
      </c>
      <c r="Q170" s="25"/>
      <c r="R170" s="25"/>
      <c r="S170" s="35" t="s">
        <v>23</v>
      </c>
      <c r="T170" s="34" t="s">
        <v>24</v>
      </c>
      <c r="U170" s="185">
        <v>191.47</v>
      </c>
      <c r="V170" s="188">
        <v>191.47</v>
      </c>
      <c r="W170" s="189">
        <v>191.47</v>
      </c>
      <c r="X170" s="31">
        <v>191.47</v>
      </c>
      <c r="Y170" s="90">
        <v>0</v>
      </c>
      <c r="Z170" s="31">
        <f>IF(OR(S170="VLD MLC components",S170="VLD MLC pipes",S170="VLD PEX components",S170="VLD PEX pipes",S170="VLD PHC components",S170="VLD PHC pipes",S170="Controls VLD"),"По запросу",X170)</f>
        <v>191.47</v>
      </c>
      <c r="AA170" s="63">
        <f>ROUND(X170/1.2,3)</f>
        <v>159.55799999999999</v>
      </c>
      <c r="AB170" s="23">
        <v>159.55799999999999</v>
      </c>
      <c r="AC170" s="190">
        <f>IFERROR(ROUND(AA170/AB170-1,2),"")</f>
        <v>0</v>
      </c>
      <c r="AD170" s="25">
        <v>9.8000000000000004E-2</v>
      </c>
      <c r="AE170" s="25">
        <v>6.8599999999999998E-4</v>
      </c>
      <c r="AF170" s="25">
        <v>0</v>
      </c>
      <c r="AG170" s="25" t="s">
        <v>22</v>
      </c>
      <c r="AH170" s="25">
        <v>0</v>
      </c>
      <c r="AI170" s="25">
        <v>0</v>
      </c>
      <c r="AJ170" s="25" t="s">
        <v>19</v>
      </c>
      <c r="AK170" s="42" t="s">
        <v>19</v>
      </c>
      <c r="AL170" s="25" t="s">
        <v>19</v>
      </c>
      <c r="AM170" s="25">
        <v>100</v>
      </c>
      <c r="AN170" s="25"/>
      <c r="AO170" s="25"/>
      <c r="AP170" s="25"/>
      <c r="AQ170" s="25"/>
      <c r="AR170" s="94"/>
      <c r="AS170" s="157" t="s">
        <v>22</v>
      </c>
      <c r="AT170" s="93" t="s">
        <v>22</v>
      </c>
      <c r="AU170" s="92" t="s">
        <v>22</v>
      </c>
      <c r="AV170" s="91" t="s">
        <v>48</v>
      </c>
      <c r="AW170" s="92" t="s">
        <v>48</v>
      </c>
      <c r="AX170" s="92" t="s">
        <v>48</v>
      </c>
      <c r="AY170" s="91" t="s">
        <v>152</v>
      </c>
      <c r="AZ170" s="23"/>
      <c r="BA170" s="25">
        <v>0</v>
      </c>
      <c r="BB170" t="s">
        <v>48</v>
      </c>
      <c r="BC170" t="e">
        <v>#N/A</v>
      </c>
      <c r="BD170" t="e">
        <f>IF(Z170=BC170,"OK")</f>
        <v>#N/A</v>
      </c>
      <c r="BE170">
        <v>9.8000000000000004E-2</v>
      </c>
      <c r="BF170">
        <v>6.8599999999999998E-4</v>
      </c>
      <c r="BG170">
        <v>0</v>
      </c>
      <c r="BH170">
        <v>0</v>
      </c>
      <c r="BI170">
        <v>0</v>
      </c>
      <c r="BJ170">
        <v>0</v>
      </c>
      <c r="BK170">
        <v>0</v>
      </c>
      <c r="BN170" s="183"/>
    </row>
    <row r="171" spans="1:66" ht="25.5" x14ac:dyDescent="0.25">
      <c r="A171" s="1"/>
      <c r="B171" s="94">
        <v>167</v>
      </c>
      <c r="C171" s="43">
        <v>1059800</v>
      </c>
      <c r="D171" s="45"/>
      <c r="E171" s="36" t="s">
        <v>6561</v>
      </c>
      <c r="F171" s="151" t="s">
        <v>28</v>
      </c>
      <c r="G171" s="47" t="s">
        <v>32</v>
      </c>
      <c r="H171" s="46" t="str">
        <f>IFERROR(IFERROR(IF(SEARCH("Usystems",$E171)&gt;0,"Usystems"),IF(SEARCH("RIIFO",$E171)&gt;0,"RIIFO","Uponor")),"Uponor")</f>
        <v>Uponor</v>
      </c>
      <c r="I171" s="25" t="str">
        <f>IFERROR(MID($D171,1,7)+0,"")</f>
        <v/>
      </c>
      <c r="J171" s="25" t="str">
        <f>IFERROR(MID($D171,10,7)+0,"")</f>
        <v/>
      </c>
      <c r="K171" s="25" t="str">
        <f>IFERROR(MID($D171,19,7)+0,"")</f>
        <v/>
      </c>
      <c r="L171" s="25" t="str">
        <f>IFERROR(MID($D171,28,7)+0,"")</f>
        <v/>
      </c>
      <c r="M171" s="25" t="str">
        <f>IF(IFERROR(MID($Q171,1,7)+0,"")&lt;1130000,IF(INDEX(C:C,MATCH(LEFT(Q171,7)+0,I:I,0))&lt;1130000,"",INDEX(C:C,MATCH(LEFT(Q171,7)+0,I:I,0))),IFERROR(MID($Q171,1,7)+0,""))</f>
        <v/>
      </c>
      <c r="N171" s="25" t="str">
        <f>IF(IFERROR(MID($Q171,10,7)+0,"")&lt;1130000,"",IFERROR(MID($Q171,10,7)+0,""))</f>
        <v/>
      </c>
      <c r="O171" s="25" t="str">
        <f>IF(IFERROR(MID($Q171,19,7)+0,"")&lt;1130000,"",IFERROR(MID($Q171,19,7)+0,""))</f>
        <v/>
      </c>
      <c r="P171" s="25" t="str">
        <f>IF(M171="","",IF(N171="",M171,M171&amp;", "&amp;N171))</f>
        <v/>
      </c>
      <c r="Q171" s="25"/>
      <c r="R171" s="25"/>
      <c r="S171" s="35" t="s">
        <v>23</v>
      </c>
      <c r="T171" s="34" t="s">
        <v>24</v>
      </c>
      <c r="U171" s="185">
        <v>256.17</v>
      </c>
      <c r="V171" s="188">
        <v>256.17</v>
      </c>
      <c r="W171" s="189">
        <v>256.17</v>
      </c>
      <c r="X171" s="31">
        <v>256.17</v>
      </c>
      <c r="Y171" s="90">
        <v>0</v>
      </c>
      <c r="Z171" s="31">
        <f>IF(OR(S171="VLD MLC components",S171="VLD MLC pipes",S171="VLD PEX components",S171="VLD PEX pipes",S171="VLD PHC components",S171="VLD PHC pipes",S171="Controls VLD"),"По запросу",X171)</f>
        <v>256.17</v>
      </c>
      <c r="AA171" s="63">
        <f>ROUND(X171/1.2,3)</f>
        <v>213.47499999999999</v>
      </c>
      <c r="AB171" s="23">
        <v>213.47499999999999</v>
      </c>
      <c r="AC171" s="190">
        <f>IFERROR(ROUND(AA171/AB171-1,2),"")</f>
        <v>0</v>
      </c>
      <c r="AD171" s="25">
        <v>0.152</v>
      </c>
      <c r="AE171" s="25">
        <v>1.0300000000000001E-3</v>
      </c>
      <c r="AF171" s="25">
        <v>0</v>
      </c>
      <c r="AG171" s="25" t="s">
        <v>22</v>
      </c>
      <c r="AH171" s="25">
        <v>0</v>
      </c>
      <c r="AI171" s="25">
        <v>0</v>
      </c>
      <c r="AJ171" s="25" t="s">
        <v>19</v>
      </c>
      <c r="AK171" s="42" t="s">
        <v>19</v>
      </c>
      <c r="AL171" s="25" t="s">
        <v>19</v>
      </c>
      <c r="AM171" s="25">
        <v>100</v>
      </c>
      <c r="AN171" s="25"/>
      <c r="AO171" s="25"/>
      <c r="AP171" s="25"/>
      <c r="AQ171" s="25"/>
      <c r="AR171" s="94"/>
      <c r="AS171" s="157" t="s">
        <v>22</v>
      </c>
      <c r="AT171" s="93" t="s">
        <v>22</v>
      </c>
      <c r="AU171" s="92" t="s">
        <v>22</v>
      </c>
      <c r="AV171" s="91" t="s">
        <v>48</v>
      </c>
      <c r="AW171" s="92" t="s">
        <v>48</v>
      </c>
      <c r="AX171" s="92" t="s">
        <v>48</v>
      </c>
      <c r="AY171" s="91" t="s">
        <v>152</v>
      </c>
      <c r="AZ171" s="23"/>
      <c r="BA171" s="25">
        <v>0</v>
      </c>
      <c r="BB171" t="s">
        <v>48</v>
      </c>
      <c r="BC171" t="e">
        <v>#N/A</v>
      </c>
      <c r="BD171" t="e">
        <f>IF(Z171=BC171,"OK")</f>
        <v>#N/A</v>
      </c>
      <c r="BE171">
        <v>0.152</v>
      </c>
      <c r="BF171">
        <v>1.0300000000000001E-3</v>
      </c>
      <c r="BG171">
        <v>0</v>
      </c>
      <c r="BH171">
        <v>0</v>
      </c>
      <c r="BI171">
        <v>0</v>
      </c>
      <c r="BJ171">
        <v>0</v>
      </c>
      <c r="BK171">
        <v>0</v>
      </c>
      <c r="BN171" s="183"/>
    </row>
    <row r="172" spans="1:66" ht="25.5" x14ac:dyDescent="0.25">
      <c r="A172" s="1"/>
      <c r="B172" s="94">
        <v>168</v>
      </c>
      <c r="C172" s="43">
        <v>1059802</v>
      </c>
      <c r="D172" s="25"/>
      <c r="E172" s="36" t="s">
        <v>6560</v>
      </c>
      <c r="F172" s="151" t="s">
        <v>28</v>
      </c>
      <c r="G172" s="47" t="s">
        <v>32</v>
      </c>
      <c r="H172" s="46" t="str">
        <f>IFERROR(IFERROR(IF(SEARCH("Usystems",$E172)&gt;0,"Usystems"),IF(SEARCH("RIIFO",$E172)&gt;0,"RIIFO","Uponor")),"Uponor")</f>
        <v>Uponor</v>
      </c>
      <c r="I172" s="25" t="str">
        <f>IFERROR(MID($D172,1,7)+0,"")</f>
        <v/>
      </c>
      <c r="J172" s="25" t="str">
        <f>IFERROR(MID($D172,10,7)+0,"")</f>
        <v/>
      </c>
      <c r="K172" s="25" t="str">
        <f>IFERROR(MID($D172,19,7)+0,"")</f>
        <v/>
      </c>
      <c r="L172" s="25" t="str">
        <f>IFERROR(MID($D172,28,7)+0,"")</f>
        <v/>
      </c>
      <c r="M172" s="25" t="str">
        <f>IF(IFERROR(MID($Q172,1,7)+0,"")&lt;1130000,IF(INDEX(C:C,MATCH(LEFT(Q172,7)+0,I:I,0))&lt;1130000,"",INDEX(C:C,MATCH(LEFT(Q172,7)+0,I:I,0))),IFERROR(MID($Q172,1,7)+0,""))</f>
        <v/>
      </c>
      <c r="N172" s="25" t="str">
        <f>IF(IFERROR(MID($Q172,10,7)+0,"")&lt;1130000,"",IFERROR(MID($Q172,10,7)+0,""))</f>
        <v/>
      </c>
      <c r="O172" s="25" t="str">
        <f>IF(IFERROR(MID($Q172,19,7)+0,"")&lt;1130000,"",IFERROR(MID($Q172,19,7)+0,""))</f>
        <v/>
      </c>
      <c r="P172" s="25" t="str">
        <f>IF(M172="","",IF(N172="",M172,M172&amp;", "&amp;N172))</f>
        <v/>
      </c>
      <c r="Q172" s="25"/>
      <c r="R172" s="25"/>
      <c r="S172" s="35" t="s">
        <v>23</v>
      </c>
      <c r="T172" s="34" t="s">
        <v>24</v>
      </c>
      <c r="U172" s="185">
        <v>940</v>
      </c>
      <c r="V172" s="188">
        <v>940</v>
      </c>
      <c r="W172" s="189">
        <v>940</v>
      </c>
      <c r="X172" s="31">
        <v>940</v>
      </c>
      <c r="Y172" s="90">
        <v>0</v>
      </c>
      <c r="Z172" s="31">
        <f>IF(OR(S172="VLD MLC components",S172="VLD MLC pipes",S172="VLD PEX components",S172="VLD PEX pipes",S172="VLD PHC components",S172="VLD PHC pipes",S172="Controls VLD"),"По запросу",X172)</f>
        <v>940</v>
      </c>
      <c r="AA172" s="63">
        <f>ROUND(X172/1.2,3)</f>
        <v>783.33299999999997</v>
      </c>
      <c r="AB172" s="23">
        <v>783.33299999999997</v>
      </c>
      <c r="AC172" s="190">
        <f>IFERROR(ROUND(AA172/AB172-1,2),"")</f>
        <v>0</v>
      </c>
      <c r="AD172" s="25">
        <v>0.42799999999999999</v>
      </c>
      <c r="AE172" s="25">
        <v>2.3210000000000001E-3</v>
      </c>
      <c r="AF172" s="25">
        <v>0</v>
      </c>
      <c r="AG172" s="25" t="s">
        <v>22</v>
      </c>
      <c r="AH172" s="25">
        <v>0</v>
      </c>
      <c r="AI172" s="25">
        <v>0</v>
      </c>
      <c r="AJ172" s="25" t="s">
        <v>19</v>
      </c>
      <c r="AK172" s="42" t="s">
        <v>19</v>
      </c>
      <c r="AL172" s="25" t="s">
        <v>19</v>
      </c>
      <c r="AM172" s="25">
        <v>50</v>
      </c>
      <c r="AN172" s="25"/>
      <c r="AO172" s="25"/>
      <c r="AP172" s="25"/>
      <c r="AQ172" s="25"/>
      <c r="AR172" s="94"/>
      <c r="AS172" s="157" t="s">
        <v>22</v>
      </c>
      <c r="AT172" s="93" t="s">
        <v>22</v>
      </c>
      <c r="AU172" s="92" t="s">
        <v>22</v>
      </c>
      <c r="AV172" s="91" t="s">
        <v>48</v>
      </c>
      <c r="AW172" s="92" t="s">
        <v>48</v>
      </c>
      <c r="AX172" s="92" t="s">
        <v>48</v>
      </c>
      <c r="AY172" s="91" t="s">
        <v>152</v>
      </c>
      <c r="AZ172" s="23"/>
      <c r="BA172" s="25">
        <v>0</v>
      </c>
      <c r="BB172" t="s">
        <v>48</v>
      </c>
      <c r="BC172" t="e">
        <v>#N/A</v>
      </c>
      <c r="BD172" t="e">
        <f>IF(Z172=BC172,"OK")</f>
        <v>#N/A</v>
      </c>
      <c r="BE172">
        <v>0.42799999999999999</v>
      </c>
      <c r="BF172">
        <v>2.3210000000000001E-3</v>
      </c>
      <c r="BG172">
        <v>0</v>
      </c>
      <c r="BH172">
        <v>0</v>
      </c>
      <c r="BI172">
        <v>0</v>
      </c>
      <c r="BJ172">
        <v>0</v>
      </c>
      <c r="BK172">
        <v>0</v>
      </c>
      <c r="BN172" s="183"/>
    </row>
    <row r="173" spans="1:66" ht="25.5" x14ac:dyDescent="0.25">
      <c r="A173" s="1"/>
      <c r="B173" s="94">
        <v>169</v>
      </c>
      <c r="C173" s="43">
        <v>1089020</v>
      </c>
      <c r="D173" s="34"/>
      <c r="E173" s="27" t="s">
        <v>6559</v>
      </c>
      <c r="F173" s="213" t="s">
        <v>21</v>
      </c>
      <c r="G173" s="41"/>
      <c r="H173" s="46" t="str">
        <f>IFERROR(IFERROR(IF(SEARCH("Usystems",$E173)&gt;0,"Usystems"),IF(SEARCH("RIIFO",$E173)&gt;0,"RIIFO","Uponor")),"Uponor")</f>
        <v>Uponor</v>
      </c>
      <c r="I173" s="25" t="str">
        <f>IFERROR(MID($D173,1,7)+0,"")</f>
        <v/>
      </c>
      <c r="J173" s="25" t="str">
        <f>IFERROR(MID($D173,10,7)+0,"")</f>
        <v/>
      </c>
      <c r="K173" s="25" t="str">
        <f>IFERROR(MID($D173,19,7)+0,"")</f>
        <v/>
      </c>
      <c r="L173" s="25" t="str">
        <f>IFERROR(MID($D173,28,7)+0,"")</f>
        <v/>
      </c>
      <c r="M173" s="25">
        <f>IF(IFERROR(MID($Q173,1,7)+0,"")&lt;1130000,IF(INDEX(C:C,MATCH(LEFT(Q173,7)+0,I:I,0))&lt;1130000,"",INDEX(C:C,MATCH(LEFT(Q173,7)+0,I:I,0))),IFERROR(MID($Q173,1,7)+0,""))</f>
        <v>1135613</v>
      </c>
      <c r="N173" s="25">
        <f>IF(IFERROR(MID($Q173,10,7)+0,"")&lt;1130000,"",IFERROR(MID($Q173,10,7)+0,""))</f>
        <v>1135974</v>
      </c>
      <c r="O173" s="25" t="str">
        <f>IF(IFERROR(MID($Q173,19,7)+0,"")&lt;1130000,"",IFERROR(MID($Q173,19,7)+0,""))</f>
        <v/>
      </c>
      <c r="P173" s="25" t="str">
        <f>IF(M173="","",IF(N173="",M173,M173&amp;", "&amp;N173))</f>
        <v>1135613, 1135974</v>
      </c>
      <c r="Q173" s="38" t="s">
        <v>6558</v>
      </c>
      <c r="R173" s="38"/>
      <c r="S173" s="35" t="s">
        <v>23</v>
      </c>
      <c r="T173" s="34" t="s">
        <v>24</v>
      </c>
      <c r="U173" s="185">
        <v>374</v>
      </c>
      <c r="V173" s="188">
        <v>374</v>
      </c>
      <c r="W173" s="189">
        <v>374</v>
      </c>
      <c r="X173" s="31">
        <v>374</v>
      </c>
      <c r="Y173" s="90">
        <v>0</v>
      </c>
      <c r="Z173" s="31">
        <f>IF(OR(S173="VLD MLC components",S173="VLD MLC pipes",S173="VLD PEX components",S173="VLD PEX pipes",S173="VLD PHC components",S173="VLD PHC pipes",S173="Controls VLD"),"По запросу",X173)</f>
        <v>374</v>
      </c>
      <c r="AA173" s="63">
        <f>ROUND(X173/1.2,3)</f>
        <v>311.66699999999997</v>
      </c>
      <c r="AB173" s="23">
        <v>311.66699999999997</v>
      </c>
      <c r="AC173" s="190">
        <f>IFERROR(ROUND(AA173/AB173-1,2),"")</f>
        <v>0</v>
      </c>
      <c r="AD173" s="25">
        <v>0.11700000000000001</v>
      </c>
      <c r="AE173" s="25">
        <v>6.0800000000000003E-4</v>
      </c>
      <c r="AF173" s="25">
        <v>2297</v>
      </c>
      <c r="AG173" s="25">
        <v>2297</v>
      </c>
      <c r="AH173" s="25">
        <v>2297</v>
      </c>
      <c r="AI173" s="25">
        <v>2297</v>
      </c>
      <c r="AJ173" s="25" t="s">
        <v>20</v>
      </c>
      <c r="AK173" s="42" t="s">
        <v>19</v>
      </c>
      <c r="AL173" s="25" t="s">
        <v>20</v>
      </c>
      <c r="AM173" s="25">
        <v>100</v>
      </c>
      <c r="AN173" s="25">
        <v>780</v>
      </c>
      <c r="AO173" s="25">
        <v>100</v>
      </c>
      <c r="AP173" s="25">
        <v>780</v>
      </c>
      <c r="AQ173" s="25">
        <v>11.700000000000001</v>
      </c>
      <c r="AR173" s="94">
        <v>6.0839999999999998E-2</v>
      </c>
      <c r="AS173" s="157">
        <v>2297</v>
      </c>
      <c r="AT173" s="93">
        <v>42769</v>
      </c>
      <c r="AU173" s="92" t="s">
        <v>22</v>
      </c>
      <c r="AV173" s="91" t="s">
        <v>152</v>
      </c>
      <c r="AW173" s="92" t="s">
        <v>152</v>
      </c>
      <c r="AX173" s="92" t="s">
        <v>48</v>
      </c>
      <c r="AY173" s="91" t="s">
        <v>152</v>
      </c>
      <c r="AZ173" s="23"/>
      <c r="BA173" s="25" t="s">
        <v>6557</v>
      </c>
      <c r="BB173" t="s">
        <v>25</v>
      </c>
      <c r="BC173" t="e">
        <v>#N/A</v>
      </c>
      <c r="BD173" t="e">
        <f>IF(Z173=BC173,"OK")</f>
        <v>#N/A</v>
      </c>
      <c r="BE173">
        <v>0.11700000000000001</v>
      </c>
      <c r="BF173">
        <v>6.0800000000000003E-4</v>
      </c>
      <c r="BG173">
        <v>780</v>
      </c>
      <c r="BH173">
        <v>100</v>
      </c>
      <c r="BI173">
        <v>780</v>
      </c>
      <c r="BJ173">
        <v>11.700000000000001</v>
      </c>
      <c r="BK173">
        <v>6.0839999999999998E-2</v>
      </c>
      <c r="BN173" s="183"/>
    </row>
    <row r="174" spans="1:66" ht="25.5" x14ac:dyDescent="0.25">
      <c r="A174" s="1"/>
      <c r="B174" s="94">
        <v>170</v>
      </c>
      <c r="C174" s="43">
        <v>1089023</v>
      </c>
      <c r="D174" s="34"/>
      <c r="E174" s="27" t="s">
        <v>6556</v>
      </c>
      <c r="F174" s="213" t="s">
        <v>21</v>
      </c>
      <c r="G174" s="41"/>
      <c r="H174" s="46" t="str">
        <f>IFERROR(IFERROR(IF(SEARCH("Usystems",$E174)&gt;0,"Usystems"),IF(SEARCH("RIIFO",$E174)&gt;0,"RIIFO","Uponor")),"Uponor")</f>
        <v>Uponor</v>
      </c>
      <c r="I174" s="25" t="str">
        <f>IFERROR(MID($D174,1,7)+0,"")</f>
        <v/>
      </c>
      <c r="J174" s="25" t="str">
        <f>IFERROR(MID($D174,10,7)+0,"")</f>
        <v/>
      </c>
      <c r="K174" s="25" t="str">
        <f>IFERROR(MID($D174,19,7)+0,"")</f>
        <v/>
      </c>
      <c r="L174" s="25" t="str">
        <f>IFERROR(MID($D174,28,7)+0,"")</f>
        <v/>
      </c>
      <c r="M174" s="25">
        <f>IF(IFERROR(MID($Q174,1,7)+0,"")&lt;1130000,IF(INDEX(C:C,MATCH(LEFT(Q174,7)+0,I:I,0))&lt;1130000,"",INDEX(C:C,MATCH(LEFT(Q174,7)+0,I:I,0))),IFERROR(MID($Q174,1,7)+0,""))</f>
        <v>1135614</v>
      </c>
      <c r="N174" s="25">
        <f>IF(IFERROR(MID($Q174,10,7)+0,"")&lt;1130000,"",IFERROR(MID($Q174,10,7)+0,""))</f>
        <v>1135975</v>
      </c>
      <c r="O174" s="25" t="str">
        <f>IF(IFERROR(MID($Q174,19,7)+0,"")&lt;1130000,"",IFERROR(MID($Q174,19,7)+0,""))</f>
        <v/>
      </c>
      <c r="P174" s="25" t="str">
        <f>IF(M174="","",IF(N174="",M174,M174&amp;", "&amp;N174))</f>
        <v>1135614, 1135975</v>
      </c>
      <c r="Q174" s="38" t="s">
        <v>6555</v>
      </c>
      <c r="R174" s="38"/>
      <c r="S174" s="35" t="s">
        <v>23</v>
      </c>
      <c r="T174" s="34" t="s">
        <v>24</v>
      </c>
      <c r="U174" s="185">
        <v>500</v>
      </c>
      <c r="V174" s="188">
        <v>500</v>
      </c>
      <c r="W174" s="189">
        <v>500</v>
      </c>
      <c r="X174" s="31">
        <v>500</v>
      </c>
      <c r="Y174" s="90">
        <v>0</v>
      </c>
      <c r="Z174" s="31">
        <f>IF(OR(S174="VLD MLC components",S174="VLD MLC pipes",S174="VLD PEX components",S174="VLD PEX pipes",S174="VLD PHC components",S174="VLD PHC pipes",S174="Controls VLD"),"По запросу",X174)</f>
        <v>500</v>
      </c>
      <c r="AA174" s="63">
        <f>ROUND(X174/1.2,3)</f>
        <v>416.66699999999997</v>
      </c>
      <c r="AB174" s="23">
        <v>416.66699999999997</v>
      </c>
      <c r="AC174" s="190">
        <f>IFERROR(ROUND(AA174/AB174-1,2),"")</f>
        <v>0</v>
      </c>
      <c r="AD174" s="25">
        <v>0.17399999999999999</v>
      </c>
      <c r="AE174" s="25">
        <v>9.4300000000000004E-4</v>
      </c>
      <c r="AF174" s="25">
        <v>0</v>
      </c>
      <c r="AG174" s="25" t="s">
        <v>22</v>
      </c>
      <c r="AH174" s="25">
        <v>0</v>
      </c>
      <c r="AI174" s="25">
        <v>0</v>
      </c>
      <c r="AJ174" s="25" t="s">
        <v>20</v>
      </c>
      <c r="AK174" s="42" t="s">
        <v>19</v>
      </c>
      <c r="AL174" s="25" t="s">
        <v>20</v>
      </c>
      <c r="AM174" s="25">
        <v>100</v>
      </c>
      <c r="AN174" s="25">
        <v>780</v>
      </c>
      <c r="AO174" s="25">
        <v>155</v>
      </c>
      <c r="AP174" s="25">
        <v>780</v>
      </c>
      <c r="AQ174" s="25">
        <v>17.399999999999999</v>
      </c>
      <c r="AR174" s="94">
        <v>9.4301999999999997E-2</v>
      </c>
      <c r="AS174" s="157" t="s">
        <v>22</v>
      </c>
      <c r="AT174" s="93">
        <v>42769</v>
      </c>
      <c r="AU174" s="92" t="s">
        <v>22</v>
      </c>
      <c r="AV174" s="91" t="s">
        <v>152</v>
      </c>
      <c r="AW174" s="92" t="s">
        <v>48</v>
      </c>
      <c r="AX174" s="92" t="s">
        <v>48</v>
      </c>
      <c r="AY174" s="91" t="s">
        <v>152</v>
      </c>
      <c r="AZ174" s="23"/>
      <c r="BA174" s="25" t="s">
        <v>4034</v>
      </c>
      <c r="BB174" t="s">
        <v>25</v>
      </c>
      <c r="BC174" t="e">
        <v>#N/A</v>
      </c>
      <c r="BD174" t="e">
        <f>IF(Z174=BC174,"OK")</f>
        <v>#N/A</v>
      </c>
      <c r="BE174">
        <v>0.17399999999999999</v>
      </c>
      <c r="BF174">
        <v>9.4300000000000004E-4</v>
      </c>
      <c r="BG174">
        <v>780</v>
      </c>
      <c r="BH174">
        <v>155</v>
      </c>
      <c r="BI174">
        <v>780</v>
      </c>
      <c r="BJ174">
        <v>17.399999999999999</v>
      </c>
      <c r="BK174">
        <v>9.4301999999999997E-2</v>
      </c>
      <c r="BN174" s="183"/>
    </row>
    <row r="175" spans="1:66" ht="25.5" x14ac:dyDescent="0.25">
      <c r="A175" s="1"/>
      <c r="B175" s="94">
        <v>171</v>
      </c>
      <c r="C175" s="43">
        <v>1089024</v>
      </c>
      <c r="D175" s="34"/>
      <c r="E175" s="27" t="s">
        <v>6554</v>
      </c>
      <c r="F175" s="213" t="s">
        <v>21</v>
      </c>
      <c r="G175" s="41"/>
      <c r="H175" s="46" t="str">
        <f>IFERROR(IFERROR(IF(SEARCH("Usystems",$E175)&gt;0,"Usystems"),IF(SEARCH("RIIFO",$E175)&gt;0,"RIIFO","Uponor")),"Uponor")</f>
        <v>Uponor</v>
      </c>
      <c r="I175" s="25" t="str">
        <f>IFERROR(MID($D175,1,7)+0,"")</f>
        <v/>
      </c>
      <c r="J175" s="25" t="str">
        <f>IFERROR(MID($D175,10,7)+0,"")</f>
        <v/>
      </c>
      <c r="K175" s="25" t="str">
        <f>IFERROR(MID($D175,19,7)+0,"")</f>
        <v/>
      </c>
      <c r="L175" s="25" t="str">
        <f>IFERROR(MID($D175,28,7)+0,"")</f>
        <v/>
      </c>
      <c r="M175" s="25">
        <f>IF(IFERROR(MID($Q175,1,7)+0,"")&lt;1130000,IF(INDEX(C:C,MATCH(LEFT(Q175,7)+0,I:I,0))&lt;1130000,"",INDEX(C:C,MATCH(LEFT(Q175,7)+0,I:I,0))),IFERROR(MID($Q175,1,7)+0,""))</f>
        <v>1135615</v>
      </c>
      <c r="N175" s="25" t="str">
        <f>IF(IFERROR(MID($Q175,10,7)+0,"")&lt;1130000,"",IFERROR(MID($Q175,10,7)+0,""))</f>
        <v/>
      </c>
      <c r="O175" s="25" t="str">
        <f>IF(IFERROR(MID($Q175,19,7)+0,"")&lt;1130000,"",IFERROR(MID($Q175,19,7)+0,""))</f>
        <v/>
      </c>
      <c r="P175" s="25">
        <f>IF(M175="","",IF(N175="",M175,M175&amp;", "&amp;N175))</f>
        <v>1135615</v>
      </c>
      <c r="Q175" s="43">
        <v>1135615</v>
      </c>
      <c r="R175" s="43"/>
      <c r="S175" s="35" t="s">
        <v>23</v>
      </c>
      <c r="T175" s="34" t="s">
        <v>24</v>
      </c>
      <c r="U175" s="185">
        <v>756</v>
      </c>
      <c r="V175" s="188">
        <v>756</v>
      </c>
      <c r="W175" s="189">
        <v>756</v>
      </c>
      <c r="X175" s="31">
        <v>756</v>
      </c>
      <c r="Y175" s="90">
        <v>0</v>
      </c>
      <c r="Z175" s="31">
        <f>IF(OR(S175="VLD MLC components",S175="VLD MLC pipes",S175="VLD PEX components",S175="VLD PEX pipes",S175="VLD PHC components",S175="VLD PHC pipes",S175="Controls VLD"),"По запросу",X175)</f>
        <v>756</v>
      </c>
      <c r="AA175" s="63">
        <f>ROUND(X175/1.2,3)</f>
        <v>630</v>
      </c>
      <c r="AB175" s="23">
        <v>630</v>
      </c>
      <c r="AC175" s="190">
        <f>IFERROR(ROUND(AA175/AB175-1,2),"")</f>
        <v>0</v>
      </c>
      <c r="AD175" s="25">
        <v>0.27400000000000002</v>
      </c>
      <c r="AE175" s="25">
        <v>1.4109999999999999E-3</v>
      </c>
      <c r="AF175" s="25">
        <v>0</v>
      </c>
      <c r="AG175" s="25" t="s">
        <v>22</v>
      </c>
      <c r="AH175" s="25">
        <v>0</v>
      </c>
      <c r="AI175" s="25">
        <v>0</v>
      </c>
      <c r="AJ175" s="25" t="s">
        <v>20</v>
      </c>
      <c r="AK175" s="42" t="s">
        <v>19</v>
      </c>
      <c r="AL175" s="25" t="s">
        <v>20</v>
      </c>
      <c r="AM175" s="25">
        <v>50</v>
      </c>
      <c r="AN175" s="25">
        <v>780</v>
      </c>
      <c r="AO175" s="25">
        <v>116</v>
      </c>
      <c r="AP175" s="25">
        <v>780</v>
      </c>
      <c r="AQ175" s="25">
        <v>13.700000000000001</v>
      </c>
      <c r="AR175" s="94">
        <v>7.0573999999999998E-2</v>
      </c>
      <c r="AS175" s="157" t="s">
        <v>22</v>
      </c>
      <c r="AT175" s="93">
        <v>42769</v>
      </c>
      <c r="AU175" s="92" t="s">
        <v>22</v>
      </c>
      <c r="AV175" s="91" t="s">
        <v>152</v>
      </c>
      <c r="AW175" s="92" t="s">
        <v>48</v>
      </c>
      <c r="AX175" s="92" t="s">
        <v>48</v>
      </c>
      <c r="AY175" s="91" t="s">
        <v>152</v>
      </c>
      <c r="AZ175" s="23"/>
      <c r="BA175" s="25" t="s">
        <v>6553</v>
      </c>
      <c r="BB175" t="s">
        <v>25</v>
      </c>
      <c r="BC175" t="e">
        <v>#N/A</v>
      </c>
      <c r="BD175" t="e">
        <f>IF(Z175=BC175,"OK")</f>
        <v>#N/A</v>
      </c>
      <c r="BE175">
        <v>0.27400000000000002</v>
      </c>
      <c r="BF175">
        <v>1.4109999999999999E-3</v>
      </c>
      <c r="BG175">
        <v>780</v>
      </c>
      <c r="BH175">
        <v>116</v>
      </c>
      <c r="BI175">
        <v>780</v>
      </c>
      <c r="BJ175">
        <v>13.700000000000001</v>
      </c>
      <c r="BK175">
        <v>7.0573999999999998E-2</v>
      </c>
      <c r="BN175" s="183"/>
    </row>
    <row r="176" spans="1:66" x14ac:dyDescent="0.25">
      <c r="A176" s="154" t="s">
        <v>22</v>
      </c>
      <c r="B176" s="94">
        <v>172</v>
      </c>
      <c r="C176" s="180" t="s">
        <v>6552</v>
      </c>
      <c r="D176" s="153"/>
      <c r="E176" s="36"/>
      <c r="F176" s="151"/>
      <c r="G176" s="153"/>
      <c r="H176" s="46" t="str">
        <f>IFERROR(IFERROR(IF(SEARCH("Usystems",$E176)&gt;0,"Usystems"),IF(SEARCH("RIIFO",$E176)&gt;0,"RIIFO","Uponor")),"Uponor")</f>
        <v>Uponor</v>
      </c>
      <c r="I176" s="25" t="str">
        <f>IFERROR(MID($D176,1,7)+0,"")</f>
        <v/>
      </c>
      <c r="J176" s="25" t="str">
        <f>IFERROR(MID($D176,10,7)+0,"")</f>
        <v/>
      </c>
      <c r="K176" s="25" t="str">
        <f>IFERROR(MID($D176,19,7)+0,"")</f>
        <v/>
      </c>
      <c r="L176" s="25" t="str">
        <f>IFERROR(MID($D176,28,7)+0,"")</f>
        <v/>
      </c>
      <c r="M176" s="25" t="str">
        <f>IF(IFERROR(MID($Q176,1,7)+0,"")&lt;1130000,IF(INDEX(C:C,MATCH(LEFT(Q176,7)+0,I:I,0))&lt;1130000,"",INDEX(C:C,MATCH(LEFT(Q176,7)+0,I:I,0))),IFERROR(MID($Q176,1,7)+0,""))</f>
        <v/>
      </c>
      <c r="N176" s="25" t="str">
        <f>IF(IFERROR(MID($Q176,10,7)+0,"")&lt;1130000,"",IFERROR(MID($Q176,10,7)+0,""))</f>
        <v/>
      </c>
      <c r="O176" s="25" t="str">
        <f>IF(IFERROR(MID($Q176,19,7)+0,"")&lt;1130000,"",IFERROR(MID($Q176,19,7)+0,""))</f>
        <v/>
      </c>
      <c r="P176" s="25" t="str">
        <f>IF(M176="","",IF(N176="",M176,M176&amp;", "&amp;N176))</f>
        <v/>
      </c>
      <c r="Q176" s="150"/>
      <c r="R176" s="150"/>
      <c r="S176" s="35" t="s">
        <v>22</v>
      </c>
      <c r="T176" s="25"/>
      <c r="U176" s="185" t="s">
        <v>22</v>
      </c>
      <c r="V176" s="188" t="s">
        <v>22</v>
      </c>
      <c r="W176" s="189" t="s">
        <v>22</v>
      </c>
      <c r="X176" s="31"/>
      <c r="Y176" s="90" t="str">
        <f>IFERROR(ROUND(X176/W176-1,2),"")</f>
        <v/>
      </c>
      <c r="Z176" s="31">
        <f>IF(OR(S176="VLD MLC components",S176="VLD MLC pipes",S176="VLD PEX components",S176="VLD PEX pipes",S176="VLD PHC components",S176="VLD PHC pipes",S176="Controls VLD"),"По запросу",X176)</f>
        <v>0</v>
      </c>
      <c r="AA176" s="63">
        <f>ROUND(X176/1.2,3)</f>
        <v>0</v>
      </c>
      <c r="AB176" s="23">
        <v>0</v>
      </c>
      <c r="AC176" s="190" t="str">
        <f>IFERROR(ROUND(AA176/AB176-1,2),"")</f>
        <v/>
      </c>
      <c r="AD176" s="25"/>
      <c r="AE176" s="25"/>
      <c r="AF176" s="25">
        <v>0</v>
      </c>
      <c r="AG176" s="25" t="s">
        <v>22</v>
      </c>
      <c r="AH176" s="25">
        <v>0</v>
      </c>
      <c r="AI176" s="25">
        <v>0</v>
      </c>
      <c r="AJ176" s="25" t="s">
        <v>19</v>
      </c>
      <c r="AK176" s="22" t="s">
        <v>20</v>
      </c>
      <c r="AL176" s="25" t="s">
        <v>20</v>
      </c>
      <c r="AM176" s="25" t="s">
        <v>22</v>
      </c>
      <c r="AN176" s="25"/>
      <c r="AO176" s="25"/>
      <c r="AP176" s="25"/>
      <c r="AQ176" s="25"/>
      <c r="AR176" s="94"/>
      <c r="AS176" s="157" t="s">
        <v>22</v>
      </c>
      <c r="AT176" s="93" t="s">
        <v>22</v>
      </c>
      <c r="AU176" s="92" t="s">
        <v>582</v>
      </c>
      <c r="AV176" s="91" t="s">
        <v>48</v>
      </c>
      <c r="AW176" s="92" t="s">
        <v>48</v>
      </c>
      <c r="AX176" s="92" t="s">
        <v>48</v>
      </c>
      <c r="AY176" s="91" t="s">
        <v>48</v>
      </c>
      <c r="AZ176" s="23"/>
      <c r="BA176" s="25">
        <v>0</v>
      </c>
      <c r="BB176" t="s">
        <v>25</v>
      </c>
      <c r="BC176">
        <v>0</v>
      </c>
      <c r="BD176" t="str">
        <f>IF(Z176=BC176,"OK")</f>
        <v>OK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N176" s="183"/>
    </row>
    <row r="177" spans="1:66" ht="25.5" x14ac:dyDescent="0.25">
      <c r="A177" s="148"/>
      <c r="B177" s="94">
        <v>173</v>
      </c>
      <c r="C177" s="43">
        <v>1136073</v>
      </c>
      <c r="D177" s="45">
        <v>1012858</v>
      </c>
      <c r="E177" s="26" t="s">
        <v>6551</v>
      </c>
      <c r="F177" s="213" t="s">
        <v>655</v>
      </c>
      <c r="G177" s="102" t="s">
        <v>2182</v>
      </c>
      <c r="H177" s="46" t="str">
        <f>IFERROR(IFERROR(IF(SEARCH("Usystems",$E177)&gt;0,"Usystems"),IF(SEARCH("RIIFO",$E177)&gt;0,"RIIFO","Uponor")),"Uponor")</f>
        <v>Usystems</v>
      </c>
      <c r="I177" s="25">
        <f>IFERROR(MID($D177,1,7)+0,"")</f>
        <v>1012858</v>
      </c>
      <c r="J177" s="25" t="str">
        <f>IFERROR(MID($D177,10,7)+0,"")</f>
        <v/>
      </c>
      <c r="K177" s="25" t="str">
        <f>IFERROR(MID($D177,19,7)+0,"")</f>
        <v/>
      </c>
      <c r="L177" s="25" t="str">
        <f>IFERROR(MID($D177,28,7)+0,"")</f>
        <v/>
      </c>
      <c r="M177" s="25" t="str">
        <f>IF(IFERROR(MID($Q177,1,7)+0,"")&lt;1130000,IF(INDEX(C:C,MATCH(LEFT(Q177,7)+0,I:I,0))&lt;1130000,"",INDEX(C:C,MATCH(LEFT(Q177,7)+0,I:I,0))),IFERROR(MID($Q177,1,7)+0,""))</f>
        <v/>
      </c>
      <c r="N177" s="25" t="str">
        <f>IF(IFERROR(MID($Q177,10,7)+0,"")&lt;1130000,"",IFERROR(MID($Q177,10,7)+0,""))</f>
        <v/>
      </c>
      <c r="O177" s="25" t="str">
        <f>IF(IFERROR(MID($Q177,19,7)+0,"")&lt;1130000,"",IFERROR(MID($Q177,19,7)+0,""))</f>
        <v/>
      </c>
      <c r="P177" s="25" t="str">
        <f>IF(M177="","",IF(N177="",M177,M177&amp;", "&amp;N177))</f>
        <v/>
      </c>
      <c r="Q177" s="25"/>
      <c r="R177" s="25">
        <v>1136076</v>
      </c>
      <c r="S177" s="35" t="s">
        <v>6526</v>
      </c>
      <c r="T177" s="34" t="s">
        <v>24</v>
      </c>
      <c r="U177" s="185">
        <v>39</v>
      </c>
      <c r="V177" s="188">
        <v>42</v>
      </c>
      <c r="W177" s="189">
        <v>44</v>
      </c>
      <c r="X177" s="31">
        <v>48</v>
      </c>
      <c r="Y177" s="90">
        <f>IFERROR(ROUND(X177/W177-1,2),"")</f>
        <v>0.09</v>
      </c>
      <c r="Z177" s="31">
        <f>IF(OR(S177="VLD MLC components",S177="VLD MLC pipes",S177="VLD PEX components",S177="VLD PEX pipes",S177="VLD PHC components",S177="VLD PHC pipes",S177="Controls VLD"),"По запросу",X177)</f>
        <v>48</v>
      </c>
      <c r="AA177" s="63">
        <f>ROUND(X177/1.2,3)</f>
        <v>40</v>
      </c>
      <c r="AB177" s="23">
        <v>36.667000000000002</v>
      </c>
      <c r="AC177" s="190">
        <f>IFERROR(ROUND(AA177/AB177-1,2),"")</f>
        <v>0.09</v>
      </c>
      <c r="AD177" s="25">
        <v>5.5E-2</v>
      </c>
      <c r="AE177" s="25">
        <v>1.1999999999999999E-3</v>
      </c>
      <c r="AF177" s="25">
        <v>23750</v>
      </c>
      <c r="AG177" s="25">
        <v>11550</v>
      </c>
      <c r="AH177" s="25">
        <v>11450</v>
      </c>
      <c r="AI177" s="25">
        <v>0</v>
      </c>
      <c r="AJ177" s="25" t="s">
        <v>20</v>
      </c>
      <c r="AK177" s="22" t="s">
        <v>20</v>
      </c>
      <c r="AL177" s="25" t="s">
        <v>20</v>
      </c>
      <c r="AM177" s="25">
        <v>50</v>
      </c>
      <c r="AN177" s="25">
        <v>500</v>
      </c>
      <c r="AO177" s="25">
        <v>500</v>
      </c>
      <c r="AP177" s="25">
        <v>240</v>
      </c>
      <c r="AQ177" s="25">
        <v>2.75</v>
      </c>
      <c r="AR177" s="25">
        <v>0.06</v>
      </c>
      <c r="AS177" s="157">
        <v>40500</v>
      </c>
      <c r="AT177" s="93"/>
      <c r="AU177" s="92" t="s">
        <v>2181</v>
      </c>
      <c r="AV177" s="91" t="s">
        <v>152</v>
      </c>
      <c r="AW177" s="92" t="s">
        <v>152</v>
      </c>
      <c r="AX177" s="92" t="s">
        <v>152</v>
      </c>
      <c r="AY177" s="91" t="s">
        <v>152</v>
      </c>
      <c r="AZ177" s="92" t="s">
        <v>24</v>
      </c>
      <c r="BA177" s="25" t="s">
        <v>6547</v>
      </c>
      <c r="BB177" t="s">
        <v>25</v>
      </c>
      <c r="BC177">
        <v>48</v>
      </c>
      <c r="BD177" t="str">
        <f>IF(Z177=BC177,"OK")</f>
        <v>OK</v>
      </c>
      <c r="BE177">
        <v>6.6000000000000003E-2</v>
      </c>
      <c r="BF177">
        <v>1.17E-3</v>
      </c>
      <c r="BG177">
        <v>580</v>
      </c>
      <c r="BH177">
        <v>580</v>
      </c>
      <c r="BI177">
        <v>180</v>
      </c>
      <c r="BJ177">
        <v>3.4</v>
      </c>
      <c r="BK177">
        <v>6.0552000000000002E-2</v>
      </c>
      <c r="BL177" t="str">
        <f>IF(ABS(AN177*AO177*AP177/1000000000/AR177-1)&lt;0.1,"OK","NO")</f>
        <v>OK</v>
      </c>
      <c r="BN177" s="183"/>
    </row>
    <row r="178" spans="1:66" ht="25.5" x14ac:dyDescent="0.25">
      <c r="A178" s="148"/>
      <c r="B178" s="94">
        <v>174</v>
      </c>
      <c r="C178" s="43">
        <v>1136074</v>
      </c>
      <c r="D178" s="45">
        <v>1012862</v>
      </c>
      <c r="E178" s="26" t="s">
        <v>6550</v>
      </c>
      <c r="F178" s="213" t="s">
        <v>655</v>
      </c>
      <c r="G178" s="102" t="s">
        <v>2182</v>
      </c>
      <c r="H178" s="46" t="str">
        <f>IFERROR(IFERROR(IF(SEARCH("Usystems",$E178)&gt;0,"Usystems"),IF(SEARCH("RIIFO",$E178)&gt;0,"RIIFO","Uponor")),"Uponor")</f>
        <v>Usystems</v>
      </c>
      <c r="I178" s="25">
        <f>IFERROR(MID($D178,1,7)+0,"")</f>
        <v>1012862</v>
      </c>
      <c r="J178" s="25" t="str">
        <f>IFERROR(MID($D178,10,7)+0,"")</f>
        <v/>
      </c>
      <c r="K178" s="25" t="str">
        <f>IFERROR(MID($D178,19,7)+0,"")</f>
        <v/>
      </c>
      <c r="L178" s="25" t="str">
        <f>IFERROR(MID($D178,28,7)+0,"")</f>
        <v/>
      </c>
      <c r="M178" s="25" t="str">
        <f>IF(IFERROR(MID($Q178,1,7)+0,"")&lt;1130000,IF(INDEX(C:C,MATCH(LEFT(Q178,7)+0,I:I,0))&lt;1130000,"",INDEX(C:C,MATCH(LEFT(Q178,7)+0,I:I,0))),IFERROR(MID($Q178,1,7)+0,""))</f>
        <v/>
      </c>
      <c r="N178" s="25" t="str">
        <f>IF(IFERROR(MID($Q178,10,7)+0,"")&lt;1130000,"",IFERROR(MID($Q178,10,7)+0,""))</f>
        <v/>
      </c>
      <c r="O178" s="25" t="str">
        <f>IF(IFERROR(MID($Q178,19,7)+0,"")&lt;1130000,"",IFERROR(MID($Q178,19,7)+0,""))</f>
        <v/>
      </c>
      <c r="P178" s="25" t="str">
        <f>IF(M178="","",IF(N178="",M178,M178&amp;", "&amp;N178))</f>
        <v/>
      </c>
      <c r="Q178" s="25"/>
      <c r="R178" s="25">
        <v>1136077</v>
      </c>
      <c r="S178" s="35" t="s">
        <v>6526</v>
      </c>
      <c r="T178" s="34" t="s">
        <v>24</v>
      </c>
      <c r="U178" s="185">
        <v>42</v>
      </c>
      <c r="V178" s="188">
        <v>45</v>
      </c>
      <c r="W178" s="189">
        <v>47</v>
      </c>
      <c r="X178" s="31">
        <v>52</v>
      </c>
      <c r="Y178" s="90">
        <f>IFERROR(ROUND(X178/W178-1,2),"")</f>
        <v>0.11</v>
      </c>
      <c r="Z178" s="31">
        <f>IF(OR(S178="VLD MLC components",S178="VLD MLC pipes",S178="VLD PEX components",S178="VLD PEX pipes",S178="VLD PHC components",S178="VLD PHC pipes",S178="Controls VLD"),"По запросу",X178)</f>
        <v>52</v>
      </c>
      <c r="AA178" s="63">
        <f>ROUND(X178/1.2,3)</f>
        <v>43.332999999999998</v>
      </c>
      <c r="AB178" s="23">
        <v>39.167000000000002</v>
      </c>
      <c r="AC178" s="190">
        <f>IFERROR(ROUND(AA178/AB178-1,2),"")</f>
        <v>0.11</v>
      </c>
      <c r="AD178" s="25">
        <v>0.06</v>
      </c>
      <c r="AE178" s="25">
        <v>1.4060800000000001E-3</v>
      </c>
      <c r="AF178" s="25">
        <v>19050</v>
      </c>
      <c r="AG178" s="25">
        <v>7800</v>
      </c>
      <c r="AH178" s="25">
        <v>6350</v>
      </c>
      <c r="AI178" s="25">
        <v>3000</v>
      </c>
      <c r="AJ178" s="25" t="s">
        <v>20</v>
      </c>
      <c r="AK178" s="22" t="s">
        <v>20</v>
      </c>
      <c r="AL178" s="25" t="s">
        <v>20</v>
      </c>
      <c r="AM178" s="25">
        <v>50</v>
      </c>
      <c r="AN178" s="25">
        <v>520</v>
      </c>
      <c r="AO178" s="25">
        <v>520</v>
      </c>
      <c r="AP178" s="25">
        <v>260</v>
      </c>
      <c r="AQ178" s="25">
        <v>3</v>
      </c>
      <c r="AR178" s="25">
        <v>7.0304000000000005E-2</v>
      </c>
      <c r="AS178" s="157">
        <v>12150</v>
      </c>
      <c r="AT178" s="93"/>
      <c r="AU178" s="92" t="s">
        <v>2181</v>
      </c>
      <c r="AV178" s="91" t="s">
        <v>152</v>
      </c>
      <c r="AW178" s="92" t="s">
        <v>152</v>
      </c>
      <c r="AX178" s="92" t="s">
        <v>152</v>
      </c>
      <c r="AY178" s="91" t="s">
        <v>152</v>
      </c>
      <c r="AZ178" s="92" t="s">
        <v>24</v>
      </c>
      <c r="BA178" s="25" t="s">
        <v>6545</v>
      </c>
      <c r="BB178" t="s">
        <v>25</v>
      </c>
      <c r="BC178">
        <v>52</v>
      </c>
      <c r="BD178" t="str">
        <f>IF(Z178=BC178,"OK")</f>
        <v>OK</v>
      </c>
      <c r="BE178">
        <v>6.8000000000000005E-2</v>
      </c>
      <c r="BF178">
        <v>1.5590000000000001E-3</v>
      </c>
      <c r="BG178">
        <v>570</v>
      </c>
      <c r="BH178">
        <v>570</v>
      </c>
      <c r="BI178">
        <v>230</v>
      </c>
      <c r="BJ178">
        <v>3.6</v>
      </c>
      <c r="BK178">
        <v>7.4727000000000002E-2</v>
      </c>
      <c r="BL178" t="str">
        <f>IF(ABS(AN178*AO178*AP178/1000000000/AR178-1)&lt;0.1,"OK","NO")</f>
        <v>OK</v>
      </c>
      <c r="BN178" s="183"/>
    </row>
    <row r="179" spans="1:66" ht="25.5" x14ac:dyDescent="0.25">
      <c r="A179" s="148"/>
      <c r="B179" s="94">
        <v>175</v>
      </c>
      <c r="C179" s="43">
        <v>1136075</v>
      </c>
      <c r="D179" s="45">
        <v>1012866</v>
      </c>
      <c r="E179" s="26" t="s">
        <v>6549</v>
      </c>
      <c r="F179" s="213" t="s">
        <v>652</v>
      </c>
      <c r="G179" s="102" t="s">
        <v>2182</v>
      </c>
      <c r="H179" s="46" t="str">
        <f>IFERROR(IFERROR(IF(SEARCH("Usystems",$E179)&gt;0,"Usystems"),IF(SEARCH("RIIFO",$E179)&gt;0,"RIIFO","Uponor")),"Uponor")</f>
        <v>Usystems</v>
      </c>
      <c r="I179" s="25">
        <f>IFERROR(MID($D179,1,7)+0,"")</f>
        <v>1012866</v>
      </c>
      <c r="J179" s="25" t="str">
        <f>IFERROR(MID($D179,10,7)+0,"")</f>
        <v/>
      </c>
      <c r="K179" s="25" t="str">
        <f>IFERROR(MID($D179,19,7)+0,"")</f>
        <v/>
      </c>
      <c r="L179" s="25" t="str">
        <f>IFERROR(MID($D179,28,7)+0,"")</f>
        <v/>
      </c>
      <c r="M179" s="25" t="str">
        <f>IF(IFERROR(MID($Q179,1,7)+0,"")&lt;1130000,IF(INDEX(C:C,MATCH(LEFT(Q179,7)+0,I:I,0))&lt;1130000,"",INDEX(C:C,MATCH(LEFT(Q179,7)+0,I:I,0))),IFERROR(MID($Q179,1,7)+0,""))</f>
        <v/>
      </c>
      <c r="N179" s="25" t="str">
        <f>IF(IFERROR(MID($Q179,10,7)+0,"")&lt;1130000,"",IFERROR(MID($Q179,10,7)+0,""))</f>
        <v/>
      </c>
      <c r="O179" s="25" t="str">
        <f>IF(IFERROR(MID($Q179,19,7)+0,"")&lt;1130000,"",IFERROR(MID($Q179,19,7)+0,""))</f>
        <v/>
      </c>
      <c r="P179" s="25" t="str">
        <f>IF(M179="","",IF(N179="",M179,M179&amp;", "&amp;N179))</f>
        <v/>
      </c>
      <c r="Q179" s="25"/>
      <c r="R179" s="25">
        <v>1136078</v>
      </c>
      <c r="S179" s="35" t="s">
        <v>6526</v>
      </c>
      <c r="T179" s="34" t="s">
        <v>24</v>
      </c>
      <c r="U179" s="185">
        <v>52</v>
      </c>
      <c r="V179" s="188">
        <v>56</v>
      </c>
      <c r="W179" s="189">
        <v>58</v>
      </c>
      <c r="X179" s="31">
        <v>64</v>
      </c>
      <c r="Y179" s="90">
        <f>IFERROR(ROUND(X179/W179-1,2),"")</f>
        <v>0.1</v>
      </c>
      <c r="Z179" s="31">
        <f>IF(OR(S179="VLD MLC components",S179="VLD MLC pipes",S179="VLD PEX components",S179="VLD PEX pipes",S179="VLD PHC components",S179="VLD PHC pipes",S179="Controls VLD"),"По запросу",X179)</f>
        <v>64</v>
      </c>
      <c r="AA179" s="63">
        <f>ROUND(X179/1.2,3)</f>
        <v>53.332999999999998</v>
      </c>
      <c r="AB179" s="23">
        <v>48.332999999999998</v>
      </c>
      <c r="AC179" s="190">
        <f>IFERROR(ROUND(AA179/AB179-1,2),"")</f>
        <v>0.1</v>
      </c>
      <c r="AD179" s="25">
        <v>7.4999999999999997E-2</v>
      </c>
      <c r="AE179" s="25">
        <v>1.8838399999999999E-3</v>
      </c>
      <c r="AF179" s="25">
        <v>4550</v>
      </c>
      <c r="AG179" s="25">
        <v>2350</v>
      </c>
      <c r="AH179" s="25">
        <v>2650</v>
      </c>
      <c r="AI179" s="25">
        <v>700</v>
      </c>
      <c r="AJ179" s="25" t="s">
        <v>20</v>
      </c>
      <c r="AK179" s="22" t="s">
        <v>20</v>
      </c>
      <c r="AL179" s="25" t="s">
        <v>20</v>
      </c>
      <c r="AM179" s="25">
        <v>50</v>
      </c>
      <c r="AN179" s="25">
        <v>580</v>
      </c>
      <c r="AO179" s="25">
        <v>580</v>
      </c>
      <c r="AP179" s="25">
        <v>280</v>
      </c>
      <c r="AQ179" s="25">
        <v>3.75</v>
      </c>
      <c r="AR179" s="25">
        <v>9.4191999999999998E-2</v>
      </c>
      <c r="AS179" s="157">
        <v>5600</v>
      </c>
      <c r="AT179" s="93"/>
      <c r="AU179" s="92" t="s">
        <v>2181</v>
      </c>
      <c r="AV179" s="91" t="s">
        <v>152</v>
      </c>
      <c r="AW179" s="92" t="s">
        <v>152</v>
      </c>
      <c r="AX179" s="92" t="s">
        <v>152</v>
      </c>
      <c r="AY179" s="91" t="s">
        <v>152</v>
      </c>
      <c r="AZ179" s="92" t="s">
        <v>24</v>
      </c>
      <c r="BA179" s="25" t="s">
        <v>6506</v>
      </c>
      <c r="BB179" t="s">
        <v>25</v>
      </c>
      <c r="BC179">
        <v>64</v>
      </c>
      <c r="BD179" t="str">
        <f>IF(Z179=BC179,"OK")</f>
        <v>OK</v>
      </c>
      <c r="BE179">
        <v>0.1</v>
      </c>
      <c r="BF179">
        <v>1.84815E-3</v>
      </c>
      <c r="BG179">
        <v>560</v>
      </c>
      <c r="BH179">
        <v>560</v>
      </c>
      <c r="BI179">
        <v>290</v>
      </c>
      <c r="BJ179">
        <v>5</v>
      </c>
      <c r="BK179">
        <v>9.0943999999999997E-2</v>
      </c>
      <c r="BL179" t="str">
        <f>IF(ABS(AN179*AO179*AP179/1000000000/AR179-1)&lt;0.1,"OK","NO")</f>
        <v>OK</v>
      </c>
      <c r="BN179" s="183"/>
    </row>
    <row r="180" spans="1:66" ht="25.5" x14ac:dyDescent="0.25">
      <c r="A180" s="148"/>
      <c r="B180" s="94">
        <v>176</v>
      </c>
      <c r="C180" s="43">
        <v>1136076</v>
      </c>
      <c r="D180" s="45">
        <v>1012859</v>
      </c>
      <c r="E180" s="26" t="s">
        <v>6548</v>
      </c>
      <c r="F180" s="213" t="s">
        <v>655</v>
      </c>
      <c r="G180" s="102" t="s">
        <v>2182</v>
      </c>
      <c r="H180" s="46" t="str">
        <f>IFERROR(IFERROR(IF(SEARCH("Usystems",$E180)&gt;0,"Usystems"),IF(SEARCH("RIIFO",$E180)&gt;0,"RIIFO","Uponor")),"Uponor")</f>
        <v>Usystems</v>
      </c>
      <c r="I180" s="25">
        <f>IFERROR(MID($D180,1,7)+0,"")</f>
        <v>1012859</v>
      </c>
      <c r="J180" s="25" t="str">
        <f>IFERROR(MID($D180,10,7)+0,"")</f>
        <v/>
      </c>
      <c r="K180" s="25" t="str">
        <f>IFERROR(MID($D180,19,7)+0,"")</f>
        <v/>
      </c>
      <c r="L180" s="25" t="str">
        <f>IFERROR(MID($D180,28,7)+0,"")</f>
        <v/>
      </c>
      <c r="M180" s="25" t="str">
        <f>IF(IFERROR(MID($Q180,1,7)+0,"")&lt;1130000,IF(INDEX(C:C,MATCH(LEFT(Q180,7)+0,I:I,0))&lt;1130000,"",INDEX(C:C,MATCH(LEFT(Q180,7)+0,I:I,0))),IFERROR(MID($Q180,1,7)+0,""))</f>
        <v/>
      </c>
      <c r="N180" s="25" t="str">
        <f>IF(IFERROR(MID($Q180,10,7)+0,"")&lt;1130000,"",IFERROR(MID($Q180,10,7)+0,""))</f>
        <v/>
      </c>
      <c r="O180" s="25" t="str">
        <f>IF(IFERROR(MID($Q180,19,7)+0,"")&lt;1130000,"",IFERROR(MID($Q180,19,7)+0,""))</f>
        <v/>
      </c>
      <c r="P180" s="25" t="str">
        <f>IF(M180="","",IF(N180="",M180,M180&amp;", "&amp;N180))</f>
        <v/>
      </c>
      <c r="Q180" s="25"/>
      <c r="R180" s="25">
        <v>1136073</v>
      </c>
      <c r="S180" s="35" t="s">
        <v>6526</v>
      </c>
      <c r="T180" s="34" t="s">
        <v>24</v>
      </c>
      <c r="U180" s="185">
        <v>39</v>
      </c>
      <c r="V180" s="188">
        <v>42</v>
      </c>
      <c r="W180" s="189">
        <v>44</v>
      </c>
      <c r="X180" s="31">
        <v>48</v>
      </c>
      <c r="Y180" s="90">
        <f>IFERROR(ROUND(X180/W180-1,2),"")</f>
        <v>0.09</v>
      </c>
      <c r="Z180" s="31">
        <f>IF(OR(S180="VLD MLC components",S180="VLD MLC pipes",S180="VLD PEX components",S180="VLD PEX pipes",S180="VLD PHC components",S180="VLD PHC pipes",S180="Controls VLD"),"По запросу",X180)</f>
        <v>48</v>
      </c>
      <c r="AA180" s="63">
        <f>ROUND(X180/1.2,3)</f>
        <v>40</v>
      </c>
      <c r="AB180" s="23">
        <v>36.667000000000002</v>
      </c>
      <c r="AC180" s="190">
        <f>IFERROR(ROUND(AA180/AB180-1,2),"")</f>
        <v>0.09</v>
      </c>
      <c r="AD180" s="25">
        <v>5.5E-2</v>
      </c>
      <c r="AE180" s="25">
        <v>1.1999999999999999E-3</v>
      </c>
      <c r="AF180" s="25">
        <v>16650</v>
      </c>
      <c r="AG180" s="25">
        <v>8050</v>
      </c>
      <c r="AH180" s="25">
        <v>11850</v>
      </c>
      <c r="AI180" s="25">
        <v>0</v>
      </c>
      <c r="AJ180" s="25" t="s">
        <v>20</v>
      </c>
      <c r="AK180" s="22" t="s">
        <v>20</v>
      </c>
      <c r="AL180" s="25" t="s">
        <v>20</v>
      </c>
      <c r="AM180" s="25">
        <v>50</v>
      </c>
      <c r="AN180" s="25">
        <v>500</v>
      </c>
      <c r="AO180" s="25">
        <v>500</v>
      </c>
      <c r="AP180" s="25">
        <v>240</v>
      </c>
      <c r="AQ180" s="25">
        <v>2.75</v>
      </c>
      <c r="AR180" s="25">
        <v>0.06</v>
      </c>
      <c r="AS180" s="157">
        <v>28000</v>
      </c>
      <c r="AT180" s="93"/>
      <c r="AU180" s="92" t="s">
        <v>2181</v>
      </c>
      <c r="AV180" s="91" t="s">
        <v>152</v>
      </c>
      <c r="AW180" s="92" t="s">
        <v>152</v>
      </c>
      <c r="AX180" s="92" t="s">
        <v>152</v>
      </c>
      <c r="AY180" s="91" t="s">
        <v>152</v>
      </c>
      <c r="AZ180" s="92" t="s">
        <v>24</v>
      </c>
      <c r="BA180" s="25" t="s">
        <v>6547</v>
      </c>
      <c r="BB180" t="s">
        <v>25</v>
      </c>
      <c r="BC180">
        <v>48</v>
      </c>
      <c r="BD180" t="str">
        <f>IF(Z180=BC180,"OK")</f>
        <v>OK</v>
      </c>
      <c r="BE180">
        <v>6.6000000000000003E-2</v>
      </c>
      <c r="BF180">
        <v>1.17E-3</v>
      </c>
      <c r="BG180">
        <v>580</v>
      </c>
      <c r="BH180">
        <v>580</v>
      </c>
      <c r="BI180">
        <v>180</v>
      </c>
      <c r="BJ180">
        <v>3.4</v>
      </c>
      <c r="BK180">
        <v>6.0552000000000002E-2</v>
      </c>
      <c r="BL180" t="str">
        <f>IF(ABS(AN180*AO180*AP180/1000000000/AR180-1)&lt;0.1,"OK","NO")</f>
        <v>OK</v>
      </c>
      <c r="BN180" s="183"/>
    </row>
    <row r="181" spans="1:66" ht="25.5" x14ac:dyDescent="0.25">
      <c r="A181" s="148"/>
      <c r="B181" s="94">
        <v>177</v>
      </c>
      <c r="C181" s="43">
        <v>1136077</v>
      </c>
      <c r="D181" s="45">
        <v>1012863</v>
      </c>
      <c r="E181" s="26" t="s">
        <v>6546</v>
      </c>
      <c r="F181" s="213" t="s">
        <v>652</v>
      </c>
      <c r="G181" s="102" t="s">
        <v>2182</v>
      </c>
      <c r="H181" s="46" t="str">
        <f>IFERROR(IFERROR(IF(SEARCH("Usystems",$E181)&gt;0,"Usystems"),IF(SEARCH("RIIFO",$E181)&gt;0,"RIIFO","Uponor")),"Uponor")</f>
        <v>Usystems</v>
      </c>
      <c r="I181" s="25">
        <f>IFERROR(MID($D181,1,7)+0,"")</f>
        <v>1012863</v>
      </c>
      <c r="J181" s="25" t="str">
        <f>IFERROR(MID($D181,10,7)+0,"")</f>
        <v/>
      </c>
      <c r="K181" s="25" t="str">
        <f>IFERROR(MID($D181,19,7)+0,"")</f>
        <v/>
      </c>
      <c r="L181" s="25" t="str">
        <f>IFERROR(MID($D181,28,7)+0,"")</f>
        <v/>
      </c>
      <c r="M181" s="25" t="str">
        <f>IF(IFERROR(MID($Q181,1,7)+0,"")&lt;1130000,IF(INDEX(C:C,MATCH(LEFT(Q181,7)+0,I:I,0))&lt;1130000,"",INDEX(C:C,MATCH(LEFT(Q181,7)+0,I:I,0))),IFERROR(MID($Q181,1,7)+0,""))</f>
        <v/>
      </c>
      <c r="N181" s="25" t="str">
        <f>IF(IFERROR(MID($Q181,10,7)+0,"")&lt;1130000,"",IFERROR(MID($Q181,10,7)+0,""))</f>
        <v/>
      </c>
      <c r="O181" s="25" t="str">
        <f>IF(IFERROR(MID($Q181,19,7)+0,"")&lt;1130000,"",IFERROR(MID($Q181,19,7)+0,""))</f>
        <v/>
      </c>
      <c r="P181" s="25" t="str">
        <f>IF(M181="","",IF(N181="",M181,M181&amp;", "&amp;N181))</f>
        <v/>
      </c>
      <c r="Q181" s="25"/>
      <c r="R181" s="25">
        <v>1136074</v>
      </c>
      <c r="S181" s="35" t="s">
        <v>6526</v>
      </c>
      <c r="T181" s="34" t="s">
        <v>24</v>
      </c>
      <c r="U181" s="185">
        <v>42</v>
      </c>
      <c r="V181" s="188">
        <v>45</v>
      </c>
      <c r="W181" s="189">
        <v>47</v>
      </c>
      <c r="X181" s="31">
        <v>52</v>
      </c>
      <c r="Y181" s="90">
        <f>IFERROR(ROUND(X181/W181-1,2),"")</f>
        <v>0.11</v>
      </c>
      <c r="Z181" s="31">
        <f>IF(OR(S181="VLD MLC components",S181="VLD MLC pipes",S181="VLD PEX components",S181="VLD PEX pipes",S181="VLD PHC components",S181="VLD PHC pipes",S181="Controls VLD"),"По запросу",X181)</f>
        <v>52</v>
      </c>
      <c r="AA181" s="63">
        <f>ROUND(X181/1.2,3)</f>
        <v>43.332999999999998</v>
      </c>
      <c r="AB181" s="23">
        <v>39.167000000000002</v>
      </c>
      <c r="AC181" s="190">
        <f>IFERROR(ROUND(AA181/AB181-1,2),"")</f>
        <v>0.11</v>
      </c>
      <c r="AD181" s="25">
        <v>0.06</v>
      </c>
      <c r="AE181" s="25">
        <v>1.4060800000000001E-3</v>
      </c>
      <c r="AF181" s="25">
        <v>17600</v>
      </c>
      <c r="AG181" s="25">
        <v>4250</v>
      </c>
      <c r="AH181" s="25">
        <v>6850</v>
      </c>
      <c r="AI181" s="25">
        <v>7350</v>
      </c>
      <c r="AJ181" s="25" t="s">
        <v>20</v>
      </c>
      <c r="AK181" s="22" t="s">
        <v>20</v>
      </c>
      <c r="AL181" s="25" t="s">
        <v>20</v>
      </c>
      <c r="AM181" s="25">
        <v>50</v>
      </c>
      <c r="AN181" s="25">
        <v>520</v>
      </c>
      <c r="AO181" s="25">
        <v>520</v>
      </c>
      <c r="AP181" s="25">
        <v>260</v>
      </c>
      <c r="AQ181" s="25">
        <v>3</v>
      </c>
      <c r="AR181" s="25">
        <v>7.0304000000000005E-2</v>
      </c>
      <c r="AS181" s="157">
        <v>21350</v>
      </c>
      <c r="AT181" s="93"/>
      <c r="AU181" s="92" t="s">
        <v>2181</v>
      </c>
      <c r="AV181" s="91" t="s">
        <v>152</v>
      </c>
      <c r="AW181" s="92" t="s">
        <v>152</v>
      </c>
      <c r="AX181" s="92" t="s">
        <v>152</v>
      </c>
      <c r="AY181" s="91" t="s">
        <v>152</v>
      </c>
      <c r="AZ181" s="92" t="s">
        <v>24</v>
      </c>
      <c r="BA181" s="25" t="s">
        <v>6545</v>
      </c>
      <c r="BB181" t="s">
        <v>25</v>
      </c>
      <c r="BC181">
        <v>52</v>
      </c>
      <c r="BD181" t="str">
        <f>IF(Z181=BC181,"OK")</f>
        <v>OK</v>
      </c>
      <c r="BE181">
        <v>6.8000000000000005E-2</v>
      </c>
      <c r="BF181">
        <v>1.5590000000000001E-3</v>
      </c>
      <c r="BG181">
        <v>570</v>
      </c>
      <c r="BH181">
        <v>570</v>
      </c>
      <c r="BI181">
        <v>230</v>
      </c>
      <c r="BJ181">
        <v>3.6</v>
      </c>
      <c r="BK181">
        <v>7.4727000000000002E-2</v>
      </c>
      <c r="BL181" t="str">
        <f>IF(ABS(AN181*AO181*AP181/1000000000/AR181-1)&lt;0.1,"OK","NO")</f>
        <v>OK</v>
      </c>
      <c r="BN181" s="183"/>
    </row>
    <row r="182" spans="1:66" ht="25.5" x14ac:dyDescent="0.25">
      <c r="A182" s="148"/>
      <c r="B182" s="94">
        <v>178</v>
      </c>
      <c r="C182" s="43">
        <v>1136078</v>
      </c>
      <c r="D182" s="45">
        <v>1012867</v>
      </c>
      <c r="E182" s="26" t="s">
        <v>6544</v>
      </c>
      <c r="F182" s="213" t="s">
        <v>652</v>
      </c>
      <c r="G182" s="102" t="s">
        <v>2182</v>
      </c>
      <c r="H182" s="46" t="str">
        <f>IFERROR(IFERROR(IF(SEARCH("Usystems",$E182)&gt;0,"Usystems"),IF(SEARCH("RIIFO",$E182)&gt;0,"RIIFO","Uponor")),"Uponor")</f>
        <v>Usystems</v>
      </c>
      <c r="I182" s="25">
        <f>IFERROR(MID($D182,1,7)+0,"")</f>
        <v>1012867</v>
      </c>
      <c r="J182" s="25" t="str">
        <f>IFERROR(MID($D182,10,7)+0,"")</f>
        <v/>
      </c>
      <c r="K182" s="25" t="str">
        <f>IFERROR(MID($D182,19,7)+0,"")</f>
        <v/>
      </c>
      <c r="L182" s="25" t="str">
        <f>IFERROR(MID($D182,28,7)+0,"")</f>
        <v/>
      </c>
      <c r="M182" s="25" t="str">
        <f>IF(IFERROR(MID($Q182,1,7)+0,"")&lt;1130000,IF(INDEX(C:C,MATCH(LEFT(Q182,7)+0,I:I,0))&lt;1130000,"",INDEX(C:C,MATCH(LEFT(Q182,7)+0,I:I,0))),IFERROR(MID($Q182,1,7)+0,""))</f>
        <v/>
      </c>
      <c r="N182" s="25" t="str">
        <f>IF(IFERROR(MID($Q182,10,7)+0,"")&lt;1130000,"",IFERROR(MID($Q182,10,7)+0,""))</f>
        <v/>
      </c>
      <c r="O182" s="25" t="str">
        <f>IF(IFERROR(MID($Q182,19,7)+0,"")&lt;1130000,"",IFERROR(MID($Q182,19,7)+0,""))</f>
        <v/>
      </c>
      <c r="P182" s="25" t="str">
        <f>IF(M182="","",IF(N182="",M182,M182&amp;", "&amp;N182))</f>
        <v/>
      </c>
      <c r="Q182" s="25"/>
      <c r="R182" s="25">
        <v>1136075</v>
      </c>
      <c r="S182" s="35" t="s">
        <v>6526</v>
      </c>
      <c r="T182" s="34" t="s">
        <v>24</v>
      </c>
      <c r="U182" s="185">
        <v>52</v>
      </c>
      <c r="V182" s="188">
        <v>56</v>
      </c>
      <c r="W182" s="189">
        <v>58</v>
      </c>
      <c r="X182" s="31">
        <v>64</v>
      </c>
      <c r="Y182" s="90">
        <f>IFERROR(ROUND(X182/W182-1,2),"")</f>
        <v>0.1</v>
      </c>
      <c r="Z182" s="31">
        <f>IF(OR(S182="VLD MLC components",S182="VLD MLC pipes",S182="VLD PEX components",S182="VLD PEX pipes",S182="VLD PHC components",S182="VLD PHC pipes",S182="Controls VLD"),"По запросу",X182)</f>
        <v>64</v>
      </c>
      <c r="AA182" s="63">
        <f>ROUND(X182/1.2,3)</f>
        <v>53.332999999999998</v>
      </c>
      <c r="AB182" s="23">
        <v>48.332999999999998</v>
      </c>
      <c r="AC182" s="190">
        <f>IFERROR(ROUND(AA182/AB182-1,2),"")</f>
        <v>0.1</v>
      </c>
      <c r="AD182" s="25">
        <v>7.4999999999999997E-2</v>
      </c>
      <c r="AE182" s="25">
        <v>1.84512E-3</v>
      </c>
      <c r="AF182" s="25">
        <v>4150</v>
      </c>
      <c r="AG182" s="25">
        <v>1850</v>
      </c>
      <c r="AH182" s="25">
        <v>2100</v>
      </c>
      <c r="AI182" s="25">
        <v>2600</v>
      </c>
      <c r="AJ182" s="25" t="s">
        <v>20</v>
      </c>
      <c r="AK182" s="22" t="s">
        <v>20</v>
      </c>
      <c r="AL182" s="25" t="s">
        <v>20</v>
      </c>
      <c r="AM182" s="25">
        <v>50</v>
      </c>
      <c r="AN182" s="25">
        <v>580</v>
      </c>
      <c r="AO182" s="25">
        <v>580</v>
      </c>
      <c r="AP182" s="25">
        <v>280</v>
      </c>
      <c r="AQ182" s="25">
        <v>3.75</v>
      </c>
      <c r="AR182" s="25">
        <v>9.2256000000000005E-2</v>
      </c>
      <c r="AS182" s="157">
        <v>4100</v>
      </c>
      <c r="AT182" s="93"/>
      <c r="AU182" s="92" t="s">
        <v>2181</v>
      </c>
      <c r="AV182" s="91" t="s">
        <v>152</v>
      </c>
      <c r="AW182" s="92" t="s">
        <v>152</v>
      </c>
      <c r="AX182" s="92" t="s">
        <v>152</v>
      </c>
      <c r="AY182" s="91" t="s">
        <v>152</v>
      </c>
      <c r="AZ182" s="92" t="s">
        <v>24</v>
      </c>
      <c r="BA182" s="25" t="s">
        <v>6506</v>
      </c>
      <c r="BB182" t="s">
        <v>25</v>
      </c>
      <c r="BC182">
        <v>64</v>
      </c>
      <c r="BD182" t="str">
        <f>IF(Z182=BC182,"OK")</f>
        <v>OK</v>
      </c>
      <c r="BE182">
        <v>0.1</v>
      </c>
      <c r="BF182">
        <v>1.84815E-3</v>
      </c>
      <c r="BG182">
        <v>560</v>
      </c>
      <c r="BH182">
        <v>560</v>
      </c>
      <c r="BI182">
        <v>290</v>
      </c>
      <c r="BJ182">
        <v>5</v>
      </c>
      <c r="BK182">
        <v>9.0943999999999997E-2</v>
      </c>
      <c r="BL182" t="str">
        <f>IF(ABS(AN182*AO182*AP182/1000000000/AR182-1)&lt;0.1,"OK","NO")</f>
        <v>OK</v>
      </c>
      <c r="BN182" s="183"/>
    </row>
    <row r="183" spans="1:66" ht="25.5" x14ac:dyDescent="0.25">
      <c r="A183" s="148"/>
      <c r="B183" s="94">
        <v>179</v>
      </c>
      <c r="C183" s="43">
        <v>1136079</v>
      </c>
      <c r="D183" s="45">
        <v>1012860</v>
      </c>
      <c r="E183" s="26" t="s">
        <v>6543</v>
      </c>
      <c r="F183" s="213" t="s">
        <v>655</v>
      </c>
      <c r="G183" s="41" t="s">
        <v>4039</v>
      </c>
      <c r="H183" s="46" t="str">
        <f>IFERROR(IFERROR(IF(SEARCH("Usystems",$E183)&gt;0,"Usystems"),IF(SEARCH("RIIFO",$E183)&gt;0,"RIIFO","Uponor")),"Uponor")</f>
        <v>Usystems</v>
      </c>
      <c r="I183" s="25">
        <f>IFERROR(MID($D183,1,7)+0,"")</f>
        <v>1012860</v>
      </c>
      <c r="J183" s="25" t="str">
        <f>IFERROR(MID($D183,10,7)+0,"")</f>
        <v/>
      </c>
      <c r="K183" s="25" t="str">
        <f>IFERROR(MID($D183,19,7)+0,"")</f>
        <v/>
      </c>
      <c r="L183" s="25" t="str">
        <f>IFERROR(MID($D183,28,7)+0,"")</f>
        <v/>
      </c>
      <c r="M183" s="25" t="str">
        <f>IF(IFERROR(MID($Q183,1,7)+0,"")&lt;1130000,IF(INDEX(C:C,MATCH(LEFT(Q183,7)+0,I:I,0))&lt;1130000,"",INDEX(C:C,MATCH(LEFT(Q183,7)+0,I:I,0))),IFERROR(MID($Q183,1,7)+0,""))</f>
        <v/>
      </c>
      <c r="N183" s="25" t="str">
        <f>IF(IFERROR(MID($Q183,10,7)+0,"")&lt;1130000,"",IFERROR(MID($Q183,10,7)+0,""))</f>
        <v/>
      </c>
      <c r="O183" s="25" t="str">
        <f>IF(IFERROR(MID($Q183,19,7)+0,"")&lt;1130000,"",IFERROR(MID($Q183,19,7)+0,""))</f>
        <v/>
      </c>
      <c r="P183" s="25" t="str">
        <f>IF(M183="","",IF(N183="",M183,M183&amp;", "&amp;N183))</f>
        <v/>
      </c>
      <c r="Q183" s="25"/>
      <c r="R183" s="23" t="s">
        <v>22</v>
      </c>
      <c r="S183" s="35" t="s">
        <v>6526</v>
      </c>
      <c r="T183" s="34" t="s">
        <v>24</v>
      </c>
      <c r="U183" s="185">
        <v>139</v>
      </c>
      <c r="V183" s="188">
        <v>149</v>
      </c>
      <c r="W183" s="189">
        <v>155</v>
      </c>
      <c r="X183" s="31">
        <v>171</v>
      </c>
      <c r="Y183" s="90">
        <f>IFERROR(ROUND(X183/W183-1,2),"")</f>
        <v>0.1</v>
      </c>
      <c r="Z183" s="31">
        <f>IF(OR(S183="VLD MLC components",S183="VLD MLC pipes",S183="VLD PEX components",S183="VLD PEX pipes",S183="VLD PHC components",S183="VLD PHC pipes",S183="Controls VLD"),"По запросу",X183)</f>
        <v>171</v>
      </c>
      <c r="AA183" s="63">
        <f>ROUND(X183/1.2,3)</f>
        <v>142.5</v>
      </c>
      <c r="AB183" s="23">
        <v>129.167</v>
      </c>
      <c r="AC183" s="190">
        <f>IFERROR(ROUND(AA183/AB183-1,2),"")</f>
        <v>0.1</v>
      </c>
      <c r="AD183" s="25"/>
      <c r="AE183" s="25"/>
      <c r="AF183" s="25">
        <v>0</v>
      </c>
      <c r="AG183" s="25" t="s">
        <v>22</v>
      </c>
      <c r="AH183" s="25">
        <v>0</v>
      </c>
      <c r="AI183" s="25">
        <v>0</v>
      </c>
      <c r="AJ183" s="25" t="s">
        <v>20</v>
      </c>
      <c r="AK183" s="42" t="s">
        <v>19</v>
      </c>
      <c r="AL183" s="25" t="s">
        <v>20</v>
      </c>
      <c r="AM183" s="25"/>
      <c r="AN183" s="25"/>
      <c r="AO183" s="25"/>
      <c r="AP183" s="25"/>
      <c r="AQ183" s="25"/>
      <c r="AR183" s="94"/>
      <c r="AS183" s="157" t="s">
        <v>22</v>
      </c>
      <c r="AT183" s="93"/>
      <c r="AU183" s="92" t="s">
        <v>2181</v>
      </c>
      <c r="AV183" s="91" t="s">
        <v>152</v>
      </c>
      <c r="AW183" s="92">
        <v>0</v>
      </c>
      <c r="AX183" s="92" t="s">
        <v>48</v>
      </c>
      <c r="AY183" s="91" t="s">
        <v>152</v>
      </c>
      <c r="AZ183" s="23"/>
      <c r="BA183" s="25" t="s">
        <v>6542</v>
      </c>
      <c r="BB183" t="s">
        <v>48</v>
      </c>
      <c r="BC183" t="e">
        <v>#N/A</v>
      </c>
      <c r="BD183" t="e">
        <f>IF(Z183=BC183,"OK")</f>
        <v>#N/A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 t="e">
        <f>IF(ABS(AN183*AO183*AP183/1000000000/AR183-1)&lt;0.1,"OK","NO")</f>
        <v>#DIV/0!</v>
      </c>
      <c r="BN183" s="183"/>
    </row>
    <row r="184" spans="1:66" ht="25.5" x14ac:dyDescent="0.25">
      <c r="A184" s="148"/>
      <c r="B184" s="94">
        <v>180</v>
      </c>
      <c r="C184" s="43">
        <v>1136080</v>
      </c>
      <c r="D184" s="45">
        <v>1012864</v>
      </c>
      <c r="E184" s="26" t="s">
        <v>6541</v>
      </c>
      <c r="F184" s="213" t="s">
        <v>655</v>
      </c>
      <c r="G184" s="41" t="s">
        <v>4039</v>
      </c>
      <c r="H184" s="46" t="str">
        <f>IFERROR(IFERROR(IF(SEARCH("Usystems",$E184)&gt;0,"Usystems"),IF(SEARCH("RIIFO",$E184)&gt;0,"RIIFO","Uponor")),"Uponor")</f>
        <v>Usystems</v>
      </c>
      <c r="I184" s="25">
        <f>IFERROR(MID($D184,1,7)+0,"")</f>
        <v>1012864</v>
      </c>
      <c r="J184" s="25" t="str">
        <f>IFERROR(MID($D184,10,7)+0,"")</f>
        <v/>
      </c>
      <c r="K184" s="25" t="str">
        <f>IFERROR(MID($D184,19,7)+0,"")</f>
        <v/>
      </c>
      <c r="L184" s="25" t="str">
        <f>IFERROR(MID($D184,28,7)+0,"")</f>
        <v/>
      </c>
      <c r="M184" s="25" t="str">
        <f>IF(IFERROR(MID($Q184,1,7)+0,"")&lt;1130000,IF(INDEX(C:C,MATCH(LEFT(Q184,7)+0,I:I,0))&lt;1130000,"",INDEX(C:C,MATCH(LEFT(Q184,7)+0,I:I,0))),IFERROR(MID($Q184,1,7)+0,""))</f>
        <v/>
      </c>
      <c r="N184" s="25" t="str">
        <f>IF(IFERROR(MID($Q184,10,7)+0,"")&lt;1130000,"",IFERROR(MID($Q184,10,7)+0,""))</f>
        <v/>
      </c>
      <c r="O184" s="25" t="str">
        <f>IF(IFERROR(MID($Q184,19,7)+0,"")&lt;1130000,"",IFERROR(MID($Q184,19,7)+0,""))</f>
        <v/>
      </c>
      <c r="P184" s="25" t="str">
        <f>IF(M184="","",IF(N184="",M184,M184&amp;", "&amp;N184))</f>
        <v/>
      </c>
      <c r="Q184" s="25"/>
      <c r="R184" s="23" t="s">
        <v>22</v>
      </c>
      <c r="S184" s="35" t="s">
        <v>6526</v>
      </c>
      <c r="T184" s="34" t="s">
        <v>24</v>
      </c>
      <c r="U184" s="185">
        <v>156</v>
      </c>
      <c r="V184" s="188">
        <v>167</v>
      </c>
      <c r="W184" s="189">
        <v>174</v>
      </c>
      <c r="X184" s="31">
        <v>191</v>
      </c>
      <c r="Y184" s="90">
        <f>IFERROR(ROUND(X184/W184-1,2),"")</f>
        <v>0.1</v>
      </c>
      <c r="Z184" s="31">
        <f>IF(OR(S184="VLD MLC components",S184="VLD MLC pipes",S184="VLD PEX components",S184="VLD PEX pipes",S184="VLD PHC components",S184="VLD PHC pipes",S184="Controls VLD"),"По запросу",X184)</f>
        <v>191</v>
      </c>
      <c r="AA184" s="63">
        <f>ROUND(X184/1.2,3)</f>
        <v>159.167</v>
      </c>
      <c r="AB184" s="23">
        <v>145</v>
      </c>
      <c r="AC184" s="190">
        <f>IFERROR(ROUND(AA184/AB184-1,2),"")</f>
        <v>0.1</v>
      </c>
      <c r="AD184" s="25"/>
      <c r="AE184" s="25"/>
      <c r="AF184" s="25">
        <v>0</v>
      </c>
      <c r="AG184" s="25" t="s">
        <v>22</v>
      </c>
      <c r="AH184" s="25">
        <v>0</v>
      </c>
      <c r="AI184" s="25">
        <v>0</v>
      </c>
      <c r="AJ184" s="25" t="s">
        <v>20</v>
      </c>
      <c r="AK184" s="42" t="s">
        <v>19</v>
      </c>
      <c r="AL184" s="25" t="s">
        <v>20</v>
      </c>
      <c r="AM184" s="25"/>
      <c r="AN184" s="25"/>
      <c r="AO184" s="25"/>
      <c r="AP184" s="25"/>
      <c r="AQ184" s="25"/>
      <c r="AR184" s="94"/>
      <c r="AS184" s="157" t="s">
        <v>22</v>
      </c>
      <c r="AT184" s="93"/>
      <c r="AU184" s="92" t="s">
        <v>2181</v>
      </c>
      <c r="AV184" s="91" t="s">
        <v>152</v>
      </c>
      <c r="AW184" s="92">
        <v>0</v>
      </c>
      <c r="AX184" s="92" t="s">
        <v>48</v>
      </c>
      <c r="AY184" s="91" t="s">
        <v>152</v>
      </c>
      <c r="AZ184" s="23"/>
      <c r="BA184" s="25" t="s">
        <v>6540</v>
      </c>
      <c r="BB184" t="s">
        <v>48</v>
      </c>
      <c r="BC184" t="e">
        <v>#N/A</v>
      </c>
      <c r="BD184" t="e">
        <f>IF(Z184=BC184,"OK")</f>
        <v>#N/A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 t="e">
        <f>IF(ABS(AN184*AO184*AP184/1000000000/AR184-1)&lt;0.1,"OK","NO")</f>
        <v>#DIV/0!</v>
      </c>
      <c r="BN184" s="183"/>
    </row>
    <row r="185" spans="1:66" ht="25.5" x14ac:dyDescent="0.25">
      <c r="A185" s="148"/>
      <c r="B185" s="94">
        <v>181</v>
      </c>
      <c r="C185" s="43">
        <v>1136081</v>
      </c>
      <c r="D185" s="45">
        <v>1012869</v>
      </c>
      <c r="E185" s="26" t="s">
        <v>6539</v>
      </c>
      <c r="F185" s="213" t="s">
        <v>655</v>
      </c>
      <c r="G185" s="41" t="s">
        <v>4039</v>
      </c>
      <c r="H185" s="46" t="str">
        <f>IFERROR(IFERROR(IF(SEARCH("Usystems",$E185)&gt;0,"Usystems"),IF(SEARCH("RIIFO",$E185)&gt;0,"RIIFO","Uponor")),"Uponor")</f>
        <v>Usystems</v>
      </c>
      <c r="I185" s="25">
        <f>IFERROR(MID($D185,1,7)+0,"")</f>
        <v>1012869</v>
      </c>
      <c r="J185" s="25" t="str">
        <f>IFERROR(MID($D185,10,7)+0,"")</f>
        <v/>
      </c>
      <c r="K185" s="25" t="str">
        <f>IFERROR(MID($D185,19,7)+0,"")</f>
        <v/>
      </c>
      <c r="L185" s="25" t="str">
        <f>IFERROR(MID($D185,28,7)+0,"")</f>
        <v/>
      </c>
      <c r="M185" s="25" t="str">
        <f>IF(IFERROR(MID($Q185,1,7)+0,"")&lt;1130000,IF(INDEX(C:C,MATCH(LEFT(Q185,7)+0,I:I,0))&lt;1130000,"",INDEX(C:C,MATCH(LEFT(Q185,7)+0,I:I,0))),IFERROR(MID($Q185,1,7)+0,""))</f>
        <v/>
      </c>
      <c r="N185" s="25" t="str">
        <f>IF(IFERROR(MID($Q185,10,7)+0,"")&lt;1130000,"",IFERROR(MID($Q185,10,7)+0,""))</f>
        <v/>
      </c>
      <c r="O185" s="25" t="str">
        <f>IF(IFERROR(MID($Q185,19,7)+0,"")&lt;1130000,"",IFERROR(MID($Q185,19,7)+0,""))</f>
        <v/>
      </c>
      <c r="P185" s="25" t="str">
        <f>IF(M185="","",IF(N185="",M185,M185&amp;", "&amp;N185))</f>
        <v/>
      </c>
      <c r="Q185" s="25"/>
      <c r="R185" s="23" t="s">
        <v>22</v>
      </c>
      <c r="S185" s="35" t="s">
        <v>6526</v>
      </c>
      <c r="T185" s="34" t="s">
        <v>24</v>
      </c>
      <c r="U185" s="185">
        <v>201</v>
      </c>
      <c r="V185" s="188">
        <v>215</v>
      </c>
      <c r="W185" s="189">
        <v>224</v>
      </c>
      <c r="X185" s="31">
        <v>246</v>
      </c>
      <c r="Y185" s="90">
        <f>IFERROR(ROUND(X185/W185-1,2),"")</f>
        <v>0.1</v>
      </c>
      <c r="Z185" s="31">
        <f>IF(OR(S185="VLD MLC components",S185="VLD MLC pipes",S185="VLD PEX components",S185="VLD PEX pipes",S185="VLD PHC components",S185="VLD PHC pipes",S185="Controls VLD"),"По запросу",X185)</f>
        <v>246</v>
      </c>
      <c r="AA185" s="63">
        <f>ROUND(X185/1.2,3)</f>
        <v>205</v>
      </c>
      <c r="AB185" s="23">
        <v>186.667</v>
      </c>
      <c r="AC185" s="190">
        <f>IFERROR(ROUND(AA185/AB185-1,2),"")</f>
        <v>0.1</v>
      </c>
      <c r="AD185" s="25"/>
      <c r="AE185" s="25"/>
      <c r="AF185" s="25">
        <v>0</v>
      </c>
      <c r="AG185" s="25" t="s">
        <v>22</v>
      </c>
      <c r="AH185" s="25">
        <v>0</v>
      </c>
      <c r="AI185" s="25">
        <v>0</v>
      </c>
      <c r="AJ185" s="25" t="s">
        <v>20</v>
      </c>
      <c r="AK185" s="42" t="s">
        <v>19</v>
      </c>
      <c r="AL185" s="25" t="s">
        <v>20</v>
      </c>
      <c r="AM185" s="25"/>
      <c r="AN185" s="25"/>
      <c r="AO185" s="25"/>
      <c r="AP185" s="25"/>
      <c r="AQ185" s="25"/>
      <c r="AR185" s="94"/>
      <c r="AS185" s="157" t="s">
        <v>22</v>
      </c>
      <c r="AT185" s="93"/>
      <c r="AU185" s="92" t="s">
        <v>2181</v>
      </c>
      <c r="AV185" s="91" t="s">
        <v>152</v>
      </c>
      <c r="AW185" s="92">
        <v>0</v>
      </c>
      <c r="AX185" s="92" t="s">
        <v>48</v>
      </c>
      <c r="AY185" s="91" t="s">
        <v>152</v>
      </c>
      <c r="AZ185" s="23"/>
      <c r="BA185" s="25" t="s">
        <v>6538</v>
      </c>
      <c r="BB185" t="s">
        <v>48</v>
      </c>
      <c r="BC185" t="e">
        <v>#N/A</v>
      </c>
      <c r="BD185" t="e">
        <f>IF(Z185=BC185,"OK")</f>
        <v>#N/A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 t="e">
        <f>IF(ABS(AN185*AO185*AP185/1000000000/AR185-1)&lt;0.1,"OK","NO")</f>
        <v>#DIV/0!</v>
      </c>
      <c r="BN185" s="183"/>
    </row>
    <row r="186" spans="1:66" ht="25.5" x14ac:dyDescent="0.25">
      <c r="A186" s="148"/>
      <c r="B186" s="94">
        <v>182</v>
      </c>
      <c r="C186" s="43">
        <v>1136082</v>
      </c>
      <c r="D186" s="45">
        <v>1012872</v>
      </c>
      <c r="E186" s="26" t="s">
        <v>6537</v>
      </c>
      <c r="F186" s="213" t="s">
        <v>655</v>
      </c>
      <c r="G186" s="102" t="s">
        <v>2182</v>
      </c>
      <c r="H186" s="46" t="str">
        <f>IFERROR(IFERROR(IF(SEARCH("Usystems",$E186)&gt;0,"Usystems"),IF(SEARCH("RIIFO",$E186)&gt;0,"RIIFO","Uponor")),"Uponor")</f>
        <v>Usystems</v>
      </c>
      <c r="I186" s="25">
        <f>IFERROR(MID($D186,1,7)+0,"")</f>
        <v>1012872</v>
      </c>
      <c r="J186" s="25" t="str">
        <f>IFERROR(MID($D186,10,7)+0,"")</f>
        <v/>
      </c>
      <c r="K186" s="25" t="str">
        <f>IFERROR(MID($D186,19,7)+0,"")</f>
        <v/>
      </c>
      <c r="L186" s="25" t="str">
        <f>IFERROR(MID($D186,28,7)+0,"")</f>
        <v/>
      </c>
      <c r="M186" s="25" t="str">
        <f>IF(IFERROR(MID($Q186,1,7)+0,"")&lt;1130000,IF(INDEX(C:C,MATCH(LEFT(Q186,7)+0,I:I,0))&lt;1130000,"",INDEX(C:C,MATCH(LEFT(Q186,7)+0,I:I,0))),IFERROR(MID($Q186,1,7)+0,""))</f>
        <v/>
      </c>
      <c r="N186" s="25" t="str">
        <f>IF(IFERROR(MID($Q186,10,7)+0,"")&lt;1130000,"",IFERROR(MID($Q186,10,7)+0,""))</f>
        <v/>
      </c>
      <c r="O186" s="25" t="str">
        <f>IF(IFERROR(MID($Q186,19,7)+0,"")&lt;1130000,"",IFERROR(MID($Q186,19,7)+0,""))</f>
        <v/>
      </c>
      <c r="P186" s="25" t="str">
        <f>IF(M186="","",IF(N186="",M186,M186&amp;", "&amp;N186))</f>
        <v/>
      </c>
      <c r="Q186" s="25"/>
      <c r="R186" s="23" t="s">
        <v>22</v>
      </c>
      <c r="S186" s="35" t="s">
        <v>6526</v>
      </c>
      <c r="T186" s="34" t="s">
        <v>24</v>
      </c>
      <c r="U186" s="185">
        <v>61</v>
      </c>
      <c r="V186" s="188">
        <v>65</v>
      </c>
      <c r="W186" s="189">
        <v>68</v>
      </c>
      <c r="X186" s="31">
        <v>75</v>
      </c>
      <c r="Y186" s="90">
        <f>IFERROR(ROUND(X186/W186-1,2),"")</f>
        <v>0.1</v>
      </c>
      <c r="Z186" s="31">
        <f>IF(OR(S186="VLD MLC components",S186="VLD MLC pipes",S186="VLD PEX components",S186="VLD PEX pipes",S186="VLD PHC components",S186="VLD PHC pipes",S186="Controls VLD"),"По запросу",X186)</f>
        <v>75</v>
      </c>
      <c r="AA186" s="63">
        <f>ROUND(X186/1.2,3)</f>
        <v>62.5</v>
      </c>
      <c r="AB186" s="23">
        <v>56.667000000000002</v>
      </c>
      <c r="AC186" s="190">
        <f>IFERROR(ROUND(AA186/AB186-1,2),"")</f>
        <v>0.1</v>
      </c>
      <c r="AD186" s="25">
        <v>9.4E-2</v>
      </c>
      <c r="AE186" s="25">
        <v>3.3868800000000001E-3</v>
      </c>
      <c r="AF186" s="25">
        <v>1000</v>
      </c>
      <c r="AG186" s="25">
        <v>825</v>
      </c>
      <c r="AH186" s="25">
        <v>1925</v>
      </c>
      <c r="AI186" s="25">
        <v>2050</v>
      </c>
      <c r="AJ186" s="25" t="s">
        <v>20</v>
      </c>
      <c r="AK186" s="22" t="s">
        <v>20</v>
      </c>
      <c r="AL186" s="25" t="s">
        <v>20</v>
      </c>
      <c r="AM186" s="25">
        <v>25</v>
      </c>
      <c r="AN186" s="25">
        <v>560</v>
      </c>
      <c r="AO186" s="25">
        <v>560</v>
      </c>
      <c r="AP186" s="25">
        <v>270</v>
      </c>
      <c r="AQ186" s="25">
        <v>2.35</v>
      </c>
      <c r="AR186" s="25">
        <v>8.4671999999999997E-2</v>
      </c>
      <c r="AS186" s="157">
        <v>3400</v>
      </c>
      <c r="AT186" s="93"/>
      <c r="AU186" s="92" t="s">
        <v>2181</v>
      </c>
      <c r="AV186" s="91" t="s">
        <v>152</v>
      </c>
      <c r="AW186" s="92" t="s">
        <v>152</v>
      </c>
      <c r="AX186" s="92" t="s">
        <v>152</v>
      </c>
      <c r="AY186" s="91" t="s">
        <v>152</v>
      </c>
      <c r="AZ186" s="92" t="s">
        <v>24</v>
      </c>
      <c r="BA186" s="25" t="s">
        <v>6536</v>
      </c>
      <c r="BB186" t="s">
        <v>25</v>
      </c>
      <c r="BC186">
        <v>75</v>
      </c>
      <c r="BD186" t="str">
        <f>IF(Z186=BC186,"OK")</f>
        <v>OK</v>
      </c>
      <c r="BE186">
        <v>0.16300000000000001</v>
      </c>
      <c r="BF186">
        <v>4.8999999999999998E-3</v>
      </c>
      <c r="BG186">
        <v>0</v>
      </c>
      <c r="BH186">
        <v>0</v>
      </c>
      <c r="BI186">
        <v>0</v>
      </c>
      <c r="BJ186">
        <v>0</v>
      </c>
      <c r="BK186">
        <v>0</v>
      </c>
      <c r="BL186" t="str">
        <f>IF(ABS(AN186*AO186*AP186/1000000000/AR186-1)&lt;0.1,"OK","NO")</f>
        <v>OK</v>
      </c>
      <c r="BN186" s="183"/>
    </row>
    <row r="187" spans="1:66" ht="25.5" x14ac:dyDescent="0.25">
      <c r="A187" s="148"/>
      <c r="B187" s="94">
        <v>183</v>
      </c>
      <c r="C187" s="43">
        <v>1136083</v>
      </c>
      <c r="D187" s="45">
        <v>1023127</v>
      </c>
      <c r="E187" s="26" t="s">
        <v>6535</v>
      </c>
      <c r="F187" s="213" t="s">
        <v>652</v>
      </c>
      <c r="G187" s="41" t="s">
        <v>4039</v>
      </c>
      <c r="H187" s="46" t="str">
        <f>IFERROR(IFERROR(IF(SEARCH("Usystems",$E187)&gt;0,"Usystems"),IF(SEARCH("RIIFO",$E187)&gt;0,"RIIFO","Uponor")),"Uponor")</f>
        <v>Usystems</v>
      </c>
      <c r="I187" s="25">
        <f>IFERROR(MID($D187,1,7)+0,"")</f>
        <v>1023127</v>
      </c>
      <c r="J187" s="25" t="str">
        <f>IFERROR(MID($D187,10,7)+0,"")</f>
        <v/>
      </c>
      <c r="K187" s="25" t="str">
        <f>IFERROR(MID($D187,19,7)+0,"")</f>
        <v/>
      </c>
      <c r="L187" s="25" t="str">
        <f>IFERROR(MID($D187,28,7)+0,"")</f>
        <v/>
      </c>
      <c r="M187" s="25" t="str">
        <f>IF(IFERROR(MID($Q187,1,7)+0,"")&lt;1130000,IF(INDEX(C:C,MATCH(LEFT(Q187,7)+0,I:I,0))&lt;1130000,"",INDEX(C:C,MATCH(LEFT(Q187,7)+0,I:I,0))),IFERROR(MID($Q187,1,7)+0,""))</f>
        <v/>
      </c>
      <c r="N187" s="25" t="str">
        <f>IF(IFERROR(MID($Q187,10,7)+0,"")&lt;1130000,"",IFERROR(MID($Q187,10,7)+0,""))</f>
        <v/>
      </c>
      <c r="O187" s="25" t="str">
        <f>IF(IFERROR(MID($Q187,19,7)+0,"")&lt;1130000,"",IFERROR(MID($Q187,19,7)+0,""))</f>
        <v/>
      </c>
      <c r="P187" s="25" t="str">
        <f>IF(M187="","",IF(N187="",M187,M187&amp;", "&amp;N187))</f>
        <v/>
      </c>
      <c r="Q187" s="25"/>
      <c r="R187" s="23" t="s">
        <v>22</v>
      </c>
      <c r="S187" s="35" t="s">
        <v>6526</v>
      </c>
      <c r="T187" s="34" t="s">
        <v>24</v>
      </c>
      <c r="U187" s="185">
        <v>667</v>
      </c>
      <c r="V187" s="188">
        <v>714</v>
      </c>
      <c r="W187" s="189">
        <v>743</v>
      </c>
      <c r="X187" s="31">
        <v>817</v>
      </c>
      <c r="Y187" s="90">
        <f>IFERROR(ROUND(X187/W187-1,2),"")</f>
        <v>0.1</v>
      </c>
      <c r="Z187" s="31">
        <f>IF(OR(S187="VLD MLC components",S187="VLD MLC pipes",S187="VLD PEX components",S187="VLD PEX pipes",S187="VLD PHC components",S187="VLD PHC pipes",S187="Controls VLD"),"По запросу",X187)</f>
        <v>817</v>
      </c>
      <c r="AA187" s="63">
        <f>ROUND(X187/1.2,3)</f>
        <v>680.83299999999997</v>
      </c>
      <c r="AB187" s="23">
        <v>619.16700000000003</v>
      </c>
      <c r="AC187" s="190">
        <f>IFERROR(ROUND(AA187/AB187-1,2),"")</f>
        <v>0.1</v>
      </c>
      <c r="AD187" s="25"/>
      <c r="AE187" s="25"/>
      <c r="AF187" s="25">
        <v>0</v>
      </c>
      <c r="AG187" s="25" t="s">
        <v>22</v>
      </c>
      <c r="AH187" s="25">
        <v>0</v>
      </c>
      <c r="AI187" s="25">
        <v>0</v>
      </c>
      <c r="AJ187" s="25" t="s">
        <v>20</v>
      </c>
      <c r="AK187" s="42" t="s">
        <v>19</v>
      </c>
      <c r="AL187" s="25" t="s">
        <v>20</v>
      </c>
      <c r="AM187" s="25"/>
      <c r="AN187" s="25"/>
      <c r="AO187" s="25"/>
      <c r="AP187" s="25"/>
      <c r="AQ187" s="25"/>
      <c r="AR187" s="94"/>
      <c r="AS187" s="157" t="s">
        <v>22</v>
      </c>
      <c r="AT187" s="93"/>
      <c r="AU187" s="92" t="s">
        <v>2181</v>
      </c>
      <c r="AV187" s="91" t="s">
        <v>152</v>
      </c>
      <c r="AW187" s="92">
        <v>0</v>
      </c>
      <c r="AX187" s="92" t="s">
        <v>48</v>
      </c>
      <c r="AY187" s="91" t="s">
        <v>152</v>
      </c>
      <c r="AZ187" s="23"/>
      <c r="BA187" s="25" t="s">
        <v>4590</v>
      </c>
      <c r="BB187" t="s">
        <v>48</v>
      </c>
      <c r="BC187" t="e">
        <v>#N/A</v>
      </c>
      <c r="BD187" t="e">
        <f>IF(Z187=BC187,"OK")</f>
        <v>#N/A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 t="e">
        <f>IF(ABS(AN187*AO187*AP187/1000000000/AR187-1)&lt;0.1,"OK","NO")</f>
        <v>#DIV/0!</v>
      </c>
      <c r="BN187" s="183"/>
    </row>
    <row r="188" spans="1:66" ht="25.5" x14ac:dyDescent="0.25">
      <c r="A188" s="148"/>
      <c r="B188" s="94">
        <v>184</v>
      </c>
      <c r="C188" s="43">
        <v>1136953</v>
      </c>
      <c r="D188" s="37">
        <v>1012858</v>
      </c>
      <c r="E188" s="26" t="s">
        <v>6534</v>
      </c>
      <c r="F188" s="151" t="s">
        <v>21</v>
      </c>
      <c r="G188" s="42" t="s">
        <v>41</v>
      </c>
      <c r="H188" s="46" t="s">
        <v>2635</v>
      </c>
      <c r="I188" s="25">
        <f>IFERROR(MID($D188,1,7)+0,"")</f>
        <v>1012858</v>
      </c>
      <c r="J188" s="25" t="str">
        <f>IFERROR(MID($D188,10,7)+0,"")</f>
        <v/>
      </c>
      <c r="K188" s="25" t="str">
        <f>IFERROR(MID($D188,19,7)+0,"")</f>
        <v/>
      </c>
      <c r="L188" s="25" t="str">
        <f>IFERROR(MID($D188,28,7)+0,"")</f>
        <v/>
      </c>
      <c r="M188" s="25" t="str">
        <f>IF(IFERROR(MID($Q188,1,7)+0,"")&lt;1130000,IF(INDEX(C:C,MATCH(LEFT(Q188,7)+0,I:I,0))&lt;1130000,"",INDEX(C:C,MATCH(LEFT(Q188,7)+0,I:I,0))),IFERROR(MID($Q188,1,7)+0,""))</f>
        <v/>
      </c>
      <c r="N188" s="25" t="str">
        <f>IF(IFERROR(MID($Q188,10,7)+0,"")&lt;1130000,"",IFERROR(MID($Q188,10,7)+0,""))</f>
        <v/>
      </c>
      <c r="O188" s="25" t="str">
        <f>IF(IFERROR(MID($Q188,19,7)+0,"")&lt;1130000,"",IFERROR(MID($Q188,19,7)+0,""))</f>
        <v/>
      </c>
      <c r="P188" s="25" t="str">
        <f>IF(M188="","",IF(N188="",M188,M188&amp;", "&amp;N188))</f>
        <v/>
      </c>
      <c r="Q188" s="23"/>
      <c r="R188" s="23" t="s">
        <v>22</v>
      </c>
      <c r="S188" s="35" t="s">
        <v>6526</v>
      </c>
      <c r="T188" s="34" t="s">
        <v>24</v>
      </c>
      <c r="U188" s="185">
        <v>29</v>
      </c>
      <c r="V188" s="188">
        <v>31</v>
      </c>
      <c r="W188" s="189">
        <v>32</v>
      </c>
      <c r="X188" s="31">
        <v>35</v>
      </c>
      <c r="Y188" s="90">
        <f>IFERROR(ROUND(X188/W188-1,2),"")</f>
        <v>0.09</v>
      </c>
      <c r="Z188" s="31">
        <f>IF(OR(S188="VLD MLC components",S188="VLD MLC pipes",S188="VLD PEX components",S188="VLD PEX pipes",S188="VLD PHC components",S188="VLD PHC pipes",S188="Controls VLD"),"По запросу",X188)</f>
        <v>35</v>
      </c>
      <c r="AA188" s="63">
        <f>ROUND(X188/1.2,3)</f>
        <v>29.167000000000002</v>
      </c>
      <c r="AB188" s="23">
        <v>26.667000000000002</v>
      </c>
      <c r="AC188" s="190">
        <f>IFERROR(ROUND(AA188/AB188-1,2),"")</f>
        <v>0.09</v>
      </c>
      <c r="AD188" s="25">
        <v>0.04</v>
      </c>
      <c r="AE188" s="25">
        <v>1.1999999999999999E-3</v>
      </c>
      <c r="AF188" s="25">
        <v>3300</v>
      </c>
      <c r="AG188" s="25">
        <v>500</v>
      </c>
      <c r="AH188" s="25">
        <v>0</v>
      </c>
      <c r="AI188" s="25">
        <v>0</v>
      </c>
      <c r="AJ188" s="22" t="s">
        <v>20</v>
      </c>
      <c r="AK188" s="42" t="s">
        <v>19</v>
      </c>
      <c r="AL188" s="25" t="s">
        <v>19</v>
      </c>
      <c r="AM188" s="25">
        <v>50</v>
      </c>
      <c r="AN188" s="25">
        <v>500</v>
      </c>
      <c r="AO188" s="25">
        <v>500</v>
      </c>
      <c r="AP188" s="25">
        <v>240</v>
      </c>
      <c r="AQ188" s="25">
        <v>2</v>
      </c>
      <c r="AR188" s="25">
        <v>0.06</v>
      </c>
      <c r="AS188" s="157" t="s">
        <v>22</v>
      </c>
      <c r="AT188" s="96"/>
      <c r="AU188" s="92" t="s">
        <v>2181</v>
      </c>
      <c r="AV188" s="91" t="s">
        <v>152</v>
      </c>
      <c r="AW188" s="92" t="s">
        <v>3606</v>
      </c>
      <c r="AX188" s="92" t="s">
        <v>48</v>
      </c>
      <c r="AY188" s="91" t="s">
        <v>152</v>
      </c>
      <c r="AZ188" s="92" t="s">
        <v>24</v>
      </c>
      <c r="BA188" s="25" t="s">
        <v>6530</v>
      </c>
      <c r="BB188" t="s">
        <v>48</v>
      </c>
      <c r="BC188" t="e">
        <v>#N/A</v>
      </c>
      <c r="BD188" t="e">
        <f>IF(Z188=BC188,"OK")</f>
        <v>#N/A</v>
      </c>
      <c r="BE188">
        <v>4.3999999999999997E-2</v>
      </c>
      <c r="BF188">
        <v>1.17E-3</v>
      </c>
      <c r="BG188">
        <v>0</v>
      </c>
      <c r="BH188">
        <v>0</v>
      </c>
      <c r="BI188">
        <v>0</v>
      </c>
      <c r="BJ188">
        <v>0</v>
      </c>
      <c r="BK188">
        <v>0</v>
      </c>
      <c r="BL188" t="str">
        <f>IF(ABS(AN188*AO188*AP188/1000000000/AR188-1)&lt;0.1,"OK","NO")</f>
        <v>OK</v>
      </c>
      <c r="BN188" s="183"/>
    </row>
    <row r="189" spans="1:66" ht="25.5" x14ac:dyDescent="0.25">
      <c r="A189" s="148"/>
      <c r="B189" s="94">
        <v>185</v>
      </c>
      <c r="C189" s="43">
        <v>1136954</v>
      </c>
      <c r="D189" s="37">
        <v>1012862</v>
      </c>
      <c r="E189" s="26" t="s">
        <v>6533</v>
      </c>
      <c r="F189" s="151" t="s">
        <v>21</v>
      </c>
      <c r="G189" s="42" t="s">
        <v>41</v>
      </c>
      <c r="H189" s="46" t="s">
        <v>2635</v>
      </c>
      <c r="I189" s="25">
        <f>IFERROR(MID($D189,1,7)+0,"")</f>
        <v>1012862</v>
      </c>
      <c r="J189" s="25" t="str">
        <f>IFERROR(MID($D189,10,7)+0,"")</f>
        <v/>
      </c>
      <c r="K189" s="25" t="str">
        <f>IFERROR(MID($D189,19,7)+0,"")</f>
        <v/>
      </c>
      <c r="L189" s="25" t="str">
        <f>IFERROR(MID($D189,28,7)+0,"")</f>
        <v/>
      </c>
      <c r="M189" s="25" t="str">
        <f>IF(IFERROR(MID($Q189,1,7)+0,"")&lt;1130000,IF(INDEX(C:C,MATCH(LEFT(Q189,7)+0,I:I,0))&lt;1130000,"",INDEX(C:C,MATCH(LEFT(Q189,7)+0,I:I,0))),IFERROR(MID($Q189,1,7)+0,""))</f>
        <v/>
      </c>
      <c r="N189" s="25" t="str">
        <f>IF(IFERROR(MID($Q189,10,7)+0,"")&lt;1130000,"",IFERROR(MID($Q189,10,7)+0,""))</f>
        <v/>
      </c>
      <c r="O189" s="25" t="str">
        <f>IF(IFERROR(MID($Q189,19,7)+0,"")&lt;1130000,"",IFERROR(MID($Q189,19,7)+0,""))</f>
        <v/>
      </c>
      <c r="P189" s="25" t="str">
        <f>IF(M189="","",IF(N189="",M189,M189&amp;", "&amp;N189))</f>
        <v/>
      </c>
      <c r="Q189" s="23"/>
      <c r="R189" s="23" t="s">
        <v>22</v>
      </c>
      <c r="S189" s="35" t="s">
        <v>6526</v>
      </c>
      <c r="T189" s="34" t="s">
        <v>24</v>
      </c>
      <c r="U189" s="185">
        <v>35</v>
      </c>
      <c r="V189" s="188">
        <v>37</v>
      </c>
      <c r="W189" s="189">
        <v>38</v>
      </c>
      <c r="X189" s="31">
        <v>42</v>
      </c>
      <c r="Y189" s="90">
        <f>IFERROR(ROUND(X189/W189-1,2),"")</f>
        <v>0.11</v>
      </c>
      <c r="Z189" s="31">
        <f>IF(OR(S189="VLD MLC components",S189="VLD MLC pipes",S189="VLD PEX components",S189="VLD PEX pipes",S189="VLD PHC components",S189="VLD PHC pipes",S189="Controls VLD"),"По запросу",X189)</f>
        <v>42</v>
      </c>
      <c r="AA189" s="63">
        <f>ROUND(X189/1.2,3)</f>
        <v>35</v>
      </c>
      <c r="AB189" s="23">
        <v>31.667000000000002</v>
      </c>
      <c r="AC189" s="190">
        <f>IFERROR(ROUND(AA189/AB189-1,2),"")</f>
        <v>0.11</v>
      </c>
      <c r="AD189" s="25">
        <v>4.4000000000000004E-2</v>
      </c>
      <c r="AE189" s="25">
        <v>1.1999999999999999E-3</v>
      </c>
      <c r="AF189" s="25">
        <v>1000</v>
      </c>
      <c r="AG189" s="25">
        <v>2000</v>
      </c>
      <c r="AH189" s="25">
        <v>2000</v>
      </c>
      <c r="AI189" s="25">
        <v>2000</v>
      </c>
      <c r="AJ189" s="22" t="s">
        <v>20</v>
      </c>
      <c r="AK189" s="42" t="s">
        <v>19</v>
      </c>
      <c r="AL189" s="25" t="s">
        <v>19</v>
      </c>
      <c r="AM189" s="25">
        <v>50</v>
      </c>
      <c r="AN189" s="25">
        <v>500</v>
      </c>
      <c r="AO189" s="25">
        <v>500</v>
      </c>
      <c r="AP189" s="25">
        <v>240</v>
      </c>
      <c r="AQ189" s="25">
        <v>2.2000000000000002</v>
      </c>
      <c r="AR189" s="25">
        <v>0.06</v>
      </c>
      <c r="AS189" s="157">
        <v>2400</v>
      </c>
      <c r="AT189" s="96"/>
      <c r="AU189" s="92" t="s">
        <v>2181</v>
      </c>
      <c r="AV189" s="91" t="s">
        <v>152</v>
      </c>
      <c r="AW189" s="92" t="s">
        <v>3606</v>
      </c>
      <c r="AX189" s="92" t="s">
        <v>48</v>
      </c>
      <c r="AY189" s="91" t="s">
        <v>152</v>
      </c>
      <c r="AZ189" s="92" t="s">
        <v>24</v>
      </c>
      <c r="BA189" s="25" t="s">
        <v>6528</v>
      </c>
      <c r="BB189" t="s">
        <v>48</v>
      </c>
      <c r="BC189" t="e">
        <v>#N/A</v>
      </c>
      <c r="BD189" t="e">
        <f>IF(Z189=BC189,"OK")</f>
        <v>#N/A</v>
      </c>
      <c r="BE189">
        <v>0.05</v>
      </c>
      <c r="BF189">
        <v>1.5590000000000001E-3</v>
      </c>
      <c r="BG189">
        <v>0</v>
      </c>
      <c r="BH189">
        <v>0</v>
      </c>
      <c r="BI189">
        <v>0</v>
      </c>
      <c r="BJ189">
        <v>0</v>
      </c>
      <c r="BK189">
        <v>0</v>
      </c>
      <c r="BL189" t="str">
        <f>IF(ABS(AN189*AO189*AP189/1000000000/AR189-1)&lt;0.1,"OK","NO")</f>
        <v>OK</v>
      </c>
      <c r="BN189" s="183"/>
    </row>
    <row r="190" spans="1:66" ht="25.5" x14ac:dyDescent="0.25">
      <c r="A190" s="148"/>
      <c r="B190" s="94">
        <v>186</v>
      </c>
      <c r="C190" s="43">
        <v>1136955</v>
      </c>
      <c r="D190" s="37">
        <v>1012866</v>
      </c>
      <c r="E190" s="26" t="s">
        <v>6532</v>
      </c>
      <c r="F190" s="151" t="s">
        <v>21</v>
      </c>
      <c r="G190" s="42" t="s">
        <v>41</v>
      </c>
      <c r="H190" s="46" t="s">
        <v>2635</v>
      </c>
      <c r="I190" s="25">
        <f>IFERROR(MID($D190,1,7)+0,"")</f>
        <v>1012866</v>
      </c>
      <c r="J190" s="25" t="str">
        <f>IFERROR(MID($D190,10,7)+0,"")</f>
        <v/>
      </c>
      <c r="K190" s="25" t="str">
        <f>IFERROR(MID($D190,19,7)+0,"")</f>
        <v/>
      </c>
      <c r="L190" s="25" t="str">
        <f>IFERROR(MID($D190,28,7)+0,"")</f>
        <v/>
      </c>
      <c r="M190" s="25" t="str">
        <f>IF(IFERROR(MID($Q190,1,7)+0,"")&lt;1130000,IF(INDEX(C:C,MATCH(LEFT(Q190,7)+0,I:I,0))&lt;1130000,"",INDEX(C:C,MATCH(LEFT(Q190,7)+0,I:I,0))),IFERROR(MID($Q190,1,7)+0,""))</f>
        <v/>
      </c>
      <c r="N190" s="25" t="str">
        <f>IF(IFERROR(MID($Q190,10,7)+0,"")&lt;1130000,"",IFERROR(MID($Q190,10,7)+0,""))</f>
        <v/>
      </c>
      <c r="O190" s="25" t="str">
        <f>IF(IFERROR(MID($Q190,19,7)+0,"")&lt;1130000,"",IFERROR(MID($Q190,19,7)+0,""))</f>
        <v/>
      </c>
      <c r="P190" s="25" t="str">
        <f>IF(M190="","",IF(N190="",M190,M190&amp;", "&amp;N190))</f>
        <v/>
      </c>
      <c r="Q190" s="23"/>
      <c r="R190" s="23" t="s">
        <v>22</v>
      </c>
      <c r="S190" s="35" t="s">
        <v>6526</v>
      </c>
      <c r="T190" s="34" t="s">
        <v>24</v>
      </c>
      <c r="U190" s="185">
        <v>49</v>
      </c>
      <c r="V190" s="188">
        <v>52</v>
      </c>
      <c r="W190" s="189">
        <v>54</v>
      </c>
      <c r="X190" s="31">
        <v>59</v>
      </c>
      <c r="Y190" s="90">
        <f>IFERROR(ROUND(X190/W190-1,2),"")</f>
        <v>0.09</v>
      </c>
      <c r="Z190" s="31">
        <f>IF(OR(S190="VLD MLC components",S190="VLD MLC pipes",S190="VLD PEX components",S190="VLD PEX pipes",S190="VLD PHC components",S190="VLD PHC pipes",S190="Controls VLD"),"По запросу",X190)</f>
        <v>59</v>
      </c>
      <c r="AA190" s="63">
        <f>ROUND(X190/1.2,3)</f>
        <v>49.167000000000002</v>
      </c>
      <c r="AB190" s="23">
        <v>45</v>
      </c>
      <c r="AC190" s="190">
        <f>IFERROR(ROUND(AA190/AB190-1,2),"")</f>
        <v>0.09</v>
      </c>
      <c r="AD190" s="25">
        <v>6.2E-2</v>
      </c>
      <c r="AE190" s="25">
        <v>1.84815E-3</v>
      </c>
      <c r="AF190" s="25">
        <v>1200</v>
      </c>
      <c r="AG190" s="25">
        <v>200</v>
      </c>
      <c r="AH190" s="25">
        <v>200</v>
      </c>
      <c r="AI190" s="25">
        <v>200</v>
      </c>
      <c r="AJ190" s="22" t="s">
        <v>20</v>
      </c>
      <c r="AK190" s="42" t="s">
        <v>19</v>
      </c>
      <c r="AL190" s="25" t="s">
        <v>19</v>
      </c>
      <c r="AM190" s="25">
        <v>50</v>
      </c>
      <c r="AN190" s="25">
        <v>580</v>
      </c>
      <c r="AO190" s="25">
        <v>580</v>
      </c>
      <c r="AP190" s="25">
        <v>280</v>
      </c>
      <c r="AQ190" s="25">
        <v>3.1</v>
      </c>
      <c r="AR190" s="25">
        <v>9.4191999999999998E-2</v>
      </c>
      <c r="AS190" s="157" t="s">
        <v>22</v>
      </c>
      <c r="AT190" s="96"/>
      <c r="AU190" s="92" t="s">
        <v>2181</v>
      </c>
      <c r="AV190" s="91" t="s">
        <v>152</v>
      </c>
      <c r="AW190" s="92" t="s">
        <v>3606</v>
      </c>
      <c r="AX190" s="92" t="s">
        <v>48</v>
      </c>
      <c r="AY190" s="91" t="s">
        <v>152</v>
      </c>
      <c r="AZ190" s="92" t="s">
        <v>24</v>
      </c>
      <c r="BA190" s="25" t="s">
        <v>6525</v>
      </c>
      <c r="BB190" t="s">
        <v>48</v>
      </c>
      <c r="BC190" t="e">
        <v>#N/A</v>
      </c>
      <c r="BD190" t="e">
        <f>IF(Z190=BC190,"OK")</f>
        <v>#N/A</v>
      </c>
      <c r="BE190">
        <v>8.3000000000000004E-2</v>
      </c>
      <c r="BF190">
        <v>1.84815E-3</v>
      </c>
      <c r="BG190">
        <v>0</v>
      </c>
      <c r="BH190">
        <v>0</v>
      </c>
      <c r="BI190">
        <v>0</v>
      </c>
      <c r="BJ190">
        <v>0</v>
      </c>
      <c r="BK190">
        <v>0</v>
      </c>
      <c r="BL190" t="str">
        <f>IF(ABS(AN190*AO190*AP190/1000000000/AR190-1)&lt;0.1,"OK","NO")</f>
        <v>OK</v>
      </c>
      <c r="BN190" s="183"/>
    </row>
    <row r="191" spans="1:66" ht="25.5" x14ac:dyDescent="0.25">
      <c r="A191" s="148"/>
      <c r="B191" s="94">
        <v>187</v>
      </c>
      <c r="C191" s="43">
        <v>1136956</v>
      </c>
      <c r="D191" s="37">
        <v>1012859</v>
      </c>
      <c r="E191" s="26" t="s">
        <v>6531</v>
      </c>
      <c r="F191" s="151" t="s">
        <v>21</v>
      </c>
      <c r="G191" s="42" t="s">
        <v>41</v>
      </c>
      <c r="H191" s="46" t="s">
        <v>2635</v>
      </c>
      <c r="I191" s="25">
        <f>IFERROR(MID($D191,1,7)+0,"")</f>
        <v>1012859</v>
      </c>
      <c r="J191" s="25" t="str">
        <f>IFERROR(MID($D191,10,7)+0,"")</f>
        <v/>
      </c>
      <c r="K191" s="25" t="str">
        <f>IFERROR(MID($D191,19,7)+0,"")</f>
        <v/>
      </c>
      <c r="L191" s="25" t="str">
        <f>IFERROR(MID($D191,28,7)+0,"")</f>
        <v/>
      </c>
      <c r="M191" s="25" t="str">
        <f>IF(IFERROR(MID($Q191,1,7)+0,"")&lt;1130000,IF(INDEX(C:C,MATCH(LEFT(Q191,7)+0,I:I,0))&lt;1130000,"",INDEX(C:C,MATCH(LEFT(Q191,7)+0,I:I,0))),IFERROR(MID($Q191,1,7)+0,""))</f>
        <v/>
      </c>
      <c r="N191" s="25" t="str">
        <f>IF(IFERROR(MID($Q191,10,7)+0,"")&lt;1130000,"",IFERROR(MID($Q191,10,7)+0,""))</f>
        <v/>
      </c>
      <c r="O191" s="25" t="str">
        <f>IF(IFERROR(MID($Q191,19,7)+0,"")&lt;1130000,"",IFERROR(MID($Q191,19,7)+0,""))</f>
        <v/>
      </c>
      <c r="P191" s="25" t="str">
        <f>IF(M191="","",IF(N191="",M191,M191&amp;", "&amp;N191))</f>
        <v/>
      </c>
      <c r="Q191" s="23"/>
      <c r="R191" s="23" t="s">
        <v>22</v>
      </c>
      <c r="S191" s="35" t="s">
        <v>6526</v>
      </c>
      <c r="T191" s="34" t="s">
        <v>24</v>
      </c>
      <c r="U191" s="185">
        <v>29</v>
      </c>
      <c r="V191" s="188">
        <v>31</v>
      </c>
      <c r="W191" s="189">
        <v>32</v>
      </c>
      <c r="X191" s="31">
        <v>35</v>
      </c>
      <c r="Y191" s="90">
        <f>IFERROR(ROUND(X191/W191-1,2),"")</f>
        <v>0.09</v>
      </c>
      <c r="Z191" s="31">
        <f>IF(OR(S191="VLD MLC components",S191="VLD MLC pipes",S191="VLD PEX components",S191="VLD PEX pipes",S191="VLD PHC components",S191="VLD PHC pipes",S191="Controls VLD"),"По запросу",X191)</f>
        <v>35</v>
      </c>
      <c r="AA191" s="63">
        <f>ROUND(X191/1.2,3)</f>
        <v>29.167000000000002</v>
      </c>
      <c r="AB191" s="23">
        <v>26.667000000000002</v>
      </c>
      <c r="AC191" s="190">
        <f>IFERROR(ROUND(AA191/AB191-1,2),"")</f>
        <v>0.09</v>
      </c>
      <c r="AD191" s="25">
        <v>0.04</v>
      </c>
      <c r="AE191" s="25">
        <v>1.1999999999999999E-3</v>
      </c>
      <c r="AF191" s="25">
        <v>3300</v>
      </c>
      <c r="AG191" s="25" t="s">
        <v>22</v>
      </c>
      <c r="AH191" s="25">
        <v>0</v>
      </c>
      <c r="AI191" s="25">
        <v>0</v>
      </c>
      <c r="AJ191" s="22" t="s">
        <v>20</v>
      </c>
      <c r="AK191" s="42" t="s">
        <v>19</v>
      </c>
      <c r="AL191" s="25" t="s">
        <v>19</v>
      </c>
      <c r="AM191" s="25">
        <v>50</v>
      </c>
      <c r="AN191" s="25">
        <v>500</v>
      </c>
      <c r="AO191" s="25">
        <v>500</v>
      </c>
      <c r="AP191" s="25">
        <v>240</v>
      </c>
      <c r="AQ191" s="25">
        <v>2</v>
      </c>
      <c r="AR191" s="25">
        <v>0.06</v>
      </c>
      <c r="AS191" s="157" t="s">
        <v>22</v>
      </c>
      <c r="AT191" s="96"/>
      <c r="AU191" s="92" t="s">
        <v>2181</v>
      </c>
      <c r="AV191" s="91" t="s">
        <v>152</v>
      </c>
      <c r="AW191" s="92" t="s">
        <v>3606</v>
      </c>
      <c r="AX191" s="92" t="s">
        <v>48</v>
      </c>
      <c r="AY191" s="91" t="s">
        <v>152</v>
      </c>
      <c r="AZ191" s="92" t="s">
        <v>24</v>
      </c>
      <c r="BA191" s="25" t="s">
        <v>6530</v>
      </c>
      <c r="BB191" t="s">
        <v>48</v>
      </c>
      <c r="BC191" t="e">
        <v>#N/A</v>
      </c>
      <c r="BD191" t="e">
        <f>IF(Z191=BC191,"OK")</f>
        <v>#N/A</v>
      </c>
      <c r="BE191">
        <v>4.3999999999999997E-2</v>
      </c>
      <c r="BF191">
        <v>1.17E-3</v>
      </c>
      <c r="BG191">
        <v>0</v>
      </c>
      <c r="BH191">
        <v>0</v>
      </c>
      <c r="BI191">
        <v>0</v>
      </c>
      <c r="BJ191">
        <v>0</v>
      </c>
      <c r="BK191">
        <v>0</v>
      </c>
      <c r="BL191" t="str">
        <f>IF(ABS(AN191*AO191*AP191/1000000000/AR191-1)&lt;0.1,"OK","NO")</f>
        <v>OK</v>
      </c>
      <c r="BN191" s="183"/>
    </row>
    <row r="192" spans="1:66" ht="25.5" x14ac:dyDescent="0.25">
      <c r="A192" s="148"/>
      <c r="B192" s="94">
        <v>188</v>
      </c>
      <c r="C192" s="43">
        <v>1136957</v>
      </c>
      <c r="D192" s="37">
        <v>1012863</v>
      </c>
      <c r="E192" s="26" t="s">
        <v>6529</v>
      </c>
      <c r="F192" s="151" t="s">
        <v>21</v>
      </c>
      <c r="G192" s="42" t="s">
        <v>41</v>
      </c>
      <c r="H192" s="46" t="s">
        <v>2635</v>
      </c>
      <c r="I192" s="25">
        <f>IFERROR(MID($D192,1,7)+0,"")</f>
        <v>1012863</v>
      </c>
      <c r="J192" s="25" t="str">
        <f>IFERROR(MID($D192,10,7)+0,"")</f>
        <v/>
      </c>
      <c r="K192" s="25" t="str">
        <f>IFERROR(MID($D192,19,7)+0,"")</f>
        <v/>
      </c>
      <c r="L192" s="25" t="str">
        <f>IFERROR(MID($D192,28,7)+0,"")</f>
        <v/>
      </c>
      <c r="M192" s="25" t="str">
        <f>IF(IFERROR(MID($Q192,1,7)+0,"")&lt;1130000,IF(INDEX(C:C,MATCH(LEFT(Q192,7)+0,I:I,0))&lt;1130000,"",INDEX(C:C,MATCH(LEFT(Q192,7)+0,I:I,0))),IFERROR(MID($Q192,1,7)+0,""))</f>
        <v/>
      </c>
      <c r="N192" s="25" t="str">
        <f>IF(IFERROR(MID($Q192,10,7)+0,"")&lt;1130000,"",IFERROR(MID($Q192,10,7)+0,""))</f>
        <v/>
      </c>
      <c r="O192" s="25" t="str">
        <f>IF(IFERROR(MID($Q192,19,7)+0,"")&lt;1130000,"",IFERROR(MID($Q192,19,7)+0,""))</f>
        <v/>
      </c>
      <c r="P192" s="25" t="str">
        <f>IF(M192="","",IF(N192="",M192,M192&amp;", "&amp;N192))</f>
        <v/>
      </c>
      <c r="Q192" s="23"/>
      <c r="R192" s="23" t="s">
        <v>22</v>
      </c>
      <c r="S192" s="35" t="s">
        <v>6526</v>
      </c>
      <c r="T192" s="34" t="s">
        <v>24</v>
      </c>
      <c r="U192" s="185">
        <v>35</v>
      </c>
      <c r="V192" s="188">
        <v>37</v>
      </c>
      <c r="W192" s="189">
        <v>38</v>
      </c>
      <c r="X192" s="31">
        <v>42</v>
      </c>
      <c r="Y192" s="90">
        <f>IFERROR(ROUND(X192/W192-1,2),"")</f>
        <v>0.11</v>
      </c>
      <c r="Z192" s="31">
        <f>IF(OR(S192="VLD MLC components",S192="VLD MLC pipes",S192="VLD PEX components",S192="VLD PEX pipes",S192="VLD PHC components",S192="VLD PHC pipes",S192="Controls VLD"),"По запросу",X192)</f>
        <v>42</v>
      </c>
      <c r="AA192" s="63">
        <f>ROUND(X192/1.2,3)</f>
        <v>35</v>
      </c>
      <c r="AB192" s="23">
        <v>31.667000000000002</v>
      </c>
      <c r="AC192" s="190">
        <f>IFERROR(ROUND(AA192/AB192-1,2),"")</f>
        <v>0.11</v>
      </c>
      <c r="AD192" s="25">
        <v>4.4000000000000004E-2</v>
      </c>
      <c r="AE192" s="25">
        <v>1.1999999999999999E-3</v>
      </c>
      <c r="AF192" s="25">
        <v>2400</v>
      </c>
      <c r="AG192" s="25" t="s">
        <v>22</v>
      </c>
      <c r="AH192" s="25">
        <v>700</v>
      </c>
      <c r="AI192" s="25">
        <v>700</v>
      </c>
      <c r="AJ192" s="22" t="s">
        <v>20</v>
      </c>
      <c r="AK192" s="42" t="s">
        <v>19</v>
      </c>
      <c r="AL192" s="25" t="s">
        <v>19</v>
      </c>
      <c r="AM192" s="25">
        <v>50</v>
      </c>
      <c r="AN192" s="25">
        <v>500</v>
      </c>
      <c r="AO192" s="25">
        <v>500</v>
      </c>
      <c r="AP192" s="25">
        <v>240</v>
      </c>
      <c r="AQ192" s="25">
        <v>2.2000000000000002</v>
      </c>
      <c r="AR192" s="25">
        <v>0.06</v>
      </c>
      <c r="AS192" s="157">
        <v>2400</v>
      </c>
      <c r="AT192" s="96"/>
      <c r="AU192" s="92" t="s">
        <v>2181</v>
      </c>
      <c r="AV192" s="91" t="s">
        <v>152</v>
      </c>
      <c r="AW192" s="92" t="s">
        <v>3606</v>
      </c>
      <c r="AX192" s="92" t="s">
        <v>48</v>
      </c>
      <c r="AY192" s="91" t="s">
        <v>152</v>
      </c>
      <c r="AZ192" s="92" t="s">
        <v>24</v>
      </c>
      <c r="BA192" s="25" t="s">
        <v>6528</v>
      </c>
      <c r="BB192" t="s">
        <v>48</v>
      </c>
      <c r="BC192" t="e">
        <v>#N/A</v>
      </c>
      <c r="BD192" t="e">
        <f>IF(Z192=BC192,"OK")</f>
        <v>#N/A</v>
      </c>
      <c r="BE192">
        <v>0.05</v>
      </c>
      <c r="BF192">
        <v>1.5590000000000001E-3</v>
      </c>
      <c r="BG192">
        <v>0</v>
      </c>
      <c r="BH192">
        <v>0</v>
      </c>
      <c r="BI192">
        <v>0</v>
      </c>
      <c r="BJ192">
        <v>0</v>
      </c>
      <c r="BK192">
        <v>0</v>
      </c>
      <c r="BL192" t="str">
        <f>IF(ABS(AN192*AO192*AP192/1000000000/AR192-1)&lt;0.1,"OK","NO")</f>
        <v>OK</v>
      </c>
      <c r="BN192" s="183"/>
    </row>
    <row r="193" spans="1:66" ht="25.5" x14ac:dyDescent="0.25">
      <c r="A193" s="148"/>
      <c r="B193" s="94">
        <v>189</v>
      </c>
      <c r="C193" s="43">
        <v>1136958</v>
      </c>
      <c r="D193" s="37">
        <v>1012867</v>
      </c>
      <c r="E193" s="26" t="s">
        <v>6527</v>
      </c>
      <c r="F193" s="151" t="s">
        <v>21</v>
      </c>
      <c r="G193" s="42" t="s">
        <v>41</v>
      </c>
      <c r="H193" s="46" t="s">
        <v>2635</v>
      </c>
      <c r="I193" s="25">
        <f>IFERROR(MID($D193,1,7)+0,"")</f>
        <v>1012867</v>
      </c>
      <c r="J193" s="25" t="str">
        <f>IFERROR(MID($D193,10,7)+0,"")</f>
        <v/>
      </c>
      <c r="K193" s="25" t="str">
        <f>IFERROR(MID($D193,19,7)+0,"")</f>
        <v/>
      </c>
      <c r="L193" s="25" t="str">
        <f>IFERROR(MID($D193,28,7)+0,"")</f>
        <v/>
      </c>
      <c r="M193" s="25" t="str">
        <f>IF(IFERROR(MID($Q193,1,7)+0,"")&lt;1130000,IF(INDEX(C:C,MATCH(LEFT(Q193,7)+0,I:I,0))&lt;1130000,"",INDEX(C:C,MATCH(LEFT(Q193,7)+0,I:I,0))),IFERROR(MID($Q193,1,7)+0,""))</f>
        <v/>
      </c>
      <c r="N193" s="25" t="str">
        <f>IF(IFERROR(MID($Q193,10,7)+0,"")&lt;1130000,"",IFERROR(MID($Q193,10,7)+0,""))</f>
        <v/>
      </c>
      <c r="O193" s="25" t="str">
        <f>IF(IFERROR(MID($Q193,19,7)+0,"")&lt;1130000,"",IFERROR(MID($Q193,19,7)+0,""))</f>
        <v/>
      </c>
      <c r="P193" s="25" t="str">
        <f>IF(M193="","",IF(N193="",M193,M193&amp;", "&amp;N193))</f>
        <v/>
      </c>
      <c r="Q193" s="23"/>
      <c r="R193" s="23" t="s">
        <v>22</v>
      </c>
      <c r="S193" s="35" t="s">
        <v>6526</v>
      </c>
      <c r="T193" s="34" t="s">
        <v>24</v>
      </c>
      <c r="U193" s="185">
        <v>49</v>
      </c>
      <c r="V193" s="188">
        <v>52</v>
      </c>
      <c r="W193" s="189">
        <v>54</v>
      </c>
      <c r="X193" s="31">
        <v>59</v>
      </c>
      <c r="Y193" s="90">
        <f>IFERROR(ROUND(X193/W193-1,2),"")</f>
        <v>0.09</v>
      </c>
      <c r="Z193" s="31">
        <f>IF(OR(S193="VLD MLC components",S193="VLD MLC pipes",S193="VLD PEX components",S193="VLD PEX pipes",S193="VLD PHC components",S193="VLD PHC pipes",S193="Controls VLD"),"По запросу",X193)</f>
        <v>59</v>
      </c>
      <c r="AA193" s="63">
        <f>ROUND(X193/1.2,3)</f>
        <v>49.167000000000002</v>
      </c>
      <c r="AB193" s="23">
        <v>45</v>
      </c>
      <c r="AC193" s="190">
        <f>IFERROR(ROUND(AA193/AB193-1,2),"")</f>
        <v>0.09</v>
      </c>
      <c r="AD193" s="25">
        <v>6.2E-2</v>
      </c>
      <c r="AE193" s="25">
        <v>1.84512E-3</v>
      </c>
      <c r="AF193" s="25">
        <v>450</v>
      </c>
      <c r="AG193" s="25">
        <v>450</v>
      </c>
      <c r="AH193" s="25">
        <v>450</v>
      </c>
      <c r="AI193" s="25">
        <v>450</v>
      </c>
      <c r="AJ193" s="22" t="s">
        <v>20</v>
      </c>
      <c r="AK193" s="42" t="s">
        <v>19</v>
      </c>
      <c r="AL193" s="25" t="s">
        <v>19</v>
      </c>
      <c r="AM193" s="25">
        <v>50</v>
      </c>
      <c r="AN193" s="25">
        <v>620</v>
      </c>
      <c r="AO193" s="25">
        <v>620</v>
      </c>
      <c r="AP193" s="25">
        <v>240</v>
      </c>
      <c r="AQ193" s="25">
        <v>3.1</v>
      </c>
      <c r="AR193" s="25">
        <v>9.2256000000000005E-2</v>
      </c>
      <c r="AS193" s="157" t="s">
        <v>22</v>
      </c>
      <c r="AT193" s="96"/>
      <c r="AU193" s="92" t="s">
        <v>2181</v>
      </c>
      <c r="AV193" s="91" t="s">
        <v>152</v>
      </c>
      <c r="AW193" s="92" t="s">
        <v>3606</v>
      </c>
      <c r="AX193" s="92" t="s">
        <v>48</v>
      </c>
      <c r="AY193" s="91" t="s">
        <v>152</v>
      </c>
      <c r="AZ193" s="92" t="s">
        <v>24</v>
      </c>
      <c r="BA193" s="25" t="s">
        <v>6525</v>
      </c>
      <c r="BB193" t="s">
        <v>48</v>
      </c>
      <c r="BC193" t="e">
        <v>#N/A</v>
      </c>
      <c r="BD193" t="e">
        <f>IF(Z193=BC193,"OK")</f>
        <v>#N/A</v>
      </c>
      <c r="BE193">
        <v>8.3000000000000004E-2</v>
      </c>
      <c r="BF193">
        <v>1.84815E-3</v>
      </c>
      <c r="BG193">
        <v>0</v>
      </c>
      <c r="BH193">
        <v>0</v>
      </c>
      <c r="BI193">
        <v>0</v>
      </c>
      <c r="BJ193">
        <v>0</v>
      </c>
      <c r="BK193">
        <v>0</v>
      </c>
      <c r="BL193" t="str">
        <f>IF(ABS(AN193*AO193*AP193/1000000000/AR193-1)&lt;0.1,"OK","NO")</f>
        <v>OK</v>
      </c>
      <c r="BN193" s="183"/>
    </row>
    <row r="194" spans="1:66" ht="25.5" x14ac:dyDescent="0.25">
      <c r="A194" s="148"/>
      <c r="B194" s="94">
        <v>190</v>
      </c>
      <c r="C194" s="43">
        <v>1135622</v>
      </c>
      <c r="D194" s="37">
        <v>1000118</v>
      </c>
      <c r="E194" s="26" t="s">
        <v>6524</v>
      </c>
      <c r="F194" s="212" t="s">
        <v>655</v>
      </c>
      <c r="G194" s="102" t="s">
        <v>2182</v>
      </c>
      <c r="H194" s="46" t="str">
        <f>IFERROR(IFERROR(IF(SEARCH("Usystems",$E194)&gt;0,"Usystems"),IF(SEARCH("RIIFO",$E194)&gt;0,"RIIFO","Uponor")),"Uponor")</f>
        <v>Usystems</v>
      </c>
      <c r="I194" s="25">
        <f>IFERROR(MID($D194,1,7)+0,"")</f>
        <v>1000118</v>
      </c>
      <c r="J194" s="25" t="str">
        <f>IFERROR(MID($D194,10,7)+0,"")</f>
        <v/>
      </c>
      <c r="K194" s="25" t="str">
        <f>IFERROR(MID($D194,19,7)+0,"")</f>
        <v/>
      </c>
      <c r="L194" s="25" t="str">
        <f>IFERROR(MID($D194,28,7)+0,"")</f>
        <v/>
      </c>
      <c r="M194" s="25" t="str">
        <f>IF(IFERROR(MID($Q194,1,7)+0,"")&lt;1130000,IF(INDEX(C:C,MATCH(LEFT(Q194,7)+0,I:I,0))&lt;1130000,"",INDEX(C:C,MATCH(LEFT(Q194,7)+0,I:I,0))),IFERROR(MID($Q194,1,7)+0,""))</f>
        <v/>
      </c>
      <c r="N194" s="25" t="str">
        <f>IF(IFERROR(MID($Q194,10,7)+0,"")&lt;1130000,"",IFERROR(MID($Q194,10,7)+0,""))</f>
        <v/>
      </c>
      <c r="O194" s="25" t="str">
        <f>IF(IFERROR(MID($Q194,19,7)+0,"")&lt;1130000,"",IFERROR(MID($Q194,19,7)+0,""))</f>
        <v/>
      </c>
      <c r="P194" s="25" t="str">
        <f>IF(M194="","",IF(N194="",M194,M194&amp;", "&amp;N194))</f>
        <v/>
      </c>
      <c r="Q194" s="23"/>
      <c r="R194" s="23" t="s">
        <v>22</v>
      </c>
      <c r="S194" s="35" t="s">
        <v>4178</v>
      </c>
      <c r="T194" s="34" t="s">
        <v>36</v>
      </c>
      <c r="U194" s="185">
        <v>113</v>
      </c>
      <c r="V194" s="188">
        <v>113</v>
      </c>
      <c r="W194" s="189">
        <v>113</v>
      </c>
      <c r="X194" s="31">
        <v>124</v>
      </c>
      <c r="Y194" s="90">
        <f>IFERROR(ROUND(X194/W194-1,2),"")</f>
        <v>0.1</v>
      </c>
      <c r="Z194" s="31">
        <f>IF(OR(S194="VLD MLC components",S194="VLD MLC pipes",S194="VLD PEX components",S194="VLD PEX pipes",S194="VLD PHC components",S194="VLD PHC pipes",S194="Controls VLD"),"По запросу",X194)</f>
        <v>124</v>
      </c>
      <c r="AA194" s="63">
        <f>ROUND(X194/1.2,3)</f>
        <v>103.333</v>
      </c>
      <c r="AB194" s="23">
        <v>94.167000000000002</v>
      </c>
      <c r="AC194" s="190">
        <f>IFERROR(ROUND(AA194/AB194-1,2),"")</f>
        <v>0.1</v>
      </c>
      <c r="AD194" s="25">
        <v>0.03</v>
      </c>
      <c r="AE194" s="25">
        <v>4.1800000000000002E-4</v>
      </c>
      <c r="AF194" s="25">
        <v>25400</v>
      </c>
      <c r="AG194" s="25">
        <v>11790</v>
      </c>
      <c r="AH194" s="25">
        <v>7298</v>
      </c>
      <c r="AI194" s="25">
        <v>5942</v>
      </c>
      <c r="AJ194" s="25" t="s">
        <v>20</v>
      </c>
      <c r="AK194" s="22" t="s">
        <v>20</v>
      </c>
      <c r="AL194" s="25" t="s">
        <v>20</v>
      </c>
      <c r="AM194" s="25">
        <v>100</v>
      </c>
      <c r="AN194" s="25">
        <v>410</v>
      </c>
      <c r="AO194" s="25">
        <v>290</v>
      </c>
      <c r="AP194" s="25">
        <v>130</v>
      </c>
      <c r="AQ194" s="25">
        <v>3</v>
      </c>
      <c r="AR194" s="25">
        <v>1.55E-2</v>
      </c>
      <c r="AS194" s="157">
        <v>15182</v>
      </c>
      <c r="AT194" s="23">
        <v>44743</v>
      </c>
      <c r="AU194" s="92" t="s">
        <v>2181</v>
      </c>
      <c r="AV194" s="91" t="s">
        <v>152</v>
      </c>
      <c r="AW194" s="92" t="s">
        <v>152</v>
      </c>
      <c r="AX194" s="92" t="s">
        <v>152</v>
      </c>
      <c r="AY194" s="91" t="s">
        <v>152</v>
      </c>
      <c r="AZ194" s="92" t="s">
        <v>21</v>
      </c>
      <c r="BA194" s="25" t="s">
        <v>6523</v>
      </c>
      <c r="BB194" t="s">
        <v>25</v>
      </c>
      <c r="BC194">
        <v>124</v>
      </c>
      <c r="BD194" t="str">
        <f>IF(Z194=BC194,"OK")</f>
        <v>OK</v>
      </c>
      <c r="BE194">
        <v>0.04</v>
      </c>
      <c r="BF194">
        <v>4.1800000000000002E-4</v>
      </c>
      <c r="BG194">
        <v>410</v>
      </c>
      <c r="BH194">
        <v>290</v>
      </c>
      <c r="BI194">
        <v>130</v>
      </c>
      <c r="BJ194">
        <v>3</v>
      </c>
      <c r="BK194">
        <v>1.55E-2</v>
      </c>
      <c r="BL194" t="str">
        <f>IF(ABS(AN194*AO194*AP194/1000000000/AR194-1)&lt;0.1,"OK","NO")</f>
        <v>OK</v>
      </c>
      <c r="BN194" s="183"/>
    </row>
    <row r="195" spans="1:66" ht="25.5" x14ac:dyDescent="0.25">
      <c r="A195" s="148"/>
      <c r="B195" s="94">
        <v>191</v>
      </c>
      <c r="C195" s="43">
        <v>1135623</v>
      </c>
      <c r="D195" s="37">
        <v>1001229</v>
      </c>
      <c r="E195" s="26" t="s">
        <v>6522</v>
      </c>
      <c r="F195" s="212" t="s">
        <v>655</v>
      </c>
      <c r="G195" s="102" t="s">
        <v>2182</v>
      </c>
      <c r="H195" s="46" t="str">
        <f>IFERROR(IFERROR(IF(SEARCH("Usystems",$E195)&gt;0,"Usystems"),IF(SEARCH("RIIFO",$E195)&gt;0,"RIIFO","Uponor")),"Uponor")</f>
        <v>Usystems</v>
      </c>
      <c r="I195" s="25">
        <f>IFERROR(MID($D195,1,7)+0,"")</f>
        <v>1001229</v>
      </c>
      <c r="J195" s="25" t="str">
        <f>IFERROR(MID($D195,10,7)+0,"")</f>
        <v/>
      </c>
      <c r="K195" s="25" t="str">
        <f>IFERROR(MID($D195,19,7)+0,"")</f>
        <v/>
      </c>
      <c r="L195" s="25" t="str">
        <f>IFERROR(MID($D195,28,7)+0,"")</f>
        <v/>
      </c>
      <c r="M195" s="25" t="str">
        <f>IF(IFERROR(MID($Q195,1,7)+0,"")&lt;1130000,IF(INDEX(C:C,MATCH(LEFT(Q195,7)+0,I:I,0))&lt;1130000,"",INDEX(C:C,MATCH(LEFT(Q195,7)+0,I:I,0))),IFERROR(MID($Q195,1,7)+0,""))</f>
        <v/>
      </c>
      <c r="N195" s="25" t="str">
        <f>IF(IFERROR(MID($Q195,10,7)+0,"")&lt;1130000,"",IFERROR(MID($Q195,10,7)+0,""))</f>
        <v/>
      </c>
      <c r="O195" s="25" t="str">
        <f>IF(IFERROR(MID($Q195,19,7)+0,"")&lt;1130000,"",IFERROR(MID($Q195,19,7)+0,""))</f>
        <v/>
      </c>
      <c r="P195" s="25" t="str">
        <f>IF(M195="","",IF(N195="",M195,M195&amp;", "&amp;N195))</f>
        <v/>
      </c>
      <c r="Q195" s="23"/>
      <c r="R195" s="23" t="s">
        <v>22</v>
      </c>
      <c r="S195" s="35" t="s">
        <v>4178</v>
      </c>
      <c r="T195" s="34" t="s">
        <v>36</v>
      </c>
      <c r="U195" s="185">
        <v>190</v>
      </c>
      <c r="V195" s="188">
        <v>190</v>
      </c>
      <c r="W195" s="189">
        <v>190</v>
      </c>
      <c r="X195" s="31">
        <v>209</v>
      </c>
      <c r="Y195" s="90">
        <f>IFERROR(ROUND(X195/W195-1,2),"")</f>
        <v>0.1</v>
      </c>
      <c r="Z195" s="31">
        <f>IF(OR(S195="VLD MLC components",S195="VLD MLC pipes",S195="VLD PEX components",S195="VLD PEX pipes",S195="VLD PHC components",S195="VLD PHC pipes",S195="Controls VLD"),"По запросу",X195)</f>
        <v>209</v>
      </c>
      <c r="AA195" s="63">
        <f>ROUND(X195/1.2,3)</f>
        <v>174.167</v>
      </c>
      <c r="AB195" s="23">
        <v>158.333</v>
      </c>
      <c r="AC195" s="190">
        <f>IFERROR(ROUND(AA195/AB195-1,2),"")</f>
        <v>0.1</v>
      </c>
      <c r="AD195" s="25">
        <v>0.06</v>
      </c>
      <c r="AE195" s="25">
        <v>3.2299999999999999E-4</v>
      </c>
      <c r="AF195" s="25">
        <v>23602</v>
      </c>
      <c r="AG195" s="25">
        <v>5856</v>
      </c>
      <c r="AH195" s="25">
        <v>5940</v>
      </c>
      <c r="AI195" s="25">
        <v>4950</v>
      </c>
      <c r="AJ195" s="25" t="s">
        <v>20</v>
      </c>
      <c r="AK195" s="22" t="s">
        <v>20</v>
      </c>
      <c r="AL195" s="25" t="s">
        <v>20</v>
      </c>
      <c r="AM195" s="25">
        <v>50</v>
      </c>
      <c r="AN195" s="25">
        <v>400</v>
      </c>
      <c r="AO195" s="25">
        <v>290</v>
      </c>
      <c r="AP195" s="25">
        <v>130</v>
      </c>
      <c r="AQ195" s="25">
        <v>3</v>
      </c>
      <c r="AR195" s="25">
        <v>1.5100000000000001E-2</v>
      </c>
      <c r="AS195" s="157">
        <v>7960</v>
      </c>
      <c r="AT195" s="23">
        <v>44743</v>
      </c>
      <c r="AU195" s="92" t="s">
        <v>2181</v>
      </c>
      <c r="AV195" s="91" t="s">
        <v>152</v>
      </c>
      <c r="AW195" s="92" t="s">
        <v>152</v>
      </c>
      <c r="AX195" s="92" t="s">
        <v>152</v>
      </c>
      <c r="AY195" s="91" t="s">
        <v>152</v>
      </c>
      <c r="AZ195" s="92" t="s">
        <v>21</v>
      </c>
      <c r="BA195" s="25" t="s">
        <v>6521</v>
      </c>
      <c r="BB195" t="s">
        <v>25</v>
      </c>
      <c r="BC195">
        <v>209</v>
      </c>
      <c r="BD195" t="str">
        <f>IF(Z195=BC195,"OK")</f>
        <v>OK</v>
      </c>
      <c r="BE195">
        <v>0.06</v>
      </c>
      <c r="BF195">
        <v>3.2299999999999999E-4</v>
      </c>
      <c r="BG195">
        <v>400</v>
      </c>
      <c r="BH195">
        <v>290</v>
      </c>
      <c r="BI195">
        <v>130</v>
      </c>
      <c r="BJ195">
        <v>2.8</v>
      </c>
      <c r="BK195">
        <v>1.5100000000000001E-2</v>
      </c>
      <c r="BL195" t="str">
        <f>IF(ABS(AN195*AO195*AP195/1000000000/AR195-1)&lt;0.1,"OK","NO")</f>
        <v>OK</v>
      </c>
      <c r="BN195" s="183"/>
    </row>
    <row r="196" spans="1:66" ht="25.5" x14ac:dyDescent="0.25">
      <c r="A196" s="148"/>
      <c r="B196" s="94">
        <v>192</v>
      </c>
      <c r="C196" s="43">
        <v>1135624</v>
      </c>
      <c r="D196" s="37">
        <v>1001230</v>
      </c>
      <c r="E196" s="26" t="s">
        <v>6520</v>
      </c>
      <c r="F196" s="212" t="s">
        <v>655</v>
      </c>
      <c r="G196" s="102" t="s">
        <v>2182</v>
      </c>
      <c r="H196" s="46" t="str">
        <f>IFERROR(IFERROR(IF(SEARCH("Usystems",$E196)&gt;0,"Usystems"),IF(SEARCH("RIIFO",$E196)&gt;0,"RIIFO","Uponor")),"Uponor")</f>
        <v>Usystems</v>
      </c>
      <c r="I196" s="25">
        <f>IFERROR(MID($D196,1,7)+0,"")</f>
        <v>1001230</v>
      </c>
      <c r="J196" s="25" t="str">
        <f>IFERROR(MID($D196,10,7)+0,"")</f>
        <v/>
      </c>
      <c r="K196" s="25" t="str">
        <f>IFERROR(MID($D196,19,7)+0,"")</f>
        <v/>
      </c>
      <c r="L196" s="25" t="str">
        <f>IFERROR(MID($D196,28,7)+0,"")</f>
        <v/>
      </c>
      <c r="M196" s="25" t="str">
        <f>IF(IFERROR(MID($Q196,1,7)+0,"")&lt;1130000,IF(INDEX(C:C,MATCH(LEFT(Q196,7)+0,I:I,0))&lt;1130000,"",INDEX(C:C,MATCH(LEFT(Q196,7)+0,I:I,0))),IFERROR(MID($Q196,1,7)+0,""))</f>
        <v/>
      </c>
      <c r="N196" s="25" t="str">
        <f>IF(IFERROR(MID($Q196,10,7)+0,"")&lt;1130000,"",IFERROR(MID($Q196,10,7)+0,""))</f>
        <v/>
      </c>
      <c r="O196" s="25" t="str">
        <f>IF(IFERROR(MID($Q196,19,7)+0,"")&lt;1130000,"",IFERROR(MID($Q196,19,7)+0,""))</f>
        <v/>
      </c>
      <c r="P196" s="25" t="str">
        <f>IF(M196="","",IF(N196="",M196,M196&amp;", "&amp;N196))</f>
        <v/>
      </c>
      <c r="Q196" s="23"/>
      <c r="R196" s="23" t="s">
        <v>22</v>
      </c>
      <c r="S196" s="35" t="s">
        <v>4178</v>
      </c>
      <c r="T196" s="34" t="s">
        <v>36</v>
      </c>
      <c r="U196" s="185">
        <v>309</v>
      </c>
      <c r="V196" s="188">
        <v>309</v>
      </c>
      <c r="W196" s="189">
        <v>309</v>
      </c>
      <c r="X196" s="31">
        <v>340</v>
      </c>
      <c r="Y196" s="90">
        <f>IFERROR(ROUND(X196/W196-1,2),"")</f>
        <v>0.1</v>
      </c>
      <c r="Z196" s="31">
        <f>IF(OR(S196="VLD MLC components",S196="VLD MLC pipes",S196="VLD PEX components",S196="VLD PEX pipes",S196="VLD PHC components",S196="VLD PHC pipes",S196="Controls VLD"),"По запросу",X196)</f>
        <v>340</v>
      </c>
      <c r="AA196" s="63">
        <f>ROUND(X196/1.2,3)</f>
        <v>283.33300000000003</v>
      </c>
      <c r="AB196" s="23">
        <v>257.5</v>
      </c>
      <c r="AC196" s="190">
        <f>IFERROR(ROUND(AA196/AB196-1,2),"")</f>
        <v>0.1</v>
      </c>
      <c r="AD196" s="25">
        <v>0.11</v>
      </c>
      <c r="AE196" s="25">
        <v>3.8699999999999997E-4</v>
      </c>
      <c r="AF196" s="25">
        <v>4343</v>
      </c>
      <c r="AG196" s="25">
        <v>2243</v>
      </c>
      <c r="AH196" s="25">
        <v>1675</v>
      </c>
      <c r="AI196" s="25">
        <v>4900</v>
      </c>
      <c r="AJ196" s="25" t="s">
        <v>20</v>
      </c>
      <c r="AK196" s="22" t="s">
        <v>20</v>
      </c>
      <c r="AL196" s="25" t="s">
        <v>20</v>
      </c>
      <c r="AM196" s="25">
        <v>50</v>
      </c>
      <c r="AN196" s="25">
        <v>410</v>
      </c>
      <c r="AO196" s="25">
        <v>290</v>
      </c>
      <c r="AP196" s="25">
        <v>130</v>
      </c>
      <c r="AQ196" s="25">
        <v>5.5</v>
      </c>
      <c r="AR196" s="25">
        <v>1.55E-2</v>
      </c>
      <c r="AS196" s="157">
        <v>5550</v>
      </c>
      <c r="AT196" s="23">
        <v>44743</v>
      </c>
      <c r="AU196" s="92" t="s">
        <v>2181</v>
      </c>
      <c r="AV196" s="91" t="s">
        <v>152</v>
      </c>
      <c r="AW196" s="92" t="s">
        <v>152</v>
      </c>
      <c r="AX196" s="92" t="s">
        <v>152</v>
      </c>
      <c r="AY196" s="91" t="s">
        <v>152</v>
      </c>
      <c r="AZ196" s="92" t="s">
        <v>21</v>
      </c>
      <c r="BA196" s="25" t="s">
        <v>6519</v>
      </c>
      <c r="BB196" t="s">
        <v>25</v>
      </c>
      <c r="BC196">
        <v>340</v>
      </c>
      <c r="BD196" t="str">
        <f>IF(Z196=BC196,"OK")</f>
        <v>OK</v>
      </c>
      <c r="BE196">
        <v>0.106</v>
      </c>
      <c r="BF196">
        <v>3.8699999999999997E-4</v>
      </c>
      <c r="BG196">
        <v>410</v>
      </c>
      <c r="BH196">
        <v>290</v>
      </c>
      <c r="BI196">
        <v>130</v>
      </c>
      <c r="BJ196">
        <v>2.7</v>
      </c>
      <c r="BK196">
        <v>1.55E-2</v>
      </c>
      <c r="BL196" t="str">
        <f>IF(ABS(AN196*AO196*AP196/1000000000/AR196-1)&lt;0.1,"OK","NO")</f>
        <v>OK</v>
      </c>
      <c r="BN196" s="183"/>
    </row>
    <row r="197" spans="1:66" ht="25.5" x14ac:dyDescent="0.25">
      <c r="A197" s="148"/>
      <c r="B197" s="94">
        <v>193</v>
      </c>
      <c r="C197" s="43">
        <v>1136092</v>
      </c>
      <c r="D197" s="25">
        <v>1013138</v>
      </c>
      <c r="E197" s="27" t="s">
        <v>6518</v>
      </c>
      <c r="F197" s="151" t="s">
        <v>652</v>
      </c>
      <c r="G197" s="102" t="s">
        <v>2182</v>
      </c>
      <c r="H197" s="46" t="str">
        <f>IFERROR(IFERROR(IF(SEARCH("Usystems",$E197)&gt;0,"Usystems"),IF(SEARCH("RIIFO",$E197)&gt;0,"RIIFO","Uponor")),"Uponor")</f>
        <v>Usystems</v>
      </c>
      <c r="I197" s="25">
        <f>IFERROR(MID($D197,1,7)+0,"")</f>
        <v>1013138</v>
      </c>
      <c r="J197" s="25" t="str">
        <f>IFERROR(MID($D197,10,7)+0,"")</f>
        <v/>
      </c>
      <c r="K197" s="25" t="str">
        <f>IFERROR(MID($D197,19,7)+0,"")</f>
        <v/>
      </c>
      <c r="L197" s="25" t="str">
        <f>IFERROR(MID($D197,28,7)+0,"")</f>
        <v/>
      </c>
      <c r="M197" s="25" t="str">
        <f>IF(IFERROR(MID($Q197,1,7)+0,"")&lt;1130000,IF(INDEX(C:C,MATCH(LEFT(Q197,7)+0,I:I,0))&lt;1130000,"",INDEX(C:C,MATCH(LEFT(Q197,7)+0,I:I,0))),IFERROR(MID($Q197,1,7)+0,""))</f>
        <v/>
      </c>
      <c r="N197" s="25" t="str">
        <f>IF(IFERROR(MID($Q197,10,7)+0,"")&lt;1130000,"",IFERROR(MID($Q197,10,7)+0,""))</f>
        <v/>
      </c>
      <c r="O197" s="25" t="str">
        <f>IF(IFERROR(MID($Q197,19,7)+0,"")&lt;1130000,"",IFERROR(MID($Q197,19,7)+0,""))</f>
        <v/>
      </c>
      <c r="P197" s="25" t="str">
        <f>IF(M197="","",IF(N197="",M197,M197&amp;", "&amp;N197))</f>
        <v/>
      </c>
      <c r="Q197" s="23"/>
      <c r="R197" s="23" t="s">
        <v>22</v>
      </c>
      <c r="S197" s="35" t="s">
        <v>4178</v>
      </c>
      <c r="T197" s="34" t="s">
        <v>36</v>
      </c>
      <c r="U197" s="185">
        <v>13</v>
      </c>
      <c r="V197" s="188">
        <v>16</v>
      </c>
      <c r="W197" s="189">
        <v>16</v>
      </c>
      <c r="X197" s="31">
        <v>18</v>
      </c>
      <c r="Y197" s="90">
        <f>IFERROR(ROUND(X197/W197-1,2),"")</f>
        <v>0.13</v>
      </c>
      <c r="Z197" s="31">
        <f>IF(OR(S197="VLD MLC components",S197="VLD MLC pipes",S197="VLD PEX components",S197="VLD PEX pipes",S197="VLD PHC components",S197="VLD PHC pipes",S197="Controls VLD"),"По запросу",X197)</f>
        <v>18</v>
      </c>
      <c r="AA197" s="63">
        <f>ROUND(X197/1.2,3)</f>
        <v>15</v>
      </c>
      <c r="AB197" s="23">
        <v>13.333</v>
      </c>
      <c r="AC197" s="190">
        <f>IFERROR(ROUND(AA197/AB197-1,2),"")</f>
        <v>0.13</v>
      </c>
      <c r="AD197" s="25">
        <v>7.0000000000000001E-3</v>
      </c>
      <c r="AE197" s="25">
        <v>6.0000000000000002E-5</v>
      </c>
      <c r="AF197" s="25">
        <v>6540</v>
      </c>
      <c r="AG197" s="25">
        <v>12340</v>
      </c>
      <c r="AH197" s="25">
        <v>16140</v>
      </c>
      <c r="AI197" s="25">
        <v>21554</v>
      </c>
      <c r="AJ197" s="25" t="s">
        <v>20</v>
      </c>
      <c r="AK197" s="22" t="s">
        <v>20</v>
      </c>
      <c r="AL197" s="25" t="s">
        <v>20</v>
      </c>
      <c r="AM197" s="25">
        <v>200</v>
      </c>
      <c r="AN197" s="25">
        <v>359</v>
      </c>
      <c r="AO197" s="25">
        <v>324</v>
      </c>
      <c r="AP197" s="25">
        <v>115</v>
      </c>
      <c r="AQ197" s="25">
        <v>1.4000000000000001</v>
      </c>
      <c r="AR197" s="25">
        <v>1.34E-2</v>
      </c>
      <c r="AS197" s="157">
        <v>37650</v>
      </c>
      <c r="AT197" s="23" t="s">
        <v>22</v>
      </c>
      <c r="AU197" s="92" t="s">
        <v>2181</v>
      </c>
      <c r="AV197" s="91" t="s">
        <v>152</v>
      </c>
      <c r="AW197" s="92" t="s">
        <v>152</v>
      </c>
      <c r="AX197" s="92" t="s">
        <v>152</v>
      </c>
      <c r="AY197" s="91" t="s">
        <v>152</v>
      </c>
      <c r="AZ197" s="92" t="s">
        <v>21</v>
      </c>
      <c r="BA197" s="25" t="s">
        <v>6517</v>
      </c>
      <c r="BB197" t="s">
        <v>25</v>
      </c>
      <c r="BC197">
        <v>18</v>
      </c>
      <c r="BD197" t="str">
        <f>IF(Z197=BC197,"OK")</f>
        <v>OK</v>
      </c>
      <c r="BE197">
        <v>7.0000000000000001E-3</v>
      </c>
      <c r="BF197">
        <v>6.0000000000000002E-5</v>
      </c>
      <c r="BG197">
        <v>359</v>
      </c>
      <c r="BH197">
        <v>324</v>
      </c>
      <c r="BI197">
        <v>115</v>
      </c>
      <c r="BJ197">
        <v>1.41</v>
      </c>
      <c r="BK197">
        <v>1.34E-2</v>
      </c>
      <c r="BL197" t="str">
        <f>IF(ABS(AN197*AO197*AP197/1000000000/AR197-1)&lt;0.1,"OK","NO")</f>
        <v>OK</v>
      </c>
      <c r="BN197" s="183"/>
    </row>
    <row r="198" spans="1:66" ht="25.5" x14ac:dyDescent="0.25">
      <c r="A198" s="148"/>
      <c r="B198" s="94">
        <v>194</v>
      </c>
      <c r="C198" s="43">
        <v>1136093</v>
      </c>
      <c r="D198" s="25">
        <v>1013140</v>
      </c>
      <c r="E198" s="27" t="s">
        <v>6516</v>
      </c>
      <c r="F198" s="151" t="s">
        <v>655</v>
      </c>
      <c r="G198" s="102" t="s">
        <v>2182</v>
      </c>
      <c r="H198" s="46" t="str">
        <f>IFERROR(IFERROR(IF(SEARCH("Usystems",$E198)&gt;0,"Usystems"),IF(SEARCH("RIIFO",$E198)&gt;0,"RIIFO","Uponor")),"Uponor")</f>
        <v>Usystems</v>
      </c>
      <c r="I198" s="25">
        <f>IFERROR(MID($D198,1,7)+0,"")</f>
        <v>1013140</v>
      </c>
      <c r="J198" s="25" t="str">
        <f>IFERROR(MID($D198,10,7)+0,"")</f>
        <v/>
      </c>
      <c r="K198" s="25" t="str">
        <f>IFERROR(MID($D198,19,7)+0,"")</f>
        <v/>
      </c>
      <c r="L198" s="25" t="str">
        <f>IFERROR(MID($D198,28,7)+0,"")</f>
        <v/>
      </c>
      <c r="M198" s="25" t="str">
        <f>IF(IFERROR(MID($Q198,1,7)+0,"")&lt;1130000,IF(INDEX(C:C,MATCH(LEFT(Q198,7)+0,I:I,0))&lt;1130000,"",INDEX(C:C,MATCH(LEFT(Q198,7)+0,I:I,0))),IFERROR(MID($Q198,1,7)+0,""))</f>
        <v/>
      </c>
      <c r="N198" s="25" t="str">
        <f>IF(IFERROR(MID($Q198,10,7)+0,"")&lt;1130000,"",IFERROR(MID($Q198,10,7)+0,""))</f>
        <v/>
      </c>
      <c r="O198" s="25" t="str">
        <f>IF(IFERROR(MID($Q198,19,7)+0,"")&lt;1130000,"",IFERROR(MID($Q198,19,7)+0,""))</f>
        <v/>
      </c>
      <c r="P198" s="25" t="str">
        <f>IF(M198="","",IF(N198="",M198,M198&amp;", "&amp;N198))</f>
        <v/>
      </c>
      <c r="Q198" s="23"/>
      <c r="R198" s="23" t="s">
        <v>22</v>
      </c>
      <c r="S198" s="35" t="s">
        <v>4178</v>
      </c>
      <c r="T198" s="34" t="s">
        <v>36</v>
      </c>
      <c r="U198" s="185">
        <v>16</v>
      </c>
      <c r="V198" s="188">
        <v>19</v>
      </c>
      <c r="W198" s="189">
        <v>19</v>
      </c>
      <c r="X198" s="31">
        <v>21</v>
      </c>
      <c r="Y198" s="90">
        <f>IFERROR(ROUND(X198/W198-1,2),"")</f>
        <v>0.11</v>
      </c>
      <c r="Z198" s="31">
        <f>IF(OR(S198="VLD MLC components",S198="VLD MLC pipes",S198="VLD PEX components",S198="VLD PEX pipes",S198="VLD PHC components",S198="VLD PHC pipes",S198="Controls VLD"),"По запросу",X198)</f>
        <v>21</v>
      </c>
      <c r="AA198" s="63">
        <f>ROUND(X198/1.2,3)</f>
        <v>17.5</v>
      </c>
      <c r="AB198" s="23">
        <v>15.833</v>
      </c>
      <c r="AC198" s="190">
        <f>IFERROR(ROUND(AA198/AB198-1,2),"")</f>
        <v>0.11</v>
      </c>
      <c r="AD198" s="25">
        <v>0.01</v>
      </c>
      <c r="AE198" s="25">
        <v>2.1999999999999999E-5</v>
      </c>
      <c r="AF198" s="25">
        <v>41350</v>
      </c>
      <c r="AG198" s="25">
        <v>47550</v>
      </c>
      <c r="AH198" s="25">
        <v>58050</v>
      </c>
      <c r="AI198" s="25">
        <v>21250</v>
      </c>
      <c r="AJ198" s="25" t="s">
        <v>20</v>
      </c>
      <c r="AK198" s="22" t="s">
        <v>20</v>
      </c>
      <c r="AL198" s="25" t="s">
        <v>20</v>
      </c>
      <c r="AM198" s="25">
        <v>200</v>
      </c>
      <c r="AN198" s="25">
        <v>359</v>
      </c>
      <c r="AO198" s="25">
        <v>324</v>
      </c>
      <c r="AP198" s="25">
        <v>115</v>
      </c>
      <c r="AQ198" s="25">
        <v>2</v>
      </c>
      <c r="AR198" s="25">
        <v>1.34E-2</v>
      </c>
      <c r="AS198" s="157">
        <v>58250</v>
      </c>
      <c r="AT198" s="23" t="s">
        <v>22</v>
      </c>
      <c r="AU198" s="92" t="s">
        <v>2181</v>
      </c>
      <c r="AV198" s="91" t="s">
        <v>152</v>
      </c>
      <c r="AW198" s="92" t="s">
        <v>152</v>
      </c>
      <c r="AX198" s="92" t="s">
        <v>152</v>
      </c>
      <c r="AY198" s="91" t="s">
        <v>152</v>
      </c>
      <c r="AZ198" s="92" t="s">
        <v>21</v>
      </c>
      <c r="BA198" s="25" t="s">
        <v>6515</v>
      </c>
      <c r="BB198" t="s">
        <v>25</v>
      </c>
      <c r="BC198">
        <v>21</v>
      </c>
      <c r="BD198" t="str">
        <f>IF(Z198=BC198,"OK")</f>
        <v>OK</v>
      </c>
      <c r="BE198">
        <v>0.01</v>
      </c>
      <c r="BF198">
        <v>2.1999999999999999E-5</v>
      </c>
      <c r="BG198">
        <v>359</v>
      </c>
      <c r="BH198">
        <v>324</v>
      </c>
      <c r="BI198">
        <v>115</v>
      </c>
      <c r="BJ198">
        <v>1.75</v>
      </c>
      <c r="BK198">
        <v>1.34E-2</v>
      </c>
      <c r="BL198" t="str">
        <f>IF(ABS(AN198*AO198*AP198/1000000000/AR198-1)&lt;0.1,"OK","NO")</f>
        <v>OK</v>
      </c>
      <c r="BN198" s="183"/>
    </row>
    <row r="199" spans="1:66" ht="25.5" x14ac:dyDescent="0.25">
      <c r="A199" s="148"/>
      <c r="B199" s="94">
        <v>195</v>
      </c>
      <c r="C199" s="43">
        <v>1135700</v>
      </c>
      <c r="D199" s="152" t="s">
        <v>6514</v>
      </c>
      <c r="E199" s="26" t="s">
        <v>6513</v>
      </c>
      <c r="F199" s="151" t="s">
        <v>655</v>
      </c>
      <c r="G199" s="102" t="s">
        <v>2182</v>
      </c>
      <c r="H199" s="46" t="str">
        <f>IFERROR(IFERROR(IF(SEARCH("Usystems",$E199)&gt;0,"Usystems"),IF(SEARCH("RIIFO",$E199)&gt;0,"RIIFO","Uponor")),"Uponor")</f>
        <v>Usystems</v>
      </c>
      <c r="I199" s="25">
        <f>IFERROR(MID($D199,1,7)+0,"")</f>
        <v>1057453</v>
      </c>
      <c r="J199" s="25">
        <f>IFERROR(MID($D199,10,7)+0,"")</f>
        <v>1042388</v>
      </c>
      <c r="K199" s="25" t="str">
        <f>IFERROR(MID($D199,19,7)+0,"")</f>
        <v/>
      </c>
      <c r="L199" s="25" t="str">
        <f>IFERROR(MID($D199,28,7)+0,"")</f>
        <v/>
      </c>
      <c r="M199" s="25" t="str">
        <f>IF(IFERROR(MID($Q199,1,7)+0,"")&lt;1130000,IF(INDEX(C:C,MATCH(LEFT(Q199,7)+0,I:I,0))&lt;1130000,"",INDEX(C:C,MATCH(LEFT(Q199,7)+0,I:I,0))),IFERROR(MID($Q199,1,7)+0,""))</f>
        <v/>
      </c>
      <c r="N199" s="25" t="str">
        <f>IF(IFERROR(MID($Q199,10,7)+0,"")&lt;1130000,"",IFERROR(MID($Q199,10,7)+0,""))</f>
        <v/>
      </c>
      <c r="O199" s="25" t="str">
        <f>IF(IFERROR(MID($Q199,19,7)+0,"")&lt;1130000,"",IFERROR(MID($Q199,19,7)+0,""))</f>
        <v/>
      </c>
      <c r="P199" s="25" t="str">
        <f>IF(M199="","",IF(N199="",M199,M199&amp;", "&amp;N199))</f>
        <v/>
      </c>
      <c r="Q199" s="150"/>
      <c r="R199" s="23" t="s">
        <v>22</v>
      </c>
      <c r="S199" s="35" t="s">
        <v>6424</v>
      </c>
      <c r="T199" s="25" t="s">
        <v>36</v>
      </c>
      <c r="U199" s="185">
        <v>25</v>
      </c>
      <c r="V199" s="188">
        <v>27</v>
      </c>
      <c r="W199" s="189">
        <v>30</v>
      </c>
      <c r="X199" s="31">
        <v>33</v>
      </c>
      <c r="Y199" s="90">
        <f>IFERROR(ROUND(X199/W199-1,2),"")</f>
        <v>0.1</v>
      </c>
      <c r="Z199" s="31">
        <f>IF(OR(S199="VLD MLC components",S199="VLD MLC pipes",S199="VLD PEX components",S199="VLD PEX pipes",S199="VLD PHC components",S199="VLD PHC pipes",S199="Controls VLD"),"По запросу",X199)</f>
        <v>33</v>
      </c>
      <c r="AA199" s="63">
        <f>ROUND(X199/1.2,3)</f>
        <v>27.5</v>
      </c>
      <c r="AB199" s="23">
        <v>25</v>
      </c>
      <c r="AC199" s="190">
        <f>IFERROR(ROUND(AA199/AB199-1,2),"")</f>
        <v>0.1</v>
      </c>
      <c r="AD199" s="166">
        <v>2E-3</v>
      </c>
      <c r="AE199" s="25">
        <v>1.4E-5</v>
      </c>
      <c r="AF199" s="25">
        <v>345105</v>
      </c>
      <c r="AG199" s="25">
        <v>246725</v>
      </c>
      <c r="AH199" s="25">
        <v>362641</v>
      </c>
      <c r="AI199" s="25">
        <v>469846</v>
      </c>
      <c r="AJ199" s="25" t="s">
        <v>20</v>
      </c>
      <c r="AK199" s="22" t="s">
        <v>20</v>
      </c>
      <c r="AL199" s="25" t="s">
        <v>20</v>
      </c>
      <c r="AM199" s="25">
        <v>100</v>
      </c>
      <c r="AN199" s="25">
        <v>310</v>
      </c>
      <c r="AO199" s="25">
        <v>230</v>
      </c>
      <c r="AP199" s="25">
        <v>30</v>
      </c>
      <c r="AQ199" s="25">
        <v>0.28000000000000003</v>
      </c>
      <c r="AR199" s="25">
        <v>1.3124999999999999E-3</v>
      </c>
      <c r="AS199" s="157">
        <v>243210</v>
      </c>
      <c r="AT199" s="93">
        <v>44713</v>
      </c>
      <c r="AU199" s="92" t="s">
        <v>3611</v>
      </c>
      <c r="AV199" s="91" t="s">
        <v>152</v>
      </c>
      <c r="AW199" s="92" t="s">
        <v>152</v>
      </c>
      <c r="AX199" s="92" t="s">
        <v>152</v>
      </c>
      <c r="AY199" s="91" t="s">
        <v>152</v>
      </c>
      <c r="AZ199" s="92" t="s">
        <v>21</v>
      </c>
      <c r="BA199" s="25" t="s">
        <v>6512</v>
      </c>
      <c r="BB199" t="s">
        <v>25</v>
      </c>
      <c r="BC199">
        <v>33</v>
      </c>
      <c r="BD199" t="str">
        <f>IF(Z199=BC199,"OK")</f>
        <v>OK</v>
      </c>
      <c r="BE199">
        <v>3.0999999999999999E-3</v>
      </c>
      <c r="BF199">
        <v>1.2999999999999999E-5</v>
      </c>
      <c r="BG199">
        <v>180</v>
      </c>
      <c r="BH199">
        <v>240</v>
      </c>
      <c r="BI199">
        <v>30</v>
      </c>
      <c r="BJ199">
        <v>31</v>
      </c>
      <c r="BK199">
        <v>1.2749999999999999E-3</v>
      </c>
      <c r="BL199" t="str">
        <f>IF(ABS(AN199*AO199*AP199/1000000000/AR199-1)&lt;0.1,"OK","NO")</f>
        <v>NO</v>
      </c>
      <c r="BN199" s="183"/>
    </row>
    <row r="200" spans="1:66" ht="25.5" x14ac:dyDescent="0.25">
      <c r="A200" s="148"/>
      <c r="B200" s="94">
        <v>196</v>
      </c>
      <c r="C200" s="43">
        <v>1135701</v>
      </c>
      <c r="D200" s="152" t="s">
        <v>6511</v>
      </c>
      <c r="E200" s="26" t="s">
        <v>6510</v>
      </c>
      <c r="F200" s="151" t="s">
        <v>652</v>
      </c>
      <c r="G200" s="102" t="s">
        <v>2182</v>
      </c>
      <c r="H200" s="46" t="str">
        <f>IFERROR(IFERROR(IF(SEARCH("Usystems",$E200)&gt;0,"Usystems"),IF(SEARCH("RIIFO",$E200)&gt;0,"RIIFO","Uponor")),"Uponor")</f>
        <v>Usystems</v>
      </c>
      <c r="I200" s="25">
        <f>IFERROR(MID($D200,1,7)+0,"")</f>
        <v>1057454</v>
      </c>
      <c r="J200" s="25">
        <f>IFERROR(MID($D200,10,7)+0,"")</f>
        <v>1042836</v>
      </c>
      <c r="K200" s="25" t="str">
        <f>IFERROR(MID($D200,19,7)+0,"")</f>
        <v/>
      </c>
      <c r="L200" s="25" t="str">
        <f>IFERROR(MID($D200,28,7)+0,"")</f>
        <v/>
      </c>
      <c r="M200" s="25" t="str">
        <f>IF(IFERROR(MID($Q200,1,7)+0,"")&lt;1130000,IF(INDEX(C:C,MATCH(LEFT(Q200,7)+0,I:I,0))&lt;1130000,"",INDEX(C:C,MATCH(LEFT(Q200,7)+0,I:I,0))),IFERROR(MID($Q200,1,7)+0,""))</f>
        <v/>
      </c>
      <c r="N200" s="25" t="str">
        <f>IF(IFERROR(MID($Q200,10,7)+0,"")&lt;1130000,"",IFERROR(MID($Q200,10,7)+0,""))</f>
        <v/>
      </c>
      <c r="O200" s="25" t="str">
        <f>IF(IFERROR(MID($Q200,19,7)+0,"")&lt;1130000,"",IFERROR(MID($Q200,19,7)+0,""))</f>
        <v/>
      </c>
      <c r="P200" s="25" t="str">
        <f>IF(M200="","",IF(N200="",M200,M200&amp;", "&amp;N200))</f>
        <v/>
      </c>
      <c r="Q200" s="150"/>
      <c r="R200" s="23" t="s">
        <v>22</v>
      </c>
      <c r="S200" s="35" t="s">
        <v>6424</v>
      </c>
      <c r="T200" s="25" t="s">
        <v>36</v>
      </c>
      <c r="U200" s="185">
        <v>30</v>
      </c>
      <c r="V200" s="188">
        <v>32</v>
      </c>
      <c r="W200" s="189">
        <v>36</v>
      </c>
      <c r="X200" s="31">
        <v>40</v>
      </c>
      <c r="Y200" s="90">
        <f>IFERROR(ROUND(X200/W200-1,2),"")</f>
        <v>0.11</v>
      </c>
      <c r="Z200" s="31">
        <f>IF(OR(S200="VLD MLC components",S200="VLD MLC pipes",S200="VLD PEX components",S200="VLD PEX pipes",S200="VLD PHC components",S200="VLD PHC pipes",S200="Controls VLD"),"По запросу",X200)</f>
        <v>40</v>
      </c>
      <c r="AA200" s="63">
        <f>ROUND(X200/1.2,3)</f>
        <v>33.332999999999998</v>
      </c>
      <c r="AB200" s="23">
        <v>30</v>
      </c>
      <c r="AC200" s="190">
        <f>IFERROR(ROUND(AA200/AB200-1,2),"")</f>
        <v>0.11</v>
      </c>
      <c r="AD200" s="25">
        <v>4.0000000000000001E-3</v>
      </c>
      <c r="AE200" s="25">
        <v>1.5999999999999999E-5</v>
      </c>
      <c r="AF200" s="25">
        <v>231019</v>
      </c>
      <c r="AG200" s="25">
        <v>1001</v>
      </c>
      <c r="AH200" s="25">
        <v>115168</v>
      </c>
      <c r="AI200" s="25">
        <v>204372</v>
      </c>
      <c r="AJ200" s="25" t="s">
        <v>20</v>
      </c>
      <c r="AK200" s="22" t="s">
        <v>20</v>
      </c>
      <c r="AL200" s="25" t="s">
        <v>20</v>
      </c>
      <c r="AM200" s="25">
        <v>100</v>
      </c>
      <c r="AN200" s="25">
        <v>310</v>
      </c>
      <c r="AO200" s="25">
        <v>230</v>
      </c>
      <c r="AP200" s="25">
        <v>40</v>
      </c>
      <c r="AQ200" s="25">
        <v>0.5</v>
      </c>
      <c r="AR200" s="25">
        <v>2.6249999999999997E-3</v>
      </c>
      <c r="AS200" s="157">
        <v>131364</v>
      </c>
      <c r="AT200" s="93">
        <v>44713</v>
      </c>
      <c r="AU200" s="92" t="s">
        <v>3611</v>
      </c>
      <c r="AV200" s="91" t="s">
        <v>152</v>
      </c>
      <c r="AW200" s="92" t="s">
        <v>152</v>
      </c>
      <c r="AX200" s="92" t="s">
        <v>152</v>
      </c>
      <c r="AY200" s="91" t="s">
        <v>152</v>
      </c>
      <c r="AZ200" s="92" t="s">
        <v>21</v>
      </c>
      <c r="BA200" s="25" t="s">
        <v>6509</v>
      </c>
      <c r="BB200" t="s">
        <v>25</v>
      </c>
      <c r="BC200">
        <v>40</v>
      </c>
      <c r="BD200" t="str">
        <f>IF(Z200=BC200,"OK")</f>
        <v>OK</v>
      </c>
      <c r="BE200">
        <v>4.7000000000000002E-3</v>
      </c>
      <c r="BF200">
        <v>2.5999999999999998E-5</v>
      </c>
      <c r="BG200">
        <v>200</v>
      </c>
      <c r="BH200">
        <v>300</v>
      </c>
      <c r="BI200">
        <v>40</v>
      </c>
      <c r="BJ200">
        <v>0.47</v>
      </c>
      <c r="BK200">
        <v>2.5499999999999997E-3</v>
      </c>
      <c r="BL200" t="str">
        <f>IF(ABS(AN200*AO200*AP200/1000000000/AR200-1)&lt;0.1,"OK","NO")</f>
        <v>OK</v>
      </c>
      <c r="BN200" s="183"/>
    </row>
    <row r="201" spans="1:66" ht="25.5" x14ac:dyDescent="0.25">
      <c r="A201" s="148"/>
      <c r="B201" s="94">
        <v>197</v>
      </c>
      <c r="C201" s="43">
        <v>1135702</v>
      </c>
      <c r="D201" s="152" t="s">
        <v>6508</v>
      </c>
      <c r="E201" s="26" t="s">
        <v>6507</v>
      </c>
      <c r="F201" s="151" t="s">
        <v>652</v>
      </c>
      <c r="G201" s="102" t="s">
        <v>2182</v>
      </c>
      <c r="H201" s="46" t="str">
        <f>IFERROR(IFERROR(IF(SEARCH("Usystems",$E201)&gt;0,"Usystems"),IF(SEARCH("RIIFO",$E201)&gt;0,"RIIFO","Uponor")),"Uponor")</f>
        <v>Usystems</v>
      </c>
      <c r="I201" s="25">
        <f>IFERROR(MID($D201,1,7)+0,"")</f>
        <v>1057455</v>
      </c>
      <c r="J201" s="25">
        <f>IFERROR(MID($D201,10,7)+0,"")</f>
        <v>1042840</v>
      </c>
      <c r="K201" s="25" t="str">
        <f>IFERROR(MID($D201,19,7)+0,"")</f>
        <v/>
      </c>
      <c r="L201" s="25" t="str">
        <f>IFERROR(MID($D201,28,7)+0,"")</f>
        <v/>
      </c>
      <c r="M201" s="25" t="str">
        <f>IF(IFERROR(MID($Q201,1,7)+0,"")&lt;1130000,IF(INDEX(C:C,MATCH(LEFT(Q201,7)+0,I:I,0))&lt;1130000,"",INDEX(C:C,MATCH(LEFT(Q201,7)+0,I:I,0))),IFERROR(MID($Q201,1,7)+0,""))</f>
        <v/>
      </c>
      <c r="N201" s="25" t="str">
        <f>IF(IFERROR(MID($Q201,10,7)+0,"")&lt;1130000,"",IFERROR(MID($Q201,10,7)+0,""))</f>
        <v/>
      </c>
      <c r="O201" s="25" t="str">
        <f>IF(IFERROR(MID($Q201,19,7)+0,"")&lt;1130000,"",IFERROR(MID($Q201,19,7)+0,""))</f>
        <v/>
      </c>
      <c r="P201" s="25" t="str">
        <f>IF(M201="","",IF(N201="",M201,M201&amp;", "&amp;N201))</f>
        <v/>
      </c>
      <c r="Q201" s="150"/>
      <c r="R201" s="23" t="s">
        <v>22</v>
      </c>
      <c r="S201" s="35" t="s">
        <v>6424</v>
      </c>
      <c r="T201" s="25" t="s">
        <v>36</v>
      </c>
      <c r="U201" s="185">
        <v>49</v>
      </c>
      <c r="V201" s="188">
        <v>52</v>
      </c>
      <c r="W201" s="189">
        <v>58</v>
      </c>
      <c r="X201" s="31">
        <v>64</v>
      </c>
      <c r="Y201" s="90">
        <f>IFERROR(ROUND(X201/W201-1,2),"")</f>
        <v>0.1</v>
      </c>
      <c r="Z201" s="31">
        <f>IF(OR(S201="VLD MLC components",S201="VLD MLC pipes",S201="VLD PEX components",S201="VLD PEX pipes",S201="VLD PHC components",S201="VLD PHC pipes",S201="Controls VLD"),"По запросу",X201)</f>
        <v>64</v>
      </c>
      <c r="AA201" s="63">
        <f>ROUND(X201/1.2,3)</f>
        <v>53.332999999999998</v>
      </c>
      <c r="AB201" s="23">
        <v>48.332999999999998</v>
      </c>
      <c r="AC201" s="190">
        <f>IFERROR(ROUND(AA201/AB201-1,2),"")</f>
        <v>0.1</v>
      </c>
      <c r="AD201" s="25">
        <v>7.0000000000000001E-3</v>
      </c>
      <c r="AE201" s="25">
        <v>2.9E-5</v>
      </c>
      <c r="AF201" s="25">
        <v>86850</v>
      </c>
      <c r="AG201" s="25">
        <v>36300</v>
      </c>
      <c r="AH201" s="25">
        <v>46998</v>
      </c>
      <c r="AI201" s="25">
        <v>78298</v>
      </c>
      <c r="AJ201" s="25" t="s">
        <v>20</v>
      </c>
      <c r="AK201" s="22" t="s">
        <v>20</v>
      </c>
      <c r="AL201" s="25" t="s">
        <v>20</v>
      </c>
      <c r="AM201" s="25">
        <v>300</v>
      </c>
      <c r="AN201" s="25">
        <v>300</v>
      </c>
      <c r="AO201" s="25">
        <v>250</v>
      </c>
      <c r="AP201" s="25">
        <v>175</v>
      </c>
      <c r="AQ201" s="25">
        <v>2.37</v>
      </c>
      <c r="AR201" s="25">
        <v>1.3125E-2</v>
      </c>
      <c r="AS201" s="157">
        <v>32062</v>
      </c>
      <c r="AT201" s="93">
        <v>44713</v>
      </c>
      <c r="AU201" s="92" t="s">
        <v>3611</v>
      </c>
      <c r="AV201" s="91" t="s">
        <v>152</v>
      </c>
      <c r="AW201" s="92" t="s">
        <v>152</v>
      </c>
      <c r="AX201" s="92" t="s">
        <v>152</v>
      </c>
      <c r="AY201" s="91" t="s">
        <v>152</v>
      </c>
      <c r="AZ201" s="92" t="s">
        <v>21</v>
      </c>
      <c r="BA201" s="25" t="s">
        <v>6506</v>
      </c>
      <c r="BB201" t="s">
        <v>25</v>
      </c>
      <c r="BC201">
        <v>64</v>
      </c>
      <c r="BD201" t="str">
        <f>IF(Z201=BC201,"OK")</f>
        <v>OK</v>
      </c>
      <c r="BE201">
        <v>7.7000000000000002E-3</v>
      </c>
      <c r="BF201">
        <v>4.3000000000000002E-5</v>
      </c>
      <c r="BG201">
        <v>200</v>
      </c>
      <c r="BH201">
        <v>300</v>
      </c>
      <c r="BI201">
        <v>40</v>
      </c>
      <c r="BJ201">
        <v>0.38500000000000001</v>
      </c>
      <c r="BK201">
        <v>2.1249999999999997E-3</v>
      </c>
      <c r="BL201" t="str">
        <f>IF(ABS(AN201*AO201*AP201/1000000000/AR201-1)&lt;0.1,"OK","NO")</f>
        <v>OK</v>
      </c>
      <c r="BN201" s="183"/>
    </row>
    <row r="202" spans="1:66" ht="25.5" x14ac:dyDescent="0.25">
      <c r="A202" s="148"/>
      <c r="B202" s="94">
        <v>198</v>
      </c>
      <c r="C202" s="43">
        <v>1135703</v>
      </c>
      <c r="D202" s="152" t="s">
        <v>6505</v>
      </c>
      <c r="E202" s="26" t="s">
        <v>6504</v>
      </c>
      <c r="F202" s="151" t="s">
        <v>652</v>
      </c>
      <c r="G202" s="102" t="s">
        <v>2182</v>
      </c>
      <c r="H202" s="46" t="str">
        <f>IFERROR(IFERROR(IF(SEARCH("Usystems",$E202)&gt;0,"Usystems"),IF(SEARCH("RIIFO",$E202)&gt;0,"RIIFO","Uponor")),"Uponor")</f>
        <v>Usystems</v>
      </c>
      <c r="I202" s="25">
        <f>IFERROR(MID($D202,1,7)+0,"")</f>
        <v>1057456</v>
      </c>
      <c r="J202" s="25">
        <f>IFERROR(MID($D202,10,7)+0,"")</f>
        <v>1044993</v>
      </c>
      <c r="K202" s="25" t="str">
        <f>IFERROR(MID($D202,19,7)+0,"")</f>
        <v/>
      </c>
      <c r="L202" s="25" t="str">
        <f>IFERROR(MID($D202,28,7)+0,"")</f>
        <v/>
      </c>
      <c r="M202" s="25" t="str">
        <f>IF(IFERROR(MID($Q202,1,7)+0,"")&lt;1130000,IF(INDEX(C:C,MATCH(LEFT(Q202,7)+0,I:I,0))&lt;1130000,"",INDEX(C:C,MATCH(LEFT(Q202,7)+0,I:I,0))),IFERROR(MID($Q202,1,7)+0,""))</f>
        <v/>
      </c>
      <c r="N202" s="25" t="str">
        <f>IF(IFERROR(MID($Q202,10,7)+0,"")&lt;1130000,"",IFERROR(MID($Q202,10,7)+0,""))</f>
        <v/>
      </c>
      <c r="O202" s="25" t="str">
        <f>IF(IFERROR(MID($Q202,19,7)+0,"")&lt;1130000,"",IFERROR(MID($Q202,19,7)+0,""))</f>
        <v/>
      </c>
      <c r="P202" s="25" t="str">
        <f>IF(M202="","",IF(N202="",M202,M202&amp;", "&amp;N202))</f>
        <v/>
      </c>
      <c r="Q202" s="150"/>
      <c r="R202" s="23" t="s">
        <v>22</v>
      </c>
      <c r="S202" s="35" t="s">
        <v>6424</v>
      </c>
      <c r="T202" s="25" t="s">
        <v>36</v>
      </c>
      <c r="U202" s="185">
        <v>66</v>
      </c>
      <c r="V202" s="188">
        <v>71</v>
      </c>
      <c r="W202" s="189">
        <v>80</v>
      </c>
      <c r="X202" s="31">
        <v>88</v>
      </c>
      <c r="Y202" s="90">
        <f>IFERROR(ROUND(X202/W202-1,2),"")</f>
        <v>0.1</v>
      </c>
      <c r="Z202" s="31">
        <f>IF(OR(S202="VLD MLC components",S202="VLD MLC pipes",S202="VLD PEX components",S202="VLD PEX pipes",S202="VLD PHC components",S202="VLD PHC pipes",S202="Controls VLD"),"По запросу",X202)</f>
        <v>88</v>
      </c>
      <c r="AA202" s="63">
        <f>ROUND(X202/1.2,3)</f>
        <v>73.332999999999998</v>
      </c>
      <c r="AB202" s="23">
        <v>66.667000000000002</v>
      </c>
      <c r="AC202" s="190">
        <f>IFERROR(ROUND(AA202/AB202-1,2),"")</f>
        <v>0.1</v>
      </c>
      <c r="AD202" s="25">
        <v>0.01</v>
      </c>
      <c r="AE202" s="25">
        <v>5.5999999999999999E-5</v>
      </c>
      <c r="AF202" s="25">
        <v>77550</v>
      </c>
      <c r="AG202" s="25">
        <v>27778</v>
      </c>
      <c r="AH202" s="25">
        <v>36270</v>
      </c>
      <c r="AI202" s="25">
        <v>12434</v>
      </c>
      <c r="AJ202" s="25" t="s">
        <v>20</v>
      </c>
      <c r="AK202" s="22" t="s">
        <v>20</v>
      </c>
      <c r="AL202" s="25" t="s">
        <v>20</v>
      </c>
      <c r="AM202" s="25">
        <v>160</v>
      </c>
      <c r="AN202" s="25">
        <v>300</v>
      </c>
      <c r="AO202" s="25">
        <v>250</v>
      </c>
      <c r="AP202" s="25">
        <v>175</v>
      </c>
      <c r="AQ202" s="25">
        <v>2.1920000000000002</v>
      </c>
      <c r="AR202" s="25">
        <v>1.3125E-2</v>
      </c>
      <c r="AS202" s="157">
        <v>120</v>
      </c>
      <c r="AT202" s="93">
        <v>44713</v>
      </c>
      <c r="AU202" s="92" t="s">
        <v>3611</v>
      </c>
      <c r="AV202" s="91" t="s">
        <v>152</v>
      </c>
      <c r="AW202" s="92" t="s">
        <v>152</v>
      </c>
      <c r="AX202" s="92" t="s">
        <v>152</v>
      </c>
      <c r="AY202" s="91" t="s">
        <v>152</v>
      </c>
      <c r="AZ202" s="92" t="s">
        <v>21</v>
      </c>
      <c r="BA202" s="25" t="s">
        <v>6503</v>
      </c>
      <c r="BB202" t="s">
        <v>25</v>
      </c>
      <c r="BC202">
        <v>88</v>
      </c>
      <c r="BD202" t="str">
        <f>IF(Z202=BC202,"OK")</f>
        <v>OK</v>
      </c>
      <c r="BE202">
        <v>1.2199999999999999E-2</v>
      </c>
      <c r="BF202">
        <v>8.0000000000000007E-5</v>
      </c>
      <c r="BG202">
        <v>200</v>
      </c>
      <c r="BH202">
        <v>300</v>
      </c>
      <c r="BI202">
        <v>30</v>
      </c>
      <c r="BJ202">
        <v>0.24399999999999999</v>
      </c>
      <c r="BK202">
        <v>1.5937499999999999E-3</v>
      </c>
      <c r="BL202" t="str">
        <f>IF(ABS(AN202*AO202*AP202/1000000000/AR202-1)&lt;0.1,"OK","NO")</f>
        <v>OK</v>
      </c>
      <c r="BN202" s="183"/>
    </row>
    <row r="203" spans="1:66" ht="25.5" x14ac:dyDescent="0.25">
      <c r="A203" s="148"/>
      <c r="B203" s="94">
        <v>199</v>
      </c>
      <c r="C203" s="43">
        <v>1135704</v>
      </c>
      <c r="D203" s="24">
        <v>1045464</v>
      </c>
      <c r="E203" s="26" t="s">
        <v>6502</v>
      </c>
      <c r="F203" s="151" t="s">
        <v>655</v>
      </c>
      <c r="G203" s="102" t="s">
        <v>2182</v>
      </c>
      <c r="H203" s="46" t="str">
        <f>IFERROR(IFERROR(IF(SEARCH("Usystems",$E203)&gt;0,"Usystems"),IF(SEARCH("RIIFO",$E203)&gt;0,"RIIFO","Uponor")),"Uponor")</f>
        <v>Usystems</v>
      </c>
      <c r="I203" s="25">
        <f>IFERROR(MID($D203,1,7)+0,"")</f>
        <v>1045464</v>
      </c>
      <c r="J203" s="25" t="str">
        <f>IFERROR(MID($D203,10,7)+0,"")</f>
        <v/>
      </c>
      <c r="K203" s="25" t="str">
        <f>IFERROR(MID($D203,19,7)+0,"")</f>
        <v/>
      </c>
      <c r="L203" s="25" t="str">
        <f>IFERROR(MID($D203,28,7)+0,"")</f>
        <v/>
      </c>
      <c r="M203" s="25" t="str">
        <f>IF(IFERROR(MID($Q203,1,7)+0,"")&lt;1130000,IF(INDEX(C:C,MATCH(LEFT(Q203,7)+0,I:I,0))&lt;1130000,"",INDEX(C:C,MATCH(LEFT(Q203,7)+0,I:I,0))),IFERROR(MID($Q203,1,7)+0,""))</f>
        <v/>
      </c>
      <c r="N203" s="25" t="str">
        <f>IF(IFERROR(MID($Q203,10,7)+0,"")&lt;1130000,"",IFERROR(MID($Q203,10,7)+0,""))</f>
        <v/>
      </c>
      <c r="O203" s="25" t="str">
        <f>IF(IFERROR(MID($Q203,19,7)+0,"")&lt;1130000,"",IFERROR(MID($Q203,19,7)+0,""))</f>
        <v/>
      </c>
      <c r="P203" s="25" t="str">
        <f>IF(M203="","",IF(N203="",M203,M203&amp;", "&amp;N203))</f>
        <v/>
      </c>
      <c r="Q203" s="150"/>
      <c r="R203" s="23" t="s">
        <v>22</v>
      </c>
      <c r="S203" s="35" t="s">
        <v>6424</v>
      </c>
      <c r="T203" s="25" t="s">
        <v>36</v>
      </c>
      <c r="U203" s="185">
        <v>156</v>
      </c>
      <c r="V203" s="188">
        <v>167</v>
      </c>
      <c r="W203" s="189">
        <v>187</v>
      </c>
      <c r="X203" s="31">
        <v>206</v>
      </c>
      <c r="Y203" s="90">
        <f>IFERROR(ROUND(X203/W203-1,2),"")</f>
        <v>0.1</v>
      </c>
      <c r="Z203" s="31">
        <f>IF(OR(S203="VLD MLC components",S203="VLD MLC pipes",S203="VLD PEX components",S203="VLD PEX pipes",S203="VLD PHC components",S203="VLD PHC pipes",S203="Controls VLD"),"По запросу",X203)</f>
        <v>206</v>
      </c>
      <c r="AA203" s="63">
        <f>ROUND(X203/1.2,3)</f>
        <v>171.667</v>
      </c>
      <c r="AB203" s="23">
        <v>155.833</v>
      </c>
      <c r="AC203" s="190">
        <f>IFERROR(ROUND(AA203/AB203-1,2),"")</f>
        <v>0.1</v>
      </c>
      <c r="AD203" s="25">
        <v>0.03</v>
      </c>
      <c r="AE203" s="25">
        <v>1.6899999999999999E-4</v>
      </c>
      <c r="AF203" s="25">
        <v>7280</v>
      </c>
      <c r="AG203" s="25">
        <v>0</v>
      </c>
      <c r="AH203" s="25">
        <v>3816</v>
      </c>
      <c r="AI203" s="25">
        <v>2376</v>
      </c>
      <c r="AJ203" s="25" t="s">
        <v>20</v>
      </c>
      <c r="AK203" s="22" t="s">
        <v>20</v>
      </c>
      <c r="AL203" s="25" t="s">
        <v>20</v>
      </c>
      <c r="AM203" s="25">
        <v>80</v>
      </c>
      <c r="AN203" s="25">
        <v>300</v>
      </c>
      <c r="AO203" s="25">
        <v>250</v>
      </c>
      <c r="AP203" s="25">
        <v>175</v>
      </c>
      <c r="AQ203" s="25">
        <v>1.94</v>
      </c>
      <c r="AR203" s="25">
        <v>1.3125E-2</v>
      </c>
      <c r="AS203" s="157">
        <v>2960</v>
      </c>
      <c r="AT203" s="93">
        <v>44713</v>
      </c>
      <c r="AU203" s="92" t="s">
        <v>3611</v>
      </c>
      <c r="AV203" s="91" t="s">
        <v>152</v>
      </c>
      <c r="AW203" s="92" t="s">
        <v>152</v>
      </c>
      <c r="AX203" s="92" t="s">
        <v>152</v>
      </c>
      <c r="AY203" s="91" t="s">
        <v>152</v>
      </c>
      <c r="AZ203" s="92" t="s">
        <v>21</v>
      </c>
      <c r="BA203" s="25" t="s">
        <v>4100</v>
      </c>
      <c r="BB203" t="s">
        <v>25</v>
      </c>
      <c r="BC203">
        <v>206</v>
      </c>
      <c r="BD203" t="str">
        <f>IF(Z203=BC203,"OK")</f>
        <v>OK</v>
      </c>
      <c r="BE203">
        <v>1.9899999999999998E-2</v>
      </c>
      <c r="BF203">
        <v>1.5899999999999999E-4</v>
      </c>
      <c r="BG203">
        <v>230</v>
      </c>
      <c r="BH203">
        <v>320</v>
      </c>
      <c r="BI203">
        <v>40</v>
      </c>
      <c r="BJ203">
        <v>0.39800000000000002</v>
      </c>
      <c r="BK203">
        <v>3.1874999999999998E-3</v>
      </c>
      <c r="BL203" t="str">
        <f>IF(ABS(AN203*AO203*AP203/1000000000/AR203-1)&lt;0.1,"OK","NO")</f>
        <v>OK</v>
      </c>
      <c r="BN203" s="183"/>
    </row>
    <row r="204" spans="1:66" ht="25.5" x14ac:dyDescent="0.25">
      <c r="A204" s="148"/>
      <c r="B204" s="94">
        <v>200</v>
      </c>
      <c r="C204" s="43">
        <v>1135705</v>
      </c>
      <c r="D204" s="24">
        <v>1008679</v>
      </c>
      <c r="E204" s="26" t="s">
        <v>6501</v>
      </c>
      <c r="F204" s="151" t="s">
        <v>655</v>
      </c>
      <c r="G204" s="102" t="s">
        <v>2182</v>
      </c>
      <c r="H204" s="46" t="str">
        <f>IFERROR(IFERROR(IF(SEARCH("Usystems",$E204)&gt;0,"Usystems"),IF(SEARCH("RIIFO",$E204)&gt;0,"RIIFO","Uponor")),"Uponor")</f>
        <v>Usystems</v>
      </c>
      <c r="I204" s="25">
        <f>IFERROR(MID($D204,1,7)+0,"")</f>
        <v>1008679</v>
      </c>
      <c r="J204" s="25" t="str">
        <f>IFERROR(MID($D204,10,7)+0,"")</f>
        <v/>
      </c>
      <c r="K204" s="25" t="str">
        <f>IFERROR(MID($D204,19,7)+0,"")</f>
        <v/>
      </c>
      <c r="L204" s="25" t="str">
        <f>IFERROR(MID($D204,28,7)+0,"")</f>
        <v/>
      </c>
      <c r="M204" s="25" t="str">
        <f>IF(IFERROR(MID($Q204,1,7)+0,"")&lt;1130000,IF(INDEX(C:C,MATCH(LEFT(Q204,7)+0,I:I,0))&lt;1130000,"",INDEX(C:C,MATCH(LEFT(Q204,7)+0,I:I,0))),IFERROR(MID($Q204,1,7)+0,""))</f>
        <v/>
      </c>
      <c r="N204" s="25" t="str">
        <f>IF(IFERROR(MID($Q204,10,7)+0,"")&lt;1130000,"",IFERROR(MID($Q204,10,7)+0,""))</f>
        <v/>
      </c>
      <c r="O204" s="25" t="str">
        <f>IF(IFERROR(MID($Q204,19,7)+0,"")&lt;1130000,"",IFERROR(MID($Q204,19,7)+0,""))</f>
        <v/>
      </c>
      <c r="P204" s="25" t="str">
        <f>IF(M204="","",IF(N204="",M204,M204&amp;", "&amp;N204))</f>
        <v/>
      </c>
      <c r="Q204" s="150"/>
      <c r="R204" s="23" t="s">
        <v>22</v>
      </c>
      <c r="S204" s="35" t="s">
        <v>6424</v>
      </c>
      <c r="T204" s="25" t="s">
        <v>36</v>
      </c>
      <c r="U204" s="185">
        <v>128</v>
      </c>
      <c r="V204" s="188">
        <v>137</v>
      </c>
      <c r="W204" s="189">
        <v>153</v>
      </c>
      <c r="X204" s="31">
        <v>168</v>
      </c>
      <c r="Y204" s="90">
        <f>IFERROR(ROUND(X204/W204-1,2),"")</f>
        <v>0.1</v>
      </c>
      <c r="Z204" s="31">
        <f>IF(OR(S204="VLD MLC components",S204="VLD MLC pipes",S204="VLD PEX components",S204="VLD PEX pipes",S204="VLD PHC components",S204="VLD PHC pipes",S204="Controls VLD"),"По запросу",X204)</f>
        <v>168</v>
      </c>
      <c r="AA204" s="63">
        <f>ROUND(X204/1.2,3)</f>
        <v>140</v>
      </c>
      <c r="AB204" s="23">
        <v>127.5</v>
      </c>
      <c r="AC204" s="190">
        <f>IFERROR(ROUND(AA204/AB204-1,2),"")</f>
        <v>0.1</v>
      </c>
      <c r="AD204" s="25">
        <v>6.3E-3</v>
      </c>
      <c r="AE204" s="25">
        <v>1.95E-5</v>
      </c>
      <c r="AF204" s="25">
        <v>53268</v>
      </c>
      <c r="AG204" s="25">
        <v>10758</v>
      </c>
      <c r="AH204" s="25">
        <v>64824</v>
      </c>
      <c r="AI204" s="25">
        <v>86742</v>
      </c>
      <c r="AJ204" s="25" t="s">
        <v>20</v>
      </c>
      <c r="AK204" s="22" t="s">
        <v>20</v>
      </c>
      <c r="AL204" s="25" t="s">
        <v>20</v>
      </c>
      <c r="AM204" s="25">
        <v>50</v>
      </c>
      <c r="AN204" s="25">
        <v>200</v>
      </c>
      <c r="AO204" s="25">
        <v>280</v>
      </c>
      <c r="AP204" s="25">
        <v>20</v>
      </c>
      <c r="AQ204" s="25">
        <v>0.315</v>
      </c>
      <c r="AR204" s="25">
        <v>1.2750000000000001E-3</v>
      </c>
      <c r="AS204" s="157">
        <v>84780</v>
      </c>
      <c r="AT204" s="93">
        <v>44713</v>
      </c>
      <c r="AU204" s="92" t="s">
        <v>3611</v>
      </c>
      <c r="AV204" s="91" t="s">
        <v>152</v>
      </c>
      <c r="AW204" s="92" t="s">
        <v>152</v>
      </c>
      <c r="AX204" s="92" t="s">
        <v>152</v>
      </c>
      <c r="AY204" s="91" t="s">
        <v>152</v>
      </c>
      <c r="AZ204" s="92" t="s">
        <v>21</v>
      </c>
      <c r="BA204" s="25" t="s">
        <v>6500</v>
      </c>
      <c r="BB204" t="s">
        <v>25</v>
      </c>
      <c r="BC204">
        <v>168</v>
      </c>
      <c r="BD204" t="str">
        <f>IF(Z204=BC204,"OK")</f>
        <v>OK</v>
      </c>
      <c r="BE204">
        <v>6.3E-3</v>
      </c>
      <c r="BF204">
        <v>2.3E-5</v>
      </c>
      <c r="BG204">
        <v>200</v>
      </c>
      <c r="BH204">
        <v>280</v>
      </c>
      <c r="BI204">
        <v>20</v>
      </c>
      <c r="BJ204">
        <v>0.315</v>
      </c>
      <c r="BK204">
        <v>1.1249999999999999E-3</v>
      </c>
      <c r="BL204" t="str">
        <f>IF(ABS(AN204*AO204*AP204/1000000000/AR204-1)&lt;0.1,"OK","NO")</f>
        <v>NO</v>
      </c>
      <c r="BN204" s="183"/>
    </row>
    <row r="205" spans="1:66" ht="25.5" x14ac:dyDescent="0.25">
      <c r="A205" s="148"/>
      <c r="B205" s="94">
        <v>201</v>
      </c>
      <c r="C205" s="43">
        <v>1135706</v>
      </c>
      <c r="D205" s="24">
        <v>1008680</v>
      </c>
      <c r="E205" s="26" t="s">
        <v>6499</v>
      </c>
      <c r="F205" s="151" t="s">
        <v>655</v>
      </c>
      <c r="G205" s="102" t="s">
        <v>2182</v>
      </c>
      <c r="H205" s="46" t="str">
        <f>IFERROR(IFERROR(IF(SEARCH("Usystems",$E205)&gt;0,"Usystems"),IF(SEARCH("RIIFO",$E205)&gt;0,"RIIFO","Uponor")),"Uponor")</f>
        <v>Usystems</v>
      </c>
      <c r="I205" s="25">
        <f>IFERROR(MID($D205,1,7)+0,"")</f>
        <v>1008680</v>
      </c>
      <c r="J205" s="25" t="str">
        <f>IFERROR(MID($D205,10,7)+0,"")</f>
        <v/>
      </c>
      <c r="K205" s="25" t="str">
        <f>IFERROR(MID($D205,19,7)+0,"")</f>
        <v/>
      </c>
      <c r="L205" s="25" t="str">
        <f>IFERROR(MID($D205,28,7)+0,"")</f>
        <v/>
      </c>
      <c r="M205" s="25" t="str">
        <f>IF(IFERROR(MID($Q205,1,7)+0,"")&lt;1130000,IF(INDEX(C:C,MATCH(LEFT(Q205,7)+0,I:I,0))&lt;1130000,"",INDEX(C:C,MATCH(LEFT(Q205,7)+0,I:I,0))),IFERROR(MID($Q205,1,7)+0,""))</f>
        <v/>
      </c>
      <c r="N205" s="25" t="str">
        <f>IF(IFERROR(MID($Q205,10,7)+0,"")&lt;1130000,"",IFERROR(MID($Q205,10,7)+0,""))</f>
        <v/>
      </c>
      <c r="O205" s="25" t="str">
        <f>IF(IFERROR(MID($Q205,19,7)+0,"")&lt;1130000,"",IFERROR(MID($Q205,19,7)+0,""))</f>
        <v/>
      </c>
      <c r="P205" s="25" t="str">
        <f>IF(M205="","",IF(N205="",M205,M205&amp;", "&amp;N205))</f>
        <v/>
      </c>
      <c r="Q205" s="150"/>
      <c r="R205" s="23" t="s">
        <v>22</v>
      </c>
      <c r="S205" s="35" t="s">
        <v>6424</v>
      </c>
      <c r="T205" s="25" t="s">
        <v>36</v>
      </c>
      <c r="U205" s="185">
        <v>232</v>
      </c>
      <c r="V205" s="188">
        <v>248</v>
      </c>
      <c r="W205" s="189">
        <v>278</v>
      </c>
      <c r="X205" s="31">
        <v>306</v>
      </c>
      <c r="Y205" s="90">
        <f>IFERROR(ROUND(X205/W205-1,2),"")</f>
        <v>0.1</v>
      </c>
      <c r="Z205" s="31">
        <f>IF(OR(S205="VLD MLC components",S205="VLD MLC pipes",S205="VLD PEX components",S205="VLD PEX pipes",S205="VLD PHC components",S205="VLD PHC pipes",S205="Controls VLD"),"По запросу",X205)</f>
        <v>306</v>
      </c>
      <c r="AA205" s="63">
        <f>ROUND(X205/1.2,3)</f>
        <v>255</v>
      </c>
      <c r="AB205" s="23">
        <v>231.667</v>
      </c>
      <c r="AC205" s="190">
        <f>IFERROR(ROUND(AA205/AB205-1,2),"")</f>
        <v>0.1</v>
      </c>
      <c r="AD205" s="25">
        <v>1.1599999999999999E-2</v>
      </c>
      <c r="AE205" s="25">
        <v>3.8999999999999999E-5</v>
      </c>
      <c r="AF205" s="25">
        <v>25657</v>
      </c>
      <c r="AG205" s="25">
        <v>0</v>
      </c>
      <c r="AH205" s="25">
        <v>32100</v>
      </c>
      <c r="AI205" s="25">
        <v>18696</v>
      </c>
      <c r="AJ205" s="25" t="s">
        <v>20</v>
      </c>
      <c r="AK205" s="22" t="s">
        <v>20</v>
      </c>
      <c r="AL205" s="25" t="s">
        <v>20</v>
      </c>
      <c r="AM205" s="25">
        <v>50</v>
      </c>
      <c r="AN205" s="25">
        <v>230</v>
      </c>
      <c r="AO205" s="25">
        <v>320</v>
      </c>
      <c r="AP205" s="25">
        <v>30</v>
      </c>
      <c r="AQ205" s="25">
        <v>0.57999999999999996</v>
      </c>
      <c r="AR205" s="25">
        <v>2.5500000000000002E-3</v>
      </c>
      <c r="AS205" s="157">
        <v>37560</v>
      </c>
      <c r="AT205" s="93">
        <v>44713</v>
      </c>
      <c r="AU205" s="92" t="s">
        <v>3611</v>
      </c>
      <c r="AV205" s="91" t="s">
        <v>152</v>
      </c>
      <c r="AW205" s="92" t="s">
        <v>152</v>
      </c>
      <c r="AX205" s="92" t="s">
        <v>152</v>
      </c>
      <c r="AY205" s="91" t="s">
        <v>152</v>
      </c>
      <c r="AZ205" s="92" t="s">
        <v>21</v>
      </c>
      <c r="BA205" s="25" t="s">
        <v>6498</v>
      </c>
      <c r="BB205" t="s">
        <v>25</v>
      </c>
      <c r="BC205">
        <v>306</v>
      </c>
      <c r="BD205" t="str">
        <f>IF(Z205=BC205,"OK")</f>
        <v>OK</v>
      </c>
      <c r="BE205">
        <v>1.1599999999999999E-2</v>
      </c>
      <c r="BF205">
        <v>5.1E-5</v>
      </c>
      <c r="BG205">
        <v>230</v>
      </c>
      <c r="BH205">
        <v>320</v>
      </c>
      <c r="BI205">
        <v>30</v>
      </c>
      <c r="BJ205">
        <v>0.57999999999999996</v>
      </c>
      <c r="BK205">
        <v>2.5499999999999997E-3</v>
      </c>
      <c r="BL205" t="str">
        <f>IF(ABS(AN205*AO205*AP205/1000000000/AR205-1)&lt;0.1,"OK","NO")</f>
        <v>NO</v>
      </c>
      <c r="BN205" s="183"/>
    </row>
    <row r="206" spans="1:66" ht="25.5" x14ac:dyDescent="0.25">
      <c r="A206" s="148"/>
      <c r="B206" s="94">
        <v>202</v>
      </c>
      <c r="C206" s="43">
        <v>1135707</v>
      </c>
      <c r="D206" s="24">
        <v>1008681</v>
      </c>
      <c r="E206" s="26" t="s">
        <v>6497</v>
      </c>
      <c r="F206" s="151" t="s">
        <v>655</v>
      </c>
      <c r="G206" s="102" t="s">
        <v>2182</v>
      </c>
      <c r="H206" s="46" t="str">
        <f>IFERROR(IFERROR(IF(SEARCH("Usystems",$E206)&gt;0,"Usystems"),IF(SEARCH("RIIFO",$E206)&gt;0,"RIIFO","Uponor")),"Uponor")</f>
        <v>Usystems</v>
      </c>
      <c r="I206" s="25">
        <f>IFERROR(MID($D206,1,7)+0,"")</f>
        <v>1008681</v>
      </c>
      <c r="J206" s="25" t="str">
        <f>IFERROR(MID($D206,10,7)+0,"")</f>
        <v/>
      </c>
      <c r="K206" s="25" t="str">
        <f>IFERROR(MID($D206,19,7)+0,"")</f>
        <v/>
      </c>
      <c r="L206" s="25" t="str">
        <f>IFERROR(MID($D206,28,7)+0,"")</f>
        <v/>
      </c>
      <c r="M206" s="25" t="str">
        <f>IF(IFERROR(MID($Q206,1,7)+0,"")&lt;1130000,IF(INDEX(C:C,MATCH(LEFT(Q206,7)+0,I:I,0))&lt;1130000,"",INDEX(C:C,MATCH(LEFT(Q206,7)+0,I:I,0))),IFERROR(MID($Q206,1,7)+0,""))</f>
        <v/>
      </c>
      <c r="N206" s="25" t="str">
        <f>IF(IFERROR(MID($Q206,10,7)+0,"")&lt;1130000,"",IFERROR(MID($Q206,10,7)+0,""))</f>
        <v/>
      </c>
      <c r="O206" s="25" t="str">
        <f>IF(IFERROR(MID($Q206,19,7)+0,"")&lt;1130000,"",IFERROR(MID($Q206,19,7)+0,""))</f>
        <v/>
      </c>
      <c r="P206" s="25" t="str">
        <f>IF(M206="","",IF(N206="",M206,M206&amp;", "&amp;N206))</f>
        <v/>
      </c>
      <c r="Q206" s="150"/>
      <c r="R206" s="23" t="s">
        <v>22</v>
      </c>
      <c r="S206" s="35" t="s">
        <v>6424</v>
      </c>
      <c r="T206" s="25" t="s">
        <v>36</v>
      </c>
      <c r="U206" s="185">
        <v>411</v>
      </c>
      <c r="V206" s="188">
        <v>440</v>
      </c>
      <c r="W206" s="189">
        <v>493</v>
      </c>
      <c r="X206" s="31">
        <v>542</v>
      </c>
      <c r="Y206" s="90">
        <f>IFERROR(ROUND(X206/W206-1,2),"")</f>
        <v>0.1</v>
      </c>
      <c r="Z206" s="31">
        <f>IF(OR(S206="VLD MLC components",S206="VLD MLC pipes",S206="VLD PEX components",S206="VLD PEX pipes",S206="VLD PHC components",S206="VLD PHC pipes",S206="Controls VLD"),"По запросу",X206)</f>
        <v>542</v>
      </c>
      <c r="AA206" s="63">
        <f>ROUND(X206/1.2,3)</f>
        <v>451.66699999999997</v>
      </c>
      <c r="AB206" s="23">
        <v>410.83300000000003</v>
      </c>
      <c r="AC206" s="190">
        <f>IFERROR(ROUND(AA206/AB206-1,2),"")</f>
        <v>0.1</v>
      </c>
      <c r="AD206" s="25">
        <v>2.06E-2</v>
      </c>
      <c r="AE206" s="25">
        <v>6.5000000000000008E-5</v>
      </c>
      <c r="AF206" s="25">
        <v>14165</v>
      </c>
      <c r="AG206" s="25">
        <v>0</v>
      </c>
      <c r="AH206" s="25">
        <v>13506</v>
      </c>
      <c r="AI206" s="25">
        <v>8809</v>
      </c>
      <c r="AJ206" s="25" t="s">
        <v>20</v>
      </c>
      <c r="AK206" s="22" t="s">
        <v>20</v>
      </c>
      <c r="AL206" s="25" t="s">
        <v>20</v>
      </c>
      <c r="AM206" s="25">
        <v>25</v>
      </c>
      <c r="AN206" s="25">
        <v>230</v>
      </c>
      <c r="AO206" s="25">
        <v>320</v>
      </c>
      <c r="AP206" s="25">
        <v>30</v>
      </c>
      <c r="AQ206" s="25">
        <v>0.51500000000000001</v>
      </c>
      <c r="AR206" s="25">
        <v>2.4999999999999996E-3</v>
      </c>
      <c r="AS206" s="157">
        <v>17809</v>
      </c>
      <c r="AT206" s="93">
        <v>44713</v>
      </c>
      <c r="AU206" s="92" t="s">
        <v>3611</v>
      </c>
      <c r="AV206" s="91" t="s">
        <v>152</v>
      </c>
      <c r="AW206" s="92" t="s">
        <v>152</v>
      </c>
      <c r="AX206" s="92" t="s">
        <v>152</v>
      </c>
      <c r="AY206" s="91" t="s">
        <v>152</v>
      </c>
      <c r="AZ206" s="92" t="s">
        <v>21</v>
      </c>
      <c r="BA206" s="25" t="s">
        <v>6496</v>
      </c>
      <c r="BB206" t="s">
        <v>25</v>
      </c>
      <c r="BC206">
        <v>542</v>
      </c>
      <c r="BD206" t="str">
        <f>IF(Z206=BC206,"OK")</f>
        <v>OK</v>
      </c>
      <c r="BE206">
        <v>2.06E-2</v>
      </c>
      <c r="BF206">
        <v>1E-4</v>
      </c>
      <c r="BG206">
        <v>230</v>
      </c>
      <c r="BH206">
        <v>320</v>
      </c>
      <c r="BI206">
        <v>30</v>
      </c>
      <c r="BJ206">
        <v>0.51500000000000001</v>
      </c>
      <c r="BK206">
        <v>2.5000000000000001E-3</v>
      </c>
      <c r="BL206" t="str">
        <f>IF(ABS(AN206*AO206*AP206/1000000000/AR206-1)&lt;0.1,"OK","NO")</f>
        <v>NO</v>
      </c>
      <c r="BN206" s="183"/>
    </row>
    <row r="207" spans="1:66" ht="25.5" x14ac:dyDescent="0.25">
      <c r="A207" s="148"/>
      <c r="B207" s="94">
        <v>203</v>
      </c>
      <c r="C207" s="43">
        <v>1135708</v>
      </c>
      <c r="D207" s="24">
        <v>1001245</v>
      </c>
      <c r="E207" s="26" t="s">
        <v>6495</v>
      </c>
      <c r="F207" s="151" t="s">
        <v>655</v>
      </c>
      <c r="G207" s="102" t="s">
        <v>2182</v>
      </c>
      <c r="H207" s="46" t="str">
        <f>IFERROR(IFERROR(IF(SEARCH("Usystems",$E207)&gt;0,"Usystems"),IF(SEARCH("RIIFO",$E207)&gt;0,"RIIFO","Uponor")),"Uponor")</f>
        <v>Usystems</v>
      </c>
      <c r="I207" s="25">
        <f>IFERROR(MID($D207,1,7)+0,"")</f>
        <v>1001245</v>
      </c>
      <c r="J207" s="25" t="str">
        <f>IFERROR(MID($D207,10,7)+0,"")</f>
        <v/>
      </c>
      <c r="K207" s="25" t="str">
        <f>IFERROR(MID($D207,19,7)+0,"")</f>
        <v/>
      </c>
      <c r="L207" s="25" t="str">
        <f>IFERROR(MID($D207,28,7)+0,"")</f>
        <v/>
      </c>
      <c r="M207" s="25" t="str">
        <f>IF(IFERROR(MID($Q207,1,7)+0,"")&lt;1130000,IF(INDEX(C:C,MATCH(LEFT(Q207,7)+0,I:I,0))&lt;1130000,"",INDEX(C:C,MATCH(LEFT(Q207,7)+0,I:I,0))),IFERROR(MID($Q207,1,7)+0,""))</f>
        <v/>
      </c>
      <c r="N207" s="25" t="str">
        <f>IF(IFERROR(MID($Q207,10,7)+0,"")&lt;1130000,"",IFERROR(MID($Q207,10,7)+0,""))</f>
        <v/>
      </c>
      <c r="O207" s="25" t="str">
        <f>IF(IFERROR(MID($Q207,19,7)+0,"")&lt;1130000,"",IFERROR(MID($Q207,19,7)+0,""))</f>
        <v/>
      </c>
      <c r="P207" s="25" t="str">
        <f>IF(M207="","",IF(N207="",M207,M207&amp;", "&amp;N207))</f>
        <v/>
      </c>
      <c r="Q207" s="150"/>
      <c r="R207" s="23" t="s">
        <v>22</v>
      </c>
      <c r="S207" s="35" t="s">
        <v>6424</v>
      </c>
      <c r="T207" s="25" t="s">
        <v>36</v>
      </c>
      <c r="U207" s="185">
        <v>858</v>
      </c>
      <c r="V207" s="188">
        <v>918</v>
      </c>
      <c r="W207" s="189">
        <v>1028</v>
      </c>
      <c r="X207" s="31">
        <v>1131</v>
      </c>
      <c r="Y207" s="90">
        <f>IFERROR(ROUND(X207/W207-1,2),"")</f>
        <v>0.1</v>
      </c>
      <c r="Z207" s="31">
        <f>IF(OR(S207="VLD MLC components",S207="VLD MLC pipes",S207="VLD PEX components",S207="VLD PEX pipes",S207="VLD PHC components",S207="VLD PHC pipes",S207="Controls VLD"),"По запросу",X207)</f>
        <v>1131</v>
      </c>
      <c r="AA207" s="63">
        <f>ROUND(X207/1.2,3)</f>
        <v>942.5</v>
      </c>
      <c r="AB207" s="23">
        <v>856.66700000000003</v>
      </c>
      <c r="AC207" s="190">
        <f>IFERROR(ROUND(AA207/AB207-1,2),"")</f>
        <v>0.1</v>
      </c>
      <c r="AD207" s="25">
        <v>4.24E-2</v>
      </c>
      <c r="AE207" s="25">
        <v>1.6250000000000002E-4</v>
      </c>
      <c r="AF207" s="25">
        <v>11397</v>
      </c>
      <c r="AG207" s="25">
        <v>7</v>
      </c>
      <c r="AH207" s="25">
        <v>6747</v>
      </c>
      <c r="AI207" s="25">
        <v>2608</v>
      </c>
      <c r="AJ207" s="25" t="s">
        <v>20</v>
      </c>
      <c r="AK207" s="22" t="s">
        <v>20</v>
      </c>
      <c r="AL207" s="25" t="s">
        <v>20</v>
      </c>
      <c r="AM207" s="25">
        <v>10</v>
      </c>
      <c r="AN207" s="25">
        <v>200</v>
      </c>
      <c r="AO207" s="25">
        <v>300</v>
      </c>
      <c r="AP207" s="25">
        <v>40</v>
      </c>
      <c r="AQ207" s="25">
        <v>0.42399999999999999</v>
      </c>
      <c r="AR207" s="25">
        <v>2.1249999999999997E-3</v>
      </c>
      <c r="AS207" s="157">
        <v>6219</v>
      </c>
      <c r="AT207" s="93">
        <v>44713</v>
      </c>
      <c r="AU207" s="92" t="s">
        <v>3611</v>
      </c>
      <c r="AV207" s="91" t="s">
        <v>152</v>
      </c>
      <c r="AW207" s="92" t="s">
        <v>152</v>
      </c>
      <c r="AX207" s="92" t="s">
        <v>152</v>
      </c>
      <c r="AY207" s="91" t="s">
        <v>152</v>
      </c>
      <c r="AZ207" s="92" t="s">
        <v>21</v>
      </c>
      <c r="BA207" s="25" t="s">
        <v>6494</v>
      </c>
      <c r="BB207" t="s">
        <v>25</v>
      </c>
      <c r="BC207">
        <v>1131</v>
      </c>
      <c r="BD207" t="str">
        <f>IF(Z207=BC207,"OK")</f>
        <v>OK</v>
      </c>
      <c r="BE207">
        <v>4.24E-2</v>
      </c>
      <c r="BF207">
        <v>2.13E-4</v>
      </c>
      <c r="BG207">
        <v>200</v>
      </c>
      <c r="BH207">
        <v>300</v>
      </c>
      <c r="BI207">
        <v>40</v>
      </c>
      <c r="BJ207">
        <v>0.42399999999999999</v>
      </c>
      <c r="BK207">
        <v>2.1249999999999997E-3</v>
      </c>
      <c r="BL207" t="str">
        <f>IF(ABS(AN207*AO207*AP207/1000000000/AR207-1)&lt;0.1,"OK","NO")</f>
        <v>NO</v>
      </c>
      <c r="BN207" s="183"/>
    </row>
    <row r="208" spans="1:66" ht="25.5" x14ac:dyDescent="0.25">
      <c r="A208" s="148"/>
      <c r="B208" s="94">
        <v>204</v>
      </c>
      <c r="C208" s="43">
        <v>1135709</v>
      </c>
      <c r="D208" s="24">
        <v>1008683</v>
      </c>
      <c r="E208" s="26" t="s">
        <v>6493</v>
      </c>
      <c r="F208" s="151" t="s">
        <v>655</v>
      </c>
      <c r="G208" s="102" t="s">
        <v>2182</v>
      </c>
      <c r="H208" s="46" t="str">
        <f>IFERROR(IFERROR(IF(SEARCH("Usystems",$E208)&gt;0,"Usystems"),IF(SEARCH("RIIFO",$E208)&gt;0,"RIIFO","Uponor")),"Uponor")</f>
        <v>Usystems</v>
      </c>
      <c r="I208" s="25">
        <f>IFERROR(MID($D208,1,7)+0,"")</f>
        <v>1008683</v>
      </c>
      <c r="J208" s="25" t="str">
        <f>IFERROR(MID($D208,10,7)+0,"")</f>
        <v/>
      </c>
      <c r="K208" s="25" t="str">
        <f>IFERROR(MID($D208,19,7)+0,"")</f>
        <v/>
      </c>
      <c r="L208" s="25" t="str">
        <f>IFERROR(MID($D208,28,7)+0,"")</f>
        <v/>
      </c>
      <c r="M208" s="25" t="str">
        <f>IF(IFERROR(MID($Q208,1,7)+0,"")&lt;1130000,IF(INDEX(C:C,MATCH(LEFT(Q208,7)+0,I:I,0))&lt;1130000,"",INDEX(C:C,MATCH(LEFT(Q208,7)+0,I:I,0))),IFERROR(MID($Q208,1,7)+0,""))</f>
        <v/>
      </c>
      <c r="N208" s="25" t="str">
        <f>IF(IFERROR(MID($Q208,10,7)+0,"")&lt;1130000,"",IFERROR(MID($Q208,10,7)+0,""))</f>
        <v/>
      </c>
      <c r="O208" s="25" t="str">
        <f>IF(IFERROR(MID($Q208,19,7)+0,"")&lt;1130000,"",IFERROR(MID($Q208,19,7)+0,""))</f>
        <v/>
      </c>
      <c r="P208" s="25" t="str">
        <f>IF(M208="","",IF(N208="",M208,M208&amp;", "&amp;N208))</f>
        <v/>
      </c>
      <c r="Q208" s="150"/>
      <c r="R208" s="23" t="s">
        <v>22</v>
      </c>
      <c r="S208" s="35" t="s">
        <v>6424</v>
      </c>
      <c r="T208" s="25" t="s">
        <v>36</v>
      </c>
      <c r="U208" s="185">
        <v>2490</v>
      </c>
      <c r="V208" s="188">
        <v>2664</v>
      </c>
      <c r="W208" s="189">
        <v>2984</v>
      </c>
      <c r="X208" s="31">
        <v>3282</v>
      </c>
      <c r="Y208" s="90">
        <f>IFERROR(ROUND(X208/W208-1,2),"")</f>
        <v>0.1</v>
      </c>
      <c r="Z208" s="31">
        <f>IF(OR(S208="VLD MLC components",S208="VLD MLC pipes",S208="VLD PEX components",S208="VLD PEX pipes",S208="VLD PHC components",S208="VLD PHC pipes",S208="Controls VLD"),"По запросу",X208)</f>
        <v>3282</v>
      </c>
      <c r="AA208" s="63">
        <f>ROUND(X208/1.2,3)</f>
        <v>2735</v>
      </c>
      <c r="AB208" s="23">
        <v>2486.6669999999999</v>
      </c>
      <c r="AC208" s="190">
        <f>IFERROR(ROUND(AA208/AB208-1,2),"")</f>
        <v>0.1</v>
      </c>
      <c r="AD208" s="25">
        <v>0.09</v>
      </c>
      <c r="AE208" s="25">
        <v>2.7857142857142859E-4</v>
      </c>
      <c r="AF208" s="25">
        <v>1680</v>
      </c>
      <c r="AG208" s="25">
        <v>0</v>
      </c>
      <c r="AH208" s="25">
        <v>670</v>
      </c>
      <c r="AI208" s="25">
        <v>895</v>
      </c>
      <c r="AJ208" s="25" t="s">
        <v>20</v>
      </c>
      <c r="AK208" s="22" t="s">
        <v>20</v>
      </c>
      <c r="AL208" s="25" t="s">
        <v>20</v>
      </c>
      <c r="AM208" s="25">
        <v>5</v>
      </c>
      <c r="AN208" s="25">
        <v>200</v>
      </c>
      <c r="AO208" s="25">
        <v>300</v>
      </c>
      <c r="AP208" s="25">
        <v>30</v>
      </c>
      <c r="AQ208" s="25">
        <v>0.43</v>
      </c>
      <c r="AR208" s="25">
        <v>1.8214285714285715E-3</v>
      </c>
      <c r="AS208" s="157">
        <v>786</v>
      </c>
      <c r="AT208" s="93">
        <v>44713</v>
      </c>
      <c r="AU208" s="92" t="s">
        <v>3611</v>
      </c>
      <c r="AV208" s="91" t="s">
        <v>152</v>
      </c>
      <c r="AW208" s="92" t="s">
        <v>152</v>
      </c>
      <c r="AX208" s="92" t="s">
        <v>152</v>
      </c>
      <c r="AY208" s="91" t="s">
        <v>152</v>
      </c>
      <c r="AZ208" s="92" t="s">
        <v>21</v>
      </c>
      <c r="BA208" s="25" t="s">
        <v>6423</v>
      </c>
      <c r="BB208" t="s">
        <v>25</v>
      </c>
      <c r="BC208">
        <v>3282</v>
      </c>
      <c r="BD208" t="str">
        <f>IF(Z208=BC208,"OK")</f>
        <v>OK</v>
      </c>
      <c r="BE208">
        <v>8.5900000000000004E-2</v>
      </c>
      <c r="BF208">
        <v>3.6400000000000001E-4</v>
      </c>
      <c r="BG208">
        <v>200</v>
      </c>
      <c r="BH208">
        <v>300</v>
      </c>
      <c r="BI208">
        <v>30</v>
      </c>
      <c r="BJ208">
        <v>0.42949999999999999</v>
      </c>
      <c r="BK208">
        <v>1.8214285714285713E-3</v>
      </c>
      <c r="BL208" t="str">
        <f>IF(ABS(AN208*AO208*AP208/1000000000/AR208-1)&lt;0.1,"OK","NO")</f>
        <v>OK</v>
      </c>
      <c r="BN208" s="183"/>
    </row>
    <row r="209" spans="1:66" ht="25.5" x14ac:dyDescent="0.25">
      <c r="A209" s="148"/>
      <c r="B209" s="94">
        <v>205</v>
      </c>
      <c r="C209" s="43">
        <v>1135710</v>
      </c>
      <c r="D209" s="24">
        <v>1008669</v>
      </c>
      <c r="E209" s="26" t="s">
        <v>6492</v>
      </c>
      <c r="F209" s="151" t="s">
        <v>655</v>
      </c>
      <c r="G209" s="102" t="s">
        <v>2182</v>
      </c>
      <c r="H209" s="46" t="str">
        <f>IFERROR(IFERROR(IF(SEARCH("Usystems",$E209)&gt;0,"Usystems"),IF(SEARCH("RIIFO",$E209)&gt;0,"RIIFO","Uponor")),"Uponor")</f>
        <v>Usystems</v>
      </c>
      <c r="I209" s="25">
        <f>IFERROR(MID($D209,1,7)+0,"")</f>
        <v>1008669</v>
      </c>
      <c r="J209" s="25" t="str">
        <f>IFERROR(MID($D209,10,7)+0,"")</f>
        <v/>
      </c>
      <c r="K209" s="25" t="str">
        <f>IFERROR(MID($D209,19,7)+0,"")</f>
        <v/>
      </c>
      <c r="L209" s="25" t="str">
        <f>IFERROR(MID($D209,28,7)+0,"")</f>
        <v/>
      </c>
      <c r="M209" s="25" t="str">
        <f>IF(IFERROR(MID($Q209,1,7)+0,"")&lt;1130000,IF(INDEX(C:C,MATCH(LEFT(Q209,7)+0,I:I,0))&lt;1130000,"",INDEX(C:C,MATCH(LEFT(Q209,7)+0,I:I,0))),IFERROR(MID($Q209,1,7)+0,""))</f>
        <v/>
      </c>
      <c r="N209" s="25" t="str">
        <f>IF(IFERROR(MID($Q209,10,7)+0,"")&lt;1130000,"",IFERROR(MID($Q209,10,7)+0,""))</f>
        <v/>
      </c>
      <c r="O209" s="25" t="str">
        <f>IF(IFERROR(MID($Q209,19,7)+0,"")&lt;1130000,"",IFERROR(MID($Q209,19,7)+0,""))</f>
        <v/>
      </c>
      <c r="P209" s="25" t="str">
        <f>IF(M209="","",IF(N209="",M209,M209&amp;", "&amp;N209))</f>
        <v/>
      </c>
      <c r="Q209" s="150"/>
      <c r="R209" s="23" t="s">
        <v>22</v>
      </c>
      <c r="S209" s="35" t="s">
        <v>6424</v>
      </c>
      <c r="T209" s="25" t="s">
        <v>36</v>
      </c>
      <c r="U209" s="185">
        <v>96</v>
      </c>
      <c r="V209" s="188">
        <v>103</v>
      </c>
      <c r="W209" s="189">
        <v>115</v>
      </c>
      <c r="X209" s="31">
        <v>127</v>
      </c>
      <c r="Y209" s="90">
        <f>IFERROR(ROUND(X209/W209-1,2),"")</f>
        <v>0.1</v>
      </c>
      <c r="Z209" s="31">
        <f>IF(OR(S209="VLD MLC components",S209="VLD MLC pipes",S209="VLD PEX components",S209="VLD PEX pipes",S209="VLD PHC components",S209="VLD PHC pipes",S209="Controls VLD"),"По запросу",X209)</f>
        <v>127</v>
      </c>
      <c r="AA209" s="63">
        <f>ROUND(X209/1.2,3)</f>
        <v>105.833</v>
      </c>
      <c r="AB209" s="23">
        <v>95.832999999999998</v>
      </c>
      <c r="AC209" s="190">
        <f>IFERROR(ROUND(AA209/AB209-1,2),"")</f>
        <v>0.1</v>
      </c>
      <c r="AD209" s="25">
        <v>4.7999999999999996E-3</v>
      </c>
      <c r="AE209" s="25">
        <v>1.2187500000000001E-5</v>
      </c>
      <c r="AF209" s="25">
        <v>11140</v>
      </c>
      <c r="AG209" s="25">
        <v>0</v>
      </c>
      <c r="AH209" s="25">
        <v>4800</v>
      </c>
      <c r="AI209" s="25">
        <v>7850</v>
      </c>
      <c r="AJ209" s="25" t="s">
        <v>20</v>
      </c>
      <c r="AK209" s="22" t="s">
        <v>20</v>
      </c>
      <c r="AL209" s="25" t="s">
        <v>20</v>
      </c>
      <c r="AM209" s="25">
        <v>50</v>
      </c>
      <c r="AN209" s="25">
        <v>180</v>
      </c>
      <c r="AO209" s="25">
        <v>240</v>
      </c>
      <c r="AP209" s="25">
        <v>20</v>
      </c>
      <c r="AQ209" s="25">
        <v>0.24</v>
      </c>
      <c r="AR209" s="25">
        <v>7.9687499999999984E-4</v>
      </c>
      <c r="AS209" s="157">
        <v>7800</v>
      </c>
      <c r="AT209" s="93">
        <v>44713</v>
      </c>
      <c r="AU209" s="92" t="s">
        <v>3611</v>
      </c>
      <c r="AV209" s="91" t="s">
        <v>152</v>
      </c>
      <c r="AW209" s="92" t="s">
        <v>152</v>
      </c>
      <c r="AX209" s="92" t="s">
        <v>152</v>
      </c>
      <c r="AY209" s="91" t="s">
        <v>152</v>
      </c>
      <c r="AZ209" s="92" t="s">
        <v>21</v>
      </c>
      <c r="BA209" s="25" t="s">
        <v>6491</v>
      </c>
      <c r="BB209" t="s">
        <v>25</v>
      </c>
      <c r="BC209">
        <v>127</v>
      </c>
      <c r="BD209" t="str">
        <f>IF(Z209=BC209,"OK")</f>
        <v>OK</v>
      </c>
      <c r="BE209">
        <v>4.7999999999999996E-3</v>
      </c>
      <c r="BF209">
        <v>1.5999999999999999E-5</v>
      </c>
      <c r="BG209">
        <v>180</v>
      </c>
      <c r="BH209">
        <v>240</v>
      </c>
      <c r="BI209">
        <v>20</v>
      </c>
      <c r="BJ209">
        <v>0.24</v>
      </c>
      <c r="BK209">
        <v>7.9687499999999995E-4</v>
      </c>
      <c r="BL209" t="str">
        <f>IF(ABS(AN209*AO209*AP209/1000000000/AR209-1)&lt;0.1,"OK","NO")</f>
        <v>OK</v>
      </c>
      <c r="BN209" s="183"/>
    </row>
    <row r="210" spans="1:66" ht="25.5" x14ac:dyDescent="0.25">
      <c r="A210" s="148"/>
      <c r="B210" s="94">
        <v>206</v>
      </c>
      <c r="C210" s="43">
        <v>1135711</v>
      </c>
      <c r="D210" s="24">
        <v>1008932</v>
      </c>
      <c r="E210" s="26" t="s">
        <v>6490</v>
      </c>
      <c r="F210" s="151" t="s">
        <v>655</v>
      </c>
      <c r="G210" s="102" t="s">
        <v>2182</v>
      </c>
      <c r="H210" s="46" t="str">
        <f>IFERROR(IFERROR(IF(SEARCH("Usystems",$E210)&gt;0,"Usystems"),IF(SEARCH("RIIFO",$E210)&gt;0,"RIIFO","Uponor")),"Uponor")</f>
        <v>Usystems</v>
      </c>
      <c r="I210" s="25">
        <f>IFERROR(MID($D210,1,7)+0,"")</f>
        <v>1008932</v>
      </c>
      <c r="J210" s="25" t="str">
        <f>IFERROR(MID($D210,10,7)+0,"")</f>
        <v/>
      </c>
      <c r="K210" s="25" t="str">
        <f>IFERROR(MID($D210,19,7)+0,"")</f>
        <v/>
      </c>
      <c r="L210" s="25" t="str">
        <f>IFERROR(MID($D210,28,7)+0,"")</f>
        <v/>
      </c>
      <c r="M210" s="25" t="str">
        <f>IF(IFERROR(MID($Q210,1,7)+0,"")&lt;1130000,IF(INDEX(C:C,MATCH(LEFT(Q210,7)+0,I:I,0))&lt;1130000,"",INDEX(C:C,MATCH(LEFT(Q210,7)+0,I:I,0))),IFERROR(MID($Q210,1,7)+0,""))</f>
        <v/>
      </c>
      <c r="N210" s="25" t="str">
        <f>IF(IFERROR(MID($Q210,10,7)+0,"")&lt;1130000,"",IFERROR(MID($Q210,10,7)+0,""))</f>
        <v/>
      </c>
      <c r="O210" s="25" t="str">
        <f>IF(IFERROR(MID($Q210,19,7)+0,"")&lt;1130000,"",IFERROR(MID($Q210,19,7)+0,""))</f>
        <v/>
      </c>
      <c r="P210" s="25" t="str">
        <f>IF(M210="","",IF(N210="",M210,M210&amp;", "&amp;N210))</f>
        <v/>
      </c>
      <c r="Q210" s="150"/>
      <c r="R210" s="23" t="s">
        <v>22</v>
      </c>
      <c r="S210" s="35" t="s">
        <v>6424</v>
      </c>
      <c r="T210" s="25" t="s">
        <v>36</v>
      </c>
      <c r="U210" s="185">
        <v>163</v>
      </c>
      <c r="V210" s="188">
        <v>174</v>
      </c>
      <c r="W210" s="189">
        <v>195</v>
      </c>
      <c r="X210" s="31">
        <v>215</v>
      </c>
      <c r="Y210" s="90">
        <f>IFERROR(ROUND(X210/W210-1,2),"")</f>
        <v>0.1</v>
      </c>
      <c r="Z210" s="31">
        <f>IF(OR(S210="VLD MLC components",S210="VLD MLC pipes",S210="VLD PEX components",S210="VLD PEX pipes",S210="VLD PHC components",S210="VLD PHC pipes",S210="Controls VLD"),"По запросу",X210)</f>
        <v>215</v>
      </c>
      <c r="AA210" s="63">
        <f>ROUND(X210/1.2,3)</f>
        <v>179.167</v>
      </c>
      <c r="AB210" s="23">
        <v>162.5</v>
      </c>
      <c r="AC210" s="190">
        <f>IFERROR(ROUND(AA210/AB210-1,2),"")</f>
        <v>0.1</v>
      </c>
      <c r="AD210" s="25">
        <v>8.199999999999999E-3</v>
      </c>
      <c r="AE210" s="25">
        <v>2.4375000000000003E-5</v>
      </c>
      <c r="AF210" s="25">
        <v>12555</v>
      </c>
      <c r="AG210" s="25">
        <v>0</v>
      </c>
      <c r="AH210" s="25">
        <v>3400</v>
      </c>
      <c r="AI210" s="25">
        <v>5200</v>
      </c>
      <c r="AJ210" s="25" t="s">
        <v>20</v>
      </c>
      <c r="AK210" s="22" t="s">
        <v>20</v>
      </c>
      <c r="AL210" s="25" t="s">
        <v>20</v>
      </c>
      <c r="AM210" s="25">
        <v>50</v>
      </c>
      <c r="AN210" s="25">
        <v>200</v>
      </c>
      <c r="AO210" s="25">
        <v>300</v>
      </c>
      <c r="AP210" s="25">
        <v>30</v>
      </c>
      <c r="AQ210" s="25">
        <v>0.40999999999999992</v>
      </c>
      <c r="AR210" s="25">
        <v>1.5937499999999997E-3</v>
      </c>
      <c r="AS210" s="157">
        <v>14350</v>
      </c>
      <c r="AT210" s="93">
        <v>44713</v>
      </c>
      <c r="AU210" s="92" t="s">
        <v>3611</v>
      </c>
      <c r="AV210" s="91" t="s">
        <v>152</v>
      </c>
      <c r="AW210" s="92" t="s">
        <v>152</v>
      </c>
      <c r="AX210" s="92" t="s">
        <v>152</v>
      </c>
      <c r="AY210" s="91" t="s">
        <v>152</v>
      </c>
      <c r="AZ210" s="92" t="s">
        <v>21</v>
      </c>
      <c r="BA210" s="25" t="s">
        <v>6489</v>
      </c>
      <c r="BB210" t="s">
        <v>25</v>
      </c>
      <c r="BC210">
        <v>215</v>
      </c>
      <c r="BD210" t="str">
        <f>IF(Z210=BC210,"OK")</f>
        <v>OK</v>
      </c>
      <c r="BE210">
        <v>8.0000000000000002E-3</v>
      </c>
      <c r="BF210">
        <v>3.1999999999999999E-5</v>
      </c>
      <c r="BG210">
        <v>200</v>
      </c>
      <c r="BH210">
        <v>300</v>
      </c>
      <c r="BI210">
        <v>30</v>
      </c>
      <c r="BJ210">
        <v>0.4</v>
      </c>
      <c r="BK210">
        <v>1.5937499999999999E-3</v>
      </c>
      <c r="BL210" t="str">
        <f>IF(ABS(AN210*AO210*AP210/1000000000/AR210-1)&lt;0.1,"OK","NO")</f>
        <v>NO</v>
      </c>
      <c r="BN210" s="183"/>
    </row>
    <row r="211" spans="1:66" ht="25.5" x14ac:dyDescent="0.25">
      <c r="A211" s="148"/>
      <c r="B211" s="94">
        <v>207</v>
      </c>
      <c r="C211" s="43">
        <v>1135712</v>
      </c>
      <c r="D211" s="24">
        <v>1008671</v>
      </c>
      <c r="E211" s="26" t="s">
        <v>6488</v>
      </c>
      <c r="F211" s="151" t="s">
        <v>655</v>
      </c>
      <c r="G211" s="102" t="s">
        <v>2182</v>
      </c>
      <c r="H211" s="46" t="str">
        <f>IFERROR(IFERROR(IF(SEARCH("Usystems",$E211)&gt;0,"Usystems"),IF(SEARCH("RIIFO",$E211)&gt;0,"RIIFO","Uponor")),"Uponor")</f>
        <v>Usystems</v>
      </c>
      <c r="I211" s="25">
        <f>IFERROR(MID($D211,1,7)+0,"")</f>
        <v>1008671</v>
      </c>
      <c r="J211" s="25" t="str">
        <f>IFERROR(MID($D211,10,7)+0,"")</f>
        <v/>
      </c>
      <c r="K211" s="25" t="str">
        <f>IFERROR(MID($D211,19,7)+0,"")</f>
        <v/>
      </c>
      <c r="L211" s="25" t="str">
        <f>IFERROR(MID($D211,28,7)+0,"")</f>
        <v/>
      </c>
      <c r="M211" s="25" t="str">
        <f>IF(IFERROR(MID($Q211,1,7)+0,"")&lt;1130000,IF(INDEX(C:C,MATCH(LEFT(Q211,7)+0,I:I,0))&lt;1130000,"",INDEX(C:C,MATCH(LEFT(Q211,7)+0,I:I,0))),IFERROR(MID($Q211,1,7)+0,""))</f>
        <v/>
      </c>
      <c r="N211" s="25" t="str">
        <f>IF(IFERROR(MID($Q211,10,7)+0,"")&lt;1130000,"",IFERROR(MID($Q211,10,7)+0,""))</f>
        <v/>
      </c>
      <c r="O211" s="25" t="str">
        <f>IF(IFERROR(MID($Q211,19,7)+0,"")&lt;1130000,"",IFERROR(MID($Q211,19,7)+0,""))</f>
        <v/>
      </c>
      <c r="P211" s="25" t="str">
        <f>IF(M211="","",IF(N211="",M211,M211&amp;", "&amp;N211))</f>
        <v/>
      </c>
      <c r="Q211" s="150"/>
      <c r="R211" s="23" t="s">
        <v>22</v>
      </c>
      <c r="S211" s="35" t="s">
        <v>6424</v>
      </c>
      <c r="T211" s="25" t="s">
        <v>36</v>
      </c>
      <c r="U211" s="185">
        <v>291</v>
      </c>
      <c r="V211" s="188">
        <v>311</v>
      </c>
      <c r="W211" s="189">
        <v>348</v>
      </c>
      <c r="X211" s="31">
        <v>383</v>
      </c>
      <c r="Y211" s="90">
        <f>IFERROR(ROUND(X211/W211-1,2),"")</f>
        <v>0.1</v>
      </c>
      <c r="Z211" s="31">
        <f>IF(OR(S211="VLD MLC components",S211="VLD MLC pipes",S211="VLD PEX components",S211="VLD PEX pipes",S211="VLD PHC components",S211="VLD PHC pipes",S211="Controls VLD"),"По запросу",X211)</f>
        <v>383</v>
      </c>
      <c r="AA211" s="63">
        <f>ROUND(X211/1.2,3)</f>
        <v>319.16699999999997</v>
      </c>
      <c r="AB211" s="23">
        <v>290</v>
      </c>
      <c r="AC211" s="190">
        <f>IFERROR(ROUND(AA211/AB211-1,2),"")</f>
        <v>0.1</v>
      </c>
      <c r="AD211" s="25">
        <v>1.46E-2</v>
      </c>
      <c r="AE211" s="25">
        <v>4.8750000000000006E-5</v>
      </c>
      <c r="AF211" s="25">
        <v>2544</v>
      </c>
      <c r="AG211" s="25">
        <v>50</v>
      </c>
      <c r="AH211" s="25">
        <v>2719</v>
      </c>
      <c r="AI211" s="25">
        <v>2019</v>
      </c>
      <c r="AJ211" s="25" t="s">
        <v>20</v>
      </c>
      <c r="AK211" s="22" t="s">
        <v>20</v>
      </c>
      <c r="AL211" s="25" t="s">
        <v>20</v>
      </c>
      <c r="AM211" s="25">
        <v>25</v>
      </c>
      <c r="AN211" s="25">
        <v>200</v>
      </c>
      <c r="AO211" s="25">
        <v>300</v>
      </c>
      <c r="AP211" s="25">
        <v>30</v>
      </c>
      <c r="AQ211" s="25">
        <v>0.36499999999999999</v>
      </c>
      <c r="AR211" s="25">
        <v>1.5937499999999997E-3</v>
      </c>
      <c r="AS211" s="157">
        <v>4869</v>
      </c>
      <c r="AT211" s="93">
        <v>44713</v>
      </c>
      <c r="AU211" s="92" t="s">
        <v>3611</v>
      </c>
      <c r="AV211" s="91" t="s">
        <v>152</v>
      </c>
      <c r="AW211" s="92" t="s">
        <v>152</v>
      </c>
      <c r="AX211" s="92" t="s">
        <v>152</v>
      </c>
      <c r="AY211" s="91" t="s">
        <v>152</v>
      </c>
      <c r="AZ211" s="92" t="s">
        <v>21</v>
      </c>
      <c r="BA211" s="25" t="s">
        <v>6487</v>
      </c>
      <c r="BB211" t="s">
        <v>25</v>
      </c>
      <c r="BC211">
        <v>383</v>
      </c>
      <c r="BD211" t="str">
        <f>IF(Z211=BC211,"OK")</f>
        <v>OK</v>
      </c>
      <c r="BE211">
        <v>1.46E-2</v>
      </c>
      <c r="BF211">
        <v>6.3999999999999997E-5</v>
      </c>
      <c r="BG211">
        <v>200</v>
      </c>
      <c r="BH211">
        <v>300</v>
      </c>
      <c r="BI211">
        <v>30</v>
      </c>
      <c r="BJ211">
        <v>0.36499999999999999</v>
      </c>
      <c r="BK211">
        <v>1.5937499999999999E-3</v>
      </c>
      <c r="BL211" t="str">
        <f>IF(ABS(AN211*AO211*AP211/1000000000/AR211-1)&lt;0.1,"OK","NO")</f>
        <v>NO</v>
      </c>
      <c r="BN211" s="183"/>
    </row>
    <row r="212" spans="1:66" ht="25.5" x14ac:dyDescent="0.25">
      <c r="A212" s="148"/>
      <c r="B212" s="94">
        <v>208</v>
      </c>
      <c r="C212" s="43">
        <v>1135713</v>
      </c>
      <c r="D212" s="24">
        <v>1001235</v>
      </c>
      <c r="E212" s="26" t="s">
        <v>6486</v>
      </c>
      <c r="F212" s="151" t="s">
        <v>655</v>
      </c>
      <c r="G212" s="102" t="s">
        <v>2182</v>
      </c>
      <c r="H212" s="46" t="str">
        <f>IFERROR(IFERROR(IF(SEARCH("Usystems",$E212)&gt;0,"Usystems"),IF(SEARCH("RIIFO",$E212)&gt;0,"RIIFO","Uponor")),"Uponor")</f>
        <v>Usystems</v>
      </c>
      <c r="I212" s="25">
        <f>IFERROR(MID($D212,1,7)+0,"")</f>
        <v>1001235</v>
      </c>
      <c r="J212" s="25" t="str">
        <f>IFERROR(MID($D212,10,7)+0,"")</f>
        <v/>
      </c>
      <c r="K212" s="25" t="str">
        <f>IFERROR(MID($D212,19,7)+0,"")</f>
        <v/>
      </c>
      <c r="L212" s="25" t="str">
        <f>IFERROR(MID($D212,28,7)+0,"")</f>
        <v/>
      </c>
      <c r="M212" s="25" t="str">
        <f>IF(IFERROR(MID($Q212,1,7)+0,"")&lt;1130000,IF(INDEX(C:C,MATCH(LEFT(Q212,7)+0,I:I,0))&lt;1130000,"",INDEX(C:C,MATCH(LEFT(Q212,7)+0,I:I,0))),IFERROR(MID($Q212,1,7)+0,""))</f>
        <v/>
      </c>
      <c r="N212" s="25" t="str">
        <f>IF(IFERROR(MID($Q212,10,7)+0,"")&lt;1130000,"",IFERROR(MID($Q212,10,7)+0,""))</f>
        <v/>
      </c>
      <c r="O212" s="25" t="str">
        <f>IF(IFERROR(MID($Q212,19,7)+0,"")&lt;1130000,"",IFERROR(MID($Q212,19,7)+0,""))</f>
        <v/>
      </c>
      <c r="P212" s="25" t="str">
        <f>IF(M212="","",IF(N212="",M212,M212&amp;", "&amp;N212))</f>
        <v/>
      </c>
      <c r="Q212" s="150"/>
      <c r="R212" s="23" t="s">
        <v>22</v>
      </c>
      <c r="S212" s="35" t="s">
        <v>6424</v>
      </c>
      <c r="T212" s="25" t="s">
        <v>36</v>
      </c>
      <c r="U212" s="185">
        <v>579</v>
      </c>
      <c r="V212" s="188">
        <v>620</v>
      </c>
      <c r="W212" s="189">
        <v>694</v>
      </c>
      <c r="X212" s="31">
        <v>763</v>
      </c>
      <c r="Y212" s="90">
        <f>IFERROR(ROUND(X212/W212-1,2),"")</f>
        <v>0.1</v>
      </c>
      <c r="Z212" s="31">
        <f>IF(OR(S212="VLD MLC components",S212="VLD MLC pipes",S212="VLD PEX components",S212="VLD PEX pipes",S212="VLD PHC components",S212="VLD PHC pipes",S212="Controls VLD"),"По запросу",X212)</f>
        <v>763</v>
      </c>
      <c r="AA212" s="63">
        <f>ROUND(X212/1.2,3)</f>
        <v>635.83299999999997</v>
      </c>
      <c r="AB212" s="23">
        <v>578.33299999999997</v>
      </c>
      <c r="AC212" s="190">
        <f>IFERROR(ROUND(AA212/AB212-1,2),"")</f>
        <v>0.1</v>
      </c>
      <c r="AD212" s="25">
        <v>2.9000000000000001E-2</v>
      </c>
      <c r="AE212" s="25">
        <v>9.7500000000000012E-5</v>
      </c>
      <c r="AF212" s="25">
        <v>1640</v>
      </c>
      <c r="AG212" s="25">
        <v>0</v>
      </c>
      <c r="AH212" s="25">
        <v>810</v>
      </c>
      <c r="AI212" s="25">
        <v>910</v>
      </c>
      <c r="AJ212" s="25" t="s">
        <v>20</v>
      </c>
      <c r="AK212" s="22" t="s">
        <v>20</v>
      </c>
      <c r="AL212" s="25" t="s">
        <v>20</v>
      </c>
      <c r="AM212" s="25">
        <v>10</v>
      </c>
      <c r="AN212" s="25">
        <v>200</v>
      </c>
      <c r="AO212" s="25">
        <v>300</v>
      </c>
      <c r="AP212" s="25">
        <v>20</v>
      </c>
      <c r="AQ212" s="25">
        <v>0.28999999999999998</v>
      </c>
      <c r="AR212" s="25">
        <v>1.2749999999999999E-3</v>
      </c>
      <c r="AS212" s="157">
        <v>90</v>
      </c>
      <c r="AT212" s="93">
        <v>44713</v>
      </c>
      <c r="AU212" s="92" t="s">
        <v>3611</v>
      </c>
      <c r="AV212" s="91" t="s">
        <v>152</v>
      </c>
      <c r="AW212" s="92" t="s">
        <v>152</v>
      </c>
      <c r="AX212" s="92" t="s">
        <v>152</v>
      </c>
      <c r="AY212" s="91" t="s">
        <v>152</v>
      </c>
      <c r="AZ212" s="92" t="s">
        <v>21</v>
      </c>
      <c r="BA212" s="25" t="s">
        <v>6485</v>
      </c>
      <c r="BB212" t="s">
        <v>25</v>
      </c>
      <c r="BC212">
        <v>763</v>
      </c>
      <c r="BD212" t="str">
        <f>IF(Z212=BC212,"OK")</f>
        <v>OK</v>
      </c>
      <c r="BE212">
        <v>2.8899999999999999E-2</v>
      </c>
      <c r="BF212">
        <v>1.2799999999999999E-4</v>
      </c>
      <c r="BG212">
        <v>200</v>
      </c>
      <c r="BH212">
        <v>300</v>
      </c>
      <c r="BI212">
        <v>20</v>
      </c>
      <c r="BJ212">
        <v>0.28899999999999998</v>
      </c>
      <c r="BK212">
        <v>1.2749999999999999E-3</v>
      </c>
      <c r="BL212" t="str">
        <f>IF(ABS(AN212*AO212*AP212/1000000000/AR212-1)&lt;0.1,"OK","NO")</f>
        <v>OK</v>
      </c>
      <c r="BN212" s="183"/>
    </row>
    <row r="213" spans="1:66" ht="25.5" x14ac:dyDescent="0.25">
      <c r="A213" s="148"/>
      <c r="B213" s="94">
        <v>209</v>
      </c>
      <c r="C213" s="43">
        <v>1135714</v>
      </c>
      <c r="D213" s="24">
        <v>1008673</v>
      </c>
      <c r="E213" s="26" t="s">
        <v>6484</v>
      </c>
      <c r="F213" s="151" t="s">
        <v>655</v>
      </c>
      <c r="G213" s="102" t="s">
        <v>2182</v>
      </c>
      <c r="H213" s="46" t="str">
        <f>IFERROR(IFERROR(IF(SEARCH("Usystems",$E213)&gt;0,"Usystems"),IF(SEARCH("RIIFO",$E213)&gt;0,"RIIFO","Uponor")),"Uponor")</f>
        <v>Usystems</v>
      </c>
      <c r="I213" s="25">
        <f>IFERROR(MID($D213,1,7)+0,"")</f>
        <v>1008673</v>
      </c>
      <c r="J213" s="25" t="str">
        <f>IFERROR(MID($D213,10,7)+0,"")</f>
        <v/>
      </c>
      <c r="K213" s="25" t="str">
        <f>IFERROR(MID($D213,19,7)+0,"")</f>
        <v/>
      </c>
      <c r="L213" s="25" t="str">
        <f>IFERROR(MID($D213,28,7)+0,"")</f>
        <v/>
      </c>
      <c r="M213" s="25" t="str">
        <f>IF(IFERROR(MID($Q213,1,7)+0,"")&lt;1130000,IF(INDEX(C:C,MATCH(LEFT(Q213,7)+0,I:I,0))&lt;1130000,"",INDEX(C:C,MATCH(LEFT(Q213,7)+0,I:I,0))),IFERROR(MID($Q213,1,7)+0,""))</f>
        <v/>
      </c>
      <c r="N213" s="25" t="str">
        <f>IF(IFERROR(MID($Q213,10,7)+0,"")&lt;1130000,"",IFERROR(MID($Q213,10,7)+0,""))</f>
        <v/>
      </c>
      <c r="O213" s="25" t="str">
        <f>IF(IFERROR(MID($Q213,19,7)+0,"")&lt;1130000,"",IFERROR(MID($Q213,19,7)+0,""))</f>
        <v/>
      </c>
      <c r="P213" s="25" t="str">
        <f>IF(M213="","",IF(N213="",M213,M213&amp;", "&amp;N213))</f>
        <v/>
      </c>
      <c r="Q213" s="150"/>
      <c r="R213" s="23" t="s">
        <v>22</v>
      </c>
      <c r="S213" s="35" t="s">
        <v>6424</v>
      </c>
      <c r="T213" s="25" t="s">
        <v>36</v>
      </c>
      <c r="U213" s="185">
        <v>1590</v>
      </c>
      <c r="V213" s="188">
        <v>1701</v>
      </c>
      <c r="W213" s="189">
        <v>1905</v>
      </c>
      <c r="X213" s="31">
        <v>2096</v>
      </c>
      <c r="Y213" s="90">
        <f>IFERROR(ROUND(X213/W213-1,2),"")</f>
        <v>0.1</v>
      </c>
      <c r="Z213" s="31">
        <f>IF(OR(S213="VLD MLC components",S213="VLD MLC pipes",S213="VLD PEX components",S213="VLD PEX pipes",S213="VLD PHC components",S213="VLD PHC pipes",S213="Controls VLD"),"По запросу",X213)</f>
        <v>2096</v>
      </c>
      <c r="AA213" s="63">
        <f>ROUND(X213/1.2,3)</f>
        <v>1746.6669999999999</v>
      </c>
      <c r="AB213" s="23">
        <v>1587.5</v>
      </c>
      <c r="AC213" s="190">
        <f>IFERROR(ROUND(AA213/AB213-1,2),"")</f>
        <v>0.1</v>
      </c>
      <c r="AD213" s="25">
        <v>5.5E-2</v>
      </c>
      <c r="AE213" s="25">
        <v>1.9500000000000002E-4</v>
      </c>
      <c r="AF213" s="25">
        <v>390</v>
      </c>
      <c r="AG213" s="25">
        <v>0</v>
      </c>
      <c r="AH213" s="25">
        <v>100</v>
      </c>
      <c r="AI213" s="25">
        <v>410</v>
      </c>
      <c r="AJ213" s="25" t="s">
        <v>20</v>
      </c>
      <c r="AK213" s="22" t="s">
        <v>20</v>
      </c>
      <c r="AL213" s="25" t="s">
        <v>20</v>
      </c>
      <c r="AM213" s="25">
        <v>10</v>
      </c>
      <c r="AN213" s="25">
        <v>230</v>
      </c>
      <c r="AO213" s="25">
        <v>320</v>
      </c>
      <c r="AP213" s="25">
        <v>30</v>
      </c>
      <c r="AQ213" s="25">
        <v>0.56000000000000005</v>
      </c>
      <c r="AR213" s="25">
        <v>2.5499999999999997E-3</v>
      </c>
      <c r="AS213" s="157">
        <v>230</v>
      </c>
      <c r="AT213" s="93">
        <v>44713</v>
      </c>
      <c r="AU213" s="92" t="s">
        <v>3611</v>
      </c>
      <c r="AV213" s="91" t="s">
        <v>152</v>
      </c>
      <c r="AW213" s="92" t="s">
        <v>152</v>
      </c>
      <c r="AX213" s="92" t="s">
        <v>152</v>
      </c>
      <c r="AY213" s="91" t="s">
        <v>152</v>
      </c>
      <c r="AZ213" s="92" t="s">
        <v>21</v>
      </c>
      <c r="BA213" s="25" t="s">
        <v>6483</v>
      </c>
      <c r="BB213" t="s">
        <v>25</v>
      </c>
      <c r="BC213">
        <v>2096</v>
      </c>
      <c r="BD213" t="str">
        <f>IF(Z213=BC213,"OK")</f>
        <v>OK</v>
      </c>
      <c r="BE213">
        <v>5.5399999999999998E-2</v>
      </c>
      <c r="BF213">
        <v>2.5500000000000002E-4</v>
      </c>
      <c r="BG213">
        <v>230</v>
      </c>
      <c r="BH213">
        <v>320</v>
      </c>
      <c r="BI213">
        <v>30</v>
      </c>
      <c r="BJ213">
        <v>0.55400000000000005</v>
      </c>
      <c r="BK213">
        <v>2.5499999999999997E-3</v>
      </c>
      <c r="BL213" t="str">
        <f>IF(ABS(AN213*AO213*AP213/1000000000/AR213-1)&lt;0.1,"OK","NO")</f>
        <v>NO</v>
      </c>
      <c r="BN213" s="183"/>
    </row>
    <row r="214" spans="1:66" ht="25.5" x14ac:dyDescent="0.25">
      <c r="A214" s="148"/>
      <c r="B214" s="94">
        <v>210</v>
      </c>
      <c r="C214" s="43">
        <v>1135715</v>
      </c>
      <c r="D214" s="24">
        <v>1008674</v>
      </c>
      <c r="E214" s="26" t="s">
        <v>6482</v>
      </c>
      <c r="F214" s="151" t="s">
        <v>655</v>
      </c>
      <c r="G214" s="102" t="s">
        <v>2182</v>
      </c>
      <c r="H214" s="46" t="str">
        <f>IFERROR(IFERROR(IF(SEARCH("Usystems",$E214)&gt;0,"Usystems"),IF(SEARCH("RIIFO",$E214)&gt;0,"RIIFO","Uponor")),"Uponor")</f>
        <v>Usystems</v>
      </c>
      <c r="I214" s="25">
        <f>IFERROR(MID($D214,1,7)+0,"")</f>
        <v>1008674</v>
      </c>
      <c r="J214" s="25" t="str">
        <f>IFERROR(MID($D214,10,7)+0,"")</f>
        <v/>
      </c>
      <c r="K214" s="25" t="str">
        <f>IFERROR(MID($D214,19,7)+0,"")</f>
        <v/>
      </c>
      <c r="L214" s="25" t="str">
        <f>IFERROR(MID($D214,28,7)+0,"")</f>
        <v/>
      </c>
      <c r="M214" s="25" t="str">
        <f>IF(IFERROR(MID($Q214,1,7)+0,"")&lt;1130000,IF(INDEX(C:C,MATCH(LEFT(Q214,7)+0,I:I,0))&lt;1130000,"",INDEX(C:C,MATCH(LEFT(Q214,7)+0,I:I,0))),IFERROR(MID($Q214,1,7)+0,""))</f>
        <v/>
      </c>
      <c r="N214" s="25" t="str">
        <f>IF(IFERROR(MID($Q214,10,7)+0,"")&lt;1130000,"",IFERROR(MID($Q214,10,7)+0,""))</f>
        <v/>
      </c>
      <c r="O214" s="25" t="str">
        <f>IF(IFERROR(MID($Q214,19,7)+0,"")&lt;1130000,"",IFERROR(MID($Q214,19,7)+0,""))</f>
        <v/>
      </c>
      <c r="P214" s="25" t="str">
        <f>IF(M214="","",IF(N214="",M214,M214&amp;", "&amp;N214))</f>
        <v/>
      </c>
      <c r="Q214" s="150"/>
      <c r="R214" s="23" t="s">
        <v>22</v>
      </c>
      <c r="S214" s="35" t="s">
        <v>6424</v>
      </c>
      <c r="T214" s="25" t="s">
        <v>36</v>
      </c>
      <c r="U214" s="185">
        <v>134</v>
      </c>
      <c r="V214" s="188">
        <v>143</v>
      </c>
      <c r="W214" s="189">
        <v>160</v>
      </c>
      <c r="X214" s="31">
        <v>176</v>
      </c>
      <c r="Y214" s="90">
        <f>IFERROR(ROUND(X214/W214-1,2),"")</f>
        <v>0.1</v>
      </c>
      <c r="Z214" s="31">
        <f>IF(OR(S214="VLD MLC components",S214="VLD MLC pipes",S214="VLD PEX components",S214="VLD PEX pipes",S214="VLD PHC components",S214="VLD PHC pipes",S214="Controls VLD"),"По запросу",X214)</f>
        <v>176</v>
      </c>
      <c r="AA214" s="63">
        <f>ROUND(X214/1.2,3)</f>
        <v>146.667</v>
      </c>
      <c r="AB214" s="23">
        <v>133.333</v>
      </c>
      <c r="AC214" s="190">
        <f>IFERROR(ROUND(AA214/AB214-1,2),"")</f>
        <v>0.1</v>
      </c>
      <c r="AD214" s="25">
        <v>6.7000000000000002E-3</v>
      </c>
      <c r="AE214" s="25">
        <v>1.95E-5</v>
      </c>
      <c r="AF214" s="25">
        <v>4475</v>
      </c>
      <c r="AG214" s="25">
        <v>5580</v>
      </c>
      <c r="AH214" s="25">
        <v>10300</v>
      </c>
      <c r="AI214" s="25">
        <v>13200</v>
      </c>
      <c r="AJ214" s="25" t="s">
        <v>20</v>
      </c>
      <c r="AK214" s="22" t="s">
        <v>20</v>
      </c>
      <c r="AL214" s="25" t="s">
        <v>20</v>
      </c>
      <c r="AM214" s="25">
        <v>50</v>
      </c>
      <c r="AN214" s="25">
        <v>180</v>
      </c>
      <c r="AO214" s="25">
        <v>240</v>
      </c>
      <c r="AP214" s="25">
        <v>30</v>
      </c>
      <c r="AQ214" s="25">
        <v>0.33500000000000002</v>
      </c>
      <c r="AR214" s="25">
        <v>1.2750000000000001E-3</v>
      </c>
      <c r="AS214" s="157">
        <v>8300</v>
      </c>
      <c r="AT214" s="93">
        <v>44713</v>
      </c>
      <c r="AU214" s="92" t="s">
        <v>3611</v>
      </c>
      <c r="AV214" s="91" t="s">
        <v>152</v>
      </c>
      <c r="AW214" s="92" t="s">
        <v>152</v>
      </c>
      <c r="AX214" s="92" t="s">
        <v>152</v>
      </c>
      <c r="AY214" s="91" t="s">
        <v>152</v>
      </c>
      <c r="AZ214" s="92" t="s">
        <v>21</v>
      </c>
      <c r="BA214" s="25" t="s">
        <v>6481</v>
      </c>
      <c r="BB214" t="s">
        <v>25</v>
      </c>
      <c r="BC214">
        <v>176</v>
      </c>
      <c r="BD214" t="str">
        <f>IF(Z214=BC214,"OK")</f>
        <v>OK</v>
      </c>
      <c r="BE214">
        <v>6.6E-3</v>
      </c>
      <c r="BF214">
        <v>2.5999999999999998E-5</v>
      </c>
      <c r="BG214">
        <v>180</v>
      </c>
      <c r="BH214">
        <v>240</v>
      </c>
      <c r="BI214">
        <v>30</v>
      </c>
      <c r="BJ214">
        <v>0.33</v>
      </c>
      <c r="BK214">
        <v>1.2749999999999999E-3</v>
      </c>
      <c r="BL214" t="str">
        <f>IF(ABS(AN214*AO214*AP214/1000000000/AR214-1)&lt;0.1,"OK","NO")</f>
        <v>OK</v>
      </c>
      <c r="BN214" s="183"/>
    </row>
    <row r="215" spans="1:66" ht="25.5" x14ac:dyDescent="0.25">
      <c r="A215" s="148"/>
      <c r="B215" s="94">
        <v>211</v>
      </c>
      <c r="C215" s="43">
        <v>1135716</v>
      </c>
      <c r="D215" s="24">
        <v>1008675</v>
      </c>
      <c r="E215" s="26" t="s">
        <v>6480</v>
      </c>
      <c r="F215" s="151" t="s">
        <v>652</v>
      </c>
      <c r="G215" s="102" t="s">
        <v>2182</v>
      </c>
      <c r="H215" s="46" t="str">
        <f>IFERROR(IFERROR(IF(SEARCH("Usystems",$E215)&gt;0,"Usystems"),IF(SEARCH("RIIFO",$E215)&gt;0,"RIIFO","Uponor")),"Uponor")</f>
        <v>Usystems</v>
      </c>
      <c r="I215" s="25">
        <f>IFERROR(MID($D215,1,7)+0,"")</f>
        <v>1008675</v>
      </c>
      <c r="J215" s="25" t="str">
        <f>IFERROR(MID($D215,10,7)+0,"")</f>
        <v/>
      </c>
      <c r="K215" s="25" t="str">
        <f>IFERROR(MID($D215,19,7)+0,"")</f>
        <v/>
      </c>
      <c r="L215" s="25" t="str">
        <f>IFERROR(MID($D215,28,7)+0,"")</f>
        <v/>
      </c>
      <c r="M215" s="25" t="str">
        <f>IF(IFERROR(MID($Q215,1,7)+0,"")&lt;1130000,IF(INDEX(C:C,MATCH(LEFT(Q215,7)+0,I:I,0))&lt;1130000,"",INDEX(C:C,MATCH(LEFT(Q215,7)+0,I:I,0))),IFERROR(MID($Q215,1,7)+0,""))</f>
        <v/>
      </c>
      <c r="N215" s="25" t="str">
        <f>IF(IFERROR(MID($Q215,10,7)+0,"")&lt;1130000,"",IFERROR(MID($Q215,10,7)+0,""))</f>
        <v/>
      </c>
      <c r="O215" s="25" t="str">
        <f>IF(IFERROR(MID($Q215,19,7)+0,"")&lt;1130000,"",IFERROR(MID($Q215,19,7)+0,""))</f>
        <v/>
      </c>
      <c r="P215" s="25" t="str">
        <f>IF(M215="","",IF(N215="",M215,M215&amp;", "&amp;N215))</f>
        <v/>
      </c>
      <c r="Q215" s="150"/>
      <c r="R215" s="23" t="s">
        <v>22</v>
      </c>
      <c r="S215" s="35" t="s">
        <v>6424</v>
      </c>
      <c r="T215" s="25" t="s">
        <v>36</v>
      </c>
      <c r="U215" s="185">
        <v>218</v>
      </c>
      <c r="V215" s="188">
        <v>233</v>
      </c>
      <c r="W215" s="189">
        <v>261</v>
      </c>
      <c r="X215" s="31">
        <v>287</v>
      </c>
      <c r="Y215" s="90">
        <f>IFERROR(ROUND(X215/W215-1,2),"")</f>
        <v>0.1</v>
      </c>
      <c r="Z215" s="31">
        <f>IF(OR(S215="VLD MLC components",S215="VLD MLC pipes",S215="VLD PEX components",S215="VLD PEX pipes",S215="VLD PHC components",S215="VLD PHC pipes",S215="Controls VLD"),"По запросу",X215)</f>
        <v>287</v>
      </c>
      <c r="AA215" s="63">
        <f>ROUND(X215/1.2,3)</f>
        <v>239.167</v>
      </c>
      <c r="AB215" s="23">
        <v>217.5</v>
      </c>
      <c r="AC215" s="190">
        <f>IFERROR(ROUND(AA215/AB215-1,2),"")</f>
        <v>0.1</v>
      </c>
      <c r="AD215" s="25">
        <v>1.0699999999999999E-2</v>
      </c>
      <c r="AE215" s="25">
        <v>3.8999999999999999E-5</v>
      </c>
      <c r="AF215" s="25">
        <v>1100</v>
      </c>
      <c r="AG215" s="25">
        <v>1025</v>
      </c>
      <c r="AH215" s="25">
        <v>1975</v>
      </c>
      <c r="AI215" s="25">
        <v>1275</v>
      </c>
      <c r="AJ215" s="25" t="s">
        <v>20</v>
      </c>
      <c r="AK215" s="22" t="s">
        <v>20</v>
      </c>
      <c r="AL215" s="25" t="s">
        <v>20</v>
      </c>
      <c r="AM215" s="25">
        <v>25</v>
      </c>
      <c r="AN215" s="25">
        <v>200</v>
      </c>
      <c r="AO215" s="25">
        <v>280</v>
      </c>
      <c r="AP215" s="25">
        <v>20</v>
      </c>
      <c r="AQ215" s="25">
        <v>0.26750000000000002</v>
      </c>
      <c r="AR215" s="25">
        <v>1.2750000000000001E-3</v>
      </c>
      <c r="AS215" s="157">
        <v>350</v>
      </c>
      <c r="AT215" s="93">
        <v>44713</v>
      </c>
      <c r="AU215" s="92" t="s">
        <v>3611</v>
      </c>
      <c r="AV215" s="91" t="s">
        <v>152</v>
      </c>
      <c r="AW215" s="92" t="s">
        <v>152</v>
      </c>
      <c r="AX215" s="92" t="s">
        <v>152</v>
      </c>
      <c r="AY215" s="91" t="s">
        <v>152</v>
      </c>
      <c r="AZ215" s="92" t="s">
        <v>21</v>
      </c>
      <c r="BA215" s="25" t="s">
        <v>6479</v>
      </c>
      <c r="BB215" t="s">
        <v>25</v>
      </c>
      <c r="BC215">
        <v>287</v>
      </c>
      <c r="BD215" t="str">
        <f>IF(Z215=BC215,"OK")</f>
        <v>OK</v>
      </c>
      <c r="BE215">
        <v>1.0699999999999999E-2</v>
      </c>
      <c r="BF215">
        <v>5.1E-5</v>
      </c>
      <c r="BG215">
        <v>200</v>
      </c>
      <c r="BH215">
        <v>280</v>
      </c>
      <c r="BI215">
        <v>20</v>
      </c>
      <c r="BJ215">
        <v>0.26750000000000002</v>
      </c>
      <c r="BK215">
        <v>1.2749999999999999E-3</v>
      </c>
      <c r="BL215" t="str">
        <f>IF(ABS(AN215*AO215*AP215/1000000000/AR215-1)&lt;0.1,"OK","NO")</f>
        <v>NO</v>
      </c>
      <c r="BN215" s="183"/>
    </row>
    <row r="216" spans="1:66" ht="25.5" x14ac:dyDescent="0.25">
      <c r="A216" s="148"/>
      <c r="B216" s="94">
        <v>212</v>
      </c>
      <c r="C216" s="43">
        <v>1135717</v>
      </c>
      <c r="D216" s="24">
        <v>1008676</v>
      </c>
      <c r="E216" s="26" t="s">
        <v>6478</v>
      </c>
      <c r="F216" s="151" t="s">
        <v>655</v>
      </c>
      <c r="G216" s="102" t="s">
        <v>2182</v>
      </c>
      <c r="H216" s="46" t="str">
        <f>IFERROR(IFERROR(IF(SEARCH("Usystems",$E216)&gt;0,"Usystems"),IF(SEARCH("RIIFO",$E216)&gt;0,"RIIFO","Uponor")),"Uponor")</f>
        <v>Usystems</v>
      </c>
      <c r="I216" s="25">
        <f>IFERROR(MID($D216,1,7)+0,"")</f>
        <v>1008676</v>
      </c>
      <c r="J216" s="25" t="str">
        <f>IFERROR(MID($D216,10,7)+0,"")</f>
        <v/>
      </c>
      <c r="K216" s="25" t="str">
        <f>IFERROR(MID($D216,19,7)+0,"")</f>
        <v/>
      </c>
      <c r="L216" s="25" t="str">
        <f>IFERROR(MID($D216,28,7)+0,"")</f>
        <v/>
      </c>
      <c r="M216" s="25" t="str">
        <f>IF(IFERROR(MID($Q216,1,7)+0,"")&lt;1130000,IF(INDEX(C:C,MATCH(LEFT(Q216,7)+0,I:I,0))&lt;1130000,"",INDEX(C:C,MATCH(LEFT(Q216,7)+0,I:I,0))),IFERROR(MID($Q216,1,7)+0,""))</f>
        <v/>
      </c>
      <c r="N216" s="25" t="str">
        <f>IF(IFERROR(MID($Q216,10,7)+0,"")&lt;1130000,"",IFERROR(MID($Q216,10,7)+0,""))</f>
        <v/>
      </c>
      <c r="O216" s="25" t="str">
        <f>IF(IFERROR(MID($Q216,19,7)+0,"")&lt;1130000,"",IFERROR(MID($Q216,19,7)+0,""))</f>
        <v/>
      </c>
      <c r="P216" s="25" t="str">
        <f>IF(M216="","",IF(N216="",M216,M216&amp;", "&amp;N216))</f>
        <v/>
      </c>
      <c r="Q216" s="150"/>
      <c r="R216" s="23" t="s">
        <v>22</v>
      </c>
      <c r="S216" s="35" t="s">
        <v>6424</v>
      </c>
      <c r="T216" s="25" t="s">
        <v>36</v>
      </c>
      <c r="U216" s="185">
        <v>239</v>
      </c>
      <c r="V216" s="188">
        <v>256</v>
      </c>
      <c r="W216" s="189">
        <v>287</v>
      </c>
      <c r="X216" s="31">
        <v>316</v>
      </c>
      <c r="Y216" s="90">
        <f>IFERROR(ROUND(X216/W216-1,2),"")</f>
        <v>0.1</v>
      </c>
      <c r="Z216" s="31">
        <f>IF(OR(S216="VLD MLC components",S216="VLD MLC pipes",S216="VLD PEX components",S216="VLD PEX pipes",S216="VLD PHC components",S216="VLD PHC pipes",S216="Controls VLD"),"По запросу",X216)</f>
        <v>316</v>
      </c>
      <c r="AA216" s="63">
        <f>ROUND(X216/1.2,3)</f>
        <v>263.33300000000003</v>
      </c>
      <c r="AB216" s="23">
        <v>239.167</v>
      </c>
      <c r="AC216" s="190">
        <f>IFERROR(ROUND(AA216/AB216-1,2),"")</f>
        <v>0.1</v>
      </c>
      <c r="AD216" s="25">
        <v>1.1900000000000001E-2</v>
      </c>
      <c r="AE216" s="25">
        <v>4.8750000000000006E-5</v>
      </c>
      <c r="AF216" s="25">
        <v>1505</v>
      </c>
      <c r="AG216" s="25">
        <v>0</v>
      </c>
      <c r="AH216" s="25">
        <v>1950</v>
      </c>
      <c r="AI216" s="25">
        <v>3100</v>
      </c>
      <c r="AJ216" s="25" t="s">
        <v>20</v>
      </c>
      <c r="AK216" s="22" t="s">
        <v>20</v>
      </c>
      <c r="AL216" s="25" t="s">
        <v>20</v>
      </c>
      <c r="AM216" s="25">
        <v>25</v>
      </c>
      <c r="AN216" s="25">
        <v>200</v>
      </c>
      <c r="AO216" s="25">
        <v>300</v>
      </c>
      <c r="AP216" s="25">
        <v>30</v>
      </c>
      <c r="AQ216" s="25">
        <v>0.29749999999999999</v>
      </c>
      <c r="AR216" s="25">
        <v>1.5937499999999997E-3</v>
      </c>
      <c r="AS216" s="157">
        <v>2100</v>
      </c>
      <c r="AT216" s="93">
        <v>44713</v>
      </c>
      <c r="AU216" s="92" t="s">
        <v>3611</v>
      </c>
      <c r="AV216" s="91" t="s">
        <v>152</v>
      </c>
      <c r="AW216" s="92" t="s">
        <v>152</v>
      </c>
      <c r="AX216" s="92" t="s">
        <v>152</v>
      </c>
      <c r="AY216" s="91" t="s">
        <v>152</v>
      </c>
      <c r="AZ216" s="92" t="s">
        <v>21</v>
      </c>
      <c r="BA216" s="25" t="s">
        <v>6477</v>
      </c>
      <c r="BB216" t="s">
        <v>25</v>
      </c>
      <c r="BC216">
        <v>316</v>
      </c>
      <c r="BD216" t="str">
        <f>IF(Z216=BC216,"OK")</f>
        <v>OK</v>
      </c>
      <c r="BE216">
        <v>1.1800000000000001E-2</v>
      </c>
      <c r="BF216">
        <v>6.3999999999999997E-5</v>
      </c>
      <c r="BG216">
        <v>200</v>
      </c>
      <c r="BH216">
        <v>300</v>
      </c>
      <c r="BI216">
        <v>30</v>
      </c>
      <c r="BJ216">
        <v>0.29499999999999998</v>
      </c>
      <c r="BK216">
        <v>1.5937499999999999E-3</v>
      </c>
      <c r="BL216" t="str">
        <f>IF(ABS(AN216*AO216*AP216/1000000000/AR216-1)&lt;0.1,"OK","NO")</f>
        <v>NO</v>
      </c>
      <c r="BN216" s="183"/>
    </row>
    <row r="217" spans="1:66" ht="25.5" x14ac:dyDescent="0.25">
      <c r="A217" s="148"/>
      <c r="B217" s="94">
        <v>213</v>
      </c>
      <c r="C217" s="43">
        <v>1135718</v>
      </c>
      <c r="D217" s="24">
        <v>1001240</v>
      </c>
      <c r="E217" s="26" t="s">
        <v>6476</v>
      </c>
      <c r="F217" s="151" t="s">
        <v>652</v>
      </c>
      <c r="G217" s="102" t="s">
        <v>2182</v>
      </c>
      <c r="H217" s="46" t="str">
        <f>IFERROR(IFERROR(IF(SEARCH("Usystems",$E217)&gt;0,"Usystems"),IF(SEARCH("RIIFO",$E217)&gt;0,"RIIFO","Uponor")),"Uponor")</f>
        <v>Usystems</v>
      </c>
      <c r="I217" s="25">
        <f>IFERROR(MID($D217,1,7)+0,"")</f>
        <v>1001240</v>
      </c>
      <c r="J217" s="25" t="str">
        <f>IFERROR(MID($D217,10,7)+0,"")</f>
        <v/>
      </c>
      <c r="K217" s="25" t="str">
        <f>IFERROR(MID($D217,19,7)+0,"")</f>
        <v/>
      </c>
      <c r="L217" s="25" t="str">
        <f>IFERROR(MID($D217,28,7)+0,"")</f>
        <v/>
      </c>
      <c r="M217" s="25" t="str">
        <f>IF(IFERROR(MID($Q217,1,7)+0,"")&lt;1130000,IF(INDEX(C:C,MATCH(LEFT(Q217,7)+0,I:I,0))&lt;1130000,"",INDEX(C:C,MATCH(LEFT(Q217,7)+0,I:I,0))),IFERROR(MID($Q217,1,7)+0,""))</f>
        <v/>
      </c>
      <c r="N217" s="25" t="str">
        <f>IF(IFERROR(MID($Q217,10,7)+0,"")&lt;1130000,"",IFERROR(MID($Q217,10,7)+0,""))</f>
        <v/>
      </c>
      <c r="O217" s="25" t="str">
        <f>IF(IFERROR(MID($Q217,19,7)+0,"")&lt;1130000,"",IFERROR(MID($Q217,19,7)+0,""))</f>
        <v/>
      </c>
      <c r="P217" s="25" t="str">
        <f>IF(M217="","",IF(N217="",M217,M217&amp;", "&amp;N217))</f>
        <v/>
      </c>
      <c r="Q217" s="150"/>
      <c r="R217" s="23" t="s">
        <v>22</v>
      </c>
      <c r="S217" s="35" t="s">
        <v>6424</v>
      </c>
      <c r="T217" s="25" t="s">
        <v>36</v>
      </c>
      <c r="U217" s="185">
        <v>460</v>
      </c>
      <c r="V217" s="188">
        <v>492</v>
      </c>
      <c r="W217" s="189">
        <v>551</v>
      </c>
      <c r="X217" s="31">
        <v>606</v>
      </c>
      <c r="Y217" s="90">
        <f>IFERROR(ROUND(X217/W217-1,2),"")</f>
        <v>0.1</v>
      </c>
      <c r="Z217" s="31">
        <f>IF(OR(S217="VLD MLC components",S217="VLD MLC pipes",S217="VLD PEX components",S217="VLD PEX pipes",S217="VLD PHC components",S217="VLD PHC pipes",S217="Controls VLD"),"По запросу",X217)</f>
        <v>606</v>
      </c>
      <c r="AA217" s="63">
        <f>ROUND(X217/1.2,3)</f>
        <v>505</v>
      </c>
      <c r="AB217" s="23">
        <v>459.16699999999997</v>
      </c>
      <c r="AC217" s="190">
        <f>IFERROR(ROUND(AA217/AB217-1,2),"")</f>
        <v>0.1</v>
      </c>
      <c r="AD217" s="25">
        <v>2.1499999999999998E-2</v>
      </c>
      <c r="AE217" s="25">
        <v>8.125000000000001E-5</v>
      </c>
      <c r="AF217" s="25">
        <v>2280</v>
      </c>
      <c r="AG217" s="25">
        <v>160</v>
      </c>
      <c r="AH217" s="25">
        <v>1480</v>
      </c>
      <c r="AI217" s="25">
        <v>0</v>
      </c>
      <c r="AJ217" s="25" t="s">
        <v>20</v>
      </c>
      <c r="AK217" s="22" t="s">
        <v>20</v>
      </c>
      <c r="AL217" s="25" t="s">
        <v>20</v>
      </c>
      <c r="AM217" s="25">
        <v>20</v>
      </c>
      <c r="AN217" s="25">
        <v>200</v>
      </c>
      <c r="AO217" s="25">
        <v>300</v>
      </c>
      <c r="AP217" s="25">
        <v>40</v>
      </c>
      <c r="AQ217" s="25">
        <v>0.43</v>
      </c>
      <c r="AR217" s="25">
        <v>2.1249999999999997E-3</v>
      </c>
      <c r="AS217" s="157">
        <v>1440</v>
      </c>
      <c r="AT217" s="93">
        <v>44713</v>
      </c>
      <c r="AU217" s="92" t="s">
        <v>3611</v>
      </c>
      <c r="AV217" s="91" t="s">
        <v>152</v>
      </c>
      <c r="AW217" s="92" t="s">
        <v>152</v>
      </c>
      <c r="AX217" s="92" t="s">
        <v>152</v>
      </c>
      <c r="AY217" s="91" t="s">
        <v>152</v>
      </c>
      <c r="AZ217" s="92" t="s">
        <v>21</v>
      </c>
      <c r="BA217" s="25" t="s">
        <v>6293</v>
      </c>
      <c r="BB217" t="s">
        <v>25</v>
      </c>
      <c r="BC217">
        <v>606</v>
      </c>
      <c r="BD217" t="str">
        <f>IF(Z217=BC217,"OK")</f>
        <v>OK</v>
      </c>
      <c r="BE217">
        <v>2.1499999999999998E-2</v>
      </c>
      <c r="BF217">
        <v>1.06E-4</v>
      </c>
      <c r="BG217">
        <v>200</v>
      </c>
      <c r="BH217">
        <v>300</v>
      </c>
      <c r="BI217">
        <v>40</v>
      </c>
      <c r="BJ217">
        <v>0.43</v>
      </c>
      <c r="BK217">
        <v>2.1249999999999997E-3</v>
      </c>
      <c r="BL217" t="str">
        <f>IF(ABS(AN217*AO217*AP217/1000000000/AR217-1)&lt;0.1,"OK","NO")</f>
        <v>NO</v>
      </c>
      <c r="BN217" s="183"/>
    </row>
    <row r="218" spans="1:66" ht="25.5" x14ac:dyDescent="0.25">
      <c r="A218" s="148"/>
      <c r="B218" s="94">
        <v>214</v>
      </c>
      <c r="C218" s="43">
        <v>1135719</v>
      </c>
      <c r="D218" s="24">
        <v>1008678</v>
      </c>
      <c r="E218" s="26" t="s">
        <v>6475</v>
      </c>
      <c r="F218" s="151" t="s">
        <v>652</v>
      </c>
      <c r="G218" s="102" t="s">
        <v>2182</v>
      </c>
      <c r="H218" s="46" t="str">
        <f>IFERROR(IFERROR(IF(SEARCH("Usystems",$E218)&gt;0,"Usystems"),IF(SEARCH("RIIFO",$E218)&gt;0,"RIIFO","Uponor")),"Uponor")</f>
        <v>Usystems</v>
      </c>
      <c r="I218" s="25">
        <f>IFERROR(MID($D218,1,7)+0,"")</f>
        <v>1008678</v>
      </c>
      <c r="J218" s="25" t="str">
        <f>IFERROR(MID($D218,10,7)+0,"")</f>
        <v/>
      </c>
      <c r="K218" s="25" t="str">
        <f>IFERROR(MID($D218,19,7)+0,"")</f>
        <v/>
      </c>
      <c r="L218" s="25" t="str">
        <f>IFERROR(MID($D218,28,7)+0,"")</f>
        <v/>
      </c>
      <c r="M218" s="25" t="str">
        <f>IF(IFERROR(MID($Q218,1,7)+0,"")&lt;1130000,IF(INDEX(C:C,MATCH(LEFT(Q218,7)+0,I:I,0))&lt;1130000,"",INDEX(C:C,MATCH(LEFT(Q218,7)+0,I:I,0))),IFERROR(MID($Q218,1,7)+0,""))</f>
        <v/>
      </c>
      <c r="N218" s="25" t="str">
        <f>IF(IFERROR(MID($Q218,10,7)+0,"")&lt;1130000,"",IFERROR(MID($Q218,10,7)+0,""))</f>
        <v/>
      </c>
      <c r="O218" s="25" t="str">
        <f>IF(IFERROR(MID($Q218,19,7)+0,"")&lt;1130000,"",IFERROR(MID($Q218,19,7)+0,""))</f>
        <v/>
      </c>
      <c r="P218" s="25" t="str">
        <f>IF(M218="","",IF(N218="",M218,M218&amp;", "&amp;N218))</f>
        <v/>
      </c>
      <c r="Q218" s="150"/>
      <c r="R218" s="23" t="s">
        <v>22</v>
      </c>
      <c r="S218" s="35" t="s">
        <v>6424</v>
      </c>
      <c r="T218" s="25" t="s">
        <v>36</v>
      </c>
      <c r="U218" s="185">
        <v>1250</v>
      </c>
      <c r="V218" s="188">
        <v>1338</v>
      </c>
      <c r="W218" s="189">
        <v>1499</v>
      </c>
      <c r="X218" s="31">
        <v>1649</v>
      </c>
      <c r="Y218" s="90">
        <f>IFERROR(ROUND(X218/W218-1,2),"")</f>
        <v>0.1</v>
      </c>
      <c r="Z218" s="31">
        <f>IF(OR(S218="VLD MLC components",S218="VLD MLC pipes",S218="VLD PEX components",S218="VLD PEX pipes",S218="VLD PHC components",S218="VLD PHC pipes",S218="Controls VLD"),"По запросу",X218)</f>
        <v>1649</v>
      </c>
      <c r="AA218" s="63">
        <f>ROUND(X218/1.2,3)</f>
        <v>1374.1669999999999</v>
      </c>
      <c r="AB218" s="23">
        <v>1249.1669999999999</v>
      </c>
      <c r="AC218" s="190">
        <f>IFERROR(ROUND(AA218/AB218-1,2),"")</f>
        <v>0.1</v>
      </c>
      <c r="AD218" s="25">
        <v>0.06</v>
      </c>
      <c r="AE218" s="25">
        <v>1.6250000000000002E-4</v>
      </c>
      <c r="AF218" s="25">
        <v>590</v>
      </c>
      <c r="AG218" s="25">
        <v>130</v>
      </c>
      <c r="AH218" s="25">
        <v>380</v>
      </c>
      <c r="AI218" s="25">
        <v>340</v>
      </c>
      <c r="AJ218" s="25" t="s">
        <v>20</v>
      </c>
      <c r="AK218" s="22" t="s">
        <v>20</v>
      </c>
      <c r="AL218" s="25" t="s">
        <v>20</v>
      </c>
      <c r="AM218" s="25">
        <v>10</v>
      </c>
      <c r="AN218" s="25"/>
      <c r="AO218" s="25"/>
      <c r="AP218" s="25"/>
      <c r="AQ218" s="25">
        <v>0.44</v>
      </c>
      <c r="AR218" s="25">
        <v>2.1249999999999997E-3</v>
      </c>
      <c r="AS218" s="157">
        <v>415</v>
      </c>
      <c r="AT218" s="93"/>
      <c r="AU218" s="92" t="s">
        <v>3611</v>
      </c>
      <c r="AV218" s="91" t="s">
        <v>152</v>
      </c>
      <c r="AW218" s="92" t="s">
        <v>152</v>
      </c>
      <c r="AX218" s="92" t="s">
        <v>152</v>
      </c>
      <c r="AY218" s="91" t="s">
        <v>152</v>
      </c>
      <c r="AZ218" s="92" t="s">
        <v>6474</v>
      </c>
      <c r="BA218" s="25" t="s">
        <v>6473</v>
      </c>
      <c r="BB218" t="s">
        <v>25</v>
      </c>
      <c r="BC218">
        <v>1649</v>
      </c>
      <c r="BD218" t="str">
        <f>IF(Z218=BC218,"OK")</f>
        <v>OK</v>
      </c>
      <c r="BE218">
        <v>0.06</v>
      </c>
      <c r="BF218">
        <v>1.5E-5</v>
      </c>
      <c r="BG218">
        <v>0</v>
      </c>
      <c r="BH218">
        <v>0</v>
      </c>
      <c r="BI218">
        <v>0</v>
      </c>
      <c r="BJ218">
        <v>0</v>
      </c>
      <c r="BK218">
        <v>0</v>
      </c>
      <c r="BL218" t="str">
        <f>IF(ABS(AN218*AO218*AP218/1000000000/AR218-1)&lt;0.1,"OK","NO")</f>
        <v>NO</v>
      </c>
      <c r="BN218" s="183"/>
    </row>
    <row r="219" spans="1:66" ht="25.5" x14ac:dyDescent="0.25">
      <c r="A219" s="148"/>
      <c r="B219" s="94">
        <v>215</v>
      </c>
      <c r="C219" s="43">
        <v>1135720</v>
      </c>
      <c r="D219" s="24">
        <v>1084671</v>
      </c>
      <c r="E219" s="26" t="s">
        <v>6472</v>
      </c>
      <c r="F219" s="151" t="s">
        <v>652</v>
      </c>
      <c r="G219" s="102" t="s">
        <v>2182</v>
      </c>
      <c r="H219" s="46" t="str">
        <f>IFERROR(IFERROR(IF(SEARCH("Usystems",$E219)&gt;0,"Usystems"),IF(SEARCH("RIIFO",$E219)&gt;0,"RIIFO","Uponor")),"Uponor")</f>
        <v>Usystems</v>
      </c>
      <c r="I219" s="25">
        <f>IFERROR(MID($D219,1,7)+0,"")</f>
        <v>1084671</v>
      </c>
      <c r="J219" s="25" t="str">
        <f>IFERROR(MID($D219,10,7)+0,"")</f>
        <v/>
      </c>
      <c r="K219" s="25" t="str">
        <f>IFERROR(MID($D219,19,7)+0,"")</f>
        <v/>
      </c>
      <c r="L219" s="25" t="str">
        <f>IFERROR(MID($D219,28,7)+0,"")</f>
        <v/>
      </c>
      <c r="M219" s="25" t="str">
        <f>IF(IFERROR(MID($Q219,1,7)+0,"")&lt;1130000,IF(INDEX(C:C,MATCH(LEFT(Q219,7)+0,I:I,0))&lt;1130000,"",INDEX(C:C,MATCH(LEFT(Q219,7)+0,I:I,0))),IFERROR(MID($Q219,1,7)+0,""))</f>
        <v/>
      </c>
      <c r="N219" s="25" t="str">
        <f>IF(IFERROR(MID($Q219,10,7)+0,"")&lt;1130000,"",IFERROR(MID($Q219,10,7)+0,""))</f>
        <v/>
      </c>
      <c r="O219" s="25" t="str">
        <f>IF(IFERROR(MID($Q219,19,7)+0,"")&lt;1130000,"",IFERROR(MID($Q219,19,7)+0,""))</f>
        <v/>
      </c>
      <c r="P219" s="25" t="str">
        <f>IF(M219="","",IF(N219="",M219,M219&amp;", "&amp;N219))</f>
        <v/>
      </c>
      <c r="Q219" s="150"/>
      <c r="R219" s="25">
        <v>1136070</v>
      </c>
      <c r="S219" s="35" t="s">
        <v>6424</v>
      </c>
      <c r="T219" s="25" t="s">
        <v>36</v>
      </c>
      <c r="U219" s="185">
        <v>65</v>
      </c>
      <c r="V219" s="188">
        <v>70</v>
      </c>
      <c r="W219" s="189">
        <v>78</v>
      </c>
      <c r="X219" s="31">
        <v>86</v>
      </c>
      <c r="Y219" s="90">
        <f>IFERROR(ROUND(X219/W219-1,2),"")</f>
        <v>0.1</v>
      </c>
      <c r="Z219" s="31">
        <f>IF(OR(S219="VLD MLC components",S219="VLD MLC pipes",S219="VLD PEX components",S219="VLD PEX pipes",S219="VLD PHC components",S219="VLD PHC pipes",S219="Controls VLD"),"По запросу",X219)</f>
        <v>86</v>
      </c>
      <c r="AA219" s="63">
        <f>ROUND(X219/1.2,3)</f>
        <v>71.667000000000002</v>
      </c>
      <c r="AB219" s="23">
        <v>65</v>
      </c>
      <c r="AC219" s="190">
        <f>IFERROR(ROUND(AA219/AB219-1,2),"")</f>
        <v>0.1</v>
      </c>
      <c r="AD219" s="25">
        <v>3.3E-3</v>
      </c>
      <c r="AE219" s="25">
        <v>9.7499999999999998E-6</v>
      </c>
      <c r="AF219" s="25">
        <v>1145</v>
      </c>
      <c r="AG219" s="25">
        <v>0</v>
      </c>
      <c r="AH219" s="25">
        <v>1050</v>
      </c>
      <c r="AI219" s="25">
        <v>2450</v>
      </c>
      <c r="AJ219" s="25" t="s">
        <v>20</v>
      </c>
      <c r="AK219" s="22" t="s">
        <v>20</v>
      </c>
      <c r="AL219" s="25" t="s">
        <v>20</v>
      </c>
      <c r="AM219" s="25">
        <v>50</v>
      </c>
      <c r="AN219" s="25">
        <v>180</v>
      </c>
      <c r="AO219" s="25">
        <v>240</v>
      </c>
      <c r="AP219" s="25">
        <v>10</v>
      </c>
      <c r="AQ219" s="25">
        <v>0.16500000000000001</v>
      </c>
      <c r="AR219" s="25">
        <v>6.3750000000000005E-4</v>
      </c>
      <c r="AS219" s="157">
        <v>2800</v>
      </c>
      <c r="AT219" s="93">
        <v>44713</v>
      </c>
      <c r="AU219" s="92" t="s">
        <v>3611</v>
      </c>
      <c r="AV219" s="91" t="s">
        <v>152</v>
      </c>
      <c r="AW219" s="92" t="s">
        <v>152</v>
      </c>
      <c r="AX219" s="92" t="s">
        <v>152</v>
      </c>
      <c r="AY219" s="91" t="s">
        <v>152</v>
      </c>
      <c r="AZ219" s="92" t="s">
        <v>21</v>
      </c>
      <c r="BA219" s="25" t="s">
        <v>6471</v>
      </c>
      <c r="BB219" t="s">
        <v>25</v>
      </c>
      <c r="BC219">
        <v>86</v>
      </c>
      <c r="BD219" t="str">
        <f>IF(Z219=BC219,"OK")</f>
        <v>OK</v>
      </c>
      <c r="BE219">
        <v>3.3E-3</v>
      </c>
      <c r="BF219">
        <v>1.2999999999999999E-5</v>
      </c>
      <c r="BG219">
        <v>180</v>
      </c>
      <c r="BH219">
        <v>240</v>
      </c>
      <c r="BI219">
        <v>10</v>
      </c>
      <c r="BJ219">
        <v>0.16500000000000001</v>
      </c>
      <c r="BK219">
        <v>6.3749999999999994E-4</v>
      </c>
      <c r="BL219" t="str">
        <f>IF(ABS(AN219*AO219*AP219/1000000000/AR219-1)&lt;0.1,"OK","NO")</f>
        <v>NO</v>
      </c>
      <c r="BN219" s="183"/>
    </row>
    <row r="220" spans="1:66" ht="25.5" x14ac:dyDescent="0.25">
      <c r="A220" s="148"/>
      <c r="B220" s="94">
        <v>216</v>
      </c>
      <c r="C220" s="43">
        <v>1136070</v>
      </c>
      <c r="D220" s="25">
        <v>1084671</v>
      </c>
      <c r="E220" s="26" t="s">
        <v>6470</v>
      </c>
      <c r="F220" s="212" t="s">
        <v>667</v>
      </c>
      <c r="G220" s="102" t="s">
        <v>2182</v>
      </c>
      <c r="H220" s="46" t="str">
        <f>IFERROR(IFERROR(IF(SEARCH("Usystems",$E220)&gt;0,"Usystems"),IF(SEARCH("RIIFO",$E220)&gt;0,"RIIFO","Uponor")),"Uponor")</f>
        <v>Usystems</v>
      </c>
      <c r="I220" s="25">
        <f>IFERROR(MID($D220,1,7)+0,"")</f>
        <v>1084671</v>
      </c>
      <c r="J220" s="25" t="str">
        <f>IFERROR(MID($D220,10,7)+0,"")</f>
        <v/>
      </c>
      <c r="K220" s="25" t="str">
        <f>IFERROR(MID($D220,19,7)+0,"")</f>
        <v/>
      </c>
      <c r="L220" s="25" t="str">
        <f>IFERROR(MID($D220,28,7)+0,"")</f>
        <v/>
      </c>
      <c r="M220" s="25" t="str">
        <f>IF(IFERROR(MID($Q220,1,7)+0,"")&lt;1130000,IF(INDEX(C:C,MATCH(LEFT(Q220,7)+0,I:I,0))&lt;1130000,"",INDEX(C:C,MATCH(LEFT(Q220,7)+0,I:I,0))),IFERROR(MID($Q220,1,7)+0,""))</f>
        <v/>
      </c>
      <c r="N220" s="25" t="str">
        <f>IF(IFERROR(MID($Q220,10,7)+0,"")&lt;1130000,"",IFERROR(MID($Q220,10,7)+0,""))</f>
        <v/>
      </c>
      <c r="O220" s="25" t="str">
        <f>IF(IFERROR(MID($Q220,19,7)+0,"")&lt;1130000,"",IFERROR(MID($Q220,19,7)+0,""))</f>
        <v/>
      </c>
      <c r="P220" s="25" t="str">
        <f>IF(M220="","",IF(N220="",M220,M220&amp;", "&amp;N220))</f>
        <v/>
      </c>
      <c r="Q220" s="150"/>
      <c r="R220" s="25">
        <v>1135720</v>
      </c>
      <c r="S220" s="35" t="s">
        <v>4178</v>
      </c>
      <c r="T220" s="34" t="s">
        <v>36</v>
      </c>
      <c r="U220" s="185">
        <v>140</v>
      </c>
      <c r="V220" s="188">
        <v>150</v>
      </c>
      <c r="W220" s="189">
        <v>168</v>
      </c>
      <c r="X220" s="31">
        <v>185</v>
      </c>
      <c r="Y220" s="90">
        <f>IFERROR(ROUND(X220/W220-1,2),"")</f>
        <v>0.1</v>
      </c>
      <c r="Z220" s="31">
        <f>IF(OR(S220="VLD MLC components",S220="VLD MLC pipes",S220="VLD PEX components",S220="VLD PEX pipes",S220="VLD PHC components",S220="VLD PHC pipes",S220="Controls VLD"),"По запросу",X220)</f>
        <v>185</v>
      </c>
      <c r="AA220" s="63">
        <f>ROUND(X220/1.2,3)</f>
        <v>154.167</v>
      </c>
      <c r="AB220" s="23">
        <v>140</v>
      </c>
      <c r="AC220" s="190">
        <f>IFERROR(ROUND(AA220/AB220-1,2),"")</f>
        <v>0.1</v>
      </c>
      <c r="AD220" s="25">
        <v>2.2666666666666668E-2</v>
      </c>
      <c r="AE220" s="25">
        <v>1.4615384615384615E-5</v>
      </c>
      <c r="AF220" s="25">
        <v>0</v>
      </c>
      <c r="AG220" s="25" t="s">
        <v>22</v>
      </c>
      <c r="AH220" s="25">
        <v>0</v>
      </c>
      <c r="AI220" s="25">
        <v>100</v>
      </c>
      <c r="AJ220" s="25" t="s">
        <v>20</v>
      </c>
      <c r="AK220" s="22" t="s">
        <v>20</v>
      </c>
      <c r="AL220" s="25" t="s">
        <v>20</v>
      </c>
      <c r="AM220" s="25">
        <v>100</v>
      </c>
      <c r="AN220" s="25">
        <v>280</v>
      </c>
      <c r="AO220" s="25">
        <v>190</v>
      </c>
      <c r="AP220" s="25">
        <v>100</v>
      </c>
      <c r="AQ220" s="25">
        <v>2.2669999999999999</v>
      </c>
      <c r="AR220" s="25">
        <v>5.3200000000000001E-3</v>
      </c>
      <c r="AS220" s="157">
        <v>100</v>
      </c>
      <c r="AT220" s="23" t="s">
        <v>22</v>
      </c>
      <c r="AU220" s="92" t="s">
        <v>2181</v>
      </c>
      <c r="AV220" s="91" t="s">
        <v>152</v>
      </c>
      <c r="AW220" s="92" t="s">
        <v>152</v>
      </c>
      <c r="AX220" s="92" t="s">
        <v>152</v>
      </c>
      <c r="AY220" s="91" t="s">
        <v>152</v>
      </c>
      <c r="AZ220" s="92" t="s">
        <v>24</v>
      </c>
      <c r="BA220" s="25" t="s">
        <v>6309</v>
      </c>
      <c r="BB220" t="s">
        <v>25</v>
      </c>
      <c r="BC220">
        <v>185</v>
      </c>
      <c r="BD220" t="str">
        <f>IF(Z220=BC220,"OK")</f>
        <v>OK</v>
      </c>
      <c r="BE220">
        <v>2.2666666666666668E-2</v>
      </c>
      <c r="BF220">
        <v>1.4615384615384615E-5</v>
      </c>
      <c r="BG220" t="s">
        <v>22</v>
      </c>
      <c r="BH220" t="s">
        <v>22</v>
      </c>
      <c r="BI220" t="s">
        <v>22</v>
      </c>
      <c r="BJ220" t="s">
        <v>22</v>
      </c>
      <c r="BK220" t="s">
        <v>22</v>
      </c>
      <c r="BL220" t="str">
        <f>IF(ABS(AN220*AO220*AP220/1000000000/AR220-1)&lt;0.1,"OK","NO")</f>
        <v>OK</v>
      </c>
      <c r="BN220" s="183"/>
    </row>
    <row r="221" spans="1:66" ht="25.5" x14ac:dyDescent="0.25">
      <c r="A221" s="148"/>
      <c r="B221" s="94">
        <v>217</v>
      </c>
      <c r="C221" s="43">
        <v>1136071</v>
      </c>
      <c r="D221" s="25"/>
      <c r="E221" s="26" t="s">
        <v>6469</v>
      </c>
      <c r="F221" s="212" t="s">
        <v>667</v>
      </c>
      <c r="G221" s="102" t="s">
        <v>2182</v>
      </c>
      <c r="H221" s="46" t="str">
        <f>IFERROR(IFERROR(IF(SEARCH("Usystems",$E221)&gt;0,"Usystems"),IF(SEARCH("RIIFO",$E221)&gt;0,"RIIFO","Uponor")),"Uponor")</f>
        <v>Usystems</v>
      </c>
      <c r="I221" s="25" t="str">
        <f>IFERROR(MID($D221,1,7)+0,"")</f>
        <v/>
      </c>
      <c r="J221" s="25" t="str">
        <f>IFERROR(MID($D221,10,7)+0,"")</f>
        <v/>
      </c>
      <c r="K221" s="25" t="str">
        <f>IFERROR(MID($D221,19,7)+0,"")</f>
        <v/>
      </c>
      <c r="L221" s="25" t="str">
        <f>IFERROR(MID($D221,28,7)+0,"")</f>
        <v/>
      </c>
      <c r="M221" s="25" t="str">
        <f>IF(IFERROR(MID($Q221,1,7)+0,"")&lt;1130000,IF(INDEX(C:C,MATCH(LEFT(Q221,7)+0,I:I,0))&lt;1130000,"",INDEX(C:C,MATCH(LEFT(Q221,7)+0,I:I,0))),IFERROR(MID($Q221,1,7)+0,""))</f>
        <v/>
      </c>
      <c r="N221" s="25" t="str">
        <f>IF(IFERROR(MID($Q221,10,7)+0,"")&lt;1130000,"",IFERROR(MID($Q221,10,7)+0,""))</f>
        <v/>
      </c>
      <c r="O221" s="25" t="str">
        <f>IF(IFERROR(MID($Q221,19,7)+0,"")&lt;1130000,"",IFERROR(MID($Q221,19,7)+0,""))</f>
        <v/>
      </c>
      <c r="P221" s="25" t="str">
        <f>IF(M221="","",IF(N221="",M221,M221&amp;", "&amp;N221))</f>
        <v/>
      </c>
      <c r="Q221" s="150"/>
      <c r="R221" s="23" t="s">
        <v>22</v>
      </c>
      <c r="S221" s="35" t="s">
        <v>4178</v>
      </c>
      <c r="T221" s="34" t="s">
        <v>36</v>
      </c>
      <c r="U221" s="185">
        <v>210</v>
      </c>
      <c r="V221" s="188">
        <v>225</v>
      </c>
      <c r="W221" s="189">
        <v>252</v>
      </c>
      <c r="X221" s="31">
        <v>277</v>
      </c>
      <c r="Y221" s="90">
        <f>IFERROR(ROUND(X221/W221-1,2),"")</f>
        <v>0.1</v>
      </c>
      <c r="Z221" s="31">
        <f>IF(OR(S221="VLD MLC components",S221="VLD MLC pipes",S221="VLD PEX components",S221="VLD PEX pipes",S221="VLD PHC components",S221="VLD PHC pipes",S221="Controls VLD"),"По запросу",X221)</f>
        <v>277</v>
      </c>
      <c r="AA221" s="63">
        <f>ROUND(X221/1.2,3)</f>
        <v>230.833</v>
      </c>
      <c r="AB221" s="23">
        <v>210</v>
      </c>
      <c r="AC221" s="190">
        <f>IFERROR(ROUND(AA221/AB221-1,2),"")</f>
        <v>0.1</v>
      </c>
      <c r="AD221" s="25">
        <v>3.4300000000000004E-2</v>
      </c>
      <c r="AE221" s="25">
        <v>2.6999999999999999E-5</v>
      </c>
      <c r="AF221" s="25">
        <v>270</v>
      </c>
      <c r="AG221" s="25">
        <v>430</v>
      </c>
      <c r="AH221" s="25">
        <v>320</v>
      </c>
      <c r="AI221" s="25">
        <v>0</v>
      </c>
      <c r="AJ221" s="25" t="s">
        <v>20</v>
      </c>
      <c r="AK221" s="22" t="s">
        <v>20</v>
      </c>
      <c r="AL221" s="25" t="s">
        <v>20</v>
      </c>
      <c r="AM221" s="25">
        <v>10</v>
      </c>
      <c r="AN221" s="25">
        <v>100</v>
      </c>
      <c r="AO221" s="25">
        <v>90</v>
      </c>
      <c r="AP221" s="25">
        <v>30</v>
      </c>
      <c r="AQ221" s="25">
        <v>0.34300000000000003</v>
      </c>
      <c r="AR221" s="25">
        <v>2.7E-4</v>
      </c>
      <c r="AS221" s="157">
        <v>50</v>
      </c>
      <c r="AT221" s="23" t="s">
        <v>22</v>
      </c>
      <c r="AU221" s="92" t="s">
        <v>2181</v>
      </c>
      <c r="AV221" s="91" t="s">
        <v>152</v>
      </c>
      <c r="AW221" s="92" t="s">
        <v>152</v>
      </c>
      <c r="AX221" s="92" t="s">
        <v>152</v>
      </c>
      <c r="AY221" s="91" t="s">
        <v>152</v>
      </c>
      <c r="AZ221" s="92" t="s">
        <v>24</v>
      </c>
      <c r="BA221" s="25" t="s">
        <v>6307</v>
      </c>
      <c r="BB221" t="s">
        <v>25</v>
      </c>
      <c r="BC221">
        <v>277</v>
      </c>
      <c r="BD221" t="str">
        <f>IF(Z221=BC221,"OK")</f>
        <v>OK</v>
      </c>
      <c r="BE221">
        <v>3.4000000000000002E-2</v>
      </c>
      <c r="BF221">
        <v>1.9000000000000001E-5</v>
      </c>
      <c r="BG221" t="s">
        <v>22</v>
      </c>
      <c r="BH221" t="s">
        <v>22</v>
      </c>
      <c r="BI221" t="s">
        <v>22</v>
      </c>
      <c r="BJ221" t="s">
        <v>22</v>
      </c>
      <c r="BK221" t="s">
        <v>22</v>
      </c>
      <c r="BL221" t="str">
        <f>IF(ABS(AN221*AO221*AP221/1000000000/AR221-1)&lt;0.1,"OK","NO")</f>
        <v>OK</v>
      </c>
      <c r="BN221" s="183"/>
    </row>
    <row r="222" spans="1:66" ht="25.5" x14ac:dyDescent="0.25">
      <c r="A222" s="148"/>
      <c r="B222" s="94">
        <v>218</v>
      </c>
      <c r="C222" s="43">
        <v>1136072</v>
      </c>
      <c r="D222" s="25"/>
      <c r="E222" s="26" t="s">
        <v>6468</v>
      </c>
      <c r="F222" s="212" t="s">
        <v>667</v>
      </c>
      <c r="G222" s="102" t="s">
        <v>2182</v>
      </c>
      <c r="H222" s="46" t="str">
        <f>IFERROR(IFERROR(IF(SEARCH("Usystems",$E222)&gt;0,"Usystems"),IF(SEARCH("RIIFO",$E222)&gt;0,"RIIFO","Uponor")),"Uponor")</f>
        <v>Usystems</v>
      </c>
      <c r="I222" s="25" t="str">
        <f>IFERROR(MID($D222,1,7)+0,"")</f>
        <v/>
      </c>
      <c r="J222" s="25" t="str">
        <f>IFERROR(MID($D222,10,7)+0,"")</f>
        <v/>
      </c>
      <c r="K222" s="25" t="str">
        <f>IFERROR(MID($D222,19,7)+0,"")</f>
        <v/>
      </c>
      <c r="L222" s="25" t="str">
        <f>IFERROR(MID($D222,28,7)+0,"")</f>
        <v/>
      </c>
      <c r="M222" s="25" t="str">
        <f>IF(IFERROR(MID($Q222,1,7)+0,"")&lt;1130000,IF(INDEX(C:C,MATCH(LEFT(Q222,7)+0,I:I,0))&lt;1130000,"",INDEX(C:C,MATCH(LEFT(Q222,7)+0,I:I,0))),IFERROR(MID($Q222,1,7)+0,""))</f>
        <v/>
      </c>
      <c r="N222" s="25" t="str">
        <f>IF(IFERROR(MID($Q222,10,7)+0,"")&lt;1130000,"",IFERROR(MID($Q222,10,7)+0,""))</f>
        <v/>
      </c>
      <c r="O222" s="25" t="str">
        <f>IF(IFERROR(MID($Q222,19,7)+0,"")&lt;1130000,"",IFERROR(MID($Q222,19,7)+0,""))</f>
        <v/>
      </c>
      <c r="P222" s="25" t="str">
        <f>IF(M222="","",IF(N222="",M222,M222&amp;", "&amp;N222))</f>
        <v/>
      </c>
      <c r="Q222" s="150"/>
      <c r="R222" s="23" t="s">
        <v>22</v>
      </c>
      <c r="S222" s="35" t="s">
        <v>4178</v>
      </c>
      <c r="T222" s="34" t="s">
        <v>36</v>
      </c>
      <c r="U222" s="185">
        <v>340</v>
      </c>
      <c r="V222" s="188">
        <v>364</v>
      </c>
      <c r="W222" s="189">
        <v>408</v>
      </c>
      <c r="X222" s="31">
        <v>449</v>
      </c>
      <c r="Y222" s="90">
        <f>IFERROR(ROUND(X222/W222-1,2),"")</f>
        <v>0.1</v>
      </c>
      <c r="Z222" s="31">
        <f>IF(OR(S222="VLD MLC components",S222="VLD MLC pipes",S222="VLD PEX components",S222="VLD PEX pipes",S222="VLD PHC components",S222="VLD PHC pipes",S222="Controls VLD"),"По запросу",X222)</f>
        <v>449</v>
      </c>
      <c r="AA222" s="63">
        <f>ROUND(X222/1.2,3)</f>
        <v>374.16699999999997</v>
      </c>
      <c r="AB222" s="23">
        <v>340</v>
      </c>
      <c r="AC222" s="190">
        <f>IFERROR(ROUND(AA222/AB222-1,2),"")</f>
        <v>0.1</v>
      </c>
      <c r="AD222" s="25">
        <v>6.6000000000000003E-2</v>
      </c>
      <c r="AE222" s="25">
        <v>2.9E-5</v>
      </c>
      <c r="AF222" s="25">
        <v>320</v>
      </c>
      <c r="AG222" s="25">
        <v>380</v>
      </c>
      <c r="AH222" s="25">
        <v>420</v>
      </c>
      <c r="AI222" s="25">
        <v>150</v>
      </c>
      <c r="AJ222" s="25" t="s">
        <v>20</v>
      </c>
      <c r="AK222" s="22" t="s">
        <v>20</v>
      </c>
      <c r="AL222" s="25" t="s">
        <v>20</v>
      </c>
      <c r="AM222" s="25">
        <v>10</v>
      </c>
      <c r="AN222" s="25"/>
      <c r="AO222" s="25"/>
      <c r="AP222" s="25"/>
      <c r="AQ222" s="25"/>
      <c r="AR222" s="25"/>
      <c r="AS222" s="157" t="s">
        <v>22</v>
      </c>
      <c r="AT222" s="23" t="s">
        <v>22</v>
      </c>
      <c r="AU222" s="92" t="s">
        <v>2181</v>
      </c>
      <c r="AV222" s="91" t="s">
        <v>152</v>
      </c>
      <c r="AW222" s="92" t="s">
        <v>152</v>
      </c>
      <c r="AX222" s="92" t="s">
        <v>152</v>
      </c>
      <c r="AY222" s="91" t="s">
        <v>152</v>
      </c>
      <c r="AZ222" s="92" t="s">
        <v>24</v>
      </c>
      <c r="BA222" s="25" t="s">
        <v>6305</v>
      </c>
      <c r="BB222" t="s">
        <v>25</v>
      </c>
      <c r="BC222">
        <v>449</v>
      </c>
      <c r="BD222" t="str">
        <f>IF(Z222=BC222,"OK")</f>
        <v>OK</v>
      </c>
      <c r="BE222">
        <v>6.6000000000000003E-2</v>
      </c>
      <c r="BF222">
        <v>2.9E-5</v>
      </c>
      <c r="BG222" t="s">
        <v>22</v>
      </c>
      <c r="BH222" t="s">
        <v>22</v>
      </c>
      <c r="BI222" t="s">
        <v>22</v>
      </c>
      <c r="BJ222" t="s">
        <v>22</v>
      </c>
      <c r="BK222" t="s">
        <v>22</v>
      </c>
      <c r="BL222" t="e">
        <f>IF(ABS(AN222*AO222*AP222/1000000000/AR222-1)&lt;0.1,"OK","NO")</f>
        <v>#DIV/0!</v>
      </c>
      <c r="BN222" s="183"/>
    </row>
    <row r="223" spans="1:66" ht="25.5" x14ac:dyDescent="0.25">
      <c r="A223" s="148"/>
      <c r="B223" s="94">
        <v>219</v>
      </c>
      <c r="C223" s="43">
        <v>1135721</v>
      </c>
      <c r="D223" s="24">
        <v>1008684</v>
      </c>
      <c r="E223" s="26" t="s">
        <v>6467</v>
      </c>
      <c r="F223" s="151" t="s">
        <v>655</v>
      </c>
      <c r="G223" s="102" t="s">
        <v>2182</v>
      </c>
      <c r="H223" s="46" t="str">
        <f>IFERROR(IFERROR(IF(SEARCH("Usystems",$E223)&gt;0,"Usystems"),IF(SEARCH("RIIFO",$E223)&gt;0,"RIIFO","Uponor")),"Uponor")</f>
        <v>Usystems</v>
      </c>
      <c r="I223" s="25">
        <f>IFERROR(MID($D223,1,7)+0,"")</f>
        <v>1008684</v>
      </c>
      <c r="J223" s="25" t="str">
        <f>IFERROR(MID($D223,10,7)+0,"")</f>
        <v/>
      </c>
      <c r="K223" s="25" t="str">
        <f>IFERROR(MID($D223,19,7)+0,"")</f>
        <v/>
      </c>
      <c r="L223" s="25" t="str">
        <f>IFERROR(MID($D223,28,7)+0,"")</f>
        <v/>
      </c>
      <c r="M223" s="25" t="str">
        <f>IF(IFERROR(MID($Q223,1,7)+0,"")&lt;1130000,IF(INDEX(C:C,MATCH(LEFT(Q223,7)+0,I:I,0))&lt;1130000,"",INDEX(C:C,MATCH(LEFT(Q223,7)+0,I:I,0))),IFERROR(MID($Q223,1,7)+0,""))</f>
        <v/>
      </c>
      <c r="N223" s="25" t="str">
        <f>IF(IFERROR(MID($Q223,10,7)+0,"")&lt;1130000,"",IFERROR(MID($Q223,10,7)+0,""))</f>
        <v/>
      </c>
      <c r="O223" s="25" t="str">
        <f>IF(IFERROR(MID($Q223,19,7)+0,"")&lt;1130000,"",IFERROR(MID($Q223,19,7)+0,""))</f>
        <v/>
      </c>
      <c r="P223" s="25" t="str">
        <f>IF(M223="","",IF(N223="",M223,M223&amp;", "&amp;N223))</f>
        <v/>
      </c>
      <c r="Q223" s="150"/>
      <c r="R223" s="23" t="s">
        <v>22</v>
      </c>
      <c r="S223" s="35" t="s">
        <v>6424</v>
      </c>
      <c r="T223" s="25" t="s">
        <v>36</v>
      </c>
      <c r="U223" s="185">
        <v>215</v>
      </c>
      <c r="V223" s="188">
        <v>230</v>
      </c>
      <c r="W223" s="189">
        <v>258</v>
      </c>
      <c r="X223" s="31">
        <v>284</v>
      </c>
      <c r="Y223" s="90">
        <f>IFERROR(ROUND(X223/W223-1,2),"")</f>
        <v>0.1</v>
      </c>
      <c r="Z223" s="31">
        <f>IF(OR(S223="VLD MLC components",S223="VLD MLC pipes",S223="VLD PEX components",S223="VLD PEX pipes",S223="VLD PHC components",S223="VLD PHC pipes",S223="Controls VLD"),"По запросу",X223)</f>
        <v>284</v>
      </c>
      <c r="AA223" s="63">
        <f>ROUND(X223/1.2,3)</f>
        <v>236.667</v>
      </c>
      <c r="AB223" s="23">
        <v>215</v>
      </c>
      <c r="AC223" s="190">
        <f>IFERROR(ROUND(AA223/AB223-1,2),"")</f>
        <v>0.1</v>
      </c>
      <c r="AD223" s="25">
        <v>9.1000000000000004E-3</v>
      </c>
      <c r="AE223" s="25">
        <v>3.2500000000000004E-5</v>
      </c>
      <c r="AF223" s="25">
        <v>26800</v>
      </c>
      <c r="AG223" s="25">
        <v>24467</v>
      </c>
      <c r="AH223" s="25">
        <v>44024</v>
      </c>
      <c r="AI223" s="25">
        <v>65934</v>
      </c>
      <c r="AJ223" s="25" t="s">
        <v>20</v>
      </c>
      <c r="AK223" s="22" t="s">
        <v>20</v>
      </c>
      <c r="AL223" s="25" t="s">
        <v>20</v>
      </c>
      <c r="AM223" s="25">
        <v>50</v>
      </c>
      <c r="AN223" s="25">
        <v>200</v>
      </c>
      <c r="AO223" s="25">
        <v>300</v>
      </c>
      <c r="AP223" s="25">
        <v>40</v>
      </c>
      <c r="AQ223" s="25">
        <v>0.45500000000000002</v>
      </c>
      <c r="AR223" s="25">
        <v>2.1249999999999997E-3</v>
      </c>
      <c r="AS223" s="157">
        <v>50642</v>
      </c>
      <c r="AT223" s="93">
        <v>44713</v>
      </c>
      <c r="AU223" s="92" t="s">
        <v>3611</v>
      </c>
      <c r="AV223" s="91" t="s">
        <v>152</v>
      </c>
      <c r="AW223" s="92" t="s">
        <v>152</v>
      </c>
      <c r="AX223" s="92" t="s">
        <v>152</v>
      </c>
      <c r="AY223" s="91" t="s">
        <v>152</v>
      </c>
      <c r="AZ223" s="92" t="s">
        <v>21</v>
      </c>
      <c r="BA223" s="25" t="s">
        <v>6466</v>
      </c>
      <c r="BB223" t="s">
        <v>25</v>
      </c>
      <c r="BC223">
        <v>284</v>
      </c>
      <c r="BD223" t="str">
        <f>IF(Z223=BC223,"OK")</f>
        <v>OK</v>
      </c>
      <c r="BE223">
        <v>9.1000000000000004E-3</v>
      </c>
      <c r="BF223">
        <v>4.3000000000000002E-5</v>
      </c>
      <c r="BG223">
        <v>200</v>
      </c>
      <c r="BH223">
        <v>300</v>
      </c>
      <c r="BI223">
        <v>40</v>
      </c>
      <c r="BJ223">
        <v>0.45500000000000002</v>
      </c>
      <c r="BK223">
        <v>2.1249999999999997E-3</v>
      </c>
      <c r="BL223" t="str">
        <f>IF(ABS(AN223*AO223*AP223/1000000000/AR223-1)&lt;0.1,"OK","NO")</f>
        <v>NO</v>
      </c>
      <c r="BN223" s="183"/>
    </row>
    <row r="224" spans="1:66" ht="25.5" x14ac:dyDescent="0.25">
      <c r="A224" s="148"/>
      <c r="B224" s="94">
        <v>220</v>
      </c>
      <c r="C224" s="43">
        <v>1135722</v>
      </c>
      <c r="D224" s="24">
        <v>1008685</v>
      </c>
      <c r="E224" s="26" t="s">
        <v>6465</v>
      </c>
      <c r="F224" s="151" t="s">
        <v>655</v>
      </c>
      <c r="G224" s="102" t="s">
        <v>2182</v>
      </c>
      <c r="H224" s="46" t="str">
        <f>IFERROR(IFERROR(IF(SEARCH("Usystems",$E224)&gt;0,"Usystems"),IF(SEARCH("RIIFO",$E224)&gt;0,"RIIFO","Uponor")),"Uponor")</f>
        <v>Usystems</v>
      </c>
      <c r="I224" s="25">
        <f>IFERROR(MID($D224,1,7)+0,"")</f>
        <v>1008685</v>
      </c>
      <c r="J224" s="25" t="str">
        <f>IFERROR(MID($D224,10,7)+0,"")</f>
        <v/>
      </c>
      <c r="K224" s="25" t="str">
        <f>IFERROR(MID($D224,19,7)+0,"")</f>
        <v/>
      </c>
      <c r="L224" s="25" t="str">
        <f>IFERROR(MID($D224,28,7)+0,"")</f>
        <v/>
      </c>
      <c r="M224" s="25" t="str">
        <f>IF(IFERROR(MID($Q224,1,7)+0,"")&lt;1130000,IF(INDEX(C:C,MATCH(LEFT(Q224,7)+0,I:I,0))&lt;1130000,"",INDEX(C:C,MATCH(LEFT(Q224,7)+0,I:I,0))),IFERROR(MID($Q224,1,7)+0,""))</f>
        <v/>
      </c>
      <c r="N224" s="25" t="str">
        <f>IF(IFERROR(MID($Q224,10,7)+0,"")&lt;1130000,"",IFERROR(MID($Q224,10,7)+0,""))</f>
        <v/>
      </c>
      <c r="O224" s="25" t="str">
        <f>IF(IFERROR(MID($Q224,19,7)+0,"")&lt;1130000,"",IFERROR(MID($Q224,19,7)+0,""))</f>
        <v/>
      </c>
      <c r="P224" s="25" t="str">
        <f>IF(M224="","",IF(N224="",M224,M224&amp;", "&amp;N224))</f>
        <v/>
      </c>
      <c r="Q224" s="150"/>
      <c r="R224" s="23" t="s">
        <v>22</v>
      </c>
      <c r="S224" s="35" t="s">
        <v>6424</v>
      </c>
      <c r="T224" s="25" t="s">
        <v>36</v>
      </c>
      <c r="U224" s="185">
        <v>330</v>
      </c>
      <c r="V224" s="188">
        <v>353</v>
      </c>
      <c r="W224" s="189">
        <v>395</v>
      </c>
      <c r="X224" s="31">
        <v>435</v>
      </c>
      <c r="Y224" s="90">
        <f>IFERROR(ROUND(X224/W224-1,2),"")</f>
        <v>0.1</v>
      </c>
      <c r="Z224" s="31">
        <f>IF(OR(S224="VLD MLC components",S224="VLD MLC pipes",S224="VLD PEX components",S224="VLD PEX pipes",S224="VLD PHC components",S224="VLD PHC pipes",S224="Controls VLD"),"По запросу",X224)</f>
        <v>435</v>
      </c>
      <c r="AA224" s="63">
        <f>ROUND(X224/1.2,3)</f>
        <v>362.5</v>
      </c>
      <c r="AB224" s="23">
        <v>329.16699999999997</v>
      </c>
      <c r="AC224" s="190">
        <f>IFERROR(ROUND(AA224/AB224-1,2),"")</f>
        <v>0.1</v>
      </c>
      <c r="AD224" s="25">
        <v>1.6500000000000001E-2</v>
      </c>
      <c r="AE224" s="25">
        <v>6.5000000000000008E-5</v>
      </c>
      <c r="AF224" s="25">
        <v>18023</v>
      </c>
      <c r="AG224" s="25">
        <v>3</v>
      </c>
      <c r="AH224" s="25">
        <v>9248</v>
      </c>
      <c r="AI224" s="25">
        <v>10373</v>
      </c>
      <c r="AJ224" s="25" t="s">
        <v>20</v>
      </c>
      <c r="AK224" s="22" t="s">
        <v>20</v>
      </c>
      <c r="AL224" s="25" t="s">
        <v>20</v>
      </c>
      <c r="AM224" s="25">
        <v>25</v>
      </c>
      <c r="AN224" s="25">
        <v>230</v>
      </c>
      <c r="AO224" s="25">
        <v>320</v>
      </c>
      <c r="AP224" s="25">
        <v>10</v>
      </c>
      <c r="AQ224" s="25">
        <v>0.41249999999999998</v>
      </c>
      <c r="AR224" s="25">
        <v>2.1249999999999997E-3</v>
      </c>
      <c r="AS224" s="157">
        <v>17525</v>
      </c>
      <c r="AT224" s="93">
        <v>44713</v>
      </c>
      <c r="AU224" s="92" t="s">
        <v>3611</v>
      </c>
      <c r="AV224" s="91" t="s">
        <v>152</v>
      </c>
      <c r="AW224" s="92" t="s">
        <v>152</v>
      </c>
      <c r="AX224" s="92" t="s">
        <v>152</v>
      </c>
      <c r="AY224" s="91" t="s">
        <v>152</v>
      </c>
      <c r="AZ224" s="92" t="s">
        <v>21</v>
      </c>
      <c r="BA224" s="25" t="s">
        <v>4750</v>
      </c>
      <c r="BB224" t="s">
        <v>25</v>
      </c>
      <c r="BC224">
        <v>435</v>
      </c>
      <c r="BD224" t="str">
        <f>IF(Z224=BC224,"OK")</f>
        <v>OK</v>
      </c>
      <c r="BE224">
        <v>1.6500000000000001E-2</v>
      </c>
      <c r="BF224">
        <v>8.5000000000000006E-5</v>
      </c>
      <c r="BG224">
        <v>230</v>
      </c>
      <c r="BH224">
        <v>320</v>
      </c>
      <c r="BI224">
        <v>10</v>
      </c>
      <c r="BJ224">
        <v>0.41249999999999998</v>
      </c>
      <c r="BK224">
        <v>1.0624999999999999E-3</v>
      </c>
      <c r="BL224" t="str">
        <f>IF(ABS(AN224*AO224*AP224/1000000000/AR224-1)&lt;0.1,"OK","NO")</f>
        <v>NO</v>
      </c>
      <c r="BN224" s="183"/>
    </row>
    <row r="225" spans="1:66" ht="25.5" x14ac:dyDescent="0.25">
      <c r="A225" s="148"/>
      <c r="B225" s="94">
        <v>221</v>
      </c>
      <c r="C225" s="43">
        <v>1135723</v>
      </c>
      <c r="D225" s="24">
        <v>1008686</v>
      </c>
      <c r="E225" s="26" t="s">
        <v>6464</v>
      </c>
      <c r="F225" s="151" t="s">
        <v>655</v>
      </c>
      <c r="G225" s="102" t="s">
        <v>2182</v>
      </c>
      <c r="H225" s="46" t="str">
        <f>IFERROR(IFERROR(IF(SEARCH("Usystems",$E225)&gt;0,"Usystems"),IF(SEARCH("RIIFO",$E225)&gt;0,"RIIFO","Uponor")),"Uponor")</f>
        <v>Usystems</v>
      </c>
      <c r="I225" s="25">
        <f>IFERROR(MID($D225,1,7)+0,"")</f>
        <v>1008686</v>
      </c>
      <c r="J225" s="25" t="str">
        <f>IFERROR(MID($D225,10,7)+0,"")</f>
        <v/>
      </c>
      <c r="K225" s="25" t="str">
        <f>IFERROR(MID($D225,19,7)+0,"")</f>
        <v/>
      </c>
      <c r="L225" s="25" t="str">
        <f>IFERROR(MID($D225,28,7)+0,"")</f>
        <v/>
      </c>
      <c r="M225" s="25" t="str">
        <f>IF(IFERROR(MID($Q225,1,7)+0,"")&lt;1130000,IF(INDEX(C:C,MATCH(LEFT(Q225,7)+0,I:I,0))&lt;1130000,"",INDEX(C:C,MATCH(LEFT(Q225,7)+0,I:I,0))),IFERROR(MID($Q225,1,7)+0,""))</f>
        <v/>
      </c>
      <c r="N225" s="25" t="str">
        <f>IF(IFERROR(MID($Q225,10,7)+0,"")&lt;1130000,"",IFERROR(MID($Q225,10,7)+0,""))</f>
        <v/>
      </c>
      <c r="O225" s="25" t="str">
        <f>IF(IFERROR(MID($Q225,19,7)+0,"")&lt;1130000,"",IFERROR(MID($Q225,19,7)+0,""))</f>
        <v/>
      </c>
      <c r="P225" s="25" t="str">
        <f>IF(M225="","",IF(N225="",M225,M225&amp;", "&amp;N225))</f>
        <v/>
      </c>
      <c r="Q225" s="150"/>
      <c r="R225" s="23" t="s">
        <v>22</v>
      </c>
      <c r="S225" s="35" t="s">
        <v>6424</v>
      </c>
      <c r="T225" s="25" t="s">
        <v>36</v>
      </c>
      <c r="U225" s="185">
        <v>585</v>
      </c>
      <c r="V225" s="188">
        <v>626</v>
      </c>
      <c r="W225" s="189">
        <v>701</v>
      </c>
      <c r="X225" s="31">
        <v>771</v>
      </c>
      <c r="Y225" s="90">
        <f>IFERROR(ROUND(X225/W225-1,2),"")</f>
        <v>0.1</v>
      </c>
      <c r="Z225" s="31">
        <f>IF(OR(S225="VLD MLC components",S225="VLD MLC pipes",S225="VLD PEX components",S225="VLD PEX pipes",S225="VLD PHC components",S225="VLD PHC pipes",S225="Controls VLD"),"По запросу",X225)</f>
        <v>771</v>
      </c>
      <c r="AA225" s="63">
        <f>ROUND(X225/1.2,3)</f>
        <v>642.5</v>
      </c>
      <c r="AB225" s="23">
        <v>584.16700000000003</v>
      </c>
      <c r="AC225" s="190">
        <f>IFERROR(ROUND(AA225/AB225-1,2),"")</f>
        <v>0.1</v>
      </c>
      <c r="AD225" s="25">
        <v>2.9499999999999998E-2</v>
      </c>
      <c r="AE225" s="25">
        <v>1.2187500000000001E-4</v>
      </c>
      <c r="AF225" s="25">
        <v>3045</v>
      </c>
      <c r="AG225" s="25">
        <v>2420</v>
      </c>
      <c r="AH225" s="25">
        <v>4865</v>
      </c>
      <c r="AI225" s="25">
        <v>5310</v>
      </c>
      <c r="AJ225" s="25" t="s">
        <v>20</v>
      </c>
      <c r="AK225" s="22" t="s">
        <v>20</v>
      </c>
      <c r="AL225" s="25" t="s">
        <v>20</v>
      </c>
      <c r="AM225" s="25">
        <v>20</v>
      </c>
      <c r="AN225" s="25">
        <v>250</v>
      </c>
      <c r="AO225" s="25">
        <v>350</v>
      </c>
      <c r="AP225" s="25">
        <v>40</v>
      </c>
      <c r="AQ225" s="25">
        <v>0.59</v>
      </c>
      <c r="AR225" s="25">
        <v>3.1874999999999998E-3</v>
      </c>
      <c r="AS225" s="157">
        <v>1400</v>
      </c>
      <c r="AT225" s="93">
        <v>44713</v>
      </c>
      <c r="AU225" s="92" t="s">
        <v>3611</v>
      </c>
      <c r="AV225" s="91" t="s">
        <v>152</v>
      </c>
      <c r="AW225" s="92" t="s">
        <v>152</v>
      </c>
      <c r="AX225" s="92" t="s">
        <v>152</v>
      </c>
      <c r="AY225" s="91" t="s">
        <v>152</v>
      </c>
      <c r="AZ225" s="92" t="s">
        <v>21</v>
      </c>
      <c r="BA225" s="25" t="s">
        <v>6190</v>
      </c>
      <c r="BB225" t="s">
        <v>25</v>
      </c>
      <c r="BC225">
        <v>771</v>
      </c>
      <c r="BD225" t="str">
        <f>IF(Z225=BC225,"OK")</f>
        <v>OK</v>
      </c>
      <c r="BE225">
        <v>2.9499999999999998E-2</v>
      </c>
      <c r="BF225">
        <v>1.5899999999999999E-4</v>
      </c>
      <c r="BG225">
        <v>250</v>
      </c>
      <c r="BH225">
        <v>350</v>
      </c>
      <c r="BI225">
        <v>40</v>
      </c>
      <c r="BJ225">
        <v>0.59</v>
      </c>
      <c r="BK225">
        <v>3.1874999999999998E-3</v>
      </c>
      <c r="BL225" t="str">
        <f>IF(ABS(AN225*AO225*AP225/1000000000/AR225-1)&lt;0.1,"OK","NO")</f>
        <v>OK</v>
      </c>
      <c r="BN225" s="183"/>
    </row>
    <row r="226" spans="1:66" ht="25.5" x14ac:dyDescent="0.25">
      <c r="A226" s="148"/>
      <c r="B226" s="94">
        <v>222</v>
      </c>
      <c r="C226" s="43">
        <v>1135724</v>
      </c>
      <c r="D226" s="24">
        <v>1001250</v>
      </c>
      <c r="E226" s="26" t="s">
        <v>6463</v>
      </c>
      <c r="F226" s="151" t="s">
        <v>655</v>
      </c>
      <c r="G226" s="102" t="s">
        <v>2182</v>
      </c>
      <c r="H226" s="46" t="str">
        <f>IFERROR(IFERROR(IF(SEARCH("Usystems",$E226)&gt;0,"Usystems"),IF(SEARCH("RIIFO",$E226)&gt;0,"RIIFO","Uponor")),"Uponor")</f>
        <v>Usystems</v>
      </c>
      <c r="I226" s="25">
        <f>IFERROR(MID($D226,1,7)+0,"")</f>
        <v>1001250</v>
      </c>
      <c r="J226" s="25" t="str">
        <f>IFERROR(MID($D226,10,7)+0,"")</f>
        <v/>
      </c>
      <c r="K226" s="25" t="str">
        <f>IFERROR(MID($D226,19,7)+0,"")</f>
        <v/>
      </c>
      <c r="L226" s="25" t="str">
        <f>IFERROR(MID($D226,28,7)+0,"")</f>
        <v/>
      </c>
      <c r="M226" s="25" t="str">
        <f>IF(IFERROR(MID($Q226,1,7)+0,"")&lt;1130000,IF(INDEX(C:C,MATCH(LEFT(Q226,7)+0,I:I,0))&lt;1130000,"",INDEX(C:C,MATCH(LEFT(Q226,7)+0,I:I,0))),IFERROR(MID($Q226,1,7)+0,""))</f>
        <v/>
      </c>
      <c r="N226" s="25" t="str">
        <f>IF(IFERROR(MID($Q226,10,7)+0,"")&lt;1130000,"",IFERROR(MID($Q226,10,7)+0,""))</f>
        <v/>
      </c>
      <c r="O226" s="25" t="str">
        <f>IF(IFERROR(MID($Q226,19,7)+0,"")&lt;1130000,"",IFERROR(MID($Q226,19,7)+0,""))</f>
        <v/>
      </c>
      <c r="P226" s="25" t="str">
        <f>IF(M226="","",IF(N226="",M226,M226&amp;", "&amp;N226))</f>
        <v/>
      </c>
      <c r="Q226" s="150"/>
      <c r="R226" s="23" t="s">
        <v>22</v>
      </c>
      <c r="S226" s="35" t="s">
        <v>6424</v>
      </c>
      <c r="T226" s="25" t="s">
        <v>36</v>
      </c>
      <c r="U226" s="185">
        <v>1225</v>
      </c>
      <c r="V226" s="188">
        <v>1311</v>
      </c>
      <c r="W226" s="189">
        <v>1468</v>
      </c>
      <c r="X226" s="31">
        <v>1615</v>
      </c>
      <c r="Y226" s="90">
        <f>IFERROR(ROUND(X226/W226-1,2),"")</f>
        <v>0.1</v>
      </c>
      <c r="Z226" s="31">
        <f>IF(OR(S226="VLD MLC components",S226="VLD MLC pipes",S226="VLD PEX components",S226="VLD PEX pipes",S226="VLD PHC components",S226="VLD PHC pipes",S226="Controls VLD"),"По запросу",X226)</f>
        <v>1615</v>
      </c>
      <c r="AA226" s="63">
        <f>ROUND(X226/1.2,3)</f>
        <v>1345.8330000000001</v>
      </c>
      <c r="AB226" s="23">
        <v>1223.3330000000001</v>
      </c>
      <c r="AC226" s="190">
        <f>IFERROR(ROUND(AA226/AB226-1,2),"")</f>
        <v>0.1</v>
      </c>
      <c r="AD226" s="25">
        <v>5.8700000000000002E-2</v>
      </c>
      <c r="AE226" s="25">
        <v>2.4375000000000002E-4</v>
      </c>
      <c r="AF226" s="25">
        <v>1761</v>
      </c>
      <c r="AG226" s="25">
        <v>691</v>
      </c>
      <c r="AH226" s="25">
        <v>1151</v>
      </c>
      <c r="AI226" s="25">
        <v>762</v>
      </c>
      <c r="AJ226" s="25" t="s">
        <v>20</v>
      </c>
      <c r="AK226" s="22" t="s">
        <v>20</v>
      </c>
      <c r="AL226" s="25" t="s">
        <v>20</v>
      </c>
      <c r="AM226" s="25">
        <v>10</v>
      </c>
      <c r="AN226" s="25">
        <v>250</v>
      </c>
      <c r="AO226" s="25">
        <v>350</v>
      </c>
      <c r="AP226" s="25">
        <v>40</v>
      </c>
      <c r="AQ226" s="25">
        <v>0.58699999999999997</v>
      </c>
      <c r="AR226" s="25">
        <v>3.1874999999999998E-3</v>
      </c>
      <c r="AS226" s="157">
        <v>362</v>
      </c>
      <c r="AT226" s="93">
        <v>44713</v>
      </c>
      <c r="AU226" s="92" t="s">
        <v>3611</v>
      </c>
      <c r="AV226" s="91" t="s">
        <v>152</v>
      </c>
      <c r="AW226" s="92" t="s">
        <v>152</v>
      </c>
      <c r="AX226" s="92" t="s">
        <v>152</v>
      </c>
      <c r="AY226" s="91" t="s">
        <v>152</v>
      </c>
      <c r="AZ226" s="92" t="s">
        <v>21</v>
      </c>
      <c r="BA226" s="25" t="s">
        <v>6462</v>
      </c>
      <c r="BB226" t="s">
        <v>25</v>
      </c>
      <c r="BC226">
        <v>1615</v>
      </c>
      <c r="BD226" t="str">
        <f>IF(Z226=BC226,"OK")</f>
        <v>OK</v>
      </c>
      <c r="BE226">
        <v>5.8599999999999999E-2</v>
      </c>
      <c r="BF226">
        <v>3.19E-4</v>
      </c>
      <c r="BG226">
        <v>250</v>
      </c>
      <c r="BH226">
        <v>350</v>
      </c>
      <c r="BI226">
        <v>40</v>
      </c>
      <c r="BJ226">
        <v>0.58599999999999997</v>
      </c>
      <c r="BK226">
        <v>3.1874999999999998E-3</v>
      </c>
      <c r="BL226" t="str">
        <f>IF(ABS(AN226*AO226*AP226/1000000000/AR226-1)&lt;0.1,"OK","NO")</f>
        <v>OK</v>
      </c>
      <c r="BN226" s="183"/>
    </row>
    <row r="227" spans="1:66" ht="25.5" x14ac:dyDescent="0.25">
      <c r="A227" s="148"/>
      <c r="B227" s="94">
        <v>223</v>
      </c>
      <c r="C227" s="43">
        <v>1135725</v>
      </c>
      <c r="D227" s="24">
        <v>1008688</v>
      </c>
      <c r="E227" s="26" t="s">
        <v>6461</v>
      </c>
      <c r="F227" s="151" t="s">
        <v>652</v>
      </c>
      <c r="G227" s="102" t="s">
        <v>2182</v>
      </c>
      <c r="H227" s="46" t="str">
        <f>IFERROR(IFERROR(IF(SEARCH("Usystems",$E227)&gt;0,"Usystems"),IF(SEARCH("RIIFO",$E227)&gt;0,"RIIFO","Uponor")),"Uponor")</f>
        <v>Usystems</v>
      </c>
      <c r="I227" s="25">
        <f>IFERROR(MID($D227,1,7)+0,"")</f>
        <v>1008688</v>
      </c>
      <c r="J227" s="25" t="str">
        <f>IFERROR(MID($D227,10,7)+0,"")</f>
        <v/>
      </c>
      <c r="K227" s="25" t="str">
        <f>IFERROR(MID($D227,19,7)+0,"")</f>
        <v/>
      </c>
      <c r="L227" s="25" t="str">
        <f>IFERROR(MID($D227,28,7)+0,"")</f>
        <v/>
      </c>
      <c r="M227" s="25" t="str">
        <f>IF(IFERROR(MID($Q227,1,7)+0,"")&lt;1130000,IF(INDEX(C:C,MATCH(LEFT(Q227,7)+0,I:I,0))&lt;1130000,"",INDEX(C:C,MATCH(LEFT(Q227,7)+0,I:I,0))),IFERROR(MID($Q227,1,7)+0,""))</f>
        <v/>
      </c>
      <c r="N227" s="25" t="str">
        <f>IF(IFERROR(MID($Q227,10,7)+0,"")&lt;1130000,"",IFERROR(MID($Q227,10,7)+0,""))</f>
        <v/>
      </c>
      <c r="O227" s="25" t="str">
        <f>IF(IFERROR(MID($Q227,19,7)+0,"")&lt;1130000,"",IFERROR(MID($Q227,19,7)+0,""))</f>
        <v/>
      </c>
      <c r="P227" s="25" t="str">
        <f>IF(M227="","",IF(N227="",M227,M227&amp;", "&amp;N227))</f>
        <v/>
      </c>
      <c r="Q227" s="150"/>
      <c r="R227" s="23" t="s">
        <v>22</v>
      </c>
      <c r="S227" s="35" t="s">
        <v>6424</v>
      </c>
      <c r="T227" s="25" t="s">
        <v>36</v>
      </c>
      <c r="U227" s="185">
        <v>2990</v>
      </c>
      <c r="V227" s="188">
        <v>3199</v>
      </c>
      <c r="W227" s="189">
        <v>3583</v>
      </c>
      <c r="X227" s="31">
        <v>3941</v>
      </c>
      <c r="Y227" s="90">
        <f>IFERROR(ROUND(X227/W227-1,2),"")</f>
        <v>0.1</v>
      </c>
      <c r="Z227" s="31">
        <f>IF(OR(S227="VLD MLC components",S227="VLD MLC pipes",S227="VLD PEX components",S227="VLD PEX pipes",S227="VLD PHC components",S227="VLD PHC pipes",S227="Controls VLD"),"По запросу",X227)</f>
        <v>3941</v>
      </c>
      <c r="AA227" s="63">
        <f>ROUND(X227/1.2,3)</f>
        <v>3284.1669999999999</v>
      </c>
      <c r="AB227" s="23">
        <v>2985.8330000000001</v>
      </c>
      <c r="AC227" s="190">
        <f>IFERROR(ROUND(AA227/AB227-1,2),"")</f>
        <v>0.1</v>
      </c>
      <c r="AD227" s="25">
        <v>0.121</v>
      </c>
      <c r="AE227" s="25">
        <v>4.8750000000000003E-4</v>
      </c>
      <c r="AF227" s="25">
        <v>210</v>
      </c>
      <c r="AG227" s="25">
        <v>240</v>
      </c>
      <c r="AH227" s="25">
        <v>325</v>
      </c>
      <c r="AI227" s="25">
        <v>225</v>
      </c>
      <c r="AJ227" s="25" t="s">
        <v>20</v>
      </c>
      <c r="AK227" s="22" t="s">
        <v>20</v>
      </c>
      <c r="AL227" s="25" t="s">
        <v>20</v>
      </c>
      <c r="AM227" s="25">
        <v>5</v>
      </c>
      <c r="AN227" s="25">
        <v>250</v>
      </c>
      <c r="AO227" s="25">
        <v>350</v>
      </c>
      <c r="AP227" s="25">
        <v>40</v>
      </c>
      <c r="AQ227" s="25">
        <v>0.6</v>
      </c>
      <c r="AR227" s="25">
        <v>3.1874999999999998E-3</v>
      </c>
      <c r="AS227" s="157">
        <v>545</v>
      </c>
      <c r="AT227" s="93">
        <v>44713</v>
      </c>
      <c r="AU227" s="92" t="s">
        <v>3611</v>
      </c>
      <c r="AV227" s="91" t="s">
        <v>152</v>
      </c>
      <c r="AW227" s="92" t="s">
        <v>152</v>
      </c>
      <c r="AX227" s="92" t="s">
        <v>152</v>
      </c>
      <c r="AY227" s="91" t="s">
        <v>152</v>
      </c>
      <c r="AZ227" s="92" t="s">
        <v>21</v>
      </c>
      <c r="BA227" s="25" t="s">
        <v>6460</v>
      </c>
      <c r="BB227" t="s">
        <v>25</v>
      </c>
      <c r="BC227">
        <v>3941</v>
      </c>
      <c r="BD227" t="str">
        <f>IF(Z227=BC227,"OK")</f>
        <v>OK</v>
      </c>
      <c r="BE227">
        <v>0.11840000000000001</v>
      </c>
      <c r="BF227">
        <v>6.38E-4</v>
      </c>
      <c r="BG227">
        <v>250</v>
      </c>
      <c r="BH227">
        <v>350</v>
      </c>
      <c r="BI227">
        <v>40</v>
      </c>
      <c r="BJ227">
        <v>0.59199999999999997</v>
      </c>
      <c r="BK227">
        <v>3.1874999999999998E-3</v>
      </c>
      <c r="BL227" t="str">
        <f>IF(ABS(AN227*AO227*AP227/1000000000/AR227-1)&lt;0.1,"OK","NO")</f>
        <v>OK</v>
      </c>
      <c r="BN227" s="183"/>
    </row>
    <row r="228" spans="1:66" ht="25.5" x14ac:dyDescent="0.25">
      <c r="A228" s="148"/>
      <c r="B228" s="94">
        <v>224</v>
      </c>
      <c r="C228" s="43">
        <v>1135726</v>
      </c>
      <c r="D228" s="24">
        <v>1008710</v>
      </c>
      <c r="E228" s="26" t="s">
        <v>6459</v>
      </c>
      <c r="F228" s="151" t="s">
        <v>655</v>
      </c>
      <c r="G228" s="102" t="s">
        <v>2182</v>
      </c>
      <c r="H228" s="46" t="str">
        <f>IFERROR(IFERROR(IF(SEARCH("Usystems",$E228)&gt;0,"Usystems"),IF(SEARCH("RIIFO",$E228)&gt;0,"RIIFO","Uponor")),"Uponor")</f>
        <v>Usystems</v>
      </c>
      <c r="I228" s="25">
        <f>IFERROR(MID($D228,1,7)+0,"")</f>
        <v>1008710</v>
      </c>
      <c r="J228" s="25" t="str">
        <f>IFERROR(MID($D228,10,7)+0,"")</f>
        <v/>
      </c>
      <c r="K228" s="25" t="str">
        <f>IFERROR(MID($D228,19,7)+0,"")</f>
        <v/>
      </c>
      <c r="L228" s="25" t="str">
        <f>IFERROR(MID($D228,28,7)+0,"")</f>
        <v/>
      </c>
      <c r="M228" s="25" t="str">
        <f>IF(IFERROR(MID($Q228,1,7)+0,"")&lt;1130000,IF(INDEX(C:C,MATCH(LEFT(Q228,7)+0,I:I,0))&lt;1130000,"",INDEX(C:C,MATCH(LEFT(Q228,7)+0,I:I,0))),IFERROR(MID($Q228,1,7)+0,""))</f>
        <v/>
      </c>
      <c r="N228" s="25" t="str">
        <f>IF(IFERROR(MID($Q228,10,7)+0,"")&lt;1130000,"",IFERROR(MID($Q228,10,7)+0,""))</f>
        <v/>
      </c>
      <c r="O228" s="25" t="str">
        <f>IF(IFERROR(MID($Q228,19,7)+0,"")&lt;1130000,"",IFERROR(MID($Q228,19,7)+0,""))</f>
        <v/>
      </c>
      <c r="P228" s="25" t="str">
        <f>IF(M228="","",IF(N228="",M228,M228&amp;", "&amp;N228))</f>
        <v/>
      </c>
      <c r="Q228" s="150"/>
      <c r="R228" s="23" t="s">
        <v>22</v>
      </c>
      <c r="S228" s="35" t="s">
        <v>6424</v>
      </c>
      <c r="T228" s="25" t="s">
        <v>36</v>
      </c>
      <c r="U228" s="185">
        <v>243</v>
      </c>
      <c r="V228" s="188">
        <v>260</v>
      </c>
      <c r="W228" s="189">
        <v>291</v>
      </c>
      <c r="X228" s="31">
        <v>320</v>
      </c>
      <c r="Y228" s="90">
        <f>IFERROR(ROUND(X228/W228-1,2),"")</f>
        <v>0.1</v>
      </c>
      <c r="Z228" s="31">
        <f>IF(OR(S228="VLD MLC components",S228="VLD MLC pipes",S228="VLD PEX components",S228="VLD PEX pipes",S228="VLD PHC components",S228="VLD PHC pipes",S228="Controls VLD"),"По запросу",X228)</f>
        <v>320</v>
      </c>
      <c r="AA228" s="63">
        <f>ROUND(X228/1.2,3)</f>
        <v>266.66699999999997</v>
      </c>
      <c r="AB228" s="23">
        <v>242.5</v>
      </c>
      <c r="AC228" s="190">
        <f>IFERROR(ROUND(AA228/AB228-1,2),"")</f>
        <v>0.1</v>
      </c>
      <c r="AD228" s="25">
        <v>1.2199999999999999E-2</v>
      </c>
      <c r="AE228" s="25">
        <v>3.8999999999999999E-5</v>
      </c>
      <c r="AF228" s="25">
        <v>1829</v>
      </c>
      <c r="AG228" s="25">
        <v>3884</v>
      </c>
      <c r="AH228" s="25">
        <v>5779</v>
      </c>
      <c r="AI228" s="25">
        <v>7404</v>
      </c>
      <c r="AJ228" s="25" t="s">
        <v>20</v>
      </c>
      <c r="AK228" s="22" t="s">
        <v>20</v>
      </c>
      <c r="AL228" s="25" t="s">
        <v>20</v>
      </c>
      <c r="AM228" s="25">
        <v>25</v>
      </c>
      <c r="AN228" s="25">
        <v>200</v>
      </c>
      <c r="AO228" s="25">
        <v>300</v>
      </c>
      <c r="AP228" s="25">
        <v>30</v>
      </c>
      <c r="AQ228" s="25">
        <v>0.30499999999999999</v>
      </c>
      <c r="AR228" s="25">
        <v>1.4999999999999998E-3</v>
      </c>
      <c r="AS228" s="157">
        <v>6279</v>
      </c>
      <c r="AT228" s="93">
        <v>44713</v>
      </c>
      <c r="AU228" s="92" t="s">
        <v>3611</v>
      </c>
      <c r="AV228" s="91" t="s">
        <v>152</v>
      </c>
      <c r="AW228" s="92" t="s">
        <v>152</v>
      </c>
      <c r="AX228" s="92" t="s">
        <v>152</v>
      </c>
      <c r="AY228" s="91" t="s">
        <v>152</v>
      </c>
      <c r="AZ228" s="92" t="s">
        <v>21</v>
      </c>
      <c r="BA228" s="25" t="s">
        <v>6458</v>
      </c>
      <c r="BB228" t="s">
        <v>25</v>
      </c>
      <c r="BC228">
        <v>320</v>
      </c>
      <c r="BD228" t="str">
        <f>IF(Z228=BC228,"OK")</f>
        <v>OK</v>
      </c>
      <c r="BE228">
        <v>1.2199999999999999E-2</v>
      </c>
      <c r="BF228">
        <v>6.0000000000000002E-5</v>
      </c>
      <c r="BG228">
        <v>200</v>
      </c>
      <c r="BH228">
        <v>300</v>
      </c>
      <c r="BI228">
        <v>30</v>
      </c>
      <c r="BJ228">
        <v>0.30499999999999999</v>
      </c>
      <c r="BK228">
        <v>1.5E-3</v>
      </c>
      <c r="BL228" t="str">
        <f>IF(ABS(AN228*AO228*AP228/1000000000/AR228-1)&lt;0.1,"OK","NO")</f>
        <v>NO</v>
      </c>
      <c r="BN228" s="183"/>
    </row>
    <row r="229" spans="1:66" ht="25.5" x14ac:dyDescent="0.25">
      <c r="A229" s="148"/>
      <c r="B229" s="94">
        <v>225</v>
      </c>
      <c r="C229" s="43">
        <v>1135727</v>
      </c>
      <c r="D229" s="24">
        <v>1008700</v>
      </c>
      <c r="E229" s="26" t="s">
        <v>6457</v>
      </c>
      <c r="F229" s="151" t="s">
        <v>655</v>
      </c>
      <c r="G229" s="102" t="s">
        <v>2182</v>
      </c>
      <c r="H229" s="46" t="str">
        <f>IFERROR(IFERROR(IF(SEARCH("Usystems",$E229)&gt;0,"Usystems"),IF(SEARCH("RIIFO",$E229)&gt;0,"RIIFO","Uponor")),"Uponor")</f>
        <v>Usystems</v>
      </c>
      <c r="I229" s="25">
        <f>IFERROR(MID($D229,1,7)+0,"")</f>
        <v>1008700</v>
      </c>
      <c r="J229" s="25" t="str">
        <f>IFERROR(MID($D229,10,7)+0,"")</f>
        <v/>
      </c>
      <c r="K229" s="25" t="str">
        <f>IFERROR(MID($D229,19,7)+0,"")</f>
        <v/>
      </c>
      <c r="L229" s="25" t="str">
        <f>IFERROR(MID($D229,28,7)+0,"")</f>
        <v/>
      </c>
      <c r="M229" s="25" t="str">
        <f>IF(IFERROR(MID($Q229,1,7)+0,"")&lt;1130000,IF(INDEX(C:C,MATCH(LEFT(Q229,7)+0,I:I,0))&lt;1130000,"",INDEX(C:C,MATCH(LEFT(Q229,7)+0,I:I,0))),IFERROR(MID($Q229,1,7)+0,""))</f>
        <v/>
      </c>
      <c r="N229" s="25" t="str">
        <f>IF(IFERROR(MID($Q229,10,7)+0,"")&lt;1130000,"",IFERROR(MID($Q229,10,7)+0,""))</f>
        <v/>
      </c>
      <c r="O229" s="25" t="str">
        <f>IF(IFERROR(MID($Q229,19,7)+0,"")&lt;1130000,"",IFERROR(MID($Q229,19,7)+0,""))</f>
        <v/>
      </c>
      <c r="P229" s="25" t="str">
        <f>IF(M229="","",IF(N229="",M229,M229&amp;", "&amp;N229))</f>
        <v/>
      </c>
      <c r="Q229" s="150"/>
      <c r="R229" s="23" t="s">
        <v>22</v>
      </c>
      <c r="S229" s="35" t="s">
        <v>6424</v>
      </c>
      <c r="T229" s="25" t="s">
        <v>36</v>
      </c>
      <c r="U229" s="185">
        <v>252</v>
      </c>
      <c r="V229" s="188">
        <v>270</v>
      </c>
      <c r="W229" s="189">
        <v>302</v>
      </c>
      <c r="X229" s="31">
        <v>332</v>
      </c>
      <c r="Y229" s="90">
        <f>IFERROR(ROUND(X229/W229-1,2),"")</f>
        <v>0.1</v>
      </c>
      <c r="Z229" s="31">
        <f>IF(OR(S229="VLD MLC components",S229="VLD MLC pipes",S229="VLD PEX components",S229="VLD PEX pipes",S229="VLD PHC components",S229="VLD PHC pipes",S229="Controls VLD"),"По запросу",X229)</f>
        <v>332</v>
      </c>
      <c r="AA229" s="63">
        <f>ROUND(X229/1.2,3)</f>
        <v>276.66699999999997</v>
      </c>
      <c r="AB229" s="23">
        <v>251.667</v>
      </c>
      <c r="AC229" s="190">
        <f>IFERROR(ROUND(AA229/AB229-1,2),"")</f>
        <v>0.1</v>
      </c>
      <c r="AD229" s="25">
        <v>1.26E-2</v>
      </c>
      <c r="AE229" s="25">
        <v>3.8999999999999999E-5</v>
      </c>
      <c r="AF229" s="25">
        <v>11765</v>
      </c>
      <c r="AG229" s="25">
        <v>794</v>
      </c>
      <c r="AH229" s="25">
        <v>9624</v>
      </c>
      <c r="AI229" s="25">
        <v>14424</v>
      </c>
      <c r="AJ229" s="25" t="s">
        <v>20</v>
      </c>
      <c r="AK229" s="22" t="s">
        <v>20</v>
      </c>
      <c r="AL229" s="25" t="s">
        <v>20</v>
      </c>
      <c r="AM229" s="25">
        <v>25</v>
      </c>
      <c r="AN229" s="25">
        <v>200</v>
      </c>
      <c r="AO229" s="25">
        <v>300</v>
      </c>
      <c r="AP229" s="25">
        <v>20</v>
      </c>
      <c r="AQ229" s="25">
        <v>0.315</v>
      </c>
      <c r="AR229" s="25">
        <v>1.2750000000000001E-3</v>
      </c>
      <c r="AS229" s="157">
        <v>15932</v>
      </c>
      <c r="AT229" s="93">
        <v>44713</v>
      </c>
      <c r="AU229" s="92" t="s">
        <v>3611</v>
      </c>
      <c r="AV229" s="91" t="s">
        <v>152</v>
      </c>
      <c r="AW229" s="92" t="s">
        <v>152</v>
      </c>
      <c r="AX229" s="92" t="s">
        <v>152</v>
      </c>
      <c r="AY229" s="91" t="s">
        <v>152</v>
      </c>
      <c r="AZ229" s="92" t="s">
        <v>21</v>
      </c>
      <c r="BA229" s="25" t="s">
        <v>6456</v>
      </c>
      <c r="BB229" t="s">
        <v>25</v>
      </c>
      <c r="BC229">
        <v>332</v>
      </c>
      <c r="BD229" t="str">
        <f>IF(Z229=BC229,"OK")</f>
        <v>OK</v>
      </c>
      <c r="BE229">
        <v>1.26E-2</v>
      </c>
      <c r="BF229">
        <v>5.1E-5</v>
      </c>
      <c r="BG229">
        <v>200</v>
      </c>
      <c r="BH229">
        <v>300</v>
      </c>
      <c r="BI229">
        <v>20</v>
      </c>
      <c r="BJ229">
        <v>0.315</v>
      </c>
      <c r="BK229">
        <v>1.2749999999999999E-3</v>
      </c>
      <c r="BL229" t="str">
        <f>IF(ABS(AN229*AO229*AP229/1000000000/AR229-1)&lt;0.1,"OK","NO")</f>
        <v>OK</v>
      </c>
      <c r="BN229" s="183"/>
    </row>
    <row r="230" spans="1:66" ht="25.5" x14ac:dyDescent="0.25">
      <c r="A230" s="148"/>
      <c r="B230" s="94">
        <v>226</v>
      </c>
      <c r="C230" s="43">
        <v>1135728</v>
      </c>
      <c r="D230" s="24">
        <v>1008689</v>
      </c>
      <c r="E230" s="26" t="s">
        <v>6455</v>
      </c>
      <c r="F230" s="151" t="s">
        <v>655</v>
      </c>
      <c r="G230" s="102" t="s">
        <v>2182</v>
      </c>
      <c r="H230" s="46" t="str">
        <f>IFERROR(IFERROR(IF(SEARCH("Usystems",$E230)&gt;0,"Usystems"),IF(SEARCH("RIIFO",$E230)&gt;0,"RIIFO","Uponor")),"Uponor")</f>
        <v>Usystems</v>
      </c>
      <c r="I230" s="25">
        <f>IFERROR(MID($D230,1,7)+0,"")</f>
        <v>1008689</v>
      </c>
      <c r="J230" s="25" t="str">
        <f>IFERROR(MID($D230,10,7)+0,"")</f>
        <v/>
      </c>
      <c r="K230" s="25" t="str">
        <f>IFERROR(MID($D230,19,7)+0,"")</f>
        <v/>
      </c>
      <c r="L230" s="25" t="str">
        <f>IFERROR(MID($D230,28,7)+0,"")</f>
        <v/>
      </c>
      <c r="M230" s="25" t="str">
        <f>IF(IFERROR(MID($Q230,1,7)+0,"")&lt;1130000,IF(INDEX(C:C,MATCH(LEFT(Q230,7)+0,I:I,0))&lt;1130000,"",INDEX(C:C,MATCH(LEFT(Q230,7)+0,I:I,0))),IFERROR(MID($Q230,1,7)+0,""))</f>
        <v/>
      </c>
      <c r="N230" s="25" t="str">
        <f>IF(IFERROR(MID($Q230,10,7)+0,"")&lt;1130000,"",IFERROR(MID($Q230,10,7)+0,""))</f>
        <v/>
      </c>
      <c r="O230" s="25" t="str">
        <f>IF(IFERROR(MID($Q230,19,7)+0,"")&lt;1130000,"",IFERROR(MID($Q230,19,7)+0,""))</f>
        <v/>
      </c>
      <c r="P230" s="25" t="str">
        <f>IF(M230="","",IF(N230="",M230,M230&amp;", "&amp;N230))</f>
        <v/>
      </c>
      <c r="Q230" s="150"/>
      <c r="R230" s="23" t="s">
        <v>22</v>
      </c>
      <c r="S230" s="35" t="s">
        <v>6424</v>
      </c>
      <c r="T230" s="25" t="s">
        <v>36</v>
      </c>
      <c r="U230" s="185">
        <v>280</v>
      </c>
      <c r="V230" s="188">
        <v>300</v>
      </c>
      <c r="W230" s="189">
        <v>336</v>
      </c>
      <c r="X230" s="31">
        <v>370</v>
      </c>
      <c r="Y230" s="90">
        <f>IFERROR(ROUND(X230/W230-1,2),"")</f>
        <v>0.1</v>
      </c>
      <c r="Z230" s="31">
        <f>IF(OR(S230="VLD MLC components",S230="VLD MLC pipes",S230="VLD PEX components",S230="VLD PEX pipes",S230="VLD PHC components",S230="VLD PHC pipes",S230="Controls VLD"),"По запросу",X230)</f>
        <v>370</v>
      </c>
      <c r="AA230" s="63">
        <f>ROUND(X230/1.2,3)</f>
        <v>308.33300000000003</v>
      </c>
      <c r="AB230" s="23">
        <v>280</v>
      </c>
      <c r="AC230" s="190">
        <f>IFERROR(ROUND(AA230/AB230-1,2),"")</f>
        <v>0.1</v>
      </c>
      <c r="AD230" s="25">
        <v>1.4E-2</v>
      </c>
      <c r="AE230" s="25">
        <v>4.8750000000000006E-5</v>
      </c>
      <c r="AF230" s="25">
        <v>8762</v>
      </c>
      <c r="AG230" s="25">
        <v>3</v>
      </c>
      <c r="AH230" s="25">
        <v>9510</v>
      </c>
      <c r="AI230" s="25">
        <v>11885</v>
      </c>
      <c r="AJ230" s="25" t="s">
        <v>20</v>
      </c>
      <c r="AK230" s="22" t="s">
        <v>20</v>
      </c>
      <c r="AL230" s="25" t="s">
        <v>20</v>
      </c>
      <c r="AM230" s="25">
        <v>25</v>
      </c>
      <c r="AN230" s="25">
        <v>230</v>
      </c>
      <c r="AO230" s="25">
        <v>320</v>
      </c>
      <c r="AP230" s="25">
        <v>20</v>
      </c>
      <c r="AQ230" s="25">
        <v>0.35</v>
      </c>
      <c r="AR230" s="25">
        <v>1.4062499999999999E-3</v>
      </c>
      <c r="AS230" s="157">
        <v>16285</v>
      </c>
      <c r="AT230" s="93">
        <v>44713</v>
      </c>
      <c r="AU230" s="92" t="s">
        <v>3611</v>
      </c>
      <c r="AV230" s="91" t="s">
        <v>152</v>
      </c>
      <c r="AW230" s="92" t="s">
        <v>152</v>
      </c>
      <c r="AX230" s="92" t="s">
        <v>152</v>
      </c>
      <c r="AY230" s="91" t="s">
        <v>152</v>
      </c>
      <c r="AZ230" s="92" t="s">
        <v>21</v>
      </c>
      <c r="BA230" s="25" t="s">
        <v>6454</v>
      </c>
      <c r="BB230" t="s">
        <v>25</v>
      </c>
      <c r="BC230">
        <v>370</v>
      </c>
      <c r="BD230" t="str">
        <f>IF(Z230=BC230,"OK")</f>
        <v>OK</v>
      </c>
      <c r="BE230">
        <v>1.4E-2</v>
      </c>
      <c r="BF230">
        <v>5.5999999999999999E-5</v>
      </c>
      <c r="BG230">
        <v>230</v>
      </c>
      <c r="BH230">
        <v>320</v>
      </c>
      <c r="BI230">
        <v>20</v>
      </c>
      <c r="BJ230">
        <v>0.35</v>
      </c>
      <c r="BK230">
        <v>1.4062499999999999E-3</v>
      </c>
      <c r="BL230" t="str">
        <f>IF(ABS(AN230*AO230*AP230/1000000000/AR230-1)&lt;0.1,"OK","NO")</f>
        <v>OK</v>
      </c>
      <c r="BN230" s="183"/>
    </row>
    <row r="231" spans="1:66" ht="25.5" x14ac:dyDescent="0.25">
      <c r="A231" s="148"/>
      <c r="B231" s="94">
        <v>227</v>
      </c>
      <c r="C231" s="43">
        <v>1135729</v>
      </c>
      <c r="D231" s="24">
        <v>1008697</v>
      </c>
      <c r="E231" s="26" t="s">
        <v>6453</v>
      </c>
      <c r="F231" s="151" t="s">
        <v>655</v>
      </c>
      <c r="G231" s="102" t="s">
        <v>2182</v>
      </c>
      <c r="H231" s="46" t="str">
        <f>IFERROR(IFERROR(IF(SEARCH("Usystems",$E231)&gt;0,"Usystems"),IF(SEARCH("RIIFO",$E231)&gt;0,"RIIFO","Uponor")),"Uponor")</f>
        <v>Usystems</v>
      </c>
      <c r="I231" s="25">
        <f>IFERROR(MID($D231,1,7)+0,"")</f>
        <v>1008697</v>
      </c>
      <c r="J231" s="25" t="str">
        <f>IFERROR(MID($D231,10,7)+0,"")</f>
        <v/>
      </c>
      <c r="K231" s="25" t="str">
        <f>IFERROR(MID($D231,19,7)+0,"")</f>
        <v/>
      </c>
      <c r="L231" s="25" t="str">
        <f>IFERROR(MID($D231,28,7)+0,"")</f>
        <v/>
      </c>
      <c r="M231" s="25" t="str">
        <f>IF(IFERROR(MID($Q231,1,7)+0,"")&lt;1130000,IF(INDEX(C:C,MATCH(LEFT(Q231,7)+0,I:I,0))&lt;1130000,"",INDEX(C:C,MATCH(LEFT(Q231,7)+0,I:I,0))),IFERROR(MID($Q231,1,7)+0,""))</f>
        <v/>
      </c>
      <c r="N231" s="25" t="str">
        <f>IF(IFERROR(MID($Q231,10,7)+0,"")&lt;1130000,"",IFERROR(MID($Q231,10,7)+0,""))</f>
        <v/>
      </c>
      <c r="O231" s="25" t="str">
        <f>IF(IFERROR(MID($Q231,19,7)+0,"")&lt;1130000,"",IFERROR(MID($Q231,19,7)+0,""))</f>
        <v/>
      </c>
      <c r="P231" s="25" t="str">
        <f>IF(M231="","",IF(N231="",M231,M231&amp;", "&amp;N231))</f>
        <v/>
      </c>
      <c r="Q231" s="150"/>
      <c r="R231" s="23" t="s">
        <v>22</v>
      </c>
      <c r="S231" s="35" t="s">
        <v>6424</v>
      </c>
      <c r="T231" s="25" t="s">
        <v>36</v>
      </c>
      <c r="U231" s="185">
        <v>283</v>
      </c>
      <c r="V231" s="188">
        <v>303</v>
      </c>
      <c r="W231" s="189">
        <v>339</v>
      </c>
      <c r="X231" s="31">
        <v>373</v>
      </c>
      <c r="Y231" s="90">
        <f>IFERROR(ROUND(X231/W231-1,2),"")</f>
        <v>0.1</v>
      </c>
      <c r="Z231" s="31">
        <f>IF(OR(S231="VLD MLC components",S231="VLD MLC pipes",S231="VLD PEX components",S231="VLD PEX pipes",S231="VLD PHC components",S231="VLD PHC pipes",S231="Controls VLD"),"По запросу",X231)</f>
        <v>373</v>
      </c>
      <c r="AA231" s="63">
        <f>ROUND(X231/1.2,3)</f>
        <v>310.83300000000003</v>
      </c>
      <c r="AB231" s="23">
        <v>282.5</v>
      </c>
      <c r="AC231" s="190">
        <f>IFERROR(ROUND(AA231/AB231-1,2),"")</f>
        <v>0.1</v>
      </c>
      <c r="AD231" s="25">
        <v>1.46E-2</v>
      </c>
      <c r="AE231" s="25">
        <v>4.8750000000000006E-5</v>
      </c>
      <c r="AF231" s="25">
        <v>5293</v>
      </c>
      <c r="AG231" s="25">
        <v>3418</v>
      </c>
      <c r="AH231" s="25">
        <v>5713</v>
      </c>
      <c r="AI231" s="25">
        <v>4358</v>
      </c>
      <c r="AJ231" s="25" t="s">
        <v>20</v>
      </c>
      <c r="AK231" s="22" t="s">
        <v>20</v>
      </c>
      <c r="AL231" s="25" t="s">
        <v>20</v>
      </c>
      <c r="AM231" s="25">
        <v>25</v>
      </c>
      <c r="AN231" s="25">
        <v>230</v>
      </c>
      <c r="AO231" s="25">
        <v>320</v>
      </c>
      <c r="AP231" s="25">
        <v>20</v>
      </c>
      <c r="AQ231" s="25">
        <v>0.36499999999999999</v>
      </c>
      <c r="AR231" s="25">
        <v>1.5937499999999997E-3</v>
      </c>
      <c r="AS231" s="157">
        <v>1318</v>
      </c>
      <c r="AT231" s="93">
        <v>44713</v>
      </c>
      <c r="AU231" s="92" t="s">
        <v>3611</v>
      </c>
      <c r="AV231" s="91" t="s">
        <v>152</v>
      </c>
      <c r="AW231" s="92" t="s">
        <v>152</v>
      </c>
      <c r="AX231" s="92" t="s">
        <v>152</v>
      </c>
      <c r="AY231" s="91" t="s">
        <v>152</v>
      </c>
      <c r="AZ231" s="92" t="s">
        <v>21</v>
      </c>
      <c r="BA231" s="25" t="s">
        <v>6452</v>
      </c>
      <c r="BB231" t="s">
        <v>25</v>
      </c>
      <c r="BC231">
        <v>373</v>
      </c>
      <c r="BD231" t="str">
        <f>IF(Z231=BC231,"OK")</f>
        <v>OK</v>
      </c>
      <c r="BE231">
        <v>1.46E-2</v>
      </c>
      <c r="BF231">
        <v>6.3999999999999997E-5</v>
      </c>
      <c r="BG231">
        <v>230</v>
      </c>
      <c r="BH231">
        <v>320</v>
      </c>
      <c r="BI231">
        <v>20</v>
      </c>
      <c r="BJ231">
        <v>0.36499999999999999</v>
      </c>
      <c r="BK231">
        <v>1.5937499999999999E-3</v>
      </c>
      <c r="BL231" t="str">
        <f>IF(ABS(AN231*AO231*AP231/1000000000/AR231-1)&lt;0.1,"OK","NO")</f>
        <v>OK</v>
      </c>
      <c r="BN231" s="183"/>
    </row>
    <row r="232" spans="1:66" ht="25.5" x14ac:dyDescent="0.25">
      <c r="A232" s="148"/>
      <c r="B232" s="94">
        <v>228</v>
      </c>
      <c r="C232" s="43">
        <v>1135730</v>
      </c>
      <c r="D232" s="24">
        <v>1008711</v>
      </c>
      <c r="E232" s="26" t="s">
        <v>6451</v>
      </c>
      <c r="F232" s="151" t="s">
        <v>652</v>
      </c>
      <c r="G232" s="102" t="s">
        <v>2182</v>
      </c>
      <c r="H232" s="46" t="str">
        <f>IFERROR(IFERROR(IF(SEARCH("Usystems",$E232)&gt;0,"Usystems"),IF(SEARCH("RIIFO",$E232)&gt;0,"RIIFO","Uponor")),"Uponor")</f>
        <v>Usystems</v>
      </c>
      <c r="I232" s="25">
        <f>IFERROR(MID($D232,1,7)+0,"")</f>
        <v>1008711</v>
      </c>
      <c r="J232" s="25" t="str">
        <f>IFERROR(MID($D232,10,7)+0,"")</f>
        <v/>
      </c>
      <c r="K232" s="25" t="str">
        <f>IFERROR(MID($D232,19,7)+0,"")</f>
        <v/>
      </c>
      <c r="L232" s="25" t="str">
        <f>IFERROR(MID($D232,28,7)+0,"")</f>
        <v/>
      </c>
      <c r="M232" s="25" t="str">
        <f>IF(IFERROR(MID($Q232,1,7)+0,"")&lt;1130000,IF(INDEX(C:C,MATCH(LEFT(Q232,7)+0,I:I,0))&lt;1130000,"",INDEX(C:C,MATCH(LEFT(Q232,7)+0,I:I,0))),IFERROR(MID($Q232,1,7)+0,""))</f>
        <v/>
      </c>
      <c r="N232" s="25" t="str">
        <f>IF(IFERROR(MID($Q232,10,7)+0,"")&lt;1130000,"",IFERROR(MID($Q232,10,7)+0,""))</f>
        <v/>
      </c>
      <c r="O232" s="25" t="str">
        <f>IF(IFERROR(MID($Q232,19,7)+0,"")&lt;1130000,"",IFERROR(MID($Q232,19,7)+0,""))</f>
        <v/>
      </c>
      <c r="P232" s="25" t="str">
        <f>IF(M232="","",IF(N232="",M232,M232&amp;", "&amp;N232))</f>
        <v/>
      </c>
      <c r="Q232" s="150"/>
      <c r="R232" s="23" t="s">
        <v>22</v>
      </c>
      <c r="S232" s="35" t="s">
        <v>6424</v>
      </c>
      <c r="T232" s="25" t="s">
        <v>36</v>
      </c>
      <c r="U232" s="185">
        <v>438</v>
      </c>
      <c r="V232" s="188">
        <v>469</v>
      </c>
      <c r="W232" s="189">
        <v>525</v>
      </c>
      <c r="X232" s="31">
        <v>578</v>
      </c>
      <c r="Y232" s="90">
        <f>IFERROR(ROUND(X232/W232-1,2),"")</f>
        <v>0.1</v>
      </c>
      <c r="Z232" s="31">
        <f>IF(OR(S232="VLD MLC components",S232="VLD MLC pipes",S232="VLD PEX components",S232="VLD PEX pipes",S232="VLD PHC components",S232="VLD PHC pipes",S232="Controls VLD"),"По запросу",X232)</f>
        <v>578</v>
      </c>
      <c r="AA232" s="63">
        <f>ROUND(X232/1.2,3)</f>
        <v>481.66699999999997</v>
      </c>
      <c r="AB232" s="23">
        <v>437.5</v>
      </c>
      <c r="AC232" s="190">
        <f>IFERROR(ROUND(AA232/AB232-1,2),"")</f>
        <v>0.1</v>
      </c>
      <c r="AD232" s="25">
        <v>2.1999999999999999E-2</v>
      </c>
      <c r="AE232" s="25">
        <v>8.125000000000001E-5</v>
      </c>
      <c r="AF232" s="25">
        <v>1700</v>
      </c>
      <c r="AG232" s="25">
        <v>0</v>
      </c>
      <c r="AH232" s="25">
        <v>610</v>
      </c>
      <c r="AI232" s="25">
        <v>1290</v>
      </c>
      <c r="AJ232" s="25" t="s">
        <v>20</v>
      </c>
      <c r="AK232" s="22" t="s">
        <v>20</v>
      </c>
      <c r="AL232" s="25" t="s">
        <v>20</v>
      </c>
      <c r="AM232" s="25">
        <v>20</v>
      </c>
      <c r="AN232" s="25">
        <v>230</v>
      </c>
      <c r="AO232" s="25">
        <v>320</v>
      </c>
      <c r="AP232" s="25">
        <v>30</v>
      </c>
      <c r="AQ232" s="25">
        <v>0.44</v>
      </c>
      <c r="AR232" s="25">
        <v>2.1249999999999997E-3</v>
      </c>
      <c r="AS232" s="157">
        <v>760</v>
      </c>
      <c r="AT232" s="93">
        <v>44713</v>
      </c>
      <c r="AU232" s="92" t="s">
        <v>3611</v>
      </c>
      <c r="AV232" s="91" t="s">
        <v>152</v>
      </c>
      <c r="AW232" s="92" t="s">
        <v>152</v>
      </c>
      <c r="AX232" s="92" t="s">
        <v>152</v>
      </c>
      <c r="AY232" s="91" t="s">
        <v>152</v>
      </c>
      <c r="AZ232" s="92" t="s">
        <v>21</v>
      </c>
      <c r="BA232" s="25" t="s">
        <v>6450</v>
      </c>
      <c r="BB232" t="s">
        <v>25</v>
      </c>
      <c r="BC232">
        <v>578</v>
      </c>
      <c r="BD232" t="str">
        <f>IF(Z232=BC232,"OK")</f>
        <v>OK</v>
      </c>
      <c r="BE232">
        <v>2.1999999999999999E-2</v>
      </c>
      <c r="BF232">
        <v>1.06E-4</v>
      </c>
      <c r="BG232">
        <v>230</v>
      </c>
      <c r="BH232">
        <v>320</v>
      </c>
      <c r="BI232">
        <v>30</v>
      </c>
      <c r="BJ232">
        <v>0.44</v>
      </c>
      <c r="BK232">
        <v>2.1249999999999997E-3</v>
      </c>
      <c r="BL232" t="str">
        <f>IF(ABS(AN232*AO232*AP232/1000000000/AR232-1)&lt;0.1,"OK","NO")</f>
        <v>OK</v>
      </c>
      <c r="BN232" s="183"/>
    </row>
    <row r="233" spans="1:66" ht="25.5" x14ac:dyDescent="0.25">
      <c r="A233" s="148"/>
      <c r="B233" s="94">
        <v>229</v>
      </c>
      <c r="C233" s="43">
        <v>1135731</v>
      </c>
      <c r="D233" s="24">
        <v>1008702</v>
      </c>
      <c r="E233" s="26" t="s">
        <v>6449</v>
      </c>
      <c r="F233" s="151" t="s">
        <v>652</v>
      </c>
      <c r="G233" s="102" t="s">
        <v>2182</v>
      </c>
      <c r="H233" s="46" t="str">
        <f>IFERROR(IFERROR(IF(SEARCH("Usystems",$E233)&gt;0,"Usystems"),IF(SEARCH("RIIFO",$E233)&gt;0,"RIIFO","Uponor")),"Uponor")</f>
        <v>Usystems</v>
      </c>
      <c r="I233" s="25">
        <f>IFERROR(MID($D233,1,7)+0,"")</f>
        <v>1008702</v>
      </c>
      <c r="J233" s="25" t="str">
        <f>IFERROR(MID($D233,10,7)+0,"")</f>
        <v/>
      </c>
      <c r="K233" s="25" t="str">
        <f>IFERROR(MID($D233,19,7)+0,"")</f>
        <v/>
      </c>
      <c r="L233" s="25" t="str">
        <f>IFERROR(MID($D233,28,7)+0,"")</f>
        <v/>
      </c>
      <c r="M233" s="25" t="str">
        <f>IF(IFERROR(MID($Q233,1,7)+0,"")&lt;1130000,IF(INDEX(C:C,MATCH(LEFT(Q233,7)+0,I:I,0))&lt;1130000,"",INDEX(C:C,MATCH(LEFT(Q233,7)+0,I:I,0))),IFERROR(MID($Q233,1,7)+0,""))</f>
        <v/>
      </c>
      <c r="N233" s="25" t="str">
        <f>IF(IFERROR(MID($Q233,10,7)+0,"")&lt;1130000,"",IFERROR(MID($Q233,10,7)+0,""))</f>
        <v/>
      </c>
      <c r="O233" s="25" t="str">
        <f>IF(IFERROR(MID($Q233,19,7)+0,"")&lt;1130000,"",IFERROR(MID($Q233,19,7)+0,""))</f>
        <v/>
      </c>
      <c r="P233" s="25" t="str">
        <f>IF(M233="","",IF(N233="",M233,M233&amp;", "&amp;N233))</f>
        <v/>
      </c>
      <c r="Q233" s="150"/>
      <c r="R233" s="23" t="s">
        <v>22</v>
      </c>
      <c r="S233" s="35" t="s">
        <v>6424</v>
      </c>
      <c r="T233" s="25" t="s">
        <v>36</v>
      </c>
      <c r="U233" s="185">
        <v>330</v>
      </c>
      <c r="V233" s="188">
        <v>353</v>
      </c>
      <c r="W233" s="189">
        <v>395</v>
      </c>
      <c r="X233" s="31">
        <v>435</v>
      </c>
      <c r="Y233" s="90">
        <f>IFERROR(ROUND(X233/W233-1,2),"")</f>
        <v>0.1</v>
      </c>
      <c r="Z233" s="31">
        <f>IF(OR(S233="VLD MLC components",S233="VLD MLC pipes",S233="VLD PEX components",S233="VLD PEX pipes",S233="VLD PHC components",S233="VLD PHC pipes",S233="Controls VLD"),"По запросу",X233)</f>
        <v>435</v>
      </c>
      <c r="AA233" s="63">
        <f>ROUND(X233/1.2,3)</f>
        <v>362.5</v>
      </c>
      <c r="AB233" s="23">
        <v>329.16699999999997</v>
      </c>
      <c r="AC233" s="190">
        <f>IFERROR(ROUND(AA233/AB233-1,2),"")</f>
        <v>0.1</v>
      </c>
      <c r="AD233" s="25">
        <v>1.6500000000000001E-2</v>
      </c>
      <c r="AE233" s="25">
        <v>6.0937500000000004E-5</v>
      </c>
      <c r="AF233" s="25">
        <v>1587</v>
      </c>
      <c r="AG233" s="25">
        <v>1852</v>
      </c>
      <c r="AH233" s="25">
        <v>2132</v>
      </c>
      <c r="AI233" s="25">
        <v>917</v>
      </c>
      <c r="AJ233" s="25" t="s">
        <v>20</v>
      </c>
      <c r="AK233" s="22" t="s">
        <v>20</v>
      </c>
      <c r="AL233" s="25" t="s">
        <v>20</v>
      </c>
      <c r="AM233" s="25">
        <v>20</v>
      </c>
      <c r="AN233" s="25">
        <v>230</v>
      </c>
      <c r="AO233" s="25">
        <v>320</v>
      </c>
      <c r="AP233" s="25">
        <v>20</v>
      </c>
      <c r="AQ233" s="25">
        <v>0.33</v>
      </c>
      <c r="AR233" s="25">
        <v>1.5937499999999999E-3</v>
      </c>
      <c r="AS233" s="157">
        <v>720</v>
      </c>
      <c r="AT233" s="93">
        <v>44713</v>
      </c>
      <c r="AU233" s="92" t="s">
        <v>3611</v>
      </c>
      <c r="AV233" s="91" t="s">
        <v>152</v>
      </c>
      <c r="AW233" s="92" t="s">
        <v>152</v>
      </c>
      <c r="AX233" s="92" t="s">
        <v>152</v>
      </c>
      <c r="AY233" s="91" t="s">
        <v>152</v>
      </c>
      <c r="AZ233" s="92" t="s">
        <v>21</v>
      </c>
      <c r="BA233" s="25" t="s">
        <v>4750</v>
      </c>
      <c r="BB233" t="s">
        <v>25</v>
      </c>
      <c r="BC233">
        <v>435</v>
      </c>
      <c r="BD233" t="str">
        <f>IF(Z233=BC233,"OK")</f>
        <v>OK</v>
      </c>
      <c r="BE233">
        <v>1.6500000000000001E-2</v>
      </c>
      <c r="BF233">
        <v>8.0000000000000007E-5</v>
      </c>
      <c r="BG233">
        <v>230</v>
      </c>
      <c r="BH233">
        <v>320</v>
      </c>
      <c r="BI233">
        <v>20</v>
      </c>
      <c r="BJ233">
        <v>0.33</v>
      </c>
      <c r="BK233">
        <v>1.5937499999999999E-3</v>
      </c>
      <c r="BL233" t="str">
        <f>IF(ABS(AN233*AO233*AP233/1000000000/AR233-1)&lt;0.1,"OK","NO")</f>
        <v>OK</v>
      </c>
      <c r="BN233" s="183"/>
    </row>
    <row r="234" spans="1:66" ht="25.5" x14ac:dyDescent="0.25">
      <c r="A234" s="148"/>
      <c r="B234" s="94">
        <v>230</v>
      </c>
      <c r="C234" s="43">
        <v>1135732</v>
      </c>
      <c r="D234" s="24">
        <v>1008699</v>
      </c>
      <c r="E234" s="26" t="s">
        <v>6448</v>
      </c>
      <c r="F234" s="151" t="s">
        <v>655</v>
      </c>
      <c r="G234" s="102" t="s">
        <v>2182</v>
      </c>
      <c r="H234" s="46" t="str">
        <f>IFERROR(IFERROR(IF(SEARCH("Usystems",$E234)&gt;0,"Usystems"),IF(SEARCH("RIIFO",$E234)&gt;0,"RIIFO","Uponor")),"Uponor")</f>
        <v>Usystems</v>
      </c>
      <c r="I234" s="25">
        <f>IFERROR(MID($D234,1,7)+0,"")</f>
        <v>1008699</v>
      </c>
      <c r="J234" s="25" t="str">
        <f>IFERROR(MID($D234,10,7)+0,"")</f>
        <v/>
      </c>
      <c r="K234" s="25" t="str">
        <f>IFERROR(MID($D234,19,7)+0,"")</f>
        <v/>
      </c>
      <c r="L234" s="25" t="str">
        <f>IFERROR(MID($D234,28,7)+0,"")</f>
        <v/>
      </c>
      <c r="M234" s="25" t="str">
        <f>IF(IFERROR(MID($Q234,1,7)+0,"")&lt;1130000,IF(INDEX(C:C,MATCH(LEFT(Q234,7)+0,I:I,0))&lt;1130000,"",INDEX(C:C,MATCH(LEFT(Q234,7)+0,I:I,0))),IFERROR(MID($Q234,1,7)+0,""))</f>
        <v/>
      </c>
      <c r="N234" s="25" t="str">
        <f>IF(IFERROR(MID($Q234,10,7)+0,"")&lt;1130000,"",IFERROR(MID($Q234,10,7)+0,""))</f>
        <v/>
      </c>
      <c r="O234" s="25" t="str">
        <f>IF(IFERROR(MID($Q234,19,7)+0,"")&lt;1130000,"",IFERROR(MID($Q234,19,7)+0,""))</f>
        <v/>
      </c>
      <c r="P234" s="25" t="str">
        <f>IF(M234="","",IF(N234="",M234,M234&amp;", "&amp;N234))</f>
        <v/>
      </c>
      <c r="Q234" s="150"/>
      <c r="R234" s="23" t="s">
        <v>22</v>
      </c>
      <c r="S234" s="35" t="s">
        <v>6424</v>
      </c>
      <c r="T234" s="25" t="s">
        <v>36</v>
      </c>
      <c r="U234" s="185">
        <v>420</v>
      </c>
      <c r="V234" s="188">
        <v>449</v>
      </c>
      <c r="W234" s="189">
        <v>503</v>
      </c>
      <c r="X234" s="31">
        <v>553</v>
      </c>
      <c r="Y234" s="90">
        <f>IFERROR(ROUND(X234/W234-1,2),"")</f>
        <v>0.1</v>
      </c>
      <c r="Z234" s="31">
        <f>IF(OR(S234="VLD MLC components",S234="VLD MLC pipes",S234="VLD PEX components",S234="VLD PEX pipes",S234="VLD PHC components",S234="VLD PHC pipes",S234="Controls VLD"),"По запросу",X234)</f>
        <v>553</v>
      </c>
      <c r="AA234" s="63">
        <f>ROUND(X234/1.2,3)</f>
        <v>460.83300000000003</v>
      </c>
      <c r="AB234" s="23">
        <v>419.16699999999997</v>
      </c>
      <c r="AC234" s="190">
        <f>IFERROR(ROUND(AA234/AB234-1,2),"")</f>
        <v>0.1</v>
      </c>
      <c r="AD234" s="25">
        <v>1.8699999999999998E-2</v>
      </c>
      <c r="AE234" s="25">
        <v>6.9642857142857147E-5</v>
      </c>
      <c r="AF234" s="25">
        <v>1747</v>
      </c>
      <c r="AG234" s="25">
        <v>3292</v>
      </c>
      <c r="AH234" s="25">
        <v>5140</v>
      </c>
      <c r="AI234" s="25">
        <v>6280</v>
      </c>
      <c r="AJ234" s="25" t="s">
        <v>20</v>
      </c>
      <c r="AK234" s="22" t="s">
        <v>20</v>
      </c>
      <c r="AL234" s="25" t="s">
        <v>20</v>
      </c>
      <c r="AM234" s="25">
        <v>20</v>
      </c>
      <c r="AN234" s="25">
        <v>230</v>
      </c>
      <c r="AO234" s="25">
        <v>320</v>
      </c>
      <c r="AP234" s="25">
        <v>20</v>
      </c>
      <c r="AQ234" s="25">
        <v>0.374</v>
      </c>
      <c r="AR234" s="25">
        <v>1.8214285714285715E-3</v>
      </c>
      <c r="AS234" s="157">
        <v>6700</v>
      </c>
      <c r="AT234" s="93">
        <v>44713</v>
      </c>
      <c r="AU234" s="92" t="s">
        <v>3611</v>
      </c>
      <c r="AV234" s="91" t="s">
        <v>152</v>
      </c>
      <c r="AW234" s="92" t="s">
        <v>152</v>
      </c>
      <c r="AX234" s="92" t="s">
        <v>152</v>
      </c>
      <c r="AY234" s="91" t="s">
        <v>152</v>
      </c>
      <c r="AZ234" s="92" t="s">
        <v>21</v>
      </c>
      <c r="BA234" s="25" t="s">
        <v>753</v>
      </c>
      <c r="BB234" t="s">
        <v>25</v>
      </c>
      <c r="BC234">
        <v>553</v>
      </c>
      <c r="BD234" t="str">
        <f>IF(Z234=BC234,"OK")</f>
        <v>OK</v>
      </c>
      <c r="BE234">
        <v>1.8699999999999998E-2</v>
      </c>
      <c r="BF234">
        <v>9.1000000000000003E-5</v>
      </c>
      <c r="BG234">
        <v>230</v>
      </c>
      <c r="BH234">
        <v>320</v>
      </c>
      <c r="BI234">
        <v>20</v>
      </c>
      <c r="BJ234">
        <v>0.374</v>
      </c>
      <c r="BK234">
        <v>1.8214285714285713E-3</v>
      </c>
      <c r="BL234" t="str">
        <f>IF(ABS(AN234*AO234*AP234/1000000000/AR234-1)&lt;0.1,"OK","NO")</f>
        <v>NO</v>
      </c>
      <c r="BN234" s="183"/>
    </row>
    <row r="235" spans="1:66" ht="25.5" x14ac:dyDescent="0.25">
      <c r="A235" s="148"/>
      <c r="B235" s="94">
        <v>231</v>
      </c>
      <c r="C235" s="43">
        <v>1135733</v>
      </c>
      <c r="D235" s="24">
        <v>1008690</v>
      </c>
      <c r="E235" s="26" t="s">
        <v>6447</v>
      </c>
      <c r="F235" s="151" t="s">
        <v>655</v>
      </c>
      <c r="G235" s="102" t="s">
        <v>2182</v>
      </c>
      <c r="H235" s="46" t="str">
        <f>IFERROR(IFERROR(IF(SEARCH("Usystems",$E235)&gt;0,"Usystems"),IF(SEARCH("RIIFO",$E235)&gt;0,"RIIFO","Uponor")),"Uponor")</f>
        <v>Usystems</v>
      </c>
      <c r="I235" s="25">
        <f>IFERROR(MID($D235,1,7)+0,"")</f>
        <v>1008690</v>
      </c>
      <c r="J235" s="25" t="str">
        <f>IFERROR(MID($D235,10,7)+0,"")</f>
        <v/>
      </c>
      <c r="K235" s="25" t="str">
        <f>IFERROR(MID($D235,19,7)+0,"")</f>
        <v/>
      </c>
      <c r="L235" s="25" t="str">
        <f>IFERROR(MID($D235,28,7)+0,"")</f>
        <v/>
      </c>
      <c r="M235" s="25" t="str">
        <f>IF(IFERROR(MID($Q235,1,7)+0,"")&lt;1130000,IF(INDEX(C:C,MATCH(LEFT(Q235,7)+0,I:I,0))&lt;1130000,"",INDEX(C:C,MATCH(LEFT(Q235,7)+0,I:I,0))),IFERROR(MID($Q235,1,7)+0,""))</f>
        <v/>
      </c>
      <c r="N235" s="25" t="str">
        <f>IF(IFERROR(MID($Q235,10,7)+0,"")&lt;1130000,"",IFERROR(MID($Q235,10,7)+0,""))</f>
        <v/>
      </c>
      <c r="O235" s="25" t="str">
        <f>IF(IFERROR(MID($Q235,19,7)+0,"")&lt;1130000,"",IFERROR(MID($Q235,19,7)+0,""))</f>
        <v/>
      </c>
      <c r="P235" s="25" t="str">
        <f>IF(M235="","",IF(N235="",M235,M235&amp;", "&amp;N235))</f>
        <v/>
      </c>
      <c r="Q235" s="150"/>
      <c r="R235" s="23" t="s">
        <v>22</v>
      </c>
      <c r="S235" s="35" t="s">
        <v>6424</v>
      </c>
      <c r="T235" s="25" t="s">
        <v>36</v>
      </c>
      <c r="U235" s="185">
        <v>429</v>
      </c>
      <c r="V235" s="188">
        <v>459</v>
      </c>
      <c r="W235" s="189">
        <v>514</v>
      </c>
      <c r="X235" s="31">
        <v>565</v>
      </c>
      <c r="Y235" s="90">
        <f>IFERROR(ROUND(X235/W235-1,2),"")</f>
        <v>0.1</v>
      </c>
      <c r="Z235" s="31">
        <f>IF(OR(S235="VLD MLC components",S235="VLD MLC pipes",S235="VLD PEX components",S235="VLD PEX pipes",S235="VLD PHC components",S235="VLD PHC pipes",S235="Controls VLD"),"По запросу",X235)</f>
        <v>565</v>
      </c>
      <c r="AA235" s="63">
        <f>ROUND(X235/1.2,3)</f>
        <v>470.83300000000003</v>
      </c>
      <c r="AB235" s="23">
        <v>428.33300000000003</v>
      </c>
      <c r="AC235" s="190">
        <f>IFERROR(ROUND(AA235/AB235-1,2),"")</f>
        <v>0.1</v>
      </c>
      <c r="AD235" s="25">
        <v>2.1499999999999998E-2</v>
      </c>
      <c r="AE235" s="25">
        <v>8.125000000000001E-5</v>
      </c>
      <c r="AF235" s="25">
        <v>4254</v>
      </c>
      <c r="AG235" s="25">
        <v>120</v>
      </c>
      <c r="AH235" s="25">
        <v>3182</v>
      </c>
      <c r="AI235" s="25">
        <v>3722</v>
      </c>
      <c r="AJ235" s="25" t="s">
        <v>20</v>
      </c>
      <c r="AK235" s="22" t="s">
        <v>20</v>
      </c>
      <c r="AL235" s="25" t="s">
        <v>20</v>
      </c>
      <c r="AM235" s="25">
        <v>20</v>
      </c>
      <c r="AN235" s="25">
        <v>230</v>
      </c>
      <c r="AO235" s="25">
        <v>320</v>
      </c>
      <c r="AP235" s="25">
        <v>30</v>
      </c>
      <c r="AQ235" s="25">
        <v>0.43</v>
      </c>
      <c r="AR235" s="25">
        <v>2.1249999999999997E-3</v>
      </c>
      <c r="AS235" s="157">
        <v>4830</v>
      </c>
      <c r="AT235" s="93">
        <v>44713</v>
      </c>
      <c r="AU235" s="92" t="s">
        <v>3611</v>
      </c>
      <c r="AV235" s="91" t="s">
        <v>152</v>
      </c>
      <c r="AW235" s="92" t="s">
        <v>152</v>
      </c>
      <c r="AX235" s="92" t="s">
        <v>152</v>
      </c>
      <c r="AY235" s="91" t="s">
        <v>152</v>
      </c>
      <c r="AZ235" s="92" t="s">
        <v>21</v>
      </c>
      <c r="BA235" s="25" t="s">
        <v>997</v>
      </c>
      <c r="BB235" t="s">
        <v>25</v>
      </c>
      <c r="BC235">
        <v>565</v>
      </c>
      <c r="BD235" t="str">
        <f>IF(Z235=BC235,"OK")</f>
        <v>OK</v>
      </c>
      <c r="BE235">
        <v>2.1499999999999998E-2</v>
      </c>
      <c r="BF235">
        <v>1.06E-4</v>
      </c>
      <c r="BG235">
        <v>230</v>
      </c>
      <c r="BH235">
        <v>320</v>
      </c>
      <c r="BI235">
        <v>30</v>
      </c>
      <c r="BJ235">
        <v>0.43</v>
      </c>
      <c r="BK235">
        <v>2.1249999999999997E-3</v>
      </c>
      <c r="BL235" t="str">
        <f>IF(ABS(AN235*AO235*AP235/1000000000/AR235-1)&lt;0.1,"OK","NO")</f>
        <v>OK</v>
      </c>
      <c r="BN235" s="183"/>
    </row>
    <row r="236" spans="1:66" ht="25.5" x14ac:dyDescent="0.25">
      <c r="A236" s="148"/>
      <c r="B236" s="94">
        <v>232</v>
      </c>
      <c r="C236" s="43">
        <v>1135734</v>
      </c>
      <c r="D236" s="24">
        <v>1008701</v>
      </c>
      <c r="E236" s="26" t="s">
        <v>6446</v>
      </c>
      <c r="F236" s="151" t="s">
        <v>652</v>
      </c>
      <c r="G236" s="102" t="s">
        <v>2182</v>
      </c>
      <c r="H236" s="46" t="str">
        <f>IFERROR(IFERROR(IF(SEARCH("Usystems",$E236)&gt;0,"Usystems"),IF(SEARCH("RIIFO",$E236)&gt;0,"RIIFO","Uponor")),"Uponor")</f>
        <v>Usystems</v>
      </c>
      <c r="I236" s="25">
        <f>IFERROR(MID($D236,1,7)+0,"")</f>
        <v>1008701</v>
      </c>
      <c r="J236" s="25" t="str">
        <f>IFERROR(MID($D236,10,7)+0,"")</f>
        <v/>
      </c>
      <c r="K236" s="25" t="str">
        <f>IFERROR(MID($D236,19,7)+0,"")</f>
        <v/>
      </c>
      <c r="L236" s="25" t="str">
        <f>IFERROR(MID($D236,28,7)+0,"")</f>
        <v/>
      </c>
      <c r="M236" s="25" t="str">
        <f>IF(IFERROR(MID($Q236,1,7)+0,"")&lt;1130000,IF(INDEX(C:C,MATCH(LEFT(Q236,7)+0,I:I,0))&lt;1130000,"",INDEX(C:C,MATCH(LEFT(Q236,7)+0,I:I,0))),IFERROR(MID($Q236,1,7)+0,""))</f>
        <v/>
      </c>
      <c r="N236" s="25" t="str">
        <f>IF(IFERROR(MID($Q236,10,7)+0,"")&lt;1130000,"",IFERROR(MID($Q236,10,7)+0,""))</f>
        <v/>
      </c>
      <c r="O236" s="25" t="str">
        <f>IF(IFERROR(MID($Q236,19,7)+0,"")&lt;1130000,"",IFERROR(MID($Q236,19,7)+0,""))</f>
        <v/>
      </c>
      <c r="P236" s="25" t="str">
        <f>IF(M236="","",IF(N236="",M236,M236&amp;", "&amp;N236))</f>
        <v/>
      </c>
      <c r="Q236" s="150"/>
      <c r="R236" s="23" t="s">
        <v>22</v>
      </c>
      <c r="S236" s="35" t="s">
        <v>6424</v>
      </c>
      <c r="T236" s="25" t="s">
        <v>36</v>
      </c>
      <c r="U236" s="185">
        <v>404</v>
      </c>
      <c r="V236" s="188">
        <v>432</v>
      </c>
      <c r="W236" s="189">
        <v>484</v>
      </c>
      <c r="X236" s="31">
        <v>532</v>
      </c>
      <c r="Y236" s="90">
        <f>IFERROR(ROUND(X236/W236-1,2),"")</f>
        <v>0.1</v>
      </c>
      <c r="Z236" s="31">
        <f>IF(OR(S236="VLD MLC components",S236="VLD MLC pipes",S236="VLD PEX components",S236="VLD PEX pipes",S236="VLD PHC components",S236="VLD PHC pipes",S236="Controls VLD"),"По запросу",X236)</f>
        <v>532</v>
      </c>
      <c r="AA236" s="63">
        <f>ROUND(X236/1.2,3)</f>
        <v>443.33300000000003</v>
      </c>
      <c r="AB236" s="23">
        <v>403.33300000000003</v>
      </c>
      <c r="AC236" s="190">
        <f>IFERROR(ROUND(AA236/AB236-1,2),"")</f>
        <v>0.1</v>
      </c>
      <c r="AD236" s="25">
        <v>2.0300000000000002E-2</v>
      </c>
      <c r="AE236" s="25">
        <v>6.9642857142857147E-5</v>
      </c>
      <c r="AF236" s="25">
        <v>1076</v>
      </c>
      <c r="AG236" s="25">
        <v>1076</v>
      </c>
      <c r="AH236" s="25">
        <v>1696</v>
      </c>
      <c r="AI236" s="25">
        <v>616</v>
      </c>
      <c r="AJ236" s="25" t="s">
        <v>20</v>
      </c>
      <c r="AK236" s="22" t="s">
        <v>20</v>
      </c>
      <c r="AL236" s="25" t="s">
        <v>20</v>
      </c>
      <c r="AM236" s="25">
        <v>20</v>
      </c>
      <c r="AN236" s="25">
        <v>230</v>
      </c>
      <c r="AO236" s="25">
        <v>320</v>
      </c>
      <c r="AP236" s="25">
        <v>20</v>
      </c>
      <c r="AQ236" s="25">
        <v>0.40600000000000003</v>
      </c>
      <c r="AR236" s="25">
        <v>1.8214285714285715E-3</v>
      </c>
      <c r="AS236" s="157">
        <v>536</v>
      </c>
      <c r="AT236" s="93">
        <v>44713</v>
      </c>
      <c r="AU236" s="92" t="s">
        <v>3611</v>
      </c>
      <c r="AV236" s="91" t="s">
        <v>152</v>
      </c>
      <c r="AW236" s="92" t="s">
        <v>152</v>
      </c>
      <c r="AX236" s="92" t="s">
        <v>152</v>
      </c>
      <c r="AY236" s="91" t="s">
        <v>152</v>
      </c>
      <c r="AZ236" s="92" t="s">
        <v>21</v>
      </c>
      <c r="BA236" s="25" t="s">
        <v>6445</v>
      </c>
      <c r="BB236" t="s">
        <v>25</v>
      </c>
      <c r="BC236">
        <v>532</v>
      </c>
      <c r="BD236" t="str">
        <f>IF(Z236=BC236,"OK")</f>
        <v>OK</v>
      </c>
      <c r="BE236">
        <v>2.0300000000000002E-2</v>
      </c>
      <c r="BF236">
        <v>9.1000000000000003E-5</v>
      </c>
      <c r="BG236">
        <v>230</v>
      </c>
      <c r="BH236">
        <v>320</v>
      </c>
      <c r="BI236">
        <v>20</v>
      </c>
      <c r="BJ236">
        <v>0.40600000000000003</v>
      </c>
      <c r="BK236">
        <v>1.8214285714285713E-3</v>
      </c>
      <c r="BL236" t="str">
        <f>IF(ABS(AN236*AO236*AP236/1000000000/AR236-1)&lt;0.1,"OK","NO")</f>
        <v>NO</v>
      </c>
      <c r="BN236" s="183"/>
    </row>
    <row r="237" spans="1:66" ht="25.5" x14ac:dyDescent="0.25">
      <c r="A237" s="148"/>
      <c r="B237" s="94">
        <v>233</v>
      </c>
      <c r="C237" s="43">
        <v>1135735</v>
      </c>
      <c r="D237" s="24">
        <v>1008703</v>
      </c>
      <c r="E237" s="26" t="s">
        <v>6444</v>
      </c>
      <c r="F237" s="151" t="s">
        <v>655</v>
      </c>
      <c r="G237" s="102" t="s">
        <v>2182</v>
      </c>
      <c r="H237" s="46" t="str">
        <f>IFERROR(IFERROR(IF(SEARCH("Usystems",$E237)&gt;0,"Usystems"),IF(SEARCH("RIIFO",$E237)&gt;0,"RIIFO","Uponor")),"Uponor")</f>
        <v>Usystems</v>
      </c>
      <c r="I237" s="25">
        <f>IFERROR(MID($D237,1,7)+0,"")</f>
        <v>1008703</v>
      </c>
      <c r="J237" s="25" t="str">
        <f>IFERROR(MID($D237,10,7)+0,"")</f>
        <v/>
      </c>
      <c r="K237" s="25" t="str">
        <f>IFERROR(MID($D237,19,7)+0,"")</f>
        <v/>
      </c>
      <c r="L237" s="25" t="str">
        <f>IFERROR(MID($D237,28,7)+0,"")</f>
        <v/>
      </c>
      <c r="M237" s="25" t="str">
        <f>IF(IFERROR(MID($Q237,1,7)+0,"")&lt;1130000,IF(INDEX(C:C,MATCH(LEFT(Q237,7)+0,I:I,0))&lt;1130000,"",INDEX(C:C,MATCH(LEFT(Q237,7)+0,I:I,0))),IFERROR(MID($Q237,1,7)+0,""))</f>
        <v/>
      </c>
      <c r="N237" s="25" t="str">
        <f>IF(IFERROR(MID($Q237,10,7)+0,"")&lt;1130000,"",IFERROR(MID($Q237,10,7)+0,""))</f>
        <v/>
      </c>
      <c r="O237" s="25" t="str">
        <f>IF(IFERROR(MID($Q237,19,7)+0,"")&lt;1130000,"",IFERROR(MID($Q237,19,7)+0,""))</f>
        <v/>
      </c>
      <c r="P237" s="25" t="str">
        <f>IF(M237="","",IF(N237="",M237,M237&amp;", "&amp;N237))</f>
        <v/>
      </c>
      <c r="Q237" s="150"/>
      <c r="R237" s="23" t="s">
        <v>22</v>
      </c>
      <c r="S237" s="35" t="s">
        <v>6424</v>
      </c>
      <c r="T237" s="25" t="s">
        <v>36</v>
      </c>
      <c r="U237" s="185">
        <v>445</v>
      </c>
      <c r="V237" s="188">
        <v>476</v>
      </c>
      <c r="W237" s="189">
        <v>533</v>
      </c>
      <c r="X237" s="31">
        <v>586</v>
      </c>
      <c r="Y237" s="90">
        <f>IFERROR(ROUND(X237/W237-1,2),"")</f>
        <v>0.1</v>
      </c>
      <c r="Z237" s="31">
        <f>IF(OR(S237="VLD MLC components",S237="VLD MLC pipes",S237="VLD PEX components",S237="VLD PEX pipes",S237="VLD PHC components",S237="VLD PHC pipes",S237="Controls VLD"),"По запросу",X237)</f>
        <v>586</v>
      </c>
      <c r="AA237" s="63">
        <f>ROUND(X237/1.2,3)</f>
        <v>488.33300000000003</v>
      </c>
      <c r="AB237" s="23">
        <v>444.16699999999997</v>
      </c>
      <c r="AC237" s="190">
        <f>IFERROR(ROUND(AA237/AB237-1,2),"")</f>
        <v>0.1</v>
      </c>
      <c r="AD237" s="25">
        <v>2.24E-2</v>
      </c>
      <c r="AE237" s="25">
        <v>8.125000000000001E-5</v>
      </c>
      <c r="AF237" s="25">
        <v>1520</v>
      </c>
      <c r="AG237" s="25">
        <v>60</v>
      </c>
      <c r="AH237" s="25">
        <v>1600</v>
      </c>
      <c r="AI237" s="25">
        <v>1120</v>
      </c>
      <c r="AJ237" s="25" t="s">
        <v>20</v>
      </c>
      <c r="AK237" s="22" t="s">
        <v>20</v>
      </c>
      <c r="AL237" s="25" t="s">
        <v>20</v>
      </c>
      <c r="AM237" s="25">
        <v>20</v>
      </c>
      <c r="AN237" s="25">
        <v>230</v>
      </c>
      <c r="AO237" s="25">
        <v>320</v>
      </c>
      <c r="AP237" s="25">
        <v>30</v>
      </c>
      <c r="AQ237" s="25">
        <v>0.44800000000000001</v>
      </c>
      <c r="AR237" s="25">
        <v>2.1249999999999997E-3</v>
      </c>
      <c r="AS237" s="157">
        <v>2860</v>
      </c>
      <c r="AT237" s="93">
        <v>44713</v>
      </c>
      <c r="AU237" s="92" t="s">
        <v>3611</v>
      </c>
      <c r="AV237" s="91" t="s">
        <v>152</v>
      </c>
      <c r="AW237" s="92" t="s">
        <v>152</v>
      </c>
      <c r="AX237" s="92" t="s">
        <v>152</v>
      </c>
      <c r="AY237" s="91" t="s">
        <v>152</v>
      </c>
      <c r="AZ237" s="92" t="s">
        <v>21</v>
      </c>
      <c r="BA237" s="25" t="s">
        <v>735</v>
      </c>
      <c r="BB237" t="s">
        <v>25</v>
      </c>
      <c r="BC237">
        <v>586</v>
      </c>
      <c r="BD237" t="str">
        <f>IF(Z237=BC237,"OK")</f>
        <v>OK</v>
      </c>
      <c r="BE237">
        <v>2.24E-2</v>
      </c>
      <c r="BF237">
        <v>1.06E-4</v>
      </c>
      <c r="BG237">
        <v>230</v>
      </c>
      <c r="BH237">
        <v>320</v>
      </c>
      <c r="BI237">
        <v>30</v>
      </c>
      <c r="BJ237">
        <v>0.44800000000000001</v>
      </c>
      <c r="BK237">
        <v>2.1249999999999997E-3</v>
      </c>
      <c r="BL237" t="str">
        <f>IF(ABS(AN237*AO237*AP237/1000000000/AR237-1)&lt;0.1,"OK","NO")</f>
        <v>OK</v>
      </c>
      <c r="BN237" s="183"/>
    </row>
    <row r="238" spans="1:66" ht="25.5" x14ac:dyDescent="0.25">
      <c r="A238" s="148"/>
      <c r="B238" s="94">
        <v>234</v>
      </c>
      <c r="C238" s="43">
        <v>1135736</v>
      </c>
      <c r="D238" s="24">
        <v>1008691</v>
      </c>
      <c r="E238" s="26" t="s">
        <v>6443</v>
      </c>
      <c r="F238" s="151" t="s">
        <v>655</v>
      </c>
      <c r="G238" s="102" t="s">
        <v>2182</v>
      </c>
      <c r="H238" s="46" t="str">
        <f>IFERROR(IFERROR(IF(SEARCH("Usystems",$E238)&gt;0,"Usystems"),IF(SEARCH("RIIFO",$E238)&gt;0,"RIIFO","Uponor")),"Uponor")</f>
        <v>Usystems</v>
      </c>
      <c r="I238" s="25">
        <f>IFERROR(MID($D238,1,7)+0,"")</f>
        <v>1008691</v>
      </c>
      <c r="J238" s="25" t="str">
        <f>IFERROR(MID($D238,10,7)+0,"")</f>
        <v/>
      </c>
      <c r="K238" s="25" t="str">
        <f>IFERROR(MID($D238,19,7)+0,"")</f>
        <v/>
      </c>
      <c r="L238" s="25" t="str">
        <f>IFERROR(MID($D238,28,7)+0,"")</f>
        <v/>
      </c>
      <c r="M238" s="25" t="str">
        <f>IF(IFERROR(MID($Q238,1,7)+0,"")&lt;1130000,IF(INDEX(C:C,MATCH(LEFT(Q238,7)+0,I:I,0))&lt;1130000,"",INDEX(C:C,MATCH(LEFT(Q238,7)+0,I:I,0))),IFERROR(MID($Q238,1,7)+0,""))</f>
        <v/>
      </c>
      <c r="N238" s="25" t="str">
        <f>IF(IFERROR(MID($Q238,10,7)+0,"")&lt;1130000,"",IFERROR(MID($Q238,10,7)+0,""))</f>
        <v/>
      </c>
      <c r="O238" s="25" t="str">
        <f>IF(IFERROR(MID($Q238,19,7)+0,"")&lt;1130000,"",IFERROR(MID($Q238,19,7)+0,""))</f>
        <v/>
      </c>
      <c r="P238" s="25" t="str">
        <f>IF(M238="","",IF(N238="",M238,M238&amp;", "&amp;N238))</f>
        <v/>
      </c>
      <c r="Q238" s="150"/>
      <c r="R238" s="23" t="s">
        <v>22</v>
      </c>
      <c r="S238" s="35" t="s">
        <v>6424</v>
      </c>
      <c r="T238" s="25" t="s">
        <v>36</v>
      </c>
      <c r="U238" s="185">
        <v>504</v>
      </c>
      <c r="V238" s="188">
        <v>539</v>
      </c>
      <c r="W238" s="189">
        <v>604</v>
      </c>
      <c r="X238" s="31">
        <v>664</v>
      </c>
      <c r="Y238" s="90">
        <f>IFERROR(ROUND(X238/W238-1,2),"")</f>
        <v>0.1</v>
      </c>
      <c r="Z238" s="31">
        <f>IF(OR(S238="VLD MLC components",S238="VLD MLC pipes",S238="VLD PEX components",S238="VLD PEX pipes",S238="VLD PHC components",S238="VLD PHC pipes",S238="Controls VLD"),"По запросу",X238)</f>
        <v>664</v>
      </c>
      <c r="AA238" s="63">
        <f>ROUND(X238/1.2,3)</f>
        <v>553.33299999999997</v>
      </c>
      <c r="AB238" s="23">
        <v>503.33300000000003</v>
      </c>
      <c r="AC238" s="190">
        <f>IFERROR(ROUND(AA238/AB238-1,2),"")</f>
        <v>0.1</v>
      </c>
      <c r="AD238" s="25">
        <v>2.53E-2</v>
      </c>
      <c r="AE238" s="25">
        <v>9.7500000000000012E-5</v>
      </c>
      <c r="AF238" s="25">
        <v>2315</v>
      </c>
      <c r="AG238" s="25">
        <v>1155</v>
      </c>
      <c r="AH238" s="25">
        <v>2775</v>
      </c>
      <c r="AI238" s="25">
        <v>1860</v>
      </c>
      <c r="AJ238" s="25" t="s">
        <v>20</v>
      </c>
      <c r="AK238" s="22" t="s">
        <v>20</v>
      </c>
      <c r="AL238" s="25" t="s">
        <v>20</v>
      </c>
      <c r="AM238" s="25">
        <v>20</v>
      </c>
      <c r="AN238" s="25">
        <v>230</v>
      </c>
      <c r="AO238" s="25">
        <v>320</v>
      </c>
      <c r="AP238" s="25">
        <v>30</v>
      </c>
      <c r="AQ238" s="25">
        <v>0.50600000000000001</v>
      </c>
      <c r="AR238" s="25">
        <v>2.5499999999999997E-3</v>
      </c>
      <c r="AS238" s="157">
        <v>3020</v>
      </c>
      <c r="AT238" s="93">
        <v>44713</v>
      </c>
      <c r="AU238" s="92" t="s">
        <v>3611</v>
      </c>
      <c r="AV238" s="91" t="s">
        <v>152</v>
      </c>
      <c r="AW238" s="92" t="s">
        <v>152</v>
      </c>
      <c r="AX238" s="92" t="s">
        <v>152</v>
      </c>
      <c r="AY238" s="91" t="s">
        <v>152</v>
      </c>
      <c r="AZ238" s="92" t="s">
        <v>21</v>
      </c>
      <c r="BA238" s="25" t="s">
        <v>5663</v>
      </c>
      <c r="BB238" t="s">
        <v>25</v>
      </c>
      <c r="BC238">
        <v>664</v>
      </c>
      <c r="BD238" t="str">
        <f>IF(Z238=BC238,"OK")</f>
        <v>OK</v>
      </c>
      <c r="BE238">
        <v>2.53E-2</v>
      </c>
      <c r="BF238">
        <v>1.2799999999999999E-4</v>
      </c>
      <c r="BG238">
        <v>230</v>
      </c>
      <c r="BH238">
        <v>320</v>
      </c>
      <c r="BI238">
        <v>30</v>
      </c>
      <c r="BJ238">
        <v>0.50600000000000001</v>
      </c>
      <c r="BK238">
        <v>2.5499999999999997E-3</v>
      </c>
      <c r="BL238" t="str">
        <f>IF(ABS(AN238*AO238*AP238/1000000000/AR238-1)&lt;0.1,"OK","NO")</f>
        <v>NO</v>
      </c>
      <c r="BN238" s="183"/>
    </row>
    <row r="239" spans="1:66" ht="25.5" x14ac:dyDescent="0.25">
      <c r="A239" s="148"/>
      <c r="B239" s="94">
        <v>235</v>
      </c>
      <c r="C239" s="43">
        <v>1135737</v>
      </c>
      <c r="D239" s="24">
        <v>1001420</v>
      </c>
      <c r="E239" s="26" t="s">
        <v>6442</v>
      </c>
      <c r="F239" s="151" t="s">
        <v>652</v>
      </c>
      <c r="G239" s="102" t="s">
        <v>2182</v>
      </c>
      <c r="H239" s="46" t="str">
        <f>IFERROR(IFERROR(IF(SEARCH("Usystems",$E239)&gt;0,"Usystems"),IF(SEARCH("RIIFO",$E239)&gt;0,"RIIFO","Uponor")),"Uponor")</f>
        <v>Usystems</v>
      </c>
      <c r="I239" s="25">
        <f>IFERROR(MID($D239,1,7)+0,"")</f>
        <v>1001420</v>
      </c>
      <c r="J239" s="25" t="str">
        <f>IFERROR(MID($D239,10,7)+0,"")</f>
        <v/>
      </c>
      <c r="K239" s="25" t="str">
        <f>IFERROR(MID($D239,19,7)+0,"")</f>
        <v/>
      </c>
      <c r="L239" s="25" t="str">
        <f>IFERROR(MID($D239,28,7)+0,"")</f>
        <v/>
      </c>
      <c r="M239" s="25" t="str">
        <f>IF(IFERROR(MID($Q239,1,7)+0,"")&lt;1130000,IF(INDEX(C:C,MATCH(LEFT(Q239,7)+0,I:I,0))&lt;1130000,"",INDEX(C:C,MATCH(LEFT(Q239,7)+0,I:I,0))),IFERROR(MID($Q239,1,7)+0,""))</f>
        <v/>
      </c>
      <c r="N239" s="25" t="str">
        <f>IF(IFERROR(MID($Q239,10,7)+0,"")&lt;1130000,"",IFERROR(MID($Q239,10,7)+0,""))</f>
        <v/>
      </c>
      <c r="O239" s="25" t="str">
        <f>IF(IFERROR(MID($Q239,19,7)+0,"")&lt;1130000,"",IFERROR(MID($Q239,19,7)+0,""))</f>
        <v/>
      </c>
      <c r="P239" s="25" t="str">
        <f>IF(M239="","",IF(N239="",M239,M239&amp;", "&amp;N239))</f>
        <v/>
      </c>
      <c r="Q239" s="150"/>
      <c r="R239" s="23" t="s">
        <v>22</v>
      </c>
      <c r="S239" s="35" t="s">
        <v>6424</v>
      </c>
      <c r="T239" s="25" t="s">
        <v>36</v>
      </c>
      <c r="U239" s="185">
        <v>531</v>
      </c>
      <c r="V239" s="188">
        <v>568</v>
      </c>
      <c r="W239" s="189">
        <v>636</v>
      </c>
      <c r="X239" s="31">
        <v>700</v>
      </c>
      <c r="Y239" s="90">
        <f>IFERROR(ROUND(X239/W239-1,2),"")</f>
        <v>0.1</v>
      </c>
      <c r="Z239" s="31">
        <f>IF(OR(S239="VLD MLC components",S239="VLD MLC pipes",S239="VLD PEX components",S239="VLD PEX pipes",S239="VLD PHC components",S239="VLD PHC pipes",S239="Controls VLD"),"По запросу",X239)</f>
        <v>700</v>
      </c>
      <c r="AA239" s="63">
        <f>ROUND(X239/1.2,3)</f>
        <v>583.33299999999997</v>
      </c>
      <c r="AB239" s="23">
        <v>530</v>
      </c>
      <c r="AC239" s="190">
        <f>IFERROR(ROUND(AA239/AB239-1,2),"")</f>
        <v>0.1</v>
      </c>
      <c r="AD239" s="25">
        <v>2.6719999999999997E-2</v>
      </c>
      <c r="AE239" s="25">
        <v>9.7500000000000012E-5</v>
      </c>
      <c r="AF239" s="25">
        <v>1180</v>
      </c>
      <c r="AG239" s="25">
        <v>0</v>
      </c>
      <c r="AH239" s="25">
        <v>995</v>
      </c>
      <c r="AI239" s="25">
        <v>1255</v>
      </c>
      <c r="AJ239" s="25" t="s">
        <v>20</v>
      </c>
      <c r="AK239" s="22" t="s">
        <v>20</v>
      </c>
      <c r="AL239" s="25" t="s">
        <v>20</v>
      </c>
      <c r="AM239" s="25">
        <v>20</v>
      </c>
      <c r="AN239" s="25">
        <v>250</v>
      </c>
      <c r="AO239" s="25">
        <v>320</v>
      </c>
      <c r="AP239" s="25">
        <v>30</v>
      </c>
      <c r="AQ239" s="25">
        <v>0.53439999999999999</v>
      </c>
      <c r="AR239" s="25">
        <v>2.5499999999999997E-3</v>
      </c>
      <c r="AS239" s="157">
        <v>1280</v>
      </c>
      <c r="AT239" s="93">
        <v>44713</v>
      </c>
      <c r="AU239" s="92" t="s">
        <v>3611</v>
      </c>
      <c r="AV239" s="91" t="s">
        <v>152</v>
      </c>
      <c r="AW239" s="92" t="s">
        <v>152</v>
      </c>
      <c r="AX239" s="92" t="s">
        <v>152</v>
      </c>
      <c r="AY239" s="91" t="s">
        <v>152</v>
      </c>
      <c r="AZ239" s="92" t="s">
        <v>21</v>
      </c>
      <c r="BA239" s="25" t="s">
        <v>6441</v>
      </c>
      <c r="BB239" t="s">
        <v>25</v>
      </c>
      <c r="BC239">
        <v>700</v>
      </c>
      <c r="BD239" t="str">
        <f>IF(Z239=BC239,"OK")</f>
        <v>OK</v>
      </c>
      <c r="BE239">
        <v>2.7600000000000003E-2</v>
      </c>
      <c r="BF239">
        <v>1.2799999999999999E-4</v>
      </c>
      <c r="BG239">
        <v>250</v>
      </c>
      <c r="BH239">
        <v>320</v>
      </c>
      <c r="BI239">
        <v>30</v>
      </c>
      <c r="BJ239">
        <v>0.55200000000000005</v>
      </c>
      <c r="BK239">
        <v>2.5499999999999997E-3</v>
      </c>
      <c r="BL239" t="str">
        <f>IF(ABS(AN239*AO239*AP239/1000000000/AR239-1)&lt;0.1,"OK","NO")</f>
        <v>OK</v>
      </c>
      <c r="BN239" s="183"/>
    </row>
    <row r="240" spans="1:66" ht="25.5" x14ac:dyDescent="0.25">
      <c r="A240" s="148"/>
      <c r="B240" s="94">
        <v>236</v>
      </c>
      <c r="C240" s="43">
        <v>1135738</v>
      </c>
      <c r="D240" s="24">
        <v>1008712</v>
      </c>
      <c r="E240" s="26" t="s">
        <v>6440</v>
      </c>
      <c r="F240" s="151" t="s">
        <v>652</v>
      </c>
      <c r="G240" s="102" t="s">
        <v>2182</v>
      </c>
      <c r="H240" s="46" t="str">
        <f>IFERROR(IFERROR(IF(SEARCH("Usystems",$E240)&gt;0,"Usystems"),IF(SEARCH("RIIFO",$E240)&gt;0,"RIIFO","Uponor")),"Uponor")</f>
        <v>Usystems</v>
      </c>
      <c r="I240" s="25">
        <f>IFERROR(MID($D240,1,7)+0,"")</f>
        <v>1008712</v>
      </c>
      <c r="J240" s="25" t="str">
        <f>IFERROR(MID($D240,10,7)+0,"")</f>
        <v/>
      </c>
      <c r="K240" s="25" t="str">
        <f>IFERROR(MID($D240,19,7)+0,"")</f>
        <v/>
      </c>
      <c r="L240" s="25" t="str">
        <f>IFERROR(MID($D240,28,7)+0,"")</f>
        <v/>
      </c>
      <c r="M240" s="25" t="str">
        <f>IF(IFERROR(MID($Q240,1,7)+0,"")&lt;1130000,IF(INDEX(C:C,MATCH(LEFT(Q240,7)+0,I:I,0))&lt;1130000,"",INDEX(C:C,MATCH(LEFT(Q240,7)+0,I:I,0))),IFERROR(MID($Q240,1,7)+0,""))</f>
        <v/>
      </c>
      <c r="N240" s="25" t="str">
        <f>IF(IFERROR(MID($Q240,10,7)+0,"")&lt;1130000,"",IFERROR(MID($Q240,10,7)+0,""))</f>
        <v/>
      </c>
      <c r="O240" s="25" t="str">
        <f>IF(IFERROR(MID($Q240,19,7)+0,"")&lt;1130000,"",IFERROR(MID($Q240,19,7)+0,""))</f>
        <v/>
      </c>
      <c r="P240" s="25" t="str">
        <f>IF(M240="","",IF(N240="",M240,M240&amp;", "&amp;N240))</f>
        <v/>
      </c>
      <c r="Q240" s="150"/>
      <c r="R240" s="23" t="s">
        <v>22</v>
      </c>
      <c r="S240" s="35" t="s">
        <v>6424</v>
      </c>
      <c r="T240" s="25" t="s">
        <v>36</v>
      </c>
      <c r="U240" s="185">
        <v>800</v>
      </c>
      <c r="V240" s="188">
        <v>856</v>
      </c>
      <c r="W240" s="189">
        <v>959</v>
      </c>
      <c r="X240" s="31">
        <v>1055</v>
      </c>
      <c r="Y240" s="90">
        <f>IFERROR(ROUND(X240/W240-1,2),"")</f>
        <v>0.1</v>
      </c>
      <c r="Z240" s="31">
        <f>IF(OR(S240="VLD MLC components",S240="VLD MLC pipes",S240="VLD PEX components",S240="VLD PEX pipes",S240="VLD PHC components",S240="VLD PHC pipes",S240="Controls VLD"),"По запросу",X240)</f>
        <v>1055</v>
      </c>
      <c r="AA240" s="63">
        <f>ROUND(X240/1.2,3)</f>
        <v>879.16700000000003</v>
      </c>
      <c r="AB240" s="23">
        <v>799.16700000000003</v>
      </c>
      <c r="AC240" s="190">
        <f>IFERROR(ROUND(AA240/AB240-1,2),"")</f>
        <v>0.1</v>
      </c>
      <c r="AD240" s="25">
        <v>4.0100000000000004E-2</v>
      </c>
      <c r="AE240" s="25">
        <v>1.6250000000000002E-4</v>
      </c>
      <c r="AF240" s="25">
        <v>170</v>
      </c>
      <c r="AG240" s="25">
        <v>220</v>
      </c>
      <c r="AH240" s="25">
        <v>350</v>
      </c>
      <c r="AI240" s="25">
        <v>360</v>
      </c>
      <c r="AJ240" s="25" t="s">
        <v>20</v>
      </c>
      <c r="AK240" s="22" t="s">
        <v>20</v>
      </c>
      <c r="AL240" s="25" t="s">
        <v>20</v>
      </c>
      <c r="AM240" s="25">
        <v>10</v>
      </c>
      <c r="AN240" s="25">
        <v>230</v>
      </c>
      <c r="AO240" s="25">
        <v>320</v>
      </c>
      <c r="AP240" s="25">
        <v>30</v>
      </c>
      <c r="AQ240" s="25">
        <v>0.40100000000000002</v>
      </c>
      <c r="AR240" s="25">
        <v>2.1249999999999997E-3</v>
      </c>
      <c r="AS240" s="157">
        <v>230</v>
      </c>
      <c r="AT240" s="93">
        <v>44713</v>
      </c>
      <c r="AU240" s="92" t="s">
        <v>3611</v>
      </c>
      <c r="AV240" s="91" t="s">
        <v>152</v>
      </c>
      <c r="AW240" s="92" t="s">
        <v>152</v>
      </c>
      <c r="AX240" s="92" t="s">
        <v>152</v>
      </c>
      <c r="AY240" s="91" t="s">
        <v>152</v>
      </c>
      <c r="AZ240" s="92" t="s">
        <v>21</v>
      </c>
      <c r="BA240" s="25" t="s">
        <v>6439</v>
      </c>
      <c r="BB240" t="s">
        <v>25</v>
      </c>
      <c r="BC240">
        <v>1055</v>
      </c>
      <c r="BD240" t="str">
        <f>IF(Z240=BC240,"OK")</f>
        <v>OK</v>
      </c>
      <c r="BE240">
        <v>4.0100000000000004E-2</v>
      </c>
      <c r="BF240">
        <v>2.13E-4</v>
      </c>
      <c r="BG240">
        <v>230</v>
      </c>
      <c r="BH240">
        <v>320</v>
      </c>
      <c r="BI240">
        <v>30</v>
      </c>
      <c r="BJ240">
        <v>0.40100000000000002</v>
      </c>
      <c r="BK240">
        <v>2.1249999999999997E-3</v>
      </c>
      <c r="BL240" t="str">
        <f>IF(ABS(AN240*AO240*AP240/1000000000/AR240-1)&lt;0.1,"OK","NO")</f>
        <v>OK</v>
      </c>
      <c r="BN240" s="183"/>
    </row>
    <row r="241" spans="1:66" ht="25.5" x14ac:dyDescent="0.25">
      <c r="A241" s="148"/>
      <c r="B241" s="94">
        <v>237</v>
      </c>
      <c r="C241" s="43">
        <v>1135739</v>
      </c>
      <c r="D241" s="24">
        <v>1001422</v>
      </c>
      <c r="E241" s="26" t="s">
        <v>6438</v>
      </c>
      <c r="F241" s="151" t="s">
        <v>655</v>
      </c>
      <c r="G241" s="102" t="s">
        <v>2182</v>
      </c>
      <c r="H241" s="46" t="str">
        <f>IFERROR(IFERROR(IF(SEARCH("Usystems",$E241)&gt;0,"Usystems"),IF(SEARCH("RIIFO",$E241)&gt;0,"RIIFO","Uponor")),"Uponor")</f>
        <v>Usystems</v>
      </c>
      <c r="I241" s="25">
        <f>IFERROR(MID($D241,1,7)+0,"")</f>
        <v>1001422</v>
      </c>
      <c r="J241" s="25" t="str">
        <f>IFERROR(MID($D241,10,7)+0,"")</f>
        <v/>
      </c>
      <c r="K241" s="25" t="str">
        <f>IFERROR(MID($D241,19,7)+0,"")</f>
        <v/>
      </c>
      <c r="L241" s="25" t="str">
        <f>IFERROR(MID($D241,28,7)+0,"")</f>
        <v/>
      </c>
      <c r="M241" s="25" t="str">
        <f>IF(IFERROR(MID($Q241,1,7)+0,"")&lt;1130000,IF(INDEX(C:C,MATCH(LEFT(Q241,7)+0,I:I,0))&lt;1130000,"",INDEX(C:C,MATCH(LEFT(Q241,7)+0,I:I,0))),IFERROR(MID($Q241,1,7)+0,""))</f>
        <v/>
      </c>
      <c r="N241" s="25" t="str">
        <f>IF(IFERROR(MID($Q241,10,7)+0,"")&lt;1130000,"",IFERROR(MID($Q241,10,7)+0,""))</f>
        <v/>
      </c>
      <c r="O241" s="25" t="str">
        <f>IF(IFERROR(MID($Q241,19,7)+0,"")&lt;1130000,"",IFERROR(MID($Q241,19,7)+0,""))</f>
        <v/>
      </c>
      <c r="P241" s="25" t="str">
        <f>IF(M241="","",IF(N241="",M241,M241&amp;", "&amp;N241))</f>
        <v/>
      </c>
      <c r="Q241" s="150"/>
      <c r="R241" s="23" t="s">
        <v>22</v>
      </c>
      <c r="S241" s="35" t="s">
        <v>6424</v>
      </c>
      <c r="T241" s="25" t="s">
        <v>36</v>
      </c>
      <c r="U241" s="185">
        <v>712</v>
      </c>
      <c r="V241" s="188">
        <v>762</v>
      </c>
      <c r="W241" s="189">
        <v>853</v>
      </c>
      <c r="X241" s="31">
        <v>938</v>
      </c>
      <c r="Y241" s="90">
        <f>IFERROR(ROUND(X241/W241-1,2),"")</f>
        <v>0.1</v>
      </c>
      <c r="Z241" s="31">
        <f>IF(OR(S241="VLD MLC components",S241="VLD MLC pipes",S241="VLD PEX components",S241="VLD PEX pipes",S241="VLD PHC components",S241="VLD PHC pipes",S241="Controls VLD"),"По запросу",X241)</f>
        <v>938</v>
      </c>
      <c r="AA241" s="63">
        <f>ROUND(X241/1.2,3)</f>
        <v>781.66700000000003</v>
      </c>
      <c r="AB241" s="23">
        <v>710.83299999999997</v>
      </c>
      <c r="AC241" s="190">
        <f>IFERROR(ROUND(AA241/AB241-1,2),"")</f>
        <v>0.1</v>
      </c>
      <c r="AD241" s="25">
        <v>3.5799999999999998E-2</v>
      </c>
      <c r="AE241" s="25">
        <v>1.2187500000000001E-4</v>
      </c>
      <c r="AF241" s="25">
        <v>540</v>
      </c>
      <c r="AG241" s="25">
        <v>720</v>
      </c>
      <c r="AH241" s="25">
        <v>1360</v>
      </c>
      <c r="AI241" s="25">
        <v>970</v>
      </c>
      <c r="AJ241" s="25" t="s">
        <v>20</v>
      </c>
      <c r="AK241" s="22" t="s">
        <v>20</v>
      </c>
      <c r="AL241" s="25" t="s">
        <v>20</v>
      </c>
      <c r="AM241" s="25">
        <v>10</v>
      </c>
      <c r="AN241" s="25">
        <v>230</v>
      </c>
      <c r="AO241" s="25">
        <v>320</v>
      </c>
      <c r="AP241" s="25">
        <v>20</v>
      </c>
      <c r="AQ241" s="25">
        <v>0.35799999999999998</v>
      </c>
      <c r="AR241" s="25">
        <v>1.5937499999999999E-3</v>
      </c>
      <c r="AS241" s="157">
        <v>890</v>
      </c>
      <c r="AT241" s="93">
        <v>44713</v>
      </c>
      <c r="AU241" s="92" t="s">
        <v>3611</v>
      </c>
      <c r="AV241" s="91" t="s">
        <v>152</v>
      </c>
      <c r="AW241" s="92" t="s">
        <v>152</v>
      </c>
      <c r="AX241" s="92" t="s">
        <v>152</v>
      </c>
      <c r="AY241" s="91" t="s">
        <v>152</v>
      </c>
      <c r="AZ241" s="92" t="s">
        <v>21</v>
      </c>
      <c r="BA241" s="25" t="s">
        <v>4589</v>
      </c>
      <c r="BB241" t="s">
        <v>25</v>
      </c>
      <c r="BC241">
        <v>938</v>
      </c>
      <c r="BD241" t="str">
        <f>IF(Z241=BC241,"OK")</f>
        <v>OK</v>
      </c>
      <c r="BE241">
        <v>3.5700000000000003E-2</v>
      </c>
      <c r="BF241">
        <v>1.5899999999999999E-4</v>
      </c>
      <c r="BG241">
        <v>230</v>
      </c>
      <c r="BH241">
        <v>320</v>
      </c>
      <c r="BI241">
        <v>20</v>
      </c>
      <c r="BJ241">
        <v>0.35699999999999998</v>
      </c>
      <c r="BK241">
        <v>1.5937499999999999E-3</v>
      </c>
      <c r="BL241" t="str">
        <f>IF(ABS(AN241*AO241*AP241/1000000000/AR241-1)&lt;0.1,"OK","NO")</f>
        <v>OK</v>
      </c>
      <c r="BN241" s="183"/>
    </row>
    <row r="242" spans="1:66" ht="25.5" x14ac:dyDescent="0.25">
      <c r="A242" s="148"/>
      <c r="B242" s="94">
        <v>238</v>
      </c>
      <c r="C242" s="43">
        <v>1135740</v>
      </c>
      <c r="D242" s="24">
        <v>1001424</v>
      </c>
      <c r="E242" s="26" t="s">
        <v>6437</v>
      </c>
      <c r="F242" s="151" t="s">
        <v>655</v>
      </c>
      <c r="G242" s="102" t="s">
        <v>2182</v>
      </c>
      <c r="H242" s="46" t="str">
        <f>IFERROR(IFERROR(IF(SEARCH("Usystems",$E242)&gt;0,"Usystems"),IF(SEARCH("RIIFO",$E242)&gt;0,"RIIFO","Uponor")),"Uponor")</f>
        <v>Usystems</v>
      </c>
      <c r="I242" s="25">
        <f>IFERROR(MID($D242,1,7)+0,"")</f>
        <v>1001424</v>
      </c>
      <c r="J242" s="25" t="str">
        <f>IFERROR(MID($D242,10,7)+0,"")</f>
        <v/>
      </c>
      <c r="K242" s="25" t="str">
        <f>IFERROR(MID($D242,19,7)+0,"")</f>
        <v/>
      </c>
      <c r="L242" s="25" t="str">
        <f>IFERROR(MID($D242,28,7)+0,"")</f>
        <v/>
      </c>
      <c r="M242" s="25" t="str">
        <f>IF(IFERROR(MID($Q242,1,7)+0,"")&lt;1130000,IF(INDEX(C:C,MATCH(LEFT(Q242,7)+0,I:I,0))&lt;1130000,"",INDEX(C:C,MATCH(LEFT(Q242,7)+0,I:I,0))),IFERROR(MID($Q242,1,7)+0,""))</f>
        <v/>
      </c>
      <c r="N242" s="25" t="str">
        <f>IF(IFERROR(MID($Q242,10,7)+0,"")&lt;1130000,"",IFERROR(MID($Q242,10,7)+0,""))</f>
        <v/>
      </c>
      <c r="O242" s="25" t="str">
        <f>IF(IFERROR(MID($Q242,19,7)+0,"")&lt;1130000,"",IFERROR(MID($Q242,19,7)+0,""))</f>
        <v/>
      </c>
      <c r="P242" s="25" t="str">
        <f>IF(M242="","",IF(N242="",M242,M242&amp;", "&amp;N242))</f>
        <v/>
      </c>
      <c r="Q242" s="150"/>
      <c r="R242" s="23" t="s">
        <v>22</v>
      </c>
      <c r="S242" s="35" t="s">
        <v>6424</v>
      </c>
      <c r="T242" s="25" t="s">
        <v>36</v>
      </c>
      <c r="U242" s="185">
        <v>857</v>
      </c>
      <c r="V242" s="188">
        <v>917</v>
      </c>
      <c r="W242" s="189">
        <v>1027</v>
      </c>
      <c r="X242" s="31">
        <v>1130</v>
      </c>
      <c r="Y242" s="90">
        <f>IFERROR(ROUND(X242/W242-1,2),"")</f>
        <v>0.1</v>
      </c>
      <c r="Z242" s="31">
        <f>IF(OR(S242="VLD MLC components",S242="VLD MLC pipes",S242="VLD PEX components",S242="VLD PEX pipes",S242="VLD PHC components",S242="VLD PHC pipes",S242="Controls VLD"),"По запросу",X242)</f>
        <v>1130</v>
      </c>
      <c r="AA242" s="63">
        <f>ROUND(X242/1.2,3)</f>
        <v>941.66700000000003</v>
      </c>
      <c r="AB242" s="23">
        <v>855.83299999999997</v>
      </c>
      <c r="AC242" s="190">
        <f>IFERROR(ROUND(AA242/AB242-1,2),"")</f>
        <v>0.1</v>
      </c>
      <c r="AD242" s="25">
        <v>4.3099999999999999E-2</v>
      </c>
      <c r="AE242" s="25">
        <v>1.6250000000000002E-4</v>
      </c>
      <c r="AF242" s="25">
        <v>2640</v>
      </c>
      <c r="AG242" s="25">
        <v>680</v>
      </c>
      <c r="AH242" s="25">
        <v>1910</v>
      </c>
      <c r="AI242" s="25">
        <v>318</v>
      </c>
      <c r="AJ242" s="25" t="s">
        <v>20</v>
      </c>
      <c r="AK242" s="22" t="s">
        <v>20</v>
      </c>
      <c r="AL242" s="25" t="s">
        <v>20</v>
      </c>
      <c r="AM242" s="25">
        <v>10</v>
      </c>
      <c r="AN242" s="25">
        <v>230</v>
      </c>
      <c r="AO242" s="25">
        <v>320</v>
      </c>
      <c r="AP242" s="25">
        <v>30</v>
      </c>
      <c r="AQ242" s="25">
        <v>0.43099999999999999</v>
      </c>
      <c r="AR242" s="25">
        <v>2.1249999999999997E-3</v>
      </c>
      <c r="AS242" s="157">
        <v>2280</v>
      </c>
      <c r="AT242" s="93">
        <v>44713</v>
      </c>
      <c r="AU242" s="92" t="s">
        <v>3611</v>
      </c>
      <c r="AV242" s="91" t="s">
        <v>152</v>
      </c>
      <c r="AW242" s="92" t="s">
        <v>152</v>
      </c>
      <c r="AX242" s="92" t="s">
        <v>152</v>
      </c>
      <c r="AY242" s="91" t="s">
        <v>152</v>
      </c>
      <c r="AZ242" s="92" t="s">
        <v>21</v>
      </c>
      <c r="BA242" s="25" t="s">
        <v>6436</v>
      </c>
      <c r="BB242" t="s">
        <v>25</v>
      </c>
      <c r="BC242">
        <v>1130</v>
      </c>
      <c r="BD242" t="str">
        <f>IF(Z242=BC242,"OK")</f>
        <v>OK</v>
      </c>
      <c r="BE242">
        <v>4.3099999999999999E-2</v>
      </c>
      <c r="BF242">
        <v>2.13E-4</v>
      </c>
      <c r="BG242">
        <v>230</v>
      </c>
      <c r="BH242">
        <v>320</v>
      </c>
      <c r="BI242">
        <v>30</v>
      </c>
      <c r="BJ242">
        <v>0.43099999999999999</v>
      </c>
      <c r="BK242">
        <v>2.1249999999999997E-3</v>
      </c>
      <c r="BL242" t="str">
        <f>IF(ABS(AN242*AO242*AP242/1000000000/AR242-1)&lt;0.1,"OK","NO")</f>
        <v>OK</v>
      </c>
      <c r="BN242" s="183"/>
    </row>
    <row r="243" spans="1:66" ht="25.5" x14ac:dyDescent="0.25">
      <c r="A243" s="148"/>
      <c r="B243" s="94">
        <v>239</v>
      </c>
      <c r="C243" s="43">
        <v>1135741</v>
      </c>
      <c r="D243" s="24">
        <v>1008704</v>
      </c>
      <c r="E243" s="26" t="s">
        <v>6435</v>
      </c>
      <c r="F243" s="151" t="s">
        <v>652</v>
      </c>
      <c r="G243" s="102" t="s">
        <v>2182</v>
      </c>
      <c r="H243" s="46" t="str">
        <f>IFERROR(IFERROR(IF(SEARCH("Usystems",$E243)&gt;0,"Usystems"),IF(SEARCH("RIIFO",$E243)&gt;0,"RIIFO","Uponor")),"Uponor")</f>
        <v>Usystems</v>
      </c>
      <c r="I243" s="25">
        <f>IFERROR(MID($D243,1,7)+0,"")</f>
        <v>1008704</v>
      </c>
      <c r="J243" s="25" t="str">
        <f>IFERROR(MID($D243,10,7)+0,"")</f>
        <v/>
      </c>
      <c r="K243" s="25" t="str">
        <f>IFERROR(MID($D243,19,7)+0,"")</f>
        <v/>
      </c>
      <c r="L243" s="25" t="str">
        <f>IFERROR(MID($D243,28,7)+0,"")</f>
        <v/>
      </c>
      <c r="M243" s="25" t="str">
        <f>IF(IFERROR(MID($Q243,1,7)+0,"")&lt;1130000,IF(INDEX(C:C,MATCH(LEFT(Q243,7)+0,I:I,0))&lt;1130000,"",INDEX(C:C,MATCH(LEFT(Q243,7)+0,I:I,0))),IFERROR(MID($Q243,1,7)+0,""))</f>
        <v/>
      </c>
      <c r="N243" s="25" t="str">
        <f>IF(IFERROR(MID($Q243,10,7)+0,"")&lt;1130000,"",IFERROR(MID($Q243,10,7)+0,""))</f>
        <v/>
      </c>
      <c r="O243" s="25" t="str">
        <f>IF(IFERROR(MID($Q243,19,7)+0,"")&lt;1130000,"",IFERROR(MID($Q243,19,7)+0,""))</f>
        <v/>
      </c>
      <c r="P243" s="25" t="str">
        <f>IF(M243="","",IF(N243="",M243,M243&amp;", "&amp;N243))</f>
        <v/>
      </c>
      <c r="Q243" s="150"/>
      <c r="R243" s="23" t="s">
        <v>22</v>
      </c>
      <c r="S243" s="35" t="s">
        <v>6424</v>
      </c>
      <c r="T243" s="25" t="s">
        <v>36</v>
      </c>
      <c r="U243" s="185">
        <v>789</v>
      </c>
      <c r="V243" s="188">
        <v>844</v>
      </c>
      <c r="W243" s="189">
        <v>945</v>
      </c>
      <c r="X243" s="31">
        <v>1040</v>
      </c>
      <c r="Y243" s="90">
        <f>IFERROR(ROUND(X243/W243-1,2),"")</f>
        <v>0.1</v>
      </c>
      <c r="Z243" s="31">
        <f>IF(OR(S243="VLD MLC components",S243="VLD MLC pipes",S243="VLD PEX components",S243="VLD PEX pipes",S243="VLD PHC components",S243="VLD PHC pipes",S243="Controls VLD"),"По запросу",X243)</f>
        <v>1040</v>
      </c>
      <c r="AA243" s="63">
        <f>ROUND(X243/1.2,3)</f>
        <v>866.66700000000003</v>
      </c>
      <c r="AB243" s="23">
        <v>787.5</v>
      </c>
      <c r="AC243" s="190">
        <f>IFERROR(ROUND(AA243/AB243-1,2),"")</f>
        <v>0.1</v>
      </c>
      <c r="AD243" s="25">
        <v>3.95E-2</v>
      </c>
      <c r="AE243" s="25">
        <v>1.3928571428571429E-4</v>
      </c>
      <c r="AF243" s="25">
        <v>220</v>
      </c>
      <c r="AG243" s="25">
        <v>350</v>
      </c>
      <c r="AH243" s="25">
        <v>510</v>
      </c>
      <c r="AI243" s="25">
        <v>410</v>
      </c>
      <c r="AJ243" s="25" t="s">
        <v>20</v>
      </c>
      <c r="AK243" s="22" t="s">
        <v>20</v>
      </c>
      <c r="AL243" s="25" t="s">
        <v>20</v>
      </c>
      <c r="AM243" s="25">
        <v>10</v>
      </c>
      <c r="AN243" s="25">
        <v>230</v>
      </c>
      <c r="AO243" s="25">
        <v>320</v>
      </c>
      <c r="AP243" s="25">
        <v>20</v>
      </c>
      <c r="AQ243" s="25">
        <v>0.39500000000000002</v>
      </c>
      <c r="AR243" s="25">
        <v>1.8214285714285715E-3</v>
      </c>
      <c r="AS243" s="157">
        <v>490</v>
      </c>
      <c r="AT243" s="93">
        <v>44713</v>
      </c>
      <c r="AU243" s="92" t="s">
        <v>3611</v>
      </c>
      <c r="AV243" s="91" t="s">
        <v>152</v>
      </c>
      <c r="AW243" s="92" t="s">
        <v>152</v>
      </c>
      <c r="AX243" s="92" t="s">
        <v>152</v>
      </c>
      <c r="AY243" s="91" t="s">
        <v>152</v>
      </c>
      <c r="AZ243" s="92" t="s">
        <v>21</v>
      </c>
      <c r="BA243" s="25" t="s">
        <v>4715</v>
      </c>
      <c r="BB243" t="s">
        <v>25</v>
      </c>
      <c r="BC243">
        <v>1040</v>
      </c>
      <c r="BD243" t="str">
        <f>IF(Z243=BC243,"OK")</f>
        <v>OK</v>
      </c>
      <c r="BE243">
        <v>3.4500000000000003E-2</v>
      </c>
      <c r="BF243">
        <v>1.8200000000000001E-4</v>
      </c>
      <c r="BG243">
        <v>230</v>
      </c>
      <c r="BH243">
        <v>320</v>
      </c>
      <c r="BI243">
        <v>20</v>
      </c>
      <c r="BJ243">
        <v>0.34499999999999997</v>
      </c>
      <c r="BK243">
        <v>1.8214285714285713E-3</v>
      </c>
      <c r="BL243" t="str">
        <f>IF(ABS(AN243*AO243*AP243/1000000000/AR243-1)&lt;0.1,"OK","NO")</f>
        <v>NO</v>
      </c>
      <c r="BN243" s="183"/>
    </row>
    <row r="244" spans="1:66" ht="25.5" x14ac:dyDescent="0.25">
      <c r="A244" s="148"/>
      <c r="B244" s="94">
        <v>240</v>
      </c>
      <c r="C244" s="43">
        <v>1135742</v>
      </c>
      <c r="D244" s="24">
        <v>1001426</v>
      </c>
      <c r="E244" s="26" t="s">
        <v>6434</v>
      </c>
      <c r="F244" s="151" t="s">
        <v>652</v>
      </c>
      <c r="G244" s="102" t="s">
        <v>2182</v>
      </c>
      <c r="H244" s="46" t="str">
        <f>IFERROR(IFERROR(IF(SEARCH("Usystems",$E244)&gt;0,"Usystems"),IF(SEARCH("RIIFO",$E244)&gt;0,"RIIFO","Uponor")),"Uponor")</f>
        <v>Usystems</v>
      </c>
      <c r="I244" s="25">
        <f>IFERROR(MID($D244,1,7)+0,"")</f>
        <v>1001426</v>
      </c>
      <c r="J244" s="25" t="str">
        <f>IFERROR(MID($D244,10,7)+0,"")</f>
        <v/>
      </c>
      <c r="K244" s="25" t="str">
        <f>IFERROR(MID($D244,19,7)+0,"")</f>
        <v/>
      </c>
      <c r="L244" s="25" t="str">
        <f>IFERROR(MID($D244,28,7)+0,"")</f>
        <v/>
      </c>
      <c r="M244" s="25" t="str">
        <f>IF(IFERROR(MID($Q244,1,7)+0,"")&lt;1130000,IF(INDEX(C:C,MATCH(LEFT(Q244,7)+0,I:I,0))&lt;1130000,"",INDEX(C:C,MATCH(LEFT(Q244,7)+0,I:I,0))),IFERROR(MID($Q244,1,7)+0,""))</f>
        <v/>
      </c>
      <c r="N244" s="25" t="str">
        <f>IF(IFERROR(MID($Q244,10,7)+0,"")&lt;1130000,"",IFERROR(MID($Q244,10,7)+0,""))</f>
        <v/>
      </c>
      <c r="O244" s="25" t="str">
        <f>IF(IFERROR(MID($Q244,19,7)+0,"")&lt;1130000,"",IFERROR(MID($Q244,19,7)+0,""))</f>
        <v/>
      </c>
      <c r="P244" s="25" t="str">
        <f>IF(M244="","",IF(N244="",M244,M244&amp;", "&amp;N244))</f>
        <v/>
      </c>
      <c r="Q244" s="150"/>
      <c r="R244" s="23" t="s">
        <v>22</v>
      </c>
      <c r="S244" s="35" t="s">
        <v>6424</v>
      </c>
      <c r="T244" s="25" t="s">
        <v>36</v>
      </c>
      <c r="U244" s="185">
        <v>822</v>
      </c>
      <c r="V244" s="188">
        <v>880</v>
      </c>
      <c r="W244" s="189">
        <v>986</v>
      </c>
      <c r="X244" s="31">
        <v>1085</v>
      </c>
      <c r="Y244" s="90">
        <f>IFERROR(ROUND(X244/W244-1,2),"")</f>
        <v>0.1</v>
      </c>
      <c r="Z244" s="31">
        <f>IF(OR(S244="VLD MLC components",S244="VLD MLC pipes",S244="VLD PEX components",S244="VLD PEX pipes",S244="VLD PHC components",S244="VLD PHC pipes",S244="Controls VLD"),"По запросу",X244)</f>
        <v>1085</v>
      </c>
      <c r="AA244" s="63">
        <f>ROUND(X244/1.2,3)</f>
        <v>904.16700000000003</v>
      </c>
      <c r="AB244" s="23">
        <v>821.66700000000003</v>
      </c>
      <c r="AC244" s="190">
        <f>IFERROR(ROUND(AA244/AB244-1,2),"")</f>
        <v>0.1</v>
      </c>
      <c r="AD244" s="25">
        <v>4.1299999999999996E-2</v>
      </c>
      <c r="AE244" s="25">
        <v>1.6250000000000002E-4</v>
      </c>
      <c r="AF244" s="25">
        <v>590</v>
      </c>
      <c r="AG244" s="25">
        <v>120</v>
      </c>
      <c r="AH244" s="25">
        <v>270</v>
      </c>
      <c r="AI244" s="25">
        <v>900</v>
      </c>
      <c r="AJ244" s="25" t="s">
        <v>20</v>
      </c>
      <c r="AK244" s="22" t="s">
        <v>20</v>
      </c>
      <c r="AL244" s="25" t="s">
        <v>20</v>
      </c>
      <c r="AM244" s="25">
        <v>10</v>
      </c>
      <c r="AN244" s="25">
        <v>230</v>
      </c>
      <c r="AO244" s="25">
        <v>320</v>
      </c>
      <c r="AP244" s="25">
        <v>30</v>
      </c>
      <c r="AQ244" s="25">
        <v>0.41299999999999998</v>
      </c>
      <c r="AR244" s="25">
        <v>2.1249999999999997E-3</v>
      </c>
      <c r="AS244" s="157">
        <v>240</v>
      </c>
      <c r="AT244" s="93">
        <v>44713</v>
      </c>
      <c r="AU244" s="92" t="s">
        <v>3611</v>
      </c>
      <c r="AV244" s="91" t="s">
        <v>152</v>
      </c>
      <c r="AW244" s="92" t="s">
        <v>152</v>
      </c>
      <c r="AX244" s="92" t="s">
        <v>152</v>
      </c>
      <c r="AY244" s="91" t="s">
        <v>152</v>
      </c>
      <c r="AZ244" s="92" t="s">
        <v>21</v>
      </c>
      <c r="BA244" s="25" t="s">
        <v>6433</v>
      </c>
      <c r="BB244" t="s">
        <v>25</v>
      </c>
      <c r="BC244">
        <v>1085</v>
      </c>
      <c r="BD244" t="str">
        <f>IF(Z244=BC244,"OK")</f>
        <v>OK</v>
      </c>
      <c r="BE244">
        <v>4.1200000000000001E-2</v>
      </c>
      <c r="BF244">
        <v>2.13E-4</v>
      </c>
      <c r="BG244">
        <v>230</v>
      </c>
      <c r="BH244">
        <v>320</v>
      </c>
      <c r="BI244">
        <v>30</v>
      </c>
      <c r="BJ244">
        <v>0.41199999999999998</v>
      </c>
      <c r="BK244">
        <v>2.1249999999999997E-3</v>
      </c>
      <c r="BL244" t="str">
        <f>IF(ABS(AN244*AO244*AP244/1000000000/AR244-1)&lt;0.1,"OK","NO")</f>
        <v>OK</v>
      </c>
      <c r="BN244" s="183"/>
    </row>
    <row r="245" spans="1:66" ht="25.5" x14ac:dyDescent="0.25">
      <c r="A245" s="148"/>
      <c r="B245" s="94">
        <v>241</v>
      </c>
      <c r="C245" s="43">
        <v>1135743</v>
      </c>
      <c r="D245" s="24">
        <v>1001428</v>
      </c>
      <c r="E245" s="26" t="s">
        <v>6432</v>
      </c>
      <c r="F245" s="151" t="s">
        <v>652</v>
      </c>
      <c r="G245" s="102" t="s">
        <v>2182</v>
      </c>
      <c r="H245" s="46" t="str">
        <f>IFERROR(IFERROR(IF(SEARCH("Usystems",$E245)&gt;0,"Usystems"),IF(SEARCH("RIIFO",$E245)&gt;0,"RIIFO","Uponor")),"Uponor")</f>
        <v>Usystems</v>
      </c>
      <c r="I245" s="25">
        <f>IFERROR(MID($D245,1,7)+0,"")</f>
        <v>1001428</v>
      </c>
      <c r="J245" s="25" t="str">
        <f>IFERROR(MID($D245,10,7)+0,"")</f>
        <v/>
      </c>
      <c r="K245" s="25" t="str">
        <f>IFERROR(MID($D245,19,7)+0,"")</f>
        <v/>
      </c>
      <c r="L245" s="25" t="str">
        <f>IFERROR(MID($D245,28,7)+0,"")</f>
        <v/>
      </c>
      <c r="M245" s="25" t="str">
        <f>IF(IFERROR(MID($Q245,1,7)+0,"")&lt;1130000,IF(INDEX(C:C,MATCH(LEFT(Q245,7)+0,I:I,0))&lt;1130000,"",INDEX(C:C,MATCH(LEFT(Q245,7)+0,I:I,0))),IFERROR(MID($Q245,1,7)+0,""))</f>
        <v/>
      </c>
      <c r="N245" s="25" t="str">
        <f>IF(IFERROR(MID($Q245,10,7)+0,"")&lt;1130000,"",IFERROR(MID($Q245,10,7)+0,""))</f>
        <v/>
      </c>
      <c r="O245" s="25" t="str">
        <f>IF(IFERROR(MID($Q245,19,7)+0,"")&lt;1130000,"",IFERROR(MID($Q245,19,7)+0,""))</f>
        <v/>
      </c>
      <c r="P245" s="25" t="str">
        <f>IF(M245="","",IF(N245="",M245,M245&amp;", "&amp;N245))</f>
        <v/>
      </c>
      <c r="Q245" s="150"/>
      <c r="R245" s="23" t="s">
        <v>22</v>
      </c>
      <c r="S245" s="35" t="s">
        <v>6424</v>
      </c>
      <c r="T245" s="25" t="s">
        <v>36</v>
      </c>
      <c r="U245" s="185">
        <v>959</v>
      </c>
      <c r="V245" s="188">
        <v>1026</v>
      </c>
      <c r="W245" s="189">
        <v>1149</v>
      </c>
      <c r="X245" s="31">
        <v>1264</v>
      </c>
      <c r="Y245" s="90">
        <f>IFERROR(ROUND(X245/W245-1,2),"")</f>
        <v>0.1</v>
      </c>
      <c r="Z245" s="31">
        <f>IF(OR(S245="VLD MLC components",S245="VLD MLC pipes",S245="VLD PEX components",S245="VLD PEX pipes",S245="VLD PHC components",S245="VLD PHC pipes",S245="Controls VLD"),"По запросу",X245)</f>
        <v>1264</v>
      </c>
      <c r="AA245" s="63">
        <f>ROUND(X245/1.2,3)</f>
        <v>1053.3330000000001</v>
      </c>
      <c r="AB245" s="23">
        <v>957.5</v>
      </c>
      <c r="AC245" s="190">
        <f>IFERROR(ROUND(AA245/AB245-1,2),"")</f>
        <v>0.1</v>
      </c>
      <c r="AD245" s="25">
        <v>4.82E-2</v>
      </c>
      <c r="AE245" s="25">
        <v>1.9500000000000002E-4</v>
      </c>
      <c r="AF245" s="25">
        <v>3825</v>
      </c>
      <c r="AG245" s="25">
        <v>905</v>
      </c>
      <c r="AH245" s="25">
        <v>2440</v>
      </c>
      <c r="AI245" s="25">
        <v>0</v>
      </c>
      <c r="AJ245" s="25" t="s">
        <v>20</v>
      </c>
      <c r="AK245" s="22" t="s">
        <v>20</v>
      </c>
      <c r="AL245" s="25" t="s">
        <v>20</v>
      </c>
      <c r="AM245" s="25">
        <v>10</v>
      </c>
      <c r="AN245" s="25">
        <v>230</v>
      </c>
      <c r="AO245" s="25">
        <v>320</v>
      </c>
      <c r="AP245" s="25">
        <v>30</v>
      </c>
      <c r="AQ245" s="25">
        <v>0.48199999999999998</v>
      </c>
      <c r="AR245" s="25">
        <v>2.5499999999999997E-3</v>
      </c>
      <c r="AS245" s="157">
        <v>540</v>
      </c>
      <c r="AT245" s="93">
        <v>44713</v>
      </c>
      <c r="AU245" s="92" t="s">
        <v>3611</v>
      </c>
      <c r="AV245" s="91" t="s">
        <v>152</v>
      </c>
      <c r="AW245" s="92" t="s">
        <v>152</v>
      </c>
      <c r="AX245" s="92" t="s">
        <v>152</v>
      </c>
      <c r="AY245" s="91" t="s">
        <v>152</v>
      </c>
      <c r="AZ245" s="92" t="s">
        <v>21</v>
      </c>
      <c r="BA245" s="25" t="s">
        <v>991</v>
      </c>
      <c r="BB245" t="s">
        <v>25</v>
      </c>
      <c r="BC245">
        <v>1264</v>
      </c>
      <c r="BD245" t="str">
        <f>IF(Z245=BC245,"OK")</f>
        <v>OK</v>
      </c>
      <c r="BE245">
        <v>4.82E-2</v>
      </c>
      <c r="BF245">
        <v>2.5500000000000002E-4</v>
      </c>
      <c r="BG245">
        <v>230</v>
      </c>
      <c r="BH245">
        <v>320</v>
      </c>
      <c r="BI245">
        <v>30</v>
      </c>
      <c r="BJ245">
        <v>0.48199999999999998</v>
      </c>
      <c r="BK245">
        <v>2.5499999999999997E-3</v>
      </c>
      <c r="BL245" t="str">
        <f>IF(ABS(AN245*AO245*AP245/1000000000/AR245-1)&lt;0.1,"OK","NO")</f>
        <v>NO</v>
      </c>
      <c r="BN245" s="183"/>
    </row>
    <row r="246" spans="1:66" ht="25.5" x14ac:dyDescent="0.25">
      <c r="A246" s="148"/>
      <c r="B246" s="94">
        <v>242</v>
      </c>
      <c r="C246" s="43">
        <v>1135744</v>
      </c>
      <c r="D246" s="24">
        <v>1008713</v>
      </c>
      <c r="E246" s="26" t="s">
        <v>6431</v>
      </c>
      <c r="F246" s="151" t="s">
        <v>652</v>
      </c>
      <c r="G246" s="41" t="s">
        <v>2630</v>
      </c>
      <c r="H246" s="46" t="str">
        <f>IFERROR(IFERROR(IF(SEARCH("Usystems",$E246)&gt;0,"Usystems"),IF(SEARCH("RIIFO",$E246)&gt;0,"RIIFO","Uponor")),"Uponor")</f>
        <v>Usystems</v>
      </c>
      <c r="I246" s="25">
        <f>IFERROR(MID($D246,1,7)+0,"")</f>
        <v>1008713</v>
      </c>
      <c r="J246" s="25" t="str">
        <f>IFERROR(MID($D246,10,7)+0,"")</f>
        <v/>
      </c>
      <c r="K246" s="25" t="str">
        <f>IFERROR(MID($D246,19,7)+0,"")</f>
        <v/>
      </c>
      <c r="L246" s="25" t="str">
        <f>IFERROR(MID($D246,28,7)+0,"")</f>
        <v/>
      </c>
      <c r="M246" s="25" t="str">
        <f>IF(IFERROR(MID($Q246,1,7)+0,"")&lt;1130000,IF(INDEX(C:C,MATCH(LEFT(Q246,7)+0,I:I,0))&lt;1130000,"",INDEX(C:C,MATCH(LEFT(Q246,7)+0,I:I,0))),IFERROR(MID($Q246,1,7)+0,""))</f>
        <v/>
      </c>
      <c r="N246" s="25" t="str">
        <f>IF(IFERROR(MID($Q246,10,7)+0,"")&lt;1130000,"",IFERROR(MID($Q246,10,7)+0,""))</f>
        <v/>
      </c>
      <c r="O246" s="25" t="str">
        <f>IF(IFERROR(MID($Q246,19,7)+0,"")&lt;1130000,"",IFERROR(MID($Q246,19,7)+0,""))</f>
        <v/>
      </c>
      <c r="P246" s="25" t="str">
        <f>IF(M246="","",IF(N246="",M246,M246&amp;", "&amp;N246))</f>
        <v/>
      </c>
      <c r="Q246" s="150"/>
      <c r="R246" s="23" t="s">
        <v>22</v>
      </c>
      <c r="S246" s="35" t="s">
        <v>6424</v>
      </c>
      <c r="T246" s="25" t="s">
        <v>36</v>
      </c>
      <c r="U246" s="185">
        <v>2490</v>
      </c>
      <c r="V246" s="188">
        <v>2664</v>
      </c>
      <c r="W246" s="189">
        <v>2984</v>
      </c>
      <c r="X246" s="31">
        <v>3282</v>
      </c>
      <c r="Y246" s="90">
        <f>IFERROR(ROUND(X246/W246-1,2),"")</f>
        <v>0.1</v>
      </c>
      <c r="Z246" s="31">
        <f>IF(OR(S246="VLD MLC components",S246="VLD MLC pipes",S246="VLD PEX components",S246="VLD PEX pipes",S246="VLD PHC components",S246="VLD PHC pipes",S246="Controls VLD"),"По запросу",X246)</f>
        <v>3282</v>
      </c>
      <c r="AA246" s="63">
        <f>ROUND(X246/1.2,3)</f>
        <v>2735</v>
      </c>
      <c r="AB246" s="23">
        <v>2486.6669999999999</v>
      </c>
      <c r="AC246" s="190">
        <f>IFERROR(ROUND(AA246/AB246-1,2),"")</f>
        <v>0.1</v>
      </c>
      <c r="AD246" s="25">
        <v>8.3000000000000004E-2</v>
      </c>
      <c r="AE246" s="25">
        <v>3.6000000000000002E-4</v>
      </c>
      <c r="AF246" s="25">
        <v>0</v>
      </c>
      <c r="AG246" s="25" t="s">
        <v>22</v>
      </c>
      <c r="AH246" s="25">
        <v>0</v>
      </c>
      <c r="AI246" s="25">
        <v>0</v>
      </c>
      <c r="AJ246" s="42" t="s">
        <v>19</v>
      </c>
      <c r="AK246" s="42" t="s">
        <v>19</v>
      </c>
      <c r="AL246" s="25" t="s">
        <v>20</v>
      </c>
      <c r="AM246" s="25" t="s">
        <v>47</v>
      </c>
      <c r="AN246" s="25"/>
      <c r="AO246" s="25"/>
      <c r="AP246" s="25"/>
      <c r="AQ246" s="25"/>
      <c r="AR246" s="94"/>
      <c r="AS246" s="157" t="s">
        <v>22</v>
      </c>
      <c r="AT246" s="93">
        <v>44713</v>
      </c>
      <c r="AU246" s="92" t="s">
        <v>3611</v>
      </c>
      <c r="AV246" s="91" t="s">
        <v>152</v>
      </c>
      <c r="AW246" s="92" t="s">
        <v>48</v>
      </c>
      <c r="AX246" s="92" t="s">
        <v>48</v>
      </c>
      <c r="AY246" s="91" t="s">
        <v>152</v>
      </c>
      <c r="AZ246" s="23"/>
      <c r="BA246" s="25" t="s">
        <v>6427</v>
      </c>
      <c r="BB246" t="s">
        <v>48</v>
      </c>
      <c r="BC246" t="e">
        <v>#N/A</v>
      </c>
      <c r="BD246" t="e">
        <f>IF(Z246=BC246,"OK")</f>
        <v>#N/A</v>
      </c>
      <c r="BE246">
        <v>8.3000000000000004E-2</v>
      </c>
      <c r="BF246">
        <v>3.6000000000000002E-4</v>
      </c>
      <c r="BG246">
        <v>0</v>
      </c>
      <c r="BH246">
        <v>0</v>
      </c>
      <c r="BI246">
        <v>0</v>
      </c>
      <c r="BJ246">
        <v>0</v>
      </c>
      <c r="BK246">
        <v>0</v>
      </c>
      <c r="BL246" t="e">
        <f>IF(ABS(AN246*AO246*AP246/1000000000/AR246-1)&lt;0.1,"OK","NO")</f>
        <v>#DIV/0!</v>
      </c>
      <c r="BN246" s="183"/>
    </row>
    <row r="247" spans="1:66" ht="25.5" x14ac:dyDescent="0.25">
      <c r="A247" s="148"/>
      <c r="B247" s="94">
        <v>243</v>
      </c>
      <c r="C247" s="43">
        <v>1135745</v>
      </c>
      <c r="D247" s="24">
        <v>1008707</v>
      </c>
      <c r="E247" s="26" t="s">
        <v>6430</v>
      </c>
      <c r="F247" s="151" t="s">
        <v>652</v>
      </c>
      <c r="G247" s="41" t="s">
        <v>2630</v>
      </c>
      <c r="H247" s="46" t="str">
        <f>IFERROR(IFERROR(IF(SEARCH("Usystems",$E247)&gt;0,"Usystems"),IF(SEARCH("RIIFO",$E247)&gt;0,"RIIFO","Uponor")),"Uponor")</f>
        <v>Usystems</v>
      </c>
      <c r="I247" s="25">
        <f>IFERROR(MID($D247,1,7)+0,"")</f>
        <v>1008707</v>
      </c>
      <c r="J247" s="25" t="str">
        <f>IFERROR(MID($D247,10,7)+0,"")</f>
        <v/>
      </c>
      <c r="K247" s="25" t="str">
        <f>IFERROR(MID($D247,19,7)+0,"")</f>
        <v/>
      </c>
      <c r="L247" s="25" t="str">
        <f>IFERROR(MID($D247,28,7)+0,"")</f>
        <v/>
      </c>
      <c r="M247" s="25" t="str">
        <f>IF(IFERROR(MID($Q247,1,7)+0,"")&lt;1130000,IF(INDEX(C:C,MATCH(LEFT(Q247,7)+0,I:I,0))&lt;1130000,"",INDEX(C:C,MATCH(LEFT(Q247,7)+0,I:I,0))),IFERROR(MID($Q247,1,7)+0,""))</f>
        <v/>
      </c>
      <c r="N247" s="25" t="str">
        <f>IF(IFERROR(MID($Q247,10,7)+0,"")&lt;1130000,"",IFERROR(MID($Q247,10,7)+0,""))</f>
        <v/>
      </c>
      <c r="O247" s="25" t="str">
        <f>IF(IFERROR(MID($Q247,19,7)+0,"")&lt;1130000,"",IFERROR(MID($Q247,19,7)+0,""))</f>
        <v/>
      </c>
      <c r="P247" s="25" t="str">
        <f>IF(M247="","",IF(N247="",M247,M247&amp;", "&amp;N247))</f>
        <v/>
      </c>
      <c r="Q247" s="150"/>
      <c r="R247" s="23" t="s">
        <v>22</v>
      </c>
      <c r="S247" s="35" t="s">
        <v>6424</v>
      </c>
      <c r="T247" s="25" t="s">
        <v>36</v>
      </c>
      <c r="U247" s="185">
        <v>2490</v>
      </c>
      <c r="V247" s="188">
        <v>2664</v>
      </c>
      <c r="W247" s="189">
        <v>2984</v>
      </c>
      <c r="X247" s="31">
        <v>3282</v>
      </c>
      <c r="Y247" s="90">
        <f>IFERROR(ROUND(X247/W247-1,2),"")</f>
        <v>0.1</v>
      </c>
      <c r="Z247" s="31">
        <f>IF(OR(S247="VLD MLC components",S247="VLD MLC pipes",S247="VLD PEX components",S247="VLD PEX pipes",S247="VLD PHC components",S247="VLD PHC pipes",S247="Controls VLD"),"По запросу",X247)</f>
        <v>3282</v>
      </c>
      <c r="AA247" s="63">
        <f>ROUND(X247/1.2,3)</f>
        <v>2735</v>
      </c>
      <c r="AB247" s="23">
        <v>2486.6669999999999</v>
      </c>
      <c r="AC247" s="190">
        <f>IFERROR(ROUND(AA247/AB247-1,2),"")</f>
        <v>0.1</v>
      </c>
      <c r="AD247" s="25">
        <v>6.6000000000000003E-2</v>
      </c>
      <c r="AE247" s="25">
        <v>3.6000000000000002E-4</v>
      </c>
      <c r="AF247" s="25">
        <v>0</v>
      </c>
      <c r="AG247" s="25" t="s">
        <v>22</v>
      </c>
      <c r="AH247" s="25">
        <v>0</v>
      </c>
      <c r="AI247" s="25">
        <v>0</v>
      </c>
      <c r="AJ247" s="42" t="s">
        <v>19</v>
      </c>
      <c r="AK247" s="42" t="s">
        <v>19</v>
      </c>
      <c r="AL247" s="25" t="s">
        <v>20</v>
      </c>
      <c r="AM247" s="25"/>
      <c r="AN247" s="25"/>
      <c r="AO247" s="25"/>
      <c r="AP247" s="25"/>
      <c r="AQ247" s="25"/>
      <c r="AR247" s="94"/>
      <c r="AS247" s="157" t="s">
        <v>22</v>
      </c>
      <c r="AT247" s="93">
        <v>44713</v>
      </c>
      <c r="AU247" s="92" t="s">
        <v>3611</v>
      </c>
      <c r="AV247" s="91" t="s">
        <v>152</v>
      </c>
      <c r="AW247" s="92" t="s">
        <v>48</v>
      </c>
      <c r="AX247" s="92" t="s">
        <v>48</v>
      </c>
      <c r="AY247" s="91" t="s">
        <v>152</v>
      </c>
      <c r="AZ247" s="23"/>
      <c r="BA247" s="25" t="s">
        <v>6427</v>
      </c>
      <c r="BB247" t="s">
        <v>48</v>
      </c>
      <c r="BC247" t="e">
        <v>#N/A</v>
      </c>
      <c r="BD247" t="e">
        <f>IF(Z247=BC247,"OK")</f>
        <v>#N/A</v>
      </c>
      <c r="BE247">
        <v>6.6000000000000003E-2</v>
      </c>
      <c r="BF247">
        <v>3.6000000000000002E-4</v>
      </c>
      <c r="BG247">
        <v>0</v>
      </c>
      <c r="BH247">
        <v>0</v>
      </c>
      <c r="BI247">
        <v>0</v>
      </c>
      <c r="BJ247">
        <v>0</v>
      </c>
      <c r="BK247">
        <v>0</v>
      </c>
      <c r="BL247" t="e">
        <f>IF(ABS(AN247*AO247*AP247/1000000000/AR247-1)&lt;0.1,"OK","NO")</f>
        <v>#DIV/0!</v>
      </c>
      <c r="BN247" s="183"/>
    </row>
    <row r="248" spans="1:66" ht="25.5" x14ac:dyDescent="0.25">
      <c r="A248" s="148"/>
      <c r="B248" s="94">
        <v>244</v>
      </c>
      <c r="C248" s="43">
        <v>1135746</v>
      </c>
      <c r="D248" s="24">
        <v>1008694</v>
      </c>
      <c r="E248" s="26" t="s">
        <v>6429</v>
      </c>
      <c r="F248" s="151" t="s">
        <v>655</v>
      </c>
      <c r="G248" s="102" t="s">
        <v>2182</v>
      </c>
      <c r="H248" s="46" t="str">
        <f>IFERROR(IFERROR(IF(SEARCH("Usystems",$E248)&gt;0,"Usystems"),IF(SEARCH("RIIFO",$E248)&gt;0,"RIIFO","Uponor")),"Uponor")</f>
        <v>Usystems</v>
      </c>
      <c r="I248" s="25">
        <f>IFERROR(MID($D248,1,7)+0,"")</f>
        <v>1008694</v>
      </c>
      <c r="J248" s="25" t="str">
        <f>IFERROR(MID($D248,10,7)+0,"")</f>
        <v/>
      </c>
      <c r="K248" s="25" t="str">
        <f>IFERROR(MID($D248,19,7)+0,"")</f>
        <v/>
      </c>
      <c r="L248" s="25" t="str">
        <f>IFERROR(MID($D248,28,7)+0,"")</f>
        <v/>
      </c>
      <c r="M248" s="25" t="str">
        <f>IF(IFERROR(MID($Q248,1,7)+0,"")&lt;1130000,IF(INDEX(C:C,MATCH(LEFT(Q248,7)+0,I:I,0))&lt;1130000,"",INDEX(C:C,MATCH(LEFT(Q248,7)+0,I:I,0))),IFERROR(MID($Q248,1,7)+0,""))</f>
        <v/>
      </c>
      <c r="N248" s="25" t="str">
        <f>IF(IFERROR(MID($Q248,10,7)+0,"")&lt;1130000,"",IFERROR(MID($Q248,10,7)+0,""))</f>
        <v/>
      </c>
      <c r="O248" s="25" t="str">
        <f>IF(IFERROR(MID($Q248,19,7)+0,"")&lt;1130000,"",IFERROR(MID($Q248,19,7)+0,""))</f>
        <v/>
      </c>
      <c r="P248" s="25" t="str">
        <f>IF(M248="","",IF(N248="",M248,M248&amp;", "&amp;N248))</f>
        <v/>
      </c>
      <c r="Q248" s="150"/>
      <c r="R248" s="23" t="s">
        <v>22</v>
      </c>
      <c r="S248" s="35" t="s">
        <v>6424</v>
      </c>
      <c r="T248" s="25" t="s">
        <v>36</v>
      </c>
      <c r="U248" s="185">
        <v>2490</v>
      </c>
      <c r="V248" s="188">
        <v>2664</v>
      </c>
      <c r="W248" s="189">
        <v>2984</v>
      </c>
      <c r="X248" s="31">
        <v>3282</v>
      </c>
      <c r="Y248" s="90">
        <f>IFERROR(ROUND(X248/W248-1,2),"")</f>
        <v>0.1</v>
      </c>
      <c r="Z248" s="31">
        <f>IF(OR(S248="VLD MLC components",S248="VLD MLC pipes",S248="VLD PEX components",S248="VLD PEX pipes",S248="VLD PHC components",S248="VLD PHC pipes",S248="Controls VLD"),"По запросу",X248)</f>
        <v>3282</v>
      </c>
      <c r="AA248" s="63">
        <f>ROUND(X248/1.2,3)</f>
        <v>2735</v>
      </c>
      <c r="AB248" s="23">
        <v>2486.6669999999999</v>
      </c>
      <c r="AC248" s="190">
        <f>IFERROR(ROUND(AA248/AB248-1,2),"")</f>
        <v>0.1</v>
      </c>
      <c r="AD248" s="25">
        <v>7.8E-2</v>
      </c>
      <c r="AE248" s="25">
        <v>3.2500000000000004E-4</v>
      </c>
      <c r="AF248" s="25">
        <v>730</v>
      </c>
      <c r="AG248" s="25">
        <v>305</v>
      </c>
      <c r="AH248" s="25">
        <v>515</v>
      </c>
      <c r="AI248" s="25">
        <v>0</v>
      </c>
      <c r="AJ248" s="25" t="s">
        <v>20</v>
      </c>
      <c r="AK248" s="22" t="s">
        <v>20</v>
      </c>
      <c r="AL248" s="25" t="s">
        <v>20</v>
      </c>
      <c r="AM248" s="25">
        <v>5</v>
      </c>
      <c r="AN248" s="25">
        <v>230</v>
      </c>
      <c r="AO248" s="25">
        <v>320</v>
      </c>
      <c r="AP248" s="25">
        <v>30</v>
      </c>
      <c r="AQ248" s="25">
        <v>0.375</v>
      </c>
      <c r="AR248" s="25">
        <v>2.1249999999999997E-3</v>
      </c>
      <c r="AS248" s="157">
        <v>675</v>
      </c>
      <c r="AT248" s="93">
        <v>44713</v>
      </c>
      <c r="AU248" s="92" t="s">
        <v>3611</v>
      </c>
      <c r="AV248" s="91" t="s">
        <v>152</v>
      </c>
      <c r="AW248" s="92" t="s">
        <v>152</v>
      </c>
      <c r="AX248" s="92" t="s">
        <v>152</v>
      </c>
      <c r="AY248" s="91" t="s">
        <v>152</v>
      </c>
      <c r="AZ248" s="92" t="s">
        <v>21</v>
      </c>
      <c r="BA248" s="25" t="s">
        <v>6423</v>
      </c>
      <c r="BB248" t="s">
        <v>25</v>
      </c>
      <c r="BC248">
        <v>3282</v>
      </c>
      <c r="BD248" t="str">
        <f>IF(Z248=BC248,"OK")</f>
        <v>OK</v>
      </c>
      <c r="BE248">
        <v>7.5999999999999998E-2</v>
      </c>
      <c r="BF248">
        <v>4.2499999999999998E-4</v>
      </c>
      <c r="BG248">
        <v>230</v>
      </c>
      <c r="BH248">
        <v>320</v>
      </c>
      <c r="BI248">
        <v>30</v>
      </c>
      <c r="BJ248">
        <v>0.38</v>
      </c>
      <c r="BK248">
        <v>2.1249999999999997E-3</v>
      </c>
      <c r="BL248" t="str">
        <f>IF(ABS(AN248*AO248*AP248/1000000000/AR248-1)&lt;0.1,"OK","NO")</f>
        <v>OK</v>
      </c>
      <c r="BN248" s="183"/>
    </row>
    <row r="249" spans="1:66" ht="25.5" x14ac:dyDescent="0.25">
      <c r="A249" s="148"/>
      <c r="B249" s="94">
        <v>245</v>
      </c>
      <c r="C249" s="43">
        <v>1135747</v>
      </c>
      <c r="D249" s="24">
        <v>1008708</v>
      </c>
      <c r="E249" s="26" t="s">
        <v>6428</v>
      </c>
      <c r="F249" s="151" t="s">
        <v>652</v>
      </c>
      <c r="G249" s="41" t="s">
        <v>2630</v>
      </c>
      <c r="H249" s="46" t="str">
        <f>IFERROR(IFERROR(IF(SEARCH("Usystems",$E249)&gt;0,"Usystems"),IF(SEARCH("RIIFO",$E249)&gt;0,"RIIFO","Uponor")),"Uponor")</f>
        <v>Usystems</v>
      </c>
      <c r="I249" s="25">
        <f>IFERROR(MID($D249,1,7)+0,"")</f>
        <v>1008708</v>
      </c>
      <c r="J249" s="25" t="str">
        <f>IFERROR(MID($D249,10,7)+0,"")</f>
        <v/>
      </c>
      <c r="K249" s="25" t="str">
        <f>IFERROR(MID($D249,19,7)+0,"")</f>
        <v/>
      </c>
      <c r="L249" s="25" t="str">
        <f>IFERROR(MID($D249,28,7)+0,"")</f>
        <v/>
      </c>
      <c r="M249" s="25" t="str">
        <f>IF(IFERROR(MID($Q249,1,7)+0,"")&lt;1130000,IF(INDEX(C:C,MATCH(LEFT(Q249,7)+0,I:I,0))&lt;1130000,"",INDEX(C:C,MATCH(LEFT(Q249,7)+0,I:I,0))),IFERROR(MID($Q249,1,7)+0,""))</f>
        <v/>
      </c>
      <c r="N249" s="25" t="str">
        <f>IF(IFERROR(MID($Q249,10,7)+0,"")&lt;1130000,"",IFERROR(MID($Q249,10,7)+0,""))</f>
        <v/>
      </c>
      <c r="O249" s="25" t="str">
        <f>IF(IFERROR(MID($Q249,19,7)+0,"")&lt;1130000,"",IFERROR(MID($Q249,19,7)+0,""))</f>
        <v/>
      </c>
      <c r="P249" s="25" t="str">
        <f>IF(M249="","",IF(N249="",M249,M249&amp;", "&amp;N249))</f>
        <v/>
      </c>
      <c r="Q249" s="150"/>
      <c r="R249" s="23" t="s">
        <v>22</v>
      </c>
      <c r="S249" s="35" t="s">
        <v>6424</v>
      </c>
      <c r="T249" s="25" t="s">
        <v>36</v>
      </c>
      <c r="U249" s="185">
        <v>2490</v>
      </c>
      <c r="V249" s="188">
        <v>2664</v>
      </c>
      <c r="W249" s="189">
        <v>2984</v>
      </c>
      <c r="X249" s="31">
        <v>3282</v>
      </c>
      <c r="Y249" s="90">
        <f>IFERROR(ROUND(X249/W249-1,2),"")</f>
        <v>0.1</v>
      </c>
      <c r="Z249" s="31">
        <f>IF(OR(S249="VLD MLC components",S249="VLD MLC pipes",S249="VLD PEX components",S249="VLD PEX pipes",S249="VLD PHC components",S249="VLD PHC pipes",S249="Controls VLD"),"По запросу",X249)</f>
        <v>3282</v>
      </c>
      <c r="AA249" s="63">
        <f>ROUND(X249/1.2,3)</f>
        <v>2735</v>
      </c>
      <c r="AB249" s="23">
        <v>2486.6669999999999</v>
      </c>
      <c r="AC249" s="190">
        <f>IFERROR(ROUND(AA249/AB249-1,2),"")</f>
        <v>0.1</v>
      </c>
      <c r="AD249" s="25">
        <v>7.2999999999999995E-2</v>
      </c>
      <c r="AE249" s="25">
        <v>8.1000000000000004E-5</v>
      </c>
      <c r="AF249" s="25">
        <v>0</v>
      </c>
      <c r="AG249" s="25" t="s">
        <v>22</v>
      </c>
      <c r="AH249" s="25">
        <v>0</v>
      </c>
      <c r="AI249" s="25">
        <v>0</v>
      </c>
      <c r="AJ249" s="42" t="s">
        <v>19</v>
      </c>
      <c r="AK249" s="42" t="s">
        <v>19</v>
      </c>
      <c r="AL249" s="25" t="s">
        <v>20</v>
      </c>
      <c r="AM249" s="25"/>
      <c r="AN249" s="25"/>
      <c r="AO249" s="25"/>
      <c r="AP249" s="25"/>
      <c r="AQ249" s="25"/>
      <c r="AR249" s="94"/>
      <c r="AS249" s="157" t="s">
        <v>22</v>
      </c>
      <c r="AT249" s="93">
        <v>44713</v>
      </c>
      <c r="AU249" s="92" t="s">
        <v>3611</v>
      </c>
      <c r="AV249" s="91" t="s">
        <v>152</v>
      </c>
      <c r="AW249" s="92" t="s">
        <v>48</v>
      </c>
      <c r="AX249" s="92" t="s">
        <v>48</v>
      </c>
      <c r="AY249" s="91" t="s">
        <v>152</v>
      </c>
      <c r="AZ249" s="23"/>
      <c r="BA249" s="25" t="s">
        <v>6427</v>
      </c>
      <c r="BB249" t="s">
        <v>48</v>
      </c>
      <c r="BC249" t="e">
        <v>#N/A</v>
      </c>
      <c r="BD249" t="e">
        <f>IF(Z249=BC249,"OK")</f>
        <v>#N/A</v>
      </c>
      <c r="BE249">
        <v>7.2999999999999995E-2</v>
      </c>
      <c r="BF249">
        <v>8.1000000000000004E-5</v>
      </c>
      <c r="BG249">
        <v>0</v>
      </c>
      <c r="BH249">
        <v>0</v>
      </c>
      <c r="BI249">
        <v>0</v>
      </c>
      <c r="BJ249">
        <v>0</v>
      </c>
      <c r="BK249">
        <v>0</v>
      </c>
      <c r="BL249" t="e">
        <f>IF(ABS(AN249*AO249*AP249/1000000000/AR249-1)&lt;0.1,"OK","NO")</f>
        <v>#DIV/0!</v>
      </c>
      <c r="BN249" s="183"/>
    </row>
    <row r="250" spans="1:66" ht="25.5" x14ac:dyDescent="0.25">
      <c r="A250" s="148"/>
      <c r="B250" s="94">
        <v>246</v>
      </c>
      <c r="C250" s="43">
        <v>1135748</v>
      </c>
      <c r="D250" s="24">
        <v>1008695</v>
      </c>
      <c r="E250" s="26" t="s">
        <v>6426</v>
      </c>
      <c r="F250" s="151" t="s">
        <v>655</v>
      </c>
      <c r="G250" s="102" t="s">
        <v>2182</v>
      </c>
      <c r="H250" s="46" t="str">
        <f>IFERROR(IFERROR(IF(SEARCH("Usystems",$E250)&gt;0,"Usystems"),IF(SEARCH("RIIFO",$E250)&gt;0,"RIIFO","Uponor")),"Uponor")</f>
        <v>Usystems</v>
      </c>
      <c r="I250" s="25">
        <f>IFERROR(MID($D250,1,7)+0,"")</f>
        <v>1008695</v>
      </c>
      <c r="J250" s="25" t="str">
        <f>IFERROR(MID($D250,10,7)+0,"")</f>
        <v/>
      </c>
      <c r="K250" s="25" t="str">
        <f>IFERROR(MID($D250,19,7)+0,"")</f>
        <v/>
      </c>
      <c r="L250" s="25" t="str">
        <f>IFERROR(MID($D250,28,7)+0,"")</f>
        <v/>
      </c>
      <c r="M250" s="25" t="str">
        <f>IF(IFERROR(MID($Q250,1,7)+0,"")&lt;1130000,IF(INDEX(C:C,MATCH(LEFT(Q250,7)+0,I:I,0))&lt;1130000,"",INDEX(C:C,MATCH(LEFT(Q250,7)+0,I:I,0))),IFERROR(MID($Q250,1,7)+0,""))</f>
        <v/>
      </c>
      <c r="N250" s="25" t="str">
        <f>IF(IFERROR(MID($Q250,10,7)+0,"")&lt;1130000,"",IFERROR(MID($Q250,10,7)+0,""))</f>
        <v/>
      </c>
      <c r="O250" s="25" t="str">
        <f>IF(IFERROR(MID($Q250,19,7)+0,"")&lt;1130000,"",IFERROR(MID($Q250,19,7)+0,""))</f>
        <v/>
      </c>
      <c r="P250" s="25" t="str">
        <f>IF(M250="","",IF(N250="",M250,M250&amp;", "&amp;N250))</f>
        <v/>
      </c>
      <c r="Q250" s="150"/>
      <c r="R250" s="23" t="s">
        <v>22</v>
      </c>
      <c r="S250" s="35" t="s">
        <v>6424</v>
      </c>
      <c r="T250" s="25" t="s">
        <v>36</v>
      </c>
      <c r="U250" s="185">
        <v>2490</v>
      </c>
      <c r="V250" s="188">
        <v>2664</v>
      </c>
      <c r="W250" s="189">
        <v>2984</v>
      </c>
      <c r="X250" s="31">
        <v>3282</v>
      </c>
      <c r="Y250" s="90">
        <f>IFERROR(ROUND(X250/W250-1,2),"")</f>
        <v>0.1</v>
      </c>
      <c r="Z250" s="31">
        <f>IF(OR(S250="VLD MLC components",S250="VLD MLC pipes",S250="VLD PEX components",S250="VLD PEX pipes",S250="VLD PHC components",S250="VLD PHC pipes",S250="Controls VLD"),"По запросу",X250)</f>
        <v>3282</v>
      </c>
      <c r="AA250" s="63">
        <f>ROUND(X250/1.2,3)</f>
        <v>2735</v>
      </c>
      <c r="AB250" s="23">
        <v>2486.6669999999999</v>
      </c>
      <c r="AC250" s="190">
        <f>IFERROR(ROUND(AA250/AB250-1,2),"")</f>
        <v>0.1</v>
      </c>
      <c r="AD250" s="25">
        <v>8.5999999999999993E-2</v>
      </c>
      <c r="AE250" s="25">
        <v>3.2500000000000004E-4</v>
      </c>
      <c r="AF250" s="25">
        <v>240</v>
      </c>
      <c r="AG250" s="25">
        <v>15</v>
      </c>
      <c r="AH250" s="25">
        <v>95</v>
      </c>
      <c r="AI250" s="25">
        <v>220</v>
      </c>
      <c r="AJ250" s="25" t="s">
        <v>20</v>
      </c>
      <c r="AK250" s="22" t="s">
        <v>20</v>
      </c>
      <c r="AL250" s="25" t="s">
        <v>20</v>
      </c>
      <c r="AM250" s="25">
        <v>5</v>
      </c>
      <c r="AN250" s="25">
        <v>230</v>
      </c>
      <c r="AO250" s="25">
        <v>320</v>
      </c>
      <c r="AP250" s="25">
        <v>30</v>
      </c>
      <c r="AQ250" s="25">
        <v>0.41749999999999998</v>
      </c>
      <c r="AR250" s="25">
        <v>2.1249999999999997E-3</v>
      </c>
      <c r="AS250" s="157">
        <v>75</v>
      </c>
      <c r="AT250" s="93">
        <v>44713</v>
      </c>
      <c r="AU250" s="92" t="s">
        <v>3611</v>
      </c>
      <c r="AV250" s="91" t="s">
        <v>152</v>
      </c>
      <c r="AW250" s="92" t="s">
        <v>152</v>
      </c>
      <c r="AX250" s="92" t="s">
        <v>152</v>
      </c>
      <c r="AY250" s="91" t="s">
        <v>152</v>
      </c>
      <c r="AZ250" s="92" t="s">
        <v>21</v>
      </c>
      <c r="BA250" s="25" t="s">
        <v>6423</v>
      </c>
      <c r="BB250" t="s">
        <v>25</v>
      </c>
      <c r="BC250">
        <v>3282</v>
      </c>
      <c r="BD250" t="str">
        <f>IF(Z250=BC250,"OK")</f>
        <v>OK</v>
      </c>
      <c r="BE250">
        <v>8.3500000000000005E-2</v>
      </c>
      <c r="BF250">
        <v>4.2499999999999998E-4</v>
      </c>
      <c r="BG250">
        <v>230</v>
      </c>
      <c r="BH250">
        <v>320</v>
      </c>
      <c r="BI250">
        <v>30</v>
      </c>
      <c r="BJ250">
        <v>0.41749999999999998</v>
      </c>
      <c r="BK250">
        <v>2.1249999999999997E-3</v>
      </c>
      <c r="BL250" t="str">
        <f>IF(ABS(AN250*AO250*AP250/1000000000/AR250-1)&lt;0.1,"OK","NO")</f>
        <v>OK</v>
      </c>
      <c r="BN250" s="183"/>
    </row>
    <row r="251" spans="1:66" ht="25.5" x14ac:dyDescent="0.25">
      <c r="A251" s="148"/>
      <c r="B251" s="94">
        <v>247</v>
      </c>
      <c r="C251" s="43">
        <v>1135749</v>
      </c>
      <c r="D251" s="24">
        <v>1008709</v>
      </c>
      <c r="E251" s="26" t="s">
        <v>6924</v>
      </c>
      <c r="F251" s="151" t="s">
        <v>652</v>
      </c>
      <c r="G251" s="102" t="s">
        <v>2182</v>
      </c>
      <c r="H251" s="46" t="str">
        <f>IFERROR(IFERROR(IF(SEARCH("Usystems",$E251)&gt;0,"Usystems"),IF(SEARCH("RIIFO",$E251)&gt;0,"RIIFO","Uponor")),"Uponor")</f>
        <v>Usystems</v>
      </c>
      <c r="I251" s="25">
        <f>IFERROR(MID($D251,1,7)+0,"")</f>
        <v>1008709</v>
      </c>
      <c r="J251" s="25" t="str">
        <f>IFERROR(MID($D251,10,7)+0,"")</f>
        <v/>
      </c>
      <c r="K251" s="25" t="str">
        <f>IFERROR(MID($D251,19,7)+0,"")</f>
        <v/>
      </c>
      <c r="L251" s="25" t="str">
        <f>IFERROR(MID($D251,28,7)+0,"")</f>
        <v/>
      </c>
      <c r="M251" s="25" t="str">
        <f>IF(IFERROR(MID($Q251,1,7)+0,"")&lt;1130000,IF(INDEX(C:C,MATCH(LEFT(Q251,7)+0,I:I,0))&lt;1130000,"",INDEX(C:C,MATCH(LEFT(Q251,7)+0,I:I,0))),IFERROR(MID($Q251,1,7)+0,""))</f>
        <v/>
      </c>
      <c r="N251" s="25" t="str">
        <f>IF(IFERROR(MID($Q251,10,7)+0,"")&lt;1130000,"",IFERROR(MID($Q251,10,7)+0,""))</f>
        <v/>
      </c>
      <c r="O251" s="25" t="str">
        <f>IF(IFERROR(MID($Q251,19,7)+0,"")&lt;1130000,"",IFERROR(MID($Q251,19,7)+0,""))</f>
        <v/>
      </c>
      <c r="P251" s="25" t="str">
        <f>IF(M251="","",IF(N251="",M251,M251&amp;", "&amp;N251))</f>
        <v/>
      </c>
      <c r="Q251" s="150"/>
      <c r="R251" s="23" t="s">
        <v>22</v>
      </c>
      <c r="S251" s="35" t="s">
        <v>6424</v>
      </c>
      <c r="T251" s="25" t="s">
        <v>36</v>
      </c>
      <c r="U251" s="185">
        <v>2490</v>
      </c>
      <c r="V251" s="188">
        <v>2664</v>
      </c>
      <c r="W251" s="189">
        <v>2984</v>
      </c>
      <c r="X251" s="31">
        <v>3282</v>
      </c>
      <c r="Y251" s="90">
        <f>IFERROR(ROUND(X251/W251-1,2),"")</f>
        <v>0.1</v>
      </c>
      <c r="Z251" s="31">
        <f>IF(OR(S251="VLD MLC components",S251="VLD MLC pipes",S251="VLD PEX components",S251="VLD PEX pipes",S251="VLD PHC components",S251="VLD PHC pipes",S251="Controls VLD"),"По запросу",X251)</f>
        <v>3282</v>
      </c>
      <c r="AA251" s="63">
        <f>ROUND(X251/1.2,3)</f>
        <v>2735</v>
      </c>
      <c r="AB251" s="23">
        <v>2486.6669999999999</v>
      </c>
      <c r="AC251" s="190">
        <f>IFERROR(ROUND(AA251/AB251-1,2),"")</f>
        <v>0.1</v>
      </c>
      <c r="AD251" s="25">
        <v>8.6999999999999994E-2</v>
      </c>
      <c r="AE251" s="25">
        <v>3.2500000000000004E-4</v>
      </c>
      <c r="AF251" s="25">
        <v>250</v>
      </c>
      <c r="AG251" s="25">
        <v>15</v>
      </c>
      <c r="AH251" s="25">
        <v>155</v>
      </c>
      <c r="AI251" s="25">
        <v>240</v>
      </c>
      <c r="AJ251" s="25" t="s">
        <v>20</v>
      </c>
      <c r="AK251" s="22" t="s">
        <v>20</v>
      </c>
      <c r="AL251" s="25" t="s">
        <v>20</v>
      </c>
      <c r="AM251" s="25">
        <v>10</v>
      </c>
      <c r="AN251" s="25">
        <v>250</v>
      </c>
      <c r="AO251" s="25">
        <v>350</v>
      </c>
      <c r="AP251" s="25">
        <v>20</v>
      </c>
      <c r="AQ251" s="25">
        <v>0.42249999999999999</v>
      </c>
      <c r="AR251" s="25">
        <v>2.1249999999999997E-3</v>
      </c>
      <c r="AS251" s="157">
        <v>245</v>
      </c>
      <c r="AT251" s="93">
        <v>44713</v>
      </c>
      <c r="AU251" s="92" t="s">
        <v>3611</v>
      </c>
      <c r="AV251" s="91" t="s">
        <v>152</v>
      </c>
      <c r="AW251" s="92" t="s">
        <v>152</v>
      </c>
      <c r="AX251" s="92" t="s">
        <v>152</v>
      </c>
      <c r="AY251" s="91" t="s">
        <v>152</v>
      </c>
      <c r="AZ251" s="92" t="s">
        <v>21</v>
      </c>
      <c r="BA251" s="25" t="s">
        <v>6423</v>
      </c>
      <c r="BB251" t="s">
        <v>25</v>
      </c>
      <c r="BC251">
        <v>3282</v>
      </c>
      <c r="BD251" t="str">
        <f>IF(Z251=BC251,"OK")</f>
        <v>OK</v>
      </c>
      <c r="BE251">
        <v>8.4500000000000006E-2</v>
      </c>
      <c r="BF251">
        <v>4.2499999999999998E-4</v>
      </c>
      <c r="BG251">
        <v>250</v>
      </c>
      <c r="BH251">
        <v>350</v>
      </c>
      <c r="BI251">
        <v>20</v>
      </c>
      <c r="BJ251">
        <v>0.42249999999999999</v>
      </c>
      <c r="BK251">
        <v>2.1249999999999997E-3</v>
      </c>
      <c r="BL251" t="str">
        <f>IF(ABS(AN251*AO251*AP251/1000000000/AR251-1)&lt;0.1,"OK","NO")</f>
        <v>NO</v>
      </c>
      <c r="BN251" s="183"/>
    </row>
    <row r="252" spans="1:66" ht="25.5" x14ac:dyDescent="0.25">
      <c r="A252" s="148"/>
      <c r="B252" s="94">
        <v>248</v>
      </c>
      <c r="C252" s="43">
        <v>1135750</v>
      </c>
      <c r="D252" s="24">
        <v>1008696</v>
      </c>
      <c r="E252" s="26" t="s">
        <v>6425</v>
      </c>
      <c r="F252" s="151" t="s">
        <v>652</v>
      </c>
      <c r="G252" s="102" t="s">
        <v>2182</v>
      </c>
      <c r="H252" s="46" t="str">
        <f>IFERROR(IFERROR(IF(SEARCH("Usystems",$E252)&gt;0,"Usystems"),IF(SEARCH("RIIFO",$E252)&gt;0,"RIIFO","Uponor")),"Uponor")</f>
        <v>Usystems</v>
      </c>
      <c r="I252" s="25">
        <f>IFERROR(MID($D252,1,7)+0,"")</f>
        <v>1008696</v>
      </c>
      <c r="J252" s="25" t="str">
        <f>IFERROR(MID($D252,10,7)+0,"")</f>
        <v/>
      </c>
      <c r="K252" s="25" t="str">
        <f>IFERROR(MID($D252,19,7)+0,"")</f>
        <v/>
      </c>
      <c r="L252" s="25" t="str">
        <f>IFERROR(MID($D252,28,7)+0,"")</f>
        <v/>
      </c>
      <c r="M252" s="25" t="str">
        <f>IF(IFERROR(MID($Q252,1,7)+0,"")&lt;1130000,IF(INDEX(C:C,MATCH(LEFT(Q252,7)+0,I:I,0))&lt;1130000,"",INDEX(C:C,MATCH(LEFT(Q252,7)+0,I:I,0))),IFERROR(MID($Q252,1,7)+0,""))</f>
        <v/>
      </c>
      <c r="N252" s="25" t="str">
        <f>IF(IFERROR(MID($Q252,10,7)+0,"")&lt;1130000,"",IFERROR(MID($Q252,10,7)+0,""))</f>
        <v/>
      </c>
      <c r="O252" s="25" t="str">
        <f>IF(IFERROR(MID($Q252,19,7)+0,"")&lt;1130000,"",IFERROR(MID($Q252,19,7)+0,""))</f>
        <v/>
      </c>
      <c r="P252" s="25" t="str">
        <f>IF(M252="","",IF(N252="",M252,M252&amp;", "&amp;N252))</f>
        <v/>
      </c>
      <c r="Q252" s="150"/>
      <c r="R252" s="23" t="s">
        <v>22</v>
      </c>
      <c r="S252" s="35" t="s">
        <v>6424</v>
      </c>
      <c r="T252" s="25" t="s">
        <v>36</v>
      </c>
      <c r="U252" s="185">
        <v>2490</v>
      </c>
      <c r="V252" s="188">
        <v>2664</v>
      </c>
      <c r="W252" s="189">
        <v>2984</v>
      </c>
      <c r="X252" s="31">
        <v>3282</v>
      </c>
      <c r="Y252" s="90">
        <f>IFERROR(ROUND(X252/W252-1,2),"")</f>
        <v>0.1</v>
      </c>
      <c r="Z252" s="31">
        <f>IF(OR(S252="VLD MLC components",S252="VLD MLC pipes",S252="VLD PEX components",S252="VLD PEX pipes",S252="VLD PHC components",S252="VLD PHC pipes",S252="Controls VLD"),"По запросу",X252)</f>
        <v>3282</v>
      </c>
      <c r="AA252" s="63">
        <f>ROUND(X252/1.2,3)</f>
        <v>2735</v>
      </c>
      <c r="AB252" s="23">
        <v>2486.6669999999999</v>
      </c>
      <c r="AC252" s="190">
        <f>IFERROR(ROUND(AA252/AB252-1,2),"")</f>
        <v>0.1</v>
      </c>
      <c r="AD252" s="25">
        <v>9.64E-2</v>
      </c>
      <c r="AE252" s="25">
        <v>3.9000000000000005E-4</v>
      </c>
      <c r="AF252" s="25">
        <v>290</v>
      </c>
      <c r="AG252" s="25">
        <v>105</v>
      </c>
      <c r="AH252" s="25">
        <v>170</v>
      </c>
      <c r="AI252" s="25">
        <v>210</v>
      </c>
      <c r="AJ252" s="25" t="s">
        <v>20</v>
      </c>
      <c r="AK252" s="22" t="s">
        <v>20</v>
      </c>
      <c r="AL252" s="25" t="s">
        <v>20</v>
      </c>
      <c r="AM252" s="25">
        <v>5</v>
      </c>
      <c r="AN252" s="25">
        <v>230</v>
      </c>
      <c r="AO252" s="25">
        <v>320</v>
      </c>
      <c r="AP252" s="25">
        <v>30</v>
      </c>
      <c r="AQ252" s="25">
        <v>0.48199999999999998</v>
      </c>
      <c r="AR252" s="25">
        <v>2.5499999999999997E-3</v>
      </c>
      <c r="AS252" s="157">
        <v>100</v>
      </c>
      <c r="AT252" s="93">
        <v>44713</v>
      </c>
      <c r="AU252" s="92" t="s">
        <v>3611</v>
      </c>
      <c r="AV252" s="91" t="s">
        <v>152</v>
      </c>
      <c r="AW252" s="92" t="s">
        <v>152</v>
      </c>
      <c r="AX252" s="92" t="s">
        <v>152</v>
      </c>
      <c r="AY252" s="91" t="s">
        <v>152</v>
      </c>
      <c r="AZ252" s="92" t="s">
        <v>21</v>
      </c>
      <c r="BA252" s="25" t="s">
        <v>6423</v>
      </c>
      <c r="BB252" t="s">
        <v>25</v>
      </c>
      <c r="BC252">
        <v>3282</v>
      </c>
      <c r="BD252" t="str">
        <f>IF(Z252=BC252,"OK")</f>
        <v>OK</v>
      </c>
      <c r="BE252">
        <v>9.64E-2</v>
      </c>
      <c r="BF252">
        <v>5.1000000000000004E-4</v>
      </c>
      <c r="BG252">
        <v>230</v>
      </c>
      <c r="BH252">
        <v>320</v>
      </c>
      <c r="BI252">
        <v>30</v>
      </c>
      <c r="BJ252">
        <v>0.48199999999999998</v>
      </c>
      <c r="BK252">
        <v>2.5499999999999997E-3</v>
      </c>
      <c r="BL252" t="str">
        <f>IF(ABS(AN252*AO252*AP252/1000000000/AR252-1)&lt;0.1,"OK","NO")</f>
        <v>NO</v>
      </c>
      <c r="BN252" s="183"/>
    </row>
    <row r="253" spans="1:66" ht="25.5" x14ac:dyDescent="0.25">
      <c r="A253" s="148"/>
      <c r="B253" s="94">
        <v>249</v>
      </c>
      <c r="C253" s="43">
        <v>1135751</v>
      </c>
      <c r="D253" s="24">
        <v>1023003</v>
      </c>
      <c r="E253" s="26" t="s">
        <v>6422</v>
      </c>
      <c r="F253" s="151" t="s">
        <v>655</v>
      </c>
      <c r="G253" s="102" t="s">
        <v>2182</v>
      </c>
      <c r="H253" s="46" t="str">
        <f>IFERROR(IFERROR(IF(SEARCH("Usystems",$E253)&gt;0,"Usystems"),IF(SEARCH("RIIFO",$E253)&gt;0,"RIIFO","Uponor")),"Uponor")</f>
        <v>Usystems</v>
      </c>
      <c r="I253" s="25">
        <f>IFERROR(MID($D253,1,7)+0,"")</f>
        <v>1023003</v>
      </c>
      <c r="J253" s="25" t="str">
        <f>IFERROR(MID($D253,10,7)+0,"")</f>
        <v/>
      </c>
      <c r="K253" s="25" t="str">
        <f>IFERROR(MID($D253,19,7)+0,"")</f>
        <v/>
      </c>
      <c r="L253" s="25" t="str">
        <f>IFERROR(MID($D253,28,7)+0,"")</f>
        <v/>
      </c>
      <c r="M253" s="25" t="str">
        <f>IF(IFERROR(MID($Q253,1,7)+0,"")&lt;1130000,IF(INDEX(C:C,MATCH(LEFT(Q253,7)+0,I:I,0))&lt;1130000,"",INDEX(C:C,MATCH(LEFT(Q253,7)+0,I:I,0))),IFERROR(MID($Q253,1,7)+0,""))</f>
        <v/>
      </c>
      <c r="N253" s="25" t="str">
        <f>IF(IFERROR(MID($Q253,10,7)+0,"")&lt;1130000,"",IFERROR(MID($Q253,10,7)+0,""))</f>
        <v/>
      </c>
      <c r="O253" s="25" t="str">
        <f>IF(IFERROR(MID($Q253,19,7)+0,"")&lt;1130000,"",IFERROR(MID($Q253,19,7)+0,""))</f>
        <v/>
      </c>
      <c r="P253" s="25" t="str">
        <f>IF(M253="","",IF(N253="",M253,M253&amp;", "&amp;N253))</f>
        <v/>
      </c>
      <c r="Q253" s="150"/>
      <c r="R253" s="37">
        <v>1136006</v>
      </c>
      <c r="S253" s="35" t="s">
        <v>4178</v>
      </c>
      <c r="T253" s="25" t="s">
        <v>36</v>
      </c>
      <c r="U253" s="185">
        <v>215</v>
      </c>
      <c r="V253" s="188">
        <v>230</v>
      </c>
      <c r="W253" s="189">
        <v>265</v>
      </c>
      <c r="X253" s="31">
        <v>292</v>
      </c>
      <c r="Y253" s="90">
        <f>IFERROR(ROUND(X253/W253-1,2),"")</f>
        <v>0.1</v>
      </c>
      <c r="Z253" s="31">
        <f>IF(OR(S253="VLD MLC components",S253="VLD MLC pipes",S253="VLD PEX components",S253="VLD PEX pipes",S253="VLD PHC components",S253="VLD PHC pipes",S253="Controls VLD"),"По запросу",X253)</f>
        <v>292</v>
      </c>
      <c r="AA253" s="63">
        <f>ROUND(X253/1.2,3)</f>
        <v>243.333</v>
      </c>
      <c r="AB253" s="23">
        <v>220.833</v>
      </c>
      <c r="AC253" s="190">
        <f>IFERROR(ROUND(AA253/AB253-1,2),"")</f>
        <v>0.1</v>
      </c>
      <c r="AD253" s="25">
        <v>4.2000000000000003E-2</v>
      </c>
      <c r="AE253" s="25">
        <v>6.7722222222222218E-5</v>
      </c>
      <c r="AF253" s="25">
        <v>19200</v>
      </c>
      <c r="AG253" s="25">
        <v>34140</v>
      </c>
      <c r="AH253" s="25">
        <v>39395</v>
      </c>
      <c r="AI253" s="25">
        <v>39895</v>
      </c>
      <c r="AJ253" s="25" t="s">
        <v>20</v>
      </c>
      <c r="AK253" s="22" t="s">
        <v>20</v>
      </c>
      <c r="AL253" s="25" t="s">
        <v>20</v>
      </c>
      <c r="AM253" s="25">
        <v>100</v>
      </c>
      <c r="AN253" s="25">
        <v>280</v>
      </c>
      <c r="AO253" s="25">
        <v>190</v>
      </c>
      <c r="AP253" s="25">
        <v>95</v>
      </c>
      <c r="AQ253" s="25">
        <v>4.2</v>
      </c>
      <c r="AR253" s="25">
        <v>5.0540000000000003E-3</v>
      </c>
      <c r="AS253" s="157">
        <v>12926</v>
      </c>
      <c r="AT253" s="93">
        <v>44713</v>
      </c>
      <c r="AU253" s="92" t="s">
        <v>3611</v>
      </c>
      <c r="AV253" s="91" t="s">
        <v>152</v>
      </c>
      <c r="AW253" s="92" t="s">
        <v>152</v>
      </c>
      <c r="AX253" s="92" t="s">
        <v>152</v>
      </c>
      <c r="AY253" s="91" t="s">
        <v>152</v>
      </c>
      <c r="AZ253" s="92" t="s">
        <v>21</v>
      </c>
      <c r="BA253" s="25" t="s">
        <v>6376</v>
      </c>
      <c r="BB253" t="s">
        <v>25</v>
      </c>
      <c r="BC253">
        <v>292</v>
      </c>
      <c r="BD253" t="str">
        <f>IF(Z253=BC253,"OK")</f>
        <v>OK</v>
      </c>
      <c r="BE253" s="165">
        <v>4.2000000000000003E-2</v>
      </c>
      <c r="BF253">
        <v>5.1E-5</v>
      </c>
      <c r="BG253">
        <v>280</v>
      </c>
      <c r="BH253">
        <v>190</v>
      </c>
      <c r="BI253">
        <v>95</v>
      </c>
      <c r="BJ253">
        <v>4.2</v>
      </c>
      <c r="BK253">
        <v>5.0540000000000003E-3</v>
      </c>
      <c r="BL253" t="str">
        <f>IF(ABS(AN253*AO253*AP253/1000000000/AR253-1)&lt;0.1,"OK","NO")</f>
        <v>OK</v>
      </c>
      <c r="BN253" s="183"/>
    </row>
    <row r="254" spans="1:66" ht="25.5" x14ac:dyDescent="0.25">
      <c r="A254" s="148"/>
      <c r="B254" s="94">
        <v>250</v>
      </c>
      <c r="C254" s="43">
        <v>1135752</v>
      </c>
      <c r="D254" s="24">
        <v>1023004</v>
      </c>
      <c r="E254" s="26" t="s">
        <v>6421</v>
      </c>
      <c r="F254" s="151" t="s">
        <v>652</v>
      </c>
      <c r="G254" s="102" t="s">
        <v>2182</v>
      </c>
      <c r="H254" s="46" t="str">
        <f>IFERROR(IFERROR(IF(SEARCH("Usystems",$E254)&gt;0,"Usystems"),IF(SEARCH("RIIFO",$E254)&gt;0,"RIIFO","Uponor")),"Uponor")</f>
        <v>Usystems</v>
      </c>
      <c r="I254" s="25">
        <f>IFERROR(MID($D254,1,7)+0,"")</f>
        <v>1023004</v>
      </c>
      <c r="J254" s="25" t="str">
        <f>IFERROR(MID($D254,10,7)+0,"")</f>
        <v/>
      </c>
      <c r="K254" s="25" t="str">
        <f>IFERROR(MID($D254,19,7)+0,"")</f>
        <v/>
      </c>
      <c r="L254" s="25" t="str">
        <f>IFERROR(MID($D254,28,7)+0,"")</f>
        <v/>
      </c>
      <c r="M254" s="25" t="str">
        <f>IF(IFERROR(MID($Q254,1,7)+0,"")&lt;1130000,IF(INDEX(C:C,MATCH(LEFT(Q254,7)+0,I:I,0))&lt;1130000,"",INDEX(C:C,MATCH(LEFT(Q254,7)+0,I:I,0))),IFERROR(MID($Q254,1,7)+0,""))</f>
        <v/>
      </c>
      <c r="N254" s="25" t="str">
        <f>IF(IFERROR(MID($Q254,10,7)+0,"")&lt;1130000,"",IFERROR(MID($Q254,10,7)+0,""))</f>
        <v/>
      </c>
      <c r="O254" s="25" t="str">
        <f>IF(IFERROR(MID($Q254,19,7)+0,"")&lt;1130000,"",IFERROR(MID($Q254,19,7)+0,""))</f>
        <v/>
      </c>
      <c r="P254" s="25" t="str">
        <f>IF(M254="","",IF(N254="",M254,M254&amp;", "&amp;N254))</f>
        <v/>
      </c>
      <c r="Q254" s="150"/>
      <c r="R254" s="37">
        <v>1136007</v>
      </c>
      <c r="S254" s="35" t="s">
        <v>4178</v>
      </c>
      <c r="T254" s="25" t="s">
        <v>36</v>
      </c>
      <c r="U254" s="185">
        <v>317</v>
      </c>
      <c r="V254" s="188">
        <v>339</v>
      </c>
      <c r="W254" s="189">
        <v>380</v>
      </c>
      <c r="X254" s="31">
        <v>418</v>
      </c>
      <c r="Y254" s="90">
        <f>IFERROR(ROUND(X254/W254-1,2),"")</f>
        <v>0.1</v>
      </c>
      <c r="Z254" s="31">
        <f>IF(OR(S254="VLD MLC components",S254="VLD MLC pipes",S254="VLD PEX components",S254="VLD PEX pipes",S254="VLD PHC components",S254="VLD PHC pipes",S254="Controls VLD"),"По запросу",X254)</f>
        <v>418</v>
      </c>
      <c r="AA254" s="63">
        <f>ROUND(X254/1.2,3)</f>
        <v>348.33300000000003</v>
      </c>
      <c r="AB254" s="23">
        <v>316.66699999999997</v>
      </c>
      <c r="AC254" s="190">
        <f>IFERROR(ROUND(AA254/AB254-1,2),"")</f>
        <v>0.1</v>
      </c>
      <c r="AD254" s="25">
        <v>6.6000000000000003E-2</v>
      </c>
      <c r="AE254" s="25">
        <v>8.4652777777777772E-5</v>
      </c>
      <c r="AF254" s="25">
        <v>1835</v>
      </c>
      <c r="AG254" s="25">
        <v>2720</v>
      </c>
      <c r="AH254" s="25">
        <v>4560</v>
      </c>
      <c r="AI254" s="25">
        <v>6080</v>
      </c>
      <c r="AJ254" s="25" t="s">
        <v>20</v>
      </c>
      <c r="AK254" s="22" t="s">
        <v>20</v>
      </c>
      <c r="AL254" s="25" t="s">
        <v>20</v>
      </c>
      <c r="AM254" s="25">
        <v>80</v>
      </c>
      <c r="AN254" s="25">
        <v>280</v>
      </c>
      <c r="AO254" s="25">
        <v>190</v>
      </c>
      <c r="AP254" s="25">
        <v>95</v>
      </c>
      <c r="AQ254" s="25">
        <v>5.28</v>
      </c>
      <c r="AR254" s="25">
        <v>5.0540000000000003E-3</v>
      </c>
      <c r="AS254" s="157">
        <v>3520</v>
      </c>
      <c r="AT254" s="93">
        <v>44713</v>
      </c>
      <c r="AU254" s="92" t="s">
        <v>3611</v>
      </c>
      <c r="AV254" s="91" t="s">
        <v>152</v>
      </c>
      <c r="AW254" s="92" t="s">
        <v>152</v>
      </c>
      <c r="AX254" s="92" t="s">
        <v>152</v>
      </c>
      <c r="AY254" s="91" t="s">
        <v>152</v>
      </c>
      <c r="AZ254" s="92" t="s">
        <v>21</v>
      </c>
      <c r="BA254" s="25" t="s">
        <v>6374</v>
      </c>
      <c r="BB254" t="s">
        <v>25</v>
      </c>
      <c r="BC254">
        <v>418</v>
      </c>
      <c r="BD254" t="str">
        <f>IF(Z254=BC254,"OK")</f>
        <v>OK</v>
      </c>
      <c r="BE254">
        <v>6.6000000000000003E-2</v>
      </c>
      <c r="BF254">
        <v>6.3E-5</v>
      </c>
      <c r="BG254">
        <v>280</v>
      </c>
      <c r="BH254">
        <v>190</v>
      </c>
      <c r="BI254">
        <v>95</v>
      </c>
      <c r="BJ254">
        <v>5.28</v>
      </c>
      <c r="BK254">
        <v>5.0540000000000003E-3</v>
      </c>
      <c r="BL254" t="str">
        <f>IF(ABS(AN254*AO254*AP254/1000000000/AR254-1)&lt;0.1,"OK","NO")</f>
        <v>OK</v>
      </c>
      <c r="BN254" s="183"/>
    </row>
    <row r="255" spans="1:66" ht="25.5" x14ac:dyDescent="0.25">
      <c r="A255" s="148"/>
      <c r="B255" s="94">
        <v>251</v>
      </c>
      <c r="C255" s="43">
        <v>1135753</v>
      </c>
      <c r="D255" s="24">
        <v>1033437</v>
      </c>
      <c r="E255" s="26" t="s">
        <v>6420</v>
      </c>
      <c r="F255" s="151" t="s">
        <v>655</v>
      </c>
      <c r="G255" s="102" t="s">
        <v>2182</v>
      </c>
      <c r="H255" s="46" t="str">
        <f>IFERROR(IFERROR(IF(SEARCH("Usystems",$E255)&gt;0,"Usystems"),IF(SEARCH("RIIFO",$E255)&gt;0,"RIIFO","Uponor")),"Uponor")</f>
        <v>Usystems</v>
      </c>
      <c r="I255" s="25">
        <f>IFERROR(MID($D255,1,7)+0,"")</f>
        <v>1033437</v>
      </c>
      <c r="J255" s="25" t="str">
        <f>IFERROR(MID($D255,10,7)+0,"")</f>
        <v/>
      </c>
      <c r="K255" s="25" t="str">
        <f>IFERROR(MID($D255,19,7)+0,"")</f>
        <v/>
      </c>
      <c r="L255" s="25" t="str">
        <f>IFERROR(MID($D255,28,7)+0,"")</f>
        <v/>
      </c>
      <c r="M255" s="25" t="str">
        <f>IF(IFERROR(MID($Q255,1,7)+0,"")&lt;1130000,IF(INDEX(C:C,MATCH(LEFT(Q255,7)+0,I:I,0))&lt;1130000,"",INDEX(C:C,MATCH(LEFT(Q255,7)+0,I:I,0))),IFERROR(MID($Q255,1,7)+0,""))</f>
        <v/>
      </c>
      <c r="N255" s="25" t="str">
        <f>IF(IFERROR(MID($Q255,10,7)+0,"")&lt;1130000,"",IFERROR(MID($Q255,10,7)+0,""))</f>
        <v/>
      </c>
      <c r="O255" s="25" t="str">
        <f>IF(IFERROR(MID($Q255,19,7)+0,"")&lt;1130000,"",IFERROR(MID($Q255,19,7)+0,""))</f>
        <v/>
      </c>
      <c r="P255" s="25" t="str">
        <f>IF(M255="","",IF(N255="",M255,M255&amp;", "&amp;N255))</f>
        <v/>
      </c>
      <c r="Q255" s="150"/>
      <c r="R255" s="43">
        <v>1136008</v>
      </c>
      <c r="S255" s="35" t="s">
        <v>4178</v>
      </c>
      <c r="T255" s="25" t="s">
        <v>36</v>
      </c>
      <c r="U255" s="185">
        <v>271</v>
      </c>
      <c r="V255" s="188">
        <v>290</v>
      </c>
      <c r="W255" s="189">
        <v>334</v>
      </c>
      <c r="X255" s="31">
        <v>367</v>
      </c>
      <c r="Y255" s="90">
        <f>IFERROR(ROUND(X255/W255-1,2),"")</f>
        <v>0.1</v>
      </c>
      <c r="Z255" s="31">
        <f>IF(OR(S255="VLD MLC components",S255="VLD MLC pipes",S255="VLD PEX components",S255="VLD PEX pipes",S255="VLD PHC components",S255="VLD PHC pipes",S255="Controls VLD"),"По запросу",X255)</f>
        <v>367</v>
      </c>
      <c r="AA255" s="63">
        <f>ROUND(X255/1.2,3)</f>
        <v>305.83300000000003</v>
      </c>
      <c r="AB255" s="23">
        <v>278.33300000000003</v>
      </c>
      <c r="AC255" s="190">
        <f>IFERROR(ROUND(AA255/AB255-1,2),"")</f>
        <v>0.1</v>
      </c>
      <c r="AD255" s="25">
        <v>5.3999999999999999E-2</v>
      </c>
      <c r="AE255" s="25">
        <v>7.9673202614379086E-5</v>
      </c>
      <c r="AF255" s="25">
        <v>11440</v>
      </c>
      <c r="AG255" s="25">
        <v>23850</v>
      </c>
      <c r="AH255" s="25">
        <v>23905</v>
      </c>
      <c r="AI255" s="25">
        <v>24955</v>
      </c>
      <c r="AJ255" s="25" t="s">
        <v>20</v>
      </c>
      <c r="AK255" s="22" t="s">
        <v>20</v>
      </c>
      <c r="AL255" s="25" t="s">
        <v>20</v>
      </c>
      <c r="AM255" s="25">
        <v>85</v>
      </c>
      <c r="AN255" s="25">
        <v>280</v>
      </c>
      <c r="AO255" s="25">
        <v>190</v>
      </c>
      <c r="AP255" s="25">
        <v>95</v>
      </c>
      <c r="AQ255" s="25">
        <v>4.59</v>
      </c>
      <c r="AR255" s="25">
        <v>5.0540000000000003E-3</v>
      </c>
      <c r="AS255" s="157">
        <v>9450</v>
      </c>
      <c r="AT255" s="93">
        <v>44713</v>
      </c>
      <c r="AU255" s="92" t="s">
        <v>3611</v>
      </c>
      <c r="AV255" s="91" t="s">
        <v>152</v>
      </c>
      <c r="AW255" s="92" t="s">
        <v>152</v>
      </c>
      <c r="AX255" s="92" t="s">
        <v>152</v>
      </c>
      <c r="AY255" s="91" t="s">
        <v>152</v>
      </c>
      <c r="AZ255" s="92" t="s">
        <v>21</v>
      </c>
      <c r="BA255" s="25" t="s">
        <v>6372</v>
      </c>
      <c r="BB255" t="s">
        <v>25</v>
      </c>
      <c r="BC255">
        <v>367</v>
      </c>
      <c r="BD255" t="str">
        <f>IF(Z255=BC255,"OK")</f>
        <v>OK</v>
      </c>
      <c r="BE255">
        <v>5.3999999999999999E-2</v>
      </c>
      <c r="BF255">
        <v>5.5999999999999999E-5</v>
      </c>
      <c r="BG255">
        <v>280</v>
      </c>
      <c r="BH255">
        <v>190</v>
      </c>
      <c r="BI255">
        <v>95</v>
      </c>
      <c r="BJ255">
        <v>4.8600000000000003</v>
      </c>
      <c r="BK255">
        <v>5.0540000000000003E-3</v>
      </c>
      <c r="BL255" t="str">
        <f>IF(ABS(AN255*AO255*AP255/1000000000/AR255-1)&lt;0.1,"OK","NO")</f>
        <v>OK</v>
      </c>
      <c r="BN255" s="183"/>
    </row>
    <row r="256" spans="1:66" ht="25.5" x14ac:dyDescent="0.25">
      <c r="A256" s="148"/>
      <c r="B256" s="94">
        <v>252</v>
      </c>
      <c r="C256" s="43">
        <v>1135754</v>
      </c>
      <c r="D256" s="24">
        <v>1033438</v>
      </c>
      <c r="E256" s="26" t="s">
        <v>6419</v>
      </c>
      <c r="F256" s="151" t="s">
        <v>655</v>
      </c>
      <c r="G256" s="102" t="s">
        <v>2182</v>
      </c>
      <c r="H256" s="46" t="str">
        <f>IFERROR(IFERROR(IF(SEARCH("Usystems",$E256)&gt;0,"Usystems"),IF(SEARCH("RIIFO",$E256)&gt;0,"RIIFO","Uponor")),"Uponor")</f>
        <v>Usystems</v>
      </c>
      <c r="I256" s="25">
        <f>IFERROR(MID($D256,1,7)+0,"")</f>
        <v>1033438</v>
      </c>
      <c r="J256" s="25" t="str">
        <f>IFERROR(MID($D256,10,7)+0,"")</f>
        <v/>
      </c>
      <c r="K256" s="25" t="str">
        <f>IFERROR(MID($D256,19,7)+0,"")</f>
        <v/>
      </c>
      <c r="L256" s="25" t="str">
        <f>IFERROR(MID($D256,28,7)+0,"")</f>
        <v/>
      </c>
      <c r="M256" s="25" t="str">
        <f>IF(IFERROR(MID($Q256,1,7)+0,"")&lt;1130000,IF(INDEX(C:C,MATCH(LEFT(Q256,7)+0,I:I,0))&lt;1130000,"",INDEX(C:C,MATCH(LEFT(Q256,7)+0,I:I,0))),IFERROR(MID($Q256,1,7)+0,""))</f>
        <v/>
      </c>
      <c r="N256" s="25" t="str">
        <f>IF(IFERROR(MID($Q256,10,7)+0,"")&lt;1130000,"",IFERROR(MID($Q256,10,7)+0,""))</f>
        <v/>
      </c>
      <c r="O256" s="25" t="str">
        <f>IF(IFERROR(MID($Q256,19,7)+0,"")&lt;1130000,"",IFERROR(MID($Q256,19,7)+0,""))</f>
        <v/>
      </c>
      <c r="P256" s="25" t="str">
        <f>IF(M256="","",IF(N256="",M256,M256&amp;", "&amp;N256))</f>
        <v/>
      </c>
      <c r="Q256" s="150"/>
      <c r="R256" s="43">
        <v>1136009</v>
      </c>
      <c r="S256" s="35" t="s">
        <v>4178</v>
      </c>
      <c r="T256" s="25" t="s">
        <v>36</v>
      </c>
      <c r="U256" s="185">
        <v>356</v>
      </c>
      <c r="V256" s="188">
        <v>381</v>
      </c>
      <c r="W256" s="189">
        <v>438</v>
      </c>
      <c r="X256" s="31">
        <v>482</v>
      </c>
      <c r="Y256" s="90">
        <f>IFERROR(ROUND(X256/W256-1,2),"")</f>
        <v>0.1</v>
      </c>
      <c r="Z256" s="31">
        <f>IF(OR(S256="VLD MLC components",S256="VLD MLC pipes",S256="VLD PEX components",S256="VLD PEX pipes",S256="VLD PHC components",S256="VLD PHC pipes",S256="Controls VLD"),"По запросу",X256)</f>
        <v>482</v>
      </c>
      <c r="AA256" s="63">
        <f>ROUND(X256/1.2,3)</f>
        <v>401.66699999999997</v>
      </c>
      <c r="AB256" s="23">
        <v>365</v>
      </c>
      <c r="AC256" s="190">
        <f>IFERROR(ROUND(AA256/AB256-1,2),"")</f>
        <v>0.1</v>
      </c>
      <c r="AD256" s="25">
        <v>7.4999999999999997E-2</v>
      </c>
      <c r="AE256" s="25">
        <v>1.0418803418803418E-4</v>
      </c>
      <c r="AF256" s="25">
        <v>390</v>
      </c>
      <c r="AG256" s="25">
        <v>708</v>
      </c>
      <c r="AH256" s="25">
        <v>2537</v>
      </c>
      <c r="AI256" s="25">
        <v>4684</v>
      </c>
      <c r="AJ256" s="25" t="s">
        <v>20</v>
      </c>
      <c r="AK256" s="22" t="s">
        <v>20</v>
      </c>
      <c r="AL256" s="94" t="s">
        <v>20</v>
      </c>
      <c r="AM256" s="25">
        <v>65</v>
      </c>
      <c r="AN256" s="25">
        <v>280</v>
      </c>
      <c r="AO256" s="25">
        <v>190</v>
      </c>
      <c r="AP256" s="25">
        <v>95</v>
      </c>
      <c r="AQ256" s="25">
        <v>4.875</v>
      </c>
      <c r="AR256" s="25">
        <v>5.0540000000000003E-3</v>
      </c>
      <c r="AS256" s="157">
        <v>8712</v>
      </c>
      <c r="AT256" s="93">
        <v>44713</v>
      </c>
      <c r="AU256" s="92" t="s">
        <v>3611</v>
      </c>
      <c r="AV256" s="91" t="s">
        <v>152</v>
      </c>
      <c r="AW256" s="92" t="s">
        <v>152</v>
      </c>
      <c r="AX256" s="92" t="s">
        <v>152</v>
      </c>
      <c r="AY256" s="91" t="s">
        <v>152</v>
      </c>
      <c r="AZ256" s="92" t="s">
        <v>21</v>
      </c>
      <c r="BA256" s="25" t="s">
        <v>6370</v>
      </c>
      <c r="BB256" t="s">
        <v>25</v>
      </c>
      <c r="BC256">
        <v>482</v>
      </c>
      <c r="BD256" t="str">
        <f>IF(Z256=BC256,"OK")</f>
        <v>OK</v>
      </c>
      <c r="BE256">
        <v>7.4999999999999997E-2</v>
      </c>
      <c r="BF256">
        <v>7.7999999999999999E-5</v>
      </c>
      <c r="BG256">
        <v>280</v>
      </c>
      <c r="BH256">
        <v>190</v>
      </c>
      <c r="BI256">
        <v>95</v>
      </c>
      <c r="BJ256">
        <v>4.875</v>
      </c>
      <c r="BK256">
        <v>5.0540000000000003E-3</v>
      </c>
      <c r="BL256" t="str">
        <f>IF(ABS(AN256*AO256*AP256/1000000000/AR256-1)&lt;0.1,"OK","NO")</f>
        <v>OK</v>
      </c>
      <c r="BN256" s="183"/>
    </row>
    <row r="257" spans="1:66" ht="25.5" x14ac:dyDescent="0.25">
      <c r="A257" s="148"/>
      <c r="B257" s="94">
        <v>253</v>
      </c>
      <c r="C257" s="43">
        <v>1135755</v>
      </c>
      <c r="D257" s="24">
        <v>1047862</v>
      </c>
      <c r="E257" s="26" t="s">
        <v>6418</v>
      </c>
      <c r="F257" s="151" t="s">
        <v>655</v>
      </c>
      <c r="G257" s="102" t="s">
        <v>2182</v>
      </c>
      <c r="H257" s="46" t="str">
        <f>IFERROR(IFERROR(IF(SEARCH("Usystems",$E257)&gt;0,"Usystems"),IF(SEARCH("RIIFO",$E257)&gt;0,"RIIFO","Uponor")),"Uponor")</f>
        <v>Usystems</v>
      </c>
      <c r="I257" s="25">
        <f>IFERROR(MID($D257,1,7)+0,"")</f>
        <v>1047862</v>
      </c>
      <c r="J257" s="25" t="str">
        <f>IFERROR(MID($D257,10,7)+0,"")</f>
        <v/>
      </c>
      <c r="K257" s="25" t="str">
        <f>IFERROR(MID($D257,19,7)+0,"")</f>
        <v/>
      </c>
      <c r="L257" s="25" t="str">
        <f>IFERROR(MID($D257,28,7)+0,"")</f>
        <v/>
      </c>
      <c r="M257" s="25" t="str">
        <f>IF(IFERROR(MID($Q257,1,7)+0,"")&lt;1130000,IF(INDEX(C:C,MATCH(LEFT(Q257,7)+0,I:I,0))&lt;1130000,"",INDEX(C:C,MATCH(LEFT(Q257,7)+0,I:I,0))),IFERROR(MID($Q257,1,7)+0,""))</f>
        <v/>
      </c>
      <c r="N257" s="25" t="str">
        <f>IF(IFERROR(MID($Q257,10,7)+0,"")&lt;1130000,"",IFERROR(MID($Q257,10,7)+0,""))</f>
        <v/>
      </c>
      <c r="O257" s="25" t="str">
        <f>IF(IFERROR(MID($Q257,19,7)+0,"")&lt;1130000,"",IFERROR(MID($Q257,19,7)+0,""))</f>
        <v/>
      </c>
      <c r="P257" s="25" t="str">
        <f>IF(M257="","",IF(N257="",M257,M257&amp;", "&amp;N257))</f>
        <v/>
      </c>
      <c r="Q257" s="150"/>
      <c r="R257" s="43">
        <v>1136010</v>
      </c>
      <c r="S257" s="35" t="s">
        <v>4178</v>
      </c>
      <c r="T257" s="25" t="s">
        <v>36</v>
      </c>
      <c r="U257" s="185">
        <v>460</v>
      </c>
      <c r="V257" s="188">
        <v>492</v>
      </c>
      <c r="W257" s="189">
        <v>551</v>
      </c>
      <c r="X257" s="31">
        <v>606</v>
      </c>
      <c r="Y257" s="90">
        <f>IFERROR(ROUND(X257/W257-1,2),"")</f>
        <v>0.1</v>
      </c>
      <c r="Z257" s="31">
        <f>IF(OR(S257="VLD MLC components",S257="VLD MLC pipes",S257="VLD PEX components",S257="VLD PEX pipes",S257="VLD PHC components",S257="VLD PHC pipes",S257="Controls VLD"),"По запросу",X257)</f>
        <v>606</v>
      </c>
      <c r="AA257" s="63">
        <f>ROUND(X257/1.2,3)</f>
        <v>505</v>
      </c>
      <c r="AB257" s="23">
        <v>459.16699999999997</v>
      </c>
      <c r="AC257" s="190">
        <f>IFERROR(ROUND(AA257/AB257-1,2),"")</f>
        <v>0.1</v>
      </c>
      <c r="AD257" s="25">
        <v>0.09</v>
      </c>
      <c r="AE257" s="25">
        <v>1.3544444444444444E-4</v>
      </c>
      <c r="AF257" s="25">
        <v>5710</v>
      </c>
      <c r="AG257" s="25">
        <v>10600</v>
      </c>
      <c r="AH257" s="25">
        <v>6550</v>
      </c>
      <c r="AI257" s="25">
        <v>8700</v>
      </c>
      <c r="AJ257" s="25" t="s">
        <v>20</v>
      </c>
      <c r="AK257" s="22" t="s">
        <v>20</v>
      </c>
      <c r="AL257" s="94" t="s">
        <v>20</v>
      </c>
      <c r="AM257" s="25">
        <v>50</v>
      </c>
      <c r="AN257" s="25">
        <v>280</v>
      </c>
      <c r="AO257" s="25">
        <v>190</v>
      </c>
      <c r="AP257" s="25">
        <v>95</v>
      </c>
      <c r="AQ257" s="25">
        <v>4.5</v>
      </c>
      <c r="AR257" s="25">
        <v>5.0540000000000003E-3</v>
      </c>
      <c r="AS257" s="157">
        <v>7680</v>
      </c>
      <c r="AT257" s="93">
        <v>44713</v>
      </c>
      <c r="AU257" s="92" t="s">
        <v>3611</v>
      </c>
      <c r="AV257" s="91" t="s">
        <v>152</v>
      </c>
      <c r="AW257" s="92" t="s">
        <v>152</v>
      </c>
      <c r="AX257" s="92" t="s">
        <v>152</v>
      </c>
      <c r="AY257" s="91" t="s">
        <v>152</v>
      </c>
      <c r="AZ257" s="92" t="s">
        <v>21</v>
      </c>
      <c r="BA257" s="25" t="s">
        <v>6293</v>
      </c>
      <c r="BB257" t="s">
        <v>25</v>
      </c>
      <c r="BC257">
        <v>606</v>
      </c>
      <c r="BD257" t="str">
        <f>IF(Z257=BC257,"OK")</f>
        <v>OK</v>
      </c>
      <c r="BE257">
        <v>0.09</v>
      </c>
      <c r="BF257">
        <v>1.01E-4</v>
      </c>
      <c r="BG257">
        <v>280</v>
      </c>
      <c r="BH257">
        <v>190</v>
      </c>
      <c r="BI257">
        <v>95</v>
      </c>
      <c r="BJ257">
        <v>4.5</v>
      </c>
      <c r="BK257">
        <v>5.0540000000000003E-3</v>
      </c>
      <c r="BL257" t="str">
        <f>IF(ABS(AN257*AO257*AP257/1000000000/AR257-1)&lt;0.1,"OK","NO")</f>
        <v>OK</v>
      </c>
      <c r="BN257" s="183"/>
    </row>
    <row r="258" spans="1:66" ht="25.5" x14ac:dyDescent="0.25">
      <c r="A258" s="148"/>
      <c r="B258" s="94">
        <v>254</v>
      </c>
      <c r="C258" s="43">
        <v>1135756</v>
      </c>
      <c r="D258" s="24">
        <v>1047863</v>
      </c>
      <c r="E258" s="26" t="s">
        <v>6417</v>
      </c>
      <c r="F258" s="151" t="s">
        <v>655</v>
      </c>
      <c r="G258" s="102" t="s">
        <v>2182</v>
      </c>
      <c r="H258" s="46" t="str">
        <f>IFERROR(IFERROR(IF(SEARCH("Usystems",$E258)&gt;0,"Usystems"),IF(SEARCH("RIIFO",$E258)&gt;0,"RIIFO","Uponor")),"Uponor")</f>
        <v>Usystems</v>
      </c>
      <c r="I258" s="25">
        <f>IFERROR(MID($D258,1,7)+0,"")</f>
        <v>1047863</v>
      </c>
      <c r="J258" s="25" t="str">
        <f>IFERROR(MID($D258,10,7)+0,"")</f>
        <v/>
      </c>
      <c r="K258" s="25" t="str">
        <f>IFERROR(MID($D258,19,7)+0,"")</f>
        <v/>
      </c>
      <c r="L258" s="25" t="str">
        <f>IFERROR(MID($D258,28,7)+0,"")</f>
        <v/>
      </c>
      <c r="M258" s="25" t="str">
        <f>IF(IFERROR(MID($Q258,1,7)+0,"")&lt;1130000,IF(INDEX(C:C,MATCH(LEFT(Q258,7)+0,I:I,0))&lt;1130000,"",INDEX(C:C,MATCH(LEFT(Q258,7)+0,I:I,0))),IFERROR(MID($Q258,1,7)+0,""))</f>
        <v/>
      </c>
      <c r="N258" s="25" t="str">
        <f>IF(IFERROR(MID($Q258,10,7)+0,"")&lt;1130000,"",IFERROR(MID($Q258,10,7)+0,""))</f>
        <v/>
      </c>
      <c r="O258" s="25" t="str">
        <f>IF(IFERROR(MID($Q258,19,7)+0,"")&lt;1130000,"",IFERROR(MID($Q258,19,7)+0,""))</f>
        <v/>
      </c>
      <c r="P258" s="25" t="str">
        <f>IF(M258="","",IF(N258="",M258,M258&amp;", "&amp;N258))</f>
        <v/>
      </c>
      <c r="Q258" s="150"/>
      <c r="R258" s="43">
        <v>1136011</v>
      </c>
      <c r="S258" s="35" t="s">
        <v>4178</v>
      </c>
      <c r="T258" s="25" t="s">
        <v>36</v>
      </c>
      <c r="U258" s="185">
        <v>620</v>
      </c>
      <c r="V258" s="188">
        <v>663</v>
      </c>
      <c r="W258" s="189">
        <v>743</v>
      </c>
      <c r="X258" s="31">
        <v>817</v>
      </c>
      <c r="Y258" s="90">
        <f>IFERROR(ROUND(X258/W258-1,2),"")</f>
        <v>0.1</v>
      </c>
      <c r="Z258" s="31">
        <f>IF(OR(S258="VLD MLC components",S258="VLD MLC pipes",S258="VLD PEX components",S258="VLD PEX pipes",S258="VLD PHC components",S258="VLD PHC pipes",S258="Controls VLD"),"По запросу",X258)</f>
        <v>817</v>
      </c>
      <c r="AA258" s="63">
        <f>ROUND(X258/1.2,3)</f>
        <v>680.83299999999997</v>
      </c>
      <c r="AB258" s="23">
        <v>619.16700000000003</v>
      </c>
      <c r="AC258" s="190">
        <f>IFERROR(ROUND(AA258/AB258-1,2),"")</f>
        <v>0.1</v>
      </c>
      <c r="AD258" s="25">
        <v>0.13600000000000001</v>
      </c>
      <c r="AE258" s="25">
        <v>1.9349206349206349E-4</v>
      </c>
      <c r="AF258" s="25">
        <v>440</v>
      </c>
      <c r="AG258" s="25">
        <v>75</v>
      </c>
      <c r="AH258" s="25">
        <v>2930</v>
      </c>
      <c r="AI258" s="25">
        <v>6195</v>
      </c>
      <c r="AJ258" s="25" t="s">
        <v>20</v>
      </c>
      <c r="AK258" s="22" t="s">
        <v>20</v>
      </c>
      <c r="AL258" s="94" t="s">
        <v>20</v>
      </c>
      <c r="AM258" s="25">
        <v>35</v>
      </c>
      <c r="AN258" s="25">
        <v>280</v>
      </c>
      <c r="AO258" s="25">
        <v>190</v>
      </c>
      <c r="AP258" s="25">
        <v>95</v>
      </c>
      <c r="AQ258" s="25">
        <v>4.76</v>
      </c>
      <c r="AR258" s="25">
        <v>5.0540000000000003E-3</v>
      </c>
      <c r="AS258" s="157">
        <v>3445</v>
      </c>
      <c r="AT258" s="93">
        <v>44713</v>
      </c>
      <c r="AU258" s="92" t="s">
        <v>3611</v>
      </c>
      <c r="AV258" s="91" t="s">
        <v>152</v>
      </c>
      <c r="AW258" s="92" t="s">
        <v>152</v>
      </c>
      <c r="AX258" s="92" t="s">
        <v>152</v>
      </c>
      <c r="AY258" s="91" t="s">
        <v>152</v>
      </c>
      <c r="AZ258" s="92" t="s">
        <v>21</v>
      </c>
      <c r="BA258" s="25" t="s">
        <v>6367</v>
      </c>
      <c r="BB258" t="s">
        <v>25</v>
      </c>
      <c r="BC258">
        <v>817</v>
      </c>
      <c r="BD258" t="str">
        <f>IF(Z258=BC258,"OK")</f>
        <v>OK</v>
      </c>
      <c r="BE258">
        <v>0.13600000000000001</v>
      </c>
      <c r="BF258">
        <v>1.44E-4</v>
      </c>
      <c r="BG258">
        <v>280</v>
      </c>
      <c r="BH258">
        <v>190</v>
      </c>
      <c r="BI258">
        <v>95</v>
      </c>
      <c r="BJ258">
        <v>4.76</v>
      </c>
      <c r="BK258">
        <v>5.0540000000000003E-3</v>
      </c>
      <c r="BL258" t="str">
        <f>IF(ABS(AN258*AO258*AP258/1000000000/AR258-1)&lt;0.1,"OK","NO")</f>
        <v>OK</v>
      </c>
      <c r="BN258" s="183"/>
    </row>
    <row r="259" spans="1:66" ht="25.5" x14ac:dyDescent="0.25">
      <c r="A259" s="148"/>
      <c r="B259" s="94">
        <v>255</v>
      </c>
      <c r="C259" s="43">
        <v>1135757</v>
      </c>
      <c r="D259" s="24">
        <v>1047191</v>
      </c>
      <c r="E259" s="26" t="s">
        <v>6416</v>
      </c>
      <c r="F259" s="151" t="s">
        <v>655</v>
      </c>
      <c r="G259" s="102" t="s">
        <v>2182</v>
      </c>
      <c r="H259" s="46" t="str">
        <f>IFERROR(IFERROR(IF(SEARCH("Usystems",$E259)&gt;0,"Usystems"),IF(SEARCH("RIIFO",$E259)&gt;0,"RIIFO","Uponor")),"Uponor")</f>
        <v>Usystems</v>
      </c>
      <c r="I259" s="25">
        <f>IFERROR(MID($D259,1,7)+0,"")</f>
        <v>1047191</v>
      </c>
      <c r="J259" s="25" t="str">
        <f>IFERROR(MID($D259,10,7)+0,"")</f>
        <v/>
      </c>
      <c r="K259" s="25" t="str">
        <f>IFERROR(MID($D259,19,7)+0,"")</f>
        <v/>
      </c>
      <c r="L259" s="25" t="str">
        <f>IFERROR(MID($D259,28,7)+0,"")</f>
        <v/>
      </c>
      <c r="M259" s="25" t="str">
        <f>IF(IFERROR(MID($Q259,1,7)+0,"")&lt;1130000,IF(INDEX(C:C,MATCH(LEFT(Q259,7)+0,I:I,0))&lt;1130000,"",INDEX(C:C,MATCH(LEFT(Q259,7)+0,I:I,0))),IFERROR(MID($Q259,1,7)+0,""))</f>
        <v/>
      </c>
      <c r="N259" s="25" t="str">
        <f>IF(IFERROR(MID($Q259,10,7)+0,"")&lt;1130000,"",IFERROR(MID($Q259,10,7)+0,""))</f>
        <v/>
      </c>
      <c r="O259" s="25" t="str">
        <f>IF(IFERROR(MID($Q259,19,7)+0,"")&lt;1130000,"",IFERROR(MID($Q259,19,7)+0,""))</f>
        <v/>
      </c>
      <c r="P259" s="25" t="str">
        <f>IF(M259="","",IF(N259="",M259,M259&amp;", "&amp;N259))</f>
        <v/>
      </c>
      <c r="Q259" s="150"/>
      <c r="R259" s="43">
        <v>1136012</v>
      </c>
      <c r="S259" s="35" t="s">
        <v>4178</v>
      </c>
      <c r="T259" s="25" t="s">
        <v>36</v>
      </c>
      <c r="U259" s="185">
        <v>820</v>
      </c>
      <c r="V259" s="188">
        <v>877</v>
      </c>
      <c r="W259" s="189">
        <v>982</v>
      </c>
      <c r="X259" s="31">
        <v>1080</v>
      </c>
      <c r="Y259" s="90">
        <f>IFERROR(ROUND(X259/W259-1,2),"")</f>
        <v>0.1</v>
      </c>
      <c r="Z259" s="31">
        <f>IF(OR(S259="VLD MLC components",S259="VLD MLC pipes",S259="VLD PEX components",S259="VLD PEX pipes",S259="VLD PHC components",S259="VLD PHC pipes",S259="Controls VLD"),"По запросу",X259)</f>
        <v>1080</v>
      </c>
      <c r="AA259" s="63">
        <f>ROUND(X259/1.2,3)</f>
        <v>900</v>
      </c>
      <c r="AB259" s="23">
        <v>818.33299999999997</v>
      </c>
      <c r="AC259" s="190">
        <f>IFERROR(ROUND(AA259/AB259-1,2),"")</f>
        <v>0.1</v>
      </c>
      <c r="AD259" s="25">
        <v>0.153</v>
      </c>
      <c r="AE259" s="25">
        <v>3.3861111111111109E-4</v>
      </c>
      <c r="AF259" s="25">
        <v>2955</v>
      </c>
      <c r="AG259" s="25">
        <v>2000</v>
      </c>
      <c r="AH259" s="25">
        <v>2547</v>
      </c>
      <c r="AI259" s="25">
        <v>1337</v>
      </c>
      <c r="AJ259" s="25" t="s">
        <v>20</v>
      </c>
      <c r="AK259" s="22" t="s">
        <v>20</v>
      </c>
      <c r="AL259" s="94" t="s">
        <v>20</v>
      </c>
      <c r="AM259" s="25">
        <v>20</v>
      </c>
      <c r="AN259" s="25">
        <v>280</v>
      </c>
      <c r="AO259" s="25">
        <v>190</v>
      </c>
      <c r="AP259" s="25">
        <v>95</v>
      </c>
      <c r="AQ259" s="25">
        <v>3.06</v>
      </c>
      <c r="AR259" s="25">
        <v>5.0540000000000003E-3</v>
      </c>
      <c r="AS259" s="157">
        <v>1668</v>
      </c>
      <c r="AT259" s="93">
        <v>44713</v>
      </c>
      <c r="AU259" s="92" t="s">
        <v>3611</v>
      </c>
      <c r="AV259" s="91" t="s">
        <v>152</v>
      </c>
      <c r="AW259" s="92" t="s">
        <v>152</v>
      </c>
      <c r="AX259" s="92" t="s">
        <v>152</v>
      </c>
      <c r="AY259" s="91" t="s">
        <v>152</v>
      </c>
      <c r="AZ259" s="92" t="s">
        <v>21</v>
      </c>
      <c r="BA259" s="25" t="s">
        <v>6365</v>
      </c>
      <c r="BB259" t="s">
        <v>25</v>
      </c>
      <c r="BC259">
        <v>1080</v>
      </c>
      <c r="BD259" t="str">
        <f>IF(Z259=BC259,"OK")</f>
        <v>OK</v>
      </c>
      <c r="BE259">
        <v>0.153</v>
      </c>
      <c r="BF259">
        <v>2.5300000000000002E-4</v>
      </c>
      <c r="BG259">
        <v>280</v>
      </c>
      <c r="BH259">
        <v>190</v>
      </c>
      <c r="BI259">
        <v>95</v>
      </c>
      <c r="BJ259">
        <v>3.06</v>
      </c>
      <c r="BK259">
        <v>5.0540000000000003E-3</v>
      </c>
      <c r="BL259" t="str">
        <f>IF(ABS(AN259*AO259*AP259/1000000000/AR259-1)&lt;0.1,"OK","NO")</f>
        <v>OK</v>
      </c>
      <c r="BN259" s="183"/>
    </row>
    <row r="260" spans="1:66" ht="25.5" x14ac:dyDescent="0.25">
      <c r="A260" s="148"/>
      <c r="B260" s="94">
        <v>256</v>
      </c>
      <c r="C260" s="43">
        <v>1135758</v>
      </c>
      <c r="D260" s="24">
        <v>1023009</v>
      </c>
      <c r="E260" s="26" t="s">
        <v>6415</v>
      </c>
      <c r="F260" s="151" t="s">
        <v>655</v>
      </c>
      <c r="G260" s="102" t="s">
        <v>2182</v>
      </c>
      <c r="H260" s="46" t="str">
        <f>IFERROR(IFERROR(IF(SEARCH("Usystems",$E260)&gt;0,"Usystems"),IF(SEARCH("RIIFO",$E260)&gt;0,"RIIFO","Uponor")),"Uponor")</f>
        <v>Usystems</v>
      </c>
      <c r="I260" s="25">
        <f>IFERROR(MID($D260,1,7)+0,"")</f>
        <v>1023009</v>
      </c>
      <c r="J260" s="25" t="str">
        <f>IFERROR(MID($D260,10,7)+0,"")</f>
        <v/>
      </c>
      <c r="K260" s="25" t="str">
        <f>IFERROR(MID($D260,19,7)+0,"")</f>
        <v/>
      </c>
      <c r="L260" s="25" t="str">
        <f>IFERROR(MID($D260,28,7)+0,"")</f>
        <v/>
      </c>
      <c r="M260" s="25" t="str">
        <f>IF(IFERROR(MID($Q260,1,7)+0,"")&lt;1130000,IF(INDEX(C:C,MATCH(LEFT(Q260,7)+0,I:I,0))&lt;1130000,"",INDEX(C:C,MATCH(LEFT(Q260,7)+0,I:I,0))),IFERROR(MID($Q260,1,7)+0,""))</f>
        <v/>
      </c>
      <c r="N260" s="25" t="str">
        <f>IF(IFERROR(MID($Q260,10,7)+0,"")&lt;1130000,"",IFERROR(MID($Q260,10,7)+0,""))</f>
        <v/>
      </c>
      <c r="O260" s="25" t="str">
        <f>IF(IFERROR(MID($Q260,19,7)+0,"")&lt;1130000,"",IFERROR(MID($Q260,19,7)+0,""))</f>
        <v/>
      </c>
      <c r="P260" s="25" t="str">
        <f>IF(M260="","",IF(N260="",M260,M260&amp;", "&amp;N260))</f>
        <v/>
      </c>
      <c r="Q260" s="150"/>
      <c r="R260" s="43">
        <v>1136013</v>
      </c>
      <c r="S260" s="35" t="s">
        <v>4178</v>
      </c>
      <c r="T260" s="25" t="s">
        <v>36</v>
      </c>
      <c r="U260" s="185">
        <v>229</v>
      </c>
      <c r="V260" s="188">
        <v>245</v>
      </c>
      <c r="W260" s="189">
        <v>274</v>
      </c>
      <c r="X260" s="31">
        <v>301</v>
      </c>
      <c r="Y260" s="90">
        <f>IFERROR(ROUND(X260/W260-1,2),"")</f>
        <v>0.1</v>
      </c>
      <c r="Z260" s="31">
        <f>IF(OR(S260="VLD MLC components",S260="VLD MLC pipes",S260="VLD PEX components",S260="VLD PEX pipes",S260="VLD PHC components",S260="VLD PHC pipes",S260="Controls VLD"),"По запросу",X260)</f>
        <v>301</v>
      </c>
      <c r="AA260" s="63">
        <f>ROUND(X260/1.2,3)</f>
        <v>250.833</v>
      </c>
      <c r="AB260" s="23">
        <v>228.333</v>
      </c>
      <c r="AC260" s="190">
        <f>IFERROR(ROUND(AA260/AB260-1,2),"")</f>
        <v>0.1</v>
      </c>
      <c r="AD260" s="25">
        <v>4.5999999999999999E-2</v>
      </c>
      <c r="AE260" s="25">
        <v>8.4652777777777772E-5</v>
      </c>
      <c r="AF260" s="25">
        <v>6888</v>
      </c>
      <c r="AG260" s="25">
        <v>7328</v>
      </c>
      <c r="AH260" s="25">
        <v>14928</v>
      </c>
      <c r="AI260" s="25">
        <v>20828</v>
      </c>
      <c r="AJ260" s="25" t="s">
        <v>20</v>
      </c>
      <c r="AK260" s="22" t="s">
        <v>20</v>
      </c>
      <c r="AL260" s="94" t="s">
        <v>20</v>
      </c>
      <c r="AM260" s="25">
        <v>80</v>
      </c>
      <c r="AN260" s="25">
        <v>280</v>
      </c>
      <c r="AO260" s="25">
        <v>190</v>
      </c>
      <c r="AP260" s="25">
        <v>95</v>
      </c>
      <c r="AQ260" s="25">
        <v>3.68</v>
      </c>
      <c r="AR260" s="25">
        <v>5.0540000000000003E-3</v>
      </c>
      <c r="AS260" s="157">
        <v>13120</v>
      </c>
      <c r="AT260" s="93">
        <v>44713</v>
      </c>
      <c r="AU260" s="92" t="s">
        <v>3611</v>
      </c>
      <c r="AV260" s="91" t="s">
        <v>152</v>
      </c>
      <c r="AW260" s="92" t="s">
        <v>152</v>
      </c>
      <c r="AX260" s="92" t="s">
        <v>152</v>
      </c>
      <c r="AY260" s="91" t="s">
        <v>152</v>
      </c>
      <c r="AZ260" s="92" t="s">
        <v>21</v>
      </c>
      <c r="BA260" s="25" t="s">
        <v>6361</v>
      </c>
      <c r="BB260" t="s">
        <v>25</v>
      </c>
      <c r="BC260">
        <v>301</v>
      </c>
      <c r="BD260" t="str">
        <f>IF(Z260=BC260,"OK")</f>
        <v>OK</v>
      </c>
      <c r="BE260">
        <v>4.5999999999999999E-2</v>
      </c>
      <c r="BF260">
        <v>6.3E-5</v>
      </c>
      <c r="BG260">
        <v>280</v>
      </c>
      <c r="BH260">
        <v>190</v>
      </c>
      <c r="BI260">
        <v>95</v>
      </c>
      <c r="BJ260">
        <v>3.68</v>
      </c>
      <c r="BK260">
        <v>5.0540000000000003E-3</v>
      </c>
      <c r="BL260" t="str">
        <f>IF(ABS(AN260*AO260*AP260/1000000000/AR260-1)&lt;0.1,"OK","NO")</f>
        <v>OK</v>
      </c>
      <c r="BN260" s="183"/>
    </row>
    <row r="261" spans="1:66" ht="25.5" x14ac:dyDescent="0.25">
      <c r="A261" s="148"/>
      <c r="B261" s="94">
        <v>257</v>
      </c>
      <c r="C261" s="43">
        <v>1135759</v>
      </c>
      <c r="D261" s="24">
        <v>1023010</v>
      </c>
      <c r="E261" s="26" t="s">
        <v>6414</v>
      </c>
      <c r="F261" s="151" t="s">
        <v>655</v>
      </c>
      <c r="G261" s="102" t="s">
        <v>2182</v>
      </c>
      <c r="H261" s="46" t="str">
        <f>IFERROR(IFERROR(IF(SEARCH("Usystems",$E261)&gt;0,"Usystems"),IF(SEARCH("RIIFO",$E261)&gt;0,"RIIFO","Uponor")),"Uponor")</f>
        <v>Usystems</v>
      </c>
      <c r="I261" s="25">
        <f>IFERROR(MID($D261,1,7)+0,"")</f>
        <v>1023010</v>
      </c>
      <c r="J261" s="25" t="str">
        <f>IFERROR(MID($D261,10,7)+0,"")</f>
        <v/>
      </c>
      <c r="K261" s="25" t="str">
        <f>IFERROR(MID($D261,19,7)+0,"")</f>
        <v/>
      </c>
      <c r="L261" s="25" t="str">
        <f>IFERROR(MID($D261,28,7)+0,"")</f>
        <v/>
      </c>
      <c r="M261" s="25" t="str">
        <f>IF(IFERROR(MID($Q261,1,7)+0,"")&lt;1130000,IF(INDEX(C:C,MATCH(LEFT(Q261,7)+0,I:I,0))&lt;1130000,"",INDEX(C:C,MATCH(LEFT(Q261,7)+0,I:I,0))),IFERROR(MID($Q261,1,7)+0,""))</f>
        <v/>
      </c>
      <c r="N261" s="25" t="str">
        <f>IF(IFERROR(MID($Q261,10,7)+0,"")&lt;1130000,"",IFERROR(MID($Q261,10,7)+0,""))</f>
        <v/>
      </c>
      <c r="O261" s="25" t="str">
        <f>IF(IFERROR(MID($Q261,19,7)+0,"")&lt;1130000,"",IFERROR(MID($Q261,19,7)+0,""))</f>
        <v/>
      </c>
      <c r="P261" s="25" t="str">
        <f>IF(M261="","",IF(N261="",M261,M261&amp;", "&amp;N261))</f>
        <v/>
      </c>
      <c r="Q261" s="150"/>
      <c r="R261" s="43">
        <v>1136015</v>
      </c>
      <c r="S261" s="35" t="s">
        <v>4178</v>
      </c>
      <c r="T261" s="25" t="s">
        <v>36</v>
      </c>
      <c r="U261" s="185">
        <v>287</v>
      </c>
      <c r="V261" s="188">
        <v>307</v>
      </c>
      <c r="W261" s="189">
        <v>353</v>
      </c>
      <c r="X261" s="31">
        <v>388</v>
      </c>
      <c r="Y261" s="90">
        <f>IFERROR(ROUND(X261/W261-1,2),"")</f>
        <v>0.1</v>
      </c>
      <c r="Z261" s="31">
        <f>IF(OR(S261="VLD MLC components",S261="VLD MLC pipes",S261="VLD PEX components",S261="VLD PEX pipes",S261="VLD PHC components",S261="VLD PHC pipes",S261="Controls VLD"),"По запросу",X261)</f>
        <v>388</v>
      </c>
      <c r="AA261" s="63">
        <f>ROUND(X261/1.2,3)</f>
        <v>323.33300000000003</v>
      </c>
      <c r="AB261" s="23">
        <v>294.16699999999997</v>
      </c>
      <c r="AC261" s="190">
        <f>IFERROR(ROUND(AA261/AB261-1,2),"")</f>
        <v>0.1</v>
      </c>
      <c r="AD261" s="25">
        <v>5.6000000000000001E-2</v>
      </c>
      <c r="AE261" s="25">
        <v>8.4652777777777772E-5</v>
      </c>
      <c r="AF261" s="25">
        <v>2560</v>
      </c>
      <c r="AG261" s="25">
        <v>2418</v>
      </c>
      <c r="AH261" s="25">
        <v>7468</v>
      </c>
      <c r="AI261" s="25">
        <v>7438</v>
      </c>
      <c r="AJ261" s="25" t="s">
        <v>20</v>
      </c>
      <c r="AK261" s="22" t="s">
        <v>20</v>
      </c>
      <c r="AL261" s="94" t="s">
        <v>20</v>
      </c>
      <c r="AM261" s="25">
        <v>80</v>
      </c>
      <c r="AN261" s="25">
        <v>280</v>
      </c>
      <c r="AO261" s="25">
        <v>190</v>
      </c>
      <c r="AP261" s="25">
        <v>95</v>
      </c>
      <c r="AQ261" s="25">
        <v>4.4800000000000004</v>
      </c>
      <c r="AR261" s="25">
        <v>5.0540000000000003E-3</v>
      </c>
      <c r="AS261" s="157">
        <v>4205</v>
      </c>
      <c r="AT261" s="93">
        <v>44713</v>
      </c>
      <c r="AU261" s="92" t="s">
        <v>3611</v>
      </c>
      <c r="AV261" s="91" t="s">
        <v>152</v>
      </c>
      <c r="AW261" s="92" t="s">
        <v>152</v>
      </c>
      <c r="AX261" s="92" t="s">
        <v>152</v>
      </c>
      <c r="AY261" s="91" t="s">
        <v>152</v>
      </c>
      <c r="AZ261" s="92" t="s">
        <v>21</v>
      </c>
      <c r="BA261" s="25" t="s">
        <v>4681</v>
      </c>
      <c r="BB261" t="s">
        <v>25</v>
      </c>
      <c r="BC261">
        <v>388</v>
      </c>
      <c r="BD261" t="str">
        <f>IF(Z261=BC261,"OK")</f>
        <v>OK</v>
      </c>
      <c r="BE261">
        <v>5.6000000000000001E-2</v>
      </c>
      <c r="BF261">
        <v>5.5999999999999999E-5</v>
      </c>
      <c r="BG261">
        <v>280</v>
      </c>
      <c r="BH261">
        <v>190</v>
      </c>
      <c r="BI261">
        <v>95</v>
      </c>
      <c r="BJ261">
        <v>5.04</v>
      </c>
      <c r="BK261">
        <v>5.0540000000000003E-3</v>
      </c>
      <c r="BL261" t="str">
        <f>IF(ABS(AN261*AO261*AP261/1000000000/AR261-1)&lt;0.1,"OK","NO")</f>
        <v>OK</v>
      </c>
      <c r="BN261" s="183"/>
    </row>
    <row r="262" spans="1:66" ht="25.5" x14ac:dyDescent="0.25">
      <c r="A262" s="148"/>
      <c r="B262" s="94">
        <v>258</v>
      </c>
      <c r="C262" s="43">
        <v>1135760</v>
      </c>
      <c r="D262" s="24">
        <v>1023011</v>
      </c>
      <c r="E262" s="26" t="s">
        <v>6413</v>
      </c>
      <c r="F262" s="151" t="s">
        <v>655</v>
      </c>
      <c r="G262" s="102" t="s">
        <v>2182</v>
      </c>
      <c r="H262" s="46" t="str">
        <f>IFERROR(IFERROR(IF(SEARCH("Usystems",$E262)&gt;0,"Usystems"),IF(SEARCH("RIIFO",$E262)&gt;0,"RIIFO","Uponor")),"Uponor")</f>
        <v>Usystems</v>
      </c>
      <c r="I262" s="25">
        <f>IFERROR(MID($D262,1,7)+0,"")</f>
        <v>1023011</v>
      </c>
      <c r="J262" s="25" t="str">
        <f>IFERROR(MID($D262,10,7)+0,"")</f>
        <v/>
      </c>
      <c r="K262" s="25" t="str">
        <f>IFERROR(MID($D262,19,7)+0,"")</f>
        <v/>
      </c>
      <c r="L262" s="25" t="str">
        <f>IFERROR(MID($D262,28,7)+0,"")</f>
        <v/>
      </c>
      <c r="M262" s="25" t="str">
        <f>IF(IFERROR(MID($Q262,1,7)+0,"")&lt;1130000,IF(INDEX(C:C,MATCH(LEFT(Q262,7)+0,I:I,0))&lt;1130000,"",INDEX(C:C,MATCH(LEFT(Q262,7)+0,I:I,0))),IFERROR(MID($Q262,1,7)+0,""))</f>
        <v/>
      </c>
      <c r="N262" s="25" t="str">
        <f>IF(IFERROR(MID($Q262,10,7)+0,"")&lt;1130000,"",IFERROR(MID($Q262,10,7)+0,""))</f>
        <v/>
      </c>
      <c r="O262" s="25" t="str">
        <f>IF(IFERROR(MID($Q262,19,7)+0,"")&lt;1130000,"",IFERROR(MID($Q262,19,7)+0,""))</f>
        <v/>
      </c>
      <c r="P262" s="25" t="str">
        <f>IF(M262="","",IF(N262="",M262,M262&amp;", "&amp;N262))</f>
        <v/>
      </c>
      <c r="Q262" s="150"/>
      <c r="R262" s="43">
        <v>1136016</v>
      </c>
      <c r="S262" s="35" t="s">
        <v>4178</v>
      </c>
      <c r="T262" s="25" t="s">
        <v>36</v>
      </c>
      <c r="U262" s="185">
        <v>390</v>
      </c>
      <c r="V262" s="188">
        <v>417</v>
      </c>
      <c r="W262" s="189">
        <v>467</v>
      </c>
      <c r="X262" s="31">
        <v>514</v>
      </c>
      <c r="Y262" s="90">
        <f>IFERROR(ROUND(X262/W262-1,2),"")</f>
        <v>0.1</v>
      </c>
      <c r="Z262" s="31">
        <f>IF(OR(S262="VLD MLC components",S262="VLD MLC pipes",S262="VLD PEX components",S262="VLD PEX pipes",S262="VLD PHC components",S262="VLD PHC pipes",S262="Controls VLD"),"По запросу",X262)</f>
        <v>514</v>
      </c>
      <c r="AA262" s="63">
        <f>ROUND(X262/1.2,3)</f>
        <v>428.33300000000003</v>
      </c>
      <c r="AB262" s="23">
        <v>389.16699999999997</v>
      </c>
      <c r="AC262" s="190">
        <f>IFERROR(ROUND(AA262/AB262-1,2),"")</f>
        <v>0.1</v>
      </c>
      <c r="AD262" s="25">
        <v>7.5999999999999998E-2</v>
      </c>
      <c r="AE262" s="25">
        <v>1.3544444444444444E-4</v>
      </c>
      <c r="AF262" s="25">
        <v>1200</v>
      </c>
      <c r="AG262" s="25">
        <v>68</v>
      </c>
      <c r="AH262" s="25">
        <v>2870</v>
      </c>
      <c r="AI262" s="25">
        <v>3620</v>
      </c>
      <c r="AJ262" s="25" t="s">
        <v>20</v>
      </c>
      <c r="AK262" s="22" t="s">
        <v>20</v>
      </c>
      <c r="AL262" s="94" t="s">
        <v>20</v>
      </c>
      <c r="AM262" s="25">
        <v>50</v>
      </c>
      <c r="AN262" s="25">
        <v>280</v>
      </c>
      <c r="AO262" s="25">
        <v>190</v>
      </c>
      <c r="AP262" s="25">
        <v>95</v>
      </c>
      <c r="AQ262" s="25">
        <v>3.8</v>
      </c>
      <c r="AR262" s="25">
        <v>5.0540000000000003E-3</v>
      </c>
      <c r="AS262" s="157">
        <v>1860</v>
      </c>
      <c r="AT262" s="93">
        <v>44713</v>
      </c>
      <c r="AU262" s="92" t="s">
        <v>3611</v>
      </c>
      <c r="AV262" s="91" t="s">
        <v>152</v>
      </c>
      <c r="AW262" s="92" t="s">
        <v>152</v>
      </c>
      <c r="AX262" s="92" t="s">
        <v>152</v>
      </c>
      <c r="AY262" s="91" t="s">
        <v>152</v>
      </c>
      <c r="AZ262" s="92" t="s">
        <v>21</v>
      </c>
      <c r="BA262" s="25" t="s">
        <v>6356</v>
      </c>
      <c r="BB262" t="s">
        <v>25</v>
      </c>
      <c r="BC262">
        <v>514</v>
      </c>
      <c r="BD262" t="str">
        <f>IF(Z262=BC262,"OK")</f>
        <v>OK</v>
      </c>
      <c r="BE262">
        <v>7.5999999999999998E-2</v>
      </c>
      <c r="BF262">
        <v>1.01E-4</v>
      </c>
      <c r="BG262">
        <v>280</v>
      </c>
      <c r="BH262">
        <v>190</v>
      </c>
      <c r="BI262">
        <v>95</v>
      </c>
      <c r="BJ262">
        <v>3.8</v>
      </c>
      <c r="BK262">
        <v>5.0540000000000003E-3</v>
      </c>
      <c r="BL262" t="str">
        <f>IF(ABS(AN262*AO262*AP262/1000000000/AR262-1)&lt;0.1,"OK","NO")</f>
        <v>OK</v>
      </c>
      <c r="BN262" s="183"/>
    </row>
    <row r="263" spans="1:66" ht="25.5" x14ac:dyDescent="0.25">
      <c r="A263" s="148"/>
      <c r="B263" s="94">
        <v>259</v>
      </c>
      <c r="C263" s="43">
        <v>1135761</v>
      </c>
      <c r="D263" s="24">
        <v>1023012</v>
      </c>
      <c r="E263" s="26" t="s">
        <v>6412</v>
      </c>
      <c r="F263" s="151" t="s">
        <v>655</v>
      </c>
      <c r="G263" s="102" t="s">
        <v>2182</v>
      </c>
      <c r="H263" s="46" t="str">
        <f>IFERROR(IFERROR(IF(SEARCH("Usystems",$E263)&gt;0,"Usystems"),IF(SEARCH("RIIFO",$E263)&gt;0,"RIIFO","Uponor")),"Uponor")</f>
        <v>Usystems</v>
      </c>
      <c r="I263" s="25">
        <f>IFERROR(MID($D263,1,7)+0,"")</f>
        <v>1023012</v>
      </c>
      <c r="J263" s="25" t="str">
        <f>IFERROR(MID($D263,10,7)+0,"")</f>
        <v/>
      </c>
      <c r="K263" s="25" t="str">
        <f>IFERROR(MID($D263,19,7)+0,"")</f>
        <v/>
      </c>
      <c r="L263" s="25" t="str">
        <f>IFERROR(MID($D263,28,7)+0,"")</f>
        <v/>
      </c>
      <c r="M263" s="25" t="str">
        <f>IF(IFERROR(MID($Q263,1,7)+0,"")&lt;1130000,IF(INDEX(C:C,MATCH(LEFT(Q263,7)+0,I:I,0))&lt;1130000,"",INDEX(C:C,MATCH(LEFT(Q263,7)+0,I:I,0))),IFERROR(MID($Q263,1,7)+0,""))</f>
        <v/>
      </c>
      <c r="N263" s="25" t="str">
        <f>IF(IFERROR(MID($Q263,10,7)+0,"")&lt;1130000,"",IFERROR(MID($Q263,10,7)+0,""))</f>
        <v/>
      </c>
      <c r="O263" s="25" t="str">
        <f>IF(IFERROR(MID($Q263,19,7)+0,"")&lt;1130000,"",IFERROR(MID($Q263,19,7)+0,""))</f>
        <v/>
      </c>
      <c r="P263" s="25" t="str">
        <f>IF(M263="","",IF(N263="",M263,M263&amp;", "&amp;N263))</f>
        <v/>
      </c>
      <c r="Q263" s="150"/>
      <c r="R263" s="43">
        <v>1136017</v>
      </c>
      <c r="S263" s="35" t="s">
        <v>4178</v>
      </c>
      <c r="T263" s="25" t="s">
        <v>36</v>
      </c>
      <c r="U263" s="185">
        <v>540</v>
      </c>
      <c r="V263" s="188">
        <v>578</v>
      </c>
      <c r="W263" s="189">
        <v>647</v>
      </c>
      <c r="X263" s="31">
        <v>712</v>
      </c>
      <c r="Y263" s="90">
        <f>IFERROR(ROUND(X263/W263-1,2),"")</f>
        <v>0.1</v>
      </c>
      <c r="Z263" s="31">
        <f>IF(OR(S263="VLD MLC components",S263="VLD MLC pipes",S263="VLD PEX components",S263="VLD PEX pipes",S263="VLD PHC components",S263="VLD PHC pipes",S263="Controls VLD"),"По запросу",X263)</f>
        <v>712</v>
      </c>
      <c r="AA263" s="63">
        <f>ROUND(X263/1.2,3)</f>
        <v>593.33299999999997</v>
      </c>
      <c r="AB263" s="23">
        <v>539.16700000000003</v>
      </c>
      <c r="AC263" s="190">
        <f>IFERROR(ROUND(AA263/AB263-1,2),"")</f>
        <v>0.1</v>
      </c>
      <c r="AD263" s="25">
        <v>9.1999999999999998E-2</v>
      </c>
      <c r="AE263" s="25">
        <v>1.6930555555555554E-4</v>
      </c>
      <c r="AF263" s="25">
        <v>2560</v>
      </c>
      <c r="AG263" s="25">
        <v>760</v>
      </c>
      <c r="AH263" s="25">
        <v>3540</v>
      </c>
      <c r="AI263" s="25">
        <v>5390</v>
      </c>
      <c r="AJ263" s="25" t="s">
        <v>20</v>
      </c>
      <c r="AK263" s="22" t="s">
        <v>20</v>
      </c>
      <c r="AL263" s="25" t="s">
        <v>20</v>
      </c>
      <c r="AM263" s="149">
        <v>40</v>
      </c>
      <c r="AN263" s="25">
        <v>280</v>
      </c>
      <c r="AO263" s="25">
        <v>190</v>
      </c>
      <c r="AP263" s="25">
        <v>95</v>
      </c>
      <c r="AQ263" s="25">
        <v>3.68</v>
      </c>
      <c r="AR263" s="25">
        <v>5.0540000000000003E-3</v>
      </c>
      <c r="AS263" s="157">
        <v>3560</v>
      </c>
      <c r="AT263" s="93">
        <v>44713</v>
      </c>
      <c r="AU263" s="92" t="s">
        <v>3611</v>
      </c>
      <c r="AV263" s="91" t="s">
        <v>152</v>
      </c>
      <c r="AW263" s="92" t="s">
        <v>152</v>
      </c>
      <c r="AX263" s="92" t="s">
        <v>152</v>
      </c>
      <c r="AY263" s="91" t="s">
        <v>152</v>
      </c>
      <c r="AZ263" s="92" t="s">
        <v>21</v>
      </c>
      <c r="BA263" s="25" t="s">
        <v>5936</v>
      </c>
      <c r="BB263" t="s">
        <v>25</v>
      </c>
      <c r="BC263">
        <v>712</v>
      </c>
      <c r="BD263" t="str">
        <f>IF(Z263=BC263,"OK")</f>
        <v>OK</v>
      </c>
      <c r="BE263">
        <v>9.1999999999999998E-2</v>
      </c>
      <c r="BF263">
        <v>1.26E-4</v>
      </c>
      <c r="BG263">
        <v>280</v>
      </c>
      <c r="BH263">
        <v>190</v>
      </c>
      <c r="BI263">
        <v>95</v>
      </c>
      <c r="BJ263">
        <v>4.5999999999999996</v>
      </c>
      <c r="BK263">
        <v>5.0540000000000003E-3</v>
      </c>
      <c r="BL263" t="str">
        <f>IF(ABS(AN263*AO263*AP263/1000000000/AR263-1)&lt;0.1,"OK","NO")</f>
        <v>OK</v>
      </c>
      <c r="BN263" s="183"/>
    </row>
    <row r="264" spans="1:66" ht="25.5" x14ac:dyDescent="0.25">
      <c r="A264" s="148"/>
      <c r="B264" s="94">
        <v>260</v>
      </c>
      <c r="C264" s="43">
        <v>1135762</v>
      </c>
      <c r="D264" s="24">
        <v>1023013</v>
      </c>
      <c r="E264" s="26" t="s">
        <v>6411</v>
      </c>
      <c r="F264" s="151" t="s">
        <v>655</v>
      </c>
      <c r="G264" s="102" t="s">
        <v>2182</v>
      </c>
      <c r="H264" s="46" t="str">
        <f>IFERROR(IFERROR(IF(SEARCH("Usystems",$E264)&gt;0,"Usystems"),IF(SEARCH("RIIFO",$E264)&gt;0,"RIIFO","Uponor")),"Uponor")</f>
        <v>Usystems</v>
      </c>
      <c r="I264" s="25">
        <f>IFERROR(MID($D264,1,7)+0,"")</f>
        <v>1023013</v>
      </c>
      <c r="J264" s="25" t="str">
        <f>IFERROR(MID($D264,10,7)+0,"")</f>
        <v/>
      </c>
      <c r="K264" s="25" t="str">
        <f>IFERROR(MID($D264,19,7)+0,"")</f>
        <v/>
      </c>
      <c r="L264" s="25" t="str">
        <f>IFERROR(MID($D264,28,7)+0,"")</f>
        <v/>
      </c>
      <c r="M264" s="25" t="str">
        <f>IF(IFERROR(MID($Q264,1,7)+0,"")&lt;1130000,IF(INDEX(C:C,MATCH(LEFT(Q264,7)+0,I:I,0))&lt;1130000,"",INDEX(C:C,MATCH(LEFT(Q264,7)+0,I:I,0))),IFERROR(MID($Q264,1,7)+0,""))</f>
        <v/>
      </c>
      <c r="N264" s="25" t="str">
        <f>IF(IFERROR(MID($Q264,10,7)+0,"")&lt;1130000,"",IFERROR(MID($Q264,10,7)+0,""))</f>
        <v/>
      </c>
      <c r="O264" s="25" t="str">
        <f>IF(IFERROR(MID($Q264,19,7)+0,"")&lt;1130000,"",IFERROR(MID($Q264,19,7)+0,""))</f>
        <v/>
      </c>
      <c r="P264" s="25" t="str">
        <f>IF(M264="","",IF(N264="",M264,M264&amp;", "&amp;N264))</f>
        <v/>
      </c>
      <c r="Q264" s="150"/>
      <c r="R264" s="43">
        <v>1136018</v>
      </c>
      <c r="S264" s="35" t="s">
        <v>4178</v>
      </c>
      <c r="T264" s="25" t="s">
        <v>36</v>
      </c>
      <c r="U264" s="185">
        <v>680</v>
      </c>
      <c r="V264" s="188">
        <v>728</v>
      </c>
      <c r="W264" s="189">
        <v>837</v>
      </c>
      <c r="X264" s="31">
        <v>921</v>
      </c>
      <c r="Y264" s="90">
        <f>IFERROR(ROUND(X264/W264-1,2),"")</f>
        <v>0.1</v>
      </c>
      <c r="Z264" s="31">
        <f>IF(OR(S264="VLD MLC components",S264="VLD MLC pipes",S264="VLD PEX components",S264="VLD PEX pipes",S264="VLD PHC components",S264="VLD PHC pipes",S264="Controls VLD"),"По запросу",X264)</f>
        <v>921</v>
      </c>
      <c r="AA264" s="63">
        <f>ROUND(X264/1.2,3)</f>
        <v>767.5</v>
      </c>
      <c r="AB264" s="23">
        <v>697.5</v>
      </c>
      <c r="AC264" s="190">
        <f>IFERROR(ROUND(AA264/AB264-1,2),"")</f>
        <v>0.1</v>
      </c>
      <c r="AD264" s="25">
        <v>0.14000000000000001</v>
      </c>
      <c r="AE264" s="25">
        <v>2.2574074074074074E-4</v>
      </c>
      <c r="AF264" s="25">
        <v>0</v>
      </c>
      <c r="AG264" s="25">
        <v>407</v>
      </c>
      <c r="AH264" s="25">
        <v>1187</v>
      </c>
      <c r="AI264" s="25">
        <v>1097</v>
      </c>
      <c r="AJ264" s="25" t="s">
        <v>20</v>
      </c>
      <c r="AK264" s="22" t="s">
        <v>20</v>
      </c>
      <c r="AL264" s="94" t="s">
        <v>20</v>
      </c>
      <c r="AM264" s="25">
        <v>30</v>
      </c>
      <c r="AN264" s="25">
        <v>280</v>
      </c>
      <c r="AO264" s="25">
        <v>190</v>
      </c>
      <c r="AP264" s="25">
        <v>95</v>
      </c>
      <c r="AQ264" s="25">
        <v>4.2</v>
      </c>
      <c r="AR264" s="25">
        <v>5.0540000000000003E-3</v>
      </c>
      <c r="AS264" s="157">
        <v>977</v>
      </c>
      <c r="AT264" s="93">
        <v>44713</v>
      </c>
      <c r="AU264" s="92" t="s">
        <v>3611</v>
      </c>
      <c r="AV264" s="91" t="s">
        <v>152</v>
      </c>
      <c r="AW264" s="92" t="s">
        <v>152</v>
      </c>
      <c r="AX264" s="92" t="s">
        <v>152</v>
      </c>
      <c r="AY264" s="91" t="s">
        <v>152</v>
      </c>
      <c r="AZ264" s="92" t="s">
        <v>21</v>
      </c>
      <c r="BA264" s="25" t="s">
        <v>6353</v>
      </c>
      <c r="BB264" t="s">
        <v>25</v>
      </c>
      <c r="BC264">
        <v>921</v>
      </c>
      <c r="BD264" t="str">
        <f>IF(Z264=BC264,"OK")</f>
        <v>OK</v>
      </c>
      <c r="BE264">
        <v>0.14000000000000001</v>
      </c>
      <c r="BF264">
        <v>1.6799999999999999E-4</v>
      </c>
      <c r="BG264">
        <v>280</v>
      </c>
      <c r="BH264">
        <v>190</v>
      </c>
      <c r="BI264">
        <v>95</v>
      </c>
      <c r="BJ264">
        <v>4.2</v>
      </c>
      <c r="BK264">
        <v>5.0540000000000003E-3</v>
      </c>
      <c r="BL264" t="str">
        <f>IF(ABS(AN264*AO264*AP264/1000000000/AR264-1)&lt;0.1,"OK","NO")</f>
        <v>OK</v>
      </c>
      <c r="BN264" s="183"/>
    </row>
    <row r="265" spans="1:66" ht="25.5" x14ac:dyDescent="0.25">
      <c r="A265" s="148"/>
      <c r="B265" s="94">
        <v>261</v>
      </c>
      <c r="C265" s="43">
        <v>1135763</v>
      </c>
      <c r="D265" s="24">
        <v>1047866</v>
      </c>
      <c r="E265" s="26" t="s">
        <v>6410</v>
      </c>
      <c r="F265" s="151" t="s">
        <v>655</v>
      </c>
      <c r="G265" s="102" t="s">
        <v>2182</v>
      </c>
      <c r="H265" s="46" t="str">
        <f>IFERROR(IFERROR(IF(SEARCH("Usystems",$E265)&gt;0,"Usystems"),IF(SEARCH("RIIFO",$E265)&gt;0,"RIIFO","Uponor")),"Uponor")</f>
        <v>Usystems</v>
      </c>
      <c r="I265" s="25">
        <f>IFERROR(MID($D265,1,7)+0,"")</f>
        <v>1047866</v>
      </c>
      <c r="J265" s="25" t="str">
        <f>IFERROR(MID($D265,10,7)+0,"")</f>
        <v/>
      </c>
      <c r="K265" s="25" t="str">
        <f>IFERROR(MID($D265,19,7)+0,"")</f>
        <v/>
      </c>
      <c r="L265" s="25" t="str">
        <f>IFERROR(MID($D265,28,7)+0,"")</f>
        <v/>
      </c>
      <c r="M265" s="25" t="str">
        <f>IF(IFERROR(MID($Q265,1,7)+0,"")&lt;1130000,IF(INDEX(C:C,MATCH(LEFT(Q265,7)+0,I:I,0))&lt;1130000,"",INDEX(C:C,MATCH(LEFT(Q265,7)+0,I:I,0))),IFERROR(MID($Q265,1,7)+0,""))</f>
        <v/>
      </c>
      <c r="N265" s="25" t="str">
        <f>IF(IFERROR(MID($Q265,10,7)+0,"")&lt;1130000,"",IFERROR(MID($Q265,10,7)+0,""))</f>
        <v/>
      </c>
      <c r="O265" s="25" t="str">
        <f>IF(IFERROR(MID($Q265,19,7)+0,"")&lt;1130000,"",IFERROR(MID($Q265,19,7)+0,""))</f>
        <v/>
      </c>
      <c r="P265" s="25" t="str">
        <f>IF(M265="","",IF(N265="",M265,M265&amp;", "&amp;N265))</f>
        <v/>
      </c>
      <c r="Q265" s="150"/>
      <c r="R265" s="43">
        <v>1136019</v>
      </c>
      <c r="S265" s="35" t="s">
        <v>4178</v>
      </c>
      <c r="T265" s="25" t="s">
        <v>36</v>
      </c>
      <c r="U265" s="185">
        <v>880</v>
      </c>
      <c r="V265" s="188">
        <v>942</v>
      </c>
      <c r="W265" s="189">
        <v>1055</v>
      </c>
      <c r="X265" s="31">
        <v>1161</v>
      </c>
      <c r="Y265" s="90">
        <f>IFERROR(ROUND(X265/W265-1,2),"")</f>
        <v>0.1</v>
      </c>
      <c r="Z265" s="31">
        <f>IF(OR(S265="VLD MLC components",S265="VLD MLC pipes",S265="VLD PEX components",S265="VLD PEX pipes",S265="VLD PHC components",S265="VLD PHC pipes",S265="Controls VLD"),"По запросу",X265)</f>
        <v>1161</v>
      </c>
      <c r="AA265" s="63">
        <f>ROUND(X265/1.2,3)</f>
        <v>967.5</v>
      </c>
      <c r="AB265" s="23">
        <v>879.16700000000003</v>
      </c>
      <c r="AC265" s="190">
        <f>IFERROR(ROUND(AA265/AB265-1,2),"")</f>
        <v>0.1</v>
      </c>
      <c r="AD265" s="25">
        <v>0.16</v>
      </c>
      <c r="AE265" s="25">
        <v>3.3861111111111109E-4</v>
      </c>
      <c r="AF265" s="25">
        <v>620</v>
      </c>
      <c r="AG265" s="25">
        <v>440</v>
      </c>
      <c r="AH265" s="25">
        <v>498</v>
      </c>
      <c r="AI265" s="25">
        <v>1038</v>
      </c>
      <c r="AJ265" s="25" t="s">
        <v>20</v>
      </c>
      <c r="AK265" s="22" t="s">
        <v>20</v>
      </c>
      <c r="AL265" s="25" t="s">
        <v>20</v>
      </c>
      <c r="AM265" s="149">
        <v>20</v>
      </c>
      <c r="AN265" s="25">
        <v>280</v>
      </c>
      <c r="AO265" s="25">
        <v>190</v>
      </c>
      <c r="AP265" s="25">
        <v>95</v>
      </c>
      <c r="AQ265" s="25">
        <v>3.2</v>
      </c>
      <c r="AR265" s="25">
        <v>5.0540000000000003E-3</v>
      </c>
      <c r="AS265" s="157">
        <v>160</v>
      </c>
      <c r="AT265" s="93">
        <v>44713</v>
      </c>
      <c r="AU265" s="92" t="s">
        <v>3611</v>
      </c>
      <c r="AV265" s="91" t="s">
        <v>152</v>
      </c>
      <c r="AW265" s="92" t="s">
        <v>152</v>
      </c>
      <c r="AX265" s="92" t="s">
        <v>152</v>
      </c>
      <c r="AY265" s="91" t="s">
        <v>152</v>
      </c>
      <c r="AZ265" s="92" t="s">
        <v>21</v>
      </c>
      <c r="BA265" s="25" t="s">
        <v>6351</v>
      </c>
      <c r="BB265" t="s">
        <v>25</v>
      </c>
      <c r="BC265">
        <v>1161</v>
      </c>
      <c r="BD265" t="str">
        <f>IF(Z265=BC265,"OK")</f>
        <v>OK</v>
      </c>
      <c r="BE265">
        <v>0.16</v>
      </c>
      <c r="BF265">
        <v>2.5300000000000002E-4</v>
      </c>
      <c r="BG265">
        <v>280</v>
      </c>
      <c r="BH265">
        <v>190</v>
      </c>
      <c r="BI265">
        <v>95</v>
      </c>
      <c r="BJ265">
        <v>3.2</v>
      </c>
      <c r="BK265">
        <v>5.0540000000000003E-3</v>
      </c>
      <c r="BL265" t="str">
        <f>IF(ABS(AN265*AO265*AP265/1000000000/AR265-1)&lt;0.1,"OK","NO")</f>
        <v>OK</v>
      </c>
      <c r="BN265" s="183"/>
    </row>
    <row r="266" spans="1:66" ht="25.5" x14ac:dyDescent="0.25">
      <c r="A266" s="148"/>
      <c r="B266" s="94">
        <v>262</v>
      </c>
      <c r="C266" s="43">
        <v>1135764</v>
      </c>
      <c r="D266" s="24">
        <v>1023014</v>
      </c>
      <c r="E266" s="26" t="s">
        <v>6409</v>
      </c>
      <c r="F266" s="151" t="s">
        <v>655</v>
      </c>
      <c r="G266" s="102" t="s">
        <v>2182</v>
      </c>
      <c r="H266" s="46" t="str">
        <f>IFERROR(IFERROR(IF(SEARCH("Usystems",$E266)&gt;0,"Usystems"),IF(SEARCH("RIIFO",$E266)&gt;0,"RIIFO","Uponor")),"Uponor")</f>
        <v>Usystems</v>
      </c>
      <c r="I266" s="25">
        <f>IFERROR(MID($D266,1,7)+0,"")</f>
        <v>1023014</v>
      </c>
      <c r="J266" s="25" t="str">
        <f>IFERROR(MID($D266,10,7)+0,"")</f>
        <v/>
      </c>
      <c r="K266" s="25" t="str">
        <f>IFERROR(MID($D266,19,7)+0,"")</f>
        <v/>
      </c>
      <c r="L266" s="25" t="str">
        <f>IFERROR(MID($D266,28,7)+0,"")</f>
        <v/>
      </c>
      <c r="M266" s="25" t="str">
        <f>IF(IFERROR(MID($Q266,1,7)+0,"")&lt;1130000,IF(INDEX(C:C,MATCH(LEFT(Q266,7)+0,I:I,0))&lt;1130000,"",INDEX(C:C,MATCH(LEFT(Q266,7)+0,I:I,0))),IFERROR(MID($Q266,1,7)+0,""))</f>
        <v/>
      </c>
      <c r="N266" s="25" t="str">
        <f>IF(IFERROR(MID($Q266,10,7)+0,"")&lt;1130000,"",IFERROR(MID($Q266,10,7)+0,""))</f>
        <v/>
      </c>
      <c r="O266" s="25" t="str">
        <f>IF(IFERROR(MID($Q266,19,7)+0,"")&lt;1130000,"",IFERROR(MID($Q266,19,7)+0,""))</f>
        <v/>
      </c>
      <c r="P266" s="25" t="str">
        <f>IF(M266="","",IF(N266="",M266,M266&amp;", "&amp;N266))</f>
        <v/>
      </c>
      <c r="Q266" s="150"/>
      <c r="R266" s="43">
        <v>1136020</v>
      </c>
      <c r="S266" s="35" t="s">
        <v>4178</v>
      </c>
      <c r="T266" s="25" t="s">
        <v>36</v>
      </c>
      <c r="U266" s="185">
        <v>295</v>
      </c>
      <c r="V266" s="188">
        <v>316</v>
      </c>
      <c r="W266" s="189">
        <v>354</v>
      </c>
      <c r="X266" s="31">
        <v>389</v>
      </c>
      <c r="Y266" s="90">
        <f>IFERROR(ROUND(X266/W266-1,2),"")</f>
        <v>0.1</v>
      </c>
      <c r="Z266" s="31">
        <f>IF(OR(S266="VLD MLC components",S266="VLD MLC pipes",S266="VLD PEX components",S266="VLD PEX pipes",S266="VLD PHC components",S266="VLD PHC pipes",S266="Controls VLD"),"По запросу",X266)</f>
        <v>389</v>
      </c>
      <c r="AA266" s="63">
        <f>ROUND(X266/1.2,3)</f>
        <v>324.16699999999997</v>
      </c>
      <c r="AB266" s="23">
        <v>295</v>
      </c>
      <c r="AC266" s="190">
        <f>IFERROR(ROUND(AA266/AB266-1,2),"")</f>
        <v>0.1</v>
      </c>
      <c r="AD266" s="25">
        <v>4.8000000000000001E-2</v>
      </c>
      <c r="AE266" s="25">
        <v>6.7722222222222218E-5</v>
      </c>
      <c r="AF266" s="25">
        <v>1900</v>
      </c>
      <c r="AG266" s="25">
        <v>0</v>
      </c>
      <c r="AH266" s="25">
        <v>2500</v>
      </c>
      <c r="AI266" s="25">
        <v>5200</v>
      </c>
      <c r="AJ266" s="25" t="s">
        <v>20</v>
      </c>
      <c r="AK266" s="22" t="s">
        <v>20</v>
      </c>
      <c r="AL266" s="25" t="s">
        <v>20</v>
      </c>
      <c r="AM266" s="25">
        <v>100</v>
      </c>
      <c r="AN266" s="25">
        <v>280</v>
      </c>
      <c r="AO266" s="25">
        <v>190</v>
      </c>
      <c r="AP266" s="25">
        <v>95</v>
      </c>
      <c r="AQ266" s="25">
        <v>4.8</v>
      </c>
      <c r="AR266" s="25">
        <v>5.0540000000000003E-3</v>
      </c>
      <c r="AS266" s="157">
        <v>4700</v>
      </c>
      <c r="AT266" s="93">
        <v>44713</v>
      </c>
      <c r="AU266" s="92" t="s">
        <v>3611</v>
      </c>
      <c r="AV266" s="91" t="s">
        <v>152</v>
      </c>
      <c r="AW266" s="92" t="s">
        <v>152</v>
      </c>
      <c r="AX266" s="92" t="s">
        <v>152</v>
      </c>
      <c r="AY266" s="91" t="s">
        <v>152</v>
      </c>
      <c r="AZ266" s="92" t="s">
        <v>21</v>
      </c>
      <c r="BA266" s="25" t="s">
        <v>6349</v>
      </c>
      <c r="BB266" t="s">
        <v>25</v>
      </c>
      <c r="BC266">
        <v>389</v>
      </c>
      <c r="BD266" t="str">
        <f>IF(Z266=BC266,"OK")</f>
        <v>OK</v>
      </c>
      <c r="BE266">
        <v>4.8000000000000001E-2</v>
      </c>
      <c r="BF266">
        <v>5.1E-5</v>
      </c>
      <c r="BG266">
        <v>280</v>
      </c>
      <c r="BH266">
        <v>190</v>
      </c>
      <c r="BI266">
        <v>95</v>
      </c>
      <c r="BJ266">
        <v>4.8</v>
      </c>
      <c r="BK266">
        <v>5.0540000000000003E-3</v>
      </c>
      <c r="BL266" t="str">
        <f>IF(ABS(AN266*AO266*AP266/1000000000/AR266-1)&lt;0.1,"OK","NO")</f>
        <v>OK</v>
      </c>
      <c r="BN266" s="183"/>
    </row>
    <row r="267" spans="1:66" ht="25.5" x14ac:dyDescent="0.25">
      <c r="A267" s="148"/>
      <c r="B267" s="94">
        <v>263</v>
      </c>
      <c r="C267" s="43">
        <v>1135765</v>
      </c>
      <c r="D267" s="24">
        <v>1023015</v>
      </c>
      <c r="E267" s="26" t="s">
        <v>6408</v>
      </c>
      <c r="F267" s="151" t="s">
        <v>655</v>
      </c>
      <c r="G267" s="102" t="s">
        <v>2182</v>
      </c>
      <c r="H267" s="46" t="str">
        <f>IFERROR(IFERROR(IF(SEARCH("Usystems",$E267)&gt;0,"Usystems"),IF(SEARCH("RIIFO",$E267)&gt;0,"RIIFO","Uponor")),"Uponor")</f>
        <v>Usystems</v>
      </c>
      <c r="I267" s="25">
        <f>IFERROR(MID($D267,1,7)+0,"")</f>
        <v>1023015</v>
      </c>
      <c r="J267" s="25" t="str">
        <f>IFERROR(MID($D267,10,7)+0,"")</f>
        <v/>
      </c>
      <c r="K267" s="25" t="str">
        <f>IFERROR(MID($D267,19,7)+0,"")</f>
        <v/>
      </c>
      <c r="L267" s="25" t="str">
        <f>IFERROR(MID($D267,28,7)+0,"")</f>
        <v/>
      </c>
      <c r="M267" s="25" t="str">
        <f>IF(IFERROR(MID($Q267,1,7)+0,"")&lt;1130000,IF(INDEX(C:C,MATCH(LEFT(Q267,7)+0,I:I,0))&lt;1130000,"",INDEX(C:C,MATCH(LEFT(Q267,7)+0,I:I,0))),IFERROR(MID($Q267,1,7)+0,""))</f>
        <v/>
      </c>
      <c r="N267" s="25" t="str">
        <f>IF(IFERROR(MID($Q267,10,7)+0,"")&lt;1130000,"",IFERROR(MID($Q267,10,7)+0,""))</f>
        <v/>
      </c>
      <c r="O267" s="25" t="str">
        <f>IF(IFERROR(MID($Q267,19,7)+0,"")&lt;1130000,"",IFERROR(MID($Q267,19,7)+0,""))</f>
        <v/>
      </c>
      <c r="P267" s="25" t="str">
        <f>IF(M267="","",IF(N267="",M267,M267&amp;", "&amp;N267))</f>
        <v/>
      </c>
      <c r="Q267" s="150"/>
      <c r="R267" s="23" t="s">
        <v>22</v>
      </c>
      <c r="S267" s="35" t="s">
        <v>4178</v>
      </c>
      <c r="T267" s="25" t="s">
        <v>36</v>
      </c>
      <c r="U267" s="185">
        <v>370</v>
      </c>
      <c r="V267" s="188">
        <v>396</v>
      </c>
      <c r="W267" s="189">
        <v>444</v>
      </c>
      <c r="X267" s="31">
        <v>488</v>
      </c>
      <c r="Y267" s="90">
        <f>IFERROR(ROUND(X267/W267-1,2),"")</f>
        <v>0.1</v>
      </c>
      <c r="Z267" s="31">
        <f>IF(OR(S267="VLD MLC components",S267="VLD MLC pipes",S267="VLD PEX components",S267="VLD PEX pipes",S267="VLD PHC components",S267="VLD PHC pipes",S267="Controls VLD"),"По запросу",X267)</f>
        <v>488</v>
      </c>
      <c r="AA267" s="63">
        <f>ROUND(X267/1.2,3)</f>
        <v>406.66699999999997</v>
      </c>
      <c r="AB267" s="23">
        <v>370</v>
      </c>
      <c r="AC267" s="190">
        <f>IFERROR(ROUND(AA267/AB267-1,2),"")</f>
        <v>0.1</v>
      </c>
      <c r="AD267" s="25">
        <v>6.8000000000000005E-2</v>
      </c>
      <c r="AE267" s="25">
        <v>9.0296296296296286E-5</v>
      </c>
      <c r="AF267" s="25">
        <v>0</v>
      </c>
      <c r="AG267" s="25">
        <v>1575</v>
      </c>
      <c r="AH267" s="25">
        <v>2025</v>
      </c>
      <c r="AI267" s="25">
        <v>6030</v>
      </c>
      <c r="AJ267" s="25" t="s">
        <v>20</v>
      </c>
      <c r="AK267" s="22" t="s">
        <v>20</v>
      </c>
      <c r="AL267" s="94" t="s">
        <v>20</v>
      </c>
      <c r="AM267" s="25">
        <v>75</v>
      </c>
      <c r="AN267" s="25">
        <v>280</v>
      </c>
      <c r="AO267" s="25">
        <v>190</v>
      </c>
      <c r="AP267" s="25">
        <v>95</v>
      </c>
      <c r="AQ267" s="25">
        <v>5.0999999999999996</v>
      </c>
      <c r="AR267" s="25">
        <v>5.0540000000000003E-3</v>
      </c>
      <c r="AS267" s="157">
        <v>1755</v>
      </c>
      <c r="AT267" s="93">
        <v>44713</v>
      </c>
      <c r="AU267" s="92" t="s">
        <v>3611</v>
      </c>
      <c r="AV267" s="91" t="s">
        <v>152</v>
      </c>
      <c r="AW267" s="92" t="s">
        <v>152</v>
      </c>
      <c r="AX267" s="92" t="s">
        <v>152</v>
      </c>
      <c r="AY267" s="91" t="s">
        <v>152</v>
      </c>
      <c r="AZ267" s="92" t="s">
        <v>21</v>
      </c>
      <c r="BA267" s="25" t="s">
        <v>6407</v>
      </c>
      <c r="BB267" t="s">
        <v>25</v>
      </c>
      <c r="BC267">
        <v>488</v>
      </c>
      <c r="BD267" t="str">
        <f>IF(Z267=BC267,"OK")</f>
        <v>OK</v>
      </c>
      <c r="BE267">
        <v>6.8000000000000005E-2</v>
      </c>
      <c r="BF267">
        <v>6.7000000000000002E-5</v>
      </c>
      <c r="BG267">
        <v>280</v>
      </c>
      <c r="BH267">
        <v>190</v>
      </c>
      <c r="BI267">
        <v>95</v>
      </c>
      <c r="BJ267">
        <v>5.0999999999999996</v>
      </c>
      <c r="BK267">
        <v>5.0540000000000003E-3</v>
      </c>
      <c r="BL267" t="str">
        <f>IF(ABS(AN267*AO267*AP267/1000000000/AR267-1)&lt;0.1,"OK","NO")</f>
        <v>OK</v>
      </c>
      <c r="BN267" s="183"/>
    </row>
    <row r="268" spans="1:66" ht="25.5" x14ac:dyDescent="0.25">
      <c r="A268" s="148"/>
      <c r="B268" s="94">
        <v>264</v>
      </c>
      <c r="C268" s="43">
        <v>1135766</v>
      </c>
      <c r="D268" s="24">
        <v>1023016</v>
      </c>
      <c r="E268" s="26" t="s">
        <v>6406</v>
      </c>
      <c r="F268" s="151" t="s">
        <v>655</v>
      </c>
      <c r="G268" s="102" t="s">
        <v>2182</v>
      </c>
      <c r="H268" s="46" t="str">
        <f>IFERROR(IFERROR(IF(SEARCH("Usystems",$E268)&gt;0,"Usystems"),IF(SEARCH("RIIFO",$E268)&gt;0,"RIIFO","Uponor")),"Uponor")</f>
        <v>Usystems</v>
      </c>
      <c r="I268" s="25">
        <f>IFERROR(MID($D268,1,7)+0,"")</f>
        <v>1023016</v>
      </c>
      <c r="J268" s="25" t="str">
        <f>IFERROR(MID($D268,10,7)+0,"")</f>
        <v/>
      </c>
      <c r="K268" s="25" t="str">
        <f>IFERROR(MID($D268,19,7)+0,"")</f>
        <v/>
      </c>
      <c r="L268" s="25" t="str">
        <f>IFERROR(MID($D268,28,7)+0,"")</f>
        <v/>
      </c>
      <c r="M268" s="25" t="str">
        <f>IF(IFERROR(MID($Q268,1,7)+0,"")&lt;1130000,IF(INDEX(C:C,MATCH(LEFT(Q268,7)+0,I:I,0))&lt;1130000,"",INDEX(C:C,MATCH(LEFT(Q268,7)+0,I:I,0))),IFERROR(MID($Q268,1,7)+0,""))</f>
        <v/>
      </c>
      <c r="N268" s="25" t="str">
        <f>IF(IFERROR(MID($Q268,10,7)+0,"")&lt;1130000,"",IFERROR(MID($Q268,10,7)+0,""))</f>
        <v/>
      </c>
      <c r="O268" s="25" t="str">
        <f>IF(IFERROR(MID($Q268,19,7)+0,"")&lt;1130000,"",IFERROR(MID($Q268,19,7)+0,""))</f>
        <v/>
      </c>
      <c r="P268" s="25" t="str">
        <f>IF(M268="","",IF(N268="",M268,M268&amp;", "&amp;N268))</f>
        <v/>
      </c>
      <c r="Q268" s="150"/>
      <c r="R268" s="43">
        <v>1136022</v>
      </c>
      <c r="S268" s="35" t="s">
        <v>4178</v>
      </c>
      <c r="T268" s="25" t="s">
        <v>36</v>
      </c>
      <c r="U268" s="185">
        <v>460</v>
      </c>
      <c r="V268" s="188">
        <v>492</v>
      </c>
      <c r="W268" s="189">
        <v>551</v>
      </c>
      <c r="X268" s="31">
        <v>606</v>
      </c>
      <c r="Y268" s="90">
        <f>IFERROR(ROUND(X268/W268-1,2),"")</f>
        <v>0.1</v>
      </c>
      <c r="Z268" s="31">
        <f>IF(OR(S268="VLD MLC components",S268="VLD MLC pipes",S268="VLD PEX components",S268="VLD PEX pipes",S268="VLD PHC components",S268="VLD PHC pipes",S268="Controls VLD"),"По запросу",X268)</f>
        <v>606</v>
      </c>
      <c r="AA268" s="63">
        <f>ROUND(X268/1.2,3)</f>
        <v>505</v>
      </c>
      <c r="AB268" s="23">
        <v>459.16699999999997</v>
      </c>
      <c r="AC268" s="190">
        <f>IFERROR(ROUND(AA268/AB268-1,2),"")</f>
        <v>0.1</v>
      </c>
      <c r="AD268" s="25">
        <v>6.9000000000000006E-2</v>
      </c>
      <c r="AE268" s="25">
        <v>9.6746031746031746E-5</v>
      </c>
      <c r="AF268" s="25">
        <v>1214</v>
      </c>
      <c r="AG268" s="25">
        <v>1704</v>
      </c>
      <c r="AH268" s="25">
        <v>3202</v>
      </c>
      <c r="AI268" s="25">
        <v>4252</v>
      </c>
      <c r="AJ268" s="25" t="s">
        <v>20</v>
      </c>
      <c r="AK268" s="22" t="s">
        <v>20</v>
      </c>
      <c r="AL268" s="94" t="s">
        <v>20</v>
      </c>
      <c r="AM268" s="25">
        <v>70</v>
      </c>
      <c r="AN268" s="25">
        <v>280</v>
      </c>
      <c r="AO268" s="25">
        <v>190</v>
      </c>
      <c r="AP268" s="25">
        <v>95</v>
      </c>
      <c r="AQ268" s="25">
        <v>4.83</v>
      </c>
      <c r="AR268" s="25">
        <v>5.0540000000000003E-3</v>
      </c>
      <c r="AS268" s="157">
        <v>1292</v>
      </c>
      <c r="AT268" s="93">
        <v>44713</v>
      </c>
      <c r="AU268" s="92" t="s">
        <v>3611</v>
      </c>
      <c r="AV268" s="91" t="s">
        <v>152</v>
      </c>
      <c r="AW268" s="92" t="s">
        <v>152</v>
      </c>
      <c r="AX268" s="92" t="s">
        <v>152</v>
      </c>
      <c r="AY268" s="91" t="s">
        <v>152</v>
      </c>
      <c r="AZ268" s="92" t="s">
        <v>21</v>
      </c>
      <c r="BA268" s="25" t="s">
        <v>6293</v>
      </c>
      <c r="BB268" t="s">
        <v>25</v>
      </c>
      <c r="BC268">
        <v>606</v>
      </c>
      <c r="BD268" t="str">
        <f>IF(Z268=BC268,"OK")</f>
        <v>OK</v>
      </c>
      <c r="BE268">
        <v>6.9000000000000006E-2</v>
      </c>
      <c r="BF268">
        <v>7.2000000000000002E-5</v>
      </c>
      <c r="BG268">
        <v>280</v>
      </c>
      <c r="BH268">
        <v>190</v>
      </c>
      <c r="BI268">
        <v>95</v>
      </c>
      <c r="BJ268">
        <v>4.83</v>
      </c>
      <c r="BK268">
        <v>5.0540000000000003E-3</v>
      </c>
      <c r="BL268" t="str">
        <f>IF(ABS(AN268*AO268*AP268/1000000000/AR268-1)&lt;0.1,"OK","NO")</f>
        <v>OK</v>
      </c>
      <c r="BN268" s="183"/>
    </row>
    <row r="269" spans="1:66" ht="25.5" x14ac:dyDescent="0.25">
      <c r="A269" s="148"/>
      <c r="B269" s="94">
        <v>265</v>
      </c>
      <c r="C269" s="43">
        <v>1135767</v>
      </c>
      <c r="D269" s="24">
        <v>1023017</v>
      </c>
      <c r="E269" s="26" t="s">
        <v>6405</v>
      </c>
      <c r="F269" s="151" t="s">
        <v>655</v>
      </c>
      <c r="G269" s="102" t="s">
        <v>2182</v>
      </c>
      <c r="H269" s="46" t="str">
        <f>IFERROR(IFERROR(IF(SEARCH("Usystems",$E269)&gt;0,"Usystems"),IF(SEARCH("RIIFO",$E269)&gt;0,"RIIFO","Uponor")),"Uponor")</f>
        <v>Usystems</v>
      </c>
      <c r="I269" s="25">
        <f>IFERROR(MID($D269,1,7)+0,"")</f>
        <v>1023017</v>
      </c>
      <c r="J269" s="25" t="str">
        <f>IFERROR(MID($D269,10,7)+0,"")</f>
        <v/>
      </c>
      <c r="K269" s="25" t="str">
        <f>IFERROR(MID($D269,19,7)+0,"")</f>
        <v/>
      </c>
      <c r="L269" s="25" t="str">
        <f>IFERROR(MID($D269,28,7)+0,"")</f>
        <v/>
      </c>
      <c r="M269" s="25" t="str">
        <f>IF(IFERROR(MID($Q269,1,7)+0,"")&lt;1130000,IF(INDEX(C:C,MATCH(LEFT(Q269,7)+0,I:I,0))&lt;1130000,"",INDEX(C:C,MATCH(LEFT(Q269,7)+0,I:I,0))),IFERROR(MID($Q269,1,7)+0,""))</f>
        <v/>
      </c>
      <c r="N269" s="25" t="str">
        <f>IF(IFERROR(MID($Q269,10,7)+0,"")&lt;1130000,"",IFERROR(MID($Q269,10,7)+0,""))</f>
        <v/>
      </c>
      <c r="O269" s="25" t="str">
        <f>IF(IFERROR(MID($Q269,19,7)+0,"")&lt;1130000,"",IFERROR(MID($Q269,19,7)+0,""))</f>
        <v/>
      </c>
      <c r="P269" s="25" t="str">
        <f>IF(M269="","",IF(N269="",M269,M269&amp;", "&amp;N269))</f>
        <v/>
      </c>
      <c r="Q269" s="150"/>
      <c r="R269" s="23" t="s">
        <v>22</v>
      </c>
      <c r="S269" s="35" t="s">
        <v>4178</v>
      </c>
      <c r="T269" s="25" t="s">
        <v>36</v>
      </c>
      <c r="U269" s="185">
        <v>620</v>
      </c>
      <c r="V269" s="188">
        <v>663</v>
      </c>
      <c r="W269" s="189">
        <v>743</v>
      </c>
      <c r="X269" s="31">
        <v>817</v>
      </c>
      <c r="Y269" s="90">
        <f>IFERROR(ROUND(X269/W269-1,2),"")</f>
        <v>0.1</v>
      </c>
      <c r="Z269" s="31">
        <f>IF(OR(S269="VLD MLC components",S269="VLD MLC pipes",S269="VLD PEX components",S269="VLD PEX pipes",S269="VLD PHC components",S269="VLD PHC pipes",S269="Controls VLD"),"По запросу",X269)</f>
        <v>817</v>
      </c>
      <c r="AA269" s="63">
        <f>ROUND(X269/1.2,3)</f>
        <v>680.83299999999997</v>
      </c>
      <c r="AB269" s="23">
        <v>619.16700000000003</v>
      </c>
      <c r="AC269" s="190">
        <f>IFERROR(ROUND(AA269/AB269-1,2),"")</f>
        <v>0.1</v>
      </c>
      <c r="AD269" s="25">
        <v>9.9000000000000005E-2</v>
      </c>
      <c r="AE269" s="25">
        <v>1.3544444444444444E-4</v>
      </c>
      <c r="AF269" s="25">
        <v>1921</v>
      </c>
      <c r="AG269" s="25">
        <v>2701</v>
      </c>
      <c r="AH269" s="25">
        <v>1850</v>
      </c>
      <c r="AI269" s="25">
        <v>1300</v>
      </c>
      <c r="AJ269" s="25" t="s">
        <v>20</v>
      </c>
      <c r="AK269" s="22" t="s">
        <v>20</v>
      </c>
      <c r="AL269" s="94" t="s">
        <v>20</v>
      </c>
      <c r="AM269" s="25">
        <v>50</v>
      </c>
      <c r="AN269" s="25">
        <v>280</v>
      </c>
      <c r="AO269" s="25">
        <v>190</v>
      </c>
      <c r="AP269" s="25">
        <v>95</v>
      </c>
      <c r="AQ269" s="25">
        <v>4.95</v>
      </c>
      <c r="AR269" s="25">
        <v>5.0540000000000003E-3</v>
      </c>
      <c r="AS269" s="157">
        <v>795</v>
      </c>
      <c r="AT269" s="93">
        <v>44713</v>
      </c>
      <c r="AU269" s="92" t="s">
        <v>3611</v>
      </c>
      <c r="AV269" s="91" t="s">
        <v>152</v>
      </c>
      <c r="AW269" s="92" t="s">
        <v>152</v>
      </c>
      <c r="AX269" s="92" t="s">
        <v>152</v>
      </c>
      <c r="AY269" s="91" t="s">
        <v>152</v>
      </c>
      <c r="AZ269" s="92" t="s">
        <v>21</v>
      </c>
      <c r="BA269" s="25" t="s">
        <v>6367</v>
      </c>
      <c r="BB269" t="s">
        <v>25</v>
      </c>
      <c r="BC269">
        <v>817</v>
      </c>
      <c r="BD269" t="str">
        <f>IF(Z269=BC269,"OK")</f>
        <v>OK</v>
      </c>
      <c r="BE269">
        <v>9.9000000000000005E-2</v>
      </c>
      <c r="BF269">
        <v>1.01E-4</v>
      </c>
      <c r="BG269">
        <v>280</v>
      </c>
      <c r="BH269">
        <v>190</v>
      </c>
      <c r="BI269">
        <v>95</v>
      </c>
      <c r="BJ269">
        <v>4.95</v>
      </c>
      <c r="BK269">
        <v>5.0540000000000003E-3</v>
      </c>
      <c r="BL269" t="str">
        <f>IF(ABS(AN269*AO269*AP269/1000000000/AR269-1)&lt;0.1,"OK","NO")</f>
        <v>OK</v>
      </c>
      <c r="BN269" s="183"/>
    </row>
    <row r="270" spans="1:66" ht="25.5" x14ac:dyDescent="0.25">
      <c r="A270" s="148"/>
      <c r="B270" s="94">
        <v>266</v>
      </c>
      <c r="C270" s="43">
        <v>1135768</v>
      </c>
      <c r="D270" s="24">
        <v>1023018</v>
      </c>
      <c r="E270" s="26" t="s">
        <v>6404</v>
      </c>
      <c r="F270" s="151" t="s">
        <v>652</v>
      </c>
      <c r="G270" s="102" t="s">
        <v>2182</v>
      </c>
      <c r="H270" s="46" t="str">
        <f>IFERROR(IFERROR(IF(SEARCH("Usystems",$E270)&gt;0,"Usystems"),IF(SEARCH("RIIFO",$E270)&gt;0,"RIIFO","Uponor")),"Uponor")</f>
        <v>Usystems</v>
      </c>
      <c r="I270" s="25">
        <f>IFERROR(MID($D270,1,7)+0,"")</f>
        <v>1023018</v>
      </c>
      <c r="J270" s="25" t="str">
        <f>IFERROR(MID($D270,10,7)+0,"")</f>
        <v/>
      </c>
      <c r="K270" s="25" t="str">
        <f>IFERROR(MID($D270,19,7)+0,"")</f>
        <v/>
      </c>
      <c r="L270" s="25" t="str">
        <f>IFERROR(MID($D270,28,7)+0,"")</f>
        <v/>
      </c>
      <c r="M270" s="25" t="str">
        <f>IF(IFERROR(MID($Q270,1,7)+0,"")&lt;1130000,IF(INDEX(C:C,MATCH(LEFT(Q270,7)+0,I:I,0))&lt;1130000,"",INDEX(C:C,MATCH(LEFT(Q270,7)+0,I:I,0))),IFERROR(MID($Q270,1,7)+0,""))</f>
        <v/>
      </c>
      <c r="N270" s="25" t="str">
        <f>IF(IFERROR(MID($Q270,10,7)+0,"")&lt;1130000,"",IFERROR(MID($Q270,10,7)+0,""))</f>
        <v/>
      </c>
      <c r="O270" s="25" t="str">
        <f>IF(IFERROR(MID($Q270,19,7)+0,"")&lt;1130000,"",IFERROR(MID($Q270,19,7)+0,""))</f>
        <v/>
      </c>
      <c r="P270" s="25" t="str">
        <f>IF(M270="","",IF(N270="",M270,M270&amp;", "&amp;N270))</f>
        <v/>
      </c>
      <c r="Q270" s="150"/>
      <c r="R270" s="43">
        <v>1136024</v>
      </c>
      <c r="S270" s="35" t="s">
        <v>4178</v>
      </c>
      <c r="T270" s="25" t="s">
        <v>36</v>
      </c>
      <c r="U270" s="185">
        <v>840</v>
      </c>
      <c r="V270" s="188">
        <v>899</v>
      </c>
      <c r="W270" s="189">
        <v>1007</v>
      </c>
      <c r="X270" s="31">
        <v>1108</v>
      </c>
      <c r="Y270" s="90">
        <f>IFERROR(ROUND(X270/W270-1,2),"")</f>
        <v>0.1</v>
      </c>
      <c r="Z270" s="31">
        <f>IF(OR(S270="VLD MLC components",S270="VLD MLC pipes",S270="VLD PEX components",S270="VLD PEX pipes",S270="VLD PHC components",S270="VLD PHC pipes",S270="Controls VLD"),"По запросу",X270)</f>
        <v>1108</v>
      </c>
      <c r="AA270" s="63">
        <f>ROUND(X270/1.2,3)</f>
        <v>923.33299999999997</v>
      </c>
      <c r="AB270" s="23">
        <v>839.16700000000003</v>
      </c>
      <c r="AC270" s="190">
        <f>IFERROR(ROUND(AA270/AB270-1,2),"")</f>
        <v>0.1</v>
      </c>
      <c r="AD270" s="25">
        <v>0.13</v>
      </c>
      <c r="AE270" s="25">
        <v>1.6930555555555554E-4</v>
      </c>
      <c r="AF270" s="25">
        <v>0</v>
      </c>
      <c r="AG270" s="25">
        <v>335</v>
      </c>
      <c r="AH270" s="25">
        <v>510</v>
      </c>
      <c r="AI270" s="25">
        <v>600</v>
      </c>
      <c r="AJ270" s="25" t="s">
        <v>20</v>
      </c>
      <c r="AK270" s="22" t="s">
        <v>20</v>
      </c>
      <c r="AL270" s="25" t="s">
        <v>20</v>
      </c>
      <c r="AM270" s="149">
        <v>40</v>
      </c>
      <c r="AN270" s="25">
        <v>280</v>
      </c>
      <c r="AO270" s="25">
        <v>190</v>
      </c>
      <c r="AP270" s="25">
        <v>95</v>
      </c>
      <c r="AQ270" s="25">
        <v>5.2</v>
      </c>
      <c r="AR270" s="25">
        <v>5.0540000000000003E-3</v>
      </c>
      <c r="AS270" s="157">
        <v>760</v>
      </c>
      <c r="AT270" s="93">
        <v>44713</v>
      </c>
      <c r="AU270" s="92" t="s">
        <v>3611</v>
      </c>
      <c r="AV270" s="91" t="s">
        <v>152</v>
      </c>
      <c r="AW270" s="92" t="s">
        <v>152</v>
      </c>
      <c r="AX270" s="92" t="s">
        <v>152</v>
      </c>
      <c r="AY270" s="91" t="s">
        <v>152</v>
      </c>
      <c r="AZ270" s="92" t="s">
        <v>21</v>
      </c>
      <c r="BA270" s="25" t="s">
        <v>6343</v>
      </c>
      <c r="BB270" t="s">
        <v>25</v>
      </c>
      <c r="BC270">
        <v>1108</v>
      </c>
      <c r="BD270" t="str">
        <f>IF(Z270=BC270,"OK")</f>
        <v>OK</v>
      </c>
      <c r="BE270">
        <v>0.13</v>
      </c>
      <c r="BF270">
        <v>1.26E-4</v>
      </c>
      <c r="BG270">
        <v>280</v>
      </c>
      <c r="BH270">
        <v>190</v>
      </c>
      <c r="BI270">
        <v>95</v>
      </c>
      <c r="BJ270">
        <v>5.2</v>
      </c>
      <c r="BK270">
        <v>5.0540000000000003E-3</v>
      </c>
      <c r="BL270" t="str">
        <f>IF(ABS(AN270*AO270*AP270/1000000000/AR270-1)&lt;0.1,"OK","NO")</f>
        <v>OK</v>
      </c>
      <c r="BN270" s="183"/>
    </row>
    <row r="271" spans="1:66" ht="25.5" x14ac:dyDescent="0.25">
      <c r="A271" s="148"/>
      <c r="B271" s="94">
        <v>267</v>
      </c>
      <c r="C271" s="43">
        <v>1135769</v>
      </c>
      <c r="D271" s="24">
        <v>1023019</v>
      </c>
      <c r="E271" s="26" t="s">
        <v>6403</v>
      </c>
      <c r="F271" s="151" t="s">
        <v>655</v>
      </c>
      <c r="G271" s="102" t="s">
        <v>2182</v>
      </c>
      <c r="H271" s="46" t="str">
        <f>IFERROR(IFERROR(IF(SEARCH("Usystems",$E271)&gt;0,"Usystems"),IF(SEARCH("RIIFO",$E271)&gt;0,"RIIFO","Uponor")),"Uponor")</f>
        <v>Usystems</v>
      </c>
      <c r="I271" s="25">
        <f>IFERROR(MID($D271,1,7)+0,"")</f>
        <v>1023019</v>
      </c>
      <c r="J271" s="25" t="str">
        <f>IFERROR(MID($D271,10,7)+0,"")</f>
        <v/>
      </c>
      <c r="K271" s="25" t="str">
        <f>IFERROR(MID($D271,19,7)+0,"")</f>
        <v/>
      </c>
      <c r="L271" s="25" t="str">
        <f>IFERROR(MID($D271,28,7)+0,"")</f>
        <v/>
      </c>
      <c r="M271" s="25" t="str">
        <f>IF(IFERROR(MID($Q271,1,7)+0,"")&lt;1130000,IF(INDEX(C:C,MATCH(LEFT(Q271,7)+0,I:I,0))&lt;1130000,"",INDEX(C:C,MATCH(LEFT(Q271,7)+0,I:I,0))),IFERROR(MID($Q271,1,7)+0,""))</f>
        <v/>
      </c>
      <c r="N271" s="25" t="str">
        <f>IF(IFERROR(MID($Q271,10,7)+0,"")&lt;1130000,"",IFERROR(MID($Q271,10,7)+0,""))</f>
        <v/>
      </c>
      <c r="O271" s="25" t="str">
        <f>IF(IFERROR(MID($Q271,19,7)+0,"")&lt;1130000,"",IFERROR(MID($Q271,19,7)+0,""))</f>
        <v/>
      </c>
      <c r="P271" s="25" t="str">
        <f>IF(M271="","",IF(N271="",M271,M271&amp;", "&amp;N271))</f>
        <v/>
      </c>
      <c r="Q271" s="150"/>
      <c r="R271" s="43"/>
      <c r="S271" s="35" t="s">
        <v>4178</v>
      </c>
      <c r="T271" s="34" t="s">
        <v>36</v>
      </c>
      <c r="U271" s="185">
        <v>330</v>
      </c>
      <c r="V271" s="188">
        <v>353</v>
      </c>
      <c r="W271" s="189">
        <v>395</v>
      </c>
      <c r="X271" s="31">
        <v>435</v>
      </c>
      <c r="Y271" s="90">
        <f>IFERROR(ROUND(X271/W271-1,2),"")</f>
        <v>0.1</v>
      </c>
      <c r="Z271" s="31">
        <f>IF(OR(S271="VLD MLC components",S271="VLD MLC pipes",S271="VLD PEX components",S271="VLD PEX pipes",S271="VLD PHC components",S271="VLD PHC pipes",S271="Controls VLD"),"По запросу",X271)</f>
        <v>435</v>
      </c>
      <c r="AA271" s="63">
        <f>ROUND(X271/1.2,3)</f>
        <v>362.5</v>
      </c>
      <c r="AB271" s="23">
        <v>329.16699999999997</v>
      </c>
      <c r="AC271" s="190">
        <f>IFERROR(ROUND(AA271/AB271-1,2),"")</f>
        <v>0.1</v>
      </c>
      <c r="AD271" s="25">
        <v>6.2E-2</v>
      </c>
      <c r="AE271" s="25">
        <v>8.4652777777777772E-5</v>
      </c>
      <c r="AF271" s="25">
        <v>20</v>
      </c>
      <c r="AG271" s="25">
        <v>3820</v>
      </c>
      <c r="AH271" s="25">
        <v>3020</v>
      </c>
      <c r="AI271" s="25">
        <v>860</v>
      </c>
      <c r="AJ271" s="25" t="s">
        <v>20</v>
      </c>
      <c r="AK271" s="22" t="s">
        <v>20</v>
      </c>
      <c r="AL271" s="25" t="s">
        <v>20</v>
      </c>
      <c r="AM271" s="25">
        <v>80</v>
      </c>
      <c r="AN271" s="25">
        <v>280</v>
      </c>
      <c r="AO271" s="25">
        <v>190</v>
      </c>
      <c r="AP271" s="25">
        <v>95</v>
      </c>
      <c r="AQ271" s="25">
        <v>4.96</v>
      </c>
      <c r="AR271" s="25">
        <v>5.0540000000000003E-3</v>
      </c>
      <c r="AS271" s="157">
        <v>11120</v>
      </c>
      <c r="AT271" s="23">
        <v>44713</v>
      </c>
      <c r="AU271" s="92" t="s">
        <v>3611</v>
      </c>
      <c r="AV271" s="91" t="s">
        <v>152</v>
      </c>
      <c r="AW271" s="92" t="s">
        <v>152</v>
      </c>
      <c r="AX271" s="92" t="s">
        <v>152</v>
      </c>
      <c r="AY271" s="91" t="s">
        <v>152</v>
      </c>
      <c r="AZ271" s="92" t="s">
        <v>21</v>
      </c>
      <c r="BA271" s="25" t="s">
        <v>4750</v>
      </c>
      <c r="BB271" t="s">
        <v>25</v>
      </c>
      <c r="BC271">
        <v>435</v>
      </c>
      <c r="BD271" t="str">
        <f>IF(Z271=BC271,"OK")</f>
        <v>OK</v>
      </c>
      <c r="BE271">
        <v>6.2E-2</v>
      </c>
      <c r="BF271">
        <v>6.3E-5</v>
      </c>
      <c r="BG271">
        <v>280</v>
      </c>
      <c r="BH271">
        <v>190</v>
      </c>
      <c r="BI271">
        <v>95</v>
      </c>
      <c r="BJ271">
        <v>4.96</v>
      </c>
      <c r="BK271">
        <v>5.0540000000000003E-3</v>
      </c>
      <c r="BL271" t="str">
        <f>IF(ABS(AN271*AO271*AP271/1000000000/AR271-1)&lt;0.1,"OK","NO")</f>
        <v>OK</v>
      </c>
      <c r="BN271" s="183"/>
    </row>
    <row r="272" spans="1:66" ht="25.5" x14ac:dyDescent="0.25">
      <c r="A272" s="148"/>
      <c r="B272" s="94">
        <v>268</v>
      </c>
      <c r="C272" s="43">
        <v>1135770</v>
      </c>
      <c r="D272" s="24">
        <v>1023020</v>
      </c>
      <c r="E272" s="26" t="s">
        <v>6402</v>
      </c>
      <c r="F272" s="151" t="s">
        <v>655</v>
      </c>
      <c r="G272" s="102" t="s">
        <v>2182</v>
      </c>
      <c r="H272" s="46" t="str">
        <f>IFERROR(IFERROR(IF(SEARCH("Usystems",$E272)&gt;0,"Usystems"),IF(SEARCH("RIIFO",$E272)&gt;0,"RIIFO","Uponor")),"Uponor")</f>
        <v>Usystems</v>
      </c>
      <c r="I272" s="25">
        <f>IFERROR(MID($D272,1,7)+0,"")</f>
        <v>1023020</v>
      </c>
      <c r="J272" s="25" t="str">
        <f>IFERROR(MID($D272,10,7)+0,"")</f>
        <v/>
      </c>
      <c r="K272" s="25" t="str">
        <f>IFERROR(MID($D272,19,7)+0,"")</f>
        <v/>
      </c>
      <c r="L272" s="25" t="str">
        <f>IFERROR(MID($D272,28,7)+0,"")</f>
        <v/>
      </c>
      <c r="M272" s="25" t="str">
        <f>IF(IFERROR(MID($Q272,1,7)+0,"")&lt;1130000,IF(INDEX(C:C,MATCH(LEFT(Q272,7)+0,I:I,0))&lt;1130000,"",INDEX(C:C,MATCH(LEFT(Q272,7)+0,I:I,0))),IFERROR(MID($Q272,1,7)+0,""))</f>
        <v/>
      </c>
      <c r="N272" s="25" t="str">
        <f>IF(IFERROR(MID($Q272,10,7)+0,"")&lt;1130000,"",IFERROR(MID($Q272,10,7)+0,""))</f>
        <v/>
      </c>
      <c r="O272" s="25" t="str">
        <f>IF(IFERROR(MID($Q272,19,7)+0,"")&lt;1130000,"",IFERROR(MID($Q272,19,7)+0,""))</f>
        <v/>
      </c>
      <c r="P272" s="25" t="str">
        <f>IF(M272="","",IF(N272="",M272,M272&amp;", "&amp;N272))</f>
        <v/>
      </c>
      <c r="Q272" s="150"/>
      <c r="R272" s="43"/>
      <c r="S272" s="35" t="s">
        <v>4178</v>
      </c>
      <c r="T272" s="34" t="s">
        <v>36</v>
      </c>
      <c r="U272" s="185">
        <v>440</v>
      </c>
      <c r="V272" s="188">
        <v>471</v>
      </c>
      <c r="W272" s="189">
        <v>528</v>
      </c>
      <c r="X272" s="31">
        <v>581</v>
      </c>
      <c r="Y272" s="90">
        <f>IFERROR(ROUND(X272/W272-1,2),"")</f>
        <v>0.1</v>
      </c>
      <c r="Z272" s="31">
        <f>IF(OR(S272="VLD MLC components",S272="VLD MLC pipes",S272="VLD PEX components",S272="VLD PEX pipes",S272="VLD PHC components",S272="VLD PHC pipes",S272="Controls VLD"),"По запросу",X272)</f>
        <v>581</v>
      </c>
      <c r="AA272" s="63">
        <f>ROUND(X272/1.2,3)</f>
        <v>484.16699999999997</v>
      </c>
      <c r="AB272" s="23">
        <v>440</v>
      </c>
      <c r="AC272" s="190">
        <f>IFERROR(ROUND(AA272/AB272-1,2),"")</f>
        <v>0.1</v>
      </c>
      <c r="AD272" s="25">
        <v>7.8E-2</v>
      </c>
      <c r="AE272" s="25">
        <v>1.1287037037037037E-4</v>
      </c>
      <c r="AF272" s="25">
        <v>1920</v>
      </c>
      <c r="AG272" s="25">
        <v>1960</v>
      </c>
      <c r="AH272" s="25">
        <v>5200</v>
      </c>
      <c r="AI272" s="25">
        <v>5920</v>
      </c>
      <c r="AJ272" s="25" t="s">
        <v>20</v>
      </c>
      <c r="AK272" s="22" t="s">
        <v>20</v>
      </c>
      <c r="AL272" s="25" t="s">
        <v>20</v>
      </c>
      <c r="AM272" s="25">
        <v>60</v>
      </c>
      <c r="AN272" s="25">
        <v>280</v>
      </c>
      <c r="AO272" s="25">
        <v>190</v>
      </c>
      <c r="AP272" s="25">
        <v>95</v>
      </c>
      <c r="AQ272" s="25">
        <v>4.68</v>
      </c>
      <c r="AR272" s="25">
        <v>5.0540000000000003E-3</v>
      </c>
      <c r="AS272" s="157">
        <v>2370</v>
      </c>
      <c r="AT272" s="23">
        <v>44713</v>
      </c>
      <c r="AU272" s="92" t="s">
        <v>3611</v>
      </c>
      <c r="AV272" s="91" t="s">
        <v>152</v>
      </c>
      <c r="AW272" s="92" t="s">
        <v>152</v>
      </c>
      <c r="AX272" s="92" t="s">
        <v>152</v>
      </c>
      <c r="AY272" s="91" t="s">
        <v>152</v>
      </c>
      <c r="AZ272" s="92" t="s">
        <v>21</v>
      </c>
      <c r="BA272" s="25" t="s">
        <v>6302</v>
      </c>
      <c r="BB272" t="s">
        <v>25</v>
      </c>
      <c r="BC272">
        <v>581</v>
      </c>
      <c r="BD272" t="str">
        <f>IF(Z272=BC272,"OK")</f>
        <v>OK</v>
      </c>
      <c r="BE272">
        <v>7.8E-2</v>
      </c>
      <c r="BF272">
        <v>8.3999999999999995E-5</v>
      </c>
      <c r="BG272">
        <v>280</v>
      </c>
      <c r="BH272">
        <v>190</v>
      </c>
      <c r="BI272">
        <v>95</v>
      </c>
      <c r="BJ272">
        <v>4.68</v>
      </c>
      <c r="BK272">
        <v>5.0540000000000003E-3</v>
      </c>
      <c r="BL272" t="str">
        <f>IF(ABS(AN272*AO272*AP272/1000000000/AR272-1)&lt;0.1,"OK","NO")</f>
        <v>OK</v>
      </c>
      <c r="BN272" s="183"/>
    </row>
    <row r="273" spans="1:66" ht="25.5" x14ac:dyDescent="0.25">
      <c r="A273" s="148"/>
      <c r="B273" s="94">
        <v>269</v>
      </c>
      <c r="C273" s="43">
        <v>1135771</v>
      </c>
      <c r="D273" s="24">
        <v>1023021</v>
      </c>
      <c r="E273" s="26" t="s">
        <v>6401</v>
      </c>
      <c r="F273" s="151" t="s">
        <v>652</v>
      </c>
      <c r="G273" s="102" t="s">
        <v>2182</v>
      </c>
      <c r="H273" s="46" t="str">
        <f>IFERROR(IFERROR(IF(SEARCH("Usystems",$E273)&gt;0,"Usystems"),IF(SEARCH("RIIFO",$E273)&gt;0,"RIIFO","Uponor")),"Uponor")</f>
        <v>Usystems</v>
      </c>
      <c r="I273" s="25">
        <f>IFERROR(MID($D273,1,7)+0,"")</f>
        <v>1023021</v>
      </c>
      <c r="J273" s="25" t="str">
        <f>IFERROR(MID($D273,10,7)+0,"")</f>
        <v/>
      </c>
      <c r="K273" s="25" t="str">
        <f>IFERROR(MID($D273,19,7)+0,"")</f>
        <v/>
      </c>
      <c r="L273" s="25" t="str">
        <f>IFERROR(MID($D273,28,7)+0,"")</f>
        <v/>
      </c>
      <c r="M273" s="25" t="str">
        <f>IF(IFERROR(MID($Q273,1,7)+0,"")&lt;1130000,IF(INDEX(C:C,MATCH(LEFT(Q273,7)+0,I:I,0))&lt;1130000,"",INDEX(C:C,MATCH(LEFT(Q273,7)+0,I:I,0))),IFERROR(MID($Q273,1,7)+0,""))</f>
        <v/>
      </c>
      <c r="N273" s="25" t="str">
        <f>IF(IFERROR(MID($Q273,10,7)+0,"")&lt;1130000,"",IFERROR(MID($Q273,10,7)+0,""))</f>
        <v/>
      </c>
      <c r="O273" s="25" t="str">
        <f>IF(IFERROR(MID($Q273,19,7)+0,"")&lt;1130000,"",IFERROR(MID($Q273,19,7)+0,""))</f>
        <v/>
      </c>
      <c r="P273" s="25" t="str">
        <f>IF(M273="","",IF(N273="",M273,M273&amp;", "&amp;N273))</f>
        <v/>
      </c>
      <c r="Q273" s="150"/>
      <c r="R273" s="43"/>
      <c r="S273" s="35" t="s">
        <v>4178</v>
      </c>
      <c r="T273" s="34" t="s">
        <v>36</v>
      </c>
      <c r="U273" s="185">
        <v>500</v>
      </c>
      <c r="V273" s="188">
        <v>535</v>
      </c>
      <c r="W273" s="189">
        <v>599</v>
      </c>
      <c r="X273" s="31">
        <v>659</v>
      </c>
      <c r="Y273" s="90">
        <f>IFERROR(ROUND(X273/W273-1,2),"")</f>
        <v>0.1</v>
      </c>
      <c r="Z273" s="31">
        <f>IF(OR(S273="VLD MLC components",S273="VLD MLC pipes",S273="VLD PEX components",S273="VLD PEX pipes",S273="VLD PHC components",S273="VLD PHC pipes",S273="Controls VLD"),"По запросу",X273)</f>
        <v>659</v>
      </c>
      <c r="AA273" s="63">
        <f>ROUND(X273/1.2,3)</f>
        <v>549.16700000000003</v>
      </c>
      <c r="AB273" s="23">
        <v>499.16699999999997</v>
      </c>
      <c r="AC273" s="190">
        <f>IFERROR(ROUND(AA273/AB273-1,2),"")</f>
        <v>0.1</v>
      </c>
      <c r="AD273" s="25">
        <v>9.5000000000000001E-2</v>
      </c>
      <c r="AE273" s="25">
        <v>1.3544444444444444E-4</v>
      </c>
      <c r="AF273" s="25">
        <v>414</v>
      </c>
      <c r="AG273" s="25">
        <v>672</v>
      </c>
      <c r="AH273" s="25">
        <v>522</v>
      </c>
      <c r="AI273" s="25">
        <v>1780</v>
      </c>
      <c r="AJ273" s="25" t="s">
        <v>20</v>
      </c>
      <c r="AK273" s="22" t="s">
        <v>20</v>
      </c>
      <c r="AL273" s="25" t="s">
        <v>20</v>
      </c>
      <c r="AM273" s="25">
        <v>50</v>
      </c>
      <c r="AN273" s="25">
        <v>280</v>
      </c>
      <c r="AO273" s="25">
        <v>190</v>
      </c>
      <c r="AP273" s="25">
        <v>95</v>
      </c>
      <c r="AQ273" s="25">
        <v>4.75</v>
      </c>
      <c r="AR273" s="25">
        <v>5.0540000000000003E-3</v>
      </c>
      <c r="AS273" s="157">
        <v>1550</v>
      </c>
      <c r="AT273" s="23">
        <v>44713</v>
      </c>
      <c r="AU273" s="92" t="s">
        <v>3611</v>
      </c>
      <c r="AV273" s="91" t="s">
        <v>152</v>
      </c>
      <c r="AW273" s="92" t="s">
        <v>152</v>
      </c>
      <c r="AX273" s="92" t="s">
        <v>152</v>
      </c>
      <c r="AY273" s="91" t="s">
        <v>152</v>
      </c>
      <c r="AZ273" s="92" t="s">
        <v>21</v>
      </c>
      <c r="BA273" s="25" t="s">
        <v>6300</v>
      </c>
      <c r="BB273" t="s">
        <v>25</v>
      </c>
      <c r="BC273">
        <v>659</v>
      </c>
      <c r="BD273" t="str">
        <f>IF(Z273=BC273,"OK")</f>
        <v>OK</v>
      </c>
      <c r="BE273">
        <v>9.5000000000000001E-2</v>
      </c>
      <c r="BF273">
        <v>1.01E-4</v>
      </c>
      <c r="BG273">
        <v>280</v>
      </c>
      <c r="BH273">
        <v>190</v>
      </c>
      <c r="BI273">
        <v>95</v>
      </c>
      <c r="BJ273">
        <v>4.75</v>
      </c>
      <c r="BK273">
        <v>5.0540000000000003E-3</v>
      </c>
      <c r="BL273" t="str">
        <f>IF(ABS(AN273*AO273*AP273/1000000000/AR273-1)&lt;0.1,"OK","NO")</f>
        <v>OK</v>
      </c>
      <c r="BN273" s="183"/>
    </row>
    <row r="274" spans="1:66" ht="25.5" x14ac:dyDescent="0.25">
      <c r="A274" s="148"/>
      <c r="B274" s="94">
        <v>270</v>
      </c>
      <c r="C274" s="43">
        <v>1135772</v>
      </c>
      <c r="D274" s="24">
        <v>1023022</v>
      </c>
      <c r="E274" s="26" t="s">
        <v>6400</v>
      </c>
      <c r="F274" s="151" t="s">
        <v>652</v>
      </c>
      <c r="G274" s="102" t="s">
        <v>2182</v>
      </c>
      <c r="H274" s="46" t="str">
        <f>IFERROR(IFERROR(IF(SEARCH("Usystems",$E274)&gt;0,"Usystems"),IF(SEARCH("RIIFO",$E274)&gt;0,"RIIFO","Uponor")),"Uponor")</f>
        <v>Usystems</v>
      </c>
      <c r="I274" s="25">
        <f>IFERROR(MID($D274,1,7)+0,"")</f>
        <v>1023022</v>
      </c>
      <c r="J274" s="25" t="str">
        <f>IFERROR(MID($D274,10,7)+0,"")</f>
        <v/>
      </c>
      <c r="K274" s="25" t="str">
        <f>IFERROR(MID($D274,19,7)+0,"")</f>
        <v/>
      </c>
      <c r="L274" s="25" t="str">
        <f>IFERROR(MID($D274,28,7)+0,"")</f>
        <v/>
      </c>
      <c r="M274" s="25" t="str">
        <f>IF(IFERROR(MID($Q274,1,7)+0,"")&lt;1130000,IF(INDEX(C:C,MATCH(LEFT(Q274,7)+0,I:I,0))&lt;1130000,"",INDEX(C:C,MATCH(LEFT(Q274,7)+0,I:I,0))),IFERROR(MID($Q274,1,7)+0,""))</f>
        <v/>
      </c>
      <c r="N274" s="25" t="str">
        <f>IF(IFERROR(MID($Q274,10,7)+0,"")&lt;1130000,"",IFERROR(MID($Q274,10,7)+0,""))</f>
        <v/>
      </c>
      <c r="O274" s="25" t="str">
        <f>IF(IFERROR(MID($Q274,19,7)+0,"")&lt;1130000,"",IFERROR(MID($Q274,19,7)+0,""))</f>
        <v/>
      </c>
      <c r="P274" s="25" t="str">
        <f>IF(M274="","",IF(N274="",M274,M274&amp;", "&amp;N274))</f>
        <v/>
      </c>
      <c r="Q274" s="150"/>
      <c r="R274" s="43"/>
      <c r="S274" s="35" t="s">
        <v>4178</v>
      </c>
      <c r="T274" s="34" t="s">
        <v>36</v>
      </c>
      <c r="U274" s="185">
        <v>730</v>
      </c>
      <c r="V274" s="188">
        <v>781</v>
      </c>
      <c r="W274" s="189">
        <v>875</v>
      </c>
      <c r="X274" s="31">
        <v>963</v>
      </c>
      <c r="Y274" s="90">
        <f>IFERROR(ROUND(X274/W274-1,2),"")</f>
        <v>0.1</v>
      </c>
      <c r="Z274" s="31">
        <f>IF(OR(S274="VLD MLC components",S274="VLD MLC pipes",S274="VLD PEX components",S274="VLD PEX pipes",S274="VLD PHC components",S274="VLD PHC pipes",S274="Controls VLD"),"По запросу",X274)</f>
        <v>963</v>
      </c>
      <c r="AA274" s="63">
        <f>ROUND(X274/1.2,3)</f>
        <v>802.5</v>
      </c>
      <c r="AB274" s="23">
        <v>729.16700000000003</v>
      </c>
      <c r="AC274" s="190">
        <f>IFERROR(ROUND(AA274/AB274-1,2),"")</f>
        <v>0.1</v>
      </c>
      <c r="AD274" s="25">
        <v>0.129</v>
      </c>
      <c r="AE274" s="25">
        <v>1.9349206349206349E-4</v>
      </c>
      <c r="AF274" s="25">
        <v>440</v>
      </c>
      <c r="AG274" s="25">
        <v>1000</v>
      </c>
      <c r="AH274" s="25">
        <v>1735</v>
      </c>
      <c r="AI274" s="25">
        <v>1980</v>
      </c>
      <c r="AJ274" s="25" t="s">
        <v>20</v>
      </c>
      <c r="AK274" s="22" t="s">
        <v>20</v>
      </c>
      <c r="AL274" s="25" t="s">
        <v>20</v>
      </c>
      <c r="AM274" s="25">
        <v>35</v>
      </c>
      <c r="AN274" s="25">
        <v>280</v>
      </c>
      <c r="AO274" s="25">
        <v>190</v>
      </c>
      <c r="AP274" s="25">
        <v>95</v>
      </c>
      <c r="AQ274" s="25">
        <v>4.5149999999999997</v>
      </c>
      <c r="AR274" s="25">
        <v>5.0540000000000003E-3</v>
      </c>
      <c r="AS274" s="157">
        <v>2785</v>
      </c>
      <c r="AT274" s="23">
        <v>44713</v>
      </c>
      <c r="AU274" s="92" t="s">
        <v>3611</v>
      </c>
      <c r="AV274" s="91" t="s">
        <v>152</v>
      </c>
      <c r="AW274" s="92" t="s">
        <v>152</v>
      </c>
      <c r="AX274" s="92" t="s">
        <v>152</v>
      </c>
      <c r="AY274" s="91" t="s">
        <v>152</v>
      </c>
      <c r="AZ274" s="92" t="s">
        <v>21</v>
      </c>
      <c r="BA274" s="25" t="s">
        <v>6298</v>
      </c>
      <c r="BB274" t="s">
        <v>25</v>
      </c>
      <c r="BC274">
        <v>963</v>
      </c>
      <c r="BD274" t="str">
        <f>IF(Z274=BC274,"OK")</f>
        <v>OK</v>
      </c>
      <c r="BE274">
        <v>0.129</v>
      </c>
      <c r="BF274">
        <v>1.44E-4</v>
      </c>
      <c r="BG274">
        <v>280</v>
      </c>
      <c r="BH274">
        <v>190</v>
      </c>
      <c r="BI274">
        <v>95</v>
      </c>
      <c r="BJ274">
        <v>4.5149999999999997</v>
      </c>
      <c r="BK274">
        <v>5.0540000000000003E-3</v>
      </c>
      <c r="BL274" t="str">
        <f>IF(ABS(AN274*AO274*AP274/1000000000/AR274-1)&lt;0.1,"OK","NO")</f>
        <v>OK</v>
      </c>
      <c r="BN274" s="183"/>
    </row>
    <row r="275" spans="1:66" ht="25.5" x14ac:dyDescent="0.25">
      <c r="A275" s="148"/>
      <c r="B275" s="94">
        <v>271</v>
      </c>
      <c r="C275" s="43">
        <v>1135773</v>
      </c>
      <c r="D275" s="24">
        <v>1047877</v>
      </c>
      <c r="E275" s="26" t="s">
        <v>6399</v>
      </c>
      <c r="F275" s="151" t="s">
        <v>652</v>
      </c>
      <c r="G275" s="102" t="s">
        <v>2182</v>
      </c>
      <c r="H275" s="46" t="str">
        <f>IFERROR(IFERROR(IF(SEARCH("Usystems",$E275)&gt;0,"Usystems"),IF(SEARCH("RIIFO",$E275)&gt;0,"RIIFO","Uponor")),"Uponor")</f>
        <v>Usystems</v>
      </c>
      <c r="I275" s="25">
        <f>IFERROR(MID($D275,1,7)+0,"")</f>
        <v>1047877</v>
      </c>
      <c r="J275" s="25" t="str">
        <f>IFERROR(MID($D275,10,7)+0,"")</f>
        <v/>
      </c>
      <c r="K275" s="25" t="str">
        <f>IFERROR(MID($D275,19,7)+0,"")</f>
        <v/>
      </c>
      <c r="L275" s="25" t="str">
        <f>IFERROR(MID($D275,28,7)+0,"")</f>
        <v/>
      </c>
      <c r="M275" s="25" t="str">
        <f>IF(IFERROR(MID($Q275,1,7)+0,"")&lt;1130000,IF(INDEX(C:C,MATCH(LEFT(Q275,7)+0,I:I,0))&lt;1130000,"",INDEX(C:C,MATCH(LEFT(Q275,7)+0,I:I,0))),IFERROR(MID($Q275,1,7)+0,""))</f>
        <v/>
      </c>
      <c r="N275" s="25" t="str">
        <f>IF(IFERROR(MID($Q275,10,7)+0,"")&lt;1130000,"",IFERROR(MID($Q275,10,7)+0,""))</f>
        <v/>
      </c>
      <c r="O275" s="25" t="str">
        <f>IF(IFERROR(MID($Q275,19,7)+0,"")&lt;1130000,"",IFERROR(MID($Q275,19,7)+0,""))</f>
        <v/>
      </c>
      <c r="P275" s="25" t="str">
        <f>IF(M275="","",IF(N275="",M275,M275&amp;", "&amp;N275))</f>
        <v/>
      </c>
      <c r="Q275" s="150"/>
      <c r="R275" s="43"/>
      <c r="S275" s="35" t="s">
        <v>4178</v>
      </c>
      <c r="T275" s="34" t="s">
        <v>36</v>
      </c>
      <c r="U275" s="185">
        <v>1500</v>
      </c>
      <c r="V275" s="188">
        <v>1605</v>
      </c>
      <c r="W275" s="189">
        <v>1798</v>
      </c>
      <c r="X275" s="31">
        <v>1978</v>
      </c>
      <c r="Y275" s="90">
        <f>IFERROR(ROUND(X275/W275-1,2),"")</f>
        <v>0.1</v>
      </c>
      <c r="Z275" s="31">
        <f>IF(OR(S275="VLD MLC components",S275="VLD MLC pipes",S275="VLD PEX components",S275="VLD PEX pipes",S275="VLD PHC components",S275="VLD PHC pipes",S275="Controls VLD"),"По запросу",X275)</f>
        <v>1978</v>
      </c>
      <c r="AA275" s="63">
        <f>ROUND(X275/1.2,3)</f>
        <v>1648.3330000000001</v>
      </c>
      <c r="AB275" s="23">
        <v>1498.3330000000001</v>
      </c>
      <c r="AC275" s="190">
        <f>IFERROR(ROUND(AA275/AB275-1,2),"")</f>
        <v>0.1</v>
      </c>
      <c r="AD275" s="25">
        <v>0.24099999999999999</v>
      </c>
      <c r="AE275" s="25">
        <v>3.7623456790123453E-4</v>
      </c>
      <c r="AF275" s="25">
        <v>760</v>
      </c>
      <c r="AG275" s="25">
        <v>922</v>
      </c>
      <c r="AH275" s="25">
        <v>1098</v>
      </c>
      <c r="AI275" s="25">
        <v>1216</v>
      </c>
      <c r="AJ275" s="25" t="s">
        <v>20</v>
      </c>
      <c r="AK275" s="22" t="s">
        <v>20</v>
      </c>
      <c r="AL275" s="25" t="s">
        <v>20</v>
      </c>
      <c r="AM275" s="25">
        <v>18</v>
      </c>
      <c r="AN275" s="25">
        <v>280</v>
      </c>
      <c r="AO275" s="25">
        <v>190</v>
      </c>
      <c r="AP275" s="25">
        <v>95</v>
      </c>
      <c r="AQ275" s="25">
        <v>4.3380000000000001</v>
      </c>
      <c r="AR275" s="25">
        <v>5.0540000000000003E-3</v>
      </c>
      <c r="AS275" s="157">
        <v>1416</v>
      </c>
      <c r="AT275" s="23">
        <v>44713</v>
      </c>
      <c r="AU275" s="92" t="s">
        <v>3611</v>
      </c>
      <c r="AV275" s="91" t="s">
        <v>152</v>
      </c>
      <c r="AW275" s="92" t="s">
        <v>152</v>
      </c>
      <c r="AX275" s="92" t="s">
        <v>152</v>
      </c>
      <c r="AY275" s="91" t="s">
        <v>152</v>
      </c>
      <c r="AZ275" s="92" t="s">
        <v>21</v>
      </c>
      <c r="BA275" s="25" t="s">
        <v>6291</v>
      </c>
      <c r="BB275" t="s">
        <v>25</v>
      </c>
      <c r="BC275">
        <v>1978</v>
      </c>
      <c r="BD275" t="str">
        <f>IF(Z275=BC275,"OK")</f>
        <v>OK</v>
      </c>
      <c r="BE275">
        <v>0.24099999999999999</v>
      </c>
      <c r="BF275">
        <v>2.81E-4</v>
      </c>
      <c r="BG275">
        <v>280</v>
      </c>
      <c r="BH275">
        <v>190</v>
      </c>
      <c r="BI275">
        <v>95</v>
      </c>
      <c r="BJ275">
        <v>4.3380000000000001</v>
      </c>
      <c r="BK275">
        <v>5.0540000000000003E-3</v>
      </c>
      <c r="BL275" t="str">
        <f>IF(ABS(AN275*AO275*AP275/1000000000/AR275-1)&lt;0.1,"OK","NO")</f>
        <v>OK</v>
      </c>
      <c r="BN275" s="183"/>
    </row>
    <row r="276" spans="1:66" ht="25.5" x14ac:dyDescent="0.25">
      <c r="A276" s="148"/>
      <c r="B276" s="94">
        <v>272</v>
      </c>
      <c r="C276" s="43">
        <v>1135774</v>
      </c>
      <c r="D276" s="24">
        <v>1023023</v>
      </c>
      <c r="E276" s="26" t="s">
        <v>6398</v>
      </c>
      <c r="F276" s="151" t="s">
        <v>655</v>
      </c>
      <c r="G276" s="102" t="s">
        <v>2182</v>
      </c>
      <c r="H276" s="46" t="str">
        <f>IFERROR(IFERROR(IF(SEARCH("Usystems",$E276)&gt;0,"Usystems"),IF(SEARCH("RIIFO",$E276)&gt;0,"RIIFO","Uponor")),"Uponor")</f>
        <v>Usystems</v>
      </c>
      <c r="I276" s="25">
        <f>IFERROR(MID($D276,1,7)+0,"")</f>
        <v>1023023</v>
      </c>
      <c r="J276" s="25" t="str">
        <f>IFERROR(MID($D276,10,7)+0,"")</f>
        <v/>
      </c>
      <c r="K276" s="25" t="str">
        <f>IFERROR(MID($D276,19,7)+0,"")</f>
        <v/>
      </c>
      <c r="L276" s="25" t="str">
        <f>IFERROR(MID($D276,28,7)+0,"")</f>
        <v/>
      </c>
      <c r="M276" s="25" t="str">
        <f>IF(IFERROR(MID($Q276,1,7)+0,"")&lt;1130000,IF(INDEX(C:C,MATCH(LEFT(Q276,7)+0,I:I,0))&lt;1130000,"",INDEX(C:C,MATCH(LEFT(Q276,7)+0,I:I,0))),IFERROR(MID($Q276,1,7)+0,""))</f>
        <v/>
      </c>
      <c r="N276" s="25" t="str">
        <f>IF(IFERROR(MID($Q276,10,7)+0,"")&lt;1130000,"",IFERROR(MID($Q276,10,7)+0,""))</f>
        <v/>
      </c>
      <c r="O276" s="25" t="str">
        <f>IF(IFERROR(MID($Q276,19,7)+0,"")&lt;1130000,"",IFERROR(MID($Q276,19,7)+0,""))</f>
        <v/>
      </c>
      <c r="P276" s="25" t="str">
        <f>IF(M276="","",IF(N276="",M276,M276&amp;", "&amp;N276))</f>
        <v/>
      </c>
      <c r="Q276" s="150"/>
      <c r="R276" s="43"/>
      <c r="S276" s="35" t="s">
        <v>4178</v>
      </c>
      <c r="T276" s="34" t="s">
        <v>36</v>
      </c>
      <c r="U276" s="185">
        <v>350</v>
      </c>
      <c r="V276" s="188">
        <v>375</v>
      </c>
      <c r="W276" s="189">
        <v>420</v>
      </c>
      <c r="X276" s="31">
        <v>462</v>
      </c>
      <c r="Y276" s="90">
        <f>IFERROR(ROUND(X276/W276-1,2),"")</f>
        <v>0.1</v>
      </c>
      <c r="Z276" s="31">
        <f>IF(OR(S276="VLD MLC components",S276="VLD MLC pipes",S276="VLD PEX components",S276="VLD PEX pipes",S276="VLD PHC components",S276="VLD PHC pipes",S276="Controls VLD"),"По запросу",X276)</f>
        <v>462</v>
      </c>
      <c r="AA276" s="63">
        <f>ROUND(X276/1.2,3)</f>
        <v>385</v>
      </c>
      <c r="AB276" s="23">
        <v>350</v>
      </c>
      <c r="AC276" s="190">
        <f>IFERROR(ROUND(AA276/AB276-1,2),"")</f>
        <v>0.1</v>
      </c>
      <c r="AD276" s="25">
        <v>6.6000000000000003E-2</v>
      </c>
      <c r="AE276" s="25">
        <v>9.6746031746031746E-5</v>
      </c>
      <c r="AF276" s="25">
        <v>0</v>
      </c>
      <c r="AG276" s="25">
        <v>10</v>
      </c>
      <c r="AH276" s="25">
        <v>1480</v>
      </c>
      <c r="AI276" s="25">
        <v>3020</v>
      </c>
      <c r="AJ276" s="25" t="s">
        <v>20</v>
      </c>
      <c r="AK276" s="22" t="s">
        <v>20</v>
      </c>
      <c r="AL276" s="25" t="s">
        <v>20</v>
      </c>
      <c r="AM276" s="25">
        <v>70</v>
      </c>
      <c r="AN276" s="25">
        <v>280</v>
      </c>
      <c r="AO276" s="25">
        <v>190</v>
      </c>
      <c r="AP276" s="25">
        <v>95</v>
      </c>
      <c r="AQ276" s="25">
        <v>4.62</v>
      </c>
      <c r="AR276" s="25">
        <v>5.0540000000000003E-3</v>
      </c>
      <c r="AS276" s="157">
        <v>5630</v>
      </c>
      <c r="AT276" s="23">
        <v>44713</v>
      </c>
      <c r="AU276" s="92" t="s">
        <v>3611</v>
      </c>
      <c r="AV276" s="91" t="s">
        <v>152</v>
      </c>
      <c r="AW276" s="92" t="s">
        <v>152</v>
      </c>
      <c r="AX276" s="92" t="s">
        <v>152</v>
      </c>
      <c r="AY276" s="91" t="s">
        <v>152</v>
      </c>
      <c r="AZ276" s="92" t="s">
        <v>21</v>
      </c>
      <c r="BA276" s="25" t="s">
        <v>3707</v>
      </c>
      <c r="BB276" t="s">
        <v>25</v>
      </c>
      <c r="BC276">
        <v>462</v>
      </c>
      <c r="BD276" t="str">
        <f>IF(Z276=BC276,"OK")</f>
        <v>OK</v>
      </c>
      <c r="BE276">
        <v>6.6000000000000003E-2</v>
      </c>
      <c r="BF276">
        <v>7.2000000000000002E-5</v>
      </c>
      <c r="BG276">
        <v>280</v>
      </c>
      <c r="BH276">
        <v>190</v>
      </c>
      <c r="BI276">
        <v>95</v>
      </c>
      <c r="BJ276">
        <v>4.62</v>
      </c>
      <c r="BK276">
        <v>5.0540000000000003E-3</v>
      </c>
      <c r="BL276" t="str">
        <f>IF(ABS(AN276*AO276*AP276/1000000000/AR276-1)&lt;0.1,"OK","NO")</f>
        <v>OK</v>
      </c>
      <c r="BN276" s="183"/>
    </row>
    <row r="277" spans="1:66" ht="25.5" x14ac:dyDescent="0.25">
      <c r="A277" s="148"/>
      <c r="B277" s="94">
        <v>273</v>
      </c>
      <c r="C277" s="43">
        <v>1135775</v>
      </c>
      <c r="D277" s="24">
        <v>1023024</v>
      </c>
      <c r="E277" s="26" t="s">
        <v>6397</v>
      </c>
      <c r="F277" s="151" t="s">
        <v>652</v>
      </c>
      <c r="G277" s="102" t="s">
        <v>2182</v>
      </c>
      <c r="H277" s="46" t="str">
        <f>IFERROR(IFERROR(IF(SEARCH("Usystems",$E277)&gt;0,"Usystems"),IF(SEARCH("RIIFO",$E277)&gt;0,"RIIFO","Uponor")),"Uponor")</f>
        <v>Usystems</v>
      </c>
      <c r="I277" s="25">
        <f>IFERROR(MID($D277,1,7)+0,"")</f>
        <v>1023024</v>
      </c>
      <c r="J277" s="25" t="str">
        <f>IFERROR(MID($D277,10,7)+0,"")</f>
        <v/>
      </c>
      <c r="K277" s="25" t="str">
        <f>IFERROR(MID($D277,19,7)+0,"")</f>
        <v/>
      </c>
      <c r="L277" s="25" t="str">
        <f>IFERROR(MID($D277,28,7)+0,"")</f>
        <v/>
      </c>
      <c r="M277" s="25" t="str">
        <f>IF(IFERROR(MID($Q277,1,7)+0,"")&lt;1130000,IF(INDEX(C:C,MATCH(LEFT(Q277,7)+0,I:I,0))&lt;1130000,"",INDEX(C:C,MATCH(LEFT(Q277,7)+0,I:I,0))),IFERROR(MID($Q277,1,7)+0,""))</f>
        <v/>
      </c>
      <c r="N277" s="25" t="str">
        <f>IF(IFERROR(MID($Q277,10,7)+0,"")&lt;1130000,"",IFERROR(MID($Q277,10,7)+0,""))</f>
        <v/>
      </c>
      <c r="O277" s="25" t="str">
        <f>IF(IFERROR(MID($Q277,19,7)+0,"")&lt;1130000,"",IFERROR(MID($Q277,19,7)+0,""))</f>
        <v/>
      </c>
      <c r="P277" s="25" t="str">
        <f>IF(M277="","",IF(N277="",M277,M277&amp;", "&amp;N277))</f>
        <v/>
      </c>
      <c r="Q277" s="150"/>
      <c r="R277" s="43"/>
      <c r="S277" s="35" t="s">
        <v>4178</v>
      </c>
      <c r="T277" s="34" t="s">
        <v>36</v>
      </c>
      <c r="U277" s="185">
        <v>460</v>
      </c>
      <c r="V277" s="188">
        <v>492</v>
      </c>
      <c r="W277" s="189">
        <v>551</v>
      </c>
      <c r="X277" s="31">
        <v>606</v>
      </c>
      <c r="Y277" s="90">
        <f>IFERROR(ROUND(X277/W277-1,2),"")</f>
        <v>0.1</v>
      </c>
      <c r="Z277" s="31">
        <f>IF(OR(S277="VLD MLC components",S277="VLD MLC pipes",S277="VLD PEX components",S277="VLD PEX pipes",S277="VLD PHC components",S277="VLD PHC pipes",S277="Controls VLD"),"По запросу",X277)</f>
        <v>606</v>
      </c>
      <c r="AA277" s="63">
        <f>ROUND(X277/1.2,3)</f>
        <v>505</v>
      </c>
      <c r="AB277" s="23">
        <v>459.16699999999997</v>
      </c>
      <c r="AC277" s="190">
        <f>IFERROR(ROUND(AA277/AB277-1,2),"")</f>
        <v>0.1</v>
      </c>
      <c r="AD277" s="25">
        <v>8.4000000000000005E-2</v>
      </c>
      <c r="AE277" s="25">
        <v>1.2313131313131313E-4</v>
      </c>
      <c r="AF277" s="25">
        <v>670</v>
      </c>
      <c r="AG277" s="25">
        <v>390</v>
      </c>
      <c r="AH277" s="25">
        <v>795</v>
      </c>
      <c r="AI277" s="25">
        <v>485</v>
      </c>
      <c r="AJ277" s="25" t="s">
        <v>20</v>
      </c>
      <c r="AK277" s="22" t="s">
        <v>20</v>
      </c>
      <c r="AL277" s="25" t="s">
        <v>20</v>
      </c>
      <c r="AM277" s="25">
        <v>55</v>
      </c>
      <c r="AN277" s="25">
        <v>280</v>
      </c>
      <c r="AO277" s="25">
        <v>190</v>
      </c>
      <c r="AP277" s="25">
        <v>95</v>
      </c>
      <c r="AQ277" s="25">
        <v>4.62</v>
      </c>
      <c r="AR277" s="25">
        <v>5.0540000000000003E-3</v>
      </c>
      <c r="AS277" s="157">
        <v>1060</v>
      </c>
      <c r="AT277" s="23">
        <v>44713</v>
      </c>
      <c r="AU277" s="92" t="s">
        <v>3611</v>
      </c>
      <c r="AV277" s="91" t="s">
        <v>152</v>
      </c>
      <c r="AW277" s="92" t="s">
        <v>152</v>
      </c>
      <c r="AX277" s="92" t="s">
        <v>152</v>
      </c>
      <c r="AY277" s="91" t="s">
        <v>152</v>
      </c>
      <c r="AZ277" s="92" t="s">
        <v>21</v>
      </c>
      <c r="BA277" s="25" t="s">
        <v>6293</v>
      </c>
      <c r="BB277" t="s">
        <v>25</v>
      </c>
      <c r="BC277">
        <v>606</v>
      </c>
      <c r="BD277" t="str">
        <f>IF(Z277=BC277,"OK")</f>
        <v>OK</v>
      </c>
      <c r="BE277">
        <v>8.4000000000000005E-2</v>
      </c>
      <c r="BF277">
        <v>9.2E-5</v>
      </c>
      <c r="BG277">
        <v>280</v>
      </c>
      <c r="BH277">
        <v>190</v>
      </c>
      <c r="BI277">
        <v>95</v>
      </c>
      <c r="BJ277">
        <v>4.62</v>
      </c>
      <c r="BK277">
        <v>5.0540000000000003E-3</v>
      </c>
      <c r="BL277" t="str">
        <f>IF(ABS(AN277*AO277*AP277/1000000000/AR277-1)&lt;0.1,"OK","NO")</f>
        <v>OK</v>
      </c>
      <c r="BN277" s="183"/>
    </row>
    <row r="278" spans="1:66" ht="25.5" x14ac:dyDescent="0.25">
      <c r="A278" s="148"/>
      <c r="B278" s="94">
        <v>274</v>
      </c>
      <c r="C278" s="43">
        <v>1135776</v>
      </c>
      <c r="D278" s="24">
        <v>1023025</v>
      </c>
      <c r="E278" s="26" t="s">
        <v>6396</v>
      </c>
      <c r="F278" s="151" t="s">
        <v>652</v>
      </c>
      <c r="G278" s="102" t="s">
        <v>2182</v>
      </c>
      <c r="H278" s="46" t="str">
        <f>IFERROR(IFERROR(IF(SEARCH("Usystems",$E278)&gt;0,"Usystems"),IF(SEARCH("RIIFO",$E278)&gt;0,"RIIFO","Uponor")),"Uponor")</f>
        <v>Usystems</v>
      </c>
      <c r="I278" s="25">
        <f>IFERROR(MID($D278,1,7)+0,"")</f>
        <v>1023025</v>
      </c>
      <c r="J278" s="25" t="str">
        <f>IFERROR(MID($D278,10,7)+0,"")</f>
        <v/>
      </c>
      <c r="K278" s="25" t="str">
        <f>IFERROR(MID($D278,19,7)+0,"")</f>
        <v/>
      </c>
      <c r="L278" s="25" t="str">
        <f>IFERROR(MID($D278,28,7)+0,"")</f>
        <v/>
      </c>
      <c r="M278" s="25" t="str">
        <f>IF(IFERROR(MID($Q278,1,7)+0,"")&lt;1130000,IF(INDEX(C:C,MATCH(LEFT(Q278,7)+0,I:I,0))&lt;1130000,"",INDEX(C:C,MATCH(LEFT(Q278,7)+0,I:I,0))),IFERROR(MID($Q278,1,7)+0,""))</f>
        <v/>
      </c>
      <c r="N278" s="25" t="str">
        <f>IF(IFERROR(MID($Q278,10,7)+0,"")&lt;1130000,"",IFERROR(MID($Q278,10,7)+0,""))</f>
        <v/>
      </c>
      <c r="O278" s="25" t="str">
        <f>IF(IFERROR(MID($Q278,19,7)+0,"")&lt;1130000,"",IFERROR(MID($Q278,19,7)+0,""))</f>
        <v/>
      </c>
      <c r="P278" s="25" t="str">
        <f>IF(M278="","",IF(N278="",M278,M278&amp;", "&amp;N278))</f>
        <v/>
      </c>
      <c r="Q278" s="150"/>
      <c r="R278" s="43"/>
      <c r="S278" s="35" t="s">
        <v>4178</v>
      </c>
      <c r="T278" s="34" t="s">
        <v>36</v>
      </c>
      <c r="U278" s="185">
        <v>510</v>
      </c>
      <c r="V278" s="188">
        <v>546</v>
      </c>
      <c r="W278" s="189">
        <v>612</v>
      </c>
      <c r="X278" s="31">
        <v>673</v>
      </c>
      <c r="Y278" s="90">
        <f>IFERROR(ROUND(X278/W278-1,2),"")</f>
        <v>0.1</v>
      </c>
      <c r="Z278" s="31">
        <f>IF(OR(S278="VLD MLC components",S278="VLD MLC pipes",S278="VLD PEX components",S278="VLD PEX pipes",S278="VLD PHC components",S278="VLD PHC pipes",S278="Controls VLD"),"По запросу",X278)</f>
        <v>673</v>
      </c>
      <c r="AA278" s="63">
        <f>ROUND(X278/1.2,3)</f>
        <v>560.83299999999997</v>
      </c>
      <c r="AB278" s="23">
        <v>510</v>
      </c>
      <c r="AC278" s="190">
        <f>IFERROR(ROUND(AA278/AB278-1,2),"")</f>
        <v>0.1</v>
      </c>
      <c r="AD278" s="25">
        <v>0.111</v>
      </c>
      <c r="AE278" s="25">
        <v>1.6930555555555554E-4</v>
      </c>
      <c r="AF278" s="25">
        <v>115</v>
      </c>
      <c r="AG278" s="25">
        <v>115</v>
      </c>
      <c r="AH278" s="25">
        <v>485</v>
      </c>
      <c r="AI278" s="25">
        <v>500</v>
      </c>
      <c r="AJ278" s="25" t="s">
        <v>20</v>
      </c>
      <c r="AK278" s="22" t="s">
        <v>20</v>
      </c>
      <c r="AL278" s="25" t="s">
        <v>20</v>
      </c>
      <c r="AM278" s="25">
        <v>40</v>
      </c>
      <c r="AN278" s="25">
        <v>280</v>
      </c>
      <c r="AO278" s="25">
        <v>190</v>
      </c>
      <c r="AP278" s="25">
        <v>95</v>
      </c>
      <c r="AQ278" s="25">
        <v>4.4400000000000004</v>
      </c>
      <c r="AR278" s="25">
        <v>5.0540000000000003E-3</v>
      </c>
      <c r="AS278" s="157">
        <v>1060</v>
      </c>
      <c r="AT278" s="23">
        <v>44713</v>
      </c>
      <c r="AU278" s="92" t="s">
        <v>3611</v>
      </c>
      <c r="AV278" s="91" t="s">
        <v>152</v>
      </c>
      <c r="AW278" s="92" t="s">
        <v>152</v>
      </c>
      <c r="AX278" s="92" t="s">
        <v>152</v>
      </c>
      <c r="AY278" s="91" t="s">
        <v>152</v>
      </c>
      <c r="AZ278" s="92" t="s">
        <v>21</v>
      </c>
      <c r="BA278" s="25" t="s">
        <v>2369</v>
      </c>
      <c r="BB278" t="s">
        <v>25</v>
      </c>
      <c r="BC278">
        <v>673</v>
      </c>
      <c r="BD278" t="str">
        <f>IF(Z278=BC278,"OK")</f>
        <v>OK</v>
      </c>
      <c r="BE278">
        <v>0.111</v>
      </c>
      <c r="BF278">
        <v>1.26E-4</v>
      </c>
      <c r="BG278">
        <v>280</v>
      </c>
      <c r="BH278">
        <v>190</v>
      </c>
      <c r="BI278">
        <v>95</v>
      </c>
      <c r="BJ278">
        <v>4.4400000000000004</v>
      </c>
      <c r="BK278">
        <v>5.0540000000000003E-3</v>
      </c>
      <c r="BL278" t="str">
        <f>IF(ABS(AN278*AO278*AP278/1000000000/AR278-1)&lt;0.1,"OK","NO")</f>
        <v>OK</v>
      </c>
      <c r="BN278" s="183"/>
    </row>
    <row r="279" spans="1:66" ht="25.5" x14ac:dyDescent="0.25">
      <c r="A279" s="148"/>
      <c r="B279" s="94">
        <v>275</v>
      </c>
      <c r="C279" s="43">
        <v>1135777</v>
      </c>
      <c r="D279" s="24">
        <v>1023026</v>
      </c>
      <c r="E279" s="26" t="s">
        <v>6395</v>
      </c>
      <c r="F279" s="151" t="s">
        <v>652</v>
      </c>
      <c r="G279" s="102" t="s">
        <v>2182</v>
      </c>
      <c r="H279" s="46" t="str">
        <f>IFERROR(IFERROR(IF(SEARCH("Usystems",$E279)&gt;0,"Usystems"),IF(SEARCH("RIIFO",$E279)&gt;0,"RIIFO","Uponor")),"Uponor")</f>
        <v>Usystems</v>
      </c>
      <c r="I279" s="25">
        <f>IFERROR(MID($D279,1,7)+0,"")</f>
        <v>1023026</v>
      </c>
      <c r="J279" s="25" t="str">
        <f>IFERROR(MID($D279,10,7)+0,"")</f>
        <v/>
      </c>
      <c r="K279" s="25" t="str">
        <f>IFERROR(MID($D279,19,7)+0,"")</f>
        <v/>
      </c>
      <c r="L279" s="25" t="str">
        <f>IFERROR(MID($D279,28,7)+0,"")</f>
        <v/>
      </c>
      <c r="M279" s="25" t="str">
        <f>IF(IFERROR(MID($Q279,1,7)+0,"")&lt;1130000,IF(INDEX(C:C,MATCH(LEFT(Q279,7)+0,I:I,0))&lt;1130000,"",INDEX(C:C,MATCH(LEFT(Q279,7)+0,I:I,0))),IFERROR(MID($Q279,1,7)+0,""))</f>
        <v/>
      </c>
      <c r="N279" s="25" t="str">
        <f>IF(IFERROR(MID($Q279,10,7)+0,"")&lt;1130000,"",IFERROR(MID($Q279,10,7)+0,""))</f>
        <v/>
      </c>
      <c r="O279" s="25" t="str">
        <f>IF(IFERROR(MID($Q279,19,7)+0,"")&lt;1130000,"",IFERROR(MID($Q279,19,7)+0,""))</f>
        <v/>
      </c>
      <c r="P279" s="25" t="str">
        <f>IF(M279="","",IF(N279="",M279,M279&amp;", "&amp;N279))</f>
        <v/>
      </c>
      <c r="Q279" s="150"/>
      <c r="R279" s="43"/>
      <c r="S279" s="35" t="s">
        <v>4178</v>
      </c>
      <c r="T279" s="34" t="s">
        <v>36</v>
      </c>
      <c r="U279" s="185">
        <v>750</v>
      </c>
      <c r="V279" s="188">
        <v>803</v>
      </c>
      <c r="W279" s="189">
        <v>899</v>
      </c>
      <c r="X279" s="31">
        <v>989</v>
      </c>
      <c r="Y279" s="90">
        <f>IFERROR(ROUND(X279/W279-1,2),"")</f>
        <v>0.1</v>
      </c>
      <c r="Z279" s="31">
        <f>IF(OR(S279="VLD MLC components",S279="VLD MLC pipes",S279="VLD PEX components",S279="VLD PEX pipes",S279="VLD PHC components",S279="VLD PHC pipes",S279="Controls VLD"),"По запросу",X279)</f>
        <v>989</v>
      </c>
      <c r="AA279" s="63">
        <f>ROUND(X279/1.2,3)</f>
        <v>824.16700000000003</v>
      </c>
      <c r="AB279" s="23">
        <v>749.16700000000003</v>
      </c>
      <c r="AC279" s="190">
        <f>IFERROR(ROUND(AA279/AB279-1,2),"")</f>
        <v>0.1</v>
      </c>
      <c r="AD279" s="25">
        <v>0.14299999999999999</v>
      </c>
      <c r="AE279" s="25">
        <v>1.9349206349206349E-4</v>
      </c>
      <c r="AF279" s="25">
        <v>800</v>
      </c>
      <c r="AG279" s="25">
        <v>205</v>
      </c>
      <c r="AH279" s="25">
        <v>665</v>
      </c>
      <c r="AI279" s="25">
        <v>595</v>
      </c>
      <c r="AJ279" s="25" t="s">
        <v>20</v>
      </c>
      <c r="AK279" s="22" t="s">
        <v>20</v>
      </c>
      <c r="AL279" s="25" t="s">
        <v>20</v>
      </c>
      <c r="AM279" s="25">
        <v>35</v>
      </c>
      <c r="AN279" s="25">
        <v>280</v>
      </c>
      <c r="AO279" s="25">
        <v>190</v>
      </c>
      <c r="AP279" s="25">
        <v>95</v>
      </c>
      <c r="AQ279" s="25">
        <v>5.0049999999999999</v>
      </c>
      <c r="AR279" s="25">
        <v>5.0540000000000003E-3</v>
      </c>
      <c r="AS279" s="157">
        <v>1400</v>
      </c>
      <c r="AT279" s="23">
        <v>44713</v>
      </c>
      <c r="AU279" s="92" t="s">
        <v>3611</v>
      </c>
      <c r="AV279" s="91" t="s">
        <v>152</v>
      </c>
      <c r="AW279" s="92" t="s">
        <v>152</v>
      </c>
      <c r="AX279" s="92" t="s">
        <v>152</v>
      </c>
      <c r="AY279" s="91" t="s">
        <v>152</v>
      </c>
      <c r="AZ279" s="92" t="s">
        <v>21</v>
      </c>
      <c r="BA279" s="25" t="s">
        <v>6394</v>
      </c>
      <c r="BB279" t="s">
        <v>25</v>
      </c>
      <c r="BC279">
        <v>989</v>
      </c>
      <c r="BD279" t="str">
        <f>IF(Z279=BC279,"OK")</f>
        <v>OK</v>
      </c>
      <c r="BE279">
        <v>0.14299999999999999</v>
      </c>
      <c r="BF279">
        <v>1.44E-4</v>
      </c>
      <c r="BG279">
        <v>280</v>
      </c>
      <c r="BH279">
        <v>190</v>
      </c>
      <c r="BI279">
        <v>95</v>
      </c>
      <c r="BJ279">
        <v>5.0049999999999999</v>
      </c>
      <c r="BK279">
        <v>5.0540000000000003E-3</v>
      </c>
      <c r="BL279" t="str">
        <f>IF(ABS(AN279*AO279*AP279/1000000000/AR279-1)&lt;0.1,"OK","NO")</f>
        <v>OK</v>
      </c>
      <c r="BN279" s="183"/>
    </row>
    <row r="280" spans="1:66" ht="25.5" x14ac:dyDescent="0.25">
      <c r="A280" s="148"/>
      <c r="B280" s="94">
        <v>276</v>
      </c>
      <c r="C280" s="43">
        <v>1135778</v>
      </c>
      <c r="D280" s="24">
        <v>1047879</v>
      </c>
      <c r="E280" s="26" t="s">
        <v>6393</v>
      </c>
      <c r="F280" s="151" t="s">
        <v>757</v>
      </c>
      <c r="G280" s="102" t="s">
        <v>2182</v>
      </c>
      <c r="H280" s="46" t="str">
        <f>IFERROR(IFERROR(IF(SEARCH("Usystems",$E280)&gt;0,"Usystems"),IF(SEARCH("RIIFO",$E280)&gt;0,"RIIFO","Uponor")),"Uponor")</f>
        <v>Usystems</v>
      </c>
      <c r="I280" s="25">
        <f>IFERROR(MID($D280,1,7)+0,"")</f>
        <v>1047879</v>
      </c>
      <c r="J280" s="25" t="str">
        <f>IFERROR(MID($D280,10,7)+0,"")</f>
        <v/>
      </c>
      <c r="K280" s="25" t="str">
        <f>IFERROR(MID($D280,19,7)+0,"")</f>
        <v/>
      </c>
      <c r="L280" s="25" t="str">
        <f>IFERROR(MID($D280,28,7)+0,"")</f>
        <v/>
      </c>
      <c r="M280" s="25" t="str">
        <f>IF(IFERROR(MID($Q280,1,7)+0,"")&lt;1130000,IF(INDEX(C:C,MATCH(LEFT(Q280,7)+0,I:I,0))&lt;1130000,"",INDEX(C:C,MATCH(LEFT(Q280,7)+0,I:I,0))),IFERROR(MID($Q280,1,7)+0,""))</f>
        <v/>
      </c>
      <c r="N280" s="25" t="str">
        <f>IF(IFERROR(MID($Q280,10,7)+0,"")&lt;1130000,"",IFERROR(MID($Q280,10,7)+0,""))</f>
        <v/>
      </c>
      <c r="O280" s="25" t="str">
        <f>IF(IFERROR(MID($Q280,19,7)+0,"")&lt;1130000,"",IFERROR(MID($Q280,19,7)+0,""))</f>
        <v/>
      </c>
      <c r="P280" s="25" t="str">
        <f>IF(M280="","",IF(N280="",M280,M280&amp;", "&amp;N280))</f>
        <v/>
      </c>
      <c r="Q280" s="150"/>
      <c r="R280" s="43"/>
      <c r="S280" s="35" t="s">
        <v>4178</v>
      </c>
      <c r="T280" s="34" t="s">
        <v>36</v>
      </c>
      <c r="U280" s="185">
        <v>490</v>
      </c>
      <c r="V280" s="188">
        <v>524</v>
      </c>
      <c r="W280" s="189">
        <v>587</v>
      </c>
      <c r="X280" s="31">
        <v>646</v>
      </c>
      <c r="Y280" s="90">
        <f>IFERROR(ROUND(X280/W280-1,2),"")</f>
        <v>0.1</v>
      </c>
      <c r="Z280" s="31">
        <f>IF(OR(S280="VLD MLC components",S280="VLD MLC pipes",S280="VLD PEX components",S280="VLD PEX pipes",S280="VLD PHC components",S280="VLD PHC pipes",S280="Controls VLD"),"По запросу",X280)</f>
        <v>646</v>
      </c>
      <c r="AA280" s="63">
        <f>ROUND(X280/1.2,3)</f>
        <v>538.33299999999997</v>
      </c>
      <c r="AB280" s="23">
        <v>489.16699999999997</v>
      </c>
      <c r="AC280" s="190">
        <f>IFERROR(ROUND(AA280/AB280-1,2),"")</f>
        <v>0.1</v>
      </c>
      <c r="AD280" s="25">
        <v>6.6000000000000003E-2</v>
      </c>
      <c r="AE280" s="25">
        <v>9.6746031746031746E-5</v>
      </c>
      <c r="AF280" s="25">
        <v>840</v>
      </c>
      <c r="AG280" s="25">
        <v>280</v>
      </c>
      <c r="AH280" s="25">
        <v>280</v>
      </c>
      <c r="AI280" s="25">
        <v>910</v>
      </c>
      <c r="AJ280" s="25" t="s">
        <v>20</v>
      </c>
      <c r="AK280" s="22" t="s">
        <v>20</v>
      </c>
      <c r="AL280" s="25" t="s">
        <v>20</v>
      </c>
      <c r="AM280" s="25">
        <v>70</v>
      </c>
      <c r="AN280" s="25">
        <v>280</v>
      </c>
      <c r="AO280" s="25">
        <v>190</v>
      </c>
      <c r="AP280" s="25">
        <v>95</v>
      </c>
      <c r="AQ280" s="25">
        <v>4.62</v>
      </c>
      <c r="AR280" s="25">
        <v>5.0540000000000003E-3</v>
      </c>
      <c r="AS280" s="157">
        <v>1330</v>
      </c>
      <c r="AT280" s="23">
        <v>44713</v>
      </c>
      <c r="AU280" s="92" t="s">
        <v>3611</v>
      </c>
      <c r="AV280" s="91" t="s">
        <v>152</v>
      </c>
      <c r="AW280" s="92" t="s">
        <v>152</v>
      </c>
      <c r="AX280" s="92" t="s">
        <v>152</v>
      </c>
      <c r="AY280" s="91" t="s">
        <v>152</v>
      </c>
      <c r="AZ280" s="92" t="s">
        <v>21</v>
      </c>
      <c r="BA280" s="25" t="s">
        <v>6392</v>
      </c>
      <c r="BB280" t="s">
        <v>25</v>
      </c>
      <c r="BC280">
        <v>646</v>
      </c>
      <c r="BD280" t="str">
        <f>IF(Z280=BC280,"OK")</f>
        <v>OK</v>
      </c>
      <c r="BE280">
        <v>6.6000000000000003E-2</v>
      </c>
      <c r="BF280">
        <v>7.2000000000000002E-5</v>
      </c>
      <c r="BG280">
        <v>280</v>
      </c>
      <c r="BH280">
        <v>190</v>
      </c>
      <c r="BI280">
        <v>95</v>
      </c>
      <c r="BJ280">
        <v>4.62</v>
      </c>
      <c r="BK280">
        <v>5.0540000000000003E-3</v>
      </c>
      <c r="BL280" t="str">
        <f>IF(ABS(AN280*AO280*AP280/1000000000/AR280-1)&lt;0.1,"OK","NO")</f>
        <v>OK</v>
      </c>
      <c r="BN280" s="183"/>
    </row>
    <row r="281" spans="1:66" ht="25.5" x14ac:dyDescent="0.25">
      <c r="A281" s="148"/>
      <c r="B281" s="94">
        <v>277</v>
      </c>
      <c r="C281" s="43">
        <v>1135779</v>
      </c>
      <c r="D281" s="24">
        <v>1047880</v>
      </c>
      <c r="E281" s="26" t="s">
        <v>6391</v>
      </c>
      <c r="F281" s="151" t="s">
        <v>652</v>
      </c>
      <c r="G281" s="102" t="s">
        <v>2182</v>
      </c>
      <c r="H281" s="46" t="str">
        <f>IFERROR(IFERROR(IF(SEARCH("Usystems",$E281)&gt;0,"Usystems"),IF(SEARCH("RIIFO",$E281)&gt;0,"RIIFO","Uponor")),"Uponor")</f>
        <v>Usystems</v>
      </c>
      <c r="I281" s="25">
        <f>IFERROR(MID($D281,1,7)+0,"")</f>
        <v>1047880</v>
      </c>
      <c r="J281" s="25" t="str">
        <f>IFERROR(MID($D281,10,7)+0,"")</f>
        <v/>
      </c>
      <c r="K281" s="25" t="str">
        <f>IFERROR(MID($D281,19,7)+0,"")</f>
        <v/>
      </c>
      <c r="L281" s="25" t="str">
        <f>IFERROR(MID($D281,28,7)+0,"")</f>
        <v/>
      </c>
      <c r="M281" s="25" t="str">
        <f>IF(IFERROR(MID($Q281,1,7)+0,"")&lt;1130000,IF(INDEX(C:C,MATCH(LEFT(Q281,7)+0,I:I,0))&lt;1130000,"",INDEX(C:C,MATCH(LEFT(Q281,7)+0,I:I,0))),IFERROR(MID($Q281,1,7)+0,""))</f>
        <v/>
      </c>
      <c r="N281" s="25" t="str">
        <f>IF(IFERROR(MID($Q281,10,7)+0,"")&lt;1130000,"",IFERROR(MID($Q281,10,7)+0,""))</f>
        <v/>
      </c>
      <c r="O281" s="25" t="str">
        <f>IF(IFERROR(MID($Q281,19,7)+0,"")&lt;1130000,"",IFERROR(MID($Q281,19,7)+0,""))</f>
        <v/>
      </c>
      <c r="P281" s="25" t="str">
        <f>IF(M281="","",IF(N281="",M281,M281&amp;", "&amp;N281))</f>
        <v/>
      </c>
      <c r="Q281" s="150"/>
      <c r="R281" s="43"/>
      <c r="S281" s="35" t="s">
        <v>4178</v>
      </c>
      <c r="T281" s="34" t="s">
        <v>36</v>
      </c>
      <c r="U281" s="185">
        <v>520</v>
      </c>
      <c r="V281" s="188">
        <v>556</v>
      </c>
      <c r="W281" s="189">
        <v>623</v>
      </c>
      <c r="X281" s="31">
        <v>685</v>
      </c>
      <c r="Y281" s="90">
        <f>IFERROR(ROUND(X281/W281-1,2),"")</f>
        <v>0.1</v>
      </c>
      <c r="Z281" s="31">
        <f>IF(OR(S281="VLD MLC components",S281="VLD MLC pipes",S281="VLD PEX components",S281="VLD PEX pipes",S281="VLD PHC components",S281="VLD PHC pipes",S281="Controls VLD"),"По запросу",X281)</f>
        <v>685</v>
      </c>
      <c r="AA281" s="63">
        <f>ROUND(X281/1.2,3)</f>
        <v>570.83299999999997</v>
      </c>
      <c r="AB281" s="23">
        <v>519.16700000000003</v>
      </c>
      <c r="AC281" s="190">
        <f>IFERROR(ROUND(AA281/AB281-1,2),"")</f>
        <v>0.1</v>
      </c>
      <c r="AD281" s="25">
        <v>8.8999999999999996E-2</v>
      </c>
      <c r="AE281" s="25">
        <v>1.3544444444444444E-4</v>
      </c>
      <c r="AF281" s="25">
        <v>1050</v>
      </c>
      <c r="AG281" s="25">
        <v>1200</v>
      </c>
      <c r="AH281" s="25">
        <v>1200</v>
      </c>
      <c r="AI281" s="25">
        <v>1400</v>
      </c>
      <c r="AJ281" s="25" t="s">
        <v>20</v>
      </c>
      <c r="AK281" s="22" t="s">
        <v>20</v>
      </c>
      <c r="AL281" s="25" t="s">
        <v>20</v>
      </c>
      <c r="AM281" s="25">
        <v>50</v>
      </c>
      <c r="AN281" s="25">
        <v>280</v>
      </c>
      <c r="AO281" s="25">
        <v>190</v>
      </c>
      <c r="AP281" s="25">
        <v>95</v>
      </c>
      <c r="AQ281" s="25">
        <v>4.45</v>
      </c>
      <c r="AR281" s="25">
        <v>5.0540000000000003E-3</v>
      </c>
      <c r="AS281" s="157">
        <v>1450</v>
      </c>
      <c r="AT281" s="23">
        <v>44713</v>
      </c>
      <c r="AU281" s="92" t="s">
        <v>3611</v>
      </c>
      <c r="AV281" s="91" t="s">
        <v>152</v>
      </c>
      <c r="AW281" s="92" t="s">
        <v>152</v>
      </c>
      <c r="AX281" s="92" t="s">
        <v>152</v>
      </c>
      <c r="AY281" s="91" t="s">
        <v>152</v>
      </c>
      <c r="AZ281" s="92" t="s">
        <v>21</v>
      </c>
      <c r="BA281" s="25" t="s">
        <v>6390</v>
      </c>
      <c r="BB281" t="s">
        <v>25</v>
      </c>
      <c r="BC281">
        <v>685</v>
      </c>
      <c r="BD281" t="str">
        <f>IF(Z281=BC281,"OK")</f>
        <v>OK</v>
      </c>
      <c r="BE281">
        <v>8.8999999999999996E-2</v>
      </c>
      <c r="BF281">
        <v>1.01E-4</v>
      </c>
      <c r="BG281">
        <v>280</v>
      </c>
      <c r="BH281">
        <v>190</v>
      </c>
      <c r="BI281">
        <v>95</v>
      </c>
      <c r="BJ281">
        <v>4.45</v>
      </c>
      <c r="BK281">
        <v>5.0540000000000003E-3</v>
      </c>
      <c r="BL281" t="str">
        <f>IF(ABS(AN281*AO281*AP281/1000000000/AR281-1)&lt;0.1,"OK","NO")</f>
        <v>OK</v>
      </c>
      <c r="BN281" s="183"/>
    </row>
    <row r="282" spans="1:66" ht="25.5" x14ac:dyDescent="0.25">
      <c r="A282" s="148"/>
      <c r="B282" s="94">
        <v>278</v>
      </c>
      <c r="C282" s="43">
        <v>1135780</v>
      </c>
      <c r="D282" s="24">
        <v>1047881</v>
      </c>
      <c r="E282" s="26" t="s">
        <v>6389</v>
      </c>
      <c r="F282" s="151" t="s">
        <v>21</v>
      </c>
      <c r="G282" s="102" t="s">
        <v>2182</v>
      </c>
      <c r="H282" s="46" t="str">
        <f>IFERROR(IFERROR(IF(SEARCH("Usystems",$E282)&gt;0,"Usystems"),IF(SEARCH("RIIFO",$E282)&gt;0,"RIIFO","Uponor")),"Uponor")</f>
        <v>Usystems</v>
      </c>
      <c r="I282" s="25">
        <f>IFERROR(MID($D282,1,7)+0,"")</f>
        <v>1047881</v>
      </c>
      <c r="J282" s="25" t="str">
        <f>IFERROR(MID($D282,10,7)+0,"")</f>
        <v/>
      </c>
      <c r="K282" s="25" t="str">
        <f>IFERROR(MID($D282,19,7)+0,"")</f>
        <v/>
      </c>
      <c r="L282" s="25" t="str">
        <f>IFERROR(MID($D282,28,7)+0,"")</f>
        <v/>
      </c>
      <c r="M282" s="25" t="str">
        <f>IF(IFERROR(MID($Q282,1,7)+0,"")&lt;1130000,IF(INDEX(C:C,MATCH(LEFT(Q282,7)+0,I:I,0))&lt;1130000,"",INDEX(C:C,MATCH(LEFT(Q282,7)+0,I:I,0))),IFERROR(MID($Q282,1,7)+0,""))</f>
        <v/>
      </c>
      <c r="N282" s="25" t="str">
        <f>IF(IFERROR(MID($Q282,10,7)+0,"")&lt;1130000,"",IFERROR(MID($Q282,10,7)+0,""))</f>
        <v/>
      </c>
      <c r="O282" s="25" t="str">
        <f>IF(IFERROR(MID($Q282,19,7)+0,"")&lt;1130000,"",IFERROR(MID($Q282,19,7)+0,""))</f>
        <v/>
      </c>
      <c r="P282" s="25" t="str">
        <f>IF(M282="","",IF(N282="",M282,M282&amp;", "&amp;N282))</f>
        <v/>
      </c>
      <c r="Q282" s="150"/>
      <c r="R282" s="43"/>
      <c r="S282" s="35" t="s">
        <v>4178</v>
      </c>
      <c r="T282" s="34" t="s">
        <v>36</v>
      </c>
      <c r="U282" s="185">
        <v>660</v>
      </c>
      <c r="V282" s="188">
        <v>706</v>
      </c>
      <c r="W282" s="189">
        <v>791</v>
      </c>
      <c r="X282" s="31">
        <v>870</v>
      </c>
      <c r="Y282" s="90">
        <f>IFERROR(ROUND(X282/W282-1,2),"")</f>
        <v>0.1</v>
      </c>
      <c r="Z282" s="31">
        <f>IF(OR(S282="VLD MLC components",S282="VLD MLC pipes",S282="VLD PEX components",S282="VLD PEX pipes",S282="VLD PHC components",S282="VLD PHC pipes",S282="Controls VLD"),"По запросу",X282)</f>
        <v>870</v>
      </c>
      <c r="AA282" s="63">
        <f>ROUND(X282/1.2,3)</f>
        <v>725</v>
      </c>
      <c r="AB282" s="23">
        <v>659.16700000000003</v>
      </c>
      <c r="AC282" s="190">
        <f>IFERROR(ROUND(AA282/AB282-1,2),"")</f>
        <v>0.1</v>
      </c>
      <c r="AD282" s="25">
        <v>0.10100000000000001</v>
      </c>
      <c r="AE282" s="25">
        <v>1.3544444444444444E-4</v>
      </c>
      <c r="AF282" s="25">
        <v>810</v>
      </c>
      <c r="AG282" s="25">
        <v>810</v>
      </c>
      <c r="AH282" s="25">
        <v>810</v>
      </c>
      <c r="AI282" s="25">
        <v>1010</v>
      </c>
      <c r="AJ282" s="25" t="s">
        <v>20</v>
      </c>
      <c r="AK282" s="22" t="s">
        <v>20</v>
      </c>
      <c r="AL282" s="25" t="s">
        <v>20</v>
      </c>
      <c r="AM282" s="25">
        <v>50</v>
      </c>
      <c r="AN282" s="25">
        <v>280</v>
      </c>
      <c r="AO282" s="25">
        <v>190</v>
      </c>
      <c r="AP282" s="25">
        <v>95</v>
      </c>
      <c r="AQ282" s="25">
        <v>5.05</v>
      </c>
      <c r="AR282" s="25">
        <v>5.0540000000000003E-3</v>
      </c>
      <c r="AS282" s="157">
        <v>1510</v>
      </c>
      <c r="AT282" s="23">
        <v>44713</v>
      </c>
      <c r="AU282" s="92" t="s">
        <v>3611</v>
      </c>
      <c r="AV282" s="91" t="s">
        <v>152</v>
      </c>
      <c r="AW282" s="92" t="s">
        <v>152</v>
      </c>
      <c r="AX282" s="92" t="s">
        <v>152</v>
      </c>
      <c r="AY282" s="91" t="s">
        <v>152</v>
      </c>
      <c r="AZ282" s="92" t="s">
        <v>21</v>
      </c>
      <c r="BA282" s="25" t="s">
        <v>6388</v>
      </c>
      <c r="BB282" t="s">
        <v>25</v>
      </c>
      <c r="BC282">
        <v>870</v>
      </c>
      <c r="BD282" t="str">
        <f>IF(Z282=BC282,"OK")</f>
        <v>OK</v>
      </c>
      <c r="BE282">
        <v>0.10100000000000001</v>
      </c>
      <c r="BF282">
        <v>1.01E-4</v>
      </c>
      <c r="BG282">
        <v>280</v>
      </c>
      <c r="BH282">
        <v>190</v>
      </c>
      <c r="BI282">
        <v>95</v>
      </c>
      <c r="BJ282">
        <v>5.05</v>
      </c>
      <c r="BK282">
        <v>5.0540000000000003E-3</v>
      </c>
      <c r="BL282" t="str">
        <f>IF(ABS(AN282*AO282*AP282/1000000000/AR282-1)&lt;0.1,"OK","NO")</f>
        <v>OK</v>
      </c>
      <c r="BN282" s="183"/>
    </row>
    <row r="283" spans="1:66" ht="25.5" x14ac:dyDescent="0.25">
      <c r="A283" s="148"/>
      <c r="B283" s="94">
        <v>279</v>
      </c>
      <c r="C283" s="43">
        <v>1135781</v>
      </c>
      <c r="D283" s="24">
        <v>1047882</v>
      </c>
      <c r="E283" s="26" t="s">
        <v>6387</v>
      </c>
      <c r="F283" s="151" t="s">
        <v>652</v>
      </c>
      <c r="G283" s="102" t="s">
        <v>2182</v>
      </c>
      <c r="H283" s="46" t="str">
        <f>IFERROR(IFERROR(IF(SEARCH("Usystems",$E283)&gt;0,"Usystems"),IF(SEARCH("RIIFO",$E283)&gt;0,"RIIFO","Uponor")),"Uponor")</f>
        <v>Usystems</v>
      </c>
      <c r="I283" s="25">
        <f>IFERROR(MID($D283,1,7)+0,"")</f>
        <v>1047882</v>
      </c>
      <c r="J283" s="25" t="str">
        <f>IFERROR(MID($D283,10,7)+0,"")</f>
        <v/>
      </c>
      <c r="K283" s="25" t="str">
        <f>IFERROR(MID($D283,19,7)+0,"")</f>
        <v/>
      </c>
      <c r="L283" s="25" t="str">
        <f>IFERROR(MID($D283,28,7)+0,"")</f>
        <v/>
      </c>
      <c r="M283" s="25" t="str">
        <f>IF(IFERROR(MID($Q283,1,7)+0,"")&lt;1130000,IF(INDEX(C:C,MATCH(LEFT(Q283,7)+0,I:I,0))&lt;1130000,"",INDEX(C:C,MATCH(LEFT(Q283,7)+0,I:I,0))),IFERROR(MID($Q283,1,7)+0,""))</f>
        <v/>
      </c>
      <c r="N283" s="25" t="str">
        <f>IF(IFERROR(MID($Q283,10,7)+0,"")&lt;1130000,"",IFERROR(MID($Q283,10,7)+0,""))</f>
        <v/>
      </c>
      <c r="O283" s="25" t="str">
        <f>IF(IFERROR(MID($Q283,19,7)+0,"")&lt;1130000,"",IFERROR(MID($Q283,19,7)+0,""))</f>
        <v/>
      </c>
      <c r="P283" s="25" t="str">
        <f>IF(M283="","",IF(N283="",M283,M283&amp;", "&amp;N283))</f>
        <v/>
      </c>
      <c r="Q283" s="150"/>
      <c r="R283" s="43"/>
      <c r="S283" s="35" t="s">
        <v>4178</v>
      </c>
      <c r="T283" s="34" t="s">
        <v>36</v>
      </c>
      <c r="U283" s="185">
        <v>810</v>
      </c>
      <c r="V283" s="188">
        <v>867</v>
      </c>
      <c r="W283" s="189">
        <v>971</v>
      </c>
      <c r="X283" s="31">
        <v>1068</v>
      </c>
      <c r="Y283" s="90">
        <f>IFERROR(ROUND(X283/W283-1,2),"")</f>
        <v>0.1</v>
      </c>
      <c r="Z283" s="31">
        <f>IF(OR(S283="VLD MLC components",S283="VLD MLC pipes",S283="VLD PEX components",S283="VLD PEX pipes",S283="VLD PHC components",S283="VLD PHC pipes",S283="Controls VLD"),"По запросу",X283)</f>
        <v>1068</v>
      </c>
      <c r="AA283" s="63">
        <f>ROUND(X283/1.2,3)</f>
        <v>890</v>
      </c>
      <c r="AB283" s="23">
        <v>809.16700000000003</v>
      </c>
      <c r="AC283" s="190">
        <f>IFERROR(ROUND(AA283/AB283-1,2),"")</f>
        <v>0.1</v>
      </c>
      <c r="AD283" s="25">
        <v>0.155</v>
      </c>
      <c r="AE283" s="25">
        <v>1.9349206349206349E-4</v>
      </c>
      <c r="AF283" s="25">
        <v>840</v>
      </c>
      <c r="AG283" s="25">
        <v>875</v>
      </c>
      <c r="AH283" s="25">
        <v>1260</v>
      </c>
      <c r="AI283" s="25">
        <v>1365</v>
      </c>
      <c r="AJ283" s="25" t="s">
        <v>20</v>
      </c>
      <c r="AK283" s="22" t="s">
        <v>20</v>
      </c>
      <c r="AL283" s="25" t="s">
        <v>20</v>
      </c>
      <c r="AM283" s="25">
        <v>35</v>
      </c>
      <c r="AN283" s="25">
        <v>280</v>
      </c>
      <c r="AO283" s="25">
        <v>190</v>
      </c>
      <c r="AP283" s="25">
        <v>95</v>
      </c>
      <c r="AQ283" s="25">
        <v>5.4249999999999998</v>
      </c>
      <c r="AR283" s="25">
        <v>5.0540000000000003E-3</v>
      </c>
      <c r="AS283" s="157">
        <v>1575</v>
      </c>
      <c r="AT283" s="23">
        <v>44713</v>
      </c>
      <c r="AU283" s="92" t="s">
        <v>3611</v>
      </c>
      <c r="AV283" s="91" t="s">
        <v>152</v>
      </c>
      <c r="AW283" s="92" t="s">
        <v>152</v>
      </c>
      <c r="AX283" s="92" t="s">
        <v>152</v>
      </c>
      <c r="AY283" s="91" t="s">
        <v>152</v>
      </c>
      <c r="AZ283" s="92" t="s">
        <v>21</v>
      </c>
      <c r="BA283" s="25" t="s">
        <v>4797</v>
      </c>
      <c r="BB283" t="s">
        <v>25</v>
      </c>
      <c r="BC283">
        <v>1068</v>
      </c>
      <c r="BD283" t="str">
        <f>IF(Z283=BC283,"OK")</f>
        <v>OK</v>
      </c>
      <c r="BE283">
        <v>0.155</v>
      </c>
      <c r="BF283">
        <v>1.44E-4</v>
      </c>
      <c r="BG283">
        <v>280</v>
      </c>
      <c r="BH283">
        <v>190</v>
      </c>
      <c r="BI283">
        <v>95</v>
      </c>
      <c r="BJ283">
        <v>5.4249999999999998</v>
      </c>
      <c r="BK283">
        <v>5.0540000000000003E-3</v>
      </c>
      <c r="BL283" t="str">
        <f>IF(ABS(AN283*AO283*AP283/1000000000/AR283-1)&lt;0.1,"OK","NO")</f>
        <v>OK</v>
      </c>
      <c r="BN283" s="183"/>
    </row>
    <row r="284" spans="1:66" ht="25.5" x14ac:dyDescent="0.25">
      <c r="A284" s="148"/>
      <c r="B284" s="94">
        <v>280</v>
      </c>
      <c r="C284" s="43">
        <v>1135782</v>
      </c>
      <c r="D284" s="24">
        <v>1047885</v>
      </c>
      <c r="E284" s="26" t="s">
        <v>6386</v>
      </c>
      <c r="F284" s="151" t="s">
        <v>652</v>
      </c>
      <c r="G284" s="102" t="s">
        <v>2182</v>
      </c>
      <c r="H284" s="46" t="str">
        <f>IFERROR(IFERROR(IF(SEARCH("Usystems",$E284)&gt;0,"Usystems"),IF(SEARCH("RIIFO",$E284)&gt;0,"RIIFO","Uponor")),"Uponor")</f>
        <v>Usystems</v>
      </c>
      <c r="I284" s="25">
        <f>IFERROR(MID($D284,1,7)+0,"")</f>
        <v>1047885</v>
      </c>
      <c r="J284" s="25" t="str">
        <f>IFERROR(MID($D284,10,7)+0,"")</f>
        <v/>
      </c>
      <c r="K284" s="25" t="str">
        <f>IFERROR(MID($D284,19,7)+0,"")</f>
        <v/>
      </c>
      <c r="L284" s="25" t="str">
        <f>IFERROR(MID($D284,28,7)+0,"")</f>
        <v/>
      </c>
      <c r="M284" s="25" t="str">
        <f>IF(IFERROR(MID($Q284,1,7)+0,"")&lt;1130000,IF(INDEX(C:C,MATCH(LEFT(Q284,7)+0,I:I,0))&lt;1130000,"",INDEX(C:C,MATCH(LEFT(Q284,7)+0,I:I,0))),IFERROR(MID($Q284,1,7)+0,""))</f>
        <v/>
      </c>
      <c r="N284" s="25" t="str">
        <f>IF(IFERROR(MID($Q284,10,7)+0,"")&lt;1130000,"",IFERROR(MID($Q284,10,7)+0,""))</f>
        <v/>
      </c>
      <c r="O284" s="25" t="str">
        <f>IF(IFERROR(MID($Q284,19,7)+0,"")&lt;1130000,"",IFERROR(MID($Q284,19,7)+0,""))</f>
        <v/>
      </c>
      <c r="P284" s="25" t="str">
        <f>IF(M284="","",IF(N284="",M284,M284&amp;", "&amp;N284))</f>
        <v/>
      </c>
      <c r="Q284" s="150"/>
      <c r="R284" s="43"/>
      <c r="S284" s="35" t="s">
        <v>4178</v>
      </c>
      <c r="T284" s="34" t="s">
        <v>36</v>
      </c>
      <c r="U284" s="185">
        <v>450</v>
      </c>
      <c r="V284" s="188">
        <v>482</v>
      </c>
      <c r="W284" s="189">
        <v>540</v>
      </c>
      <c r="X284" s="31">
        <v>594</v>
      </c>
      <c r="Y284" s="90">
        <f>IFERROR(ROUND(X284/W284-1,2),"")</f>
        <v>0.1</v>
      </c>
      <c r="Z284" s="31">
        <f>IF(OR(S284="VLD MLC components",S284="VLD MLC pipes",S284="VLD PEX components",S284="VLD PEX pipes",S284="VLD PHC components",S284="VLD PHC pipes",S284="Controls VLD"),"По запросу",X284)</f>
        <v>594</v>
      </c>
      <c r="AA284" s="63">
        <f>ROUND(X284/1.2,3)</f>
        <v>495</v>
      </c>
      <c r="AB284" s="23">
        <v>450</v>
      </c>
      <c r="AC284" s="190">
        <f>IFERROR(ROUND(AA284/AB284-1,2),"")</f>
        <v>0.1</v>
      </c>
      <c r="AD284" s="25">
        <v>8.3000000000000004E-2</v>
      </c>
      <c r="AE284" s="25">
        <v>1.3544444444444444E-4</v>
      </c>
      <c r="AF284" s="25">
        <v>550</v>
      </c>
      <c r="AG284" s="25">
        <v>650</v>
      </c>
      <c r="AH284" s="25">
        <v>700</v>
      </c>
      <c r="AI284" s="25">
        <v>950</v>
      </c>
      <c r="AJ284" s="25" t="s">
        <v>20</v>
      </c>
      <c r="AK284" s="22" t="s">
        <v>20</v>
      </c>
      <c r="AL284" s="25" t="s">
        <v>20</v>
      </c>
      <c r="AM284" s="25">
        <v>50</v>
      </c>
      <c r="AN284" s="25">
        <v>280</v>
      </c>
      <c r="AO284" s="25">
        <v>190</v>
      </c>
      <c r="AP284" s="25">
        <v>95</v>
      </c>
      <c r="AQ284" s="25">
        <v>4.1500000000000004</v>
      </c>
      <c r="AR284" s="25">
        <v>5.0540000000000003E-3</v>
      </c>
      <c r="AS284" s="157">
        <v>1100</v>
      </c>
      <c r="AT284" s="23">
        <v>44713</v>
      </c>
      <c r="AU284" s="92" t="s">
        <v>3611</v>
      </c>
      <c r="AV284" s="91" t="s">
        <v>152</v>
      </c>
      <c r="AW284" s="92" t="s">
        <v>152</v>
      </c>
      <c r="AX284" s="92" t="s">
        <v>152</v>
      </c>
      <c r="AY284" s="91" t="s">
        <v>152</v>
      </c>
      <c r="AZ284" s="92" t="s">
        <v>21</v>
      </c>
      <c r="BA284" s="25" t="s">
        <v>6385</v>
      </c>
      <c r="BB284" t="s">
        <v>25</v>
      </c>
      <c r="BC284">
        <v>594</v>
      </c>
      <c r="BD284" t="str">
        <f>IF(Z284=BC284,"OK")</f>
        <v>OK</v>
      </c>
      <c r="BE284">
        <v>8.3000000000000004E-2</v>
      </c>
      <c r="BF284">
        <v>1.01E-4</v>
      </c>
      <c r="BG284">
        <v>280</v>
      </c>
      <c r="BH284">
        <v>190</v>
      </c>
      <c r="BI284">
        <v>95</v>
      </c>
      <c r="BJ284">
        <v>4.1500000000000004</v>
      </c>
      <c r="BK284">
        <v>5.0540000000000003E-3</v>
      </c>
      <c r="BL284" t="str">
        <f>IF(ABS(AN284*AO284*AP284/1000000000/AR284-1)&lt;0.1,"OK","NO")</f>
        <v>OK</v>
      </c>
      <c r="BN284" s="183"/>
    </row>
    <row r="285" spans="1:66" ht="25.5" x14ac:dyDescent="0.25">
      <c r="A285" s="148"/>
      <c r="B285" s="94">
        <v>281</v>
      </c>
      <c r="C285" s="43">
        <v>1135783</v>
      </c>
      <c r="D285" s="24">
        <v>1047886</v>
      </c>
      <c r="E285" s="26" t="s">
        <v>6384</v>
      </c>
      <c r="F285" s="151" t="s">
        <v>652</v>
      </c>
      <c r="G285" s="102" t="s">
        <v>2182</v>
      </c>
      <c r="H285" s="46" t="str">
        <f>IFERROR(IFERROR(IF(SEARCH("Usystems",$E285)&gt;0,"Usystems"),IF(SEARCH("RIIFO",$E285)&gt;0,"RIIFO","Uponor")),"Uponor")</f>
        <v>Usystems</v>
      </c>
      <c r="I285" s="25">
        <f>IFERROR(MID($D285,1,7)+0,"")</f>
        <v>1047886</v>
      </c>
      <c r="J285" s="25" t="str">
        <f>IFERROR(MID($D285,10,7)+0,"")</f>
        <v/>
      </c>
      <c r="K285" s="25" t="str">
        <f>IFERROR(MID($D285,19,7)+0,"")</f>
        <v/>
      </c>
      <c r="L285" s="25" t="str">
        <f>IFERROR(MID($D285,28,7)+0,"")</f>
        <v/>
      </c>
      <c r="M285" s="25" t="str">
        <f>IF(IFERROR(MID($Q285,1,7)+0,"")&lt;1130000,IF(INDEX(C:C,MATCH(LEFT(Q285,7)+0,I:I,0))&lt;1130000,"",INDEX(C:C,MATCH(LEFT(Q285,7)+0,I:I,0))),IFERROR(MID($Q285,1,7)+0,""))</f>
        <v/>
      </c>
      <c r="N285" s="25" t="str">
        <f>IF(IFERROR(MID($Q285,10,7)+0,"")&lt;1130000,"",IFERROR(MID($Q285,10,7)+0,""))</f>
        <v/>
      </c>
      <c r="O285" s="25" t="str">
        <f>IF(IFERROR(MID($Q285,19,7)+0,"")&lt;1130000,"",IFERROR(MID($Q285,19,7)+0,""))</f>
        <v/>
      </c>
      <c r="P285" s="25" t="str">
        <f>IF(M285="","",IF(N285="",M285,M285&amp;", "&amp;N285))</f>
        <v/>
      </c>
      <c r="Q285" s="150"/>
      <c r="R285" s="43"/>
      <c r="S285" s="35" t="s">
        <v>4178</v>
      </c>
      <c r="T285" s="34" t="s">
        <v>36</v>
      </c>
      <c r="U285" s="185">
        <v>690</v>
      </c>
      <c r="V285" s="188">
        <v>738</v>
      </c>
      <c r="W285" s="189">
        <v>827</v>
      </c>
      <c r="X285" s="31">
        <v>910</v>
      </c>
      <c r="Y285" s="90">
        <f>IFERROR(ROUND(X285/W285-1,2),"")</f>
        <v>0.1</v>
      </c>
      <c r="Z285" s="31">
        <f>IF(OR(S285="VLD MLC components",S285="VLD MLC pipes",S285="VLD PEX components",S285="VLD PEX pipes",S285="VLD PHC components",S285="VLD PHC pipes",S285="Controls VLD"),"По запросу",X285)</f>
        <v>910</v>
      </c>
      <c r="AA285" s="63">
        <f>ROUND(X285/1.2,3)</f>
        <v>758.33299999999997</v>
      </c>
      <c r="AB285" s="23">
        <v>689.16700000000003</v>
      </c>
      <c r="AC285" s="190">
        <f>IFERROR(ROUND(AA285/AB285-1,2),"")</f>
        <v>0.1</v>
      </c>
      <c r="AD285" s="25">
        <v>0.111</v>
      </c>
      <c r="AE285" s="25">
        <v>2.2574074074074074E-4</v>
      </c>
      <c r="AF285" s="25">
        <v>690</v>
      </c>
      <c r="AG285" s="25">
        <v>210</v>
      </c>
      <c r="AH285" s="25">
        <v>840</v>
      </c>
      <c r="AI285" s="25">
        <v>1290</v>
      </c>
      <c r="AJ285" s="25" t="s">
        <v>20</v>
      </c>
      <c r="AK285" s="22" t="s">
        <v>20</v>
      </c>
      <c r="AL285" s="25" t="s">
        <v>20</v>
      </c>
      <c r="AM285" s="25">
        <v>30</v>
      </c>
      <c r="AN285" s="25">
        <v>280</v>
      </c>
      <c r="AO285" s="25">
        <v>190</v>
      </c>
      <c r="AP285" s="25">
        <v>95</v>
      </c>
      <c r="AQ285" s="25">
        <v>3.33</v>
      </c>
      <c r="AR285" s="25">
        <v>5.0540000000000003E-3</v>
      </c>
      <c r="AS285" s="157">
        <v>1440</v>
      </c>
      <c r="AT285" s="23">
        <v>44713</v>
      </c>
      <c r="AU285" s="92" t="s">
        <v>3611</v>
      </c>
      <c r="AV285" s="91" t="s">
        <v>152</v>
      </c>
      <c r="AW285" s="92" t="s">
        <v>152</v>
      </c>
      <c r="AX285" s="92" t="s">
        <v>152</v>
      </c>
      <c r="AY285" s="91" t="s">
        <v>152</v>
      </c>
      <c r="AZ285" s="92" t="s">
        <v>21</v>
      </c>
      <c r="BA285" s="25" t="s">
        <v>5949</v>
      </c>
      <c r="BB285" t="s">
        <v>25</v>
      </c>
      <c r="BC285">
        <v>910</v>
      </c>
      <c r="BD285" t="str">
        <f>IF(Z285=BC285,"OK")</f>
        <v>OK</v>
      </c>
      <c r="BE285">
        <v>0.111</v>
      </c>
      <c r="BF285">
        <v>1.6799999999999999E-4</v>
      </c>
      <c r="BG285">
        <v>280</v>
      </c>
      <c r="BH285">
        <v>190</v>
      </c>
      <c r="BI285">
        <v>95</v>
      </c>
      <c r="BJ285">
        <v>3.33</v>
      </c>
      <c r="BK285">
        <v>5.0540000000000003E-3</v>
      </c>
      <c r="BL285" t="str">
        <f>IF(ABS(AN285*AO285*AP285/1000000000/AR285-1)&lt;0.1,"OK","NO")</f>
        <v>OK</v>
      </c>
      <c r="BN285" s="183"/>
    </row>
    <row r="286" spans="1:66" ht="25.5" x14ac:dyDescent="0.25">
      <c r="A286" s="148"/>
      <c r="B286" s="94">
        <v>282</v>
      </c>
      <c r="C286" s="43">
        <v>1135784</v>
      </c>
      <c r="D286" s="24">
        <v>1047887</v>
      </c>
      <c r="E286" s="26" t="s">
        <v>6383</v>
      </c>
      <c r="F286" s="151" t="s">
        <v>652</v>
      </c>
      <c r="G286" s="102" t="s">
        <v>2182</v>
      </c>
      <c r="H286" s="46" t="str">
        <f>IFERROR(IFERROR(IF(SEARCH("Usystems",$E286)&gt;0,"Usystems"),IF(SEARCH("RIIFO",$E286)&gt;0,"RIIFO","Uponor")),"Uponor")</f>
        <v>Usystems</v>
      </c>
      <c r="I286" s="25">
        <f>IFERROR(MID($D286,1,7)+0,"")</f>
        <v>1047887</v>
      </c>
      <c r="J286" s="25" t="str">
        <f>IFERROR(MID($D286,10,7)+0,"")</f>
        <v/>
      </c>
      <c r="K286" s="25" t="str">
        <f>IFERROR(MID($D286,19,7)+0,"")</f>
        <v/>
      </c>
      <c r="L286" s="25" t="str">
        <f>IFERROR(MID($D286,28,7)+0,"")</f>
        <v/>
      </c>
      <c r="M286" s="25" t="str">
        <f>IF(IFERROR(MID($Q286,1,7)+0,"")&lt;1130000,IF(INDEX(C:C,MATCH(LEFT(Q286,7)+0,I:I,0))&lt;1130000,"",INDEX(C:C,MATCH(LEFT(Q286,7)+0,I:I,0))),IFERROR(MID($Q286,1,7)+0,""))</f>
        <v/>
      </c>
      <c r="N286" s="25" t="str">
        <f>IF(IFERROR(MID($Q286,10,7)+0,"")&lt;1130000,"",IFERROR(MID($Q286,10,7)+0,""))</f>
        <v/>
      </c>
      <c r="O286" s="25" t="str">
        <f>IF(IFERROR(MID($Q286,19,7)+0,"")&lt;1130000,"",IFERROR(MID($Q286,19,7)+0,""))</f>
        <v/>
      </c>
      <c r="P286" s="25" t="str">
        <f>IF(M286="","",IF(N286="",M286,M286&amp;", "&amp;N286))</f>
        <v/>
      </c>
      <c r="Q286" s="150"/>
      <c r="R286" s="43"/>
      <c r="S286" s="35" t="s">
        <v>4178</v>
      </c>
      <c r="T286" s="34" t="s">
        <v>36</v>
      </c>
      <c r="U286" s="185">
        <v>1140</v>
      </c>
      <c r="V286" s="188">
        <v>1220</v>
      </c>
      <c r="W286" s="189">
        <v>1366</v>
      </c>
      <c r="X286" s="31">
        <v>1503</v>
      </c>
      <c r="Y286" s="90">
        <f>IFERROR(ROUND(X286/W286-1,2),"")</f>
        <v>0.1</v>
      </c>
      <c r="Z286" s="31">
        <f>IF(OR(S286="VLD MLC components",S286="VLD MLC pipes",S286="VLD PEX components",S286="VLD PEX pipes",S286="VLD PHC components",S286="VLD PHC pipes",S286="Controls VLD"),"По запросу",X286)</f>
        <v>1503</v>
      </c>
      <c r="AA286" s="63">
        <f>ROUND(X286/1.2,3)</f>
        <v>1252.5</v>
      </c>
      <c r="AB286" s="23">
        <v>1138.3330000000001</v>
      </c>
      <c r="AC286" s="190">
        <f>IFERROR(ROUND(AA286/AB286-1,2),"")</f>
        <v>0.1</v>
      </c>
      <c r="AD286" s="25">
        <v>0.16500000000000001</v>
      </c>
      <c r="AE286" s="25">
        <v>2.7088888888888887E-4</v>
      </c>
      <c r="AF286" s="25">
        <v>1300</v>
      </c>
      <c r="AG286" s="25">
        <v>1350</v>
      </c>
      <c r="AH286" s="25">
        <v>1450</v>
      </c>
      <c r="AI286" s="25">
        <v>1500</v>
      </c>
      <c r="AJ286" s="25" t="s">
        <v>20</v>
      </c>
      <c r="AK286" s="22" t="s">
        <v>20</v>
      </c>
      <c r="AL286" s="25" t="s">
        <v>20</v>
      </c>
      <c r="AM286" s="25">
        <v>25</v>
      </c>
      <c r="AN286" s="25">
        <v>280</v>
      </c>
      <c r="AO286" s="25">
        <v>190</v>
      </c>
      <c r="AP286" s="25">
        <v>95</v>
      </c>
      <c r="AQ286" s="25">
        <v>4.125</v>
      </c>
      <c r="AR286" s="25">
        <v>5.0540000000000003E-3</v>
      </c>
      <c r="AS286" s="157">
        <v>1575</v>
      </c>
      <c r="AT286" s="23">
        <v>44713</v>
      </c>
      <c r="AU286" s="92" t="s">
        <v>3611</v>
      </c>
      <c r="AV286" s="91" t="s">
        <v>152</v>
      </c>
      <c r="AW286" s="92" t="s">
        <v>152</v>
      </c>
      <c r="AX286" s="92" t="s">
        <v>152</v>
      </c>
      <c r="AY286" s="91" t="s">
        <v>152</v>
      </c>
      <c r="AZ286" s="92" t="s">
        <v>21</v>
      </c>
      <c r="BA286" s="25" t="s">
        <v>6382</v>
      </c>
      <c r="BB286" t="s">
        <v>25</v>
      </c>
      <c r="BC286">
        <v>1503</v>
      </c>
      <c r="BD286" t="str">
        <f>IF(Z286=BC286,"OK")</f>
        <v>OK</v>
      </c>
      <c r="BE286">
        <v>0.16500000000000001</v>
      </c>
      <c r="BF286">
        <v>2.02E-4</v>
      </c>
      <c r="BG286">
        <v>280</v>
      </c>
      <c r="BH286">
        <v>190</v>
      </c>
      <c r="BI286">
        <v>95</v>
      </c>
      <c r="BJ286">
        <v>4.125</v>
      </c>
      <c r="BK286">
        <v>5.0540000000000003E-3</v>
      </c>
      <c r="BL286" t="str">
        <f>IF(ABS(AN286*AO286*AP286/1000000000/AR286-1)&lt;0.1,"OK","NO")</f>
        <v>OK</v>
      </c>
      <c r="BN286" s="183"/>
    </row>
    <row r="287" spans="1:66" ht="25.5" x14ac:dyDescent="0.25">
      <c r="A287" s="148"/>
      <c r="B287" s="94">
        <v>283</v>
      </c>
      <c r="C287" s="43">
        <v>1135785</v>
      </c>
      <c r="D287" s="24">
        <v>1047888</v>
      </c>
      <c r="E287" s="26" t="s">
        <v>6381</v>
      </c>
      <c r="F287" s="151" t="s">
        <v>757</v>
      </c>
      <c r="G287" s="102" t="s">
        <v>2182</v>
      </c>
      <c r="H287" s="46" t="str">
        <f>IFERROR(IFERROR(IF(SEARCH("Usystems",$E287)&gt;0,"Usystems"),IF(SEARCH("RIIFO",$E287)&gt;0,"RIIFO","Uponor")),"Uponor")</f>
        <v>Usystems</v>
      </c>
      <c r="I287" s="25">
        <f>IFERROR(MID($D287,1,7)+0,"")</f>
        <v>1047888</v>
      </c>
      <c r="J287" s="25" t="str">
        <f>IFERROR(MID($D287,10,7)+0,"")</f>
        <v/>
      </c>
      <c r="K287" s="25" t="str">
        <f>IFERROR(MID($D287,19,7)+0,"")</f>
        <v/>
      </c>
      <c r="L287" s="25" t="str">
        <f>IFERROR(MID($D287,28,7)+0,"")</f>
        <v/>
      </c>
      <c r="M287" s="25" t="str">
        <f>IF(IFERROR(MID($Q287,1,7)+0,"")&lt;1130000,IF(INDEX(C:C,MATCH(LEFT(Q287,7)+0,I:I,0))&lt;1130000,"",INDEX(C:C,MATCH(LEFT(Q287,7)+0,I:I,0))),IFERROR(MID($Q287,1,7)+0,""))</f>
        <v/>
      </c>
      <c r="N287" s="25" t="str">
        <f>IF(IFERROR(MID($Q287,10,7)+0,"")&lt;1130000,"",IFERROR(MID($Q287,10,7)+0,""))</f>
        <v/>
      </c>
      <c r="O287" s="25" t="str">
        <f>IF(IFERROR(MID($Q287,19,7)+0,"")&lt;1130000,"",IFERROR(MID($Q287,19,7)+0,""))</f>
        <v/>
      </c>
      <c r="P287" s="25" t="str">
        <f>IF(M287="","",IF(N287="",M287,M287&amp;", "&amp;N287))</f>
        <v/>
      </c>
      <c r="Q287" s="150"/>
      <c r="R287" s="43"/>
      <c r="S287" s="35" t="s">
        <v>4178</v>
      </c>
      <c r="T287" s="34" t="s">
        <v>36</v>
      </c>
      <c r="U287" s="185">
        <v>1190</v>
      </c>
      <c r="V287" s="188">
        <v>1273</v>
      </c>
      <c r="W287" s="189">
        <v>1426</v>
      </c>
      <c r="X287" s="31">
        <v>1569</v>
      </c>
      <c r="Y287" s="90">
        <f>IFERROR(ROUND(X287/W287-1,2),"")</f>
        <v>0.1</v>
      </c>
      <c r="Z287" s="31">
        <f>IF(OR(S287="VLD MLC components",S287="VLD MLC pipes",S287="VLD PEX components",S287="VLD PEX pipes",S287="VLD PHC components",S287="VLD PHC pipes",S287="Controls VLD"),"По запросу",X287)</f>
        <v>1569</v>
      </c>
      <c r="AA287" s="63">
        <f>ROUND(X287/1.2,3)</f>
        <v>1307.5</v>
      </c>
      <c r="AB287" s="23">
        <v>1188.3330000000001</v>
      </c>
      <c r="AC287" s="190">
        <f>IFERROR(ROUND(AA287/AB287-1,2),"")</f>
        <v>0.1</v>
      </c>
      <c r="AD287" s="25">
        <v>0.191</v>
      </c>
      <c r="AE287" s="25">
        <v>3.3861111111111109E-4</v>
      </c>
      <c r="AF287" s="25">
        <v>1490</v>
      </c>
      <c r="AG287" s="25">
        <v>1495</v>
      </c>
      <c r="AH287" s="25">
        <v>1495</v>
      </c>
      <c r="AI287" s="25">
        <v>1495</v>
      </c>
      <c r="AJ287" s="25" t="s">
        <v>20</v>
      </c>
      <c r="AK287" s="22" t="s">
        <v>20</v>
      </c>
      <c r="AL287" s="25" t="s">
        <v>20</v>
      </c>
      <c r="AM287" s="25">
        <v>20</v>
      </c>
      <c r="AN287" s="25">
        <v>280</v>
      </c>
      <c r="AO287" s="25">
        <v>190</v>
      </c>
      <c r="AP287" s="25">
        <v>95</v>
      </c>
      <c r="AQ287" s="25">
        <v>3.82</v>
      </c>
      <c r="AR287" s="25">
        <v>5.0540000000000003E-3</v>
      </c>
      <c r="AS287" s="157">
        <v>1580</v>
      </c>
      <c r="AT287" s="23">
        <v>44713</v>
      </c>
      <c r="AU287" s="92" t="s">
        <v>3611</v>
      </c>
      <c r="AV287" s="91" t="s">
        <v>152</v>
      </c>
      <c r="AW287" s="92" t="s">
        <v>152</v>
      </c>
      <c r="AX287" s="92" t="s">
        <v>152</v>
      </c>
      <c r="AY287" s="91" t="s">
        <v>152</v>
      </c>
      <c r="AZ287" s="92" t="s">
        <v>21</v>
      </c>
      <c r="BA287" s="25" t="s">
        <v>6380</v>
      </c>
      <c r="BB287" t="s">
        <v>25</v>
      </c>
      <c r="BC287">
        <v>1569</v>
      </c>
      <c r="BD287" t="str">
        <f>IF(Z287=BC287,"OK")</f>
        <v>OK</v>
      </c>
      <c r="BE287">
        <v>0.191</v>
      </c>
      <c r="BF287">
        <v>2.5300000000000002E-4</v>
      </c>
      <c r="BG287">
        <v>280</v>
      </c>
      <c r="BH287">
        <v>190</v>
      </c>
      <c r="BI287">
        <v>95</v>
      </c>
      <c r="BJ287">
        <v>3.82</v>
      </c>
      <c r="BK287">
        <v>5.0540000000000003E-3</v>
      </c>
      <c r="BL287" t="str">
        <f>IF(ABS(AN287*AO287*AP287/1000000000/AR287-1)&lt;0.1,"OK","NO")</f>
        <v>OK</v>
      </c>
      <c r="BN287" s="183"/>
    </row>
    <row r="288" spans="1:66" ht="25.5" x14ac:dyDescent="0.25">
      <c r="A288" s="148"/>
      <c r="B288" s="94">
        <v>284</v>
      </c>
      <c r="C288" s="43">
        <v>1135786</v>
      </c>
      <c r="D288" s="24">
        <v>1047201</v>
      </c>
      <c r="E288" s="26" t="s">
        <v>6379</v>
      </c>
      <c r="F288" s="151" t="s">
        <v>652</v>
      </c>
      <c r="G288" s="102" t="s">
        <v>2182</v>
      </c>
      <c r="H288" s="46" t="str">
        <f>IFERROR(IFERROR(IF(SEARCH("Usystems",$E288)&gt;0,"Usystems"),IF(SEARCH("RIIFO",$E288)&gt;0,"RIIFO","Uponor")),"Uponor")</f>
        <v>Usystems</v>
      </c>
      <c r="I288" s="25">
        <f>IFERROR(MID($D288,1,7)+0,"")</f>
        <v>1047201</v>
      </c>
      <c r="J288" s="25" t="str">
        <f>IFERROR(MID($D288,10,7)+0,"")</f>
        <v/>
      </c>
      <c r="K288" s="25" t="str">
        <f>IFERROR(MID($D288,19,7)+0,"")</f>
        <v/>
      </c>
      <c r="L288" s="25" t="str">
        <f>IFERROR(MID($D288,28,7)+0,"")</f>
        <v/>
      </c>
      <c r="M288" s="25" t="str">
        <f>IF(IFERROR(MID($Q288,1,7)+0,"")&lt;1130000,IF(INDEX(C:C,MATCH(LEFT(Q288,7)+0,I:I,0))&lt;1130000,"",INDEX(C:C,MATCH(LEFT(Q288,7)+0,I:I,0))),IFERROR(MID($Q288,1,7)+0,""))</f>
        <v/>
      </c>
      <c r="N288" s="25" t="str">
        <f>IF(IFERROR(MID($Q288,10,7)+0,"")&lt;1130000,"",IFERROR(MID($Q288,10,7)+0,""))</f>
        <v/>
      </c>
      <c r="O288" s="25" t="str">
        <f>IF(IFERROR(MID($Q288,19,7)+0,"")&lt;1130000,"",IFERROR(MID($Q288,19,7)+0,""))</f>
        <v/>
      </c>
      <c r="P288" s="25" t="str">
        <f>IF(M288="","",IF(N288="",M288,M288&amp;", "&amp;N288))</f>
        <v/>
      </c>
      <c r="Q288" s="150"/>
      <c r="R288" s="43"/>
      <c r="S288" s="35" t="s">
        <v>4178</v>
      </c>
      <c r="T288" s="34" t="s">
        <v>36</v>
      </c>
      <c r="U288" s="185">
        <v>1950</v>
      </c>
      <c r="V288" s="188">
        <v>2087</v>
      </c>
      <c r="W288" s="189">
        <v>2337</v>
      </c>
      <c r="X288" s="31">
        <v>2571</v>
      </c>
      <c r="Y288" s="90">
        <f>IFERROR(ROUND(X288/W288-1,2),"")</f>
        <v>0.1</v>
      </c>
      <c r="Z288" s="31">
        <f>IF(OR(S288="VLD MLC components",S288="VLD MLC pipes",S288="VLD PEX components",S288="VLD PEX pipes",S288="VLD PHC components",S288="VLD PHC pipes",S288="Controls VLD"),"По запросу",X288)</f>
        <v>2571</v>
      </c>
      <c r="AA288" s="63">
        <f>ROUND(X288/1.2,3)</f>
        <v>2142.5</v>
      </c>
      <c r="AB288" s="23">
        <v>1947.5</v>
      </c>
      <c r="AC288" s="190">
        <f>IFERROR(ROUND(AA288/AB288-1,2),"")</f>
        <v>0.1</v>
      </c>
      <c r="AD288" s="25">
        <v>0.32400000000000001</v>
      </c>
      <c r="AE288" s="25">
        <v>6.7722222222222218E-4</v>
      </c>
      <c r="AF288" s="25">
        <v>1560</v>
      </c>
      <c r="AG288" s="25">
        <v>1560</v>
      </c>
      <c r="AH288" s="25">
        <v>1610</v>
      </c>
      <c r="AI288" s="25">
        <v>1630</v>
      </c>
      <c r="AJ288" s="25" t="s">
        <v>20</v>
      </c>
      <c r="AK288" s="22" t="s">
        <v>20</v>
      </c>
      <c r="AL288" s="25" t="s">
        <v>20</v>
      </c>
      <c r="AM288" s="25">
        <v>10</v>
      </c>
      <c r="AN288" s="25">
        <v>280</v>
      </c>
      <c r="AO288" s="25">
        <v>190</v>
      </c>
      <c r="AP288" s="25">
        <v>95</v>
      </c>
      <c r="AQ288" s="25">
        <v>3.24</v>
      </c>
      <c r="AR288" s="25">
        <v>5.0540000000000003E-3</v>
      </c>
      <c r="AS288" s="157">
        <v>1690</v>
      </c>
      <c r="AT288" s="23">
        <v>44713</v>
      </c>
      <c r="AU288" s="92" t="s">
        <v>3611</v>
      </c>
      <c r="AV288" s="91" t="s">
        <v>152</v>
      </c>
      <c r="AW288" s="92" t="s">
        <v>152</v>
      </c>
      <c r="AX288" s="92" t="s">
        <v>152</v>
      </c>
      <c r="AY288" s="91" t="s">
        <v>152</v>
      </c>
      <c r="AZ288" s="92" t="s">
        <v>21</v>
      </c>
      <c r="BA288" s="25" t="s">
        <v>6378</v>
      </c>
      <c r="BB288" t="s">
        <v>25</v>
      </c>
      <c r="BC288">
        <v>2571</v>
      </c>
      <c r="BD288" t="str">
        <f>IF(Z288=BC288,"OK")</f>
        <v>OK</v>
      </c>
      <c r="BE288">
        <v>0.32400000000000001</v>
      </c>
      <c r="BF288">
        <v>5.0500000000000002E-4</v>
      </c>
      <c r="BG288">
        <v>280</v>
      </c>
      <c r="BH288">
        <v>190</v>
      </c>
      <c r="BI288">
        <v>95</v>
      </c>
      <c r="BJ288">
        <v>3.24</v>
      </c>
      <c r="BK288">
        <v>5.0540000000000003E-3</v>
      </c>
      <c r="BL288" t="str">
        <f>IF(ABS(AN288*AO288*AP288/1000000000/AR288-1)&lt;0.1,"OK","NO")</f>
        <v>OK</v>
      </c>
      <c r="BN288" s="183"/>
    </row>
    <row r="289" spans="1:66" ht="25.5" x14ac:dyDescent="0.25">
      <c r="A289" s="148"/>
      <c r="B289" s="94">
        <v>285</v>
      </c>
      <c r="C289" s="43">
        <v>1136006</v>
      </c>
      <c r="D289" s="25">
        <v>1023003</v>
      </c>
      <c r="E289" s="26" t="s">
        <v>6377</v>
      </c>
      <c r="F289" s="212" t="s">
        <v>655</v>
      </c>
      <c r="G289" s="102" t="s">
        <v>2182</v>
      </c>
      <c r="H289" s="46" t="str">
        <f>IFERROR(IFERROR(IF(SEARCH("Usystems",$E289)&gt;0,"Usystems"),IF(SEARCH("RIIFO",$E289)&gt;0,"RIIFO","Uponor")),"Uponor")</f>
        <v>Usystems</v>
      </c>
      <c r="I289" s="25">
        <f>IFERROR(MID($D289,1,7)+0,"")</f>
        <v>1023003</v>
      </c>
      <c r="J289" s="25" t="str">
        <f>IFERROR(MID($D289,10,7)+0,"")</f>
        <v/>
      </c>
      <c r="K289" s="25" t="str">
        <f>IFERROR(MID($D289,19,7)+0,"")</f>
        <v/>
      </c>
      <c r="L289" s="25" t="str">
        <f>IFERROR(MID($D289,28,7)+0,"")</f>
        <v/>
      </c>
      <c r="M289" s="25" t="str">
        <f>IF(IFERROR(MID($Q289,1,7)+0,"")&lt;1130000,IF(INDEX(C:C,MATCH(LEFT(Q289,7)+0,I:I,0))&lt;1130000,"",INDEX(C:C,MATCH(LEFT(Q289,7)+0,I:I,0))),IFERROR(MID($Q289,1,7)+0,""))</f>
        <v/>
      </c>
      <c r="N289" s="25" t="str">
        <f>IF(IFERROR(MID($Q289,10,7)+0,"")&lt;1130000,"",IFERROR(MID($Q289,10,7)+0,""))</f>
        <v/>
      </c>
      <c r="O289" s="25" t="str">
        <f>IF(IFERROR(MID($Q289,19,7)+0,"")&lt;1130000,"",IFERROR(MID($Q289,19,7)+0,""))</f>
        <v/>
      </c>
      <c r="P289" s="25" t="str">
        <f>IF(M289="","",IF(N289="",M289,M289&amp;", "&amp;N289))</f>
        <v/>
      </c>
      <c r="Q289" s="23"/>
      <c r="R289" s="37">
        <v>1135751</v>
      </c>
      <c r="S289" s="35" t="s">
        <v>4178</v>
      </c>
      <c r="T289" s="34" t="s">
        <v>36</v>
      </c>
      <c r="U289" s="185">
        <v>215</v>
      </c>
      <c r="V289" s="188">
        <v>230</v>
      </c>
      <c r="W289" s="189">
        <v>265</v>
      </c>
      <c r="X289" s="31">
        <v>292</v>
      </c>
      <c r="Y289" s="90">
        <f>IFERROR(ROUND(X289/W289-1,2),"")</f>
        <v>0.1</v>
      </c>
      <c r="Z289" s="31">
        <f>IF(OR(S289="VLD MLC components",S289="VLD MLC pipes",S289="VLD PEX components",S289="VLD PEX pipes",S289="VLD PHC components",S289="VLD PHC pipes",S289="Controls VLD"),"По запросу",X289)</f>
        <v>292</v>
      </c>
      <c r="AA289" s="63">
        <f>ROUND(X289/1.2,3)</f>
        <v>243.333</v>
      </c>
      <c r="AB289" s="23">
        <v>220.833</v>
      </c>
      <c r="AC289" s="190">
        <f>IFERROR(ROUND(AA289/AB289-1,2),"")</f>
        <v>0.1</v>
      </c>
      <c r="AD289" s="25">
        <v>5.1999999999999998E-2</v>
      </c>
      <c r="AE289" s="25">
        <v>3.375E-5</v>
      </c>
      <c r="AF289" s="25">
        <v>1400</v>
      </c>
      <c r="AG289" s="25">
        <v>100</v>
      </c>
      <c r="AH289" s="25">
        <v>2309</v>
      </c>
      <c r="AI289" s="25">
        <v>809</v>
      </c>
      <c r="AJ289" s="25" t="s">
        <v>20</v>
      </c>
      <c r="AK289" s="22" t="s">
        <v>20</v>
      </c>
      <c r="AL289" s="25" t="s">
        <v>20</v>
      </c>
      <c r="AM289" s="25">
        <v>100</v>
      </c>
      <c r="AN289" s="25">
        <v>277</v>
      </c>
      <c r="AO289" s="25">
        <v>179</v>
      </c>
      <c r="AP289" s="25">
        <v>95</v>
      </c>
      <c r="AQ289" s="25">
        <v>5.3</v>
      </c>
      <c r="AR289" s="25">
        <v>4.7103850000000001E-3</v>
      </c>
      <c r="AS289" s="157">
        <v>2523</v>
      </c>
      <c r="AT289" s="93">
        <v>44743</v>
      </c>
      <c r="AU289" s="92" t="s">
        <v>2181</v>
      </c>
      <c r="AV289" s="91" t="s">
        <v>152</v>
      </c>
      <c r="AW289" s="92" t="s">
        <v>152</v>
      </c>
      <c r="AX289" s="92" t="s">
        <v>152</v>
      </c>
      <c r="AY289" s="91" t="s">
        <v>152</v>
      </c>
      <c r="AZ289" s="92" t="s">
        <v>21</v>
      </c>
      <c r="BA289" s="25" t="s">
        <v>6376</v>
      </c>
      <c r="BB289" t="s">
        <v>25</v>
      </c>
      <c r="BC289">
        <v>292</v>
      </c>
      <c r="BD289" t="str">
        <f>IF(Z289=BC289,"OK")</f>
        <v>OK</v>
      </c>
      <c r="BE289">
        <v>5.1999999999999998E-2</v>
      </c>
      <c r="BF289">
        <v>3.375E-5</v>
      </c>
      <c r="BG289">
        <v>277</v>
      </c>
      <c r="BH289">
        <v>179</v>
      </c>
      <c r="BI289">
        <v>95</v>
      </c>
      <c r="BJ289">
        <v>5.3</v>
      </c>
      <c r="BK289">
        <v>4.7103850000000001E-3</v>
      </c>
      <c r="BL289" t="str">
        <f>IF(ABS(AN289*AO289*AP289/1000000000/AR289-1)&lt;0.1,"OK","NO")</f>
        <v>OK</v>
      </c>
      <c r="BN289" s="183"/>
    </row>
    <row r="290" spans="1:66" ht="25.5" x14ac:dyDescent="0.25">
      <c r="A290" s="148"/>
      <c r="B290" s="94">
        <v>286</v>
      </c>
      <c r="C290" s="43">
        <v>1136007</v>
      </c>
      <c r="D290" s="25">
        <v>1023004</v>
      </c>
      <c r="E290" s="26" t="s">
        <v>6375</v>
      </c>
      <c r="F290" s="212" t="s">
        <v>652</v>
      </c>
      <c r="G290" s="102" t="s">
        <v>2182</v>
      </c>
      <c r="H290" s="46" t="str">
        <f>IFERROR(IFERROR(IF(SEARCH("Usystems",$E290)&gt;0,"Usystems"),IF(SEARCH("RIIFO",$E290)&gt;0,"RIIFO","Uponor")),"Uponor")</f>
        <v>Usystems</v>
      </c>
      <c r="I290" s="25">
        <f>IFERROR(MID($D290,1,7)+0,"")</f>
        <v>1023004</v>
      </c>
      <c r="J290" s="25" t="str">
        <f>IFERROR(MID($D290,10,7)+0,"")</f>
        <v/>
      </c>
      <c r="K290" s="25" t="str">
        <f>IFERROR(MID($D290,19,7)+0,"")</f>
        <v/>
      </c>
      <c r="L290" s="25" t="str">
        <f>IFERROR(MID($D290,28,7)+0,"")</f>
        <v/>
      </c>
      <c r="M290" s="25" t="str">
        <f>IF(IFERROR(MID($Q290,1,7)+0,"")&lt;1130000,IF(INDEX(C:C,MATCH(LEFT(Q290,7)+0,I:I,0))&lt;1130000,"",INDEX(C:C,MATCH(LEFT(Q290,7)+0,I:I,0))),IFERROR(MID($Q290,1,7)+0,""))</f>
        <v/>
      </c>
      <c r="N290" s="25" t="str">
        <f>IF(IFERROR(MID($Q290,10,7)+0,"")&lt;1130000,"",IFERROR(MID($Q290,10,7)+0,""))</f>
        <v/>
      </c>
      <c r="O290" s="25" t="str">
        <f>IF(IFERROR(MID($Q290,19,7)+0,"")&lt;1130000,"",IFERROR(MID($Q290,19,7)+0,""))</f>
        <v/>
      </c>
      <c r="P290" s="25" t="str">
        <f>IF(M290="","",IF(N290="",M290,M290&amp;", "&amp;N290))</f>
        <v/>
      </c>
      <c r="Q290" s="23"/>
      <c r="R290" s="37">
        <v>1135752</v>
      </c>
      <c r="S290" s="35" t="s">
        <v>4178</v>
      </c>
      <c r="T290" s="34" t="s">
        <v>36</v>
      </c>
      <c r="U290" s="185">
        <v>317</v>
      </c>
      <c r="V290" s="188">
        <v>339</v>
      </c>
      <c r="W290" s="189">
        <v>380</v>
      </c>
      <c r="X290" s="31">
        <v>418</v>
      </c>
      <c r="Y290" s="90">
        <f>IFERROR(ROUND(X290/W290-1,2),"")</f>
        <v>0.1</v>
      </c>
      <c r="Z290" s="31">
        <f>IF(OR(S290="VLD MLC components",S290="VLD MLC pipes",S290="VLD PEX components",S290="VLD PEX pipes",S290="VLD PHC components",S290="VLD PHC pipes",S290="Controls VLD"),"По запросу",X290)</f>
        <v>418</v>
      </c>
      <c r="AA290" s="63">
        <f>ROUND(X290/1.2,3)</f>
        <v>348.33300000000003</v>
      </c>
      <c r="AB290" s="23">
        <v>316.66699999999997</v>
      </c>
      <c r="AC290" s="190">
        <f>IFERROR(ROUND(AA290/AB290-1,2),"")</f>
        <v>0.1</v>
      </c>
      <c r="AD290" s="25">
        <v>8.7999999999999995E-2</v>
      </c>
      <c r="AE290" s="25">
        <v>6.669E-5</v>
      </c>
      <c r="AF290" s="25">
        <v>366</v>
      </c>
      <c r="AG290" s="25">
        <v>536</v>
      </c>
      <c r="AH290" s="25">
        <v>616</v>
      </c>
      <c r="AI290" s="25">
        <v>696</v>
      </c>
      <c r="AJ290" s="25" t="s">
        <v>20</v>
      </c>
      <c r="AK290" s="22" t="s">
        <v>20</v>
      </c>
      <c r="AL290" s="25" t="s">
        <v>20</v>
      </c>
      <c r="AM290" s="25">
        <v>80</v>
      </c>
      <c r="AN290" s="25">
        <v>277</v>
      </c>
      <c r="AO290" s="25">
        <v>179</v>
      </c>
      <c r="AP290" s="25">
        <v>95</v>
      </c>
      <c r="AQ290" s="25">
        <v>7.14</v>
      </c>
      <c r="AR290" s="25">
        <v>4.7103850000000001E-3</v>
      </c>
      <c r="AS290" s="157">
        <v>740</v>
      </c>
      <c r="AT290" s="93">
        <v>44743</v>
      </c>
      <c r="AU290" s="92" t="s">
        <v>2181</v>
      </c>
      <c r="AV290" s="91" t="s">
        <v>152</v>
      </c>
      <c r="AW290" s="92" t="s">
        <v>152</v>
      </c>
      <c r="AX290" s="92" t="s">
        <v>152</v>
      </c>
      <c r="AY290" s="91" t="s">
        <v>152</v>
      </c>
      <c r="AZ290" s="92" t="s">
        <v>21</v>
      </c>
      <c r="BA290" s="25" t="s">
        <v>6374</v>
      </c>
      <c r="BB290" t="s">
        <v>25</v>
      </c>
      <c r="BC290">
        <v>418</v>
      </c>
      <c r="BD290" t="str">
        <f>IF(Z290=BC290,"OK")</f>
        <v>OK</v>
      </c>
      <c r="BE290">
        <v>8.7999999999999995E-2</v>
      </c>
      <c r="BF290">
        <v>6.669E-5</v>
      </c>
      <c r="BG290">
        <v>277</v>
      </c>
      <c r="BH290">
        <v>179</v>
      </c>
      <c r="BI290">
        <v>95</v>
      </c>
      <c r="BJ290">
        <v>7.14</v>
      </c>
      <c r="BK290">
        <v>4.7103850000000001E-3</v>
      </c>
      <c r="BL290" t="str">
        <f>IF(ABS(AN290*AO290*AP290/1000000000/AR290-1)&lt;0.1,"OK","NO")</f>
        <v>OK</v>
      </c>
      <c r="BN290" s="183"/>
    </row>
    <row r="291" spans="1:66" ht="25.5" x14ac:dyDescent="0.25">
      <c r="A291" s="148"/>
      <c r="B291" s="94">
        <v>287</v>
      </c>
      <c r="C291" s="43">
        <v>1136008</v>
      </c>
      <c r="D291" s="25">
        <v>1033437</v>
      </c>
      <c r="E291" s="26" t="s">
        <v>6373</v>
      </c>
      <c r="F291" s="212" t="s">
        <v>655</v>
      </c>
      <c r="G291" s="102" t="s">
        <v>2182</v>
      </c>
      <c r="H291" s="46" t="str">
        <f>IFERROR(IFERROR(IF(SEARCH("Usystems",$E291)&gt;0,"Usystems"),IF(SEARCH("RIIFO",$E291)&gt;0,"RIIFO","Uponor")),"Uponor")</f>
        <v>Usystems</v>
      </c>
      <c r="I291" s="25">
        <f>IFERROR(MID($D291,1,7)+0,"")</f>
        <v>1033437</v>
      </c>
      <c r="J291" s="25" t="str">
        <f>IFERROR(MID($D291,10,7)+0,"")</f>
        <v/>
      </c>
      <c r="K291" s="25" t="str">
        <f>IFERROR(MID($D291,19,7)+0,"")</f>
        <v/>
      </c>
      <c r="L291" s="25" t="str">
        <f>IFERROR(MID($D291,28,7)+0,"")</f>
        <v/>
      </c>
      <c r="M291" s="25" t="str">
        <f>IF(IFERROR(MID($Q291,1,7)+0,"")&lt;1130000,IF(INDEX(C:C,MATCH(LEFT(Q291,7)+0,I:I,0))&lt;1130000,"",INDEX(C:C,MATCH(LEFT(Q291,7)+0,I:I,0))),IFERROR(MID($Q291,1,7)+0,""))</f>
        <v/>
      </c>
      <c r="N291" s="25" t="str">
        <f>IF(IFERROR(MID($Q291,10,7)+0,"")&lt;1130000,"",IFERROR(MID($Q291,10,7)+0,""))</f>
        <v/>
      </c>
      <c r="O291" s="25" t="str">
        <f>IF(IFERROR(MID($Q291,19,7)+0,"")&lt;1130000,"",IFERROR(MID($Q291,19,7)+0,""))</f>
        <v/>
      </c>
      <c r="P291" s="25" t="str">
        <f>IF(M291="","",IF(N291="",M291,M291&amp;", "&amp;N291))</f>
        <v/>
      </c>
      <c r="Q291" s="23"/>
      <c r="R291" s="43">
        <v>1135753</v>
      </c>
      <c r="S291" s="35" t="s">
        <v>4178</v>
      </c>
      <c r="T291" s="34" t="s">
        <v>36</v>
      </c>
      <c r="U291" s="185">
        <v>271</v>
      </c>
      <c r="V291" s="188">
        <v>290</v>
      </c>
      <c r="W291" s="189">
        <v>334</v>
      </c>
      <c r="X291" s="31">
        <v>367</v>
      </c>
      <c r="Y291" s="90">
        <f>IFERROR(ROUND(X291/W291-1,2),"")</f>
        <v>0.1</v>
      </c>
      <c r="Z291" s="31">
        <f>IF(OR(S291="VLD MLC components",S291="VLD MLC pipes",S291="VLD PEX components",S291="VLD PEX pipes",S291="VLD PHC components",S291="VLD PHC pipes",S291="Controls VLD"),"По запросу",X291)</f>
        <v>367</v>
      </c>
      <c r="AA291" s="63">
        <f>ROUND(X291/1.2,3)</f>
        <v>305.83300000000003</v>
      </c>
      <c r="AB291" s="23">
        <v>278.33300000000003</v>
      </c>
      <c r="AC291" s="190">
        <f>IFERROR(ROUND(AA291/AB291-1,2),"")</f>
        <v>0.1</v>
      </c>
      <c r="AD291" s="25">
        <v>5.8999999999999997E-2</v>
      </c>
      <c r="AE291" s="25">
        <v>4.1999999999999998E-5</v>
      </c>
      <c r="AF291" s="25">
        <v>1260</v>
      </c>
      <c r="AG291" s="25">
        <v>1225</v>
      </c>
      <c r="AH291" s="25">
        <v>3680</v>
      </c>
      <c r="AI291" s="25">
        <v>1070</v>
      </c>
      <c r="AJ291" s="25" t="s">
        <v>20</v>
      </c>
      <c r="AK291" s="22" t="s">
        <v>20</v>
      </c>
      <c r="AL291" s="25" t="s">
        <v>20</v>
      </c>
      <c r="AM291" s="25">
        <v>90</v>
      </c>
      <c r="AN291" s="25">
        <v>280</v>
      </c>
      <c r="AO291" s="25">
        <v>187</v>
      </c>
      <c r="AP291" s="25">
        <v>95</v>
      </c>
      <c r="AQ291" s="25">
        <v>4.5389999999999997</v>
      </c>
      <c r="AR291" s="25">
        <v>4.9741999999999998E-3</v>
      </c>
      <c r="AS291" s="157">
        <v>4130</v>
      </c>
      <c r="AT291" s="93">
        <v>44743</v>
      </c>
      <c r="AU291" s="92" t="s">
        <v>2181</v>
      </c>
      <c r="AV291" s="91" t="s">
        <v>152</v>
      </c>
      <c r="AW291" s="92" t="s">
        <v>152</v>
      </c>
      <c r="AX291" s="92" t="s">
        <v>152</v>
      </c>
      <c r="AY291" s="91" t="s">
        <v>152</v>
      </c>
      <c r="AZ291" s="92" t="s">
        <v>21</v>
      </c>
      <c r="BA291" s="25" t="s">
        <v>6372</v>
      </c>
      <c r="BB291" t="s">
        <v>25</v>
      </c>
      <c r="BC291">
        <v>367</v>
      </c>
      <c r="BD291" t="str">
        <f>IF(Z291=BC291,"OK")</f>
        <v>OK</v>
      </c>
      <c r="BE291">
        <v>4.9000000000000002E-2</v>
      </c>
      <c r="BF291">
        <v>4.1999999999999998E-5</v>
      </c>
      <c r="BG291">
        <v>280</v>
      </c>
      <c r="BH291">
        <v>187</v>
      </c>
      <c r="BI291">
        <v>95</v>
      </c>
      <c r="BJ291">
        <v>4.5389999999999997</v>
      </c>
      <c r="BK291">
        <v>4.9741999999999998E-3</v>
      </c>
      <c r="BL291" t="str">
        <f>IF(ABS(AN291*AO291*AP291/1000000000/AR291-1)&lt;0.1,"OK","NO")</f>
        <v>OK</v>
      </c>
      <c r="BN291" s="183"/>
    </row>
    <row r="292" spans="1:66" ht="25.5" x14ac:dyDescent="0.25">
      <c r="A292" s="148"/>
      <c r="B292" s="94">
        <v>288</v>
      </c>
      <c r="C292" s="43">
        <v>1136009</v>
      </c>
      <c r="D292" s="25">
        <v>1033438</v>
      </c>
      <c r="E292" s="26" t="s">
        <v>6371</v>
      </c>
      <c r="F292" s="212" t="s">
        <v>655</v>
      </c>
      <c r="G292" s="102" t="s">
        <v>2182</v>
      </c>
      <c r="H292" s="46" t="str">
        <f>IFERROR(IFERROR(IF(SEARCH("Usystems",$E292)&gt;0,"Usystems"),IF(SEARCH("RIIFO",$E292)&gt;0,"RIIFO","Uponor")),"Uponor")</f>
        <v>Usystems</v>
      </c>
      <c r="I292" s="25">
        <f>IFERROR(MID($D292,1,7)+0,"")</f>
        <v>1033438</v>
      </c>
      <c r="J292" s="25" t="str">
        <f>IFERROR(MID($D292,10,7)+0,"")</f>
        <v/>
      </c>
      <c r="K292" s="25" t="str">
        <f>IFERROR(MID($D292,19,7)+0,"")</f>
        <v/>
      </c>
      <c r="L292" s="25" t="str">
        <f>IFERROR(MID($D292,28,7)+0,"")</f>
        <v/>
      </c>
      <c r="M292" s="25" t="str">
        <f>IF(IFERROR(MID($Q292,1,7)+0,"")&lt;1130000,IF(INDEX(C:C,MATCH(LEFT(Q292,7)+0,I:I,0))&lt;1130000,"",INDEX(C:C,MATCH(LEFT(Q292,7)+0,I:I,0))),IFERROR(MID($Q292,1,7)+0,""))</f>
        <v/>
      </c>
      <c r="N292" s="25" t="str">
        <f>IF(IFERROR(MID($Q292,10,7)+0,"")&lt;1130000,"",IFERROR(MID($Q292,10,7)+0,""))</f>
        <v/>
      </c>
      <c r="O292" s="25" t="str">
        <f>IF(IFERROR(MID($Q292,19,7)+0,"")&lt;1130000,"",IFERROR(MID($Q292,19,7)+0,""))</f>
        <v/>
      </c>
      <c r="P292" s="25" t="str">
        <f>IF(M292="","",IF(N292="",M292,M292&amp;", "&amp;N292))</f>
        <v/>
      </c>
      <c r="Q292" s="23"/>
      <c r="R292" s="43">
        <v>1135754</v>
      </c>
      <c r="S292" s="35" t="s">
        <v>4178</v>
      </c>
      <c r="T292" s="34" t="s">
        <v>36</v>
      </c>
      <c r="U292" s="185">
        <v>356</v>
      </c>
      <c r="V292" s="188">
        <v>381</v>
      </c>
      <c r="W292" s="189">
        <v>438</v>
      </c>
      <c r="X292" s="31">
        <v>482</v>
      </c>
      <c r="Y292" s="90">
        <f>IFERROR(ROUND(X292/W292-1,2),"")</f>
        <v>0.1</v>
      </c>
      <c r="Z292" s="31">
        <f>IF(OR(S292="VLD MLC components",S292="VLD MLC pipes",S292="VLD PEX components",S292="VLD PEX pipes",S292="VLD PHC components",S292="VLD PHC pipes",S292="Controls VLD"),"По запросу",X292)</f>
        <v>482</v>
      </c>
      <c r="AA292" s="63">
        <f>ROUND(X292/1.2,3)</f>
        <v>401.66699999999997</v>
      </c>
      <c r="AB292" s="23">
        <v>365</v>
      </c>
      <c r="AC292" s="190">
        <f>IFERROR(ROUND(AA292/AB292-1,2),"")</f>
        <v>0.1</v>
      </c>
      <c r="AD292" s="25">
        <v>7.5999999999999998E-2</v>
      </c>
      <c r="AE292" s="25">
        <v>6.3E-5</v>
      </c>
      <c r="AF292" s="25">
        <v>2100</v>
      </c>
      <c r="AG292" s="25">
        <v>0</v>
      </c>
      <c r="AH292" s="25">
        <v>840</v>
      </c>
      <c r="AI292" s="25">
        <v>0</v>
      </c>
      <c r="AJ292" s="25" t="s">
        <v>20</v>
      </c>
      <c r="AK292" s="22" t="s">
        <v>20</v>
      </c>
      <c r="AL292" s="25" t="s">
        <v>20</v>
      </c>
      <c r="AM292" s="25">
        <v>70</v>
      </c>
      <c r="AN292" s="25">
        <v>280</v>
      </c>
      <c r="AO292" s="25">
        <v>187</v>
      </c>
      <c r="AP292" s="25">
        <v>95</v>
      </c>
      <c r="AQ292" s="25">
        <v>5.452</v>
      </c>
      <c r="AR292" s="25">
        <v>4.9741999999999998E-3</v>
      </c>
      <c r="AS292" s="157">
        <v>1190</v>
      </c>
      <c r="AT292" s="93">
        <v>44743</v>
      </c>
      <c r="AU292" s="92" t="s">
        <v>2181</v>
      </c>
      <c r="AV292" s="91" t="s">
        <v>152</v>
      </c>
      <c r="AW292" s="92" t="s">
        <v>152</v>
      </c>
      <c r="AX292" s="92" t="s">
        <v>152</v>
      </c>
      <c r="AY292" s="91" t="s">
        <v>152</v>
      </c>
      <c r="AZ292" s="92" t="s">
        <v>21</v>
      </c>
      <c r="BA292" s="25" t="s">
        <v>6370</v>
      </c>
      <c r="BB292" t="s">
        <v>25</v>
      </c>
      <c r="BC292">
        <v>482</v>
      </c>
      <c r="BD292" t="str">
        <f>IF(Z292=BC292,"OK")</f>
        <v>OK</v>
      </c>
      <c r="BE292">
        <v>7.5999999999999998E-2</v>
      </c>
      <c r="BF292">
        <v>6.3E-5</v>
      </c>
      <c r="BG292">
        <v>280</v>
      </c>
      <c r="BH292">
        <v>187</v>
      </c>
      <c r="BI292">
        <v>95</v>
      </c>
      <c r="BJ292">
        <v>5.452</v>
      </c>
      <c r="BK292">
        <v>4.9741999999999998E-3</v>
      </c>
      <c r="BL292" t="str">
        <f>IF(ABS(AN292*AO292*AP292/1000000000/AR292-1)&lt;0.1,"OK","NO")</f>
        <v>OK</v>
      </c>
      <c r="BN292" s="183"/>
    </row>
    <row r="293" spans="1:66" ht="25.5" x14ac:dyDescent="0.25">
      <c r="A293" s="148"/>
      <c r="B293" s="94">
        <v>289</v>
      </c>
      <c r="C293" s="43">
        <v>1136010</v>
      </c>
      <c r="D293" s="25">
        <v>1047862</v>
      </c>
      <c r="E293" s="26" t="s">
        <v>6369</v>
      </c>
      <c r="F293" s="212" t="s">
        <v>655</v>
      </c>
      <c r="G293" s="102" t="s">
        <v>2182</v>
      </c>
      <c r="H293" s="46" t="str">
        <f>IFERROR(IFERROR(IF(SEARCH("Usystems",$E293)&gt;0,"Usystems"),IF(SEARCH("RIIFO",$E293)&gt;0,"RIIFO","Uponor")),"Uponor")</f>
        <v>Usystems</v>
      </c>
      <c r="I293" s="25">
        <f>IFERROR(MID($D293,1,7)+0,"")</f>
        <v>1047862</v>
      </c>
      <c r="J293" s="25" t="str">
        <f>IFERROR(MID($D293,10,7)+0,"")</f>
        <v/>
      </c>
      <c r="K293" s="25" t="str">
        <f>IFERROR(MID($D293,19,7)+0,"")</f>
        <v/>
      </c>
      <c r="L293" s="25" t="str">
        <f>IFERROR(MID($D293,28,7)+0,"")</f>
        <v/>
      </c>
      <c r="M293" s="25" t="str">
        <f>IF(IFERROR(MID($Q293,1,7)+0,"")&lt;1130000,IF(INDEX(C:C,MATCH(LEFT(Q293,7)+0,I:I,0))&lt;1130000,"",INDEX(C:C,MATCH(LEFT(Q293,7)+0,I:I,0))),IFERROR(MID($Q293,1,7)+0,""))</f>
        <v/>
      </c>
      <c r="N293" s="25" t="str">
        <f>IF(IFERROR(MID($Q293,10,7)+0,"")&lt;1130000,"",IFERROR(MID($Q293,10,7)+0,""))</f>
        <v/>
      </c>
      <c r="O293" s="25" t="str">
        <f>IF(IFERROR(MID($Q293,19,7)+0,"")&lt;1130000,"",IFERROR(MID($Q293,19,7)+0,""))</f>
        <v/>
      </c>
      <c r="P293" s="25" t="str">
        <f>IF(M293="","",IF(N293="",M293,M293&amp;", "&amp;N293))</f>
        <v/>
      </c>
      <c r="Q293" s="23"/>
      <c r="R293" s="43">
        <v>1135755</v>
      </c>
      <c r="S293" s="35" t="s">
        <v>4178</v>
      </c>
      <c r="T293" s="34" t="s">
        <v>36</v>
      </c>
      <c r="U293" s="185">
        <v>460</v>
      </c>
      <c r="V293" s="188">
        <v>492</v>
      </c>
      <c r="W293" s="189">
        <v>551</v>
      </c>
      <c r="X293" s="31">
        <v>606</v>
      </c>
      <c r="Y293" s="90">
        <f>IFERROR(ROUND(X293/W293-1,2),"")</f>
        <v>0.1</v>
      </c>
      <c r="Z293" s="31">
        <f>IF(OR(S293="VLD MLC components",S293="VLD MLC pipes",S293="VLD PEX components",S293="VLD PEX pipes",S293="VLD PHC components",S293="VLD PHC pipes",S293="Controls VLD"),"По запросу",X293)</f>
        <v>606</v>
      </c>
      <c r="AA293" s="63">
        <f>ROUND(X293/1.2,3)</f>
        <v>505</v>
      </c>
      <c r="AB293" s="23">
        <v>459.16699999999997</v>
      </c>
      <c r="AC293" s="190">
        <f>IFERROR(ROUND(AA293/AB293-1,2),"")</f>
        <v>0.1</v>
      </c>
      <c r="AD293" s="25">
        <v>0.09</v>
      </c>
      <c r="AE293" s="25">
        <v>6.0000000000000002E-5</v>
      </c>
      <c r="AF293" s="25">
        <v>2400</v>
      </c>
      <c r="AG293" s="25">
        <v>40</v>
      </c>
      <c r="AH293" s="25">
        <v>2600</v>
      </c>
      <c r="AI293" s="25">
        <v>1160</v>
      </c>
      <c r="AJ293" s="25" t="s">
        <v>20</v>
      </c>
      <c r="AK293" s="22" t="s">
        <v>20</v>
      </c>
      <c r="AL293" s="25" t="s">
        <v>20</v>
      </c>
      <c r="AM293" s="25">
        <v>40</v>
      </c>
      <c r="AN293" s="25">
        <v>277</v>
      </c>
      <c r="AO293" s="25">
        <v>179</v>
      </c>
      <c r="AP293" s="25">
        <v>95</v>
      </c>
      <c r="AQ293" s="25">
        <v>3.7</v>
      </c>
      <c r="AR293" s="25">
        <v>4.7103850000000001E-3</v>
      </c>
      <c r="AS293" s="157">
        <v>3000</v>
      </c>
      <c r="AT293" s="93">
        <v>44743</v>
      </c>
      <c r="AU293" s="92" t="s">
        <v>2181</v>
      </c>
      <c r="AV293" s="91" t="s">
        <v>152</v>
      </c>
      <c r="AW293" s="92" t="s">
        <v>152</v>
      </c>
      <c r="AX293" s="92" t="s">
        <v>152</v>
      </c>
      <c r="AY293" s="91" t="s">
        <v>152</v>
      </c>
      <c r="AZ293" s="92" t="s">
        <v>21</v>
      </c>
      <c r="BA293" s="25" t="s">
        <v>6293</v>
      </c>
      <c r="BB293" t="s">
        <v>25</v>
      </c>
      <c r="BC293">
        <v>606</v>
      </c>
      <c r="BD293" t="str">
        <f>IF(Z293=BC293,"OK")</f>
        <v>OK</v>
      </c>
      <c r="BE293">
        <v>0.09</v>
      </c>
      <c r="BF293">
        <v>6.0000000000000002E-5</v>
      </c>
      <c r="BG293">
        <v>277</v>
      </c>
      <c r="BH293">
        <v>179</v>
      </c>
      <c r="BI293">
        <v>95</v>
      </c>
      <c r="BJ293">
        <v>3.7</v>
      </c>
      <c r="BK293">
        <v>4.7103850000000001E-3</v>
      </c>
      <c r="BL293" t="str">
        <f>IF(ABS(AN293*AO293*AP293/1000000000/AR293-1)&lt;0.1,"OK","NO")</f>
        <v>OK</v>
      </c>
      <c r="BN293" s="183"/>
    </row>
    <row r="294" spans="1:66" ht="25.5" x14ac:dyDescent="0.25">
      <c r="A294" s="148"/>
      <c r="B294" s="94">
        <v>290</v>
      </c>
      <c r="C294" s="43">
        <v>1136011</v>
      </c>
      <c r="D294" s="25">
        <v>1047863</v>
      </c>
      <c r="E294" s="26" t="s">
        <v>6368</v>
      </c>
      <c r="F294" s="212" t="s">
        <v>655</v>
      </c>
      <c r="G294" s="102" t="s">
        <v>2182</v>
      </c>
      <c r="H294" s="46" t="str">
        <f>IFERROR(IFERROR(IF(SEARCH("Usystems",$E294)&gt;0,"Usystems"),IF(SEARCH("RIIFO",$E294)&gt;0,"RIIFO","Uponor")),"Uponor")</f>
        <v>Usystems</v>
      </c>
      <c r="I294" s="25">
        <f>IFERROR(MID($D294,1,7)+0,"")</f>
        <v>1047863</v>
      </c>
      <c r="J294" s="25" t="str">
        <f>IFERROR(MID($D294,10,7)+0,"")</f>
        <v/>
      </c>
      <c r="K294" s="25" t="str">
        <f>IFERROR(MID($D294,19,7)+0,"")</f>
        <v/>
      </c>
      <c r="L294" s="25" t="str">
        <f>IFERROR(MID($D294,28,7)+0,"")</f>
        <v/>
      </c>
      <c r="M294" s="25" t="str">
        <f>IF(IFERROR(MID($Q294,1,7)+0,"")&lt;1130000,IF(INDEX(C:C,MATCH(LEFT(Q294,7)+0,I:I,0))&lt;1130000,"",INDEX(C:C,MATCH(LEFT(Q294,7)+0,I:I,0))),IFERROR(MID($Q294,1,7)+0,""))</f>
        <v/>
      </c>
      <c r="N294" s="25" t="str">
        <f>IF(IFERROR(MID($Q294,10,7)+0,"")&lt;1130000,"",IFERROR(MID($Q294,10,7)+0,""))</f>
        <v/>
      </c>
      <c r="O294" s="25" t="str">
        <f>IF(IFERROR(MID($Q294,19,7)+0,"")&lt;1130000,"",IFERROR(MID($Q294,19,7)+0,""))</f>
        <v/>
      </c>
      <c r="P294" s="25" t="str">
        <f>IF(M294="","",IF(N294="",M294,M294&amp;", "&amp;N294))</f>
        <v/>
      </c>
      <c r="Q294" s="23"/>
      <c r="R294" s="43">
        <v>1135756</v>
      </c>
      <c r="S294" s="35" t="s">
        <v>4178</v>
      </c>
      <c r="T294" s="34" t="s">
        <v>36</v>
      </c>
      <c r="U294" s="185">
        <v>620</v>
      </c>
      <c r="V294" s="188">
        <v>663</v>
      </c>
      <c r="W294" s="189">
        <v>743</v>
      </c>
      <c r="X294" s="31">
        <v>817</v>
      </c>
      <c r="Y294" s="90">
        <f>IFERROR(ROUND(X294/W294-1,2),"")</f>
        <v>0.1</v>
      </c>
      <c r="Z294" s="31">
        <f>IF(OR(S294="VLD MLC components",S294="VLD MLC pipes",S294="VLD PEX components",S294="VLD PEX pipes",S294="VLD PHC components",S294="VLD PHC pipes",S294="Controls VLD"),"По запросу",X294)</f>
        <v>817</v>
      </c>
      <c r="AA294" s="63">
        <f>ROUND(X294/1.2,3)</f>
        <v>680.83299999999997</v>
      </c>
      <c r="AB294" s="23">
        <v>619.16700000000003</v>
      </c>
      <c r="AC294" s="190">
        <f>IFERROR(ROUND(AA294/AB294-1,2),"")</f>
        <v>0.1</v>
      </c>
      <c r="AD294" s="25">
        <v>0.155</v>
      </c>
      <c r="AE294" s="25">
        <v>2.5899999999999999E-5</v>
      </c>
      <c r="AF294" s="25">
        <v>1510</v>
      </c>
      <c r="AG294" s="25">
        <v>40</v>
      </c>
      <c r="AH294" s="25">
        <v>840</v>
      </c>
      <c r="AI294" s="25">
        <v>40</v>
      </c>
      <c r="AJ294" s="25" t="s">
        <v>20</v>
      </c>
      <c r="AK294" s="22" t="s">
        <v>20</v>
      </c>
      <c r="AL294" s="25" t="s">
        <v>20</v>
      </c>
      <c r="AM294" s="25">
        <v>40</v>
      </c>
      <c r="AN294" s="25">
        <v>277</v>
      </c>
      <c r="AO294" s="25">
        <v>179</v>
      </c>
      <c r="AP294" s="25">
        <v>95</v>
      </c>
      <c r="AQ294" s="25">
        <v>6.2</v>
      </c>
      <c r="AR294" s="25">
        <v>4.7103850000000001E-3</v>
      </c>
      <c r="AS294" s="157">
        <v>720</v>
      </c>
      <c r="AT294" s="93">
        <v>44743</v>
      </c>
      <c r="AU294" s="92" t="s">
        <v>2181</v>
      </c>
      <c r="AV294" s="91" t="s">
        <v>152</v>
      </c>
      <c r="AW294" s="92" t="s">
        <v>152</v>
      </c>
      <c r="AX294" s="92" t="s">
        <v>152</v>
      </c>
      <c r="AY294" s="91" t="s">
        <v>152</v>
      </c>
      <c r="AZ294" s="92" t="s">
        <v>21</v>
      </c>
      <c r="BA294" s="25" t="s">
        <v>6367</v>
      </c>
      <c r="BB294" t="s">
        <v>25</v>
      </c>
      <c r="BC294">
        <v>817</v>
      </c>
      <c r="BD294" t="str">
        <f>IF(Z294=BC294,"OK")</f>
        <v>OK</v>
      </c>
      <c r="BE294">
        <v>0.111</v>
      </c>
      <c r="BF294">
        <v>2.5899999999999999E-5</v>
      </c>
      <c r="BG294">
        <v>277</v>
      </c>
      <c r="BH294">
        <v>179</v>
      </c>
      <c r="BI294">
        <v>95</v>
      </c>
      <c r="BJ294">
        <v>4.54</v>
      </c>
      <c r="BK294">
        <v>4.7103850000000001E-3</v>
      </c>
      <c r="BL294" t="str">
        <f>IF(ABS(AN294*AO294*AP294/1000000000/AR294-1)&lt;0.1,"OK","NO")</f>
        <v>OK</v>
      </c>
      <c r="BN294" s="183"/>
    </row>
    <row r="295" spans="1:66" ht="25.5" x14ac:dyDescent="0.25">
      <c r="A295" s="148"/>
      <c r="B295" s="94">
        <v>291</v>
      </c>
      <c r="C295" s="43">
        <v>1136012</v>
      </c>
      <c r="D295" s="25">
        <v>1047191</v>
      </c>
      <c r="E295" s="26" t="s">
        <v>6366</v>
      </c>
      <c r="F295" s="212" t="s">
        <v>655</v>
      </c>
      <c r="G295" s="102" t="s">
        <v>2182</v>
      </c>
      <c r="H295" s="46" t="str">
        <f>IFERROR(IFERROR(IF(SEARCH("Usystems",$E295)&gt;0,"Usystems"),IF(SEARCH("RIIFO",$E295)&gt;0,"RIIFO","Uponor")),"Uponor")</f>
        <v>Usystems</v>
      </c>
      <c r="I295" s="25">
        <f>IFERROR(MID($D295,1,7)+0,"")</f>
        <v>1047191</v>
      </c>
      <c r="J295" s="25" t="str">
        <f>IFERROR(MID($D295,10,7)+0,"")</f>
        <v/>
      </c>
      <c r="K295" s="25" t="str">
        <f>IFERROR(MID($D295,19,7)+0,"")</f>
        <v/>
      </c>
      <c r="L295" s="25" t="str">
        <f>IFERROR(MID($D295,28,7)+0,"")</f>
        <v/>
      </c>
      <c r="M295" s="25" t="str">
        <f>IF(IFERROR(MID($Q295,1,7)+0,"")&lt;1130000,IF(INDEX(C:C,MATCH(LEFT(Q295,7)+0,I:I,0))&lt;1130000,"",INDEX(C:C,MATCH(LEFT(Q295,7)+0,I:I,0))),IFERROR(MID($Q295,1,7)+0,""))</f>
        <v/>
      </c>
      <c r="N295" s="25" t="str">
        <f>IF(IFERROR(MID($Q295,10,7)+0,"")&lt;1130000,"",IFERROR(MID($Q295,10,7)+0,""))</f>
        <v/>
      </c>
      <c r="O295" s="25" t="str">
        <f>IF(IFERROR(MID($Q295,19,7)+0,"")&lt;1130000,"",IFERROR(MID($Q295,19,7)+0,""))</f>
        <v/>
      </c>
      <c r="P295" s="25" t="str">
        <f>IF(M295="","",IF(N295="",M295,M295&amp;", "&amp;N295))</f>
        <v/>
      </c>
      <c r="Q295" s="23"/>
      <c r="R295" s="43">
        <v>1135757</v>
      </c>
      <c r="S295" s="35" t="s">
        <v>4178</v>
      </c>
      <c r="T295" s="34" t="s">
        <v>36</v>
      </c>
      <c r="U295" s="185">
        <v>820</v>
      </c>
      <c r="V295" s="188">
        <v>877</v>
      </c>
      <c r="W295" s="189">
        <v>982</v>
      </c>
      <c r="X295" s="31">
        <v>1080</v>
      </c>
      <c r="Y295" s="90">
        <f>IFERROR(ROUND(X295/W295-1,2),"")</f>
        <v>0.1</v>
      </c>
      <c r="Z295" s="31">
        <f>IF(OR(S295="VLD MLC components",S295="VLD MLC pipes",S295="VLD PEX components",S295="VLD PEX pipes",S295="VLD PHC components",S295="VLD PHC pipes",S295="Controls VLD"),"По запросу",X295)</f>
        <v>1080</v>
      </c>
      <c r="AA295" s="63">
        <f>ROUND(X295/1.2,3)</f>
        <v>900</v>
      </c>
      <c r="AB295" s="23">
        <v>818.33299999999997</v>
      </c>
      <c r="AC295" s="190">
        <f>IFERROR(ROUND(AA295/AB295-1,2),"")</f>
        <v>0.1</v>
      </c>
      <c r="AD295" s="25">
        <v>0.16200000000000001</v>
      </c>
      <c r="AE295" s="25">
        <v>8.3999999999999995E-5</v>
      </c>
      <c r="AF295" s="25">
        <v>500</v>
      </c>
      <c r="AG295" s="25">
        <v>350</v>
      </c>
      <c r="AH295" s="25">
        <v>180</v>
      </c>
      <c r="AI295" s="25">
        <v>0</v>
      </c>
      <c r="AJ295" s="25" t="s">
        <v>20</v>
      </c>
      <c r="AK295" s="22" t="s">
        <v>20</v>
      </c>
      <c r="AL295" s="25" t="s">
        <v>20</v>
      </c>
      <c r="AM295" s="25">
        <v>10</v>
      </c>
      <c r="AN295" s="25">
        <v>185</v>
      </c>
      <c r="AO295" s="25">
        <v>92</v>
      </c>
      <c r="AP295" s="25">
        <v>185</v>
      </c>
      <c r="AQ295" s="25">
        <v>1.67</v>
      </c>
      <c r="AR295" s="25">
        <v>3.1486999999999999E-3</v>
      </c>
      <c r="AS295" s="157">
        <v>680</v>
      </c>
      <c r="AT295" s="93">
        <v>44743</v>
      </c>
      <c r="AU295" s="92" t="s">
        <v>2181</v>
      </c>
      <c r="AV295" s="91" t="s">
        <v>152</v>
      </c>
      <c r="AW295" s="92" t="s">
        <v>152</v>
      </c>
      <c r="AX295" s="92" t="s">
        <v>152</v>
      </c>
      <c r="AY295" s="91" t="s">
        <v>152</v>
      </c>
      <c r="AZ295" s="92" t="s">
        <v>21</v>
      </c>
      <c r="BA295" s="25" t="s">
        <v>6365</v>
      </c>
      <c r="BB295" t="s">
        <v>25</v>
      </c>
      <c r="BC295">
        <v>1080</v>
      </c>
      <c r="BD295" t="str">
        <f>IF(Z295=BC295,"OK")</f>
        <v>OK</v>
      </c>
      <c r="BE295">
        <v>0.17</v>
      </c>
      <c r="BF295">
        <v>8.3999999999999995E-5</v>
      </c>
      <c r="BG295">
        <v>185</v>
      </c>
      <c r="BH295">
        <v>92</v>
      </c>
      <c r="BI295">
        <v>185</v>
      </c>
      <c r="BJ295">
        <v>1.7</v>
      </c>
      <c r="BK295">
        <v>3.1486999999999999E-3</v>
      </c>
      <c r="BL295" t="str">
        <f>IF(ABS(AN295*AO295*AP295/1000000000/AR295-1)&lt;0.1,"OK","NO")</f>
        <v>OK</v>
      </c>
      <c r="BN295" s="183"/>
    </row>
    <row r="296" spans="1:66" ht="25.5" x14ac:dyDescent="0.25">
      <c r="A296" s="148"/>
      <c r="B296" s="94">
        <v>292</v>
      </c>
      <c r="C296" s="43">
        <v>1136691</v>
      </c>
      <c r="D296" s="25">
        <v>1085077</v>
      </c>
      <c r="E296" s="26" t="s">
        <v>6364</v>
      </c>
      <c r="F296" s="212" t="s">
        <v>655</v>
      </c>
      <c r="G296" s="102" t="s">
        <v>2182</v>
      </c>
      <c r="H296" s="46" t="str">
        <f>IFERROR(IFERROR(IF(SEARCH("Usystems",$E296)&gt;0,"Usystems"),IF(SEARCH("RIIFO",$E296)&gt;0,"RIIFO","Uponor")),"Uponor")</f>
        <v>Usystems</v>
      </c>
      <c r="I296" s="25">
        <f>IFERROR(MID($D296,1,7)+0,"")</f>
        <v>1085077</v>
      </c>
      <c r="J296" s="25" t="str">
        <f>IFERROR(MID($D296,10,7)+0,"")</f>
        <v/>
      </c>
      <c r="K296" s="25" t="str">
        <f>IFERROR(MID($D296,19,7)+0,"")</f>
        <v/>
      </c>
      <c r="L296" s="25" t="str">
        <f>IFERROR(MID($D296,28,7)+0,"")</f>
        <v/>
      </c>
      <c r="M296" s="25" t="str">
        <f>IF(IFERROR(MID($Q296,1,7)+0,"")&lt;1130000,IF(INDEX(C:C,MATCH(LEFT(Q296,7)+0,I:I,0))&lt;1130000,"",INDEX(C:C,MATCH(LEFT(Q296,7)+0,I:I,0))),IFERROR(MID($Q296,1,7)+0,""))</f>
        <v/>
      </c>
      <c r="N296" s="25" t="str">
        <f>IF(IFERROR(MID($Q296,10,7)+0,"")&lt;1130000,"",IFERROR(MID($Q296,10,7)+0,""))</f>
        <v/>
      </c>
      <c r="O296" s="25" t="str">
        <f>IF(IFERROR(MID($Q296,19,7)+0,"")&lt;1130000,"",IFERROR(MID($Q296,19,7)+0,""))</f>
        <v/>
      </c>
      <c r="P296" s="25" t="str">
        <f>IF(M296="","",IF(N296="",M296,M296&amp;", "&amp;N296))</f>
        <v/>
      </c>
      <c r="Q296" s="23"/>
      <c r="R296" s="43"/>
      <c r="S296" s="35" t="s">
        <v>4178</v>
      </c>
      <c r="T296" s="34" t="s">
        <v>36</v>
      </c>
      <c r="U296" s="185">
        <v>2800</v>
      </c>
      <c r="V296" s="188">
        <v>2996</v>
      </c>
      <c r="W296" s="189">
        <v>3356</v>
      </c>
      <c r="X296" s="31">
        <v>3692</v>
      </c>
      <c r="Y296" s="90">
        <f>IFERROR(ROUND(X296/W296-1,2),"")</f>
        <v>0.1</v>
      </c>
      <c r="Z296" s="31">
        <f>IF(OR(S296="VLD MLC components",S296="VLD MLC pipes",S296="VLD PEX components",S296="VLD PEX pipes",S296="VLD PHC components",S296="VLD PHC pipes",S296="Controls VLD"),"По запросу",X296)</f>
        <v>3692</v>
      </c>
      <c r="AA296" s="63">
        <f>ROUND(X296/1.2,3)</f>
        <v>3076.6669999999999</v>
      </c>
      <c r="AB296" s="23">
        <v>2796.6669999999999</v>
      </c>
      <c r="AC296" s="190">
        <f>IFERROR(ROUND(AA296/AB296-1,2),"")</f>
        <v>0.1</v>
      </c>
      <c r="AD296" s="25">
        <v>0.36099999999999999</v>
      </c>
      <c r="AE296" s="25">
        <v>1.6875000000000001E-4</v>
      </c>
      <c r="AF296" s="25">
        <v>60</v>
      </c>
      <c r="AG296" s="25">
        <v>20</v>
      </c>
      <c r="AH296" s="25">
        <v>1030</v>
      </c>
      <c r="AI296" s="25">
        <v>0</v>
      </c>
      <c r="AJ296" s="25" t="s">
        <v>20</v>
      </c>
      <c r="AK296" s="22" t="s">
        <v>20</v>
      </c>
      <c r="AL296" s="25" t="s">
        <v>20</v>
      </c>
      <c r="AM296" s="25">
        <v>20</v>
      </c>
      <c r="AN296" s="25">
        <v>185</v>
      </c>
      <c r="AO296" s="25">
        <v>120</v>
      </c>
      <c r="AP296" s="25">
        <v>95</v>
      </c>
      <c r="AQ296" s="25">
        <v>7.22</v>
      </c>
      <c r="AR296" s="25">
        <v>2.1090000000000002E-3</v>
      </c>
      <c r="AS296" s="157">
        <v>392</v>
      </c>
      <c r="AT296" s="93"/>
      <c r="AU296" s="92" t="s">
        <v>2181</v>
      </c>
      <c r="AV296" s="91" t="s">
        <v>152</v>
      </c>
      <c r="AW296" s="92" t="s">
        <v>152</v>
      </c>
      <c r="AX296" s="92" t="s">
        <v>152</v>
      </c>
      <c r="AY296" s="91" t="s">
        <v>152</v>
      </c>
      <c r="AZ296" s="92" t="s">
        <v>24</v>
      </c>
      <c r="BA296" s="25" t="s">
        <v>6363</v>
      </c>
      <c r="BB296" t="s">
        <v>25</v>
      </c>
      <c r="BC296">
        <v>3692</v>
      </c>
      <c r="BD296" t="str">
        <f>IF(Z296=BC296,"OK")</f>
        <v>OK</v>
      </c>
      <c r="BE296">
        <v>0.38600000000000001</v>
      </c>
      <c r="BF296">
        <v>3.1599999999999998E-4</v>
      </c>
      <c r="BG296">
        <v>0</v>
      </c>
      <c r="BH296">
        <v>0</v>
      </c>
      <c r="BI296">
        <v>0</v>
      </c>
      <c r="BJ296">
        <v>0</v>
      </c>
      <c r="BK296">
        <v>0</v>
      </c>
      <c r="BL296" t="str">
        <f>IF(ABS(AN296*AO296*AP296/1000000000/AR296-1)&lt;0.1,"OK","NO")</f>
        <v>OK</v>
      </c>
      <c r="BN296" s="183"/>
    </row>
    <row r="297" spans="1:66" ht="25.5" x14ac:dyDescent="0.25">
      <c r="A297" s="148"/>
      <c r="B297" s="94">
        <v>293</v>
      </c>
      <c r="C297" s="43">
        <v>1136013</v>
      </c>
      <c r="D297" s="25">
        <v>1023009</v>
      </c>
      <c r="E297" s="26" t="s">
        <v>6362</v>
      </c>
      <c r="F297" s="212" t="s">
        <v>655</v>
      </c>
      <c r="G297" s="102" t="s">
        <v>2182</v>
      </c>
      <c r="H297" s="46" t="str">
        <f>IFERROR(IFERROR(IF(SEARCH("Usystems",$E297)&gt;0,"Usystems"),IF(SEARCH("RIIFO",$E297)&gt;0,"RIIFO","Uponor")),"Uponor")</f>
        <v>Usystems</v>
      </c>
      <c r="I297" s="25">
        <f>IFERROR(MID($D297,1,7)+0,"")</f>
        <v>1023009</v>
      </c>
      <c r="J297" s="25" t="str">
        <f>IFERROR(MID($D297,10,7)+0,"")</f>
        <v/>
      </c>
      <c r="K297" s="25" t="str">
        <f>IFERROR(MID($D297,19,7)+0,"")</f>
        <v/>
      </c>
      <c r="L297" s="25" t="str">
        <f>IFERROR(MID($D297,28,7)+0,"")</f>
        <v/>
      </c>
      <c r="M297" s="25" t="str">
        <f>IF(IFERROR(MID($Q297,1,7)+0,"")&lt;1130000,IF(INDEX(C:C,MATCH(LEFT(Q297,7)+0,I:I,0))&lt;1130000,"",INDEX(C:C,MATCH(LEFT(Q297,7)+0,I:I,0))),IFERROR(MID($Q297,1,7)+0,""))</f>
        <v/>
      </c>
      <c r="N297" s="25" t="str">
        <f>IF(IFERROR(MID($Q297,10,7)+0,"")&lt;1130000,"",IFERROR(MID($Q297,10,7)+0,""))</f>
        <v/>
      </c>
      <c r="O297" s="25" t="str">
        <f>IF(IFERROR(MID($Q297,19,7)+0,"")&lt;1130000,"",IFERROR(MID($Q297,19,7)+0,""))</f>
        <v/>
      </c>
      <c r="P297" s="25" t="str">
        <f>IF(M297="","",IF(N297="",M297,M297&amp;", "&amp;N297))</f>
        <v/>
      </c>
      <c r="Q297" s="23"/>
      <c r="R297" s="43">
        <v>1135758</v>
      </c>
      <c r="S297" s="35" t="s">
        <v>4178</v>
      </c>
      <c r="T297" s="34" t="s">
        <v>36</v>
      </c>
      <c r="U297" s="185">
        <v>229</v>
      </c>
      <c r="V297" s="188">
        <v>245</v>
      </c>
      <c r="W297" s="189">
        <v>274</v>
      </c>
      <c r="X297" s="31">
        <v>301</v>
      </c>
      <c r="Y297" s="90">
        <f>IFERROR(ROUND(X297/W297-1,2),"")</f>
        <v>0.1</v>
      </c>
      <c r="Z297" s="31">
        <f>IF(OR(S297="VLD MLC components",S297="VLD MLC pipes",S297="VLD PEX components",S297="VLD PEX pipes",S297="VLD PHC components",S297="VLD PHC pipes",S297="Controls VLD"),"По запросу",X297)</f>
        <v>301</v>
      </c>
      <c r="AA297" s="63">
        <f>ROUND(X297/1.2,3)</f>
        <v>250.833</v>
      </c>
      <c r="AB297" s="23">
        <v>228.333</v>
      </c>
      <c r="AC297" s="190">
        <f>IFERROR(ROUND(AA297/AB297-1,2),"")</f>
        <v>0.1</v>
      </c>
      <c r="AD297" s="25">
        <v>7.3999999999999996E-2</v>
      </c>
      <c r="AE297" s="25">
        <v>5.8032000000000003E-5</v>
      </c>
      <c r="AF297" s="25">
        <v>977</v>
      </c>
      <c r="AG297" s="25">
        <v>917</v>
      </c>
      <c r="AH297" s="25">
        <v>2040</v>
      </c>
      <c r="AI297" s="25">
        <v>780</v>
      </c>
      <c r="AJ297" s="25" t="s">
        <v>20</v>
      </c>
      <c r="AK297" s="22" t="s">
        <v>20</v>
      </c>
      <c r="AL297" s="25" t="s">
        <v>20</v>
      </c>
      <c r="AM297" s="25">
        <v>60</v>
      </c>
      <c r="AN297" s="25">
        <v>280</v>
      </c>
      <c r="AO297" s="25">
        <v>187</v>
      </c>
      <c r="AP297" s="25">
        <v>95</v>
      </c>
      <c r="AQ297" s="25">
        <v>4.641</v>
      </c>
      <c r="AR297" s="25">
        <v>4.9741999999999998E-3</v>
      </c>
      <c r="AS297" s="157">
        <v>1200</v>
      </c>
      <c r="AT297" s="93">
        <v>44743</v>
      </c>
      <c r="AU297" s="92" t="s">
        <v>2181</v>
      </c>
      <c r="AV297" s="91" t="s">
        <v>152</v>
      </c>
      <c r="AW297" s="92" t="s">
        <v>152</v>
      </c>
      <c r="AX297" s="92" t="s">
        <v>152</v>
      </c>
      <c r="AY297" s="91" t="s">
        <v>152</v>
      </c>
      <c r="AZ297" s="92" t="s">
        <v>21</v>
      </c>
      <c r="BA297" s="25" t="s">
        <v>6361</v>
      </c>
      <c r="BB297" t="s">
        <v>25</v>
      </c>
      <c r="BC297">
        <v>301</v>
      </c>
      <c r="BD297" t="str">
        <f>IF(Z297=BC297,"OK")</f>
        <v>OK</v>
      </c>
      <c r="BE297">
        <v>7.3999999999999996E-2</v>
      </c>
      <c r="BF297">
        <v>5.8032000000000003E-5</v>
      </c>
      <c r="BG297">
        <v>280</v>
      </c>
      <c r="BH297">
        <v>187</v>
      </c>
      <c r="BI297">
        <v>95</v>
      </c>
      <c r="BJ297">
        <v>4.641</v>
      </c>
      <c r="BK297">
        <v>4.9741999999999998E-3</v>
      </c>
      <c r="BL297" t="str">
        <f>IF(ABS(AN297*AO297*AP297/1000000000/AR297-1)&lt;0.1,"OK","NO")</f>
        <v>OK</v>
      </c>
      <c r="BN297" s="183"/>
    </row>
    <row r="298" spans="1:66" ht="25.5" x14ac:dyDescent="0.25">
      <c r="A298" s="148"/>
      <c r="B298" s="94">
        <v>294</v>
      </c>
      <c r="C298" s="43">
        <v>1136014</v>
      </c>
      <c r="D298" s="25"/>
      <c r="E298" s="26" t="s">
        <v>6360</v>
      </c>
      <c r="F298" s="212" t="s">
        <v>652</v>
      </c>
      <c r="G298" s="102" t="s">
        <v>2182</v>
      </c>
      <c r="H298" s="46" t="str">
        <f>IFERROR(IFERROR(IF(SEARCH("Usystems",$E298)&gt;0,"Usystems"),IF(SEARCH("RIIFO",$E298)&gt;0,"RIIFO","Uponor")),"Uponor")</f>
        <v>Usystems</v>
      </c>
      <c r="I298" s="25" t="str">
        <f>IFERROR(MID($D298,1,7)+0,"")</f>
        <v/>
      </c>
      <c r="J298" s="25" t="str">
        <f>IFERROR(MID($D298,10,7)+0,"")</f>
        <v/>
      </c>
      <c r="K298" s="25" t="str">
        <f>IFERROR(MID($D298,19,7)+0,"")</f>
        <v/>
      </c>
      <c r="L298" s="25" t="str">
        <f>IFERROR(MID($D298,28,7)+0,"")</f>
        <v/>
      </c>
      <c r="M298" s="25" t="str">
        <f>IF(IFERROR(MID($Q298,1,7)+0,"")&lt;1130000,IF(INDEX(C:C,MATCH(LEFT(Q298,7)+0,I:I,0))&lt;1130000,"",INDEX(C:C,MATCH(LEFT(Q298,7)+0,I:I,0))),IFERROR(MID($Q298,1,7)+0,""))</f>
        <v/>
      </c>
      <c r="N298" s="25" t="str">
        <f>IF(IFERROR(MID($Q298,10,7)+0,"")&lt;1130000,"",IFERROR(MID($Q298,10,7)+0,""))</f>
        <v/>
      </c>
      <c r="O298" s="25" t="str">
        <f>IF(IFERROR(MID($Q298,19,7)+0,"")&lt;1130000,"",IFERROR(MID($Q298,19,7)+0,""))</f>
        <v/>
      </c>
      <c r="P298" s="25" t="str">
        <f>IF(M298="","",IF(N298="",M298,M298&amp;", "&amp;N298))</f>
        <v/>
      </c>
      <c r="Q298" s="23"/>
      <c r="R298" s="43"/>
      <c r="S298" s="35" t="s">
        <v>4178</v>
      </c>
      <c r="T298" s="34" t="s">
        <v>36</v>
      </c>
      <c r="U298" s="185">
        <v>331</v>
      </c>
      <c r="V298" s="188">
        <v>354</v>
      </c>
      <c r="W298" s="189">
        <v>396</v>
      </c>
      <c r="X298" s="31">
        <v>436</v>
      </c>
      <c r="Y298" s="90">
        <f>IFERROR(ROUND(X298/W298-1,2),"")</f>
        <v>0.1</v>
      </c>
      <c r="Z298" s="31">
        <f>IF(OR(S298="VLD MLC components",S298="VLD MLC pipes",S298="VLD PEX components",S298="VLD PEX pipes",S298="VLD PHC components",S298="VLD PHC pipes",S298="Controls VLD"),"По запросу",X298)</f>
        <v>436</v>
      </c>
      <c r="AA298" s="63">
        <f>ROUND(X298/1.2,3)</f>
        <v>363.33300000000003</v>
      </c>
      <c r="AB298" s="23">
        <v>330</v>
      </c>
      <c r="AC298" s="190">
        <f>IFERROR(ROUND(AA298/AB298-1,2),"")</f>
        <v>0.1</v>
      </c>
      <c r="AD298" s="25">
        <v>9.101999999999999E-2</v>
      </c>
      <c r="AE298" s="25">
        <v>5.8032000000000003E-5</v>
      </c>
      <c r="AF298" s="25">
        <v>400</v>
      </c>
      <c r="AG298" s="25">
        <v>200</v>
      </c>
      <c r="AH298" s="25">
        <v>176</v>
      </c>
      <c r="AI298" s="25">
        <v>250</v>
      </c>
      <c r="AJ298" s="25" t="s">
        <v>20</v>
      </c>
      <c r="AK298" s="22" t="s">
        <v>20</v>
      </c>
      <c r="AL298" s="25" t="s">
        <v>20</v>
      </c>
      <c r="AM298" s="25">
        <v>50</v>
      </c>
      <c r="AN298" s="25">
        <v>280</v>
      </c>
      <c r="AO298" s="25">
        <v>190</v>
      </c>
      <c r="AP298" s="25">
        <v>100</v>
      </c>
      <c r="AQ298" s="25">
        <v>5.0999999999999996</v>
      </c>
      <c r="AR298" s="25">
        <v>5.3200000000000001E-3</v>
      </c>
      <c r="AS298" s="157">
        <v>400</v>
      </c>
      <c r="AT298" s="93">
        <v>44743</v>
      </c>
      <c r="AU298" s="92" t="s">
        <v>2181</v>
      </c>
      <c r="AV298" s="91" t="s">
        <v>152</v>
      </c>
      <c r="AW298" s="92" t="s">
        <v>152</v>
      </c>
      <c r="AX298" s="92" t="s">
        <v>152</v>
      </c>
      <c r="AY298" s="91" t="s">
        <v>152</v>
      </c>
      <c r="AZ298" s="92" t="s">
        <v>24</v>
      </c>
      <c r="BA298" s="25" t="s">
        <v>6359</v>
      </c>
      <c r="BB298" t="s">
        <v>25</v>
      </c>
      <c r="BC298">
        <v>436</v>
      </c>
      <c r="BD298" t="str">
        <f>IF(Z298=BC298,"OK")</f>
        <v>OK</v>
      </c>
      <c r="BE298">
        <v>9.101999999999999E-2</v>
      </c>
      <c r="BF298">
        <v>5.8032000000000003E-5</v>
      </c>
      <c r="BG298">
        <v>0</v>
      </c>
      <c r="BH298">
        <v>0</v>
      </c>
      <c r="BI298">
        <v>0</v>
      </c>
      <c r="BJ298">
        <v>0</v>
      </c>
      <c r="BK298">
        <v>0</v>
      </c>
      <c r="BL298" t="str">
        <f>IF(ABS(AN298*AO298*AP298/1000000000/AR298-1)&lt;0.1,"OK","NO")</f>
        <v>OK</v>
      </c>
      <c r="BN298" s="183"/>
    </row>
    <row r="299" spans="1:66" ht="25.5" x14ac:dyDescent="0.25">
      <c r="A299" s="148"/>
      <c r="B299" s="94">
        <v>295</v>
      </c>
      <c r="C299" s="43">
        <v>1136015</v>
      </c>
      <c r="D299" s="25">
        <v>1023010</v>
      </c>
      <c r="E299" s="26" t="s">
        <v>6358</v>
      </c>
      <c r="F299" s="212" t="s">
        <v>655</v>
      </c>
      <c r="G299" s="102" t="s">
        <v>2182</v>
      </c>
      <c r="H299" s="46" t="str">
        <f>IFERROR(IFERROR(IF(SEARCH("Usystems",$E299)&gt;0,"Usystems"),IF(SEARCH("RIIFO",$E299)&gt;0,"RIIFO","Uponor")),"Uponor")</f>
        <v>Usystems</v>
      </c>
      <c r="I299" s="25">
        <f>IFERROR(MID($D299,1,7)+0,"")</f>
        <v>1023010</v>
      </c>
      <c r="J299" s="25" t="str">
        <f>IFERROR(MID($D299,10,7)+0,"")</f>
        <v/>
      </c>
      <c r="K299" s="25" t="str">
        <f>IFERROR(MID($D299,19,7)+0,"")</f>
        <v/>
      </c>
      <c r="L299" s="25" t="str">
        <f>IFERROR(MID($D299,28,7)+0,"")</f>
        <v/>
      </c>
      <c r="M299" s="25" t="str">
        <f>IF(IFERROR(MID($Q299,1,7)+0,"")&lt;1130000,IF(INDEX(C:C,MATCH(LEFT(Q299,7)+0,I:I,0))&lt;1130000,"",INDEX(C:C,MATCH(LEFT(Q299,7)+0,I:I,0))),IFERROR(MID($Q299,1,7)+0,""))</f>
        <v/>
      </c>
      <c r="N299" s="25" t="str">
        <f>IF(IFERROR(MID($Q299,10,7)+0,"")&lt;1130000,"",IFERROR(MID($Q299,10,7)+0,""))</f>
        <v/>
      </c>
      <c r="O299" s="25" t="str">
        <f>IF(IFERROR(MID($Q299,19,7)+0,"")&lt;1130000,"",IFERROR(MID($Q299,19,7)+0,""))</f>
        <v/>
      </c>
      <c r="P299" s="25" t="str">
        <f>IF(M299="","",IF(N299="",M299,M299&amp;", "&amp;N299))</f>
        <v/>
      </c>
      <c r="Q299" s="23"/>
      <c r="R299" s="43">
        <v>1135759</v>
      </c>
      <c r="S299" s="35" t="s">
        <v>4178</v>
      </c>
      <c r="T299" s="34" t="s">
        <v>36</v>
      </c>
      <c r="U299" s="185">
        <v>287</v>
      </c>
      <c r="V299" s="188">
        <v>307</v>
      </c>
      <c r="W299" s="189">
        <v>353</v>
      </c>
      <c r="X299" s="31">
        <v>388</v>
      </c>
      <c r="Y299" s="90">
        <f>IFERROR(ROUND(X299/W299-1,2),"")</f>
        <v>0.1</v>
      </c>
      <c r="Z299" s="31">
        <f>IF(OR(S299="VLD MLC components",S299="VLD MLC pipes",S299="VLD PEX components",S299="VLD PEX pipes",S299="VLD PHC components",S299="VLD PHC pipes",S299="Controls VLD"),"По запросу",X299)</f>
        <v>388</v>
      </c>
      <c r="AA299" s="63">
        <f>ROUND(X299/1.2,3)</f>
        <v>323.33300000000003</v>
      </c>
      <c r="AB299" s="23">
        <v>294.16699999999997</v>
      </c>
      <c r="AC299" s="190">
        <f>IFERROR(ROUND(AA299/AB299-1,2),"")</f>
        <v>0.1</v>
      </c>
      <c r="AD299" s="25">
        <v>0.08</v>
      </c>
      <c r="AE299" s="25">
        <v>5.0399999999999999E-5</v>
      </c>
      <c r="AF299" s="25">
        <v>868</v>
      </c>
      <c r="AG299" s="25">
        <v>2248</v>
      </c>
      <c r="AH299" s="25">
        <v>3088</v>
      </c>
      <c r="AI299" s="25">
        <v>688</v>
      </c>
      <c r="AJ299" s="25" t="s">
        <v>20</v>
      </c>
      <c r="AK299" s="22" t="s">
        <v>20</v>
      </c>
      <c r="AL299" s="25" t="s">
        <v>20</v>
      </c>
      <c r="AM299" s="25">
        <v>60</v>
      </c>
      <c r="AN299" s="25">
        <v>280</v>
      </c>
      <c r="AO299" s="25">
        <v>187</v>
      </c>
      <c r="AP299" s="25">
        <v>95</v>
      </c>
      <c r="AQ299" s="25">
        <v>4.9059999999999997</v>
      </c>
      <c r="AR299" s="25">
        <v>4.9741999999999998E-3</v>
      </c>
      <c r="AS299" s="157">
        <v>300</v>
      </c>
      <c r="AT299" s="93">
        <v>44743</v>
      </c>
      <c r="AU299" s="92" t="s">
        <v>2181</v>
      </c>
      <c r="AV299" s="91" t="s">
        <v>152</v>
      </c>
      <c r="AW299" s="92" t="s">
        <v>152</v>
      </c>
      <c r="AX299" s="92" t="s">
        <v>152</v>
      </c>
      <c r="AY299" s="91" t="s">
        <v>152</v>
      </c>
      <c r="AZ299" s="92" t="s">
        <v>21</v>
      </c>
      <c r="BA299" s="25" t="s">
        <v>4681</v>
      </c>
      <c r="BB299" t="s">
        <v>25</v>
      </c>
      <c r="BC299">
        <v>388</v>
      </c>
      <c r="BD299" t="str">
        <f>IF(Z299=BC299,"OK")</f>
        <v>OK</v>
      </c>
      <c r="BE299">
        <v>0.08</v>
      </c>
      <c r="BF299">
        <v>5.0399999999999999E-5</v>
      </c>
      <c r="BG299">
        <v>280</v>
      </c>
      <c r="BH299">
        <v>187</v>
      </c>
      <c r="BI299">
        <v>95</v>
      </c>
      <c r="BJ299">
        <v>4.9059999999999997</v>
      </c>
      <c r="BK299">
        <v>4.9741999999999998E-3</v>
      </c>
      <c r="BL299" t="str">
        <f>IF(ABS(AN299*AO299*AP299/1000000000/AR299-1)&lt;0.1,"OK","NO")</f>
        <v>OK</v>
      </c>
      <c r="BN299" s="183"/>
    </row>
    <row r="300" spans="1:66" ht="25.5" x14ac:dyDescent="0.25">
      <c r="A300" s="148"/>
      <c r="B300" s="94">
        <v>296</v>
      </c>
      <c r="C300" s="43">
        <v>1136016</v>
      </c>
      <c r="D300" s="25">
        <v>1023011</v>
      </c>
      <c r="E300" s="26" t="s">
        <v>6357</v>
      </c>
      <c r="F300" s="212" t="s">
        <v>655</v>
      </c>
      <c r="G300" s="102" t="s">
        <v>2182</v>
      </c>
      <c r="H300" s="46" t="str">
        <f>IFERROR(IFERROR(IF(SEARCH("Usystems",$E300)&gt;0,"Usystems"),IF(SEARCH("RIIFO",$E300)&gt;0,"RIIFO","Uponor")),"Uponor")</f>
        <v>Usystems</v>
      </c>
      <c r="I300" s="25">
        <f>IFERROR(MID($D300,1,7)+0,"")</f>
        <v>1023011</v>
      </c>
      <c r="J300" s="25" t="str">
        <f>IFERROR(MID($D300,10,7)+0,"")</f>
        <v/>
      </c>
      <c r="K300" s="25" t="str">
        <f>IFERROR(MID($D300,19,7)+0,"")</f>
        <v/>
      </c>
      <c r="L300" s="25" t="str">
        <f>IFERROR(MID($D300,28,7)+0,"")</f>
        <v/>
      </c>
      <c r="M300" s="25" t="str">
        <f>IF(IFERROR(MID($Q300,1,7)+0,"")&lt;1130000,IF(INDEX(C:C,MATCH(LEFT(Q300,7)+0,I:I,0))&lt;1130000,"",INDEX(C:C,MATCH(LEFT(Q300,7)+0,I:I,0))),IFERROR(MID($Q300,1,7)+0,""))</f>
        <v/>
      </c>
      <c r="N300" s="25" t="str">
        <f>IF(IFERROR(MID($Q300,10,7)+0,"")&lt;1130000,"",IFERROR(MID($Q300,10,7)+0,""))</f>
        <v/>
      </c>
      <c r="O300" s="25" t="str">
        <f>IF(IFERROR(MID($Q300,19,7)+0,"")&lt;1130000,"",IFERROR(MID($Q300,19,7)+0,""))</f>
        <v/>
      </c>
      <c r="P300" s="25" t="str">
        <f>IF(M300="","",IF(N300="",M300,M300&amp;", "&amp;N300))</f>
        <v/>
      </c>
      <c r="Q300" s="23"/>
      <c r="R300" s="43">
        <v>1135760</v>
      </c>
      <c r="S300" s="35" t="s">
        <v>4178</v>
      </c>
      <c r="T300" s="34" t="s">
        <v>36</v>
      </c>
      <c r="U300" s="185">
        <v>390</v>
      </c>
      <c r="V300" s="188">
        <v>417</v>
      </c>
      <c r="W300" s="189">
        <v>467</v>
      </c>
      <c r="X300" s="31">
        <v>514</v>
      </c>
      <c r="Y300" s="90">
        <f>IFERROR(ROUND(X300/W300-1,2),"")</f>
        <v>0.1</v>
      </c>
      <c r="Z300" s="31">
        <f>IF(OR(S300="VLD MLC components",S300="VLD MLC pipes",S300="VLD PEX components",S300="VLD PEX pipes",S300="VLD PHC components",S300="VLD PHC pipes",S300="Controls VLD"),"По запросу",X300)</f>
        <v>514</v>
      </c>
      <c r="AA300" s="63">
        <f>ROUND(X300/1.2,3)</f>
        <v>428.33300000000003</v>
      </c>
      <c r="AB300" s="23">
        <v>389.16699999999997</v>
      </c>
      <c r="AC300" s="190">
        <f>IFERROR(ROUND(AA300/AB300-1,2),"")</f>
        <v>0.1</v>
      </c>
      <c r="AD300" s="25">
        <v>9.8000000000000004E-2</v>
      </c>
      <c r="AE300" s="25">
        <v>7.4250000000000002E-5</v>
      </c>
      <c r="AF300" s="25">
        <v>160</v>
      </c>
      <c r="AG300" s="25">
        <v>360</v>
      </c>
      <c r="AH300" s="25">
        <v>880</v>
      </c>
      <c r="AI300" s="25">
        <v>920</v>
      </c>
      <c r="AJ300" s="25" t="s">
        <v>20</v>
      </c>
      <c r="AK300" s="22" t="s">
        <v>20</v>
      </c>
      <c r="AL300" s="25" t="s">
        <v>20</v>
      </c>
      <c r="AM300" s="25">
        <v>40</v>
      </c>
      <c r="AN300" s="25">
        <v>277</v>
      </c>
      <c r="AO300" s="25">
        <v>179</v>
      </c>
      <c r="AP300" s="25">
        <v>95</v>
      </c>
      <c r="AQ300" s="25">
        <v>4.0199999999999996</v>
      </c>
      <c r="AR300" s="25">
        <v>4.7103850000000001E-3</v>
      </c>
      <c r="AS300" s="157">
        <v>960</v>
      </c>
      <c r="AT300" s="93">
        <v>44743</v>
      </c>
      <c r="AU300" s="92" t="s">
        <v>2181</v>
      </c>
      <c r="AV300" s="91" t="s">
        <v>152</v>
      </c>
      <c r="AW300" s="92" t="s">
        <v>152</v>
      </c>
      <c r="AX300" s="92" t="s">
        <v>152</v>
      </c>
      <c r="AY300" s="91" t="s">
        <v>152</v>
      </c>
      <c r="AZ300" s="92" t="s">
        <v>21</v>
      </c>
      <c r="BA300" s="25" t="s">
        <v>6356</v>
      </c>
      <c r="BB300" t="s">
        <v>25</v>
      </c>
      <c r="BC300">
        <v>514</v>
      </c>
      <c r="BD300" t="str">
        <f>IF(Z300=BC300,"OK")</f>
        <v>OK</v>
      </c>
      <c r="BE300">
        <v>9.8000000000000004E-2</v>
      </c>
      <c r="BF300">
        <v>7.4250000000000002E-5</v>
      </c>
      <c r="BG300">
        <v>277</v>
      </c>
      <c r="BH300">
        <v>179</v>
      </c>
      <c r="BI300">
        <v>95</v>
      </c>
      <c r="BJ300">
        <v>4.0199999999999996</v>
      </c>
      <c r="BK300">
        <v>4.7103850000000001E-3</v>
      </c>
      <c r="BL300" t="str">
        <f>IF(ABS(AN300*AO300*AP300/1000000000/AR300-1)&lt;0.1,"OK","NO")</f>
        <v>OK</v>
      </c>
      <c r="BN300" s="183"/>
    </row>
    <row r="301" spans="1:66" ht="25.5" x14ac:dyDescent="0.25">
      <c r="A301" s="148"/>
      <c r="B301" s="94">
        <v>297</v>
      </c>
      <c r="C301" s="43">
        <v>1136017</v>
      </c>
      <c r="D301" s="25">
        <v>1023012</v>
      </c>
      <c r="E301" s="26" t="s">
        <v>6355</v>
      </c>
      <c r="F301" s="212" t="s">
        <v>655</v>
      </c>
      <c r="G301" s="102" t="s">
        <v>2182</v>
      </c>
      <c r="H301" s="46" t="str">
        <f>IFERROR(IFERROR(IF(SEARCH("Usystems",$E301)&gt;0,"Usystems"),IF(SEARCH("RIIFO",$E301)&gt;0,"RIIFO","Uponor")),"Uponor")</f>
        <v>Usystems</v>
      </c>
      <c r="I301" s="25">
        <f>IFERROR(MID($D301,1,7)+0,"")</f>
        <v>1023012</v>
      </c>
      <c r="J301" s="25" t="str">
        <f>IFERROR(MID($D301,10,7)+0,"")</f>
        <v/>
      </c>
      <c r="K301" s="25" t="str">
        <f>IFERROR(MID($D301,19,7)+0,"")</f>
        <v/>
      </c>
      <c r="L301" s="25" t="str">
        <f>IFERROR(MID($D301,28,7)+0,"")</f>
        <v/>
      </c>
      <c r="M301" s="25" t="str">
        <f>IF(IFERROR(MID($Q301,1,7)+0,"")&lt;1130000,IF(INDEX(C:C,MATCH(LEFT(Q301,7)+0,I:I,0))&lt;1130000,"",INDEX(C:C,MATCH(LEFT(Q301,7)+0,I:I,0))),IFERROR(MID($Q301,1,7)+0,""))</f>
        <v/>
      </c>
      <c r="N301" s="25" t="str">
        <f>IF(IFERROR(MID($Q301,10,7)+0,"")&lt;1130000,"",IFERROR(MID($Q301,10,7)+0,""))</f>
        <v/>
      </c>
      <c r="O301" s="25" t="str">
        <f>IF(IFERROR(MID($Q301,19,7)+0,"")&lt;1130000,"",IFERROR(MID($Q301,19,7)+0,""))</f>
        <v/>
      </c>
      <c r="P301" s="25" t="str">
        <f>IF(M301="","",IF(N301="",M301,M301&amp;", "&amp;N301))</f>
        <v/>
      </c>
      <c r="Q301" s="23"/>
      <c r="R301" s="43">
        <v>1135761</v>
      </c>
      <c r="S301" s="35" t="s">
        <v>4178</v>
      </c>
      <c r="T301" s="34" t="s">
        <v>36</v>
      </c>
      <c r="U301" s="185">
        <v>540</v>
      </c>
      <c r="V301" s="188">
        <v>578</v>
      </c>
      <c r="W301" s="189">
        <v>647</v>
      </c>
      <c r="X301" s="31">
        <v>712</v>
      </c>
      <c r="Y301" s="90">
        <f>IFERROR(ROUND(X301/W301-1,2),"")</f>
        <v>0.1</v>
      </c>
      <c r="Z301" s="31">
        <f>IF(OR(S301="VLD MLC components",S301="VLD MLC pipes",S301="VLD PEX components",S301="VLD PEX pipes",S301="VLD PHC components",S301="VLD PHC pipes",S301="Controls VLD"),"По запросу",X301)</f>
        <v>712</v>
      </c>
      <c r="AA301" s="63">
        <f>ROUND(X301/1.2,3)</f>
        <v>593.33299999999997</v>
      </c>
      <c r="AB301" s="23">
        <v>539.16700000000003</v>
      </c>
      <c r="AC301" s="190">
        <f>IFERROR(ROUND(AA301/AB301-1,2),"")</f>
        <v>0.1</v>
      </c>
      <c r="AD301" s="25">
        <v>0.114</v>
      </c>
      <c r="AE301" s="25">
        <v>1.024E-4</v>
      </c>
      <c r="AF301" s="25">
        <v>130</v>
      </c>
      <c r="AG301" s="25">
        <v>750</v>
      </c>
      <c r="AH301" s="25">
        <v>1100</v>
      </c>
      <c r="AI301" s="25">
        <v>1020</v>
      </c>
      <c r="AJ301" s="25" t="s">
        <v>20</v>
      </c>
      <c r="AK301" s="22" t="s">
        <v>20</v>
      </c>
      <c r="AL301" s="25" t="s">
        <v>20</v>
      </c>
      <c r="AM301" s="25">
        <v>40</v>
      </c>
      <c r="AN301" s="25">
        <v>277</v>
      </c>
      <c r="AO301" s="25">
        <v>179</v>
      </c>
      <c r="AP301" s="25">
        <v>95</v>
      </c>
      <c r="AQ301" s="25">
        <v>4.7</v>
      </c>
      <c r="AR301" s="25">
        <v>4.7103850000000001E-3</v>
      </c>
      <c r="AS301" s="157">
        <v>500</v>
      </c>
      <c r="AT301" s="93">
        <v>44743</v>
      </c>
      <c r="AU301" s="92" t="s">
        <v>2181</v>
      </c>
      <c r="AV301" s="91" t="s">
        <v>152</v>
      </c>
      <c r="AW301" s="92" t="s">
        <v>152</v>
      </c>
      <c r="AX301" s="92" t="s">
        <v>152</v>
      </c>
      <c r="AY301" s="91" t="s">
        <v>152</v>
      </c>
      <c r="AZ301" s="92" t="s">
        <v>21</v>
      </c>
      <c r="BA301" s="25" t="s">
        <v>5936</v>
      </c>
      <c r="BB301" t="s">
        <v>25</v>
      </c>
      <c r="BC301">
        <v>712</v>
      </c>
      <c r="BD301" t="str">
        <f>IF(Z301=BC301,"OK")</f>
        <v>OK</v>
      </c>
      <c r="BE301">
        <v>0.115</v>
      </c>
      <c r="BF301">
        <v>1.024E-4</v>
      </c>
      <c r="BG301">
        <v>277</v>
      </c>
      <c r="BH301">
        <v>179</v>
      </c>
      <c r="BI301">
        <v>95</v>
      </c>
      <c r="BJ301">
        <v>4.7</v>
      </c>
      <c r="BK301">
        <v>4.7103850000000001E-3</v>
      </c>
      <c r="BL301" t="str">
        <f>IF(ABS(AN301*AO301*AP301/1000000000/AR301-1)&lt;0.1,"OK","NO")</f>
        <v>OK</v>
      </c>
      <c r="BN301" s="183"/>
    </row>
    <row r="302" spans="1:66" ht="25.5" x14ac:dyDescent="0.25">
      <c r="A302" s="148"/>
      <c r="B302" s="94">
        <v>298</v>
      </c>
      <c r="C302" s="43">
        <v>1136018</v>
      </c>
      <c r="D302" s="25">
        <v>1023013</v>
      </c>
      <c r="E302" s="26" t="s">
        <v>6354</v>
      </c>
      <c r="F302" s="212" t="s">
        <v>655</v>
      </c>
      <c r="G302" s="102" t="s">
        <v>2182</v>
      </c>
      <c r="H302" s="46" t="str">
        <f>IFERROR(IFERROR(IF(SEARCH("Usystems",$E302)&gt;0,"Usystems"),IF(SEARCH("RIIFO",$E302)&gt;0,"RIIFO","Uponor")),"Uponor")</f>
        <v>Usystems</v>
      </c>
      <c r="I302" s="25">
        <f>IFERROR(MID($D302,1,7)+0,"")</f>
        <v>1023013</v>
      </c>
      <c r="J302" s="25" t="str">
        <f>IFERROR(MID($D302,10,7)+0,"")</f>
        <v/>
      </c>
      <c r="K302" s="25" t="str">
        <f>IFERROR(MID($D302,19,7)+0,"")</f>
        <v/>
      </c>
      <c r="L302" s="25" t="str">
        <f>IFERROR(MID($D302,28,7)+0,"")</f>
        <v/>
      </c>
      <c r="M302" s="25" t="str">
        <f>IF(IFERROR(MID($Q302,1,7)+0,"")&lt;1130000,IF(INDEX(C:C,MATCH(LEFT(Q302,7)+0,I:I,0))&lt;1130000,"",INDEX(C:C,MATCH(LEFT(Q302,7)+0,I:I,0))),IFERROR(MID($Q302,1,7)+0,""))</f>
        <v/>
      </c>
      <c r="N302" s="25" t="str">
        <f>IF(IFERROR(MID($Q302,10,7)+0,"")&lt;1130000,"",IFERROR(MID($Q302,10,7)+0,""))</f>
        <v/>
      </c>
      <c r="O302" s="25" t="str">
        <f>IF(IFERROR(MID($Q302,19,7)+0,"")&lt;1130000,"",IFERROR(MID($Q302,19,7)+0,""))</f>
        <v/>
      </c>
      <c r="P302" s="25" t="str">
        <f>IF(M302="","",IF(N302="",M302,M302&amp;", "&amp;N302))</f>
        <v/>
      </c>
      <c r="Q302" s="23"/>
      <c r="R302" s="43">
        <v>1135762</v>
      </c>
      <c r="S302" s="35" t="s">
        <v>4178</v>
      </c>
      <c r="T302" s="34" t="s">
        <v>36</v>
      </c>
      <c r="U302" s="185">
        <v>680</v>
      </c>
      <c r="V302" s="188">
        <v>728</v>
      </c>
      <c r="W302" s="189">
        <v>837</v>
      </c>
      <c r="X302" s="31">
        <v>921</v>
      </c>
      <c r="Y302" s="90">
        <f>IFERROR(ROUND(X302/W302-1,2),"")</f>
        <v>0.1</v>
      </c>
      <c r="Z302" s="31">
        <f>IF(OR(S302="VLD MLC components",S302="VLD MLC pipes",S302="VLD PEX components",S302="VLD PEX pipes",S302="VLD PHC components",S302="VLD PHC pipes",S302="Controls VLD"),"По запросу",X302)</f>
        <v>921</v>
      </c>
      <c r="AA302" s="63">
        <f>ROUND(X302/1.2,3)</f>
        <v>767.5</v>
      </c>
      <c r="AB302" s="23">
        <v>697.5</v>
      </c>
      <c r="AC302" s="190">
        <f>IFERROR(ROUND(AA302/AB302-1,2),"")</f>
        <v>0.1</v>
      </c>
      <c r="AD302" s="25">
        <v>0.19400000000000001</v>
      </c>
      <c r="AE302" s="25">
        <v>2.2932000000000001E-4</v>
      </c>
      <c r="AF302" s="25">
        <v>70</v>
      </c>
      <c r="AG302" s="25">
        <v>255</v>
      </c>
      <c r="AH302" s="25">
        <v>255</v>
      </c>
      <c r="AI302" s="25">
        <v>325</v>
      </c>
      <c r="AJ302" s="25" t="s">
        <v>20</v>
      </c>
      <c r="AK302" s="22" t="s">
        <v>20</v>
      </c>
      <c r="AL302" s="25" t="s">
        <v>20</v>
      </c>
      <c r="AM302" s="25">
        <v>35</v>
      </c>
      <c r="AN302" s="25">
        <v>380</v>
      </c>
      <c r="AO302" s="25">
        <v>190</v>
      </c>
      <c r="AP302" s="25">
        <v>95</v>
      </c>
      <c r="AQ302" s="25">
        <v>6.79</v>
      </c>
      <c r="AR302" s="25">
        <v>6.8589999999999996E-3</v>
      </c>
      <c r="AS302" s="157">
        <v>360</v>
      </c>
      <c r="AT302" s="93">
        <v>44743</v>
      </c>
      <c r="AU302" s="92" t="s">
        <v>2181</v>
      </c>
      <c r="AV302" s="91" t="s">
        <v>152</v>
      </c>
      <c r="AW302" s="92" t="s">
        <v>152</v>
      </c>
      <c r="AX302" s="92" t="s">
        <v>152</v>
      </c>
      <c r="AY302" s="91" t="s">
        <v>152</v>
      </c>
      <c r="AZ302" s="92" t="s">
        <v>21</v>
      </c>
      <c r="BA302" s="25" t="s">
        <v>6353</v>
      </c>
      <c r="BB302" t="s">
        <v>25</v>
      </c>
      <c r="BC302">
        <v>921</v>
      </c>
      <c r="BD302" t="str">
        <f>IF(Z302=BC302,"OK")</f>
        <v>OK</v>
      </c>
      <c r="BE302">
        <v>0.186</v>
      </c>
      <c r="BF302">
        <v>2.2932000000000001E-4</v>
      </c>
      <c r="BG302">
        <v>380</v>
      </c>
      <c r="BH302">
        <v>190</v>
      </c>
      <c r="BI302">
        <v>95</v>
      </c>
      <c r="BJ302">
        <v>6.7</v>
      </c>
      <c r="BK302">
        <v>6.8589999999999996E-3</v>
      </c>
      <c r="BL302" t="str">
        <f>IF(ABS(AN302*AO302*AP302/1000000000/AR302-1)&lt;0.1,"OK","NO")</f>
        <v>OK</v>
      </c>
      <c r="BN302" s="183"/>
    </row>
    <row r="303" spans="1:66" ht="25.5" x14ac:dyDescent="0.25">
      <c r="A303" s="148"/>
      <c r="B303" s="94">
        <v>299</v>
      </c>
      <c r="C303" s="43">
        <v>1136019</v>
      </c>
      <c r="D303" s="25">
        <v>1047866</v>
      </c>
      <c r="E303" s="26" t="s">
        <v>6352</v>
      </c>
      <c r="F303" s="212" t="s">
        <v>655</v>
      </c>
      <c r="G303" s="102" t="s">
        <v>2182</v>
      </c>
      <c r="H303" s="46" t="str">
        <f>IFERROR(IFERROR(IF(SEARCH("Usystems",$E303)&gt;0,"Usystems"),IF(SEARCH("RIIFO",$E303)&gt;0,"RIIFO","Uponor")),"Uponor")</f>
        <v>Usystems</v>
      </c>
      <c r="I303" s="25">
        <f>IFERROR(MID($D303,1,7)+0,"")</f>
        <v>1047866</v>
      </c>
      <c r="J303" s="25" t="str">
        <f>IFERROR(MID($D303,10,7)+0,"")</f>
        <v/>
      </c>
      <c r="K303" s="25" t="str">
        <f>IFERROR(MID($D303,19,7)+0,"")</f>
        <v/>
      </c>
      <c r="L303" s="25" t="str">
        <f>IFERROR(MID($D303,28,7)+0,"")</f>
        <v/>
      </c>
      <c r="M303" s="25" t="str">
        <f>IF(IFERROR(MID($Q303,1,7)+0,"")&lt;1130000,IF(INDEX(C:C,MATCH(LEFT(Q303,7)+0,I:I,0))&lt;1130000,"",INDEX(C:C,MATCH(LEFT(Q303,7)+0,I:I,0))),IFERROR(MID($Q303,1,7)+0,""))</f>
        <v/>
      </c>
      <c r="N303" s="25" t="str">
        <f>IF(IFERROR(MID($Q303,10,7)+0,"")&lt;1130000,"",IFERROR(MID($Q303,10,7)+0,""))</f>
        <v/>
      </c>
      <c r="O303" s="25" t="str">
        <f>IF(IFERROR(MID($Q303,19,7)+0,"")&lt;1130000,"",IFERROR(MID($Q303,19,7)+0,""))</f>
        <v/>
      </c>
      <c r="P303" s="25" t="str">
        <f>IF(M303="","",IF(N303="",M303,M303&amp;", "&amp;N303))</f>
        <v/>
      </c>
      <c r="Q303" s="23"/>
      <c r="R303" s="43">
        <v>1135763</v>
      </c>
      <c r="S303" s="35" t="s">
        <v>4178</v>
      </c>
      <c r="T303" s="34" t="s">
        <v>36</v>
      </c>
      <c r="U303" s="185">
        <v>880</v>
      </c>
      <c r="V303" s="188">
        <v>942</v>
      </c>
      <c r="W303" s="189">
        <v>1055</v>
      </c>
      <c r="X303" s="31">
        <v>1161</v>
      </c>
      <c r="Y303" s="90">
        <f>IFERROR(ROUND(X303/W303-1,2),"")</f>
        <v>0.1</v>
      </c>
      <c r="Z303" s="31">
        <f>IF(OR(S303="VLD MLC components",S303="VLD MLC pipes",S303="VLD PEX components",S303="VLD PEX pipes",S303="VLD PHC components",S303="VLD PHC pipes",S303="Controls VLD"),"По запросу",X303)</f>
        <v>1161</v>
      </c>
      <c r="AA303" s="63">
        <f>ROUND(X303/1.2,3)</f>
        <v>967.5</v>
      </c>
      <c r="AB303" s="23">
        <v>879.16700000000003</v>
      </c>
      <c r="AC303" s="190">
        <f>IFERROR(ROUND(AA303/AB303-1,2),"")</f>
        <v>0.1</v>
      </c>
      <c r="AD303" s="25">
        <v>0.17799999999999999</v>
      </c>
      <c r="AE303" s="25">
        <v>1.0231200000000001E-4</v>
      </c>
      <c r="AF303" s="25">
        <v>80</v>
      </c>
      <c r="AG303" s="25">
        <v>80</v>
      </c>
      <c r="AH303" s="25">
        <v>197</v>
      </c>
      <c r="AI303" s="25">
        <v>317</v>
      </c>
      <c r="AJ303" s="25" t="s">
        <v>20</v>
      </c>
      <c r="AK303" s="22" t="s">
        <v>20</v>
      </c>
      <c r="AL303" s="25" t="s">
        <v>20</v>
      </c>
      <c r="AM303" s="25">
        <v>20</v>
      </c>
      <c r="AN303" s="25">
        <v>277</v>
      </c>
      <c r="AO303" s="25">
        <v>179</v>
      </c>
      <c r="AP303" s="25">
        <v>95</v>
      </c>
      <c r="AQ303" s="25">
        <v>3.78</v>
      </c>
      <c r="AR303" s="25">
        <v>4.7103850000000001E-3</v>
      </c>
      <c r="AS303" s="157">
        <v>257</v>
      </c>
      <c r="AT303" s="93">
        <v>44743</v>
      </c>
      <c r="AU303" s="92" t="s">
        <v>2181</v>
      </c>
      <c r="AV303" s="91" t="s">
        <v>152</v>
      </c>
      <c r="AW303" s="92" t="s">
        <v>152</v>
      </c>
      <c r="AX303" s="92" t="s">
        <v>152</v>
      </c>
      <c r="AY303" s="91" t="s">
        <v>152</v>
      </c>
      <c r="AZ303" s="92" t="s">
        <v>21</v>
      </c>
      <c r="BA303" s="25" t="s">
        <v>6351</v>
      </c>
      <c r="BB303" t="s">
        <v>25</v>
      </c>
      <c r="BC303">
        <v>1161</v>
      </c>
      <c r="BD303" t="str">
        <f>IF(Z303=BC303,"OK")</f>
        <v>OK</v>
      </c>
      <c r="BE303">
        <v>0.184</v>
      </c>
      <c r="BF303">
        <v>1.0231200000000001E-4</v>
      </c>
      <c r="BG303">
        <v>277</v>
      </c>
      <c r="BH303">
        <v>179</v>
      </c>
      <c r="BI303">
        <v>95</v>
      </c>
      <c r="BJ303">
        <v>3.78</v>
      </c>
      <c r="BK303">
        <v>4.7103850000000001E-3</v>
      </c>
      <c r="BL303" t="str">
        <f>IF(ABS(AN303*AO303*AP303/1000000000/AR303-1)&lt;0.1,"OK","NO")</f>
        <v>OK</v>
      </c>
      <c r="BN303" s="183"/>
    </row>
    <row r="304" spans="1:66" ht="25.5" x14ac:dyDescent="0.25">
      <c r="A304" s="148"/>
      <c r="B304" s="94">
        <v>300</v>
      </c>
      <c r="C304" s="43">
        <v>1136020</v>
      </c>
      <c r="D304" s="25">
        <v>1023014</v>
      </c>
      <c r="E304" s="26" t="s">
        <v>6350</v>
      </c>
      <c r="F304" s="212" t="s">
        <v>655</v>
      </c>
      <c r="G304" s="102" t="s">
        <v>2182</v>
      </c>
      <c r="H304" s="46" t="str">
        <f>IFERROR(IFERROR(IF(SEARCH("Usystems",$E304)&gt;0,"Usystems"),IF(SEARCH("RIIFO",$E304)&gt;0,"RIIFO","Uponor")),"Uponor")</f>
        <v>Usystems</v>
      </c>
      <c r="I304" s="25">
        <f>IFERROR(MID($D304,1,7)+0,"")</f>
        <v>1023014</v>
      </c>
      <c r="J304" s="25" t="str">
        <f>IFERROR(MID($D304,10,7)+0,"")</f>
        <v/>
      </c>
      <c r="K304" s="25" t="str">
        <f>IFERROR(MID($D304,19,7)+0,"")</f>
        <v/>
      </c>
      <c r="L304" s="25" t="str">
        <f>IFERROR(MID($D304,28,7)+0,"")</f>
        <v/>
      </c>
      <c r="M304" s="25" t="str">
        <f>IF(IFERROR(MID($Q304,1,7)+0,"")&lt;1130000,IF(INDEX(C:C,MATCH(LEFT(Q304,7)+0,I:I,0))&lt;1130000,"",INDEX(C:C,MATCH(LEFT(Q304,7)+0,I:I,0))),IFERROR(MID($Q304,1,7)+0,""))</f>
        <v/>
      </c>
      <c r="N304" s="25" t="str">
        <f>IF(IFERROR(MID($Q304,10,7)+0,"")&lt;1130000,"",IFERROR(MID($Q304,10,7)+0,""))</f>
        <v/>
      </c>
      <c r="O304" s="25" t="str">
        <f>IF(IFERROR(MID($Q304,19,7)+0,"")&lt;1130000,"",IFERROR(MID($Q304,19,7)+0,""))</f>
        <v/>
      </c>
      <c r="P304" s="25" t="str">
        <f>IF(M304="","",IF(N304="",M304,M304&amp;", "&amp;N304))</f>
        <v/>
      </c>
      <c r="Q304" s="23"/>
      <c r="R304" s="43">
        <v>1135764</v>
      </c>
      <c r="S304" s="35" t="s">
        <v>4178</v>
      </c>
      <c r="T304" s="34" t="s">
        <v>36</v>
      </c>
      <c r="U304" s="185">
        <v>295</v>
      </c>
      <c r="V304" s="188">
        <v>316</v>
      </c>
      <c r="W304" s="189">
        <v>354</v>
      </c>
      <c r="X304" s="31">
        <v>389</v>
      </c>
      <c r="Y304" s="90">
        <f>IFERROR(ROUND(X304/W304-1,2),"")</f>
        <v>0.1</v>
      </c>
      <c r="Z304" s="31">
        <f>IF(OR(S304="VLD MLC components",S304="VLD MLC pipes",S304="VLD PEX components",S304="VLD PEX pipes",S304="VLD PHC components",S304="VLD PHC pipes",S304="Controls VLD"),"По запросу",X304)</f>
        <v>389</v>
      </c>
      <c r="AA304" s="63">
        <f>ROUND(X304/1.2,3)</f>
        <v>324.16699999999997</v>
      </c>
      <c r="AB304" s="23">
        <v>295</v>
      </c>
      <c r="AC304" s="190">
        <f>IFERROR(ROUND(AA304/AB304-1,2),"")</f>
        <v>0.1</v>
      </c>
      <c r="AD304" s="25">
        <v>4.4999999999999998E-2</v>
      </c>
      <c r="AE304" s="25">
        <v>3.4999999999999997E-5</v>
      </c>
      <c r="AF304" s="25">
        <v>500</v>
      </c>
      <c r="AG304" s="25">
        <v>500</v>
      </c>
      <c r="AH304" s="25">
        <v>500</v>
      </c>
      <c r="AI304" s="25">
        <v>0</v>
      </c>
      <c r="AJ304" s="25" t="s">
        <v>20</v>
      </c>
      <c r="AK304" s="22" t="s">
        <v>20</v>
      </c>
      <c r="AL304" s="25" t="s">
        <v>20</v>
      </c>
      <c r="AM304" s="25">
        <v>100</v>
      </c>
      <c r="AN304" s="25">
        <v>277</v>
      </c>
      <c r="AO304" s="25">
        <v>179</v>
      </c>
      <c r="AP304" s="25">
        <v>95</v>
      </c>
      <c r="AQ304" s="25">
        <v>4.5999999999999996</v>
      </c>
      <c r="AR304" s="25">
        <v>4.7103850000000001E-3</v>
      </c>
      <c r="AS304" s="157">
        <v>400</v>
      </c>
      <c r="AT304" s="93">
        <v>44743</v>
      </c>
      <c r="AU304" s="92" t="s">
        <v>2181</v>
      </c>
      <c r="AV304" s="91" t="s">
        <v>152</v>
      </c>
      <c r="AW304" s="92" t="s">
        <v>152</v>
      </c>
      <c r="AX304" s="92" t="s">
        <v>152</v>
      </c>
      <c r="AY304" s="91" t="s">
        <v>152</v>
      </c>
      <c r="AZ304" s="92" t="s">
        <v>21</v>
      </c>
      <c r="BA304" s="25" t="s">
        <v>6349</v>
      </c>
      <c r="BB304" t="s">
        <v>25</v>
      </c>
      <c r="BC304">
        <v>389</v>
      </c>
      <c r="BD304" t="str">
        <f>IF(Z304=BC304,"OK")</f>
        <v>OK</v>
      </c>
      <c r="BE304">
        <v>4.4999999999999998E-2</v>
      </c>
      <c r="BF304">
        <v>3.4999999999999997E-5</v>
      </c>
      <c r="BG304">
        <v>277</v>
      </c>
      <c r="BH304">
        <v>179</v>
      </c>
      <c r="BI304">
        <v>95</v>
      </c>
      <c r="BJ304">
        <v>4.5999999999999996</v>
      </c>
      <c r="BK304">
        <v>4.7103850000000001E-3</v>
      </c>
      <c r="BL304" t="str">
        <f>IF(ABS(AN304*AO304*AP304/1000000000/AR304-1)&lt;0.1,"OK","NO")</f>
        <v>OK</v>
      </c>
      <c r="BN304" s="183"/>
    </row>
    <row r="305" spans="1:66" ht="25.5" x14ac:dyDescent="0.25">
      <c r="A305" s="148"/>
      <c r="B305" s="94">
        <v>301</v>
      </c>
      <c r="C305" s="43">
        <v>1136021</v>
      </c>
      <c r="D305" s="25"/>
      <c r="E305" s="26" t="s">
        <v>6348</v>
      </c>
      <c r="F305" s="212" t="s">
        <v>652</v>
      </c>
      <c r="G305" s="102" t="s">
        <v>2182</v>
      </c>
      <c r="H305" s="46" t="str">
        <f>IFERROR(IFERROR(IF(SEARCH("Usystems",$E305)&gt;0,"Usystems"),IF(SEARCH("RIIFO",$E305)&gt;0,"RIIFO","Uponor")),"Uponor")</f>
        <v>Usystems</v>
      </c>
      <c r="I305" s="25" t="str">
        <f>IFERROR(MID($D305,1,7)+0,"")</f>
        <v/>
      </c>
      <c r="J305" s="25" t="str">
        <f>IFERROR(MID($D305,10,7)+0,"")</f>
        <v/>
      </c>
      <c r="K305" s="25" t="str">
        <f>IFERROR(MID($D305,19,7)+0,"")</f>
        <v/>
      </c>
      <c r="L305" s="25" t="str">
        <f>IFERROR(MID($D305,28,7)+0,"")</f>
        <v/>
      </c>
      <c r="M305" s="25" t="str">
        <f>IF(IFERROR(MID($Q305,1,7)+0,"")&lt;1130000,IF(INDEX(C:C,MATCH(LEFT(Q305,7)+0,I:I,0))&lt;1130000,"",INDEX(C:C,MATCH(LEFT(Q305,7)+0,I:I,0))),IFERROR(MID($Q305,1,7)+0,""))</f>
        <v/>
      </c>
      <c r="N305" s="25" t="str">
        <f>IF(IFERROR(MID($Q305,10,7)+0,"")&lt;1130000,"",IFERROR(MID($Q305,10,7)+0,""))</f>
        <v/>
      </c>
      <c r="O305" s="25" t="str">
        <f>IF(IFERROR(MID($Q305,19,7)+0,"")&lt;1130000,"",IFERROR(MID($Q305,19,7)+0,""))</f>
        <v/>
      </c>
      <c r="P305" s="25" t="str">
        <f>IF(M305="","",IF(N305="",M305,M305&amp;", "&amp;N305))</f>
        <v/>
      </c>
      <c r="Q305" s="23"/>
      <c r="R305" s="23"/>
      <c r="S305" s="35" t="s">
        <v>4178</v>
      </c>
      <c r="T305" s="34" t="s">
        <v>36</v>
      </c>
      <c r="U305" s="185">
        <v>410</v>
      </c>
      <c r="V305" s="188">
        <v>439</v>
      </c>
      <c r="W305" s="189">
        <v>492</v>
      </c>
      <c r="X305" s="31">
        <v>541</v>
      </c>
      <c r="Y305" s="90">
        <f>IFERROR(ROUND(X305/W305-1,2),"")</f>
        <v>0.1</v>
      </c>
      <c r="Z305" s="31">
        <f>IF(OR(S305="VLD MLC components",S305="VLD MLC pipes",S305="VLD PEX components",S305="VLD PEX pipes",S305="VLD PHC components",S305="VLD PHC pipes",S305="Controls VLD"),"По запросу",X305)</f>
        <v>541</v>
      </c>
      <c r="AA305" s="63">
        <f>ROUND(X305/1.2,3)</f>
        <v>450.83300000000003</v>
      </c>
      <c r="AB305" s="23">
        <v>410</v>
      </c>
      <c r="AC305" s="190">
        <f>IFERROR(ROUND(AA305/AB305-1,2),"")</f>
        <v>0.1</v>
      </c>
      <c r="AD305" s="25">
        <v>6.8000000000000005E-2</v>
      </c>
      <c r="AE305" s="25">
        <v>5.3999999999999998E-5</v>
      </c>
      <c r="AF305" s="25">
        <v>3366</v>
      </c>
      <c r="AG305" s="25">
        <v>4406</v>
      </c>
      <c r="AH305" s="25">
        <v>9458</v>
      </c>
      <c r="AI305" s="25">
        <v>0</v>
      </c>
      <c r="AJ305" s="25" t="s">
        <v>20</v>
      </c>
      <c r="AK305" s="22" t="s">
        <v>20</v>
      </c>
      <c r="AL305" s="25" t="s">
        <v>20</v>
      </c>
      <c r="AM305" s="25">
        <v>80</v>
      </c>
      <c r="AN305" s="25">
        <v>280</v>
      </c>
      <c r="AO305" s="25">
        <v>95</v>
      </c>
      <c r="AP305" s="25">
        <v>185</v>
      </c>
      <c r="AQ305" s="25">
        <v>4.9000000000000004</v>
      </c>
      <c r="AR305" s="25">
        <v>4.921E-3</v>
      </c>
      <c r="AS305" s="157">
        <v>240</v>
      </c>
      <c r="AT305" s="93">
        <v>44743</v>
      </c>
      <c r="AU305" s="92" t="s">
        <v>2181</v>
      </c>
      <c r="AV305" s="91" t="s">
        <v>152</v>
      </c>
      <c r="AW305" s="92" t="s">
        <v>152</v>
      </c>
      <c r="AX305" s="92" t="s">
        <v>152</v>
      </c>
      <c r="AY305" s="91" t="s">
        <v>152</v>
      </c>
      <c r="AZ305" s="92" t="s">
        <v>24</v>
      </c>
      <c r="BA305" s="25" t="s">
        <v>6316</v>
      </c>
      <c r="BB305" t="s">
        <v>25</v>
      </c>
      <c r="BC305">
        <v>541</v>
      </c>
      <c r="BD305" t="str">
        <f>IF(Z305=BC305,"OK")</f>
        <v>OK</v>
      </c>
      <c r="BE305">
        <v>5.5349999999999996E-2</v>
      </c>
      <c r="BF305">
        <v>3.4999999999999997E-5</v>
      </c>
      <c r="BG305">
        <v>0</v>
      </c>
      <c r="BH305">
        <v>0</v>
      </c>
      <c r="BI305">
        <v>0</v>
      </c>
      <c r="BJ305">
        <v>0</v>
      </c>
      <c r="BK305">
        <v>0</v>
      </c>
      <c r="BL305" t="str">
        <f>IF(ABS(AN305*AO305*AP305/1000000000/AR305-1)&lt;0.1,"OK","NO")</f>
        <v>OK</v>
      </c>
      <c r="BN305" s="183"/>
    </row>
    <row r="306" spans="1:66" ht="25.5" x14ac:dyDescent="0.25">
      <c r="A306" s="148"/>
      <c r="B306" s="94">
        <v>302</v>
      </c>
      <c r="C306" s="43">
        <v>1136022</v>
      </c>
      <c r="D306" s="25">
        <v>1023016</v>
      </c>
      <c r="E306" s="26" t="s">
        <v>6347</v>
      </c>
      <c r="F306" s="212" t="s">
        <v>655</v>
      </c>
      <c r="G306" s="102" t="s">
        <v>2182</v>
      </c>
      <c r="H306" s="46" t="str">
        <f>IFERROR(IFERROR(IF(SEARCH("Usystems",$E306)&gt;0,"Usystems"),IF(SEARCH("RIIFO",$E306)&gt;0,"RIIFO","Uponor")),"Uponor")</f>
        <v>Usystems</v>
      </c>
      <c r="I306" s="25">
        <f>IFERROR(MID($D306,1,7)+0,"")</f>
        <v>1023016</v>
      </c>
      <c r="J306" s="25" t="str">
        <f>IFERROR(MID($D306,10,7)+0,"")</f>
        <v/>
      </c>
      <c r="K306" s="25" t="str">
        <f>IFERROR(MID($D306,19,7)+0,"")</f>
        <v/>
      </c>
      <c r="L306" s="25" t="str">
        <f>IFERROR(MID($D306,28,7)+0,"")</f>
        <v/>
      </c>
      <c r="M306" s="25" t="str">
        <f>IF(IFERROR(MID($Q306,1,7)+0,"")&lt;1130000,IF(INDEX(C:C,MATCH(LEFT(Q306,7)+0,I:I,0))&lt;1130000,"",INDEX(C:C,MATCH(LEFT(Q306,7)+0,I:I,0))),IFERROR(MID($Q306,1,7)+0,""))</f>
        <v/>
      </c>
      <c r="N306" s="25" t="str">
        <f>IF(IFERROR(MID($Q306,10,7)+0,"")&lt;1130000,"",IFERROR(MID($Q306,10,7)+0,""))</f>
        <v/>
      </c>
      <c r="O306" s="25" t="str">
        <f>IF(IFERROR(MID($Q306,19,7)+0,"")&lt;1130000,"",IFERROR(MID($Q306,19,7)+0,""))</f>
        <v/>
      </c>
      <c r="P306" s="25" t="str">
        <f>IF(M306="","",IF(N306="",M306,M306&amp;", "&amp;N306))</f>
        <v/>
      </c>
      <c r="Q306" s="23"/>
      <c r="R306" s="43">
        <v>1135766</v>
      </c>
      <c r="S306" s="35" t="s">
        <v>4178</v>
      </c>
      <c r="T306" s="34" t="s">
        <v>36</v>
      </c>
      <c r="U306" s="185">
        <v>460</v>
      </c>
      <c r="V306" s="188">
        <v>492</v>
      </c>
      <c r="W306" s="189">
        <v>551</v>
      </c>
      <c r="X306" s="31">
        <v>606</v>
      </c>
      <c r="Y306" s="90">
        <f>IFERROR(ROUND(X306/W306-1,2),"")</f>
        <v>0.1</v>
      </c>
      <c r="Z306" s="31">
        <f>IF(OR(S306="VLD MLC components",S306="VLD MLC pipes",S306="VLD PEX components",S306="VLD PEX pipes",S306="VLD PHC components",S306="VLD PHC pipes",S306="Controls VLD"),"По запросу",X306)</f>
        <v>606</v>
      </c>
      <c r="AA306" s="63">
        <f>ROUND(X306/1.2,3)</f>
        <v>505</v>
      </c>
      <c r="AB306" s="23">
        <v>459.16699999999997</v>
      </c>
      <c r="AC306" s="190">
        <f>IFERROR(ROUND(AA306/AB306-1,2),"")</f>
        <v>0.1</v>
      </c>
      <c r="AD306" s="25">
        <v>7.0000000000000007E-2</v>
      </c>
      <c r="AE306" s="25">
        <v>4.4351999999999998E-5</v>
      </c>
      <c r="AF306" s="25">
        <v>4855</v>
      </c>
      <c r="AG306" s="25">
        <v>5525</v>
      </c>
      <c r="AH306" s="25">
        <v>5975</v>
      </c>
      <c r="AI306" s="25">
        <v>6175</v>
      </c>
      <c r="AJ306" s="25" t="s">
        <v>20</v>
      </c>
      <c r="AK306" s="22" t="s">
        <v>20</v>
      </c>
      <c r="AL306" s="25" t="s">
        <v>20</v>
      </c>
      <c r="AM306" s="25">
        <v>50</v>
      </c>
      <c r="AN306" s="25">
        <v>185</v>
      </c>
      <c r="AO306" s="25">
        <v>92</v>
      </c>
      <c r="AP306" s="25">
        <v>185</v>
      </c>
      <c r="AQ306" s="25">
        <v>3.56</v>
      </c>
      <c r="AR306" s="25">
        <v>3.1486999999999999E-3</v>
      </c>
      <c r="AS306" s="157">
        <v>6825</v>
      </c>
      <c r="AT306" s="93">
        <v>44743</v>
      </c>
      <c r="AU306" s="92" t="s">
        <v>2181</v>
      </c>
      <c r="AV306" s="91" t="s">
        <v>152</v>
      </c>
      <c r="AW306" s="92" t="s">
        <v>152</v>
      </c>
      <c r="AX306" s="92" t="s">
        <v>152</v>
      </c>
      <c r="AY306" s="91" t="s">
        <v>152</v>
      </c>
      <c r="AZ306" s="92" t="s">
        <v>21</v>
      </c>
      <c r="BA306" s="25" t="s">
        <v>6293</v>
      </c>
      <c r="BB306" t="s">
        <v>25</v>
      </c>
      <c r="BC306">
        <v>606</v>
      </c>
      <c r="BD306" t="str">
        <f>IF(Z306=BC306,"OK")</f>
        <v>OK</v>
      </c>
      <c r="BE306">
        <v>7.0000000000000007E-2</v>
      </c>
      <c r="BF306">
        <v>4.4351999999999998E-5</v>
      </c>
      <c r="BG306">
        <v>185</v>
      </c>
      <c r="BH306">
        <v>92</v>
      </c>
      <c r="BI306">
        <v>185</v>
      </c>
      <c r="BJ306">
        <v>3.56</v>
      </c>
      <c r="BK306">
        <v>3.1486999999999999E-3</v>
      </c>
      <c r="BL306" t="str">
        <f>IF(ABS(AN306*AO306*AP306/1000000000/AR306-1)&lt;0.1,"OK","NO")</f>
        <v>OK</v>
      </c>
      <c r="BN306" s="183"/>
    </row>
    <row r="307" spans="1:66" ht="25.5" x14ac:dyDescent="0.25">
      <c r="A307" s="148"/>
      <c r="B307" s="94">
        <v>303</v>
      </c>
      <c r="C307" s="43">
        <v>1136023</v>
      </c>
      <c r="D307" s="25"/>
      <c r="E307" s="26" t="s">
        <v>6346</v>
      </c>
      <c r="F307" s="212" t="s">
        <v>652</v>
      </c>
      <c r="G307" s="102" t="s">
        <v>2182</v>
      </c>
      <c r="H307" s="46" t="str">
        <f>IFERROR(IFERROR(IF(SEARCH("Usystems",$E307)&gt;0,"Usystems"),IF(SEARCH("RIIFO",$E307)&gt;0,"RIIFO","Uponor")),"Uponor")</f>
        <v>Usystems</v>
      </c>
      <c r="I307" s="25" t="str">
        <f>IFERROR(MID($D307,1,7)+0,"")</f>
        <v/>
      </c>
      <c r="J307" s="25" t="str">
        <f>IFERROR(MID($D307,10,7)+0,"")</f>
        <v/>
      </c>
      <c r="K307" s="25" t="str">
        <f>IFERROR(MID($D307,19,7)+0,"")</f>
        <v/>
      </c>
      <c r="L307" s="25" t="str">
        <f>IFERROR(MID($D307,28,7)+0,"")</f>
        <v/>
      </c>
      <c r="M307" s="25" t="str">
        <f>IF(IFERROR(MID($Q307,1,7)+0,"")&lt;1130000,IF(INDEX(C:C,MATCH(LEFT(Q307,7)+0,I:I,0))&lt;1130000,"",INDEX(C:C,MATCH(LEFT(Q307,7)+0,I:I,0))),IFERROR(MID($Q307,1,7)+0,""))</f>
        <v/>
      </c>
      <c r="N307" s="25" t="str">
        <f>IF(IFERROR(MID($Q307,10,7)+0,"")&lt;1130000,"",IFERROR(MID($Q307,10,7)+0,""))</f>
        <v/>
      </c>
      <c r="O307" s="25" t="str">
        <f>IF(IFERROR(MID($Q307,19,7)+0,"")&lt;1130000,"",IFERROR(MID($Q307,19,7)+0,""))</f>
        <v/>
      </c>
      <c r="P307" s="25" t="str">
        <f>IF(M307="","",IF(N307="",M307,M307&amp;", "&amp;N307))</f>
        <v/>
      </c>
      <c r="Q307" s="23"/>
      <c r="R307" s="23"/>
      <c r="S307" s="35" t="s">
        <v>4178</v>
      </c>
      <c r="T307" s="34" t="s">
        <v>36</v>
      </c>
      <c r="U307" s="185">
        <v>790</v>
      </c>
      <c r="V307" s="188">
        <v>845</v>
      </c>
      <c r="W307" s="189">
        <v>946</v>
      </c>
      <c r="X307" s="31">
        <v>1041</v>
      </c>
      <c r="Y307" s="90">
        <f>IFERROR(ROUND(X307/W307-1,2),"")</f>
        <v>0.1</v>
      </c>
      <c r="Z307" s="31">
        <f>IF(OR(S307="VLD MLC components",S307="VLD MLC pipes",S307="VLD PEX components",S307="VLD PEX pipes",S307="VLD PHC components",S307="VLD PHC pipes",S307="Controls VLD"),"По запросу",X307)</f>
        <v>1041</v>
      </c>
      <c r="AA307" s="63">
        <f>ROUND(X307/1.2,3)</f>
        <v>867.5</v>
      </c>
      <c r="AB307" s="23">
        <v>788.33299999999997</v>
      </c>
      <c r="AC307" s="190">
        <f>IFERROR(ROUND(AA307/AB307-1,2),"")</f>
        <v>0.1</v>
      </c>
      <c r="AD307" s="25">
        <v>0.129</v>
      </c>
      <c r="AE307" s="25">
        <v>1.23025E-4</v>
      </c>
      <c r="AF307" s="25">
        <v>260</v>
      </c>
      <c r="AG307" s="25">
        <v>260</v>
      </c>
      <c r="AH307" s="25">
        <v>300</v>
      </c>
      <c r="AI307" s="25">
        <v>300</v>
      </c>
      <c r="AJ307" s="25" t="s">
        <v>20</v>
      </c>
      <c r="AK307" s="22" t="s">
        <v>20</v>
      </c>
      <c r="AL307" s="25" t="s">
        <v>20</v>
      </c>
      <c r="AM307" s="25">
        <v>40</v>
      </c>
      <c r="AN307" s="25">
        <v>280</v>
      </c>
      <c r="AO307" s="25">
        <v>95</v>
      </c>
      <c r="AP307" s="25">
        <v>185</v>
      </c>
      <c r="AQ307" s="25">
        <v>5.16</v>
      </c>
      <c r="AR307" s="25">
        <v>4.921E-3</v>
      </c>
      <c r="AS307" s="157">
        <v>60</v>
      </c>
      <c r="AT307" s="93">
        <v>44743</v>
      </c>
      <c r="AU307" s="92" t="s">
        <v>2181</v>
      </c>
      <c r="AV307" s="91" t="s">
        <v>152</v>
      </c>
      <c r="AW307" s="92" t="s">
        <v>152</v>
      </c>
      <c r="AX307" s="92" t="s">
        <v>152</v>
      </c>
      <c r="AY307" s="91" t="s">
        <v>152</v>
      </c>
      <c r="AZ307" s="92" t="s">
        <v>24</v>
      </c>
      <c r="BA307" s="25" t="s">
        <v>6345</v>
      </c>
      <c r="BB307" t="s">
        <v>25</v>
      </c>
      <c r="BC307">
        <v>1041</v>
      </c>
      <c r="BD307" t="str">
        <f>IF(Z307=BC307,"OK")</f>
        <v>OK</v>
      </c>
      <c r="BE307">
        <v>8.610000000000001E-2</v>
      </c>
      <c r="BF307">
        <v>4.4351999999999998E-5</v>
      </c>
      <c r="BG307">
        <v>0</v>
      </c>
      <c r="BH307">
        <v>0</v>
      </c>
      <c r="BI307">
        <v>0</v>
      </c>
      <c r="BJ307">
        <v>0</v>
      </c>
      <c r="BK307">
        <v>0</v>
      </c>
      <c r="BL307" t="str">
        <f>IF(ABS(AN307*AO307*AP307/1000000000/AR307-1)&lt;0.1,"OK","NO")</f>
        <v>OK</v>
      </c>
      <c r="BN307" s="183"/>
    </row>
    <row r="308" spans="1:66" ht="25.5" x14ac:dyDescent="0.25">
      <c r="A308" s="148"/>
      <c r="B308" s="94">
        <v>304</v>
      </c>
      <c r="C308" s="43">
        <v>1136024</v>
      </c>
      <c r="D308" s="25">
        <v>1023018</v>
      </c>
      <c r="E308" s="26" t="s">
        <v>6344</v>
      </c>
      <c r="F308" s="212" t="s">
        <v>652</v>
      </c>
      <c r="G308" s="102" t="s">
        <v>2182</v>
      </c>
      <c r="H308" s="46" t="str">
        <f>IFERROR(IFERROR(IF(SEARCH("Usystems",$E308)&gt;0,"Usystems"),IF(SEARCH("RIIFO",$E308)&gt;0,"RIIFO","Uponor")),"Uponor")</f>
        <v>Usystems</v>
      </c>
      <c r="I308" s="25">
        <f>IFERROR(MID($D308,1,7)+0,"")</f>
        <v>1023018</v>
      </c>
      <c r="J308" s="25" t="str">
        <f>IFERROR(MID($D308,10,7)+0,"")</f>
        <v/>
      </c>
      <c r="K308" s="25" t="str">
        <f>IFERROR(MID($D308,19,7)+0,"")</f>
        <v/>
      </c>
      <c r="L308" s="25" t="str">
        <f>IFERROR(MID($D308,28,7)+0,"")</f>
        <v/>
      </c>
      <c r="M308" s="25" t="str">
        <f>IF(IFERROR(MID($Q308,1,7)+0,"")&lt;1130000,IF(INDEX(C:C,MATCH(LEFT(Q308,7)+0,I:I,0))&lt;1130000,"",INDEX(C:C,MATCH(LEFT(Q308,7)+0,I:I,0))),IFERROR(MID($Q308,1,7)+0,""))</f>
        <v/>
      </c>
      <c r="N308" s="25" t="str">
        <f>IF(IFERROR(MID($Q308,10,7)+0,"")&lt;1130000,"",IFERROR(MID($Q308,10,7)+0,""))</f>
        <v/>
      </c>
      <c r="O308" s="25" t="str">
        <f>IF(IFERROR(MID($Q308,19,7)+0,"")&lt;1130000,"",IFERROR(MID($Q308,19,7)+0,""))</f>
        <v/>
      </c>
      <c r="P308" s="25" t="str">
        <f>IF(M308="","",IF(N308="",M308,M308&amp;", "&amp;N308))</f>
        <v/>
      </c>
      <c r="Q308" s="23"/>
      <c r="R308" s="43">
        <v>1135768</v>
      </c>
      <c r="S308" s="35" t="s">
        <v>4178</v>
      </c>
      <c r="T308" s="34" t="s">
        <v>36</v>
      </c>
      <c r="U308" s="185">
        <v>840</v>
      </c>
      <c r="V308" s="188">
        <v>899</v>
      </c>
      <c r="W308" s="189">
        <v>1007</v>
      </c>
      <c r="X308" s="31">
        <v>1108</v>
      </c>
      <c r="Y308" s="90">
        <f>IFERROR(ROUND(X308/W308-1,2),"")</f>
        <v>0.1</v>
      </c>
      <c r="Z308" s="31">
        <f>IF(OR(S308="VLD MLC components",S308="VLD MLC pipes",S308="VLD PEX components",S308="VLD PEX pipes",S308="VLD PHC components",S308="VLD PHC pipes",S308="Controls VLD"),"По запросу",X308)</f>
        <v>1108</v>
      </c>
      <c r="AA308" s="63">
        <f>ROUND(X308/1.2,3)</f>
        <v>923.33299999999997</v>
      </c>
      <c r="AB308" s="23">
        <v>839.16700000000003</v>
      </c>
      <c r="AC308" s="190">
        <f>IFERROR(ROUND(AA308/AB308-1,2),"")</f>
        <v>0.1</v>
      </c>
      <c r="AD308" s="25">
        <v>0.126</v>
      </c>
      <c r="AE308" s="25">
        <v>9.0000000000000006E-5</v>
      </c>
      <c r="AF308" s="25">
        <v>10</v>
      </c>
      <c r="AG308" s="25">
        <v>0</v>
      </c>
      <c r="AH308" s="25">
        <v>120</v>
      </c>
      <c r="AI308" s="25">
        <v>120</v>
      </c>
      <c r="AJ308" s="25" t="s">
        <v>20</v>
      </c>
      <c r="AK308" s="22" t="s">
        <v>20</v>
      </c>
      <c r="AL308" s="25" t="s">
        <v>20</v>
      </c>
      <c r="AM308" s="25">
        <v>40</v>
      </c>
      <c r="AN308" s="25">
        <v>277</v>
      </c>
      <c r="AO308" s="25">
        <v>179</v>
      </c>
      <c r="AP308" s="25">
        <v>95</v>
      </c>
      <c r="AQ308" s="25">
        <v>5.14</v>
      </c>
      <c r="AR308" s="25">
        <v>4.7103850000000001E-3</v>
      </c>
      <c r="AS308" s="157">
        <v>160</v>
      </c>
      <c r="AT308" s="93">
        <v>44743</v>
      </c>
      <c r="AU308" s="92" t="s">
        <v>2181</v>
      </c>
      <c r="AV308" s="91" t="s">
        <v>152</v>
      </c>
      <c r="AW308" s="92" t="s">
        <v>152</v>
      </c>
      <c r="AX308" s="92" t="s">
        <v>152</v>
      </c>
      <c r="AY308" s="91" t="s">
        <v>152</v>
      </c>
      <c r="AZ308" s="92" t="s">
        <v>21</v>
      </c>
      <c r="BA308" s="25" t="s">
        <v>6343</v>
      </c>
      <c r="BB308" t="s">
        <v>25</v>
      </c>
      <c r="BC308">
        <v>1108</v>
      </c>
      <c r="BD308" t="str">
        <f>IF(Z308=BC308,"OK")</f>
        <v>OK</v>
      </c>
      <c r="BE308">
        <v>0.126</v>
      </c>
      <c r="BF308">
        <v>9.0000000000000006E-5</v>
      </c>
      <c r="BG308">
        <v>277</v>
      </c>
      <c r="BH308">
        <v>179</v>
      </c>
      <c r="BI308">
        <v>95</v>
      </c>
      <c r="BJ308">
        <v>5.14</v>
      </c>
      <c r="BK308">
        <v>4.7103850000000001E-3</v>
      </c>
      <c r="BL308" t="str">
        <f>IF(ABS(AN308*AO308*AP308/1000000000/AR308-1)&lt;0.1,"OK","NO")</f>
        <v>OK</v>
      </c>
      <c r="BN308" s="183"/>
    </row>
    <row r="309" spans="1:66" ht="25.5" x14ac:dyDescent="0.25">
      <c r="A309" s="148"/>
      <c r="B309" s="94">
        <v>305</v>
      </c>
      <c r="C309" s="43">
        <v>1136913</v>
      </c>
      <c r="D309" s="25">
        <v>1135787</v>
      </c>
      <c r="E309" s="26" t="s">
        <v>6810</v>
      </c>
      <c r="F309" s="151" t="s">
        <v>655</v>
      </c>
      <c r="G309" s="102" t="s">
        <v>2182</v>
      </c>
      <c r="H309" s="46" t="str">
        <f>IFERROR(IFERROR(IF(SEARCH("Usystems",$E309)&gt;0,"Usystems"),IF(SEARCH("RIIFO",$E309)&gt;0,"RIIFO","Uponor")),"Uponor")</f>
        <v>Usystems</v>
      </c>
      <c r="I309" s="25">
        <f>IFERROR(MID($D309,1,7)+0,"")</f>
        <v>1135787</v>
      </c>
      <c r="J309" s="25" t="str">
        <f>IFERROR(MID($D309,10,7)+0,"")</f>
        <v/>
      </c>
      <c r="K309" s="25" t="str">
        <f>IFERROR(MID($D309,19,7)+0,"")</f>
        <v/>
      </c>
      <c r="L309" s="25" t="str">
        <f>IFERROR(MID($D309,28,7)+0,"")</f>
        <v/>
      </c>
      <c r="M309" s="25" t="str">
        <f>IF(IFERROR(MID($Q309,1,7)+0,"")&lt;1130000,IF(INDEX(C:C,MATCH(LEFT(Q309,7)+0,I:I,0))&lt;1130000,"",INDEX(C:C,MATCH(LEFT(Q309,7)+0,I:I,0))),IFERROR(MID($Q309,1,7)+0,""))</f>
        <v/>
      </c>
      <c r="N309" s="25" t="str">
        <f>IF(IFERROR(MID($Q309,10,7)+0,"")&lt;1130000,"",IFERROR(MID($Q309,10,7)+0,""))</f>
        <v/>
      </c>
      <c r="O309" s="25" t="str">
        <f>IF(IFERROR(MID($Q309,19,7)+0,"")&lt;1130000,"",IFERROR(MID($Q309,19,7)+0,""))</f>
        <v/>
      </c>
      <c r="P309" s="25" t="str">
        <f>IF(M309="","",IF(N309="",M309,M309&amp;", "&amp;N309))</f>
        <v/>
      </c>
      <c r="Q309" s="23"/>
      <c r="R309" s="43"/>
      <c r="S309" s="35" t="s">
        <v>4178</v>
      </c>
      <c r="T309" s="34" t="s">
        <v>36</v>
      </c>
      <c r="U309" s="185" t="s">
        <v>22</v>
      </c>
      <c r="V309" s="188" t="s">
        <v>22</v>
      </c>
      <c r="W309" s="189">
        <v>636</v>
      </c>
      <c r="X309" s="31">
        <v>700</v>
      </c>
      <c r="Y309" s="90">
        <f>IFERROR(ROUND(X309/W309-1,2),"")</f>
        <v>0.1</v>
      </c>
      <c r="Z309" s="31">
        <f>IF(OR(S309="VLD MLC components",S309="VLD MLC pipes",S309="VLD PEX components",S309="VLD PEX pipes",S309="VLD PHC components",S309="VLD PHC pipes",S309="Controls VLD"),"По запросу",X309)</f>
        <v>700</v>
      </c>
      <c r="AA309" s="63">
        <f>ROUND(X309/1.2,3)</f>
        <v>583.33299999999997</v>
      </c>
      <c r="AB309" s="23">
        <v>530</v>
      </c>
      <c r="AC309" s="190">
        <f>IFERROR(ROUND(AA309/AB309-1,2),"")</f>
        <v>0.1</v>
      </c>
      <c r="AD309" s="37">
        <v>8.8999999999999996E-2</v>
      </c>
      <c r="AE309" s="25">
        <v>1.6930555555555554E-4</v>
      </c>
      <c r="AF309" s="25">
        <v>5940</v>
      </c>
      <c r="AG309" s="25">
        <v>3400</v>
      </c>
      <c r="AH309" s="25">
        <v>9920</v>
      </c>
      <c r="AI309" s="25">
        <v>0</v>
      </c>
      <c r="AJ309" s="25" t="s">
        <v>20</v>
      </c>
      <c r="AK309" s="22" t="s">
        <v>20</v>
      </c>
      <c r="AL309" s="25" t="s">
        <v>20</v>
      </c>
      <c r="AM309" s="25">
        <v>40</v>
      </c>
      <c r="AN309" s="25">
        <v>280</v>
      </c>
      <c r="AO309" s="25">
        <v>190</v>
      </c>
      <c r="AP309" s="25">
        <v>95</v>
      </c>
      <c r="AQ309" s="37">
        <v>3.5599999999999996</v>
      </c>
      <c r="AR309" s="25">
        <v>5.0540000000000003E-3</v>
      </c>
      <c r="AS309" s="157">
        <v>0</v>
      </c>
      <c r="AT309" s="93"/>
      <c r="AU309" s="92"/>
      <c r="AV309" s="91"/>
      <c r="AW309" s="92"/>
      <c r="AX309" s="92"/>
      <c r="AY309" s="91"/>
      <c r="AZ309" s="92"/>
      <c r="BA309" s="25"/>
      <c r="BC309">
        <v>700</v>
      </c>
      <c r="BD309" t="str">
        <f>IF(Z309=BC309,"OK")</f>
        <v>OK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N309" s="183"/>
    </row>
    <row r="310" spans="1:66" ht="25.5" x14ac:dyDescent="0.25">
      <c r="A310" s="148"/>
      <c r="B310" s="94">
        <v>306</v>
      </c>
      <c r="C310" s="43">
        <v>1136914</v>
      </c>
      <c r="D310" s="25">
        <v>1135788</v>
      </c>
      <c r="E310" s="26" t="s">
        <v>6811</v>
      </c>
      <c r="F310" s="151" t="s">
        <v>655</v>
      </c>
      <c r="G310" s="102" t="s">
        <v>2182</v>
      </c>
      <c r="H310" s="46" t="str">
        <f>IFERROR(IFERROR(IF(SEARCH("Usystems",$E310)&gt;0,"Usystems"),IF(SEARCH("RIIFO",$E310)&gt;0,"RIIFO","Uponor")),"Uponor")</f>
        <v>Usystems</v>
      </c>
      <c r="I310" s="25">
        <f>IFERROR(MID($D310,1,7)+0,"")</f>
        <v>1135788</v>
      </c>
      <c r="J310" s="25" t="str">
        <f>IFERROR(MID($D310,10,7)+0,"")</f>
        <v/>
      </c>
      <c r="K310" s="25" t="str">
        <f>IFERROR(MID($D310,19,7)+0,"")</f>
        <v/>
      </c>
      <c r="L310" s="25" t="str">
        <f>IFERROR(MID($D310,28,7)+0,"")</f>
        <v/>
      </c>
      <c r="M310" s="25" t="str">
        <f>IF(IFERROR(MID($Q310,1,7)+0,"")&lt;1130000,IF(INDEX(C:C,MATCH(LEFT(Q310,7)+0,I:I,0))&lt;1130000,"",INDEX(C:C,MATCH(LEFT(Q310,7)+0,I:I,0))),IFERROR(MID($Q310,1,7)+0,""))</f>
        <v/>
      </c>
      <c r="N310" s="25" t="str">
        <f>IF(IFERROR(MID($Q310,10,7)+0,"")&lt;1130000,"",IFERROR(MID($Q310,10,7)+0,""))</f>
        <v/>
      </c>
      <c r="O310" s="25" t="str">
        <f>IF(IFERROR(MID($Q310,19,7)+0,"")&lt;1130000,"",IFERROR(MID($Q310,19,7)+0,""))</f>
        <v/>
      </c>
      <c r="P310" s="25" t="str">
        <f>IF(M310="","",IF(N310="",M310,M310&amp;", "&amp;N310))</f>
        <v/>
      </c>
      <c r="Q310" s="23"/>
      <c r="R310" s="43"/>
      <c r="S310" s="35" t="s">
        <v>4178</v>
      </c>
      <c r="T310" s="34" t="s">
        <v>36</v>
      </c>
      <c r="U310" s="185" t="s">
        <v>22</v>
      </c>
      <c r="V310" s="188" t="s">
        <v>22</v>
      </c>
      <c r="W310" s="189">
        <v>756</v>
      </c>
      <c r="X310" s="31">
        <v>832</v>
      </c>
      <c r="Y310" s="90">
        <f>IFERROR(ROUND(X310/W310-1,2),"")</f>
        <v>0.1</v>
      </c>
      <c r="Z310" s="31">
        <f>IF(OR(S310="VLD MLC components",S310="VLD MLC pipes",S310="VLD PEX components",S310="VLD PEX pipes",S310="VLD PHC components",S310="VLD PHC pipes",S310="Controls VLD"),"По запросу",X310)</f>
        <v>832</v>
      </c>
      <c r="AA310" s="63">
        <f>ROUND(X310/1.2,3)</f>
        <v>693.33299999999997</v>
      </c>
      <c r="AB310" s="23">
        <v>630</v>
      </c>
      <c r="AC310" s="190">
        <f>IFERROR(ROUND(AA310/AB310-1,2),"")</f>
        <v>0.1</v>
      </c>
      <c r="AD310" s="37">
        <v>9.7000000000000003E-2</v>
      </c>
      <c r="AE310" s="25">
        <v>1.9349206349206349E-4</v>
      </c>
      <c r="AF310" s="25">
        <v>5300</v>
      </c>
      <c r="AG310" s="25">
        <v>6050</v>
      </c>
      <c r="AH310" s="25">
        <v>7455</v>
      </c>
      <c r="AI310" s="25">
        <v>0</v>
      </c>
      <c r="AJ310" s="25" t="s">
        <v>20</v>
      </c>
      <c r="AK310" s="22" t="s">
        <v>20</v>
      </c>
      <c r="AL310" s="25" t="s">
        <v>20</v>
      </c>
      <c r="AM310" s="25">
        <v>35</v>
      </c>
      <c r="AN310" s="25">
        <v>280</v>
      </c>
      <c r="AO310" s="25">
        <v>190</v>
      </c>
      <c r="AP310" s="25">
        <v>95</v>
      </c>
      <c r="AQ310" s="37">
        <v>3.395</v>
      </c>
      <c r="AR310" s="25">
        <v>5.0540000000000003E-3</v>
      </c>
      <c r="AS310" s="157">
        <v>0</v>
      </c>
      <c r="AT310" s="93"/>
      <c r="AU310" s="92"/>
      <c r="AV310" s="91"/>
      <c r="AW310" s="92"/>
      <c r="AX310" s="92"/>
      <c r="AY310" s="91"/>
      <c r="AZ310" s="92"/>
      <c r="BA310" s="25"/>
      <c r="BC310">
        <v>832</v>
      </c>
      <c r="BD310" t="str">
        <f>IF(Z310=BC310,"OK")</f>
        <v>OK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N310" s="183"/>
    </row>
    <row r="311" spans="1:66" ht="25.5" x14ac:dyDescent="0.25">
      <c r="A311" s="148"/>
      <c r="B311" s="94">
        <v>307</v>
      </c>
      <c r="C311" s="43">
        <v>1136915</v>
      </c>
      <c r="D311" s="25">
        <v>1136001</v>
      </c>
      <c r="E311" s="26" t="s">
        <v>6812</v>
      </c>
      <c r="F311" s="151" t="s">
        <v>655</v>
      </c>
      <c r="G311" s="102" t="s">
        <v>2182</v>
      </c>
      <c r="H311" s="46" t="str">
        <f>IFERROR(IFERROR(IF(SEARCH("Usystems",$E311)&gt;0,"Usystems"),IF(SEARCH("RIIFO",$E311)&gt;0,"RIIFO","Uponor")),"Uponor")</f>
        <v>Usystems</v>
      </c>
      <c r="I311" s="25">
        <f>IFERROR(MID($D311,1,7)+0,"")</f>
        <v>1136001</v>
      </c>
      <c r="J311" s="25" t="str">
        <f>IFERROR(MID($D311,10,7)+0,"")</f>
        <v/>
      </c>
      <c r="K311" s="25" t="str">
        <f>IFERROR(MID($D311,19,7)+0,"")</f>
        <v/>
      </c>
      <c r="L311" s="25" t="str">
        <f>IFERROR(MID($D311,28,7)+0,"")</f>
        <v/>
      </c>
      <c r="M311" s="25" t="str">
        <f>IF(IFERROR(MID($Q311,1,7)+0,"")&lt;1130000,IF(INDEX(C:C,MATCH(LEFT(Q311,7)+0,I:I,0))&lt;1130000,"",INDEX(C:C,MATCH(LEFT(Q311,7)+0,I:I,0))),IFERROR(MID($Q311,1,7)+0,""))</f>
        <v/>
      </c>
      <c r="N311" s="25" t="str">
        <f>IF(IFERROR(MID($Q311,10,7)+0,"")&lt;1130000,"",IFERROR(MID($Q311,10,7)+0,""))</f>
        <v/>
      </c>
      <c r="O311" s="25" t="str">
        <f>IF(IFERROR(MID($Q311,19,7)+0,"")&lt;1130000,"",IFERROR(MID($Q311,19,7)+0,""))</f>
        <v/>
      </c>
      <c r="P311" s="25" t="str">
        <f>IF(M311="","",IF(N311="",M311,M311&amp;", "&amp;N311))</f>
        <v/>
      </c>
      <c r="Q311" s="23"/>
      <c r="R311" s="43"/>
      <c r="S311" s="35" t="s">
        <v>4178</v>
      </c>
      <c r="T311" s="34" t="s">
        <v>36</v>
      </c>
      <c r="U311" s="185" t="s">
        <v>22</v>
      </c>
      <c r="V311" s="188" t="s">
        <v>22</v>
      </c>
      <c r="W311" s="189">
        <v>673</v>
      </c>
      <c r="X311" s="31">
        <v>740</v>
      </c>
      <c r="Y311" s="90">
        <f>IFERROR(ROUND(X311/W311-1,2),"")</f>
        <v>0.1</v>
      </c>
      <c r="Z311" s="31">
        <f>IF(OR(S311="VLD MLC components",S311="VLD MLC pipes",S311="VLD PEX components",S311="VLD PEX pipes",S311="VLD PHC components",S311="VLD PHC pipes",S311="Controls VLD"),"По запросу",X311)</f>
        <v>740</v>
      </c>
      <c r="AA311" s="63">
        <f>ROUND(X311/1.2,3)</f>
        <v>616.66700000000003</v>
      </c>
      <c r="AB311" s="23">
        <v>560.83299999999997</v>
      </c>
      <c r="AC311" s="190">
        <f>IFERROR(ROUND(AA311/AB311-1,2),"")</f>
        <v>0.1</v>
      </c>
      <c r="AD311" s="37">
        <v>9.4E-2</v>
      </c>
      <c r="AE311" s="25">
        <v>1.6930555555555554E-4</v>
      </c>
      <c r="AF311" s="25">
        <v>195</v>
      </c>
      <c r="AG311" s="25">
        <v>1275</v>
      </c>
      <c r="AH311" s="25">
        <v>2760</v>
      </c>
      <c r="AI311" s="25">
        <v>0</v>
      </c>
      <c r="AJ311" s="25" t="s">
        <v>20</v>
      </c>
      <c r="AK311" s="22" t="s">
        <v>20</v>
      </c>
      <c r="AL311" s="25" t="s">
        <v>20</v>
      </c>
      <c r="AM311" s="25">
        <v>40</v>
      </c>
      <c r="AN311" s="25">
        <v>280</v>
      </c>
      <c r="AO311" s="25">
        <v>190</v>
      </c>
      <c r="AP311" s="25">
        <v>95</v>
      </c>
      <c r="AQ311" s="37">
        <v>3.76</v>
      </c>
      <c r="AR311" s="25">
        <v>5.0540000000000003E-3</v>
      </c>
      <c r="AS311" s="157">
        <v>0</v>
      </c>
      <c r="AT311" s="93"/>
      <c r="AU311" s="92"/>
      <c r="AV311" s="91"/>
      <c r="AW311" s="92"/>
      <c r="AX311" s="92"/>
      <c r="AY311" s="91"/>
      <c r="AZ311" s="92"/>
      <c r="BA311" s="25"/>
      <c r="BC311">
        <v>740</v>
      </c>
      <c r="BD311" t="str">
        <f>IF(Z311=BC311,"OK")</f>
        <v>OK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N311" s="183"/>
    </row>
    <row r="312" spans="1:66" ht="25.5" x14ac:dyDescent="0.25">
      <c r="A312" s="148"/>
      <c r="B312" s="94">
        <v>308</v>
      </c>
      <c r="C312" s="43">
        <v>1136916</v>
      </c>
      <c r="D312" s="25">
        <v>1136002</v>
      </c>
      <c r="E312" s="26" t="s">
        <v>6813</v>
      </c>
      <c r="F312" s="151" t="s">
        <v>655</v>
      </c>
      <c r="G312" s="102" t="s">
        <v>2182</v>
      </c>
      <c r="H312" s="46" t="str">
        <f>IFERROR(IFERROR(IF(SEARCH("Usystems",$E312)&gt;0,"Usystems"),IF(SEARCH("RIIFO",$E312)&gt;0,"RIIFO","Uponor")),"Uponor")</f>
        <v>Usystems</v>
      </c>
      <c r="I312" s="25">
        <f>IFERROR(MID($D312,1,7)+0,"")</f>
        <v>1136002</v>
      </c>
      <c r="J312" s="25" t="str">
        <f>IFERROR(MID($D312,10,7)+0,"")</f>
        <v/>
      </c>
      <c r="K312" s="25" t="str">
        <f>IFERROR(MID($D312,19,7)+0,"")</f>
        <v/>
      </c>
      <c r="L312" s="25" t="str">
        <f>IFERROR(MID($D312,28,7)+0,"")</f>
        <v/>
      </c>
      <c r="M312" s="25" t="str">
        <f>IF(IFERROR(MID($Q312,1,7)+0,"")&lt;1130000,IF(INDEX(C:C,MATCH(LEFT(Q312,7)+0,I:I,0))&lt;1130000,"",INDEX(C:C,MATCH(LEFT(Q312,7)+0,I:I,0))),IFERROR(MID($Q312,1,7)+0,""))</f>
        <v/>
      </c>
      <c r="N312" s="25" t="str">
        <f>IF(IFERROR(MID($Q312,10,7)+0,"")&lt;1130000,"",IFERROR(MID($Q312,10,7)+0,""))</f>
        <v/>
      </c>
      <c r="O312" s="25" t="str">
        <f>IF(IFERROR(MID($Q312,19,7)+0,"")&lt;1130000,"",IFERROR(MID($Q312,19,7)+0,""))</f>
        <v/>
      </c>
      <c r="P312" s="25" t="str">
        <f>IF(M312="","",IF(N312="",M312,M312&amp;", "&amp;N312))</f>
        <v/>
      </c>
      <c r="Q312" s="23"/>
      <c r="R312" s="43"/>
      <c r="S312" s="35" t="s">
        <v>4178</v>
      </c>
      <c r="T312" s="34" t="s">
        <v>36</v>
      </c>
      <c r="U312" s="185" t="s">
        <v>22</v>
      </c>
      <c r="V312" s="188" t="s">
        <v>22</v>
      </c>
      <c r="W312" s="189">
        <v>810</v>
      </c>
      <c r="X312" s="31">
        <v>891</v>
      </c>
      <c r="Y312" s="90">
        <f>IFERROR(ROUND(X312/W312-1,2),"")</f>
        <v>0.1</v>
      </c>
      <c r="Z312" s="31">
        <f>IF(OR(S312="VLD MLC components",S312="VLD MLC pipes",S312="VLD PEX components",S312="VLD PEX pipes",S312="VLD PHC components",S312="VLD PHC pipes",S312="Controls VLD"),"По запросу",X312)</f>
        <v>891</v>
      </c>
      <c r="AA312" s="63">
        <f>ROUND(X312/1.2,3)</f>
        <v>742.5</v>
      </c>
      <c r="AB312" s="23">
        <v>675</v>
      </c>
      <c r="AC312" s="190">
        <f>IFERROR(ROUND(AA312/AB312-1,2),"")</f>
        <v>0.1</v>
      </c>
      <c r="AD312" s="37">
        <v>0.10299999999999999</v>
      </c>
      <c r="AE312" s="25">
        <v>1.9349206349206349E-4</v>
      </c>
      <c r="AF312" s="25">
        <v>525</v>
      </c>
      <c r="AG312" s="25">
        <v>0</v>
      </c>
      <c r="AH312" s="25">
        <v>0</v>
      </c>
      <c r="AI312" s="25">
        <v>0</v>
      </c>
      <c r="AJ312" s="25" t="s">
        <v>20</v>
      </c>
      <c r="AK312" s="22" t="s">
        <v>20</v>
      </c>
      <c r="AL312" s="25" t="s">
        <v>20</v>
      </c>
      <c r="AM312" s="25">
        <v>35</v>
      </c>
      <c r="AN312" s="25">
        <v>280</v>
      </c>
      <c r="AO312" s="25">
        <v>190</v>
      </c>
      <c r="AP312" s="25">
        <v>95</v>
      </c>
      <c r="AQ312" s="37">
        <v>3.605</v>
      </c>
      <c r="AR312" s="25">
        <v>5.0540000000000003E-3</v>
      </c>
      <c r="AS312" s="157">
        <v>0</v>
      </c>
      <c r="AT312" s="93"/>
      <c r="AU312" s="92"/>
      <c r="AV312" s="91"/>
      <c r="AW312" s="92"/>
      <c r="AX312" s="92"/>
      <c r="AY312" s="91"/>
      <c r="AZ312" s="92"/>
      <c r="BA312" s="25"/>
      <c r="BC312">
        <v>891</v>
      </c>
      <c r="BD312" t="str">
        <f>IF(Z312=BC312,"OK")</f>
        <v>OK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N312" s="183"/>
    </row>
    <row r="313" spans="1:66" ht="38.25" x14ac:dyDescent="0.25">
      <c r="A313" s="148"/>
      <c r="B313" s="94">
        <v>309</v>
      </c>
      <c r="C313" s="43">
        <v>1136919</v>
      </c>
      <c r="D313" s="25"/>
      <c r="E313" s="26" t="s">
        <v>7053</v>
      </c>
      <c r="F313" s="151" t="s">
        <v>21</v>
      </c>
      <c r="G313" s="102" t="s">
        <v>2182</v>
      </c>
      <c r="H313" s="46" t="str">
        <f>IFERROR(IFERROR(IF(SEARCH("Usystems",$E313)&gt;0,"Usystems"),IF(SEARCH("RIIFO",$E313)&gt;0,"RIIFO","Uponor")),"Uponor")</f>
        <v>Usystems</v>
      </c>
      <c r="I313" s="25" t="str">
        <f>IFERROR(MID($D313,1,7)+0,"")</f>
        <v/>
      </c>
      <c r="J313" s="25" t="str">
        <f>IFERROR(MID($D313,10,7)+0,"")</f>
        <v/>
      </c>
      <c r="K313" s="25" t="str">
        <f>IFERROR(MID($D313,19,7)+0,"")</f>
        <v/>
      </c>
      <c r="L313" s="25" t="str">
        <f>IFERROR(MID($D313,28,7)+0,"")</f>
        <v/>
      </c>
      <c r="M313" s="25" t="str">
        <f>IF(IFERROR(MID($Q313,1,7)+0,"")&lt;1130000,IF(INDEX(C:C,MATCH(LEFT(Q313,7)+0,I:I,0))&lt;1130000,"",INDEX(C:C,MATCH(LEFT(Q313,7)+0,I:I,0))),IFERROR(MID($Q313,1,7)+0,""))</f>
        <v/>
      </c>
      <c r="N313" s="25" t="str">
        <f>IF(IFERROR(MID($Q313,10,7)+0,"")&lt;1130000,"",IFERROR(MID($Q313,10,7)+0,""))</f>
        <v/>
      </c>
      <c r="O313" s="25" t="str">
        <f>IF(IFERROR(MID($Q313,19,7)+0,"")&lt;1130000,"",IFERROR(MID($Q313,19,7)+0,""))</f>
        <v/>
      </c>
      <c r="P313" s="25" t="str">
        <f>IF(M313="","",IF(N313="",M313,M313&amp;", "&amp;N313))</f>
        <v/>
      </c>
      <c r="Q313" s="23"/>
      <c r="R313" s="43"/>
      <c r="S313" s="35" t="s">
        <v>4178</v>
      </c>
      <c r="T313" s="34" t="s">
        <v>36</v>
      </c>
      <c r="U313" s="185" t="s">
        <v>22</v>
      </c>
      <c r="V313" s="188" t="s">
        <v>22</v>
      </c>
      <c r="W313" s="189">
        <v>1250</v>
      </c>
      <c r="X313" s="31">
        <v>1375</v>
      </c>
      <c r="Y313" s="90">
        <f>IFERROR(ROUND(X313/W313-1,2),"")</f>
        <v>0.1</v>
      </c>
      <c r="Z313" s="31">
        <f>IF(OR(S313="VLD MLC components",S313="VLD MLC pipes",S313="VLD PEX components",S313="VLD PEX pipes",S313="VLD PHC components",S313="VLD PHC pipes",S313="Controls VLD"),"По запросу",X313)</f>
        <v>1375</v>
      </c>
      <c r="AA313" s="63">
        <f>ROUND(X313/1.2,3)</f>
        <v>1145.8330000000001</v>
      </c>
      <c r="AB313" s="23">
        <v>1041.6669999999999</v>
      </c>
      <c r="AC313" s="190">
        <f>IFERROR(ROUND(AA313/AB313-1,2),"")</f>
        <v>0.1</v>
      </c>
      <c r="AD313" s="25"/>
      <c r="AE313" s="25"/>
      <c r="AF313" s="25">
        <v>1690</v>
      </c>
      <c r="AG313" s="25">
        <v>0</v>
      </c>
      <c r="AH313" s="25">
        <v>0</v>
      </c>
      <c r="AI313" s="25">
        <v>0</v>
      </c>
      <c r="AJ313" s="25" t="s">
        <v>20</v>
      </c>
      <c r="AK313" s="22" t="s">
        <v>20</v>
      </c>
      <c r="AL313" s="25" t="s">
        <v>20</v>
      </c>
      <c r="AM313" s="25">
        <v>5</v>
      </c>
      <c r="AN313" s="25"/>
      <c r="AO313" s="25"/>
      <c r="AP313" s="25"/>
      <c r="AQ313" s="37"/>
      <c r="AR313" s="25"/>
      <c r="AS313" s="157"/>
      <c r="AT313" s="93"/>
      <c r="AU313" s="92"/>
      <c r="AV313" s="91"/>
      <c r="AW313" s="92"/>
      <c r="AX313" s="92"/>
      <c r="AY313" s="91"/>
      <c r="AZ313" s="92"/>
      <c r="BA313" s="25"/>
      <c r="BC313">
        <v>1375</v>
      </c>
      <c r="BD313" t="str">
        <f>IF(Z313=BC313,"OK")</f>
        <v>OK</v>
      </c>
      <c r="BN313" s="183"/>
    </row>
    <row r="314" spans="1:66" ht="38.25" x14ac:dyDescent="0.25">
      <c r="A314" s="148"/>
      <c r="B314" s="94">
        <v>310</v>
      </c>
      <c r="C314" s="43">
        <v>1136920</v>
      </c>
      <c r="D314" s="25"/>
      <c r="E314" s="26" t="s">
        <v>7054</v>
      </c>
      <c r="F314" s="151" t="s">
        <v>21</v>
      </c>
      <c r="G314" s="41" t="s">
        <v>2630</v>
      </c>
      <c r="H314" s="46" t="str">
        <f>IFERROR(IFERROR(IF(SEARCH("Usystems",$E314)&gt;0,"Usystems"),IF(SEARCH("RIIFO",$E314)&gt;0,"RIIFO","Uponor")),"Uponor")</f>
        <v>Usystems</v>
      </c>
      <c r="I314" s="25" t="str">
        <f>IFERROR(MID($D314,1,7)+0,"")</f>
        <v/>
      </c>
      <c r="J314" s="25" t="str">
        <f>IFERROR(MID($D314,10,7)+0,"")</f>
        <v/>
      </c>
      <c r="K314" s="25" t="str">
        <f>IFERROR(MID($D314,19,7)+0,"")</f>
        <v/>
      </c>
      <c r="L314" s="25" t="str">
        <f>IFERROR(MID($D314,28,7)+0,"")</f>
        <v/>
      </c>
      <c r="M314" s="25" t="str">
        <f>IF(IFERROR(MID($Q314,1,7)+0,"")&lt;1130000,IF(INDEX(C:C,MATCH(LEFT(Q314,7)+0,I:I,0))&lt;1130000,"",INDEX(C:C,MATCH(LEFT(Q314,7)+0,I:I,0))),IFERROR(MID($Q314,1,7)+0,""))</f>
        <v/>
      </c>
      <c r="N314" s="25" t="str">
        <f>IF(IFERROR(MID($Q314,10,7)+0,"")&lt;1130000,"",IFERROR(MID($Q314,10,7)+0,""))</f>
        <v/>
      </c>
      <c r="O314" s="25" t="str">
        <f>IF(IFERROR(MID($Q314,19,7)+0,"")&lt;1130000,"",IFERROR(MID($Q314,19,7)+0,""))</f>
        <v/>
      </c>
      <c r="P314" s="25" t="str">
        <f>IF(M314="","",IF(N314="",M314,M314&amp;", "&amp;N314))</f>
        <v/>
      </c>
      <c r="Q314" s="23"/>
      <c r="R314" s="43"/>
      <c r="S314" s="35" t="s">
        <v>4178</v>
      </c>
      <c r="T314" s="34" t="s">
        <v>36</v>
      </c>
      <c r="U314" s="185" t="s">
        <v>22</v>
      </c>
      <c r="V314" s="188" t="s">
        <v>22</v>
      </c>
      <c r="W314" s="189">
        <v>1490</v>
      </c>
      <c r="X314" s="31">
        <v>1639</v>
      </c>
      <c r="Y314" s="90">
        <f>IFERROR(ROUND(X314/W314-1,2),"")</f>
        <v>0.1</v>
      </c>
      <c r="Z314" s="31">
        <f>IF(OR(S314="VLD MLC components",S314="VLD MLC pipes",S314="VLD PEX components",S314="VLD PEX pipes",S314="VLD PHC components",S314="VLD PHC pipes",S314="Controls VLD"),"По запросу",X314)</f>
        <v>1639</v>
      </c>
      <c r="AA314" s="63">
        <f>ROUND(X314/1.2,3)</f>
        <v>1365.8330000000001</v>
      </c>
      <c r="AB314" s="23">
        <v>1241.6669999999999</v>
      </c>
      <c r="AC314" s="190">
        <f>IFERROR(ROUND(AA314/AB314-1,2),"")</f>
        <v>0.1</v>
      </c>
      <c r="AD314" s="25"/>
      <c r="AE314" s="25"/>
      <c r="AF314" s="25">
        <v>0</v>
      </c>
      <c r="AG314" s="25" t="s">
        <v>22</v>
      </c>
      <c r="AH314" s="25">
        <v>0</v>
      </c>
      <c r="AI314" s="25">
        <v>0</v>
      </c>
      <c r="AJ314" s="25" t="s">
        <v>20</v>
      </c>
      <c r="AK314" s="42" t="s">
        <v>19</v>
      </c>
      <c r="AL314" s="25" t="s">
        <v>20</v>
      </c>
      <c r="AM314" s="25"/>
      <c r="AN314" s="25"/>
      <c r="AO314" s="25"/>
      <c r="AP314" s="25"/>
      <c r="AQ314" s="37"/>
      <c r="AR314" s="25"/>
      <c r="AS314" s="157"/>
      <c r="AT314" s="93"/>
      <c r="AU314" s="92"/>
      <c r="AV314" s="91"/>
      <c r="AW314" s="92"/>
      <c r="AX314" s="92"/>
      <c r="AY314" s="91"/>
      <c r="AZ314" s="92"/>
      <c r="BA314" s="25"/>
      <c r="BC314" t="e">
        <v>#N/A</v>
      </c>
      <c r="BD314" t="e">
        <f>IF(Z314=BC314,"OK")</f>
        <v>#N/A</v>
      </c>
      <c r="BN314" s="183"/>
    </row>
    <row r="315" spans="1:66" ht="25.5" x14ac:dyDescent="0.25">
      <c r="A315" s="148"/>
      <c r="B315" s="94">
        <v>311</v>
      </c>
      <c r="C315" s="43">
        <v>1135787</v>
      </c>
      <c r="D315" s="24">
        <v>1023034</v>
      </c>
      <c r="E315" s="26" t="s">
        <v>6342</v>
      </c>
      <c r="F315" s="151" t="s">
        <v>655</v>
      </c>
      <c r="G315" s="41" t="s">
        <v>27</v>
      </c>
      <c r="H315" s="46" t="str">
        <f>IFERROR(IFERROR(IF(SEARCH("Usystems",$E315)&gt;0,"Usystems"),IF(SEARCH("RIIFO",$E315)&gt;0,"RIIFO","Uponor")),"Uponor")</f>
        <v>Usystems</v>
      </c>
      <c r="I315" s="25">
        <f>IFERROR(MID($D315,1,7)+0,"")</f>
        <v>1023034</v>
      </c>
      <c r="J315" s="25" t="str">
        <f>IFERROR(MID($D315,10,7)+0,"")</f>
        <v/>
      </c>
      <c r="K315" s="25" t="str">
        <f>IFERROR(MID($D315,19,7)+0,"")</f>
        <v/>
      </c>
      <c r="L315" s="25" t="str">
        <f>IFERROR(MID($D315,28,7)+0,"")</f>
        <v/>
      </c>
      <c r="M315" s="25">
        <f>IF(IFERROR(MID($Q315,1,7)+0,"")&lt;1130000,IF(INDEX(C:C,MATCH(LEFT(Q315,7)+0,I:I,0))&lt;1130000,"",INDEX(C:C,MATCH(LEFT(Q315,7)+0,I:I,0))),IFERROR(MID($Q315,1,7)+0,""))</f>
        <v>1136913</v>
      </c>
      <c r="N315" s="25" t="str">
        <f>IF(IFERROR(MID($Q315,10,7)+0,"")&lt;1130000,"",IFERROR(MID($Q315,10,7)+0,""))</f>
        <v/>
      </c>
      <c r="O315" s="25" t="str">
        <f>IF(IFERROR(MID($Q315,19,7)+0,"")&lt;1130000,"",IFERROR(MID($Q315,19,7)+0,""))</f>
        <v/>
      </c>
      <c r="P315" s="25">
        <f>IF(M315="","",IF(N315="",M315,M315&amp;", "&amp;N315))</f>
        <v>1136913</v>
      </c>
      <c r="Q315" s="43">
        <v>1136913</v>
      </c>
      <c r="R315" s="23" t="s">
        <v>22</v>
      </c>
      <c r="S315" s="35" t="s">
        <v>4178</v>
      </c>
      <c r="T315" s="34" t="s">
        <v>36</v>
      </c>
      <c r="U315" s="185">
        <v>451</v>
      </c>
      <c r="V315" s="188">
        <v>541</v>
      </c>
      <c r="W315" s="189">
        <v>606</v>
      </c>
      <c r="X315" s="31">
        <v>667</v>
      </c>
      <c r="Y315" s="90">
        <f>IFERROR(ROUND(X315/W315-1,2),"")</f>
        <v>0.1</v>
      </c>
      <c r="Z315" s="31">
        <f>IF(OR(S315="VLD MLC components",S315="VLD MLC pipes",S315="VLD PEX components",S315="VLD PEX pipes",S315="VLD PHC components",S315="VLD PHC pipes",S315="Controls VLD"),"По запросу",X315)</f>
        <v>667</v>
      </c>
      <c r="AA315" s="63">
        <f>ROUND(X315/1.2,3)</f>
        <v>555.83299999999997</v>
      </c>
      <c r="AB315" s="23">
        <v>505</v>
      </c>
      <c r="AC315" s="190">
        <f>IFERROR(ROUND(AA315/AB315-1,2),"")</f>
        <v>0.1</v>
      </c>
      <c r="AD315" s="25">
        <v>8.8999999999999996E-2</v>
      </c>
      <c r="AE315" s="25">
        <v>1.6930555555555554E-4</v>
      </c>
      <c r="AF315" s="25">
        <v>0</v>
      </c>
      <c r="AG315" s="25" t="s">
        <v>22</v>
      </c>
      <c r="AH315" s="25">
        <v>0</v>
      </c>
      <c r="AI315" s="25">
        <v>3659</v>
      </c>
      <c r="AJ315" s="25" t="s">
        <v>20</v>
      </c>
      <c r="AK315" s="42" t="s">
        <v>19</v>
      </c>
      <c r="AL315" s="25" t="s">
        <v>20</v>
      </c>
      <c r="AM315" s="25">
        <v>40</v>
      </c>
      <c r="AN315" s="25">
        <v>280</v>
      </c>
      <c r="AO315" s="25">
        <v>190</v>
      </c>
      <c r="AP315" s="25">
        <v>95</v>
      </c>
      <c r="AQ315" s="25">
        <v>3.56</v>
      </c>
      <c r="AR315" s="25">
        <v>5.0540000000000003E-3</v>
      </c>
      <c r="AS315" s="157">
        <v>11538</v>
      </c>
      <c r="AT315" s="23">
        <v>44713</v>
      </c>
      <c r="AU315" s="92" t="s">
        <v>2181</v>
      </c>
      <c r="AV315" s="91" t="s">
        <v>152</v>
      </c>
      <c r="AW315" s="92" t="s">
        <v>152</v>
      </c>
      <c r="AX315" s="92" t="s">
        <v>152</v>
      </c>
      <c r="AY315" s="91" t="s">
        <v>152</v>
      </c>
      <c r="AZ315" s="92" t="s">
        <v>21</v>
      </c>
      <c r="BA315" s="25" t="s">
        <v>939</v>
      </c>
      <c r="BB315" t="s">
        <v>25</v>
      </c>
      <c r="BC315" t="e">
        <v>#N/A</v>
      </c>
      <c r="BD315" t="e">
        <f>IF(Z315=BC315,"OK")</f>
        <v>#N/A</v>
      </c>
      <c r="BE315">
        <v>8.8999999999999996E-2</v>
      </c>
      <c r="BF315">
        <v>8.2999999999999998E-5</v>
      </c>
      <c r="BG315">
        <v>280</v>
      </c>
      <c r="BH315">
        <v>190</v>
      </c>
      <c r="BI315">
        <v>95</v>
      </c>
      <c r="BJ315">
        <v>3.56</v>
      </c>
      <c r="BK315">
        <v>5.0540000000000003E-3</v>
      </c>
      <c r="BL315" t="str">
        <f>IF(ABS(AN315*AO315*AP315/1000000000/AR315-1)&lt;0.1,"OK","NO")</f>
        <v>OK</v>
      </c>
      <c r="BN315" s="183"/>
    </row>
    <row r="316" spans="1:66" ht="25.5" x14ac:dyDescent="0.25">
      <c r="A316" s="148"/>
      <c r="B316" s="94">
        <v>312</v>
      </c>
      <c r="C316" s="43">
        <v>1135788</v>
      </c>
      <c r="D316" s="24">
        <v>1023035</v>
      </c>
      <c r="E316" s="26" t="s">
        <v>6341</v>
      </c>
      <c r="F316" s="151" t="s">
        <v>655</v>
      </c>
      <c r="G316" s="41" t="s">
        <v>27</v>
      </c>
      <c r="H316" s="46" t="str">
        <f>IFERROR(IFERROR(IF(SEARCH("Usystems",$E316)&gt;0,"Usystems"),IF(SEARCH("RIIFO",$E316)&gt;0,"RIIFO","Uponor")),"Uponor")</f>
        <v>Usystems</v>
      </c>
      <c r="I316" s="25">
        <f>IFERROR(MID($D316,1,7)+0,"")</f>
        <v>1023035</v>
      </c>
      <c r="J316" s="25" t="str">
        <f>IFERROR(MID($D316,10,7)+0,"")</f>
        <v/>
      </c>
      <c r="K316" s="25" t="str">
        <f>IFERROR(MID($D316,19,7)+0,"")</f>
        <v/>
      </c>
      <c r="L316" s="25" t="str">
        <f>IFERROR(MID($D316,28,7)+0,"")</f>
        <v/>
      </c>
      <c r="M316" s="25">
        <f>IF(IFERROR(MID($Q316,1,7)+0,"")&lt;1130000,IF(INDEX(C:C,MATCH(LEFT(Q316,7)+0,I:I,0))&lt;1130000,"",INDEX(C:C,MATCH(LEFT(Q316,7)+0,I:I,0))),IFERROR(MID($Q316,1,7)+0,""))</f>
        <v>1136914</v>
      </c>
      <c r="N316" s="25" t="str">
        <f>IF(IFERROR(MID($Q316,10,7)+0,"")&lt;1130000,"",IFERROR(MID($Q316,10,7)+0,""))</f>
        <v/>
      </c>
      <c r="O316" s="25" t="str">
        <f>IF(IFERROR(MID($Q316,19,7)+0,"")&lt;1130000,"",IFERROR(MID($Q316,19,7)+0,""))</f>
        <v/>
      </c>
      <c r="P316" s="25">
        <f>IF(M316="","",IF(N316="",M316,M316&amp;", "&amp;N316))</f>
        <v>1136914</v>
      </c>
      <c r="Q316" s="43">
        <v>1136914</v>
      </c>
      <c r="R316" s="23" t="s">
        <v>22</v>
      </c>
      <c r="S316" s="35" t="s">
        <v>4178</v>
      </c>
      <c r="T316" s="34" t="s">
        <v>36</v>
      </c>
      <c r="U316" s="185">
        <v>526</v>
      </c>
      <c r="V316" s="188">
        <v>631</v>
      </c>
      <c r="W316" s="189">
        <v>707</v>
      </c>
      <c r="X316" s="31">
        <v>778</v>
      </c>
      <c r="Y316" s="90">
        <f>IFERROR(ROUND(X316/W316-1,2),"")</f>
        <v>0.1</v>
      </c>
      <c r="Z316" s="31">
        <f>IF(OR(S316="VLD MLC components",S316="VLD MLC pipes",S316="VLD PEX components",S316="VLD PEX pipes",S316="VLD PHC components",S316="VLD PHC pipes",S316="Controls VLD"),"По запросу",X316)</f>
        <v>778</v>
      </c>
      <c r="AA316" s="63">
        <f>ROUND(X316/1.2,3)</f>
        <v>648.33299999999997</v>
      </c>
      <c r="AB316" s="23">
        <v>589.16700000000003</v>
      </c>
      <c r="AC316" s="190">
        <f>IFERROR(ROUND(AA316/AB316-1,2),"")</f>
        <v>0.1</v>
      </c>
      <c r="AD316" s="25">
        <v>9.7000000000000003E-2</v>
      </c>
      <c r="AE316" s="25">
        <v>1.9349206349206349E-4</v>
      </c>
      <c r="AF316" s="25">
        <v>0</v>
      </c>
      <c r="AG316" s="25" t="s">
        <v>22</v>
      </c>
      <c r="AH316" s="25">
        <v>0</v>
      </c>
      <c r="AI316" s="25">
        <v>4310</v>
      </c>
      <c r="AJ316" s="25" t="s">
        <v>20</v>
      </c>
      <c r="AK316" s="42" t="s">
        <v>19</v>
      </c>
      <c r="AL316" s="25" t="s">
        <v>20</v>
      </c>
      <c r="AM316" s="25">
        <v>35</v>
      </c>
      <c r="AN316" s="25">
        <v>280</v>
      </c>
      <c r="AO316" s="25">
        <v>190</v>
      </c>
      <c r="AP316" s="25">
        <v>95</v>
      </c>
      <c r="AQ316" s="25">
        <v>3.395</v>
      </c>
      <c r="AR316" s="25">
        <v>5.0540000000000003E-3</v>
      </c>
      <c r="AS316" s="157">
        <v>6318</v>
      </c>
      <c r="AT316" s="23">
        <v>44713</v>
      </c>
      <c r="AU316" s="92" t="s">
        <v>2181</v>
      </c>
      <c r="AV316" s="91" t="s">
        <v>152</v>
      </c>
      <c r="AW316" s="92" t="s">
        <v>152</v>
      </c>
      <c r="AX316" s="92" t="s">
        <v>152</v>
      </c>
      <c r="AY316" s="91" t="s">
        <v>152</v>
      </c>
      <c r="AZ316" s="92" t="s">
        <v>21</v>
      </c>
      <c r="BA316" s="25" t="s">
        <v>6249</v>
      </c>
      <c r="BB316" t="s">
        <v>25</v>
      </c>
      <c r="BC316" t="e">
        <v>#N/A</v>
      </c>
      <c r="BD316" t="e">
        <f>IF(Z316=BC316,"OK")</f>
        <v>#N/A</v>
      </c>
      <c r="BE316">
        <v>9.7000000000000003E-2</v>
      </c>
      <c r="BF316">
        <v>1.2E-4</v>
      </c>
      <c r="BG316">
        <v>280</v>
      </c>
      <c r="BH316">
        <v>190</v>
      </c>
      <c r="BI316">
        <v>95</v>
      </c>
      <c r="BJ316">
        <v>3.395</v>
      </c>
      <c r="BK316">
        <v>5.0540000000000003E-3</v>
      </c>
      <c r="BL316" t="str">
        <f>IF(ABS(AN316*AO316*AP316/1000000000/AR316-1)&lt;0.1,"OK","NO")</f>
        <v>OK</v>
      </c>
      <c r="BN316" s="183"/>
    </row>
    <row r="317" spans="1:66" ht="25.5" x14ac:dyDescent="0.25">
      <c r="A317" s="148"/>
      <c r="B317" s="94">
        <v>313</v>
      </c>
      <c r="C317" s="43">
        <v>1136001</v>
      </c>
      <c r="D317" s="24">
        <v>1047936</v>
      </c>
      <c r="E317" s="26" t="s">
        <v>6340</v>
      </c>
      <c r="F317" s="151" t="s">
        <v>655</v>
      </c>
      <c r="G317" s="41" t="s">
        <v>27</v>
      </c>
      <c r="H317" s="46" t="str">
        <f>IFERROR(IFERROR(IF(SEARCH("Usystems",$E317)&gt;0,"Usystems"),IF(SEARCH("RIIFO",$E317)&gt;0,"RIIFO","Uponor")),"Uponor")</f>
        <v>Usystems</v>
      </c>
      <c r="I317" s="25">
        <f>IFERROR(MID($D317,1,7)+0,"")</f>
        <v>1047936</v>
      </c>
      <c r="J317" s="25" t="str">
        <f>IFERROR(MID($D317,10,7)+0,"")</f>
        <v/>
      </c>
      <c r="K317" s="25" t="str">
        <f>IFERROR(MID($D317,19,7)+0,"")</f>
        <v/>
      </c>
      <c r="L317" s="25" t="str">
        <f>IFERROR(MID($D317,28,7)+0,"")</f>
        <v/>
      </c>
      <c r="M317" s="25">
        <f>IF(IFERROR(MID($Q317,1,7)+0,"")&lt;1130000,IF(INDEX(C:C,MATCH(LEFT(Q317,7)+0,I:I,0))&lt;1130000,"",INDEX(C:C,MATCH(LEFT(Q317,7)+0,I:I,0))),IFERROR(MID($Q317,1,7)+0,""))</f>
        <v>1136915</v>
      </c>
      <c r="N317" s="25" t="str">
        <f>IF(IFERROR(MID($Q317,10,7)+0,"")&lt;1130000,"",IFERROR(MID($Q317,10,7)+0,""))</f>
        <v/>
      </c>
      <c r="O317" s="25" t="str">
        <f>IF(IFERROR(MID($Q317,19,7)+0,"")&lt;1130000,"",IFERROR(MID($Q317,19,7)+0,""))</f>
        <v/>
      </c>
      <c r="P317" s="25">
        <f>IF(M317="","",IF(N317="",M317,M317&amp;", "&amp;N317))</f>
        <v>1136915</v>
      </c>
      <c r="Q317" s="43">
        <v>1136915</v>
      </c>
      <c r="R317" s="23" t="s">
        <v>22</v>
      </c>
      <c r="S317" s="35" t="s">
        <v>4178</v>
      </c>
      <c r="T317" s="34" t="s">
        <v>36</v>
      </c>
      <c r="U317" s="185">
        <v>890</v>
      </c>
      <c r="V317" s="188">
        <v>952</v>
      </c>
      <c r="W317" s="189">
        <v>1066</v>
      </c>
      <c r="X317" s="31">
        <v>1173</v>
      </c>
      <c r="Y317" s="90">
        <f>IFERROR(ROUND(X317/W317-1,2),"")</f>
        <v>0.1</v>
      </c>
      <c r="Z317" s="31">
        <f>IF(OR(S317="VLD MLC components",S317="VLD MLC pipes",S317="VLD PEX components",S317="VLD PEX pipes",S317="VLD PHC components",S317="VLD PHC pipes",S317="Controls VLD"),"По запросу",X317)</f>
        <v>1173</v>
      </c>
      <c r="AA317" s="63">
        <f>ROUND(X317/1.2,3)</f>
        <v>977.5</v>
      </c>
      <c r="AB317" s="23">
        <v>888.33299999999997</v>
      </c>
      <c r="AC317" s="190">
        <f>IFERROR(ROUND(AA317/AB317-1,2),"")</f>
        <v>0.1</v>
      </c>
      <c r="AD317" s="25">
        <v>9.4E-2</v>
      </c>
      <c r="AE317" s="25">
        <v>1.6930555555555554E-4</v>
      </c>
      <c r="AF317" s="25">
        <v>0</v>
      </c>
      <c r="AG317" s="25" t="s">
        <v>22</v>
      </c>
      <c r="AH317" s="25">
        <v>150</v>
      </c>
      <c r="AI317" s="25">
        <v>0</v>
      </c>
      <c r="AJ317" s="25" t="s">
        <v>20</v>
      </c>
      <c r="AK317" s="42" t="s">
        <v>19</v>
      </c>
      <c r="AL317" s="25" t="s">
        <v>20</v>
      </c>
      <c r="AM317" s="25">
        <v>40</v>
      </c>
      <c r="AN317" s="25">
        <v>280</v>
      </c>
      <c r="AO317" s="25">
        <v>190</v>
      </c>
      <c r="AP317" s="25">
        <v>95</v>
      </c>
      <c r="AQ317" s="25">
        <v>3.76</v>
      </c>
      <c r="AR317" s="25">
        <v>5.0540000000000003E-3</v>
      </c>
      <c r="AS317" s="157">
        <v>1120</v>
      </c>
      <c r="AT317" s="23">
        <v>44713</v>
      </c>
      <c r="AU317" s="92" t="s">
        <v>2181</v>
      </c>
      <c r="AV317" s="91" t="s">
        <v>152</v>
      </c>
      <c r="AW317" s="92" t="s">
        <v>152</v>
      </c>
      <c r="AX317" s="92" t="s">
        <v>152</v>
      </c>
      <c r="AY317" s="91" t="s">
        <v>152</v>
      </c>
      <c r="AZ317" s="92" t="s">
        <v>21</v>
      </c>
      <c r="BA317" s="25" t="s">
        <v>6339</v>
      </c>
      <c r="BB317" t="s">
        <v>25</v>
      </c>
      <c r="BC317" t="e">
        <v>#N/A</v>
      </c>
      <c r="BD317" t="e">
        <f>IF(Z317=BC317,"OK")</f>
        <v>#N/A</v>
      </c>
      <c r="BE317">
        <v>9.4E-2</v>
      </c>
      <c r="BF317">
        <v>1.35E-4</v>
      </c>
      <c r="BG317">
        <v>280</v>
      </c>
      <c r="BH317">
        <v>190</v>
      </c>
      <c r="BI317">
        <v>95</v>
      </c>
      <c r="BJ317">
        <v>3.76</v>
      </c>
      <c r="BK317">
        <v>5.0540000000000003E-3</v>
      </c>
      <c r="BL317" t="str">
        <f>IF(ABS(AN317*AO317*AP317/1000000000/AR317-1)&lt;0.1,"OK","NO")</f>
        <v>OK</v>
      </c>
      <c r="BN317" s="183"/>
    </row>
    <row r="318" spans="1:66" ht="25.5" x14ac:dyDescent="0.25">
      <c r="A318" s="148"/>
      <c r="B318" s="94">
        <v>314</v>
      </c>
      <c r="C318" s="43">
        <v>1136002</v>
      </c>
      <c r="D318" s="24">
        <v>1047937</v>
      </c>
      <c r="E318" s="26" t="s">
        <v>6338</v>
      </c>
      <c r="F318" s="151" t="s">
        <v>655</v>
      </c>
      <c r="G318" s="41" t="s">
        <v>27</v>
      </c>
      <c r="H318" s="46" t="str">
        <f>IFERROR(IFERROR(IF(SEARCH("Usystems",$E318)&gt;0,"Usystems"),IF(SEARCH("RIIFO",$E318)&gt;0,"RIIFO","Uponor")),"Uponor")</f>
        <v>Usystems</v>
      </c>
      <c r="I318" s="25">
        <f>IFERROR(MID($D318,1,7)+0,"")</f>
        <v>1047937</v>
      </c>
      <c r="J318" s="25" t="str">
        <f>IFERROR(MID($D318,10,7)+0,"")</f>
        <v/>
      </c>
      <c r="K318" s="25" t="str">
        <f>IFERROR(MID($D318,19,7)+0,"")</f>
        <v/>
      </c>
      <c r="L318" s="25" t="str">
        <f>IFERROR(MID($D318,28,7)+0,"")</f>
        <v/>
      </c>
      <c r="M318" s="25">
        <f>IF(IFERROR(MID($Q318,1,7)+0,"")&lt;1130000,IF(INDEX(C:C,MATCH(LEFT(Q318,7)+0,I:I,0))&lt;1130000,"",INDEX(C:C,MATCH(LEFT(Q318,7)+0,I:I,0))),IFERROR(MID($Q318,1,7)+0,""))</f>
        <v>1136916</v>
      </c>
      <c r="N318" s="25" t="str">
        <f>IF(IFERROR(MID($Q318,10,7)+0,"")&lt;1130000,"",IFERROR(MID($Q318,10,7)+0,""))</f>
        <v/>
      </c>
      <c r="O318" s="25" t="str">
        <f>IF(IFERROR(MID($Q318,19,7)+0,"")&lt;1130000,"",IFERROR(MID($Q318,19,7)+0,""))</f>
        <v/>
      </c>
      <c r="P318" s="25">
        <f>IF(M318="","",IF(N318="",M318,M318&amp;", "&amp;N318))</f>
        <v>1136916</v>
      </c>
      <c r="Q318" s="43">
        <v>1136916</v>
      </c>
      <c r="R318" s="23" t="s">
        <v>22</v>
      </c>
      <c r="S318" s="35" t="s">
        <v>4178</v>
      </c>
      <c r="T318" s="34" t="s">
        <v>36</v>
      </c>
      <c r="U318" s="185">
        <v>990</v>
      </c>
      <c r="V318" s="188">
        <v>1059</v>
      </c>
      <c r="W318" s="189">
        <v>1186</v>
      </c>
      <c r="X318" s="31">
        <v>1305</v>
      </c>
      <c r="Y318" s="90">
        <f>IFERROR(ROUND(X318/W318-1,2),"")</f>
        <v>0.1</v>
      </c>
      <c r="Z318" s="31">
        <f>IF(OR(S318="VLD MLC components",S318="VLD MLC pipes",S318="VLD PEX components",S318="VLD PEX pipes",S318="VLD PHC components",S318="VLD PHC pipes",S318="Controls VLD"),"По запросу",X318)</f>
        <v>1305</v>
      </c>
      <c r="AA318" s="63">
        <f>ROUND(X318/1.2,3)</f>
        <v>1087.5</v>
      </c>
      <c r="AB318" s="23">
        <v>988.33299999999997</v>
      </c>
      <c r="AC318" s="190">
        <f>IFERROR(ROUND(AA318/AB318-1,2),"")</f>
        <v>0.1</v>
      </c>
      <c r="AD318" s="25">
        <v>0.10299999999999999</v>
      </c>
      <c r="AE318" s="25">
        <v>1.9349206349206349E-4</v>
      </c>
      <c r="AF318" s="25">
        <v>0</v>
      </c>
      <c r="AG318" s="25" t="s">
        <v>22</v>
      </c>
      <c r="AH318" s="25">
        <v>280</v>
      </c>
      <c r="AI318" s="25">
        <v>350</v>
      </c>
      <c r="AJ318" s="25" t="s">
        <v>20</v>
      </c>
      <c r="AK318" s="42" t="s">
        <v>19</v>
      </c>
      <c r="AL318" s="25" t="s">
        <v>20</v>
      </c>
      <c r="AM318" s="25">
        <v>35</v>
      </c>
      <c r="AN318" s="25">
        <v>280</v>
      </c>
      <c r="AO318" s="25">
        <v>190</v>
      </c>
      <c r="AP318" s="25">
        <v>95</v>
      </c>
      <c r="AQ318" s="25">
        <v>3.605</v>
      </c>
      <c r="AR318" s="25">
        <v>5.0540000000000003E-3</v>
      </c>
      <c r="AS318" s="157">
        <v>565</v>
      </c>
      <c r="AT318" s="23">
        <v>44713</v>
      </c>
      <c r="AU318" s="92" t="s">
        <v>2181</v>
      </c>
      <c r="AV318" s="91" t="s">
        <v>152</v>
      </c>
      <c r="AW318" s="92" t="s">
        <v>152</v>
      </c>
      <c r="AX318" s="92" t="s">
        <v>152</v>
      </c>
      <c r="AY318" s="91" t="s">
        <v>152</v>
      </c>
      <c r="AZ318" s="92" t="s">
        <v>21</v>
      </c>
      <c r="BA318" s="25" t="s">
        <v>2422</v>
      </c>
      <c r="BB318" t="s">
        <v>25</v>
      </c>
      <c r="BC318" t="e">
        <v>#N/A</v>
      </c>
      <c r="BD318" t="e">
        <f>IF(Z318=BC318,"OK")</f>
        <v>#N/A</v>
      </c>
      <c r="BE318">
        <v>0.10299999999999999</v>
      </c>
      <c r="BF318">
        <v>6.9999999999999994E-5</v>
      </c>
      <c r="BG318">
        <v>280</v>
      </c>
      <c r="BH318">
        <v>190</v>
      </c>
      <c r="BI318">
        <v>95</v>
      </c>
      <c r="BJ318">
        <v>3.605</v>
      </c>
      <c r="BK318">
        <v>5.0540000000000003E-3</v>
      </c>
      <c r="BL318" t="str">
        <f>IF(ABS(AN318*AO318*AP318/1000000000/AR318-1)&lt;0.1,"OK","NO")</f>
        <v>OK</v>
      </c>
      <c r="BN318" s="183"/>
    </row>
    <row r="319" spans="1:66" ht="25.5" x14ac:dyDescent="0.25">
      <c r="A319" s="148"/>
      <c r="B319" s="94">
        <v>315</v>
      </c>
      <c r="C319" s="43">
        <v>1136003</v>
      </c>
      <c r="D319" s="37">
        <v>1059822</v>
      </c>
      <c r="E319" s="26" t="s">
        <v>6337</v>
      </c>
      <c r="F319" s="212" t="s">
        <v>655</v>
      </c>
      <c r="G319" s="41" t="s">
        <v>27</v>
      </c>
      <c r="H319" s="46" t="s">
        <v>2635</v>
      </c>
      <c r="I319" s="25">
        <f>IFERROR(MID($D319,1,7)+0,"")</f>
        <v>1059822</v>
      </c>
      <c r="J319" s="25" t="str">
        <f>IFERROR(MID($D319,10,7)+0,"")</f>
        <v/>
      </c>
      <c r="K319" s="25" t="str">
        <f>IFERROR(MID($D319,19,7)+0,"")</f>
        <v/>
      </c>
      <c r="L319" s="25" t="str">
        <f>IFERROR(MID($D319,28,7)+0,"")</f>
        <v/>
      </c>
      <c r="M319" s="25">
        <f>IF(IFERROR(MID($Q319,1,7)+0,"")&lt;1130000,IF(INDEX(C:C,MATCH(LEFT(Q319,7)+0,I:I,0))&lt;1130000,"",INDEX(C:C,MATCH(LEFT(Q319,7)+0,I:I,0))),IFERROR(MID($Q319,1,7)+0,""))</f>
        <v>1136915</v>
      </c>
      <c r="N319" s="25" t="str">
        <f>IF(IFERROR(MID($Q319,10,7)+0,"")&lt;1130000,"",IFERROR(MID($Q319,10,7)+0,""))</f>
        <v/>
      </c>
      <c r="O319" s="25" t="str">
        <f>IF(IFERROR(MID($Q319,19,7)+0,"")&lt;1130000,"",IFERROR(MID($Q319,19,7)+0,""))</f>
        <v/>
      </c>
      <c r="P319" s="25">
        <f>IF(M319="","",IF(N319="",M319,M319&amp;", "&amp;N319))</f>
        <v>1136915</v>
      </c>
      <c r="Q319" s="43">
        <v>1136915</v>
      </c>
      <c r="R319" s="23" t="s">
        <v>22</v>
      </c>
      <c r="S319" s="35" t="s">
        <v>4178</v>
      </c>
      <c r="T319" s="34" t="s">
        <v>36</v>
      </c>
      <c r="U319" s="185">
        <v>520</v>
      </c>
      <c r="V319" s="188">
        <v>556</v>
      </c>
      <c r="W319" s="189">
        <v>736</v>
      </c>
      <c r="X319" s="31">
        <v>810</v>
      </c>
      <c r="Y319" s="90">
        <f>IFERROR(ROUND(X319/W319-1,2),"")</f>
        <v>0.1</v>
      </c>
      <c r="Z319" s="31">
        <f>IF(OR(S319="VLD MLC components",S319="VLD MLC pipes",S319="VLD PEX components",S319="VLD PEX pipes",S319="VLD PHC components",S319="VLD PHC pipes",S319="Controls VLD"),"По запросу",X319)</f>
        <v>810</v>
      </c>
      <c r="AA319" s="63">
        <f>ROUND(X319/1.2,3)</f>
        <v>675</v>
      </c>
      <c r="AB319" s="23">
        <v>613.33299999999997</v>
      </c>
      <c r="AC319" s="190">
        <f>IFERROR(ROUND(AA319/AB319-1,2),"")</f>
        <v>0.1</v>
      </c>
      <c r="AD319" s="25">
        <v>0.14940000000000001</v>
      </c>
      <c r="AE319" s="25">
        <v>1.2999999999999999E-4</v>
      </c>
      <c r="AF319" s="25">
        <v>0</v>
      </c>
      <c r="AG319" s="25" t="s">
        <v>22</v>
      </c>
      <c r="AH319" s="25">
        <v>1085</v>
      </c>
      <c r="AI319" s="25">
        <v>0</v>
      </c>
      <c r="AJ319" s="25" t="s">
        <v>20</v>
      </c>
      <c r="AK319" s="42" t="s">
        <v>19</v>
      </c>
      <c r="AL319" s="25" t="s">
        <v>20</v>
      </c>
      <c r="AM319" s="25">
        <v>50</v>
      </c>
      <c r="AN319" s="25">
        <v>300</v>
      </c>
      <c r="AO319" s="25">
        <v>230</v>
      </c>
      <c r="AP319" s="25">
        <v>110</v>
      </c>
      <c r="AQ319" s="25">
        <v>7.47</v>
      </c>
      <c r="AR319" s="25">
        <v>7.5900000000000004E-3</v>
      </c>
      <c r="AS319" s="157">
        <v>5874</v>
      </c>
      <c r="AT319" s="23">
        <v>44743</v>
      </c>
      <c r="AU319" s="92" t="s">
        <v>2181</v>
      </c>
      <c r="AV319" s="91" t="s">
        <v>152</v>
      </c>
      <c r="AW319" s="92" t="s">
        <v>152</v>
      </c>
      <c r="AX319" s="92" t="s">
        <v>152</v>
      </c>
      <c r="AY319" s="91" t="s">
        <v>152</v>
      </c>
      <c r="AZ319" s="92" t="s">
        <v>24</v>
      </c>
      <c r="BA319" s="25" t="s">
        <v>2371</v>
      </c>
      <c r="BB319" t="s">
        <v>25</v>
      </c>
      <c r="BC319" t="e">
        <v>#N/A</v>
      </c>
      <c r="BD319" t="e">
        <f>IF(Z319=BC319,"OK")</f>
        <v>#N/A</v>
      </c>
      <c r="BE319">
        <v>0.14699999999999999</v>
      </c>
      <c r="BF319">
        <v>1.2999999999999999E-4</v>
      </c>
      <c r="BG319">
        <v>277</v>
      </c>
      <c r="BH319">
        <v>179</v>
      </c>
      <c r="BI319">
        <v>95</v>
      </c>
      <c r="BJ319">
        <v>5.88</v>
      </c>
      <c r="BK319">
        <v>4.7099999999999998E-3</v>
      </c>
      <c r="BL319" t="str">
        <f>IF(ABS(AN319*AO319*AP319/1000000000/AR319-1)&lt;0.1,"OK","NO")</f>
        <v>OK</v>
      </c>
      <c r="BN319" s="183"/>
    </row>
    <row r="320" spans="1:66" ht="38.25" x14ac:dyDescent="0.25">
      <c r="A320" s="148"/>
      <c r="B320" s="94">
        <v>316</v>
      </c>
      <c r="C320" s="43">
        <v>1136004</v>
      </c>
      <c r="D320" s="37">
        <v>1059823</v>
      </c>
      <c r="E320" s="26" t="s">
        <v>6336</v>
      </c>
      <c r="F320" s="212" t="s">
        <v>655</v>
      </c>
      <c r="G320" s="41" t="s">
        <v>29</v>
      </c>
      <c r="H320" s="46" t="s">
        <v>2635</v>
      </c>
      <c r="I320" s="25">
        <f>IFERROR(MID($D320,1,7)+0,"")</f>
        <v>1059823</v>
      </c>
      <c r="J320" s="25" t="str">
        <f>IFERROR(MID($D320,10,7)+0,"")</f>
        <v/>
      </c>
      <c r="K320" s="25" t="str">
        <f>IFERROR(MID($D320,19,7)+0,"")</f>
        <v/>
      </c>
      <c r="L320" s="25" t="str">
        <f>IFERROR(MID($D320,28,7)+0,"")</f>
        <v/>
      </c>
      <c r="M320" s="25">
        <f>IF(IFERROR(MID($Q320,1,7)+0,"")&lt;1130000,IF(INDEX(C:C,MATCH(LEFT(Q320,7)+0,I:I,0))&lt;1130000,"",INDEX(C:C,MATCH(LEFT(Q320,7)+0,I:I,0))),IFERROR(MID($Q320,1,7)+0,""))</f>
        <v>1136916</v>
      </c>
      <c r="N320" s="25" t="str">
        <f>IF(IFERROR(MID($Q320,10,7)+0,"")&lt;1130000,"",IFERROR(MID($Q320,10,7)+0,""))</f>
        <v/>
      </c>
      <c r="O320" s="25" t="str">
        <f>IF(IFERROR(MID($Q320,19,7)+0,"")&lt;1130000,"",IFERROR(MID($Q320,19,7)+0,""))</f>
        <v/>
      </c>
      <c r="P320" s="25">
        <f>IF(M320="","",IF(N320="",M320,M320&amp;", "&amp;N320))</f>
        <v>1136916</v>
      </c>
      <c r="Q320" s="43">
        <v>1136916</v>
      </c>
      <c r="R320" s="23" t="s">
        <v>22</v>
      </c>
      <c r="S320" s="35" t="s">
        <v>4178</v>
      </c>
      <c r="T320" s="34" t="s">
        <v>36</v>
      </c>
      <c r="U320" s="185">
        <v>720</v>
      </c>
      <c r="V320" s="188">
        <v>770</v>
      </c>
      <c r="W320" s="189">
        <v>770</v>
      </c>
      <c r="X320" s="31">
        <v>847</v>
      </c>
      <c r="Y320" s="90">
        <f>IFERROR(ROUND(X320/W320-1,2),"")</f>
        <v>0.1</v>
      </c>
      <c r="Z320" s="31">
        <f>IF(OR(S320="VLD MLC components",S320="VLD MLC pipes",S320="VLD PEX components",S320="VLD PEX pipes",S320="VLD PHC components",S320="VLD PHC pipes",S320="Controls VLD"),"По запросу",X320)</f>
        <v>847</v>
      </c>
      <c r="AA320" s="63">
        <f>ROUND(X320/1.2,3)</f>
        <v>705.83299999999997</v>
      </c>
      <c r="AB320" s="23">
        <v>641.66700000000003</v>
      </c>
      <c r="AC320" s="190">
        <f>IFERROR(ROUND(AA320/AB320-1,2),"")</f>
        <v>0.1</v>
      </c>
      <c r="AD320" s="25">
        <v>0.16599999999999998</v>
      </c>
      <c r="AE320" s="25">
        <v>1.0900000000000001E-4</v>
      </c>
      <c r="AF320" s="25">
        <v>315</v>
      </c>
      <c r="AG320" s="25">
        <v>545</v>
      </c>
      <c r="AH320" s="25">
        <v>3115</v>
      </c>
      <c r="AI320" s="25">
        <v>4275</v>
      </c>
      <c r="AJ320" s="25" t="s">
        <v>20</v>
      </c>
      <c r="AK320" s="22" t="s">
        <v>20</v>
      </c>
      <c r="AL320" s="25" t="s">
        <v>20</v>
      </c>
      <c r="AM320" s="25">
        <v>50</v>
      </c>
      <c r="AN320" s="25">
        <v>300</v>
      </c>
      <c r="AO320" s="25">
        <v>230</v>
      </c>
      <c r="AP320" s="25">
        <v>110</v>
      </c>
      <c r="AQ320" s="25">
        <v>8.35</v>
      </c>
      <c r="AR320" s="25">
        <v>7.5900000000000004E-3</v>
      </c>
      <c r="AS320" s="157">
        <v>5955</v>
      </c>
      <c r="AT320" s="23">
        <v>44743</v>
      </c>
      <c r="AU320" s="92" t="s">
        <v>2181</v>
      </c>
      <c r="AV320" s="91" t="s">
        <v>152</v>
      </c>
      <c r="AW320" s="92" t="s">
        <v>152</v>
      </c>
      <c r="AX320" s="92" t="s">
        <v>152</v>
      </c>
      <c r="AY320" s="91" t="s">
        <v>152</v>
      </c>
      <c r="AZ320" s="92" t="s">
        <v>24</v>
      </c>
      <c r="BA320" s="25" t="s">
        <v>6335</v>
      </c>
      <c r="BB320" t="s">
        <v>25</v>
      </c>
      <c r="BC320">
        <v>847</v>
      </c>
      <c r="BD320" t="str">
        <f>IF(Z320=BC320,"OK")</f>
        <v>OK</v>
      </c>
      <c r="BE320">
        <v>0.16600000000000001</v>
      </c>
      <c r="BF320">
        <v>1.0900000000000001E-4</v>
      </c>
      <c r="BG320">
        <v>280</v>
      </c>
      <c r="BH320">
        <v>187</v>
      </c>
      <c r="BI320">
        <v>95</v>
      </c>
      <c r="BJ320">
        <v>6.64</v>
      </c>
      <c r="BK320">
        <v>4.9740000000000001E-3</v>
      </c>
      <c r="BL320" t="str">
        <f>IF(ABS(AN320*AO320*AP320/1000000000/AR320-1)&lt;0.1,"OK","NO")</f>
        <v>OK</v>
      </c>
      <c r="BN320" s="183"/>
    </row>
    <row r="321" spans="1:66" ht="38.25" x14ac:dyDescent="0.25">
      <c r="A321" s="148"/>
      <c r="B321" s="94">
        <v>317</v>
      </c>
      <c r="C321" s="43">
        <v>1136068</v>
      </c>
      <c r="D321" s="34" t="s">
        <v>6334</v>
      </c>
      <c r="E321" s="26" t="s">
        <v>6333</v>
      </c>
      <c r="F321" s="212" t="s">
        <v>667</v>
      </c>
      <c r="G321" s="102" t="s">
        <v>2182</v>
      </c>
      <c r="H321" s="46" t="s">
        <v>2635</v>
      </c>
      <c r="I321" s="25">
        <f>IFERROR(MID($D321,1,7)+0,"")</f>
        <v>1045542</v>
      </c>
      <c r="J321" s="25">
        <f>IFERROR(MID($D321,10,7)+0,"")</f>
        <v>105744</v>
      </c>
      <c r="K321" s="25" t="str">
        <f>IFERROR(MID($D321,19,7)+0,"")</f>
        <v/>
      </c>
      <c r="L321" s="25" t="str">
        <f>IFERROR(MID($D321,28,7)+0,"")</f>
        <v/>
      </c>
      <c r="M321" s="25" t="str">
        <f>IF(IFERROR(MID($Q321,1,7)+0,"")&lt;1130000,IF(INDEX(C:C,MATCH(LEFT(Q321,7)+0,I:I,0))&lt;1130000,"",INDEX(C:C,MATCH(LEFT(Q321,7)+0,I:I,0))),IFERROR(MID($Q321,1,7)+0,""))</f>
        <v/>
      </c>
      <c r="N321" s="25" t="str">
        <f>IF(IFERROR(MID($Q321,10,7)+0,"")&lt;1130000,"",IFERROR(MID($Q321,10,7)+0,""))</f>
        <v/>
      </c>
      <c r="O321" s="25" t="str">
        <f>IF(IFERROR(MID($Q321,19,7)+0,"")&lt;1130000,"",IFERROR(MID($Q321,19,7)+0,""))</f>
        <v/>
      </c>
      <c r="P321" s="25" t="str">
        <f>IF(M321="","",IF(N321="",M321,M321&amp;", "&amp;N321))</f>
        <v/>
      </c>
      <c r="Q321" s="23"/>
      <c r="R321" s="34" t="s">
        <v>6317</v>
      </c>
      <c r="S321" s="35" t="s">
        <v>4178</v>
      </c>
      <c r="T321" s="34" t="s">
        <v>36</v>
      </c>
      <c r="U321" s="185">
        <v>410</v>
      </c>
      <c r="V321" s="188">
        <v>439</v>
      </c>
      <c r="W321" s="189">
        <v>492</v>
      </c>
      <c r="X321" s="31">
        <v>541</v>
      </c>
      <c r="Y321" s="90">
        <f>IFERROR(ROUND(X321/W321-1,2),"")</f>
        <v>0.1</v>
      </c>
      <c r="Z321" s="31">
        <f>IF(OR(S321="VLD MLC components",S321="VLD MLC pipes",S321="VLD PEX components",S321="VLD PEX pipes",S321="VLD PHC components",S321="VLD PHC pipes",S321="Controls VLD"),"По запросу",X321)</f>
        <v>541</v>
      </c>
      <c r="AA321" s="63">
        <f>ROUND(X321/1.2,3)</f>
        <v>450.83300000000003</v>
      </c>
      <c r="AB321" s="23">
        <v>410</v>
      </c>
      <c r="AC321" s="190">
        <f>IFERROR(ROUND(AA321/AB321-1,2),"")</f>
        <v>0.1</v>
      </c>
      <c r="AD321" s="25">
        <v>7.7600000000000002E-2</v>
      </c>
      <c r="AE321" s="25">
        <v>5.3999999999999998E-5</v>
      </c>
      <c r="AF321" s="25">
        <v>9350</v>
      </c>
      <c r="AG321" s="25">
        <v>1940</v>
      </c>
      <c r="AH321" s="25">
        <v>9840</v>
      </c>
      <c r="AI321" s="25">
        <v>0</v>
      </c>
      <c r="AJ321" s="25" t="s">
        <v>20</v>
      </c>
      <c r="AK321" s="22" t="s">
        <v>20</v>
      </c>
      <c r="AL321" s="25" t="s">
        <v>20</v>
      </c>
      <c r="AM321" s="25">
        <v>80</v>
      </c>
      <c r="AN321" s="25">
        <v>280</v>
      </c>
      <c r="AO321" s="25">
        <v>185</v>
      </c>
      <c r="AP321" s="25">
        <v>100</v>
      </c>
      <c r="AQ321" s="25">
        <v>6.2080000000000002</v>
      </c>
      <c r="AR321" s="25">
        <v>5.1799999999999997E-3</v>
      </c>
      <c r="AS321" s="157">
        <v>6520</v>
      </c>
      <c r="AT321" s="23" t="s">
        <v>22</v>
      </c>
      <c r="AU321" s="92" t="s">
        <v>2181</v>
      </c>
      <c r="AV321" s="91" t="s">
        <v>152</v>
      </c>
      <c r="AW321" s="92" t="s">
        <v>152</v>
      </c>
      <c r="AX321" s="92" t="s">
        <v>152</v>
      </c>
      <c r="AY321" s="91" t="s">
        <v>152</v>
      </c>
      <c r="AZ321" s="92" t="s">
        <v>24</v>
      </c>
      <c r="BA321" s="25" t="s">
        <v>6316</v>
      </c>
      <c r="BB321" t="s">
        <v>25</v>
      </c>
      <c r="BC321">
        <v>541</v>
      </c>
      <c r="BD321" t="str">
        <f>IF(Z321=BC321,"OK")</f>
        <v>OK</v>
      </c>
      <c r="BE321">
        <v>7.5999999999999998E-2</v>
      </c>
      <c r="BF321">
        <v>5.1799999999999997E-3</v>
      </c>
      <c r="BG321">
        <v>280</v>
      </c>
      <c r="BH321">
        <v>185</v>
      </c>
      <c r="BI321">
        <v>100</v>
      </c>
      <c r="BJ321" t="s">
        <v>22</v>
      </c>
      <c r="BK321" t="s">
        <v>22</v>
      </c>
      <c r="BL321" t="str">
        <f>IF(ABS(AN321*AO321*AP321/1000000000/AR321-1)&lt;0.1,"OK","NO")</f>
        <v>OK</v>
      </c>
      <c r="BN321" s="183"/>
    </row>
    <row r="322" spans="1:66" ht="25.5" x14ac:dyDescent="0.25">
      <c r="A322" s="148"/>
      <c r="B322" s="94">
        <v>318</v>
      </c>
      <c r="C322" s="43">
        <v>1136069</v>
      </c>
      <c r="D322" s="34" t="s">
        <v>6332</v>
      </c>
      <c r="E322" s="26" t="s">
        <v>6331</v>
      </c>
      <c r="F322" s="212" t="s">
        <v>667</v>
      </c>
      <c r="G322" s="102" t="s">
        <v>2182</v>
      </c>
      <c r="H322" s="46" t="s">
        <v>2635</v>
      </c>
      <c r="I322" s="25">
        <f>IFERROR(MID($D322,1,7)+0,"")</f>
        <v>1045543</v>
      </c>
      <c r="J322" s="25">
        <f>IFERROR(MID($D322,10,7)+0,"")</f>
        <v>105744</v>
      </c>
      <c r="K322" s="25" t="str">
        <f>IFERROR(MID($D322,19,7)+0,"")</f>
        <v/>
      </c>
      <c r="L322" s="25" t="str">
        <f>IFERROR(MID($D322,28,7)+0,"")</f>
        <v/>
      </c>
      <c r="M322" s="25" t="str">
        <f>IF(IFERROR(MID($Q322,1,7)+0,"")&lt;1130000,IF(INDEX(C:C,MATCH(LEFT(Q322,7)+0,I:I,0))&lt;1130000,"",INDEX(C:C,MATCH(LEFT(Q322,7)+0,I:I,0))),IFERROR(MID($Q322,1,7)+0,""))</f>
        <v/>
      </c>
      <c r="N322" s="25" t="str">
        <f>IF(IFERROR(MID($Q322,10,7)+0,"")&lt;1130000,"",IFERROR(MID($Q322,10,7)+0,""))</f>
        <v/>
      </c>
      <c r="O322" s="25" t="str">
        <f>IF(IFERROR(MID($Q322,19,7)+0,"")&lt;1130000,"",IFERROR(MID($Q322,19,7)+0,""))</f>
        <v/>
      </c>
      <c r="P322" s="25" t="str">
        <f>IF(M322="","",IF(N322="",M322,M322&amp;", "&amp;N322))</f>
        <v/>
      </c>
      <c r="Q322" s="23"/>
      <c r="R322" s="37" t="s">
        <v>6314</v>
      </c>
      <c r="S322" s="35" t="s">
        <v>4178</v>
      </c>
      <c r="T322" s="34" t="s">
        <v>36</v>
      </c>
      <c r="U322" s="185">
        <v>500</v>
      </c>
      <c r="V322" s="188">
        <v>535</v>
      </c>
      <c r="W322" s="189">
        <v>599</v>
      </c>
      <c r="X322" s="31">
        <v>659</v>
      </c>
      <c r="Y322" s="90">
        <f>IFERROR(ROUND(X322/W322-1,2),"")</f>
        <v>0.1</v>
      </c>
      <c r="Z322" s="31">
        <f>IF(OR(S322="VLD MLC components",S322="VLD MLC pipes",S322="VLD PEX components",S322="VLD PEX pipes",S322="VLD PHC components",S322="VLD PHC pipes",S322="Controls VLD"),"По запросу",X322)</f>
        <v>659</v>
      </c>
      <c r="AA322" s="63">
        <f>ROUND(X322/1.2,3)</f>
        <v>549.16700000000003</v>
      </c>
      <c r="AB322" s="23">
        <v>499.16699999999997</v>
      </c>
      <c r="AC322" s="190">
        <f>IFERROR(ROUND(AA322/AB322-1,2),"")</f>
        <v>0.1</v>
      </c>
      <c r="AD322" s="25">
        <v>8.208E-2</v>
      </c>
      <c r="AE322" s="25">
        <v>5.6979999999999999E-3</v>
      </c>
      <c r="AF322" s="25">
        <v>2205</v>
      </c>
      <c r="AG322" s="25">
        <v>3888</v>
      </c>
      <c r="AH322" s="25">
        <v>4042</v>
      </c>
      <c r="AI322" s="25">
        <v>0</v>
      </c>
      <c r="AJ322" s="25" t="s">
        <v>20</v>
      </c>
      <c r="AK322" s="22" t="s">
        <v>20</v>
      </c>
      <c r="AL322" s="25" t="s">
        <v>20</v>
      </c>
      <c r="AM322" s="25">
        <v>50</v>
      </c>
      <c r="AN322" s="25">
        <v>280</v>
      </c>
      <c r="AO322" s="25">
        <v>190</v>
      </c>
      <c r="AP322" s="25">
        <v>100</v>
      </c>
      <c r="AQ322" s="25">
        <v>4.2</v>
      </c>
      <c r="AR322" s="25">
        <v>5.3200000000000001E-3</v>
      </c>
      <c r="AS322" s="157">
        <v>750</v>
      </c>
      <c r="AT322" s="23" t="s">
        <v>22</v>
      </c>
      <c r="AU322" s="92" t="s">
        <v>2181</v>
      </c>
      <c r="AV322" s="91" t="s">
        <v>152</v>
      </c>
      <c r="AW322" s="92" t="s">
        <v>152</v>
      </c>
      <c r="AX322" s="92" t="s">
        <v>152</v>
      </c>
      <c r="AY322" s="91" t="s">
        <v>152</v>
      </c>
      <c r="AZ322" s="92" t="s">
        <v>24</v>
      </c>
      <c r="BA322" s="25" t="s">
        <v>6300</v>
      </c>
      <c r="BB322" t="s">
        <v>25</v>
      </c>
      <c r="BC322">
        <v>659</v>
      </c>
      <c r="BD322" t="str">
        <f>IF(Z322=BC322,"OK")</f>
        <v>OK</v>
      </c>
      <c r="BE322">
        <v>8.208E-2</v>
      </c>
      <c r="BF322">
        <v>5.6979999999999999E-3</v>
      </c>
      <c r="BG322" t="s">
        <v>22</v>
      </c>
      <c r="BH322" t="s">
        <v>22</v>
      </c>
      <c r="BI322" t="s">
        <v>22</v>
      </c>
      <c r="BJ322" t="s">
        <v>22</v>
      </c>
      <c r="BK322" t="s">
        <v>22</v>
      </c>
      <c r="BL322" t="str">
        <f>IF(ABS(AN322*AO322*AP322/1000000000/AR322-1)&lt;0.1,"OK","NO")</f>
        <v>OK</v>
      </c>
      <c r="BN322" s="183"/>
    </row>
    <row r="323" spans="1:66" ht="25.5" x14ac:dyDescent="0.25">
      <c r="A323" s="148"/>
      <c r="B323" s="94">
        <v>319</v>
      </c>
      <c r="C323" s="43">
        <v>1136929</v>
      </c>
      <c r="D323" s="25">
        <v>1023017</v>
      </c>
      <c r="E323" s="26" t="s">
        <v>6330</v>
      </c>
      <c r="F323" s="212" t="s">
        <v>21</v>
      </c>
      <c r="G323" s="102" t="s">
        <v>2182</v>
      </c>
      <c r="H323" s="46" t="s">
        <v>2635</v>
      </c>
      <c r="I323" s="25">
        <f>IFERROR(MID($D323,1,7)+0,"")</f>
        <v>1023017</v>
      </c>
      <c r="J323" s="25" t="str">
        <f>IFERROR(MID($D323,10,7)+0,"")</f>
        <v/>
      </c>
      <c r="K323" s="25" t="str">
        <f>IFERROR(MID($D323,19,7)+0,"")</f>
        <v/>
      </c>
      <c r="L323" s="25" t="str">
        <f>IFERROR(MID($D323,28,7)+0,"")</f>
        <v/>
      </c>
      <c r="M323" s="25" t="str">
        <f>IF(IFERROR(MID($Q323,1,7)+0,"")&lt;1130000,IF(INDEX(C:C,MATCH(LEFT(Q323,7)+0,I:I,0))&lt;1130000,"",INDEX(C:C,MATCH(LEFT(Q323,7)+0,I:I,0))),IFERROR(MID($Q323,1,7)+0,""))</f>
        <v/>
      </c>
      <c r="N323" s="25" t="str">
        <f>IF(IFERROR(MID($Q323,10,7)+0,"")&lt;1130000,"",IFERROR(MID($Q323,10,7)+0,""))</f>
        <v/>
      </c>
      <c r="O323" s="25" t="str">
        <f>IF(IFERROR(MID($Q323,19,7)+0,"")&lt;1130000,"",IFERROR(MID($Q323,19,7)+0,""))</f>
        <v/>
      </c>
      <c r="P323" s="25" t="str">
        <f>IF(M323="","",IF(N323="",M323,M323&amp;", "&amp;N323))</f>
        <v/>
      </c>
      <c r="Q323" s="23"/>
      <c r="R323" s="37" t="s">
        <v>22</v>
      </c>
      <c r="S323" s="35" t="s">
        <v>4178</v>
      </c>
      <c r="T323" s="34" t="s">
        <v>36</v>
      </c>
      <c r="U323" s="185" t="s">
        <v>22</v>
      </c>
      <c r="V323" s="188" t="s">
        <v>22</v>
      </c>
      <c r="W323" s="189">
        <v>1064</v>
      </c>
      <c r="X323" s="31">
        <v>1170</v>
      </c>
      <c r="Y323" s="90">
        <f>IFERROR(ROUND(X323/W323-1,2),"")</f>
        <v>0.1</v>
      </c>
      <c r="Z323" s="31">
        <f>IF(OR(S323="VLD MLC components",S323="VLD MLC pipes",S323="VLD PEX components",S323="VLD PEX pipes",S323="VLD PHC components",S323="VLD PHC pipes",S323="Controls VLD"),"По запросу",X323)</f>
        <v>1170</v>
      </c>
      <c r="AA323" s="63">
        <f>ROUND(X323/1.2,3)</f>
        <v>975</v>
      </c>
      <c r="AB323" s="23">
        <v>886.66700000000003</v>
      </c>
      <c r="AC323" s="190">
        <f>IFERROR(ROUND(AA323/AB323-1,2),"")</f>
        <v>0.1</v>
      </c>
      <c r="AD323" s="25">
        <v>0.14000000000000001</v>
      </c>
      <c r="AE323" s="25">
        <v>6.2678000000000005E-3</v>
      </c>
      <c r="AF323" s="25">
        <v>480</v>
      </c>
      <c r="AG323" s="25">
        <v>0</v>
      </c>
      <c r="AH323" s="25">
        <v>240</v>
      </c>
      <c r="AI323" s="25">
        <v>400</v>
      </c>
      <c r="AJ323" s="25" t="s">
        <v>20</v>
      </c>
      <c r="AK323" s="22" t="s">
        <v>20</v>
      </c>
      <c r="AL323" s="25" t="s">
        <v>20</v>
      </c>
      <c r="AM323" s="25">
        <v>40</v>
      </c>
      <c r="AN323" s="25" t="s">
        <v>22</v>
      </c>
      <c r="AO323" s="25" t="s">
        <v>22</v>
      </c>
      <c r="AP323" s="25" t="s">
        <v>22</v>
      </c>
      <c r="AQ323" s="25">
        <v>5.8</v>
      </c>
      <c r="AR323" s="25" t="s">
        <v>22</v>
      </c>
      <c r="AS323" s="157" t="s">
        <v>22</v>
      </c>
      <c r="AT323" s="23" t="s">
        <v>22</v>
      </c>
      <c r="AU323" s="92" t="s">
        <v>2181</v>
      </c>
      <c r="AV323" s="91" t="s">
        <v>152</v>
      </c>
      <c r="AW323" s="92" t="s">
        <v>152</v>
      </c>
      <c r="AX323" s="92" t="s">
        <v>152</v>
      </c>
      <c r="AY323" s="91" t="s">
        <v>48</v>
      </c>
      <c r="AZ323" s="92" t="s">
        <v>24</v>
      </c>
      <c r="BA323" s="25" t="s">
        <v>6311</v>
      </c>
      <c r="BB323" t="s">
        <v>25</v>
      </c>
      <c r="BC323">
        <v>1170</v>
      </c>
      <c r="BD323" t="str">
        <f>IF(Z323=BC323,"OK")</f>
        <v>OK</v>
      </c>
      <c r="BE323">
        <v>9.6033599999999997E-2</v>
      </c>
      <c r="BF323">
        <v>6.2678000000000005E-3</v>
      </c>
      <c r="BG323" t="s">
        <v>22</v>
      </c>
      <c r="BH323" t="s">
        <v>22</v>
      </c>
      <c r="BI323" t="s">
        <v>22</v>
      </c>
      <c r="BJ323" t="s">
        <v>22</v>
      </c>
      <c r="BK323" t="s">
        <v>22</v>
      </c>
      <c r="BL323" t="e">
        <f>IF(ABS(AN323*AO323*AP323/1000000000/AR323-1)&lt;0.1,"OK","NO")</f>
        <v>#VALUE!</v>
      </c>
      <c r="BN323" s="183"/>
    </row>
    <row r="324" spans="1:66" ht="25.5" x14ac:dyDescent="0.25">
      <c r="A324" s="148"/>
      <c r="B324" s="94">
        <v>320</v>
      </c>
      <c r="C324" s="43">
        <v>1237332</v>
      </c>
      <c r="D324" s="25">
        <v>1135968</v>
      </c>
      <c r="E324" s="228" t="s">
        <v>7148</v>
      </c>
      <c r="F324" s="212" t="s">
        <v>655</v>
      </c>
      <c r="G324" s="28" t="s">
        <v>2182</v>
      </c>
      <c r="H324" s="46" t="s">
        <v>2635</v>
      </c>
      <c r="I324" s="25">
        <f>IFERROR(MID($D324,1,7)+0,"")</f>
        <v>1135968</v>
      </c>
      <c r="J324" s="25" t="str">
        <f>IFERROR(MID($D324,10,7)+0,"")</f>
        <v/>
      </c>
      <c r="K324" s="25" t="str">
        <f>IFERROR(MID($D324,19,7)+0,"")</f>
        <v/>
      </c>
      <c r="L324" s="25" t="str">
        <f>IFERROR(MID($D324,28,7)+0,"")</f>
        <v/>
      </c>
      <c r="M324" s="25" t="str">
        <f>IF(IFERROR(MID($Q324,1,7)+0,"")&lt;1130000,IF(INDEX(C:C,MATCH(LEFT(Q324,7)+0,I:I,0))&lt;1130000,"",INDEX(C:C,MATCH(LEFT(Q324,7)+0,I:I,0))),IFERROR(MID($Q324,1,7)+0,""))</f>
        <v/>
      </c>
      <c r="N324" s="25" t="str">
        <f>IF(IFERROR(MID($Q324,10,7)+0,"")&lt;1130000,"",IFERROR(MID($Q324,10,7)+0,""))</f>
        <v/>
      </c>
      <c r="O324" s="25" t="str">
        <f>IF(IFERROR(MID($Q324,19,7)+0,"")&lt;1130000,"",IFERROR(MID($Q324,19,7)+0,""))</f>
        <v/>
      </c>
      <c r="P324" s="25" t="str">
        <f>IF(M324="","",IF(N324="",M324,M324&amp;", "&amp;N324))</f>
        <v/>
      </c>
      <c r="Q324" s="23"/>
      <c r="R324" s="37" t="s">
        <v>6326</v>
      </c>
      <c r="S324" s="35" t="s">
        <v>4178</v>
      </c>
      <c r="T324" s="34" t="s">
        <v>36</v>
      </c>
      <c r="U324" s="185"/>
      <c r="V324" s="188"/>
      <c r="W324" s="189"/>
      <c r="X324" s="31">
        <v>767</v>
      </c>
      <c r="Y324" s="90"/>
      <c r="Z324" s="31">
        <f>IF(OR(S324="VLD MLC components",S324="VLD MLC pipes",S324="VLD PEX components",S324="VLD PEX pipes",S324="VLD PHC components",S324="VLD PHC pipes",S324="Controls VLD"),"По запросу",X324)</f>
        <v>767</v>
      </c>
      <c r="AA324" s="63"/>
      <c r="AB324" s="23"/>
      <c r="AC324" s="190"/>
      <c r="AD324" s="25"/>
      <c r="AE324" s="25"/>
      <c r="AF324" s="25">
        <v>0</v>
      </c>
      <c r="AG324" s="25"/>
      <c r="AH324" s="25"/>
      <c r="AI324" s="25"/>
      <c r="AJ324" s="25" t="s">
        <v>20</v>
      </c>
      <c r="AK324" s="22" t="s">
        <v>20</v>
      </c>
      <c r="AL324" s="25" t="s">
        <v>20</v>
      </c>
      <c r="AM324" s="25">
        <v>10</v>
      </c>
      <c r="AN324" s="25"/>
      <c r="AO324" s="25"/>
      <c r="AP324" s="25"/>
      <c r="AQ324" s="25"/>
      <c r="AR324" s="94"/>
      <c r="AS324" s="157"/>
      <c r="AT324" s="96"/>
      <c r="AU324" s="92"/>
      <c r="AV324" s="91"/>
      <c r="AW324" s="92"/>
      <c r="AX324" s="92"/>
      <c r="AY324" s="91"/>
      <c r="AZ324" s="92"/>
      <c r="BA324" s="25"/>
      <c r="BC324">
        <v>767</v>
      </c>
      <c r="BD324" t="str">
        <f>IF(Z324=BC324,"OK")</f>
        <v>OK</v>
      </c>
      <c r="BN324" s="183"/>
    </row>
    <row r="325" spans="1:66" ht="25.5" x14ac:dyDescent="0.25">
      <c r="A325" s="148"/>
      <c r="B325" s="94">
        <v>321</v>
      </c>
      <c r="C325" s="43">
        <v>1237333</v>
      </c>
      <c r="D325" s="25"/>
      <c r="E325" s="228" t="s">
        <v>7149</v>
      </c>
      <c r="F325" s="212" t="s">
        <v>655</v>
      </c>
      <c r="G325" s="28" t="s">
        <v>2182</v>
      </c>
      <c r="H325" s="46" t="s">
        <v>2635</v>
      </c>
      <c r="I325" s="25" t="str">
        <f>IFERROR(MID($D325,1,7)+0,"")</f>
        <v/>
      </c>
      <c r="J325" s="25" t="str">
        <f>IFERROR(MID($D325,10,7)+0,"")</f>
        <v/>
      </c>
      <c r="K325" s="25" t="str">
        <f>IFERROR(MID($D325,19,7)+0,"")</f>
        <v/>
      </c>
      <c r="L325" s="25" t="str">
        <f>IFERROR(MID($D325,28,7)+0,"")</f>
        <v/>
      </c>
      <c r="M325" s="25" t="str">
        <f>IF(IFERROR(MID($Q325,1,7)+0,"")&lt;1130000,IF(INDEX(C:C,MATCH(LEFT(Q325,7)+0,I:I,0))&lt;1130000,"",INDEX(C:C,MATCH(LEFT(Q325,7)+0,I:I,0))),IFERROR(MID($Q325,1,7)+0,""))</f>
        <v/>
      </c>
      <c r="N325" s="25" t="str">
        <f>IF(IFERROR(MID($Q325,10,7)+0,"")&lt;1130000,"",IFERROR(MID($Q325,10,7)+0,""))</f>
        <v/>
      </c>
      <c r="O325" s="25" t="str">
        <f>IF(IFERROR(MID($Q325,19,7)+0,"")&lt;1130000,"",IFERROR(MID($Q325,19,7)+0,""))</f>
        <v/>
      </c>
      <c r="P325" s="25" t="str">
        <f>IF(M325="","",IF(N325="",M325,M325&amp;", "&amp;N325))</f>
        <v/>
      </c>
      <c r="Q325" s="23"/>
      <c r="R325" s="37" t="s">
        <v>5927</v>
      </c>
      <c r="S325" s="35" t="s">
        <v>4178</v>
      </c>
      <c r="T325" s="34" t="s">
        <v>36</v>
      </c>
      <c r="U325" s="185"/>
      <c r="V325" s="188"/>
      <c r="W325" s="189"/>
      <c r="X325" s="31">
        <v>767</v>
      </c>
      <c r="Y325" s="90"/>
      <c r="Z325" s="31">
        <f>IF(OR(S325="VLD MLC components",S325="VLD MLC pipes",S325="VLD PEX components",S325="VLD PEX pipes",S325="VLD PHC components",S325="VLD PHC pipes",S325="Controls VLD"),"По запросу",X325)</f>
        <v>767</v>
      </c>
      <c r="AA325" s="63"/>
      <c r="AB325" s="23"/>
      <c r="AC325" s="190"/>
      <c r="AD325" s="25"/>
      <c r="AE325" s="25"/>
      <c r="AF325" s="25">
        <v>0</v>
      </c>
      <c r="AG325" s="25"/>
      <c r="AH325" s="25"/>
      <c r="AI325" s="25"/>
      <c r="AJ325" s="25" t="s">
        <v>20</v>
      </c>
      <c r="AK325" s="22" t="s">
        <v>20</v>
      </c>
      <c r="AL325" s="25" t="s">
        <v>20</v>
      </c>
      <c r="AM325" s="25">
        <v>10</v>
      </c>
      <c r="AN325" s="25"/>
      <c r="AO325" s="25"/>
      <c r="AP325" s="25"/>
      <c r="AQ325" s="25"/>
      <c r="AR325" s="94"/>
      <c r="AS325" s="157"/>
      <c r="AT325" s="96"/>
      <c r="AU325" s="92"/>
      <c r="AV325" s="91"/>
      <c r="AW325" s="92"/>
      <c r="AX325" s="92"/>
      <c r="AY325" s="91"/>
      <c r="AZ325" s="92"/>
      <c r="BA325" s="25"/>
      <c r="BC325">
        <v>767</v>
      </c>
      <c r="BD325" t="str">
        <f>IF(Z325=BC325,"OK")</f>
        <v>OK</v>
      </c>
      <c r="BN325" s="183"/>
    </row>
    <row r="326" spans="1:66" ht="25.5" x14ac:dyDescent="0.25">
      <c r="A326" s="148"/>
      <c r="B326" s="94">
        <v>322</v>
      </c>
      <c r="C326" s="43">
        <v>1237334</v>
      </c>
      <c r="D326" s="25">
        <v>1135967</v>
      </c>
      <c r="E326" s="228" t="s">
        <v>7150</v>
      </c>
      <c r="F326" s="212" t="s">
        <v>655</v>
      </c>
      <c r="G326" s="28" t="s">
        <v>2182</v>
      </c>
      <c r="H326" s="46" t="s">
        <v>2635</v>
      </c>
      <c r="I326" s="25">
        <f>IFERROR(MID($D326,1,7)+0,"")</f>
        <v>1135967</v>
      </c>
      <c r="J326" s="25" t="str">
        <f>IFERROR(MID($D326,10,7)+0,"")</f>
        <v/>
      </c>
      <c r="K326" s="25" t="str">
        <f>IFERROR(MID($D326,19,7)+0,"")</f>
        <v/>
      </c>
      <c r="L326" s="25" t="str">
        <f>IFERROR(MID($D326,28,7)+0,"")</f>
        <v/>
      </c>
      <c r="M326" s="25" t="str">
        <f>IF(IFERROR(MID($Q326,1,7)+0,"")&lt;1130000,IF(INDEX(C:C,MATCH(LEFT(Q326,7)+0,I:I,0))&lt;1130000,"",INDEX(C:C,MATCH(LEFT(Q326,7)+0,I:I,0))),IFERROR(MID($Q326,1,7)+0,""))</f>
        <v/>
      </c>
      <c r="N326" s="25" t="str">
        <f>IF(IFERROR(MID($Q326,10,7)+0,"")&lt;1130000,"",IFERROR(MID($Q326,10,7)+0,""))</f>
        <v/>
      </c>
      <c r="O326" s="25" t="str">
        <f>IF(IFERROR(MID($Q326,19,7)+0,"")&lt;1130000,"",IFERROR(MID($Q326,19,7)+0,""))</f>
        <v/>
      </c>
      <c r="P326" s="25" t="str">
        <f>IF(M326="","",IF(N326="",M326,M326&amp;", "&amp;N326))</f>
        <v/>
      </c>
      <c r="Q326" s="23"/>
      <c r="R326" s="37" t="s">
        <v>6326</v>
      </c>
      <c r="S326" s="35" t="s">
        <v>4178</v>
      </c>
      <c r="T326" s="34" t="s">
        <v>36</v>
      </c>
      <c r="U326" s="185"/>
      <c r="V326" s="188"/>
      <c r="W326" s="189"/>
      <c r="X326" s="31">
        <v>767</v>
      </c>
      <c r="Y326" s="90"/>
      <c r="Z326" s="31">
        <f>IF(OR(S326="VLD MLC components",S326="VLD MLC pipes",S326="VLD PEX components",S326="VLD PEX pipes",S326="VLD PHC components",S326="VLD PHC pipes",S326="Controls VLD"),"По запросу",X326)</f>
        <v>767</v>
      </c>
      <c r="AA326" s="63"/>
      <c r="AB326" s="23"/>
      <c r="AC326" s="190"/>
      <c r="AD326" s="25"/>
      <c r="AE326" s="25"/>
      <c r="AF326" s="25">
        <v>0</v>
      </c>
      <c r="AG326" s="25"/>
      <c r="AH326" s="25"/>
      <c r="AI326" s="25"/>
      <c r="AJ326" s="25" t="s">
        <v>20</v>
      </c>
      <c r="AK326" s="22" t="s">
        <v>20</v>
      </c>
      <c r="AL326" s="25" t="s">
        <v>20</v>
      </c>
      <c r="AM326" s="25">
        <v>10</v>
      </c>
      <c r="AN326" s="25"/>
      <c r="AO326" s="25"/>
      <c r="AP326" s="25"/>
      <c r="AQ326" s="25"/>
      <c r="AR326" s="94"/>
      <c r="AS326" s="157"/>
      <c r="AT326" s="96"/>
      <c r="AU326" s="92"/>
      <c r="AV326" s="91"/>
      <c r="AW326" s="92"/>
      <c r="AX326" s="92"/>
      <c r="AY326" s="91"/>
      <c r="AZ326" s="92"/>
      <c r="BA326" s="25"/>
      <c r="BC326">
        <v>767</v>
      </c>
      <c r="BD326" t="str">
        <f>IF(Z326=BC326,"OK")</f>
        <v>OK</v>
      </c>
      <c r="BN326" s="183"/>
    </row>
    <row r="327" spans="1:66" ht="25.5" x14ac:dyDescent="0.25">
      <c r="A327" s="148"/>
      <c r="B327" s="94">
        <v>323</v>
      </c>
      <c r="C327" s="43">
        <v>1237335</v>
      </c>
      <c r="D327" s="25">
        <v>1135969</v>
      </c>
      <c r="E327" s="228" t="s">
        <v>7151</v>
      </c>
      <c r="F327" s="212" t="s">
        <v>655</v>
      </c>
      <c r="G327" s="28" t="s">
        <v>2182</v>
      </c>
      <c r="H327" s="46" t="s">
        <v>2635</v>
      </c>
      <c r="I327" s="25">
        <f>IFERROR(MID($D327,1,7)+0,"")</f>
        <v>1135969</v>
      </c>
      <c r="J327" s="25" t="str">
        <f>IFERROR(MID($D327,10,7)+0,"")</f>
        <v/>
      </c>
      <c r="K327" s="25" t="str">
        <f>IFERROR(MID($D327,19,7)+0,"")</f>
        <v/>
      </c>
      <c r="L327" s="25" t="str">
        <f>IFERROR(MID($D327,28,7)+0,"")</f>
        <v/>
      </c>
      <c r="M327" s="25" t="str">
        <f>IF(IFERROR(MID($Q327,1,7)+0,"")&lt;1130000,IF(INDEX(C:C,MATCH(LEFT(Q327,7)+0,I:I,0))&lt;1130000,"",INDEX(C:C,MATCH(LEFT(Q327,7)+0,I:I,0))),IFERROR(MID($Q327,1,7)+0,""))</f>
        <v/>
      </c>
      <c r="N327" s="25" t="str">
        <f>IF(IFERROR(MID($Q327,10,7)+0,"")&lt;1130000,"",IFERROR(MID($Q327,10,7)+0,""))</f>
        <v/>
      </c>
      <c r="O327" s="25" t="str">
        <f>IF(IFERROR(MID($Q327,19,7)+0,"")&lt;1130000,"",IFERROR(MID($Q327,19,7)+0,""))</f>
        <v/>
      </c>
      <c r="P327" s="25" t="str">
        <f>IF(M327="","",IF(N327="",M327,M327&amp;", "&amp;N327))</f>
        <v/>
      </c>
      <c r="Q327" s="23"/>
      <c r="R327" s="37" t="s">
        <v>5927</v>
      </c>
      <c r="S327" s="35" t="s">
        <v>4178</v>
      </c>
      <c r="T327" s="34" t="s">
        <v>36</v>
      </c>
      <c r="U327" s="185"/>
      <c r="V327" s="188"/>
      <c r="W327" s="189"/>
      <c r="X327" s="31">
        <v>767</v>
      </c>
      <c r="Y327" s="90"/>
      <c r="Z327" s="31">
        <f>IF(OR(S327="VLD MLC components",S327="VLD MLC pipes",S327="VLD PEX components",S327="VLD PEX pipes",S327="VLD PHC components",S327="VLD PHC pipes",S327="Controls VLD"),"По запросу",X327)</f>
        <v>767</v>
      </c>
      <c r="AA327" s="63"/>
      <c r="AB327" s="23"/>
      <c r="AC327" s="190"/>
      <c r="AD327" s="25"/>
      <c r="AE327" s="25"/>
      <c r="AF327" s="25">
        <v>0</v>
      </c>
      <c r="AG327" s="25"/>
      <c r="AH327" s="25"/>
      <c r="AI327" s="25"/>
      <c r="AJ327" s="25" t="s">
        <v>20</v>
      </c>
      <c r="AK327" s="22" t="s">
        <v>20</v>
      </c>
      <c r="AL327" s="25" t="s">
        <v>20</v>
      </c>
      <c r="AM327" s="25">
        <v>10</v>
      </c>
      <c r="AN327" s="25"/>
      <c r="AO327" s="25"/>
      <c r="AP327" s="25"/>
      <c r="AQ327" s="25"/>
      <c r="AR327" s="94"/>
      <c r="AS327" s="157"/>
      <c r="AT327" s="96"/>
      <c r="AU327" s="92"/>
      <c r="AV327" s="91"/>
      <c r="AW327" s="92"/>
      <c r="AX327" s="92"/>
      <c r="AY327" s="91"/>
      <c r="AZ327" s="92"/>
      <c r="BA327" s="25"/>
      <c r="BC327">
        <v>767</v>
      </c>
      <c r="BD327" t="str">
        <f>IF(Z327=BC327,"OK")</f>
        <v>OK</v>
      </c>
      <c r="BN327" s="183"/>
    </row>
    <row r="328" spans="1:66" ht="38.25" x14ac:dyDescent="0.25">
      <c r="A328" s="148"/>
      <c r="B328" s="94">
        <v>324</v>
      </c>
      <c r="C328" s="43">
        <v>1135968</v>
      </c>
      <c r="D328" s="37">
        <v>1045542</v>
      </c>
      <c r="E328" s="26" t="s">
        <v>6329</v>
      </c>
      <c r="F328" s="212" t="s">
        <v>655</v>
      </c>
      <c r="G328" s="127" t="s">
        <v>29</v>
      </c>
      <c r="H328" s="46" t="s">
        <v>2635</v>
      </c>
      <c r="I328" s="25">
        <f>IFERROR(MID($D328,1,7)+0,"")</f>
        <v>1045542</v>
      </c>
      <c r="J328" s="25" t="str">
        <f>IFERROR(MID($D328,10,7)+0,"")</f>
        <v/>
      </c>
      <c r="K328" s="25" t="str">
        <f>IFERROR(MID($D328,19,7)+0,"")</f>
        <v/>
      </c>
      <c r="L328" s="25" t="str">
        <f>IFERROR(MID($D328,28,7)+0,"")</f>
        <v/>
      </c>
      <c r="M328" s="25">
        <f>IF(IFERROR(MID($Q328,1,7)+0,"")&lt;1130000,IF(INDEX(C:C,MATCH(LEFT(Q328,7)+0,I:I,0))&lt;1130000,"",INDEX(C:C,MATCH(LEFT(Q328,7)+0,I:I,0))),IFERROR(MID($Q328,1,7)+0,""))</f>
        <v>1237332</v>
      </c>
      <c r="N328" s="25" t="str">
        <f>IF(IFERROR(MID($Q328,10,7)+0,"")&lt;1130000,"",IFERROR(MID($Q328,10,7)+0,""))</f>
        <v/>
      </c>
      <c r="O328" s="25" t="str">
        <f>IF(IFERROR(MID($Q328,19,7)+0,"")&lt;1130000,"",IFERROR(MID($Q328,19,7)+0,""))</f>
        <v/>
      </c>
      <c r="P328" s="25">
        <f>IF(M328="","",IF(N328="",M328,M328&amp;", "&amp;N328))</f>
        <v>1237332</v>
      </c>
      <c r="Q328" s="43">
        <v>1237332</v>
      </c>
      <c r="R328" s="37" t="s">
        <v>6326</v>
      </c>
      <c r="S328" s="35" t="s">
        <v>4178</v>
      </c>
      <c r="T328" s="34" t="s">
        <v>36</v>
      </c>
      <c r="U328" s="185">
        <v>410</v>
      </c>
      <c r="V328" s="188">
        <v>697</v>
      </c>
      <c r="W328" s="189">
        <v>697</v>
      </c>
      <c r="X328" s="31">
        <v>767</v>
      </c>
      <c r="Y328" s="90">
        <f>IFERROR(ROUND(X328/W328-1,2),"")</f>
        <v>0.1</v>
      </c>
      <c r="Z328" s="31">
        <f>IF(OR(S328="VLD MLC components",S328="VLD MLC pipes",S328="VLD PEX components",S328="VLD PEX pipes",S328="VLD PHC components",S328="VLD PHC pipes",S328="Controls VLD"),"По запросу",X328)</f>
        <v>767</v>
      </c>
      <c r="AA328" s="63">
        <f>ROUND(X328/1.2,3)</f>
        <v>639.16700000000003</v>
      </c>
      <c r="AB328" s="23">
        <v>580.83299999999997</v>
      </c>
      <c r="AC328" s="190">
        <f>IFERROR(ROUND(AA328/AB328-1,2),"")</f>
        <v>0.1</v>
      </c>
      <c r="AD328" s="25">
        <v>7.0000000000000007E-2</v>
      </c>
      <c r="AE328" s="25">
        <v>2.0000000000000002E-5</v>
      </c>
      <c r="AF328" s="25">
        <v>4671</v>
      </c>
      <c r="AG328" s="25">
        <v>11903</v>
      </c>
      <c r="AH328" s="25">
        <v>27103</v>
      </c>
      <c r="AI328" s="25">
        <v>34241</v>
      </c>
      <c r="AJ328" s="25" t="s">
        <v>20</v>
      </c>
      <c r="AK328" s="22" t="s">
        <v>20</v>
      </c>
      <c r="AL328" s="25" t="s">
        <v>20</v>
      </c>
      <c r="AM328" s="25">
        <v>50</v>
      </c>
      <c r="AN328" s="25">
        <v>280</v>
      </c>
      <c r="AO328" s="25">
        <v>180</v>
      </c>
      <c r="AP328" s="25">
        <v>80</v>
      </c>
      <c r="AQ328" s="25">
        <v>3.5</v>
      </c>
      <c r="AR328" s="25">
        <v>4.032E-3</v>
      </c>
      <c r="AS328" s="157">
        <v>58343</v>
      </c>
      <c r="AT328" s="23">
        <v>44743</v>
      </c>
      <c r="AU328" s="92" t="s">
        <v>2675</v>
      </c>
      <c r="AV328" s="91" t="s">
        <v>152</v>
      </c>
      <c r="AW328" s="92" t="s">
        <v>152</v>
      </c>
      <c r="AX328" s="92" t="s">
        <v>152</v>
      </c>
      <c r="AY328" s="91" t="s">
        <v>152</v>
      </c>
      <c r="AZ328" s="92" t="s">
        <v>24</v>
      </c>
      <c r="BA328" s="25" t="s">
        <v>6323</v>
      </c>
      <c r="BB328" t="s">
        <v>25</v>
      </c>
      <c r="BC328">
        <v>767</v>
      </c>
      <c r="BD328" t="str">
        <f>IF(Z328=BC328,"OK")</f>
        <v>OK</v>
      </c>
      <c r="BE328">
        <v>7.0000000000000007E-2</v>
      </c>
      <c r="BF328">
        <v>2.0000000000000002E-5</v>
      </c>
      <c r="BG328" t="s">
        <v>22</v>
      </c>
      <c r="BH328" t="s">
        <v>22</v>
      </c>
      <c r="BI328" t="s">
        <v>22</v>
      </c>
      <c r="BJ328" t="s">
        <v>22</v>
      </c>
      <c r="BK328" t="s">
        <v>22</v>
      </c>
      <c r="BL328" t="str">
        <f>IF(ABS(AN328*AO328*AP328/1000000000/AR328-1)&lt;0.1,"OK","NO")</f>
        <v>OK</v>
      </c>
      <c r="BN328" s="183"/>
    </row>
    <row r="329" spans="1:66" ht="38.25" x14ac:dyDescent="0.25">
      <c r="A329" s="148"/>
      <c r="B329" s="94">
        <v>325</v>
      </c>
      <c r="C329" s="43">
        <v>1135967</v>
      </c>
      <c r="D329" s="44" t="s">
        <v>6328</v>
      </c>
      <c r="E329" s="26" t="s">
        <v>6327</v>
      </c>
      <c r="F329" s="212" t="s">
        <v>655</v>
      </c>
      <c r="G329" s="127" t="s">
        <v>29</v>
      </c>
      <c r="H329" s="46" t="s">
        <v>2635</v>
      </c>
      <c r="I329" s="25">
        <f>IFERROR(MID($D329,1,7)+0,"")</f>
        <v>1057441</v>
      </c>
      <c r="J329" s="25">
        <f>IFERROR(MID($D329,10,7)+0,"")</f>
        <v>1065284</v>
      </c>
      <c r="K329" s="25" t="str">
        <f>IFERROR(MID($D329,19,7)+0,"")</f>
        <v/>
      </c>
      <c r="L329" s="25" t="str">
        <f>IFERROR(MID($D329,28,7)+0,"")</f>
        <v/>
      </c>
      <c r="M329" s="25">
        <f>IF(IFERROR(MID($Q329,1,7)+0,"")&lt;1130000,IF(INDEX(C:C,MATCH(LEFT(Q329,7)+0,I:I,0))&lt;1130000,"",INDEX(C:C,MATCH(LEFT(Q329,7)+0,I:I,0))),IFERROR(MID($Q329,1,7)+0,""))</f>
        <v>1237334</v>
      </c>
      <c r="N329" s="25" t="str">
        <f>IF(IFERROR(MID($Q329,10,7)+0,"")&lt;1130000,"",IFERROR(MID($Q329,10,7)+0,""))</f>
        <v/>
      </c>
      <c r="O329" s="25" t="str">
        <f>IF(IFERROR(MID($Q329,19,7)+0,"")&lt;1130000,"",IFERROR(MID($Q329,19,7)+0,""))</f>
        <v/>
      </c>
      <c r="P329" s="25">
        <f>IF(M329="","",IF(N329="",M329,M329&amp;", "&amp;N329))</f>
        <v>1237334</v>
      </c>
      <c r="Q329" s="43">
        <v>1237334</v>
      </c>
      <c r="R329" s="37" t="s">
        <v>6326</v>
      </c>
      <c r="S329" s="35" t="s">
        <v>4178</v>
      </c>
      <c r="T329" s="34" t="s">
        <v>36</v>
      </c>
      <c r="U329" s="185">
        <v>410</v>
      </c>
      <c r="V329" s="188">
        <v>697</v>
      </c>
      <c r="W329" s="189">
        <v>697</v>
      </c>
      <c r="X329" s="31">
        <v>767</v>
      </c>
      <c r="Y329" s="90">
        <f>IFERROR(ROUND(X329/W329-1,2),"")</f>
        <v>0.1</v>
      </c>
      <c r="Z329" s="31">
        <f>IF(OR(S329="VLD MLC components",S329="VLD MLC pipes",S329="VLD PEX components",S329="VLD PEX pipes",S329="VLD PHC components",S329="VLD PHC pipes",S329="Controls VLD"),"По запросу",X329)</f>
        <v>767</v>
      </c>
      <c r="AA329" s="63">
        <f>ROUND(X329/1.2,3)</f>
        <v>639.16700000000003</v>
      </c>
      <c r="AB329" s="23">
        <v>580.83299999999997</v>
      </c>
      <c r="AC329" s="190">
        <f>IFERROR(ROUND(AA329/AB329-1,2),"")</f>
        <v>0.1</v>
      </c>
      <c r="AD329" s="25">
        <v>7.2999999999999995E-2</v>
      </c>
      <c r="AE329" s="25">
        <v>3.4999999999999997E-5</v>
      </c>
      <c r="AF329" s="25">
        <v>50</v>
      </c>
      <c r="AG329" s="25">
        <v>3562</v>
      </c>
      <c r="AH329" s="25">
        <v>7844</v>
      </c>
      <c r="AI329" s="25">
        <v>3334</v>
      </c>
      <c r="AJ329" s="25" t="s">
        <v>20</v>
      </c>
      <c r="AK329" s="22" t="s">
        <v>20</v>
      </c>
      <c r="AL329" s="25" t="s">
        <v>20</v>
      </c>
      <c r="AM329" s="25">
        <v>50</v>
      </c>
      <c r="AN329" s="25">
        <v>280</v>
      </c>
      <c r="AO329" s="25">
        <v>180</v>
      </c>
      <c r="AP329" s="25">
        <v>80</v>
      </c>
      <c r="AQ329" s="25">
        <v>3.65</v>
      </c>
      <c r="AR329" s="25">
        <v>4.032E-3</v>
      </c>
      <c r="AS329" s="157">
        <v>6150</v>
      </c>
      <c r="AT329" s="23">
        <v>44743</v>
      </c>
      <c r="AU329" s="92" t="s">
        <v>2675</v>
      </c>
      <c r="AV329" s="91" t="s">
        <v>152</v>
      </c>
      <c r="AW329" s="92" t="s">
        <v>152</v>
      </c>
      <c r="AX329" s="92" t="s">
        <v>152</v>
      </c>
      <c r="AY329" s="91" t="s">
        <v>152</v>
      </c>
      <c r="AZ329" s="92" t="s">
        <v>24</v>
      </c>
      <c r="BA329" s="25" t="s">
        <v>6323</v>
      </c>
      <c r="BB329" t="s">
        <v>25</v>
      </c>
      <c r="BC329">
        <v>767</v>
      </c>
      <c r="BD329" t="str">
        <f>IF(Z329=BC329,"OK")</f>
        <v>OK</v>
      </c>
      <c r="BE329">
        <v>7.2999999999999995E-2</v>
      </c>
      <c r="BF329">
        <v>3.4999999999999997E-5</v>
      </c>
      <c r="BG329" t="s">
        <v>22</v>
      </c>
      <c r="BH329" t="s">
        <v>22</v>
      </c>
      <c r="BI329" t="s">
        <v>22</v>
      </c>
      <c r="BJ329" t="s">
        <v>22</v>
      </c>
      <c r="BK329" t="s">
        <v>22</v>
      </c>
      <c r="BL329" t="str">
        <f>IF(ABS(AN329*AO329*AP329/1000000000/AR329-1)&lt;0.1,"OK","NO")</f>
        <v>OK</v>
      </c>
      <c r="BN329" s="183"/>
    </row>
    <row r="330" spans="1:66" ht="38.25" x14ac:dyDescent="0.25">
      <c r="A330" s="148"/>
      <c r="B330" s="94">
        <v>326</v>
      </c>
      <c r="C330" s="43">
        <v>1135969</v>
      </c>
      <c r="D330" s="44" t="s">
        <v>6325</v>
      </c>
      <c r="E330" s="26" t="s">
        <v>6324</v>
      </c>
      <c r="F330" s="212" t="s">
        <v>655</v>
      </c>
      <c r="G330" s="127" t="s">
        <v>29</v>
      </c>
      <c r="H330" s="46" t="s">
        <v>2635</v>
      </c>
      <c r="I330" s="25">
        <f>IFERROR(MID($D330,1,7)+0,"")</f>
        <v>1057442</v>
      </c>
      <c r="J330" s="25">
        <f>IFERROR(MID($D330,10,7)+0,"")</f>
        <v>1065290</v>
      </c>
      <c r="K330" s="25" t="str">
        <f>IFERROR(MID($D330,19,7)+0,"")</f>
        <v/>
      </c>
      <c r="L330" s="25" t="str">
        <f>IFERROR(MID($D330,28,7)+0,"")</f>
        <v/>
      </c>
      <c r="M330" s="25">
        <f>IF(IFERROR(MID($Q330,1,7)+0,"")&lt;1130000,IF(INDEX(C:C,MATCH(LEFT(Q330,7)+0,I:I,0))&lt;1130000,"",INDEX(C:C,MATCH(LEFT(Q330,7)+0,I:I,0))),IFERROR(MID($Q330,1,7)+0,""))</f>
        <v>1237335</v>
      </c>
      <c r="N330" s="25" t="str">
        <f>IF(IFERROR(MID($Q330,10,7)+0,"")&lt;1130000,"",IFERROR(MID($Q330,10,7)+0,""))</f>
        <v/>
      </c>
      <c r="O330" s="25" t="str">
        <f>IF(IFERROR(MID($Q330,19,7)+0,"")&lt;1130000,"",IFERROR(MID($Q330,19,7)+0,""))</f>
        <v/>
      </c>
      <c r="P330" s="25">
        <f>IF(M330="","",IF(N330="",M330,M330&amp;", "&amp;N330))</f>
        <v>1237335</v>
      </c>
      <c r="Q330" s="43">
        <v>1237335</v>
      </c>
      <c r="R330" s="37" t="s">
        <v>5927</v>
      </c>
      <c r="S330" s="35" t="s">
        <v>4178</v>
      </c>
      <c r="T330" s="34" t="s">
        <v>36</v>
      </c>
      <c r="U330" s="185">
        <v>410</v>
      </c>
      <c r="V330" s="188">
        <v>697</v>
      </c>
      <c r="W330" s="189">
        <v>697</v>
      </c>
      <c r="X330" s="31">
        <v>767</v>
      </c>
      <c r="Y330" s="90">
        <f>IFERROR(ROUND(X330/W330-1,2),"")</f>
        <v>0.1</v>
      </c>
      <c r="Z330" s="31">
        <f>IF(OR(S330="VLD MLC components",S330="VLD MLC pipes",S330="VLD PEX components",S330="VLD PEX pipes",S330="VLD PHC components",S330="VLD PHC pipes",S330="Controls VLD"),"По запросу",X330)</f>
        <v>767</v>
      </c>
      <c r="AA330" s="63">
        <f>ROUND(X330/1.2,3)</f>
        <v>639.16700000000003</v>
      </c>
      <c r="AB330" s="23">
        <v>580.83299999999997</v>
      </c>
      <c r="AC330" s="190">
        <f>IFERROR(ROUND(AA330/AB330-1,2),"")</f>
        <v>0.1</v>
      </c>
      <c r="AD330" s="25">
        <v>9.4E-2</v>
      </c>
      <c r="AE330" s="25">
        <v>7.7999999999999999E-5</v>
      </c>
      <c r="AF330" s="25">
        <v>2</v>
      </c>
      <c r="AG330" s="25">
        <v>50</v>
      </c>
      <c r="AH330" s="25">
        <v>1106</v>
      </c>
      <c r="AI330" s="25">
        <v>706</v>
      </c>
      <c r="AJ330" s="25" t="s">
        <v>20</v>
      </c>
      <c r="AK330" s="22" t="s">
        <v>20</v>
      </c>
      <c r="AL330" s="25" t="s">
        <v>20</v>
      </c>
      <c r="AM330" s="25">
        <v>50</v>
      </c>
      <c r="AN330" s="25">
        <v>280</v>
      </c>
      <c r="AO330" s="25">
        <v>180</v>
      </c>
      <c r="AP330" s="25">
        <v>80</v>
      </c>
      <c r="AQ330" s="25">
        <v>4.7</v>
      </c>
      <c r="AR330" s="25">
        <v>4.032E-3</v>
      </c>
      <c r="AS330" s="157">
        <v>1550</v>
      </c>
      <c r="AT330" s="23" t="s">
        <v>22</v>
      </c>
      <c r="AU330" s="92" t="s">
        <v>2675</v>
      </c>
      <c r="AV330" s="91" t="s">
        <v>152</v>
      </c>
      <c r="AW330" s="92" t="s">
        <v>152</v>
      </c>
      <c r="AX330" s="92" t="s">
        <v>152</v>
      </c>
      <c r="AY330" s="91" t="s">
        <v>152</v>
      </c>
      <c r="AZ330" s="92" t="s">
        <v>24</v>
      </c>
      <c r="BA330" s="25" t="s">
        <v>6323</v>
      </c>
      <c r="BB330" t="s">
        <v>25</v>
      </c>
      <c r="BC330">
        <v>767</v>
      </c>
      <c r="BD330" t="str">
        <f>IF(Z330=BC330,"OK")</f>
        <v>OK</v>
      </c>
      <c r="BE330">
        <v>9.4E-2</v>
      </c>
      <c r="BF330">
        <v>7.7999999999999999E-5</v>
      </c>
      <c r="BG330" t="s">
        <v>22</v>
      </c>
      <c r="BH330" t="s">
        <v>22</v>
      </c>
      <c r="BI330" t="s">
        <v>22</v>
      </c>
      <c r="BJ330" t="s">
        <v>22</v>
      </c>
      <c r="BK330" t="s">
        <v>22</v>
      </c>
      <c r="BL330" t="str">
        <f>IF(ABS(AN330*AO330*AP330/1000000000/AR330-1)&lt;0.1,"OK","NO")</f>
        <v>OK</v>
      </c>
      <c r="BN330" s="183"/>
    </row>
    <row r="331" spans="1:66" ht="38.25" x14ac:dyDescent="0.25">
      <c r="A331" s="148"/>
      <c r="B331" s="94">
        <v>327</v>
      </c>
      <c r="C331" s="43">
        <v>1135970</v>
      </c>
      <c r="D331" s="37">
        <v>1020039</v>
      </c>
      <c r="E331" s="26" t="s">
        <v>6322</v>
      </c>
      <c r="F331" s="212" t="s">
        <v>652</v>
      </c>
      <c r="G331" s="127" t="s">
        <v>29</v>
      </c>
      <c r="H331" s="46" t="s">
        <v>2635</v>
      </c>
      <c r="I331" s="25">
        <f>IFERROR(MID($D331,1,7)+0,"")</f>
        <v>1020039</v>
      </c>
      <c r="J331" s="25" t="str">
        <f>IFERROR(MID($D331,10,7)+0,"")</f>
        <v/>
      </c>
      <c r="K331" s="25" t="str">
        <f>IFERROR(MID($D331,19,7)+0,"")</f>
        <v/>
      </c>
      <c r="L331" s="25" t="str">
        <f>IFERROR(MID($D331,28,7)+0,"")</f>
        <v/>
      </c>
      <c r="M331" s="25" t="str">
        <f>IF(IFERROR(MID($Q331,1,7)+0,"")&lt;1130000,IF(INDEX(C:C,MATCH(LEFT(Q331,7)+0,I:I,0))&lt;1130000,"",INDEX(C:C,MATCH(LEFT(Q331,7)+0,I:I,0))),IFERROR(MID($Q331,1,7)+0,""))</f>
        <v/>
      </c>
      <c r="N331" s="25" t="str">
        <f>IF(IFERROR(MID($Q331,10,7)+0,"")&lt;1130000,"",IFERROR(MID($Q331,10,7)+0,""))</f>
        <v/>
      </c>
      <c r="O331" s="25" t="str">
        <f>IF(IFERROR(MID($Q331,19,7)+0,"")&lt;1130000,"",IFERROR(MID($Q331,19,7)+0,""))</f>
        <v/>
      </c>
      <c r="P331" s="25" t="str">
        <f>IF(M331="","",IF(N331="",M331,M331&amp;", "&amp;N331))</f>
        <v/>
      </c>
      <c r="Q331" s="23"/>
      <c r="R331" s="23" t="s">
        <v>22</v>
      </c>
      <c r="S331" s="35" t="s">
        <v>4178</v>
      </c>
      <c r="T331" s="34" t="s">
        <v>36</v>
      </c>
      <c r="U331" s="185">
        <v>350</v>
      </c>
      <c r="V331" s="188">
        <v>595</v>
      </c>
      <c r="W331" s="189">
        <v>595</v>
      </c>
      <c r="X331" s="31">
        <v>655</v>
      </c>
      <c r="Y331" s="90">
        <f>IFERROR(ROUND(X331/W331-1,2),"")</f>
        <v>0.1</v>
      </c>
      <c r="Z331" s="31">
        <f>IF(OR(S331="VLD MLC components",S331="VLD MLC pipes",S331="VLD PEX components",S331="VLD PEX pipes",S331="VLD PHC components",S331="VLD PHC pipes",S331="Controls VLD"),"По запросу",X331)</f>
        <v>655</v>
      </c>
      <c r="AA331" s="63">
        <f>ROUND(X331/1.2,3)</f>
        <v>545.83299999999997</v>
      </c>
      <c r="AB331" s="23">
        <v>495.83300000000003</v>
      </c>
      <c r="AC331" s="190">
        <f>IFERROR(ROUND(AA331/AB331-1,2),"")</f>
        <v>0.1</v>
      </c>
      <c r="AD331" s="25">
        <v>3.7999999999999999E-2</v>
      </c>
      <c r="AE331" s="25">
        <v>7.9999999999999996E-6</v>
      </c>
      <c r="AF331" s="25">
        <v>1044</v>
      </c>
      <c r="AG331" s="25">
        <v>1094</v>
      </c>
      <c r="AH331" s="25">
        <v>1860</v>
      </c>
      <c r="AI331" s="25">
        <v>1010</v>
      </c>
      <c r="AJ331" s="25" t="s">
        <v>20</v>
      </c>
      <c r="AK331" s="22" t="s">
        <v>20</v>
      </c>
      <c r="AL331" s="25" t="s">
        <v>20</v>
      </c>
      <c r="AM331" s="25">
        <v>50</v>
      </c>
      <c r="AN331" s="25">
        <v>280</v>
      </c>
      <c r="AO331" s="25">
        <v>180</v>
      </c>
      <c r="AP331" s="25">
        <v>80</v>
      </c>
      <c r="AQ331" s="25">
        <v>1.9</v>
      </c>
      <c r="AR331" s="25">
        <v>4.032E-3</v>
      </c>
      <c r="AS331" s="157">
        <v>2410</v>
      </c>
      <c r="AT331" s="23">
        <v>44743</v>
      </c>
      <c r="AU331" s="92" t="s">
        <v>2675</v>
      </c>
      <c r="AV331" s="91" t="s">
        <v>152</v>
      </c>
      <c r="AW331" s="92" t="s">
        <v>152</v>
      </c>
      <c r="AX331" s="92" t="s">
        <v>152</v>
      </c>
      <c r="AY331" s="91" t="s">
        <v>152</v>
      </c>
      <c r="AZ331" s="92" t="s">
        <v>24</v>
      </c>
      <c r="BA331" s="25" t="s">
        <v>6321</v>
      </c>
      <c r="BB331" t="s">
        <v>25</v>
      </c>
      <c r="BC331">
        <v>655</v>
      </c>
      <c r="BD331" t="str">
        <f>IF(Z331=BC331,"OK")</f>
        <v>OK</v>
      </c>
      <c r="BE331">
        <v>3.7999999999999999E-2</v>
      </c>
      <c r="BF331">
        <v>7.9999999999999996E-6</v>
      </c>
      <c r="BG331" t="s">
        <v>22</v>
      </c>
      <c r="BH331" t="s">
        <v>22</v>
      </c>
      <c r="BI331" t="s">
        <v>22</v>
      </c>
      <c r="BJ331" t="s">
        <v>22</v>
      </c>
      <c r="BK331" t="s">
        <v>22</v>
      </c>
      <c r="BL331" t="str">
        <f>IF(ABS(AN331*AO331*AP331/1000000000/AR331-1)&lt;0.1,"OK","NO")</f>
        <v>OK</v>
      </c>
      <c r="BN331" s="183"/>
    </row>
    <row r="332" spans="1:66" ht="25.5" x14ac:dyDescent="0.25">
      <c r="A332" s="148"/>
      <c r="B332" s="94">
        <v>328</v>
      </c>
      <c r="C332" s="43">
        <v>1136067</v>
      </c>
      <c r="D332" s="25">
        <v>1013906</v>
      </c>
      <c r="E332" s="26" t="s">
        <v>6320</v>
      </c>
      <c r="F332" s="212" t="s">
        <v>655</v>
      </c>
      <c r="G332" s="28" t="s">
        <v>2182</v>
      </c>
      <c r="H332" s="46" t="s">
        <v>2635</v>
      </c>
      <c r="I332" s="25">
        <f>IFERROR(MID($D332,1,7)+0,"")</f>
        <v>1013906</v>
      </c>
      <c r="J332" s="25" t="str">
        <f>IFERROR(MID($D332,10,7)+0,"")</f>
        <v/>
      </c>
      <c r="K332" s="25" t="str">
        <f>IFERROR(MID($D332,19,7)+0,"")</f>
        <v/>
      </c>
      <c r="L332" s="25" t="str">
        <f>IFERROR(MID($D332,28,7)+0,"")</f>
        <v/>
      </c>
      <c r="M332" s="25" t="str">
        <f>IF(IFERROR(MID($Q332,1,7)+0,"")&lt;1130000,IF(INDEX(C:C,MATCH(LEFT(Q332,7)+0,I:I,0))&lt;1130000,"",INDEX(C:C,MATCH(LEFT(Q332,7)+0,I:I,0))),IFERROR(MID($Q332,1,7)+0,""))</f>
        <v/>
      </c>
      <c r="N332" s="25" t="str">
        <f>IF(IFERROR(MID($Q332,10,7)+0,"")&lt;1130000,"",IFERROR(MID($Q332,10,7)+0,""))</f>
        <v/>
      </c>
      <c r="O332" s="25" t="str">
        <f>IF(IFERROR(MID($Q332,19,7)+0,"")&lt;1130000,"",IFERROR(MID($Q332,19,7)+0,""))</f>
        <v/>
      </c>
      <c r="P332" s="25" t="str">
        <f>IF(M332="","",IF(N332="",M332,M332&amp;", "&amp;N332))</f>
        <v/>
      </c>
      <c r="Q332" s="23"/>
      <c r="R332" s="23" t="s">
        <v>22</v>
      </c>
      <c r="S332" s="35" t="s">
        <v>4178</v>
      </c>
      <c r="T332" s="34" t="s">
        <v>36</v>
      </c>
      <c r="U332" s="185">
        <v>320</v>
      </c>
      <c r="V332" s="188">
        <v>342</v>
      </c>
      <c r="W332" s="189">
        <v>383</v>
      </c>
      <c r="X332" s="31">
        <v>421</v>
      </c>
      <c r="Y332" s="90">
        <f>IFERROR(ROUND(X332/W332-1,2),"")</f>
        <v>0.1</v>
      </c>
      <c r="Z332" s="31">
        <f>IF(OR(S332="VLD MLC components",S332="VLD MLC pipes",S332="VLD PEX components",S332="VLD PEX pipes",S332="VLD PHC components",S332="VLD PHC pipes",S332="Controls VLD"),"По запросу",X332)</f>
        <v>421</v>
      </c>
      <c r="AA332" s="63">
        <f>ROUND(X332/1.2,3)</f>
        <v>350.83300000000003</v>
      </c>
      <c r="AB332" s="23">
        <v>319.16699999999997</v>
      </c>
      <c r="AC332" s="190">
        <f>IFERROR(ROUND(AA332/AB332-1,2),"")</f>
        <v>0.1</v>
      </c>
      <c r="AD332" s="25">
        <v>4.8000000000000001E-2</v>
      </c>
      <c r="AE332" s="25">
        <v>2.6879999999999997E-5</v>
      </c>
      <c r="AF332" s="25">
        <v>1180</v>
      </c>
      <c r="AG332" s="25">
        <v>2620</v>
      </c>
      <c r="AH332" s="25">
        <v>4410</v>
      </c>
      <c r="AI332" s="25">
        <v>4950</v>
      </c>
      <c r="AJ332" s="25" t="s">
        <v>20</v>
      </c>
      <c r="AK332" s="22" t="s">
        <v>20</v>
      </c>
      <c r="AL332" s="25" t="s">
        <v>20</v>
      </c>
      <c r="AM332" s="25">
        <v>10</v>
      </c>
      <c r="AN332" s="25">
        <v>120</v>
      </c>
      <c r="AO332" s="25">
        <v>70</v>
      </c>
      <c r="AP332" s="25">
        <v>32</v>
      </c>
      <c r="AQ332" s="25">
        <v>0.48</v>
      </c>
      <c r="AR332" s="25">
        <v>2.6879999999999997E-4</v>
      </c>
      <c r="AS332" s="157">
        <v>10210</v>
      </c>
      <c r="AT332" s="64"/>
      <c r="AU332" s="92" t="s">
        <v>2181</v>
      </c>
      <c r="AV332" s="91" t="s">
        <v>152</v>
      </c>
      <c r="AW332" s="92" t="s">
        <v>152</v>
      </c>
      <c r="AX332" s="92" t="s">
        <v>152</v>
      </c>
      <c r="AY332" s="91" t="s">
        <v>152</v>
      </c>
      <c r="AZ332" s="92" t="s">
        <v>24</v>
      </c>
      <c r="BA332" s="25" t="s">
        <v>6319</v>
      </c>
      <c r="BB332" t="s">
        <v>25</v>
      </c>
      <c r="BC332">
        <v>421</v>
      </c>
      <c r="BD332" t="str">
        <f>IF(Z332=BC332,"OK")</f>
        <v>OK</v>
      </c>
      <c r="BE332">
        <v>4.8000000000000001E-2</v>
      </c>
      <c r="BF332">
        <v>2.6879999999999997E-4</v>
      </c>
      <c r="BG332">
        <v>120</v>
      </c>
      <c r="BH332">
        <v>70</v>
      </c>
      <c r="BI332">
        <v>32</v>
      </c>
      <c r="BJ332">
        <v>0.48</v>
      </c>
      <c r="BK332">
        <v>2.6879999999999997E-4</v>
      </c>
      <c r="BL332" t="str">
        <f>IF(ABS(AN332*AO332*AP332/1000000000/AR332-1)&lt;0.1,"OK","NO")</f>
        <v>OK</v>
      </c>
      <c r="BN332" s="183"/>
    </row>
    <row r="333" spans="1:66" ht="25.5" x14ac:dyDescent="0.25">
      <c r="A333" s="148"/>
      <c r="B333" s="94">
        <v>329</v>
      </c>
      <c r="C333" s="43">
        <v>1135966</v>
      </c>
      <c r="D333" s="37">
        <v>1013830</v>
      </c>
      <c r="E333" s="26" t="s">
        <v>6318</v>
      </c>
      <c r="F333" s="212" t="s">
        <v>655</v>
      </c>
      <c r="G333" s="41" t="s">
        <v>27</v>
      </c>
      <c r="H333" s="46" t="s">
        <v>2635</v>
      </c>
      <c r="I333" s="25">
        <f>IFERROR(MID($D333,1,7)+0,"")</f>
        <v>1013830</v>
      </c>
      <c r="J333" s="25" t="str">
        <f>IFERROR(MID($D333,10,7)+0,"")</f>
        <v/>
      </c>
      <c r="K333" s="25" t="str">
        <f>IFERROR(MID($D333,19,7)+0,"")</f>
        <v/>
      </c>
      <c r="L333" s="25" t="str">
        <f>IFERROR(MID($D333,28,7)+0,"")</f>
        <v/>
      </c>
      <c r="M333" s="25">
        <f>IF(IFERROR(MID($Q333,1,7)+0,"")&lt;1130000,IF(INDEX(C:C,MATCH(LEFT(Q333,7)+0,I:I,0))&lt;1130000,"",INDEX(C:C,MATCH(LEFT(Q333,7)+0,I:I,0))),IFERROR(MID($Q333,1,7)+0,""))</f>
        <v>1136936</v>
      </c>
      <c r="N333" s="25" t="str">
        <f>IF(IFERROR(MID($Q333,10,7)+0,"")&lt;1130000,"",IFERROR(MID($Q333,10,7)+0,""))</f>
        <v/>
      </c>
      <c r="O333" s="25" t="str">
        <f>IF(IFERROR(MID($Q333,19,7)+0,"")&lt;1130000,"",IFERROR(MID($Q333,19,7)+0,""))</f>
        <v/>
      </c>
      <c r="P333" s="25">
        <f>IF(M333="","",IF(N333="",M333,M333&amp;", "&amp;N333))</f>
        <v>1136936</v>
      </c>
      <c r="Q333" s="43">
        <v>1136936</v>
      </c>
      <c r="R333" s="53"/>
      <c r="S333" s="35" t="s">
        <v>4178</v>
      </c>
      <c r="T333" s="34" t="s">
        <v>36</v>
      </c>
      <c r="U333" s="185">
        <v>410</v>
      </c>
      <c r="V333" s="188">
        <v>439</v>
      </c>
      <c r="W333" s="189">
        <v>697</v>
      </c>
      <c r="X333" s="31">
        <v>767</v>
      </c>
      <c r="Y333" s="90">
        <f>IFERROR(ROUND(X333/W333-1,2),"")</f>
        <v>0.1</v>
      </c>
      <c r="Z333" s="31">
        <f>IF(OR(S333="VLD MLC components",S333="VLD MLC pipes",S333="VLD PEX components",S333="VLD PEX pipes",S333="VLD PHC components",S333="VLD PHC pipes",S333="Controls VLD"),"По запросу",X333)</f>
        <v>767</v>
      </c>
      <c r="AA333" s="63">
        <f>ROUND(X333/1.2,3)</f>
        <v>639.16700000000003</v>
      </c>
      <c r="AB333" s="23">
        <v>580.83299999999997</v>
      </c>
      <c r="AC333" s="190">
        <f>IFERROR(ROUND(AA333/AB333-1,2),"")</f>
        <v>0.1</v>
      </c>
      <c r="AD333" s="25">
        <v>4.4000000000000004E-2</v>
      </c>
      <c r="AE333" s="25">
        <v>7.3499999999999998E-5</v>
      </c>
      <c r="AF333" s="25">
        <v>0</v>
      </c>
      <c r="AG333" s="25" t="s">
        <v>22</v>
      </c>
      <c r="AH333" s="25">
        <v>0</v>
      </c>
      <c r="AI333" s="25">
        <v>210</v>
      </c>
      <c r="AJ333" s="25" t="s">
        <v>20</v>
      </c>
      <c r="AK333" s="42" t="s">
        <v>19</v>
      </c>
      <c r="AL333" s="25" t="s">
        <v>20</v>
      </c>
      <c r="AM333" s="25">
        <v>50</v>
      </c>
      <c r="AN333" s="25">
        <v>280</v>
      </c>
      <c r="AO333" s="25">
        <v>175</v>
      </c>
      <c r="AP333" s="25">
        <v>75</v>
      </c>
      <c r="AQ333" s="25">
        <v>2.2000000000000002</v>
      </c>
      <c r="AR333" s="25">
        <v>3.6749999999999999E-3</v>
      </c>
      <c r="AS333" s="157">
        <v>0</v>
      </c>
      <c r="AT333" s="64"/>
      <c r="AU333" s="92" t="s">
        <v>2181</v>
      </c>
      <c r="AV333" s="91" t="s">
        <v>152</v>
      </c>
      <c r="AW333" s="92" t="s">
        <v>152</v>
      </c>
      <c r="AX333" s="92" t="s">
        <v>152</v>
      </c>
      <c r="AY333" s="91" t="s">
        <v>152</v>
      </c>
      <c r="AZ333" s="92" t="s">
        <v>24</v>
      </c>
      <c r="BA333" s="25" t="s">
        <v>6316</v>
      </c>
      <c r="BB333" t="s">
        <v>25</v>
      </c>
      <c r="BC333" t="e">
        <v>#N/A</v>
      </c>
      <c r="BD333" t="e">
        <f>IF(Z333=BC333,"OK")</f>
        <v>#N/A</v>
      </c>
      <c r="BE333">
        <v>7.5999999999999998E-2</v>
      </c>
      <c r="BF333">
        <v>5.1799999999999997E-3</v>
      </c>
      <c r="BG333">
        <v>280</v>
      </c>
      <c r="BH333">
        <v>185</v>
      </c>
      <c r="BI333">
        <v>100</v>
      </c>
      <c r="BJ333">
        <v>0</v>
      </c>
      <c r="BK333">
        <v>0</v>
      </c>
      <c r="BL333" t="str">
        <f>IF(ABS(AN333*AO333*AP333/1000000000/AR333-1)&lt;0.1,"OK","NO")</f>
        <v>OK</v>
      </c>
      <c r="BN333" s="183"/>
    </row>
    <row r="334" spans="1:66" ht="25.5" x14ac:dyDescent="0.25">
      <c r="A334" s="148"/>
      <c r="B334" s="94">
        <v>330</v>
      </c>
      <c r="C334" s="43">
        <v>1136936</v>
      </c>
      <c r="D334" s="44" t="s">
        <v>6804</v>
      </c>
      <c r="E334" s="26" t="s">
        <v>6315</v>
      </c>
      <c r="F334" s="212" t="s">
        <v>655</v>
      </c>
      <c r="G334" s="28" t="s">
        <v>2182</v>
      </c>
      <c r="H334" s="46" t="s">
        <v>2635</v>
      </c>
      <c r="I334" s="25">
        <f>IFERROR(MID($D334,1,7)+0,"")</f>
        <v>1013830</v>
      </c>
      <c r="J334" s="25">
        <f>IFERROR(MID($D334,10,7)+0,"")</f>
        <v>1135966</v>
      </c>
      <c r="K334" s="25" t="str">
        <f>IFERROR(MID($D334,19,7)+0,"")</f>
        <v/>
      </c>
      <c r="L334" s="25" t="str">
        <f>IFERROR(MID($D334,28,7)+0,"")</f>
        <v/>
      </c>
      <c r="M334" s="25" t="str">
        <f>IF(IFERROR(MID($Q334,1,7)+0,"")&lt;1130000,IF(INDEX(C:C,MATCH(LEFT(Q334,7)+0,I:I,0))&lt;1130000,"",INDEX(C:C,MATCH(LEFT(Q334,7)+0,I:I,0))),IFERROR(MID($Q334,1,7)+0,""))</f>
        <v/>
      </c>
      <c r="N334" s="25" t="str">
        <f>IF(IFERROR(MID($Q334,10,7)+0,"")&lt;1130000,"",IFERROR(MID($Q334,10,7)+0,""))</f>
        <v/>
      </c>
      <c r="O334" s="25" t="str">
        <f>IF(IFERROR(MID($Q334,19,7)+0,"")&lt;1130000,"",IFERROR(MID($Q334,19,7)+0,""))</f>
        <v/>
      </c>
      <c r="P334" s="25" t="str">
        <f>IF(M334="","",IF(N334="",M334,M334&amp;", "&amp;N334))</f>
        <v/>
      </c>
      <c r="Q334" s="23"/>
      <c r="R334" s="43"/>
      <c r="S334" s="35" t="s">
        <v>4178</v>
      </c>
      <c r="T334" s="34" t="s">
        <v>36</v>
      </c>
      <c r="U334" s="185" t="s">
        <v>22</v>
      </c>
      <c r="V334" s="188">
        <v>535</v>
      </c>
      <c r="W334" s="189">
        <v>438</v>
      </c>
      <c r="X334" s="31">
        <v>482</v>
      </c>
      <c r="Y334" s="90">
        <f>IFERROR(ROUND(X334/W334-1,2),"")</f>
        <v>0.1</v>
      </c>
      <c r="Z334" s="31">
        <f>IF(OR(S334="VLD MLC components",S334="VLD MLC pipes",S334="VLD PEX components",S334="VLD PEX pipes",S334="VLD PHC components",S334="VLD PHC pipes",S334="Controls VLD"),"По запросу",X334)</f>
        <v>482</v>
      </c>
      <c r="AA334" s="63">
        <f>ROUND(X334/1.2,3)</f>
        <v>401.66699999999997</v>
      </c>
      <c r="AB334" s="23">
        <v>365</v>
      </c>
      <c r="AC334" s="190">
        <f>IFERROR(ROUND(AA334/AB334-1,2),"")</f>
        <v>0.1</v>
      </c>
      <c r="AD334" s="25">
        <v>4.2999999999999997E-2</v>
      </c>
      <c r="AE334" s="25">
        <v>6.7199999999999994E-5</v>
      </c>
      <c r="AF334" s="25">
        <v>18280</v>
      </c>
      <c r="AG334" s="25">
        <v>9622</v>
      </c>
      <c r="AH334" s="25">
        <v>17682</v>
      </c>
      <c r="AI334" s="25">
        <v>13600</v>
      </c>
      <c r="AJ334" s="25" t="s">
        <v>20</v>
      </c>
      <c r="AK334" s="22" t="s">
        <v>20</v>
      </c>
      <c r="AL334" s="25" t="s">
        <v>20</v>
      </c>
      <c r="AM334" s="25">
        <v>10</v>
      </c>
      <c r="AN334" s="25">
        <v>140</v>
      </c>
      <c r="AO334" s="25">
        <v>190</v>
      </c>
      <c r="AP334" s="25">
        <v>30</v>
      </c>
      <c r="AQ334" s="25">
        <v>0.43</v>
      </c>
      <c r="AR334" s="25">
        <v>4.5000000000000004E-4</v>
      </c>
      <c r="AS334" s="157">
        <v>2600</v>
      </c>
      <c r="AT334" s="64"/>
      <c r="AU334" s="92" t="s">
        <v>2181</v>
      </c>
      <c r="AV334" s="91" t="s">
        <v>152</v>
      </c>
      <c r="AW334" s="92" t="s">
        <v>152</v>
      </c>
      <c r="AX334" s="92" t="s">
        <v>152</v>
      </c>
      <c r="AY334" s="91" t="s">
        <v>152</v>
      </c>
      <c r="AZ334" s="92" t="s">
        <v>24</v>
      </c>
      <c r="BA334" s="25" t="s">
        <v>6300</v>
      </c>
      <c r="BB334" t="s">
        <v>48</v>
      </c>
      <c r="BC334">
        <v>482</v>
      </c>
      <c r="BD334" t="str">
        <f>IF(Z334=BC334,"OK")</f>
        <v>OK</v>
      </c>
      <c r="BE334">
        <v>8.208E-2</v>
      </c>
      <c r="BF334">
        <v>5.6979999999999999E-3</v>
      </c>
      <c r="BG334">
        <v>0</v>
      </c>
      <c r="BH334">
        <v>0</v>
      </c>
      <c r="BI334">
        <v>0</v>
      </c>
      <c r="BJ334">
        <v>0</v>
      </c>
      <c r="BK334">
        <v>0</v>
      </c>
      <c r="BL334" t="str">
        <f>IF(ABS(AN334*AO334*AP334/1000000000/AR334-1)&lt;0.1,"OK","NO")</f>
        <v>NO</v>
      </c>
      <c r="BN334" s="183"/>
    </row>
    <row r="335" spans="1:66" ht="25.5" x14ac:dyDescent="0.25">
      <c r="A335" s="148"/>
      <c r="B335" s="94">
        <v>331</v>
      </c>
      <c r="C335" s="43">
        <v>1136930</v>
      </c>
      <c r="D335" s="44" t="s">
        <v>6313</v>
      </c>
      <c r="E335" s="26" t="s">
        <v>6312</v>
      </c>
      <c r="F335" s="151" t="s">
        <v>655</v>
      </c>
      <c r="G335" s="28" t="s">
        <v>2182</v>
      </c>
      <c r="H335" s="46" t="s">
        <v>2635</v>
      </c>
      <c r="I335" s="25">
        <f>IFERROR(MID($D335,1,7)+0,"")</f>
        <v>1023045</v>
      </c>
      <c r="J335" s="25">
        <f>IFERROR(MID($D335,10,7)+0,"")</f>
        <v>1136933</v>
      </c>
      <c r="K335" s="25" t="str">
        <f>IFERROR(MID($D335,19,7)+0,"")</f>
        <v/>
      </c>
      <c r="L335" s="25" t="str">
        <f>IFERROR(MID($D335,28,7)+0,"")</f>
        <v/>
      </c>
      <c r="M335" s="25" t="str">
        <f>IF(IFERROR(MID($Q335,1,7)+0,"")&lt;1130000,IF(INDEX(C:C,MATCH(LEFT(Q335,7)+0,I:I,0))&lt;1130000,"",INDEX(C:C,MATCH(LEFT(Q335,7)+0,I:I,0))),IFERROR(MID($Q335,1,7)+0,""))</f>
        <v/>
      </c>
      <c r="N335" s="25" t="str">
        <f>IF(IFERROR(MID($Q335,10,7)+0,"")&lt;1130000,"",IFERROR(MID($Q335,10,7)+0,""))</f>
        <v/>
      </c>
      <c r="O335" s="25" t="str">
        <f>IF(IFERROR(MID($Q335,19,7)+0,"")&lt;1130000,"",IFERROR(MID($Q335,19,7)+0,""))</f>
        <v/>
      </c>
      <c r="P335" s="25" t="str">
        <f>IF(M335="","",IF(N335="",M335,M335&amp;", "&amp;N335))</f>
        <v/>
      </c>
      <c r="Q335" s="23"/>
      <c r="R335" s="34" t="s">
        <v>22</v>
      </c>
      <c r="S335" s="35" t="s">
        <v>4178</v>
      </c>
      <c r="T335" s="34" t="s">
        <v>36</v>
      </c>
      <c r="U335" s="185" t="s">
        <v>22</v>
      </c>
      <c r="V335" s="188" t="s">
        <v>22</v>
      </c>
      <c r="W335" s="189">
        <v>1438</v>
      </c>
      <c r="X335" s="31">
        <v>1582</v>
      </c>
      <c r="Y335" s="90">
        <f>IFERROR(ROUND(X335/W335-1,2),"")</f>
        <v>0.1</v>
      </c>
      <c r="Z335" s="31">
        <f>IF(OR(S335="VLD MLC components",S335="VLD MLC pipes",S335="VLD PEX components",S335="VLD PEX pipes",S335="VLD PHC components",S335="VLD PHC pipes",S335="Controls VLD"),"По запросу",X335)</f>
        <v>1582</v>
      </c>
      <c r="AA335" s="63">
        <f>ROUND(X335/1.2,3)</f>
        <v>1318.3330000000001</v>
      </c>
      <c r="AB335" s="23">
        <v>1198.3330000000001</v>
      </c>
      <c r="AC335" s="190">
        <f>IFERROR(ROUND(AA335/AB335-1,2),"")</f>
        <v>0.1</v>
      </c>
      <c r="AD335" s="25">
        <v>0.16499999999999998</v>
      </c>
      <c r="AE335" s="25">
        <v>8.8200000000000003E-5</v>
      </c>
      <c r="AF335" s="25">
        <v>32965</v>
      </c>
      <c r="AG335" s="25">
        <v>41140</v>
      </c>
      <c r="AH335" s="25">
        <v>53580</v>
      </c>
      <c r="AI335" s="25">
        <v>39560</v>
      </c>
      <c r="AJ335" s="25" t="s">
        <v>20</v>
      </c>
      <c r="AK335" s="22" t="s">
        <v>20</v>
      </c>
      <c r="AL335" s="25" t="s">
        <v>20</v>
      </c>
      <c r="AM335" s="25">
        <v>10</v>
      </c>
      <c r="AN335" s="25">
        <v>340</v>
      </c>
      <c r="AO335" s="25">
        <v>210</v>
      </c>
      <c r="AP335" s="25">
        <v>40</v>
      </c>
      <c r="AQ335" s="25">
        <v>1.5249999999999999</v>
      </c>
      <c r="AR335" s="25">
        <v>5.94E-3</v>
      </c>
      <c r="AS335" s="157">
        <v>0</v>
      </c>
      <c r="AT335" s="64"/>
      <c r="AU335" s="92" t="s">
        <v>2181</v>
      </c>
      <c r="AV335" s="91" t="s">
        <v>152</v>
      </c>
      <c r="AW335" s="92" t="s">
        <v>152</v>
      </c>
      <c r="AX335" s="92" t="s">
        <v>152</v>
      </c>
      <c r="AY335" s="91" t="s">
        <v>48</v>
      </c>
      <c r="AZ335" s="92" t="s">
        <v>24</v>
      </c>
      <c r="BA335" s="25" t="s">
        <v>6311</v>
      </c>
      <c r="BB335" t="s">
        <v>48</v>
      </c>
      <c r="BC335">
        <v>1582</v>
      </c>
      <c r="BD335" t="str">
        <f>IF(Z335=BC335,"OK")</f>
        <v>OK</v>
      </c>
      <c r="BE335">
        <v>9.6033599999999997E-2</v>
      </c>
      <c r="BF335">
        <v>6.2678000000000005E-3</v>
      </c>
      <c r="BG335">
        <v>0</v>
      </c>
      <c r="BH335">
        <v>0</v>
      </c>
      <c r="BI335">
        <v>0</v>
      </c>
      <c r="BJ335">
        <v>0</v>
      </c>
      <c r="BK335">
        <v>0</v>
      </c>
      <c r="BL335" t="str">
        <f>IF(ABS(AN335*AO335*AP335/1000000000/AR335-1)&lt;0.1,"OK","NO")</f>
        <v>NO</v>
      </c>
      <c r="BN335" s="183"/>
    </row>
    <row r="336" spans="1:66" ht="25.5" x14ac:dyDescent="0.25">
      <c r="A336" s="148"/>
      <c r="B336" s="94">
        <v>332</v>
      </c>
      <c r="C336" s="43">
        <v>1136933</v>
      </c>
      <c r="D336" s="37">
        <v>1023045</v>
      </c>
      <c r="E336" s="26" t="s">
        <v>6310</v>
      </c>
      <c r="F336" s="212" t="s">
        <v>655</v>
      </c>
      <c r="G336" s="127" t="s">
        <v>27</v>
      </c>
      <c r="H336" s="46" t="s">
        <v>2635</v>
      </c>
      <c r="I336" s="25">
        <f>IFERROR(MID($D336,1,7)+0,"")</f>
        <v>1023045</v>
      </c>
      <c r="J336" s="25" t="str">
        <f>IFERROR(MID($D336,10,7)+0,"")</f>
        <v/>
      </c>
      <c r="K336" s="25" t="str">
        <f>IFERROR(MID($D336,19,7)+0,"")</f>
        <v/>
      </c>
      <c r="L336" s="25" t="str">
        <f>IFERROR(MID($D336,28,7)+0,"")</f>
        <v/>
      </c>
      <c r="M336" s="25">
        <f>IF(IFERROR(MID($Q336,1,7)+0,"")&lt;1130000,IF(INDEX(C:C,MATCH(LEFT(Q336,7)+0,I:I,0))&lt;1130000,"",INDEX(C:C,MATCH(LEFT(Q336,7)+0,I:I,0))),IFERROR(MID($Q336,1,7)+0,""))</f>
        <v>1136930</v>
      </c>
      <c r="N336" s="25" t="str">
        <f>IF(IFERROR(MID($Q336,10,7)+0,"")&lt;1130000,"",IFERROR(MID($Q336,10,7)+0,""))</f>
        <v/>
      </c>
      <c r="O336" s="25" t="str">
        <f>IF(IFERROR(MID($Q336,19,7)+0,"")&lt;1130000,"",IFERROR(MID($Q336,19,7)+0,""))</f>
        <v/>
      </c>
      <c r="P336" s="25">
        <f>IF(M336="","",IF(N336="",M336,M336&amp;", "&amp;N336))</f>
        <v>1136930</v>
      </c>
      <c r="Q336" s="43">
        <v>1136930</v>
      </c>
      <c r="R336" s="43"/>
      <c r="S336" s="35" t="s">
        <v>4178</v>
      </c>
      <c r="T336" s="34" t="s">
        <v>36</v>
      </c>
      <c r="U336" s="185" t="s">
        <v>22</v>
      </c>
      <c r="V336" s="188">
        <v>150</v>
      </c>
      <c r="W336" s="189">
        <v>1438</v>
      </c>
      <c r="X336" s="31">
        <v>1582</v>
      </c>
      <c r="Y336" s="90">
        <f>IFERROR(ROUND(X336/W336-1,2),"")</f>
        <v>0.1</v>
      </c>
      <c r="Z336" s="31">
        <f>IF(OR(S336="VLD MLC components",S336="VLD MLC pipes",S336="VLD PEX components",S336="VLD PEX pipes",S336="VLD PHC components",S336="VLD PHC pipes",S336="Controls VLD"),"По запросу",X336)</f>
        <v>1582</v>
      </c>
      <c r="AA336" s="63">
        <f>ROUND(X336/1.2,3)</f>
        <v>1318.3330000000001</v>
      </c>
      <c r="AB336" s="23">
        <v>1198.3330000000001</v>
      </c>
      <c r="AC336" s="190">
        <f>IFERROR(ROUND(AA336/AB336-1,2),"")</f>
        <v>0.1</v>
      </c>
      <c r="AD336" s="25">
        <v>0.153</v>
      </c>
      <c r="AE336" s="25">
        <v>1.4615384615384615E-5</v>
      </c>
      <c r="AF336" s="25">
        <v>0</v>
      </c>
      <c r="AG336" s="25" t="s">
        <v>22</v>
      </c>
      <c r="AH336" s="25">
        <v>0</v>
      </c>
      <c r="AI336" s="25">
        <v>900</v>
      </c>
      <c r="AJ336" s="25" t="s">
        <v>20</v>
      </c>
      <c r="AK336" s="42" t="s">
        <v>19</v>
      </c>
      <c r="AL336" s="25" t="s">
        <v>20</v>
      </c>
      <c r="AM336" s="25">
        <v>100</v>
      </c>
      <c r="AN336" s="25"/>
      <c r="AO336" s="25"/>
      <c r="AP336" s="25"/>
      <c r="AQ336" s="25"/>
      <c r="AR336" s="25"/>
      <c r="AS336" s="157">
        <v>0</v>
      </c>
      <c r="AT336" s="93"/>
      <c r="AU336" s="92" t="s">
        <v>2181</v>
      </c>
      <c r="AV336" s="91" t="s">
        <v>152</v>
      </c>
      <c r="AW336" s="92" t="s">
        <v>152</v>
      </c>
      <c r="AX336" s="92" t="s">
        <v>152</v>
      </c>
      <c r="AY336" s="91" t="s">
        <v>152</v>
      </c>
      <c r="AZ336" s="92" t="s">
        <v>24</v>
      </c>
      <c r="BA336" s="25" t="s">
        <v>6309</v>
      </c>
      <c r="BB336" t="s">
        <v>48</v>
      </c>
      <c r="BC336" t="e">
        <v>#N/A</v>
      </c>
      <c r="BD336" t="e">
        <f>IF(Z336=BC336,"OK")</f>
        <v>#N/A</v>
      </c>
      <c r="BE336">
        <v>2.2666666666666668E-2</v>
      </c>
      <c r="BF336">
        <v>1.4615384615384615E-5</v>
      </c>
      <c r="BG336">
        <v>0</v>
      </c>
      <c r="BH336">
        <v>0</v>
      </c>
      <c r="BI336">
        <v>0</v>
      </c>
      <c r="BJ336">
        <v>0</v>
      </c>
      <c r="BK336">
        <v>0</v>
      </c>
      <c r="BL336" t="e">
        <f>IF(ABS(AN336*AO336*AP336/1000000000/AR336-1)&lt;0.1,"OK","NO")</f>
        <v>#DIV/0!</v>
      </c>
      <c r="BN336" s="183"/>
    </row>
    <row r="337" spans="1:66" ht="25.5" x14ac:dyDescent="0.25">
      <c r="A337" s="148"/>
      <c r="B337" s="94">
        <v>333</v>
      </c>
      <c r="C337" s="43">
        <v>1136934</v>
      </c>
      <c r="D337" s="37">
        <v>1023046</v>
      </c>
      <c r="E337" s="26" t="s">
        <v>6308</v>
      </c>
      <c r="F337" s="212" t="s">
        <v>655</v>
      </c>
      <c r="G337" s="102" t="s">
        <v>2182</v>
      </c>
      <c r="H337" s="46" t="s">
        <v>2635</v>
      </c>
      <c r="I337" s="25">
        <f>IFERROR(MID($D337,1,7)+0,"")</f>
        <v>1023046</v>
      </c>
      <c r="J337" s="25" t="str">
        <f>IFERROR(MID($D337,10,7)+0,"")</f>
        <v/>
      </c>
      <c r="K337" s="25" t="str">
        <f>IFERROR(MID($D337,19,7)+0,"")</f>
        <v/>
      </c>
      <c r="L337" s="25" t="str">
        <f>IFERROR(MID($D337,28,7)+0,"")</f>
        <v/>
      </c>
      <c r="M337" s="25" t="str">
        <f>IF(IFERROR(MID($Q337,1,7)+0,"")&lt;1130000,IF(INDEX(C:C,MATCH(LEFT(Q337,7)+0,I:I,0))&lt;1130000,"",INDEX(C:C,MATCH(LEFT(Q337,7)+0,I:I,0))),IFERROR(MID($Q337,1,7)+0,""))</f>
        <v/>
      </c>
      <c r="N337" s="25" t="str">
        <f>IF(IFERROR(MID($Q337,10,7)+0,"")&lt;1130000,"",IFERROR(MID($Q337,10,7)+0,""))</f>
        <v/>
      </c>
      <c r="O337" s="25" t="str">
        <f>IF(IFERROR(MID($Q337,19,7)+0,"")&lt;1130000,"",IFERROR(MID($Q337,19,7)+0,""))</f>
        <v/>
      </c>
      <c r="P337" s="25" t="str">
        <f>IF(M337="","",IF(N337="",M337,M337&amp;", "&amp;N337))</f>
        <v/>
      </c>
      <c r="Q337" s="23"/>
      <c r="R337" s="23"/>
      <c r="S337" s="35" t="s">
        <v>4178</v>
      </c>
      <c r="T337" s="34" t="s">
        <v>36</v>
      </c>
      <c r="U337" s="185" t="s">
        <v>22</v>
      </c>
      <c r="V337" s="188">
        <v>225</v>
      </c>
      <c r="W337" s="189">
        <v>1538</v>
      </c>
      <c r="X337" s="31">
        <v>1692</v>
      </c>
      <c r="Y337" s="90">
        <f>IFERROR(ROUND(X337/W337-1,2),"")</f>
        <v>0.1</v>
      </c>
      <c r="Z337" s="31">
        <f>IF(OR(S337="VLD MLC components",S337="VLD MLC pipes",S337="VLD PEX components",S337="VLD PEX pipes",S337="VLD PHC components",S337="VLD PHC pipes",S337="Controls VLD"),"По запросу",X337)</f>
        <v>1692</v>
      </c>
      <c r="AA337" s="63">
        <f>ROUND(X337/1.2,3)</f>
        <v>1410</v>
      </c>
      <c r="AB337" s="23">
        <v>1281.6669999999999</v>
      </c>
      <c r="AC337" s="190">
        <f>IFERROR(ROUND(AA337/AB337-1,2),"")</f>
        <v>0.1</v>
      </c>
      <c r="AD337" s="25">
        <v>0.19400000000000001</v>
      </c>
      <c r="AE337" s="25">
        <v>8.8200000000000003E-5</v>
      </c>
      <c r="AF337" s="25">
        <v>0</v>
      </c>
      <c r="AG337" s="25">
        <v>400</v>
      </c>
      <c r="AH337" s="25">
        <v>1250</v>
      </c>
      <c r="AI337" s="25">
        <v>1760</v>
      </c>
      <c r="AJ337" s="25" t="s">
        <v>20</v>
      </c>
      <c r="AK337" s="22" t="s">
        <v>20</v>
      </c>
      <c r="AL337" s="25" t="s">
        <v>20</v>
      </c>
      <c r="AM337" s="25">
        <v>10</v>
      </c>
      <c r="AN337" s="25">
        <v>340</v>
      </c>
      <c r="AO337" s="25">
        <v>210</v>
      </c>
      <c r="AP337" s="25">
        <v>40</v>
      </c>
      <c r="AQ337" s="25">
        <v>1.675</v>
      </c>
      <c r="AR337" s="25">
        <v>5.94E-3</v>
      </c>
      <c r="AS337" s="157">
        <v>0</v>
      </c>
      <c r="AT337" s="93"/>
      <c r="AU337" s="92" t="s">
        <v>2181</v>
      </c>
      <c r="AV337" s="91" t="s">
        <v>152</v>
      </c>
      <c r="AW337" s="92" t="s">
        <v>152</v>
      </c>
      <c r="AX337" s="92" t="s">
        <v>152</v>
      </c>
      <c r="AY337" s="91" t="s">
        <v>152</v>
      </c>
      <c r="AZ337" s="92" t="s">
        <v>24</v>
      </c>
      <c r="BA337" s="25" t="s">
        <v>6307</v>
      </c>
      <c r="BB337" t="s">
        <v>48</v>
      </c>
      <c r="BC337">
        <v>1692</v>
      </c>
      <c r="BD337" t="str">
        <f>IF(Z337=BC337,"OK")</f>
        <v>OK</v>
      </c>
      <c r="BE337">
        <v>3.4000000000000002E-2</v>
      </c>
      <c r="BF337">
        <v>1.9000000000000001E-5</v>
      </c>
      <c r="BG337">
        <v>0</v>
      </c>
      <c r="BH337">
        <v>0</v>
      </c>
      <c r="BI337">
        <v>0</v>
      </c>
      <c r="BJ337">
        <v>0</v>
      </c>
      <c r="BK337">
        <v>0</v>
      </c>
      <c r="BL337" t="str">
        <f>IF(ABS(AN337*AO337*AP337/1000000000/AR337-1)&lt;0.1,"OK","NO")</f>
        <v>NO</v>
      </c>
      <c r="BN337" s="183"/>
    </row>
    <row r="338" spans="1:66" ht="25.5" x14ac:dyDescent="0.25">
      <c r="A338" s="148"/>
      <c r="B338" s="94">
        <v>334</v>
      </c>
      <c r="C338" s="43">
        <v>1136935</v>
      </c>
      <c r="D338" s="37">
        <v>1023047</v>
      </c>
      <c r="E338" s="26" t="s">
        <v>6306</v>
      </c>
      <c r="F338" s="212" t="s">
        <v>655</v>
      </c>
      <c r="G338" s="102" t="s">
        <v>2182</v>
      </c>
      <c r="H338" s="46" t="s">
        <v>2635</v>
      </c>
      <c r="I338" s="25">
        <f>IFERROR(MID($D338,1,7)+0,"")</f>
        <v>1023047</v>
      </c>
      <c r="J338" s="25" t="str">
        <f>IFERROR(MID($D338,10,7)+0,"")</f>
        <v/>
      </c>
      <c r="K338" s="25" t="str">
        <f>IFERROR(MID($D338,19,7)+0,"")</f>
        <v/>
      </c>
      <c r="L338" s="25" t="str">
        <f>IFERROR(MID($D338,28,7)+0,"")</f>
        <v/>
      </c>
      <c r="M338" s="25" t="str">
        <f>IF(IFERROR(MID($Q338,1,7)+0,"")&lt;1130000,IF(INDEX(C:C,MATCH(LEFT(Q338,7)+0,I:I,0))&lt;1130000,"",INDEX(C:C,MATCH(LEFT(Q338,7)+0,I:I,0))),IFERROR(MID($Q338,1,7)+0,""))</f>
        <v/>
      </c>
      <c r="N338" s="25" t="str">
        <f>IF(IFERROR(MID($Q338,10,7)+0,"")&lt;1130000,"",IFERROR(MID($Q338,10,7)+0,""))</f>
        <v/>
      </c>
      <c r="O338" s="25" t="str">
        <f>IF(IFERROR(MID($Q338,19,7)+0,"")&lt;1130000,"",IFERROR(MID($Q338,19,7)+0,""))</f>
        <v/>
      </c>
      <c r="P338" s="25" t="str">
        <f>IF(M338="","",IF(N338="",M338,M338&amp;", "&amp;N338))</f>
        <v/>
      </c>
      <c r="Q338" s="23"/>
      <c r="R338" s="23"/>
      <c r="S338" s="35" t="s">
        <v>4178</v>
      </c>
      <c r="T338" s="34" t="s">
        <v>36</v>
      </c>
      <c r="U338" s="185" t="s">
        <v>22</v>
      </c>
      <c r="V338" s="188">
        <v>364</v>
      </c>
      <c r="W338" s="189">
        <v>3632</v>
      </c>
      <c r="X338" s="31">
        <v>3995</v>
      </c>
      <c r="Y338" s="90">
        <f>IFERROR(ROUND(X338/W338-1,2),"")</f>
        <v>0.1</v>
      </c>
      <c r="Z338" s="31">
        <f>IF(OR(S338="VLD MLC components",S338="VLD MLC pipes",S338="VLD PEX components",S338="VLD PEX pipes",S338="VLD PHC components",S338="VLD PHC pipes",S338="Controls VLD"),"По запросу",X338)</f>
        <v>3995</v>
      </c>
      <c r="AA338" s="63">
        <f>ROUND(X338/1.2,3)</f>
        <v>3329.1669999999999</v>
      </c>
      <c r="AB338" s="23">
        <v>3026.6669999999999</v>
      </c>
      <c r="AC338" s="190">
        <f>IFERROR(ROUND(AA338/AB338-1,2),"")</f>
        <v>0.1</v>
      </c>
      <c r="AD338" s="25">
        <v>0.433</v>
      </c>
      <c r="AE338" s="25">
        <v>2.5080000000000002E-4</v>
      </c>
      <c r="AF338" s="25">
        <v>0</v>
      </c>
      <c r="AG338" s="25">
        <v>135</v>
      </c>
      <c r="AH338" s="25">
        <v>405</v>
      </c>
      <c r="AI338" s="25">
        <v>480</v>
      </c>
      <c r="AJ338" s="25" t="s">
        <v>20</v>
      </c>
      <c r="AK338" s="22" t="s">
        <v>20</v>
      </c>
      <c r="AL338" s="25" t="s">
        <v>20</v>
      </c>
      <c r="AM338" s="25">
        <v>10</v>
      </c>
      <c r="AN338" s="25">
        <v>1150</v>
      </c>
      <c r="AO338" s="25">
        <v>220</v>
      </c>
      <c r="AP338" s="25">
        <v>40</v>
      </c>
      <c r="AQ338" s="25">
        <v>6.2324999999999999</v>
      </c>
      <c r="AR338" s="25">
        <v>2.1902400000000002E-2</v>
      </c>
      <c r="AS338" s="157">
        <v>300</v>
      </c>
      <c r="AT338" s="93"/>
      <c r="AU338" s="92" t="s">
        <v>2181</v>
      </c>
      <c r="AV338" s="91" t="s">
        <v>152</v>
      </c>
      <c r="AW338" s="92" t="s">
        <v>152</v>
      </c>
      <c r="AX338" s="92" t="s">
        <v>152</v>
      </c>
      <c r="AY338" s="91" t="s">
        <v>152</v>
      </c>
      <c r="AZ338" s="92" t="s">
        <v>24</v>
      </c>
      <c r="BA338" s="25" t="s">
        <v>6305</v>
      </c>
      <c r="BB338" t="s">
        <v>48</v>
      </c>
      <c r="BC338">
        <v>3995</v>
      </c>
      <c r="BD338" t="str">
        <f>IF(Z338=BC338,"OK")</f>
        <v>OK</v>
      </c>
      <c r="BE338">
        <v>6.6000000000000003E-2</v>
      </c>
      <c r="BF338">
        <v>2.9E-5</v>
      </c>
      <c r="BG338">
        <v>0</v>
      </c>
      <c r="BH338">
        <v>0</v>
      </c>
      <c r="BI338">
        <v>0</v>
      </c>
      <c r="BJ338">
        <v>0</v>
      </c>
      <c r="BK338">
        <v>0</v>
      </c>
      <c r="BL338" t="str">
        <f>IF(ABS(AN338*AO338*AP338/1000000000/AR338-1)&lt;0.1,"OK","NO")</f>
        <v>NO</v>
      </c>
      <c r="BN338" s="183"/>
    </row>
    <row r="339" spans="1:66" ht="25.5" x14ac:dyDescent="0.25">
      <c r="A339" s="148"/>
      <c r="B339" s="94">
        <v>335</v>
      </c>
      <c r="C339" s="43">
        <v>1136659</v>
      </c>
      <c r="D339" s="37">
        <v>1013830</v>
      </c>
      <c r="E339" s="26" t="s">
        <v>6304</v>
      </c>
      <c r="F339" s="151" t="s">
        <v>655</v>
      </c>
      <c r="G339" s="127" t="s">
        <v>2630</v>
      </c>
      <c r="H339" s="46" t="s">
        <v>2635</v>
      </c>
      <c r="I339" s="25">
        <f>IFERROR(MID($D339,1,7)+0,"")</f>
        <v>1013830</v>
      </c>
      <c r="J339" s="25" t="str">
        <f>IFERROR(MID($D339,10,7)+0,"")</f>
        <v/>
      </c>
      <c r="K339" s="25" t="str">
        <f>IFERROR(MID($D339,19,7)+0,"")</f>
        <v/>
      </c>
      <c r="L339" s="25" t="str">
        <f>IFERROR(MID($D339,28,7)+0,"")</f>
        <v/>
      </c>
      <c r="M339" s="25" t="str">
        <f>IF(IFERROR(MID($Q339,1,7)+0,"")&lt;1130000,IF(INDEX(C:C,MATCH(LEFT(Q339,7)+0,I:I,0))&lt;1130000,"",INDEX(C:C,MATCH(LEFT(Q339,7)+0,I:I,0))),IFERROR(MID($Q339,1,7)+0,""))</f>
        <v/>
      </c>
      <c r="N339" s="25" t="str">
        <f>IF(IFERROR(MID($Q339,10,7)+0,"")&lt;1130000,"",IFERROR(MID($Q339,10,7)+0,""))</f>
        <v/>
      </c>
      <c r="O339" s="25" t="str">
        <f>IF(IFERROR(MID($Q339,19,7)+0,"")&lt;1130000,"",IFERROR(MID($Q339,19,7)+0,""))</f>
        <v/>
      </c>
      <c r="P339" s="25" t="str">
        <f>IF(M339="","",IF(N339="",M339,M339&amp;", "&amp;N339))</f>
        <v/>
      </c>
      <c r="Q339" s="150"/>
      <c r="R339" s="150"/>
      <c r="S339" s="35" t="s">
        <v>4178</v>
      </c>
      <c r="T339" s="25" t="s">
        <v>36</v>
      </c>
      <c r="U339" s="185" t="s">
        <v>22</v>
      </c>
      <c r="V339" s="188">
        <v>353</v>
      </c>
      <c r="W339" s="189">
        <v>439</v>
      </c>
      <c r="X339" s="31">
        <v>483</v>
      </c>
      <c r="Y339" s="90">
        <f>IFERROR(ROUND(X339/W339-1,2),"")</f>
        <v>0.1</v>
      </c>
      <c r="Z339" s="31">
        <f>IF(OR(S339="VLD MLC components",S339="VLD MLC pipes",S339="VLD PEX components",S339="VLD PEX pipes",S339="VLD PHC components",S339="VLD PHC pipes",S339="Controls VLD"),"По запросу",X339)</f>
        <v>483</v>
      </c>
      <c r="AA339" s="63">
        <f>ROUND(X339/1.2,3)</f>
        <v>402.5</v>
      </c>
      <c r="AB339" s="23">
        <v>365.83300000000003</v>
      </c>
      <c r="AC339" s="190">
        <f>IFERROR(ROUND(AA339/AB339-1,2),"")</f>
        <v>0.1</v>
      </c>
      <c r="AD339" s="25">
        <v>6.2E-2</v>
      </c>
      <c r="AE339" s="25">
        <v>6.3E-5</v>
      </c>
      <c r="AF339" s="25">
        <v>0</v>
      </c>
      <c r="AG339" s="25" t="s">
        <v>22</v>
      </c>
      <c r="AH339" s="25">
        <v>0</v>
      </c>
      <c r="AI339" s="25">
        <v>0</v>
      </c>
      <c r="AJ339" s="42" t="s">
        <v>19</v>
      </c>
      <c r="AK339" s="42" t="s">
        <v>19</v>
      </c>
      <c r="AL339" s="25" t="s">
        <v>20</v>
      </c>
      <c r="AM339" s="25">
        <v>80</v>
      </c>
      <c r="AN339" s="25">
        <v>280</v>
      </c>
      <c r="AO339" s="25">
        <v>190</v>
      </c>
      <c r="AP339" s="25">
        <v>95</v>
      </c>
      <c r="AQ339" s="25">
        <v>4.96</v>
      </c>
      <c r="AR339" s="25">
        <v>5.0540000000000003E-3</v>
      </c>
      <c r="AS339" s="157">
        <v>8960</v>
      </c>
      <c r="AT339" s="93">
        <v>44713</v>
      </c>
      <c r="AU339" s="92" t="s">
        <v>3611</v>
      </c>
      <c r="AV339" s="91" t="s">
        <v>152</v>
      </c>
      <c r="AW339" s="92" t="s">
        <v>152</v>
      </c>
      <c r="AX339" s="92" t="s">
        <v>152</v>
      </c>
      <c r="AY339" s="91" t="s">
        <v>152</v>
      </c>
      <c r="AZ339" s="92" t="s">
        <v>21</v>
      </c>
      <c r="BA339" s="25" t="s">
        <v>4750</v>
      </c>
      <c r="BB339" t="s">
        <v>48</v>
      </c>
      <c r="BC339" t="e">
        <v>#N/A</v>
      </c>
      <c r="BD339" t="e">
        <f>IF(Z339=BC339,"OK")</f>
        <v>#N/A</v>
      </c>
      <c r="BE339">
        <v>6.2E-2</v>
      </c>
      <c r="BF339">
        <v>6.3E-5</v>
      </c>
      <c r="BG339">
        <v>280</v>
      </c>
      <c r="BH339">
        <v>190</v>
      </c>
      <c r="BI339">
        <v>95</v>
      </c>
      <c r="BJ339">
        <v>4.96</v>
      </c>
      <c r="BK339">
        <v>5.0540000000000003E-3</v>
      </c>
      <c r="BL339" t="str">
        <f>IF(ABS(AN339*AO339*AP339/1000000000/AR339-1)&lt;0.1,"OK","NO")</f>
        <v>OK</v>
      </c>
      <c r="BN339" s="183"/>
    </row>
    <row r="340" spans="1:66" ht="25.5" x14ac:dyDescent="0.25">
      <c r="A340" s="148"/>
      <c r="B340" s="94">
        <v>336</v>
      </c>
      <c r="C340" s="43">
        <v>1136931</v>
      </c>
      <c r="D340" s="37">
        <v>1023049</v>
      </c>
      <c r="E340" s="26" t="s">
        <v>6303</v>
      </c>
      <c r="F340" s="151" t="s">
        <v>655</v>
      </c>
      <c r="G340" s="102" t="s">
        <v>2182</v>
      </c>
      <c r="H340" s="46" t="s">
        <v>2635</v>
      </c>
      <c r="I340" s="25">
        <f>IFERROR(MID($D340,1,7)+0,"")</f>
        <v>1023049</v>
      </c>
      <c r="J340" s="25" t="str">
        <f>IFERROR(MID($D340,10,7)+0,"")</f>
        <v/>
      </c>
      <c r="K340" s="25" t="str">
        <f>IFERROR(MID($D340,19,7)+0,"")</f>
        <v/>
      </c>
      <c r="L340" s="25" t="str">
        <f>IFERROR(MID($D340,28,7)+0,"")</f>
        <v/>
      </c>
      <c r="M340" s="25" t="str">
        <f>IF(IFERROR(MID($Q340,1,7)+0,"")&lt;1130000,IF(INDEX(C:C,MATCH(LEFT(Q340,7)+0,I:I,0))&lt;1130000,"",INDEX(C:C,MATCH(LEFT(Q340,7)+0,I:I,0))),IFERROR(MID($Q340,1,7)+0,""))</f>
        <v/>
      </c>
      <c r="N340" s="25" t="str">
        <f>IF(IFERROR(MID($Q340,10,7)+0,"")&lt;1130000,"",IFERROR(MID($Q340,10,7)+0,""))</f>
        <v/>
      </c>
      <c r="O340" s="25" t="str">
        <f>IF(IFERROR(MID($Q340,19,7)+0,"")&lt;1130000,"",IFERROR(MID($Q340,19,7)+0,""))</f>
        <v/>
      </c>
      <c r="P340" s="25" t="str">
        <f>IF(M340="","",IF(N340="",M340,M340&amp;", "&amp;N340))</f>
        <v/>
      </c>
      <c r="Q340" s="150"/>
      <c r="R340" s="150"/>
      <c r="S340" s="35" t="s">
        <v>4178</v>
      </c>
      <c r="T340" s="25" t="s">
        <v>36</v>
      </c>
      <c r="U340" s="185" t="s">
        <v>22</v>
      </c>
      <c r="V340" s="188">
        <v>471</v>
      </c>
      <c r="W340" s="189">
        <v>1539</v>
      </c>
      <c r="X340" s="31">
        <v>1693</v>
      </c>
      <c r="Y340" s="90">
        <f>IFERROR(ROUND(X340/W340-1,2),"")</f>
        <v>0.1</v>
      </c>
      <c r="Z340" s="31">
        <f>IF(OR(S340="VLD MLC components",S340="VLD MLC pipes",S340="VLD PEX components",S340="VLD PEX pipes",S340="VLD PHC components",S340="VLD PHC pipes",S340="Controls VLD"),"По запросу",X340)</f>
        <v>1693</v>
      </c>
      <c r="AA340" s="63">
        <f>ROUND(X340/1.2,3)</f>
        <v>1410.8330000000001</v>
      </c>
      <c r="AB340" s="23">
        <v>1282.5</v>
      </c>
      <c r="AC340" s="190">
        <f>IFERROR(ROUND(AA340/AB340-1,2),"")</f>
        <v>0.1</v>
      </c>
      <c r="AD340" s="25">
        <v>0.2</v>
      </c>
      <c r="AE340" s="25">
        <v>8.8200000000000003E-5</v>
      </c>
      <c r="AF340" s="25">
        <v>10515</v>
      </c>
      <c r="AG340" s="25">
        <v>1900</v>
      </c>
      <c r="AH340" s="25">
        <v>1990</v>
      </c>
      <c r="AI340" s="25">
        <v>890</v>
      </c>
      <c r="AJ340" s="25" t="s">
        <v>20</v>
      </c>
      <c r="AK340" s="22" t="s">
        <v>20</v>
      </c>
      <c r="AL340" s="25" t="s">
        <v>20</v>
      </c>
      <c r="AM340" s="25">
        <v>10</v>
      </c>
      <c r="AN340" s="25">
        <v>340</v>
      </c>
      <c r="AO340" s="25">
        <v>210</v>
      </c>
      <c r="AP340" s="25">
        <v>30</v>
      </c>
      <c r="AQ340" s="25">
        <v>1.84</v>
      </c>
      <c r="AR340" s="25">
        <v>5.94E-3</v>
      </c>
      <c r="AS340" s="157">
        <v>210</v>
      </c>
      <c r="AT340" s="93">
        <v>44713</v>
      </c>
      <c r="AU340" s="92" t="s">
        <v>3611</v>
      </c>
      <c r="AV340" s="91" t="s">
        <v>152</v>
      </c>
      <c r="AW340" s="92" t="s">
        <v>152</v>
      </c>
      <c r="AX340" s="92" t="s">
        <v>152</v>
      </c>
      <c r="AY340" s="91" t="s">
        <v>152</v>
      </c>
      <c r="AZ340" s="92" t="s">
        <v>21</v>
      </c>
      <c r="BA340" s="25" t="s">
        <v>6302</v>
      </c>
      <c r="BB340" t="s">
        <v>48</v>
      </c>
      <c r="BC340">
        <v>1693</v>
      </c>
      <c r="BD340" t="str">
        <f>IF(Z340=BC340,"OK")</f>
        <v>OK</v>
      </c>
      <c r="BE340">
        <v>7.8E-2</v>
      </c>
      <c r="BF340">
        <v>8.3999999999999995E-5</v>
      </c>
      <c r="BG340">
        <v>280</v>
      </c>
      <c r="BH340">
        <v>190</v>
      </c>
      <c r="BI340">
        <v>95</v>
      </c>
      <c r="BJ340">
        <v>4.68</v>
      </c>
      <c r="BK340">
        <v>5.0540000000000003E-3</v>
      </c>
      <c r="BL340" t="str">
        <f>IF(ABS(AN340*AO340*AP340/1000000000/AR340-1)&lt;0.1,"OK","NO")</f>
        <v>NO</v>
      </c>
      <c r="BN340" s="183"/>
    </row>
    <row r="341" spans="1:66" ht="25.5" x14ac:dyDescent="0.25">
      <c r="A341" s="148"/>
      <c r="B341" s="94">
        <v>337</v>
      </c>
      <c r="C341" s="43">
        <v>1136932</v>
      </c>
      <c r="D341" s="37">
        <v>1023050</v>
      </c>
      <c r="E341" s="26" t="s">
        <v>6301</v>
      </c>
      <c r="F341" s="151" t="s">
        <v>655</v>
      </c>
      <c r="G341" s="102" t="s">
        <v>2182</v>
      </c>
      <c r="H341" s="46" t="s">
        <v>2635</v>
      </c>
      <c r="I341" s="25">
        <f>IFERROR(MID($D341,1,7)+0,"")</f>
        <v>1023050</v>
      </c>
      <c r="J341" s="25" t="str">
        <f>IFERROR(MID($D341,10,7)+0,"")</f>
        <v/>
      </c>
      <c r="K341" s="25" t="str">
        <f>IFERROR(MID($D341,19,7)+0,"")</f>
        <v/>
      </c>
      <c r="L341" s="25" t="str">
        <f>IFERROR(MID($D341,28,7)+0,"")</f>
        <v/>
      </c>
      <c r="M341" s="25" t="str">
        <f>IF(IFERROR(MID($Q341,1,7)+0,"")&lt;1130000,IF(INDEX(C:C,MATCH(LEFT(Q341,7)+0,I:I,0))&lt;1130000,"",INDEX(C:C,MATCH(LEFT(Q341,7)+0,I:I,0))),IFERROR(MID($Q341,1,7)+0,""))</f>
        <v/>
      </c>
      <c r="N341" s="25" t="str">
        <f>IF(IFERROR(MID($Q341,10,7)+0,"")&lt;1130000,"",IFERROR(MID($Q341,10,7)+0,""))</f>
        <v/>
      </c>
      <c r="O341" s="25" t="str">
        <f>IF(IFERROR(MID($Q341,19,7)+0,"")&lt;1130000,"",IFERROR(MID($Q341,19,7)+0,""))</f>
        <v/>
      </c>
      <c r="P341" s="25" t="str">
        <f>IF(M341="","",IF(N341="",M341,M341&amp;", "&amp;N341))</f>
        <v/>
      </c>
      <c r="Q341" s="150"/>
      <c r="R341" s="150"/>
      <c r="S341" s="35" t="s">
        <v>4178</v>
      </c>
      <c r="T341" s="25" t="s">
        <v>36</v>
      </c>
      <c r="U341" s="185" t="s">
        <v>22</v>
      </c>
      <c r="V341" s="188">
        <v>535</v>
      </c>
      <c r="W341" s="189">
        <v>1689</v>
      </c>
      <c r="X341" s="31">
        <v>1858</v>
      </c>
      <c r="Y341" s="90">
        <f>IFERROR(ROUND(X341/W341-1,2),"")</f>
        <v>0.1</v>
      </c>
      <c r="Z341" s="31">
        <f>IF(OR(S341="VLD MLC components",S341="VLD MLC pipes",S341="VLD PEX components",S341="VLD PEX pipes",S341="VLD PHC components",S341="VLD PHC pipes",S341="Controls VLD"),"По запросу",X341)</f>
        <v>1858</v>
      </c>
      <c r="AA341" s="63">
        <f>ROUND(X341/1.2,3)</f>
        <v>1548.3330000000001</v>
      </c>
      <c r="AB341" s="23">
        <v>1407.5</v>
      </c>
      <c r="AC341" s="190">
        <f>IFERROR(ROUND(AA341/AB341-1,2),"")</f>
        <v>0.1</v>
      </c>
      <c r="AD341" s="25">
        <v>0.22500000000000001</v>
      </c>
      <c r="AE341" s="25">
        <v>8.8200000000000003E-5</v>
      </c>
      <c r="AF341" s="25">
        <v>0</v>
      </c>
      <c r="AG341" s="25">
        <v>370</v>
      </c>
      <c r="AH341" s="25">
        <v>580</v>
      </c>
      <c r="AI341" s="25">
        <v>720</v>
      </c>
      <c r="AJ341" s="25" t="s">
        <v>20</v>
      </c>
      <c r="AK341" s="22" t="s">
        <v>20</v>
      </c>
      <c r="AL341" s="25" t="s">
        <v>20</v>
      </c>
      <c r="AM341" s="25">
        <v>10</v>
      </c>
      <c r="AN341" s="25">
        <v>420</v>
      </c>
      <c r="AO341" s="25">
        <v>210</v>
      </c>
      <c r="AP341" s="25">
        <v>70</v>
      </c>
      <c r="AQ341" s="25">
        <v>2.25</v>
      </c>
      <c r="AR341" s="25">
        <v>8.8199999999999997E-4</v>
      </c>
      <c r="AS341" s="157">
        <v>780</v>
      </c>
      <c r="AT341" s="93">
        <v>44713</v>
      </c>
      <c r="AU341" s="92" t="s">
        <v>3611</v>
      </c>
      <c r="AV341" s="91" t="s">
        <v>152</v>
      </c>
      <c r="AW341" s="92" t="s">
        <v>152</v>
      </c>
      <c r="AX341" s="92" t="s">
        <v>152</v>
      </c>
      <c r="AY341" s="91" t="s">
        <v>152</v>
      </c>
      <c r="AZ341" s="92" t="s">
        <v>21</v>
      </c>
      <c r="BA341" s="25" t="s">
        <v>6300</v>
      </c>
      <c r="BB341" t="s">
        <v>48</v>
      </c>
      <c r="BC341">
        <v>1858</v>
      </c>
      <c r="BD341" t="str">
        <f>IF(Z341=BC341,"OK")</f>
        <v>OK</v>
      </c>
      <c r="BE341">
        <v>9.5000000000000001E-2</v>
      </c>
      <c r="BF341">
        <v>1.01E-4</v>
      </c>
      <c r="BG341">
        <v>280</v>
      </c>
      <c r="BH341">
        <v>190</v>
      </c>
      <c r="BI341">
        <v>95</v>
      </c>
      <c r="BJ341">
        <v>4.75</v>
      </c>
      <c r="BK341">
        <v>5.0540000000000003E-3</v>
      </c>
      <c r="BL341" t="str">
        <f>IF(ABS(AN341*AO341*AP341/1000000000/AR341-1)&lt;0.1,"OK","NO")</f>
        <v>NO</v>
      </c>
      <c r="BN341" s="183"/>
    </row>
    <row r="342" spans="1:66" ht="25.5" x14ac:dyDescent="0.25">
      <c r="A342" s="148"/>
      <c r="B342" s="94">
        <v>338</v>
      </c>
      <c r="C342" s="43">
        <v>1136658</v>
      </c>
      <c r="D342" s="37">
        <v>1023045</v>
      </c>
      <c r="E342" s="26" t="s">
        <v>6299</v>
      </c>
      <c r="F342" s="212" t="s">
        <v>655</v>
      </c>
      <c r="G342" s="127" t="s">
        <v>2630</v>
      </c>
      <c r="H342" s="46" t="s">
        <v>2635</v>
      </c>
      <c r="I342" s="25">
        <f>IFERROR(MID($D342,1,7)+0,"")</f>
        <v>1023045</v>
      </c>
      <c r="J342" s="25" t="str">
        <f>IFERROR(MID($D342,10,7)+0,"")</f>
        <v/>
      </c>
      <c r="K342" s="25" t="str">
        <f>IFERROR(MID($D342,19,7)+0,"")</f>
        <v/>
      </c>
      <c r="L342" s="25" t="str">
        <f>IFERROR(MID($D342,28,7)+0,"")</f>
        <v/>
      </c>
      <c r="M342" s="25" t="str">
        <f>IF(IFERROR(MID($Q342,1,7)+0,"")&lt;1130000,IF(INDEX(C:C,MATCH(LEFT(Q342,7)+0,I:I,0))&lt;1130000,"",INDEX(C:C,MATCH(LEFT(Q342,7)+0,I:I,0))),IFERROR(MID($Q342,1,7)+0,""))</f>
        <v/>
      </c>
      <c r="N342" s="25" t="str">
        <f>IF(IFERROR(MID($Q342,10,7)+0,"")&lt;1130000,"",IFERROR(MID($Q342,10,7)+0,""))</f>
        <v/>
      </c>
      <c r="O342" s="25" t="str">
        <f>IF(IFERROR(MID($Q342,19,7)+0,"")&lt;1130000,"",IFERROR(MID($Q342,19,7)+0,""))</f>
        <v/>
      </c>
      <c r="P342" s="25" t="str">
        <f>IF(M342="","",IF(N342="",M342,M342&amp;", "&amp;N342))</f>
        <v/>
      </c>
      <c r="Q342" s="150"/>
      <c r="R342" s="150"/>
      <c r="S342" s="35" t="s">
        <v>4178</v>
      </c>
      <c r="T342" s="25" t="s">
        <v>36</v>
      </c>
      <c r="U342" s="185">
        <v>1410</v>
      </c>
      <c r="V342" s="188">
        <v>781</v>
      </c>
      <c r="W342" s="189">
        <v>1509</v>
      </c>
      <c r="X342" s="31">
        <v>1660</v>
      </c>
      <c r="Y342" s="90">
        <f>IFERROR(ROUND(X342/W342-1,2),"")</f>
        <v>0.1</v>
      </c>
      <c r="Z342" s="31">
        <f>IF(OR(S342="VLD MLC components",S342="VLD MLC pipes",S342="VLD PEX components",S342="VLD PEX pipes",S342="VLD PHC components",S342="VLD PHC pipes",S342="Controls VLD"),"По запросу",X342)</f>
        <v>1660</v>
      </c>
      <c r="AA342" s="63">
        <f>ROUND(X342/1.2,3)</f>
        <v>1383.3330000000001</v>
      </c>
      <c r="AB342" s="23">
        <v>1257.5</v>
      </c>
      <c r="AC342" s="190">
        <f>IFERROR(ROUND(AA342/AB342-1,2),"")</f>
        <v>0.1</v>
      </c>
      <c r="AD342" s="25">
        <v>0.129</v>
      </c>
      <c r="AE342" s="25">
        <v>1.44E-4</v>
      </c>
      <c r="AF342" s="25">
        <v>0</v>
      </c>
      <c r="AG342" s="25" t="s">
        <v>22</v>
      </c>
      <c r="AH342" s="25">
        <v>0</v>
      </c>
      <c r="AI342" s="25">
        <v>0</v>
      </c>
      <c r="AJ342" s="42" t="s">
        <v>19</v>
      </c>
      <c r="AK342" s="42" t="s">
        <v>19</v>
      </c>
      <c r="AL342" s="25" t="s">
        <v>20</v>
      </c>
      <c r="AM342" s="25">
        <v>35</v>
      </c>
      <c r="AN342" s="25">
        <v>280</v>
      </c>
      <c r="AO342" s="25">
        <v>190</v>
      </c>
      <c r="AP342" s="25">
        <v>95</v>
      </c>
      <c r="AQ342" s="25">
        <v>4.5149999999999997</v>
      </c>
      <c r="AR342" s="25">
        <v>5.0540000000000003E-3</v>
      </c>
      <c r="AS342" s="157">
        <v>2680</v>
      </c>
      <c r="AT342" s="93">
        <v>44713</v>
      </c>
      <c r="AU342" s="92" t="s">
        <v>3611</v>
      </c>
      <c r="AV342" s="91" t="s">
        <v>152</v>
      </c>
      <c r="AW342" s="92" t="s">
        <v>152</v>
      </c>
      <c r="AX342" s="92" t="s">
        <v>152</v>
      </c>
      <c r="AY342" s="91" t="s">
        <v>152</v>
      </c>
      <c r="AZ342" s="92" t="s">
        <v>21</v>
      </c>
      <c r="BA342" s="25" t="s">
        <v>6298</v>
      </c>
      <c r="BB342" t="s">
        <v>48</v>
      </c>
      <c r="BC342" t="e">
        <v>#N/A</v>
      </c>
      <c r="BD342" t="e">
        <f>IF(Z342=BC342,"OK")</f>
        <v>#N/A</v>
      </c>
      <c r="BE342">
        <v>0.129</v>
      </c>
      <c r="BF342">
        <v>1.44E-4</v>
      </c>
      <c r="BG342">
        <v>280</v>
      </c>
      <c r="BH342">
        <v>190</v>
      </c>
      <c r="BI342">
        <v>95</v>
      </c>
      <c r="BJ342">
        <v>4.5149999999999997</v>
      </c>
      <c r="BK342">
        <v>5.0540000000000003E-3</v>
      </c>
      <c r="BL342" t="str">
        <f>IF(ABS(AN342*AO342*AP342/1000000000/AR342-1)&lt;0.1,"OK","NO")</f>
        <v>OK</v>
      </c>
      <c r="BN342" s="183"/>
    </row>
    <row r="343" spans="1:66" ht="25.5" x14ac:dyDescent="0.25">
      <c r="A343" s="148"/>
      <c r="B343" s="94">
        <v>339</v>
      </c>
      <c r="C343" s="43">
        <v>1135621</v>
      </c>
      <c r="D343" s="25">
        <v>1009008</v>
      </c>
      <c r="E343" s="26" t="s">
        <v>6297</v>
      </c>
      <c r="F343" s="151" t="s">
        <v>655</v>
      </c>
      <c r="G343" s="102" t="s">
        <v>2182</v>
      </c>
      <c r="H343" s="46" t="s">
        <v>2635</v>
      </c>
      <c r="I343" s="25">
        <f>IFERROR(MID($D343,1,7)+0,"")</f>
        <v>1009008</v>
      </c>
      <c r="J343" s="25" t="str">
        <f>IFERROR(MID($D343,10,7)+0,"")</f>
        <v/>
      </c>
      <c r="K343" s="25" t="str">
        <f>IFERROR(MID($D343,19,7)+0,"")</f>
        <v/>
      </c>
      <c r="L343" s="25" t="str">
        <f>IFERROR(MID($D343,28,7)+0,"")</f>
        <v/>
      </c>
      <c r="M343" s="25" t="str">
        <f>IF(IFERROR(MID($Q343,1,7)+0,"")&lt;1130000,IF(INDEX(C:C,MATCH(LEFT(Q343,7)+0,I:I,0))&lt;1130000,"",INDEX(C:C,MATCH(LEFT(Q343,7)+0,I:I,0))),IFERROR(MID($Q343,1,7)+0,""))</f>
        <v/>
      </c>
      <c r="N343" s="25" t="str">
        <f>IF(IFERROR(MID($Q343,10,7)+0,"")&lt;1130000,"",IFERROR(MID($Q343,10,7)+0,""))</f>
        <v/>
      </c>
      <c r="O343" s="25" t="str">
        <f>IF(IFERROR(MID($Q343,19,7)+0,"")&lt;1130000,"",IFERROR(MID($Q343,19,7)+0,""))</f>
        <v/>
      </c>
      <c r="P343" s="25" t="str">
        <f>IF(M343="","",IF(N343="",M343,M343&amp;", "&amp;N343))</f>
        <v/>
      </c>
      <c r="Q343" s="150"/>
      <c r="R343" s="150"/>
      <c r="S343" s="35" t="s">
        <v>4178</v>
      </c>
      <c r="T343" s="34" t="s">
        <v>36</v>
      </c>
      <c r="U343" s="185">
        <v>109</v>
      </c>
      <c r="V343" s="188">
        <v>109</v>
      </c>
      <c r="W343" s="189">
        <v>131</v>
      </c>
      <c r="X343" s="31">
        <v>144</v>
      </c>
      <c r="Y343" s="90">
        <f>IFERROR(ROUND(X343/W343-1,2),"")</f>
        <v>0.1</v>
      </c>
      <c r="Z343" s="31">
        <f>IF(OR(S343="VLD MLC components",S343="VLD MLC pipes",S343="VLD PEX components",S343="VLD PEX pipes",S343="VLD PHC components",S343="VLD PHC pipes",S343="Controls VLD"),"По запросу",X343)</f>
        <v>144</v>
      </c>
      <c r="AA343" s="63">
        <f>ROUND(X343/1.2,3)</f>
        <v>120</v>
      </c>
      <c r="AB343" s="23">
        <v>109.167</v>
      </c>
      <c r="AC343" s="190">
        <f>IFERROR(ROUND(AA343/AB343-1,2),"")</f>
        <v>0.1</v>
      </c>
      <c r="AD343" s="25">
        <v>0.06</v>
      </c>
      <c r="AE343" s="25">
        <v>1.0499999999999999E-3</v>
      </c>
      <c r="AF343" s="25">
        <v>8796</v>
      </c>
      <c r="AG343" s="25">
        <v>6270</v>
      </c>
      <c r="AH343" s="25">
        <v>1010</v>
      </c>
      <c r="AI343" s="25">
        <v>8010</v>
      </c>
      <c r="AJ343" s="25" t="s">
        <v>20</v>
      </c>
      <c r="AK343" s="22" t="s">
        <v>20</v>
      </c>
      <c r="AL343" s="25" t="s">
        <v>20</v>
      </c>
      <c r="AM343" s="25">
        <v>10</v>
      </c>
      <c r="AN343" s="25">
        <v>250</v>
      </c>
      <c r="AO343" s="25">
        <v>250</v>
      </c>
      <c r="AP343" s="25">
        <v>280</v>
      </c>
      <c r="AQ343" s="25">
        <v>0.6</v>
      </c>
      <c r="AR343" s="25">
        <v>1.7500000000000002E-2</v>
      </c>
      <c r="AS343" s="157">
        <v>17000</v>
      </c>
      <c r="AT343" s="96">
        <v>44743</v>
      </c>
      <c r="AU343" s="92" t="s">
        <v>2181</v>
      </c>
      <c r="AV343" s="91" t="s">
        <v>152</v>
      </c>
      <c r="AW343" s="92" t="s">
        <v>152</v>
      </c>
      <c r="AX343" s="92" t="s">
        <v>152</v>
      </c>
      <c r="AY343" s="91" t="s">
        <v>152</v>
      </c>
      <c r="AZ343" s="92" t="s">
        <v>24</v>
      </c>
      <c r="BA343" s="25" t="s">
        <v>6291</v>
      </c>
      <c r="BB343" t="s">
        <v>48</v>
      </c>
      <c r="BC343">
        <v>144</v>
      </c>
      <c r="BD343" t="str">
        <f>IF(Z343=BC343,"OK")</f>
        <v>OK</v>
      </c>
      <c r="BE343">
        <v>0.06</v>
      </c>
      <c r="BF343">
        <v>9.4499999999999998E-4</v>
      </c>
      <c r="BG343">
        <v>125</v>
      </c>
      <c r="BH343">
        <v>120</v>
      </c>
      <c r="BI343">
        <v>70</v>
      </c>
      <c r="BJ343">
        <v>0.63</v>
      </c>
      <c r="BK343">
        <v>1.0499999999999999E-3</v>
      </c>
      <c r="BL343" t="str">
        <f>IF(ABS(AN343*AO343*AP343/1000000000/AR343-1)&lt;0.1,"OK","NO")</f>
        <v>OK</v>
      </c>
      <c r="BN343" s="183"/>
    </row>
    <row r="344" spans="1:66" ht="25.5" x14ac:dyDescent="0.25">
      <c r="A344" s="148"/>
      <c r="B344" s="94">
        <v>340</v>
      </c>
      <c r="C344" s="43">
        <v>1136994</v>
      </c>
      <c r="D344" s="53" t="s">
        <v>6296</v>
      </c>
      <c r="E344" s="26" t="s">
        <v>6295</v>
      </c>
      <c r="F344" s="151" t="s">
        <v>655</v>
      </c>
      <c r="G344" s="102" t="s">
        <v>2182</v>
      </c>
      <c r="H344" s="46" t="s">
        <v>2635</v>
      </c>
      <c r="I344" s="25">
        <f>IFERROR(MID($D344,1,7)+0,"")</f>
        <v>1023176</v>
      </c>
      <c r="J344" s="25">
        <f>IFERROR(MID($D344,10,7)+0,"")</f>
        <v>1086087</v>
      </c>
      <c r="K344" s="25" t="str">
        <f>IFERROR(MID($D344,19,7)+0,"")</f>
        <v/>
      </c>
      <c r="L344" s="25" t="str">
        <f>IFERROR(MID($D344,28,7)+0,"")</f>
        <v/>
      </c>
      <c r="M344" s="25" t="str">
        <f>IF(IFERROR(MID($Q344,1,7)+0,"")&lt;1130000,IF(INDEX(C:C,MATCH(LEFT(Q344,7)+0,I:I,0))&lt;1130000,"",INDEX(C:C,MATCH(LEFT(Q344,7)+0,I:I,0))),IFERROR(MID($Q344,1,7)+0,""))</f>
        <v/>
      </c>
      <c r="N344" s="25" t="str">
        <f>IF(IFERROR(MID($Q344,10,7)+0,"")&lt;1130000,"",IFERROR(MID($Q344,10,7)+0,""))</f>
        <v/>
      </c>
      <c r="O344" s="25" t="str">
        <f>IF(IFERROR(MID($Q344,19,7)+0,"")&lt;1130000,"",IFERROR(MID($Q344,19,7)+0,""))</f>
        <v/>
      </c>
      <c r="P344" s="25" t="str">
        <f>IF(M344="","",IF(N344="",M344,M344&amp;", "&amp;N344))</f>
        <v/>
      </c>
      <c r="Q344" s="150"/>
      <c r="R344" s="150"/>
      <c r="S344" s="35" t="s">
        <v>4178</v>
      </c>
      <c r="T344" s="34" t="s">
        <v>36</v>
      </c>
      <c r="U344" s="185" t="s">
        <v>22</v>
      </c>
      <c r="V344" s="188" t="s">
        <v>22</v>
      </c>
      <c r="W344" s="189">
        <v>135</v>
      </c>
      <c r="X344" s="31">
        <v>149</v>
      </c>
      <c r="Y344" s="90">
        <f>IFERROR(ROUND(X344/W344-1,2),"")</f>
        <v>0.1</v>
      </c>
      <c r="Z344" s="31">
        <f>IF(OR(S344="VLD MLC components",S344="VLD MLC pipes",S344="VLD PEX components",S344="VLD PEX pipes",S344="VLD PHC components",S344="VLD PHC pipes",S344="Controls VLD"),"По запросу",X344)</f>
        <v>149</v>
      </c>
      <c r="AA344" s="63">
        <f>ROUND(X344/1.2,3)</f>
        <v>124.167</v>
      </c>
      <c r="AB344" s="23">
        <v>112.5</v>
      </c>
      <c r="AC344" s="190">
        <f>IFERROR(ROUND(AA344/AB344-1,2),"")</f>
        <v>0.1</v>
      </c>
      <c r="AD344" s="25">
        <v>2.5000000000000001E-2</v>
      </c>
      <c r="AE344" s="25">
        <v>3.2627000000000003E-4</v>
      </c>
      <c r="AF344" s="25">
        <v>4414</v>
      </c>
      <c r="AG344" s="25">
        <v>4470</v>
      </c>
      <c r="AH344" s="25">
        <v>2318</v>
      </c>
      <c r="AI344" s="25">
        <v>0</v>
      </c>
      <c r="AJ344" s="25" t="s">
        <v>20</v>
      </c>
      <c r="AK344" s="22" t="s">
        <v>20</v>
      </c>
      <c r="AL344" s="94" t="s">
        <v>20</v>
      </c>
      <c r="AM344" s="25">
        <v>2</v>
      </c>
      <c r="AN344" s="25" t="s">
        <v>22</v>
      </c>
      <c r="AO344" s="25" t="s">
        <v>22</v>
      </c>
      <c r="AP344" s="25" t="s">
        <v>22</v>
      </c>
      <c r="AQ344" s="25" t="s">
        <v>22</v>
      </c>
      <c r="AR344" s="25" t="s">
        <v>22</v>
      </c>
      <c r="AS344" s="157" t="s">
        <v>22</v>
      </c>
      <c r="AT344" s="96" t="s">
        <v>22</v>
      </c>
      <c r="AU344" s="92" t="s">
        <v>22</v>
      </c>
      <c r="AV344" s="91" t="s">
        <v>152</v>
      </c>
      <c r="AW344" s="92" t="s">
        <v>152</v>
      </c>
      <c r="AX344" s="92" t="s">
        <v>152</v>
      </c>
      <c r="AY344" s="91" t="s">
        <v>152</v>
      </c>
      <c r="AZ344" s="92" t="s">
        <v>22</v>
      </c>
      <c r="BA344" s="25" t="s">
        <v>3707</v>
      </c>
      <c r="BB344" t="s">
        <v>48</v>
      </c>
      <c r="BC344">
        <v>149</v>
      </c>
      <c r="BD344" t="str">
        <f>IF(Z344=BC344,"OK")</f>
        <v>OK</v>
      </c>
      <c r="BE344">
        <v>0.154</v>
      </c>
      <c r="BF344">
        <v>1.25E-3</v>
      </c>
      <c r="BG344" t="s">
        <v>22</v>
      </c>
      <c r="BH344" t="s">
        <v>22</v>
      </c>
      <c r="BI344" t="s">
        <v>22</v>
      </c>
      <c r="BJ344" t="s">
        <v>22</v>
      </c>
      <c r="BK344" t="s">
        <v>22</v>
      </c>
      <c r="BL344" t="e">
        <f>IF(ABS(AN344*AO344*AP344/1000000000/AR344-1)&lt;0.1,"OK","NO")</f>
        <v>#VALUE!</v>
      </c>
      <c r="BN344" s="183"/>
    </row>
    <row r="345" spans="1:66" ht="25.5" x14ac:dyDescent="0.25">
      <c r="A345" s="148"/>
      <c r="B345" s="94">
        <v>341</v>
      </c>
      <c r="C345" s="43">
        <v>1136940</v>
      </c>
      <c r="D345" s="25">
        <v>1011373</v>
      </c>
      <c r="E345" s="26" t="s">
        <v>6294</v>
      </c>
      <c r="F345" s="151" t="s">
        <v>652</v>
      </c>
      <c r="G345" s="102" t="s">
        <v>2182</v>
      </c>
      <c r="H345" s="46" t="s">
        <v>2635</v>
      </c>
      <c r="I345" s="25">
        <f>IFERROR(MID($D345,1,7)+0,"")</f>
        <v>1011373</v>
      </c>
      <c r="J345" s="25" t="str">
        <f>IFERROR(MID($D345,10,7)+0,"")</f>
        <v/>
      </c>
      <c r="K345" s="25" t="str">
        <f>IFERROR(MID($D345,19,7)+0,"")</f>
        <v/>
      </c>
      <c r="L345" s="25" t="str">
        <f>IFERROR(MID($D345,28,7)+0,"")</f>
        <v/>
      </c>
      <c r="M345" s="25" t="str">
        <f>IF(IFERROR(MID($Q345,1,7)+0,"")&lt;1130000,IF(INDEX(C:C,MATCH(LEFT(Q345,7)+0,I:I,0))&lt;1130000,"",INDEX(C:C,MATCH(LEFT(Q345,7)+0,I:I,0))),IFERROR(MID($Q345,1,7)+0,""))</f>
        <v/>
      </c>
      <c r="N345" s="25" t="str">
        <f>IF(IFERROR(MID($Q345,10,7)+0,"")&lt;1130000,"",IFERROR(MID($Q345,10,7)+0,""))</f>
        <v/>
      </c>
      <c r="O345" s="25" t="str">
        <f>IF(IFERROR(MID($Q345,19,7)+0,"")&lt;1130000,"",IFERROR(MID($Q345,19,7)+0,""))</f>
        <v/>
      </c>
      <c r="P345" s="25" t="str">
        <f>IF(M345="","",IF(N345="",M345,M345&amp;", "&amp;N345))</f>
        <v/>
      </c>
      <c r="Q345" s="150"/>
      <c r="R345" s="150"/>
      <c r="S345" s="35" t="s">
        <v>4178</v>
      </c>
      <c r="T345" s="34" t="s">
        <v>36</v>
      </c>
      <c r="U345" s="185">
        <v>145</v>
      </c>
      <c r="V345" s="188">
        <v>145</v>
      </c>
      <c r="W345" s="189">
        <v>189</v>
      </c>
      <c r="X345" s="31">
        <v>270</v>
      </c>
      <c r="Y345" s="90">
        <f>IFERROR(ROUND(X345/W345-1,2),"")</f>
        <v>0.43</v>
      </c>
      <c r="Z345" s="31">
        <f>IF(OR(S345="VLD MLC components",S345="VLD MLC pipes",S345="VLD PEX components",S345="VLD PEX pipes",S345="VLD PHC components",S345="VLD PHC pipes",S345="Controls VLD"),"По запросу",X345)</f>
        <v>270</v>
      </c>
      <c r="AA345" s="63">
        <f>ROUND(X345/1.2,3)</f>
        <v>225</v>
      </c>
      <c r="AB345" s="23">
        <v>157.5</v>
      </c>
      <c r="AC345" s="190">
        <f>IFERROR(ROUND(AA345/AB345-1,2),"")</f>
        <v>0.43</v>
      </c>
      <c r="AD345" s="25">
        <v>1.4999999999999999E-2</v>
      </c>
      <c r="AE345" s="25">
        <v>9.2207999999999995E-5</v>
      </c>
      <c r="AF345" s="25">
        <v>1644</v>
      </c>
      <c r="AG345" s="25">
        <v>2860</v>
      </c>
      <c r="AH345" s="25">
        <v>0</v>
      </c>
      <c r="AI345" s="25">
        <v>595</v>
      </c>
      <c r="AJ345" s="25" t="s">
        <v>20</v>
      </c>
      <c r="AK345" s="22" t="s">
        <v>20</v>
      </c>
      <c r="AL345" s="94" t="s">
        <v>20</v>
      </c>
      <c r="AM345" s="25">
        <v>200</v>
      </c>
      <c r="AN345" s="25">
        <v>274</v>
      </c>
      <c r="AO345" s="25">
        <v>267</v>
      </c>
      <c r="AP345" s="25">
        <v>590</v>
      </c>
      <c r="AQ345" s="25">
        <v>3.06</v>
      </c>
      <c r="AR345" s="25">
        <v>4.3163220000000002E-2</v>
      </c>
      <c r="AS345" s="157">
        <v>1600</v>
      </c>
      <c r="AT345" s="96" t="s">
        <v>22</v>
      </c>
      <c r="AU345" s="92" t="s">
        <v>2181</v>
      </c>
      <c r="AV345" s="91" t="s">
        <v>152</v>
      </c>
      <c r="AW345" s="92" t="s">
        <v>22</v>
      </c>
      <c r="AX345" s="92" t="s">
        <v>22</v>
      </c>
      <c r="AY345" s="91" t="s">
        <v>152</v>
      </c>
      <c r="AZ345" s="92" t="s">
        <v>22</v>
      </c>
      <c r="BA345" s="25" t="s">
        <v>6293</v>
      </c>
      <c r="BB345" t="s">
        <v>48</v>
      </c>
      <c r="BC345">
        <v>208</v>
      </c>
      <c r="BD345" t="b">
        <f>IF(Z345=BC345,"OK")</f>
        <v>0</v>
      </c>
      <c r="BE345">
        <v>8.0000000000000002E-3</v>
      </c>
      <c r="BF345">
        <v>7.7000000000000001E-5</v>
      </c>
      <c r="BG345" t="s">
        <v>22</v>
      </c>
      <c r="BH345" t="s">
        <v>22</v>
      </c>
      <c r="BI345" t="s">
        <v>22</v>
      </c>
      <c r="BJ345" t="s">
        <v>22</v>
      </c>
      <c r="BK345" t="s">
        <v>22</v>
      </c>
      <c r="BL345" t="str">
        <f>IF(ABS(AN345*AO345*AP345/1000000000/AR345-1)&lt;0.1,"OK","NO")</f>
        <v>OK</v>
      </c>
      <c r="BN345" s="183"/>
    </row>
    <row r="346" spans="1:66" ht="38.25" x14ac:dyDescent="0.25">
      <c r="A346" s="148"/>
      <c r="B346" s="94">
        <v>342</v>
      </c>
      <c r="C346" s="43">
        <v>1136090</v>
      </c>
      <c r="D346" s="25">
        <v>1084685</v>
      </c>
      <c r="E346" s="26" t="s">
        <v>6292</v>
      </c>
      <c r="F346" s="212" t="s">
        <v>655</v>
      </c>
      <c r="G346" s="127" t="s">
        <v>29</v>
      </c>
      <c r="H346" s="46" t="s">
        <v>2635</v>
      </c>
      <c r="I346" s="25">
        <f>IFERROR(MID($D346,1,7)+0,"")</f>
        <v>1084685</v>
      </c>
      <c r="J346" s="25" t="str">
        <f>IFERROR(MID($D346,10,7)+0,"")</f>
        <v/>
      </c>
      <c r="K346" s="25" t="str">
        <f>IFERROR(MID($D346,19,7)+0,"")</f>
        <v/>
      </c>
      <c r="L346" s="25" t="str">
        <f>IFERROR(MID($D346,28,7)+0,"")</f>
        <v/>
      </c>
      <c r="M346" s="25" t="str">
        <f>IF(IFERROR(MID($Q346,1,7)+0,"")&lt;1130000,IF(INDEX(C:C,MATCH(LEFT(Q346,7)+0,I:I,0))&lt;1130000,"",INDEX(C:C,MATCH(LEFT(Q346,7)+0,I:I,0))),IFERROR(MID($Q346,1,7)+0,""))</f>
        <v/>
      </c>
      <c r="N346" s="25" t="str">
        <f>IF(IFERROR(MID($Q346,10,7)+0,"")&lt;1130000,"",IFERROR(MID($Q346,10,7)+0,""))</f>
        <v/>
      </c>
      <c r="O346" s="25" t="str">
        <f>IF(IFERROR(MID($Q346,19,7)+0,"")&lt;1130000,"",IFERROR(MID($Q346,19,7)+0,""))</f>
        <v/>
      </c>
      <c r="P346" s="25" t="str">
        <f>IF(M346="","",IF(N346="",M346,M346&amp;", "&amp;N346))</f>
        <v/>
      </c>
      <c r="Q346" s="13"/>
      <c r="R346" s="34" t="s">
        <v>22</v>
      </c>
      <c r="S346" s="35" t="s">
        <v>4178</v>
      </c>
      <c r="T346" s="25" t="s">
        <v>36</v>
      </c>
      <c r="U346" s="185">
        <v>3185</v>
      </c>
      <c r="V346" s="188">
        <v>1605</v>
      </c>
      <c r="W346" s="189">
        <v>3663</v>
      </c>
      <c r="X346" s="31">
        <v>4029</v>
      </c>
      <c r="Y346" s="90">
        <f>IFERROR(ROUND(X346/W346-1,2),"")</f>
        <v>0.1</v>
      </c>
      <c r="Z346" s="31">
        <f>IF(OR(S346="VLD MLC components",S346="VLD MLC pipes",S346="VLD PEX components",S346="VLD PEX pipes",S346="VLD PHC components",S346="VLD PHC pipes",S346="Controls VLD"),"По запросу",X346)</f>
        <v>4029</v>
      </c>
      <c r="AA346" s="63">
        <f>ROUND(X346/1.2,3)</f>
        <v>3357.5</v>
      </c>
      <c r="AB346" s="23">
        <v>3052.5</v>
      </c>
      <c r="AC346" s="190">
        <f>IFERROR(ROUND(AA346/AB346-1,2),"")</f>
        <v>0.1</v>
      </c>
      <c r="AD346" s="25">
        <v>0.24</v>
      </c>
      <c r="AE346" s="25">
        <v>1.785E-4</v>
      </c>
      <c r="AF346" s="25">
        <v>204</v>
      </c>
      <c r="AG346" s="25">
        <v>224</v>
      </c>
      <c r="AH346" s="25">
        <v>384</v>
      </c>
      <c r="AI346" s="25">
        <v>60</v>
      </c>
      <c r="AJ346" s="25" t="s">
        <v>20</v>
      </c>
      <c r="AK346" s="22" t="s">
        <v>20</v>
      </c>
      <c r="AL346" s="94" t="s">
        <v>20</v>
      </c>
      <c r="AM346" s="25">
        <v>10</v>
      </c>
      <c r="AN346" s="25">
        <v>170</v>
      </c>
      <c r="AO346" s="25">
        <v>140</v>
      </c>
      <c r="AP346" s="25">
        <v>75</v>
      </c>
      <c r="AQ346" s="25">
        <v>2.4</v>
      </c>
      <c r="AR346" s="25">
        <v>1.7849999999999999E-3</v>
      </c>
      <c r="AS346" s="157">
        <v>1344</v>
      </c>
      <c r="AT346" s="93">
        <v>44713</v>
      </c>
      <c r="AU346" s="92" t="s">
        <v>3611</v>
      </c>
      <c r="AV346" s="91" t="s">
        <v>152</v>
      </c>
      <c r="AW346" s="92" t="s">
        <v>152</v>
      </c>
      <c r="AX346" s="92" t="s">
        <v>152</v>
      </c>
      <c r="AY346" s="91" t="s">
        <v>152</v>
      </c>
      <c r="AZ346" s="92" t="s">
        <v>21</v>
      </c>
      <c r="BA346" s="25" t="s">
        <v>6291</v>
      </c>
      <c r="BB346" t="s">
        <v>48</v>
      </c>
      <c r="BC346">
        <v>4029</v>
      </c>
      <c r="BD346" t="str">
        <f>IF(Z346=BC346,"OK")</f>
        <v>OK</v>
      </c>
      <c r="BE346">
        <v>0.24099999999999999</v>
      </c>
      <c r="BF346">
        <v>2.81E-4</v>
      </c>
      <c r="BG346">
        <v>280</v>
      </c>
      <c r="BH346">
        <v>190</v>
      </c>
      <c r="BI346">
        <v>95</v>
      </c>
      <c r="BJ346">
        <v>4.3380000000000001</v>
      </c>
      <c r="BK346">
        <v>5.0540000000000003E-3</v>
      </c>
      <c r="BL346" t="str">
        <f>IF(ABS(AN346*AO346*AP346/1000000000/AR346-1)&lt;0.1,"OK","NO")</f>
        <v>OK</v>
      </c>
      <c r="BN346" s="183"/>
    </row>
    <row r="347" spans="1:66" ht="38.25" x14ac:dyDescent="0.25">
      <c r="A347" s="148"/>
      <c r="B347" s="94">
        <v>343</v>
      </c>
      <c r="C347" s="43">
        <v>1136091</v>
      </c>
      <c r="D347" s="25">
        <v>1084687</v>
      </c>
      <c r="E347" s="26" t="s">
        <v>6290</v>
      </c>
      <c r="F347" s="212" t="s">
        <v>652</v>
      </c>
      <c r="G347" s="127" t="s">
        <v>29</v>
      </c>
      <c r="H347" s="46" t="s">
        <v>2635</v>
      </c>
      <c r="I347" s="25">
        <f>IFERROR(MID($D347,1,7)+0,"")</f>
        <v>1084687</v>
      </c>
      <c r="J347" s="25" t="str">
        <f>IFERROR(MID($D347,10,7)+0,"")</f>
        <v/>
      </c>
      <c r="K347" s="25" t="str">
        <f>IFERROR(MID($D347,19,7)+0,"")</f>
        <v/>
      </c>
      <c r="L347" s="25" t="str">
        <f>IFERROR(MID($D347,28,7)+0,"")</f>
        <v/>
      </c>
      <c r="M347" s="25" t="str">
        <f>IF(IFERROR(MID($Q347,1,7)+0,"")&lt;1130000,IF(INDEX(C:C,MATCH(LEFT(Q347,7)+0,I:I,0))&lt;1130000,"",INDEX(C:C,MATCH(LEFT(Q347,7)+0,I:I,0))),IFERROR(MID($Q347,1,7)+0,""))</f>
        <v/>
      </c>
      <c r="N347" s="25" t="str">
        <f>IF(IFERROR(MID($Q347,10,7)+0,"")&lt;1130000,"",IFERROR(MID($Q347,10,7)+0,""))</f>
        <v/>
      </c>
      <c r="O347" s="25" t="str">
        <f>IF(IFERROR(MID($Q347,19,7)+0,"")&lt;1130000,"",IFERROR(MID($Q347,19,7)+0,""))</f>
        <v/>
      </c>
      <c r="P347" s="25" t="str">
        <f>IF(M347="","",IF(N347="",M347,M347&amp;", "&amp;N347))</f>
        <v/>
      </c>
      <c r="Q347" s="13"/>
      <c r="R347" s="34" t="s">
        <v>22</v>
      </c>
      <c r="S347" s="35" t="s">
        <v>4178</v>
      </c>
      <c r="T347" s="25" t="s">
        <v>36</v>
      </c>
      <c r="U347" s="185">
        <v>3456</v>
      </c>
      <c r="V347" s="188">
        <v>375</v>
      </c>
      <c r="W347" s="189">
        <v>3974</v>
      </c>
      <c r="X347" s="31">
        <v>4371</v>
      </c>
      <c r="Y347" s="90">
        <f>IFERROR(ROUND(X347/W347-1,2),"")</f>
        <v>0.1</v>
      </c>
      <c r="Z347" s="31">
        <f>IF(OR(S347="VLD MLC components",S347="VLD MLC pipes",S347="VLD PEX components",S347="VLD PEX pipes",S347="VLD PHC components",S347="VLD PHC pipes",S347="Controls VLD"),"По запросу",X347)</f>
        <v>4371</v>
      </c>
      <c r="AA347" s="63">
        <f>ROUND(X347/1.2,3)</f>
        <v>3642.5</v>
      </c>
      <c r="AB347" s="23">
        <v>3311.6669999999999</v>
      </c>
      <c r="AC347" s="190">
        <f>IFERROR(ROUND(AA347/AB347-1,2),"")</f>
        <v>0.1</v>
      </c>
      <c r="AD347" s="25">
        <v>0.46900000000000003</v>
      </c>
      <c r="AE347" s="25">
        <v>3.6749999999999999E-4</v>
      </c>
      <c r="AF347" s="25">
        <v>225</v>
      </c>
      <c r="AG347" s="25">
        <v>252</v>
      </c>
      <c r="AH347" s="25">
        <v>670</v>
      </c>
      <c r="AI347" s="25">
        <v>122</v>
      </c>
      <c r="AJ347" s="25" t="s">
        <v>20</v>
      </c>
      <c r="AK347" s="22" t="s">
        <v>20</v>
      </c>
      <c r="AL347" s="25" t="s">
        <v>20</v>
      </c>
      <c r="AM347" s="25">
        <v>10</v>
      </c>
      <c r="AN347" s="25">
        <v>280</v>
      </c>
      <c r="AO347" s="25">
        <v>175</v>
      </c>
      <c r="AP347" s="25">
        <v>75</v>
      </c>
      <c r="AQ347" s="25">
        <v>4.6900000000000004</v>
      </c>
      <c r="AR347" s="25">
        <v>3.6749999999999999E-3</v>
      </c>
      <c r="AS347" s="157">
        <v>4720</v>
      </c>
      <c r="AT347" s="64">
        <v>44713</v>
      </c>
      <c r="AU347" s="92" t="s">
        <v>3611</v>
      </c>
      <c r="AV347" s="91" t="s">
        <v>152</v>
      </c>
      <c r="AW347" s="92" t="s">
        <v>152</v>
      </c>
      <c r="AX347" s="92" t="s">
        <v>152</v>
      </c>
      <c r="AY347" s="91" t="s">
        <v>152</v>
      </c>
      <c r="AZ347" s="92" t="s">
        <v>21</v>
      </c>
      <c r="BA347" s="25" t="s">
        <v>3707</v>
      </c>
      <c r="BB347" t="s">
        <v>48</v>
      </c>
      <c r="BC347">
        <v>4371</v>
      </c>
      <c r="BD347" t="str">
        <f>IF(Z347=BC347,"OK")</f>
        <v>OK</v>
      </c>
      <c r="BE347">
        <v>6.6000000000000003E-2</v>
      </c>
      <c r="BF347">
        <v>7.2000000000000002E-5</v>
      </c>
      <c r="BG347">
        <v>280</v>
      </c>
      <c r="BH347">
        <v>190</v>
      </c>
      <c r="BI347">
        <v>95</v>
      </c>
      <c r="BJ347">
        <v>4.62</v>
      </c>
      <c r="BK347">
        <v>5.0540000000000003E-3</v>
      </c>
      <c r="BL347" t="str">
        <f>IF(ABS(AN347*AO347*AP347/1000000000/AR347-1)&lt;0.1,"OK","NO")</f>
        <v>OK</v>
      </c>
      <c r="BN347" s="183"/>
    </row>
    <row r="348" spans="1:66" ht="38.25" x14ac:dyDescent="0.25">
      <c r="A348" s="148"/>
      <c r="B348" s="94">
        <v>344</v>
      </c>
      <c r="C348" s="43">
        <v>1012860</v>
      </c>
      <c r="D348" s="37" t="s">
        <v>22</v>
      </c>
      <c r="E348" s="27" t="s">
        <v>6289</v>
      </c>
      <c r="F348" s="151" t="s">
        <v>655</v>
      </c>
      <c r="G348" s="127" t="s">
        <v>29</v>
      </c>
      <c r="H348" s="46" t="str">
        <f>IFERROR(IFERROR(IF(SEARCH("Usystems",$E348)&gt;0,"Usystems"),IF(SEARCH("RIIFO",$E348)&gt;0,"RIIFO","Uponor")),"Uponor")</f>
        <v>Uponor</v>
      </c>
      <c r="I348" s="25" t="str">
        <f>IFERROR(MID($D348,1,7)+0,"")</f>
        <v/>
      </c>
      <c r="J348" s="25" t="str">
        <f>IFERROR(MID($D348,10,7)+0,"")</f>
        <v/>
      </c>
      <c r="K348" s="25" t="str">
        <f>IFERROR(MID($D348,19,7)+0,"")</f>
        <v/>
      </c>
      <c r="L348" s="25" t="str">
        <f>IFERROR(MID($D348,28,7)+0,"")</f>
        <v/>
      </c>
      <c r="M348" s="25">
        <f>IF(IFERROR(MID($Q348,1,7)+0,"")&lt;1130000,IF(INDEX(C:C,MATCH(LEFT(Q348,7)+0,I:I,0))&lt;1130000,"",INDEX(C:C,MATCH(LEFT(Q348,7)+0,I:I,0))),IFERROR(MID($Q348,1,7)+0,""))</f>
        <v>1136073</v>
      </c>
      <c r="N348" s="25">
        <f>IF(IFERROR(MID($Q348,10,7)+0,"")&lt;1130000,"",IFERROR(MID($Q348,10,7)+0,""))</f>
        <v>1136076</v>
      </c>
      <c r="O348" s="25" t="str">
        <f>IF(IFERROR(MID($Q348,19,7)+0,"")&lt;1130000,"",IFERROR(MID($Q348,19,7)+0,""))</f>
        <v/>
      </c>
      <c r="P348" s="25" t="str">
        <f>IF(M348="","",IF(N348="",M348,M348&amp;", "&amp;N348))</f>
        <v>1136073, 1136076</v>
      </c>
      <c r="Q348" s="44" t="s">
        <v>6288</v>
      </c>
      <c r="R348" s="37"/>
      <c r="S348" s="35" t="s">
        <v>34</v>
      </c>
      <c r="T348" s="25" t="s">
        <v>24</v>
      </c>
      <c r="U348" s="185">
        <v>139.26</v>
      </c>
      <c r="V348" s="188">
        <v>139.26</v>
      </c>
      <c r="W348" s="189">
        <v>139.26</v>
      </c>
      <c r="X348" s="31">
        <v>139.26</v>
      </c>
      <c r="Y348" s="90">
        <f>IFERROR(ROUND(X348/W348-1,2),"")</f>
        <v>0</v>
      </c>
      <c r="Z348" s="31">
        <f>IF(OR(S348="VLD MLC components",S348="VLD MLC pipes",S348="VLD PEX components",S348="VLD PEX pipes",S348="VLD PHC components",S348="VLD PHC pipes",S348="Controls VLD"),"По запросу",X348)</f>
        <v>139.26</v>
      </c>
      <c r="AA348" s="63">
        <f>ROUND(X348/1.2,3)</f>
        <v>116.05</v>
      </c>
      <c r="AB348" s="23">
        <v>116.05</v>
      </c>
      <c r="AC348" s="190">
        <f>IFERROR(ROUND(AA348/AB348-1,2),"")</f>
        <v>0</v>
      </c>
      <c r="AD348" s="25">
        <v>6.6000000000000003E-2</v>
      </c>
      <c r="AE348" s="25">
        <v>1.17E-3</v>
      </c>
      <c r="AF348" s="25">
        <v>10850</v>
      </c>
      <c r="AG348" s="25">
        <v>10850</v>
      </c>
      <c r="AH348" s="25">
        <v>11950</v>
      </c>
      <c r="AI348" s="25">
        <v>10850</v>
      </c>
      <c r="AJ348" s="25" t="s">
        <v>20</v>
      </c>
      <c r="AK348" s="22" t="s">
        <v>20</v>
      </c>
      <c r="AL348" s="25" t="s">
        <v>20</v>
      </c>
      <c r="AM348" s="25">
        <v>50</v>
      </c>
      <c r="AN348" s="25">
        <v>580</v>
      </c>
      <c r="AO348" s="25">
        <v>580</v>
      </c>
      <c r="AP348" s="25">
        <v>180</v>
      </c>
      <c r="AQ348" s="25">
        <v>3.4</v>
      </c>
      <c r="AR348" s="25">
        <v>6.0552000000000002E-2</v>
      </c>
      <c r="AS348" s="157">
        <v>12300</v>
      </c>
      <c r="AT348" s="64" t="s">
        <v>22</v>
      </c>
      <c r="AU348" s="92" t="s">
        <v>22</v>
      </c>
      <c r="AV348" s="91" t="s">
        <v>152</v>
      </c>
      <c r="AW348" s="92" t="s">
        <v>152</v>
      </c>
      <c r="AX348" s="92" t="s">
        <v>48</v>
      </c>
      <c r="AY348" s="91" t="s">
        <v>152</v>
      </c>
      <c r="AZ348" s="23"/>
      <c r="BA348" s="25" t="s">
        <v>6287</v>
      </c>
      <c r="BB348" t="s">
        <v>25</v>
      </c>
      <c r="BC348">
        <v>139.26</v>
      </c>
      <c r="BD348" t="str">
        <f>IF(Z348=BC348,"OK")</f>
        <v>OK</v>
      </c>
      <c r="BE348">
        <v>6.6000000000000003E-2</v>
      </c>
      <c r="BF348">
        <v>1.17E-3</v>
      </c>
      <c r="BG348">
        <v>580</v>
      </c>
      <c r="BH348">
        <v>580</v>
      </c>
      <c r="BI348">
        <v>180</v>
      </c>
      <c r="BJ348">
        <v>3.4</v>
      </c>
      <c r="BK348">
        <v>6.0552000000000002E-2</v>
      </c>
      <c r="BN348" s="183"/>
    </row>
    <row r="349" spans="1:66" ht="25.5" x14ac:dyDescent="0.25">
      <c r="A349" s="148"/>
      <c r="B349" s="94">
        <v>345</v>
      </c>
      <c r="C349" s="43">
        <v>1012864</v>
      </c>
      <c r="D349" s="37" t="s">
        <v>22</v>
      </c>
      <c r="E349" s="27" t="s">
        <v>6286</v>
      </c>
      <c r="F349" s="151" t="s">
        <v>655</v>
      </c>
      <c r="G349" s="127"/>
      <c r="H349" s="46" t="str">
        <f>IFERROR(IFERROR(IF(SEARCH("Usystems",$E349)&gt;0,"Usystems"),IF(SEARCH("RIIFO",$E349)&gt;0,"RIIFO","Uponor")),"Uponor")</f>
        <v>Uponor</v>
      </c>
      <c r="I349" s="25" t="str">
        <f>IFERROR(MID($D349,1,7)+0,"")</f>
        <v/>
      </c>
      <c r="J349" s="25" t="str">
        <f>IFERROR(MID($D349,10,7)+0,"")</f>
        <v/>
      </c>
      <c r="K349" s="25" t="str">
        <f>IFERROR(MID($D349,19,7)+0,"")</f>
        <v/>
      </c>
      <c r="L349" s="25" t="str">
        <f>IFERROR(MID($D349,28,7)+0,"")</f>
        <v/>
      </c>
      <c r="M349" s="25">
        <f>IF(IFERROR(MID($Q349,1,7)+0,"")&lt;1130000,IF(INDEX(C:C,MATCH(LEFT(Q349,7)+0,I:I,0))&lt;1130000,"",INDEX(C:C,MATCH(LEFT(Q349,7)+0,I:I,0))),IFERROR(MID($Q349,1,7)+0,""))</f>
        <v>1136074</v>
      </c>
      <c r="N349" s="25">
        <f>IF(IFERROR(MID($Q349,10,7)+0,"")&lt;1130000,"",IFERROR(MID($Q349,10,7)+0,""))</f>
        <v>1136077</v>
      </c>
      <c r="O349" s="25" t="str">
        <f>IF(IFERROR(MID($Q349,19,7)+0,"")&lt;1130000,"",IFERROR(MID($Q349,19,7)+0,""))</f>
        <v/>
      </c>
      <c r="P349" s="25" t="str">
        <f>IF(M349="","",IF(N349="",M349,M349&amp;", "&amp;N349))</f>
        <v>1136074, 1136077</v>
      </c>
      <c r="Q349" s="44" t="s">
        <v>6285</v>
      </c>
      <c r="R349" s="37"/>
      <c r="S349" s="35" t="s">
        <v>34</v>
      </c>
      <c r="T349" s="25" t="s">
        <v>24</v>
      </c>
      <c r="U349" s="185">
        <v>155.88</v>
      </c>
      <c r="V349" s="188">
        <v>155.88</v>
      </c>
      <c r="W349" s="189">
        <v>155.88</v>
      </c>
      <c r="X349" s="31">
        <v>155.88</v>
      </c>
      <c r="Y349" s="90">
        <f>IFERROR(ROUND(X349/W349-1,2),"")</f>
        <v>0</v>
      </c>
      <c r="Z349" s="31">
        <f>IF(OR(S349="VLD MLC components",S349="VLD MLC pipes",S349="VLD PEX components",S349="VLD PEX pipes",S349="VLD PHC components",S349="VLD PHC pipes",S349="Controls VLD"),"По запросу",X349)</f>
        <v>155.88</v>
      </c>
      <c r="AA349" s="63">
        <f>ROUND(X349/1.2,3)</f>
        <v>129.9</v>
      </c>
      <c r="AB349" s="23">
        <v>129.9</v>
      </c>
      <c r="AC349" s="190">
        <f>IFERROR(ROUND(AA349/AB349-1,2),"")</f>
        <v>0</v>
      </c>
      <c r="AD349" s="25">
        <v>6.8000000000000005E-2</v>
      </c>
      <c r="AE349" s="25">
        <v>1.5590000000000001E-3</v>
      </c>
      <c r="AF349" s="25">
        <v>0</v>
      </c>
      <c r="AG349" s="25" t="s">
        <v>22</v>
      </c>
      <c r="AH349" s="25">
        <v>0</v>
      </c>
      <c r="AI349" s="25">
        <v>0</v>
      </c>
      <c r="AJ349" s="25" t="s">
        <v>20</v>
      </c>
      <c r="AK349" s="42" t="s">
        <v>19</v>
      </c>
      <c r="AL349" s="25" t="s">
        <v>20</v>
      </c>
      <c r="AM349" s="25">
        <v>50</v>
      </c>
      <c r="AN349" s="25">
        <v>586</v>
      </c>
      <c r="AO349" s="25">
        <v>586</v>
      </c>
      <c r="AP349" s="25">
        <v>227</v>
      </c>
      <c r="AQ349" s="25">
        <v>3.6</v>
      </c>
      <c r="AR349" s="25">
        <v>7.7951000000000006E-2</v>
      </c>
      <c r="AS349" s="157" t="s">
        <v>22</v>
      </c>
      <c r="AT349" s="64" t="s">
        <v>22</v>
      </c>
      <c r="AU349" s="92" t="s">
        <v>22</v>
      </c>
      <c r="AV349" s="91" t="s">
        <v>152</v>
      </c>
      <c r="AW349" s="92" t="s">
        <v>48</v>
      </c>
      <c r="AX349" s="92" t="s">
        <v>48</v>
      </c>
      <c r="AY349" s="91" t="s">
        <v>152</v>
      </c>
      <c r="AZ349" s="23"/>
      <c r="BA349" s="25" t="s">
        <v>6275</v>
      </c>
      <c r="BB349" t="s">
        <v>25</v>
      </c>
      <c r="BC349" t="e">
        <v>#N/A</v>
      </c>
      <c r="BD349" t="e">
        <f>IF(Z349=BC349,"OK")</f>
        <v>#N/A</v>
      </c>
      <c r="BE349">
        <v>6.8000000000000005E-2</v>
      </c>
      <c r="BF349">
        <v>1.5590000000000001E-3</v>
      </c>
      <c r="BG349">
        <v>586</v>
      </c>
      <c r="BH349">
        <v>586</v>
      </c>
      <c r="BI349">
        <v>227</v>
      </c>
      <c r="BJ349">
        <v>3.6</v>
      </c>
      <c r="BK349">
        <v>7.7951000000000006E-2</v>
      </c>
      <c r="BN349" s="183"/>
    </row>
    <row r="350" spans="1:66" ht="38.25" x14ac:dyDescent="0.25">
      <c r="A350" s="148"/>
      <c r="B350" s="94">
        <v>346</v>
      </c>
      <c r="C350" s="43">
        <v>1012869</v>
      </c>
      <c r="D350" s="37" t="s">
        <v>22</v>
      </c>
      <c r="E350" s="27" t="s">
        <v>6284</v>
      </c>
      <c r="F350" s="213" t="s">
        <v>655</v>
      </c>
      <c r="G350" s="127" t="s">
        <v>29</v>
      </c>
      <c r="H350" s="46" t="str">
        <f>IFERROR(IFERROR(IF(SEARCH("Usystems",$E350)&gt;0,"Usystems"),IF(SEARCH("RIIFO",$E350)&gt;0,"RIIFO","Uponor")),"Uponor")</f>
        <v>Uponor</v>
      </c>
      <c r="I350" s="25" t="str">
        <f>IFERROR(MID($D350,1,7)+0,"")</f>
        <v/>
      </c>
      <c r="J350" s="25" t="str">
        <f>IFERROR(MID($D350,10,7)+0,"")</f>
        <v/>
      </c>
      <c r="K350" s="25" t="str">
        <f>IFERROR(MID($D350,19,7)+0,"")</f>
        <v/>
      </c>
      <c r="L350" s="25" t="str">
        <f>IFERROR(MID($D350,28,7)+0,"")</f>
        <v/>
      </c>
      <c r="M350" s="25">
        <f>IF(IFERROR(MID($Q350,1,7)+0,"")&lt;1130000,IF(INDEX(C:C,MATCH(LEFT(Q350,7)+0,I:I,0))&lt;1130000,"",INDEX(C:C,MATCH(LEFT(Q350,7)+0,I:I,0))),IFERROR(MID($Q350,1,7)+0,""))</f>
        <v>1136075</v>
      </c>
      <c r="N350" s="25">
        <f>IF(IFERROR(MID($Q350,10,7)+0,"")&lt;1130000,"",IFERROR(MID($Q350,10,7)+0,""))</f>
        <v>1136078</v>
      </c>
      <c r="O350" s="25" t="str">
        <f>IF(IFERROR(MID($Q350,19,7)+0,"")&lt;1130000,"",IFERROR(MID($Q350,19,7)+0,""))</f>
        <v/>
      </c>
      <c r="P350" s="25" t="str">
        <f>IF(M350="","",IF(N350="",M350,M350&amp;", "&amp;N350))</f>
        <v>1136075, 1136078</v>
      </c>
      <c r="Q350" s="44" t="s">
        <v>6283</v>
      </c>
      <c r="R350" s="37"/>
      <c r="S350" s="35" t="s">
        <v>34</v>
      </c>
      <c r="T350" s="25" t="s">
        <v>24</v>
      </c>
      <c r="U350" s="185">
        <v>200.56</v>
      </c>
      <c r="V350" s="188">
        <v>200.56</v>
      </c>
      <c r="W350" s="189">
        <v>200.56</v>
      </c>
      <c r="X350" s="31">
        <v>200.56</v>
      </c>
      <c r="Y350" s="90">
        <f>IFERROR(ROUND(X350/W350-1,2),"")</f>
        <v>0</v>
      </c>
      <c r="Z350" s="31">
        <f>IF(OR(S350="VLD MLC components",S350="VLD MLC pipes",S350="VLD PEX components",S350="VLD PEX pipes",S350="VLD PHC components",S350="VLD PHC pipes",S350="Controls VLD"),"По запросу",X350)</f>
        <v>200.56</v>
      </c>
      <c r="AA350" s="63">
        <f>ROUND(X350/1.2,3)</f>
        <v>167.13300000000001</v>
      </c>
      <c r="AB350" s="23">
        <v>167.13300000000001</v>
      </c>
      <c r="AC350" s="190">
        <f>IFERROR(ROUND(AA350/AB350-1,2),"")</f>
        <v>0</v>
      </c>
      <c r="AD350" s="25">
        <v>0.1</v>
      </c>
      <c r="AE350" s="25">
        <v>1.848E-3</v>
      </c>
      <c r="AF350" s="25">
        <v>1400</v>
      </c>
      <c r="AG350" s="25">
        <v>1400</v>
      </c>
      <c r="AH350" s="25">
        <v>2200</v>
      </c>
      <c r="AI350" s="25">
        <v>2200</v>
      </c>
      <c r="AJ350" s="25" t="s">
        <v>20</v>
      </c>
      <c r="AK350" s="22" t="s">
        <v>20</v>
      </c>
      <c r="AL350" s="94" t="s">
        <v>20</v>
      </c>
      <c r="AM350" s="25">
        <v>50</v>
      </c>
      <c r="AN350" s="25">
        <v>580</v>
      </c>
      <c r="AO350" s="25">
        <v>580</v>
      </c>
      <c r="AP350" s="25">
        <v>310</v>
      </c>
      <c r="AQ350" s="25">
        <v>5.2</v>
      </c>
      <c r="AR350" s="25">
        <v>0.104284</v>
      </c>
      <c r="AS350" s="157">
        <v>2200</v>
      </c>
      <c r="AT350" s="93" t="s">
        <v>22</v>
      </c>
      <c r="AU350" s="92" t="s">
        <v>22</v>
      </c>
      <c r="AV350" s="91" t="s">
        <v>152</v>
      </c>
      <c r="AW350" s="92" t="s">
        <v>152</v>
      </c>
      <c r="AX350" s="92" t="s">
        <v>48</v>
      </c>
      <c r="AY350" s="91" t="s">
        <v>152</v>
      </c>
      <c r="AZ350" s="23"/>
      <c r="BA350" s="25" t="s">
        <v>6282</v>
      </c>
      <c r="BB350" t="s">
        <v>25</v>
      </c>
      <c r="BC350">
        <v>200.56</v>
      </c>
      <c r="BD350" t="str">
        <f>IF(Z350=BC350,"OK")</f>
        <v>OK</v>
      </c>
      <c r="BE350">
        <v>0.1</v>
      </c>
      <c r="BF350">
        <v>1.848E-3</v>
      </c>
      <c r="BG350">
        <v>580</v>
      </c>
      <c r="BH350">
        <v>580</v>
      </c>
      <c r="BI350">
        <v>310</v>
      </c>
      <c r="BJ350">
        <v>5.2</v>
      </c>
      <c r="BK350">
        <v>0.104284</v>
      </c>
      <c r="BN350" s="183"/>
    </row>
    <row r="351" spans="1:66" ht="25.5" x14ac:dyDescent="0.25">
      <c r="A351" s="148"/>
      <c r="B351" s="94">
        <v>347</v>
      </c>
      <c r="C351" s="43">
        <v>1012872</v>
      </c>
      <c r="D351" s="37" t="s">
        <v>22</v>
      </c>
      <c r="E351" s="27" t="s">
        <v>6281</v>
      </c>
      <c r="F351" s="151" t="s">
        <v>655</v>
      </c>
      <c r="G351" s="41"/>
      <c r="H351" s="46" t="str">
        <f>IFERROR(IFERROR(IF(SEARCH("Usystems",$E351)&gt;0,"Usystems"),IF(SEARCH("RIIFO",$E351)&gt;0,"RIIFO","Uponor")),"Uponor")</f>
        <v>Uponor</v>
      </c>
      <c r="I351" s="25" t="str">
        <f>IFERROR(MID($D351,1,7)+0,"")</f>
        <v/>
      </c>
      <c r="J351" s="25" t="str">
        <f>IFERROR(MID($D351,10,7)+0,"")</f>
        <v/>
      </c>
      <c r="K351" s="25" t="str">
        <f>IFERROR(MID($D351,19,7)+0,"")</f>
        <v/>
      </c>
      <c r="L351" s="25" t="str">
        <f>IFERROR(MID($D351,28,7)+0,"")</f>
        <v/>
      </c>
      <c r="M351" s="25">
        <f>IF(IFERROR(MID($Q351,1,7)+0,"")&lt;1130000,IF(INDEX(C:C,MATCH(LEFT(Q351,7)+0,I:I,0))&lt;1130000,"",INDEX(C:C,MATCH(LEFT(Q351,7)+0,I:I,0))),IFERROR(MID($Q351,1,7)+0,""))</f>
        <v>1136082</v>
      </c>
      <c r="N351" s="25" t="str">
        <f>IF(IFERROR(MID($Q351,10,7)+0,"")&lt;1130000,"",IFERROR(MID($Q351,10,7)+0,""))</f>
        <v/>
      </c>
      <c r="O351" s="25" t="str">
        <f>IF(IFERROR(MID($Q351,19,7)+0,"")&lt;1130000,"",IFERROR(MID($Q351,19,7)+0,""))</f>
        <v/>
      </c>
      <c r="P351" s="25">
        <f>IF(M351="","",IF(N351="",M351,M351&amp;", "&amp;N351))</f>
        <v>1136082</v>
      </c>
      <c r="Q351" s="37">
        <v>1136082</v>
      </c>
      <c r="R351" s="37"/>
      <c r="S351" s="35" t="s">
        <v>34</v>
      </c>
      <c r="T351" s="25" t="s">
        <v>24</v>
      </c>
      <c r="U351" s="185">
        <v>386.3</v>
      </c>
      <c r="V351" s="188">
        <v>386.3</v>
      </c>
      <c r="W351" s="189">
        <v>386.3</v>
      </c>
      <c r="X351" s="31">
        <v>386.3</v>
      </c>
      <c r="Y351" s="90">
        <f>IFERROR(ROUND(X351/W351-1,2),"")</f>
        <v>0</v>
      </c>
      <c r="Z351" s="31">
        <f>IF(OR(S351="VLD MLC components",S351="VLD MLC pipes",S351="VLD PEX components",S351="VLD PEX pipes",S351="VLD PHC components",S351="VLD PHC pipes",S351="Controls VLD"),"По запросу",X351)</f>
        <v>386.3</v>
      </c>
      <c r="AA351" s="63">
        <f>ROUND(X351/1.2,3)</f>
        <v>321.91699999999997</v>
      </c>
      <c r="AB351" s="23">
        <v>321.91699999999997</v>
      </c>
      <c r="AC351" s="190">
        <f>IFERROR(ROUND(AA351/AB351-1,2),"")</f>
        <v>0</v>
      </c>
      <c r="AD351" s="25">
        <v>0.16300000000000001</v>
      </c>
      <c r="AE351" s="25">
        <v>4.8999999999999998E-3</v>
      </c>
      <c r="AF351" s="25">
        <v>0</v>
      </c>
      <c r="AG351" s="25" t="s">
        <v>22</v>
      </c>
      <c r="AH351" s="25">
        <v>0</v>
      </c>
      <c r="AI351" s="25">
        <v>0</v>
      </c>
      <c r="AJ351" s="25" t="s">
        <v>20</v>
      </c>
      <c r="AK351" s="42" t="s">
        <v>19</v>
      </c>
      <c r="AL351" s="25" t="s">
        <v>20</v>
      </c>
      <c r="AM351" s="149">
        <v>25</v>
      </c>
      <c r="AN351" s="25">
        <v>700</v>
      </c>
      <c r="AO351" s="25">
        <v>700</v>
      </c>
      <c r="AP351" s="25">
        <v>250</v>
      </c>
      <c r="AQ351" s="25">
        <v>4.7</v>
      </c>
      <c r="AR351" s="25">
        <v>0.1225</v>
      </c>
      <c r="AS351" s="157" t="s">
        <v>22</v>
      </c>
      <c r="AT351" s="93" t="s">
        <v>22</v>
      </c>
      <c r="AU351" s="92" t="s">
        <v>22</v>
      </c>
      <c r="AV351" s="91" t="s">
        <v>152</v>
      </c>
      <c r="AW351" s="92" t="s">
        <v>48</v>
      </c>
      <c r="AX351" s="92" t="s">
        <v>48</v>
      </c>
      <c r="AY351" s="91" t="s">
        <v>152</v>
      </c>
      <c r="AZ351" s="23"/>
      <c r="BA351" s="25" t="s">
        <v>6280</v>
      </c>
      <c r="BB351" t="s">
        <v>25</v>
      </c>
      <c r="BC351" t="e">
        <v>#N/A</v>
      </c>
      <c r="BD351" t="e">
        <f>IF(Z351=BC351,"OK")</f>
        <v>#N/A</v>
      </c>
      <c r="BE351">
        <v>0.16300000000000001</v>
      </c>
      <c r="BF351">
        <v>4.8999999999999998E-3</v>
      </c>
      <c r="BG351">
        <v>700</v>
      </c>
      <c r="BH351">
        <v>700</v>
      </c>
      <c r="BI351">
        <v>250</v>
      </c>
      <c r="BJ351">
        <v>4.7</v>
      </c>
      <c r="BK351">
        <v>0.1225</v>
      </c>
      <c r="BN351" s="183"/>
    </row>
    <row r="352" spans="1:66" ht="25.5" x14ac:dyDescent="0.25">
      <c r="A352" s="148"/>
      <c r="B352" s="94">
        <v>348</v>
      </c>
      <c r="C352" s="43">
        <v>1023127</v>
      </c>
      <c r="D352" s="37" t="s">
        <v>22</v>
      </c>
      <c r="E352" s="27" t="s">
        <v>6279</v>
      </c>
      <c r="F352" s="151" t="s">
        <v>652</v>
      </c>
      <c r="G352" s="41" t="s">
        <v>585</v>
      </c>
      <c r="H352" s="46" t="str">
        <f>IFERROR(IFERROR(IF(SEARCH("Usystems",$E352)&gt;0,"Usystems"),IF(SEARCH("RIIFO",$E352)&gt;0,"RIIFO","Uponor")),"Uponor")</f>
        <v>Uponor</v>
      </c>
      <c r="I352" s="25" t="str">
        <f>IFERROR(MID($D352,1,7)+0,"")</f>
        <v/>
      </c>
      <c r="J352" s="25" t="str">
        <f>IFERROR(MID($D352,10,7)+0,"")</f>
        <v/>
      </c>
      <c r="K352" s="25" t="str">
        <f>IFERROR(MID($D352,19,7)+0,"")</f>
        <v/>
      </c>
      <c r="L352" s="25" t="str">
        <f>IFERROR(MID($D352,28,7)+0,"")</f>
        <v/>
      </c>
      <c r="M352" s="25" t="str">
        <f>IF(IFERROR(MID($Q352,1,7)+0,"")&lt;1130000,IF(INDEX(C:C,MATCH(LEFT(Q352,7)+0,I:I,0))&lt;1130000,"",INDEX(C:C,MATCH(LEFT(Q352,7)+0,I:I,0))),IFERROR(MID($Q352,1,7)+0,""))</f>
        <v/>
      </c>
      <c r="N352" s="25" t="str">
        <f>IF(IFERROR(MID($Q352,10,7)+0,"")&lt;1130000,"",IFERROR(MID($Q352,10,7)+0,""))</f>
        <v/>
      </c>
      <c r="O352" s="25" t="str">
        <f>IF(IFERROR(MID($Q352,19,7)+0,"")&lt;1130000,"",IFERROR(MID($Q352,19,7)+0,""))</f>
        <v/>
      </c>
      <c r="P352" s="25" t="str">
        <f>IF(M352="","",IF(N352="",M352,M352&amp;", "&amp;N352))</f>
        <v/>
      </c>
      <c r="Q352" s="37"/>
      <c r="R352" s="37"/>
      <c r="S352" s="35" t="s">
        <v>34</v>
      </c>
      <c r="T352" s="25" t="s">
        <v>24</v>
      </c>
      <c r="U352" s="185">
        <v>667</v>
      </c>
      <c r="V352" s="188">
        <v>667</v>
      </c>
      <c r="W352" s="189">
        <v>667</v>
      </c>
      <c r="X352" s="31">
        <v>667</v>
      </c>
      <c r="Y352" s="90">
        <f>IFERROR(ROUND(X352/W352-1,2),"")</f>
        <v>0</v>
      </c>
      <c r="Z352" s="31">
        <f>IF(OR(S352="VLD MLC components",S352="VLD MLC pipes",S352="VLD PEX components",S352="VLD PEX pipes",S352="VLD PHC components",S352="VLD PHC pipes",S352="Controls VLD"),"По запросу",X352)</f>
        <v>667</v>
      </c>
      <c r="AA352" s="63">
        <f>ROUND(X352/1.2,3)</f>
        <v>555.83299999999997</v>
      </c>
      <c r="AB352" s="23">
        <v>555.83299999999997</v>
      </c>
      <c r="AC352" s="190">
        <f>IFERROR(ROUND(AA352/AB352-1,2),"")</f>
        <v>0</v>
      </c>
      <c r="AD352" s="25">
        <v>0.20499999999999999</v>
      </c>
      <c r="AE352" s="25">
        <v>4.4450000000000002E-3</v>
      </c>
      <c r="AF352" s="25">
        <v>525</v>
      </c>
      <c r="AG352" s="25">
        <v>550</v>
      </c>
      <c r="AH352" s="25">
        <v>600</v>
      </c>
      <c r="AI352" s="25">
        <v>600</v>
      </c>
      <c r="AJ352" s="25" t="s">
        <v>20</v>
      </c>
      <c r="AK352" s="22" t="s">
        <v>20</v>
      </c>
      <c r="AL352" s="25" t="s">
        <v>20</v>
      </c>
      <c r="AM352" s="25">
        <v>25</v>
      </c>
      <c r="AN352" s="25">
        <v>650</v>
      </c>
      <c r="AO352" s="25">
        <v>280</v>
      </c>
      <c r="AP352" s="25">
        <v>650</v>
      </c>
      <c r="AQ352" s="25">
        <v>5.45</v>
      </c>
      <c r="AR352" s="94">
        <v>0.1183</v>
      </c>
      <c r="AS352" s="157">
        <v>600</v>
      </c>
      <c r="AT352" s="93" t="s">
        <v>22</v>
      </c>
      <c r="AU352" s="92" t="s">
        <v>22</v>
      </c>
      <c r="AV352" s="91" t="s">
        <v>152</v>
      </c>
      <c r="AW352" s="92" t="s">
        <v>152</v>
      </c>
      <c r="AX352" s="92" t="s">
        <v>48</v>
      </c>
      <c r="AY352" s="91" t="s">
        <v>152</v>
      </c>
      <c r="AZ352" s="23"/>
      <c r="BA352" s="25" t="s">
        <v>6278</v>
      </c>
      <c r="BB352" t="s">
        <v>25</v>
      </c>
      <c r="BC352">
        <v>667</v>
      </c>
      <c r="BD352" t="str">
        <f>IF(Z352=BC352,"OK")</f>
        <v>OK</v>
      </c>
      <c r="BE352">
        <v>0.20499999999999999</v>
      </c>
      <c r="BF352">
        <v>4.4450000000000002E-3</v>
      </c>
      <c r="BG352">
        <v>650</v>
      </c>
      <c r="BH352">
        <v>280</v>
      </c>
      <c r="BI352">
        <v>650</v>
      </c>
      <c r="BJ352">
        <v>5.45</v>
      </c>
      <c r="BK352">
        <v>0.1183</v>
      </c>
      <c r="BN352" s="183"/>
    </row>
    <row r="353" spans="1:66" ht="38.25" x14ac:dyDescent="0.25">
      <c r="A353" s="148"/>
      <c r="B353" s="94">
        <v>349</v>
      </c>
      <c r="C353" s="43">
        <v>1012858</v>
      </c>
      <c r="D353" s="37" t="s">
        <v>22</v>
      </c>
      <c r="E353" s="27" t="s">
        <v>6277</v>
      </c>
      <c r="F353" s="151" t="s">
        <v>655</v>
      </c>
      <c r="G353" s="41" t="s">
        <v>29</v>
      </c>
      <c r="H353" s="46" t="str">
        <f>IFERROR(IFERROR(IF(SEARCH("Usystems",$E353)&gt;0,"Usystems"),IF(SEARCH("RIIFO",$E353)&gt;0,"RIIFO","Uponor")),"Uponor")</f>
        <v>Uponor</v>
      </c>
      <c r="I353" s="25" t="str">
        <f>IFERROR(MID($D353,1,7)+0,"")</f>
        <v/>
      </c>
      <c r="J353" s="25" t="str">
        <f>IFERROR(MID($D353,10,7)+0,"")</f>
        <v/>
      </c>
      <c r="K353" s="25" t="str">
        <f>IFERROR(MID($D353,19,7)+0,"")</f>
        <v/>
      </c>
      <c r="L353" s="25" t="str">
        <f>IFERROR(MID($D353,28,7)+0,"")</f>
        <v/>
      </c>
      <c r="M353" s="25">
        <f>IF(IFERROR(MID($Q353,1,7)+0,"")&lt;1130000,IF(INDEX(C:C,MATCH(LEFT(Q353,7)+0,I:I,0))&lt;1130000,"",INDEX(C:C,MATCH(LEFT(Q353,7)+0,I:I,0))),IFERROR(MID($Q353,1,7)+0,""))</f>
        <v>1136073</v>
      </c>
      <c r="N353" s="25" t="str">
        <f>IF(IFERROR(MID($Q353,10,7)+0,"")&lt;1130000,"",IFERROR(MID($Q353,10,7)+0,""))</f>
        <v/>
      </c>
      <c r="O353" s="25" t="str">
        <f>IF(IFERROR(MID($Q353,19,7)+0,"")&lt;1130000,"",IFERROR(MID($Q353,19,7)+0,""))</f>
        <v/>
      </c>
      <c r="P353" s="25">
        <f>IF(M353="","",IF(N353="",M353,M353&amp;", "&amp;N353))</f>
        <v>1136073</v>
      </c>
      <c r="Q353" s="37">
        <v>1136073</v>
      </c>
      <c r="R353" s="37"/>
      <c r="S353" s="35" t="s">
        <v>34</v>
      </c>
      <c r="T353" s="25" t="s">
        <v>24</v>
      </c>
      <c r="U353" s="185">
        <v>155.88</v>
      </c>
      <c r="V353" s="188">
        <v>155.88</v>
      </c>
      <c r="W353" s="189">
        <v>155.88</v>
      </c>
      <c r="X353" s="31">
        <v>155.88</v>
      </c>
      <c r="Y353" s="90">
        <f>IFERROR(ROUND(X353/W353-1,2),"")</f>
        <v>0</v>
      </c>
      <c r="Z353" s="31">
        <f>IF(OR(S353="VLD MLC components",S353="VLD MLC pipes",S353="VLD PEX components",S353="VLD PEX pipes",S353="VLD PHC components",S353="VLD PHC pipes",S353="Controls VLD"),"По запросу",X353)</f>
        <v>155.88</v>
      </c>
      <c r="AA353" s="63">
        <f>ROUND(X353/1.2,3)</f>
        <v>129.9</v>
      </c>
      <c r="AB353" s="23">
        <v>129.9</v>
      </c>
      <c r="AC353" s="190">
        <f>IFERROR(ROUND(AA353/AB353-1,2),"")</f>
        <v>0</v>
      </c>
      <c r="AD353" s="25">
        <v>6.6000000000000003E-2</v>
      </c>
      <c r="AE353" s="25">
        <v>1.17E-3</v>
      </c>
      <c r="AF353" s="25">
        <v>12100</v>
      </c>
      <c r="AG353" s="25">
        <v>12100</v>
      </c>
      <c r="AH353" s="25">
        <v>12150</v>
      </c>
      <c r="AI353" s="25">
        <v>12150</v>
      </c>
      <c r="AJ353" s="25" t="s">
        <v>20</v>
      </c>
      <c r="AK353" s="22" t="s">
        <v>20</v>
      </c>
      <c r="AL353" s="25" t="s">
        <v>20</v>
      </c>
      <c r="AM353" s="25">
        <v>50</v>
      </c>
      <c r="AN353" s="25">
        <v>580</v>
      </c>
      <c r="AO353" s="25">
        <v>580</v>
      </c>
      <c r="AP353" s="25">
        <v>180</v>
      </c>
      <c r="AQ353" s="25">
        <v>3.4</v>
      </c>
      <c r="AR353" s="94">
        <v>6.0552000000000002E-2</v>
      </c>
      <c r="AS353" s="157">
        <v>12150</v>
      </c>
      <c r="AT353" s="93" t="s">
        <v>22</v>
      </c>
      <c r="AU353" s="92" t="s">
        <v>22</v>
      </c>
      <c r="AV353" s="91" t="s">
        <v>152</v>
      </c>
      <c r="AW353" s="92" t="s">
        <v>152</v>
      </c>
      <c r="AX353" s="92" t="s">
        <v>48</v>
      </c>
      <c r="AY353" s="91" t="s">
        <v>152</v>
      </c>
      <c r="AZ353" s="23"/>
      <c r="BA353" s="25" t="s">
        <v>6275</v>
      </c>
      <c r="BB353" t="s">
        <v>25</v>
      </c>
      <c r="BC353">
        <v>155.88</v>
      </c>
      <c r="BD353" t="str">
        <f>IF(Z353=BC353,"OK")</f>
        <v>OK</v>
      </c>
      <c r="BE353">
        <v>6.6000000000000003E-2</v>
      </c>
      <c r="BF353">
        <v>1.17E-3</v>
      </c>
      <c r="BG353">
        <v>580</v>
      </c>
      <c r="BH353">
        <v>580</v>
      </c>
      <c r="BI353">
        <v>180</v>
      </c>
      <c r="BJ353">
        <v>3.4</v>
      </c>
      <c r="BK353">
        <v>6.0552000000000002E-2</v>
      </c>
      <c r="BN353" s="183"/>
    </row>
    <row r="354" spans="1:66" ht="38.25" x14ac:dyDescent="0.25">
      <c r="A354" s="148"/>
      <c r="B354" s="94">
        <v>350</v>
      </c>
      <c r="C354" s="43">
        <v>1012859</v>
      </c>
      <c r="D354" s="37" t="s">
        <v>22</v>
      </c>
      <c r="E354" s="27" t="s">
        <v>6276</v>
      </c>
      <c r="F354" s="151" t="s">
        <v>655</v>
      </c>
      <c r="G354" s="41" t="s">
        <v>29</v>
      </c>
      <c r="H354" s="46" t="str">
        <f>IFERROR(IFERROR(IF(SEARCH("Usystems",$E354)&gt;0,"Usystems"),IF(SEARCH("RIIFO",$E354)&gt;0,"RIIFO","Uponor")),"Uponor")</f>
        <v>Uponor</v>
      </c>
      <c r="I354" s="25" t="str">
        <f>IFERROR(MID($D354,1,7)+0,"")</f>
        <v/>
      </c>
      <c r="J354" s="25" t="str">
        <f>IFERROR(MID($D354,10,7)+0,"")</f>
        <v/>
      </c>
      <c r="K354" s="25" t="str">
        <f>IFERROR(MID($D354,19,7)+0,"")</f>
        <v/>
      </c>
      <c r="L354" s="25" t="str">
        <f>IFERROR(MID($D354,28,7)+0,"")</f>
        <v/>
      </c>
      <c r="M354" s="25">
        <f>IF(IFERROR(MID($Q354,1,7)+0,"")&lt;1130000,IF(INDEX(C:C,MATCH(LEFT(Q354,7)+0,I:I,0))&lt;1130000,"",INDEX(C:C,MATCH(LEFT(Q354,7)+0,I:I,0))),IFERROR(MID($Q354,1,7)+0,""))</f>
        <v>1136076</v>
      </c>
      <c r="N354" s="25" t="str">
        <f>IF(IFERROR(MID($Q354,10,7)+0,"")&lt;1130000,"",IFERROR(MID($Q354,10,7)+0,""))</f>
        <v/>
      </c>
      <c r="O354" s="25" t="str">
        <f>IF(IFERROR(MID($Q354,19,7)+0,"")&lt;1130000,"",IFERROR(MID($Q354,19,7)+0,""))</f>
        <v/>
      </c>
      <c r="P354" s="25">
        <f>IF(M354="","",IF(N354="",M354,M354&amp;", "&amp;N354))</f>
        <v>1136076</v>
      </c>
      <c r="Q354" s="37">
        <v>1136076</v>
      </c>
      <c r="R354" s="37"/>
      <c r="S354" s="35" t="s">
        <v>34</v>
      </c>
      <c r="T354" s="25" t="s">
        <v>24</v>
      </c>
      <c r="U354" s="185">
        <v>155.88</v>
      </c>
      <c r="V354" s="188">
        <v>155.88</v>
      </c>
      <c r="W354" s="189">
        <v>155.88</v>
      </c>
      <c r="X354" s="31">
        <v>155.88</v>
      </c>
      <c r="Y354" s="90">
        <f>IFERROR(ROUND(X354/W354-1,2),"")</f>
        <v>0</v>
      </c>
      <c r="Z354" s="31">
        <f>IF(OR(S354="VLD MLC components",S354="VLD MLC pipes",S354="VLD PEX components",S354="VLD PEX pipes",S354="VLD PHC components",S354="VLD PHC pipes",S354="Controls VLD"),"По запросу",X354)</f>
        <v>155.88</v>
      </c>
      <c r="AA354" s="63">
        <f>ROUND(X354/1.2,3)</f>
        <v>129.9</v>
      </c>
      <c r="AB354" s="23">
        <v>129.9</v>
      </c>
      <c r="AC354" s="190">
        <f>IFERROR(ROUND(AA354/AB354-1,2),"")</f>
        <v>0</v>
      </c>
      <c r="AD354" s="25">
        <v>6.6000000000000003E-2</v>
      </c>
      <c r="AE354" s="25">
        <v>1.17E-3</v>
      </c>
      <c r="AF354" s="25">
        <v>9000</v>
      </c>
      <c r="AG354" s="25">
        <v>9000</v>
      </c>
      <c r="AH354" s="25">
        <v>11950</v>
      </c>
      <c r="AI354" s="25">
        <v>11950</v>
      </c>
      <c r="AJ354" s="25" t="s">
        <v>20</v>
      </c>
      <c r="AK354" s="22" t="s">
        <v>20</v>
      </c>
      <c r="AL354" s="25" t="s">
        <v>20</v>
      </c>
      <c r="AM354" s="25">
        <v>50</v>
      </c>
      <c r="AN354" s="25">
        <v>580</v>
      </c>
      <c r="AO354" s="25">
        <v>580</v>
      </c>
      <c r="AP354" s="25">
        <v>180</v>
      </c>
      <c r="AQ354" s="25">
        <v>3.4</v>
      </c>
      <c r="AR354" s="94">
        <v>6.0552000000000002E-2</v>
      </c>
      <c r="AS354" s="157">
        <v>11950</v>
      </c>
      <c r="AT354" s="93" t="s">
        <v>22</v>
      </c>
      <c r="AU354" s="92" t="s">
        <v>22</v>
      </c>
      <c r="AV354" s="91" t="s">
        <v>152</v>
      </c>
      <c r="AW354" s="92" t="s">
        <v>152</v>
      </c>
      <c r="AX354" s="92" t="s">
        <v>48</v>
      </c>
      <c r="AY354" s="91" t="s">
        <v>152</v>
      </c>
      <c r="AZ354" s="23"/>
      <c r="BA354" s="25" t="s">
        <v>6275</v>
      </c>
      <c r="BB354" t="s">
        <v>25</v>
      </c>
      <c r="BC354">
        <v>155.88</v>
      </c>
      <c r="BD354" t="str">
        <f>IF(Z354=BC354,"OK")</f>
        <v>OK</v>
      </c>
      <c r="BE354">
        <v>6.6000000000000003E-2</v>
      </c>
      <c r="BF354">
        <v>1.17E-3</v>
      </c>
      <c r="BG354">
        <v>580</v>
      </c>
      <c r="BH354">
        <v>580</v>
      </c>
      <c r="BI354">
        <v>180</v>
      </c>
      <c r="BJ354">
        <v>3.4</v>
      </c>
      <c r="BK354">
        <v>6.0552000000000002E-2</v>
      </c>
      <c r="BN354" s="183"/>
    </row>
    <row r="355" spans="1:66" ht="25.5" x14ac:dyDescent="0.25">
      <c r="A355" s="148"/>
      <c r="B355" s="94">
        <v>351</v>
      </c>
      <c r="C355" s="43">
        <v>1012862</v>
      </c>
      <c r="D355" s="37" t="s">
        <v>22</v>
      </c>
      <c r="E355" s="27" t="s">
        <v>6274</v>
      </c>
      <c r="F355" s="213" t="s">
        <v>655</v>
      </c>
      <c r="G355" s="41"/>
      <c r="H355" s="46" t="str">
        <f>IFERROR(IFERROR(IF(SEARCH("Usystems",$E355)&gt;0,"Usystems"),IF(SEARCH("RIIFO",$E355)&gt;0,"RIIFO","Uponor")),"Uponor")</f>
        <v>Uponor</v>
      </c>
      <c r="I355" s="25" t="str">
        <f>IFERROR(MID($D355,1,7)+0,"")</f>
        <v/>
      </c>
      <c r="J355" s="25" t="str">
        <f>IFERROR(MID($D355,10,7)+0,"")</f>
        <v/>
      </c>
      <c r="K355" s="25" t="str">
        <f>IFERROR(MID($D355,19,7)+0,"")</f>
        <v/>
      </c>
      <c r="L355" s="25" t="str">
        <f>IFERROR(MID($D355,28,7)+0,"")</f>
        <v/>
      </c>
      <c r="M355" s="25">
        <f>IF(IFERROR(MID($Q355,1,7)+0,"")&lt;1130000,IF(INDEX(C:C,MATCH(LEFT(Q355,7)+0,I:I,0))&lt;1130000,"",INDEX(C:C,MATCH(LEFT(Q355,7)+0,I:I,0))),IFERROR(MID($Q355,1,7)+0,""))</f>
        <v>1136074</v>
      </c>
      <c r="N355" s="25" t="str">
        <f>IF(IFERROR(MID($Q355,10,7)+0,"")&lt;1130000,"",IFERROR(MID($Q355,10,7)+0,""))</f>
        <v/>
      </c>
      <c r="O355" s="25" t="str">
        <f>IF(IFERROR(MID($Q355,19,7)+0,"")&lt;1130000,"",IFERROR(MID($Q355,19,7)+0,""))</f>
        <v/>
      </c>
      <c r="P355" s="25">
        <f>IF(M355="","",IF(N355="",M355,M355&amp;", "&amp;N355))</f>
        <v>1136074</v>
      </c>
      <c r="Q355" s="37">
        <v>1136074</v>
      </c>
      <c r="R355" s="37"/>
      <c r="S355" s="35" t="s">
        <v>34</v>
      </c>
      <c r="T355" s="25" t="s">
        <v>24</v>
      </c>
      <c r="U355" s="185">
        <v>174.1</v>
      </c>
      <c r="V355" s="188">
        <v>174.1</v>
      </c>
      <c r="W355" s="189">
        <v>174.1</v>
      </c>
      <c r="X355" s="31">
        <v>174.1</v>
      </c>
      <c r="Y355" s="90">
        <f>IFERROR(ROUND(X355/W355-1,2),"")</f>
        <v>0</v>
      </c>
      <c r="Z355" s="31">
        <f>IF(OR(S355="VLD MLC components",S355="VLD MLC pipes",S355="VLD PEX components",S355="VLD PEX pipes",S355="VLD PHC components",S355="VLD PHC pipes",S355="Controls VLD"),"По запросу",X355)</f>
        <v>174.1</v>
      </c>
      <c r="AA355" s="63">
        <f>ROUND(X355/1.2,3)</f>
        <v>145.083</v>
      </c>
      <c r="AB355" s="23">
        <v>145.083</v>
      </c>
      <c r="AC355" s="190">
        <f>IFERROR(ROUND(AA355/AB355-1,2),"")</f>
        <v>0</v>
      </c>
      <c r="AD355" s="25">
        <v>6.8000000000000005E-2</v>
      </c>
      <c r="AE355" s="25">
        <v>1.5590000000000001E-3</v>
      </c>
      <c r="AF355" s="25">
        <v>0</v>
      </c>
      <c r="AG355" s="25" t="s">
        <v>22</v>
      </c>
      <c r="AH355" s="25">
        <v>0</v>
      </c>
      <c r="AI355" s="25">
        <v>0</v>
      </c>
      <c r="AJ355" s="25" t="s">
        <v>20</v>
      </c>
      <c r="AK355" s="42" t="s">
        <v>19</v>
      </c>
      <c r="AL355" s="25" t="s">
        <v>20</v>
      </c>
      <c r="AM355" s="25">
        <v>50</v>
      </c>
      <c r="AN355" s="25">
        <v>570</v>
      </c>
      <c r="AO355" s="25">
        <v>570</v>
      </c>
      <c r="AP355" s="25">
        <v>230</v>
      </c>
      <c r="AQ355" s="25">
        <v>3.6</v>
      </c>
      <c r="AR355" s="94">
        <v>7.4727000000000002E-2</v>
      </c>
      <c r="AS355" s="157" t="s">
        <v>22</v>
      </c>
      <c r="AT355" s="93" t="s">
        <v>22</v>
      </c>
      <c r="AU355" s="92" t="s">
        <v>22</v>
      </c>
      <c r="AV355" s="91" t="s">
        <v>152</v>
      </c>
      <c r="AW355" s="92" t="s">
        <v>48</v>
      </c>
      <c r="AX355" s="92" t="s">
        <v>48</v>
      </c>
      <c r="AY355" s="91" t="s">
        <v>152</v>
      </c>
      <c r="AZ355" s="23"/>
      <c r="BA355" s="25" t="s">
        <v>6272</v>
      </c>
      <c r="BB355" t="s">
        <v>25</v>
      </c>
      <c r="BC355" t="e">
        <v>#N/A</v>
      </c>
      <c r="BD355" t="e">
        <f>IF(Z355=BC355,"OK")</f>
        <v>#N/A</v>
      </c>
      <c r="BE355">
        <v>6.8000000000000005E-2</v>
      </c>
      <c r="BF355">
        <v>1.5590000000000001E-3</v>
      </c>
      <c r="BG355">
        <v>570</v>
      </c>
      <c r="BH355">
        <v>570</v>
      </c>
      <c r="BI355">
        <v>230</v>
      </c>
      <c r="BJ355">
        <v>3.6</v>
      </c>
      <c r="BK355">
        <v>7.4727000000000002E-2</v>
      </c>
      <c r="BN355" s="183"/>
    </row>
    <row r="356" spans="1:66" ht="25.5" x14ac:dyDescent="0.25">
      <c r="A356" s="148"/>
      <c r="B356" s="94">
        <v>352</v>
      </c>
      <c r="C356" s="43">
        <v>1012863</v>
      </c>
      <c r="D356" s="37" t="s">
        <v>22</v>
      </c>
      <c r="E356" s="27" t="s">
        <v>6273</v>
      </c>
      <c r="F356" s="151" t="s">
        <v>652</v>
      </c>
      <c r="G356" s="41"/>
      <c r="H356" s="46" t="str">
        <f>IFERROR(IFERROR(IF(SEARCH("Usystems",$E356)&gt;0,"Usystems"),IF(SEARCH("RIIFO",$E356)&gt;0,"RIIFO","Uponor")),"Uponor")</f>
        <v>Uponor</v>
      </c>
      <c r="I356" s="25" t="str">
        <f>IFERROR(MID($D356,1,7)+0,"")</f>
        <v/>
      </c>
      <c r="J356" s="25" t="str">
        <f>IFERROR(MID($D356,10,7)+0,"")</f>
        <v/>
      </c>
      <c r="K356" s="25" t="str">
        <f>IFERROR(MID($D356,19,7)+0,"")</f>
        <v/>
      </c>
      <c r="L356" s="25" t="str">
        <f>IFERROR(MID($D356,28,7)+0,"")</f>
        <v/>
      </c>
      <c r="M356" s="25">
        <f>IF(IFERROR(MID($Q356,1,7)+0,"")&lt;1130000,IF(INDEX(C:C,MATCH(LEFT(Q356,7)+0,I:I,0))&lt;1130000,"",INDEX(C:C,MATCH(LEFT(Q356,7)+0,I:I,0))),IFERROR(MID($Q356,1,7)+0,""))</f>
        <v>1136077</v>
      </c>
      <c r="N356" s="25" t="str">
        <f>IF(IFERROR(MID($Q356,10,7)+0,"")&lt;1130000,"",IFERROR(MID($Q356,10,7)+0,""))</f>
        <v/>
      </c>
      <c r="O356" s="25" t="str">
        <f>IF(IFERROR(MID($Q356,19,7)+0,"")&lt;1130000,"",IFERROR(MID($Q356,19,7)+0,""))</f>
        <v/>
      </c>
      <c r="P356" s="25">
        <f>IF(M356="","",IF(N356="",M356,M356&amp;", "&amp;N356))</f>
        <v>1136077</v>
      </c>
      <c r="Q356" s="37">
        <v>1136077</v>
      </c>
      <c r="R356" s="37"/>
      <c r="S356" s="35" t="s">
        <v>34</v>
      </c>
      <c r="T356" s="25" t="s">
        <v>24</v>
      </c>
      <c r="U356" s="185">
        <v>174.1</v>
      </c>
      <c r="V356" s="188">
        <v>174.1</v>
      </c>
      <c r="W356" s="189">
        <v>174.1</v>
      </c>
      <c r="X356" s="31">
        <v>174.1</v>
      </c>
      <c r="Y356" s="90">
        <f>IFERROR(ROUND(X356/W356-1,2),"")</f>
        <v>0</v>
      </c>
      <c r="Z356" s="31">
        <f>IF(OR(S356="VLD MLC components",S356="VLD MLC pipes",S356="VLD PEX components",S356="VLD PEX pipes",S356="VLD PHC components",S356="VLD PHC pipes",S356="Controls VLD"),"По запросу",X356)</f>
        <v>174.1</v>
      </c>
      <c r="AA356" s="63">
        <f>ROUND(X356/1.2,3)</f>
        <v>145.083</v>
      </c>
      <c r="AB356" s="23">
        <v>145.083</v>
      </c>
      <c r="AC356" s="190">
        <f>IFERROR(ROUND(AA356/AB356-1,2),"")</f>
        <v>0</v>
      </c>
      <c r="AD356" s="25">
        <v>6.8000000000000005E-2</v>
      </c>
      <c r="AE356" s="25">
        <v>1.5590000000000001E-3</v>
      </c>
      <c r="AF356" s="25">
        <v>0</v>
      </c>
      <c r="AG356" s="25" t="s">
        <v>22</v>
      </c>
      <c r="AH356" s="25">
        <v>0</v>
      </c>
      <c r="AI356" s="25">
        <v>0</v>
      </c>
      <c r="AJ356" s="25" t="s">
        <v>20</v>
      </c>
      <c r="AK356" s="42" t="s">
        <v>19</v>
      </c>
      <c r="AL356" s="25" t="s">
        <v>20</v>
      </c>
      <c r="AM356" s="25">
        <v>50</v>
      </c>
      <c r="AN356" s="25">
        <v>570</v>
      </c>
      <c r="AO356" s="25">
        <v>570</v>
      </c>
      <c r="AP356" s="25">
        <v>230</v>
      </c>
      <c r="AQ356" s="25">
        <v>3.6</v>
      </c>
      <c r="AR356" s="94">
        <v>7.4727000000000002E-2</v>
      </c>
      <c r="AS356" s="157" t="s">
        <v>22</v>
      </c>
      <c r="AT356" s="93" t="s">
        <v>22</v>
      </c>
      <c r="AU356" s="92" t="s">
        <v>22</v>
      </c>
      <c r="AV356" s="91" t="s">
        <v>152</v>
      </c>
      <c r="AW356" s="92" t="s">
        <v>48</v>
      </c>
      <c r="AX356" s="92" t="s">
        <v>48</v>
      </c>
      <c r="AY356" s="91" t="s">
        <v>152</v>
      </c>
      <c r="AZ356" s="23"/>
      <c r="BA356" s="25" t="s">
        <v>6272</v>
      </c>
      <c r="BB356" t="s">
        <v>25</v>
      </c>
      <c r="BC356" t="e">
        <v>#N/A</v>
      </c>
      <c r="BD356" t="e">
        <f>IF(Z356=BC356,"OK")</f>
        <v>#N/A</v>
      </c>
      <c r="BE356">
        <v>6.8000000000000005E-2</v>
      </c>
      <c r="BF356">
        <v>1.5590000000000001E-3</v>
      </c>
      <c r="BG356">
        <v>570</v>
      </c>
      <c r="BH356">
        <v>570</v>
      </c>
      <c r="BI356">
        <v>230</v>
      </c>
      <c r="BJ356">
        <v>3.6</v>
      </c>
      <c r="BK356">
        <v>7.4727000000000002E-2</v>
      </c>
      <c r="BN356" s="183"/>
    </row>
    <row r="357" spans="1:66" ht="25.5" x14ac:dyDescent="0.25">
      <c r="A357" s="148"/>
      <c r="B357" s="94">
        <v>353</v>
      </c>
      <c r="C357" s="43">
        <v>1012866</v>
      </c>
      <c r="D357" s="37" t="s">
        <v>22</v>
      </c>
      <c r="E357" s="27" t="s">
        <v>6271</v>
      </c>
      <c r="F357" s="151" t="s">
        <v>652</v>
      </c>
      <c r="G357" s="41"/>
      <c r="H357" s="46" t="str">
        <f>IFERROR(IFERROR(IF(SEARCH("Usystems",$E357)&gt;0,"Usystems"),IF(SEARCH("RIIFO",$E357)&gt;0,"RIIFO","Uponor")),"Uponor")</f>
        <v>Uponor</v>
      </c>
      <c r="I357" s="25" t="str">
        <f>IFERROR(MID($D357,1,7)+0,"")</f>
        <v/>
      </c>
      <c r="J357" s="25" t="str">
        <f>IFERROR(MID($D357,10,7)+0,"")</f>
        <v/>
      </c>
      <c r="K357" s="25" t="str">
        <f>IFERROR(MID($D357,19,7)+0,"")</f>
        <v/>
      </c>
      <c r="L357" s="25" t="str">
        <f>IFERROR(MID($D357,28,7)+0,"")</f>
        <v/>
      </c>
      <c r="M357" s="25">
        <f>IF(IFERROR(MID($Q357,1,7)+0,"")&lt;1130000,IF(INDEX(C:C,MATCH(LEFT(Q357,7)+0,I:I,0))&lt;1130000,"",INDEX(C:C,MATCH(LEFT(Q357,7)+0,I:I,0))),IFERROR(MID($Q357,1,7)+0,""))</f>
        <v>1136075</v>
      </c>
      <c r="N357" s="25" t="str">
        <f>IF(IFERROR(MID($Q357,10,7)+0,"")&lt;1130000,"",IFERROR(MID($Q357,10,7)+0,""))</f>
        <v/>
      </c>
      <c r="O357" s="25" t="str">
        <f>IF(IFERROR(MID($Q357,19,7)+0,"")&lt;1130000,"",IFERROR(MID($Q357,19,7)+0,""))</f>
        <v/>
      </c>
      <c r="P357" s="25">
        <f>IF(M357="","",IF(N357="",M357,M357&amp;", "&amp;N357))</f>
        <v>1136075</v>
      </c>
      <c r="Q357" s="37">
        <v>1136075</v>
      </c>
      <c r="R357" s="37"/>
      <c r="S357" s="35" t="s">
        <v>34</v>
      </c>
      <c r="T357" s="25" t="s">
        <v>24</v>
      </c>
      <c r="U357" s="185">
        <v>225.44</v>
      </c>
      <c r="V357" s="188">
        <v>225.44</v>
      </c>
      <c r="W357" s="189">
        <v>225.44</v>
      </c>
      <c r="X357" s="31">
        <v>225.44</v>
      </c>
      <c r="Y357" s="90">
        <f>IFERROR(ROUND(X357/W357-1,2),"")</f>
        <v>0</v>
      </c>
      <c r="Z357" s="31">
        <f>IF(OR(S357="VLD MLC components",S357="VLD MLC pipes",S357="VLD PEX components",S357="VLD PEX pipes",S357="VLD PHC components",S357="VLD PHC pipes",S357="Controls VLD"),"По запросу",X357)</f>
        <v>225.44</v>
      </c>
      <c r="AA357" s="63">
        <f>ROUND(X357/1.2,3)</f>
        <v>187.86699999999999</v>
      </c>
      <c r="AB357" s="23">
        <v>187.86699999999999</v>
      </c>
      <c r="AC357" s="190">
        <f>IFERROR(ROUND(AA357/AB357-1,2),"")</f>
        <v>0</v>
      </c>
      <c r="AD357" s="25">
        <v>0.1</v>
      </c>
      <c r="AE357" s="25">
        <v>1.848E-3</v>
      </c>
      <c r="AF357" s="25">
        <v>0</v>
      </c>
      <c r="AG357" s="25" t="s">
        <v>22</v>
      </c>
      <c r="AH357" s="25">
        <v>0</v>
      </c>
      <c r="AI357" s="25">
        <v>0</v>
      </c>
      <c r="AJ357" s="25" t="s">
        <v>20</v>
      </c>
      <c r="AK357" s="42" t="s">
        <v>19</v>
      </c>
      <c r="AL357" s="25" t="s">
        <v>20</v>
      </c>
      <c r="AM357" s="25">
        <v>50</v>
      </c>
      <c r="AN357" s="25">
        <v>580</v>
      </c>
      <c r="AO357" s="25">
        <v>580</v>
      </c>
      <c r="AP357" s="25">
        <v>310</v>
      </c>
      <c r="AQ357" s="25">
        <v>5.2</v>
      </c>
      <c r="AR357" s="94">
        <v>0.104284</v>
      </c>
      <c r="AS357" s="157" t="s">
        <v>22</v>
      </c>
      <c r="AT357" s="93" t="s">
        <v>22</v>
      </c>
      <c r="AU357" s="92" t="s">
        <v>22</v>
      </c>
      <c r="AV357" s="91" t="s">
        <v>152</v>
      </c>
      <c r="AW357" s="92" t="s">
        <v>48</v>
      </c>
      <c r="AX357" s="92" t="s">
        <v>48</v>
      </c>
      <c r="AY357" s="91" t="s">
        <v>152</v>
      </c>
      <c r="AZ357" s="23"/>
      <c r="BA357" s="25" t="s">
        <v>6269</v>
      </c>
      <c r="BB357" t="s">
        <v>25</v>
      </c>
      <c r="BC357" t="e">
        <v>#N/A</v>
      </c>
      <c r="BD357" t="e">
        <f>IF(Z357=BC357,"OK")</f>
        <v>#N/A</v>
      </c>
      <c r="BE357">
        <v>0.1</v>
      </c>
      <c r="BF357">
        <v>1.848E-3</v>
      </c>
      <c r="BG357">
        <v>580</v>
      </c>
      <c r="BH357">
        <v>580</v>
      </c>
      <c r="BI357">
        <v>310</v>
      </c>
      <c r="BJ357">
        <v>5.2</v>
      </c>
      <c r="BK357">
        <v>0.104284</v>
      </c>
      <c r="BN357" s="183"/>
    </row>
    <row r="358" spans="1:66" ht="25.5" x14ac:dyDescent="0.25">
      <c r="A358" s="148"/>
      <c r="B358" s="94">
        <v>354</v>
      </c>
      <c r="C358" s="43">
        <v>1012867</v>
      </c>
      <c r="D358" s="37" t="s">
        <v>22</v>
      </c>
      <c r="E358" s="27" t="s">
        <v>6270</v>
      </c>
      <c r="F358" s="151" t="s">
        <v>652</v>
      </c>
      <c r="G358" s="41"/>
      <c r="H358" s="46" t="str">
        <f>IFERROR(IFERROR(IF(SEARCH("Usystems",$E358)&gt;0,"Usystems"),IF(SEARCH("RIIFO",$E358)&gt;0,"RIIFO","Uponor")),"Uponor")</f>
        <v>Uponor</v>
      </c>
      <c r="I358" s="25" t="str">
        <f>IFERROR(MID($D358,1,7)+0,"")</f>
        <v/>
      </c>
      <c r="J358" s="25" t="str">
        <f>IFERROR(MID($D358,10,7)+0,"")</f>
        <v/>
      </c>
      <c r="K358" s="25" t="str">
        <f>IFERROR(MID($D358,19,7)+0,"")</f>
        <v/>
      </c>
      <c r="L358" s="25" t="str">
        <f>IFERROR(MID($D358,28,7)+0,"")</f>
        <v/>
      </c>
      <c r="M358" s="25">
        <f>IF(IFERROR(MID($Q358,1,7)+0,"")&lt;1130000,IF(INDEX(C:C,MATCH(LEFT(Q358,7)+0,I:I,0))&lt;1130000,"",INDEX(C:C,MATCH(LEFT(Q358,7)+0,I:I,0))),IFERROR(MID($Q358,1,7)+0,""))</f>
        <v>1136078</v>
      </c>
      <c r="N358" s="25" t="str">
        <f>IF(IFERROR(MID($Q358,10,7)+0,"")&lt;1130000,"",IFERROR(MID($Q358,10,7)+0,""))</f>
        <v/>
      </c>
      <c r="O358" s="25" t="str">
        <f>IF(IFERROR(MID($Q358,19,7)+0,"")&lt;1130000,"",IFERROR(MID($Q358,19,7)+0,""))</f>
        <v/>
      </c>
      <c r="P358" s="25">
        <f>IF(M358="","",IF(N358="",M358,M358&amp;", "&amp;N358))</f>
        <v>1136078</v>
      </c>
      <c r="Q358" s="37">
        <v>1136078</v>
      </c>
      <c r="R358" s="37"/>
      <c r="S358" s="35" t="s">
        <v>34</v>
      </c>
      <c r="T358" s="25" t="s">
        <v>24</v>
      </c>
      <c r="U358" s="185">
        <v>225.44</v>
      </c>
      <c r="V358" s="188">
        <v>225.44</v>
      </c>
      <c r="W358" s="189">
        <v>225.44</v>
      </c>
      <c r="X358" s="31">
        <v>225.44</v>
      </c>
      <c r="Y358" s="90">
        <f>IFERROR(ROUND(X358/W358-1,2),"")</f>
        <v>0</v>
      </c>
      <c r="Z358" s="31">
        <f>IF(OR(S358="VLD MLC components",S358="VLD MLC pipes",S358="VLD PEX components",S358="VLD PEX pipes",S358="VLD PHC components",S358="VLD PHC pipes",S358="Controls VLD"),"По запросу",X358)</f>
        <v>225.44</v>
      </c>
      <c r="AA358" s="63">
        <f>ROUND(X358/1.2,3)</f>
        <v>187.86699999999999</v>
      </c>
      <c r="AB358" s="23">
        <v>187.86699999999999</v>
      </c>
      <c r="AC358" s="190">
        <f>IFERROR(ROUND(AA358/AB358-1,2),"")</f>
        <v>0</v>
      </c>
      <c r="AD358" s="25">
        <v>0.1</v>
      </c>
      <c r="AE358" s="25">
        <v>1.848E-3</v>
      </c>
      <c r="AF358" s="25">
        <v>0</v>
      </c>
      <c r="AG358" s="25" t="s">
        <v>22</v>
      </c>
      <c r="AH358" s="25">
        <v>0</v>
      </c>
      <c r="AI358" s="25">
        <v>0</v>
      </c>
      <c r="AJ358" s="25" t="s">
        <v>20</v>
      </c>
      <c r="AK358" s="42" t="s">
        <v>19</v>
      </c>
      <c r="AL358" s="25" t="s">
        <v>20</v>
      </c>
      <c r="AM358" s="25">
        <v>50</v>
      </c>
      <c r="AN358" s="25">
        <v>580</v>
      </c>
      <c r="AO358" s="25">
        <v>580</v>
      </c>
      <c r="AP358" s="25">
        <v>310</v>
      </c>
      <c r="AQ358" s="25">
        <v>5.2</v>
      </c>
      <c r="AR358" s="94">
        <v>0.104284</v>
      </c>
      <c r="AS358" s="157" t="s">
        <v>22</v>
      </c>
      <c r="AT358" s="93" t="s">
        <v>22</v>
      </c>
      <c r="AU358" s="92" t="s">
        <v>22</v>
      </c>
      <c r="AV358" s="91" t="s">
        <v>152</v>
      </c>
      <c r="AW358" s="92" t="s">
        <v>48</v>
      </c>
      <c r="AX358" s="92" t="s">
        <v>48</v>
      </c>
      <c r="AY358" s="91" t="s">
        <v>152</v>
      </c>
      <c r="AZ358" s="23"/>
      <c r="BA358" s="25" t="s">
        <v>6269</v>
      </c>
      <c r="BB358" t="s">
        <v>25</v>
      </c>
      <c r="BC358" t="e">
        <v>#N/A</v>
      </c>
      <c r="BD358" t="e">
        <f>IF(Z358=BC358,"OK")</f>
        <v>#N/A</v>
      </c>
      <c r="BE358">
        <v>0.1</v>
      </c>
      <c r="BF358">
        <v>1.848E-3</v>
      </c>
      <c r="BG358">
        <v>580</v>
      </c>
      <c r="BH358">
        <v>580</v>
      </c>
      <c r="BI358">
        <v>310</v>
      </c>
      <c r="BJ358">
        <v>5.2</v>
      </c>
      <c r="BK358">
        <v>0.104284</v>
      </c>
      <c r="BN358" s="183"/>
    </row>
    <row r="359" spans="1:66" x14ac:dyDescent="0.25">
      <c r="A359" s="148"/>
      <c r="B359" s="94">
        <v>355</v>
      </c>
      <c r="C359" s="43">
        <v>1023178</v>
      </c>
      <c r="D359" s="25"/>
      <c r="E359" s="36" t="s">
        <v>6268</v>
      </c>
      <c r="F359" s="151" t="s">
        <v>652</v>
      </c>
      <c r="G359" s="34"/>
      <c r="H359" s="46" t="str">
        <f>IFERROR(IFERROR(IF(SEARCH("Usystems",$E359)&gt;0,"Usystems"),IF(SEARCH("RIIFO",$E359)&gt;0,"RIIFO","Uponor")),"Uponor")</f>
        <v>Uponor</v>
      </c>
      <c r="I359" s="25" t="str">
        <f>IFERROR(MID($D359,1,7)+0,"")</f>
        <v/>
      </c>
      <c r="J359" s="25" t="str">
        <f>IFERROR(MID($D359,10,7)+0,"")</f>
        <v/>
      </c>
      <c r="K359" s="25" t="str">
        <f>IFERROR(MID($D359,19,7)+0,"")</f>
        <v/>
      </c>
      <c r="L359" s="25" t="str">
        <f>IFERROR(MID($D359,28,7)+0,"")</f>
        <v/>
      </c>
      <c r="M359" s="25" t="str">
        <f>IF(IFERROR(MID($Q359,1,7)+0,"")&lt;1130000,IF(INDEX(C:C,MATCH(LEFT(Q359,7)+0,I:I,0))&lt;1130000,"",INDEX(C:C,MATCH(LEFT(Q359,7)+0,I:I,0))),IFERROR(MID($Q359,1,7)+0,""))</f>
        <v/>
      </c>
      <c r="N359" s="25" t="str">
        <f>IF(IFERROR(MID($Q359,10,7)+0,"")&lt;1130000,"",IFERROR(MID($Q359,10,7)+0,""))</f>
        <v/>
      </c>
      <c r="O359" s="25" t="str">
        <f>IF(IFERROR(MID($Q359,19,7)+0,"")&lt;1130000,"",IFERROR(MID($Q359,19,7)+0,""))</f>
        <v/>
      </c>
      <c r="P359" s="25" t="str">
        <f>IF(M359="","",IF(N359="",M359,M359&amp;", "&amp;N359))</f>
        <v/>
      </c>
      <c r="Q359" s="44" t="s">
        <v>22</v>
      </c>
      <c r="R359" s="44"/>
      <c r="S359" s="35" t="s">
        <v>35</v>
      </c>
      <c r="T359" s="25" t="s">
        <v>36</v>
      </c>
      <c r="U359" s="185">
        <v>3520</v>
      </c>
      <c r="V359" s="188">
        <v>3520</v>
      </c>
      <c r="W359" s="189">
        <v>3520</v>
      </c>
      <c r="X359" s="31">
        <v>3520</v>
      </c>
      <c r="Y359" s="90">
        <f>IFERROR(ROUND(X359/W359-1,2),"")</f>
        <v>0</v>
      </c>
      <c r="Z359" s="31">
        <f>IF(OR(S359="VLD MLC components",S359="VLD MLC pipes",S359="VLD PEX components",S359="VLD PEX pipes",S359="VLD PHC components",S359="VLD PHC pipes",S359="Controls VLD"),"По запросу",X359)</f>
        <v>3520</v>
      </c>
      <c r="AA359" s="63">
        <f>ROUND(X359/1.2,3)</f>
        <v>2933.3330000000001</v>
      </c>
      <c r="AB359" s="23">
        <v>2933.3330000000001</v>
      </c>
      <c r="AC359" s="190">
        <f>IFERROR(ROUND(AA359/AB359-1,2),"")</f>
        <v>0</v>
      </c>
      <c r="AD359" s="25">
        <v>1.5</v>
      </c>
      <c r="AE359" s="25">
        <v>5.9999999999999995E-4</v>
      </c>
      <c r="AF359" s="25">
        <v>0</v>
      </c>
      <c r="AG359" s="25" t="s">
        <v>22</v>
      </c>
      <c r="AH359" s="25">
        <v>0</v>
      </c>
      <c r="AI359" s="25">
        <v>0</v>
      </c>
      <c r="AJ359" s="25" t="s">
        <v>20</v>
      </c>
      <c r="AK359" s="42" t="s">
        <v>19</v>
      </c>
      <c r="AL359" s="25" t="s">
        <v>20</v>
      </c>
      <c r="AM359" s="25">
        <v>1</v>
      </c>
      <c r="AN359" s="25">
        <v>3000</v>
      </c>
      <c r="AO359" s="25">
        <v>20</v>
      </c>
      <c r="AP359" s="25">
        <v>10</v>
      </c>
      <c r="AQ359" s="25">
        <v>1.5</v>
      </c>
      <c r="AR359" s="94">
        <v>5.9999999999999995E-4</v>
      </c>
      <c r="AS359" s="157" t="s">
        <v>22</v>
      </c>
      <c r="AT359" s="93" t="s">
        <v>22</v>
      </c>
      <c r="AU359" s="92" t="s">
        <v>22</v>
      </c>
      <c r="AV359" s="91" t="s">
        <v>152</v>
      </c>
      <c r="AW359" s="92" t="s">
        <v>48</v>
      </c>
      <c r="AX359" s="92" t="s">
        <v>48</v>
      </c>
      <c r="AY359" s="91" t="s">
        <v>152</v>
      </c>
      <c r="AZ359" s="23"/>
      <c r="BA359" s="25" t="s">
        <v>6267</v>
      </c>
      <c r="BB359" t="s">
        <v>25</v>
      </c>
      <c r="BC359" t="e">
        <v>#N/A</v>
      </c>
      <c r="BD359" t="e">
        <f>IF(Z359=BC359,"OK")</f>
        <v>#N/A</v>
      </c>
      <c r="BE359">
        <v>1.5</v>
      </c>
      <c r="BF359">
        <v>5.9999999999999995E-4</v>
      </c>
      <c r="BG359">
        <v>3000</v>
      </c>
      <c r="BH359">
        <v>20</v>
      </c>
      <c r="BI359">
        <v>10</v>
      </c>
      <c r="BJ359">
        <v>1.5</v>
      </c>
      <c r="BK359">
        <v>5.9999999999999995E-4</v>
      </c>
      <c r="BN359" s="183"/>
    </row>
    <row r="360" spans="1:66" x14ac:dyDescent="0.25">
      <c r="A360" s="148"/>
      <c r="B360" s="94">
        <v>356</v>
      </c>
      <c r="C360" s="43">
        <v>1091684</v>
      </c>
      <c r="D360" s="34"/>
      <c r="E360" s="36" t="s">
        <v>6266</v>
      </c>
      <c r="F360" s="151" t="s">
        <v>21</v>
      </c>
      <c r="G360" s="25"/>
      <c r="H360" s="46" t="str">
        <f>IFERROR(IFERROR(IF(SEARCH("Usystems",$E360)&gt;0,"Usystems"),IF(SEARCH("RIIFO",$E360)&gt;0,"RIIFO","Uponor")),"Uponor")</f>
        <v>Uponor</v>
      </c>
      <c r="I360" s="25" t="str">
        <f>IFERROR(MID($D360,1,7)+0,"")</f>
        <v/>
      </c>
      <c r="J360" s="25" t="str">
        <f>IFERROR(MID($D360,10,7)+0,"")</f>
        <v/>
      </c>
      <c r="K360" s="25" t="str">
        <f>IFERROR(MID($D360,19,7)+0,"")</f>
        <v/>
      </c>
      <c r="L360" s="25" t="str">
        <f>IFERROR(MID($D360,28,7)+0,"")</f>
        <v/>
      </c>
      <c r="M360" s="25" t="str">
        <f>IF(IFERROR(MID($Q360,1,7)+0,"")&lt;1130000,IF(INDEX(C:C,MATCH(LEFT(Q360,7)+0,I:I,0))&lt;1130000,"",INDEX(C:C,MATCH(LEFT(Q360,7)+0,I:I,0))),IFERROR(MID($Q360,1,7)+0,""))</f>
        <v/>
      </c>
      <c r="N360" s="25" t="str">
        <f>IF(IFERROR(MID($Q360,10,7)+0,"")&lt;1130000,"",IFERROR(MID($Q360,10,7)+0,""))</f>
        <v/>
      </c>
      <c r="O360" s="25" t="str">
        <f>IF(IFERROR(MID($Q360,19,7)+0,"")&lt;1130000,"",IFERROR(MID($Q360,19,7)+0,""))</f>
        <v/>
      </c>
      <c r="P360" s="25" t="str">
        <f>IF(M360="","",IF(N360="",M360,M360&amp;", "&amp;N360))</f>
        <v/>
      </c>
      <c r="Q360" s="25"/>
      <c r="R360" s="25"/>
      <c r="S360" s="35" t="s">
        <v>35</v>
      </c>
      <c r="T360" s="34" t="s">
        <v>36</v>
      </c>
      <c r="U360" s="185">
        <v>3845</v>
      </c>
      <c r="V360" s="188">
        <v>3845</v>
      </c>
      <c r="W360" s="189">
        <v>3845</v>
      </c>
      <c r="X360" s="31">
        <v>3845</v>
      </c>
      <c r="Y360" s="90">
        <f>IFERROR(ROUND(X360/W360-1,2),"")</f>
        <v>0</v>
      </c>
      <c r="Z360" s="31">
        <f>IF(OR(S360="VLD MLC components",S360="VLD MLC pipes",S360="VLD PEX components",S360="VLD PEX pipes",S360="VLD PHC components",S360="VLD PHC pipes",S360="Controls VLD"),"По запросу",X360)</f>
        <v>3845</v>
      </c>
      <c r="AA360" s="63">
        <f>ROUND(X360/1.2,3)</f>
        <v>3204.1669999999999</v>
      </c>
      <c r="AB360" s="23">
        <v>3204.1669999999999</v>
      </c>
      <c r="AC360" s="190">
        <f>IFERROR(ROUND(AA360/AB360-1,2),"")</f>
        <v>0</v>
      </c>
      <c r="AD360" s="25">
        <v>0.67800000000000005</v>
      </c>
      <c r="AE360" s="25">
        <v>1.1999999999999999E-3</v>
      </c>
      <c r="AF360" s="25">
        <v>0</v>
      </c>
      <c r="AG360" s="25" t="s">
        <v>22</v>
      </c>
      <c r="AH360" s="25">
        <v>0</v>
      </c>
      <c r="AI360" s="25">
        <v>0</v>
      </c>
      <c r="AJ360" s="25" t="s">
        <v>20</v>
      </c>
      <c r="AK360" s="42" t="s">
        <v>19</v>
      </c>
      <c r="AL360" s="25" t="s">
        <v>20</v>
      </c>
      <c r="AM360" s="25">
        <v>1</v>
      </c>
      <c r="AN360" s="25">
        <v>3000</v>
      </c>
      <c r="AO360" s="25">
        <v>20</v>
      </c>
      <c r="AP360" s="25">
        <v>20</v>
      </c>
      <c r="AQ360" s="25">
        <v>0.67800000000000005</v>
      </c>
      <c r="AR360" s="94">
        <v>1.1999999999999999E-3</v>
      </c>
      <c r="AS360" s="157" t="s">
        <v>22</v>
      </c>
      <c r="AT360" s="93">
        <v>43096</v>
      </c>
      <c r="AU360" s="92" t="s">
        <v>22</v>
      </c>
      <c r="AV360" s="91" t="s">
        <v>48</v>
      </c>
      <c r="AW360" s="92" t="s">
        <v>48</v>
      </c>
      <c r="AX360" s="92" t="s">
        <v>48</v>
      </c>
      <c r="AY360" s="91" t="s">
        <v>152</v>
      </c>
      <c r="AZ360" s="23"/>
      <c r="BA360" s="25">
        <v>0</v>
      </c>
      <c r="BB360" t="s">
        <v>48</v>
      </c>
      <c r="BC360" t="e">
        <v>#N/A</v>
      </c>
      <c r="BD360" t="e">
        <f>IF(Z360=BC360,"OK")</f>
        <v>#N/A</v>
      </c>
      <c r="BE360">
        <v>0.67800000000000005</v>
      </c>
      <c r="BF360">
        <v>1.1999999999999999E-3</v>
      </c>
      <c r="BG360">
        <v>3000</v>
      </c>
      <c r="BH360">
        <v>20</v>
      </c>
      <c r="BI360">
        <v>20</v>
      </c>
      <c r="BJ360">
        <v>0.67800000000000005</v>
      </c>
      <c r="BK360">
        <v>1.1999999999999999E-3</v>
      </c>
      <c r="BN360" s="183"/>
    </row>
    <row r="361" spans="1:66" x14ac:dyDescent="0.25">
      <c r="A361" s="148"/>
      <c r="B361" s="94">
        <v>357</v>
      </c>
      <c r="C361" s="43">
        <v>1023179</v>
      </c>
      <c r="D361" s="25"/>
      <c r="E361" s="36" t="s">
        <v>6265</v>
      </c>
      <c r="F361" s="151" t="s">
        <v>652</v>
      </c>
      <c r="G361" s="41"/>
      <c r="H361" s="46" t="str">
        <f>IFERROR(IFERROR(IF(SEARCH("Usystems",$E361)&gt;0,"Usystems"),IF(SEARCH("RIIFO",$E361)&gt;0,"RIIFO","Uponor")),"Uponor")</f>
        <v>Uponor</v>
      </c>
      <c r="I361" s="25" t="str">
        <f>IFERROR(MID($D361,1,7)+0,"")</f>
        <v/>
      </c>
      <c r="J361" s="25" t="str">
        <f>IFERROR(MID($D361,10,7)+0,"")</f>
        <v/>
      </c>
      <c r="K361" s="25" t="str">
        <f>IFERROR(MID($D361,19,7)+0,"")</f>
        <v/>
      </c>
      <c r="L361" s="25" t="str">
        <f>IFERROR(MID($D361,28,7)+0,"")</f>
        <v/>
      </c>
      <c r="M361" s="25" t="str">
        <f>IF(IFERROR(MID($Q361,1,7)+0,"")&lt;1130000,IF(INDEX(C:C,MATCH(LEFT(Q361,7)+0,I:I,0))&lt;1130000,"",INDEX(C:C,MATCH(LEFT(Q361,7)+0,I:I,0))),IFERROR(MID($Q361,1,7)+0,""))</f>
        <v/>
      </c>
      <c r="N361" s="25" t="str">
        <f>IF(IFERROR(MID($Q361,10,7)+0,"")&lt;1130000,"",IFERROR(MID($Q361,10,7)+0,""))</f>
        <v/>
      </c>
      <c r="O361" s="25" t="str">
        <f>IF(IFERROR(MID($Q361,19,7)+0,"")&lt;1130000,"",IFERROR(MID($Q361,19,7)+0,""))</f>
        <v/>
      </c>
      <c r="P361" s="25" t="str">
        <f>IF(M361="","",IF(N361="",M361,M361&amp;", "&amp;N361))</f>
        <v/>
      </c>
      <c r="Q361" s="44" t="s">
        <v>22</v>
      </c>
      <c r="R361" s="44"/>
      <c r="S361" s="35" t="s">
        <v>35</v>
      </c>
      <c r="T361" s="25" t="s">
        <v>36</v>
      </c>
      <c r="U361" s="185">
        <v>4168</v>
      </c>
      <c r="V361" s="188">
        <v>4168</v>
      </c>
      <c r="W361" s="189">
        <v>4168</v>
      </c>
      <c r="X361" s="31">
        <v>4168</v>
      </c>
      <c r="Y361" s="90">
        <f>IFERROR(ROUND(X361/W361-1,2),"")</f>
        <v>0</v>
      </c>
      <c r="Z361" s="31">
        <f>IF(OR(S361="VLD MLC components",S361="VLD MLC pipes",S361="VLD PEX components",S361="VLD PEX pipes",S361="VLD PHC components",S361="VLD PHC pipes",S361="Controls VLD"),"По запросу",X361)</f>
        <v>4168</v>
      </c>
      <c r="AA361" s="63">
        <f>ROUND(X361/1.2,3)</f>
        <v>3473.3330000000001</v>
      </c>
      <c r="AB361" s="23">
        <v>3473.3330000000001</v>
      </c>
      <c r="AC361" s="190">
        <f>IFERROR(ROUND(AA361/AB361-1,2),"")</f>
        <v>0</v>
      </c>
      <c r="AD361" s="25">
        <v>0.85</v>
      </c>
      <c r="AE361" s="25">
        <v>1.3500000000000001E-3</v>
      </c>
      <c r="AF361" s="25">
        <v>0</v>
      </c>
      <c r="AG361" s="25" t="s">
        <v>22</v>
      </c>
      <c r="AH361" s="25">
        <v>0</v>
      </c>
      <c r="AI361" s="25">
        <v>0</v>
      </c>
      <c r="AJ361" s="25" t="s">
        <v>20</v>
      </c>
      <c r="AK361" s="42" t="s">
        <v>19</v>
      </c>
      <c r="AL361" s="25" t="s">
        <v>20</v>
      </c>
      <c r="AM361" s="25">
        <v>1</v>
      </c>
      <c r="AN361" s="25">
        <v>3000</v>
      </c>
      <c r="AO361" s="25">
        <v>90</v>
      </c>
      <c r="AP361" s="25">
        <v>70</v>
      </c>
      <c r="AQ361" s="25">
        <v>0.85</v>
      </c>
      <c r="AR361" s="94">
        <v>1.89E-2</v>
      </c>
      <c r="AS361" s="157" t="s">
        <v>22</v>
      </c>
      <c r="AT361" s="93" t="s">
        <v>22</v>
      </c>
      <c r="AU361" s="92" t="s">
        <v>22</v>
      </c>
      <c r="AV361" s="91" t="s">
        <v>152</v>
      </c>
      <c r="AW361" s="92" t="s">
        <v>48</v>
      </c>
      <c r="AX361" s="92" t="s">
        <v>48</v>
      </c>
      <c r="AY361" s="91" t="s">
        <v>152</v>
      </c>
      <c r="AZ361" s="23"/>
      <c r="BA361" s="25" t="s">
        <v>6264</v>
      </c>
      <c r="BB361" t="s">
        <v>25</v>
      </c>
      <c r="BC361" t="e">
        <v>#N/A</v>
      </c>
      <c r="BD361" t="e">
        <f>IF(Z361=BC361,"OK")</f>
        <v>#N/A</v>
      </c>
      <c r="BE361">
        <v>0.85</v>
      </c>
      <c r="BF361">
        <v>1.3500000000000001E-3</v>
      </c>
      <c r="BG361">
        <v>3000</v>
      </c>
      <c r="BH361">
        <v>90</v>
      </c>
      <c r="BI361">
        <v>70</v>
      </c>
      <c r="BJ361">
        <v>0.85</v>
      </c>
      <c r="BK361">
        <v>1.89E-2</v>
      </c>
      <c r="BN361" s="183"/>
    </row>
    <row r="362" spans="1:66" x14ac:dyDescent="0.25">
      <c r="A362" s="148"/>
      <c r="B362" s="94">
        <v>358</v>
      </c>
      <c r="C362" s="43">
        <v>1023180</v>
      </c>
      <c r="D362" s="25"/>
      <c r="E362" s="36" t="s">
        <v>6263</v>
      </c>
      <c r="F362" s="151" t="s">
        <v>652</v>
      </c>
      <c r="G362" s="41"/>
      <c r="H362" s="46" t="str">
        <f>IFERROR(IFERROR(IF(SEARCH("Usystems",$E362)&gt;0,"Usystems"),IF(SEARCH("RIIFO",$E362)&gt;0,"RIIFO","Uponor")),"Uponor")</f>
        <v>Uponor</v>
      </c>
      <c r="I362" s="25" t="str">
        <f>IFERROR(MID($D362,1,7)+0,"")</f>
        <v/>
      </c>
      <c r="J362" s="25" t="str">
        <f>IFERROR(MID($D362,10,7)+0,"")</f>
        <v/>
      </c>
      <c r="K362" s="25" t="str">
        <f>IFERROR(MID($D362,19,7)+0,"")</f>
        <v/>
      </c>
      <c r="L362" s="25" t="str">
        <f>IFERROR(MID($D362,28,7)+0,"")</f>
        <v/>
      </c>
      <c r="M362" s="25" t="str">
        <f>IF(IFERROR(MID($Q362,1,7)+0,"")&lt;1130000,IF(INDEX(C:C,MATCH(LEFT(Q362,7)+0,I:I,0))&lt;1130000,"",INDEX(C:C,MATCH(LEFT(Q362,7)+0,I:I,0))),IFERROR(MID($Q362,1,7)+0,""))</f>
        <v/>
      </c>
      <c r="N362" s="25" t="str">
        <f>IF(IFERROR(MID($Q362,10,7)+0,"")&lt;1130000,"",IFERROR(MID($Q362,10,7)+0,""))</f>
        <v/>
      </c>
      <c r="O362" s="25" t="str">
        <f>IF(IFERROR(MID($Q362,19,7)+0,"")&lt;1130000,"",IFERROR(MID($Q362,19,7)+0,""))</f>
        <v/>
      </c>
      <c r="P362" s="25" t="str">
        <f>IF(M362="","",IF(N362="",M362,M362&amp;", "&amp;N362))</f>
        <v/>
      </c>
      <c r="Q362" s="44" t="s">
        <v>22</v>
      </c>
      <c r="R362" s="44"/>
      <c r="S362" s="35" t="s">
        <v>35</v>
      </c>
      <c r="T362" s="25" t="s">
        <v>36</v>
      </c>
      <c r="U362" s="185">
        <v>5751</v>
      </c>
      <c r="V362" s="188">
        <v>5751</v>
      </c>
      <c r="W362" s="189">
        <v>5751</v>
      </c>
      <c r="X362" s="31">
        <v>5751</v>
      </c>
      <c r="Y362" s="90">
        <f>IFERROR(ROUND(X362/W362-1,2),"")</f>
        <v>0</v>
      </c>
      <c r="Z362" s="31">
        <f>IF(OR(S362="VLD MLC components",S362="VLD MLC pipes",S362="VLD PEX components",S362="VLD PEX pipes",S362="VLD PHC components",S362="VLD PHC pipes",S362="Controls VLD"),"По запросу",X362)</f>
        <v>5751</v>
      </c>
      <c r="AA362" s="63">
        <f>ROUND(X362/1.2,3)</f>
        <v>4792.5</v>
      </c>
      <c r="AB362" s="23">
        <v>4792.5</v>
      </c>
      <c r="AC362" s="190">
        <f>IFERROR(ROUND(AA362/AB362-1,2),"")</f>
        <v>0</v>
      </c>
      <c r="AD362" s="25">
        <v>0.66</v>
      </c>
      <c r="AE362" s="25">
        <v>1.8E-3</v>
      </c>
      <c r="AF362" s="25">
        <v>0</v>
      </c>
      <c r="AG362" s="25" t="s">
        <v>22</v>
      </c>
      <c r="AH362" s="25">
        <v>0</v>
      </c>
      <c r="AI362" s="25">
        <v>0</v>
      </c>
      <c r="AJ362" s="25" t="s">
        <v>20</v>
      </c>
      <c r="AK362" s="42" t="s">
        <v>19</v>
      </c>
      <c r="AL362" s="25" t="s">
        <v>20</v>
      </c>
      <c r="AM362" s="25">
        <v>1</v>
      </c>
      <c r="AN362" s="25">
        <v>3000</v>
      </c>
      <c r="AO362" s="25">
        <v>33</v>
      </c>
      <c r="AP362" s="25">
        <v>19</v>
      </c>
      <c r="AQ362" s="25">
        <v>0.66</v>
      </c>
      <c r="AR362" s="94">
        <v>1.8810000000000001E-3</v>
      </c>
      <c r="AS362" s="157" t="s">
        <v>22</v>
      </c>
      <c r="AT362" s="93" t="s">
        <v>22</v>
      </c>
      <c r="AU362" s="92" t="s">
        <v>22</v>
      </c>
      <c r="AV362" s="91" t="s">
        <v>152</v>
      </c>
      <c r="AW362" s="92" t="s">
        <v>48</v>
      </c>
      <c r="AX362" s="92" t="s">
        <v>48</v>
      </c>
      <c r="AY362" s="91" t="s">
        <v>152</v>
      </c>
      <c r="AZ362" s="23"/>
      <c r="BA362" s="25" t="s">
        <v>6261</v>
      </c>
      <c r="BB362" t="s">
        <v>25</v>
      </c>
      <c r="BC362" t="e">
        <v>#N/A</v>
      </c>
      <c r="BD362" t="e">
        <f>IF(Z362=BC362,"OK")</f>
        <v>#N/A</v>
      </c>
      <c r="BE362">
        <v>0.66</v>
      </c>
      <c r="BF362">
        <v>1.8E-3</v>
      </c>
      <c r="BG362">
        <v>3000</v>
      </c>
      <c r="BH362">
        <v>33</v>
      </c>
      <c r="BI362">
        <v>19</v>
      </c>
      <c r="BJ362">
        <v>0.66</v>
      </c>
      <c r="BK362">
        <v>1.8810000000000001E-3</v>
      </c>
      <c r="BN362" s="183"/>
    </row>
    <row r="363" spans="1:66" x14ac:dyDescent="0.25">
      <c r="A363" s="148"/>
      <c r="B363" s="94">
        <v>359</v>
      </c>
      <c r="C363" s="43">
        <v>1023181</v>
      </c>
      <c r="D363" s="25"/>
      <c r="E363" s="48" t="s">
        <v>6262</v>
      </c>
      <c r="F363" s="151" t="s">
        <v>757</v>
      </c>
      <c r="G363" s="41"/>
      <c r="H363" s="46" t="str">
        <f>IFERROR(IFERROR(IF(SEARCH("Usystems",$E363)&gt;0,"Usystems"),IF(SEARCH("RIIFO",$E363)&gt;0,"RIIFO","Uponor")),"Uponor")</f>
        <v>Uponor</v>
      </c>
      <c r="I363" s="25" t="str">
        <f>IFERROR(MID($D363,1,7)+0,"")</f>
        <v/>
      </c>
      <c r="J363" s="25" t="str">
        <f>IFERROR(MID($D363,10,7)+0,"")</f>
        <v/>
      </c>
      <c r="K363" s="25" t="str">
        <f>IFERROR(MID($D363,19,7)+0,"")</f>
        <v/>
      </c>
      <c r="L363" s="25" t="str">
        <f>IFERROR(MID($D363,28,7)+0,"")</f>
        <v/>
      </c>
      <c r="M363" s="25" t="str">
        <f>IF(IFERROR(MID($Q363,1,7)+0,"")&lt;1130000,IF(INDEX(C:C,MATCH(LEFT(Q363,7)+0,I:I,0))&lt;1130000,"",INDEX(C:C,MATCH(LEFT(Q363,7)+0,I:I,0))),IFERROR(MID($Q363,1,7)+0,""))</f>
        <v/>
      </c>
      <c r="N363" s="25" t="str">
        <f>IF(IFERROR(MID($Q363,10,7)+0,"")&lt;1130000,"",IFERROR(MID($Q363,10,7)+0,""))</f>
        <v/>
      </c>
      <c r="O363" s="25" t="str">
        <f>IF(IFERROR(MID($Q363,19,7)+0,"")&lt;1130000,"",IFERROR(MID($Q363,19,7)+0,""))</f>
        <v/>
      </c>
      <c r="P363" s="25" t="str">
        <f>IF(M363="","",IF(N363="",M363,M363&amp;", "&amp;N363))</f>
        <v/>
      </c>
      <c r="Q363" s="44" t="s">
        <v>22</v>
      </c>
      <c r="R363" s="44"/>
      <c r="S363" s="35" t="s">
        <v>35</v>
      </c>
      <c r="T363" s="25" t="s">
        <v>36</v>
      </c>
      <c r="U363" s="185">
        <v>5751</v>
      </c>
      <c r="V363" s="188">
        <v>5751</v>
      </c>
      <c r="W363" s="189">
        <v>5751</v>
      </c>
      <c r="X363" s="31">
        <v>5751</v>
      </c>
      <c r="Y363" s="90">
        <f>IFERROR(ROUND(X363/W363-1,2),"")</f>
        <v>0</v>
      </c>
      <c r="Z363" s="31">
        <f>IF(OR(S363="VLD MLC components",S363="VLD MLC pipes",S363="VLD PEX components",S363="VLD PEX pipes",S363="VLD PHC components",S363="VLD PHC pipes",S363="Controls VLD"),"По запросу",X363)</f>
        <v>5751</v>
      </c>
      <c r="AA363" s="63">
        <f>ROUND(X363/1.2,3)</f>
        <v>4792.5</v>
      </c>
      <c r="AB363" s="23">
        <v>4792.5</v>
      </c>
      <c r="AC363" s="190">
        <f>IFERROR(ROUND(AA363/AB363-1,2),"")</f>
        <v>0</v>
      </c>
      <c r="AD363" s="25">
        <v>1.5</v>
      </c>
      <c r="AE363" s="25">
        <v>1.2149999999999999E-3</v>
      </c>
      <c r="AF363" s="25">
        <v>0</v>
      </c>
      <c r="AG363" s="25" t="s">
        <v>22</v>
      </c>
      <c r="AH363" s="25">
        <v>0</v>
      </c>
      <c r="AI363" s="25">
        <v>0</v>
      </c>
      <c r="AJ363" s="25" t="s">
        <v>20</v>
      </c>
      <c r="AK363" s="42" t="s">
        <v>19</v>
      </c>
      <c r="AL363" s="25" t="s">
        <v>20</v>
      </c>
      <c r="AM363" s="25">
        <v>1</v>
      </c>
      <c r="AN363" s="25">
        <v>3000</v>
      </c>
      <c r="AO363" s="25">
        <v>40</v>
      </c>
      <c r="AP363" s="25">
        <v>25</v>
      </c>
      <c r="AQ363" s="25">
        <v>1.5</v>
      </c>
      <c r="AR363" s="94">
        <v>3.0000000000000001E-3</v>
      </c>
      <c r="AS363" s="157" t="s">
        <v>22</v>
      </c>
      <c r="AT363" s="93" t="s">
        <v>22</v>
      </c>
      <c r="AU363" s="92" t="s">
        <v>22</v>
      </c>
      <c r="AV363" s="91" t="s">
        <v>152</v>
      </c>
      <c r="AW363" s="92" t="s">
        <v>152</v>
      </c>
      <c r="AX363" s="92" t="s">
        <v>48</v>
      </c>
      <c r="AY363" s="91" t="s">
        <v>152</v>
      </c>
      <c r="AZ363" s="23"/>
      <c r="BA363" s="25" t="s">
        <v>6261</v>
      </c>
      <c r="BB363" t="s">
        <v>25</v>
      </c>
      <c r="BC363" t="e">
        <v>#N/A</v>
      </c>
      <c r="BD363" t="e">
        <f>IF(Z363=BC363,"OK")</f>
        <v>#N/A</v>
      </c>
      <c r="BE363">
        <v>1.5</v>
      </c>
      <c r="BF363">
        <v>1.2149999999999999E-3</v>
      </c>
      <c r="BG363">
        <v>3000</v>
      </c>
      <c r="BH363">
        <v>40</v>
      </c>
      <c r="BI363">
        <v>25</v>
      </c>
      <c r="BJ363">
        <v>1.5</v>
      </c>
      <c r="BK363">
        <v>3.0000000000000001E-3</v>
      </c>
      <c r="BN363" s="183"/>
    </row>
    <row r="364" spans="1:66" ht="25.5" x14ac:dyDescent="0.25">
      <c r="A364" s="148"/>
      <c r="B364" s="94">
        <v>360</v>
      </c>
      <c r="C364" s="43">
        <v>1023182</v>
      </c>
      <c r="D364" s="25"/>
      <c r="E364" s="27" t="s">
        <v>6260</v>
      </c>
      <c r="F364" s="151" t="s">
        <v>21</v>
      </c>
      <c r="G364" s="41"/>
      <c r="H364" s="46" t="str">
        <f>IFERROR(IFERROR(IF(SEARCH("Usystems",$E364)&gt;0,"Usystems"),IF(SEARCH("RIIFO",$E364)&gt;0,"RIIFO","Uponor")),"Uponor")</f>
        <v>Uponor</v>
      </c>
      <c r="I364" s="25" t="str">
        <f>IFERROR(MID($D364,1,7)+0,"")</f>
        <v/>
      </c>
      <c r="J364" s="25" t="str">
        <f>IFERROR(MID($D364,10,7)+0,"")</f>
        <v/>
      </c>
      <c r="K364" s="25" t="str">
        <f>IFERROR(MID($D364,19,7)+0,"")</f>
        <v/>
      </c>
      <c r="L364" s="25" t="str">
        <f>IFERROR(MID($D364,28,7)+0,"")</f>
        <v/>
      </c>
      <c r="M364" s="25" t="str">
        <f>IF(IFERROR(MID($Q364,1,7)+0,"")&lt;1130000,IF(INDEX(C:C,MATCH(LEFT(Q364,7)+0,I:I,0))&lt;1130000,"",INDEX(C:C,MATCH(LEFT(Q364,7)+0,I:I,0))),IFERROR(MID($Q364,1,7)+0,""))</f>
        <v/>
      </c>
      <c r="N364" s="25" t="str">
        <f>IF(IFERROR(MID($Q364,10,7)+0,"")&lt;1130000,"",IFERROR(MID($Q364,10,7)+0,""))</f>
        <v/>
      </c>
      <c r="O364" s="25" t="str">
        <f>IF(IFERROR(MID($Q364,19,7)+0,"")&lt;1130000,"",IFERROR(MID($Q364,19,7)+0,""))</f>
        <v/>
      </c>
      <c r="P364" s="25" t="str">
        <f>IF(M364="","",IF(N364="",M364,M364&amp;", "&amp;N364))</f>
        <v/>
      </c>
      <c r="Q364" s="44" t="s">
        <v>22</v>
      </c>
      <c r="R364" s="44"/>
      <c r="S364" s="35" t="s">
        <v>5979</v>
      </c>
      <c r="T364" s="25" t="s">
        <v>36</v>
      </c>
      <c r="U364" s="185">
        <v>9245</v>
      </c>
      <c r="V364" s="188">
        <v>9245</v>
      </c>
      <c r="W364" s="189">
        <v>9245</v>
      </c>
      <c r="X364" s="31">
        <v>9245</v>
      </c>
      <c r="Y364" s="90">
        <f>IFERROR(ROUND(X364/W364-1,2),"")</f>
        <v>0</v>
      </c>
      <c r="Z364" s="31" t="str">
        <f>IF(OR(S364="VLD MLC components",S364="VLD MLC pipes",S364="VLD PEX components",S364="VLD PEX pipes",S364="VLD PHC components",S364="VLD PHC pipes",S364="Controls VLD"),"По запросу",X364)</f>
        <v>По запросу</v>
      </c>
      <c r="AA364" s="63">
        <f>ROUND(X364/1.2,3)</f>
        <v>7704.1670000000004</v>
      </c>
      <c r="AB364" s="23">
        <v>7704.1670000000004</v>
      </c>
      <c r="AC364" s="190">
        <f>IFERROR(ROUND(AA364/AB364-1,2),"")</f>
        <v>0</v>
      </c>
      <c r="AD364" s="25">
        <v>1.5</v>
      </c>
      <c r="AE364" s="25">
        <v>2.16E-3</v>
      </c>
      <c r="AF364" s="25">
        <v>0</v>
      </c>
      <c r="AG364" s="25" t="s">
        <v>22</v>
      </c>
      <c r="AH364" s="25">
        <v>0</v>
      </c>
      <c r="AI364" s="25">
        <v>0</v>
      </c>
      <c r="AJ364" s="25" t="s">
        <v>20</v>
      </c>
      <c r="AK364" s="42" t="s">
        <v>19</v>
      </c>
      <c r="AL364" s="25" t="s">
        <v>20</v>
      </c>
      <c r="AM364" s="25">
        <v>1</v>
      </c>
      <c r="AN364" s="25">
        <v>3000</v>
      </c>
      <c r="AO364" s="25">
        <v>50</v>
      </c>
      <c r="AP364" s="25">
        <v>25</v>
      </c>
      <c r="AQ364" s="25">
        <v>1.5</v>
      </c>
      <c r="AR364" s="94">
        <v>3.7499999999999999E-3</v>
      </c>
      <c r="AS364" s="157" t="s">
        <v>22</v>
      </c>
      <c r="AT364" s="93" t="s">
        <v>22</v>
      </c>
      <c r="AU364" s="92" t="s">
        <v>22</v>
      </c>
      <c r="AV364" s="91" t="s">
        <v>152</v>
      </c>
      <c r="AW364" s="92" t="s">
        <v>152</v>
      </c>
      <c r="AX364" s="92" t="s">
        <v>48</v>
      </c>
      <c r="AY364" s="91" t="s">
        <v>152</v>
      </c>
      <c r="AZ364" s="23"/>
      <c r="BA364" s="25" t="s">
        <v>6258</v>
      </c>
      <c r="BB364" t="s">
        <v>25</v>
      </c>
      <c r="BC364" t="e">
        <v>#N/A</v>
      </c>
      <c r="BD364" t="e">
        <f>IF(Z364=BC364,"OK")</f>
        <v>#N/A</v>
      </c>
      <c r="BE364">
        <v>1.5</v>
      </c>
      <c r="BF364">
        <v>2.16E-3</v>
      </c>
      <c r="BG364">
        <v>3000</v>
      </c>
      <c r="BH364">
        <v>50</v>
      </c>
      <c r="BI364">
        <v>25</v>
      </c>
      <c r="BJ364">
        <v>1.5</v>
      </c>
      <c r="BK364">
        <v>3.7499999999999999E-3</v>
      </c>
      <c r="BN364" s="183"/>
    </row>
    <row r="365" spans="1:66" ht="25.5" x14ac:dyDescent="0.25">
      <c r="A365" s="148"/>
      <c r="B365" s="94">
        <v>361</v>
      </c>
      <c r="C365" s="43">
        <v>1023183</v>
      </c>
      <c r="D365" s="25"/>
      <c r="E365" s="27" t="s">
        <v>6259</v>
      </c>
      <c r="F365" s="151" t="s">
        <v>21</v>
      </c>
      <c r="G365" s="41"/>
      <c r="H365" s="46" t="str">
        <f>IFERROR(IFERROR(IF(SEARCH("Usystems",$E365)&gt;0,"Usystems"),IF(SEARCH("RIIFO",$E365)&gt;0,"RIIFO","Uponor")),"Uponor")</f>
        <v>Uponor</v>
      </c>
      <c r="I365" s="25" t="str">
        <f>IFERROR(MID($D365,1,7)+0,"")</f>
        <v/>
      </c>
      <c r="J365" s="25" t="str">
        <f>IFERROR(MID($D365,10,7)+0,"")</f>
        <v/>
      </c>
      <c r="K365" s="25" t="str">
        <f>IFERROR(MID($D365,19,7)+0,"")</f>
        <v/>
      </c>
      <c r="L365" s="25" t="str">
        <f>IFERROR(MID($D365,28,7)+0,"")</f>
        <v/>
      </c>
      <c r="M365" s="25" t="str">
        <f>IF(IFERROR(MID($Q365,1,7)+0,"")&lt;1130000,IF(INDEX(C:C,MATCH(LEFT(Q365,7)+0,I:I,0))&lt;1130000,"",INDEX(C:C,MATCH(LEFT(Q365,7)+0,I:I,0))),IFERROR(MID($Q365,1,7)+0,""))</f>
        <v/>
      </c>
      <c r="N365" s="25" t="str">
        <f>IF(IFERROR(MID($Q365,10,7)+0,"")&lt;1130000,"",IFERROR(MID($Q365,10,7)+0,""))</f>
        <v/>
      </c>
      <c r="O365" s="25" t="str">
        <f>IF(IFERROR(MID($Q365,19,7)+0,"")&lt;1130000,"",IFERROR(MID($Q365,19,7)+0,""))</f>
        <v/>
      </c>
      <c r="P365" s="25" t="str">
        <f>IF(M365="","",IF(N365="",M365,M365&amp;", "&amp;N365))</f>
        <v/>
      </c>
      <c r="Q365" s="44" t="s">
        <v>22</v>
      </c>
      <c r="R365" s="44"/>
      <c r="S365" s="35" t="s">
        <v>5979</v>
      </c>
      <c r="T365" s="25" t="s">
        <v>36</v>
      </c>
      <c r="U365" s="185">
        <v>9245</v>
      </c>
      <c r="V365" s="188">
        <v>9245</v>
      </c>
      <c r="W365" s="189">
        <v>9245</v>
      </c>
      <c r="X365" s="31">
        <v>9245</v>
      </c>
      <c r="Y365" s="90">
        <f>IFERROR(ROUND(X365/W365-1,2),"")</f>
        <v>0</v>
      </c>
      <c r="Z365" s="31" t="str">
        <f>IF(OR(S365="VLD MLC components",S365="VLD MLC pipes",S365="VLD PEX components",S365="VLD PEX pipes",S365="VLD PHC components",S365="VLD PHC pipes",S365="Controls VLD"),"По запросу",X365)</f>
        <v>По запросу</v>
      </c>
      <c r="AA365" s="63">
        <f>ROUND(X365/1.2,3)</f>
        <v>7704.1670000000004</v>
      </c>
      <c r="AB365" s="23">
        <v>7704.1670000000004</v>
      </c>
      <c r="AC365" s="190">
        <f>IFERROR(ROUND(AA365/AB365-1,2),"")</f>
        <v>0</v>
      </c>
      <c r="AD365" s="25">
        <v>1.4</v>
      </c>
      <c r="AE365" s="25">
        <v>5.9540000000000001E-3</v>
      </c>
      <c r="AF365" s="25">
        <v>0</v>
      </c>
      <c r="AG365" s="25" t="s">
        <v>22</v>
      </c>
      <c r="AH365" s="25">
        <v>0</v>
      </c>
      <c r="AI365" s="25">
        <v>0</v>
      </c>
      <c r="AJ365" s="25" t="s">
        <v>20</v>
      </c>
      <c r="AK365" s="42" t="s">
        <v>19</v>
      </c>
      <c r="AL365" s="25" t="s">
        <v>20</v>
      </c>
      <c r="AM365" s="25">
        <v>1</v>
      </c>
      <c r="AN365" s="25">
        <v>3000</v>
      </c>
      <c r="AO365" s="25">
        <v>63</v>
      </c>
      <c r="AP365" s="25">
        <v>32</v>
      </c>
      <c r="AQ365" s="25">
        <v>1.4</v>
      </c>
      <c r="AR365" s="94">
        <v>6.0480000000000004E-3</v>
      </c>
      <c r="AS365" s="157" t="s">
        <v>22</v>
      </c>
      <c r="AT365" s="93" t="s">
        <v>22</v>
      </c>
      <c r="AU365" s="92" t="s">
        <v>22</v>
      </c>
      <c r="AV365" s="91" t="s">
        <v>152</v>
      </c>
      <c r="AW365" s="92" t="s">
        <v>152</v>
      </c>
      <c r="AX365" s="92" t="s">
        <v>48</v>
      </c>
      <c r="AY365" s="91" t="s">
        <v>152</v>
      </c>
      <c r="AZ365" s="23"/>
      <c r="BA365" s="25" t="s">
        <v>6258</v>
      </c>
      <c r="BB365" t="s">
        <v>25</v>
      </c>
      <c r="BC365" t="e">
        <v>#N/A</v>
      </c>
      <c r="BD365" t="e">
        <f>IF(Z365=BC365,"OK")</f>
        <v>#N/A</v>
      </c>
      <c r="BE365">
        <v>1.4</v>
      </c>
      <c r="BF365">
        <v>5.9540000000000001E-3</v>
      </c>
      <c r="BG365">
        <v>3000</v>
      </c>
      <c r="BH365">
        <v>63</v>
      </c>
      <c r="BI365">
        <v>32</v>
      </c>
      <c r="BJ365">
        <v>1.4</v>
      </c>
      <c r="BK365">
        <v>6.0480000000000004E-3</v>
      </c>
      <c r="BN365" s="183"/>
    </row>
    <row r="366" spans="1:66" ht="25.5" x14ac:dyDescent="0.25">
      <c r="A366" s="148"/>
      <c r="B366" s="94">
        <v>362</v>
      </c>
      <c r="C366" s="43">
        <v>1000118</v>
      </c>
      <c r="D366" s="34" t="s">
        <v>6257</v>
      </c>
      <c r="E366" s="27" t="s">
        <v>6256</v>
      </c>
      <c r="F366" s="151" t="s">
        <v>655</v>
      </c>
      <c r="G366" s="41" t="s">
        <v>27</v>
      </c>
      <c r="H366" s="46" t="str">
        <f>IFERROR(IFERROR(IF(SEARCH("Usystems",$E366)&gt;0,"Usystems"),IF(SEARCH("RIIFO",$E366)&gt;0,"RIIFO","Uponor")),"Uponor")</f>
        <v>Uponor</v>
      </c>
      <c r="I366" s="25">
        <f>IFERROR(MID($D366,1,7)+0,"")</f>
        <v>1009004</v>
      </c>
      <c r="J366" s="25">
        <f>IFERROR(MID($D366,10,7)+0,"")</f>
        <v>1033975</v>
      </c>
      <c r="K366" s="25" t="str">
        <f>IFERROR(MID($D366,19,7)+0,"")</f>
        <v/>
      </c>
      <c r="L366" s="25" t="str">
        <f>IFERROR(MID($D366,28,7)+0,"")</f>
        <v/>
      </c>
      <c r="M366" s="25">
        <f>IF(IFERROR(MID($Q366,1,7)+0,"")&lt;1130000,IF(INDEX(C:C,MATCH(LEFT(Q366,7)+0,I:I,0))&lt;1130000,"",INDEX(C:C,MATCH(LEFT(Q366,7)+0,I:I,0))),IFERROR(MID($Q366,1,7)+0,""))</f>
        <v>1135622</v>
      </c>
      <c r="N366" s="25" t="str">
        <f>IF(IFERROR(MID($Q366,10,7)+0,"")&lt;1130000,"",IFERROR(MID($Q366,10,7)+0,""))</f>
        <v/>
      </c>
      <c r="O366" s="25" t="str">
        <f>IF(IFERROR(MID($Q366,19,7)+0,"")&lt;1130000,"",IFERROR(MID($Q366,19,7)+0,""))</f>
        <v/>
      </c>
      <c r="P366" s="25">
        <f>IF(M366="","",IF(N366="",M366,M366&amp;", "&amp;N366))</f>
        <v>1135622</v>
      </c>
      <c r="Q366" s="25">
        <v>1135622</v>
      </c>
      <c r="R366" s="25"/>
      <c r="S366" s="35" t="s">
        <v>35</v>
      </c>
      <c r="T366" s="25" t="s">
        <v>36</v>
      </c>
      <c r="U366" s="185">
        <v>207.5</v>
      </c>
      <c r="V366" s="188">
        <v>207.5</v>
      </c>
      <c r="W366" s="189">
        <v>207.5</v>
      </c>
      <c r="X366" s="31">
        <v>207.5</v>
      </c>
      <c r="Y366" s="90">
        <f>IFERROR(ROUND(X366/W366-1,2),"")</f>
        <v>0</v>
      </c>
      <c r="Z366" s="31">
        <f>IF(OR(S366="VLD MLC components",S366="VLD MLC pipes",S366="VLD PEX components",S366="VLD PEX pipes",S366="VLD PHC components",S366="VLD PHC pipes",S366="Controls VLD"),"По запросу",X366)</f>
        <v>207.5</v>
      </c>
      <c r="AA366" s="63">
        <f>ROUND(X366/1.2,3)</f>
        <v>172.917</v>
      </c>
      <c r="AB366" s="23">
        <v>172.917</v>
      </c>
      <c r="AC366" s="190">
        <f>IFERROR(ROUND(AA366/AB366-1,2),"")</f>
        <v>0</v>
      </c>
      <c r="AD366" s="25">
        <v>0.04</v>
      </c>
      <c r="AE366" s="25">
        <v>4.1800000000000002E-4</v>
      </c>
      <c r="AF366" s="25">
        <v>18</v>
      </c>
      <c r="AG366" s="25">
        <v>48</v>
      </c>
      <c r="AH366" s="25">
        <v>48</v>
      </c>
      <c r="AI366" s="25">
        <v>48</v>
      </c>
      <c r="AJ366" s="25" t="s">
        <v>20</v>
      </c>
      <c r="AK366" s="42" t="s">
        <v>19</v>
      </c>
      <c r="AL366" s="25" t="s">
        <v>20</v>
      </c>
      <c r="AM366" s="25">
        <v>50</v>
      </c>
      <c r="AN366" s="25">
        <v>580</v>
      </c>
      <c r="AO366" s="25">
        <v>400</v>
      </c>
      <c r="AP366" s="25">
        <v>280</v>
      </c>
      <c r="AQ366" s="25">
        <v>1.1000000000000001</v>
      </c>
      <c r="AR366" s="94">
        <v>6.4960000000000004E-2</v>
      </c>
      <c r="AS366" s="157">
        <v>48</v>
      </c>
      <c r="AT366" s="93" t="s">
        <v>22</v>
      </c>
      <c r="AU366" s="92" t="s">
        <v>22</v>
      </c>
      <c r="AV366" s="91" t="s">
        <v>152</v>
      </c>
      <c r="AW366" s="92" t="s">
        <v>48</v>
      </c>
      <c r="AX366" s="92" t="s">
        <v>48</v>
      </c>
      <c r="AY366" s="91" t="s">
        <v>152</v>
      </c>
      <c r="AZ366" s="23"/>
      <c r="BA366" s="25" t="s">
        <v>6255</v>
      </c>
      <c r="BB366" t="s">
        <v>25</v>
      </c>
      <c r="BC366" t="e">
        <v>#N/A</v>
      </c>
      <c r="BD366" t="e">
        <f>IF(Z366=BC366,"OK")</f>
        <v>#N/A</v>
      </c>
      <c r="BE366">
        <v>0.04</v>
      </c>
      <c r="BF366">
        <v>4.1800000000000002E-4</v>
      </c>
      <c r="BG366">
        <v>580</v>
      </c>
      <c r="BH366">
        <v>400</v>
      </c>
      <c r="BI366">
        <v>280</v>
      </c>
      <c r="BJ366">
        <v>1.1000000000000001</v>
      </c>
      <c r="BK366">
        <v>6.4960000000000004E-2</v>
      </c>
      <c r="BN366" s="183"/>
    </row>
    <row r="367" spans="1:66" ht="25.5" x14ac:dyDescent="0.25">
      <c r="A367" s="148"/>
      <c r="B367" s="94">
        <v>363</v>
      </c>
      <c r="C367" s="43">
        <v>1001229</v>
      </c>
      <c r="D367" s="25">
        <v>1009233</v>
      </c>
      <c r="E367" s="27" t="s">
        <v>6254</v>
      </c>
      <c r="F367" s="151" t="s">
        <v>655</v>
      </c>
      <c r="G367" s="41" t="s">
        <v>27</v>
      </c>
      <c r="H367" s="46" t="str">
        <f>IFERROR(IFERROR(IF(SEARCH("Usystems",$E367)&gt;0,"Usystems"),IF(SEARCH("RIIFO",$E367)&gt;0,"RIIFO","Uponor")),"Uponor")</f>
        <v>Uponor</v>
      </c>
      <c r="I367" s="25">
        <f>IFERROR(MID($D367,1,7)+0,"")</f>
        <v>1009233</v>
      </c>
      <c r="J367" s="25" t="str">
        <f>IFERROR(MID($D367,10,7)+0,"")</f>
        <v/>
      </c>
      <c r="K367" s="25" t="str">
        <f>IFERROR(MID($D367,19,7)+0,"")</f>
        <v/>
      </c>
      <c r="L367" s="25" t="str">
        <f>IFERROR(MID($D367,28,7)+0,"")</f>
        <v/>
      </c>
      <c r="M367" s="25">
        <f>IF(IFERROR(MID($Q367,1,7)+0,"")&lt;1130000,IF(INDEX(C:C,MATCH(LEFT(Q367,7)+0,I:I,0))&lt;1130000,"",INDEX(C:C,MATCH(LEFT(Q367,7)+0,I:I,0))),IFERROR(MID($Q367,1,7)+0,""))</f>
        <v>1135623</v>
      </c>
      <c r="N367" s="25" t="str">
        <f>IF(IFERROR(MID($Q367,10,7)+0,"")&lt;1130000,"",IFERROR(MID($Q367,10,7)+0,""))</f>
        <v/>
      </c>
      <c r="O367" s="25" t="str">
        <f>IF(IFERROR(MID($Q367,19,7)+0,"")&lt;1130000,"",IFERROR(MID($Q367,19,7)+0,""))</f>
        <v/>
      </c>
      <c r="P367" s="25">
        <f>IF(M367="","",IF(N367="",M367,M367&amp;", "&amp;N367))</f>
        <v>1135623</v>
      </c>
      <c r="Q367" s="25">
        <v>1135623</v>
      </c>
      <c r="R367" s="25"/>
      <c r="S367" s="35" t="s">
        <v>35</v>
      </c>
      <c r="T367" s="25" t="s">
        <v>36</v>
      </c>
      <c r="U367" s="185">
        <v>258.76</v>
      </c>
      <c r="V367" s="188">
        <v>258.76</v>
      </c>
      <c r="W367" s="189">
        <v>258.76</v>
      </c>
      <c r="X367" s="31">
        <v>258.76</v>
      </c>
      <c r="Y367" s="90">
        <f>IFERROR(ROUND(X367/W367-1,2),"")</f>
        <v>0</v>
      </c>
      <c r="Z367" s="31">
        <f>IF(OR(S367="VLD MLC components",S367="VLD MLC pipes",S367="VLD PEX components",S367="VLD PEX pipes",S367="VLD PHC components",S367="VLD PHC pipes",S367="Controls VLD"),"По запросу",X367)</f>
        <v>258.76</v>
      </c>
      <c r="AA367" s="63">
        <f>ROUND(X367/1.2,3)</f>
        <v>215.63300000000001</v>
      </c>
      <c r="AB367" s="23">
        <v>215.63300000000001</v>
      </c>
      <c r="AC367" s="190">
        <f>IFERROR(ROUND(AA367/AB367-1,2),"")</f>
        <v>0</v>
      </c>
      <c r="AD367" s="25">
        <v>0.06</v>
      </c>
      <c r="AE367" s="25">
        <v>3.2299999999999999E-4</v>
      </c>
      <c r="AF367" s="25">
        <v>0</v>
      </c>
      <c r="AG367" s="25" t="s">
        <v>22</v>
      </c>
      <c r="AH367" s="25">
        <v>0</v>
      </c>
      <c r="AI367" s="25">
        <v>0</v>
      </c>
      <c r="AJ367" s="25" t="s">
        <v>20</v>
      </c>
      <c r="AK367" s="42" t="s">
        <v>19</v>
      </c>
      <c r="AL367" s="25" t="s">
        <v>20</v>
      </c>
      <c r="AM367" s="25">
        <v>50</v>
      </c>
      <c r="AN367" s="25">
        <v>400</v>
      </c>
      <c r="AO367" s="25">
        <v>245</v>
      </c>
      <c r="AP367" s="25">
        <v>165</v>
      </c>
      <c r="AQ367" s="25">
        <v>3</v>
      </c>
      <c r="AR367" s="94">
        <v>1.617E-2</v>
      </c>
      <c r="AS367" s="157">
        <v>313</v>
      </c>
      <c r="AT367" s="93" t="s">
        <v>22</v>
      </c>
      <c r="AU367" s="92" t="s">
        <v>22</v>
      </c>
      <c r="AV367" s="91" t="s">
        <v>152</v>
      </c>
      <c r="AW367" s="92" t="s">
        <v>152</v>
      </c>
      <c r="AX367" s="92" t="s">
        <v>48</v>
      </c>
      <c r="AY367" s="91" t="s">
        <v>152</v>
      </c>
      <c r="AZ367" s="23"/>
      <c r="BA367" s="25" t="s">
        <v>6253</v>
      </c>
      <c r="BB367" t="s">
        <v>25</v>
      </c>
      <c r="BC367" t="e">
        <v>#N/A</v>
      </c>
      <c r="BD367" t="e">
        <f>IF(Z367=BC367,"OK")</f>
        <v>#N/A</v>
      </c>
      <c r="BE367">
        <v>0.06</v>
      </c>
      <c r="BF367">
        <v>3.2299999999999999E-4</v>
      </c>
      <c r="BG367">
        <v>400</v>
      </c>
      <c r="BH367">
        <v>245</v>
      </c>
      <c r="BI367">
        <v>165</v>
      </c>
      <c r="BJ367">
        <v>3</v>
      </c>
      <c r="BK367">
        <v>1.617E-2</v>
      </c>
      <c r="BN367" s="183"/>
    </row>
    <row r="368" spans="1:66" ht="25.5" x14ac:dyDescent="0.25">
      <c r="A368" s="148"/>
      <c r="B368" s="94">
        <v>364</v>
      </c>
      <c r="C368" s="43">
        <v>1001230</v>
      </c>
      <c r="D368" s="37">
        <v>1009006</v>
      </c>
      <c r="E368" s="36" t="s">
        <v>6252</v>
      </c>
      <c r="F368" s="151" t="s">
        <v>655</v>
      </c>
      <c r="G368" s="41" t="s">
        <v>27</v>
      </c>
      <c r="H368" s="46" t="str">
        <f>IFERROR(IFERROR(IF(SEARCH("Usystems",$E368)&gt;0,"Usystems"),IF(SEARCH("RIIFO",$E368)&gt;0,"RIIFO","Uponor")),"Uponor")</f>
        <v>Uponor</v>
      </c>
      <c r="I368" s="25">
        <f>IFERROR(MID($D368,1,7)+0,"")</f>
        <v>1009006</v>
      </c>
      <c r="J368" s="25" t="str">
        <f>IFERROR(MID($D368,10,7)+0,"")</f>
        <v/>
      </c>
      <c r="K368" s="25" t="str">
        <f>IFERROR(MID($D368,19,7)+0,"")</f>
        <v/>
      </c>
      <c r="L368" s="25" t="str">
        <f>IFERROR(MID($D368,28,7)+0,"")</f>
        <v/>
      </c>
      <c r="M368" s="25">
        <f>IF(IFERROR(MID($Q368,1,7)+0,"")&lt;1130000,IF(INDEX(C:C,MATCH(LEFT(Q368,7)+0,I:I,0))&lt;1130000,"",INDEX(C:C,MATCH(LEFT(Q368,7)+0,I:I,0))),IFERROR(MID($Q368,1,7)+0,""))</f>
        <v>1135624</v>
      </c>
      <c r="N368" s="25" t="str">
        <f>IF(IFERROR(MID($Q368,10,7)+0,"")&lt;1130000,"",IFERROR(MID($Q368,10,7)+0,""))</f>
        <v/>
      </c>
      <c r="O368" s="25" t="str">
        <f>IF(IFERROR(MID($Q368,19,7)+0,"")&lt;1130000,"",IFERROR(MID($Q368,19,7)+0,""))</f>
        <v/>
      </c>
      <c r="P368" s="25">
        <f>IF(M368="","",IF(N368="",M368,M368&amp;", "&amp;N368))</f>
        <v>1135624</v>
      </c>
      <c r="Q368" s="25">
        <v>1135624</v>
      </c>
      <c r="R368" s="25"/>
      <c r="S368" s="35" t="s">
        <v>35</v>
      </c>
      <c r="T368" s="25" t="s">
        <v>36</v>
      </c>
      <c r="U368" s="185">
        <v>440.01</v>
      </c>
      <c r="V368" s="188">
        <v>440.01</v>
      </c>
      <c r="W368" s="189">
        <v>440.01</v>
      </c>
      <c r="X368" s="31">
        <v>440.01</v>
      </c>
      <c r="Y368" s="90">
        <f>IFERROR(ROUND(X368/W368-1,2),"")</f>
        <v>0</v>
      </c>
      <c r="Z368" s="31">
        <f>IF(OR(S368="VLD MLC components",S368="VLD MLC pipes",S368="VLD PEX components",S368="VLD PEX pipes",S368="VLD PHC components",S368="VLD PHC pipes",S368="Controls VLD"),"По запросу",X368)</f>
        <v>440.01</v>
      </c>
      <c r="AA368" s="63">
        <f>ROUND(X368/1.2,3)</f>
        <v>366.67500000000001</v>
      </c>
      <c r="AB368" s="23">
        <v>366.67500000000001</v>
      </c>
      <c r="AC368" s="190">
        <f>IFERROR(ROUND(AA368/AB368-1,2),"")</f>
        <v>0</v>
      </c>
      <c r="AD368" s="25">
        <v>0.106</v>
      </c>
      <c r="AE368" s="25">
        <v>3.8699999999999997E-4</v>
      </c>
      <c r="AF368" s="25">
        <v>0</v>
      </c>
      <c r="AG368" s="25" t="s">
        <v>22</v>
      </c>
      <c r="AH368" s="25">
        <v>0</v>
      </c>
      <c r="AI368" s="25">
        <v>0</v>
      </c>
      <c r="AJ368" s="25" t="s">
        <v>20</v>
      </c>
      <c r="AK368" s="42" t="s">
        <v>19</v>
      </c>
      <c r="AL368" s="25" t="s">
        <v>20</v>
      </c>
      <c r="AM368" s="25">
        <v>50</v>
      </c>
      <c r="AN368" s="25">
        <v>212</v>
      </c>
      <c r="AO368" s="25">
        <v>285</v>
      </c>
      <c r="AP368" s="25">
        <v>320</v>
      </c>
      <c r="AQ368" s="25">
        <v>5.25</v>
      </c>
      <c r="AR368" s="94">
        <v>1.9334E-2</v>
      </c>
      <c r="AS368" s="157" t="s">
        <v>22</v>
      </c>
      <c r="AT368" s="93" t="s">
        <v>22</v>
      </c>
      <c r="AU368" s="92" t="s">
        <v>22</v>
      </c>
      <c r="AV368" s="91" t="s">
        <v>152</v>
      </c>
      <c r="AW368" s="92" t="s">
        <v>48</v>
      </c>
      <c r="AX368" s="92" t="s">
        <v>48</v>
      </c>
      <c r="AY368" s="91" t="s">
        <v>152</v>
      </c>
      <c r="AZ368" s="23"/>
      <c r="BA368" s="25" t="s">
        <v>6251</v>
      </c>
      <c r="BB368" t="s">
        <v>25</v>
      </c>
      <c r="BC368" t="e">
        <v>#N/A</v>
      </c>
      <c r="BD368" t="e">
        <f>IF(Z368=BC368,"OK")</f>
        <v>#N/A</v>
      </c>
      <c r="BE368">
        <v>0.106</v>
      </c>
      <c r="BF368">
        <v>3.8699999999999997E-4</v>
      </c>
      <c r="BG368">
        <v>212</v>
      </c>
      <c r="BH368">
        <v>285</v>
      </c>
      <c r="BI368">
        <v>320</v>
      </c>
      <c r="BJ368">
        <v>5.25</v>
      </c>
      <c r="BK368">
        <v>1.9334E-2</v>
      </c>
      <c r="BN368" s="183"/>
    </row>
    <row r="369" spans="1:66" ht="25.5" x14ac:dyDescent="0.25">
      <c r="A369" s="148"/>
      <c r="B369" s="94">
        <v>365</v>
      </c>
      <c r="C369" s="43">
        <v>1001231</v>
      </c>
      <c r="D369" s="37" t="s">
        <v>22</v>
      </c>
      <c r="E369" s="27" t="s">
        <v>6250</v>
      </c>
      <c r="F369" s="151" t="s">
        <v>652</v>
      </c>
      <c r="G369" s="41"/>
      <c r="H369" s="46" t="str">
        <f>IFERROR(IFERROR(IF(SEARCH("Usystems",$E369)&gt;0,"Usystems"),IF(SEARCH("RIIFO",$E369)&gt;0,"RIIFO","Uponor")),"Uponor")</f>
        <v>Uponor</v>
      </c>
      <c r="I369" s="25" t="str">
        <f>IFERROR(MID($D369,1,7)+0,"")</f>
        <v/>
      </c>
      <c r="J369" s="25" t="str">
        <f>IFERROR(MID($D369,10,7)+0,"")</f>
        <v/>
      </c>
      <c r="K369" s="25" t="str">
        <f>IFERROR(MID($D369,19,7)+0,"")</f>
        <v/>
      </c>
      <c r="L369" s="25" t="str">
        <f>IFERROR(MID($D369,28,7)+0,"")</f>
        <v/>
      </c>
      <c r="M369" s="25" t="str">
        <f>IF(IFERROR(MID($Q369,1,7)+0,"")&lt;1130000,IF(INDEX(C:C,MATCH(LEFT(Q369,7)+0,I:I,0))&lt;1130000,"",INDEX(C:C,MATCH(LEFT(Q369,7)+0,I:I,0))),IFERROR(MID($Q369,1,7)+0,""))</f>
        <v/>
      </c>
      <c r="N369" s="25" t="str">
        <f>IF(IFERROR(MID($Q369,10,7)+0,"")&lt;1130000,"",IFERROR(MID($Q369,10,7)+0,""))</f>
        <v/>
      </c>
      <c r="O369" s="25" t="str">
        <f>IF(IFERROR(MID($Q369,19,7)+0,"")&lt;1130000,"",IFERROR(MID($Q369,19,7)+0,""))</f>
        <v/>
      </c>
      <c r="P369" s="25" t="str">
        <f>IF(M369="","",IF(N369="",M369,M369&amp;", "&amp;N369))</f>
        <v/>
      </c>
      <c r="Q369" s="37" t="s">
        <v>22</v>
      </c>
      <c r="R369" s="37"/>
      <c r="S369" s="35" t="s">
        <v>35</v>
      </c>
      <c r="T369" s="25" t="s">
        <v>36</v>
      </c>
      <c r="U369" s="185">
        <v>707</v>
      </c>
      <c r="V369" s="188">
        <v>707</v>
      </c>
      <c r="W369" s="189">
        <v>707</v>
      </c>
      <c r="X369" s="31">
        <v>707</v>
      </c>
      <c r="Y369" s="90">
        <f>IFERROR(ROUND(X369/W369-1,2),"")</f>
        <v>0</v>
      </c>
      <c r="Z369" s="31">
        <f>IF(OR(S369="VLD MLC components",S369="VLD MLC pipes",S369="VLD PEX components",S369="VLD PEX pipes",S369="VLD PHC components",S369="VLD PHC pipes",S369="Controls VLD"),"По запросу",X369)</f>
        <v>707</v>
      </c>
      <c r="AA369" s="63">
        <f>ROUND(X369/1.2,3)</f>
        <v>589.16700000000003</v>
      </c>
      <c r="AB369" s="23">
        <v>589.16700000000003</v>
      </c>
      <c r="AC369" s="190">
        <f>IFERROR(ROUND(AA369/AB369-1,2),"")</f>
        <v>0</v>
      </c>
      <c r="AD369" s="25">
        <v>0.26300000000000001</v>
      </c>
      <c r="AE369" s="25">
        <v>3.9399999999999998E-4</v>
      </c>
      <c r="AF369" s="25">
        <v>0</v>
      </c>
      <c r="AG369" s="25" t="s">
        <v>22</v>
      </c>
      <c r="AH369" s="25">
        <v>0</v>
      </c>
      <c r="AI369" s="25">
        <v>0</v>
      </c>
      <c r="AJ369" s="25" t="s">
        <v>20</v>
      </c>
      <c r="AK369" s="42" t="s">
        <v>19</v>
      </c>
      <c r="AL369" s="25" t="s">
        <v>20</v>
      </c>
      <c r="AM369" s="25">
        <v>2</v>
      </c>
      <c r="AN369" s="25">
        <v>350</v>
      </c>
      <c r="AO369" s="25">
        <v>45</v>
      </c>
      <c r="AP369" s="25">
        <v>50</v>
      </c>
      <c r="AQ369" s="25">
        <v>0.52600000000000002</v>
      </c>
      <c r="AR369" s="94">
        <v>7.8799999999999996E-4</v>
      </c>
      <c r="AS369" s="157" t="s">
        <v>22</v>
      </c>
      <c r="AT369" s="93" t="s">
        <v>22</v>
      </c>
      <c r="AU369" s="92" t="s">
        <v>22</v>
      </c>
      <c r="AV369" s="91" t="s">
        <v>152</v>
      </c>
      <c r="AW369" s="92" t="s">
        <v>48</v>
      </c>
      <c r="AX369" s="92" t="s">
        <v>48</v>
      </c>
      <c r="AY369" s="91" t="s">
        <v>152</v>
      </c>
      <c r="AZ369" s="23"/>
      <c r="BA369" s="25" t="s">
        <v>6249</v>
      </c>
      <c r="BB369" t="s">
        <v>25</v>
      </c>
      <c r="BC369" t="e">
        <v>#N/A</v>
      </c>
      <c r="BD369" t="e">
        <f>IF(Z369=BC369,"OK")</f>
        <v>#N/A</v>
      </c>
      <c r="BE369">
        <v>0.26300000000000001</v>
      </c>
      <c r="BF369">
        <v>3.9399999999999998E-4</v>
      </c>
      <c r="BG369">
        <v>350</v>
      </c>
      <c r="BH369">
        <v>45</v>
      </c>
      <c r="BI369">
        <v>50</v>
      </c>
      <c r="BJ369">
        <v>0.52600000000000002</v>
      </c>
      <c r="BK369">
        <v>7.8799999999999996E-4</v>
      </c>
      <c r="BN369" s="183"/>
    </row>
    <row r="370" spans="1:66" ht="25.5" x14ac:dyDescent="0.25">
      <c r="A370" s="148"/>
      <c r="B370" s="94">
        <v>366</v>
      </c>
      <c r="C370" s="43">
        <v>1034554</v>
      </c>
      <c r="D370" s="38"/>
      <c r="E370" s="36" t="s">
        <v>6248</v>
      </c>
      <c r="F370" s="213" t="s">
        <v>21</v>
      </c>
      <c r="G370" s="38"/>
      <c r="H370" s="46" t="str">
        <f>IFERROR(IFERROR(IF(SEARCH("Usystems",$E370)&gt;0,"Usystems"),IF(SEARCH("RIIFO",$E370)&gt;0,"RIIFO","Uponor")),"Uponor")</f>
        <v>Uponor</v>
      </c>
      <c r="I370" s="25" t="str">
        <f>IFERROR(MID($D370,1,7)+0,"")</f>
        <v/>
      </c>
      <c r="J370" s="25" t="str">
        <f>IFERROR(MID($D370,10,7)+0,"")</f>
        <v/>
      </c>
      <c r="K370" s="25" t="str">
        <f>IFERROR(MID($D370,19,7)+0,"")</f>
        <v/>
      </c>
      <c r="L370" s="25" t="str">
        <f>IFERROR(MID($D370,28,7)+0,"")</f>
        <v/>
      </c>
      <c r="M370" s="25" t="str">
        <f>IF(IFERROR(MID($Q370,1,7)+0,"")&lt;1130000,IF(INDEX(C:C,MATCH(LEFT(Q370,7)+0,I:I,0))&lt;1130000,"",INDEX(C:C,MATCH(LEFT(Q370,7)+0,I:I,0))),IFERROR(MID($Q370,1,7)+0,""))</f>
        <v/>
      </c>
      <c r="N370" s="25" t="str">
        <f>IF(IFERROR(MID($Q370,10,7)+0,"")&lt;1130000,"",IFERROR(MID($Q370,10,7)+0,""))</f>
        <v/>
      </c>
      <c r="O370" s="25" t="str">
        <f>IF(IFERROR(MID($Q370,19,7)+0,"")&lt;1130000,"",IFERROR(MID($Q370,19,7)+0,""))</f>
        <v/>
      </c>
      <c r="P370" s="25" t="str">
        <f>IF(M370="","",IF(N370="",M370,M370&amp;", "&amp;N370))</f>
        <v/>
      </c>
      <c r="Q370" s="39" t="s">
        <v>22</v>
      </c>
      <c r="R370" s="39"/>
      <c r="S370" s="35" t="s">
        <v>37</v>
      </c>
      <c r="T370" s="25" t="s">
        <v>36</v>
      </c>
      <c r="U370" s="185">
        <v>536</v>
      </c>
      <c r="V370" s="188">
        <v>536</v>
      </c>
      <c r="W370" s="189">
        <v>536</v>
      </c>
      <c r="X370" s="31">
        <v>536</v>
      </c>
      <c r="Y370" s="90">
        <f>IFERROR(ROUND(X370/W370-1,2),"")</f>
        <v>0</v>
      </c>
      <c r="Z370" s="31">
        <f>IF(OR(S370="VLD MLC components",S370="VLD MLC pipes",S370="VLD PEX components",S370="VLD PEX pipes",S370="VLD PHC components",S370="VLD PHC pipes",S370="Controls VLD"),"По запросу",X370)</f>
        <v>536</v>
      </c>
      <c r="AA370" s="63">
        <f>ROUND(X370/1.2,3)</f>
        <v>446.66699999999997</v>
      </c>
      <c r="AB370" s="23">
        <v>446.66699999999997</v>
      </c>
      <c r="AC370" s="190">
        <f>IFERROR(ROUND(AA370/AB370-1,2),"")</f>
        <v>0</v>
      </c>
      <c r="AD370" s="25">
        <v>5.1999999999999998E-2</v>
      </c>
      <c r="AE370" s="25">
        <v>6.7999999999999999E-5</v>
      </c>
      <c r="AF370" s="25">
        <v>0</v>
      </c>
      <c r="AG370" s="25" t="s">
        <v>22</v>
      </c>
      <c r="AH370" s="25">
        <v>0</v>
      </c>
      <c r="AI370" s="25">
        <v>0</v>
      </c>
      <c r="AJ370" s="25" t="s">
        <v>20</v>
      </c>
      <c r="AK370" s="42" t="s">
        <v>19</v>
      </c>
      <c r="AL370" s="25" t="s">
        <v>20</v>
      </c>
      <c r="AM370" s="25">
        <v>20</v>
      </c>
      <c r="AN370" s="25">
        <v>1200</v>
      </c>
      <c r="AO370" s="25">
        <v>800</v>
      </c>
      <c r="AP370" s="25">
        <v>950</v>
      </c>
      <c r="AQ370" s="25">
        <v>1.04</v>
      </c>
      <c r="AR370" s="94">
        <v>0.91200000000000003</v>
      </c>
      <c r="AS370" s="157" t="s">
        <v>22</v>
      </c>
      <c r="AT370" s="93" t="s">
        <v>22</v>
      </c>
      <c r="AU370" s="92" t="s">
        <v>22</v>
      </c>
      <c r="AV370" s="91" t="s">
        <v>152</v>
      </c>
      <c r="AW370" s="92" t="s">
        <v>48</v>
      </c>
      <c r="AX370" s="92" t="s">
        <v>48</v>
      </c>
      <c r="AY370" s="91" t="s">
        <v>152</v>
      </c>
      <c r="AZ370" s="23"/>
      <c r="BA370" s="25" t="s">
        <v>3512</v>
      </c>
      <c r="BB370" t="s">
        <v>25</v>
      </c>
      <c r="BC370" t="e">
        <v>#N/A</v>
      </c>
      <c r="BD370" t="e">
        <f>IF(Z370=BC370,"OK")</f>
        <v>#N/A</v>
      </c>
      <c r="BE370">
        <v>5.1999999999999998E-2</v>
      </c>
      <c r="BF370">
        <v>6.7999999999999999E-5</v>
      </c>
      <c r="BG370">
        <v>1200</v>
      </c>
      <c r="BH370">
        <v>800</v>
      </c>
      <c r="BI370">
        <v>950</v>
      </c>
      <c r="BJ370">
        <v>1.04</v>
      </c>
      <c r="BK370">
        <v>0.91200000000000003</v>
      </c>
      <c r="BN370" s="183"/>
    </row>
    <row r="371" spans="1:66" ht="25.5" x14ac:dyDescent="0.25">
      <c r="A371" s="148"/>
      <c r="B371" s="94">
        <v>367</v>
      </c>
      <c r="C371" s="43">
        <v>1034555</v>
      </c>
      <c r="D371" s="38"/>
      <c r="E371" s="27" t="s">
        <v>6247</v>
      </c>
      <c r="F371" s="151" t="s">
        <v>21</v>
      </c>
      <c r="G371" s="38"/>
      <c r="H371" s="46" t="str">
        <f>IFERROR(IFERROR(IF(SEARCH("Usystems",$E371)&gt;0,"Usystems"),IF(SEARCH("RIIFO",$E371)&gt;0,"RIIFO","Uponor")),"Uponor")</f>
        <v>Uponor</v>
      </c>
      <c r="I371" s="25" t="str">
        <f>IFERROR(MID($D371,1,7)+0,"")</f>
        <v/>
      </c>
      <c r="J371" s="25" t="str">
        <f>IFERROR(MID($D371,10,7)+0,"")</f>
        <v/>
      </c>
      <c r="K371" s="25" t="str">
        <f>IFERROR(MID($D371,19,7)+0,"")</f>
        <v/>
      </c>
      <c r="L371" s="25" t="str">
        <f>IFERROR(MID($D371,28,7)+0,"")</f>
        <v/>
      </c>
      <c r="M371" s="25" t="str">
        <f>IF(IFERROR(MID($Q371,1,7)+0,"")&lt;1130000,IF(INDEX(C:C,MATCH(LEFT(Q371,7)+0,I:I,0))&lt;1130000,"",INDEX(C:C,MATCH(LEFT(Q371,7)+0,I:I,0))),IFERROR(MID($Q371,1,7)+0,""))</f>
        <v/>
      </c>
      <c r="N371" s="25" t="str">
        <f>IF(IFERROR(MID($Q371,10,7)+0,"")&lt;1130000,"",IFERROR(MID($Q371,10,7)+0,""))</f>
        <v/>
      </c>
      <c r="O371" s="25" t="str">
        <f>IF(IFERROR(MID($Q371,19,7)+0,"")&lt;1130000,"",IFERROR(MID($Q371,19,7)+0,""))</f>
        <v/>
      </c>
      <c r="P371" s="25" t="str">
        <f>IF(M371="","",IF(N371="",M371,M371&amp;", "&amp;N371))</f>
        <v/>
      </c>
      <c r="Q371" s="39" t="s">
        <v>22</v>
      </c>
      <c r="R371" s="39"/>
      <c r="S371" s="35" t="s">
        <v>37</v>
      </c>
      <c r="T371" s="25" t="s">
        <v>36</v>
      </c>
      <c r="U371" s="185">
        <v>937</v>
      </c>
      <c r="V371" s="188">
        <v>937</v>
      </c>
      <c r="W371" s="189">
        <v>937</v>
      </c>
      <c r="X371" s="31">
        <v>937</v>
      </c>
      <c r="Y371" s="90">
        <f>IFERROR(ROUND(X371/W371-1,2),"")</f>
        <v>0</v>
      </c>
      <c r="Z371" s="31">
        <f>IF(OR(S371="VLD MLC components",S371="VLD MLC pipes",S371="VLD PEX components",S371="VLD PEX pipes",S371="VLD PHC components",S371="VLD PHC pipes",S371="Controls VLD"),"По запросу",X371)</f>
        <v>937</v>
      </c>
      <c r="AA371" s="63">
        <f>ROUND(X371/1.2,3)</f>
        <v>780.83299999999997</v>
      </c>
      <c r="AB371" s="23">
        <v>780.83299999999997</v>
      </c>
      <c r="AC371" s="190">
        <f>IFERROR(ROUND(AA371/AB371-1,2),"")</f>
        <v>0</v>
      </c>
      <c r="AD371" s="25">
        <v>9.0999999999999998E-2</v>
      </c>
      <c r="AE371" s="25">
        <v>4.6200000000000001E-4</v>
      </c>
      <c r="AF371" s="25">
        <v>0</v>
      </c>
      <c r="AG371" s="25" t="s">
        <v>22</v>
      </c>
      <c r="AH371" s="25">
        <v>0</v>
      </c>
      <c r="AI371" s="25">
        <v>0</v>
      </c>
      <c r="AJ371" s="25" t="s">
        <v>20</v>
      </c>
      <c r="AK371" s="42" t="s">
        <v>19</v>
      </c>
      <c r="AL371" s="25" t="s">
        <v>20</v>
      </c>
      <c r="AM371" s="25">
        <v>20</v>
      </c>
      <c r="AN371" s="25">
        <v>400</v>
      </c>
      <c r="AO371" s="25">
        <v>420</v>
      </c>
      <c r="AP371" s="25">
        <v>290</v>
      </c>
      <c r="AQ371" s="25">
        <v>1.82</v>
      </c>
      <c r="AR371" s="94">
        <v>4.8719999999999999E-2</v>
      </c>
      <c r="AS371" s="157" t="s">
        <v>22</v>
      </c>
      <c r="AT371" s="93" t="s">
        <v>22</v>
      </c>
      <c r="AU371" s="92" t="s">
        <v>22</v>
      </c>
      <c r="AV371" s="91" t="s">
        <v>48</v>
      </c>
      <c r="AW371" s="92" t="s">
        <v>48</v>
      </c>
      <c r="AX371" s="92" t="s">
        <v>48</v>
      </c>
      <c r="AY371" s="91" t="s">
        <v>152</v>
      </c>
      <c r="AZ371" s="23"/>
      <c r="BA371" s="25">
        <v>0</v>
      </c>
      <c r="BB371" t="s">
        <v>48</v>
      </c>
      <c r="BC371" t="e">
        <v>#N/A</v>
      </c>
      <c r="BD371" t="e">
        <f>IF(Z371=BC371,"OK")</f>
        <v>#N/A</v>
      </c>
      <c r="BE371">
        <v>9.0999999999999998E-2</v>
      </c>
      <c r="BF371">
        <v>4.6200000000000001E-4</v>
      </c>
      <c r="BG371">
        <v>400</v>
      </c>
      <c r="BH371">
        <v>420</v>
      </c>
      <c r="BI371">
        <v>290</v>
      </c>
      <c r="BJ371">
        <v>1.82</v>
      </c>
      <c r="BK371">
        <v>4.8719999999999999E-2</v>
      </c>
      <c r="BN371" s="183"/>
    </row>
    <row r="372" spans="1:66" ht="25.5" x14ac:dyDescent="0.25">
      <c r="A372" s="148"/>
      <c r="B372" s="94">
        <v>368</v>
      </c>
      <c r="C372" s="43">
        <v>1063472</v>
      </c>
      <c r="D372" s="25"/>
      <c r="E372" s="27" t="s">
        <v>6246</v>
      </c>
      <c r="F372" s="213" t="s">
        <v>757</v>
      </c>
      <c r="G372" s="41" t="s">
        <v>585</v>
      </c>
      <c r="H372" s="46" t="str">
        <f>IFERROR(IFERROR(IF(SEARCH("Usystems",$E372)&gt;0,"Usystems"),IF(SEARCH("RIIFO",$E372)&gt;0,"RIIFO","Uponor")),"Uponor")</f>
        <v>Uponor</v>
      </c>
      <c r="I372" s="25" t="str">
        <f>IFERROR(MID($D372,1,7)+0,"")</f>
        <v/>
      </c>
      <c r="J372" s="25" t="str">
        <f>IFERROR(MID($D372,10,7)+0,"")</f>
        <v/>
      </c>
      <c r="K372" s="25" t="str">
        <f>IFERROR(MID($D372,19,7)+0,"")</f>
        <v/>
      </c>
      <c r="L372" s="25" t="str">
        <f>IFERROR(MID($D372,28,7)+0,"")</f>
        <v/>
      </c>
      <c r="M372" s="25" t="str">
        <f>IF(IFERROR(MID($Q372,1,7)+0,"")&lt;1130000,IF(INDEX(C:C,MATCH(LEFT(Q372,7)+0,I:I,0))&lt;1130000,"",INDEX(C:C,MATCH(LEFT(Q372,7)+0,I:I,0))),IFERROR(MID($Q372,1,7)+0,""))</f>
        <v/>
      </c>
      <c r="N372" s="25" t="str">
        <f>IF(IFERROR(MID($Q372,10,7)+0,"")&lt;1130000,"",IFERROR(MID($Q372,10,7)+0,""))</f>
        <v/>
      </c>
      <c r="O372" s="25" t="str">
        <f>IF(IFERROR(MID($Q372,19,7)+0,"")&lt;1130000,"",IFERROR(MID($Q372,19,7)+0,""))</f>
        <v/>
      </c>
      <c r="P372" s="25" t="str">
        <f>IF(M372="","",IF(N372="",M372,M372&amp;", "&amp;N372))</f>
        <v/>
      </c>
      <c r="Q372" s="25"/>
      <c r="R372" s="25"/>
      <c r="S372" s="35" t="s">
        <v>35</v>
      </c>
      <c r="T372" s="25" t="s">
        <v>36</v>
      </c>
      <c r="U372" s="185">
        <v>159.36000000000001</v>
      </c>
      <c r="V372" s="188">
        <v>159.36000000000001</v>
      </c>
      <c r="W372" s="189">
        <v>159.36000000000001</v>
      </c>
      <c r="X372" s="31">
        <v>159.36000000000001</v>
      </c>
      <c r="Y372" s="90">
        <f>IFERROR(ROUND(X372/W372-1,2),"")</f>
        <v>0</v>
      </c>
      <c r="Z372" s="31">
        <f>IF(OR(S372="VLD MLC components",S372="VLD MLC pipes",S372="VLD PEX components",S372="VLD PEX pipes",S372="VLD PHC components",S372="VLD PHC pipes",S372="Controls VLD"),"По запросу",X372)</f>
        <v>159.36000000000001</v>
      </c>
      <c r="AA372" s="63">
        <f>ROUND(X372/1.2,3)</f>
        <v>132.80000000000001</v>
      </c>
      <c r="AB372" s="23">
        <v>132.80000000000001</v>
      </c>
      <c r="AC372" s="190">
        <f>IFERROR(ROUND(AA372/AB372-1,2),"")</f>
        <v>0</v>
      </c>
      <c r="AD372" s="25">
        <v>0.01</v>
      </c>
      <c r="AE372" s="25">
        <v>5.7000000000000003E-5</v>
      </c>
      <c r="AF372" s="25">
        <v>100</v>
      </c>
      <c r="AG372" s="25">
        <v>100</v>
      </c>
      <c r="AH372" s="25">
        <v>100</v>
      </c>
      <c r="AI372" s="25">
        <v>100</v>
      </c>
      <c r="AJ372" s="25" t="s">
        <v>20</v>
      </c>
      <c r="AK372" s="22" t="s">
        <v>20</v>
      </c>
      <c r="AL372" s="25" t="s">
        <v>20</v>
      </c>
      <c r="AM372" s="25" t="s">
        <v>6243</v>
      </c>
      <c r="AN372" s="25">
        <v>450</v>
      </c>
      <c r="AO372" s="25">
        <v>450</v>
      </c>
      <c r="AP372" s="25">
        <v>200</v>
      </c>
      <c r="AQ372" s="25">
        <v>1</v>
      </c>
      <c r="AR372" s="94">
        <v>4.0500000000000001E-2</v>
      </c>
      <c r="AS372" s="157">
        <v>100</v>
      </c>
      <c r="AT372" s="93" t="s">
        <v>22</v>
      </c>
      <c r="AU372" s="92" t="s">
        <v>22</v>
      </c>
      <c r="AV372" s="91" t="s">
        <v>152</v>
      </c>
      <c r="AW372" s="92" t="s">
        <v>152</v>
      </c>
      <c r="AX372" s="92" t="s">
        <v>48</v>
      </c>
      <c r="AY372" s="91" t="s">
        <v>152</v>
      </c>
      <c r="AZ372" s="23"/>
      <c r="BA372" s="25" t="s">
        <v>6245</v>
      </c>
      <c r="BB372" t="s">
        <v>25</v>
      </c>
      <c r="BC372">
        <v>159.36000000000001</v>
      </c>
      <c r="BD372" t="str">
        <f>IF(Z372=BC372,"OK")</f>
        <v>OK</v>
      </c>
      <c r="BE372">
        <v>0.01</v>
      </c>
      <c r="BF372">
        <v>5.7000000000000003E-5</v>
      </c>
      <c r="BG372">
        <v>450</v>
      </c>
      <c r="BH372">
        <v>450</v>
      </c>
      <c r="BI372">
        <v>200</v>
      </c>
      <c r="BJ372">
        <v>1</v>
      </c>
      <c r="BK372">
        <v>4.0500000000000001E-2</v>
      </c>
      <c r="BN372" s="183"/>
    </row>
    <row r="373" spans="1:66" ht="25.5" x14ac:dyDescent="0.25">
      <c r="A373" s="148"/>
      <c r="B373" s="94">
        <v>369</v>
      </c>
      <c r="C373" s="43">
        <v>1063474</v>
      </c>
      <c r="D373" s="25"/>
      <c r="E373" s="27" t="s">
        <v>6244</v>
      </c>
      <c r="F373" s="151" t="s">
        <v>21</v>
      </c>
      <c r="G373" s="28"/>
      <c r="H373" s="46" t="str">
        <f>IFERROR(IFERROR(IF(SEARCH("Usystems",$E373)&gt;0,"Usystems"),IF(SEARCH("RIIFO",$E373)&gt;0,"RIIFO","Uponor")),"Uponor")</f>
        <v>Uponor</v>
      </c>
      <c r="I373" s="25" t="str">
        <f>IFERROR(MID($D373,1,7)+0,"")</f>
        <v/>
      </c>
      <c r="J373" s="25" t="str">
        <f>IFERROR(MID($D373,10,7)+0,"")</f>
        <v/>
      </c>
      <c r="K373" s="25" t="str">
        <f>IFERROR(MID($D373,19,7)+0,"")</f>
        <v/>
      </c>
      <c r="L373" s="25" t="str">
        <f>IFERROR(MID($D373,28,7)+0,"")</f>
        <v/>
      </c>
      <c r="M373" s="25" t="str">
        <f>IF(IFERROR(MID($Q373,1,7)+0,"")&lt;1130000,IF(INDEX(C:C,MATCH(LEFT(Q373,7)+0,I:I,0))&lt;1130000,"",INDEX(C:C,MATCH(LEFT(Q373,7)+0,I:I,0))),IFERROR(MID($Q373,1,7)+0,""))</f>
        <v/>
      </c>
      <c r="N373" s="25" t="str">
        <f>IF(IFERROR(MID($Q373,10,7)+0,"")&lt;1130000,"",IFERROR(MID($Q373,10,7)+0,""))</f>
        <v/>
      </c>
      <c r="O373" s="25" t="str">
        <f>IF(IFERROR(MID($Q373,19,7)+0,"")&lt;1130000,"",IFERROR(MID($Q373,19,7)+0,""))</f>
        <v/>
      </c>
      <c r="P373" s="25" t="str">
        <f>IF(M373="","",IF(N373="",M373,M373&amp;", "&amp;N373))</f>
        <v/>
      </c>
      <c r="Q373" s="25"/>
      <c r="R373" s="25"/>
      <c r="S373" s="35" t="s">
        <v>35</v>
      </c>
      <c r="T373" s="25" t="s">
        <v>36</v>
      </c>
      <c r="U373" s="185">
        <v>159.36000000000001</v>
      </c>
      <c r="V373" s="188">
        <v>159.36000000000001</v>
      </c>
      <c r="W373" s="189">
        <v>159.36000000000001</v>
      </c>
      <c r="X373" s="31">
        <v>159.36000000000001</v>
      </c>
      <c r="Y373" s="90">
        <f>IFERROR(ROUND(X373/W373-1,2),"")</f>
        <v>0</v>
      </c>
      <c r="Z373" s="31">
        <f>IF(OR(S373="VLD MLC components",S373="VLD MLC pipes",S373="VLD PEX components",S373="VLD PEX pipes",S373="VLD PHC components",S373="VLD PHC pipes",S373="Controls VLD"),"По запросу",X373)</f>
        <v>159.36000000000001</v>
      </c>
      <c r="AA373" s="63">
        <f>ROUND(X373/1.2,3)</f>
        <v>132.80000000000001</v>
      </c>
      <c r="AB373" s="23">
        <v>132.80000000000001</v>
      </c>
      <c r="AC373" s="190">
        <f>IFERROR(ROUND(AA373/AB373-1,2),"")</f>
        <v>0</v>
      </c>
      <c r="AD373" s="25">
        <v>0.01</v>
      </c>
      <c r="AE373" s="25">
        <v>5.7000000000000003E-5</v>
      </c>
      <c r="AF373" s="25">
        <v>0</v>
      </c>
      <c r="AG373" s="25" t="s">
        <v>22</v>
      </c>
      <c r="AH373" s="25">
        <v>0</v>
      </c>
      <c r="AI373" s="25">
        <v>0</v>
      </c>
      <c r="AJ373" s="25" t="s">
        <v>20</v>
      </c>
      <c r="AK373" s="42" t="s">
        <v>19</v>
      </c>
      <c r="AL373" s="25" t="s">
        <v>20</v>
      </c>
      <c r="AM373" s="25" t="s">
        <v>6243</v>
      </c>
      <c r="AN373" s="25">
        <v>450</v>
      </c>
      <c r="AO373" s="25">
        <v>450</v>
      </c>
      <c r="AP373" s="25">
        <v>200</v>
      </c>
      <c r="AQ373" s="25">
        <v>1</v>
      </c>
      <c r="AR373" s="94">
        <v>4.0500000000000001E-2</v>
      </c>
      <c r="AS373" s="157" t="s">
        <v>22</v>
      </c>
      <c r="AT373" s="93" t="s">
        <v>22</v>
      </c>
      <c r="AU373" s="92" t="s">
        <v>22</v>
      </c>
      <c r="AV373" s="91" t="s">
        <v>48</v>
      </c>
      <c r="AW373" s="92" t="s">
        <v>48</v>
      </c>
      <c r="AX373" s="92" t="s">
        <v>48</v>
      </c>
      <c r="AY373" s="91" t="s">
        <v>152</v>
      </c>
      <c r="AZ373" s="23"/>
      <c r="BA373" s="25">
        <v>0</v>
      </c>
      <c r="BB373" t="s">
        <v>48</v>
      </c>
      <c r="BC373" t="e">
        <v>#N/A</v>
      </c>
      <c r="BD373" t="e">
        <f>IF(Z373=BC373,"OK")</f>
        <v>#N/A</v>
      </c>
      <c r="BE373">
        <v>0.01</v>
      </c>
      <c r="BF373">
        <v>5.7000000000000003E-5</v>
      </c>
      <c r="BG373">
        <v>450</v>
      </c>
      <c r="BH373">
        <v>450</v>
      </c>
      <c r="BI373">
        <v>200</v>
      </c>
      <c r="BJ373">
        <v>1</v>
      </c>
      <c r="BK373">
        <v>4.0500000000000001E-2</v>
      </c>
      <c r="BN373" s="183"/>
    </row>
    <row r="374" spans="1:66" ht="25.5" x14ac:dyDescent="0.25">
      <c r="A374" s="148"/>
      <c r="B374" s="94">
        <v>370</v>
      </c>
      <c r="C374" s="43">
        <v>1063473</v>
      </c>
      <c r="D374" s="25"/>
      <c r="E374" s="27" t="s">
        <v>6242</v>
      </c>
      <c r="F374" s="213" t="s">
        <v>757</v>
      </c>
      <c r="G374" s="41" t="s">
        <v>585</v>
      </c>
      <c r="H374" s="46" t="str">
        <f>IFERROR(IFERROR(IF(SEARCH("Usystems",$E374)&gt;0,"Usystems"),IF(SEARCH("RIIFO",$E374)&gt;0,"RIIFO","Uponor")),"Uponor")</f>
        <v>Uponor</v>
      </c>
      <c r="I374" s="25" t="str">
        <f>IFERROR(MID($D374,1,7)+0,"")</f>
        <v/>
      </c>
      <c r="J374" s="25" t="str">
        <f>IFERROR(MID($D374,10,7)+0,"")</f>
        <v/>
      </c>
      <c r="K374" s="25" t="str">
        <f>IFERROR(MID($D374,19,7)+0,"")</f>
        <v/>
      </c>
      <c r="L374" s="25" t="str">
        <f>IFERROR(MID($D374,28,7)+0,"")</f>
        <v/>
      </c>
      <c r="M374" s="25" t="str">
        <f>IF(IFERROR(MID($Q374,1,7)+0,"")&lt;1130000,IF(INDEX(C:C,MATCH(LEFT(Q374,7)+0,I:I,0))&lt;1130000,"",INDEX(C:C,MATCH(LEFT(Q374,7)+0,I:I,0))),IFERROR(MID($Q374,1,7)+0,""))</f>
        <v/>
      </c>
      <c r="N374" s="25" t="str">
        <f>IF(IFERROR(MID($Q374,10,7)+0,"")&lt;1130000,"",IFERROR(MID($Q374,10,7)+0,""))</f>
        <v/>
      </c>
      <c r="O374" s="25" t="str">
        <f>IF(IFERROR(MID($Q374,19,7)+0,"")&lt;1130000,"",IFERROR(MID($Q374,19,7)+0,""))</f>
        <v/>
      </c>
      <c r="P374" s="25" t="str">
        <f>IF(M374="","",IF(N374="",M374,M374&amp;", "&amp;N374))</f>
        <v/>
      </c>
      <c r="Q374" s="25"/>
      <c r="R374" s="25"/>
      <c r="S374" s="35" t="s">
        <v>35</v>
      </c>
      <c r="T374" s="25" t="s">
        <v>36</v>
      </c>
      <c r="U374" s="185">
        <v>183.45</v>
      </c>
      <c r="V374" s="188">
        <v>183.45</v>
      </c>
      <c r="W374" s="189">
        <v>183.45</v>
      </c>
      <c r="X374" s="31">
        <v>183.45</v>
      </c>
      <c r="Y374" s="90">
        <f>IFERROR(ROUND(X374/W374-1,2),"")</f>
        <v>0</v>
      </c>
      <c r="Z374" s="31">
        <f>IF(OR(S374="VLD MLC components",S374="VLD MLC pipes",S374="VLD PEX components",S374="VLD PEX pipes",S374="VLD PHC components",S374="VLD PHC pipes",S374="Controls VLD"),"По запросу",X374)</f>
        <v>183.45</v>
      </c>
      <c r="AA374" s="63">
        <f>ROUND(X374/1.2,3)</f>
        <v>152.875</v>
      </c>
      <c r="AB374" s="23">
        <v>152.875</v>
      </c>
      <c r="AC374" s="190">
        <f>IFERROR(ROUND(AA374/AB374-1,2),"")</f>
        <v>0</v>
      </c>
      <c r="AD374" s="25">
        <v>1.0999999999999999E-2</v>
      </c>
      <c r="AE374" s="25">
        <v>4.6E-5</v>
      </c>
      <c r="AF374" s="25">
        <v>145</v>
      </c>
      <c r="AG374" s="25">
        <v>145</v>
      </c>
      <c r="AH374" s="25">
        <v>145</v>
      </c>
      <c r="AI374" s="25">
        <v>145</v>
      </c>
      <c r="AJ374" s="25" t="s">
        <v>20</v>
      </c>
      <c r="AK374" s="22" t="s">
        <v>20</v>
      </c>
      <c r="AL374" s="25" t="s">
        <v>20</v>
      </c>
      <c r="AM374" s="25" t="s">
        <v>4014</v>
      </c>
      <c r="AN374" s="25">
        <v>450</v>
      </c>
      <c r="AO374" s="25">
        <v>450</v>
      </c>
      <c r="AP374" s="25">
        <v>200</v>
      </c>
      <c r="AQ374" s="25">
        <v>0.66</v>
      </c>
      <c r="AR374" s="94">
        <v>4.0500000000000001E-2</v>
      </c>
      <c r="AS374" s="157">
        <v>145</v>
      </c>
      <c r="AT374" s="93" t="s">
        <v>22</v>
      </c>
      <c r="AU374" s="92" t="s">
        <v>22</v>
      </c>
      <c r="AV374" s="91" t="s">
        <v>152</v>
      </c>
      <c r="AW374" s="92" t="s">
        <v>152</v>
      </c>
      <c r="AX374" s="92" t="s">
        <v>48</v>
      </c>
      <c r="AY374" s="91" t="s">
        <v>152</v>
      </c>
      <c r="AZ374" s="23"/>
      <c r="BA374" s="25" t="s">
        <v>6241</v>
      </c>
      <c r="BB374" t="s">
        <v>25</v>
      </c>
      <c r="BC374">
        <v>183.45</v>
      </c>
      <c r="BD374" t="str">
        <f>IF(Z374=BC374,"OK")</f>
        <v>OK</v>
      </c>
      <c r="BE374">
        <v>1.0999999999999999E-2</v>
      </c>
      <c r="BF374">
        <v>4.6E-5</v>
      </c>
      <c r="BG374">
        <v>450</v>
      </c>
      <c r="BH374">
        <v>450</v>
      </c>
      <c r="BI374">
        <v>200</v>
      </c>
      <c r="BJ374">
        <v>0.66</v>
      </c>
      <c r="BK374">
        <v>4.0500000000000001E-2</v>
      </c>
      <c r="BN374" s="183"/>
    </row>
    <row r="375" spans="1:66" ht="25.5" x14ac:dyDescent="0.25">
      <c r="A375" s="148"/>
      <c r="B375" s="94">
        <v>371</v>
      </c>
      <c r="C375" s="43">
        <v>1063475</v>
      </c>
      <c r="D375" s="25"/>
      <c r="E375" s="27" t="s">
        <v>6240</v>
      </c>
      <c r="F375" s="151" t="s">
        <v>21</v>
      </c>
      <c r="G375" s="41"/>
      <c r="H375" s="46" t="str">
        <f>IFERROR(IFERROR(IF(SEARCH("Usystems",$E375)&gt;0,"Usystems"),IF(SEARCH("RIIFO",$E375)&gt;0,"RIIFO","Uponor")),"Uponor")</f>
        <v>Uponor</v>
      </c>
      <c r="I375" s="25" t="str">
        <f>IFERROR(MID($D375,1,7)+0,"")</f>
        <v/>
      </c>
      <c r="J375" s="25" t="str">
        <f>IFERROR(MID($D375,10,7)+0,"")</f>
        <v/>
      </c>
      <c r="K375" s="25" t="str">
        <f>IFERROR(MID($D375,19,7)+0,"")</f>
        <v/>
      </c>
      <c r="L375" s="25" t="str">
        <f>IFERROR(MID($D375,28,7)+0,"")</f>
        <v/>
      </c>
      <c r="M375" s="25" t="str">
        <f>IF(IFERROR(MID($Q375,1,7)+0,"")&lt;1130000,IF(INDEX(C:C,MATCH(LEFT(Q375,7)+0,I:I,0))&lt;1130000,"",INDEX(C:C,MATCH(LEFT(Q375,7)+0,I:I,0))),IFERROR(MID($Q375,1,7)+0,""))</f>
        <v/>
      </c>
      <c r="N375" s="25" t="str">
        <f>IF(IFERROR(MID($Q375,10,7)+0,"")&lt;1130000,"",IFERROR(MID($Q375,10,7)+0,""))</f>
        <v/>
      </c>
      <c r="O375" s="25" t="str">
        <f>IF(IFERROR(MID($Q375,19,7)+0,"")&lt;1130000,"",IFERROR(MID($Q375,19,7)+0,""))</f>
        <v/>
      </c>
      <c r="P375" s="25" t="str">
        <f>IF(M375="","",IF(N375="",M375,M375&amp;", "&amp;N375))</f>
        <v/>
      </c>
      <c r="Q375" s="25"/>
      <c r="R375" s="25"/>
      <c r="S375" s="35" t="s">
        <v>35</v>
      </c>
      <c r="T375" s="25" t="s">
        <v>36</v>
      </c>
      <c r="U375" s="185">
        <v>209.09</v>
      </c>
      <c r="V375" s="188">
        <v>209.09</v>
      </c>
      <c r="W375" s="189">
        <v>209.09</v>
      </c>
      <c r="X375" s="31">
        <v>209.09</v>
      </c>
      <c r="Y375" s="90">
        <f>IFERROR(ROUND(X375/W375-1,2),"")</f>
        <v>0</v>
      </c>
      <c r="Z375" s="31">
        <f>IF(OR(S375="VLD MLC components",S375="VLD MLC pipes",S375="VLD PEX components",S375="VLD PEX pipes",S375="VLD PHC components",S375="VLD PHC pipes",S375="Controls VLD"),"По запросу",X375)</f>
        <v>209.09</v>
      </c>
      <c r="AA375" s="63">
        <f>ROUND(X375/1.2,3)</f>
        <v>174.24199999999999</v>
      </c>
      <c r="AB375" s="23">
        <v>174.24199999999999</v>
      </c>
      <c r="AC375" s="190">
        <f>IFERROR(ROUND(AA375/AB375-1,2),"")</f>
        <v>0</v>
      </c>
      <c r="AD375" s="25">
        <v>1.0999999999999999E-2</v>
      </c>
      <c r="AE375" s="25">
        <v>4.1E-5</v>
      </c>
      <c r="AF375" s="25">
        <v>0</v>
      </c>
      <c r="AG375" s="25" t="s">
        <v>22</v>
      </c>
      <c r="AH375" s="25">
        <v>0</v>
      </c>
      <c r="AI375" s="25">
        <v>0</v>
      </c>
      <c r="AJ375" s="25" t="s">
        <v>20</v>
      </c>
      <c r="AK375" s="42" t="s">
        <v>19</v>
      </c>
      <c r="AL375" s="25" t="s">
        <v>20</v>
      </c>
      <c r="AM375" s="25" t="s">
        <v>4014</v>
      </c>
      <c r="AN375" s="25">
        <v>450</v>
      </c>
      <c r="AO375" s="25">
        <v>450</v>
      </c>
      <c r="AP375" s="25">
        <v>200</v>
      </c>
      <c r="AQ375" s="25">
        <v>0.66</v>
      </c>
      <c r="AR375" s="94">
        <v>4.0500000000000001E-2</v>
      </c>
      <c r="AS375" s="157" t="s">
        <v>22</v>
      </c>
      <c r="AT375" s="93" t="s">
        <v>22</v>
      </c>
      <c r="AU375" s="92" t="s">
        <v>22</v>
      </c>
      <c r="AV375" s="91" t="s">
        <v>48</v>
      </c>
      <c r="AW375" s="92" t="s">
        <v>48</v>
      </c>
      <c r="AX375" s="92" t="s">
        <v>48</v>
      </c>
      <c r="AY375" s="91" t="s">
        <v>152</v>
      </c>
      <c r="AZ375" s="23"/>
      <c r="BA375" s="25">
        <v>0</v>
      </c>
      <c r="BB375" t="s">
        <v>48</v>
      </c>
      <c r="BC375" t="e">
        <v>#N/A</v>
      </c>
      <c r="BD375" t="e">
        <f>IF(Z375=BC375,"OK")</f>
        <v>#N/A</v>
      </c>
      <c r="BE375">
        <v>1.0999999999999999E-2</v>
      </c>
      <c r="BF375">
        <v>4.1E-5</v>
      </c>
      <c r="BG375">
        <v>450</v>
      </c>
      <c r="BH375">
        <v>450</v>
      </c>
      <c r="BI375">
        <v>200</v>
      </c>
      <c r="BJ375">
        <v>0.66</v>
      </c>
      <c r="BK375">
        <v>4.0500000000000001E-2</v>
      </c>
      <c r="BN375" s="183"/>
    </row>
    <row r="376" spans="1:66" ht="38.25" x14ac:dyDescent="0.25">
      <c r="A376" s="148"/>
      <c r="B376" s="94">
        <v>372</v>
      </c>
      <c r="C376" s="43">
        <v>1013137</v>
      </c>
      <c r="D376" s="37" t="s">
        <v>22</v>
      </c>
      <c r="E376" s="27" t="s">
        <v>6239</v>
      </c>
      <c r="F376" s="151" t="s">
        <v>652</v>
      </c>
      <c r="G376" s="41" t="s">
        <v>29</v>
      </c>
      <c r="H376" s="46" t="str">
        <f>IFERROR(IFERROR(IF(SEARCH("Usystems",$E376)&gt;0,"Usystems"),IF(SEARCH("RIIFO",$E376)&gt;0,"RIIFO","Uponor")),"Uponor")</f>
        <v>Uponor</v>
      </c>
      <c r="I376" s="25" t="str">
        <f>IFERROR(MID($D376,1,7)+0,"")</f>
        <v/>
      </c>
      <c r="J376" s="25" t="str">
        <f>IFERROR(MID($D376,10,7)+0,"")</f>
        <v/>
      </c>
      <c r="K376" s="25" t="str">
        <f>IFERROR(MID($D376,19,7)+0,"")</f>
        <v/>
      </c>
      <c r="L376" s="25" t="str">
        <f>IFERROR(MID($D376,28,7)+0,"")</f>
        <v/>
      </c>
      <c r="M376" s="25">
        <f>IF(IFERROR(MID($Q376,1,7)+0,"")&lt;1130000,IF(INDEX(C:C,MATCH(LEFT(Q376,7)+0,I:I,0))&lt;1130000,"",INDEX(C:C,MATCH(LEFT(Q376,7)+0,I:I,0))),IFERROR(MID($Q376,1,7)+0,""))</f>
        <v>1136092</v>
      </c>
      <c r="N376" s="25" t="str">
        <f>IF(IFERROR(MID($Q376,10,7)+0,"")&lt;1130000,"",IFERROR(MID($Q376,10,7)+0,""))</f>
        <v/>
      </c>
      <c r="O376" s="25" t="str">
        <f>IF(IFERROR(MID($Q376,19,7)+0,"")&lt;1130000,"",IFERROR(MID($Q376,19,7)+0,""))</f>
        <v/>
      </c>
      <c r="P376" s="25">
        <f>IF(M376="","",IF(N376="",M376,M376&amp;", "&amp;N376))</f>
        <v>1136092</v>
      </c>
      <c r="Q376" s="37">
        <v>1136092</v>
      </c>
      <c r="R376" s="37"/>
      <c r="S376" s="35" t="s">
        <v>34</v>
      </c>
      <c r="T376" s="25" t="s">
        <v>36</v>
      </c>
      <c r="U376" s="185">
        <v>72.56</v>
      </c>
      <c r="V376" s="188">
        <v>72.56</v>
      </c>
      <c r="W376" s="189">
        <v>72.56</v>
      </c>
      <c r="X376" s="31">
        <v>72.56</v>
      </c>
      <c r="Y376" s="90">
        <f>IFERROR(ROUND(X376/W376-1,2),"")</f>
        <v>0</v>
      </c>
      <c r="Z376" s="31">
        <f>IF(OR(S376="VLD MLC components",S376="VLD MLC pipes",S376="VLD PEX components",S376="VLD PEX pipes",S376="VLD PHC components",S376="VLD PHC pipes",S376="Controls VLD"),"По запросу",X376)</f>
        <v>72.56</v>
      </c>
      <c r="AA376" s="63">
        <f>ROUND(X376/1.2,3)</f>
        <v>60.466999999999999</v>
      </c>
      <c r="AB376" s="23">
        <v>60.466999999999999</v>
      </c>
      <c r="AC376" s="190">
        <f>IFERROR(ROUND(AA376/AB376-1,2),"")</f>
        <v>0</v>
      </c>
      <c r="AD376" s="25">
        <v>4.0000000000000001E-3</v>
      </c>
      <c r="AE376" s="25">
        <v>2.9E-5</v>
      </c>
      <c r="AF376" s="25">
        <v>1500</v>
      </c>
      <c r="AG376" s="25">
        <v>1500</v>
      </c>
      <c r="AH376" s="25">
        <v>1500</v>
      </c>
      <c r="AI376" s="25">
        <v>1500</v>
      </c>
      <c r="AJ376" s="25" t="s">
        <v>20</v>
      </c>
      <c r="AK376" s="22" t="s">
        <v>20</v>
      </c>
      <c r="AL376" s="25" t="s">
        <v>20</v>
      </c>
      <c r="AM376" s="25">
        <v>50</v>
      </c>
      <c r="AN376" s="25">
        <v>390</v>
      </c>
      <c r="AO376" s="25">
        <v>273</v>
      </c>
      <c r="AP376" s="25">
        <v>260</v>
      </c>
      <c r="AQ376" s="25">
        <v>0.3</v>
      </c>
      <c r="AR376" s="94">
        <v>2.7681999999999998E-2</v>
      </c>
      <c r="AS376" s="157">
        <v>1500</v>
      </c>
      <c r="AT376" s="93" t="s">
        <v>22</v>
      </c>
      <c r="AU376" s="92" t="s">
        <v>22</v>
      </c>
      <c r="AV376" s="91" t="s">
        <v>152</v>
      </c>
      <c r="AW376" s="92" t="s">
        <v>152</v>
      </c>
      <c r="AX376" s="92" t="s">
        <v>48</v>
      </c>
      <c r="AY376" s="91" t="s">
        <v>152</v>
      </c>
      <c r="AZ376" s="23"/>
      <c r="BA376" s="25" t="s">
        <v>6237</v>
      </c>
      <c r="BB376" t="s">
        <v>25</v>
      </c>
      <c r="BC376">
        <v>72.56</v>
      </c>
      <c r="BD376" t="str">
        <f>IF(Z376=BC376,"OK")</f>
        <v>OK</v>
      </c>
      <c r="BE376">
        <v>4.0000000000000001E-3</v>
      </c>
      <c r="BF376">
        <v>2.9E-5</v>
      </c>
      <c r="BG376">
        <v>390</v>
      </c>
      <c r="BH376">
        <v>273</v>
      </c>
      <c r="BI376">
        <v>260</v>
      </c>
      <c r="BJ376">
        <v>0.3</v>
      </c>
      <c r="BK376">
        <v>2.7681999999999998E-2</v>
      </c>
      <c r="BN376" s="183"/>
    </row>
    <row r="377" spans="1:66" ht="25.5" x14ac:dyDescent="0.25">
      <c r="A377" s="148"/>
      <c r="B377" s="94">
        <v>373</v>
      </c>
      <c r="C377" s="43">
        <v>1013138</v>
      </c>
      <c r="D377" s="37" t="s">
        <v>22</v>
      </c>
      <c r="E377" s="27" t="s">
        <v>6238</v>
      </c>
      <c r="F377" s="151" t="s">
        <v>652</v>
      </c>
      <c r="G377" s="41"/>
      <c r="H377" s="46" t="str">
        <f>IFERROR(IFERROR(IF(SEARCH("Usystems",$E377)&gt;0,"Usystems"),IF(SEARCH("RIIFO",$E377)&gt;0,"RIIFO","Uponor")),"Uponor")</f>
        <v>Uponor</v>
      </c>
      <c r="I377" s="25" t="str">
        <f>IFERROR(MID($D377,1,7)+0,"")</f>
        <v/>
      </c>
      <c r="J377" s="25" t="str">
        <f>IFERROR(MID($D377,10,7)+0,"")</f>
        <v/>
      </c>
      <c r="K377" s="25" t="str">
        <f>IFERROR(MID($D377,19,7)+0,"")</f>
        <v/>
      </c>
      <c r="L377" s="25" t="str">
        <f>IFERROR(MID($D377,28,7)+0,"")</f>
        <v/>
      </c>
      <c r="M377" s="25">
        <f>IF(IFERROR(MID($Q377,1,7)+0,"")&lt;1130000,IF(INDEX(C:C,MATCH(LEFT(Q377,7)+0,I:I,0))&lt;1130000,"",INDEX(C:C,MATCH(LEFT(Q377,7)+0,I:I,0))),IFERROR(MID($Q377,1,7)+0,""))</f>
        <v>1136092</v>
      </c>
      <c r="N377" s="25" t="str">
        <f>IF(IFERROR(MID($Q377,10,7)+0,"")&lt;1130000,"",IFERROR(MID($Q377,10,7)+0,""))</f>
        <v/>
      </c>
      <c r="O377" s="25" t="str">
        <f>IF(IFERROR(MID($Q377,19,7)+0,"")&lt;1130000,"",IFERROR(MID($Q377,19,7)+0,""))</f>
        <v/>
      </c>
      <c r="P377" s="25">
        <f>IF(M377="","",IF(N377="",M377,M377&amp;", "&amp;N377))</f>
        <v>1136092</v>
      </c>
      <c r="Q377" s="37">
        <v>1136092</v>
      </c>
      <c r="R377" s="37"/>
      <c r="S377" s="35" t="s">
        <v>34</v>
      </c>
      <c r="T377" s="25" t="s">
        <v>36</v>
      </c>
      <c r="U377" s="185">
        <v>72.56</v>
      </c>
      <c r="V377" s="188">
        <v>72.56</v>
      </c>
      <c r="W377" s="189">
        <v>72.56</v>
      </c>
      <c r="X377" s="31">
        <v>72.56</v>
      </c>
      <c r="Y377" s="90">
        <f>IFERROR(ROUND(X377/W377-1,2),"")</f>
        <v>0</v>
      </c>
      <c r="Z377" s="31">
        <f>IF(OR(S377="VLD MLC components",S377="VLD MLC pipes",S377="VLD PEX components",S377="VLD PEX pipes",S377="VLD PHC components",S377="VLD PHC pipes",S377="Controls VLD"),"По запросу",X377)</f>
        <v>72.56</v>
      </c>
      <c r="AA377" s="63">
        <f>ROUND(X377/1.2,3)</f>
        <v>60.466999999999999</v>
      </c>
      <c r="AB377" s="23">
        <v>60.466999999999999</v>
      </c>
      <c r="AC377" s="190">
        <f>IFERROR(ROUND(AA377/AB377-1,2),"")</f>
        <v>0</v>
      </c>
      <c r="AD377" s="25">
        <v>7.0000000000000001E-3</v>
      </c>
      <c r="AE377" s="25">
        <v>6.0000000000000002E-5</v>
      </c>
      <c r="AF377" s="25">
        <v>0</v>
      </c>
      <c r="AG377" s="25" t="s">
        <v>22</v>
      </c>
      <c r="AH377" s="25">
        <v>0</v>
      </c>
      <c r="AI377" s="25">
        <v>0</v>
      </c>
      <c r="AJ377" s="25" t="s">
        <v>20</v>
      </c>
      <c r="AK377" s="42" t="s">
        <v>19</v>
      </c>
      <c r="AL377" s="25" t="s">
        <v>20</v>
      </c>
      <c r="AM377" s="25">
        <v>50</v>
      </c>
      <c r="AN377" s="25">
        <v>270</v>
      </c>
      <c r="AO377" s="25">
        <v>260</v>
      </c>
      <c r="AP377" s="25">
        <v>35</v>
      </c>
      <c r="AQ377" s="25">
        <v>0.35</v>
      </c>
      <c r="AR377" s="94">
        <v>2.457E-3</v>
      </c>
      <c r="AS377" s="157" t="s">
        <v>22</v>
      </c>
      <c r="AT377" s="93" t="s">
        <v>22</v>
      </c>
      <c r="AU377" s="92" t="s">
        <v>22</v>
      </c>
      <c r="AV377" s="91" t="s">
        <v>152</v>
      </c>
      <c r="AW377" s="92" t="s">
        <v>48</v>
      </c>
      <c r="AX377" s="92" t="s">
        <v>48</v>
      </c>
      <c r="AY377" s="91" t="s">
        <v>152</v>
      </c>
      <c r="AZ377" s="23"/>
      <c r="BA377" s="25" t="s">
        <v>6237</v>
      </c>
      <c r="BB377" t="s">
        <v>25</v>
      </c>
      <c r="BC377" t="e">
        <v>#N/A</v>
      </c>
      <c r="BD377" t="e">
        <f>IF(Z377=BC377,"OK")</f>
        <v>#N/A</v>
      </c>
      <c r="BE377">
        <v>7.0000000000000001E-3</v>
      </c>
      <c r="BF377">
        <v>6.0000000000000002E-5</v>
      </c>
      <c r="BG377">
        <v>270</v>
      </c>
      <c r="BH377">
        <v>260</v>
      </c>
      <c r="BI377">
        <v>35</v>
      </c>
      <c r="BJ377">
        <v>0.35</v>
      </c>
      <c r="BK377">
        <v>2.457E-3</v>
      </c>
      <c r="BN377" s="183"/>
    </row>
    <row r="378" spans="1:66" ht="25.5" x14ac:dyDescent="0.25">
      <c r="A378" s="148"/>
      <c r="B378" s="94">
        <v>374</v>
      </c>
      <c r="C378" s="43">
        <v>1013139</v>
      </c>
      <c r="D378" s="37" t="s">
        <v>22</v>
      </c>
      <c r="E378" s="36" t="s">
        <v>6236</v>
      </c>
      <c r="F378" s="151" t="s">
        <v>652</v>
      </c>
      <c r="G378" s="41"/>
      <c r="H378" s="46" t="str">
        <f>IFERROR(IFERROR(IF(SEARCH("Usystems",$E378)&gt;0,"Usystems"),IF(SEARCH("RIIFO",$E378)&gt;0,"RIIFO","Uponor")),"Uponor")</f>
        <v>Uponor</v>
      </c>
      <c r="I378" s="25" t="str">
        <f>IFERROR(MID($D378,1,7)+0,"")</f>
        <v/>
      </c>
      <c r="J378" s="25" t="str">
        <f>IFERROR(MID($D378,10,7)+0,"")</f>
        <v/>
      </c>
      <c r="K378" s="25" t="str">
        <f>IFERROR(MID($D378,19,7)+0,"")</f>
        <v/>
      </c>
      <c r="L378" s="25" t="str">
        <f>IFERROR(MID($D378,28,7)+0,"")</f>
        <v/>
      </c>
      <c r="M378" s="25">
        <f>IF(IFERROR(MID($Q378,1,7)+0,"")&lt;1130000,IF(INDEX(C:C,MATCH(LEFT(Q378,7)+0,I:I,0))&lt;1130000,"",INDEX(C:C,MATCH(LEFT(Q378,7)+0,I:I,0))),IFERROR(MID($Q378,1,7)+0,""))</f>
        <v>1136093</v>
      </c>
      <c r="N378" s="25" t="str">
        <f>IF(IFERROR(MID($Q378,10,7)+0,"")&lt;1130000,"",IFERROR(MID($Q378,10,7)+0,""))</f>
        <v/>
      </c>
      <c r="O378" s="25" t="str">
        <f>IF(IFERROR(MID($Q378,19,7)+0,"")&lt;1130000,"",IFERROR(MID($Q378,19,7)+0,""))</f>
        <v/>
      </c>
      <c r="P378" s="25">
        <f>IF(M378="","",IF(N378="",M378,M378&amp;", "&amp;N378))</f>
        <v>1136093</v>
      </c>
      <c r="Q378" s="37">
        <v>1136093</v>
      </c>
      <c r="R378" s="37"/>
      <c r="S378" s="35" t="s">
        <v>34</v>
      </c>
      <c r="T378" s="25" t="s">
        <v>36</v>
      </c>
      <c r="U378" s="185">
        <v>87.11</v>
      </c>
      <c r="V378" s="188">
        <v>87.11</v>
      </c>
      <c r="W378" s="189">
        <v>87.11</v>
      </c>
      <c r="X378" s="31">
        <v>87.11</v>
      </c>
      <c r="Y378" s="90">
        <f>IFERROR(ROUND(X378/W378-1,2),"")</f>
        <v>0</v>
      </c>
      <c r="Z378" s="31">
        <f>IF(OR(S378="VLD MLC components",S378="VLD MLC pipes",S378="VLD PEX components",S378="VLD PEX pipes",S378="VLD PHC components",S378="VLD PHC pipes",S378="Controls VLD"),"По запросу",X378)</f>
        <v>87.11</v>
      </c>
      <c r="AA378" s="63">
        <f>ROUND(X378/1.2,3)</f>
        <v>72.591999999999999</v>
      </c>
      <c r="AB378" s="23">
        <v>72.591999999999999</v>
      </c>
      <c r="AC378" s="190">
        <f>IFERROR(ROUND(AA378/AB378-1,2),"")</f>
        <v>0</v>
      </c>
      <c r="AD378" s="25">
        <v>8.0000000000000002E-3</v>
      </c>
      <c r="AE378" s="25">
        <v>5.3000000000000001E-5</v>
      </c>
      <c r="AF378" s="25">
        <v>0</v>
      </c>
      <c r="AG378" s="25" t="s">
        <v>22</v>
      </c>
      <c r="AH378" s="25">
        <v>0</v>
      </c>
      <c r="AI378" s="25">
        <v>0</v>
      </c>
      <c r="AJ378" s="25" t="s">
        <v>20</v>
      </c>
      <c r="AK378" s="42" t="s">
        <v>19</v>
      </c>
      <c r="AL378" s="25" t="s">
        <v>20</v>
      </c>
      <c r="AM378" s="25">
        <v>50</v>
      </c>
      <c r="AN378" s="25">
        <v>420</v>
      </c>
      <c r="AO378" s="25">
        <v>280</v>
      </c>
      <c r="AP378" s="25">
        <v>325</v>
      </c>
      <c r="AQ378" s="25">
        <v>0.35</v>
      </c>
      <c r="AR378" s="94">
        <v>3.8219999999999997E-2</v>
      </c>
      <c r="AS378" s="157" t="s">
        <v>22</v>
      </c>
      <c r="AT378" s="93" t="s">
        <v>22</v>
      </c>
      <c r="AU378" s="92" t="s">
        <v>22</v>
      </c>
      <c r="AV378" s="91" t="s">
        <v>152</v>
      </c>
      <c r="AW378" s="92" t="s">
        <v>48</v>
      </c>
      <c r="AX378" s="92" t="s">
        <v>48</v>
      </c>
      <c r="AY378" s="91" t="s">
        <v>152</v>
      </c>
      <c r="AZ378" s="23"/>
      <c r="BA378" s="25" t="s">
        <v>6234</v>
      </c>
      <c r="BB378" t="s">
        <v>25</v>
      </c>
      <c r="BC378" t="e">
        <v>#N/A</v>
      </c>
      <c r="BD378" t="e">
        <f>IF(Z378=BC378,"OK")</f>
        <v>#N/A</v>
      </c>
      <c r="BE378">
        <v>8.0000000000000002E-3</v>
      </c>
      <c r="BF378">
        <v>5.3000000000000001E-5</v>
      </c>
      <c r="BG378">
        <v>420</v>
      </c>
      <c r="BH378">
        <v>280</v>
      </c>
      <c r="BI378">
        <v>325</v>
      </c>
      <c r="BJ378">
        <v>0.35</v>
      </c>
      <c r="BK378">
        <v>3.8219999999999997E-2</v>
      </c>
      <c r="BN378" s="183"/>
    </row>
    <row r="379" spans="1:66" ht="25.5" x14ac:dyDescent="0.25">
      <c r="A379" s="148"/>
      <c r="B379" s="94">
        <v>375</v>
      </c>
      <c r="C379" s="43">
        <v>1013140</v>
      </c>
      <c r="D379" s="37" t="s">
        <v>22</v>
      </c>
      <c r="E379" s="27" t="s">
        <v>6235</v>
      </c>
      <c r="F379" s="151" t="s">
        <v>655</v>
      </c>
      <c r="G379" s="41"/>
      <c r="H379" s="46" t="str">
        <f>IFERROR(IFERROR(IF(SEARCH("Usystems",$E379)&gt;0,"Usystems"),IF(SEARCH("RIIFO",$E379)&gt;0,"RIIFO","Uponor")),"Uponor")</f>
        <v>Uponor</v>
      </c>
      <c r="I379" s="25" t="str">
        <f>IFERROR(MID($D379,1,7)+0,"")</f>
        <v/>
      </c>
      <c r="J379" s="25" t="str">
        <f>IFERROR(MID($D379,10,7)+0,"")</f>
        <v/>
      </c>
      <c r="K379" s="25" t="str">
        <f>IFERROR(MID($D379,19,7)+0,"")</f>
        <v/>
      </c>
      <c r="L379" s="25" t="str">
        <f>IFERROR(MID($D379,28,7)+0,"")</f>
        <v/>
      </c>
      <c r="M379" s="25">
        <f>IF(IFERROR(MID($Q379,1,7)+0,"")&lt;1130000,IF(INDEX(C:C,MATCH(LEFT(Q379,7)+0,I:I,0))&lt;1130000,"",INDEX(C:C,MATCH(LEFT(Q379,7)+0,I:I,0))),IFERROR(MID($Q379,1,7)+0,""))</f>
        <v>1136093</v>
      </c>
      <c r="N379" s="25" t="str">
        <f>IF(IFERROR(MID($Q379,10,7)+0,"")&lt;1130000,"",IFERROR(MID($Q379,10,7)+0,""))</f>
        <v/>
      </c>
      <c r="O379" s="25" t="str">
        <f>IF(IFERROR(MID($Q379,19,7)+0,"")&lt;1130000,"",IFERROR(MID($Q379,19,7)+0,""))</f>
        <v/>
      </c>
      <c r="P379" s="25">
        <f>IF(M379="","",IF(N379="",M379,M379&amp;", "&amp;N379))</f>
        <v>1136093</v>
      </c>
      <c r="Q379" s="37">
        <v>1136093</v>
      </c>
      <c r="R379" s="37"/>
      <c r="S379" s="35" t="s">
        <v>34</v>
      </c>
      <c r="T379" s="25" t="s">
        <v>36</v>
      </c>
      <c r="U379" s="185">
        <v>87.11</v>
      </c>
      <c r="V379" s="188">
        <v>87.11</v>
      </c>
      <c r="W379" s="189">
        <v>87.11</v>
      </c>
      <c r="X379" s="31">
        <v>87.11</v>
      </c>
      <c r="Y379" s="90">
        <f>IFERROR(ROUND(X379/W379-1,2),"")</f>
        <v>0</v>
      </c>
      <c r="Z379" s="31">
        <f>IF(OR(S379="VLD MLC components",S379="VLD MLC pipes",S379="VLD PEX components",S379="VLD PEX pipes",S379="VLD PHC components",S379="VLD PHC pipes",S379="Controls VLD"),"По запросу",X379)</f>
        <v>87.11</v>
      </c>
      <c r="AA379" s="63">
        <f>ROUND(X379/1.2,3)</f>
        <v>72.591999999999999</v>
      </c>
      <c r="AB379" s="23">
        <v>72.591999999999999</v>
      </c>
      <c r="AC379" s="190">
        <f>IFERROR(ROUND(AA379/AB379-1,2),"")</f>
        <v>0</v>
      </c>
      <c r="AD379" s="25">
        <v>0.01</v>
      </c>
      <c r="AE379" s="25">
        <v>2.1999999999999999E-5</v>
      </c>
      <c r="AF379" s="25">
        <v>0</v>
      </c>
      <c r="AG379" s="25" t="s">
        <v>22</v>
      </c>
      <c r="AH379" s="25">
        <v>0</v>
      </c>
      <c r="AI379" s="25">
        <v>0</v>
      </c>
      <c r="AJ379" s="25" t="s">
        <v>20</v>
      </c>
      <c r="AK379" s="42" t="s">
        <v>19</v>
      </c>
      <c r="AL379" s="25" t="s">
        <v>20</v>
      </c>
      <c r="AM379" s="25">
        <v>50</v>
      </c>
      <c r="AN379" s="25">
        <v>585</v>
      </c>
      <c r="AO379" s="25">
        <v>398</v>
      </c>
      <c r="AP379" s="25">
        <v>280</v>
      </c>
      <c r="AQ379" s="25">
        <v>0.45</v>
      </c>
      <c r="AR379" s="94">
        <v>6.5192E-2</v>
      </c>
      <c r="AS379" s="157" t="s">
        <v>22</v>
      </c>
      <c r="AT379" s="93" t="s">
        <v>22</v>
      </c>
      <c r="AU379" s="92" t="s">
        <v>22</v>
      </c>
      <c r="AV379" s="91" t="s">
        <v>152</v>
      </c>
      <c r="AW379" s="92" t="s">
        <v>48</v>
      </c>
      <c r="AX379" s="92" t="s">
        <v>48</v>
      </c>
      <c r="AY379" s="91" t="s">
        <v>152</v>
      </c>
      <c r="AZ379" s="23"/>
      <c r="BA379" s="25" t="s">
        <v>6234</v>
      </c>
      <c r="BB379" t="s">
        <v>25</v>
      </c>
      <c r="BC379" t="e">
        <v>#N/A</v>
      </c>
      <c r="BD379" t="e">
        <f>IF(Z379=BC379,"OK")</f>
        <v>#N/A</v>
      </c>
      <c r="BE379">
        <v>0.01</v>
      </c>
      <c r="BF379">
        <v>2.1999999999999999E-5</v>
      </c>
      <c r="BG379">
        <v>585</v>
      </c>
      <c r="BH379">
        <v>398</v>
      </c>
      <c r="BI379">
        <v>280</v>
      </c>
      <c r="BJ379">
        <v>0.45</v>
      </c>
      <c r="BK379">
        <v>6.5192E-2</v>
      </c>
      <c r="BN379" s="183"/>
    </row>
    <row r="380" spans="1:66" ht="25.5" x14ac:dyDescent="0.25">
      <c r="A380" s="148"/>
      <c r="B380" s="94">
        <v>376</v>
      </c>
      <c r="C380" s="43">
        <v>1013142</v>
      </c>
      <c r="D380" s="37" t="s">
        <v>22</v>
      </c>
      <c r="E380" s="27" t="s">
        <v>6233</v>
      </c>
      <c r="F380" s="151" t="s">
        <v>652</v>
      </c>
      <c r="G380" s="41" t="s">
        <v>585</v>
      </c>
      <c r="H380" s="46" t="str">
        <f>IFERROR(IFERROR(IF(SEARCH("Usystems",$E380)&gt;0,"Usystems"),IF(SEARCH("RIIFO",$E380)&gt;0,"RIIFO","Uponor")),"Uponor")</f>
        <v>Uponor</v>
      </c>
      <c r="I380" s="25" t="str">
        <f>IFERROR(MID($D380,1,7)+0,"")</f>
        <v/>
      </c>
      <c r="J380" s="25" t="str">
        <f>IFERROR(MID($D380,10,7)+0,"")</f>
        <v/>
      </c>
      <c r="K380" s="25" t="str">
        <f>IFERROR(MID($D380,19,7)+0,"")</f>
        <v/>
      </c>
      <c r="L380" s="25" t="str">
        <f>IFERROR(MID($D380,28,7)+0,"")</f>
        <v/>
      </c>
      <c r="M380" s="25" t="str">
        <f>IF(IFERROR(MID($Q380,1,7)+0,"")&lt;1130000,IF(INDEX(C:C,MATCH(LEFT(Q380,7)+0,I:I,0))&lt;1130000,"",INDEX(C:C,MATCH(LEFT(Q380,7)+0,I:I,0))),IFERROR(MID($Q380,1,7)+0,""))</f>
        <v/>
      </c>
      <c r="N380" s="25" t="str">
        <f>IF(IFERROR(MID($Q380,10,7)+0,"")&lt;1130000,"",IFERROR(MID($Q380,10,7)+0,""))</f>
        <v/>
      </c>
      <c r="O380" s="25" t="str">
        <f>IF(IFERROR(MID($Q380,19,7)+0,"")&lt;1130000,"",IFERROR(MID($Q380,19,7)+0,""))</f>
        <v/>
      </c>
      <c r="P380" s="25" t="str">
        <f>IF(M380="","",IF(N380="",M380,M380&amp;", "&amp;N380))</f>
        <v/>
      </c>
      <c r="Q380" s="37" t="s">
        <v>22</v>
      </c>
      <c r="R380" s="37"/>
      <c r="S380" s="35" t="s">
        <v>34</v>
      </c>
      <c r="T380" s="25" t="s">
        <v>36</v>
      </c>
      <c r="U380" s="185">
        <v>75.53</v>
      </c>
      <c r="V380" s="188">
        <v>75.53</v>
      </c>
      <c r="W380" s="189">
        <v>75.53</v>
      </c>
      <c r="X380" s="31">
        <v>75.53</v>
      </c>
      <c r="Y380" s="90">
        <f>IFERROR(ROUND(X380/W380-1,2),"")</f>
        <v>0</v>
      </c>
      <c r="Z380" s="31">
        <f>IF(OR(S380="VLD MLC components",S380="VLD MLC pipes",S380="VLD PEX components",S380="VLD PEX pipes",S380="VLD PHC components",S380="VLD PHC pipes",S380="Controls VLD"),"По запросу",X380)</f>
        <v>75.53</v>
      </c>
      <c r="AA380" s="63">
        <f>ROUND(X380/1.2,3)</f>
        <v>62.942</v>
      </c>
      <c r="AB380" s="23">
        <v>62.942</v>
      </c>
      <c r="AC380" s="190">
        <f>IFERROR(ROUND(AA380/AB380-1,2),"")</f>
        <v>0</v>
      </c>
      <c r="AD380" s="25">
        <v>6.0000000000000001E-3</v>
      </c>
      <c r="AE380" s="25">
        <v>3.4E-5</v>
      </c>
      <c r="AF380" s="25">
        <v>0</v>
      </c>
      <c r="AG380" s="25" t="s">
        <v>22</v>
      </c>
      <c r="AH380" s="25">
        <v>0</v>
      </c>
      <c r="AI380" s="25">
        <v>3436</v>
      </c>
      <c r="AJ380" s="25" t="s">
        <v>20</v>
      </c>
      <c r="AK380" s="42" t="s">
        <v>19</v>
      </c>
      <c r="AL380" s="25" t="s">
        <v>20</v>
      </c>
      <c r="AM380" s="25">
        <v>100</v>
      </c>
      <c r="AN380" s="25">
        <v>210</v>
      </c>
      <c r="AO380" s="25">
        <v>125</v>
      </c>
      <c r="AP380" s="25">
        <v>130</v>
      </c>
      <c r="AQ380" s="25">
        <v>0.5</v>
      </c>
      <c r="AR380" s="94">
        <v>3.4129999999999998E-3</v>
      </c>
      <c r="AS380" s="157">
        <v>3936</v>
      </c>
      <c r="AT380" s="93" t="s">
        <v>22</v>
      </c>
      <c r="AU380" s="92" t="s">
        <v>22</v>
      </c>
      <c r="AV380" s="91" t="s">
        <v>152</v>
      </c>
      <c r="AW380" s="92" t="s">
        <v>152</v>
      </c>
      <c r="AX380" s="92" t="s">
        <v>48</v>
      </c>
      <c r="AY380" s="91" t="s">
        <v>152</v>
      </c>
      <c r="AZ380" s="23"/>
      <c r="BA380" s="25" t="s">
        <v>6232</v>
      </c>
      <c r="BB380" t="s">
        <v>25</v>
      </c>
      <c r="BC380" t="e">
        <v>#N/A</v>
      </c>
      <c r="BD380" t="e">
        <f>IF(Z380=BC380,"OK")</f>
        <v>#N/A</v>
      </c>
      <c r="BE380">
        <v>6.0000000000000001E-3</v>
      </c>
      <c r="BF380">
        <v>3.4E-5</v>
      </c>
      <c r="BG380">
        <v>210</v>
      </c>
      <c r="BH380">
        <v>125</v>
      </c>
      <c r="BI380">
        <v>130</v>
      </c>
      <c r="BJ380">
        <v>0.5</v>
      </c>
      <c r="BK380">
        <v>3.4129999999999998E-3</v>
      </c>
      <c r="BN380" s="183"/>
    </row>
    <row r="381" spans="1:66" x14ac:dyDescent="0.25">
      <c r="A381" s="148"/>
      <c r="B381" s="94">
        <v>377</v>
      </c>
      <c r="C381" s="43">
        <v>1013144</v>
      </c>
      <c r="D381" s="37" t="s">
        <v>22</v>
      </c>
      <c r="E381" s="27" t="s">
        <v>6231</v>
      </c>
      <c r="F381" s="151" t="s">
        <v>652</v>
      </c>
      <c r="G381" s="41"/>
      <c r="H381" s="46" t="str">
        <f>IFERROR(IFERROR(IF(SEARCH("Usystems",$E381)&gt;0,"Usystems"),IF(SEARCH("RIIFO",$E381)&gt;0,"RIIFO","Uponor")),"Uponor")</f>
        <v>Uponor</v>
      </c>
      <c r="I381" s="25" t="str">
        <f>IFERROR(MID($D381,1,7)+0,"")</f>
        <v/>
      </c>
      <c r="J381" s="25" t="str">
        <f>IFERROR(MID($D381,10,7)+0,"")</f>
        <v/>
      </c>
      <c r="K381" s="25" t="str">
        <f>IFERROR(MID($D381,19,7)+0,"")</f>
        <v/>
      </c>
      <c r="L381" s="25" t="str">
        <f>IFERROR(MID($D381,28,7)+0,"")</f>
        <v/>
      </c>
      <c r="M381" s="25" t="str">
        <f>IF(IFERROR(MID($Q381,1,7)+0,"")&lt;1130000,IF(INDEX(C:C,MATCH(LEFT(Q381,7)+0,I:I,0))&lt;1130000,"",INDEX(C:C,MATCH(LEFT(Q381,7)+0,I:I,0))),IFERROR(MID($Q381,1,7)+0,""))</f>
        <v/>
      </c>
      <c r="N381" s="25" t="str">
        <f>IF(IFERROR(MID($Q381,10,7)+0,"")&lt;1130000,"",IFERROR(MID($Q381,10,7)+0,""))</f>
        <v/>
      </c>
      <c r="O381" s="25" t="str">
        <f>IF(IFERROR(MID($Q381,19,7)+0,"")&lt;1130000,"",IFERROR(MID($Q381,19,7)+0,""))</f>
        <v/>
      </c>
      <c r="P381" s="25" t="str">
        <f>IF(M381="","",IF(N381="",M381,M381&amp;", "&amp;N381))</f>
        <v/>
      </c>
      <c r="Q381" s="37" t="s">
        <v>22</v>
      </c>
      <c r="R381" s="37"/>
      <c r="S381" s="35" t="s">
        <v>34</v>
      </c>
      <c r="T381" s="25" t="s">
        <v>36</v>
      </c>
      <c r="U381" s="185">
        <v>90</v>
      </c>
      <c r="V381" s="188">
        <v>90</v>
      </c>
      <c r="W381" s="189">
        <v>90</v>
      </c>
      <c r="X381" s="31">
        <v>90</v>
      </c>
      <c r="Y381" s="90">
        <f>IFERROR(ROUND(X381/W381-1,2),"")</f>
        <v>0</v>
      </c>
      <c r="Z381" s="31">
        <f>IF(OR(S381="VLD MLC components",S381="VLD MLC pipes",S381="VLD PEX components",S381="VLD PEX pipes",S381="VLD PHC components",S381="VLD PHC pipes",S381="Controls VLD"),"По запросу",X381)</f>
        <v>90</v>
      </c>
      <c r="AA381" s="63">
        <f>ROUND(X381/1.2,3)</f>
        <v>75</v>
      </c>
      <c r="AB381" s="23">
        <v>75</v>
      </c>
      <c r="AC381" s="190">
        <f>IFERROR(ROUND(AA381/AB381-1,2),"")</f>
        <v>0</v>
      </c>
      <c r="AD381" s="25">
        <v>7.0000000000000001E-3</v>
      </c>
      <c r="AE381" s="25">
        <v>6.9999999999999994E-5</v>
      </c>
      <c r="AF381" s="25">
        <v>0</v>
      </c>
      <c r="AG381" s="25" t="s">
        <v>22</v>
      </c>
      <c r="AH381" s="25">
        <v>0</v>
      </c>
      <c r="AI381" s="25">
        <v>0</v>
      </c>
      <c r="AJ381" s="25" t="s">
        <v>20</v>
      </c>
      <c r="AK381" s="42" t="s">
        <v>19</v>
      </c>
      <c r="AL381" s="25" t="s">
        <v>20</v>
      </c>
      <c r="AM381" s="25">
        <v>50</v>
      </c>
      <c r="AN381" s="25">
        <v>205</v>
      </c>
      <c r="AO381" s="25">
        <v>128</v>
      </c>
      <c r="AP381" s="25">
        <v>133</v>
      </c>
      <c r="AQ381" s="25">
        <v>0.3</v>
      </c>
      <c r="AR381" s="94">
        <v>3.49E-3</v>
      </c>
      <c r="AS381" s="157">
        <v>200</v>
      </c>
      <c r="AT381" s="93" t="s">
        <v>22</v>
      </c>
      <c r="AU381" s="92" t="s">
        <v>22</v>
      </c>
      <c r="AV381" s="91" t="s">
        <v>152</v>
      </c>
      <c r="AW381" s="92" t="s">
        <v>152</v>
      </c>
      <c r="AX381" s="92" t="s">
        <v>48</v>
      </c>
      <c r="AY381" s="91" t="s">
        <v>152</v>
      </c>
      <c r="AZ381" s="23"/>
      <c r="BA381" s="25" t="s">
        <v>6230</v>
      </c>
      <c r="BB381" t="s">
        <v>25</v>
      </c>
      <c r="BC381" t="e">
        <v>#N/A</v>
      </c>
      <c r="BD381" t="e">
        <f>IF(Z381=BC381,"OK")</f>
        <v>#N/A</v>
      </c>
      <c r="BE381">
        <v>7.0000000000000001E-3</v>
      </c>
      <c r="BF381">
        <v>6.9999999999999994E-5</v>
      </c>
      <c r="BG381">
        <v>205</v>
      </c>
      <c r="BH381">
        <v>128</v>
      </c>
      <c r="BI381">
        <v>133</v>
      </c>
      <c r="BJ381">
        <v>0.3</v>
      </c>
      <c r="BK381">
        <v>3.49E-3</v>
      </c>
      <c r="BN381" s="183"/>
    </row>
    <row r="382" spans="1:66" x14ac:dyDescent="0.25">
      <c r="A382" s="148"/>
      <c r="B382" s="94">
        <v>378</v>
      </c>
      <c r="C382" s="43">
        <v>1013145</v>
      </c>
      <c r="D382" s="37" t="s">
        <v>22</v>
      </c>
      <c r="E382" s="27" t="s">
        <v>6229</v>
      </c>
      <c r="F382" s="213" t="s">
        <v>757</v>
      </c>
      <c r="G382" s="41"/>
      <c r="H382" s="46" t="str">
        <f>IFERROR(IFERROR(IF(SEARCH("Usystems",$E382)&gt;0,"Usystems"),IF(SEARCH("RIIFO",$E382)&gt;0,"RIIFO","Uponor")),"Uponor")</f>
        <v>Uponor</v>
      </c>
      <c r="I382" s="25" t="str">
        <f>IFERROR(MID($D382,1,7)+0,"")</f>
        <v/>
      </c>
      <c r="J382" s="25" t="str">
        <f>IFERROR(MID($D382,10,7)+0,"")</f>
        <v/>
      </c>
      <c r="K382" s="25" t="str">
        <f>IFERROR(MID($D382,19,7)+0,"")</f>
        <v/>
      </c>
      <c r="L382" s="25" t="str">
        <f>IFERROR(MID($D382,28,7)+0,"")</f>
        <v/>
      </c>
      <c r="M382" s="25" t="str">
        <f>IF(IFERROR(MID($Q382,1,7)+0,"")&lt;1130000,IF(INDEX(C:C,MATCH(LEFT(Q382,7)+0,I:I,0))&lt;1130000,"",INDEX(C:C,MATCH(LEFT(Q382,7)+0,I:I,0))),IFERROR(MID($Q382,1,7)+0,""))</f>
        <v/>
      </c>
      <c r="N382" s="25" t="str">
        <f>IF(IFERROR(MID($Q382,10,7)+0,"")&lt;1130000,"",IFERROR(MID($Q382,10,7)+0,""))</f>
        <v/>
      </c>
      <c r="O382" s="25" t="str">
        <f>IF(IFERROR(MID($Q382,19,7)+0,"")&lt;1130000,"",IFERROR(MID($Q382,19,7)+0,""))</f>
        <v/>
      </c>
      <c r="P382" s="25" t="str">
        <f>IF(M382="","",IF(N382="",M382,M382&amp;", "&amp;N382))</f>
        <v/>
      </c>
      <c r="Q382" s="37" t="s">
        <v>22</v>
      </c>
      <c r="R382" s="37"/>
      <c r="S382" s="35" t="s">
        <v>34</v>
      </c>
      <c r="T382" s="25" t="s">
        <v>36</v>
      </c>
      <c r="U382" s="185">
        <v>110.88</v>
      </c>
      <c r="V382" s="188">
        <v>110.88</v>
      </c>
      <c r="W382" s="189">
        <v>110.88</v>
      </c>
      <c r="X382" s="31">
        <v>110.88</v>
      </c>
      <c r="Y382" s="90">
        <f>IFERROR(ROUND(X382/W382-1,2),"")</f>
        <v>0</v>
      </c>
      <c r="Z382" s="31">
        <f>IF(OR(S382="VLD MLC components",S382="VLD MLC pipes",S382="VLD PEX components",S382="VLD PEX pipes",S382="VLD PHC components",S382="VLD PHC pipes",S382="Controls VLD"),"По запросу",X382)</f>
        <v>110.88</v>
      </c>
      <c r="AA382" s="63">
        <f>ROUND(X382/1.2,3)</f>
        <v>92.4</v>
      </c>
      <c r="AB382" s="23">
        <v>92.4</v>
      </c>
      <c r="AC382" s="190">
        <f>IFERROR(ROUND(AA382/AB382-1,2),"")</f>
        <v>0</v>
      </c>
      <c r="AD382" s="25">
        <v>8.9999999999999993E-3</v>
      </c>
      <c r="AE382" s="25">
        <v>6.9999999999999994E-5</v>
      </c>
      <c r="AF382" s="25">
        <v>0</v>
      </c>
      <c r="AG382" s="25" t="s">
        <v>22</v>
      </c>
      <c r="AH382" s="25">
        <v>0</v>
      </c>
      <c r="AI382" s="25">
        <v>0</v>
      </c>
      <c r="AJ382" s="25" t="s">
        <v>20</v>
      </c>
      <c r="AK382" s="42" t="s">
        <v>19</v>
      </c>
      <c r="AL382" s="25" t="s">
        <v>20</v>
      </c>
      <c r="AM382" s="25">
        <v>50</v>
      </c>
      <c r="AN382" s="25">
        <v>205</v>
      </c>
      <c r="AO382" s="25">
        <v>128</v>
      </c>
      <c r="AP382" s="25">
        <v>133</v>
      </c>
      <c r="AQ382" s="25">
        <v>0.45</v>
      </c>
      <c r="AR382" s="94">
        <v>3.49E-3</v>
      </c>
      <c r="AS382" s="157" t="s">
        <v>22</v>
      </c>
      <c r="AT382" s="93" t="s">
        <v>22</v>
      </c>
      <c r="AU382" s="92" t="s">
        <v>22</v>
      </c>
      <c r="AV382" s="91" t="s">
        <v>152</v>
      </c>
      <c r="AW382" s="92" t="s">
        <v>152</v>
      </c>
      <c r="AX382" s="92" t="s">
        <v>48</v>
      </c>
      <c r="AY382" s="91" t="s">
        <v>152</v>
      </c>
      <c r="AZ382" s="23"/>
      <c r="BA382" s="25" t="s">
        <v>6228</v>
      </c>
      <c r="BB382" t="s">
        <v>25</v>
      </c>
      <c r="BC382" t="e">
        <v>#N/A</v>
      </c>
      <c r="BD382" t="e">
        <f>IF(Z382=BC382,"OK")</f>
        <v>#N/A</v>
      </c>
      <c r="BE382">
        <v>8.9999999999999993E-3</v>
      </c>
      <c r="BF382">
        <v>6.9999999999999994E-5</v>
      </c>
      <c r="BG382">
        <v>205</v>
      </c>
      <c r="BH382">
        <v>128</v>
      </c>
      <c r="BI382">
        <v>133</v>
      </c>
      <c r="BJ382">
        <v>0.45</v>
      </c>
      <c r="BK382">
        <v>3.49E-3</v>
      </c>
      <c r="BN382" s="183"/>
    </row>
    <row r="383" spans="1:66" x14ac:dyDescent="0.25">
      <c r="A383" s="148"/>
      <c r="B383" s="94">
        <v>379</v>
      </c>
      <c r="C383" s="43">
        <v>1013146</v>
      </c>
      <c r="D383" s="37" t="s">
        <v>22</v>
      </c>
      <c r="E383" s="27" t="s">
        <v>6227</v>
      </c>
      <c r="F383" s="151" t="s">
        <v>21</v>
      </c>
      <c r="G383" s="41"/>
      <c r="H383" s="46" t="str">
        <f>IFERROR(IFERROR(IF(SEARCH("Usystems",$E383)&gt;0,"Usystems"),IF(SEARCH("RIIFO",$E383)&gt;0,"RIIFO","Uponor")),"Uponor")</f>
        <v>Uponor</v>
      </c>
      <c r="I383" s="25" t="str">
        <f>IFERROR(MID($D383,1,7)+0,"")</f>
        <v/>
      </c>
      <c r="J383" s="25" t="str">
        <f>IFERROR(MID($D383,10,7)+0,"")</f>
        <v/>
      </c>
      <c r="K383" s="25" t="str">
        <f>IFERROR(MID($D383,19,7)+0,"")</f>
        <v/>
      </c>
      <c r="L383" s="25" t="str">
        <f>IFERROR(MID($D383,28,7)+0,"")</f>
        <v/>
      </c>
      <c r="M383" s="25" t="str">
        <f>IF(IFERROR(MID($Q383,1,7)+0,"")&lt;1130000,IF(INDEX(C:C,MATCH(LEFT(Q383,7)+0,I:I,0))&lt;1130000,"",INDEX(C:C,MATCH(LEFT(Q383,7)+0,I:I,0))),IFERROR(MID($Q383,1,7)+0,""))</f>
        <v/>
      </c>
      <c r="N383" s="25" t="str">
        <f>IF(IFERROR(MID($Q383,10,7)+0,"")&lt;1130000,"",IFERROR(MID($Q383,10,7)+0,""))</f>
        <v/>
      </c>
      <c r="O383" s="25" t="str">
        <f>IF(IFERROR(MID($Q383,19,7)+0,"")&lt;1130000,"",IFERROR(MID($Q383,19,7)+0,""))</f>
        <v/>
      </c>
      <c r="P383" s="25" t="str">
        <f>IF(M383="","",IF(N383="",M383,M383&amp;", "&amp;N383))</f>
        <v/>
      </c>
      <c r="Q383" s="37" t="s">
        <v>22</v>
      </c>
      <c r="R383" s="37"/>
      <c r="S383" s="35" t="s">
        <v>34</v>
      </c>
      <c r="T383" s="25" t="s">
        <v>36</v>
      </c>
      <c r="U383" s="185">
        <v>508</v>
      </c>
      <c r="V383" s="188">
        <v>508</v>
      </c>
      <c r="W383" s="189">
        <v>508</v>
      </c>
      <c r="X383" s="31">
        <v>508</v>
      </c>
      <c r="Y383" s="90">
        <f>IFERROR(ROUND(X383/W383-1,2),"")</f>
        <v>0</v>
      </c>
      <c r="Z383" s="31">
        <f>IF(OR(S383="VLD MLC components",S383="VLD MLC pipes",S383="VLD PEX components",S383="VLD PEX pipes",S383="VLD PHC components",S383="VLD PHC pipes",S383="Controls VLD"),"По запросу",X383)</f>
        <v>508</v>
      </c>
      <c r="AA383" s="63">
        <f>ROUND(X383/1.2,3)</f>
        <v>423.33300000000003</v>
      </c>
      <c r="AB383" s="23">
        <v>423.33300000000003</v>
      </c>
      <c r="AC383" s="190">
        <f>IFERROR(ROUND(AA383/AB383-1,2),"")</f>
        <v>0</v>
      </c>
      <c r="AD383" s="25">
        <v>1.2999999999999999E-2</v>
      </c>
      <c r="AE383" s="25">
        <v>1.4300000000000001E-4</v>
      </c>
      <c r="AF383" s="25">
        <v>0</v>
      </c>
      <c r="AG383" s="25" t="s">
        <v>22</v>
      </c>
      <c r="AH383" s="25">
        <v>0</v>
      </c>
      <c r="AI383" s="25">
        <v>0</v>
      </c>
      <c r="AJ383" s="25" t="s">
        <v>20</v>
      </c>
      <c r="AK383" s="42" t="s">
        <v>19</v>
      </c>
      <c r="AL383" s="25" t="s">
        <v>20</v>
      </c>
      <c r="AM383" s="25">
        <v>50</v>
      </c>
      <c r="AN383" s="25">
        <v>210</v>
      </c>
      <c r="AO383" s="25">
        <v>200</v>
      </c>
      <c r="AP383" s="25">
        <v>170</v>
      </c>
      <c r="AQ383" s="25">
        <v>0.65</v>
      </c>
      <c r="AR383" s="94">
        <v>7.1399999999999996E-3</v>
      </c>
      <c r="AS383" s="157" t="s">
        <v>22</v>
      </c>
      <c r="AT383" s="93" t="s">
        <v>22</v>
      </c>
      <c r="AU383" s="92" t="s">
        <v>22</v>
      </c>
      <c r="AV383" s="91" t="s">
        <v>152</v>
      </c>
      <c r="AW383" s="92" t="s">
        <v>152</v>
      </c>
      <c r="AX383" s="92" t="s">
        <v>48</v>
      </c>
      <c r="AY383" s="91" t="s">
        <v>152</v>
      </c>
      <c r="AZ383" s="23"/>
      <c r="BA383" s="25" t="s">
        <v>6226</v>
      </c>
      <c r="BB383" t="s">
        <v>25</v>
      </c>
      <c r="BC383" t="e">
        <v>#N/A</v>
      </c>
      <c r="BD383" t="e">
        <f>IF(Z383=BC383,"OK")</f>
        <v>#N/A</v>
      </c>
      <c r="BE383">
        <v>1.2999999999999999E-2</v>
      </c>
      <c r="BF383">
        <v>1.4300000000000001E-4</v>
      </c>
      <c r="BG383">
        <v>210</v>
      </c>
      <c r="BH383">
        <v>200</v>
      </c>
      <c r="BI383">
        <v>170</v>
      </c>
      <c r="BJ383">
        <v>0.65</v>
      </c>
      <c r="BK383">
        <v>7.1399999999999996E-3</v>
      </c>
      <c r="BN383" s="183"/>
    </row>
    <row r="384" spans="1:66" x14ac:dyDescent="0.25">
      <c r="A384" s="148"/>
      <c r="B384" s="94">
        <v>380</v>
      </c>
      <c r="C384" s="43">
        <v>1013147</v>
      </c>
      <c r="D384" s="25"/>
      <c r="E384" s="27" t="s">
        <v>6225</v>
      </c>
      <c r="F384" s="213" t="s">
        <v>21</v>
      </c>
      <c r="G384" s="42"/>
      <c r="H384" s="46" t="str">
        <f>IFERROR(IFERROR(IF(SEARCH("Usystems",$E384)&gt;0,"Usystems"),IF(SEARCH("RIIFO",$E384)&gt;0,"RIIFO","Uponor")),"Uponor")</f>
        <v>Uponor</v>
      </c>
      <c r="I384" s="25" t="str">
        <f>IFERROR(MID($D384,1,7)+0,"")</f>
        <v/>
      </c>
      <c r="J384" s="25" t="str">
        <f>IFERROR(MID($D384,10,7)+0,"")</f>
        <v/>
      </c>
      <c r="K384" s="25" t="str">
        <f>IFERROR(MID($D384,19,7)+0,"")</f>
        <v/>
      </c>
      <c r="L384" s="25" t="str">
        <f>IFERROR(MID($D384,28,7)+0,"")</f>
        <v/>
      </c>
      <c r="M384" s="25" t="str">
        <f>IF(IFERROR(MID($Q384,1,7)+0,"")&lt;1130000,IF(INDEX(C:C,MATCH(LEFT(Q384,7)+0,I:I,0))&lt;1130000,"",INDEX(C:C,MATCH(LEFT(Q384,7)+0,I:I,0))),IFERROR(MID($Q384,1,7)+0,""))</f>
        <v/>
      </c>
      <c r="N384" s="25" t="str">
        <f>IF(IFERROR(MID($Q384,10,7)+0,"")&lt;1130000,"",IFERROR(MID($Q384,10,7)+0,""))</f>
        <v/>
      </c>
      <c r="O384" s="25" t="str">
        <f>IF(IFERROR(MID($Q384,19,7)+0,"")&lt;1130000,"",IFERROR(MID($Q384,19,7)+0,""))</f>
        <v/>
      </c>
      <c r="P384" s="25" t="str">
        <f>IF(M384="","",IF(N384="",M384,M384&amp;", "&amp;N384))</f>
        <v/>
      </c>
      <c r="Q384" s="25"/>
      <c r="R384" s="25"/>
      <c r="S384" s="35" t="s">
        <v>34</v>
      </c>
      <c r="T384" s="25" t="s">
        <v>36</v>
      </c>
      <c r="U384" s="185">
        <v>641</v>
      </c>
      <c r="V384" s="188">
        <v>641</v>
      </c>
      <c r="W384" s="189">
        <v>641</v>
      </c>
      <c r="X384" s="31">
        <v>641</v>
      </c>
      <c r="Y384" s="90">
        <f>IFERROR(ROUND(X384/W384-1,2),"")</f>
        <v>0</v>
      </c>
      <c r="Z384" s="31">
        <f>IF(OR(S384="VLD MLC components",S384="VLD MLC pipes",S384="VLD PEX components",S384="VLD PEX pipes",S384="VLD PHC components",S384="VLD PHC pipes",S384="Controls VLD"),"По запросу",X384)</f>
        <v>641</v>
      </c>
      <c r="AA384" s="63">
        <f>ROUND(X384/1.2,3)</f>
        <v>534.16700000000003</v>
      </c>
      <c r="AB384" s="23">
        <v>534.16700000000003</v>
      </c>
      <c r="AC384" s="190">
        <f>IFERROR(ROUND(AA384/AB384-1,2),"")</f>
        <v>0</v>
      </c>
      <c r="AD384" s="25">
        <v>1.7999999999999999E-2</v>
      </c>
      <c r="AE384" s="25">
        <v>1.3799999999999999E-4</v>
      </c>
      <c r="AF384" s="25">
        <v>0</v>
      </c>
      <c r="AG384" s="25" t="s">
        <v>22</v>
      </c>
      <c r="AH384" s="25">
        <v>0</v>
      </c>
      <c r="AI384" s="25">
        <v>0</v>
      </c>
      <c r="AJ384" s="25" t="s">
        <v>20</v>
      </c>
      <c r="AK384" s="42" t="s">
        <v>19</v>
      </c>
      <c r="AL384" s="25" t="s">
        <v>20</v>
      </c>
      <c r="AM384" s="25">
        <v>25</v>
      </c>
      <c r="AN384" s="25">
        <v>205</v>
      </c>
      <c r="AO384" s="25">
        <v>125</v>
      </c>
      <c r="AP384" s="25">
        <v>135</v>
      </c>
      <c r="AQ384" s="25">
        <v>0.45</v>
      </c>
      <c r="AR384" s="94">
        <v>3.4589999999999998E-3</v>
      </c>
      <c r="AS384" s="157" t="s">
        <v>22</v>
      </c>
      <c r="AT384" s="93">
        <v>42284</v>
      </c>
      <c r="AU384" s="92" t="s">
        <v>22</v>
      </c>
      <c r="AV384" s="91" t="s">
        <v>48</v>
      </c>
      <c r="AW384" s="92" t="s">
        <v>48</v>
      </c>
      <c r="AX384" s="92" t="s">
        <v>48</v>
      </c>
      <c r="AY384" s="91" t="s">
        <v>152</v>
      </c>
      <c r="AZ384" s="23"/>
      <c r="BA384" s="25">
        <v>0</v>
      </c>
      <c r="BB384" t="s">
        <v>48</v>
      </c>
      <c r="BC384" t="e">
        <v>#N/A</v>
      </c>
      <c r="BD384" t="e">
        <f>IF(Z384=BC384,"OK")</f>
        <v>#N/A</v>
      </c>
      <c r="BE384">
        <v>1.7999999999999999E-2</v>
      </c>
      <c r="BF384">
        <v>1.3799999999999999E-4</v>
      </c>
      <c r="BG384">
        <v>205</v>
      </c>
      <c r="BH384">
        <v>125</v>
      </c>
      <c r="BI384">
        <v>135</v>
      </c>
      <c r="BJ384">
        <v>0.45</v>
      </c>
      <c r="BK384">
        <v>3.4589999999999998E-3</v>
      </c>
      <c r="BN384" s="183"/>
    </row>
    <row r="385" spans="1:66" ht="38.25" x14ac:dyDescent="0.25">
      <c r="A385" s="148"/>
      <c r="B385" s="94">
        <v>381</v>
      </c>
      <c r="C385" s="43">
        <v>1057453</v>
      </c>
      <c r="D385" s="37">
        <v>1042388</v>
      </c>
      <c r="E385" s="27" t="s">
        <v>6224</v>
      </c>
      <c r="F385" s="151" t="s">
        <v>655</v>
      </c>
      <c r="G385" s="41" t="s">
        <v>29</v>
      </c>
      <c r="H385" s="46" t="str">
        <f>IFERROR(IFERROR(IF(SEARCH("Usystems",$E385)&gt;0,"Usystems"),IF(SEARCH("RIIFO",$E385)&gt;0,"RIIFO","Uponor")),"Uponor")</f>
        <v>Uponor</v>
      </c>
      <c r="I385" s="25">
        <f>IFERROR(MID($D385,1,7)+0,"")</f>
        <v>1042388</v>
      </c>
      <c r="J385" s="25" t="str">
        <f>IFERROR(MID($D385,10,7)+0,"")</f>
        <v/>
      </c>
      <c r="K385" s="25" t="str">
        <f>IFERROR(MID($D385,19,7)+0,"")</f>
        <v/>
      </c>
      <c r="L385" s="25" t="str">
        <f>IFERROR(MID($D385,28,7)+0,"")</f>
        <v/>
      </c>
      <c r="M385" s="25">
        <f>IF(IFERROR(MID($Q385,1,7)+0,"")&lt;1130000,IF(INDEX(C:C,MATCH(LEFT(Q385,7)+0,I:I,0))&lt;1130000,"",INDEX(C:C,MATCH(LEFT(Q385,7)+0,I:I,0))),IFERROR(MID($Q385,1,7)+0,""))</f>
        <v>1135700</v>
      </c>
      <c r="N385" s="25" t="str">
        <f>IF(IFERROR(MID($Q385,10,7)+0,"")&lt;1130000,"",IFERROR(MID($Q385,10,7)+0,""))</f>
        <v/>
      </c>
      <c r="O385" s="25" t="str">
        <f>IF(IFERROR(MID($Q385,19,7)+0,"")&lt;1130000,"",IFERROR(MID($Q385,19,7)+0,""))</f>
        <v/>
      </c>
      <c r="P385" s="25">
        <f>IF(M385="","",IF(N385="",M385,M385&amp;", "&amp;N385))</f>
        <v>1135700</v>
      </c>
      <c r="Q385" s="37">
        <v>1135700</v>
      </c>
      <c r="R385" s="37"/>
      <c r="S385" s="35" t="s">
        <v>35</v>
      </c>
      <c r="T385" s="25" t="s">
        <v>36</v>
      </c>
      <c r="U385" s="185">
        <v>75.67</v>
      </c>
      <c r="V385" s="188">
        <v>75.67</v>
      </c>
      <c r="W385" s="189">
        <v>75.67</v>
      </c>
      <c r="X385" s="31">
        <v>75.67</v>
      </c>
      <c r="Y385" s="90">
        <f>IFERROR(ROUND(X385/W385-1,2),"")</f>
        <v>0</v>
      </c>
      <c r="Z385" s="31">
        <f>IF(OR(S385="VLD MLC components",S385="VLD MLC pipes",S385="VLD PEX components",S385="VLD PEX pipes",S385="VLD PHC components",S385="VLD PHC pipes",S385="Controls VLD"),"По запросу",X385)</f>
        <v>75.67</v>
      </c>
      <c r="AA385" s="63">
        <f>ROUND(X385/1.2,3)</f>
        <v>63.058</v>
      </c>
      <c r="AB385" s="23">
        <v>63.058</v>
      </c>
      <c r="AC385" s="190">
        <f>IFERROR(ROUND(AA385/AB385-1,2),"")</f>
        <v>0</v>
      </c>
      <c r="AD385" s="25">
        <v>3.0000000000000001E-3</v>
      </c>
      <c r="AE385" s="25">
        <v>1.7E-5</v>
      </c>
      <c r="AF385" s="25">
        <v>0</v>
      </c>
      <c r="AG385" s="25" t="s">
        <v>22</v>
      </c>
      <c r="AH385" s="25">
        <v>17100</v>
      </c>
      <c r="AI385" s="25">
        <v>17100</v>
      </c>
      <c r="AJ385" s="25" t="s">
        <v>20</v>
      </c>
      <c r="AK385" s="42" t="s">
        <v>19</v>
      </c>
      <c r="AL385" s="25" t="s">
        <v>20</v>
      </c>
      <c r="AM385" s="25">
        <v>900</v>
      </c>
      <c r="AN385" s="25">
        <v>275</v>
      </c>
      <c r="AO385" s="25">
        <v>255</v>
      </c>
      <c r="AP385" s="25">
        <v>290</v>
      </c>
      <c r="AQ385" s="25">
        <v>2.7</v>
      </c>
      <c r="AR385" s="94">
        <v>2.0336E-2</v>
      </c>
      <c r="AS385" s="157">
        <v>17100</v>
      </c>
      <c r="AT385" s="93" t="s">
        <v>22</v>
      </c>
      <c r="AU385" s="92" t="s">
        <v>22</v>
      </c>
      <c r="AV385" s="91" t="s">
        <v>152</v>
      </c>
      <c r="AW385" s="92" t="s">
        <v>152</v>
      </c>
      <c r="AX385" s="92" t="s">
        <v>48</v>
      </c>
      <c r="AY385" s="91" t="s">
        <v>152</v>
      </c>
      <c r="AZ385" s="23"/>
      <c r="BA385" s="25" t="s">
        <v>6215</v>
      </c>
      <c r="BB385" t="s">
        <v>25</v>
      </c>
      <c r="BC385" t="e">
        <v>#N/A</v>
      </c>
      <c r="BD385" t="e">
        <f>IF(Z385=BC385,"OK")</f>
        <v>#N/A</v>
      </c>
      <c r="BE385">
        <v>3.0000000000000001E-3</v>
      </c>
      <c r="BF385">
        <v>1.7E-5</v>
      </c>
      <c r="BG385">
        <v>275</v>
      </c>
      <c r="BH385">
        <v>255</v>
      </c>
      <c r="BI385">
        <v>290</v>
      </c>
      <c r="BJ385">
        <v>2.7</v>
      </c>
      <c r="BK385">
        <v>2.0336E-2</v>
      </c>
      <c r="BN385" s="183"/>
    </row>
    <row r="386" spans="1:66" ht="38.25" x14ac:dyDescent="0.25">
      <c r="A386" s="148"/>
      <c r="B386" s="94">
        <v>382</v>
      </c>
      <c r="C386" s="43">
        <v>1057454</v>
      </c>
      <c r="D386" s="37">
        <v>1042836</v>
      </c>
      <c r="E386" s="27" t="s">
        <v>6223</v>
      </c>
      <c r="F386" s="151" t="s">
        <v>655</v>
      </c>
      <c r="G386" s="41" t="s">
        <v>29</v>
      </c>
      <c r="H386" s="46" t="str">
        <f>IFERROR(IFERROR(IF(SEARCH("Usystems",$E386)&gt;0,"Usystems"),IF(SEARCH("RIIFO",$E386)&gt;0,"RIIFO","Uponor")),"Uponor")</f>
        <v>Uponor</v>
      </c>
      <c r="I386" s="25">
        <f>IFERROR(MID($D386,1,7)+0,"")</f>
        <v>1042836</v>
      </c>
      <c r="J386" s="25" t="str">
        <f>IFERROR(MID($D386,10,7)+0,"")</f>
        <v/>
      </c>
      <c r="K386" s="25" t="str">
        <f>IFERROR(MID($D386,19,7)+0,"")</f>
        <v/>
      </c>
      <c r="L386" s="25" t="str">
        <f>IFERROR(MID($D386,28,7)+0,"")</f>
        <v/>
      </c>
      <c r="M386" s="25">
        <f>IF(IFERROR(MID($Q386,1,7)+0,"")&lt;1130000,IF(INDEX(C:C,MATCH(LEFT(Q386,7)+0,I:I,0))&lt;1130000,"",INDEX(C:C,MATCH(LEFT(Q386,7)+0,I:I,0))),IFERROR(MID($Q386,1,7)+0,""))</f>
        <v>1135701</v>
      </c>
      <c r="N386" s="25" t="str">
        <f>IF(IFERROR(MID($Q386,10,7)+0,"")&lt;1130000,"",IFERROR(MID($Q386,10,7)+0,""))</f>
        <v/>
      </c>
      <c r="O386" s="25" t="str">
        <f>IF(IFERROR(MID($Q386,19,7)+0,"")&lt;1130000,"",IFERROR(MID($Q386,19,7)+0,""))</f>
        <v/>
      </c>
      <c r="P386" s="25">
        <f>IF(M386="","",IF(N386="",M386,M386&amp;", "&amp;N386))</f>
        <v>1135701</v>
      </c>
      <c r="Q386" s="37">
        <v>1135701</v>
      </c>
      <c r="R386" s="37"/>
      <c r="S386" s="35" t="s">
        <v>35</v>
      </c>
      <c r="T386" s="25" t="s">
        <v>36</v>
      </c>
      <c r="U386" s="185">
        <v>102.87</v>
      </c>
      <c r="V386" s="188">
        <v>102.87</v>
      </c>
      <c r="W386" s="189">
        <v>102.87</v>
      </c>
      <c r="X386" s="31">
        <v>102.87</v>
      </c>
      <c r="Y386" s="90">
        <f>IFERROR(ROUND(X386/W386-1,2),"")</f>
        <v>0</v>
      </c>
      <c r="Z386" s="31">
        <f>IF(OR(S386="VLD MLC components",S386="VLD MLC pipes",S386="VLD PEX components",S386="VLD PEX pipes",S386="VLD PHC components",S386="VLD PHC pipes",S386="Controls VLD"),"По запросу",X386)</f>
        <v>102.87</v>
      </c>
      <c r="AA386" s="63">
        <f>ROUND(X386/1.2,3)</f>
        <v>85.724999999999994</v>
      </c>
      <c r="AB386" s="23">
        <v>85.724999999999994</v>
      </c>
      <c r="AC386" s="190">
        <f>IFERROR(ROUND(AA386/AB386-1,2),"")</f>
        <v>0</v>
      </c>
      <c r="AD386" s="25">
        <v>0.01</v>
      </c>
      <c r="AE386" s="25">
        <v>1.75E-4</v>
      </c>
      <c r="AF386" s="25">
        <v>0</v>
      </c>
      <c r="AG386" s="25" t="s">
        <v>22</v>
      </c>
      <c r="AH386" s="25">
        <v>200</v>
      </c>
      <c r="AI386" s="25">
        <v>200</v>
      </c>
      <c r="AJ386" s="25" t="s">
        <v>20</v>
      </c>
      <c r="AK386" s="42" t="s">
        <v>19</v>
      </c>
      <c r="AL386" s="25" t="s">
        <v>20</v>
      </c>
      <c r="AM386" s="25">
        <v>520</v>
      </c>
      <c r="AN386" s="25">
        <v>280</v>
      </c>
      <c r="AO386" s="25">
        <v>253</v>
      </c>
      <c r="AP386" s="25">
        <v>290</v>
      </c>
      <c r="AQ386" s="25">
        <v>5.2</v>
      </c>
      <c r="AR386" s="94">
        <v>2.0544E-2</v>
      </c>
      <c r="AS386" s="157">
        <v>720</v>
      </c>
      <c r="AT386" s="93" t="s">
        <v>22</v>
      </c>
      <c r="AU386" s="92" t="s">
        <v>22</v>
      </c>
      <c r="AV386" s="91" t="s">
        <v>152</v>
      </c>
      <c r="AW386" s="92" t="s">
        <v>152</v>
      </c>
      <c r="AX386" s="92" t="s">
        <v>48</v>
      </c>
      <c r="AY386" s="91" t="s">
        <v>152</v>
      </c>
      <c r="AZ386" s="23"/>
      <c r="BA386" s="25" t="s">
        <v>3703</v>
      </c>
      <c r="BB386" t="s">
        <v>25</v>
      </c>
      <c r="BC386" t="e">
        <v>#N/A</v>
      </c>
      <c r="BD386" t="e">
        <f>IF(Z386=BC386,"OK")</f>
        <v>#N/A</v>
      </c>
      <c r="BE386">
        <v>0.01</v>
      </c>
      <c r="BF386">
        <v>1.75E-4</v>
      </c>
      <c r="BG386">
        <v>280</v>
      </c>
      <c r="BH386">
        <v>253</v>
      </c>
      <c r="BI386">
        <v>290</v>
      </c>
      <c r="BJ386">
        <v>5.2</v>
      </c>
      <c r="BK386">
        <v>2.0544E-2</v>
      </c>
      <c r="BN386" s="183"/>
    </row>
    <row r="387" spans="1:66" ht="38.25" x14ac:dyDescent="0.25">
      <c r="A387" s="148"/>
      <c r="B387" s="94">
        <v>383</v>
      </c>
      <c r="C387" s="43">
        <v>1057455</v>
      </c>
      <c r="D387" s="37">
        <v>1042840</v>
      </c>
      <c r="E387" s="27" t="s">
        <v>6222</v>
      </c>
      <c r="F387" s="151" t="s">
        <v>655</v>
      </c>
      <c r="G387" s="41" t="s">
        <v>29</v>
      </c>
      <c r="H387" s="46" t="str">
        <f>IFERROR(IFERROR(IF(SEARCH("Usystems",$E387)&gt;0,"Usystems"),IF(SEARCH("RIIFO",$E387)&gt;0,"RIIFO","Uponor")),"Uponor")</f>
        <v>Uponor</v>
      </c>
      <c r="I387" s="25">
        <f>IFERROR(MID($D387,1,7)+0,"")</f>
        <v>1042840</v>
      </c>
      <c r="J387" s="25" t="str">
        <f>IFERROR(MID($D387,10,7)+0,"")</f>
        <v/>
      </c>
      <c r="K387" s="25" t="str">
        <f>IFERROR(MID($D387,19,7)+0,"")</f>
        <v/>
      </c>
      <c r="L387" s="25" t="str">
        <f>IFERROR(MID($D387,28,7)+0,"")</f>
        <v/>
      </c>
      <c r="M387" s="25">
        <f>IF(IFERROR(MID($Q387,1,7)+0,"")&lt;1130000,IF(INDEX(C:C,MATCH(LEFT(Q387,7)+0,I:I,0))&lt;1130000,"",INDEX(C:C,MATCH(LEFT(Q387,7)+0,I:I,0))),IFERROR(MID($Q387,1,7)+0,""))</f>
        <v>1135702</v>
      </c>
      <c r="N387" s="25" t="str">
        <f>IF(IFERROR(MID($Q387,10,7)+0,"")&lt;1130000,"",IFERROR(MID($Q387,10,7)+0,""))</f>
        <v/>
      </c>
      <c r="O387" s="25" t="str">
        <f>IF(IFERROR(MID($Q387,19,7)+0,"")&lt;1130000,"",IFERROR(MID($Q387,19,7)+0,""))</f>
        <v/>
      </c>
      <c r="P387" s="25">
        <f>IF(M387="","",IF(N387="",M387,M387&amp;", "&amp;N387))</f>
        <v>1135702</v>
      </c>
      <c r="Q387" s="37">
        <v>1135702</v>
      </c>
      <c r="R387" s="37"/>
      <c r="S387" s="35" t="s">
        <v>35</v>
      </c>
      <c r="T387" s="25" t="s">
        <v>36</v>
      </c>
      <c r="U387" s="185">
        <v>133.19</v>
      </c>
      <c r="V387" s="188">
        <v>133.19</v>
      </c>
      <c r="W387" s="189">
        <v>133.19</v>
      </c>
      <c r="X387" s="31">
        <v>133.19</v>
      </c>
      <c r="Y387" s="90">
        <f>IFERROR(ROUND(X387/W387-1,2),"")</f>
        <v>0</v>
      </c>
      <c r="Z387" s="31">
        <f>IF(OR(S387="VLD MLC components",S387="VLD MLC pipes",S387="VLD PEX components",S387="VLD PEX pipes",S387="VLD PHC components",S387="VLD PHC pipes",S387="Controls VLD"),"По запросу",X387)</f>
        <v>133.19</v>
      </c>
      <c r="AA387" s="63">
        <f>ROUND(X387/1.2,3)</f>
        <v>110.992</v>
      </c>
      <c r="AB387" s="23">
        <v>110.992</v>
      </c>
      <c r="AC387" s="190">
        <f>IFERROR(ROUND(AA387/AB387-1,2),"")</f>
        <v>0</v>
      </c>
      <c r="AD387" s="25">
        <v>0.01</v>
      </c>
      <c r="AE387" s="25">
        <v>1.5200000000000001E-4</v>
      </c>
      <c r="AF387" s="25">
        <v>1380</v>
      </c>
      <c r="AG387" s="25">
        <v>1660</v>
      </c>
      <c r="AH387" s="25">
        <v>2980</v>
      </c>
      <c r="AI387" s="25">
        <v>3280</v>
      </c>
      <c r="AJ387" s="25" t="s">
        <v>20</v>
      </c>
      <c r="AK387" s="22" t="s">
        <v>20</v>
      </c>
      <c r="AL387" s="25" t="s">
        <v>20</v>
      </c>
      <c r="AM387" s="25">
        <v>300</v>
      </c>
      <c r="AN387" s="25">
        <v>280</v>
      </c>
      <c r="AO387" s="25">
        <v>253</v>
      </c>
      <c r="AP387" s="25">
        <v>290</v>
      </c>
      <c r="AQ387" s="25">
        <v>3</v>
      </c>
      <c r="AR387" s="94">
        <v>2.0544E-2</v>
      </c>
      <c r="AS387" s="157">
        <v>2960</v>
      </c>
      <c r="AT387" s="93" t="s">
        <v>22</v>
      </c>
      <c r="AU387" s="92" t="s">
        <v>22</v>
      </c>
      <c r="AV387" s="91" t="s">
        <v>152</v>
      </c>
      <c r="AW387" s="92" t="s">
        <v>152</v>
      </c>
      <c r="AX387" s="92" t="s">
        <v>48</v>
      </c>
      <c r="AY387" s="91" t="s">
        <v>152</v>
      </c>
      <c r="AZ387" s="23"/>
      <c r="BA387" s="25" t="s">
        <v>6212</v>
      </c>
      <c r="BB387" t="s">
        <v>25</v>
      </c>
      <c r="BC387">
        <v>133.19</v>
      </c>
      <c r="BD387" t="str">
        <f>IF(Z387=BC387,"OK")</f>
        <v>OK</v>
      </c>
      <c r="BE387">
        <v>0.01</v>
      </c>
      <c r="BF387">
        <v>1.5200000000000001E-4</v>
      </c>
      <c r="BG387">
        <v>280</v>
      </c>
      <c r="BH387">
        <v>253</v>
      </c>
      <c r="BI387">
        <v>290</v>
      </c>
      <c r="BJ387">
        <v>3</v>
      </c>
      <c r="BK387">
        <v>2.0544E-2</v>
      </c>
      <c r="BN387" s="183"/>
    </row>
    <row r="388" spans="1:66" ht="38.25" x14ac:dyDescent="0.25">
      <c r="A388" s="148"/>
      <c r="B388" s="94">
        <v>384</v>
      </c>
      <c r="C388" s="43">
        <v>1057456</v>
      </c>
      <c r="D388" s="37">
        <v>1044993</v>
      </c>
      <c r="E388" s="27" t="s">
        <v>6221</v>
      </c>
      <c r="F388" s="151" t="s">
        <v>655</v>
      </c>
      <c r="G388" s="41" t="s">
        <v>29</v>
      </c>
      <c r="H388" s="46" t="str">
        <f>IFERROR(IFERROR(IF(SEARCH("Usystems",$E388)&gt;0,"Usystems"),IF(SEARCH("RIIFO",$E388)&gt;0,"RIIFO","Uponor")),"Uponor")</f>
        <v>Uponor</v>
      </c>
      <c r="I388" s="25">
        <f>IFERROR(MID($D388,1,7)+0,"")</f>
        <v>1044993</v>
      </c>
      <c r="J388" s="25" t="str">
        <f>IFERROR(MID($D388,10,7)+0,"")</f>
        <v/>
      </c>
      <c r="K388" s="25" t="str">
        <f>IFERROR(MID($D388,19,7)+0,"")</f>
        <v/>
      </c>
      <c r="L388" s="25" t="str">
        <f>IFERROR(MID($D388,28,7)+0,"")</f>
        <v/>
      </c>
      <c r="M388" s="25">
        <f>IF(IFERROR(MID($Q388,1,7)+0,"")&lt;1130000,IF(INDEX(C:C,MATCH(LEFT(Q388,7)+0,I:I,0))&lt;1130000,"",INDEX(C:C,MATCH(LEFT(Q388,7)+0,I:I,0))),IFERROR(MID($Q388,1,7)+0,""))</f>
        <v>1135703</v>
      </c>
      <c r="N388" s="25" t="str">
        <f>IF(IFERROR(MID($Q388,10,7)+0,"")&lt;1130000,"",IFERROR(MID($Q388,10,7)+0,""))</f>
        <v/>
      </c>
      <c r="O388" s="25" t="str">
        <f>IF(IFERROR(MID($Q388,19,7)+0,"")&lt;1130000,"",IFERROR(MID($Q388,19,7)+0,""))</f>
        <v/>
      </c>
      <c r="P388" s="25">
        <f>IF(M388="","",IF(N388="",M388,M388&amp;", "&amp;N388))</f>
        <v>1135703</v>
      </c>
      <c r="Q388" s="37">
        <v>1135703</v>
      </c>
      <c r="R388" s="37"/>
      <c r="S388" s="35" t="s">
        <v>35</v>
      </c>
      <c r="T388" s="25" t="s">
        <v>36</v>
      </c>
      <c r="U388" s="185">
        <v>215.77</v>
      </c>
      <c r="V388" s="188">
        <v>215.77</v>
      </c>
      <c r="W388" s="189">
        <v>215.77</v>
      </c>
      <c r="X388" s="31">
        <v>215.77</v>
      </c>
      <c r="Y388" s="90">
        <f>IFERROR(ROUND(X388/W388-1,2),"")</f>
        <v>0</v>
      </c>
      <c r="Z388" s="31">
        <f>IF(OR(S388="VLD MLC components",S388="VLD MLC pipes",S388="VLD PEX components",S388="VLD PEX pipes",S388="VLD PHC components",S388="VLD PHC pipes",S388="Controls VLD"),"По запросу",X388)</f>
        <v>215.77</v>
      </c>
      <c r="AA388" s="63">
        <f>ROUND(X388/1.2,3)</f>
        <v>179.80799999999999</v>
      </c>
      <c r="AB388" s="23">
        <v>179.80799999999999</v>
      </c>
      <c r="AC388" s="190">
        <f>IFERROR(ROUND(AA388/AB388-1,2),"")</f>
        <v>0</v>
      </c>
      <c r="AD388" s="25">
        <v>0.01</v>
      </c>
      <c r="AE388" s="25">
        <v>1.0399999999999999E-4</v>
      </c>
      <c r="AF388" s="25">
        <v>48</v>
      </c>
      <c r="AG388" s="25">
        <v>48</v>
      </c>
      <c r="AH388" s="25">
        <v>48</v>
      </c>
      <c r="AI388" s="25">
        <v>48</v>
      </c>
      <c r="AJ388" s="25" t="s">
        <v>20</v>
      </c>
      <c r="AK388" s="42" t="s">
        <v>19</v>
      </c>
      <c r="AL388" s="25" t="s">
        <v>20</v>
      </c>
      <c r="AM388" s="25">
        <v>150</v>
      </c>
      <c r="AN388" s="25">
        <v>280</v>
      </c>
      <c r="AO388" s="25">
        <v>253</v>
      </c>
      <c r="AP388" s="25">
        <v>290</v>
      </c>
      <c r="AQ388" s="25">
        <v>1.5</v>
      </c>
      <c r="AR388" s="94">
        <v>2.0544E-2</v>
      </c>
      <c r="AS388" s="157">
        <v>48</v>
      </c>
      <c r="AT388" s="93" t="s">
        <v>22</v>
      </c>
      <c r="AU388" s="92" t="s">
        <v>22</v>
      </c>
      <c r="AV388" s="91" t="s">
        <v>152</v>
      </c>
      <c r="AW388" s="92" t="s">
        <v>152</v>
      </c>
      <c r="AX388" s="92" t="s">
        <v>48</v>
      </c>
      <c r="AY388" s="91" t="s">
        <v>152</v>
      </c>
      <c r="AZ388" s="23"/>
      <c r="BA388" s="25" t="s">
        <v>6220</v>
      </c>
      <c r="BB388" t="s">
        <v>25</v>
      </c>
      <c r="BC388" t="e">
        <v>#N/A</v>
      </c>
      <c r="BD388" t="e">
        <f>IF(Z388=BC388,"OK")</f>
        <v>#N/A</v>
      </c>
      <c r="BE388">
        <v>0.01</v>
      </c>
      <c r="BF388">
        <v>1.0399999999999999E-4</v>
      </c>
      <c r="BG388">
        <v>280</v>
      </c>
      <c r="BH388">
        <v>253</v>
      </c>
      <c r="BI388">
        <v>290</v>
      </c>
      <c r="BJ388">
        <v>1.5</v>
      </c>
      <c r="BK388">
        <v>2.0544E-2</v>
      </c>
      <c r="BN388" s="183"/>
    </row>
    <row r="389" spans="1:66" ht="38.25" x14ac:dyDescent="0.25">
      <c r="A389" s="1"/>
      <c r="B389" s="94">
        <v>385</v>
      </c>
      <c r="C389" s="43">
        <v>1058010</v>
      </c>
      <c r="D389" s="37">
        <v>1042387</v>
      </c>
      <c r="E389" s="27" t="s">
        <v>6219</v>
      </c>
      <c r="F389" s="151" t="s">
        <v>652</v>
      </c>
      <c r="G389" s="41" t="s">
        <v>29</v>
      </c>
      <c r="H389" s="46" t="str">
        <f>IFERROR(IFERROR(IF(SEARCH("Usystems",$E389)&gt;0,"Usystems"),IF(SEARCH("RIIFO",$E389)&gt;0,"RIIFO","Uponor")),"Uponor")</f>
        <v>Uponor</v>
      </c>
      <c r="I389" s="25">
        <f>IFERROR(MID($D389,1,7)+0,"")</f>
        <v>1042387</v>
      </c>
      <c r="J389" s="25" t="str">
        <f>IFERROR(MID($D389,10,7)+0,"")</f>
        <v/>
      </c>
      <c r="K389" s="25" t="str">
        <f>IFERROR(MID($D389,19,7)+0,"")</f>
        <v/>
      </c>
      <c r="L389" s="25" t="str">
        <f>IFERROR(MID($D389,28,7)+0,"")</f>
        <v/>
      </c>
      <c r="M389" s="25">
        <f>IF(IFERROR(MID($Q389,1,7)+0,"")&lt;1130000,IF(INDEX(C:C,MATCH(LEFT(Q389,7)+0,I:I,0))&lt;1130000,"",INDEX(C:C,MATCH(LEFT(Q389,7)+0,I:I,0))),IFERROR(MID($Q389,1,7)+0,""))</f>
        <v>1135700</v>
      </c>
      <c r="N389" s="25" t="str">
        <f>IF(IFERROR(MID($Q389,10,7)+0,"")&lt;1130000,"",IFERROR(MID($Q389,10,7)+0,""))</f>
        <v/>
      </c>
      <c r="O389" s="25" t="str">
        <f>IF(IFERROR(MID($Q389,19,7)+0,"")&lt;1130000,"",IFERROR(MID($Q389,19,7)+0,""))</f>
        <v/>
      </c>
      <c r="P389" s="25">
        <f>IF(M389="","",IF(N389="",M389,M389&amp;", "&amp;N389))</f>
        <v>1135700</v>
      </c>
      <c r="Q389" s="37">
        <v>1135700</v>
      </c>
      <c r="R389" s="37"/>
      <c r="S389" s="35" t="s">
        <v>35</v>
      </c>
      <c r="T389" s="25" t="s">
        <v>36</v>
      </c>
      <c r="U389" s="185">
        <v>75.67</v>
      </c>
      <c r="V389" s="188">
        <v>75.67</v>
      </c>
      <c r="W389" s="189">
        <v>75.67</v>
      </c>
      <c r="X389" s="31">
        <v>75.67</v>
      </c>
      <c r="Y389" s="90">
        <f>IFERROR(ROUND(X389/W389-1,2),"")</f>
        <v>0</v>
      </c>
      <c r="Z389" s="31">
        <f>IF(OR(S389="VLD MLC components",S389="VLD MLC pipes",S389="VLD PEX components",S389="VLD PEX pipes",S389="VLD PHC components",S389="VLD PHC pipes",S389="Controls VLD"),"По запросу",X389)</f>
        <v>75.67</v>
      </c>
      <c r="AA389" s="63">
        <f>ROUND(X389/1.2,3)</f>
        <v>63.058</v>
      </c>
      <c r="AB389" s="23">
        <v>63.058</v>
      </c>
      <c r="AC389" s="190">
        <f>IFERROR(ROUND(AA389/AB389-1,2),"")</f>
        <v>0</v>
      </c>
      <c r="AD389" s="25">
        <v>3.0000000000000001E-3</v>
      </c>
      <c r="AE389" s="25">
        <v>1.4E-5</v>
      </c>
      <c r="AF389" s="25">
        <v>0</v>
      </c>
      <c r="AG389" s="25">
        <v>140</v>
      </c>
      <c r="AH389" s="25">
        <v>140</v>
      </c>
      <c r="AI389" s="25">
        <v>140</v>
      </c>
      <c r="AJ389" s="25" t="s">
        <v>20</v>
      </c>
      <c r="AK389" s="42" t="s">
        <v>19</v>
      </c>
      <c r="AL389" s="25" t="s">
        <v>20</v>
      </c>
      <c r="AM389" s="25">
        <v>900</v>
      </c>
      <c r="AN389" s="25">
        <v>275</v>
      </c>
      <c r="AO389" s="25">
        <v>255</v>
      </c>
      <c r="AP389" s="25">
        <v>290</v>
      </c>
      <c r="AQ389" s="25">
        <v>2.7</v>
      </c>
      <c r="AR389" s="94">
        <v>2.0336E-2</v>
      </c>
      <c r="AS389" s="157">
        <v>140</v>
      </c>
      <c r="AT389" s="93" t="s">
        <v>22</v>
      </c>
      <c r="AU389" s="92" t="s">
        <v>22</v>
      </c>
      <c r="AV389" s="91" t="s">
        <v>152</v>
      </c>
      <c r="AW389" s="92" t="s">
        <v>152</v>
      </c>
      <c r="AX389" s="92" t="s">
        <v>48</v>
      </c>
      <c r="AY389" s="91" t="s">
        <v>152</v>
      </c>
      <c r="AZ389" s="23"/>
      <c r="BA389" s="25" t="s">
        <v>6215</v>
      </c>
      <c r="BB389" t="s">
        <v>25</v>
      </c>
      <c r="BC389" t="e">
        <v>#N/A</v>
      </c>
      <c r="BD389" t="e">
        <f>IF(Z389=BC389,"OK")</f>
        <v>#N/A</v>
      </c>
      <c r="BE389">
        <v>3.0000000000000001E-3</v>
      </c>
      <c r="BF389">
        <v>1.4E-5</v>
      </c>
      <c r="BG389">
        <v>275</v>
      </c>
      <c r="BH389">
        <v>255</v>
      </c>
      <c r="BI389">
        <v>290</v>
      </c>
      <c r="BJ389">
        <v>2.7</v>
      </c>
      <c r="BK389">
        <v>2.0336E-2</v>
      </c>
      <c r="BN389" s="183"/>
    </row>
    <row r="390" spans="1:66" x14ac:dyDescent="0.25">
      <c r="A390" s="1"/>
      <c r="B390" s="94">
        <v>386</v>
      </c>
      <c r="C390" s="43">
        <v>1058011</v>
      </c>
      <c r="D390" s="37">
        <v>1042835</v>
      </c>
      <c r="E390" s="36" t="s">
        <v>6218</v>
      </c>
      <c r="F390" s="151" t="s">
        <v>655</v>
      </c>
      <c r="G390" s="41"/>
      <c r="H390" s="46" t="str">
        <f>IFERROR(IFERROR(IF(SEARCH("Usystems",$E390)&gt;0,"Usystems"),IF(SEARCH("RIIFO",$E390)&gt;0,"RIIFO","Uponor")),"Uponor")</f>
        <v>Uponor</v>
      </c>
      <c r="I390" s="25">
        <f>IFERROR(MID($D390,1,7)+0,"")</f>
        <v>1042835</v>
      </c>
      <c r="J390" s="25" t="str">
        <f>IFERROR(MID($D390,10,7)+0,"")</f>
        <v/>
      </c>
      <c r="K390" s="25" t="str">
        <f>IFERROR(MID($D390,19,7)+0,"")</f>
        <v/>
      </c>
      <c r="L390" s="25" t="str">
        <f>IFERROR(MID($D390,28,7)+0,"")</f>
        <v/>
      </c>
      <c r="M390" s="25">
        <f>IF(IFERROR(MID($Q390,1,7)+0,"")&lt;1130000,IF(INDEX(C:C,MATCH(LEFT(Q390,7)+0,I:I,0))&lt;1130000,"",INDEX(C:C,MATCH(LEFT(Q390,7)+0,I:I,0))),IFERROR(MID($Q390,1,7)+0,""))</f>
        <v>1135701</v>
      </c>
      <c r="N390" s="25" t="str">
        <f>IF(IFERROR(MID($Q390,10,7)+0,"")&lt;1130000,"",IFERROR(MID($Q390,10,7)+0,""))</f>
        <v/>
      </c>
      <c r="O390" s="25" t="str">
        <f>IF(IFERROR(MID($Q390,19,7)+0,"")&lt;1130000,"",IFERROR(MID($Q390,19,7)+0,""))</f>
        <v/>
      </c>
      <c r="P390" s="25">
        <f>IF(M390="","",IF(N390="",M390,M390&amp;", "&amp;N390))</f>
        <v>1135701</v>
      </c>
      <c r="Q390" s="37">
        <v>1135701</v>
      </c>
      <c r="R390" s="37"/>
      <c r="S390" s="35" t="s">
        <v>35</v>
      </c>
      <c r="T390" s="25" t="s">
        <v>36</v>
      </c>
      <c r="U390" s="185">
        <v>102.87</v>
      </c>
      <c r="V390" s="188">
        <v>102.87</v>
      </c>
      <c r="W390" s="189">
        <v>102.87</v>
      </c>
      <c r="X390" s="31">
        <v>102.87</v>
      </c>
      <c r="Y390" s="90">
        <f>IFERROR(ROUND(X390/W390-1,2),"")</f>
        <v>0</v>
      </c>
      <c r="Z390" s="31">
        <f>IF(OR(S390="VLD MLC components",S390="VLD MLC pipes",S390="VLD PEX components",S390="VLD PEX pipes",S390="VLD PHC components",S390="VLD PHC pipes",S390="Controls VLD"),"По запросу",X390)</f>
        <v>102.87</v>
      </c>
      <c r="AA390" s="63">
        <f>ROUND(X390/1.2,3)</f>
        <v>85.724999999999994</v>
      </c>
      <c r="AB390" s="23">
        <v>85.724999999999994</v>
      </c>
      <c r="AC390" s="190">
        <f>IFERROR(ROUND(AA390/AB390-1,2),"")</f>
        <v>0</v>
      </c>
      <c r="AD390" s="25">
        <v>6.0000000000000001E-3</v>
      </c>
      <c r="AE390" s="25">
        <v>3.4999999999999997E-5</v>
      </c>
      <c r="AF390" s="25">
        <v>0</v>
      </c>
      <c r="AG390" s="25" t="s">
        <v>22</v>
      </c>
      <c r="AH390" s="25">
        <v>0</v>
      </c>
      <c r="AI390" s="25">
        <v>0</v>
      </c>
      <c r="AJ390" s="25" t="s">
        <v>20</v>
      </c>
      <c r="AK390" s="42" t="s">
        <v>19</v>
      </c>
      <c r="AL390" s="25" t="s">
        <v>20</v>
      </c>
      <c r="AM390" s="25">
        <v>520</v>
      </c>
      <c r="AN390" s="25">
        <v>280</v>
      </c>
      <c r="AO390" s="25">
        <v>253</v>
      </c>
      <c r="AP390" s="25">
        <v>290</v>
      </c>
      <c r="AQ390" s="25">
        <v>3.12</v>
      </c>
      <c r="AR390" s="94">
        <v>2.0544E-2</v>
      </c>
      <c r="AS390" s="157" t="s">
        <v>22</v>
      </c>
      <c r="AT390" s="93" t="s">
        <v>22</v>
      </c>
      <c r="AU390" s="92" t="s">
        <v>22</v>
      </c>
      <c r="AV390" s="91" t="s">
        <v>152</v>
      </c>
      <c r="AW390" s="92" t="s">
        <v>48</v>
      </c>
      <c r="AX390" s="92" t="s">
        <v>48</v>
      </c>
      <c r="AY390" s="91" t="s">
        <v>152</v>
      </c>
      <c r="AZ390" s="23"/>
      <c r="BA390" s="25" t="s">
        <v>3703</v>
      </c>
      <c r="BB390" t="s">
        <v>25</v>
      </c>
      <c r="BC390" t="e">
        <v>#N/A</v>
      </c>
      <c r="BD390" t="e">
        <f>IF(Z390=BC390,"OK")</f>
        <v>#N/A</v>
      </c>
      <c r="BE390">
        <v>6.0000000000000001E-3</v>
      </c>
      <c r="BF390">
        <v>3.4999999999999997E-5</v>
      </c>
      <c r="BG390">
        <v>280</v>
      </c>
      <c r="BH390">
        <v>253</v>
      </c>
      <c r="BI390">
        <v>290</v>
      </c>
      <c r="BJ390">
        <v>3.12</v>
      </c>
      <c r="BK390">
        <v>2.0544E-2</v>
      </c>
      <c r="BN390" s="183"/>
    </row>
    <row r="391" spans="1:66" x14ac:dyDescent="0.25">
      <c r="A391" s="1"/>
      <c r="B391" s="94">
        <v>387</v>
      </c>
      <c r="C391" s="43">
        <v>1058012</v>
      </c>
      <c r="D391" s="37">
        <v>1042839</v>
      </c>
      <c r="E391" s="27" t="s">
        <v>6217</v>
      </c>
      <c r="F391" s="151" t="s">
        <v>652</v>
      </c>
      <c r="G391" s="41"/>
      <c r="H391" s="46" t="str">
        <f>IFERROR(IFERROR(IF(SEARCH("Usystems",$E391)&gt;0,"Usystems"),IF(SEARCH("RIIFO",$E391)&gt;0,"RIIFO","Uponor")),"Uponor")</f>
        <v>Uponor</v>
      </c>
      <c r="I391" s="25">
        <f>IFERROR(MID($D391,1,7)+0,"")</f>
        <v>1042839</v>
      </c>
      <c r="J391" s="25" t="str">
        <f>IFERROR(MID($D391,10,7)+0,"")</f>
        <v/>
      </c>
      <c r="K391" s="25" t="str">
        <f>IFERROR(MID($D391,19,7)+0,"")</f>
        <v/>
      </c>
      <c r="L391" s="25" t="str">
        <f>IFERROR(MID($D391,28,7)+0,"")</f>
        <v/>
      </c>
      <c r="M391" s="25">
        <f>IF(IFERROR(MID($Q391,1,7)+0,"")&lt;1130000,IF(INDEX(C:C,MATCH(LEFT(Q391,7)+0,I:I,0))&lt;1130000,"",INDEX(C:C,MATCH(LEFT(Q391,7)+0,I:I,0))),IFERROR(MID($Q391,1,7)+0,""))</f>
        <v>1135702</v>
      </c>
      <c r="N391" s="25" t="str">
        <f>IF(IFERROR(MID($Q391,10,7)+0,"")&lt;1130000,"",IFERROR(MID($Q391,10,7)+0,""))</f>
        <v/>
      </c>
      <c r="O391" s="25" t="str">
        <f>IF(IFERROR(MID($Q391,19,7)+0,"")&lt;1130000,"",IFERROR(MID($Q391,19,7)+0,""))</f>
        <v/>
      </c>
      <c r="P391" s="25">
        <f>IF(M391="","",IF(N391="",M391,M391&amp;", "&amp;N391))</f>
        <v>1135702</v>
      </c>
      <c r="Q391" s="37">
        <v>1135702</v>
      </c>
      <c r="R391" s="37"/>
      <c r="S391" s="35" t="s">
        <v>35</v>
      </c>
      <c r="T391" s="25" t="s">
        <v>36</v>
      </c>
      <c r="U391" s="185">
        <v>133.19</v>
      </c>
      <c r="V391" s="188">
        <v>133.19</v>
      </c>
      <c r="W391" s="189">
        <v>133.19</v>
      </c>
      <c r="X391" s="31">
        <v>133.19</v>
      </c>
      <c r="Y391" s="90">
        <f>IFERROR(ROUND(X391/W391-1,2),"")</f>
        <v>0</v>
      </c>
      <c r="Z391" s="31">
        <f>IF(OR(S391="VLD MLC components",S391="VLD MLC pipes",S391="VLD PEX components",S391="VLD PEX pipes",S391="VLD PHC components",S391="VLD PHC pipes",S391="Controls VLD"),"По запросу",X391)</f>
        <v>133.19</v>
      </c>
      <c r="AA391" s="63">
        <f>ROUND(X391/1.2,3)</f>
        <v>110.992</v>
      </c>
      <c r="AB391" s="23">
        <v>110.992</v>
      </c>
      <c r="AC391" s="190">
        <f>IFERROR(ROUND(AA391/AB391-1,2),"")</f>
        <v>0</v>
      </c>
      <c r="AD391" s="25">
        <v>0.01</v>
      </c>
      <c r="AE391" s="25">
        <v>4.6E-5</v>
      </c>
      <c r="AF391" s="25">
        <v>39</v>
      </c>
      <c r="AG391" s="25">
        <v>39</v>
      </c>
      <c r="AH391" s="25">
        <v>39</v>
      </c>
      <c r="AI391" s="25">
        <v>39</v>
      </c>
      <c r="AJ391" s="25" t="s">
        <v>20</v>
      </c>
      <c r="AK391" s="42" t="s">
        <v>19</v>
      </c>
      <c r="AL391" s="25" t="s">
        <v>20</v>
      </c>
      <c r="AM391" s="25">
        <v>300</v>
      </c>
      <c r="AN391" s="25">
        <v>285</v>
      </c>
      <c r="AO391" s="25">
        <v>250</v>
      </c>
      <c r="AP391" s="25">
        <v>295</v>
      </c>
      <c r="AQ391" s="25">
        <v>3</v>
      </c>
      <c r="AR391" s="94">
        <v>2.1018999999999999E-2</v>
      </c>
      <c r="AS391" s="157">
        <v>39</v>
      </c>
      <c r="AT391" s="93" t="s">
        <v>22</v>
      </c>
      <c r="AU391" s="92" t="s">
        <v>22</v>
      </c>
      <c r="AV391" s="91" t="s">
        <v>152</v>
      </c>
      <c r="AW391" s="92" t="s">
        <v>152</v>
      </c>
      <c r="AX391" s="92" t="s">
        <v>48</v>
      </c>
      <c r="AY391" s="91" t="s">
        <v>152</v>
      </c>
      <c r="AZ391" s="23"/>
      <c r="BA391" s="25" t="s">
        <v>6212</v>
      </c>
      <c r="BB391" t="s">
        <v>25</v>
      </c>
      <c r="BC391" t="e">
        <v>#N/A</v>
      </c>
      <c r="BD391" t="e">
        <f>IF(Z391=BC391,"OK")</f>
        <v>#N/A</v>
      </c>
      <c r="BE391">
        <v>0.01</v>
      </c>
      <c r="BF391">
        <v>4.6E-5</v>
      </c>
      <c r="BG391">
        <v>285</v>
      </c>
      <c r="BH391">
        <v>250</v>
      </c>
      <c r="BI391">
        <v>295</v>
      </c>
      <c r="BJ391">
        <v>3</v>
      </c>
      <c r="BK391">
        <v>2.1018999999999999E-2</v>
      </c>
      <c r="BN391" s="183"/>
    </row>
    <row r="392" spans="1:66" x14ac:dyDescent="0.25">
      <c r="A392" s="1"/>
      <c r="B392" s="94">
        <v>388</v>
      </c>
      <c r="C392" s="43">
        <v>1058013</v>
      </c>
      <c r="D392" s="37">
        <v>1042386</v>
      </c>
      <c r="E392" s="27" t="s">
        <v>6216</v>
      </c>
      <c r="F392" s="151" t="s">
        <v>652</v>
      </c>
      <c r="G392" s="41"/>
      <c r="H392" s="46" t="str">
        <f>IFERROR(IFERROR(IF(SEARCH("Usystems",$E392)&gt;0,"Usystems"),IF(SEARCH("RIIFO",$E392)&gt;0,"RIIFO","Uponor")),"Uponor")</f>
        <v>Uponor</v>
      </c>
      <c r="I392" s="25">
        <f>IFERROR(MID($D392,1,7)+0,"")</f>
        <v>1042386</v>
      </c>
      <c r="J392" s="25" t="str">
        <f>IFERROR(MID($D392,10,7)+0,"")</f>
        <v/>
      </c>
      <c r="K392" s="25" t="str">
        <f>IFERROR(MID($D392,19,7)+0,"")</f>
        <v/>
      </c>
      <c r="L392" s="25" t="str">
        <f>IFERROR(MID($D392,28,7)+0,"")</f>
        <v/>
      </c>
      <c r="M392" s="25">
        <f>IF(IFERROR(MID($Q392,1,7)+0,"")&lt;1130000,IF(INDEX(C:C,MATCH(LEFT(Q392,7)+0,I:I,0))&lt;1130000,"",INDEX(C:C,MATCH(LEFT(Q392,7)+0,I:I,0))),IFERROR(MID($Q392,1,7)+0,""))</f>
        <v>1135700</v>
      </c>
      <c r="N392" s="25" t="str">
        <f>IF(IFERROR(MID($Q392,10,7)+0,"")&lt;1130000,"",IFERROR(MID($Q392,10,7)+0,""))</f>
        <v/>
      </c>
      <c r="O392" s="25" t="str">
        <f>IF(IFERROR(MID($Q392,19,7)+0,"")&lt;1130000,"",IFERROR(MID($Q392,19,7)+0,""))</f>
        <v/>
      </c>
      <c r="P392" s="25">
        <f>IF(M392="","",IF(N392="",M392,M392&amp;", "&amp;N392))</f>
        <v>1135700</v>
      </c>
      <c r="Q392" s="37">
        <v>1135700</v>
      </c>
      <c r="R392" s="37"/>
      <c r="S392" s="35" t="s">
        <v>35</v>
      </c>
      <c r="T392" s="25" t="s">
        <v>36</v>
      </c>
      <c r="U392" s="185">
        <v>75.67</v>
      </c>
      <c r="V392" s="188">
        <v>75.67</v>
      </c>
      <c r="W392" s="189">
        <v>75.67</v>
      </c>
      <c r="X392" s="31">
        <v>75.67</v>
      </c>
      <c r="Y392" s="90">
        <f>IFERROR(ROUND(X392/W392-1,2),"")</f>
        <v>0</v>
      </c>
      <c r="Z392" s="31">
        <f>IF(OR(S392="VLD MLC components",S392="VLD MLC pipes",S392="VLD PEX components",S392="VLD PEX pipes",S392="VLD PHC components",S392="VLD PHC pipes",S392="Controls VLD"),"По запросу",X392)</f>
        <v>75.67</v>
      </c>
      <c r="AA392" s="63">
        <f>ROUND(X392/1.2,3)</f>
        <v>63.058</v>
      </c>
      <c r="AB392" s="23">
        <v>63.058</v>
      </c>
      <c r="AC392" s="190">
        <f>IFERROR(ROUND(AA392/AB392-1,2),"")</f>
        <v>0</v>
      </c>
      <c r="AD392" s="25">
        <v>4.0000000000000001E-3</v>
      </c>
      <c r="AE392" s="25">
        <v>1.8E-5</v>
      </c>
      <c r="AF392" s="25">
        <v>0</v>
      </c>
      <c r="AG392" s="25" t="s">
        <v>22</v>
      </c>
      <c r="AH392" s="25">
        <v>0</v>
      </c>
      <c r="AI392" s="25">
        <v>0</v>
      </c>
      <c r="AJ392" s="25" t="s">
        <v>20</v>
      </c>
      <c r="AK392" s="42" t="s">
        <v>19</v>
      </c>
      <c r="AL392" s="25" t="s">
        <v>20</v>
      </c>
      <c r="AM392" s="25">
        <v>900</v>
      </c>
      <c r="AN392" s="25">
        <v>275</v>
      </c>
      <c r="AO392" s="25">
        <v>255</v>
      </c>
      <c r="AP392" s="25">
        <v>290</v>
      </c>
      <c r="AQ392" s="25">
        <v>3.6</v>
      </c>
      <c r="AR392" s="94">
        <v>2.0336E-2</v>
      </c>
      <c r="AS392" s="157" t="s">
        <v>22</v>
      </c>
      <c r="AT392" s="93" t="s">
        <v>22</v>
      </c>
      <c r="AU392" s="92" t="s">
        <v>22</v>
      </c>
      <c r="AV392" s="91" t="s">
        <v>152</v>
      </c>
      <c r="AW392" s="92" t="s">
        <v>48</v>
      </c>
      <c r="AX392" s="92" t="s">
        <v>48</v>
      </c>
      <c r="AY392" s="91" t="s">
        <v>152</v>
      </c>
      <c r="AZ392" s="23"/>
      <c r="BA392" s="25" t="s">
        <v>6215</v>
      </c>
      <c r="BB392" t="s">
        <v>25</v>
      </c>
      <c r="BC392" t="e">
        <v>#N/A</v>
      </c>
      <c r="BD392" t="e">
        <f>IF(Z392=BC392,"OK")</f>
        <v>#N/A</v>
      </c>
      <c r="BE392">
        <v>4.0000000000000001E-3</v>
      </c>
      <c r="BF392">
        <v>1.8E-5</v>
      </c>
      <c r="BG392">
        <v>275</v>
      </c>
      <c r="BH392">
        <v>255</v>
      </c>
      <c r="BI392">
        <v>290</v>
      </c>
      <c r="BJ392">
        <v>3.6</v>
      </c>
      <c r="BK392">
        <v>2.0336E-2</v>
      </c>
      <c r="BN392" s="183"/>
    </row>
    <row r="393" spans="1:66" x14ac:dyDescent="0.25">
      <c r="A393" s="1"/>
      <c r="B393" s="94">
        <v>389</v>
      </c>
      <c r="C393" s="43">
        <v>1058014</v>
      </c>
      <c r="D393" s="37">
        <v>1042834</v>
      </c>
      <c r="E393" s="36" t="s">
        <v>6214</v>
      </c>
      <c r="F393" s="151" t="s">
        <v>655</v>
      </c>
      <c r="G393" s="41"/>
      <c r="H393" s="46" t="str">
        <f>IFERROR(IFERROR(IF(SEARCH("Usystems",$E393)&gt;0,"Usystems"),IF(SEARCH("RIIFO",$E393)&gt;0,"RIIFO","Uponor")),"Uponor")</f>
        <v>Uponor</v>
      </c>
      <c r="I393" s="25">
        <f>IFERROR(MID($D393,1,7)+0,"")</f>
        <v>1042834</v>
      </c>
      <c r="J393" s="25" t="str">
        <f>IFERROR(MID($D393,10,7)+0,"")</f>
        <v/>
      </c>
      <c r="K393" s="25" t="str">
        <f>IFERROR(MID($D393,19,7)+0,"")</f>
        <v/>
      </c>
      <c r="L393" s="25" t="str">
        <f>IFERROR(MID($D393,28,7)+0,"")</f>
        <v/>
      </c>
      <c r="M393" s="25">
        <f>IF(IFERROR(MID($Q393,1,7)+0,"")&lt;1130000,IF(INDEX(C:C,MATCH(LEFT(Q393,7)+0,I:I,0))&lt;1130000,"",INDEX(C:C,MATCH(LEFT(Q393,7)+0,I:I,0))),IFERROR(MID($Q393,1,7)+0,""))</f>
        <v>1135701</v>
      </c>
      <c r="N393" s="25" t="str">
        <f>IF(IFERROR(MID($Q393,10,7)+0,"")&lt;1130000,"",IFERROR(MID($Q393,10,7)+0,""))</f>
        <v/>
      </c>
      <c r="O393" s="25" t="str">
        <f>IF(IFERROR(MID($Q393,19,7)+0,"")&lt;1130000,"",IFERROR(MID($Q393,19,7)+0,""))</f>
        <v/>
      </c>
      <c r="P393" s="25">
        <f>IF(M393="","",IF(N393="",M393,M393&amp;", "&amp;N393))</f>
        <v>1135701</v>
      </c>
      <c r="Q393" s="37">
        <v>1135701</v>
      </c>
      <c r="R393" s="37"/>
      <c r="S393" s="35" t="s">
        <v>35</v>
      </c>
      <c r="T393" s="25" t="s">
        <v>36</v>
      </c>
      <c r="U393" s="185">
        <v>102.87</v>
      </c>
      <c r="V393" s="188">
        <v>102.87</v>
      </c>
      <c r="W393" s="189">
        <v>102.87</v>
      </c>
      <c r="X393" s="31">
        <v>102.87</v>
      </c>
      <c r="Y393" s="90">
        <f>IFERROR(ROUND(X393/W393-1,2),"")</f>
        <v>0</v>
      </c>
      <c r="Z393" s="31">
        <f>IF(OR(S393="VLD MLC components",S393="VLD MLC pipes",S393="VLD PEX components",S393="VLD PEX pipes",S393="VLD PHC components",S393="VLD PHC pipes",S393="Controls VLD"),"По запросу",X393)</f>
        <v>102.87</v>
      </c>
      <c r="AA393" s="63">
        <f>ROUND(X393/1.2,3)</f>
        <v>85.724999999999994</v>
      </c>
      <c r="AB393" s="23">
        <v>85.724999999999994</v>
      </c>
      <c r="AC393" s="190">
        <f>IFERROR(ROUND(AA393/AB393-1,2),"")</f>
        <v>0</v>
      </c>
      <c r="AD393" s="25">
        <v>5.0000000000000001E-3</v>
      </c>
      <c r="AE393" s="25">
        <v>3.6000000000000001E-5</v>
      </c>
      <c r="AF393" s="25">
        <v>0</v>
      </c>
      <c r="AG393" s="25" t="s">
        <v>22</v>
      </c>
      <c r="AH393" s="25">
        <v>0</v>
      </c>
      <c r="AI393" s="25">
        <v>0</v>
      </c>
      <c r="AJ393" s="25" t="s">
        <v>20</v>
      </c>
      <c r="AK393" s="42" t="s">
        <v>19</v>
      </c>
      <c r="AL393" s="25" t="s">
        <v>20</v>
      </c>
      <c r="AM393" s="25">
        <v>520</v>
      </c>
      <c r="AN393" s="25">
        <v>275</v>
      </c>
      <c r="AO393" s="25">
        <v>255</v>
      </c>
      <c r="AP393" s="25">
        <v>290</v>
      </c>
      <c r="AQ393" s="25">
        <v>2.6</v>
      </c>
      <c r="AR393" s="94">
        <v>2.0336E-2</v>
      </c>
      <c r="AS393" s="157" t="s">
        <v>22</v>
      </c>
      <c r="AT393" s="93" t="s">
        <v>22</v>
      </c>
      <c r="AU393" s="92" t="s">
        <v>22</v>
      </c>
      <c r="AV393" s="91" t="s">
        <v>152</v>
      </c>
      <c r="AW393" s="92" t="s">
        <v>48</v>
      </c>
      <c r="AX393" s="92" t="s">
        <v>48</v>
      </c>
      <c r="AY393" s="91" t="s">
        <v>152</v>
      </c>
      <c r="AZ393" s="23"/>
      <c r="BA393" s="25" t="s">
        <v>3703</v>
      </c>
      <c r="BB393" t="s">
        <v>25</v>
      </c>
      <c r="BC393" t="e">
        <v>#N/A</v>
      </c>
      <c r="BD393" t="e">
        <f>IF(Z393=BC393,"OK")</f>
        <v>#N/A</v>
      </c>
      <c r="BE393">
        <v>5.0000000000000001E-3</v>
      </c>
      <c r="BF393">
        <v>3.6000000000000001E-5</v>
      </c>
      <c r="BG393">
        <v>275</v>
      </c>
      <c r="BH393">
        <v>255</v>
      </c>
      <c r="BI393">
        <v>290</v>
      </c>
      <c r="BJ393">
        <v>2.6</v>
      </c>
      <c r="BK393">
        <v>2.0336E-2</v>
      </c>
      <c r="BN393" s="183"/>
    </row>
    <row r="394" spans="1:66" x14ac:dyDescent="0.25">
      <c r="A394" s="1"/>
      <c r="B394" s="94">
        <v>390</v>
      </c>
      <c r="C394" s="43">
        <v>1058015</v>
      </c>
      <c r="D394" s="37">
        <v>1042838</v>
      </c>
      <c r="E394" s="27" t="s">
        <v>6213</v>
      </c>
      <c r="F394" s="151" t="s">
        <v>652</v>
      </c>
      <c r="G394" s="41"/>
      <c r="H394" s="46" t="str">
        <f>IFERROR(IFERROR(IF(SEARCH("Usystems",$E394)&gt;0,"Usystems"),IF(SEARCH("RIIFO",$E394)&gt;0,"RIIFO","Uponor")),"Uponor")</f>
        <v>Uponor</v>
      </c>
      <c r="I394" s="25">
        <f>IFERROR(MID($D394,1,7)+0,"")</f>
        <v>1042838</v>
      </c>
      <c r="J394" s="25" t="str">
        <f>IFERROR(MID($D394,10,7)+0,"")</f>
        <v/>
      </c>
      <c r="K394" s="25" t="str">
        <f>IFERROR(MID($D394,19,7)+0,"")</f>
        <v/>
      </c>
      <c r="L394" s="25" t="str">
        <f>IFERROR(MID($D394,28,7)+0,"")</f>
        <v/>
      </c>
      <c r="M394" s="25">
        <f>IF(IFERROR(MID($Q394,1,7)+0,"")&lt;1130000,IF(INDEX(C:C,MATCH(LEFT(Q394,7)+0,I:I,0))&lt;1130000,"",INDEX(C:C,MATCH(LEFT(Q394,7)+0,I:I,0))),IFERROR(MID($Q394,1,7)+0,""))</f>
        <v>1135702</v>
      </c>
      <c r="N394" s="25" t="str">
        <f>IF(IFERROR(MID($Q394,10,7)+0,"")&lt;1130000,"",IFERROR(MID($Q394,10,7)+0,""))</f>
        <v/>
      </c>
      <c r="O394" s="25" t="str">
        <f>IF(IFERROR(MID($Q394,19,7)+0,"")&lt;1130000,"",IFERROR(MID($Q394,19,7)+0,""))</f>
        <v/>
      </c>
      <c r="P394" s="25">
        <f>IF(M394="","",IF(N394="",M394,M394&amp;", "&amp;N394))</f>
        <v>1135702</v>
      </c>
      <c r="Q394" s="37">
        <v>1135702</v>
      </c>
      <c r="R394" s="37"/>
      <c r="S394" s="35" t="s">
        <v>35</v>
      </c>
      <c r="T394" s="25" t="s">
        <v>36</v>
      </c>
      <c r="U394" s="185">
        <v>133.19</v>
      </c>
      <c r="V394" s="188">
        <v>133.19</v>
      </c>
      <c r="W394" s="189">
        <v>133.19</v>
      </c>
      <c r="X394" s="31">
        <v>133.19</v>
      </c>
      <c r="Y394" s="90">
        <f>IFERROR(ROUND(X394/W394-1,2),"")</f>
        <v>0</v>
      </c>
      <c r="Z394" s="31">
        <f>IF(OR(S394="VLD MLC components",S394="VLD MLC pipes",S394="VLD PEX components",S394="VLD PEX pipes",S394="VLD PHC components",S394="VLD PHC pipes",S394="Controls VLD"),"По запросу",X394)</f>
        <v>133.19</v>
      </c>
      <c r="AA394" s="63">
        <f>ROUND(X394/1.2,3)</f>
        <v>110.992</v>
      </c>
      <c r="AB394" s="23">
        <v>110.992</v>
      </c>
      <c r="AC394" s="190">
        <f>IFERROR(ROUND(AA394/AB394-1,2),"")</f>
        <v>0</v>
      </c>
      <c r="AD394" s="25">
        <v>0.01</v>
      </c>
      <c r="AE394" s="25">
        <v>4.6E-5</v>
      </c>
      <c r="AF394" s="25">
        <v>0</v>
      </c>
      <c r="AG394" s="25" t="s">
        <v>22</v>
      </c>
      <c r="AH394" s="25">
        <v>0</v>
      </c>
      <c r="AI394" s="25">
        <v>0</v>
      </c>
      <c r="AJ394" s="25" t="s">
        <v>20</v>
      </c>
      <c r="AK394" s="42" t="s">
        <v>19</v>
      </c>
      <c r="AL394" s="25" t="s">
        <v>20</v>
      </c>
      <c r="AM394" s="25">
        <v>300</v>
      </c>
      <c r="AN394" s="25">
        <v>285</v>
      </c>
      <c r="AO394" s="25">
        <v>250</v>
      </c>
      <c r="AP394" s="25">
        <v>295</v>
      </c>
      <c r="AQ394" s="25">
        <v>3</v>
      </c>
      <c r="AR394" s="94">
        <v>2.1018999999999999E-2</v>
      </c>
      <c r="AS394" s="157" t="s">
        <v>22</v>
      </c>
      <c r="AT394" s="93" t="s">
        <v>22</v>
      </c>
      <c r="AU394" s="92" t="s">
        <v>22</v>
      </c>
      <c r="AV394" s="91" t="s">
        <v>152</v>
      </c>
      <c r="AW394" s="92" t="s">
        <v>48</v>
      </c>
      <c r="AX394" s="92" t="s">
        <v>48</v>
      </c>
      <c r="AY394" s="91" t="s">
        <v>152</v>
      </c>
      <c r="AZ394" s="23"/>
      <c r="BA394" s="25" t="s">
        <v>6212</v>
      </c>
      <c r="BB394" t="s">
        <v>25</v>
      </c>
      <c r="BC394" t="e">
        <v>#N/A</v>
      </c>
      <c r="BD394" t="e">
        <f>IF(Z394=BC394,"OK")</f>
        <v>#N/A</v>
      </c>
      <c r="BE394">
        <v>0.01</v>
      </c>
      <c r="BF394">
        <v>4.6E-5</v>
      </c>
      <c r="BG394">
        <v>285</v>
      </c>
      <c r="BH394">
        <v>250</v>
      </c>
      <c r="BI394">
        <v>295</v>
      </c>
      <c r="BJ394">
        <v>3</v>
      </c>
      <c r="BK394">
        <v>2.1018999999999999E-2</v>
      </c>
      <c r="BN394" s="183"/>
    </row>
    <row r="395" spans="1:66" x14ac:dyDescent="0.25">
      <c r="A395" s="1"/>
      <c r="B395" s="94">
        <v>391</v>
      </c>
      <c r="C395" s="43">
        <v>1042838</v>
      </c>
      <c r="D395" s="42"/>
      <c r="E395" s="27" t="s">
        <v>6211</v>
      </c>
      <c r="F395" s="151" t="s">
        <v>28</v>
      </c>
      <c r="G395" s="41"/>
      <c r="H395" s="46" t="str">
        <f>IFERROR(IFERROR(IF(SEARCH("Usystems",$E395)&gt;0,"Usystems"),IF(SEARCH("RIIFO",$E395)&gt;0,"RIIFO","Uponor")),"Uponor")</f>
        <v>Uponor</v>
      </c>
      <c r="I395" s="25" t="str">
        <f>IFERROR(MID($D395,1,7)+0,"")</f>
        <v/>
      </c>
      <c r="J395" s="25" t="str">
        <f>IFERROR(MID($D395,10,7)+0,"")</f>
        <v/>
      </c>
      <c r="K395" s="25" t="str">
        <f>IFERROR(MID($D395,19,7)+0,"")</f>
        <v/>
      </c>
      <c r="L395" s="25" t="str">
        <f>IFERROR(MID($D395,28,7)+0,"")</f>
        <v/>
      </c>
      <c r="M395" s="25">
        <f>IF(IFERROR(MID($Q395,1,7)+0,"")&lt;1130000,IF(INDEX(C:C,MATCH(LEFT(Q395,7)+0,I:I,0))&lt;1130000,"",INDEX(C:C,MATCH(LEFT(Q395,7)+0,I:I,0))),IFERROR(MID($Q395,1,7)+0,""))</f>
        <v>1135702</v>
      </c>
      <c r="N395" s="25" t="str">
        <f>IF(IFERROR(MID($Q395,10,7)+0,"")&lt;1130000,"",IFERROR(MID($Q395,10,7)+0,""))</f>
        <v/>
      </c>
      <c r="O395" s="25" t="str">
        <f>IF(IFERROR(MID($Q395,19,7)+0,"")&lt;1130000,"",IFERROR(MID($Q395,19,7)+0,""))</f>
        <v/>
      </c>
      <c r="P395" s="25">
        <f>IF(M395="","",IF(N395="",M395,M395&amp;", "&amp;N395))</f>
        <v>1135702</v>
      </c>
      <c r="Q395" s="37">
        <v>1135702</v>
      </c>
      <c r="R395" s="37"/>
      <c r="S395" s="35" t="s">
        <v>35</v>
      </c>
      <c r="T395" s="25" t="s">
        <v>36</v>
      </c>
      <c r="U395" s="185">
        <v>109</v>
      </c>
      <c r="V395" s="188">
        <v>109</v>
      </c>
      <c r="W395" s="189">
        <v>109</v>
      </c>
      <c r="X395" s="31">
        <v>109</v>
      </c>
      <c r="Y395" s="90">
        <f>IFERROR(ROUND(X395/W395-1,2),"")</f>
        <v>0</v>
      </c>
      <c r="Z395" s="31">
        <f>IF(OR(S395="VLD MLC components",S395="VLD MLC pipes",S395="VLD PEX components",S395="VLD PEX pipes",S395="VLD PHC components",S395="VLD PHC pipes",S395="Controls VLD"),"По запросу",X395)</f>
        <v>109</v>
      </c>
      <c r="AA395" s="63">
        <f>ROUND(X395/1.2,3)</f>
        <v>90.832999999999998</v>
      </c>
      <c r="AB395" s="23">
        <v>90.832999999999998</v>
      </c>
      <c r="AC395" s="190">
        <f>IFERROR(ROUND(AA395/AB395-1,2),"")</f>
        <v>0</v>
      </c>
      <c r="AD395" s="25">
        <v>6.0000000000000001E-3</v>
      </c>
      <c r="AE395" s="25">
        <v>2.0000000000000002E-5</v>
      </c>
      <c r="AF395" s="25">
        <v>0</v>
      </c>
      <c r="AG395" s="25" t="s">
        <v>22</v>
      </c>
      <c r="AH395" s="25">
        <v>0</v>
      </c>
      <c r="AI395" s="25">
        <v>0</v>
      </c>
      <c r="AJ395" s="25" t="s">
        <v>19</v>
      </c>
      <c r="AK395" s="42" t="s">
        <v>19</v>
      </c>
      <c r="AL395" s="25" t="s">
        <v>19</v>
      </c>
      <c r="AM395" s="25">
        <v>300</v>
      </c>
      <c r="AN395" s="25">
        <v>280</v>
      </c>
      <c r="AO395" s="25">
        <v>250</v>
      </c>
      <c r="AP395" s="25">
        <v>280</v>
      </c>
      <c r="AQ395" s="25">
        <v>1.8</v>
      </c>
      <c r="AR395" s="94">
        <v>1.9599999999999999E-2</v>
      </c>
      <c r="AS395" s="157" t="s">
        <v>22</v>
      </c>
      <c r="AT395" s="93" t="s">
        <v>22</v>
      </c>
      <c r="AU395" s="92" t="s">
        <v>22</v>
      </c>
      <c r="AV395" s="91" t="s">
        <v>48</v>
      </c>
      <c r="AW395" s="92" t="s">
        <v>48</v>
      </c>
      <c r="AX395" s="92" t="s">
        <v>48</v>
      </c>
      <c r="AY395" s="91" t="s">
        <v>152</v>
      </c>
      <c r="AZ395" s="23"/>
      <c r="BA395" s="25">
        <v>0</v>
      </c>
      <c r="BB395" t="s">
        <v>48</v>
      </c>
      <c r="BC395" t="e">
        <v>#N/A</v>
      </c>
      <c r="BD395" t="e">
        <f>IF(Z395=BC395,"OK")</f>
        <v>#N/A</v>
      </c>
      <c r="BE395">
        <v>6.0000000000000001E-3</v>
      </c>
      <c r="BF395">
        <v>2.0000000000000002E-5</v>
      </c>
      <c r="BG395">
        <v>280</v>
      </c>
      <c r="BH395">
        <v>250</v>
      </c>
      <c r="BI395">
        <v>280</v>
      </c>
      <c r="BJ395">
        <v>1.8</v>
      </c>
      <c r="BK395">
        <v>1.9599999999999999E-2</v>
      </c>
      <c r="BN395" s="183"/>
    </row>
    <row r="396" spans="1:66" x14ac:dyDescent="0.25">
      <c r="A396" s="1"/>
      <c r="B396" s="94">
        <v>392</v>
      </c>
      <c r="C396" s="43">
        <v>1042387</v>
      </c>
      <c r="D396" s="42"/>
      <c r="E396" s="27" t="s">
        <v>6210</v>
      </c>
      <c r="F396" s="151" t="s">
        <v>28</v>
      </c>
      <c r="G396" s="41"/>
      <c r="H396" s="46" t="str">
        <f>IFERROR(IFERROR(IF(SEARCH("Usystems",$E396)&gt;0,"Usystems"),IF(SEARCH("RIIFO",$E396)&gt;0,"RIIFO","Uponor")),"Uponor")</f>
        <v>Uponor</v>
      </c>
      <c r="I396" s="25" t="str">
        <f>IFERROR(MID($D396,1,7)+0,"")</f>
        <v/>
      </c>
      <c r="J396" s="25" t="str">
        <f>IFERROR(MID($D396,10,7)+0,"")</f>
        <v/>
      </c>
      <c r="K396" s="25" t="str">
        <f>IFERROR(MID($D396,19,7)+0,"")</f>
        <v/>
      </c>
      <c r="L396" s="25" t="str">
        <f>IFERROR(MID($D396,28,7)+0,"")</f>
        <v/>
      </c>
      <c r="M396" s="25">
        <f>IF(IFERROR(MID($Q396,1,7)+0,"")&lt;1130000,IF(INDEX(C:C,MATCH(LEFT(Q396,7)+0,I:I,0))&lt;1130000,"",INDEX(C:C,MATCH(LEFT(Q396,7)+0,I:I,0))),IFERROR(MID($Q396,1,7)+0,""))</f>
        <v>1135700</v>
      </c>
      <c r="N396" s="25" t="str">
        <f>IF(IFERROR(MID($Q396,10,7)+0,"")&lt;1130000,"",IFERROR(MID($Q396,10,7)+0,""))</f>
        <v/>
      </c>
      <c r="O396" s="25" t="str">
        <f>IF(IFERROR(MID($Q396,19,7)+0,"")&lt;1130000,"",IFERROR(MID($Q396,19,7)+0,""))</f>
        <v/>
      </c>
      <c r="P396" s="25">
        <f>IF(M396="","",IF(N396="",M396,M396&amp;", "&amp;N396))</f>
        <v>1135700</v>
      </c>
      <c r="Q396" s="37">
        <v>1135700</v>
      </c>
      <c r="R396" s="37"/>
      <c r="S396" s="35" t="s">
        <v>35</v>
      </c>
      <c r="T396" s="25" t="s">
        <v>36</v>
      </c>
      <c r="U396" s="185">
        <v>59.22</v>
      </c>
      <c r="V396" s="188">
        <v>59.22</v>
      </c>
      <c r="W396" s="189">
        <v>59.22</v>
      </c>
      <c r="X396" s="31">
        <v>59.22</v>
      </c>
      <c r="Y396" s="90">
        <f>IFERROR(ROUND(X396/W396-1,2),"")</f>
        <v>0</v>
      </c>
      <c r="Z396" s="31">
        <f>IF(OR(S396="VLD MLC components",S396="VLD MLC pipes",S396="VLD PEX components",S396="VLD PEX pipes",S396="VLD PHC components",S396="VLD PHC pipes",S396="Controls VLD"),"По запросу",X396)</f>
        <v>59.22</v>
      </c>
      <c r="AA396" s="63">
        <f>ROUND(X396/1.2,3)</f>
        <v>49.35</v>
      </c>
      <c r="AB396" s="23">
        <v>49.35</v>
      </c>
      <c r="AC396" s="190">
        <f>IFERROR(ROUND(AA396/AB396-1,2),"")</f>
        <v>0</v>
      </c>
      <c r="AD396" s="25">
        <v>2E-3</v>
      </c>
      <c r="AE396" s="25">
        <v>1.2E-5</v>
      </c>
      <c r="AF396" s="25">
        <v>0</v>
      </c>
      <c r="AG396" s="25" t="s">
        <v>22</v>
      </c>
      <c r="AH396" s="25">
        <v>0</v>
      </c>
      <c r="AI396" s="25">
        <v>0</v>
      </c>
      <c r="AJ396" s="25" t="s">
        <v>19</v>
      </c>
      <c r="AK396" s="42" t="s">
        <v>19</v>
      </c>
      <c r="AL396" s="25" t="s">
        <v>19</v>
      </c>
      <c r="AM396" s="25">
        <v>900</v>
      </c>
      <c r="AN396" s="25"/>
      <c r="AO396" s="25"/>
      <c r="AP396" s="25"/>
      <c r="AQ396" s="25"/>
      <c r="AR396" s="94"/>
      <c r="AS396" s="157" t="s">
        <v>22</v>
      </c>
      <c r="AT396" s="93" t="s">
        <v>22</v>
      </c>
      <c r="AU396" s="92" t="s">
        <v>22</v>
      </c>
      <c r="AV396" s="91" t="s">
        <v>48</v>
      </c>
      <c r="AW396" s="92" t="s">
        <v>48</v>
      </c>
      <c r="AX396" s="92" t="s">
        <v>48</v>
      </c>
      <c r="AY396" s="91" t="s">
        <v>152</v>
      </c>
      <c r="AZ396" s="23"/>
      <c r="BA396" s="25">
        <v>0</v>
      </c>
      <c r="BB396" t="s">
        <v>48</v>
      </c>
      <c r="BC396" t="e">
        <v>#N/A</v>
      </c>
      <c r="BD396" t="e">
        <f>IF(Z396=BC396,"OK")</f>
        <v>#N/A</v>
      </c>
      <c r="BE396">
        <v>2E-3</v>
      </c>
      <c r="BF396">
        <v>1.2E-5</v>
      </c>
      <c r="BG396">
        <v>0</v>
      </c>
      <c r="BH396">
        <v>0</v>
      </c>
      <c r="BI396">
        <v>0</v>
      </c>
      <c r="BJ396">
        <v>0</v>
      </c>
      <c r="BK396">
        <v>0</v>
      </c>
      <c r="BN396" s="183"/>
    </row>
    <row r="397" spans="1:66" ht="38.25" x14ac:dyDescent="0.25">
      <c r="A397" s="1"/>
      <c r="B397" s="94">
        <v>393</v>
      </c>
      <c r="C397" s="43">
        <v>1042839</v>
      </c>
      <c r="D397" s="42"/>
      <c r="E397" s="27" t="s">
        <v>6209</v>
      </c>
      <c r="F397" s="151" t="s">
        <v>28</v>
      </c>
      <c r="G397" s="41" t="s">
        <v>29</v>
      </c>
      <c r="H397" s="46" t="str">
        <f>IFERROR(IFERROR(IF(SEARCH("Usystems",$E397)&gt;0,"Usystems"),IF(SEARCH("RIIFO",$E397)&gt;0,"RIIFO","Uponor")),"Uponor")</f>
        <v>Uponor</v>
      </c>
      <c r="I397" s="25" t="str">
        <f>IFERROR(MID($D397,1,7)+0,"")</f>
        <v/>
      </c>
      <c r="J397" s="25" t="str">
        <f>IFERROR(MID($D397,10,7)+0,"")</f>
        <v/>
      </c>
      <c r="K397" s="25" t="str">
        <f>IFERROR(MID($D397,19,7)+0,"")</f>
        <v/>
      </c>
      <c r="L397" s="25" t="str">
        <f>IFERROR(MID($D397,28,7)+0,"")</f>
        <v/>
      </c>
      <c r="M397" s="25">
        <f>IF(IFERROR(MID($Q397,1,7)+0,"")&lt;1130000,IF(INDEX(C:C,MATCH(LEFT(Q397,7)+0,I:I,0))&lt;1130000,"",INDEX(C:C,MATCH(LEFT(Q397,7)+0,I:I,0))),IFERROR(MID($Q397,1,7)+0,""))</f>
        <v>1135702</v>
      </c>
      <c r="N397" s="25" t="str">
        <f>IF(IFERROR(MID($Q397,10,7)+0,"")&lt;1130000,"",IFERROR(MID($Q397,10,7)+0,""))</f>
        <v/>
      </c>
      <c r="O397" s="25" t="str">
        <f>IF(IFERROR(MID($Q397,19,7)+0,"")&lt;1130000,"",IFERROR(MID($Q397,19,7)+0,""))</f>
        <v/>
      </c>
      <c r="P397" s="25">
        <f>IF(M397="","",IF(N397="",M397,M397&amp;", "&amp;N397))</f>
        <v>1135702</v>
      </c>
      <c r="Q397" s="37">
        <v>1135702</v>
      </c>
      <c r="R397" s="37"/>
      <c r="S397" s="35" t="s">
        <v>35</v>
      </c>
      <c r="T397" s="25" t="s">
        <v>36</v>
      </c>
      <c r="U397" s="185">
        <v>126.84</v>
      </c>
      <c r="V397" s="188">
        <v>126.84</v>
      </c>
      <c r="W397" s="189">
        <v>126.84</v>
      </c>
      <c r="X397" s="31">
        <v>126.84</v>
      </c>
      <c r="Y397" s="90">
        <f>IFERROR(ROUND(X397/W397-1,2),"")</f>
        <v>0</v>
      </c>
      <c r="Z397" s="31">
        <f>IF(OR(S397="VLD MLC components",S397="VLD MLC pipes",S397="VLD PEX components",S397="VLD PEX pipes",S397="VLD PHC components",S397="VLD PHC pipes",S397="Controls VLD"),"По запросу",X397)</f>
        <v>126.84</v>
      </c>
      <c r="AA397" s="63">
        <f>ROUND(X397/1.2,3)</f>
        <v>105.7</v>
      </c>
      <c r="AB397" s="23">
        <v>105.7</v>
      </c>
      <c r="AC397" s="190">
        <f>IFERROR(ROUND(AA397/AB397-1,2),"")</f>
        <v>0</v>
      </c>
      <c r="AD397" s="25">
        <v>7.0000000000000001E-3</v>
      </c>
      <c r="AE397" s="25">
        <v>4.6E-5</v>
      </c>
      <c r="AF397" s="25">
        <v>5600</v>
      </c>
      <c r="AG397" s="25">
        <v>5600</v>
      </c>
      <c r="AH397" s="25">
        <v>5600</v>
      </c>
      <c r="AI397" s="25">
        <v>5600</v>
      </c>
      <c r="AJ397" s="25" t="s">
        <v>20</v>
      </c>
      <c r="AK397" s="22" t="s">
        <v>20</v>
      </c>
      <c r="AL397" s="25" t="s">
        <v>19</v>
      </c>
      <c r="AM397" s="25">
        <v>300</v>
      </c>
      <c r="AN397" s="25">
        <v>255</v>
      </c>
      <c r="AO397" s="25">
        <v>280</v>
      </c>
      <c r="AP397" s="25">
        <v>290</v>
      </c>
      <c r="AQ397" s="25">
        <v>2.1</v>
      </c>
      <c r="AR397" s="94">
        <v>2.0705999999999999E-2</v>
      </c>
      <c r="AS397" s="157">
        <v>5600</v>
      </c>
      <c r="AT397" s="93" t="s">
        <v>22</v>
      </c>
      <c r="AU397" s="92" t="s">
        <v>22</v>
      </c>
      <c r="AV397" s="91" t="s">
        <v>152</v>
      </c>
      <c r="AW397" s="92" t="s">
        <v>152</v>
      </c>
      <c r="AX397" s="92" t="s">
        <v>48</v>
      </c>
      <c r="AY397" s="91" t="s">
        <v>152</v>
      </c>
      <c r="AZ397" s="23"/>
      <c r="BA397" s="25" t="s">
        <v>6203</v>
      </c>
      <c r="BB397" t="s">
        <v>25</v>
      </c>
      <c r="BC397">
        <v>126.84</v>
      </c>
      <c r="BD397" t="str">
        <f>IF(Z397=BC397,"OK")</f>
        <v>OK</v>
      </c>
      <c r="BE397">
        <v>7.0000000000000001E-3</v>
      </c>
      <c r="BF397">
        <v>4.6E-5</v>
      </c>
      <c r="BG397">
        <v>255</v>
      </c>
      <c r="BH397">
        <v>280</v>
      </c>
      <c r="BI397">
        <v>290</v>
      </c>
      <c r="BJ397">
        <v>2.1</v>
      </c>
      <c r="BK397">
        <v>2.0705999999999999E-2</v>
      </c>
      <c r="BN397" s="183"/>
    </row>
    <row r="398" spans="1:66" ht="25.5" x14ac:dyDescent="0.25">
      <c r="A398" s="1"/>
      <c r="B398" s="94">
        <v>394</v>
      </c>
      <c r="C398" s="43">
        <v>1042388</v>
      </c>
      <c r="D398" s="42"/>
      <c r="E398" s="27" t="s">
        <v>6208</v>
      </c>
      <c r="F398" s="151" t="s">
        <v>655</v>
      </c>
      <c r="G398" s="41" t="s">
        <v>27</v>
      </c>
      <c r="H398" s="46" t="str">
        <f>IFERROR(IFERROR(IF(SEARCH("Usystems",$E398)&gt;0,"Usystems"),IF(SEARCH("RIIFO",$E398)&gt;0,"RIIFO","Uponor")),"Uponor")</f>
        <v>Uponor</v>
      </c>
      <c r="I398" s="25" t="str">
        <f>IFERROR(MID($D398,1,7)+0,"")</f>
        <v/>
      </c>
      <c r="J398" s="25" t="str">
        <f>IFERROR(MID($D398,10,7)+0,"")</f>
        <v/>
      </c>
      <c r="K398" s="25" t="str">
        <f>IFERROR(MID($D398,19,7)+0,"")</f>
        <v/>
      </c>
      <c r="L398" s="25" t="str">
        <f>IFERROR(MID($D398,28,7)+0,"")</f>
        <v/>
      </c>
      <c r="M398" s="25">
        <f>IF(IFERROR(MID($Q398,1,7)+0,"")&lt;1130000,IF(INDEX(C:C,MATCH(LEFT(Q398,7)+0,I:I,0))&lt;1130000,"",INDEX(C:C,MATCH(LEFT(Q398,7)+0,I:I,0))),IFERROR(MID($Q398,1,7)+0,""))</f>
        <v>1135700</v>
      </c>
      <c r="N398" s="25" t="str">
        <f>IF(IFERROR(MID($Q398,10,7)+0,"")&lt;1130000,"",IFERROR(MID($Q398,10,7)+0,""))</f>
        <v/>
      </c>
      <c r="O398" s="25" t="str">
        <f>IF(IFERROR(MID($Q398,19,7)+0,"")&lt;1130000,"",IFERROR(MID($Q398,19,7)+0,""))</f>
        <v/>
      </c>
      <c r="P398" s="25">
        <f>IF(M398="","",IF(N398="",M398,M398&amp;", "&amp;N398))</f>
        <v>1135700</v>
      </c>
      <c r="Q398" s="37">
        <v>1135700</v>
      </c>
      <c r="R398" s="37"/>
      <c r="S398" s="35" t="s">
        <v>35</v>
      </c>
      <c r="T398" s="25" t="s">
        <v>36</v>
      </c>
      <c r="U398" s="185">
        <v>72.08</v>
      </c>
      <c r="V398" s="188">
        <v>72.08</v>
      </c>
      <c r="W398" s="189">
        <v>72.08</v>
      </c>
      <c r="X398" s="31">
        <v>72.08</v>
      </c>
      <c r="Y398" s="90">
        <f>IFERROR(ROUND(X398/W398-1,2),"")</f>
        <v>0</v>
      </c>
      <c r="Z398" s="31">
        <f>IF(OR(S398="VLD MLC components",S398="VLD MLC pipes",S398="VLD PEX components",S398="VLD PEX pipes",S398="VLD PHC components",S398="VLD PHC pipes",S398="Controls VLD"),"По запросу",X398)</f>
        <v>72.08</v>
      </c>
      <c r="AA398" s="63">
        <f>ROUND(X398/1.2,3)</f>
        <v>60.067</v>
      </c>
      <c r="AB398" s="23">
        <v>60.067</v>
      </c>
      <c r="AC398" s="190">
        <f>IFERROR(ROUND(AA398/AB398-1,2),"")</f>
        <v>0</v>
      </c>
      <c r="AD398" s="25">
        <v>2E-3</v>
      </c>
      <c r="AE398" s="25">
        <v>1.4E-5</v>
      </c>
      <c r="AF398" s="25">
        <v>0</v>
      </c>
      <c r="AG398" s="25" t="s">
        <v>22</v>
      </c>
      <c r="AH398" s="25">
        <v>0</v>
      </c>
      <c r="AI398" s="25">
        <v>0</v>
      </c>
      <c r="AJ398" s="25" t="s">
        <v>20</v>
      </c>
      <c r="AK398" s="42" t="s">
        <v>19</v>
      </c>
      <c r="AL398" s="25" t="s">
        <v>20</v>
      </c>
      <c r="AM398" s="25">
        <v>900</v>
      </c>
      <c r="AN398" s="25">
        <v>280</v>
      </c>
      <c r="AO398" s="25">
        <v>250</v>
      </c>
      <c r="AP398" s="25">
        <v>280</v>
      </c>
      <c r="AQ398" s="25">
        <v>1.8</v>
      </c>
      <c r="AR398" s="94">
        <v>1.9599999999999999E-2</v>
      </c>
      <c r="AS398" s="157" t="s">
        <v>22</v>
      </c>
      <c r="AT398" s="93" t="s">
        <v>22</v>
      </c>
      <c r="AU398" s="92" t="s">
        <v>22</v>
      </c>
      <c r="AV398" s="91" t="s">
        <v>152</v>
      </c>
      <c r="AW398" s="92" t="s">
        <v>152</v>
      </c>
      <c r="AX398" s="92" t="s">
        <v>48</v>
      </c>
      <c r="AY398" s="91" t="s">
        <v>152</v>
      </c>
      <c r="AZ398" s="23"/>
      <c r="BA398" s="25" t="s">
        <v>6207</v>
      </c>
      <c r="BB398" t="s">
        <v>25</v>
      </c>
      <c r="BC398" t="e">
        <v>#N/A</v>
      </c>
      <c r="BD398" t="e">
        <f>IF(Z398=BC398,"OK")</f>
        <v>#N/A</v>
      </c>
      <c r="BE398">
        <v>2E-3</v>
      </c>
      <c r="BF398">
        <v>1.4E-5</v>
      </c>
      <c r="BG398">
        <v>280</v>
      </c>
      <c r="BH398">
        <v>250</v>
      </c>
      <c r="BI398">
        <v>280</v>
      </c>
      <c r="BJ398">
        <v>1.8</v>
      </c>
      <c r="BK398">
        <v>1.9599999999999999E-2</v>
      </c>
      <c r="BN398" s="183"/>
    </row>
    <row r="399" spans="1:66" ht="38.25" x14ac:dyDescent="0.25">
      <c r="A399" s="1"/>
      <c r="B399" s="94">
        <v>395</v>
      </c>
      <c r="C399" s="43">
        <v>1042836</v>
      </c>
      <c r="D399" s="42"/>
      <c r="E399" s="27" t="s">
        <v>6206</v>
      </c>
      <c r="F399" s="213" t="s">
        <v>652</v>
      </c>
      <c r="G399" s="41" t="s">
        <v>29</v>
      </c>
      <c r="H399" s="46" t="str">
        <f>IFERROR(IFERROR(IF(SEARCH("Usystems",$E399)&gt;0,"Usystems"),IF(SEARCH("RIIFO",$E399)&gt;0,"RIIFO","Uponor")),"Uponor")</f>
        <v>Uponor</v>
      </c>
      <c r="I399" s="25" t="str">
        <f>IFERROR(MID($D399,1,7)+0,"")</f>
        <v/>
      </c>
      <c r="J399" s="25" t="str">
        <f>IFERROR(MID($D399,10,7)+0,"")</f>
        <v/>
      </c>
      <c r="K399" s="25" t="str">
        <f>IFERROR(MID($D399,19,7)+0,"")</f>
        <v/>
      </c>
      <c r="L399" s="25" t="str">
        <f>IFERROR(MID($D399,28,7)+0,"")</f>
        <v/>
      </c>
      <c r="M399" s="25">
        <f>IF(IFERROR(MID($Q399,1,7)+0,"")&lt;1130000,IF(INDEX(C:C,MATCH(LEFT(Q399,7)+0,I:I,0))&lt;1130000,"",INDEX(C:C,MATCH(LEFT(Q399,7)+0,I:I,0))),IFERROR(MID($Q399,1,7)+0,""))</f>
        <v>1135701</v>
      </c>
      <c r="N399" s="25" t="str">
        <f>IF(IFERROR(MID($Q399,10,7)+0,"")&lt;1130000,"",IFERROR(MID($Q399,10,7)+0,""))</f>
        <v/>
      </c>
      <c r="O399" s="25" t="str">
        <f>IF(IFERROR(MID($Q399,19,7)+0,"")&lt;1130000,"",IFERROR(MID($Q399,19,7)+0,""))</f>
        <v/>
      </c>
      <c r="P399" s="25">
        <f>IF(M399="","",IF(N399="",M399,M399&amp;", "&amp;N399))</f>
        <v>1135701</v>
      </c>
      <c r="Q399" s="37">
        <v>1135701</v>
      </c>
      <c r="R399" s="37"/>
      <c r="S399" s="35" t="s">
        <v>35</v>
      </c>
      <c r="T399" s="25" t="s">
        <v>36</v>
      </c>
      <c r="U399" s="185">
        <v>97.95</v>
      </c>
      <c r="V399" s="188">
        <v>97.95</v>
      </c>
      <c r="W399" s="189">
        <v>97.95</v>
      </c>
      <c r="X399" s="31">
        <v>97.95</v>
      </c>
      <c r="Y399" s="90">
        <f>IFERROR(ROUND(X399/W399-1,2),"")</f>
        <v>0</v>
      </c>
      <c r="Z399" s="31">
        <f>IF(OR(S399="VLD MLC components",S399="VLD MLC pipes",S399="VLD PEX components",S399="VLD PEX pipes",S399="VLD PHC components",S399="VLD PHC pipes",S399="Controls VLD"),"По запросу",X399)</f>
        <v>97.95</v>
      </c>
      <c r="AA399" s="63">
        <f>ROUND(X399/1.2,3)</f>
        <v>81.625</v>
      </c>
      <c r="AB399" s="23">
        <v>81.625</v>
      </c>
      <c r="AC399" s="190">
        <f>IFERROR(ROUND(AA399/AB399-1,2),"")</f>
        <v>0</v>
      </c>
      <c r="AD399" s="25">
        <v>4.0000000000000001E-3</v>
      </c>
      <c r="AE399" s="25">
        <v>1.5999999999999999E-5</v>
      </c>
      <c r="AF399" s="25">
        <v>4620</v>
      </c>
      <c r="AG399" s="25">
        <v>0</v>
      </c>
      <c r="AH399" s="25">
        <v>0</v>
      </c>
      <c r="AI399" s="25">
        <v>0</v>
      </c>
      <c r="AJ399" s="25" t="s">
        <v>20</v>
      </c>
      <c r="AK399" s="22" t="s">
        <v>20</v>
      </c>
      <c r="AL399" s="25" t="s">
        <v>20</v>
      </c>
      <c r="AM399" s="25">
        <v>520</v>
      </c>
      <c r="AN399" s="25">
        <v>280</v>
      </c>
      <c r="AO399" s="25">
        <v>255</v>
      </c>
      <c r="AP399" s="25">
        <v>290</v>
      </c>
      <c r="AQ399" s="25">
        <v>2.08</v>
      </c>
      <c r="AR399" s="94">
        <v>2.0705999999999999E-2</v>
      </c>
      <c r="AS399" s="157" t="s">
        <v>22</v>
      </c>
      <c r="AT399" s="93" t="s">
        <v>22</v>
      </c>
      <c r="AU399" s="92" t="s">
        <v>22</v>
      </c>
      <c r="AV399" s="91" t="s">
        <v>152</v>
      </c>
      <c r="AW399" s="92" t="s">
        <v>152</v>
      </c>
      <c r="AX399" s="92" t="s">
        <v>48</v>
      </c>
      <c r="AY399" s="91" t="s">
        <v>152</v>
      </c>
      <c r="AZ399" s="23"/>
      <c r="BA399" s="25" t="s">
        <v>6205</v>
      </c>
      <c r="BB399" t="s">
        <v>25</v>
      </c>
      <c r="BC399" t="e">
        <v>#N/A</v>
      </c>
      <c r="BD399" t="e">
        <f>IF(Z399=BC399,"OK")</f>
        <v>#N/A</v>
      </c>
      <c r="BE399">
        <v>4.0000000000000001E-3</v>
      </c>
      <c r="BF399">
        <v>1.5999999999999999E-5</v>
      </c>
      <c r="BG399">
        <v>280</v>
      </c>
      <c r="BH399">
        <v>255</v>
      </c>
      <c r="BI399">
        <v>290</v>
      </c>
      <c r="BJ399">
        <v>2.08</v>
      </c>
      <c r="BK399">
        <v>2.0705999999999999E-2</v>
      </c>
      <c r="BN399" s="183"/>
    </row>
    <row r="400" spans="1:66" ht="38.25" x14ac:dyDescent="0.25">
      <c r="A400" s="1"/>
      <c r="B400" s="94">
        <v>396</v>
      </c>
      <c r="C400" s="43">
        <v>1042840</v>
      </c>
      <c r="D400" s="42"/>
      <c r="E400" s="27" t="s">
        <v>6204</v>
      </c>
      <c r="F400" s="151" t="s">
        <v>652</v>
      </c>
      <c r="G400" s="41" t="s">
        <v>29</v>
      </c>
      <c r="H400" s="46" t="str">
        <f>IFERROR(IFERROR(IF(SEARCH("Usystems",$E400)&gt;0,"Usystems"),IF(SEARCH("RIIFO",$E400)&gt;0,"RIIFO","Uponor")),"Uponor")</f>
        <v>Uponor</v>
      </c>
      <c r="I400" s="25" t="str">
        <f>IFERROR(MID($D400,1,7)+0,"")</f>
        <v/>
      </c>
      <c r="J400" s="25" t="str">
        <f>IFERROR(MID($D400,10,7)+0,"")</f>
        <v/>
      </c>
      <c r="K400" s="25" t="str">
        <f>IFERROR(MID($D400,19,7)+0,"")</f>
        <v/>
      </c>
      <c r="L400" s="25" t="str">
        <f>IFERROR(MID($D400,28,7)+0,"")</f>
        <v/>
      </c>
      <c r="M400" s="25">
        <f>IF(IFERROR(MID($Q400,1,7)+0,"")&lt;1130000,IF(INDEX(C:C,MATCH(LEFT(Q400,7)+0,I:I,0))&lt;1130000,"",INDEX(C:C,MATCH(LEFT(Q400,7)+0,I:I,0))),IFERROR(MID($Q400,1,7)+0,""))</f>
        <v>1135702</v>
      </c>
      <c r="N400" s="25" t="str">
        <f>IF(IFERROR(MID($Q400,10,7)+0,"")&lt;1130000,"",IFERROR(MID($Q400,10,7)+0,""))</f>
        <v/>
      </c>
      <c r="O400" s="25" t="str">
        <f>IF(IFERROR(MID($Q400,19,7)+0,"")&lt;1130000,"",IFERROR(MID($Q400,19,7)+0,""))</f>
        <v/>
      </c>
      <c r="P400" s="25">
        <f>IF(M400="","",IF(N400="",M400,M400&amp;", "&amp;N400))</f>
        <v>1135702</v>
      </c>
      <c r="Q400" s="37">
        <v>1135702</v>
      </c>
      <c r="R400" s="37"/>
      <c r="S400" s="35" t="s">
        <v>35</v>
      </c>
      <c r="T400" s="25" t="s">
        <v>36</v>
      </c>
      <c r="U400" s="185">
        <v>126.84</v>
      </c>
      <c r="V400" s="188">
        <v>126.84</v>
      </c>
      <c r="W400" s="189">
        <v>126.84</v>
      </c>
      <c r="X400" s="31">
        <v>126.84</v>
      </c>
      <c r="Y400" s="90">
        <f>IFERROR(ROUND(X400/W400-1,2),"")</f>
        <v>0</v>
      </c>
      <c r="Z400" s="31">
        <f>IF(OR(S400="VLD MLC components",S400="VLD MLC pipes",S400="VLD PEX components",S400="VLD PEX pipes",S400="VLD PHC components",S400="VLD PHC pipes",S400="Controls VLD"),"По запросу",X400)</f>
        <v>126.84</v>
      </c>
      <c r="AA400" s="63">
        <f>ROUND(X400/1.2,3)</f>
        <v>105.7</v>
      </c>
      <c r="AB400" s="23">
        <v>105.7</v>
      </c>
      <c r="AC400" s="190">
        <f>IFERROR(ROUND(AA400/AB400-1,2),"")</f>
        <v>0</v>
      </c>
      <c r="AD400" s="25">
        <v>7.0000000000000001E-3</v>
      </c>
      <c r="AE400" s="25">
        <v>2.9E-5</v>
      </c>
      <c r="AF400" s="25">
        <v>1119</v>
      </c>
      <c r="AG400" s="25">
        <v>7212</v>
      </c>
      <c r="AH400" s="25">
        <v>15922</v>
      </c>
      <c r="AI400" s="25">
        <v>18922</v>
      </c>
      <c r="AJ400" s="25" t="s">
        <v>20</v>
      </c>
      <c r="AK400" s="22" t="s">
        <v>20</v>
      </c>
      <c r="AL400" s="25" t="s">
        <v>20</v>
      </c>
      <c r="AM400" s="25">
        <v>300</v>
      </c>
      <c r="AN400" s="25">
        <v>285</v>
      </c>
      <c r="AO400" s="25">
        <v>250</v>
      </c>
      <c r="AP400" s="25">
        <v>290</v>
      </c>
      <c r="AQ400" s="25">
        <v>2.1</v>
      </c>
      <c r="AR400" s="94">
        <v>2.0663000000000001E-2</v>
      </c>
      <c r="AS400" s="157">
        <v>337</v>
      </c>
      <c r="AT400" s="93" t="s">
        <v>22</v>
      </c>
      <c r="AU400" s="92" t="s">
        <v>22</v>
      </c>
      <c r="AV400" s="91" t="s">
        <v>152</v>
      </c>
      <c r="AW400" s="92" t="s">
        <v>152</v>
      </c>
      <c r="AX400" s="92" t="s">
        <v>48</v>
      </c>
      <c r="AY400" s="91" t="s">
        <v>152</v>
      </c>
      <c r="AZ400" s="23"/>
      <c r="BA400" s="25" t="s">
        <v>6203</v>
      </c>
      <c r="BB400" t="s">
        <v>25</v>
      </c>
      <c r="BC400">
        <v>126.84</v>
      </c>
      <c r="BD400" t="str">
        <f>IF(Z400=BC400,"OK")</f>
        <v>OK</v>
      </c>
      <c r="BE400">
        <v>7.0000000000000001E-3</v>
      </c>
      <c r="BF400">
        <v>2.9E-5</v>
      </c>
      <c r="BG400">
        <v>285</v>
      </c>
      <c r="BH400">
        <v>250</v>
      </c>
      <c r="BI400">
        <v>290</v>
      </c>
      <c r="BJ400">
        <v>2.1</v>
      </c>
      <c r="BK400">
        <v>2.0663000000000001E-2</v>
      </c>
      <c r="BN400" s="183"/>
    </row>
    <row r="401" spans="1:66" ht="25.5" x14ac:dyDescent="0.25">
      <c r="A401" s="1"/>
      <c r="B401" s="94">
        <v>397</v>
      </c>
      <c r="C401" s="43">
        <v>1044993</v>
      </c>
      <c r="D401" s="42"/>
      <c r="E401" s="27" t="s">
        <v>6202</v>
      </c>
      <c r="F401" s="151" t="s">
        <v>28</v>
      </c>
      <c r="G401" s="41" t="s">
        <v>27</v>
      </c>
      <c r="H401" s="46" t="str">
        <f>IFERROR(IFERROR(IF(SEARCH("Usystems",$E401)&gt;0,"Usystems"),IF(SEARCH("RIIFO",$E401)&gt;0,"RIIFO","Uponor")),"Uponor")</f>
        <v>Uponor</v>
      </c>
      <c r="I401" s="25" t="str">
        <f>IFERROR(MID($D401,1,7)+0,"")</f>
        <v/>
      </c>
      <c r="J401" s="25" t="str">
        <f>IFERROR(MID($D401,10,7)+0,"")</f>
        <v/>
      </c>
      <c r="K401" s="25" t="str">
        <f>IFERROR(MID($D401,19,7)+0,"")</f>
        <v/>
      </c>
      <c r="L401" s="25" t="str">
        <f>IFERROR(MID($D401,28,7)+0,"")</f>
        <v/>
      </c>
      <c r="M401" s="25">
        <f>IF(IFERROR(MID($Q401,1,7)+0,"")&lt;1130000,IF(INDEX(C:C,MATCH(LEFT(Q401,7)+0,I:I,0))&lt;1130000,"",INDEX(C:C,MATCH(LEFT(Q401,7)+0,I:I,0))),IFERROR(MID($Q401,1,7)+0,""))</f>
        <v>1135703</v>
      </c>
      <c r="N401" s="25" t="str">
        <f>IF(IFERROR(MID($Q401,10,7)+0,"")&lt;1130000,"",IFERROR(MID($Q401,10,7)+0,""))</f>
        <v/>
      </c>
      <c r="O401" s="25" t="str">
        <f>IF(IFERROR(MID($Q401,19,7)+0,"")&lt;1130000,"",IFERROR(MID($Q401,19,7)+0,""))</f>
        <v/>
      </c>
      <c r="P401" s="25">
        <f>IF(M401="","",IF(N401="",M401,M401&amp;", "&amp;N401))</f>
        <v>1135703</v>
      </c>
      <c r="Q401" s="37">
        <v>1135703</v>
      </c>
      <c r="R401" s="37"/>
      <c r="S401" s="35" t="s">
        <v>35</v>
      </c>
      <c r="T401" s="25" t="s">
        <v>36</v>
      </c>
      <c r="U401" s="185">
        <v>214.38</v>
      </c>
      <c r="V401" s="188">
        <v>214.38</v>
      </c>
      <c r="W401" s="189">
        <v>214.38</v>
      </c>
      <c r="X401" s="31">
        <v>214.38</v>
      </c>
      <c r="Y401" s="90">
        <f>IFERROR(ROUND(X401/W401-1,2),"")</f>
        <v>0</v>
      </c>
      <c r="Z401" s="31">
        <f>IF(OR(S401="VLD MLC components",S401="VLD MLC pipes",S401="VLD PEX components",S401="VLD PEX pipes",S401="VLD PHC components",S401="VLD PHC pipes",S401="Controls VLD"),"По запросу",X401)</f>
        <v>214.38</v>
      </c>
      <c r="AA401" s="63">
        <f>ROUND(X401/1.2,3)</f>
        <v>178.65</v>
      </c>
      <c r="AB401" s="23">
        <v>178.65</v>
      </c>
      <c r="AC401" s="190">
        <f>IFERROR(ROUND(AA401/AB401-1,2),"")</f>
        <v>0</v>
      </c>
      <c r="AD401" s="25">
        <v>0.01</v>
      </c>
      <c r="AE401" s="25">
        <v>5.5999999999999999E-5</v>
      </c>
      <c r="AF401" s="25">
        <v>0</v>
      </c>
      <c r="AG401" s="25" t="s">
        <v>22</v>
      </c>
      <c r="AH401" s="25">
        <v>0</v>
      </c>
      <c r="AI401" s="25">
        <v>0</v>
      </c>
      <c r="AJ401" s="25" t="s">
        <v>20</v>
      </c>
      <c r="AK401" s="42" t="s">
        <v>19</v>
      </c>
      <c r="AL401" s="25" t="s">
        <v>20</v>
      </c>
      <c r="AM401" s="25">
        <v>150</v>
      </c>
      <c r="AN401" s="25">
        <v>285</v>
      </c>
      <c r="AO401" s="25">
        <v>260</v>
      </c>
      <c r="AP401" s="25">
        <v>290</v>
      </c>
      <c r="AQ401" s="25">
        <v>1.5</v>
      </c>
      <c r="AR401" s="94">
        <v>2.1489000000000001E-2</v>
      </c>
      <c r="AS401" s="157" t="s">
        <v>22</v>
      </c>
      <c r="AT401" s="93" t="s">
        <v>22</v>
      </c>
      <c r="AU401" s="92" t="s">
        <v>22</v>
      </c>
      <c r="AV401" s="91" t="s">
        <v>152</v>
      </c>
      <c r="AW401" s="92" t="s">
        <v>152</v>
      </c>
      <c r="AX401" s="92" t="s">
        <v>48</v>
      </c>
      <c r="AY401" s="91" t="s">
        <v>152</v>
      </c>
      <c r="AZ401" s="23"/>
      <c r="BA401" s="25" t="s">
        <v>6201</v>
      </c>
      <c r="BB401" t="s">
        <v>25</v>
      </c>
      <c r="BC401" t="e">
        <v>#N/A</v>
      </c>
      <c r="BD401" t="e">
        <f>IF(Z401=BC401,"OK")</f>
        <v>#N/A</v>
      </c>
      <c r="BE401">
        <v>0.01</v>
      </c>
      <c r="BF401">
        <v>5.5999999999999999E-5</v>
      </c>
      <c r="BG401">
        <v>285</v>
      </c>
      <c r="BH401">
        <v>260</v>
      </c>
      <c r="BI401">
        <v>290</v>
      </c>
      <c r="BJ401">
        <v>1.5</v>
      </c>
      <c r="BK401">
        <v>2.1489000000000001E-2</v>
      </c>
      <c r="BN401" s="183"/>
    </row>
    <row r="402" spans="1:66" ht="38.25" x14ac:dyDescent="0.25">
      <c r="A402" s="1"/>
      <c r="B402" s="94">
        <v>398</v>
      </c>
      <c r="C402" s="43">
        <v>1045464</v>
      </c>
      <c r="D402" s="37" t="s">
        <v>22</v>
      </c>
      <c r="E402" s="27" t="s">
        <v>6200</v>
      </c>
      <c r="F402" s="213" t="s">
        <v>655</v>
      </c>
      <c r="G402" s="41" t="s">
        <v>29</v>
      </c>
      <c r="H402" s="46" t="str">
        <f>IFERROR(IFERROR(IF(SEARCH("Usystems",$E402)&gt;0,"Usystems"),IF(SEARCH("RIIFO",$E402)&gt;0,"RIIFO","Uponor")),"Uponor")</f>
        <v>Uponor</v>
      </c>
      <c r="I402" s="25" t="str">
        <f>IFERROR(MID($D402,1,7)+0,"")</f>
        <v/>
      </c>
      <c r="J402" s="25" t="str">
        <f>IFERROR(MID($D402,10,7)+0,"")</f>
        <v/>
      </c>
      <c r="K402" s="25" t="str">
        <f>IFERROR(MID($D402,19,7)+0,"")</f>
        <v/>
      </c>
      <c r="L402" s="25" t="str">
        <f>IFERROR(MID($D402,28,7)+0,"")</f>
        <v/>
      </c>
      <c r="M402" s="25">
        <f>IF(IFERROR(MID($Q402,1,7)+0,"")&lt;1130000,IF(INDEX(C:C,MATCH(LEFT(Q402,7)+0,I:I,0))&lt;1130000,"",INDEX(C:C,MATCH(LEFT(Q402,7)+0,I:I,0))),IFERROR(MID($Q402,1,7)+0,""))</f>
        <v>1135704</v>
      </c>
      <c r="N402" s="25" t="str">
        <f>IF(IFERROR(MID($Q402,10,7)+0,"")&lt;1130000,"",IFERROR(MID($Q402,10,7)+0,""))</f>
        <v/>
      </c>
      <c r="O402" s="25" t="str">
        <f>IF(IFERROR(MID($Q402,19,7)+0,"")&lt;1130000,"",IFERROR(MID($Q402,19,7)+0,""))</f>
        <v/>
      </c>
      <c r="P402" s="25">
        <f>IF(M402="","",IF(N402="",M402,M402&amp;", "&amp;N402))</f>
        <v>1135704</v>
      </c>
      <c r="Q402" s="37">
        <v>1135704</v>
      </c>
      <c r="R402" s="37"/>
      <c r="S402" s="35" t="s">
        <v>35</v>
      </c>
      <c r="T402" s="25" t="s">
        <v>36</v>
      </c>
      <c r="U402" s="185">
        <v>268.85000000000002</v>
      </c>
      <c r="V402" s="188">
        <v>268.85000000000002</v>
      </c>
      <c r="W402" s="189">
        <v>356</v>
      </c>
      <c r="X402" s="31">
        <v>356</v>
      </c>
      <c r="Y402" s="90">
        <f>IFERROR(ROUND(X402/W402-1,2),"")</f>
        <v>0</v>
      </c>
      <c r="Z402" s="31">
        <f>IF(OR(S402="VLD MLC components",S402="VLD MLC pipes",S402="VLD PEX components",S402="VLD PEX pipes",S402="VLD PHC components",S402="VLD PHC pipes",S402="Controls VLD"),"По запросу",X402)</f>
        <v>356</v>
      </c>
      <c r="AA402" s="63">
        <f>ROUND(X402/1.2,3)</f>
        <v>296.66699999999997</v>
      </c>
      <c r="AB402" s="23">
        <v>296.66699999999997</v>
      </c>
      <c r="AC402" s="190">
        <f>IFERROR(ROUND(AA402/AB402-1,2),"")</f>
        <v>0</v>
      </c>
      <c r="AD402" s="25">
        <v>0.03</v>
      </c>
      <c r="AE402" s="25">
        <v>1.6899999999999999E-4</v>
      </c>
      <c r="AF402" s="25">
        <v>82</v>
      </c>
      <c r="AG402" s="25">
        <v>0</v>
      </c>
      <c r="AH402" s="25">
        <v>320</v>
      </c>
      <c r="AI402" s="25">
        <v>320</v>
      </c>
      <c r="AJ402" s="25" t="s">
        <v>20</v>
      </c>
      <c r="AK402" s="22" t="s">
        <v>20</v>
      </c>
      <c r="AL402" s="25" t="s">
        <v>20</v>
      </c>
      <c r="AM402" s="25">
        <v>80</v>
      </c>
      <c r="AN402" s="25">
        <v>280</v>
      </c>
      <c r="AO402" s="25">
        <v>253</v>
      </c>
      <c r="AP402" s="25">
        <v>290</v>
      </c>
      <c r="AQ402" s="25">
        <v>2.4</v>
      </c>
      <c r="AR402" s="94">
        <v>2.0544E-2</v>
      </c>
      <c r="AS402" s="157" t="s">
        <v>22</v>
      </c>
      <c r="AT402" s="93" t="s">
        <v>22</v>
      </c>
      <c r="AU402" s="92" t="s">
        <v>22</v>
      </c>
      <c r="AV402" s="91" t="s">
        <v>152</v>
      </c>
      <c r="AW402" s="92" t="s">
        <v>152</v>
      </c>
      <c r="AX402" s="92" t="s">
        <v>48</v>
      </c>
      <c r="AY402" s="91" t="s">
        <v>152</v>
      </c>
      <c r="AZ402" s="23"/>
      <c r="BA402" s="25" t="s">
        <v>6199</v>
      </c>
      <c r="BB402" t="s">
        <v>25</v>
      </c>
      <c r="BC402" t="e">
        <v>#N/A</v>
      </c>
      <c r="BD402" t="e">
        <f>IF(Z402=BC402,"OK")</f>
        <v>#N/A</v>
      </c>
      <c r="BE402">
        <v>0.03</v>
      </c>
      <c r="BF402">
        <v>1.6899999999999999E-4</v>
      </c>
      <c r="BG402">
        <v>280</v>
      </c>
      <c r="BH402">
        <v>253</v>
      </c>
      <c r="BI402">
        <v>290</v>
      </c>
      <c r="BJ402">
        <v>2.4</v>
      </c>
      <c r="BK402">
        <v>2.0544E-2</v>
      </c>
      <c r="BN402" s="183"/>
    </row>
    <row r="403" spans="1:66" ht="25.5" x14ac:dyDescent="0.25">
      <c r="A403" s="1"/>
      <c r="B403" s="94">
        <v>399</v>
      </c>
      <c r="C403" s="43">
        <v>1045489</v>
      </c>
      <c r="D403" s="37" t="s">
        <v>22</v>
      </c>
      <c r="E403" s="36" t="s">
        <v>6198</v>
      </c>
      <c r="F403" s="151" t="s">
        <v>652</v>
      </c>
      <c r="G403" s="41" t="s">
        <v>585</v>
      </c>
      <c r="H403" s="46" t="str">
        <f>IFERROR(IFERROR(IF(SEARCH("Usystems",$E403)&gt;0,"Usystems"),IF(SEARCH("RIIFO",$E403)&gt;0,"RIIFO","Uponor")),"Uponor")</f>
        <v>Uponor</v>
      </c>
      <c r="I403" s="25" t="str">
        <f>IFERROR(MID($D403,1,7)+0,"")</f>
        <v/>
      </c>
      <c r="J403" s="25" t="str">
        <f>IFERROR(MID($D403,10,7)+0,"")</f>
        <v/>
      </c>
      <c r="K403" s="25" t="str">
        <f>IFERROR(MID($D403,19,7)+0,"")</f>
        <v/>
      </c>
      <c r="L403" s="25" t="str">
        <f>IFERROR(MID($D403,28,7)+0,"")</f>
        <v/>
      </c>
      <c r="M403" s="25" t="str">
        <f>IF(IFERROR(MID($Q403,1,7)+0,"")&lt;1130000,IF(INDEX(C:C,MATCH(LEFT(Q403,7)+0,I:I,0))&lt;1130000,"",INDEX(C:C,MATCH(LEFT(Q403,7)+0,I:I,0))),IFERROR(MID($Q403,1,7)+0,""))</f>
        <v/>
      </c>
      <c r="N403" s="25" t="str">
        <f>IF(IFERROR(MID($Q403,10,7)+0,"")&lt;1130000,"",IFERROR(MID($Q403,10,7)+0,""))</f>
        <v/>
      </c>
      <c r="O403" s="25" t="str">
        <f>IF(IFERROR(MID($Q403,19,7)+0,"")&lt;1130000,"",IFERROR(MID($Q403,19,7)+0,""))</f>
        <v/>
      </c>
      <c r="P403" s="25" t="str">
        <f>IF(M403="","",IF(N403="",M403,M403&amp;", "&amp;N403))</f>
        <v/>
      </c>
      <c r="Q403" s="37" t="s">
        <v>22</v>
      </c>
      <c r="R403" s="37"/>
      <c r="S403" s="35" t="s">
        <v>5979</v>
      </c>
      <c r="T403" s="25" t="s">
        <v>36</v>
      </c>
      <c r="U403" s="185">
        <v>781</v>
      </c>
      <c r="V403" s="188">
        <v>781</v>
      </c>
      <c r="W403" s="189">
        <v>781</v>
      </c>
      <c r="X403" s="31">
        <v>781</v>
      </c>
      <c r="Y403" s="90">
        <f>IFERROR(ROUND(X403/W403-1,2),"")</f>
        <v>0</v>
      </c>
      <c r="Z403" s="31" t="str">
        <f>IF(OR(S403="VLD MLC components",S403="VLD MLC pipes",S403="VLD PEX components",S403="VLD PEX pipes",S403="VLD PHC components",S403="VLD PHC pipes",S403="Controls VLD"),"По запросу",X403)</f>
        <v>По запросу</v>
      </c>
      <c r="AA403" s="63">
        <f>ROUND(X403/1.2,3)</f>
        <v>650.83299999999997</v>
      </c>
      <c r="AB403" s="23">
        <v>650.83299999999997</v>
      </c>
      <c r="AC403" s="190">
        <f>IFERROR(ROUND(AA403/AB403-1,2),"")</f>
        <v>0</v>
      </c>
      <c r="AD403" s="25">
        <v>0.05</v>
      </c>
      <c r="AE403" s="25">
        <v>2.22E-4</v>
      </c>
      <c r="AF403" s="25">
        <v>87</v>
      </c>
      <c r="AG403" s="25">
        <v>176</v>
      </c>
      <c r="AH403" s="25">
        <v>1050</v>
      </c>
      <c r="AI403" s="25">
        <v>0</v>
      </c>
      <c r="AJ403" s="25" t="s">
        <v>20</v>
      </c>
      <c r="AK403" s="22" t="s">
        <v>20</v>
      </c>
      <c r="AL403" s="25" t="s">
        <v>20</v>
      </c>
      <c r="AM403" s="25">
        <v>70</v>
      </c>
      <c r="AN403" s="25">
        <v>280</v>
      </c>
      <c r="AO403" s="25">
        <v>250</v>
      </c>
      <c r="AP403" s="25">
        <v>295</v>
      </c>
      <c r="AQ403" s="25">
        <v>3.5</v>
      </c>
      <c r="AR403" s="94">
        <v>2.0650000000000002E-2</v>
      </c>
      <c r="AS403" s="157">
        <v>45</v>
      </c>
      <c r="AT403" s="93" t="s">
        <v>22</v>
      </c>
      <c r="AU403" s="92" t="s">
        <v>22</v>
      </c>
      <c r="AV403" s="91" t="s">
        <v>152</v>
      </c>
      <c r="AW403" s="92" t="s">
        <v>48</v>
      </c>
      <c r="AX403" s="92" t="s">
        <v>48</v>
      </c>
      <c r="AY403" s="91" t="s">
        <v>152</v>
      </c>
      <c r="AZ403" s="23"/>
      <c r="BA403" s="25" t="s">
        <v>6197</v>
      </c>
      <c r="BB403" t="s">
        <v>25</v>
      </c>
      <c r="BC403" t="e">
        <v>#N/A</v>
      </c>
      <c r="BD403" t="e">
        <f>IF(Z403=BC403,"OK")</f>
        <v>#N/A</v>
      </c>
      <c r="BE403">
        <v>0.05</v>
      </c>
      <c r="BF403">
        <v>2.22E-4</v>
      </c>
      <c r="BG403">
        <v>280</v>
      </c>
      <c r="BH403">
        <v>250</v>
      </c>
      <c r="BI403">
        <v>295</v>
      </c>
      <c r="BJ403">
        <v>3.5</v>
      </c>
      <c r="BK403">
        <v>2.0650000000000002E-2</v>
      </c>
      <c r="BN403" s="183"/>
    </row>
    <row r="404" spans="1:66" ht="25.5" x14ac:dyDescent="0.25">
      <c r="A404" s="1"/>
      <c r="B404" s="94">
        <v>400</v>
      </c>
      <c r="C404" s="195">
        <v>1045490</v>
      </c>
      <c r="D404" s="37" t="s">
        <v>22</v>
      </c>
      <c r="E404" s="27" t="s">
        <v>6196</v>
      </c>
      <c r="F404" s="213" t="s">
        <v>655</v>
      </c>
      <c r="G404" s="41" t="s">
        <v>585</v>
      </c>
      <c r="H404" s="46" t="str">
        <f>IFERROR(IFERROR(IF(SEARCH("Usystems",$E404)&gt;0,"Usystems"),IF(SEARCH("RIIFO",$E404)&gt;0,"RIIFO","Uponor")),"Uponor")</f>
        <v>Uponor</v>
      </c>
      <c r="I404" s="25" t="str">
        <f>IFERROR(MID($D404,1,7)+0,"")</f>
        <v/>
      </c>
      <c r="J404" s="25" t="str">
        <f>IFERROR(MID($D404,10,7)+0,"")</f>
        <v/>
      </c>
      <c r="K404" s="25" t="str">
        <f>IFERROR(MID($D404,19,7)+0,"")</f>
        <v/>
      </c>
      <c r="L404" s="25" t="str">
        <f>IFERROR(MID($D404,28,7)+0,"")</f>
        <v/>
      </c>
      <c r="M404" s="25" t="str">
        <f>IF(IFERROR(MID($Q404,1,7)+0,"")&lt;1130000,IF(INDEX(C:C,MATCH(LEFT(Q404,7)+0,I:I,0))&lt;1130000,"",INDEX(C:C,MATCH(LEFT(Q404,7)+0,I:I,0))),IFERROR(MID($Q404,1,7)+0,""))</f>
        <v/>
      </c>
      <c r="N404" s="25" t="str">
        <f>IF(IFERROR(MID($Q404,10,7)+0,"")&lt;1130000,"",IFERROR(MID($Q404,10,7)+0,""))</f>
        <v/>
      </c>
      <c r="O404" s="25" t="str">
        <f>IF(IFERROR(MID($Q404,19,7)+0,"")&lt;1130000,"",IFERROR(MID($Q404,19,7)+0,""))</f>
        <v/>
      </c>
      <c r="P404" s="25" t="str">
        <f>IF(M404="","",IF(N404="",M404,M404&amp;", "&amp;N404))</f>
        <v/>
      </c>
      <c r="Q404" s="37" t="s">
        <v>22</v>
      </c>
      <c r="R404" s="37"/>
      <c r="S404" s="35" t="s">
        <v>5979</v>
      </c>
      <c r="T404" s="25" t="s">
        <v>36</v>
      </c>
      <c r="U404" s="185">
        <v>1038</v>
      </c>
      <c r="V404" s="188">
        <v>1038</v>
      </c>
      <c r="W404" s="189">
        <v>1038</v>
      </c>
      <c r="X404" s="31">
        <v>1038</v>
      </c>
      <c r="Y404" s="90">
        <f>IFERROR(ROUND(X404/W404-1,2),"")</f>
        <v>0</v>
      </c>
      <c r="Z404" s="31" t="str">
        <f>IF(OR(S404="VLD MLC components",S404="VLD MLC pipes",S404="VLD PEX components",S404="VLD PEX pipes",S404="VLD PHC components",S404="VLD PHC pipes",S404="Controls VLD"),"По запросу",X404)</f>
        <v>По запросу</v>
      </c>
      <c r="AA404" s="63">
        <f>ROUND(X404/1.2,3)</f>
        <v>865</v>
      </c>
      <c r="AB404" s="23">
        <v>865</v>
      </c>
      <c r="AC404" s="190">
        <f>IFERROR(ROUND(AA404/AB404-1,2),"")</f>
        <v>0</v>
      </c>
      <c r="AD404" s="25">
        <v>7.0000000000000007E-2</v>
      </c>
      <c r="AE404" s="25">
        <v>4.5399999999999998E-4</v>
      </c>
      <c r="AF404" s="25">
        <v>0</v>
      </c>
      <c r="AG404" s="25" t="s">
        <v>22</v>
      </c>
      <c r="AH404" s="25">
        <v>135</v>
      </c>
      <c r="AI404" s="25">
        <v>210</v>
      </c>
      <c r="AJ404" s="25" t="s">
        <v>20</v>
      </c>
      <c r="AK404" s="42" t="s">
        <v>19</v>
      </c>
      <c r="AL404" s="25" t="s">
        <v>20</v>
      </c>
      <c r="AM404" s="25">
        <v>35</v>
      </c>
      <c r="AN404" s="25">
        <v>75</v>
      </c>
      <c r="AO404" s="25">
        <v>65</v>
      </c>
      <c r="AP404" s="25">
        <v>65</v>
      </c>
      <c r="AQ404" s="25">
        <v>2.4500000000000002</v>
      </c>
      <c r="AR404" s="94">
        <v>3.1700000000000001E-4</v>
      </c>
      <c r="AS404" s="157" t="s">
        <v>22</v>
      </c>
      <c r="AT404" s="93" t="s">
        <v>22</v>
      </c>
      <c r="AU404" s="92" t="s">
        <v>22</v>
      </c>
      <c r="AV404" s="91" t="s">
        <v>152</v>
      </c>
      <c r="AW404" s="92" t="s">
        <v>152</v>
      </c>
      <c r="AX404" s="92" t="s">
        <v>48</v>
      </c>
      <c r="AY404" s="91" t="s">
        <v>152</v>
      </c>
      <c r="AZ404" s="23"/>
      <c r="BA404" s="25" t="s">
        <v>1000</v>
      </c>
      <c r="BB404" t="s">
        <v>25</v>
      </c>
      <c r="BC404" t="e">
        <v>#N/A</v>
      </c>
      <c r="BD404" t="e">
        <f>IF(Z404=BC404,"OK")</f>
        <v>#N/A</v>
      </c>
      <c r="BE404">
        <v>7.0000000000000007E-2</v>
      </c>
      <c r="BF404">
        <v>4.5399999999999998E-4</v>
      </c>
      <c r="BG404">
        <v>75</v>
      </c>
      <c r="BH404">
        <v>65</v>
      </c>
      <c r="BI404">
        <v>65</v>
      </c>
      <c r="BJ404">
        <v>2.4500000000000002</v>
      </c>
      <c r="BK404">
        <v>3.1700000000000001E-4</v>
      </c>
      <c r="BN404" s="183"/>
    </row>
    <row r="405" spans="1:66" ht="25.5" x14ac:dyDescent="0.25">
      <c r="A405" s="1"/>
      <c r="B405" s="94">
        <v>401</v>
      </c>
      <c r="C405" s="195">
        <v>1085087</v>
      </c>
      <c r="D405" s="25"/>
      <c r="E405" s="27" t="s">
        <v>6195</v>
      </c>
      <c r="F405" s="213" t="s">
        <v>652</v>
      </c>
      <c r="G405" s="41"/>
      <c r="H405" s="46" t="str">
        <f>IFERROR(IFERROR(IF(SEARCH("Usystems",$E405)&gt;0,"Usystems"),IF(SEARCH("RIIFO",$E405)&gt;0,"RIIFO","Uponor")),"Uponor")</f>
        <v>Uponor</v>
      </c>
      <c r="I405" s="25" t="str">
        <f>IFERROR(MID($D405,1,7)+0,"")</f>
        <v/>
      </c>
      <c r="J405" s="25" t="str">
        <f>IFERROR(MID($D405,10,7)+0,"")</f>
        <v/>
      </c>
      <c r="K405" s="25" t="str">
        <f>IFERROR(MID($D405,19,7)+0,"")</f>
        <v/>
      </c>
      <c r="L405" s="25" t="str">
        <f>IFERROR(MID($D405,28,7)+0,"")</f>
        <v/>
      </c>
      <c r="M405" s="25" t="str">
        <f>IF(IFERROR(MID($Q405,1,7)+0,"")&lt;1130000,IF(INDEX(C:C,MATCH(LEFT(Q405,7)+0,I:I,0))&lt;1130000,"",INDEX(C:C,MATCH(LEFT(Q405,7)+0,I:I,0))),IFERROR(MID($Q405,1,7)+0,""))</f>
        <v/>
      </c>
      <c r="N405" s="25" t="str">
        <f>IF(IFERROR(MID($Q405,10,7)+0,"")&lt;1130000,"",IFERROR(MID($Q405,10,7)+0,""))</f>
        <v/>
      </c>
      <c r="O405" s="25" t="str">
        <f>IF(IFERROR(MID($Q405,19,7)+0,"")&lt;1130000,"",IFERROR(MID($Q405,19,7)+0,""))</f>
        <v/>
      </c>
      <c r="P405" s="25" t="str">
        <f>IF(M405="","",IF(N405="",M405,M405&amp;", "&amp;N405))</f>
        <v/>
      </c>
      <c r="Q405" s="25"/>
      <c r="R405" s="25"/>
      <c r="S405" s="35" t="s">
        <v>5979</v>
      </c>
      <c r="T405" s="25" t="s">
        <v>36</v>
      </c>
      <c r="U405" s="185">
        <v>2877</v>
      </c>
      <c r="V405" s="188">
        <v>2877</v>
      </c>
      <c r="W405" s="189">
        <v>2877</v>
      </c>
      <c r="X405" s="31">
        <v>2877</v>
      </c>
      <c r="Y405" s="90">
        <f>IFERROR(ROUND(X405/W405-1,2),"")</f>
        <v>0</v>
      </c>
      <c r="Z405" s="31" t="str">
        <f>IF(OR(S405="VLD MLC components",S405="VLD MLC pipes",S405="VLD PEX components",S405="VLD PEX pipes",S405="VLD PHC components",S405="VLD PHC pipes",S405="Controls VLD"),"По запросу",X405)</f>
        <v>По запросу</v>
      </c>
      <c r="AA405" s="63">
        <f>ROUND(X405/1.2,3)</f>
        <v>2397.5</v>
      </c>
      <c r="AB405" s="23">
        <v>2397.5</v>
      </c>
      <c r="AC405" s="190">
        <f>IFERROR(ROUND(AA405/AB405-1,2),"")</f>
        <v>0</v>
      </c>
      <c r="AD405" s="25">
        <v>0.13900000000000001</v>
      </c>
      <c r="AE405" s="25">
        <v>1.191E-3</v>
      </c>
      <c r="AF405" s="25">
        <v>2</v>
      </c>
      <c r="AG405" s="25">
        <v>2</v>
      </c>
      <c r="AH405" s="25">
        <v>18</v>
      </c>
      <c r="AI405" s="25">
        <v>0</v>
      </c>
      <c r="AJ405" s="25" t="s">
        <v>20</v>
      </c>
      <c r="AK405" s="42" t="s">
        <v>19</v>
      </c>
      <c r="AL405" s="25" t="s">
        <v>20</v>
      </c>
      <c r="AM405" s="25">
        <v>18</v>
      </c>
      <c r="AN405" s="25">
        <v>280</v>
      </c>
      <c r="AO405" s="25">
        <v>280</v>
      </c>
      <c r="AP405" s="25">
        <v>250</v>
      </c>
      <c r="AQ405" s="25">
        <v>2.5019999999999998</v>
      </c>
      <c r="AR405" s="94">
        <v>1.9599999999999999E-2</v>
      </c>
      <c r="AS405" s="157" t="s">
        <v>22</v>
      </c>
      <c r="AT405" s="93">
        <v>42521</v>
      </c>
      <c r="AU405" s="92" t="s">
        <v>22</v>
      </c>
      <c r="AV405" s="91" t="s">
        <v>152</v>
      </c>
      <c r="AW405" s="92" t="s">
        <v>152</v>
      </c>
      <c r="AX405" s="92" t="s">
        <v>48</v>
      </c>
      <c r="AY405" s="91" t="s">
        <v>152</v>
      </c>
      <c r="AZ405" s="23"/>
      <c r="BA405" s="25" t="s">
        <v>6194</v>
      </c>
      <c r="BB405" t="s">
        <v>25</v>
      </c>
      <c r="BC405" t="e">
        <v>#N/A</v>
      </c>
      <c r="BD405" t="e">
        <f>IF(Z405=BC405,"OK")</f>
        <v>#N/A</v>
      </c>
      <c r="BE405">
        <v>0.13900000000000001</v>
      </c>
      <c r="BF405">
        <v>1.191E-3</v>
      </c>
      <c r="BG405">
        <v>280</v>
      </c>
      <c r="BH405">
        <v>280</v>
      </c>
      <c r="BI405">
        <v>250</v>
      </c>
      <c r="BJ405">
        <v>2.5019999999999998</v>
      </c>
      <c r="BK405">
        <v>1.9599999999999999E-2</v>
      </c>
      <c r="BN405" s="183"/>
    </row>
    <row r="406" spans="1:66" ht="25.5" x14ac:dyDescent="0.25">
      <c r="A406" s="1"/>
      <c r="B406" s="94">
        <v>402</v>
      </c>
      <c r="C406" s="43">
        <v>1008679</v>
      </c>
      <c r="D406" s="43"/>
      <c r="E406" s="27" t="s">
        <v>6193</v>
      </c>
      <c r="F406" s="151" t="s">
        <v>655</v>
      </c>
      <c r="G406" s="41" t="s">
        <v>27</v>
      </c>
      <c r="H406" s="46" t="str">
        <f>IFERROR(IFERROR(IF(SEARCH("Usystems",$E406)&gt;0,"Usystems"),IF(SEARCH("RIIFO",$E406)&gt;0,"RIIFO","Uponor")),"Uponor")</f>
        <v>Uponor</v>
      </c>
      <c r="I406" s="25" t="str">
        <f>IFERROR(MID($D406,1,7)+0,"")</f>
        <v/>
      </c>
      <c r="J406" s="25" t="str">
        <f>IFERROR(MID($D406,10,7)+0,"")</f>
        <v/>
      </c>
      <c r="K406" s="25" t="str">
        <f>IFERROR(MID($D406,19,7)+0,"")</f>
        <v/>
      </c>
      <c r="L406" s="25" t="str">
        <f>IFERROR(MID($D406,28,7)+0,"")</f>
        <v/>
      </c>
      <c r="M406" s="25">
        <f>IF(IFERROR(MID($Q406,1,7)+0,"")&lt;1130000,IF(INDEX(C:C,MATCH(LEFT(Q406,7)+0,I:I,0))&lt;1130000,"",INDEX(C:C,MATCH(LEFT(Q406,7)+0,I:I,0))),IFERROR(MID($Q406,1,7)+0,""))</f>
        <v>1135705</v>
      </c>
      <c r="N406" s="25" t="str">
        <f>IF(IFERROR(MID($Q406,10,7)+0,"")&lt;1130000,"",IFERROR(MID($Q406,10,7)+0,""))</f>
        <v/>
      </c>
      <c r="O406" s="25" t="str">
        <f>IF(IFERROR(MID($Q406,19,7)+0,"")&lt;1130000,"",IFERROR(MID($Q406,19,7)+0,""))</f>
        <v/>
      </c>
      <c r="P406" s="25">
        <f>IF(M406="","",IF(N406="",M406,M406&amp;", "&amp;N406))</f>
        <v>1135705</v>
      </c>
      <c r="Q406" s="43">
        <v>1135705</v>
      </c>
      <c r="R406" s="43"/>
      <c r="S406" s="35" t="s">
        <v>35</v>
      </c>
      <c r="T406" s="25" t="s">
        <v>36</v>
      </c>
      <c r="U406" s="185">
        <v>532</v>
      </c>
      <c r="V406" s="188">
        <v>532</v>
      </c>
      <c r="W406" s="189">
        <v>532</v>
      </c>
      <c r="X406" s="31">
        <v>532</v>
      </c>
      <c r="Y406" s="90">
        <f>IFERROR(ROUND(X406/W406-1,2),"")</f>
        <v>0</v>
      </c>
      <c r="Z406" s="31">
        <f>IF(OR(S406="VLD MLC components",S406="VLD MLC pipes",S406="VLD PEX components",S406="VLD PEX pipes",S406="VLD PHC components",S406="VLD PHC pipes",S406="Controls VLD"),"По запросу",X406)</f>
        <v>532</v>
      </c>
      <c r="AA406" s="63">
        <f>ROUND(X406/1.2,3)</f>
        <v>443.33300000000003</v>
      </c>
      <c r="AB406" s="23">
        <v>443.33300000000003</v>
      </c>
      <c r="AC406" s="190">
        <f>IFERROR(ROUND(AA406/AB406-1,2),"")</f>
        <v>0</v>
      </c>
      <c r="AD406" s="25">
        <v>8.0000000000000002E-3</v>
      </c>
      <c r="AE406" s="25">
        <v>4.6E-5</v>
      </c>
      <c r="AF406" s="25">
        <v>0</v>
      </c>
      <c r="AG406" s="25" t="s">
        <v>22</v>
      </c>
      <c r="AH406" s="25">
        <v>0</v>
      </c>
      <c r="AI406" s="25">
        <v>0</v>
      </c>
      <c r="AJ406" s="25" t="s">
        <v>20</v>
      </c>
      <c r="AK406" s="42" t="s">
        <v>19</v>
      </c>
      <c r="AL406" s="25" t="s">
        <v>20</v>
      </c>
      <c r="AM406" s="25">
        <v>100</v>
      </c>
      <c r="AN406" s="25">
        <v>280</v>
      </c>
      <c r="AO406" s="25">
        <v>187</v>
      </c>
      <c r="AP406" s="25">
        <v>107</v>
      </c>
      <c r="AQ406" s="25">
        <v>0.8</v>
      </c>
      <c r="AR406" s="94">
        <v>5.6030000000000003E-3</v>
      </c>
      <c r="AS406" s="157" t="s">
        <v>22</v>
      </c>
      <c r="AT406" s="93" t="s">
        <v>22</v>
      </c>
      <c r="AU406" s="92" t="s">
        <v>22</v>
      </c>
      <c r="AV406" s="91" t="s">
        <v>152</v>
      </c>
      <c r="AW406" s="92" t="s">
        <v>152</v>
      </c>
      <c r="AX406" s="92" t="s">
        <v>48</v>
      </c>
      <c r="AY406" s="91" t="s">
        <v>152</v>
      </c>
      <c r="AZ406" s="23"/>
      <c r="BA406" s="25" t="s">
        <v>6192</v>
      </c>
      <c r="BB406" t="s">
        <v>25</v>
      </c>
      <c r="BC406" t="e">
        <v>#N/A</v>
      </c>
      <c r="BD406" t="e">
        <f>IF(Z406=BC406,"OK")</f>
        <v>#N/A</v>
      </c>
      <c r="BE406">
        <v>8.0000000000000002E-3</v>
      </c>
      <c r="BF406">
        <v>4.6E-5</v>
      </c>
      <c r="BG406">
        <v>280</v>
      </c>
      <c r="BH406">
        <v>187</v>
      </c>
      <c r="BI406">
        <v>107</v>
      </c>
      <c r="BJ406">
        <v>0.8</v>
      </c>
      <c r="BK406">
        <v>5.6030000000000003E-3</v>
      </c>
      <c r="BN406" s="183"/>
    </row>
    <row r="407" spans="1:66" ht="25.5" x14ac:dyDescent="0.25">
      <c r="A407" s="1"/>
      <c r="B407" s="94">
        <v>403</v>
      </c>
      <c r="C407" s="43">
        <v>1008680</v>
      </c>
      <c r="D407" s="43"/>
      <c r="E407" s="27" t="s">
        <v>6191</v>
      </c>
      <c r="F407" s="151" t="s">
        <v>655</v>
      </c>
      <c r="G407" s="41" t="s">
        <v>27</v>
      </c>
      <c r="H407" s="46" t="str">
        <f>IFERROR(IFERROR(IF(SEARCH("Usystems",$E407)&gt;0,"Usystems"),IF(SEARCH("RIIFO",$E407)&gt;0,"RIIFO","Uponor")),"Uponor")</f>
        <v>Uponor</v>
      </c>
      <c r="I407" s="25" t="str">
        <f>IFERROR(MID($D407,1,7)+0,"")</f>
        <v/>
      </c>
      <c r="J407" s="25" t="str">
        <f>IFERROR(MID($D407,10,7)+0,"")</f>
        <v/>
      </c>
      <c r="K407" s="25" t="str">
        <f>IFERROR(MID($D407,19,7)+0,"")</f>
        <v/>
      </c>
      <c r="L407" s="25" t="str">
        <f>IFERROR(MID($D407,28,7)+0,"")</f>
        <v/>
      </c>
      <c r="M407" s="25">
        <f>IF(IFERROR(MID($Q407,1,7)+0,"")&lt;1130000,IF(INDEX(C:C,MATCH(LEFT(Q407,7)+0,I:I,0))&lt;1130000,"",INDEX(C:C,MATCH(LEFT(Q407,7)+0,I:I,0))),IFERROR(MID($Q407,1,7)+0,""))</f>
        <v>1135706</v>
      </c>
      <c r="N407" s="25" t="str">
        <f>IF(IFERROR(MID($Q407,10,7)+0,"")&lt;1130000,"",IFERROR(MID($Q407,10,7)+0,""))</f>
        <v/>
      </c>
      <c r="O407" s="25" t="str">
        <f>IF(IFERROR(MID($Q407,19,7)+0,"")&lt;1130000,"",IFERROR(MID($Q407,19,7)+0,""))</f>
        <v/>
      </c>
      <c r="P407" s="25">
        <f>IF(M407="","",IF(N407="",M407,M407&amp;", "&amp;N407))</f>
        <v>1135706</v>
      </c>
      <c r="Q407" s="43">
        <v>1135706</v>
      </c>
      <c r="R407" s="43"/>
      <c r="S407" s="35" t="s">
        <v>35</v>
      </c>
      <c r="T407" s="25" t="s">
        <v>36</v>
      </c>
      <c r="U407" s="185">
        <v>701</v>
      </c>
      <c r="V407" s="188">
        <v>701</v>
      </c>
      <c r="W407" s="189">
        <v>701</v>
      </c>
      <c r="X407" s="31">
        <v>701</v>
      </c>
      <c r="Y407" s="90">
        <f>IFERROR(ROUND(X407/W407-1,2),"")</f>
        <v>0</v>
      </c>
      <c r="Z407" s="31">
        <f>IF(OR(S407="VLD MLC components",S407="VLD MLC pipes",S407="VLD PEX components",S407="VLD PEX pipes",S407="VLD PHC components",S407="VLD PHC pipes",S407="Controls VLD"),"По запросу",X407)</f>
        <v>701</v>
      </c>
      <c r="AA407" s="63">
        <f>ROUND(X407/1.2,3)</f>
        <v>584.16700000000003</v>
      </c>
      <c r="AB407" s="23">
        <v>584.16700000000003</v>
      </c>
      <c r="AC407" s="190">
        <f>IFERROR(ROUND(AA407/AB407-1,2),"")</f>
        <v>0</v>
      </c>
      <c r="AD407" s="25">
        <v>1.2E-2</v>
      </c>
      <c r="AE407" s="25">
        <v>7.3999999999999996E-5</v>
      </c>
      <c r="AF407" s="25">
        <v>0</v>
      </c>
      <c r="AG407" s="25" t="s">
        <v>22</v>
      </c>
      <c r="AH407" s="25">
        <v>0</v>
      </c>
      <c r="AI407" s="25">
        <v>0</v>
      </c>
      <c r="AJ407" s="25" t="s">
        <v>20</v>
      </c>
      <c r="AK407" s="42" t="s">
        <v>19</v>
      </c>
      <c r="AL407" s="25" t="s">
        <v>20</v>
      </c>
      <c r="AM407" s="25">
        <v>40</v>
      </c>
      <c r="AN407" s="25">
        <v>280</v>
      </c>
      <c r="AO407" s="25">
        <v>187</v>
      </c>
      <c r="AP407" s="25">
        <v>107</v>
      </c>
      <c r="AQ407" s="25">
        <v>0.48</v>
      </c>
      <c r="AR407" s="94">
        <v>5.6030000000000003E-3</v>
      </c>
      <c r="AS407" s="157">
        <v>6993</v>
      </c>
      <c r="AT407" s="93" t="s">
        <v>22</v>
      </c>
      <c r="AU407" s="92" t="s">
        <v>22</v>
      </c>
      <c r="AV407" s="91" t="s">
        <v>152</v>
      </c>
      <c r="AW407" s="92" t="s">
        <v>152</v>
      </c>
      <c r="AX407" s="92" t="s">
        <v>48</v>
      </c>
      <c r="AY407" s="91" t="s">
        <v>152</v>
      </c>
      <c r="AZ407" s="23"/>
      <c r="BA407" s="25" t="s">
        <v>6190</v>
      </c>
      <c r="BB407" t="s">
        <v>25</v>
      </c>
      <c r="BC407" t="e">
        <v>#N/A</v>
      </c>
      <c r="BD407" t="e">
        <f>IF(Z407=BC407,"OK")</f>
        <v>#N/A</v>
      </c>
      <c r="BE407">
        <v>1.2E-2</v>
      </c>
      <c r="BF407">
        <v>7.3999999999999996E-5</v>
      </c>
      <c r="BG407">
        <v>280</v>
      </c>
      <c r="BH407">
        <v>187</v>
      </c>
      <c r="BI407">
        <v>107</v>
      </c>
      <c r="BJ407">
        <v>0.48</v>
      </c>
      <c r="BK407">
        <v>5.6030000000000003E-3</v>
      </c>
      <c r="BN407" s="183"/>
    </row>
    <row r="408" spans="1:66" x14ac:dyDescent="0.25">
      <c r="A408" s="1"/>
      <c r="B408" s="94">
        <v>404</v>
      </c>
      <c r="C408" s="43">
        <v>1008681</v>
      </c>
      <c r="D408" s="43"/>
      <c r="E408" s="27" t="s">
        <v>6189</v>
      </c>
      <c r="F408" s="151" t="s">
        <v>655</v>
      </c>
      <c r="G408" s="41"/>
      <c r="H408" s="46" t="str">
        <f>IFERROR(IFERROR(IF(SEARCH("Usystems",$E408)&gt;0,"Usystems"),IF(SEARCH("RIIFO",$E408)&gt;0,"RIIFO","Uponor")),"Uponor")</f>
        <v>Uponor</v>
      </c>
      <c r="I408" s="25" t="str">
        <f>IFERROR(MID($D408,1,7)+0,"")</f>
        <v/>
      </c>
      <c r="J408" s="25" t="str">
        <f>IFERROR(MID($D408,10,7)+0,"")</f>
        <v/>
      </c>
      <c r="K408" s="25" t="str">
        <f>IFERROR(MID($D408,19,7)+0,"")</f>
        <v/>
      </c>
      <c r="L408" s="25" t="str">
        <f>IFERROR(MID($D408,28,7)+0,"")</f>
        <v/>
      </c>
      <c r="M408" s="25">
        <f>IF(IFERROR(MID($Q408,1,7)+0,"")&lt;1130000,IF(INDEX(C:C,MATCH(LEFT(Q408,7)+0,I:I,0))&lt;1130000,"",INDEX(C:C,MATCH(LEFT(Q408,7)+0,I:I,0))),IFERROR(MID($Q408,1,7)+0,""))</f>
        <v>1135707</v>
      </c>
      <c r="N408" s="25" t="str">
        <f>IF(IFERROR(MID($Q408,10,7)+0,"")&lt;1130000,"",IFERROR(MID($Q408,10,7)+0,""))</f>
        <v/>
      </c>
      <c r="O408" s="25" t="str">
        <f>IF(IFERROR(MID($Q408,19,7)+0,"")&lt;1130000,"",IFERROR(MID($Q408,19,7)+0,""))</f>
        <v/>
      </c>
      <c r="P408" s="25">
        <f>IF(M408="","",IF(N408="",M408,M408&amp;", "&amp;N408))</f>
        <v>1135707</v>
      </c>
      <c r="Q408" s="43">
        <v>1135707</v>
      </c>
      <c r="R408" s="43"/>
      <c r="S408" s="35" t="s">
        <v>35</v>
      </c>
      <c r="T408" s="25" t="s">
        <v>36</v>
      </c>
      <c r="U408" s="185">
        <v>977</v>
      </c>
      <c r="V408" s="188">
        <v>977</v>
      </c>
      <c r="W408" s="189">
        <v>977</v>
      </c>
      <c r="X408" s="31">
        <v>977</v>
      </c>
      <c r="Y408" s="90">
        <f>IFERROR(ROUND(X408/W408-1,2),"")</f>
        <v>0</v>
      </c>
      <c r="Z408" s="31">
        <f>IF(OR(S408="VLD MLC components",S408="VLD MLC pipes",S408="VLD PEX components",S408="VLD PEX pipes",S408="VLD PHC components",S408="VLD PHC pipes",S408="Controls VLD"),"По запросу",X408)</f>
        <v>977</v>
      </c>
      <c r="AA408" s="63">
        <f>ROUND(X408/1.2,3)</f>
        <v>814.16700000000003</v>
      </c>
      <c r="AB408" s="23">
        <v>814.16700000000003</v>
      </c>
      <c r="AC408" s="190">
        <f>IFERROR(ROUND(AA408/AB408-1,2),"")</f>
        <v>0</v>
      </c>
      <c r="AD408" s="25">
        <v>2.1999999999999999E-2</v>
      </c>
      <c r="AE408" s="25">
        <v>1E-4</v>
      </c>
      <c r="AF408" s="25">
        <v>0</v>
      </c>
      <c r="AG408" s="25" t="s">
        <v>22</v>
      </c>
      <c r="AH408" s="25">
        <v>0</v>
      </c>
      <c r="AI408" s="25">
        <v>0</v>
      </c>
      <c r="AJ408" s="25" t="s">
        <v>20</v>
      </c>
      <c r="AK408" s="42" t="s">
        <v>19</v>
      </c>
      <c r="AL408" s="25" t="s">
        <v>20</v>
      </c>
      <c r="AM408" s="25">
        <v>25</v>
      </c>
      <c r="AN408" s="25">
        <v>280</v>
      </c>
      <c r="AO408" s="25">
        <v>187</v>
      </c>
      <c r="AP408" s="25">
        <v>107</v>
      </c>
      <c r="AQ408" s="25">
        <v>0.55000000000000004</v>
      </c>
      <c r="AR408" s="94">
        <v>5.6030000000000003E-3</v>
      </c>
      <c r="AS408" s="157" t="s">
        <v>22</v>
      </c>
      <c r="AT408" s="93" t="s">
        <v>22</v>
      </c>
      <c r="AU408" s="92" t="s">
        <v>22</v>
      </c>
      <c r="AV408" s="91" t="s">
        <v>152</v>
      </c>
      <c r="AW408" s="92" t="s">
        <v>152</v>
      </c>
      <c r="AX408" s="92" t="s">
        <v>48</v>
      </c>
      <c r="AY408" s="91" t="s">
        <v>152</v>
      </c>
      <c r="AZ408" s="23"/>
      <c r="BA408" s="25" t="s">
        <v>6188</v>
      </c>
      <c r="BB408" t="s">
        <v>25</v>
      </c>
      <c r="BC408" t="e">
        <v>#N/A</v>
      </c>
      <c r="BD408" t="e">
        <f>IF(Z408=BC408,"OK")</f>
        <v>#N/A</v>
      </c>
      <c r="BE408">
        <v>2.1999999999999999E-2</v>
      </c>
      <c r="BF408">
        <v>1E-4</v>
      </c>
      <c r="BG408">
        <v>280</v>
      </c>
      <c r="BH408">
        <v>187</v>
      </c>
      <c r="BI408">
        <v>107</v>
      </c>
      <c r="BJ408">
        <v>0.55000000000000004</v>
      </c>
      <c r="BK408">
        <v>5.6030000000000003E-3</v>
      </c>
      <c r="BN408" s="183"/>
    </row>
    <row r="409" spans="1:66" x14ac:dyDescent="0.25">
      <c r="A409" s="1"/>
      <c r="B409" s="94">
        <v>405</v>
      </c>
      <c r="C409" s="43">
        <v>1001245</v>
      </c>
      <c r="D409" s="37" t="s">
        <v>22</v>
      </c>
      <c r="E409" s="27" t="s">
        <v>6187</v>
      </c>
      <c r="F409" s="151" t="s">
        <v>655</v>
      </c>
      <c r="G409" s="41"/>
      <c r="H409" s="46" t="str">
        <f>IFERROR(IFERROR(IF(SEARCH("Usystems",$E409)&gt;0,"Usystems"),IF(SEARCH("RIIFO",$E409)&gt;0,"RIIFO","Uponor")),"Uponor")</f>
        <v>Uponor</v>
      </c>
      <c r="I409" s="25" t="str">
        <f>IFERROR(MID($D409,1,7)+0,"")</f>
        <v/>
      </c>
      <c r="J409" s="25" t="str">
        <f>IFERROR(MID($D409,10,7)+0,"")</f>
        <v/>
      </c>
      <c r="K409" s="25" t="str">
        <f>IFERROR(MID($D409,19,7)+0,"")</f>
        <v/>
      </c>
      <c r="L409" s="25" t="str">
        <f>IFERROR(MID($D409,28,7)+0,"")</f>
        <v/>
      </c>
      <c r="M409" s="25">
        <f>IF(IFERROR(MID($Q409,1,7)+0,"")&lt;1130000,IF(INDEX(C:C,MATCH(LEFT(Q409,7)+0,I:I,0))&lt;1130000,"",INDEX(C:C,MATCH(LEFT(Q409,7)+0,I:I,0))),IFERROR(MID($Q409,1,7)+0,""))</f>
        <v>1135708</v>
      </c>
      <c r="N409" s="25" t="str">
        <f>IF(IFERROR(MID($Q409,10,7)+0,"")&lt;1130000,"",IFERROR(MID($Q409,10,7)+0,""))</f>
        <v/>
      </c>
      <c r="O409" s="25" t="str">
        <f>IF(IFERROR(MID($Q409,19,7)+0,"")&lt;1130000,"",IFERROR(MID($Q409,19,7)+0,""))</f>
        <v/>
      </c>
      <c r="P409" s="25">
        <f>IF(M409="","",IF(N409="",M409,M409&amp;", "&amp;N409))</f>
        <v>1135708</v>
      </c>
      <c r="Q409" s="43">
        <v>1135708</v>
      </c>
      <c r="R409" s="43"/>
      <c r="S409" s="35" t="s">
        <v>35</v>
      </c>
      <c r="T409" s="25" t="s">
        <v>36</v>
      </c>
      <c r="U409" s="185">
        <v>1839</v>
      </c>
      <c r="V409" s="188">
        <v>1839</v>
      </c>
      <c r="W409" s="189">
        <v>1839</v>
      </c>
      <c r="X409" s="31">
        <v>1839</v>
      </c>
      <c r="Y409" s="90">
        <f>IFERROR(ROUND(X409/W409-1,2),"")</f>
        <v>0</v>
      </c>
      <c r="Z409" s="31">
        <f>IF(OR(S409="VLD MLC components",S409="VLD MLC pipes",S409="VLD PEX components",S409="VLD PEX pipes",S409="VLD PHC components",S409="VLD PHC pipes",S409="Controls VLD"),"По запросу",X409)</f>
        <v>1839</v>
      </c>
      <c r="AA409" s="63">
        <f>ROUND(X409/1.2,3)</f>
        <v>1532.5</v>
      </c>
      <c r="AB409" s="23">
        <v>1532.5</v>
      </c>
      <c r="AC409" s="190">
        <f>IFERROR(ROUND(AA409/AB409-1,2),"")</f>
        <v>0</v>
      </c>
      <c r="AD409" s="25">
        <v>4.8000000000000001E-2</v>
      </c>
      <c r="AE409" s="25">
        <v>2.0000000000000001E-4</v>
      </c>
      <c r="AF409" s="25">
        <v>0</v>
      </c>
      <c r="AG409" s="25" t="s">
        <v>22</v>
      </c>
      <c r="AH409" s="25">
        <v>0</v>
      </c>
      <c r="AI409" s="25">
        <v>0</v>
      </c>
      <c r="AJ409" s="25" t="s">
        <v>20</v>
      </c>
      <c r="AK409" s="42" t="s">
        <v>19</v>
      </c>
      <c r="AL409" s="25" t="s">
        <v>20</v>
      </c>
      <c r="AM409" s="25">
        <v>10</v>
      </c>
      <c r="AN409" s="25">
        <v>280</v>
      </c>
      <c r="AO409" s="25">
        <v>187</v>
      </c>
      <c r="AP409" s="25">
        <v>107</v>
      </c>
      <c r="AQ409" s="25">
        <v>0.72</v>
      </c>
      <c r="AR409" s="94">
        <v>5.6030000000000003E-3</v>
      </c>
      <c r="AS409" s="157" t="s">
        <v>22</v>
      </c>
      <c r="AT409" s="93" t="s">
        <v>22</v>
      </c>
      <c r="AU409" s="92" t="s">
        <v>22</v>
      </c>
      <c r="AV409" s="91" t="s">
        <v>152</v>
      </c>
      <c r="AW409" s="92" t="s">
        <v>152</v>
      </c>
      <c r="AX409" s="92" t="s">
        <v>48</v>
      </c>
      <c r="AY409" s="91" t="s">
        <v>152</v>
      </c>
      <c r="AZ409" s="23"/>
      <c r="BA409" s="25" t="s">
        <v>4909</v>
      </c>
      <c r="BB409" t="s">
        <v>25</v>
      </c>
      <c r="BC409" t="e">
        <v>#N/A</v>
      </c>
      <c r="BD409" t="e">
        <f>IF(Z409=BC409,"OK")</f>
        <v>#N/A</v>
      </c>
      <c r="BE409">
        <v>4.8000000000000001E-2</v>
      </c>
      <c r="BF409">
        <v>2.0000000000000001E-4</v>
      </c>
      <c r="BG409">
        <v>280</v>
      </c>
      <c r="BH409">
        <v>187</v>
      </c>
      <c r="BI409">
        <v>107</v>
      </c>
      <c r="BJ409">
        <v>0.72</v>
      </c>
      <c r="BK409">
        <v>5.6030000000000003E-3</v>
      </c>
      <c r="BN409" s="183"/>
    </row>
    <row r="410" spans="1:66" ht="38.25" x14ac:dyDescent="0.25">
      <c r="A410" s="1"/>
      <c r="B410" s="94">
        <v>406</v>
      </c>
      <c r="C410" s="195">
        <v>1008683</v>
      </c>
      <c r="D410" s="37" t="s">
        <v>22</v>
      </c>
      <c r="E410" s="27" t="s">
        <v>6186</v>
      </c>
      <c r="F410" s="151" t="s">
        <v>655</v>
      </c>
      <c r="G410" s="41" t="s">
        <v>29</v>
      </c>
      <c r="H410" s="46" t="str">
        <f>IFERROR(IFERROR(IF(SEARCH("Usystems",$E410)&gt;0,"Usystems"),IF(SEARCH("RIIFO",$E410)&gt;0,"RIIFO","Uponor")),"Uponor")</f>
        <v>Uponor</v>
      </c>
      <c r="I410" s="25" t="str">
        <f>IFERROR(MID($D410,1,7)+0,"")</f>
        <v/>
      </c>
      <c r="J410" s="25" t="str">
        <f>IFERROR(MID($D410,10,7)+0,"")</f>
        <v/>
      </c>
      <c r="K410" s="25" t="str">
        <f>IFERROR(MID($D410,19,7)+0,"")</f>
        <v/>
      </c>
      <c r="L410" s="25" t="str">
        <f>IFERROR(MID($D410,28,7)+0,"")</f>
        <v/>
      </c>
      <c r="M410" s="25">
        <f>IF(IFERROR(MID($Q410,1,7)+0,"")&lt;1130000,IF(INDEX(C:C,MATCH(LEFT(Q410,7)+0,I:I,0))&lt;1130000,"",INDEX(C:C,MATCH(LEFT(Q410,7)+0,I:I,0))),IFERROR(MID($Q410,1,7)+0,""))</f>
        <v>1135709</v>
      </c>
      <c r="N410" s="25" t="str">
        <f>IF(IFERROR(MID($Q410,10,7)+0,"")&lt;1130000,"",IFERROR(MID($Q410,10,7)+0,""))</f>
        <v/>
      </c>
      <c r="O410" s="25" t="str">
        <f>IF(IFERROR(MID($Q410,19,7)+0,"")&lt;1130000,"",IFERROR(MID($Q410,19,7)+0,""))</f>
        <v/>
      </c>
      <c r="P410" s="25">
        <f>IF(M410="","",IF(N410="",M410,M410&amp;", "&amp;N410))</f>
        <v>1135709</v>
      </c>
      <c r="Q410" s="43">
        <v>1135709</v>
      </c>
      <c r="R410" s="43"/>
      <c r="S410" s="35" t="s">
        <v>35</v>
      </c>
      <c r="T410" s="25" t="s">
        <v>36</v>
      </c>
      <c r="U410" s="185">
        <v>3894</v>
      </c>
      <c r="V410" s="188">
        <v>3894</v>
      </c>
      <c r="W410" s="189">
        <v>3894</v>
      </c>
      <c r="X410" s="31">
        <v>3894</v>
      </c>
      <c r="Y410" s="90">
        <f>IFERROR(ROUND(X410/W410-1,2),"")</f>
        <v>0</v>
      </c>
      <c r="Z410" s="31">
        <f>IF(OR(S410="VLD MLC components",S410="VLD MLC pipes",S410="VLD PEX components",S410="VLD PEX pipes",S410="VLD PHC components",S410="VLD PHC pipes",S410="Controls VLD"),"По запросу",X410)</f>
        <v>3894</v>
      </c>
      <c r="AA410" s="63">
        <f>ROUND(X410/1.2,3)</f>
        <v>3245</v>
      </c>
      <c r="AB410" s="23">
        <v>3245</v>
      </c>
      <c r="AC410" s="190">
        <f>IFERROR(ROUND(AA410/AB410-1,2),"")</f>
        <v>0</v>
      </c>
      <c r="AD410" s="25">
        <v>0.09</v>
      </c>
      <c r="AE410" s="25">
        <v>2.4000000000000001E-4</v>
      </c>
      <c r="AF410" s="25">
        <v>0</v>
      </c>
      <c r="AG410" s="25" t="s">
        <v>22</v>
      </c>
      <c r="AH410" s="25">
        <v>0</v>
      </c>
      <c r="AI410" s="25">
        <v>0</v>
      </c>
      <c r="AJ410" s="25" t="s">
        <v>20</v>
      </c>
      <c r="AK410" s="42" t="s">
        <v>19</v>
      </c>
      <c r="AL410" s="25" t="s">
        <v>20</v>
      </c>
      <c r="AM410" s="25">
        <v>10</v>
      </c>
      <c r="AN410" s="25">
        <v>284</v>
      </c>
      <c r="AO410" s="25">
        <v>190</v>
      </c>
      <c r="AP410" s="25">
        <v>110</v>
      </c>
      <c r="AQ410" s="25">
        <v>0.9</v>
      </c>
      <c r="AR410" s="94">
        <v>5.9360000000000003E-3</v>
      </c>
      <c r="AS410" s="157">
        <v>208</v>
      </c>
      <c r="AT410" s="93" t="s">
        <v>22</v>
      </c>
      <c r="AU410" s="92" t="s">
        <v>22</v>
      </c>
      <c r="AV410" s="91" t="s">
        <v>152</v>
      </c>
      <c r="AW410" s="92" t="s">
        <v>152</v>
      </c>
      <c r="AX410" s="92" t="s">
        <v>48</v>
      </c>
      <c r="AY410" s="91" t="s">
        <v>152</v>
      </c>
      <c r="AZ410" s="23"/>
      <c r="BA410" s="25" t="s">
        <v>6185</v>
      </c>
      <c r="BB410" t="s">
        <v>25</v>
      </c>
      <c r="BC410" t="e">
        <v>#N/A</v>
      </c>
      <c r="BD410" t="e">
        <f>IF(Z410=BC410,"OK")</f>
        <v>#N/A</v>
      </c>
      <c r="BE410">
        <v>0.09</v>
      </c>
      <c r="BF410">
        <v>2.4000000000000001E-4</v>
      </c>
      <c r="BG410">
        <v>284</v>
      </c>
      <c r="BH410">
        <v>190</v>
      </c>
      <c r="BI410">
        <v>110</v>
      </c>
      <c r="BJ410">
        <v>0.9</v>
      </c>
      <c r="BK410">
        <v>5.9360000000000003E-3</v>
      </c>
      <c r="BN410" s="183"/>
    </row>
    <row r="411" spans="1:66" ht="25.5" x14ac:dyDescent="0.25">
      <c r="A411" s="1"/>
      <c r="B411" s="94">
        <v>407</v>
      </c>
      <c r="C411" s="195">
        <v>1042859</v>
      </c>
      <c r="D411" s="37" t="s">
        <v>22</v>
      </c>
      <c r="E411" s="27" t="s">
        <v>6184</v>
      </c>
      <c r="F411" s="213" t="s">
        <v>655</v>
      </c>
      <c r="G411" s="41"/>
      <c r="H411" s="46" t="str">
        <f>IFERROR(IFERROR(IF(SEARCH("Usystems",$E411)&gt;0,"Usystems"),IF(SEARCH("RIIFO",$E411)&gt;0,"RIIFO","Uponor")),"Uponor")</f>
        <v>Uponor</v>
      </c>
      <c r="I411" s="25" t="str">
        <f>IFERROR(MID($D411,1,7)+0,"")</f>
        <v/>
      </c>
      <c r="J411" s="25" t="str">
        <f>IFERROR(MID($D411,10,7)+0,"")</f>
        <v/>
      </c>
      <c r="K411" s="25" t="str">
        <f>IFERROR(MID($D411,19,7)+0,"")</f>
        <v/>
      </c>
      <c r="L411" s="25" t="str">
        <f>IFERROR(MID($D411,28,7)+0,"")</f>
        <v/>
      </c>
      <c r="M411" s="25" t="str">
        <f>IF(IFERROR(MID($Q411,1,7)+0,"")&lt;1130000,IF(INDEX(C:C,MATCH(LEFT(Q411,7)+0,I:I,0))&lt;1130000,"",INDEX(C:C,MATCH(LEFT(Q411,7)+0,I:I,0))),IFERROR(MID($Q411,1,7)+0,""))</f>
        <v/>
      </c>
      <c r="N411" s="25" t="str">
        <f>IF(IFERROR(MID($Q411,10,7)+0,"")&lt;1130000,"",IFERROR(MID($Q411,10,7)+0,""))</f>
        <v/>
      </c>
      <c r="O411" s="25" t="str">
        <f>IF(IFERROR(MID($Q411,19,7)+0,"")&lt;1130000,"",IFERROR(MID($Q411,19,7)+0,""))</f>
        <v/>
      </c>
      <c r="P411" s="25" t="str">
        <f>IF(M411="","",IF(N411="",M411,M411&amp;", "&amp;N411))</f>
        <v/>
      </c>
      <c r="Q411" s="37" t="s">
        <v>22</v>
      </c>
      <c r="R411" s="37"/>
      <c r="S411" s="35" t="s">
        <v>5979</v>
      </c>
      <c r="T411" s="25" t="s">
        <v>36</v>
      </c>
      <c r="U411" s="185">
        <v>6522</v>
      </c>
      <c r="V411" s="188">
        <v>6522</v>
      </c>
      <c r="W411" s="189">
        <v>6522</v>
      </c>
      <c r="X411" s="31">
        <v>6522</v>
      </c>
      <c r="Y411" s="90">
        <f>IFERROR(ROUND(X411/W411-1,2),"")</f>
        <v>0</v>
      </c>
      <c r="Z411" s="31" t="str">
        <f>IF(OR(S411="VLD MLC components",S411="VLD MLC pipes",S411="VLD PEX components",S411="VLD PEX pipes",S411="VLD PHC components",S411="VLD PHC pipes",S411="Controls VLD"),"По запросу",X411)</f>
        <v>По запросу</v>
      </c>
      <c r="AA411" s="63">
        <f>ROUND(X411/1.2,3)</f>
        <v>5435</v>
      </c>
      <c r="AB411" s="23">
        <v>5435</v>
      </c>
      <c r="AC411" s="190">
        <f>IFERROR(ROUND(AA411/AB411-1,2),"")</f>
        <v>0</v>
      </c>
      <c r="AD411" s="25">
        <v>0.18</v>
      </c>
      <c r="AE411" s="25">
        <v>9.1E-4</v>
      </c>
      <c r="AF411" s="25">
        <v>0</v>
      </c>
      <c r="AG411" s="25">
        <v>6</v>
      </c>
      <c r="AH411" s="25">
        <v>150</v>
      </c>
      <c r="AI411" s="25">
        <v>0</v>
      </c>
      <c r="AJ411" s="25" t="s">
        <v>20</v>
      </c>
      <c r="AK411" s="42" t="s">
        <v>19</v>
      </c>
      <c r="AL411" s="25" t="s">
        <v>20</v>
      </c>
      <c r="AM411" s="25">
        <v>5</v>
      </c>
      <c r="AN411" s="25">
        <v>280</v>
      </c>
      <c r="AO411" s="25">
        <v>187</v>
      </c>
      <c r="AP411" s="25">
        <v>107</v>
      </c>
      <c r="AQ411" s="25">
        <v>0.9</v>
      </c>
      <c r="AR411" s="94">
        <v>5.6030000000000003E-3</v>
      </c>
      <c r="AS411" s="157">
        <v>4</v>
      </c>
      <c r="AT411" s="93" t="s">
        <v>22</v>
      </c>
      <c r="AU411" s="92" t="s">
        <v>22</v>
      </c>
      <c r="AV411" s="91" t="s">
        <v>152</v>
      </c>
      <c r="AW411" s="92" t="s">
        <v>152</v>
      </c>
      <c r="AX411" s="92" t="s">
        <v>48</v>
      </c>
      <c r="AY411" s="91" t="s">
        <v>152</v>
      </c>
      <c r="AZ411" s="23"/>
      <c r="BA411" s="25" t="s">
        <v>6183</v>
      </c>
      <c r="BB411" t="s">
        <v>25</v>
      </c>
      <c r="BC411" t="e">
        <v>#N/A</v>
      </c>
      <c r="BD411" t="e">
        <f>IF(Z411=BC411,"OK")</f>
        <v>#N/A</v>
      </c>
      <c r="BE411">
        <v>0.18</v>
      </c>
      <c r="BF411">
        <v>9.1E-4</v>
      </c>
      <c r="BG411">
        <v>280</v>
      </c>
      <c r="BH411">
        <v>187</v>
      </c>
      <c r="BI411">
        <v>107</v>
      </c>
      <c r="BJ411">
        <v>0.9</v>
      </c>
      <c r="BK411">
        <v>5.6030000000000003E-3</v>
      </c>
      <c r="BN411" s="183"/>
    </row>
    <row r="412" spans="1:66" ht="25.5" x14ac:dyDescent="0.25">
      <c r="A412" s="1"/>
      <c r="B412" s="94">
        <v>408</v>
      </c>
      <c r="C412" s="195">
        <v>1042858</v>
      </c>
      <c r="D412" s="37" t="s">
        <v>22</v>
      </c>
      <c r="E412" s="27" t="s">
        <v>6182</v>
      </c>
      <c r="F412" s="151" t="s">
        <v>655</v>
      </c>
      <c r="G412" s="41" t="s">
        <v>585</v>
      </c>
      <c r="H412" s="46" t="str">
        <f>IFERROR(IFERROR(IF(SEARCH("Usystems",$E412)&gt;0,"Usystems"),IF(SEARCH("RIIFO",$E412)&gt;0,"RIIFO","Uponor")),"Uponor")</f>
        <v>Uponor</v>
      </c>
      <c r="I412" s="25" t="str">
        <f>IFERROR(MID($D412,1,7)+0,"")</f>
        <v/>
      </c>
      <c r="J412" s="25" t="str">
        <f>IFERROR(MID($D412,10,7)+0,"")</f>
        <v/>
      </c>
      <c r="K412" s="25" t="str">
        <f>IFERROR(MID($D412,19,7)+0,"")</f>
        <v/>
      </c>
      <c r="L412" s="25" t="str">
        <f>IFERROR(MID($D412,28,7)+0,"")</f>
        <v/>
      </c>
      <c r="M412" s="25" t="str">
        <f>IF(IFERROR(MID($Q412,1,7)+0,"")&lt;1130000,IF(INDEX(C:C,MATCH(LEFT(Q412,7)+0,I:I,0))&lt;1130000,"",INDEX(C:C,MATCH(LEFT(Q412,7)+0,I:I,0))),IFERROR(MID($Q412,1,7)+0,""))</f>
        <v/>
      </c>
      <c r="N412" s="25" t="str">
        <f>IF(IFERROR(MID($Q412,10,7)+0,"")&lt;1130000,"",IFERROR(MID($Q412,10,7)+0,""))</f>
        <v/>
      </c>
      <c r="O412" s="25" t="str">
        <f>IF(IFERROR(MID($Q412,19,7)+0,"")&lt;1130000,"",IFERROR(MID($Q412,19,7)+0,""))</f>
        <v/>
      </c>
      <c r="P412" s="25" t="str">
        <f>IF(M412="","",IF(N412="",M412,M412&amp;", "&amp;N412))</f>
        <v/>
      </c>
      <c r="Q412" s="37" t="s">
        <v>22</v>
      </c>
      <c r="R412" s="37"/>
      <c r="S412" s="35" t="s">
        <v>5979</v>
      </c>
      <c r="T412" s="25" t="s">
        <v>36</v>
      </c>
      <c r="U412" s="185">
        <v>11770</v>
      </c>
      <c r="V412" s="188">
        <v>11770</v>
      </c>
      <c r="W412" s="189">
        <v>11770</v>
      </c>
      <c r="X412" s="31">
        <v>11770</v>
      </c>
      <c r="Y412" s="90">
        <f>IFERROR(ROUND(X412/W412-1,2),"")</f>
        <v>0</v>
      </c>
      <c r="Z412" s="31" t="str">
        <f>IF(OR(S412="VLD MLC components",S412="VLD MLC pipes",S412="VLD PEX components",S412="VLD PEX pipes",S412="VLD PHC components",S412="VLD PHC pipes",S412="Controls VLD"),"По запросу",X412)</f>
        <v>По запросу</v>
      </c>
      <c r="AA412" s="63">
        <f>ROUND(X412/1.2,3)</f>
        <v>9808.3330000000005</v>
      </c>
      <c r="AB412" s="23">
        <v>9808.3330000000005</v>
      </c>
      <c r="AC412" s="190">
        <f>IFERROR(ROUND(AA412/AB412-1,2),"")</f>
        <v>0</v>
      </c>
      <c r="AD412" s="25">
        <v>0.33500000000000002</v>
      </c>
      <c r="AE412" s="25">
        <v>1.3649999999999999E-3</v>
      </c>
      <c r="AF412" s="25">
        <v>3</v>
      </c>
      <c r="AG412" s="25">
        <v>3</v>
      </c>
      <c r="AH412" s="25">
        <v>24</v>
      </c>
      <c r="AI412" s="25">
        <v>45</v>
      </c>
      <c r="AJ412" s="25" t="s">
        <v>20</v>
      </c>
      <c r="AK412" s="42" t="s">
        <v>19</v>
      </c>
      <c r="AL412" s="25" t="s">
        <v>20</v>
      </c>
      <c r="AM412" s="25">
        <v>3</v>
      </c>
      <c r="AN412" s="25">
        <v>280</v>
      </c>
      <c r="AO412" s="25">
        <v>190</v>
      </c>
      <c r="AP412" s="25">
        <v>110</v>
      </c>
      <c r="AQ412" s="25">
        <v>1.0049999999999999</v>
      </c>
      <c r="AR412" s="94">
        <v>5.8520000000000004E-3</v>
      </c>
      <c r="AS412" s="157" t="s">
        <v>22</v>
      </c>
      <c r="AT412" s="93" t="s">
        <v>22</v>
      </c>
      <c r="AU412" s="92" t="s">
        <v>22</v>
      </c>
      <c r="AV412" s="91" t="s">
        <v>152</v>
      </c>
      <c r="AW412" s="92" t="s">
        <v>48</v>
      </c>
      <c r="AX412" s="92" t="s">
        <v>48</v>
      </c>
      <c r="AY412" s="91" t="s">
        <v>152</v>
      </c>
      <c r="AZ412" s="23"/>
      <c r="BA412" s="25" t="s">
        <v>6181</v>
      </c>
      <c r="BB412" t="s">
        <v>25</v>
      </c>
      <c r="BC412" t="e">
        <v>#N/A</v>
      </c>
      <c r="BD412" t="e">
        <f>IF(Z412=BC412,"OK")</f>
        <v>#N/A</v>
      </c>
      <c r="BE412">
        <v>0.33500000000000002</v>
      </c>
      <c r="BF412">
        <v>1.3649999999999999E-3</v>
      </c>
      <c r="BG412">
        <v>280</v>
      </c>
      <c r="BH412">
        <v>190</v>
      </c>
      <c r="BI412">
        <v>110</v>
      </c>
      <c r="BJ412">
        <v>1.0049999999999999</v>
      </c>
      <c r="BK412">
        <v>5.8520000000000004E-3</v>
      </c>
      <c r="BN412" s="183"/>
    </row>
    <row r="413" spans="1:66" ht="25.5" x14ac:dyDescent="0.25">
      <c r="A413" s="1"/>
      <c r="B413" s="94">
        <v>409</v>
      </c>
      <c r="C413" s="195">
        <v>1085080</v>
      </c>
      <c r="D413" s="25"/>
      <c r="E413" s="36" t="s">
        <v>6180</v>
      </c>
      <c r="F413" s="151" t="s">
        <v>652</v>
      </c>
      <c r="G413" s="41" t="s">
        <v>585</v>
      </c>
      <c r="H413" s="46" t="str">
        <f>IFERROR(IFERROR(IF(SEARCH("Usystems",$E413)&gt;0,"Usystems"),IF(SEARCH("RIIFO",$E413)&gt;0,"RIIFO","Uponor")),"Uponor")</f>
        <v>Uponor</v>
      </c>
      <c r="I413" s="25" t="str">
        <f>IFERROR(MID($D413,1,7)+0,"")</f>
        <v/>
      </c>
      <c r="J413" s="25" t="str">
        <f>IFERROR(MID($D413,10,7)+0,"")</f>
        <v/>
      </c>
      <c r="K413" s="25" t="str">
        <f>IFERROR(MID($D413,19,7)+0,"")</f>
        <v/>
      </c>
      <c r="L413" s="25" t="str">
        <f>IFERROR(MID($D413,28,7)+0,"")</f>
        <v/>
      </c>
      <c r="M413" s="25" t="str">
        <f>IF(IFERROR(MID($Q413,1,7)+0,"")&lt;1130000,IF(INDEX(C:C,MATCH(LEFT(Q413,7)+0,I:I,0))&lt;1130000,"",INDEX(C:C,MATCH(LEFT(Q413,7)+0,I:I,0))),IFERROR(MID($Q413,1,7)+0,""))</f>
        <v/>
      </c>
      <c r="N413" s="25" t="str">
        <f>IF(IFERROR(MID($Q413,10,7)+0,"")&lt;1130000,"",IFERROR(MID($Q413,10,7)+0,""))</f>
        <v/>
      </c>
      <c r="O413" s="25" t="str">
        <f>IF(IFERROR(MID($Q413,19,7)+0,"")&lt;1130000,"",IFERROR(MID($Q413,19,7)+0,""))</f>
        <v/>
      </c>
      <c r="P413" s="25" t="str">
        <f>IF(M413="","",IF(N413="",M413,M413&amp;", "&amp;N413))</f>
        <v/>
      </c>
      <c r="Q413" s="25"/>
      <c r="R413" s="25"/>
      <c r="S413" s="35" t="s">
        <v>5979</v>
      </c>
      <c r="T413" s="25" t="s">
        <v>36</v>
      </c>
      <c r="U413" s="185">
        <v>30734</v>
      </c>
      <c r="V413" s="188">
        <v>30734</v>
      </c>
      <c r="W413" s="189">
        <v>30734</v>
      </c>
      <c r="X413" s="31">
        <v>30734</v>
      </c>
      <c r="Y413" s="90">
        <f>IFERROR(ROUND(X413/W413-1,2),"")</f>
        <v>0</v>
      </c>
      <c r="Z413" s="31" t="str">
        <f>IF(OR(S413="VLD MLC components",S413="VLD MLC pipes",S413="VLD PEX components",S413="VLD PEX pipes",S413="VLD PHC components",S413="VLD PHC pipes",S413="Controls VLD"),"По запросу",X413)</f>
        <v>По запросу</v>
      </c>
      <c r="AA413" s="63">
        <f>ROUND(X413/1.2,3)</f>
        <v>25611.667000000001</v>
      </c>
      <c r="AB413" s="23">
        <v>25611.667000000001</v>
      </c>
      <c r="AC413" s="190">
        <f>IFERROR(ROUND(AA413/AB413-1,2),"")</f>
        <v>0</v>
      </c>
      <c r="AD413" s="25">
        <v>0.68</v>
      </c>
      <c r="AE413" s="25">
        <v>3.2000000000000002E-3</v>
      </c>
      <c r="AF413" s="25">
        <v>0</v>
      </c>
      <c r="AG413" s="25" t="s">
        <v>22</v>
      </c>
      <c r="AH413" s="25">
        <v>4</v>
      </c>
      <c r="AI413" s="25">
        <v>4</v>
      </c>
      <c r="AJ413" s="25" t="s">
        <v>20</v>
      </c>
      <c r="AK413" s="42" t="s">
        <v>19</v>
      </c>
      <c r="AL413" s="25" t="s">
        <v>20</v>
      </c>
      <c r="AM413" s="25">
        <v>2</v>
      </c>
      <c r="AN413" s="25">
        <v>254</v>
      </c>
      <c r="AO413" s="25">
        <v>197</v>
      </c>
      <c r="AP413" s="25">
        <v>203</v>
      </c>
      <c r="AQ413" s="25">
        <v>1.36</v>
      </c>
      <c r="AR413" s="94">
        <v>1.0158E-2</v>
      </c>
      <c r="AS413" s="157" t="s">
        <v>22</v>
      </c>
      <c r="AT413" s="93">
        <v>42521</v>
      </c>
      <c r="AU413" s="92" t="s">
        <v>22</v>
      </c>
      <c r="AV413" s="91" t="s">
        <v>152</v>
      </c>
      <c r="AW413" s="92" t="s">
        <v>48</v>
      </c>
      <c r="AX413" s="92" t="s">
        <v>48</v>
      </c>
      <c r="AY413" s="91" t="s">
        <v>152</v>
      </c>
      <c r="AZ413" s="23"/>
      <c r="BA413" s="25" t="s">
        <v>6179</v>
      </c>
      <c r="BB413" t="s">
        <v>25</v>
      </c>
      <c r="BC413" t="e">
        <v>#N/A</v>
      </c>
      <c r="BD413" t="e">
        <f>IF(Z413=BC413,"OK")</f>
        <v>#N/A</v>
      </c>
      <c r="BE413">
        <v>0.68</v>
      </c>
      <c r="BF413">
        <v>3.2000000000000002E-3</v>
      </c>
      <c r="BG413">
        <v>254</v>
      </c>
      <c r="BH413">
        <v>197</v>
      </c>
      <c r="BI413">
        <v>203</v>
      </c>
      <c r="BJ413">
        <v>1.36</v>
      </c>
      <c r="BK413">
        <v>1.0158E-2</v>
      </c>
      <c r="BN413" s="183"/>
    </row>
    <row r="414" spans="1:66" ht="38.25" x14ac:dyDescent="0.25">
      <c r="A414" s="1"/>
      <c r="B414" s="94">
        <v>410</v>
      </c>
      <c r="C414" s="43">
        <v>1008669</v>
      </c>
      <c r="D414" s="37" t="s">
        <v>22</v>
      </c>
      <c r="E414" s="27" t="s">
        <v>6178</v>
      </c>
      <c r="F414" s="151" t="s">
        <v>655</v>
      </c>
      <c r="G414" s="41" t="s">
        <v>29</v>
      </c>
      <c r="H414" s="46" t="str">
        <f>IFERROR(IFERROR(IF(SEARCH("Usystems",$E414)&gt;0,"Usystems"),IF(SEARCH("RIIFO",$E414)&gt;0,"RIIFO","Uponor")),"Uponor")</f>
        <v>Uponor</v>
      </c>
      <c r="I414" s="25" t="str">
        <f>IFERROR(MID($D414,1,7)+0,"")</f>
        <v/>
      </c>
      <c r="J414" s="25" t="str">
        <f>IFERROR(MID($D414,10,7)+0,"")</f>
        <v/>
      </c>
      <c r="K414" s="25" t="str">
        <f>IFERROR(MID($D414,19,7)+0,"")</f>
        <v/>
      </c>
      <c r="L414" s="25" t="str">
        <f>IFERROR(MID($D414,28,7)+0,"")</f>
        <v/>
      </c>
      <c r="M414" s="25">
        <f>IF(IFERROR(MID($Q414,1,7)+0,"")&lt;1130000,IF(INDEX(C:C,MATCH(LEFT(Q414,7)+0,I:I,0))&lt;1130000,"",INDEX(C:C,MATCH(LEFT(Q414,7)+0,I:I,0))),IFERROR(MID($Q414,1,7)+0,""))</f>
        <v>1135710</v>
      </c>
      <c r="N414" s="25" t="str">
        <f>IF(IFERROR(MID($Q414,10,7)+0,"")&lt;1130000,"",IFERROR(MID($Q414,10,7)+0,""))</f>
        <v/>
      </c>
      <c r="O414" s="25" t="str">
        <f>IF(IFERROR(MID($Q414,19,7)+0,"")&lt;1130000,"",IFERROR(MID($Q414,19,7)+0,""))</f>
        <v/>
      </c>
      <c r="P414" s="25">
        <f>IF(M414="","",IF(N414="",M414,M414&amp;", "&amp;N414))</f>
        <v>1135710</v>
      </c>
      <c r="Q414" s="43">
        <v>1135710</v>
      </c>
      <c r="R414" s="43"/>
      <c r="S414" s="35" t="s">
        <v>35</v>
      </c>
      <c r="T414" s="25" t="s">
        <v>36</v>
      </c>
      <c r="U414" s="185">
        <v>474.75</v>
      </c>
      <c r="V414" s="188">
        <v>474.75</v>
      </c>
      <c r="W414" s="189">
        <v>474.75</v>
      </c>
      <c r="X414" s="31">
        <v>474.75</v>
      </c>
      <c r="Y414" s="90">
        <f>IFERROR(ROUND(X414/W414-1,2),"")</f>
        <v>0</v>
      </c>
      <c r="Z414" s="31">
        <f>IF(OR(S414="VLD MLC components",S414="VLD MLC pipes",S414="VLD PEX components",S414="VLD PEX pipes",S414="VLD PHC components",S414="VLD PHC pipes",S414="Controls VLD"),"По запросу",X414)</f>
        <v>474.75</v>
      </c>
      <c r="AA414" s="63">
        <f>ROUND(X414/1.2,3)</f>
        <v>395.625</v>
      </c>
      <c r="AB414" s="23">
        <v>395.625</v>
      </c>
      <c r="AC414" s="190">
        <f>IFERROR(ROUND(AA414/AB414-1,2),"")</f>
        <v>0</v>
      </c>
      <c r="AD414" s="25">
        <v>5.0000000000000001E-3</v>
      </c>
      <c r="AE414" s="25">
        <v>2.0999999999999999E-5</v>
      </c>
      <c r="AF414" s="25">
        <v>7265</v>
      </c>
      <c r="AG414" s="25">
        <v>9935</v>
      </c>
      <c r="AH414" s="25">
        <v>12955</v>
      </c>
      <c r="AI414" s="25">
        <v>13055</v>
      </c>
      <c r="AJ414" s="25" t="s">
        <v>20</v>
      </c>
      <c r="AK414" s="22" t="s">
        <v>20</v>
      </c>
      <c r="AL414" s="25" t="s">
        <v>20</v>
      </c>
      <c r="AM414" s="25">
        <v>100</v>
      </c>
      <c r="AN414" s="25">
        <v>280</v>
      </c>
      <c r="AO414" s="25">
        <v>187</v>
      </c>
      <c r="AP414" s="25">
        <v>107</v>
      </c>
      <c r="AQ414" s="25">
        <v>0.5</v>
      </c>
      <c r="AR414" s="94">
        <v>5.6030000000000003E-3</v>
      </c>
      <c r="AS414" s="157">
        <v>14955</v>
      </c>
      <c r="AT414" s="93" t="s">
        <v>22</v>
      </c>
      <c r="AU414" s="92" t="s">
        <v>22</v>
      </c>
      <c r="AV414" s="91" t="s">
        <v>152</v>
      </c>
      <c r="AW414" s="92" t="s">
        <v>152</v>
      </c>
      <c r="AX414" s="92" t="s">
        <v>48</v>
      </c>
      <c r="AY414" s="91" t="s">
        <v>152</v>
      </c>
      <c r="AZ414" s="23"/>
      <c r="BA414" s="25" t="s">
        <v>6177</v>
      </c>
      <c r="BB414" t="s">
        <v>25</v>
      </c>
      <c r="BC414">
        <v>474.75</v>
      </c>
      <c r="BD414" t="str">
        <f>IF(Z414=BC414,"OK")</f>
        <v>OK</v>
      </c>
      <c r="BE414">
        <v>5.0000000000000001E-3</v>
      </c>
      <c r="BF414">
        <v>2.0999999999999999E-5</v>
      </c>
      <c r="BG414">
        <v>280</v>
      </c>
      <c r="BH414">
        <v>187</v>
      </c>
      <c r="BI414">
        <v>107</v>
      </c>
      <c r="BJ414">
        <v>0.5</v>
      </c>
      <c r="BK414">
        <v>5.6030000000000003E-3</v>
      </c>
      <c r="BN414" s="183"/>
    </row>
    <row r="415" spans="1:66" ht="38.25" x14ac:dyDescent="0.25">
      <c r="A415" s="1"/>
      <c r="B415" s="94">
        <v>411</v>
      </c>
      <c r="C415" s="43">
        <v>1008932</v>
      </c>
      <c r="D415" s="37" t="s">
        <v>22</v>
      </c>
      <c r="E415" s="27" t="s">
        <v>6176</v>
      </c>
      <c r="F415" s="151" t="s">
        <v>655</v>
      </c>
      <c r="G415" s="41" t="s">
        <v>29</v>
      </c>
      <c r="H415" s="46" t="str">
        <f>IFERROR(IFERROR(IF(SEARCH("Usystems",$E415)&gt;0,"Usystems"),IF(SEARCH("RIIFO",$E415)&gt;0,"RIIFO","Uponor")),"Uponor")</f>
        <v>Uponor</v>
      </c>
      <c r="I415" s="25" t="str">
        <f>IFERROR(MID($D415,1,7)+0,"")</f>
        <v/>
      </c>
      <c r="J415" s="25" t="str">
        <f>IFERROR(MID($D415,10,7)+0,"")</f>
        <v/>
      </c>
      <c r="K415" s="25" t="str">
        <f>IFERROR(MID($D415,19,7)+0,"")</f>
        <v/>
      </c>
      <c r="L415" s="25" t="str">
        <f>IFERROR(MID($D415,28,7)+0,"")</f>
        <v/>
      </c>
      <c r="M415" s="25">
        <f>IF(IFERROR(MID($Q415,1,7)+0,"")&lt;1130000,IF(INDEX(C:C,MATCH(LEFT(Q415,7)+0,I:I,0))&lt;1130000,"",INDEX(C:C,MATCH(LEFT(Q415,7)+0,I:I,0))),IFERROR(MID($Q415,1,7)+0,""))</f>
        <v>1135711</v>
      </c>
      <c r="N415" s="25" t="str">
        <f>IF(IFERROR(MID($Q415,10,7)+0,"")&lt;1130000,"",IFERROR(MID($Q415,10,7)+0,""))</f>
        <v/>
      </c>
      <c r="O415" s="25" t="str">
        <f>IF(IFERROR(MID($Q415,19,7)+0,"")&lt;1130000,"",IFERROR(MID($Q415,19,7)+0,""))</f>
        <v/>
      </c>
      <c r="P415" s="25">
        <f>IF(M415="","",IF(N415="",M415,M415&amp;", "&amp;N415))</f>
        <v>1135711</v>
      </c>
      <c r="Q415" s="43">
        <v>1135711</v>
      </c>
      <c r="R415" s="43"/>
      <c r="S415" s="35" t="s">
        <v>35</v>
      </c>
      <c r="T415" s="25" t="s">
        <v>36</v>
      </c>
      <c r="U415" s="185">
        <v>596</v>
      </c>
      <c r="V415" s="188">
        <v>596</v>
      </c>
      <c r="W415" s="189">
        <v>596</v>
      </c>
      <c r="X415" s="31">
        <v>596</v>
      </c>
      <c r="Y415" s="90">
        <f>IFERROR(ROUND(X415/W415-1,2),"")</f>
        <v>0</v>
      </c>
      <c r="Z415" s="31">
        <f>IF(OR(S415="VLD MLC components",S415="VLD MLC pipes",S415="VLD PEX components",S415="VLD PEX pipes",S415="VLD PHC components",S415="VLD PHC pipes",S415="Controls VLD"),"По запросу",X415)</f>
        <v>596</v>
      </c>
      <c r="AA415" s="63">
        <f>ROUND(X415/1.2,3)</f>
        <v>496.66699999999997</v>
      </c>
      <c r="AB415" s="23">
        <v>496.66699999999997</v>
      </c>
      <c r="AC415" s="190">
        <f>IFERROR(ROUND(AA415/AB415-1,2),"")</f>
        <v>0</v>
      </c>
      <c r="AD415" s="25">
        <v>8.0000000000000002E-3</v>
      </c>
      <c r="AE415" s="25">
        <v>3.1000000000000001E-5</v>
      </c>
      <c r="AF415" s="25">
        <v>0</v>
      </c>
      <c r="AG415" s="25">
        <v>2125</v>
      </c>
      <c r="AH415" s="25">
        <v>5165</v>
      </c>
      <c r="AI415" s="25">
        <v>5165</v>
      </c>
      <c r="AJ415" s="25" t="s">
        <v>20</v>
      </c>
      <c r="AK415" s="22" t="s">
        <v>20</v>
      </c>
      <c r="AL415" s="25" t="s">
        <v>20</v>
      </c>
      <c r="AM415" s="25">
        <v>80</v>
      </c>
      <c r="AN415" s="25">
        <v>280</v>
      </c>
      <c r="AO415" s="25">
        <v>187</v>
      </c>
      <c r="AP415" s="25">
        <v>107</v>
      </c>
      <c r="AQ415" s="25">
        <v>0.64</v>
      </c>
      <c r="AR415" s="94">
        <v>5.6030000000000003E-3</v>
      </c>
      <c r="AS415" s="157">
        <v>5325</v>
      </c>
      <c r="AT415" s="93" t="s">
        <v>22</v>
      </c>
      <c r="AU415" s="92" t="s">
        <v>22</v>
      </c>
      <c r="AV415" s="91" t="s">
        <v>152</v>
      </c>
      <c r="AW415" s="92" t="s">
        <v>152</v>
      </c>
      <c r="AX415" s="92" t="s">
        <v>48</v>
      </c>
      <c r="AY415" s="91" t="s">
        <v>152</v>
      </c>
      <c r="AZ415" s="23"/>
      <c r="BA415" s="25" t="s">
        <v>6175</v>
      </c>
      <c r="BB415" t="s">
        <v>25</v>
      </c>
      <c r="BC415">
        <v>596</v>
      </c>
      <c r="BD415" t="str">
        <f>IF(Z415=BC415,"OK")</f>
        <v>OK</v>
      </c>
      <c r="BE415">
        <v>8.0000000000000002E-3</v>
      </c>
      <c r="BF415">
        <v>3.1000000000000001E-5</v>
      </c>
      <c r="BG415">
        <v>280</v>
      </c>
      <c r="BH415">
        <v>187</v>
      </c>
      <c r="BI415">
        <v>107</v>
      </c>
      <c r="BJ415">
        <v>0.64</v>
      </c>
      <c r="BK415">
        <v>5.6030000000000003E-3</v>
      </c>
      <c r="BN415" s="183"/>
    </row>
    <row r="416" spans="1:66" ht="38.25" x14ac:dyDescent="0.25">
      <c r="A416" s="1"/>
      <c r="B416" s="94">
        <v>412</v>
      </c>
      <c r="C416" s="43">
        <v>1008671</v>
      </c>
      <c r="D416" s="37" t="s">
        <v>22</v>
      </c>
      <c r="E416" s="27" t="s">
        <v>6174</v>
      </c>
      <c r="F416" s="151" t="s">
        <v>655</v>
      </c>
      <c r="G416" s="41" t="s">
        <v>29</v>
      </c>
      <c r="H416" s="46" t="str">
        <f>IFERROR(IFERROR(IF(SEARCH("Usystems",$E416)&gt;0,"Usystems"),IF(SEARCH("RIIFO",$E416)&gt;0,"RIIFO","Uponor")),"Uponor")</f>
        <v>Uponor</v>
      </c>
      <c r="I416" s="25" t="str">
        <f>IFERROR(MID($D416,1,7)+0,"")</f>
        <v/>
      </c>
      <c r="J416" s="25" t="str">
        <f>IFERROR(MID($D416,10,7)+0,"")</f>
        <v/>
      </c>
      <c r="K416" s="25" t="str">
        <f>IFERROR(MID($D416,19,7)+0,"")</f>
        <v/>
      </c>
      <c r="L416" s="25" t="str">
        <f>IFERROR(MID($D416,28,7)+0,"")</f>
        <v/>
      </c>
      <c r="M416" s="25">
        <f>IF(IFERROR(MID($Q416,1,7)+0,"")&lt;1130000,IF(INDEX(C:C,MATCH(LEFT(Q416,7)+0,I:I,0))&lt;1130000,"",INDEX(C:C,MATCH(LEFT(Q416,7)+0,I:I,0))),IFERROR(MID($Q416,1,7)+0,""))</f>
        <v>1135712</v>
      </c>
      <c r="N416" s="25" t="str">
        <f>IF(IFERROR(MID($Q416,10,7)+0,"")&lt;1130000,"",IFERROR(MID($Q416,10,7)+0,""))</f>
        <v/>
      </c>
      <c r="O416" s="25" t="str">
        <f>IF(IFERROR(MID($Q416,19,7)+0,"")&lt;1130000,"",IFERROR(MID($Q416,19,7)+0,""))</f>
        <v/>
      </c>
      <c r="P416" s="25">
        <f>IF(M416="","",IF(N416="",M416,M416&amp;", "&amp;N416))</f>
        <v>1135712</v>
      </c>
      <c r="Q416" s="43">
        <v>1135712</v>
      </c>
      <c r="R416" s="43"/>
      <c r="S416" s="35" t="s">
        <v>35</v>
      </c>
      <c r="T416" s="25" t="s">
        <v>36</v>
      </c>
      <c r="U416" s="185">
        <v>841</v>
      </c>
      <c r="V416" s="188">
        <v>841</v>
      </c>
      <c r="W416" s="189">
        <v>841</v>
      </c>
      <c r="X416" s="31">
        <v>841</v>
      </c>
      <c r="Y416" s="90">
        <f>IFERROR(ROUND(X416/W416-1,2),"")</f>
        <v>0</v>
      </c>
      <c r="Z416" s="31">
        <f>IF(OR(S416="VLD MLC components",S416="VLD MLC pipes",S416="VLD PEX components",S416="VLD PEX pipes",S416="VLD PHC components",S416="VLD PHC pipes",S416="Controls VLD"),"По запросу",X416)</f>
        <v>841</v>
      </c>
      <c r="AA416" s="63">
        <f>ROUND(X416/1.2,3)</f>
        <v>700.83299999999997</v>
      </c>
      <c r="AB416" s="23">
        <v>700.83299999999997</v>
      </c>
      <c r="AC416" s="190">
        <f>IFERROR(ROUND(AA416/AB416-1,2),"")</f>
        <v>0</v>
      </c>
      <c r="AD416" s="25">
        <v>0.01</v>
      </c>
      <c r="AE416" s="25">
        <v>3.4999999999999997E-5</v>
      </c>
      <c r="AF416" s="25">
        <v>5579</v>
      </c>
      <c r="AG416" s="25">
        <v>6029</v>
      </c>
      <c r="AH416" s="25">
        <v>6229</v>
      </c>
      <c r="AI416" s="25">
        <v>6229</v>
      </c>
      <c r="AJ416" s="25" t="s">
        <v>20</v>
      </c>
      <c r="AK416" s="22" t="s">
        <v>20</v>
      </c>
      <c r="AL416" s="25" t="s">
        <v>20</v>
      </c>
      <c r="AM416" s="25">
        <v>50</v>
      </c>
      <c r="AN416" s="25">
        <v>287</v>
      </c>
      <c r="AO416" s="25">
        <v>190</v>
      </c>
      <c r="AP416" s="25">
        <v>105</v>
      </c>
      <c r="AQ416" s="25">
        <v>0.5</v>
      </c>
      <c r="AR416" s="94">
        <v>5.7260000000000002E-3</v>
      </c>
      <c r="AS416" s="157">
        <v>273</v>
      </c>
      <c r="AT416" s="93" t="s">
        <v>22</v>
      </c>
      <c r="AU416" s="92" t="s">
        <v>22</v>
      </c>
      <c r="AV416" s="91" t="s">
        <v>152</v>
      </c>
      <c r="AW416" s="92" t="s">
        <v>152</v>
      </c>
      <c r="AX416" s="92" t="s">
        <v>48</v>
      </c>
      <c r="AY416" s="91" t="s">
        <v>152</v>
      </c>
      <c r="AZ416" s="23"/>
      <c r="BA416" s="25" t="s">
        <v>5635</v>
      </c>
      <c r="BB416" t="s">
        <v>25</v>
      </c>
      <c r="BC416">
        <v>841</v>
      </c>
      <c r="BD416" t="str">
        <f>IF(Z416=BC416,"OK")</f>
        <v>OK</v>
      </c>
      <c r="BE416">
        <v>0.01</v>
      </c>
      <c r="BF416">
        <v>3.4999999999999997E-5</v>
      </c>
      <c r="BG416">
        <v>287</v>
      </c>
      <c r="BH416">
        <v>190</v>
      </c>
      <c r="BI416">
        <v>105</v>
      </c>
      <c r="BJ416">
        <v>0.5</v>
      </c>
      <c r="BK416">
        <v>5.7260000000000002E-3</v>
      </c>
      <c r="BN416" s="183"/>
    </row>
    <row r="417" spans="1:66" ht="38.25" x14ac:dyDescent="0.25">
      <c r="A417" s="1"/>
      <c r="B417" s="94">
        <v>413</v>
      </c>
      <c r="C417" s="43">
        <v>1001235</v>
      </c>
      <c r="D417" s="37" t="s">
        <v>22</v>
      </c>
      <c r="E417" s="36" t="s">
        <v>6173</v>
      </c>
      <c r="F417" s="151" t="s">
        <v>655</v>
      </c>
      <c r="G417" s="41" t="s">
        <v>29</v>
      </c>
      <c r="H417" s="46" t="str">
        <f>IFERROR(IFERROR(IF(SEARCH("Usystems",$E417)&gt;0,"Usystems"),IF(SEARCH("RIIFO",$E417)&gt;0,"RIIFO","Uponor")),"Uponor")</f>
        <v>Uponor</v>
      </c>
      <c r="I417" s="25" t="str">
        <f>IFERROR(MID($D417,1,7)+0,"")</f>
        <v/>
      </c>
      <c r="J417" s="25" t="str">
        <f>IFERROR(MID($D417,10,7)+0,"")</f>
        <v/>
      </c>
      <c r="K417" s="25" t="str">
        <f>IFERROR(MID($D417,19,7)+0,"")</f>
        <v/>
      </c>
      <c r="L417" s="25" t="str">
        <f>IFERROR(MID($D417,28,7)+0,"")</f>
        <v/>
      </c>
      <c r="M417" s="25">
        <f>IF(IFERROR(MID($Q417,1,7)+0,"")&lt;1130000,IF(INDEX(C:C,MATCH(LEFT(Q417,7)+0,I:I,0))&lt;1130000,"",INDEX(C:C,MATCH(LEFT(Q417,7)+0,I:I,0))),IFERROR(MID($Q417,1,7)+0,""))</f>
        <v>1135713</v>
      </c>
      <c r="N417" s="25" t="str">
        <f>IF(IFERROR(MID($Q417,10,7)+0,"")&lt;1130000,"",IFERROR(MID($Q417,10,7)+0,""))</f>
        <v/>
      </c>
      <c r="O417" s="25" t="str">
        <f>IF(IFERROR(MID($Q417,19,7)+0,"")&lt;1130000,"",IFERROR(MID($Q417,19,7)+0,""))</f>
        <v/>
      </c>
      <c r="P417" s="25">
        <f>IF(M417="","",IF(N417="",M417,M417&amp;", "&amp;N417))</f>
        <v>1135713</v>
      </c>
      <c r="Q417" s="43">
        <v>1135713</v>
      </c>
      <c r="R417" s="43"/>
      <c r="S417" s="35" t="s">
        <v>35</v>
      </c>
      <c r="T417" s="25" t="s">
        <v>36</v>
      </c>
      <c r="U417" s="185">
        <v>1394</v>
      </c>
      <c r="V417" s="188">
        <v>1394</v>
      </c>
      <c r="W417" s="189">
        <v>1394</v>
      </c>
      <c r="X417" s="31">
        <v>1394</v>
      </c>
      <c r="Y417" s="90">
        <f>IFERROR(ROUND(X417/W417-1,2),"")</f>
        <v>0</v>
      </c>
      <c r="Z417" s="31">
        <f>IF(OR(S417="VLD MLC components",S417="VLD MLC pipes",S417="VLD PEX components",S417="VLD PEX pipes",S417="VLD PHC components",S417="VLD PHC pipes",S417="Controls VLD"),"По запросу",X417)</f>
        <v>1394</v>
      </c>
      <c r="AA417" s="63">
        <f>ROUND(X417/1.2,3)</f>
        <v>1161.6669999999999</v>
      </c>
      <c r="AB417" s="23">
        <v>1161.6669999999999</v>
      </c>
      <c r="AC417" s="190">
        <f>IFERROR(ROUND(AA417/AB417-1,2),"")</f>
        <v>0</v>
      </c>
      <c r="AD417" s="25">
        <v>0.03</v>
      </c>
      <c r="AE417" s="25">
        <v>1.37E-4</v>
      </c>
      <c r="AF417" s="25">
        <v>0</v>
      </c>
      <c r="AG417" s="25" t="s">
        <v>22</v>
      </c>
      <c r="AH417" s="25">
        <v>0</v>
      </c>
      <c r="AI417" s="25">
        <v>0</v>
      </c>
      <c r="AJ417" s="25" t="s">
        <v>20</v>
      </c>
      <c r="AK417" s="42" t="s">
        <v>19</v>
      </c>
      <c r="AL417" s="25" t="s">
        <v>20</v>
      </c>
      <c r="AM417" s="25">
        <v>15</v>
      </c>
      <c r="AN417" s="25">
        <v>280</v>
      </c>
      <c r="AO417" s="25">
        <v>187</v>
      </c>
      <c r="AP417" s="25">
        <v>107</v>
      </c>
      <c r="AQ417" s="25">
        <v>0.6</v>
      </c>
      <c r="AR417" s="94">
        <v>5.6030000000000003E-3</v>
      </c>
      <c r="AS417" s="157">
        <v>30</v>
      </c>
      <c r="AT417" s="93" t="s">
        <v>22</v>
      </c>
      <c r="AU417" s="92" t="s">
        <v>22</v>
      </c>
      <c r="AV417" s="91" t="s">
        <v>152</v>
      </c>
      <c r="AW417" s="92" t="s">
        <v>152</v>
      </c>
      <c r="AX417" s="92" t="s">
        <v>48</v>
      </c>
      <c r="AY417" s="91" t="s">
        <v>152</v>
      </c>
      <c r="AZ417" s="23"/>
      <c r="BA417" s="25" t="s">
        <v>4893</v>
      </c>
      <c r="BB417" t="s">
        <v>25</v>
      </c>
      <c r="BC417" t="e">
        <v>#N/A</v>
      </c>
      <c r="BD417" t="e">
        <f>IF(Z417=BC417,"OK")</f>
        <v>#N/A</v>
      </c>
      <c r="BE417">
        <v>0.03</v>
      </c>
      <c r="BF417">
        <v>1.37E-4</v>
      </c>
      <c r="BG417">
        <v>280</v>
      </c>
      <c r="BH417">
        <v>187</v>
      </c>
      <c r="BI417">
        <v>107</v>
      </c>
      <c r="BJ417">
        <v>0.6</v>
      </c>
      <c r="BK417">
        <v>5.6030000000000003E-3</v>
      </c>
      <c r="BN417" s="183"/>
    </row>
    <row r="418" spans="1:66" ht="38.25" x14ac:dyDescent="0.25">
      <c r="A418" s="1"/>
      <c r="B418" s="94">
        <v>414</v>
      </c>
      <c r="C418" s="43">
        <v>1008673</v>
      </c>
      <c r="D418" s="37" t="s">
        <v>22</v>
      </c>
      <c r="E418" s="27" t="s">
        <v>6172</v>
      </c>
      <c r="F418" s="213" t="s">
        <v>655</v>
      </c>
      <c r="G418" s="41" t="s">
        <v>29</v>
      </c>
      <c r="H418" s="46" t="str">
        <f>IFERROR(IFERROR(IF(SEARCH("Usystems",$E418)&gt;0,"Usystems"),IF(SEARCH("RIIFO",$E418)&gt;0,"RIIFO","Uponor")),"Uponor")</f>
        <v>Uponor</v>
      </c>
      <c r="I418" s="25" t="str">
        <f>IFERROR(MID($D418,1,7)+0,"")</f>
        <v/>
      </c>
      <c r="J418" s="25" t="str">
        <f>IFERROR(MID($D418,10,7)+0,"")</f>
        <v/>
      </c>
      <c r="K418" s="25" t="str">
        <f>IFERROR(MID($D418,19,7)+0,"")</f>
        <v/>
      </c>
      <c r="L418" s="25" t="str">
        <f>IFERROR(MID($D418,28,7)+0,"")</f>
        <v/>
      </c>
      <c r="M418" s="25">
        <f>IF(IFERROR(MID($Q418,1,7)+0,"")&lt;1130000,IF(INDEX(C:C,MATCH(LEFT(Q418,7)+0,I:I,0))&lt;1130000,"",INDEX(C:C,MATCH(LEFT(Q418,7)+0,I:I,0))),IFERROR(MID($Q418,1,7)+0,""))</f>
        <v>1135714</v>
      </c>
      <c r="N418" s="25" t="str">
        <f>IF(IFERROR(MID($Q418,10,7)+0,"")&lt;1130000,"",IFERROR(MID($Q418,10,7)+0,""))</f>
        <v/>
      </c>
      <c r="O418" s="25" t="str">
        <f>IF(IFERROR(MID($Q418,19,7)+0,"")&lt;1130000,"",IFERROR(MID($Q418,19,7)+0,""))</f>
        <v/>
      </c>
      <c r="P418" s="25">
        <f>IF(M418="","",IF(N418="",M418,M418&amp;", "&amp;N418))</f>
        <v>1135714</v>
      </c>
      <c r="Q418" s="43">
        <v>1135714</v>
      </c>
      <c r="R418" s="43"/>
      <c r="S418" s="35" t="s">
        <v>35</v>
      </c>
      <c r="T418" s="25" t="s">
        <v>36</v>
      </c>
      <c r="U418" s="185">
        <v>2555</v>
      </c>
      <c r="V418" s="188">
        <v>2555</v>
      </c>
      <c r="W418" s="189">
        <v>2555</v>
      </c>
      <c r="X418" s="31">
        <v>2555</v>
      </c>
      <c r="Y418" s="90">
        <f>IFERROR(ROUND(X418/W418-1,2),"")</f>
        <v>0</v>
      </c>
      <c r="Z418" s="31">
        <f>IF(OR(S418="VLD MLC components",S418="VLD MLC pipes",S418="VLD PEX components",S418="VLD PEX pipes",S418="VLD PHC components",S418="VLD PHC pipes",S418="Controls VLD"),"По запросу",X418)</f>
        <v>2555</v>
      </c>
      <c r="AA418" s="63">
        <f>ROUND(X418/1.2,3)</f>
        <v>2129.1669999999999</v>
      </c>
      <c r="AB418" s="23">
        <v>2129.1669999999999</v>
      </c>
      <c r="AC418" s="190">
        <f>IFERROR(ROUND(AA418/AB418-1,2),"")</f>
        <v>0</v>
      </c>
      <c r="AD418" s="25">
        <v>5.5E-2</v>
      </c>
      <c r="AE418" s="25">
        <v>1.7000000000000001E-4</v>
      </c>
      <c r="AF418" s="25">
        <v>50</v>
      </c>
      <c r="AG418" s="25">
        <v>60</v>
      </c>
      <c r="AH418" s="25">
        <v>220</v>
      </c>
      <c r="AI418" s="25">
        <v>220</v>
      </c>
      <c r="AJ418" s="25" t="s">
        <v>20</v>
      </c>
      <c r="AK418" s="22" t="s">
        <v>20</v>
      </c>
      <c r="AL418" s="25" t="s">
        <v>20</v>
      </c>
      <c r="AM418" s="25">
        <v>10</v>
      </c>
      <c r="AN418" s="25">
        <v>280</v>
      </c>
      <c r="AO418" s="25">
        <v>187</v>
      </c>
      <c r="AP418" s="25">
        <v>107</v>
      </c>
      <c r="AQ418" s="25">
        <v>0.55000000000000004</v>
      </c>
      <c r="AR418" s="94">
        <v>5.6030000000000003E-3</v>
      </c>
      <c r="AS418" s="157">
        <v>210</v>
      </c>
      <c r="AT418" s="93" t="s">
        <v>22</v>
      </c>
      <c r="AU418" s="92" t="s">
        <v>22</v>
      </c>
      <c r="AV418" s="91" t="s">
        <v>152</v>
      </c>
      <c r="AW418" s="92" t="s">
        <v>152</v>
      </c>
      <c r="AX418" s="92" t="s">
        <v>48</v>
      </c>
      <c r="AY418" s="91" t="s">
        <v>152</v>
      </c>
      <c r="AZ418" s="23"/>
      <c r="BA418" s="25" t="s">
        <v>6161</v>
      </c>
      <c r="BB418" t="s">
        <v>25</v>
      </c>
      <c r="BC418">
        <v>2555</v>
      </c>
      <c r="BD418" t="str">
        <f>IF(Z418=BC418,"OK")</f>
        <v>OK</v>
      </c>
      <c r="BE418">
        <v>5.5E-2</v>
      </c>
      <c r="BF418">
        <v>1.7000000000000001E-4</v>
      </c>
      <c r="BG418">
        <v>280</v>
      </c>
      <c r="BH418">
        <v>187</v>
      </c>
      <c r="BI418">
        <v>107</v>
      </c>
      <c r="BJ418">
        <v>0.55000000000000004</v>
      </c>
      <c r="BK418">
        <v>5.6030000000000003E-3</v>
      </c>
      <c r="BN418" s="183"/>
    </row>
    <row r="419" spans="1:66" ht="25.5" x14ac:dyDescent="0.25">
      <c r="A419" s="1"/>
      <c r="B419" s="94">
        <v>415</v>
      </c>
      <c r="C419" s="43">
        <v>1042866</v>
      </c>
      <c r="D419" s="37" t="s">
        <v>22</v>
      </c>
      <c r="E419" s="36" t="s">
        <v>6171</v>
      </c>
      <c r="F419" s="151" t="s">
        <v>652</v>
      </c>
      <c r="G419" s="41" t="s">
        <v>585</v>
      </c>
      <c r="H419" s="46" t="str">
        <f>IFERROR(IFERROR(IF(SEARCH("Usystems",$E419)&gt;0,"Usystems"),IF(SEARCH("RIIFO",$E419)&gt;0,"RIIFO","Uponor")),"Uponor")</f>
        <v>Uponor</v>
      </c>
      <c r="I419" s="25" t="str">
        <f>IFERROR(MID($D419,1,7)+0,"")</f>
        <v/>
      </c>
      <c r="J419" s="25" t="str">
        <f>IFERROR(MID($D419,10,7)+0,"")</f>
        <v/>
      </c>
      <c r="K419" s="25" t="str">
        <f>IFERROR(MID($D419,19,7)+0,"")</f>
        <v/>
      </c>
      <c r="L419" s="25" t="str">
        <f>IFERROR(MID($D419,28,7)+0,"")</f>
        <v/>
      </c>
      <c r="M419" s="25" t="str">
        <f>IF(IFERROR(MID($Q419,1,7)+0,"")&lt;1130000,IF(INDEX(C:C,MATCH(LEFT(Q419,7)+0,I:I,0))&lt;1130000,"",INDEX(C:C,MATCH(LEFT(Q419,7)+0,I:I,0))),IFERROR(MID($Q419,1,7)+0,""))</f>
        <v/>
      </c>
      <c r="N419" s="25" t="str">
        <f>IF(IFERROR(MID($Q419,10,7)+0,"")&lt;1130000,"",IFERROR(MID($Q419,10,7)+0,""))</f>
        <v/>
      </c>
      <c r="O419" s="25" t="str">
        <f>IF(IFERROR(MID($Q419,19,7)+0,"")&lt;1130000,"",IFERROR(MID($Q419,19,7)+0,""))</f>
        <v/>
      </c>
      <c r="P419" s="25" t="str">
        <f>IF(M419="","",IF(N419="",M419,M419&amp;", "&amp;N419))</f>
        <v/>
      </c>
      <c r="Q419" s="37" t="s">
        <v>22</v>
      </c>
      <c r="R419" s="37"/>
      <c r="S419" s="35" t="s">
        <v>5979</v>
      </c>
      <c r="T419" s="25" t="s">
        <v>36</v>
      </c>
      <c r="U419" s="185">
        <v>5329</v>
      </c>
      <c r="V419" s="188">
        <v>5329</v>
      </c>
      <c r="W419" s="189">
        <v>5329</v>
      </c>
      <c r="X419" s="31">
        <v>5329</v>
      </c>
      <c r="Y419" s="90">
        <f>IFERROR(ROUND(X419/W419-1,2),"")</f>
        <v>0</v>
      </c>
      <c r="Z419" s="31" t="str">
        <f>IF(OR(S419="VLD MLC components",S419="VLD MLC pipes",S419="VLD PEX components",S419="VLD PEX pipes",S419="VLD PHC components",S419="VLD PHC pipes",S419="Controls VLD"),"По запросу",X419)</f>
        <v>По запросу</v>
      </c>
      <c r="AA419" s="63">
        <f>ROUND(X419/1.2,3)</f>
        <v>4440.8329999999996</v>
      </c>
      <c r="AB419" s="23">
        <v>4440.8329999999996</v>
      </c>
      <c r="AC419" s="190">
        <f>IFERROR(ROUND(AA419/AB419-1,2),"")</f>
        <v>0</v>
      </c>
      <c r="AD419" s="25">
        <v>0.111</v>
      </c>
      <c r="AE419" s="25">
        <v>3.8000000000000002E-4</v>
      </c>
      <c r="AF419" s="25">
        <v>146</v>
      </c>
      <c r="AG419" s="25">
        <v>146</v>
      </c>
      <c r="AH419" s="25">
        <v>200</v>
      </c>
      <c r="AI419" s="25">
        <v>0</v>
      </c>
      <c r="AJ419" s="25" t="s">
        <v>20</v>
      </c>
      <c r="AK419" s="22" t="s">
        <v>20</v>
      </c>
      <c r="AL419" s="25" t="s">
        <v>20</v>
      </c>
      <c r="AM419" s="25">
        <v>10</v>
      </c>
      <c r="AN419" s="25">
        <v>280</v>
      </c>
      <c r="AO419" s="25">
        <v>187</v>
      </c>
      <c r="AP419" s="25">
        <v>107</v>
      </c>
      <c r="AQ419" s="25">
        <v>1.1100000000000001</v>
      </c>
      <c r="AR419" s="94">
        <v>5.6030000000000003E-3</v>
      </c>
      <c r="AS419" s="157" t="s">
        <v>22</v>
      </c>
      <c r="AT419" s="93" t="s">
        <v>22</v>
      </c>
      <c r="AU419" s="92" t="s">
        <v>22</v>
      </c>
      <c r="AV419" s="91" t="s">
        <v>152</v>
      </c>
      <c r="AW419" s="92" t="s">
        <v>48</v>
      </c>
      <c r="AX419" s="92" t="s">
        <v>48</v>
      </c>
      <c r="AY419" s="91" t="s">
        <v>152</v>
      </c>
      <c r="AZ419" s="23"/>
      <c r="BA419" s="25" t="s">
        <v>6158</v>
      </c>
      <c r="BB419" t="s">
        <v>25</v>
      </c>
      <c r="BC419" t="e">
        <v>#N/A</v>
      </c>
      <c r="BD419" t="e">
        <f>IF(Z419=BC419,"OK")</f>
        <v>#N/A</v>
      </c>
      <c r="BE419">
        <v>0.111</v>
      </c>
      <c r="BF419">
        <v>3.8000000000000002E-4</v>
      </c>
      <c r="BG419">
        <v>280</v>
      </c>
      <c r="BH419">
        <v>187</v>
      </c>
      <c r="BI419">
        <v>107</v>
      </c>
      <c r="BJ419">
        <v>1.1100000000000001</v>
      </c>
      <c r="BK419">
        <v>5.6030000000000003E-3</v>
      </c>
      <c r="BN419" s="183"/>
    </row>
    <row r="420" spans="1:66" ht="25.5" x14ac:dyDescent="0.25">
      <c r="A420" s="1"/>
      <c r="B420" s="94">
        <v>416</v>
      </c>
      <c r="C420" s="195">
        <v>1042865</v>
      </c>
      <c r="D420" s="37" t="s">
        <v>22</v>
      </c>
      <c r="E420" s="36" t="s">
        <v>6170</v>
      </c>
      <c r="F420" s="151" t="s">
        <v>652</v>
      </c>
      <c r="G420" s="41" t="s">
        <v>585</v>
      </c>
      <c r="H420" s="46" t="str">
        <f>IFERROR(IFERROR(IF(SEARCH("Usystems",$E420)&gt;0,"Usystems"),IF(SEARCH("RIIFO",$E420)&gt;0,"RIIFO","Uponor")),"Uponor")</f>
        <v>Uponor</v>
      </c>
      <c r="I420" s="25" t="str">
        <f>IFERROR(MID($D420,1,7)+0,"")</f>
        <v/>
      </c>
      <c r="J420" s="25" t="str">
        <f>IFERROR(MID($D420,10,7)+0,"")</f>
        <v/>
      </c>
      <c r="K420" s="25" t="str">
        <f>IFERROR(MID($D420,19,7)+0,"")</f>
        <v/>
      </c>
      <c r="L420" s="25" t="str">
        <f>IFERROR(MID($D420,28,7)+0,"")</f>
        <v/>
      </c>
      <c r="M420" s="25" t="str">
        <f>IF(IFERROR(MID($Q420,1,7)+0,"")&lt;1130000,IF(INDEX(C:C,MATCH(LEFT(Q420,7)+0,I:I,0))&lt;1130000,"",INDEX(C:C,MATCH(LEFT(Q420,7)+0,I:I,0))),IFERROR(MID($Q420,1,7)+0,""))</f>
        <v/>
      </c>
      <c r="N420" s="25" t="str">
        <f>IF(IFERROR(MID($Q420,10,7)+0,"")&lt;1130000,"",IFERROR(MID($Q420,10,7)+0,""))</f>
        <v/>
      </c>
      <c r="O420" s="25" t="str">
        <f>IF(IFERROR(MID($Q420,19,7)+0,"")&lt;1130000,"",IFERROR(MID($Q420,19,7)+0,""))</f>
        <v/>
      </c>
      <c r="P420" s="25" t="str">
        <f>IF(M420="","",IF(N420="",M420,M420&amp;", "&amp;N420))</f>
        <v/>
      </c>
      <c r="Q420" s="37" t="s">
        <v>22</v>
      </c>
      <c r="R420" s="37"/>
      <c r="S420" s="35" t="s">
        <v>5979</v>
      </c>
      <c r="T420" s="25" t="s">
        <v>36</v>
      </c>
      <c r="U420" s="185">
        <v>9016</v>
      </c>
      <c r="V420" s="188">
        <v>9016</v>
      </c>
      <c r="W420" s="189">
        <v>9016</v>
      </c>
      <c r="X420" s="31">
        <v>9016</v>
      </c>
      <c r="Y420" s="90">
        <f>IFERROR(ROUND(X420/W420-1,2),"")</f>
        <v>0</v>
      </c>
      <c r="Z420" s="31" t="str">
        <f>IF(OR(S420="VLD MLC components",S420="VLD MLC pipes",S420="VLD PEX components",S420="VLD PEX pipes",S420="VLD PHC components",S420="VLD PHC pipes",S420="Controls VLD"),"По запросу",X420)</f>
        <v>По запросу</v>
      </c>
      <c r="AA420" s="63">
        <f>ROUND(X420/1.2,3)</f>
        <v>7513.3329999999996</v>
      </c>
      <c r="AB420" s="23">
        <v>7513.3329999999996</v>
      </c>
      <c r="AC420" s="190">
        <f>IFERROR(ROUND(AA420/AB420-1,2),"")</f>
        <v>0</v>
      </c>
      <c r="AD420" s="25">
        <v>0.106</v>
      </c>
      <c r="AE420" s="25">
        <v>2.1000000000000001E-4</v>
      </c>
      <c r="AF420" s="25">
        <v>0</v>
      </c>
      <c r="AG420" s="25" t="s">
        <v>22</v>
      </c>
      <c r="AH420" s="25">
        <v>20</v>
      </c>
      <c r="AI420" s="25">
        <v>20</v>
      </c>
      <c r="AJ420" s="25" t="s">
        <v>20</v>
      </c>
      <c r="AK420" s="42" t="s">
        <v>19</v>
      </c>
      <c r="AL420" s="25" t="s">
        <v>20</v>
      </c>
      <c r="AM420" s="25">
        <v>5</v>
      </c>
      <c r="AN420" s="25">
        <v>250</v>
      </c>
      <c r="AO420" s="25">
        <v>150</v>
      </c>
      <c r="AP420" s="25">
        <v>145</v>
      </c>
      <c r="AQ420" s="25">
        <v>0.53</v>
      </c>
      <c r="AR420" s="94">
        <v>5.4380000000000001E-3</v>
      </c>
      <c r="AS420" s="157" t="s">
        <v>22</v>
      </c>
      <c r="AT420" s="93" t="s">
        <v>22</v>
      </c>
      <c r="AU420" s="92" t="s">
        <v>22</v>
      </c>
      <c r="AV420" s="91" t="s">
        <v>152</v>
      </c>
      <c r="AW420" s="92" t="s">
        <v>152</v>
      </c>
      <c r="AX420" s="92" t="s">
        <v>48</v>
      </c>
      <c r="AY420" s="91" t="s">
        <v>152</v>
      </c>
      <c r="AZ420" s="23"/>
      <c r="BA420" s="25" t="s">
        <v>3245</v>
      </c>
      <c r="BB420" t="s">
        <v>25</v>
      </c>
      <c r="BC420" t="e">
        <v>#N/A</v>
      </c>
      <c r="BD420" t="e">
        <f>IF(Z420=BC420,"OK")</f>
        <v>#N/A</v>
      </c>
      <c r="BE420">
        <v>0.106</v>
      </c>
      <c r="BF420">
        <v>2.1000000000000001E-4</v>
      </c>
      <c r="BG420">
        <v>250</v>
      </c>
      <c r="BH420">
        <v>150</v>
      </c>
      <c r="BI420">
        <v>145</v>
      </c>
      <c r="BJ420">
        <v>0.53</v>
      </c>
      <c r="BK420">
        <v>5.4380000000000001E-3</v>
      </c>
      <c r="BN420" s="183"/>
    </row>
    <row r="421" spans="1:66" ht="25.5" x14ac:dyDescent="0.25">
      <c r="A421" s="1"/>
      <c r="B421" s="94">
        <v>417</v>
      </c>
      <c r="C421" s="195">
        <v>1085084</v>
      </c>
      <c r="D421" s="25"/>
      <c r="E421" s="48" t="s">
        <v>6169</v>
      </c>
      <c r="F421" s="151" t="s">
        <v>21</v>
      </c>
      <c r="G421" s="41" t="s">
        <v>585</v>
      </c>
      <c r="H421" s="46" t="str">
        <f>IFERROR(IFERROR(IF(SEARCH("Usystems",$E421)&gt;0,"Usystems"),IF(SEARCH("RIIFO",$E421)&gt;0,"RIIFO","Uponor")),"Uponor")</f>
        <v>Uponor</v>
      </c>
      <c r="I421" s="25" t="str">
        <f>IFERROR(MID($D421,1,7)+0,"")</f>
        <v/>
      </c>
      <c r="J421" s="25" t="str">
        <f>IFERROR(MID($D421,10,7)+0,"")</f>
        <v/>
      </c>
      <c r="K421" s="25" t="str">
        <f>IFERROR(MID($D421,19,7)+0,"")</f>
        <v/>
      </c>
      <c r="L421" s="25" t="str">
        <f>IFERROR(MID($D421,28,7)+0,"")</f>
        <v/>
      </c>
      <c r="M421" s="25" t="str">
        <f>IF(IFERROR(MID($Q421,1,7)+0,"")&lt;1130000,IF(INDEX(C:C,MATCH(LEFT(Q421,7)+0,I:I,0))&lt;1130000,"",INDEX(C:C,MATCH(LEFT(Q421,7)+0,I:I,0))),IFERROR(MID($Q421,1,7)+0,""))</f>
        <v/>
      </c>
      <c r="N421" s="25" t="str">
        <f>IF(IFERROR(MID($Q421,10,7)+0,"")&lt;1130000,"",IFERROR(MID($Q421,10,7)+0,""))</f>
        <v/>
      </c>
      <c r="O421" s="25" t="str">
        <f>IF(IFERROR(MID($Q421,19,7)+0,"")&lt;1130000,"",IFERROR(MID($Q421,19,7)+0,""))</f>
        <v/>
      </c>
      <c r="P421" s="25" t="str">
        <f>IF(M421="","",IF(N421="",M421,M421&amp;", "&amp;N421))</f>
        <v/>
      </c>
      <c r="Q421" s="25"/>
      <c r="R421" s="25"/>
      <c r="S421" s="35" t="s">
        <v>5979</v>
      </c>
      <c r="T421" s="25" t="s">
        <v>36</v>
      </c>
      <c r="U421" s="185">
        <v>24100</v>
      </c>
      <c r="V421" s="188">
        <v>24100</v>
      </c>
      <c r="W421" s="189">
        <v>24100</v>
      </c>
      <c r="X421" s="31">
        <v>24100</v>
      </c>
      <c r="Y421" s="90">
        <f>IFERROR(ROUND(X421/W421-1,2),"")</f>
        <v>0</v>
      </c>
      <c r="Z421" s="31" t="str">
        <f>IF(OR(S421="VLD MLC components",S421="VLD MLC pipes",S421="VLD PEX components",S421="VLD PEX pipes",S421="VLD PHC components",S421="VLD PHC pipes",S421="Controls VLD"),"По запросу",X421)</f>
        <v>По запросу</v>
      </c>
      <c r="AA421" s="63">
        <f>ROUND(X421/1.2,3)</f>
        <v>20083.332999999999</v>
      </c>
      <c r="AB421" s="23">
        <v>20083.332999999999</v>
      </c>
      <c r="AC421" s="190">
        <f>IFERROR(ROUND(AA421/AB421-1,2),"")</f>
        <v>0</v>
      </c>
      <c r="AD421" s="25">
        <v>0.38800000000000001</v>
      </c>
      <c r="AE421" s="25">
        <v>1.4599999999999999E-3</v>
      </c>
      <c r="AF421" s="25">
        <v>5</v>
      </c>
      <c r="AG421" s="25">
        <v>5</v>
      </c>
      <c r="AH421" s="25">
        <v>5</v>
      </c>
      <c r="AI421" s="25">
        <v>5</v>
      </c>
      <c r="AJ421" s="25" t="s">
        <v>20</v>
      </c>
      <c r="AK421" s="42" t="s">
        <v>19</v>
      </c>
      <c r="AL421" s="25" t="s">
        <v>20</v>
      </c>
      <c r="AM421" s="25">
        <v>10</v>
      </c>
      <c r="AN421" s="25">
        <v>381</v>
      </c>
      <c r="AO421" s="25">
        <v>298</v>
      </c>
      <c r="AP421" s="25">
        <v>203</v>
      </c>
      <c r="AQ421" s="25">
        <v>3.88</v>
      </c>
      <c r="AR421" s="94">
        <v>2.3047999999999999E-2</v>
      </c>
      <c r="AS421" s="157" t="s">
        <v>22</v>
      </c>
      <c r="AT421" s="93">
        <v>42521</v>
      </c>
      <c r="AU421" s="92" t="s">
        <v>22</v>
      </c>
      <c r="AV421" s="91" t="s">
        <v>152</v>
      </c>
      <c r="AW421" s="92" t="s">
        <v>48</v>
      </c>
      <c r="AX421" s="92" t="s">
        <v>48</v>
      </c>
      <c r="AY421" s="91" t="s">
        <v>152</v>
      </c>
      <c r="AZ421" s="23"/>
      <c r="BA421" s="25" t="s">
        <v>6153</v>
      </c>
      <c r="BB421" t="s">
        <v>25</v>
      </c>
      <c r="BC421" t="e">
        <v>#N/A</v>
      </c>
      <c r="BD421" t="e">
        <f>IF(Z421=BC421,"OK")</f>
        <v>#N/A</v>
      </c>
      <c r="BE421">
        <v>0.38800000000000001</v>
      </c>
      <c r="BF421">
        <v>1.4599999999999999E-3</v>
      </c>
      <c r="BG421">
        <v>381</v>
      </c>
      <c r="BH421">
        <v>298</v>
      </c>
      <c r="BI421">
        <v>203</v>
      </c>
      <c r="BJ421">
        <v>3.88</v>
      </c>
      <c r="BK421">
        <v>2.3047999999999999E-2</v>
      </c>
      <c r="BN421" s="183"/>
    </row>
    <row r="422" spans="1:66" ht="38.25" x14ac:dyDescent="0.25">
      <c r="A422" s="1"/>
      <c r="B422" s="94">
        <v>418</v>
      </c>
      <c r="C422" s="43">
        <v>1008674</v>
      </c>
      <c r="D422" s="37" t="s">
        <v>22</v>
      </c>
      <c r="E422" s="27" t="s">
        <v>6168</v>
      </c>
      <c r="F422" s="151" t="s">
        <v>655</v>
      </c>
      <c r="G422" s="41" t="s">
        <v>29</v>
      </c>
      <c r="H422" s="46" t="str">
        <f>IFERROR(IFERROR(IF(SEARCH("Usystems",$E422)&gt;0,"Usystems"),IF(SEARCH("RIIFO",$E422)&gt;0,"RIIFO","Uponor")),"Uponor")</f>
        <v>Uponor</v>
      </c>
      <c r="I422" s="25" t="str">
        <f>IFERROR(MID($D422,1,7)+0,"")</f>
        <v/>
      </c>
      <c r="J422" s="25" t="str">
        <f>IFERROR(MID($D422,10,7)+0,"")</f>
        <v/>
      </c>
      <c r="K422" s="25" t="str">
        <f>IFERROR(MID($D422,19,7)+0,"")</f>
        <v/>
      </c>
      <c r="L422" s="25" t="str">
        <f>IFERROR(MID($D422,28,7)+0,"")</f>
        <v/>
      </c>
      <c r="M422" s="25">
        <f>IF(IFERROR(MID($Q422,1,7)+0,"")&lt;1130000,IF(INDEX(C:C,MATCH(LEFT(Q422,7)+0,I:I,0))&lt;1130000,"",INDEX(C:C,MATCH(LEFT(Q422,7)+0,I:I,0))),IFERROR(MID($Q422,1,7)+0,""))</f>
        <v>1135715</v>
      </c>
      <c r="N422" s="25" t="str">
        <f>IF(IFERROR(MID($Q422,10,7)+0,"")&lt;1130000,"",IFERROR(MID($Q422,10,7)+0,""))</f>
        <v/>
      </c>
      <c r="O422" s="25" t="str">
        <f>IF(IFERROR(MID($Q422,19,7)+0,"")&lt;1130000,"",IFERROR(MID($Q422,19,7)+0,""))</f>
        <v/>
      </c>
      <c r="P422" s="25">
        <f>IF(M422="","",IF(N422="",M422,M422&amp;", "&amp;N422))</f>
        <v>1135715</v>
      </c>
      <c r="Q422" s="43">
        <v>1135715</v>
      </c>
      <c r="R422" s="43"/>
      <c r="S422" s="35" t="s">
        <v>35</v>
      </c>
      <c r="T422" s="25" t="s">
        <v>36</v>
      </c>
      <c r="U422" s="185">
        <v>634</v>
      </c>
      <c r="V422" s="188">
        <v>634</v>
      </c>
      <c r="W422" s="189">
        <v>634</v>
      </c>
      <c r="X422" s="31">
        <v>634</v>
      </c>
      <c r="Y422" s="90">
        <f>IFERROR(ROUND(X422/W422-1,2),"")</f>
        <v>0</v>
      </c>
      <c r="Z422" s="31">
        <f>IF(OR(S422="VLD MLC components",S422="VLD MLC pipes",S422="VLD PEX components",S422="VLD PEX pipes",S422="VLD PHC components",S422="VLD PHC pipes",S422="Controls VLD"),"По запросу",X422)</f>
        <v>634</v>
      </c>
      <c r="AA422" s="63">
        <f>ROUND(X422/1.2,3)</f>
        <v>528.33299999999997</v>
      </c>
      <c r="AB422" s="23">
        <v>528.33299999999997</v>
      </c>
      <c r="AC422" s="190">
        <f>IFERROR(ROUND(AA422/AB422-1,2),"")</f>
        <v>0</v>
      </c>
      <c r="AD422" s="25">
        <v>7.0000000000000001E-3</v>
      </c>
      <c r="AE422" s="25">
        <v>2.6999999999999999E-5</v>
      </c>
      <c r="AF422" s="25">
        <v>6140</v>
      </c>
      <c r="AG422" s="25">
        <v>6240</v>
      </c>
      <c r="AH422" s="25">
        <v>6240</v>
      </c>
      <c r="AI422" s="25">
        <v>6240</v>
      </c>
      <c r="AJ422" s="25" t="s">
        <v>20</v>
      </c>
      <c r="AK422" s="22" t="s">
        <v>20</v>
      </c>
      <c r="AL422" s="25" t="s">
        <v>20</v>
      </c>
      <c r="AM422" s="25">
        <v>100</v>
      </c>
      <c r="AN422" s="25">
        <v>280</v>
      </c>
      <c r="AO422" s="25">
        <v>187</v>
      </c>
      <c r="AP422" s="25">
        <v>107</v>
      </c>
      <c r="AQ422" s="25">
        <v>0.7</v>
      </c>
      <c r="AR422" s="94">
        <v>5.6030000000000003E-3</v>
      </c>
      <c r="AS422" s="157">
        <v>6240</v>
      </c>
      <c r="AT422" s="93" t="s">
        <v>22</v>
      </c>
      <c r="AU422" s="92" t="s">
        <v>22</v>
      </c>
      <c r="AV422" s="91" t="s">
        <v>152</v>
      </c>
      <c r="AW422" s="92" t="s">
        <v>152</v>
      </c>
      <c r="AX422" s="92" t="s">
        <v>48</v>
      </c>
      <c r="AY422" s="91" t="s">
        <v>152</v>
      </c>
      <c r="AZ422" s="23"/>
      <c r="BA422" s="25" t="s">
        <v>6167</v>
      </c>
      <c r="BB422" t="s">
        <v>25</v>
      </c>
      <c r="BC422">
        <v>634</v>
      </c>
      <c r="BD422" t="str">
        <f>IF(Z422=BC422,"OK")</f>
        <v>OK</v>
      </c>
      <c r="BE422">
        <v>7.0000000000000001E-3</v>
      </c>
      <c r="BF422">
        <v>2.6999999999999999E-5</v>
      </c>
      <c r="BG422">
        <v>280</v>
      </c>
      <c r="BH422">
        <v>187</v>
      </c>
      <c r="BI422">
        <v>107</v>
      </c>
      <c r="BJ422">
        <v>0.7</v>
      </c>
      <c r="BK422">
        <v>5.6030000000000003E-3</v>
      </c>
      <c r="BN422" s="183"/>
    </row>
    <row r="423" spans="1:66" ht="38.25" x14ac:dyDescent="0.25">
      <c r="A423" s="1"/>
      <c r="B423" s="94">
        <v>419</v>
      </c>
      <c r="C423" s="43">
        <v>1008675</v>
      </c>
      <c r="D423" s="37" t="s">
        <v>22</v>
      </c>
      <c r="E423" s="27" t="s">
        <v>6166</v>
      </c>
      <c r="F423" s="151" t="s">
        <v>652</v>
      </c>
      <c r="G423" s="41" t="s">
        <v>29</v>
      </c>
      <c r="H423" s="46" t="str">
        <f>IFERROR(IFERROR(IF(SEARCH("Usystems",$E423)&gt;0,"Usystems"),IF(SEARCH("RIIFO",$E423)&gt;0,"RIIFO","Uponor")),"Uponor")</f>
        <v>Uponor</v>
      </c>
      <c r="I423" s="25" t="str">
        <f>IFERROR(MID($D423,1,7)+0,"")</f>
        <v/>
      </c>
      <c r="J423" s="25" t="str">
        <f>IFERROR(MID($D423,10,7)+0,"")</f>
        <v/>
      </c>
      <c r="K423" s="25" t="str">
        <f>IFERROR(MID($D423,19,7)+0,"")</f>
        <v/>
      </c>
      <c r="L423" s="25" t="str">
        <f>IFERROR(MID($D423,28,7)+0,"")</f>
        <v/>
      </c>
      <c r="M423" s="25">
        <f>IF(IFERROR(MID($Q423,1,7)+0,"")&lt;1130000,IF(INDEX(C:C,MATCH(LEFT(Q423,7)+0,I:I,0))&lt;1130000,"",INDEX(C:C,MATCH(LEFT(Q423,7)+0,I:I,0))),IFERROR(MID($Q423,1,7)+0,""))</f>
        <v>1135716</v>
      </c>
      <c r="N423" s="25" t="str">
        <f>IF(IFERROR(MID($Q423,10,7)+0,"")&lt;1130000,"",IFERROR(MID($Q423,10,7)+0,""))</f>
        <v/>
      </c>
      <c r="O423" s="25" t="str">
        <f>IF(IFERROR(MID($Q423,19,7)+0,"")&lt;1130000,"",IFERROR(MID($Q423,19,7)+0,""))</f>
        <v/>
      </c>
      <c r="P423" s="25">
        <f>IF(M423="","",IF(N423="",M423,M423&amp;", "&amp;N423))</f>
        <v>1135716</v>
      </c>
      <c r="Q423" s="43">
        <v>1135716</v>
      </c>
      <c r="R423" s="43"/>
      <c r="S423" s="35" t="s">
        <v>35</v>
      </c>
      <c r="T423" s="25" t="s">
        <v>36</v>
      </c>
      <c r="U423" s="185">
        <v>877</v>
      </c>
      <c r="V423" s="188">
        <v>877</v>
      </c>
      <c r="W423" s="189">
        <v>877</v>
      </c>
      <c r="X423" s="31">
        <v>877</v>
      </c>
      <c r="Y423" s="90">
        <f>IFERROR(ROUND(X423/W423-1,2),"")</f>
        <v>0</v>
      </c>
      <c r="Z423" s="31">
        <f>IF(OR(S423="VLD MLC components",S423="VLD MLC pipes",S423="VLD PEX components",S423="VLD PEX pipes",S423="VLD PHC components",S423="VLD PHC pipes",S423="Controls VLD"),"По запросу",X423)</f>
        <v>877</v>
      </c>
      <c r="AA423" s="63">
        <f>ROUND(X423/1.2,3)</f>
        <v>730.83299999999997</v>
      </c>
      <c r="AB423" s="23">
        <v>730.83299999999997</v>
      </c>
      <c r="AC423" s="190">
        <f>IFERROR(ROUND(AA423/AB423-1,2),"")</f>
        <v>0</v>
      </c>
      <c r="AD423" s="25">
        <v>1.0999999999999999E-2</v>
      </c>
      <c r="AE423" s="25">
        <v>5.1E-5</v>
      </c>
      <c r="AF423" s="25">
        <v>1945</v>
      </c>
      <c r="AG423" s="25">
        <v>1945</v>
      </c>
      <c r="AH423" s="25">
        <v>1945</v>
      </c>
      <c r="AI423" s="25">
        <v>1945</v>
      </c>
      <c r="AJ423" s="25" t="s">
        <v>20</v>
      </c>
      <c r="AK423" s="22" t="s">
        <v>20</v>
      </c>
      <c r="AL423" s="25" t="s">
        <v>20</v>
      </c>
      <c r="AM423" s="25">
        <v>40</v>
      </c>
      <c r="AN423" s="25">
        <v>280</v>
      </c>
      <c r="AO423" s="25">
        <v>187</v>
      </c>
      <c r="AP423" s="25">
        <v>107</v>
      </c>
      <c r="AQ423" s="25">
        <v>0.44</v>
      </c>
      <c r="AR423" s="94">
        <v>5.6030000000000003E-3</v>
      </c>
      <c r="AS423" s="157">
        <v>1945</v>
      </c>
      <c r="AT423" s="93" t="s">
        <v>22</v>
      </c>
      <c r="AU423" s="92" t="s">
        <v>22</v>
      </c>
      <c r="AV423" s="91" t="s">
        <v>152</v>
      </c>
      <c r="AW423" s="92" t="s">
        <v>152</v>
      </c>
      <c r="AX423" s="92" t="s">
        <v>48</v>
      </c>
      <c r="AY423" s="91" t="s">
        <v>152</v>
      </c>
      <c r="AZ423" s="23"/>
      <c r="BA423" s="25" t="s">
        <v>6164</v>
      </c>
      <c r="BB423" t="s">
        <v>25</v>
      </c>
      <c r="BC423">
        <v>877</v>
      </c>
      <c r="BD423" t="str">
        <f>IF(Z423=BC423,"OK")</f>
        <v>OK</v>
      </c>
      <c r="BE423">
        <v>1.0999999999999999E-2</v>
      </c>
      <c r="BF423">
        <v>5.1E-5</v>
      </c>
      <c r="BG423">
        <v>280</v>
      </c>
      <c r="BH423">
        <v>187</v>
      </c>
      <c r="BI423">
        <v>107</v>
      </c>
      <c r="BJ423">
        <v>0.44</v>
      </c>
      <c r="BK423">
        <v>5.6030000000000003E-3</v>
      </c>
      <c r="BN423" s="183"/>
    </row>
    <row r="424" spans="1:66" x14ac:dyDescent="0.25">
      <c r="A424" s="1"/>
      <c r="B424" s="94">
        <v>420</v>
      </c>
      <c r="C424" s="43">
        <v>1008676</v>
      </c>
      <c r="D424" s="37" t="s">
        <v>22</v>
      </c>
      <c r="E424" s="27" t="s">
        <v>6165</v>
      </c>
      <c r="F424" s="151" t="s">
        <v>655</v>
      </c>
      <c r="G424" s="41"/>
      <c r="H424" s="46" t="str">
        <f>IFERROR(IFERROR(IF(SEARCH("Usystems",$E424)&gt;0,"Usystems"),IF(SEARCH("RIIFO",$E424)&gt;0,"RIIFO","Uponor")),"Uponor")</f>
        <v>Uponor</v>
      </c>
      <c r="I424" s="25" t="str">
        <f>IFERROR(MID($D424,1,7)+0,"")</f>
        <v/>
      </c>
      <c r="J424" s="25" t="str">
        <f>IFERROR(MID($D424,10,7)+0,"")</f>
        <v/>
      </c>
      <c r="K424" s="25" t="str">
        <f>IFERROR(MID($D424,19,7)+0,"")</f>
        <v/>
      </c>
      <c r="L424" s="25" t="str">
        <f>IFERROR(MID($D424,28,7)+0,"")</f>
        <v/>
      </c>
      <c r="M424" s="25">
        <f>IF(IFERROR(MID($Q424,1,7)+0,"")&lt;1130000,IF(INDEX(C:C,MATCH(LEFT(Q424,7)+0,I:I,0))&lt;1130000,"",INDEX(C:C,MATCH(LEFT(Q424,7)+0,I:I,0))),IFERROR(MID($Q424,1,7)+0,""))</f>
        <v>1135717</v>
      </c>
      <c r="N424" s="25" t="str">
        <f>IF(IFERROR(MID($Q424,10,7)+0,"")&lt;1130000,"",IFERROR(MID($Q424,10,7)+0,""))</f>
        <v/>
      </c>
      <c r="O424" s="25" t="str">
        <f>IF(IFERROR(MID($Q424,19,7)+0,"")&lt;1130000,"",IFERROR(MID($Q424,19,7)+0,""))</f>
        <v/>
      </c>
      <c r="P424" s="25">
        <f>IF(M424="","",IF(N424="",M424,M424&amp;", "&amp;N424))</f>
        <v>1135717</v>
      </c>
      <c r="Q424" s="43">
        <v>1135717</v>
      </c>
      <c r="R424" s="43"/>
      <c r="S424" s="35" t="s">
        <v>35</v>
      </c>
      <c r="T424" s="25" t="s">
        <v>36</v>
      </c>
      <c r="U424" s="185">
        <v>877</v>
      </c>
      <c r="V424" s="188">
        <v>877</v>
      </c>
      <c r="W424" s="189">
        <v>877</v>
      </c>
      <c r="X424" s="31">
        <v>877</v>
      </c>
      <c r="Y424" s="90">
        <f>IFERROR(ROUND(X424/W424-1,2),"")</f>
        <v>0</v>
      </c>
      <c r="Z424" s="31">
        <f>IF(OR(S424="VLD MLC components",S424="VLD MLC pipes",S424="VLD PEX components",S424="VLD PEX pipes",S424="VLD PHC components",S424="VLD PHC pipes",S424="Controls VLD"),"По запросу",X424)</f>
        <v>877</v>
      </c>
      <c r="AA424" s="63">
        <f>ROUND(X424/1.2,3)</f>
        <v>730.83299999999997</v>
      </c>
      <c r="AB424" s="23">
        <v>730.83299999999997</v>
      </c>
      <c r="AC424" s="190">
        <f>IFERROR(ROUND(AA424/AB424-1,2),"")</f>
        <v>0</v>
      </c>
      <c r="AD424" s="25">
        <v>1.2E-2</v>
      </c>
      <c r="AE424" s="25">
        <v>7.2000000000000002E-5</v>
      </c>
      <c r="AF424" s="25">
        <v>0</v>
      </c>
      <c r="AG424" s="25" t="s">
        <v>22</v>
      </c>
      <c r="AH424" s="25">
        <v>0</v>
      </c>
      <c r="AI424" s="25">
        <v>0</v>
      </c>
      <c r="AJ424" s="25" t="s">
        <v>20</v>
      </c>
      <c r="AK424" s="42" t="s">
        <v>19</v>
      </c>
      <c r="AL424" s="25" t="s">
        <v>20</v>
      </c>
      <c r="AM424" s="25">
        <v>40</v>
      </c>
      <c r="AN424" s="25">
        <v>280</v>
      </c>
      <c r="AO424" s="25">
        <v>187</v>
      </c>
      <c r="AP424" s="25">
        <v>107</v>
      </c>
      <c r="AQ424" s="25">
        <v>0.48</v>
      </c>
      <c r="AR424" s="94">
        <v>5.6030000000000003E-3</v>
      </c>
      <c r="AS424" s="157" t="s">
        <v>22</v>
      </c>
      <c r="AT424" s="93" t="s">
        <v>22</v>
      </c>
      <c r="AU424" s="92" t="s">
        <v>22</v>
      </c>
      <c r="AV424" s="91" t="s">
        <v>152</v>
      </c>
      <c r="AW424" s="92" t="s">
        <v>48</v>
      </c>
      <c r="AX424" s="92" t="s">
        <v>48</v>
      </c>
      <c r="AY424" s="91" t="s">
        <v>152</v>
      </c>
      <c r="AZ424" s="23"/>
      <c r="BA424" s="25" t="s">
        <v>6164</v>
      </c>
      <c r="BB424" t="s">
        <v>25</v>
      </c>
      <c r="BC424" t="e">
        <v>#N/A</v>
      </c>
      <c r="BD424" t="e">
        <f>IF(Z424=BC424,"OK")</f>
        <v>#N/A</v>
      </c>
      <c r="BE424">
        <v>1.2E-2</v>
      </c>
      <c r="BF424">
        <v>7.2000000000000002E-5</v>
      </c>
      <c r="BG424">
        <v>280</v>
      </c>
      <c r="BH424">
        <v>187</v>
      </c>
      <c r="BI424">
        <v>107</v>
      </c>
      <c r="BJ424">
        <v>0.48</v>
      </c>
      <c r="BK424">
        <v>5.6030000000000003E-3</v>
      </c>
      <c r="BN424" s="183"/>
    </row>
    <row r="425" spans="1:66" ht="38.25" x14ac:dyDescent="0.25">
      <c r="A425" s="1"/>
      <c r="B425" s="94">
        <v>421</v>
      </c>
      <c r="C425" s="43">
        <v>1001240</v>
      </c>
      <c r="D425" s="37" t="s">
        <v>22</v>
      </c>
      <c r="E425" s="27" t="s">
        <v>6163</v>
      </c>
      <c r="F425" s="151" t="s">
        <v>652</v>
      </c>
      <c r="G425" s="41" t="s">
        <v>29</v>
      </c>
      <c r="H425" s="46" t="str">
        <f>IFERROR(IFERROR(IF(SEARCH("Usystems",$E425)&gt;0,"Usystems"),IF(SEARCH("RIIFO",$E425)&gt;0,"RIIFO","Uponor")),"Uponor")</f>
        <v>Uponor</v>
      </c>
      <c r="I425" s="25" t="str">
        <f>IFERROR(MID($D425,1,7)+0,"")</f>
        <v/>
      </c>
      <c r="J425" s="25" t="str">
        <f>IFERROR(MID($D425,10,7)+0,"")</f>
        <v/>
      </c>
      <c r="K425" s="25" t="str">
        <f>IFERROR(MID($D425,19,7)+0,"")</f>
        <v/>
      </c>
      <c r="L425" s="25" t="str">
        <f>IFERROR(MID($D425,28,7)+0,"")</f>
        <v/>
      </c>
      <c r="M425" s="25">
        <f>IF(IFERROR(MID($Q425,1,7)+0,"")&lt;1130000,IF(INDEX(C:C,MATCH(LEFT(Q425,7)+0,I:I,0))&lt;1130000,"",INDEX(C:C,MATCH(LEFT(Q425,7)+0,I:I,0))),IFERROR(MID($Q425,1,7)+0,""))</f>
        <v>1135718</v>
      </c>
      <c r="N425" s="25" t="str">
        <f>IF(IFERROR(MID($Q425,10,7)+0,"")&lt;1130000,"",IFERROR(MID($Q425,10,7)+0,""))</f>
        <v/>
      </c>
      <c r="O425" s="25" t="str">
        <f>IF(IFERROR(MID($Q425,19,7)+0,"")&lt;1130000,"",IFERROR(MID($Q425,19,7)+0,""))</f>
        <v/>
      </c>
      <c r="P425" s="25">
        <f>IF(M425="","",IF(N425="",M425,M425&amp;", "&amp;N425))</f>
        <v>1135718</v>
      </c>
      <c r="Q425" s="43">
        <v>1135718</v>
      </c>
      <c r="R425" s="43"/>
      <c r="S425" s="35" t="s">
        <v>35</v>
      </c>
      <c r="T425" s="25" t="s">
        <v>36</v>
      </c>
      <c r="U425" s="185">
        <v>1394</v>
      </c>
      <c r="V425" s="188">
        <v>1394</v>
      </c>
      <c r="W425" s="189">
        <v>1394</v>
      </c>
      <c r="X425" s="31">
        <v>1394</v>
      </c>
      <c r="Y425" s="90">
        <f>IFERROR(ROUND(X425/W425-1,2),"")</f>
        <v>0</v>
      </c>
      <c r="Z425" s="31">
        <f>IF(OR(S425="VLD MLC components",S425="VLD MLC pipes",S425="VLD PEX components",S425="VLD PEX pipes",S425="VLD PHC components",S425="VLD PHC pipes",S425="Controls VLD"),"По запросу",X425)</f>
        <v>1394</v>
      </c>
      <c r="AA425" s="63">
        <f>ROUND(X425/1.2,3)</f>
        <v>1161.6669999999999</v>
      </c>
      <c r="AB425" s="23">
        <v>1161.6669999999999</v>
      </c>
      <c r="AC425" s="190">
        <f>IFERROR(ROUND(AA425/AB425-1,2),"")</f>
        <v>0</v>
      </c>
      <c r="AD425" s="25">
        <v>0.03</v>
      </c>
      <c r="AE425" s="25">
        <v>6.0000000000000002E-5</v>
      </c>
      <c r="AF425" s="25">
        <v>0</v>
      </c>
      <c r="AG425" s="25" t="s">
        <v>22</v>
      </c>
      <c r="AH425" s="25">
        <v>0</v>
      </c>
      <c r="AI425" s="25">
        <v>0</v>
      </c>
      <c r="AJ425" s="25" t="s">
        <v>20</v>
      </c>
      <c r="AK425" s="42" t="s">
        <v>19</v>
      </c>
      <c r="AL425" s="25" t="s">
        <v>20</v>
      </c>
      <c r="AM425" s="25">
        <v>20</v>
      </c>
      <c r="AN425" s="25">
        <v>290</v>
      </c>
      <c r="AO425" s="25">
        <v>190</v>
      </c>
      <c r="AP425" s="25">
        <v>110</v>
      </c>
      <c r="AQ425" s="25">
        <v>0.6</v>
      </c>
      <c r="AR425" s="94">
        <v>6.0610000000000004E-3</v>
      </c>
      <c r="AS425" s="157">
        <v>50</v>
      </c>
      <c r="AT425" s="93" t="s">
        <v>22</v>
      </c>
      <c r="AU425" s="92" t="s">
        <v>22</v>
      </c>
      <c r="AV425" s="91" t="s">
        <v>152</v>
      </c>
      <c r="AW425" s="92" t="s">
        <v>152</v>
      </c>
      <c r="AX425" s="92" t="s">
        <v>48</v>
      </c>
      <c r="AY425" s="91" t="s">
        <v>152</v>
      </c>
      <c r="AZ425" s="23"/>
      <c r="BA425" s="25" t="s">
        <v>4893</v>
      </c>
      <c r="BB425" t="s">
        <v>25</v>
      </c>
      <c r="BC425" t="e">
        <v>#N/A</v>
      </c>
      <c r="BD425" t="e">
        <f>IF(Z425=BC425,"OK")</f>
        <v>#N/A</v>
      </c>
      <c r="BE425">
        <v>0.03</v>
      </c>
      <c r="BF425">
        <v>6.0000000000000002E-5</v>
      </c>
      <c r="BG425">
        <v>290</v>
      </c>
      <c r="BH425">
        <v>190</v>
      </c>
      <c r="BI425">
        <v>110</v>
      </c>
      <c r="BJ425">
        <v>0.6</v>
      </c>
      <c r="BK425">
        <v>6.0610000000000004E-3</v>
      </c>
      <c r="BN425" s="183"/>
    </row>
    <row r="426" spans="1:66" x14ac:dyDescent="0.25">
      <c r="A426" s="1"/>
      <c r="B426" s="94">
        <v>422</v>
      </c>
      <c r="C426" s="195">
        <v>1008678</v>
      </c>
      <c r="D426" s="37" t="s">
        <v>22</v>
      </c>
      <c r="E426" s="27" t="s">
        <v>6162</v>
      </c>
      <c r="F426" s="151" t="s">
        <v>652</v>
      </c>
      <c r="G426" s="41"/>
      <c r="H426" s="46" t="str">
        <f>IFERROR(IFERROR(IF(SEARCH("Usystems",$E426)&gt;0,"Usystems"),IF(SEARCH("RIIFO",$E426)&gt;0,"RIIFO","Uponor")),"Uponor")</f>
        <v>Uponor</v>
      </c>
      <c r="I426" s="25" t="str">
        <f>IFERROR(MID($D426,1,7)+0,"")</f>
        <v/>
      </c>
      <c r="J426" s="25" t="str">
        <f>IFERROR(MID($D426,10,7)+0,"")</f>
        <v/>
      </c>
      <c r="K426" s="25" t="str">
        <f>IFERROR(MID($D426,19,7)+0,"")</f>
        <v/>
      </c>
      <c r="L426" s="25" t="str">
        <f>IFERROR(MID($D426,28,7)+0,"")</f>
        <v/>
      </c>
      <c r="M426" s="25">
        <f>IF(IFERROR(MID($Q426,1,7)+0,"")&lt;1130000,IF(INDEX(C:C,MATCH(LEFT(Q426,7)+0,I:I,0))&lt;1130000,"",INDEX(C:C,MATCH(LEFT(Q426,7)+0,I:I,0))),IFERROR(MID($Q426,1,7)+0,""))</f>
        <v>1135719</v>
      </c>
      <c r="N426" s="25" t="str">
        <f>IF(IFERROR(MID($Q426,10,7)+0,"")&lt;1130000,"",IFERROR(MID($Q426,10,7)+0,""))</f>
        <v/>
      </c>
      <c r="O426" s="25" t="str">
        <f>IF(IFERROR(MID($Q426,19,7)+0,"")&lt;1130000,"",IFERROR(MID($Q426,19,7)+0,""))</f>
        <v/>
      </c>
      <c r="P426" s="25">
        <f>IF(M426="","",IF(N426="",M426,M426&amp;", "&amp;N426))</f>
        <v>1135719</v>
      </c>
      <c r="Q426" s="43">
        <v>1135719</v>
      </c>
      <c r="R426" s="43"/>
      <c r="S426" s="35" t="s">
        <v>35</v>
      </c>
      <c r="T426" s="25" t="s">
        <v>36</v>
      </c>
      <c r="U426" s="185">
        <v>2555</v>
      </c>
      <c r="V426" s="188">
        <v>2555</v>
      </c>
      <c r="W426" s="189">
        <v>2555</v>
      </c>
      <c r="X426" s="31">
        <v>2555</v>
      </c>
      <c r="Y426" s="90">
        <f>IFERROR(ROUND(X426/W426-1,2),"")</f>
        <v>0</v>
      </c>
      <c r="Z426" s="31">
        <f>IF(OR(S426="VLD MLC components",S426="VLD MLC pipes",S426="VLD PEX components",S426="VLD PEX pipes",S426="VLD PHC components",S426="VLD PHC pipes",S426="Controls VLD"),"По запросу",X426)</f>
        <v>2555</v>
      </c>
      <c r="AA426" s="63">
        <f>ROUND(X426/1.2,3)</f>
        <v>2129.1669999999999</v>
      </c>
      <c r="AB426" s="23">
        <v>2129.1669999999999</v>
      </c>
      <c r="AC426" s="190">
        <f>IFERROR(ROUND(AA426/AB426-1,2),"")</f>
        <v>0</v>
      </c>
      <c r="AD426" s="25">
        <v>0.06</v>
      </c>
      <c r="AE426" s="25">
        <v>1.5E-5</v>
      </c>
      <c r="AF426" s="25">
        <v>0</v>
      </c>
      <c r="AG426" s="25" t="s">
        <v>22</v>
      </c>
      <c r="AH426" s="25">
        <v>0</v>
      </c>
      <c r="AI426" s="25">
        <v>0</v>
      </c>
      <c r="AJ426" s="25" t="s">
        <v>20</v>
      </c>
      <c r="AK426" s="42" t="s">
        <v>19</v>
      </c>
      <c r="AL426" s="25" t="s">
        <v>20</v>
      </c>
      <c r="AM426" s="25">
        <v>10</v>
      </c>
      <c r="AN426" s="25">
        <v>250</v>
      </c>
      <c r="AO426" s="25">
        <v>150</v>
      </c>
      <c r="AP426" s="25">
        <v>145</v>
      </c>
      <c r="AQ426" s="25">
        <v>0.6</v>
      </c>
      <c r="AR426" s="94">
        <v>5.4380000000000001E-3</v>
      </c>
      <c r="AS426" s="157" t="s">
        <v>22</v>
      </c>
      <c r="AT426" s="93" t="s">
        <v>22</v>
      </c>
      <c r="AU426" s="92" t="s">
        <v>22</v>
      </c>
      <c r="AV426" s="91" t="s">
        <v>152</v>
      </c>
      <c r="AW426" s="92" t="s">
        <v>48</v>
      </c>
      <c r="AX426" s="92" t="s">
        <v>48</v>
      </c>
      <c r="AY426" s="91" t="s">
        <v>152</v>
      </c>
      <c r="AZ426" s="23"/>
      <c r="BA426" s="25" t="s">
        <v>6161</v>
      </c>
      <c r="BB426" t="s">
        <v>25</v>
      </c>
      <c r="BC426" t="e">
        <v>#N/A</v>
      </c>
      <c r="BD426" t="e">
        <f>IF(Z426=BC426,"OK")</f>
        <v>#N/A</v>
      </c>
      <c r="BE426">
        <v>0.06</v>
      </c>
      <c r="BF426">
        <v>1.5E-5</v>
      </c>
      <c r="BG426">
        <v>250</v>
      </c>
      <c r="BH426">
        <v>150</v>
      </c>
      <c r="BI426">
        <v>145</v>
      </c>
      <c r="BJ426">
        <v>0.6</v>
      </c>
      <c r="BK426">
        <v>5.4380000000000001E-3</v>
      </c>
      <c r="BN426" s="183"/>
    </row>
    <row r="427" spans="1:66" ht="25.5" x14ac:dyDescent="0.25">
      <c r="A427" s="1"/>
      <c r="B427" s="94">
        <v>423</v>
      </c>
      <c r="C427" s="43">
        <v>1042879</v>
      </c>
      <c r="D427" s="37" t="s">
        <v>22</v>
      </c>
      <c r="E427" s="27" t="s">
        <v>6160</v>
      </c>
      <c r="F427" s="213" t="s">
        <v>652</v>
      </c>
      <c r="G427" s="41" t="s">
        <v>585</v>
      </c>
      <c r="H427" s="46" t="str">
        <f>IFERROR(IFERROR(IF(SEARCH("Usystems",$E427)&gt;0,"Usystems"),IF(SEARCH("RIIFO",$E427)&gt;0,"RIIFO","Uponor")),"Uponor")</f>
        <v>Uponor</v>
      </c>
      <c r="I427" s="25" t="str">
        <f>IFERROR(MID($D427,1,7)+0,"")</f>
        <v/>
      </c>
      <c r="J427" s="25" t="str">
        <f>IFERROR(MID($D427,10,7)+0,"")</f>
        <v/>
      </c>
      <c r="K427" s="25" t="str">
        <f>IFERROR(MID($D427,19,7)+0,"")</f>
        <v/>
      </c>
      <c r="L427" s="25" t="str">
        <f>IFERROR(MID($D427,28,7)+0,"")</f>
        <v/>
      </c>
      <c r="M427" s="25" t="str">
        <f>IF(IFERROR(MID($Q427,1,7)+0,"")&lt;1130000,IF(INDEX(C:C,MATCH(LEFT(Q427,7)+0,I:I,0))&lt;1130000,"",INDEX(C:C,MATCH(LEFT(Q427,7)+0,I:I,0))),IFERROR(MID($Q427,1,7)+0,""))</f>
        <v/>
      </c>
      <c r="N427" s="25" t="str">
        <f>IF(IFERROR(MID($Q427,10,7)+0,"")&lt;1130000,"",IFERROR(MID($Q427,10,7)+0,""))</f>
        <v/>
      </c>
      <c r="O427" s="25" t="str">
        <f>IF(IFERROR(MID($Q427,19,7)+0,"")&lt;1130000,"",IFERROR(MID($Q427,19,7)+0,""))</f>
        <v/>
      </c>
      <c r="P427" s="25" t="str">
        <f>IF(M427="","",IF(N427="",M427,M427&amp;", "&amp;N427))</f>
        <v/>
      </c>
      <c r="Q427" s="37" t="s">
        <v>22</v>
      </c>
      <c r="R427" s="37"/>
      <c r="S427" s="35" t="s">
        <v>5979</v>
      </c>
      <c r="T427" s="25" t="s">
        <v>36</v>
      </c>
      <c r="U427" s="185">
        <v>5329</v>
      </c>
      <c r="V427" s="188">
        <v>5329</v>
      </c>
      <c r="W427" s="189">
        <v>5329</v>
      </c>
      <c r="X427" s="31">
        <v>5329</v>
      </c>
      <c r="Y427" s="90">
        <f>IFERROR(ROUND(X427/W427-1,2),"")</f>
        <v>0</v>
      </c>
      <c r="Z427" s="31" t="str">
        <f>IF(OR(S427="VLD MLC components",S427="VLD MLC pipes",S427="VLD PEX components",S427="VLD PEX pipes",S427="VLD PHC components",S427="VLD PHC pipes",S427="Controls VLD"),"По запросу",X427)</f>
        <v>По запросу</v>
      </c>
      <c r="AA427" s="63">
        <f>ROUND(X427/1.2,3)</f>
        <v>4440.8329999999996</v>
      </c>
      <c r="AB427" s="23">
        <v>4440.8329999999996</v>
      </c>
      <c r="AC427" s="190">
        <f>IFERROR(ROUND(AA427/AB427-1,2),"")</f>
        <v>0</v>
      </c>
      <c r="AD427" s="25">
        <v>7.6999999999999999E-2</v>
      </c>
      <c r="AE427" s="25">
        <v>3.2299999999999999E-4</v>
      </c>
      <c r="AF427" s="25">
        <v>100</v>
      </c>
      <c r="AG427" s="25">
        <v>110</v>
      </c>
      <c r="AH427" s="25">
        <v>110</v>
      </c>
      <c r="AI427" s="25">
        <v>0</v>
      </c>
      <c r="AJ427" s="25" t="s">
        <v>20</v>
      </c>
      <c r="AK427" s="22" t="s">
        <v>20</v>
      </c>
      <c r="AL427" s="25" t="s">
        <v>20</v>
      </c>
      <c r="AM427" s="25">
        <v>10</v>
      </c>
      <c r="AN427" s="25">
        <v>280</v>
      </c>
      <c r="AO427" s="25">
        <v>187</v>
      </c>
      <c r="AP427" s="25">
        <v>107</v>
      </c>
      <c r="AQ427" s="25">
        <v>0.77</v>
      </c>
      <c r="AR427" s="94">
        <v>5.6030000000000003E-3</v>
      </c>
      <c r="AS427" s="157" t="s">
        <v>22</v>
      </c>
      <c r="AT427" s="93" t="s">
        <v>22</v>
      </c>
      <c r="AU427" s="92" t="s">
        <v>22</v>
      </c>
      <c r="AV427" s="91" t="s">
        <v>152</v>
      </c>
      <c r="AW427" s="92" t="s">
        <v>48</v>
      </c>
      <c r="AX427" s="92" t="s">
        <v>48</v>
      </c>
      <c r="AY427" s="91" t="s">
        <v>152</v>
      </c>
      <c r="AZ427" s="23"/>
      <c r="BA427" s="25" t="s">
        <v>6158</v>
      </c>
      <c r="BB427" t="s">
        <v>25</v>
      </c>
      <c r="BC427" t="s">
        <v>2629</v>
      </c>
      <c r="BD427" t="str">
        <f>IF(Z427=BC427,"OK")</f>
        <v>OK</v>
      </c>
      <c r="BE427">
        <v>7.6999999999999999E-2</v>
      </c>
      <c r="BF427">
        <v>3.2299999999999999E-4</v>
      </c>
      <c r="BG427">
        <v>280</v>
      </c>
      <c r="BH427">
        <v>187</v>
      </c>
      <c r="BI427">
        <v>107</v>
      </c>
      <c r="BJ427">
        <v>0.77</v>
      </c>
      <c r="BK427">
        <v>5.6030000000000003E-3</v>
      </c>
      <c r="BN427" s="183"/>
    </row>
    <row r="428" spans="1:66" ht="25.5" x14ac:dyDescent="0.25">
      <c r="A428" s="1"/>
      <c r="B428" s="94">
        <v>424</v>
      </c>
      <c r="C428" s="195">
        <v>1042867</v>
      </c>
      <c r="D428" s="37" t="s">
        <v>22</v>
      </c>
      <c r="E428" s="27" t="s">
        <v>6159</v>
      </c>
      <c r="F428" s="151" t="s">
        <v>652</v>
      </c>
      <c r="G428" s="41" t="s">
        <v>585</v>
      </c>
      <c r="H428" s="46" t="str">
        <f>IFERROR(IFERROR(IF(SEARCH("Usystems",$E428)&gt;0,"Usystems"),IF(SEARCH("RIIFO",$E428)&gt;0,"RIIFO","Uponor")),"Uponor")</f>
        <v>Uponor</v>
      </c>
      <c r="I428" s="25" t="str">
        <f>IFERROR(MID($D428,1,7)+0,"")</f>
        <v/>
      </c>
      <c r="J428" s="25" t="str">
        <f>IFERROR(MID($D428,10,7)+0,"")</f>
        <v/>
      </c>
      <c r="K428" s="25" t="str">
        <f>IFERROR(MID($D428,19,7)+0,"")</f>
        <v/>
      </c>
      <c r="L428" s="25" t="str">
        <f>IFERROR(MID($D428,28,7)+0,"")</f>
        <v/>
      </c>
      <c r="M428" s="25" t="str">
        <f>IF(IFERROR(MID($Q428,1,7)+0,"")&lt;1130000,IF(INDEX(C:C,MATCH(LEFT(Q428,7)+0,I:I,0))&lt;1130000,"",INDEX(C:C,MATCH(LEFT(Q428,7)+0,I:I,0))),IFERROR(MID($Q428,1,7)+0,""))</f>
        <v/>
      </c>
      <c r="N428" s="25" t="str">
        <f>IF(IFERROR(MID($Q428,10,7)+0,"")&lt;1130000,"",IFERROR(MID($Q428,10,7)+0,""))</f>
        <v/>
      </c>
      <c r="O428" s="25" t="str">
        <f>IF(IFERROR(MID($Q428,19,7)+0,"")&lt;1130000,"",IFERROR(MID($Q428,19,7)+0,""))</f>
        <v/>
      </c>
      <c r="P428" s="25" t="str">
        <f>IF(M428="","",IF(N428="",M428,M428&amp;", "&amp;N428))</f>
        <v/>
      </c>
      <c r="Q428" s="37" t="s">
        <v>22</v>
      </c>
      <c r="R428" s="37"/>
      <c r="S428" s="35" t="s">
        <v>5979</v>
      </c>
      <c r="T428" s="25" t="s">
        <v>36</v>
      </c>
      <c r="U428" s="185">
        <v>5329</v>
      </c>
      <c r="V428" s="188">
        <v>5329</v>
      </c>
      <c r="W428" s="189">
        <v>5329</v>
      </c>
      <c r="X428" s="31">
        <v>5329</v>
      </c>
      <c r="Y428" s="90">
        <f>IFERROR(ROUND(X428/W428-1,2),"")</f>
        <v>0</v>
      </c>
      <c r="Z428" s="31" t="str">
        <f>IF(OR(S428="VLD MLC components",S428="VLD MLC pipes",S428="VLD PEX components",S428="VLD PEX pipes",S428="VLD PHC components",S428="VLD PHC pipes",S428="Controls VLD"),"По запросу",X428)</f>
        <v>По запросу</v>
      </c>
      <c r="AA428" s="63">
        <f>ROUND(X428/1.2,3)</f>
        <v>4440.8329999999996</v>
      </c>
      <c r="AB428" s="23">
        <v>4440.8329999999996</v>
      </c>
      <c r="AC428" s="190">
        <f>IFERROR(ROUND(AA428/AB428-1,2),"")</f>
        <v>0</v>
      </c>
      <c r="AD428" s="25">
        <v>8.7999999999999995E-2</v>
      </c>
      <c r="AE428" s="25">
        <v>3.6699999999999998E-4</v>
      </c>
      <c r="AF428" s="25">
        <v>0</v>
      </c>
      <c r="AG428" s="25" t="s">
        <v>22</v>
      </c>
      <c r="AH428" s="25">
        <v>30</v>
      </c>
      <c r="AI428" s="25">
        <v>40</v>
      </c>
      <c r="AJ428" s="25" t="s">
        <v>20</v>
      </c>
      <c r="AK428" s="42" t="s">
        <v>19</v>
      </c>
      <c r="AL428" s="25" t="s">
        <v>20</v>
      </c>
      <c r="AM428" s="25">
        <v>10</v>
      </c>
      <c r="AN428" s="25">
        <v>280</v>
      </c>
      <c r="AO428" s="25">
        <v>187</v>
      </c>
      <c r="AP428" s="25">
        <v>107</v>
      </c>
      <c r="AQ428" s="25">
        <v>0.88</v>
      </c>
      <c r="AR428" s="94">
        <v>5.6030000000000003E-3</v>
      </c>
      <c r="AS428" s="157" t="s">
        <v>22</v>
      </c>
      <c r="AT428" s="93" t="s">
        <v>22</v>
      </c>
      <c r="AU428" s="92" t="s">
        <v>22</v>
      </c>
      <c r="AV428" s="91" t="s">
        <v>152</v>
      </c>
      <c r="AW428" s="92" t="s">
        <v>152</v>
      </c>
      <c r="AX428" s="92" t="s">
        <v>48</v>
      </c>
      <c r="AY428" s="91" t="s">
        <v>152</v>
      </c>
      <c r="AZ428" s="23"/>
      <c r="BA428" s="25" t="s">
        <v>6158</v>
      </c>
      <c r="BB428" t="s">
        <v>25</v>
      </c>
      <c r="BC428" t="e">
        <v>#N/A</v>
      </c>
      <c r="BD428" t="e">
        <f>IF(Z428=BC428,"OK")</f>
        <v>#N/A</v>
      </c>
      <c r="BE428">
        <v>8.7999999999999995E-2</v>
      </c>
      <c r="BF428">
        <v>3.6699999999999998E-4</v>
      </c>
      <c r="BG428">
        <v>280</v>
      </c>
      <c r="BH428">
        <v>187</v>
      </c>
      <c r="BI428">
        <v>107</v>
      </c>
      <c r="BJ428">
        <v>0.88</v>
      </c>
      <c r="BK428">
        <v>5.6030000000000003E-3</v>
      </c>
      <c r="BN428" s="183"/>
    </row>
    <row r="429" spans="1:66" ht="25.5" x14ac:dyDescent="0.25">
      <c r="A429" s="1"/>
      <c r="B429" s="94">
        <v>425</v>
      </c>
      <c r="C429" s="195">
        <v>1042878</v>
      </c>
      <c r="D429" s="37" t="s">
        <v>22</v>
      </c>
      <c r="E429" s="27" t="s">
        <v>6157</v>
      </c>
      <c r="F429" s="213" t="s">
        <v>652</v>
      </c>
      <c r="G429" s="41" t="s">
        <v>585</v>
      </c>
      <c r="H429" s="46" t="str">
        <f>IFERROR(IFERROR(IF(SEARCH("Usystems",$E429)&gt;0,"Usystems"),IF(SEARCH("RIIFO",$E429)&gt;0,"RIIFO","Uponor")),"Uponor")</f>
        <v>Uponor</v>
      </c>
      <c r="I429" s="25" t="str">
        <f>IFERROR(MID($D429,1,7)+0,"")</f>
        <v/>
      </c>
      <c r="J429" s="25" t="str">
        <f>IFERROR(MID($D429,10,7)+0,"")</f>
        <v/>
      </c>
      <c r="K429" s="25" t="str">
        <f>IFERROR(MID($D429,19,7)+0,"")</f>
        <v/>
      </c>
      <c r="L429" s="25" t="str">
        <f>IFERROR(MID($D429,28,7)+0,"")</f>
        <v/>
      </c>
      <c r="M429" s="25" t="str">
        <f>IF(IFERROR(MID($Q429,1,7)+0,"")&lt;1130000,IF(INDEX(C:C,MATCH(LEFT(Q429,7)+0,I:I,0))&lt;1130000,"",INDEX(C:C,MATCH(LEFT(Q429,7)+0,I:I,0))),IFERROR(MID($Q429,1,7)+0,""))</f>
        <v/>
      </c>
      <c r="N429" s="25" t="str">
        <f>IF(IFERROR(MID($Q429,10,7)+0,"")&lt;1130000,"",IFERROR(MID($Q429,10,7)+0,""))</f>
        <v/>
      </c>
      <c r="O429" s="25" t="str">
        <f>IF(IFERROR(MID($Q429,19,7)+0,"")&lt;1130000,"",IFERROR(MID($Q429,19,7)+0,""))</f>
        <v/>
      </c>
      <c r="P429" s="25" t="str">
        <f>IF(M429="","",IF(N429="",M429,M429&amp;", "&amp;N429))</f>
        <v/>
      </c>
      <c r="Q429" s="37" t="s">
        <v>22</v>
      </c>
      <c r="R429" s="37"/>
      <c r="S429" s="35" t="s">
        <v>5979</v>
      </c>
      <c r="T429" s="25" t="s">
        <v>36</v>
      </c>
      <c r="U429" s="185">
        <v>9016</v>
      </c>
      <c r="V429" s="188">
        <v>9016</v>
      </c>
      <c r="W429" s="189">
        <v>9016</v>
      </c>
      <c r="X429" s="31">
        <v>9016</v>
      </c>
      <c r="Y429" s="90">
        <f>IFERROR(ROUND(X429/W429-1,2),"")</f>
        <v>0</v>
      </c>
      <c r="Z429" s="31" t="str">
        <f>IF(OR(S429="VLD MLC components",S429="VLD MLC pipes",S429="VLD PEX components",S429="VLD PEX pipes",S429="VLD PHC components",S429="VLD PHC pipes",S429="Controls VLD"),"По запросу",X429)</f>
        <v>По запросу</v>
      </c>
      <c r="AA429" s="63">
        <f>ROUND(X429/1.2,3)</f>
        <v>7513.3329999999996</v>
      </c>
      <c r="AB429" s="23">
        <v>7513.3329999999996</v>
      </c>
      <c r="AC429" s="190">
        <f>IFERROR(ROUND(AA429/AB429-1,2),"")</f>
        <v>0</v>
      </c>
      <c r="AD429" s="25">
        <v>0.14699999999999999</v>
      </c>
      <c r="AE429" s="25">
        <v>5.7600000000000001E-4</v>
      </c>
      <c r="AF429" s="25">
        <v>0</v>
      </c>
      <c r="AG429" s="25" t="s">
        <v>22</v>
      </c>
      <c r="AH429" s="25">
        <v>10</v>
      </c>
      <c r="AI429" s="25">
        <v>20</v>
      </c>
      <c r="AJ429" s="25" t="s">
        <v>20</v>
      </c>
      <c r="AK429" s="42" t="s">
        <v>19</v>
      </c>
      <c r="AL429" s="25" t="s">
        <v>20</v>
      </c>
      <c r="AM429" s="25">
        <v>5</v>
      </c>
      <c r="AN429" s="25">
        <v>280</v>
      </c>
      <c r="AO429" s="25">
        <v>187</v>
      </c>
      <c r="AP429" s="25">
        <v>107</v>
      </c>
      <c r="AQ429" s="25">
        <v>0.73499999999999999</v>
      </c>
      <c r="AR429" s="94">
        <v>5.6030000000000003E-3</v>
      </c>
      <c r="AS429" s="157">
        <v>10</v>
      </c>
      <c r="AT429" s="93" t="s">
        <v>22</v>
      </c>
      <c r="AU429" s="92" t="s">
        <v>22</v>
      </c>
      <c r="AV429" s="91" t="s">
        <v>152</v>
      </c>
      <c r="AW429" s="92" t="s">
        <v>152</v>
      </c>
      <c r="AX429" s="92" t="s">
        <v>48</v>
      </c>
      <c r="AY429" s="91" t="s">
        <v>152</v>
      </c>
      <c r="AZ429" s="23"/>
      <c r="BA429" s="25" t="s">
        <v>3245</v>
      </c>
      <c r="BB429" t="s">
        <v>25</v>
      </c>
      <c r="BC429" t="e">
        <v>#N/A</v>
      </c>
      <c r="BD429" t="e">
        <f>IF(Z429=BC429,"OK")</f>
        <v>#N/A</v>
      </c>
      <c r="BE429">
        <v>0.14699999999999999</v>
      </c>
      <c r="BF429">
        <v>5.7600000000000001E-4</v>
      </c>
      <c r="BG429">
        <v>280</v>
      </c>
      <c r="BH429">
        <v>187</v>
      </c>
      <c r="BI429">
        <v>107</v>
      </c>
      <c r="BJ429">
        <v>0.73499999999999999</v>
      </c>
      <c r="BK429">
        <v>5.6030000000000003E-3</v>
      </c>
      <c r="BN429" s="183"/>
    </row>
    <row r="430" spans="1:66" ht="25.5" x14ac:dyDescent="0.25">
      <c r="A430" s="1"/>
      <c r="B430" s="94">
        <v>426</v>
      </c>
      <c r="C430" s="195">
        <v>1042877</v>
      </c>
      <c r="D430" s="37" t="s">
        <v>22</v>
      </c>
      <c r="E430" s="27" t="s">
        <v>6156</v>
      </c>
      <c r="F430" s="213" t="s">
        <v>652</v>
      </c>
      <c r="G430" s="41" t="s">
        <v>585</v>
      </c>
      <c r="H430" s="46" t="str">
        <f>IFERROR(IFERROR(IF(SEARCH("Usystems",$E430)&gt;0,"Usystems"),IF(SEARCH("RIIFO",$E430)&gt;0,"RIIFO","Uponor")),"Uponor")</f>
        <v>Uponor</v>
      </c>
      <c r="I430" s="25" t="str">
        <f>IFERROR(MID($D430,1,7)+0,"")</f>
        <v/>
      </c>
      <c r="J430" s="25" t="str">
        <f>IFERROR(MID($D430,10,7)+0,"")</f>
        <v/>
      </c>
      <c r="K430" s="25" t="str">
        <f>IFERROR(MID($D430,19,7)+0,"")</f>
        <v/>
      </c>
      <c r="L430" s="25" t="str">
        <f>IFERROR(MID($D430,28,7)+0,"")</f>
        <v/>
      </c>
      <c r="M430" s="25" t="str">
        <f>IF(IFERROR(MID($Q430,1,7)+0,"")&lt;1130000,IF(INDEX(C:C,MATCH(LEFT(Q430,7)+0,I:I,0))&lt;1130000,"",INDEX(C:C,MATCH(LEFT(Q430,7)+0,I:I,0))),IFERROR(MID($Q430,1,7)+0,""))</f>
        <v/>
      </c>
      <c r="N430" s="25" t="str">
        <f>IF(IFERROR(MID($Q430,10,7)+0,"")&lt;1130000,"",IFERROR(MID($Q430,10,7)+0,""))</f>
        <v/>
      </c>
      <c r="O430" s="25" t="str">
        <f>IF(IFERROR(MID($Q430,19,7)+0,"")&lt;1130000,"",IFERROR(MID($Q430,19,7)+0,""))</f>
        <v/>
      </c>
      <c r="P430" s="25" t="str">
        <f>IF(M430="","",IF(N430="",M430,M430&amp;", "&amp;N430))</f>
        <v/>
      </c>
      <c r="Q430" s="37" t="s">
        <v>22</v>
      </c>
      <c r="R430" s="37"/>
      <c r="S430" s="35" t="s">
        <v>5979</v>
      </c>
      <c r="T430" s="25" t="s">
        <v>36</v>
      </c>
      <c r="U430" s="185">
        <v>9016</v>
      </c>
      <c r="V430" s="188">
        <v>9016</v>
      </c>
      <c r="W430" s="189">
        <v>9016</v>
      </c>
      <c r="X430" s="31">
        <v>9016</v>
      </c>
      <c r="Y430" s="90">
        <f>IFERROR(ROUND(X430/W430-1,2),"")</f>
        <v>0</v>
      </c>
      <c r="Z430" s="31" t="str">
        <f>IF(OR(S430="VLD MLC components",S430="VLD MLC pipes",S430="VLD PEX components",S430="VLD PEX pipes",S430="VLD PHC components",S430="VLD PHC pipes",S430="Controls VLD"),"По запросу",X430)</f>
        <v>По запросу</v>
      </c>
      <c r="AA430" s="63">
        <f>ROUND(X430/1.2,3)</f>
        <v>7513.3329999999996</v>
      </c>
      <c r="AB430" s="23">
        <v>7513.3329999999996</v>
      </c>
      <c r="AC430" s="190">
        <f>IFERROR(ROUND(AA430/AB430-1,2),"")</f>
        <v>0</v>
      </c>
      <c r="AD430" s="25">
        <v>0.2</v>
      </c>
      <c r="AE430" s="25">
        <v>5.2700000000000002E-4</v>
      </c>
      <c r="AF430" s="25">
        <v>0</v>
      </c>
      <c r="AG430" s="25" t="s">
        <v>22</v>
      </c>
      <c r="AH430" s="25">
        <v>4</v>
      </c>
      <c r="AI430" s="25">
        <v>10</v>
      </c>
      <c r="AJ430" s="25" t="s">
        <v>20</v>
      </c>
      <c r="AK430" s="42" t="s">
        <v>19</v>
      </c>
      <c r="AL430" s="25" t="s">
        <v>20</v>
      </c>
      <c r="AM430" s="25">
        <v>5</v>
      </c>
      <c r="AN430" s="25">
        <v>190</v>
      </c>
      <c r="AO430" s="25">
        <v>110</v>
      </c>
      <c r="AP430" s="25">
        <v>290</v>
      </c>
      <c r="AQ430" s="25">
        <v>1</v>
      </c>
      <c r="AR430" s="94">
        <v>6.0610000000000004E-3</v>
      </c>
      <c r="AS430" s="157" t="s">
        <v>22</v>
      </c>
      <c r="AT430" s="93" t="s">
        <v>22</v>
      </c>
      <c r="AU430" s="92" t="s">
        <v>22</v>
      </c>
      <c r="AV430" s="91" t="s">
        <v>152</v>
      </c>
      <c r="AW430" s="92" t="s">
        <v>48</v>
      </c>
      <c r="AX430" s="92" t="s">
        <v>48</v>
      </c>
      <c r="AY430" s="91" t="s">
        <v>152</v>
      </c>
      <c r="AZ430" s="23"/>
      <c r="BA430" s="25" t="s">
        <v>3245</v>
      </c>
      <c r="BB430" t="s">
        <v>25</v>
      </c>
      <c r="BC430" t="e">
        <v>#N/A</v>
      </c>
      <c r="BD430" t="e">
        <f>IF(Z430=BC430,"OK")</f>
        <v>#N/A</v>
      </c>
      <c r="BE430">
        <v>0.2</v>
      </c>
      <c r="BF430">
        <v>5.2700000000000002E-4</v>
      </c>
      <c r="BG430">
        <v>190</v>
      </c>
      <c r="BH430">
        <v>110</v>
      </c>
      <c r="BI430">
        <v>290</v>
      </c>
      <c r="BJ430">
        <v>1</v>
      </c>
      <c r="BK430">
        <v>6.0610000000000004E-3</v>
      </c>
      <c r="BN430" s="183"/>
    </row>
    <row r="431" spans="1:66" ht="25.5" x14ac:dyDescent="0.25">
      <c r="A431" s="1"/>
      <c r="B431" s="94">
        <v>427</v>
      </c>
      <c r="C431" s="43">
        <v>1085085</v>
      </c>
      <c r="D431" s="25"/>
      <c r="E431" s="48" t="s">
        <v>6155</v>
      </c>
      <c r="F431" s="151" t="s">
        <v>757</v>
      </c>
      <c r="G431" s="41" t="s">
        <v>585</v>
      </c>
      <c r="H431" s="46" t="str">
        <f>IFERROR(IFERROR(IF(SEARCH("Usystems",$E431)&gt;0,"Usystems"),IF(SEARCH("RIIFO",$E431)&gt;0,"RIIFO","Uponor")),"Uponor")</f>
        <v>Uponor</v>
      </c>
      <c r="I431" s="25" t="str">
        <f>IFERROR(MID($D431,1,7)+0,"")</f>
        <v/>
      </c>
      <c r="J431" s="25" t="str">
        <f>IFERROR(MID($D431,10,7)+0,"")</f>
        <v/>
      </c>
      <c r="K431" s="25" t="str">
        <f>IFERROR(MID($D431,19,7)+0,"")</f>
        <v/>
      </c>
      <c r="L431" s="25" t="str">
        <f>IFERROR(MID($D431,28,7)+0,"")</f>
        <v/>
      </c>
      <c r="M431" s="25" t="str">
        <f>IF(IFERROR(MID($Q431,1,7)+0,"")&lt;1130000,IF(INDEX(C:C,MATCH(LEFT(Q431,7)+0,I:I,0))&lt;1130000,"",INDEX(C:C,MATCH(LEFT(Q431,7)+0,I:I,0))),IFERROR(MID($Q431,1,7)+0,""))</f>
        <v/>
      </c>
      <c r="N431" s="25" t="str">
        <f>IF(IFERROR(MID($Q431,10,7)+0,"")&lt;1130000,"",IFERROR(MID($Q431,10,7)+0,""))</f>
        <v/>
      </c>
      <c r="O431" s="25" t="str">
        <f>IF(IFERROR(MID($Q431,19,7)+0,"")&lt;1130000,"",IFERROR(MID($Q431,19,7)+0,""))</f>
        <v/>
      </c>
      <c r="P431" s="25" t="str">
        <f>IF(M431="","",IF(N431="",M431,M431&amp;", "&amp;N431))</f>
        <v/>
      </c>
      <c r="Q431" s="25"/>
      <c r="R431" s="25"/>
      <c r="S431" s="35" t="s">
        <v>5979</v>
      </c>
      <c r="T431" s="25" t="s">
        <v>36</v>
      </c>
      <c r="U431" s="185">
        <v>24100</v>
      </c>
      <c r="V431" s="188">
        <v>24100</v>
      </c>
      <c r="W431" s="189">
        <v>24100</v>
      </c>
      <c r="X431" s="31">
        <v>24100</v>
      </c>
      <c r="Y431" s="90">
        <f>IFERROR(ROUND(X431/W431-1,2),"")</f>
        <v>0</v>
      </c>
      <c r="Z431" s="31" t="str">
        <f>IF(OR(S431="VLD MLC components",S431="VLD MLC pipes",S431="VLD PEX components",S431="VLD PEX pipes",S431="VLD PHC components",S431="VLD PHC pipes",S431="Controls VLD"),"По запросу",X431)</f>
        <v>По запросу</v>
      </c>
      <c r="AA431" s="63">
        <f>ROUND(X431/1.2,3)</f>
        <v>20083.332999999999</v>
      </c>
      <c r="AB431" s="23">
        <v>20083.332999999999</v>
      </c>
      <c r="AC431" s="190">
        <f>IFERROR(ROUND(AA431/AB431-1,2),"")</f>
        <v>0</v>
      </c>
      <c r="AD431" s="25">
        <v>0.32200000000000001</v>
      </c>
      <c r="AE431" s="25">
        <v>1.2999999999999999E-3</v>
      </c>
      <c r="AF431" s="25">
        <v>18</v>
      </c>
      <c r="AG431" s="25">
        <v>18</v>
      </c>
      <c r="AH431" s="25">
        <v>18</v>
      </c>
      <c r="AI431" s="25">
        <v>18</v>
      </c>
      <c r="AJ431" s="25" t="s">
        <v>20</v>
      </c>
      <c r="AK431" s="22" t="s">
        <v>20</v>
      </c>
      <c r="AL431" s="25" t="s">
        <v>20</v>
      </c>
      <c r="AM431" s="25">
        <v>10</v>
      </c>
      <c r="AN431" s="25">
        <v>381</v>
      </c>
      <c r="AO431" s="25">
        <v>298</v>
      </c>
      <c r="AP431" s="25">
        <v>203</v>
      </c>
      <c r="AQ431" s="25">
        <v>3.22</v>
      </c>
      <c r="AR431" s="94">
        <v>2.3047999999999999E-2</v>
      </c>
      <c r="AS431" s="157">
        <v>13</v>
      </c>
      <c r="AT431" s="93">
        <v>42521</v>
      </c>
      <c r="AU431" s="92" t="s">
        <v>22</v>
      </c>
      <c r="AV431" s="91" t="s">
        <v>152</v>
      </c>
      <c r="AW431" s="92" t="s">
        <v>152</v>
      </c>
      <c r="AX431" s="92" t="s">
        <v>48</v>
      </c>
      <c r="AY431" s="91" t="s">
        <v>152</v>
      </c>
      <c r="AZ431" s="23"/>
      <c r="BA431" s="25" t="s">
        <v>6153</v>
      </c>
      <c r="BB431" t="s">
        <v>25</v>
      </c>
      <c r="BC431" t="s">
        <v>2629</v>
      </c>
      <c r="BD431" t="str">
        <f>IF(Z431=BC431,"OK")</f>
        <v>OK</v>
      </c>
      <c r="BE431">
        <v>0.32200000000000001</v>
      </c>
      <c r="BF431">
        <v>1.2999999999999999E-3</v>
      </c>
      <c r="BG431">
        <v>381</v>
      </c>
      <c r="BH431">
        <v>298</v>
      </c>
      <c r="BI431">
        <v>203</v>
      </c>
      <c r="BJ431">
        <v>3.22</v>
      </c>
      <c r="BK431">
        <v>2.3047999999999999E-2</v>
      </c>
      <c r="BN431" s="183"/>
    </row>
    <row r="432" spans="1:66" ht="25.5" x14ac:dyDescent="0.25">
      <c r="A432" s="1"/>
      <c r="B432" s="94">
        <v>428</v>
      </c>
      <c r="C432" s="43">
        <v>1085086</v>
      </c>
      <c r="D432" s="25"/>
      <c r="E432" s="48" t="s">
        <v>6154</v>
      </c>
      <c r="F432" s="151" t="s">
        <v>21</v>
      </c>
      <c r="G432" s="41" t="s">
        <v>585</v>
      </c>
      <c r="H432" s="46" t="str">
        <f>IFERROR(IFERROR(IF(SEARCH("Usystems",$E432)&gt;0,"Usystems"),IF(SEARCH("RIIFO",$E432)&gt;0,"RIIFO","Uponor")),"Uponor")</f>
        <v>Uponor</v>
      </c>
      <c r="I432" s="25" t="str">
        <f>IFERROR(MID($D432,1,7)+0,"")</f>
        <v/>
      </c>
      <c r="J432" s="25" t="str">
        <f>IFERROR(MID($D432,10,7)+0,"")</f>
        <v/>
      </c>
      <c r="K432" s="25" t="str">
        <f>IFERROR(MID($D432,19,7)+0,"")</f>
        <v/>
      </c>
      <c r="L432" s="25" t="str">
        <f>IFERROR(MID($D432,28,7)+0,"")</f>
        <v/>
      </c>
      <c r="M432" s="25" t="str">
        <f>IF(IFERROR(MID($Q432,1,7)+0,"")&lt;1130000,IF(INDEX(C:C,MATCH(LEFT(Q432,7)+0,I:I,0))&lt;1130000,"",INDEX(C:C,MATCH(LEFT(Q432,7)+0,I:I,0))),IFERROR(MID($Q432,1,7)+0,""))</f>
        <v/>
      </c>
      <c r="N432" s="25" t="str">
        <f>IF(IFERROR(MID($Q432,10,7)+0,"")&lt;1130000,"",IFERROR(MID($Q432,10,7)+0,""))</f>
        <v/>
      </c>
      <c r="O432" s="25" t="str">
        <f>IF(IFERROR(MID($Q432,19,7)+0,"")&lt;1130000,"",IFERROR(MID($Q432,19,7)+0,""))</f>
        <v/>
      </c>
      <c r="P432" s="25" t="str">
        <f>IF(M432="","",IF(N432="",M432,M432&amp;", "&amp;N432))</f>
        <v/>
      </c>
      <c r="Q432" s="25"/>
      <c r="R432" s="25"/>
      <c r="S432" s="35" t="s">
        <v>5979</v>
      </c>
      <c r="T432" s="25" t="s">
        <v>36</v>
      </c>
      <c r="U432" s="185">
        <v>24100</v>
      </c>
      <c r="V432" s="188">
        <v>24100</v>
      </c>
      <c r="W432" s="189">
        <v>24100</v>
      </c>
      <c r="X432" s="31">
        <v>24100</v>
      </c>
      <c r="Y432" s="90">
        <f>IFERROR(ROUND(X432/W432-1,2),"")</f>
        <v>0</v>
      </c>
      <c r="Z432" s="31" t="str">
        <f>IF(OR(S432="VLD MLC components",S432="VLD MLC pipes",S432="VLD PEX components",S432="VLD PEX pipes",S432="VLD PHC components",S432="VLD PHC pipes",S432="Controls VLD"),"По запросу",X432)</f>
        <v>По запросу</v>
      </c>
      <c r="AA432" s="63">
        <f>ROUND(X432/1.2,3)</f>
        <v>20083.332999999999</v>
      </c>
      <c r="AB432" s="23">
        <v>20083.332999999999</v>
      </c>
      <c r="AC432" s="190">
        <f>IFERROR(ROUND(AA432/AB432-1,2),"")</f>
        <v>0</v>
      </c>
      <c r="AD432" s="25">
        <v>0.27700000000000002</v>
      </c>
      <c r="AE432" s="25">
        <v>1.1900000000000001E-3</v>
      </c>
      <c r="AF432" s="25">
        <v>5</v>
      </c>
      <c r="AG432" s="25">
        <v>5</v>
      </c>
      <c r="AH432" s="25">
        <v>5</v>
      </c>
      <c r="AI432" s="25">
        <v>5</v>
      </c>
      <c r="AJ432" s="25" t="s">
        <v>20</v>
      </c>
      <c r="AK432" s="22" t="s">
        <v>20</v>
      </c>
      <c r="AL432" s="25" t="s">
        <v>20</v>
      </c>
      <c r="AM432" s="25">
        <v>10</v>
      </c>
      <c r="AN432" s="25">
        <v>381</v>
      </c>
      <c r="AO432" s="25">
        <v>298</v>
      </c>
      <c r="AP432" s="25">
        <v>203</v>
      </c>
      <c r="AQ432" s="25">
        <v>2.77</v>
      </c>
      <c r="AR432" s="94">
        <v>2.3047999999999999E-2</v>
      </c>
      <c r="AS432" s="157" t="s">
        <v>22</v>
      </c>
      <c r="AT432" s="93">
        <v>42521</v>
      </c>
      <c r="AU432" s="92" t="s">
        <v>22</v>
      </c>
      <c r="AV432" s="91" t="s">
        <v>152</v>
      </c>
      <c r="AW432" s="92" t="s">
        <v>48</v>
      </c>
      <c r="AX432" s="92" t="s">
        <v>48</v>
      </c>
      <c r="AY432" s="91" t="s">
        <v>152</v>
      </c>
      <c r="AZ432" s="23"/>
      <c r="BA432" s="25" t="s">
        <v>6153</v>
      </c>
      <c r="BB432" t="s">
        <v>25</v>
      </c>
      <c r="BC432" t="s">
        <v>2629</v>
      </c>
      <c r="BD432" t="str">
        <f>IF(Z432=BC432,"OK")</f>
        <v>OK</v>
      </c>
      <c r="BE432">
        <v>0.27700000000000002</v>
      </c>
      <c r="BF432">
        <v>1.1900000000000001E-3</v>
      </c>
      <c r="BG432">
        <v>381</v>
      </c>
      <c r="BH432">
        <v>298</v>
      </c>
      <c r="BI432">
        <v>203</v>
      </c>
      <c r="BJ432">
        <v>2.77</v>
      </c>
      <c r="BK432">
        <v>2.3047999999999999E-2</v>
      </c>
      <c r="BN432" s="183"/>
    </row>
    <row r="433" spans="1:66" ht="25.5" x14ac:dyDescent="0.25">
      <c r="A433" s="1"/>
      <c r="B433" s="94">
        <v>429</v>
      </c>
      <c r="C433" s="43">
        <v>1084671</v>
      </c>
      <c r="D433" s="25"/>
      <c r="E433" s="27" t="s">
        <v>6152</v>
      </c>
      <c r="F433" s="213" t="s">
        <v>652</v>
      </c>
      <c r="G433" s="41"/>
      <c r="H433" s="46" t="str">
        <f>IFERROR(IFERROR(IF(SEARCH("Usystems",$E433)&gt;0,"Usystems"),IF(SEARCH("RIIFO",$E433)&gt;0,"RIIFO","Uponor")),"Uponor")</f>
        <v>Uponor</v>
      </c>
      <c r="I433" s="25" t="str">
        <f>IFERROR(MID($D433,1,7)+0,"")</f>
        <v/>
      </c>
      <c r="J433" s="25" t="str">
        <f>IFERROR(MID($D433,10,7)+0,"")</f>
        <v/>
      </c>
      <c r="K433" s="25" t="str">
        <f>IFERROR(MID($D433,19,7)+0,"")</f>
        <v/>
      </c>
      <c r="L433" s="25" t="str">
        <f>IFERROR(MID($D433,28,7)+0,"")</f>
        <v/>
      </c>
      <c r="M433" s="25">
        <f>IF(IFERROR(MID($Q433,1,7)+0,"")&lt;1130000,IF(INDEX(C:C,MATCH(LEFT(Q433,7)+0,I:I,0))&lt;1130000,"",INDEX(C:C,MATCH(LEFT(Q433,7)+0,I:I,0))),IFERROR(MID($Q433,1,7)+0,""))</f>
        <v>1135720</v>
      </c>
      <c r="N433" s="25">
        <f>IF(IFERROR(MID($Q433,10,7)+0,"")&lt;1130000,"",IFERROR(MID($Q433,10,7)+0,""))</f>
        <v>1136070</v>
      </c>
      <c r="O433" s="25" t="str">
        <f>IF(IFERROR(MID($Q433,19,7)+0,"")&lt;1130000,"",IFERROR(MID($Q433,19,7)+0,""))</f>
        <v/>
      </c>
      <c r="P433" s="25" t="str">
        <f>IF(M433="","",IF(N433="",M433,M433&amp;", "&amp;N433))</f>
        <v>1135720, 1136070</v>
      </c>
      <c r="Q433" s="53" t="s">
        <v>6151</v>
      </c>
      <c r="R433" s="53"/>
      <c r="S433" s="35" t="s">
        <v>35</v>
      </c>
      <c r="T433" s="25" t="s">
        <v>36</v>
      </c>
      <c r="U433" s="185">
        <v>331.66</v>
      </c>
      <c r="V433" s="188">
        <v>331.66</v>
      </c>
      <c r="W433" s="189">
        <v>331.66</v>
      </c>
      <c r="X433" s="31">
        <v>331.66</v>
      </c>
      <c r="Y433" s="90">
        <f>IFERROR(ROUND(X433/W433-1,2),"")</f>
        <v>0</v>
      </c>
      <c r="Z433" s="31">
        <f>IF(OR(S433="VLD MLC components",S433="VLD MLC pipes",S433="VLD PEX components",S433="VLD PEX pipes",S433="VLD PHC components",S433="VLD PHC pipes",S433="Controls VLD"),"По запросу",X433)</f>
        <v>331.66</v>
      </c>
      <c r="AA433" s="63">
        <f>ROUND(X433/1.2,3)</f>
        <v>276.38299999999998</v>
      </c>
      <c r="AB433" s="23">
        <v>276.38299999999998</v>
      </c>
      <c r="AC433" s="190">
        <f>IFERROR(ROUND(AA433/AB433-1,2),"")</f>
        <v>0</v>
      </c>
      <c r="AD433" s="25">
        <v>2E-3</v>
      </c>
      <c r="AE433" s="25">
        <v>1.9000000000000001E-5</v>
      </c>
      <c r="AF433" s="25">
        <v>0</v>
      </c>
      <c r="AG433" s="25" t="s">
        <v>22</v>
      </c>
      <c r="AH433" s="25">
        <v>0</v>
      </c>
      <c r="AI433" s="25">
        <v>0</v>
      </c>
      <c r="AJ433" s="25" t="s">
        <v>20</v>
      </c>
      <c r="AK433" s="42" t="s">
        <v>19</v>
      </c>
      <c r="AL433" s="25" t="s">
        <v>20</v>
      </c>
      <c r="AM433" s="25">
        <v>20</v>
      </c>
      <c r="AN433" s="25">
        <v>245</v>
      </c>
      <c r="AO433" s="25">
        <v>202</v>
      </c>
      <c r="AP433" s="25">
        <v>145</v>
      </c>
      <c r="AQ433" s="25">
        <v>0.04</v>
      </c>
      <c r="AR433" s="94">
        <v>7.1760000000000001E-3</v>
      </c>
      <c r="AS433" s="157" t="s">
        <v>22</v>
      </c>
      <c r="AT433" s="93">
        <v>42444</v>
      </c>
      <c r="AU433" s="92" t="s">
        <v>22</v>
      </c>
      <c r="AV433" s="91" t="s">
        <v>152</v>
      </c>
      <c r="AW433" s="92" t="s">
        <v>48</v>
      </c>
      <c r="AX433" s="92" t="s">
        <v>48</v>
      </c>
      <c r="AY433" s="91" t="s">
        <v>152</v>
      </c>
      <c r="AZ433" s="23"/>
      <c r="BA433" s="25" t="s">
        <v>6150</v>
      </c>
      <c r="BB433" t="s">
        <v>25</v>
      </c>
      <c r="BC433" t="e">
        <v>#N/A</v>
      </c>
      <c r="BD433" t="e">
        <f>IF(Z433=BC433,"OK")</f>
        <v>#N/A</v>
      </c>
      <c r="BE433">
        <v>2E-3</v>
      </c>
      <c r="BF433">
        <v>1.9000000000000001E-5</v>
      </c>
      <c r="BG433">
        <v>245</v>
      </c>
      <c r="BH433">
        <v>202</v>
      </c>
      <c r="BI433">
        <v>145</v>
      </c>
      <c r="BJ433">
        <v>0.04</v>
      </c>
      <c r="BK433">
        <v>7.1760000000000001E-3</v>
      </c>
      <c r="BN433" s="183"/>
    </row>
    <row r="434" spans="1:66" ht="38.25" x14ac:dyDescent="0.25">
      <c r="A434" s="1"/>
      <c r="B434" s="94">
        <v>430</v>
      </c>
      <c r="C434" s="43">
        <v>1008684</v>
      </c>
      <c r="D434" s="37" t="s">
        <v>22</v>
      </c>
      <c r="E434" s="27" t="s">
        <v>6149</v>
      </c>
      <c r="F434" s="151" t="s">
        <v>655</v>
      </c>
      <c r="G434" s="41" t="s">
        <v>29</v>
      </c>
      <c r="H434" s="46" t="str">
        <f>IFERROR(IFERROR(IF(SEARCH("Usystems",$E434)&gt;0,"Usystems"),IF(SEARCH("RIIFO",$E434)&gt;0,"RIIFO","Uponor")),"Uponor")</f>
        <v>Uponor</v>
      </c>
      <c r="I434" s="25" t="str">
        <f>IFERROR(MID($D434,1,7)+0,"")</f>
        <v/>
      </c>
      <c r="J434" s="25" t="str">
        <f>IFERROR(MID($D434,10,7)+0,"")</f>
        <v/>
      </c>
      <c r="K434" s="25" t="str">
        <f>IFERROR(MID($D434,19,7)+0,"")</f>
        <v/>
      </c>
      <c r="L434" s="25" t="str">
        <f>IFERROR(MID($D434,28,7)+0,"")</f>
        <v/>
      </c>
      <c r="M434" s="25">
        <f>IF(IFERROR(MID($Q434,1,7)+0,"")&lt;1130000,IF(INDEX(C:C,MATCH(LEFT(Q434,7)+0,I:I,0))&lt;1130000,"",INDEX(C:C,MATCH(LEFT(Q434,7)+0,I:I,0))),IFERROR(MID($Q434,1,7)+0,""))</f>
        <v>1135721</v>
      </c>
      <c r="N434" s="25" t="str">
        <f>IF(IFERROR(MID($Q434,10,7)+0,"")&lt;1130000,"",IFERROR(MID($Q434,10,7)+0,""))</f>
        <v/>
      </c>
      <c r="O434" s="25" t="str">
        <f>IF(IFERROR(MID($Q434,19,7)+0,"")&lt;1130000,"",IFERROR(MID($Q434,19,7)+0,""))</f>
        <v/>
      </c>
      <c r="P434" s="25">
        <f>IF(M434="","",IF(N434="",M434,M434&amp;", "&amp;N434))</f>
        <v>1135721</v>
      </c>
      <c r="Q434" s="43">
        <v>1135721</v>
      </c>
      <c r="R434" s="43"/>
      <c r="S434" s="35" t="s">
        <v>35</v>
      </c>
      <c r="T434" s="25" t="s">
        <v>36</v>
      </c>
      <c r="U434" s="185">
        <v>620</v>
      </c>
      <c r="V434" s="188">
        <v>620</v>
      </c>
      <c r="W434" s="189">
        <v>620</v>
      </c>
      <c r="X434" s="31">
        <v>620</v>
      </c>
      <c r="Y434" s="90">
        <f>IFERROR(ROUND(X434/W434-1,2),"")</f>
        <v>0</v>
      </c>
      <c r="Z434" s="31">
        <f>IF(OR(S434="VLD MLC components",S434="VLD MLC pipes",S434="VLD PEX components",S434="VLD PEX pipes",S434="VLD PHC components",S434="VLD PHC pipes",S434="Controls VLD"),"По запросу",X434)</f>
        <v>620</v>
      </c>
      <c r="AA434" s="63">
        <f>ROUND(X434/1.2,3)</f>
        <v>516.66700000000003</v>
      </c>
      <c r="AB434" s="23">
        <v>516.66700000000003</v>
      </c>
      <c r="AC434" s="190">
        <f>IFERROR(ROUND(AA434/AB434-1,2),"")</f>
        <v>0</v>
      </c>
      <c r="AD434" s="25">
        <v>8.9999999999999993E-3</v>
      </c>
      <c r="AE434" s="25">
        <v>6.4999999999999994E-5</v>
      </c>
      <c r="AF434" s="25">
        <v>800</v>
      </c>
      <c r="AG434" s="25">
        <v>800</v>
      </c>
      <c r="AH434" s="25">
        <v>800</v>
      </c>
      <c r="AI434" s="25">
        <v>800</v>
      </c>
      <c r="AJ434" s="25" t="s">
        <v>20</v>
      </c>
      <c r="AK434" s="22" t="s">
        <v>20</v>
      </c>
      <c r="AL434" s="25" t="s">
        <v>20</v>
      </c>
      <c r="AM434" s="25">
        <v>60</v>
      </c>
      <c r="AN434" s="25">
        <v>280</v>
      </c>
      <c r="AO434" s="25">
        <v>187</v>
      </c>
      <c r="AP434" s="25">
        <v>107</v>
      </c>
      <c r="AQ434" s="25">
        <v>0.63</v>
      </c>
      <c r="AR434" s="94">
        <v>5.6030000000000003E-3</v>
      </c>
      <c r="AS434" s="157">
        <v>800</v>
      </c>
      <c r="AT434" s="93" t="s">
        <v>22</v>
      </c>
      <c r="AU434" s="92" t="s">
        <v>22</v>
      </c>
      <c r="AV434" s="91" t="s">
        <v>152</v>
      </c>
      <c r="AW434" s="92" t="s">
        <v>152</v>
      </c>
      <c r="AX434" s="92" t="s">
        <v>48</v>
      </c>
      <c r="AY434" s="91" t="s">
        <v>152</v>
      </c>
      <c r="AZ434" s="23"/>
      <c r="BA434" s="25" t="s">
        <v>6148</v>
      </c>
      <c r="BB434" t="s">
        <v>25</v>
      </c>
      <c r="BC434">
        <v>620</v>
      </c>
      <c r="BD434" t="str">
        <f>IF(Z434=BC434,"OK")</f>
        <v>OK</v>
      </c>
      <c r="BE434">
        <v>8.9999999999999993E-3</v>
      </c>
      <c r="BF434">
        <v>6.4999999999999994E-5</v>
      </c>
      <c r="BG434">
        <v>280</v>
      </c>
      <c r="BH434">
        <v>187</v>
      </c>
      <c r="BI434">
        <v>107</v>
      </c>
      <c r="BJ434">
        <v>0.63</v>
      </c>
      <c r="BK434">
        <v>5.6030000000000003E-3</v>
      </c>
      <c r="BN434" s="183"/>
    </row>
    <row r="435" spans="1:66" ht="38.25" x14ac:dyDescent="0.25">
      <c r="A435" s="1"/>
      <c r="B435" s="94">
        <v>431</v>
      </c>
      <c r="C435" s="43">
        <v>1008685</v>
      </c>
      <c r="D435" s="37" t="s">
        <v>22</v>
      </c>
      <c r="E435" s="27" t="s">
        <v>6147</v>
      </c>
      <c r="F435" s="151" t="s">
        <v>655</v>
      </c>
      <c r="G435" s="41" t="s">
        <v>29</v>
      </c>
      <c r="H435" s="46" t="str">
        <f>IFERROR(IFERROR(IF(SEARCH("Usystems",$E435)&gt;0,"Usystems"),IF(SEARCH("RIIFO",$E435)&gt;0,"RIIFO","Uponor")),"Uponor")</f>
        <v>Uponor</v>
      </c>
      <c r="I435" s="25" t="str">
        <f>IFERROR(MID($D435,1,7)+0,"")</f>
        <v/>
      </c>
      <c r="J435" s="25" t="str">
        <f>IFERROR(MID($D435,10,7)+0,"")</f>
        <v/>
      </c>
      <c r="K435" s="25" t="str">
        <f>IFERROR(MID($D435,19,7)+0,"")</f>
        <v/>
      </c>
      <c r="L435" s="25" t="str">
        <f>IFERROR(MID($D435,28,7)+0,"")</f>
        <v/>
      </c>
      <c r="M435" s="25">
        <f>IF(IFERROR(MID($Q435,1,7)+0,"")&lt;1130000,IF(INDEX(C:C,MATCH(LEFT(Q435,7)+0,I:I,0))&lt;1130000,"",INDEX(C:C,MATCH(LEFT(Q435,7)+0,I:I,0))),IFERROR(MID($Q435,1,7)+0,""))</f>
        <v>1135722</v>
      </c>
      <c r="N435" s="25" t="str">
        <f>IF(IFERROR(MID($Q435,10,7)+0,"")&lt;1130000,"",IFERROR(MID($Q435,10,7)+0,""))</f>
        <v/>
      </c>
      <c r="O435" s="25" t="str">
        <f>IF(IFERROR(MID($Q435,19,7)+0,"")&lt;1130000,"",IFERROR(MID($Q435,19,7)+0,""))</f>
        <v/>
      </c>
      <c r="P435" s="25">
        <f>IF(M435="","",IF(N435="",M435,M435&amp;", "&amp;N435))</f>
        <v>1135722</v>
      </c>
      <c r="Q435" s="43">
        <v>1135722</v>
      </c>
      <c r="R435" s="43"/>
      <c r="S435" s="35" t="s">
        <v>35</v>
      </c>
      <c r="T435" s="25" t="s">
        <v>36</v>
      </c>
      <c r="U435" s="185">
        <v>839</v>
      </c>
      <c r="V435" s="188">
        <v>839</v>
      </c>
      <c r="W435" s="189">
        <v>839</v>
      </c>
      <c r="X435" s="31">
        <v>839</v>
      </c>
      <c r="Y435" s="90">
        <f>IFERROR(ROUND(X435/W435-1,2),"")</f>
        <v>0</v>
      </c>
      <c r="Z435" s="31">
        <f>IF(OR(S435="VLD MLC components",S435="VLD MLC pipes",S435="VLD PEX components",S435="VLD PEX pipes",S435="VLD PHC components",S435="VLD PHC pipes",S435="Controls VLD"),"По запросу",X435)</f>
        <v>839</v>
      </c>
      <c r="AA435" s="63">
        <f>ROUND(X435/1.2,3)</f>
        <v>699.16700000000003</v>
      </c>
      <c r="AB435" s="23">
        <v>699.16700000000003</v>
      </c>
      <c r="AC435" s="190">
        <f>IFERROR(ROUND(AA435/AB435-1,2),"")</f>
        <v>0</v>
      </c>
      <c r="AD435" s="25">
        <v>1.7000000000000001E-2</v>
      </c>
      <c r="AE435" s="25">
        <v>9.0000000000000006E-5</v>
      </c>
      <c r="AF435" s="25">
        <v>4285</v>
      </c>
      <c r="AG435" s="25">
        <v>4970</v>
      </c>
      <c r="AH435" s="25">
        <v>5365</v>
      </c>
      <c r="AI435" s="25">
        <v>5365</v>
      </c>
      <c r="AJ435" s="25" t="s">
        <v>20</v>
      </c>
      <c r="AK435" s="22" t="s">
        <v>20</v>
      </c>
      <c r="AL435" s="25" t="s">
        <v>20</v>
      </c>
      <c r="AM435" s="25">
        <v>30</v>
      </c>
      <c r="AN435" s="25">
        <v>280</v>
      </c>
      <c r="AO435" s="25">
        <v>187</v>
      </c>
      <c r="AP435" s="25">
        <v>107</v>
      </c>
      <c r="AQ435" s="25">
        <v>0.59499999999999997</v>
      </c>
      <c r="AR435" s="94">
        <v>5.6030000000000003E-3</v>
      </c>
      <c r="AS435" s="157">
        <v>5815</v>
      </c>
      <c r="AT435" s="93" t="s">
        <v>22</v>
      </c>
      <c r="AU435" s="92" t="s">
        <v>22</v>
      </c>
      <c r="AV435" s="91" t="s">
        <v>152</v>
      </c>
      <c r="AW435" s="92" t="s">
        <v>152</v>
      </c>
      <c r="AX435" s="92" t="s">
        <v>48</v>
      </c>
      <c r="AY435" s="91" t="s">
        <v>152</v>
      </c>
      <c r="AZ435" s="23"/>
      <c r="BA435" s="25" t="s">
        <v>6134</v>
      </c>
      <c r="BB435" t="s">
        <v>25</v>
      </c>
      <c r="BC435">
        <v>839</v>
      </c>
      <c r="BD435" t="str">
        <f>IF(Z435=BC435,"OK")</f>
        <v>OK</v>
      </c>
      <c r="BE435">
        <v>1.7000000000000001E-2</v>
      </c>
      <c r="BF435">
        <v>9.0000000000000006E-5</v>
      </c>
      <c r="BG435">
        <v>280</v>
      </c>
      <c r="BH435">
        <v>187</v>
      </c>
      <c r="BI435">
        <v>107</v>
      </c>
      <c r="BJ435">
        <v>0.59499999999999997</v>
      </c>
      <c r="BK435">
        <v>5.6030000000000003E-3</v>
      </c>
      <c r="BN435" s="183"/>
    </row>
    <row r="436" spans="1:66" ht="38.25" x14ac:dyDescent="0.25">
      <c r="A436" s="1"/>
      <c r="B436" s="94">
        <v>432</v>
      </c>
      <c r="C436" s="43">
        <v>1008686</v>
      </c>
      <c r="D436" s="37" t="s">
        <v>22</v>
      </c>
      <c r="E436" s="27" t="s">
        <v>6146</v>
      </c>
      <c r="F436" s="151" t="s">
        <v>655</v>
      </c>
      <c r="G436" s="41" t="s">
        <v>29</v>
      </c>
      <c r="H436" s="46" t="str">
        <f>IFERROR(IFERROR(IF(SEARCH("Usystems",$E436)&gt;0,"Usystems"),IF(SEARCH("RIIFO",$E436)&gt;0,"RIIFO","Uponor")),"Uponor")</f>
        <v>Uponor</v>
      </c>
      <c r="I436" s="25" t="str">
        <f>IFERROR(MID($D436,1,7)+0,"")</f>
        <v/>
      </c>
      <c r="J436" s="25" t="str">
        <f>IFERROR(MID($D436,10,7)+0,"")</f>
        <v/>
      </c>
      <c r="K436" s="25" t="str">
        <f>IFERROR(MID($D436,19,7)+0,"")</f>
        <v/>
      </c>
      <c r="L436" s="25" t="str">
        <f>IFERROR(MID($D436,28,7)+0,"")</f>
        <v/>
      </c>
      <c r="M436" s="25">
        <f>IF(IFERROR(MID($Q436,1,7)+0,"")&lt;1130000,IF(INDEX(C:C,MATCH(LEFT(Q436,7)+0,I:I,0))&lt;1130000,"",INDEX(C:C,MATCH(LEFT(Q436,7)+0,I:I,0))),IFERROR(MID($Q436,1,7)+0,""))</f>
        <v>1135723</v>
      </c>
      <c r="N436" s="25" t="str">
        <f>IF(IFERROR(MID($Q436,10,7)+0,"")&lt;1130000,"",IFERROR(MID($Q436,10,7)+0,""))</f>
        <v/>
      </c>
      <c r="O436" s="25" t="str">
        <f>IF(IFERROR(MID($Q436,19,7)+0,"")&lt;1130000,"",IFERROR(MID($Q436,19,7)+0,""))</f>
        <v/>
      </c>
      <c r="P436" s="25">
        <f>IF(M436="","",IF(N436="",M436,M436&amp;", "&amp;N436))</f>
        <v>1135723</v>
      </c>
      <c r="Q436" s="43">
        <v>1135723</v>
      </c>
      <c r="R436" s="43"/>
      <c r="S436" s="35" t="s">
        <v>35</v>
      </c>
      <c r="T436" s="25" t="s">
        <v>36</v>
      </c>
      <c r="U436" s="185">
        <v>1334</v>
      </c>
      <c r="V436" s="188">
        <v>1334</v>
      </c>
      <c r="W436" s="189">
        <v>1334</v>
      </c>
      <c r="X436" s="31">
        <v>1334</v>
      </c>
      <c r="Y436" s="90">
        <f>IFERROR(ROUND(X436/W436-1,2),"")</f>
        <v>0</v>
      </c>
      <c r="Z436" s="31">
        <f>IF(OR(S436="VLD MLC components",S436="VLD MLC pipes",S436="VLD PEX components",S436="VLD PEX pipes",S436="VLD PHC components",S436="VLD PHC pipes",S436="Controls VLD"),"По запросу",X436)</f>
        <v>1334</v>
      </c>
      <c r="AA436" s="63">
        <f>ROUND(X436/1.2,3)</f>
        <v>1111.6669999999999</v>
      </c>
      <c r="AB436" s="23">
        <v>1111.6669999999999</v>
      </c>
      <c r="AC436" s="190">
        <f>IFERROR(ROUND(AA436/AB436-1,2),"")</f>
        <v>0</v>
      </c>
      <c r="AD436" s="25">
        <v>0.03</v>
      </c>
      <c r="AE436" s="25">
        <v>1.3799999999999999E-4</v>
      </c>
      <c r="AF436" s="25">
        <v>58</v>
      </c>
      <c r="AG436" s="25">
        <v>58</v>
      </c>
      <c r="AH436" s="25">
        <v>58</v>
      </c>
      <c r="AI436" s="25">
        <v>58</v>
      </c>
      <c r="AJ436" s="25" t="s">
        <v>20</v>
      </c>
      <c r="AK436" s="22" t="s">
        <v>20</v>
      </c>
      <c r="AL436" s="25" t="s">
        <v>20</v>
      </c>
      <c r="AM436" s="25">
        <v>20</v>
      </c>
      <c r="AN436" s="25">
        <v>280</v>
      </c>
      <c r="AO436" s="25">
        <v>187</v>
      </c>
      <c r="AP436" s="25">
        <v>107</v>
      </c>
      <c r="AQ436" s="25">
        <v>0.75</v>
      </c>
      <c r="AR436" s="94">
        <v>5.6030000000000003E-3</v>
      </c>
      <c r="AS436" s="157">
        <v>58</v>
      </c>
      <c r="AT436" s="93" t="s">
        <v>22</v>
      </c>
      <c r="AU436" s="92" t="s">
        <v>22</v>
      </c>
      <c r="AV436" s="91" t="s">
        <v>152</v>
      </c>
      <c r="AW436" s="92" t="s">
        <v>152</v>
      </c>
      <c r="AX436" s="92" t="s">
        <v>48</v>
      </c>
      <c r="AY436" s="91" t="s">
        <v>152</v>
      </c>
      <c r="AZ436" s="23"/>
      <c r="BA436" s="25" t="s">
        <v>6125</v>
      </c>
      <c r="BB436" t="s">
        <v>25</v>
      </c>
      <c r="BC436">
        <v>1334</v>
      </c>
      <c r="BD436" t="str">
        <f>IF(Z436=BC436,"OK")</f>
        <v>OK</v>
      </c>
      <c r="BE436">
        <v>0.03</v>
      </c>
      <c r="BF436">
        <v>1.3799999999999999E-4</v>
      </c>
      <c r="BG436">
        <v>280</v>
      </c>
      <c r="BH436">
        <v>187</v>
      </c>
      <c r="BI436">
        <v>107</v>
      </c>
      <c r="BJ436">
        <v>0.75</v>
      </c>
      <c r="BK436">
        <v>5.6030000000000003E-3</v>
      </c>
      <c r="BN436" s="183"/>
    </row>
    <row r="437" spans="1:66" ht="25.5" x14ac:dyDescent="0.25">
      <c r="A437" s="1"/>
      <c r="B437" s="94">
        <v>433</v>
      </c>
      <c r="C437" s="43">
        <v>1001250</v>
      </c>
      <c r="D437" s="37" t="s">
        <v>22</v>
      </c>
      <c r="E437" s="36" t="s">
        <v>6145</v>
      </c>
      <c r="F437" s="151" t="s">
        <v>655</v>
      </c>
      <c r="G437" s="41"/>
      <c r="H437" s="46" t="str">
        <f>IFERROR(IFERROR(IF(SEARCH("Usystems",$E437)&gt;0,"Usystems"),IF(SEARCH("RIIFO",$E437)&gt;0,"RIIFO","Uponor")),"Uponor")</f>
        <v>Uponor</v>
      </c>
      <c r="I437" s="25" t="str">
        <f>IFERROR(MID($D437,1,7)+0,"")</f>
        <v/>
      </c>
      <c r="J437" s="25" t="str">
        <f>IFERROR(MID($D437,10,7)+0,"")</f>
        <v/>
      </c>
      <c r="K437" s="25" t="str">
        <f>IFERROR(MID($D437,19,7)+0,"")</f>
        <v/>
      </c>
      <c r="L437" s="25" t="str">
        <f>IFERROR(MID($D437,28,7)+0,"")</f>
        <v/>
      </c>
      <c r="M437" s="25">
        <f>IF(IFERROR(MID($Q437,1,7)+0,"")&lt;1130000,IF(INDEX(C:C,MATCH(LEFT(Q437,7)+0,I:I,0))&lt;1130000,"",INDEX(C:C,MATCH(LEFT(Q437,7)+0,I:I,0))),IFERROR(MID($Q437,1,7)+0,""))</f>
        <v>1135724</v>
      </c>
      <c r="N437" s="25" t="str">
        <f>IF(IFERROR(MID($Q437,10,7)+0,"")&lt;1130000,"",IFERROR(MID($Q437,10,7)+0,""))</f>
        <v/>
      </c>
      <c r="O437" s="25" t="str">
        <f>IF(IFERROR(MID($Q437,19,7)+0,"")&lt;1130000,"",IFERROR(MID($Q437,19,7)+0,""))</f>
        <v/>
      </c>
      <c r="P437" s="25">
        <f>IF(M437="","",IF(N437="",M437,M437&amp;", "&amp;N437))</f>
        <v>1135724</v>
      </c>
      <c r="Q437" s="43">
        <v>1135724</v>
      </c>
      <c r="R437" s="43"/>
      <c r="S437" s="35" t="s">
        <v>35</v>
      </c>
      <c r="T437" s="25" t="s">
        <v>36</v>
      </c>
      <c r="U437" s="185">
        <v>2775</v>
      </c>
      <c r="V437" s="188">
        <v>2775</v>
      </c>
      <c r="W437" s="189">
        <v>2775</v>
      </c>
      <c r="X437" s="31">
        <v>2775</v>
      </c>
      <c r="Y437" s="90">
        <f>IFERROR(ROUND(X437/W437-1,2),"")</f>
        <v>0</v>
      </c>
      <c r="Z437" s="31">
        <f>IF(OR(S437="VLD MLC components",S437="VLD MLC pipes",S437="VLD PEX components",S437="VLD PEX pipes",S437="VLD PHC components",S437="VLD PHC pipes",S437="Controls VLD"),"По запросу",X437)</f>
        <v>2775</v>
      </c>
      <c r="AA437" s="63">
        <f>ROUND(X437/1.2,3)</f>
        <v>2312.5</v>
      </c>
      <c r="AB437" s="23">
        <v>2312.5</v>
      </c>
      <c r="AC437" s="190">
        <f>IFERROR(ROUND(AA437/AB437-1,2),"")</f>
        <v>0</v>
      </c>
      <c r="AD437" s="25">
        <v>7.0000000000000007E-2</v>
      </c>
      <c r="AE437" s="25">
        <v>9.9799999999999997E-4</v>
      </c>
      <c r="AF437" s="25">
        <v>0</v>
      </c>
      <c r="AG437" s="25" t="s">
        <v>22</v>
      </c>
      <c r="AH437" s="25">
        <v>0</v>
      </c>
      <c r="AI437" s="25">
        <v>0</v>
      </c>
      <c r="AJ437" s="25" t="s">
        <v>20</v>
      </c>
      <c r="AK437" s="42" t="s">
        <v>19</v>
      </c>
      <c r="AL437" s="25" t="s">
        <v>20</v>
      </c>
      <c r="AM437" s="25">
        <v>10</v>
      </c>
      <c r="AN437" s="25">
        <v>290</v>
      </c>
      <c r="AO437" s="25">
        <v>190</v>
      </c>
      <c r="AP437" s="25">
        <v>115</v>
      </c>
      <c r="AQ437" s="25">
        <v>0.7</v>
      </c>
      <c r="AR437" s="94">
        <v>6.3369999999999998E-3</v>
      </c>
      <c r="AS437" s="157" t="s">
        <v>22</v>
      </c>
      <c r="AT437" s="93" t="s">
        <v>22</v>
      </c>
      <c r="AU437" s="92" t="s">
        <v>22</v>
      </c>
      <c r="AV437" s="91" t="s">
        <v>152</v>
      </c>
      <c r="AW437" s="92" t="s">
        <v>152</v>
      </c>
      <c r="AX437" s="92" t="s">
        <v>48</v>
      </c>
      <c r="AY437" s="91" t="s">
        <v>152</v>
      </c>
      <c r="AZ437" s="23"/>
      <c r="BA437" s="25" t="s">
        <v>6118</v>
      </c>
      <c r="BB437" t="s">
        <v>25</v>
      </c>
      <c r="BC437" t="e">
        <v>#N/A</v>
      </c>
      <c r="BD437" t="e">
        <f>IF(Z437=BC437,"OK")</f>
        <v>#N/A</v>
      </c>
      <c r="BE437">
        <v>7.0000000000000007E-2</v>
      </c>
      <c r="BF437">
        <v>9.9799999999999997E-4</v>
      </c>
      <c r="BG437">
        <v>290</v>
      </c>
      <c r="BH437">
        <v>190</v>
      </c>
      <c r="BI437">
        <v>115</v>
      </c>
      <c r="BJ437">
        <v>0.7</v>
      </c>
      <c r="BK437">
        <v>6.3369999999999998E-3</v>
      </c>
      <c r="BN437" s="183"/>
    </row>
    <row r="438" spans="1:66" ht="25.5" x14ac:dyDescent="0.25">
      <c r="A438" s="1"/>
      <c r="B438" s="94">
        <v>434</v>
      </c>
      <c r="C438" s="195">
        <v>1008688</v>
      </c>
      <c r="D438" s="37" t="s">
        <v>22</v>
      </c>
      <c r="E438" s="27" t="s">
        <v>6144</v>
      </c>
      <c r="F438" s="151" t="s">
        <v>652</v>
      </c>
      <c r="G438" s="41"/>
      <c r="H438" s="46" t="str">
        <f>IFERROR(IFERROR(IF(SEARCH("Usystems",$E438)&gt;0,"Usystems"),IF(SEARCH("RIIFO",$E438)&gt;0,"RIIFO","Uponor")),"Uponor")</f>
        <v>Uponor</v>
      </c>
      <c r="I438" s="25" t="str">
        <f>IFERROR(MID($D438,1,7)+0,"")</f>
        <v/>
      </c>
      <c r="J438" s="25" t="str">
        <f>IFERROR(MID($D438,10,7)+0,"")</f>
        <v/>
      </c>
      <c r="K438" s="25" t="str">
        <f>IFERROR(MID($D438,19,7)+0,"")</f>
        <v/>
      </c>
      <c r="L438" s="25" t="str">
        <f>IFERROR(MID($D438,28,7)+0,"")</f>
        <v/>
      </c>
      <c r="M438" s="25">
        <f>IF(IFERROR(MID($Q438,1,7)+0,"")&lt;1130000,IF(INDEX(C:C,MATCH(LEFT(Q438,7)+0,I:I,0))&lt;1130000,"",INDEX(C:C,MATCH(LEFT(Q438,7)+0,I:I,0))),IFERROR(MID($Q438,1,7)+0,""))</f>
        <v>1135725</v>
      </c>
      <c r="N438" s="25" t="str">
        <f>IF(IFERROR(MID($Q438,10,7)+0,"")&lt;1130000,"",IFERROR(MID($Q438,10,7)+0,""))</f>
        <v/>
      </c>
      <c r="O438" s="25" t="str">
        <f>IF(IFERROR(MID($Q438,19,7)+0,"")&lt;1130000,"",IFERROR(MID($Q438,19,7)+0,""))</f>
        <v/>
      </c>
      <c r="P438" s="25">
        <f>IF(M438="","",IF(N438="",M438,M438&amp;", "&amp;N438))</f>
        <v>1135725</v>
      </c>
      <c r="Q438" s="43">
        <v>1135725</v>
      </c>
      <c r="R438" s="43"/>
      <c r="S438" s="35" t="s">
        <v>35</v>
      </c>
      <c r="T438" s="25" t="s">
        <v>36</v>
      </c>
      <c r="U438" s="185">
        <v>5176</v>
      </c>
      <c r="V438" s="188">
        <v>5176</v>
      </c>
      <c r="W438" s="189">
        <v>5176</v>
      </c>
      <c r="X438" s="31">
        <v>5176</v>
      </c>
      <c r="Y438" s="90">
        <f>IFERROR(ROUND(X438/W438-1,2),"")</f>
        <v>0</v>
      </c>
      <c r="Z438" s="31">
        <f>IF(OR(S438="VLD MLC components",S438="VLD MLC pipes",S438="VLD PEX components",S438="VLD PEX pipes",S438="VLD PHC components",S438="VLD PHC pipes",S438="Controls VLD"),"По запросу",X438)</f>
        <v>5176</v>
      </c>
      <c r="AA438" s="63">
        <f>ROUND(X438/1.2,3)</f>
        <v>4313.3329999999996</v>
      </c>
      <c r="AB438" s="23">
        <v>4313.3329999999996</v>
      </c>
      <c r="AC438" s="190">
        <f>IFERROR(ROUND(AA438/AB438-1,2),"")</f>
        <v>0</v>
      </c>
      <c r="AD438" s="25">
        <v>0.121</v>
      </c>
      <c r="AE438" s="25">
        <v>6.3400000000000001E-4</v>
      </c>
      <c r="AF438" s="25">
        <v>0</v>
      </c>
      <c r="AG438" s="25" t="s">
        <v>22</v>
      </c>
      <c r="AH438" s="25">
        <v>0</v>
      </c>
      <c r="AI438" s="25">
        <v>0</v>
      </c>
      <c r="AJ438" s="25" t="s">
        <v>20</v>
      </c>
      <c r="AK438" s="42" t="s">
        <v>19</v>
      </c>
      <c r="AL438" s="25" t="s">
        <v>20</v>
      </c>
      <c r="AM438" s="25">
        <v>5</v>
      </c>
      <c r="AN438" s="25">
        <v>280</v>
      </c>
      <c r="AO438" s="25">
        <v>187</v>
      </c>
      <c r="AP438" s="25">
        <v>107</v>
      </c>
      <c r="AQ438" s="25">
        <v>0.60499999999999998</v>
      </c>
      <c r="AR438" s="94">
        <v>5.6030000000000003E-3</v>
      </c>
      <c r="AS438" s="157" t="s">
        <v>22</v>
      </c>
      <c r="AT438" s="93" t="s">
        <v>22</v>
      </c>
      <c r="AU438" s="92" t="s">
        <v>22</v>
      </c>
      <c r="AV438" s="91" t="s">
        <v>152</v>
      </c>
      <c r="AW438" s="92" t="s">
        <v>152</v>
      </c>
      <c r="AX438" s="92" t="s">
        <v>48</v>
      </c>
      <c r="AY438" s="91" t="s">
        <v>152</v>
      </c>
      <c r="AZ438" s="23"/>
      <c r="BA438" s="25" t="s">
        <v>6110</v>
      </c>
      <c r="BB438" t="s">
        <v>25</v>
      </c>
      <c r="BC438" t="e">
        <v>#N/A</v>
      </c>
      <c r="BD438" t="e">
        <f>IF(Z438=BC438,"OK")</f>
        <v>#N/A</v>
      </c>
      <c r="BE438">
        <v>0.121</v>
      </c>
      <c r="BF438">
        <v>6.3400000000000001E-4</v>
      </c>
      <c r="BG438">
        <v>280</v>
      </c>
      <c r="BH438">
        <v>187</v>
      </c>
      <c r="BI438">
        <v>107</v>
      </c>
      <c r="BJ438">
        <v>0.60499999999999998</v>
      </c>
      <c r="BK438">
        <v>5.6030000000000003E-3</v>
      </c>
      <c r="BN438" s="183"/>
    </row>
    <row r="439" spans="1:66" ht="25.5" x14ac:dyDescent="0.25">
      <c r="A439" s="1"/>
      <c r="B439" s="94">
        <v>435</v>
      </c>
      <c r="C439" s="195">
        <v>1042861</v>
      </c>
      <c r="D439" s="37" t="s">
        <v>22</v>
      </c>
      <c r="E439" s="27" t="s">
        <v>6143</v>
      </c>
      <c r="F439" s="151" t="s">
        <v>652</v>
      </c>
      <c r="G439" s="41" t="s">
        <v>585</v>
      </c>
      <c r="H439" s="46" t="str">
        <f>IFERROR(IFERROR(IF(SEARCH("Usystems",$E439)&gt;0,"Usystems"),IF(SEARCH("RIIFO",$E439)&gt;0,"RIIFO","Uponor")),"Uponor")</f>
        <v>Uponor</v>
      </c>
      <c r="I439" s="25" t="str">
        <f>IFERROR(MID($D439,1,7)+0,"")</f>
        <v/>
      </c>
      <c r="J439" s="25" t="str">
        <f>IFERROR(MID($D439,10,7)+0,"")</f>
        <v/>
      </c>
      <c r="K439" s="25" t="str">
        <f>IFERROR(MID($D439,19,7)+0,"")</f>
        <v/>
      </c>
      <c r="L439" s="25" t="str">
        <f>IFERROR(MID($D439,28,7)+0,"")</f>
        <v/>
      </c>
      <c r="M439" s="25" t="str">
        <f>IF(IFERROR(MID($Q439,1,7)+0,"")&lt;1130000,IF(INDEX(C:C,MATCH(LEFT(Q439,7)+0,I:I,0))&lt;1130000,"",INDEX(C:C,MATCH(LEFT(Q439,7)+0,I:I,0))),IFERROR(MID($Q439,1,7)+0,""))</f>
        <v/>
      </c>
      <c r="N439" s="25" t="str">
        <f>IF(IFERROR(MID($Q439,10,7)+0,"")&lt;1130000,"",IFERROR(MID($Q439,10,7)+0,""))</f>
        <v/>
      </c>
      <c r="O439" s="25" t="str">
        <f>IF(IFERROR(MID($Q439,19,7)+0,"")&lt;1130000,"",IFERROR(MID($Q439,19,7)+0,""))</f>
        <v/>
      </c>
      <c r="P439" s="25" t="str">
        <f>IF(M439="","",IF(N439="",M439,M439&amp;", "&amp;N439))</f>
        <v/>
      </c>
      <c r="Q439" s="37" t="s">
        <v>22</v>
      </c>
      <c r="R439" s="37"/>
      <c r="S439" s="35" t="s">
        <v>5979</v>
      </c>
      <c r="T439" s="25" t="s">
        <v>36</v>
      </c>
      <c r="U439" s="185">
        <v>9976</v>
      </c>
      <c r="V439" s="188">
        <v>9976</v>
      </c>
      <c r="W439" s="189">
        <v>9976</v>
      </c>
      <c r="X439" s="31">
        <v>9976</v>
      </c>
      <c r="Y439" s="90">
        <f>IFERROR(ROUND(X439/W439-1,2),"")</f>
        <v>0</v>
      </c>
      <c r="Z439" s="31" t="str">
        <f>IF(OR(S439="VLD MLC components",S439="VLD MLC pipes",S439="VLD PEX components",S439="VLD PEX pipes",S439="VLD PHC components",S439="VLD PHC pipes",S439="Controls VLD"),"По запросу",X439)</f>
        <v>По запросу</v>
      </c>
      <c r="AA439" s="63">
        <f>ROUND(X439/1.2,3)</f>
        <v>8313.3330000000005</v>
      </c>
      <c r="AB439" s="23">
        <v>8313.3330000000005</v>
      </c>
      <c r="AC439" s="190">
        <f>IFERROR(ROUND(AA439/AB439-1,2),"")</f>
        <v>0</v>
      </c>
      <c r="AD439" s="25">
        <v>0.245</v>
      </c>
      <c r="AE439" s="25">
        <v>1.34E-3</v>
      </c>
      <c r="AF439" s="25">
        <v>0</v>
      </c>
      <c r="AG439" s="25" t="s">
        <v>22</v>
      </c>
      <c r="AH439" s="25">
        <v>27</v>
      </c>
      <c r="AI439" s="25">
        <v>27</v>
      </c>
      <c r="AJ439" s="25" t="s">
        <v>20</v>
      </c>
      <c r="AK439" s="42" t="s">
        <v>19</v>
      </c>
      <c r="AL439" s="25" t="s">
        <v>20</v>
      </c>
      <c r="AM439" s="25">
        <v>3</v>
      </c>
      <c r="AN439" s="25">
        <v>280</v>
      </c>
      <c r="AO439" s="25">
        <v>187</v>
      </c>
      <c r="AP439" s="25">
        <v>107</v>
      </c>
      <c r="AQ439" s="25">
        <v>0.73499999999999999</v>
      </c>
      <c r="AR439" s="94">
        <v>5.6030000000000003E-3</v>
      </c>
      <c r="AS439" s="157" t="s">
        <v>22</v>
      </c>
      <c r="AT439" s="93" t="s">
        <v>22</v>
      </c>
      <c r="AU439" s="92" t="s">
        <v>22</v>
      </c>
      <c r="AV439" s="91" t="s">
        <v>152</v>
      </c>
      <c r="AW439" s="92" t="s">
        <v>48</v>
      </c>
      <c r="AX439" s="92" t="s">
        <v>48</v>
      </c>
      <c r="AY439" s="91" t="s">
        <v>152</v>
      </c>
      <c r="AZ439" s="23"/>
      <c r="BA439" s="25" t="s">
        <v>6104</v>
      </c>
      <c r="BB439" t="s">
        <v>25</v>
      </c>
      <c r="BC439" t="e">
        <v>#N/A</v>
      </c>
      <c r="BD439" t="e">
        <f>IF(Z439=BC439,"OK")</f>
        <v>#N/A</v>
      </c>
      <c r="BE439">
        <v>0.245</v>
      </c>
      <c r="BF439">
        <v>1.34E-3</v>
      </c>
      <c r="BG439">
        <v>280</v>
      </c>
      <c r="BH439">
        <v>187</v>
      </c>
      <c r="BI439">
        <v>107</v>
      </c>
      <c r="BJ439">
        <v>0.73499999999999999</v>
      </c>
      <c r="BK439">
        <v>5.6030000000000003E-3</v>
      </c>
      <c r="BN439" s="183"/>
    </row>
    <row r="440" spans="1:66" ht="25.5" x14ac:dyDescent="0.25">
      <c r="A440" s="1"/>
      <c r="B440" s="94">
        <v>436</v>
      </c>
      <c r="C440" s="43">
        <v>1042860</v>
      </c>
      <c r="D440" s="37" t="s">
        <v>22</v>
      </c>
      <c r="E440" s="27" t="s">
        <v>6142</v>
      </c>
      <c r="F440" s="213" t="s">
        <v>652</v>
      </c>
      <c r="G440" s="41" t="s">
        <v>585</v>
      </c>
      <c r="H440" s="46" t="str">
        <f>IFERROR(IFERROR(IF(SEARCH("Usystems",$E440)&gt;0,"Usystems"),IF(SEARCH("RIIFO",$E440)&gt;0,"RIIFO","Uponor")),"Uponor")</f>
        <v>Uponor</v>
      </c>
      <c r="I440" s="25" t="str">
        <f>IFERROR(MID($D440,1,7)+0,"")</f>
        <v/>
      </c>
      <c r="J440" s="25" t="str">
        <f>IFERROR(MID($D440,10,7)+0,"")</f>
        <v/>
      </c>
      <c r="K440" s="25" t="str">
        <f>IFERROR(MID($D440,19,7)+0,"")</f>
        <v/>
      </c>
      <c r="L440" s="25" t="str">
        <f>IFERROR(MID($D440,28,7)+0,"")</f>
        <v/>
      </c>
      <c r="M440" s="25" t="str">
        <f>IF(IFERROR(MID($Q440,1,7)+0,"")&lt;1130000,IF(INDEX(C:C,MATCH(LEFT(Q440,7)+0,I:I,0))&lt;1130000,"",INDEX(C:C,MATCH(LEFT(Q440,7)+0,I:I,0))),IFERROR(MID($Q440,1,7)+0,""))</f>
        <v/>
      </c>
      <c r="N440" s="25" t="str">
        <f>IF(IFERROR(MID($Q440,10,7)+0,"")&lt;1130000,"",IFERROR(MID($Q440,10,7)+0,""))</f>
        <v/>
      </c>
      <c r="O440" s="25" t="str">
        <f>IF(IFERROR(MID($Q440,19,7)+0,"")&lt;1130000,"",IFERROR(MID($Q440,19,7)+0,""))</f>
        <v/>
      </c>
      <c r="P440" s="25" t="str">
        <f>IF(M440="","",IF(N440="",M440,M440&amp;", "&amp;N440))</f>
        <v/>
      </c>
      <c r="Q440" s="37" t="s">
        <v>22</v>
      </c>
      <c r="R440" s="37"/>
      <c r="S440" s="35" t="s">
        <v>5979</v>
      </c>
      <c r="T440" s="25" t="s">
        <v>36</v>
      </c>
      <c r="U440" s="185">
        <v>16592</v>
      </c>
      <c r="V440" s="188">
        <v>16592</v>
      </c>
      <c r="W440" s="189">
        <v>16592</v>
      </c>
      <c r="X440" s="31">
        <v>16592</v>
      </c>
      <c r="Y440" s="90">
        <f>IFERROR(ROUND(X440/W440-1,2),"")</f>
        <v>0</v>
      </c>
      <c r="Z440" s="31" t="str">
        <f>IF(OR(S440="VLD MLC components",S440="VLD MLC pipes",S440="VLD PEX components",S440="VLD PEX pipes",S440="VLD PHC components",S440="VLD PHC pipes",S440="Controls VLD"),"По запросу",X440)</f>
        <v>По запросу</v>
      </c>
      <c r="AA440" s="63">
        <f>ROUND(X440/1.2,3)</f>
        <v>13826.666999999999</v>
      </c>
      <c r="AB440" s="23">
        <v>13826.666999999999</v>
      </c>
      <c r="AC440" s="190">
        <f>IFERROR(ROUND(AA440/AB440-1,2),"")</f>
        <v>0</v>
      </c>
      <c r="AD440" s="25">
        <v>0.438</v>
      </c>
      <c r="AE440" s="25">
        <v>2.1800000000000001E-3</v>
      </c>
      <c r="AF440" s="25">
        <v>2</v>
      </c>
      <c r="AG440" s="25">
        <v>2</v>
      </c>
      <c r="AH440" s="25">
        <v>10</v>
      </c>
      <c r="AI440" s="25">
        <v>10</v>
      </c>
      <c r="AJ440" s="25" t="s">
        <v>20</v>
      </c>
      <c r="AK440" s="22" t="s">
        <v>20</v>
      </c>
      <c r="AL440" s="25" t="s">
        <v>20</v>
      </c>
      <c r="AM440" s="25">
        <v>2</v>
      </c>
      <c r="AN440" s="25">
        <v>280</v>
      </c>
      <c r="AO440" s="25">
        <v>187</v>
      </c>
      <c r="AP440" s="25">
        <v>107</v>
      </c>
      <c r="AQ440" s="25">
        <v>0.876</v>
      </c>
      <c r="AR440" s="94">
        <v>5.6030000000000003E-3</v>
      </c>
      <c r="AS440" s="157" t="s">
        <v>22</v>
      </c>
      <c r="AT440" s="93" t="s">
        <v>22</v>
      </c>
      <c r="AU440" s="92" t="s">
        <v>22</v>
      </c>
      <c r="AV440" s="91" t="s">
        <v>152</v>
      </c>
      <c r="AW440" s="92" t="s">
        <v>48</v>
      </c>
      <c r="AX440" s="92" t="s">
        <v>48</v>
      </c>
      <c r="AY440" s="91" t="s">
        <v>152</v>
      </c>
      <c r="AZ440" s="23"/>
      <c r="BA440" s="25" t="s">
        <v>6096</v>
      </c>
      <c r="BB440" t="s">
        <v>25</v>
      </c>
      <c r="BC440" t="s">
        <v>2629</v>
      </c>
      <c r="BD440" t="str">
        <f>IF(Z440=BC440,"OK")</f>
        <v>OK</v>
      </c>
      <c r="BE440">
        <v>0.438</v>
      </c>
      <c r="BF440">
        <v>2.1800000000000001E-3</v>
      </c>
      <c r="BG440">
        <v>280</v>
      </c>
      <c r="BH440">
        <v>187</v>
      </c>
      <c r="BI440">
        <v>107</v>
      </c>
      <c r="BJ440">
        <v>0.876</v>
      </c>
      <c r="BK440">
        <v>5.6030000000000003E-3</v>
      </c>
      <c r="BN440" s="183"/>
    </row>
    <row r="441" spans="1:66" ht="25.5" x14ac:dyDescent="0.25">
      <c r="A441" s="1"/>
      <c r="B441" s="94">
        <v>437</v>
      </c>
      <c r="C441" s="43">
        <v>1085081</v>
      </c>
      <c r="D441" s="25"/>
      <c r="E441" s="48" t="s">
        <v>6141</v>
      </c>
      <c r="F441" s="151" t="s">
        <v>21</v>
      </c>
      <c r="G441" s="41" t="s">
        <v>585</v>
      </c>
      <c r="H441" s="46" t="str">
        <f>IFERROR(IFERROR(IF(SEARCH("Usystems",$E441)&gt;0,"Usystems"),IF(SEARCH("RIIFO",$E441)&gt;0,"RIIFO","Uponor")),"Uponor")</f>
        <v>Uponor</v>
      </c>
      <c r="I441" s="25" t="str">
        <f>IFERROR(MID($D441,1,7)+0,"")</f>
        <v/>
      </c>
      <c r="J441" s="25" t="str">
        <f>IFERROR(MID($D441,10,7)+0,"")</f>
        <v/>
      </c>
      <c r="K441" s="25" t="str">
        <f>IFERROR(MID($D441,19,7)+0,"")</f>
        <v/>
      </c>
      <c r="L441" s="25" t="str">
        <f>IFERROR(MID($D441,28,7)+0,"")</f>
        <v/>
      </c>
      <c r="M441" s="25" t="str">
        <f>IF(IFERROR(MID($Q441,1,7)+0,"")&lt;1130000,IF(INDEX(C:C,MATCH(LEFT(Q441,7)+0,I:I,0))&lt;1130000,"",INDEX(C:C,MATCH(LEFT(Q441,7)+0,I:I,0))),IFERROR(MID($Q441,1,7)+0,""))</f>
        <v/>
      </c>
      <c r="N441" s="25" t="str">
        <f>IF(IFERROR(MID($Q441,10,7)+0,"")&lt;1130000,"",IFERROR(MID($Q441,10,7)+0,""))</f>
        <v/>
      </c>
      <c r="O441" s="25" t="str">
        <f>IF(IFERROR(MID($Q441,19,7)+0,"")&lt;1130000,"",IFERROR(MID($Q441,19,7)+0,""))</f>
        <v/>
      </c>
      <c r="P441" s="25" t="str">
        <f>IF(M441="","",IF(N441="",M441,M441&amp;", "&amp;N441))</f>
        <v/>
      </c>
      <c r="Q441" s="25"/>
      <c r="R441" s="25"/>
      <c r="S441" s="35" t="s">
        <v>5979</v>
      </c>
      <c r="T441" s="25" t="s">
        <v>36</v>
      </c>
      <c r="U441" s="185">
        <v>41790</v>
      </c>
      <c r="V441" s="188">
        <v>41790</v>
      </c>
      <c r="W441" s="189">
        <v>41790</v>
      </c>
      <c r="X441" s="31">
        <v>41790</v>
      </c>
      <c r="Y441" s="90">
        <f>IFERROR(ROUND(X441/W441-1,2),"")</f>
        <v>0</v>
      </c>
      <c r="Z441" s="31" t="str">
        <f>IF(OR(S441="VLD MLC components",S441="VLD MLC pipes",S441="VLD PEX components",S441="VLD PEX pipes",S441="VLD PHC components",S441="VLD PHC pipes",S441="Controls VLD"),"По запросу",X441)</f>
        <v>По запросу</v>
      </c>
      <c r="AA441" s="63">
        <f>ROUND(X441/1.2,3)</f>
        <v>34825</v>
      </c>
      <c r="AB441" s="23">
        <v>34825</v>
      </c>
      <c r="AC441" s="190">
        <f>IFERROR(ROUND(AA441/AB441-1,2),"")</f>
        <v>0</v>
      </c>
      <c r="AD441" s="25">
        <v>0.85</v>
      </c>
      <c r="AE441" s="25">
        <v>3.9899999999999996E-3</v>
      </c>
      <c r="AF441" s="25">
        <v>4</v>
      </c>
      <c r="AG441" s="25">
        <v>4</v>
      </c>
      <c r="AH441" s="25">
        <v>4</v>
      </c>
      <c r="AI441" s="25">
        <v>4</v>
      </c>
      <c r="AJ441" s="25" t="s">
        <v>20</v>
      </c>
      <c r="AK441" s="22" t="s">
        <v>20</v>
      </c>
      <c r="AL441" s="25" t="s">
        <v>20</v>
      </c>
      <c r="AM441" s="25">
        <v>2</v>
      </c>
      <c r="AN441" s="25">
        <v>381</v>
      </c>
      <c r="AO441" s="25">
        <v>298</v>
      </c>
      <c r="AP441" s="25">
        <v>203</v>
      </c>
      <c r="AQ441" s="25">
        <v>1.7</v>
      </c>
      <c r="AR441" s="94">
        <v>2.3047999999999999E-2</v>
      </c>
      <c r="AS441" s="157" t="s">
        <v>22</v>
      </c>
      <c r="AT441" s="93">
        <v>42521</v>
      </c>
      <c r="AU441" s="92" t="s">
        <v>22</v>
      </c>
      <c r="AV441" s="91" t="s">
        <v>152</v>
      </c>
      <c r="AW441" s="92" t="s">
        <v>48</v>
      </c>
      <c r="AX441" s="92" t="s">
        <v>48</v>
      </c>
      <c r="AY441" s="91" t="s">
        <v>152</v>
      </c>
      <c r="AZ441" s="23"/>
      <c r="BA441" s="25" t="s">
        <v>6140</v>
      </c>
      <c r="BB441" t="s">
        <v>25</v>
      </c>
      <c r="BC441" t="s">
        <v>2629</v>
      </c>
      <c r="BD441" t="str">
        <f>IF(Z441=BC441,"OK")</f>
        <v>OK</v>
      </c>
      <c r="BE441">
        <v>0.85</v>
      </c>
      <c r="BF441">
        <v>3.9899999999999996E-3</v>
      </c>
      <c r="BG441">
        <v>381</v>
      </c>
      <c r="BH441">
        <v>298</v>
      </c>
      <c r="BI441">
        <v>203</v>
      </c>
      <c r="BJ441">
        <v>1.7</v>
      </c>
      <c r="BK441">
        <v>2.3047999999999999E-2</v>
      </c>
      <c r="BN441" s="183"/>
    </row>
    <row r="442" spans="1:66" ht="38.25" x14ac:dyDescent="0.25">
      <c r="A442" s="1"/>
      <c r="B442" s="94">
        <v>438</v>
      </c>
      <c r="C442" s="43">
        <v>1008710</v>
      </c>
      <c r="D442" s="37" t="s">
        <v>22</v>
      </c>
      <c r="E442" s="27" t="s">
        <v>6139</v>
      </c>
      <c r="F442" s="151" t="s">
        <v>655</v>
      </c>
      <c r="G442" s="41" t="s">
        <v>29</v>
      </c>
      <c r="H442" s="46" t="str">
        <f>IFERROR(IFERROR(IF(SEARCH("Usystems",$E442)&gt;0,"Usystems"),IF(SEARCH("RIIFO",$E442)&gt;0,"RIIFO","Uponor")),"Uponor")</f>
        <v>Uponor</v>
      </c>
      <c r="I442" s="25" t="str">
        <f>IFERROR(MID($D442,1,7)+0,"")</f>
        <v/>
      </c>
      <c r="J442" s="25" t="str">
        <f>IFERROR(MID($D442,10,7)+0,"")</f>
        <v/>
      </c>
      <c r="K442" s="25" t="str">
        <f>IFERROR(MID($D442,19,7)+0,"")</f>
        <v/>
      </c>
      <c r="L442" s="25" t="str">
        <f>IFERROR(MID($D442,28,7)+0,"")</f>
        <v/>
      </c>
      <c r="M442" s="25">
        <f>IF(IFERROR(MID($Q442,1,7)+0,"")&lt;1130000,IF(INDEX(C:C,MATCH(LEFT(Q442,7)+0,I:I,0))&lt;1130000,"",INDEX(C:C,MATCH(LEFT(Q442,7)+0,I:I,0))),IFERROR(MID($Q442,1,7)+0,""))</f>
        <v>1135726</v>
      </c>
      <c r="N442" s="25" t="str">
        <f>IF(IFERROR(MID($Q442,10,7)+0,"")&lt;1130000,"",IFERROR(MID($Q442,10,7)+0,""))</f>
        <v/>
      </c>
      <c r="O442" s="25" t="str">
        <f>IF(IFERROR(MID($Q442,19,7)+0,"")&lt;1130000,"",IFERROR(MID($Q442,19,7)+0,""))</f>
        <v/>
      </c>
      <c r="P442" s="25">
        <f>IF(M442="","",IF(N442="",M442,M442&amp;", "&amp;N442))</f>
        <v>1135726</v>
      </c>
      <c r="Q442" s="43">
        <v>1135726</v>
      </c>
      <c r="R442" s="43"/>
      <c r="S442" s="35" t="s">
        <v>35</v>
      </c>
      <c r="T442" s="25" t="s">
        <v>36</v>
      </c>
      <c r="U442" s="185">
        <v>788</v>
      </c>
      <c r="V442" s="188">
        <v>788</v>
      </c>
      <c r="W442" s="189">
        <v>788</v>
      </c>
      <c r="X442" s="31">
        <v>788</v>
      </c>
      <c r="Y442" s="90">
        <f>IFERROR(ROUND(X442/W442-1,2),"")</f>
        <v>0</v>
      </c>
      <c r="Z442" s="31">
        <f>IF(OR(S442="VLD MLC components",S442="VLD MLC pipes",S442="VLD PEX components",S442="VLD PEX pipes",S442="VLD PHC components",S442="VLD PHC pipes",S442="Controls VLD"),"По запросу",X442)</f>
        <v>788</v>
      </c>
      <c r="AA442" s="63">
        <f>ROUND(X442/1.2,3)</f>
        <v>656.66700000000003</v>
      </c>
      <c r="AB442" s="23">
        <v>656.66700000000003</v>
      </c>
      <c r="AC442" s="190">
        <f>IFERROR(ROUND(AA442/AB442-1,2),"")</f>
        <v>0</v>
      </c>
      <c r="AD442" s="25">
        <v>1.2E-2</v>
      </c>
      <c r="AE442" s="25">
        <v>8.1000000000000004E-5</v>
      </c>
      <c r="AF442" s="25">
        <v>495</v>
      </c>
      <c r="AG442" s="25">
        <v>495</v>
      </c>
      <c r="AH442" s="25">
        <v>495</v>
      </c>
      <c r="AI442" s="25">
        <v>495</v>
      </c>
      <c r="AJ442" s="25" t="s">
        <v>20</v>
      </c>
      <c r="AK442" s="22" t="s">
        <v>20</v>
      </c>
      <c r="AL442" s="25" t="s">
        <v>20</v>
      </c>
      <c r="AM442" s="25">
        <v>40</v>
      </c>
      <c r="AN442" s="25">
        <v>280</v>
      </c>
      <c r="AO442" s="25">
        <v>187</v>
      </c>
      <c r="AP442" s="25">
        <v>107</v>
      </c>
      <c r="AQ442" s="25">
        <v>0.48</v>
      </c>
      <c r="AR442" s="94">
        <v>5.6030000000000003E-3</v>
      </c>
      <c r="AS442" s="157">
        <v>495</v>
      </c>
      <c r="AT442" s="93" t="s">
        <v>22</v>
      </c>
      <c r="AU442" s="92" t="s">
        <v>22</v>
      </c>
      <c r="AV442" s="91" t="s">
        <v>152</v>
      </c>
      <c r="AW442" s="92" t="s">
        <v>152</v>
      </c>
      <c r="AX442" s="92" t="s">
        <v>48</v>
      </c>
      <c r="AY442" s="91" t="s">
        <v>152</v>
      </c>
      <c r="AZ442" s="23"/>
      <c r="BA442" s="25" t="s">
        <v>6137</v>
      </c>
      <c r="BB442" t="s">
        <v>25</v>
      </c>
      <c r="BC442">
        <v>788</v>
      </c>
      <c r="BD442" t="str">
        <f>IF(Z442=BC442,"OK")</f>
        <v>OK</v>
      </c>
      <c r="BE442">
        <v>1.2E-2</v>
      </c>
      <c r="BF442">
        <v>8.1000000000000004E-5</v>
      </c>
      <c r="BG442">
        <v>280</v>
      </c>
      <c r="BH442">
        <v>187</v>
      </c>
      <c r="BI442">
        <v>107</v>
      </c>
      <c r="BJ442">
        <v>0.48</v>
      </c>
      <c r="BK442">
        <v>5.6030000000000003E-3</v>
      </c>
      <c r="BN442" s="183"/>
    </row>
    <row r="443" spans="1:66" ht="38.25" x14ac:dyDescent="0.25">
      <c r="A443" s="1"/>
      <c r="B443" s="94">
        <v>439</v>
      </c>
      <c r="C443" s="43">
        <v>1008700</v>
      </c>
      <c r="D443" s="37" t="s">
        <v>22</v>
      </c>
      <c r="E443" s="27" t="s">
        <v>6138</v>
      </c>
      <c r="F443" s="151" t="s">
        <v>655</v>
      </c>
      <c r="G443" s="41" t="s">
        <v>29</v>
      </c>
      <c r="H443" s="46" t="str">
        <f>IFERROR(IFERROR(IF(SEARCH("Usystems",$E443)&gt;0,"Usystems"),IF(SEARCH("RIIFO",$E443)&gt;0,"RIIFO","Uponor")),"Uponor")</f>
        <v>Uponor</v>
      </c>
      <c r="I443" s="25" t="str">
        <f>IFERROR(MID($D443,1,7)+0,"")</f>
        <v/>
      </c>
      <c r="J443" s="25" t="str">
        <f>IFERROR(MID($D443,10,7)+0,"")</f>
        <v/>
      </c>
      <c r="K443" s="25" t="str">
        <f>IFERROR(MID($D443,19,7)+0,"")</f>
        <v/>
      </c>
      <c r="L443" s="25" t="str">
        <f>IFERROR(MID($D443,28,7)+0,"")</f>
        <v/>
      </c>
      <c r="M443" s="25">
        <f>IF(IFERROR(MID($Q443,1,7)+0,"")&lt;1130000,IF(INDEX(C:C,MATCH(LEFT(Q443,7)+0,I:I,0))&lt;1130000,"",INDEX(C:C,MATCH(LEFT(Q443,7)+0,I:I,0))),IFERROR(MID($Q443,1,7)+0,""))</f>
        <v>1135727</v>
      </c>
      <c r="N443" s="25" t="str">
        <f>IF(IFERROR(MID($Q443,10,7)+0,"")&lt;1130000,"",IFERROR(MID($Q443,10,7)+0,""))</f>
        <v/>
      </c>
      <c r="O443" s="25" t="str">
        <f>IF(IFERROR(MID($Q443,19,7)+0,"")&lt;1130000,"",IFERROR(MID($Q443,19,7)+0,""))</f>
        <v/>
      </c>
      <c r="P443" s="25">
        <f>IF(M443="","",IF(N443="",M443,M443&amp;", "&amp;N443))</f>
        <v>1135727</v>
      </c>
      <c r="Q443" s="43">
        <v>1135727</v>
      </c>
      <c r="R443" s="43"/>
      <c r="S443" s="35" t="s">
        <v>35</v>
      </c>
      <c r="T443" s="25" t="s">
        <v>36</v>
      </c>
      <c r="U443" s="185">
        <v>788</v>
      </c>
      <c r="V443" s="188">
        <v>788</v>
      </c>
      <c r="W443" s="189">
        <v>788</v>
      </c>
      <c r="X443" s="31">
        <v>788</v>
      </c>
      <c r="Y443" s="90">
        <f>IFERROR(ROUND(X443/W443-1,2),"")</f>
        <v>0</v>
      </c>
      <c r="Z443" s="31">
        <f>IF(OR(S443="VLD MLC components",S443="VLD MLC pipes",S443="VLD PEX components",S443="VLD PEX pipes",S443="VLD PHC components",S443="VLD PHC pipes",S443="Controls VLD"),"По запросу",X443)</f>
        <v>788</v>
      </c>
      <c r="AA443" s="63">
        <f>ROUND(X443/1.2,3)</f>
        <v>656.66700000000003</v>
      </c>
      <c r="AB443" s="23">
        <v>656.66700000000003</v>
      </c>
      <c r="AC443" s="190">
        <f>IFERROR(ROUND(AA443/AB443-1,2),"")</f>
        <v>0</v>
      </c>
      <c r="AD443" s="25">
        <v>0.01</v>
      </c>
      <c r="AE443" s="25">
        <v>2.5999999999999998E-5</v>
      </c>
      <c r="AF443" s="25">
        <v>4622</v>
      </c>
      <c r="AG443" s="25">
        <v>5257</v>
      </c>
      <c r="AH443" s="25">
        <v>5747</v>
      </c>
      <c r="AI443" s="25">
        <v>5747</v>
      </c>
      <c r="AJ443" s="25" t="s">
        <v>20</v>
      </c>
      <c r="AK443" s="22" t="s">
        <v>20</v>
      </c>
      <c r="AL443" s="25" t="s">
        <v>20</v>
      </c>
      <c r="AM443" s="25">
        <v>40</v>
      </c>
      <c r="AN443" s="25">
        <v>287</v>
      </c>
      <c r="AO443" s="25">
        <v>190</v>
      </c>
      <c r="AP443" s="25">
        <v>105</v>
      </c>
      <c r="AQ443" s="25">
        <v>0.4</v>
      </c>
      <c r="AR443" s="94">
        <v>5.7260000000000002E-3</v>
      </c>
      <c r="AS443" s="157">
        <v>5747</v>
      </c>
      <c r="AT443" s="93" t="s">
        <v>22</v>
      </c>
      <c r="AU443" s="92" t="s">
        <v>22</v>
      </c>
      <c r="AV443" s="91" t="s">
        <v>152</v>
      </c>
      <c r="AW443" s="92" t="s">
        <v>152</v>
      </c>
      <c r="AX443" s="92" t="s">
        <v>48</v>
      </c>
      <c r="AY443" s="91" t="s">
        <v>152</v>
      </c>
      <c r="AZ443" s="23"/>
      <c r="BA443" s="25" t="s">
        <v>6137</v>
      </c>
      <c r="BB443" t="s">
        <v>25</v>
      </c>
      <c r="BC443">
        <v>788</v>
      </c>
      <c r="BD443" t="str">
        <f>IF(Z443=BC443,"OK")</f>
        <v>OK</v>
      </c>
      <c r="BE443">
        <v>0.01</v>
      </c>
      <c r="BF443">
        <v>2.5999999999999998E-5</v>
      </c>
      <c r="BG443">
        <v>287</v>
      </c>
      <c r="BH443">
        <v>190</v>
      </c>
      <c r="BI443">
        <v>105</v>
      </c>
      <c r="BJ443">
        <v>0.4</v>
      </c>
      <c r="BK443">
        <v>5.7260000000000002E-3</v>
      </c>
      <c r="BN443" s="183"/>
    </row>
    <row r="444" spans="1:66" ht="25.5" x14ac:dyDescent="0.25">
      <c r="A444" s="1"/>
      <c r="B444" s="94">
        <v>440</v>
      </c>
      <c r="C444" s="43">
        <v>1008689</v>
      </c>
      <c r="D444" s="37" t="s">
        <v>22</v>
      </c>
      <c r="E444" s="27" t="s">
        <v>6136</v>
      </c>
      <c r="F444" s="151" t="s">
        <v>655</v>
      </c>
      <c r="G444" s="41"/>
      <c r="H444" s="46" t="str">
        <f>IFERROR(IFERROR(IF(SEARCH("Usystems",$E444)&gt;0,"Usystems"),IF(SEARCH("RIIFO",$E444)&gt;0,"RIIFO","Uponor")),"Uponor")</f>
        <v>Uponor</v>
      </c>
      <c r="I444" s="25" t="str">
        <f>IFERROR(MID($D444,1,7)+0,"")</f>
        <v/>
      </c>
      <c r="J444" s="25" t="str">
        <f>IFERROR(MID($D444,10,7)+0,"")</f>
        <v/>
      </c>
      <c r="K444" s="25" t="str">
        <f>IFERROR(MID($D444,19,7)+0,"")</f>
        <v/>
      </c>
      <c r="L444" s="25" t="str">
        <f>IFERROR(MID($D444,28,7)+0,"")</f>
        <v/>
      </c>
      <c r="M444" s="25">
        <f>IF(IFERROR(MID($Q444,1,7)+0,"")&lt;1130000,IF(INDEX(C:C,MATCH(LEFT(Q444,7)+0,I:I,0))&lt;1130000,"",INDEX(C:C,MATCH(LEFT(Q444,7)+0,I:I,0))),IFERROR(MID($Q444,1,7)+0,""))</f>
        <v>1135728</v>
      </c>
      <c r="N444" s="25" t="str">
        <f>IF(IFERROR(MID($Q444,10,7)+0,"")&lt;1130000,"",IFERROR(MID($Q444,10,7)+0,""))</f>
        <v/>
      </c>
      <c r="O444" s="25" t="str">
        <f>IF(IFERROR(MID($Q444,19,7)+0,"")&lt;1130000,"",IFERROR(MID($Q444,19,7)+0,""))</f>
        <v/>
      </c>
      <c r="P444" s="25">
        <f>IF(M444="","",IF(N444="",M444,M444&amp;", "&amp;N444))</f>
        <v>1135728</v>
      </c>
      <c r="Q444" s="43">
        <v>1135728</v>
      </c>
      <c r="R444" s="43"/>
      <c r="S444" s="35" t="s">
        <v>35</v>
      </c>
      <c r="T444" s="25" t="s">
        <v>36</v>
      </c>
      <c r="U444" s="185">
        <v>839</v>
      </c>
      <c r="V444" s="188">
        <v>839</v>
      </c>
      <c r="W444" s="189">
        <v>839</v>
      </c>
      <c r="X444" s="31">
        <v>839</v>
      </c>
      <c r="Y444" s="90">
        <f>IFERROR(ROUND(X444/W444-1,2),"")</f>
        <v>0</v>
      </c>
      <c r="Z444" s="31">
        <f>IF(OR(S444="VLD MLC components",S444="VLD MLC pipes",S444="VLD PEX components",S444="VLD PEX pipes",S444="VLD PHC components",S444="VLD PHC pipes",S444="Controls VLD"),"По запросу",X444)</f>
        <v>839</v>
      </c>
      <c r="AA444" s="63">
        <f>ROUND(X444/1.2,3)</f>
        <v>699.16700000000003</v>
      </c>
      <c r="AB444" s="23">
        <v>699.16700000000003</v>
      </c>
      <c r="AC444" s="190">
        <f>IFERROR(ROUND(AA444/AB444-1,2),"")</f>
        <v>0</v>
      </c>
      <c r="AD444" s="25">
        <v>1.4E-2</v>
      </c>
      <c r="AE444" s="25">
        <v>6.7000000000000002E-5</v>
      </c>
      <c r="AF444" s="25">
        <v>0</v>
      </c>
      <c r="AG444" s="25" t="s">
        <v>22</v>
      </c>
      <c r="AH444" s="25">
        <v>0</v>
      </c>
      <c r="AI444" s="25">
        <v>0</v>
      </c>
      <c r="AJ444" s="25" t="s">
        <v>20</v>
      </c>
      <c r="AK444" s="42" t="s">
        <v>19</v>
      </c>
      <c r="AL444" s="25" t="s">
        <v>20</v>
      </c>
      <c r="AM444" s="25">
        <v>40</v>
      </c>
      <c r="AN444" s="25">
        <v>280</v>
      </c>
      <c r="AO444" s="25">
        <v>187</v>
      </c>
      <c r="AP444" s="25">
        <v>107</v>
      </c>
      <c r="AQ444" s="25">
        <v>0.56000000000000005</v>
      </c>
      <c r="AR444" s="94">
        <v>5.6030000000000003E-3</v>
      </c>
      <c r="AS444" s="157" t="s">
        <v>22</v>
      </c>
      <c r="AT444" s="93" t="s">
        <v>22</v>
      </c>
      <c r="AU444" s="92" t="s">
        <v>22</v>
      </c>
      <c r="AV444" s="91" t="s">
        <v>152</v>
      </c>
      <c r="AW444" s="92" t="s">
        <v>152</v>
      </c>
      <c r="AX444" s="92" t="s">
        <v>48</v>
      </c>
      <c r="AY444" s="91" t="s">
        <v>152</v>
      </c>
      <c r="AZ444" s="23"/>
      <c r="BA444" s="25" t="s">
        <v>6134</v>
      </c>
      <c r="BB444" t="s">
        <v>25</v>
      </c>
      <c r="BC444" t="e">
        <v>#N/A</v>
      </c>
      <c r="BD444" t="e">
        <f>IF(Z444=BC444,"OK")</f>
        <v>#N/A</v>
      </c>
      <c r="BE444">
        <v>1.4E-2</v>
      </c>
      <c r="BF444">
        <v>6.7000000000000002E-5</v>
      </c>
      <c r="BG444">
        <v>280</v>
      </c>
      <c r="BH444">
        <v>187</v>
      </c>
      <c r="BI444">
        <v>107</v>
      </c>
      <c r="BJ444">
        <v>0.56000000000000005</v>
      </c>
      <c r="BK444">
        <v>5.6030000000000003E-3</v>
      </c>
      <c r="BN444" s="183"/>
    </row>
    <row r="445" spans="1:66" ht="38.25" x14ac:dyDescent="0.25">
      <c r="A445" s="1"/>
      <c r="B445" s="94">
        <v>441</v>
      </c>
      <c r="C445" s="43">
        <v>1008697</v>
      </c>
      <c r="D445" s="37" t="s">
        <v>22</v>
      </c>
      <c r="E445" s="27" t="s">
        <v>6135</v>
      </c>
      <c r="F445" s="151" t="s">
        <v>655</v>
      </c>
      <c r="G445" s="41" t="s">
        <v>29</v>
      </c>
      <c r="H445" s="46" t="str">
        <f>IFERROR(IFERROR(IF(SEARCH("Usystems",$E445)&gt;0,"Usystems"),IF(SEARCH("RIIFO",$E445)&gt;0,"RIIFO","Uponor")),"Uponor")</f>
        <v>Uponor</v>
      </c>
      <c r="I445" s="25" t="str">
        <f>IFERROR(MID($D445,1,7)+0,"")</f>
        <v/>
      </c>
      <c r="J445" s="25" t="str">
        <f>IFERROR(MID($D445,10,7)+0,"")</f>
        <v/>
      </c>
      <c r="K445" s="25" t="str">
        <f>IFERROR(MID($D445,19,7)+0,"")</f>
        <v/>
      </c>
      <c r="L445" s="25" t="str">
        <f>IFERROR(MID($D445,28,7)+0,"")</f>
        <v/>
      </c>
      <c r="M445" s="25">
        <f>IF(IFERROR(MID($Q445,1,7)+0,"")&lt;1130000,IF(INDEX(C:C,MATCH(LEFT(Q445,7)+0,I:I,0))&lt;1130000,"",INDEX(C:C,MATCH(LEFT(Q445,7)+0,I:I,0))),IFERROR(MID($Q445,1,7)+0,""))</f>
        <v>1135729</v>
      </c>
      <c r="N445" s="25" t="str">
        <f>IF(IFERROR(MID($Q445,10,7)+0,"")&lt;1130000,"",IFERROR(MID($Q445,10,7)+0,""))</f>
        <v/>
      </c>
      <c r="O445" s="25" t="str">
        <f>IF(IFERROR(MID($Q445,19,7)+0,"")&lt;1130000,"",IFERROR(MID($Q445,19,7)+0,""))</f>
        <v/>
      </c>
      <c r="P445" s="25">
        <f>IF(M445="","",IF(N445="",M445,M445&amp;", "&amp;N445))</f>
        <v>1135729</v>
      </c>
      <c r="Q445" s="43">
        <v>1135729</v>
      </c>
      <c r="R445" s="43"/>
      <c r="S445" s="35" t="s">
        <v>35</v>
      </c>
      <c r="T445" s="25" t="s">
        <v>36</v>
      </c>
      <c r="U445" s="185">
        <v>839</v>
      </c>
      <c r="V445" s="188">
        <v>839</v>
      </c>
      <c r="W445" s="189">
        <v>839</v>
      </c>
      <c r="X445" s="31">
        <v>839</v>
      </c>
      <c r="Y445" s="90">
        <f>IFERROR(ROUND(X445/W445-1,2),"")</f>
        <v>0</v>
      </c>
      <c r="Z445" s="31">
        <f>IF(OR(S445="VLD MLC components",S445="VLD MLC pipes",S445="VLD PEX components",S445="VLD PEX pipes",S445="VLD PHC components",S445="VLD PHC pipes",S445="Controls VLD"),"По запросу",X445)</f>
        <v>839</v>
      </c>
      <c r="AA445" s="63">
        <f>ROUND(X445/1.2,3)</f>
        <v>699.16700000000003</v>
      </c>
      <c r="AB445" s="23">
        <v>699.16700000000003</v>
      </c>
      <c r="AC445" s="190">
        <f>IFERROR(ROUND(AA445/AB445-1,2),"")</f>
        <v>0</v>
      </c>
      <c r="AD445" s="25">
        <v>1.4E-2</v>
      </c>
      <c r="AE445" s="25">
        <v>6.9999999999999994E-5</v>
      </c>
      <c r="AF445" s="25">
        <v>1345</v>
      </c>
      <c r="AG445" s="25">
        <v>1345</v>
      </c>
      <c r="AH445" s="25">
        <v>1345</v>
      </c>
      <c r="AI445" s="25">
        <v>1345</v>
      </c>
      <c r="AJ445" s="25" t="s">
        <v>20</v>
      </c>
      <c r="AK445" s="22" t="s">
        <v>20</v>
      </c>
      <c r="AL445" s="25" t="s">
        <v>20</v>
      </c>
      <c r="AM445" s="25">
        <v>40</v>
      </c>
      <c r="AN445" s="25">
        <v>280</v>
      </c>
      <c r="AO445" s="25">
        <v>187</v>
      </c>
      <c r="AP445" s="25">
        <v>107</v>
      </c>
      <c r="AQ445" s="25">
        <v>0.56000000000000005</v>
      </c>
      <c r="AR445" s="94">
        <v>5.6030000000000003E-3</v>
      </c>
      <c r="AS445" s="157">
        <v>1345</v>
      </c>
      <c r="AT445" s="93" t="s">
        <v>22</v>
      </c>
      <c r="AU445" s="92" t="s">
        <v>22</v>
      </c>
      <c r="AV445" s="91" t="s">
        <v>152</v>
      </c>
      <c r="AW445" s="92" t="s">
        <v>152</v>
      </c>
      <c r="AX445" s="92" t="s">
        <v>48</v>
      </c>
      <c r="AY445" s="91" t="s">
        <v>152</v>
      </c>
      <c r="AZ445" s="23"/>
      <c r="BA445" s="25" t="s">
        <v>6134</v>
      </c>
      <c r="BB445" t="s">
        <v>25</v>
      </c>
      <c r="BC445">
        <v>839</v>
      </c>
      <c r="BD445" t="str">
        <f>IF(Z445=BC445,"OK")</f>
        <v>OK</v>
      </c>
      <c r="BE445">
        <v>1.4E-2</v>
      </c>
      <c r="BF445">
        <v>6.9999999999999994E-5</v>
      </c>
      <c r="BG445">
        <v>280</v>
      </c>
      <c r="BH445">
        <v>187</v>
      </c>
      <c r="BI445">
        <v>107</v>
      </c>
      <c r="BJ445">
        <v>0.56000000000000005</v>
      </c>
      <c r="BK445">
        <v>5.6030000000000003E-3</v>
      </c>
      <c r="BN445" s="183"/>
    </row>
    <row r="446" spans="1:66" ht="25.5" x14ac:dyDescent="0.25">
      <c r="A446" s="1"/>
      <c r="B446" s="94">
        <v>442</v>
      </c>
      <c r="C446" s="43">
        <v>1008711</v>
      </c>
      <c r="D446" s="37" t="s">
        <v>22</v>
      </c>
      <c r="E446" s="27" t="s">
        <v>6133</v>
      </c>
      <c r="F446" s="151" t="s">
        <v>652</v>
      </c>
      <c r="G446" s="41" t="s">
        <v>27</v>
      </c>
      <c r="H446" s="46" t="str">
        <f>IFERROR(IFERROR(IF(SEARCH("Usystems",$E446)&gt;0,"Usystems"),IF(SEARCH("RIIFO",$E446)&gt;0,"RIIFO","Uponor")),"Uponor")</f>
        <v>Uponor</v>
      </c>
      <c r="I446" s="25" t="str">
        <f>IFERROR(MID($D446,1,7)+0,"")</f>
        <v/>
      </c>
      <c r="J446" s="25" t="str">
        <f>IFERROR(MID($D446,10,7)+0,"")</f>
        <v/>
      </c>
      <c r="K446" s="25" t="str">
        <f>IFERROR(MID($D446,19,7)+0,"")</f>
        <v/>
      </c>
      <c r="L446" s="25" t="str">
        <f>IFERROR(MID($D446,28,7)+0,"")</f>
        <v/>
      </c>
      <c r="M446" s="25">
        <f>IF(IFERROR(MID($Q446,1,7)+0,"")&lt;1130000,IF(INDEX(C:C,MATCH(LEFT(Q446,7)+0,I:I,0))&lt;1130000,"",INDEX(C:C,MATCH(LEFT(Q446,7)+0,I:I,0))),IFERROR(MID($Q446,1,7)+0,""))</f>
        <v>1135730</v>
      </c>
      <c r="N446" s="25" t="str">
        <f>IF(IFERROR(MID($Q446,10,7)+0,"")&lt;1130000,"",IFERROR(MID($Q446,10,7)+0,""))</f>
        <v/>
      </c>
      <c r="O446" s="25" t="str">
        <f>IF(IFERROR(MID($Q446,19,7)+0,"")&lt;1130000,"",IFERROR(MID($Q446,19,7)+0,""))</f>
        <v/>
      </c>
      <c r="P446" s="25">
        <f>IF(M446="","",IF(N446="",M446,M446&amp;", "&amp;N446))</f>
        <v>1135730</v>
      </c>
      <c r="Q446" s="43">
        <v>1135730</v>
      </c>
      <c r="R446" s="43"/>
      <c r="S446" s="35" t="s">
        <v>35</v>
      </c>
      <c r="T446" s="25" t="s">
        <v>36</v>
      </c>
      <c r="U446" s="185">
        <v>1334</v>
      </c>
      <c r="V446" s="188">
        <v>1334</v>
      </c>
      <c r="W446" s="189">
        <v>1334</v>
      </c>
      <c r="X446" s="31">
        <v>1334</v>
      </c>
      <c r="Y446" s="90">
        <f>IFERROR(ROUND(X446/W446-1,2),"")</f>
        <v>0</v>
      </c>
      <c r="Z446" s="31">
        <f>IF(OR(S446="VLD MLC components",S446="VLD MLC pipes",S446="VLD PEX components",S446="VLD PEX pipes",S446="VLD PHC components",S446="VLD PHC pipes",S446="Controls VLD"),"По запросу",X446)</f>
        <v>1334</v>
      </c>
      <c r="AA446" s="63">
        <f>ROUND(X446/1.2,3)</f>
        <v>1111.6669999999999</v>
      </c>
      <c r="AB446" s="23">
        <v>1111.6669999999999</v>
      </c>
      <c r="AC446" s="190">
        <f>IFERROR(ROUND(AA446/AB446-1,2),"")</f>
        <v>0</v>
      </c>
      <c r="AD446" s="25">
        <v>0.02</v>
      </c>
      <c r="AE446" s="25">
        <v>1.6000000000000001E-4</v>
      </c>
      <c r="AF446" s="25">
        <v>0</v>
      </c>
      <c r="AG446" s="25" t="s">
        <v>22</v>
      </c>
      <c r="AH446" s="25">
        <v>55</v>
      </c>
      <c r="AI446" s="25">
        <v>55</v>
      </c>
      <c r="AJ446" s="25" t="s">
        <v>20</v>
      </c>
      <c r="AK446" s="42" t="s">
        <v>19</v>
      </c>
      <c r="AL446" s="25" t="s">
        <v>20</v>
      </c>
      <c r="AM446" s="25">
        <v>25</v>
      </c>
      <c r="AN446" s="25">
        <v>285</v>
      </c>
      <c r="AO446" s="25">
        <v>185</v>
      </c>
      <c r="AP446" s="25">
        <v>110</v>
      </c>
      <c r="AQ446" s="25">
        <v>0.5</v>
      </c>
      <c r="AR446" s="94">
        <v>5.7999999999999996E-3</v>
      </c>
      <c r="AS446" s="157">
        <v>55</v>
      </c>
      <c r="AT446" s="93" t="s">
        <v>22</v>
      </c>
      <c r="AU446" s="92" t="s">
        <v>22</v>
      </c>
      <c r="AV446" s="91" t="s">
        <v>152</v>
      </c>
      <c r="AW446" s="92" t="s">
        <v>152</v>
      </c>
      <c r="AX446" s="92" t="s">
        <v>48</v>
      </c>
      <c r="AY446" s="91" t="s">
        <v>152</v>
      </c>
      <c r="AZ446" s="23"/>
      <c r="BA446" s="25" t="s">
        <v>6125</v>
      </c>
      <c r="BB446" t="s">
        <v>25</v>
      </c>
      <c r="BC446">
        <v>1334</v>
      </c>
      <c r="BD446" t="str">
        <f>IF(Z446=BC446,"OK")</f>
        <v>OK</v>
      </c>
      <c r="BE446">
        <v>0.02</v>
      </c>
      <c r="BF446">
        <v>1.6000000000000001E-4</v>
      </c>
      <c r="BG446">
        <v>285</v>
      </c>
      <c r="BH446">
        <v>185</v>
      </c>
      <c r="BI446">
        <v>110</v>
      </c>
      <c r="BJ446">
        <v>0.5</v>
      </c>
      <c r="BK446">
        <v>5.7999999999999996E-3</v>
      </c>
      <c r="BN446" s="183"/>
    </row>
    <row r="447" spans="1:66" ht="38.25" x14ac:dyDescent="0.25">
      <c r="A447" s="1"/>
      <c r="B447" s="94">
        <v>443</v>
      </c>
      <c r="C447" s="43">
        <v>1008702</v>
      </c>
      <c r="D447" s="37" t="s">
        <v>22</v>
      </c>
      <c r="E447" s="27" t="s">
        <v>6132</v>
      </c>
      <c r="F447" s="151" t="s">
        <v>652</v>
      </c>
      <c r="G447" s="41" t="s">
        <v>29</v>
      </c>
      <c r="H447" s="46" t="str">
        <f>IFERROR(IFERROR(IF(SEARCH("Usystems",$E447)&gt;0,"Usystems"),IF(SEARCH("RIIFO",$E447)&gt;0,"RIIFO","Uponor")),"Uponor")</f>
        <v>Uponor</v>
      </c>
      <c r="I447" s="25" t="str">
        <f>IFERROR(MID($D447,1,7)+0,"")</f>
        <v/>
      </c>
      <c r="J447" s="25" t="str">
        <f>IFERROR(MID($D447,10,7)+0,"")</f>
        <v/>
      </c>
      <c r="K447" s="25" t="str">
        <f>IFERROR(MID($D447,19,7)+0,"")</f>
        <v/>
      </c>
      <c r="L447" s="25" t="str">
        <f>IFERROR(MID($D447,28,7)+0,"")</f>
        <v/>
      </c>
      <c r="M447" s="25">
        <f>IF(IFERROR(MID($Q447,1,7)+0,"")&lt;1130000,IF(INDEX(C:C,MATCH(LEFT(Q447,7)+0,I:I,0))&lt;1130000,"",INDEX(C:C,MATCH(LEFT(Q447,7)+0,I:I,0))),IFERROR(MID($Q447,1,7)+0,""))</f>
        <v>1135731</v>
      </c>
      <c r="N447" s="25" t="str">
        <f>IF(IFERROR(MID($Q447,10,7)+0,"")&lt;1130000,"",IFERROR(MID($Q447,10,7)+0,""))</f>
        <v/>
      </c>
      <c r="O447" s="25" t="str">
        <f>IF(IFERROR(MID($Q447,19,7)+0,"")&lt;1130000,"",IFERROR(MID($Q447,19,7)+0,""))</f>
        <v/>
      </c>
      <c r="P447" s="25">
        <f>IF(M447="","",IF(N447="",M447,M447&amp;", "&amp;N447))</f>
        <v>1135731</v>
      </c>
      <c r="Q447" s="43">
        <v>1135731</v>
      </c>
      <c r="R447" s="43"/>
      <c r="S447" s="35" t="s">
        <v>35</v>
      </c>
      <c r="T447" s="25" t="s">
        <v>36</v>
      </c>
      <c r="U447" s="185">
        <v>1334</v>
      </c>
      <c r="V447" s="188">
        <v>1334</v>
      </c>
      <c r="W447" s="189">
        <v>1334</v>
      </c>
      <c r="X447" s="31">
        <v>1334</v>
      </c>
      <c r="Y447" s="90">
        <f>IFERROR(ROUND(X447/W447-1,2),"")</f>
        <v>0</v>
      </c>
      <c r="Z447" s="31">
        <f>IF(OR(S447="VLD MLC components",S447="VLD MLC pipes",S447="VLD PEX components",S447="VLD PEX pipes",S447="VLD PHC components",S447="VLD PHC pipes",S447="Controls VLD"),"По запросу",X447)</f>
        <v>1334</v>
      </c>
      <c r="AA447" s="63">
        <f>ROUND(X447/1.2,3)</f>
        <v>1111.6669999999999</v>
      </c>
      <c r="AB447" s="23">
        <v>1111.6669999999999</v>
      </c>
      <c r="AC447" s="190">
        <f>IFERROR(ROUND(AA447/AB447-1,2),"")</f>
        <v>0</v>
      </c>
      <c r="AD447" s="25">
        <v>1.7999999999999999E-2</v>
      </c>
      <c r="AE447" s="25">
        <v>9.2999999999999997E-5</v>
      </c>
      <c r="AF447" s="25">
        <v>280</v>
      </c>
      <c r="AG447" s="25">
        <v>280</v>
      </c>
      <c r="AH447" s="25">
        <v>280</v>
      </c>
      <c r="AI447" s="25">
        <v>280</v>
      </c>
      <c r="AJ447" s="25" t="s">
        <v>20</v>
      </c>
      <c r="AK447" s="22" t="s">
        <v>20</v>
      </c>
      <c r="AL447" s="25" t="s">
        <v>20</v>
      </c>
      <c r="AM447" s="25">
        <v>25</v>
      </c>
      <c r="AN447" s="25">
        <v>280</v>
      </c>
      <c r="AO447" s="25">
        <v>187</v>
      </c>
      <c r="AP447" s="25">
        <v>107</v>
      </c>
      <c r="AQ447" s="25">
        <v>0.45</v>
      </c>
      <c r="AR447" s="94">
        <v>5.6030000000000003E-3</v>
      </c>
      <c r="AS447" s="157">
        <v>280</v>
      </c>
      <c r="AT447" s="93" t="s">
        <v>22</v>
      </c>
      <c r="AU447" s="92" t="s">
        <v>22</v>
      </c>
      <c r="AV447" s="91" t="s">
        <v>152</v>
      </c>
      <c r="AW447" s="92" t="s">
        <v>152</v>
      </c>
      <c r="AX447" s="92" t="s">
        <v>48</v>
      </c>
      <c r="AY447" s="91" t="s">
        <v>152</v>
      </c>
      <c r="AZ447" s="23"/>
      <c r="BA447" s="25" t="s">
        <v>6125</v>
      </c>
      <c r="BB447" t="s">
        <v>25</v>
      </c>
      <c r="BC447">
        <v>1334</v>
      </c>
      <c r="BD447" t="str">
        <f>IF(Z447=BC447,"OK")</f>
        <v>OK</v>
      </c>
      <c r="BE447">
        <v>1.7999999999999999E-2</v>
      </c>
      <c r="BF447">
        <v>9.2999999999999997E-5</v>
      </c>
      <c r="BG447">
        <v>280</v>
      </c>
      <c r="BH447">
        <v>187</v>
      </c>
      <c r="BI447">
        <v>107</v>
      </c>
      <c r="BJ447">
        <v>0.45</v>
      </c>
      <c r="BK447">
        <v>5.6030000000000003E-3</v>
      </c>
      <c r="BN447" s="183"/>
    </row>
    <row r="448" spans="1:66" ht="38.25" x14ac:dyDescent="0.25">
      <c r="A448" s="1"/>
      <c r="B448" s="94">
        <v>444</v>
      </c>
      <c r="C448" s="43">
        <v>1008699</v>
      </c>
      <c r="D448" s="37" t="s">
        <v>22</v>
      </c>
      <c r="E448" s="27" t="s">
        <v>6131</v>
      </c>
      <c r="F448" s="151" t="s">
        <v>655</v>
      </c>
      <c r="G448" s="41" t="s">
        <v>29</v>
      </c>
      <c r="H448" s="46" t="str">
        <f>IFERROR(IFERROR(IF(SEARCH("Usystems",$E448)&gt;0,"Usystems"),IF(SEARCH("RIIFO",$E448)&gt;0,"RIIFO","Uponor")),"Uponor")</f>
        <v>Uponor</v>
      </c>
      <c r="I448" s="25" t="str">
        <f>IFERROR(MID($D448,1,7)+0,"")</f>
        <v/>
      </c>
      <c r="J448" s="25" t="str">
        <f>IFERROR(MID($D448,10,7)+0,"")</f>
        <v/>
      </c>
      <c r="K448" s="25" t="str">
        <f>IFERROR(MID($D448,19,7)+0,"")</f>
        <v/>
      </c>
      <c r="L448" s="25" t="str">
        <f>IFERROR(MID($D448,28,7)+0,"")</f>
        <v/>
      </c>
      <c r="M448" s="25">
        <f>IF(IFERROR(MID($Q448,1,7)+0,"")&lt;1130000,IF(INDEX(C:C,MATCH(LEFT(Q448,7)+0,I:I,0))&lt;1130000,"",INDEX(C:C,MATCH(LEFT(Q448,7)+0,I:I,0))),IFERROR(MID($Q448,1,7)+0,""))</f>
        <v>1135732</v>
      </c>
      <c r="N448" s="25" t="str">
        <f>IF(IFERROR(MID($Q448,10,7)+0,"")&lt;1130000,"",IFERROR(MID($Q448,10,7)+0,""))</f>
        <v/>
      </c>
      <c r="O448" s="25" t="str">
        <f>IF(IFERROR(MID($Q448,19,7)+0,"")&lt;1130000,"",IFERROR(MID($Q448,19,7)+0,""))</f>
        <v/>
      </c>
      <c r="P448" s="25">
        <f>IF(M448="","",IF(N448="",M448,M448&amp;", "&amp;N448))</f>
        <v>1135732</v>
      </c>
      <c r="Q448" s="43">
        <v>1135732</v>
      </c>
      <c r="R448" s="43"/>
      <c r="S448" s="35" t="s">
        <v>35</v>
      </c>
      <c r="T448" s="25" t="s">
        <v>36</v>
      </c>
      <c r="U448" s="185">
        <v>1334</v>
      </c>
      <c r="V448" s="188">
        <v>1334</v>
      </c>
      <c r="W448" s="189">
        <v>1334</v>
      </c>
      <c r="X448" s="31">
        <v>1334</v>
      </c>
      <c r="Y448" s="90">
        <f>IFERROR(ROUND(X448/W448-1,2),"")</f>
        <v>0</v>
      </c>
      <c r="Z448" s="31">
        <f>IF(OR(S448="VLD MLC components",S448="VLD MLC pipes",S448="VLD PEX components",S448="VLD PEX pipes",S448="VLD PHC components",S448="VLD PHC pipes",S448="Controls VLD"),"По запросу",X448)</f>
        <v>1334</v>
      </c>
      <c r="AA448" s="63">
        <f>ROUND(X448/1.2,3)</f>
        <v>1111.6669999999999</v>
      </c>
      <c r="AB448" s="23">
        <v>1111.6669999999999</v>
      </c>
      <c r="AC448" s="190">
        <f>IFERROR(ROUND(AA448/AB448-1,2),"")</f>
        <v>0</v>
      </c>
      <c r="AD448" s="25">
        <v>1.9E-2</v>
      </c>
      <c r="AE448" s="25">
        <v>1E-4</v>
      </c>
      <c r="AF448" s="25">
        <v>80</v>
      </c>
      <c r="AG448" s="25">
        <v>105</v>
      </c>
      <c r="AH448" s="25">
        <v>130</v>
      </c>
      <c r="AI448" s="25">
        <v>130</v>
      </c>
      <c r="AJ448" s="25" t="s">
        <v>20</v>
      </c>
      <c r="AK448" s="22" t="s">
        <v>20</v>
      </c>
      <c r="AL448" s="25" t="s">
        <v>20</v>
      </c>
      <c r="AM448" s="25">
        <v>25</v>
      </c>
      <c r="AN448" s="25">
        <v>170</v>
      </c>
      <c r="AO448" s="25">
        <v>140</v>
      </c>
      <c r="AP448" s="25">
        <v>30</v>
      </c>
      <c r="AQ448" s="25">
        <v>0.47499999999999998</v>
      </c>
      <c r="AR448" s="94">
        <v>7.1400000000000001E-4</v>
      </c>
      <c r="AS448" s="157">
        <v>130</v>
      </c>
      <c r="AT448" s="93" t="s">
        <v>22</v>
      </c>
      <c r="AU448" s="92" t="s">
        <v>22</v>
      </c>
      <c r="AV448" s="91" t="s">
        <v>152</v>
      </c>
      <c r="AW448" s="92" t="s">
        <v>152</v>
      </c>
      <c r="AX448" s="92" t="s">
        <v>48</v>
      </c>
      <c r="AY448" s="91" t="s">
        <v>152</v>
      </c>
      <c r="AZ448" s="23"/>
      <c r="BA448" s="25" t="s">
        <v>6125</v>
      </c>
      <c r="BB448" t="s">
        <v>25</v>
      </c>
      <c r="BC448">
        <v>1334</v>
      </c>
      <c r="BD448" t="str">
        <f>IF(Z448=BC448,"OK")</f>
        <v>OK</v>
      </c>
      <c r="BE448">
        <v>1.9E-2</v>
      </c>
      <c r="BF448">
        <v>1E-4</v>
      </c>
      <c r="BG448">
        <v>170</v>
      </c>
      <c r="BH448">
        <v>140</v>
      </c>
      <c r="BI448">
        <v>30</v>
      </c>
      <c r="BJ448">
        <v>0.47499999999999998</v>
      </c>
      <c r="BK448">
        <v>7.1400000000000001E-4</v>
      </c>
      <c r="BN448" s="183"/>
    </row>
    <row r="449" spans="1:66" ht="25.5" x14ac:dyDescent="0.25">
      <c r="A449" s="1"/>
      <c r="B449" s="94">
        <v>445</v>
      </c>
      <c r="C449" s="43">
        <v>1008690</v>
      </c>
      <c r="D449" s="37" t="s">
        <v>22</v>
      </c>
      <c r="E449" s="27" t="s">
        <v>6130</v>
      </c>
      <c r="F449" s="151" t="s">
        <v>655</v>
      </c>
      <c r="G449" s="41"/>
      <c r="H449" s="46" t="str">
        <f>IFERROR(IFERROR(IF(SEARCH("Usystems",$E449)&gt;0,"Usystems"),IF(SEARCH("RIIFO",$E449)&gt;0,"RIIFO","Uponor")),"Uponor")</f>
        <v>Uponor</v>
      </c>
      <c r="I449" s="25" t="str">
        <f>IFERROR(MID($D449,1,7)+0,"")</f>
        <v/>
      </c>
      <c r="J449" s="25" t="str">
        <f>IFERROR(MID($D449,10,7)+0,"")</f>
        <v/>
      </c>
      <c r="K449" s="25" t="str">
        <f>IFERROR(MID($D449,19,7)+0,"")</f>
        <v/>
      </c>
      <c r="L449" s="25" t="str">
        <f>IFERROR(MID($D449,28,7)+0,"")</f>
        <v/>
      </c>
      <c r="M449" s="25">
        <f>IF(IFERROR(MID($Q449,1,7)+0,"")&lt;1130000,IF(INDEX(C:C,MATCH(LEFT(Q449,7)+0,I:I,0))&lt;1130000,"",INDEX(C:C,MATCH(LEFT(Q449,7)+0,I:I,0))),IFERROR(MID($Q449,1,7)+0,""))</f>
        <v>1135733</v>
      </c>
      <c r="N449" s="25" t="str">
        <f>IF(IFERROR(MID($Q449,10,7)+0,"")&lt;1130000,"",IFERROR(MID($Q449,10,7)+0,""))</f>
        <v/>
      </c>
      <c r="O449" s="25" t="str">
        <f>IF(IFERROR(MID($Q449,19,7)+0,"")&lt;1130000,"",IFERROR(MID($Q449,19,7)+0,""))</f>
        <v/>
      </c>
      <c r="P449" s="25">
        <f>IF(M449="","",IF(N449="",M449,M449&amp;", "&amp;N449))</f>
        <v>1135733</v>
      </c>
      <c r="Q449" s="43">
        <v>1135733</v>
      </c>
      <c r="R449" s="43"/>
      <c r="S449" s="35" t="s">
        <v>35</v>
      </c>
      <c r="T449" s="25" t="s">
        <v>36</v>
      </c>
      <c r="U449" s="185">
        <v>1334</v>
      </c>
      <c r="V449" s="188">
        <v>1334</v>
      </c>
      <c r="W449" s="189">
        <v>1334</v>
      </c>
      <c r="X449" s="31">
        <v>1334</v>
      </c>
      <c r="Y449" s="90">
        <f>IFERROR(ROUND(X449/W449-1,2),"")</f>
        <v>0</v>
      </c>
      <c r="Z449" s="31">
        <f>IF(OR(S449="VLD MLC components",S449="VLD MLC pipes",S449="VLD PEX components",S449="VLD PEX pipes",S449="VLD PHC components",S449="VLD PHC pipes",S449="Controls VLD"),"По запросу",X449)</f>
        <v>1334</v>
      </c>
      <c r="AA449" s="63">
        <f>ROUND(X449/1.2,3)</f>
        <v>1111.6669999999999</v>
      </c>
      <c r="AB449" s="23">
        <v>1111.6669999999999</v>
      </c>
      <c r="AC449" s="190">
        <f>IFERROR(ROUND(AA449/AB449-1,2),"")</f>
        <v>0</v>
      </c>
      <c r="AD449" s="25">
        <v>0.02</v>
      </c>
      <c r="AE449" s="25">
        <v>1.0399999999999999E-4</v>
      </c>
      <c r="AF449" s="25">
        <v>0</v>
      </c>
      <c r="AG449" s="25" t="s">
        <v>22</v>
      </c>
      <c r="AH449" s="25">
        <v>0</v>
      </c>
      <c r="AI449" s="25">
        <v>0</v>
      </c>
      <c r="AJ449" s="25" t="s">
        <v>20</v>
      </c>
      <c r="AK449" s="42" t="s">
        <v>19</v>
      </c>
      <c r="AL449" s="25" t="s">
        <v>20</v>
      </c>
      <c r="AM449" s="25">
        <v>25</v>
      </c>
      <c r="AN449" s="25">
        <v>285</v>
      </c>
      <c r="AO449" s="25">
        <v>195</v>
      </c>
      <c r="AP449" s="25">
        <v>105</v>
      </c>
      <c r="AQ449" s="25">
        <v>0.5</v>
      </c>
      <c r="AR449" s="94">
        <v>5.8349999999999999E-3</v>
      </c>
      <c r="AS449" s="157" t="s">
        <v>22</v>
      </c>
      <c r="AT449" s="93" t="s">
        <v>22</v>
      </c>
      <c r="AU449" s="92" t="s">
        <v>22</v>
      </c>
      <c r="AV449" s="91" t="s">
        <v>152</v>
      </c>
      <c r="AW449" s="92" t="s">
        <v>48</v>
      </c>
      <c r="AX449" s="92" t="s">
        <v>48</v>
      </c>
      <c r="AY449" s="91" t="s">
        <v>152</v>
      </c>
      <c r="AZ449" s="23"/>
      <c r="BA449" s="25" t="s">
        <v>6125</v>
      </c>
      <c r="BB449" t="s">
        <v>25</v>
      </c>
      <c r="BC449" t="e">
        <v>#N/A</v>
      </c>
      <c r="BD449" t="e">
        <f>IF(Z449=BC449,"OK")</f>
        <v>#N/A</v>
      </c>
      <c r="BE449">
        <v>0.02</v>
      </c>
      <c r="BF449">
        <v>1.0399999999999999E-4</v>
      </c>
      <c r="BG449">
        <v>285</v>
      </c>
      <c r="BH449">
        <v>195</v>
      </c>
      <c r="BI449">
        <v>105</v>
      </c>
      <c r="BJ449">
        <v>0.5</v>
      </c>
      <c r="BK449">
        <v>5.8349999999999999E-3</v>
      </c>
      <c r="BN449" s="183"/>
    </row>
    <row r="450" spans="1:66" ht="38.25" x14ac:dyDescent="0.25">
      <c r="A450" s="1"/>
      <c r="B450" s="94">
        <v>446</v>
      </c>
      <c r="C450" s="43">
        <v>1008701</v>
      </c>
      <c r="D450" s="37" t="s">
        <v>22</v>
      </c>
      <c r="E450" s="27" t="s">
        <v>6129</v>
      </c>
      <c r="F450" s="151" t="s">
        <v>652</v>
      </c>
      <c r="G450" s="41" t="s">
        <v>29</v>
      </c>
      <c r="H450" s="46" t="str">
        <f>IFERROR(IFERROR(IF(SEARCH("Usystems",$E450)&gt;0,"Usystems"),IF(SEARCH("RIIFO",$E450)&gt;0,"RIIFO","Uponor")),"Uponor")</f>
        <v>Uponor</v>
      </c>
      <c r="I450" s="25" t="str">
        <f>IFERROR(MID($D450,1,7)+0,"")</f>
        <v/>
      </c>
      <c r="J450" s="25" t="str">
        <f>IFERROR(MID($D450,10,7)+0,"")</f>
        <v/>
      </c>
      <c r="K450" s="25" t="str">
        <f>IFERROR(MID($D450,19,7)+0,"")</f>
        <v/>
      </c>
      <c r="L450" s="25" t="str">
        <f>IFERROR(MID($D450,28,7)+0,"")</f>
        <v/>
      </c>
      <c r="M450" s="25">
        <f>IF(IFERROR(MID($Q450,1,7)+0,"")&lt;1130000,IF(INDEX(C:C,MATCH(LEFT(Q450,7)+0,I:I,0))&lt;1130000,"",INDEX(C:C,MATCH(LEFT(Q450,7)+0,I:I,0))),IFERROR(MID($Q450,1,7)+0,""))</f>
        <v>1135734</v>
      </c>
      <c r="N450" s="25" t="str">
        <f>IF(IFERROR(MID($Q450,10,7)+0,"")&lt;1130000,"",IFERROR(MID($Q450,10,7)+0,""))</f>
        <v/>
      </c>
      <c r="O450" s="25" t="str">
        <f>IF(IFERROR(MID($Q450,19,7)+0,"")&lt;1130000,"",IFERROR(MID($Q450,19,7)+0,""))</f>
        <v/>
      </c>
      <c r="P450" s="25">
        <f>IF(M450="","",IF(N450="",M450,M450&amp;", "&amp;N450))</f>
        <v>1135734</v>
      </c>
      <c r="Q450" s="43">
        <v>1135734</v>
      </c>
      <c r="R450" s="43"/>
      <c r="S450" s="35" t="s">
        <v>35</v>
      </c>
      <c r="T450" s="25" t="s">
        <v>36</v>
      </c>
      <c r="U450" s="185">
        <v>1334</v>
      </c>
      <c r="V450" s="188">
        <v>1334</v>
      </c>
      <c r="W450" s="189">
        <v>1334</v>
      </c>
      <c r="X450" s="31">
        <v>1334</v>
      </c>
      <c r="Y450" s="90">
        <f>IFERROR(ROUND(X450/W450-1,2),"")</f>
        <v>0</v>
      </c>
      <c r="Z450" s="31">
        <f>IF(OR(S450="VLD MLC components",S450="VLD MLC pipes",S450="VLD PEX components",S450="VLD PEX pipes",S450="VLD PHC components",S450="VLD PHC pipes",S450="Controls VLD"),"По запросу",X450)</f>
        <v>1334</v>
      </c>
      <c r="AA450" s="63">
        <f>ROUND(X450/1.2,3)</f>
        <v>1111.6669999999999</v>
      </c>
      <c r="AB450" s="23">
        <v>1111.6669999999999</v>
      </c>
      <c r="AC450" s="190">
        <f>IFERROR(ROUND(AA450/AB450-1,2),"")</f>
        <v>0</v>
      </c>
      <c r="AD450" s="25">
        <v>2.1000000000000001E-2</v>
      </c>
      <c r="AE450" s="25">
        <v>1.44E-4</v>
      </c>
      <c r="AF450" s="25">
        <v>125</v>
      </c>
      <c r="AG450" s="25">
        <v>125</v>
      </c>
      <c r="AH450" s="25">
        <v>125</v>
      </c>
      <c r="AI450" s="25">
        <v>125</v>
      </c>
      <c r="AJ450" s="25" t="s">
        <v>20</v>
      </c>
      <c r="AK450" s="22" t="s">
        <v>20</v>
      </c>
      <c r="AL450" s="25" t="s">
        <v>20</v>
      </c>
      <c r="AM450" s="25">
        <v>25</v>
      </c>
      <c r="AN450" s="25">
        <v>280</v>
      </c>
      <c r="AO450" s="25">
        <v>187</v>
      </c>
      <c r="AP450" s="25">
        <v>107</v>
      </c>
      <c r="AQ450" s="25">
        <v>0.52500000000000002</v>
      </c>
      <c r="AR450" s="94">
        <v>5.6030000000000003E-3</v>
      </c>
      <c r="AS450" s="157">
        <v>125</v>
      </c>
      <c r="AT450" s="93" t="s">
        <v>22</v>
      </c>
      <c r="AU450" s="92" t="s">
        <v>22</v>
      </c>
      <c r="AV450" s="91" t="s">
        <v>152</v>
      </c>
      <c r="AW450" s="92" t="s">
        <v>152</v>
      </c>
      <c r="AX450" s="92" t="s">
        <v>48</v>
      </c>
      <c r="AY450" s="91" t="s">
        <v>152</v>
      </c>
      <c r="AZ450" s="23"/>
      <c r="BA450" s="25" t="s">
        <v>6125</v>
      </c>
      <c r="BB450" t="s">
        <v>25</v>
      </c>
      <c r="BC450">
        <v>1334</v>
      </c>
      <c r="BD450" t="str">
        <f>IF(Z450=BC450,"OK")</f>
        <v>OK</v>
      </c>
      <c r="BE450">
        <v>2.1000000000000001E-2</v>
      </c>
      <c r="BF450">
        <v>1.44E-4</v>
      </c>
      <c r="BG450">
        <v>280</v>
      </c>
      <c r="BH450">
        <v>187</v>
      </c>
      <c r="BI450">
        <v>107</v>
      </c>
      <c r="BJ450">
        <v>0.52500000000000002</v>
      </c>
      <c r="BK450">
        <v>5.6030000000000003E-3</v>
      </c>
      <c r="BN450" s="183"/>
    </row>
    <row r="451" spans="1:66" ht="38.25" x14ac:dyDescent="0.25">
      <c r="A451" s="1"/>
      <c r="B451" s="94">
        <v>447</v>
      </c>
      <c r="C451" s="43">
        <v>1008703</v>
      </c>
      <c r="D451" s="37" t="s">
        <v>22</v>
      </c>
      <c r="E451" s="27" t="s">
        <v>6128</v>
      </c>
      <c r="F451" s="213" t="s">
        <v>655</v>
      </c>
      <c r="G451" s="41" t="s">
        <v>29</v>
      </c>
      <c r="H451" s="46" t="str">
        <f>IFERROR(IFERROR(IF(SEARCH("Usystems",$E451)&gt;0,"Usystems"),IF(SEARCH("RIIFO",$E451)&gt;0,"RIIFO","Uponor")),"Uponor")</f>
        <v>Uponor</v>
      </c>
      <c r="I451" s="25" t="str">
        <f>IFERROR(MID($D451,1,7)+0,"")</f>
        <v/>
      </c>
      <c r="J451" s="25" t="str">
        <f>IFERROR(MID($D451,10,7)+0,"")</f>
        <v/>
      </c>
      <c r="K451" s="25" t="str">
        <f>IFERROR(MID($D451,19,7)+0,"")</f>
        <v/>
      </c>
      <c r="L451" s="25" t="str">
        <f>IFERROR(MID($D451,28,7)+0,"")</f>
        <v/>
      </c>
      <c r="M451" s="25">
        <f>IF(IFERROR(MID($Q451,1,7)+0,"")&lt;1130000,IF(INDEX(C:C,MATCH(LEFT(Q451,7)+0,I:I,0))&lt;1130000,"",INDEX(C:C,MATCH(LEFT(Q451,7)+0,I:I,0))),IFERROR(MID($Q451,1,7)+0,""))</f>
        <v>1135735</v>
      </c>
      <c r="N451" s="25" t="str">
        <f>IF(IFERROR(MID($Q451,10,7)+0,"")&lt;1130000,"",IFERROR(MID($Q451,10,7)+0,""))</f>
        <v/>
      </c>
      <c r="O451" s="25" t="str">
        <f>IF(IFERROR(MID($Q451,19,7)+0,"")&lt;1130000,"",IFERROR(MID($Q451,19,7)+0,""))</f>
        <v/>
      </c>
      <c r="P451" s="25">
        <f>IF(M451="","",IF(N451="",M451,M451&amp;", "&amp;N451))</f>
        <v>1135735</v>
      </c>
      <c r="Q451" s="43">
        <v>1135735</v>
      </c>
      <c r="R451" s="43"/>
      <c r="S451" s="35" t="s">
        <v>35</v>
      </c>
      <c r="T451" s="25" t="s">
        <v>36</v>
      </c>
      <c r="U451" s="185">
        <v>1334</v>
      </c>
      <c r="V451" s="188">
        <v>1334</v>
      </c>
      <c r="W451" s="189">
        <v>1334</v>
      </c>
      <c r="X451" s="31">
        <v>1334</v>
      </c>
      <c r="Y451" s="90">
        <f>IFERROR(ROUND(X451/W451-1,2),"")</f>
        <v>0</v>
      </c>
      <c r="Z451" s="31">
        <f>IF(OR(S451="VLD MLC components",S451="VLD MLC pipes",S451="VLD PEX components",S451="VLD PEX pipes",S451="VLD PHC components",S451="VLD PHC pipes",S451="Controls VLD"),"По запросу",X451)</f>
        <v>1334</v>
      </c>
      <c r="AA451" s="63">
        <f>ROUND(X451/1.2,3)</f>
        <v>1111.6669999999999</v>
      </c>
      <c r="AB451" s="23">
        <v>1111.6669999999999</v>
      </c>
      <c r="AC451" s="190">
        <f>IFERROR(ROUND(AA451/AB451-1,2),"")</f>
        <v>0</v>
      </c>
      <c r="AD451" s="25">
        <v>0.02</v>
      </c>
      <c r="AE451" s="25">
        <v>8.7999999999999998E-5</v>
      </c>
      <c r="AF451" s="25">
        <v>0</v>
      </c>
      <c r="AG451" s="25">
        <v>255</v>
      </c>
      <c r="AH451" s="25">
        <v>355</v>
      </c>
      <c r="AI451" s="25">
        <v>355</v>
      </c>
      <c r="AJ451" s="25" t="s">
        <v>20</v>
      </c>
      <c r="AK451" s="42" t="s">
        <v>19</v>
      </c>
      <c r="AL451" s="25" t="s">
        <v>20</v>
      </c>
      <c r="AM451" s="25">
        <v>25</v>
      </c>
      <c r="AN451" s="25">
        <v>190</v>
      </c>
      <c r="AO451" s="25">
        <v>190</v>
      </c>
      <c r="AP451" s="25">
        <v>40</v>
      </c>
      <c r="AQ451" s="25">
        <v>0.5</v>
      </c>
      <c r="AR451" s="94">
        <v>1.444E-3</v>
      </c>
      <c r="AS451" s="157">
        <v>355</v>
      </c>
      <c r="AT451" s="93" t="s">
        <v>22</v>
      </c>
      <c r="AU451" s="92" t="s">
        <v>22</v>
      </c>
      <c r="AV451" s="91" t="s">
        <v>152</v>
      </c>
      <c r="AW451" s="92" t="s">
        <v>152</v>
      </c>
      <c r="AX451" s="92" t="s">
        <v>48</v>
      </c>
      <c r="AY451" s="91" t="s">
        <v>152</v>
      </c>
      <c r="AZ451" s="23"/>
      <c r="BA451" s="25" t="s">
        <v>6125</v>
      </c>
      <c r="BB451" t="s">
        <v>25</v>
      </c>
      <c r="BC451">
        <v>1334</v>
      </c>
      <c r="BD451" t="str">
        <f>IF(Z451=BC451,"OK")</f>
        <v>OK</v>
      </c>
      <c r="BE451">
        <v>0.02</v>
      </c>
      <c r="BF451">
        <v>8.7999999999999998E-5</v>
      </c>
      <c r="BG451">
        <v>190</v>
      </c>
      <c r="BH451">
        <v>190</v>
      </c>
      <c r="BI451">
        <v>40</v>
      </c>
      <c r="BJ451">
        <v>0.5</v>
      </c>
      <c r="BK451">
        <v>1.444E-3</v>
      </c>
      <c r="BN451" s="183"/>
    </row>
    <row r="452" spans="1:66" ht="25.5" x14ac:dyDescent="0.25">
      <c r="A452" s="1"/>
      <c r="B452" s="94">
        <v>448</v>
      </c>
      <c r="C452" s="43">
        <v>1008691</v>
      </c>
      <c r="D452" s="37" t="s">
        <v>22</v>
      </c>
      <c r="E452" s="27" t="s">
        <v>6127</v>
      </c>
      <c r="F452" s="151" t="s">
        <v>655</v>
      </c>
      <c r="G452" s="41"/>
      <c r="H452" s="46" t="str">
        <f>IFERROR(IFERROR(IF(SEARCH("Usystems",$E452)&gt;0,"Usystems"),IF(SEARCH("RIIFO",$E452)&gt;0,"RIIFO","Uponor")),"Uponor")</f>
        <v>Uponor</v>
      </c>
      <c r="I452" s="25" t="str">
        <f>IFERROR(MID($D452,1,7)+0,"")</f>
        <v/>
      </c>
      <c r="J452" s="25" t="str">
        <f>IFERROR(MID($D452,10,7)+0,"")</f>
        <v/>
      </c>
      <c r="K452" s="25" t="str">
        <f>IFERROR(MID($D452,19,7)+0,"")</f>
        <v/>
      </c>
      <c r="L452" s="25" t="str">
        <f>IFERROR(MID($D452,28,7)+0,"")</f>
        <v/>
      </c>
      <c r="M452" s="25">
        <f>IF(IFERROR(MID($Q452,1,7)+0,"")&lt;1130000,IF(INDEX(C:C,MATCH(LEFT(Q452,7)+0,I:I,0))&lt;1130000,"",INDEX(C:C,MATCH(LEFT(Q452,7)+0,I:I,0))),IFERROR(MID($Q452,1,7)+0,""))</f>
        <v>1135736</v>
      </c>
      <c r="N452" s="25" t="str">
        <f>IF(IFERROR(MID($Q452,10,7)+0,"")&lt;1130000,"",IFERROR(MID($Q452,10,7)+0,""))</f>
        <v/>
      </c>
      <c r="O452" s="25" t="str">
        <f>IF(IFERROR(MID($Q452,19,7)+0,"")&lt;1130000,"",IFERROR(MID($Q452,19,7)+0,""))</f>
        <v/>
      </c>
      <c r="P452" s="25">
        <f>IF(M452="","",IF(N452="",M452,M452&amp;", "&amp;N452))</f>
        <v>1135736</v>
      </c>
      <c r="Q452" s="43">
        <v>1135736</v>
      </c>
      <c r="R452" s="43"/>
      <c r="S452" s="35" t="s">
        <v>35</v>
      </c>
      <c r="T452" s="25" t="s">
        <v>36</v>
      </c>
      <c r="U452" s="185">
        <v>1334</v>
      </c>
      <c r="V452" s="188">
        <v>1334</v>
      </c>
      <c r="W452" s="189">
        <v>1334</v>
      </c>
      <c r="X452" s="31">
        <v>1334</v>
      </c>
      <c r="Y452" s="90">
        <f>IFERROR(ROUND(X452/W452-1,2),"")</f>
        <v>0</v>
      </c>
      <c r="Z452" s="31">
        <f>IF(OR(S452="VLD MLC components",S452="VLD MLC pipes",S452="VLD PEX components",S452="VLD PEX pipes",S452="VLD PHC components",S452="VLD PHC pipes",S452="Controls VLD"),"По запросу",X452)</f>
        <v>1334</v>
      </c>
      <c r="AA452" s="63">
        <f>ROUND(X452/1.2,3)</f>
        <v>1111.6669999999999</v>
      </c>
      <c r="AB452" s="23">
        <v>1111.6669999999999</v>
      </c>
      <c r="AC452" s="190">
        <f>IFERROR(ROUND(AA452/AB452-1,2),"")</f>
        <v>0</v>
      </c>
      <c r="AD452" s="25">
        <v>2.5000000000000001E-2</v>
      </c>
      <c r="AE452" s="25">
        <v>1.2999999999999999E-4</v>
      </c>
      <c r="AF452" s="25">
        <v>0</v>
      </c>
      <c r="AG452" s="25" t="s">
        <v>22</v>
      </c>
      <c r="AH452" s="25">
        <v>0</v>
      </c>
      <c r="AI452" s="25">
        <v>0</v>
      </c>
      <c r="AJ452" s="25" t="s">
        <v>20</v>
      </c>
      <c r="AK452" s="42" t="s">
        <v>19</v>
      </c>
      <c r="AL452" s="25" t="s">
        <v>20</v>
      </c>
      <c r="AM452" s="25">
        <v>20</v>
      </c>
      <c r="AN452" s="25">
        <v>280</v>
      </c>
      <c r="AO452" s="25">
        <v>187</v>
      </c>
      <c r="AP452" s="25">
        <v>107</v>
      </c>
      <c r="AQ452" s="25">
        <v>0.625</v>
      </c>
      <c r="AR452" s="94">
        <v>5.6030000000000003E-3</v>
      </c>
      <c r="AS452" s="157" t="s">
        <v>22</v>
      </c>
      <c r="AT452" s="93" t="s">
        <v>22</v>
      </c>
      <c r="AU452" s="92" t="s">
        <v>22</v>
      </c>
      <c r="AV452" s="91" t="s">
        <v>152</v>
      </c>
      <c r="AW452" s="92" t="s">
        <v>48</v>
      </c>
      <c r="AX452" s="92" t="s">
        <v>48</v>
      </c>
      <c r="AY452" s="91" t="s">
        <v>152</v>
      </c>
      <c r="AZ452" s="23"/>
      <c r="BA452" s="25" t="s">
        <v>6125</v>
      </c>
      <c r="BB452" t="s">
        <v>25</v>
      </c>
      <c r="BC452" t="e">
        <v>#N/A</v>
      </c>
      <c r="BD452" t="e">
        <f>IF(Z452=BC452,"OK")</f>
        <v>#N/A</v>
      </c>
      <c r="BE452">
        <v>2.5000000000000001E-2</v>
      </c>
      <c r="BF452">
        <v>1.2999999999999999E-4</v>
      </c>
      <c r="BG452">
        <v>280</v>
      </c>
      <c r="BH452">
        <v>187</v>
      </c>
      <c r="BI452">
        <v>107</v>
      </c>
      <c r="BJ452">
        <v>0.625</v>
      </c>
      <c r="BK452">
        <v>5.6030000000000003E-3</v>
      </c>
      <c r="BN452" s="183"/>
    </row>
    <row r="453" spans="1:66" ht="25.5" x14ac:dyDescent="0.25">
      <c r="A453" s="1"/>
      <c r="B453" s="94">
        <v>449</v>
      </c>
      <c r="C453" s="43">
        <v>1001420</v>
      </c>
      <c r="D453" s="37" t="s">
        <v>22</v>
      </c>
      <c r="E453" s="27" t="s">
        <v>6126</v>
      </c>
      <c r="F453" s="151" t="s">
        <v>652</v>
      </c>
      <c r="G453" s="41"/>
      <c r="H453" s="46" t="str">
        <f>IFERROR(IFERROR(IF(SEARCH("Usystems",$E453)&gt;0,"Usystems"),IF(SEARCH("RIIFO",$E453)&gt;0,"RIIFO","Uponor")),"Uponor")</f>
        <v>Uponor</v>
      </c>
      <c r="I453" s="25" t="str">
        <f>IFERROR(MID($D453,1,7)+0,"")</f>
        <v/>
      </c>
      <c r="J453" s="25" t="str">
        <f>IFERROR(MID($D453,10,7)+0,"")</f>
        <v/>
      </c>
      <c r="K453" s="25" t="str">
        <f>IFERROR(MID($D453,19,7)+0,"")</f>
        <v/>
      </c>
      <c r="L453" s="25" t="str">
        <f>IFERROR(MID($D453,28,7)+0,"")</f>
        <v/>
      </c>
      <c r="M453" s="25">
        <f>IF(IFERROR(MID($Q453,1,7)+0,"")&lt;1130000,IF(INDEX(C:C,MATCH(LEFT(Q453,7)+0,I:I,0))&lt;1130000,"",INDEX(C:C,MATCH(LEFT(Q453,7)+0,I:I,0))),IFERROR(MID($Q453,1,7)+0,""))</f>
        <v>1135737</v>
      </c>
      <c r="N453" s="25" t="str">
        <f>IF(IFERROR(MID($Q453,10,7)+0,"")&lt;1130000,"",IFERROR(MID($Q453,10,7)+0,""))</f>
        <v/>
      </c>
      <c r="O453" s="25" t="str">
        <f>IF(IFERROR(MID($Q453,19,7)+0,"")&lt;1130000,"",IFERROR(MID($Q453,19,7)+0,""))</f>
        <v/>
      </c>
      <c r="P453" s="25">
        <f>IF(M453="","",IF(N453="",M453,M453&amp;", "&amp;N453))</f>
        <v>1135737</v>
      </c>
      <c r="Q453" s="43">
        <v>1135737</v>
      </c>
      <c r="R453" s="43"/>
      <c r="S453" s="35" t="s">
        <v>35</v>
      </c>
      <c r="T453" s="25" t="s">
        <v>36</v>
      </c>
      <c r="U453" s="185">
        <v>1334</v>
      </c>
      <c r="V453" s="188">
        <v>1334</v>
      </c>
      <c r="W453" s="189">
        <v>1334</v>
      </c>
      <c r="X453" s="31">
        <v>1334</v>
      </c>
      <c r="Y453" s="90">
        <f>IFERROR(ROUND(X453/W453-1,2),"")</f>
        <v>0</v>
      </c>
      <c r="Z453" s="31">
        <f>IF(OR(S453="VLD MLC components",S453="VLD MLC pipes",S453="VLD PEX components",S453="VLD PEX pipes",S453="VLD PHC components",S453="VLD PHC pipes",S453="Controls VLD"),"По запросу",X453)</f>
        <v>1334</v>
      </c>
      <c r="AA453" s="63">
        <f>ROUND(X453/1.2,3)</f>
        <v>1111.6669999999999</v>
      </c>
      <c r="AB453" s="23">
        <v>1111.6669999999999</v>
      </c>
      <c r="AC453" s="190">
        <f>IFERROR(ROUND(AA453/AB453-1,2),"")</f>
        <v>0</v>
      </c>
      <c r="AD453" s="25">
        <v>2.7E-2</v>
      </c>
      <c r="AE453" s="25">
        <v>1.5699999999999999E-4</v>
      </c>
      <c r="AF453" s="25">
        <v>0</v>
      </c>
      <c r="AG453" s="25" t="s">
        <v>22</v>
      </c>
      <c r="AH453" s="25">
        <v>0</v>
      </c>
      <c r="AI453" s="25">
        <v>0</v>
      </c>
      <c r="AJ453" s="25" t="s">
        <v>20</v>
      </c>
      <c r="AK453" s="42" t="s">
        <v>19</v>
      </c>
      <c r="AL453" s="25" t="s">
        <v>20</v>
      </c>
      <c r="AM453" s="25">
        <v>20</v>
      </c>
      <c r="AN453" s="25">
        <v>170</v>
      </c>
      <c r="AO453" s="25">
        <v>170</v>
      </c>
      <c r="AP453" s="25">
        <v>40</v>
      </c>
      <c r="AQ453" s="25">
        <v>0.67500000000000004</v>
      </c>
      <c r="AR453" s="94">
        <v>1.1559999999999999E-3</v>
      </c>
      <c r="AS453" s="157" t="s">
        <v>22</v>
      </c>
      <c r="AT453" s="93" t="s">
        <v>22</v>
      </c>
      <c r="AU453" s="92" t="s">
        <v>22</v>
      </c>
      <c r="AV453" s="91" t="s">
        <v>152</v>
      </c>
      <c r="AW453" s="92" t="s">
        <v>48</v>
      </c>
      <c r="AX453" s="92" t="s">
        <v>48</v>
      </c>
      <c r="AY453" s="91" t="s">
        <v>152</v>
      </c>
      <c r="AZ453" s="23"/>
      <c r="BA453" s="25" t="s">
        <v>6125</v>
      </c>
      <c r="BB453" t="s">
        <v>25</v>
      </c>
      <c r="BC453" t="e">
        <v>#N/A</v>
      </c>
      <c r="BD453" t="e">
        <f>IF(Z453=BC453,"OK")</f>
        <v>#N/A</v>
      </c>
      <c r="BE453">
        <v>2.7E-2</v>
      </c>
      <c r="BF453">
        <v>1.5699999999999999E-4</v>
      </c>
      <c r="BG453">
        <v>170</v>
      </c>
      <c r="BH453">
        <v>170</v>
      </c>
      <c r="BI453">
        <v>40</v>
      </c>
      <c r="BJ453">
        <v>0.67500000000000004</v>
      </c>
      <c r="BK453">
        <v>1.1559999999999999E-3</v>
      </c>
      <c r="BN453" s="183"/>
    </row>
    <row r="454" spans="1:66" ht="38.25" x14ac:dyDescent="0.25">
      <c r="A454" s="1"/>
      <c r="B454" s="94">
        <v>450</v>
      </c>
      <c r="C454" s="43">
        <v>1008712</v>
      </c>
      <c r="D454" s="37" t="s">
        <v>22</v>
      </c>
      <c r="E454" s="27" t="s">
        <v>6124</v>
      </c>
      <c r="F454" s="151" t="s">
        <v>652</v>
      </c>
      <c r="G454" s="41" t="s">
        <v>29</v>
      </c>
      <c r="H454" s="46" t="str">
        <f>IFERROR(IFERROR(IF(SEARCH("Usystems",$E454)&gt;0,"Usystems"),IF(SEARCH("RIIFO",$E454)&gt;0,"RIIFO","Uponor")),"Uponor")</f>
        <v>Uponor</v>
      </c>
      <c r="I454" s="25" t="str">
        <f>IFERROR(MID($D454,1,7)+0,"")</f>
        <v/>
      </c>
      <c r="J454" s="25" t="str">
        <f>IFERROR(MID($D454,10,7)+0,"")</f>
        <v/>
      </c>
      <c r="K454" s="25" t="str">
        <f>IFERROR(MID($D454,19,7)+0,"")</f>
        <v/>
      </c>
      <c r="L454" s="25" t="str">
        <f>IFERROR(MID($D454,28,7)+0,"")</f>
        <v/>
      </c>
      <c r="M454" s="25">
        <f>IF(IFERROR(MID($Q454,1,7)+0,"")&lt;1130000,IF(INDEX(C:C,MATCH(LEFT(Q454,7)+0,I:I,0))&lt;1130000,"",INDEX(C:C,MATCH(LEFT(Q454,7)+0,I:I,0))),IFERROR(MID($Q454,1,7)+0,""))</f>
        <v>1135738</v>
      </c>
      <c r="N454" s="25" t="str">
        <f>IF(IFERROR(MID($Q454,10,7)+0,"")&lt;1130000,"",IFERROR(MID($Q454,10,7)+0,""))</f>
        <v/>
      </c>
      <c r="O454" s="25" t="str">
        <f>IF(IFERROR(MID($Q454,19,7)+0,"")&lt;1130000,"",IFERROR(MID($Q454,19,7)+0,""))</f>
        <v/>
      </c>
      <c r="P454" s="25">
        <f>IF(M454="","",IF(N454="",M454,M454&amp;", "&amp;N454))</f>
        <v>1135738</v>
      </c>
      <c r="Q454" s="43">
        <v>1135738</v>
      </c>
      <c r="R454" s="43"/>
      <c r="S454" s="35" t="s">
        <v>35</v>
      </c>
      <c r="T454" s="25" t="s">
        <v>36</v>
      </c>
      <c r="U454" s="185">
        <v>2775</v>
      </c>
      <c r="V454" s="188">
        <v>2775</v>
      </c>
      <c r="W454" s="189">
        <v>2775</v>
      </c>
      <c r="X454" s="31">
        <v>2775</v>
      </c>
      <c r="Y454" s="90">
        <f>IFERROR(ROUND(X454/W454-1,2),"")</f>
        <v>0</v>
      </c>
      <c r="Z454" s="31">
        <f>IF(OR(S454="VLD MLC components",S454="VLD MLC pipes",S454="VLD PEX components",S454="VLD PEX pipes",S454="VLD PHC components",S454="VLD PHC pipes",S454="Controls VLD"),"По запросу",X454)</f>
        <v>2775</v>
      </c>
      <c r="AA454" s="63">
        <f>ROUND(X454/1.2,3)</f>
        <v>2312.5</v>
      </c>
      <c r="AB454" s="23">
        <v>2312.5</v>
      </c>
      <c r="AC454" s="190">
        <f>IFERROR(ROUND(AA454/AB454-1,2),"")</f>
        <v>0</v>
      </c>
      <c r="AD454" s="25">
        <v>4.2000000000000003E-2</v>
      </c>
      <c r="AE454" s="25">
        <v>3.6000000000000002E-4</v>
      </c>
      <c r="AF454" s="25">
        <v>101</v>
      </c>
      <c r="AG454" s="25">
        <v>101</v>
      </c>
      <c r="AH454" s="25">
        <v>101</v>
      </c>
      <c r="AI454" s="25">
        <v>101</v>
      </c>
      <c r="AJ454" s="25" t="s">
        <v>20</v>
      </c>
      <c r="AK454" s="22" t="s">
        <v>20</v>
      </c>
      <c r="AL454" s="25" t="s">
        <v>20</v>
      </c>
      <c r="AM454" s="25">
        <v>15</v>
      </c>
      <c r="AN454" s="25">
        <v>247</v>
      </c>
      <c r="AO454" s="25">
        <v>147</v>
      </c>
      <c r="AP454" s="25">
        <v>155</v>
      </c>
      <c r="AQ454" s="25">
        <v>0.63</v>
      </c>
      <c r="AR454" s="94">
        <v>5.6280000000000002E-3</v>
      </c>
      <c r="AS454" s="157">
        <v>101</v>
      </c>
      <c r="AT454" s="93" t="s">
        <v>22</v>
      </c>
      <c r="AU454" s="92" t="s">
        <v>22</v>
      </c>
      <c r="AV454" s="91" t="s">
        <v>152</v>
      </c>
      <c r="AW454" s="92" t="s">
        <v>152</v>
      </c>
      <c r="AX454" s="92" t="s">
        <v>48</v>
      </c>
      <c r="AY454" s="91" t="s">
        <v>152</v>
      </c>
      <c r="AZ454" s="23"/>
      <c r="BA454" s="25" t="s">
        <v>6118</v>
      </c>
      <c r="BB454" t="s">
        <v>25</v>
      </c>
      <c r="BC454">
        <v>2775</v>
      </c>
      <c r="BD454" t="str">
        <f>IF(Z454=BC454,"OK")</f>
        <v>OK</v>
      </c>
      <c r="BE454">
        <v>4.2000000000000003E-2</v>
      </c>
      <c r="BF454">
        <v>3.6000000000000002E-4</v>
      </c>
      <c r="BG454">
        <v>247</v>
      </c>
      <c r="BH454">
        <v>147</v>
      </c>
      <c r="BI454">
        <v>155</v>
      </c>
      <c r="BJ454">
        <v>0.63</v>
      </c>
      <c r="BK454">
        <v>5.6280000000000002E-3</v>
      </c>
      <c r="BN454" s="183"/>
    </row>
    <row r="455" spans="1:66" ht="25.5" x14ac:dyDescent="0.25">
      <c r="A455" s="1"/>
      <c r="B455" s="94">
        <v>451</v>
      </c>
      <c r="C455" s="43">
        <v>1001422</v>
      </c>
      <c r="D455" s="37" t="s">
        <v>22</v>
      </c>
      <c r="E455" s="27" t="s">
        <v>6123</v>
      </c>
      <c r="F455" s="151" t="s">
        <v>655</v>
      </c>
      <c r="G455" s="41" t="s">
        <v>27</v>
      </c>
      <c r="H455" s="46" t="str">
        <f>IFERROR(IFERROR(IF(SEARCH("Usystems",$E455)&gt;0,"Usystems"),IF(SEARCH("RIIFO",$E455)&gt;0,"RIIFO","Uponor")),"Uponor")</f>
        <v>Uponor</v>
      </c>
      <c r="I455" s="25" t="str">
        <f>IFERROR(MID($D455,1,7)+0,"")</f>
        <v/>
      </c>
      <c r="J455" s="25" t="str">
        <f>IFERROR(MID($D455,10,7)+0,"")</f>
        <v/>
      </c>
      <c r="K455" s="25" t="str">
        <f>IFERROR(MID($D455,19,7)+0,"")</f>
        <v/>
      </c>
      <c r="L455" s="25" t="str">
        <f>IFERROR(MID($D455,28,7)+0,"")</f>
        <v/>
      </c>
      <c r="M455" s="25">
        <f>IF(IFERROR(MID($Q455,1,7)+0,"")&lt;1130000,IF(INDEX(C:C,MATCH(LEFT(Q455,7)+0,I:I,0))&lt;1130000,"",INDEX(C:C,MATCH(LEFT(Q455,7)+0,I:I,0))),IFERROR(MID($Q455,1,7)+0,""))</f>
        <v>1135739</v>
      </c>
      <c r="N455" s="25" t="str">
        <f>IF(IFERROR(MID($Q455,10,7)+0,"")&lt;1130000,"",IFERROR(MID($Q455,10,7)+0,""))</f>
        <v/>
      </c>
      <c r="O455" s="25" t="str">
        <f>IF(IFERROR(MID($Q455,19,7)+0,"")&lt;1130000,"",IFERROR(MID($Q455,19,7)+0,""))</f>
        <v/>
      </c>
      <c r="P455" s="25">
        <f>IF(M455="","",IF(N455="",M455,M455&amp;", "&amp;N455))</f>
        <v>1135739</v>
      </c>
      <c r="Q455" s="43">
        <v>1135739</v>
      </c>
      <c r="R455" s="43"/>
      <c r="S455" s="35" t="s">
        <v>35</v>
      </c>
      <c r="T455" s="25" t="s">
        <v>36</v>
      </c>
      <c r="U455" s="185">
        <v>2775</v>
      </c>
      <c r="V455" s="188">
        <v>2775</v>
      </c>
      <c r="W455" s="189">
        <v>2775</v>
      </c>
      <c r="X455" s="31">
        <v>2775</v>
      </c>
      <c r="Y455" s="90">
        <f>IFERROR(ROUND(X455/W455-1,2),"")</f>
        <v>0</v>
      </c>
      <c r="Z455" s="31">
        <f>IF(OR(S455="VLD MLC components",S455="VLD MLC pipes",S455="VLD PEX components",S455="VLD PEX pipes",S455="VLD PHC components",S455="VLD PHC pipes",S455="Controls VLD"),"По запросу",X455)</f>
        <v>2775</v>
      </c>
      <c r="AA455" s="63">
        <f>ROUND(X455/1.2,3)</f>
        <v>2312.5</v>
      </c>
      <c r="AB455" s="23">
        <v>2312.5</v>
      </c>
      <c r="AC455" s="190">
        <f>IFERROR(ROUND(AA455/AB455-1,2),"")</f>
        <v>0</v>
      </c>
      <c r="AD455" s="25">
        <v>3.7999999999999999E-2</v>
      </c>
      <c r="AE455" s="25">
        <v>1.5799999999999999E-4</v>
      </c>
      <c r="AF455" s="25">
        <v>0</v>
      </c>
      <c r="AG455" s="25" t="s">
        <v>22</v>
      </c>
      <c r="AH455" s="25">
        <v>0</v>
      </c>
      <c r="AI455" s="25">
        <v>1</v>
      </c>
      <c r="AJ455" s="25" t="s">
        <v>20</v>
      </c>
      <c r="AK455" s="42" t="s">
        <v>19</v>
      </c>
      <c r="AL455" s="25" t="s">
        <v>20</v>
      </c>
      <c r="AM455" s="25">
        <v>15</v>
      </c>
      <c r="AN455" s="25">
        <v>280</v>
      </c>
      <c r="AO455" s="25">
        <v>187</v>
      </c>
      <c r="AP455" s="25">
        <v>107</v>
      </c>
      <c r="AQ455" s="25">
        <v>0.56999999999999995</v>
      </c>
      <c r="AR455" s="94">
        <v>5.6030000000000003E-3</v>
      </c>
      <c r="AS455" s="157">
        <v>1</v>
      </c>
      <c r="AT455" s="93" t="s">
        <v>22</v>
      </c>
      <c r="AU455" s="92" t="s">
        <v>22</v>
      </c>
      <c r="AV455" s="91" t="s">
        <v>152</v>
      </c>
      <c r="AW455" s="92" t="s">
        <v>152</v>
      </c>
      <c r="AX455" s="92" t="s">
        <v>48</v>
      </c>
      <c r="AY455" s="91" t="s">
        <v>152</v>
      </c>
      <c r="AZ455" s="23"/>
      <c r="BA455" s="25" t="s">
        <v>6118</v>
      </c>
      <c r="BB455" t="s">
        <v>25</v>
      </c>
      <c r="BC455" t="e">
        <v>#N/A</v>
      </c>
      <c r="BD455" t="e">
        <f>IF(Z455=BC455,"OK")</f>
        <v>#N/A</v>
      </c>
      <c r="BE455">
        <v>3.7999999999999999E-2</v>
      </c>
      <c r="BF455">
        <v>1.5799999999999999E-4</v>
      </c>
      <c r="BG455">
        <v>280</v>
      </c>
      <c r="BH455">
        <v>187</v>
      </c>
      <c r="BI455">
        <v>107</v>
      </c>
      <c r="BJ455">
        <v>0.56999999999999995</v>
      </c>
      <c r="BK455">
        <v>5.6030000000000003E-3</v>
      </c>
      <c r="BN455" s="183"/>
    </row>
    <row r="456" spans="1:66" ht="25.5" x14ac:dyDescent="0.25">
      <c r="A456" s="1"/>
      <c r="B456" s="94">
        <v>452</v>
      </c>
      <c r="C456" s="43">
        <v>1001424</v>
      </c>
      <c r="D456" s="37" t="s">
        <v>22</v>
      </c>
      <c r="E456" s="27" t="s">
        <v>6122</v>
      </c>
      <c r="F456" s="151" t="s">
        <v>655</v>
      </c>
      <c r="G456" s="41"/>
      <c r="H456" s="46" t="str">
        <f>IFERROR(IFERROR(IF(SEARCH("Usystems",$E456)&gt;0,"Usystems"),IF(SEARCH("RIIFO",$E456)&gt;0,"RIIFO","Uponor")),"Uponor")</f>
        <v>Uponor</v>
      </c>
      <c r="I456" s="25" t="str">
        <f>IFERROR(MID($D456,1,7)+0,"")</f>
        <v/>
      </c>
      <c r="J456" s="25" t="str">
        <f>IFERROR(MID($D456,10,7)+0,"")</f>
        <v/>
      </c>
      <c r="K456" s="25" t="str">
        <f>IFERROR(MID($D456,19,7)+0,"")</f>
        <v/>
      </c>
      <c r="L456" s="25" t="str">
        <f>IFERROR(MID($D456,28,7)+0,"")</f>
        <v/>
      </c>
      <c r="M456" s="25">
        <f>IF(IFERROR(MID($Q456,1,7)+0,"")&lt;1130000,IF(INDEX(C:C,MATCH(LEFT(Q456,7)+0,I:I,0))&lt;1130000,"",INDEX(C:C,MATCH(LEFT(Q456,7)+0,I:I,0))),IFERROR(MID($Q456,1,7)+0,""))</f>
        <v>1135740</v>
      </c>
      <c r="N456" s="25" t="str">
        <f>IF(IFERROR(MID($Q456,10,7)+0,"")&lt;1130000,"",IFERROR(MID($Q456,10,7)+0,""))</f>
        <v/>
      </c>
      <c r="O456" s="25" t="str">
        <f>IF(IFERROR(MID($Q456,19,7)+0,"")&lt;1130000,"",IFERROR(MID($Q456,19,7)+0,""))</f>
        <v/>
      </c>
      <c r="P456" s="25">
        <f>IF(M456="","",IF(N456="",M456,M456&amp;", "&amp;N456))</f>
        <v>1135740</v>
      </c>
      <c r="Q456" s="43">
        <v>1135740</v>
      </c>
      <c r="R456" s="43"/>
      <c r="S456" s="35" t="s">
        <v>35</v>
      </c>
      <c r="T456" s="25" t="s">
        <v>36</v>
      </c>
      <c r="U456" s="185">
        <v>2775</v>
      </c>
      <c r="V456" s="188">
        <v>2775</v>
      </c>
      <c r="W456" s="189">
        <v>2775</v>
      </c>
      <c r="X456" s="31">
        <v>2775</v>
      </c>
      <c r="Y456" s="90">
        <f>IFERROR(ROUND(X456/W456-1,2),"")</f>
        <v>0</v>
      </c>
      <c r="Z456" s="31">
        <f>IF(OR(S456="VLD MLC components",S456="VLD MLC pipes",S456="VLD PEX components",S456="VLD PEX pipes",S456="VLD PHC components",S456="VLD PHC pipes",S456="Controls VLD"),"По запросу",X456)</f>
        <v>2775</v>
      </c>
      <c r="AA456" s="63">
        <f>ROUND(X456/1.2,3)</f>
        <v>2312.5</v>
      </c>
      <c r="AB456" s="23">
        <v>2312.5</v>
      </c>
      <c r="AC456" s="190">
        <f>IFERROR(ROUND(AA456/AB456-1,2),"")</f>
        <v>0</v>
      </c>
      <c r="AD456" s="25">
        <v>0.05</v>
      </c>
      <c r="AE456" s="25">
        <v>1.7200000000000001E-4</v>
      </c>
      <c r="AF456" s="25">
        <v>0</v>
      </c>
      <c r="AG456" s="25">
        <v>10</v>
      </c>
      <c r="AH456" s="25">
        <v>10</v>
      </c>
      <c r="AI456" s="25">
        <v>0</v>
      </c>
      <c r="AJ456" s="25" t="s">
        <v>20</v>
      </c>
      <c r="AK456" s="42" t="s">
        <v>19</v>
      </c>
      <c r="AL456" s="25" t="s">
        <v>20</v>
      </c>
      <c r="AM456" s="25">
        <v>15</v>
      </c>
      <c r="AN456" s="25">
        <v>285</v>
      </c>
      <c r="AO456" s="25">
        <v>185</v>
      </c>
      <c r="AP456" s="25">
        <v>110</v>
      </c>
      <c r="AQ456" s="25">
        <v>0.75</v>
      </c>
      <c r="AR456" s="94">
        <v>5.7999999999999996E-3</v>
      </c>
      <c r="AS456" s="157" t="s">
        <v>22</v>
      </c>
      <c r="AT456" s="93" t="s">
        <v>22</v>
      </c>
      <c r="AU456" s="92" t="s">
        <v>22</v>
      </c>
      <c r="AV456" s="91" t="s">
        <v>152</v>
      </c>
      <c r="AW456" s="92" t="s">
        <v>48</v>
      </c>
      <c r="AX456" s="92" t="s">
        <v>48</v>
      </c>
      <c r="AY456" s="91" t="s">
        <v>152</v>
      </c>
      <c r="AZ456" s="23"/>
      <c r="BA456" s="25" t="s">
        <v>6118</v>
      </c>
      <c r="BB456" t="s">
        <v>25</v>
      </c>
      <c r="BC456" t="e">
        <v>#N/A</v>
      </c>
      <c r="BD456" t="e">
        <f>IF(Z456=BC456,"OK")</f>
        <v>#N/A</v>
      </c>
      <c r="BE456">
        <v>0.05</v>
      </c>
      <c r="BF456">
        <v>1.7200000000000001E-4</v>
      </c>
      <c r="BG456">
        <v>285</v>
      </c>
      <c r="BH456">
        <v>185</v>
      </c>
      <c r="BI456">
        <v>110</v>
      </c>
      <c r="BJ456">
        <v>0.75</v>
      </c>
      <c r="BK456">
        <v>5.7999999999999996E-3</v>
      </c>
      <c r="BN456" s="183"/>
    </row>
    <row r="457" spans="1:66" ht="38.25" x14ac:dyDescent="0.25">
      <c r="A457" s="1"/>
      <c r="B457" s="94">
        <v>453</v>
      </c>
      <c r="C457" s="43">
        <v>1008704</v>
      </c>
      <c r="D457" s="37" t="s">
        <v>22</v>
      </c>
      <c r="E457" s="27" t="s">
        <v>6121</v>
      </c>
      <c r="F457" s="151" t="s">
        <v>652</v>
      </c>
      <c r="G457" s="41" t="s">
        <v>29</v>
      </c>
      <c r="H457" s="46" t="str">
        <f>IFERROR(IFERROR(IF(SEARCH("Usystems",$E457)&gt;0,"Usystems"),IF(SEARCH("RIIFO",$E457)&gt;0,"RIIFO","Uponor")),"Uponor")</f>
        <v>Uponor</v>
      </c>
      <c r="I457" s="25" t="str">
        <f>IFERROR(MID($D457,1,7)+0,"")</f>
        <v/>
      </c>
      <c r="J457" s="25" t="str">
        <f>IFERROR(MID($D457,10,7)+0,"")</f>
        <v/>
      </c>
      <c r="K457" s="25" t="str">
        <f>IFERROR(MID($D457,19,7)+0,"")</f>
        <v/>
      </c>
      <c r="L457" s="25" t="str">
        <f>IFERROR(MID($D457,28,7)+0,"")</f>
        <v/>
      </c>
      <c r="M457" s="25">
        <f>IF(IFERROR(MID($Q457,1,7)+0,"")&lt;1130000,IF(INDEX(C:C,MATCH(LEFT(Q457,7)+0,I:I,0))&lt;1130000,"",INDEX(C:C,MATCH(LEFT(Q457,7)+0,I:I,0))),IFERROR(MID($Q457,1,7)+0,""))</f>
        <v>1135741</v>
      </c>
      <c r="N457" s="25" t="str">
        <f>IF(IFERROR(MID($Q457,10,7)+0,"")&lt;1130000,"",IFERROR(MID($Q457,10,7)+0,""))</f>
        <v/>
      </c>
      <c r="O457" s="25" t="str">
        <f>IF(IFERROR(MID($Q457,19,7)+0,"")&lt;1130000,"",IFERROR(MID($Q457,19,7)+0,""))</f>
        <v/>
      </c>
      <c r="P457" s="25">
        <f>IF(M457="","",IF(N457="",M457,M457&amp;", "&amp;N457))</f>
        <v>1135741</v>
      </c>
      <c r="Q457" s="25">
        <v>1135741</v>
      </c>
      <c r="R457" s="25"/>
      <c r="S457" s="35" t="s">
        <v>35</v>
      </c>
      <c r="T457" s="25" t="s">
        <v>36</v>
      </c>
      <c r="U457" s="185">
        <v>2775</v>
      </c>
      <c r="V457" s="188">
        <v>2775</v>
      </c>
      <c r="W457" s="189">
        <v>2775</v>
      </c>
      <c r="X457" s="31">
        <v>2775</v>
      </c>
      <c r="Y457" s="90">
        <f>IFERROR(ROUND(X457/W457-1,2),"")</f>
        <v>0</v>
      </c>
      <c r="Z457" s="31">
        <f>IF(OR(S457="VLD MLC components",S457="VLD MLC pipes",S457="VLD PEX components",S457="VLD PEX pipes",S457="VLD PHC components",S457="VLD PHC pipes",S457="Controls VLD"),"По запросу",X457)</f>
        <v>2775</v>
      </c>
      <c r="AA457" s="63">
        <f>ROUND(X457/1.2,3)</f>
        <v>2312.5</v>
      </c>
      <c r="AB457" s="23">
        <v>2312.5</v>
      </c>
      <c r="AC457" s="190">
        <f>IFERROR(ROUND(AA457/AB457-1,2),"")</f>
        <v>0</v>
      </c>
      <c r="AD457" s="25">
        <v>4.1000000000000002E-2</v>
      </c>
      <c r="AE457" s="25">
        <v>2.3000000000000001E-4</v>
      </c>
      <c r="AF457" s="25">
        <v>73</v>
      </c>
      <c r="AG457" s="25">
        <v>73</v>
      </c>
      <c r="AH457" s="25">
        <v>73</v>
      </c>
      <c r="AI457" s="25">
        <v>73</v>
      </c>
      <c r="AJ457" s="25" t="s">
        <v>20</v>
      </c>
      <c r="AK457" s="22" t="s">
        <v>20</v>
      </c>
      <c r="AL457" s="25" t="s">
        <v>20</v>
      </c>
      <c r="AM457" s="25">
        <v>15</v>
      </c>
      <c r="AN457" s="25">
        <v>280</v>
      </c>
      <c r="AO457" s="25">
        <v>187</v>
      </c>
      <c r="AP457" s="25">
        <v>107</v>
      </c>
      <c r="AQ457" s="25">
        <v>0.61499999999999999</v>
      </c>
      <c r="AR457" s="94">
        <v>5.6030000000000003E-3</v>
      </c>
      <c r="AS457" s="157">
        <v>73</v>
      </c>
      <c r="AT457" s="93" t="s">
        <v>22</v>
      </c>
      <c r="AU457" s="92" t="s">
        <v>22</v>
      </c>
      <c r="AV457" s="91" t="s">
        <v>152</v>
      </c>
      <c r="AW457" s="92" t="s">
        <v>152</v>
      </c>
      <c r="AX457" s="92" t="s">
        <v>48</v>
      </c>
      <c r="AY457" s="91" t="s">
        <v>152</v>
      </c>
      <c r="AZ457" s="23"/>
      <c r="BA457" s="25" t="s">
        <v>6118</v>
      </c>
      <c r="BB457" t="s">
        <v>25</v>
      </c>
      <c r="BC457">
        <v>2775</v>
      </c>
      <c r="BD457" t="str">
        <f>IF(Z457=BC457,"OK")</f>
        <v>OK</v>
      </c>
      <c r="BE457">
        <v>4.1000000000000002E-2</v>
      </c>
      <c r="BF457">
        <v>2.3000000000000001E-4</v>
      </c>
      <c r="BG457">
        <v>280</v>
      </c>
      <c r="BH457">
        <v>187</v>
      </c>
      <c r="BI457">
        <v>107</v>
      </c>
      <c r="BJ457">
        <v>0.61499999999999999</v>
      </c>
      <c r="BK457">
        <v>5.6030000000000003E-3</v>
      </c>
      <c r="BN457" s="183"/>
    </row>
    <row r="458" spans="1:66" ht="25.5" x14ac:dyDescent="0.25">
      <c r="A458" s="1"/>
      <c r="B458" s="94">
        <v>454</v>
      </c>
      <c r="C458" s="43">
        <v>1001426</v>
      </c>
      <c r="D458" s="37" t="s">
        <v>22</v>
      </c>
      <c r="E458" s="27" t="s">
        <v>6120</v>
      </c>
      <c r="F458" s="151" t="s">
        <v>652</v>
      </c>
      <c r="G458" s="41"/>
      <c r="H458" s="46" t="str">
        <f>IFERROR(IFERROR(IF(SEARCH("Usystems",$E458)&gt;0,"Usystems"),IF(SEARCH("RIIFO",$E458)&gt;0,"RIIFO","Uponor")),"Uponor")</f>
        <v>Uponor</v>
      </c>
      <c r="I458" s="25" t="str">
        <f>IFERROR(MID($D458,1,7)+0,"")</f>
        <v/>
      </c>
      <c r="J458" s="25" t="str">
        <f>IFERROR(MID($D458,10,7)+0,"")</f>
        <v/>
      </c>
      <c r="K458" s="25" t="str">
        <f>IFERROR(MID($D458,19,7)+0,"")</f>
        <v/>
      </c>
      <c r="L458" s="25" t="str">
        <f>IFERROR(MID($D458,28,7)+0,"")</f>
        <v/>
      </c>
      <c r="M458" s="25">
        <f>IF(IFERROR(MID($Q458,1,7)+0,"")&lt;1130000,IF(INDEX(C:C,MATCH(LEFT(Q458,7)+0,I:I,0))&lt;1130000,"",INDEX(C:C,MATCH(LEFT(Q458,7)+0,I:I,0))),IFERROR(MID($Q458,1,7)+0,""))</f>
        <v>1135742</v>
      </c>
      <c r="N458" s="25" t="str">
        <f>IF(IFERROR(MID($Q458,10,7)+0,"")&lt;1130000,"",IFERROR(MID($Q458,10,7)+0,""))</f>
        <v/>
      </c>
      <c r="O458" s="25" t="str">
        <f>IF(IFERROR(MID($Q458,19,7)+0,"")&lt;1130000,"",IFERROR(MID($Q458,19,7)+0,""))</f>
        <v/>
      </c>
      <c r="P458" s="25">
        <f>IF(M458="","",IF(N458="",M458,M458&amp;", "&amp;N458))</f>
        <v>1135742</v>
      </c>
      <c r="Q458" s="25">
        <v>1135742</v>
      </c>
      <c r="R458" s="25"/>
      <c r="S458" s="35" t="s">
        <v>35</v>
      </c>
      <c r="T458" s="25" t="s">
        <v>36</v>
      </c>
      <c r="U458" s="185">
        <v>2775</v>
      </c>
      <c r="V458" s="188">
        <v>2775</v>
      </c>
      <c r="W458" s="189">
        <v>2775</v>
      </c>
      <c r="X458" s="31">
        <v>2775</v>
      </c>
      <c r="Y458" s="90">
        <f>IFERROR(ROUND(X458/W458-1,2),"")</f>
        <v>0</v>
      </c>
      <c r="Z458" s="31">
        <f>IF(OR(S458="VLD MLC components",S458="VLD MLC pipes",S458="VLD PEX components",S458="VLD PEX pipes",S458="VLD PHC components",S458="VLD PHC pipes",S458="Controls VLD"),"По запросу",X458)</f>
        <v>2775</v>
      </c>
      <c r="AA458" s="63">
        <f>ROUND(X458/1.2,3)</f>
        <v>2312.5</v>
      </c>
      <c r="AB458" s="23">
        <v>2312.5</v>
      </c>
      <c r="AC458" s="190">
        <f>IFERROR(ROUND(AA458/AB458-1,2),"")</f>
        <v>0</v>
      </c>
      <c r="AD458" s="25">
        <v>4.3999999999999997E-2</v>
      </c>
      <c r="AE458" s="25">
        <v>2.5300000000000002E-4</v>
      </c>
      <c r="AF458" s="25">
        <v>0</v>
      </c>
      <c r="AG458" s="25" t="s">
        <v>22</v>
      </c>
      <c r="AH458" s="25">
        <v>0</v>
      </c>
      <c r="AI458" s="25">
        <v>0</v>
      </c>
      <c r="AJ458" s="25" t="s">
        <v>20</v>
      </c>
      <c r="AK458" s="42" t="s">
        <v>19</v>
      </c>
      <c r="AL458" s="25" t="s">
        <v>20</v>
      </c>
      <c r="AM458" s="25">
        <v>15</v>
      </c>
      <c r="AN458" s="25">
        <v>280</v>
      </c>
      <c r="AO458" s="25">
        <v>187</v>
      </c>
      <c r="AP458" s="25">
        <v>107</v>
      </c>
      <c r="AQ458" s="25">
        <v>0.66</v>
      </c>
      <c r="AR458" s="94">
        <v>5.6030000000000003E-3</v>
      </c>
      <c r="AS458" s="157" t="s">
        <v>22</v>
      </c>
      <c r="AT458" s="93" t="s">
        <v>22</v>
      </c>
      <c r="AU458" s="92" t="s">
        <v>22</v>
      </c>
      <c r="AV458" s="91" t="s">
        <v>152</v>
      </c>
      <c r="AW458" s="92" t="s">
        <v>48</v>
      </c>
      <c r="AX458" s="92" t="s">
        <v>48</v>
      </c>
      <c r="AY458" s="91" t="s">
        <v>152</v>
      </c>
      <c r="AZ458" s="23"/>
      <c r="BA458" s="25" t="s">
        <v>6118</v>
      </c>
      <c r="BB458" t="s">
        <v>25</v>
      </c>
      <c r="BC458" t="e">
        <v>#N/A</v>
      </c>
      <c r="BD458" t="e">
        <f>IF(Z458=BC458,"OK")</f>
        <v>#N/A</v>
      </c>
      <c r="BE458">
        <v>4.3999999999999997E-2</v>
      </c>
      <c r="BF458">
        <v>2.5300000000000002E-4</v>
      </c>
      <c r="BG458">
        <v>280</v>
      </c>
      <c r="BH458">
        <v>187</v>
      </c>
      <c r="BI458">
        <v>107</v>
      </c>
      <c r="BJ458">
        <v>0.66</v>
      </c>
      <c r="BK458">
        <v>5.6030000000000003E-3</v>
      </c>
      <c r="BN458" s="183"/>
    </row>
    <row r="459" spans="1:66" ht="38.25" x14ac:dyDescent="0.25">
      <c r="A459" s="1"/>
      <c r="B459" s="94">
        <v>455</v>
      </c>
      <c r="C459" s="43">
        <v>1001428</v>
      </c>
      <c r="D459" s="37" t="s">
        <v>22</v>
      </c>
      <c r="E459" s="27" t="s">
        <v>6119</v>
      </c>
      <c r="F459" s="151" t="s">
        <v>652</v>
      </c>
      <c r="G459" s="41" t="s">
        <v>29</v>
      </c>
      <c r="H459" s="46" t="str">
        <f>IFERROR(IFERROR(IF(SEARCH("Usystems",$E459)&gt;0,"Usystems"),IF(SEARCH("RIIFO",$E459)&gt;0,"RIIFO","Uponor")),"Uponor")</f>
        <v>Uponor</v>
      </c>
      <c r="I459" s="25" t="str">
        <f>IFERROR(MID($D459,1,7)+0,"")</f>
        <v/>
      </c>
      <c r="J459" s="25" t="str">
        <f>IFERROR(MID($D459,10,7)+0,"")</f>
        <v/>
      </c>
      <c r="K459" s="25" t="str">
        <f>IFERROR(MID($D459,19,7)+0,"")</f>
        <v/>
      </c>
      <c r="L459" s="25" t="str">
        <f>IFERROR(MID($D459,28,7)+0,"")</f>
        <v/>
      </c>
      <c r="M459" s="25">
        <f>IF(IFERROR(MID($Q459,1,7)+0,"")&lt;1130000,IF(INDEX(C:C,MATCH(LEFT(Q459,7)+0,I:I,0))&lt;1130000,"",INDEX(C:C,MATCH(LEFT(Q459,7)+0,I:I,0))),IFERROR(MID($Q459,1,7)+0,""))</f>
        <v>1135743</v>
      </c>
      <c r="N459" s="25" t="str">
        <f>IF(IFERROR(MID($Q459,10,7)+0,"")&lt;1130000,"",IFERROR(MID($Q459,10,7)+0,""))</f>
        <v/>
      </c>
      <c r="O459" s="25" t="str">
        <f>IF(IFERROR(MID($Q459,19,7)+0,"")&lt;1130000,"",IFERROR(MID($Q459,19,7)+0,""))</f>
        <v/>
      </c>
      <c r="P459" s="25">
        <f>IF(M459="","",IF(N459="",M459,M459&amp;", "&amp;N459))</f>
        <v>1135743</v>
      </c>
      <c r="Q459" s="25">
        <v>1135743</v>
      </c>
      <c r="R459" s="25"/>
      <c r="S459" s="35" t="s">
        <v>35</v>
      </c>
      <c r="T459" s="25" t="s">
        <v>36</v>
      </c>
      <c r="U459" s="185">
        <v>2775</v>
      </c>
      <c r="V459" s="188">
        <v>2775</v>
      </c>
      <c r="W459" s="189">
        <v>2775</v>
      </c>
      <c r="X459" s="31">
        <v>2775</v>
      </c>
      <c r="Y459" s="90">
        <f>IFERROR(ROUND(X459/W459-1,2),"")</f>
        <v>0</v>
      </c>
      <c r="Z459" s="31">
        <f>IF(OR(S459="VLD MLC components",S459="VLD MLC pipes",S459="VLD PEX components",S459="VLD PEX pipes",S459="VLD PHC components",S459="VLD PHC pipes",S459="Controls VLD"),"По запросу",X459)</f>
        <v>2775</v>
      </c>
      <c r="AA459" s="63">
        <f>ROUND(X459/1.2,3)</f>
        <v>2312.5</v>
      </c>
      <c r="AB459" s="23">
        <v>2312.5</v>
      </c>
      <c r="AC459" s="190">
        <f>IFERROR(ROUND(AA459/AB459-1,2),"")</f>
        <v>0</v>
      </c>
      <c r="AD459" s="25">
        <v>5.1999999999999998E-2</v>
      </c>
      <c r="AE459" s="25">
        <v>2.43E-4</v>
      </c>
      <c r="AF459" s="25">
        <v>1</v>
      </c>
      <c r="AG459" s="25">
        <v>1</v>
      </c>
      <c r="AH459" s="25">
        <v>1</v>
      </c>
      <c r="AI459" s="25">
        <v>3</v>
      </c>
      <c r="AJ459" s="25" t="s">
        <v>20</v>
      </c>
      <c r="AK459" s="42" t="s">
        <v>19</v>
      </c>
      <c r="AL459" s="25" t="s">
        <v>20</v>
      </c>
      <c r="AM459" s="25">
        <v>15</v>
      </c>
      <c r="AN459" s="25">
        <v>280</v>
      </c>
      <c r="AO459" s="25">
        <v>187</v>
      </c>
      <c r="AP459" s="25">
        <v>107</v>
      </c>
      <c r="AQ459" s="25">
        <v>0.78</v>
      </c>
      <c r="AR459" s="94">
        <v>5.6030000000000003E-3</v>
      </c>
      <c r="AS459" s="157">
        <v>58</v>
      </c>
      <c r="AT459" s="93" t="s">
        <v>22</v>
      </c>
      <c r="AU459" s="92" t="s">
        <v>22</v>
      </c>
      <c r="AV459" s="91" t="s">
        <v>152</v>
      </c>
      <c r="AW459" s="92" t="s">
        <v>152</v>
      </c>
      <c r="AX459" s="92" t="s">
        <v>48</v>
      </c>
      <c r="AY459" s="91" t="s">
        <v>152</v>
      </c>
      <c r="AZ459" s="23"/>
      <c r="BA459" s="25" t="s">
        <v>6118</v>
      </c>
      <c r="BB459" t="s">
        <v>25</v>
      </c>
      <c r="BC459">
        <v>2775</v>
      </c>
      <c r="BD459" t="str">
        <f>IF(Z459=BC459,"OK")</f>
        <v>OK</v>
      </c>
      <c r="BE459">
        <v>5.1999999999999998E-2</v>
      </c>
      <c r="BF459">
        <v>2.43E-4</v>
      </c>
      <c r="BG459">
        <v>280</v>
      </c>
      <c r="BH459">
        <v>187</v>
      </c>
      <c r="BI459">
        <v>107</v>
      </c>
      <c r="BJ459">
        <v>0.78</v>
      </c>
      <c r="BK459">
        <v>5.6030000000000003E-3</v>
      </c>
      <c r="BN459" s="183"/>
    </row>
    <row r="460" spans="1:66" ht="25.5" x14ac:dyDescent="0.25">
      <c r="A460" s="1"/>
      <c r="B460" s="94">
        <v>456</v>
      </c>
      <c r="C460" s="43">
        <v>1008713</v>
      </c>
      <c r="D460" s="37" t="s">
        <v>22</v>
      </c>
      <c r="E460" s="36" t="s">
        <v>6117</v>
      </c>
      <c r="F460" s="151" t="s">
        <v>652</v>
      </c>
      <c r="G460" s="41" t="s">
        <v>585</v>
      </c>
      <c r="H460" s="46" t="str">
        <f>IFERROR(IFERROR(IF(SEARCH("Usystems",$E460)&gt;0,"Usystems"),IF(SEARCH("RIIFO",$E460)&gt;0,"RIIFO","Uponor")),"Uponor")</f>
        <v>Uponor</v>
      </c>
      <c r="I460" s="25" t="str">
        <f>IFERROR(MID($D460,1,7)+0,"")</f>
        <v/>
      </c>
      <c r="J460" s="25" t="str">
        <f>IFERROR(MID($D460,10,7)+0,"")</f>
        <v/>
      </c>
      <c r="K460" s="25" t="str">
        <f>IFERROR(MID($D460,19,7)+0,"")</f>
        <v/>
      </c>
      <c r="L460" s="25" t="str">
        <f>IFERROR(MID($D460,28,7)+0,"")</f>
        <v/>
      </c>
      <c r="M460" s="25" t="str">
        <f>IF(IFERROR(MID($Q460,1,7)+0,"")&lt;1130000,IF(INDEX(C:C,MATCH(LEFT(Q460,7)+0,I:I,0))&lt;1130000,"",INDEX(C:C,MATCH(LEFT(Q460,7)+0,I:I,0))),IFERROR(MID($Q460,1,7)+0,""))</f>
        <v/>
      </c>
      <c r="N460" s="25" t="str">
        <f>IF(IFERROR(MID($Q460,10,7)+0,"")&lt;1130000,"",IFERROR(MID($Q460,10,7)+0,""))</f>
        <v/>
      </c>
      <c r="O460" s="25" t="str">
        <f>IF(IFERROR(MID($Q460,19,7)+0,"")&lt;1130000,"",IFERROR(MID($Q460,19,7)+0,""))</f>
        <v/>
      </c>
      <c r="P460" s="25" t="str">
        <f>IF(M460="","",IF(N460="",M460,M460&amp;", "&amp;N460))</f>
        <v/>
      </c>
      <c r="Q460" s="25"/>
      <c r="R460" s="25"/>
      <c r="S460" s="35" t="s">
        <v>35</v>
      </c>
      <c r="T460" s="25" t="s">
        <v>36</v>
      </c>
      <c r="U460" s="185">
        <v>5176</v>
      </c>
      <c r="V460" s="188">
        <v>5176</v>
      </c>
      <c r="W460" s="189">
        <v>5176</v>
      </c>
      <c r="X460" s="31">
        <v>5176</v>
      </c>
      <c r="Y460" s="90">
        <f>IFERROR(ROUND(X460/W460-1,2),"")</f>
        <v>0</v>
      </c>
      <c r="Z460" s="31">
        <f>IF(OR(S460="VLD MLC components",S460="VLD MLC pipes",S460="VLD PEX components",S460="VLD PEX pipes",S460="VLD PHC components",S460="VLD PHC pipes",S460="Controls VLD"),"По запросу",X460)</f>
        <v>5176</v>
      </c>
      <c r="AA460" s="63">
        <f>ROUND(X460/1.2,3)</f>
        <v>4313.3329999999996</v>
      </c>
      <c r="AB460" s="23">
        <v>4313.3329999999996</v>
      </c>
      <c r="AC460" s="190">
        <f>IFERROR(ROUND(AA460/AB460-1,2),"")</f>
        <v>0</v>
      </c>
      <c r="AD460" s="25">
        <v>8.3000000000000004E-2</v>
      </c>
      <c r="AE460" s="25">
        <v>3.6000000000000002E-4</v>
      </c>
      <c r="AF460" s="25">
        <v>40</v>
      </c>
      <c r="AG460" s="25">
        <v>40</v>
      </c>
      <c r="AH460" s="25">
        <v>40</v>
      </c>
      <c r="AI460" s="25">
        <v>40</v>
      </c>
      <c r="AJ460" s="25" t="s">
        <v>20</v>
      </c>
      <c r="AK460" s="22" t="s">
        <v>20</v>
      </c>
      <c r="AL460" s="25" t="s">
        <v>20</v>
      </c>
      <c r="AM460" s="25">
        <v>10</v>
      </c>
      <c r="AN460" s="25">
        <v>250</v>
      </c>
      <c r="AO460" s="25">
        <v>145</v>
      </c>
      <c r="AP460" s="25">
        <v>153</v>
      </c>
      <c r="AQ460" s="25">
        <v>0.83</v>
      </c>
      <c r="AR460" s="94">
        <v>5.5459999999999997E-3</v>
      </c>
      <c r="AS460" s="157">
        <v>60</v>
      </c>
      <c r="AT460" s="93" t="s">
        <v>22</v>
      </c>
      <c r="AU460" s="92" t="s">
        <v>22</v>
      </c>
      <c r="AV460" s="91" t="s">
        <v>152</v>
      </c>
      <c r="AW460" s="92" t="s">
        <v>152</v>
      </c>
      <c r="AX460" s="92" t="s">
        <v>48</v>
      </c>
      <c r="AY460" s="91" t="s">
        <v>152</v>
      </c>
      <c r="AZ460" s="23"/>
      <c r="BA460" s="25" t="s">
        <v>6110</v>
      </c>
      <c r="BB460" t="s">
        <v>25</v>
      </c>
      <c r="BC460">
        <v>5176</v>
      </c>
      <c r="BD460" t="str">
        <f>IF(Z460=BC460,"OK")</f>
        <v>OK</v>
      </c>
      <c r="BE460">
        <v>8.3000000000000004E-2</v>
      </c>
      <c r="BF460">
        <v>3.6000000000000002E-4</v>
      </c>
      <c r="BG460">
        <v>250</v>
      </c>
      <c r="BH460">
        <v>145</v>
      </c>
      <c r="BI460">
        <v>153</v>
      </c>
      <c r="BJ460">
        <v>0.83</v>
      </c>
      <c r="BK460">
        <v>5.5459999999999997E-3</v>
      </c>
      <c r="BN460" s="183"/>
    </row>
    <row r="461" spans="1:66" ht="25.5" x14ac:dyDescent="0.25">
      <c r="A461" s="1"/>
      <c r="B461" s="94">
        <v>457</v>
      </c>
      <c r="C461" s="43">
        <v>1008707</v>
      </c>
      <c r="D461" s="37" t="s">
        <v>22</v>
      </c>
      <c r="E461" s="27" t="s">
        <v>6116</v>
      </c>
      <c r="F461" s="151" t="s">
        <v>652</v>
      </c>
      <c r="G461" s="41" t="s">
        <v>585</v>
      </c>
      <c r="H461" s="46" t="str">
        <f>IFERROR(IFERROR(IF(SEARCH("Usystems",$E461)&gt;0,"Usystems"),IF(SEARCH("RIIFO",$E461)&gt;0,"RIIFO","Uponor")),"Uponor")</f>
        <v>Uponor</v>
      </c>
      <c r="I461" s="25" t="str">
        <f>IFERROR(MID($D461,1,7)+0,"")</f>
        <v/>
      </c>
      <c r="J461" s="25" t="str">
        <f>IFERROR(MID($D461,10,7)+0,"")</f>
        <v/>
      </c>
      <c r="K461" s="25" t="str">
        <f>IFERROR(MID($D461,19,7)+0,"")</f>
        <v/>
      </c>
      <c r="L461" s="25" t="str">
        <f>IFERROR(MID($D461,28,7)+0,"")</f>
        <v/>
      </c>
      <c r="M461" s="25" t="str">
        <f>IF(IFERROR(MID($Q461,1,7)+0,"")&lt;1130000,IF(INDEX(C:C,MATCH(LEFT(Q461,7)+0,I:I,0))&lt;1130000,"",INDEX(C:C,MATCH(LEFT(Q461,7)+0,I:I,0))),IFERROR(MID($Q461,1,7)+0,""))</f>
        <v/>
      </c>
      <c r="N461" s="25" t="str">
        <f>IF(IFERROR(MID($Q461,10,7)+0,"")&lt;1130000,"",IFERROR(MID($Q461,10,7)+0,""))</f>
        <v/>
      </c>
      <c r="O461" s="25" t="str">
        <f>IF(IFERROR(MID($Q461,19,7)+0,"")&lt;1130000,"",IFERROR(MID($Q461,19,7)+0,""))</f>
        <v/>
      </c>
      <c r="P461" s="25" t="str">
        <f>IF(M461="","",IF(N461="",M461,M461&amp;", "&amp;N461))</f>
        <v/>
      </c>
      <c r="Q461" s="25"/>
      <c r="R461" s="25"/>
      <c r="S461" s="35" t="s">
        <v>35</v>
      </c>
      <c r="T461" s="25" t="s">
        <v>36</v>
      </c>
      <c r="U461" s="185">
        <v>5176</v>
      </c>
      <c r="V461" s="188">
        <v>5176</v>
      </c>
      <c r="W461" s="189">
        <v>5176</v>
      </c>
      <c r="X461" s="31">
        <v>5176</v>
      </c>
      <c r="Y461" s="90">
        <f>IFERROR(ROUND(X461/W461-1,2),"")</f>
        <v>0</v>
      </c>
      <c r="Z461" s="31">
        <f>IF(OR(S461="VLD MLC components",S461="VLD MLC pipes",S461="VLD PEX components",S461="VLD PEX pipes",S461="VLD PHC components",S461="VLD PHC pipes",S461="Controls VLD"),"По запросу",X461)</f>
        <v>5176</v>
      </c>
      <c r="AA461" s="63">
        <f>ROUND(X461/1.2,3)</f>
        <v>4313.3329999999996</v>
      </c>
      <c r="AB461" s="23">
        <v>4313.3329999999996</v>
      </c>
      <c r="AC461" s="190">
        <f>IFERROR(ROUND(AA461/AB461-1,2),"")</f>
        <v>0</v>
      </c>
      <c r="AD461" s="25">
        <v>6.6000000000000003E-2</v>
      </c>
      <c r="AE461" s="25">
        <v>3.6000000000000002E-4</v>
      </c>
      <c r="AF461" s="25">
        <v>205</v>
      </c>
      <c r="AG461" s="25">
        <v>210</v>
      </c>
      <c r="AH461" s="25">
        <v>210</v>
      </c>
      <c r="AI461" s="25">
        <v>210</v>
      </c>
      <c r="AJ461" s="25" t="s">
        <v>20</v>
      </c>
      <c r="AK461" s="22" t="s">
        <v>20</v>
      </c>
      <c r="AL461" s="25" t="s">
        <v>20</v>
      </c>
      <c r="AM461" s="25">
        <v>5</v>
      </c>
      <c r="AN461" s="25">
        <v>280</v>
      </c>
      <c r="AO461" s="25">
        <v>187</v>
      </c>
      <c r="AP461" s="25">
        <v>107</v>
      </c>
      <c r="AQ461" s="25">
        <v>0.33</v>
      </c>
      <c r="AR461" s="94">
        <v>5.6030000000000003E-3</v>
      </c>
      <c r="AS461" s="157">
        <v>210</v>
      </c>
      <c r="AT461" s="93" t="s">
        <v>22</v>
      </c>
      <c r="AU461" s="92" t="s">
        <v>22</v>
      </c>
      <c r="AV461" s="91" t="s">
        <v>152</v>
      </c>
      <c r="AW461" s="92" t="s">
        <v>152</v>
      </c>
      <c r="AX461" s="92" t="s">
        <v>48</v>
      </c>
      <c r="AY461" s="91" t="s">
        <v>152</v>
      </c>
      <c r="AZ461" s="23"/>
      <c r="BA461" s="25" t="s">
        <v>6110</v>
      </c>
      <c r="BB461" t="s">
        <v>25</v>
      </c>
      <c r="BC461">
        <v>5176</v>
      </c>
      <c r="BD461" t="str">
        <f>IF(Z461=BC461,"OK")</f>
        <v>OK</v>
      </c>
      <c r="BE461">
        <v>6.6000000000000003E-2</v>
      </c>
      <c r="BF461">
        <v>3.6000000000000002E-4</v>
      </c>
      <c r="BG461">
        <v>280</v>
      </c>
      <c r="BH461">
        <v>187</v>
      </c>
      <c r="BI461">
        <v>107</v>
      </c>
      <c r="BJ461">
        <v>0.33</v>
      </c>
      <c r="BK461">
        <v>5.6030000000000003E-3</v>
      </c>
      <c r="BN461" s="183"/>
    </row>
    <row r="462" spans="1:66" ht="38.25" x14ac:dyDescent="0.25">
      <c r="A462" s="1"/>
      <c r="B462" s="94">
        <v>458</v>
      </c>
      <c r="C462" s="195">
        <v>1008694</v>
      </c>
      <c r="D462" s="37" t="s">
        <v>22</v>
      </c>
      <c r="E462" s="27" t="s">
        <v>6115</v>
      </c>
      <c r="F462" s="151" t="s">
        <v>655</v>
      </c>
      <c r="G462" s="41" t="s">
        <v>29</v>
      </c>
      <c r="H462" s="46" t="str">
        <f>IFERROR(IFERROR(IF(SEARCH("Usystems",$E462)&gt;0,"Usystems"),IF(SEARCH("RIIFO",$E462)&gt;0,"RIIFO","Uponor")),"Uponor")</f>
        <v>Uponor</v>
      </c>
      <c r="I462" s="25" t="str">
        <f>IFERROR(MID($D462,1,7)+0,"")</f>
        <v/>
      </c>
      <c r="J462" s="25" t="str">
        <f>IFERROR(MID($D462,10,7)+0,"")</f>
        <v/>
      </c>
      <c r="K462" s="25" t="str">
        <f>IFERROR(MID($D462,19,7)+0,"")</f>
        <v/>
      </c>
      <c r="L462" s="25" t="str">
        <f>IFERROR(MID($D462,28,7)+0,"")</f>
        <v/>
      </c>
      <c r="M462" s="25">
        <f>IF(IFERROR(MID($Q462,1,7)+0,"")&lt;1130000,IF(INDEX(C:C,MATCH(LEFT(Q462,7)+0,I:I,0))&lt;1130000,"",INDEX(C:C,MATCH(LEFT(Q462,7)+0,I:I,0))),IFERROR(MID($Q462,1,7)+0,""))</f>
        <v>1135746</v>
      </c>
      <c r="N462" s="25" t="str">
        <f>IF(IFERROR(MID($Q462,10,7)+0,"")&lt;1130000,"",IFERROR(MID($Q462,10,7)+0,""))</f>
        <v/>
      </c>
      <c r="O462" s="25" t="str">
        <f>IF(IFERROR(MID($Q462,19,7)+0,"")&lt;1130000,"",IFERROR(MID($Q462,19,7)+0,""))</f>
        <v/>
      </c>
      <c r="P462" s="25">
        <f>IF(M462="","",IF(N462="",M462,M462&amp;", "&amp;N462))</f>
        <v>1135746</v>
      </c>
      <c r="Q462" s="25">
        <v>1135746</v>
      </c>
      <c r="R462" s="25"/>
      <c r="S462" s="35" t="s">
        <v>35</v>
      </c>
      <c r="T462" s="25" t="s">
        <v>36</v>
      </c>
      <c r="U462" s="185">
        <v>5176</v>
      </c>
      <c r="V462" s="188">
        <v>5176</v>
      </c>
      <c r="W462" s="189">
        <v>5176</v>
      </c>
      <c r="X462" s="31">
        <v>5176</v>
      </c>
      <c r="Y462" s="90">
        <f>IFERROR(ROUND(X462/W462-1,2),"")</f>
        <v>0</v>
      </c>
      <c r="Z462" s="31">
        <f>IF(OR(S462="VLD MLC components",S462="VLD MLC pipes",S462="VLD PEX components",S462="VLD PEX pipes",S462="VLD PHC components",S462="VLD PHC pipes",S462="Controls VLD"),"По запросу",X462)</f>
        <v>5176</v>
      </c>
      <c r="AA462" s="63">
        <f>ROUND(X462/1.2,3)</f>
        <v>4313.3329999999996</v>
      </c>
      <c r="AB462" s="23">
        <v>4313.3329999999996</v>
      </c>
      <c r="AC462" s="190">
        <f>IFERROR(ROUND(AA462/AB462-1,2),"")</f>
        <v>0</v>
      </c>
      <c r="AD462" s="25">
        <v>7.8E-2</v>
      </c>
      <c r="AE462" s="25">
        <v>2.2000000000000001E-4</v>
      </c>
      <c r="AF462" s="25">
        <v>0</v>
      </c>
      <c r="AG462" s="25" t="s">
        <v>22</v>
      </c>
      <c r="AH462" s="25">
        <v>0</v>
      </c>
      <c r="AI462" s="25">
        <v>0</v>
      </c>
      <c r="AJ462" s="25" t="s">
        <v>20</v>
      </c>
      <c r="AK462" s="42" t="s">
        <v>19</v>
      </c>
      <c r="AL462" s="25" t="s">
        <v>20</v>
      </c>
      <c r="AM462" s="25">
        <v>5</v>
      </c>
      <c r="AN462" s="25">
        <v>280</v>
      </c>
      <c r="AO462" s="25">
        <v>187</v>
      </c>
      <c r="AP462" s="25">
        <v>107</v>
      </c>
      <c r="AQ462" s="25">
        <v>0.39</v>
      </c>
      <c r="AR462" s="94">
        <v>5.6030000000000003E-3</v>
      </c>
      <c r="AS462" s="157">
        <v>154</v>
      </c>
      <c r="AT462" s="93" t="s">
        <v>22</v>
      </c>
      <c r="AU462" s="92" t="s">
        <v>22</v>
      </c>
      <c r="AV462" s="91" t="s">
        <v>152</v>
      </c>
      <c r="AW462" s="92" t="s">
        <v>152</v>
      </c>
      <c r="AX462" s="92" t="s">
        <v>48</v>
      </c>
      <c r="AY462" s="91" t="s">
        <v>152</v>
      </c>
      <c r="AZ462" s="23"/>
      <c r="BA462" s="25" t="s">
        <v>6110</v>
      </c>
      <c r="BB462" t="s">
        <v>25</v>
      </c>
      <c r="BC462" t="e">
        <v>#N/A</v>
      </c>
      <c r="BD462" t="e">
        <f>IF(Z462=BC462,"OK")</f>
        <v>#N/A</v>
      </c>
      <c r="BE462">
        <v>7.8E-2</v>
      </c>
      <c r="BF462">
        <v>2.2000000000000001E-4</v>
      </c>
      <c r="BG462">
        <v>280</v>
      </c>
      <c r="BH462">
        <v>187</v>
      </c>
      <c r="BI462">
        <v>107</v>
      </c>
      <c r="BJ462">
        <v>0.39</v>
      </c>
      <c r="BK462">
        <v>5.6030000000000003E-3</v>
      </c>
      <c r="BN462" s="183"/>
    </row>
    <row r="463" spans="1:66" ht="25.5" x14ac:dyDescent="0.25">
      <c r="A463" s="1"/>
      <c r="B463" s="94">
        <v>459</v>
      </c>
      <c r="C463" s="43">
        <v>1008708</v>
      </c>
      <c r="D463" s="37" t="s">
        <v>22</v>
      </c>
      <c r="E463" s="27" t="s">
        <v>6114</v>
      </c>
      <c r="F463" s="213" t="s">
        <v>652</v>
      </c>
      <c r="G463" s="41" t="s">
        <v>585</v>
      </c>
      <c r="H463" s="46" t="str">
        <f>IFERROR(IFERROR(IF(SEARCH("Usystems",$E463)&gt;0,"Usystems"),IF(SEARCH("RIIFO",$E463)&gt;0,"RIIFO","Uponor")),"Uponor")</f>
        <v>Uponor</v>
      </c>
      <c r="I463" s="25" t="str">
        <f>IFERROR(MID($D463,1,7)+0,"")</f>
        <v/>
      </c>
      <c r="J463" s="25" t="str">
        <f>IFERROR(MID($D463,10,7)+0,"")</f>
        <v/>
      </c>
      <c r="K463" s="25" t="str">
        <f>IFERROR(MID($D463,19,7)+0,"")</f>
        <v/>
      </c>
      <c r="L463" s="25" t="str">
        <f>IFERROR(MID($D463,28,7)+0,"")</f>
        <v/>
      </c>
      <c r="M463" s="25" t="str">
        <f>IF(IFERROR(MID($Q463,1,7)+0,"")&lt;1130000,IF(INDEX(C:C,MATCH(LEFT(Q463,7)+0,I:I,0))&lt;1130000,"",INDEX(C:C,MATCH(LEFT(Q463,7)+0,I:I,0))),IFERROR(MID($Q463,1,7)+0,""))</f>
        <v/>
      </c>
      <c r="N463" s="25" t="str">
        <f>IF(IFERROR(MID($Q463,10,7)+0,"")&lt;1130000,"",IFERROR(MID($Q463,10,7)+0,""))</f>
        <v/>
      </c>
      <c r="O463" s="25" t="str">
        <f>IF(IFERROR(MID($Q463,19,7)+0,"")&lt;1130000,"",IFERROR(MID($Q463,19,7)+0,""))</f>
        <v/>
      </c>
      <c r="P463" s="25" t="str">
        <f>IF(M463="","",IF(N463="",M463,M463&amp;", "&amp;N463))</f>
        <v/>
      </c>
      <c r="Q463" s="25"/>
      <c r="R463" s="25"/>
      <c r="S463" s="35" t="s">
        <v>35</v>
      </c>
      <c r="T463" s="25" t="s">
        <v>36</v>
      </c>
      <c r="U463" s="185">
        <v>5176</v>
      </c>
      <c r="V463" s="188">
        <v>5176</v>
      </c>
      <c r="W463" s="189">
        <v>5176</v>
      </c>
      <c r="X463" s="31">
        <v>5176</v>
      </c>
      <c r="Y463" s="90">
        <f>IFERROR(ROUND(X463/W463-1,2),"")</f>
        <v>0</v>
      </c>
      <c r="Z463" s="31">
        <f>IF(OR(S463="VLD MLC components",S463="VLD MLC pipes",S463="VLD PEX components",S463="VLD PEX pipes",S463="VLD PHC components",S463="VLD PHC pipes",S463="Controls VLD"),"По запросу",X463)</f>
        <v>5176</v>
      </c>
      <c r="AA463" s="63">
        <f>ROUND(X463/1.2,3)</f>
        <v>4313.3329999999996</v>
      </c>
      <c r="AB463" s="23">
        <v>4313.3329999999996</v>
      </c>
      <c r="AC463" s="190">
        <f>IFERROR(ROUND(AA463/AB463-1,2),"")</f>
        <v>0</v>
      </c>
      <c r="AD463" s="25">
        <v>7.2999999999999995E-2</v>
      </c>
      <c r="AE463" s="25">
        <v>8.1000000000000004E-5</v>
      </c>
      <c r="AF463" s="25">
        <v>70</v>
      </c>
      <c r="AG463" s="25">
        <v>75</v>
      </c>
      <c r="AH463" s="25">
        <v>100</v>
      </c>
      <c r="AI463" s="25">
        <v>100</v>
      </c>
      <c r="AJ463" s="25" t="s">
        <v>20</v>
      </c>
      <c r="AK463" s="22" t="s">
        <v>20</v>
      </c>
      <c r="AL463" s="25" t="s">
        <v>20</v>
      </c>
      <c r="AM463" s="25">
        <v>5</v>
      </c>
      <c r="AN463" s="25">
        <v>250</v>
      </c>
      <c r="AO463" s="25">
        <v>150</v>
      </c>
      <c r="AP463" s="25">
        <v>145</v>
      </c>
      <c r="AQ463" s="25">
        <v>0.36499999999999999</v>
      </c>
      <c r="AR463" s="94">
        <v>5.4380000000000001E-3</v>
      </c>
      <c r="AS463" s="157">
        <v>100</v>
      </c>
      <c r="AT463" s="93" t="s">
        <v>22</v>
      </c>
      <c r="AU463" s="92" t="s">
        <v>22</v>
      </c>
      <c r="AV463" s="91" t="s">
        <v>152</v>
      </c>
      <c r="AW463" s="92" t="s">
        <v>152</v>
      </c>
      <c r="AX463" s="92" t="s">
        <v>48</v>
      </c>
      <c r="AY463" s="91" t="s">
        <v>152</v>
      </c>
      <c r="AZ463" s="23"/>
      <c r="BA463" s="25" t="s">
        <v>6110</v>
      </c>
      <c r="BB463" t="s">
        <v>25</v>
      </c>
      <c r="BC463">
        <v>5176</v>
      </c>
      <c r="BD463" t="str">
        <f>IF(Z463=BC463,"OK")</f>
        <v>OK</v>
      </c>
      <c r="BE463">
        <v>7.2999999999999995E-2</v>
      </c>
      <c r="BF463">
        <v>8.1000000000000004E-5</v>
      </c>
      <c r="BG463">
        <v>250</v>
      </c>
      <c r="BH463">
        <v>150</v>
      </c>
      <c r="BI463">
        <v>145</v>
      </c>
      <c r="BJ463">
        <v>0.36499999999999999</v>
      </c>
      <c r="BK463">
        <v>5.4380000000000001E-3</v>
      </c>
      <c r="BN463" s="183"/>
    </row>
    <row r="464" spans="1:66" ht="38.25" x14ac:dyDescent="0.25">
      <c r="A464" s="1"/>
      <c r="B464" s="94">
        <v>460</v>
      </c>
      <c r="C464" s="43">
        <v>1008695</v>
      </c>
      <c r="D464" s="37" t="s">
        <v>22</v>
      </c>
      <c r="E464" s="36" t="s">
        <v>6113</v>
      </c>
      <c r="F464" s="151" t="s">
        <v>655</v>
      </c>
      <c r="G464" s="41" t="s">
        <v>29</v>
      </c>
      <c r="H464" s="46" t="str">
        <f>IFERROR(IFERROR(IF(SEARCH("Usystems",$E464)&gt;0,"Usystems"),IF(SEARCH("RIIFO",$E464)&gt;0,"RIIFO","Uponor")),"Uponor")</f>
        <v>Uponor</v>
      </c>
      <c r="I464" s="25" t="str">
        <f>IFERROR(MID($D464,1,7)+0,"")</f>
        <v/>
      </c>
      <c r="J464" s="25" t="str">
        <f>IFERROR(MID($D464,10,7)+0,"")</f>
        <v/>
      </c>
      <c r="K464" s="25" t="str">
        <f>IFERROR(MID($D464,19,7)+0,"")</f>
        <v/>
      </c>
      <c r="L464" s="25" t="str">
        <f>IFERROR(MID($D464,28,7)+0,"")</f>
        <v/>
      </c>
      <c r="M464" s="25">
        <f>IF(IFERROR(MID($Q464,1,7)+0,"")&lt;1130000,IF(INDEX(C:C,MATCH(LEFT(Q464,7)+0,I:I,0))&lt;1130000,"",INDEX(C:C,MATCH(LEFT(Q464,7)+0,I:I,0))),IFERROR(MID($Q464,1,7)+0,""))</f>
        <v>1135748</v>
      </c>
      <c r="N464" s="25" t="str">
        <f>IF(IFERROR(MID($Q464,10,7)+0,"")&lt;1130000,"",IFERROR(MID($Q464,10,7)+0,""))</f>
        <v/>
      </c>
      <c r="O464" s="25" t="str">
        <f>IF(IFERROR(MID($Q464,19,7)+0,"")&lt;1130000,"",IFERROR(MID($Q464,19,7)+0,""))</f>
        <v/>
      </c>
      <c r="P464" s="25">
        <f>IF(M464="","",IF(N464="",M464,M464&amp;", "&amp;N464))</f>
        <v>1135748</v>
      </c>
      <c r="Q464" s="25">
        <v>1135748</v>
      </c>
      <c r="R464" s="25"/>
      <c r="S464" s="35" t="s">
        <v>35</v>
      </c>
      <c r="T464" s="25" t="s">
        <v>36</v>
      </c>
      <c r="U464" s="185">
        <v>5176</v>
      </c>
      <c r="V464" s="188">
        <v>5176</v>
      </c>
      <c r="W464" s="189">
        <v>5176</v>
      </c>
      <c r="X464" s="31">
        <v>5176</v>
      </c>
      <c r="Y464" s="90">
        <f>IFERROR(ROUND(X464/W464-1,2),"")</f>
        <v>0</v>
      </c>
      <c r="Z464" s="31">
        <f>IF(OR(S464="VLD MLC components",S464="VLD MLC pipes",S464="VLD PEX components",S464="VLD PEX pipes",S464="VLD PHC components",S464="VLD PHC pipes",S464="Controls VLD"),"По запросу",X464)</f>
        <v>5176</v>
      </c>
      <c r="AA464" s="63">
        <f>ROUND(X464/1.2,3)</f>
        <v>4313.3329999999996</v>
      </c>
      <c r="AB464" s="23">
        <v>4313.3329999999996</v>
      </c>
      <c r="AC464" s="190">
        <f>IFERROR(ROUND(AA464/AB464-1,2),"")</f>
        <v>0</v>
      </c>
      <c r="AD464" s="25">
        <v>8.5999999999999993E-2</v>
      </c>
      <c r="AE464" s="25">
        <v>4.5399999999999998E-4</v>
      </c>
      <c r="AF464" s="25">
        <v>245</v>
      </c>
      <c r="AG464" s="25">
        <v>250</v>
      </c>
      <c r="AH464" s="25">
        <v>250</v>
      </c>
      <c r="AI464" s="25">
        <v>250</v>
      </c>
      <c r="AJ464" s="25" t="s">
        <v>20</v>
      </c>
      <c r="AK464" s="22" t="s">
        <v>20</v>
      </c>
      <c r="AL464" s="25" t="s">
        <v>20</v>
      </c>
      <c r="AM464" s="25">
        <v>5</v>
      </c>
      <c r="AN464" s="25">
        <v>280</v>
      </c>
      <c r="AO464" s="25">
        <v>187</v>
      </c>
      <c r="AP464" s="25">
        <v>107</v>
      </c>
      <c r="AQ464" s="25">
        <v>0.43</v>
      </c>
      <c r="AR464" s="94">
        <v>5.6030000000000003E-3</v>
      </c>
      <c r="AS464" s="157">
        <v>250</v>
      </c>
      <c r="AT464" s="93" t="s">
        <v>22</v>
      </c>
      <c r="AU464" s="92" t="s">
        <v>22</v>
      </c>
      <c r="AV464" s="91" t="s">
        <v>152</v>
      </c>
      <c r="AW464" s="92" t="s">
        <v>152</v>
      </c>
      <c r="AX464" s="92" t="s">
        <v>48</v>
      </c>
      <c r="AY464" s="91" t="s">
        <v>152</v>
      </c>
      <c r="AZ464" s="23"/>
      <c r="BA464" s="25" t="s">
        <v>6110</v>
      </c>
      <c r="BB464" t="s">
        <v>25</v>
      </c>
      <c r="BC464">
        <v>5176</v>
      </c>
      <c r="BD464" t="str">
        <f>IF(Z464=BC464,"OK")</f>
        <v>OK</v>
      </c>
      <c r="BE464">
        <v>8.5999999999999993E-2</v>
      </c>
      <c r="BF464">
        <v>4.5399999999999998E-4</v>
      </c>
      <c r="BG464">
        <v>280</v>
      </c>
      <c r="BH464">
        <v>187</v>
      </c>
      <c r="BI464">
        <v>107</v>
      </c>
      <c r="BJ464">
        <v>0.43</v>
      </c>
      <c r="BK464">
        <v>5.6030000000000003E-3</v>
      </c>
      <c r="BN464" s="183"/>
    </row>
    <row r="465" spans="1:66" ht="38.25" x14ac:dyDescent="0.25">
      <c r="A465" s="1"/>
      <c r="B465" s="94">
        <v>461</v>
      </c>
      <c r="C465" s="43">
        <v>1008709</v>
      </c>
      <c r="D465" s="37" t="s">
        <v>22</v>
      </c>
      <c r="E465" s="27" t="s">
        <v>6112</v>
      </c>
      <c r="F465" s="213" t="s">
        <v>652</v>
      </c>
      <c r="G465" s="41" t="s">
        <v>29</v>
      </c>
      <c r="H465" s="46" t="str">
        <f>IFERROR(IFERROR(IF(SEARCH("Usystems",$E465)&gt;0,"Usystems"),IF(SEARCH("RIIFO",$E465)&gt;0,"RIIFO","Uponor")),"Uponor")</f>
        <v>Uponor</v>
      </c>
      <c r="I465" s="25" t="str">
        <f>IFERROR(MID($D465,1,7)+0,"")</f>
        <v/>
      </c>
      <c r="J465" s="25" t="str">
        <f>IFERROR(MID($D465,10,7)+0,"")</f>
        <v/>
      </c>
      <c r="K465" s="25" t="str">
        <f>IFERROR(MID($D465,19,7)+0,"")</f>
        <v/>
      </c>
      <c r="L465" s="25" t="str">
        <f>IFERROR(MID($D465,28,7)+0,"")</f>
        <v/>
      </c>
      <c r="M465" s="25">
        <f>IF(IFERROR(MID($Q465,1,7)+0,"")&lt;1130000,IF(INDEX(C:C,MATCH(LEFT(Q465,7)+0,I:I,0))&lt;1130000,"",INDEX(C:C,MATCH(LEFT(Q465,7)+0,I:I,0))),IFERROR(MID($Q465,1,7)+0,""))</f>
        <v>1135749</v>
      </c>
      <c r="N465" s="25" t="str">
        <f>IF(IFERROR(MID($Q465,10,7)+0,"")&lt;1130000,"",IFERROR(MID($Q465,10,7)+0,""))</f>
        <v/>
      </c>
      <c r="O465" s="25" t="str">
        <f>IF(IFERROR(MID($Q465,19,7)+0,"")&lt;1130000,"",IFERROR(MID($Q465,19,7)+0,""))</f>
        <v/>
      </c>
      <c r="P465" s="25">
        <f>IF(M465="","",IF(N465="",M465,M465&amp;", "&amp;N465))</f>
        <v>1135749</v>
      </c>
      <c r="Q465" s="25">
        <v>1135749</v>
      </c>
      <c r="R465" s="25"/>
      <c r="S465" s="35" t="s">
        <v>35</v>
      </c>
      <c r="T465" s="25" t="s">
        <v>36</v>
      </c>
      <c r="U465" s="185">
        <v>5176</v>
      </c>
      <c r="V465" s="188">
        <v>5176</v>
      </c>
      <c r="W465" s="189">
        <v>5176</v>
      </c>
      <c r="X465" s="31">
        <v>5176</v>
      </c>
      <c r="Y465" s="90">
        <f>IFERROR(ROUND(X465/W465-1,2),"")</f>
        <v>0</v>
      </c>
      <c r="Z465" s="31">
        <f>IF(OR(S465="VLD MLC components",S465="VLD MLC pipes",S465="VLD PEX components",S465="VLD PEX pipes",S465="VLD PHC components",S465="VLD PHC pipes",S465="Controls VLD"),"По запросу",X465)</f>
        <v>5176</v>
      </c>
      <c r="AA465" s="63">
        <f>ROUND(X465/1.2,3)</f>
        <v>4313.3329999999996</v>
      </c>
      <c r="AB465" s="23">
        <v>4313.3329999999996</v>
      </c>
      <c r="AC465" s="190">
        <f>IFERROR(ROUND(AA465/AB465-1,2),"")</f>
        <v>0</v>
      </c>
      <c r="AD465" s="25">
        <v>8.6999999999999994E-2</v>
      </c>
      <c r="AE465" s="25">
        <v>6.8999999999999997E-4</v>
      </c>
      <c r="AF465" s="25">
        <v>55</v>
      </c>
      <c r="AG465" s="25">
        <v>55</v>
      </c>
      <c r="AH465" s="25">
        <v>55</v>
      </c>
      <c r="AI465" s="25">
        <v>55</v>
      </c>
      <c r="AJ465" s="25" t="s">
        <v>20</v>
      </c>
      <c r="AK465" s="22" t="s">
        <v>20</v>
      </c>
      <c r="AL465" s="25" t="s">
        <v>20</v>
      </c>
      <c r="AM465" s="25">
        <v>5</v>
      </c>
      <c r="AN465" s="25">
        <v>250</v>
      </c>
      <c r="AO465" s="25">
        <v>150</v>
      </c>
      <c r="AP465" s="25">
        <v>145</v>
      </c>
      <c r="AQ465" s="25">
        <v>0.435</v>
      </c>
      <c r="AR465" s="94">
        <v>5.4380000000000001E-3</v>
      </c>
      <c r="AS465" s="157">
        <v>75</v>
      </c>
      <c r="AT465" s="93" t="s">
        <v>22</v>
      </c>
      <c r="AU465" s="92" t="s">
        <v>22</v>
      </c>
      <c r="AV465" s="91" t="s">
        <v>152</v>
      </c>
      <c r="AW465" s="92" t="s">
        <v>152</v>
      </c>
      <c r="AX465" s="92" t="s">
        <v>48</v>
      </c>
      <c r="AY465" s="91" t="s">
        <v>152</v>
      </c>
      <c r="AZ465" s="23"/>
      <c r="BA465" s="25" t="s">
        <v>6110</v>
      </c>
      <c r="BB465" t="s">
        <v>25</v>
      </c>
      <c r="BC465">
        <v>5176</v>
      </c>
      <c r="BD465" t="str">
        <f>IF(Z465=BC465,"OK")</f>
        <v>OK</v>
      </c>
      <c r="BE465">
        <v>8.6999999999999994E-2</v>
      </c>
      <c r="BF465">
        <v>6.8999999999999997E-4</v>
      </c>
      <c r="BG465">
        <v>250</v>
      </c>
      <c r="BH465">
        <v>150</v>
      </c>
      <c r="BI465">
        <v>145</v>
      </c>
      <c r="BJ465">
        <v>0.435</v>
      </c>
      <c r="BK465">
        <v>5.4380000000000001E-3</v>
      </c>
      <c r="BN465" s="183"/>
    </row>
    <row r="466" spans="1:66" ht="38.25" x14ac:dyDescent="0.25">
      <c r="A466" s="1"/>
      <c r="B466" s="94">
        <v>462</v>
      </c>
      <c r="C466" s="43">
        <v>1008696</v>
      </c>
      <c r="D466" s="37" t="s">
        <v>22</v>
      </c>
      <c r="E466" s="36" t="s">
        <v>6111</v>
      </c>
      <c r="F466" s="151" t="s">
        <v>652</v>
      </c>
      <c r="G466" s="41" t="s">
        <v>29</v>
      </c>
      <c r="H466" s="46" t="str">
        <f>IFERROR(IFERROR(IF(SEARCH("Usystems",$E466)&gt;0,"Usystems"),IF(SEARCH("RIIFO",$E466)&gt;0,"RIIFO","Uponor")),"Uponor")</f>
        <v>Uponor</v>
      </c>
      <c r="I466" s="25" t="str">
        <f>IFERROR(MID($D466,1,7)+0,"")</f>
        <v/>
      </c>
      <c r="J466" s="25" t="str">
        <f>IFERROR(MID($D466,10,7)+0,"")</f>
        <v/>
      </c>
      <c r="K466" s="25" t="str">
        <f>IFERROR(MID($D466,19,7)+0,"")</f>
        <v/>
      </c>
      <c r="L466" s="25" t="str">
        <f>IFERROR(MID($D466,28,7)+0,"")</f>
        <v/>
      </c>
      <c r="M466" s="25">
        <f>IF(IFERROR(MID($Q466,1,7)+0,"")&lt;1130000,IF(INDEX(C:C,MATCH(LEFT(Q466,7)+0,I:I,0))&lt;1130000,"",INDEX(C:C,MATCH(LEFT(Q466,7)+0,I:I,0))),IFERROR(MID($Q466,1,7)+0,""))</f>
        <v>1135750</v>
      </c>
      <c r="N466" s="25" t="str">
        <f>IF(IFERROR(MID($Q466,10,7)+0,"")&lt;1130000,"",IFERROR(MID($Q466,10,7)+0,""))</f>
        <v/>
      </c>
      <c r="O466" s="25" t="str">
        <f>IF(IFERROR(MID($Q466,19,7)+0,"")&lt;1130000,"",IFERROR(MID($Q466,19,7)+0,""))</f>
        <v/>
      </c>
      <c r="P466" s="25">
        <f>IF(M466="","",IF(N466="",M466,M466&amp;", "&amp;N466))</f>
        <v>1135750</v>
      </c>
      <c r="Q466" s="25">
        <v>1135750</v>
      </c>
      <c r="R466" s="25"/>
      <c r="S466" s="35" t="s">
        <v>35</v>
      </c>
      <c r="T466" s="25" t="s">
        <v>36</v>
      </c>
      <c r="U466" s="185">
        <v>5176</v>
      </c>
      <c r="V466" s="188">
        <v>5176</v>
      </c>
      <c r="W466" s="189">
        <v>5176</v>
      </c>
      <c r="X466" s="31">
        <v>5176</v>
      </c>
      <c r="Y466" s="90">
        <f>IFERROR(ROUND(X466/W466-1,2),"")</f>
        <v>0</v>
      </c>
      <c r="Z466" s="31">
        <f>IF(OR(S466="VLD MLC components",S466="VLD MLC pipes",S466="VLD PEX components",S466="VLD PEX pipes",S466="VLD PHC components",S466="VLD PHC pipes",S466="Controls VLD"),"По запросу",X466)</f>
        <v>5176</v>
      </c>
      <c r="AA466" s="63">
        <f>ROUND(X466/1.2,3)</f>
        <v>4313.3329999999996</v>
      </c>
      <c r="AB466" s="23">
        <v>4313.3329999999996</v>
      </c>
      <c r="AC466" s="190">
        <f>IFERROR(ROUND(AA466/AB466-1,2),"")</f>
        <v>0</v>
      </c>
      <c r="AD466" s="25">
        <v>0.99299999999999999</v>
      </c>
      <c r="AE466" s="25">
        <v>3.7199999999999999E-4</v>
      </c>
      <c r="AF466" s="25">
        <v>46</v>
      </c>
      <c r="AG466" s="25">
        <v>46</v>
      </c>
      <c r="AH466" s="25">
        <v>46</v>
      </c>
      <c r="AI466" s="25">
        <v>46</v>
      </c>
      <c r="AJ466" s="25" t="s">
        <v>20</v>
      </c>
      <c r="AK466" s="22" t="s">
        <v>20</v>
      </c>
      <c r="AL466" s="25" t="s">
        <v>20</v>
      </c>
      <c r="AM466" s="25">
        <v>5</v>
      </c>
      <c r="AN466" s="25">
        <v>250</v>
      </c>
      <c r="AO466" s="25">
        <v>150</v>
      </c>
      <c r="AP466" s="25">
        <v>145</v>
      </c>
      <c r="AQ466" s="25">
        <v>4.9649999999999999</v>
      </c>
      <c r="AR466" s="94">
        <v>5.4380000000000001E-3</v>
      </c>
      <c r="AS466" s="157">
        <v>81</v>
      </c>
      <c r="AT466" s="93" t="s">
        <v>22</v>
      </c>
      <c r="AU466" s="92" t="s">
        <v>22</v>
      </c>
      <c r="AV466" s="91" t="s">
        <v>152</v>
      </c>
      <c r="AW466" s="92" t="s">
        <v>152</v>
      </c>
      <c r="AX466" s="92" t="s">
        <v>48</v>
      </c>
      <c r="AY466" s="91" t="s">
        <v>152</v>
      </c>
      <c r="AZ466" s="23"/>
      <c r="BA466" s="25" t="s">
        <v>6110</v>
      </c>
      <c r="BB466" t="s">
        <v>25</v>
      </c>
      <c r="BC466">
        <v>5176</v>
      </c>
      <c r="BD466" t="str">
        <f>IF(Z466=BC466,"OK")</f>
        <v>OK</v>
      </c>
      <c r="BE466">
        <v>0.99299999999999999</v>
      </c>
      <c r="BF466">
        <v>3.7199999999999999E-4</v>
      </c>
      <c r="BG466">
        <v>250</v>
      </c>
      <c r="BH466">
        <v>150</v>
      </c>
      <c r="BI466">
        <v>145</v>
      </c>
      <c r="BJ466">
        <v>4.9649999999999999</v>
      </c>
      <c r="BK466">
        <v>5.4380000000000001E-3</v>
      </c>
      <c r="BN466" s="183"/>
    </row>
    <row r="467" spans="1:66" ht="25.5" x14ac:dyDescent="0.25">
      <c r="A467" s="1"/>
      <c r="B467" s="94">
        <v>463</v>
      </c>
      <c r="C467" s="195">
        <v>1042876</v>
      </c>
      <c r="D467" s="37" t="s">
        <v>22</v>
      </c>
      <c r="E467" s="48" t="s">
        <v>6109</v>
      </c>
      <c r="F467" s="151" t="s">
        <v>652</v>
      </c>
      <c r="G467" s="41" t="s">
        <v>585</v>
      </c>
      <c r="H467" s="46" t="str">
        <f>IFERROR(IFERROR(IF(SEARCH("Usystems",$E467)&gt;0,"Usystems"),IF(SEARCH("RIIFO",$E467)&gt;0,"RIIFO","Uponor")),"Uponor")</f>
        <v>Uponor</v>
      </c>
      <c r="I467" s="25" t="str">
        <f>IFERROR(MID($D467,1,7)+0,"")</f>
        <v/>
      </c>
      <c r="J467" s="25" t="str">
        <f>IFERROR(MID($D467,10,7)+0,"")</f>
        <v/>
      </c>
      <c r="K467" s="25" t="str">
        <f>IFERROR(MID($D467,19,7)+0,"")</f>
        <v/>
      </c>
      <c r="L467" s="25" t="str">
        <f>IFERROR(MID($D467,28,7)+0,"")</f>
        <v/>
      </c>
      <c r="M467" s="25" t="str">
        <f>IF(IFERROR(MID($Q467,1,7)+0,"")&lt;1130000,IF(INDEX(C:C,MATCH(LEFT(Q467,7)+0,I:I,0))&lt;1130000,"",INDEX(C:C,MATCH(LEFT(Q467,7)+0,I:I,0))),IFERROR(MID($Q467,1,7)+0,""))</f>
        <v/>
      </c>
      <c r="N467" s="25" t="str">
        <f>IF(IFERROR(MID($Q467,10,7)+0,"")&lt;1130000,"",IFERROR(MID($Q467,10,7)+0,""))</f>
        <v/>
      </c>
      <c r="O467" s="25" t="str">
        <f>IF(IFERROR(MID($Q467,19,7)+0,"")&lt;1130000,"",IFERROR(MID($Q467,19,7)+0,""))</f>
        <v/>
      </c>
      <c r="P467" s="25" t="str">
        <f>IF(M467="","",IF(N467="",M467,M467&amp;", "&amp;N467))</f>
        <v/>
      </c>
      <c r="Q467" s="37" t="s">
        <v>22</v>
      </c>
      <c r="R467" s="37"/>
      <c r="S467" s="35" t="s">
        <v>5979</v>
      </c>
      <c r="T467" s="25" t="s">
        <v>36</v>
      </c>
      <c r="U467" s="185">
        <v>9976</v>
      </c>
      <c r="V467" s="188">
        <v>9976</v>
      </c>
      <c r="W467" s="189">
        <v>9976</v>
      </c>
      <c r="X467" s="31">
        <v>9976</v>
      </c>
      <c r="Y467" s="90">
        <f>IFERROR(ROUND(X467/W467-1,2),"")</f>
        <v>0</v>
      </c>
      <c r="Z467" s="31" t="str">
        <f>IF(OR(S467="VLD MLC components",S467="VLD MLC pipes",S467="VLD PEX components",S467="VLD PEX pipes",S467="VLD PHC components",S467="VLD PHC pipes",S467="Controls VLD"),"По запросу",X467)</f>
        <v>По запросу</v>
      </c>
      <c r="AA467" s="63">
        <f>ROUND(X467/1.2,3)</f>
        <v>8313.3330000000005</v>
      </c>
      <c r="AB467" s="23">
        <v>8313.3330000000005</v>
      </c>
      <c r="AC467" s="190">
        <f>IFERROR(ROUND(AA467/AB467-1,2),"")</f>
        <v>0</v>
      </c>
      <c r="AD467" s="25">
        <v>0.16700000000000001</v>
      </c>
      <c r="AE467" s="25">
        <v>8.9300000000000002E-4</v>
      </c>
      <c r="AF467" s="25">
        <v>0</v>
      </c>
      <c r="AG467" s="25" t="s">
        <v>22</v>
      </c>
      <c r="AH467" s="25">
        <v>2</v>
      </c>
      <c r="AI467" s="25">
        <v>2</v>
      </c>
      <c r="AJ467" s="25" t="s">
        <v>20</v>
      </c>
      <c r="AK467" s="42" t="s">
        <v>19</v>
      </c>
      <c r="AL467" s="25" t="s">
        <v>20</v>
      </c>
      <c r="AM467" s="25">
        <v>4</v>
      </c>
      <c r="AN467" s="25">
        <v>280</v>
      </c>
      <c r="AO467" s="25">
        <v>187</v>
      </c>
      <c r="AP467" s="25">
        <v>107</v>
      </c>
      <c r="AQ467" s="25">
        <v>0.66800000000000004</v>
      </c>
      <c r="AR467" s="94">
        <v>5.6030000000000003E-3</v>
      </c>
      <c r="AS467" s="157">
        <v>2</v>
      </c>
      <c r="AT467" s="93" t="s">
        <v>22</v>
      </c>
      <c r="AU467" s="92" t="s">
        <v>22</v>
      </c>
      <c r="AV467" s="91" t="s">
        <v>152</v>
      </c>
      <c r="AW467" s="92" t="s">
        <v>152</v>
      </c>
      <c r="AX467" s="92" t="s">
        <v>48</v>
      </c>
      <c r="AY467" s="91" t="s">
        <v>152</v>
      </c>
      <c r="AZ467" s="23"/>
      <c r="BA467" s="25" t="s">
        <v>6104</v>
      </c>
      <c r="BB467" t="s">
        <v>25</v>
      </c>
      <c r="BC467" t="e">
        <v>#N/A</v>
      </c>
      <c r="BD467" t="e">
        <f>IF(Z467=BC467,"OK")</f>
        <v>#N/A</v>
      </c>
      <c r="BE467">
        <v>0.16700000000000001</v>
      </c>
      <c r="BF467">
        <v>8.9300000000000002E-4</v>
      </c>
      <c r="BG467">
        <v>280</v>
      </c>
      <c r="BH467">
        <v>187</v>
      </c>
      <c r="BI467">
        <v>107</v>
      </c>
      <c r="BJ467">
        <v>0.66800000000000004</v>
      </c>
      <c r="BK467">
        <v>5.6030000000000003E-3</v>
      </c>
      <c r="BN467" s="183"/>
    </row>
    <row r="468" spans="1:66" ht="25.5" x14ac:dyDescent="0.25">
      <c r="A468" s="1"/>
      <c r="B468" s="94">
        <v>464</v>
      </c>
      <c r="C468" s="195">
        <v>1042864</v>
      </c>
      <c r="D468" s="37" t="s">
        <v>22</v>
      </c>
      <c r="E468" s="27" t="s">
        <v>6108</v>
      </c>
      <c r="F468" s="213" t="s">
        <v>652</v>
      </c>
      <c r="G468" s="41" t="s">
        <v>585</v>
      </c>
      <c r="H468" s="46" t="str">
        <f>IFERROR(IFERROR(IF(SEARCH("Usystems",$E468)&gt;0,"Usystems"),IF(SEARCH("RIIFO",$E468)&gt;0,"RIIFO","Uponor")),"Uponor")</f>
        <v>Uponor</v>
      </c>
      <c r="I468" s="25" t="str">
        <f>IFERROR(MID($D468,1,7)+0,"")</f>
        <v/>
      </c>
      <c r="J468" s="25" t="str">
        <f>IFERROR(MID($D468,10,7)+0,"")</f>
        <v/>
      </c>
      <c r="K468" s="25" t="str">
        <f>IFERROR(MID($D468,19,7)+0,"")</f>
        <v/>
      </c>
      <c r="L468" s="25" t="str">
        <f>IFERROR(MID($D468,28,7)+0,"")</f>
        <v/>
      </c>
      <c r="M468" s="25" t="str">
        <f>IF(IFERROR(MID($Q468,1,7)+0,"")&lt;1130000,IF(INDEX(C:C,MATCH(LEFT(Q468,7)+0,I:I,0))&lt;1130000,"",INDEX(C:C,MATCH(LEFT(Q468,7)+0,I:I,0))),IFERROR(MID($Q468,1,7)+0,""))</f>
        <v/>
      </c>
      <c r="N468" s="25" t="str">
        <f>IF(IFERROR(MID($Q468,10,7)+0,"")&lt;1130000,"",IFERROR(MID($Q468,10,7)+0,""))</f>
        <v/>
      </c>
      <c r="O468" s="25" t="str">
        <f>IF(IFERROR(MID($Q468,19,7)+0,"")&lt;1130000,"",IFERROR(MID($Q468,19,7)+0,""))</f>
        <v/>
      </c>
      <c r="P468" s="25" t="str">
        <f>IF(M468="","",IF(N468="",M468,M468&amp;", "&amp;N468))</f>
        <v/>
      </c>
      <c r="Q468" s="37" t="s">
        <v>22</v>
      </c>
      <c r="R468" s="37"/>
      <c r="S468" s="35" t="s">
        <v>5979</v>
      </c>
      <c r="T468" s="25" t="s">
        <v>36</v>
      </c>
      <c r="U468" s="185">
        <v>9976</v>
      </c>
      <c r="V468" s="188">
        <v>9976</v>
      </c>
      <c r="W468" s="189">
        <v>9976</v>
      </c>
      <c r="X468" s="31">
        <v>9976</v>
      </c>
      <c r="Y468" s="90">
        <f>IFERROR(ROUND(X468/W468-1,2),"")</f>
        <v>0</v>
      </c>
      <c r="Z468" s="31" t="str">
        <f>IF(OR(S468="VLD MLC components",S468="VLD MLC pipes",S468="VLD PEX components",S468="VLD PEX pipes",S468="VLD PHC components",S468="VLD PHC pipes",S468="Controls VLD"),"По запросу",X468)</f>
        <v>По запросу</v>
      </c>
      <c r="AA468" s="63">
        <f>ROUND(X468/1.2,3)</f>
        <v>8313.3330000000005</v>
      </c>
      <c r="AB468" s="23">
        <v>8313.3330000000005</v>
      </c>
      <c r="AC468" s="190">
        <f>IFERROR(ROUND(AA468/AB468-1,2),"")</f>
        <v>0</v>
      </c>
      <c r="AD468" s="25">
        <v>0.193</v>
      </c>
      <c r="AE468" s="25">
        <v>9.7599999999999998E-4</v>
      </c>
      <c r="AF468" s="25">
        <v>0</v>
      </c>
      <c r="AG468" s="25" t="s">
        <v>22</v>
      </c>
      <c r="AH468" s="25">
        <v>0</v>
      </c>
      <c r="AI468" s="25">
        <v>0</v>
      </c>
      <c r="AJ468" s="25" t="s">
        <v>20</v>
      </c>
      <c r="AK468" s="42" t="s">
        <v>19</v>
      </c>
      <c r="AL468" s="25" t="s">
        <v>20</v>
      </c>
      <c r="AM468" s="25">
        <v>4</v>
      </c>
      <c r="AN468" s="25">
        <v>280</v>
      </c>
      <c r="AO468" s="25">
        <v>187</v>
      </c>
      <c r="AP468" s="25">
        <v>107</v>
      </c>
      <c r="AQ468" s="25">
        <v>0.77200000000000002</v>
      </c>
      <c r="AR468" s="94">
        <v>5.6030000000000003E-3</v>
      </c>
      <c r="AS468" s="157" t="s">
        <v>22</v>
      </c>
      <c r="AT468" s="93" t="s">
        <v>22</v>
      </c>
      <c r="AU468" s="92" t="s">
        <v>22</v>
      </c>
      <c r="AV468" s="91" t="s">
        <v>152</v>
      </c>
      <c r="AW468" s="92" t="s">
        <v>48</v>
      </c>
      <c r="AX468" s="92" t="s">
        <v>48</v>
      </c>
      <c r="AY468" s="91" t="s">
        <v>152</v>
      </c>
      <c r="AZ468" s="23"/>
      <c r="BA468" s="25" t="s">
        <v>6104</v>
      </c>
      <c r="BB468" t="s">
        <v>25</v>
      </c>
      <c r="BC468" t="e">
        <v>#N/A</v>
      </c>
      <c r="BD468" t="e">
        <f>IF(Z468=BC468,"OK")</f>
        <v>#N/A</v>
      </c>
      <c r="BE468">
        <v>0.193</v>
      </c>
      <c r="BF468">
        <v>9.7599999999999998E-4</v>
      </c>
      <c r="BG468">
        <v>280</v>
      </c>
      <c r="BH468">
        <v>187</v>
      </c>
      <c r="BI468">
        <v>107</v>
      </c>
      <c r="BJ468">
        <v>0.77200000000000002</v>
      </c>
      <c r="BK468">
        <v>5.6030000000000003E-3</v>
      </c>
      <c r="BN468" s="183"/>
    </row>
    <row r="469" spans="1:66" ht="25.5" x14ac:dyDescent="0.25">
      <c r="A469" s="1"/>
      <c r="B469" s="94">
        <v>465</v>
      </c>
      <c r="C469" s="43">
        <v>1042863</v>
      </c>
      <c r="D469" s="37" t="s">
        <v>22</v>
      </c>
      <c r="E469" s="27" t="s">
        <v>6107</v>
      </c>
      <c r="F469" s="213" t="s">
        <v>652</v>
      </c>
      <c r="G469" s="41" t="s">
        <v>585</v>
      </c>
      <c r="H469" s="46" t="str">
        <f>IFERROR(IFERROR(IF(SEARCH("Usystems",$E469)&gt;0,"Usystems"),IF(SEARCH("RIIFO",$E469)&gt;0,"RIIFO","Uponor")),"Uponor")</f>
        <v>Uponor</v>
      </c>
      <c r="I469" s="25" t="str">
        <f>IFERROR(MID($D469,1,7)+0,"")</f>
        <v/>
      </c>
      <c r="J469" s="25" t="str">
        <f>IFERROR(MID($D469,10,7)+0,"")</f>
        <v/>
      </c>
      <c r="K469" s="25" t="str">
        <f>IFERROR(MID($D469,19,7)+0,"")</f>
        <v/>
      </c>
      <c r="L469" s="25" t="str">
        <f>IFERROR(MID($D469,28,7)+0,"")</f>
        <v/>
      </c>
      <c r="M469" s="25" t="str">
        <f>IF(IFERROR(MID($Q469,1,7)+0,"")&lt;1130000,IF(INDEX(C:C,MATCH(LEFT(Q469,7)+0,I:I,0))&lt;1130000,"",INDEX(C:C,MATCH(LEFT(Q469,7)+0,I:I,0))),IFERROR(MID($Q469,1,7)+0,""))</f>
        <v/>
      </c>
      <c r="N469" s="25" t="str">
        <f>IF(IFERROR(MID($Q469,10,7)+0,"")&lt;1130000,"",IFERROR(MID($Q469,10,7)+0,""))</f>
        <v/>
      </c>
      <c r="O469" s="25" t="str">
        <f>IF(IFERROR(MID($Q469,19,7)+0,"")&lt;1130000,"",IFERROR(MID($Q469,19,7)+0,""))</f>
        <v/>
      </c>
      <c r="P469" s="25" t="str">
        <f>IF(M469="","",IF(N469="",M469,M469&amp;", "&amp;N469))</f>
        <v/>
      </c>
      <c r="Q469" s="37" t="s">
        <v>22</v>
      </c>
      <c r="R469" s="37"/>
      <c r="S469" s="35" t="s">
        <v>5979</v>
      </c>
      <c r="T469" s="25" t="s">
        <v>36</v>
      </c>
      <c r="U469" s="185">
        <v>9976</v>
      </c>
      <c r="V469" s="188">
        <v>9976</v>
      </c>
      <c r="W469" s="189">
        <v>9976</v>
      </c>
      <c r="X469" s="31">
        <v>9976</v>
      </c>
      <c r="Y469" s="90">
        <f>IFERROR(ROUND(X469/W469-1,2),"")</f>
        <v>0</v>
      </c>
      <c r="Z469" s="31" t="str">
        <f>IF(OR(S469="VLD MLC components",S469="VLD MLC pipes",S469="VLD PEX components",S469="VLD PEX pipes",S469="VLD PHC components",S469="VLD PHC pipes",S469="Controls VLD"),"По запросу",X469)</f>
        <v>По запросу</v>
      </c>
      <c r="AA469" s="63">
        <f>ROUND(X469/1.2,3)</f>
        <v>8313.3330000000005</v>
      </c>
      <c r="AB469" s="23">
        <v>8313.3330000000005</v>
      </c>
      <c r="AC469" s="190">
        <f>IFERROR(ROUND(AA469/AB469-1,2),"")</f>
        <v>0</v>
      </c>
      <c r="AD469" s="25">
        <v>0.20100000000000001</v>
      </c>
      <c r="AE469" s="25">
        <v>9.8999999999999999E-4</v>
      </c>
      <c r="AF469" s="25">
        <v>103</v>
      </c>
      <c r="AG469" s="25">
        <v>110</v>
      </c>
      <c r="AH469" s="25">
        <v>126</v>
      </c>
      <c r="AI469" s="25">
        <v>0</v>
      </c>
      <c r="AJ469" s="25" t="s">
        <v>20</v>
      </c>
      <c r="AK469" s="22" t="s">
        <v>20</v>
      </c>
      <c r="AL469" s="25" t="s">
        <v>20</v>
      </c>
      <c r="AM469" s="25">
        <v>4</v>
      </c>
      <c r="AN469" s="25">
        <v>280</v>
      </c>
      <c r="AO469" s="25">
        <v>187</v>
      </c>
      <c r="AP469" s="25">
        <v>107</v>
      </c>
      <c r="AQ469" s="25">
        <v>0.80400000000000005</v>
      </c>
      <c r="AR469" s="94">
        <v>5.6030000000000003E-3</v>
      </c>
      <c r="AS469" s="157" t="s">
        <v>22</v>
      </c>
      <c r="AT469" s="93" t="s">
        <v>22</v>
      </c>
      <c r="AU469" s="92" t="s">
        <v>22</v>
      </c>
      <c r="AV469" s="91" t="s">
        <v>152</v>
      </c>
      <c r="AW469" s="92" t="s">
        <v>48</v>
      </c>
      <c r="AX469" s="92" t="s">
        <v>48</v>
      </c>
      <c r="AY469" s="91" t="s">
        <v>152</v>
      </c>
      <c r="AZ469" s="23"/>
      <c r="BA469" s="25" t="s">
        <v>6104</v>
      </c>
      <c r="BB469" t="s">
        <v>25</v>
      </c>
      <c r="BC469" t="e">
        <v>#N/A</v>
      </c>
      <c r="BD469" t="e">
        <f>IF(Z469=BC469,"OK")</f>
        <v>#N/A</v>
      </c>
      <c r="BE469">
        <v>0.20100000000000001</v>
      </c>
      <c r="BF469">
        <v>9.8999999999999999E-4</v>
      </c>
      <c r="BG469">
        <v>280</v>
      </c>
      <c r="BH469">
        <v>187</v>
      </c>
      <c r="BI469">
        <v>107</v>
      </c>
      <c r="BJ469">
        <v>0.80400000000000005</v>
      </c>
      <c r="BK469">
        <v>5.6030000000000003E-3</v>
      </c>
      <c r="BN469" s="183"/>
    </row>
    <row r="470" spans="1:66" ht="25.5" x14ac:dyDescent="0.25">
      <c r="A470" s="1"/>
      <c r="B470" s="94">
        <v>466</v>
      </c>
      <c r="C470" s="43">
        <v>1042862</v>
      </c>
      <c r="D470" s="37" t="s">
        <v>22</v>
      </c>
      <c r="E470" s="27" t="s">
        <v>6106</v>
      </c>
      <c r="F470" s="213" t="s">
        <v>652</v>
      </c>
      <c r="G470" s="41" t="s">
        <v>585</v>
      </c>
      <c r="H470" s="46" t="str">
        <f>IFERROR(IFERROR(IF(SEARCH("Usystems",$E470)&gt;0,"Usystems"),IF(SEARCH("RIIFO",$E470)&gt;0,"RIIFO","Uponor")),"Uponor")</f>
        <v>Uponor</v>
      </c>
      <c r="I470" s="25" t="str">
        <f>IFERROR(MID($D470,1,7)+0,"")</f>
        <v/>
      </c>
      <c r="J470" s="25" t="str">
        <f>IFERROR(MID($D470,10,7)+0,"")</f>
        <v/>
      </c>
      <c r="K470" s="25" t="str">
        <f>IFERROR(MID($D470,19,7)+0,"")</f>
        <v/>
      </c>
      <c r="L470" s="25" t="str">
        <f>IFERROR(MID($D470,28,7)+0,"")</f>
        <v/>
      </c>
      <c r="M470" s="25" t="str">
        <f>IF(IFERROR(MID($Q470,1,7)+0,"")&lt;1130000,IF(INDEX(C:C,MATCH(LEFT(Q470,7)+0,I:I,0))&lt;1130000,"",INDEX(C:C,MATCH(LEFT(Q470,7)+0,I:I,0))),IFERROR(MID($Q470,1,7)+0,""))</f>
        <v/>
      </c>
      <c r="N470" s="25" t="str">
        <f>IF(IFERROR(MID($Q470,10,7)+0,"")&lt;1130000,"",IFERROR(MID($Q470,10,7)+0,""))</f>
        <v/>
      </c>
      <c r="O470" s="25" t="str">
        <f>IF(IFERROR(MID($Q470,19,7)+0,"")&lt;1130000,"",IFERROR(MID($Q470,19,7)+0,""))</f>
        <v/>
      </c>
      <c r="P470" s="25" t="str">
        <f>IF(M470="","",IF(N470="",M470,M470&amp;", "&amp;N470))</f>
        <v/>
      </c>
      <c r="Q470" s="37" t="s">
        <v>22</v>
      </c>
      <c r="R470" s="37"/>
      <c r="S470" s="35" t="s">
        <v>5979</v>
      </c>
      <c r="T470" s="25" t="s">
        <v>36</v>
      </c>
      <c r="U470" s="185">
        <v>9976</v>
      </c>
      <c r="V470" s="188">
        <v>9976</v>
      </c>
      <c r="W470" s="189">
        <v>9976</v>
      </c>
      <c r="X470" s="31">
        <v>9976</v>
      </c>
      <c r="Y470" s="90">
        <f>IFERROR(ROUND(X470/W470-1,2),"")</f>
        <v>0</v>
      </c>
      <c r="Z470" s="31" t="str">
        <f>IF(OR(S470="VLD MLC components",S470="VLD MLC pipes",S470="VLD PEX components",S470="VLD PEX pipes",S470="VLD PHC components",S470="VLD PHC pipes",S470="Controls VLD"),"По запросу",X470)</f>
        <v>По запросу</v>
      </c>
      <c r="AA470" s="63">
        <f>ROUND(X470/1.2,3)</f>
        <v>8313.3330000000005</v>
      </c>
      <c r="AB470" s="23">
        <v>8313.3330000000005</v>
      </c>
      <c r="AC470" s="190">
        <f>IFERROR(ROUND(AA470/AB470-1,2),"")</f>
        <v>0</v>
      </c>
      <c r="AD470" s="25">
        <v>0.187</v>
      </c>
      <c r="AE470" s="25">
        <v>1.0300000000000001E-3</v>
      </c>
      <c r="AF470" s="25">
        <v>2</v>
      </c>
      <c r="AG470" s="25">
        <v>2</v>
      </c>
      <c r="AH470" s="25">
        <v>12</v>
      </c>
      <c r="AI470" s="25">
        <v>12</v>
      </c>
      <c r="AJ470" s="25" t="s">
        <v>20</v>
      </c>
      <c r="AK470" s="22" t="s">
        <v>20</v>
      </c>
      <c r="AL470" s="25" t="s">
        <v>20</v>
      </c>
      <c r="AM470" s="25">
        <v>4</v>
      </c>
      <c r="AN470" s="25">
        <v>280</v>
      </c>
      <c r="AO470" s="25">
        <v>187</v>
      </c>
      <c r="AP470" s="25">
        <v>107</v>
      </c>
      <c r="AQ470" s="25">
        <v>0.748</v>
      </c>
      <c r="AR470" s="94">
        <v>5.6030000000000003E-3</v>
      </c>
      <c r="AS470" s="157" t="s">
        <v>22</v>
      </c>
      <c r="AT470" s="93" t="s">
        <v>22</v>
      </c>
      <c r="AU470" s="92" t="s">
        <v>22</v>
      </c>
      <c r="AV470" s="91" t="s">
        <v>152</v>
      </c>
      <c r="AW470" s="92" t="s">
        <v>152</v>
      </c>
      <c r="AX470" s="92" t="s">
        <v>48</v>
      </c>
      <c r="AY470" s="91" t="s">
        <v>152</v>
      </c>
      <c r="AZ470" s="23"/>
      <c r="BA470" s="25" t="s">
        <v>6104</v>
      </c>
      <c r="BB470" t="s">
        <v>25</v>
      </c>
      <c r="BC470" t="s">
        <v>2629</v>
      </c>
      <c r="BD470" t="str">
        <f>IF(Z470=BC470,"OK")</f>
        <v>OK</v>
      </c>
      <c r="BE470">
        <v>0.187</v>
      </c>
      <c r="BF470">
        <v>1.0300000000000001E-3</v>
      </c>
      <c r="BG470">
        <v>280</v>
      </c>
      <c r="BH470">
        <v>187</v>
      </c>
      <c r="BI470">
        <v>107</v>
      </c>
      <c r="BJ470">
        <v>0.748</v>
      </c>
      <c r="BK470">
        <v>5.6030000000000003E-3</v>
      </c>
      <c r="BN470" s="183"/>
    </row>
    <row r="471" spans="1:66" ht="25.5" x14ac:dyDescent="0.25">
      <c r="A471" s="1"/>
      <c r="B471" s="94">
        <v>467</v>
      </c>
      <c r="C471" s="195">
        <v>1042875</v>
      </c>
      <c r="D471" s="37" t="s">
        <v>22</v>
      </c>
      <c r="E471" s="36" t="s">
        <v>6105</v>
      </c>
      <c r="F471" s="151" t="s">
        <v>652</v>
      </c>
      <c r="G471" s="41"/>
      <c r="H471" s="46" t="str">
        <f>IFERROR(IFERROR(IF(SEARCH("Usystems",$E471)&gt;0,"Usystems"),IF(SEARCH("RIIFO",$E471)&gt;0,"RIIFO","Uponor")),"Uponor")</f>
        <v>Uponor</v>
      </c>
      <c r="I471" s="25" t="str">
        <f>IFERROR(MID($D471,1,7)+0,"")</f>
        <v/>
      </c>
      <c r="J471" s="25" t="str">
        <f>IFERROR(MID($D471,10,7)+0,"")</f>
        <v/>
      </c>
      <c r="K471" s="25" t="str">
        <f>IFERROR(MID($D471,19,7)+0,"")</f>
        <v/>
      </c>
      <c r="L471" s="25" t="str">
        <f>IFERROR(MID($D471,28,7)+0,"")</f>
        <v/>
      </c>
      <c r="M471" s="25" t="str">
        <f>IF(IFERROR(MID($Q471,1,7)+0,"")&lt;1130000,IF(INDEX(C:C,MATCH(LEFT(Q471,7)+0,I:I,0))&lt;1130000,"",INDEX(C:C,MATCH(LEFT(Q471,7)+0,I:I,0))),IFERROR(MID($Q471,1,7)+0,""))</f>
        <v/>
      </c>
      <c r="N471" s="25" t="str">
        <f>IF(IFERROR(MID($Q471,10,7)+0,"")&lt;1130000,"",IFERROR(MID($Q471,10,7)+0,""))</f>
        <v/>
      </c>
      <c r="O471" s="25" t="str">
        <f>IF(IFERROR(MID($Q471,19,7)+0,"")&lt;1130000,"",IFERROR(MID($Q471,19,7)+0,""))</f>
        <v/>
      </c>
      <c r="P471" s="25" t="str">
        <f>IF(M471="","",IF(N471="",M471,M471&amp;", "&amp;N471))</f>
        <v/>
      </c>
      <c r="Q471" s="37" t="s">
        <v>22</v>
      </c>
      <c r="R471" s="37"/>
      <c r="S471" s="35" t="s">
        <v>5979</v>
      </c>
      <c r="T471" s="25" t="s">
        <v>36</v>
      </c>
      <c r="U471" s="185">
        <v>9976</v>
      </c>
      <c r="V471" s="188">
        <v>9976</v>
      </c>
      <c r="W471" s="189">
        <v>9976</v>
      </c>
      <c r="X471" s="31">
        <v>9976</v>
      </c>
      <c r="Y471" s="90">
        <f>IFERROR(ROUND(X471/W471-1,2),"")</f>
        <v>0</v>
      </c>
      <c r="Z471" s="31" t="str">
        <f>IF(OR(S471="VLD MLC components",S471="VLD MLC pipes",S471="VLD PEX components",S471="VLD PEX pipes",S471="VLD PHC components",S471="VLD PHC pipes",S471="Controls VLD"),"По запросу",X471)</f>
        <v>По запросу</v>
      </c>
      <c r="AA471" s="63">
        <f>ROUND(X471/1.2,3)</f>
        <v>8313.3330000000005</v>
      </c>
      <c r="AB471" s="23">
        <v>8313.3330000000005</v>
      </c>
      <c r="AC471" s="190">
        <f>IFERROR(ROUND(AA471/AB471-1,2),"")</f>
        <v>0</v>
      </c>
      <c r="AD471" s="25">
        <v>0.214</v>
      </c>
      <c r="AE471" s="25">
        <v>1.1529999999999999E-3</v>
      </c>
      <c r="AF471" s="25">
        <v>0</v>
      </c>
      <c r="AG471" s="25" t="s">
        <v>22</v>
      </c>
      <c r="AH471" s="25">
        <v>0</v>
      </c>
      <c r="AI471" s="25">
        <v>0</v>
      </c>
      <c r="AJ471" s="25" t="s">
        <v>20</v>
      </c>
      <c r="AK471" s="42" t="s">
        <v>19</v>
      </c>
      <c r="AL471" s="25" t="s">
        <v>20</v>
      </c>
      <c r="AM471" s="25">
        <v>4</v>
      </c>
      <c r="AN471" s="25">
        <v>280</v>
      </c>
      <c r="AO471" s="25">
        <v>187</v>
      </c>
      <c r="AP471" s="25">
        <v>107</v>
      </c>
      <c r="AQ471" s="25">
        <v>0.85599999999999998</v>
      </c>
      <c r="AR471" s="94">
        <v>5.6030000000000003E-3</v>
      </c>
      <c r="AS471" s="157" t="s">
        <v>22</v>
      </c>
      <c r="AT471" s="93" t="s">
        <v>22</v>
      </c>
      <c r="AU471" s="92" t="s">
        <v>22</v>
      </c>
      <c r="AV471" s="91" t="s">
        <v>152</v>
      </c>
      <c r="AW471" s="92" t="s">
        <v>48</v>
      </c>
      <c r="AX471" s="92" t="s">
        <v>48</v>
      </c>
      <c r="AY471" s="91" t="s">
        <v>152</v>
      </c>
      <c r="AZ471" s="23"/>
      <c r="BA471" s="25" t="s">
        <v>6104</v>
      </c>
      <c r="BB471" t="s">
        <v>25</v>
      </c>
      <c r="BC471" t="e">
        <v>#N/A</v>
      </c>
      <c r="BD471" t="e">
        <f>IF(Z471=BC471,"OK")</f>
        <v>#N/A</v>
      </c>
      <c r="BE471">
        <v>0.214</v>
      </c>
      <c r="BF471">
        <v>1.1529999999999999E-3</v>
      </c>
      <c r="BG471">
        <v>280</v>
      </c>
      <c r="BH471">
        <v>187</v>
      </c>
      <c r="BI471">
        <v>107</v>
      </c>
      <c r="BJ471">
        <v>0.85599999999999998</v>
      </c>
      <c r="BK471">
        <v>5.6030000000000003E-3</v>
      </c>
      <c r="BN471" s="183"/>
    </row>
    <row r="472" spans="1:66" ht="25.5" x14ac:dyDescent="0.25">
      <c r="A472" s="1"/>
      <c r="B472" s="94">
        <v>468</v>
      </c>
      <c r="C472" s="195">
        <v>1042871</v>
      </c>
      <c r="D472" s="37" t="s">
        <v>22</v>
      </c>
      <c r="E472" s="27" t="s">
        <v>6103</v>
      </c>
      <c r="F472" s="151" t="s">
        <v>21</v>
      </c>
      <c r="G472" s="25"/>
      <c r="H472" s="46" t="str">
        <f>IFERROR(IFERROR(IF(SEARCH("Usystems",$E472)&gt;0,"Usystems"),IF(SEARCH("RIIFO",$E472)&gt;0,"RIIFO","Uponor")),"Uponor")</f>
        <v>Uponor</v>
      </c>
      <c r="I472" s="25" t="str">
        <f>IFERROR(MID($D472,1,7)+0,"")</f>
        <v/>
      </c>
      <c r="J472" s="25" t="str">
        <f>IFERROR(MID($D472,10,7)+0,"")</f>
        <v/>
      </c>
      <c r="K472" s="25" t="str">
        <f>IFERROR(MID($D472,19,7)+0,"")</f>
        <v/>
      </c>
      <c r="L472" s="25" t="str">
        <f>IFERROR(MID($D472,28,7)+0,"")</f>
        <v/>
      </c>
      <c r="M472" s="25" t="str">
        <f>IF(IFERROR(MID($Q472,1,7)+0,"")&lt;1130000,IF(INDEX(C:C,MATCH(LEFT(Q472,7)+0,I:I,0))&lt;1130000,"",INDEX(C:C,MATCH(LEFT(Q472,7)+0,I:I,0))),IFERROR(MID($Q472,1,7)+0,""))</f>
        <v/>
      </c>
      <c r="N472" s="25" t="str">
        <f>IF(IFERROR(MID($Q472,10,7)+0,"")&lt;1130000,"",IFERROR(MID($Q472,10,7)+0,""))</f>
        <v/>
      </c>
      <c r="O472" s="25" t="str">
        <f>IF(IFERROR(MID($Q472,19,7)+0,"")&lt;1130000,"",IFERROR(MID($Q472,19,7)+0,""))</f>
        <v/>
      </c>
      <c r="P472" s="25" t="str">
        <f>IF(M472="","",IF(N472="",M472,M472&amp;", "&amp;N472))</f>
        <v/>
      </c>
      <c r="Q472" s="37" t="s">
        <v>22</v>
      </c>
      <c r="R472" s="37"/>
      <c r="S472" s="35" t="s">
        <v>5979</v>
      </c>
      <c r="T472" s="25" t="s">
        <v>36</v>
      </c>
      <c r="U472" s="185">
        <v>16592</v>
      </c>
      <c r="V472" s="188">
        <v>16592</v>
      </c>
      <c r="W472" s="189">
        <v>16592</v>
      </c>
      <c r="X472" s="31">
        <v>16592</v>
      </c>
      <c r="Y472" s="90">
        <f>IFERROR(ROUND(X472/W472-1,2),"")</f>
        <v>0</v>
      </c>
      <c r="Z472" s="31" t="str">
        <f>IF(OR(S472="VLD MLC components",S472="VLD MLC pipes",S472="VLD PEX components",S472="VLD PEX pipes",S472="VLD PHC components",S472="VLD PHC pipes",S472="Controls VLD"),"По запросу",X472)</f>
        <v>По запросу</v>
      </c>
      <c r="AA472" s="63">
        <f>ROUND(X472/1.2,3)</f>
        <v>13826.666999999999</v>
      </c>
      <c r="AB472" s="23">
        <v>13826.666999999999</v>
      </c>
      <c r="AC472" s="190">
        <f>IFERROR(ROUND(AA472/AB472-1,2),"")</f>
        <v>0</v>
      </c>
      <c r="AD472" s="25">
        <v>0.30299999999999999</v>
      </c>
      <c r="AE472" s="25">
        <v>1.067E-3</v>
      </c>
      <c r="AF472" s="25">
        <v>0</v>
      </c>
      <c r="AG472" s="25" t="s">
        <v>22</v>
      </c>
      <c r="AH472" s="25">
        <v>0</v>
      </c>
      <c r="AI472" s="25">
        <v>0</v>
      </c>
      <c r="AJ472" s="25" t="s">
        <v>20</v>
      </c>
      <c r="AK472" s="42" t="s">
        <v>19</v>
      </c>
      <c r="AL472" s="25" t="s">
        <v>20</v>
      </c>
      <c r="AM472" s="25">
        <v>2</v>
      </c>
      <c r="AN472" s="25">
        <v>280</v>
      </c>
      <c r="AO472" s="25">
        <v>187</v>
      </c>
      <c r="AP472" s="25">
        <v>107</v>
      </c>
      <c r="AQ472" s="25">
        <v>0.60599999999999998</v>
      </c>
      <c r="AR472" s="94">
        <v>5.6030000000000003E-3</v>
      </c>
      <c r="AS472" s="157" t="s">
        <v>22</v>
      </c>
      <c r="AT472" s="93" t="s">
        <v>22</v>
      </c>
      <c r="AU472" s="92" t="s">
        <v>22</v>
      </c>
      <c r="AV472" s="91" t="s">
        <v>48</v>
      </c>
      <c r="AW472" s="92" t="s">
        <v>48</v>
      </c>
      <c r="AX472" s="92" t="s">
        <v>48</v>
      </c>
      <c r="AY472" s="91" t="s">
        <v>152</v>
      </c>
      <c r="AZ472" s="23"/>
      <c r="BA472" s="25">
        <v>0</v>
      </c>
      <c r="BB472" t="s">
        <v>48</v>
      </c>
      <c r="BC472" t="e">
        <v>#N/A</v>
      </c>
      <c r="BD472" t="e">
        <f>IF(Z472=BC472,"OK")</f>
        <v>#N/A</v>
      </c>
      <c r="BE472">
        <v>0.30299999999999999</v>
      </c>
      <c r="BF472">
        <v>1.067E-3</v>
      </c>
      <c r="BG472">
        <v>280</v>
      </c>
      <c r="BH472">
        <v>187</v>
      </c>
      <c r="BI472">
        <v>107</v>
      </c>
      <c r="BJ472">
        <v>0.60599999999999998</v>
      </c>
      <c r="BK472">
        <v>5.6030000000000003E-3</v>
      </c>
      <c r="BN472" s="183"/>
    </row>
    <row r="473" spans="1:66" ht="25.5" x14ac:dyDescent="0.25">
      <c r="A473" s="1"/>
      <c r="B473" s="94">
        <v>469</v>
      </c>
      <c r="C473" s="43">
        <v>1042873</v>
      </c>
      <c r="D473" s="37" t="s">
        <v>22</v>
      </c>
      <c r="E473" s="27" t="s">
        <v>6102</v>
      </c>
      <c r="F473" s="213" t="s">
        <v>652</v>
      </c>
      <c r="G473" s="41" t="s">
        <v>585</v>
      </c>
      <c r="H473" s="46" t="str">
        <f>IFERROR(IFERROR(IF(SEARCH("Usystems",$E473)&gt;0,"Usystems"),IF(SEARCH("RIIFO",$E473)&gt;0,"RIIFO","Uponor")),"Uponor")</f>
        <v>Uponor</v>
      </c>
      <c r="I473" s="25" t="str">
        <f>IFERROR(MID($D473,1,7)+0,"")</f>
        <v/>
      </c>
      <c r="J473" s="25" t="str">
        <f>IFERROR(MID($D473,10,7)+0,"")</f>
        <v/>
      </c>
      <c r="K473" s="25" t="str">
        <f>IFERROR(MID($D473,19,7)+0,"")</f>
        <v/>
      </c>
      <c r="L473" s="25" t="str">
        <f>IFERROR(MID($D473,28,7)+0,"")</f>
        <v/>
      </c>
      <c r="M473" s="25" t="str">
        <f>IF(IFERROR(MID($Q473,1,7)+0,"")&lt;1130000,IF(INDEX(C:C,MATCH(LEFT(Q473,7)+0,I:I,0))&lt;1130000,"",INDEX(C:C,MATCH(LEFT(Q473,7)+0,I:I,0))),IFERROR(MID($Q473,1,7)+0,""))</f>
        <v/>
      </c>
      <c r="N473" s="25" t="str">
        <f>IF(IFERROR(MID($Q473,10,7)+0,"")&lt;1130000,"",IFERROR(MID($Q473,10,7)+0,""))</f>
        <v/>
      </c>
      <c r="O473" s="25" t="str">
        <f>IF(IFERROR(MID($Q473,19,7)+0,"")&lt;1130000,"",IFERROR(MID($Q473,19,7)+0,""))</f>
        <v/>
      </c>
      <c r="P473" s="25" t="str">
        <f>IF(M473="","",IF(N473="",M473,M473&amp;", "&amp;N473))</f>
        <v/>
      </c>
      <c r="Q473" s="37" t="s">
        <v>22</v>
      </c>
      <c r="R473" s="37"/>
      <c r="S473" s="35" t="s">
        <v>5979</v>
      </c>
      <c r="T473" s="25" t="s">
        <v>36</v>
      </c>
      <c r="U473" s="185">
        <v>16592</v>
      </c>
      <c r="V473" s="188">
        <v>16592</v>
      </c>
      <c r="W473" s="189">
        <v>16592</v>
      </c>
      <c r="X473" s="31">
        <v>16592</v>
      </c>
      <c r="Y473" s="90">
        <f>IFERROR(ROUND(X473/W473-1,2),"")</f>
        <v>0</v>
      </c>
      <c r="Z473" s="31" t="str">
        <f>IF(OR(S473="VLD MLC components",S473="VLD MLC pipes",S473="VLD PEX components",S473="VLD PEX pipes",S473="VLD PHC components",S473="VLD PHC pipes",S473="Controls VLD"),"По запросу",X473)</f>
        <v>По запросу</v>
      </c>
      <c r="AA473" s="63">
        <f>ROUND(X473/1.2,3)</f>
        <v>13826.666999999999</v>
      </c>
      <c r="AB473" s="23">
        <v>13826.666999999999</v>
      </c>
      <c r="AC473" s="190">
        <f>IFERROR(ROUND(AA473/AB473-1,2),"")</f>
        <v>0</v>
      </c>
      <c r="AD473" s="25">
        <v>0.35</v>
      </c>
      <c r="AE473" s="25">
        <v>5.4400000000000004E-3</v>
      </c>
      <c r="AF473" s="25">
        <v>16</v>
      </c>
      <c r="AG473" s="25">
        <v>16</v>
      </c>
      <c r="AH473" s="25">
        <v>20</v>
      </c>
      <c r="AI473" s="25">
        <v>20</v>
      </c>
      <c r="AJ473" s="25" t="s">
        <v>20</v>
      </c>
      <c r="AK473" s="22" t="s">
        <v>20</v>
      </c>
      <c r="AL473" s="25" t="s">
        <v>20</v>
      </c>
      <c r="AM473" s="25">
        <v>2</v>
      </c>
      <c r="AN473" s="25">
        <v>250</v>
      </c>
      <c r="AO473" s="25">
        <v>150</v>
      </c>
      <c r="AP473" s="25">
        <v>145</v>
      </c>
      <c r="AQ473" s="25">
        <v>0.7</v>
      </c>
      <c r="AR473" s="94">
        <v>5.4380000000000001E-3</v>
      </c>
      <c r="AS473" s="157">
        <v>20</v>
      </c>
      <c r="AT473" s="93" t="s">
        <v>22</v>
      </c>
      <c r="AU473" s="92" t="s">
        <v>22</v>
      </c>
      <c r="AV473" s="91" t="s">
        <v>152</v>
      </c>
      <c r="AW473" s="92" t="s">
        <v>152</v>
      </c>
      <c r="AX473" s="92" t="s">
        <v>48</v>
      </c>
      <c r="AY473" s="91" t="s">
        <v>152</v>
      </c>
      <c r="AZ473" s="23"/>
      <c r="BA473" s="25" t="s">
        <v>6096</v>
      </c>
      <c r="BB473" t="s">
        <v>25</v>
      </c>
      <c r="BC473" t="s">
        <v>2629</v>
      </c>
      <c r="BD473" t="str">
        <f>IF(Z473=BC473,"OK")</f>
        <v>OK</v>
      </c>
      <c r="BE473">
        <v>0.35</v>
      </c>
      <c r="BF473">
        <v>5.4400000000000004E-3</v>
      </c>
      <c r="BG473">
        <v>250</v>
      </c>
      <c r="BH473">
        <v>150</v>
      </c>
      <c r="BI473">
        <v>145</v>
      </c>
      <c r="BJ473">
        <v>0.7</v>
      </c>
      <c r="BK473">
        <v>5.4380000000000001E-3</v>
      </c>
      <c r="BN473" s="183"/>
    </row>
    <row r="474" spans="1:66" ht="25.5" x14ac:dyDescent="0.25">
      <c r="A474" s="1"/>
      <c r="B474" s="94">
        <v>470</v>
      </c>
      <c r="C474" s="43">
        <v>1042870</v>
      </c>
      <c r="D474" s="37" t="s">
        <v>22</v>
      </c>
      <c r="E474" s="27" t="s">
        <v>6101</v>
      </c>
      <c r="F474" s="213" t="s">
        <v>652</v>
      </c>
      <c r="G474" s="41" t="s">
        <v>585</v>
      </c>
      <c r="H474" s="46" t="str">
        <f>IFERROR(IFERROR(IF(SEARCH("Usystems",$E474)&gt;0,"Usystems"),IF(SEARCH("RIIFO",$E474)&gt;0,"RIIFO","Uponor")),"Uponor")</f>
        <v>Uponor</v>
      </c>
      <c r="I474" s="25" t="str">
        <f>IFERROR(MID($D474,1,7)+0,"")</f>
        <v/>
      </c>
      <c r="J474" s="25" t="str">
        <f>IFERROR(MID($D474,10,7)+0,"")</f>
        <v/>
      </c>
      <c r="K474" s="25" t="str">
        <f>IFERROR(MID($D474,19,7)+0,"")</f>
        <v/>
      </c>
      <c r="L474" s="25" t="str">
        <f>IFERROR(MID($D474,28,7)+0,"")</f>
        <v/>
      </c>
      <c r="M474" s="25" t="str">
        <f>IF(IFERROR(MID($Q474,1,7)+0,"")&lt;1130000,IF(INDEX(C:C,MATCH(LEFT(Q474,7)+0,I:I,0))&lt;1130000,"",INDEX(C:C,MATCH(LEFT(Q474,7)+0,I:I,0))),IFERROR(MID($Q474,1,7)+0,""))</f>
        <v/>
      </c>
      <c r="N474" s="25" t="str">
        <f>IF(IFERROR(MID($Q474,10,7)+0,"")&lt;1130000,"",IFERROR(MID($Q474,10,7)+0,""))</f>
        <v/>
      </c>
      <c r="O474" s="25" t="str">
        <f>IF(IFERROR(MID($Q474,19,7)+0,"")&lt;1130000,"",IFERROR(MID($Q474,19,7)+0,""))</f>
        <v/>
      </c>
      <c r="P474" s="25" t="str">
        <f>IF(M474="","",IF(N474="",M474,M474&amp;", "&amp;N474))</f>
        <v/>
      </c>
      <c r="Q474" s="37" t="s">
        <v>22</v>
      </c>
      <c r="R474" s="37"/>
      <c r="S474" s="35" t="s">
        <v>5979</v>
      </c>
      <c r="T474" s="25" t="s">
        <v>36</v>
      </c>
      <c r="U474" s="185">
        <v>16592</v>
      </c>
      <c r="V474" s="188">
        <v>16592</v>
      </c>
      <c r="W474" s="189">
        <v>16592</v>
      </c>
      <c r="X474" s="31">
        <v>16592</v>
      </c>
      <c r="Y474" s="90">
        <f>IFERROR(ROUND(X474/W474-1,2),"")</f>
        <v>0</v>
      </c>
      <c r="Z474" s="31" t="str">
        <f>IF(OR(S474="VLD MLC components",S474="VLD MLC pipes",S474="VLD PEX components",S474="VLD PEX pipes",S474="VLD PHC components",S474="VLD PHC pipes",S474="Controls VLD"),"По запросу",X474)</f>
        <v>По запросу</v>
      </c>
      <c r="AA474" s="63">
        <f>ROUND(X474/1.2,3)</f>
        <v>13826.666999999999</v>
      </c>
      <c r="AB474" s="23">
        <v>13826.666999999999</v>
      </c>
      <c r="AC474" s="190">
        <f>IFERROR(ROUND(AA474/AB474-1,2),"")</f>
        <v>0</v>
      </c>
      <c r="AD474" s="25">
        <v>0.34599999999999997</v>
      </c>
      <c r="AE474" s="25">
        <v>2E-3</v>
      </c>
      <c r="AF474" s="25">
        <v>6</v>
      </c>
      <c r="AG474" s="25">
        <v>6</v>
      </c>
      <c r="AH474" s="25">
        <v>22</v>
      </c>
      <c r="AI474" s="25">
        <v>22</v>
      </c>
      <c r="AJ474" s="25" t="s">
        <v>20</v>
      </c>
      <c r="AK474" s="22" t="s">
        <v>20</v>
      </c>
      <c r="AL474" s="25" t="s">
        <v>20</v>
      </c>
      <c r="AM474" s="25">
        <v>2</v>
      </c>
      <c r="AN474" s="25">
        <v>280</v>
      </c>
      <c r="AO474" s="25">
        <v>187</v>
      </c>
      <c r="AP474" s="25">
        <v>107</v>
      </c>
      <c r="AQ474" s="25">
        <v>0.69199999999999995</v>
      </c>
      <c r="AR474" s="94">
        <v>5.6030000000000003E-3</v>
      </c>
      <c r="AS474" s="157">
        <v>22</v>
      </c>
      <c r="AT474" s="93" t="s">
        <v>22</v>
      </c>
      <c r="AU474" s="92" t="s">
        <v>22</v>
      </c>
      <c r="AV474" s="91" t="s">
        <v>152</v>
      </c>
      <c r="AW474" s="92" t="s">
        <v>152</v>
      </c>
      <c r="AX474" s="92" t="s">
        <v>48</v>
      </c>
      <c r="AY474" s="91" t="s">
        <v>152</v>
      </c>
      <c r="AZ474" s="23"/>
      <c r="BA474" s="25" t="s">
        <v>6096</v>
      </c>
      <c r="BB474" t="s">
        <v>25</v>
      </c>
      <c r="BC474" t="s">
        <v>2629</v>
      </c>
      <c r="BD474" t="str">
        <f>IF(Z474=BC474,"OK")</f>
        <v>OK</v>
      </c>
      <c r="BE474">
        <v>0.34599999999999997</v>
      </c>
      <c r="BF474">
        <v>2E-3</v>
      </c>
      <c r="BG474">
        <v>280</v>
      </c>
      <c r="BH474">
        <v>187</v>
      </c>
      <c r="BI474">
        <v>107</v>
      </c>
      <c r="BJ474">
        <v>0.69199999999999995</v>
      </c>
      <c r="BK474">
        <v>5.6030000000000003E-3</v>
      </c>
      <c r="BN474" s="183"/>
    </row>
    <row r="475" spans="1:66" ht="25.5" x14ac:dyDescent="0.25">
      <c r="A475" s="1"/>
      <c r="B475" s="94">
        <v>471</v>
      </c>
      <c r="C475" s="195">
        <v>1042869</v>
      </c>
      <c r="D475" s="37" t="s">
        <v>22</v>
      </c>
      <c r="E475" s="27" t="s">
        <v>6100</v>
      </c>
      <c r="F475" s="151" t="s">
        <v>21</v>
      </c>
      <c r="G475" s="25"/>
      <c r="H475" s="46" t="str">
        <f>IFERROR(IFERROR(IF(SEARCH("Usystems",$E475)&gt;0,"Usystems"),IF(SEARCH("RIIFO",$E475)&gt;0,"RIIFO","Uponor")),"Uponor")</f>
        <v>Uponor</v>
      </c>
      <c r="I475" s="25" t="str">
        <f>IFERROR(MID($D475,1,7)+0,"")</f>
        <v/>
      </c>
      <c r="J475" s="25" t="str">
        <f>IFERROR(MID($D475,10,7)+0,"")</f>
        <v/>
      </c>
      <c r="K475" s="25" t="str">
        <f>IFERROR(MID($D475,19,7)+0,"")</f>
        <v/>
      </c>
      <c r="L475" s="25" t="str">
        <f>IFERROR(MID($D475,28,7)+0,"")</f>
        <v/>
      </c>
      <c r="M475" s="25" t="str">
        <f>IF(IFERROR(MID($Q475,1,7)+0,"")&lt;1130000,IF(INDEX(C:C,MATCH(LEFT(Q475,7)+0,I:I,0))&lt;1130000,"",INDEX(C:C,MATCH(LEFT(Q475,7)+0,I:I,0))),IFERROR(MID($Q475,1,7)+0,""))</f>
        <v/>
      </c>
      <c r="N475" s="25" t="str">
        <f>IF(IFERROR(MID($Q475,10,7)+0,"")&lt;1130000,"",IFERROR(MID($Q475,10,7)+0,""))</f>
        <v/>
      </c>
      <c r="O475" s="25" t="str">
        <f>IF(IFERROR(MID($Q475,19,7)+0,"")&lt;1130000,"",IFERROR(MID($Q475,19,7)+0,""))</f>
        <v/>
      </c>
      <c r="P475" s="25" t="str">
        <f>IF(M475="","",IF(N475="",M475,M475&amp;", "&amp;N475))</f>
        <v/>
      </c>
      <c r="Q475" s="37" t="s">
        <v>22</v>
      </c>
      <c r="R475" s="37"/>
      <c r="S475" s="35" t="s">
        <v>5979</v>
      </c>
      <c r="T475" s="25" t="s">
        <v>36</v>
      </c>
      <c r="U475" s="185">
        <v>16592</v>
      </c>
      <c r="V475" s="188">
        <v>16592</v>
      </c>
      <c r="W475" s="189">
        <v>16592</v>
      </c>
      <c r="X475" s="31">
        <v>16592</v>
      </c>
      <c r="Y475" s="90">
        <f>IFERROR(ROUND(X475/W475-1,2),"")</f>
        <v>0</v>
      </c>
      <c r="Z475" s="31" t="str">
        <f>IF(OR(S475="VLD MLC components",S475="VLD MLC pipes",S475="VLD PEX components",S475="VLD PEX pipes",S475="VLD PHC components",S475="VLD PHC pipes",S475="Controls VLD"),"По запросу",X475)</f>
        <v>По запросу</v>
      </c>
      <c r="AA475" s="63">
        <f>ROUND(X475/1.2,3)</f>
        <v>13826.666999999999</v>
      </c>
      <c r="AB475" s="23">
        <v>13826.666999999999</v>
      </c>
      <c r="AC475" s="190">
        <f>IFERROR(ROUND(AA475/AB475-1,2),"")</f>
        <v>0</v>
      </c>
      <c r="AD475" s="25">
        <v>0.308</v>
      </c>
      <c r="AE475" s="25">
        <v>1.573E-3</v>
      </c>
      <c r="AF475" s="25">
        <v>0</v>
      </c>
      <c r="AG475" s="25" t="s">
        <v>22</v>
      </c>
      <c r="AH475" s="25">
        <v>0</v>
      </c>
      <c r="AI475" s="25">
        <v>0</v>
      </c>
      <c r="AJ475" s="25" t="s">
        <v>20</v>
      </c>
      <c r="AK475" s="42" t="s">
        <v>19</v>
      </c>
      <c r="AL475" s="25" t="s">
        <v>20</v>
      </c>
      <c r="AM475" s="25">
        <v>2</v>
      </c>
      <c r="AN475" s="25">
        <v>250</v>
      </c>
      <c r="AO475" s="25">
        <v>150</v>
      </c>
      <c r="AP475" s="25">
        <v>145</v>
      </c>
      <c r="AQ475" s="25">
        <v>0.61599999999999999</v>
      </c>
      <c r="AR475" s="94">
        <v>5.4380000000000001E-3</v>
      </c>
      <c r="AS475" s="157" t="s">
        <v>22</v>
      </c>
      <c r="AT475" s="93" t="s">
        <v>22</v>
      </c>
      <c r="AU475" s="92" t="s">
        <v>22</v>
      </c>
      <c r="AV475" s="91" t="s">
        <v>48</v>
      </c>
      <c r="AW475" s="92" t="s">
        <v>48</v>
      </c>
      <c r="AX475" s="92" t="s">
        <v>48</v>
      </c>
      <c r="AY475" s="91" t="s">
        <v>152</v>
      </c>
      <c r="AZ475" s="23"/>
      <c r="BA475" s="25">
        <v>0</v>
      </c>
      <c r="BB475" t="s">
        <v>48</v>
      </c>
      <c r="BC475" t="e">
        <v>#N/A</v>
      </c>
      <c r="BD475" t="e">
        <f>IF(Z475=BC475,"OK")</f>
        <v>#N/A</v>
      </c>
      <c r="BE475">
        <v>0.308</v>
      </c>
      <c r="BF475">
        <v>1.573E-3</v>
      </c>
      <c r="BG475">
        <v>250</v>
      </c>
      <c r="BH475">
        <v>150</v>
      </c>
      <c r="BI475">
        <v>145</v>
      </c>
      <c r="BJ475">
        <v>0.61599999999999999</v>
      </c>
      <c r="BK475">
        <v>5.4380000000000001E-3</v>
      </c>
      <c r="BN475" s="183"/>
    </row>
    <row r="476" spans="1:66" ht="25.5" x14ac:dyDescent="0.25">
      <c r="A476" s="1"/>
      <c r="B476" s="94">
        <v>472</v>
      </c>
      <c r="C476" s="195">
        <v>1042872</v>
      </c>
      <c r="D476" s="37" t="s">
        <v>22</v>
      </c>
      <c r="E476" s="27" t="s">
        <v>6099</v>
      </c>
      <c r="F476" s="213" t="s">
        <v>652</v>
      </c>
      <c r="G476" s="41"/>
      <c r="H476" s="46" t="str">
        <f>IFERROR(IFERROR(IF(SEARCH("Usystems",$E476)&gt;0,"Usystems"),IF(SEARCH("RIIFO",$E476)&gt;0,"RIIFO","Uponor")),"Uponor")</f>
        <v>Uponor</v>
      </c>
      <c r="I476" s="25" t="str">
        <f>IFERROR(MID($D476,1,7)+0,"")</f>
        <v/>
      </c>
      <c r="J476" s="25" t="str">
        <f>IFERROR(MID($D476,10,7)+0,"")</f>
        <v/>
      </c>
      <c r="K476" s="25" t="str">
        <f>IFERROR(MID($D476,19,7)+0,"")</f>
        <v/>
      </c>
      <c r="L476" s="25" t="str">
        <f>IFERROR(MID($D476,28,7)+0,"")</f>
        <v/>
      </c>
      <c r="M476" s="25" t="str">
        <f>IF(IFERROR(MID($Q476,1,7)+0,"")&lt;1130000,IF(INDEX(C:C,MATCH(LEFT(Q476,7)+0,I:I,0))&lt;1130000,"",INDEX(C:C,MATCH(LEFT(Q476,7)+0,I:I,0))),IFERROR(MID($Q476,1,7)+0,""))</f>
        <v/>
      </c>
      <c r="N476" s="25" t="str">
        <f>IF(IFERROR(MID($Q476,10,7)+0,"")&lt;1130000,"",IFERROR(MID($Q476,10,7)+0,""))</f>
        <v/>
      </c>
      <c r="O476" s="25" t="str">
        <f>IF(IFERROR(MID($Q476,19,7)+0,"")&lt;1130000,"",IFERROR(MID($Q476,19,7)+0,""))</f>
        <v/>
      </c>
      <c r="P476" s="25" t="str">
        <f>IF(M476="","",IF(N476="",M476,M476&amp;", "&amp;N476))</f>
        <v/>
      </c>
      <c r="Q476" s="37" t="s">
        <v>22</v>
      </c>
      <c r="R476" s="37"/>
      <c r="S476" s="35" t="s">
        <v>5979</v>
      </c>
      <c r="T476" s="25" t="s">
        <v>36</v>
      </c>
      <c r="U476" s="185">
        <v>16592</v>
      </c>
      <c r="V476" s="188">
        <v>16592</v>
      </c>
      <c r="W476" s="189">
        <v>16592</v>
      </c>
      <c r="X476" s="31">
        <v>16592</v>
      </c>
      <c r="Y476" s="90">
        <f>IFERROR(ROUND(X476/W476-1,2),"")</f>
        <v>0</v>
      </c>
      <c r="Z476" s="31" t="str">
        <f>IF(OR(S476="VLD MLC components",S476="VLD MLC pipes",S476="VLD PEX components",S476="VLD PEX pipes",S476="VLD PHC components",S476="VLD PHC pipes",S476="Controls VLD"),"По запросу",X476)</f>
        <v>По запросу</v>
      </c>
      <c r="AA476" s="63">
        <f>ROUND(X476/1.2,3)</f>
        <v>13826.666999999999</v>
      </c>
      <c r="AB476" s="23">
        <v>13826.666999999999</v>
      </c>
      <c r="AC476" s="190">
        <f>IFERROR(ROUND(AA476/AB476-1,2),"")</f>
        <v>0</v>
      </c>
      <c r="AD476" s="25">
        <v>0.35699999999999998</v>
      </c>
      <c r="AE476" s="25">
        <v>1.3860000000000001E-3</v>
      </c>
      <c r="AF476" s="25">
        <v>0</v>
      </c>
      <c r="AG476" s="25" t="s">
        <v>22</v>
      </c>
      <c r="AH476" s="25">
        <v>0</v>
      </c>
      <c r="AI476" s="25">
        <v>0</v>
      </c>
      <c r="AJ476" s="25" t="s">
        <v>20</v>
      </c>
      <c r="AK476" s="42" t="s">
        <v>19</v>
      </c>
      <c r="AL476" s="25" t="s">
        <v>20</v>
      </c>
      <c r="AM476" s="25">
        <v>2</v>
      </c>
      <c r="AN476" s="25">
        <v>280</v>
      </c>
      <c r="AO476" s="25">
        <v>187</v>
      </c>
      <c r="AP476" s="25">
        <v>107</v>
      </c>
      <c r="AQ476" s="25">
        <v>0.71399999999999997</v>
      </c>
      <c r="AR476" s="94">
        <v>5.6030000000000003E-3</v>
      </c>
      <c r="AS476" s="157" t="s">
        <v>22</v>
      </c>
      <c r="AT476" s="93" t="s">
        <v>22</v>
      </c>
      <c r="AU476" s="92" t="s">
        <v>22</v>
      </c>
      <c r="AV476" s="91" t="s">
        <v>152</v>
      </c>
      <c r="AW476" s="92" t="s">
        <v>48</v>
      </c>
      <c r="AX476" s="92" t="s">
        <v>48</v>
      </c>
      <c r="AY476" s="91" t="s">
        <v>152</v>
      </c>
      <c r="AZ476" s="23"/>
      <c r="BA476" s="25" t="s">
        <v>6096</v>
      </c>
      <c r="BB476" t="s">
        <v>25</v>
      </c>
      <c r="BC476" t="e">
        <v>#N/A</v>
      </c>
      <c r="BD476" t="e">
        <f>IF(Z476=BC476,"OK")</f>
        <v>#N/A</v>
      </c>
      <c r="BE476">
        <v>0.35699999999999998</v>
      </c>
      <c r="BF476">
        <v>1.3860000000000001E-3</v>
      </c>
      <c r="BG476">
        <v>280</v>
      </c>
      <c r="BH476">
        <v>187</v>
      </c>
      <c r="BI476">
        <v>107</v>
      </c>
      <c r="BJ476">
        <v>0.71399999999999997</v>
      </c>
      <c r="BK476">
        <v>5.6030000000000003E-3</v>
      </c>
      <c r="BN476" s="183"/>
    </row>
    <row r="477" spans="1:66" ht="25.5" x14ac:dyDescent="0.25">
      <c r="A477" s="1"/>
      <c r="B477" s="94">
        <v>473</v>
      </c>
      <c r="C477" s="195">
        <v>1042874</v>
      </c>
      <c r="D477" s="37" t="s">
        <v>22</v>
      </c>
      <c r="E477" s="48" t="s">
        <v>6098</v>
      </c>
      <c r="F477" s="151" t="s">
        <v>757</v>
      </c>
      <c r="G477" s="41"/>
      <c r="H477" s="46" t="str">
        <f>IFERROR(IFERROR(IF(SEARCH("Usystems",$E477)&gt;0,"Usystems"),IF(SEARCH("RIIFO",$E477)&gt;0,"RIIFO","Uponor")),"Uponor")</f>
        <v>Uponor</v>
      </c>
      <c r="I477" s="25" t="str">
        <f>IFERROR(MID($D477,1,7)+0,"")</f>
        <v/>
      </c>
      <c r="J477" s="25" t="str">
        <f>IFERROR(MID($D477,10,7)+0,"")</f>
        <v/>
      </c>
      <c r="K477" s="25" t="str">
        <f>IFERROR(MID($D477,19,7)+0,"")</f>
        <v/>
      </c>
      <c r="L477" s="25" t="str">
        <f>IFERROR(MID($D477,28,7)+0,"")</f>
        <v/>
      </c>
      <c r="M477" s="25" t="str">
        <f>IF(IFERROR(MID($Q477,1,7)+0,"")&lt;1130000,IF(INDEX(C:C,MATCH(LEFT(Q477,7)+0,I:I,0))&lt;1130000,"",INDEX(C:C,MATCH(LEFT(Q477,7)+0,I:I,0))),IFERROR(MID($Q477,1,7)+0,""))</f>
        <v/>
      </c>
      <c r="N477" s="25" t="str">
        <f>IF(IFERROR(MID($Q477,10,7)+0,"")&lt;1130000,"",IFERROR(MID($Q477,10,7)+0,""))</f>
        <v/>
      </c>
      <c r="O477" s="25" t="str">
        <f>IF(IFERROR(MID($Q477,19,7)+0,"")&lt;1130000,"",IFERROR(MID($Q477,19,7)+0,""))</f>
        <v/>
      </c>
      <c r="P477" s="25" t="str">
        <f>IF(M477="","",IF(N477="",M477,M477&amp;", "&amp;N477))</f>
        <v/>
      </c>
      <c r="Q477" s="37" t="s">
        <v>22</v>
      </c>
      <c r="R477" s="37"/>
      <c r="S477" s="35" t="s">
        <v>5979</v>
      </c>
      <c r="T477" s="25" t="s">
        <v>36</v>
      </c>
      <c r="U477" s="185">
        <v>16592</v>
      </c>
      <c r="V477" s="188">
        <v>16592</v>
      </c>
      <c r="W477" s="189">
        <v>16592</v>
      </c>
      <c r="X477" s="31">
        <v>16592</v>
      </c>
      <c r="Y477" s="90">
        <f>IFERROR(ROUND(X477/W477-1,2),"")</f>
        <v>0</v>
      </c>
      <c r="Z477" s="31" t="str">
        <f>IF(OR(S477="VLD MLC components",S477="VLD MLC pipes",S477="VLD PEX components",S477="VLD PEX pipes",S477="VLD PHC components",S477="VLD PHC pipes",S477="Controls VLD"),"По запросу",X477)</f>
        <v>По запросу</v>
      </c>
      <c r="AA477" s="63">
        <f>ROUND(X477/1.2,3)</f>
        <v>13826.666999999999</v>
      </c>
      <c r="AB477" s="23">
        <v>13826.666999999999</v>
      </c>
      <c r="AC477" s="190">
        <f>IFERROR(ROUND(AA477/AB477-1,2),"")</f>
        <v>0</v>
      </c>
      <c r="AD477" s="25">
        <v>0.38700000000000001</v>
      </c>
      <c r="AE477" s="25">
        <v>2.5409999999999999E-3</v>
      </c>
      <c r="AF477" s="25">
        <v>0</v>
      </c>
      <c r="AG477" s="25" t="s">
        <v>22</v>
      </c>
      <c r="AH477" s="25">
        <v>0</v>
      </c>
      <c r="AI477" s="25">
        <v>0</v>
      </c>
      <c r="AJ477" s="25" t="s">
        <v>20</v>
      </c>
      <c r="AK477" s="42" t="s">
        <v>19</v>
      </c>
      <c r="AL477" s="25" t="s">
        <v>20</v>
      </c>
      <c r="AM477" s="25">
        <v>2</v>
      </c>
      <c r="AN477" s="25">
        <v>246</v>
      </c>
      <c r="AO477" s="25">
        <v>142</v>
      </c>
      <c r="AP477" s="25">
        <v>156</v>
      </c>
      <c r="AQ477" s="25">
        <v>0.77400000000000002</v>
      </c>
      <c r="AR477" s="94">
        <v>5.4489999999999999E-3</v>
      </c>
      <c r="AS477" s="157" t="s">
        <v>22</v>
      </c>
      <c r="AT477" s="93" t="s">
        <v>22</v>
      </c>
      <c r="AU477" s="92" t="s">
        <v>22</v>
      </c>
      <c r="AV477" s="91" t="s">
        <v>152</v>
      </c>
      <c r="AW477" s="92" t="s">
        <v>48</v>
      </c>
      <c r="AX477" s="92" t="s">
        <v>48</v>
      </c>
      <c r="AY477" s="91" t="s">
        <v>152</v>
      </c>
      <c r="AZ477" s="23"/>
      <c r="BA477" s="25" t="s">
        <v>6096</v>
      </c>
      <c r="BB477" t="s">
        <v>25</v>
      </c>
      <c r="BC477" t="e">
        <v>#N/A</v>
      </c>
      <c r="BD477" t="e">
        <f>IF(Z477=BC477,"OK")</f>
        <v>#N/A</v>
      </c>
      <c r="BE477">
        <v>0.38700000000000001</v>
      </c>
      <c r="BF477">
        <v>2.5409999999999999E-3</v>
      </c>
      <c r="BG477">
        <v>246</v>
      </c>
      <c r="BH477">
        <v>142</v>
      </c>
      <c r="BI477">
        <v>156</v>
      </c>
      <c r="BJ477">
        <v>0.77400000000000002</v>
      </c>
      <c r="BK477">
        <v>5.4489999999999999E-3</v>
      </c>
      <c r="BN477" s="183"/>
    </row>
    <row r="478" spans="1:66" ht="25.5" x14ac:dyDescent="0.25">
      <c r="A478" s="1"/>
      <c r="B478" s="94">
        <v>474</v>
      </c>
      <c r="C478" s="195">
        <v>1042868</v>
      </c>
      <c r="D478" s="37" t="s">
        <v>22</v>
      </c>
      <c r="E478" s="27" t="s">
        <v>6097</v>
      </c>
      <c r="F478" s="213" t="s">
        <v>652</v>
      </c>
      <c r="G478" s="41"/>
      <c r="H478" s="46" t="str">
        <f>IFERROR(IFERROR(IF(SEARCH("Usystems",$E478)&gt;0,"Usystems"),IF(SEARCH("RIIFO",$E478)&gt;0,"RIIFO","Uponor")),"Uponor")</f>
        <v>Uponor</v>
      </c>
      <c r="I478" s="25" t="str">
        <f>IFERROR(MID($D478,1,7)+0,"")</f>
        <v/>
      </c>
      <c r="J478" s="25" t="str">
        <f>IFERROR(MID($D478,10,7)+0,"")</f>
        <v/>
      </c>
      <c r="K478" s="25" t="str">
        <f>IFERROR(MID($D478,19,7)+0,"")</f>
        <v/>
      </c>
      <c r="L478" s="25" t="str">
        <f>IFERROR(MID($D478,28,7)+0,"")</f>
        <v/>
      </c>
      <c r="M478" s="25" t="str">
        <f>IF(IFERROR(MID($Q478,1,7)+0,"")&lt;1130000,IF(INDEX(C:C,MATCH(LEFT(Q478,7)+0,I:I,0))&lt;1130000,"",INDEX(C:C,MATCH(LEFT(Q478,7)+0,I:I,0))),IFERROR(MID($Q478,1,7)+0,""))</f>
        <v/>
      </c>
      <c r="N478" s="25" t="str">
        <f>IF(IFERROR(MID($Q478,10,7)+0,"")&lt;1130000,"",IFERROR(MID($Q478,10,7)+0,""))</f>
        <v/>
      </c>
      <c r="O478" s="25" t="str">
        <f>IF(IFERROR(MID($Q478,19,7)+0,"")&lt;1130000,"",IFERROR(MID($Q478,19,7)+0,""))</f>
        <v/>
      </c>
      <c r="P478" s="25" t="str">
        <f>IF(M478="","",IF(N478="",M478,M478&amp;", "&amp;N478))</f>
        <v/>
      </c>
      <c r="Q478" s="37" t="s">
        <v>22</v>
      </c>
      <c r="R478" s="37"/>
      <c r="S478" s="35" t="s">
        <v>5979</v>
      </c>
      <c r="T478" s="25" t="s">
        <v>36</v>
      </c>
      <c r="U478" s="185">
        <v>16592</v>
      </c>
      <c r="V478" s="188">
        <v>16592</v>
      </c>
      <c r="W478" s="189">
        <v>16592</v>
      </c>
      <c r="X478" s="31">
        <v>16592</v>
      </c>
      <c r="Y478" s="90">
        <f>IFERROR(ROUND(X478/W478-1,2),"")</f>
        <v>0</v>
      </c>
      <c r="Z478" s="31" t="str">
        <f>IF(OR(S478="VLD MLC components",S478="VLD MLC pipes",S478="VLD PEX components",S478="VLD PEX pipes",S478="VLD PHC components",S478="VLD PHC pipes",S478="Controls VLD"),"По запросу",X478)</f>
        <v>По запросу</v>
      </c>
      <c r="AA478" s="63">
        <f>ROUND(X478/1.2,3)</f>
        <v>13826.666999999999</v>
      </c>
      <c r="AB478" s="23">
        <v>13826.666999999999</v>
      </c>
      <c r="AC478" s="190">
        <f>IFERROR(ROUND(AA478/AB478-1,2),"")</f>
        <v>0</v>
      </c>
      <c r="AD478" s="25">
        <v>0.35199999999999998</v>
      </c>
      <c r="AE478" s="25">
        <v>1.2099999999999999E-3</v>
      </c>
      <c r="AF478" s="25">
        <v>0</v>
      </c>
      <c r="AG478" s="25" t="s">
        <v>22</v>
      </c>
      <c r="AH478" s="25">
        <v>0</v>
      </c>
      <c r="AI478" s="25">
        <v>0</v>
      </c>
      <c r="AJ478" s="25" t="s">
        <v>20</v>
      </c>
      <c r="AK478" s="42" t="s">
        <v>19</v>
      </c>
      <c r="AL478" s="25" t="s">
        <v>20</v>
      </c>
      <c r="AM478" s="25">
        <v>2</v>
      </c>
      <c r="AN478" s="25">
        <v>280</v>
      </c>
      <c r="AO478" s="25">
        <v>187</v>
      </c>
      <c r="AP478" s="25">
        <v>107</v>
      </c>
      <c r="AQ478" s="25">
        <v>0.70399999999999996</v>
      </c>
      <c r="AR478" s="94">
        <v>5.6030000000000003E-3</v>
      </c>
      <c r="AS478" s="157" t="s">
        <v>22</v>
      </c>
      <c r="AT478" s="93" t="s">
        <v>22</v>
      </c>
      <c r="AU478" s="92" t="s">
        <v>22</v>
      </c>
      <c r="AV478" s="91" t="s">
        <v>152</v>
      </c>
      <c r="AW478" s="92" t="s">
        <v>152</v>
      </c>
      <c r="AX478" s="92" t="s">
        <v>48</v>
      </c>
      <c r="AY478" s="91" t="s">
        <v>152</v>
      </c>
      <c r="AZ478" s="23"/>
      <c r="BA478" s="25" t="s">
        <v>6096</v>
      </c>
      <c r="BB478" t="s">
        <v>25</v>
      </c>
      <c r="BC478" t="e">
        <v>#N/A</v>
      </c>
      <c r="BD478" t="e">
        <f>IF(Z478=BC478,"OK")</f>
        <v>#N/A</v>
      </c>
      <c r="BE478">
        <v>0.35199999999999998</v>
      </c>
      <c r="BF478">
        <v>1.2099999999999999E-3</v>
      </c>
      <c r="BG478">
        <v>280</v>
      </c>
      <c r="BH478">
        <v>187</v>
      </c>
      <c r="BI478">
        <v>107</v>
      </c>
      <c r="BJ478">
        <v>0.70399999999999996</v>
      </c>
      <c r="BK478">
        <v>5.6030000000000003E-3</v>
      </c>
      <c r="BN478" s="183"/>
    </row>
    <row r="479" spans="1:66" ht="25.5" x14ac:dyDescent="0.25">
      <c r="A479" s="1"/>
      <c r="B479" s="94">
        <v>475</v>
      </c>
      <c r="C479" s="43">
        <v>1085082</v>
      </c>
      <c r="D479" s="25"/>
      <c r="E479" s="27" t="s">
        <v>6095</v>
      </c>
      <c r="F479" s="213" t="s">
        <v>757</v>
      </c>
      <c r="G479" s="41" t="s">
        <v>585</v>
      </c>
      <c r="H479" s="46" t="str">
        <f>IFERROR(IFERROR(IF(SEARCH("Usystems",$E479)&gt;0,"Usystems"),IF(SEARCH("RIIFO",$E479)&gt;0,"RIIFO","Uponor")),"Uponor")</f>
        <v>Uponor</v>
      </c>
      <c r="I479" s="25" t="str">
        <f>IFERROR(MID($D479,1,7)+0,"")</f>
        <v/>
      </c>
      <c r="J479" s="25" t="str">
        <f>IFERROR(MID($D479,10,7)+0,"")</f>
        <v/>
      </c>
      <c r="K479" s="25" t="str">
        <f>IFERROR(MID($D479,19,7)+0,"")</f>
        <v/>
      </c>
      <c r="L479" s="25" t="str">
        <f>IFERROR(MID($D479,28,7)+0,"")</f>
        <v/>
      </c>
      <c r="M479" s="25" t="str">
        <f>IF(IFERROR(MID($Q479,1,7)+0,"")&lt;1130000,IF(INDEX(C:C,MATCH(LEFT(Q479,7)+0,I:I,0))&lt;1130000,"",INDEX(C:C,MATCH(LEFT(Q479,7)+0,I:I,0))),IFERROR(MID($Q479,1,7)+0,""))</f>
        <v/>
      </c>
      <c r="N479" s="25" t="str">
        <f>IF(IFERROR(MID($Q479,10,7)+0,"")&lt;1130000,"",IFERROR(MID($Q479,10,7)+0,""))</f>
        <v/>
      </c>
      <c r="O479" s="25" t="str">
        <f>IF(IFERROR(MID($Q479,19,7)+0,"")&lt;1130000,"",IFERROR(MID($Q479,19,7)+0,""))</f>
        <v/>
      </c>
      <c r="P479" s="25" t="str">
        <f>IF(M479="","",IF(N479="",M479,M479&amp;", "&amp;N479))</f>
        <v/>
      </c>
      <c r="Q479" s="25"/>
      <c r="R479" s="25"/>
      <c r="S479" s="35" t="s">
        <v>5979</v>
      </c>
      <c r="T479" s="25" t="s">
        <v>36</v>
      </c>
      <c r="U479" s="185">
        <v>37368</v>
      </c>
      <c r="V479" s="188">
        <v>37368</v>
      </c>
      <c r="W479" s="189">
        <v>37368</v>
      </c>
      <c r="X479" s="31">
        <v>37368</v>
      </c>
      <c r="Y479" s="90">
        <f>IFERROR(ROUND(X479/W479-1,2),"")</f>
        <v>0</v>
      </c>
      <c r="Z479" s="31" t="str">
        <f>IF(OR(S479="VLD MLC components",S479="VLD MLC pipes",S479="VLD PEX components",S479="VLD PEX pipes",S479="VLD PHC components",S479="VLD PHC pipes",S479="Controls VLD"),"По запросу",X479)</f>
        <v>По запросу</v>
      </c>
      <c r="AA479" s="63">
        <f>ROUND(X479/1.2,3)</f>
        <v>31140</v>
      </c>
      <c r="AB479" s="23">
        <v>31140</v>
      </c>
      <c r="AC479" s="190">
        <f>IFERROR(ROUND(AA479/AB479-1,2),"")</f>
        <v>0</v>
      </c>
      <c r="AD479" s="25">
        <v>0.56799999999999995</v>
      </c>
      <c r="AE479" s="25">
        <v>3.1199999999999999E-3</v>
      </c>
      <c r="AF479" s="25">
        <v>10</v>
      </c>
      <c r="AG479" s="25">
        <v>10</v>
      </c>
      <c r="AH479" s="25">
        <v>10</v>
      </c>
      <c r="AI479" s="25">
        <v>10</v>
      </c>
      <c r="AJ479" s="25" t="s">
        <v>20</v>
      </c>
      <c r="AK479" s="22" t="s">
        <v>20</v>
      </c>
      <c r="AL479" s="25" t="s">
        <v>20</v>
      </c>
      <c r="AM479" s="25">
        <v>4</v>
      </c>
      <c r="AN479" s="25">
        <v>298</v>
      </c>
      <c r="AO479" s="25">
        <v>254</v>
      </c>
      <c r="AP479" s="25">
        <v>254</v>
      </c>
      <c r="AQ479" s="25">
        <v>2.2719999999999998</v>
      </c>
      <c r="AR479" s="94">
        <v>1.9226E-2</v>
      </c>
      <c r="AS479" s="157">
        <v>6</v>
      </c>
      <c r="AT479" s="93">
        <v>42521</v>
      </c>
      <c r="AU479" s="92" t="s">
        <v>22</v>
      </c>
      <c r="AV479" s="91" t="s">
        <v>152</v>
      </c>
      <c r="AW479" s="92" t="s">
        <v>152</v>
      </c>
      <c r="AX479" s="92" t="s">
        <v>48</v>
      </c>
      <c r="AY479" s="91" t="s">
        <v>152</v>
      </c>
      <c r="AZ479" s="23"/>
      <c r="BA479" s="25" t="s">
        <v>6094</v>
      </c>
      <c r="BB479" t="s">
        <v>25</v>
      </c>
      <c r="BC479" t="s">
        <v>2629</v>
      </c>
      <c r="BD479" t="str">
        <f>IF(Z479=BC479,"OK")</f>
        <v>OK</v>
      </c>
      <c r="BE479">
        <v>0.56799999999999995</v>
      </c>
      <c r="BF479">
        <v>3.1199999999999999E-3</v>
      </c>
      <c r="BG479">
        <v>298</v>
      </c>
      <c r="BH479">
        <v>254</v>
      </c>
      <c r="BI479">
        <v>254</v>
      </c>
      <c r="BJ479">
        <v>2.2719999999999998</v>
      </c>
      <c r="BK479">
        <v>1.9226E-2</v>
      </c>
      <c r="BN479" s="183"/>
    </row>
    <row r="480" spans="1:66" ht="25.5" x14ac:dyDescent="0.25">
      <c r="A480" s="1"/>
      <c r="B480" s="94">
        <v>476</v>
      </c>
      <c r="C480" s="195">
        <v>1085083</v>
      </c>
      <c r="D480" s="25"/>
      <c r="E480" s="48" t="s">
        <v>6093</v>
      </c>
      <c r="F480" s="151" t="s">
        <v>21</v>
      </c>
      <c r="G480" s="28"/>
      <c r="H480" s="46" t="str">
        <f>IFERROR(IFERROR(IF(SEARCH("Usystems",$E480)&gt;0,"Usystems"),IF(SEARCH("RIIFO",$E480)&gt;0,"RIIFO","Uponor")),"Uponor")</f>
        <v>Uponor</v>
      </c>
      <c r="I480" s="25" t="str">
        <f>IFERROR(MID($D480,1,7)+0,"")</f>
        <v/>
      </c>
      <c r="J480" s="25" t="str">
        <f>IFERROR(MID($D480,10,7)+0,"")</f>
        <v/>
      </c>
      <c r="K480" s="25" t="str">
        <f>IFERROR(MID($D480,19,7)+0,"")</f>
        <v/>
      </c>
      <c r="L480" s="25" t="str">
        <f>IFERROR(MID($D480,28,7)+0,"")</f>
        <v/>
      </c>
      <c r="M480" s="25" t="str">
        <f>IF(IFERROR(MID($Q480,1,7)+0,"")&lt;1130000,IF(INDEX(C:C,MATCH(LEFT(Q480,7)+0,I:I,0))&lt;1130000,"",INDEX(C:C,MATCH(LEFT(Q480,7)+0,I:I,0))),IFERROR(MID($Q480,1,7)+0,""))</f>
        <v/>
      </c>
      <c r="N480" s="25" t="str">
        <f>IF(IFERROR(MID($Q480,10,7)+0,"")&lt;1130000,"",IFERROR(MID($Q480,10,7)+0,""))</f>
        <v/>
      </c>
      <c r="O480" s="25" t="str">
        <f>IF(IFERROR(MID($Q480,19,7)+0,"")&lt;1130000,"",IFERROR(MID($Q480,19,7)+0,""))</f>
        <v/>
      </c>
      <c r="P480" s="25" t="str">
        <f>IF(M480="","",IF(N480="",M480,M480&amp;", "&amp;N480))</f>
        <v/>
      </c>
      <c r="Q480" s="25"/>
      <c r="R480" s="25"/>
      <c r="S480" s="35" t="s">
        <v>5979</v>
      </c>
      <c r="T480" s="25" t="s">
        <v>36</v>
      </c>
      <c r="U480" s="185">
        <v>37368</v>
      </c>
      <c r="V480" s="188">
        <v>37368</v>
      </c>
      <c r="W480" s="189">
        <v>37368</v>
      </c>
      <c r="X480" s="31">
        <v>37368</v>
      </c>
      <c r="Y480" s="90">
        <f>IFERROR(ROUND(X480/W480-1,2),"")</f>
        <v>0</v>
      </c>
      <c r="Z480" s="31" t="str">
        <f>IF(OR(S480="VLD MLC components",S480="VLD MLC pipes",S480="VLD PEX components",S480="VLD PEX pipes",S480="VLD PHC components",S480="VLD PHC pipes",S480="Controls VLD"),"По запросу",X480)</f>
        <v>По запросу</v>
      </c>
      <c r="AA480" s="63">
        <f>ROUND(X480/1.2,3)</f>
        <v>31140</v>
      </c>
      <c r="AB480" s="23">
        <v>31140</v>
      </c>
      <c r="AC480" s="190">
        <f>IFERROR(ROUND(AA480/AB480-1,2),"")</f>
        <v>0</v>
      </c>
      <c r="AD480" s="25">
        <v>0.51</v>
      </c>
      <c r="AE480" s="25">
        <v>2.7499999999999998E-3</v>
      </c>
      <c r="AF480" s="25">
        <v>0</v>
      </c>
      <c r="AG480" s="25" t="s">
        <v>22</v>
      </c>
      <c r="AH480" s="25">
        <v>0</v>
      </c>
      <c r="AI480" s="25">
        <v>0</v>
      </c>
      <c r="AJ480" s="25" t="s">
        <v>20</v>
      </c>
      <c r="AK480" s="42" t="s">
        <v>19</v>
      </c>
      <c r="AL480" s="25" t="s">
        <v>20</v>
      </c>
      <c r="AM480" s="25">
        <v>4</v>
      </c>
      <c r="AN480" s="25">
        <v>287</v>
      </c>
      <c r="AO480" s="25">
        <v>254</v>
      </c>
      <c r="AP480" s="25">
        <v>254</v>
      </c>
      <c r="AQ480" s="25">
        <v>2.04</v>
      </c>
      <c r="AR480" s="94">
        <v>1.8516000000000001E-2</v>
      </c>
      <c r="AS480" s="157" t="s">
        <v>22</v>
      </c>
      <c r="AT480" s="93">
        <v>42521</v>
      </c>
      <c r="AU480" s="92" t="s">
        <v>22</v>
      </c>
      <c r="AV480" s="91" t="s">
        <v>48</v>
      </c>
      <c r="AW480" s="92" t="s">
        <v>48</v>
      </c>
      <c r="AX480" s="92" t="s">
        <v>48</v>
      </c>
      <c r="AY480" s="91" t="s">
        <v>152</v>
      </c>
      <c r="AZ480" s="23"/>
      <c r="BA480" s="25">
        <v>0</v>
      </c>
      <c r="BB480" t="s">
        <v>48</v>
      </c>
      <c r="BC480" t="e">
        <v>#N/A</v>
      </c>
      <c r="BD480" t="e">
        <f>IF(Z480=BC480,"OK")</f>
        <v>#N/A</v>
      </c>
      <c r="BE480">
        <v>0.51</v>
      </c>
      <c r="BF480">
        <v>2.7499999999999998E-3</v>
      </c>
      <c r="BG480">
        <v>287</v>
      </c>
      <c r="BH480">
        <v>254</v>
      </c>
      <c r="BI480">
        <v>254</v>
      </c>
      <c r="BJ480">
        <v>2.04</v>
      </c>
      <c r="BK480">
        <v>1.8516000000000001E-2</v>
      </c>
      <c r="BN480" s="183"/>
    </row>
    <row r="481" spans="1:66" ht="25.5" x14ac:dyDescent="0.25">
      <c r="A481" s="1"/>
      <c r="B481" s="94">
        <v>477</v>
      </c>
      <c r="C481" s="43">
        <v>1087875</v>
      </c>
      <c r="D481" s="25"/>
      <c r="E481" s="27" t="s">
        <v>6092</v>
      </c>
      <c r="F481" s="213" t="s">
        <v>667</v>
      </c>
      <c r="G481" s="42"/>
      <c r="H481" s="46" t="str">
        <f>IFERROR(IFERROR(IF(SEARCH("Usystems",$E481)&gt;0,"Usystems"),IF(SEARCH("RIIFO",$E481)&gt;0,"RIIFO","Uponor")),"Uponor")</f>
        <v>Uponor</v>
      </c>
      <c r="I481" s="25" t="str">
        <f>IFERROR(MID($D481,1,7)+0,"")</f>
        <v/>
      </c>
      <c r="J481" s="25" t="str">
        <f>IFERROR(MID($D481,10,7)+0,"")</f>
        <v/>
      </c>
      <c r="K481" s="25" t="str">
        <f>IFERROR(MID($D481,19,7)+0,"")</f>
        <v/>
      </c>
      <c r="L481" s="25" t="str">
        <f>IFERROR(MID($D481,28,7)+0,"")</f>
        <v/>
      </c>
      <c r="M481" s="25" t="str">
        <f>IF(IFERROR(MID($Q481,1,7)+0,"")&lt;1130000,IF(INDEX(C:C,MATCH(LEFT(Q481,7)+0,I:I,0))&lt;1130000,"",INDEX(C:C,MATCH(LEFT(Q481,7)+0,I:I,0))),IFERROR(MID($Q481,1,7)+0,""))</f>
        <v/>
      </c>
      <c r="N481" s="25" t="str">
        <f>IF(IFERROR(MID($Q481,10,7)+0,"")&lt;1130000,"",IFERROR(MID($Q481,10,7)+0,""))</f>
        <v/>
      </c>
      <c r="O481" s="25" t="str">
        <f>IF(IFERROR(MID($Q481,19,7)+0,"")&lt;1130000,"",IFERROR(MID($Q481,19,7)+0,""))</f>
        <v/>
      </c>
      <c r="P481" s="25" t="str">
        <f>IF(M481="","",IF(N481="",M481,M481&amp;", "&amp;N481))</f>
        <v/>
      </c>
      <c r="Q481" s="25"/>
      <c r="R481" s="25"/>
      <c r="S481" s="35" t="s">
        <v>35</v>
      </c>
      <c r="T481" s="25" t="s">
        <v>36</v>
      </c>
      <c r="U481" s="185">
        <v>589</v>
      </c>
      <c r="V481" s="188">
        <v>589</v>
      </c>
      <c r="W481" s="189">
        <v>589</v>
      </c>
      <c r="X481" s="31">
        <v>589</v>
      </c>
      <c r="Y481" s="90">
        <f>IFERROR(ROUND(X481/W481-1,2),"")</f>
        <v>0</v>
      </c>
      <c r="Z481" s="31">
        <f>IF(OR(S481="VLD MLC components",S481="VLD MLC pipes",S481="VLD PEX components",S481="VLD PEX pipes",S481="VLD PHC components",S481="VLD PHC pipes",S481="Controls VLD"),"По запросу",X481)</f>
        <v>589</v>
      </c>
      <c r="AA481" s="63">
        <f>ROUND(X481/1.2,3)</f>
        <v>490.83300000000003</v>
      </c>
      <c r="AB481" s="23">
        <v>490.83300000000003</v>
      </c>
      <c r="AC481" s="190">
        <f>IFERROR(ROUND(AA481/AB481-1,2),"")</f>
        <v>0</v>
      </c>
      <c r="AD481" s="25">
        <v>4.4999999999999998E-2</v>
      </c>
      <c r="AE481" s="25">
        <v>4.6999999999999997E-5</v>
      </c>
      <c r="AF481" s="25">
        <v>0</v>
      </c>
      <c r="AG481" s="25" t="s">
        <v>22</v>
      </c>
      <c r="AH481" s="25">
        <v>0</v>
      </c>
      <c r="AI481" s="25">
        <v>0</v>
      </c>
      <c r="AJ481" s="25" t="s">
        <v>20</v>
      </c>
      <c r="AK481" s="42" t="s">
        <v>19</v>
      </c>
      <c r="AL481" s="25" t="s">
        <v>20</v>
      </c>
      <c r="AM481" s="25">
        <v>100</v>
      </c>
      <c r="AN481" s="25">
        <v>277</v>
      </c>
      <c r="AO481" s="25">
        <v>179</v>
      </c>
      <c r="AP481" s="25">
        <v>95</v>
      </c>
      <c r="AQ481" s="25">
        <v>4.5</v>
      </c>
      <c r="AR481" s="94">
        <v>4.7099999999999998E-3</v>
      </c>
      <c r="AS481" s="157" t="s">
        <v>22</v>
      </c>
      <c r="AT481" s="93">
        <v>43426</v>
      </c>
      <c r="AU481" s="92" t="s">
        <v>22</v>
      </c>
      <c r="AV481" s="91" t="s">
        <v>48</v>
      </c>
      <c r="AW481" s="92" t="s">
        <v>48</v>
      </c>
      <c r="AX481" s="92" t="s">
        <v>48</v>
      </c>
      <c r="AY481" s="91" t="s">
        <v>152</v>
      </c>
      <c r="AZ481" s="23"/>
      <c r="BA481" s="25">
        <v>0</v>
      </c>
      <c r="BB481" t="s">
        <v>48</v>
      </c>
      <c r="BC481" t="e">
        <v>#N/A</v>
      </c>
      <c r="BD481" t="e">
        <f>IF(Z481=BC481,"OK")</f>
        <v>#N/A</v>
      </c>
      <c r="BE481">
        <v>4.4999999999999998E-2</v>
      </c>
      <c r="BF481">
        <v>4.6999999999999997E-5</v>
      </c>
      <c r="BG481">
        <v>277</v>
      </c>
      <c r="BH481">
        <v>179</v>
      </c>
      <c r="BI481">
        <v>95</v>
      </c>
      <c r="BJ481">
        <v>4.5</v>
      </c>
      <c r="BK481">
        <v>4.7099999999999998E-3</v>
      </c>
      <c r="BN481" s="183"/>
    </row>
    <row r="482" spans="1:66" ht="38.25" x14ac:dyDescent="0.25">
      <c r="A482" s="1"/>
      <c r="B482" s="94">
        <v>478</v>
      </c>
      <c r="C482" s="43">
        <v>1023003</v>
      </c>
      <c r="D482" s="25">
        <v>1033435</v>
      </c>
      <c r="E482" s="27" t="s">
        <v>6091</v>
      </c>
      <c r="F482" s="213" t="s">
        <v>655</v>
      </c>
      <c r="G482" s="41" t="s">
        <v>29</v>
      </c>
      <c r="H482" s="46" t="str">
        <f>IFERROR(IFERROR(IF(SEARCH("Usystems",$E482)&gt;0,"Usystems"),IF(SEARCH("RIIFO",$E482)&gt;0,"RIIFO","Uponor")),"Uponor")</f>
        <v>Uponor</v>
      </c>
      <c r="I482" s="25">
        <f>IFERROR(MID($D482,1,7)+0,"")</f>
        <v>1033435</v>
      </c>
      <c r="J482" s="25" t="str">
        <f>IFERROR(MID($D482,10,7)+0,"")</f>
        <v/>
      </c>
      <c r="K482" s="25" t="str">
        <f>IFERROR(MID($D482,19,7)+0,"")</f>
        <v/>
      </c>
      <c r="L482" s="25" t="str">
        <f>IFERROR(MID($D482,28,7)+0,"")</f>
        <v/>
      </c>
      <c r="M482" s="25">
        <f>IF(IFERROR(MID($Q482,1,7)+0,"")&lt;1130000,IF(INDEX(C:C,MATCH(LEFT(Q482,7)+0,I:I,0))&lt;1130000,"",INDEX(C:C,MATCH(LEFT(Q482,7)+0,I:I,0))),IFERROR(MID($Q482,1,7)+0,""))</f>
        <v>1135751</v>
      </c>
      <c r="N482" s="25">
        <f>IF(IFERROR(MID($Q482,10,7)+0,"")&lt;1130000,"",IFERROR(MID($Q482,10,7)+0,""))</f>
        <v>1136006</v>
      </c>
      <c r="O482" s="25" t="str">
        <f>IF(IFERROR(MID($Q482,19,7)+0,"")&lt;1130000,"",IFERROR(MID($Q482,19,7)+0,""))</f>
        <v/>
      </c>
      <c r="P482" s="25" t="str">
        <f>IF(M482="","",IF(N482="",M482,M482&amp;", "&amp;N482))</f>
        <v>1135751, 1136006</v>
      </c>
      <c r="Q482" s="34" t="s">
        <v>6090</v>
      </c>
      <c r="R482" s="34"/>
      <c r="S482" s="35" t="s">
        <v>35</v>
      </c>
      <c r="T482" s="25" t="s">
        <v>36</v>
      </c>
      <c r="U482" s="185">
        <v>666</v>
      </c>
      <c r="V482" s="188">
        <v>666</v>
      </c>
      <c r="W482" s="189">
        <v>793</v>
      </c>
      <c r="X482" s="31">
        <v>793</v>
      </c>
      <c r="Y482" s="90">
        <f>IFERROR(ROUND(X482/W482-1,2),"")</f>
        <v>0</v>
      </c>
      <c r="Z482" s="31">
        <f>IF(OR(S482="VLD MLC components",S482="VLD MLC pipes",S482="VLD PEX components",S482="VLD PEX pipes",S482="VLD PHC components",S482="VLD PHC pipes",S482="Controls VLD"),"По запросу",X482)</f>
        <v>793</v>
      </c>
      <c r="AA482" s="63">
        <f>ROUND(X482/1.2,3)</f>
        <v>660.83299999999997</v>
      </c>
      <c r="AB482" s="23">
        <v>660.83299999999997</v>
      </c>
      <c r="AC482" s="190">
        <f>IFERROR(ROUND(AA482/AB482-1,2),"")</f>
        <v>0</v>
      </c>
      <c r="AD482" s="25">
        <v>5.1999999999999998E-2</v>
      </c>
      <c r="AE482" s="25">
        <v>3.4E-5</v>
      </c>
      <c r="AF482" s="25">
        <v>2</v>
      </c>
      <c r="AG482" s="25">
        <v>202</v>
      </c>
      <c r="AH482" s="25">
        <v>202</v>
      </c>
      <c r="AI482" s="25">
        <v>202</v>
      </c>
      <c r="AJ482" s="25" t="s">
        <v>20</v>
      </c>
      <c r="AK482" s="42" t="s">
        <v>19</v>
      </c>
      <c r="AL482" s="25" t="s">
        <v>20</v>
      </c>
      <c r="AM482" s="25">
        <v>100</v>
      </c>
      <c r="AN482" s="25">
        <v>277</v>
      </c>
      <c r="AO482" s="25">
        <v>179</v>
      </c>
      <c r="AP482" s="25">
        <v>95</v>
      </c>
      <c r="AQ482" s="25">
        <v>5.2</v>
      </c>
      <c r="AR482" s="94">
        <v>4.7099999999999998E-3</v>
      </c>
      <c r="AS482" s="157">
        <v>202</v>
      </c>
      <c r="AT482" s="93">
        <v>42846</v>
      </c>
      <c r="AU482" s="92" t="s">
        <v>22</v>
      </c>
      <c r="AV482" s="91" t="s">
        <v>152</v>
      </c>
      <c r="AW482" s="92" t="s">
        <v>152</v>
      </c>
      <c r="AX482" s="92" t="s">
        <v>48</v>
      </c>
      <c r="AY482" s="91" t="s">
        <v>152</v>
      </c>
      <c r="AZ482" s="23"/>
      <c r="BA482" s="25" t="s">
        <v>6089</v>
      </c>
      <c r="BB482" t="s">
        <v>25</v>
      </c>
      <c r="BC482">
        <v>793</v>
      </c>
      <c r="BD482" t="str">
        <f>IF(Z482=BC482,"OK")</f>
        <v>OK</v>
      </c>
      <c r="BE482">
        <v>5.1999999999999998E-2</v>
      </c>
      <c r="BF482">
        <v>3.4E-5</v>
      </c>
      <c r="BG482">
        <v>277</v>
      </c>
      <c r="BH482">
        <v>179</v>
      </c>
      <c r="BI482">
        <v>95</v>
      </c>
      <c r="BJ482">
        <v>5.2</v>
      </c>
      <c r="BK482">
        <v>4.7099999999999998E-3</v>
      </c>
      <c r="BN482" s="183"/>
    </row>
    <row r="483" spans="1:66" ht="25.5" x14ac:dyDescent="0.25">
      <c r="A483" s="1"/>
      <c r="B483" s="94">
        <v>479</v>
      </c>
      <c r="C483" s="43">
        <v>1033435</v>
      </c>
      <c r="D483" s="37">
        <v>1008738</v>
      </c>
      <c r="E483" s="27" t="s">
        <v>6088</v>
      </c>
      <c r="F483" s="151" t="s">
        <v>21</v>
      </c>
      <c r="G483" s="41"/>
      <c r="H483" s="46" t="str">
        <f>IFERROR(IFERROR(IF(SEARCH("Usystems",$E483)&gt;0,"Usystems"),IF(SEARCH("RIIFO",$E483)&gt;0,"RIIFO","Uponor")),"Uponor")</f>
        <v>Uponor</v>
      </c>
      <c r="I483" s="25">
        <f>IFERROR(MID($D483,1,7)+0,"")</f>
        <v>1008738</v>
      </c>
      <c r="J483" s="25" t="str">
        <f>IFERROR(MID($D483,10,7)+0,"")</f>
        <v/>
      </c>
      <c r="K483" s="25" t="str">
        <f>IFERROR(MID($D483,19,7)+0,"")</f>
        <v/>
      </c>
      <c r="L483" s="25" t="str">
        <f>IFERROR(MID($D483,28,7)+0,"")</f>
        <v/>
      </c>
      <c r="M483" s="25" t="str">
        <f>IF(IFERROR(MID($Q483,1,7)+0,"")&lt;1130000,IF(INDEX(C:C,MATCH(LEFT(Q483,7)+0,I:I,0))&lt;1130000,"",INDEX(C:C,MATCH(LEFT(Q483,7)+0,I:I,0))),IFERROR(MID($Q483,1,7)+0,""))</f>
        <v/>
      </c>
      <c r="N483" s="25" t="str">
        <f>IF(IFERROR(MID($Q483,10,7)+0,"")&lt;1130000,"",IFERROR(MID($Q483,10,7)+0,""))</f>
        <v/>
      </c>
      <c r="O483" s="25" t="str">
        <f>IF(IFERROR(MID($Q483,19,7)+0,"")&lt;1130000,"",IFERROR(MID($Q483,19,7)+0,""))</f>
        <v/>
      </c>
      <c r="P483" s="25" t="str">
        <f>IF(M483="","",IF(N483="",M483,M483&amp;", "&amp;N483))</f>
        <v/>
      </c>
      <c r="Q483" s="34"/>
      <c r="R483" s="34"/>
      <c r="S483" s="35" t="s">
        <v>35</v>
      </c>
      <c r="T483" s="25" t="s">
        <v>36</v>
      </c>
      <c r="U483" s="185">
        <v>666</v>
      </c>
      <c r="V483" s="188">
        <v>666</v>
      </c>
      <c r="W483" s="189">
        <v>666</v>
      </c>
      <c r="X483" s="31">
        <v>666</v>
      </c>
      <c r="Y483" s="90">
        <f>IFERROR(ROUND(X483/W483-1,2),"")</f>
        <v>0</v>
      </c>
      <c r="Z483" s="31">
        <f>IF(OR(S483="VLD MLC components",S483="VLD MLC pipes",S483="VLD PEX components",S483="VLD PEX pipes",S483="VLD PHC components",S483="VLD PHC pipes",S483="Controls VLD"),"По запросу",X483)</f>
        <v>666</v>
      </c>
      <c r="AA483" s="63">
        <f>ROUND(X483/1.2,3)</f>
        <v>555</v>
      </c>
      <c r="AB483" s="23">
        <v>555</v>
      </c>
      <c r="AC483" s="190">
        <f>IFERROR(ROUND(AA483/AB483-1,2),"")</f>
        <v>0</v>
      </c>
      <c r="AD483" s="25">
        <v>3.7999999999999999E-2</v>
      </c>
      <c r="AE483" s="25">
        <v>3.3000000000000003E-5</v>
      </c>
      <c r="AF483" s="25">
        <v>0</v>
      </c>
      <c r="AG483" s="25" t="s">
        <v>22</v>
      </c>
      <c r="AH483" s="25">
        <v>0</v>
      </c>
      <c r="AI483" s="25">
        <v>0</v>
      </c>
      <c r="AJ483" s="22" t="s">
        <v>20</v>
      </c>
      <c r="AK483" s="42" t="s">
        <v>19</v>
      </c>
      <c r="AL483" s="22" t="s">
        <v>20</v>
      </c>
      <c r="AM483" s="25">
        <v>100</v>
      </c>
      <c r="AN483" s="25">
        <v>185</v>
      </c>
      <c r="AO483" s="25">
        <v>185</v>
      </c>
      <c r="AP483" s="25">
        <v>92</v>
      </c>
      <c r="AQ483" s="25">
        <v>3.8</v>
      </c>
      <c r="AR483" s="133">
        <v>3.1489999999999999E-3</v>
      </c>
      <c r="AS483" s="157" t="s">
        <v>22</v>
      </c>
      <c r="AT483" s="93" t="s">
        <v>22</v>
      </c>
      <c r="AU483" s="92" t="s">
        <v>22</v>
      </c>
      <c r="AV483" s="91" t="s">
        <v>48</v>
      </c>
      <c r="AW483" s="92" t="s">
        <v>48</v>
      </c>
      <c r="AX483" s="92" t="s">
        <v>48</v>
      </c>
      <c r="AY483" s="91" t="s">
        <v>152</v>
      </c>
      <c r="AZ483" s="23"/>
      <c r="BA483" s="25">
        <v>0</v>
      </c>
      <c r="BB483" t="s">
        <v>48</v>
      </c>
      <c r="BC483" t="e">
        <v>#N/A</v>
      </c>
      <c r="BD483" t="e">
        <f>IF(Z483=BC483,"OK")</f>
        <v>#N/A</v>
      </c>
      <c r="BE483">
        <v>3.7999999999999999E-2</v>
      </c>
      <c r="BF483">
        <v>3.3000000000000003E-5</v>
      </c>
      <c r="BG483">
        <v>185</v>
      </c>
      <c r="BH483">
        <v>185</v>
      </c>
      <c r="BI483">
        <v>92</v>
      </c>
      <c r="BJ483">
        <v>3.8</v>
      </c>
      <c r="BK483">
        <v>3.1489999999999999E-3</v>
      </c>
      <c r="BN483" s="183"/>
    </row>
    <row r="484" spans="1:66" ht="38.25" x14ac:dyDescent="0.25">
      <c r="A484" s="1"/>
      <c r="B484" s="94">
        <v>480</v>
      </c>
      <c r="C484" s="43">
        <v>1023004</v>
      </c>
      <c r="D484" s="37" t="s">
        <v>22</v>
      </c>
      <c r="E484" s="27" t="s">
        <v>6087</v>
      </c>
      <c r="F484" s="151" t="s">
        <v>652</v>
      </c>
      <c r="G484" s="41" t="s">
        <v>29</v>
      </c>
      <c r="H484" s="46" t="str">
        <f>IFERROR(IFERROR(IF(SEARCH("Usystems",$E484)&gt;0,"Usystems"),IF(SEARCH("RIIFO",$E484)&gt;0,"RIIFO","Uponor")),"Uponor")</f>
        <v>Uponor</v>
      </c>
      <c r="I484" s="25" t="str">
        <f>IFERROR(MID($D484,1,7)+0,"")</f>
        <v/>
      </c>
      <c r="J484" s="25" t="str">
        <f>IFERROR(MID($D484,10,7)+0,"")</f>
        <v/>
      </c>
      <c r="K484" s="25" t="str">
        <f>IFERROR(MID($D484,19,7)+0,"")</f>
        <v/>
      </c>
      <c r="L484" s="25" t="str">
        <f>IFERROR(MID($D484,28,7)+0,"")</f>
        <v/>
      </c>
      <c r="M484" s="25">
        <f>IF(IFERROR(MID($Q484,1,7)+0,"")&lt;1130000,IF(INDEX(C:C,MATCH(LEFT(Q484,7)+0,I:I,0))&lt;1130000,"",INDEX(C:C,MATCH(LEFT(Q484,7)+0,I:I,0))),IFERROR(MID($Q484,1,7)+0,""))</f>
        <v>1135752</v>
      </c>
      <c r="N484" s="25">
        <f>IF(IFERROR(MID($Q484,10,7)+0,"")&lt;1130000,"",IFERROR(MID($Q484,10,7)+0,""))</f>
        <v>1136007</v>
      </c>
      <c r="O484" s="25" t="str">
        <f>IF(IFERROR(MID($Q484,19,7)+0,"")&lt;1130000,"",IFERROR(MID($Q484,19,7)+0,""))</f>
        <v/>
      </c>
      <c r="P484" s="25" t="str">
        <f>IF(M484="","",IF(N484="",M484,M484&amp;", "&amp;N484))</f>
        <v>1135752, 1136007</v>
      </c>
      <c r="Q484" s="34" t="s">
        <v>6086</v>
      </c>
      <c r="R484" s="34"/>
      <c r="S484" s="35" t="s">
        <v>35</v>
      </c>
      <c r="T484" s="25" t="s">
        <v>36</v>
      </c>
      <c r="U484" s="185">
        <v>893</v>
      </c>
      <c r="V484" s="188">
        <v>893</v>
      </c>
      <c r="W484" s="189">
        <v>893</v>
      </c>
      <c r="X484" s="31">
        <v>893</v>
      </c>
      <c r="Y484" s="90">
        <f>IFERROR(ROUND(X484/W484-1,2),"")</f>
        <v>0</v>
      </c>
      <c r="Z484" s="31">
        <f>IF(OR(S484="VLD MLC components",S484="VLD MLC pipes",S484="VLD PEX components",S484="VLD PEX pipes",S484="VLD PHC components",S484="VLD PHC pipes",S484="Controls VLD"),"По запросу",X484)</f>
        <v>893</v>
      </c>
      <c r="AA484" s="63">
        <f>ROUND(X484/1.2,3)</f>
        <v>744.16700000000003</v>
      </c>
      <c r="AB484" s="23">
        <v>744.16700000000003</v>
      </c>
      <c r="AC484" s="190">
        <f>IFERROR(ROUND(AA484/AB484-1,2),"")</f>
        <v>0</v>
      </c>
      <c r="AD484" s="25">
        <v>8.7999999999999995E-2</v>
      </c>
      <c r="AE484" s="25">
        <v>6.7000000000000002E-5</v>
      </c>
      <c r="AF484" s="25">
        <v>0</v>
      </c>
      <c r="AG484" s="25">
        <v>80</v>
      </c>
      <c r="AH484" s="25">
        <v>80</v>
      </c>
      <c r="AI484" s="25">
        <v>80</v>
      </c>
      <c r="AJ484" s="25" t="s">
        <v>20</v>
      </c>
      <c r="AK484" s="42" t="s">
        <v>19</v>
      </c>
      <c r="AL484" s="25" t="s">
        <v>20</v>
      </c>
      <c r="AM484" s="25">
        <v>80</v>
      </c>
      <c r="AN484" s="25">
        <v>277</v>
      </c>
      <c r="AO484" s="25">
        <v>179</v>
      </c>
      <c r="AP484" s="25">
        <v>95</v>
      </c>
      <c r="AQ484" s="25">
        <v>7.04</v>
      </c>
      <c r="AR484" s="94">
        <v>4.7099999999999998E-3</v>
      </c>
      <c r="AS484" s="157">
        <v>80</v>
      </c>
      <c r="AT484" s="93" t="s">
        <v>22</v>
      </c>
      <c r="AU484" s="92" t="s">
        <v>22</v>
      </c>
      <c r="AV484" s="91" t="s">
        <v>152</v>
      </c>
      <c r="AW484" s="92" t="s">
        <v>152</v>
      </c>
      <c r="AX484" s="92" t="s">
        <v>48</v>
      </c>
      <c r="AY484" s="91" t="s">
        <v>152</v>
      </c>
      <c r="AZ484" s="23"/>
      <c r="BA484" s="25" t="s">
        <v>6085</v>
      </c>
      <c r="BB484" t="s">
        <v>25</v>
      </c>
      <c r="BC484" t="e">
        <v>#N/A</v>
      </c>
      <c r="BD484" t="e">
        <f>IF(Z484=BC484,"OK")</f>
        <v>#N/A</v>
      </c>
      <c r="BE484">
        <v>8.7999999999999995E-2</v>
      </c>
      <c r="BF484">
        <v>6.7000000000000002E-5</v>
      </c>
      <c r="BG484">
        <v>277</v>
      </c>
      <c r="BH484">
        <v>179</v>
      </c>
      <c r="BI484">
        <v>95</v>
      </c>
      <c r="BJ484">
        <v>7.04</v>
      </c>
      <c r="BK484">
        <v>4.7099999999999998E-3</v>
      </c>
      <c r="BN484" s="183"/>
    </row>
    <row r="485" spans="1:66" ht="38.25" x14ac:dyDescent="0.25">
      <c r="A485" s="1"/>
      <c r="B485" s="94">
        <v>481</v>
      </c>
      <c r="C485" s="43">
        <v>1033437</v>
      </c>
      <c r="D485" s="37">
        <v>1008739</v>
      </c>
      <c r="E485" s="27" t="s">
        <v>6084</v>
      </c>
      <c r="F485" s="151" t="s">
        <v>655</v>
      </c>
      <c r="G485" s="41" t="s">
        <v>29</v>
      </c>
      <c r="H485" s="46" t="str">
        <f>IFERROR(IFERROR(IF(SEARCH("Usystems",$E485)&gt;0,"Usystems"),IF(SEARCH("RIIFO",$E485)&gt;0,"RIIFO","Uponor")),"Uponor")</f>
        <v>Uponor</v>
      </c>
      <c r="I485" s="25">
        <f>IFERROR(MID($D485,1,7)+0,"")</f>
        <v>1008739</v>
      </c>
      <c r="J485" s="25" t="str">
        <f>IFERROR(MID($D485,10,7)+0,"")</f>
        <v/>
      </c>
      <c r="K485" s="25" t="str">
        <f>IFERROR(MID($D485,19,7)+0,"")</f>
        <v/>
      </c>
      <c r="L485" s="25" t="str">
        <f>IFERROR(MID($D485,28,7)+0,"")</f>
        <v/>
      </c>
      <c r="M485" s="25">
        <f>IF(IFERROR(MID($Q485,1,7)+0,"")&lt;1130000,IF(INDEX(C:C,MATCH(LEFT(Q485,7)+0,I:I,0))&lt;1130000,"",INDEX(C:C,MATCH(LEFT(Q485,7)+0,I:I,0))),IFERROR(MID($Q485,1,7)+0,""))</f>
        <v>1135753</v>
      </c>
      <c r="N485" s="25">
        <f>IF(IFERROR(MID($Q485,10,7)+0,"")&lt;1130000,"",IFERROR(MID($Q485,10,7)+0,""))</f>
        <v>1136008</v>
      </c>
      <c r="O485" s="25" t="str">
        <f>IF(IFERROR(MID($Q485,19,7)+0,"")&lt;1130000,"",IFERROR(MID($Q485,19,7)+0,""))</f>
        <v/>
      </c>
      <c r="P485" s="25" t="str">
        <f>IF(M485="","",IF(N485="",M485,M485&amp;", "&amp;N485))</f>
        <v>1135753, 1136008</v>
      </c>
      <c r="Q485" s="34" t="s">
        <v>6083</v>
      </c>
      <c r="R485" s="34"/>
      <c r="S485" s="35" t="s">
        <v>35</v>
      </c>
      <c r="T485" s="25" t="s">
        <v>36</v>
      </c>
      <c r="U485" s="185">
        <v>809</v>
      </c>
      <c r="V485" s="188">
        <v>809</v>
      </c>
      <c r="W485" s="189">
        <v>809</v>
      </c>
      <c r="X485" s="31">
        <v>809</v>
      </c>
      <c r="Y485" s="90">
        <f>IFERROR(ROUND(X485/W485-1,2),"")</f>
        <v>0</v>
      </c>
      <c r="Z485" s="31">
        <f>IF(OR(S485="VLD MLC components",S485="VLD MLC pipes",S485="VLD PEX components",S485="VLD PEX pipes",S485="VLD PHC components",S485="VLD PHC pipes",S485="Controls VLD"),"По запросу",X485)</f>
        <v>809</v>
      </c>
      <c r="AA485" s="63">
        <f>ROUND(X485/1.2,3)</f>
        <v>674.16700000000003</v>
      </c>
      <c r="AB485" s="23">
        <v>674.16700000000003</v>
      </c>
      <c r="AC485" s="190">
        <f>IFERROR(ROUND(AA485/AB485-1,2),"")</f>
        <v>0</v>
      </c>
      <c r="AD485" s="25">
        <v>4.9000000000000002E-2</v>
      </c>
      <c r="AE485" s="25">
        <v>4.1999999999999998E-5</v>
      </c>
      <c r="AF485" s="25">
        <v>0</v>
      </c>
      <c r="AG485" s="25" t="s">
        <v>22</v>
      </c>
      <c r="AH485" s="25">
        <v>0</v>
      </c>
      <c r="AI485" s="25">
        <v>0</v>
      </c>
      <c r="AJ485" s="25" t="s">
        <v>20</v>
      </c>
      <c r="AK485" s="42" t="s">
        <v>19</v>
      </c>
      <c r="AL485" s="25" t="s">
        <v>20</v>
      </c>
      <c r="AM485" s="25">
        <v>90</v>
      </c>
      <c r="AN485" s="25">
        <v>280</v>
      </c>
      <c r="AO485" s="25">
        <v>187</v>
      </c>
      <c r="AP485" s="25">
        <v>95</v>
      </c>
      <c r="AQ485" s="25">
        <v>4.41</v>
      </c>
      <c r="AR485" s="94">
        <v>4.9740000000000001E-3</v>
      </c>
      <c r="AS485" s="157" t="s">
        <v>22</v>
      </c>
      <c r="AT485" s="93" t="s">
        <v>22</v>
      </c>
      <c r="AU485" s="92" t="s">
        <v>22</v>
      </c>
      <c r="AV485" s="91" t="s">
        <v>152</v>
      </c>
      <c r="AW485" s="92" t="s">
        <v>152</v>
      </c>
      <c r="AX485" s="92" t="s">
        <v>48</v>
      </c>
      <c r="AY485" s="91" t="s">
        <v>152</v>
      </c>
      <c r="AZ485" s="23"/>
      <c r="BA485" s="25" t="s">
        <v>6082</v>
      </c>
      <c r="BB485" t="s">
        <v>25</v>
      </c>
      <c r="BC485" t="e">
        <v>#N/A</v>
      </c>
      <c r="BD485" t="e">
        <f>IF(Z485=BC485,"OK")</f>
        <v>#N/A</v>
      </c>
      <c r="BE485">
        <v>4.9000000000000002E-2</v>
      </c>
      <c r="BF485">
        <v>4.1999999999999998E-5</v>
      </c>
      <c r="BG485">
        <v>280</v>
      </c>
      <c r="BH485">
        <v>187</v>
      </c>
      <c r="BI485">
        <v>95</v>
      </c>
      <c r="BJ485">
        <v>4.41</v>
      </c>
      <c r="BK485">
        <v>4.9740000000000001E-3</v>
      </c>
      <c r="BN485" s="183"/>
    </row>
    <row r="486" spans="1:66" ht="38.25" x14ac:dyDescent="0.25">
      <c r="A486" s="1"/>
      <c r="B486" s="94">
        <v>482</v>
      </c>
      <c r="C486" s="43">
        <v>1033438</v>
      </c>
      <c r="D486" s="37">
        <v>1008740</v>
      </c>
      <c r="E486" s="27" t="s">
        <v>6081</v>
      </c>
      <c r="F486" s="151" t="s">
        <v>655</v>
      </c>
      <c r="G486" s="41" t="s">
        <v>29</v>
      </c>
      <c r="H486" s="46" t="str">
        <f>IFERROR(IFERROR(IF(SEARCH("Usystems",$E486)&gt;0,"Usystems"),IF(SEARCH("RIIFO",$E486)&gt;0,"RIIFO","Uponor")),"Uponor")</f>
        <v>Uponor</v>
      </c>
      <c r="I486" s="25">
        <f>IFERROR(MID($D486,1,7)+0,"")</f>
        <v>1008740</v>
      </c>
      <c r="J486" s="25" t="str">
        <f>IFERROR(MID($D486,10,7)+0,"")</f>
        <v/>
      </c>
      <c r="K486" s="25" t="str">
        <f>IFERROR(MID($D486,19,7)+0,"")</f>
        <v/>
      </c>
      <c r="L486" s="25" t="str">
        <f>IFERROR(MID($D486,28,7)+0,"")</f>
        <v/>
      </c>
      <c r="M486" s="25">
        <f>IF(IFERROR(MID($Q486,1,7)+0,"")&lt;1130000,IF(INDEX(C:C,MATCH(LEFT(Q486,7)+0,I:I,0))&lt;1130000,"",INDEX(C:C,MATCH(LEFT(Q486,7)+0,I:I,0))),IFERROR(MID($Q486,1,7)+0,""))</f>
        <v>1135754</v>
      </c>
      <c r="N486" s="25">
        <f>IF(IFERROR(MID($Q486,10,7)+0,"")&lt;1130000,"",IFERROR(MID($Q486,10,7)+0,""))</f>
        <v>1136009</v>
      </c>
      <c r="O486" s="25" t="str">
        <f>IF(IFERROR(MID($Q486,19,7)+0,"")&lt;1130000,"",IFERROR(MID($Q486,19,7)+0,""))</f>
        <v/>
      </c>
      <c r="P486" s="25" t="str">
        <f>IF(M486="","",IF(N486="",M486,M486&amp;", "&amp;N486))</f>
        <v>1135754, 1136009</v>
      </c>
      <c r="Q486" s="34" t="s">
        <v>6080</v>
      </c>
      <c r="R486" s="34"/>
      <c r="S486" s="35" t="s">
        <v>35</v>
      </c>
      <c r="T486" s="25" t="s">
        <v>36</v>
      </c>
      <c r="U486" s="185">
        <v>1038</v>
      </c>
      <c r="V486" s="188">
        <v>1038</v>
      </c>
      <c r="W486" s="189">
        <v>1038</v>
      </c>
      <c r="X486" s="31">
        <v>1038</v>
      </c>
      <c r="Y486" s="90">
        <f>IFERROR(ROUND(X486/W486-1,2),"")</f>
        <v>0</v>
      </c>
      <c r="Z486" s="31">
        <f>IF(OR(S486="VLD MLC components",S486="VLD MLC pipes",S486="VLD PEX components",S486="VLD PEX pipes",S486="VLD PHC components",S486="VLD PHC pipes",S486="Controls VLD"),"По запросу",X486)</f>
        <v>1038</v>
      </c>
      <c r="AA486" s="63">
        <f>ROUND(X486/1.2,3)</f>
        <v>865</v>
      </c>
      <c r="AB486" s="23">
        <v>865</v>
      </c>
      <c r="AC486" s="190">
        <f>IFERROR(ROUND(AA486/AB486-1,2),"")</f>
        <v>0</v>
      </c>
      <c r="AD486" s="25">
        <v>7.5999999999999998E-2</v>
      </c>
      <c r="AE486" s="25">
        <v>6.3E-5</v>
      </c>
      <c r="AF486" s="25">
        <v>150</v>
      </c>
      <c r="AG486" s="25">
        <v>560</v>
      </c>
      <c r="AH486" s="25">
        <v>1140</v>
      </c>
      <c r="AI486" s="25">
        <v>1140</v>
      </c>
      <c r="AJ486" s="25" t="s">
        <v>20</v>
      </c>
      <c r="AK486" s="22" t="s">
        <v>20</v>
      </c>
      <c r="AL486" s="25" t="s">
        <v>20</v>
      </c>
      <c r="AM486" s="25">
        <v>70</v>
      </c>
      <c r="AN486" s="25">
        <v>280</v>
      </c>
      <c r="AO486" s="25">
        <v>187</v>
      </c>
      <c r="AP486" s="25">
        <v>95</v>
      </c>
      <c r="AQ486" s="25">
        <v>5.32</v>
      </c>
      <c r="AR486" s="94">
        <v>4.9740000000000001E-3</v>
      </c>
      <c r="AS486" s="157">
        <v>1140</v>
      </c>
      <c r="AT486" s="93" t="s">
        <v>22</v>
      </c>
      <c r="AU486" s="92" t="s">
        <v>22</v>
      </c>
      <c r="AV486" s="91" t="s">
        <v>152</v>
      </c>
      <c r="AW486" s="92" t="s">
        <v>152</v>
      </c>
      <c r="AX486" s="92" t="s">
        <v>48</v>
      </c>
      <c r="AY486" s="91" t="s">
        <v>152</v>
      </c>
      <c r="AZ486" s="23"/>
      <c r="BA486" s="25" t="s">
        <v>1000</v>
      </c>
      <c r="BB486" t="s">
        <v>25</v>
      </c>
      <c r="BC486">
        <v>1038</v>
      </c>
      <c r="BD486" t="str">
        <f>IF(Z486=BC486,"OK")</f>
        <v>OK</v>
      </c>
      <c r="BE486">
        <v>7.5999999999999998E-2</v>
      </c>
      <c r="BF486">
        <v>6.3E-5</v>
      </c>
      <c r="BG486">
        <v>280</v>
      </c>
      <c r="BH486">
        <v>187</v>
      </c>
      <c r="BI486">
        <v>95</v>
      </c>
      <c r="BJ486">
        <v>5.32</v>
      </c>
      <c r="BK486">
        <v>4.9740000000000001E-3</v>
      </c>
      <c r="BN486" s="183"/>
    </row>
    <row r="487" spans="1:66" ht="25.5" x14ac:dyDescent="0.25">
      <c r="A487" s="1"/>
      <c r="B487" s="94">
        <v>483</v>
      </c>
      <c r="C487" s="43">
        <v>1047862</v>
      </c>
      <c r="D487" s="37">
        <v>1008741</v>
      </c>
      <c r="E487" s="27" t="s">
        <v>6079</v>
      </c>
      <c r="F487" s="151" t="s">
        <v>655</v>
      </c>
      <c r="G487" s="41" t="s">
        <v>27</v>
      </c>
      <c r="H487" s="46" t="str">
        <f>IFERROR(IFERROR(IF(SEARCH("Usystems",$E487)&gt;0,"Usystems"),IF(SEARCH("RIIFO",$E487)&gt;0,"RIIFO","Uponor")),"Uponor")</f>
        <v>Uponor</v>
      </c>
      <c r="I487" s="25">
        <f>IFERROR(MID($D487,1,7)+0,"")</f>
        <v>1008741</v>
      </c>
      <c r="J487" s="25" t="str">
        <f>IFERROR(MID($D487,10,7)+0,"")</f>
        <v/>
      </c>
      <c r="K487" s="25" t="str">
        <f>IFERROR(MID($D487,19,7)+0,"")</f>
        <v/>
      </c>
      <c r="L487" s="25" t="str">
        <f>IFERROR(MID($D487,28,7)+0,"")</f>
        <v/>
      </c>
      <c r="M487" s="25">
        <f>IF(IFERROR(MID($Q487,1,7)+0,"")&lt;1130000,IF(INDEX(C:C,MATCH(LEFT(Q487,7)+0,I:I,0))&lt;1130000,"",INDEX(C:C,MATCH(LEFT(Q487,7)+0,I:I,0))),IFERROR(MID($Q487,1,7)+0,""))</f>
        <v>1135755</v>
      </c>
      <c r="N487" s="25">
        <f>IF(IFERROR(MID($Q487,10,7)+0,"")&lt;1130000,"",IFERROR(MID($Q487,10,7)+0,""))</f>
        <v>1136010</v>
      </c>
      <c r="O487" s="25" t="str">
        <f>IF(IFERROR(MID($Q487,19,7)+0,"")&lt;1130000,"",IFERROR(MID($Q487,19,7)+0,""))</f>
        <v/>
      </c>
      <c r="P487" s="25" t="str">
        <f>IF(M487="","",IF(N487="",M487,M487&amp;", "&amp;N487))</f>
        <v>1135755, 1136010</v>
      </c>
      <c r="Q487" s="34" t="s">
        <v>6078</v>
      </c>
      <c r="R487" s="34"/>
      <c r="S487" s="35" t="s">
        <v>35</v>
      </c>
      <c r="T487" s="25" t="s">
        <v>36</v>
      </c>
      <c r="U487" s="185">
        <v>1219</v>
      </c>
      <c r="V487" s="188">
        <v>1219</v>
      </c>
      <c r="W487" s="189">
        <v>1219</v>
      </c>
      <c r="X487" s="31">
        <v>1219</v>
      </c>
      <c r="Y487" s="90">
        <f>IFERROR(ROUND(X487/W487-1,2),"")</f>
        <v>0</v>
      </c>
      <c r="Z487" s="31">
        <f>IF(OR(S487="VLD MLC components",S487="VLD MLC pipes",S487="VLD PEX components",S487="VLD PEX pipes",S487="VLD PHC components",S487="VLD PHC pipes",S487="Controls VLD"),"По запросу",X487)</f>
        <v>1219</v>
      </c>
      <c r="AA487" s="63">
        <f>ROUND(X487/1.2,3)</f>
        <v>1015.833</v>
      </c>
      <c r="AB487" s="23">
        <v>1015.833</v>
      </c>
      <c r="AC487" s="190">
        <f>IFERROR(ROUND(AA487/AB487-1,2),"")</f>
        <v>0</v>
      </c>
      <c r="AD487" s="25">
        <v>0.09</v>
      </c>
      <c r="AE487" s="25">
        <v>6.0000000000000002E-5</v>
      </c>
      <c r="AF487" s="25">
        <v>0</v>
      </c>
      <c r="AG487" s="25" t="s">
        <v>22</v>
      </c>
      <c r="AH487" s="25">
        <v>0</v>
      </c>
      <c r="AI487" s="25">
        <v>510</v>
      </c>
      <c r="AJ487" s="25" t="s">
        <v>20</v>
      </c>
      <c r="AK487" s="42" t="s">
        <v>19</v>
      </c>
      <c r="AL487" s="25" t="s">
        <v>20</v>
      </c>
      <c r="AM487" s="25">
        <v>40</v>
      </c>
      <c r="AN487" s="25">
        <v>277</v>
      </c>
      <c r="AO487" s="25">
        <v>179</v>
      </c>
      <c r="AP487" s="25">
        <v>95</v>
      </c>
      <c r="AQ487" s="25">
        <v>3.6</v>
      </c>
      <c r="AR487" s="94">
        <v>4.7099999999999998E-3</v>
      </c>
      <c r="AS487" s="157">
        <v>510</v>
      </c>
      <c r="AT487" s="93" t="s">
        <v>22</v>
      </c>
      <c r="AU487" s="92" t="s">
        <v>22</v>
      </c>
      <c r="AV487" s="91" t="s">
        <v>152</v>
      </c>
      <c r="AW487" s="92" t="s">
        <v>152</v>
      </c>
      <c r="AX487" s="92" t="s">
        <v>48</v>
      </c>
      <c r="AY487" s="91" t="s">
        <v>152</v>
      </c>
      <c r="AZ487" s="23"/>
      <c r="BA487" s="25" t="s">
        <v>668</v>
      </c>
      <c r="BB487" t="s">
        <v>25</v>
      </c>
      <c r="BC487" t="e">
        <v>#N/A</v>
      </c>
      <c r="BD487" t="e">
        <f>IF(Z487=BC487,"OK")</f>
        <v>#N/A</v>
      </c>
      <c r="BE487">
        <v>0.09</v>
      </c>
      <c r="BF487">
        <v>6.0000000000000002E-5</v>
      </c>
      <c r="BG487">
        <v>277</v>
      </c>
      <c r="BH487">
        <v>179</v>
      </c>
      <c r="BI487">
        <v>95</v>
      </c>
      <c r="BJ487">
        <v>3.6</v>
      </c>
      <c r="BK487">
        <v>4.7099999999999998E-3</v>
      </c>
      <c r="BN487" s="183"/>
    </row>
    <row r="488" spans="1:66" ht="25.5" x14ac:dyDescent="0.25">
      <c r="A488" s="1"/>
      <c r="B488" s="94">
        <v>484</v>
      </c>
      <c r="C488" s="43">
        <v>1047863</v>
      </c>
      <c r="D488" s="37">
        <v>1008742</v>
      </c>
      <c r="E488" s="27" t="s">
        <v>6077</v>
      </c>
      <c r="F488" s="151" t="s">
        <v>655</v>
      </c>
      <c r="G488" s="41" t="s">
        <v>27</v>
      </c>
      <c r="H488" s="46" t="str">
        <f>IFERROR(IFERROR(IF(SEARCH("Usystems",$E488)&gt;0,"Usystems"),IF(SEARCH("RIIFO",$E488)&gt;0,"RIIFO","Uponor")),"Uponor")</f>
        <v>Uponor</v>
      </c>
      <c r="I488" s="25">
        <f>IFERROR(MID($D488,1,7)+0,"")</f>
        <v>1008742</v>
      </c>
      <c r="J488" s="25" t="str">
        <f>IFERROR(MID($D488,10,7)+0,"")</f>
        <v/>
      </c>
      <c r="K488" s="25" t="str">
        <f>IFERROR(MID($D488,19,7)+0,"")</f>
        <v/>
      </c>
      <c r="L488" s="25" t="str">
        <f>IFERROR(MID($D488,28,7)+0,"")</f>
        <v/>
      </c>
      <c r="M488" s="25">
        <f>IF(IFERROR(MID($Q488,1,7)+0,"")&lt;1130000,IF(INDEX(C:C,MATCH(LEFT(Q488,7)+0,I:I,0))&lt;1130000,"",INDEX(C:C,MATCH(LEFT(Q488,7)+0,I:I,0))),IFERROR(MID($Q488,1,7)+0,""))</f>
        <v>1135756</v>
      </c>
      <c r="N488" s="25">
        <f>IF(IFERROR(MID($Q488,10,7)+0,"")&lt;1130000,"",IFERROR(MID($Q488,10,7)+0,""))</f>
        <v>1136011</v>
      </c>
      <c r="O488" s="25" t="str">
        <f>IF(IFERROR(MID($Q488,19,7)+0,"")&lt;1130000,"",IFERROR(MID($Q488,19,7)+0,""))</f>
        <v/>
      </c>
      <c r="P488" s="25" t="str">
        <f>IF(M488="","",IF(N488="",M488,M488&amp;", "&amp;N488))</f>
        <v>1135756, 1136011</v>
      </c>
      <c r="Q488" s="34" t="s">
        <v>6076</v>
      </c>
      <c r="R488" s="34"/>
      <c r="S488" s="35" t="s">
        <v>35</v>
      </c>
      <c r="T488" s="25" t="s">
        <v>36</v>
      </c>
      <c r="U488" s="185">
        <v>2043</v>
      </c>
      <c r="V488" s="188">
        <v>2043</v>
      </c>
      <c r="W488" s="189">
        <v>2043</v>
      </c>
      <c r="X488" s="31">
        <v>2043</v>
      </c>
      <c r="Y488" s="90">
        <f>IFERROR(ROUND(X488/W488-1,2),"")</f>
        <v>0</v>
      </c>
      <c r="Z488" s="31">
        <f>IF(OR(S488="VLD MLC components",S488="VLD MLC pipes",S488="VLD PEX components",S488="VLD PEX pipes",S488="VLD PHC components",S488="VLD PHC pipes",S488="Controls VLD"),"По запросу",X488)</f>
        <v>2043</v>
      </c>
      <c r="AA488" s="63">
        <f>ROUND(X488/1.2,3)</f>
        <v>1702.5</v>
      </c>
      <c r="AB488" s="23">
        <v>1702.5</v>
      </c>
      <c r="AC488" s="190">
        <f>IFERROR(ROUND(AA488/AB488-1,2),"")</f>
        <v>0</v>
      </c>
      <c r="AD488" s="25">
        <v>0.111</v>
      </c>
      <c r="AE488" s="25">
        <v>2.5999999999999998E-5</v>
      </c>
      <c r="AF488" s="25">
        <v>0</v>
      </c>
      <c r="AG488" s="25" t="s">
        <v>22</v>
      </c>
      <c r="AH488" s="25">
        <v>30</v>
      </c>
      <c r="AI488" s="25">
        <v>30</v>
      </c>
      <c r="AJ488" s="25" t="s">
        <v>20</v>
      </c>
      <c r="AK488" s="42" t="s">
        <v>19</v>
      </c>
      <c r="AL488" s="25" t="s">
        <v>20</v>
      </c>
      <c r="AM488" s="25">
        <v>40</v>
      </c>
      <c r="AN488" s="25">
        <v>277</v>
      </c>
      <c r="AO488" s="25">
        <v>179</v>
      </c>
      <c r="AP488" s="25">
        <v>95</v>
      </c>
      <c r="AQ488" s="25">
        <v>4.4400000000000004</v>
      </c>
      <c r="AR488" s="94">
        <v>4.7099999999999998E-3</v>
      </c>
      <c r="AS488" s="157" t="s">
        <v>22</v>
      </c>
      <c r="AT488" s="93" t="s">
        <v>22</v>
      </c>
      <c r="AU488" s="92" t="s">
        <v>22</v>
      </c>
      <c r="AV488" s="91" t="s">
        <v>152</v>
      </c>
      <c r="AW488" s="92" t="s">
        <v>48</v>
      </c>
      <c r="AX488" s="92" t="s">
        <v>48</v>
      </c>
      <c r="AY488" s="91" t="s">
        <v>152</v>
      </c>
      <c r="AZ488" s="23"/>
      <c r="BA488" s="25" t="s">
        <v>6075</v>
      </c>
      <c r="BB488" t="s">
        <v>25</v>
      </c>
      <c r="BC488" t="e">
        <v>#N/A</v>
      </c>
      <c r="BD488" t="e">
        <f>IF(Z488=BC488,"OK")</f>
        <v>#N/A</v>
      </c>
      <c r="BE488">
        <v>0.111</v>
      </c>
      <c r="BF488">
        <v>2.5999999999999998E-5</v>
      </c>
      <c r="BG488">
        <v>277</v>
      </c>
      <c r="BH488">
        <v>179</v>
      </c>
      <c r="BI488">
        <v>95</v>
      </c>
      <c r="BJ488">
        <v>4.4400000000000004</v>
      </c>
      <c r="BK488">
        <v>4.7099999999999998E-3</v>
      </c>
      <c r="BN488" s="183"/>
    </row>
    <row r="489" spans="1:66" ht="38.25" x14ac:dyDescent="0.25">
      <c r="A489" s="1"/>
      <c r="B489" s="94">
        <v>485</v>
      </c>
      <c r="C489" s="43">
        <v>1047191</v>
      </c>
      <c r="D489" s="25"/>
      <c r="E489" s="27" t="s">
        <v>6074</v>
      </c>
      <c r="F489" s="213" t="s">
        <v>655</v>
      </c>
      <c r="G489" s="41" t="s">
        <v>29</v>
      </c>
      <c r="H489" s="46" t="str">
        <f>IFERROR(IFERROR(IF(SEARCH("Usystems",$E489)&gt;0,"Usystems"),IF(SEARCH("RIIFO",$E489)&gt;0,"RIIFO","Uponor")),"Uponor")</f>
        <v>Uponor</v>
      </c>
      <c r="I489" s="25" t="str">
        <f>IFERROR(MID($D489,1,7)+0,"")</f>
        <v/>
      </c>
      <c r="J489" s="25" t="str">
        <f>IFERROR(MID($D489,10,7)+0,"")</f>
        <v/>
      </c>
      <c r="K489" s="25" t="str">
        <f>IFERROR(MID($D489,19,7)+0,"")</f>
        <v/>
      </c>
      <c r="L489" s="25" t="str">
        <f>IFERROR(MID($D489,28,7)+0,"")</f>
        <v/>
      </c>
      <c r="M489" s="25">
        <f>IF(IFERROR(MID($Q489,1,7)+0,"")&lt;1130000,IF(INDEX(C:C,MATCH(LEFT(Q489,7)+0,I:I,0))&lt;1130000,"",INDEX(C:C,MATCH(LEFT(Q489,7)+0,I:I,0))),IFERROR(MID($Q489,1,7)+0,""))</f>
        <v>1135757</v>
      </c>
      <c r="N489" s="25">
        <f>IF(IFERROR(MID($Q489,10,7)+0,"")&lt;1130000,"",IFERROR(MID($Q489,10,7)+0,""))</f>
        <v>1136012</v>
      </c>
      <c r="O489" s="25" t="str">
        <f>IF(IFERROR(MID($Q489,19,7)+0,"")&lt;1130000,"",IFERROR(MID($Q489,19,7)+0,""))</f>
        <v/>
      </c>
      <c r="P489" s="25" t="str">
        <f>IF(M489="","",IF(N489="",M489,M489&amp;", "&amp;N489))</f>
        <v>1135757, 1136012</v>
      </c>
      <c r="Q489" s="34" t="s">
        <v>6073</v>
      </c>
      <c r="R489" s="34"/>
      <c r="S489" s="35" t="s">
        <v>35</v>
      </c>
      <c r="T489" s="25" t="s">
        <v>36</v>
      </c>
      <c r="U489" s="185">
        <v>3169</v>
      </c>
      <c r="V489" s="188">
        <v>3169</v>
      </c>
      <c r="W489" s="189">
        <v>3169</v>
      </c>
      <c r="X489" s="31">
        <v>3169</v>
      </c>
      <c r="Y489" s="90">
        <f>IFERROR(ROUND(X489/W489-1,2),"")</f>
        <v>0</v>
      </c>
      <c r="Z489" s="31">
        <f>IF(OR(S489="VLD MLC components",S489="VLD MLC pipes",S489="VLD PEX components",S489="VLD PEX pipes",S489="VLD PHC components",S489="VLD PHC pipes",S489="Controls VLD"),"По запросу",X489)</f>
        <v>3169</v>
      </c>
      <c r="AA489" s="63">
        <f>ROUND(X489/1.2,3)</f>
        <v>2640.8330000000001</v>
      </c>
      <c r="AB489" s="23">
        <v>2640.8330000000001</v>
      </c>
      <c r="AC489" s="190">
        <f>IFERROR(ROUND(AA489/AB489-1,2),"")</f>
        <v>0</v>
      </c>
      <c r="AD489" s="25">
        <v>0.17</v>
      </c>
      <c r="AE489" s="25">
        <v>8.3999999999999995E-5</v>
      </c>
      <c r="AF489" s="25">
        <v>49</v>
      </c>
      <c r="AG489" s="25">
        <v>50</v>
      </c>
      <c r="AH489" s="25">
        <v>70</v>
      </c>
      <c r="AI489" s="25">
        <v>70</v>
      </c>
      <c r="AJ489" s="25" t="s">
        <v>20</v>
      </c>
      <c r="AK489" s="22" t="s">
        <v>20</v>
      </c>
      <c r="AL489" s="25" t="s">
        <v>20</v>
      </c>
      <c r="AM489" s="25">
        <v>10</v>
      </c>
      <c r="AN489" s="25">
        <v>185</v>
      </c>
      <c r="AO489" s="25">
        <v>92</v>
      </c>
      <c r="AP489" s="25">
        <v>185</v>
      </c>
      <c r="AQ489" s="25">
        <v>1.7</v>
      </c>
      <c r="AR489" s="94">
        <v>3.1489999999999999E-3</v>
      </c>
      <c r="AS489" s="157" t="s">
        <v>22</v>
      </c>
      <c r="AT489" s="93" t="s">
        <v>22</v>
      </c>
      <c r="AU489" s="92" t="s">
        <v>22</v>
      </c>
      <c r="AV489" s="91" t="s">
        <v>152</v>
      </c>
      <c r="AW489" s="92" t="s">
        <v>48</v>
      </c>
      <c r="AX489" s="92" t="s">
        <v>48</v>
      </c>
      <c r="AY489" s="91" t="s">
        <v>152</v>
      </c>
      <c r="AZ489" s="23"/>
      <c r="BA489" s="25" t="s">
        <v>6072</v>
      </c>
      <c r="BB489" t="s">
        <v>25</v>
      </c>
      <c r="BC489">
        <v>3169</v>
      </c>
      <c r="BD489" t="str">
        <f>IF(Z489=BC489,"OK")</f>
        <v>OK</v>
      </c>
      <c r="BE489">
        <v>0.17</v>
      </c>
      <c r="BF489">
        <v>8.3999999999999995E-5</v>
      </c>
      <c r="BG489">
        <v>185</v>
      </c>
      <c r="BH489">
        <v>92</v>
      </c>
      <c r="BI489">
        <v>185</v>
      </c>
      <c r="BJ489">
        <v>1.7</v>
      </c>
      <c r="BK489">
        <v>3.1489999999999999E-3</v>
      </c>
      <c r="BN489" s="183"/>
    </row>
    <row r="490" spans="1:66" ht="38.25" x14ac:dyDescent="0.25">
      <c r="A490" s="1"/>
      <c r="B490" s="94">
        <v>486</v>
      </c>
      <c r="C490" s="195">
        <v>1085077</v>
      </c>
      <c r="D490" s="25"/>
      <c r="E490" s="36" t="s">
        <v>6071</v>
      </c>
      <c r="F490" s="151" t="s">
        <v>655</v>
      </c>
      <c r="G490" s="41" t="s">
        <v>29</v>
      </c>
      <c r="H490" s="46" t="str">
        <f>IFERROR(IFERROR(IF(SEARCH("Usystems",$E490)&gt;0,"Usystems"),IF(SEARCH("RIIFO",$E490)&gt;0,"RIIFO","Uponor")),"Uponor")</f>
        <v>Uponor</v>
      </c>
      <c r="I490" s="25" t="str">
        <f>IFERROR(MID($D490,1,7)+0,"")</f>
        <v/>
      </c>
      <c r="J490" s="25" t="str">
        <f>IFERROR(MID($D490,10,7)+0,"")</f>
        <v/>
      </c>
      <c r="K490" s="25" t="str">
        <f>IFERROR(MID($D490,19,7)+0,"")</f>
        <v/>
      </c>
      <c r="L490" s="25" t="str">
        <f>IFERROR(MID($D490,28,7)+0,"")</f>
        <v/>
      </c>
      <c r="M490" s="25">
        <f>IF(IFERROR(MID($Q490,1,7)+0,"")&lt;1130000,IF(INDEX(C:C,MATCH(LEFT(Q490,7)+0,I:I,0))&lt;1130000,"",INDEX(C:C,MATCH(LEFT(Q490,7)+0,I:I,0))),IFERROR(MID($Q490,1,7)+0,""))</f>
        <v>1136691</v>
      </c>
      <c r="N490" s="25" t="str">
        <f>IF(IFERROR(MID($Q490,10,7)+0,"")&lt;1130000,"",IFERROR(MID($Q490,10,7)+0,""))</f>
        <v/>
      </c>
      <c r="O490" s="25" t="str">
        <f>IF(IFERROR(MID($Q490,19,7)+0,"")&lt;1130000,"",IFERROR(MID($Q490,19,7)+0,""))</f>
        <v/>
      </c>
      <c r="P490" s="25">
        <f>IF(M490="","",IF(N490="",M490,M490&amp;", "&amp;N490))</f>
        <v>1136691</v>
      </c>
      <c r="Q490" s="25">
        <v>1136691</v>
      </c>
      <c r="R490" s="25"/>
      <c r="S490" s="35" t="s">
        <v>35</v>
      </c>
      <c r="T490" s="25" t="s">
        <v>36</v>
      </c>
      <c r="U490" s="185">
        <v>7227</v>
      </c>
      <c r="V490" s="188">
        <v>13282</v>
      </c>
      <c r="W490" s="189">
        <v>13282</v>
      </c>
      <c r="X490" s="31">
        <v>13282</v>
      </c>
      <c r="Y490" s="90">
        <f>IFERROR(ROUND(X490/W490-1,2),"")</f>
        <v>0</v>
      </c>
      <c r="Z490" s="31">
        <f>IF(OR(S490="VLD MLC components",S490="VLD MLC pipes",S490="VLD PEX components",S490="VLD PEX pipes",S490="VLD PHC components",S490="VLD PHC pipes",S490="Controls VLD"),"По запросу",X490)</f>
        <v>13282</v>
      </c>
      <c r="AA490" s="63">
        <f>ROUND(X490/1.2,3)</f>
        <v>11068.333000000001</v>
      </c>
      <c r="AB490" s="23">
        <v>11068.333000000001</v>
      </c>
      <c r="AC490" s="190">
        <f>IFERROR(ROUND(AA490/AB490-1,2),"")</f>
        <v>0</v>
      </c>
      <c r="AD490" s="25">
        <v>0.38600000000000001</v>
      </c>
      <c r="AE490" s="25">
        <v>3.1599999999999998E-4</v>
      </c>
      <c r="AF490" s="25">
        <v>0</v>
      </c>
      <c r="AG490" s="25" t="s">
        <v>22</v>
      </c>
      <c r="AH490" s="25">
        <v>2</v>
      </c>
      <c r="AI490" s="25">
        <v>2</v>
      </c>
      <c r="AJ490" s="25" t="s">
        <v>20</v>
      </c>
      <c r="AK490" s="42" t="s">
        <v>19</v>
      </c>
      <c r="AL490" s="25" t="s">
        <v>20</v>
      </c>
      <c r="AM490" s="25">
        <v>2</v>
      </c>
      <c r="AN490" s="25">
        <v>286</v>
      </c>
      <c r="AO490" s="25">
        <v>186</v>
      </c>
      <c r="AP490" s="25">
        <v>96</v>
      </c>
      <c r="AQ490" s="25">
        <v>0.77200000000000002</v>
      </c>
      <c r="AR490" s="94">
        <v>5.1070000000000004E-3</v>
      </c>
      <c r="AS490" s="157" t="s">
        <v>22</v>
      </c>
      <c r="AT490" s="93">
        <v>42444</v>
      </c>
      <c r="AU490" s="92" t="s">
        <v>22</v>
      </c>
      <c r="AV490" s="91" t="s">
        <v>152</v>
      </c>
      <c r="AW490" s="92" t="s">
        <v>48</v>
      </c>
      <c r="AX490" s="92" t="s">
        <v>48</v>
      </c>
      <c r="AY490" s="91" t="s">
        <v>152</v>
      </c>
      <c r="AZ490" s="23"/>
      <c r="BA490" s="25" t="s">
        <v>6070</v>
      </c>
      <c r="BB490" t="s">
        <v>25</v>
      </c>
      <c r="BC490" t="e">
        <v>#N/A</v>
      </c>
      <c r="BD490" t="e">
        <f>IF(Z490=BC490,"OK")</f>
        <v>#N/A</v>
      </c>
      <c r="BE490">
        <v>0.38600000000000001</v>
      </c>
      <c r="BF490">
        <v>3.1599999999999998E-4</v>
      </c>
      <c r="BG490">
        <v>286</v>
      </c>
      <c r="BH490">
        <v>186</v>
      </c>
      <c r="BI490">
        <v>96</v>
      </c>
      <c r="BJ490">
        <v>0.77200000000000002</v>
      </c>
      <c r="BK490">
        <v>5.1070000000000004E-3</v>
      </c>
      <c r="BN490" s="183"/>
    </row>
    <row r="491" spans="1:66" ht="38.25" x14ac:dyDescent="0.25">
      <c r="A491" s="1"/>
      <c r="B491" s="94">
        <v>487</v>
      </c>
      <c r="C491" s="195">
        <v>1047864</v>
      </c>
      <c r="D491" s="37" t="s">
        <v>22</v>
      </c>
      <c r="E491" s="27" t="s">
        <v>6069</v>
      </c>
      <c r="F491" s="213" t="s">
        <v>652</v>
      </c>
      <c r="G491" s="127" t="s">
        <v>29</v>
      </c>
      <c r="H491" s="46" t="str">
        <f>IFERROR(IFERROR(IF(SEARCH("Usystems",$E491)&gt;0,"Usystems"),IF(SEARCH("RIIFO",$E491)&gt;0,"RIIFO","Uponor")),"Uponor")</f>
        <v>Uponor</v>
      </c>
      <c r="I491" s="25" t="str">
        <f>IFERROR(MID($D491,1,7)+0,"")</f>
        <v/>
      </c>
      <c r="J491" s="25" t="str">
        <f>IFERROR(MID($D491,10,7)+0,"")</f>
        <v/>
      </c>
      <c r="K491" s="25" t="str">
        <f>IFERROR(MID($D491,19,7)+0,"")</f>
        <v/>
      </c>
      <c r="L491" s="25" t="str">
        <f>IFERROR(MID($D491,28,7)+0,"")</f>
        <v/>
      </c>
      <c r="M491" s="25" t="str">
        <f>IF(IFERROR(MID($Q491,1,7)+0,"")&lt;1130000,IF(INDEX(C:C,MATCH(LEFT(Q491,7)+0,I:I,0))&lt;1130000,"",INDEX(C:C,MATCH(LEFT(Q491,7)+0,I:I,0))),IFERROR(MID($Q491,1,7)+0,""))</f>
        <v/>
      </c>
      <c r="N491" s="25" t="str">
        <f>IF(IFERROR(MID($Q491,10,7)+0,"")&lt;1130000,"",IFERROR(MID($Q491,10,7)+0,""))</f>
        <v/>
      </c>
      <c r="O491" s="25" t="str">
        <f>IF(IFERROR(MID($Q491,19,7)+0,"")&lt;1130000,"",IFERROR(MID($Q491,19,7)+0,""))</f>
        <v/>
      </c>
      <c r="P491" s="25" t="str">
        <f>IF(M491="","",IF(N491="",M491,M491&amp;", "&amp;N491))</f>
        <v/>
      </c>
      <c r="Q491" s="37" t="s">
        <v>22</v>
      </c>
      <c r="R491" s="37"/>
      <c r="S491" s="35" t="s">
        <v>5979</v>
      </c>
      <c r="T491" s="25" t="s">
        <v>36</v>
      </c>
      <c r="U491" s="185">
        <v>9281</v>
      </c>
      <c r="V491" s="188">
        <v>12836</v>
      </c>
      <c r="W491" s="189">
        <v>12836</v>
      </c>
      <c r="X491" s="31">
        <v>12836</v>
      </c>
      <c r="Y491" s="90">
        <f>IFERROR(ROUND(X491/W491-1,2),"")</f>
        <v>0</v>
      </c>
      <c r="Z491" s="31" t="str">
        <f>IF(OR(S491="VLD MLC components",S491="VLD MLC pipes",S491="VLD PEX components",S491="VLD PEX pipes",S491="VLD PHC components",S491="VLD PHC pipes",S491="Controls VLD"),"По запросу",X491)</f>
        <v>По запросу</v>
      </c>
      <c r="AA491" s="63">
        <f>ROUND(X491/1.2,3)</f>
        <v>10696.666999999999</v>
      </c>
      <c r="AB491" s="23">
        <v>10696.666999999999</v>
      </c>
      <c r="AC491" s="190">
        <f>IFERROR(ROUND(AA491/AB491-1,2),"")</f>
        <v>0</v>
      </c>
      <c r="AD491" s="25">
        <v>0.51900000000000002</v>
      </c>
      <c r="AE491" s="25">
        <v>3.6000000000000002E-4</v>
      </c>
      <c r="AF491" s="25">
        <v>1</v>
      </c>
      <c r="AG491" s="25">
        <v>2</v>
      </c>
      <c r="AH491" s="25">
        <v>42</v>
      </c>
      <c r="AI491" s="25">
        <v>2</v>
      </c>
      <c r="AJ491" s="25" t="s">
        <v>20</v>
      </c>
      <c r="AK491" s="42" t="s">
        <v>19</v>
      </c>
      <c r="AL491" s="25" t="s">
        <v>20</v>
      </c>
      <c r="AM491" s="25">
        <v>8</v>
      </c>
      <c r="AN491" s="25">
        <v>277</v>
      </c>
      <c r="AO491" s="25">
        <v>179</v>
      </c>
      <c r="AP491" s="25">
        <v>95</v>
      </c>
      <c r="AQ491" s="25">
        <v>4.1520000000000001</v>
      </c>
      <c r="AR491" s="94">
        <v>4.7099999999999998E-3</v>
      </c>
      <c r="AS491" s="157">
        <v>2</v>
      </c>
      <c r="AT491" s="93" t="s">
        <v>22</v>
      </c>
      <c r="AU491" s="92" t="s">
        <v>22</v>
      </c>
      <c r="AV491" s="91" t="s">
        <v>152</v>
      </c>
      <c r="AW491" s="92" t="s">
        <v>48</v>
      </c>
      <c r="AX491" s="92" t="s">
        <v>48</v>
      </c>
      <c r="AY491" s="91" t="s">
        <v>152</v>
      </c>
      <c r="AZ491" s="23"/>
      <c r="BA491" s="25" t="s">
        <v>6068</v>
      </c>
      <c r="BB491" t="s">
        <v>25</v>
      </c>
      <c r="BC491" t="e">
        <v>#N/A</v>
      </c>
      <c r="BD491" t="e">
        <f>IF(Z491=BC491,"OK")</f>
        <v>#N/A</v>
      </c>
      <c r="BE491">
        <v>0.51900000000000002</v>
      </c>
      <c r="BF491">
        <v>3.6000000000000002E-4</v>
      </c>
      <c r="BG491">
        <v>277</v>
      </c>
      <c r="BH491">
        <v>179</v>
      </c>
      <c r="BI491">
        <v>95</v>
      </c>
      <c r="BJ491">
        <v>4.1520000000000001</v>
      </c>
      <c r="BK491">
        <v>4.7099999999999998E-3</v>
      </c>
      <c r="BN491" s="183"/>
    </row>
    <row r="492" spans="1:66" ht="25.5" x14ac:dyDescent="0.25">
      <c r="A492" s="1"/>
      <c r="B492" s="94">
        <v>488</v>
      </c>
      <c r="C492" s="195">
        <v>1085076</v>
      </c>
      <c r="D492" s="25"/>
      <c r="E492" s="36" t="s">
        <v>6067</v>
      </c>
      <c r="F492" s="151" t="s">
        <v>652</v>
      </c>
      <c r="G492" s="127"/>
      <c r="H492" s="46" t="str">
        <f>IFERROR(IFERROR(IF(SEARCH("Usystems",$E492)&gt;0,"Usystems"),IF(SEARCH("RIIFO",$E492)&gt;0,"RIIFO","Uponor")),"Uponor")</f>
        <v>Uponor</v>
      </c>
      <c r="I492" s="25" t="str">
        <f>IFERROR(MID($D492,1,7)+0,"")</f>
        <v/>
      </c>
      <c r="J492" s="25" t="str">
        <f>IFERROR(MID($D492,10,7)+0,"")</f>
        <v/>
      </c>
      <c r="K492" s="25" t="str">
        <f>IFERROR(MID($D492,19,7)+0,"")</f>
        <v/>
      </c>
      <c r="L492" s="25" t="str">
        <f>IFERROR(MID($D492,28,7)+0,"")</f>
        <v/>
      </c>
      <c r="M492" s="25" t="str">
        <f>IF(IFERROR(MID($Q492,1,7)+0,"")&lt;1130000,IF(INDEX(C:C,MATCH(LEFT(Q492,7)+0,I:I,0))&lt;1130000,"",INDEX(C:C,MATCH(LEFT(Q492,7)+0,I:I,0))),IFERROR(MID($Q492,1,7)+0,""))</f>
        <v/>
      </c>
      <c r="N492" s="25" t="str">
        <f>IF(IFERROR(MID($Q492,10,7)+0,"")&lt;1130000,"",IFERROR(MID($Q492,10,7)+0,""))</f>
        <v/>
      </c>
      <c r="O492" s="25" t="str">
        <f>IF(IFERROR(MID($Q492,19,7)+0,"")&lt;1130000,"",IFERROR(MID($Q492,19,7)+0,""))</f>
        <v/>
      </c>
      <c r="P492" s="25" t="str">
        <f>IF(M492="","",IF(N492="",M492,M492&amp;", "&amp;N492))</f>
        <v/>
      </c>
      <c r="Q492" s="25"/>
      <c r="R492" s="25"/>
      <c r="S492" s="35" t="s">
        <v>5979</v>
      </c>
      <c r="T492" s="25" t="s">
        <v>36</v>
      </c>
      <c r="U492" s="185">
        <v>9374</v>
      </c>
      <c r="V492" s="188">
        <v>9374</v>
      </c>
      <c r="W492" s="189">
        <v>9374</v>
      </c>
      <c r="X492" s="31">
        <v>9374</v>
      </c>
      <c r="Y492" s="90">
        <f>IFERROR(ROUND(X492/W492-1,2),"")</f>
        <v>0</v>
      </c>
      <c r="Z492" s="31" t="str">
        <f>IF(OR(S492="VLD MLC components",S492="VLD MLC pipes",S492="VLD PEX components",S492="VLD PEX pipes",S492="VLD PHC components",S492="VLD PHC pipes",S492="Controls VLD"),"По запросу",X492)</f>
        <v>По запросу</v>
      </c>
      <c r="AA492" s="63">
        <f>ROUND(X492/1.2,3)</f>
        <v>7811.6670000000004</v>
      </c>
      <c r="AB492" s="23">
        <v>7811.6670000000004</v>
      </c>
      <c r="AC492" s="190">
        <f>IFERROR(ROUND(AA492/AB492-1,2),"")</f>
        <v>0</v>
      </c>
      <c r="AD492" s="25">
        <v>0.65200000000000002</v>
      </c>
      <c r="AE492" s="25">
        <v>4.4000000000000002E-4</v>
      </c>
      <c r="AF492" s="25">
        <v>0</v>
      </c>
      <c r="AG492" s="25" t="s">
        <v>22</v>
      </c>
      <c r="AH492" s="25">
        <v>0</v>
      </c>
      <c r="AI492" s="25">
        <v>0</v>
      </c>
      <c r="AJ492" s="25" t="s">
        <v>20</v>
      </c>
      <c r="AK492" s="42" t="s">
        <v>19</v>
      </c>
      <c r="AL492" s="25" t="s">
        <v>20</v>
      </c>
      <c r="AM492" s="25">
        <v>1</v>
      </c>
      <c r="AN492" s="25">
        <v>250</v>
      </c>
      <c r="AO492" s="25">
        <v>135</v>
      </c>
      <c r="AP492" s="25">
        <v>140</v>
      </c>
      <c r="AQ492" s="25">
        <v>0.65200000000000002</v>
      </c>
      <c r="AR492" s="94">
        <v>4.725E-3</v>
      </c>
      <c r="AS492" s="157" t="s">
        <v>22</v>
      </c>
      <c r="AT492" s="93">
        <v>42444</v>
      </c>
      <c r="AU492" s="92" t="s">
        <v>22</v>
      </c>
      <c r="AV492" s="91" t="s">
        <v>152</v>
      </c>
      <c r="AW492" s="92" t="s">
        <v>152</v>
      </c>
      <c r="AX492" s="92" t="s">
        <v>48</v>
      </c>
      <c r="AY492" s="91" t="s">
        <v>152</v>
      </c>
      <c r="AZ492" s="23"/>
      <c r="BA492" s="25" t="s">
        <v>6066</v>
      </c>
      <c r="BB492" t="s">
        <v>25</v>
      </c>
      <c r="BC492" t="e">
        <v>#N/A</v>
      </c>
      <c r="BD492" t="e">
        <f>IF(Z492=BC492,"OK")</f>
        <v>#N/A</v>
      </c>
      <c r="BE492">
        <v>0.65200000000000002</v>
      </c>
      <c r="BF492">
        <v>4.4000000000000002E-4</v>
      </c>
      <c r="BG492">
        <v>250</v>
      </c>
      <c r="BH492">
        <v>135</v>
      </c>
      <c r="BI492">
        <v>140</v>
      </c>
      <c r="BJ492">
        <v>0.65200000000000002</v>
      </c>
      <c r="BK492">
        <v>4.725E-3</v>
      </c>
      <c r="BN492" s="183"/>
    </row>
    <row r="493" spans="1:66" ht="25.5" x14ac:dyDescent="0.25">
      <c r="A493" s="1"/>
      <c r="B493" s="94">
        <v>489</v>
      </c>
      <c r="C493" s="195">
        <v>1085075</v>
      </c>
      <c r="D493" s="25"/>
      <c r="E493" s="27" t="s">
        <v>6065</v>
      </c>
      <c r="F493" s="213" t="s">
        <v>652</v>
      </c>
      <c r="G493" s="41"/>
      <c r="H493" s="46" t="str">
        <f>IFERROR(IFERROR(IF(SEARCH("Usystems",$E493)&gt;0,"Usystems"),IF(SEARCH("RIIFO",$E493)&gt;0,"RIIFO","Uponor")),"Uponor")</f>
        <v>Uponor</v>
      </c>
      <c r="I493" s="25" t="str">
        <f>IFERROR(MID($D493,1,7)+0,"")</f>
        <v/>
      </c>
      <c r="J493" s="25" t="str">
        <f>IFERROR(MID($D493,10,7)+0,"")</f>
        <v/>
      </c>
      <c r="K493" s="25" t="str">
        <f>IFERROR(MID($D493,19,7)+0,"")</f>
        <v/>
      </c>
      <c r="L493" s="25" t="str">
        <f>IFERROR(MID($D493,28,7)+0,"")</f>
        <v/>
      </c>
      <c r="M493" s="25" t="str">
        <f>IF(IFERROR(MID($Q493,1,7)+0,"")&lt;1130000,IF(INDEX(C:C,MATCH(LEFT(Q493,7)+0,I:I,0))&lt;1130000,"",INDEX(C:C,MATCH(LEFT(Q493,7)+0,I:I,0))),IFERROR(MID($Q493,1,7)+0,""))</f>
        <v/>
      </c>
      <c r="N493" s="25" t="str">
        <f>IF(IFERROR(MID($Q493,10,7)+0,"")&lt;1130000,"",IFERROR(MID($Q493,10,7)+0,""))</f>
        <v/>
      </c>
      <c r="O493" s="25" t="str">
        <f>IF(IFERROR(MID($Q493,19,7)+0,"")&lt;1130000,"",IFERROR(MID($Q493,19,7)+0,""))</f>
        <v/>
      </c>
      <c r="P493" s="25" t="str">
        <f>IF(M493="","",IF(N493="",M493,M493&amp;", "&amp;N493))</f>
        <v/>
      </c>
      <c r="Q493" s="25"/>
      <c r="R493" s="25"/>
      <c r="S493" s="35" t="s">
        <v>5979</v>
      </c>
      <c r="T493" s="25" t="s">
        <v>36</v>
      </c>
      <c r="U493" s="185">
        <v>15402</v>
      </c>
      <c r="V493" s="188">
        <v>15402</v>
      </c>
      <c r="W493" s="189">
        <v>15402</v>
      </c>
      <c r="X493" s="31">
        <v>15402</v>
      </c>
      <c r="Y493" s="90">
        <f>IFERROR(ROUND(X493/W493-1,2),"")</f>
        <v>0</v>
      </c>
      <c r="Z493" s="31" t="str">
        <f>IF(OR(S493="VLD MLC components",S493="VLD MLC pipes",S493="VLD PEX components",S493="VLD PEX pipes",S493="VLD PHC components",S493="VLD PHC pipes",S493="Controls VLD"),"По запросу",X493)</f>
        <v>По запросу</v>
      </c>
      <c r="AA493" s="63">
        <f>ROUND(X493/1.2,3)</f>
        <v>12835</v>
      </c>
      <c r="AB493" s="23">
        <v>12835</v>
      </c>
      <c r="AC493" s="190">
        <f>IFERROR(ROUND(AA493/AB493-1,2),"")</f>
        <v>0</v>
      </c>
      <c r="AD493" s="25">
        <v>0.70699999999999996</v>
      </c>
      <c r="AE493" s="25">
        <v>7.2000000000000005E-4</v>
      </c>
      <c r="AF493" s="25">
        <v>0</v>
      </c>
      <c r="AG493" s="25" t="s">
        <v>22</v>
      </c>
      <c r="AH493" s="25">
        <v>0</v>
      </c>
      <c r="AI493" s="25">
        <v>0</v>
      </c>
      <c r="AJ493" s="25" t="s">
        <v>20</v>
      </c>
      <c r="AK493" s="42" t="s">
        <v>19</v>
      </c>
      <c r="AL493" s="25" t="s">
        <v>20</v>
      </c>
      <c r="AM493" s="25">
        <v>1</v>
      </c>
      <c r="AN493" s="25">
        <v>280</v>
      </c>
      <c r="AO493" s="25">
        <v>185</v>
      </c>
      <c r="AP493" s="25">
        <v>195</v>
      </c>
      <c r="AQ493" s="25">
        <v>0.70699999999999996</v>
      </c>
      <c r="AR493" s="94">
        <v>1.0101000000000001E-2</v>
      </c>
      <c r="AS493" s="157" t="s">
        <v>22</v>
      </c>
      <c r="AT493" s="93">
        <v>42444</v>
      </c>
      <c r="AU493" s="92" t="s">
        <v>22</v>
      </c>
      <c r="AV493" s="91" t="s">
        <v>152</v>
      </c>
      <c r="AW493" s="92" t="s">
        <v>48</v>
      </c>
      <c r="AX493" s="92" t="s">
        <v>48</v>
      </c>
      <c r="AY493" s="91" t="s">
        <v>152</v>
      </c>
      <c r="AZ493" s="23"/>
      <c r="BA493" s="25" t="s">
        <v>6064</v>
      </c>
      <c r="BB493" t="s">
        <v>25</v>
      </c>
      <c r="BC493" t="e">
        <v>#N/A</v>
      </c>
      <c r="BD493" t="e">
        <f>IF(Z493=BC493,"OK")</f>
        <v>#N/A</v>
      </c>
      <c r="BE493">
        <v>0.70699999999999996</v>
      </c>
      <c r="BF493">
        <v>7.2000000000000005E-4</v>
      </c>
      <c r="BG493">
        <v>280</v>
      </c>
      <c r="BH493">
        <v>185</v>
      </c>
      <c r="BI493">
        <v>195</v>
      </c>
      <c r="BJ493">
        <v>0.70699999999999996</v>
      </c>
      <c r="BK493">
        <v>1.0101000000000001E-2</v>
      </c>
      <c r="BN493" s="183"/>
    </row>
    <row r="494" spans="1:66" ht="25.5" x14ac:dyDescent="0.25">
      <c r="A494" s="1"/>
      <c r="B494" s="94">
        <v>490</v>
      </c>
      <c r="C494" s="195">
        <v>1085074</v>
      </c>
      <c r="D494" s="25"/>
      <c r="E494" s="27" t="s">
        <v>6063</v>
      </c>
      <c r="F494" s="213" t="s">
        <v>757</v>
      </c>
      <c r="G494" s="41" t="s">
        <v>585</v>
      </c>
      <c r="H494" s="46" t="str">
        <f>IFERROR(IFERROR(IF(SEARCH("Usystems",$E494)&gt;0,"Usystems"),IF(SEARCH("RIIFO",$E494)&gt;0,"RIIFO","Uponor")),"Uponor")</f>
        <v>Uponor</v>
      </c>
      <c r="I494" s="25" t="str">
        <f>IFERROR(MID($D494,1,7)+0,"")</f>
        <v/>
      </c>
      <c r="J494" s="25" t="str">
        <f>IFERROR(MID($D494,10,7)+0,"")</f>
        <v/>
      </c>
      <c r="K494" s="25" t="str">
        <f>IFERROR(MID($D494,19,7)+0,"")</f>
        <v/>
      </c>
      <c r="L494" s="25" t="str">
        <f>IFERROR(MID($D494,28,7)+0,"")</f>
        <v/>
      </c>
      <c r="M494" s="25" t="str">
        <f>IF(IFERROR(MID($Q494,1,7)+0,"")&lt;1130000,IF(INDEX(C:C,MATCH(LEFT(Q494,7)+0,I:I,0))&lt;1130000,"",INDEX(C:C,MATCH(LEFT(Q494,7)+0,I:I,0))),IFERROR(MID($Q494,1,7)+0,""))</f>
        <v/>
      </c>
      <c r="N494" s="25" t="str">
        <f>IF(IFERROR(MID($Q494,10,7)+0,"")&lt;1130000,"",IFERROR(MID($Q494,10,7)+0,""))</f>
        <v/>
      </c>
      <c r="O494" s="25" t="str">
        <f>IF(IFERROR(MID($Q494,19,7)+0,"")&lt;1130000,"",IFERROR(MID($Q494,19,7)+0,""))</f>
        <v/>
      </c>
      <c r="P494" s="25" t="str">
        <f>IF(M494="","",IF(N494="",M494,M494&amp;", "&amp;N494))</f>
        <v/>
      </c>
      <c r="Q494" s="25"/>
      <c r="R494" s="25"/>
      <c r="S494" s="35" t="s">
        <v>5979</v>
      </c>
      <c r="T494" s="25" t="s">
        <v>36</v>
      </c>
      <c r="U494" s="185">
        <v>25155</v>
      </c>
      <c r="V494" s="188">
        <v>60065</v>
      </c>
      <c r="W494" s="189">
        <v>60065</v>
      </c>
      <c r="X494" s="31">
        <v>60065</v>
      </c>
      <c r="Y494" s="90">
        <f>IFERROR(ROUND(X494/W494-1,2),"")</f>
        <v>0</v>
      </c>
      <c r="Z494" s="31" t="str">
        <f>IF(OR(S494="VLD MLC components",S494="VLD MLC pipes",S494="VLD PEX components",S494="VLD PEX pipes",S494="VLD PHC components",S494="VLD PHC pipes",S494="Controls VLD"),"По запросу",X494)</f>
        <v>По запросу</v>
      </c>
      <c r="AA494" s="63">
        <f>ROUND(X494/1.2,3)</f>
        <v>50054.167000000001</v>
      </c>
      <c r="AB494" s="23">
        <v>50054.167000000001</v>
      </c>
      <c r="AC494" s="190">
        <f>IFERROR(ROUND(AA494/AB494-1,2),"")</f>
        <v>0</v>
      </c>
      <c r="AD494" s="25">
        <v>1.6519999999999999</v>
      </c>
      <c r="AE494" s="25">
        <v>1.2600000000000001E-3</v>
      </c>
      <c r="AF494" s="25">
        <v>0</v>
      </c>
      <c r="AG494" s="25" t="s">
        <v>22</v>
      </c>
      <c r="AH494" s="25">
        <v>4</v>
      </c>
      <c r="AI494" s="25">
        <v>4</v>
      </c>
      <c r="AJ494" s="25" t="s">
        <v>20</v>
      </c>
      <c r="AK494" s="42" t="s">
        <v>19</v>
      </c>
      <c r="AL494" s="25" t="s">
        <v>20</v>
      </c>
      <c r="AM494" s="25">
        <v>1</v>
      </c>
      <c r="AN494" s="25">
        <v>280</v>
      </c>
      <c r="AO494" s="25">
        <v>185</v>
      </c>
      <c r="AP494" s="25">
        <v>195</v>
      </c>
      <c r="AQ494" s="25">
        <v>1.6519999999999999</v>
      </c>
      <c r="AR494" s="94">
        <v>1.0101000000000001E-2</v>
      </c>
      <c r="AS494" s="157">
        <v>4</v>
      </c>
      <c r="AT494" s="93">
        <v>42444</v>
      </c>
      <c r="AU494" s="92" t="s">
        <v>22</v>
      </c>
      <c r="AV494" s="91" t="s">
        <v>152</v>
      </c>
      <c r="AW494" s="92" t="s">
        <v>48</v>
      </c>
      <c r="AX494" s="92" t="s">
        <v>48</v>
      </c>
      <c r="AY494" s="91" t="s">
        <v>152</v>
      </c>
      <c r="AZ494" s="23"/>
      <c r="BA494" s="25" t="s">
        <v>6062</v>
      </c>
      <c r="BB494" t="s">
        <v>25</v>
      </c>
      <c r="BC494" t="e">
        <v>#N/A</v>
      </c>
      <c r="BD494" t="e">
        <f>IF(Z494=BC494,"OK")</f>
        <v>#N/A</v>
      </c>
      <c r="BE494">
        <v>1.6519999999999999</v>
      </c>
      <c r="BF494">
        <v>1.2600000000000001E-3</v>
      </c>
      <c r="BG494">
        <v>280</v>
      </c>
      <c r="BH494">
        <v>185</v>
      </c>
      <c r="BI494">
        <v>195</v>
      </c>
      <c r="BJ494">
        <v>1.6519999999999999</v>
      </c>
      <c r="BK494">
        <v>1.0101000000000001E-2</v>
      </c>
      <c r="BN494" s="183"/>
    </row>
    <row r="495" spans="1:66" ht="38.25" x14ac:dyDescent="0.25">
      <c r="A495" s="1"/>
      <c r="B495" s="94">
        <v>491</v>
      </c>
      <c r="C495" s="43">
        <v>1023009</v>
      </c>
      <c r="D495" s="37">
        <v>1008744</v>
      </c>
      <c r="E495" s="27" t="s">
        <v>6061</v>
      </c>
      <c r="F495" s="151" t="s">
        <v>655</v>
      </c>
      <c r="G495" s="41" t="s">
        <v>29</v>
      </c>
      <c r="H495" s="46" t="str">
        <f>IFERROR(IFERROR(IF(SEARCH("Usystems",$E495)&gt;0,"Usystems"),IF(SEARCH("RIIFO",$E495)&gt;0,"RIIFO","Uponor")),"Uponor")</f>
        <v>Uponor</v>
      </c>
      <c r="I495" s="25">
        <f>IFERROR(MID($D495,1,7)+0,"")</f>
        <v>1008744</v>
      </c>
      <c r="J495" s="25" t="str">
        <f>IFERROR(MID($D495,10,7)+0,"")</f>
        <v/>
      </c>
      <c r="K495" s="25" t="str">
        <f>IFERROR(MID($D495,19,7)+0,"")</f>
        <v/>
      </c>
      <c r="L495" s="25" t="str">
        <f>IFERROR(MID($D495,28,7)+0,"")</f>
        <v/>
      </c>
      <c r="M495" s="25">
        <f>IF(IFERROR(MID($Q495,1,7)+0,"")&lt;1130000,IF(INDEX(C:C,MATCH(LEFT(Q495,7)+0,I:I,0))&lt;1130000,"",INDEX(C:C,MATCH(LEFT(Q495,7)+0,I:I,0))),IFERROR(MID($Q495,1,7)+0,""))</f>
        <v>1135758</v>
      </c>
      <c r="N495" s="25">
        <f>IF(IFERROR(MID($Q495,10,7)+0,"")&lt;1130000,"",IFERROR(MID($Q495,10,7)+0,""))</f>
        <v>1136013</v>
      </c>
      <c r="O495" s="25" t="str">
        <f>IF(IFERROR(MID($Q495,19,7)+0,"")&lt;1130000,"",IFERROR(MID($Q495,19,7)+0,""))</f>
        <v/>
      </c>
      <c r="P495" s="25" t="str">
        <f>IF(M495="","",IF(N495="",M495,M495&amp;", "&amp;N495))</f>
        <v>1135758, 1136013</v>
      </c>
      <c r="Q495" s="34" t="s">
        <v>6060</v>
      </c>
      <c r="R495" s="34"/>
      <c r="S495" s="35" t="s">
        <v>35</v>
      </c>
      <c r="T495" s="25" t="s">
        <v>36</v>
      </c>
      <c r="U495" s="185">
        <v>930</v>
      </c>
      <c r="V495" s="188">
        <v>930</v>
      </c>
      <c r="W495" s="189">
        <v>930</v>
      </c>
      <c r="X495" s="31">
        <v>930</v>
      </c>
      <c r="Y495" s="90">
        <f>IFERROR(ROUND(X495/W495-1,2),"")</f>
        <v>0</v>
      </c>
      <c r="Z495" s="31">
        <f>IF(OR(S495="VLD MLC components",S495="VLD MLC pipes",S495="VLD PEX components",S495="VLD PEX pipes",S495="VLD PHC components",S495="VLD PHC pipes",S495="Controls VLD"),"По запросу",X495)</f>
        <v>930</v>
      </c>
      <c r="AA495" s="63">
        <f>ROUND(X495/1.2,3)</f>
        <v>775</v>
      </c>
      <c r="AB495" s="23">
        <v>775</v>
      </c>
      <c r="AC495" s="190">
        <f>IFERROR(ROUND(AA495/AB495-1,2),"")</f>
        <v>0</v>
      </c>
      <c r="AD495" s="25">
        <v>7.3999999999999996E-2</v>
      </c>
      <c r="AE495" s="25">
        <v>5.8E-5</v>
      </c>
      <c r="AF495" s="25">
        <v>720</v>
      </c>
      <c r="AG495" s="25">
        <v>720</v>
      </c>
      <c r="AH495" s="25">
        <v>720</v>
      </c>
      <c r="AI495" s="25">
        <v>780</v>
      </c>
      <c r="AJ495" s="25" t="s">
        <v>20</v>
      </c>
      <c r="AK495" s="22" t="s">
        <v>20</v>
      </c>
      <c r="AL495" s="25" t="s">
        <v>20</v>
      </c>
      <c r="AM495" s="25">
        <v>60</v>
      </c>
      <c r="AN495" s="25">
        <v>280</v>
      </c>
      <c r="AO495" s="25">
        <v>187</v>
      </c>
      <c r="AP495" s="25">
        <v>95</v>
      </c>
      <c r="AQ495" s="25">
        <v>4.4400000000000004</v>
      </c>
      <c r="AR495" s="94">
        <v>4.9740000000000001E-3</v>
      </c>
      <c r="AS495" s="157">
        <v>840</v>
      </c>
      <c r="AT495" s="93" t="s">
        <v>22</v>
      </c>
      <c r="AU495" s="92" t="s">
        <v>22</v>
      </c>
      <c r="AV495" s="91" t="s">
        <v>152</v>
      </c>
      <c r="AW495" s="92" t="s">
        <v>152</v>
      </c>
      <c r="AX495" s="92" t="s">
        <v>48</v>
      </c>
      <c r="AY495" s="91" t="s">
        <v>152</v>
      </c>
      <c r="AZ495" s="23"/>
      <c r="BA495" s="25" t="s">
        <v>5214</v>
      </c>
      <c r="BB495" t="s">
        <v>25</v>
      </c>
      <c r="BC495">
        <v>930</v>
      </c>
      <c r="BD495" t="str">
        <f>IF(Z495=BC495,"OK")</f>
        <v>OK</v>
      </c>
      <c r="BE495">
        <v>7.3999999999999996E-2</v>
      </c>
      <c r="BF495">
        <v>5.8E-5</v>
      </c>
      <c r="BG495">
        <v>280</v>
      </c>
      <c r="BH495">
        <v>187</v>
      </c>
      <c r="BI495">
        <v>95</v>
      </c>
      <c r="BJ495">
        <v>4.4400000000000004</v>
      </c>
      <c r="BK495">
        <v>4.9740000000000001E-3</v>
      </c>
      <c r="BN495" s="183"/>
    </row>
    <row r="496" spans="1:66" ht="25.5" x14ac:dyDescent="0.25">
      <c r="A496" s="1"/>
      <c r="B496" s="94">
        <v>492</v>
      </c>
      <c r="C496" s="43">
        <v>1023010</v>
      </c>
      <c r="D496" s="37">
        <v>1022264</v>
      </c>
      <c r="E496" s="27" t="s">
        <v>6059</v>
      </c>
      <c r="F496" s="151" t="s">
        <v>655</v>
      </c>
      <c r="G496" s="41"/>
      <c r="H496" s="46" t="str">
        <f>IFERROR(IFERROR(IF(SEARCH("Usystems",$E496)&gt;0,"Usystems"),IF(SEARCH("RIIFO",$E496)&gt;0,"RIIFO","Uponor")),"Uponor")</f>
        <v>Uponor</v>
      </c>
      <c r="I496" s="25">
        <f>IFERROR(MID($D496,1,7)+0,"")</f>
        <v>1022264</v>
      </c>
      <c r="J496" s="25" t="str">
        <f>IFERROR(MID($D496,10,7)+0,"")</f>
        <v/>
      </c>
      <c r="K496" s="25" t="str">
        <f>IFERROR(MID($D496,19,7)+0,"")</f>
        <v/>
      </c>
      <c r="L496" s="25" t="str">
        <f>IFERROR(MID($D496,28,7)+0,"")</f>
        <v/>
      </c>
      <c r="M496" s="25">
        <f>IF(IFERROR(MID($Q496,1,7)+0,"")&lt;1130000,IF(INDEX(C:C,MATCH(LEFT(Q496,7)+0,I:I,0))&lt;1130000,"",INDEX(C:C,MATCH(LEFT(Q496,7)+0,I:I,0))),IFERROR(MID($Q496,1,7)+0,""))</f>
        <v>1135759</v>
      </c>
      <c r="N496" s="25">
        <f>IF(IFERROR(MID($Q496,10,7)+0,"")&lt;1130000,"",IFERROR(MID($Q496,10,7)+0,""))</f>
        <v>1136015</v>
      </c>
      <c r="O496" s="25" t="str">
        <f>IF(IFERROR(MID($Q496,19,7)+0,"")&lt;1130000,"",IFERROR(MID($Q496,19,7)+0,""))</f>
        <v/>
      </c>
      <c r="P496" s="25" t="str">
        <f>IF(M496="","",IF(N496="",M496,M496&amp;", "&amp;N496))</f>
        <v>1135759, 1136015</v>
      </c>
      <c r="Q496" s="34" t="s">
        <v>6058</v>
      </c>
      <c r="R496" s="34"/>
      <c r="S496" s="35" t="s">
        <v>35</v>
      </c>
      <c r="T496" s="25" t="s">
        <v>36</v>
      </c>
      <c r="U496" s="185">
        <v>1112</v>
      </c>
      <c r="V496" s="188">
        <v>1112</v>
      </c>
      <c r="W496" s="189">
        <v>1112</v>
      </c>
      <c r="X496" s="31">
        <v>1112</v>
      </c>
      <c r="Y496" s="90">
        <f>IFERROR(ROUND(X496/W496-1,2),"")</f>
        <v>0</v>
      </c>
      <c r="Z496" s="31">
        <f>IF(OR(S496="VLD MLC components",S496="VLD MLC pipes",S496="VLD PEX components",S496="VLD PEX pipes",S496="VLD PHC components",S496="VLD PHC pipes",S496="Controls VLD"),"По запросу",X496)</f>
        <v>1112</v>
      </c>
      <c r="AA496" s="63">
        <f>ROUND(X496/1.2,3)</f>
        <v>926.66700000000003</v>
      </c>
      <c r="AB496" s="23">
        <v>926.66700000000003</v>
      </c>
      <c r="AC496" s="190">
        <f>IFERROR(ROUND(AA496/AB496-1,2),"")</f>
        <v>0</v>
      </c>
      <c r="AD496" s="25">
        <v>0.08</v>
      </c>
      <c r="AE496" s="25">
        <v>5.0000000000000002E-5</v>
      </c>
      <c r="AF496" s="25">
        <v>0</v>
      </c>
      <c r="AG496" s="25" t="s">
        <v>22</v>
      </c>
      <c r="AH496" s="25">
        <v>0</v>
      </c>
      <c r="AI496" s="25">
        <v>0</v>
      </c>
      <c r="AJ496" s="25" t="s">
        <v>20</v>
      </c>
      <c r="AK496" s="42" t="s">
        <v>19</v>
      </c>
      <c r="AL496" s="25" t="s">
        <v>20</v>
      </c>
      <c r="AM496" s="25">
        <v>60</v>
      </c>
      <c r="AN496" s="25">
        <v>280</v>
      </c>
      <c r="AO496" s="25">
        <v>187</v>
      </c>
      <c r="AP496" s="25">
        <v>95</v>
      </c>
      <c r="AQ496" s="25">
        <v>4.8</v>
      </c>
      <c r="AR496" s="94">
        <v>4.9740000000000001E-3</v>
      </c>
      <c r="AS496" s="157" t="s">
        <v>22</v>
      </c>
      <c r="AT496" s="93" t="s">
        <v>22</v>
      </c>
      <c r="AU496" s="92" t="s">
        <v>22</v>
      </c>
      <c r="AV496" s="91" t="s">
        <v>152</v>
      </c>
      <c r="AW496" s="92" t="s">
        <v>152</v>
      </c>
      <c r="AX496" s="92" t="s">
        <v>48</v>
      </c>
      <c r="AY496" s="91" t="s">
        <v>152</v>
      </c>
      <c r="AZ496" s="23"/>
      <c r="BA496" s="25" t="s">
        <v>6057</v>
      </c>
      <c r="BB496" t="s">
        <v>25</v>
      </c>
      <c r="BC496" t="e">
        <v>#N/A</v>
      </c>
      <c r="BD496" t="e">
        <f>IF(Z496=BC496,"OK")</f>
        <v>#N/A</v>
      </c>
      <c r="BE496">
        <v>0.08</v>
      </c>
      <c r="BF496">
        <v>5.0000000000000002E-5</v>
      </c>
      <c r="BG496">
        <v>280</v>
      </c>
      <c r="BH496">
        <v>187</v>
      </c>
      <c r="BI496">
        <v>95</v>
      </c>
      <c r="BJ496">
        <v>4.8</v>
      </c>
      <c r="BK496">
        <v>4.9740000000000001E-3</v>
      </c>
      <c r="BN496" s="183"/>
    </row>
    <row r="497" spans="1:66" ht="38.25" x14ac:dyDescent="0.25">
      <c r="A497" s="1"/>
      <c r="B497" s="94">
        <v>493</v>
      </c>
      <c r="C497" s="43">
        <v>1023011</v>
      </c>
      <c r="D497" s="37">
        <v>1008746</v>
      </c>
      <c r="E497" s="27" t="s">
        <v>6056</v>
      </c>
      <c r="F497" s="151" t="s">
        <v>655</v>
      </c>
      <c r="G497" s="41" t="s">
        <v>29</v>
      </c>
      <c r="H497" s="46" t="str">
        <f>IFERROR(IFERROR(IF(SEARCH("Usystems",$E497)&gt;0,"Usystems"),IF(SEARCH("RIIFO",$E497)&gt;0,"RIIFO","Uponor")),"Uponor")</f>
        <v>Uponor</v>
      </c>
      <c r="I497" s="25">
        <f>IFERROR(MID($D497,1,7)+0,"")</f>
        <v>1008746</v>
      </c>
      <c r="J497" s="25" t="str">
        <f>IFERROR(MID($D497,10,7)+0,"")</f>
        <v/>
      </c>
      <c r="K497" s="25" t="str">
        <f>IFERROR(MID($D497,19,7)+0,"")</f>
        <v/>
      </c>
      <c r="L497" s="25" t="str">
        <f>IFERROR(MID($D497,28,7)+0,"")</f>
        <v/>
      </c>
      <c r="M497" s="25">
        <f>IF(IFERROR(MID($Q497,1,7)+0,"")&lt;1130000,IF(INDEX(C:C,MATCH(LEFT(Q497,7)+0,I:I,0))&lt;1130000,"",INDEX(C:C,MATCH(LEFT(Q497,7)+0,I:I,0))),IFERROR(MID($Q497,1,7)+0,""))</f>
        <v>1135760</v>
      </c>
      <c r="N497" s="25">
        <f>IF(IFERROR(MID($Q497,10,7)+0,"")&lt;1130000,"",IFERROR(MID($Q497,10,7)+0,""))</f>
        <v>1136016</v>
      </c>
      <c r="O497" s="25" t="str">
        <f>IF(IFERROR(MID($Q497,19,7)+0,"")&lt;1130000,"",IFERROR(MID($Q497,19,7)+0,""))</f>
        <v/>
      </c>
      <c r="P497" s="25" t="str">
        <f>IF(M497="","",IF(N497="",M497,M497&amp;", "&amp;N497))</f>
        <v>1135760, 1136016</v>
      </c>
      <c r="Q497" s="34" t="s">
        <v>6055</v>
      </c>
      <c r="R497" s="34"/>
      <c r="S497" s="35" t="s">
        <v>35</v>
      </c>
      <c r="T497" s="25" t="s">
        <v>36</v>
      </c>
      <c r="U497" s="185">
        <v>1435</v>
      </c>
      <c r="V497" s="188">
        <v>1435</v>
      </c>
      <c r="W497" s="189">
        <v>1435</v>
      </c>
      <c r="X497" s="31">
        <v>1435</v>
      </c>
      <c r="Y497" s="90">
        <f>IFERROR(ROUND(X497/W497-1,2),"")</f>
        <v>0</v>
      </c>
      <c r="Z497" s="31">
        <f>IF(OR(S497="VLD MLC components",S497="VLD MLC pipes",S497="VLD PEX components",S497="VLD PEX pipes",S497="VLD PHC components",S497="VLD PHC pipes",S497="Controls VLD"),"По запросу",X497)</f>
        <v>1435</v>
      </c>
      <c r="AA497" s="63">
        <f>ROUND(X497/1.2,3)</f>
        <v>1195.8330000000001</v>
      </c>
      <c r="AB497" s="23">
        <v>1195.8330000000001</v>
      </c>
      <c r="AC497" s="190">
        <f>IFERROR(ROUND(AA497/AB497-1,2),"")</f>
        <v>0</v>
      </c>
      <c r="AD497" s="25">
        <v>9.8000000000000004E-2</v>
      </c>
      <c r="AE497" s="25">
        <v>7.3999999999999996E-5</v>
      </c>
      <c r="AF497" s="25">
        <v>0</v>
      </c>
      <c r="AG497" s="25">
        <v>320</v>
      </c>
      <c r="AH497" s="25">
        <v>320</v>
      </c>
      <c r="AI497" s="25">
        <v>320</v>
      </c>
      <c r="AJ497" s="25" t="s">
        <v>20</v>
      </c>
      <c r="AK497" s="42" t="s">
        <v>19</v>
      </c>
      <c r="AL497" s="25" t="s">
        <v>20</v>
      </c>
      <c r="AM497" s="25">
        <v>40</v>
      </c>
      <c r="AN497" s="25">
        <v>277</v>
      </c>
      <c r="AO497" s="25">
        <v>179</v>
      </c>
      <c r="AP497" s="25">
        <v>95</v>
      </c>
      <c r="AQ497" s="25">
        <v>3.92</v>
      </c>
      <c r="AR497" s="94">
        <v>4.7099999999999998E-3</v>
      </c>
      <c r="AS497" s="157">
        <v>320</v>
      </c>
      <c r="AT497" s="93" t="s">
        <v>22</v>
      </c>
      <c r="AU497" s="92" t="s">
        <v>22</v>
      </c>
      <c r="AV497" s="91" t="s">
        <v>152</v>
      </c>
      <c r="AW497" s="92" t="s">
        <v>152</v>
      </c>
      <c r="AX497" s="92" t="s">
        <v>48</v>
      </c>
      <c r="AY497" s="91" t="s">
        <v>152</v>
      </c>
      <c r="AZ497" s="23"/>
      <c r="BA497" s="25" t="s">
        <v>6054</v>
      </c>
      <c r="BB497" t="s">
        <v>25</v>
      </c>
      <c r="BC497">
        <v>1435</v>
      </c>
      <c r="BD497" t="str">
        <f>IF(Z497=BC497,"OK")</f>
        <v>OK</v>
      </c>
      <c r="BE497">
        <v>9.8000000000000004E-2</v>
      </c>
      <c r="BF497">
        <v>7.3999999999999996E-5</v>
      </c>
      <c r="BG497">
        <v>277</v>
      </c>
      <c r="BH497">
        <v>179</v>
      </c>
      <c r="BI497">
        <v>95</v>
      </c>
      <c r="BJ497">
        <v>3.92</v>
      </c>
      <c r="BK497">
        <v>4.7099999999999998E-3</v>
      </c>
      <c r="BN497" s="183"/>
    </row>
    <row r="498" spans="1:66" ht="38.25" x14ac:dyDescent="0.25">
      <c r="A498" s="1"/>
      <c r="B498" s="94">
        <v>494</v>
      </c>
      <c r="C498" s="43">
        <v>1023012</v>
      </c>
      <c r="D498" s="37">
        <v>1008747</v>
      </c>
      <c r="E498" s="27" t="s">
        <v>6053</v>
      </c>
      <c r="F498" s="151" t="s">
        <v>655</v>
      </c>
      <c r="G498" s="41" t="s">
        <v>29</v>
      </c>
      <c r="H498" s="46" t="str">
        <f>IFERROR(IFERROR(IF(SEARCH("Usystems",$E498)&gt;0,"Usystems"),IF(SEARCH("RIIFO",$E498)&gt;0,"RIIFO","Uponor")),"Uponor")</f>
        <v>Uponor</v>
      </c>
      <c r="I498" s="25">
        <f>IFERROR(MID($D498,1,7)+0,"")</f>
        <v>1008747</v>
      </c>
      <c r="J498" s="25" t="str">
        <f>IFERROR(MID($D498,10,7)+0,"")</f>
        <v/>
      </c>
      <c r="K498" s="25" t="str">
        <f>IFERROR(MID($D498,19,7)+0,"")</f>
        <v/>
      </c>
      <c r="L498" s="25" t="str">
        <f>IFERROR(MID($D498,28,7)+0,"")</f>
        <v/>
      </c>
      <c r="M498" s="25">
        <f>IF(IFERROR(MID($Q498,1,7)+0,"")&lt;1130000,IF(INDEX(C:C,MATCH(LEFT(Q498,7)+0,I:I,0))&lt;1130000,"",INDEX(C:C,MATCH(LEFT(Q498,7)+0,I:I,0))),IFERROR(MID($Q498,1,7)+0,""))</f>
        <v>1135761</v>
      </c>
      <c r="N498" s="25">
        <f>IF(IFERROR(MID($Q498,10,7)+0,"")&lt;1130000,"",IFERROR(MID($Q498,10,7)+0,""))</f>
        <v>1136017</v>
      </c>
      <c r="O498" s="25" t="str">
        <f>IF(IFERROR(MID($Q498,19,7)+0,"")&lt;1130000,"",IFERROR(MID($Q498,19,7)+0,""))</f>
        <v/>
      </c>
      <c r="P498" s="25" t="str">
        <f>IF(M498="","",IF(N498="",M498,M498&amp;", "&amp;N498))</f>
        <v>1135761, 1136017</v>
      </c>
      <c r="Q498" s="34" t="s">
        <v>6052</v>
      </c>
      <c r="R498" s="34"/>
      <c r="S498" s="35" t="s">
        <v>35</v>
      </c>
      <c r="T498" s="25" t="s">
        <v>36</v>
      </c>
      <c r="U498" s="185">
        <v>1896</v>
      </c>
      <c r="V498" s="188">
        <v>1896</v>
      </c>
      <c r="W498" s="189">
        <v>1896</v>
      </c>
      <c r="X498" s="31">
        <v>1896</v>
      </c>
      <c r="Y498" s="90">
        <f>IFERROR(ROUND(X498/W498-1,2),"")</f>
        <v>0</v>
      </c>
      <c r="Z498" s="31">
        <f>IF(OR(S498="VLD MLC components",S498="VLD MLC pipes",S498="VLD PEX components",S498="VLD PEX pipes",S498="VLD PHC components",S498="VLD PHC pipes",S498="Controls VLD"),"По запросу",X498)</f>
        <v>1896</v>
      </c>
      <c r="AA498" s="63">
        <f>ROUND(X498/1.2,3)</f>
        <v>1580</v>
      </c>
      <c r="AB498" s="23">
        <v>1580</v>
      </c>
      <c r="AC498" s="190">
        <f>IFERROR(ROUND(AA498/AB498-1,2),"")</f>
        <v>0</v>
      </c>
      <c r="AD498" s="25">
        <v>0.115</v>
      </c>
      <c r="AE498" s="25">
        <v>1.02E-4</v>
      </c>
      <c r="AF498" s="25">
        <v>0</v>
      </c>
      <c r="AG498" s="25">
        <v>440</v>
      </c>
      <c r="AH498" s="25">
        <v>440</v>
      </c>
      <c r="AI498" s="25">
        <v>440</v>
      </c>
      <c r="AJ498" s="25" t="s">
        <v>20</v>
      </c>
      <c r="AK498" s="42" t="s">
        <v>19</v>
      </c>
      <c r="AL498" s="25" t="s">
        <v>20</v>
      </c>
      <c r="AM498" s="25">
        <v>40</v>
      </c>
      <c r="AN498" s="25">
        <v>277</v>
      </c>
      <c r="AO498" s="25">
        <v>179</v>
      </c>
      <c r="AP498" s="25">
        <v>95</v>
      </c>
      <c r="AQ498" s="25">
        <v>4.5999999999999996</v>
      </c>
      <c r="AR498" s="94">
        <v>4.7099999999999998E-3</v>
      </c>
      <c r="AS498" s="157">
        <v>440</v>
      </c>
      <c r="AT498" s="93" t="s">
        <v>22</v>
      </c>
      <c r="AU498" s="92" t="s">
        <v>22</v>
      </c>
      <c r="AV498" s="91" t="s">
        <v>152</v>
      </c>
      <c r="AW498" s="92" t="s">
        <v>152</v>
      </c>
      <c r="AX498" s="92" t="s">
        <v>48</v>
      </c>
      <c r="AY498" s="91" t="s">
        <v>152</v>
      </c>
      <c r="AZ498" s="23"/>
      <c r="BA498" s="25" t="s">
        <v>6051</v>
      </c>
      <c r="BB498" t="s">
        <v>25</v>
      </c>
      <c r="BC498" t="e">
        <v>#N/A</v>
      </c>
      <c r="BD498" t="e">
        <f>IF(Z498=BC498,"OK")</f>
        <v>#N/A</v>
      </c>
      <c r="BE498">
        <v>0.115</v>
      </c>
      <c r="BF498">
        <v>1.02E-4</v>
      </c>
      <c r="BG498">
        <v>277</v>
      </c>
      <c r="BH498">
        <v>179</v>
      </c>
      <c r="BI498">
        <v>95</v>
      </c>
      <c r="BJ498">
        <v>4.5999999999999996</v>
      </c>
      <c r="BK498">
        <v>4.7099999999999998E-3</v>
      </c>
      <c r="BN498" s="183"/>
    </row>
    <row r="499" spans="1:66" ht="25.5" x14ac:dyDescent="0.25">
      <c r="A499" s="1"/>
      <c r="B499" s="94">
        <v>495</v>
      </c>
      <c r="C499" s="43">
        <v>1023013</v>
      </c>
      <c r="D499" s="37">
        <v>1008748</v>
      </c>
      <c r="E499" s="27" t="s">
        <v>6050</v>
      </c>
      <c r="F499" s="213" t="s">
        <v>655</v>
      </c>
      <c r="G499" s="41"/>
      <c r="H499" s="46" t="str">
        <f>IFERROR(IFERROR(IF(SEARCH("Usystems",$E499)&gt;0,"Usystems"),IF(SEARCH("RIIFO",$E499)&gt;0,"RIIFO","Uponor")),"Uponor")</f>
        <v>Uponor</v>
      </c>
      <c r="I499" s="25">
        <f>IFERROR(MID($D499,1,7)+0,"")</f>
        <v>1008748</v>
      </c>
      <c r="J499" s="25" t="str">
        <f>IFERROR(MID($D499,10,7)+0,"")</f>
        <v/>
      </c>
      <c r="K499" s="25" t="str">
        <f>IFERROR(MID($D499,19,7)+0,"")</f>
        <v/>
      </c>
      <c r="L499" s="25" t="str">
        <f>IFERROR(MID($D499,28,7)+0,"")</f>
        <v/>
      </c>
      <c r="M499" s="25">
        <f>IF(IFERROR(MID($Q499,1,7)+0,"")&lt;1130000,IF(INDEX(C:C,MATCH(LEFT(Q499,7)+0,I:I,0))&lt;1130000,"",INDEX(C:C,MATCH(LEFT(Q499,7)+0,I:I,0))),IFERROR(MID($Q499,1,7)+0,""))</f>
        <v>1135762</v>
      </c>
      <c r="N499" s="25">
        <f>IF(IFERROR(MID($Q499,10,7)+0,"")&lt;1130000,"",IFERROR(MID($Q499,10,7)+0,""))</f>
        <v>1136018</v>
      </c>
      <c r="O499" s="25" t="str">
        <f>IF(IFERROR(MID($Q499,19,7)+0,"")&lt;1130000,"",IFERROR(MID($Q499,19,7)+0,""))</f>
        <v/>
      </c>
      <c r="P499" s="25" t="str">
        <f>IF(M499="","",IF(N499="",M499,M499&amp;", "&amp;N499))</f>
        <v>1135762, 1136018</v>
      </c>
      <c r="Q499" s="34" t="s">
        <v>6049</v>
      </c>
      <c r="R499" s="34"/>
      <c r="S499" s="35" t="s">
        <v>35</v>
      </c>
      <c r="T499" s="25" t="s">
        <v>36</v>
      </c>
      <c r="U499" s="185">
        <v>2920</v>
      </c>
      <c r="V499" s="188">
        <v>2920</v>
      </c>
      <c r="W499" s="189">
        <v>2920</v>
      </c>
      <c r="X499" s="31">
        <v>2920</v>
      </c>
      <c r="Y499" s="90">
        <f>IFERROR(ROUND(X499/W499-1,2),"")</f>
        <v>0</v>
      </c>
      <c r="Z499" s="31">
        <f>IF(OR(S499="VLD MLC components",S499="VLD MLC pipes",S499="VLD PEX components",S499="VLD PEX pipes",S499="VLD PHC components",S499="VLD PHC pipes",S499="Controls VLD"),"По запросу",X499)</f>
        <v>2920</v>
      </c>
      <c r="AA499" s="63">
        <f>ROUND(X499/1.2,3)</f>
        <v>2433.3330000000001</v>
      </c>
      <c r="AB499" s="23">
        <v>2433.3330000000001</v>
      </c>
      <c r="AC499" s="190">
        <f>IFERROR(ROUND(AA499/AB499-1,2),"")</f>
        <v>0</v>
      </c>
      <c r="AD499" s="25">
        <v>0.186</v>
      </c>
      <c r="AE499" s="25">
        <v>2.2900000000000001E-4</v>
      </c>
      <c r="AF499" s="25">
        <v>0</v>
      </c>
      <c r="AG499" s="25" t="s">
        <v>22</v>
      </c>
      <c r="AH499" s="25">
        <v>0</v>
      </c>
      <c r="AI499" s="25">
        <v>0</v>
      </c>
      <c r="AJ499" s="25" t="s">
        <v>20</v>
      </c>
      <c r="AK499" s="42" t="s">
        <v>19</v>
      </c>
      <c r="AL499" s="25" t="s">
        <v>20</v>
      </c>
      <c r="AM499" s="25">
        <v>35</v>
      </c>
      <c r="AN499" s="25">
        <v>380</v>
      </c>
      <c r="AO499" s="25">
        <v>190</v>
      </c>
      <c r="AP499" s="25">
        <v>95</v>
      </c>
      <c r="AQ499" s="25">
        <v>6.51</v>
      </c>
      <c r="AR499" s="94">
        <v>6.8589999999999996E-3</v>
      </c>
      <c r="AS499" s="157" t="s">
        <v>22</v>
      </c>
      <c r="AT499" s="93" t="s">
        <v>22</v>
      </c>
      <c r="AU499" s="92" t="s">
        <v>22</v>
      </c>
      <c r="AV499" s="91" t="s">
        <v>152</v>
      </c>
      <c r="AW499" s="92" t="s">
        <v>48</v>
      </c>
      <c r="AX499" s="92" t="s">
        <v>48</v>
      </c>
      <c r="AY499" s="91" t="s">
        <v>152</v>
      </c>
      <c r="AZ499" s="23"/>
      <c r="BA499" s="25" t="s">
        <v>6048</v>
      </c>
      <c r="BB499" t="s">
        <v>25</v>
      </c>
      <c r="BC499" t="e">
        <v>#N/A</v>
      </c>
      <c r="BD499" t="e">
        <f>IF(Z499=BC499,"OK")</f>
        <v>#N/A</v>
      </c>
      <c r="BE499">
        <v>0.186</v>
      </c>
      <c r="BF499">
        <v>2.2900000000000001E-4</v>
      </c>
      <c r="BG499">
        <v>380</v>
      </c>
      <c r="BH499">
        <v>190</v>
      </c>
      <c r="BI499">
        <v>95</v>
      </c>
      <c r="BJ499">
        <v>6.51</v>
      </c>
      <c r="BK499">
        <v>6.8589999999999996E-3</v>
      </c>
      <c r="BN499" s="183"/>
    </row>
    <row r="500" spans="1:66" ht="25.5" x14ac:dyDescent="0.25">
      <c r="A500" s="1"/>
      <c r="B500" s="94">
        <v>496</v>
      </c>
      <c r="C500" s="43">
        <v>1047866</v>
      </c>
      <c r="D500" s="37">
        <v>1001270</v>
      </c>
      <c r="E500" s="27" t="s">
        <v>6047</v>
      </c>
      <c r="F500" s="151" t="s">
        <v>655</v>
      </c>
      <c r="G500" s="41"/>
      <c r="H500" s="46" t="str">
        <f>IFERROR(IFERROR(IF(SEARCH("Usystems",$E500)&gt;0,"Usystems"),IF(SEARCH("RIIFO",$E500)&gt;0,"RIIFO","Uponor")),"Uponor")</f>
        <v>Uponor</v>
      </c>
      <c r="I500" s="25">
        <f>IFERROR(MID($D500,1,7)+0,"")</f>
        <v>1001270</v>
      </c>
      <c r="J500" s="25" t="str">
        <f>IFERROR(MID($D500,10,7)+0,"")</f>
        <v/>
      </c>
      <c r="K500" s="25" t="str">
        <f>IFERROR(MID($D500,19,7)+0,"")</f>
        <v/>
      </c>
      <c r="L500" s="25" t="str">
        <f>IFERROR(MID($D500,28,7)+0,"")</f>
        <v/>
      </c>
      <c r="M500" s="25">
        <f>IF(IFERROR(MID($Q500,1,7)+0,"")&lt;1130000,IF(INDEX(C:C,MATCH(LEFT(Q500,7)+0,I:I,0))&lt;1130000,"",INDEX(C:C,MATCH(LEFT(Q500,7)+0,I:I,0))),IFERROR(MID($Q500,1,7)+0,""))</f>
        <v>1135763</v>
      </c>
      <c r="N500" s="25">
        <f>IF(IFERROR(MID($Q500,10,7)+0,"")&lt;1130000,"",IFERROR(MID($Q500,10,7)+0,""))</f>
        <v>1136019</v>
      </c>
      <c r="O500" s="25" t="str">
        <f>IF(IFERROR(MID($Q500,19,7)+0,"")&lt;1130000,"",IFERROR(MID($Q500,19,7)+0,""))</f>
        <v/>
      </c>
      <c r="P500" s="25" t="str">
        <f>IF(M500="","",IF(N500="",M500,M500&amp;", "&amp;N500))</f>
        <v>1135763, 1136019</v>
      </c>
      <c r="Q500" s="34" t="s">
        <v>6046</v>
      </c>
      <c r="R500" s="34"/>
      <c r="S500" s="35" t="s">
        <v>35</v>
      </c>
      <c r="T500" s="25" t="s">
        <v>36</v>
      </c>
      <c r="U500" s="185">
        <v>3236</v>
      </c>
      <c r="V500" s="188">
        <v>3236</v>
      </c>
      <c r="W500" s="189">
        <v>3236</v>
      </c>
      <c r="X500" s="31">
        <v>3236</v>
      </c>
      <c r="Y500" s="90">
        <f>IFERROR(ROUND(X500/W500-1,2),"")</f>
        <v>0</v>
      </c>
      <c r="Z500" s="31">
        <f>IF(OR(S500="VLD MLC components",S500="VLD MLC pipes",S500="VLD PEX components",S500="VLD PEX pipes",S500="VLD PHC components",S500="VLD PHC pipes",S500="Controls VLD"),"По запросу",X500)</f>
        <v>3236</v>
      </c>
      <c r="AA500" s="63">
        <f>ROUND(X500/1.2,3)</f>
        <v>2696.6669999999999</v>
      </c>
      <c r="AB500" s="23">
        <v>2696.6669999999999</v>
      </c>
      <c r="AC500" s="190">
        <f>IFERROR(ROUND(AA500/AB500-1,2),"")</f>
        <v>0</v>
      </c>
      <c r="AD500" s="25">
        <v>0.184</v>
      </c>
      <c r="AE500" s="25">
        <v>1.02E-4</v>
      </c>
      <c r="AF500" s="25">
        <v>0</v>
      </c>
      <c r="AG500" s="25" t="s">
        <v>22</v>
      </c>
      <c r="AH500" s="25">
        <v>0</v>
      </c>
      <c r="AI500" s="25">
        <v>0</v>
      </c>
      <c r="AJ500" s="25" t="s">
        <v>20</v>
      </c>
      <c r="AK500" s="42" t="s">
        <v>19</v>
      </c>
      <c r="AL500" s="25" t="s">
        <v>20</v>
      </c>
      <c r="AM500" s="25">
        <v>20</v>
      </c>
      <c r="AN500" s="25">
        <v>277</v>
      </c>
      <c r="AO500" s="25">
        <v>179</v>
      </c>
      <c r="AP500" s="25">
        <v>95</v>
      </c>
      <c r="AQ500" s="25">
        <v>3.68</v>
      </c>
      <c r="AR500" s="94">
        <v>4.7099999999999998E-3</v>
      </c>
      <c r="AS500" s="157" t="s">
        <v>22</v>
      </c>
      <c r="AT500" s="93" t="s">
        <v>22</v>
      </c>
      <c r="AU500" s="92" t="s">
        <v>22</v>
      </c>
      <c r="AV500" s="91" t="s">
        <v>152</v>
      </c>
      <c r="AW500" s="92" t="s">
        <v>48</v>
      </c>
      <c r="AX500" s="92" t="s">
        <v>48</v>
      </c>
      <c r="AY500" s="91" t="s">
        <v>152</v>
      </c>
      <c r="AZ500" s="23"/>
      <c r="BA500" s="25" t="s">
        <v>6045</v>
      </c>
      <c r="BB500" t="s">
        <v>25</v>
      </c>
      <c r="BC500" t="e">
        <v>#N/A</v>
      </c>
      <c r="BD500" t="e">
        <f>IF(Z500=BC500,"OK")</f>
        <v>#N/A</v>
      </c>
      <c r="BE500">
        <v>0.184</v>
      </c>
      <c r="BF500">
        <v>1.02E-4</v>
      </c>
      <c r="BG500">
        <v>277</v>
      </c>
      <c r="BH500">
        <v>179</v>
      </c>
      <c r="BI500">
        <v>95</v>
      </c>
      <c r="BJ500">
        <v>3.68</v>
      </c>
      <c r="BK500">
        <v>4.7099999999999998E-3</v>
      </c>
      <c r="BN500" s="183"/>
    </row>
    <row r="501" spans="1:66" ht="25.5" x14ac:dyDescent="0.25">
      <c r="A501" s="1"/>
      <c r="B501" s="94">
        <v>497</v>
      </c>
      <c r="C501" s="195">
        <v>1047867</v>
      </c>
      <c r="D501" s="37">
        <v>1022270</v>
      </c>
      <c r="E501" s="27" t="s">
        <v>6044</v>
      </c>
      <c r="F501" s="151" t="s">
        <v>652</v>
      </c>
      <c r="G501" s="41"/>
      <c r="H501" s="46" t="str">
        <f>IFERROR(IFERROR(IF(SEARCH("Usystems",$E501)&gt;0,"Usystems"),IF(SEARCH("RIIFO",$E501)&gt;0,"RIIFO","Uponor")),"Uponor")</f>
        <v>Uponor</v>
      </c>
      <c r="I501" s="25">
        <f>IFERROR(MID($D501,1,7)+0,"")</f>
        <v>1022270</v>
      </c>
      <c r="J501" s="25" t="str">
        <f>IFERROR(MID($D501,10,7)+0,"")</f>
        <v/>
      </c>
      <c r="K501" s="25" t="str">
        <f>IFERROR(MID($D501,19,7)+0,"")</f>
        <v/>
      </c>
      <c r="L501" s="25" t="str">
        <f>IFERROR(MID($D501,28,7)+0,"")</f>
        <v/>
      </c>
      <c r="M501" s="25" t="str">
        <f>IF(IFERROR(MID($Q501,1,7)+0,"")&lt;1130000,IF(INDEX(C:C,MATCH(LEFT(Q501,7)+0,I:I,0))&lt;1130000,"",INDEX(C:C,MATCH(LEFT(Q501,7)+0,I:I,0))),IFERROR(MID($Q501,1,7)+0,""))</f>
        <v/>
      </c>
      <c r="N501" s="25" t="str">
        <f>IF(IFERROR(MID($Q501,10,7)+0,"")&lt;1130000,"",IFERROR(MID($Q501,10,7)+0,""))</f>
        <v/>
      </c>
      <c r="O501" s="25" t="str">
        <f>IF(IFERROR(MID($Q501,19,7)+0,"")&lt;1130000,"",IFERROR(MID($Q501,19,7)+0,""))</f>
        <v/>
      </c>
      <c r="P501" s="25" t="str">
        <f>IF(M501="","",IF(N501="",M501,M501&amp;", "&amp;N501))</f>
        <v/>
      </c>
      <c r="Q501" s="44" t="s">
        <v>22</v>
      </c>
      <c r="R501" s="44"/>
      <c r="S501" s="35" t="s">
        <v>35</v>
      </c>
      <c r="T501" s="25" t="s">
        <v>36</v>
      </c>
      <c r="U501" s="185">
        <v>6620</v>
      </c>
      <c r="V501" s="188">
        <v>6620</v>
      </c>
      <c r="W501" s="189">
        <v>6620</v>
      </c>
      <c r="X501" s="31">
        <v>6620</v>
      </c>
      <c r="Y501" s="90">
        <f>IFERROR(ROUND(X501/W501-1,2),"")</f>
        <v>0</v>
      </c>
      <c r="Z501" s="31">
        <f>IF(OR(S501="VLD MLC components",S501="VLD MLC pipes",S501="VLD PEX components",S501="VLD PEX pipes",S501="VLD PHC components",S501="VLD PHC pipes",S501="Controls VLD"),"По запросу",X501)</f>
        <v>6620</v>
      </c>
      <c r="AA501" s="63">
        <f>ROUND(X501/1.2,3)</f>
        <v>5516.6670000000004</v>
      </c>
      <c r="AB501" s="23">
        <v>5516.6670000000004</v>
      </c>
      <c r="AC501" s="190">
        <f>IFERROR(ROUND(AA501/AB501-1,2),"")</f>
        <v>0</v>
      </c>
      <c r="AD501" s="25">
        <v>0.3</v>
      </c>
      <c r="AE501" s="25">
        <v>2.0000000000000001E-4</v>
      </c>
      <c r="AF501" s="25">
        <v>0</v>
      </c>
      <c r="AG501" s="25" t="s">
        <v>22</v>
      </c>
      <c r="AH501" s="25">
        <v>0</v>
      </c>
      <c r="AI501" s="25">
        <v>0</v>
      </c>
      <c r="AJ501" s="25" t="s">
        <v>20</v>
      </c>
      <c r="AK501" s="42" t="s">
        <v>19</v>
      </c>
      <c r="AL501" s="25" t="s">
        <v>20</v>
      </c>
      <c r="AM501" s="25">
        <v>20</v>
      </c>
      <c r="AN501" s="25">
        <v>250</v>
      </c>
      <c r="AO501" s="25">
        <v>145</v>
      </c>
      <c r="AP501" s="25">
        <v>550</v>
      </c>
      <c r="AQ501" s="25">
        <v>6</v>
      </c>
      <c r="AR501" s="94">
        <v>1.9938000000000001E-2</v>
      </c>
      <c r="AS501" s="157" t="s">
        <v>22</v>
      </c>
      <c r="AT501" s="93" t="s">
        <v>22</v>
      </c>
      <c r="AU501" s="92" t="s">
        <v>22</v>
      </c>
      <c r="AV501" s="91" t="s">
        <v>152</v>
      </c>
      <c r="AW501" s="92" t="s">
        <v>48</v>
      </c>
      <c r="AX501" s="92" t="s">
        <v>48</v>
      </c>
      <c r="AY501" s="91" t="s">
        <v>152</v>
      </c>
      <c r="AZ501" s="23"/>
      <c r="BA501" s="25" t="s">
        <v>6043</v>
      </c>
      <c r="BB501" t="s">
        <v>25</v>
      </c>
      <c r="BC501" t="e">
        <v>#N/A</v>
      </c>
      <c r="BD501" t="e">
        <f>IF(Z501=BC501,"OK")</f>
        <v>#N/A</v>
      </c>
      <c r="BE501">
        <v>0.3</v>
      </c>
      <c r="BF501">
        <v>2.0000000000000001E-4</v>
      </c>
      <c r="BG501">
        <v>250</v>
      </c>
      <c r="BH501">
        <v>145</v>
      </c>
      <c r="BI501">
        <v>550</v>
      </c>
      <c r="BJ501">
        <v>6</v>
      </c>
      <c r="BK501">
        <v>1.9938000000000001E-2</v>
      </c>
      <c r="BN501" s="183"/>
    </row>
    <row r="502" spans="1:66" ht="25.5" x14ac:dyDescent="0.25">
      <c r="A502" s="1"/>
      <c r="B502" s="94">
        <v>498</v>
      </c>
      <c r="C502" s="195">
        <v>1085078</v>
      </c>
      <c r="D502" s="25"/>
      <c r="E502" s="36" t="s">
        <v>6042</v>
      </c>
      <c r="F502" s="151" t="s">
        <v>21</v>
      </c>
      <c r="G502" s="41"/>
      <c r="H502" s="46" t="str">
        <f>IFERROR(IFERROR(IF(SEARCH("Usystems",$E502)&gt;0,"Usystems"),IF(SEARCH("RIIFO",$E502)&gt;0,"RIIFO","Uponor")),"Uponor")</f>
        <v>Uponor</v>
      </c>
      <c r="I502" s="25" t="str">
        <f>IFERROR(MID($D502,1,7)+0,"")</f>
        <v/>
      </c>
      <c r="J502" s="25" t="str">
        <f>IFERROR(MID($D502,10,7)+0,"")</f>
        <v/>
      </c>
      <c r="K502" s="25" t="str">
        <f>IFERROR(MID($D502,19,7)+0,"")</f>
        <v/>
      </c>
      <c r="L502" s="25" t="str">
        <f>IFERROR(MID($D502,28,7)+0,"")</f>
        <v/>
      </c>
      <c r="M502" s="25" t="str">
        <f>IF(IFERROR(MID($Q502,1,7)+0,"")&lt;1130000,IF(INDEX(C:C,MATCH(LEFT(Q502,7)+0,I:I,0))&lt;1130000,"",INDEX(C:C,MATCH(LEFT(Q502,7)+0,I:I,0))),IFERROR(MID($Q502,1,7)+0,""))</f>
        <v/>
      </c>
      <c r="N502" s="25" t="str">
        <f>IF(IFERROR(MID($Q502,10,7)+0,"")&lt;1130000,"",IFERROR(MID($Q502,10,7)+0,""))</f>
        <v/>
      </c>
      <c r="O502" s="25" t="str">
        <f>IF(IFERROR(MID($Q502,19,7)+0,"")&lt;1130000,"",IFERROR(MID($Q502,19,7)+0,""))</f>
        <v/>
      </c>
      <c r="P502" s="25" t="str">
        <f>IF(M502="","",IF(N502="",M502,M502&amp;", "&amp;N502))</f>
        <v/>
      </c>
      <c r="Q502" s="25"/>
      <c r="R502" s="25"/>
      <c r="S502" s="35" t="s">
        <v>5979</v>
      </c>
      <c r="T502" s="25" t="s">
        <v>36</v>
      </c>
      <c r="U502" s="185">
        <v>10836</v>
      </c>
      <c r="V502" s="188">
        <v>10836</v>
      </c>
      <c r="W502" s="189">
        <v>10836</v>
      </c>
      <c r="X502" s="31">
        <v>10836</v>
      </c>
      <c r="Y502" s="90">
        <f>IFERROR(ROUND(X502/W502-1,2),"")</f>
        <v>0</v>
      </c>
      <c r="Z502" s="31" t="str">
        <f>IF(OR(S502="VLD MLC components",S502="VLD MLC pipes",S502="VLD PEX components",S502="VLD PEX pipes",S502="VLD PHC components",S502="VLD PHC pipes",S502="Controls VLD"),"По запросу",X502)</f>
        <v>По запросу</v>
      </c>
      <c r="AA502" s="63">
        <f>ROUND(X502/1.2,3)</f>
        <v>9030</v>
      </c>
      <c r="AB502" s="23">
        <v>9030</v>
      </c>
      <c r="AC502" s="190">
        <f>IFERROR(ROUND(AA502/AB502-1,2),"")</f>
        <v>0</v>
      </c>
      <c r="AD502" s="25">
        <v>0.72099999999999997</v>
      </c>
      <c r="AE502" s="25">
        <v>4.9030000000000002E-3</v>
      </c>
      <c r="AF502" s="25">
        <v>0</v>
      </c>
      <c r="AG502" s="25" t="s">
        <v>22</v>
      </c>
      <c r="AH502" s="25">
        <v>0</v>
      </c>
      <c r="AI502" s="25">
        <v>0</v>
      </c>
      <c r="AJ502" s="25" t="s">
        <v>20</v>
      </c>
      <c r="AK502" s="42" t="s">
        <v>19</v>
      </c>
      <c r="AL502" s="25" t="s">
        <v>20</v>
      </c>
      <c r="AM502" s="25">
        <v>8</v>
      </c>
      <c r="AN502" s="25">
        <v>250</v>
      </c>
      <c r="AO502" s="25">
        <v>135</v>
      </c>
      <c r="AP502" s="25">
        <v>140</v>
      </c>
      <c r="AQ502" s="25">
        <v>5.7679999999999998</v>
      </c>
      <c r="AR502" s="94">
        <v>4.725E-3</v>
      </c>
      <c r="AS502" s="157" t="s">
        <v>22</v>
      </c>
      <c r="AT502" s="93">
        <v>42444</v>
      </c>
      <c r="AU502" s="92" t="s">
        <v>22</v>
      </c>
      <c r="AV502" s="91" t="s">
        <v>152</v>
      </c>
      <c r="AW502" s="92" t="s">
        <v>152</v>
      </c>
      <c r="AX502" s="92" t="s">
        <v>48</v>
      </c>
      <c r="AY502" s="91" t="s">
        <v>152</v>
      </c>
      <c r="AZ502" s="23"/>
      <c r="BA502" s="25" t="s">
        <v>6041</v>
      </c>
      <c r="BB502" t="s">
        <v>25</v>
      </c>
      <c r="BC502" t="e">
        <v>#N/A</v>
      </c>
      <c r="BD502" t="e">
        <f>IF(Z502=BC502,"OK")</f>
        <v>#N/A</v>
      </c>
      <c r="BE502">
        <v>0.72099999999999997</v>
      </c>
      <c r="BF502">
        <v>4.9030000000000002E-3</v>
      </c>
      <c r="BG502">
        <v>250</v>
      </c>
      <c r="BH502">
        <v>135</v>
      </c>
      <c r="BI502">
        <v>140</v>
      </c>
      <c r="BJ502">
        <v>5.7679999999999998</v>
      </c>
      <c r="BK502">
        <v>4.725E-3</v>
      </c>
      <c r="BN502" s="183"/>
    </row>
    <row r="503" spans="1:66" ht="25.5" x14ac:dyDescent="0.25">
      <c r="A503" s="1"/>
      <c r="B503" s="94">
        <v>499</v>
      </c>
      <c r="C503" s="43">
        <v>1023014</v>
      </c>
      <c r="D503" s="37">
        <v>1008755</v>
      </c>
      <c r="E503" s="27" t="s">
        <v>6040</v>
      </c>
      <c r="F503" s="151" t="s">
        <v>655</v>
      </c>
      <c r="G503" s="41"/>
      <c r="H503" s="46" t="str">
        <f>IFERROR(IFERROR(IF(SEARCH("Usystems",$E503)&gt;0,"Usystems"),IF(SEARCH("RIIFO",$E503)&gt;0,"RIIFO","Uponor")),"Uponor")</f>
        <v>Uponor</v>
      </c>
      <c r="I503" s="25">
        <f>IFERROR(MID($D503,1,7)+0,"")</f>
        <v>1008755</v>
      </c>
      <c r="J503" s="25" t="str">
        <f>IFERROR(MID($D503,10,7)+0,"")</f>
        <v/>
      </c>
      <c r="K503" s="25" t="str">
        <f>IFERROR(MID($D503,19,7)+0,"")</f>
        <v/>
      </c>
      <c r="L503" s="25" t="str">
        <f>IFERROR(MID($D503,28,7)+0,"")</f>
        <v/>
      </c>
      <c r="M503" s="25">
        <f>IF(IFERROR(MID($Q503,1,7)+0,"")&lt;1130000,IF(INDEX(C:C,MATCH(LEFT(Q503,7)+0,I:I,0))&lt;1130000,"",INDEX(C:C,MATCH(LEFT(Q503,7)+0,I:I,0))),IFERROR(MID($Q503,1,7)+0,""))</f>
        <v>1135764</v>
      </c>
      <c r="N503" s="25">
        <f>IF(IFERROR(MID($Q503,10,7)+0,"")&lt;1130000,"",IFERROR(MID($Q503,10,7)+0,""))</f>
        <v>1136020</v>
      </c>
      <c r="O503" s="25" t="str">
        <f>IF(IFERROR(MID($Q503,19,7)+0,"")&lt;1130000,"",IFERROR(MID($Q503,19,7)+0,""))</f>
        <v/>
      </c>
      <c r="P503" s="25" t="str">
        <f>IF(M503="","",IF(N503="",M503,M503&amp;", "&amp;N503))</f>
        <v>1135764, 1136020</v>
      </c>
      <c r="Q503" s="34" t="s">
        <v>6039</v>
      </c>
      <c r="R503" s="34"/>
      <c r="S503" s="35" t="s">
        <v>35</v>
      </c>
      <c r="T503" s="25" t="s">
        <v>36</v>
      </c>
      <c r="U503" s="185">
        <v>1203</v>
      </c>
      <c r="V503" s="188">
        <v>1203</v>
      </c>
      <c r="W503" s="189">
        <v>1203</v>
      </c>
      <c r="X503" s="31">
        <v>1203</v>
      </c>
      <c r="Y503" s="90">
        <f>IFERROR(ROUND(X503/W503-1,2),"")</f>
        <v>0</v>
      </c>
      <c r="Z503" s="31">
        <f>IF(OR(S503="VLD MLC components",S503="VLD MLC pipes",S503="VLD PEX components",S503="VLD PEX pipes",S503="VLD PHC components",S503="VLD PHC pipes",S503="Controls VLD"),"По запросу",X503)</f>
        <v>1203</v>
      </c>
      <c r="AA503" s="63">
        <f>ROUND(X503/1.2,3)</f>
        <v>1002.5</v>
      </c>
      <c r="AB503" s="23">
        <v>1002.5</v>
      </c>
      <c r="AC503" s="190">
        <f>IFERROR(ROUND(AA503/AB503-1,2),"")</f>
        <v>0</v>
      </c>
      <c r="AD503" s="25">
        <v>4.4999999999999998E-2</v>
      </c>
      <c r="AE503" s="25">
        <v>3.4999999999999997E-5</v>
      </c>
      <c r="AF503" s="25">
        <v>0</v>
      </c>
      <c r="AG503" s="25" t="s">
        <v>22</v>
      </c>
      <c r="AH503" s="25">
        <v>0</v>
      </c>
      <c r="AI503" s="25">
        <v>0</v>
      </c>
      <c r="AJ503" s="25" t="s">
        <v>20</v>
      </c>
      <c r="AK503" s="42" t="s">
        <v>19</v>
      </c>
      <c r="AL503" s="25" t="s">
        <v>20</v>
      </c>
      <c r="AM503" s="25">
        <v>100</v>
      </c>
      <c r="AN503" s="25">
        <v>277</v>
      </c>
      <c r="AO503" s="25">
        <v>179</v>
      </c>
      <c r="AP503" s="25">
        <v>95</v>
      </c>
      <c r="AQ503" s="25">
        <v>4.5</v>
      </c>
      <c r="AR503" s="94">
        <v>4.7099999999999998E-3</v>
      </c>
      <c r="AS503" s="157" t="s">
        <v>22</v>
      </c>
      <c r="AT503" s="93" t="s">
        <v>22</v>
      </c>
      <c r="AU503" s="92" t="s">
        <v>22</v>
      </c>
      <c r="AV503" s="91" t="s">
        <v>152</v>
      </c>
      <c r="AW503" s="92" t="s">
        <v>48</v>
      </c>
      <c r="AX503" s="92" t="s">
        <v>48</v>
      </c>
      <c r="AY503" s="91" t="s">
        <v>152</v>
      </c>
      <c r="AZ503" s="23"/>
      <c r="BA503" s="25" t="s">
        <v>5650</v>
      </c>
      <c r="BB503" t="s">
        <v>25</v>
      </c>
      <c r="BC503" t="e">
        <v>#N/A</v>
      </c>
      <c r="BD503" t="e">
        <f>IF(Z503=BC503,"OK")</f>
        <v>#N/A</v>
      </c>
      <c r="BE503">
        <v>4.4999999999999998E-2</v>
      </c>
      <c r="BF503">
        <v>3.4999999999999997E-5</v>
      </c>
      <c r="BG503">
        <v>277</v>
      </c>
      <c r="BH503">
        <v>179</v>
      </c>
      <c r="BI503">
        <v>95</v>
      </c>
      <c r="BJ503">
        <v>4.5</v>
      </c>
      <c r="BK503">
        <v>4.7099999999999998E-3</v>
      </c>
      <c r="BN503" s="183"/>
    </row>
    <row r="504" spans="1:66" ht="38.25" x14ac:dyDescent="0.25">
      <c r="A504" s="1"/>
      <c r="B504" s="94">
        <v>500</v>
      </c>
      <c r="C504" s="43">
        <v>1023015</v>
      </c>
      <c r="D504" s="37">
        <v>1022291</v>
      </c>
      <c r="E504" s="27" t="s">
        <v>6038</v>
      </c>
      <c r="F504" s="151" t="s">
        <v>655</v>
      </c>
      <c r="G504" s="41" t="s">
        <v>29</v>
      </c>
      <c r="H504" s="46" t="str">
        <f>IFERROR(IFERROR(IF(SEARCH("Usystems",$E504)&gt;0,"Usystems"),IF(SEARCH("RIIFO",$E504)&gt;0,"RIIFO","Uponor")),"Uponor")</f>
        <v>Uponor</v>
      </c>
      <c r="I504" s="25">
        <f>IFERROR(MID($D504,1,7)+0,"")</f>
        <v>1022291</v>
      </c>
      <c r="J504" s="25" t="str">
        <f>IFERROR(MID($D504,10,7)+0,"")</f>
        <v/>
      </c>
      <c r="K504" s="25" t="str">
        <f>IFERROR(MID($D504,19,7)+0,"")</f>
        <v/>
      </c>
      <c r="L504" s="25" t="str">
        <f>IFERROR(MID($D504,28,7)+0,"")</f>
        <v/>
      </c>
      <c r="M504" s="25">
        <f>IF(IFERROR(MID($Q504,1,7)+0,"")&lt;1130000,IF(INDEX(C:C,MATCH(LEFT(Q504,7)+0,I:I,0))&lt;1130000,"",INDEX(C:C,MATCH(LEFT(Q504,7)+0,I:I,0))),IFERROR(MID($Q504,1,7)+0,""))</f>
        <v>1135765</v>
      </c>
      <c r="N504" s="25" t="str">
        <f>IF(IFERROR(MID($Q504,10,7)+0,"")&lt;1130000,"",IFERROR(MID($Q504,10,7)+0,""))</f>
        <v/>
      </c>
      <c r="O504" s="25" t="str">
        <f>IF(IFERROR(MID($Q504,19,7)+0,"")&lt;1130000,"",IFERROR(MID($Q504,19,7)+0,""))</f>
        <v/>
      </c>
      <c r="P504" s="25">
        <f>IF(M504="","",IF(N504="",M504,M504&amp;", "&amp;N504))</f>
        <v>1135765</v>
      </c>
      <c r="Q504" s="25">
        <v>1135765</v>
      </c>
      <c r="R504" s="25"/>
      <c r="S504" s="35" t="s">
        <v>35</v>
      </c>
      <c r="T504" s="25" t="s">
        <v>36</v>
      </c>
      <c r="U504" s="185">
        <v>1550</v>
      </c>
      <c r="V504" s="188">
        <v>1550</v>
      </c>
      <c r="W504" s="189">
        <v>1550</v>
      </c>
      <c r="X504" s="31">
        <v>1550</v>
      </c>
      <c r="Y504" s="90">
        <f>IFERROR(ROUND(X504/W504-1,2),"")</f>
        <v>0</v>
      </c>
      <c r="Z504" s="31">
        <f>IF(OR(S504="VLD MLC components",S504="VLD MLC pipes",S504="VLD PEX components",S504="VLD PEX pipes",S504="VLD PHC components",S504="VLD PHC pipes",S504="Controls VLD"),"По запросу",X504)</f>
        <v>1550</v>
      </c>
      <c r="AA504" s="63">
        <f>ROUND(X504/1.2,3)</f>
        <v>1291.6669999999999</v>
      </c>
      <c r="AB504" s="23">
        <v>1291.6669999999999</v>
      </c>
      <c r="AC504" s="190">
        <f>IFERROR(ROUND(AA504/AB504-1,2),"")</f>
        <v>0</v>
      </c>
      <c r="AD504" s="25">
        <v>6.3E-2</v>
      </c>
      <c r="AE504" s="25">
        <v>4.8000000000000001E-5</v>
      </c>
      <c r="AF504" s="25">
        <v>0</v>
      </c>
      <c r="AG504" s="25">
        <v>120</v>
      </c>
      <c r="AH504" s="25">
        <v>120</v>
      </c>
      <c r="AI504" s="25">
        <v>120</v>
      </c>
      <c r="AJ504" s="25" t="s">
        <v>20</v>
      </c>
      <c r="AK504" s="42" t="s">
        <v>19</v>
      </c>
      <c r="AL504" s="25" t="s">
        <v>20</v>
      </c>
      <c r="AM504" s="25">
        <v>60</v>
      </c>
      <c r="AN504" s="25">
        <v>280</v>
      </c>
      <c r="AO504" s="25">
        <v>187</v>
      </c>
      <c r="AP504" s="25">
        <v>95</v>
      </c>
      <c r="AQ504" s="25">
        <v>3.78</v>
      </c>
      <c r="AR504" s="94">
        <v>4.9740000000000001E-3</v>
      </c>
      <c r="AS504" s="157">
        <v>120</v>
      </c>
      <c r="AT504" s="93" t="s">
        <v>22</v>
      </c>
      <c r="AU504" s="92" t="s">
        <v>22</v>
      </c>
      <c r="AV504" s="91" t="s">
        <v>152</v>
      </c>
      <c r="AW504" s="92" t="s">
        <v>152</v>
      </c>
      <c r="AX504" s="92" t="s">
        <v>48</v>
      </c>
      <c r="AY504" s="91" t="s">
        <v>152</v>
      </c>
      <c r="AZ504" s="23"/>
      <c r="BA504" s="25" t="s">
        <v>6035</v>
      </c>
      <c r="BB504" t="s">
        <v>25</v>
      </c>
      <c r="BC504">
        <v>1550</v>
      </c>
      <c r="BD504" t="str">
        <f>IF(Z504=BC504,"OK")</f>
        <v>OK</v>
      </c>
      <c r="BE504">
        <v>6.3E-2</v>
      </c>
      <c r="BF504">
        <v>4.8000000000000001E-5</v>
      </c>
      <c r="BG504">
        <v>280</v>
      </c>
      <c r="BH504">
        <v>187</v>
      </c>
      <c r="BI504">
        <v>95</v>
      </c>
      <c r="BJ504">
        <v>3.78</v>
      </c>
      <c r="BK504">
        <v>4.9740000000000001E-3</v>
      </c>
      <c r="BN504" s="183"/>
    </row>
    <row r="505" spans="1:66" ht="25.5" x14ac:dyDescent="0.25">
      <c r="A505" s="1"/>
      <c r="B505" s="94">
        <v>501</v>
      </c>
      <c r="C505" s="43">
        <v>1023016</v>
      </c>
      <c r="D505" s="37">
        <v>1008757</v>
      </c>
      <c r="E505" s="27" t="s">
        <v>6037</v>
      </c>
      <c r="F505" s="151" t="s">
        <v>655</v>
      </c>
      <c r="G505" s="41"/>
      <c r="H505" s="46" t="str">
        <f>IFERROR(IFERROR(IF(SEARCH("Usystems",$E505)&gt;0,"Usystems"),IF(SEARCH("RIIFO",$E505)&gt;0,"RIIFO","Uponor")),"Uponor")</f>
        <v>Uponor</v>
      </c>
      <c r="I505" s="25">
        <f>IFERROR(MID($D505,1,7)+0,"")</f>
        <v>1008757</v>
      </c>
      <c r="J505" s="25" t="str">
        <f>IFERROR(MID($D505,10,7)+0,"")</f>
        <v/>
      </c>
      <c r="K505" s="25" t="str">
        <f>IFERROR(MID($D505,19,7)+0,"")</f>
        <v/>
      </c>
      <c r="L505" s="25" t="str">
        <f>IFERROR(MID($D505,28,7)+0,"")</f>
        <v/>
      </c>
      <c r="M505" s="25">
        <f>IF(IFERROR(MID($Q505,1,7)+0,"")&lt;1130000,IF(INDEX(C:C,MATCH(LEFT(Q505,7)+0,I:I,0))&lt;1130000,"",INDEX(C:C,MATCH(LEFT(Q505,7)+0,I:I,0))),IFERROR(MID($Q505,1,7)+0,""))</f>
        <v>1135766</v>
      </c>
      <c r="N505" s="25">
        <f>IF(IFERROR(MID($Q505,10,7)+0,"")&lt;1130000,"",IFERROR(MID($Q505,10,7)+0,""))</f>
        <v>1136022</v>
      </c>
      <c r="O505" s="25" t="str">
        <f>IF(IFERROR(MID($Q505,19,7)+0,"")&lt;1130000,"",IFERROR(MID($Q505,19,7)+0,""))</f>
        <v/>
      </c>
      <c r="P505" s="25" t="str">
        <f>IF(M505="","",IF(N505="",M505,M505&amp;", "&amp;N505))</f>
        <v>1135766, 1136022</v>
      </c>
      <c r="Q505" s="34" t="s">
        <v>6036</v>
      </c>
      <c r="R505" s="34"/>
      <c r="S505" s="35" t="s">
        <v>35</v>
      </c>
      <c r="T505" s="25" t="s">
        <v>36</v>
      </c>
      <c r="U505" s="185">
        <v>1550</v>
      </c>
      <c r="V505" s="188">
        <v>1550</v>
      </c>
      <c r="W505" s="189">
        <v>1550</v>
      </c>
      <c r="X505" s="31">
        <v>1550</v>
      </c>
      <c r="Y505" s="90">
        <f>IFERROR(ROUND(X505/W505-1,2),"")</f>
        <v>0</v>
      </c>
      <c r="Z505" s="31">
        <f>IF(OR(S505="VLD MLC components",S505="VLD MLC pipes",S505="VLD PEX components",S505="VLD PEX pipes",S505="VLD PHC components",S505="VLD PHC pipes",S505="Controls VLD"),"По запросу",X505)</f>
        <v>1550</v>
      </c>
      <c r="AA505" s="63">
        <f>ROUND(X505/1.2,3)</f>
        <v>1291.6669999999999</v>
      </c>
      <c r="AB505" s="23">
        <v>1291.6669999999999</v>
      </c>
      <c r="AC505" s="190">
        <f>IFERROR(ROUND(AA505/AB505-1,2),"")</f>
        <v>0</v>
      </c>
      <c r="AD505" s="25">
        <v>7.0000000000000007E-2</v>
      </c>
      <c r="AE505" s="25">
        <v>4.3999999999999999E-5</v>
      </c>
      <c r="AF505" s="25">
        <v>0</v>
      </c>
      <c r="AG505" s="25" t="s">
        <v>22</v>
      </c>
      <c r="AH505" s="25">
        <v>0</v>
      </c>
      <c r="AI505" s="25">
        <v>0</v>
      </c>
      <c r="AJ505" s="25" t="s">
        <v>20</v>
      </c>
      <c r="AK505" s="42" t="s">
        <v>19</v>
      </c>
      <c r="AL505" s="25" t="s">
        <v>20</v>
      </c>
      <c r="AM505" s="25">
        <v>50</v>
      </c>
      <c r="AN505" s="25">
        <v>185</v>
      </c>
      <c r="AO505" s="25">
        <v>92</v>
      </c>
      <c r="AP505" s="25">
        <v>185</v>
      </c>
      <c r="AQ505" s="25">
        <v>3.5</v>
      </c>
      <c r="AR505" s="94">
        <v>3.1489999999999999E-3</v>
      </c>
      <c r="AS505" s="157" t="s">
        <v>22</v>
      </c>
      <c r="AT505" s="93" t="s">
        <v>22</v>
      </c>
      <c r="AU505" s="92" t="s">
        <v>22</v>
      </c>
      <c r="AV505" s="91" t="s">
        <v>152</v>
      </c>
      <c r="AW505" s="92" t="s">
        <v>48</v>
      </c>
      <c r="AX505" s="92" t="s">
        <v>48</v>
      </c>
      <c r="AY505" s="91" t="s">
        <v>152</v>
      </c>
      <c r="AZ505" s="23"/>
      <c r="BA505" s="25" t="s">
        <v>6035</v>
      </c>
      <c r="BB505" t="s">
        <v>25</v>
      </c>
      <c r="BC505" t="e">
        <v>#N/A</v>
      </c>
      <c r="BD505" t="e">
        <f>IF(Z505=BC505,"OK")</f>
        <v>#N/A</v>
      </c>
      <c r="BE505">
        <v>7.0000000000000007E-2</v>
      </c>
      <c r="BF505">
        <v>4.3999999999999999E-5</v>
      </c>
      <c r="BG505">
        <v>185</v>
      </c>
      <c r="BH505">
        <v>92</v>
      </c>
      <c r="BI505">
        <v>185</v>
      </c>
      <c r="BJ505">
        <v>3.5</v>
      </c>
      <c r="BK505">
        <v>3.1489999999999999E-3</v>
      </c>
      <c r="BN505" s="183"/>
    </row>
    <row r="506" spans="1:66" ht="25.5" x14ac:dyDescent="0.25">
      <c r="A506" s="1"/>
      <c r="B506" s="94">
        <v>502</v>
      </c>
      <c r="C506" s="43">
        <v>1023017</v>
      </c>
      <c r="D506" s="37">
        <v>1008758</v>
      </c>
      <c r="E506" s="27" t="s">
        <v>6034</v>
      </c>
      <c r="F506" s="213" t="s">
        <v>655</v>
      </c>
      <c r="G506" s="41"/>
      <c r="H506" s="46" t="str">
        <f>IFERROR(IFERROR(IF(SEARCH("Usystems",$E506)&gt;0,"Usystems"),IF(SEARCH("RIIFO",$E506)&gt;0,"RIIFO","Uponor")),"Uponor")</f>
        <v>Uponor</v>
      </c>
      <c r="I506" s="25">
        <f>IFERROR(MID($D506,1,7)+0,"")</f>
        <v>1008758</v>
      </c>
      <c r="J506" s="25" t="str">
        <f>IFERROR(MID($D506,10,7)+0,"")</f>
        <v/>
      </c>
      <c r="K506" s="25" t="str">
        <f>IFERROR(MID($D506,19,7)+0,"")</f>
        <v/>
      </c>
      <c r="L506" s="25" t="str">
        <f>IFERROR(MID($D506,28,7)+0,"")</f>
        <v/>
      </c>
      <c r="M506" s="25">
        <f>IF(IFERROR(MID($Q506,1,7)+0,"")&lt;1130000,IF(INDEX(C:C,MATCH(LEFT(Q506,7)+0,I:I,0))&lt;1130000,"",INDEX(C:C,MATCH(LEFT(Q506,7)+0,I:I,0))),IFERROR(MID($Q506,1,7)+0,""))</f>
        <v>1135767</v>
      </c>
      <c r="N506" s="25" t="str">
        <f>IF(IFERROR(MID($Q506,10,7)+0,"")&lt;1130000,"",IFERROR(MID($Q506,10,7)+0,""))</f>
        <v/>
      </c>
      <c r="O506" s="25" t="str">
        <f>IF(IFERROR(MID($Q506,19,7)+0,"")&lt;1130000,"",IFERROR(MID($Q506,19,7)+0,""))</f>
        <v/>
      </c>
      <c r="P506" s="25">
        <f>IF(M506="","",IF(N506="",M506,M506&amp;", "&amp;N506))</f>
        <v>1135767</v>
      </c>
      <c r="Q506" s="25">
        <v>1135767</v>
      </c>
      <c r="R506" s="25"/>
      <c r="S506" s="35" t="s">
        <v>35</v>
      </c>
      <c r="T506" s="25" t="s">
        <v>36</v>
      </c>
      <c r="U506" s="185">
        <v>2487</v>
      </c>
      <c r="V506" s="188">
        <v>2487</v>
      </c>
      <c r="W506" s="189">
        <v>2487</v>
      </c>
      <c r="X506" s="31">
        <v>2487</v>
      </c>
      <c r="Y506" s="90">
        <f>IFERROR(ROUND(X506/W506-1,2),"")</f>
        <v>0</v>
      </c>
      <c r="Z506" s="31">
        <f>IF(OR(S506="VLD MLC components",S506="VLD MLC pipes",S506="VLD PEX components",S506="VLD PEX pipes",S506="VLD PHC components",S506="VLD PHC pipes",S506="Controls VLD"),"По запросу",X506)</f>
        <v>2487</v>
      </c>
      <c r="AA506" s="63">
        <f>ROUND(X506/1.2,3)</f>
        <v>2072.5</v>
      </c>
      <c r="AB506" s="23">
        <v>2072.5</v>
      </c>
      <c r="AC506" s="190">
        <f>IFERROR(ROUND(AA506/AB506-1,2),"")</f>
        <v>0</v>
      </c>
      <c r="AD506" s="25">
        <v>9.2999999999999999E-2</v>
      </c>
      <c r="AE506" s="25">
        <v>7.7999999999999999E-5</v>
      </c>
      <c r="AF506" s="25">
        <v>0</v>
      </c>
      <c r="AG506" s="25" t="s">
        <v>22</v>
      </c>
      <c r="AH506" s="25">
        <v>0</v>
      </c>
      <c r="AI506" s="25">
        <v>0</v>
      </c>
      <c r="AJ506" s="25" t="s">
        <v>20</v>
      </c>
      <c r="AK506" s="42" t="s">
        <v>19</v>
      </c>
      <c r="AL506" s="25" t="s">
        <v>20</v>
      </c>
      <c r="AM506" s="25">
        <v>45</v>
      </c>
      <c r="AN506" s="25">
        <v>280</v>
      </c>
      <c r="AO506" s="25">
        <v>187</v>
      </c>
      <c r="AP506" s="25">
        <v>95</v>
      </c>
      <c r="AQ506" s="25">
        <v>4.1849999999999996</v>
      </c>
      <c r="AR506" s="94">
        <v>4.9740000000000001E-3</v>
      </c>
      <c r="AS506" s="157" t="s">
        <v>22</v>
      </c>
      <c r="AT506" s="93" t="s">
        <v>22</v>
      </c>
      <c r="AU506" s="92" t="s">
        <v>22</v>
      </c>
      <c r="AV506" s="91" t="s">
        <v>152</v>
      </c>
      <c r="AW506" s="92" t="s">
        <v>48</v>
      </c>
      <c r="AX506" s="92" t="s">
        <v>48</v>
      </c>
      <c r="AY506" s="91" t="s">
        <v>152</v>
      </c>
      <c r="AZ506" s="23"/>
      <c r="BA506" s="25" t="s">
        <v>4897</v>
      </c>
      <c r="BB506" t="s">
        <v>25</v>
      </c>
      <c r="BC506" t="e">
        <v>#N/A</v>
      </c>
      <c r="BD506" t="e">
        <f>IF(Z506=BC506,"OK")</f>
        <v>#N/A</v>
      </c>
      <c r="BE506">
        <v>9.2999999999999999E-2</v>
      </c>
      <c r="BF506">
        <v>7.7999999999999999E-5</v>
      </c>
      <c r="BG506">
        <v>280</v>
      </c>
      <c r="BH506">
        <v>187</v>
      </c>
      <c r="BI506">
        <v>95</v>
      </c>
      <c r="BJ506">
        <v>4.1849999999999996</v>
      </c>
      <c r="BK506">
        <v>4.9740000000000001E-3</v>
      </c>
      <c r="BN506" s="183"/>
    </row>
    <row r="507" spans="1:66" ht="25.5" x14ac:dyDescent="0.25">
      <c r="A507" s="1"/>
      <c r="B507" s="94">
        <v>503</v>
      </c>
      <c r="C507" s="43">
        <v>1023018</v>
      </c>
      <c r="D507" s="37">
        <v>1008759</v>
      </c>
      <c r="E507" s="27" t="s">
        <v>6033</v>
      </c>
      <c r="F507" s="151" t="s">
        <v>652</v>
      </c>
      <c r="G507" s="41"/>
      <c r="H507" s="46" t="str">
        <f>IFERROR(IFERROR(IF(SEARCH("Usystems",$E507)&gt;0,"Usystems"),IF(SEARCH("RIIFO",$E507)&gt;0,"RIIFO","Uponor")),"Uponor")</f>
        <v>Uponor</v>
      </c>
      <c r="I507" s="25">
        <f>IFERROR(MID($D507,1,7)+0,"")</f>
        <v>1008759</v>
      </c>
      <c r="J507" s="25" t="str">
        <f>IFERROR(MID($D507,10,7)+0,"")</f>
        <v/>
      </c>
      <c r="K507" s="25" t="str">
        <f>IFERROR(MID($D507,19,7)+0,"")</f>
        <v/>
      </c>
      <c r="L507" s="25" t="str">
        <f>IFERROR(MID($D507,28,7)+0,"")</f>
        <v/>
      </c>
      <c r="M507" s="25">
        <f>IF(IFERROR(MID($Q507,1,7)+0,"")&lt;1130000,IF(INDEX(C:C,MATCH(LEFT(Q507,7)+0,I:I,0))&lt;1130000,"",INDEX(C:C,MATCH(LEFT(Q507,7)+0,I:I,0))),IFERROR(MID($Q507,1,7)+0,""))</f>
        <v>1135768</v>
      </c>
      <c r="N507" s="25">
        <f>IF(IFERROR(MID($Q507,10,7)+0,"")&lt;1130000,"",IFERROR(MID($Q507,10,7)+0,""))</f>
        <v>1136024</v>
      </c>
      <c r="O507" s="25" t="str">
        <f>IF(IFERROR(MID($Q507,19,7)+0,"")&lt;1130000,"",IFERROR(MID($Q507,19,7)+0,""))</f>
        <v/>
      </c>
      <c r="P507" s="25" t="str">
        <f>IF(M507="","",IF(N507="",M507,M507&amp;", "&amp;N507))</f>
        <v>1135768, 1136024</v>
      </c>
      <c r="Q507" s="34" t="s">
        <v>6032</v>
      </c>
      <c r="R507" s="34"/>
      <c r="S507" s="35" t="s">
        <v>35</v>
      </c>
      <c r="T507" s="25" t="s">
        <v>36</v>
      </c>
      <c r="U507" s="185">
        <v>3152</v>
      </c>
      <c r="V507" s="188">
        <v>3152</v>
      </c>
      <c r="W507" s="189">
        <v>3152</v>
      </c>
      <c r="X507" s="31">
        <v>3152</v>
      </c>
      <c r="Y507" s="90">
        <f>IFERROR(ROUND(X507/W507-1,2),"")</f>
        <v>0</v>
      </c>
      <c r="Z507" s="31">
        <f>IF(OR(S507="VLD MLC components",S507="VLD MLC pipes",S507="VLD PEX components",S507="VLD PEX pipes",S507="VLD PHC components",S507="VLD PHC pipes",S507="Controls VLD"),"По запросу",X507)</f>
        <v>3152</v>
      </c>
      <c r="AA507" s="63">
        <f>ROUND(X507/1.2,3)</f>
        <v>2626.6669999999999</v>
      </c>
      <c r="AB507" s="23">
        <v>2626.6669999999999</v>
      </c>
      <c r="AC507" s="190">
        <f>IFERROR(ROUND(AA507/AB507-1,2),"")</f>
        <v>0</v>
      </c>
      <c r="AD507" s="25">
        <v>0.126</v>
      </c>
      <c r="AE507" s="25">
        <v>9.0000000000000006E-5</v>
      </c>
      <c r="AF507" s="25">
        <v>0</v>
      </c>
      <c r="AG507" s="25" t="s">
        <v>22</v>
      </c>
      <c r="AH507" s="25">
        <v>0</v>
      </c>
      <c r="AI507" s="25">
        <v>0</v>
      </c>
      <c r="AJ507" s="25" t="s">
        <v>20</v>
      </c>
      <c r="AK507" s="42" t="s">
        <v>19</v>
      </c>
      <c r="AL507" s="25" t="s">
        <v>20</v>
      </c>
      <c r="AM507" s="25">
        <v>40</v>
      </c>
      <c r="AN507" s="25">
        <v>277</v>
      </c>
      <c r="AO507" s="25">
        <v>179</v>
      </c>
      <c r="AP507" s="25">
        <v>95</v>
      </c>
      <c r="AQ507" s="25">
        <v>5.04</v>
      </c>
      <c r="AR507" s="94">
        <v>4.7099999999999998E-3</v>
      </c>
      <c r="AS507" s="157" t="s">
        <v>22</v>
      </c>
      <c r="AT507" s="93" t="s">
        <v>22</v>
      </c>
      <c r="AU507" s="92" t="s">
        <v>22</v>
      </c>
      <c r="AV507" s="91" t="s">
        <v>152</v>
      </c>
      <c r="AW507" s="92" t="s">
        <v>48</v>
      </c>
      <c r="AX507" s="92" t="s">
        <v>48</v>
      </c>
      <c r="AY507" s="91" t="s">
        <v>152</v>
      </c>
      <c r="AZ507" s="23"/>
      <c r="BA507" s="25" t="s">
        <v>5998</v>
      </c>
      <c r="BB507" t="s">
        <v>25</v>
      </c>
      <c r="BC507" t="e">
        <v>#N/A</v>
      </c>
      <c r="BD507" t="e">
        <f>IF(Z507=BC507,"OK")</f>
        <v>#N/A</v>
      </c>
      <c r="BE507">
        <v>0.126</v>
      </c>
      <c r="BF507">
        <v>9.0000000000000006E-5</v>
      </c>
      <c r="BG507">
        <v>277</v>
      </c>
      <c r="BH507">
        <v>179</v>
      </c>
      <c r="BI507">
        <v>95</v>
      </c>
      <c r="BJ507">
        <v>5.04</v>
      </c>
      <c r="BK507">
        <v>4.7099999999999998E-3</v>
      </c>
      <c r="BN507" s="183"/>
    </row>
    <row r="508" spans="1:66" ht="25.5" x14ac:dyDescent="0.25">
      <c r="A508" s="1"/>
      <c r="B508" s="94">
        <v>504</v>
      </c>
      <c r="C508" s="43">
        <v>1023019</v>
      </c>
      <c r="D508" s="37">
        <v>1022530</v>
      </c>
      <c r="E508" s="27" t="s">
        <v>6031</v>
      </c>
      <c r="F508" s="151" t="s">
        <v>655</v>
      </c>
      <c r="G508" s="41" t="s">
        <v>27</v>
      </c>
      <c r="H508" s="46" t="str">
        <f>IFERROR(IFERROR(IF(SEARCH("Usystems",$E508)&gt;0,"Usystems"),IF(SEARCH("RIIFO",$E508)&gt;0,"RIIFO","Uponor")),"Uponor")</f>
        <v>Uponor</v>
      </c>
      <c r="I508" s="25">
        <f>IFERROR(MID($D508,1,7)+0,"")</f>
        <v>1022530</v>
      </c>
      <c r="J508" s="25" t="str">
        <f>IFERROR(MID($D508,10,7)+0,"")</f>
        <v/>
      </c>
      <c r="K508" s="25" t="str">
        <f>IFERROR(MID($D508,19,7)+0,"")</f>
        <v/>
      </c>
      <c r="L508" s="25" t="str">
        <f>IFERROR(MID($D508,28,7)+0,"")</f>
        <v/>
      </c>
      <c r="M508" s="25">
        <f>IF(IFERROR(MID($Q508,1,7)+0,"")&lt;1130000,IF(INDEX(C:C,MATCH(LEFT(Q508,7)+0,I:I,0))&lt;1130000,"",INDEX(C:C,MATCH(LEFT(Q508,7)+0,I:I,0))),IFERROR(MID($Q508,1,7)+0,""))</f>
        <v>1135769</v>
      </c>
      <c r="N508" s="25" t="str">
        <f>IF(IFERROR(MID($Q508,10,7)+0,"")&lt;1130000,"",IFERROR(MID($Q508,10,7)+0,""))</f>
        <v/>
      </c>
      <c r="O508" s="25" t="str">
        <f>IF(IFERROR(MID($Q508,19,7)+0,"")&lt;1130000,"",IFERROR(MID($Q508,19,7)+0,""))</f>
        <v/>
      </c>
      <c r="P508" s="25">
        <f>IF(M508="","",IF(N508="",M508,M508&amp;", "&amp;N508))</f>
        <v>1135769</v>
      </c>
      <c r="Q508" s="25">
        <v>1135769</v>
      </c>
      <c r="R508" s="25"/>
      <c r="S508" s="35" t="s">
        <v>35</v>
      </c>
      <c r="T508" s="25" t="s">
        <v>36</v>
      </c>
      <c r="U508" s="185">
        <v>1444</v>
      </c>
      <c r="V508" s="188">
        <v>1444</v>
      </c>
      <c r="W508" s="189">
        <v>1444</v>
      </c>
      <c r="X508" s="31">
        <v>1444</v>
      </c>
      <c r="Y508" s="90">
        <f>IFERROR(ROUND(X508/W508-1,2),"")</f>
        <v>0</v>
      </c>
      <c r="Z508" s="31">
        <f>IF(OR(S508="VLD MLC components",S508="VLD MLC pipes",S508="VLD PEX components",S508="VLD PEX pipes",S508="VLD PHC components",S508="VLD PHC pipes",S508="Controls VLD"),"По запросу",X508)</f>
        <v>1444</v>
      </c>
      <c r="AA508" s="63">
        <f>ROUND(X508/1.2,3)</f>
        <v>1203.3330000000001</v>
      </c>
      <c r="AB508" s="23">
        <v>1203.3330000000001</v>
      </c>
      <c r="AC508" s="190">
        <f>IFERROR(ROUND(AA508/AB508-1,2),"")</f>
        <v>0</v>
      </c>
      <c r="AD508" s="25">
        <v>3.2000000000000001E-2</v>
      </c>
      <c r="AE508" s="25">
        <v>9.8400000000000007E-4</v>
      </c>
      <c r="AF508" s="25">
        <v>0</v>
      </c>
      <c r="AG508" s="25" t="s">
        <v>22</v>
      </c>
      <c r="AH508" s="25">
        <v>0</v>
      </c>
      <c r="AI508" s="25">
        <v>362</v>
      </c>
      <c r="AJ508" s="25" t="s">
        <v>20</v>
      </c>
      <c r="AK508" s="42" t="s">
        <v>19</v>
      </c>
      <c r="AL508" s="25" t="s">
        <v>20</v>
      </c>
      <c r="AM508" s="25">
        <v>80</v>
      </c>
      <c r="AN508" s="25">
        <v>130</v>
      </c>
      <c r="AO508" s="25">
        <v>90</v>
      </c>
      <c r="AP508" s="25">
        <v>20</v>
      </c>
      <c r="AQ508" s="25">
        <v>2.56</v>
      </c>
      <c r="AR508" s="94">
        <v>2.34E-4</v>
      </c>
      <c r="AS508" s="157">
        <v>362</v>
      </c>
      <c r="AT508" s="93" t="s">
        <v>22</v>
      </c>
      <c r="AU508" s="92" t="s">
        <v>22</v>
      </c>
      <c r="AV508" s="91" t="s">
        <v>152</v>
      </c>
      <c r="AW508" s="92" t="s">
        <v>152</v>
      </c>
      <c r="AX508" s="92" t="s">
        <v>48</v>
      </c>
      <c r="AY508" s="91" t="s">
        <v>152</v>
      </c>
      <c r="AZ508" s="23"/>
      <c r="BA508" s="25" t="s">
        <v>6030</v>
      </c>
      <c r="BB508" t="s">
        <v>25</v>
      </c>
      <c r="BC508" t="e">
        <v>#N/A</v>
      </c>
      <c r="BD508" t="e">
        <f>IF(Z508=BC508,"OK")</f>
        <v>#N/A</v>
      </c>
      <c r="BE508">
        <v>3.2000000000000001E-2</v>
      </c>
      <c r="BF508">
        <v>9.8400000000000007E-4</v>
      </c>
      <c r="BG508">
        <v>130</v>
      </c>
      <c r="BH508">
        <v>90</v>
      </c>
      <c r="BI508">
        <v>20</v>
      </c>
      <c r="BJ508">
        <v>2.56</v>
      </c>
      <c r="BK508">
        <v>2.34E-4</v>
      </c>
      <c r="BN508" s="183"/>
    </row>
    <row r="509" spans="1:66" ht="25.5" x14ac:dyDescent="0.25">
      <c r="A509" s="1"/>
      <c r="B509" s="94">
        <v>505</v>
      </c>
      <c r="C509" s="43">
        <v>1023020</v>
      </c>
      <c r="D509" s="37">
        <v>1022531</v>
      </c>
      <c r="E509" s="27" t="s">
        <v>6029</v>
      </c>
      <c r="F509" s="151" t="s">
        <v>655</v>
      </c>
      <c r="G509" s="41"/>
      <c r="H509" s="46" t="str">
        <f>IFERROR(IFERROR(IF(SEARCH("Usystems",$E509)&gt;0,"Usystems"),IF(SEARCH("RIIFO",$E509)&gt;0,"RIIFO","Uponor")),"Uponor")</f>
        <v>Uponor</v>
      </c>
      <c r="I509" s="25">
        <f>IFERROR(MID($D509,1,7)+0,"")</f>
        <v>1022531</v>
      </c>
      <c r="J509" s="25" t="str">
        <f>IFERROR(MID($D509,10,7)+0,"")</f>
        <v/>
      </c>
      <c r="K509" s="25" t="str">
        <f>IFERROR(MID($D509,19,7)+0,"")</f>
        <v/>
      </c>
      <c r="L509" s="25" t="str">
        <f>IFERROR(MID($D509,28,7)+0,"")</f>
        <v/>
      </c>
      <c r="M509" s="25">
        <f>IF(IFERROR(MID($Q509,1,7)+0,"")&lt;1130000,IF(INDEX(C:C,MATCH(LEFT(Q509,7)+0,I:I,0))&lt;1130000,"",INDEX(C:C,MATCH(LEFT(Q509,7)+0,I:I,0))),IFERROR(MID($Q509,1,7)+0,""))</f>
        <v>1135770</v>
      </c>
      <c r="N509" s="25" t="str">
        <f>IF(IFERROR(MID($Q509,10,7)+0,"")&lt;1130000,"",IFERROR(MID($Q509,10,7)+0,""))</f>
        <v/>
      </c>
      <c r="O509" s="25" t="str">
        <f>IF(IFERROR(MID($Q509,19,7)+0,"")&lt;1130000,"",IFERROR(MID($Q509,19,7)+0,""))</f>
        <v/>
      </c>
      <c r="P509" s="25">
        <f>IF(M509="","",IF(N509="",M509,M509&amp;", "&amp;N509))</f>
        <v>1135770</v>
      </c>
      <c r="Q509" s="25">
        <v>1135770</v>
      </c>
      <c r="R509" s="25"/>
      <c r="S509" s="35" t="s">
        <v>35</v>
      </c>
      <c r="T509" s="25" t="s">
        <v>36</v>
      </c>
      <c r="U509" s="185">
        <v>1633</v>
      </c>
      <c r="V509" s="188">
        <v>1633</v>
      </c>
      <c r="W509" s="189">
        <v>1633</v>
      </c>
      <c r="X509" s="31">
        <v>1633</v>
      </c>
      <c r="Y509" s="90">
        <f>IFERROR(ROUND(X509/W509-1,2),"")</f>
        <v>0</v>
      </c>
      <c r="Z509" s="31">
        <f>IF(OR(S509="VLD MLC components",S509="VLD MLC pipes",S509="VLD PEX components",S509="VLD PEX pipes",S509="VLD PHC components",S509="VLD PHC pipes",S509="Controls VLD"),"По запросу",X509)</f>
        <v>1633</v>
      </c>
      <c r="AA509" s="63">
        <f>ROUND(X509/1.2,3)</f>
        <v>1360.8330000000001</v>
      </c>
      <c r="AB509" s="23">
        <v>1360.8330000000001</v>
      </c>
      <c r="AC509" s="190">
        <f>IFERROR(ROUND(AA509/AB509-1,2),"")</f>
        <v>0</v>
      </c>
      <c r="AD509" s="25">
        <v>6.3E-2</v>
      </c>
      <c r="AE509" s="25">
        <v>4.3999999999999999E-5</v>
      </c>
      <c r="AF509" s="25">
        <v>0</v>
      </c>
      <c r="AG509" s="25" t="s">
        <v>22</v>
      </c>
      <c r="AH509" s="25">
        <v>0</v>
      </c>
      <c r="AI509" s="25">
        <v>0</v>
      </c>
      <c r="AJ509" s="25" t="s">
        <v>20</v>
      </c>
      <c r="AK509" s="42" t="s">
        <v>19</v>
      </c>
      <c r="AL509" s="25" t="s">
        <v>20</v>
      </c>
      <c r="AM509" s="25">
        <v>50</v>
      </c>
      <c r="AN509" s="25">
        <v>185</v>
      </c>
      <c r="AO509" s="25">
        <v>92</v>
      </c>
      <c r="AP509" s="25">
        <v>185</v>
      </c>
      <c r="AQ509" s="25">
        <v>3.15</v>
      </c>
      <c r="AR509" s="94">
        <v>3.1489999999999999E-3</v>
      </c>
      <c r="AS509" s="157" t="s">
        <v>22</v>
      </c>
      <c r="AT509" s="93" t="s">
        <v>22</v>
      </c>
      <c r="AU509" s="92" t="s">
        <v>22</v>
      </c>
      <c r="AV509" s="91" t="s">
        <v>152</v>
      </c>
      <c r="AW509" s="92" t="s">
        <v>48</v>
      </c>
      <c r="AX509" s="92" t="s">
        <v>48</v>
      </c>
      <c r="AY509" s="91" t="s">
        <v>152</v>
      </c>
      <c r="AZ509" s="23"/>
      <c r="BA509" s="25" t="s">
        <v>6028</v>
      </c>
      <c r="BB509" t="s">
        <v>25</v>
      </c>
      <c r="BC509" t="e">
        <v>#N/A</v>
      </c>
      <c r="BD509" t="e">
        <f>IF(Z509=BC509,"OK")</f>
        <v>#N/A</v>
      </c>
      <c r="BE509">
        <v>6.3E-2</v>
      </c>
      <c r="BF509">
        <v>4.3999999999999999E-5</v>
      </c>
      <c r="BG509">
        <v>185</v>
      </c>
      <c r="BH509">
        <v>92</v>
      </c>
      <c r="BI509">
        <v>185</v>
      </c>
      <c r="BJ509">
        <v>3.15</v>
      </c>
      <c r="BK509">
        <v>3.1489999999999999E-3</v>
      </c>
      <c r="BN509" s="183"/>
    </row>
    <row r="510" spans="1:66" ht="25.5" x14ac:dyDescent="0.25">
      <c r="A510" s="1"/>
      <c r="B510" s="94">
        <v>506</v>
      </c>
      <c r="C510" s="43">
        <v>1023021</v>
      </c>
      <c r="D510" s="37">
        <v>1022532</v>
      </c>
      <c r="E510" s="27" t="s">
        <v>6027</v>
      </c>
      <c r="F510" s="151" t="s">
        <v>652</v>
      </c>
      <c r="G510" s="41"/>
      <c r="H510" s="46" t="str">
        <f>IFERROR(IFERROR(IF(SEARCH("Usystems",$E510)&gt;0,"Usystems"),IF(SEARCH("RIIFO",$E510)&gt;0,"RIIFO","Uponor")),"Uponor")</f>
        <v>Uponor</v>
      </c>
      <c r="I510" s="25">
        <f>IFERROR(MID($D510,1,7)+0,"")</f>
        <v>1022532</v>
      </c>
      <c r="J510" s="25" t="str">
        <f>IFERROR(MID($D510,10,7)+0,"")</f>
        <v/>
      </c>
      <c r="K510" s="25" t="str">
        <f>IFERROR(MID($D510,19,7)+0,"")</f>
        <v/>
      </c>
      <c r="L510" s="25" t="str">
        <f>IFERROR(MID($D510,28,7)+0,"")</f>
        <v/>
      </c>
      <c r="M510" s="25">
        <f>IF(IFERROR(MID($Q510,1,7)+0,"")&lt;1130000,IF(INDEX(C:C,MATCH(LEFT(Q510,7)+0,I:I,0))&lt;1130000,"",INDEX(C:C,MATCH(LEFT(Q510,7)+0,I:I,0))),IFERROR(MID($Q510,1,7)+0,""))</f>
        <v>1135771</v>
      </c>
      <c r="N510" s="25" t="str">
        <f>IF(IFERROR(MID($Q510,10,7)+0,"")&lt;1130000,"",IFERROR(MID($Q510,10,7)+0,""))</f>
        <v/>
      </c>
      <c r="O510" s="25" t="str">
        <f>IF(IFERROR(MID($Q510,19,7)+0,"")&lt;1130000,"",IFERROR(MID($Q510,19,7)+0,""))</f>
        <v/>
      </c>
      <c r="P510" s="25">
        <f>IF(M510="","",IF(N510="",M510,M510&amp;", "&amp;N510))</f>
        <v>1135771</v>
      </c>
      <c r="Q510" s="25">
        <v>1135771</v>
      </c>
      <c r="R510" s="25"/>
      <c r="S510" s="35" t="s">
        <v>35</v>
      </c>
      <c r="T510" s="25" t="s">
        <v>36</v>
      </c>
      <c r="U510" s="185">
        <v>2058</v>
      </c>
      <c r="V510" s="188">
        <v>2058</v>
      </c>
      <c r="W510" s="189">
        <v>2058</v>
      </c>
      <c r="X510" s="31">
        <v>2058</v>
      </c>
      <c r="Y510" s="90">
        <f>IFERROR(ROUND(X510/W510-1,2),"")</f>
        <v>0</v>
      </c>
      <c r="Z510" s="31">
        <f>IF(OR(S510="VLD MLC components",S510="VLD MLC pipes",S510="VLD PEX components",S510="VLD PEX pipes",S510="VLD PHC components",S510="VLD PHC pipes",S510="Controls VLD"),"По запросу",X510)</f>
        <v>2058</v>
      </c>
      <c r="AA510" s="63">
        <f>ROUND(X510/1.2,3)</f>
        <v>1715</v>
      </c>
      <c r="AB510" s="23">
        <v>1715</v>
      </c>
      <c r="AC510" s="190">
        <f>IFERROR(ROUND(AA510/AB510-1,2),"")</f>
        <v>0</v>
      </c>
      <c r="AD510" s="25">
        <v>0.108</v>
      </c>
      <c r="AE510" s="25">
        <v>1.26E-4</v>
      </c>
      <c r="AF510" s="25">
        <v>0</v>
      </c>
      <c r="AG510" s="25" t="s">
        <v>22</v>
      </c>
      <c r="AH510" s="25">
        <v>0</v>
      </c>
      <c r="AI510" s="25">
        <v>0</v>
      </c>
      <c r="AJ510" s="25" t="s">
        <v>20</v>
      </c>
      <c r="AK510" s="42" t="s">
        <v>19</v>
      </c>
      <c r="AL510" s="25" t="s">
        <v>20</v>
      </c>
      <c r="AM510" s="25">
        <v>40</v>
      </c>
      <c r="AN510" s="25">
        <v>185</v>
      </c>
      <c r="AO510" s="25">
        <v>92</v>
      </c>
      <c r="AP510" s="25">
        <v>185</v>
      </c>
      <c r="AQ510" s="25">
        <v>4.32</v>
      </c>
      <c r="AR510" s="94">
        <v>3.1489999999999999E-3</v>
      </c>
      <c r="AS510" s="157" t="s">
        <v>22</v>
      </c>
      <c r="AT510" s="93" t="s">
        <v>22</v>
      </c>
      <c r="AU510" s="92" t="s">
        <v>22</v>
      </c>
      <c r="AV510" s="91" t="s">
        <v>152</v>
      </c>
      <c r="AW510" s="92" t="s">
        <v>48</v>
      </c>
      <c r="AX510" s="92" t="s">
        <v>48</v>
      </c>
      <c r="AY510" s="91" t="s">
        <v>152</v>
      </c>
      <c r="AZ510" s="23"/>
      <c r="BA510" s="25" t="s">
        <v>2396</v>
      </c>
      <c r="BB510" t="s">
        <v>25</v>
      </c>
      <c r="BC510" t="e">
        <v>#N/A</v>
      </c>
      <c r="BD510" t="e">
        <f>IF(Z510=BC510,"OK")</f>
        <v>#N/A</v>
      </c>
      <c r="BE510">
        <v>0.108</v>
      </c>
      <c r="BF510">
        <v>1.26E-4</v>
      </c>
      <c r="BG510">
        <v>185</v>
      </c>
      <c r="BH510">
        <v>92</v>
      </c>
      <c r="BI510">
        <v>185</v>
      </c>
      <c r="BJ510">
        <v>4.32</v>
      </c>
      <c r="BK510">
        <v>3.1489999999999999E-3</v>
      </c>
      <c r="BN510" s="183"/>
    </row>
    <row r="511" spans="1:66" ht="25.5" x14ac:dyDescent="0.25">
      <c r="A511" s="1"/>
      <c r="B511" s="94">
        <v>507</v>
      </c>
      <c r="C511" s="43">
        <v>1023022</v>
      </c>
      <c r="D511" s="37">
        <v>1025960</v>
      </c>
      <c r="E511" s="27" t="s">
        <v>6026</v>
      </c>
      <c r="F511" s="151" t="s">
        <v>652</v>
      </c>
      <c r="G511" s="41"/>
      <c r="H511" s="46" t="str">
        <f>IFERROR(IFERROR(IF(SEARCH("Usystems",$E511)&gt;0,"Usystems"),IF(SEARCH("RIIFO",$E511)&gt;0,"RIIFO","Uponor")),"Uponor")</f>
        <v>Uponor</v>
      </c>
      <c r="I511" s="25">
        <f>IFERROR(MID($D511,1,7)+0,"")</f>
        <v>1025960</v>
      </c>
      <c r="J511" s="25" t="str">
        <f>IFERROR(MID($D511,10,7)+0,"")</f>
        <v/>
      </c>
      <c r="K511" s="25" t="str">
        <f>IFERROR(MID($D511,19,7)+0,"")</f>
        <v/>
      </c>
      <c r="L511" s="25" t="str">
        <f>IFERROR(MID($D511,28,7)+0,"")</f>
        <v/>
      </c>
      <c r="M511" s="25">
        <f>IF(IFERROR(MID($Q511,1,7)+0,"")&lt;1130000,IF(INDEX(C:C,MATCH(LEFT(Q511,7)+0,I:I,0))&lt;1130000,"",INDEX(C:C,MATCH(LEFT(Q511,7)+0,I:I,0))),IFERROR(MID($Q511,1,7)+0,""))</f>
        <v>1135772</v>
      </c>
      <c r="N511" s="25" t="str">
        <f>IF(IFERROR(MID($Q511,10,7)+0,"")&lt;1130000,"",IFERROR(MID($Q511,10,7)+0,""))</f>
        <v/>
      </c>
      <c r="O511" s="25" t="str">
        <f>IF(IFERROR(MID($Q511,19,7)+0,"")&lt;1130000,"",IFERROR(MID($Q511,19,7)+0,""))</f>
        <v/>
      </c>
      <c r="P511" s="25">
        <f>IF(M511="","",IF(N511="",M511,M511&amp;", "&amp;N511))</f>
        <v>1135772</v>
      </c>
      <c r="Q511" s="25">
        <v>1135772</v>
      </c>
      <c r="R511" s="25"/>
      <c r="S511" s="35" t="s">
        <v>35</v>
      </c>
      <c r="T511" s="25" t="s">
        <v>36</v>
      </c>
      <c r="U511" s="185">
        <v>2274</v>
      </c>
      <c r="V511" s="188">
        <v>2274</v>
      </c>
      <c r="W511" s="189">
        <v>2274</v>
      </c>
      <c r="X511" s="31">
        <v>2274</v>
      </c>
      <c r="Y511" s="90">
        <f>IFERROR(ROUND(X511/W511-1,2),"")</f>
        <v>0</v>
      </c>
      <c r="Z511" s="31">
        <f>IF(OR(S511="VLD MLC components",S511="VLD MLC pipes",S511="VLD PEX components",S511="VLD PEX pipes",S511="VLD PHC components",S511="VLD PHC pipes",S511="Controls VLD"),"По запросу",X511)</f>
        <v>2274</v>
      </c>
      <c r="AA511" s="63">
        <f>ROUND(X511/1.2,3)</f>
        <v>1895</v>
      </c>
      <c r="AB511" s="23">
        <v>1895</v>
      </c>
      <c r="AC511" s="190">
        <f>IFERROR(ROUND(AA511/AB511-1,2),"")</f>
        <v>0</v>
      </c>
      <c r="AD511" s="25">
        <v>0.12</v>
      </c>
      <c r="AE511" s="25">
        <v>6.6000000000000005E-5</v>
      </c>
      <c r="AF511" s="25">
        <v>0</v>
      </c>
      <c r="AG511" s="25" t="s">
        <v>22</v>
      </c>
      <c r="AH511" s="25">
        <v>0</v>
      </c>
      <c r="AI511" s="25">
        <v>0</v>
      </c>
      <c r="AJ511" s="25" t="s">
        <v>20</v>
      </c>
      <c r="AK511" s="42" t="s">
        <v>19</v>
      </c>
      <c r="AL511" s="25" t="s">
        <v>20</v>
      </c>
      <c r="AM511" s="25">
        <v>40</v>
      </c>
      <c r="AN511" s="25">
        <v>277</v>
      </c>
      <c r="AO511" s="25">
        <v>179</v>
      </c>
      <c r="AP511" s="25">
        <v>95</v>
      </c>
      <c r="AQ511" s="25">
        <v>4.8</v>
      </c>
      <c r="AR511" s="94">
        <v>4.7099999999999998E-3</v>
      </c>
      <c r="AS511" s="157" t="s">
        <v>22</v>
      </c>
      <c r="AT511" s="93" t="s">
        <v>22</v>
      </c>
      <c r="AU511" s="92" t="s">
        <v>22</v>
      </c>
      <c r="AV511" s="91" t="s">
        <v>152</v>
      </c>
      <c r="AW511" s="92" t="s">
        <v>48</v>
      </c>
      <c r="AX511" s="92" t="s">
        <v>48</v>
      </c>
      <c r="AY511" s="91" t="s">
        <v>152</v>
      </c>
      <c r="AZ511" s="23"/>
      <c r="BA511" s="25" t="s">
        <v>4874</v>
      </c>
      <c r="BB511" t="s">
        <v>25</v>
      </c>
      <c r="BC511" t="e">
        <v>#N/A</v>
      </c>
      <c r="BD511" t="e">
        <f>IF(Z511=BC511,"OK")</f>
        <v>#N/A</v>
      </c>
      <c r="BE511">
        <v>0.12</v>
      </c>
      <c r="BF511">
        <v>6.6000000000000005E-5</v>
      </c>
      <c r="BG511">
        <v>277</v>
      </c>
      <c r="BH511">
        <v>179</v>
      </c>
      <c r="BI511">
        <v>95</v>
      </c>
      <c r="BJ511">
        <v>4.8</v>
      </c>
      <c r="BK511">
        <v>4.7099999999999998E-3</v>
      </c>
      <c r="BN511" s="183"/>
    </row>
    <row r="512" spans="1:66" ht="38.25" x14ac:dyDescent="0.25">
      <c r="A512" s="1"/>
      <c r="B512" s="94">
        <v>508</v>
      </c>
      <c r="C512" s="43">
        <v>1047877</v>
      </c>
      <c r="D512" s="25"/>
      <c r="E512" s="48" t="s">
        <v>6025</v>
      </c>
      <c r="F512" s="151" t="s">
        <v>652</v>
      </c>
      <c r="G512" s="127" t="s">
        <v>29</v>
      </c>
      <c r="H512" s="46" t="str">
        <f>IFERROR(IFERROR(IF(SEARCH("Usystems",$E512)&gt;0,"Usystems"),IF(SEARCH("RIIFO",$E512)&gt;0,"RIIFO","Uponor")),"Uponor")</f>
        <v>Uponor</v>
      </c>
      <c r="I512" s="25" t="str">
        <f>IFERROR(MID($D512,1,7)+0,"")</f>
        <v/>
      </c>
      <c r="J512" s="25" t="str">
        <f>IFERROR(MID($D512,10,7)+0,"")</f>
        <v/>
      </c>
      <c r="K512" s="25" t="str">
        <f>IFERROR(MID($D512,19,7)+0,"")</f>
        <v/>
      </c>
      <c r="L512" s="25" t="str">
        <f>IFERROR(MID($D512,28,7)+0,"")</f>
        <v/>
      </c>
      <c r="M512" s="25">
        <f>IF(IFERROR(MID($Q512,1,7)+0,"")&lt;1130000,IF(INDEX(C:C,MATCH(LEFT(Q512,7)+0,I:I,0))&lt;1130000,"",INDEX(C:C,MATCH(LEFT(Q512,7)+0,I:I,0))),IFERROR(MID($Q512,1,7)+0,""))</f>
        <v>1135773</v>
      </c>
      <c r="N512" s="25" t="str">
        <f>IF(IFERROR(MID($Q512,10,7)+0,"")&lt;1130000,"",IFERROR(MID($Q512,10,7)+0,""))</f>
        <v/>
      </c>
      <c r="O512" s="25" t="str">
        <f>IF(IFERROR(MID($Q512,19,7)+0,"")&lt;1130000,"",IFERROR(MID($Q512,19,7)+0,""))</f>
        <v/>
      </c>
      <c r="P512" s="25">
        <f>IF(M512="","",IF(N512="",M512,M512&amp;", "&amp;N512))</f>
        <v>1135773</v>
      </c>
      <c r="Q512" s="25">
        <v>1135773</v>
      </c>
      <c r="R512" s="25"/>
      <c r="S512" s="35" t="s">
        <v>35</v>
      </c>
      <c r="T512" s="25" t="s">
        <v>36</v>
      </c>
      <c r="U512" s="185">
        <v>4215</v>
      </c>
      <c r="V512" s="188">
        <v>4215</v>
      </c>
      <c r="W512" s="189">
        <v>4215</v>
      </c>
      <c r="X512" s="31">
        <v>4215</v>
      </c>
      <c r="Y512" s="90">
        <f>IFERROR(ROUND(X512/W512-1,2),"")</f>
        <v>0</v>
      </c>
      <c r="Z512" s="31">
        <f>IF(OR(S512="VLD MLC components",S512="VLD MLC pipes",S512="VLD PEX components",S512="VLD PEX pipes",S512="VLD PHC components",S512="VLD PHC pipes",S512="Controls VLD"),"По запросу",X512)</f>
        <v>4215</v>
      </c>
      <c r="AA512" s="63">
        <f>ROUND(X512/1.2,3)</f>
        <v>3512.5</v>
      </c>
      <c r="AB512" s="23">
        <v>3512.5</v>
      </c>
      <c r="AC512" s="190">
        <f>IFERROR(ROUND(AA512/AB512-1,2),"")</f>
        <v>0</v>
      </c>
      <c r="AD512" s="25">
        <v>0.25600000000000001</v>
      </c>
      <c r="AE512" s="25">
        <v>2.3599999999999999E-4</v>
      </c>
      <c r="AF512" s="25">
        <v>20</v>
      </c>
      <c r="AG512" s="25">
        <v>20</v>
      </c>
      <c r="AH512" s="25">
        <v>20</v>
      </c>
      <c r="AI512" s="25">
        <v>20</v>
      </c>
      <c r="AJ512" s="25" t="s">
        <v>20</v>
      </c>
      <c r="AK512" s="22" t="s">
        <v>20</v>
      </c>
      <c r="AL512" s="25" t="s">
        <v>20</v>
      </c>
      <c r="AM512" s="25">
        <v>20</v>
      </c>
      <c r="AN512" s="25">
        <v>277</v>
      </c>
      <c r="AO512" s="25">
        <v>179</v>
      </c>
      <c r="AP512" s="25">
        <v>95</v>
      </c>
      <c r="AQ512" s="25">
        <v>5.12</v>
      </c>
      <c r="AR512" s="94">
        <v>4.7099999999999998E-3</v>
      </c>
      <c r="AS512" s="157">
        <v>20</v>
      </c>
      <c r="AT512" s="93" t="s">
        <v>22</v>
      </c>
      <c r="AU512" s="92" t="s">
        <v>22</v>
      </c>
      <c r="AV512" s="91" t="s">
        <v>152</v>
      </c>
      <c r="AW512" s="92" t="s">
        <v>152</v>
      </c>
      <c r="AX512" s="92" t="s">
        <v>48</v>
      </c>
      <c r="AY512" s="91" t="s">
        <v>152</v>
      </c>
      <c r="AZ512" s="23"/>
      <c r="BA512" s="25" t="s">
        <v>6024</v>
      </c>
      <c r="BB512" t="s">
        <v>25</v>
      </c>
      <c r="BC512">
        <v>4215</v>
      </c>
      <c r="BD512" t="str">
        <f>IF(Z512=BC512,"OK")</f>
        <v>OK</v>
      </c>
      <c r="BE512">
        <v>0.25600000000000001</v>
      </c>
      <c r="BF512">
        <v>2.3599999999999999E-4</v>
      </c>
      <c r="BG512">
        <v>277</v>
      </c>
      <c r="BH512">
        <v>179</v>
      </c>
      <c r="BI512">
        <v>95</v>
      </c>
      <c r="BJ512">
        <v>5.12</v>
      </c>
      <c r="BK512">
        <v>4.7099999999999998E-3</v>
      </c>
      <c r="BN512" s="183"/>
    </row>
    <row r="513" spans="1:66" ht="25.5" x14ac:dyDescent="0.25">
      <c r="A513" s="1"/>
      <c r="B513" s="94">
        <v>509</v>
      </c>
      <c r="C513" s="195">
        <v>1047878</v>
      </c>
      <c r="D513" s="25"/>
      <c r="E513" s="27" t="s">
        <v>6023</v>
      </c>
      <c r="F513" s="151" t="s">
        <v>21</v>
      </c>
      <c r="G513" s="41"/>
      <c r="H513" s="46" t="str">
        <f>IFERROR(IFERROR(IF(SEARCH("Usystems",$E513)&gt;0,"Usystems"),IF(SEARCH("RIIFO",$E513)&gt;0,"RIIFO","Uponor")),"Uponor")</f>
        <v>Uponor</v>
      </c>
      <c r="I513" s="25" t="str">
        <f>IFERROR(MID($D513,1,7)+0,"")</f>
        <v/>
      </c>
      <c r="J513" s="25" t="str">
        <f>IFERROR(MID($D513,10,7)+0,"")</f>
        <v/>
      </c>
      <c r="K513" s="25" t="str">
        <f>IFERROR(MID($D513,19,7)+0,"")</f>
        <v/>
      </c>
      <c r="L513" s="25" t="str">
        <f>IFERROR(MID($D513,28,7)+0,"")</f>
        <v/>
      </c>
      <c r="M513" s="25" t="str">
        <f>IF(IFERROR(MID($Q513,1,7)+0,"")&lt;1130000,IF(INDEX(C:C,MATCH(LEFT(Q513,7)+0,I:I,0))&lt;1130000,"",INDEX(C:C,MATCH(LEFT(Q513,7)+0,I:I,0))),IFERROR(MID($Q513,1,7)+0,""))</f>
        <v/>
      </c>
      <c r="N513" s="25" t="str">
        <f>IF(IFERROR(MID($Q513,10,7)+0,"")&lt;1130000,"",IFERROR(MID($Q513,10,7)+0,""))</f>
        <v/>
      </c>
      <c r="O513" s="25" t="str">
        <f>IF(IFERROR(MID($Q513,19,7)+0,"")&lt;1130000,"",IFERROR(MID($Q513,19,7)+0,""))</f>
        <v/>
      </c>
      <c r="P513" s="25" t="str">
        <f>IF(M513="","",IF(N513="",M513,M513&amp;", "&amp;N513))</f>
        <v/>
      </c>
      <c r="Q513" s="25"/>
      <c r="R513" s="25"/>
      <c r="S513" s="35" t="s">
        <v>35</v>
      </c>
      <c r="T513" s="25" t="s">
        <v>36</v>
      </c>
      <c r="U513" s="185">
        <v>7240</v>
      </c>
      <c r="V513" s="188">
        <v>7240</v>
      </c>
      <c r="W513" s="189">
        <v>7240</v>
      </c>
      <c r="X513" s="31">
        <v>7240</v>
      </c>
      <c r="Y513" s="90">
        <f>IFERROR(ROUND(X513/W513-1,2),"")</f>
        <v>0</v>
      </c>
      <c r="Z513" s="31">
        <f>IF(OR(S513="VLD MLC components",S513="VLD MLC pipes",S513="VLD PEX components",S513="VLD PEX pipes",S513="VLD PHC components",S513="VLD PHC pipes",S513="Controls VLD"),"По запросу",X513)</f>
        <v>7240</v>
      </c>
      <c r="AA513" s="63">
        <f>ROUND(X513/1.2,3)</f>
        <v>6033.3329999999996</v>
      </c>
      <c r="AB513" s="23">
        <v>6033.3329999999996</v>
      </c>
      <c r="AC513" s="190">
        <f>IFERROR(ROUND(AA513/AB513-1,2),"")</f>
        <v>0</v>
      </c>
      <c r="AD513" s="25">
        <v>0.56999999999999995</v>
      </c>
      <c r="AE513" s="25">
        <v>4.0999999999999999E-4</v>
      </c>
      <c r="AF513" s="25">
        <v>0</v>
      </c>
      <c r="AG513" s="25" t="s">
        <v>22</v>
      </c>
      <c r="AH513" s="25">
        <v>0</v>
      </c>
      <c r="AI513" s="25">
        <v>0</v>
      </c>
      <c r="AJ513" s="25" t="s">
        <v>20</v>
      </c>
      <c r="AK513" s="42" t="s">
        <v>19</v>
      </c>
      <c r="AL513" s="25" t="s">
        <v>20</v>
      </c>
      <c r="AM513" s="25">
        <v>10</v>
      </c>
      <c r="AN513" s="25">
        <v>248</v>
      </c>
      <c r="AO513" s="25">
        <v>138</v>
      </c>
      <c r="AP513" s="25">
        <v>140</v>
      </c>
      <c r="AQ513" s="25">
        <v>5.7</v>
      </c>
      <c r="AR513" s="94">
        <v>4.7910000000000001E-3</v>
      </c>
      <c r="AS513" s="157" t="s">
        <v>22</v>
      </c>
      <c r="AT513" s="93" t="s">
        <v>22</v>
      </c>
      <c r="AU513" s="92" t="s">
        <v>22</v>
      </c>
      <c r="AV513" s="91" t="s">
        <v>48</v>
      </c>
      <c r="AW513" s="92" t="s">
        <v>48</v>
      </c>
      <c r="AX513" s="92" t="s">
        <v>48</v>
      </c>
      <c r="AY513" s="91" t="s">
        <v>152</v>
      </c>
      <c r="AZ513" s="23"/>
      <c r="BA513" s="25">
        <v>0</v>
      </c>
      <c r="BB513" t="s">
        <v>48</v>
      </c>
      <c r="BC513" t="e">
        <v>#N/A</v>
      </c>
      <c r="BD513" t="e">
        <f>IF(Z513=BC513,"OK")</f>
        <v>#N/A</v>
      </c>
      <c r="BE513">
        <v>0.56999999999999995</v>
      </c>
      <c r="BF513">
        <v>4.0999999999999999E-4</v>
      </c>
      <c r="BG513">
        <v>248</v>
      </c>
      <c r="BH513">
        <v>138</v>
      </c>
      <c r="BI513">
        <v>140</v>
      </c>
      <c r="BJ513">
        <v>5.7</v>
      </c>
      <c r="BK513">
        <v>4.7910000000000001E-3</v>
      </c>
      <c r="BN513" s="183"/>
    </row>
    <row r="514" spans="1:66" ht="38.25" x14ac:dyDescent="0.25">
      <c r="A514" s="1"/>
      <c r="B514" s="94">
        <v>510</v>
      </c>
      <c r="C514" s="43">
        <v>1023023</v>
      </c>
      <c r="D514" s="37">
        <v>1008772</v>
      </c>
      <c r="E514" s="27" t="s">
        <v>6022</v>
      </c>
      <c r="F514" s="151" t="s">
        <v>655</v>
      </c>
      <c r="G514" s="41" t="s">
        <v>29</v>
      </c>
      <c r="H514" s="46" t="str">
        <f>IFERROR(IFERROR(IF(SEARCH("Usystems",$E514)&gt;0,"Usystems"),IF(SEARCH("RIIFO",$E514)&gt;0,"RIIFO","Uponor")),"Uponor")</f>
        <v>Uponor</v>
      </c>
      <c r="I514" s="25">
        <f>IFERROR(MID($D514,1,7)+0,"")</f>
        <v>1008772</v>
      </c>
      <c r="J514" s="25" t="str">
        <f>IFERROR(MID($D514,10,7)+0,"")</f>
        <v/>
      </c>
      <c r="K514" s="25" t="str">
        <f>IFERROR(MID($D514,19,7)+0,"")</f>
        <v/>
      </c>
      <c r="L514" s="25" t="str">
        <f>IFERROR(MID($D514,28,7)+0,"")</f>
        <v/>
      </c>
      <c r="M514" s="25">
        <f>IF(IFERROR(MID($Q514,1,7)+0,"")&lt;1130000,IF(INDEX(C:C,MATCH(LEFT(Q514,7)+0,I:I,0))&lt;1130000,"",INDEX(C:C,MATCH(LEFT(Q514,7)+0,I:I,0))),IFERROR(MID($Q514,1,7)+0,""))</f>
        <v>1135774</v>
      </c>
      <c r="N514" s="25" t="str">
        <f>IF(IFERROR(MID($Q514,10,7)+0,"")&lt;1130000,"",IFERROR(MID($Q514,10,7)+0,""))</f>
        <v/>
      </c>
      <c r="O514" s="25" t="str">
        <f>IF(IFERROR(MID($Q514,19,7)+0,"")&lt;1130000,"",IFERROR(MID($Q514,19,7)+0,""))</f>
        <v/>
      </c>
      <c r="P514" s="25">
        <f>IF(M514="","",IF(N514="",M514,M514&amp;", "&amp;N514))</f>
        <v>1135774</v>
      </c>
      <c r="Q514" s="25">
        <v>1135774</v>
      </c>
      <c r="R514" s="25"/>
      <c r="S514" s="35" t="s">
        <v>35</v>
      </c>
      <c r="T514" s="25" t="s">
        <v>36</v>
      </c>
      <c r="U514" s="185">
        <v>1228</v>
      </c>
      <c r="V514" s="188">
        <v>1228</v>
      </c>
      <c r="W514" s="189">
        <v>1228</v>
      </c>
      <c r="X514" s="31">
        <v>1228</v>
      </c>
      <c r="Y514" s="90">
        <f>IFERROR(ROUND(X514/W514-1,2),"")</f>
        <v>0</v>
      </c>
      <c r="Z514" s="31">
        <f>IF(OR(S514="VLD MLC components",S514="VLD MLC pipes",S514="VLD PEX components",S514="VLD PEX pipes",S514="VLD PHC components",S514="VLD PHC pipes",S514="Controls VLD"),"По запросу",X514)</f>
        <v>1228</v>
      </c>
      <c r="AA514" s="63">
        <f>ROUND(X514/1.2,3)</f>
        <v>1023.333</v>
      </c>
      <c r="AB514" s="23">
        <v>1023.333</v>
      </c>
      <c r="AC514" s="190">
        <f>IFERROR(ROUND(AA514/AB514-1,2),"")</f>
        <v>0</v>
      </c>
      <c r="AD514" s="25">
        <v>6.0999999999999999E-2</v>
      </c>
      <c r="AE514" s="25">
        <v>3.6000000000000001E-5</v>
      </c>
      <c r="AF514" s="25">
        <v>0</v>
      </c>
      <c r="AG514" s="25" t="s">
        <v>22</v>
      </c>
      <c r="AH514" s="25">
        <v>0</v>
      </c>
      <c r="AI514" s="25">
        <v>0</v>
      </c>
      <c r="AJ514" s="25" t="s">
        <v>20</v>
      </c>
      <c r="AK514" s="42" t="s">
        <v>19</v>
      </c>
      <c r="AL514" s="25" t="s">
        <v>20</v>
      </c>
      <c r="AM514" s="25">
        <v>70</v>
      </c>
      <c r="AN514" s="25">
        <v>280</v>
      </c>
      <c r="AO514" s="25">
        <v>187</v>
      </c>
      <c r="AP514" s="25">
        <v>95</v>
      </c>
      <c r="AQ514" s="25">
        <v>4.2699999999999996</v>
      </c>
      <c r="AR514" s="94">
        <v>4.9740000000000001E-3</v>
      </c>
      <c r="AS514" s="157">
        <v>70</v>
      </c>
      <c r="AT514" s="93" t="s">
        <v>22</v>
      </c>
      <c r="AU514" s="92" t="s">
        <v>22</v>
      </c>
      <c r="AV514" s="91" t="s">
        <v>152</v>
      </c>
      <c r="AW514" s="92" t="s">
        <v>152</v>
      </c>
      <c r="AX514" s="92" t="s">
        <v>48</v>
      </c>
      <c r="AY514" s="91" t="s">
        <v>152</v>
      </c>
      <c r="AZ514" s="23"/>
      <c r="BA514" s="25" t="s">
        <v>4839</v>
      </c>
      <c r="BB514" t="s">
        <v>25</v>
      </c>
      <c r="BC514" t="e">
        <v>#N/A</v>
      </c>
      <c r="BD514" t="e">
        <f>IF(Z514=BC514,"OK")</f>
        <v>#N/A</v>
      </c>
      <c r="BE514">
        <v>6.0999999999999999E-2</v>
      </c>
      <c r="BF514">
        <v>3.6000000000000001E-5</v>
      </c>
      <c r="BG514">
        <v>280</v>
      </c>
      <c r="BH514">
        <v>187</v>
      </c>
      <c r="BI514">
        <v>95</v>
      </c>
      <c r="BJ514">
        <v>4.2699999999999996</v>
      </c>
      <c r="BK514">
        <v>4.9740000000000001E-3</v>
      </c>
      <c r="BN514" s="183"/>
    </row>
    <row r="515" spans="1:66" ht="38.25" x14ac:dyDescent="0.25">
      <c r="A515" s="1"/>
      <c r="B515" s="94">
        <v>511</v>
      </c>
      <c r="C515" s="43">
        <v>1023024</v>
      </c>
      <c r="D515" s="37">
        <v>1008773</v>
      </c>
      <c r="E515" s="27" t="s">
        <v>6021</v>
      </c>
      <c r="F515" s="151" t="s">
        <v>652</v>
      </c>
      <c r="G515" s="41" t="s">
        <v>29</v>
      </c>
      <c r="H515" s="46" t="str">
        <f>IFERROR(IFERROR(IF(SEARCH("Usystems",$E515)&gt;0,"Usystems"),IF(SEARCH("RIIFO",$E515)&gt;0,"RIIFO","Uponor")),"Uponor")</f>
        <v>Uponor</v>
      </c>
      <c r="I515" s="25">
        <f>IFERROR(MID($D515,1,7)+0,"")</f>
        <v>1008773</v>
      </c>
      <c r="J515" s="25" t="str">
        <f>IFERROR(MID($D515,10,7)+0,"")</f>
        <v/>
      </c>
      <c r="K515" s="25" t="str">
        <f>IFERROR(MID($D515,19,7)+0,"")</f>
        <v/>
      </c>
      <c r="L515" s="25" t="str">
        <f>IFERROR(MID($D515,28,7)+0,"")</f>
        <v/>
      </c>
      <c r="M515" s="25">
        <f>IF(IFERROR(MID($Q515,1,7)+0,"")&lt;1130000,IF(INDEX(C:C,MATCH(LEFT(Q515,7)+0,I:I,0))&lt;1130000,"",INDEX(C:C,MATCH(LEFT(Q515,7)+0,I:I,0))),IFERROR(MID($Q515,1,7)+0,""))</f>
        <v>1135775</v>
      </c>
      <c r="N515" s="25" t="str">
        <f>IF(IFERROR(MID($Q515,10,7)+0,"")&lt;1130000,"",IFERROR(MID($Q515,10,7)+0,""))</f>
        <v/>
      </c>
      <c r="O515" s="25" t="str">
        <f>IF(IFERROR(MID($Q515,19,7)+0,"")&lt;1130000,"",IFERROR(MID($Q515,19,7)+0,""))</f>
        <v/>
      </c>
      <c r="P515" s="25">
        <f>IF(M515="","",IF(N515="",M515,M515&amp;", "&amp;N515))</f>
        <v>1135775</v>
      </c>
      <c r="Q515" s="25">
        <v>1135775</v>
      </c>
      <c r="R515" s="25"/>
      <c r="S515" s="35" t="s">
        <v>35</v>
      </c>
      <c r="T515" s="25" t="s">
        <v>36</v>
      </c>
      <c r="U515" s="185">
        <v>1449</v>
      </c>
      <c r="V515" s="188">
        <v>1449</v>
      </c>
      <c r="W515" s="189">
        <v>1449</v>
      </c>
      <c r="X515" s="31">
        <v>1449</v>
      </c>
      <c r="Y515" s="90">
        <f>IFERROR(ROUND(X515/W515-1,2),"")</f>
        <v>0</v>
      </c>
      <c r="Z515" s="31">
        <f>IF(OR(S515="VLD MLC components",S515="VLD MLC pipes",S515="VLD PEX components",S515="VLD PEX pipes",S515="VLD PHC components",S515="VLD PHC pipes",S515="Controls VLD"),"По запросу",X515)</f>
        <v>1449</v>
      </c>
      <c r="AA515" s="63">
        <f>ROUND(X515/1.2,3)</f>
        <v>1207.5</v>
      </c>
      <c r="AB515" s="23">
        <v>1207.5</v>
      </c>
      <c r="AC515" s="190">
        <f>IFERROR(ROUND(AA515/AB515-1,2),"")</f>
        <v>0</v>
      </c>
      <c r="AD515" s="25">
        <v>8.1000000000000003E-2</v>
      </c>
      <c r="AE515" s="25">
        <v>9.7999999999999997E-5</v>
      </c>
      <c r="AF515" s="25">
        <v>400</v>
      </c>
      <c r="AG515" s="25">
        <v>400</v>
      </c>
      <c r="AH515" s="25">
        <v>450</v>
      </c>
      <c r="AI515" s="25">
        <v>450</v>
      </c>
      <c r="AJ515" s="25" t="s">
        <v>20</v>
      </c>
      <c r="AK515" s="22" t="s">
        <v>20</v>
      </c>
      <c r="AL515" s="25" t="s">
        <v>20</v>
      </c>
      <c r="AM515" s="25">
        <v>50</v>
      </c>
      <c r="AN515" s="25">
        <v>277</v>
      </c>
      <c r="AO515" s="25">
        <v>179</v>
      </c>
      <c r="AP515" s="25">
        <v>95</v>
      </c>
      <c r="AQ515" s="25">
        <v>4.05</v>
      </c>
      <c r="AR515" s="94">
        <v>4.7099999999999998E-3</v>
      </c>
      <c r="AS515" s="157">
        <v>500</v>
      </c>
      <c r="AT515" s="93" t="s">
        <v>22</v>
      </c>
      <c r="AU515" s="92" t="s">
        <v>22</v>
      </c>
      <c r="AV515" s="91" t="s">
        <v>152</v>
      </c>
      <c r="AW515" s="92" t="s">
        <v>152</v>
      </c>
      <c r="AX515" s="92" t="s">
        <v>48</v>
      </c>
      <c r="AY515" s="91" t="s">
        <v>152</v>
      </c>
      <c r="AZ515" s="23"/>
      <c r="BA515" s="25" t="s">
        <v>774</v>
      </c>
      <c r="BB515" t="s">
        <v>25</v>
      </c>
      <c r="BC515">
        <v>1449</v>
      </c>
      <c r="BD515" t="str">
        <f>IF(Z515=BC515,"OK")</f>
        <v>OK</v>
      </c>
      <c r="BE515">
        <v>8.1000000000000003E-2</v>
      </c>
      <c r="BF515">
        <v>9.7999999999999997E-5</v>
      </c>
      <c r="BG515">
        <v>277</v>
      </c>
      <c r="BH515">
        <v>179</v>
      </c>
      <c r="BI515">
        <v>95</v>
      </c>
      <c r="BJ515">
        <v>4.05</v>
      </c>
      <c r="BK515">
        <v>4.7099999999999998E-3</v>
      </c>
      <c r="BN515" s="183"/>
    </row>
    <row r="516" spans="1:66" ht="25.5" x14ac:dyDescent="0.25">
      <c r="A516" s="1"/>
      <c r="B516" s="94">
        <v>512</v>
      </c>
      <c r="C516" s="43">
        <v>1023025</v>
      </c>
      <c r="D516" s="37">
        <v>1023132</v>
      </c>
      <c r="E516" s="27" t="s">
        <v>6020</v>
      </c>
      <c r="F516" s="151" t="s">
        <v>652</v>
      </c>
      <c r="G516" s="41"/>
      <c r="H516" s="46" t="str">
        <f>IFERROR(IFERROR(IF(SEARCH("Usystems",$E516)&gt;0,"Usystems"),IF(SEARCH("RIIFO",$E516)&gt;0,"RIIFO","Uponor")),"Uponor")</f>
        <v>Uponor</v>
      </c>
      <c r="I516" s="25">
        <f>IFERROR(MID($D516,1,7)+0,"")</f>
        <v>1023132</v>
      </c>
      <c r="J516" s="25" t="str">
        <f>IFERROR(MID($D516,10,7)+0,"")</f>
        <v/>
      </c>
      <c r="K516" s="25" t="str">
        <f>IFERROR(MID($D516,19,7)+0,"")</f>
        <v/>
      </c>
      <c r="L516" s="25" t="str">
        <f>IFERROR(MID($D516,28,7)+0,"")</f>
        <v/>
      </c>
      <c r="M516" s="25">
        <f>IF(IFERROR(MID($Q516,1,7)+0,"")&lt;1130000,IF(INDEX(C:C,MATCH(LEFT(Q516,7)+0,I:I,0))&lt;1130000,"",INDEX(C:C,MATCH(LEFT(Q516,7)+0,I:I,0))),IFERROR(MID($Q516,1,7)+0,""))</f>
        <v>1135776</v>
      </c>
      <c r="N516" s="25" t="str">
        <f>IF(IFERROR(MID($Q516,10,7)+0,"")&lt;1130000,"",IFERROR(MID($Q516,10,7)+0,""))</f>
        <v/>
      </c>
      <c r="O516" s="25" t="str">
        <f>IF(IFERROR(MID($Q516,19,7)+0,"")&lt;1130000,"",IFERROR(MID($Q516,19,7)+0,""))</f>
        <v/>
      </c>
      <c r="P516" s="25">
        <f>IF(M516="","",IF(N516="",M516,M516&amp;", "&amp;N516))</f>
        <v>1135776</v>
      </c>
      <c r="Q516" s="25">
        <v>1135776</v>
      </c>
      <c r="R516" s="25"/>
      <c r="S516" s="35" t="s">
        <v>35</v>
      </c>
      <c r="T516" s="25" t="s">
        <v>36</v>
      </c>
      <c r="U516" s="185">
        <v>2058</v>
      </c>
      <c r="V516" s="188">
        <v>2058</v>
      </c>
      <c r="W516" s="189">
        <v>2058</v>
      </c>
      <c r="X516" s="31">
        <v>2058</v>
      </c>
      <c r="Y516" s="90">
        <f>IFERROR(ROUND(X516/W516-1,2),"")</f>
        <v>0</v>
      </c>
      <c r="Z516" s="31">
        <f>IF(OR(S516="VLD MLC components",S516="VLD MLC pipes",S516="VLD PEX components",S516="VLD PEX pipes",S516="VLD PHC components",S516="VLD PHC pipes",S516="Controls VLD"),"По запросу",X516)</f>
        <v>2058</v>
      </c>
      <c r="AA516" s="63">
        <f>ROUND(X516/1.2,3)</f>
        <v>1715</v>
      </c>
      <c r="AB516" s="23">
        <v>1715</v>
      </c>
      <c r="AC516" s="190">
        <f>IFERROR(ROUND(AA516/AB516-1,2),"")</f>
        <v>0</v>
      </c>
      <c r="AD516" s="25">
        <v>0.128</v>
      </c>
      <c r="AE516" s="25">
        <v>8.2999999999999998E-5</v>
      </c>
      <c r="AF516" s="25">
        <v>0</v>
      </c>
      <c r="AG516" s="25" t="s">
        <v>22</v>
      </c>
      <c r="AH516" s="25">
        <v>0</v>
      </c>
      <c r="AI516" s="25">
        <v>0</v>
      </c>
      <c r="AJ516" s="25" t="s">
        <v>20</v>
      </c>
      <c r="AK516" s="42" t="s">
        <v>19</v>
      </c>
      <c r="AL516" s="25" t="s">
        <v>20</v>
      </c>
      <c r="AM516" s="25">
        <v>30</v>
      </c>
      <c r="AN516" s="25">
        <v>280</v>
      </c>
      <c r="AO516" s="25">
        <v>187</v>
      </c>
      <c r="AP516" s="25">
        <v>95</v>
      </c>
      <c r="AQ516" s="25">
        <v>3.84</v>
      </c>
      <c r="AR516" s="94">
        <v>4.9740000000000001E-3</v>
      </c>
      <c r="AS516" s="157" t="s">
        <v>22</v>
      </c>
      <c r="AT516" s="93" t="s">
        <v>22</v>
      </c>
      <c r="AU516" s="92" t="s">
        <v>22</v>
      </c>
      <c r="AV516" s="91" t="s">
        <v>152</v>
      </c>
      <c r="AW516" s="92" t="s">
        <v>152</v>
      </c>
      <c r="AX516" s="92" t="s">
        <v>48</v>
      </c>
      <c r="AY516" s="91" t="s">
        <v>152</v>
      </c>
      <c r="AZ516" s="23"/>
      <c r="BA516" s="25" t="s">
        <v>2396</v>
      </c>
      <c r="BB516" t="s">
        <v>25</v>
      </c>
      <c r="BC516" t="e">
        <v>#N/A</v>
      </c>
      <c r="BD516" t="e">
        <f>IF(Z516=BC516,"OK")</f>
        <v>#N/A</v>
      </c>
      <c r="BE516">
        <v>0.128</v>
      </c>
      <c r="BF516">
        <v>8.2999999999999998E-5</v>
      </c>
      <c r="BG516">
        <v>280</v>
      </c>
      <c r="BH516">
        <v>187</v>
      </c>
      <c r="BI516">
        <v>95</v>
      </c>
      <c r="BJ516">
        <v>3.84</v>
      </c>
      <c r="BK516">
        <v>4.9740000000000001E-3</v>
      </c>
      <c r="BN516" s="183"/>
    </row>
    <row r="517" spans="1:66" ht="38.25" x14ac:dyDescent="0.25">
      <c r="A517" s="1"/>
      <c r="B517" s="94">
        <v>513</v>
      </c>
      <c r="C517" s="43">
        <v>1023026</v>
      </c>
      <c r="D517" s="37">
        <v>1008775</v>
      </c>
      <c r="E517" s="27" t="s">
        <v>6019</v>
      </c>
      <c r="F517" s="151" t="s">
        <v>652</v>
      </c>
      <c r="G517" s="41" t="s">
        <v>29</v>
      </c>
      <c r="H517" s="46" t="str">
        <f>IFERROR(IFERROR(IF(SEARCH("Usystems",$E517)&gt;0,"Usystems"),IF(SEARCH("RIIFO",$E517)&gt;0,"RIIFO","Uponor")),"Uponor")</f>
        <v>Uponor</v>
      </c>
      <c r="I517" s="25">
        <f>IFERROR(MID($D517,1,7)+0,"")</f>
        <v>1008775</v>
      </c>
      <c r="J517" s="25" t="str">
        <f>IFERROR(MID($D517,10,7)+0,"")</f>
        <v/>
      </c>
      <c r="K517" s="25" t="str">
        <f>IFERROR(MID($D517,19,7)+0,"")</f>
        <v/>
      </c>
      <c r="L517" s="25" t="str">
        <f>IFERROR(MID($D517,28,7)+0,"")</f>
        <v/>
      </c>
      <c r="M517" s="25">
        <f>IF(IFERROR(MID($Q517,1,7)+0,"")&lt;1130000,IF(INDEX(C:C,MATCH(LEFT(Q517,7)+0,I:I,0))&lt;1130000,"",INDEX(C:C,MATCH(LEFT(Q517,7)+0,I:I,0))),IFERROR(MID($Q517,1,7)+0,""))</f>
        <v>1135777</v>
      </c>
      <c r="N517" s="25" t="str">
        <f>IF(IFERROR(MID($Q517,10,7)+0,"")&lt;1130000,"",IFERROR(MID($Q517,10,7)+0,""))</f>
        <v/>
      </c>
      <c r="O517" s="25" t="str">
        <f>IF(IFERROR(MID($Q517,19,7)+0,"")&lt;1130000,"",IFERROR(MID($Q517,19,7)+0,""))</f>
        <v/>
      </c>
      <c r="P517" s="25">
        <f>IF(M517="","",IF(N517="",M517,M517&amp;", "&amp;N517))</f>
        <v>1135777</v>
      </c>
      <c r="Q517" s="25">
        <v>1135777</v>
      </c>
      <c r="R517" s="25"/>
      <c r="S517" s="35" t="s">
        <v>35</v>
      </c>
      <c r="T517" s="25" t="s">
        <v>36</v>
      </c>
      <c r="U517" s="185">
        <v>2274</v>
      </c>
      <c r="V517" s="188">
        <v>2274</v>
      </c>
      <c r="W517" s="189">
        <v>2274</v>
      </c>
      <c r="X517" s="31">
        <v>2274</v>
      </c>
      <c r="Y517" s="90">
        <f>IFERROR(ROUND(X517/W517-1,2),"")</f>
        <v>0</v>
      </c>
      <c r="Z517" s="31">
        <f>IF(OR(S517="VLD MLC components",S517="VLD MLC pipes",S517="VLD PEX components",S517="VLD PEX pipes",S517="VLD PHC components",S517="VLD PHC pipes",S517="Controls VLD"),"По запросу",X517)</f>
        <v>2274</v>
      </c>
      <c r="AA517" s="63">
        <f>ROUND(X517/1.2,3)</f>
        <v>1895</v>
      </c>
      <c r="AB517" s="23">
        <v>1895</v>
      </c>
      <c r="AC517" s="190">
        <f>IFERROR(ROUND(AA517/AB517-1,2),"")</f>
        <v>0</v>
      </c>
      <c r="AD517" s="25">
        <v>0.128</v>
      </c>
      <c r="AE517" s="25">
        <v>9.0000000000000006E-5</v>
      </c>
      <c r="AF517" s="25">
        <v>29</v>
      </c>
      <c r="AG517" s="25">
        <v>29</v>
      </c>
      <c r="AH517" s="25">
        <v>29</v>
      </c>
      <c r="AI517" s="25">
        <v>29</v>
      </c>
      <c r="AJ517" s="25" t="s">
        <v>20</v>
      </c>
      <c r="AK517" s="22" t="s">
        <v>20</v>
      </c>
      <c r="AL517" s="25" t="s">
        <v>20</v>
      </c>
      <c r="AM517" s="25">
        <v>35</v>
      </c>
      <c r="AN517" s="25">
        <v>280</v>
      </c>
      <c r="AO517" s="25">
        <v>187</v>
      </c>
      <c r="AP517" s="25">
        <v>95</v>
      </c>
      <c r="AQ517" s="25">
        <v>4.4800000000000004</v>
      </c>
      <c r="AR517" s="94">
        <v>4.9740000000000001E-3</v>
      </c>
      <c r="AS517" s="157">
        <v>29</v>
      </c>
      <c r="AT517" s="93" t="s">
        <v>22</v>
      </c>
      <c r="AU517" s="92" t="s">
        <v>22</v>
      </c>
      <c r="AV517" s="91" t="s">
        <v>152</v>
      </c>
      <c r="AW517" s="92" t="s">
        <v>152</v>
      </c>
      <c r="AX517" s="92" t="s">
        <v>48</v>
      </c>
      <c r="AY517" s="91" t="s">
        <v>152</v>
      </c>
      <c r="AZ517" s="23"/>
      <c r="BA517" s="25" t="s">
        <v>4874</v>
      </c>
      <c r="BB517" t="s">
        <v>25</v>
      </c>
      <c r="BC517">
        <v>2274</v>
      </c>
      <c r="BD517" t="str">
        <f>IF(Z517=BC517,"OK")</f>
        <v>OK</v>
      </c>
      <c r="BE517">
        <v>0.128</v>
      </c>
      <c r="BF517">
        <v>9.0000000000000006E-5</v>
      </c>
      <c r="BG517">
        <v>280</v>
      </c>
      <c r="BH517">
        <v>187</v>
      </c>
      <c r="BI517">
        <v>95</v>
      </c>
      <c r="BJ517">
        <v>4.4800000000000004</v>
      </c>
      <c r="BK517">
        <v>4.9740000000000001E-3</v>
      </c>
      <c r="BN517" s="183"/>
    </row>
    <row r="518" spans="1:66" ht="38.25" x14ac:dyDescent="0.25">
      <c r="A518" s="1"/>
      <c r="B518" s="94">
        <v>514</v>
      </c>
      <c r="C518" s="43">
        <v>1047879</v>
      </c>
      <c r="D518" s="25"/>
      <c r="E518" s="27" t="s">
        <v>6018</v>
      </c>
      <c r="F518" s="213" t="s">
        <v>757</v>
      </c>
      <c r="G518" s="41" t="s">
        <v>29</v>
      </c>
      <c r="H518" s="46" t="str">
        <f>IFERROR(IFERROR(IF(SEARCH("Usystems",$E518)&gt;0,"Usystems"),IF(SEARCH("RIIFO",$E518)&gt;0,"RIIFO","Uponor")),"Uponor")</f>
        <v>Uponor</v>
      </c>
      <c r="I518" s="25" t="str">
        <f>IFERROR(MID($D518,1,7)+0,"")</f>
        <v/>
      </c>
      <c r="J518" s="25" t="str">
        <f>IFERROR(MID($D518,10,7)+0,"")</f>
        <v/>
      </c>
      <c r="K518" s="25" t="str">
        <f>IFERROR(MID($D518,19,7)+0,"")</f>
        <v/>
      </c>
      <c r="L518" s="25" t="str">
        <f>IFERROR(MID($D518,28,7)+0,"")</f>
        <v/>
      </c>
      <c r="M518" s="25">
        <f>IF(IFERROR(MID($Q518,1,7)+0,"")&lt;1130000,IF(INDEX(C:C,MATCH(LEFT(Q518,7)+0,I:I,0))&lt;1130000,"",INDEX(C:C,MATCH(LEFT(Q518,7)+0,I:I,0))),IFERROR(MID($Q518,1,7)+0,""))</f>
        <v>1135778</v>
      </c>
      <c r="N518" s="25" t="str">
        <f>IF(IFERROR(MID($Q518,10,7)+0,"")&lt;1130000,"",IFERROR(MID($Q518,10,7)+0,""))</f>
        <v/>
      </c>
      <c r="O518" s="25" t="str">
        <f>IF(IFERROR(MID($Q518,19,7)+0,"")&lt;1130000,"",IFERROR(MID($Q518,19,7)+0,""))</f>
        <v/>
      </c>
      <c r="P518" s="25">
        <f>IF(M518="","",IF(N518="",M518,M518&amp;", "&amp;N518))</f>
        <v>1135778</v>
      </c>
      <c r="Q518" s="25">
        <v>1135778</v>
      </c>
      <c r="R518" s="25"/>
      <c r="S518" s="35" t="s">
        <v>35</v>
      </c>
      <c r="T518" s="25" t="s">
        <v>36</v>
      </c>
      <c r="U518" s="185">
        <v>1984</v>
      </c>
      <c r="V518" s="188">
        <v>1984</v>
      </c>
      <c r="W518" s="189">
        <v>1984</v>
      </c>
      <c r="X518" s="31">
        <v>1984</v>
      </c>
      <c r="Y518" s="90">
        <f>IFERROR(ROUND(X518/W518-1,2),"")</f>
        <v>0</v>
      </c>
      <c r="Z518" s="31">
        <f>IF(OR(S518="VLD MLC components",S518="VLD MLC pipes",S518="VLD PEX components",S518="VLD PEX pipes",S518="VLD PHC components",S518="VLD PHC pipes",S518="Controls VLD"),"По запросу",X518)</f>
        <v>1984</v>
      </c>
      <c r="AA518" s="63">
        <f>ROUND(X518/1.2,3)</f>
        <v>1653.3330000000001</v>
      </c>
      <c r="AB518" s="23">
        <v>1653.3330000000001</v>
      </c>
      <c r="AC518" s="190">
        <f>IFERROR(ROUND(AA518/AB518-1,2),"")</f>
        <v>0</v>
      </c>
      <c r="AD518" s="25">
        <v>7.5999999999999998E-2</v>
      </c>
      <c r="AE518" s="25">
        <v>4.8999999999999998E-5</v>
      </c>
      <c r="AF518" s="25">
        <v>121</v>
      </c>
      <c r="AG518" s="25">
        <v>121</v>
      </c>
      <c r="AH518" s="25">
        <v>121</v>
      </c>
      <c r="AI518" s="25">
        <v>121</v>
      </c>
      <c r="AJ518" s="25" t="s">
        <v>20</v>
      </c>
      <c r="AK518" s="22" t="s">
        <v>20</v>
      </c>
      <c r="AL518" s="25" t="s">
        <v>20</v>
      </c>
      <c r="AM518" s="25">
        <v>70</v>
      </c>
      <c r="AN518" s="25">
        <v>280</v>
      </c>
      <c r="AO518" s="25">
        <v>180</v>
      </c>
      <c r="AP518" s="25">
        <v>95</v>
      </c>
      <c r="AQ518" s="25">
        <v>5.32</v>
      </c>
      <c r="AR518" s="94">
        <v>4.7879999999999997E-3</v>
      </c>
      <c r="AS518" s="157">
        <v>121</v>
      </c>
      <c r="AT518" s="93" t="s">
        <v>22</v>
      </c>
      <c r="AU518" s="92" t="s">
        <v>22</v>
      </c>
      <c r="AV518" s="91" t="s">
        <v>152</v>
      </c>
      <c r="AW518" s="92" t="s">
        <v>152</v>
      </c>
      <c r="AX518" s="92" t="s">
        <v>48</v>
      </c>
      <c r="AY518" s="91" t="s">
        <v>152</v>
      </c>
      <c r="AZ518" s="23"/>
      <c r="BA518" s="25" t="s">
        <v>6017</v>
      </c>
      <c r="BB518" t="s">
        <v>25</v>
      </c>
      <c r="BC518">
        <v>1984</v>
      </c>
      <c r="BD518" t="str">
        <f>IF(Z518=BC518,"OK")</f>
        <v>OK</v>
      </c>
      <c r="BE518">
        <v>7.5999999999999998E-2</v>
      </c>
      <c r="BF518">
        <v>4.8999999999999998E-5</v>
      </c>
      <c r="BG518">
        <v>280</v>
      </c>
      <c r="BH518">
        <v>180</v>
      </c>
      <c r="BI518">
        <v>95</v>
      </c>
      <c r="BJ518">
        <v>5.32</v>
      </c>
      <c r="BK518">
        <v>4.7879999999999997E-3</v>
      </c>
      <c r="BN518" s="183"/>
    </row>
    <row r="519" spans="1:66" ht="38.25" x14ac:dyDescent="0.25">
      <c r="A519" s="1"/>
      <c r="B519" s="94">
        <v>515</v>
      </c>
      <c r="C519" s="43">
        <v>1047880</v>
      </c>
      <c r="D519" s="25"/>
      <c r="E519" s="36" t="s">
        <v>6016</v>
      </c>
      <c r="F519" s="151" t="s">
        <v>652</v>
      </c>
      <c r="G519" s="41" t="s">
        <v>29</v>
      </c>
      <c r="H519" s="46" t="str">
        <f>IFERROR(IFERROR(IF(SEARCH("Usystems",$E519)&gt;0,"Usystems"),IF(SEARCH("RIIFO",$E519)&gt;0,"RIIFO","Uponor")),"Uponor")</f>
        <v>Uponor</v>
      </c>
      <c r="I519" s="25" t="str">
        <f>IFERROR(MID($D519,1,7)+0,"")</f>
        <v/>
      </c>
      <c r="J519" s="25" t="str">
        <f>IFERROR(MID($D519,10,7)+0,"")</f>
        <v/>
      </c>
      <c r="K519" s="25" t="str">
        <f>IFERROR(MID($D519,19,7)+0,"")</f>
        <v/>
      </c>
      <c r="L519" s="25" t="str">
        <f>IFERROR(MID($D519,28,7)+0,"")</f>
        <v/>
      </c>
      <c r="M519" s="25">
        <f>IF(IFERROR(MID($Q519,1,7)+0,"")&lt;1130000,IF(INDEX(C:C,MATCH(LEFT(Q519,7)+0,I:I,0))&lt;1130000,"",INDEX(C:C,MATCH(LEFT(Q519,7)+0,I:I,0))),IFERROR(MID($Q519,1,7)+0,""))</f>
        <v>1135779</v>
      </c>
      <c r="N519" s="25" t="str">
        <f>IF(IFERROR(MID($Q519,10,7)+0,"")&lt;1130000,"",IFERROR(MID($Q519,10,7)+0,""))</f>
        <v/>
      </c>
      <c r="O519" s="25" t="str">
        <f>IF(IFERROR(MID($Q519,19,7)+0,"")&lt;1130000,"",IFERROR(MID($Q519,19,7)+0,""))</f>
        <v/>
      </c>
      <c r="P519" s="25">
        <f>IF(M519="","",IF(N519="",M519,M519&amp;", "&amp;N519))</f>
        <v>1135779</v>
      </c>
      <c r="Q519" s="25">
        <v>1135779</v>
      </c>
      <c r="R519" s="25"/>
      <c r="S519" s="35" t="s">
        <v>35</v>
      </c>
      <c r="T519" s="25" t="s">
        <v>36</v>
      </c>
      <c r="U519" s="185">
        <v>2141</v>
      </c>
      <c r="V519" s="188">
        <v>2141</v>
      </c>
      <c r="W519" s="189">
        <v>2141</v>
      </c>
      <c r="X519" s="31">
        <v>2141</v>
      </c>
      <c r="Y519" s="90">
        <f>IFERROR(ROUND(X519/W519-1,2),"")</f>
        <v>0</v>
      </c>
      <c r="Z519" s="31">
        <f>IF(OR(S519="VLD MLC components",S519="VLD MLC pipes",S519="VLD PEX components",S519="VLD PEX pipes",S519="VLD PHC components",S519="VLD PHC pipes",S519="Controls VLD"),"По запросу",X519)</f>
        <v>2141</v>
      </c>
      <c r="AA519" s="63">
        <f>ROUND(X519/1.2,3)</f>
        <v>1784.1669999999999</v>
      </c>
      <c r="AB519" s="23">
        <v>1784.1669999999999</v>
      </c>
      <c r="AC519" s="190">
        <f>IFERROR(ROUND(AA519/AB519-1,2),"")</f>
        <v>0</v>
      </c>
      <c r="AD519" s="25">
        <v>8.3000000000000004E-2</v>
      </c>
      <c r="AE519" s="25">
        <v>6.9999999999999994E-5</v>
      </c>
      <c r="AF519" s="25">
        <v>50</v>
      </c>
      <c r="AG519" s="25">
        <v>50</v>
      </c>
      <c r="AH519" s="25">
        <v>50</v>
      </c>
      <c r="AI519" s="25">
        <v>50</v>
      </c>
      <c r="AJ519" s="25" t="s">
        <v>20</v>
      </c>
      <c r="AK519" s="22" t="s">
        <v>20</v>
      </c>
      <c r="AL519" s="25" t="s">
        <v>20</v>
      </c>
      <c r="AM519" s="25" t="s">
        <v>6015</v>
      </c>
      <c r="AN519" s="25">
        <v>277</v>
      </c>
      <c r="AO519" s="25">
        <v>179</v>
      </c>
      <c r="AP519" s="25">
        <v>95</v>
      </c>
      <c r="AQ519" s="25">
        <v>4.1500000000000004</v>
      </c>
      <c r="AR519" s="94">
        <v>4.7099999999999998E-3</v>
      </c>
      <c r="AS519" s="157">
        <v>50</v>
      </c>
      <c r="AT519" s="93" t="s">
        <v>22</v>
      </c>
      <c r="AU519" s="92" t="s">
        <v>22</v>
      </c>
      <c r="AV519" s="91" t="s">
        <v>152</v>
      </c>
      <c r="AW519" s="92" t="s">
        <v>152</v>
      </c>
      <c r="AX519" s="92" t="s">
        <v>48</v>
      </c>
      <c r="AY519" s="91" t="s">
        <v>152</v>
      </c>
      <c r="AZ519" s="23"/>
      <c r="BA519" s="25" t="s">
        <v>6014</v>
      </c>
      <c r="BB519" t="s">
        <v>25</v>
      </c>
      <c r="BC519">
        <v>2141</v>
      </c>
      <c r="BD519" t="str">
        <f>IF(Z519=BC519,"OK")</f>
        <v>OK</v>
      </c>
      <c r="BE519">
        <v>8.3000000000000004E-2</v>
      </c>
      <c r="BF519">
        <v>6.9999999999999994E-5</v>
      </c>
      <c r="BG519">
        <v>277</v>
      </c>
      <c r="BH519">
        <v>179</v>
      </c>
      <c r="BI519">
        <v>95</v>
      </c>
      <c r="BJ519">
        <v>4.1500000000000004</v>
      </c>
      <c r="BK519">
        <v>4.7099999999999998E-3</v>
      </c>
      <c r="BN519" s="183"/>
    </row>
    <row r="520" spans="1:66" ht="25.5" x14ac:dyDescent="0.25">
      <c r="A520" s="1"/>
      <c r="B520" s="94">
        <v>516</v>
      </c>
      <c r="C520" s="43">
        <v>1047881</v>
      </c>
      <c r="D520" s="25"/>
      <c r="E520" s="36" t="s">
        <v>6013</v>
      </c>
      <c r="F520" s="151" t="s">
        <v>21</v>
      </c>
      <c r="G520" s="41"/>
      <c r="H520" s="46" t="str">
        <f>IFERROR(IFERROR(IF(SEARCH("Usystems",$E520)&gt;0,"Usystems"),IF(SEARCH("RIIFO",$E520)&gt;0,"RIIFO","Uponor")),"Uponor")</f>
        <v>Uponor</v>
      </c>
      <c r="I520" s="25" t="str">
        <f>IFERROR(MID($D520,1,7)+0,"")</f>
        <v/>
      </c>
      <c r="J520" s="25" t="str">
        <f>IFERROR(MID($D520,10,7)+0,"")</f>
        <v/>
      </c>
      <c r="K520" s="25" t="str">
        <f>IFERROR(MID($D520,19,7)+0,"")</f>
        <v/>
      </c>
      <c r="L520" s="25" t="str">
        <f>IFERROR(MID($D520,28,7)+0,"")</f>
        <v/>
      </c>
      <c r="M520" s="25">
        <f>IF(IFERROR(MID($Q520,1,7)+0,"")&lt;1130000,IF(INDEX(C:C,MATCH(LEFT(Q520,7)+0,I:I,0))&lt;1130000,"",INDEX(C:C,MATCH(LEFT(Q520,7)+0,I:I,0))),IFERROR(MID($Q520,1,7)+0,""))</f>
        <v>1135780</v>
      </c>
      <c r="N520" s="25" t="str">
        <f>IF(IFERROR(MID($Q520,10,7)+0,"")&lt;1130000,"",IFERROR(MID($Q520,10,7)+0,""))</f>
        <v/>
      </c>
      <c r="O520" s="25" t="str">
        <f>IF(IFERROR(MID($Q520,19,7)+0,"")&lt;1130000,"",IFERROR(MID($Q520,19,7)+0,""))</f>
        <v/>
      </c>
      <c r="P520" s="25">
        <f>IF(M520="","",IF(N520="",M520,M520&amp;", "&amp;N520))</f>
        <v>1135780</v>
      </c>
      <c r="Q520" s="25">
        <v>1135780</v>
      </c>
      <c r="R520" s="25"/>
      <c r="S520" s="35" t="s">
        <v>35</v>
      </c>
      <c r="T520" s="25" t="s">
        <v>36</v>
      </c>
      <c r="U520" s="185">
        <v>2314</v>
      </c>
      <c r="V520" s="188">
        <v>2314</v>
      </c>
      <c r="W520" s="189">
        <v>2314</v>
      </c>
      <c r="X520" s="31">
        <v>2314</v>
      </c>
      <c r="Y520" s="90">
        <f>IFERROR(ROUND(X520/W520-1,2),"")</f>
        <v>0</v>
      </c>
      <c r="Z520" s="31">
        <f>IF(OR(S520="VLD MLC components",S520="VLD MLC pipes",S520="VLD PEX components",S520="VLD PEX pipes",S520="VLD PHC components",S520="VLD PHC pipes",S520="Controls VLD"),"По запросу",X520)</f>
        <v>2314</v>
      </c>
      <c r="AA520" s="63">
        <f>ROUND(X520/1.2,3)</f>
        <v>1928.3330000000001</v>
      </c>
      <c r="AB520" s="23">
        <v>1928.3330000000001</v>
      </c>
      <c r="AC520" s="190">
        <f>IFERROR(ROUND(AA520/AB520-1,2),"")</f>
        <v>0</v>
      </c>
      <c r="AD520" s="25">
        <v>0.14899999999999999</v>
      </c>
      <c r="AE520" s="25">
        <v>1.08E-4</v>
      </c>
      <c r="AF520" s="25">
        <v>0</v>
      </c>
      <c r="AG520" s="25" t="s">
        <v>22</v>
      </c>
      <c r="AH520" s="25">
        <v>0</v>
      </c>
      <c r="AI520" s="25">
        <v>0</v>
      </c>
      <c r="AJ520" s="25" t="s">
        <v>20</v>
      </c>
      <c r="AK520" s="42" t="s">
        <v>19</v>
      </c>
      <c r="AL520" s="25" t="s">
        <v>20</v>
      </c>
      <c r="AM520" s="25" t="s">
        <v>6012</v>
      </c>
      <c r="AN520" s="25">
        <v>280</v>
      </c>
      <c r="AO520" s="25">
        <v>187</v>
      </c>
      <c r="AP520" s="25">
        <v>95</v>
      </c>
      <c r="AQ520" s="25">
        <v>5.2149999999999999</v>
      </c>
      <c r="AR520" s="94">
        <v>4.9740000000000001E-3</v>
      </c>
      <c r="AS520" s="157" t="s">
        <v>22</v>
      </c>
      <c r="AT520" s="93" t="s">
        <v>22</v>
      </c>
      <c r="AU520" s="92" t="s">
        <v>22</v>
      </c>
      <c r="AV520" s="91" t="s">
        <v>152</v>
      </c>
      <c r="AW520" s="92" t="s">
        <v>48</v>
      </c>
      <c r="AX520" s="92" t="s">
        <v>48</v>
      </c>
      <c r="AY520" s="91" t="s">
        <v>152</v>
      </c>
      <c r="AZ520" s="23"/>
      <c r="BA520" s="25" t="s">
        <v>6011</v>
      </c>
      <c r="BB520" t="s">
        <v>25</v>
      </c>
      <c r="BC520" t="e">
        <v>#N/A</v>
      </c>
      <c r="BD520" t="e">
        <f>IF(Z520=BC520,"OK")</f>
        <v>#N/A</v>
      </c>
      <c r="BE520">
        <v>0.14899999999999999</v>
      </c>
      <c r="BF520">
        <v>1.08E-4</v>
      </c>
      <c r="BG520">
        <v>280</v>
      </c>
      <c r="BH520">
        <v>187</v>
      </c>
      <c r="BI520">
        <v>95</v>
      </c>
      <c r="BJ520">
        <v>5.2149999999999999</v>
      </c>
      <c r="BK520">
        <v>4.9740000000000001E-3</v>
      </c>
      <c r="BN520" s="183"/>
    </row>
    <row r="521" spans="1:66" ht="25.5" x14ac:dyDescent="0.25">
      <c r="A521" s="1"/>
      <c r="B521" s="94">
        <v>517</v>
      </c>
      <c r="C521" s="43">
        <v>1047882</v>
      </c>
      <c r="D521" s="25"/>
      <c r="E521" s="27" t="s">
        <v>6010</v>
      </c>
      <c r="F521" s="151" t="s">
        <v>652</v>
      </c>
      <c r="G521" s="41"/>
      <c r="H521" s="46" t="str">
        <f>IFERROR(IFERROR(IF(SEARCH("Usystems",$E521)&gt;0,"Usystems"),IF(SEARCH("RIIFO",$E521)&gt;0,"RIIFO","Uponor")),"Uponor")</f>
        <v>Uponor</v>
      </c>
      <c r="I521" s="25" t="str">
        <f>IFERROR(MID($D521,1,7)+0,"")</f>
        <v/>
      </c>
      <c r="J521" s="25" t="str">
        <f>IFERROR(MID($D521,10,7)+0,"")</f>
        <v/>
      </c>
      <c r="K521" s="25" t="str">
        <f>IFERROR(MID($D521,19,7)+0,"")</f>
        <v/>
      </c>
      <c r="L521" s="25" t="str">
        <f>IFERROR(MID($D521,28,7)+0,"")</f>
        <v/>
      </c>
      <c r="M521" s="25">
        <f>IF(IFERROR(MID($Q521,1,7)+0,"")&lt;1130000,IF(INDEX(C:C,MATCH(LEFT(Q521,7)+0,I:I,0))&lt;1130000,"",INDEX(C:C,MATCH(LEFT(Q521,7)+0,I:I,0))),IFERROR(MID($Q521,1,7)+0,""))</f>
        <v>1135781</v>
      </c>
      <c r="N521" s="25" t="str">
        <f>IF(IFERROR(MID($Q521,10,7)+0,"")&lt;1130000,"",IFERROR(MID($Q521,10,7)+0,""))</f>
        <v/>
      </c>
      <c r="O521" s="25" t="str">
        <f>IF(IFERROR(MID($Q521,19,7)+0,"")&lt;1130000,"",IFERROR(MID($Q521,19,7)+0,""))</f>
        <v/>
      </c>
      <c r="P521" s="25">
        <f>IF(M521="","",IF(N521="",M521,M521&amp;", "&amp;N521))</f>
        <v>1135781</v>
      </c>
      <c r="Q521" s="25">
        <v>1135781</v>
      </c>
      <c r="R521" s="25"/>
      <c r="S521" s="35" t="s">
        <v>35</v>
      </c>
      <c r="T521" s="25" t="s">
        <v>36</v>
      </c>
      <c r="U521" s="185">
        <v>2390</v>
      </c>
      <c r="V521" s="188">
        <v>2390</v>
      </c>
      <c r="W521" s="189">
        <v>2390</v>
      </c>
      <c r="X521" s="31">
        <v>2390</v>
      </c>
      <c r="Y521" s="90">
        <f>IFERROR(ROUND(X521/W521-1,2),"")</f>
        <v>0</v>
      </c>
      <c r="Z521" s="31">
        <f>IF(OR(S521="VLD MLC components",S521="VLD MLC pipes",S521="VLD PEX components",S521="VLD PEX pipes",S521="VLD PHC components",S521="VLD PHC pipes",S521="Controls VLD"),"По запросу",X521)</f>
        <v>2390</v>
      </c>
      <c r="AA521" s="63">
        <f>ROUND(X521/1.2,3)</f>
        <v>1991.6669999999999</v>
      </c>
      <c r="AB521" s="23">
        <v>1991.6669999999999</v>
      </c>
      <c r="AC521" s="190">
        <f>IFERROR(ROUND(AA521/AB521-1,2),"")</f>
        <v>0</v>
      </c>
      <c r="AD521" s="25">
        <v>0.13600000000000001</v>
      </c>
      <c r="AE521" s="25">
        <v>1.2799999999999999E-4</v>
      </c>
      <c r="AF521" s="25">
        <v>0</v>
      </c>
      <c r="AG521" s="25" t="s">
        <v>22</v>
      </c>
      <c r="AH521" s="25">
        <v>0</v>
      </c>
      <c r="AI521" s="25">
        <v>0</v>
      </c>
      <c r="AJ521" s="25" t="s">
        <v>20</v>
      </c>
      <c r="AK521" s="42" t="s">
        <v>19</v>
      </c>
      <c r="AL521" s="25" t="s">
        <v>20</v>
      </c>
      <c r="AM521" s="25">
        <v>35</v>
      </c>
      <c r="AN521" s="25">
        <v>280</v>
      </c>
      <c r="AO521" s="25">
        <v>187</v>
      </c>
      <c r="AP521" s="25">
        <v>95</v>
      </c>
      <c r="AQ521" s="25">
        <v>4.76</v>
      </c>
      <c r="AR521" s="94">
        <v>4.9740000000000001E-3</v>
      </c>
      <c r="AS521" s="157" t="s">
        <v>22</v>
      </c>
      <c r="AT521" s="93" t="s">
        <v>22</v>
      </c>
      <c r="AU521" s="92" t="s">
        <v>22</v>
      </c>
      <c r="AV521" s="91" t="s">
        <v>152</v>
      </c>
      <c r="AW521" s="92" t="s">
        <v>48</v>
      </c>
      <c r="AX521" s="92" t="s">
        <v>48</v>
      </c>
      <c r="AY521" s="91" t="s">
        <v>152</v>
      </c>
      <c r="AZ521" s="23"/>
      <c r="BA521" s="25" t="s">
        <v>6009</v>
      </c>
      <c r="BB521" t="s">
        <v>25</v>
      </c>
      <c r="BC521" t="e">
        <v>#N/A</v>
      </c>
      <c r="BD521" t="e">
        <f>IF(Z521=BC521,"OK")</f>
        <v>#N/A</v>
      </c>
      <c r="BE521">
        <v>0.13600000000000001</v>
      </c>
      <c r="BF521">
        <v>1.2799999999999999E-4</v>
      </c>
      <c r="BG521">
        <v>280</v>
      </c>
      <c r="BH521">
        <v>187</v>
      </c>
      <c r="BI521">
        <v>95</v>
      </c>
      <c r="BJ521">
        <v>4.76</v>
      </c>
      <c r="BK521">
        <v>4.9740000000000001E-3</v>
      </c>
      <c r="BN521" s="183"/>
    </row>
    <row r="522" spans="1:66" ht="38.25" x14ac:dyDescent="0.25">
      <c r="A522" s="1"/>
      <c r="B522" s="94">
        <v>518</v>
      </c>
      <c r="C522" s="43">
        <v>1047885</v>
      </c>
      <c r="D522" s="37">
        <v>1008781</v>
      </c>
      <c r="E522" s="27" t="s">
        <v>6008</v>
      </c>
      <c r="F522" s="151" t="s">
        <v>652</v>
      </c>
      <c r="G522" s="41" t="s">
        <v>29</v>
      </c>
      <c r="H522" s="46" t="str">
        <f>IFERROR(IFERROR(IF(SEARCH("Usystems",$E522)&gt;0,"Usystems"),IF(SEARCH("RIIFO",$E522)&gt;0,"RIIFO","Uponor")),"Uponor")</f>
        <v>Uponor</v>
      </c>
      <c r="I522" s="25">
        <f>IFERROR(MID($D522,1,7)+0,"")</f>
        <v>1008781</v>
      </c>
      <c r="J522" s="25" t="str">
        <f>IFERROR(MID($D522,10,7)+0,"")</f>
        <v/>
      </c>
      <c r="K522" s="25" t="str">
        <f>IFERROR(MID($D522,19,7)+0,"")</f>
        <v/>
      </c>
      <c r="L522" s="25" t="str">
        <f>IFERROR(MID($D522,28,7)+0,"")</f>
        <v/>
      </c>
      <c r="M522" s="25">
        <f>IF(IFERROR(MID($Q522,1,7)+0,"")&lt;1130000,IF(INDEX(C:C,MATCH(LEFT(Q522,7)+0,I:I,0))&lt;1130000,"",INDEX(C:C,MATCH(LEFT(Q522,7)+0,I:I,0))),IFERROR(MID($Q522,1,7)+0,""))</f>
        <v>1135782</v>
      </c>
      <c r="N522" s="25" t="str">
        <f>IF(IFERROR(MID($Q522,10,7)+0,"")&lt;1130000,"",IFERROR(MID($Q522,10,7)+0,""))</f>
        <v/>
      </c>
      <c r="O522" s="25" t="str">
        <f>IF(IFERROR(MID($Q522,19,7)+0,"")&lt;1130000,"",IFERROR(MID($Q522,19,7)+0,""))</f>
        <v/>
      </c>
      <c r="P522" s="25">
        <f>IF(M522="","",IF(N522="",M522,M522&amp;", "&amp;N522))</f>
        <v>1135782</v>
      </c>
      <c r="Q522" s="25">
        <v>1135782</v>
      </c>
      <c r="R522" s="25"/>
      <c r="S522" s="35" t="s">
        <v>35</v>
      </c>
      <c r="T522" s="25" t="s">
        <v>36</v>
      </c>
      <c r="U522" s="185">
        <v>2022</v>
      </c>
      <c r="V522" s="188">
        <v>2022</v>
      </c>
      <c r="W522" s="189">
        <v>2022</v>
      </c>
      <c r="X522" s="31">
        <v>2022</v>
      </c>
      <c r="Y522" s="90">
        <f>IFERROR(ROUND(X522/W522-1,2),"")</f>
        <v>0</v>
      </c>
      <c r="Z522" s="31">
        <f>IF(OR(S522="VLD MLC components",S522="VLD MLC pipes",S522="VLD PEX components",S522="VLD PEX pipes",S522="VLD PHC components",S522="VLD PHC pipes",S522="Controls VLD"),"По запросу",X522)</f>
        <v>2022</v>
      </c>
      <c r="AA522" s="63">
        <f>ROUND(X522/1.2,3)</f>
        <v>1685</v>
      </c>
      <c r="AB522" s="23">
        <v>1685</v>
      </c>
      <c r="AC522" s="190">
        <f>IFERROR(ROUND(AA522/AB522-1,2),"")</f>
        <v>0</v>
      </c>
      <c r="AD522" s="25">
        <v>0.08</v>
      </c>
      <c r="AE522" s="25">
        <v>6.2000000000000003E-5</v>
      </c>
      <c r="AF522" s="25">
        <v>50</v>
      </c>
      <c r="AG522" s="25">
        <v>50</v>
      </c>
      <c r="AH522" s="25">
        <v>50</v>
      </c>
      <c r="AI522" s="25">
        <v>50</v>
      </c>
      <c r="AJ522" s="25" t="s">
        <v>20</v>
      </c>
      <c r="AK522" s="22" t="s">
        <v>20</v>
      </c>
      <c r="AL522" s="25" t="s">
        <v>20</v>
      </c>
      <c r="AM522" s="25">
        <v>50</v>
      </c>
      <c r="AN522" s="25">
        <v>277</v>
      </c>
      <c r="AO522" s="25">
        <v>179</v>
      </c>
      <c r="AP522" s="25">
        <v>95</v>
      </c>
      <c r="AQ522" s="25">
        <v>4</v>
      </c>
      <c r="AR522" s="94">
        <v>4.7099999999999998E-3</v>
      </c>
      <c r="AS522" s="157">
        <v>50</v>
      </c>
      <c r="AT522" s="93" t="s">
        <v>22</v>
      </c>
      <c r="AU522" s="92" t="s">
        <v>22</v>
      </c>
      <c r="AV522" s="91" t="s">
        <v>152</v>
      </c>
      <c r="AW522" s="92" t="s">
        <v>152</v>
      </c>
      <c r="AX522" s="92" t="s">
        <v>48</v>
      </c>
      <c r="AY522" s="91" t="s">
        <v>152</v>
      </c>
      <c r="AZ522" s="23"/>
      <c r="BA522" s="25" t="s">
        <v>6006</v>
      </c>
      <c r="BB522" t="s">
        <v>25</v>
      </c>
      <c r="BC522">
        <v>2022</v>
      </c>
      <c r="BD522" t="str">
        <f>IF(Z522=BC522,"OK")</f>
        <v>OK</v>
      </c>
      <c r="BE522">
        <v>0.08</v>
      </c>
      <c r="BF522">
        <v>6.2000000000000003E-5</v>
      </c>
      <c r="BG522">
        <v>277</v>
      </c>
      <c r="BH522">
        <v>179</v>
      </c>
      <c r="BI522">
        <v>95</v>
      </c>
      <c r="BJ522">
        <v>4</v>
      </c>
      <c r="BK522">
        <v>4.7099999999999998E-3</v>
      </c>
      <c r="BN522" s="183"/>
    </row>
    <row r="523" spans="1:66" ht="38.25" x14ac:dyDescent="0.25">
      <c r="A523" s="1"/>
      <c r="B523" s="94">
        <v>519</v>
      </c>
      <c r="C523" s="43">
        <v>1047886</v>
      </c>
      <c r="D523" s="37">
        <v>1008782</v>
      </c>
      <c r="E523" s="27" t="s">
        <v>6007</v>
      </c>
      <c r="F523" s="151" t="s">
        <v>652</v>
      </c>
      <c r="G523" s="41" t="s">
        <v>29</v>
      </c>
      <c r="H523" s="46" t="str">
        <f>IFERROR(IFERROR(IF(SEARCH("Usystems",$E523)&gt;0,"Usystems"),IF(SEARCH("RIIFO",$E523)&gt;0,"RIIFO","Uponor")),"Uponor")</f>
        <v>Uponor</v>
      </c>
      <c r="I523" s="25">
        <f>IFERROR(MID($D523,1,7)+0,"")</f>
        <v>1008782</v>
      </c>
      <c r="J523" s="25" t="str">
        <f>IFERROR(MID($D523,10,7)+0,"")</f>
        <v/>
      </c>
      <c r="K523" s="25" t="str">
        <f>IFERROR(MID($D523,19,7)+0,"")</f>
        <v/>
      </c>
      <c r="L523" s="25" t="str">
        <f>IFERROR(MID($D523,28,7)+0,"")</f>
        <v/>
      </c>
      <c r="M523" s="25">
        <f>IF(IFERROR(MID($Q523,1,7)+0,"")&lt;1130000,IF(INDEX(C:C,MATCH(LEFT(Q523,7)+0,I:I,0))&lt;1130000,"",INDEX(C:C,MATCH(LEFT(Q523,7)+0,I:I,0))),IFERROR(MID($Q523,1,7)+0,""))</f>
        <v>1135783</v>
      </c>
      <c r="N523" s="25" t="str">
        <f>IF(IFERROR(MID($Q523,10,7)+0,"")&lt;1130000,"",IFERROR(MID($Q523,10,7)+0,""))</f>
        <v/>
      </c>
      <c r="O523" s="25" t="str">
        <f>IF(IFERROR(MID($Q523,19,7)+0,"")&lt;1130000,"",IFERROR(MID($Q523,19,7)+0,""))</f>
        <v/>
      </c>
      <c r="P523" s="25">
        <f>IF(M523="","",IF(N523="",M523,M523&amp;", "&amp;N523))</f>
        <v>1135783</v>
      </c>
      <c r="Q523" s="25">
        <v>1135783</v>
      </c>
      <c r="R523" s="25"/>
      <c r="S523" s="35" t="s">
        <v>35</v>
      </c>
      <c r="T523" s="25" t="s">
        <v>36</v>
      </c>
      <c r="U523" s="185">
        <v>2022</v>
      </c>
      <c r="V523" s="188">
        <v>2022</v>
      </c>
      <c r="W523" s="189">
        <v>2022</v>
      </c>
      <c r="X523" s="31">
        <v>2022</v>
      </c>
      <c r="Y523" s="90">
        <f>IFERROR(ROUND(X523/W523-1,2),"")</f>
        <v>0</v>
      </c>
      <c r="Z523" s="31">
        <f>IF(OR(S523="VLD MLC components",S523="VLD MLC pipes",S523="VLD PEX components",S523="VLD PEX pipes",S523="VLD PHC components",S523="VLD PHC pipes",S523="Controls VLD"),"По запросу",X523)</f>
        <v>2022</v>
      </c>
      <c r="AA523" s="63">
        <f>ROUND(X523/1.2,3)</f>
        <v>1685</v>
      </c>
      <c r="AB523" s="23">
        <v>1685</v>
      </c>
      <c r="AC523" s="190">
        <f>IFERROR(ROUND(AA523/AB523-1,2),"")</f>
        <v>0</v>
      </c>
      <c r="AD523" s="25">
        <v>0.112</v>
      </c>
      <c r="AE523" s="25">
        <v>9.6000000000000002E-5</v>
      </c>
      <c r="AF523" s="25">
        <v>150</v>
      </c>
      <c r="AG523" s="25">
        <v>150</v>
      </c>
      <c r="AH523" s="25">
        <v>150</v>
      </c>
      <c r="AI523" s="25">
        <v>150</v>
      </c>
      <c r="AJ523" s="25" t="s">
        <v>20</v>
      </c>
      <c r="AK523" s="22" t="s">
        <v>20</v>
      </c>
      <c r="AL523" s="25" t="s">
        <v>20</v>
      </c>
      <c r="AM523" s="25">
        <v>30</v>
      </c>
      <c r="AN523" s="25">
        <v>280</v>
      </c>
      <c r="AO523" s="25">
        <v>187</v>
      </c>
      <c r="AP523" s="25">
        <v>95</v>
      </c>
      <c r="AQ523" s="25">
        <v>3.36</v>
      </c>
      <c r="AR523" s="94">
        <v>4.9740000000000001E-3</v>
      </c>
      <c r="AS523" s="157">
        <v>150</v>
      </c>
      <c r="AT523" s="93" t="s">
        <v>22</v>
      </c>
      <c r="AU523" s="92" t="s">
        <v>22</v>
      </c>
      <c r="AV523" s="91" t="s">
        <v>152</v>
      </c>
      <c r="AW523" s="92" t="s">
        <v>152</v>
      </c>
      <c r="AX523" s="92" t="s">
        <v>48</v>
      </c>
      <c r="AY523" s="91" t="s">
        <v>152</v>
      </c>
      <c r="AZ523" s="23"/>
      <c r="BA523" s="25" t="s">
        <v>6006</v>
      </c>
      <c r="BB523" t="s">
        <v>25</v>
      </c>
      <c r="BC523">
        <v>2022</v>
      </c>
      <c r="BD523" t="str">
        <f>IF(Z523=BC523,"OK")</f>
        <v>OK</v>
      </c>
      <c r="BE523">
        <v>0.112</v>
      </c>
      <c r="BF523">
        <v>9.6000000000000002E-5</v>
      </c>
      <c r="BG523">
        <v>280</v>
      </c>
      <c r="BH523">
        <v>187</v>
      </c>
      <c r="BI523">
        <v>95</v>
      </c>
      <c r="BJ523">
        <v>3.36</v>
      </c>
      <c r="BK523">
        <v>4.9740000000000001E-3</v>
      </c>
      <c r="BN523" s="183"/>
    </row>
    <row r="524" spans="1:66" ht="38.25" x14ac:dyDescent="0.25">
      <c r="A524" s="1"/>
      <c r="B524" s="94">
        <v>520</v>
      </c>
      <c r="C524" s="43">
        <v>1047887</v>
      </c>
      <c r="D524" s="25"/>
      <c r="E524" s="27" t="s">
        <v>6005</v>
      </c>
      <c r="F524" s="151" t="s">
        <v>652</v>
      </c>
      <c r="G524" s="41" t="s">
        <v>29</v>
      </c>
      <c r="H524" s="46" t="str">
        <f>IFERROR(IFERROR(IF(SEARCH("Usystems",$E524)&gt;0,"Usystems"),IF(SEARCH("RIIFO",$E524)&gt;0,"RIIFO","Uponor")),"Uponor")</f>
        <v>Uponor</v>
      </c>
      <c r="I524" s="25" t="str">
        <f>IFERROR(MID($D524,1,7)+0,"")</f>
        <v/>
      </c>
      <c r="J524" s="25" t="str">
        <f>IFERROR(MID($D524,10,7)+0,"")</f>
        <v/>
      </c>
      <c r="K524" s="25" t="str">
        <f>IFERROR(MID($D524,19,7)+0,"")</f>
        <v/>
      </c>
      <c r="L524" s="25" t="str">
        <f>IFERROR(MID($D524,28,7)+0,"")</f>
        <v/>
      </c>
      <c r="M524" s="25">
        <f>IF(IFERROR(MID($Q524,1,7)+0,"")&lt;1130000,IF(INDEX(C:C,MATCH(LEFT(Q524,7)+0,I:I,0))&lt;1130000,"",INDEX(C:C,MATCH(LEFT(Q524,7)+0,I:I,0))),IFERROR(MID($Q524,1,7)+0,""))</f>
        <v>1135784</v>
      </c>
      <c r="N524" s="25" t="str">
        <f>IF(IFERROR(MID($Q524,10,7)+0,"")&lt;1130000,"",IFERROR(MID($Q524,10,7)+0,""))</f>
        <v/>
      </c>
      <c r="O524" s="25" t="str">
        <f>IF(IFERROR(MID($Q524,19,7)+0,"")&lt;1130000,"",IFERROR(MID($Q524,19,7)+0,""))</f>
        <v/>
      </c>
      <c r="P524" s="25">
        <f>IF(M524="","",IF(N524="",M524,M524&amp;", "&amp;N524))</f>
        <v>1135784</v>
      </c>
      <c r="Q524" s="25">
        <v>1135784</v>
      </c>
      <c r="R524" s="25"/>
      <c r="S524" s="35" t="s">
        <v>35</v>
      </c>
      <c r="T524" s="25" t="s">
        <v>36</v>
      </c>
      <c r="U524" s="185">
        <v>3276</v>
      </c>
      <c r="V524" s="188">
        <v>3276</v>
      </c>
      <c r="W524" s="189">
        <v>3276</v>
      </c>
      <c r="X524" s="31">
        <v>3276</v>
      </c>
      <c r="Y524" s="90">
        <f>IFERROR(ROUND(X524/W524-1,2),"")</f>
        <v>0</v>
      </c>
      <c r="Z524" s="31">
        <f>IF(OR(S524="VLD MLC components",S524="VLD MLC pipes",S524="VLD PEX components",S524="VLD PEX pipes",S524="VLD PHC components",S524="VLD PHC pipes",S524="Controls VLD"),"По запросу",X524)</f>
        <v>3276</v>
      </c>
      <c r="AA524" s="63">
        <f>ROUND(X524/1.2,3)</f>
        <v>2730</v>
      </c>
      <c r="AB524" s="23">
        <v>2730</v>
      </c>
      <c r="AC524" s="190">
        <f>IFERROR(ROUND(AA524/AB524-1,2),"")</f>
        <v>0</v>
      </c>
      <c r="AD524" s="25">
        <v>0.16</v>
      </c>
      <c r="AE524" s="25">
        <v>1.35E-4</v>
      </c>
      <c r="AF524" s="25">
        <v>99</v>
      </c>
      <c r="AG524" s="25">
        <v>99</v>
      </c>
      <c r="AH524" s="25">
        <v>99</v>
      </c>
      <c r="AI524" s="25">
        <v>99</v>
      </c>
      <c r="AJ524" s="25" t="s">
        <v>20</v>
      </c>
      <c r="AK524" s="22" t="s">
        <v>20</v>
      </c>
      <c r="AL524" s="25" t="s">
        <v>20</v>
      </c>
      <c r="AM524" s="25" t="s">
        <v>6004</v>
      </c>
      <c r="AN524" s="25">
        <v>185</v>
      </c>
      <c r="AO524" s="25">
        <v>92</v>
      </c>
      <c r="AP524" s="25">
        <v>185</v>
      </c>
      <c r="AQ524" s="25">
        <v>4</v>
      </c>
      <c r="AR524" s="94">
        <v>3.1489999999999999E-3</v>
      </c>
      <c r="AS524" s="157">
        <v>99</v>
      </c>
      <c r="AT524" s="93" t="s">
        <v>22</v>
      </c>
      <c r="AU524" s="92" t="s">
        <v>22</v>
      </c>
      <c r="AV524" s="91" t="s">
        <v>152</v>
      </c>
      <c r="AW524" s="92" t="s">
        <v>152</v>
      </c>
      <c r="AX524" s="92" t="s">
        <v>48</v>
      </c>
      <c r="AY524" s="91" t="s">
        <v>152</v>
      </c>
      <c r="AZ524" s="23"/>
      <c r="BA524" s="25" t="s">
        <v>4905</v>
      </c>
      <c r="BB524" t="s">
        <v>25</v>
      </c>
      <c r="BC524">
        <v>3276</v>
      </c>
      <c r="BD524" t="str">
        <f>IF(Z524=BC524,"OK")</f>
        <v>OK</v>
      </c>
      <c r="BE524">
        <v>0.16</v>
      </c>
      <c r="BF524">
        <v>1.35E-4</v>
      </c>
      <c r="BG524">
        <v>185</v>
      </c>
      <c r="BH524">
        <v>92</v>
      </c>
      <c r="BI524">
        <v>185</v>
      </c>
      <c r="BJ524">
        <v>4</v>
      </c>
      <c r="BK524">
        <v>3.1489999999999999E-3</v>
      </c>
      <c r="BN524" s="183"/>
    </row>
    <row r="525" spans="1:66" ht="38.25" x14ac:dyDescent="0.25">
      <c r="A525" s="1"/>
      <c r="B525" s="94">
        <v>521</v>
      </c>
      <c r="C525" s="43">
        <v>1047888</v>
      </c>
      <c r="D525" s="37">
        <v>1025992</v>
      </c>
      <c r="E525" s="48" t="s">
        <v>6003</v>
      </c>
      <c r="F525" s="151" t="s">
        <v>757</v>
      </c>
      <c r="G525" s="41" t="s">
        <v>29</v>
      </c>
      <c r="H525" s="46" t="str">
        <f>IFERROR(IFERROR(IF(SEARCH("Usystems",$E525)&gt;0,"Usystems"),IF(SEARCH("RIIFO",$E525)&gt;0,"RIIFO","Uponor")),"Uponor")</f>
        <v>Uponor</v>
      </c>
      <c r="I525" s="25">
        <f>IFERROR(MID($D525,1,7)+0,"")</f>
        <v>1025992</v>
      </c>
      <c r="J525" s="25" t="str">
        <f>IFERROR(MID($D525,10,7)+0,"")</f>
        <v/>
      </c>
      <c r="K525" s="25" t="str">
        <f>IFERROR(MID($D525,19,7)+0,"")</f>
        <v/>
      </c>
      <c r="L525" s="25" t="str">
        <f>IFERROR(MID($D525,28,7)+0,"")</f>
        <v/>
      </c>
      <c r="M525" s="25">
        <f>IF(IFERROR(MID($Q525,1,7)+0,"")&lt;1130000,IF(INDEX(C:C,MATCH(LEFT(Q525,7)+0,I:I,0))&lt;1130000,"",INDEX(C:C,MATCH(LEFT(Q525,7)+0,I:I,0))),IFERROR(MID($Q525,1,7)+0,""))</f>
        <v>1135785</v>
      </c>
      <c r="N525" s="25" t="str">
        <f>IF(IFERROR(MID($Q525,10,7)+0,"")&lt;1130000,"",IFERROR(MID($Q525,10,7)+0,""))</f>
        <v/>
      </c>
      <c r="O525" s="25" t="str">
        <f>IF(IFERROR(MID($Q525,19,7)+0,"")&lt;1130000,"",IFERROR(MID($Q525,19,7)+0,""))</f>
        <v/>
      </c>
      <c r="P525" s="25">
        <f>IF(M525="","",IF(N525="",M525,M525&amp;", "&amp;N525))</f>
        <v>1135785</v>
      </c>
      <c r="Q525" s="25">
        <v>1135785</v>
      </c>
      <c r="R525" s="25"/>
      <c r="S525" s="35" t="s">
        <v>35</v>
      </c>
      <c r="T525" s="25" t="s">
        <v>36</v>
      </c>
      <c r="U525" s="185">
        <v>4300</v>
      </c>
      <c r="V525" s="188">
        <v>4300</v>
      </c>
      <c r="W525" s="189">
        <v>4300</v>
      </c>
      <c r="X525" s="31">
        <v>4300</v>
      </c>
      <c r="Y525" s="90">
        <f>IFERROR(ROUND(X525/W525-1,2),"")</f>
        <v>0</v>
      </c>
      <c r="Z525" s="31">
        <f>IF(OR(S525="VLD MLC components",S525="VLD MLC pipes",S525="VLD PEX components",S525="VLD PEX pipes",S525="VLD PHC components",S525="VLD PHC pipes",S525="Controls VLD"),"По запросу",X525)</f>
        <v>4300</v>
      </c>
      <c r="AA525" s="63">
        <f>ROUND(X525/1.2,3)</f>
        <v>3583.3330000000001</v>
      </c>
      <c r="AB525" s="23">
        <v>3583.3330000000001</v>
      </c>
      <c r="AC525" s="190">
        <f>IFERROR(ROUND(AA525/AB525-1,2),"")</f>
        <v>0</v>
      </c>
      <c r="AD525" s="25">
        <v>0.2</v>
      </c>
      <c r="AE525" s="25">
        <v>1.37E-4</v>
      </c>
      <c r="AF525" s="25">
        <v>20</v>
      </c>
      <c r="AG525" s="25">
        <v>20</v>
      </c>
      <c r="AH525" s="25">
        <v>20</v>
      </c>
      <c r="AI525" s="25">
        <v>20</v>
      </c>
      <c r="AJ525" s="25" t="s">
        <v>20</v>
      </c>
      <c r="AK525" s="22" t="s">
        <v>20</v>
      </c>
      <c r="AL525" s="25" t="s">
        <v>20</v>
      </c>
      <c r="AM525" s="25">
        <v>20</v>
      </c>
      <c r="AN525" s="25">
        <v>277</v>
      </c>
      <c r="AO525" s="25">
        <v>179</v>
      </c>
      <c r="AP525" s="25">
        <v>95</v>
      </c>
      <c r="AQ525" s="25">
        <v>4</v>
      </c>
      <c r="AR525" s="94">
        <v>4.7099999999999998E-3</v>
      </c>
      <c r="AS525" s="157">
        <v>20</v>
      </c>
      <c r="AT525" s="93" t="s">
        <v>22</v>
      </c>
      <c r="AU525" s="92" t="s">
        <v>22</v>
      </c>
      <c r="AV525" s="91" t="s">
        <v>152</v>
      </c>
      <c r="AW525" s="92" t="s">
        <v>152</v>
      </c>
      <c r="AX525" s="92" t="s">
        <v>48</v>
      </c>
      <c r="AY525" s="91" t="s">
        <v>152</v>
      </c>
      <c r="AZ525" s="23"/>
      <c r="BA525" s="25" t="s">
        <v>6002</v>
      </c>
      <c r="BB525" t="s">
        <v>25</v>
      </c>
      <c r="BC525">
        <v>4300</v>
      </c>
      <c r="BD525" t="str">
        <f>IF(Z525=BC525,"OK")</f>
        <v>OK</v>
      </c>
      <c r="BE525">
        <v>0.2</v>
      </c>
      <c r="BF525">
        <v>1.37E-4</v>
      </c>
      <c r="BG525">
        <v>277</v>
      </c>
      <c r="BH525">
        <v>179</v>
      </c>
      <c r="BI525">
        <v>95</v>
      </c>
      <c r="BJ525">
        <v>4</v>
      </c>
      <c r="BK525">
        <v>4.7099999999999998E-3</v>
      </c>
      <c r="BN525" s="183"/>
    </row>
    <row r="526" spans="1:66" ht="38.25" x14ac:dyDescent="0.25">
      <c r="A526" s="1"/>
      <c r="B526" s="94">
        <v>522</v>
      </c>
      <c r="C526" s="43">
        <v>1047201</v>
      </c>
      <c r="D526" s="37">
        <v>1025993</v>
      </c>
      <c r="E526" s="27" t="s">
        <v>6001</v>
      </c>
      <c r="F526" s="213" t="s">
        <v>652</v>
      </c>
      <c r="G526" s="41" t="s">
        <v>29</v>
      </c>
      <c r="H526" s="46" t="str">
        <f>IFERROR(IFERROR(IF(SEARCH("Usystems",$E526)&gt;0,"Usystems"),IF(SEARCH("RIIFO",$E526)&gt;0,"RIIFO","Uponor")),"Uponor")</f>
        <v>Uponor</v>
      </c>
      <c r="I526" s="25">
        <f>IFERROR(MID($D526,1,7)+0,"")</f>
        <v>1025993</v>
      </c>
      <c r="J526" s="25" t="str">
        <f>IFERROR(MID($D526,10,7)+0,"")</f>
        <v/>
      </c>
      <c r="K526" s="25" t="str">
        <f>IFERROR(MID($D526,19,7)+0,"")</f>
        <v/>
      </c>
      <c r="L526" s="25" t="str">
        <f>IFERROR(MID($D526,28,7)+0,"")</f>
        <v/>
      </c>
      <c r="M526" s="25">
        <f>IF(IFERROR(MID($Q526,1,7)+0,"")&lt;1130000,IF(INDEX(C:C,MATCH(LEFT(Q526,7)+0,I:I,0))&lt;1130000,"",INDEX(C:C,MATCH(LEFT(Q526,7)+0,I:I,0))),IFERROR(MID($Q526,1,7)+0,""))</f>
        <v>1135786</v>
      </c>
      <c r="N526" s="25" t="str">
        <f>IF(IFERROR(MID($Q526,10,7)+0,"")&lt;1130000,"",IFERROR(MID($Q526,10,7)+0,""))</f>
        <v/>
      </c>
      <c r="O526" s="25" t="str">
        <f>IF(IFERROR(MID($Q526,19,7)+0,"")&lt;1130000,"",IFERROR(MID($Q526,19,7)+0,""))</f>
        <v/>
      </c>
      <c r="P526" s="25">
        <f>IF(M526="","",IF(N526="",M526,M526&amp;", "&amp;N526))</f>
        <v>1135786</v>
      </c>
      <c r="Q526" s="25">
        <v>1135786</v>
      </c>
      <c r="R526" s="25"/>
      <c r="S526" s="35" t="s">
        <v>35</v>
      </c>
      <c r="T526" s="25" t="s">
        <v>36</v>
      </c>
      <c r="U526" s="185">
        <v>5439</v>
      </c>
      <c r="V526" s="188">
        <v>5439</v>
      </c>
      <c r="W526" s="189">
        <v>5439</v>
      </c>
      <c r="X526" s="31">
        <v>5439</v>
      </c>
      <c r="Y526" s="90">
        <f>IFERROR(ROUND(X526/W526-1,2),"")</f>
        <v>0</v>
      </c>
      <c r="Z526" s="31">
        <f>IF(OR(S526="VLD MLC components",S526="VLD MLC pipes",S526="VLD PEX components",S526="VLD PEX pipes",S526="VLD PHC components",S526="VLD PHC pipes",S526="Controls VLD"),"По запросу",X526)</f>
        <v>5439</v>
      </c>
      <c r="AA526" s="63">
        <f>ROUND(X526/1.2,3)</f>
        <v>4532.5</v>
      </c>
      <c r="AB526" s="23">
        <v>4532.5</v>
      </c>
      <c r="AC526" s="190">
        <f>IFERROR(ROUND(AA526/AB526-1,2),"")</f>
        <v>0</v>
      </c>
      <c r="AD526" s="25">
        <v>0.36</v>
      </c>
      <c r="AE526" s="25">
        <v>3.2000000000000003E-4</v>
      </c>
      <c r="AF526" s="25">
        <v>48</v>
      </c>
      <c r="AG526" s="25">
        <v>48</v>
      </c>
      <c r="AH526" s="25">
        <v>48</v>
      </c>
      <c r="AI526" s="25">
        <v>48</v>
      </c>
      <c r="AJ526" s="25" t="s">
        <v>20</v>
      </c>
      <c r="AK526" s="22" t="s">
        <v>20</v>
      </c>
      <c r="AL526" s="25" t="s">
        <v>20</v>
      </c>
      <c r="AM526" s="25">
        <v>10</v>
      </c>
      <c r="AN526" s="25">
        <v>250</v>
      </c>
      <c r="AO526" s="25">
        <v>135</v>
      </c>
      <c r="AP526" s="25">
        <v>140</v>
      </c>
      <c r="AQ526" s="25">
        <v>3.6</v>
      </c>
      <c r="AR526" s="94">
        <v>4.725E-3</v>
      </c>
      <c r="AS526" s="157">
        <v>48</v>
      </c>
      <c r="AT526" s="93" t="s">
        <v>22</v>
      </c>
      <c r="AU526" s="92" t="s">
        <v>22</v>
      </c>
      <c r="AV526" s="91" t="s">
        <v>152</v>
      </c>
      <c r="AW526" s="92" t="s">
        <v>152</v>
      </c>
      <c r="AX526" s="92" t="s">
        <v>48</v>
      </c>
      <c r="AY526" s="91" t="s">
        <v>152</v>
      </c>
      <c r="AZ526" s="23"/>
      <c r="BA526" s="25" t="s">
        <v>6000</v>
      </c>
      <c r="BB526" t="s">
        <v>25</v>
      </c>
      <c r="BC526">
        <v>5439</v>
      </c>
      <c r="BD526" t="str">
        <f>IF(Z526=BC526,"OK")</f>
        <v>OK</v>
      </c>
      <c r="BE526">
        <v>0.36</v>
      </c>
      <c r="BF526">
        <v>3.2000000000000003E-4</v>
      </c>
      <c r="BG526">
        <v>250</v>
      </c>
      <c r="BH526">
        <v>135</v>
      </c>
      <c r="BI526">
        <v>140</v>
      </c>
      <c r="BJ526">
        <v>3.6</v>
      </c>
      <c r="BK526">
        <v>4.725E-3</v>
      </c>
      <c r="BN526" s="183"/>
    </row>
    <row r="527" spans="1:66" ht="25.5" x14ac:dyDescent="0.25">
      <c r="A527" s="1"/>
      <c r="B527" s="94">
        <v>523</v>
      </c>
      <c r="C527" s="43">
        <v>1063810</v>
      </c>
      <c r="D527" s="25">
        <v>1047868</v>
      </c>
      <c r="E527" s="36" t="s">
        <v>5999</v>
      </c>
      <c r="F527" s="151" t="s">
        <v>652</v>
      </c>
      <c r="G527" s="41"/>
      <c r="H527" s="46" t="str">
        <f>IFERROR(IFERROR(IF(SEARCH("Usystems",$E527)&gt;0,"Usystems"),IF(SEARCH("RIIFO",$E527)&gt;0,"RIIFO","Uponor")),"Uponor")</f>
        <v>Uponor</v>
      </c>
      <c r="I527" s="25">
        <f>IFERROR(MID($D527,1,7)+0,"")</f>
        <v>1047868</v>
      </c>
      <c r="J527" s="25" t="str">
        <f>IFERROR(MID($D527,10,7)+0,"")</f>
        <v/>
      </c>
      <c r="K527" s="25" t="str">
        <f>IFERROR(MID($D527,19,7)+0,"")</f>
        <v/>
      </c>
      <c r="L527" s="25" t="str">
        <f>IFERROR(MID($D527,28,7)+0,"")</f>
        <v/>
      </c>
      <c r="M527" s="25" t="str">
        <f>IF(IFERROR(MID($Q527,1,7)+0,"")&lt;1130000,IF(INDEX(C:C,MATCH(LEFT(Q527,7)+0,I:I,0))&lt;1130000,"",INDEX(C:C,MATCH(LEFT(Q527,7)+0,I:I,0))),IFERROR(MID($Q527,1,7)+0,""))</f>
        <v/>
      </c>
      <c r="N527" s="25" t="str">
        <f>IF(IFERROR(MID($Q527,10,7)+0,"")&lt;1130000,"",IFERROR(MID($Q527,10,7)+0,""))</f>
        <v/>
      </c>
      <c r="O527" s="25" t="str">
        <f>IF(IFERROR(MID($Q527,19,7)+0,"")&lt;1130000,"",IFERROR(MID($Q527,19,7)+0,""))</f>
        <v/>
      </c>
      <c r="P527" s="25" t="str">
        <f>IF(M527="","",IF(N527="",M527,M527&amp;", "&amp;N527))</f>
        <v/>
      </c>
      <c r="Q527" s="25"/>
      <c r="R527" s="25"/>
      <c r="S527" s="35" t="s">
        <v>35</v>
      </c>
      <c r="T527" s="34" t="s">
        <v>36</v>
      </c>
      <c r="U527" s="185">
        <v>3152</v>
      </c>
      <c r="V527" s="188">
        <v>3152</v>
      </c>
      <c r="W527" s="189">
        <v>3152</v>
      </c>
      <c r="X527" s="31">
        <v>3152</v>
      </c>
      <c r="Y527" s="90">
        <f>IFERROR(ROUND(X527/W527-1,2),"")</f>
        <v>0</v>
      </c>
      <c r="Z527" s="31">
        <f>IF(OR(S527="VLD MLC components",S527="VLD MLC pipes",S527="VLD PEX components",S527="VLD PEX pipes",S527="VLD PHC components",S527="VLD PHC pipes",S527="Controls VLD"),"По запросу",X527)</f>
        <v>3152</v>
      </c>
      <c r="AA527" s="63">
        <f>ROUND(X527/1.2,3)</f>
        <v>2626.6669999999999</v>
      </c>
      <c r="AB527" s="23">
        <v>2626.6669999999999</v>
      </c>
      <c r="AC527" s="190">
        <f>IFERROR(ROUND(AA527/AB527-1,2),"")</f>
        <v>0</v>
      </c>
      <c r="AD527" s="25">
        <v>0.129</v>
      </c>
      <c r="AE527" s="25">
        <v>1E-4</v>
      </c>
      <c r="AF527" s="25">
        <v>0</v>
      </c>
      <c r="AG527" s="25" t="s">
        <v>22</v>
      </c>
      <c r="AH527" s="25">
        <v>0</v>
      </c>
      <c r="AI527" s="25">
        <v>0</v>
      </c>
      <c r="AJ527" s="25" t="s">
        <v>20</v>
      </c>
      <c r="AK527" s="42" t="s">
        <v>19</v>
      </c>
      <c r="AL527" s="25" t="s">
        <v>20</v>
      </c>
      <c r="AM527" s="25">
        <v>35</v>
      </c>
      <c r="AN527" s="25">
        <v>250</v>
      </c>
      <c r="AO527" s="25">
        <v>135</v>
      </c>
      <c r="AP527" s="25">
        <v>140</v>
      </c>
      <c r="AQ527" s="25">
        <v>4.5149999999999997</v>
      </c>
      <c r="AR527" s="94">
        <v>4.725E-3</v>
      </c>
      <c r="AS527" s="157" t="s">
        <v>22</v>
      </c>
      <c r="AT527" s="93">
        <v>42879</v>
      </c>
      <c r="AU527" s="92" t="s">
        <v>22</v>
      </c>
      <c r="AV527" s="91" t="s">
        <v>152</v>
      </c>
      <c r="AW527" s="92" t="s">
        <v>48</v>
      </c>
      <c r="AX527" s="92" t="s">
        <v>48</v>
      </c>
      <c r="AY527" s="91" t="s">
        <v>152</v>
      </c>
      <c r="AZ527" s="23"/>
      <c r="BA527" s="25" t="s">
        <v>5998</v>
      </c>
      <c r="BB527" t="s">
        <v>25</v>
      </c>
      <c r="BC527" t="e">
        <v>#N/A</v>
      </c>
      <c r="BD527" t="e">
        <f>IF(Z527=BC527,"OK")</f>
        <v>#N/A</v>
      </c>
      <c r="BE527">
        <v>0.129</v>
      </c>
      <c r="BF527">
        <v>1E-4</v>
      </c>
      <c r="BG527">
        <v>250</v>
      </c>
      <c r="BH527">
        <v>135</v>
      </c>
      <c r="BI527">
        <v>140</v>
      </c>
      <c r="BJ527">
        <v>4.5149999999999997</v>
      </c>
      <c r="BK527">
        <v>4.725E-3</v>
      </c>
      <c r="BN527" s="183"/>
    </row>
    <row r="528" spans="1:66" ht="25.5" x14ac:dyDescent="0.25">
      <c r="A528" s="1"/>
      <c r="B528" s="94">
        <v>524</v>
      </c>
      <c r="C528" s="43">
        <v>1008730</v>
      </c>
      <c r="D528" s="37">
        <v>1001263</v>
      </c>
      <c r="E528" s="27" t="s">
        <v>5997</v>
      </c>
      <c r="F528" s="151" t="s">
        <v>655</v>
      </c>
      <c r="G528" s="41"/>
      <c r="H528" s="46" t="str">
        <f>IFERROR(IFERROR(IF(SEARCH("Usystems",$E528)&gt;0,"Usystems"),IF(SEARCH("RIIFO",$E528)&gt;0,"RIIFO","Uponor")),"Uponor")</f>
        <v>Uponor</v>
      </c>
      <c r="I528" s="25">
        <f>IFERROR(MID($D528,1,7)+0,"")</f>
        <v>1001263</v>
      </c>
      <c r="J528" s="25" t="str">
        <f>IFERROR(MID($D528,10,7)+0,"")</f>
        <v/>
      </c>
      <c r="K528" s="25" t="str">
        <f>IFERROR(MID($D528,19,7)+0,"")</f>
        <v/>
      </c>
      <c r="L528" s="25" t="str">
        <f>IFERROR(MID($D528,28,7)+0,"")</f>
        <v/>
      </c>
      <c r="M528" s="25" t="str">
        <f>IF(IFERROR(MID($Q528,1,7)+0,"")&lt;1130000,IF(INDEX(C:C,MATCH(LEFT(Q528,7)+0,I:I,0))&lt;1130000,"",INDEX(C:C,MATCH(LEFT(Q528,7)+0,I:I,0))),IFERROR(MID($Q528,1,7)+0,""))</f>
        <v/>
      </c>
      <c r="N528" s="25" t="str">
        <f>IF(IFERROR(MID($Q528,10,7)+0,"")&lt;1130000,"",IFERROR(MID($Q528,10,7)+0,""))</f>
        <v/>
      </c>
      <c r="O528" s="25" t="str">
        <f>IF(IFERROR(MID($Q528,19,7)+0,"")&lt;1130000,"",IFERROR(MID($Q528,19,7)+0,""))</f>
        <v/>
      </c>
      <c r="P528" s="25" t="str">
        <f>IF(M528="","",IF(N528="",M528,M528&amp;", "&amp;N528))</f>
        <v/>
      </c>
      <c r="Q528" s="25"/>
      <c r="R528" s="25"/>
      <c r="S528" s="35" t="s">
        <v>35</v>
      </c>
      <c r="T528" s="25" t="s">
        <v>36</v>
      </c>
      <c r="U528" s="185">
        <v>3675</v>
      </c>
      <c r="V528" s="188">
        <v>3675</v>
      </c>
      <c r="W528" s="189">
        <v>3675</v>
      </c>
      <c r="X528" s="31">
        <v>3675</v>
      </c>
      <c r="Y528" s="90">
        <f>IFERROR(ROUND(X528/W528-1,2),"")</f>
        <v>0</v>
      </c>
      <c r="Z528" s="31">
        <f>IF(OR(S528="VLD MLC components",S528="VLD MLC pipes",S528="VLD PEX components",S528="VLD PEX pipes",S528="VLD PHC components",S528="VLD PHC pipes",S528="Controls VLD"),"По запросу",X528)</f>
        <v>3675</v>
      </c>
      <c r="AA528" s="63">
        <f>ROUND(X528/1.2,3)</f>
        <v>3062.5</v>
      </c>
      <c r="AB528" s="23">
        <v>3062.5</v>
      </c>
      <c r="AC528" s="190">
        <f>IFERROR(ROUND(AA528/AB528-1,2),"")</f>
        <v>0</v>
      </c>
      <c r="AD528" s="25">
        <v>0.156</v>
      </c>
      <c r="AE528" s="25">
        <v>9.6000000000000002E-5</v>
      </c>
      <c r="AF528" s="25">
        <v>0</v>
      </c>
      <c r="AG528" s="25" t="s">
        <v>22</v>
      </c>
      <c r="AH528" s="25">
        <v>0</v>
      </c>
      <c r="AI528" s="25">
        <v>0</v>
      </c>
      <c r="AJ528" s="25" t="s">
        <v>20</v>
      </c>
      <c r="AK528" s="42" t="s">
        <v>19</v>
      </c>
      <c r="AL528" s="25" t="s">
        <v>20</v>
      </c>
      <c r="AM528" s="25">
        <v>20</v>
      </c>
      <c r="AN528" s="25">
        <v>185</v>
      </c>
      <c r="AO528" s="25">
        <v>92</v>
      </c>
      <c r="AP528" s="25">
        <v>185</v>
      </c>
      <c r="AQ528" s="25">
        <v>3.12</v>
      </c>
      <c r="AR528" s="94">
        <v>3.1489999999999999E-3</v>
      </c>
      <c r="AS528" s="157" t="s">
        <v>22</v>
      </c>
      <c r="AT528" s="93" t="s">
        <v>22</v>
      </c>
      <c r="AU528" s="92" t="s">
        <v>22</v>
      </c>
      <c r="AV528" s="91" t="s">
        <v>152</v>
      </c>
      <c r="AW528" s="92" t="s">
        <v>48</v>
      </c>
      <c r="AX528" s="92" t="s">
        <v>48</v>
      </c>
      <c r="AY528" s="91" t="s">
        <v>152</v>
      </c>
      <c r="AZ528" s="23"/>
      <c r="BA528" s="25" t="s">
        <v>5996</v>
      </c>
      <c r="BB528" t="s">
        <v>25</v>
      </c>
      <c r="BC528" t="e">
        <v>#N/A</v>
      </c>
      <c r="BD528" t="e">
        <f>IF(Z528=BC528,"OK")</f>
        <v>#N/A</v>
      </c>
      <c r="BE528">
        <v>0.156</v>
      </c>
      <c r="BF528">
        <v>9.6000000000000002E-5</v>
      </c>
      <c r="BG528">
        <v>185</v>
      </c>
      <c r="BH528">
        <v>92</v>
      </c>
      <c r="BI528">
        <v>185</v>
      </c>
      <c r="BJ528">
        <v>3.12</v>
      </c>
      <c r="BK528">
        <v>3.1489999999999999E-3</v>
      </c>
      <c r="BN528" s="183"/>
    </row>
    <row r="529" spans="1:66" ht="25.5" x14ac:dyDescent="0.25">
      <c r="A529" s="1"/>
      <c r="B529" s="94">
        <v>525</v>
      </c>
      <c r="C529" s="43">
        <v>1022290</v>
      </c>
      <c r="D529" s="25"/>
      <c r="E529" s="27" t="s">
        <v>5995</v>
      </c>
      <c r="F529" s="151" t="s">
        <v>21</v>
      </c>
      <c r="G529" s="34"/>
      <c r="H529" s="46" t="str">
        <f>IFERROR(IFERROR(IF(SEARCH("Usystems",$E529)&gt;0,"Usystems"),IF(SEARCH("RIIFO",$E529)&gt;0,"RIIFO","Uponor")),"Uponor")</f>
        <v>Uponor</v>
      </c>
      <c r="I529" s="25" t="str">
        <f>IFERROR(MID($D529,1,7)+0,"")</f>
        <v/>
      </c>
      <c r="J529" s="25" t="str">
        <f>IFERROR(MID($D529,10,7)+0,"")</f>
        <v/>
      </c>
      <c r="K529" s="25" t="str">
        <f>IFERROR(MID($D529,19,7)+0,"")</f>
        <v/>
      </c>
      <c r="L529" s="25" t="str">
        <f>IFERROR(MID($D529,28,7)+0,"")</f>
        <v/>
      </c>
      <c r="M529" s="25" t="str">
        <f>IF(IFERROR(MID($Q529,1,7)+0,"")&lt;1130000,IF(INDEX(C:C,MATCH(LEFT(Q529,7)+0,I:I,0))&lt;1130000,"",INDEX(C:C,MATCH(LEFT(Q529,7)+0,I:I,0))),IFERROR(MID($Q529,1,7)+0,""))</f>
        <v/>
      </c>
      <c r="N529" s="25" t="str">
        <f>IF(IFERROR(MID($Q529,10,7)+0,"")&lt;1130000,"",IFERROR(MID($Q529,10,7)+0,""))</f>
        <v/>
      </c>
      <c r="O529" s="25" t="str">
        <f>IF(IFERROR(MID($Q529,19,7)+0,"")&lt;1130000,"",IFERROR(MID($Q529,19,7)+0,""))</f>
        <v/>
      </c>
      <c r="P529" s="25" t="str">
        <f>IF(M529="","",IF(N529="",M529,M529&amp;", "&amp;N529))</f>
        <v/>
      </c>
      <c r="Q529" s="25"/>
      <c r="R529" s="25"/>
      <c r="S529" s="35" t="s">
        <v>35</v>
      </c>
      <c r="T529" s="25" t="s">
        <v>36</v>
      </c>
      <c r="U529" s="185">
        <v>6236</v>
      </c>
      <c r="V529" s="188">
        <v>6236</v>
      </c>
      <c r="W529" s="189">
        <v>6236</v>
      </c>
      <c r="X529" s="31">
        <v>6236</v>
      </c>
      <c r="Y529" s="90">
        <f>IFERROR(ROUND(X529/W529-1,2),"")</f>
        <v>0</v>
      </c>
      <c r="Z529" s="31">
        <f>IF(OR(S529="VLD MLC components",S529="VLD MLC pipes",S529="VLD PEX components",S529="VLD PEX pipes",S529="VLD PHC components",S529="VLD PHC pipes",S529="Controls VLD"),"По запросу",X529)</f>
        <v>6236</v>
      </c>
      <c r="AA529" s="63">
        <f>ROUND(X529/1.2,3)</f>
        <v>5196.6670000000004</v>
      </c>
      <c r="AB529" s="23">
        <v>5196.6670000000004</v>
      </c>
      <c r="AC529" s="190">
        <f>IFERROR(ROUND(AA529/AB529-1,2),"")</f>
        <v>0</v>
      </c>
      <c r="AD529" s="25">
        <v>0.28100000000000003</v>
      </c>
      <c r="AE529" s="25">
        <v>1.7000000000000001E-4</v>
      </c>
      <c r="AF529" s="25">
        <v>0</v>
      </c>
      <c r="AG529" s="25" t="s">
        <v>22</v>
      </c>
      <c r="AH529" s="25">
        <v>0</v>
      </c>
      <c r="AI529" s="25">
        <v>0</v>
      </c>
      <c r="AJ529" s="25" t="s">
        <v>20</v>
      </c>
      <c r="AK529" s="42" t="s">
        <v>19</v>
      </c>
      <c r="AL529" s="25" t="s">
        <v>20</v>
      </c>
      <c r="AM529" s="25">
        <v>16</v>
      </c>
      <c r="AN529" s="25">
        <v>277</v>
      </c>
      <c r="AO529" s="25">
        <v>179</v>
      </c>
      <c r="AP529" s="25">
        <v>95</v>
      </c>
      <c r="AQ529" s="25">
        <v>4.4960000000000004</v>
      </c>
      <c r="AR529" s="94">
        <v>4.7099999999999998E-3</v>
      </c>
      <c r="AS529" s="157" t="s">
        <v>22</v>
      </c>
      <c r="AT529" s="93" t="s">
        <v>22</v>
      </c>
      <c r="AU529" s="92" t="s">
        <v>22</v>
      </c>
      <c r="AV529" s="91" t="s">
        <v>48</v>
      </c>
      <c r="AW529" s="92" t="s">
        <v>48</v>
      </c>
      <c r="AX529" s="92" t="s">
        <v>48</v>
      </c>
      <c r="AY529" s="91" t="s">
        <v>152</v>
      </c>
      <c r="AZ529" s="23"/>
      <c r="BA529" s="25">
        <v>0</v>
      </c>
      <c r="BB529" t="s">
        <v>48</v>
      </c>
      <c r="BC529" t="e">
        <v>#N/A</v>
      </c>
      <c r="BD529" t="e">
        <f>IF(Z529=BC529,"OK")</f>
        <v>#N/A</v>
      </c>
      <c r="BE529">
        <v>0.28100000000000003</v>
      </c>
      <c r="BF529">
        <v>1.7000000000000001E-4</v>
      </c>
      <c r="BG529">
        <v>277</v>
      </c>
      <c r="BH529">
        <v>179</v>
      </c>
      <c r="BI529">
        <v>95</v>
      </c>
      <c r="BJ529">
        <v>4.4960000000000004</v>
      </c>
      <c r="BK529">
        <v>4.7099999999999998E-3</v>
      </c>
      <c r="BN529" s="183"/>
    </row>
    <row r="530" spans="1:66" ht="25.5" x14ac:dyDescent="0.25">
      <c r="A530" s="1"/>
      <c r="B530" s="94">
        <v>526</v>
      </c>
      <c r="C530" s="43">
        <v>1008732</v>
      </c>
      <c r="D530" s="44" t="s">
        <v>5994</v>
      </c>
      <c r="E530" s="27" t="s">
        <v>5993</v>
      </c>
      <c r="F530" s="213" t="s">
        <v>655</v>
      </c>
      <c r="G530" s="41"/>
      <c r="H530" s="46" t="str">
        <f>IFERROR(IFERROR(IF(SEARCH("Usystems",$E530)&gt;0,"Usystems"),IF(SEARCH("RIIFO",$E530)&gt;0,"RIIFO","Uponor")),"Uponor")</f>
        <v>Uponor</v>
      </c>
      <c r="I530" s="25">
        <f>IFERROR(MID($D530,1,7)+0,"")</f>
        <v>1008754</v>
      </c>
      <c r="J530" s="25">
        <f>IFERROR(MID($D530,10,7)+0,"")</f>
        <v>1063725</v>
      </c>
      <c r="K530" s="25" t="str">
        <f>IFERROR(MID($D530,19,7)+0,"")</f>
        <v/>
      </c>
      <c r="L530" s="25" t="str">
        <f>IFERROR(MID($D530,28,7)+0,"")</f>
        <v/>
      </c>
      <c r="M530" s="25" t="str">
        <f>IF(IFERROR(MID($Q530,1,7)+0,"")&lt;1130000,IF(INDEX(C:C,MATCH(LEFT(Q530,7)+0,I:I,0))&lt;1130000,"",INDEX(C:C,MATCH(LEFT(Q530,7)+0,I:I,0))),IFERROR(MID($Q530,1,7)+0,""))</f>
        <v/>
      </c>
      <c r="N530" s="25" t="str">
        <f>IF(IFERROR(MID($Q530,10,7)+0,"")&lt;1130000,"",IFERROR(MID($Q530,10,7)+0,""))</f>
        <v/>
      </c>
      <c r="O530" s="25" t="str">
        <f>IF(IFERROR(MID($Q530,19,7)+0,"")&lt;1130000,"",IFERROR(MID($Q530,19,7)+0,""))</f>
        <v/>
      </c>
      <c r="P530" s="25" t="str">
        <f>IF(M530="","",IF(N530="",M530,M530&amp;", "&amp;N530))</f>
        <v/>
      </c>
      <c r="Q530" s="44" t="s">
        <v>22</v>
      </c>
      <c r="R530" s="44"/>
      <c r="S530" s="35" t="s">
        <v>35</v>
      </c>
      <c r="T530" s="25" t="s">
        <v>36</v>
      </c>
      <c r="U530" s="185">
        <v>6236</v>
      </c>
      <c r="V530" s="188">
        <v>6236</v>
      </c>
      <c r="W530" s="189">
        <v>6236</v>
      </c>
      <c r="X530" s="31">
        <v>6236</v>
      </c>
      <c r="Y530" s="90">
        <f>IFERROR(ROUND(X530/W530-1,2),"")</f>
        <v>0</v>
      </c>
      <c r="Z530" s="31">
        <f>IF(OR(S530="VLD MLC components",S530="VLD MLC pipes",S530="VLD PEX components",S530="VLD PEX pipes",S530="VLD PHC components",S530="VLD PHC pipes",S530="Controls VLD"),"По запросу",X530)</f>
        <v>6236</v>
      </c>
      <c r="AA530" s="63">
        <f>ROUND(X530/1.2,3)</f>
        <v>5196.6670000000004</v>
      </c>
      <c r="AB530" s="23">
        <v>5196.6670000000004</v>
      </c>
      <c r="AC530" s="190">
        <f>IFERROR(ROUND(AA530/AB530-1,2),"")</f>
        <v>0</v>
      </c>
      <c r="AD530" s="25">
        <v>0.30199999999999999</v>
      </c>
      <c r="AE530" s="25">
        <v>1.7799999999999999E-4</v>
      </c>
      <c r="AF530" s="25">
        <v>0</v>
      </c>
      <c r="AG530" s="25" t="s">
        <v>22</v>
      </c>
      <c r="AH530" s="25">
        <v>0</v>
      </c>
      <c r="AI530" s="25">
        <v>0</v>
      </c>
      <c r="AJ530" s="25" t="s">
        <v>20</v>
      </c>
      <c r="AK530" s="42" t="s">
        <v>19</v>
      </c>
      <c r="AL530" s="25" t="s">
        <v>20</v>
      </c>
      <c r="AM530" s="25">
        <v>16</v>
      </c>
      <c r="AN530" s="25">
        <v>280</v>
      </c>
      <c r="AO530" s="25">
        <v>187</v>
      </c>
      <c r="AP530" s="25">
        <v>95</v>
      </c>
      <c r="AQ530" s="25">
        <v>4.8319999999999999</v>
      </c>
      <c r="AR530" s="94">
        <v>4.9740000000000001E-3</v>
      </c>
      <c r="AS530" s="157" t="s">
        <v>22</v>
      </c>
      <c r="AT530" s="93" t="s">
        <v>22</v>
      </c>
      <c r="AU530" s="92" t="s">
        <v>22</v>
      </c>
      <c r="AV530" s="91" t="s">
        <v>152</v>
      </c>
      <c r="AW530" s="92" t="s">
        <v>48</v>
      </c>
      <c r="AX530" s="92" t="s">
        <v>48</v>
      </c>
      <c r="AY530" s="91" t="s">
        <v>152</v>
      </c>
      <c r="AZ530" s="23"/>
      <c r="BA530" s="25" t="s">
        <v>5992</v>
      </c>
      <c r="BB530" t="s">
        <v>25</v>
      </c>
      <c r="BC530" t="e">
        <v>#N/A</v>
      </c>
      <c r="BD530" t="e">
        <f>IF(Z530=BC530,"OK")</f>
        <v>#N/A</v>
      </c>
      <c r="BE530">
        <v>0.30199999999999999</v>
      </c>
      <c r="BF530">
        <v>1.7799999999999999E-4</v>
      </c>
      <c r="BG530">
        <v>280</v>
      </c>
      <c r="BH530">
        <v>187</v>
      </c>
      <c r="BI530">
        <v>95</v>
      </c>
      <c r="BJ530">
        <v>4.8319999999999999</v>
      </c>
      <c r="BK530">
        <v>4.9740000000000001E-3</v>
      </c>
      <c r="BN530" s="183"/>
    </row>
    <row r="531" spans="1:66" ht="25.5" x14ac:dyDescent="0.25">
      <c r="A531" s="1"/>
      <c r="B531" s="94">
        <v>527</v>
      </c>
      <c r="C531" s="43">
        <v>1008866</v>
      </c>
      <c r="D531" s="37" t="s">
        <v>22</v>
      </c>
      <c r="E531" s="27" t="s">
        <v>5991</v>
      </c>
      <c r="F531" s="151" t="s">
        <v>652</v>
      </c>
      <c r="G531" s="41"/>
      <c r="H531" s="46" t="str">
        <f>IFERROR(IFERROR(IF(SEARCH("Usystems",$E531)&gt;0,"Usystems"),IF(SEARCH("RIIFO",$E531)&gt;0,"RIIFO","Uponor")),"Uponor")</f>
        <v>Uponor</v>
      </c>
      <c r="I531" s="25" t="str">
        <f>IFERROR(MID($D531,1,7)+0,"")</f>
        <v/>
      </c>
      <c r="J531" s="25" t="str">
        <f>IFERROR(MID($D531,10,7)+0,"")</f>
        <v/>
      </c>
      <c r="K531" s="25" t="str">
        <f>IFERROR(MID($D531,19,7)+0,"")</f>
        <v/>
      </c>
      <c r="L531" s="25" t="str">
        <f>IFERROR(MID($D531,28,7)+0,"")</f>
        <v/>
      </c>
      <c r="M531" s="25" t="str">
        <f>IF(IFERROR(MID($Q531,1,7)+0,"")&lt;1130000,IF(INDEX(C:C,MATCH(LEFT(Q531,7)+0,I:I,0))&lt;1130000,"",INDEX(C:C,MATCH(LEFT(Q531,7)+0,I:I,0))),IFERROR(MID($Q531,1,7)+0,""))</f>
        <v/>
      </c>
      <c r="N531" s="25" t="str">
        <f>IF(IFERROR(MID($Q531,10,7)+0,"")&lt;1130000,"",IFERROR(MID($Q531,10,7)+0,""))</f>
        <v/>
      </c>
      <c r="O531" s="25" t="str">
        <f>IF(IFERROR(MID($Q531,19,7)+0,"")&lt;1130000,"",IFERROR(MID($Q531,19,7)+0,""))</f>
        <v/>
      </c>
      <c r="P531" s="25" t="str">
        <f>IF(M531="","",IF(N531="",M531,M531&amp;", "&amp;N531))</f>
        <v/>
      </c>
      <c r="Q531" s="37" t="s">
        <v>22</v>
      </c>
      <c r="R531" s="37"/>
      <c r="S531" s="35" t="s">
        <v>5979</v>
      </c>
      <c r="T531" s="25" t="s">
        <v>36</v>
      </c>
      <c r="U531" s="185">
        <v>9281</v>
      </c>
      <c r="V531" s="188">
        <v>9281</v>
      </c>
      <c r="W531" s="189">
        <v>9281</v>
      </c>
      <c r="X531" s="31">
        <v>9281</v>
      </c>
      <c r="Y531" s="90">
        <f>IFERROR(ROUND(X531/W531-1,2),"")</f>
        <v>0</v>
      </c>
      <c r="Z531" s="31" t="str">
        <f>IF(OR(S531="VLD MLC components",S531="VLD MLC pipes",S531="VLD PEX components",S531="VLD PEX pipes",S531="VLD PHC components",S531="VLD PHC pipes",S531="Controls VLD"),"По запросу",X531)</f>
        <v>По запросу</v>
      </c>
      <c r="AA531" s="63">
        <f>ROUND(X531/1.2,3)</f>
        <v>7734.1670000000004</v>
      </c>
      <c r="AB531" s="23">
        <v>7734.1670000000004</v>
      </c>
      <c r="AC531" s="190">
        <f>IFERROR(ROUND(AA531/AB531-1,2),"")</f>
        <v>0</v>
      </c>
      <c r="AD531" s="25">
        <v>0.47699999999999998</v>
      </c>
      <c r="AE531" s="25">
        <v>2.7999999999999998E-4</v>
      </c>
      <c r="AF531" s="25">
        <v>0</v>
      </c>
      <c r="AG531" s="25">
        <v>1</v>
      </c>
      <c r="AH531" s="25">
        <v>1</v>
      </c>
      <c r="AI531" s="25">
        <v>1</v>
      </c>
      <c r="AJ531" s="25" t="s">
        <v>20</v>
      </c>
      <c r="AK531" s="42" t="s">
        <v>19</v>
      </c>
      <c r="AL531" s="25" t="s">
        <v>20</v>
      </c>
      <c r="AM531" s="25">
        <v>8</v>
      </c>
      <c r="AN531" s="25">
        <v>185</v>
      </c>
      <c r="AO531" s="25">
        <v>92</v>
      </c>
      <c r="AP531" s="25">
        <v>185</v>
      </c>
      <c r="AQ531" s="25">
        <v>3.8159999999999998</v>
      </c>
      <c r="AR531" s="94">
        <v>3.1489999999999999E-3</v>
      </c>
      <c r="AS531" s="157">
        <v>1</v>
      </c>
      <c r="AT531" s="93" t="s">
        <v>22</v>
      </c>
      <c r="AU531" s="92" t="s">
        <v>22</v>
      </c>
      <c r="AV531" s="91" t="s">
        <v>152</v>
      </c>
      <c r="AW531" s="92" t="s">
        <v>152</v>
      </c>
      <c r="AX531" s="92" t="s">
        <v>48</v>
      </c>
      <c r="AY531" s="91" t="s">
        <v>152</v>
      </c>
      <c r="AZ531" s="23"/>
      <c r="BA531" s="25" t="s">
        <v>5990</v>
      </c>
      <c r="BB531" t="s">
        <v>25</v>
      </c>
      <c r="BC531" t="e">
        <v>#N/A</v>
      </c>
      <c r="BD531" t="e">
        <f>IF(Z531=BC531,"OK")</f>
        <v>#N/A</v>
      </c>
      <c r="BE531">
        <v>0.47699999999999998</v>
      </c>
      <c r="BF531">
        <v>2.7999999999999998E-4</v>
      </c>
      <c r="BG531">
        <v>185</v>
      </c>
      <c r="BH531">
        <v>92</v>
      </c>
      <c r="BI531">
        <v>185</v>
      </c>
      <c r="BJ531">
        <v>3.8159999999999998</v>
      </c>
      <c r="BK531">
        <v>3.1489999999999999E-3</v>
      </c>
      <c r="BN531" s="183"/>
    </row>
    <row r="532" spans="1:66" ht="25.5" x14ac:dyDescent="0.25">
      <c r="A532" s="1"/>
      <c r="B532" s="94">
        <v>528</v>
      </c>
      <c r="C532" s="43">
        <v>1008867</v>
      </c>
      <c r="D532" s="37" t="s">
        <v>22</v>
      </c>
      <c r="E532" s="27" t="s">
        <v>5989</v>
      </c>
      <c r="F532" s="151" t="s">
        <v>652</v>
      </c>
      <c r="G532" s="41"/>
      <c r="H532" s="46" t="str">
        <f>IFERROR(IFERROR(IF(SEARCH("Usystems",$E532)&gt;0,"Usystems"),IF(SEARCH("RIIFO",$E532)&gt;0,"RIIFO","Uponor")),"Uponor")</f>
        <v>Uponor</v>
      </c>
      <c r="I532" s="25" t="str">
        <f>IFERROR(MID($D532,1,7)+0,"")</f>
        <v/>
      </c>
      <c r="J532" s="25" t="str">
        <f>IFERROR(MID($D532,10,7)+0,"")</f>
        <v/>
      </c>
      <c r="K532" s="25" t="str">
        <f>IFERROR(MID($D532,19,7)+0,"")</f>
        <v/>
      </c>
      <c r="L532" s="25" t="str">
        <f>IFERROR(MID($D532,28,7)+0,"")</f>
        <v/>
      </c>
      <c r="M532" s="25" t="str">
        <f>IF(IFERROR(MID($Q532,1,7)+0,"")&lt;1130000,IF(INDEX(C:C,MATCH(LEFT(Q532,7)+0,I:I,0))&lt;1130000,"",INDEX(C:C,MATCH(LEFT(Q532,7)+0,I:I,0))),IFERROR(MID($Q532,1,7)+0,""))</f>
        <v/>
      </c>
      <c r="N532" s="25" t="str">
        <f>IF(IFERROR(MID($Q532,10,7)+0,"")&lt;1130000,"",IFERROR(MID($Q532,10,7)+0,""))</f>
        <v/>
      </c>
      <c r="O532" s="25" t="str">
        <f>IF(IFERROR(MID($Q532,19,7)+0,"")&lt;1130000,"",IFERROR(MID($Q532,19,7)+0,""))</f>
        <v/>
      </c>
      <c r="P532" s="25" t="str">
        <f>IF(M532="","",IF(N532="",M532,M532&amp;", "&amp;N532))</f>
        <v/>
      </c>
      <c r="Q532" s="37" t="s">
        <v>22</v>
      </c>
      <c r="R532" s="37"/>
      <c r="S532" s="35" t="s">
        <v>5979</v>
      </c>
      <c r="T532" s="25" t="s">
        <v>36</v>
      </c>
      <c r="U532" s="185">
        <v>15073</v>
      </c>
      <c r="V532" s="188">
        <v>15073</v>
      </c>
      <c r="W532" s="189">
        <v>15073</v>
      </c>
      <c r="X532" s="31">
        <v>15073</v>
      </c>
      <c r="Y532" s="90">
        <f>IFERROR(ROUND(X532/W532-1,2),"")</f>
        <v>0</v>
      </c>
      <c r="Z532" s="31" t="str">
        <f>IF(OR(S532="VLD MLC components",S532="VLD MLC pipes",S532="VLD PEX components",S532="VLD PEX pipes",S532="VLD PHC components",S532="VLD PHC pipes",S532="Controls VLD"),"По запросу",X532)</f>
        <v>По запросу</v>
      </c>
      <c r="AA532" s="63">
        <f>ROUND(X532/1.2,3)</f>
        <v>12560.833000000001</v>
      </c>
      <c r="AB532" s="23">
        <v>12560.833000000001</v>
      </c>
      <c r="AC532" s="190">
        <f>IFERROR(ROUND(AA532/AB532-1,2),"")</f>
        <v>0</v>
      </c>
      <c r="AD532" s="25">
        <v>0.66</v>
      </c>
      <c r="AE532" s="25">
        <v>6.0999999999999997E-4</v>
      </c>
      <c r="AF532" s="25">
        <v>0</v>
      </c>
      <c r="AG532" s="25" t="s">
        <v>22</v>
      </c>
      <c r="AH532" s="25">
        <v>0</v>
      </c>
      <c r="AI532" s="25">
        <v>0</v>
      </c>
      <c r="AJ532" s="25" t="s">
        <v>20</v>
      </c>
      <c r="AK532" s="42" t="s">
        <v>19</v>
      </c>
      <c r="AL532" s="25" t="s">
        <v>20</v>
      </c>
      <c r="AM532" s="25">
        <v>6</v>
      </c>
      <c r="AN532" s="25">
        <v>283</v>
      </c>
      <c r="AO532" s="25">
        <v>186</v>
      </c>
      <c r="AP532" s="25">
        <v>191</v>
      </c>
      <c r="AQ532" s="25">
        <v>3.96</v>
      </c>
      <c r="AR532" s="94">
        <v>1.0054E-2</v>
      </c>
      <c r="AS532" s="157" t="s">
        <v>22</v>
      </c>
      <c r="AT532" s="93" t="s">
        <v>22</v>
      </c>
      <c r="AU532" s="92" t="s">
        <v>22</v>
      </c>
      <c r="AV532" s="91" t="s">
        <v>152</v>
      </c>
      <c r="AW532" s="92" t="s">
        <v>48</v>
      </c>
      <c r="AX532" s="92" t="s">
        <v>48</v>
      </c>
      <c r="AY532" s="91" t="s">
        <v>152</v>
      </c>
      <c r="AZ532" s="23"/>
      <c r="BA532" s="25" t="s">
        <v>5988</v>
      </c>
      <c r="BB532" t="s">
        <v>25</v>
      </c>
      <c r="BC532" t="e">
        <v>#N/A</v>
      </c>
      <c r="BD532" t="e">
        <f>IF(Z532=BC532,"OK")</f>
        <v>#N/A</v>
      </c>
      <c r="BE532">
        <v>0.66</v>
      </c>
      <c r="BF532">
        <v>6.0999999999999997E-4</v>
      </c>
      <c r="BG532">
        <v>283</v>
      </c>
      <c r="BH532">
        <v>186</v>
      </c>
      <c r="BI532">
        <v>191</v>
      </c>
      <c r="BJ532">
        <v>3.96</v>
      </c>
      <c r="BK532">
        <v>1.0054E-2</v>
      </c>
      <c r="BN532" s="183"/>
    </row>
    <row r="533" spans="1:66" ht="25.5" x14ac:dyDescent="0.25">
      <c r="A533" s="1"/>
      <c r="B533" s="94">
        <v>529</v>
      </c>
      <c r="C533" s="43">
        <v>1047021</v>
      </c>
      <c r="D533" s="37" t="s">
        <v>22</v>
      </c>
      <c r="E533" s="27" t="s">
        <v>5987</v>
      </c>
      <c r="F533" s="151" t="s">
        <v>21</v>
      </c>
      <c r="G533" s="41" t="s">
        <v>585</v>
      </c>
      <c r="H533" s="46" t="str">
        <f>IFERROR(IFERROR(IF(SEARCH("Usystems",$E533)&gt;0,"Usystems"),IF(SEARCH("RIIFO",$E533)&gt;0,"RIIFO","Uponor")),"Uponor")</f>
        <v>Uponor</v>
      </c>
      <c r="I533" s="25" t="str">
        <f>IFERROR(MID($D533,1,7)+0,"")</f>
        <v/>
      </c>
      <c r="J533" s="25" t="str">
        <f>IFERROR(MID($D533,10,7)+0,"")</f>
        <v/>
      </c>
      <c r="K533" s="25" t="str">
        <f>IFERROR(MID($D533,19,7)+0,"")</f>
        <v/>
      </c>
      <c r="L533" s="25" t="str">
        <f>IFERROR(MID($D533,28,7)+0,"")</f>
        <v/>
      </c>
      <c r="M533" s="25" t="str">
        <f>IF(IFERROR(MID($Q533,1,7)+0,"")&lt;1130000,IF(INDEX(C:C,MATCH(LEFT(Q533,7)+0,I:I,0))&lt;1130000,"",INDEX(C:C,MATCH(LEFT(Q533,7)+0,I:I,0))),IFERROR(MID($Q533,1,7)+0,""))</f>
        <v/>
      </c>
      <c r="N533" s="25" t="str">
        <f>IF(IFERROR(MID($Q533,10,7)+0,"")&lt;1130000,"",IFERROR(MID($Q533,10,7)+0,""))</f>
        <v/>
      </c>
      <c r="O533" s="25" t="str">
        <f>IF(IFERROR(MID($Q533,19,7)+0,"")&lt;1130000,"",IFERROR(MID($Q533,19,7)+0,""))</f>
        <v/>
      </c>
      <c r="P533" s="25" t="str">
        <f>IF(M533="","",IF(N533="",M533,M533&amp;", "&amp;N533))</f>
        <v/>
      </c>
      <c r="Q533" s="37" t="s">
        <v>22</v>
      </c>
      <c r="R533" s="37"/>
      <c r="S533" s="35" t="s">
        <v>35</v>
      </c>
      <c r="T533" s="25" t="s">
        <v>36</v>
      </c>
      <c r="U533" s="185">
        <v>6472</v>
      </c>
      <c r="V533" s="188">
        <v>6472</v>
      </c>
      <c r="W533" s="189">
        <v>6472</v>
      </c>
      <c r="X533" s="31">
        <v>6472</v>
      </c>
      <c r="Y533" s="90">
        <f>IFERROR(ROUND(X533/W533-1,2),"")</f>
        <v>0</v>
      </c>
      <c r="Z533" s="31">
        <f>IF(OR(S533="VLD MLC components",S533="VLD MLC pipes",S533="VLD PEX components",S533="VLD PEX pipes",S533="VLD PHC components",S533="VLD PHC pipes",S533="Controls VLD"),"По запросу",X533)</f>
        <v>6472</v>
      </c>
      <c r="AA533" s="63">
        <f>ROUND(X533/1.2,3)</f>
        <v>5393.3329999999996</v>
      </c>
      <c r="AB533" s="23">
        <v>5393.3329999999996</v>
      </c>
      <c r="AC533" s="190">
        <f>IFERROR(ROUND(AA533/AB533-1,2),"")</f>
        <v>0</v>
      </c>
      <c r="AD533" s="25">
        <v>0.33</v>
      </c>
      <c r="AE533" s="25">
        <v>9.6000000000000002E-4</v>
      </c>
      <c r="AF533" s="25">
        <v>9</v>
      </c>
      <c r="AG533" s="25">
        <v>9</v>
      </c>
      <c r="AH533" s="25">
        <v>9</v>
      </c>
      <c r="AI533" s="25">
        <v>9</v>
      </c>
      <c r="AJ533" s="25" t="s">
        <v>20</v>
      </c>
      <c r="AK533" s="22" t="s">
        <v>20</v>
      </c>
      <c r="AL533" s="25" t="s">
        <v>20</v>
      </c>
      <c r="AM533" s="25">
        <v>1</v>
      </c>
      <c r="AN533" s="25">
        <v>92</v>
      </c>
      <c r="AO533" s="25">
        <v>92</v>
      </c>
      <c r="AP533" s="25">
        <v>77</v>
      </c>
      <c r="AQ533" s="25">
        <v>0.33</v>
      </c>
      <c r="AR533" s="94">
        <v>6.5200000000000002E-4</v>
      </c>
      <c r="AS533" s="157">
        <v>9</v>
      </c>
      <c r="AT533" s="93" t="s">
        <v>22</v>
      </c>
      <c r="AU533" s="92" t="s">
        <v>22</v>
      </c>
      <c r="AV533" s="91" t="s">
        <v>152</v>
      </c>
      <c r="AW533" s="92" t="s">
        <v>152</v>
      </c>
      <c r="AX533" s="92" t="s">
        <v>48</v>
      </c>
      <c r="AY533" s="91" t="s">
        <v>152</v>
      </c>
      <c r="AZ533" s="23"/>
      <c r="BA533" s="25" t="s">
        <v>5986</v>
      </c>
      <c r="BB533" t="s">
        <v>25</v>
      </c>
      <c r="BC533">
        <v>6472</v>
      </c>
      <c r="BD533" t="str">
        <f>IF(Z533=BC533,"OK")</f>
        <v>OK</v>
      </c>
      <c r="BE533">
        <v>0.33</v>
      </c>
      <c r="BF533">
        <v>9.6000000000000002E-4</v>
      </c>
      <c r="BG533">
        <v>92</v>
      </c>
      <c r="BH533">
        <v>92</v>
      </c>
      <c r="BI533">
        <v>77</v>
      </c>
      <c r="BJ533">
        <v>0.33</v>
      </c>
      <c r="BK533">
        <v>6.5200000000000002E-4</v>
      </c>
      <c r="BN533" s="183"/>
    </row>
    <row r="534" spans="1:66" ht="25.5" x14ac:dyDescent="0.25">
      <c r="A534" s="1"/>
      <c r="B534" s="94">
        <v>530</v>
      </c>
      <c r="C534" s="43">
        <v>1047022</v>
      </c>
      <c r="D534" s="37" t="s">
        <v>22</v>
      </c>
      <c r="E534" s="27" t="s">
        <v>5985</v>
      </c>
      <c r="F534" s="151" t="s">
        <v>21</v>
      </c>
      <c r="G534" s="41" t="s">
        <v>585</v>
      </c>
      <c r="H534" s="46" t="str">
        <f>IFERROR(IFERROR(IF(SEARCH("Usystems",$E534)&gt;0,"Usystems"),IF(SEARCH("RIIFO",$E534)&gt;0,"RIIFO","Uponor")),"Uponor")</f>
        <v>Uponor</v>
      </c>
      <c r="I534" s="25" t="str">
        <f>IFERROR(MID($D534,1,7)+0,"")</f>
        <v/>
      </c>
      <c r="J534" s="25" t="str">
        <f>IFERROR(MID($D534,10,7)+0,"")</f>
        <v/>
      </c>
      <c r="K534" s="25" t="str">
        <f>IFERROR(MID($D534,19,7)+0,"")</f>
        <v/>
      </c>
      <c r="L534" s="25" t="str">
        <f>IFERROR(MID($D534,28,7)+0,"")</f>
        <v/>
      </c>
      <c r="M534" s="25" t="str">
        <f>IF(IFERROR(MID($Q534,1,7)+0,"")&lt;1130000,IF(INDEX(C:C,MATCH(LEFT(Q534,7)+0,I:I,0))&lt;1130000,"",INDEX(C:C,MATCH(LEFT(Q534,7)+0,I:I,0))),IFERROR(MID($Q534,1,7)+0,""))</f>
        <v/>
      </c>
      <c r="N534" s="25" t="str">
        <f>IF(IFERROR(MID($Q534,10,7)+0,"")&lt;1130000,"",IFERROR(MID($Q534,10,7)+0,""))</f>
        <v/>
      </c>
      <c r="O534" s="25" t="str">
        <f>IF(IFERROR(MID($Q534,19,7)+0,"")&lt;1130000,"",IFERROR(MID($Q534,19,7)+0,""))</f>
        <v/>
      </c>
      <c r="P534" s="25" t="str">
        <f>IF(M534="","",IF(N534="",M534,M534&amp;", "&amp;N534))</f>
        <v/>
      </c>
      <c r="Q534" s="37" t="s">
        <v>22</v>
      </c>
      <c r="R534" s="37"/>
      <c r="S534" s="35" t="s">
        <v>35</v>
      </c>
      <c r="T534" s="25" t="s">
        <v>36</v>
      </c>
      <c r="U534" s="185">
        <v>9266</v>
      </c>
      <c r="V534" s="188">
        <v>9266</v>
      </c>
      <c r="W534" s="189">
        <v>9266</v>
      </c>
      <c r="X534" s="31">
        <v>9266</v>
      </c>
      <c r="Y534" s="90">
        <f>IFERROR(ROUND(X534/W534-1,2),"")</f>
        <v>0</v>
      </c>
      <c r="Z534" s="31">
        <f>IF(OR(S534="VLD MLC components",S534="VLD MLC pipes",S534="VLD PEX components",S534="VLD PEX pipes",S534="VLD PHC components",S534="VLD PHC pipes",S534="Controls VLD"),"По запросу",X534)</f>
        <v>9266</v>
      </c>
      <c r="AA534" s="63">
        <f>ROUND(X534/1.2,3)</f>
        <v>7721.6670000000004</v>
      </c>
      <c r="AB534" s="23">
        <v>7721.6670000000004</v>
      </c>
      <c r="AC534" s="190">
        <f>IFERROR(ROUND(AA534/AB534-1,2),"")</f>
        <v>0</v>
      </c>
      <c r="AD534" s="25">
        <v>0.32800000000000001</v>
      </c>
      <c r="AE534" s="25">
        <v>9.41E-4</v>
      </c>
      <c r="AF534" s="25">
        <v>18</v>
      </c>
      <c r="AG534" s="25">
        <v>18</v>
      </c>
      <c r="AH534" s="25">
        <v>18</v>
      </c>
      <c r="AI534" s="25">
        <v>18</v>
      </c>
      <c r="AJ534" s="25" t="s">
        <v>20</v>
      </c>
      <c r="AK534" s="22" t="s">
        <v>20</v>
      </c>
      <c r="AL534" s="25" t="s">
        <v>20</v>
      </c>
      <c r="AM534" s="25">
        <v>1</v>
      </c>
      <c r="AN534" s="25">
        <v>92</v>
      </c>
      <c r="AO534" s="25">
        <v>92</v>
      </c>
      <c r="AP534" s="25">
        <v>77</v>
      </c>
      <c r="AQ534" s="25">
        <v>0.32800000000000001</v>
      </c>
      <c r="AR534" s="94">
        <v>6.5200000000000002E-4</v>
      </c>
      <c r="AS534" s="157">
        <v>18</v>
      </c>
      <c r="AT534" s="93" t="s">
        <v>22</v>
      </c>
      <c r="AU534" s="92" t="s">
        <v>22</v>
      </c>
      <c r="AV534" s="91" t="s">
        <v>152</v>
      </c>
      <c r="AW534" s="92" t="s">
        <v>152</v>
      </c>
      <c r="AX534" s="92" t="s">
        <v>48</v>
      </c>
      <c r="AY534" s="91" t="s">
        <v>152</v>
      </c>
      <c r="AZ534" s="23"/>
      <c r="BA534" s="25" t="s">
        <v>5984</v>
      </c>
      <c r="BB534" t="s">
        <v>25</v>
      </c>
      <c r="BC534">
        <v>9266</v>
      </c>
      <c r="BD534" t="str">
        <f>IF(Z534=BC534,"OK")</f>
        <v>OK</v>
      </c>
      <c r="BE534">
        <v>0.32800000000000001</v>
      </c>
      <c r="BF534">
        <v>9.41E-4</v>
      </c>
      <c r="BG534">
        <v>92</v>
      </c>
      <c r="BH534">
        <v>92</v>
      </c>
      <c r="BI534">
        <v>77</v>
      </c>
      <c r="BJ534">
        <v>0.32800000000000001</v>
      </c>
      <c r="BK534">
        <v>6.5200000000000002E-4</v>
      </c>
      <c r="BN534" s="183"/>
    </row>
    <row r="535" spans="1:66" x14ac:dyDescent="0.25">
      <c r="A535" s="1"/>
      <c r="B535" s="94">
        <v>531</v>
      </c>
      <c r="C535" s="43">
        <v>1047023</v>
      </c>
      <c r="D535" s="37" t="s">
        <v>22</v>
      </c>
      <c r="E535" s="27" t="s">
        <v>5983</v>
      </c>
      <c r="F535" s="151" t="s">
        <v>21</v>
      </c>
      <c r="G535" s="34"/>
      <c r="H535" s="46" t="str">
        <f>IFERROR(IFERROR(IF(SEARCH("Usystems",$E535)&gt;0,"Usystems"),IF(SEARCH("RIIFO",$E535)&gt;0,"RIIFO","Uponor")),"Uponor")</f>
        <v>Uponor</v>
      </c>
      <c r="I535" s="25" t="str">
        <f>IFERROR(MID($D535,1,7)+0,"")</f>
        <v/>
      </c>
      <c r="J535" s="25" t="str">
        <f>IFERROR(MID($D535,10,7)+0,"")</f>
        <v/>
      </c>
      <c r="K535" s="25" t="str">
        <f>IFERROR(MID($D535,19,7)+0,"")</f>
        <v/>
      </c>
      <c r="L535" s="25" t="str">
        <f>IFERROR(MID($D535,28,7)+0,"")</f>
        <v/>
      </c>
      <c r="M535" s="25" t="str">
        <f>IF(IFERROR(MID($Q535,1,7)+0,"")&lt;1130000,IF(INDEX(C:C,MATCH(LEFT(Q535,7)+0,I:I,0))&lt;1130000,"",INDEX(C:C,MATCH(LEFT(Q535,7)+0,I:I,0))),IFERROR(MID($Q535,1,7)+0,""))</f>
        <v/>
      </c>
      <c r="N535" s="25" t="str">
        <f>IF(IFERROR(MID($Q535,10,7)+0,"")&lt;1130000,"",IFERROR(MID($Q535,10,7)+0,""))</f>
        <v/>
      </c>
      <c r="O535" s="25" t="str">
        <f>IF(IFERROR(MID($Q535,19,7)+0,"")&lt;1130000,"",IFERROR(MID($Q535,19,7)+0,""))</f>
        <v/>
      </c>
      <c r="P535" s="25" t="str">
        <f>IF(M535="","",IF(N535="",M535,M535&amp;", "&amp;N535))</f>
        <v/>
      </c>
      <c r="Q535" s="44" t="s">
        <v>22</v>
      </c>
      <c r="R535" s="44"/>
      <c r="S535" s="35" t="s">
        <v>35</v>
      </c>
      <c r="T535" s="25" t="s">
        <v>36</v>
      </c>
      <c r="U535" s="185">
        <v>9266</v>
      </c>
      <c r="V535" s="188">
        <v>9266</v>
      </c>
      <c r="W535" s="189">
        <v>9266</v>
      </c>
      <c r="X535" s="31">
        <v>9266</v>
      </c>
      <c r="Y535" s="90">
        <f>IFERROR(ROUND(X535/W535-1,2),"")</f>
        <v>0</v>
      </c>
      <c r="Z535" s="31">
        <f>IF(OR(S535="VLD MLC components",S535="VLD MLC pipes",S535="VLD PEX components",S535="VLD PEX pipes",S535="VLD PHC components",S535="VLD PHC pipes",S535="Controls VLD"),"По запросу",X535)</f>
        <v>9266</v>
      </c>
      <c r="AA535" s="63">
        <f>ROUND(X535/1.2,3)</f>
        <v>7721.6670000000004</v>
      </c>
      <c r="AB535" s="23">
        <v>7721.6670000000004</v>
      </c>
      <c r="AC535" s="190">
        <f>IFERROR(ROUND(AA535/AB535-1,2),"")</f>
        <v>0</v>
      </c>
      <c r="AD535" s="25">
        <v>0.39500000000000002</v>
      </c>
      <c r="AE535" s="25">
        <v>9.6000000000000002E-4</v>
      </c>
      <c r="AF535" s="25">
        <v>0</v>
      </c>
      <c r="AG535" s="25" t="s">
        <v>22</v>
      </c>
      <c r="AH535" s="25">
        <v>0</v>
      </c>
      <c r="AI535" s="25">
        <v>0</v>
      </c>
      <c r="AJ535" s="25" t="s">
        <v>20</v>
      </c>
      <c r="AK535" s="42" t="s">
        <v>19</v>
      </c>
      <c r="AL535" s="25" t="s">
        <v>20</v>
      </c>
      <c r="AM535" s="25">
        <v>1</v>
      </c>
      <c r="AN535" s="25">
        <v>92</v>
      </c>
      <c r="AO535" s="25">
        <v>92</v>
      </c>
      <c r="AP535" s="25">
        <v>77</v>
      </c>
      <c r="AQ535" s="25">
        <v>0.39500000000000002</v>
      </c>
      <c r="AR535" s="94">
        <v>6.5200000000000002E-4</v>
      </c>
      <c r="AS535" s="157" t="s">
        <v>22</v>
      </c>
      <c r="AT535" s="93" t="s">
        <v>22</v>
      </c>
      <c r="AU535" s="92" t="s">
        <v>22</v>
      </c>
      <c r="AV535" s="91" t="s">
        <v>48</v>
      </c>
      <c r="AW535" s="92" t="s">
        <v>48</v>
      </c>
      <c r="AX535" s="92" t="s">
        <v>48</v>
      </c>
      <c r="AY535" s="91" t="s">
        <v>152</v>
      </c>
      <c r="AZ535" s="23"/>
      <c r="BA535" s="25">
        <v>0</v>
      </c>
      <c r="BB535" t="s">
        <v>48</v>
      </c>
      <c r="BC535" t="e">
        <v>#N/A</v>
      </c>
      <c r="BD535" t="e">
        <f>IF(Z535=BC535,"OK")</f>
        <v>#N/A</v>
      </c>
      <c r="BE535">
        <v>0.39500000000000002</v>
      </c>
      <c r="BF535">
        <v>9.6000000000000002E-4</v>
      </c>
      <c r="BG535">
        <v>92</v>
      </c>
      <c r="BH535">
        <v>92</v>
      </c>
      <c r="BI535">
        <v>77</v>
      </c>
      <c r="BJ535">
        <v>0.39500000000000002</v>
      </c>
      <c r="BK535">
        <v>6.5200000000000002E-4</v>
      </c>
      <c r="BN535" s="183"/>
    </row>
    <row r="536" spans="1:66" ht="25.5" x14ac:dyDescent="0.25">
      <c r="A536" s="1"/>
      <c r="B536" s="94">
        <v>532</v>
      </c>
      <c r="C536" s="43">
        <v>1047024</v>
      </c>
      <c r="D536" s="37" t="s">
        <v>22</v>
      </c>
      <c r="E536" s="27" t="s">
        <v>5982</v>
      </c>
      <c r="F536" s="151" t="s">
        <v>21</v>
      </c>
      <c r="G536" s="41" t="s">
        <v>585</v>
      </c>
      <c r="H536" s="46" t="str">
        <f>IFERROR(IFERROR(IF(SEARCH("Usystems",$E536)&gt;0,"Usystems"),IF(SEARCH("RIIFO",$E536)&gt;0,"RIIFO","Uponor")),"Uponor")</f>
        <v>Uponor</v>
      </c>
      <c r="I536" s="25" t="str">
        <f>IFERROR(MID($D536,1,7)+0,"")</f>
        <v/>
      </c>
      <c r="J536" s="25" t="str">
        <f>IFERROR(MID($D536,10,7)+0,"")</f>
        <v/>
      </c>
      <c r="K536" s="25" t="str">
        <f>IFERROR(MID($D536,19,7)+0,"")</f>
        <v/>
      </c>
      <c r="L536" s="25" t="str">
        <f>IFERROR(MID($D536,28,7)+0,"")</f>
        <v/>
      </c>
      <c r="M536" s="25" t="str">
        <f>IF(IFERROR(MID($Q536,1,7)+0,"")&lt;1130000,IF(INDEX(C:C,MATCH(LEFT(Q536,7)+0,I:I,0))&lt;1130000,"",INDEX(C:C,MATCH(LEFT(Q536,7)+0,I:I,0))),IFERROR(MID($Q536,1,7)+0,""))</f>
        <v/>
      </c>
      <c r="N536" s="25" t="str">
        <f>IF(IFERROR(MID($Q536,10,7)+0,"")&lt;1130000,"",IFERROR(MID($Q536,10,7)+0,""))</f>
        <v/>
      </c>
      <c r="O536" s="25" t="str">
        <f>IF(IFERROR(MID($Q536,19,7)+0,"")&lt;1130000,"",IFERROR(MID($Q536,19,7)+0,""))</f>
        <v/>
      </c>
      <c r="P536" s="25" t="str">
        <f>IF(M536="","",IF(N536="",M536,M536&amp;", "&amp;N536))</f>
        <v/>
      </c>
      <c r="Q536" s="44" t="s">
        <v>22</v>
      </c>
      <c r="R536" s="44"/>
      <c r="S536" s="35" t="s">
        <v>5979</v>
      </c>
      <c r="T536" s="25" t="s">
        <v>36</v>
      </c>
      <c r="U536" s="185">
        <v>10437</v>
      </c>
      <c r="V536" s="188">
        <v>10437</v>
      </c>
      <c r="W536" s="189">
        <v>10437</v>
      </c>
      <c r="X536" s="31">
        <v>10437</v>
      </c>
      <c r="Y536" s="90">
        <f>IFERROR(ROUND(X536/W536-1,2),"")</f>
        <v>0</v>
      </c>
      <c r="Z536" s="31" t="str">
        <f>IF(OR(S536="VLD MLC components",S536="VLD MLC pipes",S536="VLD PEX components",S536="VLD PEX pipes",S536="VLD PHC components",S536="VLD PHC pipes",S536="Controls VLD"),"По запросу",X536)</f>
        <v>По запросу</v>
      </c>
      <c r="AA536" s="63">
        <f>ROUND(X536/1.2,3)</f>
        <v>8697.5</v>
      </c>
      <c r="AB536" s="23">
        <v>8697.5</v>
      </c>
      <c r="AC536" s="190">
        <f>IFERROR(ROUND(AA536/AB536-1,2),"")</f>
        <v>0</v>
      </c>
      <c r="AD536" s="25">
        <v>0.41499999999999998</v>
      </c>
      <c r="AE536" s="25">
        <v>1.2600000000000001E-3</v>
      </c>
      <c r="AF536" s="25">
        <v>9</v>
      </c>
      <c r="AG536" s="25">
        <v>9</v>
      </c>
      <c r="AH536" s="25">
        <v>10</v>
      </c>
      <c r="AI536" s="25">
        <v>10</v>
      </c>
      <c r="AJ536" s="25" t="s">
        <v>20</v>
      </c>
      <c r="AK536" s="22" t="s">
        <v>20</v>
      </c>
      <c r="AL536" s="25" t="s">
        <v>20</v>
      </c>
      <c r="AM536" s="25">
        <v>1</v>
      </c>
      <c r="AN536" s="25">
        <v>96</v>
      </c>
      <c r="AO536" s="25">
        <v>92</v>
      </c>
      <c r="AP536" s="25">
        <v>100</v>
      </c>
      <c r="AQ536" s="25">
        <v>0.41499999999999998</v>
      </c>
      <c r="AR536" s="94">
        <v>8.83E-4</v>
      </c>
      <c r="AS536" s="157" t="s">
        <v>22</v>
      </c>
      <c r="AT536" s="93" t="s">
        <v>22</v>
      </c>
      <c r="AU536" s="92" t="s">
        <v>22</v>
      </c>
      <c r="AV536" s="91" t="s">
        <v>48</v>
      </c>
      <c r="AW536" s="92" t="s">
        <v>48</v>
      </c>
      <c r="AX536" s="92" t="s">
        <v>48</v>
      </c>
      <c r="AY536" s="91" t="s">
        <v>152</v>
      </c>
      <c r="AZ536" s="23"/>
      <c r="BA536" s="25">
        <v>0</v>
      </c>
      <c r="BB536" t="s">
        <v>48</v>
      </c>
      <c r="BC536" t="s">
        <v>2629</v>
      </c>
      <c r="BD536" t="str">
        <f>IF(Z536=BC536,"OK")</f>
        <v>OK</v>
      </c>
      <c r="BE536">
        <v>0.41499999999999998</v>
      </c>
      <c r="BF536">
        <v>1.2600000000000001E-3</v>
      </c>
      <c r="BG536">
        <v>96</v>
      </c>
      <c r="BH536">
        <v>92</v>
      </c>
      <c r="BI536">
        <v>100</v>
      </c>
      <c r="BJ536">
        <v>0.41499999999999998</v>
      </c>
      <c r="BK536">
        <v>8.83E-4</v>
      </c>
      <c r="BN536" s="183"/>
    </row>
    <row r="537" spans="1:66" ht="25.5" x14ac:dyDescent="0.25">
      <c r="A537" s="1"/>
      <c r="B537" s="94">
        <v>533</v>
      </c>
      <c r="C537" s="43">
        <v>1047026</v>
      </c>
      <c r="D537" s="37" t="s">
        <v>22</v>
      </c>
      <c r="E537" s="27" t="s">
        <v>5981</v>
      </c>
      <c r="F537" s="151" t="s">
        <v>21</v>
      </c>
      <c r="G537" s="41" t="s">
        <v>585</v>
      </c>
      <c r="H537" s="46" t="str">
        <f>IFERROR(IFERROR(IF(SEARCH("Usystems",$E537)&gt;0,"Usystems"),IF(SEARCH("RIIFO",$E537)&gt;0,"RIIFO","Uponor")),"Uponor")</f>
        <v>Uponor</v>
      </c>
      <c r="I537" s="25" t="str">
        <f>IFERROR(MID($D537,1,7)+0,"")</f>
        <v/>
      </c>
      <c r="J537" s="25" t="str">
        <f>IFERROR(MID($D537,10,7)+0,"")</f>
        <v/>
      </c>
      <c r="K537" s="25" t="str">
        <f>IFERROR(MID($D537,19,7)+0,"")</f>
        <v/>
      </c>
      <c r="L537" s="25" t="str">
        <f>IFERROR(MID($D537,28,7)+0,"")</f>
        <v/>
      </c>
      <c r="M537" s="25" t="str">
        <f>IF(IFERROR(MID($Q537,1,7)+0,"")&lt;1130000,IF(INDEX(C:C,MATCH(LEFT(Q537,7)+0,I:I,0))&lt;1130000,"",INDEX(C:C,MATCH(LEFT(Q537,7)+0,I:I,0))),IFERROR(MID($Q537,1,7)+0,""))</f>
        <v/>
      </c>
      <c r="N537" s="25" t="str">
        <f>IF(IFERROR(MID($Q537,10,7)+0,"")&lt;1130000,"",IFERROR(MID($Q537,10,7)+0,""))</f>
        <v/>
      </c>
      <c r="O537" s="25" t="str">
        <f>IF(IFERROR(MID($Q537,19,7)+0,"")&lt;1130000,"",IFERROR(MID($Q537,19,7)+0,""))</f>
        <v/>
      </c>
      <c r="P537" s="25" t="str">
        <f>IF(M537="","",IF(N537="",M537,M537&amp;", "&amp;N537))</f>
        <v/>
      </c>
      <c r="Q537" s="44" t="s">
        <v>22</v>
      </c>
      <c r="R537" s="44"/>
      <c r="S537" s="35" t="s">
        <v>5979</v>
      </c>
      <c r="T537" s="25" t="s">
        <v>36</v>
      </c>
      <c r="U537" s="185">
        <v>12750</v>
      </c>
      <c r="V537" s="188">
        <v>12750</v>
      </c>
      <c r="W537" s="189">
        <v>12750</v>
      </c>
      <c r="X537" s="31">
        <v>12750</v>
      </c>
      <c r="Y537" s="90">
        <f>IFERROR(ROUND(X537/W537-1,2),"")</f>
        <v>0</v>
      </c>
      <c r="Z537" s="31" t="str">
        <f>IF(OR(S537="VLD MLC components",S537="VLD MLC pipes",S537="VLD PEX components",S537="VLD PEX pipes",S537="VLD PHC components",S537="VLD PHC pipes",S537="Controls VLD"),"По запросу",X537)</f>
        <v>По запросу</v>
      </c>
      <c r="AA537" s="63">
        <f>ROUND(X537/1.2,3)</f>
        <v>10625</v>
      </c>
      <c r="AB537" s="23">
        <v>10625</v>
      </c>
      <c r="AC537" s="190">
        <f>IFERROR(ROUND(AA537/AB537-1,2),"")</f>
        <v>0</v>
      </c>
      <c r="AD537" s="25">
        <v>0.47599999999999998</v>
      </c>
      <c r="AE537" s="25">
        <v>1.2600000000000001E-3</v>
      </c>
      <c r="AF537" s="25">
        <v>9</v>
      </c>
      <c r="AG537" s="25">
        <v>9</v>
      </c>
      <c r="AH537" s="25">
        <v>10</v>
      </c>
      <c r="AI537" s="25">
        <v>10</v>
      </c>
      <c r="AJ537" s="25" t="s">
        <v>20</v>
      </c>
      <c r="AK537" s="22" t="s">
        <v>20</v>
      </c>
      <c r="AL537" s="25" t="s">
        <v>20</v>
      </c>
      <c r="AM537" s="25">
        <v>1</v>
      </c>
      <c r="AN537" s="25">
        <v>96</v>
      </c>
      <c r="AO537" s="25">
        <v>92</v>
      </c>
      <c r="AP537" s="25">
        <v>100</v>
      </c>
      <c r="AQ537" s="25">
        <v>0.47599999999999998</v>
      </c>
      <c r="AR537" s="94">
        <v>8.83E-4</v>
      </c>
      <c r="AS537" s="157" t="s">
        <v>22</v>
      </c>
      <c r="AT537" s="93" t="s">
        <v>22</v>
      </c>
      <c r="AU537" s="92" t="s">
        <v>22</v>
      </c>
      <c r="AV537" s="91" t="s">
        <v>48</v>
      </c>
      <c r="AW537" s="92" t="s">
        <v>48</v>
      </c>
      <c r="AX537" s="92" t="s">
        <v>48</v>
      </c>
      <c r="AY537" s="91" t="s">
        <v>152</v>
      </c>
      <c r="AZ537" s="23"/>
      <c r="BA537" s="25">
        <v>0</v>
      </c>
      <c r="BB537" t="s">
        <v>48</v>
      </c>
      <c r="BC537" t="s">
        <v>2629</v>
      </c>
      <c r="BD537" t="str">
        <f>IF(Z537=BC537,"OK")</f>
        <v>OK</v>
      </c>
      <c r="BE537">
        <v>0.47599999999999998</v>
      </c>
      <c r="BF537">
        <v>1.2600000000000001E-3</v>
      </c>
      <c r="BG537">
        <v>96</v>
      </c>
      <c r="BH537">
        <v>92</v>
      </c>
      <c r="BI537">
        <v>100</v>
      </c>
      <c r="BJ537">
        <v>0.47599999999999998</v>
      </c>
      <c r="BK537">
        <v>8.83E-4</v>
      </c>
      <c r="BN537" s="183"/>
    </row>
    <row r="538" spans="1:66" ht="25.5" x14ac:dyDescent="0.25">
      <c r="A538" s="1"/>
      <c r="B538" s="94">
        <v>534</v>
      </c>
      <c r="C538" s="43">
        <v>1085079</v>
      </c>
      <c r="D538" s="25"/>
      <c r="E538" s="27" t="s">
        <v>5980</v>
      </c>
      <c r="F538" s="151" t="s">
        <v>21</v>
      </c>
      <c r="G538" s="41" t="s">
        <v>585</v>
      </c>
      <c r="H538" s="46" t="str">
        <f>IFERROR(IFERROR(IF(SEARCH("Usystems",$E538)&gt;0,"Usystems"),IF(SEARCH("RIIFO",$E538)&gt;0,"RIIFO","Uponor")),"Uponor")</f>
        <v>Uponor</v>
      </c>
      <c r="I538" s="25" t="str">
        <f>IFERROR(MID($D538,1,7)+0,"")</f>
        <v/>
      </c>
      <c r="J538" s="25" t="str">
        <f>IFERROR(MID($D538,10,7)+0,"")</f>
        <v/>
      </c>
      <c r="K538" s="25" t="str">
        <f>IFERROR(MID($D538,19,7)+0,"")</f>
        <v/>
      </c>
      <c r="L538" s="25" t="str">
        <f>IFERROR(MID($D538,28,7)+0,"")</f>
        <v/>
      </c>
      <c r="M538" s="25" t="str">
        <f>IF(IFERROR(MID($Q538,1,7)+0,"")&lt;1130000,IF(INDEX(C:C,MATCH(LEFT(Q538,7)+0,I:I,0))&lt;1130000,"",INDEX(C:C,MATCH(LEFT(Q538,7)+0,I:I,0))),IFERROR(MID($Q538,1,7)+0,""))</f>
        <v/>
      </c>
      <c r="N538" s="25" t="str">
        <f>IF(IFERROR(MID($Q538,10,7)+0,"")&lt;1130000,"",IFERROR(MID($Q538,10,7)+0,""))</f>
        <v/>
      </c>
      <c r="O538" s="25" t="str">
        <f>IF(IFERROR(MID($Q538,19,7)+0,"")&lt;1130000,"",IFERROR(MID($Q538,19,7)+0,""))</f>
        <v/>
      </c>
      <c r="P538" s="25" t="str">
        <f>IF(M538="","",IF(N538="",M538,M538&amp;", "&amp;N538))</f>
        <v/>
      </c>
      <c r="Q538" s="25"/>
      <c r="R538" s="25"/>
      <c r="S538" s="35" t="s">
        <v>5979</v>
      </c>
      <c r="T538" s="25" t="s">
        <v>36</v>
      </c>
      <c r="U538" s="185">
        <v>25155</v>
      </c>
      <c r="V538" s="188">
        <v>25155</v>
      </c>
      <c r="W538" s="189">
        <v>25155</v>
      </c>
      <c r="X538" s="31">
        <v>25155</v>
      </c>
      <c r="Y538" s="90">
        <f>IFERROR(ROUND(X538/W538-1,2),"")</f>
        <v>0</v>
      </c>
      <c r="Z538" s="31" t="str">
        <f>IF(OR(S538="VLD MLC components",S538="VLD MLC pipes",S538="VLD PEX components",S538="VLD PEX pipes",S538="VLD PHC components",S538="VLD PHC pipes",S538="Controls VLD"),"По запросу",X538)</f>
        <v>По запросу</v>
      </c>
      <c r="AA538" s="63">
        <f>ROUND(X538/1.2,3)</f>
        <v>20962.5</v>
      </c>
      <c r="AB538" s="23">
        <v>20962.5</v>
      </c>
      <c r="AC538" s="190">
        <f>IFERROR(ROUND(AA538/AB538-1,2),"")</f>
        <v>0</v>
      </c>
      <c r="AD538" s="25">
        <v>1.327</v>
      </c>
      <c r="AE538" s="25">
        <v>1.1100000000000001E-3</v>
      </c>
      <c r="AF538" s="25">
        <v>110</v>
      </c>
      <c r="AG538" s="25">
        <v>110</v>
      </c>
      <c r="AH538" s="25">
        <v>110</v>
      </c>
      <c r="AI538" s="25">
        <v>110</v>
      </c>
      <c r="AJ538" s="25" t="s">
        <v>20</v>
      </c>
      <c r="AK538" s="22" t="s">
        <v>20</v>
      </c>
      <c r="AL538" s="25" t="s">
        <v>20</v>
      </c>
      <c r="AM538" s="25">
        <v>1</v>
      </c>
      <c r="AN538" s="25">
        <v>280</v>
      </c>
      <c r="AO538" s="25">
        <v>185</v>
      </c>
      <c r="AP538" s="25">
        <v>195</v>
      </c>
      <c r="AQ538" s="25">
        <v>1.327</v>
      </c>
      <c r="AR538" s="94">
        <v>1.0101000000000001E-2</v>
      </c>
      <c r="AS538" s="157">
        <v>110</v>
      </c>
      <c r="AT538" s="93">
        <v>42444</v>
      </c>
      <c r="AU538" s="92" t="s">
        <v>22</v>
      </c>
      <c r="AV538" s="91" t="s">
        <v>152</v>
      </c>
      <c r="AW538" s="92" t="s">
        <v>152</v>
      </c>
      <c r="AX538" s="92" t="s">
        <v>48</v>
      </c>
      <c r="AY538" s="91" t="s">
        <v>152</v>
      </c>
      <c r="AZ538" s="23"/>
      <c r="BA538" s="25" t="s">
        <v>5978</v>
      </c>
      <c r="BB538" t="s">
        <v>25</v>
      </c>
      <c r="BC538" t="s">
        <v>2629</v>
      </c>
      <c r="BD538" t="str">
        <f>IF(Z538=BC538,"OK")</f>
        <v>OK</v>
      </c>
      <c r="BE538">
        <v>1.327</v>
      </c>
      <c r="BF538">
        <v>1.1100000000000001E-3</v>
      </c>
      <c r="BG538">
        <v>280</v>
      </c>
      <c r="BH538">
        <v>185</v>
      </c>
      <c r="BI538">
        <v>195</v>
      </c>
      <c r="BJ538">
        <v>1.327</v>
      </c>
      <c r="BK538">
        <v>1.0101000000000001E-2</v>
      </c>
      <c r="BN538" s="183"/>
    </row>
    <row r="539" spans="1:66" ht="25.5" x14ac:dyDescent="0.25">
      <c r="A539" s="1"/>
      <c r="B539" s="94">
        <v>535</v>
      </c>
      <c r="C539" s="43">
        <v>1008714</v>
      </c>
      <c r="D539" s="37" t="s">
        <v>22</v>
      </c>
      <c r="E539" s="27" t="s">
        <v>5977</v>
      </c>
      <c r="F539" s="151" t="s">
        <v>21</v>
      </c>
      <c r="G539" s="41" t="s">
        <v>585</v>
      </c>
      <c r="H539" s="46" t="str">
        <f>IFERROR(IFERROR(IF(SEARCH("Usystems",$E539)&gt;0,"Usystems"),IF(SEARCH("RIIFO",$E539)&gt;0,"RIIFO","Uponor")),"Uponor")</f>
        <v>Uponor</v>
      </c>
      <c r="I539" s="25" t="str">
        <f>IFERROR(MID($D539,1,7)+0,"")</f>
        <v/>
      </c>
      <c r="J539" s="25" t="str">
        <f>IFERROR(MID($D539,10,7)+0,"")</f>
        <v/>
      </c>
      <c r="K539" s="25" t="str">
        <f>IFERROR(MID($D539,19,7)+0,"")</f>
        <v/>
      </c>
      <c r="L539" s="25" t="str">
        <f>IFERROR(MID($D539,28,7)+0,"")</f>
        <v/>
      </c>
      <c r="M539" s="25" t="str">
        <f>IF(IFERROR(MID($Q539,1,7)+0,"")&lt;1130000,IF(INDEX(C:C,MATCH(LEFT(Q539,7)+0,I:I,0))&lt;1130000,"",INDEX(C:C,MATCH(LEFT(Q539,7)+0,I:I,0))),IFERROR(MID($Q539,1,7)+0,""))</f>
        <v/>
      </c>
      <c r="N539" s="25" t="str">
        <f>IF(IFERROR(MID($Q539,10,7)+0,"")&lt;1130000,"",IFERROR(MID($Q539,10,7)+0,""))</f>
        <v/>
      </c>
      <c r="O539" s="25" t="str">
        <f>IF(IFERROR(MID($Q539,19,7)+0,"")&lt;1130000,"",IFERROR(MID($Q539,19,7)+0,""))</f>
        <v/>
      </c>
      <c r="P539" s="25" t="str">
        <f>IF(M539="","",IF(N539="",M539,M539&amp;", "&amp;N539))</f>
        <v/>
      </c>
      <c r="Q539" s="37" t="s">
        <v>22</v>
      </c>
      <c r="R539" s="37"/>
      <c r="S539" s="35" t="s">
        <v>35</v>
      </c>
      <c r="T539" s="25" t="s">
        <v>36</v>
      </c>
      <c r="U539" s="185">
        <v>2505</v>
      </c>
      <c r="V539" s="188">
        <v>2505</v>
      </c>
      <c r="W539" s="189">
        <v>2505</v>
      </c>
      <c r="X539" s="31">
        <v>2505</v>
      </c>
      <c r="Y539" s="90">
        <f>IFERROR(ROUND(X539/W539-1,2),"")</f>
        <v>0</v>
      </c>
      <c r="Z539" s="31">
        <f>IF(OR(S539="VLD MLC components",S539="VLD MLC pipes",S539="VLD PEX components",S539="VLD PEX pipes",S539="VLD PHC components",S539="VLD PHC pipes",S539="Controls VLD"),"По запросу",X539)</f>
        <v>2505</v>
      </c>
      <c r="AA539" s="63">
        <f>ROUND(X539/1.2,3)</f>
        <v>2087.5</v>
      </c>
      <c r="AB539" s="23">
        <v>2087.5</v>
      </c>
      <c r="AC539" s="190">
        <f>IFERROR(ROUND(AA539/AB539-1,2),"")</f>
        <v>0</v>
      </c>
      <c r="AD539" s="25">
        <v>4.2999999999999997E-2</v>
      </c>
      <c r="AE539" s="25">
        <v>1.2999999999999999E-4</v>
      </c>
      <c r="AF539" s="25">
        <v>9</v>
      </c>
      <c r="AG539" s="25">
        <v>9</v>
      </c>
      <c r="AH539" s="25">
        <v>9</v>
      </c>
      <c r="AI539" s="25">
        <v>9</v>
      </c>
      <c r="AJ539" s="25" t="s">
        <v>20</v>
      </c>
      <c r="AK539" s="22" t="s">
        <v>20</v>
      </c>
      <c r="AL539" s="25" t="s">
        <v>20</v>
      </c>
      <c r="AM539" s="25">
        <v>10</v>
      </c>
      <c r="AN539" s="25">
        <v>280</v>
      </c>
      <c r="AO539" s="25">
        <v>187</v>
      </c>
      <c r="AP539" s="25">
        <v>107</v>
      </c>
      <c r="AQ539" s="25">
        <v>0.43</v>
      </c>
      <c r="AR539" s="94">
        <v>5.6030000000000003E-3</v>
      </c>
      <c r="AS539" s="157">
        <v>9</v>
      </c>
      <c r="AT539" s="93" t="s">
        <v>22</v>
      </c>
      <c r="AU539" s="92" t="s">
        <v>22</v>
      </c>
      <c r="AV539" s="91" t="s">
        <v>152</v>
      </c>
      <c r="AW539" s="92" t="s">
        <v>152</v>
      </c>
      <c r="AX539" s="92" t="s">
        <v>48</v>
      </c>
      <c r="AY539" s="91" t="s">
        <v>152</v>
      </c>
      <c r="AZ539" s="23"/>
      <c r="BA539" s="25" t="s">
        <v>5975</v>
      </c>
      <c r="BB539" t="s">
        <v>25</v>
      </c>
      <c r="BC539">
        <v>2505</v>
      </c>
      <c r="BD539" t="str">
        <f>IF(Z539=BC539,"OK")</f>
        <v>OK</v>
      </c>
      <c r="BE539">
        <v>4.2999999999999997E-2</v>
      </c>
      <c r="BF539">
        <v>1.2999999999999999E-4</v>
      </c>
      <c r="BG539">
        <v>280</v>
      </c>
      <c r="BH539">
        <v>187</v>
      </c>
      <c r="BI539">
        <v>107</v>
      </c>
      <c r="BJ539">
        <v>0.43</v>
      </c>
      <c r="BK539">
        <v>5.6030000000000003E-3</v>
      </c>
      <c r="BN539" s="183"/>
    </row>
    <row r="540" spans="1:66" ht="25.5" x14ac:dyDescent="0.25">
      <c r="A540" s="1"/>
      <c r="B540" s="94">
        <v>536</v>
      </c>
      <c r="C540" s="43">
        <v>1008715</v>
      </c>
      <c r="D540" s="37" t="s">
        <v>22</v>
      </c>
      <c r="E540" s="27" t="s">
        <v>5976</v>
      </c>
      <c r="F540" s="151" t="s">
        <v>21</v>
      </c>
      <c r="G540" s="41" t="s">
        <v>585</v>
      </c>
      <c r="H540" s="46" t="str">
        <f>IFERROR(IFERROR(IF(SEARCH("Usystems",$E540)&gt;0,"Usystems"),IF(SEARCH("RIIFO",$E540)&gt;0,"RIIFO","Uponor")),"Uponor")</f>
        <v>Uponor</v>
      </c>
      <c r="I540" s="25" t="str">
        <f>IFERROR(MID($D540,1,7)+0,"")</f>
        <v/>
      </c>
      <c r="J540" s="25" t="str">
        <f>IFERROR(MID($D540,10,7)+0,"")</f>
        <v/>
      </c>
      <c r="K540" s="25" t="str">
        <f>IFERROR(MID($D540,19,7)+0,"")</f>
        <v/>
      </c>
      <c r="L540" s="25" t="str">
        <f>IFERROR(MID($D540,28,7)+0,"")</f>
        <v/>
      </c>
      <c r="M540" s="25" t="str">
        <f>IF(IFERROR(MID($Q540,1,7)+0,"")&lt;1130000,IF(INDEX(C:C,MATCH(LEFT(Q540,7)+0,I:I,0))&lt;1130000,"",INDEX(C:C,MATCH(LEFT(Q540,7)+0,I:I,0))),IFERROR(MID($Q540,1,7)+0,""))</f>
        <v/>
      </c>
      <c r="N540" s="25" t="str">
        <f>IF(IFERROR(MID($Q540,10,7)+0,"")&lt;1130000,"",IFERROR(MID($Q540,10,7)+0,""))</f>
        <v/>
      </c>
      <c r="O540" s="25" t="str">
        <f>IF(IFERROR(MID($Q540,19,7)+0,"")&lt;1130000,"",IFERROR(MID($Q540,19,7)+0,""))</f>
        <v/>
      </c>
      <c r="P540" s="25" t="str">
        <f>IF(M540="","",IF(N540="",M540,M540&amp;", "&amp;N540))</f>
        <v/>
      </c>
      <c r="Q540" s="37" t="s">
        <v>22</v>
      </c>
      <c r="R540" s="37"/>
      <c r="S540" s="35" t="s">
        <v>35</v>
      </c>
      <c r="T540" s="25" t="s">
        <v>36</v>
      </c>
      <c r="U540" s="185">
        <v>2505</v>
      </c>
      <c r="V540" s="188">
        <v>2505</v>
      </c>
      <c r="W540" s="189">
        <v>2505</v>
      </c>
      <c r="X540" s="31">
        <v>2505</v>
      </c>
      <c r="Y540" s="90">
        <f>IFERROR(ROUND(X540/W540-1,2),"")</f>
        <v>0</v>
      </c>
      <c r="Z540" s="31">
        <f>IF(OR(S540="VLD MLC components",S540="VLD MLC pipes",S540="VLD PEX components",S540="VLD PEX pipes",S540="VLD PHC components",S540="VLD PHC pipes",S540="Controls VLD"),"По запросу",X540)</f>
        <v>2505</v>
      </c>
      <c r="AA540" s="63">
        <f>ROUND(X540/1.2,3)</f>
        <v>2087.5</v>
      </c>
      <c r="AB540" s="23">
        <v>2087.5</v>
      </c>
      <c r="AC540" s="190">
        <f>IFERROR(ROUND(AA540/AB540-1,2),"")</f>
        <v>0</v>
      </c>
      <c r="AD540" s="25">
        <v>0.06</v>
      </c>
      <c r="AE540" s="25">
        <v>2.14E-4</v>
      </c>
      <c r="AF540" s="25">
        <v>20</v>
      </c>
      <c r="AG540" s="25">
        <v>20</v>
      </c>
      <c r="AH540" s="25">
        <v>20</v>
      </c>
      <c r="AI540" s="25">
        <v>20</v>
      </c>
      <c r="AJ540" s="25" t="s">
        <v>20</v>
      </c>
      <c r="AK540" s="22" t="s">
        <v>20</v>
      </c>
      <c r="AL540" s="25" t="s">
        <v>20</v>
      </c>
      <c r="AM540" s="25">
        <v>10</v>
      </c>
      <c r="AN540" s="25">
        <v>280</v>
      </c>
      <c r="AO540" s="25">
        <v>183</v>
      </c>
      <c r="AP540" s="25">
        <v>98</v>
      </c>
      <c r="AQ540" s="25">
        <v>0.6</v>
      </c>
      <c r="AR540" s="94">
        <v>5.0220000000000004E-3</v>
      </c>
      <c r="AS540" s="157">
        <v>20</v>
      </c>
      <c r="AT540" s="93" t="s">
        <v>22</v>
      </c>
      <c r="AU540" s="92" t="s">
        <v>22</v>
      </c>
      <c r="AV540" s="91" t="s">
        <v>152</v>
      </c>
      <c r="AW540" s="92" t="s">
        <v>152</v>
      </c>
      <c r="AX540" s="92" t="s">
        <v>48</v>
      </c>
      <c r="AY540" s="91" t="s">
        <v>152</v>
      </c>
      <c r="AZ540" s="23"/>
      <c r="BA540" s="25" t="s">
        <v>5975</v>
      </c>
      <c r="BB540" t="s">
        <v>25</v>
      </c>
      <c r="BC540">
        <v>2505</v>
      </c>
      <c r="BD540" t="str">
        <f>IF(Z540=BC540,"OK")</f>
        <v>OK</v>
      </c>
      <c r="BE540">
        <v>0.06</v>
      </c>
      <c r="BF540">
        <v>2.14E-4</v>
      </c>
      <c r="BG540">
        <v>280</v>
      </c>
      <c r="BH540">
        <v>183</v>
      </c>
      <c r="BI540">
        <v>98</v>
      </c>
      <c r="BJ540">
        <v>0.6</v>
      </c>
      <c r="BK540">
        <v>5.0220000000000004E-3</v>
      </c>
      <c r="BN540" s="183"/>
    </row>
    <row r="541" spans="1:66" x14ac:dyDescent="0.25">
      <c r="A541" s="1"/>
      <c r="B541" s="94">
        <v>537</v>
      </c>
      <c r="C541" s="43">
        <v>1038419</v>
      </c>
      <c r="D541" s="37" t="s">
        <v>22</v>
      </c>
      <c r="E541" s="36" t="s">
        <v>5974</v>
      </c>
      <c r="F541" s="151" t="s">
        <v>21</v>
      </c>
      <c r="G541" s="25"/>
      <c r="H541" s="46" t="str">
        <f>IFERROR(IFERROR(IF(SEARCH("Usystems",$E541)&gt;0,"Usystems"),IF(SEARCH("RIIFO",$E541)&gt;0,"RIIFO","Uponor")),"Uponor")</f>
        <v>Uponor</v>
      </c>
      <c r="I541" s="25" t="str">
        <f>IFERROR(MID($D541,1,7)+0,"")</f>
        <v/>
      </c>
      <c r="J541" s="25" t="str">
        <f>IFERROR(MID($D541,10,7)+0,"")</f>
        <v/>
      </c>
      <c r="K541" s="25" t="str">
        <f>IFERROR(MID($D541,19,7)+0,"")</f>
        <v/>
      </c>
      <c r="L541" s="25" t="str">
        <f>IFERROR(MID($D541,28,7)+0,"")</f>
        <v/>
      </c>
      <c r="M541" s="25" t="str">
        <f>IF(IFERROR(MID($Q541,1,7)+0,"")&lt;1130000,IF(INDEX(C:C,MATCH(LEFT(Q541,7)+0,I:I,0))&lt;1130000,"",INDEX(C:C,MATCH(LEFT(Q541,7)+0,I:I,0))),IFERROR(MID($Q541,1,7)+0,""))</f>
        <v/>
      </c>
      <c r="N541" s="25" t="str">
        <f>IF(IFERROR(MID($Q541,10,7)+0,"")&lt;1130000,"",IFERROR(MID($Q541,10,7)+0,""))</f>
        <v/>
      </c>
      <c r="O541" s="25" t="str">
        <f>IF(IFERROR(MID($Q541,19,7)+0,"")&lt;1130000,"",IFERROR(MID($Q541,19,7)+0,""))</f>
        <v/>
      </c>
      <c r="P541" s="25" t="str">
        <f>IF(M541="","",IF(N541="",M541,M541&amp;", "&amp;N541))</f>
        <v/>
      </c>
      <c r="Q541" s="37" t="s">
        <v>22</v>
      </c>
      <c r="R541" s="37"/>
      <c r="S541" s="35" t="s">
        <v>35</v>
      </c>
      <c r="T541" s="25" t="s">
        <v>36</v>
      </c>
      <c r="U541" s="185">
        <v>2925</v>
      </c>
      <c r="V541" s="188">
        <v>2925</v>
      </c>
      <c r="W541" s="189">
        <v>2925</v>
      </c>
      <c r="X541" s="31">
        <v>2925</v>
      </c>
      <c r="Y541" s="90">
        <f>IFERROR(ROUND(X541/W541-1,2),"")</f>
        <v>0</v>
      </c>
      <c r="Z541" s="31">
        <f>IF(OR(S541="VLD MLC components",S541="VLD MLC pipes",S541="VLD PEX components",S541="VLD PEX pipes",S541="VLD PHC components",S541="VLD PHC pipes",S541="Controls VLD"),"По запросу",X541)</f>
        <v>2925</v>
      </c>
      <c r="AA541" s="63">
        <f>ROUND(X541/1.2,3)</f>
        <v>2437.5</v>
      </c>
      <c r="AB541" s="23">
        <v>2437.5</v>
      </c>
      <c r="AC541" s="190">
        <f>IFERROR(ROUND(AA541/AB541-1,2),"")</f>
        <v>0</v>
      </c>
      <c r="AD541" s="25">
        <v>0.17399999999999999</v>
      </c>
      <c r="AE541" s="25">
        <v>1.1E-4</v>
      </c>
      <c r="AF541" s="25">
        <v>0</v>
      </c>
      <c r="AG541" s="25" t="s">
        <v>22</v>
      </c>
      <c r="AH541" s="25">
        <v>0</v>
      </c>
      <c r="AI541" s="25">
        <v>0</v>
      </c>
      <c r="AJ541" s="25" t="s">
        <v>20</v>
      </c>
      <c r="AK541" s="42" t="s">
        <v>19</v>
      </c>
      <c r="AL541" s="25" t="s">
        <v>20</v>
      </c>
      <c r="AM541" s="25">
        <v>10</v>
      </c>
      <c r="AN541" s="25">
        <v>252</v>
      </c>
      <c r="AO541" s="25">
        <v>125</v>
      </c>
      <c r="AP541" s="25">
        <v>100</v>
      </c>
      <c r="AQ541" s="25">
        <v>1.74</v>
      </c>
      <c r="AR541" s="94">
        <v>3.15E-3</v>
      </c>
      <c r="AS541" s="157" t="s">
        <v>22</v>
      </c>
      <c r="AT541" s="93" t="s">
        <v>22</v>
      </c>
      <c r="AU541" s="92" t="s">
        <v>22</v>
      </c>
      <c r="AV541" s="91" t="s">
        <v>152</v>
      </c>
      <c r="AW541" s="92" t="s">
        <v>48</v>
      </c>
      <c r="AX541" s="92" t="s">
        <v>48</v>
      </c>
      <c r="AY541" s="91" t="s">
        <v>152</v>
      </c>
      <c r="AZ541" s="23"/>
      <c r="BA541" s="25" t="s">
        <v>4950</v>
      </c>
      <c r="BB541" t="s">
        <v>25</v>
      </c>
      <c r="BC541" t="e">
        <v>#N/A</v>
      </c>
      <c r="BD541" t="e">
        <f>IF(Z541=BC541,"OK")</f>
        <v>#N/A</v>
      </c>
      <c r="BE541">
        <v>0.17399999999999999</v>
      </c>
      <c r="BF541">
        <v>1.1E-4</v>
      </c>
      <c r="BG541">
        <v>252</v>
      </c>
      <c r="BH541">
        <v>125</v>
      </c>
      <c r="BI541">
        <v>100</v>
      </c>
      <c r="BJ541">
        <v>1.74</v>
      </c>
      <c r="BK541">
        <v>3.15E-3</v>
      </c>
      <c r="BN541" s="183"/>
    </row>
    <row r="542" spans="1:66" x14ac:dyDescent="0.25">
      <c r="A542" s="1"/>
      <c r="B542" s="94">
        <v>538</v>
      </c>
      <c r="C542" s="43">
        <v>1038420</v>
      </c>
      <c r="D542" s="37" t="s">
        <v>22</v>
      </c>
      <c r="E542" s="36" t="s">
        <v>5973</v>
      </c>
      <c r="F542" s="151" t="s">
        <v>21</v>
      </c>
      <c r="G542" s="25"/>
      <c r="H542" s="46" t="str">
        <f>IFERROR(IFERROR(IF(SEARCH("Usystems",$E542)&gt;0,"Usystems"),IF(SEARCH("RIIFO",$E542)&gt;0,"RIIFO","Uponor")),"Uponor")</f>
        <v>Uponor</v>
      </c>
      <c r="I542" s="25" t="str">
        <f>IFERROR(MID($D542,1,7)+0,"")</f>
        <v/>
      </c>
      <c r="J542" s="25" t="str">
        <f>IFERROR(MID($D542,10,7)+0,"")</f>
        <v/>
      </c>
      <c r="K542" s="25" t="str">
        <f>IFERROR(MID($D542,19,7)+0,"")</f>
        <v/>
      </c>
      <c r="L542" s="25" t="str">
        <f>IFERROR(MID($D542,28,7)+0,"")</f>
        <v/>
      </c>
      <c r="M542" s="25" t="str">
        <f>IF(IFERROR(MID($Q542,1,7)+0,"")&lt;1130000,IF(INDEX(C:C,MATCH(LEFT(Q542,7)+0,I:I,0))&lt;1130000,"",INDEX(C:C,MATCH(LEFT(Q542,7)+0,I:I,0))),IFERROR(MID($Q542,1,7)+0,""))</f>
        <v/>
      </c>
      <c r="N542" s="25" t="str">
        <f>IF(IFERROR(MID($Q542,10,7)+0,"")&lt;1130000,"",IFERROR(MID($Q542,10,7)+0,""))</f>
        <v/>
      </c>
      <c r="O542" s="25" t="str">
        <f>IF(IFERROR(MID($Q542,19,7)+0,"")&lt;1130000,"",IFERROR(MID($Q542,19,7)+0,""))</f>
        <v/>
      </c>
      <c r="P542" s="25" t="str">
        <f>IF(M542="","",IF(N542="",M542,M542&amp;", "&amp;N542))</f>
        <v/>
      </c>
      <c r="Q542" s="37" t="s">
        <v>22</v>
      </c>
      <c r="R542" s="37"/>
      <c r="S542" s="35" t="s">
        <v>35</v>
      </c>
      <c r="T542" s="25" t="s">
        <v>36</v>
      </c>
      <c r="U542" s="185">
        <v>2925</v>
      </c>
      <c r="V542" s="188">
        <v>2925</v>
      </c>
      <c r="W542" s="189">
        <v>2925</v>
      </c>
      <c r="X542" s="31">
        <v>2925</v>
      </c>
      <c r="Y542" s="90">
        <f>IFERROR(ROUND(X542/W542-1,2),"")</f>
        <v>0</v>
      </c>
      <c r="Z542" s="31">
        <f>IF(OR(S542="VLD MLC components",S542="VLD MLC pipes",S542="VLD PEX components",S542="VLD PEX pipes",S542="VLD PHC components",S542="VLD PHC pipes",S542="Controls VLD"),"По запросу",X542)</f>
        <v>2925</v>
      </c>
      <c r="AA542" s="63">
        <f>ROUND(X542/1.2,3)</f>
        <v>2437.5</v>
      </c>
      <c r="AB542" s="23">
        <v>2437.5</v>
      </c>
      <c r="AC542" s="190">
        <f>IFERROR(ROUND(AA542/AB542-1,2),"")</f>
        <v>0</v>
      </c>
      <c r="AD542" s="25">
        <v>0.22700000000000001</v>
      </c>
      <c r="AE542" s="25">
        <v>2.3000000000000001E-4</v>
      </c>
      <c r="AF542" s="25">
        <v>0</v>
      </c>
      <c r="AG542" s="25" t="s">
        <v>22</v>
      </c>
      <c r="AH542" s="25">
        <v>0</v>
      </c>
      <c r="AI542" s="25">
        <v>0</v>
      </c>
      <c r="AJ542" s="25" t="s">
        <v>20</v>
      </c>
      <c r="AK542" s="42" t="s">
        <v>19</v>
      </c>
      <c r="AL542" s="25" t="s">
        <v>20</v>
      </c>
      <c r="AM542" s="25">
        <v>10</v>
      </c>
      <c r="AN542" s="25">
        <v>250</v>
      </c>
      <c r="AO542" s="25">
        <v>130</v>
      </c>
      <c r="AP542" s="25">
        <v>102</v>
      </c>
      <c r="AQ542" s="25">
        <v>2.27</v>
      </c>
      <c r="AR542" s="94">
        <v>3.3149999999999998E-3</v>
      </c>
      <c r="AS542" s="157" t="s">
        <v>22</v>
      </c>
      <c r="AT542" s="93" t="s">
        <v>22</v>
      </c>
      <c r="AU542" s="92" t="s">
        <v>22</v>
      </c>
      <c r="AV542" s="91" t="s">
        <v>152</v>
      </c>
      <c r="AW542" s="92" t="s">
        <v>48</v>
      </c>
      <c r="AX542" s="92" t="s">
        <v>48</v>
      </c>
      <c r="AY542" s="91" t="s">
        <v>152</v>
      </c>
      <c r="AZ542" s="23"/>
      <c r="BA542" s="25" t="s">
        <v>4950</v>
      </c>
      <c r="BB542" t="s">
        <v>25</v>
      </c>
      <c r="BC542" t="e">
        <v>#N/A</v>
      </c>
      <c r="BD542" t="e">
        <f>IF(Z542=BC542,"OK")</f>
        <v>#N/A</v>
      </c>
      <c r="BE542">
        <v>0.22700000000000001</v>
      </c>
      <c r="BF542">
        <v>2.3000000000000001E-4</v>
      </c>
      <c r="BG542">
        <v>250</v>
      </c>
      <c r="BH542">
        <v>130</v>
      </c>
      <c r="BI542">
        <v>102</v>
      </c>
      <c r="BJ542">
        <v>2.27</v>
      </c>
      <c r="BK542">
        <v>3.3149999999999998E-3</v>
      </c>
      <c r="BN542" s="183"/>
    </row>
    <row r="543" spans="1:66" x14ac:dyDescent="0.25">
      <c r="A543" s="1"/>
      <c r="B543" s="94">
        <v>539</v>
      </c>
      <c r="C543" s="43">
        <v>1038421</v>
      </c>
      <c r="D543" s="37" t="s">
        <v>22</v>
      </c>
      <c r="E543" s="27" t="s">
        <v>5972</v>
      </c>
      <c r="F543" s="151" t="s">
        <v>21</v>
      </c>
      <c r="G543" s="25"/>
      <c r="H543" s="46" t="str">
        <f>IFERROR(IFERROR(IF(SEARCH("Usystems",$E543)&gt;0,"Usystems"),IF(SEARCH("RIIFO",$E543)&gt;0,"RIIFO","Uponor")),"Uponor")</f>
        <v>Uponor</v>
      </c>
      <c r="I543" s="25" t="str">
        <f>IFERROR(MID($D543,1,7)+0,"")</f>
        <v/>
      </c>
      <c r="J543" s="25" t="str">
        <f>IFERROR(MID($D543,10,7)+0,"")</f>
        <v/>
      </c>
      <c r="K543" s="25" t="str">
        <f>IFERROR(MID($D543,19,7)+0,"")</f>
        <v/>
      </c>
      <c r="L543" s="25" t="str">
        <f>IFERROR(MID($D543,28,7)+0,"")</f>
        <v/>
      </c>
      <c r="M543" s="25" t="str">
        <f>IF(IFERROR(MID($Q543,1,7)+0,"")&lt;1130000,IF(INDEX(C:C,MATCH(LEFT(Q543,7)+0,I:I,0))&lt;1130000,"",INDEX(C:C,MATCH(LEFT(Q543,7)+0,I:I,0))),IFERROR(MID($Q543,1,7)+0,""))</f>
        <v/>
      </c>
      <c r="N543" s="25" t="str">
        <f>IF(IFERROR(MID($Q543,10,7)+0,"")&lt;1130000,"",IFERROR(MID($Q543,10,7)+0,""))</f>
        <v/>
      </c>
      <c r="O543" s="25" t="str">
        <f>IF(IFERROR(MID($Q543,19,7)+0,"")&lt;1130000,"",IFERROR(MID($Q543,19,7)+0,""))</f>
        <v/>
      </c>
      <c r="P543" s="25" t="str">
        <f>IF(M543="","",IF(N543="",M543,M543&amp;", "&amp;N543))</f>
        <v/>
      </c>
      <c r="Q543" s="37" t="s">
        <v>22</v>
      </c>
      <c r="R543" s="37"/>
      <c r="S543" s="35" t="s">
        <v>35</v>
      </c>
      <c r="T543" s="25" t="s">
        <v>36</v>
      </c>
      <c r="U543" s="185">
        <v>4290</v>
      </c>
      <c r="V543" s="188">
        <v>4290</v>
      </c>
      <c r="W543" s="189">
        <v>4290</v>
      </c>
      <c r="X543" s="31">
        <v>4290</v>
      </c>
      <c r="Y543" s="90">
        <f>IFERROR(ROUND(X543/W543-1,2),"")</f>
        <v>0</v>
      </c>
      <c r="Z543" s="31">
        <f>IF(OR(S543="VLD MLC components",S543="VLD MLC pipes",S543="VLD PEX components",S543="VLD PEX pipes",S543="VLD PHC components",S543="VLD PHC pipes",S543="Controls VLD"),"По запросу",X543)</f>
        <v>4290</v>
      </c>
      <c r="AA543" s="63">
        <f>ROUND(X543/1.2,3)</f>
        <v>3575</v>
      </c>
      <c r="AB543" s="23">
        <v>3575</v>
      </c>
      <c r="AC543" s="190">
        <f>IFERROR(ROUND(AA543/AB543-1,2),"")</f>
        <v>0</v>
      </c>
      <c r="AD543" s="25">
        <v>0.27800000000000002</v>
      </c>
      <c r="AE543" s="25">
        <v>2.7E-4</v>
      </c>
      <c r="AF543" s="25">
        <v>0</v>
      </c>
      <c r="AG543" s="25" t="s">
        <v>22</v>
      </c>
      <c r="AH543" s="25">
        <v>0</v>
      </c>
      <c r="AI543" s="25">
        <v>0</v>
      </c>
      <c r="AJ543" s="25" t="s">
        <v>20</v>
      </c>
      <c r="AK543" s="42" t="s">
        <v>19</v>
      </c>
      <c r="AL543" s="25" t="s">
        <v>20</v>
      </c>
      <c r="AM543" s="25">
        <v>10</v>
      </c>
      <c r="AN543" s="25">
        <v>250</v>
      </c>
      <c r="AO543" s="25">
        <v>125</v>
      </c>
      <c r="AP543" s="25">
        <v>100</v>
      </c>
      <c r="AQ543" s="25">
        <v>2.78</v>
      </c>
      <c r="AR543" s="94">
        <v>3.1250000000000002E-3</v>
      </c>
      <c r="AS543" s="157" t="s">
        <v>22</v>
      </c>
      <c r="AT543" s="93" t="s">
        <v>22</v>
      </c>
      <c r="AU543" s="92" t="s">
        <v>22</v>
      </c>
      <c r="AV543" s="91" t="s">
        <v>48</v>
      </c>
      <c r="AW543" s="92" t="s">
        <v>48</v>
      </c>
      <c r="AX543" s="92" t="s">
        <v>48</v>
      </c>
      <c r="AY543" s="91" t="s">
        <v>152</v>
      </c>
      <c r="AZ543" s="23"/>
      <c r="BA543" s="25">
        <v>0</v>
      </c>
      <c r="BB543" t="s">
        <v>48</v>
      </c>
      <c r="BC543" t="e">
        <v>#N/A</v>
      </c>
      <c r="BD543" t="e">
        <f>IF(Z543=BC543,"OK")</f>
        <v>#N/A</v>
      </c>
      <c r="BE543">
        <v>0.27800000000000002</v>
      </c>
      <c r="BF543">
        <v>2.7E-4</v>
      </c>
      <c r="BG543">
        <v>250</v>
      </c>
      <c r="BH543">
        <v>125</v>
      </c>
      <c r="BI543">
        <v>100</v>
      </c>
      <c r="BJ543">
        <v>2.78</v>
      </c>
      <c r="BK543">
        <v>3.1250000000000002E-3</v>
      </c>
      <c r="BN543" s="183"/>
    </row>
    <row r="544" spans="1:66" x14ac:dyDescent="0.25">
      <c r="A544" s="1"/>
      <c r="B544" s="94">
        <v>540</v>
      </c>
      <c r="C544" s="43">
        <v>1038422</v>
      </c>
      <c r="D544" s="37"/>
      <c r="E544" s="27" t="s">
        <v>5971</v>
      </c>
      <c r="F544" s="151" t="s">
        <v>21</v>
      </c>
      <c r="G544" s="34"/>
      <c r="H544" s="46" t="str">
        <f>IFERROR(IFERROR(IF(SEARCH("Usystems",$E544)&gt;0,"Usystems"),IF(SEARCH("RIIFO",$E544)&gt;0,"RIIFO","Uponor")),"Uponor")</f>
        <v>Uponor</v>
      </c>
      <c r="I544" s="25" t="str">
        <f>IFERROR(MID($D544,1,7)+0,"")</f>
        <v/>
      </c>
      <c r="J544" s="25" t="str">
        <f>IFERROR(MID($D544,10,7)+0,"")</f>
        <v/>
      </c>
      <c r="K544" s="25" t="str">
        <f>IFERROR(MID($D544,19,7)+0,"")</f>
        <v/>
      </c>
      <c r="L544" s="25" t="str">
        <f>IFERROR(MID($D544,28,7)+0,"")</f>
        <v/>
      </c>
      <c r="M544" s="25" t="str">
        <f>IF(IFERROR(MID($Q544,1,7)+0,"")&lt;1130000,IF(INDEX(C:C,MATCH(LEFT(Q544,7)+0,I:I,0))&lt;1130000,"",INDEX(C:C,MATCH(LEFT(Q544,7)+0,I:I,0))),IFERROR(MID($Q544,1,7)+0,""))</f>
        <v/>
      </c>
      <c r="N544" s="25" t="str">
        <f>IF(IFERROR(MID($Q544,10,7)+0,"")&lt;1130000,"",IFERROR(MID($Q544,10,7)+0,""))</f>
        <v/>
      </c>
      <c r="O544" s="25" t="str">
        <f>IF(IFERROR(MID($Q544,19,7)+0,"")&lt;1130000,"",IFERROR(MID($Q544,19,7)+0,""))</f>
        <v/>
      </c>
      <c r="P544" s="25" t="str">
        <f>IF(M544="","",IF(N544="",M544,M544&amp;", "&amp;N544))</f>
        <v/>
      </c>
      <c r="Q544" s="37" t="s">
        <v>22</v>
      </c>
      <c r="R544" s="37"/>
      <c r="S544" s="35" t="s">
        <v>35</v>
      </c>
      <c r="T544" s="25" t="s">
        <v>36</v>
      </c>
      <c r="U544" s="185">
        <v>6564</v>
      </c>
      <c r="V544" s="188">
        <v>6564</v>
      </c>
      <c r="W544" s="189">
        <v>6564</v>
      </c>
      <c r="X544" s="31">
        <v>6564</v>
      </c>
      <c r="Y544" s="90">
        <f>IFERROR(ROUND(X544/W544-1,2),"")</f>
        <v>0</v>
      </c>
      <c r="Z544" s="31">
        <f>IF(OR(S544="VLD MLC components",S544="VLD MLC pipes",S544="VLD PEX components",S544="VLD PEX pipes",S544="VLD PHC components",S544="VLD PHC pipes",S544="Controls VLD"),"По запросу",X544)</f>
        <v>6564</v>
      </c>
      <c r="AA544" s="63">
        <f>ROUND(X544/1.2,3)</f>
        <v>5470</v>
      </c>
      <c r="AB544" s="23">
        <v>5470</v>
      </c>
      <c r="AC544" s="190">
        <f>IFERROR(ROUND(AA544/AB544-1,2),"")</f>
        <v>0</v>
      </c>
      <c r="AD544" s="25">
        <v>0.56399999999999995</v>
      </c>
      <c r="AE544" s="25">
        <v>6.7000000000000002E-4</v>
      </c>
      <c r="AF544" s="25">
        <v>0</v>
      </c>
      <c r="AG544" s="25" t="s">
        <v>22</v>
      </c>
      <c r="AH544" s="25">
        <v>0</v>
      </c>
      <c r="AI544" s="25">
        <v>0</v>
      </c>
      <c r="AJ544" s="25" t="s">
        <v>20</v>
      </c>
      <c r="AK544" s="42" t="s">
        <v>19</v>
      </c>
      <c r="AL544" s="25" t="s">
        <v>20</v>
      </c>
      <c r="AM544" s="25">
        <v>1</v>
      </c>
      <c r="AN544" s="25">
        <v>125</v>
      </c>
      <c r="AO544" s="25">
        <v>120</v>
      </c>
      <c r="AP544" s="25">
        <v>50</v>
      </c>
      <c r="AQ544" s="25">
        <v>0.56399999999999995</v>
      </c>
      <c r="AR544" s="94">
        <v>7.5000000000000002E-4</v>
      </c>
      <c r="AS544" s="157" t="s">
        <v>22</v>
      </c>
      <c r="AT544" s="93" t="s">
        <v>22</v>
      </c>
      <c r="AU544" s="92" t="s">
        <v>22</v>
      </c>
      <c r="AV544" s="91" t="s">
        <v>48</v>
      </c>
      <c r="AW544" s="92" t="s">
        <v>48</v>
      </c>
      <c r="AX544" s="92" t="s">
        <v>48</v>
      </c>
      <c r="AY544" s="91" t="s">
        <v>152</v>
      </c>
      <c r="AZ544" s="23"/>
      <c r="BA544" s="25">
        <v>0</v>
      </c>
      <c r="BB544" t="s">
        <v>48</v>
      </c>
      <c r="BC544" t="e">
        <v>#N/A</v>
      </c>
      <c r="BD544" t="e">
        <f>IF(Z544=BC544,"OK")</f>
        <v>#N/A</v>
      </c>
      <c r="BE544">
        <v>0.56399999999999995</v>
      </c>
      <c r="BF544">
        <v>6.7000000000000002E-4</v>
      </c>
      <c r="BG544">
        <v>125</v>
      </c>
      <c r="BH544">
        <v>120</v>
      </c>
      <c r="BI544">
        <v>50</v>
      </c>
      <c r="BJ544">
        <v>0.56399999999999995</v>
      </c>
      <c r="BK544">
        <v>7.5000000000000002E-4</v>
      </c>
      <c r="BN544" s="183"/>
    </row>
    <row r="545" spans="1:66" ht="25.5" x14ac:dyDescent="0.25">
      <c r="A545" s="1"/>
      <c r="B545" s="94">
        <v>541</v>
      </c>
      <c r="C545" s="43">
        <v>1023161</v>
      </c>
      <c r="D545" s="37" t="s">
        <v>22</v>
      </c>
      <c r="E545" s="48" t="s">
        <v>5970</v>
      </c>
      <c r="F545" s="151" t="s">
        <v>652</v>
      </c>
      <c r="G545" s="41" t="s">
        <v>585</v>
      </c>
      <c r="H545" s="46" t="str">
        <f>IFERROR(IFERROR(IF(SEARCH("Usystems",$E545)&gt;0,"Usystems"),IF(SEARCH("RIIFO",$E545)&gt;0,"RIIFO","Uponor")),"Uponor")</f>
        <v>Uponor</v>
      </c>
      <c r="I545" s="25" t="str">
        <f>IFERROR(MID($D545,1,7)+0,"")</f>
        <v/>
      </c>
      <c r="J545" s="25" t="str">
        <f>IFERROR(MID($D545,10,7)+0,"")</f>
        <v/>
      </c>
      <c r="K545" s="25" t="str">
        <f>IFERROR(MID($D545,19,7)+0,"")</f>
        <v/>
      </c>
      <c r="L545" s="25" t="str">
        <f>IFERROR(MID($D545,28,7)+0,"")</f>
        <v/>
      </c>
      <c r="M545" s="25" t="str">
        <f>IF(IFERROR(MID($Q545,1,7)+0,"")&lt;1130000,IF(INDEX(C:C,MATCH(LEFT(Q545,7)+0,I:I,0))&lt;1130000,"",INDEX(C:C,MATCH(LEFT(Q545,7)+0,I:I,0))),IFERROR(MID($Q545,1,7)+0,""))</f>
        <v/>
      </c>
      <c r="N545" s="25" t="str">
        <f>IF(IFERROR(MID($Q545,10,7)+0,"")&lt;1130000,"",IFERROR(MID($Q545,10,7)+0,""))</f>
        <v/>
      </c>
      <c r="O545" s="25" t="str">
        <f>IF(IFERROR(MID($Q545,19,7)+0,"")&lt;1130000,"",IFERROR(MID($Q545,19,7)+0,""))</f>
        <v/>
      </c>
      <c r="P545" s="25" t="str">
        <f>IF(M545="","",IF(N545="",M545,M545&amp;", "&amp;N545))</f>
        <v/>
      </c>
      <c r="Q545" s="37" t="s">
        <v>22</v>
      </c>
      <c r="R545" s="37"/>
      <c r="S545" s="35" t="s">
        <v>35</v>
      </c>
      <c r="T545" s="25" t="s">
        <v>36</v>
      </c>
      <c r="U545" s="185">
        <v>1406</v>
      </c>
      <c r="V545" s="188">
        <v>1406</v>
      </c>
      <c r="W545" s="189">
        <v>1406</v>
      </c>
      <c r="X545" s="31">
        <v>1406</v>
      </c>
      <c r="Y545" s="90">
        <f>IFERROR(ROUND(X545/W545-1,2),"")</f>
        <v>0</v>
      </c>
      <c r="Z545" s="31">
        <f>IF(OR(S545="VLD MLC components",S545="VLD MLC pipes",S545="VLD PEX components",S545="VLD PEX pipes",S545="VLD PHC components",S545="VLD PHC pipes",S545="Controls VLD"),"По запросу",X545)</f>
        <v>1406</v>
      </c>
      <c r="AA545" s="63">
        <f>ROUND(X545/1.2,3)</f>
        <v>1171.6669999999999</v>
      </c>
      <c r="AB545" s="23">
        <v>1171.6669999999999</v>
      </c>
      <c r="AC545" s="190">
        <f>IFERROR(ROUND(AA545/AB545-1,2),"")</f>
        <v>0</v>
      </c>
      <c r="AD545" s="25">
        <v>0.126</v>
      </c>
      <c r="AE545" s="25">
        <v>6.1899999999999998E-4</v>
      </c>
      <c r="AF545" s="25">
        <v>0</v>
      </c>
      <c r="AG545" s="25" t="s">
        <v>22</v>
      </c>
      <c r="AH545" s="25">
        <v>0</v>
      </c>
      <c r="AI545" s="25">
        <v>0</v>
      </c>
      <c r="AJ545" s="25" t="s">
        <v>20</v>
      </c>
      <c r="AK545" s="42" t="s">
        <v>19</v>
      </c>
      <c r="AL545" s="25" t="s">
        <v>20</v>
      </c>
      <c r="AM545" s="25">
        <v>10</v>
      </c>
      <c r="AN545" s="25">
        <v>250</v>
      </c>
      <c r="AO545" s="25">
        <v>125</v>
      </c>
      <c r="AP545" s="25">
        <v>80</v>
      </c>
      <c r="AQ545" s="25">
        <v>1.2629999999999999</v>
      </c>
      <c r="AR545" s="94">
        <v>2.5000000000000001E-3</v>
      </c>
      <c r="AS545" s="157" t="s">
        <v>22</v>
      </c>
      <c r="AT545" s="93" t="s">
        <v>22</v>
      </c>
      <c r="AU545" s="92" t="s">
        <v>22</v>
      </c>
      <c r="AV545" s="91" t="s">
        <v>152</v>
      </c>
      <c r="AW545" s="92" t="s">
        <v>48</v>
      </c>
      <c r="AX545" s="92" t="s">
        <v>48</v>
      </c>
      <c r="AY545" s="91" t="s">
        <v>152</v>
      </c>
      <c r="AZ545" s="23"/>
      <c r="BA545" s="25" t="s">
        <v>5261</v>
      </c>
      <c r="BB545" t="s">
        <v>25</v>
      </c>
      <c r="BC545" t="e">
        <v>#N/A</v>
      </c>
      <c r="BD545" t="e">
        <f>IF(Z545=BC545,"OK")</f>
        <v>#N/A</v>
      </c>
      <c r="BE545">
        <v>0.126</v>
      </c>
      <c r="BF545">
        <v>6.1899999999999998E-4</v>
      </c>
      <c r="BG545">
        <v>250</v>
      </c>
      <c r="BH545">
        <v>125</v>
      </c>
      <c r="BI545">
        <v>80</v>
      </c>
      <c r="BJ545">
        <v>1.2629999999999999</v>
      </c>
      <c r="BK545">
        <v>2.5000000000000001E-3</v>
      </c>
      <c r="BN545" s="183"/>
    </row>
    <row r="546" spans="1:66" ht="25.5" x14ac:dyDescent="0.25">
      <c r="A546" s="1"/>
      <c r="B546" s="94">
        <v>542</v>
      </c>
      <c r="C546" s="43">
        <v>1023162</v>
      </c>
      <c r="D546" s="37" t="s">
        <v>22</v>
      </c>
      <c r="E546" s="27" t="s">
        <v>5969</v>
      </c>
      <c r="F546" s="151" t="s">
        <v>21</v>
      </c>
      <c r="G546" s="25"/>
      <c r="H546" s="46" t="str">
        <f>IFERROR(IFERROR(IF(SEARCH("Usystems",$E546)&gt;0,"Usystems"),IF(SEARCH("RIIFO",$E546)&gt;0,"RIIFO","Uponor")),"Uponor")</f>
        <v>Uponor</v>
      </c>
      <c r="I546" s="25" t="str">
        <f>IFERROR(MID($D546,1,7)+0,"")</f>
        <v/>
      </c>
      <c r="J546" s="25" t="str">
        <f>IFERROR(MID($D546,10,7)+0,"")</f>
        <v/>
      </c>
      <c r="K546" s="25" t="str">
        <f>IFERROR(MID($D546,19,7)+0,"")</f>
        <v/>
      </c>
      <c r="L546" s="25" t="str">
        <f>IFERROR(MID($D546,28,7)+0,"")</f>
        <v/>
      </c>
      <c r="M546" s="25" t="str">
        <f>IF(IFERROR(MID($Q546,1,7)+0,"")&lt;1130000,IF(INDEX(C:C,MATCH(LEFT(Q546,7)+0,I:I,0))&lt;1130000,"",INDEX(C:C,MATCH(LEFT(Q546,7)+0,I:I,0))),IFERROR(MID($Q546,1,7)+0,""))</f>
        <v/>
      </c>
      <c r="N546" s="25" t="str">
        <f>IF(IFERROR(MID($Q546,10,7)+0,"")&lt;1130000,"",IFERROR(MID($Q546,10,7)+0,""))</f>
        <v/>
      </c>
      <c r="O546" s="25" t="str">
        <f>IF(IFERROR(MID($Q546,19,7)+0,"")&lt;1130000,"",IFERROR(MID($Q546,19,7)+0,""))</f>
        <v/>
      </c>
      <c r="P546" s="25" t="str">
        <f>IF(M546="","",IF(N546="",M546,M546&amp;", "&amp;N546))</f>
        <v/>
      </c>
      <c r="Q546" s="37" t="s">
        <v>22</v>
      </c>
      <c r="R546" s="37"/>
      <c r="S546" s="35" t="s">
        <v>35</v>
      </c>
      <c r="T546" s="25" t="s">
        <v>36</v>
      </c>
      <c r="U546" s="185">
        <v>1622</v>
      </c>
      <c r="V546" s="188">
        <v>1622</v>
      </c>
      <c r="W546" s="189">
        <v>1622</v>
      </c>
      <c r="X546" s="31">
        <v>1622</v>
      </c>
      <c r="Y546" s="90">
        <f>IFERROR(ROUND(X546/W546-1,2),"")</f>
        <v>0</v>
      </c>
      <c r="Z546" s="31">
        <f>IF(OR(S546="VLD MLC components",S546="VLD MLC pipes",S546="VLD PEX components",S546="VLD PEX pipes",S546="VLD PHC components",S546="VLD PHC pipes",S546="Controls VLD"),"По запросу",X546)</f>
        <v>1622</v>
      </c>
      <c r="AA546" s="63">
        <f>ROUND(X546/1.2,3)</f>
        <v>1351.6669999999999</v>
      </c>
      <c r="AB546" s="23">
        <v>1351.6669999999999</v>
      </c>
      <c r="AC546" s="190">
        <f>IFERROR(ROUND(AA546/AB546-1,2),"")</f>
        <v>0</v>
      </c>
      <c r="AD546" s="25">
        <v>7.8E-2</v>
      </c>
      <c r="AE546" s="25">
        <v>5.9500000000000004E-4</v>
      </c>
      <c r="AF546" s="25">
        <v>0</v>
      </c>
      <c r="AG546" s="25" t="s">
        <v>22</v>
      </c>
      <c r="AH546" s="25">
        <v>0</v>
      </c>
      <c r="AI546" s="25">
        <v>0</v>
      </c>
      <c r="AJ546" s="25" t="s">
        <v>20</v>
      </c>
      <c r="AK546" s="42" t="s">
        <v>19</v>
      </c>
      <c r="AL546" s="25" t="s">
        <v>20</v>
      </c>
      <c r="AM546" s="25">
        <v>10</v>
      </c>
      <c r="AN546" s="25">
        <v>400</v>
      </c>
      <c r="AO546" s="25">
        <v>270</v>
      </c>
      <c r="AP546" s="25">
        <v>330</v>
      </c>
      <c r="AQ546" s="25">
        <v>0.77500000000000002</v>
      </c>
      <c r="AR546" s="94">
        <v>3.5639999999999998E-2</v>
      </c>
      <c r="AS546" s="157" t="s">
        <v>22</v>
      </c>
      <c r="AT546" s="93" t="s">
        <v>22</v>
      </c>
      <c r="AU546" s="92" t="s">
        <v>22</v>
      </c>
      <c r="AV546" s="91" t="s">
        <v>48</v>
      </c>
      <c r="AW546" s="92" t="s">
        <v>48</v>
      </c>
      <c r="AX546" s="92" t="s">
        <v>48</v>
      </c>
      <c r="AY546" s="91" t="s">
        <v>152</v>
      </c>
      <c r="AZ546" s="23"/>
      <c r="BA546" s="25">
        <v>0</v>
      </c>
      <c r="BB546" t="s">
        <v>48</v>
      </c>
      <c r="BC546" t="e">
        <v>#N/A</v>
      </c>
      <c r="BD546" t="e">
        <f>IF(Z546=BC546,"OK")</f>
        <v>#N/A</v>
      </c>
      <c r="BE546">
        <v>7.8E-2</v>
      </c>
      <c r="BF546">
        <v>5.9500000000000004E-4</v>
      </c>
      <c r="BG546">
        <v>400</v>
      </c>
      <c r="BH546">
        <v>270</v>
      </c>
      <c r="BI546">
        <v>330</v>
      </c>
      <c r="BJ546">
        <v>0.77500000000000002</v>
      </c>
      <c r="BK546">
        <v>3.5639999999999998E-2</v>
      </c>
      <c r="BN546" s="183"/>
    </row>
    <row r="547" spans="1:66" ht="25.5" x14ac:dyDescent="0.25">
      <c r="A547" s="1"/>
      <c r="B547" s="94">
        <v>543</v>
      </c>
      <c r="C547" s="43">
        <v>1023163</v>
      </c>
      <c r="D547" s="37" t="s">
        <v>22</v>
      </c>
      <c r="E547" s="27" t="s">
        <v>5968</v>
      </c>
      <c r="F547" s="151" t="s">
        <v>21</v>
      </c>
      <c r="G547" s="41"/>
      <c r="H547" s="46" t="str">
        <f>IFERROR(IFERROR(IF(SEARCH("Usystems",$E547)&gt;0,"Usystems"),IF(SEARCH("RIIFO",$E547)&gt;0,"RIIFO","Uponor")),"Uponor")</f>
        <v>Uponor</v>
      </c>
      <c r="I547" s="25" t="str">
        <f>IFERROR(MID($D547,1,7)+0,"")</f>
        <v/>
      </c>
      <c r="J547" s="25" t="str">
        <f>IFERROR(MID($D547,10,7)+0,"")</f>
        <v/>
      </c>
      <c r="K547" s="25" t="str">
        <f>IFERROR(MID($D547,19,7)+0,"")</f>
        <v/>
      </c>
      <c r="L547" s="25" t="str">
        <f>IFERROR(MID($D547,28,7)+0,"")</f>
        <v/>
      </c>
      <c r="M547" s="25" t="str">
        <f>IF(IFERROR(MID($Q547,1,7)+0,"")&lt;1130000,IF(INDEX(C:C,MATCH(LEFT(Q547,7)+0,I:I,0))&lt;1130000,"",INDEX(C:C,MATCH(LEFT(Q547,7)+0,I:I,0))),IFERROR(MID($Q547,1,7)+0,""))</f>
        <v/>
      </c>
      <c r="N547" s="25" t="str">
        <f>IF(IFERROR(MID($Q547,10,7)+0,"")&lt;1130000,"",IFERROR(MID($Q547,10,7)+0,""))</f>
        <v/>
      </c>
      <c r="O547" s="25" t="str">
        <f>IF(IFERROR(MID($Q547,19,7)+0,"")&lt;1130000,"",IFERROR(MID($Q547,19,7)+0,""))</f>
        <v/>
      </c>
      <c r="P547" s="25" t="str">
        <f>IF(M547="","",IF(N547="",M547,M547&amp;", "&amp;N547))</f>
        <v/>
      </c>
      <c r="Q547" s="37" t="s">
        <v>22</v>
      </c>
      <c r="R547" s="37"/>
      <c r="S547" s="35" t="s">
        <v>35</v>
      </c>
      <c r="T547" s="25" t="s">
        <v>36</v>
      </c>
      <c r="U547" s="185">
        <v>1389</v>
      </c>
      <c r="V547" s="188">
        <v>1389</v>
      </c>
      <c r="W547" s="189">
        <v>1389</v>
      </c>
      <c r="X547" s="31">
        <v>1389</v>
      </c>
      <c r="Y547" s="90">
        <f>IFERROR(ROUND(X547/W547-1,2),"")</f>
        <v>0</v>
      </c>
      <c r="Z547" s="31">
        <f>IF(OR(S547="VLD MLC components",S547="VLD MLC pipes",S547="VLD PEX components",S547="VLD PEX pipes",S547="VLD PHC components",S547="VLD PHC pipes",S547="Controls VLD"),"По запросу",X547)</f>
        <v>1389</v>
      </c>
      <c r="AA547" s="63">
        <f>ROUND(X547/1.2,3)</f>
        <v>1157.5</v>
      </c>
      <c r="AB547" s="23">
        <v>1157.5</v>
      </c>
      <c r="AC547" s="190">
        <f>IFERROR(ROUND(AA547/AB547-1,2),"")</f>
        <v>0</v>
      </c>
      <c r="AD547" s="25">
        <v>0.05</v>
      </c>
      <c r="AE547" s="25">
        <v>5.1999999999999997E-5</v>
      </c>
      <c r="AF547" s="25">
        <v>1</v>
      </c>
      <c r="AG547" s="25">
        <v>1</v>
      </c>
      <c r="AH547" s="25">
        <v>1</v>
      </c>
      <c r="AI547" s="25">
        <v>1</v>
      </c>
      <c r="AJ547" s="25" t="s">
        <v>20</v>
      </c>
      <c r="AK547" s="42" t="s">
        <v>19</v>
      </c>
      <c r="AL547" s="25" t="s">
        <v>20</v>
      </c>
      <c r="AM547" s="25">
        <v>10</v>
      </c>
      <c r="AN547" s="25">
        <v>110</v>
      </c>
      <c r="AO547" s="25">
        <v>94</v>
      </c>
      <c r="AP547" s="25">
        <v>50</v>
      </c>
      <c r="AQ547" s="25">
        <v>0.5</v>
      </c>
      <c r="AR547" s="94">
        <v>5.1699999999999999E-4</v>
      </c>
      <c r="AS547" s="157">
        <v>1</v>
      </c>
      <c r="AT547" s="93" t="s">
        <v>22</v>
      </c>
      <c r="AU547" s="92" t="s">
        <v>22</v>
      </c>
      <c r="AV547" s="91" t="s">
        <v>152</v>
      </c>
      <c r="AW547" s="92" t="s">
        <v>152</v>
      </c>
      <c r="AX547" s="92" t="s">
        <v>48</v>
      </c>
      <c r="AY547" s="91" t="s">
        <v>152</v>
      </c>
      <c r="AZ547" s="23"/>
      <c r="BA547" s="25" t="s">
        <v>5967</v>
      </c>
      <c r="BB547" t="s">
        <v>25</v>
      </c>
      <c r="BC547" t="e">
        <v>#N/A</v>
      </c>
      <c r="BD547" t="e">
        <f>IF(Z547=BC547,"OK")</f>
        <v>#N/A</v>
      </c>
      <c r="BE547">
        <v>0.05</v>
      </c>
      <c r="BF547">
        <v>5.1999999999999997E-5</v>
      </c>
      <c r="BG547">
        <v>110</v>
      </c>
      <c r="BH547">
        <v>94</v>
      </c>
      <c r="BI547">
        <v>50</v>
      </c>
      <c r="BJ547">
        <v>0.5</v>
      </c>
      <c r="BK547">
        <v>5.1699999999999999E-4</v>
      </c>
      <c r="BN547" s="183"/>
    </row>
    <row r="548" spans="1:66" ht="25.5" x14ac:dyDescent="0.25">
      <c r="A548" s="1"/>
      <c r="B548" s="94">
        <v>544</v>
      </c>
      <c r="C548" s="43">
        <v>1023034</v>
      </c>
      <c r="D548" s="37">
        <v>1008821</v>
      </c>
      <c r="E548" s="27" t="s">
        <v>5966</v>
      </c>
      <c r="F548" s="151" t="s">
        <v>655</v>
      </c>
      <c r="G548" s="41" t="s">
        <v>27</v>
      </c>
      <c r="H548" s="46" t="str">
        <f>IFERROR(IFERROR(IF(SEARCH("Usystems",$E548)&gt;0,"Usystems"),IF(SEARCH("RIIFO",$E548)&gt;0,"RIIFO","Uponor")),"Uponor")</f>
        <v>Uponor</v>
      </c>
      <c r="I548" s="25">
        <f>IFERROR(MID($D548,1,7)+0,"")</f>
        <v>1008821</v>
      </c>
      <c r="J548" s="25" t="str">
        <f>IFERROR(MID($D548,10,7)+0,"")</f>
        <v/>
      </c>
      <c r="K548" s="25" t="str">
        <f>IFERROR(MID($D548,19,7)+0,"")</f>
        <v/>
      </c>
      <c r="L548" s="25" t="str">
        <f>IFERROR(MID($D548,28,7)+0,"")</f>
        <v/>
      </c>
      <c r="M548" s="25">
        <f>IF(IFERROR(MID($Q548,1,7)+0,"")&lt;1130000,IF(INDEX(C:C,MATCH(LEFT(Q548,7)+0,I:I,0))&lt;1130000,"",INDEX(C:C,MATCH(LEFT(Q548,7)+0,I:I,0))),IFERROR(MID($Q548,1,7)+0,""))</f>
        <v>1135787</v>
      </c>
      <c r="N548" s="25" t="str">
        <f>IF(IFERROR(MID($Q548,10,7)+0,"")&lt;1130000,"",IFERROR(MID($Q548,10,7)+0,""))</f>
        <v/>
      </c>
      <c r="O548" s="25" t="str">
        <f>IF(IFERROR(MID($Q548,19,7)+0,"")&lt;1130000,"",IFERROR(MID($Q548,19,7)+0,""))</f>
        <v/>
      </c>
      <c r="P548" s="25">
        <f>IF(M548="","",IF(N548="",M548,M548&amp;", "&amp;N548))</f>
        <v>1135787</v>
      </c>
      <c r="Q548" s="44">
        <v>1135787</v>
      </c>
      <c r="R548" s="44"/>
      <c r="S548" s="35" t="s">
        <v>35</v>
      </c>
      <c r="T548" s="25" t="s">
        <v>36</v>
      </c>
      <c r="U548" s="185">
        <v>1221</v>
      </c>
      <c r="V548" s="188">
        <v>1221</v>
      </c>
      <c r="W548" s="189">
        <v>1221</v>
      </c>
      <c r="X548" s="31">
        <v>1221</v>
      </c>
      <c r="Y548" s="90">
        <f>IFERROR(ROUND(X548/W548-1,2),"")</f>
        <v>0</v>
      </c>
      <c r="Z548" s="31">
        <f>IF(OR(S548="VLD MLC components",S548="VLD MLC pipes",S548="VLD PEX components",S548="VLD PEX pipes",S548="VLD PHC components",S548="VLD PHC pipes",S548="Controls VLD"),"По запросу",X548)</f>
        <v>1221</v>
      </c>
      <c r="AA548" s="63">
        <f>ROUND(X548/1.2,3)</f>
        <v>1017.5</v>
      </c>
      <c r="AB548" s="23">
        <v>1017.5</v>
      </c>
      <c r="AC548" s="190">
        <f>IFERROR(ROUND(AA548/AB548-1,2),"")</f>
        <v>0</v>
      </c>
      <c r="AD548" s="25">
        <v>0.10199999999999999</v>
      </c>
      <c r="AE548" s="25">
        <v>8.2999999999999998E-5</v>
      </c>
      <c r="AF548" s="25">
        <v>0</v>
      </c>
      <c r="AG548" s="25" t="s">
        <v>22</v>
      </c>
      <c r="AH548" s="25">
        <v>0</v>
      </c>
      <c r="AI548" s="25">
        <v>120</v>
      </c>
      <c r="AJ548" s="25" t="s">
        <v>20</v>
      </c>
      <c r="AK548" s="42" t="s">
        <v>19</v>
      </c>
      <c r="AL548" s="25" t="s">
        <v>20</v>
      </c>
      <c r="AM548" s="25">
        <v>40</v>
      </c>
      <c r="AN548" s="25">
        <v>277</v>
      </c>
      <c r="AO548" s="25">
        <v>179</v>
      </c>
      <c r="AP548" s="25">
        <v>95</v>
      </c>
      <c r="AQ548" s="25">
        <v>4.08</v>
      </c>
      <c r="AR548" s="94">
        <v>4.7099999999999998E-3</v>
      </c>
      <c r="AS548" s="157" t="s">
        <v>22</v>
      </c>
      <c r="AT548" s="93" t="s">
        <v>22</v>
      </c>
      <c r="AU548" s="92" t="s">
        <v>22</v>
      </c>
      <c r="AV548" s="91" t="s">
        <v>152</v>
      </c>
      <c r="AW548" s="92" t="s">
        <v>152</v>
      </c>
      <c r="AX548" s="92" t="s">
        <v>48</v>
      </c>
      <c r="AY548" s="91" t="s">
        <v>152</v>
      </c>
      <c r="AZ548" s="23"/>
      <c r="BA548" s="25" t="s">
        <v>5965</v>
      </c>
      <c r="BB548" t="s">
        <v>25</v>
      </c>
      <c r="BC548" t="e">
        <v>#N/A</v>
      </c>
      <c r="BD548" t="e">
        <f>IF(Z548=BC548,"OK")</f>
        <v>#N/A</v>
      </c>
      <c r="BE548">
        <v>0.10199999999999999</v>
      </c>
      <c r="BF548">
        <v>8.2999999999999998E-5</v>
      </c>
      <c r="BG548">
        <v>277</v>
      </c>
      <c r="BH548">
        <v>179</v>
      </c>
      <c r="BI548">
        <v>95</v>
      </c>
      <c r="BJ548">
        <v>4.08</v>
      </c>
      <c r="BK548">
        <v>4.7099999999999998E-3</v>
      </c>
      <c r="BN548" s="183"/>
    </row>
    <row r="549" spans="1:66" ht="38.25" x14ac:dyDescent="0.25">
      <c r="A549" s="1"/>
      <c r="B549" s="94">
        <v>545</v>
      </c>
      <c r="C549" s="43">
        <v>1023035</v>
      </c>
      <c r="D549" s="37">
        <v>1008822</v>
      </c>
      <c r="E549" s="27" t="s">
        <v>5964</v>
      </c>
      <c r="F549" s="151" t="s">
        <v>655</v>
      </c>
      <c r="G549" s="41" t="s">
        <v>29</v>
      </c>
      <c r="H549" s="46" t="str">
        <f>IFERROR(IFERROR(IF(SEARCH("Usystems",$E549)&gt;0,"Usystems"),IF(SEARCH("RIIFO",$E549)&gt;0,"RIIFO","Uponor")),"Uponor")</f>
        <v>Uponor</v>
      </c>
      <c r="I549" s="25">
        <f>IFERROR(MID($D549,1,7)+0,"")</f>
        <v>1008822</v>
      </c>
      <c r="J549" s="25" t="str">
        <f>IFERROR(MID($D549,10,7)+0,"")</f>
        <v/>
      </c>
      <c r="K549" s="25" t="str">
        <f>IFERROR(MID($D549,19,7)+0,"")</f>
        <v/>
      </c>
      <c r="L549" s="25" t="str">
        <f>IFERROR(MID($D549,28,7)+0,"")</f>
        <v/>
      </c>
      <c r="M549" s="25">
        <f>IF(IFERROR(MID($Q549,1,7)+0,"")&lt;1130000,IF(INDEX(C:C,MATCH(LEFT(Q549,7)+0,I:I,0))&lt;1130000,"",INDEX(C:C,MATCH(LEFT(Q549,7)+0,I:I,0))),IFERROR(MID($Q549,1,7)+0,""))</f>
        <v>1135788</v>
      </c>
      <c r="N549" s="25" t="str">
        <f>IF(IFERROR(MID($Q549,10,7)+0,"")&lt;1130000,"",IFERROR(MID($Q549,10,7)+0,""))</f>
        <v/>
      </c>
      <c r="O549" s="25" t="str">
        <f>IF(IFERROR(MID($Q549,19,7)+0,"")&lt;1130000,"",IFERROR(MID($Q549,19,7)+0,""))</f>
        <v/>
      </c>
      <c r="P549" s="25">
        <f>IF(M549="","",IF(N549="",M549,M549&amp;", "&amp;N549))</f>
        <v>1135788</v>
      </c>
      <c r="Q549" s="44">
        <v>1135788</v>
      </c>
      <c r="R549" s="44"/>
      <c r="S549" s="35" t="s">
        <v>35</v>
      </c>
      <c r="T549" s="25" t="s">
        <v>36</v>
      </c>
      <c r="U549" s="185">
        <v>1437</v>
      </c>
      <c r="V549" s="188">
        <v>1437</v>
      </c>
      <c r="W549" s="189">
        <v>1437</v>
      </c>
      <c r="X549" s="31">
        <v>1437</v>
      </c>
      <c r="Y549" s="90">
        <f>IFERROR(ROUND(X549/W549-1,2),"")</f>
        <v>0</v>
      </c>
      <c r="Z549" s="31">
        <f>IF(OR(S549="VLD MLC components",S549="VLD MLC pipes",S549="VLD PEX components",S549="VLD PEX pipes",S549="VLD PHC components",S549="VLD PHC pipes",S549="Controls VLD"),"По запросу",X549)</f>
        <v>1437</v>
      </c>
      <c r="AA549" s="63">
        <f>ROUND(X549/1.2,3)</f>
        <v>1197.5</v>
      </c>
      <c r="AB549" s="23">
        <v>1197.5</v>
      </c>
      <c r="AC549" s="190">
        <f>IFERROR(ROUND(AA549/AB549-1,2),"")</f>
        <v>0</v>
      </c>
      <c r="AD549" s="25">
        <v>0.105</v>
      </c>
      <c r="AE549" s="25">
        <v>1.2E-4</v>
      </c>
      <c r="AF549" s="25">
        <v>350</v>
      </c>
      <c r="AG549" s="25">
        <v>350</v>
      </c>
      <c r="AH549" s="25">
        <v>420</v>
      </c>
      <c r="AI549" s="25">
        <v>480</v>
      </c>
      <c r="AJ549" s="25" t="s">
        <v>20</v>
      </c>
      <c r="AK549" s="22" t="s">
        <v>20</v>
      </c>
      <c r="AL549" s="25" t="s">
        <v>20</v>
      </c>
      <c r="AM549" s="25">
        <v>40</v>
      </c>
      <c r="AN549" s="25">
        <v>277</v>
      </c>
      <c r="AO549" s="25">
        <v>179</v>
      </c>
      <c r="AP549" s="25">
        <v>95</v>
      </c>
      <c r="AQ549" s="25">
        <v>4.2</v>
      </c>
      <c r="AR549" s="94">
        <v>4.7099999999999998E-3</v>
      </c>
      <c r="AS549" s="157">
        <v>480</v>
      </c>
      <c r="AT549" s="93" t="s">
        <v>22</v>
      </c>
      <c r="AU549" s="92" t="s">
        <v>22</v>
      </c>
      <c r="AV549" s="91" t="s">
        <v>152</v>
      </c>
      <c r="AW549" s="92" t="s">
        <v>152</v>
      </c>
      <c r="AX549" s="92" t="s">
        <v>48</v>
      </c>
      <c r="AY549" s="91" t="s">
        <v>152</v>
      </c>
      <c r="AZ549" s="23"/>
      <c r="BA549" s="25" t="s">
        <v>5963</v>
      </c>
      <c r="BB549" t="s">
        <v>25</v>
      </c>
      <c r="BC549">
        <v>1437</v>
      </c>
      <c r="BD549" t="str">
        <f>IF(Z549=BC549,"OK")</f>
        <v>OK</v>
      </c>
      <c r="BE549">
        <v>0.105</v>
      </c>
      <c r="BF549">
        <v>1.2E-4</v>
      </c>
      <c r="BG549">
        <v>277</v>
      </c>
      <c r="BH549">
        <v>179</v>
      </c>
      <c r="BI549">
        <v>95</v>
      </c>
      <c r="BJ549">
        <v>4.2</v>
      </c>
      <c r="BK549">
        <v>4.7099999999999998E-3</v>
      </c>
      <c r="BN549" s="183"/>
    </row>
    <row r="550" spans="1:66" ht="25.5" x14ac:dyDescent="0.25">
      <c r="A550" s="1"/>
      <c r="B550" s="94">
        <v>546</v>
      </c>
      <c r="C550" s="43">
        <v>1047936</v>
      </c>
      <c r="D550" s="37"/>
      <c r="E550" s="27" t="s">
        <v>5962</v>
      </c>
      <c r="F550" s="151" t="s">
        <v>667</v>
      </c>
      <c r="G550" s="41"/>
      <c r="H550" s="46" t="str">
        <f>IFERROR(IFERROR(IF(SEARCH("Usystems",$E550)&gt;0,"Usystems"),IF(SEARCH("RIIFO",$E550)&gt;0,"RIIFO","Uponor")),"Uponor")</f>
        <v>Uponor</v>
      </c>
      <c r="I550" s="25" t="str">
        <f>IFERROR(MID($D550,1,7)+0,"")</f>
        <v/>
      </c>
      <c r="J550" s="25" t="str">
        <f>IFERROR(MID($D550,10,7)+0,"")</f>
        <v/>
      </c>
      <c r="K550" s="25" t="str">
        <f>IFERROR(MID($D550,19,7)+0,"")</f>
        <v/>
      </c>
      <c r="L550" s="25" t="str">
        <f>IFERROR(MID($D550,28,7)+0,"")</f>
        <v/>
      </c>
      <c r="M550" s="25">
        <f>IF(IFERROR(MID($Q550,1,7)+0,"")&lt;1130000,IF(INDEX(C:C,MATCH(LEFT(Q550,7)+0,I:I,0))&lt;1130000,"",INDEX(C:C,MATCH(LEFT(Q550,7)+0,I:I,0))),IFERROR(MID($Q550,1,7)+0,""))</f>
        <v>1136001</v>
      </c>
      <c r="N550" s="25" t="str">
        <f>IF(IFERROR(MID($Q550,10,7)+0,"")&lt;1130000,"",IFERROR(MID($Q550,10,7)+0,""))</f>
        <v/>
      </c>
      <c r="O550" s="25" t="str">
        <f>IF(IFERROR(MID($Q550,19,7)+0,"")&lt;1130000,"",IFERROR(MID($Q550,19,7)+0,""))</f>
        <v/>
      </c>
      <c r="P550" s="25">
        <f>IF(M550="","",IF(N550="",M550,M550&amp;", "&amp;N550))</f>
        <v>1136001</v>
      </c>
      <c r="Q550" s="44">
        <v>1136001</v>
      </c>
      <c r="R550" s="44"/>
      <c r="S550" s="35" t="s">
        <v>35</v>
      </c>
      <c r="T550" s="25" t="s">
        <v>36</v>
      </c>
      <c r="U550" s="185">
        <v>1343</v>
      </c>
      <c r="V550" s="188">
        <v>1343</v>
      </c>
      <c r="W550" s="189">
        <v>1343</v>
      </c>
      <c r="X550" s="31">
        <v>1343</v>
      </c>
      <c r="Y550" s="90">
        <f>IFERROR(ROUND(X550/W550-1,2),"")</f>
        <v>0</v>
      </c>
      <c r="Z550" s="31">
        <f>IF(OR(S550="VLD MLC components",S550="VLD MLC pipes",S550="VLD PEX components",S550="VLD PEX pipes",S550="VLD PHC components",S550="VLD PHC pipes",S550="Controls VLD"),"По запросу",X550)</f>
        <v>1343</v>
      </c>
      <c r="AA550" s="63">
        <f>ROUND(X550/1.2,3)</f>
        <v>1119.1669999999999</v>
      </c>
      <c r="AB550" s="23">
        <v>1119.1669999999999</v>
      </c>
      <c r="AC550" s="190">
        <f>IFERROR(ROUND(AA550/AB550-1,2),"")</f>
        <v>0</v>
      </c>
      <c r="AD550" s="25">
        <v>0.1</v>
      </c>
      <c r="AE550" s="25">
        <v>1.35E-4</v>
      </c>
      <c r="AF550" s="25">
        <v>0</v>
      </c>
      <c r="AG550" s="25" t="s">
        <v>22</v>
      </c>
      <c r="AH550" s="25">
        <v>0</v>
      </c>
      <c r="AI550" s="25">
        <v>0</v>
      </c>
      <c r="AJ550" s="25" t="s">
        <v>20</v>
      </c>
      <c r="AK550" s="42" t="s">
        <v>19</v>
      </c>
      <c r="AL550" s="25" t="s">
        <v>20</v>
      </c>
      <c r="AM550" s="25">
        <v>40</v>
      </c>
      <c r="AN550" s="25">
        <v>277</v>
      </c>
      <c r="AO550" s="25">
        <v>179</v>
      </c>
      <c r="AP550" s="25">
        <v>95</v>
      </c>
      <c r="AQ550" s="25">
        <v>4</v>
      </c>
      <c r="AR550" s="94">
        <v>4.7099999999999998E-3</v>
      </c>
      <c r="AS550" s="157" t="s">
        <v>22</v>
      </c>
      <c r="AT550" s="93">
        <v>43027</v>
      </c>
      <c r="AU550" s="92" t="s">
        <v>22</v>
      </c>
      <c r="AV550" s="91" t="s">
        <v>152</v>
      </c>
      <c r="AW550" s="92" t="s">
        <v>48</v>
      </c>
      <c r="AX550" s="92" t="s">
        <v>48</v>
      </c>
      <c r="AY550" s="91" t="s">
        <v>152</v>
      </c>
      <c r="AZ550" s="23"/>
      <c r="BA550" s="25" t="s">
        <v>4941</v>
      </c>
      <c r="BB550" t="s">
        <v>25</v>
      </c>
      <c r="BC550" t="e">
        <v>#N/A</v>
      </c>
      <c r="BD550" t="e">
        <f>IF(Z550=BC550,"OK")</f>
        <v>#N/A</v>
      </c>
      <c r="BE550">
        <v>0.1</v>
      </c>
      <c r="BF550">
        <v>1.35E-4</v>
      </c>
      <c r="BG550">
        <v>277</v>
      </c>
      <c r="BH550">
        <v>179</v>
      </c>
      <c r="BI550">
        <v>95</v>
      </c>
      <c r="BJ550">
        <v>4</v>
      </c>
      <c r="BK550">
        <v>4.7099999999999998E-3</v>
      </c>
      <c r="BN550" s="183"/>
    </row>
    <row r="551" spans="1:66" ht="25.5" x14ac:dyDescent="0.25">
      <c r="A551" s="1"/>
      <c r="B551" s="94">
        <v>547</v>
      </c>
      <c r="C551" s="43">
        <v>1047937</v>
      </c>
      <c r="D551" s="37"/>
      <c r="E551" s="27" t="s">
        <v>5961</v>
      </c>
      <c r="F551" s="151" t="s">
        <v>667</v>
      </c>
      <c r="G551" s="41"/>
      <c r="H551" s="46" t="str">
        <f>IFERROR(IFERROR(IF(SEARCH("Usystems",$E551)&gt;0,"Usystems"),IF(SEARCH("RIIFO",$E551)&gt;0,"RIIFO","Uponor")),"Uponor")</f>
        <v>Uponor</v>
      </c>
      <c r="I551" s="25" t="str">
        <f>IFERROR(MID($D551,1,7)+0,"")</f>
        <v/>
      </c>
      <c r="J551" s="25" t="str">
        <f>IFERROR(MID($D551,10,7)+0,"")</f>
        <v/>
      </c>
      <c r="K551" s="25" t="str">
        <f>IFERROR(MID($D551,19,7)+0,"")</f>
        <v/>
      </c>
      <c r="L551" s="25" t="str">
        <f>IFERROR(MID($D551,28,7)+0,"")</f>
        <v/>
      </c>
      <c r="M551" s="25">
        <f>IF(IFERROR(MID($Q551,1,7)+0,"")&lt;1130000,IF(INDEX(C:C,MATCH(LEFT(Q551,7)+0,I:I,0))&lt;1130000,"",INDEX(C:C,MATCH(LEFT(Q551,7)+0,I:I,0))),IFERROR(MID($Q551,1,7)+0,""))</f>
        <v>1136002</v>
      </c>
      <c r="N551" s="25" t="str">
        <f>IF(IFERROR(MID($Q551,10,7)+0,"")&lt;1130000,"",IFERROR(MID($Q551,10,7)+0,""))</f>
        <v/>
      </c>
      <c r="O551" s="25" t="str">
        <f>IF(IFERROR(MID($Q551,19,7)+0,"")&lt;1130000,"",IFERROR(MID($Q551,19,7)+0,""))</f>
        <v/>
      </c>
      <c r="P551" s="25">
        <f>IF(M551="","",IF(N551="",M551,M551&amp;", "&amp;N551))</f>
        <v>1136002</v>
      </c>
      <c r="Q551" s="44">
        <v>1136002</v>
      </c>
      <c r="R551" s="44"/>
      <c r="S551" s="35" t="s">
        <v>35</v>
      </c>
      <c r="T551" s="25" t="s">
        <v>36</v>
      </c>
      <c r="U551" s="185">
        <v>1572</v>
      </c>
      <c r="V551" s="188">
        <v>1572</v>
      </c>
      <c r="W551" s="189">
        <v>1572</v>
      </c>
      <c r="X551" s="31">
        <v>1572</v>
      </c>
      <c r="Y551" s="90">
        <f>IFERROR(ROUND(X551/W551-1,2),"")</f>
        <v>0</v>
      </c>
      <c r="Z551" s="31">
        <f>IF(OR(S551="VLD MLC components",S551="VLD MLC pipes",S551="VLD PEX components",S551="VLD PEX pipes",S551="VLD PHC components",S551="VLD PHC pipes",S551="Controls VLD"),"По запросу",X551)</f>
        <v>1572</v>
      </c>
      <c r="AA551" s="63">
        <f>ROUND(X551/1.2,3)</f>
        <v>1310</v>
      </c>
      <c r="AB551" s="23">
        <v>1310</v>
      </c>
      <c r="AC551" s="190">
        <f>IFERROR(ROUND(AA551/AB551-1,2),"")</f>
        <v>0</v>
      </c>
      <c r="AD551" s="25">
        <v>1.9E-2</v>
      </c>
      <c r="AE551" s="25">
        <v>6.9999999999999994E-5</v>
      </c>
      <c r="AF551" s="25">
        <v>0</v>
      </c>
      <c r="AG551" s="25" t="s">
        <v>22</v>
      </c>
      <c r="AH551" s="25">
        <v>0</v>
      </c>
      <c r="AI551" s="25">
        <v>0</v>
      </c>
      <c r="AJ551" s="25" t="s">
        <v>20</v>
      </c>
      <c r="AK551" s="42" t="s">
        <v>19</v>
      </c>
      <c r="AL551" s="25" t="s">
        <v>20</v>
      </c>
      <c r="AM551" s="25">
        <v>30</v>
      </c>
      <c r="AN551" s="25">
        <v>280</v>
      </c>
      <c r="AO551" s="25">
        <v>187</v>
      </c>
      <c r="AP551" s="25">
        <v>95</v>
      </c>
      <c r="AQ551" s="25">
        <v>0.56999999999999995</v>
      </c>
      <c r="AR551" s="94">
        <v>4.9740000000000001E-3</v>
      </c>
      <c r="AS551" s="157" t="s">
        <v>22</v>
      </c>
      <c r="AT551" s="93">
        <v>43027</v>
      </c>
      <c r="AU551" s="92" t="s">
        <v>22</v>
      </c>
      <c r="AV551" s="91" t="s">
        <v>152</v>
      </c>
      <c r="AW551" s="92" t="s">
        <v>152</v>
      </c>
      <c r="AX551" s="92" t="s">
        <v>48</v>
      </c>
      <c r="AY551" s="91" t="s">
        <v>152</v>
      </c>
      <c r="AZ551" s="23"/>
      <c r="BA551" s="25" t="s">
        <v>5960</v>
      </c>
      <c r="BB551" t="s">
        <v>25</v>
      </c>
      <c r="BC551" t="e">
        <v>#N/A</v>
      </c>
      <c r="BD551" t="e">
        <f>IF(Z551=BC551,"OK")</f>
        <v>#N/A</v>
      </c>
      <c r="BE551">
        <v>1.9E-2</v>
      </c>
      <c r="BF551">
        <v>6.9999999999999994E-5</v>
      </c>
      <c r="BG551">
        <v>280</v>
      </c>
      <c r="BH551">
        <v>187</v>
      </c>
      <c r="BI551">
        <v>95</v>
      </c>
      <c r="BJ551">
        <v>0.56999999999999995</v>
      </c>
      <c r="BK551">
        <v>4.9740000000000001E-3</v>
      </c>
      <c r="BN551" s="183"/>
    </row>
    <row r="552" spans="1:66" ht="25.5" x14ac:dyDescent="0.25">
      <c r="A552" s="1"/>
      <c r="B552" s="94">
        <v>548</v>
      </c>
      <c r="C552" s="43">
        <v>1059822</v>
      </c>
      <c r="D552" s="25"/>
      <c r="E552" s="27" t="s">
        <v>5959</v>
      </c>
      <c r="F552" s="213" t="s">
        <v>655</v>
      </c>
      <c r="G552" s="127"/>
      <c r="H552" s="46" t="str">
        <f>IFERROR(IFERROR(IF(SEARCH("Usystems",$E552)&gt;0,"Usystems"),IF(SEARCH("RIIFO",$E552)&gt;0,"RIIFO","Uponor")),"Uponor")</f>
        <v>Uponor</v>
      </c>
      <c r="I552" s="25" t="str">
        <f>IFERROR(MID($D552,1,7)+0,"")</f>
        <v/>
      </c>
      <c r="J552" s="25" t="str">
        <f>IFERROR(MID($D552,10,7)+0,"")</f>
        <v/>
      </c>
      <c r="K552" s="25" t="str">
        <f>IFERROR(MID($D552,19,7)+0,"")</f>
        <v/>
      </c>
      <c r="L552" s="25" t="str">
        <f>IFERROR(MID($D552,28,7)+0,"")</f>
        <v/>
      </c>
      <c r="M552" s="25">
        <f>IF(IFERROR(MID($Q552,1,7)+0,"")&lt;1130000,IF(INDEX(C:C,MATCH(LEFT(Q552,7)+0,I:I,0))&lt;1130000,"",INDEX(C:C,MATCH(LEFT(Q552,7)+0,I:I,0))),IFERROR(MID($Q552,1,7)+0,""))</f>
        <v>1136003</v>
      </c>
      <c r="N552" s="25" t="str">
        <f>IF(IFERROR(MID($Q552,10,7)+0,"")&lt;1130000,"",IFERROR(MID($Q552,10,7)+0,""))</f>
        <v/>
      </c>
      <c r="O552" s="25" t="str">
        <f>IF(IFERROR(MID($Q552,19,7)+0,"")&lt;1130000,"",IFERROR(MID($Q552,19,7)+0,""))</f>
        <v/>
      </c>
      <c r="P552" s="25">
        <f>IF(M552="","",IF(N552="",M552,M552&amp;", "&amp;N552))</f>
        <v>1136003</v>
      </c>
      <c r="Q552" s="37">
        <v>1136003</v>
      </c>
      <c r="R552" s="37"/>
      <c r="S552" s="35" t="s">
        <v>35</v>
      </c>
      <c r="T552" s="25" t="s">
        <v>36</v>
      </c>
      <c r="U552" s="185">
        <v>1204</v>
      </c>
      <c r="V552" s="188">
        <v>1204</v>
      </c>
      <c r="W552" s="189">
        <v>1204</v>
      </c>
      <c r="X552" s="31">
        <v>1204</v>
      </c>
      <c r="Y552" s="90">
        <f>IFERROR(ROUND(X552/W552-1,2),"")</f>
        <v>0</v>
      </c>
      <c r="Z552" s="31">
        <f>IF(OR(S552="VLD MLC components",S552="VLD MLC pipes",S552="VLD PEX components",S552="VLD PEX pipes",S552="VLD PHC components",S552="VLD PHC pipes",S552="Controls VLD"),"По запросу",X552)</f>
        <v>1204</v>
      </c>
      <c r="AA552" s="63">
        <f>ROUND(X552/1.2,3)</f>
        <v>1003.333</v>
      </c>
      <c r="AB552" s="23">
        <v>1003.333</v>
      </c>
      <c r="AC552" s="190">
        <f>IFERROR(ROUND(AA552/AB552-1,2),"")</f>
        <v>0</v>
      </c>
      <c r="AD552" s="25">
        <v>0.14699999999999999</v>
      </c>
      <c r="AE552" s="25">
        <v>1.2999999999999999E-4</v>
      </c>
      <c r="AF552" s="25">
        <v>0</v>
      </c>
      <c r="AG552" s="25" t="s">
        <v>22</v>
      </c>
      <c r="AH552" s="25">
        <v>0</v>
      </c>
      <c r="AI552" s="25">
        <v>0</v>
      </c>
      <c r="AJ552" s="25" t="s">
        <v>20</v>
      </c>
      <c r="AK552" s="42" t="s">
        <v>19</v>
      </c>
      <c r="AL552" s="25" t="s">
        <v>20</v>
      </c>
      <c r="AM552" s="25">
        <v>40</v>
      </c>
      <c r="AN552" s="25">
        <v>277</v>
      </c>
      <c r="AO552" s="25">
        <v>179</v>
      </c>
      <c r="AP552" s="25">
        <v>95</v>
      </c>
      <c r="AQ552" s="25">
        <v>5.88</v>
      </c>
      <c r="AR552" s="94">
        <v>4.7099999999999998E-3</v>
      </c>
      <c r="AS552" s="157" t="s">
        <v>22</v>
      </c>
      <c r="AT552" s="93" t="s">
        <v>22</v>
      </c>
      <c r="AU552" s="92" t="s">
        <v>22</v>
      </c>
      <c r="AV552" s="91" t="s">
        <v>152</v>
      </c>
      <c r="AW552" s="92" t="s">
        <v>48</v>
      </c>
      <c r="AX552" s="92" t="s">
        <v>48</v>
      </c>
      <c r="AY552" s="91" t="s">
        <v>152</v>
      </c>
      <c r="AZ552" s="23"/>
      <c r="BA552" s="25" t="s">
        <v>4827</v>
      </c>
      <c r="BB552" t="s">
        <v>25</v>
      </c>
      <c r="BC552" t="e">
        <v>#N/A</v>
      </c>
      <c r="BD552" t="e">
        <f>IF(Z552=BC552,"OK")</f>
        <v>#N/A</v>
      </c>
      <c r="BE552">
        <v>0.14699999999999999</v>
      </c>
      <c r="BF552">
        <v>1.2999999999999999E-4</v>
      </c>
      <c r="BG552">
        <v>277</v>
      </c>
      <c r="BH552">
        <v>179</v>
      </c>
      <c r="BI552">
        <v>95</v>
      </c>
      <c r="BJ552">
        <v>5.88</v>
      </c>
      <c r="BK552">
        <v>4.7099999999999998E-3</v>
      </c>
      <c r="BN552" s="183"/>
    </row>
    <row r="553" spans="1:66" ht="25.5" x14ac:dyDescent="0.25">
      <c r="A553" s="1"/>
      <c r="B553" s="94">
        <v>549</v>
      </c>
      <c r="C553" s="43">
        <v>1059823</v>
      </c>
      <c r="D553" s="25"/>
      <c r="E553" s="36" t="s">
        <v>5958</v>
      </c>
      <c r="F553" s="151" t="s">
        <v>655</v>
      </c>
      <c r="G553" s="41"/>
      <c r="H553" s="46" t="str">
        <f>IFERROR(IFERROR(IF(SEARCH("Usystems",$E553)&gt;0,"Usystems"),IF(SEARCH("RIIFO",$E553)&gt;0,"RIIFO","Uponor")),"Uponor")</f>
        <v>Uponor</v>
      </c>
      <c r="I553" s="25" t="str">
        <f>IFERROR(MID($D553,1,7)+0,"")</f>
        <v/>
      </c>
      <c r="J553" s="25" t="str">
        <f>IFERROR(MID($D553,10,7)+0,"")</f>
        <v/>
      </c>
      <c r="K553" s="25" t="str">
        <f>IFERROR(MID($D553,19,7)+0,"")</f>
        <v/>
      </c>
      <c r="L553" s="25" t="str">
        <f>IFERROR(MID($D553,28,7)+0,"")</f>
        <v/>
      </c>
      <c r="M553" s="25">
        <f>IF(IFERROR(MID($Q553,1,7)+0,"")&lt;1130000,IF(INDEX(C:C,MATCH(LEFT(Q553,7)+0,I:I,0))&lt;1130000,"",INDEX(C:C,MATCH(LEFT(Q553,7)+0,I:I,0))),IFERROR(MID($Q553,1,7)+0,""))</f>
        <v>1136004</v>
      </c>
      <c r="N553" s="25" t="str">
        <f>IF(IFERROR(MID($Q553,10,7)+0,"")&lt;1130000,"",IFERROR(MID($Q553,10,7)+0,""))</f>
        <v/>
      </c>
      <c r="O553" s="25" t="str">
        <f>IF(IFERROR(MID($Q553,19,7)+0,"")&lt;1130000,"",IFERROR(MID($Q553,19,7)+0,""))</f>
        <v/>
      </c>
      <c r="P553" s="25">
        <f>IF(M553="","",IF(N553="",M553,M553&amp;", "&amp;N553))</f>
        <v>1136004</v>
      </c>
      <c r="Q553" s="37">
        <v>1136004</v>
      </c>
      <c r="R553" s="37"/>
      <c r="S553" s="35" t="s">
        <v>35</v>
      </c>
      <c r="T553" s="25" t="s">
        <v>36</v>
      </c>
      <c r="U553" s="185">
        <v>1457</v>
      </c>
      <c r="V553" s="188">
        <v>1457</v>
      </c>
      <c r="W553" s="189">
        <v>1457</v>
      </c>
      <c r="X553" s="31">
        <v>1457</v>
      </c>
      <c r="Y553" s="90">
        <f>IFERROR(ROUND(X553/W553-1,2),"")</f>
        <v>0</v>
      </c>
      <c r="Z553" s="31">
        <f>IF(OR(S553="VLD MLC components",S553="VLD MLC pipes",S553="VLD PEX components",S553="VLD PEX pipes",S553="VLD PHC components",S553="VLD PHC pipes",S553="Controls VLD"),"По запросу",X553)</f>
        <v>1457</v>
      </c>
      <c r="AA553" s="63">
        <f>ROUND(X553/1.2,3)</f>
        <v>1214.1669999999999</v>
      </c>
      <c r="AB553" s="23">
        <v>1214.1669999999999</v>
      </c>
      <c r="AC553" s="190">
        <f>IFERROR(ROUND(AA553/AB553-1,2),"")</f>
        <v>0</v>
      </c>
      <c r="AD553" s="25">
        <v>0.16600000000000001</v>
      </c>
      <c r="AE553" s="25">
        <v>1.0900000000000001E-4</v>
      </c>
      <c r="AF553" s="25">
        <v>0</v>
      </c>
      <c r="AG553" s="25" t="s">
        <v>22</v>
      </c>
      <c r="AH553" s="25">
        <v>0</v>
      </c>
      <c r="AI553" s="25">
        <v>0</v>
      </c>
      <c r="AJ553" s="25" t="s">
        <v>20</v>
      </c>
      <c r="AK553" s="42" t="s">
        <v>19</v>
      </c>
      <c r="AL553" s="25" t="s">
        <v>20</v>
      </c>
      <c r="AM553" s="25">
        <v>40</v>
      </c>
      <c r="AN553" s="25">
        <v>280</v>
      </c>
      <c r="AO553" s="25">
        <v>187</v>
      </c>
      <c r="AP553" s="25">
        <v>95</v>
      </c>
      <c r="AQ553" s="25">
        <v>6.64</v>
      </c>
      <c r="AR553" s="94">
        <v>4.9740000000000001E-3</v>
      </c>
      <c r="AS553" s="157" t="s">
        <v>22</v>
      </c>
      <c r="AT553" s="93" t="s">
        <v>22</v>
      </c>
      <c r="AU553" s="92" t="s">
        <v>22</v>
      </c>
      <c r="AV553" s="91" t="s">
        <v>152</v>
      </c>
      <c r="AW553" s="92" t="s">
        <v>48</v>
      </c>
      <c r="AX553" s="92" t="s">
        <v>48</v>
      </c>
      <c r="AY553" s="91" t="s">
        <v>152</v>
      </c>
      <c r="AZ553" s="23"/>
      <c r="BA553" s="25" t="s">
        <v>5957</v>
      </c>
      <c r="BB553" t="s">
        <v>25</v>
      </c>
      <c r="BC553" t="e">
        <v>#N/A</v>
      </c>
      <c r="BD553" t="e">
        <f>IF(Z553=BC553,"OK")</f>
        <v>#N/A</v>
      </c>
      <c r="BE553">
        <v>0.16600000000000001</v>
      </c>
      <c r="BF553">
        <v>1.0900000000000001E-4</v>
      </c>
      <c r="BG553">
        <v>280</v>
      </c>
      <c r="BH553">
        <v>187</v>
      </c>
      <c r="BI553">
        <v>95</v>
      </c>
      <c r="BJ553">
        <v>6.64</v>
      </c>
      <c r="BK553">
        <v>4.9740000000000001E-3</v>
      </c>
      <c r="BN553" s="183"/>
    </row>
    <row r="554" spans="1:66" ht="25.5" x14ac:dyDescent="0.25">
      <c r="A554" s="1"/>
      <c r="B554" s="94">
        <v>550</v>
      </c>
      <c r="C554" s="43">
        <v>1121197</v>
      </c>
      <c r="D554" s="25">
        <v>1057840</v>
      </c>
      <c r="E554" s="36" t="s">
        <v>5956</v>
      </c>
      <c r="F554" s="151" t="s">
        <v>652</v>
      </c>
      <c r="G554" s="41"/>
      <c r="H554" s="46" t="str">
        <f>IFERROR(IFERROR(IF(SEARCH("Usystems",$E554)&gt;0,"Usystems"),IF(SEARCH("RIIFO",$E554)&gt;0,"RIIFO","Uponor")),"Uponor")</f>
        <v>Uponor</v>
      </c>
      <c r="I554" s="25">
        <f>IFERROR(MID($D554,1,7)+0,"")</f>
        <v>1057840</v>
      </c>
      <c r="J554" s="25" t="str">
        <f>IFERROR(MID($D554,10,7)+0,"")</f>
        <v/>
      </c>
      <c r="K554" s="25" t="str">
        <f>IFERROR(MID($D554,19,7)+0,"")</f>
        <v/>
      </c>
      <c r="L554" s="25" t="str">
        <f>IFERROR(MID($D554,28,7)+0,"")</f>
        <v/>
      </c>
      <c r="M554" s="25" t="str">
        <f>IF(IFERROR(MID($Q554,1,7)+0,"")&lt;1130000,IF(INDEX(C:C,MATCH(LEFT(Q554,7)+0,I:I,0))&lt;1130000,"",INDEX(C:C,MATCH(LEFT(Q554,7)+0,I:I,0))),IFERROR(MID($Q554,1,7)+0,""))</f>
        <v/>
      </c>
      <c r="N554" s="25" t="str">
        <f>IF(IFERROR(MID($Q554,10,7)+0,"")&lt;1130000,"",IFERROR(MID($Q554,10,7)+0,""))</f>
        <v/>
      </c>
      <c r="O554" s="25" t="str">
        <f>IF(IFERROR(MID($Q554,19,7)+0,"")&lt;1130000,"",IFERROR(MID($Q554,19,7)+0,""))</f>
        <v/>
      </c>
      <c r="P554" s="25" t="str">
        <f>IF(M554="","",IF(N554="",M554,M554&amp;", "&amp;N554))</f>
        <v/>
      </c>
      <c r="Q554" s="37"/>
      <c r="R554" s="37"/>
      <c r="S554" s="35" t="s">
        <v>34</v>
      </c>
      <c r="T554" s="25" t="s">
        <v>36</v>
      </c>
      <c r="U554" s="185">
        <v>755</v>
      </c>
      <c r="V554" s="188">
        <v>755</v>
      </c>
      <c r="W554" s="189">
        <v>755</v>
      </c>
      <c r="X554" s="31">
        <v>755</v>
      </c>
      <c r="Y554" s="90">
        <f>IFERROR(ROUND(X554/W554-1,2),"")</f>
        <v>0</v>
      </c>
      <c r="Z554" s="31">
        <f>IF(OR(S554="VLD MLC components",S554="VLD MLC pipes",S554="VLD PEX components",S554="VLD PEX pipes",S554="VLD PHC components",S554="VLD PHC pipes",S554="Controls VLD"),"По запросу",X554)</f>
        <v>755</v>
      </c>
      <c r="AA554" s="63">
        <f>ROUND(X554/1.2,3)</f>
        <v>629.16700000000003</v>
      </c>
      <c r="AB554" s="23">
        <v>629.16700000000003</v>
      </c>
      <c r="AC554" s="190">
        <f>IFERROR(ROUND(AA554/AB554-1,2),"")</f>
        <v>0</v>
      </c>
      <c r="AD554" s="25">
        <v>0.217</v>
      </c>
      <c r="AE554" s="25">
        <v>7.8999999999999996E-5</v>
      </c>
      <c r="AF554" s="25">
        <v>0</v>
      </c>
      <c r="AG554" s="25" t="s">
        <v>22</v>
      </c>
      <c r="AH554" s="25">
        <v>0</v>
      </c>
      <c r="AI554" s="25">
        <v>0</v>
      </c>
      <c r="AJ554" s="25" t="s">
        <v>20</v>
      </c>
      <c r="AK554" s="42" t="s">
        <v>19</v>
      </c>
      <c r="AL554" s="25" t="s">
        <v>20</v>
      </c>
      <c r="AM554" s="25">
        <v>5</v>
      </c>
      <c r="AN554" s="25">
        <v>291</v>
      </c>
      <c r="AO554" s="25">
        <v>90</v>
      </c>
      <c r="AP554" s="25">
        <v>65</v>
      </c>
      <c r="AQ554" s="25">
        <v>0.217</v>
      </c>
      <c r="AR554" s="94">
        <v>7.8839999999999997E-5</v>
      </c>
      <c r="AS554" s="157" t="s">
        <v>22</v>
      </c>
      <c r="AT554" s="93">
        <v>44539</v>
      </c>
      <c r="AU554" s="92" t="s">
        <v>22</v>
      </c>
      <c r="AV554" s="91" t="s">
        <v>152</v>
      </c>
      <c r="AW554" s="92" t="s">
        <v>152</v>
      </c>
      <c r="AX554" s="92" t="s">
        <v>48</v>
      </c>
      <c r="AY554" s="91" t="s">
        <v>152</v>
      </c>
      <c r="AZ554" s="23"/>
      <c r="BA554" s="25" t="s">
        <v>5955</v>
      </c>
      <c r="BB554" t="s">
        <v>25</v>
      </c>
      <c r="BC554" t="e">
        <v>#N/A</v>
      </c>
      <c r="BD554" t="e">
        <f>IF(Z554=BC554,"OK")</f>
        <v>#N/A</v>
      </c>
      <c r="BE554">
        <v>0.217</v>
      </c>
      <c r="BF554">
        <v>7.8999999999999996E-5</v>
      </c>
      <c r="BG554">
        <v>291</v>
      </c>
      <c r="BH554">
        <v>90</v>
      </c>
      <c r="BI554">
        <v>65</v>
      </c>
      <c r="BJ554">
        <v>0.217</v>
      </c>
      <c r="BK554">
        <v>7.8839999999999997E-5</v>
      </c>
      <c r="BN554" s="183"/>
    </row>
    <row r="555" spans="1:66" ht="25.5" x14ac:dyDescent="0.25">
      <c r="A555" s="1"/>
      <c r="B555" s="94">
        <v>551</v>
      </c>
      <c r="C555" s="43">
        <v>1121195</v>
      </c>
      <c r="D555" s="25">
        <v>1057842</v>
      </c>
      <c r="E555" s="36" t="s">
        <v>5954</v>
      </c>
      <c r="F555" s="151" t="s">
        <v>652</v>
      </c>
      <c r="G555" s="41"/>
      <c r="H555" s="46" t="str">
        <f>IFERROR(IFERROR(IF(SEARCH("Usystems",$E555)&gt;0,"Usystems"),IF(SEARCH("RIIFO",$E555)&gt;0,"RIIFO","Uponor")),"Uponor")</f>
        <v>Uponor</v>
      </c>
      <c r="I555" s="25">
        <f>IFERROR(MID($D555,1,7)+0,"")</f>
        <v>1057842</v>
      </c>
      <c r="J555" s="25" t="str">
        <f>IFERROR(MID($D555,10,7)+0,"")</f>
        <v/>
      </c>
      <c r="K555" s="25" t="str">
        <f>IFERROR(MID($D555,19,7)+0,"")</f>
        <v/>
      </c>
      <c r="L555" s="25" t="str">
        <f>IFERROR(MID($D555,28,7)+0,"")</f>
        <v/>
      </c>
      <c r="M555" s="25" t="str">
        <f>IF(IFERROR(MID($Q555,1,7)+0,"")&lt;1130000,IF(INDEX(C:C,MATCH(LEFT(Q555,7)+0,I:I,0))&lt;1130000,"",INDEX(C:C,MATCH(LEFT(Q555,7)+0,I:I,0))),IFERROR(MID($Q555,1,7)+0,""))</f>
        <v/>
      </c>
      <c r="N555" s="25" t="str">
        <f>IF(IFERROR(MID($Q555,10,7)+0,"")&lt;1130000,"",IFERROR(MID($Q555,10,7)+0,""))</f>
        <v/>
      </c>
      <c r="O555" s="25" t="str">
        <f>IF(IFERROR(MID($Q555,19,7)+0,"")&lt;1130000,"",IFERROR(MID($Q555,19,7)+0,""))</f>
        <v/>
      </c>
      <c r="P555" s="25" t="str">
        <f>IF(M555="","",IF(N555="",M555,M555&amp;", "&amp;N555))</f>
        <v/>
      </c>
      <c r="Q555" s="37"/>
      <c r="R555" s="37"/>
      <c r="S555" s="35" t="s">
        <v>34</v>
      </c>
      <c r="T555" s="25" t="s">
        <v>36</v>
      </c>
      <c r="U555" s="185">
        <v>1011</v>
      </c>
      <c r="V555" s="188">
        <v>1011</v>
      </c>
      <c r="W555" s="189">
        <v>1011</v>
      </c>
      <c r="X555" s="31">
        <v>1011</v>
      </c>
      <c r="Y555" s="90">
        <f>IFERROR(ROUND(X555/W555-1,2),"")</f>
        <v>0</v>
      </c>
      <c r="Z555" s="31">
        <f>IF(OR(S555="VLD MLC components",S555="VLD MLC pipes",S555="VLD PEX components",S555="VLD PEX pipes",S555="VLD PHC components",S555="VLD PHC pipes",S555="Controls VLD"),"По запросу",X555)</f>
        <v>1011</v>
      </c>
      <c r="AA555" s="63">
        <f>ROUND(X555/1.2,3)</f>
        <v>842.5</v>
      </c>
      <c r="AB555" s="23">
        <v>842.5</v>
      </c>
      <c r="AC555" s="190">
        <f>IFERROR(ROUND(AA555/AB555-1,2),"")</f>
        <v>0</v>
      </c>
      <c r="AD555" s="25">
        <v>0.435</v>
      </c>
      <c r="AE555" s="25">
        <v>8.7799999999999998E-4</v>
      </c>
      <c r="AF555" s="25">
        <v>0</v>
      </c>
      <c r="AG555" s="25" t="s">
        <v>22</v>
      </c>
      <c r="AH555" s="25">
        <v>0</v>
      </c>
      <c r="AI555" s="25">
        <v>0</v>
      </c>
      <c r="AJ555" s="25" t="s">
        <v>20</v>
      </c>
      <c r="AK555" s="42" t="s">
        <v>19</v>
      </c>
      <c r="AL555" s="25" t="s">
        <v>20</v>
      </c>
      <c r="AM555" s="25">
        <v>5</v>
      </c>
      <c r="AN555" s="25">
        <v>477</v>
      </c>
      <c r="AO555" s="25">
        <v>190</v>
      </c>
      <c r="AP555" s="25">
        <v>72</v>
      </c>
      <c r="AQ555" s="25">
        <v>0.435</v>
      </c>
      <c r="AR555" s="94">
        <v>8.7779999999999998E-4</v>
      </c>
      <c r="AS555" s="157" t="s">
        <v>22</v>
      </c>
      <c r="AT555" s="93">
        <v>44539</v>
      </c>
      <c r="AU555" s="92" t="s">
        <v>22</v>
      </c>
      <c r="AV555" s="91" t="s">
        <v>152</v>
      </c>
      <c r="AW555" s="92" t="s">
        <v>48</v>
      </c>
      <c r="AX555" s="92" t="s">
        <v>48</v>
      </c>
      <c r="AY555" s="91" t="s">
        <v>152</v>
      </c>
      <c r="AZ555" s="23"/>
      <c r="BA555" s="25" t="s">
        <v>5953</v>
      </c>
      <c r="BB555" t="s">
        <v>25</v>
      </c>
      <c r="BC555" t="e">
        <v>#N/A</v>
      </c>
      <c r="BD555" t="e">
        <f>IF(Z555=BC555,"OK")</f>
        <v>#N/A</v>
      </c>
      <c r="BE555">
        <v>0.435</v>
      </c>
      <c r="BF555">
        <v>8.7799999999999998E-4</v>
      </c>
      <c r="BG555">
        <v>477</v>
      </c>
      <c r="BH555">
        <v>190</v>
      </c>
      <c r="BI555">
        <v>72</v>
      </c>
      <c r="BJ555">
        <v>0.435</v>
      </c>
      <c r="BK555">
        <v>8.7779999999999998E-4</v>
      </c>
      <c r="BN555" s="183"/>
    </row>
    <row r="556" spans="1:66" ht="25.5" x14ac:dyDescent="0.25">
      <c r="A556" s="1"/>
      <c r="B556" s="94">
        <v>552</v>
      </c>
      <c r="C556" s="43">
        <v>1057840</v>
      </c>
      <c r="D556" s="37">
        <v>1015401</v>
      </c>
      <c r="E556" s="27" t="s">
        <v>5952</v>
      </c>
      <c r="F556" s="151" t="s">
        <v>652</v>
      </c>
      <c r="G556" s="41"/>
      <c r="H556" s="46" t="str">
        <f>IFERROR(IFERROR(IF(SEARCH("Usystems",$E556)&gt;0,"Usystems"),IF(SEARCH("RIIFO",$E556)&gt;0,"RIIFO","Uponor")),"Uponor")</f>
        <v>Uponor</v>
      </c>
      <c r="I556" s="25">
        <f>IFERROR(MID($D556,1,7)+0,"")</f>
        <v>1015401</v>
      </c>
      <c r="J556" s="25" t="str">
        <f>IFERROR(MID($D556,10,7)+0,"")</f>
        <v/>
      </c>
      <c r="K556" s="25" t="str">
        <f>IFERROR(MID($D556,19,7)+0,"")</f>
        <v/>
      </c>
      <c r="L556" s="25" t="str">
        <f>IFERROR(MID($D556,28,7)+0,"")</f>
        <v/>
      </c>
      <c r="M556" s="25" t="e">
        <f>IF(IFERROR(MID($Q556,1,7)+0,"")&lt;1130000,IF(INDEX(C:C,MATCH(LEFT(Q556,7)+0,I:I,0))&lt;1130000,"",INDEX(C:C,MATCH(LEFT(Q556,7)+0,I:I,0))),IFERROR(MID($Q556,1,7)+0,""))</f>
        <v>#N/A</v>
      </c>
      <c r="N556" s="25" t="str">
        <f>IF(IFERROR(MID($Q556,10,7)+0,"")&lt;1130000,"",IFERROR(MID($Q556,10,7)+0,""))</f>
        <v/>
      </c>
      <c r="O556" s="25" t="str">
        <f>IF(IFERROR(MID($Q556,19,7)+0,"")&lt;1130000,"",IFERROR(MID($Q556,19,7)+0,""))</f>
        <v/>
      </c>
      <c r="P556" s="25" t="e">
        <f>IF(M556="","",IF(N556="",M556,M556&amp;", "&amp;N556))</f>
        <v>#N/A</v>
      </c>
      <c r="Q556" s="37">
        <v>1121197</v>
      </c>
      <c r="R556" s="37"/>
      <c r="S556" s="35" t="s">
        <v>34</v>
      </c>
      <c r="T556" s="25" t="s">
        <v>36</v>
      </c>
      <c r="U556" s="185">
        <v>642</v>
      </c>
      <c r="V556" s="188">
        <v>642</v>
      </c>
      <c r="W556" s="189">
        <v>642</v>
      </c>
      <c r="X556" s="31">
        <v>642</v>
      </c>
      <c r="Y556" s="90">
        <f>IFERROR(ROUND(X556/W556-1,2),"")</f>
        <v>0</v>
      </c>
      <c r="Z556" s="31">
        <f>IF(OR(S556="VLD MLC components",S556="VLD MLC pipes",S556="VLD PEX components",S556="VLD PEX pipes",S556="VLD PHC components",S556="VLD PHC pipes",S556="Controls VLD"),"По запросу",X556)</f>
        <v>642</v>
      </c>
      <c r="AA556" s="63">
        <f>ROUND(X556/1.2,3)</f>
        <v>535</v>
      </c>
      <c r="AB556" s="23">
        <v>535</v>
      </c>
      <c r="AC556" s="190">
        <f>IFERROR(ROUND(AA556/AB556-1,2),"")</f>
        <v>0</v>
      </c>
      <c r="AD556" s="25">
        <v>0.21</v>
      </c>
      <c r="AE556" s="25">
        <v>6.0000000000000002E-5</v>
      </c>
      <c r="AF556" s="25">
        <v>0</v>
      </c>
      <c r="AG556" s="25" t="s">
        <v>22</v>
      </c>
      <c r="AH556" s="25">
        <v>0</v>
      </c>
      <c r="AI556" s="25">
        <v>0</v>
      </c>
      <c r="AJ556" s="25" t="s">
        <v>20</v>
      </c>
      <c r="AK556" s="42" t="s">
        <v>19</v>
      </c>
      <c r="AL556" s="25" t="s">
        <v>20</v>
      </c>
      <c r="AM556" s="25">
        <v>5</v>
      </c>
      <c r="AN556" s="25">
        <v>300</v>
      </c>
      <c r="AO556" s="25">
        <v>80</v>
      </c>
      <c r="AP556" s="25">
        <v>60</v>
      </c>
      <c r="AQ556" s="25">
        <v>1.05</v>
      </c>
      <c r="AR556" s="94">
        <v>1.4400000000000001E-3</v>
      </c>
      <c r="AS556" s="157" t="s">
        <v>22</v>
      </c>
      <c r="AT556" s="93" t="s">
        <v>22</v>
      </c>
      <c r="AU556" s="92" t="s">
        <v>22</v>
      </c>
      <c r="AV556" s="91" t="s">
        <v>152</v>
      </c>
      <c r="AW556" s="92" t="s">
        <v>48</v>
      </c>
      <c r="AX556" s="92" t="s">
        <v>48</v>
      </c>
      <c r="AY556" s="91" t="s">
        <v>152</v>
      </c>
      <c r="AZ556" s="23"/>
      <c r="BA556" s="25" t="s">
        <v>5951</v>
      </c>
      <c r="BB556" t="s">
        <v>25</v>
      </c>
      <c r="BC556" t="e">
        <v>#N/A</v>
      </c>
      <c r="BD556" t="e">
        <f>IF(Z556=BC556,"OK")</f>
        <v>#N/A</v>
      </c>
      <c r="BE556">
        <v>0.21</v>
      </c>
      <c r="BF556">
        <v>6.0000000000000002E-5</v>
      </c>
      <c r="BG556">
        <v>300</v>
      </c>
      <c r="BH556">
        <v>80</v>
      </c>
      <c r="BI556">
        <v>60</v>
      </c>
      <c r="BJ556">
        <v>1.05</v>
      </c>
      <c r="BK556">
        <v>1.4400000000000001E-3</v>
      </c>
      <c r="BN556" s="183"/>
    </row>
    <row r="557" spans="1:66" ht="25.5" x14ac:dyDescent="0.25">
      <c r="A557" s="1"/>
      <c r="B557" s="94">
        <v>553</v>
      </c>
      <c r="C557" s="43">
        <v>1057842</v>
      </c>
      <c r="D557" s="37">
        <v>1015403</v>
      </c>
      <c r="E557" s="27" t="s">
        <v>5950</v>
      </c>
      <c r="F557" s="151" t="s">
        <v>652</v>
      </c>
      <c r="G557" s="41"/>
      <c r="H557" s="46" t="str">
        <f>IFERROR(IFERROR(IF(SEARCH("Usystems",$E557)&gt;0,"Usystems"),IF(SEARCH("RIIFO",$E557)&gt;0,"RIIFO","Uponor")),"Uponor")</f>
        <v>Uponor</v>
      </c>
      <c r="I557" s="25">
        <f>IFERROR(MID($D557,1,7)+0,"")</f>
        <v>1015403</v>
      </c>
      <c r="J557" s="25" t="str">
        <f>IFERROR(MID($D557,10,7)+0,"")</f>
        <v/>
      </c>
      <c r="K557" s="25" t="str">
        <f>IFERROR(MID($D557,19,7)+0,"")</f>
        <v/>
      </c>
      <c r="L557" s="25" t="str">
        <f>IFERROR(MID($D557,28,7)+0,"")</f>
        <v/>
      </c>
      <c r="M557" s="25" t="e">
        <f>IF(IFERROR(MID($Q557,1,7)+0,"")&lt;1130000,IF(INDEX(C:C,MATCH(LEFT(Q557,7)+0,I:I,0))&lt;1130000,"",INDEX(C:C,MATCH(LEFT(Q557,7)+0,I:I,0))),IFERROR(MID($Q557,1,7)+0,""))</f>
        <v>#N/A</v>
      </c>
      <c r="N557" s="25" t="str">
        <f>IF(IFERROR(MID($Q557,10,7)+0,"")&lt;1130000,"",IFERROR(MID($Q557,10,7)+0,""))</f>
        <v/>
      </c>
      <c r="O557" s="25" t="str">
        <f>IF(IFERROR(MID($Q557,19,7)+0,"")&lt;1130000,"",IFERROR(MID($Q557,19,7)+0,""))</f>
        <v/>
      </c>
      <c r="P557" s="25" t="e">
        <f>IF(M557="","",IF(N557="",M557,M557&amp;", "&amp;N557))</f>
        <v>#N/A</v>
      </c>
      <c r="Q557" s="37">
        <v>1121195</v>
      </c>
      <c r="R557" s="37"/>
      <c r="S557" s="35" t="s">
        <v>34</v>
      </c>
      <c r="T557" s="25" t="s">
        <v>36</v>
      </c>
      <c r="U557" s="185">
        <v>827</v>
      </c>
      <c r="V557" s="188">
        <v>827</v>
      </c>
      <c r="W557" s="189">
        <v>827</v>
      </c>
      <c r="X557" s="31">
        <v>827</v>
      </c>
      <c r="Y557" s="90">
        <f>IFERROR(ROUND(X557/W557-1,2),"")</f>
        <v>0</v>
      </c>
      <c r="Z557" s="31">
        <f>IF(OR(S557="VLD MLC components",S557="VLD MLC pipes",S557="VLD PEX components",S557="VLD PEX pipes",S557="VLD PHC components",S557="VLD PHC pipes",S557="Controls VLD"),"По запросу",X557)</f>
        <v>827</v>
      </c>
      <c r="AA557" s="63">
        <f>ROUND(X557/1.2,3)</f>
        <v>689.16700000000003</v>
      </c>
      <c r="AB557" s="23">
        <v>689.16700000000003</v>
      </c>
      <c r="AC557" s="190">
        <f>IFERROR(ROUND(AA557/AB557-1,2),"")</f>
        <v>0</v>
      </c>
      <c r="AD557" s="25">
        <v>0.36</v>
      </c>
      <c r="AE557" s="25">
        <v>1.8749999999999999E-3</v>
      </c>
      <c r="AF557" s="25">
        <v>0</v>
      </c>
      <c r="AG557" s="25" t="s">
        <v>22</v>
      </c>
      <c r="AH557" s="25">
        <v>0</v>
      </c>
      <c r="AI557" s="25">
        <v>0</v>
      </c>
      <c r="AJ557" s="25" t="s">
        <v>20</v>
      </c>
      <c r="AK557" s="42" t="s">
        <v>19</v>
      </c>
      <c r="AL557" s="25" t="s">
        <v>20</v>
      </c>
      <c r="AM557" s="25">
        <v>5</v>
      </c>
      <c r="AN557" s="25">
        <v>420</v>
      </c>
      <c r="AO557" s="25">
        <v>235</v>
      </c>
      <c r="AP557" s="25">
        <v>95</v>
      </c>
      <c r="AQ557" s="25">
        <v>1.8</v>
      </c>
      <c r="AR557" s="94">
        <v>9.3769999999999999E-3</v>
      </c>
      <c r="AS557" s="157" t="s">
        <v>22</v>
      </c>
      <c r="AT557" s="93" t="s">
        <v>22</v>
      </c>
      <c r="AU557" s="92" t="s">
        <v>22</v>
      </c>
      <c r="AV557" s="91" t="s">
        <v>152</v>
      </c>
      <c r="AW557" s="92" t="s">
        <v>48</v>
      </c>
      <c r="AX557" s="92" t="s">
        <v>48</v>
      </c>
      <c r="AY557" s="91" t="s">
        <v>152</v>
      </c>
      <c r="AZ557" s="23"/>
      <c r="BA557" s="25" t="s">
        <v>5949</v>
      </c>
      <c r="BB557" t="s">
        <v>25</v>
      </c>
      <c r="BC557" t="e">
        <v>#N/A</v>
      </c>
      <c r="BD557" t="e">
        <f>IF(Z557=BC557,"OK")</f>
        <v>#N/A</v>
      </c>
      <c r="BE557">
        <v>0.36</v>
      </c>
      <c r="BF557">
        <v>1.8749999999999999E-3</v>
      </c>
      <c r="BG557">
        <v>420</v>
      </c>
      <c r="BH557">
        <v>235</v>
      </c>
      <c r="BI557">
        <v>95</v>
      </c>
      <c r="BJ557">
        <v>1.8</v>
      </c>
      <c r="BK557">
        <v>9.3769999999999999E-3</v>
      </c>
      <c r="BN557" s="183"/>
    </row>
    <row r="558" spans="1:66" ht="25.5" x14ac:dyDescent="0.25">
      <c r="A558" s="1"/>
      <c r="B558" s="94">
        <v>554</v>
      </c>
      <c r="C558" s="43">
        <v>1057844</v>
      </c>
      <c r="D558" s="37">
        <v>1015392</v>
      </c>
      <c r="E558" s="27" t="s">
        <v>5948</v>
      </c>
      <c r="F558" s="151" t="s">
        <v>21</v>
      </c>
      <c r="G558" s="41" t="s">
        <v>585</v>
      </c>
      <c r="H558" s="46" t="str">
        <f>IFERROR(IFERROR(IF(SEARCH("Usystems",$E558)&gt;0,"Usystems"),IF(SEARCH("RIIFO",$E558)&gt;0,"RIIFO","Uponor")),"Uponor")</f>
        <v>Uponor</v>
      </c>
      <c r="I558" s="25">
        <f>IFERROR(MID($D558,1,7)+0,"")</f>
        <v>1015392</v>
      </c>
      <c r="J558" s="25" t="str">
        <f>IFERROR(MID($D558,10,7)+0,"")</f>
        <v/>
      </c>
      <c r="K558" s="25" t="str">
        <f>IFERROR(MID($D558,19,7)+0,"")</f>
        <v/>
      </c>
      <c r="L558" s="25" t="str">
        <f>IFERROR(MID($D558,28,7)+0,"")</f>
        <v/>
      </c>
      <c r="M558" s="25" t="str">
        <f>IF(IFERROR(MID($Q558,1,7)+0,"")&lt;1130000,IF(INDEX(C:C,MATCH(LEFT(Q558,7)+0,I:I,0))&lt;1130000,"",INDEX(C:C,MATCH(LEFT(Q558,7)+0,I:I,0))),IFERROR(MID($Q558,1,7)+0,""))</f>
        <v/>
      </c>
      <c r="N558" s="25" t="str">
        <f>IF(IFERROR(MID($Q558,10,7)+0,"")&lt;1130000,"",IFERROR(MID($Q558,10,7)+0,""))</f>
        <v/>
      </c>
      <c r="O558" s="25" t="str">
        <f>IF(IFERROR(MID($Q558,19,7)+0,"")&lt;1130000,"",IFERROR(MID($Q558,19,7)+0,""))</f>
        <v/>
      </c>
      <c r="P558" s="25" t="str">
        <f>IF(M558="","",IF(N558="",M558,M558&amp;", "&amp;N558))</f>
        <v/>
      </c>
      <c r="Q558" s="37" t="s">
        <v>22</v>
      </c>
      <c r="R558" s="37"/>
      <c r="S558" s="35" t="s">
        <v>34</v>
      </c>
      <c r="T558" s="25" t="s">
        <v>36</v>
      </c>
      <c r="U558" s="185">
        <v>3139</v>
      </c>
      <c r="V558" s="188">
        <v>3139</v>
      </c>
      <c r="W558" s="189">
        <v>3139</v>
      </c>
      <c r="X558" s="31">
        <v>3139</v>
      </c>
      <c r="Y558" s="90">
        <f>IFERROR(ROUND(X558/W558-1,2),"")</f>
        <v>0</v>
      </c>
      <c r="Z558" s="31">
        <f>IF(OR(S558="VLD MLC components",S558="VLD MLC pipes",S558="VLD PEX components",S558="VLD PEX pipes",S558="VLD PHC components",S558="VLD PHC pipes",S558="Controls VLD"),"По запросу",X558)</f>
        <v>3139</v>
      </c>
      <c r="AA558" s="63">
        <f>ROUND(X558/1.2,3)</f>
        <v>2615.8330000000001</v>
      </c>
      <c r="AB558" s="23">
        <v>2615.8330000000001</v>
      </c>
      <c r="AC558" s="190">
        <f>IFERROR(ROUND(AA558/AB558-1,2),"")</f>
        <v>0</v>
      </c>
      <c r="AD558" s="25">
        <v>2.1549999999999998</v>
      </c>
      <c r="AE558" s="25">
        <v>2.9999999999999997E-4</v>
      </c>
      <c r="AF558" s="25">
        <v>0</v>
      </c>
      <c r="AG558" s="25">
        <v>30</v>
      </c>
      <c r="AH558" s="25">
        <v>30</v>
      </c>
      <c r="AI558" s="25">
        <v>30</v>
      </c>
      <c r="AJ558" s="25" t="s">
        <v>20</v>
      </c>
      <c r="AK558" s="42" t="s">
        <v>19</v>
      </c>
      <c r="AL558" s="25" t="s">
        <v>20</v>
      </c>
      <c r="AM558" s="25">
        <v>10</v>
      </c>
      <c r="AN558" s="25">
        <v>2000</v>
      </c>
      <c r="AO558" s="25">
        <v>50</v>
      </c>
      <c r="AP558" s="25">
        <v>30</v>
      </c>
      <c r="AQ558" s="25">
        <v>21.55</v>
      </c>
      <c r="AR558" s="94">
        <v>3.0000000000000001E-3</v>
      </c>
      <c r="AS558" s="157">
        <v>50</v>
      </c>
      <c r="AT558" s="93" t="s">
        <v>22</v>
      </c>
      <c r="AU558" s="92" t="s">
        <v>22</v>
      </c>
      <c r="AV558" s="91" t="s">
        <v>152</v>
      </c>
      <c r="AW558" s="92" t="s">
        <v>152</v>
      </c>
      <c r="AX558" s="92" t="s">
        <v>48</v>
      </c>
      <c r="AY558" s="91" t="s">
        <v>152</v>
      </c>
      <c r="AZ558" s="23"/>
      <c r="BA558" s="25" t="s">
        <v>5947</v>
      </c>
      <c r="BB558" t="s">
        <v>25</v>
      </c>
      <c r="BC558">
        <v>3139</v>
      </c>
      <c r="BD558" t="str">
        <f>IF(Z558=BC558,"OK")</f>
        <v>OK</v>
      </c>
      <c r="BE558">
        <v>2.1549999999999998</v>
      </c>
      <c r="BF558">
        <v>2.9999999999999997E-4</v>
      </c>
      <c r="BG558">
        <v>2000</v>
      </c>
      <c r="BH558">
        <v>50</v>
      </c>
      <c r="BI558">
        <v>30</v>
      </c>
      <c r="BJ558">
        <v>21.55</v>
      </c>
      <c r="BK558">
        <v>3.0000000000000001E-3</v>
      </c>
      <c r="BN558" s="183"/>
    </row>
    <row r="559" spans="1:66" ht="25.5" x14ac:dyDescent="0.25">
      <c r="A559" s="1"/>
      <c r="B559" s="94">
        <v>555</v>
      </c>
      <c r="C559" s="43">
        <v>1057847</v>
      </c>
      <c r="D559" s="37"/>
      <c r="E559" s="27" t="s">
        <v>5946</v>
      </c>
      <c r="F559" s="151" t="s">
        <v>21</v>
      </c>
      <c r="G559" s="34"/>
      <c r="H559" s="46" t="str">
        <f>IFERROR(IFERROR(IF(SEARCH("Usystems",$E559)&gt;0,"Usystems"),IF(SEARCH("RIIFO",$E559)&gt;0,"RIIFO","Uponor")),"Uponor")</f>
        <v>Uponor</v>
      </c>
      <c r="I559" s="25" t="str">
        <f>IFERROR(MID($D559,1,7)+0,"")</f>
        <v/>
      </c>
      <c r="J559" s="25" t="str">
        <f>IFERROR(MID($D559,10,7)+0,"")</f>
        <v/>
      </c>
      <c r="K559" s="25" t="str">
        <f>IFERROR(MID($D559,19,7)+0,"")</f>
        <v/>
      </c>
      <c r="L559" s="25" t="str">
        <f>IFERROR(MID($D559,28,7)+0,"")</f>
        <v/>
      </c>
      <c r="M559" s="25" t="str">
        <f>IF(IFERROR(MID($Q559,1,7)+0,"")&lt;1130000,IF(INDEX(C:C,MATCH(LEFT(Q559,7)+0,I:I,0))&lt;1130000,"",INDEX(C:C,MATCH(LEFT(Q559,7)+0,I:I,0))),IFERROR(MID($Q559,1,7)+0,""))</f>
        <v/>
      </c>
      <c r="N559" s="25" t="str">
        <f>IF(IFERROR(MID($Q559,10,7)+0,"")&lt;1130000,"",IFERROR(MID($Q559,10,7)+0,""))</f>
        <v/>
      </c>
      <c r="O559" s="25" t="str">
        <f>IF(IFERROR(MID($Q559,19,7)+0,"")&lt;1130000,"",IFERROR(MID($Q559,19,7)+0,""))</f>
        <v/>
      </c>
      <c r="P559" s="25" t="str">
        <f>IF(M559="","",IF(N559="",M559,M559&amp;", "&amp;N559))</f>
        <v/>
      </c>
      <c r="Q559" s="37" t="s">
        <v>22</v>
      </c>
      <c r="R559" s="37"/>
      <c r="S559" s="35" t="s">
        <v>34</v>
      </c>
      <c r="T559" s="25" t="s">
        <v>38</v>
      </c>
      <c r="U559" s="185">
        <v>2112</v>
      </c>
      <c r="V559" s="188">
        <v>2112</v>
      </c>
      <c r="W559" s="189">
        <v>2112</v>
      </c>
      <c r="X559" s="31">
        <v>2112</v>
      </c>
      <c r="Y559" s="90">
        <f>IFERROR(ROUND(X559/W559-1,2),"")</f>
        <v>0</v>
      </c>
      <c r="Z559" s="31">
        <f>IF(OR(S559="VLD MLC components",S559="VLD MLC pipes",S559="VLD PEX components",S559="VLD PEX pipes",S559="VLD PHC components",S559="VLD PHC pipes",S559="Controls VLD"),"По запросу",X559)</f>
        <v>2112</v>
      </c>
      <c r="AA559" s="63">
        <f>ROUND(X559/1.2,3)</f>
        <v>1760</v>
      </c>
      <c r="AB559" s="23">
        <v>1760</v>
      </c>
      <c r="AC559" s="190">
        <f>IFERROR(ROUND(AA559/AB559-1,2),"")</f>
        <v>0</v>
      </c>
      <c r="AD559" s="25">
        <v>6.0000000000000001E-3</v>
      </c>
      <c r="AE559" s="25">
        <v>6.9999999999999999E-6</v>
      </c>
      <c r="AF559" s="25">
        <v>0</v>
      </c>
      <c r="AG559" s="25" t="s">
        <v>22</v>
      </c>
      <c r="AH559" s="25">
        <v>0</v>
      </c>
      <c r="AI559" s="25">
        <v>0</v>
      </c>
      <c r="AJ559" s="25" t="s">
        <v>20</v>
      </c>
      <c r="AK559" s="42" t="s">
        <v>19</v>
      </c>
      <c r="AL559" s="25" t="s">
        <v>20</v>
      </c>
      <c r="AM559" s="25">
        <v>10</v>
      </c>
      <c r="AN559" s="25">
        <v>65</v>
      </c>
      <c r="AO559" s="25">
        <v>50</v>
      </c>
      <c r="AP559" s="25">
        <v>15</v>
      </c>
      <c r="AQ559" s="25">
        <v>0.06</v>
      </c>
      <c r="AR559" s="94">
        <v>4.8999999999999998E-5</v>
      </c>
      <c r="AS559" s="157" t="s">
        <v>22</v>
      </c>
      <c r="AT559" s="93" t="s">
        <v>22</v>
      </c>
      <c r="AU559" s="92" t="s">
        <v>22</v>
      </c>
      <c r="AV559" s="91" t="s">
        <v>48</v>
      </c>
      <c r="AW559" s="92" t="s">
        <v>48</v>
      </c>
      <c r="AX559" s="92" t="s">
        <v>48</v>
      </c>
      <c r="AY559" s="91" t="s">
        <v>152</v>
      </c>
      <c r="AZ559" s="23"/>
      <c r="BA559" s="25">
        <v>0</v>
      </c>
      <c r="BB559" t="s">
        <v>48</v>
      </c>
      <c r="BC559" t="e">
        <v>#N/A</v>
      </c>
      <c r="BD559" t="e">
        <f>IF(Z559=BC559,"OK")</f>
        <v>#N/A</v>
      </c>
      <c r="BE559">
        <v>6.0000000000000001E-3</v>
      </c>
      <c r="BF559">
        <v>6.9999999999999999E-6</v>
      </c>
      <c r="BG559">
        <v>65</v>
      </c>
      <c r="BH559">
        <v>50</v>
      </c>
      <c r="BI559">
        <v>15</v>
      </c>
      <c r="BJ559">
        <v>0.06</v>
      </c>
      <c r="BK559">
        <v>4.8999999999999998E-5</v>
      </c>
      <c r="BN559" s="183"/>
    </row>
    <row r="560" spans="1:66" ht="25.5" x14ac:dyDescent="0.25">
      <c r="A560" s="1"/>
      <c r="B560" s="94">
        <v>556</v>
      </c>
      <c r="C560" s="43">
        <v>1047935</v>
      </c>
      <c r="D560" s="37">
        <v>1008823</v>
      </c>
      <c r="E560" s="27" t="s">
        <v>5945</v>
      </c>
      <c r="F560" s="151" t="s">
        <v>652</v>
      </c>
      <c r="G560" s="41" t="s">
        <v>585</v>
      </c>
      <c r="H560" s="46" t="str">
        <f>IFERROR(IFERROR(IF(SEARCH("Usystems",$E560)&gt;0,"Usystems"),IF(SEARCH("RIIFO",$E560)&gt;0,"RIIFO","Uponor")),"Uponor")</f>
        <v>Uponor</v>
      </c>
      <c r="I560" s="25">
        <f>IFERROR(MID($D560,1,7)+0,"")</f>
        <v>1008823</v>
      </c>
      <c r="J560" s="25" t="str">
        <f>IFERROR(MID($D560,10,7)+0,"")</f>
        <v/>
      </c>
      <c r="K560" s="25" t="str">
        <f>IFERROR(MID($D560,19,7)+0,"")</f>
        <v/>
      </c>
      <c r="L560" s="25" t="str">
        <f>IFERROR(MID($D560,28,7)+0,"")</f>
        <v/>
      </c>
      <c r="M560" s="25" t="str">
        <f>IF(IFERROR(MID($Q560,1,7)+0,"")&lt;1130000,IF(INDEX(C:C,MATCH(LEFT(Q560,7)+0,I:I,0))&lt;1130000,"",INDEX(C:C,MATCH(LEFT(Q560,7)+0,I:I,0))),IFERROR(MID($Q560,1,7)+0,""))</f>
        <v/>
      </c>
      <c r="N560" s="25" t="str">
        <f>IF(IFERROR(MID($Q560,10,7)+0,"")&lt;1130000,"",IFERROR(MID($Q560,10,7)+0,""))</f>
        <v/>
      </c>
      <c r="O560" s="25" t="str">
        <f>IF(IFERROR(MID($Q560,19,7)+0,"")&lt;1130000,"",IFERROR(MID($Q560,19,7)+0,""))</f>
        <v/>
      </c>
      <c r="P560" s="25" t="str">
        <f>IF(M560="","",IF(N560="",M560,M560&amp;", "&amp;N560))</f>
        <v/>
      </c>
      <c r="Q560" s="44" t="s">
        <v>22</v>
      </c>
      <c r="R560" s="44"/>
      <c r="S560" s="35" t="s">
        <v>35</v>
      </c>
      <c r="T560" s="25" t="s">
        <v>36</v>
      </c>
      <c r="U560" s="185">
        <v>1797</v>
      </c>
      <c r="V560" s="188">
        <v>1797</v>
      </c>
      <c r="W560" s="189">
        <v>1797</v>
      </c>
      <c r="X560" s="31">
        <v>1797</v>
      </c>
      <c r="Y560" s="90">
        <f>IFERROR(ROUND(X560/W560-1,2),"")</f>
        <v>0</v>
      </c>
      <c r="Z560" s="31">
        <f>IF(OR(S560="VLD MLC components",S560="VLD MLC pipes",S560="VLD PEX components",S560="VLD PEX pipes",S560="VLD PHC components",S560="VLD PHC pipes",S560="Controls VLD"),"По запросу",X560)</f>
        <v>1797</v>
      </c>
      <c r="AA560" s="63">
        <f>ROUND(X560/1.2,3)</f>
        <v>1497.5</v>
      </c>
      <c r="AB560" s="23">
        <v>1497.5</v>
      </c>
      <c r="AC560" s="190">
        <f>IFERROR(ROUND(AA560/AB560-1,2),"")</f>
        <v>0</v>
      </c>
      <c r="AD560" s="25">
        <v>9.1999999999999998E-2</v>
      </c>
      <c r="AE560" s="25">
        <v>7.7999999999999999E-5</v>
      </c>
      <c r="AF560" s="25">
        <v>18</v>
      </c>
      <c r="AG560" s="25">
        <v>18</v>
      </c>
      <c r="AH560" s="25">
        <v>18</v>
      </c>
      <c r="AI560" s="25">
        <v>18</v>
      </c>
      <c r="AJ560" s="25" t="s">
        <v>20</v>
      </c>
      <c r="AK560" s="22" t="s">
        <v>20</v>
      </c>
      <c r="AL560" s="25" t="s">
        <v>20</v>
      </c>
      <c r="AM560" s="25">
        <v>40</v>
      </c>
      <c r="AN560" s="25">
        <v>250</v>
      </c>
      <c r="AO560" s="25">
        <v>135</v>
      </c>
      <c r="AP560" s="25">
        <v>140</v>
      </c>
      <c r="AQ560" s="25">
        <v>3.68</v>
      </c>
      <c r="AR560" s="94">
        <v>4.725E-3</v>
      </c>
      <c r="AS560" s="157">
        <v>18</v>
      </c>
      <c r="AT560" s="93" t="s">
        <v>22</v>
      </c>
      <c r="AU560" s="92" t="s">
        <v>22</v>
      </c>
      <c r="AV560" s="91" t="s">
        <v>152</v>
      </c>
      <c r="AW560" s="92" t="s">
        <v>152</v>
      </c>
      <c r="AX560" s="92" t="s">
        <v>48</v>
      </c>
      <c r="AY560" s="91" t="s">
        <v>152</v>
      </c>
      <c r="AZ560" s="23"/>
      <c r="BA560" s="25" t="s">
        <v>5944</v>
      </c>
      <c r="BB560" t="s">
        <v>25</v>
      </c>
      <c r="BC560">
        <v>1797</v>
      </c>
      <c r="BD560" t="str">
        <f>IF(Z560=BC560,"OK")</f>
        <v>OK</v>
      </c>
      <c r="BE560">
        <v>9.1999999999999998E-2</v>
      </c>
      <c r="BF560">
        <v>7.7999999999999999E-5</v>
      </c>
      <c r="BG560">
        <v>250</v>
      </c>
      <c r="BH560">
        <v>135</v>
      </c>
      <c r="BI560">
        <v>140</v>
      </c>
      <c r="BJ560">
        <v>3.68</v>
      </c>
      <c r="BK560">
        <v>4.725E-3</v>
      </c>
      <c r="BN560" s="183"/>
    </row>
    <row r="561" spans="1:66" ht="25.5" x14ac:dyDescent="0.25">
      <c r="A561" s="1"/>
      <c r="B561" s="94">
        <v>557</v>
      </c>
      <c r="C561" s="43">
        <v>1047932</v>
      </c>
      <c r="D561" s="37">
        <v>1023173</v>
      </c>
      <c r="E561" s="27" t="s">
        <v>5943</v>
      </c>
      <c r="F561" s="151" t="s">
        <v>21</v>
      </c>
      <c r="G561" s="41"/>
      <c r="H561" s="46" t="str">
        <f>IFERROR(IFERROR(IF(SEARCH("Usystems",$E561)&gt;0,"Usystems"),IF(SEARCH("RIIFO",$E561)&gt;0,"RIIFO","Uponor")),"Uponor")</f>
        <v>Uponor</v>
      </c>
      <c r="I561" s="25">
        <f>IFERROR(MID($D561,1,7)+0,"")</f>
        <v>1023173</v>
      </c>
      <c r="J561" s="25" t="str">
        <f>IFERROR(MID($D561,10,7)+0,"")</f>
        <v/>
      </c>
      <c r="K561" s="25" t="str">
        <f>IFERROR(MID($D561,19,7)+0,"")</f>
        <v/>
      </c>
      <c r="L561" s="25" t="str">
        <f>IFERROR(MID($D561,28,7)+0,"")</f>
        <v/>
      </c>
      <c r="M561" s="25" t="str">
        <f>IF(IFERROR(MID($Q561,1,7)+0,"")&lt;1130000,IF(INDEX(C:C,MATCH(LEFT(Q561,7)+0,I:I,0))&lt;1130000,"",INDEX(C:C,MATCH(LEFT(Q561,7)+0,I:I,0))),IFERROR(MID($Q561,1,7)+0,""))</f>
        <v/>
      </c>
      <c r="N561" s="25" t="str">
        <f>IF(IFERROR(MID($Q561,10,7)+0,"")&lt;1130000,"",IFERROR(MID($Q561,10,7)+0,""))</f>
        <v/>
      </c>
      <c r="O561" s="25" t="str">
        <f>IF(IFERROR(MID($Q561,19,7)+0,"")&lt;1130000,"",IFERROR(MID($Q561,19,7)+0,""))</f>
        <v/>
      </c>
      <c r="P561" s="25" t="str">
        <f>IF(M561="","",IF(N561="",M561,M561&amp;", "&amp;N561))</f>
        <v/>
      </c>
      <c r="Q561" s="44" t="s">
        <v>22</v>
      </c>
      <c r="R561" s="44"/>
      <c r="S561" s="35" t="s">
        <v>35</v>
      </c>
      <c r="T561" s="25" t="s">
        <v>36</v>
      </c>
      <c r="U561" s="185">
        <v>2253</v>
      </c>
      <c r="V561" s="188">
        <v>2253</v>
      </c>
      <c r="W561" s="189">
        <v>2253</v>
      </c>
      <c r="X561" s="31">
        <v>2253</v>
      </c>
      <c r="Y561" s="90">
        <f>IFERROR(ROUND(X561/W561-1,2),"")</f>
        <v>0</v>
      </c>
      <c r="Z561" s="31">
        <f>IF(OR(S561="VLD MLC components",S561="VLD MLC pipes",S561="VLD PEX components",S561="VLD PEX pipes",S561="VLD PHC components",S561="VLD PHC pipes",S561="Controls VLD"),"По запросу",X561)</f>
        <v>2253</v>
      </c>
      <c r="AA561" s="63">
        <f>ROUND(X561/1.2,3)</f>
        <v>1877.5</v>
      </c>
      <c r="AB561" s="23">
        <v>1877.5</v>
      </c>
      <c r="AC561" s="190">
        <f>IFERROR(ROUND(AA561/AB561-1,2),"")</f>
        <v>0</v>
      </c>
      <c r="AD561" s="25">
        <v>0.16500000000000001</v>
      </c>
      <c r="AE561" s="25">
        <v>1.5799999999999999E-4</v>
      </c>
      <c r="AF561" s="25">
        <v>0</v>
      </c>
      <c r="AG561" s="25" t="s">
        <v>22</v>
      </c>
      <c r="AH561" s="25">
        <v>0</v>
      </c>
      <c r="AI561" s="25">
        <v>0</v>
      </c>
      <c r="AJ561" s="25" t="s">
        <v>20</v>
      </c>
      <c r="AK561" s="42" t="s">
        <v>19</v>
      </c>
      <c r="AL561" s="25" t="s">
        <v>20</v>
      </c>
      <c r="AM561" s="25">
        <v>25</v>
      </c>
      <c r="AN561" s="25">
        <v>277</v>
      </c>
      <c r="AO561" s="25">
        <v>179</v>
      </c>
      <c r="AP561" s="25">
        <v>95</v>
      </c>
      <c r="AQ561" s="25">
        <v>4.125</v>
      </c>
      <c r="AR561" s="94">
        <v>4.7099999999999998E-3</v>
      </c>
      <c r="AS561" s="157" t="s">
        <v>22</v>
      </c>
      <c r="AT561" s="93" t="s">
        <v>22</v>
      </c>
      <c r="AU561" s="92" t="s">
        <v>22</v>
      </c>
      <c r="AV561" s="91" t="s">
        <v>152</v>
      </c>
      <c r="AW561" s="92" t="s">
        <v>48</v>
      </c>
      <c r="AX561" s="92" t="s">
        <v>48</v>
      </c>
      <c r="AY561" s="91" t="s">
        <v>152</v>
      </c>
      <c r="AZ561" s="23"/>
      <c r="BA561" s="25" t="s">
        <v>5942</v>
      </c>
      <c r="BB561" t="s">
        <v>25</v>
      </c>
      <c r="BC561" t="e">
        <v>#N/A</v>
      </c>
      <c r="BD561" t="e">
        <f>IF(Z561=BC561,"OK")</f>
        <v>#N/A</v>
      </c>
      <c r="BE561">
        <v>0.16500000000000001</v>
      </c>
      <c r="BF561">
        <v>1.5799999999999999E-4</v>
      </c>
      <c r="BG561">
        <v>277</v>
      </c>
      <c r="BH561">
        <v>179</v>
      </c>
      <c r="BI561">
        <v>95</v>
      </c>
      <c r="BJ561">
        <v>4.125</v>
      </c>
      <c r="BK561">
        <v>4.7099999999999998E-3</v>
      </c>
      <c r="BN561" s="183"/>
    </row>
    <row r="562" spans="1:66" ht="25.5" x14ac:dyDescent="0.25">
      <c r="A562" s="1"/>
      <c r="B562" s="94">
        <v>558</v>
      </c>
      <c r="C562" s="43">
        <v>1023037</v>
      </c>
      <c r="D562" s="37" t="s">
        <v>22</v>
      </c>
      <c r="E562" s="27" t="s">
        <v>5941</v>
      </c>
      <c r="F562" s="151" t="s">
        <v>652</v>
      </c>
      <c r="G562" s="34"/>
      <c r="H562" s="46" t="str">
        <f>IFERROR(IFERROR(IF(SEARCH("Usystems",$E562)&gt;0,"Usystems"),IF(SEARCH("RIIFO",$E562)&gt;0,"RIIFO","Uponor")),"Uponor")</f>
        <v>Uponor</v>
      </c>
      <c r="I562" s="25" t="str">
        <f>IFERROR(MID($D562,1,7)+0,"")</f>
        <v/>
      </c>
      <c r="J562" s="25" t="str">
        <f>IFERROR(MID($D562,10,7)+0,"")</f>
        <v/>
      </c>
      <c r="K562" s="25" t="str">
        <f>IFERROR(MID($D562,19,7)+0,"")</f>
        <v/>
      </c>
      <c r="L562" s="25" t="str">
        <f>IFERROR(MID($D562,28,7)+0,"")</f>
        <v/>
      </c>
      <c r="M562" s="25" t="str">
        <f>IF(IFERROR(MID($Q562,1,7)+0,"")&lt;1130000,IF(INDEX(C:C,MATCH(LEFT(Q562,7)+0,I:I,0))&lt;1130000,"",INDEX(C:C,MATCH(LEFT(Q562,7)+0,I:I,0))),IFERROR(MID($Q562,1,7)+0,""))</f>
        <v/>
      </c>
      <c r="N562" s="25" t="str">
        <f>IF(IFERROR(MID($Q562,10,7)+0,"")&lt;1130000,"",IFERROR(MID($Q562,10,7)+0,""))</f>
        <v/>
      </c>
      <c r="O562" s="25" t="str">
        <f>IF(IFERROR(MID($Q562,19,7)+0,"")&lt;1130000,"",IFERROR(MID($Q562,19,7)+0,""))</f>
        <v/>
      </c>
      <c r="P562" s="25" t="str">
        <f>IF(M562="","",IF(N562="",M562,M562&amp;", "&amp;N562))</f>
        <v/>
      </c>
      <c r="Q562" s="44" t="s">
        <v>22</v>
      </c>
      <c r="R562" s="44"/>
      <c r="S562" s="35" t="s">
        <v>35</v>
      </c>
      <c r="T562" s="25" t="s">
        <v>36</v>
      </c>
      <c r="U562" s="185">
        <v>8418</v>
      </c>
      <c r="V562" s="188">
        <v>8418</v>
      </c>
      <c r="W562" s="189">
        <v>8418</v>
      </c>
      <c r="X562" s="31">
        <v>8418</v>
      </c>
      <c r="Y562" s="90">
        <f>IFERROR(ROUND(X562/W562-1,2),"")</f>
        <v>0</v>
      </c>
      <c r="Z562" s="31">
        <f>IF(OR(S562="VLD MLC components",S562="VLD MLC pipes",S562="VLD PEX components",S562="VLD PEX pipes",S562="VLD PHC components",S562="VLD PHC pipes",S562="Controls VLD"),"По запросу",X562)</f>
        <v>8418</v>
      </c>
      <c r="AA562" s="63">
        <f>ROUND(X562/1.2,3)</f>
        <v>7015</v>
      </c>
      <c r="AB562" s="23">
        <v>7015</v>
      </c>
      <c r="AC562" s="190">
        <f>IFERROR(ROUND(AA562/AB562-1,2),"")</f>
        <v>0</v>
      </c>
      <c r="AD562" s="25">
        <v>0.36599999999999999</v>
      </c>
      <c r="AE562" s="25">
        <v>3.5599999999999998E-4</v>
      </c>
      <c r="AF562" s="25">
        <v>0</v>
      </c>
      <c r="AG562" s="25" t="s">
        <v>22</v>
      </c>
      <c r="AH562" s="25">
        <v>0</v>
      </c>
      <c r="AI562" s="25">
        <v>0</v>
      </c>
      <c r="AJ562" s="25" t="s">
        <v>20</v>
      </c>
      <c r="AK562" s="42" t="s">
        <v>19</v>
      </c>
      <c r="AL562" s="25" t="s">
        <v>20</v>
      </c>
      <c r="AM562" s="25">
        <v>25</v>
      </c>
      <c r="AN562" s="25">
        <v>270</v>
      </c>
      <c r="AO562" s="25">
        <v>165</v>
      </c>
      <c r="AP562" s="25">
        <v>150</v>
      </c>
      <c r="AQ562" s="25">
        <v>9.15</v>
      </c>
      <c r="AR562" s="94">
        <v>6.6829999999999997E-3</v>
      </c>
      <c r="AS562" s="157" t="s">
        <v>22</v>
      </c>
      <c r="AT562" s="93" t="s">
        <v>22</v>
      </c>
      <c r="AU562" s="92" t="s">
        <v>22</v>
      </c>
      <c r="AV562" s="91" t="s">
        <v>152</v>
      </c>
      <c r="AW562" s="92" t="s">
        <v>48</v>
      </c>
      <c r="AX562" s="92" t="s">
        <v>48</v>
      </c>
      <c r="AY562" s="91" t="s">
        <v>152</v>
      </c>
      <c r="AZ562" s="23"/>
      <c r="BA562" s="25" t="s">
        <v>5940</v>
      </c>
      <c r="BB562" t="s">
        <v>25</v>
      </c>
      <c r="BC562" t="e">
        <v>#N/A</v>
      </c>
      <c r="BD562" t="e">
        <f>IF(Z562=BC562,"OK")</f>
        <v>#N/A</v>
      </c>
      <c r="BE562">
        <v>0.36599999999999999</v>
      </c>
      <c r="BF562">
        <v>3.5599999999999998E-4</v>
      </c>
      <c r="BG562">
        <v>270</v>
      </c>
      <c r="BH562">
        <v>165</v>
      </c>
      <c r="BI562">
        <v>150</v>
      </c>
      <c r="BJ562">
        <v>9.15</v>
      </c>
      <c r="BK562">
        <v>6.6829999999999997E-3</v>
      </c>
      <c r="BN562" s="183"/>
    </row>
    <row r="563" spans="1:66" ht="25.5" x14ac:dyDescent="0.25">
      <c r="A563" s="1"/>
      <c r="B563" s="94">
        <v>559</v>
      </c>
      <c r="C563" s="43">
        <v>1008845</v>
      </c>
      <c r="D563" s="37" t="s">
        <v>22</v>
      </c>
      <c r="E563" s="27" t="s">
        <v>5939</v>
      </c>
      <c r="F563" s="151" t="s">
        <v>757</v>
      </c>
      <c r="G563" s="41"/>
      <c r="H563" s="46" t="str">
        <f>IFERROR(IFERROR(IF(SEARCH("Usystems",$E563)&gt;0,"Usystems"),IF(SEARCH("RIIFO",$E563)&gt;0,"RIIFO","Uponor")),"Uponor")</f>
        <v>Uponor</v>
      </c>
      <c r="I563" s="25" t="str">
        <f>IFERROR(MID($D563,1,7)+0,"")</f>
        <v/>
      </c>
      <c r="J563" s="25" t="str">
        <f>IFERROR(MID($D563,10,7)+0,"")</f>
        <v/>
      </c>
      <c r="K563" s="25" t="str">
        <f>IFERROR(MID($D563,19,7)+0,"")</f>
        <v/>
      </c>
      <c r="L563" s="25" t="str">
        <f>IFERROR(MID($D563,28,7)+0,"")</f>
        <v/>
      </c>
      <c r="M563" s="25" t="str">
        <f>IF(IFERROR(MID($Q563,1,7)+0,"")&lt;1130000,IF(INDEX(C:C,MATCH(LEFT(Q563,7)+0,I:I,0))&lt;1130000,"",INDEX(C:C,MATCH(LEFT(Q563,7)+0,I:I,0))),IFERROR(MID($Q563,1,7)+0,""))</f>
        <v/>
      </c>
      <c r="N563" s="25" t="str">
        <f>IF(IFERROR(MID($Q563,10,7)+0,"")&lt;1130000,"",IFERROR(MID($Q563,10,7)+0,""))</f>
        <v/>
      </c>
      <c r="O563" s="25" t="str">
        <f>IF(IFERROR(MID($Q563,19,7)+0,"")&lt;1130000,"",IFERROR(MID($Q563,19,7)+0,""))</f>
        <v/>
      </c>
      <c r="P563" s="25" t="str">
        <f>IF(M563="","",IF(N563="",M563,M563&amp;", "&amp;N563))</f>
        <v/>
      </c>
      <c r="Q563" s="37" t="s">
        <v>22</v>
      </c>
      <c r="R563" s="37"/>
      <c r="S563" s="35" t="s">
        <v>35</v>
      </c>
      <c r="T563" s="25" t="s">
        <v>36</v>
      </c>
      <c r="U563" s="185">
        <v>529</v>
      </c>
      <c r="V563" s="188">
        <v>529</v>
      </c>
      <c r="W563" s="189">
        <v>529</v>
      </c>
      <c r="X563" s="31">
        <v>529</v>
      </c>
      <c r="Y563" s="90">
        <f>IFERROR(ROUND(X563/W563-1,2),"")</f>
        <v>0</v>
      </c>
      <c r="Z563" s="31">
        <f>IF(OR(S563="VLD MLC components",S563="VLD MLC pipes",S563="VLD PEX components",S563="VLD PEX pipes",S563="VLD PHC components",S563="VLD PHC pipes",S563="Controls VLD"),"По запросу",X563)</f>
        <v>529</v>
      </c>
      <c r="AA563" s="63">
        <f>ROUND(X563/1.2,3)</f>
        <v>440.83300000000003</v>
      </c>
      <c r="AB563" s="23">
        <v>440.83300000000003</v>
      </c>
      <c r="AC563" s="190">
        <f>IFERROR(ROUND(AA563/AB563-1,2),"")</f>
        <v>0</v>
      </c>
      <c r="AD563" s="25">
        <v>0.03</v>
      </c>
      <c r="AE563" s="25">
        <v>2.42E-4</v>
      </c>
      <c r="AF563" s="25">
        <v>0</v>
      </c>
      <c r="AG563" s="25" t="s">
        <v>22</v>
      </c>
      <c r="AH563" s="25">
        <v>0</v>
      </c>
      <c r="AI563" s="25">
        <v>0</v>
      </c>
      <c r="AJ563" s="25" t="s">
        <v>20</v>
      </c>
      <c r="AK563" s="42" t="s">
        <v>19</v>
      </c>
      <c r="AL563" s="25" t="s">
        <v>20</v>
      </c>
      <c r="AM563" s="25">
        <v>10</v>
      </c>
      <c r="AN563" s="25">
        <v>510</v>
      </c>
      <c r="AO563" s="25">
        <v>360</v>
      </c>
      <c r="AP563" s="25">
        <v>480</v>
      </c>
      <c r="AQ563" s="25">
        <v>0.3</v>
      </c>
      <c r="AR563" s="94">
        <v>8.8127999999999998E-2</v>
      </c>
      <c r="AS563" s="157" t="s">
        <v>22</v>
      </c>
      <c r="AT563" s="93" t="s">
        <v>22</v>
      </c>
      <c r="AU563" s="92" t="s">
        <v>22</v>
      </c>
      <c r="AV563" s="91" t="s">
        <v>152</v>
      </c>
      <c r="AW563" s="92" t="s">
        <v>152</v>
      </c>
      <c r="AX563" s="92" t="s">
        <v>48</v>
      </c>
      <c r="AY563" s="91" t="s">
        <v>152</v>
      </c>
      <c r="AZ563" s="23"/>
      <c r="BA563" s="25" t="s">
        <v>5938</v>
      </c>
      <c r="BB563" t="s">
        <v>25</v>
      </c>
      <c r="BC563" t="e">
        <v>#N/A</v>
      </c>
      <c r="BD563" t="e">
        <f>IF(Z563=BC563,"OK")</f>
        <v>#N/A</v>
      </c>
      <c r="BE563">
        <v>0.03</v>
      </c>
      <c r="BF563">
        <v>2.42E-4</v>
      </c>
      <c r="BG563">
        <v>510</v>
      </c>
      <c r="BH563">
        <v>360</v>
      </c>
      <c r="BI563">
        <v>480</v>
      </c>
      <c r="BJ563">
        <v>0.3</v>
      </c>
      <c r="BK563">
        <v>8.8127999999999998E-2</v>
      </c>
      <c r="BN563" s="183"/>
    </row>
    <row r="564" spans="1:66" ht="25.5" x14ac:dyDescent="0.25">
      <c r="A564" s="1"/>
      <c r="B564" s="94">
        <v>560</v>
      </c>
      <c r="C564" s="43">
        <v>1038470</v>
      </c>
      <c r="D564" s="37">
        <v>1008846</v>
      </c>
      <c r="E564" s="27" t="s">
        <v>5937</v>
      </c>
      <c r="F564" s="151" t="s">
        <v>21</v>
      </c>
      <c r="G564" s="41"/>
      <c r="H564" s="46" t="str">
        <f>IFERROR(IFERROR(IF(SEARCH("Usystems",$E564)&gt;0,"Usystems"),IF(SEARCH("RIIFO",$E564)&gt;0,"RIIFO","Uponor")),"Uponor")</f>
        <v>Uponor</v>
      </c>
      <c r="I564" s="25">
        <f>IFERROR(MID($D564,1,7)+0,"")</f>
        <v>1008846</v>
      </c>
      <c r="J564" s="25" t="str">
        <f>IFERROR(MID($D564,10,7)+0,"")</f>
        <v/>
      </c>
      <c r="K564" s="25" t="str">
        <f>IFERROR(MID($D564,19,7)+0,"")</f>
        <v/>
      </c>
      <c r="L564" s="25" t="str">
        <f>IFERROR(MID($D564,28,7)+0,"")</f>
        <v/>
      </c>
      <c r="M564" s="25" t="str">
        <f>IF(IFERROR(MID($Q564,1,7)+0,"")&lt;1130000,IF(INDEX(C:C,MATCH(LEFT(Q564,7)+0,I:I,0))&lt;1130000,"",INDEX(C:C,MATCH(LEFT(Q564,7)+0,I:I,0))),IFERROR(MID($Q564,1,7)+0,""))</f>
        <v/>
      </c>
      <c r="N564" s="25" t="str">
        <f>IF(IFERROR(MID($Q564,10,7)+0,"")&lt;1130000,"",IFERROR(MID($Q564,10,7)+0,""))</f>
        <v/>
      </c>
      <c r="O564" s="25" t="str">
        <f>IF(IFERROR(MID($Q564,19,7)+0,"")&lt;1130000,"",IFERROR(MID($Q564,19,7)+0,""))</f>
        <v/>
      </c>
      <c r="P564" s="25" t="str">
        <f>IF(M564="","",IF(N564="",M564,M564&amp;", "&amp;N564))</f>
        <v/>
      </c>
      <c r="Q564" s="37" t="s">
        <v>22</v>
      </c>
      <c r="R564" s="37"/>
      <c r="S564" s="35" t="s">
        <v>35</v>
      </c>
      <c r="T564" s="25" t="s">
        <v>36</v>
      </c>
      <c r="U564" s="185">
        <v>647</v>
      </c>
      <c r="V564" s="188">
        <v>647</v>
      </c>
      <c r="W564" s="189">
        <v>647</v>
      </c>
      <c r="X564" s="31">
        <v>647</v>
      </c>
      <c r="Y564" s="90">
        <f>IFERROR(ROUND(X564/W564-1,2),"")</f>
        <v>0</v>
      </c>
      <c r="Z564" s="31">
        <f>IF(OR(S564="VLD MLC components",S564="VLD MLC pipes",S564="VLD PEX components",S564="VLD PEX pipes",S564="VLD PHC components",S564="VLD PHC pipes",S564="Controls VLD"),"По запросу",X564)</f>
        <v>647</v>
      </c>
      <c r="AA564" s="63">
        <f>ROUND(X564/1.2,3)</f>
        <v>539.16700000000003</v>
      </c>
      <c r="AB564" s="23">
        <v>539.16700000000003</v>
      </c>
      <c r="AC564" s="190">
        <f>IFERROR(ROUND(AA564/AB564-1,2),"")</f>
        <v>0</v>
      </c>
      <c r="AD564" s="25">
        <v>5.6000000000000001E-2</v>
      </c>
      <c r="AE564" s="25">
        <v>4.28E-4</v>
      </c>
      <c r="AF564" s="25">
        <v>0</v>
      </c>
      <c r="AG564" s="25" t="s">
        <v>22</v>
      </c>
      <c r="AH564" s="25">
        <v>0</v>
      </c>
      <c r="AI564" s="25">
        <v>0</v>
      </c>
      <c r="AJ564" s="25" t="s">
        <v>20</v>
      </c>
      <c r="AK564" s="42" t="s">
        <v>19</v>
      </c>
      <c r="AL564" s="25" t="s">
        <v>20</v>
      </c>
      <c r="AM564" s="25">
        <v>10</v>
      </c>
      <c r="AN564" s="25">
        <v>270</v>
      </c>
      <c r="AO564" s="25">
        <v>380</v>
      </c>
      <c r="AP564" s="25">
        <v>115</v>
      </c>
      <c r="AQ564" s="25">
        <v>0.56000000000000005</v>
      </c>
      <c r="AR564" s="94">
        <v>1.1799E-2</v>
      </c>
      <c r="AS564" s="157" t="s">
        <v>22</v>
      </c>
      <c r="AT564" s="93" t="s">
        <v>22</v>
      </c>
      <c r="AU564" s="92" t="s">
        <v>22</v>
      </c>
      <c r="AV564" s="91" t="s">
        <v>152</v>
      </c>
      <c r="AW564" s="92" t="s">
        <v>48</v>
      </c>
      <c r="AX564" s="92" t="s">
        <v>48</v>
      </c>
      <c r="AY564" s="91" t="s">
        <v>152</v>
      </c>
      <c r="AZ564" s="23"/>
      <c r="BA564" s="25" t="s">
        <v>5936</v>
      </c>
      <c r="BB564" t="s">
        <v>25</v>
      </c>
      <c r="BC564" t="e">
        <v>#N/A</v>
      </c>
      <c r="BD564" t="e">
        <f>IF(Z564=BC564,"OK")</f>
        <v>#N/A</v>
      </c>
      <c r="BE564">
        <v>5.6000000000000001E-2</v>
      </c>
      <c r="BF564">
        <v>4.28E-4</v>
      </c>
      <c r="BG564">
        <v>270</v>
      </c>
      <c r="BH564">
        <v>380</v>
      </c>
      <c r="BI564">
        <v>115</v>
      </c>
      <c r="BJ564">
        <v>0.56000000000000005</v>
      </c>
      <c r="BK564">
        <v>1.1799E-2</v>
      </c>
      <c r="BN564" s="183"/>
    </row>
    <row r="565" spans="1:66" ht="25.5" x14ac:dyDescent="0.25">
      <c r="A565" s="1"/>
      <c r="B565" s="94">
        <v>561</v>
      </c>
      <c r="C565" s="43">
        <v>1048622</v>
      </c>
      <c r="D565" s="40" t="s">
        <v>22</v>
      </c>
      <c r="E565" s="27" t="s">
        <v>5935</v>
      </c>
      <c r="F565" s="151" t="s">
        <v>21</v>
      </c>
      <c r="G565" s="41"/>
      <c r="H565" s="46" t="str">
        <f>IFERROR(IFERROR(IF(SEARCH("Usystems",$E565)&gt;0,"Usystems"),IF(SEARCH("RIIFO",$E565)&gt;0,"RIIFO","Uponor")),"Uponor")</f>
        <v>Uponor</v>
      </c>
      <c r="I565" s="25" t="str">
        <f>IFERROR(MID($D565,1,7)+0,"")</f>
        <v/>
      </c>
      <c r="J565" s="25" t="str">
        <f>IFERROR(MID($D565,10,7)+0,"")</f>
        <v/>
      </c>
      <c r="K565" s="25" t="str">
        <f>IFERROR(MID($D565,19,7)+0,"")</f>
        <v/>
      </c>
      <c r="L565" s="25" t="str">
        <f>IFERROR(MID($D565,28,7)+0,"")</f>
        <v/>
      </c>
      <c r="M565" s="25" t="str">
        <f>IF(IFERROR(MID($Q565,1,7)+0,"")&lt;1130000,IF(INDEX(C:C,MATCH(LEFT(Q565,7)+0,I:I,0))&lt;1130000,"",INDEX(C:C,MATCH(LEFT(Q565,7)+0,I:I,0))),IFERROR(MID($Q565,1,7)+0,""))</f>
        <v/>
      </c>
      <c r="N565" s="25" t="str">
        <f>IF(IFERROR(MID($Q565,10,7)+0,"")&lt;1130000,"",IFERROR(MID($Q565,10,7)+0,""))</f>
        <v/>
      </c>
      <c r="O565" s="25" t="str">
        <f>IF(IFERROR(MID($Q565,19,7)+0,"")&lt;1130000,"",IFERROR(MID($Q565,19,7)+0,""))</f>
        <v/>
      </c>
      <c r="P565" s="25" t="str">
        <f>IF(M565="","",IF(N565="",M565,M565&amp;", "&amp;N565))</f>
        <v/>
      </c>
      <c r="Q565" s="37" t="s">
        <v>22</v>
      </c>
      <c r="R565" s="37"/>
      <c r="S565" s="35" t="s">
        <v>35</v>
      </c>
      <c r="T565" s="25" t="s">
        <v>36</v>
      </c>
      <c r="U565" s="185">
        <v>556</v>
      </c>
      <c r="V565" s="188">
        <v>556</v>
      </c>
      <c r="W565" s="189">
        <v>556</v>
      </c>
      <c r="X565" s="31">
        <v>556</v>
      </c>
      <c r="Y565" s="90">
        <f>IFERROR(ROUND(X565/W565-1,2),"")</f>
        <v>0</v>
      </c>
      <c r="Z565" s="31">
        <f>IF(OR(S565="VLD MLC components",S565="VLD MLC pipes",S565="VLD PEX components",S565="VLD PEX pipes",S565="VLD PHC components",S565="VLD PHC pipes",S565="Controls VLD"),"По запросу",X565)</f>
        <v>556</v>
      </c>
      <c r="AA565" s="63">
        <f>ROUND(X565/1.2,3)</f>
        <v>463.33300000000003</v>
      </c>
      <c r="AB565" s="23">
        <v>463.33300000000003</v>
      </c>
      <c r="AC565" s="190">
        <f>IFERROR(ROUND(AA565/AB565-1,2),"")</f>
        <v>0</v>
      </c>
      <c r="AD565" s="25">
        <v>5.8999999999999997E-2</v>
      </c>
      <c r="AE565" s="25">
        <v>4.9100000000000001E-4</v>
      </c>
      <c r="AF565" s="25">
        <v>0</v>
      </c>
      <c r="AG565" s="25" t="s">
        <v>22</v>
      </c>
      <c r="AH565" s="25">
        <v>0</v>
      </c>
      <c r="AI565" s="25">
        <v>0</v>
      </c>
      <c r="AJ565" s="25" t="s">
        <v>19</v>
      </c>
      <c r="AK565" s="42" t="s">
        <v>19</v>
      </c>
      <c r="AL565" s="25" t="s">
        <v>19</v>
      </c>
      <c r="AM565" s="25">
        <v>10</v>
      </c>
      <c r="AN565" s="25">
        <v>595</v>
      </c>
      <c r="AO565" s="25">
        <v>395</v>
      </c>
      <c r="AP565" s="25">
        <v>255</v>
      </c>
      <c r="AQ565" s="25">
        <v>0.59</v>
      </c>
      <c r="AR565" s="94">
        <v>5.9930999999999998E-2</v>
      </c>
      <c r="AS565" s="157" t="s">
        <v>22</v>
      </c>
      <c r="AT565" s="93" t="s">
        <v>22</v>
      </c>
      <c r="AU565" s="92" t="s">
        <v>22</v>
      </c>
      <c r="AV565" s="91" t="s">
        <v>48</v>
      </c>
      <c r="AW565" s="92" t="s">
        <v>48</v>
      </c>
      <c r="AX565" s="92" t="s">
        <v>48</v>
      </c>
      <c r="AY565" s="91" t="s">
        <v>152</v>
      </c>
      <c r="AZ565" s="23"/>
      <c r="BA565" s="25">
        <v>0</v>
      </c>
      <c r="BB565" t="s">
        <v>48</v>
      </c>
      <c r="BC565" t="e">
        <v>#N/A</v>
      </c>
      <c r="BD565" t="e">
        <f>IF(Z565=BC565,"OK")</f>
        <v>#N/A</v>
      </c>
      <c r="BE565">
        <v>5.8999999999999997E-2</v>
      </c>
      <c r="BF565">
        <v>4.9100000000000001E-4</v>
      </c>
      <c r="BG565">
        <v>595</v>
      </c>
      <c r="BH565">
        <v>395</v>
      </c>
      <c r="BI565">
        <v>255</v>
      </c>
      <c r="BJ565">
        <v>0.59</v>
      </c>
      <c r="BK565">
        <v>5.9930999999999998E-2</v>
      </c>
      <c r="BN565" s="183"/>
    </row>
    <row r="566" spans="1:66" ht="25.5" x14ac:dyDescent="0.25">
      <c r="A566" s="1"/>
      <c r="B566" s="94">
        <v>562</v>
      </c>
      <c r="C566" s="43">
        <v>1059820</v>
      </c>
      <c r="D566" s="25"/>
      <c r="E566" s="27" t="s">
        <v>5934</v>
      </c>
      <c r="F566" s="213" t="s">
        <v>652</v>
      </c>
      <c r="G566" s="41"/>
      <c r="H566" s="46" t="str">
        <f>IFERROR(IFERROR(IF(SEARCH("Usystems",$E566)&gt;0,"Usystems"),IF(SEARCH("RIIFO",$E566)&gt;0,"RIIFO","Uponor")),"Uponor")</f>
        <v>Uponor</v>
      </c>
      <c r="I566" s="25" t="str">
        <f>IFERROR(MID($D566,1,7)+0,"")</f>
        <v/>
      </c>
      <c r="J566" s="25" t="str">
        <f>IFERROR(MID($D566,10,7)+0,"")</f>
        <v/>
      </c>
      <c r="K566" s="25" t="str">
        <f>IFERROR(MID($D566,19,7)+0,"")</f>
        <v/>
      </c>
      <c r="L566" s="25" t="str">
        <f>IFERROR(MID($D566,28,7)+0,"")</f>
        <v/>
      </c>
      <c r="M566" s="25" t="str">
        <f>IF(IFERROR(MID($Q566,1,7)+0,"")&lt;1130000,IF(INDEX(C:C,MATCH(LEFT(Q566,7)+0,I:I,0))&lt;1130000,"",INDEX(C:C,MATCH(LEFT(Q566,7)+0,I:I,0))),IFERROR(MID($Q566,1,7)+0,""))</f>
        <v/>
      </c>
      <c r="N566" s="25" t="str">
        <f>IF(IFERROR(MID($Q566,10,7)+0,"")&lt;1130000,"",IFERROR(MID($Q566,10,7)+0,""))</f>
        <v/>
      </c>
      <c r="O566" s="25" t="str">
        <f>IF(IFERROR(MID($Q566,19,7)+0,"")&lt;1130000,"",IFERROR(MID($Q566,19,7)+0,""))</f>
        <v/>
      </c>
      <c r="P566" s="25" t="str">
        <f>IF(M566="","",IF(N566="",M566,M566&amp;", "&amp;N566))</f>
        <v/>
      </c>
      <c r="Q566" s="25"/>
      <c r="R566" s="25"/>
      <c r="S566" s="35" t="s">
        <v>35</v>
      </c>
      <c r="T566" s="25" t="s">
        <v>36</v>
      </c>
      <c r="U566" s="185">
        <v>6836</v>
      </c>
      <c r="V566" s="188">
        <v>6836</v>
      </c>
      <c r="W566" s="189">
        <v>6836</v>
      </c>
      <c r="X566" s="31">
        <v>6836</v>
      </c>
      <c r="Y566" s="90">
        <f>IFERROR(ROUND(X566/W566-1,2),"")</f>
        <v>0</v>
      </c>
      <c r="Z566" s="31">
        <f>IF(OR(S566="VLD MLC components",S566="VLD MLC pipes",S566="VLD PEX components",S566="VLD PEX pipes",S566="VLD PHC components",S566="VLD PHC pipes",S566="Controls VLD"),"По запросу",X566)</f>
        <v>6836</v>
      </c>
      <c r="AA566" s="63">
        <f>ROUND(X566/1.2,3)</f>
        <v>5696.6670000000004</v>
      </c>
      <c r="AB566" s="23">
        <v>5696.6670000000004</v>
      </c>
      <c r="AC566" s="190">
        <f>IFERROR(ROUND(AA566/AB566-1,2),"")</f>
        <v>0</v>
      </c>
      <c r="AD566" s="25">
        <v>0.21299999999999999</v>
      </c>
      <c r="AE566" s="25">
        <v>2.7500000000000002E-4</v>
      </c>
      <c r="AF566" s="25">
        <v>0</v>
      </c>
      <c r="AG566" s="25" t="s">
        <v>22</v>
      </c>
      <c r="AH566" s="25">
        <v>0</v>
      </c>
      <c r="AI566" s="25">
        <v>0</v>
      </c>
      <c r="AJ566" s="25" t="s">
        <v>20</v>
      </c>
      <c r="AK566" s="42" t="s">
        <v>19</v>
      </c>
      <c r="AL566" s="25" t="s">
        <v>20</v>
      </c>
      <c r="AM566" s="25">
        <v>5</v>
      </c>
      <c r="AN566" s="25">
        <v>277</v>
      </c>
      <c r="AO566" s="25">
        <v>179</v>
      </c>
      <c r="AP566" s="25">
        <v>188</v>
      </c>
      <c r="AQ566" s="25">
        <v>1.0649999999999999</v>
      </c>
      <c r="AR566" s="94">
        <v>9.3220000000000004E-3</v>
      </c>
      <c r="AS566" s="157" t="s">
        <v>22</v>
      </c>
      <c r="AT566" s="93" t="s">
        <v>22</v>
      </c>
      <c r="AU566" s="92" t="s">
        <v>22</v>
      </c>
      <c r="AV566" s="91" t="s">
        <v>152</v>
      </c>
      <c r="AW566" s="92" t="s">
        <v>48</v>
      </c>
      <c r="AX566" s="92" t="s">
        <v>48</v>
      </c>
      <c r="AY566" s="91" t="s">
        <v>152</v>
      </c>
      <c r="AZ566" s="23"/>
      <c r="BA566" s="25" t="s">
        <v>5933</v>
      </c>
      <c r="BB566" t="s">
        <v>25</v>
      </c>
      <c r="BC566" t="e">
        <v>#N/A</v>
      </c>
      <c r="BD566" t="e">
        <f>IF(Z566=BC566,"OK")</f>
        <v>#N/A</v>
      </c>
      <c r="BE566">
        <v>0.21299999999999999</v>
      </c>
      <c r="BF566">
        <v>2.7500000000000002E-4</v>
      </c>
      <c r="BG566">
        <v>277</v>
      </c>
      <c r="BH566">
        <v>179</v>
      </c>
      <c r="BI566">
        <v>188</v>
      </c>
      <c r="BJ566">
        <v>1.0649999999999999</v>
      </c>
      <c r="BK566">
        <v>9.3220000000000004E-3</v>
      </c>
      <c r="BN566" s="183"/>
    </row>
    <row r="567" spans="1:66" ht="25.5" x14ac:dyDescent="0.25">
      <c r="A567" s="1"/>
      <c r="B567" s="94">
        <v>563</v>
      </c>
      <c r="C567" s="43">
        <v>1059821</v>
      </c>
      <c r="D567" s="25"/>
      <c r="E567" s="48" t="s">
        <v>5932</v>
      </c>
      <c r="F567" s="151" t="s">
        <v>652</v>
      </c>
      <c r="G567" s="41"/>
      <c r="H567" s="46" t="str">
        <f>IFERROR(IFERROR(IF(SEARCH("Usystems",$E567)&gt;0,"Usystems"),IF(SEARCH("RIIFO",$E567)&gt;0,"RIIFO","Uponor")),"Uponor")</f>
        <v>Uponor</v>
      </c>
      <c r="I567" s="25" t="str">
        <f>IFERROR(MID($D567,1,7)+0,"")</f>
        <v/>
      </c>
      <c r="J567" s="25" t="str">
        <f>IFERROR(MID($D567,10,7)+0,"")</f>
        <v/>
      </c>
      <c r="K567" s="25" t="str">
        <f>IFERROR(MID($D567,19,7)+0,"")</f>
        <v/>
      </c>
      <c r="L567" s="25" t="str">
        <f>IFERROR(MID($D567,28,7)+0,"")</f>
        <v/>
      </c>
      <c r="M567" s="25" t="str">
        <f>IF(IFERROR(MID($Q567,1,7)+0,"")&lt;1130000,IF(INDEX(C:C,MATCH(LEFT(Q567,7)+0,I:I,0))&lt;1130000,"",INDEX(C:C,MATCH(LEFT(Q567,7)+0,I:I,0))),IFERROR(MID($Q567,1,7)+0,""))</f>
        <v/>
      </c>
      <c r="N567" s="25" t="str">
        <f>IF(IFERROR(MID($Q567,10,7)+0,"")&lt;1130000,"",IFERROR(MID($Q567,10,7)+0,""))</f>
        <v/>
      </c>
      <c r="O567" s="25" t="str">
        <f>IF(IFERROR(MID($Q567,19,7)+0,"")&lt;1130000,"",IFERROR(MID($Q567,19,7)+0,""))</f>
        <v/>
      </c>
      <c r="P567" s="25" t="str">
        <f>IF(M567="","",IF(N567="",M567,M567&amp;", "&amp;N567))</f>
        <v/>
      </c>
      <c r="Q567" s="25"/>
      <c r="R567" s="25"/>
      <c r="S567" s="35" t="s">
        <v>35</v>
      </c>
      <c r="T567" s="25" t="s">
        <v>36</v>
      </c>
      <c r="U567" s="185">
        <v>7862</v>
      </c>
      <c r="V567" s="188">
        <v>7862</v>
      </c>
      <c r="W567" s="189">
        <v>7862</v>
      </c>
      <c r="X567" s="31">
        <v>7862</v>
      </c>
      <c r="Y567" s="90">
        <f>IFERROR(ROUND(X567/W567-1,2),"")</f>
        <v>0</v>
      </c>
      <c r="Z567" s="31">
        <f>IF(OR(S567="VLD MLC components",S567="VLD MLC pipes",S567="VLD PEX components",S567="VLD PEX pipes",S567="VLD PHC components",S567="VLD PHC pipes",S567="Controls VLD"),"По запросу",X567)</f>
        <v>7862</v>
      </c>
      <c r="AA567" s="63">
        <f>ROUND(X567/1.2,3)</f>
        <v>6551.6670000000004</v>
      </c>
      <c r="AB567" s="23">
        <v>6551.6670000000004</v>
      </c>
      <c r="AC567" s="190">
        <f>IFERROR(ROUND(AA567/AB567-1,2),"")</f>
        <v>0</v>
      </c>
      <c r="AD567" s="25">
        <v>0.23</v>
      </c>
      <c r="AE567" s="25">
        <v>2.3900000000000001E-4</v>
      </c>
      <c r="AF567" s="25">
        <v>0</v>
      </c>
      <c r="AG567" s="25" t="s">
        <v>22</v>
      </c>
      <c r="AH567" s="25">
        <v>0</v>
      </c>
      <c r="AI567" s="25">
        <v>0</v>
      </c>
      <c r="AJ567" s="25" t="s">
        <v>20</v>
      </c>
      <c r="AK567" s="42" t="s">
        <v>19</v>
      </c>
      <c r="AL567" s="25" t="s">
        <v>20</v>
      </c>
      <c r="AM567" s="25">
        <v>5</v>
      </c>
      <c r="AN567" s="25">
        <v>175</v>
      </c>
      <c r="AO567" s="25">
        <v>133</v>
      </c>
      <c r="AP567" s="25">
        <v>92</v>
      </c>
      <c r="AQ567" s="25">
        <v>1.1499999999999999</v>
      </c>
      <c r="AR567" s="94">
        <v>2.1410000000000001E-3</v>
      </c>
      <c r="AS567" s="157" t="s">
        <v>22</v>
      </c>
      <c r="AT567" s="93">
        <v>43327</v>
      </c>
      <c r="AU567" s="92" t="s">
        <v>22</v>
      </c>
      <c r="AV567" s="91" t="s">
        <v>152</v>
      </c>
      <c r="AW567" s="92" t="s">
        <v>48</v>
      </c>
      <c r="AX567" s="92" t="s">
        <v>48</v>
      </c>
      <c r="AY567" s="91" t="s">
        <v>152</v>
      </c>
      <c r="AZ567" s="23"/>
      <c r="BA567" s="25" t="s">
        <v>5931</v>
      </c>
      <c r="BB567" t="s">
        <v>25</v>
      </c>
      <c r="BC567" t="e">
        <v>#N/A</v>
      </c>
      <c r="BD567" t="e">
        <f>IF(Z567=BC567,"OK")</f>
        <v>#N/A</v>
      </c>
      <c r="BE567">
        <v>0.23</v>
      </c>
      <c r="BF567">
        <v>2.3900000000000001E-4</v>
      </c>
      <c r="BG567">
        <v>175</v>
      </c>
      <c r="BH567">
        <v>133</v>
      </c>
      <c r="BI567">
        <v>92</v>
      </c>
      <c r="BJ567">
        <v>1.1499999999999999</v>
      </c>
      <c r="BK567">
        <v>2.1410000000000001E-3</v>
      </c>
      <c r="BN567" s="183"/>
    </row>
    <row r="568" spans="1:66" ht="38.25" x14ac:dyDescent="0.25">
      <c r="A568" s="1"/>
      <c r="B568" s="94">
        <v>564</v>
      </c>
      <c r="C568" s="43">
        <v>1045542</v>
      </c>
      <c r="D568" s="37" t="s">
        <v>22</v>
      </c>
      <c r="E568" s="27" t="s">
        <v>5930</v>
      </c>
      <c r="F568" s="151" t="s">
        <v>655</v>
      </c>
      <c r="G568" s="41" t="s">
        <v>29</v>
      </c>
      <c r="H568" s="46" t="str">
        <f>IFERROR(IFERROR(IF(SEARCH("Usystems",$E568)&gt;0,"Usystems"),IF(SEARCH("RIIFO",$E568)&gt;0,"RIIFO","Uponor")),"Uponor")</f>
        <v>Uponor</v>
      </c>
      <c r="I568" s="25" t="str">
        <f>IFERROR(MID($D568,1,7)+0,"")</f>
        <v/>
      </c>
      <c r="J568" s="25" t="str">
        <f>IFERROR(MID($D568,10,7)+0,"")</f>
        <v/>
      </c>
      <c r="K568" s="25" t="str">
        <f>IFERROR(MID($D568,19,7)+0,"")</f>
        <v/>
      </c>
      <c r="L568" s="25" t="str">
        <f>IFERROR(MID($D568,28,7)+0,"")</f>
        <v/>
      </c>
      <c r="M568" s="25">
        <f>IF(IFERROR(MID($Q568,1,7)+0,"")&lt;1130000,IF(INDEX(C:C,MATCH(LEFT(Q568,7)+0,I:I,0))&lt;1130000,"",INDEX(C:C,MATCH(LEFT(Q568,7)+0,I:I,0))),IFERROR(MID($Q568,1,7)+0,""))</f>
        <v>1135968</v>
      </c>
      <c r="N568" s="25">
        <f>IF(IFERROR(MID($Q568,10,7)+0,"")&lt;1130000,"",IFERROR(MID($Q568,10,7)+0,""))</f>
        <v>1136068</v>
      </c>
      <c r="O568" s="25" t="str">
        <f>IF(IFERROR(MID($Q568,19,7)+0,"")&lt;1130000,"",IFERROR(MID($Q568,19,7)+0,""))</f>
        <v/>
      </c>
      <c r="P568" s="25" t="str">
        <f>IF(M568="","",IF(N568="",M568,M568&amp;", "&amp;N568))</f>
        <v>1135968, 1136068</v>
      </c>
      <c r="Q568" s="44" t="s">
        <v>5929</v>
      </c>
      <c r="R568" s="37"/>
      <c r="S568" s="35" t="s">
        <v>35</v>
      </c>
      <c r="T568" s="25" t="s">
        <v>36</v>
      </c>
      <c r="U568" s="185">
        <v>1032</v>
      </c>
      <c r="V568" s="188">
        <v>1032</v>
      </c>
      <c r="W568" s="189">
        <v>2104</v>
      </c>
      <c r="X568" s="31">
        <v>2104</v>
      </c>
      <c r="Y568" s="90">
        <f>IFERROR(ROUND(X568/W568-1,2),"")</f>
        <v>0</v>
      </c>
      <c r="Z568" s="31">
        <f>IF(OR(S568="VLD MLC components",S568="VLD MLC pipes",S568="VLD PEX components",S568="VLD PEX pipes",S568="VLD PHC components",S568="VLD PHC pipes",S568="Controls VLD"),"По запросу",X568)</f>
        <v>2104</v>
      </c>
      <c r="AA568" s="63">
        <f>ROUND(X568/1.2,3)</f>
        <v>1753.3330000000001</v>
      </c>
      <c r="AB568" s="23">
        <v>1753.3330000000001</v>
      </c>
      <c r="AC568" s="190">
        <f>IFERROR(ROUND(AA568/AB568-1,2),"")</f>
        <v>0</v>
      </c>
      <c r="AD568" s="25">
        <v>7.0000000000000007E-2</v>
      </c>
      <c r="AE568" s="25">
        <v>2.0000000000000002E-5</v>
      </c>
      <c r="AF568" s="25">
        <v>963</v>
      </c>
      <c r="AG568" s="25">
        <v>1003</v>
      </c>
      <c r="AH568" s="25">
        <v>1003</v>
      </c>
      <c r="AI568" s="25">
        <v>1003</v>
      </c>
      <c r="AJ568" s="25" t="s">
        <v>20</v>
      </c>
      <c r="AK568" s="22" t="s">
        <v>20</v>
      </c>
      <c r="AL568" s="25" t="s">
        <v>20</v>
      </c>
      <c r="AM568" s="25">
        <v>10</v>
      </c>
      <c r="AN568" s="25">
        <v>277</v>
      </c>
      <c r="AO568" s="25">
        <v>179</v>
      </c>
      <c r="AP568" s="25">
        <v>95</v>
      </c>
      <c r="AQ568" s="25">
        <v>0.7</v>
      </c>
      <c r="AR568" s="94">
        <v>4.7099999999999998E-3</v>
      </c>
      <c r="AS568" s="157">
        <v>1137</v>
      </c>
      <c r="AT568" s="93" t="s">
        <v>22</v>
      </c>
      <c r="AU568" s="92" t="s">
        <v>22</v>
      </c>
      <c r="AV568" s="91" t="s">
        <v>152</v>
      </c>
      <c r="AW568" s="92" t="s">
        <v>152</v>
      </c>
      <c r="AX568" s="92" t="s">
        <v>48</v>
      </c>
      <c r="AY568" s="91" t="s">
        <v>152</v>
      </c>
      <c r="AZ568" s="23"/>
      <c r="BA568" s="25" t="s">
        <v>4912</v>
      </c>
      <c r="BB568" t="s">
        <v>25</v>
      </c>
      <c r="BC568">
        <v>2104</v>
      </c>
      <c r="BD568" t="str">
        <f>IF(Z568=BC568,"OK")</f>
        <v>OK</v>
      </c>
      <c r="BE568">
        <v>7.0000000000000007E-2</v>
      </c>
      <c r="BF568">
        <v>2.0000000000000002E-5</v>
      </c>
      <c r="BG568">
        <v>277</v>
      </c>
      <c r="BH568">
        <v>179</v>
      </c>
      <c r="BI568">
        <v>95</v>
      </c>
      <c r="BJ568">
        <v>0.7</v>
      </c>
      <c r="BK568">
        <v>4.7099999999999998E-3</v>
      </c>
      <c r="BN568" s="183"/>
    </row>
    <row r="569" spans="1:66" ht="25.5" x14ac:dyDescent="0.25">
      <c r="A569" s="1"/>
      <c r="B569" s="94">
        <v>565</v>
      </c>
      <c r="C569" s="43">
        <v>1045543</v>
      </c>
      <c r="D569" s="37" t="s">
        <v>22</v>
      </c>
      <c r="E569" s="27" t="s">
        <v>5928</v>
      </c>
      <c r="F569" s="151" t="s">
        <v>655</v>
      </c>
      <c r="G569" s="41" t="s">
        <v>585</v>
      </c>
      <c r="H569" s="46" t="str">
        <f>IFERROR(IFERROR(IF(SEARCH("Usystems",$E569)&gt;0,"Usystems"),IF(SEARCH("RIIFO",$E569)&gt;0,"RIIFO","Uponor")),"Uponor")</f>
        <v>Uponor</v>
      </c>
      <c r="I569" s="25" t="str">
        <f>IFERROR(MID($D569,1,7)+0,"")</f>
        <v/>
      </c>
      <c r="J569" s="25" t="str">
        <f>IFERROR(MID($D569,10,7)+0,"")</f>
        <v/>
      </c>
      <c r="K569" s="25" t="str">
        <f>IFERROR(MID($D569,19,7)+0,"")</f>
        <v/>
      </c>
      <c r="L569" s="25" t="str">
        <f>IFERROR(MID($D569,28,7)+0,"")</f>
        <v/>
      </c>
      <c r="M569" s="25">
        <f>IF(IFERROR(MID($Q569,1,7)+0,"")&lt;1130000,IF(INDEX(C:C,MATCH(LEFT(Q569,7)+0,I:I,0))&lt;1130000,"",INDEX(C:C,MATCH(LEFT(Q569,7)+0,I:I,0))),IFERROR(MID($Q569,1,7)+0,""))</f>
        <v>1136069</v>
      </c>
      <c r="N569" s="25" t="str">
        <f>IF(IFERROR(MID($Q569,10,7)+0,"")&lt;1130000,"",IFERROR(MID($Q569,10,7)+0,""))</f>
        <v/>
      </c>
      <c r="O569" s="25" t="str">
        <f>IF(IFERROR(MID($Q569,19,7)+0,"")&lt;1130000,"",IFERROR(MID($Q569,19,7)+0,""))</f>
        <v/>
      </c>
      <c r="P569" s="25">
        <f>IF(M569="","",IF(N569="",M569,M569&amp;", "&amp;N569))</f>
        <v>1136069</v>
      </c>
      <c r="Q569" s="37" t="s">
        <v>5927</v>
      </c>
      <c r="R569" s="37"/>
      <c r="S569" s="35" t="s">
        <v>35</v>
      </c>
      <c r="T569" s="25" t="s">
        <v>36</v>
      </c>
      <c r="U569" s="185">
        <v>1032</v>
      </c>
      <c r="V569" s="188">
        <v>1032</v>
      </c>
      <c r="W569" s="189">
        <v>1457</v>
      </c>
      <c r="X569" s="31">
        <v>1457</v>
      </c>
      <c r="Y569" s="90">
        <f>IFERROR(ROUND(X569/W569-1,2),"")</f>
        <v>0</v>
      </c>
      <c r="Z569" s="31">
        <f>IF(OR(S569="VLD MLC components",S569="VLD MLC pipes",S569="VLD PEX components",S569="VLD PEX pipes",S569="VLD PHC components",S569="VLD PHC pipes",S569="Controls VLD"),"По запросу",X569)</f>
        <v>1457</v>
      </c>
      <c r="AA569" s="63">
        <f>ROUND(X569/1.2,3)</f>
        <v>1214.1669999999999</v>
      </c>
      <c r="AB569" s="23">
        <v>1214.1669999999999</v>
      </c>
      <c r="AC569" s="190">
        <f>IFERROR(ROUND(AA569/AB569-1,2),"")</f>
        <v>0</v>
      </c>
      <c r="AD569" s="25">
        <v>9.5000000000000001E-2</v>
      </c>
      <c r="AE569" s="25">
        <v>3.4999999999999997E-5</v>
      </c>
      <c r="AF569" s="25">
        <v>2867</v>
      </c>
      <c r="AG569" s="25">
        <v>2867</v>
      </c>
      <c r="AH569" s="25">
        <v>2917</v>
      </c>
      <c r="AI569" s="25">
        <v>2927</v>
      </c>
      <c r="AJ569" s="25" t="s">
        <v>20</v>
      </c>
      <c r="AK569" s="22" t="s">
        <v>20</v>
      </c>
      <c r="AL569" s="25" t="s">
        <v>20</v>
      </c>
      <c r="AM569" s="25">
        <v>10</v>
      </c>
      <c r="AN569" s="25">
        <v>277</v>
      </c>
      <c r="AO569" s="25">
        <v>179</v>
      </c>
      <c r="AP569" s="25">
        <v>95</v>
      </c>
      <c r="AQ569" s="25">
        <v>0.95</v>
      </c>
      <c r="AR569" s="94">
        <v>4.7099999999999998E-3</v>
      </c>
      <c r="AS569" s="157">
        <v>3057</v>
      </c>
      <c r="AT569" s="93" t="s">
        <v>22</v>
      </c>
      <c r="AU569" s="92" t="s">
        <v>22</v>
      </c>
      <c r="AV569" s="91" t="s">
        <v>152</v>
      </c>
      <c r="AW569" s="92" t="s">
        <v>152</v>
      </c>
      <c r="AX569" s="92" t="s">
        <v>48</v>
      </c>
      <c r="AY569" s="91" t="s">
        <v>152</v>
      </c>
      <c r="AZ569" s="23"/>
      <c r="BA569" s="25" t="s">
        <v>4912</v>
      </c>
      <c r="BB569" t="s">
        <v>25</v>
      </c>
      <c r="BC569">
        <v>1457</v>
      </c>
      <c r="BD569" t="str">
        <f>IF(Z569=BC569,"OK")</f>
        <v>OK</v>
      </c>
      <c r="BE569">
        <v>9.5000000000000001E-2</v>
      </c>
      <c r="BF569">
        <v>3.4999999999999997E-5</v>
      </c>
      <c r="BG569">
        <v>277</v>
      </c>
      <c r="BH569">
        <v>179</v>
      </c>
      <c r="BI569">
        <v>95</v>
      </c>
      <c r="BJ569">
        <v>0.95</v>
      </c>
      <c r="BK569">
        <v>4.7099999999999998E-3</v>
      </c>
      <c r="BN569" s="183"/>
    </row>
    <row r="570" spans="1:66" ht="38.25" x14ac:dyDescent="0.25">
      <c r="A570" s="1"/>
      <c r="B570" s="94">
        <v>566</v>
      </c>
      <c r="C570" s="43">
        <v>1057441</v>
      </c>
      <c r="D570" s="37">
        <v>1045538</v>
      </c>
      <c r="E570" s="27" t="s">
        <v>5926</v>
      </c>
      <c r="F570" s="151" t="s">
        <v>655</v>
      </c>
      <c r="G570" s="41" t="s">
        <v>29</v>
      </c>
      <c r="H570" s="46" t="str">
        <f>IFERROR(IFERROR(IF(SEARCH("Usystems",$E570)&gt;0,"Usystems"),IF(SEARCH("RIIFO",$E570)&gt;0,"RIIFO","Uponor")),"Uponor")</f>
        <v>Uponor</v>
      </c>
      <c r="I570" s="25">
        <f>IFERROR(MID($D570,1,7)+0,"")</f>
        <v>1045538</v>
      </c>
      <c r="J570" s="25" t="str">
        <f>IFERROR(MID($D570,10,7)+0,"")</f>
        <v/>
      </c>
      <c r="K570" s="25" t="str">
        <f>IFERROR(MID($D570,19,7)+0,"")</f>
        <v/>
      </c>
      <c r="L570" s="25" t="str">
        <f>IFERROR(MID($D570,28,7)+0,"")</f>
        <v/>
      </c>
      <c r="M570" s="25">
        <f>IF(IFERROR(MID($Q570,1,7)+0,"")&lt;1130000,IF(INDEX(C:C,MATCH(LEFT(Q570,7)+0,I:I,0))&lt;1130000,"",INDEX(C:C,MATCH(LEFT(Q570,7)+0,I:I,0))),IFERROR(MID($Q570,1,7)+0,""))</f>
        <v>1135967</v>
      </c>
      <c r="N570" s="25">
        <f>IF(IFERROR(MID($Q570,10,7)+0,"")&lt;1130000,"",IFERROR(MID($Q570,10,7)+0,""))</f>
        <v>1136068</v>
      </c>
      <c r="O570" s="25" t="str">
        <f>IF(IFERROR(MID($Q570,19,7)+0,"")&lt;1130000,"",IFERROR(MID($Q570,19,7)+0,""))</f>
        <v/>
      </c>
      <c r="P570" s="25" t="str">
        <f>IF(M570="","",IF(N570="",M570,M570&amp;", "&amp;N570))</f>
        <v>1135967, 1136068</v>
      </c>
      <c r="Q570" s="44" t="s">
        <v>5925</v>
      </c>
      <c r="R570" s="37"/>
      <c r="S570" s="35" t="s">
        <v>35</v>
      </c>
      <c r="T570" s="25" t="s">
        <v>36</v>
      </c>
      <c r="U570" s="185">
        <v>1032</v>
      </c>
      <c r="V570" s="188">
        <v>1032</v>
      </c>
      <c r="W570" s="189">
        <v>2057</v>
      </c>
      <c r="X570" s="31">
        <v>2057</v>
      </c>
      <c r="Y570" s="90">
        <f>IFERROR(ROUND(X570/W570-1,2),"")</f>
        <v>0</v>
      </c>
      <c r="Z570" s="31">
        <f>IF(OR(S570="VLD MLC components",S570="VLD MLC pipes",S570="VLD PEX components",S570="VLD PEX pipes",S570="VLD PHC components",S570="VLD PHC pipes",S570="Controls VLD"),"По запросу",X570)</f>
        <v>2057</v>
      </c>
      <c r="AA570" s="63">
        <f>ROUND(X570/1.2,3)</f>
        <v>1714.1669999999999</v>
      </c>
      <c r="AB570" s="23">
        <v>1714.1669999999999</v>
      </c>
      <c r="AC570" s="190">
        <f>IFERROR(ROUND(AA570/AB570-1,2),"")</f>
        <v>0</v>
      </c>
      <c r="AD570" s="25">
        <v>7.2999999999999995E-2</v>
      </c>
      <c r="AE570" s="25">
        <v>3.4999999999999997E-5</v>
      </c>
      <c r="AF570" s="25">
        <v>941</v>
      </c>
      <c r="AG570" s="25">
        <v>1037</v>
      </c>
      <c r="AH570" s="25">
        <v>1037</v>
      </c>
      <c r="AI570" s="25">
        <v>1037</v>
      </c>
      <c r="AJ570" s="25" t="s">
        <v>20</v>
      </c>
      <c r="AK570" s="22" t="s">
        <v>20</v>
      </c>
      <c r="AL570" s="25" t="s">
        <v>20</v>
      </c>
      <c r="AM570" s="25">
        <v>10</v>
      </c>
      <c r="AN570" s="25">
        <v>277</v>
      </c>
      <c r="AO570" s="25">
        <v>179</v>
      </c>
      <c r="AP570" s="25">
        <v>95</v>
      </c>
      <c r="AQ570" s="25">
        <v>0.73</v>
      </c>
      <c r="AR570" s="94">
        <v>4.7099999999999998E-3</v>
      </c>
      <c r="AS570" s="157">
        <v>387</v>
      </c>
      <c r="AT570" s="93" t="s">
        <v>22</v>
      </c>
      <c r="AU570" s="92" t="s">
        <v>22</v>
      </c>
      <c r="AV570" s="91" t="s">
        <v>152</v>
      </c>
      <c r="AW570" s="92" t="s">
        <v>152</v>
      </c>
      <c r="AX570" s="92" t="s">
        <v>48</v>
      </c>
      <c r="AY570" s="91" t="s">
        <v>152</v>
      </c>
      <c r="AZ570" s="23"/>
      <c r="BA570" s="25" t="s">
        <v>5924</v>
      </c>
      <c r="BB570" t="s">
        <v>25</v>
      </c>
      <c r="BC570">
        <v>2057</v>
      </c>
      <c r="BD570" t="str">
        <f>IF(Z570=BC570,"OK")</f>
        <v>OK</v>
      </c>
      <c r="BE570">
        <v>7.2999999999999995E-2</v>
      </c>
      <c r="BF570">
        <v>3.4999999999999997E-5</v>
      </c>
      <c r="BG570">
        <v>277</v>
      </c>
      <c r="BH570">
        <v>179</v>
      </c>
      <c r="BI570">
        <v>95</v>
      </c>
      <c r="BJ570">
        <v>0.73</v>
      </c>
      <c r="BK570">
        <v>4.7099999999999998E-3</v>
      </c>
      <c r="BN570" s="183"/>
    </row>
    <row r="571" spans="1:66" ht="38.25" x14ac:dyDescent="0.25">
      <c r="A571" s="1"/>
      <c r="B571" s="94">
        <v>567</v>
      </c>
      <c r="C571" s="43">
        <v>1057442</v>
      </c>
      <c r="D571" s="37">
        <v>1045539</v>
      </c>
      <c r="E571" s="27" t="s">
        <v>5923</v>
      </c>
      <c r="F571" s="151" t="s">
        <v>655</v>
      </c>
      <c r="G571" s="41" t="s">
        <v>29</v>
      </c>
      <c r="H571" s="46" t="str">
        <f>IFERROR(IFERROR(IF(SEARCH("Usystems",$E571)&gt;0,"Usystems"),IF(SEARCH("RIIFO",$E571)&gt;0,"RIIFO","Uponor")),"Uponor")</f>
        <v>Uponor</v>
      </c>
      <c r="I571" s="25">
        <f>IFERROR(MID($D571,1,7)+0,"")</f>
        <v>1045539</v>
      </c>
      <c r="J571" s="25" t="str">
        <f>IFERROR(MID($D571,10,7)+0,"")</f>
        <v/>
      </c>
      <c r="K571" s="25" t="str">
        <f>IFERROR(MID($D571,19,7)+0,"")</f>
        <v/>
      </c>
      <c r="L571" s="25" t="str">
        <f>IFERROR(MID($D571,28,7)+0,"")</f>
        <v/>
      </c>
      <c r="M571" s="25">
        <f>IF(IFERROR(MID($Q571,1,7)+0,"")&lt;1130000,IF(INDEX(C:C,MATCH(LEFT(Q571,7)+0,I:I,0))&lt;1130000,"",INDEX(C:C,MATCH(LEFT(Q571,7)+0,I:I,0))),IFERROR(MID($Q571,1,7)+0,""))</f>
        <v>1135969</v>
      </c>
      <c r="N571" s="25">
        <f>IF(IFERROR(MID($Q571,10,7)+0,"")&lt;1130000,"",IFERROR(MID($Q571,10,7)+0,""))</f>
        <v>1136069</v>
      </c>
      <c r="O571" s="25" t="str">
        <f>IF(IFERROR(MID($Q571,19,7)+0,"")&lt;1130000,"",IFERROR(MID($Q571,19,7)+0,""))</f>
        <v/>
      </c>
      <c r="P571" s="25" t="str">
        <f>IF(M571="","",IF(N571="",M571,M571&amp;", "&amp;N571))</f>
        <v>1135969, 1136069</v>
      </c>
      <c r="Q571" s="44" t="s">
        <v>5922</v>
      </c>
      <c r="R571" s="37"/>
      <c r="S571" s="35" t="s">
        <v>35</v>
      </c>
      <c r="T571" s="25" t="s">
        <v>36</v>
      </c>
      <c r="U571" s="185">
        <v>1032</v>
      </c>
      <c r="V571" s="188">
        <v>1032</v>
      </c>
      <c r="W571" s="189">
        <v>1032</v>
      </c>
      <c r="X571" s="31">
        <v>1032</v>
      </c>
      <c r="Y571" s="90">
        <f>IFERROR(ROUND(X571/W571-1,2),"")</f>
        <v>0</v>
      </c>
      <c r="Z571" s="31">
        <f>IF(OR(S571="VLD MLC components",S571="VLD MLC pipes",S571="VLD PEX components",S571="VLD PEX pipes",S571="VLD PHC components",S571="VLD PHC pipes",S571="Controls VLD"),"По запросу",X571)</f>
        <v>1032</v>
      </c>
      <c r="AA571" s="63">
        <f>ROUND(X571/1.2,3)</f>
        <v>860</v>
      </c>
      <c r="AB571" s="23">
        <v>860</v>
      </c>
      <c r="AC571" s="190">
        <f>IFERROR(ROUND(AA571/AB571-1,2),"")</f>
        <v>0</v>
      </c>
      <c r="AD571" s="25">
        <v>9.4E-2</v>
      </c>
      <c r="AE571" s="25">
        <v>7.7999999999999999E-5</v>
      </c>
      <c r="AF571" s="25">
        <v>584</v>
      </c>
      <c r="AG571" s="25">
        <v>808</v>
      </c>
      <c r="AH571" s="25">
        <v>918</v>
      </c>
      <c r="AI571" s="25">
        <v>918</v>
      </c>
      <c r="AJ571" s="25" t="s">
        <v>20</v>
      </c>
      <c r="AK571" s="22" t="s">
        <v>20</v>
      </c>
      <c r="AL571" s="25" t="s">
        <v>20</v>
      </c>
      <c r="AM571" s="25">
        <v>10</v>
      </c>
      <c r="AN571" s="25">
        <v>277</v>
      </c>
      <c r="AO571" s="25">
        <v>179</v>
      </c>
      <c r="AP571" s="25">
        <v>95</v>
      </c>
      <c r="AQ571" s="25">
        <v>0.94</v>
      </c>
      <c r="AR571" s="94">
        <v>4.7099999999999998E-3</v>
      </c>
      <c r="AS571" s="157">
        <v>928</v>
      </c>
      <c r="AT571" s="93" t="s">
        <v>22</v>
      </c>
      <c r="AU571" s="92" t="s">
        <v>22</v>
      </c>
      <c r="AV571" s="91" t="s">
        <v>152</v>
      </c>
      <c r="AW571" s="92" t="s">
        <v>152</v>
      </c>
      <c r="AX571" s="92" t="s">
        <v>48</v>
      </c>
      <c r="AY571" s="91" t="s">
        <v>152</v>
      </c>
      <c r="AZ571" s="23"/>
      <c r="BA571" s="25" t="s">
        <v>4912</v>
      </c>
      <c r="BB571" t="s">
        <v>25</v>
      </c>
      <c r="BC571">
        <v>1032</v>
      </c>
      <c r="BD571" t="str">
        <f>IF(Z571=BC571,"OK")</f>
        <v>OK</v>
      </c>
      <c r="BE571">
        <v>9.4E-2</v>
      </c>
      <c r="BF571">
        <v>7.7999999999999999E-5</v>
      </c>
      <c r="BG571">
        <v>277</v>
      </c>
      <c r="BH571">
        <v>179</v>
      </c>
      <c r="BI571">
        <v>95</v>
      </c>
      <c r="BJ571">
        <v>0.94</v>
      </c>
      <c r="BK571">
        <v>4.7099999999999998E-3</v>
      </c>
      <c r="BN571" s="183"/>
    </row>
    <row r="572" spans="1:66" ht="25.5" x14ac:dyDescent="0.25">
      <c r="A572" s="1"/>
      <c r="B572" s="94">
        <v>568</v>
      </c>
      <c r="C572" s="43">
        <v>1020039</v>
      </c>
      <c r="D572" s="37"/>
      <c r="E572" s="27" t="s">
        <v>5921</v>
      </c>
      <c r="F572" s="151" t="s">
        <v>652</v>
      </c>
      <c r="G572" s="41"/>
      <c r="H572" s="46" t="str">
        <f>IFERROR(IFERROR(IF(SEARCH("Usystems",$E572)&gt;0,"Usystems"),IF(SEARCH("RIIFO",$E572)&gt;0,"RIIFO","Uponor")),"Uponor")</f>
        <v>Uponor</v>
      </c>
      <c r="I572" s="25" t="str">
        <f>IFERROR(MID($D572,1,7)+0,"")</f>
        <v/>
      </c>
      <c r="J572" s="25" t="str">
        <f>IFERROR(MID($D572,10,7)+0,"")</f>
        <v/>
      </c>
      <c r="K572" s="25" t="str">
        <f>IFERROR(MID($D572,19,7)+0,"")</f>
        <v/>
      </c>
      <c r="L572" s="25" t="str">
        <f>IFERROR(MID($D572,28,7)+0,"")</f>
        <v/>
      </c>
      <c r="M572" s="25" t="str">
        <f>IF(IFERROR(MID($Q572,1,7)+0,"")&lt;1130000,IF(INDEX(C:C,MATCH(LEFT(Q572,7)+0,I:I,0))&lt;1130000,"",INDEX(C:C,MATCH(LEFT(Q572,7)+0,I:I,0))),IFERROR(MID($Q572,1,7)+0,""))</f>
        <v/>
      </c>
      <c r="N572" s="25" t="str">
        <f>IF(IFERROR(MID($Q572,10,7)+0,"")&lt;1130000,"",IFERROR(MID($Q572,10,7)+0,""))</f>
        <v/>
      </c>
      <c r="O572" s="25" t="str">
        <f>IF(IFERROR(MID($Q572,19,7)+0,"")&lt;1130000,"",IFERROR(MID($Q572,19,7)+0,""))</f>
        <v/>
      </c>
      <c r="P572" s="25" t="str">
        <f>IF(M572="","",IF(N572="",M572,M572&amp;", "&amp;N572))</f>
        <v/>
      </c>
      <c r="Q572" s="37"/>
      <c r="R572" s="37"/>
      <c r="S572" s="35" t="s">
        <v>35</v>
      </c>
      <c r="T572" s="25" t="s">
        <v>36</v>
      </c>
      <c r="U572" s="185">
        <v>617</v>
      </c>
      <c r="V572" s="188">
        <v>617</v>
      </c>
      <c r="W572" s="189">
        <v>617</v>
      </c>
      <c r="X572" s="31">
        <v>617</v>
      </c>
      <c r="Y572" s="90">
        <f>IFERROR(ROUND(X572/W572-1,2),"")</f>
        <v>0</v>
      </c>
      <c r="Z572" s="31">
        <f>IF(OR(S572="VLD MLC components",S572="VLD MLC pipes",S572="VLD PEX components",S572="VLD PEX pipes",S572="VLD PHC components",S572="VLD PHC pipes",S572="Controls VLD"),"По запросу",X572)</f>
        <v>617</v>
      </c>
      <c r="AA572" s="63">
        <f>ROUND(X572/1.2,3)</f>
        <v>514.16700000000003</v>
      </c>
      <c r="AB572" s="23">
        <v>514.16700000000003</v>
      </c>
      <c r="AC572" s="190">
        <f>IFERROR(ROUND(AA572/AB572-1,2),"")</f>
        <v>0</v>
      </c>
      <c r="AD572" s="25">
        <v>3.7999999999999999E-2</v>
      </c>
      <c r="AE572" s="25">
        <v>7.9999999999999996E-6</v>
      </c>
      <c r="AF572" s="25">
        <v>0</v>
      </c>
      <c r="AG572" s="25" t="s">
        <v>22</v>
      </c>
      <c r="AH572" s="25">
        <v>0</v>
      </c>
      <c r="AI572" s="25">
        <v>0</v>
      </c>
      <c r="AJ572" s="25" t="s">
        <v>20</v>
      </c>
      <c r="AK572" s="42" t="s">
        <v>19</v>
      </c>
      <c r="AL572" s="25" t="s">
        <v>20</v>
      </c>
      <c r="AM572" s="25">
        <v>100</v>
      </c>
      <c r="AN572" s="25">
        <v>240</v>
      </c>
      <c r="AO572" s="25">
        <v>180</v>
      </c>
      <c r="AP572" s="25">
        <v>100</v>
      </c>
      <c r="AQ572" s="25">
        <v>3.8</v>
      </c>
      <c r="AR572" s="94">
        <v>4.3200000000000001E-3</v>
      </c>
      <c r="AS572" s="157" t="s">
        <v>22</v>
      </c>
      <c r="AT572" s="93" t="s">
        <v>22</v>
      </c>
      <c r="AU572" s="92" t="s">
        <v>22</v>
      </c>
      <c r="AV572" s="91" t="s">
        <v>152</v>
      </c>
      <c r="AW572" s="92" t="s">
        <v>48</v>
      </c>
      <c r="AX572" s="92" t="s">
        <v>48</v>
      </c>
      <c r="AY572" s="91" t="s">
        <v>152</v>
      </c>
      <c r="AZ572" s="23"/>
      <c r="BA572" s="25" t="s">
        <v>5920</v>
      </c>
      <c r="BB572" t="s">
        <v>25</v>
      </c>
      <c r="BC572" t="e">
        <v>#N/A</v>
      </c>
      <c r="BD572" t="e">
        <f>IF(Z572=BC572,"OK")</f>
        <v>#N/A</v>
      </c>
      <c r="BE572">
        <v>3.7999999999999999E-2</v>
      </c>
      <c r="BF572">
        <v>7.9999999999999996E-6</v>
      </c>
      <c r="BG572">
        <v>240</v>
      </c>
      <c r="BH572">
        <v>180</v>
      </c>
      <c r="BI572">
        <v>100</v>
      </c>
      <c r="BJ572">
        <v>3.8</v>
      </c>
      <c r="BK572">
        <v>4.3200000000000001E-3</v>
      </c>
      <c r="BN572" s="183"/>
    </row>
    <row r="573" spans="1:66" ht="38.25" x14ac:dyDescent="0.25">
      <c r="A573" s="1"/>
      <c r="B573" s="94">
        <v>569</v>
      </c>
      <c r="C573" s="43">
        <v>1023045</v>
      </c>
      <c r="D573" s="37" t="s">
        <v>22</v>
      </c>
      <c r="E573" s="27" t="s">
        <v>5919</v>
      </c>
      <c r="F573" s="151" t="s">
        <v>655</v>
      </c>
      <c r="G573" s="41" t="s">
        <v>29</v>
      </c>
      <c r="H573" s="46" t="str">
        <f>IFERROR(IFERROR(IF(SEARCH("Usystems",$E573)&gt;0,"Usystems"),IF(SEARCH("RIIFO",$E573)&gt;0,"RIIFO","Uponor")),"Uponor")</f>
        <v>Uponor</v>
      </c>
      <c r="I573" s="25" t="str">
        <f>IFERROR(MID($D573,1,7)+0,"")</f>
        <v/>
      </c>
      <c r="J573" s="25" t="str">
        <f>IFERROR(MID($D573,10,7)+0,"")</f>
        <v/>
      </c>
      <c r="K573" s="25" t="str">
        <f>IFERROR(MID($D573,19,7)+0,"")</f>
        <v/>
      </c>
      <c r="L573" s="25" t="str">
        <f>IFERROR(MID($D573,28,7)+0,"")</f>
        <v/>
      </c>
      <c r="M573" s="25">
        <f>IF(IFERROR(MID($Q573,1,7)+0,"")&lt;1130000,IF(INDEX(C:C,MATCH(LEFT(Q573,7)+0,I:I,0))&lt;1130000,"",INDEX(C:C,MATCH(LEFT(Q573,7)+0,I:I,0))),IFERROR(MID($Q573,1,7)+0,""))</f>
        <v>1136930</v>
      </c>
      <c r="N573" s="25" t="str">
        <f>IF(IFERROR(MID($Q573,10,7)+0,"")&lt;1130000,"",IFERROR(MID($Q573,10,7)+0,""))</f>
        <v/>
      </c>
      <c r="O573" s="25" t="str">
        <f>IF(IFERROR(MID($Q573,19,7)+0,"")&lt;1130000,"",IFERROR(MID($Q573,19,7)+0,""))</f>
        <v/>
      </c>
      <c r="P573" s="25">
        <f>IF(M573="","",IF(N573="",M573,M573&amp;", "&amp;N573))</f>
        <v>1136930</v>
      </c>
      <c r="Q573" s="37">
        <v>1136930</v>
      </c>
      <c r="R573" s="37"/>
      <c r="S573" s="35" t="s">
        <v>35</v>
      </c>
      <c r="T573" s="25" t="s">
        <v>36</v>
      </c>
      <c r="U573" s="185">
        <v>2427</v>
      </c>
      <c r="V573" s="188">
        <v>2427</v>
      </c>
      <c r="W573" s="189">
        <v>3154</v>
      </c>
      <c r="X573" s="31">
        <v>3154</v>
      </c>
      <c r="Y573" s="90">
        <f>IFERROR(ROUND(X573/W573-1,2),"")</f>
        <v>0</v>
      </c>
      <c r="Z573" s="31">
        <f>IF(OR(S573="VLD MLC components",S573="VLD MLC pipes",S573="VLD PEX components",S573="VLD PEX pipes",S573="VLD PHC components",S573="VLD PHC pipes",S573="Controls VLD"),"По запросу",X573)</f>
        <v>3154</v>
      </c>
      <c r="AA573" s="63">
        <f>ROUND(X573/1.2,3)</f>
        <v>2628.3330000000001</v>
      </c>
      <c r="AB573" s="23">
        <v>2628.3330000000001</v>
      </c>
      <c r="AC573" s="190">
        <f>IFERROR(ROUND(AA573/AB573-1,2),"")</f>
        <v>0</v>
      </c>
      <c r="AD573" s="25">
        <v>0.15</v>
      </c>
      <c r="AE573" s="25">
        <v>2.5000000000000001E-4</v>
      </c>
      <c r="AF573" s="25">
        <v>1991</v>
      </c>
      <c r="AG573" s="25">
        <v>2021</v>
      </c>
      <c r="AH573" s="25">
        <v>2021</v>
      </c>
      <c r="AI573" s="25">
        <v>2249</v>
      </c>
      <c r="AJ573" s="25" t="s">
        <v>20</v>
      </c>
      <c r="AK573" s="22" t="s">
        <v>20</v>
      </c>
      <c r="AL573" s="25" t="s">
        <v>20</v>
      </c>
      <c r="AM573" s="25">
        <v>2</v>
      </c>
      <c r="AN573" s="25">
        <v>425</v>
      </c>
      <c r="AO573" s="25">
        <v>250</v>
      </c>
      <c r="AP573" s="25">
        <v>95</v>
      </c>
      <c r="AQ573" s="25">
        <v>0.3</v>
      </c>
      <c r="AR573" s="94">
        <v>1.0094000000000001E-2</v>
      </c>
      <c r="AS573" s="157">
        <v>2602</v>
      </c>
      <c r="AT573" s="93" t="s">
        <v>22</v>
      </c>
      <c r="AU573" s="92" t="s">
        <v>22</v>
      </c>
      <c r="AV573" s="91" t="s">
        <v>152</v>
      </c>
      <c r="AW573" s="92" t="s">
        <v>152</v>
      </c>
      <c r="AX573" s="92" t="s">
        <v>48</v>
      </c>
      <c r="AY573" s="91" t="s">
        <v>152</v>
      </c>
      <c r="AZ573" s="23"/>
      <c r="BA573" s="25" t="s">
        <v>5918</v>
      </c>
      <c r="BB573" t="s">
        <v>25</v>
      </c>
      <c r="BC573">
        <v>3154</v>
      </c>
      <c r="BD573" t="str">
        <f>IF(Z573=BC573,"OK")</f>
        <v>OK</v>
      </c>
      <c r="BE573">
        <v>0.15</v>
      </c>
      <c r="BF573">
        <v>2.5000000000000001E-4</v>
      </c>
      <c r="BG573">
        <v>425</v>
      </c>
      <c r="BH573">
        <v>250</v>
      </c>
      <c r="BI573">
        <v>95</v>
      </c>
      <c r="BJ573">
        <v>0.3</v>
      </c>
      <c r="BK573">
        <v>1.0094000000000001E-2</v>
      </c>
      <c r="BN573" s="183"/>
    </row>
    <row r="574" spans="1:66" ht="25.5" x14ac:dyDescent="0.25">
      <c r="A574" s="1"/>
      <c r="B574" s="94">
        <v>570</v>
      </c>
      <c r="C574" s="43">
        <v>1023046</v>
      </c>
      <c r="D574" s="37" t="s">
        <v>22</v>
      </c>
      <c r="E574" s="27" t="s">
        <v>5917</v>
      </c>
      <c r="F574" s="151" t="s">
        <v>655</v>
      </c>
      <c r="G574" s="41"/>
      <c r="H574" s="46" t="str">
        <f>IFERROR(IFERROR(IF(SEARCH("Usystems",$E574)&gt;0,"Usystems"),IF(SEARCH("RIIFO",$E574)&gt;0,"RIIFO","Uponor")),"Uponor")</f>
        <v>Uponor</v>
      </c>
      <c r="I574" s="25" t="str">
        <f>IFERROR(MID($D574,1,7)+0,"")</f>
        <v/>
      </c>
      <c r="J574" s="25" t="str">
        <f>IFERROR(MID($D574,10,7)+0,"")</f>
        <v/>
      </c>
      <c r="K574" s="25" t="str">
        <f>IFERROR(MID($D574,19,7)+0,"")</f>
        <v/>
      </c>
      <c r="L574" s="25" t="str">
        <f>IFERROR(MID($D574,28,7)+0,"")</f>
        <v/>
      </c>
      <c r="M574" s="25">
        <f>IF(IFERROR(MID($Q574,1,7)+0,"")&lt;1130000,IF(INDEX(C:C,MATCH(LEFT(Q574,7)+0,I:I,0))&lt;1130000,"",INDEX(C:C,MATCH(LEFT(Q574,7)+0,I:I,0))),IFERROR(MID($Q574,1,7)+0,""))</f>
        <v>1136934</v>
      </c>
      <c r="N574" s="25" t="str">
        <f>IF(IFERROR(MID($Q574,10,7)+0,"")&lt;1130000,"",IFERROR(MID($Q574,10,7)+0,""))</f>
        <v/>
      </c>
      <c r="O574" s="25" t="str">
        <f>IF(IFERROR(MID($Q574,19,7)+0,"")&lt;1130000,"",IFERROR(MID($Q574,19,7)+0,""))</f>
        <v/>
      </c>
      <c r="P574" s="25">
        <f>IF(M574="","",IF(N574="",M574,M574&amp;", "&amp;N574))</f>
        <v>1136934</v>
      </c>
      <c r="Q574" s="37">
        <v>1136934</v>
      </c>
      <c r="R574" s="37"/>
      <c r="S574" s="35" t="s">
        <v>35</v>
      </c>
      <c r="T574" s="25" t="s">
        <v>36</v>
      </c>
      <c r="U574" s="185">
        <v>2206</v>
      </c>
      <c r="V574" s="188">
        <v>2206</v>
      </c>
      <c r="W574" s="189">
        <v>2206</v>
      </c>
      <c r="X574" s="31">
        <v>2206</v>
      </c>
      <c r="Y574" s="90">
        <f>IFERROR(ROUND(X574/W574-1,2),"")</f>
        <v>0</v>
      </c>
      <c r="Z574" s="31">
        <f>IF(OR(S574="VLD MLC components",S574="VLD MLC pipes",S574="VLD PEX components",S574="VLD PEX pipes",S574="VLD PHC components",S574="VLD PHC pipes",S574="Controls VLD"),"По запросу",X574)</f>
        <v>2206</v>
      </c>
      <c r="AA574" s="63">
        <f>ROUND(X574/1.2,3)</f>
        <v>1838.3330000000001</v>
      </c>
      <c r="AB574" s="23">
        <v>1838.3330000000001</v>
      </c>
      <c r="AC574" s="190">
        <f>IFERROR(ROUND(AA574/AB574-1,2),"")</f>
        <v>0</v>
      </c>
      <c r="AD574" s="25">
        <v>0.16</v>
      </c>
      <c r="AE574" s="25">
        <v>6.3500000000000004E-4</v>
      </c>
      <c r="AF574" s="25">
        <v>0</v>
      </c>
      <c r="AG574" s="25" t="s">
        <v>22</v>
      </c>
      <c r="AH574" s="25">
        <v>0</v>
      </c>
      <c r="AI574" s="25">
        <v>0</v>
      </c>
      <c r="AJ574" s="25" t="s">
        <v>20</v>
      </c>
      <c r="AK574" s="42" t="s">
        <v>19</v>
      </c>
      <c r="AL574" s="25" t="s">
        <v>20</v>
      </c>
      <c r="AM574" s="25">
        <v>2</v>
      </c>
      <c r="AN574" s="25">
        <v>425</v>
      </c>
      <c r="AO574" s="25">
        <v>255</v>
      </c>
      <c r="AP574" s="25">
        <v>100</v>
      </c>
      <c r="AQ574" s="25">
        <v>0.32</v>
      </c>
      <c r="AR574" s="94">
        <v>1.0838E-2</v>
      </c>
      <c r="AS574" s="157" t="s">
        <v>22</v>
      </c>
      <c r="AT574" s="93" t="s">
        <v>22</v>
      </c>
      <c r="AU574" s="92" t="s">
        <v>22</v>
      </c>
      <c r="AV574" s="91" t="s">
        <v>152</v>
      </c>
      <c r="AW574" s="92" t="s">
        <v>48</v>
      </c>
      <c r="AX574" s="92" t="s">
        <v>48</v>
      </c>
      <c r="AY574" s="91" t="s">
        <v>152</v>
      </c>
      <c r="AZ574" s="23"/>
      <c r="BA574" s="25" t="s">
        <v>5916</v>
      </c>
      <c r="BB574" t="s">
        <v>25</v>
      </c>
      <c r="BC574" t="e">
        <v>#N/A</v>
      </c>
      <c r="BD574" t="e">
        <f>IF(Z574=BC574,"OK")</f>
        <v>#N/A</v>
      </c>
      <c r="BE574">
        <v>0.16</v>
      </c>
      <c r="BF574">
        <v>6.3500000000000004E-4</v>
      </c>
      <c r="BG574">
        <v>425</v>
      </c>
      <c r="BH574">
        <v>255</v>
      </c>
      <c r="BI574">
        <v>100</v>
      </c>
      <c r="BJ574">
        <v>0.32</v>
      </c>
      <c r="BK574">
        <v>1.0838E-2</v>
      </c>
      <c r="BN574" s="183"/>
    </row>
    <row r="575" spans="1:66" ht="25.5" x14ac:dyDescent="0.25">
      <c r="A575" s="1"/>
      <c r="B575" s="94">
        <v>571</v>
      </c>
      <c r="C575" s="43">
        <v>1023047</v>
      </c>
      <c r="D575" s="37" t="s">
        <v>22</v>
      </c>
      <c r="E575" s="36" t="s">
        <v>5915</v>
      </c>
      <c r="F575" s="151" t="s">
        <v>652</v>
      </c>
      <c r="G575" s="41"/>
      <c r="H575" s="46" t="str">
        <f>IFERROR(IFERROR(IF(SEARCH("Usystems",$E575)&gt;0,"Usystems"),IF(SEARCH("RIIFO",$E575)&gt;0,"RIIFO","Uponor")),"Uponor")</f>
        <v>Uponor</v>
      </c>
      <c r="I575" s="25" t="str">
        <f>IFERROR(MID($D575,1,7)+0,"")</f>
        <v/>
      </c>
      <c r="J575" s="25" t="str">
        <f>IFERROR(MID($D575,10,7)+0,"")</f>
        <v/>
      </c>
      <c r="K575" s="25" t="str">
        <f>IFERROR(MID($D575,19,7)+0,"")</f>
        <v/>
      </c>
      <c r="L575" s="25" t="str">
        <f>IFERROR(MID($D575,28,7)+0,"")</f>
        <v/>
      </c>
      <c r="M575" s="25">
        <f>IF(IFERROR(MID($Q575,1,7)+0,"")&lt;1130000,IF(INDEX(C:C,MATCH(LEFT(Q575,7)+0,I:I,0))&lt;1130000,"",INDEX(C:C,MATCH(LEFT(Q575,7)+0,I:I,0))),IFERROR(MID($Q575,1,7)+0,""))</f>
        <v>1136935</v>
      </c>
      <c r="N575" s="25" t="str">
        <f>IF(IFERROR(MID($Q575,10,7)+0,"")&lt;1130000,"",IFERROR(MID($Q575,10,7)+0,""))</f>
        <v/>
      </c>
      <c r="O575" s="25" t="str">
        <f>IF(IFERROR(MID($Q575,19,7)+0,"")&lt;1130000,"",IFERROR(MID($Q575,19,7)+0,""))</f>
        <v/>
      </c>
      <c r="P575" s="25">
        <f>IF(M575="","",IF(N575="",M575,M575&amp;", "&amp;N575))</f>
        <v>1136935</v>
      </c>
      <c r="Q575" s="37">
        <v>1136935</v>
      </c>
      <c r="R575" s="37"/>
      <c r="S575" s="35" t="s">
        <v>35</v>
      </c>
      <c r="T575" s="25" t="s">
        <v>36</v>
      </c>
      <c r="U575" s="185">
        <v>4431</v>
      </c>
      <c r="V575" s="188">
        <v>4431</v>
      </c>
      <c r="W575" s="189">
        <v>4431</v>
      </c>
      <c r="X575" s="31">
        <v>4431</v>
      </c>
      <c r="Y575" s="90">
        <f>IFERROR(ROUND(X575/W575-1,2),"")</f>
        <v>0</v>
      </c>
      <c r="Z575" s="31">
        <f>IF(OR(S575="VLD MLC components",S575="VLD MLC pipes",S575="VLD PEX components",S575="VLD PEX pipes",S575="VLD PHC components",S575="VLD PHC pipes",S575="Controls VLD"),"По запросу",X575)</f>
        <v>4431</v>
      </c>
      <c r="AA575" s="63">
        <f>ROUND(X575/1.2,3)</f>
        <v>3692.5</v>
      </c>
      <c r="AB575" s="23">
        <v>3692.5</v>
      </c>
      <c r="AC575" s="190">
        <f>IFERROR(ROUND(AA575/AB575-1,2),"")</f>
        <v>0</v>
      </c>
      <c r="AD575" s="25">
        <v>0.46</v>
      </c>
      <c r="AE575" s="25">
        <v>1.008E-3</v>
      </c>
      <c r="AF575" s="25">
        <v>0</v>
      </c>
      <c r="AG575" s="25" t="s">
        <v>22</v>
      </c>
      <c r="AH575" s="25">
        <v>0</v>
      </c>
      <c r="AI575" s="25">
        <v>0</v>
      </c>
      <c r="AJ575" s="25" t="s">
        <v>20</v>
      </c>
      <c r="AK575" s="42" t="s">
        <v>19</v>
      </c>
      <c r="AL575" s="25" t="s">
        <v>20</v>
      </c>
      <c r="AM575" s="25">
        <v>2</v>
      </c>
      <c r="AN575" s="25">
        <v>1160</v>
      </c>
      <c r="AO575" s="25">
        <v>120</v>
      </c>
      <c r="AP575" s="25">
        <v>200</v>
      </c>
      <c r="AQ575" s="25">
        <v>0.92</v>
      </c>
      <c r="AR575" s="94">
        <v>2.784E-2</v>
      </c>
      <c r="AS575" s="157" t="s">
        <v>22</v>
      </c>
      <c r="AT575" s="93" t="s">
        <v>22</v>
      </c>
      <c r="AU575" s="92" t="s">
        <v>22</v>
      </c>
      <c r="AV575" s="91" t="s">
        <v>152</v>
      </c>
      <c r="AW575" s="92" t="s">
        <v>48</v>
      </c>
      <c r="AX575" s="92" t="s">
        <v>48</v>
      </c>
      <c r="AY575" s="91" t="s">
        <v>152</v>
      </c>
      <c r="AZ575" s="23"/>
      <c r="BA575" s="25" t="s">
        <v>5914</v>
      </c>
      <c r="BB575" t="s">
        <v>25</v>
      </c>
      <c r="BC575" t="e">
        <v>#N/A</v>
      </c>
      <c r="BD575" t="e">
        <f>IF(Z575=BC575,"OK")</f>
        <v>#N/A</v>
      </c>
      <c r="BE575">
        <v>0.46</v>
      </c>
      <c r="BF575">
        <v>1.008E-3</v>
      </c>
      <c r="BG575">
        <v>1160</v>
      </c>
      <c r="BH575">
        <v>120</v>
      </c>
      <c r="BI575">
        <v>200</v>
      </c>
      <c r="BJ575">
        <v>0.92</v>
      </c>
      <c r="BK575">
        <v>2.784E-2</v>
      </c>
      <c r="BN575" s="183"/>
    </row>
    <row r="576" spans="1:66" ht="38.25" x14ac:dyDescent="0.25">
      <c r="A576" s="1"/>
      <c r="B576" s="94">
        <v>572</v>
      </c>
      <c r="C576" s="43">
        <v>1023049</v>
      </c>
      <c r="D576" s="37" t="s">
        <v>22</v>
      </c>
      <c r="E576" s="27" t="s">
        <v>5913</v>
      </c>
      <c r="F576" s="213" t="s">
        <v>655</v>
      </c>
      <c r="G576" s="41" t="s">
        <v>29</v>
      </c>
      <c r="H576" s="46" t="str">
        <f>IFERROR(IFERROR(IF(SEARCH("Usystems",$E576)&gt;0,"Usystems"),IF(SEARCH("RIIFO",$E576)&gt;0,"RIIFO","Uponor")),"Uponor")</f>
        <v>Uponor</v>
      </c>
      <c r="I576" s="25" t="str">
        <f>IFERROR(MID($D576,1,7)+0,"")</f>
        <v/>
      </c>
      <c r="J576" s="25" t="str">
        <f>IFERROR(MID($D576,10,7)+0,"")</f>
        <v/>
      </c>
      <c r="K576" s="25" t="str">
        <f>IFERROR(MID($D576,19,7)+0,"")</f>
        <v/>
      </c>
      <c r="L576" s="25" t="str">
        <f>IFERROR(MID($D576,28,7)+0,"")</f>
        <v/>
      </c>
      <c r="M576" s="25">
        <f>IF(IFERROR(MID($Q576,1,7)+0,"")&lt;1130000,IF(INDEX(C:C,MATCH(LEFT(Q576,7)+0,I:I,0))&lt;1130000,"",INDEX(C:C,MATCH(LEFT(Q576,7)+0,I:I,0))),IFERROR(MID($Q576,1,7)+0,""))</f>
        <v>1136931</v>
      </c>
      <c r="N576" s="25" t="str">
        <f>IF(IFERROR(MID($Q576,10,7)+0,"")&lt;1130000,"",IFERROR(MID($Q576,10,7)+0,""))</f>
        <v/>
      </c>
      <c r="O576" s="25" t="str">
        <f>IF(IFERROR(MID($Q576,19,7)+0,"")&lt;1130000,"",IFERROR(MID($Q576,19,7)+0,""))</f>
        <v/>
      </c>
      <c r="P576" s="25">
        <f>IF(M576="","",IF(N576="",M576,M576&amp;", "&amp;N576))</f>
        <v>1136931</v>
      </c>
      <c r="Q576" s="37">
        <v>1136931</v>
      </c>
      <c r="R576" s="37"/>
      <c r="S576" s="35" t="s">
        <v>35</v>
      </c>
      <c r="T576" s="25" t="s">
        <v>36</v>
      </c>
      <c r="U576" s="185">
        <v>3216</v>
      </c>
      <c r="V576" s="188">
        <v>3216</v>
      </c>
      <c r="W576" s="189">
        <v>3216</v>
      </c>
      <c r="X576" s="31">
        <v>3216</v>
      </c>
      <c r="Y576" s="90">
        <f>IFERROR(ROUND(X576/W576-1,2),"")</f>
        <v>0</v>
      </c>
      <c r="Z576" s="31">
        <f>IF(OR(S576="VLD MLC components",S576="VLD MLC pipes",S576="VLD PEX components",S576="VLD PEX pipes",S576="VLD PHC components",S576="VLD PHC pipes",S576="Controls VLD"),"По запросу",X576)</f>
        <v>3216</v>
      </c>
      <c r="AA576" s="63">
        <f>ROUND(X576/1.2,3)</f>
        <v>2680</v>
      </c>
      <c r="AB576" s="23">
        <v>2680</v>
      </c>
      <c r="AC576" s="190">
        <f>IFERROR(ROUND(AA576/AB576-1,2),"")</f>
        <v>0</v>
      </c>
      <c r="AD576" s="25">
        <v>0.21</v>
      </c>
      <c r="AE576" s="25">
        <v>1.2869999999999999E-3</v>
      </c>
      <c r="AF576" s="25">
        <v>896</v>
      </c>
      <c r="AG576" s="25">
        <v>896</v>
      </c>
      <c r="AH576" s="25">
        <v>1210</v>
      </c>
      <c r="AI576" s="25">
        <v>1410</v>
      </c>
      <c r="AJ576" s="25" t="s">
        <v>20</v>
      </c>
      <c r="AK576" s="22" t="s">
        <v>20</v>
      </c>
      <c r="AL576" s="25" t="s">
        <v>20</v>
      </c>
      <c r="AM576" s="25">
        <v>2</v>
      </c>
      <c r="AN576" s="25">
        <v>427</v>
      </c>
      <c r="AO576" s="25">
        <v>255</v>
      </c>
      <c r="AP576" s="25">
        <v>107</v>
      </c>
      <c r="AQ576" s="25">
        <v>0.42</v>
      </c>
      <c r="AR576" s="94">
        <v>1.1651E-2</v>
      </c>
      <c r="AS576" s="157" t="s">
        <v>22</v>
      </c>
      <c r="AT576" s="93" t="s">
        <v>22</v>
      </c>
      <c r="AU576" s="92" t="s">
        <v>22</v>
      </c>
      <c r="AV576" s="91" t="s">
        <v>152</v>
      </c>
      <c r="AW576" s="92" t="s">
        <v>152</v>
      </c>
      <c r="AX576" s="92" t="s">
        <v>48</v>
      </c>
      <c r="AY576" s="91" t="s">
        <v>152</v>
      </c>
      <c r="AZ576" s="23"/>
      <c r="BA576" s="25" t="s">
        <v>5912</v>
      </c>
      <c r="BB576" t="s">
        <v>25</v>
      </c>
      <c r="BC576">
        <v>3216</v>
      </c>
      <c r="BD576" t="str">
        <f>IF(Z576=BC576,"OK")</f>
        <v>OK</v>
      </c>
      <c r="BE576">
        <v>0.21</v>
      </c>
      <c r="BF576">
        <v>1.2869999999999999E-3</v>
      </c>
      <c r="BG576">
        <v>427</v>
      </c>
      <c r="BH576">
        <v>255</v>
      </c>
      <c r="BI576">
        <v>107</v>
      </c>
      <c r="BJ576">
        <v>0.42</v>
      </c>
      <c r="BK576">
        <v>1.1651E-2</v>
      </c>
      <c r="BN576" s="183"/>
    </row>
    <row r="577" spans="1:66" ht="38.25" x14ac:dyDescent="0.25">
      <c r="A577" s="1"/>
      <c r="B577" s="94">
        <v>573</v>
      </c>
      <c r="C577" s="43">
        <v>1023050</v>
      </c>
      <c r="D577" s="37" t="s">
        <v>22</v>
      </c>
      <c r="E577" s="27" t="s">
        <v>5911</v>
      </c>
      <c r="F577" s="213" t="s">
        <v>655</v>
      </c>
      <c r="G577" s="41" t="s">
        <v>29</v>
      </c>
      <c r="H577" s="46" t="str">
        <f>IFERROR(IFERROR(IF(SEARCH("Usystems",$E577)&gt;0,"Usystems"),IF(SEARCH("RIIFO",$E577)&gt;0,"RIIFO","Uponor")),"Uponor")</f>
        <v>Uponor</v>
      </c>
      <c r="I577" s="25" t="str">
        <f>IFERROR(MID($D577,1,7)+0,"")</f>
        <v/>
      </c>
      <c r="J577" s="25" t="str">
        <f>IFERROR(MID($D577,10,7)+0,"")</f>
        <v/>
      </c>
      <c r="K577" s="25" t="str">
        <f>IFERROR(MID($D577,19,7)+0,"")</f>
        <v/>
      </c>
      <c r="L577" s="25" t="str">
        <f>IFERROR(MID($D577,28,7)+0,"")</f>
        <v/>
      </c>
      <c r="M577" s="25">
        <f>IF(IFERROR(MID($Q577,1,7)+0,"")&lt;1130000,IF(INDEX(C:C,MATCH(LEFT(Q577,7)+0,I:I,0))&lt;1130000,"",INDEX(C:C,MATCH(LEFT(Q577,7)+0,I:I,0))),IFERROR(MID($Q577,1,7)+0,""))</f>
        <v>1136932</v>
      </c>
      <c r="N577" s="25" t="str">
        <f>IF(IFERROR(MID($Q577,10,7)+0,"")&lt;1130000,"",IFERROR(MID($Q577,10,7)+0,""))</f>
        <v/>
      </c>
      <c r="O577" s="25" t="str">
        <f>IF(IFERROR(MID($Q577,19,7)+0,"")&lt;1130000,"",IFERROR(MID($Q577,19,7)+0,""))</f>
        <v/>
      </c>
      <c r="P577" s="25">
        <f>IF(M577="","",IF(N577="",M577,M577&amp;", "&amp;N577))</f>
        <v>1136932</v>
      </c>
      <c r="Q577" s="37">
        <v>1136932</v>
      </c>
      <c r="R577" s="37"/>
      <c r="S577" s="35" t="s">
        <v>35</v>
      </c>
      <c r="T577" s="25" t="s">
        <v>36</v>
      </c>
      <c r="U577" s="185">
        <v>3301</v>
      </c>
      <c r="V577" s="188">
        <v>3301</v>
      </c>
      <c r="W577" s="189">
        <v>3301</v>
      </c>
      <c r="X577" s="31">
        <v>3301</v>
      </c>
      <c r="Y577" s="90">
        <f>IFERROR(ROUND(X577/W577-1,2),"")</f>
        <v>0</v>
      </c>
      <c r="Z577" s="31">
        <f>IF(OR(S577="VLD MLC components",S577="VLD MLC pipes",S577="VLD PEX components",S577="VLD PEX pipes",S577="VLD PHC components",S577="VLD PHC pipes",S577="Controls VLD"),"По запросу",X577)</f>
        <v>3301</v>
      </c>
      <c r="AA577" s="63">
        <f>ROUND(X577/1.2,3)</f>
        <v>2750.8330000000001</v>
      </c>
      <c r="AB577" s="23">
        <v>2750.8330000000001</v>
      </c>
      <c r="AC577" s="190">
        <f>IFERROR(ROUND(AA577/AB577-1,2),"")</f>
        <v>0</v>
      </c>
      <c r="AD577" s="25">
        <v>0.20899999999999999</v>
      </c>
      <c r="AE577" s="25">
        <v>9.19E-4</v>
      </c>
      <c r="AF577" s="25">
        <v>826</v>
      </c>
      <c r="AG577" s="25">
        <v>856</v>
      </c>
      <c r="AH577" s="25">
        <v>864</v>
      </c>
      <c r="AI577" s="25">
        <v>864</v>
      </c>
      <c r="AJ577" s="25" t="s">
        <v>20</v>
      </c>
      <c r="AK577" s="22" t="s">
        <v>20</v>
      </c>
      <c r="AL577" s="25" t="s">
        <v>20</v>
      </c>
      <c r="AM577" s="25">
        <v>2</v>
      </c>
      <c r="AN577" s="25">
        <v>355</v>
      </c>
      <c r="AO577" s="25">
        <v>240</v>
      </c>
      <c r="AP577" s="25">
        <v>130</v>
      </c>
      <c r="AQ577" s="25">
        <v>0.41799999999999998</v>
      </c>
      <c r="AR577" s="94">
        <v>1.1076000000000001E-2</v>
      </c>
      <c r="AS577" s="157" t="s">
        <v>22</v>
      </c>
      <c r="AT577" s="93" t="s">
        <v>22</v>
      </c>
      <c r="AU577" s="92" t="s">
        <v>22</v>
      </c>
      <c r="AV577" s="91" t="s">
        <v>152</v>
      </c>
      <c r="AW577" s="92" t="s">
        <v>152</v>
      </c>
      <c r="AX577" s="92" t="s">
        <v>48</v>
      </c>
      <c r="AY577" s="91" t="s">
        <v>152</v>
      </c>
      <c r="AZ577" s="23"/>
      <c r="BA577" s="25" t="s">
        <v>5910</v>
      </c>
      <c r="BB577" t="s">
        <v>25</v>
      </c>
      <c r="BC577">
        <v>3301</v>
      </c>
      <c r="BD577" t="str">
        <f>IF(Z577=BC577,"OK")</f>
        <v>OK</v>
      </c>
      <c r="BE577">
        <v>0.20899999999999999</v>
      </c>
      <c r="BF577">
        <v>9.19E-4</v>
      </c>
      <c r="BG577">
        <v>355</v>
      </c>
      <c r="BH577">
        <v>240</v>
      </c>
      <c r="BI577">
        <v>130</v>
      </c>
      <c r="BJ577">
        <v>0.41799999999999998</v>
      </c>
      <c r="BK577">
        <v>1.1076000000000001E-2</v>
      </c>
      <c r="BN577" s="183"/>
    </row>
    <row r="578" spans="1:66" ht="25.5" x14ac:dyDescent="0.25">
      <c r="A578" s="1"/>
      <c r="B578" s="94">
        <v>574</v>
      </c>
      <c r="C578" s="43">
        <v>1001366</v>
      </c>
      <c r="D578" s="25"/>
      <c r="E578" s="36" t="s">
        <v>5909</v>
      </c>
      <c r="F578" s="151" t="s">
        <v>652</v>
      </c>
      <c r="G578" s="41"/>
      <c r="H578" s="46" t="str">
        <f>IFERROR(IFERROR(IF(SEARCH("Usystems",$E578)&gt;0,"Usystems"),IF(SEARCH("RIIFO",$E578)&gt;0,"RIIFO","Uponor")),"Uponor")</f>
        <v>Uponor</v>
      </c>
      <c r="I578" s="25" t="str">
        <f>IFERROR(MID($D578,1,7)+0,"")</f>
        <v/>
      </c>
      <c r="J578" s="25" t="str">
        <f>IFERROR(MID($D578,10,7)+0,"")</f>
        <v/>
      </c>
      <c r="K578" s="25" t="str">
        <f>IFERROR(MID($D578,19,7)+0,"")</f>
        <v/>
      </c>
      <c r="L578" s="25" t="str">
        <f>IFERROR(MID($D578,28,7)+0,"")</f>
        <v/>
      </c>
      <c r="M578" s="25" t="str">
        <f>IF(IFERROR(MID($Q578,1,7)+0,"")&lt;1130000,IF(INDEX(C:C,MATCH(LEFT(Q578,7)+0,I:I,0))&lt;1130000,"",INDEX(C:C,MATCH(LEFT(Q578,7)+0,I:I,0))),IFERROR(MID($Q578,1,7)+0,""))</f>
        <v/>
      </c>
      <c r="N578" s="25" t="str">
        <f>IF(IFERROR(MID($Q578,10,7)+0,"")&lt;1130000,"",IFERROR(MID($Q578,10,7)+0,""))</f>
        <v/>
      </c>
      <c r="O578" s="25" t="str">
        <f>IF(IFERROR(MID($Q578,19,7)+0,"")&lt;1130000,"",IFERROR(MID($Q578,19,7)+0,""))</f>
        <v/>
      </c>
      <c r="P578" s="25" t="str">
        <f>IF(M578="","",IF(N578="",M578,M578&amp;", "&amp;N578))</f>
        <v/>
      </c>
      <c r="Q578" s="25"/>
      <c r="R578" s="25"/>
      <c r="S578" s="35" t="s">
        <v>35</v>
      </c>
      <c r="T578" s="25" t="s">
        <v>38</v>
      </c>
      <c r="U578" s="185">
        <v>3254</v>
      </c>
      <c r="V578" s="188">
        <v>3254</v>
      </c>
      <c r="W578" s="189">
        <v>3254</v>
      </c>
      <c r="X578" s="31">
        <v>3254</v>
      </c>
      <c r="Y578" s="90">
        <f>IFERROR(ROUND(X578/W578-1,2),"")</f>
        <v>0</v>
      </c>
      <c r="Z578" s="31">
        <f>IF(OR(S578="VLD MLC components",S578="VLD MLC pipes",S578="VLD PEX components",S578="VLD PEX pipes",S578="VLD PHC components",S578="VLD PHC pipes",S578="Controls VLD"),"По запросу",X578)</f>
        <v>3254</v>
      </c>
      <c r="AA578" s="63">
        <f>ROUND(X578/1.2,3)</f>
        <v>2711.6669999999999</v>
      </c>
      <c r="AB578" s="23">
        <v>2711.6669999999999</v>
      </c>
      <c r="AC578" s="190">
        <f>IFERROR(ROUND(AA578/AB578-1,2),"")</f>
        <v>0</v>
      </c>
      <c r="AD578" s="25">
        <v>0.16</v>
      </c>
      <c r="AE578" s="25">
        <v>5.2499999999999997E-4</v>
      </c>
      <c r="AF578" s="25">
        <v>0</v>
      </c>
      <c r="AG578" s="25" t="s">
        <v>22</v>
      </c>
      <c r="AH578" s="25">
        <v>0</v>
      </c>
      <c r="AI578" s="25">
        <v>0</v>
      </c>
      <c r="AJ578" s="25" t="s">
        <v>20</v>
      </c>
      <c r="AK578" s="42" t="s">
        <v>19</v>
      </c>
      <c r="AL578" s="25" t="s">
        <v>20</v>
      </c>
      <c r="AM578" s="25" t="s">
        <v>39</v>
      </c>
      <c r="AN578" s="25">
        <v>395</v>
      </c>
      <c r="AO578" s="25">
        <v>245</v>
      </c>
      <c r="AP578" s="25">
        <v>165</v>
      </c>
      <c r="AQ578" s="25">
        <v>1.6</v>
      </c>
      <c r="AR578" s="94">
        <v>1.5968E-2</v>
      </c>
      <c r="AS578" s="157" t="s">
        <v>22</v>
      </c>
      <c r="AT578" s="93" t="s">
        <v>22</v>
      </c>
      <c r="AU578" s="92" t="s">
        <v>22</v>
      </c>
      <c r="AV578" s="91" t="s">
        <v>152</v>
      </c>
      <c r="AW578" s="92" t="s">
        <v>48</v>
      </c>
      <c r="AX578" s="92" t="s">
        <v>48</v>
      </c>
      <c r="AY578" s="91" t="s">
        <v>152</v>
      </c>
      <c r="AZ578" s="23"/>
      <c r="BA578" s="25" t="s">
        <v>5908</v>
      </c>
      <c r="BB578" t="s">
        <v>25</v>
      </c>
      <c r="BC578" t="e">
        <v>#N/A</v>
      </c>
      <c r="BD578" t="e">
        <f>IF(Z578=BC578,"OK")</f>
        <v>#N/A</v>
      </c>
      <c r="BE578">
        <v>0.16</v>
      </c>
      <c r="BF578">
        <v>5.2499999999999997E-4</v>
      </c>
      <c r="BG578">
        <v>395</v>
      </c>
      <c r="BH578">
        <v>245</v>
      </c>
      <c r="BI578">
        <v>165</v>
      </c>
      <c r="BJ578">
        <v>1.6</v>
      </c>
      <c r="BK578">
        <v>1.5968E-2</v>
      </c>
      <c r="BN578" s="183"/>
    </row>
    <row r="579" spans="1:66" ht="25.5" x14ac:dyDescent="0.25">
      <c r="A579" s="1"/>
      <c r="B579" s="94">
        <v>575</v>
      </c>
      <c r="C579" s="43">
        <v>1013830</v>
      </c>
      <c r="D579" s="37" t="s">
        <v>22</v>
      </c>
      <c r="E579" s="27" t="s">
        <v>5907</v>
      </c>
      <c r="F579" s="151" t="s">
        <v>655</v>
      </c>
      <c r="G579" s="41"/>
      <c r="H579" s="46" t="str">
        <f>IFERROR(IFERROR(IF(SEARCH("Usystems",$E579)&gt;0,"Usystems"),IF(SEARCH("RIIFO",$E579)&gt;0,"RIIFO","Uponor")),"Uponor")</f>
        <v>Uponor</v>
      </c>
      <c r="I579" s="25" t="str">
        <f>IFERROR(MID($D579,1,7)+0,"")</f>
        <v/>
      </c>
      <c r="J579" s="25" t="str">
        <f>IFERROR(MID($D579,10,7)+0,"")</f>
        <v/>
      </c>
      <c r="K579" s="25" t="str">
        <f>IFERROR(MID($D579,19,7)+0,"")</f>
        <v/>
      </c>
      <c r="L579" s="25" t="str">
        <f>IFERROR(MID($D579,28,7)+0,"")</f>
        <v/>
      </c>
      <c r="M579" s="25">
        <f>IF(IFERROR(MID($Q579,1,7)+0,"")&lt;1130000,IF(INDEX(C:C,MATCH(LEFT(Q579,7)+0,I:I,0))&lt;1130000,"",INDEX(C:C,MATCH(LEFT(Q579,7)+0,I:I,0))),IFERROR(MID($Q579,1,7)+0,""))</f>
        <v>1135966</v>
      </c>
      <c r="N579" s="25" t="str">
        <f>IF(IFERROR(MID($Q579,10,7)+0,"")&lt;1130000,"",IFERROR(MID($Q579,10,7)+0,""))</f>
        <v/>
      </c>
      <c r="O579" s="25" t="str">
        <f>IF(IFERROR(MID($Q579,19,7)+0,"")&lt;1130000,"",IFERROR(MID($Q579,19,7)+0,""))</f>
        <v/>
      </c>
      <c r="P579" s="25">
        <f>IF(M579="","",IF(N579="",M579,M579&amp;", "&amp;N579))</f>
        <v>1135966</v>
      </c>
      <c r="Q579" s="37">
        <v>1135966</v>
      </c>
      <c r="R579" s="37"/>
      <c r="S579" s="35" t="s">
        <v>34</v>
      </c>
      <c r="T579" s="25" t="s">
        <v>36</v>
      </c>
      <c r="U579" s="185">
        <v>727</v>
      </c>
      <c r="V579" s="188">
        <v>727</v>
      </c>
      <c r="W579" s="189">
        <v>727</v>
      </c>
      <c r="X579" s="31">
        <v>727</v>
      </c>
      <c r="Y579" s="90">
        <f>IFERROR(ROUND(X579/W579-1,2),"")</f>
        <v>0</v>
      </c>
      <c r="Z579" s="31">
        <f>IF(OR(S579="VLD MLC components",S579="VLD MLC pipes",S579="VLD PEX components",S579="VLD PEX pipes",S579="VLD PHC components",S579="VLD PHC pipes",S579="Controls VLD"),"По запросу",X579)</f>
        <v>727</v>
      </c>
      <c r="AA579" s="63">
        <f>ROUND(X579/1.2,3)</f>
        <v>605.83299999999997</v>
      </c>
      <c r="AB579" s="23">
        <v>605.83299999999997</v>
      </c>
      <c r="AC579" s="190">
        <f>IFERROR(ROUND(AA579/AB579-1,2),"")</f>
        <v>0</v>
      </c>
      <c r="AD579" s="25">
        <v>4.5999999999999999E-2</v>
      </c>
      <c r="AE579" s="25">
        <v>1.1900000000000001E-4</v>
      </c>
      <c r="AF579" s="25">
        <v>0</v>
      </c>
      <c r="AG579" s="25" t="s">
        <v>22</v>
      </c>
      <c r="AH579" s="25">
        <v>0</v>
      </c>
      <c r="AI579" s="25">
        <v>0</v>
      </c>
      <c r="AJ579" s="25" t="s">
        <v>20</v>
      </c>
      <c r="AK579" s="42" t="s">
        <v>19</v>
      </c>
      <c r="AL579" s="25" t="s">
        <v>20</v>
      </c>
      <c r="AM579" s="25">
        <v>10</v>
      </c>
      <c r="AN579" s="25">
        <v>160</v>
      </c>
      <c r="AO579" s="25">
        <v>330</v>
      </c>
      <c r="AP579" s="25">
        <v>125</v>
      </c>
      <c r="AQ579" s="25">
        <v>0.46</v>
      </c>
      <c r="AR579" s="94">
        <v>6.6E-3</v>
      </c>
      <c r="AS579" s="157" t="s">
        <v>22</v>
      </c>
      <c r="AT579" s="93" t="s">
        <v>22</v>
      </c>
      <c r="AU579" s="92" t="s">
        <v>22</v>
      </c>
      <c r="AV579" s="91" t="s">
        <v>152</v>
      </c>
      <c r="AW579" s="92" t="s">
        <v>152</v>
      </c>
      <c r="AX579" s="92" t="s">
        <v>48</v>
      </c>
      <c r="AY579" s="91" t="s">
        <v>152</v>
      </c>
      <c r="AZ579" s="23"/>
      <c r="BA579" s="25" t="s">
        <v>4636</v>
      </c>
      <c r="BB579" t="s">
        <v>25</v>
      </c>
      <c r="BC579" t="e">
        <v>#N/A</v>
      </c>
      <c r="BD579" t="e">
        <f>IF(Z579=BC579,"OK")</f>
        <v>#N/A</v>
      </c>
      <c r="BE579">
        <v>4.5999999999999999E-2</v>
      </c>
      <c r="BF579">
        <v>1.1900000000000001E-4</v>
      </c>
      <c r="BG579">
        <v>160</v>
      </c>
      <c r="BH579">
        <v>330</v>
      </c>
      <c r="BI579">
        <v>125</v>
      </c>
      <c r="BJ579">
        <v>0.46</v>
      </c>
      <c r="BK579">
        <v>6.6E-3</v>
      </c>
      <c r="BN579" s="183"/>
    </row>
    <row r="580" spans="1:66" ht="38.25" x14ac:dyDescent="0.25">
      <c r="A580" s="1"/>
      <c r="B580" s="94">
        <v>576</v>
      </c>
      <c r="C580" s="43">
        <v>1013906</v>
      </c>
      <c r="D580" s="37" t="s">
        <v>22</v>
      </c>
      <c r="E580" s="27" t="s">
        <v>5906</v>
      </c>
      <c r="F580" s="213" t="s">
        <v>655</v>
      </c>
      <c r="G580" s="41" t="s">
        <v>29</v>
      </c>
      <c r="H580" s="46" t="str">
        <f>IFERROR(IFERROR(IF(SEARCH("Usystems",$E580)&gt;0,"Usystems"),IF(SEARCH("RIIFO",$E580)&gt;0,"RIIFO","Uponor")),"Uponor")</f>
        <v>Uponor</v>
      </c>
      <c r="I580" s="25" t="str">
        <f>IFERROR(MID($D580,1,7)+0,"")</f>
        <v/>
      </c>
      <c r="J580" s="25" t="str">
        <f>IFERROR(MID($D580,10,7)+0,"")</f>
        <v/>
      </c>
      <c r="K580" s="25" t="str">
        <f>IFERROR(MID($D580,19,7)+0,"")</f>
        <v/>
      </c>
      <c r="L580" s="25" t="str">
        <f>IFERROR(MID($D580,28,7)+0,"")</f>
        <v/>
      </c>
      <c r="M580" s="25">
        <f>IF(IFERROR(MID($Q580,1,7)+0,"")&lt;1130000,IF(INDEX(C:C,MATCH(LEFT(Q580,7)+0,I:I,0))&lt;1130000,"",INDEX(C:C,MATCH(LEFT(Q580,7)+0,I:I,0))),IFERROR(MID($Q580,1,7)+0,""))</f>
        <v>1136067</v>
      </c>
      <c r="N580" s="25" t="str">
        <f>IF(IFERROR(MID($Q580,10,7)+0,"")&lt;1130000,"",IFERROR(MID($Q580,10,7)+0,""))</f>
        <v/>
      </c>
      <c r="O580" s="25" t="str">
        <f>IF(IFERROR(MID($Q580,19,7)+0,"")&lt;1130000,"",IFERROR(MID($Q580,19,7)+0,""))</f>
        <v/>
      </c>
      <c r="P580" s="25">
        <f>IF(M580="","",IF(N580="",M580,M580&amp;", "&amp;N580))</f>
        <v>1136067</v>
      </c>
      <c r="Q580" s="37">
        <v>1136067</v>
      </c>
      <c r="R580" s="37"/>
      <c r="S580" s="35" t="s">
        <v>34</v>
      </c>
      <c r="T580" s="25" t="s">
        <v>36</v>
      </c>
      <c r="U580" s="185">
        <v>675</v>
      </c>
      <c r="V580" s="188">
        <v>675</v>
      </c>
      <c r="W580" s="189">
        <v>821</v>
      </c>
      <c r="X580" s="31">
        <v>821</v>
      </c>
      <c r="Y580" s="90">
        <f>IFERROR(ROUND(X580/W580-1,2),"")</f>
        <v>0</v>
      </c>
      <c r="Z580" s="31">
        <f>IF(OR(S580="VLD MLC components",S580="VLD MLC pipes",S580="VLD PEX components",S580="VLD PEX pipes",S580="VLD PHC components",S580="VLD PHC pipes",S580="Controls VLD"),"По запросу",X580)</f>
        <v>821</v>
      </c>
      <c r="AA580" s="63">
        <f>ROUND(X580/1.2,3)</f>
        <v>684.16700000000003</v>
      </c>
      <c r="AB580" s="23">
        <v>684.16700000000003</v>
      </c>
      <c r="AC580" s="190">
        <f>IFERROR(ROUND(AA580/AB580-1,2),"")</f>
        <v>0</v>
      </c>
      <c r="AD580" s="25">
        <v>4.8000000000000001E-2</v>
      </c>
      <c r="AE580" s="25">
        <v>2.6999999999999999E-5</v>
      </c>
      <c r="AF580" s="25">
        <v>83</v>
      </c>
      <c r="AG580" s="25">
        <v>132</v>
      </c>
      <c r="AH580" s="25">
        <v>132</v>
      </c>
      <c r="AI580" s="25">
        <v>132</v>
      </c>
      <c r="AJ580" s="25" t="s">
        <v>20</v>
      </c>
      <c r="AK580" s="22" t="s">
        <v>20</v>
      </c>
      <c r="AL580" s="25" t="s">
        <v>20</v>
      </c>
      <c r="AM580" s="25">
        <v>10</v>
      </c>
      <c r="AN580" s="25">
        <v>228</v>
      </c>
      <c r="AO580" s="25">
        <v>160</v>
      </c>
      <c r="AP580" s="25">
        <v>120</v>
      </c>
      <c r="AQ580" s="25">
        <v>0.48</v>
      </c>
      <c r="AR580" s="94">
        <v>4.3779999999999999E-3</v>
      </c>
      <c r="AS580" s="157">
        <v>132</v>
      </c>
      <c r="AT580" s="93" t="s">
        <v>22</v>
      </c>
      <c r="AU580" s="92" t="s">
        <v>22</v>
      </c>
      <c r="AV580" s="91" t="s">
        <v>152</v>
      </c>
      <c r="AW580" s="92" t="s">
        <v>152</v>
      </c>
      <c r="AX580" s="92" t="s">
        <v>48</v>
      </c>
      <c r="AY580" s="91" t="s">
        <v>152</v>
      </c>
      <c r="AZ580" s="23"/>
      <c r="BA580" s="25" t="s">
        <v>1361</v>
      </c>
      <c r="BB580" t="s">
        <v>25</v>
      </c>
      <c r="BC580">
        <v>821</v>
      </c>
      <c r="BD580" t="str">
        <f>IF(Z580=BC580,"OK")</f>
        <v>OK</v>
      </c>
      <c r="BE580">
        <v>4.8000000000000001E-2</v>
      </c>
      <c r="BF580">
        <v>2.6999999999999999E-5</v>
      </c>
      <c r="BG580">
        <v>228</v>
      </c>
      <c r="BH580">
        <v>160</v>
      </c>
      <c r="BI580">
        <v>120</v>
      </c>
      <c r="BJ580">
        <v>0.48</v>
      </c>
      <c r="BK580">
        <v>4.3779999999999999E-3</v>
      </c>
      <c r="BN580" s="183"/>
    </row>
    <row r="581" spans="1:66" ht="25.5" x14ac:dyDescent="0.25">
      <c r="A581" s="1"/>
      <c r="B581" s="94">
        <v>577</v>
      </c>
      <c r="C581" s="43">
        <v>1084685</v>
      </c>
      <c r="D581" s="25"/>
      <c r="E581" s="27" t="s">
        <v>5905</v>
      </c>
      <c r="F581" s="213" t="s">
        <v>655</v>
      </c>
      <c r="G581" s="41"/>
      <c r="H581" s="46" t="str">
        <f>IFERROR(IFERROR(IF(SEARCH("Usystems",$E581)&gt;0,"Usystems"),IF(SEARCH("RIIFO",$E581)&gt;0,"RIIFO","Uponor")),"Uponor")</f>
        <v>Uponor</v>
      </c>
      <c r="I581" s="25" t="str">
        <f>IFERROR(MID($D581,1,7)+0,"")</f>
        <v/>
      </c>
      <c r="J581" s="25" t="str">
        <f>IFERROR(MID($D581,10,7)+0,"")</f>
        <v/>
      </c>
      <c r="K581" s="25" t="str">
        <f>IFERROR(MID($D581,19,7)+0,"")</f>
        <v/>
      </c>
      <c r="L581" s="25" t="str">
        <f>IFERROR(MID($D581,28,7)+0,"")</f>
        <v/>
      </c>
      <c r="M581" s="25">
        <f>IF(IFERROR(MID($Q581,1,7)+0,"")&lt;1130000,IF(INDEX(C:C,MATCH(LEFT(Q581,7)+0,I:I,0))&lt;1130000,"",INDEX(C:C,MATCH(LEFT(Q581,7)+0,I:I,0))),IFERROR(MID($Q581,1,7)+0,""))</f>
        <v>1136090</v>
      </c>
      <c r="N581" s="25" t="str">
        <f>IF(IFERROR(MID($Q581,10,7)+0,"")&lt;1130000,"",IFERROR(MID($Q581,10,7)+0,""))</f>
        <v/>
      </c>
      <c r="O581" s="25" t="str">
        <f>IF(IFERROR(MID($Q581,19,7)+0,"")&lt;1130000,"",IFERROR(MID($Q581,19,7)+0,""))</f>
        <v/>
      </c>
      <c r="P581" s="25">
        <f>IF(M581="","",IF(N581="",M581,M581&amp;", "&amp;N581))</f>
        <v>1136090</v>
      </c>
      <c r="Q581" s="25">
        <v>1136090</v>
      </c>
      <c r="R581" s="25"/>
      <c r="S581" s="35" t="s">
        <v>35</v>
      </c>
      <c r="T581" s="25" t="s">
        <v>36</v>
      </c>
      <c r="U581" s="185">
        <v>3185</v>
      </c>
      <c r="V581" s="188">
        <v>3185</v>
      </c>
      <c r="W581" s="189">
        <v>3185</v>
      </c>
      <c r="X581" s="31">
        <v>3185</v>
      </c>
      <c r="Y581" s="90">
        <f>IFERROR(ROUND(X581/W581-1,2),"")</f>
        <v>0</v>
      </c>
      <c r="Z581" s="31">
        <f>IF(OR(S581="VLD MLC components",S581="VLD MLC pipes",S581="VLD PEX components",S581="VLD PEX pipes",S581="VLD PHC components",S581="VLD PHC pipes",S581="Controls VLD"),"По запросу",X581)</f>
        <v>3185</v>
      </c>
      <c r="AA581" s="63">
        <f>ROUND(X581/1.2,3)</f>
        <v>2654.1669999999999</v>
      </c>
      <c r="AB581" s="23">
        <v>2654.1669999999999</v>
      </c>
      <c r="AC581" s="190">
        <f>IFERROR(ROUND(AA581/AB581-1,2),"")</f>
        <v>0</v>
      </c>
      <c r="AD581" s="25">
        <v>0.19400000000000001</v>
      </c>
      <c r="AE581" s="25">
        <v>1.008E-2</v>
      </c>
      <c r="AF581" s="25">
        <v>0</v>
      </c>
      <c r="AG581" s="25" t="s">
        <v>22</v>
      </c>
      <c r="AH581" s="25">
        <v>0</v>
      </c>
      <c r="AI581" s="25">
        <v>0</v>
      </c>
      <c r="AJ581" s="25" t="s">
        <v>20</v>
      </c>
      <c r="AK581" s="42" t="s">
        <v>19</v>
      </c>
      <c r="AL581" s="25" t="s">
        <v>20</v>
      </c>
      <c r="AM581" s="25">
        <v>1</v>
      </c>
      <c r="AN581" s="25">
        <v>300</v>
      </c>
      <c r="AO581" s="25">
        <v>160</v>
      </c>
      <c r="AP581" s="25">
        <v>210</v>
      </c>
      <c r="AQ581" s="25">
        <v>0.191</v>
      </c>
      <c r="AR581" s="94">
        <v>1.008E-2</v>
      </c>
      <c r="AS581" s="157" t="s">
        <v>22</v>
      </c>
      <c r="AT581" s="93" t="s">
        <v>22</v>
      </c>
      <c r="AU581" s="92" t="s">
        <v>22</v>
      </c>
      <c r="AV581" s="91" t="s">
        <v>152</v>
      </c>
      <c r="AW581" s="92" t="s">
        <v>48</v>
      </c>
      <c r="AX581" s="92" t="s">
        <v>48</v>
      </c>
      <c r="AY581" s="91" t="s">
        <v>152</v>
      </c>
      <c r="AZ581" s="23"/>
      <c r="BA581" s="25" t="s">
        <v>5904</v>
      </c>
      <c r="BB581" t="s">
        <v>25</v>
      </c>
      <c r="BC581" t="e">
        <v>#N/A</v>
      </c>
      <c r="BD581" t="e">
        <f>IF(Z581=BC581,"OK")</f>
        <v>#N/A</v>
      </c>
      <c r="BE581">
        <v>0.19400000000000001</v>
      </c>
      <c r="BF581">
        <v>1.008E-2</v>
      </c>
      <c r="BG581">
        <v>300</v>
      </c>
      <c r="BH581">
        <v>160</v>
      </c>
      <c r="BI581">
        <v>210</v>
      </c>
      <c r="BJ581">
        <v>0.191</v>
      </c>
      <c r="BK581">
        <v>1.008E-2</v>
      </c>
      <c r="BN581" s="183"/>
    </row>
    <row r="582" spans="1:66" ht="38.25" x14ac:dyDescent="0.25">
      <c r="A582" s="1"/>
      <c r="B582" s="94">
        <v>578</v>
      </c>
      <c r="C582" s="43">
        <v>1084686</v>
      </c>
      <c r="D582" s="25"/>
      <c r="E582" s="27" t="s">
        <v>5903</v>
      </c>
      <c r="F582" s="213" t="s">
        <v>21</v>
      </c>
      <c r="G582" s="41"/>
      <c r="H582" s="46" t="str">
        <f>IFERROR(IFERROR(IF(SEARCH("Usystems",$E582)&gt;0,"Usystems"),IF(SEARCH("RIIFO",$E582)&gt;0,"RIIFO","Uponor")),"Uponor")</f>
        <v>Uponor</v>
      </c>
      <c r="I582" s="25" t="str">
        <f>IFERROR(MID($D582,1,7)+0,"")</f>
        <v/>
      </c>
      <c r="J582" s="25" t="str">
        <f>IFERROR(MID($D582,10,7)+0,"")</f>
        <v/>
      </c>
      <c r="K582" s="25" t="str">
        <f>IFERROR(MID($D582,19,7)+0,"")</f>
        <v/>
      </c>
      <c r="L582" s="25" t="str">
        <f>IFERROR(MID($D582,28,7)+0,"")</f>
        <v/>
      </c>
      <c r="M582" s="25" t="str">
        <f>IF(IFERROR(MID($Q582,1,7)+0,"")&lt;1130000,IF(INDEX(C:C,MATCH(LEFT(Q582,7)+0,I:I,0))&lt;1130000,"",INDEX(C:C,MATCH(LEFT(Q582,7)+0,I:I,0))),IFERROR(MID($Q582,1,7)+0,""))</f>
        <v/>
      </c>
      <c r="N582" s="25" t="str">
        <f>IF(IFERROR(MID($Q582,10,7)+0,"")&lt;1130000,"",IFERROR(MID($Q582,10,7)+0,""))</f>
        <v/>
      </c>
      <c r="O582" s="25" t="str">
        <f>IF(IFERROR(MID($Q582,19,7)+0,"")&lt;1130000,"",IFERROR(MID($Q582,19,7)+0,""))</f>
        <v/>
      </c>
      <c r="P582" s="25" t="str">
        <f>IF(M582="","",IF(N582="",M582,M582&amp;", "&amp;N582))</f>
        <v/>
      </c>
      <c r="Q582" s="25"/>
      <c r="R582" s="25"/>
      <c r="S582" s="35" t="s">
        <v>35</v>
      </c>
      <c r="T582" s="25" t="s">
        <v>36</v>
      </c>
      <c r="U582" s="185">
        <v>7614</v>
      </c>
      <c r="V582" s="188">
        <v>7614</v>
      </c>
      <c r="W582" s="189">
        <v>7614</v>
      </c>
      <c r="X582" s="31">
        <v>7614</v>
      </c>
      <c r="Y582" s="90">
        <f>IFERROR(ROUND(X582/W582-1,2),"")</f>
        <v>0</v>
      </c>
      <c r="Z582" s="31">
        <f>IF(OR(S582="VLD MLC components",S582="VLD MLC pipes",S582="VLD PEX components",S582="VLD PEX pipes",S582="VLD PHC components",S582="VLD PHC pipes",S582="Controls VLD"),"По запросу",X582)</f>
        <v>7614</v>
      </c>
      <c r="AA582" s="63">
        <f>ROUND(X582/1.2,3)</f>
        <v>6345</v>
      </c>
      <c r="AB582" s="23">
        <v>6345</v>
      </c>
      <c r="AC582" s="190">
        <f>IFERROR(ROUND(AA582/AB582-1,2),"")</f>
        <v>0</v>
      </c>
      <c r="AD582" s="25">
        <v>0.27</v>
      </c>
      <c r="AE582" s="25">
        <v>1.014E-2</v>
      </c>
      <c r="AF582" s="25">
        <v>0</v>
      </c>
      <c r="AG582" s="25" t="s">
        <v>22</v>
      </c>
      <c r="AH582" s="25">
        <v>0</v>
      </c>
      <c r="AI582" s="25">
        <v>0</v>
      </c>
      <c r="AJ582" s="25" t="s">
        <v>20</v>
      </c>
      <c r="AK582" s="42" t="s">
        <v>19</v>
      </c>
      <c r="AL582" s="25" t="s">
        <v>20</v>
      </c>
      <c r="AM582" s="25">
        <v>1</v>
      </c>
      <c r="AN582" s="25">
        <v>260</v>
      </c>
      <c r="AO582" s="25">
        <v>260</v>
      </c>
      <c r="AP582" s="25">
        <v>150</v>
      </c>
      <c r="AQ582" s="25">
        <v>0.27</v>
      </c>
      <c r="AR582" s="94">
        <v>1.014E-2</v>
      </c>
      <c r="AS582" s="157" t="s">
        <v>22</v>
      </c>
      <c r="AT582" s="93" t="s">
        <v>22</v>
      </c>
      <c r="AU582" s="92" t="s">
        <v>22</v>
      </c>
      <c r="AV582" s="91" t="s">
        <v>152</v>
      </c>
      <c r="AW582" s="92" t="s">
        <v>152</v>
      </c>
      <c r="AX582" s="92" t="s">
        <v>48</v>
      </c>
      <c r="AY582" s="91" t="s">
        <v>152</v>
      </c>
      <c r="AZ582" s="23"/>
      <c r="BA582" s="25" t="s">
        <v>5902</v>
      </c>
      <c r="BB582" t="s">
        <v>25</v>
      </c>
      <c r="BC582" t="e">
        <v>#N/A</v>
      </c>
      <c r="BD582" t="e">
        <f>IF(Z582=BC582,"OK")</f>
        <v>#N/A</v>
      </c>
      <c r="BE582">
        <v>0.27</v>
      </c>
      <c r="BF582">
        <v>1.014E-2</v>
      </c>
      <c r="BG582">
        <v>260</v>
      </c>
      <c r="BH582">
        <v>260</v>
      </c>
      <c r="BI582">
        <v>150</v>
      </c>
      <c r="BJ582">
        <v>0.27</v>
      </c>
      <c r="BK582">
        <v>1.014E-2</v>
      </c>
      <c r="BN582" s="183"/>
    </row>
    <row r="583" spans="1:66" ht="38.25" x14ac:dyDescent="0.25">
      <c r="A583" s="1"/>
      <c r="B583" s="94">
        <v>579</v>
      </c>
      <c r="C583" s="43">
        <v>1084687</v>
      </c>
      <c r="D583" s="25"/>
      <c r="E583" s="27" t="s">
        <v>5901</v>
      </c>
      <c r="F583" s="213" t="s">
        <v>652</v>
      </c>
      <c r="G583" s="41"/>
      <c r="H583" s="46" t="str">
        <f>IFERROR(IFERROR(IF(SEARCH("Usystems",$E583)&gt;0,"Usystems"),IF(SEARCH("RIIFO",$E583)&gt;0,"RIIFO","Uponor")),"Uponor")</f>
        <v>Uponor</v>
      </c>
      <c r="I583" s="25" t="str">
        <f>IFERROR(MID($D583,1,7)+0,"")</f>
        <v/>
      </c>
      <c r="J583" s="25" t="str">
        <f>IFERROR(MID($D583,10,7)+0,"")</f>
        <v/>
      </c>
      <c r="K583" s="25" t="str">
        <f>IFERROR(MID($D583,19,7)+0,"")</f>
        <v/>
      </c>
      <c r="L583" s="25" t="str">
        <f>IFERROR(MID($D583,28,7)+0,"")</f>
        <v/>
      </c>
      <c r="M583" s="25">
        <f>IF(IFERROR(MID($Q583,1,7)+0,"")&lt;1130000,IF(INDEX(C:C,MATCH(LEFT(Q583,7)+0,I:I,0))&lt;1130000,"",INDEX(C:C,MATCH(LEFT(Q583,7)+0,I:I,0))),IFERROR(MID($Q583,1,7)+0,""))</f>
        <v>1136091</v>
      </c>
      <c r="N583" s="25" t="str">
        <f>IF(IFERROR(MID($Q583,10,7)+0,"")&lt;1130000,"",IFERROR(MID($Q583,10,7)+0,""))</f>
        <v/>
      </c>
      <c r="O583" s="25" t="str">
        <f>IF(IFERROR(MID($Q583,19,7)+0,"")&lt;1130000,"",IFERROR(MID($Q583,19,7)+0,""))</f>
        <v/>
      </c>
      <c r="P583" s="25">
        <f>IF(M583="","",IF(N583="",M583,M583&amp;", "&amp;N583))</f>
        <v>1136091</v>
      </c>
      <c r="Q583" s="25">
        <v>1136091</v>
      </c>
      <c r="R583" s="25"/>
      <c r="S583" s="35" t="s">
        <v>35</v>
      </c>
      <c r="T583" s="25" t="s">
        <v>36</v>
      </c>
      <c r="U583" s="185">
        <v>3456</v>
      </c>
      <c r="V583" s="188">
        <v>3456</v>
      </c>
      <c r="W583" s="189">
        <v>3456</v>
      </c>
      <c r="X583" s="31">
        <v>3456</v>
      </c>
      <c r="Y583" s="90">
        <f>IFERROR(ROUND(X583/W583-1,2),"")</f>
        <v>0</v>
      </c>
      <c r="Z583" s="31">
        <f>IF(OR(S583="VLD MLC components",S583="VLD MLC pipes",S583="VLD PEX components",S583="VLD PEX pipes",S583="VLD PHC components",S583="VLD PHC pipes",S583="Controls VLD"),"По запросу",X583)</f>
        <v>3456</v>
      </c>
      <c r="AA583" s="63">
        <f>ROUND(X583/1.2,3)</f>
        <v>2880</v>
      </c>
      <c r="AB583" s="23">
        <v>2880</v>
      </c>
      <c r="AC583" s="190">
        <f>IFERROR(ROUND(AA583/AB583-1,2),"")</f>
        <v>0</v>
      </c>
      <c r="AD583" s="25">
        <v>0.22600000000000001</v>
      </c>
      <c r="AE583" s="25">
        <v>1.008E-2</v>
      </c>
      <c r="AF583" s="25">
        <v>0</v>
      </c>
      <c r="AG583" s="25" t="s">
        <v>22</v>
      </c>
      <c r="AH583" s="25">
        <v>0</v>
      </c>
      <c r="AI583" s="25">
        <v>0</v>
      </c>
      <c r="AJ583" s="25" t="s">
        <v>20</v>
      </c>
      <c r="AK583" s="42" t="s">
        <v>19</v>
      </c>
      <c r="AL583" s="25" t="s">
        <v>20</v>
      </c>
      <c r="AM583" s="25">
        <v>1</v>
      </c>
      <c r="AN583" s="25">
        <v>300</v>
      </c>
      <c r="AO583" s="25">
        <v>160</v>
      </c>
      <c r="AP583" s="25">
        <v>210</v>
      </c>
      <c r="AQ583" s="25">
        <v>0.23499999999999999</v>
      </c>
      <c r="AR583" s="94">
        <v>1.008E-2</v>
      </c>
      <c r="AS583" s="157">
        <v>10</v>
      </c>
      <c r="AT583" s="93" t="s">
        <v>22</v>
      </c>
      <c r="AU583" s="92" t="s">
        <v>22</v>
      </c>
      <c r="AV583" s="91" t="s">
        <v>152</v>
      </c>
      <c r="AW583" s="92" t="s">
        <v>152</v>
      </c>
      <c r="AX583" s="92" t="s">
        <v>48</v>
      </c>
      <c r="AY583" s="91" t="s">
        <v>152</v>
      </c>
      <c r="AZ583" s="23"/>
      <c r="BA583" s="25" t="s">
        <v>5900</v>
      </c>
      <c r="BB583" t="s">
        <v>25</v>
      </c>
      <c r="BC583" t="e">
        <v>#N/A</v>
      </c>
      <c r="BD583" t="e">
        <f>IF(Z583=BC583,"OK")</f>
        <v>#N/A</v>
      </c>
      <c r="BE583">
        <v>0.22600000000000001</v>
      </c>
      <c r="BF583">
        <v>1.008E-2</v>
      </c>
      <c r="BG583">
        <v>300</v>
      </c>
      <c r="BH583">
        <v>160</v>
      </c>
      <c r="BI583">
        <v>210</v>
      </c>
      <c r="BJ583">
        <v>0.23499999999999999</v>
      </c>
      <c r="BK583">
        <v>1.008E-2</v>
      </c>
      <c r="BN583" s="183"/>
    </row>
    <row r="584" spans="1:66" ht="38.25" x14ac:dyDescent="0.25">
      <c r="A584" s="1"/>
      <c r="B584" s="94">
        <v>580</v>
      </c>
      <c r="C584" s="43">
        <v>1084688</v>
      </c>
      <c r="D584" s="25"/>
      <c r="E584" s="27" t="s">
        <v>5899</v>
      </c>
      <c r="F584" s="213" t="s">
        <v>21</v>
      </c>
      <c r="G584" s="41" t="s">
        <v>585</v>
      </c>
      <c r="H584" s="46" t="str">
        <f>IFERROR(IFERROR(IF(SEARCH("Usystems",$E584)&gt;0,"Usystems"),IF(SEARCH("RIIFO",$E584)&gt;0,"RIIFO","Uponor")),"Uponor")</f>
        <v>Uponor</v>
      </c>
      <c r="I584" s="25" t="str">
        <f>IFERROR(MID($D584,1,7)+0,"")</f>
        <v/>
      </c>
      <c r="J584" s="25" t="str">
        <f>IFERROR(MID($D584,10,7)+0,"")</f>
        <v/>
      </c>
      <c r="K584" s="25" t="str">
        <f>IFERROR(MID($D584,19,7)+0,"")</f>
        <v/>
      </c>
      <c r="L584" s="25" t="str">
        <f>IFERROR(MID($D584,28,7)+0,"")</f>
        <v/>
      </c>
      <c r="M584" s="25" t="str">
        <f>IF(IFERROR(MID($Q584,1,7)+0,"")&lt;1130000,IF(INDEX(C:C,MATCH(LEFT(Q584,7)+0,I:I,0))&lt;1130000,"",INDEX(C:C,MATCH(LEFT(Q584,7)+0,I:I,0))),IFERROR(MID($Q584,1,7)+0,""))</f>
        <v/>
      </c>
      <c r="N584" s="25" t="str">
        <f>IF(IFERROR(MID($Q584,10,7)+0,"")&lt;1130000,"",IFERROR(MID($Q584,10,7)+0,""))</f>
        <v/>
      </c>
      <c r="O584" s="25" t="str">
        <f>IF(IFERROR(MID($Q584,19,7)+0,"")&lt;1130000,"",IFERROR(MID($Q584,19,7)+0,""))</f>
        <v/>
      </c>
      <c r="P584" s="25" t="str">
        <f>IF(M584="","",IF(N584="",M584,M584&amp;", "&amp;N584))</f>
        <v/>
      </c>
      <c r="Q584" s="25"/>
      <c r="R584" s="25"/>
      <c r="S584" s="35" t="s">
        <v>35</v>
      </c>
      <c r="T584" s="25" t="s">
        <v>36</v>
      </c>
      <c r="U584" s="185">
        <v>7219</v>
      </c>
      <c r="V584" s="188">
        <v>7219</v>
      </c>
      <c r="W584" s="189">
        <v>7219</v>
      </c>
      <c r="X584" s="31">
        <v>7219</v>
      </c>
      <c r="Y584" s="90">
        <f>IFERROR(ROUND(X584/W584-1,2),"")</f>
        <v>0</v>
      </c>
      <c r="Z584" s="31">
        <f>IF(OR(S584="VLD MLC components",S584="VLD MLC pipes",S584="VLD PEX components",S584="VLD PEX pipes",S584="VLD PHC components",S584="VLD PHC pipes",S584="Controls VLD"),"По запросу",X584)</f>
        <v>7219</v>
      </c>
      <c r="AA584" s="63">
        <f>ROUND(X584/1.2,3)</f>
        <v>6015.8329999999996</v>
      </c>
      <c r="AB584" s="23">
        <v>6015.8329999999996</v>
      </c>
      <c r="AC584" s="190">
        <f>IFERROR(ROUND(AA584/AB584-1,2),"")</f>
        <v>0</v>
      </c>
      <c r="AD584" s="25">
        <v>0.28999999999999998</v>
      </c>
      <c r="AE584" s="25">
        <v>1.014E-2</v>
      </c>
      <c r="AF584" s="25">
        <v>9</v>
      </c>
      <c r="AG584" s="25">
        <v>9</v>
      </c>
      <c r="AH584" s="25">
        <v>9</v>
      </c>
      <c r="AI584" s="25">
        <v>9</v>
      </c>
      <c r="AJ584" s="25" t="s">
        <v>20</v>
      </c>
      <c r="AK584" s="22" t="s">
        <v>20</v>
      </c>
      <c r="AL584" s="25" t="s">
        <v>20</v>
      </c>
      <c r="AM584" s="25">
        <v>1</v>
      </c>
      <c r="AN584" s="25">
        <v>260</v>
      </c>
      <c r="AO584" s="25">
        <v>260</v>
      </c>
      <c r="AP584" s="25">
        <v>150</v>
      </c>
      <c r="AQ584" s="25">
        <v>0.28999999999999998</v>
      </c>
      <c r="AR584" s="94">
        <v>1.014E-2</v>
      </c>
      <c r="AS584" s="157">
        <v>9</v>
      </c>
      <c r="AT584" s="93" t="s">
        <v>22</v>
      </c>
      <c r="AU584" s="92" t="s">
        <v>22</v>
      </c>
      <c r="AV584" s="91" t="s">
        <v>152</v>
      </c>
      <c r="AW584" s="92" t="s">
        <v>152</v>
      </c>
      <c r="AX584" s="92" t="s">
        <v>48</v>
      </c>
      <c r="AY584" s="91" t="s">
        <v>152</v>
      </c>
      <c r="AZ584" s="23"/>
      <c r="BA584" s="25" t="s">
        <v>2308</v>
      </c>
      <c r="BB584" t="s">
        <v>25</v>
      </c>
      <c r="BC584">
        <v>7219</v>
      </c>
      <c r="BD584" t="str">
        <f>IF(Z584=BC584,"OK")</f>
        <v>OK</v>
      </c>
      <c r="BE584">
        <v>0.28999999999999998</v>
      </c>
      <c r="BF584">
        <v>1.014E-2</v>
      </c>
      <c r="BG584">
        <v>260</v>
      </c>
      <c r="BH584">
        <v>260</v>
      </c>
      <c r="BI584">
        <v>150</v>
      </c>
      <c r="BJ584">
        <v>0.28999999999999998</v>
      </c>
      <c r="BK584">
        <v>1.014E-2</v>
      </c>
      <c r="BN584" s="183"/>
    </row>
    <row r="585" spans="1:66" ht="25.5" x14ac:dyDescent="0.25">
      <c r="A585" s="1"/>
      <c r="B585" s="94">
        <v>581</v>
      </c>
      <c r="C585" s="43">
        <v>1009008</v>
      </c>
      <c r="D585" s="37" t="s">
        <v>22</v>
      </c>
      <c r="E585" s="27" t="s">
        <v>5898</v>
      </c>
      <c r="F585" s="151" t="s">
        <v>655</v>
      </c>
      <c r="G585" s="41"/>
      <c r="H585" s="46" t="str">
        <f>IFERROR(IFERROR(IF(SEARCH("Usystems",$E585)&gt;0,"Usystems"),IF(SEARCH("RIIFO",$E585)&gt;0,"RIIFO","Uponor")),"Uponor")</f>
        <v>Uponor</v>
      </c>
      <c r="I585" s="25" t="str">
        <f>IFERROR(MID($D585,1,7)+0,"")</f>
        <v/>
      </c>
      <c r="J585" s="25" t="str">
        <f>IFERROR(MID($D585,10,7)+0,"")</f>
        <v/>
      </c>
      <c r="K585" s="25" t="str">
        <f>IFERROR(MID($D585,19,7)+0,"")</f>
        <v/>
      </c>
      <c r="L585" s="25" t="str">
        <f>IFERROR(MID($D585,28,7)+0,"")</f>
        <v/>
      </c>
      <c r="M585" s="25">
        <f>IF(IFERROR(MID($Q585,1,7)+0,"")&lt;1130000,IF(INDEX(C:C,MATCH(LEFT(Q585,7)+0,I:I,0))&lt;1130000,"",INDEX(C:C,MATCH(LEFT(Q585,7)+0,I:I,0))),IFERROR(MID($Q585,1,7)+0,""))</f>
        <v>1135621</v>
      </c>
      <c r="N585" s="25" t="str">
        <f>IF(IFERROR(MID($Q585,10,7)+0,"")&lt;1130000,"",IFERROR(MID($Q585,10,7)+0,""))</f>
        <v/>
      </c>
      <c r="O585" s="25" t="str">
        <f>IF(IFERROR(MID($Q585,19,7)+0,"")&lt;1130000,"",IFERROR(MID($Q585,19,7)+0,""))</f>
        <v/>
      </c>
      <c r="P585" s="25">
        <f>IF(M585="","",IF(N585="",M585,M585&amp;", "&amp;N585))</f>
        <v>1135621</v>
      </c>
      <c r="Q585" s="37">
        <v>1135621</v>
      </c>
      <c r="R585" s="37"/>
      <c r="S585" s="35" t="s">
        <v>35</v>
      </c>
      <c r="T585" s="25" t="s">
        <v>36</v>
      </c>
      <c r="U585" s="185">
        <v>732</v>
      </c>
      <c r="V585" s="188">
        <v>732</v>
      </c>
      <c r="W585" s="189">
        <v>732</v>
      </c>
      <c r="X585" s="31">
        <v>732</v>
      </c>
      <c r="Y585" s="90">
        <f>IFERROR(ROUND(X585/W585-1,2),"")</f>
        <v>0</v>
      </c>
      <c r="Z585" s="31">
        <f>IF(OR(S585="VLD MLC components",S585="VLD MLC pipes",S585="VLD PEX components",S585="VLD PEX pipes",S585="VLD PHC components",S585="VLD PHC pipes",S585="Controls VLD"),"По запросу",X585)</f>
        <v>732</v>
      </c>
      <c r="AA585" s="63">
        <f>ROUND(X585/1.2,3)</f>
        <v>610</v>
      </c>
      <c r="AB585" s="23">
        <v>610</v>
      </c>
      <c r="AC585" s="190">
        <f>IFERROR(ROUND(AA585/AB585-1,2),"")</f>
        <v>0</v>
      </c>
      <c r="AD585" s="25">
        <v>0.06</v>
      </c>
      <c r="AE585" s="25">
        <v>9.4499999999999998E-4</v>
      </c>
      <c r="AF585" s="25">
        <v>0</v>
      </c>
      <c r="AG585" s="25" t="s">
        <v>22</v>
      </c>
      <c r="AH585" s="25">
        <v>0</v>
      </c>
      <c r="AI585" s="25">
        <v>0</v>
      </c>
      <c r="AJ585" s="25" t="s">
        <v>20</v>
      </c>
      <c r="AK585" s="42" t="s">
        <v>19</v>
      </c>
      <c r="AL585" s="25" t="s">
        <v>20</v>
      </c>
      <c r="AM585" s="25">
        <v>10</v>
      </c>
      <c r="AN585" s="25">
        <v>315</v>
      </c>
      <c r="AO585" s="25">
        <v>240</v>
      </c>
      <c r="AP585" s="25">
        <v>125</v>
      </c>
      <c r="AQ585" s="25">
        <v>0.6</v>
      </c>
      <c r="AR585" s="94">
        <v>9.4500000000000001E-3</v>
      </c>
      <c r="AS585" s="157" t="s">
        <v>22</v>
      </c>
      <c r="AT585" s="93" t="s">
        <v>22</v>
      </c>
      <c r="AU585" s="92" t="s">
        <v>22</v>
      </c>
      <c r="AV585" s="91" t="s">
        <v>152</v>
      </c>
      <c r="AW585" s="92" t="s">
        <v>48</v>
      </c>
      <c r="AX585" s="92" t="s">
        <v>48</v>
      </c>
      <c r="AY585" s="91" t="s">
        <v>152</v>
      </c>
      <c r="AZ585" s="23"/>
      <c r="BA585" s="25" t="s">
        <v>5897</v>
      </c>
      <c r="BB585" t="s">
        <v>25</v>
      </c>
      <c r="BC585" t="e">
        <v>#N/A</v>
      </c>
      <c r="BD585" t="e">
        <f>IF(Z585=BC585,"OK")</f>
        <v>#N/A</v>
      </c>
      <c r="BE585">
        <v>0.06</v>
      </c>
      <c r="BF585">
        <v>9.4499999999999998E-4</v>
      </c>
      <c r="BG585">
        <v>315</v>
      </c>
      <c r="BH585">
        <v>240</v>
      </c>
      <c r="BI585">
        <v>125</v>
      </c>
      <c r="BJ585">
        <v>0.6</v>
      </c>
      <c r="BK585">
        <v>9.4500000000000001E-3</v>
      </c>
      <c r="BN585" s="183"/>
    </row>
    <row r="586" spans="1:66" ht="38.25" x14ac:dyDescent="0.25">
      <c r="A586" s="1"/>
      <c r="B586" s="94">
        <v>582</v>
      </c>
      <c r="C586" s="43">
        <v>1086087</v>
      </c>
      <c r="D586" s="37"/>
      <c r="E586" s="36" t="s">
        <v>40</v>
      </c>
      <c r="F586" s="151" t="s">
        <v>21</v>
      </c>
      <c r="G586" s="41" t="s">
        <v>29</v>
      </c>
      <c r="H586" s="46" t="str">
        <f>IFERROR(IFERROR(IF(SEARCH("Usystems",$E586)&gt;0,"Usystems"),IF(SEARCH("RIIFO",$E586)&gt;0,"RIIFO","Uponor")),"Uponor")</f>
        <v>Uponor</v>
      </c>
      <c r="I586" s="25" t="str">
        <f>IFERROR(MID($D586,1,7)+0,"")</f>
        <v/>
      </c>
      <c r="J586" s="25" t="str">
        <f>IFERROR(MID($D586,10,7)+0,"")</f>
        <v/>
      </c>
      <c r="K586" s="25" t="str">
        <f>IFERROR(MID($D586,19,7)+0,"")</f>
        <v/>
      </c>
      <c r="L586" s="25" t="str">
        <f>IFERROR(MID($D586,28,7)+0,"")</f>
        <v/>
      </c>
      <c r="M586" s="25">
        <f>IF(IFERROR(MID($Q586,1,7)+0,"")&lt;1130000,IF(INDEX(C:C,MATCH(LEFT(Q586,7)+0,I:I,0))&lt;1130000,"",INDEX(C:C,MATCH(LEFT(Q586,7)+0,I:I,0))),IFERROR(MID($Q586,1,7)+0,""))</f>
        <v>1136994</v>
      </c>
      <c r="N586" s="25" t="str">
        <f>IF(IFERROR(MID($Q586,10,7)+0,"")&lt;1130000,"",IFERROR(MID($Q586,10,7)+0,""))</f>
        <v/>
      </c>
      <c r="O586" s="25" t="str">
        <f>IF(IFERROR(MID($Q586,19,7)+0,"")&lt;1130000,"",IFERROR(MID($Q586,19,7)+0,""))</f>
        <v/>
      </c>
      <c r="P586" s="25">
        <f>IF(M586="","",IF(N586="",M586,M586&amp;", "&amp;N586))</f>
        <v>1136994</v>
      </c>
      <c r="Q586" s="43">
        <v>1136994</v>
      </c>
      <c r="R586" s="25"/>
      <c r="S586" s="35" t="s">
        <v>35</v>
      </c>
      <c r="T586" s="34" t="s">
        <v>38</v>
      </c>
      <c r="U586" s="185">
        <v>846</v>
      </c>
      <c r="V586" s="188">
        <v>846</v>
      </c>
      <c r="W586" s="189">
        <v>846</v>
      </c>
      <c r="X586" s="31">
        <v>846</v>
      </c>
      <c r="Y586" s="90">
        <f>IFERROR(ROUND(X586/W586-1,2),"")</f>
        <v>0</v>
      </c>
      <c r="Z586" s="31">
        <f>IF(OR(S586="VLD MLC components",S586="VLD MLC pipes",S586="VLD PEX components",S586="VLD PEX pipes",S586="VLD PHC components",S586="VLD PHC pipes",S586="Controls VLD"),"По запросу",X586)</f>
        <v>846</v>
      </c>
      <c r="AA586" s="63">
        <f>ROUND(X586/1.2,3)</f>
        <v>705</v>
      </c>
      <c r="AB586" s="23">
        <v>705</v>
      </c>
      <c r="AC586" s="190">
        <f>IFERROR(ROUND(AA586/AB586-1,2),"")</f>
        <v>0</v>
      </c>
      <c r="AD586" s="25">
        <v>0.1</v>
      </c>
      <c r="AE586" s="25">
        <v>3.5100000000000001E-3</v>
      </c>
      <c r="AF586" s="25">
        <v>3950</v>
      </c>
      <c r="AG586" s="25">
        <v>5300</v>
      </c>
      <c r="AH586" s="25">
        <v>5300</v>
      </c>
      <c r="AI586" s="25">
        <v>5300</v>
      </c>
      <c r="AJ586" s="25" t="s">
        <v>20</v>
      </c>
      <c r="AK586" s="22" t="s">
        <v>20</v>
      </c>
      <c r="AL586" s="25" t="s">
        <v>20</v>
      </c>
      <c r="AM586" s="25">
        <v>50</v>
      </c>
      <c r="AN586" s="25">
        <v>995</v>
      </c>
      <c r="AO586" s="25">
        <v>50</v>
      </c>
      <c r="AP586" s="25">
        <v>17</v>
      </c>
      <c r="AQ586" s="25">
        <v>0.1</v>
      </c>
      <c r="AR586" s="94">
        <v>3.5100000000000001E-3</v>
      </c>
      <c r="AS586" s="157">
        <v>6850</v>
      </c>
      <c r="AT586" s="93">
        <v>44103</v>
      </c>
      <c r="AU586" s="92" t="s">
        <v>22</v>
      </c>
      <c r="AV586" s="91" t="s">
        <v>152</v>
      </c>
      <c r="AW586" s="92" t="s">
        <v>152</v>
      </c>
      <c r="AX586" s="92" t="s">
        <v>48</v>
      </c>
      <c r="AY586" s="91" t="s">
        <v>152</v>
      </c>
      <c r="AZ586" s="23"/>
      <c r="BA586" s="25" t="s">
        <v>5896</v>
      </c>
      <c r="BB586" t="s">
        <v>25</v>
      </c>
      <c r="BC586">
        <v>846</v>
      </c>
      <c r="BD586" t="str">
        <f>IF(Z586=BC586,"OK")</f>
        <v>OK</v>
      </c>
      <c r="BE586">
        <v>0.1</v>
      </c>
      <c r="BF586">
        <v>3.5100000000000001E-3</v>
      </c>
      <c r="BG586">
        <v>995</v>
      </c>
      <c r="BH586">
        <v>50</v>
      </c>
      <c r="BI586">
        <v>17</v>
      </c>
      <c r="BJ586">
        <v>0.1</v>
      </c>
      <c r="BK586">
        <v>3.5100000000000001E-3</v>
      </c>
      <c r="BN586" s="183"/>
    </row>
    <row r="587" spans="1:66" ht="38.25" x14ac:dyDescent="0.25">
      <c r="A587" s="1"/>
      <c r="B587" s="94">
        <v>583</v>
      </c>
      <c r="C587" s="43">
        <v>1023176</v>
      </c>
      <c r="D587" s="37" t="s">
        <v>22</v>
      </c>
      <c r="E587" s="36" t="s">
        <v>5895</v>
      </c>
      <c r="F587" s="151" t="s">
        <v>655</v>
      </c>
      <c r="G587" s="41" t="s">
        <v>29</v>
      </c>
      <c r="H587" s="46" t="str">
        <f>IFERROR(IFERROR(IF(SEARCH("Usystems",$E587)&gt;0,"Usystems"),IF(SEARCH("RIIFO",$E587)&gt;0,"RIIFO","Uponor")),"Uponor")</f>
        <v>Uponor</v>
      </c>
      <c r="I587" s="25" t="str">
        <f>IFERROR(MID($D587,1,7)+0,"")</f>
        <v/>
      </c>
      <c r="J587" s="25" t="str">
        <f>IFERROR(MID($D587,10,7)+0,"")</f>
        <v/>
      </c>
      <c r="K587" s="25" t="str">
        <f>IFERROR(MID($D587,19,7)+0,"")</f>
        <v/>
      </c>
      <c r="L587" s="25" t="str">
        <f>IFERROR(MID($D587,28,7)+0,"")</f>
        <v/>
      </c>
      <c r="M587" s="25">
        <f>IF(IFERROR(MID($Q587,1,7)+0,"")&lt;1130000,IF(INDEX(C:C,MATCH(LEFT(Q587,7)+0,I:I,0))&lt;1130000,"",INDEX(C:C,MATCH(LEFT(Q587,7)+0,I:I,0))),IFERROR(MID($Q587,1,7)+0,""))</f>
        <v>1136994</v>
      </c>
      <c r="N587" s="25" t="str">
        <f>IF(IFERROR(MID($Q587,10,7)+0,"")&lt;1130000,"",IFERROR(MID($Q587,10,7)+0,""))</f>
        <v/>
      </c>
      <c r="O587" s="25" t="str">
        <f>IF(IFERROR(MID($Q587,19,7)+0,"")&lt;1130000,"",IFERROR(MID($Q587,19,7)+0,""))</f>
        <v/>
      </c>
      <c r="P587" s="25">
        <f>IF(M587="","",IF(N587="",M587,M587&amp;", "&amp;N587))</f>
        <v>1136994</v>
      </c>
      <c r="Q587" s="43">
        <v>1136994</v>
      </c>
      <c r="R587" s="37"/>
      <c r="S587" s="35" t="s">
        <v>35</v>
      </c>
      <c r="T587" s="25" t="s">
        <v>38</v>
      </c>
      <c r="U587" s="185">
        <v>1003</v>
      </c>
      <c r="V587" s="188">
        <v>1003</v>
      </c>
      <c r="W587" s="189">
        <v>1553</v>
      </c>
      <c r="X587" s="31">
        <v>1553</v>
      </c>
      <c r="Y587" s="90">
        <f>IFERROR(ROUND(X587/W587-1,2),"")</f>
        <v>0</v>
      </c>
      <c r="Z587" s="31">
        <f>IF(OR(S587="VLD MLC components",S587="VLD MLC pipes",S587="VLD PEX components",S587="VLD PEX pipes",S587="VLD PHC components",S587="VLD PHC pipes",S587="Controls VLD"),"По запросу",X587)</f>
        <v>1553</v>
      </c>
      <c r="AA587" s="63">
        <f>ROUND(X587/1.2,3)</f>
        <v>1294.1669999999999</v>
      </c>
      <c r="AB587" s="23">
        <v>1294.1669999999999</v>
      </c>
      <c r="AC587" s="190">
        <f>IFERROR(ROUND(AA587/AB587-1,2),"")</f>
        <v>0</v>
      </c>
      <c r="AD587" s="25">
        <v>6.3E-2</v>
      </c>
      <c r="AE587" s="25">
        <v>1.25E-3</v>
      </c>
      <c r="AF587" s="25">
        <v>2857</v>
      </c>
      <c r="AG587" s="25">
        <v>2857</v>
      </c>
      <c r="AH587" s="25">
        <v>2857</v>
      </c>
      <c r="AI587" s="25">
        <v>607</v>
      </c>
      <c r="AJ587" s="25" t="s">
        <v>20</v>
      </c>
      <c r="AK587" s="22" t="s">
        <v>20</v>
      </c>
      <c r="AL587" s="25" t="s">
        <v>20</v>
      </c>
      <c r="AM587" s="25">
        <v>50</v>
      </c>
      <c r="AN587" s="25">
        <v>200</v>
      </c>
      <c r="AO587" s="25">
        <v>125</v>
      </c>
      <c r="AP587" s="25">
        <v>50</v>
      </c>
      <c r="AQ587" s="25">
        <v>3.15</v>
      </c>
      <c r="AR587" s="94">
        <v>1.25E-3</v>
      </c>
      <c r="AS587" s="157">
        <v>357</v>
      </c>
      <c r="AT587" s="93" t="s">
        <v>22</v>
      </c>
      <c r="AU587" s="92" t="s">
        <v>22</v>
      </c>
      <c r="AV587" s="91" t="s">
        <v>152</v>
      </c>
      <c r="AW587" s="92" t="s">
        <v>152</v>
      </c>
      <c r="AX587" s="92" t="s">
        <v>48</v>
      </c>
      <c r="AY587" s="91" t="s">
        <v>152</v>
      </c>
      <c r="AZ587" s="23"/>
      <c r="BA587" s="25" t="s">
        <v>5894</v>
      </c>
      <c r="BB587" t="s">
        <v>25</v>
      </c>
      <c r="BC587">
        <v>1553</v>
      </c>
      <c r="BD587" t="str">
        <f>IF(Z587=BC587,"OK")</f>
        <v>OK</v>
      </c>
      <c r="BE587">
        <v>6.3E-2</v>
      </c>
      <c r="BF587">
        <v>1.25E-3</v>
      </c>
      <c r="BG587">
        <v>200</v>
      </c>
      <c r="BH587">
        <v>125</v>
      </c>
      <c r="BI587">
        <v>50</v>
      </c>
      <c r="BJ587">
        <v>3.15</v>
      </c>
      <c r="BK587">
        <v>1.25E-3</v>
      </c>
      <c r="BN587" s="183"/>
    </row>
    <row r="588" spans="1:66" ht="25.5" x14ac:dyDescent="0.25">
      <c r="A588" s="1"/>
      <c r="B588" s="94">
        <v>584</v>
      </c>
      <c r="C588" s="43">
        <v>1033962</v>
      </c>
      <c r="D588" s="23"/>
      <c r="E588" s="26" t="s">
        <v>5893</v>
      </c>
      <c r="F588" s="212" t="s">
        <v>667</v>
      </c>
      <c r="G588" s="41" t="s">
        <v>41</v>
      </c>
      <c r="H588" s="46" t="str">
        <f>IFERROR(IFERROR(IF(SEARCH("Usystems",$E588)&gt;0,"Usystems"),IF(SEARCH("RIIFO",$E588)&gt;0,"RIIFO","Uponor")),"Uponor")</f>
        <v>Uponor</v>
      </c>
      <c r="I588" s="25" t="str">
        <f>IFERROR(MID($D588,1,7)+0,"")</f>
        <v/>
      </c>
      <c r="J588" s="25" t="str">
        <f>IFERROR(MID($D588,10,7)+0,"")</f>
        <v/>
      </c>
      <c r="K588" s="25" t="str">
        <f>IFERROR(MID($D588,19,7)+0,"")</f>
        <v/>
      </c>
      <c r="L588" s="25" t="str">
        <f>IFERROR(MID($D588,28,7)+0,"")</f>
        <v/>
      </c>
      <c r="M588" s="25" t="str">
        <f>IF(IFERROR(MID($Q588,1,7)+0,"")&lt;1130000,IF(INDEX(C:C,MATCH(LEFT(Q588,7)+0,I:I,0))&lt;1130000,"",INDEX(C:C,MATCH(LEFT(Q588,7)+0,I:I,0))),IFERROR(MID($Q588,1,7)+0,""))</f>
        <v/>
      </c>
      <c r="N588" s="25" t="str">
        <f>IF(IFERROR(MID($Q588,10,7)+0,"")&lt;1130000,"",IFERROR(MID($Q588,10,7)+0,""))</f>
        <v/>
      </c>
      <c r="O588" s="25" t="str">
        <f>IF(IFERROR(MID($Q588,19,7)+0,"")&lt;1130000,"",IFERROR(MID($Q588,19,7)+0,""))</f>
        <v/>
      </c>
      <c r="P588" s="25" t="str">
        <f>IF(M588="","",IF(N588="",M588,M588&amp;", "&amp;N588))</f>
        <v/>
      </c>
      <c r="Q588" s="23"/>
      <c r="R588" s="23"/>
      <c r="S588" s="35" t="s">
        <v>35</v>
      </c>
      <c r="T588" s="34" t="s">
        <v>36</v>
      </c>
      <c r="U588" s="185">
        <v>344.06</v>
      </c>
      <c r="V588" s="188">
        <v>344.06</v>
      </c>
      <c r="W588" s="189">
        <v>344.06</v>
      </c>
      <c r="X588" s="31">
        <v>344.06</v>
      </c>
      <c r="Y588" s="90">
        <f>IFERROR(ROUND(X588/W588-1,2),"")</f>
        <v>0</v>
      </c>
      <c r="Z588" s="31">
        <f>IF(OR(S588="VLD MLC components",S588="VLD MLC pipes",S588="VLD PEX components",S588="VLD PEX pipes",S588="VLD PHC components",S588="VLD PHC pipes",S588="Controls VLD"),"По запросу",X588)</f>
        <v>344.06</v>
      </c>
      <c r="AA588" s="63">
        <f>ROUND(X588/1.2,3)</f>
        <v>286.71699999999998</v>
      </c>
      <c r="AB588" s="23">
        <v>286.71699999999998</v>
      </c>
      <c r="AC588" s="190">
        <f>IFERROR(ROUND(AA588/AB588-1,2),"")</f>
        <v>0</v>
      </c>
      <c r="AD588" s="25">
        <v>8.9999999999999993E-3</v>
      </c>
      <c r="AE588" s="25">
        <v>2.0196E-4</v>
      </c>
      <c r="AF588" s="25">
        <v>0</v>
      </c>
      <c r="AG588" s="25" t="s">
        <v>22</v>
      </c>
      <c r="AH588" s="25">
        <v>0</v>
      </c>
      <c r="AI588" s="25">
        <v>0</v>
      </c>
      <c r="AJ588" s="25" t="s">
        <v>20</v>
      </c>
      <c r="AK588" s="42" t="s">
        <v>19</v>
      </c>
      <c r="AL588" s="22" t="s">
        <v>19</v>
      </c>
      <c r="AM588" s="25">
        <v>25</v>
      </c>
      <c r="AN588" s="25">
        <v>360</v>
      </c>
      <c r="AO588" s="25">
        <v>255</v>
      </c>
      <c r="AP588" s="25">
        <v>55</v>
      </c>
      <c r="AQ588" s="25"/>
      <c r="AR588" s="94"/>
      <c r="AS588" s="157" t="s">
        <v>22</v>
      </c>
      <c r="AT588" s="93" t="s">
        <v>22</v>
      </c>
      <c r="AU588" s="92" t="s">
        <v>22</v>
      </c>
      <c r="AV588" s="91" t="s">
        <v>48</v>
      </c>
      <c r="AW588" s="92" t="s">
        <v>48</v>
      </c>
      <c r="AX588" s="92" t="s">
        <v>48</v>
      </c>
      <c r="AY588" s="91" t="s">
        <v>152</v>
      </c>
      <c r="AZ588" s="23"/>
      <c r="BA588" s="25">
        <v>0</v>
      </c>
      <c r="BB588" t="s">
        <v>48</v>
      </c>
      <c r="BC588" t="e">
        <v>#N/A</v>
      </c>
      <c r="BD588" t="e">
        <f>IF(Z588=BC588,"OK")</f>
        <v>#N/A</v>
      </c>
      <c r="BE588">
        <v>8.9999999999999993E-3</v>
      </c>
      <c r="BF588">
        <v>2.0196E-4</v>
      </c>
      <c r="BG588">
        <v>360</v>
      </c>
      <c r="BH588">
        <v>255</v>
      </c>
      <c r="BI588">
        <v>55</v>
      </c>
      <c r="BJ588">
        <v>0</v>
      </c>
      <c r="BK588">
        <v>0</v>
      </c>
      <c r="BN588" s="183"/>
    </row>
    <row r="589" spans="1:66" ht="25.5" x14ac:dyDescent="0.25">
      <c r="A589" s="1"/>
      <c r="B589" s="94">
        <v>585</v>
      </c>
      <c r="C589" s="43">
        <v>1033964</v>
      </c>
      <c r="D589" s="23"/>
      <c r="E589" s="26" t="s">
        <v>5892</v>
      </c>
      <c r="F589" s="212" t="s">
        <v>667</v>
      </c>
      <c r="G589" s="41" t="s">
        <v>41</v>
      </c>
      <c r="H589" s="46" t="str">
        <f>IFERROR(IFERROR(IF(SEARCH("Usystems",$E589)&gt;0,"Usystems"),IF(SEARCH("RIIFO",$E589)&gt;0,"RIIFO","Uponor")),"Uponor")</f>
        <v>Uponor</v>
      </c>
      <c r="I589" s="25" t="str">
        <f>IFERROR(MID($D589,1,7)+0,"")</f>
        <v/>
      </c>
      <c r="J589" s="25" t="str">
        <f>IFERROR(MID($D589,10,7)+0,"")</f>
        <v/>
      </c>
      <c r="K589" s="25" t="str">
        <f>IFERROR(MID($D589,19,7)+0,"")</f>
        <v/>
      </c>
      <c r="L589" s="25" t="str">
        <f>IFERROR(MID($D589,28,7)+0,"")</f>
        <v/>
      </c>
      <c r="M589" s="25" t="str">
        <f>IF(IFERROR(MID($Q589,1,7)+0,"")&lt;1130000,IF(INDEX(C:C,MATCH(LEFT(Q589,7)+0,I:I,0))&lt;1130000,"",INDEX(C:C,MATCH(LEFT(Q589,7)+0,I:I,0))),IFERROR(MID($Q589,1,7)+0,""))</f>
        <v/>
      </c>
      <c r="N589" s="25" t="str">
        <f>IF(IFERROR(MID($Q589,10,7)+0,"")&lt;1130000,"",IFERROR(MID($Q589,10,7)+0,""))</f>
        <v/>
      </c>
      <c r="O589" s="25" t="str">
        <f>IF(IFERROR(MID($Q589,19,7)+0,"")&lt;1130000,"",IFERROR(MID($Q589,19,7)+0,""))</f>
        <v/>
      </c>
      <c r="P589" s="25" t="str">
        <f>IF(M589="","",IF(N589="",M589,M589&amp;", "&amp;N589))</f>
        <v/>
      </c>
      <c r="Q589" s="23"/>
      <c r="R589" s="23"/>
      <c r="S589" s="35" t="s">
        <v>35</v>
      </c>
      <c r="T589" s="34" t="s">
        <v>36</v>
      </c>
      <c r="U589" s="185">
        <v>344.06</v>
      </c>
      <c r="V589" s="188">
        <v>344.06</v>
      </c>
      <c r="W589" s="189">
        <v>344.06</v>
      </c>
      <c r="X589" s="31">
        <v>344.06</v>
      </c>
      <c r="Y589" s="90">
        <f>IFERROR(ROUND(X589/W589-1,2),"")</f>
        <v>0</v>
      </c>
      <c r="Z589" s="31">
        <f>IF(OR(S589="VLD MLC components",S589="VLD MLC pipes",S589="VLD PEX components",S589="VLD PEX pipes",S589="VLD PHC components",S589="VLD PHC pipes",S589="Controls VLD"),"По запросу",X589)</f>
        <v>344.06</v>
      </c>
      <c r="AA589" s="63">
        <f>ROUND(X589/1.2,3)</f>
        <v>286.71699999999998</v>
      </c>
      <c r="AB589" s="23">
        <v>286.71699999999998</v>
      </c>
      <c r="AC589" s="190">
        <f>IFERROR(ROUND(AA589/AB589-1,2),"")</f>
        <v>0</v>
      </c>
      <c r="AD589" s="25">
        <v>0.01</v>
      </c>
      <c r="AE589" s="25">
        <v>9.7999999999999997E-5</v>
      </c>
      <c r="AF589" s="25">
        <v>0</v>
      </c>
      <c r="AG589" s="25" t="s">
        <v>22</v>
      </c>
      <c r="AH589" s="25">
        <v>0</v>
      </c>
      <c r="AI589" s="25">
        <v>0</v>
      </c>
      <c r="AJ589" s="25" t="s">
        <v>20</v>
      </c>
      <c r="AK589" s="42" t="s">
        <v>19</v>
      </c>
      <c r="AL589" s="22" t="s">
        <v>19</v>
      </c>
      <c r="AM589" s="25">
        <v>25</v>
      </c>
      <c r="AN589" s="25">
        <v>360</v>
      </c>
      <c r="AO589" s="25">
        <v>255</v>
      </c>
      <c r="AP589" s="25">
        <v>55</v>
      </c>
      <c r="AQ589" s="25"/>
      <c r="AR589" s="94"/>
      <c r="AS589" s="157" t="s">
        <v>22</v>
      </c>
      <c r="AT589" s="93" t="s">
        <v>22</v>
      </c>
      <c r="AU589" s="92" t="s">
        <v>22</v>
      </c>
      <c r="AV589" s="91" t="s">
        <v>48</v>
      </c>
      <c r="AW589" s="92" t="s">
        <v>48</v>
      </c>
      <c r="AX589" s="92" t="s">
        <v>48</v>
      </c>
      <c r="AY589" s="91" t="s">
        <v>152</v>
      </c>
      <c r="AZ589" s="23"/>
      <c r="BA589" s="25">
        <v>0</v>
      </c>
      <c r="BB589" t="s">
        <v>48</v>
      </c>
      <c r="BC589" t="e">
        <v>#N/A</v>
      </c>
      <c r="BD589" t="e">
        <f>IF(Z589=BC589,"OK")</f>
        <v>#N/A</v>
      </c>
      <c r="BE589">
        <v>0.01</v>
      </c>
      <c r="BF589">
        <v>9.7999999999999997E-5</v>
      </c>
      <c r="BG589">
        <v>360</v>
      </c>
      <c r="BH589">
        <v>255</v>
      </c>
      <c r="BI589">
        <v>55</v>
      </c>
      <c r="BJ589">
        <v>0</v>
      </c>
      <c r="BK589">
        <v>0</v>
      </c>
      <c r="BN589" s="183"/>
    </row>
    <row r="590" spans="1:66" ht="25.5" x14ac:dyDescent="0.25">
      <c r="A590" s="1"/>
      <c r="B590" s="94">
        <v>586</v>
      </c>
      <c r="C590" s="43">
        <v>1033963</v>
      </c>
      <c r="D590" s="23"/>
      <c r="E590" s="26" t="s">
        <v>5891</v>
      </c>
      <c r="F590" s="212" t="s">
        <v>667</v>
      </c>
      <c r="G590" s="41" t="s">
        <v>41</v>
      </c>
      <c r="H590" s="46" t="str">
        <f>IFERROR(IFERROR(IF(SEARCH("Usystems",$E590)&gt;0,"Usystems"),IF(SEARCH("RIIFO",$E590)&gt;0,"RIIFO","Uponor")),"Uponor")</f>
        <v>Uponor</v>
      </c>
      <c r="I590" s="25" t="str">
        <f>IFERROR(MID($D590,1,7)+0,"")</f>
        <v/>
      </c>
      <c r="J590" s="25" t="str">
        <f>IFERROR(MID($D590,10,7)+0,"")</f>
        <v/>
      </c>
      <c r="K590" s="25" t="str">
        <f>IFERROR(MID($D590,19,7)+0,"")</f>
        <v/>
      </c>
      <c r="L590" s="25" t="str">
        <f>IFERROR(MID($D590,28,7)+0,"")</f>
        <v/>
      </c>
      <c r="M590" s="25" t="str">
        <f>IF(IFERROR(MID($Q590,1,7)+0,"")&lt;1130000,IF(INDEX(C:C,MATCH(LEFT(Q590,7)+0,I:I,0))&lt;1130000,"",INDEX(C:C,MATCH(LEFT(Q590,7)+0,I:I,0))),IFERROR(MID($Q590,1,7)+0,""))</f>
        <v/>
      </c>
      <c r="N590" s="25" t="str">
        <f>IF(IFERROR(MID($Q590,10,7)+0,"")&lt;1130000,"",IFERROR(MID($Q590,10,7)+0,""))</f>
        <v/>
      </c>
      <c r="O590" s="25" t="str">
        <f>IF(IFERROR(MID($Q590,19,7)+0,"")&lt;1130000,"",IFERROR(MID($Q590,19,7)+0,""))</f>
        <v/>
      </c>
      <c r="P590" s="25" t="str">
        <f>IF(M590="","",IF(N590="",M590,M590&amp;", "&amp;N590))</f>
        <v/>
      </c>
      <c r="Q590" s="203"/>
      <c r="R590" s="23"/>
      <c r="S590" s="35" t="s">
        <v>35</v>
      </c>
      <c r="T590" s="34" t="s">
        <v>36</v>
      </c>
      <c r="U590" s="185">
        <v>344.06</v>
      </c>
      <c r="V590" s="188">
        <v>344.06</v>
      </c>
      <c r="W590" s="189">
        <v>344.06</v>
      </c>
      <c r="X590" s="31">
        <v>344.06</v>
      </c>
      <c r="Y590" s="90">
        <f>IFERROR(ROUND(X590/W590-1,2),"")</f>
        <v>0</v>
      </c>
      <c r="Z590" s="31">
        <f>IF(OR(S590="VLD MLC components",S590="VLD MLC pipes",S590="VLD PEX components",S590="VLD PEX pipes",S590="VLD PHC components",S590="VLD PHC pipes",S590="Controls VLD"),"По запросу",X590)</f>
        <v>344.06</v>
      </c>
      <c r="AA590" s="63">
        <f>ROUND(X590/1.2,3)</f>
        <v>286.71699999999998</v>
      </c>
      <c r="AB590" s="23">
        <v>286.71699999999998</v>
      </c>
      <c r="AC590" s="190">
        <f>IFERROR(ROUND(AA590/AB590-1,2),"")</f>
        <v>0</v>
      </c>
      <c r="AD590" s="25">
        <v>1.2E-2</v>
      </c>
      <c r="AE590" s="25">
        <v>2.6588000000000002E-4</v>
      </c>
      <c r="AF590" s="25">
        <v>0</v>
      </c>
      <c r="AG590" s="25" t="s">
        <v>22</v>
      </c>
      <c r="AH590" s="25">
        <v>0</v>
      </c>
      <c r="AI590" s="25">
        <v>0</v>
      </c>
      <c r="AJ590" s="25" t="s">
        <v>20</v>
      </c>
      <c r="AK590" s="42" t="s">
        <v>19</v>
      </c>
      <c r="AL590" s="22" t="s">
        <v>19</v>
      </c>
      <c r="AM590" s="25">
        <v>25</v>
      </c>
      <c r="AN590" s="25">
        <v>360</v>
      </c>
      <c r="AO590" s="25">
        <v>255</v>
      </c>
      <c r="AP590" s="25">
        <v>55</v>
      </c>
      <c r="AQ590" s="25"/>
      <c r="AR590" s="94"/>
      <c r="AS590" s="157" t="s">
        <v>22</v>
      </c>
      <c r="AT590" s="93" t="s">
        <v>22</v>
      </c>
      <c r="AU590" s="92" t="s">
        <v>22</v>
      </c>
      <c r="AV590" s="91" t="s">
        <v>48</v>
      </c>
      <c r="AW590" s="92" t="s">
        <v>48</v>
      </c>
      <c r="AX590" s="92" t="s">
        <v>48</v>
      </c>
      <c r="AY590" s="91" t="s">
        <v>152</v>
      </c>
      <c r="AZ590" s="23"/>
      <c r="BA590" s="25">
        <v>0</v>
      </c>
      <c r="BB590" t="s">
        <v>48</v>
      </c>
      <c r="BC590" t="e">
        <v>#N/A</v>
      </c>
      <c r="BD590" t="e">
        <f>IF(Z590=BC590,"OK")</f>
        <v>#N/A</v>
      </c>
      <c r="BE590">
        <v>1.2E-2</v>
      </c>
      <c r="BF590">
        <v>2.6588000000000002E-4</v>
      </c>
      <c r="BG590">
        <v>360</v>
      </c>
      <c r="BH590">
        <v>255</v>
      </c>
      <c r="BI590">
        <v>55</v>
      </c>
      <c r="BJ590">
        <v>0</v>
      </c>
      <c r="BK590">
        <v>0</v>
      </c>
      <c r="BN590" s="183"/>
    </row>
    <row r="591" spans="1:66" ht="25.5" x14ac:dyDescent="0.25">
      <c r="A591" s="1"/>
      <c r="B591" s="94">
        <v>587</v>
      </c>
      <c r="C591" s="43">
        <v>1088873</v>
      </c>
      <c r="D591" s="25">
        <v>1012877</v>
      </c>
      <c r="E591" s="27" t="s">
        <v>5890</v>
      </c>
      <c r="F591" s="151" t="s">
        <v>652</v>
      </c>
      <c r="G591" s="41" t="s">
        <v>585</v>
      </c>
      <c r="H591" s="46" t="str">
        <f>IFERROR(IFERROR(IF(SEARCH("Usystems",$E591)&gt;0,"Usystems"),IF(SEARCH("RIIFO",$E591)&gt;0,"RIIFO","Uponor")),"Uponor")</f>
        <v>Uponor</v>
      </c>
      <c r="I591" s="25">
        <f>IFERROR(MID($D591,1,7)+0,"")</f>
        <v>1012877</v>
      </c>
      <c r="J591" s="25" t="str">
        <f>IFERROR(MID($D591,10,7)+0,"")</f>
        <v/>
      </c>
      <c r="K591" s="25" t="str">
        <f>IFERROR(MID($D591,19,7)+0,"")</f>
        <v/>
      </c>
      <c r="L591" s="25" t="str">
        <f>IFERROR(MID($D591,28,7)+0,"")</f>
        <v/>
      </c>
      <c r="M591" s="25" t="str">
        <f>IF(IFERROR(MID($Q591,1,7)+0,"")&lt;1130000,IF(INDEX(C:C,MATCH(LEFT(Q591,7)+0,I:I,0))&lt;1130000,"",INDEX(C:C,MATCH(LEFT(Q591,7)+0,I:I,0))),IFERROR(MID($Q591,1,7)+0,""))</f>
        <v/>
      </c>
      <c r="N591" s="25" t="str">
        <f>IF(IFERROR(MID($Q591,10,7)+0,"")&lt;1130000,"",IFERROR(MID($Q591,10,7)+0,""))</f>
        <v/>
      </c>
      <c r="O591" s="25" t="str">
        <f>IF(IFERROR(MID($Q591,19,7)+0,"")&lt;1130000,"",IFERROR(MID($Q591,19,7)+0,""))</f>
        <v/>
      </c>
      <c r="P591" s="25" t="str">
        <f>IF(M591="","",IF(N591="",M591,M591&amp;", "&amp;N591))</f>
        <v/>
      </c>
      <c r="Q591" s="151"/>
      <c r="R591" s="25"/>
      <c r="S591" s="35" t="s">
        <v>34</v>
      </c>
      <c r="T591" s="34" t="s">
        <v>36</v>
      </c>
      <c r="U591" s="185">
        <v>15539</v>
      </c>
      <c r="V591" s="188">
        <v>15539</v>
      </c>
      <c r="W591" s="189">
        <v>15539</v>
      </c>
      <c r="X591" s="31">
        <v>15539</v>
      </c>
      <c r="Y591" s="90">
        <f>IFERROR(ROUND(X591/W591-1,2),"")</f>
        <v>0</v>
      </c>
      <c r="Z591" s="31">
        <f>IF(OR(S591="VLD MLC components",S591="VLD MLC pipes",S591="VLD PEX components",S591="VLD PEX pipes",S591="VLD PHC components",S591="VLD PHC pipes",S591="Controls VLD"),"По запросу",X591)</f>
        <v>15539</v>
      </c>
      <c r="AA591" s="63">
        <f>ROUND(X591/1.2,3)</f>
        <v>12949.166999999999</v>
      </c>
      <c r="AB591" s="23">
        <v>12949.166999999999</v>
      </c>
      <c r="AC591" s="190">
        <f>IFERROR(ROUND(AA591/AB591-1,2),"")</f>
        <v>0</v>
      </c>
      <c r="AD591" s="25">
        <v>1.44</v>
      </c>
      <c r="AE591" s="25">
        <v>4.9280000000000001E-3</v>
      </c>
      <c r="AF591" s="25">
        <v>7</v>
      </c>
      <c r="AG591" s="25">
        <v>7</v>
      </c>
      <c r="AH591" s="25">
        <v>7</v>
      </c>
      <c r="AI591" s="25">
        <v>7</v>
      </c>
      <c r="AJ591" s="25" t="s">
        <v>20</v>
      </c>
      <c r="AK591" s="22" t="s">
        <v>20</v>
      </c>
      <c r="AL591" s="25" t="s">
        <v>20</v>
      </c>
      <c r="AM591" s="25">
        <v>1</v>
      </c>
      <c r="AN591" s="25">
        <v>365</v>
      </c>
      <c r="AO591" s="25">
        <v>235</v>
      </c>
      <c r="AP591" s="25">
        <v>85</v>
      </c>
      <c r="AQ591" s="25">
        <v>1.44</v>
      </c>
      <c r="AR591" s="94">
        <v>7.2909999999999997E-3</v>
      </c>
      <c r="AS591" s="157">
        <v>7</v>
      </c>
      <c r="AT591" s="93">
        <v>42860</v>
      </c>
      <c r="AU591" s="92" t="s">
        <v>22</v>
      </c>
      <c r="AV591" s="91" t="s">
        <v>152</v>
      </c>
      <c r="AW591" s="92" t="s">
        <v>152</v>
      </c>
      <c r="AX591" s="92" t="s">
        <v>48</v>
      </c>
      <c r="AY591" s="91" t="s">
        <v>152</v>
      </c>
      <c r="AZ591" s="23"/>
      <c r="BA591" s="25" t="s">
        <v>5889</v>
      </c>
      <c r="BB591" t="s">
        <v>25</v>
      </c>
      <c r="BC591">
        <v>15539</v>
      </c>
      <c r="BD591" t="str">
        <f>IF(Z591=BC591,"OK")</f>
        <v>OK</v>
      </c>
      <c r="BE591">
        <v>1.44</v>
      </c>
      <c r="BF591">
        <v>4.9280000000000001E-3</v>
      </c>
      <c r="BG591">
        <v>365</v>
      </c>
      <c r="BH591">
        <v>235</v>
      </c>
      <c r="BI591">
        <v>85</v>
      </c>
      <c r="BJ591">
        <v>1.44</v>
      </c>
      <c r="BK591">
        <v>7.2909999999999997E-3</v>
      </c>
      <c r="BN591" s="183"/>
    </row>
    <row r="592" spans="1:66" ht="25.5" x14ac:dyDescent="0.25">
      <c r="A592" s="1"/>
      <c r="B592" s="94">
        <v>588</v>
      </c>
      <c r="C592" s="43">
        <v>1088874</v>
      </c>
      <c r="D592" s="25">
        <v>1012878</v>
      </c>
      <c r="E592" s="36" t="s">
        <v>5888</v>
      </c>
      <c r="F592" s="151" t="s">
        <v>652</v>
      </c>
      <c r="G592" s="41"/>
      <c r="H592" s="46" t="str">
        <f>IFERROR(IFERROR(IF(SEARCH("Usystems",$E592)&gt;0,"Usystems"),IF(SEARCH("RIIFO",$E592)&gt;0,"RIIFO","Uponor")),"Uponor")</f>
        <v>Uponor</v>
      </c>
      <c r="I592" s="25">
        <f>IFERROR(MID($D592,1,7)+0,"")</f>
        <v>1012878</v>
      </c>
      <c r="J592" s="25" t="str">
        <f>IFERROR(MID($D592,10,7)+0,"")</f>
        <v/>
      </c>
      <c r="K592" s="25" t="str">
        <f>IFERROR(MID($D592,19,7)+0,"")</f>
        <v/>
      </c>
      <c r="L592" s="25" t="str">
        <f>IFERROR(MID($D592,28,7)+0,"")</f>
        <v/>
      </c>
      <c r="M592" s="25" t="str">
        <f>IF(IFERROR(MID($Q592,1,7)+0,"")&lt;1130000,IF(INDEX(C:C,MATCH(LEFT(Q592,7)+0,I:I,0))&lt;1130000,"",INDEX(C:C,MATCH(LEFT(Q592,7)+0,I:I,0))),IFERROR(MID($Q592,1,7)+0,""))</f>
        <v/>
      </c>
      <c r="N592" s="25" t="str">
        <f>IF(IFERROR(MID($Q592,10,7)+0,"")&lt;1130000,"",IFERROR(MID($Q592,10,7)+0,""))</f>
        <v/>
      </c>
      <c r="O592" s="25" t="str">
        <f>IF(IFERROR(MID($Q592,19,7)+0,"")&lt;1130000,"",IFERROR(MID($Q592,19,7)+0,""))</f>
        <v/>
      </c>
      <c r="P592" s="25" t="str">
        <f>IF(M592="","",IF(N592="",M592,M592&amp;", "&amp;N592))</f>
        <v/>
      </c>
      <c r="Q592" s="25"/>
      <c r="R592" s="25"/>
      <c r="S592" s="35" t="s">
        <v>34</v>
      </c>
      <c r="T592" s="34" t="s">
        <v>36</v>
      </c>
      <c r="U592" s="185">
        <v>17086</v>
      </c>
      <c r="V592" s="188">
        <v>17086</v>
      </c>
      <c r="W592" s="189">
        <v>17086</v>
      </c>
      <c r="X592" s="31">
        <v>17086</v>
      </c>
      <c r="Y592" s="90">
        <f>IFERROR(ROUND(X592/W592-1,2),"")</f>
        <v>0</v>
      </c>
      <c r="Z592" s="31">
        <f>IF(OR(S592="VLD MLC components",S592="VLD MLC pipes",S592="VLD PEX components",S592="VLD PEX pipes",S592="VLD PHC components",S592="VLD PHC pipes",S592="Controls VLD"),"По запросу",X592)</f>
        <v>17086</v>
      </c>
      <c r="AA592" s="63">
        <f>ROUND(X592/1.2,3)</f>
        <v>14238.333000000001</v>
      </c>
      <c r="AB592" s="23">
        <v>14238.333000000001</v>
      </c>
      <c r="AC592" s="190">
        <f>IFERROR(ROUND(AA592/AB592-1,2),"")</f>
        <v>0</v>
      </c>
      <c r="AD592" s="25">
        <v>2.1</v>
      </c>
      <c r="AE592" s="25">
        <v>4.8999999999999998E-3</v>
      </c>
      <c r="AF592" s="25">
        <v>0</v>
      </c>
      <c r="AG592" s="25" t="s">
        <v>22</v>
      </c>
      <c r="AH592" s="25">
        <v>0</v>
      </c>
      <c r="AI592" s="25">
        <v>0</v>
      </c>
      <c r="AJ592" s="25" t="s">
        <v>20</v>
      </c>
      <c r="AK592" s="42" t="s">
        <v>19</v>
      </c>
      <c r="AL592" s="25" t="s">
        <v>20</v>
      </c>
      <c r="AM592" s="25">
        <v>1</v>
      </c>
      <c r="AN592" s="25">
        <v>365</v>
      </c>
      <c r="AO592" s="25">
        <v>235</v>
      </c>
      <c r="AP592" s="25">
        <v>85</v>
      </c>
      <c r="AQ592" s="25">
        <v>2.1</v>
      </c>
      <c r="AR592" s="94">
        <v>7.2909999999999997E-3</v>
      </c>
      <c r="AS592" s="157" t="s">
        <v>22</v>
      </c>
      <c r="AT592" s="93">
        <v>42860</v>
      </c>
      <c r="AU592" s="92" t="s">
        <v>22</v>
      </c>
      <c r="AV592" s="91" t="s">
        <v>152</v>
      </c>
      <c r="AW592" s="92" t="s">
        <v>152</v>
      </c>
      <c r="AX592" s="92" t="s">
        <v>48</v>
      </c>
      <c r="AY592" s="91" t="s">
        <v>152</v>
      </c>
      <c r="AZ592" s="23"/>
      <c r="BA592" s="25" t="s">
        <v>5887</v>
      </c>
      <c r="BB592" t="s">
        <v>25</v>
      </c>
      <c r="BC592" t="e">
        <v>#N/A</v>
      </c>
      <c r="BD592" t="e">
        <f>IF(Z592=BC592,"OK")</f>
        <v>#N/A</v>
      </c>
      <c r="BE592">
        <v>2.1</v>
      </c>
      <c r="BF592">
        <v>4.8999999999999998E-3</v>
      </c>
      <c r="BG592">
        <v>365</v>
      </c>
      <c r="BH592">
        <v>235</v>
      </c>
      <c r="BI592">
        <v>85</v>
      </c>
      <c r="BJ592">
        <v>2.1</v>
      </c>
      <c r="BK592">
        <v>7.2909999999999997E-3</v>
      </c>
      <c r="BN592" s="183"/>
    </row>
    <row r="593" spans="1:66" ht="25.5" x14ac:dyDescent="0.25">
      <c r="A593" s="1"/>
      <c r="B593" s="94">
        <v>589</v>
      </c>
      <c r="C593" s="43">
        <v>1088875</v>
      </c>
      <c r="D593" s="25">
        <v>1012879</v>
      </c>
      <c r="E593" s="36" t="s">
        <v>5886</v>
      </c>
      <c r="F593" s="151" t="s">
        <v>652</v>
      </c>
      <c r="G593" s="41" t="s">
        <v>585</v>
      </c>
      <c r="H593" s="46" t="str">
        <f>IFERROR(IFERROR(IF(SEARCH("Usystems",$E593)&gt;0,"Usystems"),IF(SEARCH("RIIFO",$E593)&gt;0,"RIIFO","Uponor")),"Uponor")</f>
        <v>Uponor</v>
      </c>
      <c r="I593" s="25">
        <f>IFERROR(MID($D593,1,7)+0,"")</f>
        <v>1012879</v>
      </c>
      <c r="J593" s="25" t="str">
        <f>IFERROR(MID($D593,10,7)+0,"")</f>
        <v/>
      </c>
      <c r="K593" s="25" t="str">
        <f>IFERROR(MID($D593,19,7)+0,"")</f>
        <v/>
      </c>
      <c r="L593" s="25" t="str">
        <f>IFERROR(MID($D593,28,7)+0,"")</f>
        <v/>
      </c>
      <c r="M593" s="25" t="str">
        <f>IF(IFERROR(MID($Q593,1,7)+0,"")&lt;1130000,IF(INDEX(C:C,MATCH(LEFT(Q593,7)+0,I:I,0))&lt;1130000,"",INDEX(C:C,MATCH(LEFT(Q593,7)+0,I:I,0))),IFERROR(MID($Q593,1,7)+0,""))</f>
        <v/>
      </c>
      <c r="N593" s="25" t="str">
        <f>IF(IFERROR(MID($Q593,10,7)+0,"")&lt;1130000,"",IFERROR(MID($Q593,10,7)+0,""))</f>
        <v/>
      </c>
      <c r="O593" s="25" t="str">
        <f>IF(IFERROR(MID($Q593,19,7)+0,"")&lt;1130000,"",IFERROR(MID($Q593,19,7)+0,""))</f>
        <v/>
      </c>
      <c r="P593" s="25" t="str">
        <f>IF(M593="","",IF(N593="",M593,M593&amp;", "&amp;N593))</f>
        <v/>
      </c>
      <c r="Q593" s="25"/>
      <c r="R593" s="25"/>
      <c r="S593" s="35" t="s">
        <v>34</v>
      </c>
      <c r="T593" s="34" t="s">
        <v>36</v>
      </c>
      <c r="U593" s="185">
        <v>19267</v>
      </c>
      <c r="V593" s="188">
        <v>19267</v>
      </c>
      <c r="W593" s="189">
        <v>19267</v>
      </c>
      <c r="X593" s="31">
        <v>19267</v>
      </c>
      <c r="Y593" s="90">
        <f>IFERROR(ROUND(X593/W593-1,2),"")</f>
        <v>0</v>
      </c>
      <c r="Z593" s="31">
        <f>IF(OR(S593="VLD MLC components",S593="VLD MLC pipes",S593="VLD PEX components",S593="VLD PEX pipes",S593="VLD PHC components",S593="VLD PHC pipes",S593="Controls VLD"),"По запросу",X593)</f>
        <v>19267</v>
      </c>
      <c r="AA593" s="63">
        <f>ROUND(X593/1.2,3)</f>
        <v>16055.833000000001</v>
      </c>
      <c r="AB593" s="23">
        <v>16055.833000000001</v>
      </c>
      <c r="AC593" s="190">
        <f>IFERROR(ROUND(AA593/AB593-1,2),"")</f>
        <v>0</v>
      </c>
      <c r="AD593" s="25">
        <v>2.2999999999999998</v>
      </c>
      <c r="AE593" s="25">
        <v>4.8999999999999998E-3</v>
      </c>
      <c r="AF593" s="25">
        <v>3</v>
      </c>
      <c r="AG593" s="25">
        <v>3</v>
      </c>
      <c r="AH593" s="25">
        <v>3</v>
      </c>
      <c r="AI593" s="25">
        <v>4</v>
      </c>
      <c r="AJ593" s="25" t="s">
        <v>20</v>
      </c>
      <c r="AK593" s="22" t="s">
        <v>20</v>
      </c>
      <c r="AL593" s="25" t="s">
        <v>20</v>
      </c>
      <c r="AM593" s="25">
        <v>1</v>
      </c>
      <c r="AN593" s="25">
        <v>365</v>
      </c>
      <c r="AO593" s="25">
        <v>235</v>
      </c>
      <c r="AP593" s="25">
        <v>85</v>
      </c>
      <c r="AQ593" s="25">
        <v>2.2999999999999998</v>
      </c>
      <c r="AR593" s="94">
        <v>7.2909999999999997E-3</v>
      </c>
      <c r="AS593" s="157">
        <v>4</v>
      </c>
      <c r="AT593" s="93">
        <v>42860</v>
      </c>
      <c r="AU593" s="92" t="s">
        <v>22</v>
      </c>
      <c r="AV593" s="91" t="s">
        <v>152</v>
      </c>
      <c r="AW593" s="92" t="s">
        <v>152</v>
      </c>
      <c r="AX593" s="92" t="s">
        <v>48</v>
      </c>
      <c r="AY593" s="91" t="s">
        <v>152</v>
      </c>
      <c r="AZ593" s="23"/>
      <c r="BA593" s="25" t="s">
        <v>5885</v>
      </c>
      <c r="BB593" t="s">
        <v>25</v>
      </c>
      <c r="BC593">
        <v>19267</v>
      </c>
      <c r="BD593" t="str">
        <f>IF(Z593=BC593,"OK")</f>
        <v>OK</v>
      </c>
      <c r="BE593">
        <v>2.2999999999999998</v>
      </c>
      <c r="BF593">
        <v>4.8999999999999998E-3</v>
      </c>
      <c r="BG593">
        <v>365</v>
      </c>
      <c r="BH593">
        <v>235</v>
      </c>
      <c r="BI593">
        <v>85</v>
      </c>
      <c r="BJ593">
        <v>2.2999999999999998</v>
      </c>
      <c r="BK593">
        <v>7.2909999999999997E-3</v>
      </c>
      <c r="BN593" s="183"/>
    </row>
    <row r="594" spans="1:66" ht="25.5" x14ac:dyDescent="0.25">
      <c r="A594" s="1"/>
      <c r="B594" s="94">
        <v>590</v>
      </c>
      <c r="C594" s="43">
        <v>1088876</v>
      </c>
      <c r="D594" s="25">
        <v>1012880</v>
      </c>
      <c r="E594" s="36" t="s">
        <v>5884</v>
      </c>
      <c r="F594" s="151" t="s">
        <v>652</v>
      </c>
      <c r="G594" s="41" t="s">
        <v>585</v>
      </c>
      <c r="H594" s="46" t="str">
        <f>IFERROR(IFERROR(IF(SEARCH("Usystems",$E594)&gt;0,"Usystems"),IF(SEARCH("RIIFO",$E594)&gt;0,"RIIFO","Uponor")),"Uponor")</f>
        <v>Uponor</v>
      </c>
      <c r="I594" s="25">
        <f>IFERROR(MID($D594,1,7)+0,"")</f>
        <v>1012880</v>
      </c>
      <c r="J594" s="25" t="str">
        <f>IFERROR(MID($D594,10,7)+0,"")</f>
        <v/>
      </c>
      <c r="K594" s="25" t="str">
        <f>IFERROR(MID($D594,19,7)+0,"")</f>
        <v/>
      </c>
      <c r="L594" s="25" t="str">
        <f>IFERROR(MID($D594,28,7)+0,"")</f>
        <v/>
      </c>
      <c r="M594" s="25" t="str">
        <f>IF(IFERROR(MID($Q594,1,7)+0,"")&lt;1130000,IF(INDEX(C:C,MATCH(LEFT(Q594,7)+0,I:I,0))&lt;1130000,"",INDEX(C:C,MATCH(LEFT(Q594,7)+0,I:I,0))),IFERROR(MID($Q594,1,7)+0,""))</f>
        <v/>
      </c>
      <c r="N594" s="25" t="str">
        <f>IF(IFERROR(MID($Q594,10,7)+0,"")&lt;1130000,"",IFERROR(MID($Q594,10,7)+0,""))</f>
        <v/>
      </c>
      <c r="O594" s="25" t="str">
        <f>IF(IFERROR(MID($Q594,19,7)+0,"")&lt;1130000,"",IFERROR(MID($Q594,19,7)+0,""))</f>
        <v/>
      </c>
      <c r="P594" s="25" t="str">
        <f>IF(M594="","",IF(N594="",M594,M594&amp;", "&amp;N594))</f>
        <v/>
      </c>
      <c r="Q594" s="25"/>
      <c r="R594" s="25"/>
      <c r="S594" s="35" t="s">
        <v>34</v>
      </c>
      <c r="T594" s="34" t="s">
        <v>36</v>
      </c>
      <c r="U594" s="185">
        <v>21704</v>
      </c>
      <c r="V594" s="188">
        <v>21704</v>
      </c>
      <c r="W594" s="189">
        <v>21704</v>
      </c>
      <c r="X594" s="31">
        <v>21704</v>
      </c>
      <c r="Y594" s="90">
        <f>IFERROR(ROUND(X594/W594-1,2),"")</f>
        <v>0</v>
      </c>
      <c r="Z594" s="31">
        <f>IF(OR(S594="VLD MLC components",S594="VLD MLC pipes",S594="VLD PEX components",S594="VLD PEX pipes",S594="VLD PHC components",S594="VLD PHC pipes",S594="Controls VLD"),"По запросу",X594)</f>
        <v>21704</v>
      </c>
      <c r="AA594" s="63">
        <f>ROUND(X594/1.2,3)</f>
        <v>18086.667000000001</v>
      </c>
      <c r="AB594" s="23">
        <v>18086.667000000001</v>
      </c>
      <c r="AC594" s="190">
        <f>IFERROR(ROUND(AA594/AB594-1,2),"")</f>
        <v>0</v>
      </c>
      <c r="AD594" s="25">
        <v>2.6</v>
      </c>
      <c r="AE594" s="25">
        <v>4.8999999999999998E-3</v>
      </c>
      <c r="AF594" s="25">
        <v>5</v>
      </c>
      <c r="AG594" s="25">
        <v>5</v>
      </c>
      <c r="AH594" s="25">
        <v>5</v>
      </c>
      <c r="AI594" s="25">
        <v>5</v>
      </c>
      <c r="AJ594" s="25" t="s">
        <v>20</v>
      </c>
      <c r="AK594" s="22" t="s">
        <v>20</v>
      </c>
      <c r="AL594" s="25" t="s">
        <v>20</v>
      </c>
      <c r="AM594" s="25">
        <v>1</v>
      </c>
      <c r="AN594" s="25">
        <v>365</v>
      </c>
      <c r="AO594" s="25">
        <v>235</v>
      </c>
      <c r="AP594" s="25">
        <v>85</v>
      </c>
      <c r="AQ594" s="25">
        <v>2.6</v>
      </c>
      <c r="AR594" s="94">
        <v>7.2909999999999997E-3</v>
      </c>
      <c r="AS594" s="157">
        <v>5</v>
      </c>
      <c r="AT594" s="93">
        <v>42860</v>
      </c>
      <c r="AU594" s="92" t="s">
        <v>22</v>
      </c>
      <c r="AV594" s="91" t="s">
        <v>152</v>
      </c>
      <c r="AW594" s="92" t="s">
        <v>152</v>
      </c>
      <c r="AX594" s="92" t="s">
        <v>48</v>
      </c>
      <c r="AY594" s="91" t="s">
        <v>152</v>
      </c>
      <c r="AZ594" s="23"/>
      <c r="BA594" s="25" t="s">
        <v>5883</v>
      </c>
      <c r="BB594" t="s">
        <v>25</v>
      </c>
      <c r="BC594">
        <v>21704</v>
      </c>
      <c r="BD594" t="str">
        <f>IF(Z594=BC594,"OK")</f>
        <v>OK</v>
      </c>
      <c r="BE594">
        <v>2.6</v>
      </c>
      <c r="BF594">
        <v>4.8999999999999998E-3</v>
      </c>
      <c r="BG594">
        <v>365</v>
      </c>
      <c r="BH594">
        <v>235</v>
      </c>
      <c r="BI594">
        <v>85</v>
      </c>
      <c r="BJ594">
        <v>2.6</v>
      </c>
      <c r="BK594">
        <v>7.2909999999999997E-3</v>
      </c>
      <c r="BN594" s="183"/>
    </row>
    <row r="595" spans="1:66" ht="25.5" x14ac:dyDescent="0.25">
      <c r="A595" s="1"/>
      <c r="B595" s="94">
        <v>591</v>
      </c>
      <c r="C595" s="43">
        <v>1088877</v>
      </c>
      <c r="D595" s="25">
        <v>1012881</v>
      </c>
      <c r="E595" s="36" t="s">
        <v>5882</v>
      </c>
      <c r="F595" s="151" t="s">
        <v>652</v>
      </c>
      <c r="G595" s="41" t="s">
        <v>585</v>
      </c>
      <c r="H595" s="46" t="str">
        <f>IFERROR(IFERROR(IF(SEARCH("Usystems",$E595)&gt;0,"Usystems"),IF(SEARCH("RIIFO",$E595)&gt;0,"RIIFO","Uponor")),"Uponor")</f>
        <v>Uponor</v>
      </c>
      <c r="I595" s="25">
        <f>IFERROR(MID($D595,1,7)+0,"")</f>
        <v>1012881</v>
      </c>
      <c r="J595" s="25" t="str">
        <f>IFERROR(MID($D595,10,7)+0,"")</f>
        <v/>
      </c>
      <c r="K595" s="25" t="str">
        <f>IFERROR(MID($D595,19,7)+0,"")</f>
        <v/>
      </c>
      <c r="L595" s="25" t="str">
        <f>IFERROR(MID($D595,28,7)+0,"")</f>
        <v/>
      </c>
      <c r="M595" s="25" t="str">
        <f>IF(IFERROR(MID($Q595,1,7)+0,"")&lt;1130000,IF(INDEX(C:C,MATCH(LEFT(Q595,7)+0,I:I,0))&lt;1130000,"",INDEX(C:C,MATCH(LEFT(Q595,7)+0,I:I,0))),IFERROR(MID($Q595,1,7)+0,""))</f>
        <v/>
      </c>
      <c r="N595" s="25" t="str">
        <f>IF(IFERROR(MID($Q595,10,7)+0,"")&lt;1130000,"",IFERROR(MID($Q595,10,7)+0,""))</f>
        <v/>
      </c>
      <c r="O595" s="25" t="str">
        <f>IF(IFERROR(MID($Q595,19,7)+0,"")&lt;1130000,"",IFERROR(MID($Q595,19,7)+0,""))</f>
        <v/>
      </c>
      <c r="P595" s="25" t="str">
        <f>IF(M595="","",IF(N595="",M595,M595&amp;", "&amp;N595))</f>
        <v/>
      </c>
      <c r="Q595" s="25"/>
      <c r="R595" s="25"/>
      <c r="S595" s="35" t="s">
        <v>34</v>
      </c>
      <c r="T595" s="34" t="s">
        <v>36</v>
      </c>
      <c r="U595" s="185">
        <v>24506</v>
      </c>
      <c r="V595" s="188">
        <v>24506</v>
      </c>
      <c r="W595" s="189">
        <v>24506</v>
      </c>
      <c r="X595" s="31">
        <v>24506</v>
      </c>
      <c r="Y595" s="90">
        <f>IFERROR(ROUND(X595/W595-1,2),"")</f>
        <v>0</v>
      </c>
      <c r="Z595" s="31">
        <f>IF(OR(S595="VLD MLC components",S595="VLD MLC pipes",S595="VLD PEX components",S595="VLD PEX pipes",S595="VLD PHC components",S595="VLD PHC pipes",S595="Controls VLD"),"По запросу",X595)</f>
        <v>24506</v>
      </c>
      <c r="AA595" s="63">
        <f>ROUND(X595/1.2,3)</f>
        <v>20421.667000000001</v>
      </c>
      <c r="AB595" s="23">
        <v>20421.667000000001</v>
      </c>
      <c r="AC595" s="190">
        <f>IFERROR(ROUND(AA595/AB595-1,2),"")</f>
        <v>0</v>
      </c>
      <c r="AD595" s="25">
        <v>2.74</v>
      </c>
      <c r="AE595" s="25">
        <v>6.9899999999999997E-3</v>
      </c>
      <c r="AF595" s="25">
        <v>3</v>
      </c>
      <c r="AG595" s="25">
        <v>3</v>
      </c>
      <c r="AH595" s="25">
        <v>4</v>
      </c>
      <c r="AI595" s="25">
        <v>4</v>
      </c>
      <c r="AJ595" s="25" t="s">
        <v>20</v>
      </c>
      <c r="AK595" s="22" t="s">
        <v>20</v>
      </c>
      <c r="AL595" s="25" t="s">
        <v>20</v>
      </c>
      <c r="AM595" s="25">
        <v>1</v>
      </c>
      <c r="AN595" s="25">
        <v>565</v>
      </c>
      <c r="AO595" s="25">
        <v>235</v>
      </c>
      <c r="AP595" s="25">
        <v>85</v>
      </c>
      <c r="AQ595" s="25">
        <v>2.74</v>
      </c>
      <c r="AR595" s="94">
        <v>1.1285999999999999E-2</v>
      </c>
      <c r="AS595" s="157">
        <v>4</v>
      </c>
      <c r="AT595" s="93">
        <v>42860</v>
      </c>
      <c r="AU595" s="92" t="s">
        <v>22</v>
      </c>
      <c r="AV595" s="91" t="s">
        <v>152</v>
      </c>
      <c r="AW595" s="92" t="s">
        <v>152</v>
      </c>
      <c r="AX595" s="92" t="s">
        <v>48</v>
      </c>
      <c r="AY595" s="91" t="s">
        <v>152</v>
      </c>
      <c r="AZ595" s="23"/>
      <c r="BA595" s="25" t="s">
        <v>5881</v>
      </c>
      <c r="BB595" t="s">
        <v>25</v>
      </c>
      <c r="BC595">
        <v>24506</v>
      </c>
      <c r="BD595" t="str">
        <f>IF(Z595=BC595,"OK")</f>
        <v>OK</v>
      </c>
      <c r="BE595">
        <v>2.74</v>
      </c>
      <c r="BF595">
        <v>6.9899999999999997E-3</v>
      </c>
      <c r="BG595">
        <v>565</v>
      </c>
      <c r="BH595">
        <v>235</v>
      </c>
      <c r="BI595">
        <v>85</v>
      </c>
      <c r="BJ595">
        <v>2.74</v>
      </c>
      <c r="BK595">
        <v>1.1285999999999999E-2</v>
      </c>
      <c r="BN595" s="183"/>
    </row>
    <row r="596" spans="1:66" ht="25.5" x14ac:dyDescent="0.25">
      <c r="A596" s="1"/>
      <c r="B596" s="94">
        <v>592</v>
      </c>
      <c r="C596" s="43">
        <v>1088878</v>
      </c>
      <c r="D596" s="25">
        <v>1012882</v>
      </c>
      <c r="E596" s="36" t="s">
        <v>5880</v>
      </c>
      <c r="F596" s="151" t="s">
        <v>652</v>
      </c>
      <c r="G596" s="41" t="s">
        <v>585</v>
      </c>
      <c r="H596" s="46" t="str">
        <f>IFERROR(IFERROR(IF(SEARCH("Usystems",$E596)&gt;0,"Usystems"),IF(SEARCH("RIIFO",$E596)&gt;0,"RIIFO","Uponor")),"Uponor")</f>
        <v>Uponor</v>
      </c>
      <c r="I596" s="25">
        <f>IFERROR(MID($D596,1,7)+0,"")</f>
        <v>1012882</v>
      </c>
      <c r="J596" s="25" t="str">
        <f>IFERROR(MID($D596,10,7)+0,"")</f>
        <v/>
      </c>
      <c r="K596" s="25" t="str">
        <f>IFERROR(MID($D596,19,7)+0,"")</f>
        <v/>
      </c>
      <c r="L596" s="25" t="str">
        <f>IFERROR(MID($D596,28,7)+0,"")</f>
        <v/>
      </c>
      <c r="M596" s="25" t="str">
        <f>IF(IFERROR(MID($Q596,1,7)+0,"")&lt;1130000,IF(INDEX(C:C,MATCH(LEFT(Q596,7)+0,I:I,0))&lt;1130000,"",INDEX(C:C,MATCH(LEFT(Q596,7)+0,I:I,0))),IFERROR(MID($Q596,1,7)+0,""))</f>
        <v/>
      </c>
      <c r="N596" s="25" t="str">
        <f>IF(IFERROR(MID($Q596,10,7)+0,"")&lt;1130000,"",IFERROR(MID($Q596,10,7)+0,""))</f>
        <v/>
      </c>
      <c r="O596" s="25" t="str">
        <f>IF(IFERROR(MID($Q596,19,7)+0,"")&lt;1130000,"",IFERROR(MID($Q596,19,7)+0,""))</f>
        <v/>
      </c>
      <c r="P596" s="25" t="str">
        <f>IF(M596="","",IF(N596="",M596,M596&amp;", "&amp;N596))</f>
        <v/>
      </c>
      <c r="Q596" s="25"/>
      <c r="R596" s="25"/>
      <c r="S596" s="35" t="s">
        <v>34</v>
      </c>
      <c r="T596" s="34" t="s">
        <v>36</v>
      </c>
      <c r="U596" s="185">
        <v>26764</v>
      </c>
      <c r="V596" s="188">
        <v>26764</v>
      </c>
      <c r="W596" s="189">
        <v>26764</v>
      </c>
      <c r="X596" s="31">
        <v>26764</v>
      </c>
      <c r="Y596" s="90">
        <f>IFERROR(ROUND(X596/W596-1,2),"")</f>
        <v>0</v>
      </c>
      <c r="Z596" s="31">
        <f>IF(OR(S596="VLD MLC components",S596="VLD MLC pipes",S596="VLD PEX components",S596="VLD PEX pipes",S596="VLD PHC components",S596="VLD PHC pipes",S596="Controls VLD"),"По запросу",X596)</f>
        <v>26764</v>
      </c>
      <c r="AA596" s="63">
        <f>ROUND(X596/1.2,3)</f>
        <v>22303.332999999999</v>
      </c>
      <c r="AB596" s="23">
        <v>22303.332999999999</v>
      </c>
      <c r="AC596" s="190">
        <f>IFERROR(ROUND(AA596/AB596-1,2),"")</f>
        <v>0</v>
      </c>
      <c r="AD596" s="25">
        <v>3.1</v>
      </c>
      <c r="AE596" s="25">
        <v>6.9899999999999997E-3</v>
      </c>
      <c r="AF596" s="25">
        <v>3</v>
      </c>
      <c r="AG596" s="25">
        <v>3</v>
      </c>
      <c r="AH596" s="25">
        <v>3</v>
      </c>
      <c r="AI596" s="25">
        <v>3</v>
      </c>
      <c r="AJ596" s="25" t="s">
        <v>20</v>
      </c>
      <c r="AK596" s="22" t="s">
        <v>20</v>
      </c>
      <c r="AL596" s="25" t="s">
        <v>20</v>
      </c>
      <c r="AM596" s="25">
        <v>1</v>
      </c>
      <c r="AN596" s="25">
        <v>565</v>
      </c>
      <c r="AO596" s="25">
        <v>235</v>
      </c>
      <c r="AP596" s="25">
        <v>85</v>
      </c>
      <c r="AQ596" s="25">
        <v>3.1</v>
      </c>
      <c r="AR596" s="94">
        <v>1.1285999999999999E-2</v>
      </c>
      <c r="AS596" s="157">
        <v>3</v>
      </c>
      <c r="AT596" s="93">
        <v>42860</v>
      </c>
      <c r="AU596" s="92" t="s">
        <v>22</v>
      </c>
      <c r="AV596" s="91" t="s">
        <v>152</v>
      </c>
      <c r="AW596" s="92" t="s">
        <v>152</v>
      </c>
      <c r="AX596" s="92" t="s">
        <v>48</v>
      </c>
      <c r="AY596" s="91" t="s">
        <v>152</v>
      </c>
      <c r="AZ596" s="23"/>
      <c r="BA596" s="25" t="s">
        <v>5879</v>
      </c>
      <c r="BB596" t="s">
        <v>25</v>
      </c>
      <c r="BC596">
        <v>26764</v>
      </c>
      <c r="BD596" t="str">
        <f>IF(Z596=BC596,"OK")</f>
        <v>OK</v>
      </c>
      <c r="BE596">
        <v>3.1</v>
      </c>
      <c r="BF596">
        <v>6.9899999999999997E-3</v>
      </c>
      <c r="BG596">
        <v>565</v>
      </c>
      <c r="BH596">
        <v>235</v>
      </c>
      <c r="BI596">
        <v>85</v>
      </c>
      <c r="BJ596">
        <v>3.1</v>
      </c>
      <c r="BK596">
        <v>1.1285999999999999E-2</v>
      </c>
      <c r="BN596" s="183"/>
    </row>
    <row r="597" spans="1:66" ht="25.5" x14ac:dyDescent="0.25">
      <c r="A597" s="1"/>
      <c r="B597" s="94">
        <v>593</v>
      </c>
      <c r="C597" s="43">
        <v>1088879</v>
      </c>
      <c r="D597" s="25">
        <v>1012883</v>
      </c>
      <c r="E597" s="36" t="s">
        <v>5878</v>
      </c>
      <c r="F597" s="151" t="s">
        <v>652</v>
      </c>
      <c r="G597" s="41" t="s">
        <v>585</v>
      </c>
      <c r="H597" s="46" t="str">
        <f>IFERROR(IFERROR(IF(SEARCH("Usystems",$E597)&gt;0,"Usystems"),IF(SEARCH("RIIFO",$E597)&gt;0,"RIIFO","Uponor")),"Uponor")</f>
        <v>Uponor</v>
      </c>
      <c r="I597" s="25">
        <f>IFERROR(MID($D597,1,7)+0,"")</f>
        <v>1012883</v>
      </c>
      <c r="J597" s="25" t="str">
        <f>IFERROR(MID($D597,10,7)+0,"")</f>
        <v/>
      </c>
      <c r="K597" s="25" t="str">
        <f>IFERROR(MID($D597,19,7)+0,"")</f>
        <v/>
      </c>
      <c r="L597" s="25" t="str">
        <f>IFERROR(MID($D597,28,7)+0,"")</f>
        <v/>
      </c>
      <c r="M597" s="25" t="str">
        <f>IF(IFERROR(MID($Q597,1,7)+0,"")&lt;1130000,IF(INDEX(C:C,MATCH(LEFT(Q597,7)+0,I:I,0))&lt;1130000,"",INDEX(C:C,MATCH(LEFT(Q597,7)+0,I:I,0))),IFERROR(MID($Q597,1,7)+0,""))</f>
        <v/>
      </c>
      <c r="N597" s="25" t="str">
        <f>IF(IFERROR(MID($Q597,10,7)+0,"")&lt;1130000,"",IFERROR(MID($Q597,10,7)+0,""))</f>
        <v/>
      </c>
      <c r="O597" s="25" t="str">
        <f>IF(IFERROR(MID($Q597,19,7)+0,"")&lt;1130000,"",IFERROR(MID($Q597,19,7)+0,""))</f>
        <v/>
      </c>
      <c r="P597" s="25" t="str">
        <f>IF(M597="","",IF(N597="",M597,M597&amp;", "&amp;N597))</f>
        <v/>
      </c>
      <c r="Q597" s="25"/>
      <c r="R597" s="25"/>
      <c r="S597" s="35" t="s">
        <v>34</v>
      </c>
      <c r="T597" s="34" t="s">
        <v>36</v>
      </c>
      <c r="U597" s="185">
        <v>29348</v>
      </c>
      <c r="V597" s="188">
        <v>29348</v>
      </c>
      <c r="W597" s="189">
        <v>29348</v>
      </c>
      <c r="X597" s="31">
        <v>29348</v>
      </c>
      <c r="Y597" s="90">
        <f>IFERROR(ROUND(X597/W597-1,2),"")</f>
        <v>0</v>
      </c>
      <c r="Z597" s="31">
        <f>IF(OR(S597="VLD MLC components",S597="VLD MLC pipes",S597="VLD PEX components",S597="VLD PEX pipes",S597="VLD PHC components",S597="VLD PHC pipes",S597="Controls VLD"),"По запросу",X597)</f>
        <v>29348</v>
      </c>
      <c r="AA597" s="63">
        <f>ROUND(X597/1.2,3)</f>
        <v>24456.667000000001</v>
      </c>
      <c r="AB597" s="23">
        <v>24456.667000000001</v>
      </c>
      <c r="AC597" s="190">
        <f>IFERROR(ROUND(AA597/AB597-1,2),"")</f>
        <v>0</v>
      </c>
      <c r="AD597" s="25">
        <v>3.45</v>
      </c>
      <c r="AE597" s="25">
        <v>6.9899999999999997E-3</v>
      </c>
      <c r="AF597" s="25">
        <v>4</v>
      </c>
      <c r="AG597" s="25">
        <v>4</v>
      </c>
      <c r="AH597" s="25">
        <v>4</v>
      </c>
      <c r="AI597" s="25">
        <v>4</v>
      </c>
      <c r="AJ597" s="25" t="s">
        <v>20</v>
      </c>
      <c r="AK597" s="22" t="s">
        <v>20</v>
      </c>
      <c r="AL597" s="25" t="s">
        <v>20</v>
      </c>
      <c r="AM597" s="25">
        <v>1</v>
      </c>
      <c r="AN597" s="25">
        <v>565</v>
      </c>
      <c r="AO597" s="25">
        <v>235</v>
      </c>
      <c r="AP597" s="25">
        <v>85</v>
      </c>
      <c r="AQ597" s="25">
        <v>3.45</v>
      </c>
      <c r="AR597" s="94">
        <v>1.1285999999999999E-2</v>
      </c>
      <c r="AS597" s="157">
        <v>4</v>
      </c>
      <c r="AT597" s="93">
        <v>42860</v>
      </c>
      <c r="AU597" s="92" t="s">
        <v>22</v>
      </c>
      <c r="AV597" s="91" t="s">
        <v>152</v>
      </c>
      <c r="AW597" s="92" t="s">
        <v>152</v>
      </c>
      <c r="AX597" s="92" t="s">
        <v>48</v>
      </c>
      <c r="AY597" s="91" t="s">
        <v>152</v>
      </c>
      <c r="AZ597" s="23"/>
      <c r="BA597" s="25" t="s">
        <v>5877</v>
      </c>
      <c r="BB597" t="s">
        <v>25</v>
      </c>
      <c r="BC597">
        <v>29348</v>
      </c>
      <c r="BD597" t="str">
        <f>IF(Z597=BC597,"OK")</f>
        <v>OK</v>
      </c>
      <c r="BE597">
        <v>3.45</v>
      </c>
      <c r="BF597">
        <v>6.9899999999999997E-3</v>
      </c>
      <c r="BG597">
        <v>565</v>
      </c>
      <c r="BH597">
        <v>235</v>
      </c>
      <c r="BI597">
        <v>85</v>
      </c>
      <c r="BJ597">
        <v>3.45</v>
      </c>
      <c r="BK597">
        <v>1.1285999999999999E-2</v>
      </c>
      <c r="BN597" s="183"/>
    </row>
    <row r="598" spans="1:66" ht="25.5" x14ac:dyDescent="0.25">
      <c r="A598" s="1"/>
      <c r="B598" s="94">
        <v>594</v>
      </c>
      <c r="C598" s="43">
        <v>1088880</v>
      </c>
      <c r="D598" s="25">
        <v>1012884</v>
      </c>
      <c r="E598" s="27" t="s">
        <v>5876</v>
      </c>
      <c r="F598" s="213" t="s">
        <v>21</v>
      </c>
      <c r="G598" s="28"/>
      <c r="H598" s="46" t="str">
        <f>IFERROR(IFERROR(IF(SEARCH("Usystems",$E598)&gt;0,"Usystems"),IF(SEARCH("RIIFO",$E598)&gt;0,"RIIFO","Uponor")),"Uponor")</f>
        <v>Uponor</v>
      </c>
      <c r="I598" s="25">
        <f>IFERROR(MID($D598,1,7)+0,"")</f>
        <v>1012884</v>
      </c>
      <c r="J598" s="25" t="str">
        <f>IFERROR(MID($D598,10,7)+0,"")</f>
        <v/>
      </c>
      <c r="K598" s="25" t="str">
        <f>IFERROR(MID($D598,19,7)+0,"")</f>
        <v/>
      </c>
      <c r="L598" s="25" t="str">
        <f>IFERROR(MID($D598,28,7)+0,"")</f>
        <v/>
      </c>
      <c r="M598" s="25" t="str">
        <f>IF(IFERROR(MID($Q598,1,7)+0,"")&lt;1130000,IF(INDEX(C:C,MATCH(LEFT(Q598,7)+0,I:I,0))&lt;1130000,"",INDEX(C:C,MATCH(LEFT(Q598,7)+0,I:I,0))),IFERROR(MID($Q598,1,7)+0,""))</f>
        <v/>
      </c>
      <c r="N598" s="25" t="str">
        <f>IF(IFERROR(MID($Q598,10,7)+0,"")&lt;1130000,"",IFERROR(MID($Q598,10,7)+0,""))</f>
        <v/>
      </c>
      <c r="O598" s="25" t="str">
        <f>IF(IFERROR(MID($Q598,19,7)+0,"")&lt;1130000,"",IFERROR(MID($Q598,19,7)+0,""))</f>
        <v/>
      </c>
      <c r="P598" s="25" t="str">
        <f>IF(M598="","",IF(N598="",M598,M598&amp;", "&amp;N598))</f>
        <v/>
      </c>
      <c r="Q598" s="25"/>
      <c r="R598" s="25"/>
      <c r="S598" s="35" t="s">
        <v>34</v>
      </c>
      <c r="T598" s="34" t="s">
        <v>36</v>
      </c>
      <c r="U598" s="185">
        <v>31692</v>
      </c>
      <c r="V598" s="188">
        <v>31692</v>
      </c>
      <c r="W598" s="189">
        <v>31692</v>
      </c>
      <c r="X598" s="31">
        <v>31692</v>
      </c>
      <c r="Y598" s="90">
        <f>IFERROR(ROUND(X598/W598-1,2),"")</f>
        <v>0</v>
      </c>
      <c r="Z598" s="31">
        <f>IF(OR(S598="VLD MLC components",S598="VLD MLC pipes",S598="VLD PEX components",S598="VLD PEX pipes",S598="VLD PHC components",S598="VLD PHC pipes",S598="Controls VLD"),"По запросу",X598)</f>
        <v>31692</v>
      </c>
      <c r="AA598" s="63">
        <f>ROUND(X598/1.2,3)</f>
        <v>26410</v>
      </c>
      <c r="AB598" s="23">
        <v>26410</v>
      </c>
      <c r="AC598" s="190">
        <f>IFERROR(ROUND(AA598/AB598-1,2),"")</f>
        <v>0</v>
      </c>
      <c r="AD598" s="25">
        <v>3.7</v>
      </c>
      <c r="AE598" s="25">
        <v>6.9899999999999997E-3</v>
      </c>
      <c r="AF598" s="25">
        <v>0</v>
      </c>
      <c r="AG598" s="25" t="s">
        <v>22</v>
      </c>
      <c r="AH598" s="25">
        <v>0</v>
      </c>
      <c r="AI598" s="25">
        <v>0</v>
      </c>
      <c r="AJ598" s="25" t="s">
        <v>20</v>
      </c>
      <c r="AK598" s="42" t="s">
        <v>19</v>
      </c>
      <c r="AL598" s="25" t="s">
        <v>20</v>
      </c>
      <c r="AM598" s="25">
        <v>1</v>
      </c>
      <c r="AN598" s="25">
        <v>565</v>
      </c>
      <c r="AO598" s="25">
        <v>235</v>
      </c>
      <c r="AP598" s="25">
        <v>85</v>
      </c>
      <c r="AQ598" s="25">
        <v>3.7</v>
      </c>
      <c r="AR598" s="94">
        <v>1.1285999999999999E-2</v>
      </c>
      <c r="AS598" s="157" t="s">
        <v>22</v>
      </c>
      <c r="AT598" s="93">
        <v>42860</v>
      </c>
      <c r="AU598" s="92" t="s">
        <v>22</v>
      </c>
      <c r="AV598" s="91" t="s">
        <v>48</v>
      </c>
      <c r="AW598" s="92" t="s">
        <v>48</v>
      </c>
      <c r="AX598" s="92" t="s">
        <v>48</v>
      </c>
      <c r="AY598" s="91" t="s">
        <v>152</v>
      </c>
      <c r="AZ598" s="23"/>
      <c r="BA598" s="25">
        <v>0</v>
      </c>
      <c r="BB598" t="s">
        <v>48</v>
      </c>
      <c r="BC598" t="e">
        <v>#N/A</v>
      </c>
      <c r="BD598" t="e">
        <f>IF(Z598=BC598,"OK")</f>
        <v>#N/A</v>
      </c>
      <c r="BE598">
        <v>3.7</v>
      </c>
      <c r="BF598">
        <v>6.9899999999999997E-3</v>
      </c>
      <c r="BG598">
        <v>565</v>
      </c>
      <c r="BH598">
        <v>235</v>
      </c>
      <c r="BI598">
        <v>85</v>
      </c>
      <c r="BJ598">
        <v>3.7</v>
      </c>
      <c r="BK598">
        <v>1.1285999999999999E-2</v>
      </c>
      <c r="BN598" s="183"/>
    </row>
    <row r="599" spans="1:66" ht="25.5" x14ac:dyDescent="0.25">
      <c r="A599" s="1"/>
      <c r="B599" s="94">
        <v>595</v>
      </c>
      <c r="C599" s="43">
        <v>1065283</v>
      </c>
      <c r="D599" s="25"/>
      <c r="E599" s="27" t="s">
        <v>5875</v>
      </c>
      <c r="F599" s="151" t="s">
        <v>21</v>
      </c>
      <c r="G599" s="41"/>
      <c r="H599" s="46" t="str">
        <f>IFERROR(IFERROR(IF(SEARCH("Usystems",$E599)&gt;0,"Usystems"),IF(SEARCH("RIIFO",$E599)&gt;0,"RIIFO","Uponor")),"Uponor")</f>
        <v>Uponor</v>
      </c>
      <c r="I599" s="25" t="str">
        <f>IFERROR(MID($D599,1,7)+0,"")</f>
        <v/>
      </c>
      <c r="J599" s="25" t="str">
        <f>IFERROR(MID($D599,10,7)+0,"")</f>
        <v/>
      </c>
      <c r="K599" s="25" t="str">
        <f>IFERROR(MID($D599,19,7)+0,"")</f>
        <v/>
      </c>
      <c r="L599" s="25" t="str">
        <f>IFERROR(MID($D599,28,7)+0,"")</f>
        <v/>
      </c>
      <c r="M599" s="25" t="str">
        <f>IF(IFERROR(MID($Q599,1,7)+0,"")&lt;1130000,IF(INDEX(C:C,MATCH(LEFT(Q599,7)+0,I:I,0))&lt;1130000,"",INDEX(C:C,MATCH(LEFT(Q599,7)+0,I:I,0))),IFERROR(MID($Q599,1,7)+0,""))</f>
        <v/>
      </c>
      <c r="N599" s="25" t="str">
        <f>IF(IFERROR(MID($Q599,10,7)+0,"")&lt;1130000,"",IFERROR(MID($Q599,10,7)+0,""))</f>
        <v/>
      </c>
      <c r="O599" s="25" t="str">
        <f>IF(IFERROR(MID($Q599,19,7)+0,"")&lt;1130000,"",IFERROR(MID($Q599,19,7)+0,""))</f>
        <v/>
      </c>
      <c r="P599" s="25" t="str">
        <f>IF(M599="","",IF(N599="",M599,M599&amp;", "&amp;N599))</f>
        <v/>
      </c>
      <c r="Q599" s="25"/>
      <c r="R599" s="25"/>
      <c r="S599" s="35" t="s">
        <v>35</v>
      </c>
      <c r="T599" s="25" t="s">
        <v>36</v>
      </c>
      <c r="U599" s="185">
        <v>853</v>
      </c>
      <c r="V599" s="188">
        <v>853</v>
      </c>
      <c r="W599" s="189">
        <v>853</v>
      </c>
      <c r="X599" s="31">
        <v>853</v>
      </c>
      <c r="Y599" s="90">
        <f>IFERROR(ROUND(X599/W599-1,2),"")</f>
        <v>0</v>
      </c>
      <c r="Z599" s="31">
        <f>IF(OR(S599="VLD MLC components",S599="VLD MLC pipes",S599="VLD PEX components",S599="VLD PEX pipes",S599="VLD PHC components",S599="VLD PHC pipes",S599="Controls VLD"),"По запросу",X599)</f>
        <v>853</v>
      </c>
      <c r="AA599" s="63">
        <f>ROUND(X599/1.2,3)</f>
        <v>710.83299999999997</v>
      </c>
      <c r="AB599" s="23">
        <v>710.83299999999997</v>
      </c>
      <c r="AC599" s="190">
        <f>IFERROR(ROUND(AA599/AB599-1,2),"")</f>
        <v>0</v>
      </c>
      <c r="AD599" s="25">
        <v>6.6000000000000003E-2</v>
      </c>
      <c r="AE599" s="25">
        <v>3.1999999999999999E-5</v>
      </c>
      <c r="AF599" s="25">
        <v>0</v>
      </c>
      <c r="AG599" s="25" t="s">
        <v>22</v>
      </c>
      <c r="AH599" s="25">
        <v>0</v>
      </c>
      <c r="AI599" s="25">
        <v>0</v>
      </c>
      <c r="AJ599" s="25" t="s">
        <v>20</v>
      </c>
      <c r="AK599" s="42" t="s">
        <v>19</v>
      </c>
      <c r="AL599" s="25" t="s">
        <v>20</v>
      </c>
      <c r="AM599" s="25">
        <v>25</v>
      </c>
      <c r="AN599" s="25">
        <v>176</v>
      </c>
      <c r="AO599" s="25">
        <v>135</v>
      </c>
      <c r="AP599" s="25">
        <v>89</v>
      </c>
      <c r="AQ599" s="25">
        <v>1.65</v>
      </c>
      <c r="AR599" s="94">
        <v>2.1150000000000001E-3</v>
      </c>
      <c r="AS599" s="157" t="s">
        <v>22</v>
      </c>
      <c r="AT599" s="93" t="s">
        <v>22</v>
      </c>
      <c r="AU599" s="92" t="s">
        <v>22</v>
      </c>
      <c r="AV599" s="91" t="s">
        <v>152</v>
      </c>
      <c r="AW599" s="92" t="s">
        <v>152</v>
      </c>
      <c r="AX599" s="92" t="s">
        <v>48</v>
      </c>
      <c r="AY599" s="91" t="s">
        <v>152</v>
      </c>
      <c r="AZ599" s="23"/>
      <c r="BA599" s="25" t="s">
        <v>4589</v>
      </c>
      <c r="BB599" t="s">
        <v>25</v>
      </c>
      <c r="BC599" t="e">
        <v>#N/A</v>
      </c>
      <c r="BD599" t="e">
        <f>IF(Z599=BC599,"OK")</f>
        <v>#N/A</v>
      </c>
      <c r="BE599">
        <v>6.6000000000000003E-2</v>
      </c>
      <c r="BF599">
        <v>3.1999999999999999E-5</v>
      </c>
      <c r="BG599">
        <v>176</v>
      </c>
      <c r="BH599">
        <v>135</v>
      </c>
      <c r="BI599">
        <v>89</v>
      </c>
      <c r="BJ599">
        <v>1.65</v>
      </c>
      <c r="BK599">
        <v>2.1150000000000001E-3</v>
      </c>
      <c r="BN599" s="183"/>
    </row>
    <row r="600" spans="1:66" ht="38.25" x14ac:dyDescent="0.25">
      <c r="A600" s="1"/>
      <c r="B600" s="94">
        <v>596</v>
      </c>
      <c r="C600" s="43">
        <v>1065284</v>
      </c>
      <c r="D600" s="25"/>
      <c r="E600" s="36" t="s">
        <v>5874</v>
      </c>
      <c r="F600" s="151" t="s">
        <v>655</v>
      </c>
      <c r="G600" s="41" t="s">
        <v>29</v>
      </c>
      <c r="H600" s="46" t="str">
        <f>IFERROR(IFERROR(IF(SEARCH("Usystems",$E600)&gt;0,"Usystems"),IF(SEARCH("RIIFO",$E600)&gt;0,"RIIFO","Uponor")),"Uponor")</f>
        <v>Uponor</v>
      </c>
      <c r="I600" s="25" t="str">
        <f>IFERROR(MID($D600,1,7)+0,"")</f>
        <v/>
      </c>
      <c r="J600" s="25" t="str">
        <f>IFERROR(MID($D600,10,7)+0,"")</f>
        <v/>
      </c>
      <c r="K600" s="25" t="str">
        <f>IFERROR(MID($D600,19,7)+0,"")</f>
        <v/>
      </c>
      <c r="L600" s="25" t="str">
        <f>IFERROR(MID($D600,28,7)+0,"")</f>
        <v/>
      </c>
      <c r="M600" s="25">
        <f>IF(IFERROR(MID($Q600,1,7)+0,"")&lt;1130000,IF(INDEX(C:C,MATCH(LEFT(Q600,7)+0,I:I,0))&lt;1130000,"",INDEX(C:C,MATCH(LEFT(Q600,7)+0,I:I,0))),IFERROR(MID($Q600,1,7)+0,""))</f>
        <v>1135967</v>
      </c>
      <c r="N600" s="25" t="str">
        <f>IF(IFERROR(MID($Q600,10,7)+0,"")&lt;1130000,"",IFERROR(MID($Q600,10,7)+0,""))</f>
        <v/>
      </c>
      <c r="O600" s="25" t="str">
        <f>IF(IFERROR(MID($Q600,19,7)+0,"")&lt;1130000,"",IFERROR(MID($Q600,19,7)+0,""))</f>
        <v/>
      </c>
      <c r="P600" s="25">
        <f>IF(M600="","",IF(N600="",M600,M600&amp;", "&amp;N600))</f>
        <v>1135967</v>
      </c>
      <c r="Q600" s="25">
        <v>1135967</v>
      </c>
      <c r="R600" s="25"/>
      <c r="S600" s="35" t="s">
        <v>35</v>
      </c>
      <c r="T600" s="25" t="s">
        <v>36</v>
      </c>
      <c r="U600" s="185">
        <v>853</v>
      </c>
      <c r="V600" s="188">
        <v>853</v>
      </c>
      <c r="W600" s="189">
        <v>853</v>
      </c>
      <c r="X600" s="31">
        <v>853</v>
      </c>
      <c r="Y600" s="90">
        <f>IFERROR(ROUND(X600/W600-1,2),"")</f>
        <v>0</v>
      </c>
      <c r="Z600" s="31">
        <f>IF(OR(S600="VLD MLC components",S600="VLD MLC pipes",S600="VLD PEX components",S600="VLD PEX pipes",S600="VLD PHC components",S600="VLD PHC pipes",S600="Controls VLD"),"По запросу",X600)</f>
        <v>853</v>
      </c>
      <c r="AA600" s="63">
        <f>ROUND(X600/1.2,3)</f>
        <v>710.83299999999997</v>
      </c>
      <c r="AB600" s="23">
        <v>710.83299999999997</v>
      </c>
      <c r="AC600" s="190">
        <f>IFERROR(ROUND(AA600/AB600-1,2),"")</f>
        <v>0</v>
      </c>
      <c r="AD600" s="25">
        <v>0.05</v>
      </c>
      <c r="AE600" s="25">
        <v>3.0000000000000001E-5</v>
      </c>
      <c r="AF600" s="25">
        <v>3</v>
      </c>
      <c r="AG600" s="25">
        <v>3</v>
      </c>
      <c r="AH600" s="25">
        <v>3</v>
      </c>
      <c r="AI600" s="25">
        <v>3</v>
      </c>
      <c r="AJ600" s="25" t="s">
        <v>20</v>
      </c>
      <c r="AK600" s="22" t="s">
        <v>20</v>
      </c>
      <c r="AL600" s="25" t="s">
        <v>20</v>
      </c>
      <c r="AM600" s="25">
        <v>25</v>
      </c>
      <c r="AN600" s="25">
        <v>176</v>
      </c>
      <c r="AO600" s="25">
        <v>135</v>
      </c>
      <c r="AP600" s="25">
        <v>89</v>
      </c>
      <c r="AQ600" s="25">
        <v>1.25</v>
      </c>
      <c r="AR600" s="94">
        <v>2.1150000000000001E-3</v>
      </c>
      <c r="AS600" s="157">
        <v>3</v>
      </c>
      <c r="AT600" s="93" t="s">
        <v>22</v>
      </c>
      <c r="AU600" s="92" t="s">
        <v>22</v>
      </c>
      <c r="AV600" s="91" t="s">
        <v>152</v>
      </c>
      <c r="AW600" s="92" t="s">
        <v>152</v>
      </c>
      <c r="AX600" s="92" t="s">
        <v>48</v>
      </c>
      <c r="AY600" s="91" t="s">
        <v>152</v>
      </c>
      <c r="AZ600" s="23"/>
      <c r="BA600" s="25" t="s">
        <v>4589</v>
      </c>
      <c r="BB600" t="s">
        <v>25</v>
      </c>
      <c r="BC600">
        <v>853</v>
      </c>
      <c r="BD600" t="str">
        <f>IF(Z600=BC600,"OK")</f>
        <v>OK</v>
      </c>
      <c r="BE600">
        <v>0.05</v>
      </c>
      <c r="BF600">
        <v>3.0000000000000001E-5</v>
      </c>
      <c r="BG600">
        <v>176</v>
      </c>
      <c r="BH600">
        <v>135</v>
      </c>
      <c r="BI600">
        <v>89</v>
      </c>
      <c r="BJ600">
        <v>1.25</v>
      </c>
      <c r="BK600">
        <v>2.1150000000000001E-3</v>
      </c>
      <c r="BN600" s="183"/>
    </row>
    <row r="601" spans="1:66" ht="25.5" x14ac:dyDescent="0.25">
      <c r="A601" s="1"/>
      <c r="B601" s="94">
        <v>597</v>
      </c>
      <c r="C601" s="43">
        <v>1065286</v>
      </c>
      <c r="D601" s="25">
        <v>1005170</v>
      </c>
      <c r="E601" s="48" t="s">
        <v>5873</v>
      </c>
      <c r="F601" s="151" t="s">
        <v>757</v>
      </c>
      <c r="G601" s="41" t="s">
        <v>585</v>
      </c>
      <c r="H601" s="46" t="str">
        <f>IFERROR(IFERROR(IF(SEARCH("Usystems",$E601)&gt;0,"Usystems"),IF(SEARCH("RIIFO",$E601)&gt;0,"RIIFO","Uponor")),"Uponor")</f>
        <v>Uponor</v>
      </c>
      <c r="I601" s="25">
        <f>IFERROR(MID($D601,1,7)+0,"")</f>
        <v>1005170</v>
      </c>
      <c r="J601" s="25" t="str">
        <f>IFERROR(MID($D601,10,7)+0,"")</f>
        <v/>
      </c>
      <c r="K601" s="25" t="str">
        <f>IFERROR(MID($D601,19,7)+0,"")</f>
        <v/>
      </c>
      <c r="L601" s="25" t="str">
        <f>IFERROR(MID($D601,28,7)+0,"")</f>
        <v/>
      </c>
      <c r="M601" s="25" t="str">
        <f>IF(IFERROR(MID($Q601,1,7)+0,"")&lt;1130000,IF(INDEX(C:C,MATCH(LEFT(Q601,7)+0,I:I,0))&lt;1130000,"",INDEX(C:C,MATCH(LEFT(Q601,7)+0,I:I,0))),IFERROR(MID($Q601,1,7)+0,""))</f>
        <v/>
      </c>
      <c r="N601" s="25" t="str">
        <f>IF(IFERROR(MID($Q601,10,7)+0,"")&lt;1130000,"",IFERROR(MID($Q601,10,7)+0,""))</f>
        <v/>
      </c>
      <c r="O601" s="25" t="str">
        <f>IF(IFERROR(MID($Q601,19,7)+0,"")&lt;1130000,"",IFERROR(MID($Q601,19,7)+0,""))</f>
        <v/>
      </c>
      <c r="P601" s="25" t="str">
        <f>IF(M601="","",IF(N601="",M601,M601&amp;", "&amp;N601))</f>
        <v/>
      </c>
      <c r="Q601" s="25"/>
      <c r="R601" s="25"/>
      <c r="S601" s="35" t="s">
        <v>35</v>
      </c>
      <c r="T601" s="25" t="s">
        <v>36</v>
      </c>
      <c r="U601" s="185">
        <v>853</v>
      </c>
      <c r="V601" s="188">
        <v>1290</v>
      </c>
      <c r="W601" s="189">
        <v>1290</v>
      </c>
      <c r="X601" s="31">
        <v>1290</v>
      </c>
      <c r="Y601" s="90">
        <f>IFERROR(ROUND(X601/W601-1,2),"")</f>
        <v>0</v>
      </c>
      <c r="Z601" s="31">
        <f>IF(OR(S601="VLD MLC components",S601="VLD MLC pipes",S601="VLD PEX components",S601="VLD PEX pipes",S601="VLD PHC components",S601="VLD PHC pipes",S601="Controls VLD"),"По запросу",X601)</f>
        <v>1290</v>
      </c>
      <c r="AA601" s="63">
        <f>ROUND(X601/1.2,3)</f>
        <v>1075</v>
      </c>
      <c r="AB601" s="23">
        <v>1075</v>
      </c>
      <c r="AC601" s="190">
        <f>IFERROR(ROUND(AA601/AB601-1,2),"")</f>
        <v>0</v>
      </c>
      <c r="AD601" s="25">
        <v>6.0999999999999999E-2</v>
      </c>
      <c r="AE601" s="25">
        <v>2.4000000000000001E-5</v>
      </c>
      <c r="AF601" s="25">
        <v>75</v>
      </c>
      <c r="AG601" s="25">
        <v>75</v>
      </c>
      <c r="AH601" s="25">
        <v>75</v>
      </c>
      <c r="AI601" s="25">
        <v>75</v>
      </c>
      <c r="AJ601" s="25" t="s">
        <v>20</v>
      </c>
      <c r="AK601" s="22" t="s">
        <v>20</v>
      </c>
      <c r="AL601" s="25" t="s">
        <v>20</v>
      </c>
      <c r="AM601" s="25">
        <v>25</v>
      </c>
      <c r="AN601" s="25">
        <v>176</v>
      </c>
      <c r="AO601" s="25">
        <v>135</v>
      </c>
      <c r="AP601" s="25">
        <v>89</v>
      </c>
      <c r="AQ601" s="25">
        <v>1.5249999999999999</v>
      </c>
      <c r="AR601" s="94">
        <v>2.1150000000000001E-3</v>
      </c>
      <c r="AS601" s="157">
        <v>75</v>
      </c>
      <c r="AT601" s="93" t="s">
        <v>22</v>
      </c>
      <c r="AU601" s="92" t="s">
        <v>22</v>
      </c>
      <c r="AV601" s="91" t="s">
        <v>152</v>
      </c>
      <c r="AW601" s="92" t="s">
        <v>48</v>
      </c>
      <c r="AX601" s="92" t="s">
        <v>48</v>
      </c>
      <c r="AY601" s="91" t="s">
        <v>152</v>
      </c>
      <c r="AZ601" s="23"/>
      <c r="BA601" s="25" t="s">
        <v>4380</v>
      </c>
      <c r="BB601" t="s">
        <v>25</v>
      </c>
      <c r="BC601">
        <v>1290</v>
      </c>
      <c r="BD601" t="str">
        <f>IF(Z601=BC601,"OK")</f>
        <v>OK</v>
      </c>
      <c r="BE601">
        <v>6.0999999999999999E-2</v>
      </c>
      <c r="BF601">
        <v>2.4000000000000001E-5</v>
      </c>
      <c r="BG601">
        <v>176</v>
      </c>
      <c r="BH601">
        <v>135</v>
      </c>
      <c r="BI601">
        <v>89</v>
      </c>
      <c r="BJ601">
        <v>1.5249999999999999</v>
      </c>
      <c r="BK601">
        <v>2.1150000000000001E-3</v>
      </c>
      <c r="BN601" s="183"/>
    </row>
    <row r="602" spans="1:66" ht="25.5" x14ac:dyDescent="0.25">
      <c r="A602" s="1"/>
      <c r="B602" s="94">
        <v>598</v>
      </c>
      <c r="C602" s="43">
        <v>1065290</v>
      </c>
      <c r="D602" s="25"/>
      <c r="E602" s="27" t="s">
        <v>5872</v>
      </c>
      <c r="F602" s="151" t="s">
        <v>652</v>
      </c>
      <c r="G602" s="41"/>
      <c r="H602" s="46" t="str">
        <f>IFERROR(IFERROR(IF(SEARCH("Usystems",$E602)&gt;0,"Usystems"),IF(SEARCH("RIIFO",$E602)&gt;0,"RIIFO","Uponor")),"Uponor")</f>
        <v>Uponor</v>
      </c>
      <c r="I602" s="25" t="str">
        <f>IFERROR(MID($D602,1,7)+0,"")</f>
        <v/>
      </c>
      <c r="J602" s="25" t="str">
        <f>IFERROR(MID($D602,10,7)+0,"")</f>
        <v/>
      </c>
      <c r="K602" s="25" t="str">
        <f>IFERROR(MID($D602,19,7)+0,"")</f>
        <v/>
      </c>
      <c r="L602" s="25" t="str">
        <f>IFERROR(MID($D602,28,7)+0,"")</f>
        <v/>
      </c>
      <c r="M602" s="25">
        <f>IF(IFERROR(MID($Q602,1,7)+0,"")&lt;1130000,IF(INDEX(C:C,MATCH(LEFT(Q602,7)+0,I:I,0))&lt;1130000,"",INDEX(C:C,MATCH(LEFT(Q602,7)+0,I:I,0))),IFERROR(MID($Q602,1,7)+0,""))</f>
        <v>1135969</v>
      </c>
      <c r="N602" s="25" t="str">
        <f>IF(IFERROR(MID($Q602,10,7)+0,"")&lt;1130000,"",IFERROR(MID($Q602,10,7)+0,""))</f>
        <v/>
      </c>
      <c r="O602" s="25" t="str">
        <f>IF(IFERROR(MID($Q602,19,7)+0,"")&lt;1130000,"",IFERROR(MID($Q602,19,7)+0,""))</f>
        <v/>
      </c>
      <c r="P602" s="25">
        <f>IF(M602="","",IF(N602="",M602,M602&amp;", "&amp;N602))</f>
        <v>1135969</v>
      </c>
      <c r="Q602" s="43">
        <v>1135969</v>
      </c>
      <c r="R602" s="43"/>
      <c r="S602" s="35" t="s">
        <v>35</v>
      </c>
      <c r="T602" s="25" t="s">
        <v>36</v>
      </c>
      <c r="U602" s="185">
        <v>853</v>
      </c>
      <c r="V602" s="188">
        <v>853</v>
      </c>
      <c r="W602" s="189">
        <v>853</v>
      </c>
      <c r="X602" s="31">
        <v>853</v>
      </c>
      <c r="Y602" s="90">
        <f>IFERROR(ROUND(X602/W602-1,2),"")</f>
        <v>0</v>
      </c>
      <c r="Z602" s="31">
        <f>IF(OR(S602="VLD MLC components",S602="VLD MLC pipes",S602="VLD PEX components",S602="VLD PEX pipes",S602="VLD PHC components",S602="VLD PHC pipes",S602="Controls VLD"),"По запросу",X602)</f>
        <v>853</v>
      </c>
      <c r="AA602" s="63">
        <f>ROUND(X602/1.2,3)</f>
        <v>710.83299999999997</v>
      </c>
      <c r="AB602" s="23">
        <v>710.83299999999997</v>
      </c>
      <c r="AC602" s="190">
        <f>IFERROR(ROUND(AA602/AB602-1,2),"")</f>
        <v>0</v>
      </c>
      <c r="AD602" s="25">
        <v>6.7000000000000004E-2</v>
      </c>
      <c r="AE602" s="25">
        <v>3.4E-5</v>
      </c>
      <c r="AF602" s="25">
        <v>0</v>
      </c>
      <c r="AG602" s="25" t="s">
        <v>22</v>
      </c>
      <c r="AH602" s="25">
        <v>0</v>
      </c>
      <c r="AI602" s="25">
        <v>0</v>
      </c>
      <c r="AJ602" s="25" t="s">
        <v>20</v>
      </c>
      <c r="AK602" s="42" t="s">
        <v>19</v>
      </c>
      <c r="AL602" s="25" t="s">
        <v>20</v>
      </c>
      <c r="AM602" s="25">
        <v>25</v>
      </c>
      <c r="AN602" s="25">
        <v>176</v>
      </c>
      <c r="AO602" s="25">
        <v>135</v>
      </c>
      <c r="AP602" s="25">
        <v>89</v>
      </c>
      <c r="AQ602" s="25">
        <v>1.675</v>
      </c>
      <c r="AR602" s="94">
        <v>2.1150000000000001E-3</v>
      </c>
      <c r="AS602" s="157" t="s">
        <v>22</v>
      </c>
      <c r="AT602" s="93" t="s">
        <v>22</v>
      </c>
      <c r="AU602" s="92" t="s">
        <v>22</v>
      </c>
      <c r="AV602" s="91" t="s">
        <v>152</v>
      </c>
      <c r="AW602" s="92" t="s">
        <v>152</v>
      </c>
      <c r="AX602" s="92" t="s">
        <v>48</v>
      </c>
      <c r="AY602" s="91" t="s">
        <v>152</v>
      </c>
      <c r="AZ602" s="23"/>
      <c r="BA602" s="25" t="s">
        <v>4589</v>
      </c>
      <c r="BB602" t="s">
        <v>25</v>
      </c>
      <c r="BC602" t="e">
        <v>#N/A</v>
      </c>
      <c r="BD602" t="e">
        <f>IF(Z602=BC602,"OK")</f>
        <v>#N/A</v>
      </c>
      <c r="BE602">
        <v>6.7000000000000004E-2</v>
      </c>
      <c r="BF602">
        <v>3.4E-5</v>
      </c>
      <c r="BG602">
        <v>176</v>
      </c>
      <c r="BH602">
        <v>135</v>
      </c>
      <c r="BI602">
        <v>89</v>
      </c>
      <c r="BJ602">
        <v>1.675</v>
      </c>
      <c r="BK602">
        <v>2.1150000000000001E-3</v>
      </c>
      <c r="BN602" s="183"/>
    </row>
    <row r="603" spans="1:66" ht="25.5" x14ac:dyDescent="0.25">
      <c r="A603" s="1"/>
      <c r="B603" s="94">
        <v>599</v>
      </c>
      <c r="C603" s="43">
        <v>1005171</v>
      </c>
      <c r="D603" s="25"/>
      <c r="E603" s="27" t="s">
        <v>5871</v>
      </c>
      <c r="F603" s="151" t="s">
        <v>21</v>
      </c>
      <c r="G603" s="41" t="s">
        <v>41</v>
      </c>
      <c r="H603" s="46" t="str">
        <f>IFERROR(IFERROR(IF(SEARCH("Usystems",$E603)&gt;0,"Usystems"),IF(SEARCH("RIIFO",$E603)&gt;0,"RIIFO","Uponor")),"Uponor")</f>
        <v>Uponor</v>
      </c>
      <c r="I603" s="25" t="str">
        <f>IFERROR(MID($D603,1,7)+0,"")</f>
        <v/>
      </c>
      <c r="J603" s="25" t="str">
        <f>IFERROR(MID($D603,10,7)+0,"")</f>
        <v/>
      </c>
      <c r="K603" s="25" t="str">
        <f>IFERROR(MID($D603,19,7)+0,"")</f>
        <v/>
      </c>
      <c r="L603" s="25" t="str">
        <f>IFERROR(MID($D603,28,7)+0,"")</f>
        <v/>
      </c>
      <c r="M603" s="25" t="str">
        <f>IF(IFERROR(MID($Q603,1,7)+0,"")&lt;1130000,IF(INDEX(C:C,MATCH(LEFT(Q603,7)+0,I:I,0))&lt;1130000,"",INDEX(C:C,MATCH(LEFT(Q603,7)+0,I:I,0))),IFERROR(MID($Q603,1,7)+0,""))</f>
        <v/>
      </c>
      <c r="N603" s="25" t="str">
        <f>IF(IFERROR(MID($Q603,10,7)+0,"")&lt;1130000,"",IFERROR(MID($Q603,10,7)+0,""))</f>
        <v/>
      </c>
      <c r="O603" s="25" t="str">
        <f>IF(IFERROR(MID($Q603,19,7)+0,"")&lt;1130000,"",IFERROR(MID($Q603,19,7)+0,""))</f>
        <v/>
      </c>
      <c r="P603" s="25" t="str">
        <f>IF(M603="","",IF(N603="",M603,M603&amp;", "&amp;N603))</f>
        <v/>
      </c>
      <c r="Q603" s="25"/>
      <c r="R603" s="25"/>
      <c r="S603" s="35" t="s">
        <v>35</v>
      </c>
      <c r="T603" s="25" t="s">
        <v>36</v>
      </c>
      <c r="U603" s="185">
        <v>1289</v>
      </c>
      <c r="V603" s="188">
        <v>1289</v>
      </c>
      <c r="W603" s="189">
        <v>1289</v>
      </c>
      <c r="X603" s="31">
        <v>1289</v>
      </c>
      <c r="Y603" s="90">
        <f>IFERROR(ROUND(X603/W603-1,2),"")</f>
        <v>0</v>
      </c>
      <c r="Z603" s="31">
        <f>IF(OR(S603="VLD MLC components",S603="VLD MLC pipes",S603="VLD PEX components",S603="VLD PEX pipes",S603="VLD PHC components",S603="VLD PHC pipes",S603="Controls VLD"),"По запросу",X603)</f>
        <v>1289</v>
      </c>
      <c r="AA603" s="63">
        <f>ROUND(X603/1.2,3)</f>
        <v>1074.1669999999999</v>
      </c>
      <c r="AB603" s="23">
        <v>1074.1669999999999</v>
      </c>
      <c r="AC603" s="190">
        <f>IFERROR(ROUND(AA603/AB603-1,2),"")</f>
        <v>0</v>
      </c>
      <c r="AD603" s="25">
        <v>9.4E-2</v>
      </c>
      <c r="AE603" s="25">
        <v>3.1999999999999999E-5</v>
      </c>
      <c r="AF603" s="25">
        <v>0</v>
      </c>
      <c r="AG603" s="25" t="s">
        <v>22</v>
      </c>
      <c r="AH603" s="25">
        <v>0</v>
      </c>
      <c r="AI603" s="25">
        <v>0</v>
      </c>
      <c r="AJ603" s="25" t="s">
        <v>20</v>
      </c>
      <c r="AK603" s="42" t="s">
        <v>19</v>
      </c>
      <c r="AL603" s="25" t="s">
        <v>19</v>
      </c>
      <c r="AM603" s="25">
        <v>10</v>
      </c>
      <c r="AN603" s="25"/>
      <c r="AO603" s="25"/>
      <c r="AP603" s="25"/>
      <c r="AQ603" s="25"/>
      <c r="AR603" s="94"/>
      <c r="AS603" s="157" t="s">
        <v>22</v>
      </c>
      <c r="AT603" s="93" t="s">
        <v>22</v>
      </c>
      <c r="AU603" s="92" t="s">
        <v>22</v>
      </c>
      <c r="AV603" s="91" t="s">
        <v>48</v>
      </c>
      <c r="AW603" s="92" t="s">
        <v>48</v>
      </c>
      <c r="AX603" s="92" t="s">
        <v>48</v>
      </c>
      <c r="AY603" s="91" t="s">
        <v>152</v>
      </c>
      <c r="AZ603" s="23"/>
      <c r="BA603" s="25">
        <v>0</v>
      </c>
      <c r="BB603" t="s">
        <v>48</v>
      </c>
      <c r="BC603" t="e">
        <v>#N/A</v>
      </c>
      <c r="BD603" t="e">
        <f>IF(Z603=BC603,"OK")</f>
        <v>#N/A</v>
      </c>
      <c r="BE603">
        <v>9.4E-2</v>
      </c>
      <c r="BF603">
        <v>3.1999999999999999E-5</v>
      </c>
      <c r="BG603">
        <v>0</v>
      </c>
      <c r="BH603">
        <v>0</v>
      </c>
      <c r="BI603">
        <v>0</v>
      </c>
      <c r="BJ603">
        <v>0</v>
      </c>
      <c r="BK603">
        <v>0</v>
      </c>
      <c r="BN603" s="183"/>
    </row>
    <row r="604" spans="1:66" ht="25.5" x14ac:dyDescent="0.25">
      <c r="A604" s="1"/>
      <c r="B604" s="94">
        <v>600</v>
      </c>
      <c r="C604" s="43">
        <v>1065291</v>
      </c>
      <c r="D604" s="25"/>
      <c r="E604" s="48" t="s">
        <v>5870</v>
      </c>
      <c r="F604" s="151" t="s">
        <v>21</v>
      </c>
      <c r="G604" s="28"/>
      <c r="H604" s="46" t="str">
        <f>IFERROR(IFERROR(IF(SEARCH("Usystems",$E604)&gt;0,"Usystems"),IF(SEARCH("RIIFO",$E604)&gt;0,"RIIFO","Uponor")),"Uponor")</f>
        <v>Uponor</v>
      </c>
      <c r="I604" s="25" t="str">
        <f>IFERROR(MID($D604,1,7)+0,"")</f>
        <v/>
      </c>
      <c r="J604" s="25" t="str">
        <f>IFERROR(MID($D604,10,7)+0,"")</f>
        <v/>
      </c>
      <c r="K604" s="25" t="str">
        <f>IFERROR(MID($D604,19,7)+0,"")</f>
        <v/>
      </c>
      <c r="L604" s="25" t="str">
        <f>IFERROR(MID($D604,28,7)+0,"")</f>
        <v/>
      </c>
      <c r="M604" s="25" t="str">
        <f>IF(IFERROR(MID($Q604,1,7)+0,"")&lt;1130000,IF(INDEX(C:C,MATCH(LEFT(Q604,7)+0,I:I,0))&lt;1130000,"",INDEX(C:C,MATCH(LEFT(Q604,7)+0,I:I,0))),IFERROR(MID($Q604,1,7)+0,""))</f>
        <v/>
      </c>
      <c r="N604" s="25" t="str">
        <f>IF(IFERROR(MID($Q604,10,7)+0,"")&lt;1130000,"",IFERROR(MID($Q604,10,7)+0,""))</f>
        <v/>
      </c>
      <c r="O604" s="25" t="str">
        <f>IF(IFERROR(MID($Q604,19,7)+0,"")&lt;1130000,"",IFERROR(MID($Q604,19,7)+0,""))</f>
        <v/>
      </c>
      <c r="P604" s="25" t="str">
        <f>IF(M604="","",IF(N604="",M604,M604&amp;", "&amp;N604))</f>
        <v/>
      </c>
      <c r="Q604" s="25"/>
      <c r="R604" s="25"/>
      <c r="S604" s="35" t="s">
        <v>35</v>
      </c>
      <c r="T604" s="25" t="s">
        <v>36</v>
      </c>
      <c r="U604" s="185">
        <v>4251</v>
      </c>
      <c r="V604" s="188">
        <v>4251</v>
      </c>
      <c r="W604" s="189">
        <v>4251</v>
      </c>
      <c r="X604" s="31">
        <v>4251</v>
      </c>
      <c r="Y604" s="90">
        <f>IFERROR(ROUND(X604/W604-1,2),"")</f>
        <v>0</v>
      </c>
      <c r="Z604" s="31">
        <f>IF(OR(S604="VLD MLC components",S604="VLD MLC pipes",S604="VLD PEX components",S604="VLD PEX pipes",S604="VLD PHC components",S604="VLD PHC pipes",S604="Controls VLD"),"По запросу",X604)</f>
        <v>4251</v>
      </c>
      <c r="AA604" s="63">
        <f>ROUND(X604/1.2,3)</f>
        <v>3542.5</v>
      </c>
      <c r="AB604" s="23">
        <v>3542.5</v>
      </c>
      <c r="AC604" s="190">
        <f>IFERROR(ROUND(AA604/AB604-1,2),"")</f>
        <v>0</v>
      </c>
      <c r="AD604" s="25">
        <v>0.1</v>
      </c>
      <c r="AE604" s="25">
        <v>3.0000000000000001E-5</v>
      </c>
      <c r="AF604" s="25">
        <v>0</v>
      </c>
      <c r="AG604" s="25" t="s">
        <v>22</v>
      </c>
      <c r="AH604" s="25">
        <v>0</v>
      </c>
      <c r="AI604" s="25">
        <v>0</v>
      </c>
      <c r="AJ604" s="25" t="s">
        <v>20</v>
      </c>
      <c r="AK604" s="42" t="s">
        <v>19</v>
      </c>
      <c r="AL604" s="25" t="s">
        <v>20</v>
      </c>
      <c r="AM604" s="25">
        <v>25</v>
      </c>
      <c r="AN604" s="25">
        <v>277</v>
      </c>
      <c r="AO604" s="25">
        <v>179</v>
      </c>
      <c r="AP604" s="25">
        <v>95</v>
      </c>
      <c r="AQ604" s="25">
        <v>2.5</v>
      </c>
      <c r="AR604" s="94">
        <v>4.7099999999999998E-3</v>
      </c>
      <c r="AS604" s="157" t="s">
        <v>22</v>
      </c>
      <c r="AT604" s="93" t="s">
        <v>22</v>
      </c>
      <c r="AU604" s="92" t="s">
        <v>22</v>
      </c>
      <c r="AV604" s="91" t="s">
        <v>48</v>
      </c>
      <c r="AW604" s="92" t="s">
        <v>48</v>
      </c>
      <c r="AX604" s="92" t="s">
        <v>48</v>
      </c>
      <c r="AY604" s="91" t="s">
        <v>152</v>
      </c>
      <c r="AZ604" s="23"/>
      <c r="BA604" s="25">
        <v>0</v>
      </c>
      <c r="BB604" t="s">
        <v>48</v>
      </c>
      <c r="BC604" t="e">
        <v>#N/A</v>
      </c>
      <c r="BD604" t="e">
        <f>IF(Z604=BC604,"OK")</f>
        <v>#N/A</v>
      </c>
      <c r="BE604">
        <v>0.1</v>
      </c>
      <c r="BF604">
        <v>3.0000000000000001E-5</v>
      </c>
      <c r="BG604">
        <v>277</v>
      </c>
      <c r="BH604">
        <v>179</v>
      </c>
      <c r="BI604">
        <v>95</v>
      </c>
      <c r="BJ604">
        <v>2.5</v>
      </c>
      <c r="BK604">
        <v>4.7099999999999998E-3</v>
      </c>
      <c r="BN604" s="183"/>
    </row>
    <row r="605" spans="1:66" ht="25.5" x14ac:dyDescent="0.25">
      <c r="A605" s="1"/>
      <c r="B605" s="94">
        <v>601</v>
      </c>
      <c r="C605" s="43">
        <v>1088881</v>
      </c>
      <c r="D605" s="25">
        <v>1012885</v>
      </c>
      <c r="E605" s="27" t="s">
        <v>5869</v>
      </c>
      <c r="F605" s="213" t="s">
        <v>757</v>
      </c>
      <c r="G605" s="28"/>
      <c r="H605" s="46" t="str">
        <f>IFERROR(IFERROR(IF(SEARCH("Usystems",$E605)&gt;0,"Usystems"),IF(SEARCH("RIIFO",$E605)&gt;0,"RIIFO","Uponor")),"Uponor")</f>
        <v>Uponor</v>
      </c>
      <c r="I605" s="25">
        <f>IFERROR(MID($D605,1,7)+0,"")</f>
        <v>1012885</v>
      </c>
      <c r="J605" s="25" t="str">
        <f>IFERROR(MID($D605,10,7)+0,"")</f>
        <v/>
      </c>
      <c r="K605" s="25" t="str">
        <f>IFERROR(MID($D605,19,7)+0,"")</f>
        <v/>
      </c>
      <c r="L605" s="25" t="str">
        <f>IFERROR(MID($D605,28,7)+0,"")</f>
        <v/>
      </c>
      <c r="M605" s="25" t="str">
        <f>IF(IFERROR(MID($Q605,1,7)+0,"")&lt;1130000,IF(INDEX(C:C,MATCH(LEFT(Q605,7)+0,I:I,0))&lt;1130000,"",INDEX(C:C,MATCH(LEFT(Q605,7)+0,I:I,0))),IFERROR(MID($Q605,1,7)+0,""))</f>
        <v/>
      </c>
      <c r="N605" s="25" t="str">
        <f>IF(IFERROR(MID($Q605,10,7)+0,"")&lt;1130000,"",IFERROR(MID($Q605,10,7)+0,""))</f>
        <v/>
      </c>
      <c r="O605" s="25" t="str">
        <f>IF(IFERROR(MID($Q605,19,7)+0,"")&lt;1130000,"",IFERROR(MID($Q605,19,7)+0,""))</f>
        <v/>
      </c>
      <c r="P605" s="25" t="str">
        <f>IF(M605="","",IF(N605="",M605,M605&amp;", "&amp;N605))</f>
        <v/>
      </c>
      <c r="Q605" s="25"/>
      <c r="R605" s="25"/>
      <c r="S605" s="35" t="s">
        <v>34</v>
      </c>
      <c r="T605" s="34" t="s">
        <v>36</v>
      </c>
      <c r="U605" s="185">
        <v>34168</v>
      </c>
      <c r="V605" s="188">
        <v>34168</v>
      </c>
      <c r="W605" s="189">
        <v>34168</v>
      </c>
      <c r="X605" s="31">
        <v>34168</v>
      </c>
      <c r="Y605" s="90">
        <f>IFERROR(ROUND(X605/W605-1,2),"")</f>
        <v>0</v>
      </c>
      <c r="Z605" s="31">
        <f>IF(OR(S605="VLD MLC components",S605="VLD MLC pipes",S605="VLD PEX components",S605="VLD PEX pipes",S605="VLD PHC components",S605="VLD PHC pipes",S605="Controls VLD"),"По запросу",X605)</f>
        <v>34168</v>
      </c>
      <c r="AA605" s="63">
        <f>ROUND(X605/1.2,3)</f>
        <v>28473.332999999999</v>
      </c>
      <c r="AB605" s="23">
        <v>28473.332999999999</v>
      </c>
      <c r="AC605" s="190">
        <f>IFERROR(ROUND(AA605/AB605-1,2),"")</f>
        <v>0</v>
      </c>
      <c r="AD605" s="25">
        <v>3.85</v>
      </c>
      <c r="AE605" s="25">
        <v>9.4699999999999993E-3</v>
      </c>
      <c r="AF605" s="25">
        <v>0</v>
      </c>
      <c r="AG605" s="25" t="s">
        <v>22</v>
      </c>
      <c r="AH605" s="25">
        <v>0</v>
      </c>
      <c r="AI605" s="25">
        <v>0</v>
      </c>
      <c r="AJ605" s="25" t="s">
        <v>20</v>
      </c>
      <c r="AK605" s="42" t="s">
        <v>19</v>
      </c>
      <c r="AL605" s="25" t="s">
        <v>20</v>
      </c>
      <c r="AM605" s="25">
        <v>1</v>
      </c>
      <c r="AN605" s="25">
        <v>765</v>
      </c>
      <c r="AO605" s="25">
        <v>235</v>
      </c>
      <c r="AP605" s="25">
        <v>85</v>
      </c>
      <c r="AQ605" s="25">
        <v>3.85</v>
      </c>
      <c r="AR605" s="94">
        <v>1.5280999999999999E-2</v>
      </c>
      <c r="AS605" s="157" t="s">
        <v>22</v>
      </c>
      <c r="AT605" s="93">
        <v>42860</v>
      </c>
      <c r="AU605" s="92" t="s">
        <v>22</v>
      </c>
      <c r="AV605" s="91" t="s">
        <v>152</v>
      </c>
      <c r="AW605" s="92" t="s">
        <v>48</v>
      </c>
      <c r="AX605" s="92" t="s">
        <v>48</v>
      </c>
      <c r="AY605" s="91" t="s">
        <v>152</v>
      </c>
      <c r="AZ605" s="23"/>
      <c r="BA605" s="25" t="s">
        <v>5868</v>
      </c>
      <c r="BB605" t="s">
        <v>25</v>
      </c>
      <c r="BC605" t="e">
        <v>#N/A</v>
      </c>
      <c r="BD605" t="e">
        <f>IF(Z605=BC605,"OK")</f>
        <v>#N/A</v>
      </c>
      <c r="BE605">
        <v>3.85</v>
      </c>
      <c r="BF605">
        <v>9.4699999999999993E-3</v>
      </c>
      <c r="BG605">
        <v>765</v>
      </c>
      <c r="BH605">
        <v>235</v>
      </c>
      <c r="BI605">
        <v>85</v>
      </c>
      <c r="BJ605">
        <v>3.85</v>
      </c>
      <c r="BK605">
        <v>1.5280999999999999E-2</v>
      </c>
      <c r="BN605" s="183"/>
    </row>
    <row r="606" spans="1:66" ht="25.5" x14ac:dyDescent="0.25">
      <c r="A606" s="1"/>
      <c r="B606" s="94">
        <v>602</v>
      </c>
      <c r="C606" s="43">
        <v>1088882</v>
      </c>
      <c r="D606" s="25">
        <v>1012886</v>
      </c>
      <c r="E606" s="27" t="s">
        <v>5867</v>
      </c>
      <c r="F606" s="213" t="s">
        <v>757</v>
      </c>
      <c r="G606" s="28"/>
      <c r="H606" s="46" t="str">
        <f>IFERROR(IFERROR(IF(SEARCH("Usystems",$E606)&gt;0,"Usystems"),IF(SEARCH("RIIFO",$E606)&gt;0,"RIIFO","Uponor")),"Uponor")</f>
        <v>Uponor</v>
      </c>
      <c r="I606" s="25">
        <f>IFERROR(MID($D606,1,7)+0,"")</f>
        <v>1012886</v>
      </c>
      <c r="J606" s="25" t="str">
        <f>IFERROR(MID($D606,10,7)+0,"")</f>
        <v/>
      </c>
      <c r="K606" s="25" t="str">
        <f>IFERROR(MID($D606,19,7)+0,"")</f>
        <v/>
      </c>
      <c r="L606" s="25" t="str">
        <f>IFERROR(MID($D606,28,7)+0,"")</f>
        <v/>
      </c>
      <c r="M606" s="25" t="str">
        <f>IF(IFERROR(MID($Q606,1,7)+0,"")&lt;1130000,IF(INDEX(C:C,MATCH(LEFT(Q606,7)+0,I:I,0))&lt;1130000,"",INDEX(C:C,MATCH(LEFT(Q606,7)+0,I:I,0))),IFERROR(MID($Q606,1,7)+0,""))</f>
        <v/>
      </c>
      <c r="N606" s="25" t="str">
        <f>IF(IFERROR(MID($Q606,10,7)+0,"")&lt;1130000,"",IFERROR(MID($Q606,10,7)+0,""))</f>
        <v/>
      </c>
      <c r="O606" s="25" t="str">
        <f>IF(IFERROR(MID($Q606,19,7)+0,"")&lt;1130000,"",IFERROR(MID($Q606,19,7)+0,""))</f>
        <v/>
      </c>
      <c r="P606" s="25" t="str">
        <f>IF(M606="","",IF(N606="",M606,M606&amp;", "&amp;N606))</f>
        <v/>
      </c>
      <c r="Q606" s="25"/>
      <c r="R606" s="25"/>
      <c r="S606" s="35" t="s">
        <v>34</v>
      </c>
      <c r="T606" s="34" t="s">
        <v>36</v>
      </c>
      <c r="U606" s="185">
        <v>36841</v>
      </c>
      <c r="V606" s="188">
        <v>36841</v>
      </c>
      <c r="W606" s="189">
        <v>36841</v>
      </c>
      <c r="X606" s="31">
        <v>36841</v>
      </c>
      <c r="Y606" s="90">
        <f>IFERROR(ROUND(X606/W606-1,2),"")</f>
        <v>0</v>
      </c>
      <c r="Z606" s="31">
        <f>IF(OR(S606="VLD MLC components",S606="VLD MLC pipes",S606="VLD PEX components",S606="VLD PEX pipes",S606="VLD PHC components",S606="VLD PHC pipes",S606="Controls VLD"),"По запросу",X606)</f>
        <v>36841</v>
      </c>
      <c r="AA606" s="63">
        <f>ROUND(X606/1.2,3)</f>
        <v>30700.832999999999</v>
      </c>
      <c r="AB606" s="23">
        <v>30700.832999999999</v>
      </c>
      <c r="AC606" s="190">
        <f>IFERROR(ROUND(AA606/AB606-1,2),"")</f>
        <v>0</v>
      </c>
      <c r="AD606" s="25">
        <v>4</v>
      </c>
      <c r="AE606" s="25">
        <v>9.4699999999999993E-3</v>
      </c>
      <c r="AF606" s="25">
        <v>0</v>
      </c>
      <c r="AG606" s="25" t="s">
        <v>22</v>
      </c>
      <c r="AH606" s="25">
        <v>0</v>
      </c>
      <c r="AI606" s="25">
        <v>0</v>
      </c>
      <c r="AJ606" s="25" t="s">
        <v>20</v>
      </c>
      <c r="AK606" s="42" t="s">
        <v>19</v>
      </c>
      <c r="AL606" s="25" t="s">
        <v>20</v>
      </c>
      <c r="AM606" s="25">
        <v>1</v>
      </c>
      <c r="AN606" s="25">
        <v>765</v>
      </c>
      <c r="AO606" s="25">
        <v>235</v>
      </c>
      <c r="AP606" s="25">
        <v>85</v>
      </c>
      <c r="AQ606" s="25">
        <v>4</v>
      </c>
      <c r="AR606" s="94">
        <v>1.5280999999999999E-2</v>
      </c>
      <c r="AS606" s="157" t="s">
        <v>22</v>
      </c>
      <c r="AT606" s="93">
        <v>42860</v>
      </c>
      <c r="AU606" s="92" t="s">
        <v>22</v>
      </c>
      <c r="AV606" s="91" t="s">
        <v>152</v>
      </c>
      <c r="AW606" s="92" t="s">
        <v>48</v>
      </c>
      <c r="AX606" s="92" t="s">
        <v>48</v>
      </c>
      <c r="AY606" s="91" t="s">
        <v>152</v>
      </c>
      <c r="AZ606" s="23"/>
      <c r="BA606" s="25" t="s">
        <v>5866</v>
      </c>
      <c r="BB606" t="s">
        <v>25</v>
      </c>
      <c r="BC606" t="e">
        <v>#N/A</v>
      </c>
      <c r="BD606" t="e">
        <f>IF(Z606=BC606,"OK")</f>
        <v>#N/A</v>
      </c>
      <c r="BE606">
        <v>4</v>
      </c>
      <c r="BF606">
        <v>9.4699999999999993E-3</v>
      </c>
      <c r="BG606">
        <v>765</v>
      </c>
      <c r="BH606">
        <v>235</v>
      </c>
      <c r="BI606">
        <v>85</v>
      </c>
      <c r="BJ606">
        <v>4</v>
      </c>
      <c r="BK606">
        <v>1.5280999999999999E-2</v>
      </c>
      <c r="BN606" s="183"/>
    </row>
    <row r="607" spans="1:66" ht="25.5" x14ac:dyDescent="0.25">
      <c r="A607" s="1"/>
      <c r="B607" s="94">
        <v>603</v>
      </c>
      <c r="C607" s="43">
        <v>1088883</v>
      </c>
      <c r="D607" s="25">
        <v>1012887</v>
      </c>
      <c r="E607" s="36" t="s">
        <v>5865</v>
      </c>
      <c r="F607" s="151" t="s">
        <v>21</v>
      </c>
      <c r="G607" s="28"/>
      <c r="H607" s="46" t="str">
        <f>IFERROR(IFERROR(IF(SEARCH("Usystems",$E607)&gt;0,"Usystems"),IF(SEARCH("RIIFO",$E607)&gt;0,"RIIFO","Uponor")),"Uponor")</f>
        <v>Uponor</v>
      </c>
      <c r="I607" s="25">
        <f>IFERROR(MID($D607,1,7)+0,"")</f>
        <v>1012887</v>
      </c>
      <c r="J607" s="25" t="str">
        <f>IFERROR(MID($D607,10,7)+0,"")</f>
        <v/>
      </c>
      <c r="K607" s="25" t="str">
        <f>IFERROR(MID($D607,19,7)+0,"")</f>
        <v/>
      </c>
      <c r="L607" s="25" t="str">
        <f>IFERROR(MID($D607,28,7)+0,"")</f>
        <v/>
      </c>
      <c r="M607" s="25" t="str">
        <f>IF(IFERROR(MID($Q607,1,7)+0,"")&lt;1130000,IF(INDEX(C:C,MATCH(LEFT(Q607,7)+0,I:I,0))&lt;1130000,"",INDEX(C:C,MATCH(LEFT(Q607,7)+0,I:I,0))),IFERROR(MID($Q607,1,7)+0,""))</f>
        <v/>
      </c>
      <c r="N607" s="25" t="str">
        <f>IF(IFERROR(MID($Q607,10,7)+0,"")&lt;1130000,"",IFERROR(MID($Q607,10,7)+0,""))</f>
        <v/>
      </c>
      <c r="O607" s="25" t="str">
        <f>IF(IFERROR(MID($Q607,19,7)+0,"")&lt;1130000,"",IFERROR(MID($Q607,19,7)+0,""))</f>
        <v/>
      </c>
      <c r="P607" s="25" t="str">
        <f>IF(M607="","",IF(N607="",M607,M607&amp;", "&amp;N607))</f>
        <v/>
      </c>
      <c r="Q607" s="25"/>
      <c r="R607" s="25"/>
      <c r="S607" s="35" t="s">
        <v>34</v>
      </c>
      <c r="T607" s="34" t="s">
        <v>36</v>
      </c>
      <c r="U607" s="185">
        <v>39374</v>
      </c>
      <c r="V607" s="188">
        <v>39374</v>
      </c>
      <c r="W607" s="189">
        <v>39374</v>
      </c>
      <c r="X607" s="31">
        <v>39374</v>
      </c>
      <c r="Y607" s="90">
        <f>IFERROR(ROUND(X607/W607-1,2),"")</f>
        <v>0</v>
      </c>
      <c r="Z607" s="31">
        <f>IF(OR(S607="VLD MLC components",S607="VLD MLC pipes",S607="VLD PEX components",S607="VLD PEX pipes",S607="VLD PHC components",S607="VLD PHC pipes",S607="Controls VLD"),"По запросу",X607)</f>
        <v>39374</v>
      </c>
      <c r="AA607" s="63">
        <f>ROUND(X607/1.2,3)</f>
        <v>32811.667000000001</v>
      </c>
      <c r="AB607" s="23">
        <v>32811.667000000001</v>
      </c>
      <c r="AC607" s="190">
        <f>IFERROR(ROUND(AA607/AB607-1,2),"")</f>
        <v>0</v>
      </c>
      <c r="AD607" s="25">
        <v>4.3</v>
      </c>
      <c r="AE607" s="25">
        <v>9.4699999999999993E-3</v>
      </c>
      <c r="AF607" s="25">
        <v>0</v>
      </c>
      <c r="AG607" s="25" t="s">
        <v>22</v>
      </c>
      <c r="AH607" s="25">
        <v>0</v>
      </c>
      <c r="AI607" s="25">
        <v>0</v>
      </c>
      <c r="AJ607" s="25" t="s">
        <v>20</v>
      </c>
      <c r="AK607" s="42" t="s">
        <v>19</v>
      </c>
      <c r="AL607" s="25" t="s">
        <v>20</v>
      </c>
      <c r="AM607" s="25">
        <v>1</v>
      </c>
      <c r="AN607" s="25">
        <v>765</v>
      </c>
      <c r="AO607" s="25">
        <v>235</v>
      </c>
      <c r="AP607" s="25">
        <v>85</v>
      </c>
      <c r="AQ607" s="25">
        <v>4.3</v>
      </c>
      <c r="AR607" s="94">
        <v>1.5280999999999999E-2</v>
      </c>
      <c r="AS607" s="157" t="s">
        <v>22</v>
      </c>
      <c r="AT607" s="93">
        <v>42860</v>
      </c>
      <c r="AU607" s="92" t="s">
        <v>22</v>
      </c>
      <c r="AV607" s="91" t="s">
        <v>48</v>
      </c>
      <c r="AW607" s="92" t="s">
        <v>48</v>
      </c>
      <c r="AX607" s="92" t="s">
        <v>48</v>
      </c>
      <c r="AY607" s="91" t="s">
        <v>152</v>
      </c>
      <c r="AZ607" s="23"/>
      <c r="BA607" s="25">
        <v>0</v>
      </c>
      <c r="BB607" t="s">
        <v>48</v>
      </c>
      <c r="BC607" t="e">
        <v>#N/A</v>
      </c>
      <c r="BD607" t="e">
        <f>IF(Z607=BC607,"OK")</f>
        <v>#N/A</v>
      </c>
      <c r="BE607">
        <v>4.3</v>
      </c>
      <c r="BF607">
        <v>9.4699999999999993E-3</v>
      </c>
      <c r="BG607">
        <v>765</v>
      </c>
      <c r="BH607">
        <v>235</v>
      </c>
      <c r="BI607">
        <v>85</v>
      </c>
      <c r="BJ607">
        <v>4.3</v>
      </c>
      <c r="BK607">
        <v>1.5280999999999999E-2</v>
      </c>
      <c r="BN607" s="183"/>
    </row>
    <row r="608" spans="1:66" ht="25.5" x14ac:dyDescent="0.25">
      <c r="A608" s="1"/>
      <c r="B608" s="94">
        <v>604</v>
      </c>
      <c r="C608" s="43">
        <v>1023027</v>
      </c>
      <c r="D608" s="37">
        <v>1023164</v>
      </c>
      <c r="E608" s="27" t="s">
        <v>5864</v>
      </c>
      <c r="F608" s="151" t="s">
        <v>652</v>
      </c>
      <c r="G608" s="41" t="s">
        <v>585</v>
      </c>
      <c r="H608" s="46" t="str">
        <f>IFERROR(IFERROR(IF(SEARCH("Usystems",$E608)&gt;0,"Usystems"),IF(SEARCH("RIIFO",$E608)&gt;0,"RIIFO","Uponor")),"Uponor")</f>
        <v>Uponor</v>
      </c>
      <c r="I608" s="25">
        <f>IFERROR(MID($D608,1,7)+0,"")</f>
        <v>1023164</v>
      </c>
      <c r="J608" s="25" t="str">
        <f>IFERROR(MID($D608,10,7)+0,"")</f>
        <v/>
      </c>
      <c r="K608" s="25" t="str">
        <f>IFERROR(MID($D608,19,7)+0,"")</f>
        <v/>
      </c>
      <c r="L608" s="25" t="str">
        <f>IFERROR(MID($D608,28,7)+0,"")</f>
        <v/>
      </c>
      <c r="M608" s="25" t="str">
        <f>IF(IFERROR(MID($Q608,1,7)+0,"")&lt;1130000,IF(INDEX(C:C,MATCH(LEFT(Q608,7)+0,I:I,0))&lt;1130000,"",INDEX(C:C,MATCH(LEFT(Q608,7)+0,I:I,0))),IFERROR(MID($Q608,1,7)+0,""))</f>
        <v/>
      </c>
      <c r="N608" s="25" t="str">
        <f>IF(IFERROR(MID($Q608,10,7)+0,"")&lt;1130000,"",IFERROR(MID($Q608,10,7)+0,""))</f>
        <v/>
      </c>
      <c r="O608" s="25" t="str">
        <f>IF(IFERROR(MID($Q608,19,7)+0,"")&lt;1130000,"",IFERROR(MID($Q608,19,7)+0,""))</f>
        <v/>
      </c>
      <c r="P608" s="25" t="str">
        <f>IF(M608="","",IF(N608="",M608,M608&amp;", "&amp;N608))</f>
        <v/>
      </c>
      <c r="Q608" s="44" t="s">
        <v>22</v>
      </c>
      <c r="R608" s="44"/>
      <c r="S608" s="35" t="s">
        <v>35</v>
      </c>
      <c r="T608" s="25" t="s">
        <v>36</v>
      </c>
      <c r="U608" s="185">
        <v>3416</v>
      </c>
      <c r="V608" s="188">
        <v>3416</v>
      </c>
      <c r="W608" s="189">
        <v>3416</v>
      </c>
      <c r="X608" s="31">
        <v>3416</v>
      </c>
      <c r="Y608" s="90">
        <f>IFERROR(ROUND(X608/W608-1,2),"")</f>
        <v>0</v>
      </c>
      <c r="Z608" s="31">
        <f>IF(OR(S608="VLD MLC components",S608="VLD MLC pipes",S608="VLD PEX components",S608="VLD PEX pipes",S608="VLD PHC components",S608="VLD PHC pipes",S608="Controls VLD"),"По запросу",X608)</f>
        <v>3416</v>
      </c>
      <c r="AA608" s="63">
        <f>ROUND(X608/1.2,3)</f>
        <v>2846.6669999999999</v>
      </c>
      <c r="AB608" s="23">
        <v>2846.6669999999999</v>
      </c>
      <c r="AC608" s="190">
        <f>IFERROR(ROUND(AA608/AB608-1,2),"")</f>
        <v>0</v>
      </c>
      <c r="AD608" s="25">
        <v>0.2</v>
      </c>
      <c r="AE608" s="25">
        <v>1.7699999999999999E-4</v>
      </c>
      <c r="AF608" s="25">
        <v>77</v>
      </c>
      <c r="AG608" s="25">
        <v>77</v>
      </c>
      <c r="AH608" s="25">
        <v>77</v>
      </c>
      <c r="AI608" s="25">
        <v>77</v>
      </c>
      <c r="AJ608" s="25" t="s">
        <v>20</v>
      </c>
      <c r="AK608" s="22" t="s">
        <v>20</v>
      </c>
      <c r="AL608" s="25" t="s">
        <v>20</v>
      </c>
      <c r="AM608" s="25">
        <v>20</v>
      </c>
      <c r="AN608" s="25">
        <v>250</v>
      </c>
      <c r="AO608" s="25">
        <v>138</v>
      </c>
      <c r="AP608" s="25">
        <v>145</v>
      </c>
      <c r="AQ608" s="25">
        <v>4</v>
      </c>
      <c r="AR608" s="94">
        <v>5.0029999999999996E-3</v>
      </c>
      <c r="AS608" s="157">
        <v>79</v>
      </c>
      <c r="AT608" s="93" t="s">
        <v>22</v>
      </c>
      <c r="AU608" s="92" t="s">
        <v>22</v>
      </c>
      <c r="AV608" s="91" t="s">
        <v>152</v>
      </c>
      <c r="AW608" s="92" t="s">
        <v>152</v>
      </c>
      <c r="AX608" s="92" t="s">
        <v>48</v>
      </c>
      <c r="AY608" s="91" t="s">
        <v>152</v>
      </c>
      <c r="AZ608" s="23"/>
      <c r="BA608" s="25" t="s">
        <v>5863</v>
      </c>
      <c r="BB608" t="s">
        <v>25</v>
      </c>
      <c r="BC608">
        <v>3416</v>
      </c>
      <c r="BD608" t="str">
        <f>IF(Z608=BC608,"OK")</f>
        <v>OK</v>
      </c>
      <c r="BE608">
        <v>0.2</v>
      </c>
      <c r="BF608">
        <v>1.7699999999999999E-4</v>
      </c>
      <c r="BG608">
        <v>250</v>
      </c>
      <c r="BH608">
        <v>138</v>
      </c>
      <c r="BI608">
        <v>145</v>
      </c>
      <c r="BJ608">
        <v>4</v>
      </c>
      <c r="BK608">
        <v>5.0029999999999996E-3</v>
      </c>
      <c r="BN608" s="183"/>
    </row>
    <row r="609" spans="1:66" ht="25.5" x14ac:dyDescent="0.25">
      <c r="A609" s="1"/>
      <c r="B609" s="94">
        <v>605</v>
      </c>
      <c r="C609" s="43">
        <v>1023028</v>
      </c>
      <c r="D609" s="37">
        <v>1023165</v>
      </c>
      <c r="E609" s="27" t="s">
        <v>5862</v>
      </c>
      <c r="F609" s="151" t="s">
        <v>652</v>
      </c>
      <c r="G609" s="41"/>
      <c r="H609" s="46" t="str">
        <f>IFERROR(IFERROR(IF(SEARCH("Usystems",$E609)&gt;0,"Usystems"),IF(SEARCH("RIIFO",$E609)&gt;0,"RIIFO","Uponor")),"Uponor")</f>
        <v>Uponor</v>
      </c>
      <c r="I609" s="25">
        <f>IFERROR(MID($D609,1,7)+0,"")</f>
        <v>1023165</v>
      </c>
      <c r="J609" s="25" t="str">
        <f>IFERROR(MID($D609,10,7)+0,"")</f>
        <v/>
      </c>
      <c r="K609" s="25" t="str">
        <f>IFERROR(MID($D609,19,7)+0,"")</f>
        <v/>
      </c>
      <c r="L609" s="25" t="str">
        <f>IFERROR(MID($D609,28,7)+0,"")</f>
        <v/>
      </c>
      <c r="M609" s="25" t="str">
        <f>IF(IFERROR(MID($Q609,1,7)+0,"")&lt;1130000,IF(INDEX(C:C,MATCH(LEFT(Q609,7)+0,I:I,0))&lt;1130000,"",INDEX(C:C,MATCH(LEFT(Q609,7)+0,I:I,0))),IFERROR(MID($Q609,1,7)+0,""))</f>
        <v/>
      </c>
      <c r="N609" s="25" t="str">
        <f>IF(IFERROR(MID($Q609,10,7)+0,"")&lt;1130000,"",IFERROR(MID($Q609,10,7)+0,""))</f>
        <v/>
      </c>
      <c r="O609" s="25" t="str">
        <f>IF(IFERROR(MID($Q609,19,7)+0,"")&lt;1130000,"",IFERROR(MID($Q609,19,7)+0,""))</f>
        <v/>
      </c>
      <c r="P609" s="25" t="str">
        <f>IF(M609="","",IF(N609="",M609,M609&amp;", "&amp;N609))</f>
        <v/>
      </c>
      <c r="Q609" s="44" t="s">
        <v>22</v>
      </c>
      <c r="R609" s="44"/>
      <c r="S609" s="35" t="s">
        <v>35</v>
      </c>
      <c r="T609" s="25" t="s">
        <v>36</v>
      </c>
      <c r="U609" s="185">
        <v>4224</v>
      </c>
      <c r="V609" s="188">
        <v>4224</v>
      </c>
      <c r="W609" s="189">
        <v>4224</v>
      </c>
      <c r="X609" s="31">
        <v>4224</v>
      </c>
      <c r="Y609" s="90">
        <f>IFERROR(ROUND(X609/W609-1,2),"")</f>
        <v>0</v>
      </c>
      <c r="Z609" s="31">
        <f>IF(OR(S609="VLD MLC components",S609="VLD MLC pipes",S609="VLD PEX components",S609="VLD PEX pipes",S609="VLD PHC components",S609="VLD PHC pipes",S609="Controls VLD"),"По запросу",X609)</f>
        <v>4224</v>
      </c>
      <c r="AA609" s="63">
        <f>ROUND(X609/1.2,3)</f>
        <v>3520</v>
      </c>
      <c r="AB609" s="23">
        <v>3520</v>
      </c>
      <c r="AC609" s="190">
        <f>IFERROR(ROUND(AA609/AB609-1,2),"")</f>
        <v>0</v>
      </c>
      <c r="AD609" s="25">
        <v>0.26100000000000001</v>
      </c>
      <c r="AE609" s="25">
        <v>2.0000000000000001E-4</v>
      </c>
      <c r="AF609" s="25">
        <v>0</v>
      </c>
      <c r="AG609" s="25" t="s">
        <v>22</v>
      </c>
      <c r="AH609" s="25">
        <v>0</v>
      </c>
      <c r="AI609" s="25">
        <v>0</v>
      </c>
      <c r="AJ609" s="25" t="s">
        <v>20</v>
      </c>
      <c r="AK609" s="42" t="s">
        <v>19</v>
      </c>
      <c r="AL609" s="25" t="s">
        <v>20</v>
      </c>
      <c r="AM609" s="25">
        <v>15</v>
      </c>
      <c r="AN609" s="25">
        <v>250</v>
      </c>
      <c r="AO609" s="25">
        <v>135</v>
      </c>
      <c r="AP609" s="25">
        <v>140</v>
      </c>
      <c r="AQ609" s="25">
        <v>3.915</v>
      </c>
      <c r="AR609" s="94">
        <v>4.725E-3</v>
      </c>
      <c r="AS609" s="157" t="s">
        <v>22</v>
      </c>
      <c r="AT609" s="93" t="s">
        <v>22</v>
      </c>
      <c r="AU609" s="92" t="s">
        <v>22</v>
      </c>
      <c r="AV609" s="91" t="s">
        <v>152</v>
      </c>
      <c r="AW609" s="92" t="s">
        <v>152</v>
      </c>
      <c r="AX609" s="92" t="s">
        <v>48</v>
      </c>
      <c r="AY609" s="91" t="s">
        <v>152</v>
      </c>
      <c r="AZ609" s="23"/>
      <c r="BA609" s="25" t="s">
        <v>5861</v>
      </c>
      <c r="BB609" t="s">
        <v>25</v>
      </c>
      <c r="BC609" t="e">
        <v>#N/A</v>
      </c>
      <c r="BD609" t="e">
        <f>IF(Z609=BC609,"OK")</f>
        <v>#N/A</v>
      </c>
      <c r="BE609">
        <v>0.26100000000000001</v>
      </c>
      <c r="BF609">
        <v>2.0000000000000001E-4</v>
      </c>
      <c r="BG609">
        <v>250</v>
      </c>
      <c r="BH609">
        <v>135</v>
      </c>
      <c r="BI609">
        <v>140</v>
      </c>
      <c r="BJ609">
        <v>3.915</v>
      </c>
      <c r="BK609">
        <v>4.725E-3</v>
      </c>
      <c r="BN609" s="183"/>
    </row>
    <row r="610" spans="1:66" ht="25.5" x14ac:dyDescent="0.25">
      <c r="A610" s="1"/>
      <c r="B610" s="94">
        <v>606</v>
      </c>
      <c r="C610" s="43">
        <v>1023029</v>
      </c>
      <c r="D610" s="37">
        <v>1023166</v>
      </c>
      <c r="E610" s="27" t="s">
        <v>5860</v>
      </c>
      <c r="F610" s="151" t="s">
        <v>652</v>
      </c>
      <c r="G610" s="41" t="s">
        <v>585</v>
      </c>
      <c r="H610" s="46" t="str">
        <f>IFERROR(IFERROR(IF(SEARCH("Usystems",$E610)&gt;0,"Usystems"),IF(SEARCH("RIIFO",$E610)&gt;0,"RIIFO","Uponor")),"Uponor")</f>
        <v>Uponor</v>
      </c>
      <c r="I610" s="25">
        <f>IFERROR(MID($D610,1,7)+0,"")</f>
        <v>1023166</v>
      </c>
      <c r="J610" s="25" t="str">
        <f>IFERROR(MID($D610,10,7)+0,"")</f>
        <v/>
      </c>
      <c r="K610" s="25" t="str">
        <f>IFERROR(MID($D610,19,7)+0,"")</f>
        <v/>
      </c>
      <c r="L610" s="25" t="str">
        <f>IFERROR(MID($D610,28,7)+0,"")</f>
        <v/>
      </c>
      <c r="M610" s="25" t="str">
        <f>IF(IFERROR(MID($Q610,1,7)+0,"")&lt;1130000,IF(INDEX(C:C,MATCH(LEFT(Q610,7)+0,I:I,0))&lt;1130000,"",INDEX(C:C,MATCH(LEFT(Q610,7)+0,I:I,0))),IFERROR(MID($Q610,1,7)+0,""))</f>
        <v/>
      </c>
      <c r="N610" s="25" t="str">
        <f>IF(IFERROR(MID($Q610,10,7)+0,"")&lt;1130000,"",IFERROR(MID($Q610,10,7)+0,""))</f>
        <v/>
      </c>
      <c r="O610" s="25" t="str">
        <f>IF(IFERROR(MID($Q610,19,7)+0,"")&lt;1130000,"",IFERROR(MID($Q610,19,7)+0,""))</f>
        <v/>
      </c>
      <c r="P610" s="25" t="str">
        <f>IF(M610="","",IF(N610="",M610,M610&amp;", "&amp;N610))</f>
        <v/>
      </c>
      <c r="Q610" s="44" t="s">
        <v>22</v>
      </c>
      <c r="R610" s="44"/>
      <c r="S610" s="35" t="s">
        <v>35</v>
      </c>
      <c r="T610" s="25" t="s">
        <v>36</v>
      </c>
      <c r="U610" s="185">
        <v>5481</v>
      </c>
      <c r="V610" s="188">
        <v>5481</v>
      </c>
      <c r="W610" s="189">
        <v>5481</v>
      </c>
      <c r="X610" s="31">
        <v>5481</v>
      </c>
      <c r="Y610" s="90">
        <f>IFERROR(ROUND(X610/W610-1,2),"")</f>
        <v>0</v>
      </c>
      <c r="Z610" s="31">
        <f>IF(OR(S610="VLD MLC components",S610="VLD MLC pipes",S610="VLD PEX components",S610="VLD PEX pipes",S610="VLD PHC components",S610="VLD PHC pipes",S610="Controls VLD"),"По запросу",X610)</f>
        <v>5481</v>
      </c>
      <c r="AA610" s="63">
        <f>ROUND(X610/1.2,3)</f>
        <v>4567.5</v>
      </c>
      <c r="AB610" s="23">
        <v>4567.5</v>
      </c>
      <c r="AC610" s="190">
        <f>IFERROR(ROUND(AA610/AB610-1,2),"")</f>
        <v>0</v>
      </c>
      <c r="AD610" s="25">
        <v>0.33200000000000002</v>
      </c>
      <c r="AE610" s="25">
        <v>2.4000000000000001E-4</v>
      </c>
      <c r="AF610" s="25">
        <v>80</v>
      </c>
      <c r="AG610" s="25">
        <v>80</v>
      </c>
      <c r="AH610" s="25">
        <v>80</v>
      </c>
      <c r="AI610" s="25">
        <v>80</v>
      </c>
      <c r="AJ610" s="25" t="s">
        <v>20</v>
      </c>
      <c r="AK610" s="22" t="s">
        <v>20</v>
      </c>
      <c r="AL610" s="25" t="s">
        <v>20</v>
      </c>
      <c r="AM610" s="25">
        <v>10</v>
      </c>
      <c r="AN610" s="25">
        <v>250</v>
      </c>
      <c r="AO610" s="25">
        <v>135</v>
      </c>
      <c r="AP610" s="25">
        <v>140</v>
      </c>
      <c r="AQ610" s="25">
        <v>3.32</v>
      </c>
      <c r="AR610" s="94">
        <v>4.725E-3</v>
      </c>
      <c r="AS610" s="157">
        <v>80</v>
      </c>
      <c r="AT610" s="93" t="s">
        <v>22</v>
      </c>
      <c r="AU610" s="92" t="s">
        <v>22</v>
      </c>
      <c r="AV610" s="91" t="s">
        <v>152</v>
      </c>
      <c r="AW610" s="92" t="s">
        <v>152</v>
      </c>
      <c r="AX610" s="92" t="s">
        <v>48</v>
      </c>
      <c r="AY610" s="91" t="s">
        <v>152</v>
      </c>
      <c r="AZ610" s="23"/>
      <c r="BA610" s="25" t="s">
        <v>5859</v>
      </c>
      <c r="BB610" t="s">
        <v>25</v>
      </c>
      <c r="BC610">
        <v>5481</v>
      </c>
      <c r="BD610" t="str">
        <f>IF(Z610=BC610,"OK")</f>
        <v>OK</v>
      </c>
      <c r="BE610">
        <v>0.33200000000000002</v>
      </c>
      <c r="BF610">
        <v>2.4000000000000001E-4</v>
      </c>
      <c r="BG610">
        <v>250</v>
      </c>
      <c r="BH610">
        <v>135</v>
      </c>
      <c r="BI610">
        <v>140</v>
      </c>
      <c r="BJ610">
        <v>3.32</v>
      </c>
      <c r="BK610">
        <v>4.725E-3</v>
      </c>
      <c r="BN610" s="183"/>
    </row>
    <row r="611" spans="1:66" ht="25.5" x14ac:dyDescent="0.25">
      <c r="A611" s="1"/>
      <c r="B611" s="94">
        <v>607</v>
      </c>
      <c r="C611" s="43">
        <v>1048520</v>
      </c>
      <c r="D611" s="37" t="s">
        <v>22</v>
      </c>
      <c r="E611" s="27" t="s">
        <v>5858</v>
      </c>
      <c r="F611" s="151" t="s">
        <v>652</v>
      </c>
      <c r="G611" s="41"/>
      <c r="H611" s="46" t="str">
        <f>IFERROR(IFERROR(IF(SEARCH("Usystems",$E611)&gt;0,"Usystems"),IF(SEARCH("RIIFO",$E611)&gt;0,"RIIFO","Uponor")),"Uponor")</f>
        <v>Uponor</v>
      </c>
      <c r="I611" s="25" t="str">
        <f>IFERROR(MID($D611,1,7)+0,"")</f>
        <v/>
      </c>
      <c r="J611" s="25" t="str">
        <f>IFERROR(MID($D611,10,7)+0,"")</f>
        <v/>
      </c>
      <c r="K611" s="25" t="str">
        <f>IFERROR(MID($D611,19,7)+0,"")</f>
        <v/>
      </c>
      <c r="L611" s="25" t="str">
        <f>IFERROR(MID($D611,28,7)+0,"")</f>
        <v/>
      </c>
      <c r="M611" s="25">
        <f>IF(IFERROR(MID($Q611,1,7)+0,"")&lt;1130000,IF(INDEX(C:C,MATCH(LEFT(Q611,7)+0,I:I,0))&lt;1130000,"",INDEX(C:C,MATCH(LEFT(Q611,7)+0,I:I,0))),IFERROR(MID($Q611,1,7)+0,""))</f>
        <v>1135953</v>
      </c>
      <c r="N611" s="25" t="str">
        <f>IF(IFERROR(MID($Q611,10,7)+0,"")&lt;1130000,"",IFERROR(MID($Q611,10,7)+0,""))</f>
        <v/>
      </c>
      <c r="O611" s="25" t="str">
        <f>IF(IFERROR(MID($Q611,19,7)+0,"")&lt;1130000,"",IFERROR(MID($Q611,19,7)+0,""))</f>
        <v/>
      </c>
      <c r="P611" s="25">
        <f>IF(M611="","",IF(N611="",M611,M611&amp;", "&amp;N611))</f>
        <v>1135953</v>
      </c>
      <c r="Q611" s="44">
        <v>1135953</v>
      </c>
      <c r="R611" s="44"/>
      <c r="S611" s="35" t="s">
        <v>35</v>
      </c>
      <c r="T611" s="25" t="s">
        <v>36</v>
      </c>
      <c r="U611" s="185">
        <v>7308</v>
      </c>
      <c r="V611" s="188">
        <v>7308</v>
      </c>
      <c r="W611" s="189">
        <v>7308</v>
      </c>
      <c r="X611" s="31">
        <v>7308</v>
      </c>
      <c r="Y611" s="90">
        <f>IFERROR(ROUND(X611/W611-1,2),"")</f>
        <v>0</v>
      </c>
      <c r="Z611" s="31">
        <f>IF(OR(S611="VLD MLC components",S611="VLD MLC pipes",S611="VLD PEX components",S611="VLD PEX pipes",S611="VLD PHC components",S611="VLD PHC pipes",S611="Controls VLD"),"По запросу",X611)</f>
        <v>7308</v>
      </c>
      <c r="AA611" s="63">
        <f>ROUND(X611/1.2,3)</f>
        <v>6090</v>
      </c>
      <c r="AB611" s="23">
        <v>6090</v>
      </c>
      <c r="AC611" s="190">
        <f>IFERROR(ROUND(AA611/AB611-1,2),"")</f>
        <v>0</v>
      </c>
      <c r="AD611" s="25">
        <v>0.41299999999999998</v>
      </c>
      <c r="AE611" s="25">
        <v>1.237E-3</v>
      </c>
      <c r="AF611" s="25">
        <v>0</v>
      </c>
      <c r="AG611" s="25" t="s">
        <v>22</v>
      </c>
      <c r="AH611" s="25">
        <v>0</v>
      </c>
      <c r="AI611" s="25">
        <v>0</v>
      </c>
      <c r="AJ611" s="25" t="s">
        <v>20</v>
      </c>
      <c r="AK611" s="42" t="s">
        <v>19</v>
      </c>
      <c r="AL611" s="25" t="s">
        <v>20</v>
      </c>
      <c r="AM611" s="25">
        <v>1</v>
      </c>
      <c r="AN611" s="25">
        <v>140</v>
      </c>
      <c r="AO611" s="25">
        <v>93</v>
      </c>
      <c r="AP611" s="25">
        <v>95</v>
      </c>
      <c r="AQ611" s="25">
        <v>0.41299999999999998</v>
      </c>
      <c r="AR611" s="94">
        <v>1.237E-3</v>
      </c>
      <c r="AS611" s="157" t="s">
        <v>22</v>
      </c>
      <c r="AT611" s="93" t="s">
        <v>22</v>
      </c>
      <c r="AU611" s="92" t="s">
        <v>22</v>
      </c>
      <c r="AV611" s="91" t="s">
        <v>152</v>
      </c>
      <c r="AW611" s="92" t="s">
        <v>48</v>
      </c>
      <c r="AX611" s="92" t="s">
        <v>48</v>
      </c>
      <c r="AY611" s="91" t="s">
        <v>152</v>
      </c>
      <c r="AZ611" s="23"/>
      <c r="BA611" s="25" t="s">
        <v>5857</v>
      </c>
      <c r="BB611" t="s">
        <v>25</v>
      </c>
      <c r="BC611" t="e">
        <v>#N/A</v>
      </c>
      <c r="BD611" t="e">
        <f>IF(Z611=BC611,"OK")</f>
        <v>#N/A</v>
      </c>
      <c r="BE611">
        <v>0.41299999999999998</v>
      </c>
      <c r="BF611">
        <v>1.237E-3</v>
      </c>
      <c r="BG611">
        <v>140</v>
      </c>
      <c r="BH611">
        <v>93</v>
      </c>
      <c r="BI611">
        <v>95</v>
      </c>
      <c r="BJ611">
        <v>0.41299999999999998</v>
      </c>
      <c r="BK611">
        <v>1.237E-3</v>
      </c>
      <c r="BN611" s="183"/>
    </row>
    <row r="612" spans="1:66" ht="25.5" x14ac:dyDescent="0.25">
      <c r="A612" s="1"/>
      <c r="B612" s="94">
        <v>608</v>
      </c>
      <c r="C612" s="43">
        <v>1048521</v>
      </c>
      <c r="D612" s="37" t="s">
        <v>22</v>
      </c>
      <c r="E612" s="27" t="s">
        <v>5856</v>
      </c>
      <c r="F612" s="151" t="s">
        <v>655</v>
      </c>
      <c r="G612" s="41"/>
      <c r="H612" s="46" t="str">
        <f>IFERROR(IFERROR(IF(SEARCH("Usystems",$E612)&gt;0,"Usystems"),IF(SEARCH("RIIFO",$E612)&gt;0,"RIIFO","Uponor")),"Uponor")</f>
        <v>Uponor</v>
      </c>
      <c r="I612" s="25" t="str">
        <f>IFERROR(MID($D612,1,7)+0,"")</f>
        <v/>
      </c>
      <c r="J612" s="25" t="str">
        <f>IFERROR(MID($D612,10,7)+0,"")</f>
        <v/>
      </c>
      <c r="K612" s="25" t="str">
        <f>IFERROR(MID($D612,19,7)+0,"")</f>
        <v/>
      </c>
      <c r="L612" s="25" t="str">
        <f>IFERROR(MID($D612,28,7)+0,"")</f>
        <v/>
      </c>
      <c r="M612" s="25">
        <f>IF(IFERROR(MID($Q612,1,7)+0,"")&lt;1130000,IF(INDEX(C:C,MATCH(LEFT(Q612,7)+0,I:I,0))&lt;1130000,"",INDEX(C:C,MATCH(LEFT(Q612,7)+0,I:I,0))),IFERROR(MID($Q612,1,7)+0,""))</f>
        <v>1135954</v>
      </c>
      <c r="N612" s="25" t="str">
        <f>IF(IFERROR(MID($Q612,10,7)+0,"")&lt;1130000,"",IFERROR(MID($Q612,10,7)+0,""))</f>
        <v/>
      </c>
      <c r="O612" s="25" t="str">
        <f>IF(IFERROR(MID($Q612,19,7)+0,"")&lt;1130000,"",IFERROR(MID($Q612,19,7)+0,""))</f>
        <v/>
      </c>
      <c r="P612" s="25">
        <f>IF(M612="","",IF(N612="",M612,M612&amp;", "&amp;N612))</f>
        <v>1135954</v>
      </c>
      <c r="Q612" s="44">
        <v>1135954</v>
      </c>
      <c r="R612" s="44"/>
      <c r="S612" s="35" t="s">
        <v>35</v>
      </c>
      <c r="T612" s="25" t="s">
        <v>36</v>
      </c>
      <c r="U612" s="185">
        <v>10906</v>
      </c>
      <c r="V612" s="188">
        <v>10906</v>
      </c>
      <c r="W612" s="189">
        <v>10906</v>
      </c>
      <c r="X612" s="31">
        <v>10906</v>
      </c>
      <c r="Y612" s="90">
        <f>IFERROR(ROUND(X612/W612-1,2),"")</f>
        <v>0</v>
      </c>
      <c r="Z612" s="31">
        <f>IF(OR(S612="VLD MLC components",S612="VLD MLC pipes",S612="VLD PEX components",S612="VLD PEX pipes",S612="VLD PHC components",S612="VLD PHC pipes",S612="Controls VLD"),"По запросу",X612)</f>
        <v>10906</v>
      </c>
      <c r="AA612" s="63">
        <f>ROUND(X612/1.2,3)</f>
        <v>9088.3330000000005</v>
      </c>
      <c r="AB612" s="23">
        <v>9088.3330000000005</v>
      </c>
      <c r="AC612" s="190">
        <f>IFERROR(ROUND(AA612/AB612-1,2),"")</f>
        <v>0</v>
      </c>
      <c r="AD612" s="25">
        <v>0.56699999999999995</v>
      </c>
      <c r="AE612" s="25">
        <v>4.6999999999999999E-4</v>
      </c>
      <c r="AF612" s="25">
        <v>0</v>
      </c>
      <c r="AG612" s="25" t="s">
        <v>22</v>
      </c>
      <c r="AH612" s="25">
        <v>0</v>
      </c>
      <c r="AI612" s="25">
        <v>0</v>
      </c>
      <c r="AJ612" s="25" t="s">
        <v>20</v>
      </c>
      <c r="AK612" s="42" t="s">
        <v>19</v>
      </c>
      <c r="AL612" s="25" t="s">
        <v>20</v>
      </c>
      <c r="AM612" s="25">
        <v>1</v>
      </c>
      <c r="AN612" s="25">
        <v>143</v>
      </c>
      <c r="AO612" s="25">
        <v>94</v>
      </c>
      <c r="AP612" s="25">
        <v>92</v>
      </c>
      <c r="AQ612" s="25">
        <v>0.56699999999999995</v>
      </c>
      <c r="AR612" s="94">
        <v>1.237E-3</v>
      </c>
      <c r="AS612" s="157" t="s">
        <v>22</v>
      </c>
      <c r="AT612" s="93" t="s">
        <v>22</v>
      </c>
      <c r="AU612" s="92" t="s">
        <v>22</v>
      </c>
      <c r="AV612" s="91" t="s">
        <v>152</v>
      </c>
      <c r="AW612" s="92" t="s">
        <v>48</v>
      </c>
      <c r="AX612" s="92" t="s">
        <v>48</v>
      </c>
      <c r="AY612" s="91" t="s">
        <v>152</v>
      </c>
      <c r="AZ612" s="23"/>
      <c r="BA612" s="25" t="s">
        <v>5855</v>
      </c>
      <c r="BB612" t="s">
        <v>25</v>
      </c>
      <c r="BC612" t="e">
        <v>#N/A</v>
      </c>
      <c r="BD612" t="e">
        <f>IF(Z612=BC612,"OK")</f>
        <v>#N/A</v>
      </c>
      <c r="BE612">
        <v>0.56699999999999995</v>
      </c>
      <c r="BF612">
        <v>4.6999999999999999E-4</v>
      </c>
      <c r="BG612">
        <v>143</v>
      </c>
      <c r="BH612">
        <v>94</v>
      </c>
      <c r="BI612">
        <v>92</v>
      </c>
      <c r="BJ612">
        <v>0.56699999999999995</v>
      </c>
      <c r="BK612">
        <v>1.237E-3</v>
      </c>
      <c r="BN612" s="183"/>
    </row>
    <row r="613" spans="1:66" ht="25.5" x14ac:dyDescent="0.25">
      <c r="A613" s="1"/>
      <c r="B613" s="94">
        <v>609</v>
      </c>
      <c r="C613" s="43">
        <v>1048522</v>
      </c>
      <c r="D613" s="37" t="s">
        <v>22</v>
      </c>
      <c r="E613" s="27" t="s">
        <v>5854</v>
      </c>
      <c r="F613" s="151" t="s">
        <v>655</v>
      </c>
      <c r="G613" s="41"/>
      <c r="H613" s="46" t="str">
        <f>IFERROR(IFERROR(IF(SEARCH("Usystems",$E613)&gt;0,"Usystems"),IF(SEARCH("RIIFO",$E613)&gt;0,"RIIFO","Uponor")),"Uponor")</f>
        <v>Uponor</v>
      </c>
      <c r="I613" s="25" t="str">
        <f>IFERROR(MID($D613,1,7)+0,"")</f>
        <v/>
      </c>
      <c r="J613" s="25" t="str">
        <f>IFERROR(MID($D613,10,7)+0,"")</f>
        <v/>
      </c>
      <c r="K613" s="25" t="str">
        <f>IFERROR(MID($D613,19,7)+0,"")</f>
        <v/>
      </c>
      <c r="L613" s="25" t="str">
        <f>IFERROR(MID($D613,28,7)+0,"")</f>
        <v/>
      </c>
      <c r="M613" s="25">
        <f>IF(IFERROR(MID($Q613,1,7)+0,"")&lt;1130000,IF(INDEX(C:C,MATCH(LEFT(Q613,7)+0,I:I,0))&lt;1130000,"",INDEX(C:C,MATCH(LEFT(Q613,7)+0,I:I,0))),IFERROR(MID($Q613,1,7)+0,""))</f>
        <v>1135955</v>
      </c>
      <c r="N613" s="25" t="str">
        <f>IF(IFERROR(MID($Q613,10,7)+0,"")&lt;1130000,"",IFERROR(MID($Q613,10,7)+0,""))</f>
        <v/>
      </c>
      <c r="O613" s="25" t="str">
        <f>IF(IFERROR(MID($Q613,19,7)+0,"")&lt;1130000,"",IFERROR(MID($Q613,19,7)+0,""))</f>
        <v/>
      </c>
      <c r="P613" s="25">
        <f>IF(M613="","",IF(N613="",M613,M613&amp;", "&amp;N613))</f>
        <v>1135955</v>
      </c>
      <c r="Q613" s="44">
        <v>1135955</v>
      </c>
      <c r="R613" s="44"/>
      <c r="S613" s="35" t="s">
        <v>35</v>
      </c>
      <c r="T613" s="25" t="s">
        <v>36</v>
      </c>
      <c r="U613" s="185">
        <v>13918</v>
      </c>
      <c r="V613" s="188">
        <v>13918</v>
      </c>
      <c r="W613" s="189">
        <v>13918</v>
      </c>
      <c r="X613" s="31">
        <v>13918</v>
      </c>
      <c r="Y613" s="90">
        <f>IFERROR(ROUND(X613/W613-1,2),"")</f>
        <v>0</v>
      </c>
      <c r="Z613" s="31">
        <f>IF(OR(S613="VLD MLC components",S613="VLD MLC pipes",S613="VLD PEX components",S613="VLD PEX pipes",S613="VLD PHC components",S613="VLD PHC pipes",S613="Controls VLD"),"По запросу",X613)</f>
        <v>13918</v>
      </c>
      <c r="AA613" s="63">
        <f>ROUND(X613/1.2,3)</f>
        <v>11598.333000000001</v>
      </c>
      <c r="AB613" s="23">
        <v>11598.333000000001</v>
      </c>
      <c r="AC613" s="190">
        <f>IFERROR(ROUND(AA613/AB613-1,2),"")</f>
        <v>0</v>
      </c>
      <c r="AD613" s="25">
        <v>0.75</v>
      </c>
      <c r="AE613" s="25">
        <v>1.624E-3</v>
      </c>
      <c r="AF613" s="25">
        <v>0</v>
      </c>
      <c r="AG613" s="25" t="s">
        <v>22</v>
      </c>
      <c r="AH613" s="25">
        <v>0</v>
      </c>
      <c r="AI613" s="25">
        <v>0</v>
      </c>
      <c r="AJ613" s="25" t="s">
        <v>20</v>
      </c>
      <c r="AK613" s="42" t="s">
        <v>19</v>
      </c>
      <c r="AL613" s="25" t="s">
        <v>20</v>
      </c>
      <c r="AM613" s="25">
        <v>1</v>
      </c>
      <c r="AN613" s="25">
        <v>188</v>
      </c>
      <c r="AO613" s="25">
        <v>90</v>
      </c>
      <c r="AP613" s="25">
        <v>96</v>
      </c>
      <c r="AQ613" s="25">
        <v>0.75</v>
      </c>
      <c r="AR613" s="94">
        <v>1.624E-3</v>
      </c>
      <c r="AS613" s="157" t="s">
        <v>22</v>
      </c>
      <c r="AT613" s="93" t="s">
        <v>22</v>
      </c>
      <c r="AU613" s="92" t="s">
        <v>22</v>
      </c>
      <c r="AV613" s="91" t="s">
        <v>152</v>
      </c>
      <c r="AW613" s="92" t="s">
        <v>48</v>
      </c>
      <c r="AX613" s="92" t="s">
        <v>48</v>
      </c>
      <c r="AY613" s="91" t="s">
        <v>152</v>
      </c>
      <c r="AZ613" s="23"/>
      <c r="BA613" s="25" t="s">
        <v>5853</v>
      </c>
      <c r="BB613" t="s">
        <v>25</v>
      </c>
      <c r="BC613" t="e">
        <v>#N/A</v>
      </c>
      <c r="BD613" t="e">
        <f>IF(Z613=BC613,"OK")</f>
        <v>#N/A</v>
      </c>
      <c r="BE613">
        <v>0.75</v>
      </c>
      <c r="BF613">
        <v>1.624E-3</v>
      </c>
      <c r="BG613">
        <v>188</v>
      </c>
      <c r="BH613">
        <v>90</v>
      </c>
      <c r="BI613">
        <v>96</v>
      </c>
      <c r="BJ613">
        <v>0.75</v>
      </c>
      <c r="BK613">
        <v>1.624E-3</v>
      </c>
      <c r="BN613" s="183"/>
    </row>
    <row r="614" spans="1:66" ht="25.5" x14ac:dyDescent="0.25">
      <c r="A614" s="1"/>
      <c r="B614" s="94">
        <v>610</v>
      </c>
      <c r="C614" s="43">
        <v>1063469</v>
      </c>
      <c r="D614" s="25">
        <v>1001338</v>
      </c>
      <c r="E614" s="36" t="s">
        <v>5852</v>
      </c>
      <c r="F614" s="151" t="s">
        <v>21</v>
      </c>
      <c r="G614" s="28"/>
      <c r="H614" s="46" t="str">
        <f>IFERROR(IFERROR(IF(SEARCH("Usystems",$E614)&gt;0,"Usystems"),IF(SEARCH("RIIFO",$E614)&gt;0,"RIIFO","Uponor")),"Uponor")</f>
        <v>Uponor</v>
      </c>
      <c r="I614" s="25">
        <f>IFERROR(MID($D614,1,7)+0,"")</f>
        <v>1001338</v>
      </c>
      <c r="J614" s="25" t="str">
        <f>IFERROR(MID($D614,10,7)+0,"")</f>
        <v/>
      </c>
      <c r="K614" s="25" t="str">
        <f>IFERROR(MID($D614,19,7)+0,"")</f>
        <v/>
      </c>
      <c r="L614" s="25" t="str">
        <f>IFERROR(MID($D614,28,7)+0,"")</f>
        <v/>
      </c>
      <c r="M614" s="25" t="str">
        <f>IF(IFERROR(MID($Q614,1,7)+0,"")&lt;1130000,IF(INDEX(C:C,MATCH(LEFT(Q614,7)+0,I:I,0))&lt;1130000,"",INDEX(C:C,MATCH(LEFT(Q614,7)+0,I:I,0))),IFERROR(MID($Q614,1,7)+0,""))</f>
        <v/>
      </c>
      <c r="N614" s="25" t="str">
        <f>IF(IFERROR(MID($Q614,10,7)+0,"")&lt;1130000,"",IFERROR(MID($Q614,10,7)+0,""))</f>
        <v/>
      </c>
      <c r="O614" s="25" t="str">
        <f>IF(IFERROR(MID($Q614,19,7)+0,"")&lt;1130000,"",IFERROR(MID($Q614,19,7)+0,""))</f>
        <v/>
      </c>
      <c r="P614" s="25" t="str">
        <f>IF(M614="","",IF(N614="",M614,M614&amp;", "&amp;N614))</f>
        <v/>
      </c>
      <c r="Q614" s="25"/>
      <c r="R614" s="25"/>
      <c r="S614" s="35" t="s">
        <v>35</v>
      </c>
      <c r="T614" s="25" t="s">
        <v>38</v>
      </c>
      <c r="U614" s="185">
        <v>2867</v>
      </c>
      <c r="V614" s="188">
        <v>2867</v>
      </c>
      <c r="W614" s="189">
        <v>2867</v>
      </c>
      <c r="X614" s="31">
        <v>2867</v>
      </c>
      <c r="Y614" s="90">
        <f>IFERROR(ROUND(X614/W614-1,2),"")</f>
        <v>0</v>
      </c>
      <c r="Z614" s="31">
        <f>IF(OR(S614="VLD MLC components",S614="VLD MLC pipes",S614="VLD PEX components",S614="VLD PEX pipes",S614="VLD PHC components",S614="VLD PHC pipes",S614="Controls VLD"),"По запросу",X614)</f>
        <v>2867</v>
      </c>
      <c r="AA614" s="63">
        <f>ROUND(X614/1.2,3)</f>
        <v>2389.1669999999999</v>
      </c>
      <c r="AB614" s="23">
        <v>2389.1669999999999</v>
      </c>
      <c r="AC614" s="190">
        <f>IFERROR(ROUND(AA614/AB614-1,2),"")</f>
        <v>0</v>
      </c>
      <c r="AD614" s="25">
        <v>0.17</v>
      </c>
      <c r="AE614" s="25">
        <v>1.6490000000000001E-3</v>
      </c>
      <c r="AF614" s="25">
        <v>0</v>
      </c>
      <c r="AG614" s="25" t="s">
        <v>22</v>
      </c>
      <c r="AH614" s="25">
        <v>0</v>
      </c>
      <c r="AI614" s="25">
        <v>0</v>
      </c>
      <c r="AJ614" s="25" t="s">
        <v>20</v>
      </c>
      <c r="AK614" s="42" t="s">
        <v>19</v>
      </c>
      <c r="AL614" s="25" t="s">
        <v>20</v>
      </c>
      <c r="AM614" s="25">
        <v>30</v>
      </c>
      <c r="AN614" s="25">
        <v>550</v>
      </c>
      <c r="AO614" s="25">
        <v>300</v>
      </c>
      <c r="AP614" s="25">
        <v>160</v>
      </c>
      <c r="AQ614" s="25">
        <v>5.0999999999999996</v>
      </c>
      <c r="AR614" s="94">
        <v>2.64E-2</v>
      </c>
      <c r="AS614" s="157" t="s">
        <v>22</v>
      </c>
      <c r="AT614" s="93" t="s">
        <v>22</v>
      </c>
      <c r="AU614" s="92" t="s">
        <v>22</v>
      </c>
      <c r="AV614" s="91" t="s">
        <v>152</v>
      </c>
      <c r="AW614" s="92" t="s">
        <v>48</v>
      </c>
      <c r="AX614" s="92" t="s">
        <v>48</v>
      </c>
      <c r="AY614" s="91" t="s">
        <v>152</v>
      </c>
      <c r="AZ614" s="23"/>
      <c r="BA614" s="25" t="s">
        <v>5851</v>
      </c>
      <c r="BB614" t="s">
        <v>25</v>
      </c>
      <c r="BC614" t="e">
        <v>#N/A</v>
      </c>
      <c r="BD614" t="e">
        <f>IF(Z614=BC614,"OK")</f>
        <v>#N/A</v>
      </c>
      <c r="BE614">
        <v>0.17</v>
      </c>
      <c r="BF614">
        <v>1.6490000000000001E-3</v>
      </c>
      <c r="BG614">
        <v>550</v>
      </c>
      <c r="BH614">
        <v>300</v>
      </c>
      <c r="BI614">
        <v>160</v>
      </c>
      <c r="BJ614">
        <v>5.0999999999999996</v>
      </c>
      <c r="BK614">
        <v>2.64E-2</v>
      </c>
      <c r="BN614" s="183"/>
    </row>
    <row r="615" spans="1:66" ht="25.5" x14ac:dyDescent="0.25">
      <c r="A615" s="1"/>
      <c r="B615" s="94">
        <v>611</v>
      </c>
      <c r="C615" s="43">
        <v>1001337</v>
      </c>
      <c r="D615" s="37" t="s">
        <v>22</v>
      </c>
      <c r="E615" s="27" t="s">
        <v>5850</v>
      </c>
      <c r="F615" s="151" t="s">
        <v>757</v>
      </c>
      <c r="G615" s="41" t="s">
        <v>585</v>
      </c>
      <c r="H615" s="46" t="str">
        <f>IFERROR(IFERROR(IF(SEARCH("Usystems",$E615)&gt;0,"Usystems"),IF(SEARCH("RIIFO",$E615)&gt;0,"RIIFO","Uponor")),"Uponor")</f>
        <v>Uponor</v>
      </c>
      <c r="I615" s="25" t="str">
        <f>IFERROR(MID($D615,1,7)+0,"")</f>
        <v/>
      </c>
      <c r="J615" s="25" t="str">
        <f>IFERROR(MID($D615,10,7)+0,"")</f>
        <v/>
      </c>
      <c r="K615" s="25" t="str">
        <f>IFERROR(MID($D615,19,7)+0,"")</f>
        <v/>
      </c>
      <c r="L615" s="25" t="str">
        <f>IFERROR(MID($D615,28,7)+0,"")</f>
        <v/>
      </c>
      <c r="M615" s="25">
        <f>IF(IFERROR(MID($Q615,1,7)+0,"")&lt;1130000,IF(INDEX(C:C,MATCH(LEFT(Q615,7)+0,I:I,0))&lt;1130000,"",INDEX(C:C,MATCH(LEFT(Q615,7)+0,I:I,0))),IFERROR(MID($Q615,1,7)+0,""))</f>
        <v>1136087</v>
      </c>
      <c r="N615" s="25" t="str">
        <f>IF(IFERROR(MID($Q615,10,7)+0,"")&lt;1130000,"",IFERROR(MID($Q615,10,7)+0,""))</f>
        <v/>
      </c>
      <c r="O615" s="25" t="str">
        <f>IF(IFERROR(MID($Q615,19,7)+0,"")&lt;1130000,"",IFERROR(MID($Q615,19,7)+0,""))</f>
        <v/>
      </c>
      <c r="P615" s="25">
        <f>IF(M615="","",IF(N615="",M615,M615&amp;", "&amp;N615))</f>
        <v>1136087</v>
      </c>
      <c r="Q615" s="37">
        <v>1136087</v>
      </c>
      <c r="R615" s="37"/>
      <c r="S615" s="35" t="s">
        <v>35</v>
      </c>
      <c r="T615" s="25" t="s">
        <v>36</v>
      </c>
      <c r="U615" s="185">
        <v>873</v>
      </c>
      <c r="V615" s="188">
        <v>873</v>
      </c>
      <c r="W615" s="189">
        <v>873</v>
      </c>
      <c r="X615" s="31">
        <v>873</v>
      </c>
      <c r="Y615" s="90">
        <f>IFERROR(ROUND(X615/W615-1,2),"")</f>
        <v>0</v>
      </c>
      <c r="Z615" s="31">
        <f>IF(OR(S615="VLD MLC components",S615="VLD MLC pipes",S615="VLD PEX components",S615="VLD PEX pipes",S615="VLD PHC components",S615="VLD PHC pipes",S615="Controls VLD"),"По запросу",X615)</f>
        <v>873</v>
      </c>
      <c r="AA615" s="63">
        <f>ROUND(X615/1.2,3)</f>
        <v>727.5</v>
      </c>
      <c r="AB615" s="23">
        <v>727.5</v>
      </c>
      <c r="AC615" s="190">
        <f>IFERROR(ROUND(AA615/AB615-1,2),"")</f>
        <v>0</v>
      </c>
      <c r="AD615" s="25">
        <v>0.04</v>
      </c>
      <c r="AE615" s="25">
        <v>1.2999999999999999E-5</v>
      </c>
      <c r="AF615" s="25">
        <v>23</v>
      </c>
      <c r="AG615" s="25">
        <v>23</v>
      </c>
      <c r="AH615" s="25">
        <v>23</v>
      </c>
      <c r="AI615" s="25">
        <v>23</v>
      </c>
      <c r="AJ615" s="25" t="s">
        <v>20</v>
      </c>
      <c r="AK615" s="25" t="s">
        <v>20</v>
      </c>
      <c r="AL615" s="25" t="s">
        <v>20</v>
      </c>
      <c r="AM615" s="25">
        <v>10</v>
      </c>
      <c r="AN615" s="25">
        <v>210</v>
      </c>
      <c r="AO615" s="25">
        <v>205</v>
      </c>
      <c r="AP615" s="25">
        <v>180</v>
      </c>
      <c r="AQ615" s="25">
        <v>0.35</v>
      </c>
      <c r="AR615" s="94">
        <v>7.7489999999999998E-3</v>
      </c>
      <c r="AS615" s="157">
        <v>23</v>
      </c>
      <c r="AT615" s="93" t="s">
        <v>22</v>
      </c>
      <c r="AU615" s="92" t="s">
        <v>22</v>
      </c>
      <c r="AV615" s="91" t="s">
        <v>152</v>
      </c>
      <c r="AW615" s="92" t="s">
        <v>152</v>
      </c>
      <c r="AX615" s="92" t="s">
        <v>48</v>
      </c>
      <c r="AY615" s="91" t="s">
        <v>152</v>
      </c>
      <c r="AZ615" s="23"/>
      <c r="BA615" s="25" t="s">
        <v>5849</v>
      </c>
      <c r="BB615" t="s">
        <v>25</v>
      </c>
      <c r="BC615">
        <v>873</v>
      </c>
      <c r="BD615" t="str">
        <f>IF(Z615=BC615,"OK")</f>
        <v>OK</v>
      </c>
      <c r="BE615">
        <v>0.04</v>
      </c>
      <c r="BF615">
        <v>1.2999999999999999E-5</v>
      </c>
      <c r="BG615">
        <v>210</v>
      </c>
      <c r="BH615">
        <v>205</v>
      </c>
      <c r="BI615">
        <v>180</v>
      </c>
      <c r="BJ615">
        <v>0.35</v>
      </c>
      <c r="BK615">
        <v>7.7489999999999998E-3</v>
      </c>
      <c r="BN615" s="183"/>
    </row>
    <row r="616" spans="1:66" ht="25.5" x14ac:dyDescent="0.25">
      <c r="A616" s="1"/>
      <c r="B616" s="94">
        <v>612</v>
      </c>
      <c r="C616" s="43">
        <v>1008497</v>
      </c>
      <c r="D616" s="37" t="s">
        <v>22</v>
      </c>
      <c r="E616" s="27" t="s">
        <v>5848</v>
      </c>
      <c r="F616" s="151" t="s">
        <v>21</v>
      </c>
      <c r="G616" s="41"/>
      <c r="H616" s="46" t="str">
        <f>IFERROR(IFERROR(IF(SEARCH("Usystems",$E616)&gt;0,"Usystems"),IF(SEARCH("RIIFO",$E616)&gt;0,"RIIFO","Uponor")),"Uponor")</f>
        <v>Uponor</v>
      </c>
      <c r="I616" s="25" t="str">
        <f>IFERROR(MID($D616,1,7)+0,"")</f>
        <v/>
      </c>
      <c r="J616" s="25" t="str">
        <f>IFERROR(MID($D616,10,7)+0,"")</f>
        <v/>
      </c>
      <c r="K616" s="25" t="str">
        <f>IFERROR(MID($D616,19,7)+0,"")</f>
        <v/>
      </c>
      <c r="L616" s="25" t="str">
        <f>IFERROR(MID($D616,28,7)+0,"")</f>
        <v/>
      </c>
      <c r="M616" s="25" t="str">
        <f>IF(IFERROR(MID($Q616,1,7)+0,"")&lt;1130000,IF(INDEX(C:C,MATCH(LEFT(Q616,7)+0,I:I,0))&lt;1130000,"",INDEX(C:C,MATCH(LEFT(Q616,7)+0,I:I,0))),IFERROR(MID($Q616,1,7)+0,""))</f>
        <v/>
      </c>
      <c r="N616" s="25" t="str">
        <f>IF(IFERROR(MID($Q616,10,7)+0,"")&lt;1130000,"",IFERROR(MID($Q616,10,7)+0,""))</f>
        <v/>
      </c>
      <c r="O616" s="25" t="str">
        <f>IF(IFERROR(MID($Q616,19,7)+0,"")&lt;1130000,"",IFERROR(MID($Q616,19,7)+0,""))</f>
        <v/>
      </c>
      <c r="P616" s="25" t="str">
        <f>IF(M616="","",IF(N616="",M616,M616&amp;", "&amp;N616))</f>
        <v/>
      </c>
      <c r="Q616" s="37" t="s">
        <v>22</v>
      </c>
      <c r="R616" s="37"/>
      <c r="S616" s="35" t="s">
        <v>35</v>
      </c>
      <c r="T616" s="25" t="s">
        <v>36</v>
      </c>
      <c r="U616" s="185">
        <v>2496</v>
      </c>
      <c r="V616" s="188">
        <v>2496</v>
      </c>
      <c r="W616" s="189">
        <v>2496</v>
      </c>
      <c r="X616" s="31">
        <v>2496</v>
      </c>
      <c r="Y616" s="90">
        <f>IFERROR(ROUND(X616/W616-1,2),"")</f>
        <v>0</v>
      </c>
      <c r="Z616" s="31">
        <f>IF(OR(S616="VLD MLC components",S616="VLD MLC pipes",S616="VLD PEX components",S616="VLD PEX pipes",S616="VLD PHC components",S616="VLD PHC pipes",S616="Controls VLD"),"По запросу",X616)</f>
        <v>2496</v>
      </c>
      <c r="AA616" s="63">
        <f>ROUND(X616/1.2,3)</f>
        <v>2080</v>
      </c>
      <c r="AB616" s="23">
        <v>2080</v>
      </c>
      <c r="AC616" s="190">
        <f>IFERROR(ROUND(AA616/AB616-1,2),"")</f>
        <v>0</v>
      </c>
      <c r="AD616" s="25">
        <v>1.2E-2</v>
      </c>
      <c r="AE616" s="25">
        <v>2.5999999999999998E-5</v>
      </c>
      <c r="AF616" s="25">
        <v>0</v>
      </c>
      <c r="AG616" s="25" t="s">
        <v>22</v>
      </c>
      <c r="AH616" s="25">
        <v>0</v>
      </c>
      <c r="AI616" s="25">
        <v>0</v>
      </c>
      <c r="AJ616" s="25" t="s">
        <v>20</v>
      </c>
      <c r="AK616" s="42" t="s">
        <v>19</v>
      </c>
      <c r="AL616" s="25" t="s">
        <v>20</v>
      </c>
      <c r="AM616" s="25">
        <v>10</v>
      </c>
      <c r="AN616" s="25">
        <v>100</v>
      </c>
      <c r="AO616" s="25">
        <v>100</v>
      </c>
      <c r="AP616" s="25">
        <v>170</v>
      </c>
      <c r="AQ616" s="25">
        <v>0.63</v>
      </c>
      <c r="AR616" s="94">
        <v>1.6999999999999999E-3</v>
      </c>
      <c r="AS616" s="157" t="s">
        <v>22</v>
      </c>
      <c r="AT616" s="93" t="s">
        <v>22</v>
      </c>
      <c r="AU616" s="92" t="s">
        <v>22</v>
      </c>
      <c r="AV616" s="91" t="s">
        <v>152</v>
      </c>
      <c r="AW616" s="92" t="s">
        <v>48</v>
      </c>
      <c r="AX616" s="92" t="s">
        <v>48</v>
      </c>
      <c r="AY616" s="91" t="s">
        <v>152</v>
      </c>
      <c r="AZ616" s="23"/>
      <c r="BA616" s="25" t="s">
        <v>5847</v>
      </c>
      <c r="BB616" t="s">
        <v>25</v>
      </c>
      <c r="BC616" t="e">
        <v>#N/A</v>
      </c>
      <c r="BD616" t="e">
        <f>IF(Z616=BC616,"OK")</f>
        <v>#N/A</v>
      </c>
      <c r="BE616">
        <v>1.2E-2</v>
      </c>
      <c r="BF616">
        <v>2.5999999999999998E-5</v>
      </c>
      <c r="BG616">
        <v>100</v>
      </c>
      <c r="BH616">
        <v>100</v>
      </c>
      <c r="BI616">
        <v>170</v>
      </c>
      <c r="BJ616">
        <v>0.63</v>
      </c>
      <c r="BK616">
        <v>1.6999999999999999E-3</v>
      </c>
      <c r="BN616" s="183"/>
    </row>
    <row r="617" spans="1:66" ht="25.5" x14ac:dyDescent="0.25">
      <c r="A617" s="1"/>
      <c r="B617" s="94">
        <v>613</v>
      </c>
      <c r="C617" s="43">
        <v>1047997</v>
      </c>
      <c r="D617" s="37" t="s">
        <v>22</v>
      </c>
      <c r="E617" s="27" t="s">
        <v>5846</v>
      </c>
      <c r="F617" s="151" t="s">
        <v>21</v>
      </c>
      <c r="G617" s="34"/>
      <c r="H617" s="46" t="str">
        <f>IFERROR(IFERROR(IF(SEARCH("Usystems",$E617)&gt;0,"Usystems"),IF(SEARCH("RIIFO",$E617)&gt;0,"RIIFO","Uponor")),"Uponor")</f>
        <v>Uponor</v>
      </c>
      <c r="I617" s="25" t="str">
        <f>IFERROR(MID($D617,1,7)+0,"")</f>
        <v/>
      </c>
      <c r="J617" s="25" t="str">
        <f>IFERROR(MID($D617,10,7)+0,"")</f>
        <v/>
      </c>
      <c r="K617" s="25" t="str">
        <f>IFERROR(MID($D617,19,7)+0,"")</f>
        <v/>
      </c>
      <c r="L617" s="25" t="str">
        <f>IFERROR(MID($D617,28,7)+0,"")</f>
        <v/>
      </c>
      <c r="M617" s="25" t="str">
        <f>IF(IFERROR(MID($Q617,1,7)+0,"")&lt;1130000,IF(INDEX(C:C,MATCH(LEFT(Q617,7)+0,I:I,0))&lt;1130000,"",INDEX(C:C,MATCH(LEFT(Q617,7)+0,I:I,0))),IFERROR(MID($Q617,1,7)+0,""))</f>
        <v/>
      </c>
      <c r="N617" s="25" t="str">
        <f>IF(IFERROR(MID($Q617,10,7)+0,"")&lt;1130000,"",IFERROR(MID($Q617,10,7)+0,""))</f>
        <v/>
      </c>
      <c r="O617" s="25" t="str">
        <f>IF(IFERROR(MID($Q617,19,7)+0,"")&lt;1130000,"",IFERROR(MID($Q617,19,7)+0,""))</f>
        <v/>
      </c>
      <c r="P617" s="25" t="str">
        <f>IF(M617="","",IF(N617="",M617,M617&amp;", "&amp;N617))</f>
        <v/>
      </c>
      <c r="Q617" s="44" t="s">
        <v>22</v>
      </c>
      <c r="R617" s="44"/>
      <c r="S617" s="35" t="s">
        <v>35</v>
      </c>
      <c r="T617" s="25" t="s">
        <v>36</v>
      </c>
      <c r="U617" s="185">
        <v>2801</v>
      </c>
      <c r="V617" s="188">
        <v>2801</v>
      </c>
      <c r="W617" s="189">
        <v>2801</v>
      </c>
      <c r="X617" s="31">
        <v>2801</v>
      </c>
      <c r="Y617" s="90">
        <f>IFERROR(ROUND(X617/W617-1,2),"")</f>
        <v>0</v>
      </c>
      <c r="Z617" s="31">
        <f>IF(OR(S617="VLD MLC components",S617="VLD MLC pipes",S617="VLD PEX components",S617="VLD PEX pipes",S617="VLD PHC components",S617="VLD PHC pipes",S617="Controls VLD"),"По запросу",X617)</f>
        <v>2801</v>
      </c>
      <c r="AA617" s="63">
        <f>ROUND(X617/1.2,3)</f>
        <v>2334.1669999999999</v>
      </c>
      <c r="AB617" s="23">
        <v>2334.1669999999999</v>
      </c>
      <c r="AC617" s="190">
        <f>IFERROR(ROUND(AA617/AB617-1,2),"")</f>
        <v>0</v>
      </c>
      <c r="AD617" s="25">
        <v>3.5999999999999997E-2</v>
      </c>
      <c r="AE617" s="25">
        <v>1.4999999999999999E-4</v>
      </c>
      <c r="AF617" s="25">
        <v>0</v>
      </c>
      <c r="AG617" s="25" t="s">
        <v>22</v>
      </c>
      <c r="AH617" s="25">
        <v>0</v>
      </c>
      <c r="AI617" s="25">
        <v>0</v>
      </c>
      <c r="AJ617" s="25" t="s">
        <v>20</v>
      </c>
      <c r="AK617" s="42" t="s">
        <v>19</v>
      </c>
      <c r="AL617" s="25" t="s">
        <v>20</v>
      </c>
      <c r="AM617" s="25">
        <v>20</v>
      </c>
      <c r="AN617" s="25">
        <v>280</v>
      </c>
      <c r="AO617" s="25">
        <v>187</v>
      </c>
      <c r="AP617" s="25">
        <v>107</v>
      </c>
      <c r="AQ617" s="25">
        <v>0.72</v>
      </c>
      <c r="AR617" s="94">
        <v>5.6030000000000003E-3</v>
      </c>
      <c r="AS617" s="157" t="s">
        <v>22</v>
      </c>
      <c r="AT617" s="93" t="s">
        <v>22</v>
      </c>
      <c r="AU617" s="92" t="s">
        <v>22</v>
      </c>
      <c r="AV617" s="91" t="s">
        <v>48</v>
      </c>
      <c r="AW617" s="92" t="s">
        <v>48</v>
      </c>
      <c r="AX617" s="92" t="s">
        <v>48</v>
      </c>
      <c r="AY617" s="91" t="s">
        <v>152</v>
      </c>
      <c r="AZ617" s="23"/>
      <c r="BA617" s="25">
        <v>0</v>
      </c>
      <c r="BB617" t="s">
        <v>48</v>
      </c>
      <c r="BC617" t="e">
        <v>#N/A</v>
      </c>
      <c r="BD617" t="e">
        <f>IF(Z617=BC617,"OK")</f>
        <v>#N/A</v>
      </c>
      <c r="BE617">
        <v>3.5999999999999997E-2</v>
      </c>
      <c r="BF617">
        <v>1.4999999999999999E-4</v>
      </c>
      <c r="BG617">
        <v>280</v>
      </c>
      <c r="BH617">
        <v>187</v>
      </c>
      <c r="BI617">
        <v>107</v>
      </c>
      <c r="BJ617">
        <v>0.72</v>
      </c>
      <c r="BK617">
        <v>5.6030000000000003E-3</v>
      </c>
      <c r="BN617" s="183"/>
    </row>
    <row r="618" spans="1:66" ht="25.5" x14ac:dyDescent="0.25">
      <c r="A618" s="1"/>
      <c r="B618" s="94">
        <v>614</v>
      </c>
      <c r="C618" s="43">
        <v>1047998</v>
      </c>
      <c r="D618" s="37" t="s">
        <v>22</v>
      </c>
      <c r="E618" s="27" t="s">
        <v>5845</v>
      </c>
      <c r="F618" s="151" t="s">
        <v>21</v>
      </c>
      <c r="G618" s="34"/>
      <c r="H618" s="46" t="str">
        <f>IFERROR(IFERROR(IF(SEARCH("Usystems",$E618)&gt;0,"Usystems"),IF(SEARCH("RIIFO",$E618)&gt;0,"RIIFO","Uponor")),"Uponor")</f>
        <v>Uponor</v>
      </c>
      <c r="I618" s="25" t="str">
        <f>IFERROR(MID($D618,1,7)+0,"")</f>
        <v/>
      </c>
      <c r="J618" s="25" t="str">
        <f>IFERROR(MID($D618,10,7)+0,"")</f>
        <v/>
      </c>
      <c r="K618" s="25" t="str">
        <f>IFERROR(MID($D618,19,7)+0,"")</f>
        <v/>
      </c>
      <c r="L618" s="25" t="str">
        <f>IFERROR(MID($D618,28,7)+0,"")</f>
        <v/>
      </c>
      <c r="M618" s="25" t="str">
        <f>IF(IFERROR(MID($Q618,1,7)+0,"")&lt;1130000,IF(INDEX(C:C,MATCH(LEFT(Q618,7)+0,I:I,0))&lt;1130000,"",INDEX(C:C,MATCH(LEFT(Q618,7)+0,I:I,0))),IFERROR(MID($Q618,1,7)+0,""))</f>
        <v/>
      </c>
      <c r="N618" s="25" t="str">
        <f>IF(IFERROR(MID($Q618,10,7)+0,"")&lt;1130000,"",IFERROR(MID($Q618,10,7)+0,""))</f>
        <v/>
      </c>
      <c r="O618" s="25" t="str">
        <f>IF(IFERROR(MID($Q618,19,7)+0,"")&lt;1130000,"",IFERROR(MID($Q618,19,7)+0,""))</f>
        <v/>
      </c>
      <c r="P618" s="25" t="str">
        <f>IF(M618="","",IF(N618="",M618,M618&amp;", "&amp;N618))</f>
        <v/>
      </c>
      <c r="Q618" s="44" t="s">
        <v>22</v>
      </c>
      <c r="R618" s="44"/>
      <c r="S618" s="35" t="s">
        <v>35</v>
      </c>
      <c r="T618" s="25" t="s">
        <v>36</v>
      </c>
      <c r="U618" s="185">
        <v>2801</v>
      </c>
      <c r="V618" s="188">
        <v>2801</v>
      </c>
      <c r="W618" s="189">
        <v>2801</v>
      </c>
      <c r="X618" s="31">
        <v>2801</v>
      </c>
      <c r="Y618" s="90">
        <f>IFERROR(ROUND(X618/W618-1,2),"")</f>
        <v>0</v>
      </c>
      <c r="Z618" s="31">
        <f>IF(OR(S618="VLD MLC components",S618="VLD MLC pipes",S618="VLD PEX components",S618="VLD PEX pipes",S618="VLD PHC components",S618="VLD PHC pipes",S618="Controls VLD"),"По запросу",X618)</f>
        <v>2801</v>
      </c>
      <c r="AA618" s="63">
        <f>ROUND(X618/1.2,3)</f>
        <v>2334.1669999999999</v>
      </c>
      <c r="AB618" s="23">
        <v>2334.1669999999999</v>
      </c>
      <c r="AC618" s="190">
        <f>IFERROR(ROUND(AA618/AB618-1,2),"")</f>
        <v>0</v>
      </c>
      <c r="AD618" s="25">
        <v>3.6999999999999998E-2</v>
      </c>
      <c r="AE618" s="25">
        <v>2.7E-4</v>
      </c>
      <c r="AF618" s="25">
        <v>0</v>
      </c>
      <c r="AG618" s="25" t="s">
        <v>22</v>
      </c>
      <c r="AH618" s="25">
        <v>0</v>
      </c>
      <c r="AI618" s="25">
        <v>0</v>
      </c>
      <c r="AJ618" s="25" t="s">
        <v>20</v>
      </c>
      <c r="AK618" s="42" t="s">
        <v>19</v>
      </c>
      <c r="AL618" s="25" t="s">
        <v>20</v>
      </c>
      <c r="AM618" s="25">
        <v>20</v>
      </c>
      <c r="AN618" s="25">
        <v>345</v>
      </c>
      <c r="AO618" s="25">
        <v>145</v>
      </c>
      <c r="AP618" s="25">
        <v>155</v>
      </c>
      <c r="AQ618" s="25">
        <v>0.74</v>
      </c>
      <c r="AR618" s="94">
        <v>7.7539999999999996E-3</v>
      </c>
      <c r="AS618" s="157" t="s">
        <v>22</v>
      </c>
      <c r="AT618" s="93" t="s">
        <v>22</v>
      </c>
      <c r="AU618" s="92" t="s">
        <v>22</v>
      </c>
      <c r="AV618" s="91" t="s">
        <v>48</v>
      </c>
      <c r="AW618" s="92" t="s">
        <v>48</v>
      </c>
      <c r="AX618" s="92" t="s">
        <v>48</v>
      </c>
      <c r="AY618" s="91" t="s">
        <v>152</v>
      </c>
      <c r="AZ618" s="23"/>
      <c r="BA618" s="25">
        <v>0</v>
      </c>
      <c r="BB618" t="s">
        <v>48</v>
      </c>
      <c r="BC618" t="e">
        <v>#N/A</v>
      </c>
      <c r="BD618" t="e">
        <f>IF(Z618=BC618,"OK")</f>
        <v>#N/A</v>
      </c>
      <c r="BE618">
        <v>3.6999999999999998E-2</v>
      </c>
      <c r="BF618">
        <v>2.7E-4</v>
      </c>
      <c r="BG618">
        <v>345</v>
      </c>
      <c r="BH618">
        <v>145</v>
      </c>
      <c r="BI618">
        <v>155</v>
      </c>
      <c r="BJ618">
        <v>0.74</v>
      </c>
      <c r="BK618">
        <v>7.7539999999999996E-3</v>
      </c>
      <c r="BN618" s="183"/>
    </row>
    <row r="619" spans="1:66" ht="25.5" x14ac:dyDescent="0.25">
      <c r="A619" s="1"/>
      <c r="B619" s="94">
        <v>615</v>
      </c>
      <c r="C619" s="43">
        <v>1047999</v>
      </c>
      <c r="D619" s="37" t="s">
        <v>22</v>
      </c>
      <c r="E619" s="27" t="s">
        <v>5844</v>
      </c>
      <c r="F619" s="151" t="s">
        <v>757</v>
      </c>
      <c r="G619" s="41" t="s">
        <v>585</v>
      </c>
      <c r="H619" s="46" t="str">
        <f>IFERROR(IFERROR(IF(SEARCH("Usystems",$E619)&gt;0,"Usystems"),IF(SEARCH("RIIFO",$E619)&gt;0,"RIIFO","Uponor")),"Uponor")</f>
        <v>Uponor</v>
      </c>
      <c r="I619" s="25" t="str">
        <f>IFERROR(MID($D619,1,7)+0,"")</f>
        <v/>
      </c>
      <c r="J619" s="25" t="str">
        <f>IFERROR(MID($D619,10,7)+0,"")</f>
        <v/>
      </c>
      <c r="K619" s="25" t="str">
        <f>IFERROR(MID($D619,19,7)+0,"")</f>
        <v/>
      </c>
      <c r="L619" s="25" t="str">
        <f>IFERROR(MID($D619,28,7)+0,"")</f>
        <v/>
      </c>
      <c r="M619" s="25" t="str">
        <f>IF(IFERROR(MID($Q619,1,7)+0,"")&lt;1130000,IF(INDEX(C:C,MATCH(LEFT(Q619,7)+0,I:I,0))&lt;1130000,"",INDEX(C:C,MATCH(LEFT(Q619,7)+0,I:I,0))),IFERROR(MID($Q619,1,7)+0,""))</f>
        <v/>
      </c>
      <c r="N619" s="25" t="str">
        <f>IF(IFERROR(MID($Q619,10,7)+0,"")&lt;1130000,"",IFERROR(MID($Q619,10,7)+0,""))</f>
        <v/>
      </c>
      <c r="O619" s="25" t="str">
        <f>IF(IFERROR(MID($Q619,19,7)+0,"")&lt;1130000,"",IFERROR(MID($Q619,19,7)+0,""))</f>
        <v/>
      </c>
      <c r="P619" s="25" t="str">
        <f>IF(M619="","",IF(N619="",M619,M619&amp;", "&amp;N619))</f>
        <v/>
      </c>
      <c r="Q619" s="44" t="s">
        <v>22</v>
      </c>
      <c r="R619" s="44"/>
      <c r="S619" s="35" t="s">
        <v>35</v>
      </c>
      <c r="T619" s="25" t="s">
        <v>36</v>
      </c>
      <c r="U619" s="185">
        <v>1408</v>
      </c>
      <c r="V619" s="188">
        <v>1408</v>
      </c>
      <c r="W619" s="189">
        <v>1408</v>
      </c>
      <c r="X619" s="31">
        <v>1408</v>
      </c>
      <c r="Y619" s="90">
        <f>IFERROR(ROUND(X619/W619-1,2),"")</f>
        <v>0</v>
      </c>
      <c r="Z619" s="31">
        <f>IF(OR(S619="VLD MLC components",S619="VLD MLC pipes",S619="VLD PEX components",S619="VLD PEX pipes",S619="VLD PHC components",S619="VLD PHC pipes",S619="Controls VLD"),"По запросу",X619)</f>
        <v>1408</v>
      </c>
      <c r="AA619" s="63">
        <f>ROUND(X619/1.2,3)</f>
        <v>1173.3330000000001</v>
      </c>
      <c r="AB619" s="23">
        <v>1173.3330000000001</v>
      </c>
      <c r="AC619" s="190">
        <f>IFERROR(ROUND(AA619/AB619-1,2),"")</f>
        <v>0</v>
      </c>
      <c r="AD619" s="25">
        <v>5.6000000000000001E-2</v>
      </c>
      <c r="AE619" s="25">
        <v>2.4000000000000001E-4</v>
      </c>
      <c r="AF619" s="25">
        <v>16</v>
      </c>
      <c r="AG619" s="25">
        <v>16</v>
      </c>
      <c r="AH619" s="25">
        <v>16</v>
      </c>
      <c r="AI619" s="25">
        <v>16</v>
      </c>
      <c r="AJ619" s="25" t="s">
        <v>20</v>
      </c>
      <c r="AK619" s="22" t="s">
        <v>20</v>
      </c>
      <c r="AL619" s="25" t="s">
        <v>20</v>
      </c>
      <c r="AM619" s="25">
        <v>10</v>
      </c>
      <c r="AN619" s="25">
        <v>280</v>
      </c>
      <c r="AO619" s="25">
        <v>187</v>
      </c>
      <c r="AP619" s="25">
        <v>107</v>
      </c>
      <c r="AQ619" s="25">
        <v>0.56000000000000005</v>
      </c>
      <c r="AR619" s="94">
        <v>5.6030000000000003E-3</v>
      </c>
      <c r="AS619" s="157">
        <v>16</v>
      </c>
      <c r="AT619" s="93" t="s">
        <v>22</v>
      </c>
      <c r="AU619" s="92" t="s">
        <v>22</v>
      </c>
      <c r="AV619" s="91" t="s">
        <v>152</v>
      </c>
      <c r="AW619" s="92" t="s">
        <v>152</v>
      </c>
      <c r="AX619" s="92" t="s">
        <v>48</v>
      </c>
      <c r="AY619" s="91" t="s">
        <v>152</v>
      </c>
      <c r="AZ619" s="23"/>
      <c r="BA619" s="25" t="s">
        <v>4812</v>
      </c>
      <c r="BB619" t="s">
        <v>25</v>
      </c>
      <c r="BC619">
        <v>1408</v>
      </c>
      <c r="BD619" t="str">
        <f>IF(Z619=BC619,"OK")</f>
        <v>OK</v>
      </c>
      <c r="BE619">
        <v>5.6000000000000001E-2</v>
      </c>
      <c r="BF619">
        <v>2.4000000000000001E-4</v>
      </c>
      <c r="BG619">
        <v>280</v>
      </c>
      <c r="BH619">
        <v>187</v>
      </c>
      <c r="BI619">
        <v>107</v>
      </c>
      <c r="BJ619">
        <v>0.56000000000000005</v>
      </c>
      <c r="BK619">
        <v>5.6030000000000003E-3</v>
      </c>
      <c r="BN619" s="183"/>
    </row>
    <row r="620" spans="1:66" ht="25.5" x14ac:dyDescent="0.25">
      <c r="A620" s="1"/>
      <c r="B620" s="94">
        <v>616</v>
      </c>
      <c r="C620" s="43">
        <v>1048000</v>
      </c>
      <c r="D620" s="37" t="s">
        <v>22</v>
      </c>
      <c r="E620" s="27" t="s">
        <v>5843</v>
      </c>
      <c r="F620" s="151" t="s">
        <v>21</v>
      </c>
      <c r="G620" s="34"/>
      <c r="H620" s="46" t="str">
        <f>IFERROR(IFERROR(IF(SEARCH("Usystems",$E620)&gt;0,"Usystems"),IF(SEARCH("RIIFO",$E620)&gt;0,"RIIFO","Uponor")),"Uponor")</f>
        <v>Uponor</v>
      </c>
      <c r="I620" s="25" t="str">
        <f>IFERROR(MID($D620,1,7)+0,"")</f>
        <v/>
      </c>
      <c r="J620" s="25" t="str">
        <f>IFERROR(MID($D620,10,7)+0,"")</f>
        <v/>
      </c>
      <c r="K620" s="25" t="str">
        <f>IFERROR(MID($D620,19,7)+0,"")</f>
        <v/>
      </c>
      <c r="L620" s="25" t="str">
        <f>IFERROR(MID($D620,28,7)+0,"")</f>
        <v/>
      </c>
      <c r="M620" s="25" t="str">
        <f>IF(IFERROR(MID($Q620,1,7)+0,"")&lt;1130000,IF(INDEX(C:C,MATCH(LEFT(Q620,7)+0,I:I,0))&lt;1130000,"",INDEX(C:C,MATCH(LEFT(Q620,7)+0,I:I,0))),IFERROR(MID($Q620,1,7)+0,""))</f>
        <v/>
      </c>
      <c r="N620" s="25" t="str">
        <f>IF(IFERROR(MID($Q620,10,7)+0,"")&lt;1130000,"",IFERROR(MID($Q620,10,7)+0,""))</f>
        <v/>
      </c>
      <c r="O620" s="25" t="str">
        <f>IF(IFERROR(MID($Q620,19,7)+0,"")&lt;1130000,"",IFERROR(MID($Q620,19,7)+0,""))</f>
        <v/>
      </c>
      <c r="P620" s="25" t="str">
        <f>IF(M620="","",IF(N620="",M620,M620&amp;", "&amp;N620))</f>
        <v/>
      </c>
      <c r="Q620" s="44" t="s">
        <v>22</v>
      </c>
      <c r="R620" s="44"/>
      <c r="S620" s="35" t="s">
        <v>35</v>
      </c>
      <c r="T620" s="25" t="s">
        <v>36</v>
      </c>
      <c r="U620" s="185">
        <v>1664</v>
      </c>
      <c r="V620" s="188">
        <v>1664</v>
      </c>
      <c r="W620" s="189">
        <v>1664</v>
      </c>
      <c r="X620" s="31">
        <v>1664</v>
      </c>
      <c r="Y620" s="90">
        <f>IFERROR(ROUND(X620/W620-1,2),"")</f>
        <v>0</v>
      </c>
      <c r="Z620" s="31">
        <f>IF(OR(S620="VLD MLC components",S620="VLD MLC pipes",S620="VLD PEX components",S620="VLD PEX pipes",S620="VLD PHC components",S620="VLD PHC pipes",S620="Controls VLD"),"По запросу",X620)</f>
        <v>1664</v>
      </c>
      <c r="AA620" s="63">
        <f>ROUND(X620/1.2,3)</f>
        <v>1386.6669999999999</v>
      </c>
      <c r="AB620" s="23">
        <v>1386.6669999999999</v>
      </c>
      <c r="AC620" s="190">
        <f>IFERROR(ROUND(AA620/AB620-1,2),"")</f>
        <v>0</v>
      </c>
      <c r="AD620" s="25">
        <v>7.5999999999999998E-2</v>
      </c>
      <c r="AE620" s="25">
        <v>7.3200000000000001E-4</v>
      </c>
      <c r="AF620" s="25">
        <v>0</v>
      </c>
      <c r="AG620" s="25" t="s">
        <v>22</v>
      </c>
      <c r="AH620" s="25">
        <v>0</v>
      </c>
      <c r="AI620" s="25">
        <v>0</v>
      </c>
      <c r="AJ620" s="25" t="s">
        <v>20</v>
      </c>
      <c r="AK620" s="42" t="s">
        <v>19</v>
      </c>
      <c r="AL620" s="25" t="s">
        <v>20</v>
      </c>
      <c r="AM620" s="25">
        <v>8</v>
      </c>
      <c r="AN620" s="25">
        <v>280</v>
      </c>
      <c r="AO620" s="25">
        <v>187</v>
      </c>
      <c r="AP620" s="25">
        <v>107</v>
      </c>
      <c r="AQ620" s="25">
        <v>0.60799999999999998</v>
      </c>
      <c r="AR620" s="94">
        <v>5.6030000000000003E-3</v>
      </c>
      <c r="AS620" s="157" t="s">
        <v>22</v>
      </c>
      <c r="AT620" s="93" t="s">
        <v>22</v>
      </c>
      <c r="AU620" s="92" t="s">
        <v>22</v>
      </c>
      <c r="AV620" s="91" t="s">
        <v>48</v>
      </c>
      <c r="AW620" s="92" t="s">
        <v>48</v>
      </c>
      <c r="AX620" s="92" t="s">
        <v>48</v>
      </c>
      <c r="AY620" s="91" t="s">
        <v>152</v>
      </c>
      <c r="AZ620" s="23"/>
      <c r="BA620" s="25">
        <v>0</v>
      </c>
      <c r="BB620" t="s">
        <v>48</v>
      </c>
      <c r="BC620" t="e">
        <v>#N/A</v>
      </c>
      <c r="BD620" t="e">
        <f>IF(Z620=BC620,"OK")</f>
        <v>#N/A</v>
      </c>
      <c r="BE620">
        <v>7.5999999999999998E-2</v>
      </c>
      <c r="BF620">
        <v>7.3200000000000001E-4</v>
      </c>
      <c r="BG620">
        <v>280</v>
      </c>
      <c r="BH620">
        <v>187</v>
      </c>
      <c r="BI620">
        <v>107</v>
      </c>
      <c r="BJ620">
        <v>0.60799999999999998</v>
      </c>
      <c r="BK620">
        <v>5.6030000000000003E-3</v>
      </c>
      <c r="BN620" s="183"/>
    </row>
    <row r="621" spans="1:66" ht="25.5" x14ac:dyDescent="0.25">
      <c r="A621" s="1"/>
      <c r="B621" s="94">
        <v>617</v>
      </c>
      <c r="C621" s="43">
        <v>1048001</v>
      </c>
      <c r="D621" s="37" t="s">
        <v>22</v>
      </c>
      <c r="E621" s="27" t="s">
        <v>5842</v>
      </c>
      <c r="F621" s="151" t="s">
        <v>21</v>
      </c>
      <c r="G621" s="41"/>
      <c r="H621" s="46" t="str">
        <f>IFERROR(IFERROR(IF(SEARCH("Usystems",$E621)&gt;0,"Usystems"),IF(SEARCH("RIIFO",$E621)&gt;0,"RIIFO","Uponor")),"Uponor")</f>
        <v>Uponor</v>
      </c>
      <c r="I621" s="25" t="str">
        <f>IFERROR(MID($D621,1,7)+0,"")</f>
        <v/>
      </c>
      <c r="J621" s="25" t="str">
        <f>IFERROR(MID($D621,10,7)+0,"")</f>
        <v/>
      </c>
      <c r="K621" s="25" t="str">
        <f>IFERROR(MID($D621,19,7)+0,"")</f>
        <v/>
      </c>
      <c r="L621" s="25" t="str">
        <f>IFERROR(MID($D621,28,7)+0,"")</f>
        <v/>
      </c>
      <c r="M621" s="25" t="str">
        <f>IF(IFERROR(MID($Q621,1,7)+0,"")&lt;1130000,IF(INDEX(C:C,MATCH(LEFT(Q621,7)+0,I:I,0))&lt;1130000,"",INDEX(C:C,MATCH(LEFT(Q621,7)+0,I:I,0))),IFERROR(MID($Q621,1,7)+0,""))</f>
        <v/>
      </c>
      <c r="N621" s="25" t="str">
        <f>IF(IFERROR(MID($Q621,10,7)+0,"")&lt;1130000,"",IFERROR(MID($Q621,10,7)+0,""))</f>
        <v/>
      </c>
      <c r="O621" s="25" t="str">
        <f>IF(IFERROR(MID($Q621,19,7)+0,"")&lt;1130000,"",IFERROR(MID($Q621,19,7)+0,""))</f>
        <v/>
      </c>
      <c r="P621" s="25" t="str">
        <f>IF(M621="","",IF(N621="",M621,M621&amp;", "&amp;N621))</f>
        <v/>
      </c>
      <c r="Q621" s="44" t="s">
        <v>22</v>
      </c>
      <c r="R621" s="44"/>
      <c r="S621" s="35" t="s">
        <v>35</v>
      </c>
      <c r="T621" s="25" t="s">
        <v>36</v>
      </c>
      <c r="U621" s="185">
        <v>2048</v>
      </c>
      <c r="V621" s="188">
        <v>2048</v>
      </c>
      <c r="W621" s="189">
        <v>2048</v>
      </c>
      <c r="X621" s="31">
        <v>2048</v>
      </c>
      <c r="Y621" s="90">
        <f>IFERROR(ROUND(X621/W621-1,2),"")</f>
        <v>0</v>
      </c>
      <c r="Z621" s="31">
        <f>IF(OR(S621="VLD MLC components",S621="VLD MLC pipes",S621="VLD PEX components",S621="VLD PEX pipes",S621="VLD PHC components",S621="VLD PHC pipes",S621="Controls VLD"),"По запросу",X621)</f>
        <v>2048</v>
      </c>
      <c r="AA621" s="63">
        <f>ROUND(X621/1.2,3)</f>
        <v>1706.6669999999999</v>
      </c>
      <c r="AB621" s="23">
        <v>1706.6669999999999</v>
      </c>
      <c r="AC621" s="190">
        <f>IFERROR(ROUND(AA621/AB621-1,2),"")</f>
        <v>0</v>
      </c>
      <c r="AD621" s="25">
        <v>9.6000000000000002E-2</v>
      </c>
      <c r="AE621" s="25">
        <v>7.4799999999999997E-4</v>
      </c>
      <c r="AF621" s="25">
        <v>1</v>
      </c>
      <c r="AG621" s="25">
        <v>1</v>
      </c>
      <c r="AH621" s="25">
        <v>1</v>
      </c>
      <c r="AI621" s="25">
        <v>1</v>
      </c>
      <c r="AJ621" s="25" t="s">
        <v>20</v>
      </c>
      <c r="AK621" s="42" t="s">
        <v>19</v>
      </c>
      <c r="AL621" s="25" t="s">
        <v>20</v>
      </c>
      <c r="AM621" s="25">
        <v>6</v>
      </c>
      <c r="AN621" s="25">
        <v>280</v>
      </c>
      <c r="AO621" s="25">
        <v>187</v>
      </c>
      <c r="AP621" s="25">
        <v>107</v>
      </c>
      <c r="AQ621" s="25">
        <v>0.57599999999999996</v>
      </c>
      <c r="AR621" s="94">
        <v>5.6030000000000003E-3</v>
      </c>
      <c r="AS621" s="157">
        <v>1</v>
      </c>
      <c r="AT621" s="93" t="s">
        <v>22</v>
      </c>
      <c r="AU621" s="92" t="s">
        <v>22</v>
      </c>
      <c r="AV621" s="91" t="s">
        <v>152</v>
      </c>
      <c r="AW621" s="92" t="s">
        <v>152</v>
      </c>
      <c r="AX621" s="92" t="s">
        <v>48</v>
      </c>
      <c r="AY621" s="91" t="s">
        <v>152</v>
      </c>
      <c r="AZ621" s="23"/>
      <c r="BA621" s="25" t="s">
        <v>5558</v>
      </c>
      <c r="BB621" t="s">
        <v>25</v>
      </c>
      <c r="BC621" t="e">
        <v>#N/A</v>
      </c>
      <c r="BD621" t="e">
        <f>IF(Z621=BC621,"OK")</f>
        <v>#N/A</v>
      </c>
      <c r="BE621">
        <v>9.6000000000000002E-2</v>
      </c>
      <c r="BF621">
        <v>7.4799999999999997E-4</v>
      </c>
      <c r="BG621">
        <v>280</v>
      </c>
      <c r="BH621">
        <v>187</v>
      </c>
      <c r="BI621">
        <v>107</v>
      </c>
      <c r="BJ621">
        <v>0.57599999999999996</v>
      </c>
      <c r="BK621">
        <v>5.6030000000000003E-3</v>
      </c>
      <c r="BN621" s="183"/>
    </row>
    <row r="622" spans="1:66" ht="25.5" x14ac:dyDescent="0.25">
      <c r="A622" s="1"/>
      <c r="B622" s="94">
        <v>618</v>
      </c>
      <c r="C622" s="43">
        <v>1087123</v>
      </c>
      <c r="D622" s="23"/>
      <c r="E622" s="26" t="s">
        <v>171</v>
      </c>
      <c r="F622" s="212" t="s">
        <v>667</v>
      </c>
      <c r="G622" s="28"/>
      <c r="H622" s="46" t="str">
        <f>IFERROR(IFERROR(IF(SEARCH("Usystems",$E622)&gt;0,"Usystems"),IF(SEARCH("RIIFO",$E622)&gt;0,"RIIFO","Uponor")),"Uponor")</f>
        <v>Uponor</v>
      </c>
      <c r="I622" s="25" t="str">
        <f>IFERROR(MID($D622,1,7)+0,"")</f>
        <v/>
      </c>
      <c r="J622" s="25" t="str">
        <f>IFERROR(MID($D622,10,7)+0,"")</f>
        <v/>
      </c>
      <c r="K622" s="25" t="str">
        <f>IFERROR(MID($D622,19,7)+0,"")</f>
        <v/>
      </c>
      <c r="L622" s="25" t="str">
        <f>IFERROR(MID($D622,28,7)+0,"")</f>
        <v/>
      </c>
      <c r="M622" s="25" t="str">
        <f>IF(IFERROR(MID($Q622,1,7)+0,"")&lt;1130000,IF(INDEX(C:C,MATCH(LEFT(Q622,7)+0,I:I,0))&lt;1130000,"",INDEX(C:C,MATCH(LEFT(Q622,7)+0,I:I,0))),IFERROR(MID($Q622,1,7)+0,""))</f>
        <v/>
      </c>
      <c r="N622" s="25" t="str">
        <f>IF(IFERROR(MID($Q622,10,7)+0,"")&lt;1130000,"",IFERROR(MID($Q622,10,7)+0,""))</f>
        <v/>
      </c>
      <c r="O622" s="25" t="str">
        <f>IF(IFERROR(MID($Q622,19,7)+0,"")&lt;1130000,"",IFERROR(MID($Q622,19,7)+0,""))</f>
        <v/>
      </c>
      <c r="P622" s="25" t="str">
        <f>IF(M622="","",IF(N622="",M622,M622&amp;", "&amp;N622))</f>
        <v/>
      </c>
      <c r="Q622" s="23"/>
      <c r="R622" s="23"/>
      <c r="S622" s="35" t="s">
        <v>35</v>
      </c>
      <c r="T622" s="34" t="s">
        <v>36</v>
      </c>
      <c r="U622" s="185">
        <v>1152</v>
      </c>
      <c r="V622" s="188">
        <v>1152</v>
      </c>
      <c r="W622" s="189">
        <v>1152</v>
      </c>
      <c r="X622" s="31">
        <v>1152</v>
      </c>
      <c r="Y622" s="90">
        <f>IFERROR(ROUND(X622/W622-1,2),"")</f>
        <v>0</v>
      </c>
      <c r="Z622" s="31">
        <f>IF(OR(S622="VLD MLC components",S622="VLD MLC pipes",S622="VLD PEX components",S622="VLD PEX pipes",S622="VLD PHC components",S622="VLD PHC pipes",S622="Controls VLD"),"По запросу",X622)</f>
        <v>1152</v>
      </c>
      <c r="AA622" s="63">
        <f>ROUND(X622/1.2,3)</f>
        <v>960</v>
      </c>
      <c r="AB622" s="23">
        <v>960</v>
      </c>
      <c r="AC622" s="190">
        <f>IFERROR(ROUND(AA622/AB622-1,2),"")</f>
        <v>0</v>
      </c>
      <c r="AD622" s="25">
        <v>3.5000000000000003E-2</v>
      </c>
      <c r="AE622" s="25">
        <v>2.5579999999999998E-4</v>
      </c>
      <c r="AF622" s="25">
        <v>0</v>
      </c>
      <c r="AG622" s="25" t="s">
        <v>22</v>
      </c>
      <c r="AH622" s="25">
        <v>0</v>
      </c>
      <c r="AI622" s="25">
        <v>0</v>
      </c>
      <c r="AJ622" s="25" t="s">
        <v>20</v>
      </c>
      <c r="AK622" s="42" t="s">
        <v>19</v>
      </c>
      <c r="AL622" s="25" t="s">
        <v>20</v>
      </c>
      <c r="AM622" s="25">
        <v>20</v>
      </c>
      <c r="AN622" s="25">
        <v>282</v>
      </c>
      <c r="AO622" s="25">
        <v>187</v>
      </c>
      <c r="AP622" s="25">
        <v>97</v>
      </c>
      <c r="AQ622" s="25">
        <v>3.5000000000000003E-2</v>
      </c>
      <c r="AR622" s="94">
        <v>2.5579999999999998E-4</v>
      </c>
      <c r="AS622" s="157" t="s">
        <v>22</v>
      </c>
      <c r="AT622" s="93">
        <v>44301</v>
      </c>
      <c r="AU622" s="92" t="s">
        <v>22</v>
      </c>
      <c r="AV622" s="91" t="s">
        <v>48</v>
      </c>
      <c r="AW622" s="92" t="s">
        <v>48</v>
      </c>
      <c r="AX622" s="92" t="s">
        <v>48</v>
      </c>
      <c r="AY622" s="91" t="s">
        <v>152</v>
      </c>
      <c r="AZ622" s="23"/>
      <c r="BA622" s="25">
        <v>0</v>
      </c>
      <c r="BB622" t="s">
        <v>48</v>
      </c>
      <c r="BC622" t="e">
        <v>#N/A</v>
      </c>
      <c r="BD622" t="e">
        <f>IF(Z622=BC622,"OK")</f>
        <v>#N/A</v>
      </c>
      <c r="BE622">
        <v>3.5000000000000003E-2</v>
      </c>
      <c r="BF622">
        <v>2.5579999999999998E-4</v>
      </c>
      <c r="BG622">
        <v>282</v>
      </c>
      <c r="BH622">
        <v>187</v>
      </c>
      <c r="BI622">
        <v>97</v>
      </c>
      <c r="BJ622">
        <v>3.5000000000000003E-2</v>
      </c>
      <c r="BK622">
        <v>2.5579999999999998E-4</v>
      </c>
      <c r="BN622" s="183"/>
    </row>
    <row r="623" spans="1:66" ht="25.5" x14ac:dyDescent="0.25">
      <c r="A623" s="1"/>
      <c r="B623" s="94">
        <v>619</v>
      </c>
      <c r="C623" s="43">
        <v>1087122</v>
      </c>
      <c r="D623" s="23"/>
      <c r="E623" s="26" t="s">
        <v>172</v>
      </c>
      <c r="F623" s="212" t="s">
        <v>667</v>
      </c>
      <c r="G623" s="28"/>
      <c r="H623" s="46" t="str">
        <f>IFERROR(IFERROR(IF(SEARCH("Usystems",$E623)&gt;0,"Usystems"),IF(SEARCH("RIIFO",$E623)&gt;0,"RIIFO","Uponor")),"Uponor")</f>
        <v>Uponor</v>
      </c>
      <c r="I623" s="25" t="str">
        <f>IFERROR(MID($D623,1,7)+0,"")</f>
        <v/>
      </c>
      <c r="J623" s="25" t="str">
        <f>IFERROR(MID($D623,10,7)+0,"")</f>
        <v/>
      </c>
      <c r="K623" s="25" t="str">
        <f>IFERROR(MID($D623,19,7)+0,"")</f>
        <v/>
      </c>
      <c r="L623" s="25" t="str">
        <f>IFERROR(MID($D623,28,7)+0,"")</f>
        <v/>
      </c>
      <c r="M623" s="25" t="str">
        <f>IF(IFERROR(MID($Q623,1,7)+0,"")&lt;1130000,IF(INDEX(C:C,MATCH(LEFT(Q623,7)+0,I:I,0))&lt;1130000,"",INDEX(C:C,MATCH(LEFT(Q623,7)+0,I:I,0))),IFERROR(MID($Q623,1,7)+0,""))</f>
        <v/>
      </c>
      <c r="N623" s="25" t="str">
        <f>IF(IFERROR(MID($Q623,10,7)+0,"")&lt;1130000,"",IFERROR(MID($Q623,10,7)+0,""))</f>
        <v/>
      </c>
      <c r="O623" s="25" t="str">
        <f>IF(IFERROR(MID($Q623,19,7)+0,"")&lt;1130000,"",IFERROR(MID($Q623,19,7)+0,""))</f>
        <v/>
      </c>
      <c r="P623" s="25" t="str">
        <f>IF(M623="","",IF(N623="",M623,M623&amp;", "&amp;N623))</f>
        <v/>
      </c>
      <c r="Q623" s="23"/>
      <c r="R623" s="23"/>
      <c r="S623" s="35" t="s">
        <v>35</v>
      </c>
      <c r="T623" s="34" t="s">
        <v>36</v>
      </c>
      <c r="U623" s="185">
        <v>1408</v>
      </c>
      <c r="V623" s="188">
        <v>1408</v>
      </c>
      <c r="W623" s="189">
        <v>1408</v>
      </c>
      <c r="X623" s="31">
        <v>1408</v>
      </c>
      <c r="Y623" s="90">
        <f>IFERROR(ROUND(X623/W623-1,2),"")</f>
        <v>0</v>
      </c>
      <c r="Z623" s="31">
        <f>IF(OR(S623="VLD MLC components",S623="VLD MLC pipes",S623="VLD PEX components",S623="VLD PEX pipes",S623="VLD PHC components",S623="VLD PHC pipes",S623="Controls VLD"),"По запросу",X623)</f>
        <v>1408</v>
      </c>
      <c r="AA623" s="63">
        <f>ROUND(X623/1.2,3)</f>
        <v>1173.3330000000001</v>
      </c>
      <c r="AB623" s="23">
        <v>1173.3330000000001</v>
      </c>
      <c r="AC623" s="190">
        <f>IFERROR(ROUND(AA623/AB623-1,2),"")</f>
        <v>0</v>
      </c>
      <c r="AD623" s="25">
        <v>6.5000000000000002E-2</v>
      </c>
      <c r="AE623" s="25">
        <v>5.1150000000000002E-4</v>
      </c>
      <c r="AF623" s="25">
        <v>0</v>
      </c>
      <c r="AG623" s="25" t="s">
        <v>22</v>
      </c>
      <c r="AH623" s="25">
        <v>0</v>
      </c>
      <c r="AI623" s="25">
        <v>0</v>
      </c>
      <c r="AJ623" s="25" t="s">
        <v>20</v>
      </c>
      <c r="AK623" s="42" t="s">
        <v>19</v>
      </c>
      <c r="AL623" s="25" t="s">
        <v>20</v>
      </c>
      <c r="AM623" s="25">
        <v>10</v>
      </c>
      <c r="AN623" s="25">
        <v>282</v>
      </c>
      <c r="AO623" s="25">
        <v>187</v>
      </c>
      <c r="AP623" s="25">
        <v>97</v>
      </c>
      <c r="AQ623" s="25">
        <v>6.5000000000000002E-2</v>
      </c>
      <c r="AR623" s="94">
        <v>5.1150000000000002E-4</v>
      </c>
      <c r="AS623" s="157" t="s">
        <v>22</v>
      </c>
      <c r="AT623" s="93">
        <v>44301</v>
      </c>
      <c r="AU623" s="92" t="s">
        <v>22</v>
      </c>
      <c r="AV623" s="91" t="s">
        <v>48</v>
      </c>
      <c r="AW623" s="92" t="s">
        <v>48</v>
      </c>
      <c r="AX623" s="92" t="s">
        <v>48</v>
      </c>
      <c r="AY623" s="91" t="s">
        <v>152</v>
      </c>
      <c r="AZ623" s="23"/>
      <c r="BA623" s="25">
        <v>0</v>
      </c>
      <c r="BB623" t="s">
        <v>48</v>
      </c>
      <c r="BC623" t="e">
        <v>#N/A</v>
      </c>
      <c r="BD623" t="e">
        <f>IF(Z623=BC623,"OK")</f>
        <v>#N/A</v>
      </c>
      <c r="BE623">
        <v>6.5000000000000002E-2</v>
      </c>
      <c r="BF623">
        <v>5.1150000000000002E-4</v>
      </c>
      <c r="BG623">
        <v>282</v>
      </c>
      <c r="BH623">
        <v>187</v>
      </c>
      <c r="BI623">
        <v>97</v>
      </c>
      <c r="BJ623">
        <v>6.5000000000000002E-2</v>
      </c>
      <c r="BK623">
        <v>5.1150000000000002E-4</v>
      </c>
      <c r="BN623" s="183"/>
    </row>
    <row r="624" spans="1:66" ht="25.5" x14ac:dyDescent="0.25">
      <c r="A624" s="1"/>
      <c r="B624" s="94">
        <v>620</v>
      </c>
      <c r="C624" s="43">
        <v>1087121</v>
      </c>
      <c r="D624" s="23"/>
      <c r="E624" s="26" t="s">
        <v>173</v>
      </c>
      <c r="F624" s="212" t="s">
        <v>667</v>
      </c>
      <c r="G624" s="28"/>
      <c r="H624" s="46" t="str">
        <f>IFERROR(IFERROR(IF(SEARCH("Usystems",$E624)&gt;0,"Usystems"),IF(SEARCH("RIIFO",$E624)&gt;0,"RIIFO","Uponor")),"Uponor")</f>
        <v>Uponor</v>
      </c>
      <c r="I624" s="25" t="str">
        <f>IFERROR(MID($D624,1,7)+0,"")</f>
        <v/>
      </c>
      <c r="J624" s="25" t="str">
        <f>IFERROR(MID($D624,10,7)+0,"")</f>
        <v/>
      </c>
      <c r="K624" s="25" t="str">
        <f>IFERROR(MID($D624,19,7)+0,"")</f>
        <v/>
      </c>
      <c r="L624" s="25" t="str">
        <f>IFERROR(MID($D624,28,7)+0,"")</f>
        <v/>
      </c>
      <c r="M624" s="25" t="str">
        <f>IF(IFERROR(MID($Q624,1,7)+0,"")&lt;1130000,IF(INDEX(C:C,MATCH(LEFT(Q624,7)+0,I:I,0))&lt;1130000,"",INDEX(C:C,MATCH(LEFT(Q624,7)+0,I:I,0))),IFERROR(MID($Q624,1,7)+0,""))</f>
        <v/>
      </c>
      <c r="N624" s="25" t="str">
        <f>IF(IFERROR(MID($Q624,10,7)+0,"")&lt;1130000,"",IFERROR(MID($Q624,10,7)+0,""))</f>
        <v/>
      </c>
      <c r="O624" s="25" t="str">
        <f>IF(IFERROR(MID($Q624,19,7)+0,"")&lt;1130000,"",IFERROR(MID($Q624,19,7)+0,""))</f>
        <v/>
      </c>
      <c r="P624" s="25" t="str">
        <f>IF(M624="","",IF(N624="",M624,M624&amp;", "&amp;N624))</f>
        <v/>
      </c>
      <c r="Q624" s="23"/>
      <c r="R624" s="23"/>
      <c r="S624" s="35" t="s">
        <v>35</v>
      </c>
      <c r="T624" s="34" t="s">
        <v>36</v>
      </c>
      <c r="U624" s="185">
        <v>1664</v>
      </c>
      <c r="V624" s="188">
        <v>1664</v>
      </c>
      <c r="W624" s="189">
        <v>1664</v>
      </c>
      <c r="X624" s="31">
        <v>1664</v>
      </c>
      <c r="Y624" s="90">
        <f>IFERROR(ROUND(X624/W624-1,2),"")</f>
        <v>0</v>
      </c>
      <c r="Z624" s="31">
        <f>IF(OR(S624="VLD MLC components",S624="VLD MLC pipes",S624="VLD PEX components",S624="VLD PEX pipes",S624="VLD PHC components",S624="VLD PHC pipes",S624="Controls VLD"),"По запросу",X624)</f>
        <v>1664</v>
      </c>
      <c r="AA624" s="63">
        <f>ROUND(X624/1.2,3)</f>
        <v>1386.6669999999999</v>
      </c>
      <c r="AB624" s="23">
        <v>1386.6669999999999</v>
      </c>
      <c r="AC624" s="190">
        <f>IFERROR(ROUND(AA624/AB624-1,2),"")</f>
        <v>0</v>
      </c>
      <c r="AD624" s="25">
        <v>8.8999999999999996E-2</v>
      </c>
      <c r="AE624" s="25">
        <v>6.3940000000000004E-4</v>
      </c>
      <c r="AF624" s="25">
        <v>0</v>
      </c>
      <c r="AG624" s="25" t="s">
        <v>22</v>
      </c>
      <c r="AH624" s="25">
        <v>0</v>
      </c>
      <c r="AI624" s="25">
        <v>0</v>
      </c>
      <c r="AJ624" s="25" t="s">
        <v>20</v>
      </c>
      <c r="AK624" s="42" t="s">
        <v>19</v>
      </c>
      <c r="AL624" s="25" t="s">
        <v>20</v>
      </c>
      <c r="AM624" s="25">
        <v>8</v>
      </c>
      <c r="AN624" s="25">
        <v>282</v>
      </c>
      <c r="AO624" s="25">
        <v>187</v>
      </c>
      <c r="AP624" s="25">
        <v>97</v>
      </c>
      <c r="AQ624" s="25">
        <v>8.8999999999999996E-2</v>
      </c>
      <c r="AR624" s="94">
        <v>6.3940000000000004E-4</v>
      </c>
      <c r="AS624" s="157" t="s">
        <v>22</v>
      </c>
      <c r="AT624" s="93">
        <v>44301</v>
      </c>
      <c r="AU624" s="92" t="s">
        <v>22</v>
      </c>
      <c r="AV624" s="91" t="s">
        <v>48</v>
      </c>
      <c r="AW624" s="92" t="s">
        <v>48</v>
      </c>
      <c r="AX624" s="92" t="s">
        <v>48</v>
      </c>
      <c r="AY624" s="91" t="s">
        <v>152</v>
      </c>
      <c r="AZ624" s="23"/>
      <c r="BA624" s="25">
        <v>0</v>
      </c>
      <c r="BB624" t="s">
        <v>48</v>
      </c>
      <c r="BC624" t="e">
        <v>#N/A</v>
      </c>
      <c r="BD624" t="e">
        <f>IF(Z624=BC624,"OK")</f>
        <v>#N/A</v>
      </c>
      <c r="BE624">
        <v>8.8999999999999996E-2</v>
      </c>
      <c r="BF624">
        <v>6.3940000000000004E-4</v>
      </c>
      <c r="BG624">
        <v>282</v>
      </c>
      <c r="BH624">
        <v>187</v>
      </c>
      <c r="BI624">
        <v>97</v>
      </c>
      <c r="BJ624">
        <v>8.8999999999999996E-2</v>
      </c>
      <c r="BK624">
        <v>6.3940000000000004E-4</v>
      </c>
      <c r="BN624" s="183"/>
    </row>
    <row r="625" spans="1:66" ht="25.5" x14ac:dyDescent="0.25">
      <c r="A625" s="1"/>
      <c r="B625" s="94">
        <v>621</v>
      </c>
      <c r="C625" s="43">
        <v>1048002</v>
      </c>
      <c r="D625" s="37" t="s">
        <v>22</v>
      </c>
      <c r="E625" s="27" t="s">
        <v>5841</v>
      </c>
      <c r="F625" s="151" t="s">
        <v>757</v>
      </c>
      <c r="G625" s="41" t="s">
        <v>585</v>
      </c>
      <c r="H625" s="46" t="str">
        <f>IFERROR(IFERROR(IF(SEARCH("Usystems",$E625)&gt;0,"Usystems"),IF(SEARCH("RIIFO",$E625)&gt;0,"RIIFO","Uponor")),"Uponor")</f>
        <v>Uponor</v>
      </c>
      <c r="I625" s="25" t="str">
        <f>IFERROR(MID($D625,1,7)+0,"")</f>
        <v/>
      </c>
      <c r="J625" s="25" t="str">
        <f>IFERROR(MID($D625,10,7)+0,"")</f>
        <v/>
      </c>
      <c r="K625" s="25" t="str">
        <f>IFERROR(MID($D625,19,7)+0,"")</f>
        <v/>
      </c>
      <c r="L625" s="25" t="str">
        <f>IFERROR(MID($D625,28,7)+0,"")</f>
        <v/>
      </c>
      <c r="M625" s="25" t="str">
        <f>IF(IFERROR(MID($Q625,1,7)+0,"")&lt;1130000,IF(INDEX(C:C,MATCH(LEFT(Q625,7)+0,I:I,0))&lt;1130000,"",INDEX(C:C,MATCH(LEFT(Q625,7)+0,I:I,0))),IFERROR(MID($Q625,1,7)+0,""))</f>
        <v/>
      </c>
      <c r="N625" s="25" t="str">
        <f>IF(IFERROR(MID($Q625,10,7)+0,"")&lt;1130000,"",IFERROR(MID($Q625,10,7)+0,""))</f>
        <v/>
      </c>
      <c r="O625" s="25" t="str">
        <f>IF(IFERROR(MID($Q625,19,7)+0,"")&lt;1130000,"",IFERROR(MID($Q625,19,7)+0,""))</f>
        <v/>
      </c>
      <c r="P625" s="25" t="str">
        <f>IF(M625="","",IF(N625="",M625,M625&amp;", "&amp;N625))</f>
        <v/>
      </c>
      <c r="Q625" s="44" t="s">
        <v>22</v>
      </c>
      <c r="R625" s="44"/>
      <c r="S625" s="35" t="s">
        <v>35</v>
      </c>
      <c r="T625" s="25" t="s">
        <v>36</v>
      </c>
      <c r="U625" s="185">
        <v>2134</v>
      </c>
      <c r="V625" s="188">
        <v>2134</v>
      </c>
      <c r="W625" s="189">
        <v>2134</v>
      </c>
      <c r="X625" s="31">
        <v>2134</v>
      </c>
      <c r="Y625" s="90">
        <f>IFERROR(ROUND(X625/W625-1,2),"")</f>
        <v>0</v>
      </c>
      <c r="Z625" s="31">
        <f>IF(OR(S625="VLD MLC components",S625="VLD MLC pipes",S625="VLD PEX components",S625="VLD PEX pipes",S625="VLD PHC components",S625="VLD PHC pipes",S625="Controls VLD"),"По запросу",X625)</f>
        <v>2134</v>
      </c>
      <c r="AA625" s="63">
        <f>ROUND(X625/1.2,3)</f>
        <v>1778.3330000000001</v>
      </c>
      <c r="AB625" s="23">
        <v>1778.3330000000001</v>
      </c>
      <c r="AC625" s="190">
        <f>IFERROR(ROUND(AA625/AB625-1,2),"")</f>
        <v>0</v>
      </c>
      <c r="AD625" s="25">
        <v>2.9000000000000001E-2</v>
      </c>
      <c r="AE625" s="25">
        <v>9.6000000000000002E-5</v>
      </c>
      <c r="AF625" s="25">
        <v>40</v>
      </c>
      <c r="AG625" s="25">
        <v>40</v>
      </c>
      <c r="AH625" s="25">
        <v>40</v>
      </c>
      <c r="AI625" s="25">
        <v>40</v>
      </c>
      <c r="AJ625" s="25" t="s">
        <v>20</v>
      </c>
      <c r="AK625" s="22" t="s">
        <v>20</v>
      </c>
      <c r="AL625" s="25" t="s">
        <v>20</v>
      </c>
      <c r="AM625" s="25">
        <v>20</v>
      </c>
      <c r="AN625" s="25">
        <v>280</v>
      </c>
      <c r="AO625" s="25">
        <v>187</v>
      </c>
      <c r="AP625" s="25">
        <v>107</v>
      </c>
      <c r="AQ625" s="25">
        <v>0.57999999999999996</v>
      </c>
      <c r="AR625" s="94">
        <v>5.6030000000000003E-3</v>
      </c>
      <c r="AS625" s="157">
        <v>40</v>
      </c>
      <c r="AT625" s="93" t="s">
        <v>22</v>
      </c>
      <c r="AU625" s="92" t="s">
        <v>22</v>
      </c>
      <c r="AV625" s="91" t="s">
        <v>152</v>
      </c>
      <c r="AW625" s="92" t="s">
        <v>152</v>
      </c>
      <c r="AX625" s="92" t="s">
        <v>48</v>
      </c>
      <c r="AY625" s="91" t="s">
        <v>152</v>
      </c>
      <c r="AZ625" s="23"/>
      <c r="BA625" s="25" t="s">
        <v>5797</v>
      </c>
      <c r="BB625" t="s">
        <v>25</v>
      </c>
      <c r="BC625">
        <v>2134</v>
      </c>
      <c r="BD625" t="str">
        <f>IF(Z625=BC625,"OK")</f>
        <v>OK</v>
      </c>
      <c r="BE625">
        <v>2.9000000000000001E-2</v>
      </c>
      <c r="BF625">
        <v>9.6000000000000002E-5</v>
      </c>
      <c r="BG625">
        <v>280</v>
      </c>
      <c r="BH625">
        <v>187</v>
      </c>
      <c r="BI625">
        <v>107</v>
      </c>
      <c r="BJ625">
        <v>0.57999999999999996</v>
      </c>
      <c r="BK625">
        <v>5.6030000000000003E-3</v>
      </c>
      <c r="BN625" s="183"/>
    </row>
    <row r="626" spans="1:66" ht="25.5" x14ac:dyDescent="0.25">
      <c r="A626" s="1"/>
      <c r="B626" s="94">
        <v>622</v>
      </c>
      <c r="C626" s="43">
        <v>1048003</v>
      </c>
      <c r="D626" s="37" t="s">
        <v>22</v>
      </c>
      <c r="E626" s="36" t="s">
        <v>5840</v>
      </c>
      <c r="F626" s="151" t="s">
        <v>21</v>
      </c>
      <c r="G626" s="99"/>
      <c r="H626" s="46" t="str">
        <f>IFERROR(IFERROR(IF(SEARCH("Usystems",$E626)&gt;0,"Usystems"),IF(SEARCH("RIIFO",$E626)&gt;0,"RIIFO","Uponor")),"Uponor")</f>
        <v>Uponor</v>
      </c>
      <c r="I626" s="25" t="str">
        <f>IFERROR(MID($D626,1,7)+0,"")</f>
        <v/>
      </c>
      <c r="J626" s="25" t="str">
        <f>IFERROR(MID($D626,10,7)+0,"")</f>
        <v/>
      </c>
      <c r="K626" s="25" t="str">
        <f>IFERROR(MID($D626,19,7)+0,"")</f>
        <v/>
      </c>
      <c r="L626" s="25" t="str">
        <f>IFERROR(MID($D626,28,7)+0,"")</f>
        <v/>
      </c>
      <c r="M626" s="25" t="str">
        <f>IF(IFERROR(MID($Q626,1,7)+0,"")&lt;1130000,IF(INDEX(C:C,MATCH(LEFT(Q626,7)+0,I:I,0))&lt;1130000,"",INDEX(C:C,MATCH(LEFT(Q626,7)+0,I:I,0))),IFERROR(MID($Q626,1,7)+0,""))</f>
        <v/>
      </c>
      <c r="N626" s="25" t="str">
        <f>IF(IFERROR(MID($Q626,10,7)+0,"")&lt;1130000,"",IFERROR(MID($Q626,10,7)+0,""))</f>
        <v/>
      </c>
      <c r="O626" s="25" t="str">
        <f>IF(IFERROR(MID($Q626,19,7)+0,"")&lt;1130000,"",IFERROR(MID($Q626,19,7)+0,""))</f>
        <v/>
      </c>
      <c r="P626" s="25" t="str">
        <f>IF(M626="","",IF(N626="",M626,M626&amp;", "&amp;N626))</f>
        <v/>
      </c>
      <c r="Q626" s="44" t="s">
        <v>22</v>
      </c>
      <c r="R626" s="44"/>
      <c r="S626" s="35" t="s">
        <v>35</v>
      </c>
      <c r="T626" s="25" t="s">
        <v>36</v>
      </c>
      <c r="U626" s="185">
        <v>2134</v>
      </c>
      <c r="V626" s="188">
        <v>2134</v>
      </c>
      <c r="W626" s="189">
        <v>2134</v>
      </c>
      <c r="X626" s="31">
        <v>2134</v>
      </c>
      <c r="Y626" s="90">
        <f>IFERROR(ROUND(X626/W626-1,2),"")</f>
        <v>0</v>
      </c>
      <c r="Z626" s="31">
        <f>IF(OR(S626="VLD MLC components",S626="VLD MLC pipes",S626="VLD PEX components",S626="VLD PEX pipes",S626="VLD PHC components",S626="VLD PHC pipes",S626="Controls VLD"),"По запросу",X626)</f>
        <v>2134</v>
      </c>
      <c r="AA626" s="63">
        <f>ROUND(X626/1.2,3)</f>
        <v>1778.3330000000001</v>
      </c>
      <c r="AB626" s="23">
        <v>1778.3330000000001</v>
      </c>
      <c r="AC626" s="190">
        <f>IFERROR(ROUND(AA626/AB626-1,2),"")</f>
        <v>0</v>
      </c>
      <c r="AD626" s="25">
        <v>2.9000000000000001E-2</v>
      </c>
      <c r="AE626" s="25">
        <v>1.4300000000000001E-4</v>
      </c>
      <c r="AF626" s="25">
        <v>0</v>
      </c>
      <c r="AG626" s="25" t="s">
        <v>22</v>
      </c>
      <c r="AH626" s="25">
        <v>0</v>
      </c>
      <c r="AI626" s="25">
        <v>0</v>
      </c>
      <c r="AJ626" s="25" t="s">
        <v>20</v>
      </c>
      <c r="AK626" s="42" t="s">
        <v>19</v>
      </c>
      <c r="AL626" s="25" t="s">
        <v>20</v>
      </c>
      <c r="AM626" s="25">
        <v>20</v>
      </c>
      <c r="AN626" s="25">
        <v>280</v>
      </c>
      <c r="AO626" s="25">
        <v>187</v>
      </c>
      <c r="AP626" s="25">
        <v>107</v>
      </c>
      <c r="AQ626" s="25">
        <v>0.57999999999999996</v>
      </c>
      <c r="AR626" s="94">
        <v>5.6030000000000003E-3</v>
      </c>
      <c r="AS626" s="157" t="s">
        <v>22</v>
      </c>
      <c r="AT626" s="93" t="s">
        <v>22</v>
      </c>
      <c r="AU626" s="92" t="s">
        <v>22</v>
      </c>
      <c r="AV626" s="91" t="s">
        <v>48</v>
      </c>
      <c r="AW626" s="92" t="s">
        <v>48</v>
      </c>
      <c r="AX626" s="92" t="s">
        <v>48</v>
      </c>
      <c r="AY626" s="91" t="s">
        <v>152</v>
      </c>
      <c r="AZ626" s="23"/>
      <c r="BA626" s="25">
        <v>0</v>
      </c>
      <c r="BB626" t="s">
        <v>48</v>
      </c>
      <c r="BC626" t="e">
        <v>#N/A</v>
      </c>
      <c r="BD626" t="e">
        <f>IF(Z626=BC626,"OK")</f>
        <v>#N/A</v>
      </c>
      <c r="BE626">
        <v>2.9000000000000001E-2</v>
      </c>
      <c r="BF626">
        <v>1.4300000000000001E-4</v>
      </c>
      <c r="BG626">
        <v>280</v>
      </c>
      <c r="BH626">
        <v>187</v>
      </c>
      <c r="BI626">
        <v>107</v>
      </c>
      <c r="BJ626">
        <v>0.57999999999999996</v>
      </c>
      <c r="BK626">
        <v>5.6030000000000003E-3</v>
      </c>
      <c r="BN626" s="183"/>
    </row>
    <row r="627" spans="1:66" ht="25.5" x14ac:dyDescent="0.25">
      <c r="A627" s="1"/>
      <c r="B627" s="94">
        <v>623</v>
      </c>
      <c r="C627" s="43">
        <v>1063785</v>
      </c>
      <c r="D627" s="25"/>
      <c r="E627" s="27" t="s">
        <v>5839</v>
      </c>
      <c r="F627" s="151" t="s">
        <v>21</v>
      </c>
      <c r="G627" s="102"/>
      <c r="H627" s="46" t="str">
        <f>IFERROR(IFERROR(IF(SEARCH("Usystems",$E627)&gt;0,"Usystems"),IF(SEARCH("RIIFO",$E627)&gt;0,"RIIFO","Uponor")),"Uponor")</f>
        <v>Uponor</v>
      </c>
      <c r="I627" s="25" t="str">
        <f>IFERROR(MID($D627,1,7)+0,"")</f>
        <v/>
      </c>
      <c r="J627" s="25" t="str">
        <f>IFERROR(MID($D627,10,7)+0,"")</f>
        <v/>
      </c>
      <c r="K627" s="25" t="str">
        <f>IFERROR(MID($D627,19,7)+0,"")</f>
        <v/>
      </c>
      <c r="L627" s="25" t="str">
        <f>IFERROR(MID($D627,28,7)+0,"")</f>
        <v/>
      </c>
      <c r="M627" s="25" t="str">
        <f>IF(IFERROR(MID($Q627,1,7)+0,"")&lt;1130000,IF(INDEX(C:C,MATCH(LEFT(Q627,7)+0,I:I,0))&lt;1130000,"",INDEX(C:C,MATCH(LEFT(Q627,7)+0,I:I,0))),IFERROR(MID($Q627,1,7)+0,""))</f>
        <v/>
      </c>
      <c r="N627" s="25" t="str">
        <f>IF(IFERROR(MID($Q627,10,7)+0,"")&lt;1130000,"",IFERROR(MID($Q627,10,7)+0,""))</f>
        <v/>
      </c>
      <c r="O627" s="25" t="str">
        <f>IF(IFERROR(MID($Q627,19,7)+0,"")&lt;1130000,"",IFERROR(MID($Q627,19,7)+0,""))</f>
        <v/>
      </c>
      <c r="P627" s="25" t="str">
        <f>IF(M627="","",IF(N627="",M627,M627&amp;", "&amp;N627))</f>
        <v/>
      </c>
      <c r="Q627" s="25"/>
      <c r="R627" s="25"/>
      <c r="S627" s="35" t="s">
        <v>35</v>
      </c>
      <c r="T627" s="25" t="s">
        <v>36</v>
      </c>
      <c r="U627" s="185">
        <v>3121</v>
      </c>
      <c r="V627" s="188">
        <v>3121</v>
      </c>
      <c r="W627" s="189">
        <v>3121</v>
      </c>
      <c r="X627" s="31">
        <v>3121</v>
      </c>
      <c r="Y627" s="90">
        <f>IFERROR(ROUND(X627/W627-1,2),"")</f>
        <v>0</v>
      </c>
      <c r="Z627" s="31">
        <f>IF(OR(S627="VLD MLC components",S627="VLD MLC pipes",S627="VLD PEX components",S627="VLD PEX pipes",S627="VLD PHC components",S627="VLD PHC pipes",S627="Controls VLD"),"По запросу",X627)</f>
        <v>3121</v>
      </c>
      <c r="AA627" s="63">
        <f>ROUND(X627/1.2,3)</f>
        <v>2600.8330000000001</v>
      </c>
      <c r="AB627" s="23">
        <v>2600.8330000000001</v>
      </c>
      <c r="AC627" s="190">
        <f>IFERROR(ROUND(AA627/AB627-1,2),"")</f>
        <v>0</v>
      </c>
      <c r="AD627" s="25">
        <v>6.5000000000000002E-2</v>
      </c>
      <c r="AE627" s="25">
        <v>5.5999999999999999E-5</v>
      </c>
      <c r="AF627" s="25">
        <v>0</v>
      </c>
      <c r="AG627" s="25" t="s">
        <v>22</v>
      </c>
      <c r="AH627" s="25">
        <v>0</v>
      </c>
      <c r="AI627" s="25">
        <v>0</v>
      </c>
      <c r="AJ627" s="25" t="s">
        <v>20</v>
      </c>
      <c r="AK627" s="42" t="s">
        <v>19</v>
      </c>
      <c r="AL627" s="25" t="s">
        <v>20</v>
      </c>
      <c r="AM627" s="25">
        <v>20</v>
      </c>
      <c r="AN627" s="25">
        <v>290</v>
      </c>
      <c r="AO627" s="25">
        <v>195</v>
      </c>
      <c r="AP627" s="25">
        <v>113</v>
      </c>
      <c r="AQ627" s="25">
        <v>1.3</v>
      </c>
      <c r="AR627" s="94">
        <v>6.3899999999999998E-3</v>
      </c>
      <c r="AS627" s="157" t="s">
        <v>22</v>
      </c>
      <c r="AT627" s="93" t="s">
        <v>22</v>
      </c>
      <c r="AU627" s="92" t="s">
        <v>22</v>
      </c>
      <c r="AV627" s="91" t="s">
        <v>48</v>
      </c>
      <c r="AW627" s="92" t="s">
        <v>48</v>
      </c>
      <c r="AX627" s="92" t="s">
        <v>48</v>
      </c>
      <c r="AY627" s="91" t="s">
        <v>152</v>
      </c>
      <c r="AZ627" s="23"/>
      <c r="BA627" s="25">
        <v>0</v>
      </c>
      <c r="BB627" t="s">
        <v>48</v>
      </c>
      <c r="BC627" t="e">
        <v>#N/A</v>
      </c>
      <c r="BD627" t="e">
        <f>IF(Z627=BC627,"OK")</f>
        <v>#N/A</v>
      </c>
      <c r="BE627">
        <v>6.5000000000000002E-2</v>
      </c>
      <c r="BF627">
        <v>5.5999999999999999E-5</v>
      </c>
      <c r="BG627">
        <v>290</v>
      </c>
      <c r="BH627">
        <v>195</v>
      </c>
      <c r="BI627">
        <v>113</v>
      </c>
      <c r="BJ627">
        <v>1.3</v>
      </c>
      <c r="BK627">
        <v>6.3899999999999998E-3</v>
      </c>
      <c r="BN627" s="183"/>
    </row>
    <row r="628" spans="1:66" ht="25.5" x14ac:dyDescent="0.25">
      <c r="A628" s="1"/>
      <c r="B628" s="94">
        <v>624</v>
      </c>
      <c r="C628" s="43">
        <v>1063811</v>
      </c>
      <c r="D628" s="25"/>
      <c r="E628" s="27" t="s">
        <v>5838</v>
      </c>
      <c r="F628" s="151" t="s">
        <v>21</v>
      </c>
      <c r="G628" s="102"/>
      <c r="H628" s="46" t="str">
        <f>IFERROR(IFERROR(IF(SEARCH("Usystems",$E628)&gt;0,"Usystems"),IF(SEARCH("RIIFO",$E628)&gt;0,"RIIFO","Uponor")),"Uponor")</f>
        <v>Uponor</v>
      </c>
      <c r="I628" s="25" t="str">
        <f>IFERROR(MID($D628,1,7)+0,"")</f>
        <v/>
      </c>
      <c r="J628" s="25" t="str">
        <f>IFERROR(MID($D628,10,7)+0,"")</f>
        <v/>
      </c>
      <c r="K628" s="25" t="str">
        <f>IFERROR(MID($D628,19,7)+0,"")</f>
        <v/>
      </c>
      <c r="L628" s="25" t="str">
        <f>IFERROR(MID($D628,28,7)+0,"")</f>
        <v/>
      </c>
      <c r="M628" s="25" t="str">
        <f>IF(IFERROR(MID($Q628,1,7)+0,"")&lt;1130000,IF(INDEX(C:C,MATCH(LEFT(Q628,7)+0,I:I,0))&lt;1130000,"",INDEX(C:C,MATCH(LEFT(Q628,7)+0,I:I,0))),IFERROR(MID($Q628,1,7)+0,""))</f>
        <v/>
      </c>
      <c r="N628" s="25" t="str">
        <f>IF(IFERROR(MID($Q628,10,7)+0,"")&lt;1130000,"",IFERROR(MID($Q628,10,7)+0,""))</f>
        <v/>
      </c>
      <c r="O628" s="25" t="str">
        <f>IF(IFERROR(MID($Q628,19,7)+0,"")&lt;1130000,"",IFERROR(MID($Q628,19,7)+0,""))</f>
        <v/>
      </c>
      <c r="P628" s="25" t="str">
        <f>IF(M628="","",IF(N628="",M628,M628&amp;", "&amp;N628))</f>
        <v/>
      </c>
      <c r="Q628" s="25"/>
      <c r="R628" s="25"/>
      <c r="S628" s="35" t="s">
        <v>35</v>
      </c>
      <c r="T628" s="25" t="s">
        <v>36</v>
      </c>
      <c r="U628" s="185">
        <v>3121</v>
      </c>
      <c r="V628" s="188">
        <v>3121</v>
      </c>
      <c r="W628" s="189">
        <v>3121</v>
      </c>
      <c r="X628" s="31">
        <v>3121</v>
      </c>
      <c r="Y628" s="90">
        <f>IFERROR(ROUND(X628/W628-1,2),"")</f>
        <v>0</v>
      </c>
      <c r="Z628" s="31">
        <f>IF(OR(S628="VLD MLC components",S628="VLD MLC pipes",S628="VLD PEX components",S628="VLD PEX pipes",S628="VLD PHC components",S628="VLD PHC pipes",S628="Controls VLD"),"По запросу",X628)</f>
        <v>3121</v>
      </c>
      <c r="AA628" s="63">
        <f>ROUND(X628/1.2,3)</f>
        <v>2600.8330000000001</v>
      </c>
      <c r="AB628" s="23">
        <v>2600.8330000000001</v>
      </c>
      <c r="AC628" s="190">
        <f>IFERROR(ROUND(AA628/AB628-1,2),"")</f>
        <v>0</v>
      </c>
      <c r="AD628" s="25">
        <v>5.2999999999999999E-2</v>
      </c>
      <c r="AE628" s="25">
        <v>7.2000000000000002E-5</v>
      </c>
      <c r="AF628" s="25">
        <v>0</v>
      </c>
      <c r="AG628" s="25" t="s">
        <v>22</v>
      </c>
      <c r="AH628" s="25">
        <v>0</v>
      </c>
      <c r="AI628" s="25">
        <v>0</v>
      </c>
      <c r="AJ628" s="25" t="s">
        <v>20</v>
      </c>
      <c r="AK628" s="42" t="s">
        <v>19</v>
      </c>
      <c r="AL628" s="25" t="s">
        <v>20</v>
      </c>
      <c r="AM628" s="25">
        <v>25</v>
      </c>
      <c r="AN628" s="25">
        <v>285</v>
      </c>
      <c r="AO628" s="25">
        <v>190</v>
      </c>
      <c r="AP628" s="25">
        <v>110</v>
      </c>
      <c r="AQ628" s="25">
        <v>1.325</v>
      </c>
      <c r="AR628" s="94">
        <v>5.9569999999999996E-3</v>
      </c>
      <c r="AS628" s="157" t="s">
        <v>22</v>
      </c>
      <c r="AT628" s="93" t="s">
        <v>22</v>
      </c>
      <c r="AU628" s="92" t="s">
        <v>22</v>
      </c>
      <c r="AV628" s="91" t="s">
        <v>48</v>
      </c>
      <c r="AW628" s="92" t="s">
        <v>48</v>
      </c>
      <c r="AX628" s="92" t="s">
        <v>48</v>
      </c>
      <c r="AY628" s="91" t="s">
        <v>152</v>
      </c>
      <c r="AZ628" s="23"/>
      <c r="BA628" s="25">
        <v>0</v>
      </c>
      <c r="BB628" t="s">
        <v>48</v>
      </c>
      <c r="BC628" t="e">
        <v>#N/A</v>
      </c>
      <c r="BD628" t="e">
        <f>IF(Z628=BC628,"OK")</f>
        <v>#N/A</v>
      </c>
      <c r="BE628">
        <v>5.2999999999999999E-2</v>
      </c>
      <c r="BF628">
        <v>7.2000000000000002E-5</v>
      </c>
      <c r="BG628">
        <v>285</v>
      </c>
      <c r="BH628">
        <v>190</v>
      </c>
      <c r="BI628">
        <v>110</v>
      </c>
      <c r="BJ628">
        <v>1.325</v>
      </c>
      <c r="BK628">
        <v>5.9569999999999996E-3</v>
      </c>
      <c r="BN628" s="183"/>
    </row>
    <row r="629" spans="1:66" ht="25.5" x14ac:dyDescent="0.25">
      <c r="A629" s="1"/>
      <c r="B629" s="94">
        <v>625</v>
      </c>
      <c r="C629" s="43">
        <v>1048004</v>
      </c>
      <c r="D629" s="37" t="s">
        <v>22</v>
      </c>
      <c r="E629" s="36" t="s">
        <v>5837</v>
      </c>
      <c r="F629" s="151" t="s">
        <v>21</v>
      </c>
      <c r="G629" s="34"/>
      <c r="H629" s="46" t="str">
        <f>IFERROR(IFERROR(IF(SEARCH("Usystems",$E629)&gt;0,"Usystems"),IF(SEARCH("RIIFO",$E629)&gt;0,"RIIFO","Uponor")),"Uponor")</f>
        <v>Uponor</v>
      </c>
      <c r="I629" s="25" t="str">
        <f>IFERROR(MID($D629,1,7)+0,"")</f>
        <v/>
      </c>
      <c r="J629" s="25" t="str">
        <f>IFERROR(MID($D629,10,7)+0,"")</f>
        <v/>
      </c>
      <c r="K629" s="25" t="str">
        <f>IFERROR(MID($D629,19,7)+0,"")</f>
        <v/>
      </c>
      <c r="L629" s="25" t="str">
        <f>IFERROR(MID($D629,28,7)+0,"")</f>
        <v/>
      </c>
      <c r="M629" s="25" t="str">
        <f>IF(IFERROR(MID($Q629,1,7)+0,"")&lt;1130000,IF(INDEX(C:C,MATCH(LEFT(Q629,7)+0,I:I,0))&lt;1130000,"",INDEX(C:C,MATCH(LEFT(Q629,7)+0,I:I,0))),IFERROR(MID($Q629,1,7)+0,""))</f>
        <v/>
      </c>
      <c r="N629" s="25" t="str">
        <f>IF(IFERROR(MID($Q629,10,7)+0,"")&lt;1130000,"",IFERROR(MID($Q629,10,7)+0,""))</f>
        <v/>
      </c>
      <c r="O629" s="25" t="str">
        <f>IF(IFERROR(MID($Q629,19,7)+0,"")&lt;1130000,"",IFERROR(MID($Q629,19,7)+0,""))</f>
        <v/>
      </c>
      <c r="P629" s="25" t="str">
        <f>IF(M629="","",IF(N629="",M629,M629&amp;", "&amp;N629))</f>
        <v/>
      </c>
      <c r="Q629" s="44" t="s">
        <v>22</v>
      </c>
      <c r="R629" s="44"/>
      <c r="S629" s="35" t="s">
        <v>35</v>
      </c>
      <c r="T629" s="25" t="s">
        <v>36</v>
      </c>
      <c r="U629" s="185">
        <v>1265</v>
      </c>
      <c r="V629" s="188">
        <v>1265</v>
      </c>
      <c r="W629" s="189">
        <v>1265</v>
      </c>
      <c r="X629" s="31">
        <v>1265</v>
      </c>
      <c r="Y629" s="90">
        <f>IFERROR(ROUND(X629/W629-1,2),"")</f>
        <v>0</v>
      </c>
      <c r="Z629" s="31">
        <f>IF(OR(S629="VLD MLC components",S629="VLD MLC pipes",S629="VLD PEX components",S629="VLD PEX pipes",S629="VLD PHC components",S629="VLD PHC pipes",S629="Controls VLD"),"По запросу",X629)</f>
        <v>1265</v>
      </c>
      <c r="AA629" s="63">
        <f>ROUND(X629/1.2,3)</f>
        <v>1054.1669999999999</v>
      </c>
      <c r="AB629" s="23">
        <v>1054.1669999999999</v>
      </c>
      <c r="AC629" s="190">
        <f>IFERROR(ROUND(AA629/AB629-1,2),"")</f>
        <v>0</v>
      </c>
      <c r="AD629" s="25">
        <v>1.6E-2</v>
      </c>
      <c r="AE629" s="25">
        <v>5.3999999999999998E-5</v>
      </c>
      <c r="AF629" s="25">
        <v>0</v>
      </c>
      <c r="AG629" s="25" t="s">
        <v>22</v>
      </c>
      <c r="AH629" s="25">
        <v>0</v>
      </c>
      <c r="AI629" s="25">
        <v>0</v>
      </c>
      <c r="AJ629" s="25" t="s">
        <v>20</v>
      </c>
      <c r="AK629" s="42" t="s">
        <v>19</v>
      </c>
      <c r="AL629" s="25" t="s">
        <v>20</v>
      </c>
      <c r="AM629" s="25">
        <v>20</v>
      </c>
      <c r="AN629" s="25">
        <v>280</v>
      </c>
      <c r="AO629" s="25">
        <v>187</v>
      </c>
      <c r="AP629" s="25">
        <v>107</v>
      </c>
      <c r="AQ629" s="25">
        <v>0.32</v>
      </c>
      <c r="AR629" s="94">
        <v>5.6030000000000003E-3</v>
      </c>
      <c r="AS629" s="157" t="s">
        <v>22</v>
      </c>
      <c r="AT629" s="93" t="s">
        <v>22</v>
      </c>
      <c r="AU629" s="92" t="s">
        <v>22</v>
      </c>
      <c r="AV629" s="91" t="s">
        <v>48</v>
      </c>
      <c r="AW629" s="92" t="s">
        <v>48</v>
      </c>
      <c r="AX629" s="92" t="s">
        <v>48</v>
      </c>
      <c r="AY629" s="91" t="s">
        <v>152</v>
      </c>
      <c r="AZ629" s="23"/>
      <c r="BA629" s="25">
        <v>0</v>
      </c>
      <c r="BB629" t="s">
        <v>48</v>
      </c>
      <c r="BC629" t="e">
        <v>#N/A</v>
      </c>
      <c r="BD629" t="e">
        <f>IF(Z629=BC629,"OK")</f>
        <v>#N/A</v>
      </c>
      <c r="BE629">
        <v>1.6E-2</v>
      </c>
      <c r="BF629">
        <v>5.3999999999999998E-5</v>
      </c>
      <c r="BG629">
        <v>280</v>
      </c>
      <c r="BH629">
        <v>187</v>
      </c>
      <c r="BI629">
        <v>107</v>
      </c>
      <c r="BJ629">
        <v>0.32</v>
      </c>
      <c r="BK629">
        <v>5.6030000000000003E-3</v>
      </c>
      <c r="BN629" s="183"/>
    </row>
    <row r="630" spans="1:66" ht="25.5" x14ac:dyDescent="0.25">
      <c r="A630" s="1"/>
      <c r="B630" s="94">
        <v>626</v>
      </c>
      <c r="C630" s="43">
        <v>1048005</v>
      </c>
      <c r="D630" s="37" t="s">
        <v>22</v>
      </c>
      <c r="E630" s="27" t="s">
        <v>5836</v>
      </c>
      <c r="F630" s="213" t="s">
        <v>21</v>
      </c>
      <c r="G630" s="34"/>
      <c r="H630" s="46" t="str">
        <f>IFERROR(IFERROR(IF(SEARCH("Usystems",$E630)&gt;0,"Usystems"),IF(SEARCH("RIIFO",$E630)&gt;0,"RIIFO","Uponor")),"Uponor")</f>
        <v>Uponor</v>
      </c>
      <c r="I630" s="25" t="str">
        <f>IFERROR(MID($D630,1,7)+0,"")</f>
        <v/>
      </c>
      <c r="J630" s="25" t="str">
        <f>IFERROR(MID($D630,10,7)+0,"")</f>
        <v/>
      </c>
      <c r="K630" s="25" t="str">
        <f>IFERROR(MID($D630,19,7)+0,"")</f>
        <v/>
      </c>
      <c r="L630" s="25" t="str">
        <f>IFERROR(MID($D630,28,7)+0,"")</f>
        <v/>
      </c>
      <c r="M630" s="25" t="str">
        <f>IF(IFERROR(MID($Q630,1,7)+0,"")&lt;1130000,IF(INDEX(C:C,MATCH(LEFT(Q630,7)+0,I:I,0))&lt;1130000,"",INDEX(C:C,MATCH(LEFT(Q630,7)+0,I:I,0))),IFERROR(MID($Q630,1,7)+0,""))</f>
        <v/>
      </c>
      <c r="N630" s="25" t="str">
        <f>IF(IFERROR(MID($Q630,10,7)+0,"")&lt;1130000,"",IFERROR(MID($Q630,10,7)+0,""))</f>
        <v/>
      </c>
      <c r="O630" s="25" t="str">
        <f>IF(IFERROR(MID($Q630,19,7)+0,"")&lt;1130000,"",IFERROR(MID($Q630,19,7)+0,""))</f>
        <v/>
      </c>
      <c r="P630" s="25" t="str">
        <f>IF(M630="","",IF(N630="",M630,M630&amp;", "&amp;N630))</f>
        <v/>
      </c>
      <c r="Q630" s="44" t="s">
        <v>22</v>
      </c>
      <c r="R630" s="44"/>
      <c r="S630" s="35" t="s">
        <v>35</v>
      </c>
      <c r="T630" s="25" t="s">
        <v>36</v>
      </c>
      <c r="U630" s="185">
        <v>2134</v>
      </c>
      <c r="V630" s="188">
        <v>2134</v>
      </c>
      <c r="W630" s="189">
        <v>2134</v>
      </c>
      <c r="X630" s="31">
        <v>2134</v>
      </c>
      <c r="Y630" s="90">
        <f>IFERROR(ROUND(X630/W630-1,2),"")</f>
        <v>0</v>
      </c>
      <c r="Z630" s="31">
        <f>IF(OR(S630="VLD MLC components",S630="VLD MLC pipes",S630="VLD PEX components",S630="VLD PEX pipes",S630="VLD PHC components",S630="VLD PHC pipes",S630="Controls VLD"),"По запросу",X630)</f>
        <v>2134</v>
      </c>
      <c r="AA630" s="63">
        <f>ROUND(X630/1.2,3)</f>
        <v>1778.3330000000001</v>
      </c>
      <c r="AB630" s="23">
        <v>1778.3330000000001</v>
      </c>
      <c r="AC630" s="190">
        <f>IFERROR(ROUND(AA630/AB630-1,2),"")</f>
        <v>0</v>
      </c>
      <c r="AD630" s="25">
        <v>2.7E-2</v>
      </c>
      <c r="AE630" s="25">
        <v>1.5799999999999999E-4</v>
      </c>
      <c r="AF630" s="25">
        <v>0</v>
      </c>
      <c r="AG630" s="25" t="s">
        <v>22</v>
      </c>
      <c r="AH630" s="25">
        <v>0</v>
      </c>
      <c r="AI630" s="25">
        <v>0</v>
      </c>
      <c r="AJ630" s="25" t="s">
        <v>20</v>
      </c>
      <c r="AK630" s="42" t="s">
        <v>19</v>
      </c>
      <c r="AL630" s="25" t="s">
        <v>20</v>
      </c>
      <c r="AM630" s="25">
        <v>20</v>
      </c>
      <c r="AN630" s="25">
        <v>248</v>
      </c>
      <c r="AO630" s="25">
        <v>138</v>
      </c>
      <c r="AP630" s="25">
        <v>140</v>
      </c>
      <c r="AQ630" s="25">
        <v>0.54</v>
      </c>
      <c r="AR630" s="94">
        <v>4.7910000000000001E-3</v>
      </c>
      <c r="AS630" s="157" t="s">
        <v>22</v>
      </c>
      <c r="AT630" s="93" t="s">
        <v>22</v>
      </c>
      <c r="AU630" s="92" t="s">
        <v>22</v>
      </c>
      <c r="AV630" s="91" t="s">
        <v>152</v>
      </c>
      <c r="AW630" s="92" t="s">
        <v>48</v>
      </c>
      <c r="AX630" s="92" t="s">
        <v>48</v>
      </c>
      <c r="AY630" s="91" t="s">
        <v>152</v>
      </c>
      <c r="AZ630" s="23"/>
      <c r="BA630" s="25" t="s">
        <v>5797</v>
      </c>
      <c r="BB630" t="s">
        <v>25</v>
      </c>
      <c r="BC630" t="e">
        <v>#N/A</v>
      </c>
      <c r="BD630" t="e">
        <f>IF(Z630=BC630,"OK")</f>
        <v>#N/A</v>
      </c>
      <c r="BE630">
        <v>2.7E-2</v>
      </c>
      <c r="BF630">
        <v>1.5799999999999999E-4</v>
      </c>
      <c r="BG630">
        <v>248</v>
      </c>
      <c r="BH630">
        <v>138</v>
      </c>
      <c r="BI630">
        <v>140</v>
      </c>
      <c r="BJ630">
        <v>0.54</v>
      </c>
      <c r="BK630">
        <v>4.7910000000000001E-3</v>
      </c>
      <c r="BN630" s="183"/>
    </row>
    <row r="631" spans="1:66" ht="25.5" x14ac:dyDescent="0.25">
      <c r="A631" s="1"/>
      <c r="B631" s="94">
        <v>627</v>
      </c>
      <c r="C631" s="43">
        <v>1096407</v>
      </c>
      <c r="D631" s="23"/>
      <c r="E631" s="26" t="s">
        <v>174</v>
      </c>
      <c r="F631" s="212" t="s">
        <v>667</v>
      </c>
      <c r="G631" s="28"/>
      <c r="H631" s="46" t="str">
        <f>IFERROR(IFERROR(IF(SEARCH("Usystems",$E631)&gt;0,"Usystems"),IF(SEARCH("RIIFO",$E631)&gt;0,"RIIFO","Uponor")),"Uponor")</f>
        <v>Uponor</v>
      </c>
      <c r="I631" s="25" t="str">
        <f>IFERROR(MID($D631,1,7)+0,"")</f>
        <v/>
      </c>
      <c r="J631" s="25" t="str">
        <f>IFERROR(MID($D631,10,7)+0,"")</f>
        <v/>
      </c>
      <c r="K631" s="25" t="str">
        <f>IFERROR(MID($D631,19,7)+0,"")</f>
        <v/>
      </c>
      <c r="L631" s="25" t="str">
        <f>IFERROR(MID($D631,28,7)+0,"")</f>
        <v/>
      </c>
      <c r="M631" s="25" t="str">
        <f>IF(IFERROR(MID($Q631,1,7)+0,"")&lt;1130000,IF(INDEX(C:C,MATCH(LEFT(Q631,7)+0,I:I,0))&lt;1130000,"",INDEX(C:C,MATCH(LEFT(Q631,7)+0,I:I,0))),IFERROR(MID($Q631,1,7)+0,""))</f>
        <v/>
      </c>
      <c r="N631" s="25" t="str">
        <f>IF(IFERROR(MID($Q631,10,7)+0,"")&lt;1130000,"",IFERROR(MID($Q631,10,7)+0,""))</f>
        <v/>
      </c>
      <c r="O631" s="25" t="str">
        <f>IF(IFERROR(MID($Q631,19,7)+0,"")&lt;1130000,"",IFERROR(MID($Q631,19,7)+0,""))</f>
        <v/>
      </c>
      <c r="P631" s="25" t="str">
        <f>IF(M631="","",IF(N631="",M631,M631&amp;", "&amp;N631))</f>
        <v/>
      </c>
      <c r="Q631" s="23"/>
      <c r="R631" s="23"/>
      <c r="S631" s="35" t="s">
        <v>35</v>
      </c>
      <c r="T631" s="34" t="s">
        <v>36</v>
      </c>
      <c r="U631" s="185">
        <v>2437</v>
      </c>
      <c r="V631" s="188">
        <v>2437</v>
      </c>
      <c r="W631" s="189">
        <v>2437</v>
      </c>
      <c r="X631" s="31">
        <v>2437</v>
      </c>
      <c r="Y631" s="90">
        <f>IFERROR(ROUND(X631/W631-1,2),"")</f>
        <v>0</v>
      </c>
      <c r="Z631" s="31">
        <f>IF(OR(S631="VLD MLC components",S631="VLD MLC pipes",S631="VLD PEX components",S631="VLD PEX pipes",S631="VLD PHC components",S631="VLD PHC pipes",S631="Controls VLD"),"По запросу",X631)</f>
        <v>2437</v>
      </c>
      <c r="AA631" s="63">
        <f>ROUND(X631/1.2,3)</f>
        <v>2030.8330000000001</v>
      </c>
      <c r="AB631" s="23">
        <v>2030.8330000000001</v>
      </c>
      <c r="AC631" s="190">
        <f>IFERROR(ROUND(AA631/AB631-1,2),"")</f>
        <v>0</v>
      </c>
      <c r="AD631" s="25">
        <v>5.1999999999999998E-2</v>
      </c>
      <c r="AE631" s="25">
        <v>1.4999999999999999E-4</v>
      </c>
      <c r="AF631" s="25">
        <v>0</v>
      </c>
      <c r="AG631" s="25" t="s">
        <v>22</v>
      </c>
      <c r="AH631" s="25">
        <v>0</v>
      </c>
      <c r="AI631" s="25">
        <v>0</v>
      </c>
      <c r="AJ631" s="25" t="s">
        <v>20</v>
      </c>
      <c r="AK631" s="42" t="s">
        <v>19</v>
      </c>
      <c r="AL631" s="25" t="s">
        <v>20</v>
      </c>
      <c r="AM631" s="25">
        <v>50</v>
      </c>
      <c r="AN631" s="25">
        <v>300</v>
      </c>
      <c r="AO631" s="25">
        <v>250</v>
      </c>
      <c r="AP631" s="25">
        <v>150</v>
      </c>
      <c r="AQ631" s="25"/>
      <c r="AR631" s="94"/>
      <c r="AS631" s="157" t="s">
        <v>22</v>
      </c>
      <c r="AT631" s="93">
        <v>44397</v>
      </c>
      <c r="AU631" s="92" t="s">
        <v>22</v>
      </c>
      <c r="AV631" s="91" t="s">
        <v>48</v>
      </c>
      <c r="AW631" s="92" t="s">
        <v>48</v>
      </c>
      <c r="AX631" s="92" t="s">
        <v>48</v>
      </c>
      <c r="AY631" s="91" t="s">
        <v>152</v>
      </c>
      <c r="AZ631" s="23"/>
      <c r="BA631" s="25">
        <v>0</v>
      </c>
      <c r="BB631" t="s">
        <v>48</v>
      </c>
      <c r="BC631" t="e">
        <v>#N/A</v>
      </c>
      <c r="BD631" t="e">
        <f>IF(Z631=BC631,"OK")</f>
        <v>#N/A</v>
      </c>
      <c r="BE631">
        <v>5.1999999999999998E-2</v>
      </c>
      <c r="BF631">
        <v>1.4999999999999999E-4</v>
      </c>
      <c r="BG631">
        <v>300</v>
      </c>
      <c r="BH631">
        <v>250</v>
      </c>
      <c r="BI631">
        <v>150</v>
      </c>
      <c r="BJ631">
        <v>0</v>
      </c>
      <c r="BK631">
        <v>0</v>
      </c>
      <c r="BN631" s="183"/>
    </row>
    <row r="632" spans="1:66" ht="25.5" x14ac:dyDescent="0.25">
      <c r="A632" s="1"/>
      <c r="B632" s="94">
        <v>628</v>
      </c>
      <c r="C632" s="43">
        <v>1096408</v>
      </c>
      <c r="D632" s="23"/>
      <c r="E632" s="26" t="s">
        <v>175</v>
      </c>
      <c r="F632" s="212" t="s">
        <v>667</v>
      </c>
      <c r="G632" s="28"/>
      <c r="H632" s="46" t="str">
        <f>IFERROR(IFERROR(IF(SEARCH("Usystems",$E632)&gt;0,"Usystems"),IF(SEARCH("RIIFO",$E632)&gt;0,"RIIFO","Uponor")),"Uponor")</f>
        <v>Uponor</v>
      </c>
      <c r="I632" s="25" t="str">
        <f>IFERROR(MID($D632,1,7)+0,"")</f>
        <v/>
      </c>
      <c r="J632" s="25" t="str">
        <f>IFERROR(MID($D632,10,7)+0,"")</f>
        <v/>
      </c>
      <c r="K632" s="25" t="str">
        <f>IFERROR(MID($D632,19,7)+0,"")</f>
        <v/>
      </c>
      <c r="L632" s="25" t="str">
        <f>IFERROR(MID($D632,28,7)+0,"")</f>
        <v/>
      </c>
      <c r="M632" s="25" t="str">
        <f>IF(IFERROR(MID($Q632,1,7)+0,"")&lt;1130000,IF(INDEX(C:C,MATCH(LEFT(Q632,7)+0,I:I,0))&lt;1130000,"",INDEX(C:C,MATCH(LEFT(Q632,7)+0,I:I,0))),IFERROR(MID($Q632,1,7)+0,""))</f>
        <v/>
      </c>
      <c r="N632" s="25" t="str">
        <f>IF(IFERROR(MID($Q632,10,7)+0,"")&lt;1130000,"",IFERROR(MID($Q632,10,7)+0,""))</f>
        <v/>
      </c>
      <c r="O632" s="25" t="str">
        <f>IF(IFERROR(MID($Q632,19,7)+0,"")&lt;1130000,"",IFERROR(MID($Q632,19,7)+0,""))</f>
        <v/>
      </c>
      <c r="P632" s="25" t="str">
        <f>IF(M632="","",IF(N632="",M632,M632&amp;", "&amp;N632))</f>
        <v/>
      </c>
      <c r="Q632" s="23"/>
      <c r="R632" s="23"/>
      <c r="S632" s="35" t="s">
        <v>35</v>
      </c>
      <c r="T632" s="34" t="s">
        <v>36</v>
      </c>
      <c r="U632" s="185">
        <v>2437</v>
      </c>
      <c r="V632" s="188">
        <v>2437</v>
      </c>
      <c r="W632" s="189">
        <v>2437</v>
      </c>
      <c r="X632" s="31">
        <v>2437</v>
      </c>
      <c r="Y632" s="90">
        <f>IFERROR(ROUND(X632/W632-1,2),"")</f>
        <v>0</v>
      </c>
      <c r="Z632" s="31">
        <f>IF(OR(S632="VLD MLC components",S632="VLD MLC pipes",S632="VLD PEX components",S632="VLD PEX pipes",S632="VLD PHC components",S632="VLD PHC pipes",S632="Controls VLD"),"По запросу",X632)</f>
        <v>2437</v>
      </c>
      <c r="AA632" s="63">
        <f>ROUND(X632/1.2,3)</f>
        <v>2030.8330000000001</v>
      </c>
      <c r="AB632" s="23">
        <v>2030.8330000000001</v>
      </c>
      <c r="AC632" s="190">
        <f>IFERROR(ROUND(AA632/AB632-1,2),"")</f>
        <v>0</v>
      </c>
      <c r="AD632" s="25">
        <v>5.1999999999999998E-2</v>
      </c>
      <c r="AE632" s="25">
        <v>1.5E-3</v>
      </c>
      <c r="AF632" s="25">
        <v>0</v>
      </c>
      <c r="AG632" s="25" t="s">
        <v>22</v>
      </c>
      <c r="AH632" s="25">
        <v>0</v>
      </c>
      <c r="AI632" s="25">
        <v>0</v>
      </c>
      <c r="AJ632" s="25" t="s">
        <v>20</v>
      </c>
      <c r="AK632" s="42" t="s">
        <v>19</v>
      </c>
      <c r="AL632" s="25" t="s">
        <v>20</v>
      </c>
      <c r="AM632" s="25">
        <v>50</v>
      </c>
      <c r="AN632" s="25">
        <v>300</v>
      </c>
      <c r="AO632" s="25">
        <v>250</v>
      </c>
      <c r="AP632" s="25">
        <v>150</v>
      </c>
      <c r="AQ632" s="25"/>
      <c r="AR632" s="94"/>
      <c r="AS632" s="157" t="s">
        <v>22</v>
      </c>
      <c r="AT632" s="93">
        <v>44397</v>
      </c>
      <c r="AU632" s="92" t="s">
        <v>22</v>
      </c>
      <c r="AV632" s="91" t="s">
        <v>48</v>
      </c>
      <c r="AW632" s="92" t="s">
        <v>48</v>
      </c>
      <c r="AX632" s="92" t="s">
        <v>48</v>
      </c>
      <c r="AY632" s="91" t="s">
        <v>152</v>
      </c>
      <c r="AZ632" s="23"/>
      <c r="BA632" s="25">
        <v>0</v>
      </c>
      <c r="BB632" t="s">
        <v>48</v>
      </c>
      <c r="BC632" t="e">
        <v>#N/A</v>
      </c>
      <c r="BD632" t="e">
        <f>IF(Z632=BC632,"OK")</f>
        <v>#N/A</v>
      </c>
      <c r="BE632">
        <v>5.1999999999999998E-2</v>
      </c>
      <c r="BF632">
        <v>1.5E-3</v>
      </c>
      <c r="BG632">
        <v>300</v>
      </c>
      <c r="BH632">
        <v>250</v>
      </c>
      <c r="BI632">
        <v>150</v>
      </c>
      <c r="BJ632">
        <v>0</v>
      </c>
      <c r="BK632">
        <v>0</v>
      </c>
      <c r="BN632" s="183"/>
    </row>
    <row r="633" spans="1:66" ht="25.5" x14ac:dyDescent="0.25">
      <c r="A633" s="1"/>
      <c r="B633" s="94">
        <v>629</v>
      </c>
      <c r="C633" s="43">
        <v>1087112</v>
      </c>
      <c r="D633" s="23"/>
      <c r="E633" s="26" t="s">
        <v>5835</v>
      </c>
      <c r="F633" s="212" t="s">
        <v>667</v>
      </c>
      <c r="G633" s="28"/>
      <c r="H633" s="46" t="str">
        <f>IFERROR(IFERROR(IF(SEARCH("Usystems",$E633)&gt;0,"Usystems"),IF(SEARCH("RIIFO",$E633)&gt;0,"RIIFO","Uponor")),"Uponor")</f>
        <v>Uponor</v>
      </c>
      <c r="I633" s="25" t="str">
        <f>IFERROR(MID($D633,1,7)+0,"")</f>
        <v/>
      </c>
      <c r="J633" s="25" t="str">
        <f>IFERROR(MID($D633,10,7)+0,"")</f>
        <v/>
      </c>
      <c r="K633" s="25" t="str">
        <f>IFERROR(MID($D633,19,7)+0,"")</f>
        <v/>
      </c>
      <c r="L633" s="25" t="str">
        <f>IFERROR(MID($D633,28,7)+0,"")</f>
        <v/>
      </c>
      <c r="M633" s="25" t="str">
        <f>IF(IFERROR(MID($Q633,1,7)+0,"")&lt;1130000,IF(INDEX(C:C,MATCH(LEFT(Q633,7)+0,I:I,0))&lt;1130000,"",INDEX(C:C,MATCH(LEFT(Q633,7)+0,I:I,0))),IFERROR(MID($Q633,1,7)+0,""))</f>
        <v/>
      </c>
      <c r="N633" s="25" t="str">
        <f>IF(IFERROR(MID($Q633,10,7)+0,"")&lt;1130000,"",IFERROR(MID($Q633,10,7)+0,""))</f>
        <v/>
      </c>
      <c r="O633" s="25" t="str">
        <f>IF(IFERROR(MID($Q633,19,7)+0,"")&lt;1130000,"",IFERROR(MID($Q633,19,7)+0,""))</f>
        <v/>
      </c>
      <c r="P633" s="25" t="str">
        <f>IF(M633="","",IF(N633="",M633,M633&amp;", "&amp;N633))</f>
        <v/>
      </c>
      <c r="Q633" s="23"/>
      <c r="R633" s="23"/>
      <c r="S633" s="35" t="s">
        <v>35</v>
      </c>
      <c r="T633" s="34" t="s">
        <v>36</v>
      </c>
      <c r="U633" s="185">
        <v>2437</v>
      </c>
      <c r="V633" s="188">
        <v>2437</v>
      </c>
      <c r="W633" s="189">
        <v>2437</v>
      </c>
      <c r="X633" s="31">
        <v>2437</v>
      </c>
      <c r="Y633" s="90">
        <f>IFERROR(ROUND(X633/W633-1,2),"")</f>
        <v>0</v>
      </c>
      <c r="Z633" s="31">
        <f>IF(OR(S633="VLD MLC components",S633="VLD MLC pipes",S633="VLD PEX components",S633="VLD PEX pipes",S633="VLD PHC components",S633="VLD PHC pipes",S633="Controls VLD"),"По запросу",X633)</f>
        <v>2437</v>
      </c>
      <c r="AA633" s="63">
        <f>ROUND(X633/1.2,3)</f>
        <v>2030.8330000000001</v>
      </c>
      <c r="AB633" s="23">
        <v>2030.8330000000001</v>
      </c>
      <c r="AC633" s="190">
        <f>IFERROR(ROUND(AA633/AB633-1,2),"")</f>
        <v>0</v>
      </c>
      <c r="AD633" s="25">
        <v>1.4E-2</v>
      </c>
      <c r="AE633" s="25">
        <v>1.705E-4</v>
      </c>
      <c r="AF633" s="25">
        <v>0</v>
      </c>
      <c r="AG633" s="25" t="s">
        <v>22</v>
      </c>
      <c r="AH633" s="25">
        <v>0</v>
      </c>
      <c r="AI633" s="25">
        <v>0</v>
      </c>
      <c r="AJ633" s="25" t="s">
        <v>20</v>
      </c>
      <c r="AK633" s="42" t="s">
        <v>19</v>
      </c>
      <c r="AL633" s="25" t="s">
        <v>20</v>
      </c>
      <c r="AM633" s="25">
        <v>30</v>
      </c>
      <c r="AN633" s="25">
        <v>282</v>
      </c>
      <c r="AO633" s="25">
        <v>187</v>
      </c>
      <c r="AP633" s="25">
        <v>97</v>
      </c>
      <c r="AQ633" s="25">
        <v>1.4E-2</v>
      </c>
      <c r="AR633" s="94">
        <v>1.705E-4</v>
      </c>
      <c r="AS633" s="157" t="s">
        <v>22</v>
      </c>
      <c r="AT633" s="93">
        <v>44301</v>
      </c>
      <c r="AU633" s="92" t="s">
        <v>22</v>
      </c>
      <c r="AV633" s="91" t="s">
        <v>48</v>
      </c>
      <c r="AW633" s="92" t="s">
        <v>48</v>
      </c>
      <c r="AX633" s="92" t="s">
        <v>48</v>
      </c>
      <c r="AY633" s="91" t="s">
        <v>152</v>
      </c>
      <c r="AZ633" s="23"/>
      <c r="BA633" s="25">
        <v>0</v>
      </c>
      <c r="BB633" t="s">
        <v>48</v>
      </c>
      <c r="BC633" t="e">
        <v>#N/A</v>
      </c>
      <c r="BD633" t="e">
        <f>IF(Z633=BC633,"OK")</f>
        <v>#N/A</v>
      </c>
      <c r="BE633">
        <v>1.4E-2</v>
      </c>
      <c r="BF633">
        <v>1.705E-4</v>
      </c>
      <c r="BG633">
        <v>282</v>
      </c>
      <c r="BH633">
        <v>187</v>
      </c>
      <c r="BI633">
        <v>97</v>
      </c>
      <c r="BJ633">
        <v>1.4E-2</v>
      </c>
      <c r="BK633">
        <v>1.705E-4</v>
      </c>
      <c r="BN633" s="183"/>
    </row>
    <row r="634" spans="1:66" ht="25.5" x14ac:dyDescent="0.25">
      <c r="A634" s="1"/>
      <c r="B634" s="94">
        <v>630</v>
      </c>
      <c r="C634" s="43">
        <v>1087113</v>
      </c>
      <c r="D634" s="23"/>
      <c r="E634" s="26" t="s">
        <v>5834</v>
      </c>
      <c r="F634" s="212" t="s">
        <v>667</v>
      </c>
      <c r="G634" s="28"/>
      <c r="H634" s="46" t="str">
        <f>IFERROR(IFERROR(IF(SEARCH("Usystems",$E634)&gt;0,"Usystems"),IF(SEARCH("RIIFO",$E634)&gt;0,"RIIFO","Uponor")),"Uponor")</f>
        <v>Uponor</v>
      </c>
      <c r="I634" s="25" t="str">
        <f>IFERROR(MID($D634,1,7)+0,"")</f>
        <v/>
      </c>
      <c r="J634" s="25" t="str">
        <f>IFERROR(MID($D634,10,7)+0,"")</f>
        <v/>
      </c>
      <c r="K634" s="25" t="str">
        <f>IFERROR(MID($D634,19,7)+0,"")</f>
        <v/>
      </c>
      <c r="L634" s="25" t="str">
        <f>IFERROR(MID($D634,28,7)+0,"")</f>
        <v/>
      </c>
      <c r="M634" s="25" t="str">
        <f>IF(IFERROR(MID($Q634,1,7)+0,"")&lt;1130000,IF(INDEX(C:C,MATCH(LEFT(Q634,7)+0,I:I,0))&lt;1130000,"",INDEX(C:C,MATCH(LEFT(Q634,7)+0,I:I,0))),IFERROR(MID($Q634,1,7)+0,""))</f>
        <v/>
      </c>
      <c r="N634" s="25" t="str">
        <f>IF(IFERROR(MID($Q634,10,7)+0,"")&lt;1130000,"",IFERROR(MID($Q634,10,7)+0,""))</f>
        <v/>
      </c>
      <c r="O634" s="25" t="str">
        <f>IF(IFERROR(MID($Q634,19,7)+0,"")&lt;1130000,"",IFERROR(MID($Q634,19,7)+0,""))</f>
        <v/>
      </c>
      <c r="P634" s="25" t="str">
        <f>IF(M634="","",IF(N634="",M634,M634&amp;", "&amp;N634))</f>
        <v/>
      </c>
      <c r="Q634" s="23"/>
      <c r="R634" s="23"/>
      <c r="S634" s="35" t="s">
        <v>35</v>
      </c>
      <c r="T634" s="34" t="s">
        <v>36</v>
      </c>
      <c r="U634" s="185">
        <v>860</v>
      </c>
      <c r="V634" s="188">
        <v>860</v>
      </c>
      <c r="W634" s="189">
        <v>860</v>
      </c>
      <c r="X634" s="31">
        <v>860</v>
      </c>
      <c r="Y634" s="90">
        <f>IFERROR(ROUND(X634/W634-1,2),"")</f>
        <v>0</v>
      </c>
      <c r="Z634" s="31">
        <f>IF(OR(S634="VLD MLC components",S634="VLD MLC pipes",S634="VLD PEX components",S634="VLD PEX pipes",S634="VLD PHC components",S634="VLD PHC pipes",S634="Controls VLD"),"По запросу",X634)</f>
        <v>860</v>
      </c>
      <c r="AA634" s="63">
        <f>ROUND(X634/1.2,3)</f>
        <v>716.66700000000003</v>
      </c>
      <c r="AB634" s="23">
        <v>716.66700000000003</v>
      </c>
      <c r="AC634" s="190">
        <f>IFERROR(ROUND(AA634/AB634-1,2),"")</f>
        <v>0</v>
      </c>
      <c r="AD634" s="25">
        <v>1.9E-2</v>
      </c>
      <c r="AE634" s="25">
        <v>1.705E-4</v>
      </c>
      <c r="AF634" s="25">
        <v>0</v>
      </c>
      <c r="AG634" s="25" t="s">
        <v>22</v>
      </c>
      <c r="AH634" s="25">
        <v>0</v>
      </c>
      <c r="AI634" s="25">
        <v>0</v>
      </c>
      <c r="AJ634" s="25" t="s">
        <v>20</v>
      </c>
      <c r="AK634" s="42" t="s">
        <v>19</v>
      </c>
      <c r="AL634" s="25" t="s">
        <v>20</v>
      </c>
      <c r="AM634" s="25">
        <v>30</v>
      </c>
      <c r="AN634" s="25">
        <v>282</v>
      </c>
      <c r="AO634" s="25">
        <v>187</v>
      </c>
      <c r="AP634" s="25">
        <v>97</v>
      </c>
      <c r="AQ634" s="25">
        <v>1.9E-2</v>
      </c>
      <c r="AR634" s="94">
        <v>1.705E-4</v>
      </c>
      <c r="AS634" s="157" t="s">
        <v>22</v>
      </c>
      <c r="AT634" s="93">
        <v>44301</v>
      </c>
      <c r="AU634" s="92" t="s">
        <v>22</v>
      </c>
      <c r="AV634" s="91" t="s">
        <v>48</v>
      </c>
      <c r="AW634" s="92" t="s">
        <v>48</v>
      </c>
      <c r="AX634" s="92" t="s">
        <v>48</v>
      </c>
      <c r="AY634" s="91" t="s">
        <v>152</v>
      </c>
      <c r="AZ634" s="23"/>
      <c r="BA634" s="25">
        <v>0</v>
      </c>
      <c r="BB634" t="s">
        <v>48</v>
      </c>
      <c r="BC634" t="e">
        <v>#N/A</v>
      </c>
      <c r="BD634" t="e">
        <f>IF(Z634=BC634,"OK")</f>
        <v>#N/A</v>
      </c>
      <c r="BE634">
        <v>1.9E-2</v>
      </c>
      <c r="BF634">
        <v>1.705E-4</v>
      </c>
      <c r="BG634">
        <v>282</v>
      </c>
      <c r="BH634">
        <v>187</v>
      </c>
      <c r="BI634">
        <v>97</v>
      </c>
      <c r="BJ634">
        <v>1.9E-2</v>
      </c>
      <c r="BK634">
        <v>1.705E-4</v>
      </c>
      <c r="BN634" s="183"/>
    </row>
    <row r="635" spans="1:66" ht="25.5" x14ac:dyDescent="0.25">
      <c r="A635" s="1"/>
      <c r="B635" s="94">
        <v>631</v>
      </c>
      <c r="C635" s="43">
        <v>1087375</v>
      </c>
      <c r="D635" s="25">
        <v>1048006</v>
      </c>
      <c r="E635" s="36" t="s">
        <v>5833</v>
      </c>
      <c r="F635" s="151" t="s">
        <v>21</v>
      </c>
      <c r="G635" s="100"/>
      <c r="H635" s="46" t="str">
        <f>IFERROR(IFERROR(IF(SEARCH("Usystems",$E635)&gt;0,"Usystems"),IF(SEARCH("RIIFO",$E635)&gt;0,"RIIFO","Uponor")),"Uponor")</f>
        <v>Uponor</v>
      </c>
      <c r="I635" s="25">
        <f>IFERROR(MID($D635,1,7)+0,"")</f>
        <v>1048006</v>
      </c>
      <c r="J635" s="25" t="str">
        <f>IFERROR(MID($D635,10,7)+0,"")</f>
        <v/>
      </c>
      <c r="K635" s="25" t="str">
        <f>IFERROR(MID($D635,19,7)+0,"")</f>
        <v/>
      </c>
      <c r="L635" s="25" t="str">
        <f>IFERROR(MID($D635,28,7)+0,"")</f>
        <v/>
      </c>
      <c r="M635" s="25" t="str">
        <f>IF(IFERROR(MID($Q635,1,7)+0,"")&lt;1130000,IF(INDEX(C:C,MATCH(LEFT(Q635,7)+0,I:I,0))&lt;1130000,"",INDEX(C:C,MATCH(LEFT(Q635,7)+0,I:I,0))),IFERROR(MID($Q635,1,7)+0,""))</f>
        <v/>
      </c>
      <c r="N635" s="25" t="str">
        <f>IF(IFERROR(MID($Q635,10,7)+0,"")&lt;1130000,"",IFERROR(MID($Q635,10,7)+0,""))</f>
        <v/>
      </c>
      <c r="O635" s="25" t="str">
        <f>IF(IFERROR(MID($Q635,19,7)+0,"")&lt;1130000,"",IFERROR(MID($Q635,19,7)+0,""))</f>
        <v/>
      </c>
      <c r="P635" s="25" t="str">
        <f>IF(M635="","",IF(N635="",M635,M635&amp;", "&amp;N635))</f>
        <v/>
      </c>
      <c r="Q635" s="25"/>
      <c r="R635" s="25"/>
      <c r="S635" s="35" t="s">
        <v>35</v>
      </c>
      <c r="T635" s="25" t="s">
        <v>36</v>
      </c>
      <c r="U635" s="185">
        <v>2453</v>
      </c>
      <c r="V635" s="188">
        <v>2453</v>
      </c>
      <c r="W635" s="189">
        <v>2453</v>
      </c>
      <c r="X635" s="31">
        <v>2453</v>
      </c>
      <c r="Y635" s="90">
        <f>IFERROR(ROUND(X635/W635-1,2),"")</f>
        <v>0</v>
      </c>
      <c r="Z635" s="31">
        <f>IF(OR(S635="VLD MLC components",S635="VLD MLC pipes",S635="VLD PEX components",S635="VLD PEX pipes",S635="VLD PHC components",S635="VLD PHC pipes",S635="Controls VLD"),"По запросу",X635)</f>
        <v>2453</v>
      </c>
      <c r="AA635" s="63">
        <f>ROUND(X635/1.2,3)</f>
        <v>2044.1669999999999</v>
      </c>
      <c r="AB635" s="23">
        <v>2044.1669999999999</v>
      </c>
      <c r="AC635" s="190">
        <f>IFERROR(ROUND(AA635/AB635-1,2),"")</f>
        <v>0</v>
      </c>
      <c r="AD635" s="25">
        <v>2.8000000000000001E-2</v>
      </c>
      <c r="AE635" s="25">
        <v>2.5599999999999999E-4</v>
      </c>
      <c r="AF635" s="25">
        <v>0</v>
      </c>
      <c r="AG635" s="25" t="s">
        <v>22</v>
      </c>
      <c r="AH635" s="25">
        <v>0</v>
      </c>
      <c r="AI635" s="25">
        <v>0</v>
      </c>
      <c r="AJ635" s="25" t="s">
        <v>20</v>
      </c>
      <c r="AK635" s="42" t="s">
        <v>19</v>
      </c>
      <c r="AL635" s="25" t="s">
        <v>20</v>
      </c>
      <c r="AM635" s="25">
        <v>1</v>
      </c>
      <c r="AN635" s="25">
        <v>282</v>
      </c>
      <c r="AO635" s="25">
        <v>187</v>
      </c>
      <c r="AP635" s="25">
        <v>97</v>
      </c>
      <c r="AQ635" s="25">
        <v>2.8000000000000001E-2</v>
      </c>
      <c r="AR635" s="94">
        <v>5.1149999999999998E-3</v>
      </c>
      <c r="AS635" s="157" t="s">
        <v>22</v>
      </c>
      <c r="AT635" s="93">
        <v>43214</v>
      </c>
      <c r="AU635" s="92" t="s">
        <v>22</v>
      </c>
      <c r="AV635" s="91" t="s">
        <v>48</v>
      </c>
      <c r="AW635" s="92" t="s">
        <v>48</v>
      </c>
      <c r="AX635" s="92" t="s">
        <v>48</v>
      </c>
      <c r="AY635" s="91" t="s">
        <v>152</v>
      </c>
      <c r="AZ635" s="23"/>
      <c r="BA635" s="25">
        <v>0</v>
      </c>
      <c r="BB635" t="s">
        <v>48</v>
      </c>
      <c r="BC635" t="e">
        <v>#N/A</v>
      </c>
      <c r="BD635" t="e">
        <f>IF(Z635=BC635,"OK")</f>
        <v>#N/A</v>
      </c>
      <c r="BE635">
        <v>2.8000000000000001E-2</v>
      </c>
      <c r="BF635">
        <v>2.5599999999999999E-4</v>
      </c>
      <c r="BG635">
        <v>282</v>
      </c>
      <c r="BH635">
        <v>187</v>
      </c>
      <c r="BI635">
        <v>97</v>
      </c>
      <c r="BJ635">
        <v>2.8000000000000001E-2</v>
      </c>
      <c r="BK635">
        <v>5.1149999999999998E-3</v>
      </c>
      <c r="BN635" s="183"/>
    </row>
    <row r="636" spans="1:66" ht="25.5" x14ac:dyDescent="0.25">
      <c r="A636" s="1"/>
      <c r="B636" s="94">
        <v>632</v>
      </c>
      <c r="C636" s="43">
        <v>1092021</v>
      </c>
      <c r="D636" s="25">
        <v>1048007</v>
      </c>
      <c r="E636" s="36" t="s">
        <v>5832</v>
      </c>
      <c r="F636" s="151" t="s">
        <v>21</v>
      </c>
      <c r="G636" s="100"/>
      <c r="H636" s="46" t="str">
        <f>IFERROR(IFERROR(IF(SEARCH("Usystems",$E636)&gt;0,"Usystems"),IF(SEARCH("RIIFO",$E636)&gt;0,"RIIFO","Uponor")),"Uponor")</f>
        <v>Uponor</v>
      </c>
      <c r="I636" s="25">
        <f>IFERROR(MID($D636,1,7)+0,"")</f>
        <v>1048007</v>
      </c>
      <c r="J636" s="25" t="str">
        <f>IFERROR(MID($D636,10,7)+0,"")</f>
        <v/>
      </c>
      <c r="K636" s="25" t="str">
        <f>IFERROR(MID($D636,19,7)+0,"")</f>
        <v/>
      </c>
      <c r="L636" s="25" t="str">
        <f>IFERROR(MID($D636,28,7)+0,"")</f>
        <v/>
      </c>
      <c r="M636" s="25" t="str">
        <f>IF(IFERROR(MID($Q636,1,7)+0,"")&lt;1130000,IF(INDEX(C:C,MATCH(LEFT(Q636,7)+0,I:I,0))&lt;1130000,"",INDEX(C:C,MATCH(LEFT(Q636,7)+0,I:I,0))),IFERROR(MID($Q636,1,7)+0,""))</f>
        <v/>
      </c>
      <c r="N636" s="25" t="str">
        <f>IF(IFERROR(MID($Q636,10,7)+0,"")&lt;1130000,"",IFERROR(MID($Q636,10,7)+0,""))</f>
        <v/>
      </c>
      <c r="O636" s="25" t="str">
        <f>IF(IFERROR(MID($Q636,19,7)+0,"")&lt;1130000,"",IFERROR(MID($Q636,19,7)+0,""))</f>
        <v/>
      </c>
      <c r="P636" s="25" t="str">
        <f>IF(M636="","",IF(N636="",M636,M636&amp;", "&amp;N636))</f>
        <v/>
      </c>
      <c r="Q636" s="25"/>
      <c r="R636" s="25"/>
      <c r="S636" s="35" t="s">
        <v>35</v>
      </c>
      <c r="T636" s="25" t="s">
        <v>38</v>
      </c>
      <c r="U636" s="185">
        <v>3023</v>
      </c>
      <c r="V636" s="188">
        <v>3023</v>
      </c>
      <c r="W636" s="189">
        <v>3023</v>
      </c>
      <c r="X636" s="31">
        <v>3023</v>
      </c>
      <c r="Y636" s="90">
        <f>IFERROR(ROUND(X636/W636-1,2),"")</f>
        <v>0</v>
      </c>
      <c r="Z636" s="31">
        <f>IF(OR(S636="VLD MLC components",S636="VLD MLC pipes",S636="VLD PEX components",S636="VLD PEX pipes",S636="VLD PHC components",S636="VLD PHC pipes",S636="Controls VLD"),"По запросу",X636)</f>
        <v>3023</v>
      </c>
      <c r="AA636" s="63">
        <f>ROUND(X636/1.2,3)</f>
        <v>2519.1669999999999</v>
      </c>
      <c r="AB636" s="23">
        <v>2519.1669999999999</v>
      </c>
      <c r="AC636" s="190">
        <f>IFERROR(ROUND(AA636/AB636-1,2),"")</f>
        <v>0</v>
      </c>
      <c r="AD636" s="25">
        <v>0.125</v>
      </c>
      <c r="AE636" s="25">
        <v>4.8000000000000001E-4</v>
      </c>
      <c r="AF636" s="25">
        <v>0</v>
      </c>
      <c r="AG636" s="25" t="s">
        <v>22</v>
      </c>
      <c r="AH636" s="25">
        <v>0</v>
      </c>
      <c r="AI636" s="25">
        <v>0</v>
      </c>
      <c r="AJ636" s="25" t="s">
        <v>20</v>
      </c>
      <c r="AK636" s="42" t="s">
        <v>19</v>
      </c>
      <c r="AL636" s="25" t="s">
        <v>20</v>
      </c>
      <c r="AM636" s="25">
        <v>30</v>
      </c>
      <c r="AN636" s="25">
        <v>400</v>
      </c>
      <c r="AO636" s="25">
        <v>300</v>
      </c>
      <c r="AP636" s="25">
        <v>400</v>
      </c>
      <c r="AQ636" s="25">
        <v>3.75</v>
      </c>
      <c r="AR636" s="94">
        <v>4.8000000000000001E-2</v>
      </c>
      <c r="AS636" s="157" t="s">
        <v>22</v>
      </c>
      <c r="AT636" s="93">
        <v>43214</v>
      </c>
      <c r="AU636" s="92" t="s">
        <v>22</v>
      </c>
      <c r="AV636" s="91" t="s">
        <v>48</v>
      </c>
      <c r="AW636" s="92" t="s">
        <v>48</v>
      </c>
      <c r="AX636" s="92" t="s">
        <v>48</v>
      </c>
      <c r="AY636" s="91" t="s">
        <v>152</v>
      </c>
      <c r="AZ636" s="23"/>
      <c r="BA636" s="25">
        <v>0</v>
      </c>
      <c r="BB636" t="s">
        <v>48</v>
      </c>
      <c r="BC636" t="e">
        <v>#N/A</v>
      </c>
      <c r="BD636" t="e">
        <f>IF(Z636=BC636,"OK")</f>
        <v>#N/A</v>
      </c>
      <c r="BE636">
        <v>0.125</v>
      </c>
      <c r="BF636">
        <v>4.8000000000000001E-4</v>
      </c>
      <c r="BG636">
        <v>400</v>
      </c>
      <c r="BH636">
        <v>300</v>
      </c>
      <c r="BI636">
        <v>400</v>
      </c>
      <c r="BJ636">
        <v>3.75</v>
      </c>
      <c r="BK636">
        <v>4.8000000000000001E-2</v>
      </c>
      <c r="BN636" s="183"/>
    </row>
    <row r="637" spans="1:66" ht="25.5" x14ac:dyDescent="0.25">
      <c r="A637" s="1"/>
      <c r="B637" s="94">
        <v>633</v>
      </c>
      <c r="C637" s="43">
        <v>1025830</v>
      </c>
      <c r="D637" s="37" t="s">
        <v>22</v>
      </c>
      <c r="E637" s="27" t="s">
        <v>5831</v>
      </c>
      <c r="F637" s="151" t="s">
        <v>26</v>
      </c>
      <c r="G637" s="100"/>
      <c r="H637" s="46" t="str">
        <f>IFERROR(IFERROR(IF(SEARCH("Usystems",$E637)&gt;0,"Usystems"),IF(SEARCH("RIIFO",$E637)&gt;0,"RIIFO","Uponor")),"Uponor")</f>
        <v>Uponor</v>
      </c>
      <c r="I637" s="25" t="str">
        <f>IFERROR(MID($D637,1,7)+0,"")</f>
        <v/>
      </c>
      <c r="J637" s="25" t="str">
        <f>IFERROR(MID($D637,10,7)+0,"")</f>
        <v/>
      </c>
      <c r="K637" s="25" t="str">
        <f>IFERROR(MID($D637,19,7)+0,"")</f>
        <v/>
      </c>
      <c r="L637" s="25" t="str">
        <f>IFERROR(MID($D637,28,7)+0,"")</f>
        <v/>
      </c>
      <c r="M637" s="25" t="str">
        <f>IF(IFERROR(MID($Q637,1,7)+0,"")&lt;1130000,IF(INDEX(C:C,MATCH(LEFT(Q637,7)+0,I:I,0))&lt;1130000,"",INDEX(C:C,MATCH(LEFT(Q637,7)+0,I:I,0))),IFERROR(MID($Q637,1,7)+0,""))</f>
        <v/>
      </c>
      <c r="N637" s="25" t="str">
        <f>IF(IFERROR(MID($Q637,10,7)+0,"")&lt;1130000,"",IFERROR(MID($Q637,10,7)+0,""))</f>
        <v/>
      </c>
      <c r="O637" s="25" t="str">
        <f>IF(IFERROR(MID($Q637,19,7)+0,"")&lt;1130000,"",IFERROR(MID($Q637,19,7)+0,""))</f>
        <v/>
      </c>
      <c r="P637" s="25" t="str">
        <f>IF(M637="","",IF(N637="",M637,M637&amp;", "&amp;N637))</f>
        <v/>
      </c>
      <c r="Q637" s="37" t="s">
        <v>22</v>
      </c>
      <c r="R637" s="37"/>
      <c r="S637" s="35" t="s">
        <v>35</v>
      </c>
      <c r="T637" s="25" t="s">
        <v>36</v>
      </c>
      <c r="U637" s="185">
        <v>1479</v>
      </c>
      <c r="V637" s="188">
        <v>1479</v>
      </c>
      <c r="W637" s="189">
        <v>1479</v>
      </c>
      <c r="X637" s="31">
        <v>1479</v>
      </c>
      <c r="Y637" s="90">
        <f>IFERROR(ROUND(X637/W637-1,2),"")</f>
        <v>0</v>
      </c>
      <c r="Z637" s="31">
        <f>IF(OR(S637="VLD MLC components",S637="VLD MLC pipes",S637="VLD PEX components",S637="VLD PEX pipes",S637="VLD PHC components",S637="VLD PHC pipes",S637="Controls VLD"),"По запросу",X637)</f>
        <v>1479</v>
      </c>
      <c r="AA637" s="63">
        <f>ROUND(X637/1.2,3)</f>
        <v>1232.5</v>
      </c>
      <c r="AB637" s="23">
        <v>1232.5</v>
      </c>
      <c r="AC637" s="190">
        <f>IFERROR(ROUND(AA637/AB637-1,2),"")</f>
        <v>0</v>
      </c>
      <c r="AD637" s="25">
        <v>4.3999999999999997E-2</v>
      </c>
      <c r="AE637" s="25">
        <v>2.6999999999999999E-5</v>
      </c>
      <c r="AF637" s="25">
        <v>0</v>
      </c>
      <c r="AG637" s="25" t="s">
        <v>22</v>
      </c>
      <c r="AH637" s="25">
        <v>0</v>
      </c>
      <c r="AI637" s="25">
        <v>0</v>
      </c>
      <c r="AJ637" s="25" t="s">
        <v>20</v>
      </c>
      <c r="AK637" s="42" t="s">
        <v>19</v>
      </c>
      <c r="AL637" s="25" t="s">
        <v>20</v>
      </c>
      <c r="AM637" s="25">
        <v>10</v>
      </c>
      <c r="AN637" s="25">
        <v>277</v>
      </c>
      <c r="AO637" s="25">
        <v>179</v>
      </c>
      <c r="AP637" s="25">
        <v>188</v>
      </c>
      <c r="AQ637" s="25">
        <v>0.44</v>
      </c>
      <c r="AR637" s="94">
        <v>9.3220000000000004E-3</v>
      </c>
      <c r="AS637" s="157" t="s">
        <v>22</v>
      </c>
      <c r="AT637" s="93" t="s">
        <v>22</v>
      </c>
      <c r="AU637" s="92" t="s">
        <v>22</v>
      </c>
      <c r="AV637" s="91" t="s">
        <v>48</v>
      </c>
      <c r="AW637" s="92" t="s">
        <v>48</v>
      </c>
      <c r="AX637" s="92" t="s">
        <v>48</v>
      </c>
      <c r="AY637" s="91" t="s">
        <v>152</v>
      </c>
      <c r="AZ637" s="23"/>
      <c r="BA637" s="25">
        <v>0</v>
      </c>
      <c r="BB637" t="s">
        <v>48</v>
      </c>
      <c r="BC637" t="e">
        <v>#N/A</v>
      </c>
      <c r="BD637" t="e">
        <f>IF(Z637=BC637,"OK")</f>
        <v>#N/A</v>
      </c>
      <c r="BE637">
        <v>4.3999999999999997E-2</v>
      </c>
      <c r="BF637">
        <v>2.6999999999999999E-5</v>
      </c>
      <c r="BG637">
        <v>277</v>
      </c>
      <c r="BH637">
        <v>179</v>
      </c>
      <c r="BI637">
        <v>188</v>
      </c>
      <c r="BJ637">
        <v>0.44</v>
      </c>
      <c r="BK637">
        <v>9.3220000000000004E-3</v>
      </c>
      <c r="BN637" s="183"/>
    </row>
    <row r="638" spans="1:66" ht="25.5" x14ac:dyDescent="0.25">
      <c r="A638" s="1"/>
      <c r="B638" s="94">
        <v>634</v>
      </c>
      <c r="C638" s="43">
        <v>1025834</v>
      </c>
      <c r="D638" s="37" t="s">
        <v>22</v>
      </c>
      <c r="E638" s="27" t="s">
        <v>5830</v>
      </c>
      <c r="F638" s="151" t="s">
        <v>26</v>
      </c>
      <c r="G638" s="127"/>
      <c r="H638" s="46" t="str">
        <f>IFERROR(IFERROR(IF(SEARCH("Usystems",$E638)&gt;0,"Usystems"),IF(SEARCH("RIIFO",$E638)&gt;0,"RIIFO","Uponor")),"Uponor")</f>
        <v>Uponor</v>
      </c>
      <c r="I638" s="25" t="str">
        <f>IFERROR(MID($D638,1,7)+0,"")</f>
        <v/>
      </c>
      <c r="J638" s="25" t="str">
        <f>IFERROR(MID($D638,10,7)+0,"")</f>
        <v/>
      </c>
      <c r="K638" s="25" t="str">
        <f>IFERROR(MID($D638,19,7)+0,"")</f>
        <v/>
      </c>
      <c r="L638" s="25" t="str">
        <f>IFERROR(MID($D638,28,7)+0,"")</f>
        <v/>
      </c>
      <c r="M638" s="25" t="str">
        <f>IF(IFERROR(MID($Q638,1,7)+0,"")&lt;1130000,IF(INDEX(C:C,MATCH(LEFT(Q638,7)+0,I:I,0))&lt;1130000,"",INDEX(C:C,MATCH(LEFT(Q638,7)+0,I:I,0))),IFERROR(MID($Q638,1,7)+0,""))</f>
        <v/>
      </c>
      <c r="N638" s="25" t="str">
        <f>IF(IFERROR(MID($Q638,10,7)+0,"")&lt;1130000,"",IFERROR(MID($Q638,10,7)+0,""))</f>
        <v/>
      </c>
      <c r="O638" s="25" t="str">
        <f>IF(IFERROR(MID($Q638,19,7)+0,"")&lt;1130000,"",IFERROR(MID($Q638,19,7)+0,""))</f>
        <v/>
      </c>
      <c r="P638" s="25" t="str">
        <f>IF(M638="","",IF(N638="",M638,M638&amp;", "&amp;N638))</f>
        <v/>
      </c>
      <c r="Q638" s="37" t="s">
        <v>22</v>
      </c>
      <c r="R638" s="37"/>
      <c r="S638" s="35" t="s">
        <v>35</v>
      </c>
      <c r="T638" s="25" t="s">
        <v>36</v>
      </c>
      <c r="U638" s="185">
        <v>3630</v>
      </c>
      <c r="V638" s="188">
        <v>3630</v>
      </c>
      <c r="W638" s="189">
        <v>3630</v>
      </c>
      <c r="X638" s="31">
        <v>3630</v>
      </c>
      <c r="Y638" s="90">
        <f>IFERROR(ROUND(X638/W638-1,2),"")</f>
        <v>0</v>
      </c>
      <c r="Z638" s="31">
        <f>IF(OR(S638="VLD MLC components",S638="VLD MLC pipes",S638="VLD PEX components",S638="VLD PEX pipes",S638="VLD PHC components",S638="VLD PHC pipes",S638="Controls VLD"),"По запросу",X638)</f>
        <v>3630</v>
      </c>
      <c r="AA638" s="63">
        <f>ROUND(X638/1.2,3)</f>
        <v>3025</v>
      </c>
      <c r="AB638" s="23">
        <v>3025</v>
      </c>
      <c r="AC638" s="190">
        <f>IFERROR(ROUND(AA638/AB638-1,2),"")</f>
        <v>0</v>
      </c>
      <c r="AD638" s="25">
        <v>0.129</v>
      </c>
      <c r="AE638" s="25">
        <v>1.36E-4</v>
      </c>
      <c r="AF638" s="25">
        <v>0</v>
      </c>
      <c r="AG638" s="25" t="s">
        <v>22</v>
      </c>
      <c r="AH638" s="25">
        <v>0</v>
      </c>
      <c r="AI638" s="25">
        <v>0</v>
      </c>
      <c r="AJ638" s="25" t="s">
        <v>19</v>
      </c>
      <c r="AK638" s="42" t="s">
        <v>19</v>
      </c>
      <c r="AL638" s="25" t="s">
        <v>19</v>
      </c>
      <c r="AM638" s="25">
        <v>5</v>
      </c>
      <c r="AN638" s="25">
        <v>350</v>
      </c>
      <c r="AO638" s="25">
        <v>200</v>
      </c>
      <c r="AP638" s="25" t="s">
        <v>22</v>
      </c>
      <c r="AQ638" s="25">
        <v>0.64500000000000002</v>
      </c>
      <c r="AR638" s="94"/>
      <c r="AS638" s="157" t="s">
        <v>22</v>
      </c>
      <c r="AT638" s="93" t="s">
        <v>22</v>
      </c>
      <c r="AU638" s="92" t="s">
        <v>22</v>
      </c>
      <c r="AV638" s="91" t="s">
        <v>48</v>
      </c>
      <c r="AW638" s="92" t="s">
        <v>48</v>
      </c>
      <c r="AX638" s="92" t="s">
        <v>48</v>
      </c>
      <c r="AY638" s="91" t="s">
        <v>152</v>
      </c>
      <c r="AZ638" s="23"/>
      <c r="BA638" s="25">
        <v>0</v>
      </c>
      <c r="BB638" t="s">
        <v>48</v>
      </c>
      <c r="BC638" t="e">
        <v>#N/A</v>
      </c>
      <c r="BD638" t="e">
        <f>IF(Z638=BC638,"OK")</f>
        <v>#N/A</v>
      </c>
      <c r="BE638">
        <v>0.129</v>
      </c>
      <c r="BF638">
        <v>1.36E-4</v>
      </c>
      <c r="BG638">
        <v>350</v>
      </c>
      <c r="BH638">
        <v>200</v>
      </c>
      <c r="BI638" t="s">
        <v>22</v>
      </c>
      <c r="BJ638">
        <v>0.64500000000000002</v>
      </c>
      <c r="BK638">
        <v>0</v>
      </c>
      <c r="BN638" s="183"/>
    </row>
    <row r="639" spans="1:66" ht="25.5" x14ac:dyDescent="0.25">
      <c r="A639" s="1"/>
      <c r="B639" s="94">
        <v>635</v>
      </c>
      <c r="C639" s="43">
        <v>1005393</v>
      </c>
      <c r="D639" s="38"/>
      <c r="E639" s="27" t="s">
        <v>5829</v>
      </c>
      <c r="F639" s="213" t="s">
        <v>21</v>
      </c>
      <c r="G639" s="41" t="s">
        <v>585</v>
      </c>
      <c r="H639" s="46" t="str">
        <f>IFERROR(IFERROR(IF(SEARCH("Usystems",$E639)&gt;0,"Usystems"),IF(SEARCH("RIIFO",$E639)&gt;0,"RIIFO","Uponor")),"Uponor")</f>
        <v>Uponor</v>
      </c>
      <c r="I639" s="25" t="str">
        <f>IFERROR(MID($D639,1,7)+0,"")</f>
        <v/>
      </c>
      <c r="J639" s="25" t="str">
        <f>IFERROR(MID($D639,10,7)+0,"")</f>
        <v/>
      </c>
      <c r="K639" s="25" t="str">
        <f>IFERROR(MID($D639,19,7)+0,"")</f>
        <v/>
      </c>
      <c r="L639" s="25" t="str">
        <f>IFERROR(MID($D639,28,7)+0,"")</f>
        <v/>
      </c>
      <c r="M639" s="25" t="str">
        <f>IF(IFERROR(MID($Q639,1,7)+0,"")&lt;1130000,IF(INDEX(C:C,MATCH(LEFT(Q639,7)+0,I:I,0))&lt;1130000,"",INDEX(C:C,MATCH(LEFT(Q639,7)+0,I:I,0))),IFERROR(MID($Q639,1,7)+0,""))</f>
        <v/>
      </c>
      <c r="N639" s="25" t="str">
        <f>IF(IFERROR(MID($Q639,10,7)+0,"")&lt;1130000,"",IFERROR(MID($Q639,10,7)+0,""))</f>
        <v/>
      </c>
      <c r="O639" s="25" t="str">
        <f>IF(IFERROR(MID($Q639,19,7)+0,"")&lt;1130000,"",IFERROR(MID($Q639,19,7)+0,""))</f>
        <v/>
      </c>
      <c r="P639" s="25" t="str">
        <f>IF(M639="","",IF(N639="",M639,M639&amp;", "&amp;N639))</f>
        <v/>
      </c>
      <c r="Q639" s="39" t="s">
        <v>22</v>
      </c>
      <c r="R639" s="39"/>
      <c r="S639" s="35" t="s">
        <v>35</v>
      </c>
      <c r="T639" s="25" t="s">
        <v>36</v>
      </c>
      <c r="U639" s="185">
        <v>13.74</v>
      </c>
      <c r="V639" s="188">
        <v>13.74</v>
      </c>
      <c r="W639" s="189">
        <v>13.74</v>
      </c>
      <c r="X639" s="31">
        <v>13.74</v>
      </c>
      <c r="Y639" s="90">
        <f>IFERROR(ROUND(X639/W639-1,2),"")</f>
        <v>0</v>
      </c>
      <c r="Z639" s="31">
        <f>IF(OR(S639="VLD MLC components",S639="VLD MLC pipes",S639="VLD PEX components",S639="VLD PEX pipes",S639="VLD PHC components",S639="VLD PHC pipes",S639="Controls VLD"),"По запросу",X639)</f>
        <v>13.74</v>
      </c>
      <c r="AA639" s="63">
        <f>ROUND(X639/1.2,3)</f>
        <v>11.45</v>
      </c>
      <c r="AB639" s="23">
        <v>11.45</v>
      </c>
      <c r="AC639" s="190">
        <f>IFERROR(ROUND(AA639/AB639-1,2),"")</f>
        <v>0</v>
      </c>
      <c r="AD639" s="25">
        <v>1E-3</v>
      </c>
      <c r="AE639" s="25">
        <v>2.3E-5</v>
      </c>
      <c r="AF639" s="25">
        <v>4820</v>
      </c>
      <c r="AG639" s="25">
        <v>4820</v>
      </c>
      <c r="AH639" s="25">
        <v>4840</v>
      </c>
      <c r="AI639" s="25">
        <v>4840</v>
      </c>
      <c r="AJ639" s="25" t="s">
        <v>20</v>
      </c>
      <c r="AK639" s="22" t="s">
        <v>20</v>
      </c>
      <c r="AL639" s="25" t="s">
        <v>20</v>
      </c>
      <c r="AM639" s="25">
        <v>1</v>
      </c>
      <c r="AN639" s="25" t="s">
        <v>22</v>
      </c>
      <c r="AO639" s="25" t="s">
        <v>22</v>
      </c>
      <c r="AP639" s="25" t="s">
        <v>22</v>
      </c>
      <c r="AQ639" s="25">
        <v>0</v>
      </c>
      <c r="AR639" s="133" t="e">
        <v>#VALUE!</v>
      </c>
      <c r="AS639" s="157">
        <v>4840</v>
      </c>
      <c r="AT639" s="93" t="s">
        <v>22</v>
      </c>
      <c r="AU639" s="92" t="s">
        <v>22</v>
      </c>
      <c r="AV639" s="91" t="s">
        <v>152</v>
      </c>
      <c r="AW639" s="92" t="s">
        <v>152</v>
      </c>
      <c r="AX639" s="92" t="s">
        <v>48</v>
      </c>
      <c r="AY639" s="91" t="s">
        <v>152</v>
      </c>
      <c r="AZ639" s="23"/>
      <c r="BA639" s="25" t="s">
        <v>5796</v>
      </c>
      <c r="BB639" t="s">
        <v>25</v>
      </c>
      <c r="BC639">
        <v>13.74</v>
      </c>
      <c r="BD639" t="str">
        <f>IF(Z639=BC639,"OK")</f>
        <v>OK</v>
      </c>
      <c r="BE639">
        <v>1E-3</v>
      </c>
      <c r="BF639">
        <v>2.3E-5</v>
      </c>
      <c r="BG639" t="s">
        <v>22</v>
      </c>
      <c r="BH639" t="s">
        <v>22</v>
      </c>
      <c r="BI639" t="s">
        <v>22</v>
      </c>
      <c r="BJ639">
        <v>0</v>
      </c>
      <c r="BK639" t="e">
        <v>#VALUE!</v>
      </c>
      <c r="BN639" s="183"/>
    </row>
    <row r="640" spans="1:66" ht="25.5" x14ac:dyDescent="0.25">
      <c r="A640" s="1"/>
      <c r="B640" s="94">
        <v>636</v>
      </c>
      <c r="C640" s="43">
        <v>1059517</v>
      </c>
      <c r="D640" s="25"/>
      <c r="E640" s="36" t="s">
        <v>5828</v>
      </c>
      <c r="F640" s="151" t="s">
        <v>28</v>
      </c>
      <c r="G640" s="41"/>
      <c r="H640" s="46" t="str">
        <f>IFERROR(IFERROR(IF(SEARCH("Usystems",$E640)&gt;0,"Usystems"),IF(SEARCH("RIIFO",$E640)&gt;0,"RIIFO","Uponor")),"Uponor")</f>
        <v>Uponor</v>
      </c>
      <c r="I640" s="25" t="str">
        <f>IFERROR(MID($D640,1,7)+0,"")</f>
        <v/>
      </c>
      <c r="J640" s="25" t="str">
        <f>IFERROR(MID($D640,10,7)+0,"")</f>
        <v/>
      </c>
      <c r="K640" s="25" t="str">
        <f>IFERROR(MID($D640,19,7)+0,"")</f>
        <v/>
      </c>
      <c r="L640" s="25" t="str">
        <f>IFERROR(MID($D640,28,7)+0,"")</f>
        <v/>
      </c>
      <c r="M640" s="25" t="str">
        <f>IF(IFERROR(MID($Q640,1,7)+0,"")&lt;1130000,IF(INDEX(C:C,MATCH(LEFT(Q640,7)+0,I:I,0))&lt;1130000,"",INDEX(C:C,MATCH(LEFT(Q640,7)+0,I:I,0))),IFERROR(MID($Q640,1,7)+0,""))</f>
        <v/>
      </c>
      <c r="N640" s="25" t="str">
        <f>IF(IFERROR(MID($Q640,10,7)+0,"")&lt;1130000,"",IFERROR(MID($Q640,10,7)+0,""))</f>
        <v/>
      </c>
      <c r="O640" s="25" t="str">
        <f>IF(IFERROR(MID($Q640,19,7)+0,"")&lt;1130000,"",IFERROR(MID($Q640,19,7)+0,""))</f>
        <v/>
      </c>
      <c r="P640" s="25" t="str">
        <f>IF(M640="","",IF(N640="",M640,M640&amp;", "&amp;N640))</f>
        <v/>
      </c>
      <c r="Q640" s="25"/>
      <c r="R640" s="25"/>
      <c r="S640" s="35" t="s">
        <v>35</v>
      </c>
      <c r="T640" s="25" t="s">
        <v>36</v>
      </c>
      <c r="U640" s="185">
        <v>92522</v>
      </c>
      <c r="V640" s="188">
        <v>92522</v>
      </c>
      <c r="W640" s="189">
        <v>92522</v>
      </c>
      <c r="X640" s="31">
        <v>92522</v>
      </c>
      <c r="Y640" s="90">
        <f>IFERROR(ROUND(X640/W640-1,2),"")</f>
        <v>0</v>
      </c>
      <c r="Z640" s="31">
        <f>IF(OR(S640="VLD MLC components",S640="VLD MLC pipes",S640="VLD PEX components",S640="VLD PEX pipes",S640="VLD PHC components",S640="VLD PHC pipes",S640="Controls VLD"),"По запросу",X640)</f>
        <v>92522</v>
      </c>
      <c r="AA640" s="63">
        <f>ROUND(X640/1.2,3)</f>
        <v>77101.667000000001</v>
      </c>
      <c r="AB640" s="23">
        <v>77101.667000000001</v>
      </c>
      <c r="AC640" s="190">
        <f>IFERROR(ROUND(AA640/AB640-1,2),"")</f>
        <v>0</v>
      </c>
      <c r="AD640" s="25">
        <v>5.86</v>
      </c>
      <c r="AE640" s="25">
        <v>1.3388000000000001E-2</v>
      </c>
      <c r="AF640" s="25">
        <v>0</v>
      </c>
      <c r="AG640" s="25" t="s">
        <v>22</v>
      </c>
      <c r="AH640" s="25">
        <v>0</v>
      </c>
      <c r="AI640" s="25">
        <v>0</v>
      </c>
      <c r="AJ640" s="25" t="s">
        <v>19</v>
      </c>
      <c r="AK640" s="42" t="s">
        <v>19</v>
      </c>
      <c r="AL640" s="25" t="s">
        <v>19</v>
      </c>
      <c r="AM640" s="25">
        <v>1</v>
      </c>
      <c r="AN640" s="25"/>
      <c r="AO640" s="25"/>
      <c r="AP640" s="25"/>
      <c r="AQ640" s="25"/>
      <c r="AR640" s="94"/>
      <c r="AS640" s="157" t="s">
        <v>22</v>
      </c>
      <c r="AT640" s="93" t="s">
        <v>22</v>
      </c>
      <c r="AU640" s="92" t="s">
        <v>22</v>
      </c>
      <c r="AV640" s="91" t="s">
        <v>48</v>
      </c>
      <c r="AW640" s="92" t="s">
        <v>48</v>
      </c>
      <c r="AX640" s="92" t="s">
        <v>48</v>
      </c>
      <c r="AY640" s="91" t="s">
        <v>152</v>
      </c>
      <c r="AZ640" s="23"/>
      <c r="BA640" s="25">
        <v>0</v>
      </c>
      <c r="BB640" t="s">
        <v>48</v>
      </c>
      <c r="BC640" t="e">
        <v>#N/A</v>
      </c>
      <c r="BD640" t="e">
        <f>IF(Z640=BC640,"OK")</f>
        <v>#N/A</v>
      </c>
      <c r="BE640">
        <v>5.86</v>
      </c>
      <c r="BF640">
        <v>1.3388000000000001E-2</v>
      </c>
      <c r="BG640">
        <v>0</v>
      </c>
      <c r="BH640">
        <v>0</v>
      </c>
      <c r="BI640">
        <v>0</v>
      </c>
      <c r="BJ640">
        <v>0</v>
      </c>
      <c r="BK640">
        <v>0</v>
      </c>
      <c r="BN640" s="183"/>
    </row>
    <row r="641" spans="1:66" x14ac:dyDescent="0.25">
      <c r="A641" s="1"/>
      <c r="B641" s="94">
        <v>637</v>
      </c>
      <c r="C641" s="43">
        <v>1023040</v>
      </c>
      <c r="D641" s="25"/>
      <c r="E641" s="27" t="s">
        <v>5827</v>
      </c>
      <c r="F641" s="151" t="s">
        <v>21</v>
      </c>
      <c r="G641" s="28"/>
      <c r="H641" s="46" t="str">
        <f>IFERROR(IFERROR(IF(SEARCH("Usystems",$E641)&gt;0,"Usystems"),IF(SEARCH("RIIFO",$E641)&gt;0,"RIIFO","Uponor")),"Uponor")</f>
        <v>Uponor</v>
      </c>
      <c r="I641" s="25" t="str">
        <f>IFERROR(MID($D641,1,7)+0,"")</f>
        <v/>
      </c>
      <c r="J641" s="25" t="str">
        <f>IFERROR(MID($D641,10,7)+0,"")</f>
        <v/>
      </c>
      <c r="K641" s="25" t="str">
        <f>IFERROR(MID($D641,19,7)+0,"")</f>
        <v/>
      </c>
      <c r="L641" s="25" t="str">
        <f>IFERROR(MID($D641,28,7)+0,"")</f>
        <v/>
      </c>
      <c r="M641" s="25" t="str">
        <f>IF(IFERROR(MID($Q641,1,7)+0,"")&lt;1130000,IF(INDEX(C:C,MATCH(LEFT(Q641,7)+0,I:I,0))&lt;1130000,"",INDEX(C:C,MATCH(LEFT(Q641,7)+0,I:I,0))),IFERROR(MID($Q641,1,7)+0,""))</f>
        <v/>
      </c>
      <c r="N641" s="25" t="str">
        <f>IF(IFERROR(MID($Q641,10,7)+0,"")&lt;1130000,"",IFERROR(MID($Q641,10,7)+0,""))</f>
        <v/>
      </c>
      <c r="O641" s="25" t="str">
        <f>IF(IFERROR(MID($Q641,19,7)+0,"")&lt;1130000,"",IFERROR(MID($Q641,19,7)+0,""))</f>
        <v/>
      </c>
      <c r="P641" s="25" t="str">
        <f>IF(M641="","",IF(N641="",M641,M641&amp;", "&amp;N641))</f>
        <v/>
      </c>
      <c r="Q641" s="25"/>
      <c r="R641" s="25"/>
      <c r="S641" s="35" t="s">
        <v>35</v>
      </c>
      <c r="T641" s="25" t="s">
        <v>36</v>
      </c>
      <c r="U641" s="185">
        <v>625</v>
      </c>
      <c r="V641" s="188">
        <v>625</v>
      </c>
      <c r="W641" s="189">
        <v>625</v>
      </c>
      <c r="X641" s="31">
        <v>625</v>
      </c>
      <c r="Y641" s="90">
        <f>IFERROR(ROUND(X641/W641-1,2),"")</f>
        <v>0</v>
      </c>
      <c r="Z641" s="31">
        <f>IF(OR(S641="VLD MLC components",S641="VLD MLC pipes",S641="VLD PEX components",S641="VLD PEX pipes",S641="VLD PHC components",S641="VLD PHC pipes",S641="Controls VLD"),"По запросу",X641)</f>
        <v>625</v>
      </c>
      <c r="AA641" s="63">
        <f>ROUND(X641/1.2,3)</f>
        <v>520.83299999999997</v>
      </c>
      <c r="AB641" s="23">
        <v>520.83299999999997</v>
      </c>
      <c r="AC641" s="190">
        <f>IFERROR(ROUND(AA641/AB641-1,2),"")</f>
        <v>0</v>
      </c>
      <c r="AD641" s="25">
        <v>2.7E-2</v>
      </c>
      <c r="AE641" s="25">
        <v>2.6999999999999999E-5</v>
      </c>
      <c r="AF641" s="25">
        <v>0</v>
      </c>
      <c r="AG641" s="25" t="s">
        <v>22</v>
      </c>
      <c r="AH641" s="25">
        <v>0</v>
      </c>
      <c r="AI641" s="25">
        <v>0</v>
      </c>
      <c r="AJ641" s="25" t="s">
        <v>20</v>
      </c>
      <c r="AK641" s="42" t="s">
        <v>19</v>
      </c>
      <c r="AL641" s="25" t="s">
        <v>20</v>
      </c>
      <c r="AM641" s="25">
        <v>100</v>
      </c>
      <c r="AN641" s="25">
        <v>185</v>
      </c>
      <c r="AO641" s="25">
        <v>92</v>
      </c>
      <c r="AP641" s="25">
        <v>185</v>
      </c>
      <c r="AQ641" s="25">
        <v>2.7</v>
      </c>
      <c r="AR641" s="94">
        <v>3.1489999999999999E-3</v>
      </c>
      <c r="AS641" s="157" t="s">
        <v>22</v>
      </c>
      <c r="AT641" s="93" t="s">
        <v>22</v>
      </c>
      <c r="AU641" s="92" t="s">
        <v>22</v>
      </c>
      <c r="AV641" s="91" t="s">
        <v>48</v>
      </c>
      <c r="AW641" s="92" t="s">
        <v>48</v>
      </c>
      <c r="AX641" s="92" t="s">
        <v>48</v>
      </c>
      <c r="AY641" s="91" t="s">
        <v>152</v>
      </c>
      <c r="AZ641" s="23"/>
      <c r="BA641" s="25">
        <v>0</v>
      </c>
      <c r="BB641" t="s">
        <v>48</v>
      </c>
      <c r="BC641" t="e">
        <v>#N/A</v>
      </c>
      <c r="BD641" t="e">
        <f>IF(Z641=BC641,"OK")</f>
        <v>#N/A</v>
      </c>
      <c r="BE641">
        <v>2.7E-2</v>
      </c>
      <c r="BF641">
        <v>2.6999999999999999E-5</v>
      </c>
      <c r="BG641">
        <v>185</v>
      </c>
      <c r="BH641">
        <v>92</v>
      </c>
      <c r="BI641">
        <v>185</v>
      </c>
      <c r="BJ641">
        <v>2.7</v>
      </c>
      <c r="BK641">
        <v>3.1489999999999999E-3</v>
      </c>
      <c r="BN641" s="183"/>
    </row>
    <row r="642" spans="1:66" x14ac:dyDescent="0.25">
      <c r="A642" s="1"/>
      <c r="B642" s="94">
        <v>638</v>
      </c>
      <c r="C642" s="43">
        <v>1023041</v>
      </c>
      <c r="D642" s="25"/>
      <c r="E642" s="27" t="s">
        <v>5826</v>
      </c>
      <c r="F642" s="151" t="s">
        <v>21</v>
      </c>
      <c r="G642" s="28"/>
      <c r="H642" s="46" t="str">
        <f>IFERROR(IFERROR(IF(SEARCH("Usystems",$E642)&gt;0,"Usystems"),IF(SEARCH("RIIFO",$E642)&gt;0,"RIIFO","Uponor")),"Uponor")</f>
        <v>Uponor</v>
      </c>
      <c r="I642" s="25" t="str">
        <f>IFERROR(MID($D642,1,7)+0,"")</f>
        <v/>
      </c>
      <c r="J642" s="25" t="str">
        <f>IFERROR(MID($D642,10,7)+0,"")</f>
        <v/>
      </c>
      <c r="K642" s="25" t="str">
        <f>IFERROR(MID($D642,19,7)+0,"")</f>
        <v/>
      </c>
      <c r="L642" s="25" t="str">
        <f>IFERROR(MID($D642,28,7)+0,"")</f>
        <v/>
      </c>
      <c r="M642" s="25" t="str">
        <f>IF(IFERROR(MID($Q642,1,7)+0,"")&lt;1130000,IF(INDEX(C:C,MATCH(LEFT(Q642,7)+0,I:I,0))&lt;1130000,"",INDEX(C:C,MATCH(LEFT(Q642,7)+0,I:I,0))),IFERROR(MID($Q642,1,7)+0,""))</f>
        <v/>
      </c>
      <c r="N642" s="25" t="str">
        <f>IF(IFERROR(MID($Q642,10,7)+0,"")&lt;1130000,"",IFERROR(MID($Q642,10,7)+0,""))</f>
        <v/>
      </c>
      <c r="O642" s="25" t="str">
        <f>IF(IFERROR(MID($Q642,19,7)+0,"")&lt;1130000,"",IFERROR(MID($Q642,19,7)+0,""))</f>
        <v/>
      </c>
      <c r="P642" s="25" t="str">
        <f>IF(M642="","",IF(N642="",M642,M642&amp;", "&amp;N642))</f>
        <v/>
      </c>
      <c r="Q642" s="25"/>
      <c r="R642" s="25"/>
      <c r="S642" s="35" t="s">
        <v>35</v>
      </c>
      <c r="T642" s="25" t="s">
        <v>36</v>
      </c>
      <c r="U642" s="185">
        <v>1203</v>
      </c>
      <c r="V642" s="188">
        <v>1203</v>
      </c>
      <c r="W642" s="189">
        <v>1203</v>
      </c>
      <c r="X642" s="31">
        <v>1203</v>
      </c>
      <c r="Y642" s="90">
        <f>IFERROR(ROUND(X642/W642-1,2),"")</f>
        <v>0</v>
      </c>
      <c r="Z642" s="31">
        <f>IF(OR(S642="VLD MLC components",S642="VLD MLC pipes",S642="VLD PEX components",S642="VLD PEX pipes",S642="VLD PHC components",S642="VLD PHC pipes",S642="Controls VLD"),"По запросу",X642)</f>
        <v>1203</v>
      </c>
      <c r="AA642" s="63">
        <f>ROUND(X642/1.2,3)</f>
        <v>1002.5</v>
      </c>
      <c r="AB642" s="23">
        <v>1002.5</v>
      </c>
      <c r="AC642" s="190">
        <f>IFERROR(ROUND(AA642/AB642-1,2),"")</f>
        <v>0</v>
      </c>
      <c r="AD642" s="25">
        <v>4.1000000000000002E-2</v>
      </c>
      <c r="AE642" s="25">
        <v>3.4E-5</v>
      </c>
      <c r="AF642" s="25">
        <v>0</v>
      </c>
      <c r="AG642" s="25" t="s">
        <v>22</v>
      </c>
      <c r="AH642" s="25">
        <v>0</v>
      </c>
      <c r="AI642" s="25">
        <v>0</v>
      </c>
      <c r="AJ642" s="25" t="s">
        <v>20</v>
      </c>
      <c r="AK642" s="42" t="s">
        <v>19</v>
      </c>
      <c r="AL642" s="25" t="s">
        <v>20</v>
      </c>
      <c r="AM642" s="25">
        <v>100</v>
      </c>
      <c r="AN642" s="25">
        <v>277</v>
      </c>
      <c r="AO642" s="25">
        <v>179</v>
      </c>
      <c r="AP642" s="25">
        <v>95</v>
      </c>
      <c r="AQ642" s="25">
        <v>4.0999999999999996</v>
      </c>
      <c r="AR642" s="94">
        <v>4.7099999999999998E-3</v>
      </c>
      <c r="AS642" s="157" t="s">
        <v>22</v>
      </c>
      <c r="AT642" s="93" t="s">
        <v>22</v>
      </c>
      <c r="AU642" s="92" t="s">
        <v>22</v>
      </c>
      <c r="AV642" s="91" t="s">
        <v>48</v>
      </c>
      <c r="AW642" s="92" t="s">
        <v>48</v>
      </c>
      <c r="AX642" s="92" t="s">
        <v>48</v>
      </c>
      <c r="AY642" s="91" t="s">
        <v>152</v>
      </c>
      <c r="AZ642" s="23"/>
      <c r="BA642" s="25">
        <v>0</v>
      </c>
      <c r="BB642" t="s">
        <v>48</v>
      </c>
      <c r="BC642" t="e">
        <v>#N/A</v>
      </c>
      <c r="BD642" t="e">
        <f>IF(Z642=BC642,"OK")</f>
        <v>#N/A</v>
      </c>
      <c r="BE642">
        <v>4.1000000000000002E-2</v>
      </c>
      <c r="BF642">
        <v>3.4E-5</v>
      </c>
      <c r="BG642">
        <v>277</v>
      </c>
      <c r="BH642">
        <v>179</v>
      </c>
      <c r="BI642">
        <v>95</v>
      </c>
      <c r="BJ642">
        <v>4.0999999999999996</v>
      </c>
      <c r="BK642">
        <v>4.7099999999999998E-3</v>
      </c>
      <c r="BN642" s="183"/>
    </row>
    <row r="643" spans="1:66" ht="25.5" x14ac:dyDescent="0.25">
      <c r="A643" s="10"/>
      <c r="B643" s="94">
        <v>639</v>
      </c>
      <c r="C643" s="43">
        <v>1008734</v>
      </c>
      <c r="D643" s="25"/>
      <c r="E643" s="27" t="s">
        <v>5825</v>
      </c>
      <c r="F643" s="151" t="s">
        <v>21</v>
      </c>
      <c r="G643" s="28"/>
      <c r="H643" s="46" t="str">
        <f>IFERROR(IFERROR(IF(SEARCH("Usystems",$E643)&gt;0,"Usystems"),IF(SEARCH("RIIFO",$E643)&gt;0,"RIIFO","Uponor")),"Uponor")</f>
        <v>Uponor</v>
      </c>
      <c r="I643" s="25" t="str">
        <f>IFERROR(MID($D643,1,7)+0,"")</f>
        <v/>
      </c>
      <c r="J643" s="25" t="str">
        <f>IFERROR(MID($D643,10,7)+0,"")</f>
        <v/>
      </c>
      <c r="K643" s="25" t="str">
        <f>IFERROR(MID($D643,19,7)+0,"")</f>
        <v/>
      </c>
      <c r="L643" s="25" t="str">
        <f>IFERROR(MID($D643,28,7)+0,"")</f>
        <v/>
      </c>
      <c r="M643" s="25" t="str">
        <f>IF(IFERROR(MID($Q643,1,7)+0,"")&lt;1130000,IF(INDEX(C:C,MATCH(LEFT(Q643,7)+0,I:I,0))&lt;1130000,"",INDEX(C:C,MATCH(LEFT(Q643,7)+0,I:I,0))),IFERROR(MID($Q643,1,7)+0,""))</f>
        <v/>
      </c>
      <c r="N643" s="25" t="str">
        <f>IF(IFERROR(MID($Q643,10,7)+0,"")&lt;1130000,"",IFERROR(MID($Q643,10,7)+0,""))</f>
        <v/>
      </c>
      <c r="O643" s="25" t="str">
        <f>IF(IFERROR(MID($Q643,19,7)+0,"")&lt;1130000,"",IFERROR(MID($Q643,19,7)+0,""))</f>
        <v/>
      </c>
      <c r="P643" s="25" t="str">
        <f>IF(M643="","",IF(N643="",M643,M643&amp;", "&amp;N643))</f>
        <v/>
      </c>
      <c r="Q643" s="25"/>
      <c r="R643" s="25"/>
      <c r="S643" s="35" t="s">
        <v>35</v>
      </c>
      <c r="T643" s="25" t="s">
        <v>36</v>
      </c>
      <c r="U643" s="185">
        <v>1003</v>
      </c>
      <c r="V643" s="188">
        <v>1003</v>
      </c>
      <c r="W643" s="189">
        <v>1003</v>
      </c>
      <c r="X643" s="31">
        <v>1003</v>
      </c>
      <c r="Y643" s="90">
        <f>IFERROR(ROUND(X643/W643-1,2),"")</f>
        <v>0</v>
      </c>
      <c r="Z643" s="31">
        <f>IF(OR(S643="VLD MLC components",S643="VLD MLC pipes",S643="VLD PEX components",S643="VLD PEX pipes",S643="VLD PHC components",S643="VLD PHC pipes",S643="Controls VLD"),"По запросу",X643)</f>
        <v>1003</v>
      </c>
      <c r="AA643" s="63">
        <f>ROUND(X643/1.2,3)</f>
        <v>835.83299999999997</v>
      </c>
      <c r="AB643" s="23">
        <v>835.83299999999997</v>
      </c>
      <c r="AC643" s="190">
        <f>IFERROR(ROUND(AA643/AB643-1,2),"")</f>
        <v>0</v>
      </c>
      <c r="AD643" s="25">
        <v>2.7E-2</v>
      </c>
      <c r="AE643" s="25">
        <v>3.6000000000000001E-5</v>
      </c>
      <c r="AF643" s="25">
        <v>0</v>
      </c>
      <c r="AG643" s="25" t="s">
        <v>22</v>
      </c>
      <c r="AH643" s="25">
        <v>0</v>
      </c>
      <c r="AI643" s="25">
        <v>0</v>
      </c>
      <c r="AJ643" s="25" t="s">
        <v>20</v>
      </c>
      <c r="AK643" s="42" t="s">
        <v>19</v>
      </c>
      <c r="AL643" s="25" t="s">
        <v>20</v>
      </c>
      <c r="AM643" s="25">
        <v>100</v>
      </c>
      <c r="AN643" s="25">
        <v>185</v>
      </c>
      <c r="AO643" s="25">
        <v>92</v>
      </c>
      <c r="AP643" s="25">
        <v>185</v>
      </c>
      <c r="AQ643" s="25">
        <v>2.7</v>
      </c>
      <c r="AR643" s="94">
        <v>3.1489999999999999E-3</v>
      </c>
      <c r="AS643" s="157" t="s">
        <v>22</v>
      </c>
      <c r="AT643" s="93" t="s">
        <v>22</v>
      </c>
      <c r="AU643" s="92" t="s">
        <v>22</v>
      </c>
      <c r="AV643" s="91" t="s">
        <v>48</v>
      </c>
      <c r="AW643" s="92" t="s">
        <v>48</v>
      </c>
      <c r="AX643" s="92" t="s">
        <v>48</v>
      </c>
      <c r="AY643" s="91" t="s">
        <v>152</v>
      </c>
      <c r="AZ643" s="23"/>
      <c r="BA643" s="25">
        <v>0</v>
      </c>
      <c r="BB643" t="s">
        <v>48</v>
      </c>
      <c r="BC643" t="e">
        <v>#N/A</v>
      </c>
      <c r="BD643" t="e">
        <f>IF(Z643=BC643,"OK")</f>
        <v>#N/A</v>
      </c>
      <c r="BE643">
        <v>2.7E-2</v>
      </c>
      <c r="BF643">
        <v>3.6000000000000001E-5</v>
      </c>
      <c r="BG643">
        <v>185</v>
      </c>
      <c r="BH643">
        <v>92</v>
      </c>
      <c r="BI643">
        <v>185</v>
      </c>
      <c r="BJ643">
        <v>2.7</v>
      </c>
      <c r="BK643">
        <v>3.1489999999999999E-3</v>
      </c>
      <c r="BN643" s="183"/>
    </row>
    <row r="644" spans="1:66" ht="25.5" x14ac:dyDescent="0.25">
      <c r="A644" s="1"/>
      <c r="B644" s="94">
        <v>640</v>
      </c>
      <c r="C644" s="43">
        <v>1008736</v>
      </c>
      <c r="D644" s="25"/>
      <c r="E644" s="48" t="s">
        <v>5824</v>
      </c>
      <c r="F644" s="151" t="s">
        <v>667</v>
      </c>
      <c r="G644" s="41" t="s">
        <v>585</v>
      </c>
      <c r="H644" s="46" t="str">
        <f>IFERROR(IFERROR(IF(SEARCH("Usystems",$E644)&gt;0,"Usystems"),IF(SEARCH("RIIFO",$E644)&gt;0,"RIIFO","Uponor")),"Uponor")</f>
        <v>Uponor</v>
      </c>
      <c r="I644" s="25" t="str">
        <f>IFERROR(MID($D644,1,7)+0,"")</f>
        <v/>
      </c>
      <c r="J644" s="25" t="str">
        <f>IFERROR(MID($D644,10,7)+0,"")</f>
        <v/>
      </c>
      <c r="K644" s="25" t="str">
        <f>IFERROR(MID($D644,19,7)+0,"")</f>
        <v/>
      </c>
      <c r="L644" s="25" t="str">
        <f>IFERROR(MID($D644,28,7)+0,"")</f>
        <v/>
      </c>
      <c r="M644" s="25" t="str">
        <f>IF(IFERROR(MID($Q644,1,7)+0,"")&lt;1130000,IF(INDEX(C:C,MATCH(LEFT(Q644,7)+0,I:I,0))&lt;1130000,"",INDEX(C:C,MATCH(LEFT(Q644,7)+0,I:I,0))),IFERROR(MID($Q644,1,7)+0,""))</f>
        <v/>
      </c>
      <c r="N644" s="25" t="str">
        <f>IF(IFERROR(MID($Q644,10,7)+0,"")&lt;1130000,"",IFERROR(MID($Q644,10,7)+0,""))</f>
        <v/>
      </c>
      <c r="O644" s="25" t="str">
        <f>IF(IFERROR(MID($Q644,19,7)+0,"")&lt;1130000,"",IFERROR(MID($Q644,19,7)+0,""))</f>
        <v/>
      </c>
      <c r="P644" s="25" t="str">
        <f>IF(M644="","",IF(N644="",M644,M644&amp;", "&amp;N644))</f>
        <v/>
      </c>
      <c r="Q644" s="25"/>
      <c r="R644" s="25"/>
      <c r="S644" s="35" t="s">
        <v>35</v>
      </c>
      <c r="T644" s="25" t="s">
        <v>36</v>
      </c>
      <c r="U644" s="185">
        <v>1466</v>
      </c>
      <c r="V644" s="188">
        <v>1466</v>
      </c>
      <c r="W644" s="189">
        <v>1466</v>
      </c>
      <c r="X644" s="31">
        <v>1466</v>
      </c>
      <c r="Y644" s="90">
        <f>IFERROR(ROUND(X644/W644-1,2),"")</f>
        <v>0</v>
      </c>
      <c r="Z644" s="31">
        <f>IF(OR(S644="VLD MLC components",S644="VLD MLC pipes",S644="VLD PEX components",S644="VLD PEX pipes",S644="VLD PHC components",S644="VLD PHC pipes",S644="Controls VLD"),"По запросу",X644)</f>
        <v>1466</v>
      </c>
      <c r="AA644" s="63">
        <f>ROUND(X644/1.2,3)</f>
        <v>1221.6669999999999</v>
      </c>
      <c r="AB644" s="23">
        <v>1221.6669999999999</v>
      </c>
      <c r="AC644" s="190">
        <f>IFERROR(ROUND(AA644/AB644-1,2),"")</f>
        <v>0</v>
      </c>
      <c r="AD644" s="25">
        <v>5.0999999999999997E-2</v>
      </c>
      <c r="AE644" s="25">
        <v>4.0000000000000003E-5</v>
      </c>
      <c r="AF644" s="25">
        <v>100</v>
      </c>
      <c r="AG644" s="25">
        <v>100</v>
      </c>
      <c r="AH644" s="25">
        <v>100</v>
      </c>
      <c r="AI644" s="25">
        <v>100</v>
      </c>
      <c r="AJ644" s="25" t="s">
        <v>20</v>
      </c>
      <c r="AK644" s="22" t="s">
        <v>20</v>
      </c>
      <c r="AL644" s="25" t="s">
        <v>20</v>
      </c>
      <c r="AM644" s="25">
        <v>100</v>
      </c>
      <c r="AN644" s="25">
        <v>277</v>
      </c>
      <c r="AO644" s="25">
        <v>179</v>
      </c>
      <c r="AP644" s="25">
        <v>95</v>
      </c>
      <c r="AQ644" s="25">
        <v>5.0999999999999996</v>
      </c>
      <c r="AR644" s="94">
        <v>4.7099999999999998E-3</v>
      </c>
      <c r="AS644" s="157">
        <v>100</v>
      </c>
      <c r="AT644" s="93">
        <v>43398</v>
      </c>
      <c r="AU644" s="92" t="s">
        <v>22</v>
      </c>
      <c r="AV644" s="91" t="s">
        <v>152</v>
      </c>
      <c r="AW644" s="92" t="s">
        <v>152</v>
      </c>
      <c r="AX644" s="92" t="s">
        <v>48</v>
      </c>
      <c r="AY644" s="91" t="s">
        <v>152</v>
      </c>
      <c r="AZ644" s="23"/>
      <c r="BA644" s="25" t="s">
        <v>4060</v>
      </c>
      <c r="BB644" t="s">
        <v>25</v>
      </c>
      <c r="BC644">
        <v>1466</v>
      </c>
      <c r="BD644" t="str">
        <f>IF(Z644=BC644,"OK")</f>
        <v>OK</v>
      </c>
      <c r="BE644">
        <v>5.0999999999999997E-2</v>
      </c>
      <c r="BF644">
        <v>4.0000000000000003E-5</v>
      </c>
      <c r="BG644">
        <v>277</v>
      </c>
      <c r="BH644">
        <v>179</v>
      </c>
      <c r="BI644">
        <v>95</v>
      </c>
      <c r="BJ644">
        <v>5.0999999999999996</v>
      </c>
      <c r="BK644">
        <v>4.7099999999999998E-3</v>
      </c>
      <c r="BN644" s="183"/>
    </row>
    <row r="645" spans="1:66" ht="25.5" x14ac:dyDescent="0.25">
      <c r="A645" s="1"/>
      <c r="B645" s="94">
        <v>641</v>
      </c>
      <c r="C645" s="43">
        <v>1062845</v>
      </c>
      <c r="D645" s="25"/>
      <c r="E645" s="36" t="s">
        <v>5823</v>
      </c>
      <c r="F645" s="151" t="s">
        <v>652</v>
      </c>
      <c r="G645" s="41" t="s">
        <v>585</v>
      </c>
      <c r="H645" s="46" t="str">
        <f>IFERROR(IFERROR(IF(SEARCH("Usystems",$E645)&gt;0,"Usystems"),IF(SEARCH("RIIFO",$E645)&gt;0,"RIIFO","Uponor")),"Uponor")</f>
        <v>Uponor</v>
      </c>
      <c r="I645" s="25" t="str">
        <f>IFERROR(MID($D645,1,7)+0,"")</f>
        <v/>
      </c>
      <c r="J645" s="25" t="str">
        <f>IFERROR(MID($D645,10,7)+0,"")</f>
        <v/>
      </c>
      <c r="K645" s="25" t="str">
        <f>IFERROR(MID($D645,19,7)+0,"")</f>
        <v/>
      </c>
      <c r="L645" s="25" t="str">
        <f>IFERROR(MID($D645,28,7)+0,"")</f>
        <v/>
      </c>
      <c r="M645" s="25" t="str">
        <f>IF(IFERROR(MID($Q645,1,7)+0,"")&lt;1130000,IF(INDEX(C:C,MATCH(LEFT(Q645,7)+0,I:I,0))&lt;1130000,"",INDEX(C:C,MATCH(LEFT(Q645,7)+0,I:I,0))),IFERROR(MID($Q645,1,7)+0,""))</f>
        <v/>
      </c>
      <c r="N645" s="25" t="str">
        <f>IF(IFERROR(MID($Q645,10,7)+0,"")&lt;1130000,"",IFERROR(MID($Q645,10,7)+0,""))</f>
        <v/>
      </c>
      <c r="O645" s="25" t="str">
        <f>IF(IFERROR(MID($Q645,19,7)+0,"")&lt;1130000,"",IFERROR(MID($Q645,19,7)+0,""))</f>
        <v/>
      </c>
      <c r="P645" s="25" t="str">
        <f>IF(M645="","",IF(N645="",M645,M645&amp;", "&amp;N645))</f>
        <v/>
      </c>
      <c r="Q645" s="25"/>
      <c r="R645" s="25"/>
      <c r="S645" s="35" t="s">
        <v>35</v>
      </c>
      <c r="T645" s="25" t="s">
        <v>36</v>
      </c>
      <c r="U645" s="185">
        <v>1418</v>
      </c>
      <c r="V645" s="188">
        <v>1418</v>
      </c>
      <c r="W645" s="189">
        <v>1418</v>
      </c>
      <c r="X645" s="31">
        <v>1418</v>
      </c>
      <c r="Y645" s="90">
        <f>IFERROR(ROUND(X645/W645-1,2),"")</f>
        <v>0</v>
      </c>
      <c r="Z645" s="31">
        <f>IF(OR(S645="VLD MLC components",S645="VLD MLC pipes",S645="VLD PEX components",S645="VLD PEX pipes",S645="VLD PHC components",S645="VLD PHC pipes",S645="Controls VLD"),"По запросу",X645)</f>
        <v>1418</v>
      </c>
      <c r="AA645" s="63">
        <f>ROUND(X645/1.2,3)</f>
        <v>1181.6669999999999</v>
      </c>
      <c r="AB645" s="23">
        <v>1181.6669999999999</v>
      </c>
      <c r="AC645" s="190">
        <f>IFERROR(ROUND(AA645/AB645-1,2),"")</f>
        <v>0</v>
      </c>
      <c r="AD645" s="25">
        <v>0.03</v>
      </c>
      <c r="AE645" s="25">
        <v>1.9000000000000001E-5</v>
      </c>
      <c r="AF645" s="25">
        <v>63</v>
      </c>
      <c r="AG645" s="25">
        <v>63</v>
      </c>
      <c r="AH645" s="25">
        <v>63</v>
      </c>
      <c r="AI645" s="25">
        <v>83</v>
      </c>
      <c r="AJ645" s="25" t="s">
        <v>20</v>
      </c>
      <c r="AK645" s="22" t="s">
        <v>20</v>
      </c>
      <c r="AL645" s="25" t="s">
        <v>20</v>
      </c>
      <c r="AM645" s="25">
        <v>20</v>
      </c>
      <c r="AN645" s="25">
        <v>87</v>
      </c>
      <c r="AO645" s="25">
        <v>67</v>
      </c>
      <c r="AP645" s="25">
        <v>89</v>
      </c>
      <c r="AQ645" s="25">
        <v>0.3</v>
      </c>
      <c r="AR645" s="94">
        <v>5.1900000000000004E-4</v>
      </c>
      <c r="AS645" s="157">
        <v>83</v>
      </c>
      <c r="AT645" s="93" t="s">
        <v>22</v>
      </c>
      <c r="AU645" s="92" t="s">
        <v>22</v>
      </c>
      <c r="AV645" s="91" t="s">
        <v>152</v>
      </c>
      <c r="AW645" s="92" t="s">
        <v>152</v>
      </c>
      <c r="AX645" s="92" t="s">
        <v>48</v>
      </c>
      <c r="AY645" s="91" t="s">
        <v>152</v>
      </c>
      <c r="AZ645" s="23"/>
      <c r="BA645" s="25" t="s">
        <v>5795</v>
      </c>
      <c r="BB645" t="s">
        <v>25</v>
      </c>
      <c r="BC645">
        <v>1418</v>
      </c>
      <c r="BD645" t="str">
        <f>IF(Z645=BC645,"OK")</f>
        <v>OK</v>
      </c>
      <c r="BE645">
        <v>0.03</v>
      </c>
      <c r="BF645">
        <v>1.9000000000000001E-5</v>
      </c>
      <c r="BG645">
        <v>87</v>
      </c>
      <c r="BH645">
        <v>67</v>
      </c>
      <c r="BI645">
        <v>89</v>
      </c>
      <c r="BJ645">
        <v>0.3</v>
      </c>
      <c r="BK645">
        <v>5.1900000000000004E-4</v>
      </c>
      <c r="BN645" s="183"/>
    </row>
    <row r="646" spans="1:66" ht="22.5" customHeight="1" x14ac:dyDescent="0.25">
      <c r="A646" s="1"/>
      <c r="B646" s="94">
        <v>642</v>
      </c>
      <c r="C646" s="43">
        <v>1062846</v>
      </c>
      <c r="D646" s="25"/>
      <c r="E646" s="27" t="s">
        <v>5822</v>
      </c>
      <c r="F646" s="151" t="s">
        <v>21</v>
      </c>
      <c r="G646" s="28"/>
      <c r="H646" s="46" t="str">
        <f>IFERROR(IFERROR(IF(SEARCH("Usystems",$E646)&gt;0,"Usystems"),IF(SEARCH("RIIFO",$E646)&gt;0,"RIIFO","Uponor")),"Uponor")</f>
        <v>Uponor</v>
      </c>
      <c r="I646" s="25" t="str">
        <f>IFERROR(MID($D646,1,7)+0,"")</f>
        <v/>
      </c>
      <c r="J646" s="25" t="str">
        <f>IFERROR(MID($D646,10,7)+0,"")</f>
        <v/>
      </c>
      <c r="K646" s="25" t="str">
        <f>IFERROR(MID($D646,19,7)+0,"")</f>
        <v/>
      </c>
      <c r="L646" s="25" t="str">
        <f>IFERROR(MID($D646,28,7)+0,"")</f>
        <v/>
      </c>
      <c r="M646" s="25" t="str">
        <f>IF(IFERROR(MID($Q646,1,7)+0,"")&lt;1130000,IF(INDEX(C:C,MATCH(LEFT(Q646,7)+0,I:I,0))&lt;1130000,"",INDEX(C:C,MATCH(LEFT(Q646,7)+0,I:I,0))),IFERROR(MID($Q646,1,7)+0,""))</f>
        <v/>
      </c>
      <c r="N646" s="25" t="str">
        <f>IF(IFERROR(MID($Q646,10,7)+0,"")&lt;1130000,"",IFERROR(MID($Q646,10,7)+0,""))</f>
        <v/>
      </c>
      <c r="O646" s="25" t="str">
        <f>IF(IFERROR(MID($Q646,19,7)+0,"")&lt;1130000,"",IFERROR(MID($Q646,19,7)+0,""))</f>
        <v/>
      </c>
      <c r="P646" s="25" t="str">
        <f>IF(M646="","",IF(N646="",M646,M646&amp;", "&amp;N646))</f>
        <v/>
      </c>
      <c r="Q646" s="25"/>
      <c r="R646" s="25"/>
      <c r="S646" s="35" t="s">
        <v>35</v>
      </c>
      <c r="T646" s="25" t="s">
        <v>36</v>
      </c>
      <c r="U646" s="185">
        <v>1530</v>
      </c>
      <c r="V646" s="188">
        <v>1530</v>
      </c>
      <c r="W646" s="189">
        <v>1530</v>
      </c>
      <c r="X646" s="31">
        <v>1530</v>
      </c>
      <c r="Y646" s="90">
        <f>IFERROR(ROUND(X646/W646-1,2),"")</f>
        <v>0</v>
      </c>
      <c r="Z646" s="31">
        <f>IF(OR(S646="VLD MLC components",S646="VLD MLC pipes",S646="VLD PEX components",S646="VLD PEX pipes",S646="VLD PHC components",S646="VLD PHC pipes",S646="Controls VLD"),"По запросу",X646)</f>
        <v>1530</v>
      </c>
      <c r="AA646" s="63">
        <f>ROUND(X646/1.2,3)</f>
        <v>1275</v>
      </c>
      <c r="AB646" s="23">
        <v>1275</v>
      </c>
      <c r="AC646" s="190">
        <f>IFERROR(ROUND(AA646/AB646-1,2),"")</f>
        <v>0</v>
      </c>
      <c r="AD646" s="25">
        <v>0.05</v>
      </c>
      <c r="AE646" s="25">
        <v>3.3000000000000003E-5</v>
      </c>
      <c r="AF646" s="25">
        <v>0</v>
      </c>
      <c r="AG646" s="25" t="s">
        <v>22</v>
      </c>
      <c r="AH646" s="25">
        <v>0</v>
      </c>
      <c r="AI646" s="25">
        <v>0</v>
      </c>
      <c r="AJ646" s="25" t="s">
        <v>20</v>
      </c>
      <c r="AK646" s="42" t="s">
        <v>19</v>
      </c>
      <c r="AL646" s="25" t="s">
        <v>20</v>
      </c>
      <c r="AM646" s="25">
        <v>10</v>
      </c>
      <c r="AN646" s="25">
        <v>176</v>
      </c>
      <c r="AO646" s="25">
        <v>67</v>
      </c>
      <c r="AP646" s="25">
        <v>89</v>
      </c>
      <c r="AQ646" s="25">
        <v>0.5</v>
      </c>
      <c r="AR646" s="94">
        <v>1.049E-3</v>
      </c>
      <c r="AS646" s="157" t="s">
        <v>22</v>
      </c>
      <c r="AT646" s="93" t="s">
        <v>22</v>
      </c>
      <c r="AU646" s="92" t="s">
        <v>22</v>
      </c>
      <c r="AV646" s="91" t="s">
        <v>48</v>
      </c>
      <c r="AW646" s="92" t="s">
        <v>48</v>
      </c>
      <c r="AX646" s="92" t="s">
        <v>48</v>
      </c>
      <c r="AY646" s="91" t="s">
        <v>152</v>
      </c>
      <c r="AZ646" s="23"/>
      <c r="BA646" s="25">
        <v>0</v>
      </c>
      <c r="BB646" t="s">
        <v>48</v>
      </c>
      <c r="BC646" t="e">
        <v>#N/A</v>
      </c>
      <c r="BD646" t="e">
        <f>IF(Z646=BC646,"OK")</f>
        <v>#N/A</v>
      </c>
      <c r="BE646">
        <v>0.05</v>
      </c>
      <c r="BF646">
        <v>3.3000000000000003E-5</v>
      </c>
      <c r="BG646">
        <v>176</v>
      </c>
      <c r="BH646">
        <v>67</v>
      </c>
      <c r="BI646">
        <v>89</v>
      </c>
      <c r="BJ646">
        <v>0.5</v>
      </c>
      <c r="BK646">
        <v>1.049E-3</v>
      </c>
      <c r="BN646" s="183"/>
    </row>
    <row r="647" spans="1:66" ht="22.5" customHeight="1" x14ac:dyDescent="0.25">
      <c r="A647" s="1"/>
      <c r="B647" s="94">
        <v>643</v>
      </c>
      <c r="C647" s="43">
        <v>1062861</v>
      </c>
      <c r="D647" s="25"/>
      <c r="E647" s="27" t="s">
        <v>5821</v>
      </c>
      <c r="F647" s="151" t="s">
        <v>21</v>
      </c>
      <c r="G647" s="28"/>
      <c r="H647" s="46" t="str">
        <f>IFERROR(IFERROR(IF(SEARCH("Usystems",$E647)&gt;0,"Usystems"),IF(SEARCH("RIIFO",$E647)&gt;0,"RIIFO","Uponor")),"Uponor")</f>
        <v>Uponor</v>
      </c>
      <c r="I647" s="25" t="str">
        <f>IFERROR(MID($D647,1,7)+0,"")</f>
        <v/>
      </c>
      <c r="J647" s="25" t="str">
        <f>IFERROR(MID($D647,10,7)+0,"")</f>
        <v/>
      </c>
      <c r="K647" s="25" t="str">
        <f>IFERROR(MID($D647,19,7)+0,"")</f>
        <v/>
      </c>
      <c r="L647" s="25" t="str">
        <f>IFERROR(MID($D647,28,7)+0,"")</f>
        <v/>
      </c>
      <c r="M647" s="25" t="str">
        <f>IF(IFERROR(MID($Q647,1,7)+0,"")&lt;1130000,IF(INDEX(C:C,MATCH(LEFT(Q647,7)+0,I:I,0))&lt;1130000,"",INDEX(C:C,MATCH(LEFT(Q647,7)+0,I:I,0))),IFERROR(MID($Q647,1,7)+0,""))</f>
        <v/>
      </c>
      <c r="N647" s="25" t="str">
        <f>IF(IFERROR(MID($Q647,10,7)+0,"")&lt;1130000,"",IFERROR(MID($Q647,10,7)+0,""))</f>
        <v/>
      </c>
      <c r="O647" s="25" t="str">
        <f>IF(IFERROR(MID($Q647,19,7)+0,"")&lt;1130000,"",IFERROR(MID($Q647,19,7)+0,""))</f>
        <v/>
      </c>
      <c r="P647" s="25" t="str">
        <f>IF(M647="","",IF(N647="",M647,M647&amp;", "&amp;N647))</f>
        <v/>
      </c>
      <c r="Q647" s="25"/>
      <c r="R647" s="25"/>
      <c r="S647" s="35" t="s">
        <v>35</v>
      </c>
      <c r="T647" s="25" t="s">
        <v>36</v>
      </c>
      <c r="U647" s="185">
        <v>2154</v>
      </c>
      <c r="V647" s="188">
        <v>2154</v>
      </c>
      <c r="W647" s="189">
        <v>2154</v>
      </c>
      <c r="X647" s="31">
        <v>2154</v>
      </c>
      <c r="Y647" s="90">
        <f>IFERROR(ROUND(X647/W647-1,2),"")</f>
        <v>0</v>
      </c>
      <c r="Z647" s="31">
        <f>IF(OR(S647="VLD MLC components",S647="VLD MLC pipes",S647="VLD PEX components",S647="VLD PEX pipes",S647="VLD PHC components",S647="VLD PHC pipes",S647="Controls VLD"),"По запросу",X647)</f>
        <v>2154</v>
      </c>
      <c r="AA647" s="63">
        <f>ROUND(X647/1.2,3)</f>
        <v>1795</v>
      </c>
      <c r="AB647" s="23">
        <v>1795</v>
      </c>
      <c r="AC647" s="190">
        <f>IFERROR(ROUND(AA647/AB647-1,2),"")</f>
        <v>0</v>
      </c>
      <c r="AD647" s="25">
        <v>0.106</v>
      </c>
      <c r="AE647" s="25">
        <v>8.0000000000000007E-5</v>
      </c>
      <c r="AF647" s="25">
        <v>0</v>
      </c>
      <c r="AG647" s="25" t="s">
        <v>22</v>
      </c>
      <c r="AH647" s="25">
        <v>0</v>
      </c>
      <c r="AI647" s="25">
        <v>0</v>
      </c>
      <c r="AJ647" s="25" t="s">
        <v>20</v>
      </c>
      <c r="AK647" s="42" t="s">
        <v>19</v>
      </c>
      <c r="AL647" s="25" t="s">
        <v>20</v>
      </c>
      <c r="AM647" s="25">
        <v>10</v>
      </c>
      <c r="AN647" s="25">
        <v>135</v>
      </c>
      <c r="AO647" s="25">
        <v>87</v>
      </c>
      <c r="AP647" s="25">
        <v>89</v>
      </c>
      <c r="AQ647" s="25">
        <v>1.06</v>
      </c>
      <c r="AR647" s="94">
        <v>1.0449999999999999E-3</v>
      </c>
      <c r="AS647" s="157" t="s">
        <v>22</v>
      </c>
      <c r="AT647" s="93" t="s">
        <v>22</v>
      </c>
      <c r="AU647" s="92" t="s">
        <v>22</v>
      </c>
      <c r="AV647" s="91" t="s">
        <v>48</v>
      </c>
      <c r="AW647" s="92" t="s">
        <v>48</v>
      </c>
      <c r="AX647" s="92" t="s">
        <v>48</v>
      </c>
      <c r="AY647" s="91" t="s">
        <v>152</v>
      </c>
      <c r="AZ647" s="23"/>
      <c r="BA647" s="25">
        <v>0</v>
      </c>
      <c r="BB647" t="s">
        <v>48</v>
      </c>
      <c r="BC647" t="e">
        <v>#N/A</v>
      </c>
      <c r="BD647" t="e">
        <f>IF(Z647=BC647,"OK")</f>
        <v>#N/A</v>
      </c>
      <c r="BE647">
        <v>0.106</v>
      </c>
      <c r="BF647">
        <v>8.0000000000000007E-5</v>
      </c>
      <c r="BG647">
        <v>135</v>
      </c>
      <c r="BH647">
        <v>87</v>
      </c>
      <c r="BI647">
        <v>89</v>
      </c>
      <c r="BJ647">
        <v>1.06</v>
      </c>
      <c r="BK647">
        <v>1.0449999999999999E-3</v>
      </c>
      <c r="BN647" s="183"/>
    </row>
    <row r="648" spans="1:66" ht="25.5" x14ac:dyDescent="0.25">
      <c r="A648" s="1"/>
      <c r="B648" s="94">
        <v>644</v>
      </c>
      <c r="C648" s="43">
        <v>1086208</v>
      </c>
      <c r="D648" s="37"/>
      <c r="E648" s="36" t="s">
        <v>196</v>
      </c>
      <c r="F648" s="151" t="s">
        <v>21</v>
      </c>
      <c r="G648" s="41" t="s">
        <v>585</v>
      </c>
      <c r="H648" s="46" t="str">
        <f>IFERROR(IFERROR(IF(SEARCH("Usystems",$E648)&gt;0,"Usystems"),IF(SEARCH("RIIFO",$E648)&gt;0,"RIIFO","Uponor")),"Uponor")</f>
        <v>Uponor</v>
      </c>
      <c r="I648" s="25" t="str">
        <f>IFERROR(MID($D648,1,7)+0,"")</f>
        <v/>
      </c>
      <c r="J648" s="25" t="str">
        <f>IFERROR(MID($D648,10,7)+0,"")</f>
        <v/>
      </c>
      <c r="K648" s="25" t="str">
        <f>IFERROR(MID($D648,19,7)+0,"")</f>
        <v/>
      </c>
      <c r="L648" s="25" t="str">
        <f>IFERROR(MID($D648,28,7)+0,"")</f>
        <v/>
      </c>
      <c r="M648" s="25" t="str">
        <f>IF(IFERROR(MID($Q648,1,7)+0,"")&lt;1130000,IF(INDEX(C:C,MATCH(LEFT(Q648,7)+0,I:I,0))&lt;1130000,"",INDEX(C:C,MATCH(LEFT(Q648,7)+0,I:I,0))),IFERROR(MID($Q648,1,7)+0,""))</f>
        <v/>
      </c>
      <c r="N648" s="25" t="str">
        <f>IF(IFERROR(MID($Q648,10,7)+0,"")&lt;1130000,"",IFERROR(MID($Q648,10,7)+0,""))</f>
        <v/>
      </c>
      <c r="O648" s="25" t="str">
        <f>IF(IFERROR(MID($Q648,19,7)+0,"")&lt;1130000,"",IFERROR(MID($Q648,19,7)+0,""))</f>
        <v/>
      </c>
      <c r="P648" s="25" t="str">
        <f>IF(M648="","",IF(N648="",M648,M648&amp;", "&amp;N648))</f>
        <v/>
      </c>
      <c r="Q648" s="25"/>
      <c r="R648" s="25"/>
      <c r="S648" s="35" t="s">
        <v>35</v>
      </c>
      <c r="T648" s="34" t="s">
        <v>36</v>
      </c>
      <c r="U648" s="185">
        <v>2726</v>
      </c>
      <c r="V648" s="188">
        <v>2726</v>
      </c>
      <c r="W648" s="189">
        <v>2726</v>
      </c>
      <c r="X648" s="31">
        <v>2726</v>
      </c>
      <c r="Y648" s="90">
        <f>IFERROR(ROUND(X648/W648-1,2),"")</f>
        <v>0</v>
      </c>
      <c r="Z648" s="31">
        <f>IF(OR(S648="VLD MLC components",S648="VLD MLC pipes",S648="VLD PEX components",S648="VLD PEX pipes",S648="VLD PHC components",S648="VLD PHC pipes",S648="Controls VLD"),"По запросу",X648)</f>
        <v>2726</v>
      </c>
      <c r="AA648" s="63">
        <f>ROUND(X648/1.2,3)</f>
        <v>2271.6669999999999</v>
      </c>
      <c r="AB648" s="23">
        <v>2271.6669999999999</v>
      </c>
      <c r="AC648" s="190">
        <f>IFERROR(ROUND(AA648/AB648-1,2),"")</f>
        <v>0</v>
      </c>
      <c r="AD648" s="25">
        <v>0.27</v>
      </c>
      <c r="AE648" s="25">
        <v>5.4000000000000001E-4</v>
      </c>
      <c r="AF648" s="25">
        <v>2</v>
      </c>
      <c r="AG648" s="25">
        <v>2</v>
      </c>
      <c r="AH648" s="25">
        <v>2</v>
      </c>
      <c r="AI648" s="25">
        <v>2</v>
      </c>
      <c r="AJ648" s="25" t="s">
        <v>20</v>
      </c>
      <c r="AK648" s="25" t="s">
        <v>20</v>
      </c>
      <c r="AL648" s="25" t="s">
        <v>20</v>
      </c>
      <c r="AM648" s="25">
        <v>1</v>
      </c>
      <c r="AN648" s="25">
        <v>260</v>
      </c>
      <c r="AO648" s="25">
        <v>167</v>
      </c>
      <c r="AP648" s="25">
        <v>60</v>
      </c>
      <c r="AQ648" s="25"/>
      <c r="AR648" s="94"/>
      <c r="AS648" s="157">
        <v>2</v>
      </c>
      <c r="AT648" s="93">
        <v>44103</v>
      </c>
      <c r="AU648" s="92" t="s">
        <v>22</v>
      </c>
      <c r="AV648" s="91" t="s">
        <v>152</v>
      </c>
      <c r="AW648" s="92" t="s">
        <v>152</v>
      </c>
      <c r="AX648" s="92" t="s">
        <v>48</v>
      </c>
      <c r="AY648" s="91" t="s">
        <v>152</v>
      </c>
      <c r="AZ648" s="23"/>
      <c r="BA648" s="25" t="s">
        <v>5792</v>
      </c>
      <c r="BB648" t="s">
        <v>25</v>
      </c>
      <c r="BC648">
        <v>2726</v>
      </c>
      <c r="BD648" t="str">
        <f>IF(Z648=BC648,"OK")</f>
        <v>OK</v>
      </c>
      <c r="BE648">
        <v>0.27</v>
      </c>
      <c r="BF648">
        <v>5.4000000000000001E-4</v>
      </c>
      <c r="BG648">
        <v>260</v>
      </c>
      <c r="BH648">
        <v>167</v>
      </c>
      <c r="BI648">
        <v>60</v>
      </c>
      <c r="BJ648">
        <v>0</v>
      </c>
      <c r="BK648">
        <v>0</v>
      </c>
      <c r="BN648" s="183"/>
    </row>
    <row r="649" spans="1:66" ht="25.5" x14ac:dyDescent="0.25">
      <c r="A649" s="1"/>
      <c r="B649" s="94">
        <v>645</v>
      </c>
      <c r="C649" s="43">
        <v>1086210</v>
      </c>
      <c r="D649" s="37"/>
      <c r="E649" s="36" t="s">
        <v>197</v>
      </c>
      <c r="F649" s="151" t="s">
        <v>21</v>
      </c>
      <c r="G649" s="28"/>
      <c r="H649" s="46" t="str">
        <f>IFERROR(IFERROR(IF(SEARCH("Usystems",$E649)&gt;0,"Usystems"),IF(SEARCH("RIIFO",$E649)&gt;0,"RIIFO","Uponor")),"Uponor")</f>
        <v>Uponor</v>
      </c>
      <c r="I649" s="25" t="str">
        <f>IFERROR(MID($D649,1,7)+0,"")</f>
        <v/>
      </c>
      <c r="J649" s="25" t="str">
        <f>IFERROR(MID($D649,10,7)+0,"")</f>
        <v/>
      </c>
      <c r="K649" s="25" t="str">
        <f>IFERROR(MID($D649,19,7)+0,"")</f>
        <v/>
      </c>
      <c r="L649" s="25" t="str">
        <f>IFERROR(MID($D649,28,7)+0,"")</f>
        <v/>
      </c>
      <c r="M649" s="25" t="str">
        <f>IF(IFERROR(MID($Q649,1,7)+0,"")&lt;1130000,IF(INDEX(C:C,MATCH(LEFT(Q649,7)+0,I:I,0))&lt;1130000,"",INDEX(C:C,MATCH(LEFT(Q649,7)+0,I:I,0))),IFERROR(MID($Q649,1,7)+0,""))</f>
        <v/>
      </c>
      <c r="N649" s="25" t="str">
        <f>IF(IFERROR(MID($Q649,10,7)+0,"")&lt;1130000,"",IFERROR(MID($Q649,10,7)+0,""))</f>
        <v/>
      </c>
      <c r="O649" s="25" t="str">
        <f>IF(IFERROR(MID($Q649,19,7)+0,"")&lt;1130000,"",IFERROR(MID($Q649,19,7)+0,""))</f>
        <v/>
      </c>
      <c r="P649" s="25" t="str">
        <f>IF(M649="","",IF(N649="",M649,M649&amp;", "&amp;N649))</f>
        <v/>
      </c>
      <c r="Q649" s="25"/>
      <c r="R649" s="25"/>
      <c r="S649" s="35" t="s">
        <v>35</v>
      </c>
      <c r="T649" s="34" t="s">
        <v>36</v>
      </c>
      <c r="U649" s="185">
        <v>3157</v>
      </c>
      <c r="V649" s="188">
        <v>3157</v>
      </c>
      <c r="W649" s="189">
        <v>3157</v>
      </c>
      <c r="X649" s="31">
        <v>3157</v>
      </c>
      <c r="Y649" s="90">
        <f>IFERROR(ROUND(X649/W649-1,2),"")</f>
        <v>0</v>
      </c>
      <c r="Z649" s="31">
        <f>IF(OR(S649="VLD MLC components",S649="VLD MLC pipes",S649="VLD PEX components",S649="VLD PEX pipes",S649="VLD PHC components",S649="VLD PHC pipes",S649="Controls VLD"),"По запросу",X649)</f>
        <v>3157</v>
      </c>
      <c r="AA649" s="63">
        <f>ROUND(X649/1.2,3)</f>
        <v>2630.8330000000001</v>
      </c>
      <c r="AB649" s="23">
        <v>2630.8330000000001</v>
      </c>
      <c r="AC649" s="190">
        <f>IFERROR(ROUND(AA649/AB649-1,2),"")</f>
        <v>0</v>
      </c>
      <c r="AD649" s="25">
        <v>0.28999999999999998</v>
      </c>
      <c r="AE649" s="25">
        <v>9.4899999999999997E-4</v>
      </c>
      <c r="AF649" s="25">
        <v>0</v>
      </c>
      <c r="AG649" s="25" t="s">
        <v>22</v>
      </c>
      <c r="AH649" s="25">
        <v>0</v>
      </c>
      <c r="AI649" s="25">
        <v>0</v>
      </c>
      <c r="AJ649" s="25" t="s">
        <v>20</v>
      </c>
      <c r="AK649" s="42" t="s">
        <v>19</v>
      </c>
      <c r="AL649" s="25" t="s">
        <v>20</v>
      </c>
      <c r="AM649" s="25">
        <v>1</v>
      </c>
      <c r="AN649" s="25">
        <v>260</v>
      </c>
      <c r="AO649" s="25">
        <v>167</v>
      </c>
      <c r="AP649" s="25">
        <v>60</v>
      </c>
      <c r="AQ649" s="25"/>
      <c r="AR649" s="94"/>
      <c r="AS649" s="157" t="s">
        <v>22</v>
      </c>
      <c r="AT649" s="93">
        <v>44103</v>
      </c>
      <c r="AU649" s="92" t="s">
        <v>22</v>
      </c>
      <c r="AV649" s="91" t="s">
        <v>48</v>
      </c>
      <c r="AW649" s="92" t="s">
        <v>48</v>
      </c>
      <c r="AX649" s="92" t="s">
        <v>48</v>
      </c>
      <c r="AY649" s="91" t="s">
        <v>152</v>
      </c>
      <c r="AZ649" s="23"/>
      <c r="BA649" s="25">
        <v>0</v>
      </c>
      <c r="BB649" t="s">
        <v>48</v>
      </c>
      <c r="BC649" t="e">
        <v>#N/A</v>
      </c>
      <c r="BD649" t="e">
        <f>IF(Z649=BC649,"OK")</f>
        <v>#N/A</v>
      </c>
      <c r="BE649">
        <v>0.28999999999999998</v>
      </c>
      <c r="BF649">
        <v>9.4899999999999997E-4</v>
      </c>
      <c r="BG649">
        <v>260</v>
      </c>
      <c r="BH649">
        <v>167</v>
      </c>
      <c r="BI649">
        <v>60</v>
      </c>
      <c r="BJ649">
        <v>0</v>
      </c>
      <c r="BK649">
        <v>0</v>
      </c>
      <c r="BN649" s="183"/>
    </row>
    <row r="650" spans="1:66" ht="38.25" x14ac:dyDescent="0.25">
      <c r="A650" s="1"/>
      <c r="B650" s="94">
        <v>646</v>
      </c>
      <c r="C650" s="43">
        <v>1034144</v>
      </c>
      <c r="D650" s="23"/>
      <c r="E650" s="26" t="s">
        <v>189</v>
      </c>
      <c r="F650" s="212" t="s">
        <v>667</v>
      </c>
      <c r="G650" s="41" t="s">
        <v>585</v>
      </c>
      <c r="H650" s="46" t="str">
        <f>IFERROR(IFERROR(IF(SEARCH("Usystems",$E650)&gt;0,"Usystems"),IF(SEARCH("RIIFO",$E650)&gt;0,"RIIFO","Uponor")),"Uponor")</f>
        <v>Uponor</v>
      </c>
      <c r="I650" s="25" t="str">
        <f>IFERROR(MID($D650,1,7)+0,"")</f>
        <v/>
      </c>
      <c r="J650" s="25" t="str">
        <f>IFERROR(MID($D650,10,7)+0,"")</f>
        <v/>
      </c>
      <c r="K650" s="25" t="str">
        <f>IFERROR(MID($D650,19,7)+0,"")</f>
        <v/>
      </c>
      <c r="L650" s="25" t="str">
        <f>IFERROR(MID($D650,28,7)+0,"")</f>
        <v/>
      </c>
      <c r="M650" s="25" t="str">
        <f>IF(IFERROR(MID($Q650,1,7)+0,"")&lt;1130000,IF(INDEX(C:C,MATCH(LEFT(Q650,7)+0,I:I,0))&lt;1130000,"",INDEX(C:C,MATCH(LEFT(Q650,7)+0,I:I,0))),IFERROR(MID($Q650,1,7)+0,""))</f>
        <v/>
      </c>
      <c r="N650" s="25" t="str">
        <f>IF(IFERROR(MID($Q650,10,7)+0,"")&lt;1130000,"",IFERROR(MID($Q650,10,7)+0,""))</f>
        <v/>
      </c>
      <c r="O650" s="25" t="str">
        <f>IF(IFERROR(MID($Q650,19,7)+0,"")&lt;1130000,"",IFERROR(MID($Q650,19,7)+0,""))</f>
        <v/>
      </c>
      <c r="P650" s="25" t="str">
        <f>IF(M650="","",IF(N650="",M650,M650&amp;", "&amp;N650))</f>
        <v/>
      </c>
      <c r="Q650" s="23"/>
      <c r="R650" s="23"/>
      <c r="S650" s="35" t="s">
        <v>35</v>
      </c>
      <c r="T650" s="34" t="s">
        <v>36</v>
      </c>
      <c r="U650" s="185">
        <v>2176</v>
      </c>
      <c r="V650" s="188">
        <v>2176</v>
      </c>
      <c r="W650" s="189">
        <v>2176</v>
      </c>
      <c r="X650" s="31">
        <v>2176</v>
      </c>
      <c r="Y650" s="90">
        <f>IFERROR(ROUND(X650/W650-1,2),"")</f>
        <v>0</v>
      </c>
      <c r="Z650" s="31">
        <f>IF(OR(S650="VLD MLC components",S650="VLD MLC pipes",S650="VLD PEX components",S650="VLD PEX pipes",S650="VLD PHC components",S650="VLD PHC pipes",S650="Controls VLD"),"По запросу",X650)</f>
        <v>2176</v>
      </c>
      <c r="AA650" s="63">
        <f>ROUND(X650/1.2,3)</f>
        <v>1813.3330000000001</v>
      </c>
      <c r="AB650" s="23">
        <v>1813.3330000000001</v>
      </c>
      <c r="AC650" s="190">
        <f>IFERROR(ROUND(AA650/AB650-1,2),"")</f>
        <v>0</v>
      </c>
      <c r="AD650" s="25">
        <v>0.14899999999999999</v>
      </c>
      <c r="AE650" s="25">
        <v>7.5000000000000002E-4</v>
      </c>
      <c r="AF650" s="25">
        <v>2</v>
      </c>
      <c r="AG650" s="25">
        <v>2</v>
      </c>
      <c r="AH650" s="25">
        <v>2</v>
      </c>
      <c r="AI650" s="25">
        <v>2</v>
      </c>
      <c r="AJ650" s="25" t="s">
        <v>20</v>
      </c>
      <c r="AK650" s="25" t="s">
        <v>20</v>
      </c>
      <c r="AL650" s="25" t="s">
        <v>20</v>
      </c>
      <c r="AM650" s="25">
        <v>1</v>
      </c>
      <c r="AN650" s="25">
        <v>200</v>
      </c>
      <c r="AO650" s="25">
        <v>150</v>
      </c>
      <c r="AP650" s="25">
        <v>25</v>
      </c>
      <c r="AQ650" s="23"/>
      <c r="AR650" s="96"/>
      <c r="AS650" s="157">
        <v>2</v>
      </c>
      <c r="AT650" s="93"/>
      <c r="AU650" s="92" t="s">
        <v>22</v>
      </c>
      <c r="AV650" s="91" t="s">
        <v>152</v>
      </c>
      <c r="AW650" s="92" t="s">
        <v>152</v>
      </c>
      <c r="AX650" s="92" t="s">
        <v>48</v>
      </c>
      <c r="AY650" s="91" t="s">
        <v>152</v>
      </c>
      <c r="AZ650" s="23" t="s">
        <v>24</v>
      </c>
      <c r="BA650" s="25" t="s">
        <v>5791</v>
      </c>
      <c r="BB650" t="s">
        <v>25</v>
      </c>
      <c r="BC650">
        <v>2176</v>
      </c>
      <c r="BD650" t="str">
        <f>IF(Z650=BC650,"OK")</f>
        <v>OK</v>
      </c>
      <c r="BE650">
        <v>0.14899999999999999</v>
      </c>
      <c r="BF650">
        <v>7.5000000000000002E-4</v>
      </c>
      <c r="BG650">
        <v>200</v>
      </c>
      <c r="BH650">
        <v>150</v>
      </c>
      <c r="BI650">
        <v>25</v>
      </c>
      <c r="BJ650">
        <v>0</v>
      </c>
      <c r="BK650">
        <v>0</v>
      </c>
      <c r="BN650" s="183"/>
    </row>
    <row r="651" spans="1:66" ht="25.5" x14ac:dyDescent="0.25">
      <c r="A651" s="1"/>
      <c r="B651" s="94">
        <v>647</v>
      </c>
      <c r="C651" s="43">
        <v>1085747</v>
      </c>
      <c r="D651" s="23"/>
      <c r="E651" s="26" t="s">
        <v>184</v>
      </c>
      <c r="F651" s="212" t="s">
        <v>667</v>
      </c>
      <c r="G651" s="41" t="s">
        <v>585</v>
      </c>
      <c r="H651" s="46" t="str">
        <f>IFERROR(IFERROR(IF(SEARCH("Usystems",$E651)&gt;0,"Usystems"),IF(SEARCH("RIIFO",$E651)&gt;0,"RIIFO","Uponor")),"Uponor")</f>
        <v>Uponor</v>
      </c>
      <c r="I651" s="25" t="str">
        <f>IFERROR(MID($D651,1,7)+0,"")</f>
        <v/>
      </c>
      <c r="J651" s="25" t="str">
        <f>IFERROR(MID($D651,10,7)+0,"")</f>
        <v/>
      </c>
      <c r="K651" s="25" t="str">
        <f>IFERROR(MID($D651,19,7)+0,"")</f>
        <v/>
      </c>
      <c r="L651" s="25" t="str">
        <f>IFERROR(MID($D651,28,7)+0,"")</f>
        <v/>
      </c>
      <c r="M651" s="25" t="str">
        <f>IF(IFERROR(MID($Q651,1,7)+0,"")&lt;1130000,IF(INDEX(C:C,MATCH(LEFT(Q651,7)+0,I:I,0))&lt;1130000,"",INDEX(C:C,MATCH(LEFT(Q651,7)+0,I:I,0))),IFERROR(MID($Q651,1,7)+0,""))</f>
        <v/>
      </c>
      <c r="N651" s="25" t="str">
        <f>IF(IFERROR(MID($Q651,10,7)+0,"")&lt;1130000,"",IFERROR(MID($Q651,10,7)+0,""))</f>
        <v/>
      </c>
      <c r="O651" s="25" t="str">
        <f>IF(IFERROR(MID($Q651,19,7)+0,"")&lt;1130000,"",IFERROR(MID($Q651,19,7)+0,""))</f>
        <v/>
      </c>
      <c r="P651" s="25" t="str">
        <f>IF(M651="","",IF(N651="",M651,M651&amp;", "&amp;N651))</f>
        <v/>
      </c>
      <c r="Q651" s="23"/>
      <c r="R651" s="23"/>
      <c r="S651" s="35" t="s">
        <v>35</v>
      </c>
      <c r="T651" s="34" t="s">
        <v>36</v>
      </c>
      <c r="U651" s="185">
        <v>1152</v>
      </c>
      <c r="V651" s="188">
        <v>1152</v>
      </c>
      <c r="W651" s="189">
        <v>1152</v>
      </c>
      <c r="X651" s="31">
        <v>1152</v>
      </c>
      <c r="Y651" s="90">
        <f>IFERROR(ROUND(X651/W651-1,2),"")</f>
        <v>0</v>
      </c>
      <c r="Z651" s="31">
        <f>IF(OR(S651="VLD MLC components",S651="VLD MLC pipes",S651="VLD PEX components",S651="VLD PEX pipes",S651="VLD PHC components",S651="VLD PHC pipes",S651="Controls VLD"),"По запросу",X651)</f>
        <v>1152</v>
      </c>
      <c r="AA651" s="63">
        <f>ROUND(X651/1.2,3)</f>
        <v>960</v>
      </c>
      <c r="AB651" s="23">
        <v>960</v>
      </c>
      <c r="AC651" s="190">
        <f>IFERROR(ROUND(AA651/AB651-1,2),"")</f>
        <v>0</v>
      </c>
      <c r="AD651" s="25">
        <v>0.127</v>
      </c>
      <c r="AE651" s="25">
        <v>1.3439999999999999E-4</v>
      </c>
      <c r="AF651" s="25">
        <v>1</v>
      </c>
      <c r="AG651" s="25">
        <v>1</v>
      </c>
      <c r="AH651" s="25">
        <v>1</v>
      </c>
      <c r="AI651" s="25">
        <v>1</v>
      </c>
      <c r="AJ651" s="25" t="s">
        <v>20</v>
      </c>
      <c r="AK651" s="25" t="s">
        <v>20</v>
      </c>
      <c r="AL651" s="25" t="s">
        <v>20</v>
      </c>
      <c r="AM651" s="25">
        <v>1</v>
      </c>
      <c r="AN651" s="25">
        <v>240</v>
      </c>
      <c r="AO651" s="25">
        <v>80</v>
      </c>
      <c r="AP651" s="25">
        <v>7</v>
      </c>
      <c r="AQ651" s="23"/>
      <c r="AR651" s="96"/>
      <c r="AS651" s="157">
        <v>1</v>
      </c>
      <c r="AT651" s="93">
        <v>44301</v>
      </c>
      <c r="AU651" s="92" t="s">
        <v>22</v>
      </c>
      <c r="AV651" s="91" t="s">
        <v>152</v>
      </c>
      <c r="AW651" s="92" t="s">
        <v>152</v>
      </c>
      <c r="AX651" s="92" t="s">
        <v>48</v>
      </c>
      <c r="AY651" s="91" t="s">
        <v>152</v>
      </c>
      <c r="AZ651" s="23" t="s">
        <v>24</v>
      </c>
      <c r="BA651" s="25" t="s">
        <v>5790</v>
      </c>
      <c r="BB651" t="s">
        <v>25</v>
      </c>
      <c r="BC651">
        <v>1152</v>
      </c>
      <c r="BD651" t="str">
        <f>IF(Z651=BC651,"OK")</f>
        <v>OK</v>
      </c>
      <c r="BE651">
        <v>0.127</v>
      </c>
      <c r="BF651">
        <v>1.3439999999999999E-4</v>
      </c>
      <c r="BG651">
        <v>240</v>
      </c>
      <c r="BH651">
        <v>80</v>
      </c>
      <c r="BI651">
        <v>7</v>
      </c>
      <c r="BJ651">
        <v>0</v>
      </c>
      <c r="BK651">
        <v>0</v>
      </c>
      <c r="BN651" s="183"/>
    </row>
    <row r="652" spans="1:66" ht="25.5" x14ac:dyDescent="0.25">
      <c r="A652" s="1"/>
      <c r="B652" s="94">
        <v>648</v>
      </c>
      <c r="C652" s="43">
        <v>1085749</v>
      </c>
      <c r="D652" s="23"/>
      <c r="E652" s="26" t="s">
        <v>185</v>
      </c>
      <c r="F652" s="212" t="s">
        <v>667</v>
      </c>
      <c r="G652" s="28"/>
      <c r="H652" s="46" t="str">
        <f>IFERROR(IFERROR(IF(SEARCH("Usystems",$E652)&gt;0,"Usystems"),IF(SEARCH("RIIFO",$E652)&gt;0,"RIIFO","Uponor")),"Uponor")</f>
        <v>Uponor</v>
      </c>
      <c r="I652" s="25" t="str">
        <f>IFERROR(MID($D652,1,7)+0,"")</f>
        <v/>
      </c>
      <c r="J652" s="25" t="str">
        <f>IFERROR(MID($D652,10,7)+0,"")</f>
        <v/>
      </c>
      <c r="K652" s="25" t="str">
        <f>IFERROR(MID($D652,19,7)+0,"")</f>
        <v/>
      </c>
      <c r="L652" s="25" t="str">
        <f>IFERROR(MID($D652,28,7)+0,"")</f>
        <v/>
      </c>
      <c r="M652" s="25" t="str">
        <f>IF(IFERROR(MID($Q652,1,7)+0,"")&lt;1130000,IF(INDEX(C:C,MATCH(LEFT(Q652,7)+0,I:I,0))&lt;1130000,"",INDEX(C:C,MATCH(LEFT(Q652,7)+0,I:I,0))),IFERROR(MID($Q652,1,7)+0,""))</f>
        <v/>
      </c>
      <c r="N652" s="25" t="str">
        <f>IF(IFERROR(MID($Q652,10,7)+0,"")&lt;1130000,"",IFERROR(MID($Q652,10,7)+0,""))</f>
        <v/>
      </c>
      <c r="O652" s="25" t="str">
        <f>IF(IFERROR(MID($Q652,19,7)+0,"")&lt;1130000,"",IFERROR(MID($Q652,19,7)+0,""))</f>
        <v/>
      </c>
      <c r="P652" s="25" t="str">
        <f>IF(M652="","",IF(N652="",M652,M652&amp;", "&amp;N652))</f>
        <v/>
      </c>
      <c r="Q652" s="23"/>
      <c r="R652" s="23"/>
      <c r="S652" s="35" t="s">
        <v>35</v>
      </c>
      <c r="T652" s="34" t="s">
        <v>36</v>
      </c>
      <c r="U652" s="185">
        <v>1408</v>
      </c>
      <c r="V652" s="188">
        <v>1408</v>
      </c>
      <c r="W652" s="189">
        <v>1408</v>
      </c>
      <c r="X652" s="31">
        <v>1408</v>
      </c>
      <c r="Y652" s="90">
        <f>IFERROR(ROUND(X652/W652-1,2),"")</f>
        <v>0</v>
      </c>
      <c r="Z652" s="31">
        <f>IF(OR(S652="VLD MLC components",S652="VLD MLC pipes",S652="VLD PEX components",S652="VLD PEX pipes",S652="VLD PHC components",S652="VLD PHC pipes",S652="Controls VLD"),"По запросу",X652)</f>
        <v>1408</v>
      </c>
      <c r="AA652" s="63">
        <f>ROUND(X652/1.2,3)</f>
        <v>1173.3330000000001</v>
      </c>
      <c r="AB652" s="23">
        <v>1173.3330000000001</v>
      </c>
      <c r="AC652" s="190">
        <f>IFERROR(ROUND(AA652/AB652-1,2),"")</f>
        <v>0</v>
      </c>
      <c r="AD652" s="25">
        <v>0.20599999999999999</v>
      </c>
      <c r="AE652" s="25">
        <v>2.0719999999999999E-4</v>
      </c>
      <c r="AF652" s="25">
        <v>0</v>
      </c>
      <c r="AG652" s="25" t="s">
        <v>22</v>
      </c>
      <c r="AH652" s="25">
        <v>0</v>
      </c>
      <c r="AI652" s="25">
        <v>0</v>
      </c>
      <c r="AJ652" s="25" t="s">
        <v>20</v>
      </c>
      <c r="AK652" s="42" t="s">
        <v>19</v>
      </c>
      <c r="AL652" s="25" t="s">
        <v>20</v>
      </c>
      <c r="AM652" s="25">
        <v>1</v>
      </c>
      <c r="AN652" s="25">
        <v>370</v>
      </c>
      <c r="AO652" s="25">
        <v>80</v>
      </c>
      <c r="AP652" s="25">
        <v>7</v>
      </c>
      <c r="AQ652" s="23"/>
      <c r="AR652" s="96"/>
      <c r="AS652" s="157" t="s">
        <v>22</v>
      </c>
      <c r="AT652" s="93">
        <v>44301</v>
      </c>
      <c r="AU652" s="92" t="s">
        <v>22</v>
      </c>
      <c r="AV652" s="91" t="s">
        <v>48</v>
      </c>
      <c r="AW652" s="92" t="s">
        <v>48</v>
      </c>
      <c r="AX652" s="92" t="s">
        <v>48</v>
      </c>
      <c r="AY652" s="91" t="s">
        <v>152</v>
      </c>
      <c r="AZ652" s="23" t="s">
        <v>24</v>
      </c>
      <c r="BA652" s="25">
        <v>0</v>
      </c>
      <c r="BB652" t="s">
        <v>48</v>
      </c>
      <c r="BC652" t="e">
        <v>#N/A</v>
      </c>
      <c r="BD652" t="e">
        <f>IF(Z652=BC652,"OK")</f>
        <v>#N/A</v>
      </c>
      <c r="BE652">
        <v>0.20599999999999999</v>
      </c>
      <c r="BF652">
        <v>2.0719999999999999E-4</v>
      </c>
      <c r="BG652">
        <v>370</v>
      </c>
      <c r="BH652">
        <v>80</v>
      </c>
      <c r="BI652">
        <v>7</v>
      </c>
      <c r="BJ652">
        <v>0</v>
      </c>
      <c r="BK652">
        <v>0</v>
      </c>
      <c r="BN652" s="183"/>
    </row>
    <row r="653" spans="1:66" ht="25.5" x14ac:dyDescent="0.25">
      <c r="A653" s="1"/>
      <c r="B653" s="94">
        <v>649</v>
      </c>
      <c r="C653" s="43">
        <v>1063467</v>
      </c>
      <c r="D653" s="23"/>
      <c r="E653" s="26" t="s">
        <v>188</v>
      </c>
      <c r="F653" s="212" t="s">
        <v>667</v>
      </c>
      <c r="G653" s="127" t="s">
        <v>585</v>
      </c>
      <c r="H653" s="46" t="str">
        <f>IFERROR(IFERROR(IF(SEARCH("Usystems",$E653)&gt;0,"Usystems"),IF(SEARCH("RIIFO",$E653)&gt;0,"RIIFO","Uponor")),"Uponor")</f>
        <v>Uponor</v>
      </c>
      <c r="I653" s="25" t="str">
        <f>IFERROR(MID($D653,1,7)+0,"")</f>
        <v/>
      </c>
      <c r="J653" s="25" t="str">
        <f>IFERROR(MID($D653,10,7)+0,"")</f>
        <v/>
      </c>
      <c r="K653" s="25" t="str">
        <f>IFERROR(MID($D653,19,7)+0,"")</f>
        <v/>
      </c>
      <c r="L653" s="25" t="str">
        <f>IFERROR(MID($D653,28,7)+0,"")</f>
        <v/>
      </c>
      <c r="M653" s="25" t="str">
        <f>IF(IFERROR(MID($Q653,1,7)+0,"")&lt;1130000,IF(INDEX(C:C,MATCH(LEFT(Q653,7)+0,I:I,0))&lt;1130000,"",INDEX(C:C,MATCH(LEFT(Q653,7)+0,I:I,0))),IFERROR(MID($Q653,1,7)+0,""))</f>
        <v/>
      </c>
      <c r="N653" s="25" t="str">
        <f>IF(IFERROR(MID($Q653,10,7)+0,"")&lt;1130000,"",IFERROR(MID($Q653,10,7)+0,""))</f>
        <v/>
      </c>
      <c r="O653" s="25" t="str">
        <f>IF(IFERROR(MID($Q653,19,7)+0,"")&lt;1130000,"",IFERROR(MID($Q653,19,7)+0,""))</f>
        <v/>
      </c>
      <c r="P653" s="25" t="str">
        <f>IF(M653="","",IF(N653="",M653,M653&amp;", "&amp;N653))</f>
        <v/>
      </c>
      <c r="Q653" s="23"/>
      <c r="R653" s="23"/>
      <c r="S653" s="35" t="s">
        <v>35</v>
      </c>
      <c r="T653" s="34" t="s">
        <v>36</v>
      </c>
      <c r="U653" s="185">
        <v>640</v>
      </c>
      <c r="V653" s="188">
        <v>640</v>
      </c>
      <c r="W653" s="189">
        <v>640</v>
      </c>
      <c r="X653" s="31">
        <v>640</v>
      </c>
      <c r="Y653" s="90">
        <f>IFERROR(ROUND(X653/W653-1,2),"")</f>
        <v>0</v>
      </c>
      <c r="Z653" s="31">
        <f>IF(OR(S653="VLD MLC components",S653="VLD MLC pipes",S653="VLD PEX components",S653="VLD PEX pipes",S653="VLD PHC components",S653="VLD PHC pipes",S653="Controls VLD"),"По запросу",X653)</f>
        <v>640</v>
      </c>
      <c r="AA653" s="63">
        <f>ROUND(X653/1.2,3)</f>
        <v>533.33299999999997</v>
      </c>
      <c r="AB653" s="23">
        <v>533.33299999999997</v>
      </c>
      <c r="AC653" s="190">
        <f>IFERROR(ROUND(AA653/AB653-1,2),"")</f>
        <v>0</v>
      </c>
      <c r="AD653" s="25">
        <v>2.5999999999999999E-2</v>
      </c>
      <c r="AE653" s="25">
        <v>1.47E-4</v>
      </c>
      <c r="AF653" s="25">
        <v>1</v>
      </c>
      <c r="AG653" s="25">
        <v>1</v>
      </c>
      <c r="AH653" s="25">
        <v>1</v>
      </c>
      <c r="AI653" s="25">
        <v>1</v>
      </c>
      <c r="AJ653" s="25" t="s">
        <v>20</v>
      </c>
      <c r="AK653" s="25" t="s">
        <v>20</v>
      </c>
      <c r="AL653" s="25" t="s">
        <v>20</v>
      </c>
      <c r="AM653" s="25">
        <v>1</v>
      </c>
      <c r="AN653" s="25">
        <v>70</v>
      </c>
      <c r="AO653" s="25">
        <v>70</v>
      </c>
      <c r="AP653" s="25">
        <v>30</v>
      </c>
      <c r="AQ653" s="23"/>
      <c r="AR653" s="96"/>
      <c r="AS653" s="157">
        <v>1</v>
      </c>
      <c r="AT653" s="93"/>
      <c r="AU653" s="92" t="s">
        <v>22</v>
      </c>
      <c r="AV653" s="91" t="s">
        <v>152</v>
      </c>
      <c r="AW653" s="92" t="s">
        <v>152</v>
      </c>
      <c r="AX653" s="92" t="s">
        <v>48</v>
      </c>
      <c r="AY653" s="91" t="s">
        <v>152</v>
      </c>
      <c r="AZ653" s="23" t="s">
        <v>24</v>
      </c>
      <c r="BA653" s="25" t="s">
        <v>5789</v>
      </c>
      <c r="BB653" t="s">
        <v>25</v>
      </c>
      <c r="BC653">
        <v>640</v>
      </c>
      <c r="BD653" t="str">
        <f>IF(Z653=BC653,"OK")</f>
        <v>OK</v>
      </c>
      <c r="BE653">
        <v>2.5999999999999999E-2</v>
      </c>
      <c r="BF653">
        <v>1.47E-4</v>
      </c>
      <c r="BG653">
        <v>70</v>
      </c>
      <c r="BH653">
        <v>70</v>
      </c>
      <c r="BI653">
        <v>30</v>
      </c>
      <c r="BJ653">
        <v>0</v>
      </c>
      <c r="BK653">
        <v>0</v>
      </c>
      <c r="BN653" s="183"/>
    </row>
    <row r="654" spans="1:66" ht="25.5" x14ac:dyDescent="0.25">
      <c r="A654" s="1"/>
      <c r="B654" s="94">
        <v>650</v>
      </c>
      <c r="C654" s="43">
        <v>1088759</v>
      </c>
      <c r="D654" s="37"/>
      <c r="E654" s="36" t="s">
        <v>137</v>
      </c>
      <c r="F654" s="151" t="s">
        <v>21</v>
      </c>
      <c r="G654" s="41"/>
      <c r="H654" s="46" t="str">
        <f>IFERROR(IFERROR(IF(SEARCH("Usystems",$E654)&gt;0,"Usystems"),IF(SEARCH("RIIFO",$E654)&gt;0,"RIIFO","Uponor")),"Uponor")</f>
        <v>Uponor</v>
      </c>
      <c r="I654" s="25" t="str">
        <f>IFERROR(MID($D654,1,7)+0,"")</f>
        <v/>
      </c>
      <c r="J654" s="25" t="str">
        <f>IFERROR(MID($D654,10,7)+0,"")</f>
        <v/>
      </c>
      <c r="K654" s="25" t="str">
        <f>IFERROR(MID($D654,19,7)+0,"")</f>
        <v/>
      </c>
      <c r="L654" s="25" t="str">
        <f>IFERROR(MID($D654,28,7)+0,"")</f>
        <v/>
      </c>
      <c r="M654" s="25" t="str">
        <f>IF(IFERROR(MID($Q654,1,7)+0,"")&lt;1130000,IF(INDEX(C:C,MATCH(LEFT(Q654,7)+0,I:I,0))&lt;1130000,"",INDEX(C:C,MATCH(LEFT(Q654,7)+0,I:I,0))),IFERROR(MID($Q654,1,7)+0,""))</f>
        <v/>
      </c>
      <c r="N654" s="25" t="str">
        <f>IF(IFERROR(MID($Q654,10,7)+0,"")&lt;1130000,"",IFERROR(MID($Q654,10,7)+0,""))</f>
        <v/>
      </c>
      <c r="O654" s="25" t="str">
        <f>IF(IFERROR(MID($Q654,19,7)+0,"")&lt;1130000,"",IFERROR(MID($Q654,19,7)+0,""))</f>
        <v/>
      </c>
      <c r="P654" s="25" t="str">
        <f>IF(M654="","",IF(N654="",M654,M654&amp;", "&amp;N654))</f>
        <v/>
      </c>
      <c r="Q654" s="25"/>
      <c r="R654" s="25"/>
      <c r="S654" s="35" t="s">
        <v>35</v>
      </c>
      <c r="T654" s="34" t="s">
        <v>36</v>
      </c>
      <c r="U654" s="185">
        <v>42331</v>
      </c>
      <c r="V654" s="188">
        <v>42331</v>
      </c>
      <c r="W654" s="189">
        <v>42331</v>
      </c>
      <c r="X654" s="31">
        <v>42331</v>
      </c>
      <c r="Y654" s="90">
        <f>IFERROR(ROUND(X654/W654-1,2),"")</f>
        <v>0</v>
      </c>
      <c r="Z654" s="31">
        <f>IF(OR(S654="VLD MLC components",S654="VLD MLC pipes",S654="VLD PEX components",S654="VLD PEX pipes",S654="VLD PHC components",S654="VLD PHC pipes",S654="Controls VLD"),"По запросу",X654)</f>
        <v>42331</v>
      </c>
      <c r="AA654" s="63">
        <f>ROUND(X654/1.2,3)</f>
        <v>35275.832999999999</v>
      </c>
      <c r="AB654" s="23">
        <v>35275.832999999999</v>
      </c>
      <c r="AC654" s="190">
        <f>IFERROR(ROUND(AA654/AB654-1,2),"")</f>
        <v>0</v>
      </c>
      <c r="AD654" s="25">
        <v>8.2100000000000009</v>
      </c>
      <c r="AE654" s="25">
        <v>3.8584E-2</v>
      </c>
      <c r="AF654" s="25">
        <v>0</v>
      </c>
      <c r="AG654" s="25" t="s">
        <v>22</v>
      </c>
      <c r="AH654" s="25">
        <v>0</v>
      </c>
      <c r="AI654" s="25">
        <v>0</v>
      </c>
      <c r="AJ654" s="25" t="s">
        <v>20</v>
      </c>
      <c r="AK654" s="42" t="s">
        <v>19</v>
      </c>
      <c r="AL654" s="25" t="s">
        <v>20</v>
      </c>
      <c r="AM654" s="25">
        <v>1</v>
      </c>
      <c r="AN654" s="25">
        <v>560</v>
      </c>
      <c r="AO654" s="25">
        <v>130</v>
      </c>
      <c r="AP654" s="25">
        <v>530</v>
      </c>
      <c r="AQ654" s="25"/>
      <c r="AR654" s="25"/>
      <c r="AS654" s="157" t="s">
        <v>22</v>
      </c>
      <c r="AT654" s="93">
        <v>44103</v>
      </c>
      <c r="AU654" s="92" t="s">
        <v>22</v>
      </c>
      <c r="AV654" s="91" t="s">
        <v>152</v>
      </c>
      <c r="AW654" s="92" t="s">
        <v>152</v>
      </c>
      <c r="AX654" s="92" t="s">
        <v>48</v>
      </c>
      <c r="AY654" s="91" t="s">
        <v>152</v>
      </c>
      <c r="AZ654" s="23"/>
      <c r="BA654" s="25" t="s">
        <v>5788</v>
      </c>
      <c r="BB654" t="s">
        <v>25</v>
      </c>
      <c r="BC654" t="e">
        <v>#N/A</v>
      </c>
      <c r="BD654" t="e">
        <f>IF(Z654=BC654,"OK")</f>
        <v>#N/A</v>
      </c>
      <c r="BE654">
        <v>8.2100000000000009</v>
      </c>
      <c r="BF654">
        <v>3.8584E-2</v>
      </c>
      <c r="BG654">
        <v>560</v>
      </c>
      <c r="BH654">
        <v>130</v>
      </c>
      <c r="BI654">
        <v>530</v>
      </c>
      <c r="BJ654">
        <v>0</v>
      </c>
      <c r="BK654">
        <v>0</v>
      </c>
      <c r="BN654" s="183"/>
    </row>
    <row r="655" spans="1:66" ht="25.5" x14ac:dyDescent="0.25">
      <c r="A655" s="1"/>
      <c r="B655" s="94">
        <v>651</v>
      </c>
      <c r="C655" s="43">
        <v>1063404</v>
      </c>
      <c r="D655" s="37"/>
      <c r="E655" s="36" t="s">
        <v>139</v>
      </c>
      <c r="F655" s="151" t="s">
        <v>21</v>
      </c>
      <c r="G655" s="41"/>
      <c r="H655" s="46" t="str">
        <f>IFERROR(IFERROR(IF(SEARCH("Usystems",$E655)&gt;0,"Usystems"),IF(SEARCH("RIIFO",$E655)&gt;0,"RIIFO","Uponor")),"Uponor")</f>
        <v>Uponor</v>
      </c>
      <c r="I655" s="25" t="str">
        <f>IFERROR(MID($D655,1,7)+0,"")</f>
        <v/>
      </c>
      <c r="J655" s="25" t="str">
        <f>IFERROR(MID($D655,10,7)+0,"")</f>
        <v/>
      </c>
      <c r="K655" s="25" t="str">
        <f>IFERROR(MID($D655,19,7)+0,"")</f>
        <v/>
      </c>
      <c r="L655" s="25" t="str">
        <f>IFERROR(MID($D655,28,7)+0,"")</f>
        <v/>
      </c>
      <c r="M655" s="25" t="str">
        <f>IF(IFERROR(MID($Q655,1,7)+0,"")&lt;1130000,IF(INDEX(C:C,MATCH(LEFT(Q655,7)+0,I:I,0))&lt;1130000,"",INDEX(C:C,MATCH(LEFT(Q655,7)+0,I:I,0))),IFERROR(MID($Q655,1,7)+0,""))</f>
        <v/>
      </c>
      <c r="N655" s="25" t="str">
        <f>IF(IFERROR(MID($Q655,10,7)+0,"")&lt;1130000,"",IFERROR(MID($Q655,10,7)+0,""))</f>
        <v/>
      </c>
      <c r="O655" s="25" t="str">
        <f>IF(IFERROR(MID($Q655,19,7)+0,"")&lt;1130000,"",IFERROR(MID($Q655,19,7)+0,""))</f>
        <v/>
      </c>
      <c r="P655" s="25" t="str">
        <f>IF(M655="","",IF(N655="",M655,M655&amp;", "&amp;N655))</f>
        <v/>
      </c>
      <c r="Q655" s="25"/>
      <c r="R655" s="25"/>
      <c r="S655" s="35" t="s">
        <v>35</v>
      </c>
      <c r="T655" s="34" t="s">
        <v>36</v>
      </c>
      <c r="U655" s="185">
        <v>170.75</v>
      </c>
      <c r="V655" s="188">
        <v>170.75</v>
      </c>
      <c r="W655" s="189">
        <v>170.75</v>
      </c>
      <c r="X655" s="31">
        <v>170.75</v>
      </c>
      <c r="Y655" s="90">
        <f>IFERROR(ROUND(X655/W655-1,2),"")</f>
        <v>0</v>
      </c>
      <c r="Z655" s="31">
        <f>IF(OR(S655="VLD MLC components",S655="VLD MLC pipes",S655="VLD PEX components",S655="VLD PEX pipes",S655="VLD PHC components",S655="VLD PHC pipes",S655="Controls VLD"),"По запросу",X655)</f>
        <v>170.75</v>
      </c>
      <c r="AA655" s="63">
        <f>ROUND(X655/1.2,3)</f>
        <v>142.292</v>
      </c>
      <c r="AB655" s="23">
        <v>142.292</v>
      </c>
      <c r="AC655" s="190">
        <f>IFERROR(ROUND(AA655/AB655-1,2),"")</f>
        <v>0</v>
      </c>
      <c r="AD655" s="25">
        <v>1.4E-2</v>
      </c>
      <c r="AE655" s="25">
        <v>2.7E-4</v>
      </c>
      <c r="AF655" s="25">
        <v>0</v>
      </c>
      <c r="AG655" s="25" t="s">
        <v>22</v>
      </c>
      <c r="AH655" s="25">
        <v>0</v>
      </c>
      <c r="AI655" s="25">
        <v>0</v>
      </c>
      <c r="AJ655" s="25" t="s">
        <v>20</v>
      </c>
      <c r="AK655" s="42" t="s">
        <v>19</v>
      </c>
      <c r="AL655" s="25" t="s">
        <v>20</v>
      </c>
      <c r="AM655" s="25">
        <v>10</v>
      </c>
      <c r="AN655" s="25">
        <v>260</v>
      </c>
      <c r="AO655" s="25">
        <v>167</v>
      </c>
      <c r="AP655" s="25">
        <v>75</v>
      </c>
      <c r="AQ655" s="25"/>
      <c r="AR655" s="25"/>
      <c r="AS655" s="157" t="s">
        <v>22</v>
      </c>
      <c r="AT655" s="93">
        <v>44103</v>
      </c>
      <c r="AU655" s="92" t="s">
        <v>22</v>
      </c>
      <c r="AV655" s="91" t="s">
        <v>152</v>
      </c>
      <c r="AW655" s="92" t="s">
        <v>152</v>
      </c>
      <c r="AX655" s="92" t="s">
        <v>48</v>
      </c>
      <c r="AY655" s="91" t="s">
        <v>152</v>
      </c>
      <c r="AZ655" s="23"/>
      <c r="BA655" s="25" t="s">
        <v>5787</v>
      </c>
      <c r="BB655" t="s">
        <v>25</v>
      </c>
      <c r="BC655" t="e">
        <v>#N/A</v>
      </c>
      <c r="BD655" t="e">
        <f>IF(Z655=BC655,"OK")</f>
        <v>#N/A</v>
      </c>
      <c r="BE655">
        <v>1.4E-2</v>
      </c>
      <c r="BF655">
        <v>2.7E-4</v>
      </c>
      <c r="BG655">
        <v>260</v>
      </c>
      <c r="BH655">
        <v>167</v>
      </c>
      <c r="BI655">
        <v>75</v>
      </c>
      <c r="BJ655">
        <v>0</v>
      </c>
      <c r="BK655">
        <v>0</v>
      </c>
      <c r="BN655" s="183"/>
    </row>
    <row r="656" spans="1:66" ht="25.5" x14ac:dyDescent="0.25">
      <c r="A656" s="1"/>
      <c r="B656" s="94">
        <v>652</v>
      </c>
      <c r="C656" s="43">
        <v>1063405</v>
      </c>
      <c r="D656" s="37"/>
      <c r="E656" s="36" t="s">
        <v>140</v>
      </c>
      <c r="F656" s="151" t="s">
        <v>21</v>
      </c>
      <c r="G656" s="102"/>
      <c r="H656" s="46" t="str">
        <f>IFERROR(IFERROR(IF(SEARCH("Usystems",$E656)&gt;0,"Usystems"),IF(SEARCH("RIIFO",$E656)&gt;0,"RIIFO","Uponor")),"Uponor")</f>
        <v>Uponor</v>
      </c>
      <c r="I656" s="25" t="str">
        <f>IFERROR(MID($D656,1,7)+0,"")</f>
        <v/>
      </c>
      <c r="J656" s="25" t="str">
        <f>IFERROR(MID($D656,10,7)+0,"")</f>
        <v/>
      </c>
      <c r="K656" s="25" t="str">
        <f>IFERROR(MID($D656,19,7)+0,"")</f>
        <v/>
      </c>
      <c r="L656" s="25" t="str">
        <f>IFERROR(MID($D656,28,7)+0,"")</f>
        <v/>
      </c>
      <c r="M656" s="25" t="str">
        <f>IF(IFERROR(MID($Q656,1,7)+0,"")&lt;1130000,IF(INDEX(C:C,MATCH(LEFT(Q656,7)+0,I:I,0))&lt;1130000,"",INDEX(C:C,MATCH(LEFT(Q656,7)+0,I:I,0))),IFERROR(MID($Q656,1,7)+0,""))</f>
        <v/>
      </c>
      <c r="N656" s="25" t="str">
        <f>IF(IFERROR(MID($Q656,10,7)+0,"")&lt;1130000,"",IFERROR(MID($Q656,10,7)+0,""))</f>
        <v/>
      </c>
      <c r="O656" s="25" t="str">
        <f>IF(IFERROR(MID($Q656,19,7)+0,"")&lt;1130000,"",IFERROR(MID($Q656,19,7)+0,""))</f>
        <v/>
      </c>
      <c r="P656" s="25" t="str">
        <f>IF(M656="","",IF(N656="",M656,M656&amp;", "&amp;N656))</f>
        <v/>
      </c>
      <c r="Q656" s="25"/>
      <c r="R656" s="25"/>
      <c r="S656" s="35" t="s">
        <v>35</v>
      </c>
      <c r="T656" s="34" t="s">
        <v>36</v>
      </c>
      <c r="U656" s="185">
        <v>703</v>
      </c>
      <c r="V656" s="188">
        <v>703</v>
      </c>
      <c r="W656" s="189">
        <v>703</v>
      </c>
      <c r="X656" s="31">
        <v>703</v>
      </c>
      <c r="Y656" s="90">
        <f>IFERROR(ROUND(X656/W656-1,2),"")</f>
        <v>0</v>
      </c>
      <c r="Z656" s="31">
        <f>IF(OR(S656="VLD MLC components",S656="VLD MLC pipes",S656="VLD PEX components",S656="VLD PEX pipes",S656="VLD PHC components",S656="VLD PHC pipes",S656="Controls VLD"),"По запросу",X656)</f>
        <v>703</v>
      </c>
      <c r="AA656" s="63">
        <f>ROUND(X656/1.2,3)</f>
        <v>585.83299999999997</v>
      </c>
      <c r="AB656" s="23">
        <v>585.83299999999997</v>
      </c>
      <c r="AC656" s="190">
        <f>IFERROR(ROUND(AA656/AB656-1,2),"")</f>
        <v>0</v>
      </c>
      <c r="AD656" s="25">
        <v>4.7E-2</v>
      </c>
      <c r="AE656" s="25">
        <v>6.9399999999999996E-4</v>
      </c>
      <c r="AF656" s="25">
        <v>0</v>
      </c>
      <c r="AG656" s="25" t="s">
        <v>22</v>
      </c>
      <c r="AH656" s="25">
        <v>0</v>
      </c>
      <c r="AI656" s="25">
        <v>0</v>
      </c>
      <c r="AJ656" s="25" t="s">
        <v>20</v>
      </c>
      <c r="AK656" s="42" t="s">
        <v>19</v>
      </c>
      <c r="AL656" s="25" t="s">
        <v>20</v>
      </c>
      <c r="AM656" s="25">
        <v>1</v>
      </c>
      <c r="AN656" s="25">
        <v>260</v>
      </c>
      <c r="AO656" s="25">
        <v>167</v>
      </c>
      <c r="AP656" s="25">
        <v>50</v>
      </c>
      <c r="AQ656" s="25"/>
      <c r="AR656" s="25"/>
      <c r="AS656" s="157" t="s">
        <v>22</v>
      </c>
      <c r="AT656" s="93">
        <v>44103</v>
      </c>
      <c r="AU656" s="92" t="s">
        <v>22</v>
      </c>
      <c r="AV656" s="91" t="s">
        <v>48</v>
      </c>
      <c r="AW656" s="92" t="s">
        <v>48</v>
      </c>
      <c r="AX656" s="92" t="s">
        <v>48</v>
      </c>
      <c r="AY656" s="91" t="s">
        <v>152</v>
      </c>
      <c r="AZ656" s="23"/>
      <c r="BA656" s="25">
        <v>0</v>
      </c>
      <c r="BB656" t="s">
        <v>48</v>
      </c>
      <c r="BC656" t="e">
        <v>#N/A</v>
      </c>
      <c r="BD656" t="e">
        <f>IF(Z656=BC656,"OK")</f>
        <v>#N/A</v>
      </c>
      <c r="BE656">
        <v>4.7E-2</v>
      </c>
      <c r="BF656">
        <v>6.9399999999999996E-4</v>
      </c>
      <c r="BG656">
        <v>260</v>
      </c>
      <c r="BH656">
        <v>167</v>
      </c>
      <c r="BI656">
        <v>50</v>
      </c>
      <c r="BJ656">
        <v>0</v>
      </c>
      <c r="BK656">
        <v>0</v>
      </c>
      <c r="BN656" s="183"/>
    </row>
    <row r="657" spans="1:66" ht="25.5" x14ac:dyDescent="0.25">
      <c r="A657" s="1"/>
      <c r="B657" s="94">
        <v>653</v>
      </c>
      <c r="C657" s="43">
        <v>1088762</v>
      </c>
      <c r="D657" s="23"/>
      <c r="E657" s="26" t="s">
        <v>183</v>
      </c>
      <c r="F657" s="212" t="s">
        <v>667</v>
      </c>
      <c r="G657" s="41"/>
      <c r="H657" s="46" t="str">
        <f>IFERROR(IFERROR(IF(SEARCH("Usystems",$E657)&gt;0,"Usystems"),IF(SEARCH("RIIFO",$E657)&gt;0,"RIIFO","Uponor")),"Uponor")</f>
        <v>Uponor</v>
      </c>
      <c r="I657" s="25" t="str">
        <f>IFERROR(MID($D657,1,7)+0,"")</f>
        <v/>
      </c>
      <c r="J657" s="25" t="str">
        <f>IFERROR(MID($D657,10,7)+0,"")</f>
        <v/>
      </c>
      <c r="K657" s="25" t="str">
        <f>IFERROR(MID($D657,19,7)+0,"")</f>
        <v/>
      </c>
      <c r="L657" s="25" t="str">
        <f>IFERROR(MID($D657,28,7)+0,"")</f>
        <v/>
      </c>
      <c r="M657" s="25" t="str">
        <f>IF(IFERROR(MID($Q657,1,7)+0,"")&lt;1130000,IF(INDEX(C:C,MATCH(LEFT(Q657,7)+0,I:I,0))&lt;1130000,"",INDEX(C:C,MATCH(LEFT(Q657,7)+0,I:I,0))),IFERROR(MID($Q657,1,7)+0,""))</f>
        <v/>
      </c>
      <c r="N657" s="25" t="str">
        <f>IF(IFERROR(MID($Q657,10,7)+0,"")&lt;1130000,"",IFERROR(MID($Q657,10,7)+0,""))</f>
        <v/>
      </c>
      <c r="O657" s="25" t="str">
        <f>IF(IFERROR(MID($Q657,19,7)+0,"")&lt;1130000,"",IFERROR(MID($Q657,19,7)+0,""))</f>
        <v/>
      </c>
      <c r="P657" s="25" t="str">
        <f>IF(M657="","",IF(N657="",M657,M657&amp;", "&amp;N657))</f>
        <v/>
      </c>
      <c r="Q657" s="23"/>
      <c r="R657" s="23"/>
      <c r="S657" s="35" t="s">
        <v>35</v>
      </c>
      <c r="T657" s="34" t="s">
        <v>36</v>
      </c>
      <c r="U657" s="185">
        <v>10112</v>
      </c>
      <c r="V657" s="188">
        <v>10112</v>
      </c>
      <c r="W657" s="189">
        <v>10112</v>
      </c>
      <c r="X657" s="31">
        <v>10112</v>
      </c>
      <c r="Y657" s="90">
        <f>IFERROR(ROUND(X657/W657-1,2),"")</f>
        <v>0</v>
      </c>
      <c r="Z657" s="31">
        <f>IF(OR(S657="VLD MLC components",S657="VLD MLC pipes",S657="VLD PEX components",S657="VLD PEX pipes",S657="VLD PHC components",S657="VLD PHC pipes",S657="Controls VLD"),"По запросу",X657)</f>
        <v>10112</v>
      </c>
      <c r="AA657" s="63">
        <f>ROUND(X657/1.2,3)</f>
        <v>8426.6669999999995</v>
      </c>
      <c r="AB657" s="23">
        <v>8426.6669999999995</v>
      </c>
      <c r="AC657" s="190">
        <f>IFERROR(ROUND(AA657/AB657-1,2),"")</f>
        <v>0</v>
      </c>
      <c r="AD657" s="25">
        <v>1.82</v>
      </c>
      <c r="AE657" s="25">
        <v>1.2999999999999999E-2</v>
      </c>
      <c r="AF657" s="25">
        <v>0</v>
      </c>
      <c r="AG657" s="25" t="s">
        <v>22</v>
      </c>
      <c r="AH657" s="25">
        <v>0</v>
      </c>
      <c r="AI657" s="25">
        <v>0</v>
      </c>
      <c r="AJ657" s="25" t="s">
        <v>20</v>
      </c>
      <c r="AK657" s="42" t="s">
        <v>19</v>
      </c>
      <c r="AL657" s="25" t="s">
        <v>20</v>
      </c>
      <c r="AM657" s="25">
        <v>1</v>
      </c>
      <c r="AN657" s="25">
        <v>700</v>
      </c>
      <c r="AO657" s="25">
        <v>30</v>
      </c>
      <c r="AP657" s="25">
        <v>600</v>
      </c>
      <c r="AQ657" s="23"/>
      <c r="AR657" s="23"/>
      <c r="AS657" s="157" t="s">
        <v>22</v>
      </c>
      <c r="AT657" s="93">
        <v>44301</v>
      </c>
      <c r="AU657" s="92" t="s">
        <v>22</v>
      </c>
      <c r="AV657" s="91" t="s">
        <v>152</v>
      </c>
      <c r="AW657" s="92" t="s">
        <v>152</v>
      </c>
      <c r="AX657" s="92" t="s">
        <v>48</v>
      </c>
      <c r="AY657" s="91" t="s">
        <v>152</v>
      </c>
      <c r="AZ657" s="23"/>
      <c r="BA657" s="25" t="s">
        <v>3449</v>
      </c>
      <c r="BB657" t="s">
        <v>25</v>
      </c>
      <c r="BC657" t="e">
        <v>#N/A</v>
      </c>
      <c r="BD657" t="e">
        <f>IF(Z657=BC657,"OK")</f>
        <v>#N/A</v>
      </c>
      <c r="BE657">
        <v>1.82</v>
      </c>
      <c r="BF657">
        <v>1.2999999999999999E-2</v>
      </c>
      <c r="BG657">
        <v>700</v>
      </c>
      <c r="BH657">
        <v>30</v>
      </c>
      <c r="BI657">
        <v>600</v>
      </c>
      <c r="BJ657">
        <v>0</v>
      </c>
      <c r="BK657">
        <v>0</v>
      </c>
      <c r="BN657" s="183"/>
    </row>
    <row r="658" spans="1:66" ht="25.5" x14ac:dyDescent="0.25">
      <c r="A658" s="1"/>
      <c r="B658" s="94">
        <v>654</v>
      </c>
      <c r="C658" s="43">
        <v>1088761</v>
      </c>
      <c r="D658" s="37"/>
      <c r="E658" s="36" t="s">
        <v>138</v>
      </c>
      <c r="F658" s="151" t="s">
        <v>21</v>
      </c>
      <c r="G658" s="41"/>
      <c r="H658" s="46" t="str">
        <f>IFERROR(IFERROR(IF(SEARCH("Usystems",$E658)&gt;0,"Usystems"),IF(SEARCH("RIIFO",$E658)&gt;0,"RIIFO","Uponor")),"Uponor")</f>
        <v>Uponor</v>
      </c>
      <c r="I658" s="25" t="str">
        <f>IFERROR(MID($D658,1,7)+0,"")</f>
        <v/>
      </c>
      <c r="J658" s="25" t="str">
        <f>IFERROR(MID($D658,10,7)+0,"")</f>
        <v/>
      </c>
      <c r="K658" s="25" t="str">
        <f>IFERROR(MID($D658,19,7)+0,"")</f>
        <v/>
      </c>
      <c r="L658" s="25" t="str">
        <f>IFERROR(MID($D658,28,7)+0,"")</f>
        <v/>
      </c>
      <c r="M658" s="25" t="str">
        <f>IF(IFERROR(MID($Q658,1,7)+0,"")&lt;1130000,IF(INDEX(C:C,MATCH(LEFT(Q658,7)+0,I:I,0))&lt;1130000,"",INDEX(C:C,MATCH(LEFT(Q658,7)+0,I:I,0))),IFERROR(MID($Q658,1,7)+0,""))</f>
        <v/>
      </c>
      <c r="N658" s="25" t="str">
        <f>IF(IFERROR(MID($Q658,10,7)+0,"")&lt;1130000,"",IFERROR(MID($Q658,10,7)+0,""))</f>
        <v/>
      </c>
      <c r="O658" s="25" t="str">
        <f>IF(IFERROR(MID($Q658,19,7)+0,"")&lt;1130000,"",IFERROR(MID($Q658,19,7)+0,""))</f>
        <v/>
      </c>
      <c r="P658" s="25" t="str">
        <f>IF(M658="","",IF(N658="",M658,M658&amp;", "&amp;N658))</f>
        <v/>
      </c>
      <c r="Q658" s="25"/>
      <c r="R658" s="25"/>
      <c r="S658" s="35" t="s">
        <v>35</v>
      </c>
      <c r="T658" s="34" t="s">
        <v>36</v>
      </c>
      <c r="U658" s="185">
        <v>7461</v>
      </c>
      <c r="V658" s="188">
        <v>7461</v>
      </c>
      <c r="W658" s="189">
        <v>7461</v>
      </c>
      <c r="X658" s="31">
        <v>7461</v>
      </c>
      <c r="Y658" s="90">
        <f>IFERROR(ROUND(X658/W658-1,2),"")</f>
        <v>0</v>
      </c>
      <c r="Z658" s="31">
        <f>IF(OR(S658="VLD MLC components",S658="VLD MLC pipes",S658="VLD PEX components",S658="VLD PEX pipes",S658="VLD PHC components",S658="VLD PHC pipes",S658="Controls VLD"),"По запросу",X658)</f>
        <v>7461</v>
      </c>
      <c r="AA658" s="63">
        <f>ROUND(X658/1.2,3)</f>
        <v>6217.5</v>
      </c>
      <c r="AB658" s="23">
        <v>6217.5</v>
      </c>
      <c r="AC658" s="190">
        <f>IFERROR(ROUND(AA658/AB658-1,2),"")</f>
        <v>0</v>
      </c>
      <c r="AD658" s="25">
        <v>2.5350000000000001</v>
      </c>
      <c r="AE658" s="25">
        <v>1.0999999999999999E-2</v>
      </c>
      <c r="AF658" s="25">
        <v>0</v>
      </c>
      <c r="AG658" s="25" t="s">
        <v>22</v>
      </c>
      <c r="AH658" s="25">
        <v>0</v>
      </c>
      <c r="AI658" s="25">
        <v>0</v>
      </c>
      <c r="AJ658" s="25" t="s">
        <v>20</v>
      </c>
      <c r="AK658" s="42" t="s">
        <v>19</v>
      </c>
      <c r="AL658" s="25" t="s">
        <v>20</v>
      </c>
      <c r="AM658" s="25">
        <v>1</v>
      </c>
      <c r="AN658" s="25">
        <v>550</v>
      </c>
      <c r="AO658" s="25">
        <v>40</v>
      </c>
      <c r="AP658" s="25">
        <v>500</v>
      </c>
      <c r="AQ658" s="25"/>
      <c r="AR658" s="94"/>
      <c r="AS658" s="157" t="s">
        <v>22</v>
      </c>
      <c r="AT658" s="93">
        <v>44103</v>
      </c>
      <c r="AU658" s="92" t="s">
        <v>22</v>
      </c>
      <c r="AV658" s="91" t="s">
        <v>152</v>
      </c>
      <c r="AW658" s="92" t="s">
        <v>152</v>
      </c>
      <c r="AX658" s="92" t="s">
        <v>48</v>
      </c>
      <c r="AY658" s="91" t="s">
        <v>152</v>
      </c>
      <c r="AZ658" s="23"/>
      <c r="BA658" s="25" t="s">
        <v>5820</v>
      </c>
      <c r="BB658" t="s">
        <v>25</v>
      </c>
      <c r="BC658" t="e">
        <v>#N/A</v>
      </c>
      <c r="BD658" t="e">
        <f>IF(Z658=BC658,"OK")</f>
        <v>#N/A</v>
      </c>
      <c r="BE658">
        <v>2.5350000000000001</v>
      </c>
      <c r="BF658">
        <v>1.0999999999999999E-2</v>
      </c>
      <c r="BG658">
        <v>550</v>
      </c>
      <c r="BH658">
        <v>40</v>
      </c>
      <c r="BI658">
        <v>500</v>
      </c>
      <c r="BJ658">
        <v>0</v>
      </c>
      <c r="BK658">
        <v>0</v>
      </c>
      <c r="BN658" s="183"/>
    </row>
    <row r="659" spans="1:66" ht="25.5" x14ac:dyDescent="0.25">
      <c r="A659" s="1"/>
      <c r="B659" s="94">
        <v>655</v>
      </c>
      <c r="C659" s="43">
        <v>1088815</v>
      </c>
      <c r="D659" s="23"/>
      <c r="E659" s="26" t="s">
        <v>190</v>
      </c>
      <c r="F659" s="212" t="s">
        <v>667</v>
      </c>
      <c r="G659" s="41" t="s">
        <v>585</v>
      </c>
      <c r="H659" s="46" t="str">
        <f>IFERROR(IFERROR(IF(SEARCH("Usystems",$E659)&gt;0,"Usystems"),IF(SEARCH("RIIFO",$E659)&gt;0,"RIIFO","Uponor")),"Uponor")</f>
        <v>Uponor</v>
      </c>
      <c r="I659" s="25" t="str">
        <f>IFERROR(MID($D659,1,7)+0,"")</f>
        <v/>
      </c>
      <c r="J659" s="25" t="str">
        <f>IFERROR(MID($D659,10,7)+0,"")</f>
        <v/>
      </c>
      <c r="K659" s="25" t="str">
        <f>IFERROR(MID($D659,19,7)+0,"")</f>
        <v/>
      </c>
      <c r="L659" s="25" t="str">
        <f>IFERROR(MID($D659,28,7)+0,"")</f>
        <v/>
      </c>
      <c r="M659" s="25" t="str">
        <f>IF(IFERROR(MID($Q659,1,7)+0,"")&lt;1130000,IF(INDEX(C:C,MATCH(LEFT(Q659,7)+0,I:I,0))&lt;1130000,"",INDEX(C:C,MATCH(LEFT(Q659,7)+0,I:I,0))),IFERROR(MID($Q659,1,7)+0,""))</f>
        <v/>
      </c>
      <c r="N659" s="25" t="str">
        <f>IF(IFERROR(MID($Q659,10,7)+0,"")&lt;1130000,"",IFERROR(MID($Q659,10,7)+0,""))</f>
        <v/>
      </c>
      <c r="O659" s="25" t="str">
        <f>IF(IFERROR(MID($Q659,19,7)+0,"")&lt;1130000,"",IFERROR(MID($Q659,19,7)+0,""))</f>
        <v/>
      </c>
      <c r="P659" s="25" t="str">
        <f>IF(M659="","",IF(N659="",M659,M659&amp;", "&amp;N659))</f>
        <v/>
      </c>
      <c r="Q659" s="23"/>
      <c r="R659" s="23"/>
      <c r="S659" s="35" t="s">
        <v>35</v>
      </c>
      <c r="T659" s="34" t="s">
        <v>38</v>
      </c>
      <c r="U659" s="185">
        <v>1024</v>
      </c>
      <c r="V659" s="188">
        <v>1024</v>
      </c>
      <c r="W659" s="189">
        <v>1024</v>
      </c>
      <c r="X659" s="31">
        <v>1024</v>
      </c>
      <c r="Y659" s="90">
        <f>IFERROR(ROUND(X659/W659-1,2),"")</f>
        <v>0</v>
      </c>
      <c r="Z659" s="31">
        <f>IF(OR(S659="VLD MLC components",S659="VLD MLC pipes",S659="VLD PEX components",S659="VLD PEX pipes",S659="VLD PHC components",S659="VLD PHC pipes",S659="Controls VLD"),"По запросу",X659)</f>
        <v>1024</v>
      </c>
      <c r="AA659" s="63">
        <f>ROUND(X659/1.2,3)</f>
        <v>853.33299999999997</v>
      </c>
      <c r="AB659" s="23">
        <v>853.33299999999997</v>
      </c>
      <c r="AC659" s="190">
        <f>IFERROR(ROUND(AA659/AB659-1,2),"")</f>
        <v>0</v>
      </c>
      <c r="AD659" s="25">
        <v>5.3999999999999999E-2</v>
      </c>
      <c r="AE659" s="25">
        <v>1.35E-4</v>
      </c>
      <c r="AF659" s="25">
        <v>1</v>
      </c>
      <c r="AG659" s="25">
        <v>1</v>
      </c>
      <c r="AH659" s="25">
        <v>1</v>
      </c>
      <c r="AI659" s="25">
        <v>1</v>
      </c>
      <c r="AJ659" s="25" t="s">
        <v>20</v>
      </c>
      <c r="AK659" s="25" t="s">
        <v>20</v>
      </c>
      <c r="AL659" s="25" t="s">
        <v>20</v>
      </c>
      <c r="AM659" s="25">
        <v>1</v>
      </c>
      <c r="AN659" s="25">
        <v>150</v>
      </c>
      <c r="AO659" s="25">
        <v>90</v>
      </c>
      <c r="AP659" s="25">
        <v>10</v>
      </c>
      <c r="AQ659" s="23"/>
      <c r="AR659" s="96"/>
      <c r="AS659" s="157">
        <v>1</v>
      </c>
      <c r="AT659" s="93" t="s">
        <v>22</v>
      </c>
      <c r="AU659" s="92" t="s">
        <v>22</v>
      </c>
      <c r="AV659" s="91" t="s">
        <v>152</v>
      </c>
      <c r="AW659" s="92" t="s">
        <v>152</v>
      </c>
      <c r="AX659" s="92" t="s">
        <v>48</v>
      </c>
      <c r="AY659" s="91" t="s">
        <v>152</v>
      </c>
      <c r="AZ659" s="23" t="s">
        <v>24</v>
      </c>
      <c r="BA659" s="25" t="s">
        <v>5819</v>
      </c>
      <c r="BB659" t="s">
        <v>25</v>
      </c>
      <c r="BC659">
        <v>1024</v>
      </c>
      <c r="BD659" t="str">
        <f>IF(Z659=BC659,"OK")</f>
        <v>OK</v>
      </c>
      <c r="BE659">
        <v>5.3999999999999999E-2</v>
      </c>
      <c r="BF659">
        <v>1.35E-4</v>
      </c>
      <c r="BG659">
        <v>150</v>
      </c>
      <c r="BH659">
        <v>90</v>
      </c>
      <c r="BI659">
        <v>10</v>
      </c>
      <c r="BJ659">
        <v>0</v>
      </c>
      <c r="BK659">
        <v>0</v>
      </c>
      <c r="BN659" s="183"/>
    </row>
    <row r="660" spans="1:66" ht="25.5" x14ac:dyDescent="0.25">
      <c r="A660" s="1"/>
      <c r="B660" s="94">
        <v>656</v>
      </c>
      <c r="C660" s="43">
        <v>1062964</v>
      </c>
      <c r="D660" s="23"/>
      <c r="E660" s="26" t="s">
        <v>186</v>
      </c>
      <c r="F660" s="212" t="s">
        <v>667</v>
      </c>
      <c r="G660" s="102"/>
      <c r="H660" s="46" t="str">
        <f>IFERROR(IFERROR(IF(SEARCH("Usystems",$E660)&gt;0,"Usystems"),IF(SEARCH("RIIFO",$E660)&gt;0,"RIIFO","Uponor")),"Uponor")</f>
        <v>Uponor</v>
      </c>
      <c r="I660" s="25" t="str">
        <f>IFERROR(MID($D660,1,7)+0,"")</f>
        <v/>
      </c>
      <c r="J660" s="25" t="str">
        <f>IFERROR(MID($D660,10,7)+0,"")</f>
        <v/>
      </c>
      <c r="K660" s="25" t="str">
        <f>IFERROR(MID($D660,19,7)+0,"")</f>
        <v/>
      </c>
      <c r="L660" s="25" t="str">
        <f>IFERROR(MID($D660,28,7)+0,"")</f>
        <v/>
      </c>
      <c r="M660" s="25" t="str">
        <f>IF(IFERROR(MID($Q660,1,7)+0,"")&lt;1130000,IF(INDEX(C:C,MATCH(LEFT(Q660,7)+0,I:I,0))&lt;1130000,"",INDEX(C:C,MATCH(LEFT(Q660,7)+0,I:I,0))),IFERROR(MID($Q660,1,7)+0,""))</f>
        <v/>
      </c>
      <c r="N660" s="25" t="str">
        <f>IF(IFERROR(MID($Q660,10,7)+0,"")&lt;1130000,"",IFERROR(MID($Q660,10,7)+0,""))</f>
        <v/>
      </c>
      <c r="O660" s="25" t="str">
        <f>IF(IFERROR(MID($Q660,19,7)+0,"")&lt;1130000,"",IFERROR(MID($Q660,19,7)+0,""))</f>
        <v/>
      </c>
      <c r="P660" s="25" t="str">
        <f>IF(M660="","",IF(N660="",M660,M660&amp;", "&amp;N660))</f>
        <v/>
      </c>
      <c r="Q660" s="23"/>
      <c r="R660" s="23"/>
      <c r="S660" s="35" t="s">
        <v>35</v>
      </c>
      <c r="T660" s="34" t="s">
        <v>36</v>
      </c>
      <c r="U660" s="185">
        <v>896</v>
      </c>
      <c r="V660" s="188">
        <v>896</v>
      </c>
      <c r="W660" s="189">
        <v>896</v>
      </c>
      <c r="X660" s="31">
        <v>896</v>
      </c>
      <c r="Y660" s="90">
        <f>IFERROR(ROUND(X660/W660-1,2),"")</f>
        <v>0</v>
      </c>
      <c r="Z660" s="31">
        <f>IF(OR(S660="VLD MLC components",S660="VLD MLC pipes",S660="VLD PEX components",S660="VLD PEX pipes",S660="VLD PHC components",S660="VLD PHC pipes",S660="Controls VLD"),"По запросу",X660)</f>
        <v>896</v>
      </c>
      <c r="AA660" s="63">
        <f>ROUND(X660/1.2,3)</f>
        <v>746.66700000000003</v>
      </c>
      <c r="AB660" s="23">
        <v>746.66700000000003</v>
      </c>
      <c r="AC660" s="190">
        <f>IFERROR(ROUND(AA660/AB660-1,2),"")</f>
        <v>0</v>
      </c>
      <c r="AD660" s="25">
        <v>1.0999999999999999E-2</v>
      </c>
      <c r="AE660" s="25">
        <v>2.1903999999999999E-5</v>
      </c>
      <c r="AF660" s="25">
        <v>0</v>
      </c>
      <c r="AG660" s="25" t="s">
        <v>22</v>
      </c>
      <c r="AH660" s="25">
        <v>0</v>
      </c>
      <c r="AI660" s="25">
        <v>0</v>
      </c>
      <c r="AJ660" s="25" t="s">
        <v>20</v>
      </c>
      <c r="AK660" s="42" t="s">
        <v>19</v>
      </c>
      <c r="AL660" s="25" t="s">
        <v>20</v>
      </c>
      <c r="AM660" s="25">
        <v>1</v>
      </c>
      <c r="AN660" s="25">
        <v>148</v>
      </c>
      <c r="AO660" s="25">
        <v>148</v>
      </c>
      <c r="AP660" s="25">
        <v>1</v>
      </c>
      <c r="AQ660" s="23"/>
      <c r="AR660" s="96"/>
      <c r="AS660" s="157" t="s">
        <v>22</v>
      </c>
      <c r="AT660" s="93">
        <v>44341</v>
      </c>
      <c r="AU660" s="92" t="s">
        <v>22</v>
      </c>
      <c r="AV660" s="91" t="s">
        <v>48</v>
      </c>
      <c r="AW660" s="92" t="s">
        <v>48</v>
      </c>
      <c r="AX660" s="92" t="s">
        <v>48</v>
      </c>
      <c r="AY660" s="91" t="s">
        <v>152</v>
      </c>
      <c r="AZ660" s="23" t="s">
        <v>24</v>
      </c>
      <c r="BA660" s="25">
        <v>0</v>
      </c>
      <c r="BB660" t="s">
        <v>48</v>
      </c>
      <c r="BC660" t="e">
        <v>#N/A</v>
      </c>
      <c r="BD660" t="e">
        <f>IF(Z660=BC660,"OK")</f>
        <v>#N/A</v>
      </c>
      <c r="BE660">
        <v>1.0999999999999999E-2</v>
      </c>
      <c r="BF660">
        <v>2.1903999999999999E-5</v>
      </c>
      <c r="BG660">
        <v>148</v>
      </c>
      <c r="BH660">
        <v>148</v>
      </c>
      <c r="BI660">
        <v>1</v>
      </c>
      <c r="BJ660">
        <v>0</v>
      </c>
      <c r="BK660">
        <v>0</v>
      </c>
      <c r="BN660" s="183"/>
    </row>
    <row r="661" spans="1:66" ht="25.5" x14ac:dyDescent="0.25">
      <c r="A661" s="1"/>
      <c r="B661" s="94">
        <v>657</v>
      </c>
      <c r="C661" s="43">
        <v>1091334</v>
      </c>
      <c r="D661" s="23"/>
      <c r="E661" s="26" t="s">
        <v>187</v>
      </c>
      <c r="F661" s="212" t="s">
        <v>667</v>
      </c>
      <c r="G661" s="41" t="s">
        <v>585</v>
      </c>
      <c r="H661" s="46" t="str">
        <f>IFERROR(IFERROR(IF(SEARCH("Usystems",$E661)&gt;0,"Usystems"),IF(SEARCH("RIIFO",$E661)&gt;0,"RIIFO","Uponor")),"Uponor")</f>
        <v>Uponor</v>
      </c>
      <c r="I661" s="25" t="str">
        <f>IFERROR(MID($D661,1,7)+0,"")</f>
        <v/>
      </c>
      <c r="J661" s="25" t="str">
        <f>IFERROR(MID($D661,10,7)+0,"")</f>
        <v/>
      </c>
      <c r="K661" s="25" t="str">
        <f>IFERROR(MID($D661,19,7)+0,"")</f>
        <v/>
      </c>
      <c r="L661" s="25" t="str">
        <f>IFERROR(MID($D661,28,7)+0,"")</f>
        <v/>
      </c>
      <c r="M661" s="25" t="str">
        <f>IF(IFERROR(MID($Q661,1,7)+0,"")&lt;1130000,IF(INDEX(C:C,MATCH(LEFT(Q661,7)+0,I:I,0))&lt;1130000,"",INDEX(C:C,MATCH(LEFT(Q661,7)+0,I:I,0))),IFERROR(MID($Q661,1,7)+0,""))</f>
        <v/>
      </c>
      <c r="N661" s="25" t="str">
        <f>IF(IFERROR(MID($Q661,10,7)+0,"")&lt;1130000,"",IFERROR(MID($Q661,10,7)+0,""))</f>
        <v/>
      </c>
      <c r="O661" s="25" t="str">
        <f>IF(IFERROR(MID($Q661,19,7)+0,"")&lt;1130000,"",IFERROR(MID($Q661,19,7)+0,""))</f>
        <v/>
      </c>
      <c r="P661" s="25" t="str">
        <f>IF(M661="","",IF(N661="",M661,M661&amp;", "&amp;N661))</f>
        <v/>
      </c>
      <c r="Q661" s="23"/>
      <c r="R661" s="23"/>
      <c r="S661" s="35" t="s">
        <v>35</v>
      </c>
      <c r="T661" s="34" t="s">
        <v>36</v>
      </c>
      <c r="U661" s="185">
        <v>512</v>
      </c>
      <c r="V661" s="188">
        <v>512</v>
      </c>
      <c r="W661" s="189">
        <v>512</v>
      </c>
      <c r="X661" s="31">
        <v>512</v>
      </c>
      <c r="Y661" s="90">
        <f>IFERROR(ROUND(X661/W661-1,2),"")</f>
        <v>0</v>
      </c>
      <c r="Z661" s="31">
        <f>IF(OR(S661="VLD MLC components",S661="VLD MLC pipes",S661="VLD PEX components",S661="VLD PEX pipes",S661="VLD PHC components",S661="VLD PHC pipes",S661="Controls VLD"),"По запросу",X661)</f>
        <v>512</v>
      </c>
      <c r="AA661" s="63">
        <f>ROUND(X661/1.2,3)</f>
        <v>426.66699999999997</v>
      </c>
      <c r="AB661" s="23">
        <v>426.66699999999997</v>
      </c>
      <c r="AC661" s="190">
        <f>IFERROR(ROUND(AA661/AB661-1,2),"")</f>
        <v>0</v>
      </c>
      <c r="AD661" s="25">
        <v>0.41</v>
      </c>
      <c r="AE661" s="25">
        <v>1E-3</v>
      </c>
      <c r="AF661" s="25">
        <v>1</v>
      </c>
      <c r="AG661" s="25">
        <v>1</v>
      </c>
      <c r="AH661" s="25">
        <v>1</v>
      </c>
      <c r="AI661" s="25">
        <v>1</v>
      </c>
      <c r="AJ661" s="25" t="s">
        <v>20</v>
      </c>
      <c r="AK661" s="25" t="s">
        <v>20</v>
      </c>
      <c r="AL661" s="25" t="s">
        <v>20</v>
      </c>
      <c r="AM661" s="25">
        <v>1</v>
      </c>
      <c r="AN661" s="25">
        <v>500</v>
      </c>
      <c r="AO661" s="25">
        <v>295</v>
      </c>
      <c r="AP661" s="25">
        <v>40</v>
      </c>
      <c r="AQ661" s="23"/>
      <c r="AR661" s="23"/>
      <c r="AS661" s="157">
        <v>1</v>
      </c>
      <c r="AT661" s="93">
        <v>44301</v>
      </c>
      <c r="AU661" s="92" t="s">
        <v>22</v>
      </c>
      <c r="AV661" s="91" t="s">
        <v>152</v>
      </c>
      <c r="AW661" s="92" t="s">
        <v>152</v>
      </c>
      <c r="AX661" s="92" t="s">
        <v>48</v>
      </c>
      <c r="AY661" s="91" t="s">
        <v>152</v>
      </c>
      <c r="AZ661" s="23"/>
      <c r="BA661" s="25" t="s">
        <v>4613</v>
      </c>
      <c r="BB661" t="s">
        <v>25</v>
      </c>
      <c r="BC661">
        <v>512</v>
      </c>
      <c r="BD661" t="str">
        <f>IF(Z661=BC661,"OK")</f>
        <v>OK</v>
      </c>
      <c r="BE661">
        <v>0.41</v>
      </c>
      <c r="BF661">
        <v>1E-3</v>
      </c>
      <c r="BG661">
        <v>500</v>
      </c>
      <c r="BH661">
        <v>295</v>
      </c>
      <c r="BI661">
        <v>40</v>
      </c>
      <c r="BJ661">
        <v>0</v>
      </c>
      <c r="BK661">
        <v>0</v>
      </c>
      <c r="BN661" s="183"/>
    </row>
    <row r="662" spans="1:66" ht="25.5" x14ac:dyDescent="0.25">
      <c r="A662" s="1"/>
      <c r="B662" s="94">
        <v>658</v>
      </c>
      <c r="C662" s="43">
        <v>1062958</v>
      </c>
      <c r="D662" s="23"/>
      <c r="E662" s="26" t="s">
        <v>193</v>
      </c>
      <c r="F662" s="212" t="s">
        <v>667</v>
      </c>
      <c r="G662" s="41" t="s">
        <v>585</v>
      </c>
      <c r="H662" s="46" t="str">
        <f>IFERROR(IFERROR(IF(SEARCH("Usystems",$E662)&gt;0,"Usystems"),IF(SEARCH("RIIFO",$E662)&gt;0,"RIIFO","Uponor")),"Uponor")</f>
        <v>Uponor</v>
      </c>
      <c r="I662" s="25" t="str">
        <f>IFERROR(MID($D662,1,7)+0,"")</f>
        <v/>
      </c>
      <c r="J662" s="25" t="str">
        <f>IFERROR(MID($D662,10,7)+0,"")</f>
        <v/>
      </c>
      <c r="K662" s="25" t="str">
        <f>IFERROR(MID($D662,19,7)+0,"")</f>
        <v/>
      </c>
      <c r="L662" s="25" t="str">
        <f>IFERROR(MID($D662,28,7)+0,"")</f>
        <v/>
      </c>
      <c r="M662" s="25" t="str">
        <f>IF(IFERROR(MID($Q662,1,7)+0,"")&lt;1130000,IF(INDEX(C:C,MATCH(LEFT(Q662,7)+0,I:I,0))&lt;1130000,"",INDEX(C:C,MATCH(LEFT(Q662,7)+0,I:I,0))),IFERROR(MID($Q662,1,7)+0,""))</f>
        <v/>
      </c>
      <c r="N662" s="25" t="str">
        <f>IF(IFERROR(MID($Q662,10,7)+0,"")&lt;1130000,"",IFERROR(MID($Q662,10,7)+0,""))</f>
        <v/>
      </c>
      <c r="O662" s="25" t="str">
        <f>IF(IFERROR(MID($Q662,19,7)+0,"")&lt;1130000,"",IFERROR(MID($Q662,19,7)+0,""))</f>
        <v/>
      </c>
      <c r="P662" s="25" t="str">
        <f>IF(M662="","",IF(N662="",M662,M662&amp;", "&amp;N662))</f>
        <v/>
      </c>
      <c r="Q662" s="23"/>
      <c r="R662" s="23"/>
      <c r="S662" s="35" t="s">
        <v>35</v>
      </c>
      <c r="T662" s="34" t="s">
        <v>36</v>
      </c>
      <c r="U662" s="185">
        <v>2304</v>
      </c>
      <c r="V662" s="188">
        <v>2304</v>
      </c>
      <c r="W662" s="189">
        <v>2304</v>
      </c>
      <c r="X662" s="31">
        <v>2304</v>
      </c>
      <c r="Y662" s="90">
        <f>IFERROR(ROUND(X662/W662-1,2),"")</f>
        <v>0</v>
      </c>
      <c r="Z662" s="31">
        <f>IF(OR(S662="VLD MLC components",S662="VLD MLC pipes",S662="VLD PEX components",S662="VLD PEX pipes",S662="VLD PHC components",S662="VLD PHC pipes",S662="Controls VLD"),"По запросу",X662)</f>
        <v>2304</v>
      </c>
      <c r="AA662" s="63">
        <f>ROUND(X662/1.2,3)</f>
        <v>1920</v>
      </c>
      <c r="AB662" s="23">
        <v>1920</v>
      </c>
      <c r="AC662" s="190">
        <f>IFERROR(ROUND(AA662/AB662-1,2),"")</f>
        <v>0</v>
      </c>
      <c r="AD662" s="25">
        <v>0.15</v>
      </c>
      <c r="AE662" s="25">
        <v>1E-3</v>
      </c>
      <c r="AF662" s="25">
        <v>1</v>
      </c>
      <c r="AG662" s="25">
        <v>1</v>
      </c>
      <c r="AH662" s="25">
        <v>1</v>
      </c>
      <c r="AI662" s="25">
        <v>1</v>
      </c>
      <c r="AJ662" s="25" t="s">
        <v>20</v>
      </c>
      <c r="AK662" s="25" t="s">
        <v>20</v>
      </c>
      <c r="AL662" s="25" t="s">
        <v>20</v>
      </c>
      <c r="AM662" s="25">
        <v>1</v>
      </c>
      <c r="AN662" s="25">
        <v>260</v>
      </c>
      <c r="AO662" s="25">
        <v>160</v>
      </c>
      <c r="AP662" s="25">
        <v>55</v>
      </c>
      <c r="AQ662" s="23"/>
      <c r="AR662" s="96"/>
      <c r="AS662" s="157">
        <v>1</v>
      </c>
      <c r="AT662" s="93">
        <v>44323</v>
      </c>
      <c r="AU662" s="92" t="s">
        <v>22</v>
      </c>
      <c r="AV662" s="91" t="s">
        <v>152</v>
      </c>
      <c r="AW662" s="92" t="s">
        <v>152</v>
      </c>
      <c r="AX662" s="92" t="s">
        <v>48</v>
      </c>
      <c r="AY662" s="91" t="s">
        <v>152</v>
      </c>
      <c r="AZ662" s="23"/>
      <c r="BA662" s="25" t="s">
        <v>5818</v>
      </c>
      <c r="BB662" t="s">
        <v>25</v>
      </c>
      <c r="BC662">
        <v>2304</v>
      </c>
      <c r="BD662" t="str">
        <f>IF(Z662=BC662,"OK")</f>
        <v>OK</v>
      </c>
      <c r="BE662">
        <v>0.15</v>
      </c>
      <c r="BF662">
        <v>1E-3</v>
      </c>
      <c r="BG662">
        <v>260</v>
      </c>
      <c r="BH662">
        <v>160</v>
      </c>
      <c r="BI662">
        <v>55</v>
      </c>
      <c r="BJ662">
        <v>0</v>
      </c>
      <c r="BK662">
        <v>0</v>
      </c>
      <c r="BN662" s="183"/>
    </row>
    <row r="663" spans="1:66" ht="51" x14ac:dyDescent="0.25">
      <c r="A663" s="1"/>
      <c r="B663" s="94">
        <v>659</v>
      </c>
      <c r="C663" s="181">
        <v>1085449</v>
      </c>
      <c r="D663" s="25"/>
      <c r="E663" s="36" t="s">
        <v>5817</v>
      </c>
      <c r="F663" s="151" t="s">
        <v>28</v>
      </c>
      <c r="G663" s="41"/>
      <c r="H663" s="46" t="str">
        <f>IFERROR(IFERROR(IF(SEARCH("Usystems",$E663)&gt;0,"Usystems"),IF(SEARCH("RIIFO",$E663)&gt;0,"RIIFO","Uponor")),"Uponor")</f>
        <v>Uponor</v>
      </c>
      <c r="I663" s="25" t="str">
        <f>IFERROR(MID($D663,1,7)+0,"")</f>
        <v/>
      </c>
      <c r="J663" s="25" t="str">
        <f>IFERROR(MID($D663,10,7)+0,"")</f>
        <v/>
      </c>
      <c r="K663" s="25" t="str">
        <f>IFERROR(MID($D663,19,7)+0,"")</f>
        <v/>
      </c>
      <c r="L663" s="25" t="str">
        <f>IFERROR(MID($D663,28,7)+0,"")</f>
        <v/>
      </c>
      <c r="M663" s="25" t="str">
        <f>IF(IFERROR(MID($Q663,1,7)+0,"")&lt;1130000,IF(INDEX(C:C,MATCH(LEFT(Q663,7)+0,I:I,0))&lt;1130000,"",INDEX(C:C,MATCH(LEFT(Q663,7)+0,I:I,0))),IFERROR(MID($Q663,1,7)+0,""))</f>
        <v/>
      </c>
      <c r="N663" s="25" t="str">
        <f>IF(IFERROR(MID($Q663,10,7)+0,"")&lt;1130000,"",IFERROR(MID($Q663,10,7)+0,""))</f>
        <v/>
      </c>
      <c r="O663" s="25" t="str">
        <f>IF(IFERROR(MID($Q663,19,7)+0,"")&lt;1130000,"",IFERROR(MID($Q663,19,7)+0,""))</f>
        <v/>
      </c>
      <c r="P663" s="25" t="str">
        <f>IF(M663="","",IF(N663="",M663,M663&amp;", "&amp;N663))</f>
        <v/>
      </c>
      <c r="Q663" s="25"/>
      <c r="R663" s="25"/>
      <c r="S663" s="35" t="s">
        <v>35</v>
      </c>
      <c r="T663" s="25" t="s">
        <v>36</v>
      </c>
      <c r="U663" s="185">
        <v>13941</v>
      </c>
      <c r="V663" s="188">
        <v>13941</v>
      </c>
      <c r="W663" s="189">
        <v>13941</v>
      </c>
      <c r="X663" s="31">
        <v>13941</v>
      </c>
      <c r="Y663" s="90">
        <f>IFERROR(ROUND(X663/W663-1,2),"")</f>
        <v>0</v>
      </c>
      <c r="Z663" s="31">
        <f>IF(OR(S663="VLD MLC components",S663="VLD MLC pipes",S663="VLD PEX components",S663="VLD PEX pipes",S663="VLD PHC components",S663="VLD PHC pipes",S663="Controls VLD"),"По запросу",X663)</f>
        <v>13941</v>
      </c>
      <c r="AA663" s="63">
        <f>ROUND(X663/1.2,3)</f>
        <v>11617.5</v>
      </c>
      <c r="AB663" s="23">
        <v>11617.5</v>
      </c>
      <c r="AC663" s="190">
        <f>IFERROR(ROUND(AA663/AB663-1,2),"")</f>
        <v>0</v>
      </c>
      <c r="AD663" s="25">
        <v>1.5</v>
      </c>
      <c r="AE663" s="25">
        <v>7.9199999999999995E-4</v>
      </c>
      <c r="AF663" s="25">
        <v>0</v>
      </c>
      <c r="AG663" s="25" t="s">
        <v>22</v>
      </c>
      <c r="AH663" s="25">
        <v>0</v>
      </c>
      <c r="AI663" s="25">
        <v>0</v>
      </c>
      <c r="AJ663" s="25" t="s">
        <v>19</v>
      </c>
      <c r="AK663" s="42" t="s">
        <v>19</v>
      </c>
      <c r="AL663" s="25" t="s">
        <v>19</v>
      </c>
      <c r="AM663" s="25">
        <v>1</v>
      </c>
      <c r="AN663" s="25">
        <v>360</v>
      </c>
      <c r="AO663" s="25">
        <v>220</v>
      </c>
      <c r="AP663" s="25">
        <v>100</v>
      </c>
      <c r="AQ663" s="25">
        <v>1.5</v>
      </c>
      <c r="AR663" s="25">
        <v>7.92E-3</v>
      </c>
      <c r="AS663" s="157" t="s">
        <v>22</v>
      </c>
      <c r="AT663" s="93">
        <v>42521</v>
      </c>
      <c r="AU663" s="92" t="s">
        <v>22</v>
      </c>
      <c r="AV663" s="91" t="s">
        <v>48</v>
      </c>
      <c r="AW663" s="92" t="s">
        <v>48</v>
      </c>
      <c r="AX663" s="92" t="s">
        <v>48</v>
      </c>
      <c r="AY663" s="91" t="s">
        <v>152</v>
      </c>
      <c r="AZ663" s="23"/>
      <c r="BA663" s="25">
        <v>0</v>
      </c>
      <c r="BB663" t="s">
        <v>48</v>
      </c>
      <c r="BC663" t="e">
        <v>#N/A</v>
      </c>
      <c r="BD663" t="e">
        <f>IF(Z663=BC663,"OK")</f>
        <v>#N/A</v>
      </c>
      <c r="BE663">
        <v>1.5</v>
      </c>
      <c r="BF663">
        <v>7.9199999999999995E-4</v>
      </c>
      <c r="BG663">
        <v>360</v>
      </c>
      <c r="BH663">
        <v>220</v>
      </c>
      <c r="BI663">
        <v>100</v>
      </c>
      <c r="BJ663">
        <v>1.5</v>
      </c>
      <c r="BK663">
        <v>7.92E-3</v>
      </c>
      <c r="BN663" s="183"/>
    </row>
    <row r="664" spans="1:66" ht="51" x14ac:dyDescent="0.25">
      <c r="A664" s="1"/>
      <c r="B664" s="94">
        <v>660</v>
      </c>
      <c r="C664" s="181">
        <v>1085451</v>
      </c>
      <c r="D664" s="25"/>
      <c r="E664" s="36" t="s">
        <v>5816</v>
      </c>
      <c r="F664" s="151" t="s">
        <v>28</v>
      </c>
      <c r="G664" s="41"/>
      <c r="H664" s="46" t="str">
        <f>IFERROR(IFERROR(IF(SEARCH("Usystems",$E664)&gt;0,"Usystems"),IF(SEARCH("RIIFO",$E664)&gt;0,"RIIFO","Uponor")),"Uponor")</f>
        <v>Uponor</v>
      </c>
      <c r="I664" s="25" t="str">
        <f>IFERROR(MID($D664,1,7)+0,"")</f>
        <v/>
      </c>
      <c r="J664" s="25" t="str">
        <f>IFERROR(MID($D664,10,7)+0,"")</f>
        <v/>
      </c>
      <c r="K664" s="25" t="str">
        <f>IFERROR(MID($D664,19,7)+0,"")</f>
        <v/>
      </c>
      <c r="L664" s="25" t="str">
        <f>IFERROR(MID($D664,28,7)+0,"")</f>
        <v/>
      </c>
      <c r="M664" s="25" t="str">
        <f>IF(IFERROR(MID($Q664,1,7)+0,"")&lt;1130000,IF(INDEX(C:C,MATCH(LEFT(Q664,7)+0,I:I,0))&lt;1130000,"",INDEX(C:C,MATCH(LEFT(Q664,7)+0,I:I,0))),IFERROR(MID($Q664,1,7)+0,""))</f>
        <v/>
      </c>
      <c r="N664" s="25" t="str">
        <f>IF(IFERROR(MID($Q664,10,7)+0,"")&lt;1130000,"",IFERROR(MID($Q664,10,7)+0,""))</f>
        <v/>
      </c>
      <c r="O664" s="25" t="str">
        <f>IF(IFERROR(MID($Q664,19,7)+0,"")&lt;1130000,"",IFERROR(MID($Q664,19,7)+0,""))</f>
        <v/>
      </c>
      <c r="P664" s="25" t="str">
        <f>IF(M664="","",IF(N664="",M664,M664&amp;", "&amp;N664))</f>
        <v/>
      </c>
      <c r="Q664" s="25"/>
      <c r="R664" s="25"/>
      <c r="S664" s="35" t="s">
        <v>35</v>
      </c>
      <c r="T664" s="25" t="s">
        <v>36</v>
      </c>
      <c r="U664" s="185">
        <v>13430</v>
      </c>
      <c r="V664" s="188">
        <v>13430</v>
      </c>
      <c r="W664" s="189">
        <v>13430</v>
      </c>
      <c r="X664" s="31">
        <v>13430</v>
      </c>
      <c r="Y664" s="90">
        <f>IFERROR(ROUND(X664/W664-1,2),"")</f>
        <v>0</v>
      </c>
      <c r="Z664" s="31">
        <f>IF(OR(S664="VLD MLC components",S664="VLD MLC pipes",S664="VLD PEX components",S664="VLD PEX pipes",S664="VLD PHC components",S664="VLD PHC pipes",S664="Controls VLD"),"По запросу",X664)</f>
        <v>13430</v>
      </c>
      <c r="AA664" s="63">
        <f>ROUND(X664/1.2,3)</f>
        <v>11191.666999999999</v>
      </c>
      <c r="AB664" s="23">
        <v>11191.666999999999</v>
      </c>
      <c r="AC664" s="190">
        <f>IFERROR(ROUND(AA664/AB664-1,2),"")</f>
        <v>0</v>
      </c>
      <c r="AD664" s="25">
        <v>1.1399999999999999</v>
      </c>
      <c r="AE664" s="25">
        <v>1.5839999999999999E-3</v>
      </c>
      <c r="AF664" s="25">
        <v>0</v>
      </c>
      <c r="AG664" s="25" t="s">
        <v>22</v>
      </c>
      <c r="AH664" s="25">
        <v>0</v>
      </c>
      <c r="AI664" s="25">
        <v>0</v>
      </c>
      <c r="AJ664" s="25" t="s">
        <v>19</v>
      </c>
      <c r="AK664" s="42" t="s">
        <v>19</v>
      </c>
      <c r="AL664" s="25" t="s">
        <v>19</v>
      </c>
      <c r="AM664" s="25">
        <v>1</v>
      </c>
      <c r="AN664" s="25" t="s">
        <v>22</v>
      </c>
      <c r="AO664" s="25" t="s">
        <v>22</v>
      </c>
      <c r="AP664" s="25" t="s">
        <v>22</v>
      </c>
      <c r="AQ664" s="25"/>
      <c r="AR664" s="25"/>
      <c r="AS664" s="157" t="s">
        <v>22</v>
      </c>
      <c r="AT664" s="93">
        <v>42521</v>
      </c>
      <c r="AU664" s="92" t="s">
        <v>22</v>
      </c>
      <c r="AV664" s="91" t="s">
        <v>48</v>
      </c>
      <c r="AW664" s="92" t="s">
        <v>48</v>
      </c>
      <c r="AX664" s="92" t="s">
        <v>48</v>
      </c>
      <c r="AY664" s="91" t="s">
        <v>152</v>
      </c>
      <c r="AZ664" s="23"/>
      <c r="BA664" s="25">
        <v>0</v>
      </c>
      <c r="BB664" t="s">
        <v>48</v>
      </c>
      <c r="BC664" t="e">
        <v>#N/A</v>
      </c>
      <c r="BD664" t="e">
        <f>IF(Z664=BC664,"OK")</f>
        <v>#N/A</v>
      </c>
      <c r="BE664">
        <v>1.1399999999999999</v>
      </c>
      <c r="BF664">
        <v>1.5839999999999999E-3</v>
      </c>
      <c r="BG664" t="s">
        <v>22</v>
      </c>
      <c r="BH664" t="s">
        <v>22</v>
      </c>
      <c r="BI664" t="s">
        <v>22</v>
      </c>
      <c r="BJ664">
        <v>0</v>
      </c>
      <c r="BK664">
        <v>0</v>
      </c>
      <c r="BN664" s="183"/>
    </row>
    <row r="665" spans="1:66" ht="51" x14ac:dyDescent="0.25">
      <c r="A665" s="1"/>
      <c r="B665" s="94">
        <v>661</v>
      </c>
      <c r="C665" s="181">
        <v>1085453</v>
      </c>
      <c r="D665" s="25"/>
      <c r="E665" s="36" t="s">
        <v>5815</v>
      </c>
      <c r="F665" s="151" t="s">
        <v>28</v>
      </c>
      <c r="G665" s="41"/>
      <c r="H665" s="46" t="str">
        <f>IFERROR(IFERROR(IF(SEARCH("Usystems",$E665)&gt;0,"Usystems"),IF(SEARCH("RIIFO",$E665)&gt;0,"RIIFO","Uponor")),"Uponor")</f>
        <v>Uponor</v>
      </c>
      <c r="I665" s="25" t="str">
        <f>IFERROR(MID($D665,1,7)+0,"")</f>
        <v/>
      </c>
      <c r="J665" s="25" t="str">
        <f>IFERROR(MID($D665,10,7)+0,"")</f>
        <v/>
      </c>
      <c r="K665" s="25" t="str">
        <f>IFERROR(MID($D665,19,7)+0,"")</f>
        <v/>
      </c>
      <c r="L665" s="25" t="str">
        <f>IFERROR(MID($D665,28,7)+0,"")</f>
        <v/>
      </c>
      <c r="M665" s="25" t="str">
        <f>IF(IFERROR(MID($Q665,1,7)+0,"")&lt;1130000,IF(INDEX(C:C,MATCH(LEFT(Q665,7)+0,I:I,0))&lt;1130000,"",INDEX(C:C,MATCH(LEFT(Q665,7)+0,I:I,0))),IFERROR(MID($Q665,1,7)+0,""))</f>
        <v/>
      </c>
      <c r="N665" s="25" t="str">
        <f>IF(IFERROR(MID($Q665,10,7)+0,"")&lt;1130000,"",IFERROR(MID($Q665,10,7)+0,""))</f>
        <v/>
      </c>
      <c r="O665" s="25" t="str">
        <f>IF(IFERROR(MID($Q665,19,7)+0,"")&lt;1130000,"",IFERROR(MID($Q665,19,7)+0,""))</f>
        <v/>
      </c>
      <c r="P665" s="25" t="str">
        <f>IF(M665="","",IF(N665="",M665,M665&amp;", "&amp;N665))</f>
        <v/>
      </c>
      <c r="Q665" s="25"/>
      <c r="R665" s="25"/>
      <c r="S665" s="35" t="s">
        <v>35</v>
      </c>
      <c r="T665" s="25" t="s">
        <v>36</v>
      </c>
      <c r="U665" s="185">
        <v>28009</v>
      </c>
      <c r="V665" s="188">
        <v>28009</v>
      </c>
      <c r="W665" s="189">
        <v>28009</v>
      </c>
      <c r="X665" s="31">
        <v>28009</v>
      </c>
      <c r="Y665" s="90">
        <f>IFERROR(ROUND(X665/W665-1,2),"")</f>
        <v>0</v>
      </c>
      <c r="Z665" s="31">
        <f>IF(OR(S665="VLD MLC components",S665="VLD MLC pipes",S665="VLD PEX components",S665="VLD PEX pipes",S665="VLD PHC components",S665="VLD PHC pipes",S665="Controls VLD"),"По запросу",X665)</f>
        <v>28009</v>
      </c>
      <c r="AA665" s="63">
        <f>ROUND(X665/1.2,3)</f>
        <v>23340.832999999999</v>
      </c>
      <c r="AB665" s="23">
        <v>23340.832999999999</v>
      </c>
      <c r="AC665" s="190">
        <f>IFERROR(ROUND(AA665/AB665-1,2),"")</f>
        <v>0</v>
      </c>
      <c r="AD665" s="25">
        <v>3.1</v>
      </c>
      <c r="AE665" s="25">
        <v>1.5839999999999999E-3</v>
      </c>
      <c r="AF665" s="25">
        <v>0</v>
      </c>
      <c r="AG665" s="25" t="s">
        <v>22</v>
      </c>
      <c r="AH665" s="25">
        <v>0</v>
      </c>
      <c r="AI665" s="25">
        <v>0</v>
      </c>
      <c r="AJ665" s="25" t="s">
        <v>19</v>
      </c>
      <c r="AK665" s="42" t="s">
        <v>19</v>
      </c>
      <c r="AL665" s="25" t="s">
        <v>19</v>
      </c>
      <c r="AM665" s="25">
        <v>1</v>
      </c>
      <c r="AN665" s="25">
        <v>360</v>
      </c>
      <c r="AO665" s="25">
        <v>220</v>
      </c>
      <c r="AP665" s="25">
        <v>100</v>
      </c>
      <c r="AQ665" s="25">
        <v>3.1</v>
      </c>
      <c r="AR665" s="25">
        <v>7.92E-3</v>
      </c>
      <c r="AS665" s="157" t="s">
        <v>22</v>
      </c>
      <c r="AT665" s="93">
        <v>42521</v>
      </c>
      <c r="AU665" s="92" t="s">
        <v>22</v>
      </c>
      <c r="AV665" s="91" t="s">
        <v>48</v>
      </c>
      <c r="AW665" s="92" t="s">
        <v>48</v>
      </c>
      <c r="AX665" s="92" t="s">
        <v>48</v>
      </c>
      <c r="AY665" s="91" t="s">
        <v>152</v>
      </c>
      <c r="AZ665" s="23"/>
      <c r="BA665" s="25">
        <v>0</v>
      </c>
      <c r="BB665" t="s">
        <v>48</v>
      </c>
      <c r="BC665" t="e">
        <v>#N/A</v>
      </c>
      <c r="BD665" t="e">
        <f>IF(Z665=BC665,"OK")</f>
        <v>#N/A</v>
      </c>
      <c r="BE665">
        <v>3.1</v>
      </c>
      <c r="BF665">
        <v>1.5839999999999999E-3</v>
      </c>
      <c r="BG665">
        <v>360</v>
      </c>
      <c r="BH665">
        <v>220</v>
      </c>
      <c r="BI665">
        <v>100</v>
      </c>
      <c r="BJ665">
        <v>3.1</v>
      </c>
      <c r="BK665">
        <v>7.92E-3</v>
      </c>
      <c r="BN665" s="183"/>
    </row>
    <row r="666" spans="1:66" ht="38.25" x14ac:dyDescent="0.25">
      <c r="A666" s="1"/>
      <c r="B666" s="94">
        <v>662</v>
      </c>
      <c r="C666" s="181">
        <v>1085457</v>
      </c>
      <c r="D666" s="25"/>
      <c r="E666" s="36" t="s">
        <v>5814</v>
      </c>
      <c r="F666" s="151" t="s">
        <v>28</v>
      </c>
      <c r="G666" s="41"/>
      <c r="H666" s="46" t="str">
        <f>IFERROR(IFERROR(IF(SEARCH("Usystems",$E666)&gt;0,"Usystems"),IF(SEARCH("RIIFO",$E666)&gt;0,"RIIFO","Uponor")),"Uponor")</f>
        <v>Uponor</v>
      </c>
      <c r="I666" s="25" t="str">
        <f>IFERROR(MID($D666,1,7)+0,"")</f>
        <v/>
      </c>
      <c r="J666" s="25" t="str">
        <f>IFERROR(MID($D666,10,7)+0,"")</f>
        <v/>
      </c>
      <c r="K666" s="25" t="str">
        <f>IFERROR(MID($D666,19,7)+0,"")</f>
        <v/>
      </c>
      <c r="L666" s="25" t="str">
        <f>IFERROR(MID($D666,28,7)+0,"")</f>
        <v/>
      </c>
      <c r="M666" s="25" t="str">
        <f>IF(IFERROR(MID($Q666,1,7)+0,"")&lt;1130000,IF(INDEX(C:C,MATCH(LEFT(Q666,7)+0,I:I,0))&lt;1130000,"",INDEX(C:C,MATCH(LEFT(Q666,7)+0,I:I,0))),IFERROR(MID($Q666,1,7)+0,""))</f>
        <v/>
      </c>
      <c r="N666" s="25" t="str">
        <f>IF(IFERROR(MID($Q666,10,7)+0,"")&lt;1130000,"",IFERROR(MID($Q666,10,7)+0,""))</f>
        <v/>
      </c>
      <c r="O666" s="25" t="str">
        <f>IF(IFERROR(MID($Q666,19,7)+0,"")&lt;1130000,"",IFERROR(MID($Q666,19,7)+0,""))</f>
        <v/>
      </c>
      <c r="P666" s="25" t="str">
        <f>IF(M666="","",IF(N666="",M666,M666&amp;", "&amp;N666))</f>
        <v/>
      </c>
      <c r="Q666" s="25"/>
      <c r="R666" s="25"/>
      <c r="S666" s="35" t="s">
        <v>35</v>
      </c>
      <c r="T666" s="25" t="s">
        <v>36</v>
      </c>
      <c r="U666" s="185">
        <v>2728</v>
      </c>
      <c r="V666" s="188">
        <v>2728</v>
      </c>
      <c r="W666" s="189">
        <v>2728</v>
      </c>
      <c r="X666" s="31">
        <v>2728</v>
      </c>
      <c r="Y666" s="90">
        <f>IFERROR(ROUND(X666/W666-1,2),"")</f>
        <v>0</v>
      </c>
      <c r="Z666" s="31">
        <f>IF(OR(S666="VLD MLC components",S666="VLD MLC pipes",S666="VLD PEX components",S666="VLD PEX pipes",S666="VLD PHC components",S666="VLD PHC pipes",S666="Controls VLD"),"По запросу",X666)</f>
        <v>2728</v>
      </c>
      <c r="AA666" s="63">
        <f>ROUND(X666/1.2,3)</f>
        <v>2273.3330000000001</v>
      </c>
      <c r="AB666" s="23">
        <v>2273.3330000000001</v>
      </c>
      <c r="AC666" s="190">
        <f>IFERROR(ROUND(AA666/AB666-1,2),"")</f>
        <v>0</v>
      </c>
      <c r="AD666" s="25">
        <v>0.16</v>
      </c>
      <c r="AE666" s="25">
        <v>1.0399999999999999E-4</v>
      </c>
      <c r="AF666" s="25">
        <v>0</v>
      </c>
      <c r="AG666" s="25" t="s">
        <v>22</v>
      </c>
      <c r="AH666" s="25">
        <v>0</v>
      </c>
      <c r="AI666" s="25">
        <v>0</v>
      </c>
      <c r="AJ666" s="25" t="s">
        <v>19</v>
      </c>
      <c r="AK666" s="42" t="s">
        <v>19</v>
      </c>
      <c r="AL666" s="25" t="s">
        <v>19</v>
      </c>
      <c r="AM666" s="25">
        <v>1</v>
      </c>
      <c r="AN666" s="25" t="s">
        <v>22</v>
      </c>
      <c r="AO666" s="25" t="s">
        <v>22</v>
      </c>
      <c r="AP666" s="25" t="s">
        <v>22</v>
      </c>
      <c r="AQ666" s="25"/>
      <c r="AR666" s="25"/>
      <c r="AS666" s="157" t="s">
        <v>22</v>
      </c>
      <c r="AT666" s="93">
        <v>42521</v>
      </c>
      <c r="AU666" s="92" t="s">
        <v>22</v>
      </c>
      <c r="AV666" s="91" t="s">
        <v>48</v>
      </c>
      <c r="AW666" s="92" t="s">
        <v>48</v>
      </c>
      <c r="AX666" s="92" t="s">
        <v>48</v>
      </c>
      <c r="AY666" s="91" t="s">
        <v>152</v>
      </c>
      <c r="AZ666" s="23"/>
      <c r="BA666" s="25">
        <v>0</v>
      </c>
      <c r="BB666" t="s">
        <v>48</v>
      </c>
      <c r="BC666" t="e">
        <v>#N/A</v>
      </c>
      <c r="BD666" t="e">
        <f>IF(Z666=BC666,"OK")</f>
        <v>#N/A</v>
      </c>
      <c r="BE666">
        <v>0.16</v>
      </c>
      <c r="BF666">
        <v>1.0399999999999999E-4</v>
      </c>
      <c r="BG666" t="s">
        <v>22</v>
      </c>
      <c r="BH666" t="s">
        <v>22</v>
      </c>
      <c r="BI666" t="s">
        <v>22</v>
      </c>
      <c r="BJ666">
        <v>0</v>
      </c>
      <c r="BK666">
        <v>0</v>
      </c>
      <c r="BN666" s="183"/>
    </row>
    <row r="667" spans="1:66" ht="25.5" x14ac:dyDescent="0.25">
      <c r="A667" s="1"/>
      <c r="B667" s="94">
        <v>663</v>
      </c>
      <c r="C667" s="181">
        <v>1085458</v>
      </c>
      <c r="D667" s="25"/>
      <c r="E667" s="36" t="s">
        <v>5813</v>
      </c>
      <c r="F667" s="151" t="s">
        <v>28</v>
      </c>
      <c r="G667" s="41"/>
      <c r="H667" s="46" t="str">
        <f>IFERROR(IFERROR(IF(SEARCH("Usystems",$E667)&gt;0,"Usystems"),IF(SEARCH("RIIFO",$E667)&gt;0,"RIIFO","Uponor")),"Uponor")</f>
        <v>Uponor</v>
      </c>
      <c r="I667" s="25" t="str">
        <f>IFERROR(MID($D667,1,7)+0,"")</f>
        <v/>
      </c>
      <c r="J667" s="25" t="str">
        <f>IFERROR(MID($D667,10,7)+0,"")</f>
        <v/>
      </c>
      <c r="K667" s="25" t="str">
        <f>IFERROR(MID($D667,19,7)+0,"")</f>
        <v/>
      </c>
      <c r="L667" s="25" t="str">
        <f>IFERROR(MID($D667,28,7)+0,"")</f>
        <v/>
      </c>
      <c r="M667" s="25" t="str">
        <f>IF(IFERROR(MID($Q667,1,7)+0,"")&lt;1130000,IF(INDEX(C:C,MATCH(LEFT(Q667,7)+0,I:I,0))&lt;1130000,"",INDEX(C:C,MATCH(LEFT(Q667,7)+0,I:I,0))),IFERROR(MID($Q667,1,7)+0,""))</f>
        <v/>
      </c>
      <c r="N667" s="25" t="str">
        <f>IF(IFERROR(MID($Q667,10,7)+0,"")&lt;1130000,"",IFERROR(MID($Q667,10,7)+0,""))</f>
        <v/>
      </c>
      <c r="O667" s="25" t="str">
        <f>IF(IFERROR(MID($Q667,19,7)+0,"")&lt;1130000,"",IFERROR(MID($Q667,19,7)+0,""))</f>
        <v/>
      </c>
      <c r="P667" s="25" t="str">
        <f>IF(M667="","",IF(N667="",M667,M667&amp;", "&amp;N667))</f>
        <v/>
      </c>
      <c r="Q667" s="25"/>
      <c r="R667" s="25"/>
      <c r="S667" s="35" t="s">
        <v>35</v>
      </c>
      <c r="T667" s="25" t="s">
        <v>36</v>
      </c>
      <c r="U667" s="185">
        <v>1970</v>
      </c>
      <c r="V667" s="188">
        <v>1970</v>
      </c>
      <c r="W667" s="189">
        <v>1970</v>
      </c>
      <c r="X667" s="31">
        <v>1970</v>
      </c>
      <c r="Y667" s="90">
        <f>IFERROR(ROUND(X667/W667-1,2),"")</f>
        <v>0</v>
      </c>
      <c r="Z667" s="31">
        <f>IF(OR(S667="VLD MLC components",S667="VLD MLC pipes",S667="VLD PEX components",S667="VLD PEX pipes",S667="VLD PHC components",S667="VLD PHC pipes",S667="Controls VLD"),"По запросу",X667)</f>
        <v>1970</v>
      </c>
      <c r="AA667" s="63">
        <f>ROUND(X667/1.2,3)</f>
        <v>1641.6669999999999</v>
      </c>
      <c r="AB667" s="23">
        <v>1641.6669999999999</v>
      </c>
      <c r="AC667" s="190">
        <f>IFERROR(ROUND(AA667/AB667-1,2),"")</f>
        <v>0</v>
      </c>
      <c r="AD667" s="25">
        <v>0.24</v>
      </c>
      <c r="AE667" s="25">
        <v>1E-4</v>
      </c>
      <c r="AF667" s="25">
        <v>0</v>
      </c>
      <c r="AG667" s="25" t="s">
        <v>22</v>
      </c>
      <c r="AH667" s="25">
        <v>0</v>
      </c>
      <c r="AI667" s="25">
        <v>0</v>
      </c>
      <c r="AJ667" s="25" t="s">
        <v>19</v>
      </c>
      <c r="AK667" s="42" t="s">
        <v>19</v>
      </c>
      <c r="AL667" s="25" t="s">
        <v>19</v>
      </c>
      <c r="AM667" s="25">
        <v>1</v>
      </c>
      <c r="AN667" s="25">
        <v>200</v>
      </c>
      <c r="AO667" s="25">
        <v>130</v>
      </c>
      <c r="AP667" s="25">
        <v>100</v>
      </c>
      <c r="AQ667" s="25">
        <v>0.24</v>
      </c>
      <c r="AR667" s="94">
        <v>2.5999999999999999E-3</v>
      </c>
      <c r="AS667" s="157" t="s">
        <v>22</v>
      </c>
      <c r="AT667" s="93">
        <v>42521</v>
      </c>
      <c r="AU667" s="92" t="s">
        <v>22</v>
      </c>
      <c r="AV667" s="91" t="s">
        <v>48</v>
      </c>
      <c r="AW667" s="92" t="s">
        <v>48</v>
      </c>
      <c r="AX667" s="92" t="s">
        <v>48</v>
      </c>
      <c r="AY667" s="91" t="s">
        <v>152</v>
      </c>
      <c r="AZ667" s="23"/>
      <c r="BA667" s="25">
        <v>0</v>
      </c>
      <c r="BB667" t="s">
        <v>48</v>
      </c>
      <c r="BC667" t="e">
        <v>#N/A</v>
      </c>
      <c r="BD667" t="e">
        <f>IF(Z667=BC667,"OK")</f>
        <v>#N/A</v>
      </c>
      <c r="BE667">
        <v>0.24</v>
      </c>
      <c r="BF667">
        <v>1E-4</v>
      </c>
      <c r="BG667">
        <v>200</v>
      </c>
      <c r="BH667">
        <v>130</v>
      </c>
      <c r="BI667">
        <v>100</v>
      </c>
      <c r="BJ667">
        <v>0.24</v>
      </c>
      <c r="BK667">
        <v>2.5999999999999999E-3</v>
      </c>
      <c r="BN667" s="183"/>
    </row>
    <row r="668" spans="1:66" ht="25.5" x14ac:dyDescent="0.25">
      <c r="A668" s="1"/>
      <c r="B668" s="94">
        <v>664</v>
      </c>
      <c r="C668" s="181">
        <v>1085462</v>
      </c>
      <c r="D668" s="25"/>
      <c r="E668" s="36" t="s">
        <v>5812</v>
      </c>
      <c r="F668" s="151" t="s">
        <v>28</v>
      </c>
      <c r="G668" s="41"/>
      <c r="H668" s="46" t="str">
        <f>IFERROR(IFERROR(IF(SEARCH("Usystems",$E668)&gt;0,"Usystems"),IF(SEARCH("RIIFO",$E668)&gt;0,"RIIFO","Uponor")),"Uponor")</f>
        <v>Uponor</v>
      </c>
      <c r="I668" s="25" t="str">
        <f>IFERROR(MID($D668,1,7)+0,"")</f>
        <v/>
      </c>
      <c r="J668" s="25" t="str">
        <f>IFERROR(MID($D668,10,7)+0,"")</f>
        <v/>
      </c>
      <c r="K668" s="25" t="str">
        <f>IFERROR(MID($D668,19,7)+0,"")</f>
        <v/>
      </c>
      <c r="L668" s="25" t="str">
        <f>IFERROR(MID($D668,28,7)+0,"")</f>
        <v/>
      </c>
      <c r="M668" s="25" t="str">
        <f>IF(IFERROR(MID($Q668,1,7)+0,"")&lt;1130000,IF(INDEX(C:C,MATCH(LEFT(Q668,7)+0,I:I,0))&lt;1130000,"",INDEX(C:C,MATCH(LEFT(Q668,7)+0,I:I,0))),IFERROR(MID($Q668,1,7)+0,""))</f>
        <v/>
      </c>
      <c r="N668" s="25" t="str">
        <f>IF(IFERROR(MID($Q668,10,7)+0,"")&lt;1130000,"",IFERROR(MID($Q668,10,7)+0,""))</f>
        <v/>
      </c>
      <c r="O668" s="25" t="str">
        <f>IF(IFERROR(MID($Q668,19,7)+0,"")&lt;1130000,"",IFERROR(MID($Q668,19,7)+0,""))</f>
        <v/>
      </c>
      <c r="P668" s="25" t="str">
        <f>IF(M668="","",IF(N668="",M668,M668&amp;", "&amp;N668))</f>
        <v/>
      </c>
      <c r="Q668" s="25"/>
      <c r="R668" s="25"/>
      <c r="S668" s="35" t="s">
        <v>35</v>
      </c>
      <c r="T668" s="25" t="s">
        <v>36</v>
      </c>
      <c r="U668" s="185">
        <v>2341</v>
      </c>
      <c r="V668" s="188">
        <v>2341</v>
      </c>
      <c r="W668" s="189">
        <v>2341</v>
      </c>
      <c r="X668" s="31">
        <v>2341</v>
      </c>
      <c r="Y668" s="90">
        <f>IFERROR(ROUND(X668/W668-1,2),"")</f>
        <v>0</v>
      </c>
      <c r="Z668" s="31">
        <f>IF(OR(S668="VLD MLC components",S668="VLD MLC pipes",S668="VLD PEX components",S668="VLD PEX pipes",S668="VLD PHC components",S668="VLD PHC pipes",S668="Controls VLD"),"По запросу",X668)</f>
        <v>2341</v>
      </c>
      <c r="AA668" s="63">
        <f>ROUND(X668/1.2,3)</f>
        <v>1950.8330000000001</v>
      </c>
      <c r="AB668" s="23">
        <v>1950.8330000000001</v>
      </c>
      <c r="AC668" s="190">
        <f>IFERROR(ROUND(AA668/AB668-1,2),"")</f>
        <v>0</v>
      </c>
      <c r="AD668" s="25">
        <v>0.20399999999999999</v>
      </c>
      <c r="AE668" s="25">
        <v>2.5999999999999998E-4</v>
      </c>
      <c r="AF668" s="25">
        <v>0</v>
      </c>
      <c r="AG668" s="25" t="s">
        <v>22</v>
      </c>
      <c r="AH668" s="25">
        <v>0</v>
      </c>
      <c r="AI668" s="25">
        <v>0</v>
      </c>
      <c r="AJ668" s="25" t="s">
        <v>19</v>
      </c>
      <c r="AK668" s="42" t="s">
        <v>19</v>
      </c>
      <c r="AL668" s="25" t="s">
        <v>19</v>
      </c>
      <c r="AM668" s="25">
        <v>1</v>
      </c>
      <c r="AN668" s="25" t="s">
        <v>22</v>
      </c>
      <c r="AO668" s="25" t="s">
        <v>22</v>
      </c>
      <c r="AP668" s="25" t="s">
        <v>22</v>
      </c>
      <c r="AQ668" s="25"/>
      <c r="AR668" s="94"/>
      <c r="AS668" s="157" t="s">
        <v>22</v>
      </c>
      <c r="AT668" s="93">
        <v>42521</v>
      </c>
      <c r="AU668" s="92" t="s">
        <v>22</v>
      </c>
      <c r="AV668" s="91" t="s">
        <v>48</v>
      </c>
      <c r="AW668" s="92" t="s">
        <v>48</v>
      </c>
      <c r="AX668" s="92" t="s">
        <v>48</v>
      </c>
      <c r="AY668" s="91" t="s">
        <v>152</v>
      </c>
      <c r="AZ668" s="23"/>
      <c r="BA668" s="25">
        <v>0</v>
      </c>
      <c r="BB668" t="s">
        <v>48</v>
      </c>
      <c r="BC668" t="e">
        <v>#N/A</v>
      </c>
      <c r="BD668" t="e">
        <f>IF(Z668=BC668,"OK")</f>
        <v>#N/A</v>
      </c>
      <c r="BE668">
        <v>0.20399999999999999</v>
      </c>
      <c r="BF668">
        <v>2.5999999999999998E-4</v>
      </c>
      <c r="BG668" t="s">
        <v>22</v>
      </c>
      <c r="BH668" t="s">
        <v>22</v>
      </c>
      <c r="BI668" t="s">
        <v>22</v>
      </c>
      <c r="BJ668">
        <v>0</v>
      </c>
      <c r="BK668">
        <v>0</v>
      </c>
      <c r="BN668" s="183"/>
    </row>
    <row r="669" spans="1:66" ht="25.5" x14ac:dyDescent="0.25">
      <c r="A669" s="1"/>
      <c r="B669" s="94">
        <v>665</v>
      </c>
      <c r="C669" s="181">
        <v>1085463</v>
      </c>
      <c r="D669" s="25"/>
      <c r="E669" s="36" t="s">
        <v>5811</v>
      </c>
      <c r="F669" s="151" t="s">
        <v>28</v>
      </c>
      <c r="G669" s="41"/>
      <c r="H669" s="46" t="str">
        <f>IFERROR(IFERROR(IF(SEARCH("Usystems",$E669)&gt;0,"Usystems"),IF(SEARCH("RIIFO",$E669)&gt;0,"RIIFO","Uponor")),"Uponor")</f>
        <v>Uponor</v>
      </c>
      <c r="I669" s="25" t="str">
        <f>IFERROR(MID($D669,1,7)+0,"")</f>
        <v/>
      </c>
      <c r="J669" s="25" t="str">
        <f>IFERROR(MID($D669,10,7)+0,"")</f>
        <v/>
      </c>
      <c r="K669" s="25" t="str">
        <f>IFERROR(MID($D669,19,7)+0,"")</f>
        <v/>
      </c>
      <c r="L669" s="25" t="str">
        <f>IFERROR(MID($D669,28,7)+0,"")</f>
        <v/>
      </c>
      <c r="M669" s="25" t="str">
        <f>IF(IFERROR(MID($Q669,1,7)+0,"")&lt;1130000,IF(INDEX(C:C,MATCH(LEFT(Q669,7)+0,I:I,0))&lt;1130000,"",INDEX(C:C,MATCH(LEFT(Q669,7)+0,I:I,0))),IFERROR(MID($Q669,1,7)+0,""))</f>
        <v/>
      </c>
      <c r="N669" s="25" t="str">
        <f>IF(IFERROR(MID($Q669,10,7)+0,"")&lt;1130000,"",IFERROR(MID($Q669,10,7)+0,""))</f>
        <v/>
      </c>
      <c r="O669" s="25" t="str">
        <f>IF(IFERROR(MID($Q669,19,7)+0,"")&lt;1130000,"",IFERROR(MID($Q669,19,7)+0,""))</f>
        <v/>
      </c>
      <c r="P669" s="25" t="str">
        <f>IF(M669="","",IF(N669="",M669,M669&amp;", "&amp;N669))</f>
        <v/>
      </c>
      <c r="Q669" s="25"/>
      <c r="R669" s="25"/>
      <c r="S669" s="35" t="s">
        <v>35</v>
      </c>
      <c r="T669" s="25" t="s">
        <v>36</v>
      </c>
      <c r="U669" s="185">
        <v>1839</v>
      </c>
      <c r="V669" s="188">
        <v>1839</v>
      </c>
      <c r="W669" s="189">
        <v>1839</v>
      </c>
      <c r="X669" s="31">
        <v>1839</v>
      </c>
      <c r="Y669" s="90">
        <f>IFERROR(ROUND(X669/W669-1,2),"")</f>
        <v>0</v>
      </c>
      <c r="Z669" s="31">
        <f>IF(OR(S669="VLD MLC components",S669="VLD MLC pipes",S669="VLD PEX components",S669="VLD PEX pipes",S669="VLD PHC components",S669="VLD PHC pipes",S669="Controls VLD"),"По запросу",X669)</f>
        <v>1839</v>
      </c>
      <c r="AA669" s="63">
        <f>ROUND(X669/1.2,3)</f>
        <v>1532.5</v>
      </c>
      <c r="AB669" s="23">
        <v>1532.5</v>
      </c>
      <c r="AC669" s="190">
        <f>IFERROR(ROUND(AA669/AB669-1,2),"")</f>
        <v>0</v>
      </c>
      <c r="AD669" s="25">
        <v>0.12</v>
      </c>
      <c r="AE669" s="25">
        <v>2.5999999999999998E-4</v>
      </c>
      <c r="AF669" s="25">
        <v>0</v>
      </c>
      <c r="AG669" s="25" t="s">
        <v>22</v>
      </c>
      <c r="AH669" s="25">
        <v>0</v>
      </c>
      <c r="AI669" s="25">
        <v>0</v>
      </c>
      <c r="AJ669" s="25" t="s">
        <v>19</v>
      </c>
      <c r="AK669" s="42" t="s">
        <v>19</v>
      </c>
      <c r="AL669" s="25" t="s">
        <v>19</v>
      </c>
      <c r="AM669" s="25">
        <v>1</v>
      </c>
      <c r="AN669" s="25">
        <v>200</v>
      </c>
      <c r="AO669" s="25">
        <v>130</v>
      </c>
      <c r="AP669" s="25">
        <v>100</v>
      </c>
      <c r="AQ669" s="25">
        <v>0.12</v>
      </c>
      <c r="AR669" s="94">
        <v>2.5999999999999999E-3</v>
      </c>
      <c r="AS669" s="157" t="s">
        <v>22</v>
      </c>
      <c r="AT669" s="93">
        <v>42521</v>
      </c>
      <c r="AU669" s="92" t="s">
        <v>22</v>
      </c>
      <c r="AV669" s="91" t="s">
        <v>48</v>
      </c>
      <c r="AW669" s="92" t="s">
        <v>48</v>
      </c>
      <c r="AX669" s="92" t="s">
        <v>48</v>
      </c>
      <c r="AY669" s="91" t="s">
        <v>152</v>
      </c>
      <c r="AZ669" s="23"/>
      <c r="BA669" s="25">
        <v>0</v>
      </c>
      <c r="BB669" t="s">
        <v>48</v>
      </c>
      <c r="BC669" t="e">
        <v>#N/A</v>
      </c>
      <c r="BD669" t="e">
        <f>IF(Z669=BC669,"OK")</f>
        <v>#N/A</v>
      </c>
      <c r="BE669">
        <v>0.12</v>
      </c>
      <c r="BF669">
        <v>2.5999999999999998E-4</v>
      </c>
      <c r="BG669">
        <v>200</v>
      </c>
      <c r="BH669">
        <v>130</v>
      </c>
      <c r="BI669">
        <v>100</v>
      </c>
      <c r="BJ669">
        <v>0.12</v>
      </c>
      <c r="BK669">
        <v>2.5999999999999999E-3</v>
      </c>
      <c r="BN669" s="183"/>
    </row>
    <row r="670" spans="1:66" ht="25.5" x14ac:dyDescent="0.25">
      <c r="A670" s="1"/>
      <c r="B670" s="94">
        <v>666</v>
      </c>
      <c r="C670" s="181">
        <v>1085465</v>
      </c>
      <c r="D670" s="25"/>
      <c r="E670" s="36" t="s">
        <v>5810</v>
      </c>
      <c r="F670" s="151" t="s">
        <v>28</v>
      </c>
      <c r="G670" s="41"/>
      <c r="H670" s="46" t="str">
        <f>IFERROR(IFERROR(IF(SEARCH("Usystems",$E670)&gt;0,"Usystems"),IF(SEARCH("RIIFO",$E670)&gt;0,"RIIFO","Uponor")),"Uponor")</f>
        <v>Uponor</v>
      </c>
      <c r="I670" s="25" t="str">
        <f>IFERROR(MID($D670,1,7)+0,"")</f>
        <v/>
      </c>
      <c r="J670" s="25" t="str">
        <f>IFERROR(MID($D670,10,7)+0,"")</f>
        <v/>
      </c>
      <c r="K670" s="25" t="str">
        <f>IFERROR(MID($D670,19,7)+0,"")</f>
        <v/>
      </c>
      <c r="L670" s="25" t="str">
        <f>IFERROR(MID($D670,28,7)+0,"")</f>
        <v/>
      </c>
      <c r="M670" s="25" t="str">
        <f>IF(IFERROR(MID($Q670,1,7)+0,"")&lt;1130000,IF(INDEX(C:C,MATCH(LEFT(Q670,7)+0,I:I,0))&lt;1130000,"",INDEX(C:C,MATCH(LEFT(Q670,7)+0,I:I,0))),IFERROR(MID($Q670,1,7)+0,""))</f>
        <v/>
      </c>
      <c r="N670" s="25" t="str">
        <f>IF(IFERROR(MID($Q670,10,7)+0,"")&lt;1130000,"",IFERROR(MID($Q670,10,7)+0,""))</f>
        <v/>
      </c>
      <c r="O670" s="25" t="str">
        <f>IF(IFERROR(MID($Q670,19,7)+0,"")&lt;1130000,"",IFERROR(MID($Q670,19,7)+0,""))</f>
        <v/>
      </c>
      <c r="P670" s="25" t="str">
        <f>IF(M670="","",IF(N670="",M670,M670&amp;", "&amp;N670))</f>
        <v/>
      </c>
      <c r="Q670" s="25"/>
      <c r="R670" s="25"/>
      <c r="S670" s="35" t="s">
        <v>35</v>
      </c>
      <c r="T670" s="25" t="s">
        <v>36</v>
      </c>
      <c r="U670" s="185">
        <v>1834</v>
      </c>
      <c r="V670" s="188">
        <v>1834</v>
      </c>
      <c r="W670" s="189">
        <v>1834</v>
      </c>
      <c r="X670" s="31">
        <v>1834</v>
      </c>
      <c r="Y670" s="90">
        <f>IFERROR(ROUND(X670/W670-1,2),"")</f>
        <v>0</v>
      </c>
      <c r="Z670" s="31">
        <f>IF(OR(S670="VLD MLC components",S670="VLD MLC pipes",S670="VLD PEX components",S670="VLD PEX pipes",S670="VLD PHC components",S670="VLD PHC pipes",S670="Controls VLD"),"По запросу",X670)</f>
        <v>1834</v>
      </c>
      <c r="AA670" s="63">
        <f>ROUND(X670/1.2,3)</f>
        <v>1528.3330000000001</v>
      </c>
      <c r="AB670" s="23">
        <v>1528.3330000000001</v>
      </c>
      <c r="AC670" s="190">
        <f>IFERROR(ROUND(AA670/AB670-1,2),"")</f>
        <v>0</v>
      </c>
      <c r="AD670" s="25">
        <v>0.152</v>
      </c>
      <c r="AE670" s="25">
        <v>1.0399999999999999E-4</v>
      </c>
      <c r="AF670" s="25">
        <v>0</v>
      </c>
      <c r="AG670" s="25" t="s">
        <v>22</v>
      </c>
      <c r="AH670" s="25">
        <v>0</v>
      </c>
      <c r="AI670" s="25">
        <v>0</v>
      </c>
      <c r="AJ670" s="25" t="s">
        <v>19</v>
      </c>
      <c r="AK670" s="42" t="s">
        <v>19</v>
      </c>
      <c r="AL670" s="25" t="s">
        <v>19</v>
      </c>
      <c r="AM670" s="25">
        <v>1</v>
      </c>
      <c r="AN670" s="25">
        <v>200</v>
      </c>
      <c r="AO670" s="25">
        <v>130</v>
      </c>
      <c r="AP670" s="25">
        <v>100</v>
      </c>
      <c r="AQ670" s="25">
        <v>0.152</v>
      </c>
      <c r="AR670" s="94">
        <v>2.5999999999999999E-3</v>
      </c>
      <c r="AS670" s="157" t="s">
        <v>22</v>
      </c>
      <c r="AT670" s="93">
        <v>42521</v>
      </c>
      <c r="AU670" s="92" t="s">
        <v>22</v>
      </c>
      <c r="AV670" s="91" t="s">
        <v>48</v>
      </c>
      <c r="AW670" s="92" t="s">
        <v>48</v>
      </c>
      <c r="AX670" s="92" t="s">
        <v>48</v>
      </c>
      <c r="AY670" s="91" t="s">
        <v>152</v>
      </c>
      <c r="AZ670" s="23"/>
      <c r="BA670" s="25">
        <v>0</v>
      </c>
      <c r="BB670" t="s">
        <v>48</v>
      </c>
      <c r="BC670" t="e">
        <v>#N/A</v>
      </c>
      <c r="BD670" t="e">
        <f>IF(Z670=BC670,"OK")</f>
        <v>#N/A</v>
      </c>
      <c r="BE670">
        <v>0.152</v>
      </c>
      <c r="BF670">
        <v>1.0399999999999999E-4</v>
      </c>
      <c r="BG670">
        <v>200</v>
      </c>
      <c r="BH670">
        <v>130</v>
      </c>
      <c r="BI670">
        <v>100</v>
      </c>
      <c r="BJ670">
        <v>0.152</v>
      </c>
      <c r="BK670">
        <v>2.5999999999999999E-3</v>
      </c>
      <c r="BN670" s="183"/>
    </row>
    <row r="671" spans="1:66" ht="25.5" x14ac:dyDescent="0.25">
      <c r="A671" s="1"/>
      <c r="B671" s="94">
        <v>667</v>
      </c>
      <c r="C671" s="181">
        <v>1085476</v>
      </c>
      <c r="D671" s="25"/>
      <c r="E671" s="36" t="s">
        <v>5809</v>
      </c>
      <c r="F671" s="151" t="s">
        <v>28</v>
      </c>
      <c r="G671" s="41"/>
      <c r="H671" s="46" t="str">
        <f>IFERROR(IFERROR(IF(SEARCH("Usystems",$E671)&gt;0,"Usystems"),IF(SEARCH("RIIFO",$E671)&gt;0,"RIIFO","Uponor")),"Uponor")</f>
        <v>Uponor</v>
      </c>
      <c r="I671" s="25" t="str">
        <f>IFERROR(MID($D671,1,7)+0,"")</f>
        <v/>
      </c>
      <c r="J671" s="25" t="str">
        <f>IFERROR(MID($D671,10,7)+0,"")</f>
        <v/>
      </c>
      <c r="K671" s="25" t="str">
        <f>IFERROR(MID($D671,19,7)+0,"")</f>
        <v/>
      </c>
      <c r="L671" s="25" t="str">
        <f>IFERROR(MID($D671,28,7)+0,"")</f>
        <v/>
      </c>
      <c r="M671" s="25" t="str">
        <f>IF(IFERROR(MID($Q671,1,7)+0,"")&lt;1130000,IF(INDEX(C:C,MATCH(LEFT(Q671,7)+0,I:I,0))&lt;1130000,"",INDEX(C:C,MATCH(LEFT(Q671,7)+0,I:I,0))),IFERROR(MID($Q671,1,7)+0,""))</f>
        <v/>
      </c>
      <c r="N671" s="25" t="str">
        <f>IF(IFERROR(MID($Q671,10,7)+0,"")&lt;1130000,"",IFERROR(MID($Q671,10,7)+0,""))</f>
        <v/>
      </c>
      <c r="O671" s="25" t="str">
        <f>IF(IFERROR(MID($Q671,19,7)+0,"")&lt;1130000,"",IFERROR(MID($Q671,19,7)+0,""))</f>
        <v/>
      </c>
      <c r="P671" s="25" t="str">
        <f>IF(M671="","",IF(N671="",M671,M671&amp;", "&amp;N671))</f>
        <v/>
      </c>
      <c r="Q671" s="25"/>
      <c r="R671" s="25"/>
      <c r="S671" s="35" t="s">
        <v>35</v>
      </c>
      <c r="T671" s="25" t="s">
        <v>38</v>
      </c>
      <c r="U671" s="185">
        <v>29132</v>
      </c>
      <c r="V671" s="188">
        <v>29132</v>
      </c>
      <c r="W671" s="189">
        <v>29132</v>
      </c>
      <c r="X671" s="31">
        <v>29132</v>
      </c>
      <c r="Y671" s="90">
        <f>IFERROR(ROUND(X671/W671-1,2),"")</f>
        <v>0</v>
      </c>
      <c r="Z671" s="31">
        <f>IF(OR(S671="VLD MLC components",S671="VLD MLC pipes",S671="VLD PEX components",S671="VLD PEX pipes",S671="VLD PHC components",S671="VLD PHC pipes",S671="Controls VLD"),"По запросу",X671)</f>
        <v>29132</v>
      </c>
      <c r="AA671" s="63">
        <f>ROUND(X671/1.2,3)</f>
        <v>24276.667000000001</v>
      </c>
      <c r="AB671" s="23">
        <v>24276.667000000001</v>
      </c>
      <c r="AC671" s="190">
        <f>IFERROR(ROUND(AA671/AB671-1,2),"")</f>
        <v>0</v>
      </c>
      <c r="AD671" s="25">
        <v>3.48</v>
      </c>
      <c r="AE671" s="25">
        <v>3.2000000000000002E-3</v>
      </c>
      <c r="AF671" s="25">
        <v>0</v>
      </c>
      <c r="AG671" s="25" t="s">
        <v>22</v>
      </c>
      <c r="AH671" s="25">
        <v>0</v>
      </c>
      <c r="AI671" s="25">
        <v>0</v>
      </c>
      <c r="AJ671" s="25" t="s">
        <v>19</v>
      </c>
      <c r="AK671" s="42" t="s">
        <v>19</v>
      </c>
      <c r="AL671" s="25" t="s">
        <v>19</v>
      </c>
      <c r="AM671" s="25">
        <v>1</v>
      </c>
      <c r="AN671" s="25">
        <v>400</v>
      </c>
      <c r="AO671" s="25">
        <v>400</v>
      </c>
      <c r="AP671" s="25">
        <v>200</v>
      </c>
      <c r="AQ671" s="25">
        <v>3.48</v>
      </c>
      <c r="AR671" s="94">
        <v>3.2000000000000001E-2</v>
      </c>
      <c r="AS671" s="157" t="s">
        <v>22</v>
      </c>
      <c r="AT671" s="93">
        <v>42521</v>
      </c>
      <c r="AU671" s="92" t="s">
        <v>22</v>
      </c>
      <c r="AV671" s="91" t="s">
        <v>48</v>
      </c>
      <c r="AW671" s="92" t="s">
        <v>48</v>
      </c>
      <c r="AX671" s="92" t="s">
        <v>48</v>
      </c>
      <c r="AY671" s="91" t="s">
        <v>152</v>
      </c>
      <c r="AZ671" s="23"/>
      <c r="BA671" s="25">
        <v>0</v>
      </c>
      <c r="BB671" t="s">
        <v>48</v>
      </c>
      <c r="BC671" t="e">
        <v>#N/A</v>
      </c>
      <c r="BD671" t="e">
        <f>IF(Z671=BC671,"OK")</f>
        <v>#N/A</v>
      </c>
      <c r="BE671">
        <v>3.48</v>
      </c>
      <c r="BF671">
        <v>3.2000000000000002E-3</v>
      </c>
      <c r="BG671">
        <v>400</v>
      </c>
      <c r="BH671">
        <v>400</v>
      </c>
      <c r="BI671">
        <v>200</v>
      </c>
      <c r="BJ671">
        <v>3.48</v>
      </c>
      <c r="BK671">
        <v>3.2000000000000001E-2</v>
      </c>
      <c r="BN671" s="183"/>
    </row>
    <row r="672" spans="1:66" x14ac:dyDescent="0.25">
      <c r="A672" s="1"/>
      <c r="B672" s="94">
        <v>668</v>
      </c>
      <c r="C672" s="180" t="s">
        <v>5808</v>
      </c>
      <c r="D672" s="129"/>
      <c r="E672" s="36"/>
      <c r="F672" s="215"/>
      <c r="G672" s="110"/>
      <c r="H672" s="46" t="str">
        <f>IFERROR(IFERROR(IF(SEARCH("Usystems",$E672)&gt;0,"Usystems"),IF(SEARCH("RIIFO",$E672)&gt;0,"RIIFO","Uponor")),"Uponor")</f>
        <v>Uponor</v>
      </c>
      <c r="I672" s="25" t="str">
        <f>IFERROR(MID($D672,1,7)+0,"")</f>
        <v/>
      </c>
      <c r="J672" s="25" t="str">
        <f>IFERROR(MID($D672,10,7)+0,"")</f>
        <v/>
      </c>
      <c r="K672" s="25" t="str">
        <f>IFERROR(MID($D672,19,7)+0,"")</f>
        <v/>
      </c>
      <c r="L672" s="25" t="str">
        <f>IFERROR(MID($D672,28,7)+0,"")</f>
        <v/>
      </c>
      <c r="M672" s="25" t="str">
        <f>IF(IFERROR(MID($Q672,1,7)+0,"")&lt;1130000,IF(INDEX(C:C,MATCH(LEFT(Q672,7)+0,I:I,0))&lt;1130000,"",INDEX(C:C,MATCH(LEFT(Q672,7)+0,I:I,0))),IFERROR(MID($Q672,1,7)+0,""))</f>
        <v/>
      </c>
      <c r="N672" s="25" t="str">
        <f>IF(IFERROR(MID($Q672,10,7)+0,"")&lt;1130000,"",IFERROR(MID($Q672,10,7)+0,""))</f>
        <v/>
      </c>
      <c r="O672" s="25" t="str">
        <f>IF(IFERROR(MID($Q672,19,7)+0,"")&lt;1130000,"",IFERROR(MID($Q672,19,7)+0,""))</f>
        <v/>
      </c>
      <c r="P672" s="25" t="str">
        <f>IF(M672="","",IF(N672="",M672,M672&amp;", "&amp;N672))</f>
        <v/>
      </c>
      <c r="Q672" s="146"/>
      <c r="R672" s="146"/>
      <c r="S672" s="35" t="s">
        <v>22</v>
      </c>
      <c r="T672" s="25"/>
      <c r="U672" s="185" t="s">
        <v>22</v>
      </c>
      <c r="V672" s="188" t="s">
        <v>22</v>
      </c>
      <c r="W672" s="189" t="s">
        <v>22</v>
      </c>
      <c r="X672" s="31"/>
      <c r="Y672" s="90" t="str">
        <f>IFERROR(ROUND(X672/W672-1,2),"")</f>
        <v/>
      </c>
      <c r="Z672" s="31">
        <f>IF(OR(S672="VLD MLC components",S672="VLD MLC pipes",S672="VLD PEX components",S672="VLD PEX pipes",S672="VLD PHC components",S672="VLD PHC pipes",S672="Controls VLD"),"По запросу",X672)</f>
        <v>0</v>
      </c>
      <c r="AA672" s="63">
        <f>ROUND(X672/1.2,3)</f>
        <v>0</v>
      </c>
      <c r="AB672" s="23">
        <v>0</v>
      </c>
      <c r="AC672" s="190" t="str">
        <f>IFERROR(ROUND(AA672/AB672-1,2),"")</f>
        <v/>
      </c>
      <c r="AD672" s="25"/>
      <c r="AE672" s="25"/>
      <c r="AF672" s="25">
        <v>0</v>
      </c>
      <c r="AG672" s="25" t="s">
        <v>22</v>
      </c>
      <c r="AH672" s="25">
        <v>0</v>
      </c>
      <c r="AI672" s="25">
        <v>0</v>
      </c>
      <c r="AJ672" s="25" t="s">
        <v>19</v>
      </c>
      <c r="AK672" s="145" t="s">
        <v>20</v>
      </c>
      <c r="AL672" s="25" t="s">
        <v>20</v>
      </c>
      <c r="AM672" s="106" t="s">
        <v>22</v>
      </c>
      <c r="AN672" s="25"/>
      <c r="AO672" s="25"/>
      <c r="AP672" s="25"/>
      <c r="AQ672" s="25"/>
      <c r="AR672" s="94"/>
      <c r="AS672" s="157" t="s">
        <v>22</v>
      </c>
      <c r="AT672" s="93" t="s">
        <v>22</v>
      </c>
      <c r="AU672" s="92" t="s">
        <v>582</v>
      </c>
      <c r="AV672" s="91" t="s">
        <v>48</v>
      </c>
      <c r="AW672" s="92" t="s">
        <v>48</v>
      </c>
      <c r="AX672" s="92" t="s">
        <v>48</v>
      </c>
      <c r="AY672" s="91" t="s">
        <v>48</v>
      </c>
      <c r="AZ672" s="23"/>
      <c r="BA672" s="25">
        <v>0</v>
      </c>
      <c r="BB672" t="s">
        <v>25</v>
      </c>
      <c r="BC672">
        <v>0</v>
      </c>
      <c r="BD672" t="str">
        <f>IF(Z672=BC672,"OK")</f>
        <v>OK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N672" s="183"/>
    </row>
    <row r="673" spans="1:66" x14ac:dyDescent="0.25">
      <c r="A673" s="1"/>
      <c r="B673" s="94">
        <v>669</v>
      </c>
      <c r="C673" s="43">
        <v>1237380</v>
      </c>
      <c r="D673" s="23"/>
      <c r="E673" s="36" t="s">
        <v>7082</v>
      </c>
      <c r="F673" s="151" t="s">
        <v>21</v>
      </c>
      <c r="G673" s="28" t="s">
        <v>2182</v>
      </c>
      <c r="H673" s="46" t="str">
        <f>IFERROR(IFERROR(IF(SEARCH("Usystems",$E673)&gt;0,"Usystems"),IF(SEARCH("RIIFO",$E673)&gt;0,"RIIFO","Uponor")),"Uponor")</f>
        <v>Usystems</v>
      </c>
      <c r="I673" s="25" t="str">
        <f>IFERROR(MID($D673,1,7)+0,"")</f>
        <v/>
      </c>
      <c r="J673" s="25" t="str">
        <f>IFERROR(MID($D673,10,7)+0,"")</f>
        <v/>
      </c>
      <c r="K673" s="25" t="str">
        <f>IFERROR(MID($D673,19,7)+0,"")</f>
        <v/>
      </c>
      <c r="L673" s="25" t="str">
        <f>IFERROR(MID($D673,28,7)+0,"")</f>
        <v/>
      </c>
      <c r="M673" s="25" t="str">
        <f>IF(IFERROR(MID($Q673,1,7)+0,"")&lt;1130000,IF(INDEX(C:C,MATCH(LEFT(Q673,7)+0,I:I,0))&lt;1130000,"",INDEX(C:C,MATCH(LEFT(Q673,7)+0,I:I,0))),IFERROR(MID($Q673,1,7)+0,""))</f>
        <v/>
      </c>
      <c r="N673" s="25" t="str">
        <f>IF(IFERROR(MID($Q673,10,7)+0,"")&lt;1130000,"",IFERROR(MID($Q673,10,7)+0,""))</f>
        <v/>
      </c>
      <c r="O673" s="25" t="str">
        <f>IF(IFERROR(MID($Q673,19,7)+0,"")&lt;1130000,"",IFERROR(MID($Q673,19,7)+0,""))</f>
        <v/>
      </c>
      <c r="P673" s="25" t="str">
        <f>IF(M673="","",IF(N673="",M673,M673&amp;", "&amp;N673))</f>
        <v/>
      </c>
      <c r="Q673" s="37"/>
      <c r="R673" s="37"/>
      <c r="S673" s="35" t="s">
        <v>42</v>
      </c>
      <c r="T673" s="25" t="s">
        <v>36</v>
      </c>
      <c r="U673" s="185" t="s">
        <v>22</v>
      </c>
      <c r="V673" s="188" t="s">
        <v>22</v>
      </c>
      <c r="W673" s="189" t="s">
        <v>22</v>
      </c>
      <c r="X673" s="31">
        <v>145</v>
      </c>
      <c r="Y673" s="90" t="str">
        <f>IFERROR(ROUND(X673/W673-1,2),"")</f>
        <v/>
      </c>
      <c r="Z673" s="31">
        <f>IF(OR(S673="VLD MLC components",S673="VLD MLC pipes",S673="VLD PEX components",S673="VLD PEX pipes",S673="VLD PHC components",S673="VLD PHC pipes",S673="Controls VLD"),"По запросу",X673)</f>
        <v>145</v>
      </c>
      <c r="AA673" s="63">
        <f>ROUND(X673/1.2,3)</f>
        <v>120.833</v>
      </c>
      <c r="AB673" s="23">
        <v>0</v>
      </c>
      <c r="AC673" s="190" t="str">
        <f>IFERROR(ROUND(AA673/AB673-1,2),"")</f>
        <v/>
      </c>
      <c r="AD673" s="25">
        <v>1.0999999999999999E-2</v>
      </c>
      <c r="AE673" s="25">
        <v>2.3E-5</v>
      </c>
      <c r="AF673" s="25">
        <v>2075</v>
      </c>
      <c r="AG673" s="25">
        <v>0</v>
      </c>
      <c r="AH673" s="25"/>
      <c r="AI673" s="25"/>
      <c r="AJ673" s="25" t="s">
        <v>20</v>
      </c>
      <c r="AK673" s="22" t="s">
        <v>20</v>
      </c>
      <c r="AL673" s="25" t="s">
        <v>20</v>
      </c>
      <c r="AM673" s="25">
        <v>1</v>
      </c>
      <c r="AN673" s="25">
        <v>75</v>
      </c>
      <c r="AO673" s="25">
        <v>60</v>
      </c>
      <c r="AP673" s="25">
        <v>5</v>
      </c>
      <c r="AQ673" s="25">
        <v>1.0999999999999999E-2</v>
      </c>
      <c r="AR673" s="94">
        <f>ROUND(AN673*AO673*AP673/1000000000,6)</f>
        <v>2.3E-5</v>
      </c>
      <c r="AS673" s="157"/>
      <c r="AT673" s="93"/>
      <c r="AU673" s="92"/>
      <c r="AV673" s="91"/>
      <c r="AW673" s="92"/>
      <c r="AX673" s="92"/>
      <c r="AY673" s="91"/>
      <c r="AZ673" s="23"/>
      <c r="BA673" s="25"/>
      <c r="BC673">
        <v>195</v>
      </c>
      <c r="BD673" t="b">
        <f>IF(Z673=BC673,"OK")</f>
        <v>0</v>
      </c>
      <c r="BN673" s="183"/>
    </row>
    <row r="674" spans="1:66" ht="25.5" x14ac:dyDescent="0.25">
      <c r="A674" s="1"/>
      <c r="B674" s="94">
        <v>670</v>
      </c>
      <c r="C674" s="43">
        <v>1237401</v>
      </c>
      <c r="D674" s="25">
        <v>1089673</v>
      </c>
      <c r="E674" s="36" t="s">
        <v>5807</v>
      </c>
      <c r="F674" s="151" t="s">
        <v>21</v>
      </c>
      <c r="G674" s="28" t="s">
        <v>2182</v>
      </c>
      <c r="H674" s="46" t="s">
        <v>5798</v>
      </c>
      <c r="I674" s="25">
        <f>IFERROR(MID($D674,1,7)+0,"")</f>
        <v>1089673</v>
      </c>
      <c r="J674" s="25" t="str">
        <f>IFERROR(MID($D674,10,7)+0,"")</f>
        <v/>
      </c>
      <c r="K674" s="25" t="str">
        <f>IFERROR(MID($D674,19,7)+0,"")</f>
        <v/>
      </c>
      <c r="L674" s="25" t="str">
        <f>IFERROR(MID($D674,28,7)+0,"")</f>
        <v/>
      </c>
      <c r="M674" s="25" t="str">
        <f>IF(IFERROR(MID($Q674,1,7)+0,"")&lt;1130000,IF(INDEX(C:C,MATCH(LEFT(Q674,7)+0,I:I,0))&lt;1130000,"",INDEX(C:C,MATCH(LEFT(Q674,7)+0,I:I,0))),IFERROR(MID($Q674,1,7)+0,""))</f>
        <v/>
      </c>
      <c r="N674" s="25" t="str">
        <f>IF(IFERROR(MID($Q674,10,7)+0,"")&lt;1130000,"",IFERROR(MID($Q674,10,7)+0,""))</f>
        <v/>
      </c>
      <c r="O674" s="25" t="str">
        <f>IF(IFERROR(MID($Q674,19,7)+0,"")&lt;1130000,"",IFERROR(MID($Q674,19,7)+0,""))</f>
        <v/>
      </c>
      <c r="P674" s="25" t="str">
        <f>IF(M674="","",IF(N674="",M674,M674&amp;", "&amp;N674))</f>
        <v/>
      </c>
      <c r="Q674" s="37"/>
      <c r="R674" s="37">
        <v>1237402</v>
      </c>
      <c r="S674" s="35" t="s">
        <v>42</v>
      </c>
      <c r="T674" s="25" t="s">
        <v>36</v>
      </c>
      <c r="U674" s="185" t="s">
        <v>22</v>
      </c>
      <c r="V674" s="188" t="s">
        <v>22</v>
      </c>
      <c r="W674" s="189">
        <v>4450</v>
      </c>
      <c r="X674" s="31">
        <v>4895</v>
      </c>
      <c r="Y674" s="90">
        <f>IFERROR(ROUND(X674/W674-1,2),"")</f>
        <v>0.1</v>
      </c>
      <c r="Z674" s="31">
        <f>IF(OR(S674="VLD MLC components",S674="VLD MLC pipes",S674="VLD PEX components",S674="VLD PEX pipes",S674="VLD PHC components",S674="VLD PHC pipes",S674="Controls VLD"),"По запросу",X674)</f>
        <v>4895</v>
      </c>
      <c r="AA674" s="63">
        <f>ROUND(X674/1.2,3)</f>
        <v>4079.1669999999999</v>
      </c>
      <c r="AB674" s="23">
        <v>3708.3330000000001</v>
      </c>
      <c r="AC674" s="190">
        <f>IFERROR(ROUND(AA674/AB674-1,2),"")</f>
        <v>0.1</v>
      </c>
      <c r="AD674" s="25">
        <v>0.35</v>
      </c>
      <c r="AE674" s="25"/>
      <c r="AF674" s="25">
        <v>1</v>
      </c>
      <c r="AG674" s="25">
        <v>2</v>
      </c>
      <c r="AH674" s="25">
        <v>5</v>
      </c>
      <c r="AI674" s="25">
        <v>0</v>
      </c>
      <c r="AJ674" s="25" t="s">
        <v>20</v>
      </c>
      <c r="AK674" s="22" t="s">
        <v>20</v>
      </c>
      <c r="AL674" s="25" t="s">
        <v>20</v>
      </c>
      <c r="AM674" s="25">
        <v>1</v>
      </c>
      <c r="AN674" s="25"/>
      <c r="AO674" s="25"/>
      <c r="AP674" s="25"/>
      <c r="AQ674" s="25"/>
      <c r="AR674" s="94"/>
      <c r="AS674" s="157">
        <v>0</v>
      </c>
      <c r="AT674" s="93"/>
      <c r="AU674" s="92"/>
      <c r="AV674" s="91"/>
      <c r="AW674" s="92"/>
      <c r="AX674" s="92"/>
      <c r="AY674" s="91"/>
      <c r="AZ674" s="23"/>
      <c r="BA674" s="25"/>
      <c r="BB674" t="s">
        <v>48</v>
      </c>
      <c r="BC674">
        <v>4895</v>
      </c>
      <c r="BD674" t="str">
        <f>IF(Z674=BC674,"OK")</f>
        <v>OK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 t="str">
        <f>IF(AD674=BE674,"!!!","OK")</f>
        <v>OK</v>
      </c>
      <c r="BN674" s="183"/>
    </row>
    <row r="675" spans="1:66" ht="25.5" x14ac:dyDescent="0.25">
      <c r="A675" s="1"/>
      <c r="B675" s="94">
        <v>671</v>
      </c>
      <c r="C675" s="43">
        <v>1237402</v>
      </c>
      <c r="D675" s="25">
        <v>1089674</v>
      </c>
      <c r="E675" s="36" t="s">
        <v>5806</v>
      </c>
      <c r="F675" s="151" t="s">
        <v>21</v>
      </c>
      <c r="G675" s="28" t="s">
        <v>2182</v>
      </c>
      <c r="H675" s="46" t="s">
        <v>5798</v>
      </c>
      <c r="I675" s="25">
        <f>IFERROR(MID($D675,1,7)+0,"")</f>
        <v>1089674</v>
      </c>
      <c r="J675" s="25" t="str">
        <f>IFERROR(MID($D675,10,7)+0,"")</f>
        <v/>
      </c>
      <c r="K675" s="25" t="str">
        <f>IFERROR(MID($D675,19,7)+0,"")</f>
        <v/>
      </c>
      <c r="L675" s="25" t="str">
        <f>IFERROR(MID($D675,28,7)+0,"")</f>
        <v/>
      </c>
      <c r="M675" s="25" t="str">
        <f>IF(IFERROR(MID($Q675,1,7)+0,"")&lt;1130000,IF(INDEX(C:C,MATCH(LEFT(Q675,7)+0,I:I,0))&lt;1130000,"",INDEX(C:C,MATCH(LEFT(Q675,7)+0,I:I,0))),IFERROR(MID($Q675,1,7)+0,""))</f>
        <v/>
      </c>
      <c r="N675" s="25" t="str">
        <f>IF(IFERROR(MID($Q675,10,7)+0,"")&lt;1130000,"",IFERROR(MID($Q675,10,7)+0,""))</f>
        <v/>
      </c>
      <c r="O675" s="25" t="str">
        <f>IF(IFERROR(MID($Q675,19,7)+0,"")&lt;1130000,"",IFERROR(MID($Q675,19,7)+0,""))</f>
        <v/>
      </c>
      <c r="P675" s="25" t="str">
        <f>IF(M675="","",IF(N675="",M675,M675&amp;", "&amp;N675))</f>
        <v/>
      </c>
      <c r="Q675" s="37"/>
      <c r="R675" s="37">
        <v>1237401</v>
      </c>
      <c r="S675" s="35" t="s">
        <v>42</v>
      </c>
      <c r="T675" s="25" t="s">
        <v>36</v>
      </c>
      <c r="U675" s="185" t="s">
        <v>22</v>
      </c>
      <c r="V675" s="188" t="s">
        <v>22</v>
      </c>
      <c r="W675" s="189">
        <v>5300</v>
      </c>
      <c r="X675" s="31">
        <v>5830</v>
      </c>
      <c r="Y675" s="90">
        <f>IFERROR(ROUND(X675/W675-1,2),"")</f>
        <v>0.1</v>
      </c>
      <c r="Z675" s="31">
        <f>IF(OR(S675="VLD MLC components",S675="VLD MLC pipes",S675="VLD PEX components",S675="VLD PEX pipes",S675="VLD PHC components",S675="VLD PHC pipes",S675="Controls VLD"),"По запросу",X675)</f>
        <v>5830</v>
      </c>
      <c r="AA675" s="63">
        <f>ROUND(X675/1.2,3)</f>
        <v>4858.3329999999996</v>
      </c>
      <c r="AB675" s="23">
        <v>4416.6670000000004</v>
      </c>
      <c r="AC675" s="190">
        <f>IFERROR(ROUND(AA675/AB675-1,2),"")</f>
        <v>0.1</v>
      </c>
      <c r="AD675" s="25">
        <v>0.35</v>
      </c>
      <c r="AE675" s="25"/>
      <c r="AF675" s="25">
        <v>0</v>
      </c>
      <c r="AG675" s="25">
        <v>5</v>
      </c>
      <c r="AH675" s="25">
        <v>5</v>
      </c>
      <c r="AI675" s="25">
        <v>0</v>
      </c>
      <c r="AJ675" s="25" t="s">
        <v>20</v>
      </c>
      <c r="AK675" s="22" t="s">
        <v>20</v>
      </c>
      <c r="AL675" s="25" t="s">
        <v>20</v>
      </c>
      <c r="AM675" s="25">
        <v>1</v>
      </c>
      <c r="AN675" s="25"/>
      <c r="AO675" s="25"/>
      <c r="AP675" s="25"/>
      <c r="AQ675" s="25"/>
      <c r="AR675" s="94"/>
      <c r="AS675" s="157">
        <v>0</v>
      </c>
      <c r="AT675" s="93"/>
      <c r="AU675" s="92"/>
      <c r="AV675" s="91"/>
      <c r="AW675" s="92"/>
      <c r="AX675" s="92"/>
      <c r="AY675" s="91"/>
      <c r="AZ675" s="23"/>
      <c r="BA675" s="25"/>
      <c r="BB675" t="s">
        <v>48</v>
      </c>
      <c r="BC675">
        <v>5830</v>
      </c>
      <c r="BD675" t="str">
        <f>IF(Z675=BC675,"OK")</f>
        <v>OK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 t="str">
        <f>IF(AD675=BE675,"!!!","OK")</f>
        <v>OK</v>
      </c>
      <c r="BN675" s="183"/>
    </row>
    <row r="676" spans="1:66" x14ac:dyDescent="0.25">
      <c r="A676" s="126" t="s">
        <v>22</v>
      </c>
      <c r="B676" s="94">
        <v>672</v>
      </c>
      <c r="C676" s="43">
        <v>1237403</v>
      </c>
      <c r="D676" s="25">
        <v>1089677</v>
      </c>
      <c r="E676" s="36" t="s">
        <v>5805</v>
      </c>
      <c r="F676" s="151" t="s">
        <v>21</v>
      </c>
      <c r="G676" s="28" t="s">
        <v>2182</v>
      </c>
      <c r="H676" s="46" t="s">
        <v>5798</v>
      </c>
      <c r="I676" s="25">
        <f>IFERROR(MID($D676,1,7)+0,"")</f>
        <v>1089677</v>
      </c>
      <c r="J676" s="25" t="str">
        <f>IFERROR(MID($D676,10,7)+0,"")</f>
        <v/>
      </c>
      <c r="K676" s="25" t="str">
        <f>IFERROR(MID($D676,19,7)+0,"")</f>
        <v/>
      </c>
      <c r="L676" s="25" t="str">
        <f>IFERROR(MID($D676,28,7)+0,"")</f>
        <v/>
      </c>
      <c r="M676" s="25" t="str">
        <f>IF(IFERROR(MID($Q676,1,7)+0,"")&lt;1130000,IF(INDEX(C:C,MATCH(LEFT(Q676,7)+0,I:I,0))&lt;1130000,"",INDEX(C:C,MATCH(LEFT(Q676,7)+0,I:I,0))),IFERROR(MID($Q676,1,7)+0,""))</f>
        <v/>
      </c>
      <c r="N676" s="25" t="str">
        <f>IF(IFERROR(MID($Q676,10,7)+0,"")&lt;1130000,"",IFERROR(MID($Q676,10,7)+0,""))</f>
        <v/>
      </c>
      <c r="O676" s="25" t="str">
        <f>IF(IFERROR(MID($Q676,19,7)+0,"")&lt;1130000,"",IFERROR(MID($Q676,19,7)+0,""))</f>
        <v/>
      </c>
      <c r="P676" s="25" t="str">
        <f>IF(M676="","",IF(N676="",M676,M676&amp;", "&amp;N676))</f>
        <v/>
      </c>
      <c r="Q676" s="37"/>
      <c r="R676" s="37"/>
      <c r="S676" s="35" t="s">
        <v>42</v>
      </c>
      <c r="T676" s="25" t="s">
        <v>36</v>
      </c>
      <c r="U676" s="185" t="s">
        <v>22</v>
      </c>
      <c r="V676" s="188" t="s">
        <v>22</v>
      </c>
      <c r="W676" s="189">
        <v>7390</v>
      </c>
      <c r="X676" s="31">
        <v>8129</v>
      </c>
      <c r="Y676" s="90">
        <f>IFERROR(ROUND(X676/W676-1,2),"")</f>
        <v>0.1</v>
      </c>
      <c r="Z676" s="31">
        <f>IF(OR(S676="VLD MLC components",S676="VLD MLC pipes",S676="VLD PEX components",S676="VLD PEX pipes",S676="VLD PHC components",S676="VLD PHC pipes",S676="Controls VLD"),"По запросу",X676)</f>
        <v>8129</v>
      </c>
      <c r="AA676" s="63">
        <f>ROUND(X676/1.2,3)</f>
        <v>6774.1670000000004</v>
      </c>
      <c r="AB676" s="23">
        <v>6158.3329999999996</v>
      </c>
      <c r="AC676" s="190">
        <f>IFERROR(ROUND(AA676/AB676-1,2),"")</f>
        <v>0.1</v>
      </c>
      <c r="AD676" s="25">
        <v>0.6</v>
      </c>
      <c r="AE676" s="25"/>
      <c r="AF676" s="25">
        <v>1</v>
      </c>
      <c r="AG676" s="25">
        <v>3</v>
      </c>
      <c r="AH676" s="25">
        <v>0</v>
      </c>
      <c r="AI676" s="25">
        <v>0</v>
      </c>
      <c r="AJ676" s="25" t="s">
        <v>20</v>
      </c>
      <c r="AK676" s="22" t="s">
        <v>20</v>
      </c>
      <c r="AL676" s="25" t="s">
        <v>20</v>
      </c>
      <c r="AM676" s="25">
        <v>1</v>
      </c>
      <c r="AN676" s="25"/>
      <c r="AO676" s="25"/>
      <c r="AP676" s="25"/>
      <c r="AQ676" s="25"/>
      <c r="AR676" s="94"/>
      <c r="AS676" s="157">
        <v>0</v>
      </c>
      <c r="AT676" s="93"/>
      <c r="AU676" s="92"/>
      <c r="AV676" s="91"/>
      <c r="AW676" s="92"/>
      <c r="AX676" s="92"/>
      <c r="AY676" s="91"/>
      <c r="AZ676" s="23"/>
      <c r="BA676" s="25"/>
      <c r="BB676" t="s">
        <v>48</v>
      </c>
      <c r="BC676">
        <v>8129</v>
      </c>
      <c r="BD676" t="str">
        <f>IF(Z676=BC676,"OK")</f>
        <v>OK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 t="str">
        <f>IF(AD676=BE676,"!!!","OK")</f>
        <v>OK</v>
      </c>
      <c r="BN676" s="183"/>
    </row>
    <row r="677" spans="1:66" x14ac:dyDescent="0.25">
      <c r="A677" s="51"/>
      <c r="B677" s="94">
        <v>673</v>
      </c>
      <c r="C677" s="43">
        <v>1237404</v>
      </c>
      <c r="D677" s="25">
        <v>1089675</v>
      </c>
      <c r="E677" s="36" t="s">
        <v>5804</v>
      </c>
      <c r="F677" s="151" t="s">
        <v>21</v>
      </c>
      <c r="G677" s="28" t="s">
        <v>2182</v>
      </c>
      <c r="H677" s="46" t="s">
        <v>5798</v>
      </c>
      <c r="I677" s="25">
        <f>IFERROR(MID($D677,1,7)+0,"")</f>
        <v>1089675</v>
      </c>
      <c r="J677" s="25" t="str">
        <f>IFERROR(MID($D677,10,7)+0,"")</f>
        <v/>
      </c>
      <c r="K677" s="25" t="str">
        <f>IFERROR(MID($D677,19,7)+0,"")</f>
        <v/>
      </c>
      <c r="L677" s="25" t="str">
        <f>IFERROR(MID($D677,28,7)+0,"")</f>
        <v/>
      </c>
      <c r="M677" s="25" t="str">
        <f>IF(IFERROR(MID($Q677,1,7)+0,"")&lt;1130000,IF(INDEX(C:C,MATCH(LEFT(Q677,7)+0,I:I,0))&lt;1130000,"",INDEX(C:C,MATCH(LEFT(Q677,7)+0,I:I,0))),IFERROR(MID($Q677,1,7)+0,""))</f>
        <v/>
      </c>
      <c r="N677" s="25" t="str">
        <f>IF(IFERROR(MID($Q677,10,7)+0,"")&lt;1130000,"",IFERROR(MID($Q677,10,7)+0,""))</f>
        <v/>
      </c>
      <c r="O677" s="25" t="str">
        <f>IF(IFERROR(MID($Q677,19,7)+0,"")&lt;1130000,"",IFERROR(MID($Q677,19,7)+0,""))</f>
        <v/>
      </c>
      <c r="P677" s="25" t="str">
        <f>IF(M677="","",IF(N677="",M677,M677&amp;", "&amp;N677))</f>
        <v/>
      </c>
      <c r="Q677" s="37"/>
      <c r="R677" s="37"/>
      <c r="S677" s="35" t="s">
        <v>42</v>
      </c>
      <c r="T677" s="25" t="s">
        <v>36</v>
      </c>
      <c r="U677" s="185" t="s">
        <v>22</v>
      </c>
      <c r="V677" s="188" t="s">
        <v>22</v>
      </c>
      <c r="W677" s="189">
        <v>8390</v>
      </c>
      <c r="X677" s="31">
        <v>9229</v>
      </c>
      <c r="Y677" s="90">
        <f>IFERROR(ROUND(X677/W677-1,2),"")</f>
        <v>0.1</v>
      </c>
      <c r="Z677" s="31">
        <f>IF(OR(S677="VLD MLC components",S677="VLD MLC pipes",S677="VLD PEX components",S677="VLD PEX pipes",S677="VLD PHC components",S677="VLD PHC pipes",S677="Controls VLD"),"По запросу",X677)</f>
        <v>9229</v>
      </c>
      <c r="AA677" s="63">
        <f>ROUND(X677/1.2,3)</f>
        <v>7690.8329999999996</v>
      </c>
      <c r="AB677" s="23">
        <v>6991.6670000000004</v>
      </c>
      <c r="AC677" s="190">
        <f>IFERROR(ROUND(AA677/AB677-1,2),"")</f>
        <v>0.1</v>
      </c>
      <c r="AD677" s="25">
        <v>5</v>
      </c>
      <c r="AE677" s="25"/>
      <c r="AF677" s="25">
        <v>8</v>
      </c>
      <c r="AG677" s="25">
        <v>3</v>
      </c>
      <c r="AH677" s="25">
        <v>0</v>
      </c>
      <c r="AI677" s="25">
        <v>0</v>
      </c>
      <c r="AJ677" s="25" t="s">
        <v>20</v>
      </c>
      <c r="AK677" s="22" t="s">
        <v>20</v>
      </c>
      <c r="AL677" s="25" t="s">
        <v>20</v>
      </c>
      <c r="AM677" s="25">
        <v>1</v>
      </c>
      <c r="AN677" s="25"/>
      <c r="AO677" s="25"/>
      <c r="AP677" s="25"/>
      <c r="AQ677" s="25"/>
      <c r="AR677" s="94"/>
      <c r="AS677" s="157">
        <v>0</v>
      </c>
      <c r="AT677" s="93"/>
      <c r="AU677" s="92"/>
      <c r="AV677" s="91"/>
      <c r="AW677" s="92"/>
      <c r="AX677" s="92"/>
      <c r="AY677" s="91"/>
      <c r="AZ677" s="23"/>
      <c r="BA677" s="25"/>
      <c r="BB677" t="s">
        <v>48</v>
      </c>
      <c r="BC677">
        <v>9229</v>
      </c>
      <c r="BD677" t="str">
        <f>IF(Z677=BC677,"OK")</f>
        <v>OK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 t="str">
        <f>IF(AD677=BE677,"!!!","OK")</f>
        <v>OK</v>
      </c>
      <c r="BN677" s="183"/>
    </row>
    <row r="678" spans="1:66" x14ac:dyDescent="0.25">
      <c r="A678" s="51"/>
      <c r="B678" s="94">
        <v>674</v>
      </c>
      <c r="C678" s="43">
        <v>1237405</v>
      </c>
      <c r="D678" s="25">
        <v>1089676</v>
      </c>
      <c r="E678" s="36" t="s">
        <v>5803</v>
      </c>
      <c r="F678" s="151" t="s">
        <v>21</v>
      </c>
      <c r="G678" s="28" t="s">
        <v>2182</v>
      </c>
      <c r="H678" s="46" t="s">
        <v>5798</v>
      </c>
      <c r="I678" s="25">
        <f>IFERROR(MID($D678,1,7)+0,"")</f>
        <v>1089676</v>
      </c>
      <c r="J678" s="25" t="str">
        <f>IFERROR(MID($D678,10,7)+0,"")</f>
        <v/>
      </c>
      <c r="K678" s="25" t="str">
        <f>IFERROR(MID($D678,19,7)+0,"")</f>
        <v/>
      </c>
      <c r="L678" s="25" t="str">
        <f>IFERROR(MID($D678,28,7)+0,"")</f>
        <v/>
      </c>
      <c r="M678" s="25" t="str">
        <f>IF(IFERROR(MID($Q678,1,7)+0,"")&lt;1130000,IF(INDEX(C:C,MATCH(LEFT(Q678,7)+0,I:I,0))&lt;1130000,"",INDEX(C:C,MATCH(LEFT(Q678,7)+0,I:I,0))),IFERROR(MID($Q678,1,7)+0,""))</f>
        <v/>
      </c>
      <c r="N678" s="25" t="str">
        <f>IF(IFERROR(MID($Q678,10,7)+0,"")&lt;1130000,"",IFERROR(MID($Q678,10,7)+0,""))</f>
        <v/>
      </c>
      <c r="O678" s="25" t="str">
        <f>IF(IFERROR(MID($Q678,19,7)+0,"")&lt;1130000,"",IFERROR(MID($Q678,19,7)+0,""))</f>
        <v/>
      </c>
      <c r="P678" s="25" t="str">
        <f>IF(M678="","",IF(N678="",M678,M678&amp;", "&amp;N678))</f>
        <v/>
      </c>
      <c r="Q678" s="37"/>
      <c r="R678" s="37"/>
      <c r="S678" s="35" t="s">
        <v>42</v>
      </c>
      <c r="T678" s="25" t="s">
        <v>36</v>
      </c>
      <c r="U678" s="185" t="s">
        <v>22</v>
      </c>
      <c r="V678" s="188" t="s">
        <v>22</v>
      </c>
      <c r="W678" s="189">
        <v>12500</v>
      </c>
      <c r="X678" s="31">
        <v>13750</v>
      </c>
      <c r="Y678" s="90">
        <f>IFERROR(ROUND(X678/W678-1,2),"")</f>
        <v>0.1</v>
      </c>
      <c r="Z678" s="31">
        <f>IF(OR(S678="VLD MLC components",S678="VLD MLC pipes",S678="VLD PEX components",S678="VLD PEX pipes",S678="VLD PHC components",S678="VLD PHC pipes",S678="Controls VLD"),"По запросу",X678)</f>
        <v>13750</v>
      </c>
      <c r="AA678" s="63">
        <f>ROUND(X678/1.2,3)</f>
        <v>11458.333000000001</v>
      </c>
      <c r="AB678" s="23">
        <v>10416.666999999999</v>
      </c>
      <c r="AC678" s="190">
        <f>IFERROR(ROUND(AA678/AB678-1,2),"")</f>
        <v>0.1</v>
      </c>
      <c r="AD678" s="25">
        <v>5.6</v>
      </c>
      <c r="AE678" s="25"/>
      <c r="AF678" s="25">
        <v>0</v>
      </c>
      <c r="AG678" s="25">
        <v>5</v>
      </c>
      <c r="AH678" s="25">
        <v>0</v>
      </c>
      <c r="AI678" s="25">
        <v>0</v>
      </c>
      <c r="AJ678" s="25" t="s">
        <v>20</v>
      </c>
      <c r="AK678" s="22" t="s">
        <v>20</v>
      </c>
      <c r="AL678" s="25" t="s">
        <v>20</v>
      </c>
      <c r="AM678" s="25">
        <v>1</v>
      </c>
      <c r="AN678" s="25"/>
      <c r="AO678" s="25"/>
      <c r="AP678" s="25"/>
      <c r="AQ678" s="25"/>
      <c r="AR678" s="94"/>
      <c r="AS678" s="157">
        <v>0</v>
      </c>
      <c r="AT678" s="93"/>
      <c r="AU678" s="92"/>
      <c r="AV678" s="91"/>
      <c r="AW678" s="92"/>
      <c r="AX678" s="92"/>
      <c r="AY678" s="91"/>
      <c r="AZ678" s="23"/>
      <c r="BA678" s="25"/>
      <c r="BB678" t="s">
        <v>48</v>
      </c>
      <c r="BC678">
        <v>13750</v>
      </c>
      <c r="BD678" t="str">
        <f>IF(Z678=BC678,"OK")</f>
        <v>OK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 t="str">
        <f>IF(AD678=BE678,"!!!","OK")</f>
        <v>OK</v>
      </c>
      <c r="BN678" s="183"/>
    </row>
    <row r="679" spans="1:66" ht="25.5" x14ac:dyDescent="0.25">
      <c r="A679" s="51"/>
      <c r="B679" s="94">
        <v>675</v>
      </c>
      <c r="C679" s="43">
        <v>1237406</v>
      </c>
      <c r="D679" s="25">
        <v>1089780</v>
      </c>
      <c r="E679" s="36" t="s">
        <v>5802</v>
      </c>
      <c r="F679" s="151" t="s">
        <v>21</v>
      </c>
      <c r="G679" s="41" t="s">
        <v>30</v>
      </c>
      <c r="H679" s="46" t="s">
        <v>5798</v>
      </c>
      <c r="I679" s="25">
        <f>IFERROR(MID($D679,1,7)+0,"")</f>
        <v>1089780</v>
      </c>
      <c r="J679" s="25" t="str">
        <f>IFERROR(MID($D679,10,7)+0,"")</f>
        <v/>
      </c>
      <c r="K679" s="25" t="str">
        <f>IFERROR(MID($D679,19,7)+0,"")</f>
        <v/>
      </c>
      <c r="L679" s="25" t="str">
        <f>IFERROR(MID($D679,28,7)+0,"")</f>
        <v/>
      </c>
      <c r="M679" s="25">
        <f>IF(IFERROR(MID($Q679,1,7)+0,"")&lt;1130000,IF(INDEX(C:C,MATCH(LEFT(Q679,7)+0,I:I,0))&lt;1130000,"",INDEX(C:C,MATCH(LEFT(Q679,7)+0,I:I,0))),IFERROR(MID($Q679,1,7)+0,""))</f>
        <v>1237407</v>
      </c>
      <c r="N679" s="25" t="str">
        <f>IF(IFERROR(MID($Q679,10,7)+0,"")&lt;1130000,"",IFERROR(MID($Q679,10,7)+0,""))</f>
        <v/>
      </c>
      <c r="O679" s="25" t="str">
        <f>IF(IFERROR(MID($Q679,19,7)+0,"")&lt;1130000,"",IFERROR(MID($Q679,19,7)+0,""))</f>
        <v/>
      </c>
      <c r="P679" s="25">
        <f>IF(M679="","",IF(N679="",M679,M679&amp;", "&amp;N679))</f>
        <v>1237407</v>
      </c>
      <c r="Q679" s="43">
        <v>1237407</v>
      </c>
      <c r="R679" s="37"/>
      <c r="S679" s="35" t="s">
        <v>42</v>
      </c>
      <c r="T679" s="25" t="s">
        <v>36</v>
      </c>
      <c r="U679" s="185" t="s">
        <v>22</v>
      </c>
      <c r="V679" s="188" t="s">
        <v>22</v>
      </c>
      <c r="W679" s="189">
        <v>1320</v>
      </c>
      <c r="X679" s="31">
        <v>1452</v>
      </c>
      <c r="Y679" s="90">
        <f>IFERROR(ROUND(X679/W679-1,2),"")</f>
        <v>0.1</v>
      </c>
      <c r="Z679" s="31">
        <f>IF(OR(S679="VLD MLC components",S679="VLD MLC pipes",S679="VLD PEX components",S679="VLD PEX pipes",S679="VLD PHC components",S679="VLD PHC pipes",S679="Controls VLD"),"По запросу",X679)</f>
        <v>1452</v>
      </c>
      <c r="AA679" s="63">
        <f>ROUND(X679/1.2,3)</f>
        <v>1210</v>
      </c>
      <c r="AB679" s="23">
        <v>1100</v>
      </c>
      <c r="AC679" s="190">
        <f>IFERROR(ROUND(AA679/AB679-1,2),"")</f>
        <v>0.1</v>
      </c>
      <c r="AD679" s="25"/>
      <c r="AE679" s="25"/>
      <c r="AF679" s="25">
        <v>0</v>
      </c>
      <c r="AG679" s="25" t="s">
        <v>22</v>
      </c>
      <c r="AH679" s="25">
        <v>0</v>
      </c>
      <c r="AI679" s="25">
        <v>0</v>
      </c>
      <c r="AJ679" s="42" t="s">
        <v>19</v>
      </c>
      <c r="AK679" s="42" t="s">
        <v>19</v>
      </c>
      <c r="AL679" s="42" t="s">
        <v>19</v>
      </c>
      <c r="AM679" s="25">
        <v>1</v>
      </c>
      <c r="AN679" s="25"/>
      <c r="AO679" s="25"/>
      <c r="AP679" s="25"/>
      <c r="AQ679" s="25"/>
      <c r="AR679" s="94"/>
      <c r="AS679" s="157">
        <v>0</v>
      </c>
      <c r="AT679" s="93"/>
      <c r="AU679" s="92"/>
      <c r="AV679" s="91"/>
      <c r="AW679" s="92"/>
      <c r="AX679" s="92"/>
      <c r="AY679" s="91"/>
      <c r="AZ679" s="23"/>
      <c r="BA679" s="25"/>
      <c r="BB679" t="s">
        <v>48</v>
      </c>
      <c r="BC679" t="e">
        <v>#N/A</v>
      </c>
      <c r="BD679" t="e">
        <f>IF(Z679=BC679,"OK")</f>
        <v>#N/A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 t="str">
        <f>IF(AD679=BE679,"!!!","OK")</f>
        <v>!!!</v>
      </c>
      <c r="BN679" s="183"/>
    </row>
    <row r="680" spans="1:66" ht="25.5" x14ac:dyDescent="0.25">
      <c r="A680" s="51"/>
      <c r="B680" s="94">
        <v>676</v>
      </c>
      <c r="C680" s="43">
        <v>1237407</v>
      </c>
      <c r="D680" s="25">
        <v>1089776</v>
      </c>
      <c r="E680" s="36" t="s">
        <v>6809</v>
      </c>
      <c r="F680" s="151" t="s">
        <v>21</v>
      </c>
      <c r="G680" s="28" t="s">
        <v>2182</v>
      </c>
      <c r="H680" s="46" t="s">
        <v>5798</v>
      </c>
      <c r="I680" s="25">
        <f>IFERROR(MID($D680,1,7)+0,"")</f>
        <v>1089776</v>
      </c>
      <c r="J680" s="25" t="str">
        <f>IFERROR(MID($D680,10,7)+0,"")</f>
        <v/>
      </c>
      <c r="K680" s="25" t="str">
        <f>IFERROR(MID($D680,19,7)+0,"")</f>
        <v/>
      </c>
      <c r="L680" s="25" t="str">
        <f>IFERROR(MID($D680,28,7)+0,"")</f>
        <v/>
      </c>
      <c r="M680" s="25" t="str">
        <f>IF(IFERROR(MID($Q680,1,7)+0,"")&lt;1130000,IF(INDEX(C:C,MATCH(LEFT(Q680,7)+0,I:I,0))&lt;1130000,"",INDEX(C:C,MATCH(LEFT(Q680,7)+0,I:I,0))),IFERROR(MID($Q680,1,7)+0,""))</f>
        <v/>
      </c>
      <c r="N680" s="25" t="str">
        <f>IF(IFERROR(MID($Q680,10,7)+0,"")&lt;1130000,"",IFERROR(MID($Q680,10,7)+0,""))</f>
        <v/>
      </c>
      <c r="O680" s="25" t="str">
        <f>IF(IFERROR(MID($Q680,19,7)+0,"")&lt;1130000,"",IFERROR(MID($Q680,19,7)+0,""))</f>
        <v/>
      </c>
      <c r="P680" s="25" t="str">
        <f>IF(M680="","",IF(N680="",M680,M680&amp;", "&amp;N680))</f>
        <v/>
      </c>
      <c r="Q680" s="37"/>
      <c r="R680" s="37"/>
      <c r="S680" s="35" t="s">
        <v>42</v>
      </c>
      <c r="T680" s="25" t="s">
        <v>36</v>
      </c>
      <c r="U680" s="185" t="s">
        <v>22</v>
      </c>
      <c r="V680" s="188" t="s">
        <v>22</v>
      </c>
      <c r="W680" s="189">
        <v>1320</v>
      </c>
      <c r="X680" s="31">
        <v>1452</v>
      </c>
      <c r="Y680" s="90">
        <f>IFERROR(ROUND(X680/W680-1,2),"")</f>
        <v>0.1</v>
      </c>
      <c r="Z680" s="31">
        <f>IF(OR(S680="VLD MLC components",S680="VLD MLC pipes",S680="VLD PEX components",S680="VLD PEX pipes",S680="VLD PHC components",S680="VLD PHC pipes",S680="Controls VLD"),"По запросу",X680)</f>
        <v>1452</v>
      </c>
      <c r="AA680" s="63">
        <f>ROUND(X680/1.2,3)</f>
        <v>1210</v>
      </c>
      <c r="AB680" s="23">
        <v>1100</v>
      </c>
      <c r="AC680" s="190">
        <f>IFERROR(ROUND(AA680/AB680-1,2),"")</f>
        <v>0.1</v>
      </c>
      <c r="AD680" s="25">
        <v>0.03</v>
      </c>
      <c r="AE680" s="25"/>
      <c r="AF680" s="25">
        <v>5</v>
      </c>
      <c r="AG680" s="25">
        <v>10</v>
      </c>
      <c r="AH680" s="25">
        <v>10</v>
      </c>
      <c r="AI680" s="25">
        <v>0</v>
      </c>
      <c r="AJ680" s="25" t="s">
        <v>20</v>
      </c>
      <c r="AK680" s="22" t="s">
        <v>20</v>
      </c>
      <c r="AL680" s="25" t="s">
        <v>20</v>
      </c>
      <c r="AM680" s="25">
        <v>1</v>
      </c>
      <c r="AN680" s="25"/>
      <c r="AO680" s="25"/>
      <c r="AP680" s="25"/>
      <c r="AQ680" s="25"/>
      <c r="AR680" s="94"/>
      <c r="AS680" s="157">
        <v>0</v>
      </c>
      <c r="AT680" s="93"/>
      <c r="AU680" s="92"/>
      <c r="AV680" s="91"/>
      <c r="AW680" s="92"/>
      <c r="AX680" s="92"/>
      <c r="AY680" s="91"/>
      <c r="AZ680" s="23"/>
      <c r="BA680" s="25"/>
      <c r="BB680" t="s">
        <v>48</v>
      </c>
      <c r="BC680">
        <v>1452</v>
      </c>
      <c r="BD680" t="str">
        <f>IF(Z680=BC680,"OK")</f>
        <v>OK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 t="str">
        <f>IF(AD680=BE680,"!!!","OK")</f>
        <v>OK</v>
      </c>
      <c r="BN680" s="183"/>
    </row>
    <row r="681" spans="1:66" ht="25.5" x14ac:dyDescent="0.25">
      <c r="A681" s="51"/>
      <c r="B681" s="94">
        <v>677</v>
      </c>
      <c r="C681" s="43">
        <v>1237408</v>
      </c>
      <c r="D681" s="25">
        <v>1089779</v>
      </c>
      <c r="E681" s="36" t="s">
        <v>5801</v>
      </c>
      <c r="F681" s="151" t="s">
        <v>21</v>
      </c>
      <c r="G681" s="28" t="s">
        <v>2182</v>
      </c>
      <c r="H681" s="46" t="s">
        <v>5798</v>
      </c>
      <c r="I681" s="25">
        <f>IFERROR(MID($D681,1,7)+0,"")</f>
        <v>1089779</v>
      </c>
      <c r="J681" s="25" t="str">
        <f>IFERROR(MID($D681,10,7)+0,"")</f>
        <v/>
      </c>
      <c r="K681" s="25" t="str">
        <f>IFERROR(MID($D681,19,7)+0,"")</f>
        <v/>
      </c>
      <c r="L681" s="25" t="str">
        <f>IFERROR(MID($D681,28,7)+0,"")</f>
        <v/>
      </c>
      <c r="M681" s="25" t="str">
        <f>IF(IFERROR(MID($Q681,1,7)+0,"")&lt;1130000,IF(INDEX(C:C,MATCH(LEFT(Q681,7)+0,I:I,0))&lt;1130000,"",INDEX(C:C,MATCH(LEFT(Q681,7)+0,I:I,0))),IFERROR(MID($Q681,1,7)+0,""))</f>
        <v/>
      </c>
      <c r="N681" s="25" t="str">
        <f>IF(IFERROR(MID($Q681,10,7)+0,"")&lt;1130000,"",IFERROR(MID($Q681,10,7)+0,""))</f>
        <v/>
      </c>
      <c r="O681" s="25" t="str">
        <f>IF(IFERROR(MID($Q681,19,7)+0,"")&lt;1130000,"",IFERROR(MID($Q681,19,7)+0,""))</f>
        <v/>
      </c>
      <c r="P681" s="25" t="str">
        <f>IF(M681="","",IF(N681="",M681,M681&amp;", "&amp;N681))</f>
        <v/>
      </c>
      <c r="Q681" s="37"/>
      <c r="R681" s="37"/>
      <c r="S681" s="35" t="s">
        <v>42</v>
      </c>
      <c r="T681" s="25" t="s">
        <v>36</v>
      </c>
      <c r="U681" s="185" t="s">
        <v>22</v>
      </c>
      <c r="V681" s="188" t="s">
        <v>22</v>
      </c>
      <c r="W681" s="189">
        <v>2100</v>
      </c>
      <c r="X681" s="31">
        <v>2310</v>
      </c>
      <c r="Y681" s="90">
        <f>IFERROR(ROUND(X681/W681-1,2),"")</f>
        <v>0.1</v>
      </c>
      <c r="Z681" s="31">
        <f>IF(OR(S681="VLD MLC components",S681="VLD MLC pipes",S681="VLD PEX components",S681="VLD PEX pipes",S681="VLD PHC components",S681="VLD PHC pipes",S681="Controls VLD"),"По запросу",X681)</f>
        <v>2310</v>
      </c>
      <c r="AA681" s="63">
        <f>ROUND(X681/1.2,3)</f>
        <v>1925</v>
      </c>
      <c r="AB681" s="23">
        <v>1750</v>
      </c>
      <c r="AC681" s="190">
        <f>IFERROR(ROUND(AA681/AB681-1,2),"")</f>
        <v>0.1</v>
      </c>
      <c r="AD681" s="25">
        <v>0.1</v>
      </c>
      <c r="AE681" s="25"/>
      <c r="AF681" s="25">
        <v>4</v>
      </c>
      <c r="AG681" s="25">
        <v>4</v>
      </c>
      <c r="AH681" s="25">
        <v>0</v>
      </c>
      <c r="AI681" s="25">
        <v>0</v>
      </c>
      <c r="AJ681" s="25" t="s">
        <v>20</v>
      </c>
      <c r="AK681" s="22" t="s">
        <v>20</v>
      </c>
      <c r="AL681" s="25" t="s">
        <v>20</v>
      </c>
      <c r="AM681" s="25">
        <v>1</v>
      </c>
      <c r="AN681" s="25"/>
      <c r="AO681" s="25"/>
      <c r="AP681" s="25"/>
      <c r="AQ681" s="25"/>
      <c r="AR681" s="94"/>
      <c r="AS681" s="157">
        <v>0</v>
      </c>
      <c r="AT681" s="93"/>
      <c r="AU681" s="92"/>
      <c r="AV681" s="91"/>
      <c r="AW681" s="92"/>
      <c r="AX681" s="92"/>
      <c r="AY681" s="91"/>
      <c r="AZ681" s="23"/>
      <c r="BA681" s="25"/>
      <c r="BB681" t="s">
        <v>48</v>
      </c>
      <c r="BC681">
        <v>2310</v>
      </c>
      <c r="BD681" t="str">
        <f>IF(Z681=BC681,"OK")</f>
        <v>OK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 t="str">
        <f>IF(AD681=BE681,"!!!","OK")</f>
        <v>OK</v>
      </c>
      <c r="BN681" s="183"/>
    </row>
    <row r="682" spans="1:66" ht="25.5" x14ac:dyDescent="0.25">
      <c r="A682" s="51"/>
      <c r="B682" s="94">
        <v>678</v>
      </c>
      <c r="C682" s="43">
        <v>1237409</v>
      </c>
      <c r="D682" s="25">
        <v>1089777</v>
      </c>
      <c r="E682" s="36" t="s">
        <v>5800</v>
      </c>
      <c r="F682" s="151" t="s">
        <v>21</v>
      </c>
      <c r="G682" s="28" t="s">
        <v>2182</v>
      </c>
      <c r="H682" s="46" t="s">
        <v>5798</v>
      </c>
      <c r="I682" s="25">
        <f>IFERROR(MID($D682,1,7)+0,"")</f>
        <v>1089777</v>
      </c>
      <c r="J682" s="25" t="str">
        <f>IFERROR(MID($D682,10,7)+0,"")</f>
        <v/>
      </c>
      <c r="K682" s="25" t="str">
        <f>IFERROR(MID($D682,19,7)+0,"")</f>
        <v/>
      </c>
      <c r="L682" s="25" t="str">
        <f>IFERROR(MID($D682,28,7)+0,"")</f>
        <v/>
      </c>
      <c r="M682" s="25" t="str">
        <f>IF(IFERROR(MID($Q682,1,7)+0,"")&lt;1130000,IF(INDEX(C:C,MATCH(LEFT(Q682,7)+0,I:I,0))&lt;1130000,"",INDEX(C:C,MATCH(LEFT(Q682,7)+0,I:I,0))),IFERROR(MID($Q682,1,7)+0,""))</f>
        <v/>
      </c>
      <c r="N682" s="25" t="str">
        <f>IF(IFERROR(MID($Q682,10,7)+0,"")&lt;1130000,"",IFERROR(MID($Q682,10,7)+0,""))</f>
        <v/>
      </c>
      <c r="O682" s="25" t="str">
        <f>IF(IFERROR(MID($Q682,19,7)+0,"")&lt;1130000,"",IFERROR(MID($Q682,19,7)+0,""))</f>
        <v/>
      </c>
      <c r="P682" s="25" t="str">
        <f>IF(M682="","",IF(N682="",M682,M682&amp;", "&amp;N682))</f>
        <v/>
      </c>
      <c r="Q682" s="37"/>
      <c r="R682" s="37"/>
      <c r="S682" s="35" t="s">
        <v>42</v>
      </c>
      <c r="T682" s="25" t="s">
        <v>36</v>
      </c>
      <c r="U682" s="185" t="s">
        <v>22</v>
      </c>
      <c r="V682" s="188" t="s">
        <v>22</v>
      </c>
      <c r="W682" s="189">
        <v>790</v>
      </c>
      <c r="X682" s="31">
        <v>869</v>
      </c>
      <c r="Y682" s="90">
        <f>IFERROR(ROUND(X682/W682-1,2),"")</f>
        <v>0.1</v>
      </c>
      <c r="Z682" s="31">
        <f>IF(OR(S682="VLD MLC components",S682="VLD MLC pipes",S682="VLD PEX components",S682="VLD PEX pipes",S682="VLD PHC components",S682="VLD PHC pipes",S682="Controls VLD"),"По запросу",X682)</f>
        <v>869</v>
      </c>
      <c r="AA682" s="63">
        <f>ROUND(X682/1.2,3)</f>
        <v>724.16700000000003</v>
      </c>
      <c r="AB682" s="23">
        <v>658.33299999999997</v>
      </c>
      <c r="AC682" s="190">
        <f>IFERROR(ROUND(AA682/AB682-1,2),"")</f>
        <v>0.1</v>
      </c>
      <c r="AD682" s="25">
        <v>1</v>
      </c>
      <c r="AE682" s="25"/>
      <c r="AF682" s="25">
        <v>8</v>
      </c>
      <c r="AG682" s="25">
        <v>0</v>
      </c>
      <c r="AH682" s="25">
        <v>0</v>
      </c>
      <c r="AI682" s="25">
        <v>0</v>
      </c>
      <c r="AJ682" s="25" t="s">
        <v>20</v>
      </c>
      <c r="AK682" s="22" t="s">
        <v>20</v>
      </c>
      <c r="AL682" s="25" t="s">
        <v>20</v>
      </c>
      <c r="AM682" s="25">
        <v>1</v>
      </c>
      <c r="AN682" s="25"/>
      <c r="AO682" s="25"/>
      <c r="AP682" s="25"/>
      <c r="AQ682" s="25"/>
      <c r="AR682" s="94"/>
      <c r="AS682" s="157">
        <v>0</v>
      </c>
      <c r="AT682" s="93"/>
      <c r="AU682" s="92"/>
      <c r="AV682" s="91"/>
      <c r="AW682" s="92"/>
      <c r="AX682" s="92"/>
      <c r="AY682" s="91"/>
      <c r="AZ682" s="23"/>
      <c r="BA682" s="25"/>
      <c r="BB682" t="s">
        <v>48</v>
      </c>
      <c r="BC682">
        <v>869</v>
      </c>
      <c r="BD682" t="str">
        <f>IF(Z682=BC682,"OK")</f>
        <v>OK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 t="str">
        <f>IF(AD682=BE682,"!!!","OK")</f>
        <v>OK</v>
      </c>
      <c r="BN682" s="183"/>
    </row>
    <row r="683" spans="1:66" ht="25.5" x14ac:dyDescent="0.25">
      <c r="A683" s="51"/>
      <c r="B683" s="94">
        <v>679</v>
      </c>
      <c r="C683" s="43">
        <v>1237410</v>
      </c>
      <c r="D683" s="25">
        <v>1089778</v>
      </c>
      <c r="E683" s="36" t="s">
        <v>5799</v>
      </c>
      <c r="F683" s="151" t="s">
        <v>21</v>
      </c>
      <c r="G683" s="28" t="s">
        <v>2182</v>
      </c>
      <c r="H683" s="46" t="s">
        <v>5798</v>
      </c>
      <c r="I683" s="25">
        <f>IFERROR(MID($D683,1,7)+0,"")</f>
        <v>1089778</v>
      </c>
      <c r="J683" s="25" t="str">
        <f>IFERROR(MID($D683,10,7)+0,"")</f>
        <v/>
      </c>
      <c r="K683" s="25" t="str">
        <f>IFERROR(MID($D683,19,7)+0,"")</f>
        <v/>
      </c>
      <c r="L683" s="25" t="str">
        <f>IFERROR(MID($D683,28,7)+0,"")</f>
        <v/>
      </c>
      <c r="M683" s="25" t="str">
        <f>IF(IFERROR(MID($Q683,1,7)+0,"")&lt;1130000,IF(INDEX(C:C,MATCH(LEFT(Q683,7)+0,I:I,0))&lt;1130000,"",INDEX(C:C,MATCH(LEFT(Q683,7)+0,I:I,0))),IFERROR(MID($Q683,1,7)+0,""))</f>
        <v/>
      </c>
      <c r="N683" s="25" t="str">
        <f>IF(IFERROR(MID($Q683,10,7)+0,"")&lt;1130000,"",IFERROR(MID($Q683,10,7)+0,""))</f>
        <v/>
      </c>
      <c r="O683" s="25" t="str">
        <f>IF(IFERROR(MID($Q683,19,7)+0,"")&lt;1130000,"",IFERROR(MID($Q683,19,7)+0,""))</f>
        <v/>
      </c>
      <c r="P683" s="25" t="str">
        <f>IF(M683="","",IF(N683="",M683,M683&amp;", "&amp;N683))</f>
        <v/>
      </c>
      <c r="Q683" s="37"/>
      <c r="R683" s="37"/>
      <c r="S683" s="35" t="s">
        <v>42</v>
      </c>
      <c r="T683" s="25" t="s">
        <v>36</v>
      </c>
      <c r="U683" s="185" t="s">
        <v>22</v>
      </c>
      <c r="V683" s="188" t="s">
        <v>22</v>
      </c>
      <c r="W683" s="189">
        <v>1650</v>
      </c>
      <c r="X683" s="31">
        <v>1815</v>
      </c>
      <c r="Y683" s="90">
        <f>IFERROR(ROUND(X683/W683-1,2),"")</f>
        <v>0.1</v>
      </c>
      <c r="Z683" s="31">
        <f>IF(OR(S683="VLD MLC components",S683="VLD MLC pipes",S683="VLD PEX components",S683="VLD PEX pipes",S683="VLD PHC components",S683="VLD PHC pipes",S683="Controls VLD"),"По запросу",X683)</f>
        <v>1815</v>
      </c>
      <c r="AA683" s="63">
        <f>ROUND(X683/1.2,3)</f>
        <v>1512.5</v>
      </c>
      <c r="AB683" s="23">
        <v>1375</v>
      </c>
      <c r="AC683" s="190">
        <f>IFERROR(ROUND(AA683/AB683-1,2),"")</f>
        <v>0.1</v>
      </c>
      <c r="AD683" s="25">
        <v>1</v>
      </c>
      <c r="AE683" s="25"/>
      <c r="AF683" s="25">
        <v>0</v>
      </c>
      <c r="AG683" s="25" t="s">
        <v>22</v>
      </c>
      <c r="AH683" s="25">
        <v>0</v>
      </c>
      <c r="AI683" s="25">
        <v>0</v>
      </c>
      <c r="AJ683" s="25" t="s">
        <v>20</v>
      </c>
      <c r="AK683" s="22" t="s">
        <v>20</v>
      </c>
      <c r="AL683" s="25" t="s">
        <v>20</v>
      </c>
      <c r="AM683" s="25">
        <v>1</v>
      </c>
      <c r="AN683" s="25"/>
      <c r="AO683" s="25"/>
      <c r="AP683" s="25"/>
      <c r="AQ683" s="25"/>
      <c r="AR683" s="94"/>
      <c r="AS683" s="157">
        <v>0</v>
      </c>
      <c r="AT683" s="93"/>
      <c r="AU683" s="92"/>
      <c r="AV683" s="91"/>
      <c r="AW683" s="92"/>
      <c r="AX683" s="92"/>
      <c r="AY683" s="91"/>
      <c r="AZ683" s="23"/>
      <c r="BA683" s="25"/>
      <c r="BB683" t="s">
        <v>48</v>
      </c>
      <c r="BC683">
        <v>1815</v>
      </c>
      <c r="BD683" t="str">
        <f>IF(Z683=BC683,"OK")</f>
        <v>OK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 t="str">
        <f>IF(AD683=BE683,"!!!","OK")</f>
        <v>OK</v>
      </c>
      <c r="BN683" s="183"/>
    </row>
    <row r="684" spans="1:66" ht="25.5" x14ac:dyDescent="0.25">
      <c r="A684" s="51"/>
      <c r="B684" s="94">
        <v>680</v>
      </c>
      <c r="C684" s="43">
        <v>1057166</v>
      </c>
      <c r="D684" s="38"/>
      <c r="E684" s="27" t="s">
        <v>7000</v>
      </c>
      <c r="F684" s="151" t="s">
        <v>655</v>
      </c>
      <c r="G684" s="41"/>
      <c r="H684" s="46"/>
      <c r="I684" s="25" t="str">
        <f>IFERROR(MID($D684,1,7)+0,"")</f>
        <v/>
      </c>
      <c r="J684" s="25" t="str">
        <f>IFERROR(MID($D684,10,7)+0,"")</f>
        <v/>
      </c>
      <c r="K684" s="25" t="str">
        <f>IFERROR(MID($D684,19,7)+0,"")</f>
        <v/>
      </c>
      <c r="L684" s="25" t="str">
        <f>IFERROR(MID($D684,28,7)+0,"")</f>
        <v/>
      </c>
      <c r="M684" s="25" t="str">
        <f>IF(IFERROR(MID($Q684,1,7)+0,"")&lt;1130000,IF(INDEX(C:C,MATCH(LEFT(Q684,7)+0,I:I,0))&lt;1130000,"",INDEX(C:C,MATCH(LEFT(Q684,7)+0,I:I,0))),IFERROR(MID($Q684,1,7)+0,""))</f>
        <v/>
      </c>
      <c r="N684" s="25" t="str">
        <f>IF(IFERROR(MID($Q684,10,7)+0,"")&lt;1130000,"",IFERROR(MID($Q684,10,7)+0,""))</f>
        <v/>
      </c>
      <c r="O684" s="25" t="str">
        <f>IF(IFERROR(MID($Q684,19,7)+0,"")&lt;1130000,"",IFERROR(MID($Q684,19,7)+0,""))</f>
        <v/>
      </c>
      <c r="P684" s="25" t="str">
        <f>IF(M684="","",IF(N684="",M684,M684&amp;", "&amp;N684))</f>
        <v/>
      </c>
      <c r="Q684" s="37"/>
      <c r="R684" s="34">
        <v>1132663</v>
      </c>
      <c r="S684" s="35" t="s">
        <v>42</v>
      </c>
      <c r="T684" s="34" t="s">
        <v>38</v>
      </c>
      <c r="U684" s="185">
        <v>60990</v>
      </c>
      <c r="V684" s="188">
        <v>60990</v>
      </c>
      <c r="W684" s="189">
        <v>60990</v>
      </c>
      <c r="X684" s="31">
        <v>67089</v>
      </c>
      <c r="Y684" s="90">
        <f>IFERROR(ROUND(X684/W684-1,2),"")</f>
        <v>0.1</v>
      </c>
      <c r="Z684" s="31">
        <f>IF(OR(S684="VLD MLC components",S684="VLD MLC pipes",S684="VLD PEX components",S684="VLD PEX pipes",S684="VLD PHC components",S684="VLD PHC pipes",S684="Controls VLD"),"По запросу",X684)</f>
        <v>67089</v>
      </c>
      <c r="AA684" s="63">
        <f>ROUND(X684/1.2,3)</f>
        <v>55907.5</v>
      </c>
      <c r="AB684" s="23">
        <v>50825</v>
      </c>
      <c r="AC684" s="190">
        <f>IFERROR(ROUND(AA684/AB684-1,2),"")</f>
        <v>0.1</v>
      </c>
      <c r="AD684" s="25"/>
      <c r="AE684" s="25"/>
      <c r="AF684" s="25">
        <v>0</v>
      </c>
      <c r="AG684" s="25" t="s">
        <v>22</v>
      </c>
      <c r="AH684" s="25">
        <v>0</v>
      </c>
      <c r="AI684" s="25">
        <v>0</v>
      </c>
      <c r="AJ684" s="25" t="s">
        <v>20</v>
      </c>
      <c r="AK684" s="42" t="s">
        <v>19</v>
      </c>
      <c r="AL684" s="22" t="s">
        <v>20</v>
      </c>
      <c r="AM684" s="25">
        <v>1</v>
      </c>
      <c r="AN684" s="25">
        <v>325</v>
      </c>
      <c r="AO684" s="25">
        <v>312</v>
      </c>
      <c r="AP684" s="25">
        <v>125</v>
      </c>
      <c r="AQ684" s="25">
        <v>4.8890000000000002</v>
      </c>
      <c r="AR684" s="94">
        <v>1.2675000000000001E-2</v>
      </c>
      <c r="AS684" s="157">
        <v>0</v>
      </c>
      <c r="AT684" s="96" t="s">
        <v>22</v>
      </c>
      <c r="AU684" s="23" t="s">
        <v>22</v>
      </c>
      <c r="AV684" s="91" t="s">
        <v>152</v>
      </c>
      <c r="AW684" s="92" t="s">
        <v>152</v>
      </c>
      <c r="AX684" s="92" t="s">
        <v>152</v>
      </c>
      <c r="AY684" s="91" t="s">
        <v>152</v>
      </c>
      <c r="AZ684" s="92" t="s">
        <v>22</v>
      </c>
      <c r="BA684" s="25" t="s">
        <v>5797</v>
      </c>
      <c r="BB684" t="s">
        <v>48</v>
      </c>
      <c r="BC684" t="e">
        <v>#N/A</v>
      </c>
      <c r="BD684" t="e">
        <f>IF(Z684=BC684,"OK")</f>
        <v>#N/A</v>
      </c>
      <c r="BE684">
        <v>0</v>
      </c>
      <c r="BF684">
        <v>0</v>
      </c>
      <c r="BG684">
        <v>325</v>
      </c>
      <c r="BH684">
        <v>312</v>
      </c>
      <c r="BI684">
        <v>125</v>
      </c>
      <c r="BJ684">
        <v>4.8890000000000002</v>
      </c>
      <c r="BK684">
        <v>1.2675000000000001E-2</v>
      </c>
      <c r="BN684" s="183"/>
    </row>
    <row r="685" spans="1:66" ht="25.5" x14ac:dyDescent="0.25">
      <c r="A685" s="51"/>
      <c r="B685" s="94">
        <v>681</v>
      </c>
      <c r="C685" s="43">
        <v>1057167</v>
      </c>
      <c r="D685" s="25"/>
      <c r="E685" s="27" t="s">
        <v>7001</v>
      </c>
      <c r="F685" s="151" t="s">
        <v>655</v>
      </c>
      <c r="G685" s="28" t="s">
        <v>2182</v>
      </c>
      <c r="H685" s="46"/>
      <c r="I685" s="25" t="str">
        <f>IFERROR(MID($D685,1,7)+0,"")</f>
        <v/>
      </c>
      <c r="J685" s="25" t="str">
        <f>IFERROR(MID($D685,10,7)+0,"")</f>
        <v/>
      </c>
      <c r="K685" s="25" t="str">
        <f>IFERROR(MID($D685,19,7)+0,"")</f>
        <v/>
      </c>
      <c r="L685" s="25" t="str">
        <f>IFERROR(MID($D685,28,7)+0,"")</f>
        <v/>
      </c>
      <c r="M685" s="25" t="str">
        <f>IF(IFERROR(MID($Q685,1,7)+0,"")&lt;1130000,IF(INDEX(C:C,MATCH(LEFT(Q685,7)+0,I:I,0))&lt;1130000,"",INDEX(C:C,MATCH(LEFT(Q685,7)+0,I:I,0))),IFERROR(MID($Q685,1,7)+0,""))</f>
        <v/>
      </c>
      <c r="N685" s="25" t="str">
        <f>IF(IFERROR(MID($Q685,10,7)+0,"")&lt;1130000,"",IFERROR(MID($Q685,10,7)+0,""))</f>
        <v/>
      </c>
      <c r="O685" s="25" t="str">
        <f>IF(IFERROR(MID($Q685,19,7)+0,"")&lt;1130000,"",IFERROR(MID($Q685,19,7)+0,""))</f>
        <v/>
      </c>
      <c r="P685" s="25" t="str">
        <f>IF(M685="","",IF(N685="",M685,M685&amp;", "&amp;N685))</f>
        <v/>
      </c>
      <c r="Q685" s="37"/>
      <c r="R685" s="34">
        <v>1132664</v>
      </c>
      <c r="S685" s="35" t="s">
        <v>42</v>
      </c>
      <c r="T685" s="34" t="s">
        <v>38</v>
      </c>
      <c r="U685" s="185">
        <v>60990</v>
      </c>
      <c r="V685" s="188">
        <v>60990</v>
      </c>
      <c r="W685" s="189">
        <v>60990</v>
      </c>
      <c r="X685" s="31">
        <v>67089</v>
      </c>
      <c r="Y685" s="90">
        <f>IFERROR(ROUND(X685/W685-1,2),"")</f>
        <v>0.1</v>
      </c>
      <c r="Z685" s="31">
        <f>IF(OR(S685="VLD MLC components",S685="VLD MLC pipes",S685="VLD PEX components",S685="VLD PEX pipes",S685="VLD PHC components",S685="VLD PHC pipes",S685="Controls VLD"),"По запросу",X685)</f>
        <v>67089</v>
      </c>
      <c r="AA685" s="63">
        <f>ROUND(X685/1.2,3)</f>
        <v>55907.5</v>
      </c>
      <c r="AB685" s="23">
        <v>50825</v>
      </c>
      <c r="AC685" s="190">
        <f>IFERROR(ROUND(AA685/AB685-1,2),"")</f>
        <v>0.1</v>
      </c>
      <c r="AD685" s="25">
        <v>4.8890000000000002</v>
      </c>
      <c r="AE685" s="25"/>
      <c r="AF685" s="25">
        <v>82</v>
      </c>
      <c r="AG685" s="25">
        <v>83</v>
      </c>
      <c r="AH685" s="25">
        <v>82</v>
      </c>
      <c r="AI685" s="25">
        <v>65</v>
      </c>
      <c r="AJ685" s="25" t="s">
        <v>20</v>
      </c>
      <c r="AK685" s="25" t="s">
        <v>20</v>
      </c>
      <c r="AL685" s="22" t="s">
        <v>20</v>
      </c>
      <c r="AM685" s="25">
        <v>1</v>
      </c>
      <c r="AN685" s="25">
        <v>376</v>
      </c>
      <c r="AO685" s="25">
        <v>120</v>
      </c>
      <c r="AP685" s="25">
        <v>316</v>
      </c>
      <c r="AQ685" s="25">
        <v>4.8890000000000002</v>
      </c>
      <c r="AR685" s="94">
        <v>1.4258E-2</v>
      </c>
      <c r="AS685" s="157">
        <v>0</v>
      </c>
      <c r="AT685" s="96" t="s">
        <v>22</v>
      </c>
      <c r="AU685" s="23" t="s">
        <v>3611</v>
      </c>
      <c r="AV685" s="91" t="s">
        <v>152</v>
      </c>
      <c r="AW685" s="92" t="s">
        <v>152</v>
      </c>
      <c r="AX685" s="92" t="s">
        <v>152</v>
      </c>
      <c r="AY685" s="91" t="s">
        <v>152</v>
      </c>
      <c r="AZ685" s="92" t="s">
        <v>22</v>
      </c>
      <c r="BA685" s="25">
        <v>0</v>
      </c>
      <c r="BB685" t="s">
        <v>48</v>
      </c>
      <c r="BC685">
        <v>67089</v>
      </c>
      <c r="BD685" t="str">
        <f>IF(Z685=BC685,"OK")</f>
        <v>OK</v>
      </c>
      <c r="BE685">
        <v>0</v>
      </c>
      <c r="BF685">
        <v>0</v>
      </c>
      <c r="BG685">
        <v>376</v>
      </c>
      <c r="BH685">
        <v>120</v>
      </c>
      <c r="BI685">
        <v>316</v>
      </c>
      <c r="BJ685">
        <v>4.8890000000000002</v>
      </c>
      <c r="BK685">
        <v>1.4258E-2</v>
      </c>
      <c r="BN685" s="183"/>
    </row>
    <row r="686" spans="1:66" ht="25.5" x14ac:dyDescent="0.25">
      <c r="A686" s="51"/>
      <c r="B686" s="94">
        <v>682</v>
      </c>
      <c r="C686" s="43">
        <v>1132663</v>
      </c>
      <c r="D686" s="43"/>
      <c r="E686" s="27" t="s">
        <v>7002</v>
      </c>
      <c r="F686" s="151" t="s">
        <v>655</v>
      </c>
      <c r="G686" s="41" t="s">
        <v>585</v>
      </c>
      <c r="H686" s="46"/>
      <c r="I686" s="25" t="str">
        <f>IFERROR(MID($D686,1,7)+0,"")</f>
        <v/>
      </c>
      <c r="J686" s="25" t="str">
        <f>IFERROR(MID($D686,10,7)+0,"")</f>
        <v/>
      </c>
      <c r="K686" s="25" t="str">
        <f>IFERROR(MID($D686,19,7)+0,"")</f>
        <v/>
      </c>
      <c r="L686" s="25" t="str">
        <f>IFERROR(MID($D686,28,7)+0,"")</f>
        <v/>
      </c>
      <c r="M686" s="25" t="str">
        <f>IF(IFERROR(MID($Q686,1,7)+0,"")&lt;1130000,IF(INDEX(C:C,MATCH(LEFT(Q686,7)+0,I:I,0))&lt;1130000,"",INDEX(C:C,MATCH(LEFT(Q686,7)+0,I:I,0))),IFERROR(MID($Q686,1,7)+0,""))</f>
        <v/>
      </c>
      <c r="N686" s="25" t="str">
        <f>IF(IFERROR(MID($Q686,10,7)+0,"")&lt;1130000,"",IFERROR(MID($Q686,10,7)+0,""))</f>
        <v/>
      </c>
      <c r="O686" s="25" t="str">
        <f>IF(IFERROR(MID($Q686,19,7)+0,"")&lt;1130000,"",IFERROR(MID($Q686,19,7)+0,""))</f>
        <v/>
      </c>
      <c r="P686" s="25" t="str">
        <f>IF(M686="","",IF(N686="",M686,M686&amp;", "&amp;N686))</f>
        <v/>
      </c>
      <c r="Q686" s="37"/>
      <c r="R686" s="37">
        <v>1057166</v>
      </c>
      <c r="S686" s="35" t="s">
        <v>42</v>
      </c>
      <c r="T686" s="34" t="s">
        <v>36</v>
      </c>
      <c r="U686" s="185">
        <v>72490</v>
      </c>
      <c r="V686" s="188">
        <v>72490</v>
      </c>
      <c r="W686" s="189">
        <v>72490</v>
      </c>
      <c r="X686" s="31">
        <v>79739</v>
      </c>
      <c r="Y686" s="90">
        <f>IFERROR(ROUND(X686/W686-1,2),"")</f>
        <v>0.1</v>
      </c>
      <c r="Z686" s="31">
        <f>IF(OR(S686="VLD MLC components",S686="VLD MLC pipes",S686="VLD PEX components",S686="VLD PEX pipes",S686="VLD PHC components",S686="VLD PHC pipes",S686="Controls VLD"),"По запросу",X686)</f>
        <v>79739</v>
      </c>
      <c r="AA686" s="63">
        <f>ROUND(X686/1.2,3)</f>
        <v>66449.167000000001</v>
      </c>
      <c r="AB686" s="23">
        <v>60408.332999999999</v>
      </c>
      <c r="AC686" s="190">
        <f>IFERROR(ROUND(AA686/AB686-1,2),"")</f>
        <v>0.1</v>
      </c>
      <c r="AD686" s="25">
        <v>4.8890000000000002</v>
      </c>
      <c r="AE686" s="25">
        <v>1.2675000000000001E-2</v>
      </c>
      <c r="AF686" s="25">
        <v>6</v>
      </c>
      <c r="AG686" s="25">
        <v>7</v>
      </c>
      <c r="AH686" s="25">
        <v>9</v>
      </c>
      <c r="AI686" s="25">
        <v>9</v>
      </c>
      <c r="AJ686" s="25" t="s">
        <v>20</v>
      </c>
      <c r="AK686" s="25" t="s">
        <v>20</v>
      </c>
      <c r="AL686" s="22" t="s">
        <v>20</v>
      </c>
      <c r="AM686" s="25">
        <v>1</v>
      </c>
      <c r="AN686" s="25">
        <v>325</v>
      </c>
      <c r="AO686" s="25">
        <v>312</v>
      </c>
      <c r="AP686" s="25">
        <v>125</v>
      </c>
      <c r="AQ686" s="25" t="s">
        <v>22</v>
      </c>
      <c r="AR686" s="94" t="s">
        <v>22</v>
      </c>
      <c r="AS686" s="157">
        <v>17</v>
      </c>
      <c r="AT686" s="96">
        <v>44522</v>
      </c>
      <c r="AU686" s="23" t="s">
        <v>582</v>
      </c>
      <c r="AV686" s="91" t="s">
        <v>152</v>
      </c>
      <c r="AW686" s="92" t="s">
        <v>152</v>
      </c>
      <c r="AX686" s="92" t="s">
        <v>152</v>
      </c>
      <c r="AY686" s="91" t="s">
        <v>152</v>
      </c>
      <c r="AZ686" s="92" t="s">
        <v>22</v>
      </c>
      <c r="BA686" s="25">
        <v>0</v>
      </c>
      <c r="BB686" t="s">
        <v>48</v>
      </c>
      <c r="BC686">
        <v>79739</v>
      </c>
      <c r="BD686" t="str">
        <f>IF(Z686=BC686,"OK")</f>
        <v>OK</v>
      </c>
      <c r="BE686">
        <v>4.8890000000000002</v>
      </c>
      <c r="BF686">
        <v>1.2675000000000001E-2</v>
      </c>
      <c r="BG686">
        <v>325</v>
      </c>
      <c r="BH686">
        <v>312</v>
      </c>
      <c r="BI686">
        <v>125</v>
      </c>
      <c r="BJ686" t="s">
        <v>22</v>
      </c>
      <c r="BK686" t="s">
        <v>22</v>
      </c>
      <c r="BN686" s="183"/>
    </row>
    <row r="687" spans="1:66" ht="25.5" x14ac:dyDescent="0.25">
      <c r="A687" s="51"/>
      <c r="B687" s="94">
        <v>683</v>
      </c>
      <c r="C687" s="43">
        <v>1132664</v>
      </c>
      <c r="D687" s="43"/>
      <c r="E687" s="27" t="s">
        <v>7003</v>
      </c>
      <c r="F687" s="151" t="s">
        <v>655</v>
      </c>
      <c r="G687" s="41"/>
      <c r="H687" s="46"/>
      <c r="I687" s="25" t="str">
        <f>IFERROR(MID($D687,1,7)+0,"")</f>
        <v/>
      </c>
      <c r="J687" s="25" t="str">
        <f>IFERROR(MID($D687,10,7)+0,"")</f>
        <v/>
      </c>
      <c r="K687" s="25" t="str">
        <f>IFERROR(MID($D687,19,7)+0,"")</f>
        <v/>
      </c>
      <c r="L687" s="25" t="str">
        <f>IFERROR(MID($D687,28,7)+0,"")</f>
        <v/>
      </c>
      <c r="M687" s="25" t="str">
        <f>IF(IFERROR(MID($Q687,1,7)+0,"")&lt;1130000,IF(INDEX(C:C,MATCH(LEFT(Q687,7)+0,I:I,0))&lt;1130000,"",INDEX(C:C,MATCH(LEFT(Q687,7)+0,I:I,0))),IFERROR(MID($Q687,1,7)+0,""))</f>
        <v/>
      </c>
      <c r="N687" s="25" t="str">
        <f>IF(IFERROR(MID($Q687,10,7)+0,"")&lt;1130000,"",IFERROR(MID($Q687,10,7)+0,""))</f>
        <v/>
      </c>
      <c r="O687" s="25" t="str">
        <f>IF(IFERROR(MID($Q687,19,7)+0,"")&lt;1130000,"",IFERROR(MID($Q687,19,7)+0,""))</f>
        <v/>
      </c>
      <c r="P687" s="25" t="str">
        <f>IF(M687="","",IF(N687="",M687,M687&amp;", "&amp;N687))</f>
        <v/>
      </c>
      <c r="Q687" s="37"/>
      <c r="R687" s="37">
        <v>1057167</v>
      </c>
      <c r="S687" s="35" t="s">
        <v>42</v>
      </c>
      <c r="T687" s="34" t="s">
        <v>36</v>
      </c>
      <c r="U687" s="185">
        <v>72490</v>
      </c>
      <c r="V687" s="188">
        <v>72490</v>
      </c>
      <c r="W687" s="189">
        <v>72490</v>
      </c>
      <c r="X687" s="31">
        <v>79739</v>
      </c>
      <c r="Y687" s="90">
        <f>IFERROR(ROUND(X687/W687-1,2),"")</f>
        <v>0.1</v>
      </c>
      <c r="Z687" s="31">
        <f>IF(OR(S687="VLD MLC components",S687="VLD MLC pipes",S687="VLD PEX components",S687="VLD PEX pipes",S687="VLD PHC components",S687="VLD PHC pipes",S687="Controls VLD"),"По запросу",X687)</f>
        <v>79739</v>
      </c>
      <c r="AA687" s="63">
        <f>ROUND(X687/1.2,3)</f>
        <v>66449.167000000001</v>
      </c>
      <c r="AB687" s="23">
        <v>60408.332999999999</v>
      </c>
      <c r="AC687" s="190">
        <f>IFERROR(ROUND(AA687/AB687-1,2),"")</f>
        <v>0.1</v>
      </c>
      <c r="AD687" s="25">
        <v>4.8890000000000002</v>
      </c>
      <c r="AE687" s="25">
        <v>1.2675000000000001E-2</v>
      </c>
      <c r="AF687" s="25">
        <v>0</v>
      </c>
      <c r="AG687" s="25" t="s">
        <v>22</v>
      </c>
      <c r="AH687" s="25">
        <v>0</v>
      </c>
      <c r="AI687" s="25">
        <v>0</v>
      </c>
      <c r="AJ687" s="25"/>
      <c r="AK687" s="42" t="s">
        <v>19</v>
      </c>
      <c r="AL687" s="22" t="s">
        <v>20</v>
      </c>
      <c r="AM687" s="25">
        <v>1</v>
      </c>
      <c r="AN687" s="25">
        <v>376</v>
      </c>
      <c r="AO687" s="25">
        <v>316</v>
      </c>
      <c r="AP687" s="25">
        <v>120</v>
      </c>
      <c r="AQ687" s="25" t="s">
        <v>22</v>
      </c>
      <c r="AR687" s="94" t="s">
        <v>22</v>
      </c>
      <c r="AS687" s="157" t="s">
        <v>22</v>
      </c>
      <c r="AT687" s="96">
        <v>44522</v>
      </c>
      <c r="AU687" s="23" t="s">
        <v>582</v>
      </c>
      <c r="AV687" s="91" t="s">
        <v>152</v>
      </c>
      <c r="AW687" s="92" t="s">
        <v>48</v>
      </c>
      <c r="AX687" s="92" t="s">
        <v>152</v>
      </c>
      <c r="AY687" s="91" t="s">
        <v>152</v>
      </c>
      <c r="AZ687" s="92" t="s">
        <v>22</v>
      </c>
      <c r="BA687" s="25">
        <v>0</v>
      </c>
      <c r="BB687" t="s">
        <v>48</v>
      </c>
      <c r="BC687" t="e">
        <v>#N/A</v>
      </c>
      <c r="BD687" t="e">
        <f>IF(Z687=BC687,"OK")</f>
        <v>#N/A</v>
      </c>
      <c r="BE687">
        <v>4.8890000000000002</v>
      </c>
      <c r="BF687">
        <v>1.2675000000000001E-2</v>
      </c>
      <c r="BG687">
        <v>376</v>
      </c>
      <c r="BH687">
        <v>316</v>
      </c>
      <c r="BI687">
        <v>120</v>
      </c>
      <c r="BJ687" t="s">
        <v>22</v>
      </c>
      <c r="BK687" t="s">
        <v>22</v>
      </c>
      <c r="BN687" s="183"/>
    </row>
    <row r="688" spans="1:66" x14ac:dyDescent="0.25">
      <c r="A688" s="51"/>
      <c r="B688" s="94"/>
      <c r="C688" s="43">
        <v>1237378</v>
      </c>
      <c r="D688" s="43">
        <v>1119380</v>
      </c>
      <c r="E688" s="177" t="s">
        <v>7183</v>
      </c>
      <c r="F688" s="151" t="s">
        <v>21</v>
      </c>
      <c r="G688" s="28" t="s">
        <v>7080</v>
      </c>
      <c r="H688" s="46"/>
      <c r="I688" s="25">
        <f>IFERROR(MID($D688,1,7)+0,"")</f>
        <v>1119380</v>
      </c>
      <c r="J688" s="25" t="str">
        <f>IFERROR(MID($D688,10,7)+0,"")</f>
        <v/>
      </c>
      <c r="K688" s="25" t="str">
        <f>IFERROR(MID($D688,19,7)+0,"")</f>
        <v/>
      </c>
      <c r="L688" s="25" t="str">
        <f>IFERROR(MID($D688,28,7)+0,"")</f>
        <v/>
      </c>
      <c r="M688" s="25" t="str">
        <f>IF(IFERROR(MID($Q688,1,7)+0,"")&lt;1130000,IF(INDEX(C:C,MATCH(LEFT(Q688,7)+0,I:I,0))&lt;1130000,"",INDEX(C:C,MATCH(LEFT(Q688,7)+0,I:I,0))),IFERROR(MID($Q688,1,7)+0,""))</f>
        <v/>
      </c>
      <c r="N688" s="25" t="str">
        <f>IF(IFERROR(MID($Q688,10,7)+0,"")&lt;1130000,"",IFERROR(MID($Q688,10,7)+0,""))</f>
        <v/>
      </c>
      <c r="O688" s="25" t="str">
        <f>IF(IFERROR(MID($Q688,19,7)+0,"")&lt;1130000,"",IFERROR(MID($Q688,19,7)+0,""))</f>
        <v/>
      </c>
      <c r="P688" s="25" t="str">
        <f>IF(M688="","",IF(N688="",M688,M688&amp;", "&amp;N688))</f>
        <v/>
      </c>
      <c r="Q688" s="37"/>
      <c r="R688" s="37"/>
      <c r="S688" s="35" t="s">
        <v>42</v>
      </c>
      <c r="T688" s="34" t="s">
        <v>36</v>
      </c>
      <c r="U688" s="185"/>
      <c r="V688" s="188"/>
      <c r="W688" s="189"/>
      <c r="X688" s="31">
        <v>12024</v>
      </c>
      <c r="Y688" s="90"/>
      <c r="Z688" s="31">
        <f>IF(OR(S688="VLD MLC components",S688="VLD MLC pipes",S688="VLD PEX components",S688="VLD PEX pipes",S688="VLD PHC components",S688="VLD PHC pipes",S688="Controls VLD"),"По запросу",X688)</f>
        <v>12024</v>
      </c>
      <c r="AA688" s="63">
        <f>ROUND(X688/1.2,3)</f>
        <v>10020</v>
      </c>
      <c r="AB688" s="23"/>
      <c r="AC688" s="190"/>
      <c r="AD688" s="25"/>
      <c r="AE688" s="25"/>
      <c r="AF688" s="25">
        <v>0</v>
      </c>
      <c r="AG688" s="25"/>
      <c r="AH688" s="25"/>
      <c r="AI688" s="25"/>
      <c r="AJ688" s="25" t="s">
        <v>20</v>
      </c>
      <c r="AK688" s="22" t="s">
        <v>20</v>
      </c>
      <c r="AL688" s="25" t="s">
        <v>20</v>
      </c>
      <c r="AM688" s="25">
        <v>1</v>
      </c>
      <c r="AN688" s="25"/>
      <c r="AO688" s="25"/>
      <c r="AP688" s="25"/>
      <c r="AQ688" s="25"/>
      <c r="AR688" s="94"/>
      <c r="AS688" s="157"/>
      <c r="AT688" s="96"/>
      <c r="AU688" s="23"/>
      <c r="AV688" s="91"/>
      <c r="AW688" s="91"/>
      <c r="AX688" s="92"/>
      <c r="AY688" s="91"/>
      <c r="AZ688" s="92"/>
      <c r="BA688" s="25"/>
      <c r="BC688" t="e">
        <v>#N/A</v>
      </c>
      <c r="BD688" t="e">
        <f>IF(Z688=BC688,"OK")</f>
        <v>#N/A</v>
      </c>
      <c r="BN688" s="183"/>
    </row>
    <row r="689" spans="1:66" x14ac:dyDescent="0.25">
      <c r="A689" s="51"/>
      <c r="B689" s="94">
        <v>684</v>
      </c>
      <c r="C689" s="43">
        <v>1060702</v>
      </c>
      <c r="E689" s="27" t="s">
        <v>7004</v>
      </c>
      <c r="F689" s="151" t="s">
        <v>652</v>
      </c>
      <c r="G689" s="28" t="s">
        <v>2182</v>
      </c>
      <c r="H689" s="46"/>
      <c r="I689" s="25" t="str">
        <f>IFERROR(MID($D689,1,7)+0,"")</f>
        <v/>
      </c>
      <c r="J689" s="25" t="str">
        <f>IFERROR(MID($D689,10,7)+0,"")</f>
        <v/>
      </c>
      <c r="K689" s="25" t="str">
        <f>IFERROR(MID($D689,19,7)+0,"")</f>
        <v/>
      </c>
      <c r="L689" s="25" t="str">
        <f>IFERROR(MID($D689,28,7)+0,"")</f>
        <v/>
      </c>
      <c r="M689" s="25">
        <f>IF(IFERROR(MID($Q689,1,7)+0,"")&lt;1130000,IF(INDEX(C:C,MATCH(LEFT(Q689,7)+0,I:I,0))&lt;1130000,"",INDEX(C:C,MATCH(LEFT(Q689,7)+0,I:I,0))),IFERROR(MID($Q689,1,7)+0,""))</f>
        <v>1237378</v>
      </c>
      <c r="N689" s="25" t="str">
        <f>IF(IFERROR(MID($Q689,10,7)+0,"")&lt;1130000,"",IFERROR(MID($Q689,10,7)+0,""))</f>
        <v/>
      </c>
      <c r="O689" s="25" t="str">
        <f>IF(IFERROR(MID($Q689,19,7)+0,"")&lt;1130000,"",IFERROR(MID($Q689,19,7)+0,""))</f>
        <v/>
      </c>
      <c r="P689" s="25">
        <f>IF(M689="","",IF(N689="",M689,M689&amp;", "&amp;N689))</f>
        <v>1237378</v>
      </c>
      <c r="Q689" s="37">
        <v>1237378</v>
      </c>
      <c r="R689" s="37"/>
      <c r="S689" s="35" t="s">
        <v>42</v>
      </c>
      <c r="T689" s="34" t="s">
        <v>36</v>
      </c>
      <c r="U689" s="185">
        <v>6900</v>
      </c>
      <c r="V689" s="188">
        <v>6900</v>
      </c>
      <c r="W689" s="189">
        <v>6900</v>
      </c>
      <c r="X689" s="31">
        <v>7590</v>
      </c>
      <c r="Y689" s="90">
        <f>IFERROR(ROUND(X689/W689-1,2),"")</f>
        <v>0.1</v>
      </c>
      <c r="Z689" s="31">
        <f>IF(OR(S689="VLD MLC components",S689="VLD MLC pipes",S689="VLD PEX components",S689="VLD PEX pipes",S689="VLD PHC components",S689="VLD PHC pipes",S689="Controls VLD"),"По запросу",X689)</f>
        <v>7590</v>
      </c>
      <c r="AA689" s="63">
        <f>ROUND(X689/1.2,3)</f>
        <v>6325</v>
      </c>
      <c r="AB689" s="23">
        <v>5750</v>
      </c>
      <c r="AC689" s="190">
        <f>IFERROR(ROUND(AA689/AB689-1,2),"")</f>
        <v>0.1</v>
      </c>
      <c r="AD689" s="25">
        <v>0.223</v>
      </c>
      <c r="AE689" s="25">
        <v>3.2000000000000003E-4</v>
      </c>
      <c r="AF689" s="25">
        <v>0</v>
      </c>
      <c r="AG689" s="25" t="s">
        <v>22</v>
      </c>
      <c r="AH689" s="25">
        <v>0</v>
      </c>
      <c r="AI689" s="25">
        <v>0</v>
      </c>
      <c r="AJ689" s="25" t="s">
        <v>20</v>
      </c>
      <c r="AK689" s="22" t="s">
        <v>20</v>
      </c>
      <c r="AL689" s="22" t="s">
        <v>20</v>
      </c>
      <c r="AM689" s="25">
        <v>1</v>
      </c>
      <c r="AN689" s="25">
        <v>100</v>
      </c>
      <c r="AO689" s="25">
        <v>60</v>
      </c>
      <c r="AP689" s="25">
        <v>60</v>
      </c>
      <c r="AQ689" s="25">
        <v>0.223</v>
      </c>
      <c r="AR689" s="25">
        <v>3.6000000000000002E-4</v>
      </c>
      <c r="AS689" s="157" t="s">
        <v>22</v>
      </c>
      <c r="AT689" s="23" t="s">
        <v>22</v>
      </c>
      <c r="AU689" s="23" t="s">
        <v>22</v>
      </c>
      <c r="AV689" s="92" t="s">
        <v>152</v>
      </c>
      <c r="AW689" s="91" t="s">
        <v>152</v>
      </c>
      <c r="AX689" s="92" t="s">
        <v>48</v>
      </c>
      <c r="AY689" s="91" t="s">
        <v>152</v>
      </c>
      <c r="AZ689" s="92" t="s">
        <v>22</v>
      </c>
      <c r="BA689" s="25">
        <v>0</v>
      </c>
      <c r="BB689" t="s">
        <v>48</v>
      </c>
      <c r="BC689">
        <v>7590</v>
      </c>
      <c r="BD689" t="str">
        <f>IF(Z689=BC689,"OK")</f>
        <v>OK</v>
      </c>
      <c r="BE689">
        <v>0.223</v>
      </c>
      <c r="BF689">
        <v>3.2000000000000003E-4</v>
      </c>
      <c r="BG689">
        <v>100</v>
      </c>
      <c r="BH689">
        <v>60</v>
      </c>
      <c r="BI689">
        <v>60</v>
      </c>
      <c r="BJ689">
        <v>0.223</v>
      </c>
      <c r="BK689">
        <v>3.6000000000000002E-4</v>
      </c>
      <c r="BN689" s="183"/>
    </row>
    <row r="690" spans="1:66" ht="25.5" x14ac:dyDescent="0.25">
      <c r="A690" s="51"/>
      <c r="B690" s="94">
        <v>685</v>
      </c>
      <c r="C690" s="43">
        <v>1119381</v>
      </c>
      <c r="D690" s="25">
        <v>1057172</v>
      </c>
      <c r="E690" s="27" t="s">
        <v>7005</v>
      </c>
      <c r="F690" s="151" t="s">
        <v>652</v>
      </c>
      <c r="G690" s="41" t="s">
        <v>4039</v>
      </c>
      <c r="H690" s="46"/>
      <c r="I690" s="25">
        <f>IFERROR(MID($D690,1,7)+0,"")</f>
        <v>1057172</v>
      </c>
      <c r="J690" s="25" t="str">
        <f>IFERROR(MID($D690,10,7)+0,"")</f>
        <v/>
      </c>
      <c r="K690" s="25" t="str">
        <f>IFERROR(MID($D690,19,7)+0,"")</f>
        <v/>
      </c>
      <c r="L690" s="25" t="str">
        <f>IFERROR(MID($D690,28,7)+0,"")</f>
        <v/>
      </c>
      <c r="M690" s="25" t="str">
        <f>IF(IFERROR(MID($Q690,1,7)+0,"")&lt;1130000,IF(INDEX(C:C,MATCH(LEFT(Q690,7)+0,I:I,0))&lt;1130000,"",INDEX(C:C,MATCH(LEFT(Q690,7)+0,I:I,0))),IFERROR(MID($Q690,1,7)+0,""))</f>
        <v/>
      </c>
      <c r="N690" s="25" t="str">
        <f>IF(IFERROR(MID($Q690,10,7)+0,"")&lt;1130000,"",IFERROR(MID($Q690,10,7)+0,""))</f>
        <v/>
      </c>
      <c r="O690" s="25" t="str">
        <f>IF(IFERROR(MID($Q690,19,7)+0,"")&lt;1130000,"",IFERROR(MID($Q690,19,7)+0,""))</f>
        <v/>
      </c>
      <c r="P690" s="25" t="str">
        <f>IF(M690="","",IF(N690="",M690,M690&amp;", "&amp;N690))</f>
        <v/>
      </c>
      <c r="Q690" s="37"/>
      <c r="R690" s="34">
        <v>1057172</v>
      </c>
      <c r="S690" s="35" t="s">
        <v>42</v>
      </c>
      <c r="T690" s="34" t="s">
        <v>36</v>
      </c>
      <c r="U690" s="185">
        <v>8100</v>
      </c>
      <c r="V690" s="188">
        <v>8100</v>
      </c>
      <c r="W690" s="189">
        <v>8100</v>
      </c>
      <c r="X690" s="31">
        <v>8910</v>
      </c>
      <c r="Y690" s="90">
        <f>IFERROR(ROUND(X690/W690-1,2),"")</f>
        <v>0.1</v>
      </c>
      <c r="Z690" s="31">
        <f>IF(OR(S690="VLD MLC components",S690="VLD MLC pipes",S690="VLD PEX components",S690="VLD PEX pipes",S690="VLD PHC components",S690="VLD PHC pipes",S690="Controls VLD"),"По запросу",X690)</f>
        <v>8910</v>
      </c>
      <c r="AA690" s="63">
        <f>ROUND(X690/1.2,3)</f>
        <v>7425</v>
      </c>
      <c r="AB690" s="23">
        <v>6750</v>
      </c>
      <c r="AC690" s="190">
        <f>IFERROR(ROUND(AA690/AB690-1,2),"")</f>
        <v>0.1</v>
      </c>
      <c r="AD690" s="25">
        <v>0.19</v>
      </c>
      <c r="AE690" s="25">
        <v>5.1500000000000005E-4</v>
      </c>
      <c r="AF690" s="25">
        <v>0</v>
      </c>
      <c r="AG690" s="25" t="s">
        <v>22</v>
      </c>
      <c r="AH690" s="25">
        <v>0</v>
      </c>
      <c r="AI690" s="25">
        <v>0</v>
      </c>
      <c r="AJ690" s="25" t="s">
        <v>20</v>
      </c>
      <c r="AK690" s="25" t="s">
        <v>19</v>
      </c>
      <c r="AL690" s="22" t="s">
        <v>20</v>
      </c>
      <c r="AM690" s="25">
        <v>1</v>
      </c>
      <c r="AN690" s="25">
        <v>105</v>
      </c>
      <c r="AO690" s="25">
        <v>70</v>
      </c>
      <c r="AP690" s="25">
        <v>105</v>
      </c>
      <c r="AQ690" s="25">
        <v>0.19</v>
      </c>
      <c r="AR690" s="25">
        <v>7.7200000000000001E-4</v>
      </c>
      <c r="AS690" s="157" t="s">
        <v>22</v>
      </c>
      <c r="AT690" s="23">
        <v>44466</v>
      </c>
      <c r="AU690" s="23" t="s">
        <v>22</v>
      </c>
      <c r="AV690" s="92" t="s">
        <v>152</v>
      </c>
      <c r="AW690" s="91" t="s">
        <v>48</v>
      </c>
      <c r="AX690" s="92" t="s">
        <v>152</v>
      </c>
      <c r="AY690" s="91" t="s">
        <v>152</v>
      </c>
      <c r="AZ690" s="92" t="s">
        <v>22</v>
      </c>
      <c r="BA690" s="25" t="s">
        <v>5797</v>
      </c>
      <c r="BB690" t="s">
        <v>48</v>
      </c>
      <c r="BC690" t="e">
        <v>#N/A</v>
      </c>
      <c r="BD690" t="e">
        <f>IF(Z690=BC690,"OK")</f>
        <v>#N/A</v>
      </c>
      <c r="BE690">
        <v>0.19</v>
      </c>
      <c r="BF690">
        <v>5.1500000000000005E-4</v>
      </c>
      <c r="BG690">
        <v>105</v>
      </c>
      <c r="BH690">
        <v>70</v>
      </c>
      <c r="BI690">
        <v>105</v>
      </c>
      <c r="BJ690">
        <v>0.19</v>
      </c>
      <c r="BK690">
        <v>7.7200000000000001E-4</v>
      </c>
      <c r="BN690" s="183"/>
    </row>
    <row r="691" spans="1:66" ht="25.5" x14ac:dyDescent="0.25">
      <c r="A691" s="51"/>
      <c r="B691" s="94">
        <v>686</v>
      </c>
      <c r="C691" s="43">
        <v>1119382</v>
      </c>
      <c r="D691" s="25">
        <v>1057173</v>
      </c>
      <c r="E691" s="27" t="s">
        <v>7006</v>
      </c>
      <c r="F691" s="151" t="s">
        <v>652</v>
      </c>
      <c r="G691" s="41" t="s">
        <v>585</v>
      </c>
      <c r="H691" s="46"/>
      <c r="I691" s="25">
        <f>IFERROR(MID($D691,1,7)+0,"")</f>
        <v>1057173</v>
      </c>
      <c r="J691" s="25" t="str">
        <f>IFERROR(MID($D691,10,7)+0,"")</f>
        <v/>
      </c>
      <c r="K691" s="25" t="str">
        <f>IFERROR(MID($D691,19,7)+0,"")</f>
        <v/>
      </c>
      <c r="L691" s="25" t="str">
        <f>IFERROR(MID($D691,28,7)+0,"")</f>
        <v/>
      </c>
      <c r="M691" s="25" t="str">
        <f>IF(IFERROR(MID($Q691,1,7)+0,"")&lt;1130000,IF(INDEX(C:C,MATCH(LEFT(Q691,7)+0,I:I,0))&lt;1130000,"",INDEX(C:C,MATCH(LEFT(Q691,7)+0,I:I,0))),IFERROR(MID($Q691,1,7)+0,""))</f>
        <v/>
      </c>
      <c r="N691" s="25" t="str">
        <f>IF(IFERROR(MID($Q691,10,7)+0,"")&lt;1130000,"",IFERROR(MID($Q691,10,7)+0,""))</f>
        <v/>
      </c>
      <c r="O691" s="25" t="str">
        <f>IF(IFERROR(MID($Q691,19,7)+0,"")&lt;1130000,"",IFERROR(MID($Q691,19,7)+0,""))</f>
        <v/>
      </c>
      <c r="P691" s="25" t="str">
        <f>IF(M691="","",IF(N691="",M691,M691&amp;", "&amp;N691))</f>
        <v/>
      </c>
      <c r="Q691" s="37"/>
      <c r="R691" s="34">
        <v>1057173</v>
      </c>
      <c r="S691" s="35" t="s">
        <v>42</v>
      </c>
      <c r="T691" s="34" t="s">
        <v>36</v>
      </c>
      <c r="U691" s="185">
        <v>8100</v>
      </c>
      <c r="V691" s="188">
        <v>8100</v>
      </c>
      <c r="W691" s="189">
        <v>8100</v>
      </c>
      <c r="X691" s="31">
        <v>8910</v>
      </c>
      <c r="Y691" s="90">
        <f>IFERROR(ROUND(X691/W691-1,2),"")</f>
        <v>0.1</v>
      </c>
      <c r="Z691" s="31">
        <f>IF(OR(S691="VLD MLC components",S691="VLD MLC pipes",S691="VLD PEX components",S691="VLD PEX pipes",S691="VLD PHC components",S691="VLD PHC pipes",S691="Controls VLD"),"По запросу",X691)</f>
        <v>8910</v>
      </c>
      <c r="AA691" s="63">
        <f>ROUND(X691/1.2,3)</f>
        <v>7425</v>
      </c>
      <c r="AB691" s="23">
        <v>6750</v>
      </c>
      <c r="AC691" s="190">
        <f>IFERROR(ROUND(AA691/AB691-1,2),"")</f>
        <v>0.1</v>
      </c>
      <c r="AD691" s="25">
        <v>0.20200000000000001</v>
      </c>
      <c r="AE691" s="25">
        <v>4.06E-4</v>
      </c>
      <c r="AF691" s="25">
        <v>2</v>
      </c>
      <c r="AG691" s="25">
        <v>3</v>
      </c>
      <c r="AH691" s="25">
        <v>4</v>
      </c>
      <c r="AI691" s="25">
        <v>4</v>
      </c>
      <c r="AJ691" s="25" t="s">
        <v>20</v>
      </c>
      <c r="AK691" s="25" t="s">
        <v>20</v>
      </c>
      <c r="AL691" s="22" t="s">
        <v>20</v>
      </c>
      <c r="AM691" s="25">
        <v>1</v>
      </c>
      <c r="AN691" s="25">
        <v>125</v>
      </c>
      <c r="AO691" s="25">
        <v>57</v>
      </c>
      <c r="AP691" s="25">
        <v>125</v>
      </c>
      <c r="AQ691" s="25">
        <v>0.20200000000000001</v>
      </c>
      <c r="AR691" s="25">
        <v>8.9099999999999997E-4</v>
      </c>
      <c r="AS691" s="157">
        <v>4</v>
      </c>
      <c r="AT691" s="23">
        <v>44466</v>
      </c>
      <c r="AU691" s="23" t="s">
        <v>22</v>
      </c>
      <c r="AV691" s="92" t="s">
        <v>152</v>
      </c>
      <c r="AW691" s="91" t="s">
        <v>152</v>
      </c>
      <c r="AX691" s="92" t="s">
        <v>152</v>
      </c>
      <c r="AY691" s="91" t="s">
        <v>152</v>
      </c>
      <c r="AZ691" s="92" t="s">
        <v>22</v>
      </c>
      <c r="BA691" s="25">
        <v>0</v>
      </c>
      <c r="BB691" t="s">
        <v>48</v>
      </c>
      <c r="BC691">
        <v>8910</v>
      </c>
      <c r="BD691" t="str">
        <f>IF(Z691=BC691,"OK")</f>
        <v>OK</v>
      </c>
      <c r="BE691">
        <v>0.20200000000000001</v>
      </c>
      <c r="BF691">
        <v>4.06E-4</v>
      </c>
      <c r="BG691">
        <v>125</v>
      </c>
      <c r="BH691">
        <v>57</v>
      </c>
      <c r="BI691">
        <v>125</v>
      </c>
      <c r="BJ691">
        <v>0.20200000000000001</v>
      </c>
      <c r="BK691">
        <v>8.9099999999999997E-4</v>
      </c>
      <c r="BN691" s="183"/>
    </row>
    <row r="692" spans="1:66" x14ac:dyDescent="0.25">
      <c r="A692" s="51"/>
      <c r="B692" s="94">
        <v>687</v>
      </c>
      <c r="C692" s="43">
        <v>1119383</v>
      </c>
      <c r="D692" s="25">
        <v>1057174</v>
      </c>
      <c r="E692" s="27" t="s">
        <v>7007</v>
      </c>
      <c r="F692" s="151" t="s">
        <v>652</v>
      </c>
      <c r="G692" s="41" t="s">
        <v>4039</v>
      </c>
      <c r="H692" s="46"/>
      <c r="I692" s="25">
        <f>IFERROR(MID($D692,1,7)+0,"")</f>
        <v>1057174</v>
      </c>
      <c r="J692" s="25" t="str">
        <f>IFERROR(MID($D692,10,7)+0,"")</f>
        <v/>
      </c>
      <c r="K692" s="25" t="str">
        <f>IFERROR(MID($D692,19,7)+0,"")</f>
        <v/>
      </c>
      <c r="L692" s="25" t="str">
        <f>IFERROR(MID($D692,28,7)+0,"")</f>
        <v/>
      </c>
      <c r="M692" s="25" t="str">
        <f>IF(IFERROR(MID($Q692,1,7)+0,"")&lt;1130000,IF(INDEX(C:C,MATCH(LEFT(Q692,7)+0,I:I,0))&lt;1130000,"",INDEX(C:C,MATCH(LEFT(Q692,7)+0,I:I,0))),IFERROR(MID($Q692,1,7)+0,""))</f>
        <v/>
      </c>
      <c r="N692" s="25" t="str">
        <f>IF(IFERROR(MID($Q692,10,7)+0,"")&lt;1130000,"",IFERROR(MID($Q692,10,7)+0,""))</f>
        <v/>
      </c>
      <c r="O692" s="25" t="str">
        <f>IF(IFERROR(MID($Q692,19,7)+0,"")&lt;1130000,"",IFERROR(MID($Q692,19,7)+0,""))</f>
        <v/>
      </c>
      <c r="P692" s="25" t="str">
        <f>IF(M692="","",IF(N692="",M692,M692&amp;", "&amp;N692))</f>
        <v/>
      </c>
      <c r="Q692" s="37"/>
      <c r="R692" s="34">
        <v>1057174</v>
      </c>
      <c r="S692" s="35" t="s">
        <v>42</v>
      </c>
      <c r="T692" s="34" t="s">
        <v>36</v>
      </c>
      <c r="U692" s="185">
        <v>8100</v>
      </c>
      <c r="V692" s="188">
        <v>8100</v>
      </c>
      <c r="W692" s="189">
        <v>8100</v>
      </c>
      <c r="X692" s="31">
        <v>8910</v>
      </c>
      <c r="Y692" s="90">
        <f>IFERROR(ROUND(X692/W692-1,2),"")</f>
        <v>0.1</v>
      </c>
      <c r="Z692" s="31">
        <f>IF(OR(S692="VLD MLC components",S692="VLD MLC pipes",S692="VLD PEX components",S692="VLD PEX pipes",S692="VLD PHC components",S692="VLD PHC pipes",S692="Controls VLD"),"По запросу",X692)</f>
        <v>8910</v>
      </c>
      <c r="AA692" s="63">
        <f>ROUND(X692/1.2,3)</f>
        <v>7425</v>
      </c>
      <c r="AB692" s="23">
        <v>6750</v>
      </c>
      <c r="AC692" s="190">
        <f>IFERROR(ROUND(AA692/AB692-1,2),"")</f>
        <v>0.1</v>
      </c>
      <c r="AD692" s="25">
        <v>0.218</v>
      </c>
      <c r="AE692" s="25">
        <v>4.06E-4</v>
      </c>
      <c r="AF692" s="25">
        <v>0</v>
      </c>
      <c r="AG692" s="25" t="s">
        <v>22</v>
      </c>
      <c r="AH692" s="25">
        <v>0</v>
      </c>
      <c r="AI692" s="25">
        <v>0</v>
      </c>
      <c r="AJ692" s="25"/>
      <c r="AK692" s="42" t="s">
        <v>19</v>
      </c>
      <c r="AL692" s="22" t="s">
        <v>20</v>
      </c>
      <c r="AM692" s="25">
        <v>1</v>
      </c>
      <c r="AN692" s="25">
        <v>125</v>
      </c>
      <c r="AO692" s="25">
        <v>57</v>
      </c>
      <c r="AP692" s="25">
        <v>125</v>
      </c>
      <c r="AQ692" s="25">
        <v>0.218</v>
      </c>
      <c r="AR692" s="25">
        <v>8.9099999999999997E-4</v>
      </c>
      <c r="AS692" s="157" t="s">
        <v>22</v>
      </c>
      <c r="AT692" s="23">
        <v>44466</v>
      </c>
      <c r="AU692" s="23" t="s">
        <v>22</v>
      </c>
      <c r="AV692" s="92" t="s">
        <v>48</v>
      </c>
      <c r="AW692" s="91" t="s">
        <v>48</v>
      </c>
      <c r="AX692" s="92" t="s">
        <v>152</v>
      </c>
      <c r="AY692" s="91" t="s">
        <v>152</v>
      </c>
      <c r="AZ692" s="92" t="s">
        <v>22</v>
      </c>
      <c r="BA692" s="25">
        <v>0</v>
      </c>
      <c r="BB692" t="s">
        <v>48</v>
      </c>
      <c r="BC692" t="e">
        <v>#N/A</v>
      </c>
      <c r="BD692" t="e">
        <f>IF(Z692=BC692,"OK")</f>
        <v>#N/A</v>
      </c>
      <c r="BE692">
        <v>0.218</v>
      </c>
      <c r="BF692">
        <v>4.06E-4</v>
      </c>
      <c r="BG692">
        <v>125</v>
      </c>
      <c r="BH692">
        <v>57</v>
      </c>
      <c r="BI692">
        <v>125</v>
      </c>
      <c r="BJ692">
        <v>0.218</v>
      </c>
      <c r="BK692">
        <v>8.9099999999999997E-4</v>
      </c>
      <c r="BN692" s="183"/>
    </row>
    <row r="693" spans="1:66" ht="25.5" x14ac:dyDescent="0.25">
      <c r="A693" s="51"/>
      <c r="B693" s="94">
        <v>688</v>
      </c>
      <c r="C693" s="43">
        <v>1119384</v>
      </c>
      <c r="D693" s="25">
        <v>1057175</v>
      </c>
      <c r="E693" s="27" t="s">
        <v>7008</v>
      </c>
      <c r="F693" s="151" t="s">
        <v>652</v>
      </c>
      <c r="G693" s="41" t="s">
        <v>585</v>
      </c>
      <c r="H693" s="46"/>
      <c r="I693" s="25">
        <f>IFERROR(MID($D693,1,7)+0,"")</f>
        <v>1057175</v>
      </c>
      <c r="J693" s="25" t="str">
        <f>IFERROR(MID($D693,10,7)+0,"")</f>
        <v/>
      </c>
      <c r="K693" s="25" t="str">
        <f>IFERROR(MID($D693,19,7)+0,"")</f>
        <v/>
      </c>
      <c r="L693" s="25" t="str">
        <f>IFERROR(MID($D693,28,7)+0,"")</f>
        <v/>
      </c>
      <c r="M693" s="25" t="str">
        <f>IF(IFERROR(MID($Q693,1,7)+0,"")&lt;1130000,IF(INDEX(C:C,MATCH(LEFT(Q693,7)+0,I:I,0))&lt;1130000,"",INDEX(C:C,MATCH(LEFT(Q693,7)+0,I:I,0))),IFERROR(MID($Q693,1,7)+0,""))</f>
        <v/>
      </c>
      <c r="N693" s="25" t="str">
        <f>IF(IFERROR(MID($Q693,10,7)+0,"")&lt;1130000,"",IFERROR(MID($Q693,10,7)+0,""))</f>
        <v/>
      </c>
      <c r="O693" s="25" t="str">
        <f>IF(IFERROR(MID($Q693,19,7)+0,"")&lt;1130000,"",IFERROR(MID($Q693,19,7)+0,""))</f>
        <v/>
      </c>
      <c r="P693" s="25" t="str">
        <f>IF(M693="","",IF(N693="",M693,M693&amp;", "&amp;N693))</f>
        <v/>
      </c>
      <c r="Q693" s="37"/>
      <c r="R693" s="34">
        <v>1057175</v>
      </c>
      <c r="S693" s="35" t="s">
        <v>42</v>
      </c>
      <c r="T693" s="34" t="s">
        <v>36</v>
      </c>
      <c r="U693" s="185">
        <v>8100</v>
      </c>
      <c r="V693" s="188">
        <v>8100</v>
      </c>
      <c r="W693" s="189">
        <v>8100</v>
      </c>
      <c r="X693" s="31">
        <v>8910</v>
      </c>
      <c r="Y693" s="90">
        <f>IFERROR(ROUND(X693/W693-1,2),"")</f>
        <v>0.1</v>
      </c>
      <c r="Z693" s="31">
        <f>IF(OR(S693="VLD MLC components",S693="VLD MLC pipes",S693="VLD PEX components",S693="VLD PEX pipes",S693="VLD PHC components",S693="VLD PHC pipes",S693="Controls VLD"),"По запросу",X693)</f>
        <v>8910</v>
      </c>
      <c r="AA693" s="63">
        <f>ROUND(X693/1.2,3)</f>
        <v>7425</v>
      </c>
      <c r="AB693" s="23">
        <v>6750</v>
      </c>
      <c r="AC693" s="190">
        <f>IFERROR(ROUND(AA693/AB693-1,2),"")</f>
        <v>0.1</v>
      </c>
      <c r="AD693" s="25">
        <v>0.23699999999999999</v>
      </c>
      <c r="AE693" s="25">
        <v>3.3599999999999998E-4</v>
      </c>
      <c r="AF693" s="25">
        <v>0</v>
      </c>
      <c r="AG693" s="25" t="s">
        <v>22</v>
      </c>
      <c r="AH693" s="25">
        <v>0</v>
      </c>
      <c r="AI693" s="25">
        <v>2</v>
      </c>
      <c r="AJ693" s="25" t="s">
        <v>20</v>
      </c>
      <c r="AK693" s="42" t="s">
        <v>19</v>
      </c>
      <c r="AL693" s="22" t="s">
        <v>20</v>
      </c>
      <c r="AM693" s="25">
        <v>1</v>
      </c>
      <c r="AN693" s="25">
        <v>58</v>
      </c>
      <c r="AO693" s="25">
        <v>58</v>
      </c>
      <c r="AP693" s="25">
        <v>58</v>
      </c>
      <c r="AQ693" s="25">
        <v>0.23699999999999999</v>
      </c>
      <c r="AR693" s="25">
        <v>1.95E-4</v>
      </c>
      <c r="AS693" s="157">
        <v>2</v>
      </c>
      <c r="AT693" s="23">
        <v>44466</v>
      </c>
      <c r="AU693" s="23" t="s">
        <v>22</v>
      </c>
      <c r="AV693" s="92" t="s">
        <v>152</v>
      </c>
      <c r="AW693" s="91" t="s">
        <v>152</v>
      </c>
      <c r="AX693" s="92" t="s">
        <v>152</v>
      </c>
      <c r="AY693" s="91" t="s">
        <v>152</v>
      </c>
      <c r="AZ693" s="92" t="s">
        <v>22</v>
      </c>
      <c r="BA693" s="25">
        <v>0</v>
      </c>
      <c r="BB693" t="s">
        <v>48</v>
      </c>
      <c r="BC693" t="e">
        <v>#N/A</v>
      </c>
      <c r="BD693" t="e">
        <f>IF(Z693=BC693,"OK")</f>
        <v>#N/A</v>
      </c>
      <c r="BE693">
        <v>0.23699999999999999</v>
      </c>
      <c r="BF693">
        <v>3.3599999999999998E-4</v>
      </c>
      <c r="BG693">
        <v>58</v>
      </c>
      <c r="BH693">
        <v>58</v>
      </c>
      <c r="BI693">
        <v>58</v>
      </c>
      <c r="BJ693">
        <v>0.23699999999999999</v>
      </c>
      <c r="BK693">
        <v>1.95E-4</v>
      </c>
      <c r="BN693" s="183"/>
    </row>
    <row r="694" spans="1:66" x14ac:dyDescent="0.25">
      <c r="A694" s="51"/>
      <c r="B694" s="94">
        <v>689</v>
      </c>
      <c r="C694" s="43">
        <v>1119385</v>
      </c>
      <c r="D694" s="25">
        <v>1057176</v>
      </c>
      <c r="E694" s="27" t="s">
        <v>7009</v>
      </c>
      <c r="F694" s="151" t="s">
        <v>652</v>
      </c>
      <c r="G694" s="41" t="s">
        <v>4039</v>
      </c>
      <c r="H694" s="46"/>
      <c r="I694" s="25">
        <f>IFERROR(MID($D694,1,7)+0,"")</f>
        <v>1057176</v>
      </c>
      <c r="J694" s="25" t="str">
        <f>IFERROR(MID($D694,10,7)+0,"")</f>
        <v/>
      </c>
      <c r="K694" s="25" t="str">
        <f>IFERROR(MID($D694,19,7)+0,"")</f>
        <v/>
      </c>
      <c r="L694" s="25" t="str">
        <f>IFERROR(MID($D694,28,7)+0,"")</f>
        <v/>
      </c>
      <c r="M694" s="25" t="str">
        <f>IF(IFERROR(MID($Q694,1,7)+0,"")&lt;1130000,IF(INDEX(C:C,MATCH(LEFT(Q694,7)+0,I:I,0))&lt;1130000,"",INDEX(C:C,MATCH(LEFT(Q694,7)+0,I:I,0))),IFERROR(MID($Q694,1,7)+0,""))</f>
        <v/>
      </c>
      <c r="N694" s="25" t="str">
        <f>IF(IFERROR(MID($Q694,10,7)+0,"")&lt;1130000,"",IFERROR(MID($Q694,10,7)+0,""))</f>
        <v/>
      </c>
      <c r="O694" s="25" t="str">
        <f>IF(IFERROR(MID($Q694,19,7)+0,"")&lt;1130000,"",IFERROR(MID($Q694,19,7)+0,""))</f>
        <v/>
      </c>
      <c r="P694" s="25" t="str">
        <f>IF(M694="","",IF(N694="",M694,M694&amp;", "&amp;N694))</f>
        <v/>
      </c>
      <c r="Q694" s="37"/>
      <c r="R694" s="34">
        <v>1057176</v>
      </c>
      <c r="S694" s="35" t="s">
        <v>42</v>
      </c>
      <c r="T694" s="34" t="s">
        <v>36</v>
      </c>
      <c r="U694" s="185">
        <v>8100</v>
      </c>
      <c r="V694" s="188">
        <v>8100</v>
      </c>
      <c r="W694" s="189">
        <v>8100</v>
      </c>
      <c r="X694" s="31">
        <v>8910</v>
      </c>
      <c r="Y694" s="90">
        <f>IFERROR(ROUND(X694/W694-1,2),"")</f>
        <v>0.1</v>
      </c>
      <c r="Z694" s="31">
        <f>IF(OR(S694="VLD MLC components",S694="VLD MLC pipes",S694="VLD PEX components",S694="VLD PEX pipes",S694="VLD PHC components",S694="VLD PHC pipes",S694="Controls VLD"),"По запросу",X694)</f>
        <v>8910</v>
      </c>
      <c r="AA694" s="63">
        <f>ROUND(X694/1.2,3)</f>
        <v>7425</v>
      </c>
      <c r="AB694" s="23">
        <v>6750</v>
      </c>
      <c r="AC694" s="190">
        <f>IFERROR(ROUND(AA694/AB694-1,2),"")</f>
        <v>0.1</v>
      </c>
      <c r="AD694" s="25">
        <v>0.254</v>
      </c>
      <c r="AE694" s="25">
        <v>4.06E-4</v>
      </c>
      <c r="AF694" s="25">
        <v>0</v>
      </c>
      <c r="AG694" s="25" t="s">
        <v>22</v>
      </c>
      <c r="AH694" s="25">
        <v>0</v>
      </c>
      <c r="AI694" s="25">
        <v>0</v>
      </c>
      <c r="AJ694" s="25"/>
      <c r="AK694" s="42" t="s">
        <v>19</v>
      </c>
      <c r="AL694" s="22" t="s">
        <v>20</v>
      </c>
      <c r="AM694" s="25">
        <v>1</v>
      </c>
      <c r="AN694" s="25">
        <v>125</v>
      </c>
      <c r="AO694" s="25">
        <v>57</v>
      </c>
      <c r="AP694" s="25">
        <v>125</v>
      </c>
      <c r="AQ694" s="25">
        <v>0.254</v>
      </c>
      <c r="AR694" s="25">
        <v>8.9099999999999997E-4</v>
      </c>
      <c r="AS694" s="157" t="s">
        <v>22</v>
      </c>
      <c r="AT694" s="23">
        <v>44466</v>
      </c>
      <c r="AU694" s="23" t="s">
        <v>22</v>
      </c>
      <c r="AV694" s="92" t="s">
        <v>48</v>
      </c>
      <c r="AW694" s="91" t="s">
        <v>48</v>
      </c>
      <c r="AX694" s="92" t="s">
        <v>152</v>
      </c>
      <c r="AY694" s="91" t="s">
        <v>152</v>
      </c>
      <c r="AZ694" s="92" t="s">
        <v>22</v>
      </c>
      <c r="BA694" s="25">
        <v>0</v>
      </c>
      <c r="BB694" t="s">
        <v>48</v>
      </c>
      <c r="BC694" t="e">
        <v>#N/A</v>
      </c>
      <c r="BD694" t="e">
        <f>IF(Z694=BC694,"OK")</f>
        <v>#N/A</v>
      </c>
      <c r="BE694">
        <v>0.254</v>
      </c>
      <c r="BF694">
        <v>4.06E-4</v>
      </c>
      <c r="BG694">
        <v>125</v>
      </c>
      <c r="BH694">
        <v>57</v>
      </c>
      <c r="BI694">
        <v>125</v>
      </c>
      <c r="BJ694">
        <v>0.254</v>
      </c>
      <c r="BK694">
        <v>8.9099999999999997E-4</v>
      </c>
      <c r="BN694" s="183"/>
    </row>
    <row r="695" spans="1:66" x14ac:dyDescent="0.25">
      <c r="A695" s="51"/>
      <c r="B695" s="94">
        <v>690</v>
      </c>
      <c r="C695" s="43">
        <v>1119386</v>
      </c>
      <c r="D695" s="25">
        <v>1057177</v>
      </c>
      <c r="E695" s="27" t="s">
        <v>7010</v>
      </c>
      <c r="F695" s="151" t="s">
        <v>652</v>
      </c>
      <c r="G695" s="41" t="s">
        <v>4039</v>
      </c>
      <c r="H695" s="46"/>
      <c r="I695" s="25">
        <f>IFERROR(MID($D695,1,7)+0,"")</f>
        <v>1057177</v>
      </c>
      <c r="J695" s="25" t="str">
        <f>IFERROR(MID($D695,10,7)+0,"")</f>
        <v/>
      </c>
      <c r="K695" s="25" t="str">
        <f>IFERROR(MID($D695,19,7)+0,"")</f>
        <v/>
      </c>
      <c r="L695" s="25" t="str">
        <f>IFERROR(MID($D695,28,7)+0,"")</f>
        <v/>
      </c>
      <c r="M695" s="25" t="str">
        <f>IF(IFERROR(MID($Q695,1,7)+0,"")&lt;1130000,IF(INDEX(C:C,MATCH(LEFT(Q695,7)+0,I:I,0))&lt;1130000,"",INDEX(C:C,MATCH(LEFT(Q695,7)+0,I:I,0))),IFERROR(MID($Q695,1,7)+0,""))</f>
        <v/>
      </c>
      <c r="N695" s="25" t="str">
        <f>IF(IFERROR(MID($Q695,10,7)+0,"")&lt;1130000,"",IFERROR(MID($Q695,10,7)+0,""))</f>
        <v/>
      </c>
      <c r="O695" s="25" t="str">
        <f>IF(IFERROR(MID($Q695,19,7)+0,"")&lt;1130000,"",IFERROR(MID($Q695,19,7)+0,""))</f>
        <v/>
      </c>
      <c r="P695" s="25" t="str">
        <f>IF(M695="","",IF(N695="",M695,M695&amp;", "&amp;N695))</f>
        <v/>
      </c>
      <c r="Q695" s="37"/>
      <c r="R695" s="34">
        <v>1057177</v>
      </c>
      <c r="S695" s="35" t="s">
        <v>42</v>
      </c>
      <c r="T695" s="34" t="s">
        <v>36</v>
      </c>
      <c r="U695" s="185">
        <v>8100</v>
      </c>
      <c r="V695" s="188">
        <v>8100</v>
      </c>
      <c r="W695" s="189">
        <v>8100</v>
      </c>
      <c r="X695" s="31">
        <v>8910</v>
      </c>
      <c r="Y695" s="90">
        <f>IFERROR(ROUND(X695/W695-1,2),"")</f>
        <v>0.1</v>
      </c>
      <c r="Z695" s="31">
        <f>IF(OR(S695="VLD MLC components",S695="VLD MLC pipes",S695="VLD PEX components",S695="VLD PEX pipes",S695="VLD PHC components",S695="VLD PHC pipes",S695="Controls VLD"),"По запросу",X695)</f>
        <v>8910</v>
      </c>
      <c r="AA695" s="63">
        <f>ROUND(X695/1.2,3)</f>
        <v>7425</v>
      </c>
      <c r="AB695" s="23">
        <v>6750</v>
      </c>
      <c r="AC695" s="190">
        <f>IFERROR(ROUND(AA695/AB695-1,2),"")</f>
        <v>0.1</v>
      </c>
      <c r="AD695" s="25">
        <v>0.35899999999999999</v>
      </c>
      <c r="AE695" s="25">
        <v>2.1610000000000001E-2</v>
      </c>
      <c r="AF695" s="25">
        <v>0</v>
      </c>
      <c r="AG695" s="25" t="s">
        <v>22</v>
      </c>
      <c r="AH695" s="25">
        <v>0</v>
      </c>
      <c r="AI695" s="25">
        <v>0</v>
      </c>
      <c r="AJ695" s="25"/>
      <c r="AK695" s="42" t="s">
        <v>19</v>
      </c>
      <c r="AL695" s="22" t="s">
        <v>20</v>
      </c>
      <c r="AM695" s="25">
        <v>1</v>
      </c>
      <c r="AN695" s="25">
        <v>332</v>
      </c>
      <c r="AO695" s="25">
        <v>283</v>
      </c>
      <c r="AP695" s="25">
        <v>332</v>
      </c>
      <c r="AQ695" s="25">
        <v>0.35899999999999999</v>
      </c>
      <c r="AR695" s="25">
        <v>3.1192999999999999E-2</v>
      </c>
      <c r="AS695" s="157" t="s">
        <v>22</v>
      </c>
      <c r="AT695" s="23">
        <v>44466</v>
      </c>
      <c r="AU695" s="23" t="s">
        <v>22</v>
      </c>
      <c r="AV695" s="92" t="s">
        <v>48</v>
      </c>
      <c r="AW695" s="91" t="s">
        <v>48</v>
      </c>
      <c r="AX695" s="92" t="s">
        <v>152</v>
      </c>
      <c r="AY695" s="91" t="s">
        <v>152</v>
      </c>
      <c r="AZ695" s="92" t="s">
        <v>22</v>
      </c>
      <c r="BA695" s="25">
        <v>0</v>
      </c>
      <c r="BB695" t="s">
        <v>48</v>
      </c>
      <c r="BC695" t="e">
        <v>#N/A</v>
      </c>
      <c r="BD695" t="e">
        <f>IF(Z695=BC695,"OK")</f>
        <v>#N/A</v>
      </c>
      <c r="BE695">
        <v>0.35899999999999999</v>
      </c>
      <c r="BF695">
        <v>2.1610000000000001E-2</v>
      </c>
      <c r="BG695">
        <v>332</v>
      </c>
      <c r="BH695">
        <v>283</v>
      </c>
      <c r="BI695">
        <v>332</v>
      </c>
      <c r="BJ695">
        <v>0.35899999999999999</v>
      </c>
      <c r="BK695">
        <v>3.1192999999999999E-2</v>
      </c>
      <c r="BN695" s="183"/>
    </row>
    <row r="696" spans="1:66" x14ac:dyDescent="0.25">
      <c r="A696" s="51"/>
      <c r="B696" s="94">
        <v>691</v>
      </c>
      <c r="C696" s="43">
        <v>1119380</v>
      </c>
      <c r="D696" s="25">
        <v>1060702</v>
      </c>
      <c r="E696" s="27" t="s">
        <v>7011</v>
      </c>
      <c r="F696" s="151" t="s">
        <v>652</v>
      </c>
      <c r="G696" s="41" t="s">
        <v>4039</v>
      </c>
      <c r="H696" s="46"/>
      <c r="I696" s="25">
        <f>IFERROR(MID($D696,1,7)+0,"")</f>
        <v>1060702</v>
      </c>
      <c r="J696" s="25" t="str">
        <f>IFERROR(MID($D696,10,7)+0,"")</f>
        <v/>
      </c>
      <c r="K696" s="25" t="str">
        <f>IFERROR(MID($D696,19,7)+0,"")</f>
        <v/>
      </c>
      <c r="L696" s="25" t="str">
        <f>IFERROR(MID($D696,28,7)+0,"")</f>
        <v/>
      </c>
      <c r="M696" s="25">
        <f>IF(IFERROR(MID($Q696,1,7)+0,"")&lt;1130000,IF(INDEX(C:C,MATCH(LEFT(Q696,7)+0,I:I,0))&lt;1130000,"",INDEX(C:C,MATCH(LEFT(Q696,7)+0,I:I,0))),IFERROR(MID($Q696,1,7)+0,""))</f>
        <v>1237378</v>
      </c>
      <c r="N696" s="25" t="str">
        <f>IF(IFERROR(MID($Q696,10,7)+0,"")&lt;1130000,"",IFERROR(MID($Q696,10,7)+0,""))</f>
        <v/>
      </c>
      <c r="O696" s="25" t="str">
        <f>IF(IFERROR(MID($Q696,19,7)+0,"")&lt;1130000,"",IFERROR(MID($Q696,19,7)+0,""))</f>
        <v/>
      </c>
      <c r="P696" s="25">
        <f>IF(M696="","",IF(N696="",M696,M696&amp;", "&amp;N696))</f>
        <v>1237378</v>
      </c>
      <c r="Q696" s="37">
        <v>1237378</v>
      </c>
      <c r="R696" s="34" t="s">
        <v>22</v>
      </c>
      <c r="S696" s="35" t="s">
        <v>42</v>
      </c>
      <c r="T696" s="34" t="s">
        <v>36</v>
      </c>
      <c r="U696" s="185">
        <v>8100</v>
      </c>
      <c r="V696" s="188">
        <v>8100</v>
      </c>
      <c r="W696" s="189">
        <v>8100</v>
      </c>
      <c r="X696" s="31">
        <v>8910</v>
      </c>
      <c r="Y696" s="90">
        <f>IFERROR(ROUND(X696/W696-1,2),"")</f>
        <v>0.1</v>
      </c>
      <c r="Z696" s="31">
        <f>IF(OR(S696="VLD MLC components",S696="VLD MLC pipes",S696="VLD PEX components",S696="VLD PEX pipes",S696="VLD PHC components",S696="VLD PHC pipes",S696="Controls VLD"),"По запросу",X696)</f>
        <v>8910</v>
      </c>
      <c r="AA696" s="63">
        <f>ROUND(X696/1.2,3)</f>
        <v>7425</v>
      </c>
      <c r="AB696" s="23">
        <v>6750</v>
      </c>
      <c r="AC696" s="190">
        <f>IFERROR(ROUND(AA696/AB696-1,2),"")</f>
        <v>0.1</v>
      </c>
      <c r="AD696" s="25">
        <v>0.223</v>
      </c>
      <c r="AE696" s="25">
        <v>3.6000000000000002E-4</v>
      </c>
      <c r="AF696" s="25">
        <v>0</v>
      </c>
      <c r="AG696" s="25" t="s">
        <v>22</v>
      </c>
      <c r="AH696" s="25">
        <v>1</v>
      </c>
      <c r="AI696" s="25">
        <v>2</v>
      </c>
      <c r="AJ696" s="25" t="s">
        <v>20</v>
      </c>
      <c r="AK696" s="42" t="s">
        <v>19</v>
      </c>
      <c r="AL696" s="22" t="s">
        <v>20</v>
      </c>
      <c r="AM696" s="25">
        <v>1</v>
      </c>
      <c r="AN696" s="25">
        <v>100</v>
      </c>
      <c r="AO696" s="25">
        <v>60</v>
      </c>
      <c r="AP696" s="25">
        <v>100</v>
      </c>
      <c r="AQ696" s="25">
        <v>0.223</v>
      </c>
      <c r="AR696" s="25">
        <v>5.9999999999999995E-4</v>
      </c>
      <c r="AS696" s="157" t="s">
        <v>22</v>
      </c>
      <c r="AT696" s="23">
        <v>44466</v>
      </c>
      <c r="AU696" s="23" t="s">
        <v>22</v>
      </c>
      <c r="AV696" s="92" t="s">
        <v>152</v>
      </c>
      <c r="AW696" s="91" t="s">
        <v>152</v>
      </c>
      <c r="AX696" s="92" t="s">
        <v>48</v>
      </c>
      <c r="AY696" s="91" t="s">
        <v>152</v>
      </c>
      <c r="AZ696" s="92" t="s">
        <v>22</v>
      </c>
      <c r="BA696" s="25">
        <v>0</v>
      </c>
      <c r="BB696" t="s">
        <v>48</v>
      </c>
      <c r="BC696" t="e">
        <v>#N/A</v>
      </c>
      <c r="BD696" t="e">
        <f>IF(Z696=BC696,"OK")</f>
        <v>#N/A</v>
      </c>
      <c r="BE696">
        <v>0.223</v>
      </c>
      <c r="BF696">
        <v>3.6000000000000002E-4</v>
      </c>
      <c r="BG696">
        <v>100</v>
      </c>
      <c r="BH696">
        <v>60</v>
      </c>
      <c r="BI696">
        <v>100</v>
      </c>
      <c r="BJ696">
        <v>0.223</v>
      </c>
      <c r="BK696">
        <v>5.9999999999999995E-4</v>
      </c>
      <c r="BN696" s="183"/>
    </row>
    <row r="697" spans="1:66" x14ac:dyDescent="0.25">
      <c r="A697" s="51"/>
      <c r="B697" s="94">
        <v>692</v>
      </c>
      <c r="C697" s="43">
        <v>1057172</v>
      </c>
      <c r="D697" s="38"/>
      <c r="E697" s="27" t="s">
        <v>7012</v>
      </c>
      <c r="F697" s="213" t="s">
        <v>652</v>
      </c>
      <c r="G697" s="28" t="s">
        <v>2182</v>
      </c>
      <c r="H697" s="46"/>
      <c r="I697" s="25" t="str">
        <f>IFERROR(MID($D697,1,7)+0,"")</f>
        <v/>
      </c>
      <c r="J697" s="25" t="str">
        <f>IFERROR(MID($D697,10,7)+0,"")</f>
        <v/>
      </c>
      <c r="K697" s="25" t="str">
        <f>IFERROR(MID($D697,19,7)+0,"")</f>
        <v/>
      </c>
      <c r="L697" s="25" t="str">
        <f>IFERROR(MID($D697,28,7)+0,"")</f>
        <v/>
      </c>
      <c r="M697" s="25" t="str">
        <f>IF(IFERROR(MID($Q697,1,7)+0,"")&lt;1130000,IF(INDEX(C:C,MATCH(LEFT(Q697,7)+0,I:I,0))&lt;1130000,"",INDEX(C:C,MATCH(LEFT(Q697,7)+0,I:I,0))),IFERROR(MID($Q697,1,7)+0,""))</f>
        <v/>
      </c>
      <c r="N697" s="25" t="str">
        <f>IF(IFERROR(MID($Q697,10,7)+0,"")&lt;1130000,"",IFERROR(MID($Q697,10,7)+0,""))</f>
        <v/>
      </c>
      <c r="O697" s="25" t="str">
        <f>IF(IFERROR(MID($Q697,19,7)+0,"")&lt;1130000,"",IFERROR(MID($Q697,19,7)+0,""))</f>
        <v/>
      </c>
      <c r="P697" s="25" t="str">
        <f>IF(M697="","",IF(N697="",M697,M697&amp;", "&amp;N697))</f>
        <v/>
      </c>
      <c r="Q697" s="37"/>
      <c r="R697" s="34">
        <v>1119381</v>
      </c>
      <c r="S697" s="35" t="s">
        <v>42</v>
      </c>
      <c r="T697" s="34" t="s">
        <v>36</v>
      </c>
      <c r="U697" s="185">
        <v>6900</v>
      </c>
      <c r="V697" s="188">
        <v>6900</v>
      </c>
      <c r="W697" s="189">
        <v>7935</v>
      </c>
      <c r="X697" s="31">
        <v>8729</v>
      </c>
      <c r="Y697" s="90">
        <f>IFERROR(ROUND(X697/W697-1,2),"")</f>
        <v>0.1</v>
      </c>
      <c r="Z697" s="31">
        <f>IF(OR(S697="VLD MLC components",S697="VLD MLC pipes",S697="VLD PEX components",S697="VLD PEX pipes",S697="VLD PHC components",S697="VLD PHC pipes",S697="Controls VLD"),"По запросу",X697)</f>
        <v>8729</v>
      </c>
      <c r="AA697" s="63">
        <f>ROUND(X697/1.2,3)</f>
        <v>7274.1670000000004</v>
      </c>
      <c r="AB697" s="23">
        <v>6612.5</v>
      </c>
      <c r="AC697" s="190">
        <f>IFERROR(ROUND(AA697/AB697-1,2),"")</f>
        <v>0.1</v>
      </c>
      <c r="AD697" s="25">
        <v>0.19</v>
      </c>
      <c r="AE697" s="25">
        <v>3.2899999999999997E-4</v>
      </c>
      <c r="AF697" s="25">
        <v>37</v>
      </c>
      <c r="AG697" s="25">
        <v>14</v>
      </c>
      <c r="AH697" s="25">
        <v>40</v>
      </c>
      <c r="AI697" s="25">
        <v>59</v>
      </c>
      <c r="AJ697" s="25" t="s">
        <v>20</v>
      </c>
      <c r="AK697" s="22" t="s">
        <v>20</v>
      </c>
      <c r="AL697" s="22" t="s">
        <v>20</v>
      </c>
      <c r="AM697" s="25">
        <v>1</v>
      </c>
      <c r="AN697" s="25">
        <v>105</v>
      </c>
      <c r="AO697" s="25">
        <v>70</v>
      </c>
      <c r="AP697" s="25">
        <v>70</v>
      </c>
      <c r="AQ697" s="25">
        <v>0.19</v>
      </c>
      <c r="AR697" s="25">
        <v>5.1500000000000005E-4</v>
      </c>
      <c r="AS697" s="157">
        <v>52</v>
      </c>
      <c r="AT697" s="23" t="s">
        <v>22</v>
      </c>
      <c r="AU697" s="23" t="s">
        <v>3611</v>
      </c>
      <c r="AV697" s="92" t="s">
        <v>152</v>
      </c>
      <c r="AW697" s="91" t="s">
        <v>152</v>
      </c>
      <c r="AX697" s="92" t="s">
        <v>152</v>
      </c>
      <c r="AY697" s="91" t="s">
        <v>152</v>
      </c>
      <c r="AZ697" s="92" t="s">
        <v>22</v>
      </c>
      <c r="BA697" s="25">
        <v>0</v>
      </c>
      <c r="BB697" t="s">
        <v>48</v>
      </c>
      <c r="BC697">
        <v>8729</v>
      </c>
      <c r="BD697" t="str">
        <f>IF(Z697=BC697,"OK")</f>
        <v>OK</v>
      </c>
      <c r="BE697">
        <v>0.19</v>
      </c>
      <c r="BF697">
        <v>3.2899999999999997E-4</v>
      </c>
      <c r="BG697">
        <v>105</v>
      </c>
      <c r="BH697">
        <v>70</v>
      </c>
      <c r="BI697">
        <v>70</v>
      </c>
      <c r="BJ697">
        <v>0.19</v>
      </c>
      <c r="BK697">
        <v>5.1500000000000005E-4</v>
      </c>
      <c r="BN697" s="183"/>
    </row>
    <row r="698" spans="1:66" x14ac:dyDescent="0.25">
      <c r="A698" s="51"/>
      <c r="B698" s="94">
        <v>693</v>
      </c>
      <c r="C698" s="43">
        <v>1057173</v>
      </c>
      <c r="D698" s="38"/>
      <c r="E698" s="27" t="s">
        <v>7013</v>
      </c>
      <c r="F698" s="151" t="s">
        <v>652</v>
      </c>
      <c r="G698" s="28" t="s">
        <v>2182</v>
      </c>
      <c r="H698" s="46"/>
      <c r="I698" s="25" t="str">
        <f>IFERROR(MID($D698,1,7)+0,"")</f>
        <v/>
      </c>
      <c r="J698" s="25" t="str">
        <f>IFERROR(MID($D698,10,7)+0,"")</f>
        <v/>
      </c>
      <c r="K698" s="25" t="str">
        <f>IFERROR(MID($D698,19,7)+0,"")</f>
        <v/>
      </c>
      <c r="L698" s="25" t="str">
        <f>IFERROR(MID($D698,28,7)+0,"")</f>
        <v/>
      </c>
      <c r="M698" s="25" t="str">
        <f>IF(IFERROR(MID($Q698,1,7)+0,"")&lt;1130000,IF(INDEX(C:C,MATCH(LEFT(Q698,7)+0,I:I,0))&lt;1130000,"",INDEX(C:C,MATCH(LEFT(Q698,7)+0,I:I,0))),IFERROR(MID($Q698,1,7)+0,""))</f>
        <v/>
      </c>
      <c r="N698" s="25" t="str">
        <f>IF(IFERROR(MID($Q698,10,7)+0,"")&lt;1130000,"",IFERROR(MID($Q698,10,7)+0,""))</f>
        <v/>
      </c>
      <c r="O698" s="25" t="str">
        <f>IF(IFERROR(MID($Q698,19,7)+0,"")&lt;1130000,"",IFERROR(MID($Q698,19,7)+0,""))</f>
        <v/>
      </c>
      <c r="P698" s="25" t="str">
        <f>IF(M698="","",IF(N698="",M698,M698&amp;", "&amp;N698))</f>
        <v/>
      </c>
      <c r="Q698" s="37"/>
      <c r="R698" s="34">
        <v>1119382</v>
      </c>
      <c r="S698" s="35" t="s">
        <v>42</v>
      </c>
      <c r="T698" s="34" t="s">
        <v>36</v>
      </c>
      <c r="U698" s="185">
        <v>6900</v>
      </c>
      <c r="V698" s="188">
        <v>6900</v>
      </c>
      <c r="W698" s="189">
        <v>7935</v>
      </c>
      <c r="X698" s="31">
        <v>8729</v>
      </c>
      <c r="Y698" s="90">
        <f>IFERROR(ROUND(X698/W698-1,2),"")</f>
        <v>0.1</v>
      </c>
      <c r="Z698" s="31">
        <f>IF(OR(S698="VLD MLC components",S698="VLD MLC pipes",S698="VLD PEX components",S698="VLD PEX pipes",S698="VLD PHC components",S698="VLD PHC pipes",S698="Controls VLD"),"По запросу",X698)</f>
        <v>8729</v>
      </c>
      <c r="AA698" s="63">
        <f>ROUND(X698/1.2,3)</f>
        <v>7274.1670000000004</v>
      </c>
      <c r="AB698" s="23">
        <v>6612.5</v>
      </c>
      <c r="AC698" s="190">
        <f>IFERROR(ROUND(AA698/AB698-1,2),"")</f>
        <v>0.1</v>
      </c>
      <c r="AD698" s="25">
        <v>0.20200000000000001</v>
      </c>
      <c r="AE698" s="25">
        <v>3.1500000000000001E-4</v>
      </c>
      <c r="AF698" s="25">
        <v>20</v>
      </c>
      <c r="AG698" s="25">
        <v>23</v>
      </c>
      <c r="AH698" s="25">
        <v>6</v>
      </c>
      <c r="AI698" s="25">
        <v>15</v>
      </c>
      <c r="AJ698" s="25" t="s">
        <v>20</v>
      </c>
      <c r="AK698" s="22" t="s">
        <v>20</v>
      </c>
      <c r="AL698" s="22" t="s">
        <v>20</v>
      </c>
      <c r="AM698" s="25">
        <v>1</v>
      </c>
      <c r="AN698" s="25">
        <v>125</v>
      </c>
      <c r="AO698" s="25">
        <v>57</v>
      </c>
      <c r="AP698" s="25">
        <v>57</v>
      </c>
      <c r="AQ698" s="25">
        <v>0.20200000000000001</v>
      </c>
      <c r="AR698" s="25">
        <v>4.06E-4</v>
      </c>
      <c r="AS698" s="157">
        <v>24</v>
      </c>
      <c r="AT698" s="23" t="s">
        <v>22</v>
      </c>
      <c r="AU698" s="23" t="s">
        <v>3611</v>
      </c>
      <c r="AV698" s="92" t="s">
        <v>152</v>
      </c>
      <c r="AW698" s="91" t="s">
        <v>152</v>
      </c>
      <c r="AX698" s="92" t="s">
        <v>152</v>
      </c>
      <c r="AY698" s="91" t="s">
        <v>152</v>
      </c>
      <c r="AZ698" s="92" t="s">
        <v>22</v>
      </c>
      <c r="BA698" s="25">
        <v>0</v>
      </c>
      <c r="BB698" t="s">
        <v>48</v>
      </c>
      <c r="BC698">
        <v>8729</v>
      </c>
      <c r="BD698" t="str">
        <f>IF(Z698=BC698,"OK")</f>
        <v>OK</v>
      </c>
      <c r="BE698">
        <v>0.20200000000000001</v>
      </c>
      <c r="BF698">
        <v>3.1500000000000001E-4</v>
      </c>
      <c r="BG698">
        <v>125</v>
      </c>
      <c r="BH698">
        <v>57</v>
      </c>
      <c r="BI698">
        <v>57</v>
      </c>
      <c r="BJ698">
        <v>0.20200000000000001</v>
      </c>
      <c r="BK698">
        <v>4.06E-4</v>
      </c>
      <c r="BN698" s="183"/>
    </row>
    <row r="699" spans="1:66" x14ac:dyDescent="0.25">
      <c r="A699" s="51"/>
      <c r="B699" s="94">
        <v>694</v>
      </c>
      <c r="C699" s="43">
        <v>1057174</v>
      </c>
      <c r="D699" s="38"/>
      <c r="E699" s="27" t="s">
        <v>7014</v>
      </c>
      <c r="F699" s="213" t="s">
        <v>652</v>
      </c>
      <c r="G699" s="28" t="s">
        <v>2182</v>
      </c>
      <c r="H699" s="46"/>
      <c r="I699" s="25" t="str">
        <f>IFERROR(MID($D699,1,7)+0,"")</f>
        <v/>
      </c>
      <c r="J699" s="25" t="str">
        <f>IFERROR(MID($D699,10,7)+0,"")</f>
        <v/>
      </c>
      <c r="K699" s="25" t="str">
        <f>IFERROR(MID($D699,19,7)+0,"")</f>
        <v/>
      </c>
      <c r="L699" s="25" t="str">
        <f>IFERROR(MID($D699,28,7)+0,"")</f>
        <v/>
      </c>
      <c r="M699" s="25" t="str">
        <f>IF(IFERROR(MID($Q699,1,7)+0,"")&lt;1130000,IF(INDEX(C:C,MATCH(LEFT(Q699,7)+0,I:I,0))&lt;1130000,"",INDEX(C:C,MATCH(LEFT(Q699,7)+0,I:I,0))),IFERROR(MID($Q699,1,7)+0,""))</f>
        <v/>
      </c>
      <c r="N699" s="25" t="str">
        <f>IF(IFERROR(MID($Q699,10,7)+0,"")&lt;1130000,"",IFERROR(MID($Q699,10,7)+0,""))</f>
        <v/>
      </c>
      <c r="O699" s="25" t="str">
        <f>IF(IFERROR(MID($Q699,19,7)+0,"")&lt;1130000,"",IFERROR(MID($Q699,19,7)+0,""))</f>
        <v/>
      </c>
      <c r="P699" s="25" t="str">
        <f>IF(M699="","",IF(N699="",M699,M699&amp;", "&amp;N699))</f>
        <v/>
      </c>
      <c r="Q699" s="37"/>
      <c r="R699" s="34">
        <v>1119383</v>
      </c>
      <c r="S699" s="35" t="s">
        <v>42</v>
      </c>
      <c r="T699" s="34" t="s">
        <v>36</v>
      </c>
      <c r="U699" s="185">
        <v>6900</v>
      </c>
      <c r="V699" s="188">
        <v>6900</v>
      </c>
      <c r="W699" s="189">
        <v>7935</v>
      </c>
      <c r="X699" s="31">
        <v>8729</v>
      </c>
      <c r="Y699" s="90">
        <f>IFERROR(ROUND(X699/W699-1,2),"")</f>
        <v>0.1</v>
      </c>
      <c r="Z699" s="31">
        <f>IF(OR(S699="VLD MLC components",S699="VLD MLC pipes",S699="VLD PEX components",S699="VLD PEX pipes",S699="VLD PHC components",S699="VLD PHC pipes",S699="Controls VLD"),"По запросу",X699)</f>
        <v>8729</v>
      </c>
      <c r="AA699" s="63">
        <f>ROUND(X699/1.2,3)</f>
        <v>7274.1670000000004</v>
      </c>
      <c r="AB699" s="23">
        <v>6612.5</v>
      </c>
      <c r="AC699" s="190">
        <f>IFERROR(ROUND(AA699/AB699-1,2),"")</f>
        <v>0.1</v>
      </c>
      <c r="AD699" s="25">
        <v>0.218</v>
      </c>
      <c r="AE699" s="25">
        <v>3.7100000000000002E-4</v>
      </c>
      <c r="AF699" s="25">
        <v>32</v>
      </c>
      <c r="AG699" s="25">
        <v>11</v>
      </c>
      <c r="AH699" s="25">
        <v>32</v>
      </c>
      <c r="AI699" s="25">
        <v>37</v>
      </c>
      <c r="AJ699" s="25" t="s">
        <v>20</v>
      </c>
      <c r="AK699" s="22" t="s">
        <v>20</v>
      </c>
      <c r="AL699" s="22" t="s">
        <v>20</v>
      </c>
      <c r="AM699" s="25">
        <v>1</v>
      </c>
      <c r="AN699" s="25">
        <v>125</v>
      </c>
      <c r="AO699" s="25">
        <v>57</v>
      </c>
      <c r="AP699" s="25">
        <v>57</v>
      </c>
      <c r="AQ699" s="25">
        <v>0.218</v>
      </c>
      <c r="AR699" s="25">
        <v>4.06E-4</v>
      </c>
      <c r="AS699" s="157">
        <v>49</v>
      </c>
      <c r="AT699" s="23" t="s">
        <v>22</v>
      </c>
      <c r="AU699" s="23" t="s">
        <v>3611</v>
      </c>
      <c r="AV699" s="92" t="s">
        <v>152</v>
      </c>
      <c r="AW699" s="91" t="s">
        <v>152</v>
      </c>
      <c r="AX699" s="92" t="s">
        <v>152</v>
      </c>
      <c r="AY699" s="91" t="s">
        <v>152</v>
      </c>
      <c r="AZ699" s="92" t="s">
        <v>22</v>
      </c>
      <c r="BA699" s="25" t="s">
        <v>5796</v>
      </c>
      <c r="BB699" t="s">
        <v>48</v>
      </c>
      <c r="BC699">
        <v>8729</v>
      </c>
      <c r="BD699" t="str">
        <f>IF(Z699=BC699,"OK")</f>
        <v>OK</v>
      </c>
      <c r="BE699">
        <v>0.218</v>
      </c>
      <c r="BF699">
        <v>3.7100000000000002E-4</v>
      </c>
      <c r="BG699">
        <v>125</v>
      </c>
      <c r="BH699">
        <v>57</v>
      </c>
      <c r="BI699">
        <v>57</v>
      </c>
      <c r="BJ699">
        <v>0.218</v>
      </c>
      <c r="BK699">
        <v>4.06E-4</v>
      </c>
      <c r="BN699" s="183"/>
    </row>
    <row r="700" spans="1:66" x14ac:dyDescent="0.25">
      <c r="A700" s="51"/>
      <c r="B700" s="94">
        <v>695</v>
      </c>
      <c r="C700" s="43">
        <v>1057175</v>
      </c>
      <c r="D700" s="38"/>
      <c r="E700" s="27" t="s">
        <v>7015</v>
      </c>
      <c r="F700" s="151" t="s">
        <v>652</v>
      </c>
      <c r="G700" s="28" t="s">
        <v>2182</v>
      </c>
      <c r="H700" s="46"/>
      <c r="I700" s="25" t="str">
        <f>IFERROR(MID($D700,1,7)+0,"")</f>
        <v/>
      </c>
      <c r="J700" s="25" t="str">
        <f>IFERROR(MID($D700,10,7)+0,"")</f>
        <v/>
      </c>
      <c r="K700" s="25" t="str">
        <f>IFERROR(MID($D700,19,7)+0,"")</f>
        <v/>
      </c>
      <c r="L700" s="25" t="str">
        <f>IFERROR(MID($D700,28,7)+0,"")</f>
        <v/>
      </c>
      <c r="M700" s="25" t="str">
        <f>IF(IFERROR(MID($Q700,1,7)+0,"")&lt;1130000,IF(INDEX(C:C,MATCH(LEFT(Q700,7)+0,I:I,0))&lt;1130000,"",INDEX(C:C,MATCH(LEFT(Q700,7)+0,I:I,0))),IFERROR(MID($Q700,1,7)+0,""))</f>
        <v/>
      </c>
      <c r="N700" s="25" t="str">
        <f>IF(IFERROR(MID($Q700,10,7)+0,"")&lt;1130000,"",IFERROR(MID($Q700,10,7)+0,""))</f>
        <v/>
      </c>
      <c r="O700" s="25" t="str">
        <f>IF(IFERROR(MID($Q700,19,7)+0,"")&lt;1130000,"",IFERROR(MID($Q700,19,7)+0,""))</f>
        <v/>
      </c>
      <c r="P700" s="25" t="str">
        <f>IF(M700="","",IF(N700="",M700,M700&amp;", "&amp;N700))</f>
        <v/>
      </c>
      <c r="Q700" s="37"/>
      <c r="R700" s="34">
        <v>1119384</v>
      </c>
      <c r="S700" s="35" t="s">
        <v>42</v>
      </c>
      <c r="T700" s="34" t="s">
        <v>36</v>
      </c>
      <c r="U700" s="185">
        <v>6900</v>
      </c>
      <c r="V700" s="188">
        <v>6900</v>
      </c>
      <c r="W700" s="189">
        <v>7935</v>
      </c>
      <c r="X700" s="31">
        <v>8729</v>
      </c>
      <c r="Y700" s="90">
        <f>IFERROR(ROUND(X700/W700-1,2),"")</f>
        <v>0.1</v>
      </c>
      <c r="Z700" s="31">
        <f>IF(OR(S700="VLD MLC components",S700="VLD MLC pipes",S700="VLD PEX components",S700="VLD PEX pipes",S700="VLD PHC components",S700="VLD PHC pipes",S700="Controls VLD"),"По запросу",X700)</f>
        <v>8729</v>
      </c>
      <c r="AA700" s="63">
        <f>ROUND(X700/1.2,3)</f>
        <v>7274.1670000000004</v>
      </c>
      <c r="AB700" s="23">
        <v>6612.5</v>
      </c>
      <c r="AC700" s="190">
        <f>IFERROR(ROUND(AA700/AB700-1,2),"")</f>
        <v>0.1</v>
      </c>
      <c r="AD700" s="25">
        <v>0.23699999999999999</v>
      </c>
      <c r="AE700" s="25">
        <v>3.3599999999999998E-4</v>
      </c>
      <c r="AF700" s="25">
        <v>3</v>
      </c>
      <c r="AG700" s="25">
        <v>3</v>
      </c>
      <c r="AH700" s="25">
        <v>3</v>
      </c>
      <c r="AI700" s="25">
        <v>0</v>
      </c>
      <c r="AJ700" s="25"/>
      <c r="AK700" s="22" t="s">
        <v>20</v>
      </c>
      <c r="AL700" s="22" t="s">
        <v>20</v>
      </c>
      <c r="AM700" s="25">
        <v>1</v>
      </c>
      <c r="AN700" s="25">
        <v>58</v>
      </c>
      <c r="AO700" s="25">
        <v>58</v>
      </c>
      <c r="AP700" s="25">
        <v>100</v>
      </c>
      <c r="AQ700" s="25">
        <v>0.23699999999999999</v>
      </c>
      <c r="AR700" s="25">
        <v>3.3599999999999998E-4</v>
      </c>
      <c r="AS700" s="157">
        <v>7</v>
      </c>
      <c r="AT700" s="23" t="s">
        <v>22</v>
      </c>
      <c r="AU700" s="23" t="s">
        <v>3611</v>
      </c>
      <c r="AV700" s="92" t="s">
        <v>152</v>
      </c>
      <c r="AW700" s="91" t="s">
        <v>152</v>
      </c>
      <c r="AX700" s="92" t="s">
        <v>152</v>
      </c>
      <c r="AY700" s="91" t="s">
        <v>152</v>
      </c>
      <c r="AZ700" s="92" t="s">
        <v>22</v>
      </c>
      <c r="BA700" s="25">
        <v>0</v>
      </c>
      <c r="BB700" t="s">
        <v>48</v>
      </c>
      <c r="BC700">
        <v>8729</v>
      </c>
      <c r="BD700" t="str">
        <f>IF(Z700=BC700,"OK")</f>
        <v>OK</v>
      </c>
      <c r="BE700">
        <v>0.23699999999999999</v>
      </c>
      <c r="BF700">
        <v>3.3599999999999998E-4</v>
      </c>
      <c r="BG700">
        <v>58</v>
      </c>
      <c r="BH700">
        <v>58</v>
      </c>
      <c r="BI700">
        <v>100</v>
      </c>
      <c r="BJ700">
        <v>0.23699999999999999</v>
      </c>
      <c r="BK700">
        <v>3.3599999999999998E-4</v>
      </c>
      <c r="BN700" s="183"/>
    </row>
    <row r="701" spans="1:66" x14ac:dyDescent="0.25">
      <c r="A701" s="51"/>
      <c r="B701" s="94">
        <v>696</v>
      </c>
      <c r="C701" s="43">
        <v>1057176</v>
      </c>
      <c r="D701" s="38"/>
      <c r="E701" s="27" t="s">
        <v>7016</v>
      </c>
      <c r="F701" s="213" t="s">
        <v>652</v>
      </c>
      <c r="G701" s="102" t="s">
        <v>2182</v>
      </c>
      <c r="H701" s="46"/>
      <c r="I701" s="25" t="str">
        <f>IFERROR(MID($D701,1,7)+0,"")</f>
        <v/>
      </c>
      <c r="J701" s="25" t="str">
        <f>IFERROR(MID($D701,10,7)+0,"")</f>
        <v/>
      </c>
      <c r="K701" s="25" t="str">
        <f>IFERROR(MID($D701,19,7)+0,"")</f>
        <v/>
      </c>
      <c r="L701" s="25" t="str">
        <f>IFERROR(MID($D701,28,7)+0,"")</f>
        <v/>
      </c>
      <c r="M701" s="25" t="str">
        <f>IF(IFERROR(MID($Q701,1,7)+0,"")&lt;1130000,IF(INDEX(C:C,MATCH(LEFT(Q701,7)+0,I:I,0))&lt;1130000,"",INDEX(C:C,MATCH(LEFT(Q701,7)+0,I:I,0))),IFERROR(MID($Q701,1,7)+0,""))</f>
        <v/>
      </c>
      <c r="N701" s="25" t="str">
        <f>IF(IFERROR(MID($Q701,10,7)+0,"")&lt;1130000,"",IFERROR(MID($Q701,10,7)+0,""))</f>
        <v/>
      </c>
      <c r="O701" s="25" t="str">
        <f>IF(IFERROR(MID($Q701,19,7)+0,"")&lt;1130000,"",IFERROR(MID($Q701,19,7)+0,""))</f>
        <v/>
      </c>
      <c r="P701" s="25" t="str">
        <f>IF(M701="","",IF(N701="",M701,M701&amp;", "&amp;N701))</f>
        <v/>
      </c>
      <c r="Q701" s="37"/>
      <c r="R701" s="34">
        <v>1119385</v>
      </c>
      <c r="S701" s="35" t="s">
        <v>42</v>
      </c>
      <c r="T701" s="34" t="s">
        <v>36</v>
      </c>
      <c r="U701" s="185">
        <v>6900</v>
      </c>
      <c r="V701" s="188">
        <v>6900</v>
      </c>
      <c r="W701" s="189">
        <v>7935</v>
      </c>
      <c r="X701" s="31">
        <v>8729</v>
      </c>
      <c r="Y701" s="90">
        <f>IFERROR(ROUND(X701/W701-1,2),"")</f>
        <v>0.1</v>
      </c>
      <c r="Z701" s="31">
        <f>IF(OR(S701="VLD MLC components",S701="VLD MLC pipes",S701="VLD PEX components",S701="VLD PEX pipes",S701="VLD PHC components",S701="VLD PHC pipes",S701="Controls VLD"),"По запросу",X701)</f>
        <v>8729</v>
      </c>
      <c r="AA701" s="63">
        <f>ROUND(X701/1.2,3)</f>
        <v>7274.1670000000004</v>
      </c>
      <c r="AB701" s="23">
        <v>6612.5</v>
      </c>
      <c r="AC701" s="190">
        <f>IFERROR(ROUND(AA701/AB701-1,2),"")</f>
        <v>0.1</v>
      </c>
      <c r="AD701" s="25">
        <v>0.254</v>
      </c>
      <c r="AE701" s="25">
        <v>3.2499999999999999E-4</v>
      </c>
      <c r="AF701" s="25">
        <v>12</v>
      </c>
      <c r="AG701" s="25">
        <v>14</v>
      </c>
      <c r="AH701" s="25">
        <v>15</v>
      </c>
      <c r="AI701" s="25">
        <v>13</v>
      </c>
      <c r="AJ701" s="25"/>
      <c r="AK701" s="22" t="s">
        <v>20</v>
      </c>
      <c r="AL701" s="22" t="s">
        <v>20</v>
      </c>
      <c r="AM701" s="25">
        <v>1</v>
      </c>
      <c r="AN701" s="25">
        <v>125</v>
      </c>
      <c r="AO701" s="25">
        <v>57</v>
      </c>
      <c r="AP701" s="25">
        <v>57</v>
      </c>
      <c r="AQ701" s="25">
        <v>0.254</v>
      </c>
      <c r="AR701" s="25">
        <v>4.06E-4</v>
      </c>
      <c r="AS701" s="157">
        <v>26</v>
      </c>
      <c r="AT701" s="23" t="s">
        <v>22</v>
      </c>
      <c r="AU701" s="23" t="s">
        <v>3611</v>
      </c>
      <c r="AV701" s="92" t="s">
        <v>152</v>
      </c>
      <c r="AW701" s="91" t="s">
        <v>152</v>
      </c>
      <c r="AX701" s="92" t="s">
        <v>152</v>
      </c>
      <c r="AY701" s="91" t="s">
        <v>152</v>
      </c>
      <c r="AZ701" s="92" t="s">
        <v>22</v>
      </c>
      <c r="BA701" s="25">
        <v>0</v>
      </c>
      <c r="BB701" t="s">
        <v>48</v>
      </c>
      <c r="BC701">
        <v>8729</v>
      </c>
      <c r="BD701" t="str">
        <f>IF(Z701=BC701,"OK")</f>
        <v>OK</v>
      </c>
      <c r="BE701">
        <v>0.254</v>
      </c>
      <c r="BF701">
        <v>3.2499999999999999E-4</v>
      </c>
      <c r="BG701">
        <v>125</v>
      </c>
      <c r="BH701">
        <v>57</v>
      </c>
      <c r="BI701">
        <v>57</v>
      </c>
      <c r="BJ701">
        <v>0.254</v>
      </c>
      <c r="BK701">
        <v>4.06E-4</v>
      </c>
      <c r="BN701" s="183"/>
    </row>
    <row r="702" spans="1:66" x14ac:dyDescent="0.25">
      <c r="A702" s="51"/>
      <c r="B702" s="94">
        <v>697</v>
      </c>
      <c r="C702" s="43">
        <v>1057177</v>
      </c>
      <c r="D702" s="38"/>
      <c r="E702" s="27" t="s">
        <v>7017</v>
      </c>
      <c r="F702" s="213" t="s">
        <v>652</v>
      </c>
      <c r="G702" s="102" t="s">
        <v>2182</v>
      </c>
      <c r="H702" s="46"/>
      <c r="I702" s="25" t="str">
        <f>IFERROR(MID($D702,1,7)+0,"")</f>
        <v/>
      </c>
      <c r="J702" s="25" t="str">
        <f>IFERROR(MID($D702,10,7)+0,"")</f>
        <v/>
      </c>
      <c r="K702" s="25" t="str">
        <f>IFERROR(MID($D702,19,7)+0,"")</f>
        <v/>
      </c>
      <c r="L702" s="25" t="str">
        <f>IFERROR(MID($D702,28,7)+0,"")</f>
        <v/>
      </c>
      <c r="M702" s="25" t="str">
        <f>IF(IFERROR(MID($Q702,1,7)+0,"")&lt;1130000,IF(INDEX(C:C,MATCH(LEFT(Q702,7)+0,I:I,0))&lt;1130000,"",INDEX(C:C,MATCH(LEFT(Q702,7)+0,I:I,0))),IFERROR(MID($Q702,1,7)+0,""))</f>
        <v/>
      </c>
      <c r="N702" s="25" t="str">
        <f>IF(IFERROR(MID($Q702,10,7)+0,"")&lt;1130000,"",IFERROR(MID($Q702,10,7)+0,""))</f>
        <v/>
      </c>
      <c r="O702" s="25" t="str">
        <f>IF(IFERROR(MID($Q702,19,7)+0,"")&lt;1130000,"",IFERROR(MID($Q702,19,7)+0,""))</f>
        <v/>
      </c>
      <c r="P702" s="25" t="str">
        <f>IF(M702="","",IF(N702="",M702,M702&amp;", "&amp;N702))</f>
        <v/>
      </c>
      <c r="Q702" s="37"/>
      <c r="R702" s="34">
        <v>1119386</v>
      </c>
      <c r="S702" s="35" t="s">
        <v>42</v>
      </c>
      <c r="T702" s="34" t="s">
        <v>36</v>
      </c>
      <c r="U702" s="185">
        <v>6900</v>
      </c>
      <c r="V702" s="188">
        <v>6900</v>
      </c>
      <c r="W702" s="189">
        <v>7935</v>
      </c>
      <c r="X702" s="31">
        <v>8729</v>
      </c>
      <c r="Y702" s="90">
        <f>IFERROR(ROUND(X702/W702-1,2),"")</f>
        <v>0.1</v>
      </c>
      <c r="Z702" s="31">
        <f>IF(OR(S702="VLD MLC components",S702="VLD MLC pipes",S702="VLD PEX components",S702="VLD PEX pipes",S702="VLD PHC components",S702="VLD PHC pipes",S702="Controls VLD"),"По запросу",X702)</f>
        <v>8729</v>
      </c>
      <c r="AA702" s="63">
        <f>ROUND(X702/1.2,3)</f>
        <v>7274.1670000000004</v>
      </c>
      <c r="AB702" s="23">
        <v>6612.5</v>
      </c>
      <c r="AC702" s="190">
        <f>IFERROR(ROUND(AA702/AB702-1,2),"")</f>
        <v>0.1</v>
      </c>
      <c r="AD702" s="25">
        <v>0.35899999999999999</v>
      </c>
      <c r="AE702" s="25">
        <v>3.3300000000000002E-4</v>
      </c>
      <c r="AF702" s="25">
        <v>8</v>
      </c>
      <c r="AG702" s="25">
        <v>4</v>
      </c>
      <c r="AH702" s="25">
        <v>4</v>
      </c>
      <c r="AI702" s="25">
        <v>0</v>
      </c>
      <c r="AJ702" s="25"/>
      <c r="AK702" s="22" t="s">
        <v>20</v>
      </c>
      <c r="AL702" s="22" t="s">
        <v>20</v>
      </c>
      <c r="AM702" s="25">
        <v>1</v>
      </c>
      <c r="AN702" s="25">
        <v>332</v>
      </c>
      <c r="AO702" s="25">
        <v>283</v>
      </c>
      <c r="AP702" s="25">
        <v>230</v>
      </c>
      <c r="AQ702" s="25">
        <v>0.35899999999999999</v>
      </c>
      <c r="AR702" s="25">
        <v>2.1610000000000001E-2</v>
      </c>
      <c r="AS702" s="157">
        <v>6</v>
      </c>
      <c r="AT702" s="23" t="s">
        <v>22</v>
      </c>
      <c r="AU702" s="23" t="s">
        <v>3611</v>
      </c>
      <c r="AV702" s="92" t="s">
        <v>152</v>
      </c>
      <c r="AW702" s="91" t="s">
        <v>152</v>
      </c>
      <c r="AX702" s="92" t="s">
        <v>152</v>
      </c>
      <c r="AY702" s="91" t="s">
        <v>152</v>
      </c>
      <c r="AZ702" s="92" t="s">
        <v>22</v>
      </c>
      <c r="BA702" s="25">
        <v>0</v>
      </c>
      <c r="BB702" t="s">
        <v>48</v>
      </c>
      <c r="BC702">
        <v>8729</v>
      </c>
      <c r="BD702" t="str">
        <f>IF(Z702=BC702,"OK")</f>
        <v>OK</v>
      </c>
      <c r="BE702">
        <v>0.35899999999999999</v>
      </c>
      <c r="BF702">
        <v>3.3300000000000002E-4</v>
      </c>
      <c r="BG702">
        <v>332</v>
      </c>
      <c r="BH702">
        <v>283</v>
      </c>
      <c r="BI702">
        <v>230</v>
      </c>
      <c r="BJ702">
        <v>0.35899999999999999</v>
      </c>
      <c r="BK702">
        <v>2.1610000000000001E-2</v>
      </c>
      <c r="BN702" s="183"/>
    </row>
    <row r="703" spans="1:66" x14ac:dyDescent="0.25">
      <c r="A703" s="51"/>
      <c r="B703" s="94">
        <v>698</v>
      </c>
      <c r="C703" s="43">
        <v>1057184</v>
      </c>
      <c r="D703" s="25"/>
      <c r="E703" s="27" t="s">
        <v>7018</v>
      </c>
      <c r="F703" s="151" t="s">
        <v>21</v>
      </c>
      <c r="G703" s="127" t="s">
        <v>4039</v>
      </c>
      <c r="H703" s="46"/>
      <c r="I703" s="25" t="str">
        <f>IFERROR(MID($D703,1,7)+0,"")</f>
        <v/>
      </c>
      <c r="J703" s="25" t="str">
        <f>IFERROR(MID($D703,10,7)+0,"")</f>
        <v/>
      </c>
      <c r="K703" s="25" t="str">
        <f>IFERROR(MID($D703,19,7)+0,"")</f>
        <v/>
      </c>
      <c r="L703" s="25" t="str">
        <f>IFERROR(MID($D703,28,7)+0,"")</f>
        <v/>
      </c>
      <c r="M703" s="25" t="str">
        <f>IF(IFERROR(MID($Q703,1,7)+0,"")&lt;1130000,IF(INDEX(C:C,MATCH(LEFT(Q703,7)+0,I:I,0))&lt;1130000,"",INDEX(C:C,MATCH(LEFT(Q703,7)+0,I:I,0))),IFERROR(MID($Q703,1,7)+0,""))</f>
        <v/>
      </c>
      <c r="N703" s="25" t="str">
        <f>IF(IFERROR(MID($Q703,10,7)+0,"")&lt;1130000,"",IFERROR(MID($Q703,10,7)+0,""))</f>
        <v/>
      </c>
      <c r="O703" s="25" t="str">
        <f>IF(IFERROR(MID($Q703,19,7)+0,"")&lt;1130000,"",IFERROR(MID($Q703,19,7)+0,""))</f>
        <v/>
      </c>
      <c r="P703" s="25" t="str">
        <f>IF(M703="","",IF(N703="",M703,M703&amp;", "&amp;N703))</f>
        <v/>
      </c>
      <c r="Q703" s="37"/>
      <c r="R703" s="34" t="s">
        <v>22</v>
      </c>
      <c r="S703" s="35" t="s">
        <v>42</v>
      </c>
      <c r="T703" s="34" t="s">
        <v>36</v>
      </c>
      <c r="U703" s="185">
        <v>6900</v>
      </c>
      <c r="V703" s="188">
        <v>6900</v>
      </c>
      <c r="W703" s="189">
        <v>6900</v>
      </c>
      <c r="X703" s="31">
        <v>7590</v>
      </c>
      <c r="Y703" s="90">
        <f>IFERROR(ROUND(X703/W703-1,2),"")</f>
        <v>0.1</v>
      </c>
      <c r="Z703" s="31">
        <f>IF(OR(S703="VLD MLC components",S703="VLD MLC pipes",S703="VLD PEX components",S703="VLD PEX pipes",S703="VLD PHC components",S703="VLD PHC pipes",S703="Controls VLD"),"По запросу",X703)</f>
        <v>7590</v>
      </c>
      <c r="AA703" s="63">
        <f>ROUND(X703/1.2,3)</f>
        <v>6325</v>
      </c>
      <c r="AB703" s="23">
        <v>5750</v>
      </c>
      <c r="AC703" s="190">
        <f>IFERROR(ROUND(AA703/AB703-1,2),"")</f>
        <v>0.1</v>
      </c>
      <c r="AD703" s="25">
        <v>0.16900000000000001</v>
      </c>
      <c r="AE703" s="25">
        <v>2.92E-4</v>
      </c>
      <c r="AF703" s="25">
        <v>0</v>
      </c>
      <c r="AG703" s="25" t="s">
        <v>22</v>
      </c>
      <c r="AH703" s="25">
        <v>0</v>
      </c>
      <c r="AI703" s="25">
        <v>0</v>
      </c>
      <c r="AJ703" s="25"/>
      <c r="AK703" s="42" t="s">
        <v>19</v>
      </c>
      <c r="AL703" s="22" t="s">
        <v>20</v>
      </c>
      <c r="AM703" s="25">
        <v>1</v>
      </c>
      <c r="AN703" s="25">
        <v>95</v>
      </c>
      <c r="AO703" s="25">
        <v>60</v>
      </c>
      <c r="AP703" s="25">
        <v>95</v>
      </c>
      <c r="AQ703" s="25">
        <v>0.16900000000000001</v>
      </c>
      <c r="AR703" s="25">
        <v>5.4199999999999995E-4</v>
      </c>
      <c r="AS703" s="157" t="s">
        <v>22</v>
      </c>
      <c r="AT703" s="23" t="s">
        <v>22</v>
      </c>
      <c r="AU703" s="23" t="s">
        <v>22</v>
      </c>
      <c r="AV703" s="92" t="s">
        <v>48</v>
      </c>
      <c r="AW703" s="91" t="s">
        <v>152</v>
      </c>
      <c r="AX703" s="92" t="s">
        <v>152</v>
      </c>
      <c r="AY703" s="91" t="s">
        <v>152</v>
      </c>
      <c r="AZ703" s="92" t="s">
        <v>22</v>
      </c>
      <c r="BA703" s="25">
        <v>0</v>
      </c>
      <c r="BB703" t="s">
        <v>48</v>
      </c>
      <c r="BC703" t="e">
        <v>#N/A</v>
      </c>
      <c r="BD703" t="e">
        <f>IF(Z703=BC703,"OK")</f>
        <v>#N/A</v>
      </c>
      <c r="BE703">
        <v>0.16900000000000001</v>
      </c>
      <c r="BF703">
        <v>2.92E-4</v>
      </c>
      <c r="BG703">
        <v>95</v>
      </c>
      <c r="BH703">
        <v>60</v>
      </c>
      <c r="BI703">
        <v>95</v>
      </c>
      <c r="BJ703">
        <v>0.16900000000000001</v>
      </c>
      <c r="BK703">
        <v>5.4199999999999995E-4</v>
      </c>
      <c r="BN703" s="183"/>
    </row>
    <row r="704" spans="1:66" x14ac:dyDescent="0.25">
      <c r="A704" s="51"/>
      <c r="B704" s="94">
        <v>699</v>
      </c>
      <c r="C704" s="43">
        <v>1057185</v>
      </c>
      <c r="D704" s="25"/>
      <c r="E704" s="27" t="s">
        <v>7019</v>
      </c>
      <c r="F704" s="151" t="s">
        <v>21</v>
      </c>
      <c r="G704" s="127" t="s">
        <v>4039</v>
      </c>
      <c r="H704" s="46"/>
      <c r="I704" s="25" t="str">
        <f>IFERROR(MID($D704,1,7)+0,"")</f>
        <v/>
      </c>
      <c r="J704" s="25" t="str">
        <f>IFERROR(MID($D704,10,7)+0,"")</f>
        <v/>
      </c>
      <c r="K704" s="25" t="str">
        <f>IFERROR(MID($D704,19,7)+0,"")</f>
        <v/>
      </c>
      <c r="L704" s="25" t="str">
        <f>IFERROR(MID($D704,28,7)+0,"")</f>
        <v/>
      </c>
      <c r="M704" s="25" t="str">
        <f>IF(IFERROR(MID($Q704,1,7)+0,"")&lt;1130000,IF(INDEX(C:C,MATCH(LEFT(Q704,7)+0,I:I,0))&lt;1130000,"",INDEX(C:C,MATCH(LEFT(Q704,7)+0,I:I,0))),IFERROR(MID($Q704,1,7)+0,""))</f>
        <v/>
      </c>
      <c r="N704" s="25" t="str">
        <f>IF(IFERROR(MID($Q704,10,7)+0,"")&lt;1130000,"",IFERROR(MID($Q704,10,7)+0,""))</f>
        <v/>
      </c>
      <c r="O704" s="25" t="str">
        <f>IF(IFERROR(MID($Q704,19,7)+0,"")&lt;1130000,"",IFERROR(MID($Q704,19,7)+0,""))</f>
        <v/>
      </c>
      <c r="P704" s="25" t="str">
        <f>IF(M704="","",IF(N704="",M704,M704&amp;", "&amp;N704))</f>
        <v/>
      </c>
      <c r="Q704" s="37"/>
      <c r="R704" s="34" t="s">
        <v>22</v>
      </c>
      <c r="S704" s="35" t="s">
        <v>42</v>
      </c>
      <c r="T704" s="34" t="s">
        <v>36</v>
      </c>
      <c r="U704" s="185">
        <v>6900</v>
      </c>
      <c r="V704" s="188">
        <v>6900</v>
      </c>
      <c r="W704" s="189">
        <v>6900</v>
      </c>
      <c r="X704" s="31">
        <v>7590</v>
      </c>
      <c r="Y704" s="90">
        <f>IFERROR(ROUND(X704/W704-1,2),"")</f>
        <v>0.1</v>
      </c>
      <c r="Z704" s="31">
        <f>IF(OR(S704="VLD MLC components",S704="VLD MLC pipes",S704="VLD PEX components",S704="VLD PEX pipes",S704="VLD PHC components",S704="VLD PHC pipes",S704="Controls VLD"),"По запросу",X704)</f>
        <v>7590</v>
      </c>
      <c r="AA704" s="63">
        <f>ROUND(X704/1.2,3)</f>
        <v>6325</v>
      </c>
      <c r="AB704" s="23">
        <v>5750</v>
      </c>
      <c r="AC704" s="190">
        <f>IFERROR(ROUND(AA704/AB704-1,2),"")</f>
        <v>0.1</v>
      </c>
      <c r="AD704" s="25">
        <v>0.189</v>
      </c>
      <c r="AE704" s="25">
        <v>6.9399999999999996E-4</v>
      </c>
      <c r="AF704" s="25">
        <v>0</v>
      </c>
      <c r="AG704" s="25" t="s">
        <v>22</v>
      </c>
      <c r="AH704" s="25">
        <v>0</v>
      </c>
      <c r="AI704" s="25">
        <v>0</v>
      </c>
      <c r="AJ704" s="25"/>
      <c r="AK704" s="42" t="s">
        <v>19</v>
      </c>
      <c r="AL704" s="22" t="s">
        <v>20</v>
      </c>
      <c r="AM704" s="25">
        <v>1</v>
      </c>
      <c r="AN704" s="25">
        <v>85</v>
      </c>
      <c r="AO704" s="25">
        <v>85</v>
      </c>
      <c r="AP704" s="25">
        <v>96</v>
      </c>
      <c r="AQ704" s="25">
        <v>0.189</v>
      </c>
      <c r="AR704" s="25">
        <v>6.9399999999999996E-4</v>
      </c>
      <c r="AS704" s="157" t="s">
        <v>22</v>
      </c>
      <c r="AT704" s="23" t="s">
        <v>22</v>
      </c>
      <c r="AU704" s="23" t="s">
        <v>22</v>
      </c>
      <c r="AV704" s="92" t="s">
        <v>152</v>
      </c>
      <c r="AW704" s="91" t="s">
        <v>152</v>
      </c>
      <c r="AX704" s="92" t="s">
        <v>152</v>
      </c>
      <c r="AY704" s="91" t="s">
        <v>152</v>
      </c>
      <c r="AZ704" s="92" t="s">
        <v>22</v>
      </c>
      <c r="BA704" s="25" t="s">
        <v>4060</v>
      </c>
      <c r="BB704" t="s">
        <v>48</v>
      </c>
      <c r="BC704" t="e">
        <v>#N/A</v>
      </c>
      <c r="BD704" t="e">
        <f>IF(Z704=BC704,"OK")</f>
        <v>#N/A</v>
      </c>
      <c r="BE704">
        <v>0.189</v>
      </c>
      <c r="BF704">
        <v>6.9399999999999996E-4</v>
      </c>
      <c r="BG704">
        <v>85</v>
      </c>
      <c r="BH704">
        <v>85</v>
      </c>
      <c r="BI704">
        <v>96</v>
      </c>
      <c r="BJ704">
        <v>0.189</v>
      </c>
      <c r="BK704">
        <v>6.9399999999999996E-4</v>
      </c>
      <c r="BN704" s="183"/>
    </row>
    <row r="705" spans="1:66" ht="25.5" x14ac:dyDescent="0.25">
      <c r="A705" s="51"/>
      <c r="B705" s="94">
        <v>700</v>
      </c>
      <c r="C705" s="43">
        <v>1057187</v>
      </c>
      <c r="D705" s="25"/>
      <c r="E705" s="27" t="s">
        <v>7020</v>
      </c>
      <c r="F705" s="151" t="s">
        <v>21</v>
      </c>
      <c r="G705" s="127" t="s">
        <v>585</v>
      </c>
      <c r="H705" s="46"/>
      <c r="I705" s="25" t="str">
        <f>IFERROR(MID($D705,1,7)+0,"")</f>
        <v/>
      </c>
      <c r="J705" s="25" t="str">
        <f>IFERROR(MID($D705,10,7)+0,"")</f>
        <v/>
      </c>
      <c r="K705" s="25" t="str">
        <f>IFERROR(MID($D705,19,7)+0,"")</f>
        <v/>
      </c>
      <c r="L705" s="25" t="str">
        <f>IFERROR(MID($D705,28,7)+0,"")</f>
        <v/>
      </c>
      <c r="M705" s="25" t="str">
        <f>IF(IFERROR(MID($Q705,1,7)+0,"")&lt;1130000,IF(INDEX(C:C,MATCH(LEFT(Q705,7)+0,I:I,0))&lt;1130000,"",INDEX(C:C,MATCH(LEFT(Q705,7)+0,I:I,0))),IFERROR(MID($Q705,1,7)+0,""))</f>
        <v/>
      </c>
      <c r="N705" s="25" t="str">
        <f>IF(IFERROR(MID($Q705,10,7)+0,"")&lt;1130000,"",IFERROR(MID($Q705,10,7)+0,""))</f>
        <v/>
      </c>
      <c r="O705" s="25" t="str">
        <f>IF(IFERROR(MID($Q705,19,7)+0,"")&lt;1130000,"",IFERROR(MID($Q705,19,7)+0,""))</f>
        <v/>
      </c>
      <c r="P705" s="25" t="str">
        <f>IF(M705="","",IF(N705="",M705,M705&amp;", "&amp;N705))</f>
        <v/>
      </c>
      <c r="Q705" s="37"/>
      <c r="R705" s="34" t="s">
        <v>22</v>
      </c>
      <c r="S705" s="35" t="s">
        <v>42</v>
      </c>
      <c r="T705" s="34" t="s">
        <v>36</v>
      </c>
      <c r="U705" s="185">
        <v>6900</v>
      </c>
      <c r="V705" s="188">
        <v>6900</v>
      </c>
      <c r="W705" s="189">
        <v>6900</v>
      </c>
      <c r="X705" s="31">
        <v>7590</v>
      </c>
      <c r="Y705" s="90">
        <f>IFERROR(ROUND(X705/W705-1,2),"")</f>
        <v>0.1</v>
      </c>
      <c r="Z705" s="31">
        <f>IF(OR(S705="VLD MLC components",S705="VLD MLC pipes",S705="VLD PEX components",S705="VLD PEX pipes",S705="VLD PHC components",S705="VLD PHC pipes",S705="Controls VLD"),"По запросу",X705)</f>
        <v>7590</v>
      </c>
      <c r="AA705" s="63">
        <f>ROUND(X705/1.2,3)</f>
        <v>6325</v>
      </c>
      <c r="AB705" s="23">
        <v>5750</v>
      </c>
      <c r="AC705" s="190">
        <f>IFERROR(ROUND(AA705/AB705-1,2),"")</f>
        <v>0.1</v>
      </c>
      <c r="AD705" s="25">
        <v>0.245</v>
      </c>
      <c r="AE705" s="25">
        <v>3.3599999999999998E-4</v>
      </c>
      <c r="AF705" s="25">
        <v>1</v>
      </c>
      <c r="AG705" s="25">
        <v>1</v>
      </c>
      <c r="AH705" s="25">
        <v>1</v>
      </c>
      <c r="AI705" s="25">
        <v>1</v>
      </c>
      <c r="AJ705" s="25" t="s">
        <v>20</v>
      </c>
      <c r="AK705" s="25" t="s">
        <v>20</v>
      </c>
      <c r="AL705" s="22" t="s">
        <v>20</v>
      </c>
      <c r="AM705" s="25">
        <v>1</v>
      </c>
      <c r="AN705" s="25">
        <v>100</v>
      </c>
      <c r="AO705" s="25">
        <v>58</v>
      </c>
      <c r="AP705" s="25">
        <v>58</v>
      </c>
      <c r="AQ705" s="25">
        <v>0.245</v>
      </c>
      <c r="AR705" s="25">
        <v>3.3599999999999998E-4</v>
      </c>
      <c r="AS705" s="157">
        <v>1</v>
      </c>
      <c r="AT705" s="23" t="s">
        <v>22</v>
      </c>
      <c r="AU705" s="23" t="s">
        <v>22</v>
      </c>
      <c r="AV705" s="92" t="s">
        <v>152</v>
      </c>
      <c r="AW705" s="91" t="s">
        <v>152</v>
      </c>
      <c r="AX705" s="92" t="s">
        <v>48</v>
      </c>
      <c r="AY705" s="91" t="s">
        <v>152</v>
      </c>
      <c r="AZ705" s="92" t="s">
        <v>22</v>
      </c>
      <c r="BA705" s="25" t="s">
        <v>5795</v>
      </c>
      <c r="BB705" t="s">
        <v>48</v>
      </c>
      <c r="BC705">
        <v>7590</v>
      </c>
      <c r="BD705" t="str">
        <f>IF(Z705=BC705,"OK")</f>
        <v>OK</v>
      </c>
      <c r="BE705">
        <v>0.245</v>
      </c>
      <c r="BF705">
        <v>3.3599999999999998E-4</v>
      </c>
      <c r="BG705">
        <v>100</v>
      </c>
      <c r="BH705">
        <v>58</v>
      </c>
      <c r="BI705">
        <v>58</v>
      </c>
      <c r="BJ705">
        <v>0.245</v>
      </c>
      <c r="BK705">
        <v>3.3599999999999998E-4</v>
      </c>
      <c r="BN705" s="183"/>
    </row>
    <row r="706" spans="1:66" x14ac:dyDescent="0.25">
      <c r="A706" s="51"/>
      <c r="B706" s="94">
        <v>701</v>
      </c>
      <c r="C706" s="43">
        <v>1136978</v>
      </c>
      <c r="D706" s="37">
        <v>1061185</v>
      </c>
      <c r="E706" s="27" t="s">
        <v>7026</v>
      </c>
      <c r="F706" s="151" t="s">
        <v>21</v>
      </c>
      <c r="G706" s="197" t="s">
        <v>2182</v>
      </c>
      <c r="H706" s="46"/>
      <c r="I706" s="25">
        <f>IFERROR(MID($D706,1,7)+0,"")</f>
        <v>1061185</v>
      </c>
      <c r="J706" s="25" t="str">
        <f>IFERROR(MID($D706,10,7)+0,"")</f>
        <v/>
      </c>
      <c r="K706" s="25" t="str">
        <f>IFERROR(MID($D706,19,7)+0,"")</f>
        <v/>
      </c>
      <c r="L706" s="25" t="str">
        <f>IFERROR(MID($D706,28,7)+0,"")</f>
        <v/>
      </c>
      <c r="M706" s="25" t="str">
        <f>IF(IFERROR(MID($Q706,1,7)+0,"")&lt;1130000,IF(INDEX(C:C,MATCH(LEFT(Q706,7)+0,I:I,0))&lt;1130000,"",INDEX(C:C,MATCH(LEFT(Q706,7)+0,I:I,0))),IFERROR(MID($Q706,1,7)+0,""))</f>
        <v/>
      </c>
      <c r="N706" s="25" t="str">
        <f>IF(IFERROR(MID($Q706,10,7)+0,"")&lt;1130000,"",IFERROR(MID($Q706,10,7)+0,""))</f>
        <v/>
      </c>
      <c r="O706" s="25" t="str">
        <f>IF(IFERROR(MID($Q706,19,7)+0,"")&lt;1130000,"",IFERROR(MID($Q706,19,7)+0,""))</f>
        <v/>
      </c>
      <c r="P706" s="25" t="str">
        <f>IF(M706="","",IF(N706="",M706,M706&amp;", "&amp;N706))</f>
        <v/>
      </c>
      <c r="Q706" s="37"/>
      <c r="R706" s="34">
        <v>1136979</v>
      </c>
      <c r="S706" s="35" t="s">
        <v>42</v>
      </c>
      <c r="T706" s="34" t="s">
        <v>36</v>
      </c>
      <c r="U706" s="185">
        <v>9702</v>
      </c>
      <c r="V706" s="188">
        <v>9702</v>
      </c>
      <c r="W706" s="189">
        <v>9702</v>
      </c>
      <c r="X706" s="31">
        <v>10672</v>
      </c>
      <c r="Y706" s="90">
        <f>IFERROR(ROUND(X706/W706-1,2),"")</f>
        <v>0.1</v>
      </c>
      <c r="Z706" s="31">
        <f>IF(OR(S706="VLD MLC components",S706="VLD MLC pipes",S706="VLD PEX components",S706="VLD PEX pipes",S706="VLD PHC components",S706="VLD PHC pipes",S706="Controls VLD"),"По запросу",X706)</f>
        <v>10672</v>
      </c>
      <c r="AA706" s="63">
        <f>ROUND(X706/1.2,3)</f>
        <v>8893.3330000000005</v>
      </c>
      <c r="AB706" s="23">
        <v>8085</v>
      </c>
      <c r="AC706" s="190">
        <f>IFERROR(ROUND(AA706/AB706-1,2),"")</f>
        <v>0.1</v>
      </c>
      <c r="AD706" s="25">
        <v>0.46700000000000003</v>
      </c>
      <c r="AE706" s="25">
        <v>8.0416799999999996E-4</v>
      </c>
      <c r="AF706" s="25">
        <v>9</v>
      </c>
      <c r="AG706" s="25">
        <v>9</v>
      </c>
      <c r="AH706" s="25">
        <v>6</v>
      </c>
      <c r="AI706" s="25">
        <v>6</v>
      </c>
      <c r="AJ706" s="25"/>
      <c r="AK706" s="25" t="s">
        <v>20</v>
      </c>
      <c r="AL706" s="22" t="s">
        <v>20</v>
      </c>
      <c r="AM706" s="25">
        <v>1</v>
      </c>
      <c r="AN706" s="25">
        <v>102</v>
      </c>
      <c r="AO706" s="25">
        <v>54</v>
      </c>
      <c r="AP706" s="25">
        <v>146</v>
      </c>
      <c r="AQ706" s="25">
        <v>230</v>
      </c>
      <c r="AR706" s="25">
        <v>8.0400000000000003E-4</v>
      </c>
      <c r="AS706" s="157">
        <v>3</v>
      </c>
      <c r="AT706" s="23" t="s">
        <v>22</v>
      </c>
      <c r="AU706" s="23" t="s">
        <v>22</v>
      </c>
      <c r="AV706" s="92" t="s">
        <v>152</v>
      </c>
      <c r="AW706" s="91" t="s">
        <v>3606</v>
      </c>
      <c r="AX706" s="92" t="s">
        <v>3606</v>
      </c>
      <c r="AY706" s="91" t="s">
        <v>152</v>
      </c>
      <c r="AZ706" s="92" t="s">
        <v>21</v>
      </c>
      <c r="BA706" s="25">
        <v>0</v>
      </c>
      <c r="BB706" t="s">
        <v>48</v>
      </c>
      <c r="BC706">
        <v>10672</v>
      </c>
      <c r="BD706" t="str">
        <f>IF(Z706=BC706,"OK")</f>
        <v>OK</v>
      </c>
      <c r="BE706">
        <v>0.46700000000000003</v>
      </c>
      <c r="BF706">
        <v>8.0416799999999996E-4</v>
      </c>
      <c r="BG706">
        <v>102</v>
      </c>
      <c r="BH706">
        <v>54</v>
      </c>
      <c r="BI706">
        <v>146</v>
      </c>
      <c r="BJ706">
        <v>230</v>
      </c>
      <c r="BK706">
        <v>8.0400000000000003E-4</v>
      </c>
      <c r="BL706" t="str">
        <f>IF(ABS(AN706*AO706*AP706/1000000000/AR706-1)&lt;0.1,"OK","NO")</f>
        <v>OK</v>
      </c>
      <c r="BN706" s="183"/>
    </row>
    <row r="707" spans="1:66" x14ac:dyDescent="0.25">
      <c r="A707" s="51"/>
      <c r="B707" s="94">
        <v>702</v>
      </c>
      <c r="C707" s="43">
        <v>1136979</v>
      </c>
      <c r="D707" s="37">
        <v>1061185</v>
      </c>
      <c r="E707" s="27" t="s">
        <v>7027</v>
      </c>
      <c r="F707" s="151" t="s">
        <v>21</v>
      </c>
      <c r="G707" s="22" t="s">
        <v>2182</v>
      </c>
      <c r="H707" s="46"/>
      <c r="I707" s="25">
        <f>IFERROR(MID($D707,1,7)+0,"")</f>
        <v>1061185</v>
      </c>
      <c r="J707" s="25" t="str">
        <f>IFERROR(MID($D707,10,7)+0,"")</f>
        <v/>
      </c>
      <c r="K707" s="25" t="str">
        <f>IFERROR(MID($D707,19,7)+0,"")</f>
        <v/>
      </c>
      <c r="L707" s="25" t="str">
        <f>IFERROR(MID($D707,28,7)+0,"")</f>
        <v/>
      </c>
      <c r="M707" s="25" t="str">
        <f>IF(IFERROR(MID($Q707,1,7)+0,"")&lt;1130000,IF(INDEX(C:C,MATCH(LEFT(Q707,7)+0,I:I,0))&lt;1130000,"",INDEX(C:C,MATCH(LEFT(Q707,7)+0,I:I,0))),IFERROR(MID($Q707,1,7)+0,""))</f>
        <v/>
      </c>
      <c r="N707" s="25" t="str">
        <f>IF(IFERROR(MID($Q707,10,7)+0,"")&lt;1130000,"",IFERROR(MID($Q707,10,7)+0,""))</f>
        <v/>
      </c>
      <c r="O707" s="25" t="str">
        <f>IF(IFERROR(MID($Q707,19,7)+0,"")&lt;1130000,"",IFERROR(MID($Q707,19,7)+0,""))</f>
        <v/>
      </c>
      <c r="P707" s="25" t="str">
        <f>IF(M707="","",IF(N707="",M707,M707&amp;", "&amp;N707))</f>
        <v/>
      </c>
      <c r="Q707" s="37"/>
      <c r="R707" s="34">
        <v>1136978</v>
      </c>
      <c r="S707" s="35" t="s">
        <v>42</v>
      </c>
      <c r="T707" s="34" t="s">
        <v>36</v>
      </c>
      <c r="U707" s="185">
        <v>13713</v>
      </c>
      <c r="V707" s="188">
        <v>13713</v>
      </c>
      <c r="W707" s="189">
        <v>13713</v>
      </c>
      <c r="X707" s="31">
        <v>15084</v>
      </c>
      <c r="Y707" s="90">
        <f>IFERROR(ROUND(X707/W707-1,2),"")</f>
        <v>0.1</v>
      </c>
      <c r="Z707" s="31">
        <f>IF(OR(S707="VLD MLC components",S707="VLD MLC pipes",S707="VLD PEX components",S707="VLD PEX pipes",S707="VLD PHC components",S707="VLD PHC pipes",S707="Controls VLD"),"По запросу",X707)</f>
        <v>15084</v>
      </c>
      <c r="AA707" s="63">
        <f>ROUND(X707/1.2,3)</f>
        <v>12570</v>
      </c>
      <c r="AB707" s="23">
        <v>11427.5</v>
      </c>
      <c r="AC707" s="190">
        <f>IFERROR(ROUND(AA707/AB707-1,2),"")</f>
        <v>0.1</v>
      </c>
      <c r="AD707" s="25">
        <v>0.46700000000000003</v>
      </c>
      <c r="AE707" s="25">
        <v>8.0416799999999996E-4</v>
      </c>
      <c r="AF707" s="25">
        <v>3</v>
      </c>
      <c r="AG707" s="25">
        <v>6</v>
      </c>
      <c r="AH707" s="25">
        <v>6</v>
      </c>
      <c r="AI707" s="25">
        <v>6</v>
      </c>
      <c r="AJ707" s="25"/>
      <c r="AK707" s="25" t="s">
        <v>20</v>
      </c>
      <c r="AL707" s="22" t="s">
        <v>20</v>
      </c>
      <c r="AM707" s="25">
        <v>1</v>
      </c>
      <c r="AN707" s="25" t="s">
        <v>22</v>
      </c>
      <c r="AO707" s="25" t="s">
        <v>22</v>
      </c>
      <c r="AP707" s="25" t="s">
        <v>22</v>
      </c>
      <c r="AQ707" s="25" t="s">
        <v>22</v>
      </c>
      <c r="AR707" s="25" t="s">
        <v>22</v>
      </c>
      <c r="AS707" s="157" t="s">
        <v>22</v>
      </c>
      <c r="AT707" s="23" t="s">
        <v>22</v>
      </c>
      <c r="AU707" s="23" t="s">
        <v>22</v>
      </c>
      <c r="AV707" s="92" t="s">
        <v>152</v>
      </c>
      <c r="AW707" s="91" t="s">
        <v>3606</v>
      </c>
      <c r="AX707" s="92" t="s">
        <v>3606</v>
      </c>
      <c r="AY707" s="91" t="s">
        <v>152</v>
      </c>
      <c r="AZ707" s="92" t="s">
        <v>24</v>
      </c>
      <c r="BA707" s="25">
        <v>0</v>
      </c>
      <c r="BB707" t="s">
        <v>48</v>
      </c>
      <c r="BC707">
        <v>15084</v>
      </c>
      <c r="BD707" t="str">
        <f>IF(Z707=BC707,"OK")</f>
        <v>OK</v>
      </c>
      <c r="BE707">
        <v>0.46700000000000003</v>
      </c>
      <c r="BF707">
        <v>8.0416799999999996E-4</v>
      </c>
      <c r="BG707" t="s">
        <v>22</v>
      </c>
      <c r="BH707" t="s">
        <v>22</v>
      </c>
      <c r="BI707" t="s">
        <v>22</v>
      </c>
      <c r="BJ707" t="s">
        <v>22</v>
      </c>
      <c r="BK707" t="s">
        <v>22</v>
      </c>
      <c r="BL707" t="e">
        <f>IF(ABS(AN707*AO707*AP707/1000000000/AR707-1)&lt;0.1,"OK","NO")</f>
        <v>#VALUE!</v>
      </c>
      <c r="BN707" s="183"/>
    </row>
    <row r="708" spans="1:66" ht="25.5" x14ac:dyDescent="0.25">
      <c r="A708" s="51"/>
      <c r="B708" s="94">
        <v>703</v>
      </c>
      <c r="C708" s="43">
        <v>1061185</v>
      </c>
      <c r="D708" s="25"/>
      <c r="E708" s="27" t="s">
        <v>5794</v>
      </c>
      <c r="F708" s="151" t="s">
        <v>44</v>
      </c>
      <c r="G708" s="41" t="s">
        <v>27</v>
      </c>
      <c r="H708" s="46" t="str">
        <f>IFERROR(IFERROR(IF(SEARCH("Usystems",$E708)&gt;0,"Usystems"),IF(SEARCH("RIIFO",$E708)&gt;0,"RIIFO","Uponor")),"Uponor")</f>
        <v>Uponor</v>
      </c>
      <c r="I708" s="25" t="str">
        <f>IFERROR(MID($D708,1,7)+0,"")</f>
        <v/>
      </c>
      <c r="J708" s="25" t="str">
        <f>IFERROR(MID($D708,10,7)+0,"")</f>
        <v/>
      </c>
      <c r="K708" s="25" t="str">
        <f>IFERROR(MID($D708,19,7)+0,"")</f>
        <v/>
      </c>
      <c r="L708" s="25" t="str">
        <f>IFERROR(MID($D708,28,7)+0,"")</f>
        <v/>
      </c>
      <c r="M708" s="25">
        <f>IF(IFERROR(MID($Q708,1,7)+0,"")&lt;1130000,IF(INDEX(C:C,MATCH(LEFT(Q708,7)+0,I:I,0))&lt;1130000,"",INDEX(C:C,MATCH(LEFT(Q708,7)+0,I:I,0))),IFERROR(MID($Q708,1,7)+0,""))</f>
        <v>1136978</v>
      </c>
      <c r="N708" s="25">
        <f>IF(IFERROR(MID($Q708,10,7)+0,"")&lt;1130000,"",IFERROR(MID($Q708,10,7)+0,""))</f>
        <v>1136979</v>
      </c>
      <c r="O708" s="25" t="str">
        <f>IF(IFERROR(MID($Q708,19,7)+0,"")&lt;1130000,"",IFERROR(MID($Q708,19,7)+0,""))</f>
        <v/>
      </c>
      <c r="P708" s="25" t="str">
        <f>IF(M708="","",IF(N708="",M708,M708&amp;", "&amp;N708))</f>
        <v>1136978, 1136979</v>
      </c>
      <c r="Q708" s="34" t="s">
        <v>5793</v>
      </c>
      <c r="R708" s="34" t="s">
        <v>22</v>
      </c>
      <c r="S708" s="35" t="s">
        <v>42</v>
      </c>
      <c r="T708" s="34" t="s">
        <v>36</v>
      </c>
      <c r="U708" s="185">
        <v>9400</v>
      </c>
      <c r="V708" s="188">
        <v>9400</v>
      </c>
      <c r="W708" s="189">
        <v>9400</v>
      </c>
      <c r="X708" s="31">
        <v>10340</v>
      </c>
      <c r="Y708" s="90">
        <f>IFERROR(ROUND(X708/W708-1,2),"")</f>
        <v>0.1</v>
      </c>
      <c r="Z708" s="31">
        <f>IF(OR(S708="VLD MLC components",S708="VLD MLC pipes",S708="VLD PEX components",S708="VLD PEX pipes",S708="VLD PHC components",S708="VLD PHC pipes",S708="Controls VLD"),"По запросу",X708)</f>
        <v>10340</v>
      </c>
      <c r="AA708" s="63">
        <f>ROUND(X708/1.2,3)</f>
        <v>8616.6669999999995</v>
      </c>
      <c r="AB708" s="23">
        <v>7833.3329999999996</v>
      </c>
      <c r="AC708" s="190">
        <f>IFERROR(ROUND(AA708/AB708-1,2),"")</f>
        <v>0.1</v>
      </c>
      <c r="AD708" s="25">
        <v>0.46700000000000003</v>
      </c>
      <c r="AE708" s="25">
        <v>7.5600000000000005E-4</v>
      </c>
      <c r="AF708" s="25">
        <v>0</v>
      </c>
      <c r="AG708" s="25" t="s">
        <v>22</v>
      </c>
      <c r="AH708" s="25">
        <v>0</v>
      </c>
      <c r="AI708" s="25">
        <v>0</v>
      </c>
      <c r="AJ708" s="25" t="s">
        <v>20</v>
      </c>
      <c r="AK708" s="42" t="s">
        <v>19</v>
      </c>
      <c r="AL708" s="22" t="s">
        <v>20</v>
      </c>
      <c r="AM708" s="25">
        <v>1</v>
      </c>
      <c r="AN708" s="25">
        <v>90</v>
      </c>
      <c r="AO708" s="25">
        <v>70</v>
      </c>
      <c r="AP708" s="25">
        <v>120</v>
      </c>
      <c r="AQ708" s="25">
        <v>0.46700000000000003</v>
      </c>
      <c r="AR708" s="25">
        <v>7.5600000000000005E-4</v>
      </c>
      <c r="AS708" s="157" t="s">
        <v>22</v>
      </c>
      <c r="AT708" s="23" t="s">
        <v>22</v>
      </c>
      <c r="AU708" s="23" t="s">
        <v>3611</v>
      </c>
      <c r="AV708" s="92" t="s">
        <v>152</v>
      </c>
      <c r="AW708" s="91" t="s">
        <v>152</v>
      </c>
      <c r="AX708" s="92" t="s">
        <v>152</v>
      </c>
      <c r="AY708" s="91" t="s">
        <v>152</v>
      </c>
      <c r="AZ708" s="92" t="s">
        <v>22</v>
      </c>
      <c r="BA708" s="25" t="s">
        <v>5792</v>
      </c>
      <c r="BB708" t="s">
        <v>48</v>
      </c>
      <c r="BC708" t="e">
        <v>#N/A</v>
      </c>
      <c r="BD708" t="e">
        <f>IF(Z708=BC708,"OK")</f>
        <v>#N/A</v>
      </c>
      <c r="BE708">
        <v>0.46700000000000003</v>
      </c>
      <c r="BF708">
        <v>7.5600000000000005E-4</v>
      </c>
      <c r="BG708">
        <v>90</v>
      </c>
      <c r="BH708">
        <v>70</v>
      </c>
      <c r="BI708">
        <v>120</v>
      </c>
      <c r="BJ708">
        <v>0.46700000000000003</v>
      </c>
      <c r="BK708">
        <v>7.5600000000000005E-4</v>
      </c>
      <c r="BN708" s="183"/>
    </row>
    <row r="709" spans="1:66" ht="25.5" x14ac:dyDescent="0.25">
      <c r="A709" s="51"/>
      <c r="B709" s="94">
        <v>704</v>
      </c>
      <c r="C709" s="43">
        <v>1063908</v>
      </c>
      <c r="D709" s="52"/>
      <c r="E709" s="27" t="s">
        <v>7029</v>
      </c>
      <c r="F709" s="151" t="s">
        <v>655</v>
      </c>
      <c r="G709" s="41" t="s">
        <v>585</v>
      </c>
      <c r="H709" s="46"/>
      <c r="I709" s="25" t="str">
        <f>IFERROR(MID($D709,1,7)+0,"")</f>
        <v/>
      </c>
      <c r="J709" s="25" t="str">
        <f>IFERROR(MID($D709,10,7)+0,"")</f>
        <v/>
      </c>
      <c r="K709" s="25" t="str">
        <f>IFERROR(MID($D709,19,7)+0,"")</f>
        <v/>
      </c>
      <c r="L709" s="25" t="str">
        <f>IFERROR(MID($D709,28,7)+0,"")</f>
        <v/>
      </c>
      <c r="M709" s="25" t="e">
        <f>IF(IFERROR(MID($Q709,1,7)+0,"")&lt;1130000,IF(INDEX(C:C,MATCH(LEFT(Q709,7)+0,I:I,0))&lt;1130000,"",INDEX(C:C,MATCH(LEFT(Q709,7)+0,I:I,0))),IFERROR(MID($Q709,1,7)+0,""))</f>
        <v>#N/A</v>
      </c>
      <c r="N709" s="25" t="str">
        <f>IF(IFERROR(MID($Q709,10,7)+0,"")&lt;1130000,"",IFERROR(MID($Q709,10,7)+0,""))</f>
        <v/>
      </c>
      <c r="O709" s="25" t="str">
        <f>IF(IFERROR(MID($Q709,19,7)+0,"")&lt;1130000,"",IFERROR(MID($Q709,19,7)+0,""))</f>
        <v/>
      </c>
      <c r="P709" s="25" t="e">
        <f>IF(M709="","",IF(N709="",M709,M709&amp;", "&amp;N709))</f>
        <v>#N/A</v>
      </c>
      <c r="Q709" s="43">
        <v>1063909</v>
      </c>
      <c r="R709" s="34" t="s">
        <v>22</v>
      </c>
      <c r="S709" s="35" t="s">
        <v>42</v>
      </c>
      <c r="T709" s="34" t="s">
        <v>38</v>
      </c>
      <c r="U709" s="185">
        <v>116990</v>
      </c>
      <c r="V709" s="188">
        <v>116990</v>
      </c>
      <c r="W709" s="189">
        <v>116990</v>
      </c>
      <c r="X709" s="31">
        <v>128689</v>
      </c>
      <c r="Y709" s="90">
        <f>IFERROR(ROUND(X709/W709-1,2),"")</f>
        <v>0.1</v>
      </c>
      <c r="Z709" s="31">
        <f>IF(OR(S709="VLD MLC components",S709="VLD MLC pipes",S709="VLD PEX components",S709="VLD PEX pipes",S709="VLD PHC components",S709="VLD PHC pipes",S709="Controls VLD"),"По запросу",X709)</f>
        <v>128689</v>
      </c>
      <c r="AA709" s="63">
        <f>ROUND(X709/1.2,3)</f>
        <v>107240.833</v>
      </c>
      <c r="AB709" s="23">
        <v>97491.667000000001</v>
      </c>
      <c r="AC709" s="190">
        <f>IFERROR(ROUND(AA709/AB709-1,2),"")</f>
        <v>0.1</v>
      </c>
      <c r="AD709" s="25">
        <v>7.7229999999999999</v>
      </c>
      <c r="AE709" s="25">
        <v>9.9500000000000005E-3</v>
      </c>
      <c r="AF709" s="25">
        <v>0</v>
      </c>
      <c r="AG709" s="25" t="s">
        <v>22</v>
      </c>
      <c r="AH709" s="25">
        <v>0</v>
      </c>
      <c r="AI709" s="25">
        <v>0</v>
      </c>
      <c r="AJ709" s="25"/>
      <c r="AK709" s="42" t="s">
        <v>19</v>
      </c>
      <c r="AL709" s="22" t="s">
        <v>20</v>
      </c>
      <c r="AM709" s="25">
        <v>1</v>
      </c>
      <c r="AN709" s="25">
        <v>445</v>
      </c>
      <c r="AO709" s="25">
        <v>375</v>
      </c>
      <c r="AP709" s="25">
        <v>145</v>
      </c>
      <c r="AQ709" s="25">
        <v>7.7229999999999999</v>
      </c>
      <c r="AR709" s="25">
        <v>2.4197E-2</v>
      </c>
      <c r="AS709" s="157">
        <v>5</v>
      </c>
      <c r="AT709" s="23" t="s">
        <v>22</v>
      </c>
      <c r="AU709" s="23" t="s">
        <v>22</v>
      </c>
      <c r="AV709" s="92" t="s">
        <v>152</v>
      </c>
      <c r="AW709" s="91" t="s">
        <v>152</v>
      </c>
      <c r="AX709" s="92" t="s">
        <v>48</v>
      </c>
      <c r="AY709" s="91" t="s">
        <v>152</v>
      </c>
      <c r="AZ709" s="92" t="s">
        <v>22</v>
      </c>
      <c r="BA709" s="25">
        <v>0</v>
      </c>
      <c r="BB709" t="s">
        <v>48</v>
      </c>
      <c r="BC709" t="e">
        <v>#N/A</v>
      </c>
      <c r="BD709" t="e">
        <f>IF(Z709=BC709,"OK")</f>
        <v>#N/A</v>
      </c>
      <c r="BE709">
        <v>7.7229999999999999</v>
      </c>
      <c r="BF709">
        <v>9.9500000000000005E-3</v>
      </c>
      <c r="BG709">
        <v>445</v>
      </c>
      <c r="BH709">
        <v>375</v>
      </c>
      <c r="BI709">
        <v>145</v>
      </c>
      <c r="BJ709">
        <v>7.7229999999999999</v>
      </c>
      <c r="BK709">
        <v>2.4197E-2</v>
      </c>
      <c r="BN709" s="183"/>
    </row>
    <row r="710" spans="1:66" ht="25.5" x14ac:dyDescent="0.25">
      <c r="A710" s="51"/>
      <c r="B710" s="94">
        <v>705</v>
      </c>
      <c r="C710" s="43">
        <v>1063909</v>
      </c>
      <c r="D710" s="43">
        <v>1057170</v>
      </c>
      <c r="E710" s="27" t="s">
        <v>7030</v>
      </c>
      <c r="F710" s="151" t="s">
        <v>655</v>
      </c>
      <c r="G710" s="28" t="s">
        <v>2182</v>
      </c>
      <c r="H710" s="46"/>
      <c r="I710" s="25">
        <f>IFERROR(MID($D710,1,7)+0,"")</f>
        <v>1057170</v>
      </c>
      <c r="J710" s="25" t="str">
        <f>IFERROR(MID($D710,10,7)+0,"")</f>
        <v/>
      </c>
      <c r="K710" s="25" t="str">
        <f>IFERROR(MID($D710,19,7)+0,"")</f>
        <v/>
      </c>
      <c r="L710" s="25" t="str">
        <f>IFERROR(MID($D710,28,7)+0,"")</f>
        <v/>
      </c>
      <c r="M710" s="25" t="e">
        <f>IF(IFERROR(MID($Q710,1,7)+0,"")&lt;1130000,IF(INDEX(C:C,MATCH(LEFT(Q710,7)+0,I:I,0))&lt;1130000,"",INDEX(C:C,MATCH(LEFT(Q710,7)+0,I:I,0))),IFERROR(MID($Q710,1,7)+0,""))</f>
        <v>#N/A</v>
      </c>
      <c r="N710" s="25" t="str">
        <f>IF(IFERROR(MID($Q710,10,7)+0,"")&lt;1130000,"",IFERROR(MID($Q710,10,7)+0,""))</f>
        <v/>
      </c>
      <c r="O710" s="25" t="str">
        <f>IF(IFERROR(MID($Q710,19,7)+0,"")&lt;1130000,"",IFERROR(MID($Q710,19,7)+0,""))</f>
        <v/>
      </c>
      <c r="P710" s="25" t="e">
        <f>IF(M710="","",IF(N710="",M710,M710&amp;", "&amp;N710))</f>
        <v>#N/A</v>
      </c>
      <c r="Q710" s="43">
        <v>1063908</v>
      </c>
      <c r="R710" s="34" t="s">
        <v>22</v>
      </c>
      <c r="S710" s="35" t="s">
        <v>42</v>
      </c>
      <c r="T710" s="34" t="s">
        <v>38</v>
      </c>
      <c r="U710" s="185">
        <v>116990</v>
      </c>
      <c r="V710" s="188">
        <v>116990</v>
      </c>
      <c r="W710" s="189">
        <v>116990</v>
      </c>
      <c r="X710" s="31">
        <v>128689</v>
      </c>
      <c r="Y710" s="90">
        <f>IFERROR(ROUND(X710/W710-1,2),"")</f>
        <v>0.1</v>
      </c>
      <c r="Z710" s="31">
        <f>IF(OR(S710="VLD MLC components",S710="VLD MLC pipes",S710="VLD PEX components",S710="VLD PEX pipes",S710="VLD PHC components",S710="VLD PHC pipes",S710="Controls VLD"),"По запросу",X710)</f>
        <v>128689</v>
      </c>
      <c r="AA710" s="63">
        <f>ROUND(X710/1.2,3)</f>
        <v>107240.833</v>
      </c>
      <c r="AB710" s="23">
        <v>97491.667000000001</v>
      </c>
      <c r="AC710" s="190">
        <f>IFERROR(ROUND(AA710/AB710-1,2),"")</f>
        <v>0.1</v>
      </c>
      <c r="AD710" s="25">
        <v>7.7229999999999999</v>
      </c>
      <c r="AE710" s="25">
        <v>1.1469999999999999E-2</v>
      </c>
      <c r="AF710" s="25">
        <v>27</v>
      </c>
      <c r="AG710" s="25">
        <v>21</v>
      </c>
      <c r="AH710" s="25">
        <v>33</v>
      </c>
      <c r="AI710" s="25">
        <v>33</v>
      </c>
      <c r="AJ710" s="25" t="s">
        <v>20</v>
      </c>
      <c r="AK710" s="25" t="s">
        <v>20</v>
      </c>
      <c r="AL710" s="22" t="s">
        <v>20</v>
      </c>
      <c r="AM710" s="25">
        <v>1</v>
      </c>
      <c r="AN710" s="25">
        <v>455</v>
      </c>
      <c r="AO710" s="25">
        <v>370</v>
      </c>
      <c r="AP710" s="25">
        <v>125</v>
      </c>
      <c r="AQ710" s="25">
        <v>7.7229999999999999</v>
      </c>
      <c r="AR710" s="25">
        <v>2.1044E-2</v>
      </c>
      <c r="AS710" s="157">
        <v>63</v>
      </c>
      <c r="AT710" s="23" t="s">
        <v>22</v>
      </c>
      <c r="AU710" s="23" t="s">
        <v>3611</v>
      </c>
      <c r="AV710" s="92" t="s">
        <v>152</v>
      </c>
      <c r="AW710" s="91" t="s">
        <v>152</v>
      </c>
      <c r="AX710" s="92" t="s">
        <v>152</v>
      </c>
      <c r="AY710" s="91" t="s">
        <v>152</v>
      </c>
      <c r="AZ710" s="92" t="s">
        <v>22</v>
      </c>
      <c r="BA710" s="25" t="s">
        <v>5791</v>
      </c>
      <c r="BB710" t="s">
        <v>48</v>
      </c>
      <c r="BC710">
        <v>128689</v>
      </c>
      <c r="BD710" t="str">
        <f>IF(Z710=BC710,"OK")</f>
        <v>OK</v>
      </c>
      <c r="BE710">
        <v>7.7229999999999999</v>
      </c>
      <c r="BF710">
        <v>1.1469999999999999E-2</v>
      </c>
      <c r="BG710">
        <v>455</v>
      </c>
      <c r="BH710">
        <v>370</v>
      </c>
      <c r="BI710">
        <v>125</v>
      </c>
      <c r="BJ710">
        <v>7.7229999999999999</v>
      </c>
      <c r="BK710">
        <v>2.1044E-2</v>
      </c>
      <c r="BN710" s="183"/>
    </row>
    <row r="711" spans="1:66" x14ac:dyDescent="0.25">
      <c r="A711" s="51"/>
      <c r="B711" s="94">
        <v>706</v>
      </c>
      <c r="C711" s="43">
        <v>1057182</v>
      </c>
      <c r="D711" s="37" t="s">
        <v>22</v>
      </c>
      <c r="E711" s="27" t="s">
        <v>7021</v>
      </c>
      <c r="F711" s="151" t="s">
        <v>652</v>
      </c>
      <c r="G711" s="28" t="s">
        <v>2182</v>
      </c>
      <c r="H711" s="46"/>
      <c r="I711" s="25" t="str">
        <f>IFERROR(MID($D711,1,7)+0,"")</f>
        <v/>
      </c>
      <c r="J711" s="25" t="str">
        <f>IFERROR(MID($D711,10,7)+0,"")</f>
        <v/>
      </c>
      <c r="K711" s="25" t="str">
        <f>IFERROR(MID($D711,19,7)+0,"")</f>
        <v/>
      </c>
      <c r="L711" s="25" t="str">
        <f>IFERROR(MID($D711,28,7)+0,"")</f>
        <v/>
      </c>
      <c r="M711" s="25" t="str">
        <f>IF(IFERROR(MID($Q711,1,7)+0,"")&lt;1130000,IF(INDEX(C:C,MATCH(LEFT(Q711,7)+0,I:I,0))&lt;1130000,"",INDEX(C:C,MATCH(LEFT(Q711,7)+0,I:I,0))),IFERROR(MID($Q711,1,7)+0,""))</f>
        <v/>
      </c>
      <c r="N711" s="25" t="str">
        <f>IF(IFERROR(MID($Q711,10,7)+0,"")&lt;1130000,"",IFERROR(MID($Q711,10,7)+0,""))</f>
        <v/>
      </c>
      <c r="O711" s="25" t="str">
        <f>IF(IFERROR(MID($Q711,19,7)+0,"")&lt;1130000,"",IFERROR(MID($Q711,19,7)+0,""))</f>
        <v/>
      </c>
      <c r="P711" s="25" t="str">
        <f>IF(M711="","",IF(N711="",M711,M711&amp;", "&amp;N711))</f>
        <v/>
      </c>
      <c r="Q711" s="37"/>
      <c r="R711" s="34" t="s">
        <v>22</v>
      </c>
      <c r="S711" s="35" t="s">
        <v>42</v>
      </c>
      <c r="T711" s="34" t="s">
        <v>36</v>
      </c>
      <c r="U711" s="185">
        <v>6900</v>
      </c>
      <c r="V711" s="188">
        <v>6900</v>
      </c>
      <c r="W711" s="189">
        <v>8625</v>
      </c>
      <c r="X711" s="31">
        <v>9488</v>
      </c>
      <c r="Y711" s="90">
        <f>IFERROR(ROUND(X711/W711-1,2),"")</f>
        <v>0.1</v>
      </c>
      <c r="Z711" s="31">
        <f>IF(OR(S711="VLD MLC components",S711="VLD MLC pipes",S711="VLD PEX components",S711="VLD PEX pipes",S711="VLD PHC components",S711="VLD PHC pipes",S711="Controls VLD"),"По запросу",X711)</f>
        <v>9488</v>
      </c>
      <c r="AA711" s="63">
        <f>ROUND(X711/1.2,3)</f>
        <v>7906.6670000000004</v>
      </c>
      <c r="AB711" s="23">
        <v>7187.5</v>
      </c>
      <c r="AC711" s="190">
        <f>IFERROR(ROUND(AA711/AB711-1,2),"")</f>
        <v>0.1</v>
      </c>
      <c r="AD711" s="25">
        <v>0.39300000000000002</v>
      </c>
      <c r="AE711" s="25">
        <v>4.7699999999999999E-4</v>
      </c>
      <c r="AF711" s="25">
        <v>0</v>
      </c>
      <c r="AG711" s="25">
        <v>1</v>
      </c>
      <c r="AH711" s="25">
        <v>4</v>
      </c>
      <c r="AI711" s="25">
        <v>9</v>
      </c>
      <c r="AJ711" s="25" t="s">
        <v>20</v>
      </c>
      <c r="AK711" s="25" t="s">
        <v>20</v>
      </c>
      <c r="AL711" s="22" t="s">
        <v>20</v>
      </c>
      <c r="AM711" s="25">
        <v>1</v>
      </c>
      <c r="AN711" s="25">
        <v>100</v>
      </c>
      <c r="AO711" s="25">
        <v>80</v>
      </c>
      <c r="AP711" s="25">
        <v>100</v>
      </c>
      <c r="AQ711" s="25">
        <v>0.39300000000000002</v>
      </c>
      <c r="AR711" s="25">
        <v>8.0000000000000004E-4</v>
      </c>
      <c r="AS711" s="157">
        <v>7</v>
      </c>
      <c r="AT711" s="23" t="s">
        <v>22</v>
      </c>
      <c r="AU711" s="23" t="s">
        <v>3611</v>
      </c>
      <c r="AV711" s="92" t="s">
        <v>152</v>
      </c>
      <c r="AW711" s="91" t="s">
        <v>152</v>
      </c>
      <c r="AX711" s="92" t="s">
        <v>152</v>
      </c>
      <c r="AY711" s="91" t="s">
        <v>152</v>
      </c>
      <c r="AZ711" s="92" t="s">
        <v>22</v>
      </c>
      <c r="BA711" s="25" t="s">
        <v>5790</v>
      </c>
      <c r="BB711" t="s">
        <v>48</v>
      </c>
      <c r="BC711">
        <v>9488</v>
      </c>
      <c r="BD711" t="str">
        <f>IF(Z711=BC711,"OK")</f>
        <v>OK</v>
      </c>
      <c r="BE711">
        <v>0.39300000000000002</v>
      </c>
      <c r="BF711">
        <v>4.7699999999999999E-4</v>
      </c>
      <c r="BG711">
        <v>100</v>
      </c>
      <c r="BH711">
        <v>80</v>
      </c>
      <c r="BI711">
        <v>100</v>
      </c>
      <c r="BJ711">
        <v>0.39300000000000002</v>
      </c>
      <c r="BK711">
        <v>8.0000000000000004E-4</v>
      </c>
      <c r="BN711" s="183"/>
    </row>
    <row r="712" spans="1:66" x14ac:dyDescent="0.25">
      <c r="A712" s="51"/>
      <c r="B712" s="94">
        <v>707</v>
      </c>
      <c r="C712" s="43">
        <v>1057183</v>
      </c>
      <c r="D712" s="37" t="s">
        <v>22</v>
      </c>
      <c r="E712" s="27" t="s">
        <v>7022</v>
      </c>
      <c r="F712" s="151" t="s">
        <v>652</v>
      </c>
      <c r="G712" s="28" t="s">
        <v>2182</v>
      </c>
      <c r="H712" s="46"/>
      <c r="I712" s="25" t="str">
        <f>IFERROR(MID($D712,1,7)+0,"")</f>
        <v/>
      </c>
      <c r="J712" s="25" t="str">
        <f>IFERROR(MID($D712,10,7)+0,"")</f>
        <v/>
      </c>
      <c r="K712" s="25" t="str">
        <f>IFERROR(MID($D712,19,7)+0,"")</f>
        <v/>
      </c>
      <c r="L712" s="25" t="str">
        <f>IFERROR(MID($D712,28,7)+0,"")</f>
        <v/>
      </c>
      <c r="M712" s="25" t="str">
        <f>IF(IFERROR(MID($Q712,1,7)+0,"")&lt;1130000,IF(INDEX(C:C,MATCH(LEFT(Q712,7)+0,I:I,0))&lt;1130000,"",INDEX(C:C,MATCH(LEFT(Q712,7)+0,I:I,0))),IFERROR(MID($Q712,1,7)+0,""))</f>
        <v/>
      </c>
      <c r="N712" s="25" t="str">
        <f>IF(IFERROR(MID($Q712,10,7)+0,"")&lt;1130000,"",IFERROR(MID($Q712,10,7)+0,""))</f>
        <v/>
      </c>
      <c r="O712" s="25" t="str">
        <f>IF(IFERROR(MID($Q712,19,7)+0,"")&lt;1130000,"",IFERROR(MID($Q712,19,7)+0,""))</f>
        <v/>
      </c>
      <c r="P712" s="25" t="str">
        <f>IF(M712="","",IF(N712="",M712,M712&amp;", "&amp;N712))</f>
        <v/>
      </c>
      <c r="Q712" s="37"/>
      <c r="R712" s="34" t="s">
        <v>22</v>
      </c>
      <c r="S712" s="35" t="s">
        <v>42</v>
      </c>
      <c r="T712" s="34" t="s">
        <v>36</v>
      </c>
      <c r="U712" s="185">
        <v>6900</v>
      </c>
      <c r="V712" s="188">
        <v>6900</v>
      </c>
      <c r="W712" s="189">
        <v>8625</v>
      </c>
      <c r="X712" s="31">
        <v>9488</v>
      </c>
      <c r="Y712" s="90">
        <f>IFERROR(ROUND(X712/W712-1,2),"")</f>
        <v>0.1</v>
      </c>
      <c r="Z712" s="31">
        <f>IF(OR(S712="VLD MLC components",S712="VLD MLC pipes",S712="VLD PEX components",S712="VLD PEX pipes",S712="VLD PHC components",S712="VLD PHC pipes",S712="Controls VLD"),"По запросу",X712)</f>
        <v>9488</v>
      </c>
      <c r="AA712" s="63">
        <f>ROUND(X712/1.2,3)</f>
        <v>7906.6670000000004</v>
      </c>
      <c r="AB712" s="23">
        <v>7187.5</v>
      </c>
      <c r="AC712" s="190">
        <f>IFERROR(ROUND(AA712/AB712-1,2),"")</f>
        <v>0.1</v>
      </c>
      <c r="AD712" s="25">
        <v>0.61599999999999999</v>
      </c>
      <c r="AE712" s="25">
        <v>5.44E-4</v>
      </c>
      <c r="AF712" s="25">
        <v>4</v>
      </c>
      <c r="AG712" s="25">
        <v>2</v>
      </c>
      <c r="AH712" s="25">
        <v>7</v>
      </c>
      <c r="AI712" s="25">
        <v>8</v>
      </c>
      <c r="AJ712" s="25"/>
      <c r="AK712" s="25" t="s">
        <v>20</v>
      </c>
      <c r="AL712" s="22" t="s">
        <v>20</v>
      </c>
      <c r="AM712" s="25">
        <v>1</v>
      </c>
      <c r="AN712" s="25">
        <v>72</v>
      </c>
      <c r="AO712" s="25">
        <v>72</v>
      </c>
      <c r="AP712" s="25">
        <v>105</v>
      </c>
      <c r="AQ712" s="25">
        <v>0.61599999999999999</v>
      </c>
      <c r="AR712" s="25">
        <v>5.44E-4</v>
      </c>
      <c r="AS712" s="157">
        <v>20</v>
      </c>
      <c r="AT712" s="23" t="s">
        <v>22</v>
      </c>
      <c r="AU712" s="23" t="s">
        <v>3611</v>
      </c>
      <c r="AV712" s="92" t="s">
        <v>152</v>
      </c>
      <c r="AW712" s="91" t="s">
        <v>152</v>
      </c>
      <c r="AX712" s="92" t="s">
        <v>152</v>
      </c>
      <c r="AY712" s="91" t="s">
        <v>152</v>
      </c>
      <c r="AZ712" s="92" t="s">
        <v>22</v>
      </c>
      <c r="BA712" s="25">
        <v>0</v>
      </c>
      <c r="BB712" t="s">
        <v>48</v>
      </c>
      <c r="BC712">
        <v>9488</v>
      </c>
      <c r="BD712" t="str">
        <f>IF(Z712=BC712,"OK")</f>
        <v>OK</v>
      </c>
      <c r="BE712">
        <v>0.61599999999999999</v>
      </c>
      <c r="BF712">
        <v>5.44E-4</v>
      </c>
      <c r="BG712">
        <v>72</v>
      </c>
      <c r="BH712">
        <v>72</v>
      </c>
      <c r="BI712">
        <v>105</v>
      </c>
      <c r="BJ712">
        <v>0.61599999999999999</v>
      </c>
      <c r="BK712">
        <v>5.44E-4</v>
      </c>
      <c r="BN712" s="183"/>
    </row>
    <row r="713" spans="1:66" x14ac:dyDescent="0.25">
      <c r="A713" s="51"/>
      <c r="B713" s="94">
        <v>708</v>
      </c>
      <c r="C713" s="43">
        <v>1136977</v>
      </c>
      <c r="D713" s="43">
        <v>1085100</v>
      </c>
      <c r="E713" s="27" t="s">
        <v>7023</v>
      </c>
      <c r="F713" s="151" t="s">
        <v>21</v>
      </c>
      <c r="G713" s="28" t="s">
        <v>2182</v>
      </c>
      <c r="H713" s="46"/>
      <c r="I713" s="25">
        <f>IFERROR(MID($D713,1,7)+0,"")</f>
        <v>1085100</v>
      </c>
      <c r="J713" s="25" t="str">
        <f>IFERROR(MID($D713,10,7)+0,"")</f>
        <v/>
      </c>
      <c r="K713" s="25" t="str">
        <f>IFERROR(MID($D713,19,7)+0,"")</f>
        <v/>
      </c>
      <c r="L713" s="25" t="str">
        <f>IFERROR(MID($D713,28,7)+0,"")</f>
        <v/>
      </c>
      <c r="M713" s="25" t="str">
        <f>IF(IFERROR(MID($Q713,1,7)+0,"")&lt;1130000,IF(INDEX(C:C,MATCH(LEFT(Q713,7)+0,I:I,0))&lt;1130000,"",INDEX(C:C,MATCH(LEFT(Q713,7)+0,I:I,0))),IFERROR(MID($Q713,1,7)+0,""))</f>
        <v/>
      </c>
      <c r="N713" s="25" t="str">
        <f>IF(IFERROR(MID($Q713,10,7)+0,"")&lt;1130000,"",IFERROR(MID($Q713,10,7)+0,""))</f>
        <v/>
      </c>
      <c r="O713" s="25" t="str">
        <f>IF(IFERROR(MID($Q713,19,7)+0,"")&lt;1130000,"",IFERROR(MID($Q713,19,7)+0,""))</f>
        <v/>
      </c>
      <c r="P713" s="25" t="str">
        <f>IF(M713="","",IF(N713="",M713,M713&amp;", "&amp;N713))</f>
        <v/>
      </c>
      <c r="Q713" s="37"/>
      <c r="R713" s="34" t="s">
        <v>22</v>
      </c>
      <c r="S713" s="35" t="s">
        <v>42</v>
      </c>
      <c r="T713" s="34" t="s">
        <v>36</v>
      </c>
      <c r="U713" s="185">
        <v>16300</v>
      </c>
      <c r="V713" s="188">
        <v>16300</v>
      </c>
      <c r="W713" s="189">
        <v>16300</v>
      </c>
      <c r="X713" s="31">
        <v>17930</v>
      </c>
      <c r="Y713" s="90">
        <f>IFERROR(ROUND(X713/W713-1,2),"")</f>
        <v>0.1</v>
      </c>
      <c r="Z713" s="31">
        <f>IF(OR(S713="VLD MLC components",S713="VLD MLC pipes",S713="VLD PEX components",S713="VLD PEX pipes",S713="VLD PHC components",S713="VLD PHC pipes",S713="Controls VLD"),"По запросу",X713)</f>
        <v>17930</v>
      </c>
      <c r="AA713" s="63">
        <f>ROUND(X713/1.2,3)</f>
        <v>14941.666999999999</v>
      </c>
      <c r="AB713" s="23">
        <v>13583.333000000001</v>
      </c>
      <c r="AC713" s="190">
        <f>IFERROR(ROUND(AA713/AB713-1,2),"")</f>
        <v>0.1</v>
      </c>
      <c r="AD713" s="25">
        <v>0.80600000000000005</v>
      </c>
      <c r="AE713" s="25">
        <v>2.2127800000000001E-3</v>
      </c>
      <c r="AF713" s="25">
        <v>19</v>
      </c>
      <c r="AG713" s="25">
        <v>14</v>
      </c>
      <c r="AH713" s="25">
        <v>8</v>
      </c>
      <c r="AI713" s="25">
        <v>8</v>
      </c>
      <c r="AJ713" s="25" t="s">
        <v>22</v>
      </c>
      <c r="AK713" s="25" t="s">
        <v>20</v>
      </c>
      <c r="AL713" s="22" t="s">
        <v>22</v>
      </c>
      <c r="AM713" s="25">
        <v>1</v>
      </c>
      <c r="AN713" s="25">
        <v>175</v>
      </c>
      <c r="AO713" s="25">
        <v>83</v>
      </c>
      <c r="AP713" s="25">
        <v>172</v>
      </c>
      <c r="AQ713" s="25">
        <v>0.80600000000000005</v>
      </c>
      <c r="AR713" s="25">
        <v>2.4979999999999998E-3</v>
      </c>
      <c r="AS713" s="157">
        <v>2</v>
      </c>
      <c r="AT713" s="23" t="s">
        <v>22</v>
      </c>
      <c r="AU713" s="23" t="s">
        <v>3611</v>
      </c>
      <c r="AV713" s="92" t="s">
        <v>152</v>
      </c>
      <c r="AW713" s="91" t="s">
        <v>22</v>
      </c>
      <c r="AX713" s="92" t="s">
        <v>22</v>
      </c>
      <c r="AY713" s="91" t="s">
        <v>152</v>
      </c>
      <c r="AZ713" s="92" t="s">
        <v>21</v>
      </c>
      <c r="BA713" s="25" t="s">
        <v>5789</v>
      </c>
      <c r="BB713" t="s">
        <v>48</v>
      </c>
      <c r="BC713">
        <v>17930</v>
      </c>
      <c r="BD713" t="str">
        <f>IF(Z713=BC713,"OK")</f>
        <v>OK</v>
      </c>
      <c r="BE713">
        <v>0.80600000000000005</v>
      </c>
      <c r="BF713">
        <v>2.4979999999999998E-3</v>
      </c>
      <c r="BG713">
        <v>175</v>
      </c>
      <c r="BH713">
        <v>83</v>
      </c>
      <c r="BI713">
        <v>172</v>
      </c>
      <c r="BJ713">
        <v>0.80600000000000005</v>
      </c>
      <c r="BK713">
        <v>2.4979999999999998E-3</v>
      </c>
      <c r="BL713" t="str">
        <f>IF(ABS(AN713*AO713*AP713/1000000000/AR713-1)&lt;0.1,"OK","NO")</f>
        <v>OK</v>
      </c>
      <c r="BN713" s="183"/>
    </row>
    <row r="714" spans="1:66" ht="25.5" x14ac:dyDescent="0.25">
      <c r="A714" s="51"/>
      <c r="B714" s="94">
        <v>709</v>
      </c>
      <c r="C714" s="43">
        <v>1136976</v>
      </c>
      <c r="D714" s="43">
        <v>1085101</v>
      </c>
      <c r="E714" s="36" t="s">
        <v>7028</v>
      </c>
      <c r="F714" s="151" t="s">
        <v>21</v>
      </c>
      <c r="G714" s="102" t="s">
        <v>2182</v>
      </c>
      <c r="H714" s="46"/>
      <c r="I714" s="25">
        <f>IFERROR(MID($D714,1,7)+0,"")</f>
        <v>1085101</v>
      </c>
      <c r="J714" s="25" t="str">
        <f>IFERROR(MID($D714,10,7)+0,"")</f>
        <v/>
      </c>
      <c r="K714" s="25" t="str">
        <f>IFERROR(MID($D714,19,7)+0,"")</f>
        <v/>
      </c>
      <c r="L714" s="25" t="str">
        <f>IFERROR(MID($D714,28,7)+0,"")</f>
        <v/>
      </c>
      <c r="M714" s="25" t="str">
        <f>IF(IFERROR(MID($Q714,1,7)+0,"")&lt;1130000,IF(INDEX(C:C,MATCH(LEFT(Q714,7)+0,I:I,0))&lt;1130000,"",INDEX(C:C,MATCH(LEFT(Q714,7)+0,I:I,0))),IFERROR(MID($Q714,1,7)+0,""))</f>
        <v/>
      </c>
      <c r="N714" s="25" t="str">
        <f>IF(IFERROR(MID($Q714,10,7)+0,"")&lt;1130000,"",IFERROR(MID($Q714,10,7)+0,""))</f>
        <v/>
      </c>
      <c r="O714" s="25" t="str">
        <f>IF(IFERROR(MID($Q714,19,7)+0,"")&lt;1130000,"",IFERROR(MID($Q714,19,7)+0,""))</f>
        <v/>
      </c>
      <c r="P714" s="25" t="str">
        <f>IF(M714="","",IF(N714="",M714,M714&amp;", "&amp;N714))</f>
        <v/>
      </c>
      <c r="Q714" s="37"/>
      <c r="R714" s="34"/>
      <c r="S714" s="35" t="s">
        <v>42</v>
      </c>
      <c r="T714" s="34" t="s">
        <v>36</v>
      </c>
      <c r="U714" s="185" t="s">
        <v>22</v>
      </c>
      <c r="V714" s="188" t="s">
        <v>22</v>
      </c>
      <c r="W714" s="189">
        <v>8800</v>
      </c>
      <c r="X714" s="31">
        <v>9680</v>
      </c>
      <c r="Y714" s="90">
        <f>IFERROR(ROUND(X714/W714-1,2),"")</f>
        <v>0.1</v>
      </c>
      <c r="Z714" s="31">
        <f>IF(OR(S714="VLD MLC components",S714="VLD MLC pipes",S714="VLD PEX components",S714="VLD PEX pipes",S714="VLD PHC components",S714="VLD PHC pipes",S714="Controls VLD"),"По запросу",X714)</f>
        <v>9680</v>
      </c>
      <c r="AA714" s="63">
        <f>ROUND(X714/1.2,3)</f>
        <v>8066.6670000000004</v>
      </c>
      <c r="AB714" s="23">
        <v>7333.3329999999996</v>
      </c>
      <c r="AC714" s="190">
        <f>IFERROR(ROUND(AA714/AB714-1,2),"")</f>
        <v>0.1</v>
      </c>
      <c r="AD714" s="25">
        <v>0.81200000000000006</v>
      </c>
      <c r="AE714" s="25">
        <v>3.5200000000000001E-3</v>
      </c>
      <c r="AF714" s="25">
        <v>3</v>
      </c>
      <c r="AG714" s="25">
        <v>4</v>
      </c>
      <c r="AH714" s="25">
        <v>0</v>
      </c>
      <c r="AI714" s="25">
        <v>0</v>
      </c>
      <c r="AJ714" s="25"/>
      <c r="AK714" s="25" t="s">
        <v>20</v>
      </c>
      <c r="AL714" s="22"/>
      <c r="AM714" s="25">
        <v>1</v>
      </c>
      <c r="AN714" s="25">
        <v>200</v>
      </c>
      <c r="AO714" s="25">
        <v>160</v>
      </c>
      <c r="AP714" s="25">
        <v>110</v>
      </c>
      <c r="AQ714" s="25">
        <v>0.81200000000000006</v>
      </c>
      <c r="AR714" s="25">
        <v>3.5200000000000001E-3</v>
      </c>
      <c r="AS714" s="157"/>
      <c r="AT714" s="23"/>
      <c r="AU714" s="23"/>
      <c r="AV714" s="92"/>
      <c r="AW714" s="91"/>
      <c r="AX714" s="92"/>
      <c r="AY714" s="91"/>
      <c r="AZ714" s="92"/>
      <c r="BA714" s="25"/>
      <c r="BC714">
        <v>9680</v>
      </c>
      <c r="BD714" t="str">
        <f>IF(Z714=BC714,"OK")</f>
        <v>OK</v>
      </c>
      <c r="BN714" s="183"/>
    </row>
    <row r="715" spans="1:66" ht="38.25" x14ac:dyDescent="0.25">
      <c r="A715" s="51"/>
      <c r="B715" s="94">
        <v>710</v>
      </c>
      <c r="C715" s="43">
        <v>1085100</v>
      </c>
      <c r="D715" s="25"/>
      <c r="E715" s="27" t="s">
        <v>7024</v>
      </c>
      <c r="F715" s="151" t="s">
        <v>21</v>
      </c>
      <c r="G715" s="127" t="s">
        <v>29</v>
      </c>
      <c r="H715" s="46"/>
      <c r="I715" s="25" t="str">
        <f>IFERROR(MID($D715,1,7)+0,"")</f>
        <v/>
      </c>
      <c r="J715" s="25" t="str">
        <f>IFERROR(MID($D715,10,7)+0,"")</f>
        <v/>
      </c>
      <c r="K715" s="25" t="str">
        <f>IFERROR(MID($D715,19,7)+0,"")</f>
        <v/>
      </c>
      <c r="L715" s="25" t="str">
        <f>IFERROR(MID($D715,28,7)+0,"")</f>
        <v/>
      </c>
      <c r="M715" s="25">
        <f>IF(IFERROR(MID($Q715,1,7)+0,"")&lt;1130000,IF(INDEX(C:C,MATCH(LEFT(Q715,7)+0,I:I,0))&lt;1130000,"",INDEX(C:C,MATCH(LEFT(Q715,7)+0,I:I,0))),IFERROR(MID($Q715,1,7)+0,""))</f>
        <v>1136977</v>
      </c>
      <c r="N715" s="25" t="str">
        <f>IF(IFERROR(MID($Q715,10,7)+0,"")&lt;1130000,"",IFERROR(MID($Q715,10,7)+0,""))</f>
        <v/>
      </c>
      <c r="O715" s="25" t="str">
        <f>IF(IFERROR(MID($Q715,19,7)+0,"")&lt;1130000,"",IFERROR(MID($Q715,19,7)+0,""))</f>
        <v/>
      </c>
      <c r="P715" s="25">
        <f>IF(M715="","",IF(N715="",M715,M715&amp;", "&amp;N715))</f>
        <v>1136977</v>
      </c>
      <c r="Q715" s="43">
        <v>1136977</v>
      </c>
      <c r="R715" s="34" t="s">
        <v>22</v>
      </c>
      <c r="S715" s="35" t="s">
        <v>42</v>
      </c>
      <c r="T715" s="34" t="s">
        <v>36</v>
      </c>
      <c r="U715" s="185">
        <v>16300</v>
      </c>
      <c r="V715" s="188">
        <v>16300</v>
      </c>
      <c r="W715" s="189">
        <v>16300</v>
      </c>
      <c r="X715" s="31">
        <v>17930</v>
      </c>
      <c r="Y715" s="90">
        <f>IFERROR(ROUND(X715/W715-1,2),"")</f>
        <v>0.1</v>
      </c>
      <c r="Z715" s="31">
        <f>IF(OR(S715="VLD MLC components",S715="VLD MLC pipes",S715="VLD PEX components",S715="VLD PEX pipes",S715="VLD PHC components",S715="VLD PHC pipes",S715="Controls VLD"),"По запросу",X715)</f>
        <v>17930</v>
      </c>
      <c r="AA715" s="63">
        <f>ROUND(X715/1.2,3)</f>
        <v>14941.666999999999</v>
      </c>
      <c r="AB715" s="23">
        <v>13583.333000000001</v>
      </c>
      <c r="AC715" s="190">
        <f>IFERROR(ROUND(AA715/AB715-1,2),"")</f>
        <v>0.1</v>
      </c>
      <c r="AD715" s="25">
        <v>0.90300000000000002</v>
      </c>
      <c r="AE715" s="25">
        <v>3.5200000000000001E-3</v>
      </c>
      <c r="AF715" s="25">
        <v>0</v>
      </c>
      <c r="AG715" s="25">
        <v>5</v>
      </c>
      <c r="AH715" s="25">
        <v>3</v>
      </c>
      <c r="AI715" s="25">
        <v>3</v>
      </c>
      <c r="AJ715" s="25"/>
      <c r="AK715" s="42" t="s">
        <v>19</v>
      </c>
      <c r="AL715" s="22" t="s">
        <v>20</v>
      </c>
      <c r="AM715" s="25">
        <v>1</v>
      </c>
      <c r="AN715" s="25">
        <v>200</v>
      </c>
      <c r="AO715" s="25">
        <v>160</v>
      </c>
      <c r="AP715" s="25">
        <v>110</v>
      </c>
      <c r="AQ715" s="25">
        <v>0.90300000000000002</v>
      </c>
      <c r="AR715" s="25">
        <v>3.5200000000000001E-3</v>
      </c>
      <c r="AS715" s="157" t="s">
        <v>22</v>
      </c>
      <c r="AT715" s="23">
        <v>42444</v>
      </c>
      <c r="AU715" s="23" t="s">
        <v>3611</v>
      </c>
      <c r="AV715" s="92" t="s">
        <v>152</v>
      </c>
      <c r="AW715" s="91" t="s">
        <v>152</v>
      </c>
      <c r="AX715" s="92" t="s">
        <v>152</v>
      </c>
      <c r="AY715" s="91" t="s">
        <v>152</v>
      </c>
      <c r="AZ715" s="92" t="s">
        <v>22</v>
      </c>
      <c r="BA715" s="25" t="s">
        <v>5788</v>
      </c>
      <c r="BB715" t="s">
        <v>48</v>
      </c>
      <c r="BC715" t="e">
        <v>#N/A</v>
      </c>
      <c r="BD715" t="e">
        <f>IF(Z715=BC715,"OK")</f>
        <v>#N/A</v>
      </c>
      <c r="BE715">
        <v>0.90300000000000002</v>
      </c>
      <c r="BF715">
        <v>3.5200000000000001E-3</v>
      </c>
      <c r="BG715">
        <v>200</v>
      </c>
      <c r="BH715">
        <v>160</v>
      </c>
      <c r="BI715">
        <v>110</v>
      </c>
      <c r="BJ715">
        <v>0.90300000000000002</v>
      </c>
      <c r="BK715">
        <v>3.5200000000000001E-3</v>
      </c>
      <c r="BN715" s="183"/>
    </row>
    <row r="716" spans="1:66" ht="25.5" x14ac:dyDescent="0.25">
      <c r="A716" s="51"/>
      <c r="B716" s="94">
        <v>711</v>
      </c>
      <c r="C716" s="43">
        <v>1085101</v>
      </c>
      <c r="D716" s="25"/>
      <c r="E716" s="27" t="s">
        <v>7025</v>
      </c>
      <c r="F716" s="151" t="s">
        <v>21</v>
      </c>
      <c r="G716" s="127" t="s">
        <v>27</v>
      </c>
      <c r="H716" s="46" t="str">
        <f>IFERROR(IFERROR(IF(SEARCH("Usystems",$E716)&gt;0,"Usystems"),IF(SEARCH("RIIFO",$E716)&gt;0,"RIIFO","Uponor")),"Uponor")</f>
        <v>Uponor</v>
      </c>
      <c r="I716" s="25" t="str">
        <f>IFERROR(MID($D716,1,7)+0,"")</f>
        <v/>
      </c>
      <c r="J716" s="25" t="str">
        <f>IFERROR(MID($D716,10,7)+0,"")</f>
        <v/>
      </c>
      <c r="K716" s="25" t="str">
        <f>IFERROR(MID($D716,19,7)+0,"")</f>
        <v/>
      </c>
      <c r="L716" s="25" t="str">
        <f>IFERROR(MID($D716,28,7)+0,"")</f>
        <v/>
      </c>
      <c r="M716" s="25">
        <f>IF(IFERROR(MID($Q716,1,7)+0,"")&lt;1130000,IF(INDEX(C:C,MATCH(LEFT(Q716,7)+0,I:I,0))&lt;1130000,"",INDEX(C:C,MATCH(LEFT(Q716,7)+0,I:I,0))),IFERROR(MID($Q716,1,7)+0,""))</f>
        <v>1136976</v>
      </c>
      <c r="N716" s="25" t="str">
        <f>IF(IFERROR(MID($Q716,10,7)+0,"")&lt;1130000,"",IFERROR(MID($Q716,10,7)+0,""))</f>
        <v/>
      </c>
      <c r="O716" s="25" t="str">
        <f>IF(IFERROR(MID($Q716,19,7)+0,"")&lt;1130000,"",IFERROR(MID($Q716,19,7)+0,""))</f>
        <v/>
      </c>
      <c r="P716" s="25">
        <f>IF(M716="","",IF(N716="",M716,M716&amp;", "&amp;N716))</f>
        <v>1136976</v>
      </c>
      <c r="Q716" s="43">
        <v>1136976</v>
      </c>
      <c r="R716" s="34" t="s">
        <v>22</v>
      </c>
      <c r="S716" s="35" t="s">
        <v>42</v>
      </c>
      <c r="T716" s="34" t="s">
        <v>36</v>
      </c>
      <c r="U716" s="185">
        <v>6900</v>
      </c>
      <c r="V716" s="188">
        <v>6900</v>
      </c>
      <c r="W716" s="189">
        <v>6900</v>
      </c>
      <c r="X716" s="31">
        <v>7590</v>
      </c>
      <c r="Y716" s="90">
        <f>IFERROR(ROUND(X716/W716-1,2),"")</f>
        <v>0.1</v>
      </c>
      <c r="Z716" s="31">
        <f>IF(OR(S716="VLD MLC components",S716="VLD MLC pipes",S716="VLD PEX components",S716="VLD PEX pipes",S716="VLD PHC components",S716="VLD PHC pipes",S716="Controls VLD"),"По запросу",X716)</f>
        <v>7590</v>
      </c>
      <c r="AA716" s="63">
        <f>ROUND(X716/1.2,3)</f>
        <v>6325</v>
      </c>
      <c r="AB716" s="23">
        <v>5750</v>
      </c>
      <c r="AC716" s="190">
        <f>IFERROR(ROUND(AA716/AB716-1,2),"")</f>
        <v>0.1</v>
      </c>
      <c r="AD716" s="25">
        <v>0.81200000000000006</v>
      </c>
      <c r="AE716" s="25">
        <v>3.5200000000000001E-3</v>
      </c>
      <c r="AF716" s="25">
        <v>0</v>
      </c>
      <c r="AG716" s="25" t="s">
        <v>22</v>
      </c>
      <c r="AH716" s="25">
        <v>0</v>
      </c>
      <c r="AI716" s="25">
        <v>0</v>
      </c>
      <c r="AJ716" s="25" t="s">
        <v>20</v>
      </c>
      <c r="AK716" s="42" t="s">
        <v>19</v>
      </c>
      <c r="AL716" s="22" t="s">
        <v>20</v>
      </c>
      <c r="AM716" s="25">
        <v>1</v>
      </c>
      <c r="AN716" s="25">
        <v>200</v>
      </c>
      <c r="AO716" s="25">
        <v>160</v>
      </c>
      <c r="AP716" s="25">
        <v>110</v>
      </c>
      <c r="AQ716" s="25">
        <v>0.81200000000000006</v>
      </c>
      <c r="AR716" s="25">
        <v>3.5200000000000001E-3</v>
      </c>
      <c r="AS716" s="157" t="s">
        <v>22</v>
      </c>
      <c r="AT716" s="23">
        <v>42444</v>
      </c>
      <c r="AU716" s="23" t="s">
        <v>3611</v>
      </c>
      <c r="AV716" s="92" t="s">
        <v>48</v>
      </c>
      <c r="AW716" s="91" t="s">
        <v>152</v>
      </c>
      <c r="AX716" s="92" t="s">
        <v>152</v>
      </c>
      <c r="AY716" s="91" t="s">
        <v>152</v>
      </c>
      <c r="AZ716" s="92" t="s">
        <v>22</v>
      </c>
      <c r="BA716" s="25" t="s">
        <v>5787</v>
      </c>
      <c r="BB716" t="s">
        <v>48</v>
      </c>
      <c r="BC716" t="e">
        <v>#N/A</v>
      </c>
      <c r="BD716" t="e">
        <f>IF(Z716=BC716,"OK")</f>
        <v>#N/A</v>
      </c>
      <c r="BE716">
        <v>0.81200000000000006</v>
      </c>
      <c r="BF716">
        <v>3.5200000000000001E-3</v>
      </c>
      <c r="BG716">
        <v>200</v>
      </c>
      <c r="BH716">
        <v>160</v>
      </c>
      <c r="BI716">
        <v>110</v>
      </c>
      <c r="BJ716">
        <v>0.81200000000000006</v>
      </c>
      <c r="BK716">
        <v>3.5200000000000001E-3</v>
      </c>
      <c r="BN716" s="183"/>
    </row>
    <row r="717" spans="1:66" x14ac:dyDescent="0.25">
      <c r="A717" s="51"/>
      <c r="B717" s="94"/>
      <c r="C717" s="43">
        <v>1237830</v>
      </c>
      <c r="D717" s="25"/>
      <c r="E717" s="27" t="s">
        <v>7158</v>
      </c>
      <c r="F717" s="151" t="s">
        <v>21</v>
      </c>
      <c r="G717" s="102" t="s">
        <v>7080</v>
      </c>
      <c r="H717" s="46" t="s">
        <v>2635</v>
      </c>
      <c r="I717" s="25"/>
      <c r="J717" s="25"/>
      <c r="K717" s="25"/>
      <c r="L717" s="25"/>
      <c r="M717" s="25"/>
      <c r="N717" s="25"/>
      <c r="O717" s="25"/>
      <c r="P717" s="25"/>
      <c r="Q717" s="43"/>
      <c r="R717" s="34"/>
      <c r="S717" s="35" t="s">
        <v>42</v>
      </c>
      <c r="T717" s="34" t="s">
        <v>36</v>
      </c>
      <c r="U717" s="185"/>
      <c r="V717" s="188"/>
      <c r="W717" s="189"/>
      <c r="X717" s="31">
        <v>10500</v>
      </c>
      <c r="Y717" s="90"/>
      <c r="Z717" s="31">
        <f>IF(OR(S717="VLD MLC components",S717="VLD MLC pipes",S717="VLD PEX components",S717="VLD PEX pipes",S717="VLD PHC components",S717="VLD PHC pipes",S717="Controls VLD"),"По запросу",X717)</f>
        <v>10500</v>
      </c>
      <c r="AA717" s="63"/>
      <c r="AB717" s="23"/>
      <c r="AC717" s="190"/>
      <c r="AD717" s="25"/>
      <c r="AE717" s="25"/>
      <c r="AF717" s="25">
        <v>17</v>
      </c>
      <c r="AG717" s="25"/>
      <c r="AH717" s="25"/>
      <c r="AI717" s="25"/>
      <c r="AJ717" s="25" t="s">
        <v>20</v>
      </c>
      <c r="AK717" s="25" t="s">
        <v>20</v>
      </c>
      <c r="AL717" s="22" t="s">
        <v>20</v>
      </c>
      <c r="AM717" s="25">
        <v>1</v>
      </c>
      <c r="AN717" s="25"/>
      <c r="AO717" s="25"/>
      <c r="AP717" s="25"/>
      <c r="AQ717" s="25"/>
      <c r="AR717" s="25"/>
      <c r="AS717" s="157"/>
      <c r="AT717" s="23"/>
      <c r="AU717" s="23"/>
      <c r="AV717" s="92"/>
      <c r="AW717" s="91"/>
      <c r="AX717" s="92"/>
      <c r="AY717" s="91"/>
      <c r="AZ717" s="92"/>
      <c r="BA717" s="25"/>
      <c r="BC717" t="e">
        <v>#N/A</v>
      </c>
      <c r="BD717" t="e">
        <f>IF(Z717=BC717,"OK")</f>
        <v>#N/A</v>
      </c>
      <c r="BN717" s="183"/>
    </row>
    <row r="718" spans="1:66" x14ac:dyDescent="0.25">
      <c r="A718" s="51"/>
      <c r="B718" s="94">
        <v>712</v>
      </c>
      <c r="C718" s="43">
        <v>1089673</v>
      </c>
      <c r="D718" s="43">
        <v>1001369</v>
      </c>
      <c r="E718" s="36" t="s">
        <v>5786</v>
      </c>
      <c r="F718" s="151" t="s">
        <v>652</v>
      </c>
      <c r="G718" s="127"/>
      <c r="H718" s="46" t="str">
        <f>IFERROR(IFERROR(IF(SEARCH("Usystems",$E718)&gt;0,"Usystems"),IF(SEARCH("RIIFO",$E718)&gt;0,"RIIFO","Uponor")),"Uponor")</f>
        <v>Uponor</v>
      </c>
      <c r="I718" s="25">
        <f>IFERROR(MID($D718,1,7)+0,"")</f>
        <v>1001369</v>
      </c>
      <c r="J718" s="25" t="str">
        <f>IFERROR(MID($D718,10,7)+0,"")</f>
        <v/>
      </c>
      <c r="K718" s="25" t="str">
        <f>IFERROR(MID($D718,19,7)+0,"")</f>
        <v/>
      </c>
      <c r="L718" s="25" t="str">
        <f>IFERROR(MID($D718,28,7)+0,"")</f>
        <v/>
      </c>
      <c r="M718" s="25" t="str">
        <f>IF(IFERROR(MID($Q718,1,7)+0,"")&lt;1130000,IF(INDEX(C:C,MATCH(LEFT(Q718,7)+0,I:I,0))&lt;1130000,"",INDEX(C:C,MATCH(LEFT(Q718,7)+0,I:I,0))),IFERROR(MID($Q718,1,7)+0,""))</f>
        <v/>
      </c>
      <c r="N718" s="25" t="str">
        <f>IF(IFERROR(MID($Q718,10,7)+0,"")&lt;1130000,"",IFERROR(MID($Q718,10,7)+0,""))</f>
        <v/>
      </c>
      <c r="O718" s="25" t="str">
        <f>IF(IFERROR(MID($Q718,19,7)+0,"")&lt;1130000,"",IFERROR(MID($Q718,19,7)+0,""))</f>
        <v/>
      </c>
      <c r="P718" s="25" t="str">
        <f>IF(M718="","",IF(N718="",M718,M718&amp;", "&amp;N718))</f>
        <v/>
      </c>
      <c r="Q718" s="37"/>
      <c r="R718" s="37"/>
      <c r="S718" s="35" t="s">
        <v>42</v>
      </c>
      <c r="T718" s="25" t="s">
        <v>36</v>
      </c>
      <c r="U718" s="185">
        <v>5425</v>
      </c>
      <c r="V718" s="188">
        <v>5425</v>
      </c>
      <c r="W718" s="189">
        <v>5425</v>
      </c>
      <c r="X718" s="31">
        <v>5425</v>
      </c>
      <c r="Y718" s="90">
        <v>0</v>
      </c>
      <c r="Z718" s="31">
        <f>IF(OR(S718="VLD MLC components",S718="VLD MLC pipes",S718="VLD PEX components",S718="VLD PEX pipes",S718="VLD PHC components",S718="VLD PHC pipes",S718="Controls VLD"),"По запросу",X718)</f>
        <v>5425</v>
      </c>
      <c r="AA718" s="63">
        <f>ROUND(X718/1.2,3)</f>
        <v>4520.8329999999996</v>
      </c>
      <c r="AB718" s="23">
        <v>4520.8329999999996</v>
      </c>
      <c r="AC718" s="190">
        <f>IFERROR(ROUND(AA718/AB718-1,2),"")</f>
        <v>0</v>
      </c>
      <c r="AD718" s="25">
        <v>0.22</v>
      </c>
      <c r="AE718" s="25">
        <v>5.9999999999999995E-4</v>
      </c>
      <c r="AF718" s="25">
        <v>0</v>
      </c>
      <c r="AG718" s="25" t="s">
        <v>22</v>
      </c>
      <c r="AH718" s="25">
        <v>0</v>
      </c>
      <c r="AI718" s="25">
        <v>0</v>
      </c>
      <c r="AJ718" s="25" t="s">
        <v>20</v>
      </c>
      <c r="AK718" s="42" t="s">
        <v>19</v>
      </c>
      <c r="AL718" s="25" t="s">
        <v>20</v>
      </c>
      <c r="AM718" s="25">
        <v>1</v>
      </c>
      <c r="AN718" s="25">
        <v>230</v>
      </c>
      <c r="AO718" s="25">
        <v>87</v>
      </c>
      <c r="AP718" s="25">
        <v>30</v>
      </c>
      <c r="AQ718" s="25">
        <v>0.22</v>
      </c>
      <c r="AR718" s="25">
        <v>5.9999999999999995E-4</v>
      </c>
      <c r="AS718" s="157" t="s">
        <v>22</v>
      </c>
      <c r="AT718" s="64" t="s">
        <v>22</v>
      </c>
      <c r="AU718" s="92" t="s">
        <v>22</v>
      </c>
      <c r="AV718" s="92" t="s">
        <v>152</v>
      </c>
      <c r="AW718" s="91" t="s">
        <v>152</v>
      </c>
      <c r="AX718" s="92" t="s">
        <v>48</v>
      </c>
      <c r="AY718" s="91" t="s">
        <v>152</v>
      </c>
      <c r="AZ718" s="23"/>
      <c r="BA718" s="25" t="s">
        <v>5785</v>
      </c>
      <c r="BB718" t="s">
        <v>25</v>
      </c>
      <c r="BC718" t="e">
        <v>#N/A</v>
      </c>
      <c r="BD718" t="e">
        <f>IF(Z718=BC718,"OK")</f>
        <v>#N/A</v>
      </c>
      <c r="BE718">
        <v>0.22</v>
      </c>
      <c r="BF718">
        <v>5.9999999999999995E-4</v>
      </c>
      <c r="BG718">
        <v>230</v>
      </c>
      <c r="BH718">
        <v>87</v>
      </c>
      <c r="BI718">
        <v>30</v>
      </c>
      <c r="BJ718">
        <v>0.22</v>
      </c>
      <c r="BK718">
        <v>5.9999999999999995E-4</v>
      </c>
      <c r="BN718" s="183"/>
    </row>
    <row r="719" spans="1:66" x14ac:dyDescent="0.25">
      <c r="A719" s="51"/>
      <c r="B719" s="94">
        <v>713</v>
      </c>
      <c r="C719" s="43">
        <v>1089780</v>
      </c>
      <c r="D719" s="25"/>
      <c r="E719" s="101" t="s">
        <v>5784</v>
      </c>
      <c r="F719" s="151" t="s">
        <v>667</v>
      </c>
      <c r="G719" s="102"/>
      <c r="H719" s="46" t="str">
        <f>IFERROR(IFERROR(IF(SEARCH("Usystems",$E719)&gt;0,"Usystems"),IF(SEARCH("RIIFO",$E719)&gt;0,"RIIFO","Uponor")),"Uponor")</f>
        <v>Uponor</v>
      </c>
      <c r="I719" s="25" t="str">
        <f>IFERROR(MID($D719,1,7)+0,"")</f>
        <v/>
      </c>
      <c r="J719" s="25" t="str">
        <f>IFERROR(MID($D719,10,7)+0,"")</f>
        <v/>
      </c>
      <c r="K719" s="25" t="str">
        <f>IFERROR(MID($D719,19,7)+0,"")</f>
        <v/>
      </c>
      <c r="L719" s="25" t="str">
        <f>IFERROR(MID($D719,28,7)+0,"")</f>
        <v/>
      </c>
      <c r="M719" s="25" t="str">
        <f>IF(IFERROR(MID($Q719,1,7)+0,"")&lt;1130000,IF(INDEX(C:C,MATCH(LEFT(Q719,7)+0,I:I,0))&lt;1130000,"",INDEX(C:C,MATCH(LEFT(Q719,7)+0,I:I,0))),IFERROR(MID($Q719,1,7)+0,""))</f>
        <v/>
      </c>
      <c r="N719" s="25" t="str">
        <f>IF(IFERROR(MID($Q719,10,7)+0,"")&lt;1130000,"",IFERROR(MID($Q719,10,7)+0,""))</f>
        <v/>
      </c>
      <c r="O719" s="25" t="str">
        <f>IF(IFERROR(MID($Q719,19,7)+0,"")&lt;1130000,"",IFERROR(MID($Q719,19,7)+0,""))</f>
        <v/>
      </c>
      <c r="P719" s="25" t="str">
        <f>IF(M719="","",IF(N719="",M719,M719&amp;", "&amp;N719))</f>
        <v/>
      </c>
      <c r="Q719" s="25"/>
      <c r="R719" s="25"/>
      <c r="S719" s="35" t="s">
        <v>42</v>
      </c>
      <c r="T719" s="25" t="s">
        <v>36</v>
      </c>
      <c r="U719" s="185">
        <v>2889</v>
      </c>
      <c r="V719" s="188">
        <v>2889</v>
      </c>
      <c r="W719" s="189">
        <v>2889</v>
      </c>
      <c r="X719" s="31">
        <v>2889</v>
      </c>
      <c r="Y719" s="90">
        <v>0</v>
      </c>
      <c r="Z719" s="31">
        <f>IF(OR(S719="VLD MLC components",S719="VLD MLC pipes",S719="VLD PEX components",S719="VLD PEX pipes",S719="VLD PHC components",S719="VLD PHC pipes",S719="Controls VLD"),"По запросу",X719)</f>
        <v>2889</v>
      </c>
      <c r="AA719" s="63">
        <f>ROUND(X719/1.2,3)</f>
        <v>2407.5</v>
      </c>
      <c r="AB719" s="23">
        <v>2407.5</v>
      </c>
      <c r="AC719" s="190">
        <f>IFERROR(ROUND(AA719/AB719-1,2),"")</f>
        <v>0</v>
      </c>
      <c r="AD719" s="25">
        <v>8.9999999999999993E-3</v>
      </c>
      <c r="AE719" s="25">
        <v>1.2E-5</v>
      </c>
      <c r="AF719" s="25">
        <v>0</v>
      </c>
      <c r="AG719" s="25" t="s">
        <v>22</v>
      </c>
      <c r="AH719" s="25">
        <v>0</v>
      </c>
      <c r="AI719" s="25">
        <v>0</v>
      </c>
      <c r="AJ719" s="25" t="s">
        <v>20</v>
      </c>
      <c r="AK719" s="42" t="s">
        <v>19</v>
      </c>
      <c r="AL719" s="25" t="s">
        <v>20</v>
      </c>
      <c r="AM719" s="25">
        <v>1</v>
      </c>
      <c r="AN719" s="25">
        <v>338</v>
      </c>
      <c r="AO719" s="25">
        <v>300</v>
      </c>
      <c r="AP719" s="25">
        <v>118</v>
      </c>
      <c r="AQ719" s="25">
        <v>8.9999999999999993E-3</v>
      </c>
      <c r="AR719" s="25">
        <v>1.1965E-2</v>
      </c>
      <c r="AS719" s="157" t="s">
        <v>22</v>
      </c>
      <c r="AT719" s="64">
        <v>43578</v>
      </c>
      <c r="AU719" s="92" t="s">
        <v>22</v>
      </c>
      <c r="AV719" s="92" t="s">
        <v>152</v>
      </c>
      <c r="AW719" s="91" t="s">
        <v>48</v>
      </c>
      <c r="AX719" s="92" t="s">
        <v>48</v>
      </c>
      <c r="AY719" s="91" t="s">
        <v>152</v>
      </c>
      <c r="AZ719" s="23"/>
      <c r="BA719" s="25" t="s">
        <v>4420</v>
      </c>
      <c r="BB719" t="s">
        <v>25</v>
      </c>
      <c r="BC719" t="e">
        <v>#N/A</v>
      </c>
      <c r="BD719" t="e">
        <f>IF(Z719=BC719,"OK")</f>
        <v>#N/A</v>
      </c>
      <c r="BE719">
        <v>8.9999999999999993E-3</v>
      </c>
      <c r="BF719">
        <v>1.2E-5</v>
      </c>
      <c r="BG719">
        <v>338</v>
      </c>
      <c r="BH719">
        <v>300</v>
      </c>
      <c r="BI719">
        <v>118</v>
      </c>
      <c r="BJ719">
        <v>8.9999999999999993E-3</v>
      </c>
      <c r="BK719">
        <v>1.1965E-2</v>
      </c>
      <c r="BN719" s="183"/>
    </row>
    <row r="720" spans="1:66" ht="38.25" x14ac:dyDescent="0.25">
      <c r="A720" s="51"/>
      <c r="B720" s="94">
        <v>714</v>
      </c>
      <c r="C720" s="43">
        <v>1004064</v>
      </c>
      <c r="D720" s="37" t="s">
        <v>22</v>
      </c>
      <c r="E720" s="27" t="s">
        <v>5783</v>
      </c>
      <c r="F720" s="151" t="s">
        <v>655</v>
      </c>
      <c r="G720" s="41"/>
      <c r="H720" s="46" t="str">
        <f>IFERROR(IFERROR(IF(SEARCH("Usystems",$E720)&gt;0,"Usystems"),IF(SEARCH("RIIFO",$E720)&gt;0,"RIIFO","Uponor")),"Uponor")</f>
        <v>Uponor</v>
      </c>
      <c r="I720" s="25" t="str">
        <f>IFERROR(MID($D720,1,7)+0,"")</f>
        <v/>
      </c>
      <c r="J720" s="25" t="str">
        <f>IFERROR(MID($D720,10,7)+0,"")</f>
        <v/>
      </c>
      <c r="K720" s="25" t="str">
        <f>IFERROR(MID($D720,19,7)+0,"")</f>
        <v/>
      </c>
      <c r="L720" s="25" t="str">
        <f>IFERROR(MID($D720,28,7)+0,"")</f>
        <v/>
      </c>
      <c r="M720" s="25" t="str">
        <f>IF(IFERROR(MID($Q720,1,7)+0,"")&lt;1130000,IF(INDEX(C:C,MATCH(LEFT(Q720,7)+0,I:I,0))&lt;1130000,"",INDEX(C:C,MATCH(LEFT(Q720,7)+0,I:I,0))),IFERROR(MID($Q720,1,7)+0,""))</f>
        <v/>
      </c>
      <c r="N720" s="25" t="str">
        <f>IF(IFERROR(MID($Q720,10,7)+0,"")&lt;1130000,"",IFERROR(MID($Q720,10,7)+0,""))</f>
        <v/>
      </c>
      <c r="O720" s="25" t="str">
        <f>IF(IFERROR(MID($Q720,19,7)+0,"")&lt;1130000,"",IFERROR(MID($Q720,19,7)+0,""))</f>
        <v/>
      </c>
      <c r="P720" s="25" t="str">
        <f>IF(M720="","",IF(N720="",M720,M720&amp;", "&amp;N720))</f>
        <v/>
      </c>
      <c r="Q720" s="37" t="s">
        <v>22</v>
      </c>
      <c r="R720" s="37"/>
      <c r="S720" s="35" t="s">
        <v>42</v>
      </c>
      <c r="T720" s="25" t="s">
        <v>38</v>
      </c>
      <c r="U720" s="185">
        <v>50530</v>
      </c>
      <c r="V720" s="188">
        <v>50530</v>
      </c>
      <c r="W720" s="189">
        <v>50530</v>
      </c>
      <c r="X720" s="31">
        <v>50530</v>
      </c>
      <c r="Y720" s="90">
        <v>0</v>
      </c>
      <c r="Z720" s="31">
        <f>IF(OR(S720="VLD MLC components",S720="VLD MLC pipes",S720="VLD PEX components",S720="VLD PEX pipes",S720="VLD PHC components",S720="VLD PHC pipes",S720="Controls VLD"),"По запросу",X720)</f>
        <v>50530</v>
      </c>
      <c r="AA720" s="63">
        <f>ROUND(X720/1.2,3)</f>
        <v>42108.332999999999</v>
      </c>
      <c r="AB720" s="23">
        <v>42108.332999999999</v>
      </c>
      <c r="AC720" s="190">
        <f>IFERROR(ROUND(AA720/AB720-1,2),"")</f>
        <v>0</v>
      </c>
      <c r="AD720" s="25">
        <v>1.97</v>
      </c>
      <c r="AE720" s="25">
        <v>6.0080000000000003E-3</v>
      </c>
      <c r="AF720" s="25">
        <v>0</v>
      </c>
      <c r="AG720" s="25" t="s">
        <v>22</v>
      </c>
      <c r="AH720" s="25">
        <v>0</v>
      </c>
      <c r="AI720" s="25">
        <v>0</v>
      </c>
      <c r="AJ720" s="25" t="s">
        <v>20</v>
      </c>
      <c r="AK720" s="42" t="s">
        <v>19</v>
      </c>
      <c r="AL720" s="25" t="s">
        <v>20</v>
      </c>
      <c r="AM720" s="25">
        <v>1</v>
      </c>
      <c r="AN720" s="25">
        <v>445</v>
      </c>
      <c r="AO720" s="25">
        <v>225</v>
      </c>
      <c r="AP720" s="25">
        <v>60</v>
      </c>
      <c r="AQ720" s="25">
        <v>1.97</v>
      </c>
      <c r="AR720" s="25">
        <v>6.0080000000000003E-3</v>
      </c>
      <c r="AS720" s="157" t="s">
        <v>22</v>
      </c>
      <c r="AT720" s="64" t="s">
        <v>22</v>
      </c>
      <c r="AU720" s="92" t="s">
        <v>22</v>
      </c>
      <c r="AV720" s="92" t="s">
        <v>152</v>
      </c>
      <c r="AW720" s="91" t="s">
        <v>48</v>
      </c>
      <c r="AX720" s="92" t="s">
        <v>48</v>
      </c>
      <c r="AY720" s="91" t="s">
        <v>152</v>
      </c>
      <c r="AZ720" s="23"/>
      <c r="BA720" s="25" t="s">
        <v>5782</v>
      </c>
      <c r="BB720" t="s">
        <v>25</v>
      </c>
      <c r="BC720" t="e">
        <v>#N/A</v>
      </c>
      <c r="BD720" t="e">
        <f>IF(Z720=BC720,"OK")</f>
        <v>#N/A</v>
      </c>
      <c r="BE720">
        <v>1.97</v>
      </c>
      <c r="BF720">
        <v>6.0080000000000003E-3</v>
      </c>
      <c r="BG720">
        <v>445</v>
      </c>
      <c r="BH720">
        <v>225</v>
      </c>
      <c r="BI720">
        <v>60</v>
      </c>
      <c r="BJ720">
        <v>1.97</v>
      </c>
      <c r="BK720">
        <v>6.0080000000000003E-3</v>
      </c>
      <c r="BN720" s="183"/>
    </row>
    <row r="721" spans="1:66" ht="25.5" x14ac:dyDescent="0.25">
      <c r="A721" s="51"/>
      <c r="B721" s="94">
        <v>715</v>
      </c>
      <c r="C721" s="43">
        <v>1004041</v>
      </c>
      <c r="D721" s="40" t="s">
        <v>22</v>
      </c>
      <c r="E721" s="36" t="s">
        <v>5781</v>
      </c>
      <c r="F721" s="151" t="s">
        <v>28</v>
      </c>
      <c r="G721" s="41"/>
      <c r="H721" s="46" t="str">
        <f>IFERROR(IFERROR(IF(SEARCH("Usystems",$E721)&gt;0,"Usystems"),IF(SEARCH("RIIFO",$E721)&gt;0,"RIIFO","Uponor")),"Uponor")</f>
        <v>Uponor</v>
      </c>
      <c r="I721" s="25" t="str">
        <f>IFERROR(MID($D721,1,7)+0,"")</f>
        <v/>
      </c>
      <c r="J721" s="25" t="str">
        <f>IFERROR(MID($D721,10,7)+0,"")</f>
        <v/>
      </c>
      <c r="K721" s="25" t="str">
        <f>IFERROR(MID($D721,19,7)+0,"")</f>
        <v/>
      </c>
      <c r="L721" s="25" t="str">
        <f>IFERROR(MID($D721,28,7)+0,"")</f>
        <v/>
      </c>
      <c r="M721" s="25" t="str">
        <f>IF(IFERROR(MID($Q721,1,7)+0,"")&lt;1130000,IF(INDEX(C:C,MATCH(LEFT(Q721,7)+0,I:I,0))&lt;1130000,"",INDEX(C:C,MATCH(LEFT(Q721,7)+0,I:I,0))),IFERROR(MID($Q721,1,7)+0,""))</f>
        <v/>
      </c>
      <c r="N721" s="25" t="str">
        <f>IF(IFERROR(MID($Q721,10,7)+0,"")&lt;1130000,"",IFERROR(MID($Q721,10,7)+0,""))</f>
        <v/>
      </c>
      <c r="O721" s="25" t="str">
        <f>IF(IFERROR(MID($Q721,19,7)+0,"")&lt;1130000,"",IFERROR(MID($Q721,19,7)+0,""))</f>
        <v/>
      </c>
      <c r="P721" s="25" t="str">
        <f>IF(M721="","",IF(N721="",M721,M721&amp;", "&amp;N721))</f>
        <v/>
      </c>
      <c r="Q721" s="37" t="s">
        <v>22</v>
      </c>
      <c r="R721" s="37"/>
      <c r="S721" s="35" t="s">
        <v>42</v>
      </c>
      <c r="T721" s="25" t="s">
        <v>36</v>
      </c>
      <c r="U721" s="185">
        <v>101076</v>
      </c>
      <c r="V721" s="188">
        <v>101076</v>
      </c>
      <c r="W721" s="189">
        <v>101076</v>
      </c>
      <c r="X721" s="31">
        <v>101076</v>
      </c>
      <c r="Y721" s="90">
        <v>0</v>
      </c>
      <c r="Z721" s="31">
        <f>IF(OR(S721="VLD MLC components",S721="VLD MLC pipes",S721="VLD PEX components",S721="VLD PEX pipes",S721="VLD PHC components",S721="VLD PHC pipes",S721="Controls VLD"),"По запросу",X721)</f>
        <v>101076</v>
      </c>
      <c r="AA721" s="63">
        <f>ROUND(X721/1.2,3)</f>
        <v>84230</v>
      </c>
      <c r="AB721" s="23">
        <v>84230</v>
      </c>
      <c r="AC721" s="190">
        <f>IFERROR(ROUND(AA721/AB721-1,2),"")</f>
        <v>0</v>
      </c>
      <c r="AD721" s="25">
        <v>2.06</v>
      </c>
      <c r="AE721" s="25">
        <v>5.8079999999999998E-3</v>
      </c>
      <c r="AF721" s="25">
        <v>0</v>
      </c>
      <c r="AG721" s="25" t="s">
        <v>22</v>
      </c>
      <c r="AH721" s="25">
        <v>0</v>
      </c>
      <c r="AI721" s="25">
        <v>0</v>
      </c>
      <c r="AJ721" s="25" t="s">
        <v>19</v>
      </c>
      <c r="AK721" s="42" t="s">
        <v>19</v>
      </c>
      <c r="AL721" s="25" t="s">
        <v>19</v>
      </c>
      <c r="AM721" s="25">
        <v>1</v>
      </c>
      <c r="AN721" s="25"/>
      <c r="AO721" s="25"/>
      <c r="AP721" s="25"/>
      <c r="AQ721" s="25"/>
      <c r="AR721" s="25"/>
      <c r="AS721" s="157" t="s">
        <v>22</v>
      </c>
      <c r="AT721" s="64" t="s">
        <v>22</v>
      </c>
      <c r="AU721" s="92" t="s">
        <v>22</v>
      </c>
      <c r="AV721" s="92" t="s">
        <v>48</v>
      </c>
      <c r="AW721" s="91" t="s">
        <v>48</v>
      </c>
      <c r="AX721" s="92" t="s">
        <v>48</v>
      </c>
      <c r="AY721" s="91" t="s">
        <v>152</v>
      </c>
      <c r="AZ721" s="23"/>
      <c r="BA721" s="25">
        <v>0</v>
      </c>
      <c r="BB721" t="s">
        <v>48</v>
      </c>
      <c r="BC721" t="e">
        <v>#N/A</v>
      </c>
      <c r="BD721" t="e">
        <f>IF(Z721=BC721,"OK")</f>
        <v>#N/A</v>
      </c>
      <c r="BE721">
        <v>2.06</v>
      </c>
      <c r="BF721">
        <v>5.8079999999999998E-3</v>
      </c>
      <c r="BG721">
        <v>0</v>
      </c>
      <c r="BH721">
        <v>0</v>
      </c>
      <c r="BI721">
        <v>0</v>
      </c>
      <c r="BJ721">
        <v>0</v>
      </c>
      <c r="BK721">
        <v>0</v>
      </c>
      <c r="BN721" s="183"/>
    </row>
    <row r="722" spans="1:66" ht="25.5" x14ac:dyDescent="0.25">
      <c r="A722" s="51"/>
      <c r="B722" s="94">
        <v>716</v>
      </c>
      <c r="C722" s="43">
        <v>1004034</v>
      </c>
      <c r="D722" s="43" t="s">
        <v>22</v>
      </c>
      <c r="E722" s="36" t="s">
        <v>5780</v>
      </c>
      <c r="F722" s="151" t="s">
        <v>28</v>
      </c>
      <c r="G722" s="41"/>
      <c r="H722" s="46" t="str">
        <f>IFERROR(IFERROR(IF(SEARCH("Usystems",$E722)&gt;0,"Usystems"),IF(SEARCH("RIIFO",$E722)&gt;0,"RIIFO","Uponor")),"Uponor")</f>
        <v>Uponor</v>
      </c>
      <c r="I722" s="25" t="str">
        <f>IFERROR(MID($D722,1,7)+0,"")</f>
        <v/>
      </c>
      <c r="J722" s="25" t="str">
        <f>IFERROR(MID($D722,10,7)+0,"")</f>
        <v/>
      </c>
      <c r="K722" s="25" t="str">
        <f>IFERROR(MID($D722,19,7)+0,"")</f>
        <v/>
      </c>
      <c r="L722" s="25" t="str">
        <f>IFERROR(MID($D722,28,7)+0,"")</f>
        <v/>
      </c>
      <c r="M722" s="25" t="str">
        <f>IF(IFERROR(MID($Q722,1,7)+0,"")&lt;1130000,IF(INDEX(C:C,MATCH(LEFT(Q722,7)+0,I:I,0))&lt;1130000,"",INDEX(C:C,MATCH(LEFT(Q722,7)+0,I:I,0))),IFERROR(MID($Q722,1,7)+0,""))</f>
        <v/>
      </c>
      <c r="N722" s="25" t="str">
        <f>IF(IFERROR(MID($Q722,10,7)+0,"")&lt;1130000,"",IFERROR(MID($Q722,10,7)+0,""))</f>
        <v/>
      </c>
      <c r="O722" s="25" t="str">
        <f>IF(IFERROR(MID($Q722,19,7)+0,"")&lt;1130000,"",IFERROR(MID($Q722,19,7)+0,""))</f>
        <v/>
      </c>
      <c r="P722" s="25" t="str">
        <f>IF(M722="","",IF(N722="",M722,M722&amp;", "&amp;N722))</f>
        <v/>
      </c>
      <c r="Q722" s="37" t="s">
        <v>22</v>
      </c>
      <c r="R722" s="37"/>
      <c r="S722" s="35" t="s">
        <v>42</v>
      </c>
      <c r="T722" s="25" t="s">
        <v>36</v>
      </c>
      <c r="U722" s="185">
        <v>129568</v>
      </c>
      <c r="V722" s="188">
        <v>129568</v>
      </c>
      <c r="W722" s="189">
        <v>129568</v>
      </c>
      <c r="X722" s="31">
        <v>129568</v>
      </c>
      <c r="Y722" s="90">
        <v>0</v>
      </c>
      <c r="Z722" s="31">
        <f>IF(OR(S722="VLD MLC components",S722="VLD MLC pipes",S722="VLD PEX components",S722="VLD PEX pipes",S722="VLD PHC components",S722="VLD PHC pipes",S722="Controls VLD"),"По запросу",X722)</f>
        <v>129568</v>
      </c>
      <c r="AA722" s="63">
        <f>ROUND(X722/1.2,3)</f>
        <v>107973.333</v>
      </c>
      <c r="AB722" s="23">
        <v>107973.333</v>
      </c>
      <c r="AC722" s="190">
        <f>IFERROR(ROUND(AA722/AB722-1,2),"")</f>
        <v>0</v>
      </c>
      <c r="AD722" s="25">
        <v>5.5739999999999998</v>
      </c>
      <c r="AE722" s="25">
        <v>2.8842E-2</v>
      </c>
      <c r="AF722" s="25">
        <v>0</v>
      </c>
      <c r="AG722" s="25" t="s">
        <v>22</v>
      </c>
      <c r="AH722" s="25">
        <v>0</v>
      </c>
      <c r="AI722" s="25">
        <v>0</v>
      </c>
      <c r="AJ722" s="25" t="s">
        <v>19</v>
      </c>
      <c r="AK722" s="42" t="s">
        <v>19</v>
      </c>
      <c r="AL722" s="25" t="s">
        <v>19</v>
      </c>
      <c r="AM722" s="25">
        <v>1</v>
      </c>
      <c r="AN722" s="25"/>
      <c r="AO722" s="25"/>
      <c r="AP722" s="25"/>
      <c r="AQ722" s="25"/>
      <c r="AR722" s="94"/>
      <c r="AS722" s="157" t="s">
        <v>22</v>
      </c>
      <c r="AT722" s="93" t="s">
        <v>22</v>
      </c>
      <c r="AU722" s="92" t="s">
        <v>22</v>
      </c>
      <c r="AV722" s="91" t="s">
        <v>48</v>
      </c>
      <c r="AW722" s="92" t="s">
        <v>48</v>
      </c>
      <c r="AX722" s="92" t="s">
        <v>48</v>
      </c>
      <c r="AY722" s="91" t="s">
        <v>152</v>
      </c>
      <c r="AZ722" s="23"/>
      <c r="BA722" s="25">
        <v>0</v>
      </c>
      <c r="BB722" t="s">
        <v>48</v>
      </c>
      <c r="BC722" t="e">
        <v>#N/A</v>
      </c>
      <c r="BD722" t="e">
        <f>IF(Z722=BC722,"OK")</f>
        <v>#N/A</v>
      </c>
      <c r="BE722">
        <v>5.5739999999999998</v>
      </c>
      <c r="BF722">
        <v>2.8842E-2</v>
      </c>
      <c r="BG722">
        <v>0</v>
      </c>
      <c r="BH722">
        <v>0</v>
      </c>
      <c r="BI722">
        <v>0</v>
      </c>
      <c r="BJ722">
        <v>0</v>
      </c>
      <c r="BK722">
        <v>0</v>
      </c>
      <c r="BN722" s="183"/>
    </row>
    <row r="723" spans="1:66" x14ac:dyDescent="0.25">
      <c r="A723" s="51"/>
      <c r="B723" s="94">
        <v>717</v>
      </c>
      <c r="C723" s="43">
        <v>1004059</v>
      </c>
      <c r="D723" s="37" t="s">
        <v>22</v>
      </c>
      <c r="E723" s="36" t="s">
        <v>5779</v>
      </c>
      <c r="F723" s="151" t="s">
        <v>757</v>
      </c>
      <c r="G723" s="41"/>
      <c r="H723" s="46" t="str">
        <f>IFERROR(IFERROR(IF(SEARCH("Usystems",$E723)&gt;0,"Usystems"),IF(SEARCH("RIIFO",$E723)&gt;0,"RIIFO","Uponor")),"Uponor")</f>
        <v>Uponor</v>
      </c>
      <c r="I723" s="25" t="str">
        <f>IFERROR(MID($D723,1,7)+0,"")</f>
        <v/>
      </c>
      <c r="J723" s="25" t="str">
        <f>IFERROR(MID($D723,10,7)+0,"")</f>
        <v/>
      </c>
      <c r="K723" s="25" t="str">
        <f>IFERROR(MID($D723,19,7)+0,"")</f>
        <v/>
      </c>
      <c r="L723" s="25" t="str">
        <f>IFERROR(MID($D723,28,7)+0,"")</f>
        <v/>
      </c>
      <c r="M723" s="25" t="str">
        <f>IF(IFERROR(MID($Q723,1,7)+0,"")&lt;1130000,IF(INDEX(C:C,MATCH(LEFT(Q723,7)+0,I:I,0))&lt;1130000,"",INDEX(C:C,MATCH(LEFT(Q723,7)+0,I:I,0))),IFERROR(MID($Q723,1,7)+0,""))</f>
        <v/>
      </c>
      <c r="N723" s="25" t="str">
        <f>IF(IFERROR(MID($Q723,10,7)+0,"")&lt;1130000,"",IFERROR(MID($Q723,10,7)+0,""))</f>
        <v/>
      </c>
      <c r="O723" s="25" t="str">
        <f>IF(IFERROR(MID($Q723,19,7)+0,"")&lt;1130000,"",IFERROR(MID($Q723,19,7)+0,""))</f>
        <v/>
      </c>
      <c r="P723" s="25" t="str">
        <f>IF(M723="","",IF(N723="",M723,M723&amp;", "&amp;N723))</f>
        <v/>
      </c>
      <c r="Q723" s="37" t="s">
        <v>22</v>
      </c>
      <c r="R723" s="37"/>
      <c r="S723" s="35" t="s">
        <v>42</v>
      </c>
      <c r="T723" s="25" t="s">
        <v>36</v>
      </c>
      <c r="U723" s="185">
        <v>12024</v>
      </c>
      <c r="V723" s="188">
        <v>12024</v>
      </c>
      <c r="W723" s="189">
        <v>12024</v>
      </c>
      <c r="X723" s="31">
        <v>12024</v>
      </c>
      <c r="Y723" s="90">
        <v>0</v>
      </c>
      <c r="Z723" s="31">
        <f>IF(OR(S723="VLD MLC components",S723="VLD MLC pipes",S723="VLD PEX components",S723="VLD PEX pipes",S723="VLD PHC components",S723="VLD PHC pipes",S723="Controls VLD"),"По запросу",X723)</f>
        <v>12024</v>
      </c>
      <c r="AA723" s="63">
        <f>ROUND(X723/1.2,3)</f>
        <v>10020</v>
      </c>
      <c r="AB723" s="23">
        <v>10020</v>
      </c>
      <c r="AC723" s="190">
        <f>IFERROR(ROUND(AA723/AB723-1,2),"")</f>
        <v>0</v>
      </c>
      <c r="AD723" s="25">
        <v>0.186</v>
      </c>
      <c r="AE723" s="25">
        <v>1.8799999999999999E-4</v>
      </c>
      <c r="AF723" s="25">
        <v>0</v>
      </c>
      <c r="AG723" s="25" t="s">
        <v>22</v>
      </c>
      <c r="AH723" s="25">
        <v>0</v>
      </c>
      <c r="AI723" s="25">
        <v>0</v>
      </c>
      <c r="AJ723" s="25" t="s">
        <v>20</v>
      </c>
      <c r="AK723" s="42" t="s">
        <v>19</v>
      </c>
      <c r="AL723" s="25" t="s">
        <v>20</v>
      </c>
      <c r="AM723" s="25">
        <v>1</v>
      </c>
      <c r="AN723" s="25">
        <v>50</v>
      </c>
      <c r="AO723" s="25">
        <v>50</v>
      </c>
      <c r="AP723" s="25">
        <v>75</v>
      </c>
      <c r="AQ723" s="25">
        <v>0.186</v>
      </c>
      <c r="AR723" s="94">
        <v>1.8799999999999999E-4</v>
      </c>
      <c r="AS723" s="157" t="s">
        <v>22</v>
      </c>
      <c r="AT723" s="93" t="s">
        <v>22</v>
      </c>
      <c r="AU723" s="92" t="s">
        <v>22</v>
      </c>
      <c r="AV723" s="91" t="s">
        <v>152</v>
      </c>
      <c r="AW723" s="92" t="s">
        <v>48</v>
      </c>
      <c r="AX723" s="92" t="s">
        <v>48</v>
      </c>
      <c r="AY723" s="91" t="s">
        <v>152</v>
      </c>
      <c r="AZ723" s="23"/>
      <c r="BA723" s="25" t="s">
        <v>5768</v>
      </c>
      <c r="BB723" t="s">
        <v>25</v>
      </c>
      <c r="BC723" t="e">
        <v>#N/A</v>
      </c>
      <c r="BD723" t="e">
        <f>IF(Z723=BC723,"OK")</f>
        <v>#N/A</v>
      </c>
      <c r="BE723">
        <v>0.186</v>
      </c>
      <c r="BF723">
        <v>1.8799999999999999E-4</v>
      </c>
      <c r="BG723">
        <v>50</v>
      </c>
      <c r="BH723">
        <v>50</v>
      </c>
      <c r="BI723">
        <v>75</v>
      </c>
      <c r="BJ723">
        <v>0.186</v>
      </c>
      <c r="BK723">
        <v>1.8799999999999999E-4</v>
      </c>
      <c r="BN723" s="183"/>
    </row>
    <row r="724" spans="1:66" x14ac:dyDescent="0.25">
      <c r="A724" s="1"/>
      <c r="B724" s="94">
        <v>718</v>
      </c>
      <c r="C724" s="43">
        <v>1004060</v>
      </c>
      <c r="D724" s="37" t="s">
        <v>22</v>
      </c>
      <c r="E724" s="36" t="s">
        <v>5778</v>
      </c>
      <c r="F724" s="151" t="s">
        <v>28</v>
      </c>
      <c r="G724" s="41"/>
      <c r="H724" s="46" t="str">
        <f>IFERROR(IFERROR(IF(SEARCH("Usystems",$E724)&gt;0,"Usystems"),IF(SEARCH("RIIFO",$E724)&gt;0,"RIIFO","Uponor")),"Uponor")</f>
        <v>Uponor</v>
      </c>
      <c r="I724" s="25" t="str">
        <f>IFERROR(MID($D724,1,7)+0,"")</f>
        <v/>
      </c>
      <c r="J724" s="25" t="str">
        <f>IFERROR(MID($D724,10,7)+0,"")</f>
        <v/>
      </c>
      <c r="K724" s="25" t="str">
        <f>IFERROR(MID($D724,19,7)+0,"")</f>
        <v/>
      </c>
      <c r="L724" s="25" t="str">
        <f>IFERROR(MID($D724,28,7)+0,"")</f>
        <v/>
      </c>
      <c r="M724" s="25" t="str">
        <f>IF(IFERROR(MID($Q724,1,7)+0,"")&lt;1130000,IF(INDEX(C:C,MATCH(LEFT(Q724,7)+0,I:I,0))&lt;1130000,"",INDEX(C:C,MATCH(LEFT(Q724,7)+0,I:I,0))),IFERROR(MID($Q724,1,7)+0,""))</f>
        <v/>
      </c>
      <c r="N724" s="25" t="str">
        <f>IF(IFERROR(MID($Q724,10,7)+0,"")&lt;1130000,"",IFERROR(MID($Q724,10,7)+0,""))</f>
        <v/>
      </c>
      <c r="O724" s="25" t="str">
        <f>IF(IFERROR(MID($Q724,19,7)+0,"")&lt;1130000,"",IFERROR(MID($Q724,19,7)+0,""))</f>
        <v/>
      </c>
      <c r="P724" s="25" t="str">
        <f>IF(M724="","",IF(N724="",M724,M724&amp;", "&amp;N724))</f>
        <v/>
      </c>
      <c r="Q724" s="37" t="s">
        <v>22</v>
      </c>
      <c r="R724" s="37"/>
      <c r="S724" s="35" t="s">
        <v>42</v>
      </c>
      <c r="T724" s="25" t="s">
        <v>36</v>
      </c>
      <c r="U724" s="185">
        <v>10333</v>
      </c>
      <c r="V724" s="188">
        <v>10333</v>
      </c>
      <c r="W724" s="189">
        <v>10333</v>
      </c>
      <c r="X724" s="31">
        <v>10333</v>
      </c>
      <c r="Y724" s="90">
        <v>0</v>
      </c>
      <c r="Z724" s="31">
        <f>IF(OR(S724="VLD MLC components",S724="VLD MLC pipes",S724="VLD PEX components",S724="VLD PEX pipes",S724="VLD PHC components",S724="VLD PHC pipes",S724="Controls VLD"),"По запросу",X724)</f>
        <v>10333</v>
      </c>
      <c r="AA724" s="63">
        <f>ROUND(X724/1.2,3)</f>
        <v>8610.8330000000005</v>
      </c>
      <c r="AB724" s="23">
        <v>8610.8330000000005</v>
      </c>
      <c r="AC724" s="190">
        <f>IFERROR(ROUND(AA724/AB724-1,2),"")</f>
        <v>0</v>
      </c>
      <c r="AD724" s="25">
        <v>0.20399999999999999</v>
      </c>
      <c r="AE724" s="25">
        <v>1.6200000000000001E-4</v>
      </c>
      <c r="AF724" s="25">
        <v>0</v>
      </c>
      <c r="AG724" s="25" t="s">
        <v>22</v>
      </c>
      <c r="AH724" s="25">
        <v>0</v>
      </c>
      <c r="AI724" s="25">
        <v>0</v>
      </c>
      <c r="AJ724" s="25" t="s">
        <v>19</v>
      </c>
      <c r="AK724" s="42" t="s">
        <v>19</v>
      </c>
      <c r="AL724" s="25" t="s">
        <v>19</v>
      </c>
      <c r="AM724" s="25">
        <v>1</v>
      </c>
      <c r="AN724" s="25">
        <v>45</v>
      </c>
      <c r="AO724" s="25">
        <v>45</v>
      </c>
      <c r="AP724" s="25">
        <v>80</v>
      </c>
      <c r="AQ724" s="25">
        <v>0.20399999999999999</v>
      </c>
      <c r="AR724" s="94">
        <v>1.6200000000000001E-4</v>
      </c>
      <c r="AS724" s="157" t="s">
        <v>22</v>
      </c>
      <c r="AT724" s="93" t="s">
        <v>22</v>
      </c>
      <c r="AU724" s="92" t="s">
        <v>22</v>
      </c>
      <c r="AV724" s="91" t="s">
        <v>48</v>
      </c>
      <c r="AW724" s="92" t="s">
        <v>48</v>
      </c>
      <c r="AX724" s="92" t="s">
        <v>48</v>
      </c>
      <c r="AY724" s="91" t="s">
        <v>152</v>
      </c>
      <c r="AZ724" s="23"/>
      <c r="BA724" s="25">
        <v>0</v>
      </c>
      <c r="BB724" t="s">
        <v>48</v>
      </c>
      <c r="BC724" t="e">
        <v>#N/A</v>
      </c>
      <c r="BD724" t="e">
        <f>IF(Z724=BC724,"OK")</f>
        <v>#N/A</v>
      </c>
      <c r="BE724">
        <v>0.20399999999999999</v>
      </c>
      <c r="BF724">
        <v>1.6200000000000001E-4</v>
      </c>
      <c r="BG724">
        <v>45</v>
      </c>
      <c r="BH724">
        <v>45</v>
      </c>
      <c r="BI724">
        <v>80</v>
      </c>
      <c r="BJ724">
        <v>0.20399999999999999</v>
      </c>
      <c r="BK724">
        <v>1.6200000000000001E-4</v>
      </c>
      <c r="BN724" s="183"/>
    </row>
    <row r="725" spans="1:66" ht="25.5" x14ac:dyDescent="0.25">
      <c r="A725" s="1"/>
      <c r="B725" s="94">
        <v>719</v>
      </c>
      <c r="C725" s="43">
        <v>1004062</v>
      </c>
      <c r="D725" s="37" t="s">
        <v>22</v>
      </c>
      <c r="E725" s="27" t="s">
        <v>5777</v>
      </c>
      <c r="F725" s="151" t="s">
        <v>28</v>
      </c>
      <c r="G725" s="41"/>
      <c r="H725" s="46" t="str">
        <f>IFERROR(IFERROR(IF(SEARCH("Usystems",$E725)&gt;0,"Usystems"),IF(SEARCH("RIIFO",$E725)&gt;0,"RIIFO","Uponor")),"Uponor")</f>
        <v>Uponor</v>
      </c>
      <c r="I725" s="25" t="str">
        <f>IFERROR(MID($D725,1,7)+0,"")</f>
        <v/>
      </c>
      <c r="J725" s="25" t="str">
        <f>IFERROR(MID($D725,10,7)+0,"")</f>
        <v/>
      </c>
      <c r="K725" s="25" t="str">
        <f>IFERROR(MID($D725,19,7)+0,"")</f>
        <v/>
      </c>
      <c r="L725" s="25" t="str">
        <f>IFERROR(MID($D725,28,7)+0,"")</f>
        <v/>
      </c>
      <c r="M725" s="25" t="str">
        <f>IF(IFERROR(MID($Q725,1,7)+0,"")&lt;1130000,IF(INDEX(C:C,MATCH(LEFT(Q725,7)+0,I:I,0))&lt;1130000,"",INDEX(C:C,MATCH(LEFT(Q725,7)+0,I:I,0))),IFERROR(MID($Q725,1,7)+0,""))</f>
        <v/>
      </c>
      <c r="N725" s="25" t="str">
        <f>IF(IFERROR(MID($Q725,10,7)+0,"")&lt;1130000,"",IFERROR(MID($Q725,10,7)+0,""))</f>
        <v/>
      </c>
      <c r="O725" s="25" t="str">
        <f>IF(IFERROR(MID($Q725,19,7)+0,"")&lt;1130000,"",IFERROR(MID($Q725,19,7)+0,""))</f>
        <v/>
      </c>
      <c r="P725" s="25" t="str">
        <f>IF(M725="","",IF(N725="",M725,M725&amp;", "&amp;N725))</f>
        <v/>
      </c>
      <c r="Q725" s="37" t="s">
        <v>22</v>
      </c>
      <c r="R725" s="37"/>
      <c r="S725" s="35" t="s">
        <v>42</v>
      </c>
      <c r="T725" s="25" t="s">
        <v>36</v>
      </c>
      <c r="U725" s="185">
        <v>10333</v>
      </c>
      <c r="V725" s="188">
        <v>10333</v>
      </c>
      <c r="W725" s="189">
        <v>10333</v>
      </c>
      <c r="X725" s="31">
        <v>10333</v>
      </c>
      <c r="Y725" s="90">
        <v>0</v>
      </c>
      <c r="Z725" s="31">
        <f>IF(OR(S725="VLD MLC components",S725="VLD MLC pipes",S725="VLD PEX components",S725="VLD PEX pipes",S725="VLD PHC components",S725="VLD PHC pipes",S725="Controls VLD"),"По запросу",X725)</f>
        <v>10333</v>
      </c>
      <c r="AA725" s="63">
        <f>ROUND(X725/1.2,3)</f>
        <v>8610.8330000000005</v>
      </c>
      <c r="AB725" s="23">
        <v>8610.8330000000005</v>
      </c>
      <c r="AC725" s="190">
        <f>IFERROR(ROUND(AA725/AB725-1,2),"")</f>
        <v>0</v>
      </c>
      <c r="AD725" s="25">
        <v>0.20499999999999999</v>
      </c>
      <c r="AE725" s="25">
        <v>2.0000000000000001E-4</v>
      </c>
      <c r="AF725" s="25">
        <v>0</v>
      </c>
      <c r="AG725" s="25" t="s">
        <v>22</v>
      </c>
      <c r="AH725" s="25">
        <v>0</v>
      </c>
      <c r="AI725" s="25">
        <v>0</v>
      </c>
      <c r="AJ725" s="25" t="s">
        <v>19</v>
      </c>
      <c r="AK725" s="42" t="s">
        <v>19</v>
      </c>
      <c r="AL725" s="25" t="s">
        <v>19</v>
      </c>
      <c r="AM725" s="25">
        <v>1</v>
      </c>
      <c r="AN725" s="25"/>
      <c r="AO725" s="25"/>
      <c r="AP725" s="25"/>
      <c r="AQ725" s="25"/>
      <c r="AR725" s="94"/>
      <c r="AS725" s="157" t="s">
        <v>22</v>
      </c>
      <c r="AT725" s="93" t="s">
        <v>22</v>
      </c>
      <c r="AU725" s="92" t="s">
        <v>22</v>
      </c>
      <c r="AV725" s="91" t="s">
        <v>48</v>
      </c>
      <c r="AW725" s="92" t="s">
        <v>48</v>
      </c>
      <c r="AX725" s="92" t="s">
        <v>48</v>
      </c>
      <c r="AY725" s="91" t="s">
        <v>152</v>
      </c>
      <c r="AZ725" s="23"/>
      <c r="BA725" s="25">
        <v>0</v>
      </c>
      <c r="BB725" t="s">
        <v>48</v>
      </c>
      <c r="BC725" t="e">
        <v>#N/A</v>
      </c>
      <c r="BD725" t="e">
        <f>IF(Z725=BC725,"OK")</f>
        <v>#N/A</v>
      </c>
      <c r="BE725">
        <v>0.20499999999999999</v>
      </c>
      <c r="BF725">
        <v>2.0000000000000001E-4</v>
      </c>
      <c r="BG725">
        <v>0</v>
      </c>
      <c r="BH725">
        <v>0</v>
      </c>
      <c r="BI725">
        <v>0</v>
      </c>
      <c r="BJ725">
        <v>0</v>
      </c>
      <c r="BK725">
        <v>0</v>
      </c>
      <c r="BN725" s="183"/>
    </row>
    <row r="726" spans="1:66" ht="25.5" x14ac:dyDescent="0.25">
      <c r="A726" s="1"/>
      <c r="B726" s="94">
        <v>720</v>
      </c>
      <c r="C726" s="43">
        <v>1042755</v>
      </c>
      <c r="D726" s="40" t="s">
        <v>22</v>
      </c>
      <c r="E726" s="27" t="s">
        <v>5776</v>
      </c>
      <c r="F726" s="151" t="s">
        <v>28</v>
      </c>
      <c r="G726" s="41"/>
      <c r="H726" s="46" t="str">
        <f>IFERROR(IFERROR(IF(SEARCH("Usystems",$E726)&gt;0,"Usystems"),IF(SEARCH("RIIFO",$E726)&gt;0,"RIIFO","Uponor")),"Uponor")</f>
        <v>Uponor</v>
      </c>
      <c r="I726" s="25" t="str">
        <f>IFERROR(MID($D726,1,7)+0,"")</f>
        <v/>
      </c>
      <c r="J726" s="25" t="str">
        <f>IFERROR(MID($D726,10,7)+0,"")</f>
        <v/>
      </c>
      <c r="K726" s="25" t="str">
        <f>IFERROR(MID($D726,19,7)+0,"")</f>
        <v/>
      </c>
      <c r="L726" s="25" t="str">
        <f>IFERROR(MID($D726,28,7)+0,"")</f>
        <v/>
      </c>
      <c r="M726" s="25" t="str">
        <f>IF(IFERROR(MID($Q726,1,7)+0,"")&lt;1130000,IF(INDEX(C:C,MATCH(LEFT(Q726,7)+0,I:I,0))&lt;1130000,"",INDEX(C:C,MATCH(LEFT(Q726,7)+0,I:I,0))),IFERROR(MID($Q726,1,7)+0,""))</f>
        <v/>
      </c>
      <c r="N726" s="25" t="str">
        <f>IF(IFERROR(MID($Q726,10,7)+0,"")&lt;1130000,"",IFERROR(MID($Q726,10,7)+0,""))</f>
        <v/>
      </c>
      <c r="O726" s="25" t="str">
        <f>IF(IFERROR(MID($Q726,19,7)+0,"")&lt;1130000,"",IFERROR(MID($Q726,19,7)+0,""))</f>
        <v/>
      </c>
      <c r="P726" s="25" t="str">
        <f>IF(M726="","",IF(N726="",M726,M726&amp;", "&amp;N726))</f>
        <v/>
      </c>
      <c r="Q726" s="37" t="s">
        <v>22</v>
      </c>
      <c r="R726" s="37"/>
      <c r="S726" s="35" t="s">
        <v>42</v>
      </c>
      <c r="T726" s="25" t="s">
        <v>36</v>
      </c>
      <c r="U726" s="185">
        <v>10333</v>
      </c>
      <c r="V726" s="188">
        <v>10333</v>
      </c>
      <c r="W726" s="189">
        <v>10333</v>
      </c>
      <c r="X726" s="31">
        <v>10333</v>
      </c>
      <c r="Y726" s="90">
        <v>0</v>
      </c>
      <c r="Z726" s="31">
        <f>IF(OR(S726="VLD MLC components",S726="VLD MLC pipes",S726="VLD PEX components",S726="VLD PEX pipes",S726="VLD PHC components",S726="VLD PHC pipes",S726="Controls VLD"),"По запросу",X726)</f>
        <v>10333</v>
      </c>
      <c r="AA726" s="63">
        <f>ROUND(X726/1.2,3)</f>
        <v>8610.8330000000005</v>
      </c>
      <c r="AB726" s="23">
        <v>8610.8330000000005</v>
      </c>
      <c r="AC726" s="190">
        <f>IFERROR(ROUND(AA726/AB726-1,2),"")</f>
        <v>0</v>
      </c>
      <c r="AD726" s="25">
        <v>0.66900000000000004</v>
      </c>
      <c r="AE726" s="25">
        <v>3.2000000000000003E-4</v>
      </c>
      <c r="AF726" s="25">
        <v>0</v>
      </c>
      <c r="AG726" s="25" t="s">
        <v>22</v>
      </c>
      <c r="AH726" s="25">
        <v>0</v>
      </c>
      <c r="AI726" s="25">
        <v>0</v>
      </c>
      <c r="AJ726" s="25" t="s">
        <v>19</v>
      </c>
      <c r="AK726" s="42" t="s">
        <v>19</v>
      </c>
      <c r="AL726" s="25" t="s">
        <v>19</v>
      </c>
      <c r="AM726" s="25">
        <v>1</v>
      </c>
      <c r="AN726" s="25"/>
      <c r="AO726" s="25"/>
      <c r="AP726" s="25"/>
      <c r="AQ726" s="25"/>
      <c r="AR726" s="94"/>
      <c r="AS726" s="157" t="s">
        <v>22</v>
      </c>
      <c r="AT726" s="93" t="s">
        <v>22</v>
      </c>
      <c r="AU726" s="92" t="s">
        <v>22</v>
      </c>
      <c r="AV726" s="91" t="s">
        <v>48</v>
      </c>
      <c r="AW726" s="92" t="s">
        <v>48</v>
      </c>
      <c r="AX726" s="92" t="s">
        <v>48</v>
      </c>
      <c r="AY726" s="91" t="s">
        <v>152</v>
      </c>
      <c r="AZ726" s="23"/>
      <c r="BA726" s="25">
        <v>0</v>
      </c>
      <c r="BB726" t="s">
        <v>48</v>
      </c>
      <c r="BC726" t="e">
        <v>#N/A</v>
      </c>
      <c r="BD726" t="e">
        <f>IF(Z726=BC726,"OK")</f>
        <v>#N/A</v>
      </c>
      <c r="BE726">
        <v>0.66900000000000004</v>
      </c>
      <c r="BF726">
        <v>3.2000000000000003E-4</v>
      </c>
      <c r="BG726">
        <v>0</v>
      </c>
      <c r="BH726">
        <v>0</v>
      </c>
      <c r="BI726">
        <v>0</v>
      </c>
      <c r="BJ726">
        <v>0</v>
      </c>
      <c r="BK726">
        <v>0</v>
      </c>
      <c r="BN726" s="183"/>
    </row>
    <row r="727" spans="1:66" ht="25.5" x14ac:dyDescent="0.25">
      <c r="A727" s="1"/>
      <c r="B727" s="94">
        <v>721</v>
      </c>
      <c r="C727" s="43">
        <v>1006250</v>
      </c>
      <c r="D727" s="25"/>
      <c r="E727" s="27" t="s">
        <v>5775</v>
      </c>
      <c r="F727" s="151" t="s">
        <v>757</v>
      </c>
      <c r="G727" s="41"/>
      <c r="H727" s="46" t="str">
        <f>IFERROR(IFERROR(IF(SEARCH("Usystems",$E727)&gt;0,"Usystems"),IF(SEARCH("RIIFO",$E727)&gt;0,"RIIFO","Uponor")),"Uponor")</f>
        <v>Uponor</v>
      </c>
      <c r="I727" s="25" t="str">
        <f>IFERROR(MID($D727,1,7)+0,"")</f>
        <v/>
      </c>
      <c r="J727" s="25" t="str">
        <f>IFERROR(MID($D727,10,7)+0,"")</f>
        <v/>
      </c>
      <c r="K727" s="25" t="str">
        <f>IFERROR(MID($D727,19,7)+0,"")</f>
        <v/>
      </c>
      <c r="L727" s="25" t="str">
        <f>IFERROR(MID($D727,28,7)+0,"")</f>
        <v/>
      </c>
      <c r="M727" s="25" t="str">
        <f>IF(IFERROR(MID($Q727,1,7)+0,"")&lt;1130000,IF(INDEX(C:C,MATCH(LEFT(Q727,7)+0,I:I,0))&lt;1130000,"",INDEX(C:C,MATCH(LEFT(Q727,7)+0,I:I,0))),IFERROR(MID($Q727,1,7)+0,""))</f>
        <v/>
      </c>
      <c r="N727" s="25" t="str">
        <f>IF(IFERROR(MID($Q727,10,7)+0,"")&lt;1130000,"",IFERROR(MID($Q727,10,7)+0,""))</f>
        <v/>
      </c>
      <c r="O727" s="25" t="str">
        <f>IF(IFERROR(MID($Q727,19,7)+0,"")&lt;1130000,"",IFERROR(MID($Q727,19,7)+0,""))</f>
        <v/>
      </c>
      <c r="P727" s="25" t="str">
        <f>IF(M727="","",IF(N727="",M727,M727&amp;", "&amp;N727))</f>
        <v/>
      </c>
      <c r="Q727" s="25"/>
      <c r="R727" s="25"/>
      <c r="S727" s="35" t="s">
        <v>42</v>
      </c>
      <c r="T727" s="25" t="s">
        <v>36</v>
      </c>
      <c r="U727" s="185">
        <v>12024</v>
      </c>
      <c r="V727" s="188">
        <v>12024</v>
      </c>
      <c r="W727" s="189">
        <v>12024</v>
      </c>
      <c r="X727" s="31">
        <v>12024</v>
      </c>
      <c r="Y727" s="90">
        <v>0</v>
      </c>
      <c r="Z727" s="31">
        <f>IF(OR(S727="VLD MLC components",S727="VLD MLC pipes",S727="VLD PEX components",S727="VLD PEX pipes",S727="VLD PHC components",S727="VLD PHC pipes",S727="Controls VLD"),"По запросу",X727)</f>
        <v>12024</v>
      </c>
      <c r="AA727" s="63">
        <f>ROUND(X727/1.2,3)</f>
        <v>10020</v>
      </c>
      <c r="AB727" s="23">
        <v>10020</v>
      </c>
      <c r="AC727" s="190">
        <f>IFERROR(ROUND(AA727/AB727-1,2),"")</f>
        <v>0</v>
      </c>
      <c r="AD727" s="25">
        <v>0.17100000000000001</v>
      </c>
      <c r="AE727" s="25">
        <v>2.5700000000000001E-4</v>
      </c>
      <c r="AF727" s="25">
        <v>0</v>
      </c>
      <c r="AG727" s="25" t="s">
        <v>22</v>
      </c>
      <c r="AH727" s="25">
        <v>0</v>
      </c>
      <c r="AI727" s="25">
        <v>0</v>
      </c>
      <c r="AJ727" s="25" t="s">
        <v>20</v>
      </c>
      <c r="AK727" s="42" t="s">
        <v>19</v>
      </c>
      <c r="AL727" s="25" t="s">
        <v>20</v>
      </c>
      <c r="AM727" s="25">
        <v>1</v>
      </c>
      <c r="AN727" s="25">
        <v>85</v>
      </c>
      <c r="AO727" s="25">
        <v>54</v>
      </c>
      <c r="AP727" s="25">
        <v>56</v>
      </c>
      <c r="AQ727" s="25">
        <v>0.17100000000000001</v>
      </c>
      <c r="AR727" s="94">
        <v>2.5700000000000001E-4</v>
      </c>
      <c r="AS727" s="157" t="s">
        <v>22</v>
      </c>
      <c r="AT727" s="93" t="s">
        <v>22</v>
      </c>
      <c r="AU727" s="92" t="s">
        <v>22</v>
      </c>
      <c r="AV727" s="91" t="s">
        <v>152</v>
      </c>
      <c r="AW727" s="92" t="s">
        <v>48</v>
      </c>
      <c r="AX727" s="92" t="s">
        <v>48</v>
      </c>
      <c r="AY727" s="91" t="s">
        <v>152</v>
      </c>
      <c r="AZ727" s="23"/>
      <c r="BA727" s="25" t="s">
        <v>5768</v>
      </c>
      <c r="BB727" t="s">
        <v>25</v>
      </c>
      <c r="BC727" t="e">
        <v>#N/A</v>
      </c>
      <c r="BD727" t="e">
        <f>IF(Z727=BC727,"OK")</f>
        <v>#N/A</v>
      </c>
      <c r="BE727">
        <v>0.17100000000000001</v>
      </c>
      <c r="BF727">
        <v>2.5700000000000001E-4</v>
      </c>
      <c r="BG727">
        <v>85</v>
      </c>
      <c r="BH727">
        <v>54</v>
      </c>
      <c r="BI727">
        <v>56</v>
      </c>
      <c r="BJ727">
        <v>0.17100000000000001</v>
      </c>
      <c r="BK727">
        <v>2.5700000000000001E-4</v>
      </c>
      <c r="BN727" s="183"/>
    </row>
    <row r="728" spans="1:66" ht="25.5" x14ac:dyDescent="0.25">
      <c r="A728" s="1"/>
      <c r="B728" s="94">
        <v>722</v>
      </c>
      <c r="C728" s="43">
        <v>1001372</v>
      </c>
      <c r="D728" s="37" t="s">
        <v>22</v>
      </c>
      <c r="E728" s="36" t="s">
        <v>5774</v>
      </c>
      <c r="F728" s="151" t="s">
        <v>28</v>
      </c>
      <c r="G728" s="41"/>
      <c r="H728" s="46" t="str">
        <f>IFERROR(IFERROR(IF(SEARCH("Usystems",$E728)&gt;0,"Usystems"),IF(SEARCH("RIIFO",$E728)&gt;0,"RIIFO","Uponor")),"Uponor")</f>
        <v>Uponor</v>
      </c>
      <c r="I728" s="25" t="str">
        <f>IFERROR(MID($D728,1,7)+0,"")</f>
        <v/>
      </c>
      <c r="J728" s="25" t="str">
        <f>IFERROR(MID($D728,10,7)+0,"")</f>
        <v/>
      </c>
      <c r="K728" s="25" t="str">
        <f>IFERROR(MID($D728,19,7)+0,"")</f>
        <v/>
      </c>
      <c r="L728" s="25" t="str">
        <f>IFERROR(MID($D728,28,7)+0,"")</f>
        <v/>
      </c>
      <c r="M728" s="25" t="str">
        <f>IF(IFERROR(MID($Q728,1,7)+0,"")&lt;1130000,IF(INDEX(C:C,MATCH(LEFT(Q728,7)+0,I:I,0))&lt;1130000,"",INDEX(C:C,MATCH(LEFT(Q728,7)+0,I:I,0))),IFERROR(MID($Q728,1,7)+0,""))</f>
        <v/>
      </c>
      <c r="N728" s="25" t="str">
        <f>IF(IFERROR(MID($Q728,10,7)+0,"")&lt;1130000,"",IFERROR(MID($Q728,10,7)+0,""))</f>
        <v/>
      </c>
      <c r="O728" s="25" t="str">
        <f>IF(IFERROR(MID($Q728,19,7)+0,"")&lt;1130000,"",IFERROR(MID($Q728,19,7)+0,""))</f>
        <v/>
      </c>
      <c r="P728" s="25" t="str">
        <f>IF(M728="","",IF(N728="",M728,M728&amp;", "&amp;N728))</f>
        <v/>
      </c>
      <c r="Q728" s="37" t="s">
        <v>22</v>
      </c>
      <c r="R728" s="37"/>
      <c r="S728" s="35" t="s">
        <v>42</v>
      </c>
      <c r="T728" s="25" t="s">
        <v>36</v>
      </c>
      <c r="U728" s="185">
        <v>10333</v>
      </c>
      <c r="V728" s="188">
        <v>10333</v>
      </c>
      <c r="W728" s="189">
        <v>10333</v>
      </c>
      <c r="X728" s="31">
        <v>10333</v>
      </c>
      <c r="Y728" s="90">
        <v>0</v>
      </c>
      <c r="Z728" s="31">
        <f>IF(OR(S728="VLD MLC components",S728="VLD MLC pipes",S728="VLD PEX components",S728="VLD PEX pipes",S728="VLD PHC components",S728="VLD PHC pipes",S728="Controls VLD"),"По запросу",X728)</f>
        <v>10333</v>
      </c>
      <c r="AA728" s="63">
        <f>ROUND(X728/1.2,3)</f>
        <v>8610.8330000000005</v>
      </c>
      <c r="AB728" s="23">
        <v>8610.8330000000005</v>
      </c>
      <c r="AC728" s="190">
        <f>IFERROR(ROUND(AA728/AB728-1,2),"")</f>
        <v>0</v>
      </c>
      <c r="AD728" s="25">
        <v>0.185</v>
      </c>
      <c r="AE728" s="25">
        <v>3.7800000000000003E-4</v>
      </c>
      <c r="AF728" s="25">
        <v>0</v>
      </c>
      <c r="AG728" s="25" t="s">
        <v>22</v>
      </c>
      <c r="AH728" s="25">
        <v>0</v>
      </c>
      <c r="AI728" s="25">
        <v>0</v>
      </c>
      <c r="AJ728" s="25" t="s">
        <v>19</v>
      </c>
      <c r="AK728" s="42" t="s">
        <v>19</v>
      </c>
      <c r="AL728" s="25" t="s">
        <v>19</v>
      </c>
      <c r="AM728" s="25">
        <v>1</v>
      </c>
      <c r="AN728" s="25">
        <v>270</v>
      </c>
      <c r="AO728" s="25">
        <v>160</v>
      </c>
      <c r="AP728" s="25">
        <v>220</v>
      </c>
      <c r="AQ728" s="25">
        <v>0.185</v>
      </c>
      <c r="AR728" s="94">
        <v>9.5040000000000003E-3</v>
      </c>
      <c r="AS728" s="157" t="s">
        <v>22</v>
      </c>
      <c r="AT728" s="93" t="s">
        <v>22</v>
      </c>
      <c r="AU728" s="92" t="s">
        <v>22</v>
      </c>
      <c r="AV728" s="91" t="s">
        <v>48</v>
      </c>
      <c r="AW728" s="92" t="s">
        <v>48</v>
      </c>
      <c r="AX728" s="92" t="s">
        <v>48</v>
      </c>
      <c r="AY728" s="91" t="s">
        <v>152</v>
      </c>
      <c r="AZ728" s="23"/>
      <c r="BA728" s="25">
        <v>0</v>
      </c>
      <c r="BB728" t="s">
        <v>48</v>
      </c>
      <c r="BC728" t="e">
        <v>#N/A</v>
      </c>
      <c r="BD728" t="e">
        <f>IF(Z728=BC728,"OK")</f>
        <v>#N/A</v>
      </c>
      <c r="BE728">
        <v>0.185</v>
      </c>
      <c r="BF728">
        <v>3.7800000000000003E-4</v>
      </c>
      <c r="BG728">
        <v>270</v>
      </c>
      <c r="BH728">
        <v>160</v>
      </c>
      <c r="BI728">
        <v>220</v>
      </c>
      <c r="BJ728">
        <v>0.185</v>
      </c>
      <c r="BK728">
        <v>9.5040000000000003E-3</v>
      </c>
      <c r="BN728" s="183"/>
    </row>
    <row r="729" spans="1:66" ht="25.5" x14ac:dyDescent="0.25">
      <c r="A729" s="1"/>
      <c r="B729" s="94">
        <v>723</v>
      </c>
      <c r="C729" s="43">
        <v>1001373</v>
      </c>
      <c r="D729" s="37" t="s">
        <v>22</v>
      </c>
      <c r="E729" s="36" t="s">
        <v>5773</v>
      </c>
      <c r="F729" s="151" t="s">
        <v>28</v>
      </c>
      <c r="G729" s="41"/>
      <c r="H729" s="46" t="str">
        <f>IFERROR(IFERROR(IF(SEARCH("Usystems",$E729)&gt;0,"Usystems"),IF(SEARCH("RIIFO",$E729)&gt;0,"RIIFO","Uponor")),"Uponor")</f>
        <v>Uponor</v>
      </c>
      <c r="I729" s="25" t="str">
        <f>IFERROR(MID($D729,1,7)+0,"")</f>
        <v/>
      </c>
      <c r="J729" s="25" t="str">
        <f>IFERROR(MID($D729,10,7)+0,"")</f>
        <v/>
      </c>
      <c r="K729" s="25" t="str">
        <f>IFERROR(MID($D729,19,7)+0,"")</f>
        <v/>
      </c>
      <c r="L729" s="25" t="str">
        <f>IFERROR(MID($D729,28,7)+0,"")</f>
        <v/>
      </c>
      <c r="M729" s="25" t="str">
        <f>IF(IFERROR(MID($Q729,1,7)+0,"")&lt;1130000,IF(INDEX(C:C,MATCH(LEFT(Q729,7)+0,I:I,0))&lt;1130000,"",INDEX(C:C,MATCH(LEFT(Q729,7)+0,I:I,0))),IFERROR(MID($Q729,1,7)+0,""))</f>
        <v/>
      </c>
      <c r="N729" s="25" t="str">
        <f>IF(IFERROR(MID($Q729,10,7)+0,"")&lt;1130000,"",IFERROR(MID($Q729,10,7)+0,""))</f>
        <v/>
      </c>
      <c r="O729" s="25" t="str">
        <f>IF(IFERROR(MID($Q729,19,7)+0,"")&lt;1130000,"",IFERROR(MID($Q729,19,7)+0,""))</f>
        <v/>
      </c>
      <c r="P729" s="25" t="str">
        <f>IF(M729="","",IF(N729="",M729,M729&amp;", "&amp;N729))</f>
        <v/>
      </c>
      <c r="Q729" s="37" t="s">
        <v>22</v>
      </c>
      <c r="R729" s="37"/>
      <c r="S729" s="35" t="s">
        <v>42</v>
      </c>
      <c r="T729" s="25" t="s">
        <v>36</v>
      </c>
      <c r="U729" s="185">
        <v>10333</v>
      </c>
      <c r="V729" s="188">
        <v>10333</v>
      </c>
      <c r="W729" s="189">
        <v>10333</v>
      </c>
      <c r="X729" s="31">
        <v>10333</v>
      </c>
      <c r="Y729" s="90">
        <v>0</v>
      </c>
      <c r="Z729" s="31">
        <f>IF(OR(S729="VLD MLC components",S729="VLD MLC pipes",S729="VLD PEX components",S729="VLD PEX pipes",S729="VLD PHC components",S729="VLD PHC pipes",S729="Controls VLD"),"По запросу",X729)</f>
        <v>10333</v>
      </c>
      <c r="AA729" s="63">
        <f>ROUND(X729/1.2,3)</f>
        <v>8610.8330000000005</v>
      </c>
      <c r="AB729" s="23">
        <v>8610.8330000000005</v>
      </c>
      <c r="AC729" s="190">
        <f>IFERROR(ROUND(AA729/AB729-1,2),"")</f>
        <v>0</v>
      </c>
      <c r="AD729" s="25">
        <v>0.19800000000000001</v>
      </c>
      <c r="AE729" s="25">
        <v>1.4999999999999999E-4</v>
      </c>
      <c r="AF729" s="25">
        <v>0</v>
      </c>
      <c r="AG729" s="25" t="s">
        <v>22</v>
      </c>
      <c r="AH729" s="25">
        <v>0</v>
      </c>
      <c r="AI729" s="25">
        <v>0</v>
      </c>
      <c r="AJ729" s="25" t="s">
        <v>19</v>
      </c>
      <c r="AK729" s="42" t="s">
        <v>19</v>
      </c>
      <c r="AL729" s="25" t="s">
        <v>19</v>
      </c>
      <c r="AM729" s="25">
        <v>1</v>
      </c>
      <c r="AN729" s="25">
        <v>45</v>
      </c>
      <c r="AO729" s="25">
        <v>45</v>
      </c>
      <c r="AP729" s="25">
        <v>75</v>
      </c>
      <c r="AQ729" s="25">
        <v>0.19800000000000001</v>
      </c>
      <c r="AR729" s="94">
        <v>1.5200000000000001E-4</v>
      </c>
      <c r="AS729" s="157" t="s">
        <v>22</v>
      </c>
      <c r="AT729" s="93" t="s">
        <v>22</v>
      </c>
      <c r="AU729" s="92" t="s">
        <v>22</v>
      </c>
      <c r="AV729" s="91" t="s">
        <v>48</v>
      </c>
      <c r="AW729" s="92" t="s">
        <v>48</v>
      </c>
      <c r="AX729" s="92" t="s">
        <v>48</v>
      </c>
      <c r="AY729" s="91" t="s">
        <v>152</v>
      </c>
      <c r="AZ729" s="23"/>
      <c r="BA729" s="25">
        <v>0</v>
      </c>
      <c r="BB729" t="s">
        <v>48</v>
      </c>
      <c r="BC729" t="e">
        <v>#N/A</v>
      </c>
      <c r="BD729" t="e">
        <f>IF(Z729=BC729,"OK")</f>
        <v>#N/A</v>
      </c>
      <c r="BE729">
        <v>0.19800000000000001</v>
      </c>
      <c r="BF729">
        <v>1.4999999999999999E-4</v>
      </c>
      <c r="BG729">
        <v>45</v>
      </c>
      <c r="BH729">
        <v>45</v>
      </c>
      <c r="BI729">
        <v>75</v>
      </c>
      <c r="BJ729">
        <v>0.19800000000000001</v>
      </c>
      <c r="BK729">
        <v>1.5200000000000001E-4</v>
      </c>
      <c r="BN729" s="183"/>
    </row>
    <row r="730" spans="1:66" x14ac:dyDescent="0.25">
      <c r="A730" s="1"/>
      <c r="B730" s="94">
        <v>724</v>
      </c>
      <c r="C730" s="43">
        <v>1001374</v>
      </c>
      <c r="D730" s="37" t="s">
        <v>22</v>
      </c>
      <c r="E730" s="36" t="s">
        <v>5772</v>
      </c>
      <c r="F730" s="151" t="s">
        <v>28</v>
      </c>
      <c r="G730" s="41"/>
      <c r="H730" s="46" t="str">
        <f>IFERROR(IFERROR(IF(SEARCH("Usystems",$E730)&gt;0,"Usystems"),IF(SEARCH("RIIFO",$E730)&gt;0,"RIIFO","Uponor")),"Uponor")</f>
        <v>Uponor</v>
      </c>
      <c r="I730" s="25" t="str">
        <f>IFERROR(MID($D730,1,7)+0,"")</f>
        <v/>
      </c>
      <c r="J730" s="25" t="str">
        <f>IFERROR(MID($D730,10,7)+0,"")</f>
        <v/>
      </c>
      <c r="K730" s="25" t="str">
        <f>IFERROR(MID($D730,19,7)+0,"")</f>
        <v/>
      </c>
      <c r="L730" s="25" t="str">
        <f>IFERROR(MID($D730,28,7)+0,"")</f>
        <v/>
      </c>
      <c r="M730" s="25" t="str">
        <f>IF(IFERROR(MID($Q730,1,7)+0,"")&lt;1130000,IF(INDEX(C:C,MATCH(LEFT(Q730,7)+0,I:I,0))&lt;1130000,"",INDEX(C:C,MATCH(LEFT(Q730,7)+0,I:I,0))),IFERROR(MID($Q730,1,7)+0,""))</f>
        <v/>
      </c>
      <c r="N730" s="25" t="str">
        <f>IF(IFERROR(MID($Q730,10,7)+0,"")&lt;1130000,"",IFERROR(MID($Q730,10,7)+0,""))</f>
        <v/>
      </c>
      <c r="O730" s="25" t="str">
        <f>IF(IFERROR(MID($Q730,19,7)+0,"")&lt;1130000,"",IFERROR(MID($Q730,19,7)+0,""))</f>
        <v/>
      </c>
      <c r="P730" s="25" t="str">
        <f>IF(M730="","",IF(N730="",M730,M730&amp;", "&amp;N730))</f>
        <v/>
      </c>
      <c r="Q730" s="37" t="s">
        <v>22</v>
      </c>
      <c r="R730" s="37"/>
      <c r="S730" s="35" t="s">
        <v>42</v>
      </c>
      <c r="T730" s="25" t="s">
        <v>36</v>
      </c>
      <c r="U730" s="185">
        <v>10333</v>
      </c>
      <c r="V730" s="188">
        <v>10333</v>
      </c>
      <c r="W730" s="189">
        <v>10333</v>
      </c>
      <c r="X730" s="31">
        <v>10333</v>
      </c>
      <c r="Y730" s="90">
        <v>0</v>
      </c>
      <c r="Z730" s="31">
        <f>IF(OR(S730="VLD MLC components",S730="VLD MLC pipes",S730="VLD PEX components",S730="VLD PEX pipes",S730="VLD PHC components",S730="VLD PHC pipes",S730="Controls VLD"),"По запросу",X730)</f>
        <v>10333</v>
      </c>
      <c r="AA730" s="63">
        <f>ROUND(X730/1.2,3)</f>
        <v>8610.8330000000005</v>
      </c>
      <c r="AB730" s="23">
        <v>8610.8330000000005</v>
      </c>
      <c r="AC730" s="190">
        <f>IFERROR(ROUND(AA730/AB730-1,2),"")</f>
        <v>0</v>
      </c>
      <c r="AD730" s="25">
        <v>0.218</v>
      </c>
      <c r="AE730" s="25">
        <v>1.6000000000000001E-4</v>
      </c>
      <c r="AF730" s="25">
        <v>0</v>
      </c>
      <c r="AG730" s="25" t="s">
        <v>22</v>
      </c>
      <c r="AH730" s="25">
        <v>0</v>
      </c>
      <c r="AI730" s="25">
        <v>0</v>
      </c>
      <c r="AJ730" s="25" t="s">
        <v>19</v>
      </c>
      <c r="AK730" s="42" t="s">
        <v>19</v>
      </c>
      <c r="AL730" s="25" t="s">
        <v>19</v>
      </c>
      <c r="AM730" s="25">
        <v>1</v>
      </c>
      <c r="AN730" s="25">
        <v>74</v>
      </c>
      <c r="AO730" s="25">
        <v>46</v>
      </c>
      <c r="AP730" s="25">
        <v>46</v>
      </c>
      <c r="AQ730" s="25">
        <v>0.218</v>
      </c>
      <c r="AR730" s="94">
        <v>1.5699999999999999E-4</v>
      </c>
      <c r="AS730" s="157" t="s">
        <v>22</v>
      </c>
      <c r="AT730" s="93" t="s">
        <v>22</v>
      </c>
      <c r="AU730" s="92" t="s">
        <v>22</v>
      </c>
      <c r="AV730" s="91" t="s">
        <v>48</v>
      </c>
      <c r="AW730" s="92" t="s">
        <v>48</v>
      </c>
      <c r="AX730" s="92" t="s">
        <v>48</v>
      </c>
      <c r="AY730" s="91" t="s">
        <v>152</v>
      </c>
      <c r="AZ730" s="23"/>
      <c r="BA730" s="25">
        <v>0</v>
      </c>
      <c r="BB730" t="s">
        <v>48</v>
      </c>
      <c r="BC730" t="e">
        <v>#N/A</v>
      </c>
      <c r="BD730" t="e">
        <f>IF(Z730=BC730,"OK")</f>
        <v>#N/A</v>
      </c>
      <c r="BE730">
        <v>0.218</v>
      </c>
      <c r="BF730">
        <v>1.6000000000000001E-4</v>
      </c>
      <c r="BG730">
        <v>74</v>
      </c>
      <c r="BH730">
        <v>46</v>
      </c>
      <c r="BI730">
        <v>46</v>
      </c>
      <c r="BJ730">
        <v>0.218</v>
      </c>
      <c r="BK730">
        <v>1.5699999999999999E-4</v>
      </c>
      <c r="BN730" s="183"/>
    </row>
    <row r="731" spans="1:66" ht="25.5" x14ac:dyDescent="0.25">
      <c r="A731" s="1"/>
      <c r="B731" s="94">
        <v>725</v>
      </c>
      <c r="C731" s="43">
        <v>1001376</v>
      </c>
      <c r="D731" s="43" t="s">
        <v>22</v>
      </c>
      <c r="E731" s="27" t="s">
        <v>5771</v>
      </c>
      <c r="F731" s="213" t="s">
        <v>21</v>
      </c>
      <c r="G731" s="41"/>
      <c r="H731" s="46" t="str">
        <f>IFERROR(IFERROR(IF(SEARCH("Usystems",$E731)&gt;0,"Usystems"),IF(SEARCH("RIIFO",$E731)&gt;0,"RIIFO","Uponor")),"Uponor")</f>
        <v>Uponor</v>
      </c>
      <c r="I731" s="25" t="str">
        <f>IFERROR(MID($D731,1,7)+0,"")</f>
        <v/>
      </c>
      <c r="J731" s="25" t="str">
        <f>IFERROR(MID($D731,10,7)+0,"")</f>
        <v/>
      </c>
      <c r="K731" s="25" t="str">
        <f>IFERROR(MID($D731,19,7)+0,"")</f>
        <v/>
      </c>
      <c r="L731" s="25" t="str">
        <f>IFERROR(MID($D731,28,7)+0,"")</f>
        <v/>
      </c>
      <c r="M731" s="25" t="str">
        <f>IF(IFERROR(MID($Q731,1,7)+0,"")&lt;1130000,IF(INDEX(C:C,MATCH(LEFT(Q731,7)+0,I:I,0))&lt;1130000,"",INDEX(C:C,MATCH(LEFT(Q731,7)+0,I:I,0))),IFERROR(MID($Q731,1,7)+0,""))</f>
        <v/>
      </c>
      <c r="N731" s="25" t="str">
        <f>IF(IFERROR(MID($Q731,10,7)+0,"")&lt;1130000,"",IFERROR(MID($Q731,10,7)+0,""))</f>
        <v/>
      </c>
      <c r="O731" s="25" t="str">
        <f>IF(IFERROR(MID($Q731,19,7)+0,"")&lt;1130000,"",IFERROR(MID($Q731,19,7)+0,""))</f>
        <v/>
      </c>
      <c r="P731" s="25" t="str">
        <f>IF(M731="","",IF(N731="",M731,M731&amp;", "&amp;N731))</f>
        <v/>
      </c>
      <c r="Q731" s="37" t="s">
        <v>22</v>
      </c>
      <c r="R731" s="37"/>
      <c r="S731" s="35" t="s">
        <v>42</v>
      </c>
      <c r="T731" s="25" t="s">
        <v>36</v>
      </c>
      <c r="U731" s="185">
        <v>12024</v>
      </c>
      <c r="V731" s="188">
        <v>12024</v>
      </c>
      <c r="W731" s="189">
        <v>12024</v>
      </c>
      <c r="X731" s="31">
        <v>12024</v>
      </c>
      <c r="Y731" s="90">
        <v>0</v>
      </c>
      <c r="Z731" s="31">
        <f>IF(OR(S731="VLD MLC components",S731="VLD MLC pipes",S731="VLD PEX components",S731="VLD PEX pipes",S731="VLD PHC components",S731="VLD PHC pipes",S731="Controls VLD"),"По запросу",X731)</f>
        <v>12024</v>
      </c>
      <c r="AA731" s="63">
        <f>ROUND(X731/1.2,3)</f>
        <v>10020</v>
      </c>
      <c r="AB731" s="23">
        <v>10020</v>
      </c>
      <c r="AC731" s="190">
        <f>IFERROR(ROUND(AA731/AB731-1,2),"")</f>
        <v>0</v>
      </c>
      <c r="AD731" s="25">
        <v>0.20499999999999999</v>
      </c>
      <c r="AE731" s="25">
        <v>1.2999999999999999E-4</v>
      </c>
      <c r="AF731" s="25">
        <v>0</v>
      </c>
      <c r="AG731" s="25" t="s">
        <v>22</v>
      </c>
      <c r="AH731" s="25">
        <v>0</v>
      </c>
      <c r="AI731" s="25">
        <v>0</v>
      </c>
      <c r="AJ731" s="25" t="s">
        <v>20</v>
      </c>
      <c r="AK731" s="42" t="s">
        <v>19</v>
      </c>
      <c r="AL731" s="25" t="s">
        <v>19</v>
      </c>
      <c r="AM731" s="25">
        <v>1</v>
      </c>
      <c r="AN731" s="25"/>
      <c r="AO731" s="25"/>
      <c r="AP731" s="25"/>
      <c r="AQ731" s="25"/>
      <c r="AR731" s="94"/>
      <c r="AS731" s="157" t="s">
        <v>22</v>
      </c>
      <c r="AT731" s="93" t="s">
        <v>22</v>
      </c>
      <c r="AU731" s="92" t="s">
        <v>22</v>
      </c>
      <c r="AV731" s="91" t="s">
        <v>152</v>
      </c>
      <c r="AW731" s="92" t="s">
        <v>48</v>
      </c>
      <c r="AX731" s="92" t="s">
        <v>48</v>
      </c>
      <c r="AY731" s="91" t="s">
        <v>152</v>
      </c>
      <c r="AZ731" s="23"/>
      <c r="BA731" s="25" t="s">
        <v>5768</v>
      </c>
      <c r="BB731" t="s">
        <v>25</v>
      </c>
      <c r="BC731" t="e">
        <v>#N/A</v>
      </c>
      <c r="BD731" t="e">
        <f>IF(Z731=BC731,"OK")</f>
        <v>#N/A</v>
      </c>
      <c r="BE731">
        <v>0.20499999999999999</v>
      </c>
      <c r="BF731">
        <v>1.2999999999999999E-4</v>
      </c>
      <c r="BG731">
        <v>0</v>
      </c>
      <c r="BH731">
        <v>0</v>
      </c>
      <c r="BI731">
        <v>0</v>
      </c>
      <c r="BJ731">
        <v>0</v>
      </c>
      <c r="BK731">
        <v>0</v>
      </c>
      <c r="BN731" s="183"/>
    </row>
    <row r="732" spans="1:66" x14ac:dyDescent="0.25">
      <c r="A732" s="1"/>
      <c r="B732" s="94">
        <v>726</v>
      </c>
      <c r="C732" s="43">
        <v>1004006</v>
      </c>
      <c r="D732" s="43" t="s">
        <v>22</v>
      </c>
      <c r="E732" s="27" t="s">
        <v>5770</v>
      </c>
      <c r="F732" s="151" t="s">
        <v>652</v>
      </c>
      <c r="G732" s="41"/>
      <c r="H732" s="46" t="str">
        <f>IFERROR(IFERROR(IF(SEARCH("Usystems",$E732)&gt;0,"Usystems"),IF(SEARCH("RIIFO",$E732)&gt;0,"RIIFO","Uponor")),"Uponor")</f>
        <v>Uponor</v>
      </c>
      <c r="I732" s="25" t="str">
        <f>IFERROR(MID($D732,1,7)+0,"")</f>
        <v/>
      </c>
      <c r="J732" s="25" t="str">
        <f>IFERROR(MID($D732,10,7)+0,"")</f>
        <v/>
      </c>
      <c r="K732" s="25" t="str">
        <f>IFERROR(MID($D732,19,7)+0,"")</f>
        <v/>
      </c>
      <c r="L732" s="25" t="str">
        <f>IFERROR(MID($D732,28,7)+0,"")</f>
        <v/>
      </c>
      <c r="M732" s="25" t="str">
        <f>IF(IFERROR(MID($Q732,1,7)+0,"")&lt;1130000,IF(INDEX(C:C,MATCH(LEFT(Q732,7)+0,I:I,0))&lt;1130000,"",INDEX(C:C,MATCH(LEFT(Q732,7)+0,I:I,0))),IFERROR(MID($Q732,1,7)+0,""))</f>
        <v/>
      </c>
      <c r="N732" s="25" t="str">
        <f>IF(IFERROR(MID($Q732,10,7)+0,"")&lt;1130000,"",IFERROR(MID($Q732,10,7)+0,""))</f>
        <v/>
      </c>
      <c r="O732" s="25" t="str">
        <f>IF(IFERROR(MID($Q732,19,7)+0,"")&lt;1130000,"",IFERROR(MID($Q732,19,7)+0,""))</f>
        <v/>
      </c>
      <c r="P732" s="25" t="str">
        <f>IF(M732="","",IF(N732="",M732,M732&amp;", "&amp;N732))</f>
        <v/>
      </c>
      <c r="Q732" s="37" t="s">
        <v>22</v>
      </c>
      <c r="R732" s="37"/>
      <c r="S732" s="35" t="s">
        <v>42</v>
      </c>
      <c r="T732" s="25" t="s">
        <v>36</v>
      </c>
      <c r="U732" s="185">
        <v>12024</v>
      </c>
      <c r="V732" s="188">
        <v>12024</v>
      </c>
      <c r="W732" s="189">
        <v>12024</v>
      </c>
      <c r="X732" s="31">
        <v>12024</v>
      </c>
      <c r="Y732" s="90">
        <v>0</v>
      </c>
      <c r="Z732" s="31">
        <f>IF(OR(S732="VLD MLC components",S732="VLD MLC pipes",S732="VLD PEX components",S732="VLD PEX pipes",S732="VLD PHC components",S732="VLD PHC pipes",S732="Controls VLD"),"По запросу",X732)</f>
        <v>12024</v>
      </c>
      <c r="AA732" s="63">
        <f>ROUND(X732/1.2,3)</f>
        <v>10020</v>
      </c>
      <c r="AB732" s="23">
        <v>10020</v>
      </c>
      <c r="AC732" s="190">
        <f>IFERROR(ROUND(AA732/AB732-1,2),"")</f>
        <v>0</v>
      </c>
      <c r="AD732" s="25">
        <v>0.33</v>
      </c>
      <c r="AE732" s="25">
        <v>1.3999999999999999E-4</v>
      </c>
      <c r="AF732" s="25">
        <v>0</v>
      </c>
      <c r="AG732" s="25" t="s">
        <v>22</v>
      </c>
      <c r="AH732" s="25">
        <v>0</v>
      </c>
      <c r="AI732" s="25">
        <v>0</v>
      </c>
      <c r="AJ732" s="25" t="s">
        <v>20</v>
      </c>
      <c r="AK732" s="42" t="s">
        <v>19</v>
      </c>
      <c r="AL732" s="25" t="s">
        <v>19</v>
      </c>
      <c r="AM732" s="25">
        <v>1</v>
      </c>
      <c r="AN732" s="25">
        <v>47</v>
      </c>
      <c r="AO732" s="25">
        <v>47</v>
      </c>
      <c r="AP732" s="25">
        <v>72</v>
      </c>
      <c r="AQ732" s="25">
        <v>0.33</v>
      </c>
      <c r="AR732" s="94">
        <v>1.5899999999999999E-4</v>
      </c>
      <c r="AS732" s="157" t="s">
        <v>22</v>
      </c>
      <c r="AT732" s="93" t="s">
        <v>22</v>
      </c>
      <c r="AU732" s="92" t="s">
        <v>22</v>
      </c>
      <c r="AV732" s="91" t="s">
        <v>152</v>
      </c>
      <c r="AW732" s="92" t="s">
        <v>48</v>
      </c>
      <c r="AX732" s="92" t="s">
        <v>48</v>
      </c>
      <c r="AY732" s="91" t="s">
        <v>152</v>
      </c>
      <c r="AZ732" s="23"/>
      <c r="BA732" s="25" t="s">
        <v>5768</v>
      </c>
      <c r="BB732" t="s">
        <v>25</v>
      </c>
      <c r="BC732" t="e">
        <v>#N/A</v>
      </c>
      <c r="BD732" t="e">
        <f>IF(Z732=BC732,"OK")</f>
        <v>#N/A</v>
      </c>
      <c r="BE732">
        <v>0.33</v>
      </c>
      <c r="BF732">
        <v>1.3999999999999999E-4</v>
      </c>
      <c r="BG732">
        <v>47</v>
      </c>
      <c r="BH732">
        <v>47</v>
      </c>
      <c r="BI732">
        <v>72</v>
      </c>
      <c r="BJ732">
        <v>0.33</v>
      </c>
      <c r="BK732">
        <v>1.5899999999999999E-4</v>
      </c>
      <c r="BN732" s="183"/>
    </row>
    <row r="733" spans="1:66" ht="25.5" x14ac:dyDescent="0.25">
      <c r="A733" s="1"/>
      <c r="B733" s="94">
        <v>727</v>
      </c>
      <c r="C733" s="43">
        <v>1001378</v>
      </c>
      <c r="D733" s="43" t="s">
        <v>22</v>
      </c>
      <c r="E733" s="27" t="s">
        <v>5769</v>
      </c>
      <c r="F733" s="151" t="s">
        <v>26</v>
      </c>
      <c r="G733" s="41"/>
      <c r="H733" s="46" t="str">
        <f>IFERROR(IFERROR(IF(SEARCH("Usystems",$E733)&gt;0,"Usystems"),IF(SEARCH("RIIFO",$E733)&gt;0,"RIIFO","Uponor")),"Uponor")</f>
        <v>Uponor</v>
      </c>
      <c r="I733" s="25" t="str">
        <f>IFERROR(MID($D733,1,7)+0,"")</f>
        <v/>
      </c>
      <c r="J733" s="25" t="str">
        <f>IFERROR(MID($D733,10,7)+0,"")</f>
        <v/>
      </c>
      <c r="K733" s="25" t="str">
        <f>IFERROR(MID($D733,19,7)+0,"")</f>
        <v/>
      </c>
      <c r="L733" s="25" t="str">
        <f>IFERROR(MID($D733,28,7)+0,"")</f>
        <v/>
      </c>
      <c r="M733" s="25" t="str">
        <f>IF(IFERROR(MID($Q733,1,7)+0,"")&lt;1130000,IF(INDEX(C:C,MATCH(LEFT(Q733,7)+0,I:I,0))&lt;1130000,"",INDEX(C:C,MATCH(LEFT(Q733,7)+0,I:I,0))),IFERROR(MID($Q733,1,7)+0,""))</f>
        <v/>
      </c>
      <c r="N733" s="25" t="str">
        <f>IF(IFERROR(MID($Q733,10,7)+0,"")&lt;1130000,"",IFERROR(MID($Q733,10,7)+0,""))</f>
        <v/>
      </c>
      <c r="O733" s="25" t="str">
        <f>IF(IFERROR(MID($Q733,19,7)+0,"")&lt;1130000,"",IFERROR(MID($Q733,19,7)+0,""))</f>
        <v/>
      </c>
      <c r="P733" s="25" t="str">
        <f>IF(M733="","",IF(N733="",M733,M733&amp;", "&amp;N733))</f>
        <v/>
      </c>
      <c r="Q733" s="37" t="s">
        <v>22</v>
      </c>
      <c r="R733" s="37"/>
      <c r="S733" s="35" t="s">
        <v>42</v>
      </c>
      <c r="T733" s="25" t="s">
        <v>36</v>
      </c>
      <c r="U733" s="185">
        <v>12024</v>
      </c>
      <c r="V733" s="188">
        <v>12024</v>
      </c>
      <c r="W733" s="189">
        <v>12024</v>
      </c>
      <c r="X733" s="31">
        <v>12024</v>
      </c>
      <c r="Y733" s="90">
        <v>0</v>
      </c>
      <c r="Z733" s="31">
        <f>IF(OR(S733="VLD MLC components",S733="VLD MLC pipes",S733="VLD PEX components",S733="VLD PEX pipes",S733="VLD PHC components",S733="VLD PHC pipes",S733="Controls VLD"),"По запросу",X733)</f>
        <v>12024</v>
      </c>
      <c r="AA733" s="63">
        <f>ROUND(X733/1.2,3)</f>
        <v>10020</v>
      </c>
      <c r="AB733" s="23">
        <v>10020</v>
      </c>
      <c r="AC733" s="190">
        <f>IFERROR(ROUND(AA733/AB733-1,2),"")</f>
        <v>0</v>
      </c>
      <c r="AD733" s="25">
        <v>0.36699999999999999</v>
      </c>
      <c r="AE733" s="25">
        <v>8.8199999999999997E-4</v>
      </c>
      <c r="AF733" s="25">
        <v>0</v>
      </c>
      <c r="AG733" s="25" t="s">
        <v>22</v>
      </c>
      <c r="AH733" s="25">
        <v>0</v>
      </c>
      <c r="AI733" s="25">
        <v>0</v>
      </c>
      <c r="AJ733" s="25" t="s">
        <v>20</v>
      </c>
      <c r="AK733" s="42" t="s">
        <v>19</v>
      </c>
      <c r="AL733" s="25" t="s">
        <v>19</v>
      </c>
      <c r="AM733" s="25">
        <v>1</v>
      </c>
      <c r="AN733" s="25"/>
      <c r="AO733" s="25"/>
      <c r="AP733" s="25"/>
      <c r="AQ733" s="25"/>
      <c r="AR733" s="94"/>
      <c r="AS733" s="157" t="s">
        <v>22</v>
      </c>
      <c r="AT733" s="93" t="s">
        <v>22</v>
      </c>
      <c r="AU733" s="92" t="s">
        <v>22</v>
      </c>
      <c r="AV733" s="91" t="s">
        <v>152</v>
      </c>
      <c r="AW733" s="92" t="s">
        <v>48</v>
      </c>
      <c r="AX733" s="92" t="s">
        <v>48</v>
      </c>
      <c r="AY733" s="91" t="s">
        <v>152</v>
      </c>
      <c r="AZ733" s="23"/>
      <c r="BA733" s="25" t="s">
        <v>5768</v>
      </c>
      <c r="BB733" t="s">
        <v>25</v>
      </c>
      <c r="BC733" t="e">
        <v>#N/A</v>
      </c>
      <c r="BD733" t="e">
        <f>IF(Z733=BC733,"OK")</f>
        <v>#N/A</v>
      </c>
      <c r="BE733">
        <v>0.36699999999999999</v>
      </c>
      <c r="BF733">
        <v>8.8199999999999997E-4</v>
      </c>
      <c r="BG733">
        <v>0</v>
      </c>
      <c r="BH733">
        <v>0</v>
      </c>
      <c r="BI733">
        <v>0</v>
      </c>
      <c r="BJ733">
        <v>0</v>
      </c>
      <c r="BK733">
        <v>0</v>
      </c>
      <c r="BN733" s="183"/>
    </row>
    <row r="734" spans="1:66" ht="25.5" x14ac:dyDescent="0.25">
      <c r="A734" s="1"/>
      <c r="B734" s="94">
        <v>728</v>
      </c>
      <c r="C734" s="43">
        <v>1004033</v>
      </c>
      <c r="D734" s="43" t="s">
        <v>22</v>
      </c>
      <c r="E734" s="27" t="s">
        <v>5767</v>
      </c>
      <c r="F734" s="151" t="s">
        <v>26</v>
      </c>
      <c r="G734" s="41"/>
      <c r="H734" s="46" t="str">
        <f>IFERROR(IFERROR(IF(SEARCH("Usystems",$E734)&gt;0,"Usystems"),IF(SEARCH("RIIFO",$E734)&gt;0,"RIIFO","Uponor")),"Uponor")</f>
        <v>Uponor</v>
      </c>
      <c r="I734" s="25" t="str">
        <f>IFERROR(MID($D734,1,7)+0,"")</f>
        <v/>
      </c>
      <c r="J734" s="25" t="str">
        <f>IFERROR(MID($D734,10,7)+0,"")</f>
        <v/>
      </c>
      <c r="K734" s="25" t="str">
        <f>IFERROR(MID($D734,19,7)+0,"")</f>
        <v/>
      </c>
      <c r="L734" s="25" t="str">
        <f>IFERROR(MID($D734,28,7)+0,"")</f>
        <v/>
      </c>
      <c r="M734" s="25" t="str">
        <f>IF(IFERROR(MID($Q734,1,7)+0,"")&lt;1130000,IF(INDEX(C:C,MATCH(LEFT(Q734,7)+0,I:I,0))&lt;1130000,"",INDEX(C:C,MATCH(LEFT(Q734,7)+0,I:I,0))),IFERROR(MID($Q734,1,7)+0,""))</f>
        <v/>
      </c>
      <c r="N734" s="25" t="str">
        <f>IF(IFERROR(MID($Q734,10,7)+0,"")&lt;1130000,"",IFERROR(MID($Q734,10,7)+0,""))</f>
        <v/>
      </c>
      <c r="O734" s="25" t="str">
        <f>IF(IFERROR(MID($Q734,19,7)+0,"")&lt;1130000,"",IFERROR(MID($Q734,19,7)+0,""))</f>
        <v/>
      </c>
      <c r="P734" s="25" t="str">
        <f>IF(M734="","",IF(N734="",M734,M734&amp;", "&amp;N734))</f>
        <v/>
      </c>
      <c r="Q734" s="37" t="s">
        <v>22</v>
      </c>
      <c r="R734" s="37"/>
      <c r="S734" s="35" t="s">
        <v>42</v>
      </c>
      <c r="T734" s="25" t="s">
        <v>36</v>
      </c>
      <c r="U734" s="185">
        <v>17242</v>
      </c>
      <c r="V734" s="188">
        <v>17242</v>
      </c>
      <c r="W734" s="189">
        <v>17242</v>
      </c>
      <c r="X734" s="31">
        <v>17242</v>
      </c>
      <c r="Y734" s="90">
        <v>0</v>
      </c>
      <c r="Z734" s="31">
        <f>IF(OR(S734="VLD MLC components",S734="VLD MLC pipes",S734="VLD PEX components",S734="VLD PEX pipes",S734="VLD PHC components",S734="VLD PHC pipes",S734="Controls VLD"),"По запросу",X734)</f>
        <v>17242</v>
      </c>
      <c r="AA734" s="63">
        <f>ROUND(X734/1.2,3)</f>
        <v>14368.333000000001</v>
      </c>
      <c r="AB734" s="23">
        <v>14368.333000000001</v>
      </c>
      <c r="AC734" s="190">
        <f>IFERROR(ROUND(AA734/AB734-1,2),"")</f>
        <v>0</v>
      </c>
      <c r="AD734" s="25">
        <v>0.85399999999999998</v>
      </c>
      <c r="AE734" s="25">
        <v>4.4999999999999999E-4</v>
      </c>
      <c r="AF734" s="25">
        <v>0</v>
      </c>
      <c r="AG734" s="25" t="s">
        <v>22</v>
      </c>
      <c r="AH734" s="25">
        <v>0</v>
      </c>
      <c r="AI734" s="25">
        <v>0</v>
      </c>
      <c r="AJ734" s="25" t="s">
        <v>20</v>
      </c>
      <c r="AK734" s="42" t="s">
        <v>19</v>
      </c>
      <c r="AL734" s="25" t="s">
        <v>19</v>
      </c>
      <c r="AM734" s="25">
        <v>1</v>
      </c>
      <c r="AN734" s="25"/>
      <c r="AO734" s="25"/>
      <c r="AP734" s="25"/>
      <c r="AQ734" s="25"/>
      <c r="AR734" s="94"/>
      <c r="AS734" s="157" t="s">
        <v>22</v>
      </c>
      <c r="AT734" s="93" t="s">
        <v>22</v>
      </c>
      <c r="AU734" s="92" t="s">
        <v>22</v>
      </c>
      <c r="AV734" s="91" t="s">
        <v>152</v>
      </c>
      <c r="AW734" s="92" t="s">
        <v>48</v>
      </c>
      <c r="AX734" s="92" t="s">
        <v>48</v>
      </c>
      <c r="AY734" s="91" t="s">
        <v>152</v>
      </c>
      <c r="AZ734" s="23"/>
      <c r="BA734" s="25" t="s">
        <v>5766</v>
      </c>
      <c r="BB734" t="s">
        <v>25</v>
      </c>
      <c r="BC734" t="e">
        <v>#N/A</v>
      </c>
      <c r="BD734" t="e">
        <f>IF(Z734=BC734,"OK")</f>
        <v>#N/A</v>
      </c>
      <c r="BE734">
        <v>0.85399999999999998</v>
      </c>
      <c r="BF734">
        <v>4.4999999999999999E-4</v>
      </c>
      <c r="BG734">
        <v>0</v>
      </c>
      <c r="BH734">
        <v>0</v>
      </c>
      <c r="BI734">
        <v>0</v>
      </c>
      <c r="BJ734">
        <v>0</v>
      </c>
      <c r="BK734">
        <v>0</v>
      </c>
      <c r="BN734" s="183"/>
    </row>
    <row r="735" spans="1:66" ht="25.5" x14ac:dyDescent="0.25">
      <c r="A735" s="1"/>
      <c r="B735" s="94">
        <v>729</v>
      </c>
      <c r="C735" s="43">
        <v>1004036</v>
      </c>
      <c r="D735" s="43" t="s">
        <v>22</v>
      </c>
      <c r="E735" s="36" t="s">
        <v>5765</v>
      </c>
      <c r="F735" s="151" t="s">
        <v>28</v>
      </c>
      <c r="G735" s="41"/>
      <c r="H735" s="46" t="str">
        <f>IFERROR(IFERROR(IF(SEARCH("Usystems",$E735)&gt;0,"Usystems"),IF(SEARCH("RIIFO",$E735)&gt;0,"RIIFO","Uponor")),"Uponor")</f>
        <v>Uponor</v>
      </c>
      <c r="I735" s="25" t="str">
        <f>IFERROR(MID($D735,1,7)+0,"")</f>
        <v/>
      </c>
      <c r="J735" s="25" t="str">
        <f>IFERROR(MID($D735,10,7)+0,"")</f>
        <v/>
      </c>
      <c r="K735" s="25" t="str">
        <f>IFERROR(MID($D735,19,7)+0,"")</f>
        <v/>
      </c>
      <c r="L735" s="25" t="str">
        <f>IFERROR(MID($D735,28,7)+0,"")</f>
        <v/>
      </c>
      <c r="M735" s="25" t="str">
        <f>IF(IFERROR(MID($Q735,1,7)+0,"")&lt;1130000,IF(INDEX(C:C,MATCH(LEFT(Q735,7)+0,I:I,0))&lt;1130000,"",INDEX(C:C,MATCH(LEFT(Q735,7)+0,I:I,0))),IFERROR(MID($Q735,1,7)+0,""))</f>
        <v/>
      </c>
      <c r="N735" s="25" t="str">
        <f>IF(IFERROR(MID($Q735,10,7)+0,"")&lt;1130000,"",IFERROR(MID($Q735,10,7)+0,""))</f>
        <v/>
      </c>
      <c r="O735" s="25" t="str">
        <f>IF(IFERROR(MID($Q735,19,7)+0,"")&lt;1130000,"",IFERROR(MID($Q735,19,7)+0,""))</f>
        <v/>
      </c>
      <c r="P735" s="25" t="str">
        <f>IF(M735="","",IF(N735="",M735,M735&amp;", "&amp;N735))</f>
        <v/>
      </c>
      <c r="Q735" s="37" t="s">
        <v>22</v>
      </c>
      <c r="R735" s="37"/>
      <c r="S735" s="35" t="s">
        <v>42</v>
      </c>
      <c r="T735" s="25" t="s">
        <v>36</v>
      </c>
      <c r="U735" s="185">
        <v>51527</v>
      </c>
      <c r="V735" s="188">
        <v>51527</v>
      </c>
      <c r="W735" s="189">
        <v>51527</v>
      </c>
      <c r="X735" s="31">
        <v>51527</v>
      </c>
      <c r="Y735" s="90">
        <v>0</v>
      </c>
      <c r="Z735" s="31">
        <f>IF(OR(S735="VLD MLC components",S735="VLD MLC pipes",S735="VLD PEX components",S735="VLD PEX pipes",S735="VLD PHC components",S735="VLD PHC pipes",S735="Controls VLD"),"По запросу",X735)</f>
        <v>51527</v>
      </c>
      <c r="AA735" s="63">
        <f>ROUND(X735/1.2,3)</f>
        <v>42939.167000000001</v>
      </c>
      <c r="AB735" s="23">
        <v>42939.167000000001</v>
      </c>
      <c r="AC735" s="190">
        <f>IFERROR(ROUND(AA735/AB735-1,2),"")</f>
        <v>0</v>
      </c>
      <c r="AD735" s="25">
        <v>1.032</v>
      </c>
      <c r="AE735" s="25">
        <v>1.0499999999999999E-3</v>
      </c>
      <c r="AF735" s="25">
        <v>0</v>
      </c>
      <c r="AG735" s="25" t="s">
        <v>22</v>
      </c>
      <c r="AH735" s="25">
        <v>0</v>
      </c>
      <c r="AI735" s="25">
        <v>0</v>
      </c>
      <c r="AJ735" s="25" t="s">
        <v>19</v>
      </c>
      <c r="AK735" s="42" t="s">
        <v>19</v>
      </c>
      <c r="AL735" s="25" t="s">
        <v>19</v>
      </c>
      <c r="AM735" s="25">
        <v>1</v>
      </c>
      <c r="AN735" s="25"/>
      <c r="AO735" s="25"/>
      <c r="AP735" s="25"/>
      <c r="AQ735" s="25"/>
      <c r="AR735" s="94"/>
      <c r="AS735" s="157" t="s">
        <v>22</v>
      </c>
      <c r="AT735" s="93" t="s">
        <v>22</v>
      </c>
      <c r="AU735" s="92" t="s">
        <v>22</v>
      </c>
      <c r="AV735" s="91" t="s">
        <v>48</v>
      </c>
      <c r="AW735" s="92" t="s">
        <v>48</v>
      </c>
      <c r="AX735" s="92" t="s">
        <v>48</v>
      </c>
      <c r="AY735" s="91" t="s">
        <v>152</v>
      </c>
      <c r="AZ735" s="23"/>
      <c r="BA735" s="25">
        <v>0</v>
      </c>
      <c r="BB735" t="s">
        <v>48</v>
      </c>
      <c r="BC735" t="e">
        <v>#N/A</v>
      </c>
      <c r="BD735" t="e">
        <f>IF(Z735=BC735,"OK")</f>
        <v>#N/A</v>
      </c>
      <c r="BE735">
        <v>1.032</v>
      </c>
      <c r="BF735">
        <v>1.0499999999999999E-3</v>
      </c>
      <c r="BG735">
        <v>0</v>
      </c>
      <c r="BH735">
        <v>0</v>
      </c>
      <c r="BI735">
        <v>0</v>
      </c>
      <c r="BJ735">
        <v>0</v>
      </c>
      <c r="BK735">
        <v>0</v>
      </c>
      <c r="BN735" s="183"/>
    </row>
    <row r="736" spans="1:66" ht="25.5" x14ac:dyDescent="0.25">
      <c r="A736" s="1"/>
      <c r="B736" s="94">
        <v>730</v>
      </c>
      <c r="C736" s="43">
        <v>1004038</v>
      </c>
      <c r="D736" s="40" t="s">
        <v>22</v>
      </c>
      <c r="E736" s="36" t="s">
        <v>5764</v>
      </c>
      <c r="F736" s="151" t="s">
        <v>28</v>
      </c>
      <c r="G736" s="41"/>
      <c r="H736" s="46" t="str">
        <f>IFERROR(IFERROR(IF(SEARCH("Usystems",$E736)&gt;0,"Usystems"),IF(SEARCH("RIIFO",$E736)&gt;0,"RIIFO","Uponor")),"Uponor")</f>
        <v>Uponor</v>
      </c>
      <c r="I736" s="25" t="str">
        <f>IFERROR(MID($D736,1,7)+0,"")</f>
        <v/>
      </c>
      <c r="J736" s="25" t="str">
        <f>IFERROR(MID($D736,10,7)+0,"")</f>
        <v/>
      </c>
      <c r="K736" s="25" t="str">
        <f>IFERROR(MID($D736,19,7)+0,"")</f>
        <v/>
      </c>
      <c r="L736" s="25" t="str">
        <f>IFERROR(MID($D736,28,7)+0,"")</f>
        <v/>
      </c>
      <c r="M736" s="25" t="str">
        <f>IF(IFERROR(MID($Q736,1,7)+0,"")&lt;1130000,IF(INDEX(C:C,MATCH(LEFT(Q736,7)+0,I:I,0))&lt;1130000,"",INDEX(C:C,MATCH(LEFT(Q736,7)+0,I:I,0))),IFERROR(MID($Q736,1,7)+0,""))</f>
        <v/>
      </c>
      <c r="N736" s="25" t="str">
        <f>IF(IFERROR(MID($Q736,10,7)+0,"")&lt;1130000,"",IFERROR(MID($Q736,10,7)+0,""))</f>
        <v/>
      </c>
      <c r="O736" s="25" t="str">
        <f>IF(IFERROR(MID($Q736,19,7)+0,"")&lt;1130000,"",IFERROR(MID($Q736,19,7)+0,""))</f>
        <v/>
      </c>
      <c r="P736" s="25" t="str">
        <f>IF(M736="","",IF(N736="",M736,M736&amp;", "&amp;N736))</f>
        <v/>
      </c>
      <c r="Q736" s="37" t="s">
        <v>22</v>
      </c>
      <c r="R736" s="37"/>
      <c r="S736" s="35" t="s">
        <v>42</v>
      </c>
      <c r="T736" s="25" t="s">
        <v>36</v>
      </c>
      <c r="U736" s="185">
        <v>56004</v>
      </c>
      <c r="V736" s="188">
        <v>56004</v>
      </c>
      <c r="W736" s="189">
        <v>56004</v>
      </c>
      <c r="X736" s="31">
        <v>56004</v>
      </c>
      <c r="Y736" s="90">
        <v>0</v>
      </c>
      <c r="Z736" s="31">
        <f>IF(OR(S736="VLD MLC components",S736="VLD MLC pipes",S736="VLD PEX components",S736="VLD PEX pipes",S736="VLD PHC components",S736="VLD PHC pipes",S736="Controls VLD"),"По запросу",X736)</f>
        <v>56004</v>
      </c>
      <c r="AA736" s="63">
        <f>ROUND(X736/1.2,3)</f>
        <v>46670</v>
      </c>
      <c r="AB736" s="23">
        <v>46670</v>
      </c>
      <c r="AC736" s="190">
        <f>IFERROR(ROUND(AA736/AB736-1,2),"")</f>
        <v>0</v>
      </c>
      <c r="AD736" s="25">
        <v>1.84</v>
      </c>
      <c r="AE736" s="25">
        <v>9.7999999999999997E-4</v>
      </c>
      <c r="AF736" s="25">
        <v>0</v>
      </c>
      <c r="AG736" s="25" t="s">
        <v>22</v>
      </c>
      <c r="AH736" s="25">
        <v>0</v>
      </c>
      <c r="AI736" s="25">
        <v>0</v>
      </c>
      <c r="AJ736" s="25" t="s">
        <v>19</v>
      </c>
      <c r="AK736" s="42" t="s">
        <v>19</v>
      </c>
      <c r="AL736" s="25" t="s">
        <v>19</v>
      </c>
      <c r="AM736" s="25">
        <v>1</v>
      </c>
      <c r="AN736" s="25"/>
      <c r="AO736" s="25"/>
      <c r="AP736" s="25"/>
      <c r="AQ736" s="25"/>
      <c r="AR736" s="94"/>
      <c r="AS736" s="157" t="s">
        <v>22</v>
      </c>
      <c r="AT736" s="93" t="s">
        <v>22</v>
      </c>
      <c r="AU736" s="92" t="s">
        <v>22</v>
      </c>
      <c r="AV736" s="91" t="s">
        <v>48</v>
      </c>
      <c r="AW736" s="92" t="s">
        <v>48</v>
      </c>
      <c r="AX736" s="92" t="s">
        <v>48</v>
      </c>
      <c r="AY736" s="91" t="s">
        <v>152</v>
      </c>
      <c r="AZ736" s="23"/>
      <c r="BA736" s="25">
        <v>0</v>
      </c>
      <c r="BB736" t="s">
        <v>48</v>
      </c>
      <c r="BC736" t="e">
        <v>#N/A</v>
      </c>
      <c r="BD736" t="e">
        <f>IF(Z736=BC736,"OK")</f>
        <v>#N/A</v>
      </c>
      <c r="BE736">
        <v>1.84</v>
      </c>
      <c r="BF736">
        <v>9.7999999999999997E-4</v>
      </c>
      <c r="BG736">
        <v>0</v>
      </c>
      <c r="BH736">
        <v>0</v>
      </c>
      <c r="BI736">
        <v>0</v>
      </c>
      <c r="BJ736">
        <v>0</v>
      </c>
      <c r="BK736">
        <v>0</v>
      </c>
      <c r="BN736" s="183"/>
    </row>
    <row r="737" spans="1:66" ht="25.5" x14ac:dyDescent="0.25">
      <c r="A737" s="1"/>
      <c r="B737" s="94">
        <v>731</v>
      </c>
      <c r="C737" s="43">
        <v>1004035</v>
      </c>
      <c r="D737" s="45"/>
      <c r="E737" s="36" t="s">
        <v>5763</v>
      </c>
      <c r="F737" s="151" t="s">
        <v>28</v>
      </c>
      <c r="G737" s="41"/>
      <c r="H737" s="46" t="str">
        <f>IFERROR(IFERROR(IF(SEARCH("Usystems",$E737)&gt;0,"Usystems"),IF(SEARCH("RIIFO",$E737)&gt;0,"RIIFO","Uponor")),"Uponor")</f>
        <v>Uponor</v>
      </c>
      <c r="I737" s="25" t="str">
        <f>IFERROR(MID($D737,1,7)+0,"")</f>
        <v/>
      </c>
      <c r="J737" s="25" t="str">
        <f>IFERROR(MID($D737,10,7)+0,"")</f>
        <v/>
      </c>
      <c r="K737" s="25" t="str">
        <f>IFERROR(MID($D737,19,7)+0,"")</f>
        <v/>
      </c>
      <c r="L737" s="25" t="str">
        <f>IFERROR(MID($D737,28,7)+0,"")</f>
        <v/>
      </c>
      <c r="M737" s="25" t="str">
        <f>IF(IFERROR(MID($Q737,1,7)+0,"")&lt;1130000,IF(INDEX(C:C,MATCH(LEFT(Q737,7)+0,I:I,0))&lt;1130000,"",INDEX(C:C,MATCH(LEFT(Q737,7)+0,I:I,0))),IFERROR(MID($Q737,1,7)+0,""))</f>
        <v/>
      </c>
      <c r="N737" s="25" t="str">
        <f>IF(IFERROR(MID($Q737,10,7)+0,"")&lt;1130000,"",IFERROR(MID($Q737,10,7)+0,""))</f>
        <v/>
      </c>
      <c r="O737" s="25" t="str">
        <f>IF(IFERROR(MID($Q737,19,7)+0,"")&lt;1130000,"",IFERROR(MID($Q737,19,7)+0,""))</f>
        <v/>
      </c>
      <c r="P737" s="25" t="str">
        <f>IF(M737="","",IF(N737="",M737,M737&amp;", "&amp;N737))</f>
        <v/>
      </c>
      <c r="Q737" s="37" t="s">
        <v>22</v>
      </c>
      <c r="R737" s="37"/>
      <c r="S737" s="35" t="s">
        <v>42</v>
      </c>
      <c r="T737" s="25" t="s">
        <v>36</v>
      </c>
      <c r="U737" s="185">
        <v>41161</v>
      </c>
      <c r="V737" s="188">
        <v>41161</v>
      </c>
      <c r="W737" s="189">
        <v>41161</v>
      </c>
      <c r="X737" s="31">
        <v>41161</v>
      </c>
      <c r="Y737" s="90">
        <v>0</v>
      </c>
      <c r="Z737" s="31">
        <f>IF(OR(S737="VLD MLC components",S737="VLD MLC pipes",S737="VLD PEX components",S737="VLD PEX pipes",S737="VLD PHC components",S737="VLD PHC pipes",S737="Controls VLD"),"По запросу",X737)</f>
        <v>41161</v>
      </c>
      <c r="AA737" s="63">
        <f>ROUND(X737/1.2,3)</f>
        <v>34300.832999999999</v>
      </c>
      <c r="AB737" s="23">
        <v>34300.832999999999</v>
      </c>
      <c r="AC737" s="190">
        <f>IFERROR(ROUND(AA737/AB737-1,2),"")</f>
        <v>0</v>
      </c>
      <c r="AD737" s="25">
        <v>1</v>
      </c>
      <c r="AE737" s="25">
        <v>9.9500000000000001E-4</v>
      </c>
      <c r="AF737" s="25">
        <v>0</v>
      </c>
      <c r="AG737" s="25" t="s">
        <v>22</v>
      </c>
      <c r="AH737" s="25">
        <v>0</v>
      </c>
      <c r="AI737" s="25">
        <v>0</v>
      </c>
      <c r="AJ737" s="42" t="s">
        <v>19</v>
      </c>
      <c r="AK737" s="42" t="s">
        <v>19</v>
      </c>
      <c r="AL737" s="25" t="s">
        <v>19</v>
      </c>
      <c r="AM737" s="25">
        <v>1</v>
      </c>
      <c r="AN737" s="25"/>
      <c r="AO737" s="25"/>
      <c r="AP737" s="25"/>
      <c r="AQ737" s="25"/>
      <c r="AR737" s="94"/>
      <c r="AS737" s="157" t="s">
        <v>22</v>
      </c>
      <c r="AT737" s="93" t="s">
        <v>22</v>
      </c>
      <c r="AU737" s="92" t="s">
        <v>22</v>
      </c>
      <c r="AV737" s="91" t="s">
        <v>48</v>
      </c>
      <c r="AW737" s="92" t="s">
        <v>48</v>
      </c>
      <c r="AX737" s="92" t="s">
        <v>48</v>
      </c>
      <c r="AY737" s="91" t="s">
        <v>152</v>
      </c>
      <c r="AZ737" s="23"/>
      <c r="BA737" s="25">
        <v>0</v>
      </c>
      <c r="BB737" t="s">
        <v>48</v>
      </c>
      <c r="BC737" t="e">
        <v>#N/A</v>
      </c>
      <c r="BD737" t="e">
        <f>IF(Z737=BC737,"OK")</f>
        <v>#N/A</v>
      </c>
      <c r="BE737">
        <v>1</v>
      </c>
      <c r="BF737">
        <v>9.9500000000000001E-4</v>
      </c>
      <c r="BG737">
        <v>0</v>
      </c>
      <c r="BH737">
        <v>0</v>
      </c>
      <c r="BI737">
        <v>0</v>
      </c>
      <c r="BJ737">
        <v>0</v>
      </c>
      <c r="BK737">
        <v>0</v>
      </c>
      <c r="BN737" s="183"/>
    </row>
    <row r="738" spans="1:66" ht="25.5" x14ac:dyDescent="0.25">
      <c r="A738" s="1"/>
      <c r="B738" s="94">
        <v>732</v>
      </c>
      <c r="C738" s="43">
        <v>1004037</v>
      </c>
      <c r="D738" s="45"/>
      <c r="E738" s="36" t="s">
        <v>5762</v>
      </c>
      <c r="F738" s="151" t="s">
        <v>28</v>
      </c>
      <c r="G738" s="41"/>
      <c r="H738" s="46" t="str">
        <f>IFERROR(IFERROR(IF(SEARCH("Usystems",$E738)&gt;0,"Usystems"),IF(SEARCH("RIIFO",$E738)&gt;0,"RIIFO","Uponor")),"Uponor")</f>
        <v>Uponor</v>
      </c>
      <c r="I738" s="25" t="str">
        <f>IFERROR(MID($D738,1,7)+0,"")</f>
        <v/>
      </c>
      <c r="J738" s="25" t="str">
        <f>IFERROR(MID($D738,10,7)+0,"")</f>
        <v/>
      </c>
      <c r="K738" s="25" t="str">
        <f>IFERROR(MID($D738,19,7)+0,"")</f>
        <v/>
      </c>
      <c r="L738" s="25" t="str">
        <f>IFERROR(MID($D738,28,7)+0,"")</f>
        <v/>
      </c>
      <c r="M738" s="25" t="str">
        <f>IF(IFERROR(MID($Q738,1,7)+0,"")&lt;1130000,IF(INDEX(C:C,MATCH(LEFT(Q738,7)+0,I:I,0))&lt;1130000,"",INDEX(C:C,MATCH(LEFT(Q738,7)+0,I:I,0))),IFERROR(MID($Q738,1,7)+0,""))</f>
        <v/>
      </c>
      <c r="N738" s="25" t="str">
        <f>IF(IFERROR(MID($Q738,10,7)+0,"")&lt;1130000,"",IFERROR(MID($Q738,10,7)+0,""))</f>
        <v/>
      </c>
      <c r="O738" s="25" t="str">
        <f>IF(IFERROR(MID($Q738,19,7)+0,"")&lt;1130000,"",IFERROR(MID($Q738,19,7)+0,""))</f>
        <v/>
      </c>
      <c r="P738" s="25" t="str">
        <f>IF(M738="","",IF(N738="",M738,M738&amp;", "&amp;N738))</f>
        <v/>
      </c>
      <c r="Q738" s="37" t="s">
        <v>22</v>
      </c>
      <c r="R738" s="37"/>
      <c r="S738" s="35" t="s">
        <v>42</v>
      </c>
      <c r="T738" s="25" t="s">
        <v>36</v>
      </c>
      <c r="U738" s="185">
        <v>51527</v>
      </c>
      <c r="V738" s="188">
        <v>51527</v>
      </c>
      <c r="W738" s="189">
        <v>51527</v>
      </c>
      <c r="X738" s="31">
        <v>51527</v>
      </c>
      <c r="Y738" s="90">
        <v>0</v>
      </c>
      <c r="Z738" s="31">
        <f>IF(OR(S738="VLD MLC components",S738="VLD MLC pipes",S738="VLD PEX components",S738="VLD PEX pipes",S738="VLD PHC components",S738="VLD PHC pipes",S738="Controls VLD"),"По запросу",X738)</f>
        <v>51527</v>
      </c>
      <c r="AA738" s="63">
        <f>ROUND(X738/1.2,3)</f>
        <v>42939.167000000001</v>
      </c>
      <c r="AB738" s="23">
        <v>42939.167000000001</v>
      </c>
      <c r="AC738" s="190">
        <f>IFERROR(ROUND(AA738/AB738-1,2),"")</f>
        <v>0</v>
      </c>
      <c r="AD738" s="25">
        <v>1.016</v>
      </c>
      <c r="AE738" s="25">
        <v>8.7200000000000005E-4</v>
      </c>
      <c r="AF738" s="25">
        <v>0</v>
      </c>
      <c r="AG738" s="25" t="s">
        <v>22</v>
      </c>
      <c r="AH738" s="25">
        <v>0</v>
      </c>
      <c r="AI738" s="25">
        <v>0</v>
      </c>
      <c r="AJ738" s="42" t="s">
        <v>19</v>
      </c>
      <c r="AK738" s="42" t="s">
        <v>19</v>
      </c>
      <c r="AL738" s="25" t="s">
        <v>19</v>
      </c>
      <c r="AM738" s="25">
        <v>1</v>
      </c>
      <c r="AN738" s="25"/>
      <c r="AO738" s="25"/>
      <c r="AP738" s="25"/>
      <c r="AQ738" s="25"/>
      <c r="AR738" s="94"/>
      <c r="AS738" s="157" t="s">
        <v>22</v>
      </c>
      <c r="AT738" s="93" t="s">
        <v>22</v>
      </c>
      <c r="AU738" s="92" t="s">
        <v>22</v>
      </c>
      <c r="AV738" s="91" t="s">
        <v>48</v>
      </c>
      <c r="AW738" s="92" t="s">
        <v>48</v>
      </c>
      <c r="AX738" s="92" t="s">
        <v>48</v>
      </c>
      <c r="AY738" s="91" t="s">
        <v>152</v>
      </c>
      <c r="AZ738" s="23"/>
      <c r="BA738" s="25">
        <v>0</v>
      </c>
      <c r="BB738" t="s">
        <v>48</v>
      </c>
      <c r="BC738" t="e">
        <v>#N/A</v>
      </c>
      <c r="BD738" t="e">
        <f>IF(Z738=BC738,"OK")</f>
        <v>#N/A</v>
      </c>
      <c r="BE738">
        <v>1.016</v>
      </c>
      <c r="BF738">
        <v>8.7200000000000005E-4</v>
      </c>
      <c r="BG738">
        <v>0</v>
      </c>
      <c r="BH738">
        <v>0</v>
      </c>
      <c r="BI738">
        <v>0</v>
      </c>
      <c r="BJ738">
        <v>0</v>
      </c>
      <c r="BK738">
        <v>0</v>
      </c>
      <c r="BN738" s="183"/>
    </row>
    <row r="739" spans="1:66" ht="38.25" x14ac:dyDescent="0.25">
      <c r="A739" s="1"/>
      <c r="B739" s="94">
        <v>733</v>
      </c>
      <c r="C739" s="43">
        <v>1008334</v>
      </c>
      <c r="D739" s="43" t="s">
        <v>22</v>
      </c>
      <c r="E739" s="27" t="s">
        <v>5761</v>
      </c>
      <c r="F739" s="151" t="s">
        <v>21</v>
      </c>
      <c r="G739" s="38"/>
      <c r="H739" s="46" t="str">
        <f>IFERROR(IFERROR(IF(SEARCH("Usystems",$E739)&gt;0,"Usystems"),IF(SEARCH("RIIFO",$E739)&gt;0,"RIIFO","Uponor")),"Uponor")</f>
        <v>Uponor</v>
      </c>
      <c r="I739" s="25" t="str">
        <f>IFERROR(MID($D739,1,7)+0,"")</f>
        <v/>
      </c>
      <c r="J739" s="25" t="str">
        <f>IFERROR(MID($D739,10,7)+0,"")</f>
        <v/>
      </c>
      <c r="K739" s="25" t="str">
        <f>IFERROR(MID($D739,19,7)+0,"")</f>
        <v/>
      </c>
      <c r="L739" s="25" t="str">
        <f>IFERROR(MID($D739,28,7)+0,"")</f>
        <v/>
      </c>
      <c r="M739" s="25" t="str">
        <f>IF(IFERROR(MID($Q739,1,7)+0,"")&lt;1130000,IF(INDEX(C:C,MATCH(LEFT(Q739,7)+0,I:I,0))&lt;1130000,"",INDEX(C:C,MATCH(LEFT(Q739,7)+0,I:I,0))),IFERROR(MID($Q739,1,7)+0,""))</f>
        <v/>
      </c>
      <c r="N739" s="25" t="str">
        <f>IF(IFERROR(MID($Q739,10,7)+0,"")&lt;1130000,"",IFERROR(MID($Q739,10,7)+0,""))</f>
        <v/>
      </c>
      <c r="O739" s="25" t="str">
        <f>IF(IFERROR(MID($Q739,19,7)+0,"")&lt;1130000,"",IFERROR(MID($Q739,19,7)+0,""))</f>
        <v/>
      </c>
      <c r="P739" s="25" t="str">
        <f>IF(M739="","",IF(N739="",M739,M739&amp;", "&amp;N739))</f>
        <v/>
      </c>
      <c r="Q739" s="37" t="s">
        <v>22</v>
      </c>
      <c r="R739" s="37"/>
      <c r="S739" s="35" t="s">
        <v>42</v>
      </c>
      <c r="T739" s="25" t="s">
        <v>36</v>
      </c>
      <c r="U739" s="185">
        <v>1991</v>
      </c>
      <c r="V739" s="188">
        <v>1991</v>
      </c>
      <c r="W739" s="189">
        <v>1991</v>
      </c>
      <c r="X739" s="31">
        <v>1991</v>
      </c>
      <c r="Y739" s="90">
        <v>0</v>
      </c>
      <c r="Z739" s="31">
        <f>IF(OR(S739="VLD MLC components",S739="VLD MLC pipes",S739="VLD PEX components",S739="VLD PEX pipes",S739="VLD PHC components",S739="VLD PHC pipes",S739="Controls VLD"),"По запросу",X739)</f>
        <v>1991</v>
      </c>
      <c r="AA739" s="63">
        <f>ROUND(X739/1.2,3)</f>
        <v>1659.1669999999999</v>
      </c>
      <c r="AB739" s="23">
        <v>1659.1669999999999</v>
      </c>
      <c r="AC739" s="190">
        <f>IFERROR(ROUND(AA739/AB739-1,2),"")</f>
        <v>0</v>
      </c>
      <c r="AD739" s="25">
        <v>3.6999999999999998E-2</v>
      </c>
      <c r="AE739" s="25">
        <v>9.6000000000000002E-5</v>
      </c>
      <c r="AF739" s="25">
        <v>0</v>
      </c>
      <c r="AG739" s="25" t="s">
        <v>22</v>
      </c>
      <c r="AH739" s="25">
        <v>0</v>
      </c>
      <c r="AI739" s="25">
        <v>0</v>
      </c>
      <c r="AJ739" s="25" t="s">
        <v>20</v>
      </c>
      <c r="AK739" s="42" t="s">
        <v>19</v>
      </c>
      <c r="AL739" s="25" t="s">
        <v>20</v>
      </c>
      <c r="AM739" s="25">
        <v>20</v>
      </c>
      <c r="AN739" s="25">
        <v>120</v>
      </c>
      <c r="AO739" s="25">
        <v>25</v>
      </c>
      <c r="AP739" s="25">
        <v>25</v>
      </c>
      <c r="AQ739" s="25">
        <v>0.74</v>
      </c>
      <c r="AR739" s="94">
        <v>7.4999999999999993E-5</v>
      </c>
      <c r="AS739" s="157" t="s">
        <v>22</v>
      </c>
      <c r="AT739" s="93" t="s">
        <v>22</v>
      </c>
      <c r="AU739" s="92" t="s">
        <v>22</v>
      </c>
      <c r="AV739" s="91" t="s">
        <v>152</v>
      </c>
      <c r="AW739" s="92" t="s">
        <v>48</v>
      </c>
      <c r="AX739" s="92" t="s">
        <v>48</v>
      </c>
      <c r="AY739" s="91" t="s">
        <v>152</v>
      </c>
      <c r="AZ739" s="23"/>
      <c r="BA739" s="25" t="s">
        <v>5760</v>
      </c>
      <c r="BB739" t="s">
        <v>25</v>
      </c>
      <c r="BC739" t="e">
        <v>#N/A</v>
      </c>
      <c r="BD739" t="e">
        <f>IF(Z739=BC739,"OK")</f>
        <v>#N/A</v>
      </c>
      <c r="BE739">
        <v>3.6999999999999998E-2</v>
      </c>
      <c r="BF739">
        <v>9.6000000000000002E-5</v>
      </c>
      <c r="BG739">
        <v>120</v>
      </c>
      <c r="BH739">
        <v>25</v>
      </c>
      <c r="BI739">
        <v>25</v>
      </c>
      <c r="BJ739">
        <v>0.74</v>
      </c>
      <c r="BK739">
        <v>7.4999999999999993E-5</v>
      </c>
      <c r="BN739" s="183"/>
    </row>
    <row r="740" spans="1:66" ht="25.5" x14ac:dyDescent="0.25">
      <c r="A740" s="1"/>
      <c r="B740" s="94">
        <v>734</v>
      </c>
      <c r="C740" s="43">
        <v>1035807</v>
      </c>
      <c r="D740" s="37" t="s">
        <v>22</v>
      </c>
      <c r="E740" s="27" t="s">
        <v>5759</v>
      </c>
      <c r="F740" s="151" t="s">
        <v>652</v>
      </c>
      <c r="G740" s="41"/>
      <c r="H740" s="46" t="str">
        <f>IFERROR(IFERROR(IF(SEARCH("Usystems",$E740)&gt;0,"Usystems"),IF(SEARCH("RIIFO",$E740)&gt;0,"RIIFO","Uponor")),"Uponor")</f>
        <v>Uponor</v>
      </c>
      <c r="I740" s="25" t="str">
        <f>IFERROR(MID($D740,1,7)+0,"")</f>
        <v/>
      </c>
      <c r="J740" s="25" t="str">
        <f>IFERROR(MID($D740,10,7)+0,"")</f>
        <v/>
      </c>
      <c r="K740" s="25" t="str">
        <f>IFERROR(MID($D740,19,7)+0,"")</f>
        <v/>
      </c>
      <c r="L740" s="25" t="str">
        <f>IFERROR(MID($D740,28,7)+0,"")</f>
        <v/>
      </c>
      <c r="M740" s="25" t="str">
        <f>IF(IFERROR(MID($Q740,1,7)+0,"")&lt;1130000,IF(INDEX(C:C,MATCH(LEFT(Q740,7)+0,I:I,0))&lt;1130000,"",INDEX(C:C,MATCH(LEFT(Q740,7)+0,I:I,0))),IFERROR(MID($Q740,1,7)+0,""))</f>
        <v/>
      </c>
      <c r="N740" s="25" t="str">
        <f>IF(IFERROR(MID($Q740,10,7)+0,"")&lt;1130000,"",IFERROR(MID($Q740,10,7)+0,""))</f>
        <v/>
      </c>
      <c r="O740" s="25" t="str">
        <f>IF(IFERROR(MID($Q740,19,7)+0,"")&lt;1130000,"",IFERROR(MID($Q740,19,7)+0,""))</f>
        <v/>
      </c>
      <c r="P740" s="25" t="str">
        <f>IF(M740="","",IF(N740="",M740,M740&amp;", "&amp;N740))</f>
        <v/>
      </c>
      <c r="Q740" s="37" t="s">
        <v>22</v>
      </c>
      <c r="R740" s="37"/>
      <c r="S740" s="35" t="s">
        <v>42</v>
      </c>
      <c r="T740" s="25" t="s">
        <v>36</v>
      </c>
      <c r="U740" s="185">
        <v>30030</v>
      </c>
      <c r="V740" s="188">
        <v>30030</v>
      </c>
      <c r="W740" s="189">
        <v>30030</v>
      </c>
      <c r="X740" s="31">
        <v>30030</v>
      </c>
      <c r="Y740" s="90">
        <v>0</v>
      </c>
      <c r="Z740" s="31">
        <f>IF(OR(S740="VLD MLC components",S740="VLD MLC pipes",S740="VLD PEX components",S740="VLD PEX pipes",S740="VLD PHC components",S740="VLD PHC pipes",S740="Controls VLD"),"По запросу",X740)</f>
        <v>30030</v>
      </c>
      <c r="AA740" s="63">
        <f>ROUND(X740/1.2,3)</f>
        <v>25025</v>
      </c>
      <c r="AB740" s="23">
        <v>25025</v>
      </c>
      <c r="AC740" s="190">
        <f>IFERROR(ROUND(AA740/AB740-1,2),"")</f>
        <v>0</v>
      </c>
      <c r="AD740" s="25">
        <v>12.6</v>
      </c>
      <c r="AE740" s="25">
        <v>0.18240000000000001</v>
      </c>
      <c r="AF740" s="25">
        <v>0</v>
      </c>
      <c r="AG740" s="25" t="s">
        <v>22</v>
      </c>
      <c r="AH740" s="25">
        <v>0</v>
      </c>
      <c r="AI740" s="25">
        <v>0</v>
      </c>
      <c r="AJ740" s="25" t="s">
        <v>20</v>
      </c>
      <c r="AK740" s="42" t="s">
        <v>19</v>
      </c>
      <c r="AL740" s="25" t="s">
        <v>20</v>
      </c>
      <c r="AM740" s="25">
        <v>1</v>
      </c>
      <c r="AN740" s="25">
        <v>800</v>
      </c>
      <c r="AO740" s="25">
        <v>800</v>
      </c>
      <c r="AP740" s="25">
        <v>285</v>
      </c>
      <c r="AQ740" s="25">
        <v>12.6</v>
      </c>
      <c r="AR740" s="94">
        <v>0.18240000000000001</v>
      </c>
      <c r="AS740" s="157" t="s">
        <v>22</v>
      </c>
      <c r="AT740" s="93" t="s">
        <v>22</v>
      </c>
      <c r="AU740" s="92" t="s">
        <v>22</v>
      </c>
      <c r="AV740" s="91" t="s">
        <v>152</v>
      </c>
      <c r="AW740" s="92" t="s">
        <v>48</v>
      </c>
      <c r="AX740" s="92" t="s">
        <v>48</v>
      </c>
      <c r="AY740" s="91" t="s">
        <v>152</v>
      </c>
      <c r="AZ740" s="23"/>
      <c r="BA740" s="25" t="s">
        <v>5758</v>
      </c>
      <c r="BB740" t="s">
        <v>25</v>
      </c>
      <c r="BC740" t="e">
        <v>#N/A</v>
      </c>
      <c r="BD740" t="e">
        <f>IF(Z740=BC740,"OK")</f>
        <v>#N/A</v>
      </c>
      <c r="BE740">
        <v>12.6</v>
      </c>
      <c r="BF740">
        <v>0.18240000000000001</v>
      </c>
      <c r="BG740">
        <v>800</v>
      </c>
      <c r="BH740">
        <v>800</v>
      </c>
      <c r="BI740">
        <v>285</v>
      </c>
      <c r="BJ740">
        <v>12.6</v>
      </c>
      <c r="BK740">
        <v>0.18240000000000001</v>
      </c>
      <c r="BN740" s="183"/>
    </row>
    <row r="741" spans="1:66" ht="25.5" x14ac:dyDescent="0.25">
      <c r="A741" s="1"/>
      <c r="B741" s="94">
        <v>735</v>
      </c>
      <c r="C741" s="43">
        <v>1046407</v>
      </c>
      <c r="D741" s="43" t="s">
        <v>22</v>
      </c>
      <c r="E741" s="27" t="s">
        <v>5757</v>
      </c>
      <c r="F741" s="151" t="s">
        <v>21</v>
      </c>
      <c r="G741" s="34"/>
      <c r="H741" s="46" t="str">
        <f>IFERROR(IFERROR(IF(SEARCH("Usystems",$E741)&gt;0,"Usystems"),IF(SEARCH("RIIFO",$E741)&gt;0,"RIIFO","Uponor")),"Uponor")</f>
        <v>Uponor</v>
      </c>
      <c r="I741" s="25" t="str">
        <f>IFERROR(MID($D741,1,7)+0,"")</f>
        <v/>
      </c>
      <c r="J741" s="25" t="str">
        <f>IFERROR(MID($D741,10,7)+0,"")</f>
        <v/>
      </c>
      <c r="K741" s="25" t="str">
        <f>IFERROR(MID($D741,19,7)+0,"")</f>
        <v/>
      </c>
      <c r="L741" s="25" t="str">
        <f>IFERROR(MID($D741,28,7)+0,"")</f>
        <v/>
      </c>
      <c r="M741" s="25" t="str">
        <f>IF(IFERROR(MID($Q741,1,7)+0,"")&lt;1130000,IF(INDEX(C:C,MATCH(LEFT(Q741,7)+0,I:I,0))&lt;1130000,"",INDEX(C:C,MATCH(LEFT(Q741,7)+0,I:I,0))),IFERROR(MID($Q741,1,7)+0,""))</f>
        <v/>
      </c>
      <c r="N741" s="25" t="str">
        <f>IF(IFERROR(MID($Q741,10,7)+0,"")&lt;1130000,"",IFERROR(MID($Q741,10,7)+0,""))</f>
        <v/>
      </c>
      <c r="O741" s="25" t="str">
        <f>IF(IFERROR(MID($Q741,19,7)+0,"")&lt;1130000,"",IFERROR(MID($Q741,19,7)+0,""))</f>
        <v/>
      </c>
      <c r="P741" s="25" t="str">
        <f>IF(M741="","",IF(N741="",M741,M741&amp;", "&amp;N741))</f>
        <v/>
      </c>
      <c r="Q741" s="44" t="s">
        <v>22</v>
      </c>
      <c r="R741" s="44"/>
      <c r="S741" s="35" t="s">
        <v>42</v>
      </c>
      <c r="T741" s="25" t="s">
        <v>36</v>
      </c>
      <c r="U741" s="185">
        <v>4554</v>
      </c>
      <c r="V741" s="188">
        <v>4554</v>
      </c>
      <c r="W741" s="189">
        <v>4554</v>
      </c>
      <c r="X741" s="31">
        <v>4554</v>
      </c>
      <c r="Y741" s="90">
        <v>0</v>
      </c>
      <c r="Z741" s="31">
        <f>IF(OR(S741="VLD MLC components",S741="VLD MLC pipes",S741="VLD PEX components",S741="VLD PEX pipes",S741="VLD PHC components",S741="VLD PHC pipes",S741="Controls VLD"),"По запросу",X741)</f>
        <v>4554</v>
      </c>
      <c r="AA741" s="63">
        <f>ROUND(X741/1.2,3)</f>
        <v>3795</v>
      </c>
      <c r="AB741" s="23">
        <v>3795</v>
      </c>
      <c r="AC741" s="190">
        <f>IFERROR(ROUND(AA741/AB741-1,2),"")</f>
        <v>0</v>
      </c>
      <c r="AD741" s="25">
        <v>0.17699999999999999</v>
      </c>
      <c r="AE741" s="25">
        <v>1.2E-4</v>
      </c>
      <c r="AF741" s="25">
        <v>0</v>
      </c>
      <c r="AG741" s="25" t="s">
        <v>22</v>
      </c>
      <c r="AH741" s="25">
        <v>0</v>
      </c>
      <c r="AI741" s="25">
        <v>0</v>
      </c>
      <c r="AJ741" s="25" t="s">
        <v>20</v>
      </c>
      <c r="AK741" s="42" t="s">
        <v>19</v>
      </c>
      <c r="AL741" s="25" t="s">
        <v>20</v>
      </c>
      <c r="AM741" s="25">
        <v>1</v>
      </c>
      <c r="AN741" s="25">
        <v>280</v>
      </c>
      <c r="AO741" s="25">
        <v>187</v>
      </c>
      <c r="AP741" s="25">
        <v>95</v>
      </c>
      <c r="AQ741" s="25">
        <v>0.17699999999999999</v>
      </c>
      <c r="AR741" s="94">
        <v>4.9740000000000001E-3</v>
      </c>
      <c r="AS741" s="157" t="s">
        <v>22</v>
      </c>
      <c r="AT741" s="93" t="s">
        <v>22</v>
      </c>
      <c r="AU741" s="92" t="s">
        <v>22</v>
      </c>
      <c r="AV741" s="91" t="s">
        <v>152</v>
      </c>
      <c r="AW741" s="92" t="s">
        <v>48</v>
      </c>
      <c r="AX741" s="92" t="s">
        <v>48</v>
      </c>
      <c r="AY741" s="91" t="s">
        <v>152</v>
      </c>
      <c r="AZ741" s="23"/>
      <c r="BA741" s="25" t="s">
        <v>5755</v>
      </c>
      <c r="BB741" t="s">
        <v>25</v>
      </c>
      <c r="BC741" t="e">
        <v>#N/A</v>
      </c>
      <c r="BD741" t="e">
        <f>IF(Z741=BC741,"OK")</f>
        <v>#N/A</v>
      </c>
      <c r="BE741">
        <v>0.17699999999999999</v>
      </c>
      <c r="BF741">
        <v>1.2E-4</v>
      </c>
      <c r="BG741">
        <v>280</v>
      </c>
      <c r="BH741">
        <v>187</v>
      </c>
      <c r="BI741">
        <v>95</v>
      </c>
      <c r="BJ741">
        <v>0.17699999999999999</v>
      </c>
      <c r="BK741">
        <v>4.9740000000000001E-3</v>
      </c>
      <c r="BN741" s="183"/>
    </row>
    <row r="742" spans="1:66" ht="25.5" x14ac:dyDescent="0.25">
      <c r="A742" s="1"/>
      <c r="B742" s="94">
        <v>736</v>
      </c>
      <c r="C742" s="43">
        <v>1046408</v>
      </c>
      <c r="D742" s="43" t="s">
        <v>22</v>
      </c>
      <c r="E742" s="27" t="s">
        <v>5756</v>
      </c>
      <c r="F742" s="151" t="s">
        <v>21</v>
      </c>
      <c r="G742" s="41" t="s">
        <v>585</v>
      </c>
      <c r="H742" s="46" t="str">
        <f>IFERROR(IFERROR(IF(SEARCH("Usystems",$E742)&gt;0,"Usystems"),IF(SEARCH("RIIFO",$E742)&gt;0,"RIIFO","Uponor")),"Uponor")</f>
        <v>Uponor</v>
      </c>
      <c r="I742" s="25" t="str">
        <f>IFERROR(MID($D742,1,7)+0,"")</f>
        <v/>
      </c>
      <c r="J742" s="25" t="str">
        <f>IFERROR(MID($D742,10,7)+0,"")</f>
        <v/>
      </c>
      <c r="K742" s="25" t="str">
        <f>IFERROR(MID($D742,19,7)+0,"")</f>
        <v/>
      </c>
      <c r="L742" s="25" t="str">
        <f>IFERROR(MID($D742,28,7)+0,"")</f>
        <v/>
      </c>
      <c r="M742" s="25" t="str">
        <f>IF(IFERROR(MID($Q742,1,7)+0,"")&lt;1130000,IF(INDEX(C:C,MATCH(LEFT(Q742,7)+0,I:I,0))&lt;1130000,"",INDEX(C:C,MATCH(LEFT(Q742,7)+0,I:I,0))),IFERROR(MID($Q742,1,7)+0,""))</f>
        <v/>
      </c>
      <c r="N742" s="25" t="str">
        <f>IF(IFERROR(MID($Q742,10,7)+0,"")&lt;1130000,"",IFERROR(MID($Q742,10,7)+0,""))</f>
        <v/>
      </c>
      <c r="O742" s="25" t="str">
        <f>IF(IFERROR(MID($Q742,19,7)+0,"")&lt;1130000,"",IFERROR(MID($Q742,19,7)+0,""))</f>
        <v/>
      </c>
      <c r="P742" s="25" t="str">
        <f>IF(M742="","",IF(N742="",M742,M742&amp;", "&amp;N742))</f>
        <v/>
      </c>
      <c r="Q742" s="44" t="s">
        <v>22</v>
      </c>
      <c r="R742" s="44"/>
      <c r="S742" s="35" t="s">
        <v>42</v>
      </c>
      <c r="T742" s="25" t="s">
        <v>36</v>
      </c>
      <c r="U742" s="185">
        <v>4554</v>
      </c>
      <c r="V742" s="188">
        <v>4554</v>
      </c>
      <c r="W742" s="189">
        <v>4554</v>
      </c>
      <c r="X742" s="31">
        <v>4554</v>
      </c>
      <c r="Y742" s="90">
        <v>0</v>
      </c>
      <c r="Z742" s="31">
        <f>IF(OR(S742="VLD MLC components",S742="VLD MLC pipes",S742="VLD PEX components",S742="VLD PEX pipes",S742="VLD PHC components",S742="VLD PHC pipes",S742="Controls VLD"),"По запросу",X742)</f>
        <v>4554</v>
      </c>
      <c r="AA742" s="63">
        <f>ROUND(X742/1.2,3)</f>
        <v>3795</v>
      </c>
      <c r="AB742" s="23">
        <v>3795</v>
      </c>
      <c r="AC742" s="190">
        <f>IFERROR(ROUND(AA742/AB742-1,2),"")</f>
        <v>0</v>
      </c>
      <c r="AD742" s="25">
        <v>0.26</v>
      </c>
      <c r="AE742" s="25">
        <v>2.0599999999999999E-4</v>
      </c>
      <c r="AF742" s="25">
        <v>4</v>
      </c>
      <c r="AG742" s="25">
        <v>4</v>
      </c>
      <c r="AH742" s="25">
        <v>4</v>
      </c>
      <c r="AI742" s="25">
        <v>4</v>
      </c>
      <c r="AJ742" s="25" t="s">
        <v>20</v>
      </c>
      <c r="AK742" s="22" t="s">
        <v>20</v>
      </c>
      <c r="AL742" s="25" t="s">
        <v>20</v>
      </c>
      <c r="AM742" s="25">
        <v>1</v>
      </c>
      <c r="AN742" s="25">
        <v>280</v>
      </c>
      <c r="AO742" s="25">
        <v>187</v>
      </c>
      <c r="AP742" s="25">
        <v>95</v>
      </c>
      <c r="AQ742" s="25">
        <v>0.26</v>
      </c>
      <c r="AR742" s="94">
        <v>4.9740000000000001E-3</v>
      </c>
      <c r="AS742" s="157">
        <v>6</v>
      </c>
      <c r="AT742" s="93" t="s">
        <v>22</v>
      </c>
      <c r="AU742" s="92" t="s">
        <v>22</v>
      </c>
      <c r="AV742" s="91" t="s">
        <v>152</v>
      </c>
      <c r="AW742" s="92" t="s">
        <v>152</v>
      </c>
      <c r="AX742" s="92" t="s">
        <v>48</v>
      </c>
      <c r="AY742" s="91" t="s">
        <v>152</v>
      </c>
      <c r="AZ742" s="23"/>
      <c r="BA742" s="25" t="s">
        <v>5755</v>
      </c>
      <c r="BB742" t="s">
        <v>25</v>
      </c>
      <c r="BC742">
        <v>4554</v>
      </c>
      <c r="BD742" t="str">
        <f>IF(Z742=BC742,"OK")</f>
        <v>OK</v>
      </c>
      <c r="BE742">
        <v>0.26</v>
      </c>
      <c r="BF742">
        <v>2.0599999999999999E-4</v>
      </c>
      <c r="BG742">
        <v>280</v>
      </c>
      <c r="BH742">
        <v>187</v>
      </c>
      <c r="BI742">
        <v>95</v>
      </c>
      <c r="BJ742">
        <v>0.26</v>
      </c>
      <c r="BK742">
        <v>4.9740000000000001E-3</v>
      </c>
      <c r="BN742" s="183"/>
    </row>
    <row r="743" spans="1:66" ht="38.25" x14ac:dyDescent="0.25">
      <c r="A743" s="1"/>
      <c r="B743" s="94">
        <v>737</v>
      </c>
      <c r="C743" s="43">
        <v>1005017</v>
      </c>
      <c r="D743" s="38"/>
      <c r="E743" s="27" t="s">
        <v>5754</v>
      </c>
      <c r="F743" s="151" t="s">
        <v>44</v>
      </c>
      <c r="G743" s="38"/>
      <c r="H743" s="46" t="str">
        <f>IFERROR(IFERROR(IF(SEARCH("Usystems",$E743)&gt;0,"Usystems"),IF(SEARCH("RIIFO",$E743)&gt;0,"RIIFO","Uponor")),"Uponor")</f>
        <v>Uponor</v>
      </c>
      <c r="I743" s="25" t="str">
        <f>IFERROR(MID($D743,1,7)+0,"")</f>
        <v/>
      </c>
      <c r="J743" s="25" t="str">
        <f>IFERROR(MID($D743,10,7)+0,"")</f>
        <v/>
      </c>
      <c r="K743" s="25" t="str">
        <f>IFERROR(MID($D743,19,7)+0,"")</f>
        <v/>
      </c>
      <c r="L743" s="25" t="str">
        <f>IFERROR(MID($D743,28,7)+0,"")</f>
        <v/>
      </c>
      <c r="M743" s="25" t="str">
        <f>IF(IFERROR(MID($Q743,1,7)+0,"")&lt;1130000,IF(INDEX(C:C,MATCH(LEFT(Q743,7)+0,I:I,0))&lt;1130000,"",INDEX(C:C,MATCH(LEFT(Q743,7)+0,I:I,0))),IFERROR(MID($Q743,1,7)+0,""))</f>
        <v/>
      </c>
      <c r="N743" s="25" t="str">
        <f>IF(IFERROR(MID($Q743,10,7)+0,"")&lt;1130000,"",IFERROR(MID($Q743,10,7)+0,""))</f>
        <v/>
      </c>
      <c r="O743" s="25" t="str">
        <f>IF(IFERROR(MID($Q743,19,7)+0,"")&lt;1130000,"",IFERROR(MID($Q743,19,7)+0,""))</f>
        <v/>
      </c>
      <c r="P743" s="25" t="str">
        <f>IF(M743="","",IF(N743="",M743,M743&amp;", "&amp;N743))</f>
        <v/>
      </c>
      <c r="Q743" s="39" t="s">
        <v>22</v>
      </c>
      <c r="R743" s="39"/>
      <c r="S743" s="35" t="s">
        <v>42</v>
      </c>
      <c r="T743" s="25" t="s">
        <v>36</v>
      </c>
      <c r="U743" s="185">
        <v>3944</v>
      </c>
      <c r="V743" s="188">
        <v>3944</v>
      </c>
      <c r="W743" s="189">
        <v>3944</v>
      </c>
      <c r="X743" s="31">
        <v>3944</v>
      </c>
      <c r="Y743" s="90">
        <v>0</v>
      </c>
      <c r="Z743" s="31">
        <f>IF(OR(S743="VLD MLC components",S743="VLD MLC pipes",S743="VLD PEX components",S743="VLD PEX pipes",S743="VLD PHC components",S743="VLD PHC pipes",S743="Controls VLD"),"По запросу",X743)</f>
        <v>3944</v>
      </c>
      <c r="AA743" s="63">
        <f>ROUND(X743/1.2,3)</f>
        <v>3286.6669999999999</v>
      </c>
      <c r="AB743" s="23">
        <v>3286.6669999999999</v>
      </c>
      <c r="AC743" s="190">
        <f>IFERROR(ROUND(AA743/AB743-1,2),"")</f>
        <v>0</v>
      </c>
      <c r="AD743" s="25">
        <v>0.10299999999999999</v>
      </c>
      <c r="AE743" s="25">
        <v>3.0600000000000001E-4</v>
      </c>
      <c r="AF743" s="25">
        <v>0</v>
      </c>
      <c r="AG743" s="25" t="s">
        <v>22</v>
      </c>
      <c r="AH743" s="25">
        <v>0</v>
      </c>
      <c r="AI743" s="25">
        <v>0</v>
      </c>
      <c r="AJ743" s="25" t="s">
        <v>20</v>
      </c>
      <c r="AK743" s="42" t="s">
        <v>19</v>
      </c>
      <c r="AL743" s="25" t="s">
        <v>20</v>
      </c>
      <c r="AM743" s="25">
        <v>10</v>
      </c>
      <c r="AN743" s="25">
        <v>185</v>
      </c>
      <c r="AO743" s="25">
        <v>50</v>
      </c>
      <c r="AP743" s="25">
        <v>40</v>
      </c>
      <c r="AQ743" s="25">
        <v>1.03</v>
      </c>
      <c r="AR743" s="94">
        <v>3.6999999999999999E-4</v>
      </c>
      <c r="AS743" s="157" t="s">
        <v>22</v>
      </c>
      <c r="AT743" s="93" t="s">
        <v>22</v>
      </c>
      <c r="AU743" s="92" t="s">
        <v>22</v>
      </c>
      <c r="AV743" s="91" t="s">
        <v>152</v>
      </c>
      <c r="AW743" s="92" t="s">
        <v>48</v>
      </c>
      <c r="AX743" s="92" t="s">
        <v>48</v>
      </c>
      <c r="AY743" s="91" t="s">
        <v>152</v>
      </c>
      <c r="AZ743" s="23"/>
      <c r="BA743" s="25" t="s">
        <v>5753</v>
      </c>
      <c r="BB743" t="s">
        <v>25</v>
      </c>
      <c r="BC743" t="e">
        <v>#N/A</v>
      </c>
      <c r="BD743" t="e">
        <f>IF(Z743=BC743,"OK")</f>
        <v>#N/A</v>
      </c>
      <c r="BE743">
        <v>0.10299999999999999</v>
      </c>
      <c r="BF743">
        <v>3.0600000000000001E-4</v>
      </c>
      <c r="BG743">
        <v>185</v>
      </c>
      <c r="BH743">
        <v>50</v>
      </c>
      <c r="BI743">
        <v>40</v>
      </c>
      <c r="BJ743">
        <v>1.03</v>
      </c>
      <c r="BK743">
        <v>3.6999999999999999E-4</v>
      </c>
      <c r="BN743" s="183"/>
    </row>
    <row r="744" spans="1:66" x14ac:dyDescent="0.25">
      <c r="A744" s="1"/>
      <c r="B744" s="94">
        <v>738</v>
      </c>
      <c r="C744" s="43">
        <v>1062486</v>
      </c>
      <c r="D744" s="25"/>
      <c r="E744" s="27" t="s">
        <v>5752</v>
      </c>
      <c r="F744" s="151" t="s">
        <v>655</v>
      </c>
      <c r="G744" s="41"/>
      <c r="H744" s="46" t="str">
        <f>IFERROR(IFERROR(IF(SEARCH("Usystems",$E744)&gt;0,"Usystems"),IF(SEARCH("RIIFO",$E744)&gt;0,"RIIFO","Uponor")),"Uponor")</f>
        <v>Uponor</v>
      </c>
      <c r="I744" s="25" t="str">
        <f>IFERROR(MID($D744,1,7)+0,"")</f>
        <v/>
      </c>
      <c r="J744" s="25" t="str">
        <f>IFERROR(MID($D744,10,7)+0,"")</f>
        <v/>
      </c>
      <c r="K744" s="25" t="str">
        <f>IFERROR(MID($D744,19,7)+0,"")</f>
        <v/>
      </c>
      <c r="L744" s="25" t="str">
        <f>IFERROR(MID($D744,28,7)+0,"")</f>
        <v/>
      </c>
      <c r="M744" s="25" t="str">
        <f>IF(IFERROR(MID($Q744,1,7)+0,"")&lt;1130000,IF(INDEX(C:C,MATCH(LEFT(Q744,7)+0,I:I,0))&lt;1130000,"",INDEX(C:C,MATCH(LEFT(Q744,7)+0,I:I,0))),IFERROR(MID($Q744,1,7)+0,""))</f>
        <v/>
      </c>
      <c r="N744" s="25" t="str">
        <f>IF(IFERROR(MID($Q744,10,7)+0,"")&lt;1130000,"",IFERROR(MID($Q744,10,7)+0,""))</f>
        <v/>
      </c>
      <c r="O744" s="25" t="str">
        <f>IF(IFERROR(MID($Q744,19,7)+0,"")&lt;1130000,"",IFERROR(MID($Q744,19,7)+0,""))</f>
        <v/>
      </c>
      <c r="P744" s="25" t="str">
        <f>IF(M744="","",IF(N744="",M744,M744&amp;", "&amp;N744))</f>
        <v/>
      </c>
      <c r="Q744" s="25"/>
      <c r="R744" s="25"/>
      <c r="S744" s="35" t="s">
        <v>42</v>
      </c>
      <c r="T744" s="25" t="s">
        <v>36</v>
      </c>
      <c r="U744" s="185">
        <v>115333</v>
      </c>
      <c r="V744" s="188">
        <v>115333</v>
      </c>
      <c r="W744" s="189">
        <v>115333</v>
      </c>
      <c r="X744" s="31">
        <v>115333</v>
      </c>
      <c r="Y744" s="90">
        <v>0</v>
      </c>
      <c r="Z744" s="31">
        <f>IF(OR(S744="VLD MLC components",S744="VLD MLC pipes",S744="VLD PEX components",S744="VLD PEX pipes",S744="VLD PHC components",S744="VLD PHC pipes",S744="Controls VLD"),"По запросу",X744)</f>
        <v>115333</v>
      </c>
      <c r="AA744" s="63">
        <f>ROUND(X744/1.2,3)</f>
        <v>96110.832999999999</v>
      </c>
      <c r="AB744" s="23">
        <v>96110.832999999999</v>
      </c>
      <c r="AC744" s="190">
        <f>IFERROR(ROUND(AA744/AB744-1,2),"")</f>
        <v>0</v>
      </c>
      <c r="AD744" s="25">
        <v>13.54</v>
      </c>
      <c r="AE744" s="25">
        <v>4.1286000000000003E-2</v>
      </c>
      <c r="AF744" s="25">
        <v>0</v>
      </c>
      <c r="AG744" s="25" t="s">
        <v>22</v>
      </c>
      <c r="AH744" s="25">
        <v>0</v>
      </c>
      <c r="AI744" s="25">
        <v>0</v>
      </c>
      <c r="AJ744" s="25" t="s">
        <v>20</v>
      </c>
      <c r="AK744" s="42" t="s">
        <v>19</v>
      </c>
      <c r="AL744" s="25" t="s">
        <v>20</v>
      </c>
      <c r="AM744" s="25">
        <v>1</v>
      </c>
      <c r="AN744" s="25">
        <v>450</v>
      </c>
      <c r="AO744" s="25">
        <v>380</v>
      </c>
      <c r="AP744" s="25">
        <v>290</v>
      </c>
      <c r="AQ744" s="25">
        <v>13.54</v>
      </c>
      <c r="AR744" s="94">
        <v>4.9590000000000002E-2</v>
      </c>
      <c r="AS744" s="157" t="s">
        <v>22</v>
      </c>
      <c r="AT744" s="93" t="s">
        <v>22</v>
      </c>
      <c r="AU744" s="92" t="s">
        <v>22</v>
      </c>
      <c r="AV744" s="91" t="s">
        <v>152</v>
      </c>
      <c r="AW744" s="92" t="s">
        <v>152</v>
      </c>
      <c r="AX744" s="92" t="s">
        <v>48</v>
      </c>
      <c r="AY744" s="91" t="s">
        <v>152</v>
      </c>
      <c r="AZ744" s="23"/>
      <c r="BA744" s="25" t="s">
        <v>5750</v>
      </c>
      <c r="BB744" t="s">
        <v>25</v>
      </c>
      <c r="BC744" t="e">
        <v>#N/A</v>
      </c>
      <c r="BD744" t="e">
        <f>IF(Z744=BC744,"OK")</f>
        <v>#N/A</v>
      </c>
      <c r="BE744">
        <v>13.54</v>
      </c>
      <c r="BF744">
        <v>4.1286000000000003E-2</v>
      </c>
      <c r="BG744">
        <v>450</v>
      </c>
      <c r="BH744">
        <v>380</v>
      </c>
      <c r="BI744">
        <v>290</v>
      </c>
      <c r="BJ744">
        <v>13.54</v>
      </c>
      <c r="BK744">
        <v>4.9590000000000002E-2</v>
      </c>
      <c r="BN744" s="183"/>
    </row>
    <row r="745" spans="1:66" x14ac:dyDescent="0.25">
      <c r="A745" s="1"/>
      <c r="B745" s="94">
        <v>739</v>
      </c>
      <c r="C745" s="43">
        <v>1062487</v>
      </c>
      <c r="D745" s="25"/>
      <c r="E745" s="27" t="s">
        <v>5751</v>
      </c>
      <c r="F745" s="213" t="s">
        <v>655</v>
      </c>
      <c r="G745" s="41"/>
      <c r="H745" s="46" t="str">
        <f>IFERROR(IFERROR(IF(SEARCH("Usystems",$E745)&gt;0,"Usystems"),IF(SEARCH("RIIFO",$E745)&gt;0,"RIIFO","Uponor")),"Uponor")</f>
        <v>Uponor</v>
      </c>
      <c r="I745" s="25" t="str">
        <f>IFERROR(MID($D745,1,7)+0,"")</f>
        <v/>
      </c>
      <c r="J745" s="25" t="str">
        <f>IFERROR(MID($D745,10,7)+0,"")</f>
        <v/>
      </c>
      <c r="K745" s="25" t="str">
        <f>IFERROR(MID($D745,19,7)+0,"")</f>
        <v/>
      </c>
      <c r="L745" s="25" t="str">
        <f>IFERROR(MID($D745,28,7)+0,"")</f>
        <v/>
      </c>
      <c r="M745" s="25" t="str">
        <f>IF(IFERROR(MID($Q745,1,7)+0,"")&lt;1130000,IF(INDEX(C:C,MATCH(LEFT(Q745,7)+0,I:I,0))&lt;1130000,"",INDEX(C:C,MATCH(LEFT(Q745,7)+0,I:I,0))),IFERROR(MID($Q745,1,7)+0,""))</f>
        <v/>
      </c>
      <c r="N745" s="25" t="str">
        <f>IF(IFERROR(MID($Q745,10,7)+0,"")&lt;1130000,"",IFERROR(MID($Q745,10,7)+0,""))</f>
        <v/>
      </c>
      <c r="O745" s="25" t="str">
        <f>IF(IFERROR(MID($Q745,19,7)+0,"")&lt;1130000,"",IFERROR(MID($Q745,19,7)+0,""))</f>
        <v/>
      </c>
      <c r="P745" s="25" t="str">
        <f>IF(M745="","",IF(N745="",M745,M745&amp;", "&amp;N745))</f>
        <v/>
      </c>
      <c r="Q745" s="25"/>
      <c r="R745" s="25"/>
      <c r="S745" s="35" t="s">
        <v>42</v>
      </c>
      <c r="T745" s="25" t="s">
        <v>36</v>
      </c>
      <c r="U745" s="185">
        <v>115333</v>
      </c>
      <c r="V745" s="188">
        <v>115333</v>
      </c>
      <c r="W745" s="189">
        <v>115333</v>
      </c>
      <c r="X745" s="31">
        <v>115333</v>
      </c>
      <c r="Y745" s="90">
        <v>0</v>
      </c>
      <c r="Z745" s="31">
        <f>IF(OR(S745="VLD MLC components",S745="VLD MLC pipes",S745="VLD PEX components",S745="VLD PEX pipes",S745="VLD PHC components",S745="VLD PHC pipes",S745="Controls VLD"),"По запросу",X745)</f>
        <v>115333</v>
      </c>
      <c r="AA745" s="63">
        <f>ROUND(X745/1.2,3)</f>
        <v>96110.832999999999</v>
      </c>
      <c r="AB745" s="23">
        <v>96110.832999999999</v>
      </c>
      <c r="AC745" s="190">
        <f>IFERROR(ROUND(AA745/AB745-1,2),"")</f>
        <v>0</v>
      </c>
      <c r="AD745" s="25">
        <v>13.62</v>
      </c>
      <c r="AE745" s="25">
        <v>4.1286000000000003E-2</v>
      </c>
      <c r="AF745" s="25">
        <v>0</v>
      </c>
      <c r="AG745" s="25" t="s">
        <v>22</v>
      </c>
      <c r="AH745" s="25">
        <v>0</v>
      </c>
      <c r="AI745" s="25">
        <v>0</v>
      </c>
      <c r="AJ745" s="25" t="s">
        <v>20</v>
      </c>
      <c r="AK745" s="42" t="s">
        <v>19</v>
      </c>
      <c r="AL745" s="25" t="s">
        <v>20</v>
      </c>
      <c r="AM745" s="25">
        <v>1</v>
      </c>
      <c r="AN745" s="25">
        <v>450</v>
      </c>
      <c r="AO745" s="25">
        <v>375</v>
      </c>
      <c r="AP745" s="25">
        <v>275</v>
      </c>
      <c r="AQ745" s="25">
        <v>13.62</v>
      </c>
      <c r="AR745" s="94">
        <v>4.6406000000000003E-2</v>
      </c>
      <c r="AS745" s="157" t="s">
        <v>22</v>
      </c>
      <c r="AT745" s="93" t="s">
        <v>22</v>
      </c>
      <c r="AU745" s="92" t="s">
        <v>22</v>
      </c>
      <c r="AV745" s="91" t="s">
        <v>152</v>
      </c>
      <c r="AW745" s="92" t="s">
        <v>152</v>
      </c>
      <c r="AX745" s="92" t="s">
        <v>48</v>
      </c>
      <c r="AY745" s="91" t="s">
        <v>152</v>
      </c>
      <c r="AZ745" s="23"/>
      <c r="BA745" s="25" t="s">
        <v>5750</v>
      </c>
      <c r="BB745" t="s">
        <v>25</v>
      </c>
      <c r="BC745" t="e">
        <v>#N/A</v>
      </c>
      <c r="BD745" t="e">
        <f>IF(Z745=BC745,"OK")</f>
        <v>#N/A</v>
      </c>
      <c r="BE745">
        <v>13.62</v>
      </c>
      <c r="BF745">
        <v>4.1286000000000003E-2</v>
      </c>
      <c r="BG745">
        <v>450</v>
      </c>
      <c r="BH745">
        <v>375</v>
      </c>
      <c r="BI745">
        <v>275</v>
      </c>
      <c r="BJ745">
        <v>13.62</v>
      </c>
      <c r="BK745">
        <v>4.6406000000000003E-2</v>
      </c>
      <c r="BN745" s="183"/>
    </row>
    <row r="746" spans="1:66" ht="25.5" x14ac:dyDescent="0.25">
      <c r="A746" s="1"/>
      <c r="B746" s="94">
        <v>740</v>
      </c>
      <c r="C746" s="43">
        <v>1085099</v>
      </c>
      <c r="D746" s="25"/>
      <c r="E746" s="36" t="s">
        <v>5749</v>
      </c>
      <c r="F746" s="151" t="s">
        <v>655</v>
      </c>
      <c r="G746" s="41" t="s">
        <v>30</v>
      </c>
      <c r="H746" s="46" t="str">
        <f>IFERROR(IFERROR(IF(SEARCH("Usystems",$E746)&gt;0,"Usystems"),IF(SEARCH("RIIFO",$E746)&gt;0,"RIIFO","Uponor")),"Uponor")</f>
        <v>Uponor</v>
      </c>
      <c r="I746" s="25" t="str">
        <f>IFERROR(MID($D746,1,7)+0,"")</f>
        <v/>
      </c>
      <c r="J746" s="25" t="str">
        <f>IFERROR(MID($D746,10,7)+0,"")</f>
        <v/>
      </c>
      <c r="K746" s="25" t="str">
        <f>IFERROR(MID($D746,19,7)+0,"")</f>
        <v/>
      </c>
      <c r="L746" s="25" t="str">
        <f>IFERROR(MID($D746,28,7)+0,"")</f>
        <v/>
      </c>
      <c r="M746" s="25" t="str">
        <f>IF(IFERROR(MID($Q746,1,7)+0,"")&lt;1130000,IF(INDEX(C:C,MATCH(LEFT(Q746,7)+0,I:I,0))&lt;1130000,"",INDEX(C:C,MATCH(LEFT(Q746,7)+0,I:I,0))),IFERROR(MID($Q746,1,7)+0,""))</f>
        <v/>
      </c>
      <c r="N746" s="25" t="str">
        <f>IF(IFERROR(MID($Q746,10,7)+0,"")&lt;1130000,"",IFERROR(MID($Q746,10,7)+0,""))</f>
        <v/>
      </c>
      <c r="O746" s="25" t="str">
        <f>IF(IFERROR(MID($Q746,19,7)+0,"")&lt;1130000,"",IFERROR(MID($Q746,19,7)+0,""))</f>
        <v/>
      </c>
      <c r="P746" s="25" t="str">
        <f>IF(M746="","",IF(N746="",M746,M746&amp;", "&amp;N746))</f>
        <v/>
      </c>
      <c r="Q746" s="25"/>
      <c r="R746" s="25"/>
      <c r="S746" s="35" t="s">
        <v>42</v>
      </c>
      <c r="T746" s="25" t="s">
        <v>36</v>
      </c>
      <c r="U746" s="185">
        <v>272490</v>
      </c>
      <c r="V746" s="188">
        <v>272490</v>
      </c>
      <c r="W746" s="189">
        <v>272490</v>
      </c>
      <c r="X746" s="31">
        <v>272490</v>
      </c>
      <c r="Y746" s="90">
        <v>0</v>
      </c>
      <c r="Z746" s="31">
        <f>IF(OR(S746="VLD MLC components",S746="VLD MLC pipes",S746="VLD PEX components",S746="VLD PEX pipes",S746="VLD PHC components",S746="VLD PHC pipes",S746="Controls VLD"),"По запросу",X746)</f>
        <v>272490</v>
      </c>
      <c r="AA746" s="63">
        <f>ROUND(X746/1.2,3)</f>
        <v>227075</v>
      </c>
      <c r="AB746" s="23">
        <v>227075</v>
      </c>
      <c r="AC746" s="190">
        <f>IFERROR(ROUND(AA746/AB746-1,2),"")</f>
        <v>0</v>
      </c>
      <c r="AD746" s="25">
        <v>15</v>
      </c>
      <c r="AE746" s="25">
        <v>7.3027999999999996E-2</v>
      </c>
      <c r="AF746" s="25">
        <v>0</v>
      </c>
      <c r="AG746" s="25" t="s">
        <v>22</v>
      </c>
      <c r="AH746" s="25">
        <v>0</v>
      </c>
      <c r="AI746" s="25">
        <v>0</v>
      </c>
      <c r="AJ746" s="25" t="s">
        <v>20</v>
      </c>
      <c r="AK746" s="42" t="s">
        <v>19</v>
      </c>
      <c r="AL746" s="25" t="s">
        <v>20</v>
      </c>
      <c r="AM746" s="25">
        <v>1</v>
      </c>
      <c r="AN746" s="25">
        <v>700</v>
      </c>
      <c r="AO746" s="25">
        <v>195</v>
      </c>
      <c r="AP746" s="25">
        <v>535</v>
      </c>
      <c r="AQ746" s="25">
        <v>15</v>
      </c>
      <c r="AR746" s="94">
        <v>7.3027999999999996E-2</v>
      </c>
      <c r="AS746" s="157" t="s">
        <v>22</v>
      </c>
      <c r="AT746" s="93">
        <v>42444</v>
      </c>
      <c r="AU746" s="92" t="s">
        <v>3611</v>
      </c>
      <c r="AV746" s="91" t="s">
        <v>152</v>
      </c>
      <c r="AW746" s="92" t="s">
        <v>152</v>
      </c>
      <c r="AX746" s="92" t="s">
        <v>152</v>
      </c>
      <c r="AY746" s="91" t="s">
        <v>152</v>
      </c>
      <c r="AZ746" s="23"/>
      <c r="BA746" s="25" t="s">
        <v>5748</v>
      </c>
      <c r="BB746" t="s">
        <v>25</v>
      </c>
      <c r="BC746" t="e">
        <v>#N/A</v>
      </c>
      <c r="BD746" t="e">
        <f>IF(Z746=BC746,"OK")</f>
        <v>#N/A</v>
      </c>
      <c r="BE746">
        <v>15</v>
      </c>
      <c r="BF746">
        <v>7.3027999999999996E-2</v>
      </c>
      <c r="BG746">
        <v>700</v>
      </c>
      <c r="BH746">
        <v>195</v>
      </c>
      <c r="BI746">
        <v>535</v>
      </c>
      <c r="BJ746">
        <v>15</v>
      </c>
      <c r="BK746">
        <v>7.3027999999999996E-2</v>
      </c>
      <c r="BN746" s="183"/>
    </row>
    <row r="747" spans="1:66" ht="25.5" x14ac:dyDescent="0.25">
      <c r="A747" s="10"/>
      <c r="B747" s="94">
        <v>741</v>
      </c>
      <c r="C747" s="43">
        <v>1085095</v>
      </c>
      <c r="D747" s="25"/>
      <c r="E747" s="27" t="s">
        <v>5747</v>
      </c>
      <c r="F747" s="213" t="s">
        <v>652</v>
      </c>
      <c r="G747" s="41" t="s">
        <v>30</v>
      </c>
      <c r="H747" s="46" t="str">
        <f>IFERROR(IFERROR(IF(SEARCH("Usystems",$E747)&gt;0,"Usystems"),IF(SEARCH("RIIFO",$E747)&gt;0,"RIIFO","Uponor")),"Uponor")</f>
        <v>Uponor</v>
      </c>
      <c r="I747" s="25" t="str">
        <f>IFERROR(MID($D747,1,7)+0,"")</f>
        <v/>
      </c>
      <c r="J747" s="25" t="str">
        <f>IFERROR(MID($D747,10,7)+0,"")</f>
        <v/>
      </c>
      <c r="K747" s="25" t="str">
        <f>IFERROR(MID($D747,19,7)+0,"")</f>
        <v/>
      </c>
      <c r="L747" s="25" t="str">
        <f>IFERROR(MID($D747,28,7)+0,"")</f>
        <v/>
      </c>
      <c r="M747" s="25" t="str">
        <f>IF(IFERROR(MID($Q747,1,7)+0,"")&lt;1130000,IF(INDEX(C:C,MATCH(LEFT(Q747,7)+0,I:I,0))&lt;1130000,"",INDEX(C:C,MATCH(LEFT(Q747,7)+0,I:I,0))),IFERROR(MID($Q747,1,7)+0,""))</f>
        <v/>
      </c>
      <c r="N747" s="25" t="str">
        <f>IF(IFERROR(MID($Q747,10,7)+0,"")&lt;1130000,"",IFERROR(MID($Q747,10,7)+0,""))</f>
        <v/>
      </c>
      <c r="O747" s="25" t="str">
        <f>IF(IFERROR(MID($Q747,19,7)+0,"")&lt;1130000,"",IFERROR(MID($Q747,19,7)+0,""))</f>
        <v/>
      </c>
      <c r="P747" s="25" t="str">
        <f>IF(M747="","",IF(N747="",M747,M747&amp;", "&amp;N747))</f>
        <v/>
      </c>
      <c r="Q747" s="25"/>
      <c r="R747" s="25"/>
      <c r="S747" s="35" t="s">
        <v>42</v>
      </c>
      <c r="T747" s="25" t="s">
        <v>36</v>
      </c>
      <c r="U747" s="185">
        <v>49000</v>
      </c>
      <c r="V747" s="188">
        <v>49000</v>
      </c>
      <c r="W747" s="189">
        <v>49000</v>
      </c>
      <c r="X747" s="31">
        <v>49000</v>
      </c>
      <c r="Y747" s="90">
        <v>0</v>
      </c>
      <c r="Z747" s="31">
        <f>IF(OR(S747="VLD MLC components",S747="VLD MLC pipes",S747="VLD PEX components",S747="VLD PEX pipes",S747="VLD PHC components",S747="VLD PHC pipes",S747="Controls VLD"),"По запросу",X747)</f>
        <v>49000</v>
      </c>
      <c r="AA747" s="63">
        <f>ROUND(X747/1.2,3)</f>
        <v>40833.332999999999</v>
      </c>
      <c r="AB747" s="23">
        <v>40833.332999999999</v>
      </c>
      <c r="AC747" s="190">
        <f>IFERROR(ROUND(AA747/AB747-1,2),"")</f>
        <v>0</v>
      </c>
      <c r="AD747" s="25">
        <v>3.2</v>
      </c>
      <c r="AE747" s="25">
        <v>6.8589999999999996E-3</v>
      </c>
      <c r="AF747" s="25">
        <v>0</v>
      </c>
      <c r="AG747" s="25" t="s">
        <v>22</v>
      </c>
      <c r="AH747" s="25">
        <v>0</v>
      </c>
      <c r="AI747" s="25">
        <v>0</v>
      </c>
      <c r="AJ747" s="25" t="s">
        <v>20</v>
      </c>
      <c r="AK747" s="42" t="s">
        <v>19</v>
      </c>
      <c r="AL747" s="25" t="s">
        <v>20</v>
      </c>
      <c r="AM747" s="25">
        <v>1</v>
      </c>
      <c r="AN747" s="25">
        <v>190</v>
      </c>
      <c r="AO747" s="25">
        <v>190</v>
      </c>
      <c r="AP747" s="25">
        <v>190</v>
      </c>
      <c r="AQ747" s="25">
        <v>3.2</v>
      </c>
      <c r="AR747" s="94">
        <v>6.8589999999999996E-3</v>
      </c>
      <c r="AS747" s="157" t="s">
        <v>22</v>
      </c>
      <c r="AT747" s="93">
        <v>42444</v>
      </c>
      <c r="AU747" s="92" t="s">
        <v>3611</v>
      </c>
      <c r="AV747" s="91" t="s">
        <v>152</v>
      </c>
      <c r="AW747" s="92" t="s">
        <v>152</v>
      </c>
      <c r="AX747" s="92" t="s">
        <v>152</v>
      </c>
      <c r="AY747" s="91" t="s">
        <v>152</v>
      </c>
      <c r="AZ747" s="23"/>
      <c r="BA747" s="25" t="s">
        <v>5744</v>
      </c>
      <c r="BB747" t="s">
        <v>25</v>
      </c>
      <c r="BC747" t="e">
        <v>#N/A</v>
      </c>
      <c r="BD747" t="e">
        <f>IF(Z747=BC747,"OK")</f>
        <v>#N/A</v>
      </c>
      <c r="BE747">
        <v>3.2</v>
      </c>
      <c r="BF747">
        <v>6.8589999999999996E-3</v>
      </c>
      <c r="BG747">
        <v>190</v>
      </c>
      <c r="BH747">
        <v>190</v>
      </c>
      <c r="BI747">
        <v>190</v>
      </c>
      <c r="BJ747">
        <v>3.2</v>
      </c>
      <c r="BK747">
        <v>6.8589999999999996E-3</v>
      </c>
      <c r="BN747" s="183"/>
    </row>
    <row r="748" spans="1:66" ht="25.5" x14ac:dyDescent="0.25">
      <c r="A748" s="1"/>
      <c r="B748" s="94">
        <v>742</v>
      </c>
      <c r="C748" s="43">
        <v>1085096</v>
      </c>
      <c r="D748" s="25"/>
      <c r="E748" s="27" t="s">
        <v>5746</v>
      </c>
      <c r="F748" s="213" t="s">
        <v>652</v>
      </c>
      <c r="G748" s="41" t="s">
        <v>30</v>
      </c>
      <c r="H748" s="46" t="str">
        <f>IFERROR(IFERROR(IF(SEARCH("Usystems",$E748)&gt;0,"Usystems"),IF(SEARCH("RIIFO",$E748)&gt;0,"RIIFO","Uponor")),"Uponor")</f>
        <v>Uponor</v>
      </c>
      <c r="I748" s="25" t="str">
        <f>IFERROR(MID($D748,1,7)+0,"")</f>
        <v/>
      </c>
      <c r="J748" s="25" t="str">
        <f>IFERROR(MID($D748,10,7)+0,"")</f>
        <v/>
      </c>
      <c r="K748" s="25" t="str">
        <f>IFERROR(MID($D748,19,7)+0,"")</f>
        <v/>
      </c>
      <c r="L748" s="25" t="str">
        <f>IFERROR(MID($D748,28,7)+0,"")</f>
        <v/>
      </c>
      <c r="M748" s="25" t="str">
        <f>IF(IFERROR(MID($Q748,1,7)+0,"")&lt;1130000,IF(INDEX(C:C,MATCH(LEFT(Q748,7)+0,I:I,0))&lt;1130000,"",INDEX(C:C,MATCH(LEFT(Q748,7)+0,I:I,0))),IFERROR(MID($Q748,1,7)+0,""))</f>
        <v/>
      </c>
      <c r="N748" s="25" t="str">
        <f>IF(IFERROR(MID($Q748,10,7)+0,"")&lt;1130000,"",IFERROR(MID($Q748,10,7)+0,""))</f>
        <v/>
      </c>
      <c r="O748" s="25" t="str">
        <f>IF(IFERROR(MID($Q748,19,7)+0,"")&lt;1130000,"",IFERROR(MID($Q748,19,7)+0,""))</f>
        <v/>
      </c>
      <c r="P748" s="25" t="str">
        <f>IF(M748="","",IF(N748="",M748,M748&amp;", "&amp;N748))</f>
        <v/>
      </c>
      <c r="Q748" s="25"/>
      <c r="R748" s="25"/>
      <c r="S748" s="35" t="s">
        <v>42</v>
      </c>
      <c r="T748" s="25" t="s">
        <v>36</v>
      </c>
      <c r="U748" s="185">
        <v>49000</v>
      </c>
      <c r="V748" s="188">
        <v>49000</v>
      </c>
      <c r="W748" s="189">
        <v>49000</v>
      </c>
      <c r="X748" s="31">
        <v>49000</v>
      </c>
      <c r="Y748" s="90">
        <v>0</v>
      </c>
      <c r="Z748" s="31">
        <f>IF(OR(S748="VLD MLC components",S748="VLD MLC pipes",S748="VLD PEX components",S748="VLD PEX pipes",S748="VLD PHC components",S748="VLD PHC pipes",S748="Controls VLD"),"По запросу",X748)</f>
        <v>49000</v>
      </c>
      <c r="AA748" s="63">
        <f>ROUND(X748/1.2,3)</f>
        <v>40833.332999999999</v>
      </c>
      <c r="AB748" s="23">
        <v>40833.332999999999</v>
      </c>
      <c r="AC748" s="190">
        <f>IFERROR(ROUND(AA748/AB748-1,2),"")</f>
        <v>0</v>
      </c>
      <c r="AD748" s="25">
        <v>2.2000000000000002</v>
      </c>
      <c r="AE748" s="25">
        <v>6.8589999999999996E-3</v>
      </c>
      <c r="AF748" s="25">
        <v>0</v>
      </c>
      <c r="AG748" s="25" t="s">
        <v>22</v>
      </c>
      <c r="AH748" s="25">
        <v>1</v>
      </c>
      <c r="AI748" s="25">
        <v>1</v>
      </c>
      <c r="AJ748" s="25" t="s">
        <v>20</v>
      </c>
      <c r="AK748" s="42" t="s">
        <v>19</v>
      </c>
      <c r="AL748" s="25" t="s">
        <v>20</v>
      </c>
      <c r="AM748" s="25">
        <v>1</v>
      </c>
      <c r="AN748" s="25">
        <v>190</v>
      </c>
      <c r="AO748" s="25">
        <v>190</v>
      </c>
      <c r="AP748" s="25">
        <v>190</v>
      </c>
      <c r="AQ748" s="25">
        <v>2.2000000000000002</v>
      </c>
      <c r="AR748" s="94">
        <v>6.8589999999999996E-3</v>
      </c>
      <c r="AS748" s="157">
        <v>1</v>
      </c>
      <c r="AT748" s="93">
        <v>42444</v>
      </c>
      <c r="AU748" s="92" t="s">
        <v>3611</v>
      </c>
      <c r="AV748" s="91" t="s">
        <v>152</v>
      </c>
      <c r="AW748" s="92" t="s">
        <v>152</v>
      </c>
      <c r="AX748" s="92" t="s">
        <v>152</v>
      </c>
      <c r="AY748" s="91" t="s">
        <v>152</v>
      </c>
      <c r="AZ748" s="23"/>
      <c r="BA748" s="25" t="s">
        <v>5744</v>
      </c>
      <c r="BB748" t="s">
        <v>25</v>
      </c>
      <c r="BC748" t="e">
        <v>#N/A</v>
      </c>
      <c r="BD748" t="e">
        <f>IF(Z748=BC748,"OK")</f>
        <v>#N/A</v>
      </c>
      <c r="BE748">
        <v>2.2000000000000002</v>
      </c>
      <c r="BF748">
        <v>6.8589999999999996E-3</v>
      </c>
      <c r="BG748">
        <v>190</v>
      </c>
      <c r="BH748">
        <v>190</v>
      </c>
      <c r="BI748">
        <v>190</v>
      </c>
      <c r="BJ748">
        <v>2.2000000000000002</v>
      </c>
      <c r="BK748">
        <v>6.8589999999999996E-3</v>
      </c>
      <c r="BN748" s="183"/>
    </row>
    <row r="749" spans="1:66" ht="25.5" x14ac:dyDescent="0.25">
      <c r="A749" s="1"/>
      <c r="B749" s="94">
        <v>743</v>
      </c>
      <c r="C749" s="43">
        <v>1085097</v>
      </c>
      <c r="D749" s="25"/>
      <c r="E749" s="27" t="s">
        <v>5745</v>
      </c>
      <c r="F749" s="151" t="s">
        <v>652</v>
      </c>
      <c r="G749" s="41" t="s">
        <v>30</v>
      </c>
      <c r="H749" s="46" t="str">
        <f>IFERROR(IFERROR(IF(SEARCH("Usystems",$E749)&gt;0,"Usystems"),IF(SEARCH("RIIFO",$E749)&gt;0,"RIIFO","Uponor")),"Uponor")</f>
        <v>Uponor</v>
      </c>
      <c r="I749" s="25" t="str">
        <f>IFERROR(MID($D749,1,7)+0,"")</f>
        <v/>
      </c>
      <c r="J749" s="25" t="str">
        <f>IFERROR(MID($D749,10,7)+0,"")</f>
        <v/>
      </c>
      <c r="K749" s="25" t="str">
        <f>IFERROR(MID($D749,19,7)+0,"")</f>
        <v/>
      </c>
      <c r="L749" s="25" t="str">
        <f>IFERROR(MID($D749,28,7)+0,"")</f>
        <v/>
      </c>
      <c r="M749" s="25" t="str">
        <f>IF(IFERROR(MID($Q749,1,7)+0,"")&lt;1130000,IF(INDEX(C:C,MATCH(LEFT(Q749,7)+0,I:I,0))&lt;1130000,"",INDEX(C:C,MATCH(LEFT(Q749,7)+0,I:I,0))),IFERROR(MID($Q749,1,7)+0,""))</f>
        <v/>
      </c>
      <c r="N749" s="25" t="str">
        <f>IF(IFERROR(MID($Q749,10,7)+0,"")&lt;1130000,"",IFERROR(MID($Q749,10,7)+0,""))</f>
        <v/>
      </c>
      <c r="O749" s="25" t="str">
        <f>IF(IFERROR(MID($Q749,19,7)+0,"")&lt;1130000,"",IFERROR(MID($Q749,19,7)+0,""))</f>
        <v/>
      </c>
      <c r="P749" s="25" t="str">
        <f>IF(M749="","",IF(N749="",M749,M749&amp;", "&amp;N749))</f>
        <v/>
      </c>
      <c r="Q749" s="25"/>
      <c r="R749" s="25"/>
      <c r="S749" s="35" t="s">
        <v>42</v>
      </c>
      <c r="T749" s="25" t="s">
        <v>36</v>
      </c>
      <c r="U749" s="185">
        <v>49000</v>
      </c>
      <c r="V749" s="188">
        <v>49000</v>
      </c>
      <c r="W749" s="189">
        <v>49000</v>
      </c>
      <c r="X749" s="31">
        <v>49000</v>
      </c>
      <c r="Y749" s="90">
        <v>0</v>
      </c>
      <c r="Z749" s="31">
        <f>IF(OR(S749="VLD MLC components",S749="VLD MLC pipes",S749="VLD PEX components",S749="VLD PEX pipes",S749="VLD PHC components",S749="VLD PHC pipes",S749="Controls VLD"),"По запросу",X749)</f>
        <v>49000</v>
      </c>
      <c r="AA749" s="63">
        <f>ROUND(X749/1.2,3)</f>
        <v>40833.332999999999</v>
      </c>
      <c r="AB749" s="23">
        <v>40833.332999999999</v>
      </c>
      <c r="AC749" s="190">
        <f>IFERROR(ROUND(AA749/AB749-1,2),"")</f>
        <v>0</v>
      </c>
      <c r="AD749" s="25">
        <v>2.6</v>
      </c>
      <c r="AE749" s="25">
        <v>6.8589999999999996E-3</v>
      </c>
      <c r="AF749" s="25">
        <v>0</v>
      </c>
      <c r="AG749" s="25" t="s">
        <v>22</v>
      </c>
      <c r="AH749" s="25">
        <v>0</v>
      </c>
      <c r="AI749" s="25">
        <v>0</v>
      </c>
      <c r="AJ749" s="25" t="s">
        <v>20</v>
      </c>
      <c r="AK749" s="42" t="s">
        <v>19</v>
      </c>
      <c r="AL749" s="25" t="s">
        <v>20</v>
      </c>
      <c r="AM749" s="25">
        <v>1</v>
      </c>
      <c r="AN749" s="25">
        <v>190</v>
      </c>
      <c r="AO749" s="25">
        <v>190</v>
      </c>
      <c r="AP749" s="25">
        <v>190</v>
      </c>
      <c r="AQ749" s="25">
        <v>2.6</v>
      </c>
      <c r="AR749" s="94">
        <v>6.8589999999999996E-3</v>
      </c>
      <c r="AS749" s="157" t="s">
        <v>22</v>
      </c>
      <c r="AT749" s="93">
        <v>42444</v>
      </c>
      <c r="AU749" s="92" t="s">
        <v>3611</v>
      </c>
      <c r="AV749" s="91" t="s">
        <v>152</v>
      </c>
      <c r="AW749" s="92" t="s">
        <v>152</v>
      </c>
      <c r="AX749" s="92" t="s">
        <v>152</v>
      </c>
      <c r="AY749" s="91" t="s">
        <v>152</v>
      </c>
      <c r="AZ749" s="23"/>
      <c r="BA749" s="25" t="s">
        <v>5744</v>
      </c>
      <c r="BB749" t="s">
        <v>25</v>
      </c>
      <c r="BC749" t="e">
        <v>#N/A</v>
      </c>
      <c r="BD749" t="e">
        <f>IF(Z749=BC749,"OK")</f>
        <v>#N/A</v>
      </c>
      <c r="BE749">
        <v>2.6</v>
      </c>
      <c r="BF749">
        <v>6.8589999999999996E-3</v>
      </c>
      <c r="BG749">
        <v>190</v>
      </c>
      <c r="BH749">
        <v>190</v>
      </c>
      <c r="BI749">
        <v>190</v>
      </c>
      <c r="BJ749">
        <v>2.6</v>
      </c>
      <c r="BK749">
        <v>6.8589999999999996E-3</v>
      </c>
      <c r="BN749" s="183"/>
    </row>
    <row r="750" spans="1:66" ht="25.5" x14ac:dyDescent="0.25">
      <c r="A750" s="1"/>
      <c r="B750" s="94">
        <v>744</v>
      </c>
      <c r="C750" s="43">
        <v>1085098</v>
      </c>
      <c r="D750" s="25"/>
      <c r="E750" s="27" t="s">
        <v>5743</v>
      </c>
      <c r="F750" s="213" t="s">
        <v>652</v>
      </c>
      <c r="G750" s="127" t="s">
        <v>30</v>
      </c>
      <c r="H750" s="46" t="str">
        <f>IFERROR(IFERROR(IF(SEARCH("Usystems",$E750)&gt;0,"Usystems"),IF(SEARCH("RIIFO",$E750)&gt;0,"RIIFO","Uponor")),"Uponor")</f>
        <v>Uponor</v>
      </c>
      <c r="I750" s="25" t="str">
        <f>IFERROR(MID($D750,1,7)+0,"")</f>
        <v/>
      </c>
      <c r="J750" s="25" t="str">
        <f>IFERROR(MID($D750,10,7)+0,"")</f>
        <v/>
      </c>
      <c r="K750" s="25" t="str">
        <f>IFERROR(MID($D750,19,7)+0,"")</f>
        <v/>
      </c>
      <c r="L750" s="25" t="str">
        <f>IFERROR(MID($D750,28,7)+0,"")</f>
        <v/>
      </c>
      <c r="M750" s="25" t="str">
        <f>IF(IFERROR(MID($Q750,1,7)+0,"")&lt;1130000,IF(INDEX(C:C,MATCH(LEFT(Q750,7)+0,I:I,0))&lt;1130000,"",INDEX(C:C,MATCH(LEFT(Q750,7)+0,I:I,0))),IFERROR(MID($Q750,1,7)+0,""))</f>
        <v/>
      </c>
      <c r="N750" s="25" t="str">
        <f>IF(IFERROR(MID($Q750,10,7)+0,"")&lt;1130000,"",IFERROR(MID($Q750,10,7)+0,""))</f>
        <v/>
      </c>
      <c r="O750" s="25" t="str">
        <f>IF(IFERROR(MID($Q750,19,7)+0,"")&lt;1130000,"",IFERROR(MID($Q750,19,7)+0,""))</f>
        <v/>
      </c>
      <c r="P750" s="25" t="str">
        <f>IF(M750="","",IF(N750="",M750,M750&amp;", "&amp;N750))</f>
        <v/>
      </c>
      <c r="Q750" s="25"/>
      <c r="R750" s="25"/>
      <c r="S750" s="35" t="s">
        <v>42</v>
      </c>
      <c r="T750" s="25" t="s">
        <v>36</v>
      </c>
      <c r="U750" s="185">
        <v>57300</v>
      </c>
      <c r="V750" s="188">
        <v>57300</v>
      </c>
      <c r="W750" s="189">
        <v>57300</v>
      </c>
      <c r="X750" s="31">
        <v>57300</v>
      </c>
      <c r="Y750" s="90">
        <v>0</v>
      </c>
      <c r="Z750" s="31">
        <f>IF(OR(S750="VLD MLC components",S750="VLD MLC pipes",S750="VLD PEX components",S750="VLD PEX pipes",S750="VLD PHC components",S750="VLD PHC pipes",S750="Controls VLD"),"По запросу",X750)</f>
        <v>57300</v>
      </c>
      <c r="AA750" s="63">
        <f>ROUND(X750/1.2,3)</f>
        <v>47750</v>
      </c>
      <c r="AB750" s="23">
        <v>47750</v>
      </c>
      <c r="AC750" s="190">
        <f>IFERROR(ROUND(AA750/AB750-1,2),"")</f>
        <v>0</v>
      </c>
      <c r="AD750" s="25">
        <v>3.5</v>
      </c>
      <c r="AE750" s="25">
        <v>7.7619999999999998E-3</v>
      </c>
      <c r="AF750" s="25">
        <v>0</v>
      </c>
      <c r="AG750" s="25" t="s">
        <v>22</v>
      </c>
      <c r="AH750" s="25">
        <v>0</v>
      </c>
      <c r="AI750" s="25">
        <v>0</v>
      </c>
      <c r="AJ750" s="25" t="s">
        <v>20</v>
      </c>
      <c r="AK750" s="42" t="s">
        <v>19</v>
      </c>
      <c r="AL750" s="25" t="s">
        <v>20</v>
      </c>
      <c r="AM750" s="25">
        <v>1</v>
      </c>
      <c r="AN750" s="25">
        <v>190</v>
      </c>
      <c r="AO750" s="25">
        <v>190</v>
      </c>
      <c r="AP750" s="25">
        <v>215</v>
      </c>
      <c r="AQ750" s="25">
        <v>3.5</v>
      </c>
      <c r="AR750" s="94">
        <v>7.7619999999999998E-3</v>
      </c>
      <c r="AS750" s="157" t="s">
        <v>22</v>
      </c>
      <c r="AT750" s="93">
        <v>42444</v>
      </c>
      <c r="AU750" s="92" t="s">
        <v>3611</v>
      </c>
      <c r="AV750" s="91" t="s">
        <v>152</v>
      </c>
      <c r="AW750" s="92" t="s">
        <v>152</v>
      </c>
      <c r="AX750" s="92" t="s">
        <v>152</v>
      </c>
      <c r="AY750" s="91" t="s">
        <v>152</v>
      </c>
      <c r="AZ750" s="23"/>
      <c r="BA750" s="25" t="s">
        <v>5742</v>
      </c>
      <c r="BB750" t="s">
        <v>25</v>
      </c>
      <c r="BC750" t="e">
        <v>#N/A</v>
      </c>
      <c r="BD750" t="e">
        <f>IF(Z750=BC750,"OK")</f>
        <v>#N/A</v>
      </c>
      <c r="BE750">
        <v>3.5</v>
      </c>
      <c r="BF750">
        <v>7.7619999999999998E-3</v>
      </c>
      <c r="BG750">
        <v>190</v>
      </c>
      <c r="BH750">
        <v>190</v>
      </c>
      <c r="BI750">
        <v>215</v>
      </c>
      <c r="BJ750">
        <v>3.5</v>
      </c>
      <c r="BK750">
        <v>7.7619999999999998E-3</v>
      </c>
      <c r="BN750" s="183"/>
    </row>
    <row r="751" spans="1:66" ht="25.5" x14ac:dyDescent="0.25">
      <c r="A751" s="1"/>
      <c r="B751" s="94">
        <v>745</v>
      </c>
      <c r="C751" s="43">
        <v>1062950</v>
      </c>
      <c r="D751" s="23"/>
      <c r="E751" s="26" t="s">
        <v>192</v>
      </c>
      <c r="F751" s="212" t="s">
        <v>667</v>
      </c>
      <c r="G751" s="102"/>
      <c r="H751" s="46" t="str">
        <f>IFERROR(IFERROR(IF(SEARCH("Usystems",$E751)&gt;0,"Usystems"),IF(SEARCH("RIIFO",$E751)&gt;0,"RIIFO","Uponor")),"Uponor")</f>
        <v>Uponor</v>
      </c>
      <c r="I751" s="25" t="str">
        <f>IFERROR(MID($D751,1,7)+0,"")</f>
        <v/>
      </c>
      <c r="J751" s="25" t="str">
        <f>IFERROR(MID($D751,10,7)+0,"")</f>
        <v/>
      </c>
      <c r="K751" s="25" t="str">
        <f>IFERROR(MID($D751,19,7)+0,"")</f>
        <v/>
      </c>
      <c r="L751" s="25" t="str">
        <f>IFERROR(MID($D751,28,7)+0,"")</f>
        <v/>
      </c>
      <c r="M751" s="25" t="str">
        <f>IF(IFERROR(MID($Q751,1,7)+0,"")&lt;1130000,IF(INDEX(C:C,MATCH(LEFT(Q751,7)+0,I:I,0))&lt;1130000,"",INDEX(C:C,MATCH(LEFT(Q751,7)+0,I:I,0))),IFERROR(MID($Q751,1,7)+0,""))</f>
        <v/>
      </c>
      <c r="N751" s="25" t="str">
        <f>IF(IFERROR(MID($Q751,10,7)+0,"")&lt;1130000,"",IFERROR(MID($Q751,10,7)+0,""))</f>
        <v/>
      </c>
      <c r="O751" s="25" t="str">
        <f>IF(IFERROR(MID($Q751,19,7)+0,"")&lt;1130000,"",IFERROR(MID($Q751,19,7)+0,""))</f>
        <v/>
      </c>
      <c r="P751" s="25" t="str">
        <f>IF(M751="","",IF(N751="",M751,M751&amp;", "&amp;N751))</f>
        <v/>
      </c>
      <c r="Q751" s="23"/>
      <c r="R751" s="23"/>
      <c r="S751" s="35" t="s">
        <v>42</v>
      </c>
      <c r="T751" s="34" t="s">
        <v>36</v>
      </c>
      <c r="U751" s="185">
        <v>8832</v>
      </c>
      <c r="V751" s="188">
        <v>8832</v>
      </c>
      <c r="W751" s="189">
        <v>8832</v>
      </c>
      <c r="X751" s="31">
        <v>8832</v>
      </c>
      <c r="Y751" s="90">
        <v>0</v>
      </c>
      <c r="Z751" s="31">
        <f>IF(OR(S751="VLD MLC components",S751="VLD MLC pipes",S751="VLD PEX components",S751="VLD PEX pipes",S751="VLD PHC components",S751="VLD PHC pipes",S751="Controls VLD"),"По запросу",X751)</f>
        <v>8832</v>
      </c>
      <c r="AA751" s="63">
        <f>ROUND(X751/1.2,3)</f>
        <v>7360</v>
      </c>
      <c r="AB751" s="23">
        <v>7360</v>
      </c>
      <c r="AC751" s="190">
        <f>IFERROR(ROUND(AA751/AB751-1,2),"")</f>
        <v>0</v>
      </c>
      <c r="AD751" s="25">
        <v>0.31</v>
      </c>
      <c r="AE751" s="25">
        <v>1.90125E-4</v>
      </c>
      <c r="AF751" s="25">
        <v>0</v>
      </c>
      <c r="AG751" s="25" t="s">
        <v>22</v>
      </c>
      <c r="AH751" s="25">
        <v>0</v>
      </c>
      <c r="AI751" s="25">
        <v>0</v>
      </c>
      <c r="AJ751" s="25" t="s">
        <v>20</v>
      </c>
      <c r="AK751" s="42" t="s">
        <v>19</v>
      </c>
      <c r="AL751" s="25" t="s">
        <v>20</v>
      </c>
      <c r="AM751" s="25">
        <v>1</v>
      </c>
      <c r="AN751" s="25">
        <v>65</v>
      </c>
      <c r="AO751" s="25">
        <v>65</v>
      </c>
      <c r="AP751" s="25">
        <v>45</v>
      </c>
      <c r="AQ751" s="23"/>
      <c r="AR751" s="96"/>
      <c r="AS751" s="157" t="s">
        <v>22</v>
      </c>
      <c r="AT751" s="93">
        <v>44341</v>
      </c>
      <c r="AU751" s="92" t="s">
        <v>22</v>
      </c>
      <c r="AV751" s="91" t="s">
        <v>48</v>
      </c>
      <c r="AW751" s="92" t="s">
        <v>48</v>
      </c>
      <c r="AX751" s="92" t="s">
        <v>48</v>
      </c>
      <c r="AY751" s="91" t="s">
        <v>152</v>
      </c>
      <c r="AZ751" s="23"/>
      <c r="BA751" s="25">
        <v>0</v>
      </c>
      <c r="BB751" t="s">
        <v>48</v>
      </c>
      <c r="BC751" t="e">
        <v>#N/A</v>
      </c>
      <c r="BD751" t="e">
        <f>IF(Z751=BC751,"OK")</f>
        <v>#N/A</v>
      </c>
      <c r="BE751">
        <v>0.31</v>
      </c>
      <c r="BF751">
        <v>1.90125E-4</v>
      </c>
      <c r="BG751">
        <v>65</v>
      </c>
      <c r="BH751">
        <v>65</v>
      </c>
      <c r="BI751">
        <v>45</v>
      </c>
      <c r="BJ751">
        <v>0</v>
      </c>
      <c r="BK751">
        <v>0</v>
      </c>
      <c r="BN751" s="183"/>
    </row>
    <row r="752" spans="1:66" ht="25.5" x14ac:dyDescent="0.25">
      <c r="A752" s="1"/>
      <c r="B752" s="94">
        <v>746</v>
      </c>
      <c r="C752" s="43">
        <v>1062944</v>
      </c>
      <c r="D752" s="23"/>
      <c r="E752" s="26" t="s">
        <v>191</v>
      </c>
      <c r="F752" s="212" t="s">
        <v>667</v>
      </c>
      <c r="G752" s="102"/>
      <c r="H752" s="46" t="str">
        <f>IFERROR(IFERROR(IF(SEARCH("Usystems",$E752)&gt;0,"Usystems"),IF(SEARCH("RIIFO",$E752)&gt;0,"RIIFO","Uponor")),"Uponor")</f>
        <v>Uponor</v>
      </c>
      <c r="I752" s="25" t="str">
        <f>IFERROR(MID($D752,1,7)+0,"")</f>
        <v/>
      </c>
      <c r="J752" s="25" t="str">
        <f>IFERROR(MID($D752,10,7)+0,"")</f>
        <v/>
      </c>
      <c r="K752" s="25" t="str">
        <f>IFERROR(MID($D752,19,7)+0,"")</f>
        <v/>
      </c>
      <c r="L752" s="25" t="str">
        <f>IFERROR(MID($D752,28,7)+0,"")</f>
        <v/>
      </c>
      <c r="M752" s="25" t="str">
        <f>IF(IFERROR(MID($Q752,1,7)+0,"")&lt;1130000,IF(INDEX(C:C,MATCH(LEFT(Q752,7)+0,I:I,0))&lt;1130000,"",INDEX(C:C,MATCH(LEFT(Q752,7)+0,I:I,0))),IFERROR(MID($Q752,1,7)+0,""))</f>
        <v/>
      </c>
      <c r="N752" s="25" t="str">
        <f>IF(IFERROR(MID($Q752,10,7)+0,"")&lt;1130000,"",IFERROR(MID($Q752,10,7)+0,""))</f>
        <v/>
      </c>
      <c r="O752" s="25" t="str">
        <f>IF(IFERROR(MID($Q752,19,7)+0,"")&lt;1130000,"",IFERROR(MID($Q752,19,7)+0,""))</f>
        <v/>
      </c>
      <c r="P752" s="25" t="str">
        <f>IF(M752="","",IF(N752="",M752,M752&amp;", "&amp;N752))</f>
        <v/>
      </c>
      <c r="Q752" s="23"/>
      <c r="R752" s="23"/>
      <c r="S752" s="35" t="s">
        <v>42</v>
      </c>
      <c r="T752" s="34" t="s">
        <v>36</v>
      </c>
      <c r="U752" s="185">
        <v>7552</v>
      </c>
      <c r="V752" s="188">
        <v>7552</v>
      </c>
      <c r="W752" s="189">
        <v>7552</v>
      </c>
      <c r="X752" s="31">
        <v>7552</v>
      </c>
      <c r="Y752" s="90">
        <v>0</v>
      </c>
      <c r="Z752" s="31">
        <f>IF(OR(S752="VLD MLC components",S752="VLD MLC pipes",S752="VLD PEX components",S752="VLD PEX pipes",S752="VLD PHC components",S752="VLD PHC pipes",S752="Controls VLD"),"По запросу",X752)</f>
        <v>7552</v>
      </c>
      <c r="AA752" s="63">
        <f>ROUND(X752/1.2,3)</f>
        <v>6293.3329999999996</v>
      </c>
      <c r="AB752" s="23">
        <v>6293.3329999999996</v>
      </c>
      <c r="AC752" s="190">
        <f>IFERROR(ROUND(AA752/AB752-1,2),"")</f>
        <v>0</v>
      </c>
      <c r="AD752" s="25">
        <v>0.62</v>
      </c>
      <c r="AE752" s="25">
        <v>1E-3</v>
      </c>
      <c r="AF752" s="25">
        <v>0</v>
      </c>
      <c r="AG752" s="25" t="s">
        <v>22</v>
      </c>
      <c r="AH752" s="25">
        <v>0</v>
      </c>
      <c r="AI752" s="25">
        <v>0</v>
      </c>
      <c r="AJ752" s="25" t="s">
        <v>20</v>
      </c>
      <c r="AK752" s="42" t="s">
        <v>19</v>
      </c>
      <c r="AL752" s="25" t="s">
        <v>20</v>
      </c>
      <c r="AM752" s="25">
        <v>1</v>
      </c>
      <c r="AN752" s="25">
        <v>212</v>
      </c>
      <c r="AO752" s="25">
        <v>101</v>
      </c>
      <c r="AP752" s="25">
        <v>39</v>
      </c>
      <c r="AQ752" s="23"/>
      <c r="AR752" s="96"/>
      <c r="AS752" s="157" t="s">
        <v>22</v>
      </c>
      <c r="AT752" s="93" t="s">
        <v>22</v>
      </c>
      <c r="AU752" s="92" t="s">
        <v>22</v>
      </c>
      <c r="AV752" s="91" t="s">
        <v>48</v>
      </c>
      <c r="AW752" s="92" t="s">
        <v>48</v>
      </c>
      <c r="AX752" s="92" t="s">
        <v>48</v>
      </c>
      <c r="AY752" s="91" t="s">
        <v>152</v>
      </c>
      <c r="AZ752" s="23"/>
      <c r="BA752" s="25">
        <v>0</v>
      </c>
      <c r="BB752" t="s">
        <v>48</v>
      </c>
      <c r="BC752" t="e">
        <v>#N/A</v>
      </c>
      <c r="BD752" t="e">
        <f>IF(Z752=BC752,"OK")</f>
        <v>#N/A</v>
      </c>
      <c r="BE752">
        <v>0.62</v>
      </c>
      <c r="BF752">
        <v>1E-3</v>
      </c>
      <c r="BG752">
        <v>212</v>
      </c>
      <c r="BH752">
        <v>101</v>
      </c>
      <c r="BI752">
        <v>39</v>
      </c>
      <c r="BJ752">
        <v>0</v>
      </c>
      <c r="BK752">
        <v>0</v>
      </c>
      <c r="BN752" s="183"/>
    </row>
    <row r="753" spans="1:66" x14ac:dyDescent="0.25">
      <c r="A753" s="1"/>
      <c r="B753" s="94">
        <v>747</v>
      </c>
      <c r="C753" s="180" t="s">
        <v>7055</v>
      </c>
      <c r="D753" s="129"/>
      <c r="E753" s="36"/>
      <c r="F753" s="215"/>
      <c r="G753" s="200"/>
      <c r="H753" s="46" t="str">
        <f>IFERROR(IFERROR(IF(SEARCH("Usystems",$E753)&gt;0,"Usystems"),IF(SEARCH("RIIFO",$E753)&gt;0,"RIIFO","Uponor")),"Uponor")</f>
        <v>Uponor</v>
      </c>
      <c r="I753" s="25" t="str">
        <f>IFERROR(MID($D753,1,7)+0,"")</f>
        <v/>
      </c>
      <c r="J753" s="25" t="str">
        <f>IFERROR(MID($D753,10,7)+0,"")</f>
        <v/>
      </c>
      <c r="K753" s="25" t="str">
        <f>IFERROR(MID($D753,19,7)+0,"")</f>
        <v/>
      </c>
      <c r="L753" s="25" t="str">
        <f>IFERROR(MID($D753,28,7)+0,"")</f>
        <v/>
      </c>
      <c r="M753" s="25" t="str">
        <f>IF(IFERROR(MID($Q753,1,7)+0,"")&lt;1130000,IF(INDEX(C:C,MATCH(LEFT(Q753,7)+0,I:I,0))&lt;1130000,"",INDEX(C:C,MATCH(LEFT(Q753,7)+0,I:I,0))),IFERROR(MID($Q753,1,7)+0,""))</f>
        <v/>
      </c>
      <c r="N753" s="25" t="str">
        <f>IF(IFERROR(MID($Q753,10,7)+0,"")&lt;1130000,"",IFERROR(MID($Q753,10,7)+0,""))</f>
        <v/>
      </c>
      <c r="O753" s="25" t="str">
        <f>IF(IFERROR(MID($Q753,19,7)+0,"")&lt;1130000,"",IFERROR(MID($Q753,19,7)+0,""))</f>
        <v/>
      </c>
      <c r="P753" s="25" t="str">
        <f>IF(M753="","",IF(N753="",M753,M753&amp;", "&amp;N753))</f>
        <v/>
      </c>
      <c r="Q753" s="146"/>
      <c r="R753" s="146"/>
      <c r="S753" s="35" t="s">
        <v>22</v>
      </c>
      <c r="T753" s="106"/>
      <c r="U753" s="185" t="s">
        <v>22</v>
      </c>
      <c r="V753" s="188" t="s">
        <v>22</v>
      </c>
      <c r="W753" s="189" t="s">
        <v>22</v>
      </c>
      <c r="X753" s="31"/>
      <c r="Y753" s="90" t="str">
        <f>IFERROR(ROUND(X753/W753-1,2),"")</f>
        <v/>
      </c>
      <c r="Z753" s="31">
        <f>IF(OR(S753="VLD MLC components",S753="VLD MLC pipes",S753="VLD PEX components",S753="VLD PEX pipes",S753="VLD PHC components",S753="VLD PHC pipes",S753="Controls VLD"),"По запросу",X753)</f>
        <v>0</v>
      </c>
      <c r="AA753" s="63">
        <f>ROUND(X753/1.2,3)</f>
        <v>0</v>
      </c>
      <c r="AB753" s="23">
        <v>0</v>
      </c>
      <c r="AC753" s="190" t="str">
        <f>IFERROR(ROUND(AA753/AB753-1,2),"")</f>
        <v/>
      </c>
      <c r="AD753" s="25"/>
      <c r="AE753" s="25"/>
      <c r="AF753" s="25">
        <v>0</v>
      </c>
      <c r="AG753" s="25" t="s">
        <v>22</v>
      </c>
      <c r="AH753" s="25">
        <v>0</v>
      </c>
      <c r="AI753" s="25">
        <v>0</v>
      </c>
      <c r="AJ753" s="25" t="s">
        <v>19</v>
      </c>
      <c r="AK753" s="107" t="s">
        <v>20</v>
      </c>
      <c r="AL753" s="25" t="s">
        <v>20</v>
      </c>
      <c r="AM753" s="106" t="s">
        <v>22</v>
      </c>
      <c r="AN753" s="25"/>
      <c r="AO753" s="25"/>
      <c r="AP753" s="25"/>
      <c r="AQ753" s="25"/>
      <c r="AR753" s="94"/>
      <c r="AS753" s="157" t="s">
        <v>22</v>
      </c>
      <c r="AT753" s="93" t="s">
        <v>22</v>
      </c>
      <c r="AU753" s="92" t="s">
        <v>582</v>
      </c>
      <c r="AV753" s="91" t="s">
        <v>48</v>
      </c>
      <c r="AW753" s="92" t="s">
        <v>48</v>
      </c>
      <c r="AX753" s="92" t="s">
        <v>48</v>
      </c>
      <c r="AY753" s="91" t="s">
        <v>48</v>
      </c>
      <c r="AZ753" s="23"/>
      <c r="BA753" s="25">
        <v>0</v>
      </c>
      <c r="BC753">
        <v>0</v>
      </c>
      <c r="BD753" t="str">
        <f>IF(Z753=BC753,"OK")</f>
        <v>OK</v>
      </c>
      <c r="BN753" s="183"/>
    </row>
    <row r="754" spans="1:66" x14ac:dyDescent="0.25">
      <c r="A754" s="1"/>
      <c r="B754" s="94">
        <v>748</v>
      </c>
      <c r="C754" s="43">
        <v>1237413</v>
      </c>
      <c r="D754" s="23"/>
      <c r="E754" s="26" t="s">
        <v>7083</v>
      </c>
      <c r="F754" s="151" t="s">
        <v>21</v>
      </c>
      <c r="G754" s="102" t="s">
        <v>2182</v>
      </c>
      <c r="H754" s="46" t="str">
        <f>IFERROR(IFERROR(IF(SEARCH("Usystems",$E754)&gt;0,"Usystems"),IF(SEARCH("RIIFO",$E754)&gt;0,"RIIFO","Uponor")),"Uponor")</f>
        <v>Usystems</v>
      </c>
      <c r="I754" s="25" t="str">
        <f>IFERROR(MID($D754,1,7)+0,"")</f>
        <v/>
      </c>
      <c r="J754" s="25" t="str">
        <f>IFERROR(MID($D754,10,7)+0,"")</f>
        <v/>
      </c>
      <c r="K754" s="25" t="str">
        <f>IFERROR(MID($D754,19,7)+0,"")</f>
        <v/>
      </c>
      <c r="L754" s="25" t="str">
        <f>IFERROR(MID($D754,28,7)+0,"")</f>
        <v/>
      </c>
      <c r="M754" s="25" t="str">
        <f>IF(IFERROR(MID($Q754,1,7)+0,"")&lt;1130000,IF(INDEX(C:C,MATCH(LEFT(Q754,7)+0,I:I,0))&lt;1130000,"",INDEX(C:C,MATCH(LEFT(Q754,7)+0,I:I,0))),IFERROR(MID($Q754,1,7)+0,""))</f>
        <v/>
      </c>
      <c r="N754" s="25" t="str">
        <f>IF(IFERROR(MID($Q754,10,7)+0,"")&lt;1130000,"",IFERROR(MID($Q754,10,7)+0,""))</f>
        <v/>
      </c>
      <c r="O754" s="25" t="str">
        <f>IF(IFERROR(MID($Q754,19,7)+0,"")&lt;1130000,"",IFERROR(MID($Q754,19,7)+0,""))</f>
        <v/>
      </c>
      <c r="P754" s="25" t="str">
        <f>IF(M754="","",IF(N754="",M754,M754&amp;", "&amp;N754))</f>
        <v/>
      </c>
      <c r="Q754" s="23"/>
      <c r="R754" s="23"/>
      <c r="S754" s="178" t="s">
        <v>7056</v>
      </c>
      <c r="T754" s="34" t="s">
        <v>36</v>
      </c>
      <c r="U754" s="185" t="s">
        <v>22</v>
      </c>
      <c r="V754" s="188" t="s">
        <v>22</v>
      </c>
      <c r="W754" s="189">
        <v>113</v>
      </c>
      <c r="X754" s="31">
        <v>124</v>
      </c>
      <c r="Y754" s="90">
        <f>IFERROR(ROUND(X754/W754-1,2),"")</f>
        <v>0.1</v>
      </c>
      <c r="Z754" s="31">
        <f>IF(OR(S754="VLD MLC components",S754="VLD MLC pipes",S754="VLD PEX components",S754="VLD PEX pipes",S754="VLD PHC components",S754="VLD PHC pipes",S754="Controls VLD"),"По запросу",X754)</f>
        <v>124</v>
      </c>
      <c r="AA754" s="63">
        <f>ROUND(X754/1.2,3)</f>
        <v>103.333</v>
      </c>
      <c r="AB754" s="23">
        <v>94.167000000000002</v>
      </c>
      <c r="AC754" s="190">
        <f>IFERROR(ROUND(AA754/AB754-1,2),"")</f>
        <v>0.1</v>
      </c>
      <c r="AD754" s="37">
        <v>2.5999999999999999E-2</v>
      </c>
      <c r="AE754" s="25"/>
      <c r="AF754" s="25">
        <v>61650</v>
      </c>
      <c r="AG754" s="25">
        <v>66500</v>
      </c>
      <c r="AH754" s="25">
        <v>0</v>
      </c>
      <c r="AI754" s="25">
        <v>0</v>
      </c>
      <c r="AJ754" s="25" t="s">
        <v>20</v>
      </c>
      <c r="AK754" s="22" t="s">
        <v>20</v>
      </c>
      <c r="AL754" s="25" t="s">
        <v>20</v>
      </c>
      <c r="AM754" s="25">
        <v>50</v>
      </c>
      <c r="AN754" s="37">
        <v>200</v>
      </c>
      <c r="AO754" s="37">
        <v>240</v>
      </c>
      <c r="AP754" s="25">
        <v>30</v>
      </c>
      <c r="AQ754" s="37">
        <v>1.3</v>
      </c>
      <c r="AR754" s="94">
        <v>1.4400000000000001E-3</v>
      </c>
      <c r="AS754" s="157"/>
      <c r="AT754" s="93"/>
      <c r="AU754" s="92"/>
      <c r="AV754" s="91"/>
      <c r="AW754" s="92"/>
      <c r="AX754" s="92"/>
      <c r="AY754" s="91"/>
      <c r="AZ754" s="23"/>
      <c r="BA754" s="25"/>
      <c r="BC754">
        <v>124</v>
      </c>
      <c r="BD754" t="str">
        <f>IF(Z754=BC754,"OK")</f>
        <v>OK</v>
      </c>
      <c r="BN754" s="183"/>
    </row>
    <row r="755" spans="1:66" x14ac:dyDescent="0.25">
      <c r="A755" s="1"/>
      <c r="B755" s="94">
        <v>749</v>
      </c>
      <c r="C755" s="43">
        <v>1237414</v>
      </c>
      <c r="D755" s="23"/>
      <c r="E755" s="26" t="s">
        <v>7084</v>
      </c>
      <c r="F755" s="151" t="s">
        <v>21</v>
      </c>
      <c r="G755" s="102" t="s">
        <v>2182</v>
      </c>
      <c r="H755" s="46" t="str">
        <f>IFERROR(IFERROR(IF(SEARCH("Usystems",$E755)&gt;0,"Usystems"),IF(SEARCH("RIIFO",$E755)&gt;0,"RIIFO","Uponor")),"Uponor")</f>
        <v>Usystems</v>
      </c>
      <c r="I755" s="25" t="str">
        <f>IFERROR(MID($D755,1,7)+0,"")</f>
        <v/>
      </c>
      <c r="J755" s="25" t="str">
        <f>IFERROR(MID($D755,10,7)+0,"")</f>
        <v/>
      </c>
      <c r="K755" s="25" t="str">
        <f>IFERROR(MID($D755,19,7)+0,"")</f>
        <v/>
      </c>
      <c r="L755" s="25" t="str">
        <f>IFERROR(MID($D755,28,7)+0,"")</f>
        <v/>
      </c>
      <c r="M755" s="25" t="str">
        <f>IF(IFERROR(MID($Q755,1,7)+0,"")&lt;1130000,IF(INDEX(C:C,MATCH(LEFT(Q755,7)+0,I:I,0))&lt;1130000,"",INDEX(C:C,MATCH(LEFT(Q755,7)+0,I:I,0))),IFERROR(MID($Q755,1,7)+0,""))</f>
        <v/>
      </c>
      <c r="N755" s="25" t="str">
        <f>IF(IFERROR(MID($Q755,10,7)+0,"")&lt;1130000,"",IFERROR(MID($Q755,10,7)+0,""))</f>
        <v/>
      </c>
      <c r="O755" s="25" t="str">
        <f>IF(IFERROR(MID($Q755,19,7)+0,"")&lt;1130000,"",IFERROR(MID($Q755,19,7)+0,""))</f>
        <v/>
      </c>
      <c r="P755" s="25" t="str">
        <f>IF(M755="","",IF(N755="",M755,M755&amp;", "&amp;N755))</f>
        <v/>
      </c>
      <c r="Q755" s="23"/>
      <c r="R755" s="23"/>
      <c r="S755" s="178" t="s">
        <v>7056</v>
      </c>
      <c r="T755" s="34" t="s">
        <v>36</v>
      </c>
      <c r="U755" s="185" t="s">
        <v>22</v>
      </c>
      <c r="V755" s="188" t="s">
        <v>22</v>
      </c>
      <c r="W755" s="189">
        <v>124</v>
      </c>
      <c r="X755" s="31">
        <v>136</v>
      </c>
      <c r="Y755" s="90">
        <f>IFERROR(ROUND(X755/W755-1,2),"")</f>
        <v>0.1</v>
      </c>
      <c r="Z755" s="31">
        <f>IF(OR(S755="VLD MLC components",S755="VLD MLC pipes",S755="VLD PEX components",S755="VLD PEX pipes",S755="VLD PHC components",S755="VLD PHC pipes",S755="Controls VLD"),"По запросу",X755)</f>
        <v>136</v>
      </c>
      <c r="AA755" s="63">
        <f>ROUND(X755/1.2,3)</f>
        <v>113.333</v>
      </c>
      <c r="AB755" s="23">
        <v>103.333</v>
      </c>
      <c r="AC755" s="190">
        <f>IFERROR(ROUND(AA755/AB755-1,2),"")</f>
        <v>0.1</v>
      </c>
      <c r="AD755" s="37">
        <v>2.9000000000000001E-2</v>
      </c>
      <c r="AE755" s="25"/>
      <c r="AF755" s="25">
        <v>34150</v>
      </c>
      <c r="AG755" s="25">
        <v>35000</v>
      </c>
      <c r="AH755" s="25">
        <v>0</v>
      </c>
      <c r="AI755" s="25">
        <v>0</v>
      </c>
      <c r="AJ755" s="25" t="s">
        <v>20</v>
      </c>
      <c r="AK755" s="22" t="s">
        <v>20</v>
      </c>
      <c r="AL755" s="25" t="s">
        <v>20</v>
      </c>
      <c r="AM755" s="25">
        <v>50</v>
      </c>
      <c r="AN755" s="37">
        <v>200</v>
      </c>
      <c r="AO755" s="37">
        <v>240</v>
      </c>
      <c r="AP755" s="25">
        <v>30</v>
      </c>
      <c r="AQ755" s="37">
        <v>1.4500000000000002</v>
      </c>
      <c r="AR755" s="25">
        <v>1.4400000000000001E-3</v>
      </c>
      <c r="AS755" s="157"/>
      <c r="AT755" s="93"/>
      <c r="AU755" s="92"/>
      <c r="AV755" s="91"/>
      <c r="AW755" s="92"/>
      <c r="AX755" s="92"/>
      <c r="AY755" s="91"/>
      <c r="AZ755" s="23"/>
      <c r="BA755" s="25"/>
      <c r="BC755">
        <v>136</v>
      </c>
      <c r="BD755" t="str">
        <f>IF(Z755=BC755,"OK")</f>
        <v>OK</v>
      </c>
      <c r="BN755" s="183"/>
    </row>
    <row r="756" spans="1:66" x14ac:dyDescent="0.25">
      <c r="A756" s="1"/>
      <c r="B756" s="94">
        <v>750</v>
      </c>
      <c r="C756" s="43">
        <v>1237415</v>
      </c>
      <c r="D756" s="23"/>
      <c r="E756" s="26" t="s">
        <v>7085</v>
      </c>
      <c r="F756" s="151" t="s">
        <v>21</v>
      </c>
      <c r="G756" s="102" t="s">
        <v>2182</v>
      </c>
      <c r="H756" s="46" t="str">
        <f>IFERROR(IFERROR(IF(SEARCH("Usystems",$E756)&gt;0,"Usystems"),IF(SEARCH("RIIFO",$E756)&gt;0,"RIIFO","Uponor")),"Uponor")</f>
        <v>Usystems</v>
      </c>
      <c r="I756" s="25" t="str">
        <f>IFERROR(MID($D756,1,7)+0,"")</f>
        <v/>
      </c>
      <c r="J756" s="25" t="str">
        <f>IFERROR(MID($D756,10,7)+0,"")</f>
        <v/>
      </c>
      <c r="K756" s="25" t="str">
        <f>IFERROR(MID($D756,19,7)+0,"")</f>
        <v/>
      </c>
      <c r="L756" s="25" t="str">
        <f>IFERROR(MID($D756,28,7)+0,"")</f>
        <v/>
      </c>
      <c r="M756" s="25" t="str">
        <f>IF(IFERROR(MID($Q756,1,7)+0,"")&lt;1130000,IF(INDEX(C:C,MATCH(LEFT(Q756,7)+0,I:I,0))&lt;1130000,"",INDEX(C:C,MATCH(LEFT(Q756,7)+0,I:I,0))),IFERROR(MID($Q756,1,7)+0,""))</f>
        <v/>
      </c>
      <c r="N756" s="25" t="str">
        <f>IF(IFERROR(MID($Q756,10,7)+0,"")&lt;1130000,"",IFERROR(MID($Q756,10,7)+0,""))</f>
        <v/>
      </c>
      <c r="O756" s="25" t="str">
        <f>IF(IFERROR(MID($Q756,19,7)+0,"")&lt;1130000,"",IFERROR(MID($Q756,19,7)+0,""))</f>
        <v/>
      </c>
      <c r="P756" s="25" t="str">
        <f>IF(M756="","",IF(N756="",M756,M756&amp;", "&amp;N756))</f>
        <v/>
      </c>
      <c r="Q756" s="23"/>
      <c r="R756" s="23"/>
      <c r="S756" s="178" t="s">
        <v>7056</v>
      </c>
      <c r="T756" s="34" t="s">
        <v>36</v>
      </c>
      <c r="U756" s="185" t="s">
        <v>22</v>
      </c>
      <c r="V756" s="188" t="s">
        <v>22</v>
      </c>
      <c r="W756" s="189">
        <v>198</v>
      </c>
      <c r="X756" s="31">
        <v>218</v>
      </c>
      <c r="Y756" s="90">
        <f>IFERROR(ROUND(X756/W756-1,2),"")</f>
        <v>0.1</v>
      </c>
      <c r="Z756" s="31">
        <f>IF(OR(S756="VLD MLC components",S756="VLD MLC pipes",S756="VLD PEX components",S756="VLD PEX pipes",S756="VLD PHC components",S756="VLD PHC pipes",S756="Controls VLD"),"По запросу",X756)</f>
        <v>218</v>
      </c>
      <c r="AA756" s="63">
        <f>ROUND(X756/1.2,3)</f>
        <v>181.667</v>
      </c>
      <c r="AB756" s="23">
        <v>165</v>
      </c>
      <c r="AC756" s="190">
        <f>IFERROR(ROUND(AA756/AB756-1,2),"")</f>
        <v>0.1</v>
      </c>
      <c r="AD756" s="37">
        <v>4.5999999999999999E-2</v>
      </c>
      <c r="AE756" s="25"/>
      <c r="AF756" s="25">
        <v>13050</v>
      </c>
      <c r="AG756" s="25">
        <v>13200</v>
      </c>
      <c r="AH756" s="25">
        <v>0</v>
      </c>
      <c r="AI756" s="25">
        <v>0</v>
      </c>
      <c r="AJ756" s="25" t="s">
        <v>20</v>
      </c>
      <c r="AK756" s="22" t="s">
        <v>20</v>
      </c>
      <c r="AL756" s="25" t="s">
        <v>20</v>
      </c>
      <c r="AM756" s="25">
        <v>25</v>
      </c>
      <c r="AN756" s="37">
        <v>200</v>
      </c>
      <c r="AO756" s="37">
        <v>240</v>
      </c>
      <c r="AP756" s="25">
        <v>30</v>
      </c>
      <c r="AQ756" s="37">
        <v>1.1499999999999999</v>
      </c>
      <c r="AR756" s="25">
        <v>1.4400000000000001E-3</v>
      </c>
      <c r="AS756" s="157"/>
      <c r="AT756" s="93"/>
      <c r="AU756" s="92"/>
      <c r="AV756" s="91"/>
      <c r="AW756" s="92"/>
      <c r="AX756" s="92"/>
      <c r="AY756" s="91"/>
      <c r="AZ756" s="23"/>
      <c r="BA756" s="25"/>
      <c r="BC756">
        <v>218</v>
      </c>
      <c r="BD756" t="str">
        <f>IF(Z756=BC756,"OK")</f>
        <v>OK</v>
      </c>
      <c r="BN756" s="183"/>
    </row>
    <row r="757" spans="1:66" x14ac:dyDescent="0.25">
      <c r="A757" s="1"/>
      <c r="B757" s="94">
        <v>751</v>
      </c>
      <c r="C757" s="43">
        <v>1237416</v>
      </c>
      <c r="D757" s="23"/>
      <c r="E757" s="26" t="s">
        <v>7086</v>
      </c>
      <c r="F757" s="151" t="s">
        <v>21</v>
      </c>
      <c r="G757" s="28" t="s">
        <v>2182</v>
      </c>
      <c r="H757" s="46" t="str">
        <f>IFERROR(IFERROR(IF(SEARCH("Usystems",$E757)&gt;0,"Usystems"),IF(SEARCH("RIIFO",$E757)&gt;0,"RIIFO","Uponor")),"Uponor")</f>
        <v>Usystems</v>
      </c>
      <c r="I757" s="25" t="str">
        <f>IFERROR(MID($D757,1,7)+0,"")</f>
        <v/>
      </c>
      <c r="J757" s="25" t="str">
        <f>IFERROR(MID($D757,10,7)+0,"")</f>
        <v/>
      </c>
      <c r="K757" s="25" t="str">
        <f>IFERROR(MID($D757,19,7)+0,"")</f>
        <v/>
      </c>
      <c r="L757" s="25" t="str">
        <f>IFERROR(MID($D757,28,7)+0,"")</f>
        <v/>
      </c>
      <c r="M757" s="25" t="str">
        <f>IF(IFERROR(MID($Q757,1,7)+0,"")&lt;1130000,IF(INDEX(C:C,MATCH(LEFT(Q757,7)+0,I:I,0))&lt;1130000,"",INDEX(C:C,MATCH(LEFT(Q757,7)+0,I:I,0))),IFERROR(MID($Q757,1,7)+0,""))</f>
        <v/>
      </c>
      <c r="N757" s="25" t="str">
        <f>IF(IFERROR(MID($Q757,10,7)+0,"")&lt;1130000,"",IFERROR(MID($Q757,10,7)+0,""))</f>
        <v/>
      </c>
      <c r="O757" s="25" t="str">
        <f>IF(IFERROR(MID($Q757,19,7)+0,"")&lt;1130000,"",IFERROR(MID($Q757,19,7)+0,""))</f>
        <v/>
      </c>
      <c r="P757" s="25" t="str">
        <f>IF(M757="","",IF(N757="",M757,M757&amp;", "&amp;N757))</f>
        <v/>
      </c>
      <c r="Q757" s="23"/>
      <c r="R757" s="23"/>
      <c r="S757" s="178" t="s">
        <v>7056</v>
      </c>
      <c r="T757" s="34" t="s">
        <v>36</v>
      </c>
      <c r="U757" s="185" t="s">
        <v>22</v>
      </c>
      <c r="V757" s="188" t="s">
        <v>22</v>
      </c>
      <c r="W757" s="189">
        <v>395</v>
      </c>
      <c r="X757" s="31">
        <v>435</v>
      </c>
      <c r="Y757" s="90">
        <f>IFERROR(ROUND(X757/W757-1,2),"")</f>
        <v>0.1</v>
      </c>
      <c r="Z757" s="31">
        <f>IF(OR(S757="VLD MLC components",S757="VLD MLC pipes",S757="VLD PEX components",S757="VLD PEX pipes",S757="VLD PHC components",S757="VLD PHC pipes",S757="Controls VLD"),"По запросу",X757)</f>
        <v>435</v>
      </c>
      <c r="AA757" s="63">
        <f>ROUND(X757/1.2,3)</f>
        <v>362.5</v>
      </c>
      <c r="AB757" s="23">
        <v>329.16699999999997</v>
      </c>
      <c r="AC757" s="190">
        <f>IFERROR(ROUND(AA757/AB757-1,2),"")</f>
        <v>0.1</v>
      </c>
      <c r="AD757" s="37">
        <v>9.0999999999999998E-2</v>
      </c>
      <c r="AE757" s="25"/>
      <c r="AF757" s="25">
        <v>4140</v>
      </c>
      <c r="AG757" s="25">
        <v>4200</v>
      </c>
      <c r="AH757" s="25">
        <v>0</v>
      </c>
      <c r="AI757" s="25">
        <v>0</v>
      </c>
      <c r="AJ757" s="25" t="s">
        <v>20</v>
      </c>
      <c r="AK757" s="22" t="s">
        <v>20</v>
      </c>
      <c r="AL757" s="25" t="s">
        <v>20</v>
      </c>
      <c r="AM757" s="25">
        <v>20</v>
      </c>
      <c r="AN757" s="37">
        <v>200</v>
      </c>
      <c r="AO757" s="37">
        <v>240</v>
      </c>
      <c r="AP757" s="25">
        <v>30</v>
      </c>
      <c r="AQ757" s="37">
        <v>1.8199999999999998</v>
      </c>
      <c r="AR757" s="94">
        <v>1.4400000000000001E-3</v>
      </c>
      <c r="AS757" s="157"/>
      <c r="AT757" s="93"/>
      <c r="AU757" s="92"/>
      <c r="AV757" s="91"/>
      <c r="AW757" s="92"/>
      <c r="AX757" s="92"/>
      <c r="AY757" s="91"/>
      <c r="AZ757" s="23"/>
      <c r="BA757" s="25"/>
      <c r="BC757">
        <v>435</v>
      </c>
      <c r="BD757" t="str">
        <f>IF(Z757=BC757,"OK")</f>
        <v>OK</v>
      </c>
      <c r="BN757" s="183"/>
    </row>
    <row r="758" spans="1:66" x14ac:dyDescent="0.25">
      <c r="A758" s="1"/>
      <c r="B758" s="94">
        <v>752</v>
      </c>
      <c r="C758" s="43">
        <v>1237421</v>
      </c>
      <c r="D758" s="23"/>
      <c r="E758" s="26" t="s">
        <v>7102</v>
      </c>
      <c r="F758" s="151" t="s">
        <v>21</v>
      </c>
      <c r="G758" s="28" t="s">
        <v>2182</v>
      </c>
      <c r="H758" s="46" t="str">
        <f>IFERROR(IFERROR(IF(SEARCH("Usystems",$E758)&gt;0,"Usystems"),IF(SEARCH("RIIFO",$E758)&gt;0,"RIIFO","Uponor")),"Uponor")</f>
        <v>Usystems</v>
      </c>
      <c r="I758" s="25" t="str">
        <f>IFERROR(MID($D758,1,7)+0,"")</f>
        <v/>
      </c>
      <c r="J758" s="25" t="str">
        <f>IFERROR(MID($D758,10,7)+0,"")</f>
        <v/>
      </c>
      <c r="K758" s="25" t="str">
        <f>IFERROR(MID($D758,19,7)+0,"")</f>
        <v/>
      </c>
      <c r="L758" s="25" t="str">
        <f>IFERROR(MID($D758,28,7)+0,"")</f>
        <v/>
      </c>
      <c r="M758" s="25" t="str">
        <f>IF(IFERROR(MID($Q758,1,7)+0,"")&lt;1130000,IF(INDEX(C:C,MATCH(LEFT(Q758,7)+0,I:I,0))&lt;1130000,"",INDEX(C:C,MATCH(LEFT(Q758,7)+0,I:I,0))),IFERROR(MID($Q758,1,7)+0,""))</f>
        <v/>
      </c>
      <c r="N758" s="25" t="str">
        <f>IF(IFERROR(MID($Q758,10,7)+0,"")&lt;1130000,"",IFERROR(MID($Q758,10,7)+0,""))</f>
        <v/>
      </c>
      <c r="O758" s="25" t="str">
        <f>IF(IFERROR(MID($Q758,19,7)+0,"")&lt;1130000,"",IFERROR(MID($Q758,19,7)+0,""))</f>
        <v/>
      </c>
      <c r="P758" s="25" t="str">
        <f>IF(M758="","",IF(N758="",M758,M758&amp;", "&amp;N758))</f>
        <v/>
      </c>
      <c r="Q758" s="23"/>
      <c r="R758" s="23"/>
      <c r="S758" s="178" t="s">
        <v>7056</v>
      </c>
      <c r="T758" s="34" t="s">
        <v>36</v>
      </c>
      <c r="U758" s="185" t="s">
        <v>22</v>
      </c>
      <c r="V758" s="188" t="s">
        <v>22</v>
      </c>
      <c r="W758" s="189">
        <v>273</v>
      </c>
      <c r="X758" s="31">
        <v>300</v>
      </c>
      <c r="Y758" s="90">
        <f>IFERROR(ROUND(X758/W758-1,2),"")</f>
        <v>0.1</v>
      </c>
      <c r="Z758" s="31">
        <f>IF(OR(S758="VLD MLC components",S758="VLD MLC pipes",S758="VLD PEX components",S758="VLD PEX pipes",S758="VLD PHC components",S758="VLD PHC pipes",S758="Controls VLD"),"По запросу",X758)</f>
        <v>300</v>
      </c>
      <c r="AA758" s="63">
        <f>ROUND(X758/1.2,3)</f>
        <v>250</v>
      </c>
      <c r="AB758" s="23">
        <v>227.5</v>
      </c>
      <c r="AC758" s="190">
        <f>IFERROR(ROUND(AA758/AB758-1,2),"")</f>
        <v>0.1</v>
      </c>
      <c r="AD758" s="37">
        <v>4.8000000000000001E-2</v>
      </c>
      <c r="AE758" s="25"/>
      <c r="AF758" s="25">
        <v>14360</v>
      </c>
      <c r="AG758" s="25">
        <v>15900</v>
      </c>
      <c r="AH758" s="25">
        <v>0</v>
      </c>
      <c r="AI758" s="25">
        <v>0</v>
      </c>
      <c r="AJ758" s="25" t="s">
        <v>20</v>
      </c>
      <c r="AK758" s="22" t="s">
        <v>20</v>
      </c>
      <c r="AL758" s="25" t="s">
        <v>20</v>
      </c>
      <c r="AM758" s="25">
        <v>10</v>
      </c>
      <c r="AN758" s="37">
        <v>140</v>
      </c>
      <c r="AO758" s="37">
        <v>190</v>
      </c>
      <c r="AP758" s="25">
        <v>30</v>
      </c>
      <c r="AQ758" s="37">
        <v>0.48</v>
      </c>
      <c r="AR758" s="94">
        <v>7.9799999999999999E-4</v>
      </c>
      <c r="AS758" s="157"/>
      <c r="AT758" s="93"/>
      <c r="AU758" s="92"/>
      <c r="AV758" s="91"/>
      <c r="AW758" s="92"/>
      <c r="AX758" s="92"/>
      <c r="AY758" s="91"/>
      <c r="AZ758" s="23"/>
      <c r="BA758" s="25"/>
      <c r="BC758">
        <v>300</v>
      </c>
      <c r="BD758" t="str">
        <f>IF(Z758=BC758,"OK")</f>
        <v>OK</v>
      </c>
      <c r="BN758" s="183"/>
    </row>
    <row r="759" spans="1:66" x14ac:dyDescent="0.25">
      <c r="A759" s="1"/>
      <c r="B759" s="94">
        <v>753</v>
      </c>
      <c r="C759" s="43">
        <v>1237422</v>
      </c>
      <c r="D759" s="23"/>
      <c r="E759" s="26" t="s">
        <v>7103</v>
      </c>
      <c r="F759" s="151" t="s">
        <v>21</v>
      </c>
      <c r="G759" s="28" t="s">
        <v>2182</v>
      </c>
      <c r="H759" s="46" t="str">
        <f>IFERROR(IFERROR(IF(SEARCH("Usystems",$E759)&gt;0,"Usystems"),IF(SEARCH("RIIFO",$E759)&gt;0,"RIIFO","Uponor")),"Uponor")</f>
        <v>Usystems</v>
      </c>
      <c r="I759" s="25" t="str">
        <f>IFERROR(MID($D759,1,7)+0,"")</f>
        <v/>
      </c>
      <c r="J759" s="25" t="str">
        <f>IFERROR(MID($D759,10,7)+0,"")</f>
        <v/>
      </c>
      <c r="K759" s="25" t="str">
        <f>IFERROR(MID($D759,19,7)+0,"")</f>
        <v/>
      </c>
      <c r="L759" s="25" t="str">
        <f>IFERROR(MID($D759,28,7)+0,"")</f>
        <v/>
      </c>
      <c r="M759" s="25" t="str">
        <f>IF(IFERROR(MID($Q759,1,7)+0,"")&lt;1130000,IF(INDEX(C:C,MATCH(LEFT(Q759,7)+0,I:I,0))&lt;1130000,"",INDEX(C:C,MATCH(LEFT(Q759,7)+0,I:I,0))),IFERROR(MID($Q759,1,7)+0,""))</f>
        <v/>
      </c>
      <c r="N759" s="25" t="str">
        <f>IF(IFERROR(MID($Q759,10,7)+0,"")&lt;1130000,"",IFERROR(MID($Q759,10,7)+0,""))</f>
        <v/>
      </c>
      <c r="O759" s="25" t="str">
        <f>IF(IFERROR(MID($Q759,19,7)+0,"")&lt;1130000,"",IFERROR(MID($Q759,19,7)+0,""))</f>
        <v/>
      </c>
      <c r="P759" s="25" t="str">
        <f>IF(M759="","",IF(N759="",M759,M759&amp;", "&amp;N759))</f>
        <v/>
      </c>
      <c r="Q759" s="23"/>
      <c r="R759" s="23"/>
      <c r="S759" s="178" t="s">
        <v>7056</v>
      </c>
      <c r="T759" s="34" t="s">
        <v>36</v>
      </c>
      <c r="U759" s="185" t="s">
        <v>22</v>
      </c>
      <c r="V759" s="188" t="s">
        <v>22</v>
      </c>
      <c r="W759" s="189">
        <v>446</v>
      </c>
      <c r="X759" s="31">
        <v>491</v>
      </c>
      <c r="Y759" s="90">
        <f>IFERROR(ROUND(X759/W759-1,2),"")</f>
        <v>0.1</v>
      </c>
      <c r="Z759" s="31">
        <f>IF(OR(S759="VLD MLC components",S759="VLD MLC pipes",S759="VLD PEX components",S759="VLD PEX pipes",S759="VLD PHC components",S759="VLD PHC pipes",S759="Controls VLD"),"По запросу",X759)</f>
        <v>491</v>
      </c>
      <c r="AA759" s="63">
        <f>ROUND(X759/1.2,3)</f>
        <v>409.16699999999997</v>
      </c>
      <c r="AB759" s="23">
        <v>371.66699999999997</v>
      </c>
      <c r="AC759" s="190">
        <f>IFERROR(ROUND(AA759/AB759-1,2),"")</f>
        <v>0.1</v>
      </c>
      <c r="AD759" s="37">
        <v>7.8E-2</v>
      </c>
      <c r="AE759" s="25"/>
      <c r="AF759" s="25">
        <v>6480</v>
      </c>
      <c r="AG759" s="25">
        <v>6600</v>
      </c>
      <c r="AH759" s="25">
        <v>0</v>
      </c>
      <c r="AI759" s="25">
        <v>0</v>
      </c>
      <c r="AJ759" s="25" t="s">
        <v>20</v>
      </c>
      <c r="AK759" s="22" t="s">
        <v>20</v>
      </c>
      <c r="AL759" s="25" t="s">
        <v>20</v>
      </c>
      <c r="AM759" s="25">
        <v>10</v>
      </c>
      <c r="AN759" s="37">
        <v>180</v>
      </c>
      <c r="AO759" s="37">
        <v>200</v>
      </c>
      <c r="AP759" s="25">
        <v>30</v>
      </c>
      <c r="AQ759" s="37">
        <v>0.78</v>
      </c>
      <c r="AR759" s="94">
        <v>1.08E-3</v>
      </c>
      <c r="AS759" s="157"/>
      <c r="AT759" s="93"/>
      <c r="AU759" s="92"/>
      <c r="AV759" s="91"/>
      <c r="AW759" s="92"/>
      <c r="AX759" s="92"/>
      <c r="AY759" s="91"/>
      <c r="AZ759" s="23"/>
      <c r="BA759" s="25"/>
      <c r="BC759">
        <v>491</v>
      </c>
      <c r="BD759" t="str">
        <f>IF(Z759=BC759,"OK")</f>
        <v>OK</v>
      </c>
      <c r="BN759" s="183"/>
    </row>
    <row r="760" spans="1:66" x14ac:dyDescent="0.25">
      <c r="A760" s="1"/>
      <c r="B760" s="94">
        <v>754</v>
      </c>
      <c r="C760" s="43">
        <v>1237423</v>
      </c>
      <c r="D760" s="23"/>
      <c r="E760" s="26" t="s">
        <v>7104</v>
      </c>
      <c r="F760" s="151" t="s">
        <v>21</v>
      </c>
      <c r="G760" s="28" t="s">
        <v>2182</v>
      </c>
      <c r="H760" s="46" t="str">
        <f>IFERROR(IFERROR(IF(SEARCH("Usystems",$E760)&gt;0,"Usystems"),IF(SEARCH("RIIFO",$E760)&gt;0,"RIIFO","Uponor")),"Uponor")</f>
        <v>Usystems</v>
      </c>
      <c r="I760" s="25" t="str">
        <f>IFERROR(MID($D760,1,7)+0,"")</f>
        <v/>
      </c>
      <c r="J760" s="25" t="str">
        <f>IFERROR(MID($D760,10,7)+0,"")</f>
        <v/>
      </c>
      <c r="K760" s="25" t="str">
        <f>IFERROR(MID($D760,19,7)+0,"")</f>
        <v/>
      </c>
      <c r="L760" s="25" t="str">
        <f>IFERROR(MID($D760,28,7)+0,"")</f>
        <v/>
      </c>
      <c r="M760" s="25" t="str">
        <f>IF(IFERROR(MID($Q760,1,7)+0,"")&lt;1130000,IF(INDEX(C:C,MATCH(LEFT(Q760,7)+0,I:I,0))&lt;1130000,"",INDEX(C:C,MATCH(LEFT(Q760,7)+0,I:I,0))),IFERROR(MID($Q760,1,7)+0,""))</f>
        <v/>
      </c>
      <c r="N760" s="25" t="str">
        <f>IF(IFERROR(MID($Q760,10,7)+0,"")&lt;1130000,"",IFERROR(MID($Q760,10,7)+0,""))</f>
        <v/>
      </c>
      <c r="O760" s="25" t="str">
        <f>IF(IFERROR(MID($Q760,19,7)+0,"")&lt;1130000,"",IFERROR(MID($Q760,19,7)+0,""))</f>
        <v/>
      </c>
      <c r="P760" s="25" t="str">
        <f>IF(M760="","",IF(N760="",M760,M760&amp;", "&amp;N760))</f>
        <v/>
      </c>
      <c r="Q760" s="23"/>
      <c r="R760" s="23"/>
      <c r="S760" s="178" t="s">
        <v>7056</v>
      </c>
      <c r="T760" s="34" t="s">
        <v>36</v>
      </c>
      <c r="U760" s="185" t="s">
        <v>22</v>
      </c>
      <c r="V760" s="188" t="s">
        <v>22</v>
      </c>
      <c r="W760" s="189">
        <v>741</v>
      </c>
      <c r="X760" s="31">
        <v>815</v>
      </c>
      <c r="Y760" s="90">
        <f>IFERROR(ROUND(X760/W760-1,2),"")</f>
        <v>0.1</v>
      </c>
      <c r="Z760" s="31">
        <f>IF(OR(S760="VLD MLC components",S760="VLD MLC pipes",S760="VLD PEX components",S760="VLD PEX pipes",S760="VLD PHC components",S760="VLD PHC pipes",S760="Controls VLD"),"По запросу",X760)</f>
        <v>815</v>
      </c>
      <c r="AA760" s="63">
        <f>ROUND(X760/1.2,3)</f>
        <v>679.16700000000003</v>
      </c>
      <c r="AB760" s="23">
        <v>617.5</v>
      </c>
      <c r="AC760" s="190">
        <f>IFERROR(ROUND(AA760/AB760-1,2),"")</f>
        <v>0.1</v>
      </c>
      <c r="AD760" s="37">
        <v>0.13200000000000001</v>
      </c>
      <c r="AE760" s="25"/>
      <c r="AF760" s="25">
        <v>2930</v>
      </c>
      <c r="AG760" s="25">
        <v>3000</v>
      </c>
      <c r="AH760" s="25">
        <v>0</v>
      </c>
      <c r="AI760" s="25">
        <v>0</v>
      </c>
      <c r="AJ760" s="25" t="s">
        <v>20</v>
      </c>
      <c r="AK760" s="22" t="s">
        <v>20</v>
      </c>
      <c r="AL760" s="25" t="s">
        <v>20</v>
      </c>
      <c r="AM760" s="25">
        <v>10</v>
      </c>
      <c r="AN760" s="37">
        <v>200</v>
      </c>
      <c r="AO760" s="37">
        <v>240</v>
      </c>
      <c r="AP760" s="25">
        <v>30</v>
      </c>
      <c r="AQ760" s="37">
        <v>1.32</v>
      </c>
      <c r="AR760" s="94">
        <v>1.4400000000000001E-3</v>
      </c>
      <c r="AS760" s="157"/>
      <c r="AT760" s="93"/>
      <c r="AU760" s="92"/>
      <c r="AV760" s="91"/>
      <c r="AW760" s="92"/>
      <c r="AX760" s="92"/>
      <c r="AY760" s="91"/>
      <c r="AZ760" s="23"/>
      <c r="BA760" s="25"/>
      <c r="BC760">
        <v>815</v>
      </c>
      <c r="BD760" t="str">
        <f>IF(Z760=BC760,"OK")</f>
        <v>OK</v>
      </c>
      <c r="BN760" s="183"/>
    </row>
    <row r="761" spans="1:66" x14ac:dyDescent="0.25">
      <c r="A761" s="1"/>
      <c r="B761" s="94">
        <v>755</v>
      </c>
      <c r="C761" s="43">
        <v>1237424</v>
      </c>
      <c r="D761" s="23"/>
      <c r="E761" s="26" t="s">
        <v>7105</v>
      </c>
      <c r="F761" s="151" t="s">
        <v>21</v>
      </c>
      <c r="G761" s="28" t="s">
        <v>2182</v>
      </c>
      <c r="H761" s="46" t="str">
        <f>IFERROR(IFERROR(IF(SEARCH("Usystems",$E761)&gt;0,"Usystems"),IF(SEARCH("RIIFO",$E761)&gt;0,"RIIFO","Uponor")),"Uponor")</f>
        <v>Usystems</v>
      </c>
      <c r="I761" s="25" t="str">
        <f>IFERROR(MID($D761,1,7)+0,"")</f>
        <v/>
      </c>
      <c r="J761" s="25" t="str">
        <f>IFERROR(MID($D761,10,7)+0,"")</f>
        <v/>
      </c>
      <c r="K761" s="25" t="str">
        <f>IFERROR(MID($D761,19,7)+0,"")</f>
        <v/>
      </c>
      <c r="L761" s="25" t="str">
        <f>IFERROR(MID($D761,28,7)+0,"")</f>
        <v/>
      </c>
      <c r="M761" s="25" t="str">
        <f>IF(IFERROR(MID($Q761,1,7)+0,"")&lt;1130000,IF(INDEX(C:C,MATCH(LEFT(Q761,7)+0,I:I,0))&lt;1130000,"",INDEX(C:C,MATCH(LEFT(Q761,7)+0,I:I,0))),IFERROR(MID($Q761,1,7)+0,""))</f>
        <v/>
      </c>
      <c r="N761" s="25" t="str">
        <f>IF(IFERROR(MID($Q761,10,7)+0,"")&lt;1130000,"",IFERROR(MID($Q761,10,7)+0,""))</f>
        <v/>
      </c>
      <c r="O761" s="25" t="str">
        <f>IF(IFERROR(MID($Q761,19,7)+0,"")&lt;1130000,"",IFERROR(MID($Q761,19,7)+0,""))</f>
        <v/>
      </c>
      <c r="P761" s="25" t="str">
        <f>IF(M761="","",IF(N761="",M761,M761&amp;", "&amp;N761))</f>
        <v/>
      </c>
      <c r="Q761" s="23"/>
      <c r="R761" s="23"/>
      <c r="S761" s="178" t="s">
        <v>7056</v>
      </c>
      <c r="T761" s="34" t="s">
        <v>36</v>
      </c>
      <c r="U761" s="185" t="s">
        <v>22</v>
      </c>
      <c r="V761" s="188" t="s">
        <v>22</v>
      </c>
      <c r="W761" s="189">
        <v>1285</v>
      </c>
      <c r="X761" s="31">
        <v>1414</v>
      </c>
      <c r="Y761" s="90">
        <f>IFERROR(ROUND(X761/W761-1,2),"")</f>
        <v>0.1</v>
      </c>
      <c r="Z761" s="31">
        <f>IF(OR(S761="VLD MLC components",S761="VLD MLC pipes",S761="VLD PEX components",S761="VLD PEX pipes",S761="VLD PHC components",S761="VLD PHC pipes",S761="Controls VLD"),"По запросу",X761)</f>
        <v>1414</v>
      </c>
      <c r="AA761" s="63">
        <f>ROUND(X761/1.2,3)</f>
        <v>1178.3330000000001</v>
      </c>
      <c r="AB761" s="23">
        <v>1070.8330000000001</v>
      </c>
      <c r="AC761" s="190">
        <f>IFERROR(ROUND(AA761/AB761-1,2),"")</f>
        <v>0.1</v>
      </c>
      <c r="AD761" s="37">
        <v>0.23</v>
      </c>
      <c r="AE761" s="25"/>
      <c r="AF761" s="25">
        <v>1970</v>
      </c>
      <c r="AG761" s="25">
        <v>2000</v>
      </c>
      <c r="AH761" s="25">
        <v>0</v>
      </c>
      <c r="AI761" s="25">
        <v>0</v>
      </c>
      <c r="AJ761" s="25" t="s">
        <v>20</v>
      </c>
      <c r="AK761" s="22" t="s">
        <v>20</v>
      </c>
      <c r="AL761" s="25" t="s">
        <v>20</v>
      </c>
      <c r="AM761" s="25">
        <v>10</v>
      </c>
      <c r="AN761" s="37">
        <v>220</v>
      </c>
      <c r="AO761" s="37">
        <v>280</v>
      </c>
      <c r="AP761" s="25">
        <v>30</v>
      </c>
      <c r="AQ761" s="37">
        <v>2.3000000000000003</v>
      </c>
      <c r="AR761" s="94">
        <v>1.848E-3</v>
      </c>
      <c r="AS761" s="157"/>
      <c r="AT761" s="93"/>
      <c r="AU761" s="92"/>
      <c r="AV761" s="91"/>
      <c r="AW761" s="92"/>
      <c r="AX761" s="92"/>
      <c r="AY761" s="91"/>
      <c r="AZ761" s="23"/>
      <c r="BA761" s="25"/>
      <c r="BC761">
        <v>1414</v>
      </c>
      <c r="BD761" t="str">
        <f>IF(Z761=BC761,"OK")</f>
        <v>OK</v>
      </c>
      <c r="BN761" s="183"/>
    </row>
    <row r="762" spans="1:66" x14ac:dyDescent="0.25">
      <c r="A762" s="1"/>
      <c r="B762" s="94">
        <v>756</v>
      </c>
      <c r="C762" s="43">
        <v>1237441</v>
      </c>
      <c r="D762" s="23"/>
      <c r="E762" s="26" t="s">
        <v>7087</v>
      </c>
      <c r="F762" s="151" t="s">
        <v>21</v>
      </c>
      <c r="G762" s="28" t="s">
        <v>2182</v>
      </c>
      <c r="H762" s="46" t="str">
        <f>IFERROR(IFERROR(IF(SEARCH("Usystems",$E762)&gt;0,"Usystems"),IF(SEARCH("RIIFO",$E762)&gt;0,"RIIFO","Uponor")),"Uponor")</f>
        <v>Usystems</v>
      </c>
      <c r="I762" s="25" t="str">
        <f>IFERROR(MID($D762,1,7)+0,"")</f>
        <v/>
      </c>
      <c r="J762" s="25" t="str">
        <f>IFERROR(MID($D762,10,7)+0,"")</f>
        <v/>
      </c>
      <c r="K762" s="25" t="str">
        <f>IFERROR(MID($D762,19,7)+0,"")</f>
        <v/>
      </c>
      <c r="L762" s="25" t="str">
        <f>IFERROR(MID($D762,28,7)+0,"")</f>
        <v/>
      </c>
      <c r="M762" s="25" t="str">
        <f>IF(IFERROR(MID($Q762,1,7)+0,"")&lt;1130000,IF(INDEX(C:C,MATCH(LEFT(Q762,7)+0,I:I,0))&lt;1130000,"",INDEX(C:C,MATCH(LEFT(Q762,7)+0,I:I,0))),IFERROR(MID($Q762,1,7)+0,""))</f>
        <v/>
      </c>
      <c r="N762" s="25" t="str">
        <f>IF(IFERROR(MID($Q762,10,7)+0,"")&lt;1130000,"",IFERROR(MID($Q762,10,7)+0,""))</f>
        <v/>
      </c>
      <c r="O762" s="25" t="str">
        <f>IF(IFERROR(MID($Q762,19,7)+0,"")&lt;1130000,"",IFERROR(MID($Q762,19,7)+0,""))</f>
        <v/>
      </c>
      <c r="P762" s="25" t="str">
        <f>IF(M762="","",IF(N762="",M762,M762&amp;", "&amp;N762))</f>
        <v/>
      </c>
      <c r="Q762" s="23"/>
      <c r="R762" s="23"/>
      <c r="S762" s="178" t="s">
        <v>7056</v>
      </c>
      <c r="T762" s="34" t="s">
        <v>36</v>
      </c>
      <c r="U762" s="185" t="s">
        <v>22</v>
      </c>
      <c r="V762" s="188" t="s">
        <v>22</v>
      </c>
      <c r="W762" s="189">
        <v>201</v>
      </c>
      <c r="X762" s="31">
        <v>221</v>
      </c>
      <c r="Y762" s="90">
        <f>IFERROR(ROUND(X762/W762-1,2),"")</f>
        <v>0.1</v>
      </c>
      <c r="Z762" s="31">
        <f>IF(OR(S762="VLD MLC components",S762="VLD MLC pipes",S762="VLD PEX components",S762="VLD PEX pipes",S762="VLD PHC components",S762="VLD PHC pipes",S762="Controls VLD"),"По запросу",X762)</f>
        <v>221</v>
      </c>
      <c r="AA762" s="63">
        <f>ROUND(X762/1.2,3)</f>
        <v>184.167</v>
      </c>
      <c r="AB762" s="23">
        <v>167.5</v>
      </c>
      <c r="AC762" s="190">
        <f>IFERROR(ROUND(AA762/AB762-1,2),"")</f>
        <v>0.1</v>
      </c>
      <c r="AD762" s="37">
        <v>3.5000000000000003E-2</v>
      </c>
      <c r="AE762" s="25"/>
      <c r="AF762" s="25">
        <v>1740</v>
      </c>
      <c r="AG762" s="25">
        <v>2000</v>
      </c>
      <c r="AH762" s="25">
        <v>0</v>
      </c>
      <c r="AI762" s="25">
        <v>0</v>
      </c>
      <c r="AJ762" s="25" t="s">
        <v>20</v>
      </c>
      <c r="AK762" s="22" t="s">
        <v>20</v>
      </c>
      <c r="AL762" s="25" t="s">
        <v>20</v>
      </c>
      <c r="AM762" s="25">
        <v>10</v>
      </c>
      <c r="AN762" s="37">
        <v>140</v>
      </c>
      <c r="AO762" s="37">
        <v>190</v>
      </c>
      <c r="AP762" s="25">
        <v>30</v>
      </c>
      <c r="AQ762" s="37">
        <v>0.35000000000000003</v>
      </c>
      <c r="AR762" s="94">
        <v>7.9799999999999999E-4</v>
      </c>
      <c r="AS762" s="157"/>
      <c r="AT762" s="93"/>
      <c r="AU762" s="92"/>
      <c r="AV762" s="91"/>
      <c r="AW762" s="92"/>
      <c r="AX762" s="92"/>
      <c r="AY762" s="91"/>
      <c r="AZ762" s="23"/>
      <c r="BA762" s="25"/>
      <c r="BC762">
        <v>221</v>
      </c>
      <c r="BD762" t="str">
        <f>IF(Z762=BC762,"OK")</f>
        <v>OK</v>
      </c>
      <c r="BN762" s="183"/>
    </row>
    <row r="763" spans="1:66" x14ac:dyDescent="0.25">
      <c r="A763" s="1"/>
      <c r="B763" s="94">
        <v>757</v>
      </c>
      <c r="C763" s="43">
        <v>1237442</v>
      </c>
      <c r="D763" s="23"/>
      <c r="E763" s="26" t="s">
        <v>7088</v>
      </c>
      <c r="F763" s="151" t="s">
        <v>21</v>
      </c>
      <c r="G763" s="28" t="s">
        <v>2182</v>
      </c>
      <c r="H763" s="46" t="str">
        <f>IFERROR(IFERROR(IF(SEARCH("Usystems",$E763)&gt;0,"Usystems"),IF(SEARCH("RIIFO",$E763)&gt;0,"RIIFO","Uponor")),"Uponor")</f>
        <v>Usystems</v>
      </c>
      <c r="I763" s="25" t="str">
        <f>IFERROR(MID($D763,1,7)+0,"")</f>
        <v/>
      </c>
      <c r="J763" s="25" t="str">
        <f>IFERROR(MID($D763,10,7)+0,"")</f>
        <v/>
      </c>
      <c r="K763" s="25" t="str">
        <f>IFERROR(MID($D763,19,7)+0,"")</f>
        <v/>
      </c>
      <c r="L763" s="25" t="str">
        <f>IFERROR(MID($D763,28,7)+0,"")</f>
        <v/>
      </c>
      <c r="M763" s="25" t="str">
        <f>IF(IFERROR(MID($Q763,1,7)+0,"")&lt;1130000,IF(INDEX(C:C,MATCH(LEFT(Q763,7)+0,I:I,0))&lt;1130000,"",INDEX(C:C,MATCH(LEFT(Q763,7)+0,I:I,0))),IFERROR(MID($Q763,1,7)+0,""))</f>
        <v/>
      </c>
      <c r="N763" s="25" t="str">
        <f>IF(IFERROR(MID($Q763,10,7)+0,"")&lt;1130000,"",IFERROR(MID($Q763,10,7)+0,""))</f>
        <v/>
      </c>
      <c r="O763" s="25" t="str">
        <f>IF(IFERROR(MID($Q763,19,7)+0,"")&lt;1130000,"",IFERROR(MID($Q763,19,7)+0,""))</f>
        <v/>
      </c>
      <c r="P763" s="25" t="str">
        <f>IF(M763="","",IF(N763="",M763,M763&amp;", "&amp;N763))</f>
        <v/>
      </c>
      <c r="Q763" s="23"/>
      <c r="R763" s="23"/>
      <c r="S763" s="178" t="s">
        <v>7056</v>
      </c>
      <c r="T763" s="34" t="s">
        <v>36</v>
      </c>
      <c r="U763" s="185" t="s">
        <v>22</v>
      </c>
      <c r="V763" s="188" t="s">
        <v>22</v>
      </c>
      <c r="W763" s="189">
        <v>301</v>
      </c>
      <c r="X763" s="31">
        <v>331</v>
      </c>
      <c r="Y763" s="90">
        <f>IFERROR(ROUND(X763/W763-1,2),"")</f>
        <v>0.1</v>
      </c>
      <c r="Z763" s="31">
        <f>IF(OR(S763="VLD MLC components",S763="VLD MLC pipes",S763="VLD PEX components",S763="VLD PEX pipes",S763="VLD PHC components",S763="VLD PHC pipes",S763="Controls VLD"),"По запросу",X763)</f>
        <v>331</v>
      </c>
      <c r="AA763" s="63">
        <f>ROUND(X763/1.2,3)</f>
        <v>275.83300000000003</v>
      </c>
      <c r="AB763" s="23">
        <v>250.833</v>
      </c>
      <c r="AC763" s="190">
        <f>IFERROR(ROUND(AA763/AB763-1,2),"")</f>
        <v>0.1</v>
      </c>
      <c r="AD763" s="37">
        <v>5.3999999999999999E-2</v>
      </c>
      <c r="AE763" s="25"/>
      <c r="AF763" s="25">
        <v>1960</v>
      </c>
      <c r="AG763" s="25">
        <v>2100</v>
      </c>
      <c r="AH763" s="25">
        <v>0</v>
      </c>
      <c r="AI763" s="25">
        <v>0</v>
      </c>
      <c r="AJ763" s="25" t="s">
        <v>20</v>
      </c>
      <c r="AK763" s="22" t="s">
        <v>20</v>
      </c>
      <c r="AL763" s="25" t="s">
        <v>20</v>
      </c>
      <c r="AM763" s="25">
        <v>10</v>
      </c>
      <c r="AN763" s="37">
        <v>140</v>
      </c>
      <c r="AO763" s="37">
        <v>190</v>
      </c>
      <c r="AP763" s="25">
        <v>30</v>
      </c>
      <c r="AQ763" s="37">
        <v>0.54</v>
      </c>
      <c r="AR763" s="94">
        <v>7.9799999999999999E-4</v>
      </c>
      <c r="AS763" s="157"/>
      <c r="AT763" s="93"/>
      <c r="AU763" s="92"/>
      <c r="AV763" s="91"/>
      <c r="AW763" s="92"/>
      <c r="AX763" s="92"/>
      <c r="AY763" s="91"/>
      <c r="AZ763" s="23"/>
      <c r="BA763" s="25"/>
      <c r="BC763">
        <v>331</v>
      </c>
      <c r="BD763" t="str">
        <f>IF(Z763=BC763,"OK")</f>
        <v>OK</v>
      </c>
      <c r="BN763" s="183"/>
    </row>
    <row r="764" spans="1:66" x14ac:dyDescent="0.25">
      <c r="A764" s="1"/>
      <c r="B764" s="94">
        <v>758</v>
      </c>
      <c r="C764" s="43">
        <v>1237443</v>
      </c>
      <c r="D764" s="23"/>
      <c r="E764" s="26" t="s">
        <v>7089</v>
      </c>
      <c r="F764" s="151" t="s">
        <v>21</v>
      </c>
      <c r="G764" s="28" t="s">
        <v>2182</v>
      </c>
      <c r="H764" s="46" t="str">
        <f>IFERROR(IFERROR(IF(SEARCH("Usystems",$E764)&gt;0,"Usystems"),IF(SEARCH("RIIFO",$E764)&gt;0,"RIIFO","Uponor")),"Uponor")</f>
        <v>Usystems</v>
      </c>
      <c r="I764" s="25" t="str">
        <f>IFERROR(MID($D764,1,7)+0,"")</f>
        <v/>
      </c>
      <c r="J764" s="25" t="str">
        <f>IFERROR(MID($D764,10,7)+0,"")</f>
        <v/>
      </c>
      <c r="K764" s="25" t="str">
        <f>IFERROR(MID($D764,19,7)+0,"")</f>
        <v/>
      </c>
      <c r="L764" s="25" t="str">
        <f>IFERROR(MID($D764,28,7)+0,"")</f>
        <v/>
      </c>
      <c r="M764" s="25" t="str">
        <f>IF(IFERROR(MID($Q764,1,7)+0,"")&lt;1130000,IF(INDEX(C:C,MATCH(LEFT(Q764,7)+0,I:I,0))&lt;1130000,"",INDEX(C:C,MATCH(LEFT(Q764,7)+0,I:I,0))),IFERROR(MID($Q764,1,7)+0,""))</f>
        <v/>
      </c>
      <c r="N764" s="25" t="str">
        <f>IF(IFERROR(MID($Q764,10,7)+0,"")&lt;1130000,"",IFERROR(MID($Q764,10,7)+0,""))</f>
        <v/>
      </c>
      <c r="O764" s="25" t="str">
        <f>IF(IFERROR(MID($Q764,19,7)+0,"")&lt;1130000,"",IFERROR(MID($Q764,19,7)+0,""))</f>
        <v/>
      </c>
      <c r="P764" s="25" t="str">
        <f>IF(M764="","",IF(N764="",M764,M764&amp;", "&amp;N764))</f>
        <v/>
      </c>
      <c r="Q764" s="23"/>
      <c r="R764" s="23"/>
      <c r="S764" s="178" t="s">
        <v>7056</v>
      </c>
      <c r="T764" s="34" t="s">
        <v>36</v>
      </c>
      <c r="U764" s="185" t="s">
        <v>22</v>
      </c>
      <c r="V764" s="188" t="s">
        <v>22</v>
      </c>
      <c r="W764" s="189">
        <v>497</v>
      </c>
      <c r="X764" s="31">
        <v>547</v>
      </c>
      <c r="Y764" s="90">
        <f>IFERROR(ROUND(X764/W764-1,2),"")</f>
        <v>0.1</v>
      </c>
      <c r="Z764" s="31">
        <f>IF(OR(S764="VLD MLC components",S764="VLD MLC pipes",S764="VLD PEX components",S764="VLD PEX pipes",S764="VLD PHC components",S764="VLD PHC pipes",S764="Controls VLD"),"По запросу",X764)</f>
        <v>547</v>
      </c>
      <c r="AA764" s="63">
        <f>ROUND(X764/1.2,3)</f>
        <v>455.83300000000003</v>
      </c>
      <c r="AB764" s="23">
        <v>414.16699999999997</v>
      </c>
      <c r="AC764" s="190">
        <f>IFERROR(ROUND(AA764/AB764-1,2),"")</f>
        <v>0.1</v>
      </c>
      <c r="AD764" s="37">
        <v>9.0999999999999998E-2</v>
      </c>
      <c r="AE764" s="25"/>
      <c r="AF764" s="25">
        <v>2000</v>
      </c>
      <c r="AG764" s="25">
        <v>2080</v>
      </c>
      <c r="AH764" s="25">
        <v>0</v>
      </c>
      <c r="AI764" s="25">
        <v>0</v>
      </c>
      <c r="AJ764" s="25" t="s">
        <v>20</v>
      </c>
      <c r="AK764" s="22" t="s">
        <v>20</v>
      </c>
      <c r="AL764" s="25" t="s">
        <v>20</v>
      </c>
      <c r="AM764" s="25">
        <v>10</v>
      </c>
      <c r="AN764" s="37">
        <v>180</v>
      </c>
      <c r="AO764" s="37">
        <v>200</v>
      </c>
      <c r="AP764" s="25">
        <v>30</v>
      </c>
      <c r="AQ764" s="37">
        <v>0.90999999999999992</v>
      </c>
      <c r="AR764" s="94">
        <v>1.08E-3</v>
      </c>
      <c r="AS764" s="157"/>
      <c r="AT764" s="93"/>
      <c r="AU764" s="92"/>
      <c r="AV764" s="91"/>
      <c r="AW764" s="92"/>
      <c r="AX764" s="92"/>
      <c r="AY764" s="91"/>
      <c r="AZ764" s="23"/>
      <c r="BA764" s="25"/>
      <c r="BC764">
        <v>547</v>
      </c>
      <c r="BD764" t="str">
        <f>IF(Z764=BC764,"OK")</f>
        <v>OK</v>
      </c>
      <c r="BN764" s="183"/>
    </row>
    <row r="765" spans="1:66" x14ac:dyDescent="0.25">
      <c r="A765" s="1"/>
      <c r="B765" s="94">
        <v>759</v>
      </c>
      <c r="C765" s="43">
        <v>1237451</v>
      </c>
      <c r="D765" s="23"/>
      <c r="E765" s="26" t="s">
        <v>7090</v>
      </c>
      <c r="F765" s="151" t="s">
        <v>21</v>
      </c>
      <c r="G765" s="28" t="s">
        <v>2182</v>
      </c>
      <c r="H765" s="46" t="str">
        <f>IFERROR(IFERROR(IF(SEARCH("Usystems",$E765)&gt;0,"Usystems"),IF(SEARCH("RIIFO",$E765)&gt;0,"RIIFO","Uponor")),"Uponor")</f>
        <v>Usystems</v>
      </c>
      <c r="I765" s="25" t="str">
        <f>IFERROR(MID($D765,1,7)+0,"")</f>
        <v/>
      </c>
      <c r="J765" s="25" t="str">
        <f>IFERROR(MID($D765,10,7)+0,"")</f>
        <v/>
      </c>
      <c r="K765" s="25" t="str">
        <f>IFERROR(MID($D765,19,7)+0,"")</f>
        <v/>
      </c>
      <c r="L765" s="25" t="str">
        <f>IFERROR(MID($D765,28,7)+0,"")</f>
        <v/>
      </c>
      <c r="M765" s="25" t="str">
        <f>IF(IFERROR(MID($Q765,1,7)+0,"")&lt;1130000,IF(INDEX(C:C,MATCH(LEFT(Q765,7)+0,I:I,0))&lt;1130000,"",INDEX(C:C,MATCH(LEFT(Q765,7)+0,I:I,0))),IFERROR(MID($Q765,1,7)+0,""))</f>
        <v/>
      </c>
      <c r="N765" s="25" t="str">
        <f>IF(IFERROR(MID($Q765,10,7)+0,"")&lt;1130000,"",IFERROR(MID($Q765,10,7)+0,""))</f>
        <v/>
      </c>
      <c r="O765" s="25" t="str">
        <f>IF(IFERROR(MID($Q765,19,7)+0,"")&lt;1130000,"",IFERROR(MID($Q765,19,7)+0,""))</f>
        <v/>
      </c>
      <c r="P765" s="25" t="str">
        <f>IF(M765="","",IF(N765="",M765,M765&amp;", "&amp;N765))</f>
        <v/>
      </c>
      <c r="Q765" s="23"/>
      <c r="R765" s="23"/>
      <c r="S765" s="178" t="s">
        <v>7056</v>
      </c>
      <c r="T765" s="34" t="s">
        <v>36</v>
      </c>
      <c r="U765" s="185" t="s">
        <v>22</v>
      </c>
      <c r="V765" s="188" t="s">
        <v>22</v>
      </c>
      <c r="W765" s="189">
        <v>248</v>
      </c>
      <c r="X765" s="31">
        <v>273</v>
      </c>
      <c r="Y765" s="90">
        <f>IFERROR(ROUND(X765/W765-1,2),"")</f>
        <v>0.1</v>
      </c>
      <c r="Z765" s="31">
        <f>IF(OR(S765="VLD MLC components",S765="VLD MLC pipes",S765="VLD PEX components",S765="VLD PEX pipes",S765="VLD PHC components",S765="VLD PHC pipes",S765="Controls VLD"),"По запросу",X765)</f>
        <v>273</v>
      </c>
      <c r="AA765" s="63">
        <f>ROUND(X765/1.2,3)</f>
        <v>227.5</v>
      </c>
      <c r="AB765" s="23">
        <v>206.667</v>
      </c>
      <c r="AC765" s="190">
        <f>IFERROR(ROUND(AA765/AB765-1,2),"")</f>
        <v>0.1</v>
      </c>
      <c r="AD765" s="37">
        <v>4.3999999999999997E-2</v>
      </c>
      <c r="AE765" s="25"/>
      <c r="AF765" s="25">
        <v>1550</v>
      </c>
      <c r="AG765" s="25">
        <v>2000</v>
      </c>
      <c r="AH765" s="25">
        <v>0</v>
      </c>
      <c r="AI765" s="25">
        <v>0</v>
      </c>
      <c r="AJ765" s="25" t="s">
        <v>20</v>
      </c>
      <c r="AK765" s="22" t="s">
        <v>20</v>
      </c>
      <c r="AL765" s="25" t="s">
        <v>20</v>
      </c>
      <c r="AM765" s="25">
        <v>10</v>
      </c>
      <c r="AN765" s="37">
        <v>140</v>
      </c>
      <c r="AO765" s="37">
        <v>190</v>
      </c>
      <c r="AP765" s="25">
        <v>30</v>
      </c>
      <c r="AQ765" s="37">
        <v>0.43999999999999995</v>
      </c>
      <c r="AR765" s="94">
        <v>7.9799999999999999E-4</v>
      </c>
      <c r="AS765" s="157"/>
      <c r="AT765" s="93"/>
      <c r="AU765" s="92"/>
      <c r="AV765" s="91"/>
      <c r="AW765" s="92"/>
      <c r="AX765" s="92"/>
      <c r="AY765" s="91"/>
      <c r="AZ765" s="23"/>
      <c r="BA765" s="25"/>
      <c r="BC765">
        <v>273</v>
      </c>
      <c r="BD765" t="str">
        <f>IF(Z765=BC765,"OK")</f>
        <v>OK</v>
      </c>
      <c r="BN765" s="183"/>
    </row>
    <row r="766" spans="1:66" x14ac:dyDescent="0.25">
      <c r="A766" s="1"/>
      <c r="B766" s="94">
        <v>760</v>
      </c>
      <c r="C766" s="43">
        <v>1237453</v>
      </c>
      <c r="D766" s="23"/>
      <c r="E766" s="26" t="s">
        <v>7091</v>
      </c>
      <c r="F766" s="151" t="s">
        <v>21</v>
      </c>
      <c r="G766" s="28" t="s">
        <v>2182</v>
      </c>
      <c r="H766" s="46" t="str">
        <f>IFERROR(IFERROR(IF(SEARCH("Usystems",$E766)&gt;0,"Usystems"),IF(SEARCH("RIIFO",$E766)&gt;0,"RIIFO","Uponor")),"Uponor")</f>
        <v>Usystems</v>
      </c>
      <c r="I766" s="25" t="str">
        <f>IFERROR(MID($D766,1,7)+0,"")</f>
        <v/>
      </c>
      <c r="J766" s="25" t="str">
        <f>IFERROR(MID($D766,10,7)+0,"")</f>
        <v/>
      </c>
      <c r="K766" s="25" t="str">
        <f>IFERROR(MID($D766,19,7)+0,"")</f>
        <v/>
      </c>
      <c r="L766" s="25" t="str">
        <f>IFERROR(MID($D766,28,7)+0,"")</f>
        <v/>
      </c>
      <c r="M766" s="25" t="str">
        <f>IF(IFERROR(MID($Q766,1,7)+0,"")&lt;1130000,IF(INDEX(C:C,MATCH(LEFT(Q766,7)+0,I:I,0))&lt;1130000,"",INDEX(C:C,MATCH(LEFT(Q766,7)+0,I:I,0))),IFERROR(MID($Q766,1,7)+0,""))</f>
        <v/>
      </c>
      <c r="N766" s="25" t="str">
        <f>IF(IFERROR(MID($Q766,10,7)+0,"")&lt;1130000,"",IFERROR(MID($Q766,10,7)+0,""))</f>
        <v/>
      </c>
      <c r="O766" s="25" t="str">
        <f>IF(IFERROR(MID($Q766,19,7)+0,"")&lt;1130000,"",IFERROR(MID($Q766,19,7)+0,""))</f>
        <v/>
      </c>
      <c r="P766" s="25" t="str">
        <f>IF(M766="","",IF(N766="",M766,M766&amp;", "&amp;N766))</f>
        <v/>
      </c>
      <c r="Q766" s="23"/>
      <c r="R766" s="23"/>
      <c r="S766" s="178" t="s">
        <v>7056</v>
      </c>
      <c r="T766" s="34" t="s">
        <v>36</v>
      </c>
      <c r="U766" s="185" t="s">
        <v>22</v>
      </c>
      <c r="V766" s="188" t="s">
        <v>22</v>
      </c>
      <c r="W766" s="189">
        <v>395</v>
      </c>
      <c r="X766" s="31">
        <v>435</v>
      </c>
      <c r="Y766" s="90">
        <f>IFERROR(ROUND(X766/W766-1,2),"")</f>
        <v>0.1</v>
      </c>
      <c r="Z766" s="31">
        <f>IF(OR(S766="VLD MLC components",S766="VLD MLC pipes",S766="VLD PEX components",S766="VLD PEX pipes",S766="VLD PHC components",S766="VLD PHC pipes",S766="Controls VLD"),"По запросу",X766)</f>
        <v>435</v>
      </c>
      <c r="AA766" s="63">
        <f>ROUND(X766/1.2,3)</f>
        <v>362.5</v>
      </c>
      <c r="AB766" s="23">
        <v>329.16699999999997</v>
      </c>
      <c r="AC766" s="190">
        <f>IFERROR(ROUND(AA766/AB766-1,2),"")</f>
        <v>0.1</v>
      </c>
      <c r="AD766" s="37">
        <v>7.1999999999999995E-2</v>
      </c>
      <c r="AE766" s="25"/>
      <c r="AF766" s="25">
        <v>1950</v>
      </c>
      <c r="AG766" s="25">
        <v>2000</v>
      </c>
      <c r="AH766" s="25">
        <v>0</v>
      </c>
      <c r="AI766" s="25">
        <v>0</v>
      </c>
      <c r="AJ766" s="25" t="s">
        <v>20</v>
      </c>
      <c r="AK766" s="22" t="s">
        <v>20</v>
      </c>
      <c r="AL766" s="25" t="s">
        <v>20</v>
      </c>
      <c r="AM766" s="25">
        <v>10</v>
      </c>
      <c r="AN766" s="37">
        <v>180</v>
      </c>
      <c r="AO766" s="37">
        <v>200</v>
      </c>
      <c r="AP766" s="25">
        <v>30</v>
      </c>
      <c r="AQ766" s="37">
        <v>0.72</v>
      </c>
      <c r="AR766" s="94">
        <v>1.08E-3</v>
      </c>
      <c r="AS766" s="157"/>
      <c r="AT766" s="93"/>
      <c r="AU766" s="92"/>
      <c r="AV766" s="91"/>
      <c r="AW766" s="92"/>
      <c r="AX766" s="92"/>
      <c r="AY766" s="91"/>
      <c r="AZ766" s="23"/>
      <c r="BA766" s="25"/>
      <c r="BC766">
        <v>435</v>
      </c>
      <c r="BD766" t="str">
        <f>IF(Z766=BC766,"OK")</f>
        <v>OK</v>
      </c>
      <c r="BN766" s="183"/>
    </row>
    <row r="767" spans="1:66" x14ac:dyDescent="0.25">
      <c r="A767" s="1"/>
      <c r="B767" s="94">
        <v>761</v>
      </c>
      <c r="C767" s="43">
        <v>1237455</v>
      </c>
      <c r="D767" s="23"/>
      <c r="E767" s="26" t="s">
        <v>7092</v>
      </c>
      <c r="F767" s="151" t="s">
        <v>21</v>
      </c>
      <c r="G767" s="28" t="s">
        <v>2182</v>
      </c>
      <c r="H767" s="46" t="str">
        <f>IFERROR(IFERROR(IF(SEARCH("Usystems",$E767)&gt;0,"Usystems"),IF(SEARCH("RIIFO",$E767)&gt;0,"RIIFO","Uponor")),"Uponor")</f>
        <v>Usystems</v>
      </c>
      <c r="I767" s="25" t="str">
        <f>IFERROR(MID($D767,1,7)+0,"")</f>
        <v/>
      </c>
      <c r="J767" s="25" t="str">
        <f>IFERROR(MID($D767,10,7)+0,"")</f>
        <v/>
      </c>
      <c r="K767" s="25" t="str">
        <f>IFERROR(MID($D767,19,7)+0,"")</f>
        <v/>
      </c>
      <c r="L767" s="25" t="str">
        <f>IFERROR(MID($D767,28,7)+0,"")</f>
        <v/>
      </c>
      <c r="M767" s="25" t="str">
        <f>IF(IFERROR(MID($Q767,1,7)+0,"")&lt;1130000,IF(INDEX(C:C,MATCH(LEFT(Q767,7)+0,I:I,0))&lt;1130000,"",INDEX(C:C,MATCH(LEFT(Q767,7)+0,I:I,0))),IFERROR(MID($Q767,1,7)+0,""))</f>
        <v/>
      </c>
      <c r="N767" s="25" t="str">
        <f>IF(IFERROR(MID($Q767,10,7)+0,"")&lt;1130000,"",IFERROR(MID($Q767,10,7)+0,""))</f>
        <v/>
      </c>
      <c r="O767" s="25" t="str">
        <f>IF(IFERROR(MID($Q767,19,7)+0,"")&lt;1130000,"",IFERROR(MID($Q767,19,7)+0,""))</f>
        <v/>
      </c>
      <c r="P767" s="25" t="str">
        <f>IF(M767="","",IF(N767="",M767,M767&amp;", "&amp;N767))</f>
        <v/>
      </c>
      <c r="Q767" s="23"/>
      <c r="R767" s="23"/>
      <c r="S767" s="178" t="s">
        <v>7056</v>
      </c>
      <c r="T767" s="34" t="s">
        <v>36</v>
      </c>
      <c r="U767" s="185" t="s">
        <v>22</v>
      </c>
      <c r="V767" s="188" t="s">
        <v>22</v>
      </c>
      <c r="W767" s="189">
        <v>697</v>
      </c>
      <c r="X767" s="31">
        <v>767</v>
      </c>
      <c r="Y767" s="90">
        <f>IFERROR(ROUND(X767/W767-1,2),"")</f>
        <v>0.1</v>
      </c>
      <c r="Z767" s="31">
        <f>IF(OR(S767="VLD MLC components",S767="VLD MLC pipes",S767="VLD PEX components",S767="VLD PEX pipes",S767="VLD PHC components",S767="VLD PHC pipes",S767="Controls VLD"),"По запросу",X767)</f>
        <v>767</v>
      </c>
      <c r="AA767" s="63">
        <f>ROUND(X767/1.2,3)</f>
        <v>639.16700000000003</v>
      </c>
      <c r="AB767" s="23">
        <v>580.83299999999997</v>
      </c>
      <c r="AC767" s="190">
        <f>IFERROR(ROUND(AA767/AB767-1,2),"")</f>
        <v>0.1</v>
      </c>
      <c r="AD767" s="37">
        <v>0.13</v>
      </c>
      <c r="AE767" s="25"/>
      <c r="AF767" s="25">
        <v>1980</v>
      </c>
      <c r="AG767" s="25">
        <v>2000</v>
      </c>
      <c r="AH767" s="25">
        <v>0</v>
      </c>
      <c r="AI767" s="25">
        <v>0</v>
      </c>
      <c r="AJ767" s="25" t="s">
        <v>20</v>
      </c>
      <c r="AK767" s="22" t="s">
        <v>20</v>
      </c>
      <c r="AL767" s="25" t="s">
        <v>20</v>
      </c>
      <c r="AM767" s="25">
        <v>10</v>
      </c>
      <c r="AN767" s="37">
        <v>200</v>
      </c>
      <c r="AO767" s="37">
        <v>240</v>
      </c>
      <c r="AP767" s="25">
        <v>30</v>
      </c>
      <c r="AQ767" s="37">
        <v>1.3</v>
      </c>
      <c r="AR767" s="94">
        <v>1.4400000000000001E-3</v>
      </c>
      <c r="AS767" s="157"/>
      <c r="AT767" s="93"/>
      <c r="AU767" s="92"/>
      <c r="AV767" s="91"/>
      <c r="AW767" s="92"/>
      <c r="AX767" s="92"/>
      <c r="AY767" s="91"/>
      <c r="AZ767" s="23"/>
      <c r="BA767" s="25"/>
      <c r="BC767">
        <v>767</v>
      </c>
      <c r="BD767" t="str">
        <f>IF(Z767=BC767,"OK")</f>
        <v>OK</v>
      </c>
      <c r="BN767" s="183"/>
    </row>
    <row r="768" spans="1:66" ht="25.5" x14ac:dyDescent="0.25">
      <c r="A768" s="1"/>
      <c r="B768" s="94">
        <v>762</v>
      </c>
      <c r="C768" s="43">
        <v>1237481</v>
      </c>
      <c r="D768" s="23"/>
      <c r="E768" s="26" t="s">
        <v>7107</v>
      </c>
      <c r="F768" s="151" t="s">
        <v>21</v>
      </c>
      <c r="G768" s="28" t="s">
        <v>2182</v>
      </c>
      <c r="H768" s="46" t="str">
        <f>IFERROR(IFERROR(IF(SEARCH("Usystems",$E768)&gt;0,"Usystems"),IF(SEARCH("RIIFO",$E768)&gt;0,"RIIFO","Uponor")),"Uponor")</f>
        <v>Usystems</v>
      </c>
      <c r="I768" s="25" t="str">
        <f>IFERROR(MID($D768,1,7)+0,"")</f>
        <v/>
      </c>
      <c r="J768" s="25" t="str">
        <f>IFERROR(MID($D768,10,7)+0,"")</f>
        <v/>
      </c>
      <c r="K768" s="25" t="str">
        <f>IFERROR(MID($D768,19,7)+0,"")</f>
        <v/>
      </c>
      <c r="L768" s="25" t="str">
        <f>IFERROR(MID($D768,28,7)+0,"")</f>
        <v/>
      </c>
      <c r="M768" s="25" t="str">
        <f>IF(IFERROR(MID($Q768,1,7)+0,"")&lt;1130000,IF(INDEX(C:C,MATCH(LEFT(Q768,7)+0,I:I,0))&lt;1130000,"",INDEX(C:C,MATCH(LEFT(Q768,7)+0,I:I,0))),IFERROR(MID($Q768,1,7)+0,""))</f>
        <v/>
      </c>
      <c r="N768" s="25" t="str">
        <f>IF(IFERROR(MID($Q768,10,7)+0,"")&lt;1130000,"",IFERROR(MID($Q768,10,7)+0,""))</f>
        <v/>
      </c>
      <c r="O768" s="25" t="str">
        <f>IF(IFERROR(MID($Q768,19,7)+0,"")&lt;1130000,"",IFERROR(MID($Q768,19,7)+0,""))</f>
        <v/>
      </c>
      <c r="P768" s="25" t="str">
        <f>IF(M768="","",IF(N768="",M768,M768&amp;", "&amp;N768))</f>
        <v/>
      </c>
      <c r="Q768" s="23"/>
      <c r="R768" s="23"/>
      <c r="S768" s="178" t="s">
        <v>7056</v>
      </c>
      <c r="T768" s="34" t="s">
        <v>36</v>
      </c>
      <c r="U768" s="185" t="s">
        <v>22</v>
      </c>
      <c r="V768" s="188" t="s">
        <v>22</v>
      </c>
      <c r="W768" s="189">
        <v>377</v>
      </c>
      <c r="X768" s="31">
        <v>415</v>
      </c>
      <c r="Y768" s="90">
        <f>IFERROR(ROUND(X768/W768-1,2),"")</f>
        <v>0.1</v>
      </c>
      <c r="Z768" s="31">
        <f>IF(OR(S768="VLD MLC components",S768="VLD MLC pipes",S768="VLD PEX components",S768="VLD PEX pipes",S768="VLD PHC components",S768="VLD PHC pipes",S768="Controls VLD"),"По запросу",X768)</f>
        <v>415</v>
      </c>
      <c r="AA768" s="63">
        <f>ROUND(X768/1.2,3)</f>
        <v>345.83300000000003</v>
      </c>
      <c r="AB768" s="23">
        <v>314.16699999999997</v>
      </c>
      <c r="AC768" s="190">
        <f>IFERROR(ROUND(AA768/AB768-1,2),"")</f>
        <v>0.1</v>
      </c>
      <c r="AD768" s="37">
        <v>6.4000000000000001E-2</v>
      </c>
      <c r="AE768" s="25"/>
      <c r="AF768" s="25">
        <v>5390</v>
      </c>
      <c r="AG768" s="25">
        <v>5800</v>
      </c>
      <c r="AH768" s="25">
        <v>0</v>
      </c>
      <c r="AI768" s="25">
        <v>0</v>
      </c>
      <c r="AJ768" s="25" t="s">
        <v>20</v>
      </c>
      <c r="AK768" s="22" t="s">
        <v>20</v>
      </c>
      <c r="AL768" s="25" t="s">
        <v>20</v>
      </c>
      <c r="AM768" s="25">
        <v>10</v>
      </c>
      <c r="AN768" s="37">
        <v>180</v>
      </c>
      <c r="AO768" s="37">
        <v>200</v>
      </c>
      <c r="AP768" s="25">
        <v>30</v>
      </c>
      <c r="AQ768" s="37">
        <v>0.64</v>
      </c>
      <c r="AR768" s="94">
        <v>1.08E-3</v>
      </c>
      <c r="AS768" s="157"/>
      <c r="AT768" s="93"/>
      <c r="AU768" s="92"/>
      <c r="AV768" s="91"/>
      <c r="AW768" s="92"/>
      <c r="AX768" s="92"/>
      <c r="AY768" s="91"/>
      <c r="AZ768" s="23"/>
      <c r="BA768" s="25"/>
      <c r="BC768">
        <v>415</v>
      </c>
      <c r="BD768" t="str">
        <f>IF(Z768=BC768,"OK")</f>
        <v>OK</v>
      </c>
      <c r="BN768" s="183"/>
    </row>
    <row r="769" spans="1:66" ht="25.5" x14ac:dyDescent="0.25">
      <c r="A769" s="1"/>
      <c r="B769" s="94">
        <v>763</v>
      </c>
      <c r="C769" s="43">
        <v>1237482</v>
      </c>
      <c r="D769" s="23"/>
      <c r="E769" s="26" t="s">
        <v>7108</v>
      </c>
      <c r="F769" s="151" t="s">
        <v>21</v>
      </c>
      <c r="G769" s="28" t="s">
        <v>2182</v>
      </c>
      <c r="H769" s="46" t="str">
        <f>IFERROR(IFERROR(IF(SEARCH("Usystems",$E769)&gt;0,"Usystems"),IF(SEARCH("RIIFO",$E769)&gt;0,"RIIFO","Uponor")),"Uponor")</f>
        <v>Usystems</v>
      </c>
      <c r="I769" s="25" t="str">
        <f>IFERROR(MID($D769,1,7)+0,"")</f>
        <v/>
      </c>
      <c r="J769" s="25" t="str">
        <f>IFERROR(MID($D769,10,7)+0,"")</f>
        <v/>
      </c>
      <c r="K769" s="25" t="str">
        <f>IFERROR(MID($D769,19,7)+0,"")</f>
        <v/>
      </c>
      <c r="L769" s="25" t="str">
        <f>IFERROR(MID($D769,28,7)+0,"")</f>
        <v/>
      </c>
      <c r="M769" s="25" t="str">
        <f>IF(IFERROR(MID($Q769,1,7)+0,"")&lt;1130000,IF(INDEX(C:C,MATCH(LEFT(Q769,7)+0,I:I,0))&lt;1130000,"",INDEX(C:C,MATCH(LEFT(Q769,7)+0,I:I,0))),IFERROR(MID($Q769,1,7)+0,""))</f>
        <v/>
      </c>
      <c r="N769" s="25" t="str">
        <f>IF(IFERROR(MID($Q769,10,7)+0,"")&lt;1130000,"",IFERROR(MID($Q769,10,7)+0,""))</f>
        <v/>
      </c>
      <c r="O769" s="25" t="str">
        <f>IF(IFERROR(MID($Q769,19,7)+0,"")&lt;1130000,"",IFERROR(MID($Q769,19,7)+0,""))</f>
        <v/>
      </c>
      <c r="P769" s="25" t="str">
        <f>IF(M769="","",IF(N769="",M769,M769&amp;", "&amp;N769))</f>
        <v/>
      </c>
      <c r="Q769" s="23"/>
      <c r="R769" s="23"/>
      <c r="S769" s="178" t="s">
        <v>7056</v>
      </c>
      <c r="T769" s="34" t="s">
        <v>36</v>
      </c>
      <c r="U769" s="185" t="s">
        <v>22</v>
      </c>
      <c r="V769" s="188" t="s">
        <v>22</v>
      </c>
      <c r="W769" s="189">
        <v>604</v>
      </c>
      <c r="X769" s="31">
        <v>664</v>
      </c>
      <c r="Y769" s="90">
        <f>IFERROR(ROUND(X769/W769-1,2),"")</f>
        <v>0.1</v>
      </c>
      <c r="Z769" s="31">
        <f>IF(OR(S769="VLD MLC components",S769="VLD MLC pipes",S769="VLD PEX components",S769="VLD PEX pipes",S769="VLD PHC components",S769="VLD PHC pipes",S769="Controls VLD"),"По запросу",X769)</f>
        <v>664</v>
      </c>
      <c r="AA769" s="63">
        <f>ROUND(X769/1.2,3)</f>
        <v>553.33299999999997</v>
      </c>
      <c r="AB769" s="23">
        <v>503.33300000000003</v>
      </c>
      <c r="AC769" s="190">
        <f>IFERROR(ROUND(AA769/AB769-1,2),"")</f>
        <v>0.1</v>
      </c>
      <c r="AD769" s="37">
        <v>0.10100000000000001</v>
      </c>
      <c r="AE769" s="25"/>
      <c r="AF769" s="25">
        <v>2290</v>
      </c>
      <c r="AG769" s="25">
        <v>2400</v>
      </c>
      <c r="AH769" s="25">
        <v>0</v>
      </c>
      <c r="AI769" s="25">
        <v>0</v>
      </c>
      <c r="AJ769" s="25" t="s">
        <v>20</v>
      </c>
      <c r="AK769" s="22" t="s">
        <v>20</v>
      </c>
      <c r="AL769" s="25" t="s">
        <v>20</v>
      </c>
      <c r="AM769" s="25">
        <v>10</v>
      </c>
      <c r="AN769" s="37">
        <v>200</v>
      </c>
      <c r="AO769" s="37">
        <v>240</v>
      </c>
      <c r="AP769" s="25">
        <v>30</v>
      </c>
      <c r="AQ769" s="37">
        <v>1.01</v>
      </c>
      <c r="AR769" s="94">
        <v>1.4400000000000001E-3</v>
      </c>
      <c r="AS769" s="157"/>
      <c r="AT769" s="93"/>
      <c r="AU769" s="92"/>
      <c r="AV769" s="91"/>
      <c r="AW769" s="92"/>
      <c r="AX769" s="92"/>
      <c r="AY769" s="91"/>
      <c r="AZ769" s="23"/>
      <c r="BA769" s="25"/>
      <c r="BC769">
        <v>664</v>
      </c>
      <c r="BD769" t="str">
        <f>IF(Z769=BC769,"OK")</f>
        <v>OK</v>
      </c>
      <c r="BN769" s="183"/>
    </row>
    <row r="770" spans="1:66" ht="25.5" x14ac:dyDescent="0.25">
      <c r="A770" s="1"/>
      <c r="B770" s="94">
        <v>764</v>
      </c>
      <c r="C770" s="43">
        <v>1237483</v>
      </c>
      <c r="D770" s="23"/>
      <c r="E770" s="26" t="s">
        <v>7109</v>
      </c>
      <c r="F770" s="151" t="s">
        <v>21</v>
      </c>
      <c r="G770" s="28" t="s">
        <v>2182</v>
      </c>
      <c r="H770" s="46" t="str">
        <f>IFERROR(IFERROR(IF(SEARCH("Usystems",$E770)&gt;0,"Usystems"),IF(SEARCH("RIIFO",$E770)&gt;0,"RIIFO","Uponor")),"Uponor")</f>
        <v>Usystems</v>
      </c>
      <c r="I770" s="25" t="str">
        <f>IFERROR(MID($D770,1,7)+0,"")</f>
        <v/>
      </c>
      <c r="J770" s="25" t="str">
        <f>IFERROR(MID($D770,10,7)+0,"")</f>
        <v/>
      </c>
      <c r="K770" s="25" t="str">
        <f>IFERROR(MID($D770,19,7)+0,"")</f>
        <v/>
      </c>
      <c r="L770" s="25" t="str">
        <f>IFERROR(MID($D770,28,7)+0,"")</f>
        <v/>
      </c>
      <c r="M770" s="25" t="str">
        <f>IF(IFERROR(MID($Q770,1,7)+0,"")&lt;1130000,IF(INDEX(C:C,MATCH(LEFT(Q770,7)+0,I:I,0))&lt;1130000,"",INDEX(C:C,MATCH(LEFT(Q770,7)+0,I:I,0))),IFERROR(MID($Q770,1,7)+0,""))</f>
        <v/>
      </c>
      <c r="N770" s="25" t="str">
        <f>IF(IFERROR(MID($Q770,10,7)+0,"")&lt;1130000,"",IFERROR(MID($Q770,10,7)+0,""))</f>
        <v/>
      </c>
      <c r="O770" s="25" t="str">
        <f>IF(IFERROR(MID($Q770,19,7)+0,"")&lt;1130000,"",IFERROR(MID($Q770,19,7)+0,""))</f>
        <v/>
      </c>
      <c r="P770" s="25" t="str">
        <f>IF(M770="","",IF(N770="",M770,M770&amp;", "&amp;N770))</f>
        <v/>
      </c>
      <c r="Q770" s="23"/>
      <c r="R770" s="23"/>
      <c r="S770" s="178" t="s">
        <v>7056</v>
      </c>
      <c r="T770" s="34" t="s">
        <v>36</v>
      </c>
      <c r="U770" s="185" t="s">
        <v>22</v>
      </c>
      <c r="V770" s="188" t="s">
        <v>22</v>
      </c>
      <c r="W770" s="189">
        <v>1007</v>
      </c>
      <c r="X770" s="31">
        <v>1108</v>
      </c>
      <c r="Y770" s="90">
        <f>IFERROR(ROUND(X770/W770-1,2),"")</f>
        <v>0.1</v>
      </c>
      <c r="Z770" s="31">
        <f>IF(OR(S770="VLD MLC components",S770="VLD MLC pipes",S770="VLD PEX components",S770="VLD PEX pipes",S770="VLD PHC components",S770="VLD PHC pipes",S770="Controls VLD"),"По запросу",X770)</f>
        <v>1108</v>
      </c>
      <c r="AA770" s="63">
        <f>ROUND(X770/1.2,3)</f>
        <v>923.33299999999997</v>
      </c>
      <c r="AB770" s="23">
        <v>839.16700000000003</v>
      </c>
      <c r="AC770" s="190">
        <f>IFERROR(ROUND(AA770/AB770-1,2),"")</f>
        <v>0.1</v>
      </c>
      <c r="AD770" s="37">
        <v>0.17599999999999999</v>
      </c>
      <c r="AE770" s="25"/>
      <c r="AF770" s="25">
        <v>1490</v>
      </c>
      <c r="AG770" s="25">
        <v>1520</v>
      </c>
      <c r="AH770" s="25">
        <v>0</v>
      </c>
      <c r="AI770" s="25">
        <v>0</v>
      </c>
      <c r="AJ770" s="25" t="s">
        <v>20</v>
      </c>
      <c r="AK770" s="22" t="s">
        <v>20</v>
      </c>
      <c r="AL770" s="25" t="s">
        <v>20</v>
      </c>
      <c r="AM770" s="25">
        <v>10</v>
      </c>
      <c r="AN770" s="37">
        <v>200</v>
      </c>
      <c r="AO770" s="37">
        <v>240</v>
      </c>
      <c r="AP770" s="25">
        <v>30</v>
      </c>
      <c r="AQ770" s="37">
        <v>1.7599999999999998</v>
      </c>
      <c r="AR770" s="94">
        <v>1.4400000000000001E-3</v>
      </c>
      <c r="AS770" s="157"/>
      <c r="AT770" s="93"/>
      <c r="AU770" s="92"/>
      <c r="AV770" s="91"/>
      <c r="AW770" s="92"/>
      <c r="AX770" s="92"/>
      <c r="AY770" s="91"/>
      <c r="AZ770" s="23"/>
      <c r="BA770" s="25"/>
      <c r="BC770">
        <v>1108</v>
      </c>
      <c r="BD770" t="str">
        <f>IF(Z770=BC770,"OK")</f>
        <v>OK</v>
      </c>
      <c r="BN770" s="183"/>
    </row>
    <row r="771" spans="1:66" ht="25.5" x14ac:dyDescent="0.25">
      <c r="A771" s="1"/>
      <c r="B771" s="94">
        <v>765</v>
      </c>
      <c r="C771" s="43">
        <v>1237484</v>
      </c>
      <c r="D771" s="23"/>
      <c r="E771" s="26" t="s">
        <v>7110</v>
      </c>
      <c r="F771" s="151" t="s">
        <v>21</v>
      </c>
      <c r="G771" s="28" t="s">
        <v>2182</v>
      </c>
      <c r="H771" s="46" t="str">
        <f>IFERROR(IFERROR(IF(SEARCH("Usystems",$E771)&gt;0,"Usystems"),IF(SEARCH("RIIFO",$E771)&gt;0,"RIIFO","Uponor")),"Uponor")</f>
        <v>Usystems</v>
      </c>
      <c r="I771" s="25" t="str">
        <f>IFERROR(MID($D771,1,7)+0,"")</f>
        <v/>
      </c>
      <c r="J771" s="25" t="str">
        <f>IFERROR(MID($D771,10,7)+0,"")</f>
        <v/>
      </c>
      <c r="K771" s="25" t="str">
        <f>IFERROR(MID($D771,19,7)+0,"")</f>
        <v/>
      </c>
      <c r="L771" s="25" t="str">
        <f>IFERROR(MID($D771,28,7)+0,"")</f>
        <v/>
      </c>
      <c r="M771" s="25" t="str">
        <f>IF(IFERROR(MID($Q771,1,7)+0,"")&lt;1130000,IF(INDEX(C:C,MATCH(LEFT(Q771,7)+0,I:I,0))&lt;1130000,"",INDEX(C:C,MATCH(LEFT(Q771,7)+0,I:I,0))),IFERROR(MID($Q771,1,7)+0,""))</f>
        <v/>
      </c>
      <c r="N771" s="25" t="str">
        <f>IF(IFERROR(MID($Q771,10,7)+0,"")&lt;1130000,"",IFERROR(MID($Q771,10,7)+0,""))</f>
        <v/>
      </c>
      <c r="O771" s="25" t="str">
        <f>IF(IFERROR(MID($Q771,19,7)+0,"")&lt;1130000,"",IFERROR(MID($Q771,19,7)+0,""))</f>
        <v/>
      </c>
      <c r="P771" s="25" t="str">
        <f>IF(M771="","",IF(N771="",M771,M771&amp;", "&amp;N771))</f>
        <v/>
      </c>
      <c r="Q771" s="23"/>
      <c r="R771" s="23"/>
      <c r="S771" s="178" t="s">
        <v>7056</v>
      </c>
      <c r="T771" s="34" t="s">
        <v>36</v>
      </c>
      <c r="U771" s="185" t="s">
        <v>22</v>
      </c>
      <c r="V771" s="188" t="s">
        <v>22</v>
      </c>
      <c r="W771" s="189">
        <v>1723</v>
      </c>
      <c r="X771" s="31">
        <v>1895</v>
      </c>
      <c r="Y771" s="90">
        <f>IFERROR(ROUND(X771/W771-1,2),"")</f>
        <v>0.1</v>
      </c>
      <c r="Z771" s="31">
        <f>IF(OR(S771="VLD MLC components",S771="VLD MLC pipes",S771="VLD PEX components",S771="VLD PEX pipes",S771="VLD PHC components",S771="VLD PHC pipes",S771="Controls VLD"),"По запросу",X771)</f>
        <v>1895</v>
      </c>
      <c r="AA771" s="63">
        <f>ROUND(X771/1.2,3)</f>
        <v>1579.1669999999999</v>
      </c>
      <c r="AB771" s="23">
        <v>1435.8330000000001</v>
      </c>
      <c r="AC771" s="190">
        <f>IFERROR(ROUND(AA771/AB771-1,2),"")</f>
        <v>0.1</v>
      </c>
      <c r="AD771" s="37">
        <v>0.307</v>
      </c>
      <c r="AE771" s="25"/>
      <c r="AF771" s="25">
        <v>1490</v>
      </c>
      <c r="AG771" s="25">
        <v>1505</v>
      </c>
      <c r="AH771" s="25">
        <v>0</v>
      </c>
      <c r="AI771" s="25">
        <v>0</v>
      </c>
      <c r="AJ771" s="25" t="s">
        <v>20</v>
      </c>
      <c r="AK771" s="22" t="s">
        <v>20</v>
      </c>
      <c r="AL771" s="25" t="s">
        <v>20</v>
      </c>
      <c r="AM771" s="25">
        <v>5</v>
      </c>
      <c r="AN771" s="37">
        <v>220</v>
      </c>
      <c r="AO771" s="37">
        <v>280</v>
      </c>
      <c r="AP771" s="25">
        <v>30</v>
      </c>
      <c r="AQ771" s="37">
        <v>1.5349999999999999</v>
      </c>
      <c r="AR771" s="94">
        <v>1.848E-3</v>
      </c>
      <c r="AS771" s="157"/>
      <c r="AT771" s="93"/>
      <c r="AU771" s="92"/>
      <c r="AV771" s="91"/>
      <c r="AW771" s="92"/>
      <c r="AX771" s="92"/>
      <c r="AY771" s="91"/>
      <c r="AZ771" s="23"/>
      <c r="BA771" s="25"/>
      <c r="BC771">
        <v>1895</v>
      </c>
      <c r="BD771" t="str">
        <f>IF(Z771=BC771,"OK")</f>
        <v>OK</v>
      </c>
      <c r="BN771" s="183"/>
    </row>
    <row r="772" spans="1:66" ht="25.5" x14ac:dyDescent="0.25">
      <c r="A772" s="1"/>
      <c r="B772" s="94">
        <v>766</v>
      </c>
      <c r="C772" s="43">
        <v>1237491</v>
      </c>
      <c r="D772" s="23"/>
      <c r="E772" s="26" t="s">
        <v>7111</v>
      </c>
      <c r="F772" s="151" t="s">
        <v>21</v>
      </c>
      <c r="G772" s="28" t="s">
        <v>2182</v>
      </c>
      <c r="H772" s="46" t="str">
        <f>IFERROR(IFERROR(IF(SEARCH("Usystems",$E772)&gt;0,"Usystems"),IF(SEARCH("RIIFO",$E772)&gt;0,"RIIFO","Uponor")),"Uponor")</f>
        <v>Usystems</v>
      </c>
      <c r="I772" s="25" t="str">
        <f>IFERROR(MID($D772,1,7)+0,"")</f>
        <v/>
      </c>
      <c r="J772" s="25" t="str">
        <f>IFERROR(MID($D772,10,7)+0,"")</f>
        <v/>
      </c>
      <c r="K772" s="25" t="str">
        <f>IFERROR(MID($D772,19,7)+0,"")</f>
        <v/>
      </c>
      <c r="L772" s="25" t="str">
        <f>IFERROR(MID($D772,28,7)+0,"")</f>
        <v/>
      </c>
      <c r="M772" s="25" t="str">
        <f>IF(IFERROR(MID($Q772,1,7)+0,"")&lt;1130000,IF(INDEX(C:C,MATCH(LEFT(Q772,7)+0,I:I,0))&lt;1130000,"",INDEX(C:C,MATCH(LEFT(Q772,7)+0,I:I,0))),IFERROR(MID($Q772,1,7)+0,""))</f>
        <v/>
      </c>
      <c r="N772" s="25" t="str">
        <f>IF(IFERROR(MID($Q772,10,7)+0,"")&lt;1130000,"",IFERROR(MID($Q772,10,7)+0,""))</f>
        <v/>
      </c>
      <c r="O772" s="25" t="str">
        <f>IF(IFERROR(MID($Q772,19,7)+0,"")&lt;1130000,"",IFERROR(MID($Q772,19,7)+0,""))</f>
        <v/>
      </c>
      <c r="P772" s="25" t="str">
        <f>IF(M772="","",IF(N772="",M772,M772&amp;", "&amp;N772))</f>
        <v/>
      </c>
      <c r="Q772" s="23"/>
      <c r="R772" s="23"/>
      <c r="S772" s="178" t="s">
        <v>7056</v>
      </c>
      <c r="T772" s="34" t="s">
        <v>36</v>
      </c>
      <c r="U772" s="185" t="s">
        <v>22</v>
      </c>
      <c r="V772" s="188" t="s">
        <v>22</v>
      </c>
      <c r="W772" s="189">
        <v>484</v>
      </c>
      <c r="X772" s="31">
        <v>532</v>
      </c>
      <c r="Y772" s="90">
        <f>IFERROR(ROUND(X772/W772-1,2),"")</f>
        <v>0.1</v>
      </c>
      <c r="Z772" s="31">
        <f>IF(OR(S772="VLD MLC components",S772="VLD MLC pipes",S772="VLD PEX components",S772="VLD PEX pipes",S772="VLD PHC components",S772="VLD PHC pipes",S772="Controls VLD"),"По запросу",X772)</f>
        <v>532</v>
      </c>
      <c r="AA772" s="63">
        <f>ROUND(X772/1.2,3)</f>
        <v>443.33300000000003</v>
      </c>
      <c r="AB772" s="23">
        <v>403.33300000000003</v>
      </c>
      <c r="AC772" s="190">
        <f>IFERROR(ROUND(AA772/AB772-1,2),"")</f>
        <v>0.1</v>
      </c>
      <c r="AD772" s="37">
        <v>7.6999999999999999E-2</v>
      </c>
      <c r="AE772" s="25"/>
      <c r="AF772" s="25">
        <v>2035</v>
      </c>
      <c r="AG772" s="25">
        <v>2100</v>
      </c>
      <c r="AH772" s="25">
        <v>0</v>
      </c>
      <c r="AI772" s="25">
        <v>0</v>
      </c>
      <c r="AJ772" s="25" t="s">
        <v>20</v>
      </c>
      <c r="AK772" s="22" t="s">
        <v>20</v>
      </c>
      <c r="AL772" s="25" t="s">
        <v>20</v>
      </c>
      <c r="AM772" s="25">
        <v>10</v>
      </c>
      <c r="AN772" s="37">
        <v>180</v>
      </c>
      <c r="AO772" s="37">
        <v>200</v>
      </c>
      <c r="AP772" s="25">
        <v>30</v>
      </c>
      <c r="AQ772" s="37">
        <v>0.77</v>
      </c>
      <c r="AR772" s="94">
        <v>1.08E-3</v>
      </c>
      <c r="AS772" s="157"/>
      <c r="AT772" s="93"/>
      <c r="AU772" s="92"/>
      <c r="AV772" s="91"/>
      <c r="AW772" s="92"/>
      <c r="AX772" s="92"/>
      <c r="AY772" s="91"/>
      <c r="AZ772" s="23"/>
      <c r="BA772" s="25"/>
      <c r="BC772">
        <v>532</v>
      </c>
      <c r="BD772" t="str">
        <f>IF(Z772=BC772,"OK")</f>
        <v>OK</v>
      </c>
      <c r="BN772" s="183"/>
    </row>
    <row r="773" spans="1:66" ht="25.5" x14ac:dyDescent="0.25">
      <c r="A773" s="1"/>
      <c r="B773" s="94">
        <v>767</v>
      </c>
      <c r="C773" s="43">
        <v>1237493</v>
      </c>
      <c r="D773" s="23"/>
      <c r="E773" s="26" t="s">
        <v>7112</v>
      </c>
      <c r="F773" s="151" t="s">
        <v>21</v>
      </c>
      <c r="G773" s="28" t="s">
        <v>2182</v>
      </c>
      <c r="H773" s="46" t="str">
        <f>IFERROR(IFERROR(IF(SEARCH("Usystems",$E773)&gt;0,"Usystems"),IF(SEARCH("RIIFO",$E773)&gt;0,"RIIFO","Uponor")),"Uponor")</f>
        <v>Usystems</v>
      </c>
      <c r="I773" s="25" t="str">
        <f>IFERROR(MID($D773,1,7)+0,"")</f>
        <v/>
      </c>
      <c r="J773" s="25" t="str">
        <f>IFERROR(MID($D773,10,7)+0,"")</f>
        <v/>
      </c>
      <c r="K773" s="25" t="str">
        <f>IFERROR(MID($D773,19,7)+0,"")</f>
        <v/>
      </c>
      <c r="L773" s="25" t="str">
        <f>IFERROR(MID($D773,28,7)+0,"")</f>
        <v/>
      </c>
      <c r="M773" s="25" t="str">
        <f>IF(IFERROR(MID($Q773,1,7)+0,"")&lt;1130000,IF(INDEX(C:C,MATCH(LEFT(Q773,7)+0,I:I,0))&lt;1130000,"",INDEX(C:C,MATCH(LEFT(Q773,7)+0,I:I,0))),IFERROR(MID($Q773,1,7)+0,""))</f>
        <v/>
      </c>
      <c r="N773" s="25" t="str">
        <f>IF(IFERROR(MID($Q773,10,7)+0,"")&lt;1130000,"",IFERROR(MID($Q773,10,7)+0,""))</f>
        <v/>
      </c>
      <c r="O773" s="25" t="str">
        <f>IF(IFERROR(MID($Q773,19,7)+0,"")&lt;1130000,"",IFERROR(MID($Q773,19,7)+0,""))</f>
        <v/>
      </c>
      <c r="P773" s="25" t="str">
        <f>IF(M773="","",IF(N773="",M773,M773&amp;", "&amp;N773))</f>
        <v/>
      </c>
      <c r="Q773" s="23"/>
      <c r="R773" s="23"/>
      <c r="S773" s="178" t="s">
        <v>7056</v>
      </c>
      <c r="T773" s="34" t="s">
        <v>36</v>
      </c>
      <c r="U773" s="185" t="s">
        <v>22</v>
      </c>
      <c r="V773" s="188" t="s">
        <v>22</v>
      </c>
      <c r="W773" s="189">
        <v>488</v>
      </c>
      <c r="X773" s="31">
        <v>537</v>
      </c>
      <c r="Y773" s="90">
        <f>IFERROR(ROUND(X773/W773-1,2),"")</f>
        <v>0.1</v>
      </c>
      <c r="Z773" s="31">
        <f>IF(OR(S773="VLD MLC components",S773="VLD MLC pipes",S773="VLD PEX components",S773="VLD PEX pipes",S773="VLD PHC components",S773="VLD PHC pipes",S773="Controls VLD"),"По запросу",X773)</f>
        <v>537</v>
      </c>
      <c r="AA773" s="63">
        <f>ROUND(X773/1.2,3)</f>
        <v>447.5</v>
      </c>
      <c r="AB773" s="23">
        <v>406.66699999999997</v>
      </c>
      <c r="AC773" s="190">
        <f>IFERROR(ROUND(AA773/AB773-1,2),"")</f>
        <v>0.1</v>
      </c>
      <c r="AD773" s="37">
        <v>7.8E-2</v>
      </c>
      <c r="AE773" s="25"/>
      <c r="AF773" s="25">
        <v>2000</v>
      </c>
      <c r="AG773" s="25">
        <v>2100</v>
      </c>
      <c r="AH773" s="25">
        <v>0</v>
      </c>
      <c r="AI773" s="25">
        <v>0</v>
      </c>
      <c r="AJ773" s="25" t="s">
        <v>20</v>
      </c>
      <c r="AK773" s="22" t="s">
        <v>20</v>
      </c>
      <c r="AL773" s="25" t="s">
        <v>20</v>
      </c>
      <c r="AM773" s="25">
        <v>10</v>
      </c>
      <c r="AN773" s="37">
        <v>200</v>
      </c>
      <c r="AO773" s="37">
        <v>240</v>
      </c>
      <c r="AP773" s="25">
        <v>30</v>
      </c>
      <c r="AQ773" s="37">
        <v>0.78</v>
      </c>
      <c r="AR773" s="94">
        <v>1.4400000000000001E-3</v>
      </c>
      <c r="AS773" s="157"/>
      <c r="AT773" s="93"/>
      <c r="AU773" s="92"/>
      <c r="AV773" s="91"/>
      <c r="AW773" s="92"/>
      <c r="AX773" s="92"/>
      <c r="AY773" s="91"/>
      <c r="AZ773" s="23"/>
      <c r="BA773" s="25"/>
      <c r="BC773">
        <v>537</v>
      </c>
      <c r="BD773" t="str">
        <f>IF(Z773=BC773,"OK")</f>
        <v>OK</v>
      </c>
      <c r="BN773" s="183"/>
    </row>
    <row r="774" spans="1:66" ht="25.5" x14ac:dyDescent="0.25">
      <c r="A774" s="1"/>
      <c r="B774" s="94">
        <v>768</v>
      </c>
      <c r="C774" s="43">
        <v>1237494</v>
      </c>
      <c r="D774" s="23"/>
      <c r="E774" s="26" t="s">
        <v>7113</v>
      </c>
      <c r="F774" s="151" t="s">
        <v>21</v>
      </c>
      <c r="G774" s="28" t="s">
        <v>2182</v>
      </c>
      <c r="H774" s="46" t="str">
        <f>IFERROR(IFERROR(IF(SEARCH("Usystems",$E774)&gt;0,"Usystems"),IF(SEARCH("RIIFO",$E774)&gt;0,"RIIFO","Uponor")),"Uponor")</f>
        <v>Usystems</v>
      </c>
      <c r="I774" s="25" t="str">
        <f>IFERROR(MID($D774,1,7)+0,"")</f>
        <v/>
      </c>
      <c r="J774" s="25" t="str">
        <f>IFERROR(MID($D774,10,7)+0,"")</f>
        <v/>
      </c>
      <c r="K774" s="25" t="str">
        <f>IFERROR(MID($D774,19,7)+0,"")</f>
        <v/>
      </c>
      <c r="L774" s="25" t="str">
        <f>IFERROR(MID($D774,28,7)+0,"")</f>
        <v/>
      </c>
      <c r="M774" s="25" t="str">
        <f>IF(IFERROR(MID($Q774,1,7)+0,"")&lt;1130000,IF(INDEX(C:C,MATCH(LEFT(Q774,7)+0,I:I,0))&lt;1130000,"",INDEX(C:C,MATCH(LEFT(Q774,7)+0,I:I,0))),IFERROR(MID($Q774,1,7)+0,""))</f>
        <v/>
      </c>
      <c r="N774" s="25" t="str">
        <f>IF(IFERROR(MID($Q774,10,7)+0,"")&lt;1130000,"",IFERROR(MID($Q774,10,7)+0,""))</f>
        <v/>
      </c>
      <c r="O774" s="25" t="str">
        <f>IF(IFERROR(MID($Q774,19,7)+0,"")&lt;1130000,"",IFERROR(MID($Q774,19,7)+0,""))</f>
        <v/>
      </c>
      <c r="P774" s="25" t="str">
        <f>IF(M774="","",IF(N774="",M774,M774&amp;", "&amp;N774))</f>
        <v/>
      </c>
      <c r="Q774" s="23"/>
      <c r="R774" s="23"/>
      <c r="S774" s="178" t="s">
        <v>7056</v>
      </c>
      <c r="T774" s="34" t="s">
        <v>36</v>
      </c>
      <c r="U774" s="185" t="s">
        <v>22</v>
      </c>
      <c r="V774" s="188" t="s">
        <v>22</v>
      </c>
      <c r="W774" s="189">
        <v>537</v>
      </c>
      <c r="X774" s="31">
        <v>591</v>
      </c>
      <c r="Y774" s="90">
        <f>IFERROR(ROUND(X774/W774-1,2),"")</f>
        <v>0.1</v>
      </c>
      <c r="Z774" s="31">
        <f>IF(OR(S774="VLD MLC components",S774="VLD MLC pipes",S774="VLD PEX components",S774="VLD PEX pipes",S774="VLD PHC components",S774="VLD PHC pipes",S774="Controls VLD"),"По запросу",X774)</f>
        <v>591</v>
      </c>
      <c r="AA774" s="63">
        <f>ROUND(X774/1.2,3)</f>
        <v>492.5</v>
      </c>
      <c r="AB774" s="23">
        <v>447.5</v>
      </c>
      <c r="AC774" s="190">
        <f>IFERROR(ROUND(AA774/AB774-1,2),"")</f>
        <v>0.1</v>
      </c>
      <c r="AD774" s="37">
        <v>8.7999999999999995E-2</v>
      </c>
      <c r="AE774" s="25"/>
      <c r="AF774" s="25">
        <v>2170</v>
      </c>
      <c r="AG774" s="25">
        <v>2250</v>
      </c>
      <c r="AH774" s="25">
        <v>0</v>
      </c>
      <c r="AI774" s="25">
        <v>0</v>
      </c>
      <c r="AJ774" s="25" t="s">
        <v>20</v>
      </c>
      <c r="AK774" s="22" t="s">
        <v>20</v>
      </c>
      <c r="AL774" s="25" t="s">
        <v>20</v>
      </c>
      <c r="AM774" s="25">
        <v>10</v>
      </c>
      <c r="AN774" s="37">
        <v>200</v>
      </c>
      <c r="AO774" s="37">
        <v>240</v>
      </c>
      <c r="AP774" s="25">
        <v>30</v>
      </c>
      <c r="AQ774" s="37">
        <v>0.87999999999999989</v>
      </c>
      <c r="AR774" s="94">
        <v>1.4400000000000001E-3</v>
      </c>
      <c r="AS774" s="157"/>
      <c r="AT774" s="93"/>
      <c r="AU774" s="92"/>
      <c r="AV774" s="91"/>
      <c r="AW774" s="92"/>
      <c r="AX774" s="92"/>
      <c r="AY774" s="91"/>
      <c r="AZ774" s="23"/>
      <c r="BA774" s="25"/>
      <c r="BC774">
        <v>591</v>
      </c>
      <c r="BD774" t="str">
        <f>IF(Z774=BC774,"OK")</f>
        <v>OK</v>
      </c>
      <c r="BN774" s="183"/>
    </row>
    <row r="775" spans="1:66" ht="25.5" x14ac:dyDescent="0.25">
      <c r="A775" s="1"/>
      <c r="B775" s="94">
        <v>769</v>
      </c>
      <c r="C775" s="43">
        <v>1237495</v>
      </c>
      <c r="D775" s="23"/>
      <c r="E775" s="26" t="s">
        <v>7114</v>
      </c>
      <c r="F775" s="151" t="s">
        <v>21</v>
      </c>
      <c r="G775" s="28" t="s">
        <v>2182</v>
      </c>
      <c r="H775" s="46" t="str">
        <f>IFERROR(IFERROR(IF(SEARCH("Usystems",$E775)&gt;0,"Usystems"),IF(SEARCH("RIIFO",$E775)&gt;0,"RIIFO","Uponor")),"Uponor")</f>
        <v>Usystems</v>
      </c>
      <c r="I775" s="25" t="str">
        <f>IFERROR(MID($D775,1,7)+0,"")</f>
        <v/>
      </c>
      <c r="J775" s="25" t="str">
        <f>IFERROR(MID($D775,10,7)+0,"")</f>
        <v/>
      </c>
      <c r="K775" s="25" t="str">
        <f>IFERROR(MID($D775,19,7)+0,"")</f>
        <v/>
      </c>
      <c r="L775" s="25" t="str">
        <f>IFERROR(MID($D775,28,7)+0,"")</f>
        <v/>
      </c>
      <c r="M775" s="25" t="str">
        <f>IF(IFERROR(MID($Q775,1,7)+0,"")&lt;1130000,IF(INDEX(C:C,MATCH(LEFT(Q775,7)+0,I:I,0))&lt;1130000,"",INDEX(C:C,MATCH(LEFT(Q775,7)+0,I:I,0))),IFERROR(MID($Q775,1,7)+0,""))</f>
        <v/>
      </c>
      <c r="N775" s="25" t="str">
        <f>IF(IFERROR(MID($Q775,10,7)+0,"")&lt;1130000,"",IFERROR(MID($Q775,10,7)+0,""))</f>
        <v/>
      </c>
      <c r="O775" s="25" t="str">
        <f>IF(IFERROR(MID($Q775,19,7)+0,"")&lt;1130000,"",IFERROR(MID($Q775,19,7)+0,""))</f>
        <v/>
      </c>
      <c r="P775" s="25" t="str">
        <f>IF(M775="","",IF(N775="",M775,M775&amp;", "&amp;N775))</f>
        <v/>
      </c>
      <c r="Q775" s="23"/>
      <c r="R775" s="23"/>
      <c r="S775" s="178" t="s">
        <v>7056</v>
      </c>
      <c r="T775" s="34" t="s">
        <v>36</v>
      </c>
      <c r="U775" s="185" t="s">
        <v>22</v>
      </c>
      <c r="V775" s="188" t="s">
        <v>22</v>
      </c>
      <c r="W775" s="189">
        <v>562</v>
      </c>
      <c r="X775" s="31">
        <v>618</v>
      </c>
      <c r="Y775" s="90">
        <f>IFERROR(ROUND(X775/W775-1,2),"")</f>
        <v>0.1</v>
      </c>
      <c r="Z775" s="31">
        <f>IF(OR(S775="VLD MLC components",S775="VLD MLC pipes",S775="VLD PEX components",S775="VLD PEX pipes",S775="VLD PHC components",S775="VLD PHC pipes",S775="Controls VLD"),"По запросу",X775)</f>
        <v>618</v>
      </c>
      <c r="AA775" s="63">
        <f>ROUND(X775/1.2,3)</f>
        <v>515</v>
      </c>
      <c r="AB775" s="23">
        <v>468.33300000000003</v>
      </c>
      <c r="AC775" s="190">
        <f>IFERROR(ROUND(AA775/AB775-1,2),"")</f>
        <v>0.1</v>
      </c>
      <c r="AD775" s="37">
        <v>9.1999999999999998E-2</v>
      </c>
      <c r="AE775" s="25"/>
      <c r="AF775" s="25">
        <v>2070</v>
      </c>
      <c r="AG775" s="25">
        <v>2100</v>
      </c>
      <c r="AH775" s="25">
        <v>0</v>
      </c>
      <c r="AI775" s="25">
        <v>0</v>
      </c>
      <c r="AJ775" s="25" t="s">
        <v>20</v>
      </c>
      <c r="AK775" s="22" t="s">
        <v>20</v>
      </c>
      <c r="AL775" s="25" t="s">
        <v>20</v>
      </c>
      <c r="AM775" s="25">
        <v>10</v>
      </c>
      <c r="AN775" s="37">
        <v>200</v>
      </c>
      <c r="AO775" s="37">
        <v>240</v>
      </c>
      <c r="AP775" s="25">
        <v>30</v>
      </c>
      <c r="AQ775" s="37">
        <v>0.91999999999999993</v>
      </c>
      <c r="AR775" s="94">
        <v>1.4400000000000001E-3</v>
      </c>
      <c r="AS775" s="157"/>
      <c r="AT775" s="93"/>
      <c r="AU775" s="92"/>
      <c r="AV775" s="91"/>
      <c r="AW775" s="92"/>
      <c r="AX775" s="92"/>
      <c r="AY775" s="91"/>
      <c r="AZ775" s="23"/>
      <c r="BA775" s="25"/>
      <c r="BC775">
        <v>618</v>
      </c>
      <c r="BD775" t="str">
        <f>IF(Z775=BC775,"OK")</f>
        <v>OK</v>
      </c>
      <c r="BN775" s="183"/>
    </row>
    <row r="776" spans="1:66" ht="25.5" x14ac:dyDescent="0.25">
      <c r="A776" s="1"/>
      <c r="B776" s="94">
        <v>770</v>
      </c>
      <c r="C776" s="43">
        <v>1237500</v>
      </c>
      <c r="D776" s="23"/>
      <c r="E776" s="26" t="s">
        <v>7115</v>
      </c>
      <c r="F776" s="151" t="s">
        <v>21</v>
      </c>
      <c r="G776" s="28" t="s">
        <v>2182</v>
      </c>
      <c r="H776" s="46" t="str">
        <f>IFERROR(IFERROR(IF(SEARCH("Usystems",$E776)&gt;0,"Usystems"),IF(SEARCH("RIIFO",$E776)&gt;0,"RIIFO","Uponor")),"Uponor")</f>
        <v>Usystems</v>
      </c>
      <c r="I776" s="25" t="str">
        <f>IFERROR(MID($D776,1,7)+0,"")</f>
        <v/>
      </c>
      <c r="J776" s="25" t="str">
        <f>IFERROR(MID($D776,10,7)+0,"")</f>
        <v/>
      </c>
      <c r="K776" s="25" t="str">
        <f>IFERROR(MID($D776,19,7)+0,"")</f>
        <v/>
      </c>
      <c r="L776" s="25" t="str">
        <f>IFERROR(MID($D776,28,7)+0,"")</f>
        <v/>
      </c>
      <c r="M776" s="25" t="str">
        <f>IF(IFERROR(MID($Q776,1,7)+0,"")&lt;1130000,IF(INDEX(C:C,MATCH(LEFT(Q776,7)+0,I:I,0))&lt;1130000,"",INDEX(C:C,MATCH(LEFT(Q776,7)+0,I:I,0))),IFERROR(MID($Q776,1,7)+0,""))</f>
        <v/>
      </c>
      <c r="N776" s="25" t="str">
        <f>IF(IFERROR(MID($Q776,10,7)+0,"")&lt;1130000,"",IFERROR(MID($Q776,10,7)+0,""))</f>
        <v/>
      </c>
      <c r="O776" s="25" t="str">
        <f>IF(IFERROR(MID($Q776,19,7)+0,"")&lt;1130000,"",IFERROR(MID($Q776,19,7)+0,""))</f>
        <v/>
      </c>
      <c r="P776" s="25" t="str">
        <f>IF(M776="","",IF(N776="",M776,M776&amp;", "&amp;N776))</f>
        <v/>
      </c>
      <c r="Q776" s="23"/>
      <c r="R776" s="23"/>
      <c r="S776" s="178" t="s">
        <v>7056</v>
      </c>
      <c r="T776" s="34" t="s">
        <v>36</v>
      </c>
      <c r="U776" s="185" t="s">
        <v>22</v>
      </c>
      <c r="V776" s="188" t="s">
        <v>22</v>
      </c>
      <c r="W776" s="189">
        <v>676</v>
      </c>
      <c r="X776" s="31">
        <v>744</v>
      </c>
      <c r="Y776" s="90">
        <f>IFERROR(ROUND(X776/W776-1,2),"")</f>
        <v>0.1</v>
      </c>
      <c r="Z776" s="31">
        <f>IF(OR(S776="VLD MLC components",S776="VLD MLC pipes",S776="VLD PEX components",S776="VLD PEX pipes",S776="VLD PHC components",S776="VLD PHC pipes",S776="Controls VLD"),"По запросу",X776)</f>
        <v>744</v>
      </c>
      <c r="AA776" s="63">
        <f>ROUND(X776/1.2,3)</f>
        <v>620</v>
      </c>
      <c r="AB776" s="23">
        <v>563.33299999999997</v>
      </c>
      <c r="AC776" s="190">
        <f>IFERROR(ROUND(AA776/AB776-1,2),"")</f>
        <v>0.1</v>
      </c>
      <c r="AD776" s="37">
        <v>0.113</v>
      </c>
      <c r="AE776" s="25"/>
      <c r="AF776" s="25">
        <v>1970</v>
      </c>
      <c r="AG776" s="25">
        <v>2000</v>
      </c>
      <c r="AH776" s="25">
        <v>0</v>
      </c>
      <c r="AI776" s="25">
        <v>0</v>
      </c>
      <c r="AJ776" s="25" t="s">
        <v>20</v>
      </c>
      <c r="AK776" s="22" t="s">
        <v>20</v>
      </c>
      <c r="AL776" s="25" t="s">
        <v>20</v>
      </c>
      <c r="AM776" s="25">
        <v>10</v>
      </c>
      <c r="AN776" s="37">
        <v>200</v>
      </c>
      <c r="AO776" s="37">
        <v>240</v>
      </c>
      <c r="AP776" s="25">
        <v>30</v>
      </c>
      <c r="AQ776" s="37">
        <v>1.1300000000000001</v>
      </c>
      <c r="AR776" s="94">
        <v>1.4400000000000001E-3</v>
      </c>
      <c r="AS776" s="157"/>
      <c r="AT776" s="93"/>
      <c r="AU776" s="92"/>
      <c r="AV776" s="91"/>
      <c r="AW776" s="92"/>
      <c r="AX776" s="92"/>
      <c r="AY776" s="91"/>
      <c r="AZ776" s="23"/>
      <c r="BA776" s="25"/>
      <c r="BC776">
        <v>744</v>
      </c>
      <c r="BD776" t="str">
        <f>IF(Z776=BC776,"OK")</f>
        <v>OK</v>
      </c>
      <c r="BN776" s="183"/>
    </row>
    <row r="777" spans="1:66" ht="25.5" x14ac:dyDescent="0.25">
      <c r="A777" s="1"/>
      <c r="B777" s="94">
        <v>771</v>
      </c>
      <c r="C777" s="43">
        <v>1237501</v>
      </c>
      <c r="D777" s="23"/>
      <c r="E777" s="26" t="s">
        <v>7116</v>
      </c>
      <c r="F777" s="151" t="s">
        <v>21</v>
      </c>
      <c r="G777" s="28" t="s">
        <v>2182</v>
      </c>
      <c r="H777" s="46" t="str">
        <f>IFERROR(IFERROR(IF(SEARCH("Usystems",$E777)&gt;0,"Usystems"),IF(SEARCH("RIIFO",$E777)&gt;0,"RIIFO","Uponor")),"Uponor")</f>
        <v>Usystems</v>
      </c>
      <c r="I777" s="25" t="str">
        <f>IFERROR(MID($D777,1,7)+0,"")</f>
        <v/>
      </c>
      <c r="J777" s="25" t="str">
        <f>IFERROR(MID($D777,10,7)+0,"")</f>
        <v/>
      </c>
      <c r="K777" s="25" t="str">
        <f>IFERROR(MID($D777,19,7)+0,"")</f>
        <v/>
      </c>
      <c r="L777" s="25" t="str">
        <f>IFERROR(MID($D777,28,7)+0,"")</f>
        <v/>
      </c>
      <c r="M777" s="25" t="str">
        <f>IF(IFERROR(MID($Q777,1,7)+0,"")&lt;1130000,IF(INDEX(C:C,MATCH(LEFT(Q777,7)+0,I:I,0))&lt;1130000,"",INDEX(C:C,MATCH(LEFT(Q777,7)+0,I:I,0))),IFERROR(MID($Q777,1,7)+0,""))</f>
        <v/>
      </c>
      <c r="N777" s="25" t="str">
        <f>IF(IFERROR(MID($Q777,10,7)+0,"")&lt;1130000,"",IFERROR(MID($Q777,10,7)+0,""))</f>
        <v/>
      </c>
      <c r="O777" s="25" t="str">
        <f>IF(IFERROR(MID($Q777,19,7)+0,"")&lt;1130000,"",IFERROR(MID($Q777,19,7)+0,""))</f>
        <v/>
      </c>
      <c r="P777" s="25" t="str">
        <f>IF(M777="","",IF(N777="",M777,M777&amp;", "&amp;N777))</f>
        <v/>
      </c>
      <c r="Q777" s="23"/>
      <c r="R777" s="23"/>
      <c r="S777" s="178" t="s">
        <v>7056</v>
      </c>
      <c r="T777" s="34" t="s">
        <v>36</v>
      </c>
      <c r="U777" s="185" t="s">
        <v>22</v>
      </c>
      <c r="V777" s="188" t="s">
        <v>22</v>
      </c>
      <c r="W777" s="189">
        <v>790</v>
      </c>
      <c r="X777" s="31">
        <v>869</v>
      </c>
      <c r="Y777" s="90">
        <f>IFERROR(ROUND(X777/W777-1,2),"")</f>
        <v>0.1</v>
      </c>
      <c r="Z777" s="31">
        <f>IF(OR(S777="VLD MLC components",S777="VLD MLC pipes",S777="VLD PEX components",S777="VLD PEX pipes",S777="VLD PHC components",S777="VLD PHC pipes",S777="Controls VLD"),"По запросу",X777)</f>
        <v>869</v>
      </c>
      <c r="AA777" s="63">
        <f>ROUND(X777/1.2,3)</f>
        <v>724.16700000000003</v>
      </c>
      <c r="AB777" s="23">
        <v>658.33299999999997</v>
      </c>
      <c r="AC777" s="190">
        <f>IFERROR(ROUND(AA777/AB777-1,2),"")</f>
        <v>0.1</v>
      </c>
      <c r="AD777" s="37">
        <v>0.13500000000000001</v>
      </c>
      <c r="AE777" s="25"/>
      <c r="AF777" s="25">
        <v>1980</v>
      </c>
      <c r="AG777" s="25">
        <v>2000</v>
      </c>
      <c r="AH777" s="25">
        <v>0</v>
      </c>
      <c r="AI777" s="25">
        <v>0</v>
      </c>
      <c r="AJ777" s="25" t="s">
        <v>20</v>
      </c>
      <c r="AK777" s="22" t="s">
        <v>20</v>
      </c>
      <c r="AL777" s="25" t="s">
        <v>20</v>
      </c>
      <c r="AM777" s="25">
        <v>10</v>
      </c>
      <c r="AN777" s="37">
        <v>220</v>
      </c>
      <c r="AO777" s="37">
        <v>280</v>
      </c>
      <c r="AP777" s="25">
        <v>30</v>
      </c>
      <c r="AQ777" s="37">
        <v>1.35</v>
      </c>
      <c r="AR777" s="94">
        <v>1.848E-3</v>
      </c>
      <c r="AS777" s="157"/>
      <c r="AT777" s="93"/>
      <c r="AU777" s="92"/>
      <c r="AV777" s="91"/>
      <c r="AW777" s="92"/>
      <c r="AX777" s="92"/>
      <c r="AY777" s="91"/>
      <c r="AZ777" s="23"/>
      <c r="BA777" s="25"/>
      <c r="BC777">
        <v>869</v>
      </c>
      <c r="BD777" t="str">
        <f>IF(Z777=BC777,"OK")</f>
        <v>OK</v>
      </c>
      <c r="BN777" s="183"/>
    </row>
    <row r="778" spans="1:66" ht="25.5" x14ac:dyDescent="0.25">
      <c r="A778" s="1"/>
      <c r="B778" s="94">
        <v>772</v>
      </c>
      <c r="C778" s="43">
        <v>1237504</v>
      </c>
      <c r="D778" s="23"/>
      <c r="E778" s="26" t="s">
        <v>7117</v>
      </c>
      <c r="F778" s="151" t="s">
        <v>21</v>
      </c>
      <c r="G778" s="28" t="s">
        <v>2182</v>
      </c>
      <c r="H778" s="46" t="str">
        <f>IFERROR(IFERROR(IF(SEARCH("Usystems",$E778)&gt;0,"Usystems"),IF(SEARCH("RIIFO",$E778)&gt;0,"RIIFO","Uponor")),"Uponor")</f>
        <v>Usystems</v>
      </c>
      <c r="I778" s="25" t="str">
        <f>IFERROR(MID($D778,1,7)+0,"")</f>
        <v/>
      </c>
      <c r="J778" s="25" t="str">
        <f>IFERROR(MID($D778,10,7)+0,"")</f>
        <v/>
      </c>
      <c r="K778" s="25" t="str">
        <f>IFERROR(MID($D778,19,7)+0,"")</f>
        <v/>
      </c>
      <c r="L778" s="25" t="str">
        <f>IFERROR(MID($D778,28,7)+0,"")</f>
        <v/>
      </c>
      <c r="M778" s="25" t="str">
        <f>IF(IFERROR(MID($Q778,1,7)+0,"")&lt;1130000,IF(INDEX(C:C,MATCH(LEFT(Q778,7)+0,I:I,0))&lt;1130000,"",INDEX(C:C,MATCH(LEFT(Q778,7)+0,I:I,0))),IFERROR(MID($Q778,1,7)+0,""))</f>
        <v/>
      </c>
      <c r="N778" s="25" t="str">
        <f>IF(IFERROR(MID($Q778,10,7)+0,"")&lt;1130000,"",IFERROR(MID($Q778,10,7)+0,""))</f>
        <v/>
      </c>
      <c r="O778" s="25" t="str">
        <f>IF(IFERROR(MID($Q778,19,7)+0,"")&lt;1130000,"",IFERROR(MID($Q778,19,7)+0,""))</f>
        <v/>
      </c>
      <c r="P778" s="25" t="str">
        <f>IF(M778="","",IF(N778="",M778,M778&amp;", "&amp;N778))</f>
        <v/>
      </c>
      <c r="Q778" s="23"/>
      <c r="R778" s="23"/>
      <c r="S778" s="178" t="s">
        <v>7056</v>
      </c>
      <c r="T778" s="34" t="s">
        <v>36</v>
      </c>
      <c r="U778" s="185" t="s">
        <v>22</v>
      </c>
      <c r="V778" s="188" t="s">
        <v>22</v>
      </c>
      <c r="W778" s="189">
        <v>861</v>
      </c>
      <c r="X778" s="31">
        <v>947</v>
      </c>
      <c r="Y778" s="90">
        <f>IFERROR(ROUND(X778/W778-1,2),"")</f>
        <v>0.1</v>
      </c>
      <c r="Z778" s="31">
        <f>IF(OR(S778="VLD MLC components",S778="VLD MLC pipes",S778="VLD PEX components",S778="VLD PEX pipes",S778="VLD PHC components",S778="VLD PHC pipes",S778="Controls VLD"),"По запросу",X778)</f>
        <v>947</v>
      </c>
      <c r="AA778" s="63">
        <f>ROUND(X778/1.2,3)</f>
        <v>789.16700000000003</v>
      </c>
      <c r="AB778" s="23">
        <v>717.5</v>
      </c>
      <c r="AC778" s="190">
        <f>IFERROR(ROUND(AA778/AB778-1,2),"")</f>
        <v>0.1</v>
      </c>
      <c r="AD778" s="37">
        <v>0.14799999999999999</v>
      </c>
      <c r="AE778" s="25"/>
      <c r="AF778" s="25">
        <v>1980</v>
      </c>
      <c r="AG778" s="25">
        <v>2000</v>
      </c>
      <c r="AH778" s="25">
        <v>0</v>
      </c>
      <c r="AI778" s="25">
        <v>0</v>
      </c>
      <c r="AJ778" s="25" t="s">
        <v>20</v>
      </c>
      <c r="AK778" s="22" t="s">
        <v>20</v>
      </c>
      <c r="AL778" s="25" t="s">
        <v>20</v>
      </c>
      <c r="AM778" s="25">
        <v>10</v>
      </c>
      <c r="AN778" s="37">
        <v>220</v>
      </c>
      <c r="AO778" s="37">
        <v>280</v>
      </c>
      <c r="AP778" s="25">
        <v>30</v>
      </c>
      <c r="AQ778" s="37">
        <v>1.48</v>
      </c>
      <c r="AR778" s="94">
        <v>1.848E-3</v>
      </c>
      <c r="AS778" s="157"/>
      <c r="AT778" s="93"/>
      <c r="AU778" s="92"/>
      <c r="AV778" s="91"/>
      <c r="AW778" s="92"/>
      <c r="AX778" s="92"/>
      <c r="AY778" s="91"/>
      <c r="AZ778" s="23"/>
      <c r="BA778" s="25"/>
      <c r="BC778">
        <v>947</v>
      </c>
      <c r="BD778" t="str">
        <f>IF(Z778=BC778,"OK")</f>
        <v>OK</v>
      </c>
      <c r="BN778" s="183"/>
    </row>
    <row r="779" spans="1:66" ht="25.5" x14ac:dyDescent="0.25">
      <c r="A779" s="1"/>
      <c r="B779" s="94">
        <v>773</v>
      </c>
      <c r="C779" s="43">
        <v>1237512</v>
      </c>
      <c r="D779" s="23"/>
      <c r="E779" s="26" t="s">
        <v>7118</v>
      </c>
      <c r="F779" s="151" t="s">
        <v>21</v>
      </c>
      <c r="G779" s="28" t="s">
        <v>2182</v>
      </c>
      <c r="H779" s="46" t="str">
        <f>IFERROR(IFERROR(IF(SEARCH("Usystems",$E779)&gt;0,"Usystems"),IF(SEARCH("RIIFO",$E779)&gt;0,"RIIFO","Uponor")),"Uponor")</f>
        <v>Usystems</v>
      </c>
      <c r="I779" s="25" t="str">
        <f>IFERROR(MID($D779,1,7)+0,"")</f>
        <v/>
      </c>
      <c r="J779" s="25" t="str">
        <f>IFERROR(MID($D779,10,7)+0,"")</f>
        <v/>
      </c>
      <c r="K779" s="25" t="str">
        <f>IFERROR(MID($D779,19,7)+0,"")</f>
        <v/>
      </c>
      <c r="L779" s="25" t="str">
        <f>IFERROR(MID($D779,28,7)+0,"")</f>
        <v/>
      </c>
      <c r="M779" s="25" t="str">
        <f>IF(IFERROR(MID($Q779,1,7)+0,"")&lt;1130000,IF(INDEX(C:C,MATCH(LEFT(Q779,7)+0,I:I,0))&lt;1130000,"",INDEX(C:C,MATCH(LEFT(Q779,7)+0,I:I,0))),IFERROR(MID($Q779,1,7)+0,""))</f>
        <v/>
      </c>
      <c r="N779" s="25" t="str">
        <f>IF(IFERROR(MID($Q779,10,7)+0,"")&lt;1130000,"",IFERROR(MID($Q779,10,7)+0,""))</f>
        <v/>
      </c>
      <c r="O779" s="25" t="str">
        <f>IF(IFERROR(MID($Q779,19,7)+0,"")&lt;1130000,"",IFERROR(MID($Q779,19,7)+0,""))</f>
        <v/>
      </c>
      <c r="P779" s="25" t="str">
        <f>IF(M779="","",IF(N779="",M779,M779&amp;", "&amp;N779))</f>
        <v/>
      </c>
      <c r="Q779" s="23"/>
      <c r="R779" s="23"/>
      <c r="S779" s="178" t="s">
        <v>7056</v>
      </c>
      <c r="T779" s="34" t="s">
        <v>36</v>
      </c>
      <c r="U779" s="185" t="s">
        <v>22</v>
      </c>
      <c r="V779" s="188" t="s">
        <v>22</v>
      </c>
      <c r="W779" s="189">
        <v>1186</v>
      </c>
      <c r="X779" s="31">
        <v>1305</v>
      </c>
      <c r="Y779" s="90">
        <f>IFERROR(ROUND(X779/W779-1,2),"")</f>
        <v>0.1</v>
      </c>
      <c r="Z779" s="31">
        <f>IF(OR(S779="VLD MLC components",S779="VLD MLC pipes",S779="VLD PEX components",S779="VLD PEX pipes",S779="VLD PHC components",S779="VLD PHC pipes",S779="Controls VLD"),"По запросу",X779)</f>
        <v>1305</v>
      </c>
      <c r="AA779" s="63">
        <f>ROUND(X779/1.2,3)</f>
        <v>1087.5</v>
      </c>
      <c r="AB779" s="23">
        <v>988.33299999999997</v>
      </c>
      <c r="AC779" s="190">
        <f>IFERROR(ROUND(AA779/AB779-1,2),"")</f>
        <v>0.1</v>
      </c>
      <c r="AD779" s="37">
        <v>0.20799999999999999</v>
      </c>
      <c r="AE779" s="25"/>
      <c r="AF779" s="25">
        <v>1990</v>
      </c>
      <c r="AG779" s="25">
        <v>2000</v>
      </c>
      <c r="AH779" s="25">
        <v>0</v>
      </c>
      <c r="AI779" s="25">
        <v>0</v>
      </c>
      <c r="AJ779" s="25" t="s">
        <v>20</v>
      </c>
      <c r="AK779" s="22" t="s">
        <v>20</v>
      </c>
      <c r="AL779" s="25" t="s">
        <v>20</v>
      </c>
      <c r="AM779" s="25">
        <v>5</v>
      </c>
      <c r="AN779" s="37">
        <v>220</v>
      </c>
      <c r="AO779" s="37">
        <v>280</v>
      </c>
      <c r="AP779" s="25">
        <v>30</v>
      </c>
      <c r="AQ779" s="37">
        <v>1.04</v>
      </c>
      <c r="AR779" s="94">
        <v>1.848E-3</v>
      </c>
      <c r="AS779" s="157"/>
      <c r="AT779" s="93"/>
      <c r="AU779" s="92"/>
      <c r="AV779" s="91"/>
      <c r="AW779" s="92"/>
      <c r="AX779" s="92"/>
      <c r="AY779" s="91"/>
      <c r="AZ779" s="23"/>
      <c r="BA779" s="25"/>
      <c r="BC779">
        <v>1305</v>
      </c>
      <c r="BD779" t="str">
        <f>IF(Z779=BC779,"OK")</f>
        <v>OK</v>
      </c>
      <c r="BN779" s="183"/>
    </row>
    <row r="780" spans="1:66" ht="25.5" x14ac:dyDescent="0.25">
      <c r="A780" s="1"/>
      <c r="B780" s="94">
        <v>774</v>
      </c>
      <c r="C780" s="43">
        <v>1237515</v>
      </c>
      <c r="D780" s="23"/>
      <c r="E780" s="26" t="s">
        <v>7119</v>
      </c>
      <c r="F780" s="151" t="s">
        <v>21</v>
      </c>
      <c r="G780" s="28" t="s">
        <v>2182</v>
      </c>
      <c r="H780" s="46" t="str">
        <f>IFERROR(IFERROR(IF(SEARCH("Usystems",$E780)&gt;0,"Usystems"),IF(SEARCH("RIIFO",$E780)&gt;0,"RIIFO","Uponor")),"Uponor")</f>
        <v>Usystems</v>
      </c>
      <c r="I780" s="25" t="str">
        <f>IFERROR(MID($D780,1,7)+0,"")</f>
        <v/>
      </c>
      <c r="J780" s="25" t="str">
        <f>IFERROR(MID($D780,10,7)+0,"")</f>
        <v/>
      </c>
      <c r="K780" s="25" t="str">
        <f>IFERROR(MID($D780,19,7)+0,"")</f>
        <v/>
      </c>
      <c r="L780" s="25" t="str">
        <f>IFERROR(MID($D780,28,7)+0,"")</f>
        <v/>
      </c>
      <c r="M780" s="25" t="str">
        <f>IF(IFERROR(MID($Q780,1,7)+0,"")&lt;1130000,IF(INDEX(C:C,MATCH(LEFT(Q780,7)+0,I:I,0))&lt;1130000,"",INDEX(C:C,MATCH(LEFT(Q780,7)+0,I:I,0))),IFERROR(MID($Q780,1,7)+0,""))</f>
        <v/>
      </c>
      <c r="N780" s="25" t="str">
        <f>IF(IFERROR(MID($Q780,10,7)+0,"")&lt;1130000,"",IFERROR(MID($Q780,10,7)+0,""))</f>
        <v/>
      </c>
      <c r="O780" s="25" t="str">
        <f>IF(IFERROR(MID($Q780,19,7)+0,"")&lt;1130000,"",IFERROR(MID($Q780,19,7)+0,""))</f>
        <v/>
      </c>
      <c r="P780" s="25" t="str">
        <f>IF(M780="","",IF(N780="",M780,M780&amp;", "&amp;N780))</f>
        <v/>
      </c>
      <c r="Q780" s="23"/>
      <c r="R780" s="23"/>
      <c r="S780" s="178" t="s">
        <v>7056</v>
      </c>
      <c r="T780" s="34" t="s">
        <v>36</v>
      </c>
      <c r="U780" s="185" t="s">
        <v>22</v>
      </c>
      <c r="V780" s="188" t="s">
        <v>22</v>
      </c>
      <c r="W780" s="189">
        <v>1278</v>
      </c>
      <c r="X780" s="31">
        <v>1406</v>
      </c>
      <c r="Y780" s="90">
        <f>IFERROR(ROUND(X780/W780-1,2),"")</f>
        <v>0.1</v>
      </c>
      <c r="Z780" s="31">
        <f>IF(OR(S780="VLD MLC components",S780="VLD MLC pipes",S780="VLD PEX components",S780="VLD PEX pipes",S780="VLD PHC components",S780="VLD PHC pipes",S780="Controls VLD"),"По запросу",X780)</f>
        <v>1406</v>
      </c>
      <c r="AA780" s="63">
        <f>ROUND(X780/1.2,3)</f>
        <v>1171.6669999999999</v>
      </c>
      <c r="AB780" s="23">
        <v>1065</v>
      </c>
      <c r="AC780" s="190">
        <f>IFERROR(ROUND(AA780/AB780-1,2),"")</f>
        <v>0.1</v>
      </c>
      <c r="AD780" s="37">
        <v>0.22500000000000001</v>
      </c>
      <c r="AE780" s="25"/>
      <c r="AF780" s="25">
        <v>1990</v>
      </c>
      <c r="AG780" s="25">
        <v>2000</v>
      </c>
      <c r="AH780" s="25">
        <v>0</v>
      </c>
      <c r="AI780" s="25">
        <v>0</v>
      </c>
      <c r="AJ780" s="25" t="s">
        <v>20</v>
      </c>
      <c r="AK780" s="22" t="s">
        <v>20</v>
      </c>
      <c r="AL780" s="25" t="s">
        <v>20</v>
      </c>
      <c r="AM780" s="25">
        <v>5</v>
      </c>
      <c r="AN780" s="37">
        <v>220</v>
      </c>
      <c r="AO780" s="37">
        <v>280</v>
      </c>
      <c r="AP780" s="25">
        <v>30</v>
      </c>
      <c r="AQ780" s="37">
        <v>1.125</v>
      </c>
      <c r="AR780" s="94">
        <v>1.848E-3</v>
      </c>
      <c r="AS780" s="157"/>
      <c r="AT780" s="93"/>
      <c r="AU780" s="92"/>
      <c r="AV780" s="91"/>
      <c r="AW780" s="92"/>
      <c r="AX780" s="92"/>
      <c r="AY780" s="91"/>
      <c r="AZ780" s="23"/>
      <c r="BA780" s="25"/>
      <c r="BC780">
        <v>1406</v>
      </c>
      <c r="BD780" t="str">
        <f>IF(Z780=BC780,"OK")</f>
        <v>OK</v>
      </c>
      <c r="BN780" s="183"/>
    </row>
    <row r="781" spans="1:66" ht="25.5" x14ac:dyDescent="0.25">
      <c r="A781" s="1"/>
      <c r="B781" s="94">
        <v>775</v>
      </c>
      <c r="C781" s="43">
        <v>1237551</v>
      </c>
      <c r="D781" s="23"/>
      <c r="E781" s="26" t="s">
        <v>7093</v>
      </c>
      <c r="F781" s="151" t="s">
        <v>21</v>
      </c>
      <c r="G781" s="28" t="s">
        <v>2182</v>
      </c>
      <c r="H781" s="46" t="str">
        <f>IFERROR(IFERROR(IF(SEARCH("Usystems",$E781)&gt;0,"Usystems"),IF(SEARCH("RIIFO",$E781)&gt;0,"RIIFO","Uponor")),"Uponor")</f>
        <v>Usystems</v>
      </c>
      <c r="I781" s="25" t="str">
        <f>IFERROR(MID($D781,1,7)+0,"")</f>
        <v/>
      </c>
      <c r="J781" s="25" t="str">
        <f>IFERROR(MID($D781,10,7)+0,"")</f>
        <v/>
      </c>
      <c r="K781" s="25" t="str">
        <f>IFERROR(MID($D781,19,7)+0,"")</f>
        <v/>
      </c>
      <c r="L781" s="25" t="str">
        <f>IFERROR(MID($D781,28,7)+0,"")</f>
        <v/>
      </c>
      <c r="M781" s="25" t="str">
        <f>IF(IFERROR(MID($Q781,1,7)+0,"")&lt;1130000,IF(INDEX(C:C,MATCH(LEFT(Q781,7)+0,I:I,0))&lt;1130000,"",INDEX(C:C,MATCH(LEFT(Q781,7)+0,I:I,0))),IFERROR(MID($Q781,1,7)+0,""))</f>
        <v/>
      </c>
      <c r="N781" s="25" t="str">
        <f>IF(IFERROR(MID($Q781,10,7)+0,"")&lt;1130000,"",IFERROR(MID($Q781,10,7)+0,""))</f>
        <v/>
      </c>
      <c r="O781" s="25" t="str">
        <f>IF(IFERROR(MID($Q781,19,7)+0,"")&lt;1130000,"",IFERROR(MID($Q781,19,7)+0,""))</f>
        <v/>
      </c>
      <c r="P781" s="25" t="str">
        <f>IF(M781="","",IF(N781="",M781,M781&amp;", "&amp;N781))</f>
        <v/>
      </c>
      <c r="Q781" s="23"/>
      <c r="R781" s="23"/>
      <c r="S781" s="178" t="s">
        <v>7056</v>
      </c>
      <c r="T781" s="34" t="s">
        <v>36</v>
      </c>
      <c r="U781" s="185" t="s">
        <v>22</v>
      </c>
      <c r="V781" s="188" t="s">
        <v>22</v>
      </c>
      <c r="W781" s="189">
        <v>263</v>
      </c>
      <c r="X781" s="31">
        <v>289</v>
      </c>
      <c r="Y781" s="90">
        <f>IFERROR(ROUND(X781/W781-1,2),"")</f>
        <v>0.1</v>
      </c>
      <c r="Z781" s="31">
        <f>IF(OR(S781="VLD MLC components",S781="VLD MLC pipes",S781="VLD PEX components",S781="VLD PEX pipes",S781="VLD PHC components",S781="VLD PHC pipes",S781="Controls VLD"),"По запросу",X781)</f>
        <v>289</v>
      </c>
      <c r="AA781" s="63">
        <f>ROUND(X781/1.2,3)</f>
        <v>240.833</v>
      </c>
      <c r="AB781" s="23">
        <v>219.167</v>
      </c>
      <c r="AC781" s="190">
        <f>IFERROR(ROUND(AA781/AB781-1,2),"")</f>
        <v>0.1</v>
      </c>
      <c r="AD781" s="37">
        <v>4.9000000000000002E-2</v>
      </c>
      <c r="AE781" s="25"/>
      <c r="AF781" s="25">
        <v>6170</v>
      </c>
      <c r="AG781" s="25">
        <v>6300</v>
      </c>
      <c r="AH781" s="25">
        <v>0</v>
      </c>
      <c r="AI781" s="25">
        <v>0</v>
      </c>
      <c r="AJ781" s="25" t="s">
        <v>20</v>
      </c>
      <c r="AK781" s="22" t="s">
        <v>20</v>
      </c>
      <c r="AL781" s="25" t="s">
        <v>20</v>
      </c>
      <c r="AM781" s="25">
        <v>10</v>
      </c>
      <c r="AN781" s="37">
        <v>140</v>
      </c>
      <c r="AO781" s="37">
        <v>190</v>
      </c>
      <c r="AP781" s="25">
        <v>30</v>
      </c>
      <c r="AQ781" s="37">
        <v>0.49</v>
      </c>
      <c r="AR781" s="94">
        <v>7.9799999999999999E-4</v>
      </c>
      <c r="AS781" s="157"/>
      <c r="AT781" s="93"/>
      <c r="AU781" s="92"/>
      <c r="AV781" s="91"/>
      <c r="AW781" s="92"/>
      <c r="AX781" s="92"/>
      <c r="AY781" s="91"/>
      <c r="AZ781" s="23"/>
      <c r="BA781" s="25"/>
      <c r="BC781">
        <v>289</v>
      </c>
      <c r="BD781" t="str">
        <f>IF(Z781=BC781,"OK")</f>
        <v>OK</v>
      </c>
      <c r="BN781" s="183"/>
    </row>
    <row r="782" spans="1:66" ht="25.5" x14ac:dyDescent="0.25">
      <c r="A782" s="1"/>
      <c r="B782" s="94">
        <v>776</v>
      </c>
      <c r="C782" s="43">
        <v>1237553</v>
      </c>
      <c r="D782" s="23"/>
      <c r="E782" s="26" t="s">
        <v>7094</v>
      </c>
      <c r="F782" s="151" t="s">
        <v>21</v>
      </c>
      <c r="G782" s="28" t="s">
        <v>2182</v>
      </c>
      <c r="H782" s="46" t="str">
        <f>IFERROR(IFERROR(IF(SEARCH("Usystems",$E782)&gt;0,"Usystems"),IF(SEARCH("RIIFO",$E782)&gt;0,"RIIFO","Uponor")),"Uponor")</f>
        <v>Usystems</v>
      </c>
      <c r="I782" s="25" t="str">
        <f>IFERROR(MID($D782,1,7)+0,"")</f>
        <v/>
      </c>
      <c r="J782" s="25" t="str">
        <f>IFERROR(MID($D782,10,7)+0,"")</f>
        <v/>
      </c>
      <c r="K782" s="25" t="str">
        <f>IFERROR(MID($D782,19,7)+0,"")</f>
        <v/>
      </c>
      <c r="L782" s="25" t="str">
        <f>IFERROR(MID($D782,28,7)+0,"")</f>
        <v/>
      </c>
      <c r="M782" s="25" t="str">
        <f>IF(IFERROR(MID($Q782,1,7)+0,"")&lt;1130000,IF(INDEX(C:C,MATCH(LEFT(Q782,7)+0,I:I,0))&lt;1130000,"",INDEX(C:C,MATCH(LEFT(Q782,7)+0,I:I,0))),IFERROR(MID($Q782,1,7)+0,""))</f>
        <v/>
      </c>
      <c r="N782" s="25" t="str">
        <f>IF(IFERROR(MID($Q782,10,7)+0,"")&lt;1130000,"",IFERROR(MID($Q782,10,7)+0,""))</f>
        <v/>
      </c>
      <c r="O782" s="25" t="str">
        <f>IF(IFERROR(MID($Q782,19,7)+0,"")&lt;1130000,"",IFERROR(MID($Q782,19,7)+0,""))</f>
        <v/>
      </c>
      <c r="P782" s="25" t="str">
        <f>IF(M782="","",IF(N782="",M782,M782&amp;", "&amp;N782))</f>
        <v/>
      </c>
      <c r="Q782" s="23"/>
      <c r="R782" s="23"/>
      <c r="S782" s="178" t="s">
        <v>7056</v>
      </c>
      <c r="T782" s="34" t="s">
        <v>36</v>
      </c>
      <c r="U782" s="185" t="s">
        <v>22</v>
      </c>
      <c r="V782" s="188" t="s">
        <v>22</v>
      </c>
      <c r="W782" s="189">
        <v>312</v>
      </c>
      <c r="X782" s="31">
        <v>343</v>
      </c>
      <c r="Y782" s="90">
        <f>IFERROR(ROUND(X782/W782-1,2),"")</f>
        <v>0.1</v>
      </c>
      <c r="Z782" s="31">
        <f>IF(OR(S782="VLD MLC components",S782="VLD MLC pipes",S782="VLD PEX components",S782="VLD PEX pipes",S782="VLD PHC components",S782="VLD PHC pipes",S782="Controls VLD"),"По запросу",X782)</f>
        <v>343</v>
      </c>
      <c r="AA782" s="63">
        <f>ROUND(X782/1.2,3)</f>
        <v>285.83300000000003</v>
      </c>
      <c r="AB782" s="23">
        <v>260</v>
      </c>
      <c r="AC782" s="190">
        <f>IFERROR(ROUND(AA782/AB782-1,2),"")</f>
        <v>0.1</v>
      </c>
      <c r="AD782" s="37">
        <v>5.8000000000000003E-2</v>
      </c>
      <c r="AE782" s="25"/>
      <c r="AF782" s="25">
        <v>5570</v>
      </c>
      <c r="AG782" s="25">
        <v>5600</v>
      </c>
      <c r="AH782" s="25">
        <v>0</v>
      </c>
      <c r="AI782" s="25">
        <v>0</v>
      </c>
      <c r="AJ782" s="25" t="s">
        <v>20</v>
      </c>
      <c r="AK782" s="22" t="s">
        <v>20</v>
      </c>
      <c r="AL782" s="25" t="s">
        <v>20</v>
      </c>
      <c r="AM782" s="25">
        <v>10</v>
      </c>
      <c r="AN782" s="37">
        <v>140</v>
      </c>
      <c r="AO782" s="37">
        <v>190</v>
      </c>
      <c r="AP782" s="25">
        <v>30</v>
      </c>
      <c r="AQ782" s="37">
        <v>0.58000000000000007</v>
      </c>
      <c r="AR782" s="94">
        <v>7.9799999999999999E-4</v>
      </c>
      <c r="AS782" s="157"/>
      <c r="AT782" s="93"/>
      <c r="AU782" s="92"/>
      <c r="AV782" s="91"/>
      <c r="AW782" s="92"/>
      <c r="AX782" s="92"/>
      <c r="AY782" s="91"/>
      <c r="AZ782" s="23"/>
      <c r="BA782" s="25"/>
      <c r="BC782">
        <v>343</v>
      </c>
      <c r="BD782" t="str">
        <f>IF(Z782=BC782,"OK")</f>
        <v>OK</v>
      </c>
      <c r="BN782" s="183"/>
    </row>
    <row r="783" spans="1:66" ht="25.5" x14ac:dyDescent="0.25">
      <c r="A783" s="1"/>
      <c r="B783" s="94">
        <v>777</v>
      </c>
      <c r="C783" s="43">
        <v>1237556</v>
      </c>
      <c r="D783" s="23"/>
      <c r="E783" s="26" t="s">
        <v>7095</v>
      </c>
      <c r="F783" s="151" t="s">
        <v>21</v>
      </c>
      <c r="G783" s="28" t="s">
        <v>2182</v>
      </c>
      <c r="H783" s="46" t="str">
        <f>IFERROR(IFERROR(IF(SEARCH("Usystems",$E783)&gt;0,"Usystems"),IF(SEARCH("RIIFO",$E783)&gt;0,"RIIFO","Uponor")),"Uponor")</f>
        <v>Usystems</v>
      </c>
      <c r="I783" s="25" t="str">
        <f>IFERROR(MID($D783,1,7)+0,"")</f>
        <v/>
      </c>
      <c r="J783" s="25" t="str">
        <f>IFERROR(MID($D783,10,7)+0,"")</f>
        <v/>
      </c>
      <c r="K783" s="25" t="str">
        <f>IFERROR(MID($D783,19,7)+0,"")</f>
        <v/>
      </c>
      <c r="L783" s="25" t="str">
        <f>IFERROR(MID($D783,28,7)+0,"")</f>
        <v/>
      </c>
      <c r="M783" s="25" t="str">
        <f>IF(IFERROR(MID($Q783,1,7)+0,"")&lt;1130000,IF(INDEX(C:C,MATCH(LEFT(Q783,7)+0,I:I,0))&lt;1130000,"",INDEX(C:C,MATCH(LEFT(Q783,7)+0,I:I,0))),IFERROR(MID($Q783,1,7)+0,""))</f>
        <v/>
      </c>
      <c r="N783" s="25" t="str">
        <f>IF(IFERROR(MID($Q783,10,7)+0,"")&lt;1130000,"",IFERROR(MID($Q783,10,7)+0,""))</f>
        <v/>
      </c>
      <c r="O783" s="25" t="str">
        <f>IF(IFERROR(MID($Q783,19,7)+0,"")&lt;1130000,"",IFERROR(MID($Q783,19,7)+0,""))</f>
        <v/>
      </c>
      <c r="P783" s="25" t="str">
        <f>IF(M783="","",IF(N783="",M783,M783&amp;", "&amp;N783))</f>
        <v/>
      </c>
      <c r="Q783" s="23"/>
      <c r="R783" s="23"/>
      <c r="S783" s="178" t="s">
        <v>7056</v>
      </c>
      <c r="T783" s="34" t="s">
        <v>36</v>
      </c>
      <c r="U783" s="185" t="s">
        <v>22</v>
      </c>
      <c r="V783" s="188" t="s">
        <v>22</v>
      </c>
      <c r="W783" s="189">
        <v>457</v>
      </c>
      <c r="X783" s="31">
        <v>503</v>
      </c>
      <c r="Y783" s="90">
        <f>IFERROR(ROUND(X783/W783-1,2),"")</f>
        <v>0.1</v>
      </c>
      <c r="Z783" s="31">
        <f>IF(OR(S783="VLD MLC components",S783="VLD MLC pipes",S783="VLD PEX components",S783="VLD PEX pipes",S783="VLD PHC components",S783="VLD PHC pipes",S783="Controls VLD"),"По запросу",X783)</f>
        <v>503</v>
      </c>
      <c r="AA783" s="63">
        <f>ROUND(X783/1.2,3)</f>
        <v>419.16699999999997</v>
      </c>
      <c r="AB783" s="23">
        <v>380.83300000000003</v>
      </c>
      <c r="AC783" s="190">
        <f>IFERROR(ROUND(AA783/AB783-1,2),"")</f>
        <v>0.1</v>
      </c>
      <c r="AD783" s="37">
        <v>8.5999999999999993E-2</v>
      </c>
      <c r="AE783" s="25"/>
      <c r="AF783" s="25">
        <v>1980</v>
      </c>
      <c r="AG783" s="25">
        <v>2000</v>
      </c>
      <c r="AH783" s="25">
        <v>0</v>
      </c>
      <c r="AI783" s="25">
        <v>0</v>
      </c>
      <c r="AJ783" s="25" t="s">
        <v>20</v>
      </c>
      <c r="AK783" s="22" t="s">
        <v>20</v>
      </c>
      <c r="AL783" s="25" t="s">
        <v>20</v>
      </c>
      <c r="AM783" s="25">
        <v>10</v>
      </c>
      <c r="AN783" s="37">
        <v>200</v>
      </c>
      <c r="AO783" s="37">
        <v>240</v>
      </c>
      <c r="AP783" s="25">
        <v>30</v>
      </c>
      <c r="AQ783" s="37">
        <v>0.85999999999999988</v>
      </c>
      <c r="AR783" s="94">
        <v>1.4400000000000001E-3</v>
      </c>
      <c r="AS783" s="157"/>
      <c r="AT783" s="93"/>
      <c r="AU783" s="92"/>
      <c r="AV783" s="91"/>
      <c r="AW783" s="92"/>
      <c r="AX783" s="92"/>
      <c r="AY783" s="91"/>
      <c r="AZ783" s="23"/>
      <c r="BA783" s="25"/>
      <c r="BC783">
        <v>503</v>
      </c>
      <c r="BD783" t="str">
        <f>IF(Z783=BC783,"OK")</f>
        <v>OK</v>
      </c>
      <c r="BN783" s="183"/>
    </row>
    <row r="784" spans="1:66" ht="25.5" x14ac:dyDescent="0.25">
      <c r="A784" s="1"/>
      <c r="B784" s="94">
        <v>778</v>
      </c>
      <c r="C784" s="43">
        <v>1237557</v>
      </c>
      <c r="D784" s="23"/>
      <c r="E784" s="26" t="s">
        <v>7096</v>
      </c>
      <c r="F784" s="151" t="s">
        <v>21</v>
      </c>
      <c r="G784" s="28" t="s">
        <v>2182</v>
      </c>
      <c r="H784" s="46" t="str">
        <f>IFERROR(IFERROR(IF(SEARCH("Usystems",$E784)&gt;0,"Usystems"),IF(SEARCH("RIIFO",$E784)&gt;0,"RIIFO","Uponor")),"Uponor")</f>
        <v>Usystems</v>
      </c>
      <c r="I784" s="25" t="str">
        <f>IFERROR(MID($D784,1,7)+0,"")</f>
        <v/>
      </c>
      <c r="J784" s="25" t="str">
        <f>IFERROR(MID($D784,10,7)+0,"")</f>
        <v/>
      </c>
      <c r="K784" s="25" t="str">
        <f>IFERROR(MID($D784,19,7)+0,"")</f>
        <v/>
      </c>
      <c r="L784" s="25" t="str">
        <f>IFERROR(MID($D784,28,7)+0,"")</f>
        <v/>
      </c>
      <c r="M784" s="25" t="str">
        <f>IF(IFERROR(MID($Q784,1,7)+0,"")&lt;1130000,IF(INDEX(C:C,MATCH(LEFT(Q784,7)+0,I:I,0))&lt;1130000,"",INDEX(C:C,MATCH(LEFT(Q784,7)+0,I:I,0))),IFERROR(MID($Q784,1,7)+0,""))</f>
        <v/>
      </c>
      <c r="N784" s="25" t="str">
        <f>IF(IFERROR(MID($Q784,10,7)+0,"")&lt;1130000,"",IFERROR(MID($Q784,10,7)+0,""))</f>
        <v/>
      </c>
      <c r="O784" s="25" t="str">
        <f>IF(IFERROR(MID($Q784,19,7)+0,"")&lt;1130000,"",IFERROR(MID($Q784,19,7)+0,""))</f>
        <v/>
      </c>
      <c r="P784" s="25" t="str">
        <f>IF(M784="","",IF(N784="",M784,M784&amp;", "&amp;N784))</f>
        <v/>
      </c>
      <c r="Q784" s="23"/>
      <c r="R784" s="23"/>
      <c r="S784" s="178" t="s">
        <v>7056</v>
      </c>
      <c r="T784" s="34" t="s">
        <v>36</v>
      </c>
      <c r="U784" s="185" t="s">
        <v>22</v>
      </c>
      <c r="V784" s="188" t="s">
        <v>22</v>
      </c>
      <c r="W784" s="189">
        <v>635</v>
      </c>
      <c r="X784" s="31">
        <v>699</v>
      </c>
      <c r="Y784" s="90">
        <f>IFERROR(ROUND(X784/W784-1,2),"")</f>
        <v>0.1</v>
      </c>
      <c r="Z784" s="31">
        <f>IF(OR(S784="VLD MLC components",S784="VLD MLC pipes",S784="VLD PEX components",S784="VLD PEX pipes",S784="VLD PHC components",S784="VLD PHC pipes",S784="Controls VLD"),"По запросу",X784)</f>
        <v>699</v>
      </c>
      <c r="AA784" s="63">
        <f>ROUND(X784/1.2,3)</f>
        <v>582.5</v>
      </c>
      <c r="AB784" s="23">
        <v>529.16700000000003</v>
      </c>
      <c r="AC784" s="190">
        <f>IFERROR(ROUND(AA784/AB784-1,2),"")</f>
        <v>0.1</v>
      </c>
      <c r="AD784" s="37">
        <v>0.122</v>
      </c>
      <c r="AE784" s="25"/>
      <c r="AF784" s="25">
        <v>2030</v>
      </c>
      <c r="AG784" s="25">
        <v>2040</v>
      </c>
      <c r="AH784" s="25">
        <v>0</v>
      </c>
      <c r="AI784" s="25">
        <v>0</v>
      </c>
      <c r="AJ784" s="25" t="s">
        <v>20</v>
      </c>
      <c r="AK784" s="22" t="s">
        <v>20</v>
      </c>
      <c r="AL784" s="25" t="s">
        <v>20</v>
      </c>
      <c r="AM784" s="25">
        <v>10</v>
      </c>
      <c r="AN784" s="37">
        <v>200</v>
      </c>
      <c r="AO784" s="37">
        <v>240</v>
      </c>
      <c r="AP784" s="25">
        <v>30</v>
      </c>
      <c r="AQ784" s="37">
        <v>1.22</v>
      </c>
      <c r="AR784" s="94">
        <v>1.4400000000000001E-3</v>
      </c>
      <c r="AS784" s="157"/>
      <c r="AT784" s="93"/>
      <c r="AU784" s="92"/>
      <c r="AV784" s="91"/>
      <c r="AW784" s="92"/>
      <c r="AX784" s="92"/>
      <c r="AY784" s="91"/>
      <c r="AZ784" s="23"/>
      <c r="BA784" s="25"/>
      <c r="BC784">
        <v>699</v>
      </c>
      <c r="BD784" t="str">
        <f>IF(Z784=BC784,"OK")</f>
        <v>OK</v>
      </c>
      <c r="BN784" s="183"/>
    </row>
    <row r="785" spans="1:66" ht="25.5" x14ac:dyDescent="0.25">
      <c r="A785" s="1"/>
      <c r="B785" s="94">
        <v>779</v>
      </c>
      <c r="C785" s="43">
        <v>1237559</v>
      </c>
      <c r="D785" s="23"/>
      <c r="E785" s="26" t="s">
        <v>7097</v>
      </c>
      <c r="F785" s="151" t="s">
        <v>21</v>
      </c>
      <c r="G785" s="28" t="s">
        <v>2182</v>
      </c>
      <c r="H785" s="46" t="str">
        <f>IFERROR(IFERROR(IF(SEARCH("Usystems",$E785)&gt;0,"Usystems"),IF(SEARCH("RIIFO",$E785)&gt;0,"RIIFO","Uponor")),"Uponor")</f>
        <v>Usystems</v>
      </c>
      <c r="I785" s="25" t="str">
        <f>IFERROR(MID($D785,1,7)+0,"")</f>
        <v/>
      </c>
      <c r="J785" s="25" t="str">
        <f>IFERROR(MID($D785,10,7)+0,"")</f>
        <v/>
      </c>
      <c r="K785" s="25" t="str">
        <f>IFERROR(MID($D785,19,7)+0,"")</f>
        <v/>
      </c>
      <c r="L785" s="25" t="str">
        <f>IFERROR(MID($D785,28,7)+0,"")</f>
        <v/>
      </c>
      <c r="M785" s="25" t="str">
        <f>IF(IFERROR(MID($Q785,1,7)+0,"")&lt;1130000,IF(INDEX(C:C,MATCH(LEFT(Q785,7)+0,I:I,0))&lt;1130000,"",INDEX(C:C,MATCH(LEFT(Q785,7)+0,I:I,0))),IFERROR(MID($Q785,1,7)+0,""))</f>
        <v/>
      </c>
      <c r="N785" s="25" t="str">
        <f>IF(IFERROR(MID($Q785,10,7)+0,"")&lt;1130000,"",IFERROR(MID($Q785,10,7)+0,""))</f>
        <v/>
      </c>
      <c r="O785" s="25" t="str">
        <f>IF(IFERROR(MID($Q785,19,7)+0,"")&lt;1130000,"",IFERROR(MID($Q785,19,7)+0,""))</f>
        <v/>
      </c>
      <c r="P785" s="25" t="str">
        <f>IF(M785="","",IF(N785="",M785,M785&amp;", "&amp;N785))</f>
        <v/>
      </c>
      <c r="Q785" s="23"/>
      <c r="R785" s="23"/>
      <c r="S785" s="178" t="s">
        <v>7056</v>
      </c>
      <c r="T785" s="34" t="s">
        <v>36</v>
      </c>
      <c r="U785" s="185" t="s">
        <v>22</v>
      </c>
      <c r="V785" s="188" t="s">
        <v>22</v>
      </c>
      <c r="W785" s="189">
        <v>816</v>
      </c>
      <c r="X785" s="31">
        <v>898</v>
      </c>
      <c r="Y785" s="90">
        <f>IFERROR(ROUND(X785/W785-1,2),"")</f>
        <v>0.1</v>
      </c>
      <c r="Z785" s="31">
        <f>IF(OR(S785="VLD MLC components",S785="VLD MLC pipes",S785="VLD PEX components",S785="VLD PEX pipes",S785="VLD PHC components",S785="VLD PHC pipes",S785="Controls VLD"),"По запросу",X785)</f>
        <v>898</v>
      </c>
      <c r="AA785" s="63">
        <f>ROUND(X785/1.2,3)</f>
        <v>748.33299999999997</v>
      </c>
      <c r="AB785" s="23">
        <v>680</v>
      </c>
      <c r="AC785" s="190">
        <f>IFERROR(ROUND(AA785/AB785-1,2),"")</f>
        <v>0.1</v>
      </c>
      <c r="AD785" s="37">
        <v>0.157</v>
      </c>
      <c r="AE785" s="25"/>
      <c r="AF785" s="25">
        <v>1990</v>
      </c>
      <c r="AG785" s="25">
        <v>2000</v>
      </c>
      <c r="AH785" s="25">
        <v>0</v>
      </c>
      <c r="AI785" s="25">
        <v>0</v>
      </c>
      <c r="AJ785" s="25" t="s">
        <v>20</v>
      </c>
      <c r="AK785" s="22" t="s">
        <v>20</v>
      </c>
      <c r="AL785" s="25" t="s">
        <v>20</v>
      </c>
      <c r="AM785" s="25">
        <v>10</v>
      </c>
      <c r="AN785" s="37">
        <v>200</v>
      </c>
      <c r="AO785" s="37">
        <v>240</v>
      </c>
      <c r="AP785" s="25">
        <v>30</v>
      </c>
      <c r="AQ785" s="37">
        <v>1.57</v>
      </c>
      <c r="AR785" s="94">
        <v>1.4400000000000001E-3</v>
      </c>
      <c r="AS785" s="157"/>
      <c r="AT785" s="93"/>
      <c r="AU785" s="92"/>
      <c r="AV785" s="91"/>
      <c r="AW785" s="92"/>
      <c r="AX785" s="92"/>
      <c r="AY785" s="91"/>
      <c r="AZ785" s="23"/>
      <c r="BA785" s="25"/>
      <c r="BC785">
        <v>898</v>
      </c>
      <c r="BD785" t="str">
        <f>IF(Z785=BC785,"OK")</f>
        <v>OK</v>
      </c>
      <c r="BN785" s="183"/>
    </row>
    <row r="786" spans="1:66" ht="25.5" x14ac:dyDescent="0.25">
      <c r="A786" s="1"/>
      <c r="B786" s="94">
        <v>780</v>
      </c>
      <c r="C786" s="43">
        <v>1237571</v>
      </c>
      <c r="D786" s="23"/>
      <c r="E786" s="26" t="s">
        <v>7124</v>
      </c>
      <c r="F786" s="151" t="s">
        <v>21</v>
      </c>
      <c r="G786" s="28" t="s">
        <v>2182</v>
      </c>
      <c r="H786" s="46" t="str">
        <f>IFERROR(IFERROR(IF(SEARCH("Usystems",$E786)&gt;0,"Usystems"),IF(SEARCH("RIIFO",$E786)&gt;0,"RIIFO","Uponor")),"Uponor")</f>
        <v>Usystems</v>
      </c>
      <c r="I786" s="25" t="str">
        <f>IFERROR(MID($D786,1,7)+0,"")</f>
        <v/>
      </c>
      <c r="J786" s="25" t="str">
        <f>IFERROR(MID($D786,10,7)+0,"")</f>
        <v/>
      </c>
      <c r="K786" s="25" t="str">
        <f>IFERROR(MID($D786,19,7)+0,"")</f>
        <v/>
      </c>
      <c r="L786" s="25" t="str">
        <f>IFERROR(MID($D786,28,7)+0,"")</f>
        <v/>
      </c>
      <c r="M786" s="25" t="str">
        <f>IF(IFERROR(MID($Q786,1,7)+0,"")&lt;1130000,IF(INDEX(C:C,MATCH(LEFT(Q786,7)+0,I:I,0))&lt;1130000,"",INDEX(C:C,MATCH(LEFT(Q786,7)+0,I:I,0))),IFERROR(MID($Q786,1,7)+0,""))</f>
        <v/>
      </c>
      <c r="N786" s="25" t="str">
        <f>IF(IFERROR(MID($Q786,10,7)+0,"")&lt;1130000,"",IFERROR(MID($Q786,10,7)+0,""))</f>
        <v/>
      </c>
      <c r="O786" s="25" t="str">
        <f>IF(IFERROR(MID($Q786,19,7)+0,"")&lt;1130000,"",IFERROR(MID($Q786,19,7)+0,""))</f>
        <v/>
      </c>
      <c r="P786" s="25" t="str">
        <f>IF(M786="","",IF(N786="",M786,M786&amp;", "&amp;N786))</f>
        <v/>
      </c>
      <c r="Q786" s="23"/>
      <c r="R786" s="23"/>
      <c r="S786" s="178" t="s">
        <v>7056</v>
      </c>
      <c r="T786" s="34" t="s">
        <v>36</v>
      </c>
      <c r="U786" s="185" t="s">
        <v>22</v>
      </c>
      <c r="V786" s="188" t="s">
        <v>22</v>
      </c>
      <c r="W786" s="189">
        <v>272</v>
      </c>
      <c r="X786" s="31">
        <v>299</v>
      </c>
      <c r="Y786" s="90">
        <f>IFERROR(ROUND(X786/W786-1,2),"")</f>
        <v>0.1</v>
      </c>
      <c r="Z786" s="31">
        <f>IF(OR(S786="VLD MLC components",S786="VLD MLC pipes",S786="VLD PEX components",S786="VLD PEX pipes",S786="VLD PHC components",S786="VLD PHC pipes",S786="Controls VLD"),"По запросу",X786)</f>
        <v>299</v>
      </c>
      <c r="AA786" s="63">
        <f>ROUND(X786/1.2,3)</f>
        <v>249.167</v>
      </c>
      <c r="AB786" s="23">
        <v>226.667</v>
      </c>
      <c r="AC786" s="190">
        <f>IFERROR(ROUND(AA786/AB786-1,2),"")</f>
        <v>0.1</v>
      </c>
      <c r="AD786" s="37">
        <v>5.1999999999999998E-2</v>
      </c>
      <c r="AE786" s="25"/>
      <c r="AF786" s="25">
        <v>3110</v>
      </c>
      <c r="AG786" s="25">
        <v>3200</v>
      </c>
      <c r="AH786" s="25">
        <v>0</v>
      </c>
      <c r="AI786" s="25">
        <v>0</v>
      </c>
      <c r="AJ786" s="25" t="s">
        <v>20</v>
      </c>
      <c r="AK786" s="22" t="s">
        <v>20</v>
      </c>
      <c r="AL786" s="25" t="s">
        <v>20</v>
      </c>
      <c r="AM786" s="25">
        <v>10</v>
      </c>
      <c r="AN786" s="37">
        <v>140</v>
      </c>
      <c r="AO786" s="37">
        <v>190</v>
      </c>
      <c r="AP786" s="25">
        <v>30</v>
      </c>
      <c r="AQ786" s="37">
        <v>0.52</v>
      </c>
      <c r="AR786" s="94">
        <v>7.9799999999999999E-4</v>
      </c>
      <c r="AS786" s="157"/>
      <c r="AT786" s="93"/>
      <c r="AU786" s="92"/>
      <c r="AV786" s="91"/>
      <c r="AW786" s="92"/>
      <c r="AX786" s="92"/>
      <c r="AY786" s="91"/>
      <c r="AZ786" s="23"/>
      <c r="BA786" s="25"/>
      <c r="BC786">
        <v>299</v>
      </c>
      <c r="BD786" t="str">
        <f>IF(Z786=BC786,"OK")</f>
        <v>OK</v>
      </c>
      <c r="BN786" s="183"/>
    </row>
    <row r="787" spans="1:66" ht="25.5" x14ac:dyDescent="0.25">
      <c r="A787" s="1"/>
      <c r="B787" s="94">
        <v>781</v>
      </c>
      <c r="C787" s="43">
        <v>1237573</v>
      </c>
      <c r="D787" s="23"/>
      <c r="E787" s="26" t="s">
        <v>7098</v>
      </c>
      <c r="F787" s="151" t="s">
        <v>21</v>
      </c>
      <c r="G787" s="28" t="s">
        <v>2182</v>
      </c>
      <c r="H787" s="46" t="str">
        <f>IFERROR(IFERROR(IF(SEARCH("Usystems",$E787)&gt;0,"Usystems"),IF(SEARCH("RIIFO",$E787)&gt;0,"RIIFO","Uponor")),"Uponor")</f>
        <v>Usystems</v>
      </c>
      <c r="I787" s="25" t="str">
        <f>IFERROR(MID($D787,1,7)+0,"")</f>
        <v/>
      </c>
      <c r="J787" s="25" t="str">
        <f>IFERROR(MID($D787,10,7)+0,"")</f>
        <v/>
      </c>
      <c r="K787" s="25" t="str">
        <f>IFERROR(MID($D787,19,7)+0,"")</f>
        <v/>
      </c>
      <c r="L787" s="25" t="str">
        <f>IFERROR(MID($D787,28,7)+0,"")</f>
        <v/>
      </c>
      <c r="M787" s="25" t="str">
        <f>IF(IFERROR(MID($Q787,1,7)+0,"")&lt;1130000,IF(INDEX(C:C,MATCH(LEFT(Q787,7)+0,I:I,0))&lt;1130000,"",INDEX(C:C,MATCH(LEFT(Q787,7)+0,I:I,0))),IFERROR(MID($Q787,1,7)+0,""))</f>
        <v/>
      </c>
      <c r="N787" s="25" t="str">
        <f>IF(IFERROR(MID($Q787,10,7)+0,"")&lt;1130000,"",IFERROR(MID($Q787,10,7)+0,""))</f>
        <v/>
      </c>
      <c r="O787" s="25" t="str">
        <f>IF(IFERROR(MID($Q787,19,7)+0,"")&lt;1130000,"",IFERROR(MID($Q787,19,7)+0,""))</f>
        <v/>
      </c>
      <c r="P787" s="25" t="str">
        <f>IF(M787="","",IF(N787="",M787,M787&amp;", "&amp;N787))</f>
        <v/>
      </c>
      <c r="Q787" s="23"/>
      <c r="R787" s="23"/>
      <c r="S787" s="178" t="s">
        <v>7056</v>
      </c>
      <c r="T787" s="34" t="s">
        <v>36</v>
      </c>
      <c r="U787" s="185" t="s">
        <v>22</v>
      </c>
      <c r="V787" s="188" t="s">
        <v>22</v>
      </c>
      <c r="W787" s="189">
        <v>318</v>
      </c>
      <c r="X787" s="31">
        <v>350</v>
      </c>
      <c r="Y787" s="90">
        <f>IFERROR(ROUND(X787/W787-1,2),"")</f>
        <v>0.1</v>
      </c>
      <c r="Z787" s="31">
        <f>IF(OR(S787="VLD MLC components",S787="VLD MLC pipes",S787="VLD PEX components",S787="VLD PEX pipes",S787="VLD PHC components",S787="VLD PHC pipes",S787="Controls VLD"),"По запросу",X787)</f>
        <v>350</v>
      </c>
      <c r="AA787" s="63">
        <f>ROUND(X787/1.2,3)</f>
        <v>291.66699999999997</v>
      </c>
      <c r="AB787" s="23">
        <v>265</v>
      </c>
      <c r="AC787" s="190">
        <f>IFERROR(ROUND(AA787/AB787-1,2),"")</f>
        <v>0.1</v>
      </c>
      <c r="AD787" s="37">
        <v>0.06</v>
      </c>
      <c r="AE787" s="25"/>
      <c r="AF787" s="25">
        <v>2230</v>
      </c>
      <c r="AG787" s="25">
        <v>2250</v>
      </c>
      <c r="AH787" s="25">
        <v>0</v>
      </c>
      <c r="AI787" s="25">
        <v>0</v>
      </c>
      <c r="AJ787" s="25" t="s">
        <v>20</v>
      </c>
      <c r="AK787" s="22" t="s">
        <v>20</v>
      </c>
      <c r="AL787" s="25" t="s">
        <v>20</v>
      </c>
      <c r="AM787" s="25">
        <v>10</v>
      </c>
      <c r="AN787" s="37">
        <v>140</v>
      </c>
      <c r="AO787" s="37">
        <v>190</v>
      </c>
      <c r="AP787" s="25">
        <v>30</v>
      </c>
      <c r="AQ787" s="37">
        <v>0.6</v>
      </c>
      <c r="AR787" s="94">
        <v>7.9799999999999999E-4</v>
      </c>
      <c r="AS787" s="157"/>
      <c r="AT787" s="93"/>
      <c r="AU787" s="92"/>
      <c r="AV787" s="91"/>
      <c r="AW787" s="92"/>
      <c r="AX787" s="92"/>
      <c r="AY787" s="91"/>
      <c r="AZ787" s="23"/>
      <c r="BA787" s="25"/>
      <c r="BC787">
        <v>350</v>
      </c>
      <c r="BD787" t="str">
        <f>IF(Z787=BC787,"OK")</f>
        <v>OK</v>
      </c>
      <c r="BN787" s="183"/>
    </row>
    <row r="788" spans="1:66" ht="25.5" x14ac:dyDescent="0.25">
      <c r="A788" s="1"/>
      <c r="B788" s="94">
        <v>782</v>
      </c>
      <c r="C788" s="43">
        <v>1237574</v>
      </c>
      <c r="D788" s="23"/>
      <c r="E788" s="26" t="s">
        <v>7099</v>
      </c>
      <c r="F788" s="151" t="s">
        <v>21</v>
      </c>
      <c r="G788" s="28" t="s">
        <v>2182</v>
      </c>
      <c r="H788" s="46" t="str">
        <f>IFERROR(IFERROR(IF(SEARCH("Usystems",$E788)&gt;0,"Usystems"),IF(SEARCH("RIIFO",$E788)&gt;0,"RIIFO","Uponor")),"Uponor")</f>
        <v>Usystems</v>
      </c>
      <c r="I788" s="25" t="str">
        <f>IFERROR(MID($D788,1,7)+0,"")</f>
        <v/>
      </c>
      <c r="J788" s="25" t="str">
        <f>IFERROR(MID($D788,10,7)+0,"")</f>
        <v/>
      </c>
      <c r="K788" s="25" t="str">
        <f>IFERROR(MID($D788,19,7)+0,"")</f>
        <v/>
      </c>
      <c r="L788" s="25" t="str">
        <f>IFERROR(MID($D788,28,7)+0,"")</f>
        <v/>
      </c>
      <c r="M788" s="25" t="str">
        <f>IF(IFERROR(MID($Q788,1,7)+0,"")&lt;1130000,IF(INDEX(C:C,MATCH(LEFT(Q788,7)+0,I:I,0))&lt;1130000,"",INDEX(C:C,MATCH(LEFT(Q788,7)+0,I:I,0))),IFERROR(MID($Q788,1,7)+0,""))</f>
        <v/>
      </c>
      <c r="N788" s="25" t="str">
        <f>IF(IFERROR(MID($Q788,10,7)+0,"")&lt;1130000,"",IFERROR(MID($Q788,10,7)+0,""))</f>
        <v/>
      </c>
      <c r="O788" s="25" t="str">
        <f>IF(IFERROR(MID($Q788,19,7)+0,"")&lt;1130000,"",IFERROR(MID($Q788,19,7)+0,""))</f>
        <v/>
      </c>
      <c r="P788" s="25" t="str">
        <f>IF(M788="","",IF(N788="",M788,M788&amp;", "&amp;N788))</f>
        <v/>
      </c>
      <c r="Q788" s="23"/>
      <c r="R788" s="23"/>
      <c r="S788" s="178" t="s">
        <v>7056</v>
      </c>
      <c r="T788" s="34" t="s">
        <v>36</v>
      </c>
      <c r="U788" s="185" t="s">
        <v>22</v>
      </c>
      <c r="V788" s="188" t="s">
        <v>22</v>
      </c>
      <c r="W788" s="189">
        <v>392</v>
      </c>
      <c r="X788" s="31">
        <v>431</v>
      </c>
      <c r="Y788" s="90">
        <f>IFERROR(ROUND(X788/W788-1,2),"")</f>
        <v>0.1</v>
      </c>
      <c r="Z788" s="31">
        <f>IF(OR(S788="VLD MLC components",S788="VLD MLC pipes",S788="VLD PEX components",S788="VLD PEX pipes",S788="VLD PHC components",S788="VLD PHC pipes",S788="Controls VLD"),"По запросу",X788)</f>
        <v>431</v>
      </c>
      <c r="AA788" s="63">
        <f>ROUND(X788/1.2,3)</f>
        <v>359.16699999999997</v>
      </c>
      <c r="AB788" s="23">
        <v>326.66699999999997</v>
      </c>
      <c r="AC788" s="190">
        <f>IFERROR(ROUND(AA788/AB788-1,2),"")</f>
        <v>0.1</v>
      </c>
      <c r="AD788" s="37">
        <v>7.4999999999999997E-2</v>
      </c>
      <c r="AE788" s="25"/>
      <c r="AF788" s="25">
        <v>1980</v>
      </c>
      <c r="AG788" s="25">
        <v>2000</v>
      </c>
      <c r="AH788" s="25">
        <v>0</v>
      </c>
      <c r="AI788" s="25">
        <v>0</v>
      </c>
      <c r="AJ788" s="25" t="s">
        <v>20</v>
      </c>
      <c r="AK788" s="22" t="s">
        <v>20</v>
      </c>
      <c r="AL788" s="25" t="s">
        <v>20</v>
      </c>
      <c r="AM788" s="25">
        <v>10</v>
      </c>
      <c r="AN788" s="37">
        <v>140</v>
      </c>
      <c r="AO788" s="37">
        <v>190</v>
      </c>
      <c r="AP788" s="25">
        <v>30</v>
      </c>
      <c r="AQ788" s="37">
        <v>0.75</v>
      </c>
      <c r="AR788" s="94">
        <v>7.9799999999999999E-4</v>
      </c>
      <c r="AS788" s="157"/>
      <c r="AT788" s="93"/>
      <c r="AU788" s="92"/>
      <c r="AV788" s="91"/>
      <c r="AW788" s="92"/>
      <c r="AX788" s="92"/>
      <c r="AY788" s="91"/>
      <c r="AZ788" s="23"/>
      <c r="BA788" s="25"/>
      <c r="BC788">
        <v>431</v>
      </c>
      <c r="BD788" t="str">
        <f>IF(Z788=BC788,"OK")</f>
        <v>OK</v>
      </c>
      <c r="BN788" s="183"/>
    </row>
    <row r="789" spans="1:66" ht="25.5" x14ac:dyDescent="0.25">
      <c r="A789" s="1"/>
      <c r="B789" s="94">
        <v>783</v>
      </c>
      <c r="C789" s="43">
        <v>1237576</v>
      </c>
      <c r="D789" s="23"/>
      <c r="E789" s="26" t="s">
        <v>7100</v>
      </c>
      <c r="F789" s="151" t="s">
        <v>21</v>
      </c>
      <c r="G789" s="28" t="s">
        <v>2182</v>
      </c>
      <c r="H789" s="46" t="str">
        <f>IFERROR(IFERROR(IF(SEARCH("Usystems",$E789)&gt;0,"Usystems"),IF(SEARCH("RIIFO",$E789)&gt;0,"RIIFO","Uponor")),"Uponor")</f>
        <v>Usystems</v>
      </c>
      <c r="I789" s="25" t="str">
        <f>IFERROR(MID($D789,1,7)+0,"")</f>
        <v/>
      </c>
      <c r="J789" s="25" t="str">
        <f>IFERROR(MID($D789,10,7)+0,"")</f>
        <v/>
      </c>
      <c r="K789" s="25" t="str">
        <f>IFERROR(MID($D789,19,7)+0,"")</f>
        <v/>
      </c>
      <c r="L789" s="25" t="str">
        <f>IFERROR(MID($D789,28,7)+0,"")</f>
        <v/>
      </c>
      <c r="M789" s="25" t="str">
        <f>IF(IFERROR(MID($Q789,1,7)+0,"")&lt;1130000,IF(INDEX(C:C,MATCH(LEFT(Q789,7)+0,I:I,0))&lt;1130000,"",INDEX(C:C,MATCH(LEFT(Q789,7)+0,I:I,0))),IFERROR(MID($Q789,1,7)+0,""))</f>
        <v/>
      </c>
      <c r="N789" s="25" t="str">
        <f>IF(IFERROR(MID($Q789,10,7)+0,"")&lt;1130000,"",IFERROR(MID($Q789,10,7)+0,""))</f>
        <v/>
      </c>
      <c r="O789" s="25" t="str">
        <f>IF(IFERROR(MID($Q789,19,7)+0,"")&lt;1130000,"",IFERROR(MID($Q789,19,7)+0,""))</f>
        <v/>
      </c>
      <c r="P789" s="25" t="str">
        <f>IF(M789="","",IF(N789="",M789,M789&amp;", "&amp;N789))</f>
        <v/>
      </c>
      <c r="Q789" s="23"/>
      <c r="R789" s="23"/>
      <c r="S789" s="178" t="s">
        <v>7056</v>
      </c>
      <c r="T789" s="34" t="s">
        <v>36</v>
      </c>
      <c r="U789" s="185" t="s">
        <v>22</v>
      </c>
      <c r="V789" s="188" t="s">
        <v>22</v>
      </c>
      <c r="W789" s="189">
        <v>488</v>
      </c>
      <c r="X789" s="31">
        <v>537</v>
      </c>
      <c r="Y789" s="90">
        <f>IFERROR(ROUND(X789/W789-1,2),"")</f>
        <v>0.1</v>
      </c>
      <c r="Z789" s="31">
        <f>IF(OR(S789="VLD MLC components",S789="VLD MLC pipes",S789="VLD PEX components",S789="VLD PEX pipes",S789="VLD PHC components",S789="VLD PHC pipes",S789="Controls VLD"),"По запросу",X789)</f>
        <v>537</v>
      </c>
      <c r="AA789" s="63">
        <f>ROUND(X789/1.2,3)</f>
        <v>447.5</v>
      </c>
      <c r="AB789" s="23">
        <v>406.66699999999997</v>
      </c>
      <c r="AC789" s="190">
        <f>IFERROR(ROUND(AA789/AB789-1,2),"")</f>
        <v>0.1</v>
      </c>
      <c r="AD789" s="37">
        <v>9.1999999999999998E-2</v>
      </c>
      <c r="AE789" s="25"/>
      <c r="AF789" s="25">
        <v>1980</v>
      </c>
      <c r="AG789" s="25">
        <v>2000</v>
      </c>
      <c r="AH789" s="25">
        <v>0</v>
      </c>
      <c r="AI789" s="25">
        <v>0</v>
      </c>
      <c r="AJ789" s="25" t="s">
        <v>20</v>
      </c>
      <c r="AK789" s="22" t="s">
        <v>20</v>
      </c>
      <c r="AL789" s="25" t="s">
        <v>20</v>
      </c>
      <c r="AM789" s="25">
        <v>10</v>
      </c>
      <c r="AN789" s="37">
        <v>180</v>
      </c>
      <c r="AO789" s="37">
        <v>200</v>
      </c>
      <c r="AP789" s="25">
        <v>30</v>
      </c>
      <c r="AQ789" s="37">
        <v>0.91999999999999993</v>
      </c>
      <c r="AR789" s="94">
        <v>1.08E-3</v>
      </c>
      <c r="AS789" s="157"/>
      <c r="AT789" s="93"/>
      <c r="AU789" s="92"/>
      <c r="AV789" s="91"/>
      <c r="AW789" s="92"/>
      <c r="AX789" s="92"/>
      <c r="AY789" s="91"/>
      <c r="AZ789" s="23"/>
      <c r="BA789" s="25"/>
      <c r="BC789">
        <v>537</v>
      </c>
      <c r="BD789" t="str">
        <f>IF(Z789=BC789,"OK")</f>
        <v>OK</v>
      </c>
      <c r="BN789" s="183"/>
    </row>
    <row r="790" spans="1:66" ht="25.5" x14ac:dyDescent="0.25">
      <c r="A790" s="1"/>
      <c r="B790" s="94">
        <v>784</v>
      </c>
      <c r="C790" s="43">
        <v>1237591</v>
      </c>
      <c r="D790" s="23"/>
      <c r="E790" s="26" t="s">
        <v>7120</v>
      </c>
      <c r="F790" s="151" t="s">
        <v>21</v>
      </c>
      <c r="G790" s="28" t="s">
        <v>2182</v>
      </c>
      <c r="H790" s="46" t="str">
        <f>IFERROR(IFERROR(IF(SEARCH("Usystems",$E790)&gt;0,"Usystems"),IF(SEARCH("RIIFO",$E790)&gt;0,"RIIFO","Uponor")),"Uponor")</f>
        <v>Usystems</v>
      </c>
      <c r="I790" s="25" t="str">
        <f>IFERROR(MID($D790,1,7)+0,"")</f>
        <v/>
      </c>
      <c r="J790" s="25" t="str">
        <f>IFERROR(MID($D790,10,7)+0,"")</f>
        <v/>
      </c>
      <c r="K790" s="25" t="str">
        <f>IFERROR(MID($D790,19,7)+0,"")</f>
        <v/>
      </c>
      <c r="L790" s="25" t="str">
        <f>IFERROR(MID($D790,28,7)+0,"")</f>
        <v/>
      </c>
      <c r="M790" s="25" t="str">
        <f>IF(IFERROR(MID($Q790,1,7)+0,"")&lt;1130000,IF(INDEX(C:C,MATCH(LEFT(Q790,7)+0,I:I,0))&lt;1130000,"",INDEX(C:C,MATCH(LEFT(Q790,7)+0,I:I,0))),IFERROR(MID($Q790,1,7)+0,""))</f>
        <v/>
      </c>
      <c r="N790" s="25" t="str">
        <f>IF(IFERROR(MID($Q790,10,7)+0,"")&lt;1130000,"",IFERROR(MID($Q790,10,7)+0,""))</f>
        <v/>
      </c>
      <c r="O790" s="25" t="str">
        <f>IF(IFERROR(MID($Q790,19,7)+0,"")&lt;1130000,"",IFERROR(MID($Q790,19,7)+0,""))</f>
        <v/>
      </c>
      <c r="P790" s="25" t="str">
        <f>IF(M790="","",IF(N790="",M790,M790&amp;", "&amp;N790))</f>
        <v/>
      </c>
      <c r="Q790" s="23"/>
      <c r="R790" s="23"/>
      <c r="S790" s="178" t="s">
        <v>7056</v>
      </c>
      <c r="T790" s="34" t="s">
        <v>36</v>
      </c>
      <c r="U790" s="185" t="s">
        <v>22</v>
      </c>
      <c r="V790" s="188" t="s">
        <v>22</v>
      </c>
      <c r="W790" s="189">
        <v>282</v>
      </c>
      <c r="X790" s="31">
        <v>310</v>
      </c>
      <c r="Y790" s="90">
        <f>IFERROR(ROUND(X790/W790-1,2),"")</f>
        <v>0.1</v>
      </c>
      <c r="Z790" s="31">
        <f>IF(OR(S790="VLD MLC components",S790="VLD MLC pipes",S790="VLD PEX components",S790="VLD PEX pipes",S790="VLD PHC components",S790="VLD PHC pipes",S790="Controls VLD"),"По запросу",X790)</f>
        <v>310</v>
      </c>
      <c r="AA790" s="63">
        <f>ROUND(X790/1.2,3)</f>
        <v>258.33300000000003</v>
      </c>
      <c r="AB790" s="23">
        <v>235</v>
      </c>
      <c r="AC790" s="190">
        <f>IFERROR(ROUND(AA790/AB790-1,2),"")</f>
        <v>0.1</v>
      </c>
      <c r="AD790" s="37">
        <v>4.9000000000000002E-2</v>
      </c>
      <c r="AE790" s="25"/>
      <c r="AF790" s="25">
        <v>2160</v>
      </c>
      <c r="AG790" s="25">
        <v>2250</v>
      </c>
      <c r="AH790" s="25">
        <v>0</v>
      </c>
      <c r="AI790" s="25">
        <v>0</v>
      </c>
      <c r="AJ790" s="25" t="s">
        <v>20</v>
      </c>
      <c r="AK790" s="22" t="s">
        <v>20</v>
      </c>
      <c r="AL790" s="25" t="s">
        <v>20</v>
      </c>
      <c r="AM790" s="25">
        <v>10</v>
      </c>
      <c r="AN790" s="37">
        <v>140</v>
      </c>
      <c r="AO790" s="37">
        <v>190</v>
      </c>
      <c r="AP790" s="25">
        <v>30</v>
      </c>
      <c r="AQ790" s="37">
        <v>0.49</v>
      </c>
      <c r="AR790" s="94">
        <v>7.9799999999999999E-4</v>
      </c>
      <c r="AS790" s="157"/>
      <c r="AT790" s="93"/>
      <c r="AU790" s="92"/>
      <c r="AV790" s="91"/>
      <c r="AW790" s="92"/>
      <c r="AX790" s="92"/>
      <c r="AY790" s="91"/>
      <c r="AZ790" s="23"/>
      <c r="BA790" s="25"/>
      <c r="BC790">
        <v>310</v>
      </c>
      <c r="BD790" t="str">
        <f>IF(Z790=BC790,"OK")</f>
        <v>OK</v>
      </c>
      <c r="BN790" s="183"/>
    </row>
    <row r="791" spans="1:66" ht="25.5" x14ac:dyDescent="0.25">
      <c r="A791" s="1"/>
      <c r="B791" s="94">
        <v>785</v>
      </c>
      <c r="C791" s="43">
        <v>1237593</v>
      </c>
      <c r="D791" s="23"/>
      <c r="E791" s="26" t="s">
        <v>7121</v>
      </c>
      <c r="F791" s="151" t="s">
        <v>21</v>
      </c>
      <c r="G791" s="28" t="s">
        <v>2182</v>
      </c>
      <c r="H791" s="46" t="str">
        <f>IFERROR(IFERROR(IF(SEARCH("Usystems",$E791)&gt;0,"Usystems"),IF(SEARCH("RIIFO",$E791)&gt;0,"RIIFO","Uponor")),"Uponor")</f>
        <v>Usystems</v>
      </c>
      <c r="I791" s="25" t="str">
        <f>IFERROR(MID($D791,1,7)+0,"")</f>
        <v/>
      </c>
      <c r="J791" s="25" t="str">
        <f>IFERROR(MID($D791,10,7)+0,"")</f>
        <v/>
      </c>
      <c r="K791" s="25" t="str">
        <f>IFERROR(MID($D791,19,7)+0,"")</f>
        <v/>
      </c>
      <c r="L791" s="25" t="str">
        <f>IFERROR(MID($D791,28,7)+0,"")</f>
        <v/>
      </c>
      <c r="M791" s="25" t="str">
        <f>IF(IFERROR(MID($Q791,1,7)+0,"")&lt;1130000,IF(INDEX(C:C,MATCH(LEFT(Q791,7)+0,I:I,0))&lt;1130000,"",INDEX(C:C,MATCH(LEFT(Q791,7)+0,I:I,0))),IFERROR(MID($Q791,1,7)+0,""))</f>
        <v/>
      </c>
      <c r="N791" s="25" t="str">
        <f>IF(IFERROR(MID($Q791,10,7)+0,"")&lt;1130000,"",IFERROR(MID($Q791,10,7)+0,""))</f>
        <v/>
      </c>
      <c r="O791" s="25" t="str">
        <f>IF(IFERROR(MID($Q791,19,7)+0,"")&lt;1130000,"",IFERROR(MID($Q791,19,7)+0,""))</f>
        <v/>
      </c>
      <c r="P791" s="25" t="str">
        <f>IF(M791="","",IF(N791="",M791,M791&amp;", "&amp;N791))</f>
        <v/>
      </c>
      <c r="Q791" s="23"/>
      <c r="R791" s="23"/>
      <c r="S791" s="178" t="s">
        <v>7056</v>
      </c>
      <c r="T791" s="34" t="s">
        <v>36</v>
      </c>
      <c r="U791" s="185" t="s">
        <v>22</v>
      </c>
      <c r="V791" s="188" t="s">
        <v>22</v>
      </c>
      <c r="W791" s="189">
        <v>334</v>
      </c>
      <c r="X791" s="31">
        <v>367</v>
      </c>
      <c r="Y791" s="90">
        <f>IFERROR(ROUND(X791/W791-1,2),"")</f>
        <v>0.1</v>
      </c>
      <c r="Z791" s="31">
        <f>IF(OR(S791="VLD MLC components",S791="VLD MLC pipes",S791="VLD PEX components",S791="VLD PEX pipes",S791="VLD PHC components",S791="VLD PHC pipes",S791="Controls VLD"),"По запросу",X791)</f>
        <v>367</v>
      </c>
      <c r="AA791" s="63">
        <f>ROUND(X791/1.2,3)</f>
        <v>305.83300000000003</v>
      </c>
      <c r="AB791" s="23">
        <v>278.33300000000003</v>
      </c>
      <c r="AC791" s="190">
        <f>IFERROR(ROUND(AA791/AB791-1,2),"")</f>
        <v>0.1</v>
      </c>
      <c r="AD791" s="37">
        <v>5.8999999999999997E-2</v>
      </c>
      <c r="AE791" s="25"/>
      <c r="AF791" s="25">
        <v>2060</v>
      </c>
      <c r="AG791" s="25">
        <v>2100</v>
      </c>
      <c r="AH791" s="25">
        <v>0</v>
      </c>
      <c r="AI791" s="25">
        <v>0</v>
      </c>
      <c r="AJ791" s="25" t="s">
        <v>20</v>
      </c>
      <c r="AK791" s="22" t="s">
        <v>20</v>
      </c>
      <c r="AL791" s="25" t="s">
        <v>20</v>
      </c>
      <c r="AM791" s="25">
        <v>10</v>
      </c>
      <c r="AN791" s="37">
        <v>140</v>
      </c>
      <c r="AO791" s="37">
        <v>190</v>
      </c>
      <c r="AP791" s="25">
        <v>30</v>
      </c>
      <c r="AQ791" s="37">
        <v>0.59</v>
      </c>
      <c r="AR791" s="94">
        <v>7.9799999999999999E-4</v>
      </c>
      <c r="AS791" s="157"/>
      <c r="AT791" s="93"/>
      <c r="AU791" s="92"/>
      <c r="AV791" s="91"/>
      <c r="AW791" s="92"/>
      <c r="AX791" s="92"/>
      <c r="AY791" s="91"/>
      <c r="AZ791" s="23"/>
      <c r="BA791" s="25"/>
      <c r="BC791">
        <v>367</v>
      </c>
      <c r="BD791" t="str">
        <f>IF(Z791=BC791,"OK")</f>
        <v>OK</v>
      </c>
      <c r="BN791" s="183"/>
    </row>
    <row r="792" spans="1:66" ht="25.5" x14ac:dyDescent="0.25">
      <c r="A792" s="1"/>
      <c r="B792" s="94">
        <v>786</v>
      </c>
      <c r="C792" s="43">
        <v>1237611</v>
      </c>
      <c r="D792" s="23"/>
      <c r="E792" s="26" t="s">
        <v>7101</v>
      </c>
      <c r="F792" s="151" t="s">
        <v>21</v>
      </c>
      <c r="G792" s="28" t="s">
        <v>2182</v>
      </c>
      <c r="H792" s="46" t="str">
        <f>IFERROR(IFERROR(IF(SEARCH("Usystems",$E792)&gt;0,"Usystems"),IF(SEARCH("RIIFO",$E792)&gt;0,"RIIFO","Uponor")),"Uponor")</f>
        <v>Usystems</v>
      </c>
      <c r="I792" s="25" t="str">
        <f>IFERROR(MID($D792,1,7)+0,"")</f>
        <v/>
      </c>
      <c r="J792" s="25" t="str">
        <f>IFERROR(MID($D792,10,7)+0,"")</f>
        <v/>
      </c>
      <c r="K792" s="25" t="str">
        <f>IFERROR(MID($D792,19,7)+0,"")</f>
        <v/>
      </c>
      <c r="L792" s="25" t="str">
        <f>IFERROR(MID($D792,28,7)+0,"")</f>
        <v/>
      </c>
      <c r="M792" s="25" t="str">
        <f>IF(IFERROR(MID($Q792,1,7)+0,"")&lt;1130000,IF(INDEX(C:C,MATCH(LEFT(Q792,7)+0,I:I,0))&lt;1130000,"",INDEX(C:C,MATCH(LEFT(Q792,7)+0,I:I,0))),IFERROR(MID($Q792,1,7)+0,""))</f>
        <v/>
      </c>
      <c r="N792" s="25" t="str">
        <f>IF(IFERROR(MID($Q792,10,7)+0,"")&lt;1130000,"",IFERROR(MID($Q792,10,7)+0,""))</f>
        <v/>
      </c>
      <c r="O792" s="25" t="str">
        <f>IF(IFERROR(MID($Q792,19,7)+0,"")&lt;1130000,"",IFERROR(MID($Q792,19,7)+0,""))</f>
        <v/>
      </c>
      <c r="P792" s="25" t="str">
        <f>IF(M792="","",IF(N792="",M792,M792&amp;", "&amp;N792))</f>
        <v/>
      </c>
      <c r="Q792" s="23"/>
      <c r="R792" s="23"/>
      <c r="S792" s="178" t="s">
        <v>7056</v>
      </c>
      <c r="T792" s="34" t="s">
        <v>36</v>
      </c>
      <c r="U792" s="185" t="s">
        <v>22</v>
      </c>
      <c r="V792" s="188" t="s">
        <v>22</v>
      </c>
      <c r="W792" s="189">
        <v>369</v>
      </c>
      <c r="X792" s="31">
        <v>406</v>
      </c>
      <c r="Y792" s="90">
        <f>IFERROR(ROUND(X792/W792-1,2),"")</f>
        <v>0.1</v>
      </c>
      <c r="Z792" s="31">
        <f>IF(OR(S792="VLD MLC components",S792="VLD MLC pipes",S792="VLD PEX components",S792="VLD PEX pipes",S792="VLD PHC components",S792="VLD PHC pipes",S792="Controls VLD"),"По запросу",X792)</f>
        <v>406</v>
      </c>
      <c r="AA792" s="63">
        <f>ROUND(X792/1.2,3)</f>
        <v>338.33300000000003</v>
      </c>
      <c r="AB792" s="23">
        <v>307.5</v>
      </c>
      <c r="AC792" s="190">
        <f>IFERROR(ROUND(AA792/AB792-1,2),"")</f>
        <v>0.1</v>
      </c>
      <c r="AD792" s="37">
        <v>5.8999999999999997E-2</v>
      </c>
      <c r="AE792" s="25"/>
      <c r="AF792" s="25">
        <v>1980</v>
      </c>
      <c r="AG792" s="25">
        <v>2100</v>
      </c>
      <c r="AH792" s="25">
        <v>0</v>
      </c>
      <c r="AI792" s="25">
        <v>0</v>
      </c>
      <c r="AJ792" s="25" t="s">
        <v>20</v>
      </c>
      <c r="AK792" s="22" t="s">
        <v>20</v>
      </c>
      <c r="AL792" s="25" t="s">
        <v>20</v>
      </c>
      <c r="AM792" s="25">
        <v>10</v>
      </c>
      <c r="AN792" s="37">
        <v>180</v>
      </c>
      <c r="AO792" s="37">
        <v>200</v>
      </c>
      <c r="AP792" s="25">
        <v>30</v>
      </c>
      <c r="AQ792" s="37">
        <v>0.59</v>
      </c>
      <c r="AR792" s="94">
        <v>1.08E-3</v>
      </c>
      <c r="AS792" s="157"/>
      <c r="AT792" s="93"/>
      <c r="AU792" s="92"/>
      <c r="AV792" s="91"/>
      <c r="AW792" s="92"/>
      <c r="AX792" s="92"/>
      <c r="AY792" s="91"/>
      <c r="AZ792" s="23"/>
      <c r="BA792" s="25"/>
      <c r="BC792">
        <v>406</v>
      </c>
      <c r="BD792" t="str">
        <f>IF(Z792=BC792,"OK")</f>
        <v>OK</v>
      </c>
      <c r="BN792" s="183"/>
    </row>
    <row r="793" spans="1:66" ht="25.5" x14ac:dyDescent="0.25">
      <c r="A793" s="1"/>
      <c r="B793" s="94">
        <v>787</v>
      </c>
      <c r="C793" s="43">
        <v>1237671</v>
      </c>
      <c r="D793" s="23"/>
      <c r="E793" s="26" t="s">
        <v>7106</v>
      </c>
      <c r="F793" s="151" t="s">
        <v>21</v>
      </c>
      <c r="G793" s="28" t="s">
        <v>2182</v>
      </c>
      <c r="H793" s="46" t="str">
        <f>IFERROR(IFERROR(IF(SEARCH("Usystems",$E793)&gt;0,"Usystems"),IF(SEARCH("RIIFO",$E793)&gt;0,"RIIFO","Uponor")),"Uponor")</f>
        <v>Usystems</v>
      </c>
      <c r="I793" s="25" t="str">
        <f>IFERROR(MID($D793,1,7)+0,"")</f>
        <v/>
      </c>
      <c r="J793" s="25" t="str">
        <f>IFERROR(MID($D793,10,7)+0,"")</f>
        <v/>
      </c>
      <c r="K793" s="25" t="str">
        <f>IFERROR(MID($D793,19,7)+0,"")</f>
        <v/>
      </c>
      <c r="L793" s="25" t="str">
        <f>IFERROR(MID($D793,28,7)+0,"")</f>
        <v/>
      </c>
      <c r="M793" s="25" t="str">
        <f>IF(IFERROR(MID($Q793,1,7)+0,"")&lt;1130000,IF(INDEX(C:C,MATCH(LEFT(Q793,7)+0,I:I,0))&lt;1130000,"",INDEX(C:C,MATCH(LEFT(Q793,7)+0,I:I,0))),IFERROR(MID($Q793,1,7)+0,""))</f>
        <v/>
      </c>
      <c r="N793" s="25" t="str">
        <f>IF(IFERROR(MID($Q793,10,7)+0,"")&lt;1130000,"",IFERROR(MID($Q793,10,7)+0,""))</f>
        <v/>
      </c>
      <c r="O793" s="25" t="str">
        <f>IF(IFERROR(MID($Q793,19,7)+0,"")&lt;1130000,"",IFERROR(MID($Q793,19,7)+0,""))</f>
        <v/>
      </c>
      <c r="P793" s="25" t="str">
        <f>IF(M793="","",IF(N793="",M793,M793&amp;", "&amp;N793))</f>
        <v/>
      </c>
      <c r="Q793" s="23"/>
      <c r="R793" s="23"/>
      <c r="S793" s="178" t="s">
        <v>7056</v>
      </c>
      <c r="T793" s="34" t="s">
        <v>36</v>
      </c>
      <c r="U793" s="185" t="s">
        <v>22</v>
      </c>
      <c r="V793" s="188" t="s">
        <v>22</v>
      </c>
      <c r="W793" s="189">
        <v>615</v>
      </c>
      <c r="X793" s="31">
        <v>677</v>
      </c>
      <c r="Y793" s="90">
        <f>IFERROR(ROUND(X793/W793-1,2),"")</f>
        <v>0.1</v>
      </c>
      <c r="Z793" s="31">
        <f>IF(OR(S793="VLD MLC components",S793="VLD MLC pipes",S793="VLD PEX components",S793="VLD PEX pipes",S793="VLD PHC components",S793="VLD PHC pipes",S793="Controls VLD"),"По запросу",X793)</f>
        <v>677</v>
      </c>
      <c r="AA793" s="63">
        <f>ROUND(X793/1.2,3)</f>
        <v>564.16700000000003</v>
      </c>
      <c r="AB793" s="23">
        <v>512.5</v>
      </c>
      <c r="AC793" s="190">
        <f>IFERROR(ROUND(AA793/AB793-1,2),"")</f>
        <v>0.1</v>
      </c>
      <c r="AD793" s="37">
        <v>0.108</v>
      </c>
      <c r="AE793" s="25"/>
      <c r="AF793" s="25">
        <v>1890</v>
      </c>
      <c r="AG793" s="25">
        <v>2100</v>
      </c>
      <c r="AH793" s="25">
        <v>0</v>
      </c>
      <c r="AI793" s="25">
        <v>0</v>
      </c>
      <c r="AJ793" s="25" t="s">
        <v>20</v>
      </c>
      <c r="AK793" s="22" t="s">
        <v>20</v>
      </c>
      <c r="AL793" s="25" t="s">
        <v>20</v>
      </c>
      <c r="AM793" s="25">
        <v>10</v>
      </c>
      <c r="AN793" s="37">
        <v>200</v>
      </c>
      <c r="AO793" s="37">
        <v>240</v>
      </c>
      <c r="AP793" s="25">
        <v>30</v>
      </c>
      <c r="AQ793" s="37">
        <v>1.08</v>
      </c>
      <c r="AR793" s="94">
        <v>1.4400000000000001E-3</v>
      </c>
      <c r="AS793" s="157"/>
      <c r="AT793" s="93"/>
      <c r="AU793" s="92"/>
      <c r="AV793" s="91"/>
      <c r="AW793" s="92"/>
      <c r="AX793" s="92"/>
      <c r="AY793" s="91"/>
      <c r="AZ793" s="23"/>
      <c r="BA793" s="25"/>
      <c r="BC793">
        <v>677</v>
      </c>
      <c r="BD793" t="str">
        <f>IF(Z793=BC793,"OK")</f>
        <v>OK</v>
      </c>
      <c r="BN793" s="183"/>
    </row>
    <row r="794" spans="1:66" ht="25.5" x14ac:dyDescent="0.25">
      <c r="A794" s="1"/>
      <c r="B794" s="94">
        <v>788</v>
      </c>
      <c r="C794" s="43">
        <v>1237601</v>
      </c>
      <c r="D794" s="23"/>
      <c r="E794" s="26" t="s">
        <v>7122</v>
      </c>
      <c r="F794" s="151" t="s">
        <v>21</v>
      </c>
      <c r="G794" s="28" t="s">
        <v>2182</v>
      </c>
      <c r="H794" s="46" t="str">
        <f>IFERROR(IFERROR(IF(SEARCH("Usystems",$E794)&gt;0,"Usystems"),IF(SEARCH("RIIFO",$E794)&gt;0,"RIIFO","Uponor")),"Uponor")</f>
        <v>Usystems</v>
      </c>
      <c r="I794" s="25" t="str">
        <f>IFERROR(MID($D794,1,7)+0,"")</f>
        <v/>
      </c>
      <c r="J794" s="25" t="str">
        <f>IFERROR(MID($D794,10,7)+0,"")</f>
        <v/>
      </c>
      <c r="K794" s="25" t="str">
        <f>IFERROR(MID($D794,19,7)+0,"")</f>
        <v/>
      </c>
      <c r="L794" s="25" t="str">
        <f>IFERROR(MID($D794,28,7)+0,"")</f>
        <v/>
      </c>
      <c r="M794" s="25" t="str">
        <f>IF(IFERROR(MID($Q794,1,7)+0,"")&lt;1130000,IF(INDEX(C:C,MATCH(LEFT(Q794,7)+0,I:I,0))&lt;1130000,"",INDEX(C:C,MATCH(LEFT(Q794,7)+0,I:I,0))),IFERROR(MID($Q794,1,7)+0,""))</f>
        <v/>
      </c>
      <c r="N794" s="25" t="str">
        <f>IF(IFERROR(MID($Q794,10,7)+0,"")&lt;1130000,"",IFERROR(MID($Q794,10,7)+0,""))</f>
        <v/>
      </c>
      <c r="O794" s="25" t="str">
        <f>IF(IFERROR(MID($Q794,19,7)+0,"")&lt;1130000,"",IFERROR(MID($Q794,19,7)+0,""))</f>
        <v/>
      </c>
      <c r="P794" s="25" t="str">
        <f>IF(M794="","",IF(N794="",M794,M794&amp;", "&amp;N794))</f>
        <v/>
      </c>
      <c r="Q794" s="23"/>
      <c r="R794" s="23"/>
      <c r="S794" s="178" t="s">
        <v>7056</v>
      </c>
      <c r="T794" s="34" t="s">
        <v>36</v>
      </c>
      <c r="U794" s="185" t="s">
        <v>22</v>
      </c>
      <c r="V794" s="188" t="s">
        <v>22</v>
      </c>
      <c r="W794" s="189">
        <v>434</v>
      </c>
      <c r="X794" s="31">
        <v>477</v>
      </c>
      <c r="Y794" s="90">
        <f>IFERROR(ROUND(X794/W794-1,2),"")</f>
        <v>0.1</v>
      </c>
      <c r="Z794" s="31">
        <f>IF(OR(S794="VLD MLC components",S794="VLD MLC pipes",S794="VLD PEX components",S794="VLD PEX pipes",S794="VLD PHC components",S794="VLD PHC pipes",S794="Controls VLD"),"По запросу",X794)</f>
        <v>477</v>
      </c>
      <c r="AA794" s="63">
        <f>ROUND(X794/1.2,3)</f>
        <v>397.5</v>
      </c>
      <c r="AB794" s="23">
        <v>361.66699999999997</v>
      </c>
      <c r="AC794" s="190">
        <f>IFERROR(ROUND(AA794/AB794-1,2),"")</f>
        <v>0.1</v>
      </c>
      <c r="AD794" s="37">
        <v>7.3999999999999996E-2</v>
      </c>
      <c r="AE794" s="25"/>
      <c r="AF794" s="25">
        <v>2820</v>
      </c>
      <c r="AG794" s="25">
        <v>3000</v>
      </c>
      <c r="AH794" s="25">
        <v>0</v>
      </c>
      <c r="AI794" s="25">
        <v>0</v>
      </c>
      <c r="AJ794" s="25" t="s">
        <v>20</v>
      </c>
      <c r="AK794" s="22" t="s">
        <v>20</v>
      </c>
      <c r="AL794" s="25" t="s">
        <v>20</v>
      </c>
      <c r="AM794" s="25">
        <v>10</v>
      </c>
      <c r="AN794" s="37">
        <v>140</v>
      </c>
      <c r="AO794" s="37">
        <v>190</v>
      </c>
      <c r="AP794" s="25">
        <v>30</v>
      </c>
      <c r="AQ794" s="37">
        <v>0.74</v>
      </c>
      <c r="AR794" s="94">
        <v>7.9799999999999999E-4</v>
      </c>
      <c r="AS794" s="157"/>
      <c r="AT794" s="93"/>
      <c r="AU794" s="92"/>
      <c r="AV794" s="91"/>
      <c r="AW794" s="92"/>
      <c r="AX794" s="92"/>
      <c r="AY794" s="91"/>
      <c r="AZ794" s="23"/>
      <c r="BA794" s="25"/>
      <c r="BC794">
        <v>477</v>
      </c>
      <c r="BD794" t="str">
        <f>IF(Z794=BC794,"OK")</f>
        <v>OK</v>
      </c>
      <c r="BN794" s="183"/>
    </row>
    <row r="795" spans="1:66" ht="25.5" x14ac:dyDescent="0.25">
      <c r="A795" s="1"/>
      <c r="B795" s="94">
        <v>789</v>
      </c>
      <c r="C795" s="43">
        <v>1237661</v>
      </c>
      <c r="D795" s="23"/>
      <c r="E795" s="26" t="s">
        <v>7123</v>
      </c>
      <c r="F795" s="151" t="s">
        <v>21</v>
      </c>
      <c r="G795" s="28" t="s">
        <v>2182</v>
      </c>
      <c r="H795" s="46" t="str">
        <f>IFERROR(IFERROR(IF(SEARCH("Usystems",$E795)&gt;0,"Usystems"),IF(SEARCH("RIIFO",$E795)&gt;0,"RIIFO","Uponor")),"Uponor")</f>
        <v>Usystems</v>
      </c>
      <c r="I795" s="25" t="str">
        <f>IFERROR(MID($D795,1,7)+0,"")</f>
        <v/>
      </c>
      <c r="J795" s="25" t="str">
        <f>IFERROR(MID($D795,10,7)+0,"")</f>
        <v/>
      </c>
      <c r="K795" s="25" t="str">
        <f>IFERROR(MID($D795,19,7)+0,"")</f>
        <v/>
      </c>
      <c r="L795" s="25" t="str">
        <f>IFERROR(MID($D795,28,7)+0,"")</f>
        <v/>
      </c>
      <c r="M795" s="25" t="str">
        <f>IF(IFERROR(MID($Q795,1,7)+0,"")&lt;1130000,IF(INDEX(C:C,MATCH(LEFT(Q795,7)+0,I:I,0))&lt;1130000,"",INDEX(C:C,MATCH(LEFT(Q795,7)+0,I:I,0))),IFERROR(MID($Q795,1,7)+0,""))</f>
        <v/>
      </c>
      <c r="N795" s="25" t="str">
        <f>IF(IFERROR(MID($Q795,10,7)+0,"")&lt;1130000,"",IFERROR(MID($Q795,10,7)+0,""))</f>
        <v/>
      </c>
      <c r="O795" s="25" t="str">
        <f>IF(IFERROR(MID($Q795,19,7)+0,"")&lt;1130000,"",IFERROR(MID($Q795,19,7)+0,""))</f>
        <v/>
      </c>
      <c r="P795" s="25" t="str">
        <f>IF(M795="","",IF(N795="",M795,M795&amp;", "&amp;N795))</f>
        <v/>
      </c>
      <c r="Q795" s="23"/>
      <c r="R795" s="23"/>
      <c r="S795" s="178" t="s">
        <v>7056</v>
      </c>
      <c r="T795" s="34" t="s">
        <v>36</v>
      </c>
      <c r="U795" s="185" t="s">
        <v>22</v>
      </c>
      <c r="V795" s="188" t="s">
        <v>22</v>
      </c>
      <c r="W795" s="189">
        <v>1348</v>
      </c>
      <c r="X795" s="31">
        <v>1483</v>
      </c>
      <c r="Y795" s="90">
        <f>IFERROR(ROUND(X795/W795-1,2),"")</f>
        <v>0.1</v>
      </c>
      <c r="Z795" s="31">
        <f>IF(OR(S795="VLD MLC components",S795="VLD MLC pipes",S795="VLD PEX components",S795="VLD PEX pipes",S795="VLD PHC components",S795="VLD PHC pipes",S795="Controls VLD"),"По запросу",X795)</f>
        <v>1483</v>
      </c>
      <c r="AA795" s="63">
        <f>ROUND(X795/1.2,3)</f>
        <v>1235.8330000000001</v>
      </c>
      <c r="AB795" s="23">
        <v>1123.3330000000001</v>
      </c>
      <c r="AC795" s="190">
        <f>IFERROR(ROUND(AA795/AB795-1,2),"")</f>
        <v>0.1</v>
      </c>
      <c r="AD795" s="37">
        <v>0.16400000000000001</v>
      </c>
      <c r="AE795" s="25"/>
      <c r="AF795" s="25">
        <v>1850</v>
      </c>
      <c r="AG795" s="25">
        <v>2000</v>
      </c>
      <c r="AH795" s="25">
        <v>0</v>
      </c>
      <c r="AI795" s="25">
        <v>0</v>
      </c>
      <c r="AJ795" s="25" t="s">
        <v>20</v>
      </c>
      <c r="AK795" s="22" t="s">
        <v>20</v>
      </c>
      <c r="AL795" s="25" t="s">
        <v>20</v>
      </c>
      <c r="AM795" s="25">
        <v>10</v>
      </c>
      <c r="AN795" s="37">
        <v>340</v>
      </c>
      <c r="AO795" s="37">
        <v>210</v>
      </c>
      <c r="AP795" s="25">
        <v>10</v>
      </c>
      <c r="AQ795" s="37">
        <v>1.6400000000000001</v>
      </c>
      <c r="AR795" s="94">
        <v>7.1400000000000001E-4</v>
      </c>
      <c r="AS795" s="157"/>
      <c r="AT795" s="93"/>
      <c r="AU795" s="92"/>
      <c r="AV795" s="91"/>
      <c r="AW795" s="92"/>
      <c r="AX795" s="92"/>
      <c r="AY795" s="91"/>
      <c r="AZ795" s="23"/>
      <c r="BA795" s="25"/>
      <c r="BC795">
        <v>1483</v>
      </c>
      <c r="BD795" t="str">
        <f>IF(Z795=BC795,"OK")</f>
        <v>OK</v>
      </c>
      <c r="BN795" s="183"/>
    </row>
    <row r="796" spans="1:66" ht="25.5" x14ac:dyDescent="0.25">
      <c r="A796" s="1"/>
      <c r="B796" s="94">
        <v>790</v>
      </c>
      <c r="C796" s="43">
        <v>1237690</v>
      </c>
      <c r="D796" s="23"/>
      <c r="E796" s="26" t="s">
        <v>7057</v>
      </c>
      <c r="F796" s="151" t="s">
        <v>655</v>
      </c>
      <c r="G796" s="28" t="s">
        <v>2182</v>
      </c>
      <c r="H796" s="46" t="str">
        <f>IFERROR(IFERROR(IF(SEARCH("Usystems",$E796)&gt;0,"Usystems"),IF(SEARCH("RIIFO",$E796)&gt;0,"RIIFO","Uponor")),"Uponor")</f>
        <v>Usystems</v>
      </c>
      <c r="I796" s="25" t="str">
        <f>IFERROR(MID($D796,1,7)+0,"")</f>
        <v/>
      </c>
      <c r="J796" s="25" t="str">
        <f>IFERROR(MID($D796,10,7)+0,"")</f>
        <v/>
      </c>
      <c r="K796" s="25" t="str">
        <f>IFERROR(MID($D796,19,7)+0,"")</f>
        <v/>
      </c>
      <c r="L796" s="25" t="str">
        <f>IFERROR(MID($D796,28,7)+0,"")</f>
        <v/>
      </c>
      <c r="M796" s="25" t="str">
        <f>IF(IFERROR(MID($Q796,1,7)+0,"")&lt;1130000,IF(INDEX(C:C,MATCH(LEFT(Q796,7)+0,I:I,0))&lt;1130000,"",INDEX(C:C,MATCH(LEFT(Q796,7)+0,I:I,0))),IFERROR(MID($Q796,1,7)+0,""))</f>
        <v/>
      </c>
      <c r="N796" s="25" t="str">
        <f>IF(IFERROR(MID($Q796,10,7)+0,"")&lt;1130000,"",IFERROR(MID($Q796,10,7)+0,""))</f>
        <v/>
      </c>
      <c r="O796" s="25" t="str">
        <f>IF(IFERROR(MID($Q796,19,7)+0,"")&lt;1130000,"",IFERROR(MID($Q796,19,7)+0,""))</f>
        <v/>
      </c>
      <c r="P796" s="25" t="str">
        <f>IF(M796="","",IF(N796="",M796,M796&amp;", "&amp;N796))</f>
        <v/>
      </c>
      <c r="Q796" s="23"/>
      <c r="R796" s="23"/>
      <c r="S796" s="178" t="s">
        <v>42</v>
      </c>
      <c r="T796" s="34" t="s">
        <v>36</v>
      </c>
      <c r="U796" s="185" t="s">
        <v>22</v>
      </c>
      <c r="V796" s="188" t="s">
        <v>22</v>
      </c>
      <c r="W796" s="189" t="s">
        <v>22</v>
      </c>
      <c r="X796" s="31">
        <v>49000</v>
      </c>
      <c r="Y796" s="90" t="str">
        <f>IFERROR(ROUND(X796/W796-1,2),"")</f>
        <v/>
      </c>
      <c r="Z796" s="31">
        <f>IF(OR(S796="VLD MLC components",S796="VLD MLC pipes",S796="VLD PEX components",S796="VLD PEX pipes",S796="VLD PHC components",S796="VLD PHC pipes",S796="Controls VLD"),"По запросу",X796)</f>
        <v>49000</v>
      </c>
      <c r="AA796" s="63">
        <f>ROUND(X796/1.2,3)</f>
        <v>40833.332999999999</v>
      </c>
      <c r="AB796" s="23">
        <v>0</v>
      </c>
      <c r="AC796" s="190" t="str">
        <f>IFERROR(ROUND(AA796/AB796-1,2),"")</f>
        <v/>
      </c>
      <c r="AD796" s="37"/>
      <c r="AE796" s="25"/>
      <c r="AF796" s="25">
        <v>46</v>
      </c>
      <c r="AG796" s="25">
        <v>0</v>
      </c>
      <c r="AH796" s="25">
        <v>0</v>
      </c>
      <c r="AI796" s="25">
        <v>0</v>
      </c>
      <c r="AJ796" s="25" t="s">
        <v>20</v>
      </c>
      <c r="AK796" s="22" t="s">
        <v>20</v>
      </c>
      <c r="AL796" s="25" t="s">
        <v>20</v>
      </c>
      <c r="AM796" s="25">
        <v>1</v>
      </c>
      <c r="AN796" s="37"/>
      <c r="AO796" s="37"/>
      <c r="AP796" s="25"/>
      <c r="AQ796" s="37"/>
      <c r="AR796" s="94"/>
      <c r="AS796" s="157"/>
      <c r="AT796" s="93"/>
      <c r="AU796" s="92"/>
      <c r="AV796" s="91"/>
      <c r="AW796" s="92"/>
      <c r="AX796" s="92"/>
      <c r="AY796" s="91"/>
      <c r="AZ796" s="23"/>
      <c r="BA796" s="25"/>
      <c r="BC796">
        <v>0</v>
      </c>
      <c r="BD796" t="b">
        <f>IF(Z796=BC796,"OK")</f>
        <v>0</v>
      </c>
      <c r="BN796" s="183"/>
    </row>
    <row r="797" spans="1:66" x14ac:dyDescent="0.25">
      <c r="A797" s="1"/>
      <c r="B797" s="94">
        <v>791</v>
      </c>
      <c r="C797" s="180" t="s">
        <v>5741</v>
      </c>
      <c r="D797" s="129"/>
      <c r="E797" s="36"/>
      <c r="F797" s="215"/>
      <c r="G797" s="110"/>
      <c r="H797" s="46" t="str">
        <f>IFERROR(IFERROR(IF(SEARCH("Usystems",$E797)&gt;0,"Usystems"),IF(SEARCH("RIIFO",$E797)&gt;0,"RIIFO","Uponor")),"Uponor")</f>
        <v>Uponor</v>
      </c>
      <c r="I797" s="25" t="str">
        <f>IFERROR(MID($D797,1,7)+0,"")</f>
        <v/>
      </c>
      <c r="J797" s="25" t="str">
        <f>IFERROR(MID($D797,10,7)+0,"")</f>
        <v/>
      </c>
      <c r="K797" s="25" t="str">
        <f>IFERROR(MID($D797,19,7)+0,"")</f>
        <v/>
      </c>
      <c r="L797" s="25" t="str">
        <f>IFERROR(MID($D797,28,7)+0,"")</f>
        <v/>
      </c>
      <c r="M797" s="25" t="str">
        <f>IF(IFERROR(MID($Q797,1,7)+0,"")&lt;1130000,IF(INDEX(C:C,MATCH(LEFT(Q797,7)+0,I:I,0))&lt;1130000,"",INDEX(C:C,MATCH(LEFT(Q797,7)+0,I:I,0))),IFERROR(MID($Q797,1,7)+0,""))</f>
        <v/>
      </c>
      <c r="N797" s="25" t="str">
        <f>IF(IFERROR(MID($Q797,10,7)+0,"")&lt;1130000,"",IFERROR(MID($Q797,10,7)+0,""))</f>
        <v/>
      </c>
      <c r="O797" s="25" t="str">
        <f>IF(IFERROR(MID($Q797,19,7)+0,"")&lt;1130000,"",IFERROR(MID($Q797,19,7)+0,""))</f>
        <v/>
      </c>
      <c r="P797" s="25" t="str">
        <f>IF(M797="","",IF(N797="",M797,M797&amp;", "&amp;N797))</f>
        <v/>
      </c>
      <c r="Q797" s="146"/>
      <c r="R797" s="146"/>
      <c r="S797" s="35" t="s">
        <v>22</v>
      </c>
      <c r="T797" s="106"/>
      <c r="U797" s="185" t="s">
        <v>22</v>
      </c>
      <c r="V797" s="188" t="s">
        <v>22</v>
      </c>
      <c r="W797" s="189" t="s">
        <v>22</v>
      </c>
      <c r="X797" s="31"/>
      <c r="Y797" s="90" t="str">
        <f>IFERROR(ROUND(X797/W797-1,2),"")</f>
        <v/>
      </c>
      <c r="Z797" s="31">
        <f>IF(OR(S797="VLD MLC components",S797="VLD MLC pipes",S797="VLD PEX components",S797="VLD PEX pipes",S797="VLD PHC components",S797="VLD PHC pipes",S797="Controls VLD"),"По запросу",X797)</f>
        <v>0</v>
      </c>
      <c r="AA797" s="63">
        <f>ROUND(X797/1.2,3)</f>
        <v>0</v>
      </c>
      <c r="AB797" s="23">
        <v>0</v>
      </c>
      <c r="AC797" s="190" t="str">
        <f>IFERROR(ROUND(AA797/AB797-1,2),"")</f>
        <v/>
      </c>
      <c r="AD797" s="25"/>
      <c r="AE797" s="25"/>
      <c r="AF797" s="25">
        <v>0</v>
      </c>
      <c r="AG797" s="25" t="s">
        <v>22</v>
      </c>
      <c r="AH797" s="25">
        <v>0</v>
      </c>
      <c r="AI797" s="25">
        <v>0</v>
      </c>
      <c r="AJ797" s="25" t="s">
        <v>19</v>
      </c>
      <c r="AK797" s="107" t="s">
        <v>20</v>
      </c>
      <c r="AL797" s="25" t="s">
        <v>20</v>
      </c>
      <c r="AM797" s="106" t="s">
        <v>22</v>
      </c>
      <c r="AN797" s="25"/>
      <c r="AO797" s="25"/>
      <c r="AP797" s="25"/>
      <c r="AQ797" s="25"/>
      <c r="AR797" s="94"/>
      <c r="AS797" s="157" t="s">
        <v>22</v>
      </c>
      <c r="AT797" s="93" t="s">
        <v>22</v>
      </c>
      <c r="AU797" s="92" t="s">
        <v>582</v>
      </c>
      <c r="AV797" s="91" t="s">
        <v>48</v>
      </c>
      <c r="AW797" s="92" t="s">
        <v>48</v>
      </c>
      <c r="AX797" s="92" t="s">
        <v>48</v>
      </c>
      <c r="AY797" s="91" t="s">
        <v>48</v>
      </c>
      <c r="AZ797" s="23"/>
      <c r="BA797" s="25">
        <v>0</v>
      </c>
      <c r="BB797" t="s">
        <v>25</v>
      </c>
      <c r="BC797">
        <v>0</v>
      </c>
      <c r="BD797" t="str">
        <f>IF(Z797=BC797,"OK")</f>
        <v>OK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N797" s="183"/>
    </row>
    <row r="798" spans="1:66" ht="25.5" x14ac:dyDescent="0.25">
      <c r="A798" s="1"/>
      <c r="B798" s="94">
        <v>792</v>
      </c>
      <c r="C798" s="43">
        <v>1237001</v>
      </c>
      <c r="D798" s="34" t="s">
        <v>6927</v>
      </c>
      <c r="E798" s="36" t="s">
        <v>6830</v>
      </c>
      <c r="F798" s="212" t="s">
        <v>655</v>
      </c>
      <c r="G798" s="28" t="s">
        <v>2182</v>
      </c>
      <c r="H798" s="46" t="s">
        <v>2635</v>
      </c>
      <c r="I798" s="25">
        <f>IFERROR(MID($D798,1,7)+0,"")</f>
        <v>1135647</v>
      </c>
      <c r="J798" s="25">
        <f>IFERROR(MID($D798,10,7)+0,"")</f>
        <v>1084909</v>
      </c>
      <c r="K798" s="25" t="str">
        <f>IFERROR(MID($D798,19,7)+0,"")</f>
        <v/>
      </c>
      <c r="L798" s="25" t="str">
        <f>IFERROR(MID($D798,28,7)+0,"")</f>
        <v/>
      </c>
      <c r="M798" s="25" t="str">
        <f>IF(IFERROR(MID($Q798,1,7)+0,"")&lt;1130000,IF(INDEX(C:C,MATCH(LEFT(Q798,7)+0,I:I,0))&lt;1130000,"",INDEX(C:C,MATCH(LEFT(Q798,7)+0,I:I,0))),IFERROR(MID($Q798,1,7)+0,""))</f>
        <v/>
      </c>
      <c r="N798" s="25" t="str">
        <f>IF(IFERROR(MID($Q798,10,7)+0,"")&lt;1130000,"",IFERROR(MID($Q798,10,7)+0,""))</f>
        <v/>
      </c>
      <c r="O798" s="25" t="str">
        <f>IF(IFERROR(MID($Q798,19,7)+0,"")&lt;1130000,"",IFERROR(MID($Q798,19,7)+0,""))</f>
        <v/>
      </c>
      <c r="P798" s="25" t="str">
        <f>IF(M798="","",IF(N798="",M798,M798&amp;", "&amp;N798))</f>
        <v/>
      </c>
      <c r="Q798" s="37"/>
      <c r="R798" s="25"/>
      <c r="S798" s="35" t="s">
        <v>46</v>
      </c>
      <c r="T798" s="25" t="s">
        <v>24</v>
      </c>
      <c r="U798" s="185" t="s">
        <v>22</v>
      </c>
      <c r="V798" s="188" t="s">
        <v>22</v>
      </c>
      <c r="W798" s="189">
        <v>137</v>
      </c>
      <c r="X798" s="31">
        <v>151</v>
      </c>
      <c r="Y798" s="90">
        <f>IFERROR(ROUND(X798/W798-1,2),"")</f>
        <v>0.1</v>
      </c>
      <c r="Z798" s="31">
        <f>IF(OR(S798="VLD MLC components",S798="VLD MLC pipes",S798="VLD PEX components",S798="VLD PEX pipes",S798="VLD PHC components",S798="VLD PHC pipes",S798="Controls VLD"),"По запросу",X798)</f>
        <v>151</v>
      </c>
      <c r="AA798" s="63">
        <f>ROUND(X798/1.2,3)</f>
        <v>125.833</v>
      </c>
      <c r="AB798" s="23">
        <v>114.167</v>
      </c>
      <c r="AC798" s="190">
        <f>IFERROR(ROUND(AA798/AB798-1,2),"")</f>
        <v>0.1</v>
      </c>
      <c r="AD798" s="172">
        <v>0.1104</v>
      </c>
      <c r="AE798" s="25">
        <v>2.9819999999999998E-4</v>
      </c>
      <c r="AF798" s="25">
        <v>238800</v>
      </c>
      <c r="AG798" s="25">
        <v>122400</v>
      </c>
      <c r="AH798" s="25">
        <v>182000</v>
      </c>
      <c r="AI798" s="25">
        <v>0</v>
      </c>
      <c r="AJ798" s="25" t="s">
        <v>20</v>
      </c>
      <c r="AK798" s="22" t="s">
        <v>20</v>
      </c>
      <c r="AL798" s="25" t="s">
        <v>20</v>
      </c>
      <c r="AM798" s="25">
        <v>200</v>
      </c>
      <c r="AN798" s="25">
        <v>695</v>
      </c>
      <c r="AO798" s="25">
        <v>420</v>
      </c>
      <c r="AP798" s="25">
        <v>230</v>
      </c>
      <c r="AQ798" s="25">
        <v>22.08</v>
      </c>
      <c r="AR798" s="94">
        <v>6.7137000000000002E-2</v>
      </c>
      <c r="AS798" s="157">
        <v>0</v>
      </c>
      <c r="AT798" s="93"/>
      <c r="AU798" s="92"/>
      <c r="AV798" s="91"/>
      <c r="AW798" s="92"/>
      <c r="AX798" s="92"/>
      <c r="AY798" s="91"/>
      <c r="AZ798" s="23"/>
      <c r="BA798" s="25"/>
      <c r="BC798">
        <v>151</v>
      </c>
      <c r="BD798" t="str">
        <f>IF(Z798=BC798,"OK")</f>
        <v>OK</v>
      </c>
      <c r="BE798">
        <v>0.11</v>
      </c>
      <c r="BF798">
        <v>2.9819999999999998E-4</v>
      </c>
      <c r="BG798">
        <v>710</v>
      </c>
      <c r="BH798">
        <v>400</v>
      </c>
      <c r="BI798">
        <v>210</v>
      </c>
      <c r="BJ798">
        <v>22.080000000000002</v>
      </c>
      <c r="BK798">
        <v>5.9639999999999999E-2</v>
      </c>
      <c r="BL798" t="str">
        <f>IF(ABS(AN798*AO798*AP798/1000000000/AR798-1)&lt;0.1,"OK","NO")</f>
        <v>OK</v>
      </c>
      <c r="BN798" s="183"/>
    </row>
    <row r="799" spans="1:66" ht="25.5" x14ac:dyDescent="0.25">
      <c r="A799" s="1"/>
      <c r="B799" s="94">
        <v>793</v>
      </c>
      <c r="C799" s="43">
        <v>1237003</v>
      </c>
      <c r="D799" s="34" t="s">
        <v>6928</v>
      </c>
      <c r="E799" s="36" t="s">
        <v>6831</v>
      </c>
      <c r="F799" s="212" t="s">
        <v>655</v>
      </c>
      <c r="G799" s="28" t="s">
        <v>2182</v>
      </c>
      <c r="H799" s="46" t="s">
        <v>2635</v>
      </c>
      <c r="I799" s="25">
        <f>IFERROR(MID($D799,1,7)+0,"")</f>
        <v>1135648</v>
      </c>
      <c r="J799" s="25">
        <f>IFERROR(MID($D799,10,7)+0,"")</f>
        <v>1084910</v>
      </c>
      <c r="K799" s="25" t="str">
        <f>IFERROR(MID($D799,19,7)+0,"")</f>
        <v/>
      </c>
      <c r="L799" s="25" t="str">
        <f>IFERROR(MID($D799,28,7)+0,"")</f>
        <v/>
      </c>
      <c r="M799" s="25" t="str">
        <f>IF(IFERROR(MID($Q799,1,7)+0,"")&lt;1130000,IF(INDEX(C:C,MATCH(LEFT(Q799,7)+0,I:I,0))&lt;1130000,"",INDEX(C:C,MATCH(LEFT(Q799,7)+0,I:I,0))),IFERROR(MID($Q799,1,7)+0,""))</f>
        <v/>
      </c>
      <c r="N799" s="25" t="str">
        <f>IF(IFERROR(MID($Q799,10,7)+0,"")&lt;1130000,"",IFERROR(MID($Q799,10,7)+0,""))</f>
        <v/>
      </c>
      <c r="O799" s="25" t="str">
        <f>IF(IFERROR(MID($Q799,19,7)+0,"")&lt;1130000,"",IFERROR(MID($Q799,19,7)+0,""))</f>
        <v/>
      </c>
      <c r="P799" s="25" t="str">
        <f>IF(M799="","",IF(N799="",M799,M799&amp;", "&amp;N799))</f>
        <v/>
      </c>
      <c r="Q799" s="37"/>
      <c r="R799" s="25"/>
      <c r="S799" s="35" t="s">
        <v>46</v>
      </c>
      <c r="T799" s="25" t="s">
        <v>24</v>
      </c>
      <c r="U799" s="185" t="s">
        <v>22</v>
      </c>
      <c r="V799" s="188" t="s">
        <v>22</v>
      </c>
      <c r="W799" s="189">
        <v>200.00000000000003</v>
      </c>
      <c r="X799" s="31">
        <v>220</v>
      </c>
      <c r="Y799" s="90">
        <f>IFERROR(ROUND(X799/W799-1,2),"")</f>
        <v>0.1</v>
      </c>
      <c r="Z799" s="31">
        <f>IF(OR(S799="VLD MLC components",S799="VLD MLC pipes",S799="VLD PEX components",S799="VLD PEX pipes",S799="VLD PHC components",S799="VLD PHC pipes",S799="Controls VLD"),"По запросу",X799)</f>
        <v>220</v>
      </c>
      <c r="AA799" s="63">
        <f>ROUND(X799/1.2,3)</f>
        <v>183.333</v>
      </c>
      <c r="AB799" s="23">
        <v>166.667</v>
      </c>
      <c r="AC799" s="190">
        <f>IFERROR(ROUND(AA799/AB799-1,2),"")</f>
        <v>0.1</v>
      </c>
      <c r="AD799" s="25">
        <v>0.14430000000000001</v>
      </c>
      <c r="AE799" s="25">
        <v>5.9639999999999997E-4</v>
      </c>
      <c r="AF799" s="25">
        <v>113800</v>
      </c>
      <c r="AG799" s="25">
        <v>71300</v>
      </c>
      <c r="AH799" s="25">
        <v>92800</v>
      </c>
      <c r="AI799" s="25">
        <v>0</v>
      </c>
      <c r="AJ799" s="25" t="s">
        <v>20</v>
      </c>
      <c r="AK799" s="22" t="s">
        <v>20</v>
      </c>
      <c r="AL799" s="25" t="s">
        <v>20</v>
      </c>
      <c r="AM799" s="25">
        <v>100</v>
      </c>
      <c r="AN799" s="25">
        <v>660</v>
      </c>
      <c r="AO799" s="25">
        <v>400</v>
      </c>
      <c r="AP799" s="25">
        <v>190</v>
      </c>
      <c r="AQ799" s="25">
        <v>14.430000000000001</v>
      </c>
      <c r="AR799" s="94">
        <v>5.0160000000000003E-2</v>
      </c>
      <c r="AS799" s="157">
        <v>0</v>
      </c>
      <c r="AT799" s="93"/>
      <c r="AU799" s="92"/>
      <c r="AV799" s="91"/>
      <c r="AW799" s="92"/>
      <c r="AX799" s="92"/>
      <c r="AY799" s="91"/>
      <c r="AZ799" s="23"/>
      <c r="BA799" s="25"/>
      <c r="BC799">
        <v>220</v>
      </c>
      <c r="BD799" t="str">
        <f>IF(Z799=BC799,"OK")</f>
        <v>OK</v>
      </c>
      <c r="BE799">
        <v>0.14399999999999999</v>
      </c>
      <c r="BF799">
        <v>5.9639999999999997E-4</v>
      </c>
      <c r="BG799">
        <v>710</v>
      </c>
      <c r="BH799">
        <v>400</v>
      </c>
      <c r="BI799">
        <v>210</v>
      </c>
      <c r="BJ799">
        <v>14.430000000000001</v>
      </c>
      <c r="BK799">
        <v>5.9639999999999999E-2</v>
      </c>
      <c r="BL799" t="str">
        <f>IF(ABS(AN799*AO799*AP799/1000000000/AR799-1)&lt;0.1,"OK","NO")</f>
        <v>OK</v>
      </c>
      <c r="BN799" s="183"/>
    </row>
    <row r="800" spans="1:66" ht="25.5" x14ac:dyDescent="0.25">
      <c r="A800" s="1"/>
      <c r="B800" s="94">
        <v>794</v>
      </c>
      <c r="C800" s="43">
        <v>1237005</v>
      </c>
      <c r="D800" s="34" t="s">
        <v>6929</v>
      </c>
      <c r="E800" s="36" t="s">
        <v>6832</v>
      </c>
      <c r="F800" s="212" t="s">
        <v>655</v>
      </c>
      <c r="G800" s="28" t="s">
        <v>2182</v>
      </c>
      <c r="H800" s="46" t="s">
        <v>2635</v>
      </c>
      <c r="I800" s="25">
        <f>IFERROR(MID($D800,1,7)+0,"")</f>
        <v>1135649</v>
      </c>
      <c r="J800" s="25">
        <f>IFERROR(MID($D800,10,7)+0,"")</f>
        <v>1084911</v>
      </c>
      <c r="K800" s="25" t="str">
        <f>IFERROR(MID($D800,19,7)+0,"")</f>
        <v/>
      </c>
      <c r="L800" s="25" t="str">
        <f>IFERROR(MID($D800,28,7)+0,"")</f>
        <v/>
      </c>
      <c r="M800" s="25" t="str">
        <f>IF(IFERROR(MID($Q800,1,7)+0,"")&lt;1130000,IF(INDEX(C:C,MATCH(LEFT(Q800,7)+0,I:I,0))&lt;1130000,"",INDEX(C:C,MATCH(LEFT(Q800,7)+0,I:I,0))),IFERROR(MID($Q800,1,7)+0,""))</f>
        <v/>
      </c>
      <c r="N800" s="25" t="str">
        <f>IF(IFERROR(MID($Q800,10,7)+0,"")&lt;1130000,"",IFERROR(MID($Q800,10,7)+0,""))</f>
        <v/>
      </c>
      <c r="O800" s="25" t="str">
        <f>IF(IFERROR(MID($Q800,19,7)+0,"")&lt;1130000,"",IFERROR(MID($Q800,19,7)+0,""))</f>
        <v/>
      </c>
      <c r="P800" s="25" t="str">
        <f>IF(M800="","",IF(N800="",M800,M800&amp;", "&amp;N800))</f>
        <v/>
      </c>
      <c r="Q800" s="37"/>
      <c r="R800" s="25"/>
      <c r="S800" s="35" t="s">
        <v>46</v>
      </c>
      <c r="T800" s="25" t="s">
        <v>24</v>
      </c>
      <c r="U800" s="185" t="s">
        <v>22</v>
      </c>
      <c r="V800" s="188" t="s">
        <v>22</v>
      </c>
      <c r="W800" s="189">
        <v>430.00000000000006</v>
      </c>
      <c r="X800" s="31">
        <v>473</v>
      </c>
      <c r="Y800" s="90">
        <f>IFERROR(ROUND(X800/W800-1,2),"")</f>
        <v>0.1</v>
      </c>
      <c r="Z800" s="31">
        <f>IF(OR(S800="VLD MLC components",S800="VLD MLC pipes",S800="VLD PEX components",S800="VLD PEX pipes",S800="VLD PHC components",S800="VLD PHC pipes",S800="Controls VLD"),"По запросу",X800)</f>
        <v>473</v>
      </c>
      <c r="AA800" s="63">
        <f>ROUND(X800/1.2,3)</f>
        <v>394.16699999999997</v>
      </c>
      <c r="AB800" s="23">
        <v>358.33300000000003</v>
      </c>
      <c r="AC800" s="190">
        <f>IFERROR(ROUND(AA800/AB800-1,2),"")</f>
        <v>0.1</v>
      </c>
      <c r="AD800" s="25">
        <v>0.25519999999999998</v>
      </c>
      <c r="AE800" s="25">
        <v>1.1927999999999999E-3</v>
      </c>
      <c r="AF800" s="25">
        <v>28800</v>
      </c>
      <c r="AG800" s="25">
        <v>22850</v>
      </c>
      <c r="AH800" s="25">
        <v>27600</v>
      </c>
      <c r="AI800" s="25">
        <v>0</v>
      </c>
      <c r="AJ800" s="25" t="s">
        <v>20</v>
      </c>
      <c r="AK800" s="22" t="s">
        <v>20</v>
      </c>
      <c r="AL800" s="25" t="s">
        <v>20</v>
      </c>
      <c r="AM800" s="25">
        <v>50</v>
      </c>
      <c r="AN800" s="25">
        <v>690</v>
      </c>
      <c r="AO800" s="25">
        <v>530</v>
      </c>
      <c r="AP800" s="25">
        <v>240</v>
      </c>
      <c r="AQ800" s="25">
        <v>12.76</v>
      </c>
      <c r="AR800" s="94">
        <v>8.7767999999999999E-2</v>
      </c>
      <c r="AS800" s="157">
        <v>0</v>
      </c>
      <c r="AT800" s="93"/>
      <c r="AU800" s="92"/>
      <c r="AV800" s="91"/>
      <c r="AW800" s="92"/>
      <c r="AX800" s="92"/>
      <c r="AY800" s="91"/>
      <c r="AZ800" s="23"/>
      <c r="BA800" s="25"/>
      <c r="BC800">
        <v>473</v>
      </c>
      <c r="BD800" t="str">
        <f>IF(Z800=BC800,"OK")</f>
        <v>OK</v>
      </c>
      <c r="BE800">
        <v>0.255</v>
      </c>
      <c r="BF800">
        <v>1.1927999999999999E-3</v>
      </c>
      <c r="BG800">
        <v>710</v>
      </c>
      <c r="BH800">
        <v>400</v>
      </c>
      <c r="BI800">
        <v>210</v>
      </c>
      <c r="BJ800">
        <v>12.76</v>
      </c>
      <c r="BK800">
        <v>5.9639999999999999E-2</v>
      </c>
      <c r="BL800" t="str">
        <f>IF(ABS(AN800*AO800*AP800/1000000000/AR800-1)&lt;0.1,"OK","NO")</f>
        <v>OK</v>
      </c>
      <c r="BN800" s="183"/>
    </row>
    <row r="801" spans="1:66" ht="25.5" x14ac:dyDescent="0.25">
      <c r="A801" s="126" t="s">
        <v>22</v>
      </c>
      <c r="B801" s="94">
        <v>795</v>
      </c>
      <c r="C801" s="43">
        <v>1237007</v>
      </c>
      <c r="D801" s="34" t="s">
        <v>6930</v>
      </c>
      <c r="E801" s="36" t="s">
        <v>6833</v>
      </c>
      <c r="F801" s="212" t="s">
        <v>655</v>
      </c>
      <c r="G801" s="28" t="s">
        <v>2182</v>
      </c>
      <c r="H801" s="46" t="s">
        <v>2635</v>
      </c>
      <c r="I801" s="25">
        <f>IFERROR(MID($D801,1,7)+0,"")</f>
        <v>1135650</v>
      </c>
      <c r="J801" s="25">
        <f>IFERROR(MID($D801,10,7)+0,"")</f>
        <v>1084912</v>
      </c>
      <c r="K801" s="25" t="str">
        <f>IFERROR(MID($D801,19,7)+0,"")</f>
        <v/>
      </c>
      <c r="L801" s="25" t="str">
        <f>IFERROR(MID($D801,28,7)+0,"")</f>
        <v/>
      </c>
      <c r="M801" s="25" t="str">
        <f>IF(IFERROR(MID($Q801,1,7)+0,"")&lt;1130000,IF(INDEX(C:C,MATCH(LEFT(Q801,7)+0,I:I,0))&lt;1130000,"",INDEX(C:C,MATCH(LEFT(Q801,7)+0,I:I,0))),IFERROR(MID($Q801,1,7)+0,""))</f>
        <v/>
      </c>
      <c r="N801" s="25" t="str">
        <f>IF(IFERROR(MID($Q801,10,7)+0,"")&lt;1130000,"",IFERROR(MID($Q801,10,7)+0,""))</f>
        <v/>
      </c>
      <c r="O801" s="25" t="str">
        <f>IF(IFERROR(MID($Q801,19,7)+0,"")&lt;1130000,"",IFERROR(MID($Q801,19,7)+0,""))</f>
        <v/>
      </c>
      <c r="P801" s="25" t="str">
        <f>IF(M801="","",IF(N801="",M801,M801&amp;", "&amp;N801))</f>
        <v/>
      </c>
      <c r="Q801" s="37"/>
      <c r="R801" s="25"/>
      <c r="S801" s="35" t="s">
        <v>46</v>
      </c>
      <c r="T801" s="25" t="s">
        <v>24</v>
      </c>
      <c r="U801" s="185" t="s">
        <v>22</v>
      </c>
      <c r="V801" s="188" t="s">
        <v>22</v>
      </c>
      <c r="W801" s="189">
        <v>540</v>
      </c>
      <c r="X801" s="31">
        <v>594</v>
      </c>
      <c r="Y801" s="90">
        <f>IFERROR(ROUND(X801/W801-1,2),"")</f>
        <v>0.1</v>
      </c>
      <c r="Z801" s="31">
        <f>IF(OR(S801="VLD MLC components",S801="VLD MLC pipes",S801="VLD PEX components",S801="VLD PEX pipes",S801="VLD PHC components",S801="VLD PHC pipes",S801="Controls VLD"),"По запросу",X801)</f>
        <v>594</v>
      </c>
      <c r="AA801" s="63">
        <f>ROUND(X801/1.2,3)</f>
        <v>495</v>
      </c>
      <c r="AB801" s="23">
        <v>450</v>
      </c>
      <c r="AC801" s="190">
        <f>IFERROR(ROUND(AA801/AB801-1,2),"")</f>
        <v>0.1</v>
      </c>
      <c r="AD801" s="25">
        <v>0.33710000000000001</v>
      </c>
      <c r="AE801" s="25">
        <v>1.9680000000000001E-3</v>
      </c>
      <c r="AF801" s="25">
        <v>4750</v>
      </c>
      <c r="AG801" s="25">
        <v>100</v>
      </c>
      <c r="AH801" s="25">
        <v>1350</v>
      </c>
      <c r="AI801" s="25">
        <v>0</v>
      </c>
      <c r="AJ801" s="25" t="s">
        <v>20</v>
      </c>
      <c r="AK801" s="22" t="s">
        <v>20</v>
      </c>
      <c r="AL801" s="25" t="s">
        <v>20</v>
      </c>
      <c r="AM801" s="25">
        <v>50</v>
      </c>
      <c r="AN801" s="25">
        <v>980</v>
      </c>
      <c r="AO801" s="25">
        <v>730</v>
      </c>
      <c r="AP801" s="25">
        <v>175</v>
      </c>
      <c r="AQ801" s="25">
        <v>16.855</v>
      </c>
      <c r="AR801" s="94">
        <v>0.125195</v>
      </c>
      <c r="AS801" s="157">
        <v>0</v>
      </c>
      <c r="AT801" s="93"/>
      <c r="AU801" s="92"/>
      <c r="AV801" s="91"/>
      <c r="AW801" s="92"/>
      <c r="AX801" s="92"/>
      <c r="AY801" s="91"/>
      <c r="AZ801" s="23"/>
      <c r="BA801" s="25"/>
      <c r="BC801">
        <v>594</v>
      </c>
      <c r="BD801" t="str">
        <f>IF(Z801=BC801,"OK")</f>
        <v>OK</v>
      </c>
      <c r="BE801">
        <v>0.33700000000000002</v>
      </c>
      <c r="BF801">
        <v>1.9680000000000001E-3</v>
      </c>
      <c r="BG801">
        <v>820</v>
      </c>
      <c r="BH801">
        <v>600</v>
      </c>
      <c r="BI801">
        <v>200</v>
      </c>
      <c r="BJ801">
        <v>16.855</v>
      </c>
      <c r="BK801">
        <v>9.8400000000000001E-2</v>
      </c>
      <c r="BL801" t="str">
        <f>IF(ABS(AN801*AO801*AP801/1000000000/AR801-1)&lt;0.1,"OK","NO")</f>
        <v>OK</v>
      </c>
      <c r="BN801" s="183"/>
    </row>
    <row r="802" spans="1:66" ht="25.5" x14ac:dyDescent="0.25">
      <c r="A802" s="51"/>
      <c r="B802" s="94">
        <v>796</v>
      </c>
      <c r="C802" s="43">
        <v>1237010</v>
      </c>
      <c r="D802" s="34" t="s">
        <v>6931</v>
      </c>
      <c r="E802" s="36" t="s">
        <v>6834</v>
      </c>
      <c r="F802" s="151" t="s">
        <v>21</v>
      </c>
      <c r="G802" s="28" t="s">
        <v>2182</v>
      </c>
      <c r="H802" s="46" t="s">
        <v>2635</v>
      </c>
      <c r="I802" s="25">
        <f>IFERROR(MID($D802,1,7)+0,"")</f>
        <v>1135848</v>
      </c>
      <c r="J802" s="25">
        <f>IFERROR(MID($D802,10,7)+0,"")</f>
        <v>1013446</v>
      </c>
      <c r="K802" s="25" t="str">
        <f>IFERROR(MID($D802,19,7)+0,"")</f>
        <v/>
      </c>
      <c r="L802" s="25" t="str">
        <f>IFERROR(MID($D802,28,7)+0,"")</f>
        <v/>
      </c>
      <c r="M802" s="25" t="str">
        <f>IF(IFERROR(MID($Q802,1,7)+0,"")&lt;1130000,IF(INDEX(C:C,MATCH(LEFT(Q802,7)+0,I:I,0))&lt;1130000,"",INDEX(C:C,MATCH(LEFT(Q802,7)+0,I:I,0))),IFERROR(MID($Q802,1,7)+0,""))</f>
        <v/>
      </c>
      <c r="N802" s="25" t="str">
        <f>IF(IFERROR(MID($Q802,10,7)+0,"")&lt;1130000,"",IFERROR(MID($Q802,10,7)+0,""))</f>
        <v/>
      </c>
      <c r="O802" s="25" t="str">
        <f>IF(IFERROR(MID($Q802,19,7)+0,"")&lt;1130000,"",IFERROR(MID($Q802,19,7)+0,""))</f>
        <v/>
      </c>
      <c r="P802" s="25" t="str">
        <f>IF(M802="","",IF(N802="",M802,M802&amp;", "&amp;N802))</f>
        <v/>
      </c>
      <c r="Q802" s="37"/>
      <c r="R802" s="25"/>
      <c r="S802" s="35" t="s">
        <v>46</v>
      </c>
      <c r="T802" s="25" t="s">
        <v>24</v>
      </c>
      <c r="U802" s="185" t="s">
        <v>22</v>
      </c>
      <c r="V802" s="188" t="s">
        <v>22</v>
      </c>
      <c r="W802" s="189">
        <v>1080</v>
      </c>
      <c r="X802" s="31">
        <v>1188</v>
      </c>
      <c r="Y802" s="90">
        <f>IFERROR(ROUND(X802/W802-1,2),"")</f>
        <v>0.1</v>
      </c>
      <c r="Z802" s="31">
        <f>IF(OR(S802="VLD MLC components",S802="VLD MLC pipes",S802="VLD PEX components",S802="VLD PEX pipes",S802="VLD PHC components",S802="VLD PHC pipes",S802="Controls VLD"),"По запросу",X802)</f>
        <v>1188</v>
      </c>
      <c r="AA802" s="63">
        <f>ROUND(X802/1.2,3)</f>
        <v>990</v>
      </c>
      <c r="AB802" s="23">
        <v>900</v>
      </c>
      <c r="AC802" s="190">
        <f>IFERROR(ROUND(AA802/AB802-1,2),"")</f>
        <v>0.1</v>
      </c>
      <c r="AD802" s="25">
        <v>0.53249999999999997</v>
      </c>
      <c r="AE802" s="25">
        <v>5.1711999999999999E-3</v>
      </c>
      <c r="AF802" s="25">
        <v>2475</v>
      </c>
      <c r="AG802" s="25">
        <v>0</v>
      </c>
      <c r="AH802" s="25">
        <v>150</v>
      </c>
      <c r="AI802" s="25">
        <v>0</v>
      </c>
      <c r="AJ802" s="25" t="s">
        <v>20</v>
      </c>
      <c r="AK802" s="22" t="s">
        <v>20</v>
      </c>
      <c r="AL802" s="25" t="s">
        <v>20</v>
      </c>
      <c r="AM802" s="25">
        <v>25</v>
      </c>
      <c r="AN802" s="25">
        <v>5050</v>
      </c>
      <c r="AO802" s="25">
        <v>160</v>
      </c>
      <c r="AP802" s="25">
        <v>160</v>
      </c>
      <c r="AQ802" s="25">
        <v>13.3125</v>
      </c>
      <c r="AR802" s="25">
        <v>0.12928000000000001</v>
      </c>
      <c r="AS802" s="157">
        <v>0</v>
      </c>
      <c r="AT802" s="93"/>
      <c r="AU802" s="92"/>
      <c r="AV802" s="91"/>
      <c r="AW802" s="92"/>
      <c r="AX802" s="92"/>
      <c r="AY802" s="91"/>
      <c r="AZ802" s="23"/>
      <c r="BA802" s="25"/>
      <c r="BC802">
        <v>1188</v>
      </c>
      <c r="BD802" t="str">
        <f>IF(Z802=BC802,"OK")</f>
        <v>OK</v>
      </c>
      <c r="BE802">
        <v>0.53300000000000003</v>
      </c>
      <c r="BF802">
        <v>5.1711999999999999E-3</v>
      </c>
      <c r="BG802">
        <v>5050</v>
      </c>
      <c r="BH802">
        <v>160</v>
      </c>
      <c r="BI802">
        <v>160</v>
      </c>
      <c r="BJ802">
        <v>13.3125</v>
      </c>
      <c r="BK802">
        <v>0.12928000000000001</v>
      </c>
      <c r="BL802" t="str">
        <f>IF(ABS(AN802*AO802*AP802/1000000000/AR802-1)&lt;0.1,"OK","NO")</f>
        <v>OK</v>
      </c>
      <c r="BN802" s="183"/>
    </row>
    <row r="803" spans="1:66" ht="25.5" x14ac:dyDescent="0.25">
      <c r="A803" s="51"/>
      <c r="B803" s="94">
        <v>797</v>
      </c>
      <c r="C803" s="43">
        <v>1135973</v>
      </c>
      <c r="D803" s="44" t="s">
        <v>5740</v>
      </c>
      <c r="E803" s="26" t="s">
        <v>5739</v>
      </c>
      <c r="F803" s="212" t="s">
        <v>655</v>
      </c>
      <c r="G803" s="28"/>
      <c r="H803" s="46" t="str">
        <f>IFERROR(IFERROR(IF(SEARCH("Usystems",$E803)&gt;0,"Usystems"),IF(SEARCH("RIIFO",$E803)&gt;0,"RIIFO","Uponor")),"Uponor")</f>
        <v>Uponor</v>
      </c>
      <c r="I803" s="25">
        <f>IFERROR(MID($D803,1,7)+0,"")</f>
        <v>1013371</v>
      </c>
      <c r="J803" s="25">
        <f>IFERROR(MID($D803,10,7)+0,"")</f>
        <v>1084909</v>
      </c>
      <c r="K803" s="25" t="str">
        <f>IFERROR(MID($D803,19,7)+0,"")</f>
        <v/>
      </c>
      <c r="L803" s="25" t="str">
        <f>IFERROR(MID($D803,28,7)+0,"")</f>
        <v/>
      </c>
      <c r="M803" s="25" t="str">
        <f>IF(IFERROR(MID($Q803,1,7)+0,"")&lt;1130000,IF(INDEX(C:C,MATCH(LEFT(Q803,7)+0,I:I,0))&lt;1130000,"",INDEX(C:C,MATCH(LEFT(Q803,7)+0,I:I,0))),IFERROR(MID($Q803,1,7)+0,""))</f>
        <v/>
      </c>
      <c r="N803" s="25" t="str">
        <f>IF(IFERROR(MID($Q803,10,7)+0,"")&lt;1130000,"",IFERROR(MID($Q803,10,7)+0,""))</f>
        <v/>
      </c>
      <c r="O803" s="25" t="str">
        <f>IF(IFERROR(MID($Q803,19,7)+0,"")&lt;1130000,"",IFERROR(MID($Q803,19,7)+0,""))</f>
        <v/>
      </c>
      <c r="P803" s="25" t="str">
        <f>IF(M803="","",IF(N803="",M803,M803&amp;", "&amp;N803))</f>
        <v/>
      </c>
      <c r="Q803" s="23"/>
      <c r="R803" s="23"/>
      <c r="S803" s="35" t="s">
        <v>46</v>
      </c>
      <c r="T803" s="34" t="s">
        <v>418</v>
      </c>
      <c r="U803" s="185">
        <v>172</v>
      </c>
      <c r="V803" s="188">
        <v>172</v>
      </c>
      <c r="W803" s="189">
        <v>172</v>
      </c>
      <c r="X803" s="31">
        <v>172</v>
      </c>
      <c r="Y803" s="90">
        <f>IFERROR(ROUND(X803/W803-1,2),"")</f>
        <v>0</v>
      </c>
      <c r="Z803" s="31">
        <f>IF(OR(S803="VLD MLC components",S803="VLD MLC pipes",S803="VLD PEX components",S803="VLD PEX pipes",S803="VLD PHC components",S803="VLD PHC pipes",S803="Controls VLD"),"По запросу",X803)</f>
        <v>172</v>
      </c>
      <c r="AA803" s="63">
        <f>ROUND(X803/1.2,3)</f>
        <v>143.333</v>
      </c>
      <c r="AB803" s="23">
        <v>143.333</v>
      </c>
      <c r="AC803" s="190">
        <f>IFERROR(ROUND(AA803/AB803-1,2),"")</f>
        <v>0</v>
      </c>
      <c r="AD803" s="25">
        <v>0.105</v>
      </c>
      <c r="AE803" s="25">
        <v>6.3199999999999997E-4</v>
      </c>
      <c r="AF803" s="25">
        <v>0</v>
      </c>
      <c r="AG803" s="25" t="s">
        <v>22</v>
      </c>
      <c r="AH803" s="25">
        <v>0</v>
      </c>
      <c r="AI803" s="25">
        <v>0</v>
      </c>
      <c r="AJ803" s="25" t="s">
        <v>20</v>
      </c>
      <c r="AK803" s="42" t="s">
        <v>19</v>
      </c>
      <c r="AL803" s="25" t="s">
        <v>20</v>
      </c>
      <c r="AM803" s="25">
        <v>200</v>
      </c>
      <c r="AN803" s="25">
        <v>800</v>
      </c>
      <c r="AO803" s="25">
        <v>790</v>
      </c>
      <c r="AP803" s="25">
        <v>195</v>
      </c>
      <c r="AQ803" s="25">
        <v>21</v>
      </c>
      <c r="AR803" s="25">
        <v>0.112651</v>
      </c>
      <c r="AS803" s="157" t="s">
        <v>22</v>
      </c>
      <c r="AT803" s="93">
        <v>44743</v>
      </c>
      <c r="AU803" s="92" t="s">
        <v>4119</v>
      </c>
      <c r="AV803" s="91" t="s">
        <v>152</v>
      </c>
      <c r="AW803" s="92" t="s">
        <v>152</v>
      </c>
      <c r="AX803" s="92" t="s">
        <v>48</v>
      </c>
      <c r="AY803" s="91" t="s">
        <v>152</v>
      </c>
      <c r="AZ803" s="23" t="s">
        <v>24</v>
      </c>
      <c r="BA803" s="25" t="s">
        <v>5738</v>
      </c>
      <c r="BB803" t="s">
        <v>25</v>
      </c>
      <c r="BC803" t="e">
        <v>#N/A</v>
      </c>
      <c r="BD803" t="e">
        <f>IF(Z803=BC803,"OK")</f>
        <v>#N/A</v>
      </c>
      <c r="BE803">
        <v>0.105</v>
      </c>
      <c r="BF803">
        <v>6.3199999999999997E-4</v>
      </c>
      <c r="BG803">
        <v>800</v>
      </c>
      <c r="BH803">
        <v>790</v>
      </c>
      <c r="BI803">
        <v>195</v>
      </c>
      <c r="BJ803">
        <v>21</v>
      </c>
      <c r="BK803">
        <v>0.112651</v>
      </c>
      <c r="BN803" s="183"/>
    </row>
    <row r="804" spans="1:66" x14ac:dyDescent="0.25">
      <c r="A804" s="51"/>
      <c r="B804" s="94">
        <v>798</v>
      </c>
      <c r="C804" s="43">
        <v>1013366</v>
      </c>
      <c r="D804" s="25"/>
      <c r="E804" s="27" t="s">
        <v>5737</v>
      </c>
      <c r="F804" s="151" t="s">
        <v>21</v>
      </c>
      <c r="G804" s="28"/>
      <c r="H804" s="46" t="str">
        <f>IFERROR(IFERROR(IF(SEARCH("Usystems",$E804)&gt;0,"Usystems"),IF(SEARCH("RIIFO",$E804)&gt;0,"RIIFO","Uponor")),"Uponor")</f>
        <v>Uponor</v>
      </c>
      <c r="I804" s="25" t="str">
        <f>IFERROR(MID($D804,1,7)+0,"")</f>
        <v/>
      </c>
      <c r="J804" s="25" t="str">
        <f>IFERROR(MID($D804,10,7)+0,"")</f>
        <v/>
      </c>
      <c r="K804" s="25" t="str">
        <f>IFERROR(MID($D804,19,7)+0,"")</f>
        <v/>
      </c>
      <c r="L804" s="25" t="str">
        <f>IFERROR(MID($D804,28,7)+0,"")</f>
        <v/>
      </c>
      <c r="M804" s="25" t="str">
        <f>IF(IFERROR(MID($Q804,1,7)+0,"")&lt;1130000,IF(INDEX(C:C,MATCH(LEFT(Q804,7)+0,I:I,0))&lt;1130000,"",INDEX(C:C,MATCH(LEFT(Q804,7)+0,I:I,0))),IFERROR(MID($Q804,1,7)+0,""))</f>
        <v/>
      </c>
      <c r="N804" s="25" t="str">
        <f>IF(IFERROR(MID($Q804,10,7)+0,"")&lt;1130000,"",IFERROR(MID($Q804,10,7)+0,""))</f>
        <v/>
      </c>
      <c r="O804" s="25" t="str">
        <f>IF(IFERROR(MID($Q804,19,7)+0,"")&lt;1130000,"",IFERROR(MID($Q804,19,7)+0,""))</f>
        <v/>
      </c>
      <c r="P804" s="25" t="str">
        <f>IF(M804="","",IF(N804="",M804,M804&amp;", "&amp;N804))</f>
        <v/>
      </c>
      <c r="Q804" s="25"/>
      <c r="R804" s="25"/>
      <c r="S804" s="35" t="s">
        <v>46</v>
      </c>
      <c r="T804" s="25" t="s">
        <v>24</v>
      </c>
      <c r="U804" s="185">
        <v>238.81</v>
      </c>
      <c r="V804" s="188">
        <v>238.81</v>
      </c>
      <c r="W804" s="189">
        <v>238.81</v>
      </c>
      <c r="X804" s="31">
        <v>238.81</v>
      </c>
      <c r="Y804" s="90">
        <f>IFERROR(ROUND(X804/W804-1,2),"")</f>
        <v>0</v>
      </c>
      <c r="Z804" s="31">
        <f>IF(OR(S804="VLD MLC components",S804="VLD MLC pipes",S804="VLD PEX components",S804="VLD PEX pipes",S804="VLD PHC components",S804="VLD PHC pipes",S804="Controls VLD"),"По запросу",X804)</f>
        <v>238.81</v>
      </c>
      <c r="AA804" s="63">
        <f>ROUND(X804/1.2,3)</f>
        <v>199.00800000000001</v>
      </c>
      <c r="AB804" s="23">
        <v>199.00800000000001</v>
      </c>
      <c r="AC804" s="190">
        <f>IFERROR(ROUND(AA804/AB804-1,2),"")</f>
        <v>0</v>
      </c>
      <c r="AD804" s="25">
        <v>9.0999999999999998E-2</v>
      </c>
      <c r="AE804" s="25">
        <v>6.3199999999999997E-4</v>
      </c>
      <c r="AF804" s="25">
        <v>0</v>
      </c>
      <c r="AG804" s="25" t="s">
        <v>22</v>
      </c>
      <c r="AH804" s="25">
        <v>0</v>
      </c>
      <c r="AI804" s="25">
        <v>0</v>
      </c>
      <c r="AJ804" s="25" t="s">
        <v>20</v>
      </c>
      <c r="AK804" s="42" t="s">
        <v>19</v>
      </c>
      <c r="AL804" s="25" t="s">
        <v>20</v>
      </c>
      <c r="AM804" s="25">
        <v>200</v>
      </c>
      <c r="AN804" s="25">
        <v>770</v>
      </c>
      <c r="AO804" s="25">
        <v>770</v>
      </c>
      <c r="AP804" s="25">
        <v>190</v>
      </c>
      <c r="AQ804" s="25">
        <v>18.2</v>
      </c>
      <c r="AR804" s="25">
        <v>0.112651</v>
      </c>
      <c r="AS804" s="157" t="s">
        <v>22</v>
      </c>
      <c r="AT804" s="93" t="s">
        <v>22</v>
      </c>
      <c r="AU804" s="92" t="s">
        <v>22</v>
      </c>
      <c r="AV804" s="91" t="s">
        <v>48</v>
      </c>
      <c r="AW804" s="92" t="s">
        <v>48</v>
      </c>
      <c r="AX804" s="92" t="s">
        <v>48</v>
      </c>
      <c r="AY804" s="91" t="s">
        <v>152</v>
      </c>
      <c r="AZ804" s="23"/>
      <c r="BA804" s="25">
        <v>0</v>
      </c>
      <c r="BB804" t="s">
        <v>48</v>
      </c>
      <c r="BC804" t="e">
        <v>#N/A</v>
      </c>
      <c r="BD804" t="e">
        <f>IF(Z804=BC804,"OK")</f>
        <v>#N/A</v>
      </c>
      <c r="BE804">
        <v>9.0999999999999998E-2</v>
      </c>
      <c r="BF804">
        <v>6.3199999999999997E-4</v>
      </c>
      <c r="BG804">
        <v>770</v>
      </c>
      <c r="BH804">
        <v>770</v>
      </c>
      <c r="BI804">
        <v>190</v>
      </c>
      <c r="BJ804">
        <v>18.2</v>
      </c>
      <c r="BK804">
        <v>0.112651</v>
      </c>
      <c r="BN804" s="183"/>
    </row>
    <row r="805" spans="1:66" ht="51" x14ac:dyDescent="0.25">
      <c r="A805" s="51"/>
      <c r="B805" s="94">
        <v>799</v>
      </c>
      <c r="C805" s="43">
        <v>1084909</v>
      </c>
      <c r="D805" s="44" t="s">
        <v>5736</v>
      </c>
      <c r="E805" s="27" t="s">
        <v>5735</v>
      </c>
      <c r="F805" s="151" t="s">
        <v>655</v>
      </c>
      <c r="G805" s="41" t="s">
        <v>29</v>
      </c>
      <c r="H805" s="46" t="str">
        <f>IFERROR(IFERROR(IF(SEARCH("Usystems",$E805)&gt;0,"Usystems"),IF(SEARCH("RIIFO",$E805)&gt;0,"RIIFO","Uponor")),"Uponor")</f>
        <v>Uponor</v>
      </c>
      <c r="I805" s="25">
        <f>IFERROR(MID($D805,1,7)+0,"")</f>
        <v>1013371</v>
      </c>
      <c r="J805" s="25">
        <f>IFERROR(MID($D805,10,7)+0,"")</f>
        <v>1059577</v>
      </c>
      <c r="K805" s="25">
        <f>IFERROR(MID($D805,19,7)+0,"")</f>
        <v>1013372</v>
      </c>
      <c r="L805" s="25" t="str">
        <f>IFERROR(MID($D805,28,7)+0,"")</f>
        <v/>
      </c>
      <c r="M805" s="25">
        <f>IF(IFERROR(MID($Q805,1,7)+0,"")&lt;1130000,IF(INDEX(C:C,MATCH(LEFT(Q805,7)+0,I:I,0))&lt;1130000,"",INDEX(C:C,MATCH(LEFT(Q805,7)+0,I:I,0))),IFERROR(MID($Q805,1,7)+0,""))</f>
        <v>1237001</v>
      </c>
      <c r="N805" s="25" t="str">
        <f>IF(IFERROR(MID($Q805,10,7)+0,"")&lt;1130000,"",IFERROR(MID($Q805,10,7)+0,""))</f>
        <v/>
      </c>
      <c r="O805" s="25" t="str">
        <f>IF(IFERROR(MID($Q805,19,7)+0,"")&lt;1130000,"",IFERROR(MID($Q805,19,7)+0,""))</f>
        <v/>
      </c>
      <c r="P805" s="25">
        <f>IF(M805="","",IF(N805="",M805,M805&amp;", "&amp;N805))</f>
        <v>1237001</v>
      </c>
      <c r="Q805" s="25">
        <v>1237001</v>
      </c>
      <c r="R805" s="25"/>
      <c r="S805" s="35" t="s">
        <v>46</v>
      </c>
      <c r="T805" s="25" t="s">
        <v>24</v>
      </c>
      <c r="U805" s="185">
        <v>218.54</v>
      </c>
      <c r="V805" s="188">
        <v>454</v>
      </c>
      <c r="W805" s="189">
        <v>454</v>
      </c>
      <c r="X805" s="31">
        <v>454</v>
      </c>
      <c r="Y805" s="90">
        <f>IFERROR(ROUND(X805/W805-1,2),"")</f>
        <v>0</v>
      </c>
      <c r="Z805" s="31">
        <f>IF(OR(S805="VLD MLC components",S805="VLD MLC pipes",S805="VLD PEX components",S805="VLD PEX pipes",S805="VLD PHC components",S805="VLD PHC pipes",S805="Controls VLD"),"По запросу",X805)</f>
        <v>454</v>
      </c>
      <c r="AA805" s="63">
        <f>ROUND(X805/1.2,3)</f>
        <v>378.33300000000003</v>
      </c>
      <c r="AB805" s="23">
        <v>378.33300000000003</v>
      </c>
      <c r="AC805" s="190">
        <f>IFERROR(ROUND(AA805/AB805-1,2),"")</f>
        <v>0</v>
      </c>
      <c r="AD805" s="25">
        <v>0.11700000000000001</v>
      </c>
      <c r="AE805" s="25">
        <v>6.1600000000000001E-4</v>
      </c>
      <c r="AF805" s="25">
        <v>21000</v>
      </c>
      <c r="AG805" s="25">
        <v>22800</v>
      </c>
      <c r="AH805" s="25">
        <v>24400</v>
      </c>
      <c r="AI805" s="25">
        <v>21200</v>
      </c>
      <c r="AJ805" s="25" t="s">
        <v>20</v>
      </c>
      <c r="AK805" s="22" t="s">
        <v>20</v>
      </c>
      <c r="AL805" s="25" t="s">
        <v>20</v>
      </c>
      <c r="AM805" s="25">
        <v>200</v>
      </c>
      <c r="AN805" s="25">
        <v>780</v>
      </c>
      <c r="AO805" s="25">
        <v>780</v>
      </c>
      <c r="AP805" s="25">
        <v>130</v>
      </c>
      <c r="AQ805" s="25">
        <v>23.4</v>
      </c>
      <c r="AR805" s="25">
        <v>7.9091999999999996E-2</v>
      </c>
      <c r="AS805" s="157">
        <v>1200</v>
      </c>
      <c r="AT805" s="93" t="s">
        <v>22</v>
      </c>
      <c r="AU805" s="92" t="s">
        <v>22</v>
      </c>
      <c r="AV805" s="91" t="s">
        <v>152</v>
      </c>
      <c r="AW805" s="92" t="s">
        <v>152</v>
      </c>
      <c r="AX805" s="92" t="s">
        <v>48</v>
      </c>
      <c r="AY805" s="91" t="s">
        <v>152</v>
      </c>
      <c r="AZ805" s="23"/>
      <c r="BA805" s="25" t="s">
        <v>5734</v>
      </c>
      <c r="BB805" t="s">
        <v>25</v>
      </c>
      <c r="BC805">
        <v>454</v>
      </c>
      <c r="BD805" t="str">
        <f>IF(Z805=BC805,"OK")</f>
        <v>OK</v>
      </c>
      <c r="BE805">
        <v>0.11700000000000001</v>
      </c>
      <c r="BF805">
        <v>6.1600000000000001E-4</v>
      </c>
      <c r="BG805">
        <v>780</v>
      </c>
      <c r="BH805">
        <v>780</v>
      </c>
      <c r="BI805">
        <v>130</v>
      </c>
      <c r="BJ805">
        <v>23.4</v>
      </c>
      <c r="BK805">
        <v>7.9091999999999996E-2</v>
      </c>
      <c r="BN805" s="183"/>
    </row>
    <row r="806" spans="1:66" ht="25.5" x14ac:dyDescent="0.25">
      <c r="A806" s="51"/>
      <c r="B806" s="94">
        <v>800</v>
      </c>
      <c r="C806" s="43">
        <v>1059578</v>
      </c>
      <c r="D806" s="37">
        <v>1013380</v>
      </c>
      <c r="E806" s="48" t="s">
        <v>5733</v>
      </c>
      <c r="F806" s="151" t="s">
        <v>652</v>
      </c>
      <c r="G806" s="41"/>
      <c r="H806" s="46" t="str">
        <f>IFERROR(IFERROR(IF(SEARCH("Usystems",$E806)&gt;0,"Usystems"),IF(SEARCH("RIIFO",$E806)&gt;0,"RIIFO","Uponor")),"Uponor")</f>
        <v>Uponor</v>
      </c>
      <c r="I806" s="25">
        <f>IFERROR(MID($D806,1,7)+0,"")</f>
        <v>1013380</v>
      </c>
      <c r="J806" s="25" t="str">
        <f>IFERROR(MID($D806,10,7)+0,"")</f>
        <v/>
      </c>
      <c r="K806" s="25" t="str">
        <f>IFERROR(MID($D806,19,7)+0,"")</f>
        <v/>
      </c>
      <c r="L806" s="25" t="str">
        <f>IFERROR(MID($D806,28,7)+0,"")</f>
        <v/>
      </c>
      <c r="M806" s="25">
        <f>IF(IFERROR(MID($Q806,1,7)+0,"")&lt;1130000,IF(INDEX(C:C,MATCH(LEFT(Q806,7)+0,I:I,0))&lt;1130000,"",INDEX(C:C,MATCH(LEFT(Q806,7)+0,I:I,0))),IFERROR(MID($Q806,1,7)+0,""))</f>
        <v>1237001</v>
      </c>
      <c r="N806" s="25" t="str">
        <f>IF(IFERROR(MID($Q806,10,7)+0,"")&lt;1130000,"",IFERROR(MID($Q806,10,7)+0,""))</f>
        <v/>
      </c>
      <c r="O806" s="25" t="str">
        <f>IF(IFERROR(MID($Q806,19,7)+0,"")&lt;1130000,"",IFERROR(MID($Q806,19,7)+0,""))</f>
        <v/>
      </c>
      <c r="P806" s="25">
        <f>IF(M806="","",IF(N806="",M806,M806&amp;", "&amp;N806))</f>
        <v>1237001</v>
      </c>
      <c r="Q806" s="25">
        <v>1237001</v>
      </c>
      <c r="R806" s="25"/>
      <c r="S806" s="35" t="s">
        <v>46</v>
      </c>
      <c r="T806" s="25" t="s">
        <v>24</v>
      </c>
      <c r="U806" s="185">
        <v>218.54</v>
      </c>
      <c r="V806" s="188">
        <v>218.54</v>
      </c>
      <c r="W806" s="189">
        <v>218.54</v>
      </c>
      <c r="X806" s="31">
        <v>218.54</v>
      </c>
      <c r="Y806" s="90">
        <f>IFERROR(ROUND(X806/W806-1,2),"")</f>
        <v>0</v>
      </c>
      <c r="Z806" s="31">
        <f>IF(OR(S806="VLD MLC components",S806="VLD MLC pipes",S806="VLD PEX components",S806="VLD PEX pipes",S806="VLD PHC components",S806="VLD PHC pipes",S806="Controls VLD"),"По запросу",X806)</f>
        <v>218.54</v>
      </c>
      <c r="AA806" s="63">
        <f>ROUND(X806/1.2,3)</f>
        <v>182.11699999999999</v>
      </c>
      <c r="AB806" s="23">
        <v>182.11699999999999</v>
      </c>
      <c r="AC806" s="190">
        <f>IFERROR(ROUND(AA806/AB806-1,2),"")</f>
        <v>0</v>
      </c>
      <c r="AD806" s="25">
        <v>0.11700000000000001</v>
      </c>
      <c r="AE806" s="25">
        <v>6.6500000000000001E-4</v>
      </c>
      <c r="AF806" s="25">
        <v>0</v>
      </c>
      <c r="AG806" s="25" t="s">
        <v>22</v>
      </c>
      <c r="AH806" s="25">
        <v>0</v>
      </c>
      <c r="AI806" s="25">
        <v>0</v>
      </c>
      <c r="AJ806" s="25" t="s">
        <v>20</v>
      </c>
      <c r="AK806" s="42" t="s">
        <v>19</v>
      </c>
      <c r="AL806" s="25" t="s">
        <v>20</v>
      </c>
      <c r="AM806" s="25">
        <v>500</v>
      </c>
      <c r="AN806" s="25">
        <v>1140</v>
      </c>
      <c r="AO806" s="25">
        <v>1140</v>
      </c>
      <c r="AP806" s="25">
        <v>256</v>
      </c>
      <c r="AQ806" s="25">
        <v>58.5</v>
      </c>
      <c r="AR806" s="25">
        <v>0.33269799999999999</v>
      </c>
      <c r="AS806" s="157" t="s">
        <v>22</v>
      </c>
      <c r="AT806" s="93" t="s">
        <v>22</v>
      </c>
      <c r="AU806" s="92" t="s">
        <v>22</v>
      </c>
      <c r="AV806" s="91" t="s">
        <v>152</v>
      </c>
      <c r="AW806" s="92" t="s">
        <v>152</v>
      </c>
      <c r="AX806" s="92" t="s">
        <v>48</v>
      </c>
      <c r="AY806" s="91" t="s">
        <v>152</v>
      </c>
      <c r="AZ806" s="23"/>
      <c r="BA806" s="25" t="s">
        <v>5732</v>
      </c>
      <c r="BB806" t="s">
        <v>25</v>
      </c>
      <c r="BC806" t="e">
        <v>#N/A</v>
      </c>
      <c r="BD806" t="e">
        <f>IF(Z806=BC806,"OK")</f>
        <v>#N/A</v>
      </c>
      <c r="BE806">
        <v>0.11700000000000001</v>
      </c>
      <c r="BF806">
        <v>6.6500000000000001E-4</v>
      </c>
      <c r="BG806">
        <v>1140</v>
      </c>
      <c r="BH806">
        <v>1140</v>
      </c>
      <c r="BI806">
        <v>256</v>
      </c>
      <c r="BJ806">
        <v>58.5</v>
      </c>
      <c r="BK806">
        <v>0.33269799999999999</v>
      </c>
      <c r="BN806" s="183"/>
    </row>
    <row r="807" spans="1:66" ht="38.25" x14ac:dyDescent="0.25">
      <c r="A807" s="51"/>
      <c r="B807" s="94">
        <v>801</v>
      </c>
      <c r="C807" s="43">
        <v>1084910</v>
      </c>
      <c r="D807" s="44" t="s">
        <v>5731</v>
      </c>
      <c r="E807" s="27" t="s">
        <v>5728</v>
      </c>
      <c r="F807" s="151" t="s">
        <v>655</v>
      </c>
      <c r="G807" s="127" t="s">
        <v>29</v>
      </c>
      <c r="H807" s="46" t="str">
        <f>IFERROR(IFERROR(IF(SEARCH("Usystems",$E807)&gt;0,"Usystems"),IF(SEARCH("RIIFO",$E807)&gt;0,"RIIFO","Uponor")),"Uponor")</f>
        <v>Uponor</v>
      </c>
      <c r="I807" s="25">
        <f>IFERROR(MID($D807,1,7)+0,"")</f>
        <v>1013388</v>
      </c>
      <c r="J807" s="25">
        <f>IFERROR(MID($D807,10,7)+0,"")</f>
        <v>1059579</v>
      </c>
      <c r="K807" s="25">
        <f>IFERROR(MID($D807,19,7)+0,"")</f>
        <v>1030549</v>
      </c>
      <c r="L807" s="25" t="str">
        <f>IFERROR(MID($D807,28,7)+0,"")</f>
        <v/>
      </c>
      <c r="M807" s="25">
        <f>IF(IFERROR(MID($Q807,1,7)+0,"")&lt;1130000,IF(INDEX(C:C,MATCH(LEFT(Q807,7)+0,I:I,0))&lt;1130000,"",INDEX(C:C,MATCH(LEFT(Q807,7)+0,I:I,0))),IFERROR(MID($Q807,1,7)+0,""))</f>
        <v>1237003</v>
      </c>
      <c r="N807" s="25" t="str">
        <f>IF(IFERROR(MID($Q807,10,7)+0,"")&lt;1130000,"",IFERROR(MID($Q807,10,7)+0,""))</f>
        <v/>
      </c>
      <c r="O807" s="25" t="str">
        <f>IF(IFERROR(MID($Q807,19,7)+0,"")&lt;1130000,"",IFERROR(MID($Q807,19,7)+0,""))</f>
        <v/>
      </c>
      <c r="P807" s="25">
        <f>IF(M807="","",IF(N807="",M807,M807&amp;", "&amp;N807))</f>
        <v>1237003</v>
      </c>
      <c r="Q807" s="25">
        <v>1237003</v>
      </c>
      <c r="R807" s="43">
        <v>1093124</v>
      </c>
      <c r="S807" s="35" t="s">
        <v>46</v>
      </c>
      <c r="T807" s="25" t="s">
        <v>24</v>
      </c>
      <c r="U807" s="185">
        <v>337.49</v>
      </c>
      <c r="V807" s="188">
        <v>337.49</v>
      </c>
      <c r="W807" s="189">
        <v>337.49</v>
      </c>
      <c r="X807" s="31">
        <v>337.49</v>
      </c>
      <c r="Y807" s="90">
        <f>IFERROR(ROUND(X807/W807-1,2),"")</f>
        <v>0</v>
      </c>
      <c r="Z807" s="31">
        <f>IF(OR(S807="VLD MLC components",S807="VLD MLC pipes",S807="VLD PEX components",S807="VLD PEX pipes",S807="VLD PHC components",S807="VLD PHC pipes",S807="Controls VLD"),"По запросу",X807)</f>
        <v>337.49</v>
      </c>
      <c r="AA807" s="63">
        <f>ROUND(X807/1.2,3)</f>
        <v>281.24200000000002</v>
      </c>
      <c r="AB807" s="23">
        <v>281.24200000000002</v>
      </c>
      <c r="AC807" s="190">
        <f>IFERROR(ROUND(AA807/AB807-1,2),"")</f>
        <v>0</v>
      </c>
      <c r="AD807" s="25">
        <v>0.16800000000000001</v>
      </c>
      <c r="AE807" s="25">
        <v>1.232E-3</v>
      </c>
      <c r="AF807" s="25">
        <v>14700</v>
      </c>
      <c r="AG807" s="25">
        <v>14900</v>
      </c>
      <c r="AH807" s="25">
        <v>15100</v>
      </c>
      <c r="AI807" s="25">
        <v>15300</v>
      </c>
      <c r="AJ807" s="25" t="s">
        <v>20</v>
      </c>
      <c r="AK807" s="22" t="s">
        <v>20</v>
      </c>
      <c r="AL807" s="25" t="s">
        <v>20</v>
      </c>
      <c r="AM807" s="25">
        <v>100</v>
      </c>
      <c r="AN807" s="25">
        <v>800</v>
      </c>
      <c r="AO807" s="25">
        <v>790</v>
      </c>
      <c r="AP807" s="25">
        <v>195</v>
      </c>
      <c r="AQ807" s="25">
        <v>16.8</v>
      </c>
      <c r="AR807" s="94">
        <v>0.12324</v>
      </c>
      <c r="AS807" s="157">
        <v>4800</v>
      </c>
      <c r="AT807" s="93" t="s">
        <v>22</v>
      </c>
      <c r="AU807" s="92" t="s">
        <v>22</v>
      </c>
      <c r="AV807" s="91" t="s">
        <v>152</v>
      </c>
      <c r="AW807" s="92" t="s">
        <v>152</v>
      </c>
      <c r="AX807" s="92" t="s">
        <v>48</v>
      </c>
      <c r="AY807" s="91" t="s">
        <v>152</v>
      </c>
      <c r="AZ807" s="23"/>
      <c r="BA807" s="25" t="s">
        <v>5727</v>
      </c>
      <c r="BB807" t="s">
        <v>25</v>
      </c>
      <c r="BC807">
        <v>337.49</v>
      </c>
      <c r="BD807" t="str">
        <f>IF(Z807=BC807,"OK")</f>
        <v>OK</v>
      </c>
      <c r="BE807">
        <v>0.16800000000000001</v>
      </c>
      <c r="BF807">
        <v>1.232E-3</v>
      </c>
      <c r="BG807">
        <v>800</v>
      </c>
      <c r="BH807">
        <v>790</v>
      </c>
      <c r="BI807">
        <v>195</v>
      </c>
      <c r="BJ807">
        <v>16.8</v>
      </c>
      <c r="BK807">
        <v>0.12324</v>
      </c>
      <c r="BN807" s="183"/>
    </row>
    <row r="808" spans="1:66" ht="38.25" x14ac:dyDescent="0.25">
      <c r="A808" s="1"/>
      <c r="B808" s="94">
        <v>802</v>
      </c>
      <c r="C808" s="43">
        <v>1093124</v>
      </c>
      <c r="D808" s="44" t="s">
        <v>5731</v>
      </c>
      <c r="E808" s="26" t="s">
        <v>5730</v>
      </c>
      <c r="F808" s="212" t="s">
        <v>21</v>
      </c>
      <c r="G808" s="41" t="s">
        <v>29</v>
      </c>
      <c r="H808" s="46" t="str">
        <f>IFERROR(IFERROR(IF(SEARCH("Usystems",$E808)&gt;0,"Usystems"),IF(SEARCH("RIIFO",$E808)&gt;0,"RIIFO","Uponor")),"Uponor")</f>
        <v>Uponor</v>
      </c>
      <c r="I808" s="25">
        <f>IFERROR(MID($D808,1,7)+0,"")</f>
        <v>1013388</v>
      </c>
      <c r="J808" s="25">
        <f>IFERROR(MID($D808,10,7)+0,"")</f>
        <v>1059579</v>
      </c>
      <c r="K808" s="25">
        <f>IFERROR(MID($D808,19,7)+0,"")</f>
        <v>1030549</v>
      </c>
      <c r="L808" s="25" t="str">
        <f>IFERROR(MID($D808,28,7)+0,"")</f>
        <v/>
      </c>
      <c r="M808" s="25">
        <f>IF(IFERROR(MID($Q808,1,7)+0,"")&lt;1130000,IF(INDEX(C:C,MATCH(LEFT(Q808,7)+0,I:I,0))&lt;1130000,"",INDEX(C:C,MATCH(LEFT(Q808,7)+0,I:I,0))),IFERROR(MID($Q808,1,7)+0,""))</f>
        <v>1237003</v>
      </c>
      <c r="N808" s="25" t="str">
        <f>IF(IFERROR(MID($Q808,10,7)+0,"")&lt;1130000,"",IFERROR(MID($Q808,10,7)+0,""))</f>
        <v/>
      </c>
      <c r="O808" s="25" t="str">
        <f>IF(IFERROR(MID($Q808,19,7)+0,"")&lt;1130000,"",IFERROR(MID($Q808,19,7)+0,""))</f>
        <v/>
      </c>
      <c r="P808" s="25">
        <f>IF(M808="","",IF(N808="",M808,M808&amp;", "&amp;N808))</f>
        <v>1237003</v>
      </c>
      <c r="Q808" s="25">
        <v>1237003</v>
      </c>
      <c r="R808" s="43">
        <v>1084910</v>
      </c>
      <c r="S808" s="35" t="s">
        <v>46</v>
      </c>
      <c r="T808" s="34" t="s">
        <v>24</v>
      </c>
      <c r="U808" s="185">
        <v>279</v>
      </c>
      <c r="V808" s="188">
        <v>279</v>
      </c>
      <c r="W808" s="189">
        <v>279</v>
      </c>
      <c r="X808" s="31">
        <v>279</v>
      </c>
      <c r="Y808" s="90">
        <f>IFERROR(ROUND(X808/W808-1,2),"")</f>
        <v>0</v>
      </c>
      <c r="Z808" s="31">
        <f>IF(OR(S808="VLD MLC components",S808="VLD MLC pipes",S808="VLD PEX components",S808="VLD PEX pipes",S808="VLD PHC components",S808="VLD PHC pipes",S808="Controls VLD"),"По запросу",X808)</f>
        <v>279</v>
      </c>
      <c r="AA808" s="63">
        <f>ROUND(X808/1.2,3)</f>
        <v>232.5</v>
      </c>
      <c r="AB808" s="23">
        <v>232.5</v>
      </c>
      <c r="AC808" s="190">
        <f>IFERROR(ROUND(AA808/AB808-1,2),"")</f>
        <v>0</v>
      </c>
      <c r="AD808" s="25">
        <v>0.16800000000000001</v>
      </c>
      <c r="AE808" s="25">
        <v>4.0000000000000002E-4</v>
      </c>
      <c r="AF808" s="25">
        <v>3500</v>
      </c>
      <c r="AG808" s="25">
        <v>3500</v>
      </c>
      <c r="AH808" s="25">
        <v>4000</v>
      </c>
      <c r="AI808" s="25">
        <v>4000</v>
      </c>
      <c r="AJ808" s="25" t="s">
        <v>20</v>
      </c>
      <c r="AK808" s="22" t="s">
        <v>20</v>
      </c>
      <c r="AL808" s="25" t="s">
        <v>19</v>
      </c>
      <c r="AM808" s="25">
        <v>500</v>
      </c>
      <c r="AN808" s="25">
        <v>1140</v>
      </c>
      <c r="AO808" s="25">
        <v>1140</v>
      </c>
      <c r="AP808" s="25">
        <v>300</v>
      </c>
      <c r="AQ808" s="25">
        <v>87.3</v>
      </c>
      <c r="AR808" s="94">
        <v>0.38988</v>
      </c>
      <c r="AS808" s="157">
        <v>4000</v>
      </c>
      <c r="AT808" s="93">
        <v>44491</v>
      </c>
      <c r="AU808" s="92" t="s">
        <v>22</v>
      </c>
      <c r="AV808" s="91" t="s">
        <v>152</v>
      </c>
      <c r="AW808" s="92" t="s">
        <v>152</v>
      </c>
      <c r="AX808" s="92" t="s">
        <v>48</v>
      </c>
      <c r="AY808" s="91" t="s">
        <v>48</v>
      </c>
      <c r="AZ808" s="23"/>
      <c r="BA808" s="25" t="s">
        <v>5729</v>
      </c>
      <c r="BB808" t="s">
        <v>25</v>
      </c>
      <c r="BC808">
        <v>279</v>
      </c>
      <c r="BD808" t="str">
        <f>IF(Z808=BC808,"OK")</f>
        <v>OK</v>
      </c>
      <c r="BE808">
        <v>0.16800000000000001</v>
      </c>
      <c r="BF808">
        <v>4.0000000000000002E-4</v>
      </c>
      <c r="BG808">
        <v>1140</v>
      </c>
      <c r="BH808">
        <v>1140</v>
      </c>
      <c r="BI808">
        <v>300</v>
      </c>
      <c r="BJ808">
        <v>87.3</v>
      </c>
      <c r="BK808">
        <v>0.38988</v>
      </c>
      <c r="BN808" s="183"/>
    </row>
    <row r="809" spans="1:66" ht="25.5" x14ac:dyDescent="0.25">
      <c r="A809" s="1"/>
      <c r="B809" s="94">
        <v>803</v>
      </c>
      <c r="C809" s="43">
        <v>1059579</v>
      </c>
      <c r="D809" s="23"/>
      <c r="E809" s="26" t="s">
        <v>5728</v>
      </c>
      <c r="F809" s="212" t="s">
        <v>21</v>
      </c>
      <c r="G809" s="41"/>
      <c r="H809" s="46" t="str">
        <f>IFERROR(IFERROR(IF(SEARCH("Usystems",$E809)&gt;0,"Usystems"),IF(SEARCH("RIIFO",$E809)&gt;0,"RIIFO","Uponor")),"Uponor")</f>
        <v>Uponor</v>
      </c>
      <c r="I809" s="25" t="str">
        <f>IFERROR(MID($D809,1,7)+0,"")</f>
        <v/>
      </c>
      <c r="J809" s="25" t="str">
        <f>IFERROR(MID($D809,10,7)+0,"")</f>
        <v/>
      </c>
      <c r="K809" s="25" t="str">
        <f>IFERROR(MID($D809,19,7)+0,"")</f>
        <v/>
      </c>
      <c r="L809" s="25" t="str">
        <f>IFERROR(MID($D809,28,7)+0,"")</f>
        <v/>
      </c>
      <c r="M809" s="25">
        <f>IF(IFERROR(MID($Q809,1,7)+0,"")&lt;1130000,IF(INDEX(C:C,MATCH(LEFT(Q809,7)+0,I:I,0))&lt;1130000,"",INDEX(C:C,MATCH(LEFT(Q809,7)+0,I:I,0))),IFERROR(MID($Q809,1,7)+0,""))</f>
        <v>1237003</v>
      </c>
      <c r="N809" s="25" t="str">
        <f>IF(IFERROR(MID($Q809,10,7)+0,"")&lt;1130000,"",IFERROR(MID($Q809,10,7)+0,""))</f>
        <v/>
      </c>
      <c r="O809" s="25" t="str">
        <f>IF(IFERROR(MID($Q809,19,7)+0,"")&lt;1130000,"",IFERROR(MID($Q809,19,7)+0,""))</f>
        <v/>
      </c>
      <c r="P809" s="25">
        <f>IF(M809="","",IF(N809="",M809,M809&amp;", "&amp;N809))</f>
        <v>1237003</v>
      </c>
      <c r="Q809" s="25">
        <v>1237003</v>
      </c>
      <c r="R809" s="23"/>
      <c r="S809" s="35" t="s">
        <v>46</v>
      </c>
      <c r="T809" s="34" t="s">
        <v>24</v>
      </c>
      <c r="U809" s="185">
        <v>337.49</v>
      </c>
      <c r="V809" s="188">
        <v>337.49</v>
      </c>
      <c r="W809" s="189">
        <v>337.49</v>
      </c>
      <c r="X809" s="31">
        <v>337.49</v>
      </c>
      <c r="Y809" s="90">
        <f>IFERROR(ROUND(X809/W809-1,2),"")</f>
        <v>0</v>
      </c>
      <c r="Z809" s="31">
        <f>IF(OR(S809="VLD MLC components",S809="VLD MLC pipes",S809="VLD PEX components",S809="VLD PEX pipes",S809="VLD PHC components",S809="VLD PHC pipes",S809="Controls VLD"),"По запросу",X809)</f>
        <v>337.49</v>
      </c>
      <c r="AA809" s="63">
        <f>ROUND(X809/1.2,3)</f>
        <v>281.24200000000002</v>
      </c>
      <c r="AB809" s="23">
        <v>281.24200000000002</v>
      </c>
      <c r="AC809" s="190">
        <f>IFERROR(ROUND(AA809/AB809-1,2),"")</f>
        <v>0</v>
      </c>
      <c r="AD809" s="25">
        <v>0.16800000000000001</v>
      </c>
      <c r="AE809" s="25">
        <v>1.232E-3</v>
      </c>
      <c r="AF809" s="25">
        <v>0</v>
      </c>
      <c r="AG809" s="25" t="s">
        <v>22</v>
      </c>
      <c r="AH809" s="25">
        <v>0</v>
      </c>
      <c r="AI809" s="25">
        <v>0</v>
      </c>
      <c r="AJ809" s="25" t="s">
        <v>20</v>
      </c>
      <c r="AK809" s="42" t="s">
        <v>19</v>
      </c>
      <c r="AL809" s="25" t="s">
        <v>19</v>
      </c>
      <c r="AM809" s="25">
        <v>100</v>
      </c>
      <c r="AN809" s="23"/>
      <c r="AO809" s="23"/>
      <c r="AP809" s="23"/>
      <c r="AQ809" s="23"/>
      <c r="AR809" s="96"/>
      <c r="AS809" s="157" t="s">
        <v>22</v>
      </c>
      <c r="AT809" s="93">
        <v>44487</v>
      </c>
      <c r="AU809" s="92" t="s">
        <v>22</v>
      </c>
      <c r="AV809" s="91" t="s">
        <v>152</v>
      </c>
      <c r="AW809" s="92" t="s">
        <v>48</v>
      </c>
      <c r="AX809" s="92" t="s">
        <v>48</v>
      </c>
      <c r="AY809" s="91" t="s">
        <v>152</v>
      </c>
      <c r="AZ809" s="23"/>
      <c r="BA809" s="25" t="s">
        <v>5727</v>
      </c>
      <c r="BB809" t="s">
        <v>25</v>
      </c>
      <c r="BC809" t="e">
        <v>#N/A</v>
      </c>
      <c r="BD809" t="e">
        <f>IF(Z809=BC809,"OK")</f>
        <v>#N/A</v>
      </c>
      <c r="BE809">
        <v>0.16800000000000001</v>
      </c>
      <c r="BF809">
        <v>1.232E-3</v>
      </c>
      <c r="BG809">
        <v>0</v>
      </c>
      <c r="BH809">
        <v>0</v>
      </c>
      <c r="BI809">
        <v>0</v>
      </c>
      <c r="BJ809">
        <v>0</v>
      </c>
      <c r="BK809">
        <v>0</v>
      </c>
      <c r="BN809" s="183"/>
    </row>
    <row r="810" spans="1:66" ht="38.25" x14ac:dyDescent="0.25">
      <c r="A810" s="1"/>
      <c r="B810" s="94">
        <v>804</v>
      </c>
      <c r="C810" s="43">
        <v>1084911</v>
      </c>
      <c r="D810" s="44" t="s">
        <v>5726</v>
      </c>
      <c r="E810" s="27" t="s">
        <v>5725</v>
      </c>
      <c r="F810" s="151" t="s">
        <v>655</v>
      </c>
      <c r="G810" s="41" t="s">
        <v>29</v>
      </c>
      <c r="H810" s="46" t="str">
        <f>IFERROR(IFERROR(IF(SEARCH("Usystems",$E810)&gt;0,"Usystems"),IF(SEARCH("RIIFO",$E810)&gt;0,"RIIFO","Uponor")),"Uponor")</f>
        <v>Uponor</v>
      </c>
      <c r="I810" s="25">
        <f>IFERROR(MID($D810,1,7)+0,"")</f>
        <v>1013398</v>
      </c>
      <c r="J810" s="25">
        <f>IFERROR(MID($D810,10,7)+0,"")</f>
        <v>1059581</v>
      </c>
      <c r="K810" s="25">
        <f>IFERROR(MID($D810,19,7)+0,"")</f>
        <v>1030550</v>
      </c>
      <c r="L810" s="25" t="str">
        <f>IFERROR(MID($D810,28,7)+0,"")</f>
        <v/>
      </c>
      <c r="M810" s="25">
        <f>IF(IFERROR(MID($Q810,1,7)+0,"")&lt;1130000,IF(INDEX(C:C,MATCH(LEFT(Q810,7)+0,I:I,0))&lt;1130000,"",INDEX(C:C,MATCH(LEFT(Q810,7)+0,I:I,0))),IFERROR(MID($Q810,1,7)+0,""))</f>
        <v>1237005</v>
      </c>
      <c r="N810" s="25" t="str">
        <f>IF(IFERROR(MID($Q810,10,7)+0,"")&lt;1130000,"",IFERROR(MID($Q810,10,7)+0,""))</f>
        <v/>
      </c>
      <c r="O810" s="25" t="str">
        <f>IF(IFERROR(MID($Q810,19,7)+0,"")&lt;1130000,"",IFERROR(MID($Q810,19,7)+0,""))</f>
        <v/>
      </c>
      <c r="P810" s="25">
        <f>IF(M810="","",IF(N810="",M810,M810&amp;", "&amp;N810))</f>
        <v>1237005</v>
      </c>
      <c r="Q810" s="43">
        <v>1237005</v>
      </c>
      <c r="R810" s="25"/>
      <c r="S810" s="35" t="s">
        <v>46</v>
      </c>
      <c r="T810" s="25" t="s">
        <v>24</v>
      </c>
      <c r="U810" s="185">
        <v>586</v>
      </c>
      <c r="V810" s="188">
        <v>586</v>
      </c>
      <c r="W810" s="189">
        <v>586</v>
      </c>
      <c r="X810" s="31">
        <v>586</v>
      </c>
      <c r="Y810" s="90">
        <f>IFERROR(ROUND(X810/W810-1,2),"")</f>
        <v>0</v>
      </c>
      <c r="Z810" s="31">
        <f>IF(OR(S810="VLD MLC components",S810="VLD MLC pipes",S810="VLD PEX components",S810="VLD PEX pipes",S810="VLD PHC components",S810="VLD PHC pipes",S810="Controls VLD"),"По запросу",X810)</f>
        <v>586</v>
      </c>
      <c r="AA810" s="63">
        <f>ROUND(X810/1.2,3)</f>
        <v>488.33300000000003</v>
      </c>
      <c r="AB810" s="23">
        <v>488.33300000000003</v>
      </c>
      <c r="AC810" s="190">
        <f>IFERROR(ROUND(AA810/AB810-1,2),"")</f>
        <v>0</v>
      </c>
      <c r="AD810" s="25">
        <v>0.24399999999999999</v>
      </c>
      <c r="AE810" s="25">
        <v>3.6389999999999999E-3</v>
      </c>
      <c r="AF810" s="25">
        <v>3550</v>
      </c>
      <c r="AG810" s="25">
        <v>3400</v>
      </c>
      <c r="AH810" s="25">
        <v>3850</v>
      </c>
      <c r="AI810" s="25">
        <v>3950</v>
      </c>
      <c r="AJ810" s="25" t="s">
        <v>20</v>
      </c>
      <c r="AK810" s="22" t="s">
        <v>20</v>
      </c>
      <c r="AL810" s="25" t="s">
        <v>20</v>
      </c>
      <c r="AM810" s="25">
        <v>50</v>
      </c>
      <c r="AN810" s="25">
        <v>1140</v>
      </c>
      <c r="AO810" s="25">
        <v>1140</v>
      </c>
      <c r="AP810" s="25">
        <v>130</v>
      </c>
      <c r="AQ810" s="25">
        <v>12.2</v>
      </c>
      <c r="AR810" s="94">
        <v>0.16894799999999999</v>
      </c>
      <c r="AS810" s="157">
        <v>950</v>
      </c>
      <c r="AT810" s="93" t="s">
        <v>22</v>
      </c>
      <c r="AU810" s="92" t="s">
        <v>22</v>
      </c>
      <c r="AV810" s="91" t="s">
        <v>152</v>
      </c>
      <c r="AW810" s="92" t="s">
        <v>152</v>
      </c>
      <c r="AX810" s="92" t="s">
        <v>48</v>
      </c>
      <c r="AY810" s="91" t="s">
        <v>152</v>
      </c>
      <c r="AZ810" s="23"/>
      <c r="BA810" s="25" t="s">
        <v>5724</v>
      </c>
      <c r="BB810" t="s">
        <v>25</v>
      </c>
      <c r="BC810">
        <v>586</v>
      </c>
      <c r="BD810" t="str">
        <f>IF(Z810=BC810,"OK")</f>
        <v>OK</v>
      </c>
      <c r="BE810">
        <v>0.24399999999999999</v>
      </c>
      <c r="BF810">
        <v>3.6389999999999999E-3</v>
      </c>
      <c r="BG810">
        <v>1140</v>
      </c>
      <c r="BH810">
        <v>1140</v>
      </c>
      <c r="BI810">
        <v>130</v>
      </c>
      <c r="BJ810">
        <v>12.2</v>
      </c>
      <c r="BK810">
        <v>0.16894799999999999</v>
      </c>
      <c r="BN810" s="183"/>
    </row>
    <row r="811" spans="1:66" ht="38.25" x14ac:dyDescent="0.25">
      <c r="A811" s="1"/>
      <c r="B811" s="94">
        <v>805</v>
      </c>
      <c r="C811" s="43">
        <v>1084912</v>
      </c>
      <c r="D811" s="44" t="s">
        <v>5723</v>
      </c>
      <c r="E811" s="27" t="s">
        <v>5722</v>
      </c>
      <c r="F811" s="151" t="s">
        <v>655</v>
      </c>
      <c r="G811" s="41" t="s">
        <v>585</v>
      </c>
      <c r="H811" s="46" t="str">
        <f>IFERROR(IFERROR(IF(SEARCH("Usystems",$E811)&gt;0,"Usystems"),IF(SEARCH("RIIFO",$E811)&gt;0,"RIIFO","Uponor")),"Uponor")</f>
        <v>Uponor</v>
      </c>
      <c r="I811" s="25">
        <f>IFERROR(MID($D811,1,7)+0,"")</f>
        <v>1013401</v>
      </c>
      <c r="J811" s="25">
        <f>IFERROR(MID($D811,10,7)+0,"")</f>
        <v>1059583</v>
      </c>
      <c r="K811" s="25">
        <f>IFERROR(MID($D811,19,7)+0,"")</f>
        <v>1030551</v>
      </c>
      <c r="L811" s="25" t="str">
        <f>IFERROR(MID($D811,28,7)+0,"")</f>
        <v/>
      </c>
      <c r="M811" s="25">
        <f>IF(IFERROR(MID($Q811,1,7)+0,"")&lt;1130000,IF(INDEX(C:C,MATCH(LEFT(Q811,7)+0,I:I,0))&lt;1130000,"",INDEX(C:C,MATCH(LEFT(Q811,7)+0,I:I,0))),IFERROR(MID($Q811,1,7)+0,""))</f>
        <v>1237007</v>
      </c>
      <c r="N811" s="25" t="str">
        <f>IF(IFERROR(MID($Q811,10,7)+0,"")&lt;1130000,"",IFERROR(MID($Q811,10,7)+0,""))</f>
        <v/>
      </c>
      <c r="O811" s="25" t="str">
        <f>IF(IFERROR(MID($Q811,19,7)+0,"")&lt;1130000,"",IFERROR(MID($Q811,19,7)+0,""))</f>
        <v/>
      </c>
      <c r="P811" s="25">
        <f>IF(M811="","",IF(N811="",M811,M811&amp;", "&amp;N811))</f>
        <v>1237007</v>
      </c>
      <c r="Q811" s="43">
        <v>1237007</v>
      </c>
      <c r="R811" s="151"/>
      <c r="S811" s="35" t="s">
        <v>46</v>
      </c>
      <c r="T811" s="25" t="s">
        <v>24</v>
      </c>
      <c r="U811" s="185">
        <v>894</v>
      </c>
      <c r="V811" s="188">
        <v>1674</v>
      </c>
      <c r="W811" s="189">
        <v>1674</v>
      </c>
      <c r="X811" s="31">
        <v>1674</v>
      </c>
      <c r="Y811" s="90">
        <f>IFERROR(ROUND(X811/W811-1,2),"")</f>
        <v>0</v>
      </c>
      <c r="Z811" s="31">
        <f>IF(OR(S811="VLD MLC components",S811="VLD MLC pipes",S811="VLD PEX components",S811="VLD PEX pipes",S811="VLD PHC components",S811="VLD PHC pipes",S811="Controls VLD"),"По запросу",X811)</f>
        <v>1674</v>
      </c>
      <c r="AA811" s="63">
        <f>ROUND(X811/1.2,3)</f>
        <v>1395</v>
      </c>
      <c r="AB811" s="23">
        <v>1395</v>
      </c>
      <c r="AC811" s="190">
        <f>IFERROR(ROUND(AA811/AB811-1,2),"")</f>
        <v>0</v>
      </c>
      <c r="AD811" s="25">
        <v>0.379</v>
      </c>
      <c r="AE811" s="25">
        <v>5.3280000000000003E-3</v>
      </c>
      <c r="AF811" s="25">
        <v>0</v>
      </c>
      <c r="AG811" s="25" t="s">
        <v>22</v>
      </c>
      <c r="AH811" s="25">
        <v>0</v>
      </c>
      <c r="AI811" s="25">
        <v>0</v>
      </c>
      <c r="AJ811" s="25" t="s">
        <v>20</v>
      </c>
      <c r="AK811" s="42" t="s">
        <v>19</v>
      </c>
      <c r="AL811" s="25" t="s">
        <v>20</v>
      </c>
      <c r="AM811" s="25">
        <v>50</v>
      </c>
      <c r="AN811" s="25">
        <v>1140</v>
      </c>
      <c r="AO811" s="25">
        <v>1140</v>
      </c>
      <c r="AP811" s="25">
        <v>205</v>
      </c>
      <c r="AQ811" s="25">
        <v>18.95</v>
      </c>
      <c r="AR811" s="94">
        <v>0.26641799999999999</v>
      </c>
      <c r="AS811" s="157">
        <v>500</v>
      </c>
      <c r="AT811" s="93" t="s">
        <v>22</v>
      </c>
      <c r="AU811" s="92" t="s">
        <v>22</v>
      </c>
      <c r="AV811" s="91" t="s">
        <v>152</v>
      </c>
      <c r="AW811" s="92" t="s">
        <v>152</v>
      </c>
      <c r="AX811" s="92" t="s">
        <v>48</v>
      </c>
      <c r="AY811" s="91" t="s">
        <v>152</v>
      </c>
      <c r="AZ811" s="23"/>
      <c r="BA811" s="25" t="s">
        <v>5721</v>
      </c>
      <c r="BB811" t="s">
        <v>25</v>
      </c>
      <c r="BC811" t="e">
        <v>#N/A</v>
      </c>
      <c r="BD811" t="e">
        <f>IF(Z811=BC811,"OK")</f>
        <v>#N/A</v>
      </c>
      <c r="BE811">
        <v>0.379</v>
      </c>
      <c r="BF811">
        <v>5.3280000000000003E-3</v>
      </c>
      <c r="BG811">
        <v>1140</v>
      </c>
      <c r="BH811">
        <v>1140</v>
      </c>
      <c r="BI811">
        <v>205</v>
      </c>
      <c r="BJ811">
        <v>18.95</v>
      </c>
      <c r="BK811">
        <v>0.26641799999999999</v>
      </c>
      <c r="BN811" s="183"/>
    </row>
    <row r="812" spans="1:66" ht="25.5" x14ac:dyDescent="0.25">
      <c r="A812" s="1"/>
      <c r="B812" s="94">
        <v>806</v>
      </c>
      <c r="C812" s="43">
        <v>1059572</v>
      </c>
      <c r="D812" s="37">
        <v>1013432</v>
      </c>
      <c r="E812" s="27" t="s">
        <v>5720</v>
      </c>
      <c r="F812" s="213" t="s">
        <v>21</v>
      </c>
      <c r="G812" s="41"/>
      <c r="H812" s="46" t="str">
        <f>IFERROR(IFERROR(IF(SEARCH("Usystems",$E812)&gt;0,"Usystems"),IF(SEARCH("RIIFO",$E812)&gt;0,"RIIFO","Uponor")),"Uponor")</f>
        <v>Uponor</v>
      </c>
      <c r="I812" s="25">
        <f>IFERROR(MID($D812,1,7)+0,"")</f>
        <v>1013432</v>
      </c>
      <c r="J812" s="25" t="str">
        <f>IFERROR(MID($D812,10,7)+0,"")</f>
        <v/>
      </c>
      <c r="K812" s="25" t="str">
        <f>IFERROR(MID($D812,19,7)+0,"")</f>
        <v/>
      </c>
      <c r="L812" s="25" t="str">
        <f>IFERROR(MID($D812,28,7)+0,"")</f>
        <v/>
      </c>
      <c r="M812" s="25" t="str">
        <f>IF(IFERROR(MID($Q812,1,7)+0,"")&lt;1130000,IF(INDEX(C:C,MATCH(LEFT(Q812,7)+0,I:I,0))&lt;1130000,"",INDEX(C:C,MATCH(LEFT(Q812,7)+0,I:I,0))),IFERROR(MID($Q812,1,7)+0,""))</f>
        <v/>
      </c>
      <c r="N812" s="25" t="str">
        <f>IF(IFERROR(MID($Q812,10,7)+0,"")&lt;1130000,"",IFERROR(MID($Q812,10,7)+0,""))</f>
        <v/>
      </c>
      <c r="O812" s="25" t="str">
        <f>IF(IFERROR(MID($Q812,19,7)+0,"")&lt;1130000,"",IFERROR(MID($Q812,19,7)+0,""))</f>
        <v/>
      </c>
      <c r="P812" s="25" t="str">
        <f>IF(M812="","",IF(N812="",M812,M812&amp;", "&amp;N812))</f>
        <v/>
      </c>
      <c r="Q812" s="25"/>
      <c r="R812" s="25"/>
      <c r="S812" s="35" t="s">
        <v>46</v>
      </c>
      <c r="T812" s="25" t="s">
        <v>24</v>
      </c>
      <c r="U812" s="185">
        <v>584</v>
      </c>
      <c r="V812" s="188">
        <v>584</v>
      </c>
      <c r="W812" s="189">
        <v>584</v>
      </c>
      <c r="X812" s="31">
        <v>584</v>
      </c>
      <c r="Y812" s="90">
        <f>IFERROR(ROUND(X812/W812-1,2),"")</f>
        <v>0</v>
      </c>
      <c r="Z812" s="31">
        <f>IF(OR(S812="VLD MLC components",S812="VLD MLC pipes",S812="VLD PEX components",S812="VLD PEX pipes",S812="VLD PHC components",S812="VLD PHC pipes",S812="Controls VLD"),"По запросу",X812)</f>
        <v>584</v>
      </c>
      <c r="AA812" s="63">
        <f>ROUND(X812/1.2,3)</f>
        <v>486.66699999999997</v>
      </c>
      <c r="AB812" s="23">
        <v>486.66699999999997</v>
      </c>
      <c r="AC812" s="190">
        <f>IFERROR(ROUND(AA812/AB812-1,2),"")</f>
        <v>0</v>
      </c>
      <c r="AD812" s="25">
        <v>0.124</v>
      </c>
      <c r="AE812" s="25">
        <v>2.5599999999999999E-4</v>
      </c>
      <c r="AF812" s="25">
        <v>0</v>
      </c>
      <c r="AG812" s="25" t="s">
        <v>22</v>
      </c>
      <c r="AH812" s="25">
        <v>0</v>
      </c>
      <c r="AI812" s="25">
        <v>0</v>
      </c>
      <c r="AJ812" s="25" t="s">
        <v>20</v>
      </c>
      <c r="AK812" s="42" t="s">
        <v>19</v>
      </c>
      <c r="AL812" s="25" t="s">
        <v>20</v>
      </c>
      <c r="AM812" s="25">
        <v>125</v>
      </c>
      <c r="AN812" s="25">
        <v>5000</v>
      </c>
      <c r="AO812" s="25">
        <v>16</v>
      </c>
      <c r="AP812" s="25">
        <v>16</v>
      </c>
      <c r="AQ812" s="25">
        <v>15.5</v>
      </c>
      <c r="AR812" s="25">
        <v>1.2800000000000001E-3</v>
      </c>
      <c r="AS812" s="157" t="s">
        <v>22</v>
      </c>
      <c r="AT812" s="93" t="s">
        <v>22</v>
      </c>
      <c r="AU812" s="92" t="s">
        <v>22</v>
      </c>
      <c r="AV812" s="91" t="s">
        <v>152</v>
      </c>
      <c r="AW812" s="92" t="s">
        <v>48</v>
      </c>
      <c r="AX812" s="92" t="s">
        <v>48</v>
      </c>
      <c r="AY812" s="91" t="s">
        <v>152</v>
      </c>
      <c r="AZ812" s="23"/>
      <c r="BA812" s="25" t="s">
        <v>5719</v>
      </c>
      <c r="BB812" t="s">
        <v>25</v>
      </c>
      <c r="BC812" t="e">
        <v>#N/A</v>
      </c>
      <c r="BD812" t="e">
        <f>IF(Z812=BC812,"OK")</f>
        <v>#N/A</v>
      </c>
      <c r="BE812">
        <v>0.124</v>
      </c>
      <c r="BF812">
        <v>2.5599999999999999E-4</v>
      </c>
      <c r="BG812">
        <v>5000</v>
      </c>
      <c r="BH812">
        <v>16</v>
      </c>
      <c r="BI812">
        <v>16</v>
      </c>
      <c r="BJ812">
        <v>15.5</v>
      </c>
      <c r="BK812">
        <v>1.2800000000000001E-3</v>
      </c>
      <c r="BN812" s="183"/>
    </row>
    <row r="813" spans="1:66" ht="38.25" x14ac:dyDescent="0.25">
      <c r="A813" s="1"/>
      <c r="B813" s="94">
        <v>807</v>
      </c>
      <c r="C813" s="43">
        <v>1059573</v>
      </c>
      <c r="D813" s="37">
        <v>1013438</v>
      </c>
      <c r="E813" s="27" t="s">
        <v>5718</v>
      </c>
      <c r="F813" s="213" t="s">
        <v>21</v>
      </c>
      <c r="G813" s="41" t="s">
        <v>29</v>
      </c>
      <c r="H813" s="46" t="str">
        <f>IFERROR(IFERROR(IF(SEARCH("Usystems",$E813)&gt;0,"Usystems"),IF(SEARCH("RIIFO",$E813)&gt;0,"RIIFO","Uponor")),"Uponor")</f>
        <v>Uponor</v>
      </c>
      <c r="I813" s="25">
        <f>IFERROR(MID($D813,1,7)+0,"")</f>
        <v>1013438</v>
      </c>
      <c r="J813" s="25" t="str">
        <f>IFERROR(MID($D813,10,7)+0,"")</f>
        <v/>
      </c>
      <c r="K813" s="25" t="str">
        <f>IFERROR(MID($D813,19,7)+0,"")</f>
        <v/>
      </c>
      <c r="L813" s="25" t="str">
        <f>IFERROR(MID($D813,28,7)+0,"")</f>
        <v/>
      </c>
      <c r="M813" s="25">
        <f>IF(IFERROR(MID($Q813,1,7)+0,"")&lt;1130000,IF(INDEX(C:C,MATCH(LEFT(Q813,7)+0,I:I,0))&lt;1130000,"",INDEX(C:C,MATCH(LEFT(Q813,7)+0,I:I,0))),IFERROR(MID($Q813,1,7)+0,""))</f>
        <v>1237003</v>
      </c>
      <c r="N813" s="25" t="str">
        <f>IF(IFERROR(MID($Q813,10,7)+0,"")&lt;1130000,"",IFERROR(MID($Q813,10,7)+0,""))</f>
        <v/>
      </c>
      <c r="O813" s="25" t="str">
        <f>IF(IFERROR(MID($Q813,19,7)+0,"")&lt;1130000,"",IFERROR(MID($Q813,19,7)+0,""))</f>
        <v/>
      </c>
      <c r="P813" s="25">
        <f>IF(M813="","",IF(N813="",M813,M813&amp;", "&amp;N813))</f>
        <v>1237003</v>
      </c>
      <c r="Q813" s="25">
        <v>1237003</v>
      </c>
      <c r="R813" s="25"/>
      <c r="S813" s="35" t="s">
        <v>46</v>
      </c>
      <c r="T813" s="25" t="s">
        <v>24</v>
      </c>
      <c r="U813" s="185">
        <v>747</v>
      </c>
      <c r="V813" s="188">
        <v>747</v>
      </c>
      <c r="W813" s="189">
        <v>747</v>
      </c>
      <c r="X813" s="31">
        <v>747</v>
      </c>
      <c r="Y813" s="90">
        <f>IFERROR(ROUND(X813/W813-1,2),"")</f>
        <v>0</v>
      </c>
      <c r="Z813" s="31">
        <f>IF(OR(S813="VLD MLC components",S813="VLD MLC pipes",S813="VLD PEX components",S813="VLD PEX pipes",S813="VLD PHC components",S813="VLD PHC pipes",S813="Controls VLD"),"По запросу",X813)</f>
        <v>747</v>
      </c>
      <c r="AA813" s="63">
        <f>ROUND(X813/1.2,3)</f>
        <v>622.5</v>
      </c>
      <c r="AB813" s="23">
        <v>622.5</v>
      </c>
      <c r="AC813" s="190">
        <f>IFERROR(ROUND(AA813/AB813-1,2),"")</f>
        <v>0</v>
      </c>
      <c r="AD813" s="25">
        <v>0.18099999999999999</v>
      </c>
      <c r="AE813" s="25">
        <v>4.0000000000000002E-4</v>
      </c>
      <c r="AF813" s="25">
        <v>180</v>
      </c>
      <c r="AG813" s="25">
        <v>180</v>
      </c>
      <c r="AH813" s="25">
        <v>180</v>
      </c>
      <c r="AI813" s="25">
        <v>180</v>
      </c>
      <c r="AJ813" s="25" t="s">
        <v>20</v>
      </c>
      <c r="AK813" s="22" t="s">
        <v>20</v>
      </c>
      <c r="AL813" s="25" t="s">
        <v>20</v>
      </c>
      <c r="AM813" s="25">
        <v>85</v>
      </c>
      <c r="AN813" s="25">
        <v>5000</v>
      </c>
      <c r="AO813" s="25">
        <v>20</v>
      </c>
      <c r="AP813" s="25">
        <v>20</v>
      </c>
      <c r="AQ813" s="25">
        <v>15.385</v>
      </c>
      <c r="AR813" s="94">
        <v>2E-3</v>
      </c>
      <c r="AS813" s="157">
        <v>180</v>
      </c>
      <c r="AT813" s="93" t="s">
        <v>22</v>
      </c>
      <c r="AU813" s="92" t="s">
        <v>22</v>
      </c>
      <c r="AV813" s="91" t="s">
        <v>152</v>
      </c>
      <c r="AW813" s="92" t="s">
        <v>152</v>
      </c>
      <c r="AX813" s="92" t="s">
        <v>48</v>
      </c>
      <c r="AY813" s="91" t="s">
        <v>152</v>
      </c>
      <c r="AZ813" s="23"/>
      <c r="BA813" s="25" t="s">
        <v>5653</v>
      </c>
      <c r="BB813" t="s">
        <v>25</v>
      </c>
      <c r="BC813">
        <v>747</v>
      </c>
      <c r="BD813" t="str">
        <f>IF(Z813=BC813,"OK")</f>
        <v>OK</v>
      </c>
      <c r="BE813">
        <v>0.18099999999999999</v>
      </c>
      <c r="BF813">
        <v>4.0000000000000002E-4</v>
      </c>
      <c r="BG813">
        <v>5000</v>
      </c>
      <c r="BH813">
        <v>20</v>
      </c>
      <c r="BI813">
        <v>20</v>
      </c>
      <c r="BJ813">
        <v>15.385</v>
      </c>
      <c r="BK813">
        <v>2E-3</v>
      </c>
      <c r="BN813" s="183"/>
    </row>
    <row r="814" spans="1:66" ht="38.25" x14ac:dyDescent="0.25">
      <c r="A814" s="1"/>
      <c r="B814" s="94">
        <v>808</v>
      </c>
      <c r="C814" s="43">
        <v>1059574</v>
      </c>
      <c r="D814" s="37">
        <v>1013442</v>
      </c>
      <c r="E814" s="27" t="s">
        <v>5717</v>
      </c>
      <c r="F814" s="213" t="s">
        <v>21</v>
      </c>
      <c r="G814" s="41" t="s">
        <v>29</v>
      </c>
      <c r="H814" s="46" t="str">
        <f>IFERROR(IFERROR(IF(SEARCH("Usystems",$E814)&gt;0,"Usystems"),IF(SEARCH("RIIFO",$E814)&gt;0,"RIIFO","Uponor")),"Uponor")</f>
        <v>Uponor</v>
      </c>
      <c r="I814" s="25">
        <f>IFERROR(MID($D814,1,7)+0,"")</f>
        <v>1013442</v>
      </c>
      <c r="J814" s="25" t="str">
        <f>IFERROR(MID($D814,10,7)+0,"")</f>
        <v/>
      </c>
      <c r="K814" s="25" t="str">
        <f>IFERROR(MID($D814,19,7)+0,"")</f>
        <v/>
      </c>
      <c r="L814" s="25" t="str">
        <f>IFERROR(MID($D814,28,7)+0,"")</f>
        <v/>
      </c>
      <c r="M814" s="25">
        <f>IF(IFERROR(MID($Q814,1,7)+0,"")&lt;1130000,IF(INDEX(C:C,MATCH(LEFT(Q814,7)+0,I:I,0))&lt;1130000,"",INDEX(C:C,MATCH(LEFT(Q814,7)+0,I:I,0))),IFERROR(MID($Q814,1,7)+0,""))</f>
        <v>1237005</v>
      </c>
      <c r="N814" s="25" t="str">
        <f>IF(IFERROR(MID($Q814,10,7)+0,"")&lt;1130000,"",IFERROR(MID($Q814,10,7)+0,""))</f>
        <v/>
      </c>
      <c r="O814" s="25" t="str">
        <f>IF(IFERROR(MID($Q814,19,7)+0,"")&lt;1130000,"",IFERROR(MID($Q814,19,7)+0,""))</f>
        <v/>
      </c>
      <c r="P814" s="25">
        <f>IF(M814="","",IF(N814="",M814,M814&amp;", "&amp;N814))</f>
        <v>1237005</v>
      </c>
      <c r="Q814" s="43">
        <v>1237005</v>
      </c>
      <c r="R814" s="25"/>
      <c r="S814" s="35" t="s">
        <v>46</v>
      </c>
      <c r="T814" s="25" t="s">
        <v>24</v>
      </c>
      <c r="U814" s="185">
        <v>818</v>
      </c>
      <c r="V814" s="188">
        <v>818</v>
      </c>
      <c r="W814" s="189">
        <v>818</v>
      </c>
      <c r="X814" s="31">
        <v>818</v>
      </c>
      <c r="Y814" s="90">
        <f>IFERROR(ROUND(X814/W814-1,2),"")</f>
        <v>0</v>
      </c>
      <c r="Z814" s="31">
        <f>IF(OR(S814="VLD MLC components",S814="VLD MLC pipes",S814="VLD PEX components",S814="VLD PEX pipes",S814="VLD PHC components",S814="VLD PHC pipes",S814="Controls VLD"),"По запросу",X814)</f>
        <v>818</v>
      </c>
      <c r="AA814" s="63">
        <f>ROUND(X814/1.2,3)</f>
        <v>681.66700000000003</v>
      </c>
      <c r="AB814" s="23">
        <v>681.66700000000003</v>
      </c>
      <c r="AC814" s="190">
        <f>IFERROR(ROUND(AA814/AB814-1,2),"")</f>
        <v>0</v>
      </c>
      <c r="AD814" s="25">
        <v>0.26400000000000001</v>
      </c>
      <c r="AE814" s="25">
        <v>6.2500000000000001E-4</v>
      </c>
      <c r="AF814" s="25">
        <v>490</v>
      </c>
      <c r="AG814" s="25">
        <v>490</v>
      </c>
      <c r="AH814" s="25">
        <v>490</v>
      </c>
      <c r="AI814" s="25">
        <v>490</v>
      </c>
      <c r="AJ814" s="25" t="s">
        <v>20</v>
      </c>
      <c r="AK814" s="22" t="s">
        <v>20</v>
      </c>
      <c r="AL814" s="25" t="s">
        <v>20</v>
      </c>
      <c r="AM814" s="25">
        <v>50</v>
      </c>
      <c r="AN814" s="25">
        <v>5000</v>
      </c>
      <c r="AO814" s="25">
        <v>25</v>
      </c>
      <c r="AP814" s="25">
        <v>25</v>
      </c>
      <c r="AQ814" s="25">
        <v>14.52</v>
      </c>
      <c r="AR814" s="94">
        <v>3.1250000000000002E-3</v>
      </c>
      <c r="AS814" s="157">
        <v>490</v>
      </c>
      <c r="AT814" s="93" t="s">
        <v>22</v>
      </c>
      <c r="AU814" s="92" t="s">
        <v>22</v>
      </c>
      <c r="AV814" s="91" t="s">
        <v>152</v>
      </c>
      <c r="AW814" s="92" t="s">
        <v>152</v>
      </c>
      <c r="AX814" s="92" t="s">
        <v>48</v>
      </c>
      <c r="AY814" s="91" t="s">
        <v>152</v>
      </c>
      <c r="AZ814" s="23"/>
      <c r="BA814" s="25" t="s">
        <v>5716</v>
      </c>
      <c r="BB814" t="s">
        <v>25</v>
      </c>
      <c r="BC814">
        <v>818</v>
      </c>
      <c r="BD814" t="str">
        <f>IF(Z814=BC814,"OK")</f>
        <v>OK</v>
      </c>
      <c r="BE814">
        <v>0.26400000000000001</v>
      </c>
      <c r="BF814">
        <v>6.2500000000000001E-4</v>
      </c>
      <c r="BG814">
        <v>5000</v>
      </c>
      <c r="BH814">
        <v>25</v>
      </c>
      <c r="BI814">
        <v>25</v>
      </c>
      <c r="BJ814">
        <v>14.52</v>
      </c>
      <c r="BK814">
        <v>3.1250000000000002E-3</v>
      </c>
      <c r="BN814" s="183"/>
    </row>
    <row r="815" spans="1:66" ht="25.5" x14ac:dyDescent="0.25">
      <c r="A815" s="1"/>
      <c r="B815" s="94">
        <v>809</v>
      </c>
      <c r="C815" s="43">
        <v>1059575</v>
      </c>
      <c r="D815" s="24">
        <v>1013444</v>
      </c>
      <c r="E815" s="27" t="s">
        <v>5715</v>
      </c>
      <c r="F815" s="213" t="s">
        <v>652</v>
      </c>
      <c r="G815" s="28"/>
      <c r="H815" s="46" t="str">
        <f>IFERROR(IFERROR(IF(SEARCH("Usystems",$E815)&gt;0,"Usystems"),IF(SEARCH("RIIFO",$E815)&gt;0,"RIIFO","Uponor")),"Uponor")</f>
        <v>Uponor</v>
      </c>
      <c r="I815" s="25">
        <f>IFERROR(MID($D815,1,7)+0,"")</f>
        <v>1013444</v>
      </c>
      <c r="J815" s="25" t="str">
        <f>IFERROR(MID($D815,10,7)+0,"")</f>
        <v/>
      </c>
      <c r="K815" s="25" t="str">
        <f>IFERROR(MID($D815,19,7)+0,"")</f>
        <v/>
      </c>
      <c r="L815" s="25" t="str">
        <f>IFERROR(MID($D815,28,7)+0,"")</f>
        <v/>
      </c>
      <c r="M815" s="25" t="str">
        <f>IF(IFERROR(MID($Q815,1,7)+0,"")&lt;1130000,IF(INDEX(C:C,MATCH(LEFT(Q815,7)+0,I:I,0))&lt;1130000,"",INDEX(C:C,MATCH(LEFT(Q815,7)+0,I:I,0))),IFERROR(MID($Q815,1,7)+0,""))</f>
        <v/>
      </c>
      <c r="N815" s="25" t="str">
        <f>IF(IFERROR(MID($Q815,10,7)+0,"")&lt;1130000,"",IFERROR(MID($Q815,10,7)+0,""))</f>
        <v/>
      </c>
      <c r="O815" s="25" t="str">
        <f>IF(IFERROR(MID($Q815,19,7)+0,"")&lt;1130000,"",IFERROR(MID($Q815,19,7)+0,""))</f>
        <v/>
      </c>
      <c r="P815" s="25" t="str">
        <f>IF(M815="","",IF(N815="",M815,M815&amp;", "&amp;N815))</f>
        <v/>
      </c>
      <c r="Q815" s="25"/>
      <c r="R815" s="25"/>
      <c r="S815" s="35" t="s">
        <v>46</v>
      </c>
      <c r="T815" s="25" t="s">
        <v>24</v>
      </c>
      <c r="U815" s="185">
        <v>936</v>
      </c>
      <c r="V815" s="188">
        <v>936</v>
      </c>
      <c r="W815" s="189">
        <v>936</v>
      </c>
      <c r="X815" s="31">
        <v>936</v>
      </c>
      <c r="Y815" s="90">
        <f>IFERROR(ROUND(X815/W815-1,2),"")</f>
        <v>0</v>
      </c>
      <c r="Z815" s="31">
        <f>IF(OR(S815="VLD MLC components",S815="VLD MLC pipes",S815="VLD PEX components",S815="VLD PEX pipes",S815="VLD PHC components",S815="VLD PHC pipes",S815="Controls VLD"),"По запросу",X815)</f>
        <v>936</v>
      </c>
      <c r="AA815" s="63">
        <f>ROUND(X815/1.2,3)</f>
        <v>780</v>
      </c>
      <c r="AB815" s="23">
        <v>780</v>
      </c>
      <c r="AC815" s="190">
        <f>IFERROR(ROUND(AA815/AB815-1,2),"")</f>
        <v>0</v>
      </c>
      <c r="AD815" s="25">
        <v>0.41299999999999998</v>
      </c>
      <c r="AE815" s="25">
        <v>1.0000000000000001E-5</v>
      </c>
      <c r="AF815" s="25">
        <v>0</v>
      </c>
      <c r="AG815" s="25" t="s">
        <v>22</v>
      </c>
      <c r="AH815" s="25">
        <v>0</v>
      </c>
      <c r="AI815" s="25">
        <v>0</v>
      </c>
      <c r="AJ815" s="25" t="s">
        <v>20</v>
      </c>
      <c r="AK815" s="42" t="s">
        <v>19</v>
      </c>
      <c r="AL815" s="25" t="s">
        <v>20</v>
      </c>
      <c r="AM815" s="25">
        <v>35</v>
      </c>
      <c r="AN815" s="25">
        <v>5000</v>
      </c>
      <c r="AO815" s="25">
        <v>32</v>
      </c>
      <c r="AP815" s="25">
        <v>32</v>
      </c>
      <c r="AQ815" s="25">
        <v>14.455</v>
      </c>
      <c r="AR815" s="94">
        <v>5.1200000000000004E-3</v>
      </c>
      <c r="AS815" s="157" t="s">
        <v>22</v>
      </c>
      <c r="AT815" s="93" t="s">
        <v>22</v>
      </c>
      <c r="AU815" s="92" t="s">
        <v>22</v>
      </c>
      <c r="AV815" s="91" t="s">
        <v>152</v>
      </c>
      <c r="AW815" s="92" t="s">
        <v>48</v>
      </c>
      <c r="AX815" s="92" t="s">
        <v>48</v>
      </c>
      <c r="AY815" s="91" t="s">
        <v>152</v>
      </c>
      <c r="AZ815" s="23"/>
      <c r="BA815" s="25" t="s">
        <v>5714</v>
      </c>
      <c r="BB815" t="s">
        <v>25</v>
      </c>
      <c r="BC815" t="e">
        <v>#N/A</v>
      </c>
      <c r="BD815" t="e">
        <f>IF(Z815=BC815,"OK")</f>
        <v>#N/A</v>
      </c>
      <c r="BE815">
        <v>0.41299999999999998</v>
      </c>
      <c r="BF815">
        <v>1.0000000000000001E-5</v>
      </c>
      <c r="BG815">
        <v>5000</v>
      </c>
      <c r="BH815">
        <v>32</v>
      </c>
      <c r="BI815">
        <v>32</v>
      </c>
      <c r="BJ815">
        <v>14.455</v>
      </c>
      <c r="BK815">
        <v>5.1200000000000004E-3</v>
      </c>
      <c r="BN815" s="183"/>
    </row>
    <row r="816" spans="1:66" ht="25.5" x14ac:dyDescent="0.25">
      <c r="A816" s="1"/>
      <c r="B816" s="94">
        <v>810</v>
      </c>
      <c r="C816" s="43">
        <v>1063553</v>
      </c>
      <c r="D816" s="25"/>
      <c r="E816" s="27" t="s">
        <v>5713</v>
      </c>
      <c r="F816" s="151" t="s">
        <v>21</v>
      </c>
      <c r="G816" s="28"/>
      <c r="H816" s="46" t="str">
        <f>IFERROR(IFERROR(IF(SEARCH("Usystems",$E816)&gt;0,"Usystems"),IF(SEARCH("RIIFO",$E816)&gt;0,"RIIFO","Uponor")),"Uponor")</f>
        <v>Uponor</v>
      </c>
      <c r="I816" s="25" t="str">
        <f>IFERROR(MID($D816,1,7)+0,"")</f>
        <v/>
      </c>
      <c r="J816" s="25" t="str">
        <f>IFERROR(MID($D816,10,7)+0,"")</f>
        <v/>
      </c>
      <c r="K816" s="25" t="str">
        <f>IFERROR(MID($D816,19,7)+0,"")</f>
        <v/>
      </c>
      <c r="L816" s="25" t="str">
        <f>IFERROR(MID($D816,28,7)+0,"")</f>
        <v/>
      </c>
      <c r="M816" s="25" t="str">
        <f>IF(IFERROR(MID($Q816,1,7)+0,"")&lt;1130000,IF(INDEX(C:C,MATCH(LEFT(Q816,7)+0,I:I,0))&lt;1130000,"",INDEX(C:C,MATCH(LEFT(Q816,7)+0,I:I,0))),IFERROR(MID($Q816,1,7)+0,""))</f>
        <v/>
      </c>
      <c r="N816" s="25" t="str">
        <f>IF(IFERROR(MID($Q816,10,7)+0,"")&lt;1130000,"",IFERROR(MID($Q816,10,7)+0,""))</f>
        <v/>
      </c>
      <c r="O816" s="25" t="str">
        <f>IF(IFERROR(MID($Q816,19,7)+0,"")&lt;1130000,"",IFERROR(MID($Q816,19,7)+0,""))</f>
        <v/>
      </c>
      <c r="P816" s="25" t="str">
        <f>IF(M816="","",IF(N816="",M816,M816&amp;", "&amp;N816))</f>
        <v/>
      </c>
      <c r="Q816" s="25"/>
      <c r="R816" s="25"/>
      <c r="S816" s="35" t="s">
        <v>46</v>
      </c>
      <c r="T816" s="34" t="s">
        <v>24</v>
      </c>
      <c r="U816" s="185">
        <v>337.37</v>
      </c>
      <c r="V816" s="188">
        <v>337.37</v>
      </c>
      <c r="W816" s="189">
        <v>337.37</v>
      </c>
      <c r="X816" s="31">
        <v>337.37</v>
      </c>
      <c r="Y816" s="90">
        <f>IFERROR(ROUND(X816/W816-1,2),"")</f>
        <v>0</v>
      </c>
      <c r="Z816" s="31">
        <f>IF(OR(S816="VLD MLC components",S816="VLD MLC pipes",S816="VLD PEX components",S816="VLD PEX pipes",S816="VLD PHC components",S816="VLD PHC pipes",S816="Controls VLD"),"По запросу",X816)</f>
        <v>337.37</v>
      </c>
      <c r="AA816" s="63">
        <f>ROUND(X816/1.2,3)</f>
        <v>281.142</v>
      </c>
      <c r="AB816" s="23">
        <v>281.142</v>
      </c>
      <c r="AC816" s="190">
        <f>IFERROR(ROUND(AA816/AB816-1,2),"")</f>
        <v>0</v>
      </c>
      <c r="AD816" s="25">
        <v>0.13500000000000001</v>
      </c>
      <c r="AE816" s="25">
        <v>1.864E-3</v>
      </c>
      <c r="AF816" s="25">
        <v>0</v>
      </c>
      <c r="AG816" s="25" t="s">
        <v>22</v>
      </c>
      <c r="AH816" s="25">
        <v>0</v>
      </c>
      <c r="AI816" s="25">
        <v>0</v>
      </c>
      <c r="AJ816" s="25" t="s">
        <v>20</v>
      </c>
      <c r="AK816" s="42" t="s">
        <v>19</v>
      </c>
      <c r="AL816" s="25" t="s">
        <v>20</v>
      </c>
      <c r="AM816" s="25">
        <v>100</v>
      </c>
      <c r="AN816" s="25">
        <v>780</v>
      </c>
      <c r="AO816" s="25">
        <v>780</v>
      </c>
      <c r="AP816" s="25">
        <v>295</v>
      </c>
      <c r="AQ816" s="25">
        <v>13.5</v>
      </c>
      <c r="AR816" s="94">
        <v>0.179478</v>
      </c>
      <c r="AS816" s="157" t="s">
        <v>22</v>
      </c>
      <c r="AT816" s="93">
        <v>42569</v>
      </c>
      <c r="AU816" s="92" t="s">
        <v>22</v>
      </c>
      <c r="AV816" s="91" t="s">
        <v>152</v>
      </c>
      <c r="AW816" s="92" t="s">
        <v>48</v>
      </c>
      <c r="AX816" s="92" t="s">
        <v>48</v>
      </c>
      <c r="AY816" s="91" t="s">
        <v>152</v>
      </c>
      <c r="AZ816" s="23"/>
      <c r="BA816" s="25" t="s">
        <v>5712</v>
      </c>
      <c r="BB816" t="s">
        <v>25</v>
      </c>
      <c r="BC816" t="e">
        <v>#N/A</v>
      </c>
      <c r="BD816" t="e">
        <f>IF(Z816=BC816,"OK")</f>
        <v>#N/A</v>
      </c>
      <c r="BE816">
        <v>0.13500000000000001</v>
      </c>
      <c r="BF816">
        <v>1.864E-3</v>
      </c>
      <c r="BG816">
        <v>780</v>
      </c>
      <c r="BH816">
        <v>780</v>
      </c>
      <c r="BI816">
        <v>295</v>
      </c>
      <c r="BJ816">
        <v>13.5</v>
      </c>
      <c r="BK816">
        <v>0.179478</v>
      </c>
      <c r="BN816" s="183"/>
    </row>
    <row r="817" spans="1:66" ht="25.5" x14ac:dyDescent="0.25">
      <c r="A817" s="1"/>
      <c r="B817" s="94">
        <v>811</v>
      </c>
      <c r="C817" s="43">
        <v>1063555</v>
      </c>
      <c r="D817" s="25"/>
      <c r="E817" s="27" t="s">
        <v>5711</v>
      </c>
      <c r="F817" s="151" t="s">
        <v>21</v>
      </c>
      <c r="G817" s="28"/>
      <c r="H817" s="46" t="str">
        <f>IFERROR(IFERROR(IF(SEARCH("Usystems",$E817)&gt;0,"Usystems"),IF(SEARCH("RIIFO",$E817)&gt;0,"RIIFO","Uponor")),"Uponor")</f>
        <v>Uponor</v>
      </c>
      <c r="I817" s="25" t="str">
        <f>IFERROR(MID($D817,1,7)+0,"")</f>
        <v/>
      </c>
      <c r="J817" s="25" t="str">
        <f>IFERROR(MID($D817,10,7)+0,"")</f>
        <v/>
      </c>
      <c r="K817" s="25" t="str">
        <f>IFERROR(MID($D817,19,7)+0,"")</f>
        <v/>
      </c>
      <c r="L817" s="25" t="str">
        <f>IFERROR(MID($D817,28,7)+0,"")</f>
        <v/>
      </c>
      <c r="M817" s="25" t="str">
        <f>IF(IFERROR(MID($Q817,1,7)+0,"")&lt;1130000,IF(INDEX(C:C,MATCH(LEFT(Q817,7)+0,I:I,0))&lt;1130000,"",INDEX(C:C,MATCH(LEFT(Q817,7)+0,I:I,0))),IFERROR(MID($Q817,1,7)+0,""))</f>
        <v/>
      </c>
      <c r="N817" s="25" t="str">
        <f>IF(IFERROR(MID($Q817,10,7)+0,"")&lt;1130000,"",IFERROR(MID($Q817,10,7)+0,""))</f>
        <v/>
      </c>
      <c r="O817" s="25" t="str">
        <f>IF(IFERROR(MID($Q817,19,7)+0,"")&lt;1130000,"",IFERROR(MID($Q817,19,7)+0,""))</f>
        <v/>
      </c>
      <c r="P817" s="25" t="str">
        <f>IF(M817="","",IF(N817="",M817,M817&amp;", "&amp;N817))</f>
        <v/>
      </c>
      <c r="Q817" s="25"/>
      <c r="R817" s="25"/>
      <c r="S817" s="35" t="s">
        <v>46</v>
      </c>
      <c r="T817" s="34" t="s">
        <v>24</v>
      </c>
      <c r="U817" s="185">
        <v>469.27</v>
      </c>
      <c r="V817" s="188">
        <v>469.27</v>
      </c>
      <c r="W817" s="189">
        <v>469.27</v>
      </c>
      <c r="X817" s="31">
        <v>469.27</v>
      </c>
      <c r="Y817" s="90">
        <f>IFERROR(ROUND(X817/W817-1,2),"")</f>
        <v>0</v>
      </c>
      <c r="Z817" s="31">
        <f>IF(OR(S817="VLD MLC components",S817="VLD MLC pipes",S817="VLD PEX components",S817="VLD PEX pipes",S817="VLD PHC components",S817="VLD PHC pipes",S817="Controls VLD"),"По запросу",X817)</f>
        <v>469.27</v>
      </c>
      <c r="AA817" s="63">
        <f>ROUND(X817/1.2,3)</f>
        <v>391.05799999999999</v>
      </c>
      <c r="AB817" s="23">
        <v>391.05799999999999</v>
      </c>
      <c r="AC817" s="190">
        <f>IFERROR(ROUND(AA817/AB817-1,2),"")</f>
        <v>0</v>
      </c>
      <c r="AD817" s="25">
        <v>0.19</v>
      </c>
      <c r="AE817" s="25">
        <v>1.864E-3</v>
      </c>
      <c r="AF817" s="25">
        <v>0</v>
      </c>
      <c r="AG817" s="25" t="s">
        <v>22</v>
      </c>
      <c r="AH817" s="25">
        <v>0</v>
      </c>
      <c r="AI817" s="25">
        <v>0</v>
      </c>
      <c r="AJ817" s="25" t="s">
        <v>20</v>
      </c>
      <c r="AK817" s="42" t="s">
        <v>19</v>
      </c>
      <c r="AL817" s="25" t="s">
        <v>20</v>
      </c>
      <c r="AM817" s="25">
        <v>100</v>
      </c>
      <c r="AN817" s="25">
        <v>780</v>
      </c>
      <c r="AO817" s="25">
        <v>780</v>
      </c>
      <c r="AP817" s="25">
        <v>295</v>
      </c>
      <c r="AQ817" s="25">
        <v>19</v>
      </c>
      <c r="AR817" s="94">
        <v>0.179478</v>
      </c>
      <c r="AS817" s="157" t="s">
        <v>22</v>
      </c>
      <c r="AT817" s="93">
        <v>42569</v>
      </c>
      <c r="AU817" s="92" t="s">
        <v>22</v>
      </c>
      <c r="AV817" s="91" t="s">
        <v>48</v>
      </c>
      <c r="AW817" s="92" t="s">
        <v>48</v>
      </c>
      <c r="AX817" s="92" t="s">
        <v>48</v>
      </c>
      <c r="AY817" s="91" t="s">
        <v>152</v>
      </c>
      <c r="AZ817" s="23"/>
      <c r="BA817" s="25">
        <v>0</v>
      </c>
      <c r="BB817" t="s">
        <v>48</v>
      </c>
      <c r="BC817" t="e">
        <v>#N/A</v>
      </c>
      <c r="BD817" t="e">
        <f>IF(Z817=BC817,"OK")</f>
        <v>#N/A</v>
      </c>
      <c r="BE817">
        <v>0.19</v>
      </c>
      <c r="BF817">
        <v>1.864E-3</v>
      </c>
      <c r="BG817">
        <v>780</v>
      </c>
      <c r="BH817">
        <v>780</v>
      </c>
      <c r="BI817">
        <v>295</v>
      </c>
      <c r="BJ817">
        <v>19</v>
      </c>
      <c r="BK817">
        <v>0.179478</v>
      </c>
      <c r="BN817" s="183"/>
    </row>
    <row r="818" spans="1:66" ht="25.5" x14ac:dyDescent="0.25">
      <c r="A818" s="1"/>
      <c r="B818" s="94">
        <v>812</v>
      </c>
      <c r="C818" s="43">
        <v>1013372</v>
      </c>
      <c r="D818" s="53" t="s">
        <v>5710</v>
      </c>
      <c r="E818" s="36" t="s">
        <v>5709</v>
      </c>
      <c r="F818" s="151" t="s">
        <v>28</v>
      </c>
      <c r="G818" s="41"/>
      <c r="H818" s="46" t="str">
        <f>IFERROR(IFERROR(IF(SEARCH("Usystems",$E818)&gt;0,"Usystems"),IF(SEARCH("RIIFO",$E818)&gt;0,"RIIFO","Uponor")),"Uponor")</f>
        <v>Uponor</v>
      </c>
      <c r="I818" s="25">
        <f>IFERROR(MID($D818,1,7)+0,"")</f>
        <v>1013371</v>
      </c>
      <c r="J818" s="25">
        <f>IFERROR(MID($D818,10,7)+0,"")</f>
        <v>1013380</v>
      </c>
      <c r="K818" s="25" t="str">
        <f>IFERROR(MID($D818,19,7)+0,"")</f>
        <v/>
      </c>
      <c r="L818" s="25" t="str">
        <f>IFERROR(MID($D818,28,7)+0,"")</f>
        <v/>
      </c>
      <c r="M818" s="25">
        <f>IF(IFERROR(MID($Q818,1,7)+0,"")&lt;1130000,IF(INDEX(C:C,MATCH(LEFT(Q818,7)+0,I:I,0))&lt;1130000,"",INDEX(C:C,MATCH(LEFT(Q818,7)+0,I:I,0))),IFERROR(MID($Q818,1,7)+0,""))</f>
        <v>1237001</v>
      </c>
      <c r="N818" s="25" t="str">
        <f>IF(IFERROR(MID($Q818,10,7)+0,"")&lt;1130000,"",IFERROR(MID($Q818,10,7)+0,""))</f>
        <v/>
      </c>
      <c r="O818" s="25" t="str">
        <f>IF(IFERROR(MID($Q818,19,7)+0,"")&lt;1130000,"",IFERROR(MID($Q818,19,7)+0,""))</f>
        <v/>
      </c>
      <c r="P818" s="25">
        <f>IF(M818="","",IF(N818="",M818,M818&amp;", "&amp;N818))</f>
        <v>1237001</v>
      </c>
      <c r="Q818" s="25">
        <v>1237001</v>
      </c>
      <c r="R818" s="25"/>
      <c r="S818" s="35" t="s">
        <v>4088</v>
      </c>
      <c r="T818" s="34" t="s">
        <v>24</v>
      </c>
      <c r="U818" s="185">
        <v>139.94999999999999</v>
      </c>
      <c r="V818" s="188">
        <v>139.94999999999999</v>
      </c>
      <c r="W818" s="189">
        <v>139.94999999999999</v>
      </c>
      <c r="X818" s="31">
        <v>139.94999999999999</v>
      </c>
      <c r="Y818" s="90">
        <f>IFERROR(ROUND(X818/W818-1,2),"")</f>
        <v>0</v>
      </c>
      <c r="Z818" s="31">
        <f>IF(OR(S818="VLD MLC components",S818="VLD MLC pipes",S818="VLD PEX components",S818="VLD PEX pipes",S818="VLD PHC components",S818="VLD PHC pipes",S818="Controls VLD"),"По запросу",X818)</f>
        <v>139.94999999999999</v>
      </c>
      <c r="AA818" s="63">
        <f>ROUND(X818/1.2,3)</f>
        <v>116.625</v>
      </c>
      <c r="AB818" s="23">
        <v>116.625</v>
      </c>
      <c r="AC818" s="190">
        <f>IFERROR(ROUND(AA818/AB818-1,2),"")</f>
        <v>0</v>
      </c>
      <c r="AD818" s="25">
        <v>0.105</v>
      </c>
      <c r="AE818" s="25">
        <v>6.3199999999999997E-4</v>
      </c>
      <c r="AF818" s="25">
        <v>0</v>
      </c>
      <c r="AG818" s="25" t="s">
        <v>22</v>
      </c>
      <c r="AH818" s="25">
        <v>0</v>
      </c>
      <c r="AI818" s="25">
        <v>0</v>
      </c>
      <c r="AJ818" s="25" t="s">
        <v>19</v>
      </c>
      <c r="AK818" s="42" t="s">
        <v>19</v>
      </c>
      <c r="AL818" s="25" t="s">
        <v>19</v>
      </c>
      <c r="AM818" s="25">
        <v>200</v>
      </c>
      <c r="AN818" s="25">
        <v>770</v>
      </c>
      <c r="AO818" s="25">
        <v>770</v>
      </c>
      <c r="AP818" s="25">
        <v>190</v>
      </c>
      <c r="AQ818" s="25">
        <v>21</v>
      </c>
      <c r="AR818" s="94">
        <v>0.112651</v>
      </c>
      <c r="AS818" s="157" t="s">
        <v>22</v>
      </c>
      <c r="AT818" s="93">
        <v>42811</v>
      </c>
      <c r="AU818" s="92" t="s">
        <v>22</v>
      </c>
      <c r="AV818" s="91" t="s">
        <v>48</v>
      </c>
      <c r="AW818" s="92" t="s">
        <v>48</v>
      </c>
      <c r="AX818" s="92" t="s">
        <v>48</v>
      </c>
      <c r="AY818" s="91" t="s">
        <v>152</v>
      </c>
      <c r="AZ818" s="23"/>
      <c r="BA818" s="25">
        <v>0</v>
      </c>
      <c r="BB818" t="s">
        <v>48</v>
      </c>
      <c r="BC818" t="e">
        <v>#N/A</v>
      </c>
      <c r="BD818" t="e">
        <f>IF(Z818=BC818,"OK")</f>
        <v>#N/A</v>
      </c>
      <c r="BE818">
        <v>0.105</v>
      </c>
      <c r="BF818">
        <v>6.3199999999999997E-4</v>
      </c>
      <c r="BG818">
        <v>770</v>
      </c>
      <c r="BH818">
        <v>770</v>
      </c>
      <c r="BI818">
        <v>190</v>
      </c>
      <c r="BJ818">
        <v>21</v>
      </c>
      <c r="BK818">
        <v>0.112651</v>
      </c>
      <c r="BN818" s="183"/>
    </row>
    <row r="819" spans="1:66" ht="25.5" x14ac:dyDescent="0.25">
      <c r="A819" s="1"/>
      <c r="B819" s="94">
        <v>813</v>
      </c>
      <c r="C819" s="43">
        <v>1030549</v>
      </c>
      <c r="D819" s="53" t="s">
        <v>5708</v>
      </c>
      <c r="E819" s="36" t="s">
        <v>5707</v>
      </c>
      <c r="F819" s="151" t="s">
        <v>28</v>
      </c>
      <c r="G819" s="41"/>
      <c r="H819" s="46" t="str">
        <f>IFERROR(IFERROR(IF(SEARCH("Usystems",$E819)&gt;0,"Usystems"),IF(SEARCH("RIIFO",$E819)&gt;0,"RIIFO","Uponor")),"Uponor")</f>
        <v>Uponor</v>
      </c>
      <c r="I819" s="25">
        <f>IFERROR(MID($D819,1,7)+0,"")</f>
        <v>1013388</v>
      </c>
      <c r="J819" s="25">
        <f>IFERROR(MID($D819,10,7)+0,"")</f>
        <v>1013392</v>
      </c>
      <c r="K819" s="25" t="str">
        <f>IFERROR(MID($D819,19,7)+0,"")</f>
        <v/>
      </c>
      <c r="L819" s="25" t="str">
        <f>IFERROR(MID($D819,28,7)+0,"")</f>
        <v/>
      </c>
      <c r="M819" s="25" t="e">
        <f>IF(IFERROR(MID($Q819,1,7)+0,"")&lt;1130000,IF(INDEX(C:C,MATCH(LEFT(Q819,7)+0,I:I,0))&lt;1130000,"",INDEX(C:C,MATCH(LEFT(Q819,7)+0,I:I,0))),IFERROR(MID($Q819,1,7)+0,""))</f>
        <v>#N/A</v>
      </c>
      <c r="N819" s="25" t="str">
        <f>IF(IFERROR(MID($Q819,10,7)+0,"")&lt;1130000,"",IFERROR(MID($Q819,10,7)+0,""))</f>
        <v/>
      </c>
      <c r="O819" s="25" t="str">
        <f>IF(IFERROR(MID($Q819,19,7)+0,"")&lt;1130000,"",IFERROR(MID($Q819,19,7)+0,""))</f>
        <v/>
      </c>
      <c r="P819" s="25" t="e">
        <f>IF(M819="","",IF(N819="",M819,M819&amp;", "&amp;N819))</f>
        <v>#N/A</v>
      </c>
      <c r="Q819" s="25">
        <v>1084910</v>
      </c>
      <c r="R819" s="25"/>
      <c r="S819" s="35" t="s">
        <v>4088</v>
      </c>
      <c r="T819" s="34" t="s">
        <v>24</v>
      </c>
      <c r="U819" s="185">
        <v>216.17</v>
      </c>
      <c r="V819" s="188">
        <v>216.17</v>
      </c>
      <c r="W819" s="189">
        <v>216.17</v>
      </c>
      <c r="X819" s="31">
        <v>216.17</v>
      </c>
      <c r="Y819" s="90">
        <f>IFERROR(ROUND(X819/W819-1,2),"")</f>
        <v>0</v>
      </c>
      <c r="Z819" s="31">
        <f>IF(OR(S819="VLD MLC components",S819="VLD MLC pipes",S819="VLD PEX components",S819="VLD PEX pipes",S819="VLD PHC components",S819="VLD PHC pipes",S819="Controls VLD"),"По запросу",X819)</f>
        <v>216.17</v>
      </c>
      <c r="AA819" s="63">
        <f>ROUND(X819/1.2,3)</f>
        <v>180.142</v>
      </c>
      <c r="AB819" s="23">
        <v>180.142</v>
      </c>
      <c r="AC819" s="190">
        <f>IFERROR(ROUND(AA819/AB819-1,2),"")</f>
        <v>0</v>
      </c>
      <c r="AD819" s="25">
        <v>0.15</v>
      </c>
      <c r="AE819" s="25">
        <v>1.2639999999999999E-3</v>
      </c>
      <c r="AF819" s="25">
        <v>0</v>
      </c>
      <c r="AG819" s="25" t="s">
        <v>22</v>
      </c>
      <c r="AH819" s="25">
        <v>0</v>
      </c>
      <c r="AI819" s="25">
        <v>0</v>
      </c>
      <c r="AJ819" s="25" t="s">
        <v>19</v>
      </c>
      <c r="AK819" s="42" t="s">
        <v>19</v>
      </c>
      <c r="AL819" s="25" t="s">
        <v>19</v>
      </c>
      <c r="AM819" s="25">
        <v>100</v>
      </c>
      <c r="AN819" s="25">
        <v>770</v>
      </c>
      <c r="AO819" s="25">
        <v>770</v>
      </c>
      <c r="AP819" s="25">
        <v>190</v>
      </c>
      <c r="AQ819" s="25">
        <v>15</v>
      </c>
      <c r="AR819" s="94">
        <v>0.112651</v>
      </c>
      <c r="AS819" s="157" t="s">
        <v>22</v>
      </c>
      <c r="AT819" s="93">
        <v>42811</v>
      </c>
      <c r="AU819" s="92" t="s">
        <v>22</v>
      </c>
      <c r="AV819" s="91" t="s">
        <v>48</v>
      </c>
      <c r="AW819" s="92" t="s">
        <v>48</v>
      </c>
      <c r="AX819" s="92" t="s">
        <v>48</v>
      </c>
      <c r="AY819" s="91" t="s">
        <v>152</v>
      </c>
      <c r="AZ819" s="23"/>
      <c r="BA819" s="25">
        <v>0</v>
      </c>
      <c r="BB819" t="s">
        <v>48</v>
      </c>
      <c r="BC819" t="e">
        <v>#N/A</v>
      </c>
      <c r="BD819" t="e">
        <f>IF(Z819=BC819,"OK")</f>
        <v>#N/A</v>
      </c>
      <c r="BE819">
        <v>0.15</v>
      </c>
      <c r="BF819">
        <v>1.2639999999999999E-3</v>
      </c>
      <c r="BG819">
        <v>770</v>
      </c>
      <c r="BH819">
        <v>770</v>
      </c>
      <c r="BI819">
        <v>190</v>
      </c>
      <c r="BJ819">
        <v>15</v>
      </c>
      <c r="BK819">
        <v>0.112651</v>
      </c>
      <c r="BN819" s="183"/>
    </row>
    <row r="820" spans="1:66" x14ac:dyDescent="0.25">
      <c r="A820" s="1"/>
      <c r="B820" s="94">
        <v>814</v>
      </c>
      <c r="C820" s="43">
        <v>1030550</v>
      </c>
      <c r="D820" s="43">
        <v>1013398</v>
      </c>
      <c r="E820" s="36" t="s">
        <v>5706</v>
      </c>
      <c r="F820" s="151" t="s">
        <v>28</v>
      </c>
      <c r="G820" s="41"/>
      <c r="H820" s="46" t="str">
        <f>IFERROR(IFERROR(IF(SEARCH("Usystems",$E820)&gt;0,"Usystems"),IF(SEARCH("RIIFO",$E820)&gt;0,"RIIFO","Uponor")),"Uponor")</f>
        <v>Uponor</v>
      </c>
      <c r="I820" s="25">
        <f>IFERROR(MID($D820,1,7)+0,"")</f>
        <v>1013398</v>
      </c>
      <c r="J820" s="25" t="str">
        <f>IFERROR(MID($D820,10,7)+0,"")</f>
        <v/>
      </c>
      <c r="K820" s="25" t="str">
        <f>IFERROR(MID($D820,19,7)+0,"")</f>
        <v/>
      </c>
      <c r="L820" s="25" t="str">
        <f>IFERROR(MID($D820,28,7)+0,"")</f>
        <v/>
      </c>
      <c r="M820" s="25" t="e">
        <f>IF(IFERROR(MID($Q820,1,7)+0,"")&lt;1130000,IF(INDEX(C:C,MATCH(LEFT(Q820,7)+0,I:I,0))&lt;1130000,"",INDEX(C:C,MATCH(LEFT(Q820,7)+0,I:I,0))),IFERROR(MID($Q820,1,7)+0,""))</f>
        <v>#N/A</v>
      </c>
      <c r="N820" s="25" t="str">
        <f>IF(IFERROR(MID($Q820,10,7)+0,"")&lt;1130000,"",IFERROR(MID($Q820,10,7)+0,""))</f>
        <v/>
      </c>
      <c r="O820" s="25" t="str">
        <f>IF(IFERROR(MID($Q820,19,7)+0,"")&lt;1130000,"",IFERROR(MID($Q820,19,7)+0,""))</f>
        <v/>
      </c>
      <c r="P820" s="25" t="e">
        <f>IF(M820="","",IF(N820="",M820,M820&amp;", "&amp;N820))</f>
        <v>#N/A</v>
      </c>
      <c r="Q820" s="25">
        <v>1084911</v>
      </c>
      <c r="R820" s="25"/>
      <c r="S820" s="35" t="s">
        <v>4088</v>
      </c>
      <c r="T820" s="34" t="s">
        <v>24</v>
      </c>
      <c r="U820" s="185">
        <v>375.34</v>
      </c>
      <c r="V820" s="188">
        <v>375.34</v>
      </c>
      <c r="W820" s="189">
        <v>375.34</v>
      </c>
      <c r="X820" s="31">
        <v>375.34</v>
      </c>
      <c r="Y820" s="90">
        <f>IFERROR(ROUND(X820/W820-1,2),"")</f>
        <v>0</v>
      </c>
      <c r="Z820" s="31">
        <f>IF(OR(S820="VLD MLC components",S820="VLD MLC pipes",S820="VLD PEX components",S820="VLD PEX pipes",S820="VLD PHC components",S820="VLD PHC pipes",S820="Controls VLD"),"По запросу",X820)</f>
        <v>375.34</v>
      </c>
      <c r="AA820" s="63">
        <f>ROUND(X820/1.2,3)</f>
        <v>312.78300000000002</v>
      </c>
      <c r="AB820" s="23">
        <v>312.78300000000002</v>
      </c>
      <c r="AC820" s="190">
        <f>IFERROR(ROUND(AA820/AB820-1,2),"")</f>
        <v>0</v>
      </c>
      <c r="AD820" s="25">
        <v>0.21199999999999999</v>
      </c>
      <c r="AE820" s="25">
        <v>3.349E-3</v>
      </c>
      <c r="AF820" s="25">
        <v>0</v>
      </c>
      <c r="AG820" s="25" t="s">
        <v>22</v>
      </c>
      <c r="AH820" s="25">
        <v>0</v>
      </c>
      <c r="AI820" s="25">
        <v>0</v>
      </c>
      <c r="AJ820" s="25" t="s">
        <v>19</v>
      </c>
      <c r="AK820" s="42" t="s">
        <v>19</v>
      </c>
      <c r="AL820" s="25" t="s">
        <v>19</v>
      </c>
      <c r="AM820" s="25">
        <v>50</v>
      </c>
      <c r="AN820" s="25">
        <v>1140</v>
      </c>
      <c r="AO820" s="25">
        <v>1140</v>
      </c>
      <c r="AP820" s="25">
        <v>120</v>
      </c>
      <c r="AQ820" s="25">
        <v>10.6</v>
      </c>
      <c r="AR820" s="94">
        <v>0.15595200000000001</v>
      </c>
      <c r="AS820" s="157" t="s">
        <v>22</v>
      </c>
      <c r="AT820" s="93">
        <v>42811</v>
      </c>
      <c r="AU820" s="92" t="s">
        <v>22</v>
      </c>
      <c r="AV820" s="91" t="s">
        <v>48</v>
      </c>
      <c r="AW820" s="92" t="s">
        <v>48</v>
      </c>
      <c r="AX820" s="92" t="s">
        <v>48</v>
      </c>
      <c r="AY820" s="91" t="s">
        <v>152</v>
      </c>
      <c r="AZ820" s="23"/>
      <c r="BA820" s="25">
        <v>0</v>
      </c>
      <c r="BB820" t="s">
        <v>48</v>
      </c>
      <c r="BC820" t="e">
        <v>#N/A</v>
      </c>
      <c r="BD820" t="e">
        <f>IF(Z820=BC820,"OK")</f>
        <v>#N/A</v>
      </c>
      <c r="BE820">
        <v>0.21199999999999999</v>
      </c>
      <c r="BF820">
        <v>3.349E-3</v>
      </c>
      <c r="BG820">
        <v>1140</v>
      </c>
      <c r="BH820">
        <v>1140</v>
      </c>
      <c r="BI820">
        <v>120</v>
      </c>
      <c r="BJ820">
        <v>10.6</v>
      </c>
      <c r="BK820">
        <v>0.15595200000000001</v>
      </c>
      <c r="BN820" s="183"/>
    </row>
    <row r="821" spans="1:66" x14ac:dyDescent="0.25">
      <c r="A821" s="1"/>
      <c r="B821" s="94">
        <v>815</v>
      </c>
      <c r="C821" s="43">
        <v>1030551</v>
      </c>
      <c r="D821" s="43"/>
      <c r="E821" s="36" t="s">
        <v>5705</v>
      </c>
      <c r="F821" s="151" t="s">
        <v>28</v>
      </c>
      <c r="G821" s="41"/>
      <c r="H821" s="46" t="str">
        <f>IFERROR(IFERROR(IF(SEARCH("Usystems",$E821)&gt;0,"Usystems"),IF(SEARCH("RIIFO",$E821)&gt;0,"RIIFO","Uponor")),"Uponor")</f>
        <v>Uponor</v>
      </c>
      <c r="I821" s="25" t="str">
        <f>IFERROR(MID($D821,1,7)+0,"")</f>
        <v/>
      </c>
      <c r="J821" s="25" t="str">
        <f>IFERROR(MID($D821,10,7)+0,"")</f>
        <v/>
      </c>
      <c r="K821" s="25" t="str">
        <f>IFERROR(MID($D821,19,7)+0,"")</f>
        <v/>
      </c>
      <c r="L821" s="25" t="str">
        <f>IFERROR(MID($D821,28,7)+0,"")</f>
        <v/>
      </c>
      <c r="M821" s="25" t="e">
        <f>IF(IFERROR(MID($Q821,1,7)+0,"")&lt;1130000,IF(INDEX(C:C,MATCH(LEFT(Q821,7)+0,I:I,0))&lt;1130000,"",INDEX(C:C,MATCH(LEFT(Q821,7)+0,I:I,0))),IFERROR(MID($Q821,1,7)+0,""))</f>
        <v>#N/A</v>
      </c>
      <c r="N821" s="25" t="str">
        <f>IF(IFERROR(MID($Q821,10,7)+0,"")&lt;1130000,"",IFERROR(MID($Q821,10,7)+0,""))</f>
        <v/>
      </c>
      <c r="O821" s="25" t="str">
        <f>IF(IFERROR(MID($Q821,19,7)+0,"")&lt;1130000,"",IFERROR(MID($Q821,19,7)+0,""))</f>
        <v/>
      </c>
      <c r="P821" s="25" t="e">
        <f>IF(M821="","",IF(N821="",M821,M821&amp;", "&amp;N821))</f>
        <v>#N/A</v>
      </c>
      <c r="Q821" s="25">
        <v>1084912</v>
      </c>
      <c r="R821" s="25"/>
      <c r="S821" s="35" t="s">
        <v>4088</v>
      </c>
      <c r="T821" s="34" t="s">
        <v>24</v>
      </c>
      <c r="U821" s="185">
        <v>571</v>
      </c>
      <c r="V821" s="188">
        <v>571</v>
      </c>
      <c r="W821" s="189">
        <v>571</v>
      </c>
      <c r="X821" s="31">
        <v>571</v>
      </c>
      <c r="Y821" s="90">
        <f>IFERROR(ROUND(X821/W821-1,2),"")</f>
        <v>0</v>
      </c>
      <c r="Z821" s="31">
        <f>IF(OR(S821="VLD MLC components",S821="VLD MLC pipes",S821="VLD PEX components",S821="VLD PEX pipes",S821="VLD PHC components",S821="VLD PHC pipes",S821="Controls VLD"),"По запросу",X821)</f>
        <v>571</v>
      </c>
      <c r="AA821" s="63">
        <f>ROUND(X821/1.2,3)</f>
        <v>475.83300000000003</v>
      </c>
      <c r="AB821" s="23">
        <v>475.83300000000003</v>
      </c>
      <c r="AC821" s="190">
        <f>IFERROR(ROUND(AA821/AB821-1,2),"")</f>
        <v>0</v>
      </c>
      <c r="AD821" s="25">
        <v>0.32900000000000001</v>
      </c>
      <c r="AE821" s="25">
        <v>4.7660000000000003E-3</v>
      </c>
      <c r="AF821" s="25">
        <v>0</v>
      </c>
      <c r="AG821" s="25" t="s">
        <v>22</v>
      </c>
      <c r="AH821" s="25">
        <v>0</v>
      </c>
      <c r="AI821" s="25">
        <v>0</v>
      </c>
      <c r="AJ821" s="42" t="s">
        <v>19</v>
      </c>
      <c r="AK821" s="42" t="s">
        <v>19</v>
      </c>
      <c r="AL821" s="42" t="s">
        <v>19</v>
      </c>
      <c r="AM821" s="25">
        <v>50</v>
      </c>
      <c r="AN821" s="25">
        <v>1140</v>
      </c>
      <c r="AO821" s="25">
        <v>1140</v>
      </c>
      <c r="AP821" s="25">
        <v>175</v>
      </c>
      <c r="AQ821" s="25">
        <v>16.45</v>
      </c>
      <c r="AR821" s="94">
        <v>0.22742999999999999</v>
      </c>
      <c r="AS821" s="157" t="s">
        <v>22</v>
      </c>
      <c r="AT821" s="93">
        <v>42811</v>
      </c>
      <c r="AU821" s="92" t="s">
        <v>22</v>
      </c>
      <c r="AV821" s="91" t="s">
        <v>48</v>
      </c>
      <c r="AW821" s="92" t="s">
        <v>48</v>
      </c>
      <c r="AX821" s="92" t="s">
        <v>48</v>
      </c>
      <c r="AY821" s="91" t="s">
        <v>152</v>
      </c>
      <c r="AZ821" s="23"/>
      <c r="BA821" s="25">
        <v>0</v>
      </c>
      <c r="BB821" t="s">
        <v>48</v>
      </c>
      <c r="BC821" t="e">
        <v>#N/A</v>
      </c>
      <c r="BD821" t="e">
        <f>IF(Z821=BC821,"OK")</f>
        <v>#N/A</v>
      </c>
      <c r="BE821">
        <v>0.32900000000000001</v>
      </c>
      <c r="BF821">
        <v>4.7660000000000003E-3</v>
      </c>
      <c r="BG821">
        <v>1140</v>
      </c>
      <c r="BH821">
        <v>1140</v>
      </c>
      <c r="BI821">
        <v>175</v>
      </c>
      <c r="BJ821">
        <v>16.45</v>
      </c>
      <c r="BK821">
        <v>0.22742999999999999</v>
      </c>
      <c r="BN821" s="183"/>
    </row>
    <row r="822" spans="1:66" ht="38.25" x14ac:dyDescent="0.25">
      <c r="A822" s="1"/>
      <c r="B822" s="94">
        <v>816</v>
      </c>
      <c r="C822" s="43">
        <v>1013446</v>
      </c>
      <c r="D822" s="37" t="s">
        <v>22</v>
      </c>
      <c r="E822" s="27" t="s">
        <v>5704</v>
      </c>
      <c r="F822" s="151" t="s">
        <v>655</v>
      </c>
      <c r="G822" s="41" t="s">
        <v>29</v>
      </c>
      <c r="H822" s="46" t="str">
        <f>IFERROR(IFERROR(IF(SEARCH("Usystems",$E822)&gt;0,"Usystems"),IF(SEARCH("RIIFO",$E822)&gt;0,"RIIFO","Uponor")),"Uponor")</f>
        <v>Uponor</v>
      </c>
      <c r="I822" s="25" t="str">
        <f>IFERROR(MID($D822,1,7)+0,"")</f>
        <v/>
      </c>
      <c r="J822" s="25" t="str">
        <f>IFERROR(MID($D822,10,7)+0,"")</f>
        <v/>
      </c>
      <c r="K822" s="25" t="str">
        <f>IFERROR(MID($D822,19,7)+0,"")</f>
        <v/>
      </c>
      <c r="L822" s="25" t="str">
        <f>IFERROR(MID($D822,28,7)+0,"")</f>
        <v/>
      </c>
      <c r="M822" s="25">
        <f>IF(IFERROR(MID($Q822,1,7)+0,"")&lt;1130000,IF(INDEX(C:C,MATCH(LEFT(Q822,7)+0,I:I,0))&lt;1130000,"",INDEX(C:C,MATCH(LEFT(Q822,7)+0,I:I,0))),IFERROR(MID($Q822,1,7)+0,""))</f>
        <v>1237010</v>
      </c>
      <c r="N822" s="25" t="str">
        <f>IF(IFERROR(MID($Q822,10,7)+0,"")&lt;1130000,"",IFERROR(MID($Q822,10,7)+0,""))</f>
        <v/>
      </c>
      <c r="O822" s="25" t="str">
        <f>IF(IFERROR(MID($Q822,19,7)+0,"")&lt;1130000,"",IFERROR(MID($Q822,19,7)+0,""))</f>
        <v/>
      </c>
      <c r="P822" s="25">
        <f>IF(M822="","",IF(N822="",M822,M822&amp;", "&amp;N822))</f>
        <v>1237010</v>
      </c>
      <c r="Q822" s="43">
        <v>1237010</v>
      </c>
      <c r="R822" s="37"/>
      <c r="S822" s="35" t="s">
        <v>46</v>
      </c>
      <c r="T822" s="25" t="s">
        <v>24</v>
      </c>
      <c r="U822" s="185">
        <v>2035</v>
      </c>
      <c r="V822" s="188">
        <v>2790</v>
      </c>
      <c r="W822" s="189">
        <v>2790</v>
      </c>
      <c r="X822" s="31">
        <v>2790</v>
      </c>
      <c r="Y822" s="90">
        <f>IFERROR(ROUND(X822/W822-1,2),"")</f>
        <v>0</v>
      </c>
      <c r="Z822" s="31">
        <f>IF(OR(S822="VLD MLC components",S822="VLD MLC pipes",S822="VLD PEX components",S822="VLD PEX pipes",S822="VLD PHC components",S822="VLD PHC pipes",S822="Controls VLD"),"По запросу",X822)</f>
        <v>2790</v>
      </c>
      <c r="AA822" s="63">
        <f>ROUND(X822/1.2,3)</f>
        <v>2325</v>
      </c>
      <c r="AB822" s="23">
        <v>2325</v>
      </c>
      <c r="AC822" s="190">
        <f>IFERROR(ROUND(AA822/AB822-1,2),"")</f>
        <v>0</v>
      </c>
      <c r="AD822" s="25">
        <v>0.50800000000000001</v>
      </c>
      <c r="AE822" s="25">
        <v>1.6000000000000001E-3</v>
      </c>
      <c r="AF822" s="25">
        <v>305</v>
      </c>
      <c r="AG822" s="25">
        <v>325</v>
      </c>
      <c r="AH822" s="25">
        <v>480</v>
      </c>
      <c r="AI822" s="25">
        <v>485</v>
      </c>
      <c r="AJ822" s="25" t="s">
        <v>20</v>
      </c>
      <c r="AK822" s="22" t="s">
        <v>20</v>
      </c>
      <c r="AL822" s="25" t="s">
        <v>20</v>
      </c>
      <c r="AM822" s="25">
        <v>20</v>
      </c>
      <c r="AN822" s="25">
        <v>5000</v>
      </c>
      <c r="AO822" s="25">
        <v>40</v>
      </c>
      <c r="AP822" s="25">
        <v>40</v>
      </c>
      <c r="AQ822" s="25">
        <v>10.16</v>
      </c>
      <c r="AR822" s="94">
        <v>8.0000000000000002E-3</v>
      </c>
      <c r="AS822" s="157">
        <v>280</v>
      </c>
      <c r="AT822" s="93" t="s">
        <v>22</v>
      </c>
      <c r="AU822" s="92" t="s">
        <v>22</v>
      </c>
      <c r="AV822" s="91" t="s">
        <v>152</v>
      </c>
      <c r="AW822" s="92" t="s">
        <v>48</v>
      </c>
      <c r="AX822" s="92" t="s">
        <v>48</v>
      </c>
      <c r="AY822" s="91" t="s">
        <v>152</v>
      </c>
      <c r="AZ822" s="23"/>
      <c r="BA822" s="25" t="s">
        <v>5703</v>
      </c>
      <c r="BB822" t="s">
        <v>25</v>
      </c>
      <c r="BC822">
        <v>2790</v>
      </c>
      <c r="BD822" t="str">
        <f>IF(Z822=BC822,"OK")</f>
        <v>OK</v>
      </c>
      <c r="BE822">
        <v>0.50800000000000001</v>
      </c>
      <c r="BF822">
        <v>1.6000000000000001E-3</v>
      </c>
      <c r="BG822">
        <v>5000</v>
      </c>
      <c r="BH822">
        <v>40</v>
      </c>
      <c r="BI822">
        <v>40</v>
      </c>
      <c r="BJ822">
        <v>10.16</v>
      </c>
      <c r="BK822">
        <v>8.0000000000000002E-3</v>
      </c>
      <c r="BN822" s="183"/>
    </row>
    <row r="823" spans="1:66" ht="25.5" x14ac:dyDescent="0.25">
      <c r="A823" s="1"/>
      <c r="B823" s="94">
        <v>817</v>
      </c>
      <c r="C823" s="43">
        <v>1013449</v>
      </c>
      <c r="D823" s="37" t="s">
        <v>22</v>
      </c>
      <c r="E823" s="36" t="s">
        <v>5702</v>
      </c>
      <c r="F823" s="151" t="s">
        <v>655</v>
      </c>
      <c r="G823" s="41" t="s">
        <v>585</v>
      </c>
      <c r="H823" s="46" t="str">
        <f>IFERROR(IFERROR(IF(SEARCH("Usystems",$E823)&gt;0,"Usystems"),IF(SEARCH("RIIFO",$E823)&gt;0,"RIIFO","Uponor")),"Uponor")</f>
        <v>Uponor</v>
      </c>
      <c r="I823" s="25" t="str">
        <f>IFERROR(MID($D823,1,7)+0,"")</f>
        <v/>
      </c>
      <c r="J823" s="25" t="str">
        <f>IFERROR(MID($D823,10,7)+0,"")</f>
        <v/>
      </c>
      <c r="K823" s="25" t="str">
        <f>IFERROR(MID($D823,19,7)+0,"")</f>
        <v/>
      </c>
      <c r="L823" s="25" t="str">
        <f>IFERROR(MID($D823,28,7)+0,"")</f>
        <v/>
      </c>
      <c r="M823" s="25" t="str">
        <f>IF(IFERROR(MID($Q823,1,7)+0,"")&lt;1130000,IF(INDEX(C:C,MATCH(LEFT(Q823,7)+0,I:I,0))&lt;1130000,"",INDEX(C:C,MATCH(LEFT(Q823,7)+0,I:I,0))),IFERROR(MID($Q823,1,7)+0,""))</f>
        <v/>
      </c>
      <c r="N823" s="25" t="str">
        <f>IF(IFERROR(MID($Q823,10,7)+0,"")&lt;1130000,"",IFERROR(MID($Q823,10,7)+0,""))</f>
        <v/>
      </c>
      <c r="O823" s="25" t="str">
        <f>IF(IFERROR(MID($Q823,19,7)+0,"")&lt;1130000,"",IFERROR(MID($Q823,19,7)+0,""))</f>
        <v/>
      </c>
      <c r="P823" s="25" t="str">
        <f>IF(M823="","",IF(N823="",M823,M823&amp;", "&amp;N823))</f>
        <v/>
      </c>
      <c r="Q823" s="37" t="s">
        <v>22</v>
      </c>
      <c r="R823" s="37"/>
      <c r="S823" s="35" t="s">
        <v>5693</v>
      </c>
      <c r="T823" s="25" t="s">
        <v>24</v>
      </c>
      <c r="U823" s="185">
        <v>2882</v>
      </c>
      <c r="V823" s="188">
        <v>3821</v>
      </c>
      <c r="W823" s="189">
        <v>3821</v>
      </c>
      <c r="X823" s="31">
        <v>3821</v>
      </c>
      <c r="Y823" s="90">
        <f>IFERROR(ROUND(X823/W823-1,2),"")</f>
        <v>0</v>
      </c>
      <c r="Z823" s="31" t="str">
        <f>IF(OR(S823="VLD MLC components",S823="VLD MLC pipes",S823="VLD PEX components",S823="VLD PEX pipes",S823="VLD PHC components",S823="VLD PHC pipes",S823="Controls VLD"),"По запросу",X823)</f>
        <v>По запросу</v>
      </c>
      <c r="AA823" s="63">
        <f>ROUND(X823/1.2,3)</f>
        <v>3184.1669999999999</v>
      </c>
      <c r="AB823" s="23">
        <v>3184.1669999999999</v>
      </c>
      <c r="AC823" s="190">
        <f>IFERROR(ROUND(AA823/AB823-1,2),"")</f>
        <v>0</v>
      </c>
      <c r="AD823" s="25">
        <v>0.74399999999999999</v>
      </c>
      <c r="AE823" s="25">
        <v>6.4900000000000001E-3</v>
      </c>
      <c r="AF823" s="25">
        <v>140</v>
      </c>
      <c r="AG823" s="25">
        <v>260</v>
      </c>
      <c r="AH823" s="25">
        <v>300</v>
      </c>
      <c r="AI823" s="25">
        <v>300</v>
      </c>
      <c r="AJ823" s="25" t="s">
        <v>20</v>
      </c>
      <c r="AK823" s="22" t="s">
        <v>20</v>
      </c>
      <c r="AL823" s="25" t="s">
        <v>20</v>
      </c>
      <c r="AM823" s="25">
        <v>20</v>
      </c>
      <c r="AN823" s="25">
        <v>5000</v>
      </c>
      <c r="AO823" s="25">
        <v>50</v>
      </c>
      <c r="AP823" s="25">
        <v>50</v>
      </c>
      <c r="AQ823" s="25">
        <v>14.88</v>
      </c>
      <c r="AR823" s="94">
        <v>1.2500000000000001E-2</v>
      </c>
      <c r="AS823" s="157" t="s">
        <v>22</v>
      </c>
      <c r="AT823" s="93" t="s">
        <v>22</v>
      </c>
      <c r="AU823" s="92" t="s">
        <v>22</v>
      </c>
      <c r="AV823" s="91" t="s">
        <v>152</v>
      </c>
      <c r="AW823" s="92" t="s">
        <v>48</v>
      </c>
      <c r="AX823" s="92" t="s">
        <v>48</v>
      </c>
      <c r="AY823" s="91" t="s">
        <v>152</v>
      </c>
      <c r="AZ823" s="23"/>
      <c r="BA823" s="25" t="s">
        <v>5701</v>
      </c>
      <c r="BB823" t="s">
        <v>25</v>
      </c>
      <c r="BC823" t="s">
        <v>2629</v>
      </c>
      <c r="BD823" t="str">
        <f>IF(Z823=BC823,"OK")</f>
        <v>OK</v>
      </c>
      <c r="BE823">
        <v>0.74399999999999999</v>
      </c>
      <c r="BF823">
        <v>6.4900000000000001E-3</v>
      </c>
      <c r="BG823">
        <v>5000</v>
      </c>
      <c r="BH823">
        <v>50</v>
      </c>
      <c r="BI823">
        <v>50</v>
      </c>
      <c r="BJ823">
        <v>14.88</v>
      </c>
      <c r="BK823">
        <v>1.2500000000000001E-2</v>
      </c>
      <c r="BN823" s="183"/>
    </row>
    <row r="824" spans="1:66" ht="25.5" x14ac:dyDescent="0.25">
      <c r="A824" s="1"/>
      <c r="B824" s="94">
        <v>818</v>
      </c>
      <c r="C824" s="43">
        <v>1013451</v>
      </c>
      <c r="D824" s="37" t="s">
        <v>22</v>
      </c>
      <c r="E824" s="36" t="s">
        <v>5700</v>
      </c>
      <c r="F824" s="151" t="s">
        <v>655</v>
      </c>
      <c r="G824" s="41" t="s">
        <v>585</v>
      </c>
      <c r="H824" s="46" t="str">
        <f>IFERROR(IFERROR(IF(SEARCH("Usystems",$E824)&gt;0,"Usystems"),IF(SEARCH("RIIFO",$E824)&gt;0,"RIIFO","Uponor")),"Uponor")</f>
        <v>Uponor</v>
      </c>
      <c r="I824" s="25" t="str">
        <f>IFERROR(MID($D824,1,7)+0,"")</f>
        <v/>
      </c>
      <c r="J824" s="25" t="str">
        <f>IFERROR(MID($D824,10,7)+0,"")</f>
        <v/>
      </c>
      <c r="K824" s="25" t="str">
        <f>IFERROR(MID($D824,19,7)+0,"")</f>
        <v/>
      </c>
      <c r="L824" s="25" t="str">
        <f>IFERROR(MID($D824,28,7)+0,"")</f>
        <v/>
      </c>
      <c r="M824" s="25" t="str">
        <f>IF(IFERROR(MID($Q824,1,7)+0,"")&lt;1130000,IF(INDEX(C:C,MATCH(LEFT(Q824,7)+0,I:I,0))&lt;1130000,"",INDEX(C:C,MATCH(LEFT(Q824,7)+0,I:I,0))),IFERROR(MID($Q824,1,7)+0,""))</f>
        <v/>
      </c>
      <c r="N824" s="25" t="str">
        <f>IF(IFERROR(MID($Q824,10,7)+0,"")&lt;1130000,"",IFERROR(MID($Q824,10,7)+0,""))</f>
        <v/>
      </c>
      <c r="O824" s="25" t="str">
        <f>IF(IFERROR(MID($Q824,19,7)+0,"")&lt;1130000,"",IFERROR(MID($Q824,19,7)+0,""))</f>
        <v/>
      </c>
      <c r="P824" s="25" t="str">
        <f>IF(M824="","",IF(N824="",M824,M824&amp;", "&amp;N824))</f>
        <v/>
      </c>
      <c r="Q824" s="37" t="s">
        <v>22</v>
      </c>
      <c r="R824" s="37"/>
      <c r="S824" s="35" t="s">
        <v>5693</v>
      </c>
      <c r="T824" s="25" t="s">
        <v>24</v>
      </c>
      <c r="U824" s="185">
        <v>4543</v>
      </c>
      <c r="V824" s="188">
        <v>7518</v>
      </c>
      <c r="W824" s="189">
        <v>7518</v>
      </c>
      <c r="X824" s="31">
        <v>7518</v>
      </c>
      <c r="Y824" s="90">
        <f>IFERROR(ROUND(X824/W824-1,2),"")</f>
        <v>0</v>
      </c>
      <c r="Z824" s="31" t="str">
        <f>IF(OR(S824="VLD MLC components",S824="VLD MLC pipes",S824="VLD PEX components",S824="VLD PEX pipes",S824="VLD PHC components",S824="VLD PHC pipes",S824="Controls VLD"),"По запросу",X824)</f>
        <v>По запросу</v>
      </c>
      <c r="AA824" s="63">
        <f>ROUND(X824/1.2,3)</f>
        <v>6265</v>
      </c>
      <c r="AB824" s="23">
        <v>6265</v>
      </c>
      <c r="AC824" s="190">
        <f>IFERROR(ROUND(AA824/AB824-1,2),"")</f>
        <v>0</v>
      </c>
      <c r="AD824" s="25">
        <v>1.228</v>
      </c>
      <c r="AE824" s="25">
        <v>3.9690000000000003E-3</v>
      </c>
      <c r="AF824" s="25">
        <v>190</v>
      </c>
      <c r="AG824" s="25">
        <v>190</v>
      </c>
      <c r="AH824" s="25">
        <v>190</v>
      </c>
      <c r="AI824" s="25">
        <v>190</v>
      </c>
      <c r="AJ824" s="25" t="s">
        <v>20</v>
      </c>
      <c r="AK824" s="22" t="s">
        <v>20</v>
      </c>
      <c r="AL824" s="25" t="s">
        <v>20</v>
      </c>
      <c r="AM824" s="25">
        <v>15</v>
      </c>
      <c r="AN824" s="25">
        <v>5000</v>
      </c>
      <c r="AO824" s="25">
        <v>63</v>
      </c>
      <c r="AP824" s="25">
        <v>63</v>
      </c>
      <c r="AQ824" s="25">
        <v>18.420000000000002</v>
      </c>
      <c r="AR824" s="94">
        <v>1.9845000000000002E-2</v>
      </c>
      <c r="AS824" s="157" t="s">
        <v>22</v>
      </c>
      <c r="AT824" s="93" t="s">
        <v>22</v>
      </c>
      <c r="AU824" s="92" t="s">
        <v>22</v>
      </c>
      <c r="AV824" s="91" t="s">
        <v>152</v>
      </c>
      <c r="AW824" s="92" t="s">
        <v>48</v>
      </c>
      <c r="AX824" s="92" t="s">
        <v>48</v>
      </c>
      <c r="AY824" s="91" t="s">
        <v>152</v>
      </c>
      <c r="AZ824" s="23"/>
      <c r="BA824" s="25" t="s">
        <v>5699</v>
      </c>
      <c r="BB824" t="s">
        <v>25</v>
      </c>
      <c r="BC824" t="s">
        <v>2629</v>
      </c>
      <c r="BD824" t="str">
        <f>IF(Z824=BC824,"OK")</f>
        <v>OK</v>
      </c>
      <c r="BE824">
        <v>1.228</v>
      </c>
      <c r="BF824">
        <v>3.9690000000000003E-3</v>
      </c>
      <c r="BG824">
        <v>5000</v>
      </c>
      <c r="BH824">
        <v>63</v>
      </c>
      <c r="BI824">
        <v>63</v>
      </c>
      <c r="BJ824">
        <v>18.420000000000002</v>
      </c>
      <c r="BK824">
        <v>1.9845000000000002E-2</v>
      </c>
      <c r="BN824" s="183"/>
    </row>
    <row r="825" spans="1:66" ht="25.5" x14ac:dyDescent="0.25">
      <c r="A825" s="1"/>
      <c r="B825" s="94">
        <v>819</v>
      </c>
      <c r="C825" s="43">
        <v>1013453</v>
      </c>
      <c r="D825" s="37" t="s">
        <v>22</v>
      </c>
      <c r="E825" s="36" t="s">
        <v>5698</v>
      </c>
      <c r="F825" s="151" t="s">
        <v>655</v>
      </c>
      <c r="G825" s="41" t="s">
        <v>585</v>
      </c>
      <c r="H825" s="46" t="str">
        <f>IFERROR(IFERROR(IF(SEARCH("Usystems",$E825)&gt;0,"Usystems"),IF(SEARCH("RIIFO",$E825)&gt;0,"RIIFO","Uponor")),"Uponor")</f>
        <v>Uponor</v>
      </c>
      <c r="I825" s="25" t="str">
        <f>IFERROR(MID($D825,1,7)+0,"")</f>
        <v/>
      </c>
      <c r="J825" s="25" t="str">
        <f>IFERROR(MID($D825,10,7)+0,"")</f>
        <v/>
      </c>
      <c r="K825" s="25" t="str">
        <f>IFERROR(MID($D825,19,7)+0,"")</f>
        <v/>
      </c>
      <c r="L825" s="25" t="str">
        <f>IFERROR(MID($D825,28,7)+0,"")</f>
        <v/>
      </c>
      <c r="M825" s="25" t="str">
        <f>IF(IFERROR(MID($Q825,1,7)+0,"")&lt;1130000,IF(INDEX(C:C,MATCH(LEFT(Q825,7)+0,I:I,0))&lt;1130000,"",INDEX(C:C,MATCH(LEFT(Q825,7)+0,I:I,0))),IFERROR(MID($Q825,1,7)+0,""))</f>
        <v/>
      </c>
      <c r="N825" s="25" t="str">
        <f>IF(IFERROR(MID($Q825,10,7)+0,"")&lt;1130000,"",IFERROR(MID($Q825,10,7)+0,""))</f>
        <v/>
      </c>
      <c r="O825" s="25" t="str">
        <f>IF(IFERROR(MID($Q825,19,7)+0,"")&lt;1130000,"",IFERROR(MID($Q825,19,7)+0,""))</f>
        <v/>
      </c>
      <c r="P825" s="25" t="str">
        <f>IF(M825="","",IF(N825="",M825,M825&amp;", "&amp;N825))</f>
        <v/>
      </c>
      <c r="Q825" s="37" t="s">
        <v>22</v>
      </c>
      <c r="R825" s="37"/>
      <c r="S825" s="35" t="s">
        <v>5693</v>
      </c>
      <c r="T825" s="25" t="s">
        <v>24</v>
      </c>
      <c r="U825" s="185">
        <v>8842</v>
      </c>
      <c r="V825" s="188">
        <v>8842</v>
      </c>
      <c r="W825" s="189">
        <v>8842</v>
      </c>
      <c r="X825" s="31">
        <v>8842</v>
      </c>
      <c r="Y825" s="90">
        <f>IFERROR(ROUND(X825/W825-1,2),"")</f>
        <v>0</v>
      </c>
      <c r="Z825" s="31" t="str">
        <f>IF(OR(S825="VLD MLC components",S825="VLD MLC pipes",S825="VLD PEX components",S825="VLD PEX pipes",S825="VLD PHC components",S825="VLD PHC pipes",S825="Controls VLD"),"По запросу",X825)</f>
        <v>По запросу</v>
      </c>
      <c r="AA825" s="63">
        <f>ROUND(X825/1.2,3)</f>
        <v>7368.3329999999996</v>
      </c>
      <c r="AB825" s="23">
        <v>7368.3329999999996</v>
      </c>
      <c r="AC825" s="190">
        <f>IFERROR(ROUND(AA825/AB825-1,2),"")</f>
        <v>0</v>
      </c>
      <c r="AD825" s="25">
        <v>1.8120000000000001</v>
      </c>
      <c r="AE825" s="25">
        <v>5.6249999999999998E-3</v>
      </c>
      <c r="AF825" s="25">
        <v>40</v>
      </c>
      <c r="AG825" s="25">
        <v>40</v>
      </c>
      <c r="AH825" s="25">
        <v>40</v>
      </c>
      <c r="AI825" s="25">
        <v>40</v>
      </c>
      <c r="AJ825" s="25" t="s">
        <v>20</v>
      </c>
      <c r="AK825" s="22" t="s">
        <v>20</v>
      </c>
      <c r="AL825" s="25" t="s">
        <v>20</v>
      </c>
      <c r="AM825" s="25">
        <v>5</v>
      </c>
      <c r="AN825" s="25">
        <v>5000</v>
      </c>
      <c r="AO825" s="25">
        <v>75</v>
      </c>
      <c r="AP825" s="25">
        <v>75</v>
      </c>
      <c r="AQ825" s="25">
        <v>9.06</v>
      </c>
      <c r="AR825" s="94">
        <v>2.8125000000000001E-2</v>
      </c>
      <c r="AS825" s="157" t="s">
        <v>22</v>
      </c>
      <c r="AT825" s="93" t="s">
        <v>22</v>
      </c>
      <c r="AU825" s="92" t="s">
        <v>22</v>
      </c>
      <c r="AV825" s="91" t="s">
        <v>152</v>
      </c>
      <c r="AW825" s="92" t="s">
        <v>152</v>
      </c>
      <c r="AX825" s="92" t="s">
        <v>48</v>
      </c>
      <c r="AY825" s="91" t="s">
        <v>152</v>
      </c>
      <c r="AZ825" s="23"/>
      <c r="BA825" s="25" t="s">
        <v>5697</v>
      </c>
      <c r="BB825" t="s">
        <v>25</v>
      </c>
      <c r="BC825" t="s">
        <v>2629</v>
      </c>
      <c r="BD825" t="str">
        <f>IF(Z825=BC825,"OK")</f>
        <v>OK</v>
      </c>
      <c r="BE825">
        <v>1.8120000000000001</v>
      </c>
      <c r="BF825">
        <v>5.6249999999999998E-3</v>
      </c>
      <c r="BG825">
        <v>5000</v>
      </c>
      <c r="BH825">
        <v>75</v>
      </c>
      <c r="BI825">
        <v>75</v>
      </c>
      <c r="BJ825">
        <v>9.06</v>
      </c>
      <c r="BK825">
        <v>2.8125000000000001E-2</v>
      </c>
      <c r="BN825" s="183"/>
    </row>
    <row r="826" spans="1:66" ht="25.5" x14ac:dyDescent="0.25">
      <c r="A826" s="1"/>
      <c r="B826" s="94">
        <v>820</v>
      </c>
      <c r="C826" s="43">
        <v>1013455</v>
      </c>
      <c r="D826" s="37" t="s">
        <v>22</v>
      </c>
      <c r="E826" s="36" t="s">
        <v>5696</v>
      </c>
      <c r="F826" s="151" t="s">
        <v>652</v>
      </c>
      <c r="G826" s="41" t="s">
        <v>585</v>
      </c>
      <c r="H826" s="46" t="str">
        <f>IFERROR(IFERROR(IF(SEARCH("Usystems",$E826)&gt;0,"Usystems"),IF(SEARCH("RIIFO",$E826)&gt;0,"RIIFO","Uponor")),"Uponor")</f>
        <v>Uponor</v>
      </c>
      <c r="I826" s="25" t="str">
        <f>IFERROR(MID($D826,1,7)+0,"")</f>
        <v/>
      </c>
      <c r="J826" s="25" t="str">
        <f>IFERROR(MID($D826,10,7)+0,"")</f>
        <v/>
      </c>
      <c r="K826" s="25" t="str">
        <f>IFERROR(MID($D826,19,7)+0,"")</f>
        <v/>
      </c>
      <c r="L826" s="25" t="str">
        <f>IFERROR(MID($D826,28,7)+0,"")</f>
        <v/>
      </c>
      <c r="M826" s="25" t="str">
        <f>IF(IFERROR(MID($Q826,1,7)+0,"")&lt;1130000,IF(INDEX(C:C,MATCH(LEFT(Q826,7)+0,I:I,0))&lt;1130000,"",INDEX(C:C,MATCH(LEFT(Q826,7)+0,I:I,0))),IFERROR(MID($Q826,1,7)+0,""))</f>
        <v/>
      </c>
      <c r="N826" s="25" t="str">
        <f>IF(IFERROR(MID($Q826,10,7)+0,"")&lt;1130000,"",IFERROR(MID($Q826,10,7)+0,""))</f>
        <v/>
      </c>
      <c r="O826" s="25" t="str">
        <f>IF(IFERROR(MID($Q826,19,7)+0,"")&lt;1130000,"",IFERROR(MID($Q826,19,7)+0,""))</f>
        <v/>
      </c>
      <c r="P826" s="25" t="str">
        <f>IF(M826="","",IF(N826="",M826,M826&amp;", "&amp;N826))</f>
        <v/>
      </c>
      <c r="Q826" s="37" t="s">
        <v>22</v>
      </c>
      <c r="R826" s="37"/>
      <c r="S826" s="35" t="s">
        <v>5693</v>
      </c>
      <c r="T826" s="25" t="s">
        <v>24</v>
      </c>
      <c r="U826" s="185">
        <v>12304</v>
      </c>
      <c r="V826" s="188">
        <v>12304</v>
      </c>
      <c r="W826" s="189">
        <v>12304</v>
      </c>
      <c r="X826" s="31">
        <v>12304</v>
      </c>
      <c r="Y826" s="90">
        <f>IFERROR(ROUND(X826/W826-1,2),"")</f>
        <v>0</v>
      </c>
      <c r="Z826" s="31" t="str">
        <f>IF(OR(S826="VLD MLC components",S826="VLD MLC pipes",S826="VLD PEX components",S826="VLD PEX pipes",S826="VLD PHC components",S826="VLD PHC pipes",S826="Controls VLD"),"По запросу",X826)</f>
        <v>По запросу</v>
      </c>
      <c r="AA826" s="63">
        <f>ROUND(X826/1.2,3)</f>
        <v>10253.333000000001</v>
      </c>
      <c r="AB826" s="23">
        <v>10253.333000000001</v>
      </c>
      <c r="AC826" s="190">
        <f>IFERROR(ROUND(AA826/AB826-1,2),"")</f>
        <v>0</v>
      </c>
      <c r="AD826" s="25">
        <v>2.5680000000000001</v>
      </c>
      <c r="AE826" s="25">
        <v>8.0999999999999996E-3</v>
      </c>
      <c r="AF826" s="25">
        <v>40</v>
      </c>
      <c r="AG826" s="25">
        <v>40</v>
      </c>
      <c r="AH826" s="25">
        <v>40</v>
      </c>
      <c r="AI826" s="25">
        <v>40</v>
      </c>
      <c r="AJ826" s="25" t="s">
        <v>20</v>
      </c>
      <c r="AK826" s="22" t="s">
        <v>20</v>
      </c>
      <c r="AL826" s="25" t="s">
        <v>20</v>
      </c>
      <c r="AM826" s="25">
        <v>5</v>
      </c>
      <c r="AN826" s="25">
        <v>5000</v>
      </c>
      <c r="AO826" s="25">
        <v>90</v>
      </c>
      <c r="AP826" s="25">
        <v>90</v>
      </c>
      <c r="AQ826" s="25">
        <v>12.84</v>
      </c>
      <c r="AR826" s="94">
        <v>4.0500000000000001E-2</v>
      </c>
      <c r="AS826" s="157">
        <v>40</v>
      </c>
      <c r="AT826" s="93" t="s">
        <v>22</v>
      </c>
      <c r="AU826" s="92" t="s">
        <v>22</v>
      </c>
      <c r="AV826" s="91" t="s">
        <v>152</v>
      </c>
      <c r="AW826" s="92" t="s">
        <v>152</v>
      </c>
      <c r="AX826" s="92" t="s">
        <v>48</v>
      </c>
      <c r="AY826" s="91" t="s">
        <v>152</v>
      </c>
      <c r="AZ826" s="23"/>
      <c r="BA826" s="25" t="s">
        <v>5695</v>
      </c>
      <c r="BB826" t="s">
        <v>25</v>
      </c>
      <c r="BC826" t="s">
        <v>2629</v>
      </c>
      <c r="BD826" t="str">
        <f>IF(Z826=BC826,"OK")</f>
        <v>OK</v>
      </c>
      <c r="BE826">
        <v>2.5680000000000001</v>
      </c>
      <c r="BF826">
        <v>8.0999999999999996E-3</v>
      </c>
      <c r="BG826">
        <v>5000</v>
      </c>
      <c r="BH826">
        <v>90</v>
      </c>
      <c r="BI826">
        <v>90</v>
      </c>
      <c r="BJ826">
        <v>12.84</v>
      </c>
      <c r="BK826">
        <v>4.0500000000000001E-2</v>
      </c>
      <c r="BN826" s="183"/>
    </row>
    <row r="827" spans="1:66" ht="25.5" x14ac:dyDescent="0.25">
      <c r="A827" s="1"/>
      <c r="B827" s="94">
        <v>821</v>
      </c>
      <c r="C827" s="43">
        <v>1013457</v>
      </c>
      <c r="D827" s="37" t="s">
        <v>22</v>
      </c>
      <c r="E827" s="36" t="s">
        <v>5694</v>
      </c>
      <c r="F827" s="151" t="s">
        <v>652</v>
      </c>
      <c r="G827" s="41" t="s">
        <v>585</v>
      </c>
      <c r="H827" s="46" t="str">
        <f>IFERROR(IFERROR(IF(SEARCH("Usystems",$E827)&gt;0,"Usystems"),IF(SEARCH("RIIFO",$E827)&gt;0,"RIIFO","Uponor")),"Uponor")</f>
        <v>Uponor</v>
      </c>
      <c r="I827" s="25" t="str">
        <f>IFERROR(MID($D827,1,7)+0,"")</f>
        <v/>
      </c>
      <c r="J827" s="25" t="str">
        <f>IFERROR(MID($D827,10,7)+0,"")</f>
        <v/>
      </c>
      <c r="K827" s="25" t="str">
        <f>IFERROR(MID($D827,19,7)+0,"")</f>
        <v/>
      </c>
      <c r="L827" s="25" t="str">
        <f>IFERROR(MID($D827,28,7)+0,"")</f>
        <v/>
      </c>
      <c r="M827" s="25" t="str">
        <f>IF(IFERROR(MID($Q827,1,7)+0,"")&lt;1130000,IF(INDEX(C:C,MATCH(LEFT(Q827,7)+0,I:I,0))&lt;1130000,"",INDEX(C:C,MATCH(LEFT(Q827,7)+0,I:I,0))),IFERROR(MID($Q827,1,7)+0,""))</f>
        <v/>
      </c>
      <c r="N827" s="25" t="str">
        <f>IF(IFERROR(MID($Q827,10,7)+0,"")&lt;1130000,"",IFERROR(MID($Q827,10,7)+0,""))</f>
        <v/>
      </c>
      <c r="O827" s="25" t="str">
        <f>IF(IFERROR(MID($Q827,19,7)+0,"")&lt;1130000,"",IFERROR(MID($Q827,19,7)+0,""))</f>
        <v/>
      </c>
      <c r="P827" s="25" t="str">
        <f>IF(M827="","",IF(N827="",M827,M827&amp;", "&amp;N827))</f>
        <v/>
      </c>
      <c r="Q827" s="37" t="s">
        <v>22</v>
      </c>
      <c r="R827" s="37"/>
      <c r="S827" s="35" t="s">
        <v>5693</v>
      </c>
      <c r="T827" s="25" t="s">
        <v>24</v>
      </c>
      <c r="U827" s="185">
        <v>16013</v>
      </c>
      <c r="V827" s="188">
        <v>16013</v>
      </c>
      <c r="W827" s="189">
        <v>16013</v>
      </c>
      <c r="X827" s="31">
        <v>16013</v>
      </c>
      <c r="Y827" s="90">
        <f>IFERROR(ROUND(X827/W827-1,2),"")</f>
        <v>0</v>
      </c>
      <c r="Z827" s="31" t="str">
        <f>IF(OR(S827="VLD MLC components",S827="VLD MLC pipes",S827="VLD PEX components",S827="VLD PEX pipes",S827="VLD PHC components",S827="VLD PHC pipes",S827="Controls VLD"),"По запросу",X827)</f>
        <v>По запросу</v>
      </c>
      <c r="AA827" s="63">
        <f>ROUND(X827/1.2,3)</f>
        <v>13344.166999999999</v>
      </c>
      <c r="AB827" s="23">
        <v>13344.166999999999</v>
      </c>
      <c r="AC827" s="190">
        <f>IFERROR(ROUND(AA827/AB827-1,2),"")</f>
        <v>0</v>
      </c>
      <c r="AD827" s="25">
        <v>3.66</v>
      </c>
      <c r="AE827" s="25">
        <v>1.21E-2</v>
      </c>
      <c r="AF827" s="25">
        <v>5</v>
      </c>
      <c r="AG827" s="25">
        <v>5</v>
      </c>
      <c r="AH827" s="25">
        <v>5</v>
      </c>
      <c r="AI827" s="25">
        <v>5</v>
      </c>
      <c r="AJ827" s="25" t="s">
        <v>20</v>
      </c>
      <c r="AK827" s="22" t="s">
        <v>20</v>
      </c>
      <c r="AL827" s="25" t="s">
        <v>20</v>
      </c>
      <c r="AM827" s="25">
        <v>5</v>
      </c>
      <c r="AN827" s="25">
        <v>5000</v>
      </c>
      <c r="AO827" s="25">
        <v>110</v>
      </c>
      <c r="AP827" s="25">
        <v>110</v>
      </c>
      <c r="AQ827" s="25">
        <v>18.3</v>
      </c>
      <c r="AR827" s="94">
        <v>6.0499999999999998E-2</v>
      </c>
      <c r="AS827" s="157">
        <v>5</v>
      </c>
      <c r="AT827" s="93" t="s">
        <v>22</v>
      </c>
      <c r="AU827" s="92" t="s">
        <v>22</v>
      </c>
      <c r="AV827" s="91" t="s">
        <v>152</v>
      </c>
      <c r="AW827" s="92" t="s">
        <v>152</v>
      </c>
      <c r="AX827" s="92" t="s">
        <v>48</v>
      </c>
      <c r="AY827" s="91" t="s">
        <v>152</v>
      </c>
      <c r="AZ827" s="23"/>
      <c r="BA827" s="25" t="s">
        <v>5692</v>
      </c>
      <c r="BB827" t="s">
        <v>25</v>
      </c>
      <c r="BC827" t="s">
        <v>2629</v>
      </c>
      <c r="BD827" t="str">
        <f>IF(Z827=BC827,"OK")</f>
        <v>OK</v>
      </c>
      <c r="BE827">
        <v>3.66</v>
      </c>
      <c r="BF827">
        <v>1.21E-2</v>
      </c>
      <c r="BG827">
        <v>5000</v>
      </c>
      <c r="BH827">
        <v>110</v>
      </c>
      <c r="BI827">
        <v>110</v>
      </c>
      <c r="BJ827">
        <v>18.3</v>
      </c>
      <c r="BK827">
        <v>6.0499999999999998E-2</v>
      </c>
      <c r="BN827" s="183"/>
    </row>
    <row r="828" spans="1:66" x14ac:dyDescent="0.25">
      <c r="A828" s="1"/>
      <c r="B828" s="94">
        <v>822</v>
      </c>
      <c r="C828" s="43">
        <v>1013371</v>
      </c>
      <c r="D828" s="37">
        <v>1096009</v>
      </c>
      <c r="E828" s="36" t="s">
        <v>211</v>
      </c>
      <c r="F828" s="151" t="s">
        <v>655</v>
      </c>
      <c r="G828" s="41"/>
      <c r="H828" s="46" t="str">
        <f>IFERROR(IFERROR(IF(SEARCH("Usystems",$E828)&gt;0,"Usystems"),IF(SEARCH("RIIFO",$E828)&gt;0,"RIIFO","Uponor")),"Uponor")</f>
        <v>Uponor</v>
      </c>
      <c r="I828" s="25">
        <f>IFERROR(MID($D828,1,7)+0,"")</f>
        <v>1096009</v>
      </c>
      <c r="J828" s="25" t="str">
        <f>IFERROR(MID($D828,10,7)+0,"")</f>
        <v/>
      </c>
      <c r="K828" s="25" t="str">
        <f>IFERROR(MID($D828,19,7)+0,"")</f>
        <v/>
      </c>
      <c r="L828" s="25" t="str">
        <f>IFERROR(MID($D828,28,7)+0,"")</f>
        <v/>
      </c>
      <c r="M828" s="25">
        <f>IF(IFERROR(MID($Q828,1,7)+0,"")&lt;1130000,IF(INDEX(C:C,MATCH(LEFT(Q828,7)+0,I:I,0))&lt;1130000,"",INDEX(C:C,MATCH(LEFT(Q828,7)+0,I:I,0))),IFERROR(MID($Q828,1,7)+0,""))</f>
        <v>1237001</v>
      </c>
      <c r="N828" s="25" t="str">
        <f>IF(IFERROR(MID($Q828,10,7)+0,"")&lt;1130000,"",IFERROR(MID($Q828,10,7)+0,""))</f>
        <v/>
      </c>
      <c r="O828" s="25" t="str">
        <f>IF(IFERROR(MID($Q828,19,7)+0,"")&lt;1130000,"",IFERROR(MID($Q828,19,7)+0,""))</f>
        <v/>
      </c>
      <c r="P828" s="25">
        <f>IF(M828="","",IF(N828="",M828,M828&amp;", "&amp;N828))</f>
        <v>1237001</v>
      </c>
      <c r="Q828" s="37" t="s">
        <v>6917</v>
      </c>
      <c r="R828" s="37"/>
      <c r="S828" s="35" t="s">
        <v>46</v>
      </c>
      <c r="T828" s="25" t="s">
        <v>24</v>
      </c>
      <c r="U828" s="185">
        <v>172.23</v>
      </c>
      <c r="V828" s="188">
        <v>172.23</v>
      </c>
      <c r="W828" s="189">
        <v>172.23</v>
      </c>
      <c r="X828" s="31">
        <v>172.23</v>
      </c>
      <c r="Y828" s="90">
        <f>IFERROR(ROUND(X828/W828-1,2),"")</f>
        <v>0</v>
      </c>
      <c r="Z828" s="31">
        <f>IF(OR(S828="VLD MLC components",S828="VLD MLC pipes",S828="VLD PEX components",S828="VLD PEX pipes",S828="VLD PHC components",S828="VLD PHC pipes",S828="Controls VLD"),"По запросу",X828)</f>
        <v>172.23</v>
      </c>
      <c r="AA828" s="63">
        <f>ROUND(X828/1.2,3)</f>
        <v>143.52500000000001</v>
      </c>
      <c r="AB828" s="23">
        <v>143.52500000000001</v>
      </c>
      <c r="AC828" s="190">
        <f>IFERROR(ROUND(AA828/AB828-1,2),"")</f>
        <v>0</v>
      </c>
      <c r="AD828" s="25">
        <v>0.105</v>
      </c>
      <c r="AE828" s="25">
        <v>6.3199999999999997E-4</v>
      </c>
      <c r="AF828" s="25">
        <v>0</v>
      </c>
      <c r="AG828" s="25" t="s">
        <v>22</v>
      </c>
      <c r="AH828" s="25">
        <v>0</v>
      </c>
      <c r="AI828" s="25">
        <v>0</v>
      </c>
      <c r="AJ828" s="25" t="s">
        <v>20</v>
      </c>
      <c r="AK828" s="42" t="s">
        <v>19</v>
      </c>
      <c r="AL828" s="25" t="s">
        <v>20</v>
      </c>
      <c r="AM828" s="25">
        <v>200</v>
      </c>
      <c r="AN828" s="25">
        <v>800</v>
      </c>
      <c r="AO828" s="25">
        <v>790</v>
      </c>
      <c r="AP828" s="25">
        <v>195</v>
      </c>
      <c r="AQ828" s="25"/>
      <c r="AR828" s="94"/>
      <c r="AS828" s="157" t="s">
        <v>22</v>
      </c>
      <c r="AT828" s="93"/>
      <c r="AU828" s="92" t="s">
        <v>22</v>
      </c>
      <c r="AV828" s="91" t="s">
        <v>152</v>
      </c>
      <c r="AW828" s="92" t="s">
        <v>48</v>
      </c>
      <c r="AX828" s="92" t="s">
        <v>48</v>
      </c>
      <c r="AY828" s="91" t="s">
        <v>152</v>
      </c>
      <c r="AZ828" s="23"/>
      <c r="BA828" s="25" t="s">
        <v>5690</v>
      </c>
      <c r="BB828" t="s">
        <v>25</v>
      </c>
      <c r="BC828" t="e">
        <v>#N/A</v>
      </c>
      <c r="BD828" t="e">
        <f>IF(Z828=BC828,"OK")</f>
        <v>#N/A</v>
      </c>
      <c r="BE828">
        <v>0.105</v>
      </c>
      <c r="BF828">
        <v>6.3199999999999997E-4</v>
      </c>
      <c r="BG828">
        <v>800</v>
      </c>
      <c r="BH828">
        <v>790</v>
      </c>
      <c r="BI828">
        <v>195</v>
      </c>
      <c r="BJ828">
        <v>0</v>
      </c>
      <c r="BK828">
        <v>0</v>
      </c>
      <c r="BN828" s="183"/>
    </row>
    <row r="829" spans="1:66" ht="25.5" x14ac:dyDescent="0.25">
      <c r="A829" s="1"/>
      <c r="B829" s="94">
        <v>823</v>
      </c>
      <c r="C829" s="43">
        <v>1096009</v>
      </c>
      <c r="D829" s="37"/>
      <c r="E829" s="36" t="s">
        <v>5691</v>
      </c>
      <c r="F829" s="151" t="s">
        <v>655</v>
      </c>
      <c r="G829" s="41"/>
      <c r="H829" s="46" t="str">
        <f>IFERROR(IFERROR(IF(SEARCH("Usystems",$E829)&gt;0,"Usystems"),IF(SEARCH("RIIFO",$E829)&gt;0,"RIIFO","Uponor")),"Uponor")</f>
        <v>Uponor</v>
      </c>
      <c r="I829" s="25" t="str">
        <f>IFERROR(MID($D829,1,7)+0,"")</f>
        <v/>
      </c>
      <c r="J829" s="25" t="str">
        <f>IFERROR(MID($D829,10,7)+0,"")</f>
        <v/>
      </c>
      <c r="K829" s="25" t="str">
        <f>IFERROR(MID($D829,19,7)+0,"")</f>
        <v/>
      </c>
      <c r="L829" s="25" t="str">
        <f>IFERROR(MID($D829,28,7)+0,"")</f>
        <v/>
      </c>
      <c r="M829" s="25">
        <f>IF(IFERROR(MID($Q829,1,7)+0,"")&lt;1130000,IF(INDEX(C:C,MATCH(LEFT(Q829,7)+0,I:I,0))&lt;1130000,"",INDEX(C:C,MATCH(LEFT(Q829,7)+0,I:I,0))),IFERROR(MID($Q829,1,7)+0,""))</f>
        <v>1135973</v>
      </c>
      <c r="N829" s="25" t="str">
        <f>IF(IFERROR(MID($Q829,10,7)+0,"")&lt;1130000,"",IFERROR(MID($Q829,10,7)+0,""))</f>
        <v/>
      </c>
      <c r="O829" s="25" t="str">
        <f>IF(IFERROR(MID($Q829,19,7)+0,"")&lt;1130000,"",IFERROR(MID($Q829,19,7)+0,""))</f>
        <v/>
      </c>
      <c r="P829" s="25">
        <f>IF(M829="","",IF(N829="",M829,M829&amp;", "&amp;N829))</f>
        <v>1135973</v>
      </c>
      <c r="Q829" s="37">
        <v>1013371</v>
      </c>
      <c r="R829" s="37"/>
      <c r="S829" s="35" t="s">
        <v>4088</v>
      </c>
      <c r="T829" s="25" t="s">
        <v>24</v>
      </c>
      <c r="U829" s="185">
        <v>172.23</v>
      </c>
      <c r="V829" s="188">
        <v>172.23</v>
      </c>
      <c r="W829" s="189">
        <v>172.23</v>
      </c>
      <c r="X829" s="31">
        <v>172.23</v>
      </c>
      <c r="Y829" s="90">
        <f>IFERROR(ROUND(X829/W829-1,2),"")</f>
        <v>0</v>
      </c>
      <c r="Z829" s="31">
        <f>IF(OR(S829="VLD MLC components",S829="VLD MLC pipes",S829="VLD PEX components",S829="VLD PEX pipes",S829="VLD PHC components",S829="VLD PHC pipes",S829="Controls VLD"),"По запросу",X829)</f>
        <v>172.23</v>
      </c>
      <c r="AA829" s="63">
        <f>ROUND(X829/1.2,3)</f>
        <v>143.52500000000001</v>
      </c>
      <c r="AB829" s="23">
        <v>143.52500000000001</v>
      </c>
      <c r="AC829" s="190">
        <f>IFERROR(ROUND(AA829/AB829-1,2),"")</f>
        <v>0</v>
      </c>
      <c r="AD829" s="25">
        <v>0.11700000000000001</v>
      </c>
      <c r="AE829" s="25">
        <v>6.1600000000000001E-4</v>
      </c>
      <c r="AF829" s="25">
        <v>0</v>
      </c>
      <c r="AG829" s="25" t="s">
        <v>22</v>
      </c>
      <c r="AH829" s="25">
        <v>0</v>
      </c>
      <c r="AI829" s="25">
        <v>0</v>
      </c>
      <c r="AJ829" s="25" t="s">
        <v>20</v>
      </c>
      <c r="AK829" s="42" t="s">
        <v>19</v>
      </c>
      <c r="AL829" s="25" t="s">
        <v>19</v>
      </c>
      <c r="AM829" s="25">
        <v>200</v>
      </c>
      <c r="AN829" s="25">
        <v>800</v>
      </c>
      <c r="AO829" s="25">
        <v>790</v>
      </c>
      <c r="AP829" s="25">
        <v>195</v>
      </c>
      <c r="AQ829" s="25">
        <v>23.4</v>
      </c>
      <c r="AR829" s="94">
        <v>0.12324</v>
      </c>
      <c r="AS829" s="157" t="s">
        <v>22</v>
      </c>
      <c r="AT829" s="93">
        <v>43861</v>
      </c>
      <c r="AU829" s="92" t="s">
        <v>22</v>
      </c>
      <c r="AV829" s="91" t="s">
        <v>152</v>
      </c>
      <c r="AW829" s="92" t="s">
        <v>48</v>
      </c>
      <c r="AX829" s="92" t="s">
        <v>48</v>
      </c>
      <c r="AY829" s="91" t="s">
        <v>152</v>
      </c>
      <c r="AZ829" s="23"/>
      <c r="BA829" s="25" t="s">
        <v>5690</v>
      </c>
      <c r="BB829" t="s">
        <v>25</v>
      </c>
      <c r="BC829" t="e">
        <v>#N/A</v>
      </c>
      <c r="BD829" t="e">
        <f>IF(Z829=BC829,"OK")</f>
        <v>#N/A</v>
      </c>
      <c r="BE829">
        <v>0.11700000000000001</v>
      </c>
      <c r="BF829">
        <v>6.1600000000000001E-4</v>
      </c>
      <c r="BG829">
        <v>800</v>
      </c>
      <c r="BH829">
        <v>790</v>
      </c>
      <c r="BI829">
        <v>195</v>
      </c>
      <c r="BJ829">
        <v>23.4</v>
      </c>
      <c r="BK829">
        <v>0.12324</v>
      </c>
      <c r="BN829" s="183"/>
    </row>
    <row r="830" spans="1:66" ht="25.5" x14ac:dyDescent="0.25">
      <c r="A830" s="1"/>
      <c r="B830" s="94">
        <v>824</v>
      </c>
      <c r="C830" s="43">
        <v>1088400</v>
      </c>
      <c r="D830" s="43">
        <v>1063238</v>
      </c>
      <c r="E830" s="36" t="s">
        <v>5689</v>
      </c>
      <c r="F830" s="151" t="s">
        <v>652</v>
      </c>
      <c r="G830" s="25"/>
      <c r="H830" s="46" t="str">
        <f>IFERROR(IFERROR(IF(SEARCH("Usystems",$E830)&gt;0,"Usystems"),IF(SEARCH("RIIFO",$E830)&gt;0,"RIIFO","Uponor")),"Uponor")</f>
        <v>Uponor</v>
      </c>
      <c r="I830" s="25">
        <f>IFERROR(MID($D830,1,7)+0,"")</f>
        <v>1063238</v>
      </c>
      <c r="J830" s="25" t="str">
        <f>IFERROR(MID($D830,10,7)+0,"")</f>
        <v/>
      </c>
      <c r="K830" s="25" t="str">
        <f>IFERROR(MID($D830,19,7)+0,"")</f>
        <v/>
      </c>
      <c r="L830" s="25" t="str">
        <f>IFERROR(MID($D830,28,7)+0,"")</f>
        <v/>
      </c>
      <c r="M830" s="25" t="str">
        <f>IF(IFERROR(MID($Q830,1,7)+0,"")&lt;1130000,IF(INDEX(C:C,MATCH(LEFT(Q830,7)+0,I:I,0))&lt;1130000,"",INDEX(C:C,MATCH(LEFT(Q830,7)+0,I:I,0))),IFERROR(MID($Q830,1,7)+0,""))</f>
        <v/>
      </c>
      <c r="N830" s="25" t="str">
        <f>IF(IFERROR(MID($Q830,10,7)+0,"")&lt;1130000,"",IFERROR(MID($Q830,10,7)+0,""))</f>
        <v/>
      </c>
      <c r="O830" s="25" t="str">
        <f>IF(IFERROR(MID($Q830,19,7)+0,"")&lt;1130000,"",IFERROR(MID($Q830,19,7)+0,""))</f>
        <v/>
      </c>
      <c r="P830" s="25" t="str">
        <f>IF(M830="","",IF(N830="",M830,M830&amp;", "&amp;N830))</f>
        <v/>
      </c>
      <c r="Q830" s="25"/>
      <c r="R830" s="25"/>
      <c r="S830" s="35" t="s">
        <v>46</v>
      </c>
      <c r="T830" s="34" t="s">
        <v>24</v>
      </c>
      <c r="U830" s="185">
        <v>1620</v>
      </c>
      <c r="V830" s="188">
        <v>1620</v>
      </c>
      <c r="W830" s="189">
        <v>1620</v>
      </c>
      <c r="X830" s="31">
        <v>1620</v>
      </c>
      <c r="Y830" s="90">
        <f>IFERROR(ROUND(X830/W830-1,2),"")</f>
        <v>0</v>
      </c>
      <c r="Z830" s="31">
        <f>IF(OR(S830="VLD MLC components",S830="VLD MLC pipes",S830="VLD PEX components",S830="VLD PEX pipes",S830="VLD PHC components",S830="VLD PHC pipes",S830="Controls VLD"),"По запросу",X830)</f>
        <v>1620</v>
      </c>
      <c r="AA830" s="63">
        <f>ROUND(X830/1.2,3)</f>
        <v>1350</v>
      </c>
      <c r="AB830" s="23">
        <v>1350</v>
      </c>
      <c r="AC830" s="190">
        <f>IFERROR(ROUND(AA830/AB830-1,2),"")</f>
        <v>0</v>
      </c>
      <c r="AD830" s="25">
        <v>0.124</v>
      </c>
      <c r="AE830" s="25">
        <v>2.5599999999999999E-4</v>
      </c>
      <c r="AF830" s="25">
        <v>0</v>
      </c>
      <c r="AG830" s="25" t="s">
        <v>22</v>
      </c>
      <c r="AH830" s="25">
        <v>0</v>
      </c>
      <c r="AI830" s="25">
        <v>0</v>
      </c>
      <c r="AJ830" s="25" t="s">
        <v>20</v>
      </c>
      <c r="AK830" s="42" t="s">
        <v>19</v>
      </c>
      <c r="AL830" s="25" t="s">
        <v>20</v>
      </c>
      <c r="AM830" s="25">
        <v>75</v>
      </c>
      <c r="AN830" s="25">
        <v>3000</v>
      </c>
      <c r="AO830" s="25">
        <v>16</v>
      </c>
      <c r="AP830" s="25">
        <v>16</v>
      </c>
      <c r="AQ830" s="25">
        <v>9.3000000000000007</v>
      </c>
      <c r="AR830" s="94">
        <v>7.6800000000000002E-4</v>
      </c>
      <c r="AS830" s="157" t="s">
        <v>22</v>
      </c>
      <c r="AT830" s="93">
        <v>42786</v>
      </c>
      <c r="AU830" s="92" t="s">
        <v>22</v>
      </c>
      <c r="AV830" s="91" t="s">
        <v>152</v>
      </c>
      <c r="AW830" s="92" t="s">
        <v>48</v>
      </c>
      <c r="AX830" s="92" t="s">
        <v>48</v>
      </c>
      <c r="AY830" s="91" t="s">
        <v>152</v>
      </c>
      <c r="AZ830" s="23"/>
      <c r="BA830" s="25" t="s">
        <v>5688</v>
      </c>
      <c r="BB830" t="s">
        <v>25</v>
      </c>
      <c r="BC830" t="e">
        <v>#N/A</v>
      </c>
      <c r="BD830" t="e">
        <f>IF(Z830=BC830,"OK")</f>
        <v>#N/A</v>
      </c>
      <c r="BE830">
        <v>0.124</v>
      </c>
      <c r="BF830">
        <v>2.5599999999999999E-4</v>
      </c>
      <c r="BG830">
        <v>3000</v>
      </c>
      <c r="BH830">
        <v>16</v>
      </c>
      <c r="BI830">
        <v>16</v>
      </c>
      <c r="BJ830">
        <v>9.3000000000000007</v>
      </c>
      <c r="BK830">
        <v>7.6800000000000002E-4</v>
      </c>
      <c r="BN830" s="183"/>
    </row>
    <row r="831" spans="1:66" ht="25.5" x14ac:dyDescent="0.25">
      <c r="A831" s="1"/>
      <c r="B831" s="94">
        <v>825</v>
      </c>
      <c r="C831" s="43">
        <v>1088401</v>
      </c>
      <c r="D831" s="43">
        <v>1063239</v>
      </c>
      <c r="E831" s="27" t="s">
        <v>5687</v>
      </c>
      <c r="F831" s="213" t="s">
        <v>21</v>
      </c>
      <c r="G831" s="25"/>
      <c r="H831" s="46" t="str">
        <f>IFERROR(IFERROR(IF(SEARCH("Usystems",$E831)&gt;0,"Usystems"),IF(SEARCH("RIIFO",$E831)&gt;0,"RIIFO","Uponor")),"Uponor")</f>
        <v>Uponor</v>
      </c>
      <c r="I831" s="25">
        <f>IFERROR(MID($D831,1,7)+0,"")</f>
        <v>1063239</v>
      </c>
      <c r="J831" s="25" t="str">
        <f>IFERROR(MID($D831,10,7)+0,"")</f>
        <v/>
      </c>
      <c r="K831" s="25" t="str">
        <f>IFERROR(MID($D831,19,7)+0,"")</f>
        <v/>
      </c>
      <c r="L831" s="25" t="str">
        <f>IFERROR(MID($D831,28,7)+0,"")</f>
        <v/>
      </c>
      <c r="M831" s="25" t="str">
        <f>IF(IFERROR(MID($Q831,1,7)+0,"")&lt;1130000,IF(INDEX(C:C,MATCH(LEFT(Q831,7)+0,I:I,0))&lt;1130000,"",INDEX(C:C,MATCH(LEFT(Q831,7)+0,I:I,0))),IFERROR(MID($Q831,1,7)+0,""))</f>
        <v/>
      </c>
      <c r="N831" s="25" t="str">
        <f>IF(IFERROR(MID($Q831,10,7)+0,"")&lt;1130000,"",IFERROR(MID($Q831,10,7)+0,""))</f>
        <v/>
      </c>
      <c r="O831" s="25" t="str">
        <f>IF(IFERROR(MID($Q831,19,7)+0,"")&lt;1130000,"",IFERROR(MID($Q831,19,7)+0,""))</f>
        <v/>
      </c>
      <c r="P831" s="25" t="str">
        <f>IF(M831="","",IF(N831="",M831,M831&amp;", "&amp;N831))</f>
        <v/>
      </c>
      <c r="Q831" s="25"/>
      <c r="R831" s="25"/>
      <c r="S831" s="35" t="s">
        <v>46</v>
      </c>
      <c r="T831" s="34" t="s">
        <v>24</v>
      </c>
      <c r="U831" s="185">
        <v>1873</v>
      </c>
      <c r="V831" s="188">
        <v>1873</v>
      </c>
      <c r="W831" s="189">
        <v>1873</v>
      </c>
      <c r="X831" s="31">
        <v>1873</v>
      </c>
      <c r="Y831" s="90">
        <f>IFERROR(ROUND(X831/W831-1,2),"")</f>
        <v>0</v>
      </c>
      <c r="Z831" s="31">
        <f>IF(OR(S831="VLD MLC components",S831="VLD MLC pipes",S831="VLD PEX components",S831="VLD PEX pipes",S831="VLD PHC components",S831="VLD PHC pipes",S831="Controls VLD"),"По запросу",X831)</f>
        <v>1873</v>
      </c>
      <c r="AA831" s="63">
        <f>ROUND(X831/1.2,3)</f>
        <v>1560.8330000000001</v>
      </c>
      <c r="AB831" s="23">
        <v>1560.8330000000001</v>
      </c>
      <c r="AC831" s="190">
        <f>IFERROR(ROUND(AA831/AB831-1,2),"")</f>
        <v>0</v>
      </c>
      <c r="AD831" s="25">
        <v>0.246</v>
      </c>
      <c r="AE831" s="25">
        <v>4.0000000000000002E-4</v>
      </c>
      <c r="AF831" s="25">
        <v>0</v>
      </c>
      <c r="AG831" s="25" t="s">
        <v>22</v>
      </c>
      <c r="AH831" s="25">
        <v>0</v>
      </c>
      <c r="AI831" s="25">
        <v>0</v>
      </c>
      <c r="AJ831" s="25" t="s">
        <v>20</v>
      </c>
      <c r="AK831" s="42" t="s">
        <v>19</v>
      </c>
      <c r="AL831" s="25" t="s">
        <v>20</v>
      </c>
      <c r="AM831" s="25">
        <v>48</v>
      </c>
      <c r="AN831" s="25">
        <v>3000</v>
      </c>
      <c r="AO831" s="25">
        <v>20</v>
      </c>
      <c r="AP831" s="25">
        <v>20</v>
      </c>
      <c r="AQ831" s="25">
        <v>11.808</v>
      </c>
      <c r="AR831" s="94">
        <v>1.1999999999999999E-3</v>
      </c>
      <c r="AS831" s="157" t="s">
        <v>22</v>
      </c>
      <c r="AT831" s="93">
        <v>42786</v>
      </c>
      <c r="AU831" s="92" t="s">
        <v>22</v>
      </c>
      <c r="AV831" s="91" t="s">
        <v>48</v>
      </c>
      <c r="AW831" s="92" t="s">
        <v>48</v>
      </c>
      <c r="AX831" s="92" t="s">
        <v>48</v>
      </c>
      <c r="AY831" s="91" t="s">
        <v>152</v>
      </c>
      <c r="AZ831" s="23"/>
      <c r="BA831" s="25">
        <v>0</v>
      </c>
      <c r="BB831" t="s">
        <v>48</v>
      </c>
      <c r="BC831" t="e">
        <v>#N/A</v>
      </c>
      <c r="BD831" t="e">
        <f>IF(Z831=BC831,"OK")</f>
        <v>#N/A</v>
      </c>
      <c r="BE831">
        <v>0.246</v>
      </c>
      <c r="BF831">
        <v>4.0000000000000002E-4</v>
      </c>
      <c r="BG831">
        <v>3000</v>
      </c>
      <c r="BH831">
        <v>20</v>
      </c>
      <c r="BI831">
        <v>20</v>
      </c>
      <c r="BJ831">
        <v>11.808</v>
      </c>
      <c r="BK831">
        <v>1.1999999999999999E-3</v>
      </c>
      <c r="BN831" s="183"/>
    </row>
    <row r="832" spans="1:66" ht="25.5" x14ac:dyDescent="0.25">
      <c r="A832" s="1"/>
      <c r="B832" s="94">
        <v>826</v>
      </c>
      <c r="C832" s="43">
        <v>1048249</v>
      </c>
      <c r="D832" s="25"/>
      <c r="E832" s="36" t="s">
        <v>5686</v>
      </c>
      <c r="F832" s="151" t="s">
        <v>28</v>
      </c>
      <c r="G832" s="41" t="s">
        <v>30</v>
      </c>
      <c r="H832" s="46" t="str">
        <f>IFERROR(IFERROR(IF(SEARCH("Usystems",$E832)&gt;0,"Usystems"),IF(SEARCH("RIIFO",$E832)&gt;0,"RIIFO","Uponor")),"Uponor")</f>
        <v>Uponor</v>
      </c>
      <c r="I832" s="25" t="str">
        <f>IFERROR(MID($D832,1,7)+0,"")</f>
        <v/>
      </c>
      <c r="J832" s="25" t="str">
        <f>IFERROR(MID($D832,10,7)+0,"")</f>
        <v/>
      </c>
      <c r="K832" s="25" t="str">
        <f>IFERROR(MID($D832,19,7)+0,"")</f>
        <v/>
      </c>
      <c r="L832" s="25" t="str">
        <f>IFERROR(MID($D832,28,7)+0,"")</f>
        <v/>
      </c>
      <c r="M832" s="25" t="str">
        <f>IF(IFERROR(MID($Q832,1,7)+0,"")&lt;1130000,IF(INDEX(C:C,MATCH(LEFT(Q832,7)+0,I:I,0))&lt;1130000,"",INDEX(C:C,MATCH(LEFT(Q832,7)+0,I:I,0))),IFERROR(MID($Q832,1,7)+0,""))</f>
        <v/>
      </c>
      <c r="N832" s="25" t="str">
        <f>IF(IFERROR(MID($Q832,10,7)+0,"")&lt;1130000,"",IFERROR(MID($Q832,10,7)+0,""))</f>
        <v/>
      </c>
      <c r="O832" s="25" t="str">
        <f>IF(IFERROR(MID($Q832,19,7)+0,"")&lt;1130000,"",IFERROR(MID($Q832,19,7)+0,""))</f>
        <v/>
      </c>
      <c r="P832" s="25" t="str">
        <f>IF(M832="","",IF(N832="",M832,M832&amp;", "&amp;N832))</f>
        <v/>
      </c>
      <c r="Q832" s="25"/>
      <c r="R832" s="25"/>
      <c r="S832" s="35" t="s">
        <v>46</v>
      </c>
      <c r="T832" s="25" t="s">
        <v>24</v>
      </c>
      <c r="U832" s="185">
        <v>237.57</v>
      </c>
      <c r="V832" s="188">
        <v>237.57</v>
      </c>
      <c r="W832" s="189">
        <v>237.57</v>
      </c>
      <c r="X832" s="31">
        <v>237.57</v>
      </c>
      <c r="Y832" s="90">
        <f>IFERROR(ROUND(X832/W832-1,2),"")</f>
        <v>0</v>
      </c>
      <c r="Z832" s="31">
        <f>IF(OR(S832="VLD MLC components",S832="VLD MLC pipes",S832="VLD PEX components",S832="VLD PEX pipes",S832="VLD PHC components",S832="VLD PHC pipes",S832="Controls VLD"),"По запросу",X832)</f>
        <v>237.57</v>
      </c>
      <c r="AA832" s="63">
        <f>ROUND(X832/1.2,3)</f>
        <v>197.97499999999999</v>
      </c>
      <c r="AB832" s="23">
        <v>197.97499999999999</v>
      </c>
      <c r="AC832" s="190">
        <f>IFERROR(ROUND(AA832/AB832-1,2),"")</f>
        <v>0</v>
      </c>
      <c r="AD832" s="25">
        <v>0.109</v>
      </c>
      <c r="AE832" s="25">
        <v>9.3199999999999999E-4</v>
      </c>
      <c r="AF832" s="25">
        <v>0</v>
      </c>
      <c r="AG832" s="25" t="s">
        <v>22</v>
      </c>
      <c r="AH832" s="25">
        <v>0</v>
      </c>
      <c r="AI832" s="25">
        <v>0</v>
      </c>
      <c r="AJ832" s="25" t="s">
        <v>19</v>
      </c>
      <c r="AK832" s="42" t="s">
        <v>19</v>
      </c>
      <c r="AL832" s="25" t="s">
        <v>19</v>
      </c>
      <c r="AM832" s="25">
        <v>200</v>
      </c>
      <c r="AN832" s="25">
        <v>790</v>
      </c>
      <c r="AO832" s="25">
        <v>790</v>
      </c>
      <c r="AP832" s="25">
        <v>295</v>
      </c>
      <c r="AQ832" s="25">
        <v>21.8</v>
      </c>
      <c r="AR832" s="94">
        <v>0.18411</v>
      </c>
      <c r="AS832" s="157" t="s">
        <v>22</v>
      </c>
      <c r="AT832" s="93" t="s">
        <v>22</v>
      </c>
      <c r="AU832" s="92" t="s">
        <v>22</v>
      </c>
      <c r="AV832" s="91" t="s">
        <v>48</v>
      </c>
      <c r="AW832" s="92" t="s">
        <v>48</v>
      </c>
      <c r="AX832" s="92" t="s">
        <v>48</v>
      </c>
      <c r="AY832" s="91" t="s">
        <v>152</v>
      </c>
      <c r="AZ832" s="23"/>
      <c r="BA832" s="25">
        <v>0</v>
      </c>
      <c r="BB832" t="s">
        <v>48</v>
      </c>
      <c r="BC832" t="e">
        <v>#N/A</v>
      </c>
      <c r="BD832" t="e">
        <f>IF(Z832=BC832,"OK")</f>
        <v>#N/A</v>
      </c>
      <c r="BE832">
        <v>0.109</v>
      </c>
      <c r="BF832">
        <v>9.3199999999999999E-4</v>
      </c>
      <c r="BG832">
        <v>790</v>
      </c>
      <c r="BH832">
        <v>790</v>
      </c>
      <c r="BI832">
        <v>295</v>
      </c>
      <c r="BJ832">
        <v>21.8</v>
      </c>
      <c r="BK832">
        <v>0.18411</v>
      </c>
      <c r="BN832" s="183"/>
    </row>
    <row r="833" spans="1:66" ht="25.5" x14ac:dyDescent="0.25">
      <c r="A833" s="1"/>
      <c r="B833" s="94">
        <v>827</v>
      </c>
      <c r="C833" s="43">
        <v>1048395</v>
      </c>
      <c r="D833" s="25"/>
      <c r="E833" s="36" t="s">
        <v>5685</v>
      </c>
      <c r="F833" s="151" t="s">
        <v>28</v>
      </c>
      <c r="G833" s="41" t="s">
        <v>30</v>
      </c>
      <c r="H833" s="46" t="str">
        <f>IFERROR(IFERROR(IF(SEARCH("Usystems",$E833)&gt;0,"Usystems"),IF(SEARCH("RIIFO",$E833)&gt;0,"RIIFO","Uponor")),"Uponor")</f>
        <v>Uponor</v>
      </c>
      <c r="I833" s="25" t="str">
        <f>IFERROR(MID($D833,1,7)+0,"")</f>
        <v/>
      </c>
      <c r="J833" s="25" t="str">
        <f>IFERROR(MID($D833,10,7)+0,"")</f>
        <v/>
      </c>
      <c r="K833" s="25" t="str">
        <f>IFERROR(MID($D833,19,7)+0,"")</f>
        <v/>
      </c>
      <c r="L833" s="25" t="str">
        <f>IFERROR(MID($D833,28,7)+0,"")</f>
        <v/>
      </c>
      <c r="M833" s="25" t="str">
        <f>IF(IFERROR(MID($Q833,1,7)+0,"")&lt;1130000,IF(INDEX(C:C,MATCH(LEFT(Q833,7)+0,I:I,0))&lt;1130000,"",INDEX(C:C,MATCH(LEFT(Q833,7)+0,I:I,0))),IFERROR(MID($Q833,1,7)+0,""))</f>
        <v/>
      </c>
      <c r="N833" s="25" t="str">
        <f>IF(IFERROR(MID($Q833,10,7)+0,"")&lt;1130000,"",IFERROR(MID($Q833,10,7)+0,""))</f>
        <v/>
      </c>
      <c r="O833" s="25" t="str">
        <f>IF(IFERROR(MID($Q833,19,7)+0,"")&lt;1130000,"",IFERROR(MID($Q833,19,7)+0,""))</f>
        <v/>
      </c>
      <c r="P833" s="25" t="str">
        <f>IF(M833="","",IF(N833="",M833,M833&amp;", "&amp;N833))</f>
        <v/>
      </c>
      <c r="Q833" s="25"/>
      <c r="R833" s="25"/>
      <c r="S833" s="35" t="s">
        <v>46</v>
      </c>
      <c r="T833" s="25" t="s">
        <v>24</v>
      </c>
      <c r="U833" s="185">
        <v>237.57</v>
      </c>
      <c r="V833" s="188">
        <v>237.57</v>
      </c>
      <c r="W833" s="189">
        <v>237.57</v>
      </c>
      <c r="X833" s="31">
        <v>237.57</v>
      </c>
      <c r="Y833" s="90">
        <f>IFERROR(ROUND(X833/W833-1,2),"")</f>
        <v>0</v>
      </c>
      <c r="Z833" s="31">
        <f>IF(OR(S833="VLD MLC components",S833="VLD MLC pipes",S833="VLD PEX components",S833="VLD PEX pipes",S833="VLD PHC components",S833="VLD PHC pipes",S833="Controls VLD"),"По запросу",X833)</f>
        <v>237.57</v>
      </c>
      <c r="AA833" s="63">
        <f>ROUND(X833/1.2,3)</f>
        <v>197.97499999999999</v>
      </c>
      <c r="AB833" s="23">
        <v>197.97499999999999</v>
      </c>
      <c r="AC833" s="190">
        <f>IFERROR(ROUND(AA833/AB833-1,2),"")</f>
        <v>0</v>
      </c>
      <c r="AD833" s="25">
        <v>0.109</v>
      </c>
      <c r="AE833" s="25">
        <v>7.9900000000000001E-4</v>
      </c>
      <c r="AF833" s="25">
        <v>0</v>
      </c>
      <c r="AG833" s="25" t="s">
        <v>22</v>
      </c>
      <c r="AH833" s="25">
        <v>0</v>
      </c>
      <c r="AI833" s="25">
        <v>0</v>
      </c>
      <c r="AJ833" s="25" t="s">
        <v>19</v>
      </c>
      <c r="AK833" s="42" t="s">
        <v>19</v>
      </c>
      <c r="AL833" s="25" t="s">
        <v>19</v>
      </c>
      <c r="AM833" s="25">
        <v>500</v>
      </c>
      <c r="AN833" s="25">
        <v>1140</v>
      </c>
      <c r="AO833" s="25">
        <v>1140</v>
      </c>
      <c r="AP833" s="25">
        <v>310</v>
      </c>
      <c r="AQ833" s="25">
        <v>54.5</v>
      </c>
      <c r="AR833" s="94">
        <v>0.40287600000000001</v>
      </c>
      <c r="AS833" s="157" t="s">
        <v>22</v>
      </c>
      <c r="AT833" s="93" t="s">
        <v>22</v>
      </c>
      <c r="AU833" s="92" t="s">
        <v>22</v>
      </c>
      <c r="AV833" s="91" t="s">
        <v>48</v>
      </c>
      <c r="AW833" s="92" t="s">
        <v>48</v>
      </c>
      <c r="AX833" s="92" t="s">
        <v>48</v>
      </c>
      <c r="AY833" s="91" t="s">
        <v>152</v>
      </c>
      <c r="AZ833" s="23"/>
      <c r="BA833" s="25">
        <v>0</v>
      </c>
      <c r="BB833" t="s">
        <v>48</v>
      </c>
      <c r="BC833" t="e">
        <v>#N/A</v>
      </c>
      <c r="BD833" t="e">
        <f>IF(Z833=BC833,"OK")</f>
        <v>#N/A</v>
      </c>
      <c r="BE833">
        <v>0.109</v>
      </c>
      <c r="BF833">
        <v>7.9900000000000001E-4</v>
      </c>
      <c r="BG833">
        <v>1140</v>
      </c>
      <c r="BH833">
        <v>1140</v>
      </c>
      <c r="BI833">
        <v>310</v>
      </c>
      <c r="BJ833">
        <v>54.5</v>
      </c>
      <c r="BK833">
        <v>0.40287600000000001</v>
      </c>
      <c r="BN833" s="183"/>
    </row>
    <row r="834" spans="1:66" x14ac:dyDescent="0.25">
      <c r="A834" s="1"/>
      <c r="B834" s="94">
        <v>828</v>
      </c>
      <c r="C834" s="180" t="s">
        <v>5684</v>
      </c>
      <c r="D834" s="129"/>
      <c r="E834" s="36"/>
      <c r="F834" s="215"/>
      <c r="G834" s="110"/>
      <c r="H834" s="46" t="str">
        <f>IFERROR(IFERROR(IF(SEARCH("Usystems",$E834)&gt;0,"Usystems"),IF(SEARCH("RIIFO",$E834)&gt;0,"RIIFO","Uponor")),"Uponor")</f>
        <v>Uponor</v>
      </c>
      <c r="I834" s="25" t="str">
        <f>IFERROR(MID($D834,1,7)+0,"")</f>
        <v/>
      </c>
      <c r="J834" s="25" t="str">
        <f>IFERROR(MID($D834,10,7)+0,"")</f>
        <v/>
      </c>
      <c r="K834" s="25" t="str">
        <f>IFERROR(MID($D834,19,7)+0,"")</f>
        <v/>
      </c>
      <c r="L834" s="25" t="str">
        <f>IFERROR(MID($D834,28,7)+0,"")</f>
        <v/>
      </c>
      <c r="M834" s="25" t="str">
        <f>IF(IFERROR(MID($Q834,1,7)+0,"")&lt;1130000,IF(INDEX(C:C,MATCH(LEFT(Q834,7)+0,I:I,0))&lt;1130000,"",INDEX(C:C,MATCH(LEFT(Q834,7)+0,I:I,0))),IFERROR(MID($Q834,1,7)+0,""))</f>
        <v/>
      </c>
      <c r="N834" s="25" t="str">
        <f>IF(IFERROR(MID($Q834,10,7)+0,"")&lt;1130000,"",IFERROR(MID($Q834,10,7)+0,""))</f>
        <v/>
      </c>
      <c r="O834" s="25" t="str">
        <f>IF(IFERROR(MID($Q834,19,7)+0,"")&lt;1130000,"",IFERROR(MID($Q834,19,7)+0,""))</f>
        <v/>
      </c>
      <c r="P834" s="25" t="str">
        <f>IF(M834="","",IF(N834="",M834,M834&amp;", "&amp;N834))</f>
        <v/>
      </c>
      <c r="Q834" s="146"/>
      <c r="R834" s="146"/>
      <c r="S834" s="35" t="s">
        <v>22</v>
      </c>
      <c r="T834" s="106"/>
      <c r="U834" s="185" t="s">
        <v>22</v>
      </c>
      <c r="V834" s="188" t="s">
        <v>22</v>
      </c>
      <c r="W834" s="189" t="s">
        <v>22</v>
      </c>
      <c r="X834" s="31"/>
      <c r="Y834" s="90" t="str">
        <f>IFERROR(ROUND(X834/W834-1,2),"")</f>
        <v/>
      </c>
      <c r="Z834" s="31">
        <f>IF(OR(S834="VLD MLC components",S834="VLD MLC pipes",S834="VLD PEX components",S834="VLD PEX pipes",S834="VLD PHC components",S834="VLD PHC pipes",S834="Controls VLD"),"По запросу",X834)</f>
        <v>0</v>
      </c>
      <c r="AA834" s="63">
        <f>ROUND(X834/1.2,3)</f>
        <v>0</v>
      </c>
      <c r="AB834" s="23">
        <v>0</v>
      </c>
      <c r="AC834" s="190" t="str">
        <f>IFERROR(ROUND(AA834/AB834-1,2),"")</f>
        <v/>
      </c>
      <c r="AD834" s="25"/>
      <c r="AE834" s="25"/>
      <c r="AF834" s="25">
        <v>0</v>
      </c>
      <c r="AG834" s="25" t="s">
        <v>22</v>
      </c>
      <c r="AH834" s="25">
        <v>0</v>
      </c>
      <c r="AI834" s="25">
        <v>0</v>
      </c>
      <c r="AJ834" s="25" t="s">
        <v>19</v>
      </c>
      <c r="AK834" s="107" t="s">
        <v>20</v>
      </c>
      <c r="AL834" s="25" t="s">
        <v>20</v>
      </c>
      <c r="AM834" s="106" t="s">
        <v>22</v>
      </c>
      <c r="AN834" s="25"/>
      <c r="AO834" s="25"/>
      <c r="AP834" s="25"/>
      <c r="AQ834" s="25"/>
      <c r="AR834" s="94"/>
      <c r="AS834" s="157" t="s">
        <v>22</v>
      </c>
      <c r="AT834" s="93" t="s">
        <v>22</v>
      </c>
      <c r="AU834" s="92" t="s">
        <v>582</v>
      </c>
      <c r="AV834" s="91" t="s">
        <v>48</v>
      </c>
      <c r="AW834" s="92" t="s">
        <v>48</v>
      </c>
      <c r="AX834" s="92" t="s">
        <v>48</v>
      </c>
      <c r="AY834" s="91" t="s">
        <v>48</v>
      </c>
      <c r="AZ834" s="23"/>
      <c r="BA834" s="25">
        <v>0</v>
      </c>
      <c r="BB834" t="s">
        <v>25</v>
      </c>
      <c r="BC834">
        <v>0</v>
      </c>
      <c r="BD834" t="str">
        <f>IF(Z834=BC834,"OK")</f>
        <v>OK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N834" s="183"/>
    </row>
    <row r="835" spans="1:66" ht="38.25" x14ac:dyDescent="0.25">
      <c r="A835" s="1"/>
      <c r="B835" s="94">
        <v>829</v>
      </c>
      <c r="C835" s="43">
        <v>1237021</v>
      </c>
      <c r="D835" s="34" t="s">
        <v>6932</v>
      </c>
      <c r="E835" s="36" t="s">
        <v>6835</v>
      </c>
      <c r="F835" s="151" t="s">
        <v>21</v>
      </c>
      <c r="G835" s="28" t="s">
        <v>2182</v>
      </c>
      <c r="H835" s="46" t="s">
        <v>2635</v>
      </c>
      <c r="I835" s="25">
        <f>IFERROR(MID($D835,1,7)+0,"")</f>
        <v>1135688</v>
      </c>
      <c r="J835" s="25">
        <f>IFERROR(MID($D835,10,7)+0,"")</f>
        <v>1070523</v>
      </c>
      <c r="K835" s="25">
        <f>IFERROR(MID($D835,19,7)+0,"")</f>
        <v>1039929</v>
      </c>
      <c r="L835" s="25" t="str">
        <f>IFERROR(MID($D835,28,7)+0,"")</f>
        <v/>
      </c>
      <c r="M835" s="25" t="str">
        <f>IF(IFERROR(MID($Q835,1,7)+0,"")&lt;1130000,IF(INDEX(C:C,MATCH(LEFT(Q835,7)+0,I:I,0))&lt;1130000,"",INDEX(C:C,MATCH(LEFT(Q835,7)+0,I:I,0))),IFERROR(MID($Q835,1,7)+0,""))</f>
        <v/>
      </c>
      <c r="N835" s="25" t="str">
        <f>IF(IFERROR(MID($Q835,10,7)+0,"")&lt;1130000,"",IFERROR(MID($Q835,10,7)+0,""))</f>
        <v/>
      </c>
      <c r="O835" s="25" t="str">
        <f>IF(IFERROR(MID($Q835,19,7)+0,"")&lt;1130000,"",IFERROR(MID($Q835,19,7)+0,""))</f>
        <v/>
      </c>
      <c r="P835" s="25" t="str">
        <f>IF(M835="","",IF(N835="",M835,M835&amp;", "&amp;N835))</f>
        <v/>
      </c>
      <c r="Q835" s="37"/>
      <c r="R835" s="37"/>
      <c r="S835" s="35" t="s">
        <v>34</v>
      </c>
      <c r="T835" s="34" t="s">
        <v>36</v>
      </c>
      <c r="U835" s="185" t="s">
        <v>22</v>
      </c>
      <c r="V835" s="188" t="s">
        <v>22</v>
      </c>
      <c r="W835" s="189">
        <v>330</v>
      </c>
      <c r="X835" s="31">
        <v>363</v>
      </c>
      <c r="Y835" s="90">
        <f>IFERROR(ROUND(X835/W835-1,2),"")</f>
        <v>0.1</v>
      </c>
      <c r="Z835" s="31">
        <f>IF(OR(S835="VLD MLC components",S835="VLD MLC pipes",S835="VLD PEX components",S835="VLD PEX pipes",S835="VLD PHC components",S835="VLD PHC pipes",S835="Controls VLD"),"По запросу",X835)</f>
        <v>363</v>
      </c>
      <c r="AA835" s="63">
        <f>ROUND(X835/1.2,3)</f>
        <v>302.5</v>
      </c>
      <c r="AB835" s="23">
        <v>275</v>
      </c>
      <c r="AC835" s="190">
        <f>IFERROR(ROUND(AA835/AB835-1,2),"")</f>
        <v>0.1</v>
      </c>
      <c r="AD835" s="25">
        <v>4.8800000000000003E-2</v>
      </c>
      <c r="AE835" s="25">
        <v>6.5471250000000001E-5</v>
      </c>
      <c r="AF835" s="25">
        <v>7450</v>
      </c>
      <c r="AG835" s="25">
        <v>6290</v>
      </c>
      <c r="AH835" s="25">
        <v>7000</v>
      </c>
      <c r="AI835" s="25">
        <v>0</v>
      </c>
      <c r="AJ835" s="25" t="s">
        <v>20</v>
      </c>
      <c r="AK835" s="22" t="s">
        <v>20</v>
      </c>
      <c r="AL835" s="25" t="s">
        <v>20</v>
      </c>
      <c r="AM835" s="25">
        <v>10</v>
      </c>
      <c r="AN835" s="25">
        <v>165</v>
      </c>
      <c r="AO835" s="25">
        <v>170</v>
      </c>
      <c r="AP835" s="25">
        <v>35</v>
      </c>
      <c r="AQ835" s="25">
        <v>0.48800000000000004</v>
      </c>
      <c r="AR835" s="204">
        <v>9.8174999999999998E-4</v>
      </c>
      <c r="AS835" s="157">
        <v>0</v>
      </c>
      <c r="AT835" s="93"/>
      <c r="AU835" s="92"/>
      <c r="AV835" s="91"/>
      <c r="AW835" s="92"/>
      <c r="AX835" s="92"/>
      <c r="AY835" s="91"/>
      <c r="AZ835" s="23"/>
      <c r="BA835" s="25"/>
      <c r="BC835">
        <v>363</v>
      </c>
      <c r="BD835" t="str">
        <f>IF(Z835=BC835,"OK")</f>
        <v>OK</v>
      </c>
      <c r="BE835">
        <v>5.6340000000000001E-2</v>
      </c>
      <c r="BF835">
        <v>6.5471250000000001E-5</v>
      </c>
      <c r="BG835">
        <v>395</v>
      </c>
      <c r="BH835">
        <v>195</v>
      </c>
      <c r="BI835">
        <v>170</v>
      </c>
      <c r="BJ835">
        <v>11.268000000000001</v>
      </c>
      <c r="BK835">
        <v>1.309425E-2</v>
      </c>
      <c r="BL835" t="str">
        <f>IF(ABS(AN835*AO835*AP835/1000000000/AR835-1)&lt;0.1,"OK","NO")</f>
        <v>OK</v>
      </c>
      <c r="BN835" s="183"/>
    </row>
    <row r="836" spans="1:66" ht="38.25" x14ac:dyDescent="0.25">
      <c r="A836" s="1"/>
      <c r="B836" s="94">
        <v>830</v>
      </c>
      <c r="C836" s="43">
        <v>1237022</v>
      </c>
      <c r="D836" s="34" t="s">
        <v>6933</v>
      </c>
      <c r="E836" s="36" t="s">
        <v>6836</v>
      </c>
      <c r="F836" s="151" t="s">
        <v>21</v>
      </c>
      <c r="G836" s="28" t="s">
        <v>2182</v>
      </c>
      <c r="H836" s="46" t="s">
        <v>2635</v>
      </c>
      <c r="I836" s="25">
        <f>IFERROR(MID($D836,1,7)+0,"")</f>
        <v>1135689</v>
      </c>
      <c r="J836" s="25">
        <f>IFERROR(MID($D836,10,7)+0,"")</f>
        <v>1070524</v>
      </c>
      <c r="K836" s="25">
        <f>IFERROR(MID($D836,19,7)+0,"")</f>
        <v>1039930</v>
      </c>
      <c r="L836" s="25" t="str">
        <f>IFERROR(MID($D836,28,7)+0,"")</f>
        <v/>
      </c>
      <c r="M836" s="25" t="str">
        <f>IF(IFERROR(MID($Q836,1,7)+0,"")&lt;1130000,IF(INDEX(C:C,MATCH(LEFT(Q836,7)+0,I:I,0))&lt;1130000,"",INDEX(C:C,MATCH(LEFT(Q836,7)+0,I:I,0))),IFERROR(MID($Q836,1,7)+0,""))</f>
        <v/>
      </c>
      <c r="N836" s="25" t="str">
        <f>IF(IFERROR(MID($Q836,10,7)+0,"")&lt;1130000,"",IFERROR(MID($Q836,10,7)+0,""))</f>
        <v/>
      </c>
      <c r="O836" s="25" t="str">
        <f>IF(IFERROR(MID($Q836,19,7)+0,"")&lt;1130000,"",IFERROR(MID($Q836,19,7)+0,""))</f>
        <v/>
      </c>
      <c r="P836" s="25" t="str">
        <f>IF(M836="","",IF(N836="",M836,M836&amp;", "&amp;N836))</f>
        <v/>
      </c>
      <c r="Q836" s="37"/>
      <c r="R836" s="37"/>
      <c r="S836" s="35" t="s">
        <v>34</v>
      </c>
      <c r="T836" s="34" t="s">
        <v>36</v>
      </c>
      <c r="U836" s="185" t="s">
        <v>22</v>
      </c>
      <c r="V836" s="188" t="s">
        <v>22</v>
      </c>
      <c r="W836" s="189">
        <v>425</v>
      </c>
      <c r="X836" s="31">
        <v>468</v>
      </c>
      <c r="Y836" s="90">
        <f>IFERROR(ROUND(X836/W836-1,2),"")</f>
        <v>0.1</v>
      </c>
      <c r="Z836" s="31">
        <f>IF(OR(S836="VLD MLC components",S836="VLD MLC pipes",S836="VLD PEX components",S836="VLD PEX pipes",S836="VLD PHC components",S836="VLD PHC pipes",S836="Controls VLD"),"По запросу",X836)</f>
        <v>468</v>
      </c>
      <c r="AA836" s="63">
        <f>ROUND(X836/1.2,3)</f>
        <v>390</v>
      </c>
      <c r="AB836" s="23">
        <v>354.16699999999997</v>
      </c>
      <c r="AC836" s="190">
        <f>IFERROR(ROUND(AA836/AB836-1,2),"")</f>
        <v>0.1</v>
      </c>
      <c r="AD836" s="25">
        <v>7.22E-2</v>
      </c>
      <c r="AE836" s="25">
        <v>1.00725E-4</v>
      </c>
      <c r="AF836" s="25">
        <v>7810</v>
      </c>
      <c r="AG836" s="25">
        <v>810</v>
      </c>
      <c r="AH836" s="25">
        <v>1170</v>
      </c>
      <c r="AI836" s="25">
        <v>0</v>
      </c>
      <c r="AJ836" s="25" t="s">
        <v>20</v>
      </c>
      <c r="AK836" s="22" t="s">
        <v>20</v>
      </c>
      <c r="AL836" s="25" t="s">
        <v>20</v>
      </c>
      <c r="AM836" s="25">
        <v>10</v>
      </c>
      <c r="AN836" s="25">
        <v>200</v>
      </c>
      <c r="AO836" s="25">
        <v>250</v>
      </c>
      <c r="AP836" s="25">
        <v>35</v>
      </c>
      <c r="AQ836" s="25">
        <v>0.72199999999999998</v>
      </c>
      <c r="AR836" s="204">
        <v>1.75E-3</v>
      </c>
      <c r="AS836" s="157">
        <v>0</v>
      </c>
      <c r="AT836" s="93"/>
      <c r="AU836" s="92"/>
      <c r="AV836" s="91"/>
      <c r="AW836" s="92"/>
      <c r="AX836" s="92"/>
      <c r="AY836" s="91"/>
      <c r="AZ836" s="23"/>
      <c r="BA836" s="25"/>
      <c r="BC836">
        <v>468</v>
      </c>
      <c r="BD836" t="str">
        <f>IF(Z836=BC836,"OK")</f>
        <v>OK</v>
      </c>
      <c r="BE836">
        <v>8.2619999999999999E-2</v>
      </c>
      <c r="BF836">
        <v>1.00725E-4</v>
      </c>
      <c r="BG836">
        <v>395</v>
      </c>
      <c r="BH836">
        <v>195</v>
      </c>
      <c r="BI836">
        <v>170</v>
      </c>
      <c r="BJ836">
        <v>10.740600000000001</v>
      </c>
      <c r="BK836">
        <v>1.309425E-2</v>
      </c>
      <c r="BL836" t="str">
        <f>IF(ABS(AN836*AO836*AP836/1000000000/AR836-1)&lt;0.1,"OK","NO")</f>
        <v>OK</v>
      </c>
      <c r="BN836" s="183"/>
    </row>
    <row r="837" spans="1:66" ht="38.25" x14ac:dyDescent="0.25">
      <c r="A837" s="1"/>
      <c r="B837" s="94">
        <v>831</v>
      </c>
      <c r="C837" s="43">
        <v>1237023</v>
      </c>
      <c r="D837" s="34" t="s">
        <v>6934</v>
      </c>
      <c r="E837" s="36" t="s">
        <v>6837</v>
      </c>
      <c r="F837" s="151" t="s">
        <v>21</v>
      </c>
      <c r="G837" s="28" t="s">
        <v>2182</v>
      </c>
      <c r="H837" s="46" t="s">
        <v>2635</v>
      </c>
      <c r="I837" s="25">
        <f>IFERROR(MID($D837,1,7)+0,"")</f>
        <v>1135690</v>
      </c>
      <c r="J837" s="25">
        <f>IFERROR(MID($D837,10,7)+0,"")</f>
        <v>1070525</v>
      </c>
      <c r="K837" s="25">
        <f>IFERROR(MID($D837,19,7)+0,"")</f>
        <v>1039931</v>
      </c>
      <c r="L837" s="25" t="str">
        <f>IFERROR(MID($D837,28,7)+0,"")</f>
        <v/>
      </c>
      <c r="M837" s="25" t="str">
        <f>IF(IFERROR(MID($Q837,1,7)+0,"")&lt;1130000,IF(INDEX(C:C,MATCH(LEFT(Q837,7)+0,I:I,0))&lt;1130000,"",INDEX(C:C,MATCH(LEFT(Q837,7)+0,I:I,0))),IFERROR(MID($Q837,1,7)+0,""))</f>
        <v/>
      </c>
      <c r="N837" s="25" t="str">
        <f>IF(IFERROR(MID($Q837,10,7)+0,"")&lt;1130000,"",IFERROR(MID($Q837,10,7)+0,""))</f>
        <v/>
      </c>
      <c r="O837" s="25" t="str">
        <f>IF(IFERROR(MID($Q837,19,7)+0,"")&lt;1130000,"",IFERROR(MID($Q837,19,7)+0,""))</f>
        <v/>
      </c>
      <c r="P837" s="25" t="str">
        <f>IF(M837="","",IF(N837="",M837,M837&amp;", "&amp;N837))</f>
        <v/>
      </c>
      <c r="Q837" s="37"/>
      <c r="R837" s="37"/>
      <c r="S837" s="35" t="s">
        <v>34</v>
      </c>
      <c r="T837" s="34" t="s">
        <v>36</v>
      </c>
      <c r="U837" s="185" t="s">
        <v>22</v>
      </c>
      <c r="V837" s="188" t="s">
        <v>22</v>
      </c>
      <c r="W837" s="189">
        <v>940</v>
      </c>
      <c r="X837" s="31">
        <v>1034</v>
      </c>
      <c r="Y837" s="90">
        <f>IFERROR(ROUND(X837/W837-1,2),"")</f>
        <v>0.1</v>
      </c>
      <c r="Z837" s="31">
        <f>IF(OR(S837="VLD MLC components",S837="VLD MLC pipes",S837="VLD PEX components",S837="VLD PEX pipes",S837="VLD PHC components",S837="VLD PHC pipes",S837="Controls VLD"),"По запросу",X837)</f>
        <v>1034</v>
      </c>
      <c r="AA837" s="63">
        <f>ROUND(X837/1.2,3)</f>
        <v>861.66700000000003</v>
      </c>
      <c r="AB837" s="23">
        <v>783.33299999999997</v>
      </c>
      <c r="AC837" s="190">
        <f>IFERROR(ROUND(AA837/AB837-1,2),"")</f>
        <v>0.1</v>
      </c>
      <c r="AD837" s="25">
        <v>0.124</v>
      </c>
      <c r="AE837" s="25">
        <v>2.1823750000000001E-4</v>
      </c>
      <c r="AF837" s="25">
        <v>2290</v>
      </c>
      <c r="AG837" s="25">
        <v>930</v>
      </c>
      <c r="AH837" s="25">
        <v>1140</v>
      </c>
      <c r="AI837" s="25">
        <v>0</v>
      </c>
      <c r="AJ837" s="25" t="s">
        <v>20</v>
      </c>
      <c r="AK837" s="22" t="s">
        <v>20</v>
      </c>
      <c r="AL837" s="25" t="s">
        <v>20</v>
      </c>
      <c r="AM837" s="25">
        <v>10</v>
      </c>
      <c r="AN837" s="25">
        <v>200</v>
      </c>
      <c r="AO837" s="25">
        <v>250</v>
      </c>
      <c r="AP837" s="25">
        <v>45</v>
      </c>
      <c r="AQ837" s="25">
        <v>1.24</v>
      </c>
      <c r="AR837" s="204">
        <v>2.2499999999999998E-3</v>
      </c>
      <c r="AS837" s="157">
        <v>0</v>
      </c>
      <c r="AT837" s="93"/>
      <c r="AU837" s="92"/>
      <c r="AV837" s="91"/>
      <c r="AW837" s="92"/>
      <c r="AX837" s="92"/>
      <c r="AY837" s="91"/>
      <c r="AZ837" s="23"/>
      <c r="BA837" s="25"/>
      <c r="BC837">
        <v>1034</v>
      </c>
      <c r="BD837" t="str">
        <f>IF(Z837=BC837,"OK")</f>
        <v>OK</v>
      </c>
      <c r="BE837">
        <v>0.14202999999999999</v>
      </c>
      <c r="BF837">
        <v>2.1823750000000001E-4</v>
      </c>
      <c r="BG837">
        <v>395</v>
      </c>
      <c r="BH837">
        <v>195</v>
      </c>
      <c r="BI837">
        <v>170</v>
      </c>
      <c r="BJ837">
        <v>8.5217999999999989</v>
      </c>
      <c r="BK837">
        <v>1.309425E-2</v>
      </c>
      <c r="BL837" t="str">
        <f>IF(ABS(AN837*AO837*AP837/1000000000/AR837-1)&lt;0.1,"OK","NO")</f>
        <v>OK</v>
      </c>
      <c r="BN837" s="183"/>
    </row>
    <row r="838" spans="1:66" ht="38.25" x14ac:dyDescent="0.25">
      <c r="A838" s="126" t="s">
        <v>22</v>
      </c>
      <c r="B838" s="94">
        <v>832</v>
      </c>
      <c r="C838" s="43">
        <v>1237024</v>
      </c>
      <c r="D838" s="34" t="s">
        <v>6935</v>
      </c>
      <c r="E838" s="36" t="s">
        <v>6838</v>
      </c>
      <c r="F838" s="151" t="s">
        <v>21</v>
      </c>
      <c r="G838" s="28" t="s">
        <v>2182</v>
      </c>
      <c r="H838" s="46" t="s">
        <v>2635</v>
      </c>
      <c r="I838" s="25">
        <f>IFERROR(MID($D838,1,7)+0,"")</f>
        <v>1135691</v>
      </c>
      <c r="J838" s="25">
        <f>IFERROR(MID($D838,10,7)+0,"")</f>
        <v>1070526</v>
      </c>
      <c r="K838" s="25">
        <f>IFERROR(MID($D838,19,7)+0,"")</f>
        <v>1039932</v>
      </c>
      <c r="L838" s="25" t="str">
        <f>IFERROR(MID($D838,28,7)+0,"")</f>
        <v/>
      </c>
      <c r="M838" s="25" t="str">
        <f>IF(IFERROR(MID($Q838,1,7)+0,"")&lt;1130000,IF(INDEX(C:C,MATCH(LEFT(Q838,7)+0,I:I,0))&lt;1130000,"",INDEX(C:C,MATCH(LEFT(Q838,7)+0,I:I,0))),IFERROR(MID($Q838,1,7)+0,""))</f>
        <v/>
      </c>
      <c r="N838" s="25" t="str">
        <f>IF(IFERROR(MID($Q838,10,7)+0,"")&lt;1130000,"",IFERROR(MID($Q838,10,7)+0,""))</f>
        <v/>
      </c>
      <c r="O838" s="25" t="str">
        <f>IF(IFERROR(MID($Q838,19,7)+0,"")&lt;1130000,"",IFERROR(MID($Q838,19,7)+0,""))</f>
        <v/>
      </c>
      <c r="P838" s="25" t="str">
        <f>IF(M838="","",IF(N838="",M838,M838&amp;", "&amp;N838))</f>
        <v/>
      </c>
      <c r="Q838" s="37"/>
      <c r="R838" s="37"/>
      <c r="S838" s="35" t="s">
        <v>34</v>
      </c>
      <c r="T838" s="34" t="s">
        <v>36</v>
      </c>
      <c r="U838" s="185" t="s">
        <v>22</v>
      </c>
      <c r="V838" s="188" t="s">
        <v>22</v>
      </c>
      <c r="W838" s="189">
        <v>970</v>
      </c>
      <c r="X838" s="31">
        <v>1067</v>
      </c>
      <c r="Y838" s="90">
        <f>IFERROR(ROUND(X838/W838-1,2),"")</f>
        <v>0.1</v>
      </c>
      <c r="Z838" s="31">
        <f>IF(OR(S838="VLD MLC components",S838="VLD MLC pipes",S838="VLD PEX components",S838="VLD PEX pipes",S838="VLD PHC components",S838="VLD PHC pipes",S838="Controls VLD"),"По запросу",X838)</f>
        <v>1067</v>
      </c>
      <c r="AA838" s="63">
        <f>ROUND(X838/1.2,3)</f>
        <v>889.16700000000003</v>
      </c>
      <c r="AB838" s="23">
        <v>808.33299999999997</v>
      </c>
      <c r="AC838" s="190">
        <f>IFERROR(ROUND(AA838/AB838-1,2),"")</f>
        <v>0.1</v>
      </c>
      <c r="AD838" s="25">
        <v>0.18490000000000001</v>
      </c>
      <c r="AE838" s="25">
        <v>2.61885E-4</v>
      </c>
      <c r="AF838" s="25">
        <v>126</v>
      </c>
      <c r="AG838" s="25">
        <v>191</v>
      </c>
      <c r="AH838" s="25">
        <v>300</v>
      </c>
      <c r="AI838" s="25">
        <v>0</v>
      </c>
      <c r="AJ838" s="25" t="s">
        <v>20</v>
      </c>
      <c r="AK838" s="22" t="s">
        <v>20</v>
      </c>
      <c r="AL838" s="25" t="s">
        <v>20</v>
      </c>
      <c r="AM838" s="25">
        <v>5</v>
      </c>
      <c r="AN838" s="25">
        <v>200</v>
      </c>
      <c r="AO838" s="25">
        <v>250</v>
      </c>
      <c r="AP838" s="25">
        <v>45</v>
      </c>
      <c r="AQ838" s="25">
        <v>0.9245000000000001</v>
      </c>
      <c r="AR838" s="204">
        <v>2.2499999999999998E-3</v>
      </c>
      <c r="AS838" s="157">
        <v>0</v>
      </c>
      <c r="AT838" s="93"/>
      <c r="AU838" s="92"/>
      <c r="AV838" s="91"/>
      <c r="AW838" s="92"/>
      <c r="AX838" s="92"/>
      <c r="AY838" s="91"/>
      <c r="AZ838" s="23"/>
      <c r="BA838" s="25"/>
      <c r="BC838">
        <v>1067</v>
      </c>
      <c r="BD838" t="str">
        <f>IF(Z838=BC838,"OK")</f>
        <v>OK</v>
      </c>
      <c r="BE838">
        <v>0.22553999999999999</v>
      </c>
      <c r="BF838">
        <v>2.61885E-4</v>
      </c>
      <c r="BG838">
        <v>395</v>
      </c>
      <c r="BH838">
        <v>195</v>
      </c>
      <c r="BI838">
        <v>170</v>
      </c>
      <c r="BJ838">
        <v>11.276999999999999</v>
      </c>
      <c r="BK838">
        <v>1.309425E-2</v>
      </c>
      <c r="BL838" t="str">
        <f>IF(ABS(AN838*AO838*AP838/1000000000/AR838-1)&lt;0.1,"OK","NO")</f>
        <v>OK</v>
      </c>
      <c r="BN838" s="183"/>
    </row>
    <row r="839" spans="1:66" ht="38.25" x14ac:dyDescent="0.25">
      <c r="A839" s="51"/>
      <c r="B839" s="94">
        <v>833</v>
      </c>
      <c r="C839" s="43">
        <v>1237025</v>
      </c>
      <c r="D839" s="34" t="s">
        <v>6936</v>
      </c>
      <c r="E839" s="36" t="s">
        <v>6839</v>
      </c>
      <c r="F839" s="151" t="s">
        <v>21</v>
      </c>
      <c r="G839" s="102" t="s">
        <v>2182</v>
      </c>
      <c r="H839" s="46" t="s">
        <v>2635</v>
      </c>
      <c r="I839" s="25">
        <f>IFERROR(MID($D839,1,7)+0,"")</f>
        <v>1135865</v>
      </c>
      <c r="J839" s="25">
        <f>IFERROR(MID($D839,10,7)+0,"")</f>
        <v>1046908</v>
      </c>
      <c r="K839" s="25">
        <f>IFERROR(MID($D839,19,7)+0,"")</f>
        <v>1046386</v>
      </c>
      <c r="L839" s="25" t="str">
        <f>IFERROR(MID($D839,28,7)+0,"")</f>
        <v/>
      </c>
      <c r="M839" s="25" t="str">
        <f>IF(IFERROR(MID($Q839,1,7)+0,"")&lt;1130000,IF(INDEX(C:C,MATCH(LEFT(Q839,7)+0,I:I,0))&lt;1130000,"",INDEX(C:C,MATCH(LEFT(Q839,7)+0,I:I,0))),IFERROR(MID($Q839,1,7)+0,""))</f>
        <v/>
      </c>
      <c r="N839" s="25" t="str">
        <f>IF(IFERROR(MID($Q839,10,7)+0,"")&lt;1130000,"",IFERROR(MID($Q839,10,7)+0,""))</f>
        <v/>
      </c>
      <c r="O839" s="25" t="str">
        <f>IF(IFERROR(MID($Q839,19,7)+0,"")&lt;1130000,"",IFERROR(MID($Q839,19,7)+0,""))</f>
        <v/>
      </c>
      <c r="P839" s="25" t="str">
        <f>IF(M839="","",IF(N839="",M839,M839&amp;", "&amp;N839))</f>
        <v/>
      </c>
      <c r="Q839" s="37"/>
      <c r="R839" s="37"/>
      <c r="S839" s="35" t="s">
        <v>34</v>
      </c>
      <c r="T839" s="34" t="s">
        <v>36</v>
      </c>
      <c r="U839" s="185" t="s">
        <v>22</v>
      </c>
      <c r="V839" s="188" t="s">
        <v>22</v>
      </c>
      <c r="W839" s="189">
        <v>2095</v>
      </c>
      <c r="X839" s="31">
        <v>2305</v>
      </c>
      <c r="Y839" s="90">
        <f>IFERROR(ROUND(X839/W839-1,2),"")</f>
        <v>0.1</v>
      </c>
      <c r="Z839" s="31">
        <f>IF(OR(S839="VLD MLC components",S839="VLD MLC pipes",S839="VLD PEX components",S839="VLD PEX pipes",S839="VLD PHC components",S839="VLD PHC pipes",S839="Controls VLD"),"По запросу",X839)</f>
        <v>2305</v>
      </c>
      <c r="AA839" s="63">
        <f>ROUND(X839/1.2,3)</f>
        <v>1920.8330000000001</v>
      </c>
      <c r="AB839" s="23">
        <v>1745.8330000000001</v>
      </c>
      <c r="AC839" s="190">
        <f>IFERROR(ROUND(AA839/AB839-1,2),"")</f>
        <v>0.1</v>
      </c>
      <c r="AD839" s="25">
        <v>0.38340000000000002</v>
      </c>
      <c r="AE839" s="25">
        <v>4.3647500000000002E-4</v>
      </c>
      <c r="AF839" s="25">
        <v>216</v>
      </c>
      <c r="AG839" s="25">
        <v>105</v>
      </c>
      <c r="AH839" s="25">
        <v>120</v>
      </c>
      <c r="AI839" s="25">
        <v>0</v>
      </c>
      <c r="AJ839" s="25" t="s">
        <v>20</v>
      </c>
      <c r="AK839" s="22" t="s">
        <v>20</v>
      </c>
      <c r="AL839" s="25" t="s">
        <v>20</v>
      </c>
      <c r="AM839" s="25">
        <v>1</v>
      </c>
      <c r="AN839" s="25">
        <v>165</v>
      </c>
      <c r="AO839" s="25">
        <v>170</v>
      </c>
      <c r="AP839" s="25">
        <v>50</v>
      </c>
      <c r="AQ839" s="25">
        <v>0.38340000000000002</v>
      </c>
      <c r="AR839" s="173">
        <v>1.4025000000000001E-3</v>
      </c>
      <c r="AS839" s="157">
        <v>0</v>
      </c>
      <c r="AT839" s="93"/>
      <c r="AU839" s="92"/>
      <c r="AV839" s="91"/>
      <c r="AW839" s="92"/>
      <c r="AX839" s="92"/>
      <c r="AY839" s="91"/>
      <c r="AZ839" s="23"/>
      <c r="BA839" s="25"/>
      <c r="BC839">
        <v>2305</v>
      </c>
      <c r="BD839" t="str">
        <f>IF(Z839=BC839,"OK")</f>
        <v>OK</v>
      </c>
      <c r="BE839">
        <v>0.38342999999999999</v>
      </c>
      <c r="BF839">
        <v>4.3647500000000002E-4</v>
      </c>
      <c r="BG839">
        <v>395</v>
      </c>
      <c r="BH839">
        <v>195</v>
      </c>
      <c r="BI839">
        <v>170</v>
      </c>
      <c r="BJ839">
        <v>11.5029</v>
      </c>
      <c r="BK839">
        <v>1.309425E-2</v>
      </c>
      <c r="BL839" t="str">
        <f>IF(ABS(AN839*AO839*AP839/1000000000/AR839-1)&lt;0.1,"OK","NO")</f>
        <v>OK</v>
      </c>
      <c r="BN839" s="183"/>
    </row>
    <row r="840" spans="1:66" ht="38.25" x14ac:dyDescent="0.25">
      <c r="A840" s="51"/>
      <c r="B840" s="94">
        <v>834</v>
      </c>
      <c r="C840" s="43">
        <v>1237041</v>
      </c>
      <c r="D840" s="34" t="s">
        <v>6937</v>
      </c>
      <c r="E840" s="36" t="s">
        <v>6840</v>
      </c>
      <c r="F840" s="151" t="s">
        <v>21</v>
      </c>
      <c r="G840" s="102" t="s">
        <v>2182</v>
      </c>
      <c r="H840" s="46" t="s">
        <v>2635</v>
      </c>
      <c r="I840" s="25">
        <f>IFERROR(MID($D840,1,7)+0,"")</f>
        <v>1135651</v>
      </c>
      <c r="J840" s="25">
        <f>IFERROR(MID($D840,10,7)+0,"")</f>
        <v>1070547</v>
      </c>
      <c r="K840" s="25">
        <f>IFERROR(MID($D840,19,7)+0,"")</f>
        <v>1039933</v>
      </c>
      <c r="L840" s="25" t="str">
        <f>IFERROR(MID($D840,28,7)+0,"")</f>
        <v/>
      </c>
      <c r="M840" s="25" t="str">
        <f>IF(IFERROR(MID($Q840,1,7)+0,"")&lt;1130000,IF(INDEX(C:C,MATCH(LEFT(Q840,7)+0,I:I,0))&lt;1130000,"",INDEX(C:C,MATCH(LEFT(Q840,7)+0,I:I,0))),IFERROR(MID($Q840,1,7)+0,""))</f>
        <v/>
      </c>
      <c r="N840" s="25" t="str">
        <f>IF(IFERROR(MID($Q840,10,7)+0,"")&lt;1130000,"",IFERROR(MID($Q840,10,7)+0,""))</f>
        <v/>
      </c>
      <c r="O840" s="25" t="str">
        <f>IF(IFERROR(MID($Q840,19,7)+0,"")&lt;1130000,"",IFERROR(MID($Q840,19,7)+0,""))</f>
        <v/>
      </c>
      <c r="P840" s="25" t="str">
        <f>IF(M840="","",IF(N840="",M840,M840&amp;", "&amp;N840))</f>
        <v/>
      </c>
      <c r="Q840" s="37"/>
      <c r="R840" s="37"/>
      <c r="S840" s="35" t="s">
        <v>34</v>
      </c>
      <c r="T840" s="34" t="s">
        <v>36</v>
      </c>
      <c r="U840" s="185" t="s">
        <v>22</v>
      </c>
      <c r="V840" s="188" t="s">
        <v>22</v>
      </c>
      <c r="W840" s="189">
        <v>255</v>
      </c>
      <c r="X840" s="31">
        <v>281</v>
      </c>
      <c r="Y840" s="90">
        <f>IFERROR(ROUND(X840/W840-1,2),"")</f>
        <v>0.1</v>
      </c>
      <c r="Z840" s="31">
        <f>IF(OR(S840="VLD MLC components",S840="VLD MLC pipes",S840="VLD PEX components",S840="VLD PEX pipes",S840="VLD PHC components",S840="VLD PHC pipes",S840="Controls VLD"),"По запросу",X840)</f>
        <v>281</v>
      </c>
      <c r="AA840" s="63">
        <f>ROUND(X840/1.2,3)</f>
        <v>234.167</v>
      </c>
      <c r="AB840" s="23">
        <v>212.5</v>
      </c>
      <c r="AC840" s="190">
        <f>IFERROR(ROUND(AA840/AB840-1,2),"")</f>
        <v>0.1</v>
      </c>
      <c r="AD840" s="25">
        <v>3.7600000000000001E-2</v>
      </c>
      <c r="AE840" s="25">
        <v>5.9519318181818184E-5</v>
      </c>
      <c r="AF840" s="25">
        <v>0</v>
      </c>
      <c r="AG840" s="25">
        <v>260</v>
      </c>
      <c r="AH840" s="25">
        <v>880</v>
      </c>
      <c r="AI840" s="25">
        <v>0</v>
      </c>
      <c r="AJ840" s="25" t="s">
        <v>20</v>
      </c>
      <c r="AK840" s="22" t="s">
        <v>20</v>
      </c>
      <c r="AL840" s="25" t="s">
        <v>20</v>
      </c>
      <c r="AM840" s="25">
        <v>10</v>
      </c>
      <c r="AN840" s="25">
        <v>165</v>
      </c>
      <c r="AO840" s="25">
        <v>170</v>
      </c>
      <c r="AP840" s="25">
        <v>35</v>
      </c>
      <c r="AQ840" s="25">
        <v>0.376</v>
      </c>
      <c r="AR840" s="173">
        <v>9.8174999999999998E-4</v>
      </c>
      <c r="AS840" s="157">
        <v>0</v>
      </c>
      <c r="AT840" s="93"/>
      <c r="AU840" s="92"/>
      <c r="AV840" s="91"/>
      <c r="AW840" s="92"/>
      <c r="AX840" s="92"/>
      <c r="AY840" s="91"/>
      <c r="AZ840" s="23"/>
      <c r="BA840" s="25"/>
      <c r="BC840">
        <v>281</v>
      </c>
      <c r="BD840" t="str">
        <f>IF(Z840=BC840,"OK")</f>
        <v>OK</v>
      </c>
      <c r="BE840">
        <v>4.5079999999999995E-2</v>
      </c>
      <c r="BF840">
        <v>5.9519318181818184E-5</v>
      </c>
      <c r="BG840">
        <v>395</v>
      </c>
      <c r="BH840">
        <v>195</v>
      </c>
      <c r="BI840">
        <v>170</v>
      </c>
      <c r="BJ840">
        <v>9.9175999999999984</v>
      </c>
      <c r="BK840">
        <v>1.309425E-2</v>
      </c>
      <c r="BL840" t="str">
        <f>IF(ABS(AN840*AO840*AP840/1000000000/AR840-1)&lt;0.1,"OK","NO")</f>
        <v>OK</v>
      </c>
      <c r="BN840" s="183"/>
    </row>
    <row r="841" spans="1:66" ht="38.25" x14ac:dyDescent="0.25">
      <c r="A841" s="51"/>
      <c r="B841" s="94">
        <v>835</v>
      </c>
      <c r="C841" s="43">
        <v>1237042</v>
      </c>
      <c r="D841" s="34" t="s">
        <v>6938</v>
      </c>
      <c r="E841" s="36" t="s">
        <v>6841</v>
      </c>
      <c r="F841" s="151" t="s">
        <v>21</v>
      </c>
      <c r="G841" s="102" t="s">
        <v>2182</v>
      </c>
      <c r="H841" s="46" t="s">
        <v>2635</v>
      </c>
      <c r="I841" s="25">
        <f>IFERROR(MID($D841,1,7)+0,"")</f>
        <v>1135652</v>
      </c>
      <c r="J841" s="25">
        <f>IFERROR(MID($D841,10,7)+0,"")</f>
        <v>1070548</v>
      </c>
      <c r="K841" s="25">
        <f>IFERROR(MID($D841,19,7)+0,"")</f>
        <v>1039934</v>
      </c>
      <c r="L841" s="25" t="str">
        <f>IFERROR(MID($D841,28,7)+0,"")</f>
        <v/>
      </c>
      <c r="M841" s="25" t="str">
        <f>IF(IFERROR(MID($Q841,1,7)+0,"")&lt;1130000,IF(INDEX(C:C,MATCH(LEFT(Q841,7)+0,I:I,0))&lt;1130000,"",INDEX(C:C,MATCH(LEFT(Q841,7)+0,I:I,0))),IFERROR(MID($Q841,1,7)+0,""))</f>
        <v/>
      </c>
      <c r="N841" s="25" t="str">
        <f>IF(IFERROR(MID($Q841,10,7)+0,"")&lt;1130000,"",IFERROR(MID($Q841,10,7)+0,""))</f>
        <v/>
      </c>
      <c r="O841" s="25" t="str">
        <f>IF(IFERROR(MID($Q841,19,7)+0,"")&lt;1130000,"",IFERROR(MID($Q841,19,7)+0,""))</f>
        <v/>
      </c>
      <c r="P841" s="25" t="str">
        <f>IF(M841="","",IF(N841="",M841,M841&amp;", "&amp;N841))</f>
        <v/>
      </c>
      <c r="Q841" s="37"/>
      <c r="R841" s="37"/>
      <c r="S841" s="35" t="s">
        <v>34</v>
      </c>
      <c r="T841" s="34" t="s">
        <v>36</v>
      </c>
      <c r="U841" s="185" t="s">
        <v>22</v>
      </c>
      <c r="V841" s="188" t="s">
        <v>22</v>
      </c>
      <c r="W841" s="189">
        <v>330</v>
      </c>
      <c r="X841" s="31">
        <v>363</v>
      </c>
      <c r="Y841" s="90">
        <f>IFERROR(ROUND(X841/W841-1,2),"")</f>
        <v>0.1</v>
      </c>
      <c r="Z841" s="31">
        <f>IF(OR(S841="VLD MLC components",S841="VLD MLC pipes",S841="VLD PEX components",S841="VLD PEX pipes",S841="VLD PHC components",S841="VLD PHC pipes",S841="Controls VLD"),"По запросу",X841)</f>
        <v>363</v>
      </c>
      <c r="AA841" s="63">
        <f>ROUND(X841/1.2,3)</f>
        <v>302.5</v>
      </c>
      <c r="AB841" s="23">
        <v>275</v>
      </c>
      <c r="AC841" s="190">
        <f>IFERROR(ROUND(AA841/AB841-1,2),"")</f>
        <v>0.1</v>
      </c>
      <c r="AD841" s="25">
        <v>5.3699999999999998E-2</v>
      </c>
      <c r="AE841" s="25">
        <v>7.2745833333333337E-5</v>
      </c>
      <c r="AF841" s="25">
        <v>920</v>
      </c>
      <c r="AG841" s="25">
        <v>670</v>
      </c>
      <c r="AH841" s="25">
        <v>900</v>
      </c>
      <c r="AI841" s="25">
        <v>0</v>
      </c>
      <c r="AJ841" s="25" t="s">
        <v>20</v>
      </c>
      <c r="AK841" s="22" t="s">
        <v>20</v>
      </c>
      <c r="AL841" s="25" t="s">
        <v>20</v>
      </c>
      <c r="AM841" s="25">
        <v>10</v>
      </c>
      <c r="AN841" s="25">
        <v>170</v>
      </c>
      <c r="AO841" s="25">
        <v>200</v>
      </c>
      <c r="AP841" s="25">
        <v>35</v>
      </c>
      <c r="AQ841" s="25">
        <v>0.53699999999999992</v>
      </c>
      <c r="AR841" s="173">
        <v>1.1900000000000001E-3</v>
      </c>
      <c r="AS841" s="157">
        <v>0</v>
      </c>
      <c r="AT841" s="93"/>
      <c r="AU841" s="92"/>
      <c r="AV841" s="91"/>
      <c r="AW841" s="92"/>
      <c r="AX841" s="92"/>
      <c r="AY841" s="91"/>
      <c r="AZ841" s="23"/>
      <c r="BA841" s="25"/>
      <c r="BC841">
        <v>363</v>
      </c>
      <c r="BD841" t="str">
        <f>IF(Z841=BC841,"OK")</f>
        <v>OK</v>
      </c>
      <c r="BE841">
        <v>6.2560000000000004E-2</v>
      </c>
      <c r="BF841">
        <v>7.2745833333333337E-5</v>
      </c>
      <c r="BG841">
        <v>395</v>
      </c>
      <c r="BH841">
        <v>195</v>
      </c>
      <c r="BI841">
        <v>170</v>
      </c>
      <c r="BJ841">
        <v>11.260800000000001</v>
      </c>
      <c r="BK841">
        <v>1.309425E-2</v>
      </c>
      <c r="BL841" t="str">
        <f>IF(ABS(AN841*AO841*AP841/1000000000/AR841-1)&lt;0.1,"OK","NO")</f>
        <v>OK</v>
      </c>
      <c r="BN841" s="183"/>
    </row>
    <row r="842" spans="1:66" ht="38.25" x14ac:dyDescent="0.25">
      <c r="A842" s="51"/>
      <c r="B842" s="94">
        <v>836</v>
      </c>
      <c r="C842" s="43">
        <v>1237043</v>
      </c>
      <c r="D842" s="34" t="s">
        <v>6939</v>
      </c>
      <c r="E842" s="36" t="s">
        <v>6842</v>
      </c>
      <c r="F842" s="151" t="s">
        <v>21</v>
      </c>
      <c r="G842" s="102" t="s">
        <v>2182</v>
      </c>
      <c r="H842" s="46" t="s">
        <v>2635</v>
      </c>
      <c r="I842" s="25">
        <f>IFERROR(MID($D842,1,7)+0,"")</f>
        <v>1135653</v>
      </c>
      <c r="J842" s="25">
        <f>IFERROR(MID($D842,10,7)+0,"")</f>
        <v>1070549</v>
      </c>
      <c r="K842" s="25">
        <f>IFERROR(MID($D842,19,7)+0,"")</f>
        <v>1039935</v>
      </c>
      <c r="L842" s="25" t="str">
        <f>IFERROR(MID($D842,28,7)+0,"")</f>
        <v/>
      </c>
      <c r="M842" s="25" t="str">
        <f>IF(IFERROR(MID($Q842,1,7)+0,"")&lt;1130000,IF(INDEX(C:C,MATCH(LEFT(Q842,7)+0,I:I,0))&lt;1130000,"",INDEX(C:C,MATCH(LEFT(Q842,7)+0,I:I,0))),IFERROR(MID($Q842,1,7)+0,""))</f>
        <v/>
      </c>
      <c r="N842" s="25" t="str">
        <f>IF(IFERROR(MID($Q842,10,7)+0,"")&lt;1130000,"",IFERROR(MID($Q842,10,7)+0,""))</f>
        <v/>
      </c>
      <c r="O842" s="25" t="str">
        <f>IF(IFERROR(MID($Q842,19,7)+0,"")&lt;1130000,"",IFERROR(MID($Q842,19,7)+0,""))</f>
        <v/>
      </c>
      <c r="P842" s="25" t="str">
        <f>IF(M842="","",IF(N842="",M842,M842&amp;", "&amp;N842))</f>
        <v/>
      </c>
      <c r="Q842" s="37"/>
      <c r="R842" s="37"/>
      <c r="S842" s="35" t="s">
        <v>34</v>
      </c>
      <c r="T842" s="34" t="s">
        <v>36</v>
      </c>
      <c r="U842" s="185" t="s">
        <v>22</v>
      </c>
      <c r="V842" s="188" t="s">
        <v>22</v>
      </c>
      <c r="W842" s="189">
        <v>565</v>
      </c>
      <c r="X842" s="31">
        <v>622</v>
      </c>
      <c r="Y842" s="90">
        <f>IFERROR(ROUND(X842/W842-1,2),"")</f>
        <v>0.1</v>
      </c>
      <c r="Z842" s="31">
        <f>IF(OR(S842="VLD MLC components",S842="VLD MLC pipes",S842="VLD PEX components",S842="VLD PEX pipes",S842="VLD PHC components",S842="VLD PHC pipes",S842="Controls VLD"),"По запросу",X842)</f>
        <v>622</v>
      </c>
      <c r="AA842" s="63">
        <f>ROUND(X842/1.2,3)</f>
        <v>518.33299999999997</v>
      </c>
      <c r="AB842" s="23">
        <v>470.83300000000003</v>
      </c>
      <c r="AC842" s="190">
        <f>IFERROR(ROUND(AA842/AB842-1,2),"")</f>
        <v>0.1</v>
      </c>
      <c r="AD842" s="25">
        <v>9.0999999999999998E-2</v>
      </c>
      <c r="AE842" s="25">
        <v>1.1903863636363637E-4</v>
      </c>
      <c r="AF842" s="25">
        <v>570</v>
      </c>
      <c r="AG842" s="25">
        <v>150</v>
      </c>
      <c r="AH842" s="25">
        <v>330</v>
      </c>
      <c r="AI842" s="25">
        <v>0</v>
      </c>
      <c r="AJ842" s="25" t="s">
        <v>20</v>
      </c>
      <c r="AK842" s="22" t="s">
        <v>20</v>
      </c>
      <c r="AL842" s="25" t="s">
        <v>20</v>
      </c>
      <c r="AM842" s="25">
        <v>10</v>
      </c>
      <c r="AN842" s="25">
        <v>200</v>
      </c>
      <c r="AO842" s="25">
        <v>250</v>
      </c>
      <c r="AP842" s="25">
        <v>45</v>
      </c>
      <c r="AQ842" s="25">
        <v>0.90999999999999992</v>
      </c>
      <c r="AR842" s="173">
        <v>2.2499999999999998E-3</v>
      </c>
      <c r="AS842" s="157">
        <v>0</v>
      </c>
      <c r="AT842" s="93"/>
      <c r="AU842" s="92"/>
      <c r="AV842" s="91"/>
      <c r="AW842" s="92"/>
      <c r="AX842" s="92"/>
      <c r="AY842" s="91"/>
      <c r="AZ842" s="23"/>
      <c r="BA842" s="25"/>
      <c r="BC842">
        <v>622</v>
      </c>
      <c r="BD842" t="str">
        <f>IF(Z842=BC842,"OK")</f>
        <v>OK</v>
      </c>
      <c r="BE842">
        <v>0.10779999999999999</v>
      </c>
      <c r="BF842">
        <v>1.1903863636363637E-4</v>
      </c>
      <c r="BG842">
        <v>395</v>
      </c>
      <c r="BH842">
        <v>195</v>
      </c>
      <c r="BI842">
        <v>170</v>
      </c>
      <c r="BJ842">
        <v>11.857999999999999</v>
      </c>
      <c r="BK842">
        <v>1.309425E-2</v>
      </c>
      <c r="BL842" t="str">
        <f>IF(ABS(AN842*AO842*AP842/1000000000/AR842-1)&lt;0.1,"OK","NO")</f>
        <v>OK</v>
      </c>
      <c r="BN842" s="183"/>
    </row>
    <row r="843" spans="1:66" ht="38.25" x14ac:dyDescent="0.25">
      <c r="A843" s="51"/>
      <c r="B843" s="94">
        <v>837</v>
      </c>
      <c r="C843" s="43">
        <v>1237044</v>
      </c>
      <c r="D843" s="34" t="s">
        <v>6940</v>
      </c>
      <c r="E843" s="36" t="s">
        <v>6843</v>
      </c>
      <c r="F843" s="151" t="s">
        <v>21</v>
      </c>
      <c r="G843" s="102" t="s">
        <v>2182</v>
      </c>
      <c r="H843" s="46" t="s">
        <v>2635</v>
      </c>
      <c r="I843" s="25">
        <f>IFERROR(MID($D843,1,7)+0,"")</f>
        <v>1135654</v>
      </c>
      <c r="J843" s="25">
        <f>IFERROR(MID($D843,10,7)+0,"")</f>
        <v>1070550</v>
      </c>
      <c r="K843" s="25">
        <f>IFERROR(MID($D843,19,7)+0,"")</f>
        <v>1039936</v>
      </c>
      <c r="L843" s="25" t="str">
        <f>IFERROR(MID($D843,28,7)+0,"")</f>
        <v/>
      </c>
      <c r="M843" s="25" t="str">
        <f>IF(IFERROR(MID($Q843,1,7)+0,"")&lt;1130000,IF(INDEX(C:C,MATCH(LEFT(Q843,7)+0,I:I,0))&lt;1130000,"",INDEX(C:C,MATCH(LEFT(Q843,7)+0,I:I,0))),IFERROR(MID($Q843,1,7)+0,""))</f>
        <v/>
      </c>
      <c r="N843" s="25" t="str">
        <f>IF(IFERROR(MID($Q843,10,7)+0,"")&lt;1130000,"",IFERROR(MID($Q843,10,7)+0,""))</f>
        <v/>
      </c>
      <c r="O843" s="25" t="str">
        <f>IF(IFERROR(MID($Q843,19,7)+0,"")&lt;1130000,"",IFERROR(MID($Q843,19,7)+0,""))</f>
        <v/>
      </c>
      <c r="P843" s="25" t="str">
        <f>IF(M843="","",IF(N843="",M843,M843&amp;", "&amp;N843))</f>
        <v/>
      </c>
      <c r="Q843" s="37"/>
      <c r="R843" s="37"/>
      <c r="S843" s="35" t="s">
        <v>34</v>
      </c>
      <c r="T843" s="34" t="s">
        <v>36</v>
      </c>
      <c r="U843" s="185" t="s">
        <v>22</v>
      </c>
      <c r="V843" s="188" t="s">
        <v>22</v>
      </c>
      <c r="W843" s="189">
        <v>763</v>
      </c>
      <c r="X843" s="31">
        <v>839</v>
      </c>
      <c r="Y843" s="90">
        <f>IFERROR(ROUND(X843/W843-1,2),"")</f>
        <v>0.1</v>
      </c>
      <c r="Z843" s="31">
        <f>IF(OR(S843="VLD MLC components",S843="VLD MLC pipes",S843="VLD PEX components",S843="VLD PEX pipes",S843="VLD PHC components",S843="VLD PHC pipes",S843="Controls VLD"),"По запросу",X843)</f>
        <v>839</v>
      </c>
      <c r="AA843" s="63">
        <f>ROUND(X843/1.2,3)</f>
        <v>699.16700000000003</v>
      </c>
      <c r="AB843" s="23">
        <v>635.83299999999997</v>
      </c>
      <c r="AC843" s="190">
        <f>IFERROR(ROUND(AA843/AB843-1,2),"")</f>
        <v>0.1</v>
      </c>
      <c r="AD843" s="25">
        <v>0.12939999999999999</v>
      </c>
      <c r="AE843" s="25">
        <v>1.6367812499999999E-4</v>
      </c>
      <c r="AF843" s="25">
        <v>530</v>
      </c>
      <c r="AG843" s="25">
        <v>265</v>
      </c>
      <c r="AH843" s="25">
        <v>320</v>
      </c>
      <c r="AI843" s="25">
        <v>0</v>
      </c>
      <c r="AJ843" s="25" t="s">
        <v>20</v>
      </c>
      <c r="AK843" s="22" t="s">
        <v>20</v>
      </c>
      <c r="AL843" s="25" t="s">
        <v>20</v>
      </c>
      <c r="AM843" s="25">
        <v>5</v>
      </c>
      <c r="AN843" s="25">
        <v>200</v>
      </c>
      <c r="AO843" s="25">
        <v>250</v>
      </c>
      <c r="AP843" s="25">
        <v>45</v>
      </c>
      <c r="AQ843" s="25">
        <v>0.64699999999999991</v>
      </c>
      <c r="AR843" s="173">
        <v>2.2499999999999998E-3</v>
      </c>
      <c r="AS843" s="157">
        <v>0</v>
      </c>
      <c r="AT843" s="93"/>
      <c r="AU843" s="92"/>
      <c r="AV843" s="91"/>
      <c r="AW843" s="92"/>
      <c r="AX843" s="92"/>
      <c r="AY843" s="91"/>
      <c r="AZ843" s="23"/>
      <c r="BA843" s="25"/>
      <c r="BC843">
        <v>839</v>
      </c>
      <c r="BD843" t="str">
        <f>IF(Z843=BC843,"OK")</f>
        <v>OK</v>
      </c>
      <c r="BE843">
        <v>0.157</v>
      </c>
      <c r="BF843">
        <v>1.6367812499999999E-4</v>
      </c>
      <c r="BG843">
        <v>395</v>
      </c>
      <c r="BH843">
        <v>195</v>
      </c>
      <c r="BI843">
        <v>170</v>
      </c>
      <c r="BJ843">
        <v>12.56</v>
      </c>
      <c r="BK843">
        <v>1.309425E-2</v>
      </c>
      <c r="BL843" t="str">
        <f>IF(ABS(AN843*AO843*AP843/1000000000/AR843-1)&lt;0.1,"OK","NO")</f>
        <v>OK</v>
      </c>
      <c r="BN843" s="183"/>
    </row>
    <row r="844" spans="1:66" ht="38.25" x14ac:dyDescent="0.25">
      <c r="A844" s="51"/>
      <c r="B844" s="94">
        <v>838</v>
      </c>
      <c r="C844" s="43">
        <v>1237045</v>
      </c>
      <c r="D844" s="34" t="s">
        <v>6941</v>
      </c>
      <c r="E844" s="36" t="s">
        <v>6844</v>
      </c>
      <c r="F844" s="151" t="s">
        <v>21</v>
      </c>
      <c r="G844" s="102" t="s">
        <v>2182</v>
      </c>
      <c r="H844" s="46" t="s">
        <v>2635</v>
      </c>
      <c r="I844" s="25">
        <f>IFERROR(MID($D844,1,7)+0,"")</f>
        <v>1135849</v>
      </c>
      <c r="J844" s="25">
        <f>IFERROR(MID($D844,10,7)+0,"")</f>
        <v>1046932</v>
      </c>
      <c r="K844" s="25">
        <f>IFERROR(MID($D844,19,7)+0,"")</f>
        <v>1046401</v>
      </c>
      <c r="L844" s="25" t="str">
        <f>IFERROR(MID($D844,28,7)+0,"")</f>
        <v/>
      </c>
      <c r="M844" s="25" t="str">
        <f>IF(IFERROR(MID($Q844,1,7)+0,"")&lt;1130000,IF(INDEX(C:C,MATCH(LEFT(Q844,7)+0,I:I,0))&lt;1130000,"",INDEX(C:C,MATCH(LEFT(Q844,7)+0,I:I,0))),IFERROR(MID($Q844,1,7)+0,""))</f>
        <v/>
      </c>
      <c r="N844" s="25" t="str">
        <f>IF(IFERROR(MID($Q844,10,7)+0,"")&lt;1130000,"",IFERROR(MID($Q844,10,7)+0,""))</f>
        <v/>
      </c>
      <c r="O844" s="25" t="str">
        <f>IF(IFERROR(MID($Q844,19,7)+0,"")&lt;1130000,"",IFERROR(MID($Q844,19,7)+0,""))</f>
        <v/>
      </c>
      <c r="P844" s="25" t="str">
        <f>IF(M844="","",IF(N844="",M844,M844&amp;", "&amp;N844))</f>
        <v/>
      </c>
      <c r="Q844" s="37"/>
      <c r="R844" s="37"/>
      <c r="S844" s="35" t="s">
        <v>34</v>
      </c>
      <c r="T844" s="34" t="s">
        <v>36</v>
      </c>
      <c r="U844" s="185" t="s">
        <v>22</v>
      </c>
      <c r="V844" s="188" t="s">
        <v>22</v>
      </c>
      <c r="W844" s="189">
        <v>1700</v>
      </c>
      <c r="X844" s="31">
        <v>1870</v>
      </c>
      <c r="Y844" s="90">
        <f>IFERROR(ROUND(X844/W844-1,2),"")</f>
        <v>0.1</v>
      </c>
      <c r="Z844" s="31">
        <f>IF(OR(S844="VLD MLC components",S844="VLD MLC pipes",S844="VLD PEX components",S844="VLD PEX pipes",S844="VLD PHC components",S844="VLD PHC pipes",S844="Controls VLD"),"По запросу",X844)</f>
        <v>1870</v>
      </c>
      <c r="AA844" s="63">
        <f>ROUND(X844/1.2,3)</f>
        <v>1558.3330000000001</v>
      </c>
      <c r="AB844" s="23">
        <v>1416.6669999999999</v>
      </c>
      <c r="AC844" s="190">
        <f>IFERROR(ROUND(AA844/AB844-1,2),"")</f>
        <v>0.1</v>
      </c>
      <c r="AD844" s="25">
        <v>0.30630000000000002</v>
      </c>
      <c r="AE844" s="25">
        <v>2.424861111111111E-4</v>
      </c>
      <c r="AF844" s="25">
        <v>169</v>
      </c>
      <c r="AG844" s="25">
        <v>38</v>
      </c>
      <c r="AH844" s="25">
        <v>54</v>
      </c>
      <c r="AI844" s="25">
        <v>0</v>
      </c>
      <c r="AJ844" s="25" t="s">
        <v>20</v>
      </c>
      <c r="AK844" s="22" t="s">
        <v>20</v>
      </c>
      <c r="AL844" s="25" t="s">
        <v>20</v>
      </c>
      <c r="AM844" s="25">
        <v>1</v>
      </c>
      <c r="AN844" s="25">
        <v>165</v>
      </c>
      <c r="AO844" s="25">
        <v>170</v>
      </c>
      <c r="AP844" s="25">
        <v>50</v>
      </c>
      <c r="AQ844" s="25">
        <v>0.30630000000000002</v>
      </c>
      <c r="AR844" s="173">
        <v>1.4025000000000001E-3</v>
      </c>
      <c r="AS844" s="157">
        <v>0</v>
      </c>
      <c r="AT844" s="93"/>
      <c r="AU844" s="92"/>
      <c r="AV844" s="91"/>
      <c r="AW844" s="92"/>
      <c r="AX844" s="92"/>
      <c r="AY844" s="91"/>
      <c r="AZ844" s="23"/>
      <c r="BA844" s="25"/>
      <c r="BC844">
        <v>1870</v>
      </c>
      <c r="BD844" t="str">
        <f>IF(Z844=BC844,"OK")</f>
        <v>OK</v>
      </c>
      <c r="BE844">
        <v>0.30630000000000002</v>
      </c>
      <c r="BF844">
        <v>2.424861111111111E-4</v>
      </c>
      <c r="BG844">
        <v>395</v>
      </c>
      <c r="BH844">
        <v>195</v>
      </c>
      <c r="BI844">
        <v>170</v>
      </c>
      <c r="BJ844">
        <v>16.540200000000002</v>
      </c>
      <c r="BK844">
        <v>1.309425E-2</v>
      </c>
      <c r="BL844" t="str">
        <f>IF(ABS(AN844*AO844*AP844/1000000000/AR844-1)&lt;0.1,"OK","NO")</f>
        <v>OK</v>
      </c>
      <c r="BN844" s="183"/>
    </row>
    <row r="845" spans="1:66" ht="38.25" x14ac:dyDescent="0.25">
      <c r="A845" s="51"/>
      <c r="B845" s="94">
        <v>839</v>
      </c>
      <c r="C845" s="43">
        <v>1237051</v>
      </c>
      <c r="D845" s="34" t="s">
        <v>6942</v>
      </c>
      <c r="E845" s="36" t="s">
        <v>6845</v>
      </c>
      <c r="F845" s="151" t="s">
        <v>21</v>
      </c>
      <c r="G845" s="102" t="s">
        <v>2182</v>
      </c>
      <c r="H845" s="46" t="s">
        <v>2635</v>
      </c>
      <c r="I845" s="25">
        <f>IFERROR(MID($D845,1,7)+0,"")</f>
        <v>1135666</v>
      </c>
      <c r="J845" s="25">
        <f>IFERROR(MID($D845,10,7)+0,"")</f>
        <v>1070552</v>
      </c>
      <c r="K845" s="25">
        <f>IFERROR(MID($D845,19,7)+0,"")</f>
        <v>1039937</v>
      </c>
      <c r="L845" s="25" t="str">
        <f>IFERROR(MID($D845,28,7)+0,"")</f>
        <v/>
      </c>
      <c r="M845" s="25" t="str">
        <f>IF(IFERROR(MID($Q845,1,7)+0,"")&lt;1130000,IF(INDEX(C:C,MATCH(LEFT(Q845,7)+0,I:I,0))&lt;1130000,"",INDEX(C:C,MATCH(LEFT(Q845,7)+0,I:I,0))),IFERROR(MID($Q845,1,7)+0,""))</f>
        <v/>
      </c>
      <c r="N845" s="25" t="str">
        <f>IF(IFERROR(MID($Q845,10,7)+0,"")&lt;1130000,"",IFERROR(MID($Q845,10,7)+0,""))</f>
        <v/>
      </c>
      <c r="O845" s="25" t="str">
        <f>IF(IFERROR(MID($Q845,19,7)+0,"")&lt;1130000,"",IFERROR(MID($Q845,19,7)+0,""))</f>
        <v/>
      </c>
      <c r="P845" s="25" t="str">
        <f>IF(M845="","",IF(N845="",M845,M845&amp;", "&amp;N845))</f>
        <v/>
      </c>
      <c r="Q845" s="37"/>
      <c r="R845" s="37"/>
      <c r="S845" s="35" t="s">
        <v>34</v>
      </c>
      <c r="T845" s="34" t="s">
        <v>36</v>
      </c>
      <c r="U845" s="185" t="s">
        <v>22</v>
      </c>
      <c r="V845" s="188" t="s">
        <v>22</v>
      </c>
      <c r="W845" s="189">
        <v>330</v>
      </c>
      <c r="X845" s="31">
        <v>363</v>
      </c>
      <c r="Y845" s="90">
        <f>IFERROR(ROUND(X845/W845-1,2),"")</f>
        <v>0.1</v>
      </c>
      <c r="Z845" s="31">
        <f>IF(OR(S845="VLD MLC components",S845="VLD MLC pipes",S845="VLD PEX components",S845="VLD PEX pipes",S845="VLD PHC components",S845="VLD PHC pipes",S845="Controls VLD"),"По запросу",X845)</f>
        <v>363</v>
      </c>
      <c r="AA845" s="63">
        <f>ROUND(X845/1.2,3)</f>
        <v>302.5</v>
      </c>
      <c r="AB845" s="23">
        <v>275</v>
      </c>
      <c r="AC845" s="190">
        <f>IFERROR(ROUND(AA845/AB845-1,2),"")</f>
        <v>0.1</v>
      </c>
      <c r="AD845" s="25">
        <v>4.7899999999999998E-2</v>
      </c>
      <c r="AE845" s="25">
        <v>5.9519318181818184E-5</v>
      </c>
      <c r="AF845" s="25">
        <v>490</v>
      </c>
      <c r="AG845" s="25">
        <v>280</v>
      </c>
      <c r="AH845" s="25">
        <v>440</v>
      </c>
      <c r="AI845" s="25">
        <v>0</v>
      </c>
      <c r="AJ845" s="25" t="s">
        <v>20</v>
      </c>
      <c r="AK845" s="22" t="s">
        <v>20</v>
      </c>
      <c r="AL845" s="25" t="s">
        <v>20</v>
      </c>
      <c r="AM845" s="25">
        <v>10</v>
      </c>
      <c r="AN845" s="25">
        <v>170</v>
      </c>
      <c r="AO845" s="25">
        <v>200</v>
      </c>
      <c r="AP845" s="25">
        <v>35</v>
      </c>
      <c r="AQ845" s="25">
        <v>0.47899999999999998</v>
      </c>
      <c r="AR845" s="173">
        <v>1.1900000000000001E-3</v>
      </c>
      <c r="AS845" s="157">
        <v>0</v>
      </c>
      <c r="AT845" s="93"/>
      <c r="AU845" s="92"/>
      <c r="AV845" s="91"/>
      <c r="AW845" s="92"/>
      <c r="AX845" s="92"/>
      <c r="AY845" s="91"/>
      <c r="AZ845" s="23"/>
      <c r="BA845" s="25"/>
      <c r="BC845">
        <v>363</v>
      </c>
      <c r="BD845" t="str">
        <f>IF(Z845=BC845,"OK")</f>
        <v>OK</v>
      </c>
      <c r="BE845">
        <v>5.6299999999999996E-2</v>
      </c>
      <c r="BF845">
        <v>5.9519318181818184E-5</v>
      </c>
      <c r="BG845">
        <v>395</v>
      </c>
      <c r="BH845">
        <v>195</v>
      </c>
      <c r="BI845">
        <v>170</v>
      </c>
      <c r="BJ845">
        <v>12.385999999999999</v>
      </c>
      <c r="BK845">
        <v>1.309425E-2</v>
      </c>
      <c r="BL845" t="str">
        <f>IF(ABS(AN845*AO845*AP845/1000000000/AR845-1)&lt;0.1,"OK","NO")</f>
        <v>OK</v>
      </c>
      <c r="BN845" s="183"/>
    </row>
    <row r="846" spans="1:66" ht="38.25" x14ac:dyDescent="0.25">
      <c r="A846" s="51"/>
      <c r="B846" s="94">
        <v>840</v>
      </c>
      <c r="C846" s="43">
        <v>1237052</v>
      </c>
      <c r="D846" s="34" t="s">
        <v>6943</v>
      </c>
      <c r="E846" s="36" t="s">
        <v>6846</v>
      </c>
      <c r="F846" s="151" t="s">
        <v>21</v>
      </c>
      <c r="G846" s="102" t="s">
        <v>2182</v>
      </c>
      <c r="H846" s="46" t="s">
        <v>2635</v>
      </c>
      <c r="I846" s="25">
        <f>IFERROR(MID($D846,1,7)+0,"")</f>
        <v>1135667</v>
      </c>
      <c r="J846" s="25">
        <f>IFERROR(MID($D846,10,7)+0,"")</f>
        <v>1070553</v>
      </c>
      <c r="K846" s="25">
        <f>IFERROR(MID($D846,19,7)+0,"")</f>
        <v>1039938</v>
      </c>
      <c r="L846" s="25" t="str">
        <f>IFERROR(MID($D846,28,7)+0,"")</f>
        <v/>
      </c>
      <c r="M846" s="25" t="str">
        <f>IF(IFERROR(MID($Q846,1,7)+0,"")&lt;1130000,IF(INDEX(C:C,MATCH(LEFT(Q846,7)+0,I:I,0))&lt;1130000,"",INDEX(C:C,MATCH(LEFT(Q846,7)+0,I:I,0))),IFERROR(MID($Q846,1,7)+0,""))</f>
        <v/>
      </c>
      <c r="N846" s="25" t="str">
        <f>IF(IFERROR(MID($Q846,10,7)+0,"")&lt;1130000,"",IFERROR(MID($Q846,10,7)+0,""))</f>
        <v/>
      </c>
      <c r="O846" s="25" t="str">
        <f>IF(IFERROR(MID($Q846,19,7)+0,"")&lt;1130000,"",IFERROR(MID($Q846,19,7)+0,""))</f>
        <v/>
      </c>
      <c r="P846" s="25" t="str">
        <f>IF(M846="","",IF(N846="",M846,M846&amp;", "&amp;N846))</f>
        <v/>
      </c>
      <c r="Q846" s="37"/>
      <c r="R846" s="37"/>
      <c r="S846" s="35" t="s">
        <v>34</v>
      </c>
      <c r="T846" s="34" t="s">
        <v>36</v>
      </c>
      <c r="U846" s="185" t="s">
        <v>22</v>
      </c>
      <c r="V846" s="188" t="s">
        <v>22</v>
      </c>
      <c r="W846" s="189">
        <v>480</v>
      </c>
      <c r="X846" s="31">
        <v>528</v>
      </c>
      <c r="Y846" s="90">
        <f>IFERROR(ROUND(X846/W846-1,2),"")</f>
        <v>0.1</v>
      </c>
      <c r="Z846" s="31">
        <f>IF(OR(S846="VLD MLC components",S846="VLD MLC pipes",S846="VLD PEX components",S846="VLD PEX pipes",S846="VLD PHC components",S846="VLD PHC pipes",S846="Controls VLD"),"По запросу",X846)</f>
        <v>528</v>
      </c>
      <c r="AA846" s="63">
        <f>ROUND(X846/1.2,3)</f>
        <v>440</v>
      </c>
      <c r="AB846" s="23">
        <v>400</v>
      </c>
      <c r="AC846" s="190">
        <f>IFERROR(ROUND(AA846/AB846-1,2),"")</f>
        <v>0.1</v>
      </c>
      <c r="AD846" s="25">
        <v>6.83E-2</v>
      </c>
      <c r="AE846" s="25">
        <v>8.7294999999999997E-5</v>
      </c>
      <c r="AF846" s="25">
        <v>890</v>
      </c>
      <c r="AG846" s="25">
        <v>560</v>
      </c>
      <c r="AH846" s="25">
        <v>600</v>
      </c>
      <c r="AI846" s="25">
        <v>0</v>
      </c>
      <c r="AJ846" s="25" t="s">
        <v>20</v>
      </c>
      <c r="AK846" s="22" t="s">
        <v>20</v>
      </c>
      <c r="AL846" s="25" t="s">
        <v>20</v>
      </c>
      <c r="AM846" s="25">
        <v>10</v>
      </c>
      <c r="AN846" s="25">
        <v>200</v>
      </c>
      <c r="AO846" s="25">
        <v>250</v>
      </c>
      <c r="AP846" s="25">
        <v>45</v>
      </c>
      <c r="AQ846" s="25">
        <v>0.68300000000000005</v>
      </c>
      <c r="AR846" s="173">
        <v>2.2499999999999998E-3</v>
      </c>
      <c r="AS846" s="157">
        <v>0</v>
      </c>
      <c r="AT846" s="93"/>
      <c r="AU846" s="92"/>
      <c r="AV846" s="91"/>
      <c r="AW846" s="92"/>
      <c r="AX846" s="92"/>
      <c r="AY846" s="91"/>
      <c r="AZ846" s="23"/>
      <c r="BA846" s="25"/>
      <c r="BC846">
        <v>528</v>
      </c>
      <c r="BD846" t="str">
        <f>IF(Z846=BC846,"OK")</f>
        <v>OK</v>
      </c>
      <c r="BE846">
        <v>7.9510000000000011E-2</v>
      </c>
      <c r="BF846">
        <v>8.7294999999999997E-5</v>
      </c>
      <c r="BG846">
        <v>395</v>
      </c>
      <c r="BH846">
        <v>195</v>
      </c>
      <c r="BI846">
        <v>170</v>
      </c>
      <c r="BJ846">
        <v>11.926500000000003</v>
      </c>
      <c r="BK846">
        <v>1.309425E-2</v>
      </c>
      <c r="BL846" t="str">
        <f>IF(ABS(AN846*AO846*AP846/1000000000/AR846-1)&lt;0.1,"OK","NO")</f>
        <v>OK</v>
      </c>
      <c r="BN846" s="183"/>
    </row>
    <row r="847" spans="1:66" ht="38.25" x14ac:dyDescent="0.25">
      <c r="A847" s="51"/>
      <c r="B847" s="94">
        <v>841</v>
      </c>
      <c r="C847" s="43">
        <v>1237053</v>
      </c>
      <c r="D847" s="34" t="s">
        <v>6944</v>
      </c>
      <c r="E847" s="36" t="s">
        <v>6847</v>
      </c>
      <c r="F847" s="151" t="s">
        <v>21</v>
      </c>
      <c r="G847" s="102" t="s">
        <v>2182</v>
      </c>
      <c r="H847" s="46" t="s">
        <v>2635</v>
      </c>
      <c r="I847" s="25">
        <f>IFERROR(MID($D847,1,7)+0,"")</f>
        <v>1135668</v>
      </c>
      <c r="J847" s="25">
        <f>IFERROR(MID($D847,10,7)+0,"")</f>
        <v>1070554</v>
      </c>
      <c r="K847" s="25">
        <f>IFERROR(MID($D847,19,7)+0,"")</f>
        <v>1039939</v>
      </c>
      <c r="L847" s="25" t="str">
        <f>IFERROR(MID($D847,28,7)+0,"")</f>
        <v/>
      </c>
      <c r="M847" s="25" t="str">
        <f>IF(IFERROR(MID($Q847,1,7)+0,"")&lt;1130000,IF(INDEX(C:C,MATCH(LEFT(Q847,7)+0,I:I,0))&lt;1130000,"",INDEX(C:C,MATCH(LEFT(Q847,7)+0,I:I,0))),IFERROR(MID($Q847,1,7)+0,""))</f>
        <v/>
      </c>
      <c r="N847" s="25" t="str">
        <f>IF(IFERROR(MID($Q847,10,7)+0,"")&lt;1130000,"",IFERROR(MID($Q847,10,7)+0,""))</f>
        <v/>
      </c>
      <c r="O847" s="25" t="str">
        <f>IF(IFERROR(MID($Q847,19,7)+0,"")&lt;1130000,"",IFERROR(MID($Q847,19,7)+0,""))</f>
        <v/>
      </c>
      <c r="P847" s="25" t="str">
        <f>IF(M847="","",IF(N847="",M847,M847&amp;", "&amp;N847))</f>
        <v/>
      </c>
      <c r="Q847" s="37"/>
      <c r="R847" s="37"/>
      <c r="S847" s="35" t="s">
        <v>34</v>
      </c>
      <c r="T847" s="34" t="s">
        <v>36</v>
      </c>
      <c r="U847" s="185" t="s">
        <v>22</v>
      </c>
      <c r="V847" s="188" t="s">
        <v>22</v>
      </c>
      <c r="W847" s="189">
        <v>520</v>
      </c>
      <c r="X847" s="31">
        <v>572</v>
      </c>
      <c r="Y847" s="90">
        <f>IFERROR(ROUND(X847/W847-1,2),"")</f>
        <v>0.1</v>
      </c>
      <c r="Z847" s="31">
        <f>IF(OR(S847="VLD MLC components",S847="VLD MLC pipes",S847="VLD PEX components",S847="VLD PEX pipes",S847="VLD PHC components",S847="VLD PHC pipes",S847="Controls VLD"),"По запросу",X847)</f>
        <v>572</v>
      </c>
      <c r="AA847" s="63">
        <f>ROUND(X847/1.2,3)</f>
        <v>476.66699999999997</v>
      </c>
      <c r="AB847" s="23">
        <v>433.33300000000003</v>
      </c>
      <c r="AC847" s="190">
        <f>IFERROR(ROUND(AA847/AB847-1,2),"")</f>
        <v>0.1</v>
      </c>
      <c r="AD847" s="25">
        <v>7.4399999999999994E-2</v>
      </c>
      <c r="AE847" s="25">
        <v>1.0911875000000001E-4</v>
      </c>
      <c r="AF847" s="25">
        <v>270</v>
      </c>
      <c r="AG847" s="25">
        <v>230</v>
      </c>
      <c r="AH847" s="25">
        <v>600</v>
      </c>
      <c r="AI847" s="25">
        <v>0</v>
      </c>
      <c r="AJ847" s="25" t="s">
        <v>20</v>
      </c>
      <c r="AK847" s="22" t="s">
        <v>20</v>
      </c>
      <c r="AL847" s="25" t="s">
        <v>20</v>
      </c>
      <c r="AM847" s="25">
        <v>10</v>
      </c>
      <c r="AN847" s="25">
        <v>200</v>
      </c>
      <c r="AO847" s="25">
        <v>250</v>
      </c>
      <c r="AP847" s="25">
        <v>45</v>
      </c>
      <c r="AQ847" s="25">
        <v>0.74399999999999999</v>
      </c>
      <c r="AR847" s="173">
        <v>2.2499999999999998E-3</v>
      </c>
      <c r="AS847" s="157">
        <v>0</v>
      </c>
      <c r="AT847" s="93"/>
      <c r="AU847" s="92"/>
      <c r="AV847" s="91"/>
      <c r="AW847" s="92"/>
      <c r="AX847" s="92"/>
      <c r="AY847" s="91"/>
      <c r="AZ847" s="23"/>
      <c r="BA847" s="25"/>
      <c r="BC847">
        <v>572</v>
      </c>
      <c r="BD847" t="str">
        <f>IF(Z847=BC847,"OK")</f>
        <v>OK</v>
      </c>
      <c r="BE847">
        <v>8.6199999999999999E-2</v>
      </c>
      <c r="BF847">
        <v>1.0911875000000001E-4</v>
      </c>
      <c r="BG847">
        <v>395</v>
      </c>
      <c r="BH847">
        <v>195</v>
      </c>
      <c r="BI847">
        <v>170</v>
      </c>
      <c r="BJ847">
        <v>10.343999999999999</v>
      </c>
      <c r="BK847">
        <v>1.309425E-2</v>
      </c>
      <c r="BL847" t="str">
        <f>IF(ABS(AN847*AO847*AP847/1000000000/AR847-1)&lt;0.1,"OK","NO")</f>
        <v>OK</v>
      </c>
      <c r="BN847" s="183"/>
    </row>
    <row r="848" spans="1:66" ht="25.5" x14ac:dyDescent="0.25">
      <c r="A848" s="51"/>
      <c r="B848" s="94">
        <v>842</v>
      </c>
      <c r="C848" s="43">
        <v>1237054</v>
      </c>
      <c r="D848" s="34" t="s">
        <v>6945</v>
      </c>
      <c r="E848" s="36" t="s">
        <v>6848</v>
      </c>
      <c r="F848" s="151" t="s">
        <v>21</v>
      </c>
      <c r="G848" s="102" t="s">
        <v>2182</v>
      </c>
      <c r="H848" s="46" t="s">
        <v>2635</v>
      </c>
      <c r="I848" s="25">
        <f>IFERROR(MID($D848,1,7)+0,"")</f>
        <v>1135857</v>
      </c>
      <c r="J848" s="25">
        <f>IFERROR(MID($D848,10,7)+0,"")</f>
        <v>1070555</v>
      </c>
      <c r="K848" s="25" t="str">
        <f>IFERROR(MID($D848,19,7)+0,"")</f>
        <v/>
      </c>
      <c r="L848" s="25" t="str">
        <f>IFERROR(MID($D848,28,7)+0,"")</f>
        <v/>
      </c>
      <c r="M848" s="25" t="str">
        <f>IF(IFERROR(MID($Q848,1,7)+0,"")&lt;1130000,IF(INDEX(C:C,MATCH(LEFT(Q848,7)+0,I:I,0))&lt;1130000,"",INDEX(C:C,MATCH(LEFT(Q848,7)+0,I:I,0))),IFERROR(MID($Q848,1,7)+0,""))</f>
        <v/>
      </c>
      <c r="N848" s="25" t="str">
        <f>IF(IFERROR(MID($Q848,10,7)+0,"")&lt;1130000,"",IFERROR(MID($Q848,10,7)+0,""))</f>
        <v/>
      </c>
      <c r="O848" s="25" t="str">
        <f>IF(IFERROR(MID($Q848,19,7)+0,"")&lt;1130000,"",IFERROR(MID($Q848,19,7)+0,""))</f>
        <v/>
      </c>
      <c r="P848" s="25" t="str">
        <f>IF(M848="","",IF(N848="",M848,M848&amp;", "&amp;N848))</f>
        <v/>
      </c>
      <c r="Q848" s="37"/>
      <c r="R848" s="37"/>
      <c r="S848" s="35" t="s">
        <v>34</v>
      </c>
      <c r="T848" s="34" t="s">
        <v>36</v>
      </c>
      <c r="U848" s="185" t="s">
        <v>22</v>
      </c>
      <c r="V848" s="188" t="s">
        <v>22</v>
      </c>
      <c r="W848" s="189">
        <v>605</v>
      </c>
      <c r="X848" s="31">
        <v>666</v>
      </c>
      <c r="Y848" s="90">
        <f>IFERROR(ROUND(X848/W848-1,2),"")</f>
        <v>0.1</v>
      </c>
      <c r="Z848" s="31">
        <f>IF(OR(S848="VLD MLC components",S848="VLD MLC pipes",S848="VLD PEX components",S848="VLD PEX pipes",S848="VLD PHC components",S848="VLD PHC pipes",S848="Controls VLD"),"По запросу",X848)</f>
        <v>666</v>
      </c>
      <c r="AA848" s="63">
        <f>ROUND(X848/1.2,3)</f>
        <v>555</v>
      </c>
      <c r="AB848" s="23">
        <v>504.16699999999997</v>
      </c>
      <c r="AC848" s="190">
        <f>IFERROR(ROUND(AA848/AB848-1,2),"")</f>
        <v>0.1</v>
      </c>
      <c r="AD848" s="25">
        <v>9.8299999999999998E-2</v>
      </c>
      <c r="AE848" s="25">
        <v>1.309425E-4</v>
      </c>
      <c r="AF848" s="25">
        <v>605</v>
      </c>
      <c r="AG848" s="25">
        <v>280</v>
      </c>
      <c r="AH848" s="25">
        <v>300</v>
      </c>
      <c r="AI848" s="25">
        <v>0</v>
      </c>
      <c r="AJ848" s="25" t="s">
        <v>20</v>
      </c>
      <c r="AK848" s="22" t="s">
        <v>20</v>
      </c>
      <c r="AL848" s="25" t="s">
        <v>20</v>
      </c>
      <c r="AM848" s="25">
        <v>5</v>
      </c>
      <c r="AN848" s="25">
        <v>200</v>
      </c>
      <c r="AO848" s="25">
        <v>170</v>
      </c>
      <c r="AP848" s="25">
        <v>45</v>
      </c>
      <c r="AQ848" s="25">
        <v>0.49149999999999999</v>
      </c>
      <c r="AR848" s="173">
        <v>1.5299999999999999E-3</v>
      </c>
      <c r="AS848" s="157">
        <v>0</v>
      </c>
      <c r="AT848" s="93"/>
      <c r="AU848" s="92"/>
      <c r="AV848" s="91"/>
      <c r="AW848" s="92"/>
      <c r="AX848" s="92"/>
      <c r="AY848" s="91"/>
      <c r="AZ848" s="23"/>
      <c r="BA848" s="25"/>
      <c r="BC848">
        <v>666</v>
      </c>
      <c r="BD848" t="str">
        <f>IF(Z848=BC848,"OK")</f>
        <v>OK</v>
      </c>
      <c r="BE848">
        <v>0.11700000000000001</v>
      </c>
      <c r="BF848">
        <v>1.309425E-4</v>
      </c>
      <c r="BG848">
        <v>395</v>
      </c>
      <c r="BH848">
        <v>195</v>
      </c>
      <c r="BI848">
        <v>170</v>
      </c>
      <c r="BJ848">
        <v>11.700000000000001</v>
      </c>
      <c r="BK848">
        <v>1.309425E-2</v>
      </c>
      <c r="BL848" t="str">
        <f>IF(ABS(AN848*AO848*AP848/1000000000/AR848-1)&lt;0.1,"OK","NO")</f>
        <v>OK</v>
      </c>
      <c r="BN848" s="183"/>
    </row>
    <row r="849" spans="1:66" ht="38.25" x14ac:dyDescent="0.25">
      <c r="A849" s="51"/>
      <c r="B849" s="94">
        <v>843</v>
      </c>
      <c r="C849" s="43">
        <v>1237055</v>
      </c>
      <c r="D849" s="34" t="s">
        <v>6946</v>
      </c>
      <c r="E849" s="36" t="s">
        <v>6849</v>
      </c>
      <c r="F849" s="151" t="s">
        <v>21</v>
      </c>
      <c r="G849" s="102" t="s">
        <v>2182</v>
      </c>
      <c r="H849" s="46" t="s">
        <v>2635</v>
      </c>
      <c r="I849" s="25">
        <f>IFERROR(MID($D849,1,7)+0,"")</f>
        <v>1135669</v>
      </c>
      <c r="J849" s="25">
        <f>IFERROR(MID($D849,10,7)+0,"")</f>
        <v>1070556</v>
      </c>
      <c r="K849" s="25">
        <f>IFERROR(MID($D849,19,7)+0,"")</f>
        <v>1039940</v>
      </c>
      <c r="L849" s="25" t="str">
        <f>IFERROR(MID($D849,28,7)+0,"")</f>
        <v/>
      </c>
      <c r="M849" s="25" t="str">
        <f>IF(IFERROR(MID($Q849,1,7)+0,"")&lt;1130000,IF(INDEX(C:C,MATCH(LEFT(Q849,7)+0,I:I,0))&lt;1130000,"",INDEX(C:C,MATCH(LEFT(Q849,7)+0,I:I,0))),IFERROR(MID($Q849,1,7)+0,""))</f>
        <v/>
      </c>
      <c r="N849" s="25" t="str">
        <f>IF(IFERROR(MID($Q849,10,7)+0,"")&lt;1130000,"",IFERROR(MID($Q849,10,7)+0,""))</f>
        <v/>
      </c>
      <c r="O849" s="25" t="str">
        <f>IF(IFERROR(MID($Q849,19,7)+0,"")&lt;1130000,"",IFERROR(MID($Q849,19,7)+0,""))</f>
        <v/>
      </c>
      <c r="P849" s="25" t="str">
        <f>IF(M849="","",IF(N849="",M849,M849&amp;", "&amp;N849))</f>
        <v/>
      </c>
      <c r="Q849" s="37"/>
      <c r="R849" s="37"/>
      <c r="S849" s="35" t="s">
        <v>34</v>
      </c>
      <c r="T849" s="34" t="s">
        <v>36</v>
      </c>
      <c r="U849" s="185" t="s">
        <v>22</v>
      </c>
      <c r="V849" s="188" t="s">
        <v>22</v>
      </c>
      <c r="W849" s="189">
        <v>720</v>
      </c>
      <c r="X849" s="31">
        <v>792</v>
      </c>
      <c r="Y849" s="90">
        <f>IFERROR(ROUND(X849/W849-1,2),"")</f>
        <v>0.1</v>
      </c>
      <c r="Z849" s="31">
        <f>IF(OR(S849="VLD MLC components",S849="VLD MLC pipes",S849="VLD PEX components",S849="VLD PEX pipes",S849="VLD PHC components",S849="VLD PHC pipes",S849="Controls VLD"),"По запросу",X849)</f>
        <v>792</v>
      </c>
      <c r="AA849" s="63">
        <f>ROUND(X849/1.2,3)</f>
        <v>660</v>
      </c>
      <c r="AB849" s="23">
        <v>600</v>
      </c>
      <c r="AC849" s="190">
        <f>IFERROR(ROUND(AA849/AB849-1,2),"")</f>
        <v>0.1</v>
      </c>
      <c r="AD849" s="25">
        <v>0.1154</v>
      </c>
      <c r="AE849" s="25">
        <v>1.4549166666666667E-4</v>
      </c>
      <c r="AF849" s="25">
        <v>215</v>
      </c>
      <c r="AG849" s="25">
        <v>35</v>
      </c>
      <c r="AH849" s="25">
        <v>360</v>
      </c>
      <c r="AI849" s="25">
        <v>0</v>
      </c>
      <c r="AJ849" s="25" t="s">
        <v>20</v>
      </c>
      <c r="AK849" s="22" t="s">
        <v>20</v>
      </c>
      <c r="AL849" s="25" t="s">
        <v>20</v>
      </c>
      <c r="AM849" s="25">
        <v>5</v>
      </c>
      <c r="AN849" s="25">
        <v>170</v>
      </c>
      <c r="AO849" s="25">
        <v>200</v>
      </c>
      <c r="AP849" s="25">
        <v>45</v>
      </c>
      <c r="AQ849" s="25">
        <v>0.57699999999999996</v>
      </c>
      <c r="AR849" s="173">
        <v>1.5299999999999999E-3</v>
      </c>
      <c r="AS849" s="157">
        <v>0</v>
      </c>
      <c r="AT849" s="93"/>
      <c r="AU849" s="92"/>
      <c r="AV849" s="91"/>
      <c r="AW849" s="92"/>
      <c r="AX849" s="92"/>
      <c r="AY849" s="91"/>
      <c r="AZ849" s="23"/>
      <c r="BA849" s="25"/>
      <c r="BC849">
        <v>792</v>
      </c>
      <c r="BD849" t="str">
        <f>IF(Z849=BC849,"OK")</f>
        <v>OK</v>
      </c>
      <c r="BE849">
        <v>0.13450000000000001</v>
      </c>
      <c r="BF849">
        <v>1.4549166666666667E-4</v>
      </c>
      <c r="BG849">
        <v>395</v>
      </c>
      <c r="BH849">
        <v>195</v>
      </c>
      <c r="BI849">
        <v>170</v>
      </c>
      <c r="BJ849">
        <v>12.105</v>
      </c>
      <c r="BK849">
        <v>1.309425E-2</v>
      </c>
      <c r="BL849" t="str">
        <f>IF(ABS(AN849*AO849*AP849/1000000000/AR849-1)&lt;0.1,"OK","NO")</f>
        <v>OK</v>
      </c>
      <c r="BN849" s="183"/>
    </row>
    <row r="850" spans="1:66" ht="38.25" x14ac:dyDescent="0.25">
      <c r="A850" s="51"/>
      <c r="B850" s="94">
        <v>844</v>
      </c>
      <c r="C850" s="43">
        <v>1237056</v>
      </c>
      <c r="D850" s="34" t="s">
        <v>6947</v>
      </c>
      <c r="E850" s="36" t="s">
        <v>6850</v>
      </c>
      <c r="F850" s="151" t="s">
        <v>21</v>
      </c>
      <c r="G850" s="102" t="s">
        <v>2182</v>
      </c>
      <c r="H850" s="46" t="s">
        <v>2635</v>
      </c>
      <c r="I850" s="25">
        <f>IFERROR(MID($D850,1,7)+0,"")</f>
        <v>1136903</v>
      </c>
      <c r="J850" s="25">
        <f>IFERROR(MID($D850,10,7)+0,"")</f>
        <v>1046930</v>
      </c>
      <c r="K850" s="25">
        <f>IFERROR(MID($D850,19,7)+0,"")</f>
        <v>1039941</v>
      </c>
      <c r="L850" s="25" t="str">
        <f>IFERROR(MID($D850,28,7)+0,"")</f>
        <v/>
      </c>
      <c r="M850" s="25" t="str">
        <f>IF(IFERROR(MID($Q850,1,7)+0,"")&lt;1130000,IF(INDEX(C:C,MATCH(LEFT(Q850,7)+0,I:I,0))&lt;1130000,"",INDEX(C:C,MATCH(LEFT(Q850,7)+0,I:I,0))),IFERROR(MID($Q850,1,7)+0,""))</f>
        <v/>
      </c>
      <c r="N850" s="25" t="str">
        <f>IF(IFERROR(MID($Q850,10,7)+0,"")&lt;1130000,"",IFERROR(MID($Q850,10,7)+0,""))</f>
        <v/>
      </c>
      <c r="O850" s="25" t="str">
        <f>IF(IFERROR(MID($Q850,19,7)+0,"")&lt;1130000,"",IFERROR(MID($Q850,19,7)+0,""))</f>
        <v/>
      </c>
      <c r="P850" s="25" t="str">
        <f>IF(M850="","",IF(N850="",M850,M850&amp;", "&amp;N850))</f>
        <v/>
      </c>
      <c r="Q850" s="37"/>
      <c r="R850" s="37"/>
      <c r="S850" s="35" t="s">
        <v>34</v>
      </c>
      <c r="T850" s="34" t="s">
        <v>36</v>
      </c>
      <c r="U850" s="185" t="s">
        <v>22</v>
      </c>
      <c r="V850" s="188" t="s">
        <v>22</v>
      </c>
      <c r="W850" s="189">
        <v>1105</v>
      </c>
      <c r="X850" s="31">
        <v>1216</v>
      </c>
      <c r="Y850" s="90">
        <f>IFERROR(ROUND(X850/W850-1,2),"")</f>
        <v>0.1</v>
      </c>
      <c r="Z850" s="31">
        <f>IF(OR(S850="VLD MLC components",S850="VLD MLC pipes",S850="VLD PEX components",S850="VLD PEX pipes",S850="VLD PHC components",S850="VLD PHC pipes",S850="Controls VLD"),"По запросу",X850)</f>
        <v>1216</v>
      </c>
      <c r="AA850" s="63">
        <f>ROUND(X850/1.2,3)</f>
        <v>1013.333</v>
      </c>
      <c r="AB850" s="23">
        <v>920.83299999999997</v>
      </c>
      <c r="AC850" s="190">
        <f>IFERROR(ROUND(AA850/AB850-1,2),"")</f>
        <v>0.1</v>
      </c>
      <c r="AD850" s="25">
        <v>0.21360000000000001</v>
      </c>
      <c r="AE850" s="25">
        <v>2.424861111111111E-4</v>
      </c>
      <c r="AF850" s="25">
        <v>188</v>
      </c>
      <c r="AG850" s="25">
        <v>103</v>
      </c>
      <c r="AH850" s="25">
        <v>108</v>
      </c>
      <c r="AI850" s="25">
        <v>0</v>
      </c>
      <c r="AJ850" s="25" t="s">
        <v>20</v>
      </c>
      <c r="AK850" s="22" t="s">
        <v>20</v>
      </c>
      <c r="AL850" s="25" t="s">
        <v>20</v>
      </c>
      <c r="AM850" s="25">
        <v>1</v>
      </c>
      <c r="AN850" s="25">
        <v>165</v>
      </c>
      <c r="AO850" s="25">
        <v>170</v>
      </c>
      <c r="AP850" s="25">
        <v>50</v>
      </c>
      <c r="AQ850" s="25">
        <v>0.21360000000000001</v>
      </c>
      <c r="AR850" s="173">
        <v>1.4025000000000001E-3</v>
      </c>
      <c r="AS850" s="157">
        <v>0</v>
      </c>
      <c r="AT850" s="93"/>
      <c r="AU850" s="92"/>
      <c r="AV850" s="91"/>
      <c r="AW850" s="92"/>
      <c r="AX850" s="92"/>
      <c r="AY850" s="91"/>
      <c r="AZ850" s="23"/>
      <c r="BA850" s="25"/>
      <c r="BC850">
        <v>1216</v>
      </c>
      <c r="BD850" t="str">
        <f>IF(Z850=BC850,"OK")</f>
        <v>OK</v>
      </c>
      <c r="BE850">
        <v>0.22262999999999999</v>
      </c>
      <c r="BF850">
        <v>2.424861111111111E-4</v>
      </c>
      <c r="BG850">
        <v>395</v>
      </c>
      <c r="BH850">
        <v>195</v>
      </c>
      <c r="BI850">
        <v>170</v>
      </c>
      <c r="BJ850">
        <v>12.022019999999999</v>
      </c>
      <c r="BK850">
        <v>1.309425E-2</v>
      </c>
      <c r="BL850" t="str">
        <f>IF(ABS(AN850*AO850*AP850/1000000000/AR850-1)&lt;0.1,"OK","NO")</f>
        <v>OK</v>
      </c>
      <c r="BN850" s="183"/>
    </row>
    <row r="851" spans="1:66" ht="38.25" x14ac:dyDescent="0.25">
      <c r="A851" s="51"/>
      <c r="B851" s="94">
        <v>845</v>
      </c>
      <c r="C851" s="43">
        <v>1237057</v>
      </c>
      <c r="D851" s="34" t="s">
        <v>6948</v>
      </c>
      <c r="E851" s="36" t="s">
        <v>6851</v>
      </c>
      <c r="F851" s="151" t="s">
        <v>21</v>
      </c>
      <c r="G851" s="102" t="s">
        <v>2182</v>
      </c>
      <c r="H851" s="46" t="s">
        <v>2635</v>
      </c>
      <c r="I851" s="25">
        <f>IFERROR(MID($D851,1,7)+0,"")</f>
        <v>1135858</v>
      </c>
      <c r="J851" s="25">
        <f>IFERROR(MID($D851,10,7)+0,"")</f>
        <v>1046931</v>
      </c>
      <c r="K851" s="25">
        <f>IFERROR(MID($D851,19,7)+0,"")</f>
        <v>1039942</v>
      </c>
      <c r="L851" s="25" t="str">
        <f>IFERROR(MID($D851,28,7)+0,"")</f>
        <v/>
      </c>
      <c r="M851" s="25" t="str">
        <f>IF(IFERROR(MID($Q851,1,7)+0,"")&lt;1130000,IF(INDEX(C:C,MATCH(LEFT(Q851,7)+0,I:I,0))&lt;1130000,"",INDEX(C:C,MATCH(LEFT(Q851,7)+0,I:I,0))),IFERROR(MID($Q851,1,7)+0,""))</f>
        <v/>
      </c>
      <c r="N851" s="25" t="str">
        <f>IF(IFERROR(MID($Q851,10,7)+0,"")&lt;1130000,"",IFERROR(MID($Q851,10,7)+0,""))</f>
        <v/>
      </c>
      <c r="O851" s="25" t="str">
        <f>IF(IFERROR(MID($Q851,19,7)+0,"")&lt;1130000,"",IFERROR(MID($Q851,19,7)+0,""))</f>
        <v/>
      </c>
      <c r="P851" s="25" t="str">
        <f>IF(M851="","",IF(N851="",M851,M851&amp;", "&amp;N851))</f>
        <v/>
      </c>
      <c r="Q851" s="37"/>
      <c r="R851" s="37"/>
      <c r="S851" s="35" t="s">
        <v>34</v>
      </c>
      <c r="T851" s="34" t="s">
        <v>36</v>
      </c>
      <c r="U851" s="185" t="s">
        <v>22</v>
      </c>
      <c r="V851" s="188" t="s">
        <v>22</v>
      </c>
      <c r="W851" s="189">
        <v>1370</v>
      </c>
      <c r="X851" s="31">
        <v>1507</v>
      </c>
      <c r="Y851" s="90">
        <f>IFERROR(ROUND(X851/W851-1,2),"")</f>
        <v>0.1</v>
      </c>
      <c r="Z851" s="31">
        <f>IF(OR(S851="VLD MLC components",S851="VLD MLC pipes",S851="VLD PEX components",S851="VLD PEX pipes",S851="VLD PHC components",S851="VLD PHC pipes",S851="Controls VLD"),"По запросу",X851)</f>
        <v>1507</v>
      </c>
      <c r="AA851" s="63">
        <f>ROUND(X851/1.2,3)</f>
        <v>1255.8330000000001</v>
      </c>
      <c r="AB851" s="23">
        <v>1141.6669999999999</v>
      </c>
      <c r="AC851" s="190">
        <f>IFERROR(ROUND(AA851/AB851-1,2),"")</f>
        <v>0.1</v>
      </c>
      <c r="AD851" s="25">
        <v>0.22</v>
      </c>
      <c r="AE851" s="25">
        <v>2.424861111111111E-4</v>
      </c>
      <c r="AF851" s="25">
        <v>220</v>
      </c>
      <c r="AG851" s="25">
        <v>97</v>
      </c>
      <c r="AH851" s="25">
        <v>108</v>
      </c>
      <c r="AI851" s="25">
        <v>0</v>
      </c>
      <c r="AJ851" s="25" t="s">
        <v>20</v>
      </c>
      <c r="AK851" s="22" t="s">
        <v>20</v>
      </c>
      <c r="AL851" s="25" t="s">
        <v>20</v>
      </c>
      <c r="AM851" s="25">
        <v>1</v>
      </c>
      <c r="AN851" s="25">
        <v>165</v>
      </c>
      <c r="AO851" s="25">
        <v>170</v>
      </c>
      <c r="AP851" s="25">
        <v>50</v>
      </c>
      <c r="AQ851" s="25">
        <v>0.22</v>
      </c>
      <c r="AR851" s="173">
        <v>1.4025000000000001E-3</v>
      </c>
      <c r="AS851" s="157">
        <v>0</v>
      </c>
      <c r="AT851" s="93"/>
      <c r="AU851" s="92"/>
      <c r="AV851" s="91"/>
      <c r="AW851" s="92"/>
      <c r="AX851" s="92"/>
      <c r="AY851" s="91"/>
      <c r="AZ851" s="23"/>
      <c r="BA851" s="25"/>
      <c r="BC851">
        <v>1507</v>
      </c>
      <c r="BD851" t="str">
        <f>IF(Z851=BC851,"OK")</f>
        <v>OK</v>
      </c>
      <c r="BE851">
        <v>0.23694999999999999</v>
      </c>
      <c r="BF851">
        <v>2.424861111111111E-4</v>
      </c>
      <c r="BG851">
        <v>395</v>
      </c>
      <c r="BH851">
        <v>195</v>
      </c>
      <c r="BI851">
        <v>170</v>
      </c>
      <c r="BJ851">
        <v>12.795299999999999</v>
      </c>
      <c r="BK851">
        <v>1.309425E-2</v>
      </c>
      <c r="BL851" t="str">
        <f>IF(ABS(AN851*AO851*AP851/1000000000/AR851-1)&lt;0.1,"OK","NO")</f>
        <v>OK</v>
      </c>
      <c r="BN851" s="183"/>
    </row>
    <row r="852" spans="1:66" ht="25.5" x14ac:dyDescent="0.25">
      <c r="A852" s="51"/>
      <c r="B852" s="94">
        <v>846</v>
      </c>
      <c r="C852" s="43">
        <v>1237071</v>
      </c>
      <c r="D852" s="34" t="s">
        <v>6949</v>
      </c>
      <c r="E852" s="36" t="s">
        <v>6852</v>
      </c>
      <c r="F852" s="151" t="s">
        <v>21</v>
      </c>
      <c r="G852" s="102" t="s">
        <v>2182</v>
      </c>
      <c r="H852" s="46" t="s">
        <v>2635</v>
      </c>
      <c r="I852" s="25">
        <f>IFERROR(MID($D852,1,7)+0,"")</f>
        <v>1135885</v>
      </c>
      <c r="J852" s="25">
        <f>IFERROR(MID($D852,10,7)+0,"")</f>
        <v>1070621</v>
      </c>
      <c r="K852" s="25" t="str">
        <f>IFERROR(MID($D852,19,7)+0,"")</f>
        <v/>
      </c>
      <c r="L852" s="25" t="str">
        <f>IFERROR(MID($D852,28,7)+0,"")</f>
        <v/>
      </c>
      <c r="M852" s="25" t="str">
        <f>IF(IFERROR(MID($Q852,1,7)+0,"")&lt;1130000,IF(INDEX(C:C,MATCH(LEFT(Q852,7)+0,I:I,0))&lt;1130000,"",INDEX(C:C,MATCH(LEFT(Q852,7)+0,I:I,0))),IFERROR(MID($Q852,1,7)+0,""))</f>
        <v/>
      </c>
      <c r="N852" s="25" t="str">
        <f>IF(IFERROR(MID($Q852,10,7)+0,"")&lt;1130000,"",IFERROR(MID($Q852,10,7)+0,""))</f>
        <v/>
      </c>
      <c r="O852" s="25" t="str">
        <f>IF(IFERROR(MID($Q852,19,7)+0,"")&lt;1130000,"",IFERROR(MID($Q852,19,7)+0,""))</f>
        <v/>
      </c>
      <c r="P852" s="25" t="str">
        <f>IF(M852="","",IF(N852="",M852,M852&amp;", "&amp;N852))</f>
        <v/>
      </c>
      <c r="Q852" s="37"/>
      <c r="R852" s="37"/>
      <c r="S852" s="35" t="s">
        <v>34</v>
      </c>
      <c r="T852" s="34" t="s">
        <v>36</v>
      </c>
      <c r="U852" s="185" t="s">
        <v>22</v>
      </c>
      <c r="V852" s="188" t="s">
        <v>22</v>
      </c>
      <c r="W852" s="189">
        <v>225</v>
      </c>
      <c r="X852" s="31">
        <v>248</v>
      </c>
      <c r="Y852" s="90">
        <f>IFERROR(ROUND(X852/W852-1,2),"")</f>
        <v>0.1</v>
      </c>
      <c r="Z852" s="31">
        <f>IF(OR(S852="VLD MLC components",S852="VLD MLC pipes",S852="VLD PEX components",S852="VLD PEX pipes",S852="VLD PHC components",S852="VLD PHC pipes",S852="Controls VLD"),"По запросу",X852)</f>
        <v>248</v>
      </c>
      <c r="AA852" s="63">
        <f>ROUND(X852/1.2,3)</f>
        <v>206.667</v>
      </c>
      <c r="AB852" s="23">
        <v>187.5</v>
      </c>
      <c r="AC852" s="190">
        <f>IFERROR(ROUND(AA852/AB852-1,2),"")</f>
        <v>0.1</v>
      </c>
      <c r="AD852" s="25">
        <v>2.3400000000000001E-2</v>
      </c>
      <c r="AE852" s="25">
        <v>4.3647499999999998E-5</v>
      </c>
      <c r="AF852" s="25">
        <v>340</v>
      </c>
      <c r="AG852" s="25">
        <v>390</v>
      </c>
      <c r="AH852" s="25">
        <v>600</v>
      </c>
      <c r="AI852" s="25">
        <v>0</v>
      </c>
      <c r="AJ852" s="25" t="s">
        <v>20</v>
      </c>
      <c r="AK852" s="22" t="s">
        <v>20</v>
      </c>
      <c r="AL852" s="25" t="s">
        <v>20</v>
      </c>
      <c r="AM852" s="25">
        <v>10</v>
      </c>
      <c r="AN852" s="25">
        <v>165</v>
      </c>
      <c r="AO852" s="25">
        <v>170</v>
      </c>
      <c r="AP852" s="25">
        <v>35</v>
      </c>
      <c r="AQ852" s="25">
        <v>0.23400000000000001</v>
      </c>
      <c r="AR852" s="173">
        <v>9.8174999999999998E-4</v>
      </c>
      <c r="AS852" s="157">
        <v>0</v>
      </c>
      <c r="AT852" s="93"/>
      <c r="AU852" s="92"/>
      <c r="AV852" s="91"/>
      <c r="AW852" s="92"/>
      <c r="AX852" s="92"/>
      <c r="AY852" s="91"/>
      <c r="AZ852" s="23"/>
      <c r="BA852" s="25"/>
      <c r="BC852">
        <v>248</v>
      </c>
      <c r="BD852" t="str">
        <f>IF(Z852=BC852,"OK")</f>
        <v>OK</v>
      </c>
      <c r="BE852">
        <v>2.64E-2</v>
      </c>
      <c r="BF852">
        <v>4.3647499999999998E-5</v>
      </c>
      <c r="BG852">
        <v>395</v>
      </c>
      <c r="BH852">
        <v>195</v>
      </c>
      <c r="BI852">
        <v>170</v>
      </c>
      <c r="BJ852">
        <v>7.92</v>
      </c>
      <c r="BK852">
        <v>1.309425E-2</v>
      </c>
      <c r="BL852" t="str">
        <f>IF(ABS(AN852*AO852*AP852/1000000000/AR852-1)&lt;0.1,"OK","NO")</f>
        <v>OK</v>
      </c>
      <c r="BN852" s="183"/>
    </row>
    <row r="853" spans="1:66" ht="38.25" x14ac:dyDescent="0.25">
      <c r="A853" s="51"/>
      <c r="B853" s="94">
        <v>847</v>
      </c>
      <c r="C853" s="43">
        <v>1237081</v>
      </c>
      <c r="D853" s="34" t="s">
        <v>6950</v>
      </c>
      <c r="E853" s="36" t="s">
        <v>6853</v>
      </c>
      <c r="F853" s="151" t="s">
        <v>21</v>
      </c>
      <c r="G853" s="102" t="s">
        <v>2182</v>
      </c>
      <c r="H853" s="46" t="s">
        <v>2635</v>
      </c>
      <c r="I853" s="25">
        <f>IFERROR(MID($D853,1,7)+0,"")</f>
        <v>1135670</v>
      </c>
      <c r="J853" s="25">
        <f>IFERROR(MID($D853,10,7)+0,"")</f>
        <v>1070560</v>
      </c>
      <c r="K853" s="25">
        <f>IFERROR(MID($D853,19,7)+0,"")</f>
        <v>1039944</v>
      </c>
      <c r="L853" s="25" t="str">
        <f>IFERROR(MID($D853,28,7)+0,"")</f>
        <v/>
      </c>
      <c r="M853" s="25" t="str">
        <f>IF(IFERROR(MID($Q853,1,7)+0,"")&lt;1130000,IF(INDEX(C:C,MATCH(LEFT(Q853,7)+0,I:I,0))&lt;1130000,"",INDEX(C:C,MATCH(LEFT(Q853,7)+0,I:I,0))),IFERROR(MID($Q853,1,7)+0,""))</f>
        <v/>
      </c>
      <c r="N853" s="25" t="str">
        <f>IF(IFERROR(MID($Q853,10,7)+0,"")&lt;1130000,"",IFERROR(MID($Q853,10,7)+0,""))</f>
        <v/>
      </c>
      <c r="O853" s="25" t="str">
        <f>IF(IFERROR(MID($Q853,19,7)+0,"")&lt;1130000,"",IFERROR(MID($Q853,19,7)+0,""))</f>
        <v/>
      </c>
      <c r="P853" s="25" t="str">
        <f>IF(M853="","",IF(N853="",M853,M853&amp;", "&amp;N853))</f>
        <v/>
      </c>
      <c r="Q853" s="37"/>
      <c r="R853" s="37"/>
      <c r="S853" s="35" t="s">
        <v>34</v>
      </c>
      <c r="T853" s="34" t="s">
        <v>36</v>
      </c>
      <c r="U853" s="185" t="s">
        <v>22</v>
      </c>
      <c r="V853" s="188" t="s">
        <v>22</v>
      </c>
      <c r="W853" s="189">
        <v>480</v>
      </c>
      <c r="X853" s="31">
        <v>528</v>
      </c>
      <c r="Y853" s="90">
        <f>IFERROR(ROUND(X853/W853-1,2),"")</f>
        <v>0.1</v>
      </c>
      <c r="Z853" s="31">
        <f>IF(OR(S853="VLD MLC components",S853="VLD MLC pipes",S853="VLD PEX components",S853="VLD PEX pipes",S853="VLD PHC components",S853="VLD PHC pipes",S853="Controls VLD"),"По запросу",X853)</f>
        <v>528</v>
      </c>
      <c r="AA853" s="63">
        <f>ROUND(X853/1.2,3)</f>
        <v>440</v>
      </c>
      <c r="AB853" s="23">
        <v>400</v>
      </c>
      <c r="AC853" s="190">
        <f>IFERROR(ROUND(AA853/AB853-1,2),"")</f>
        <v>0.1</v>
      </c>
      <c r="AD853" s="25">
        <v>6.9099999999999995E-2</v>
      </c>
      <c r="AE853" s="25">
        <v>1.00725E-4</v>
      </c>
      <c r="AF853" s="25">
        <v>7170</v>
      </c>
      <c r="AG853" s="25">
        <v>2180</v>
      </c>
      <c r="AH853" s="25">
        <v>2860</v>
      </c>
      <c r="AI853" s="25">
        <v>0</v>
      </c>
      <c r="AJ853" s="25" t="s">
        <v>20</v>
      </c>
      <c r="AK853" s="22" t="s">
        <v>20</v>
      </c>
      <c r="AL853" s="25" t="s">
        <v>20</v>
      </c>
      <c r="AM853" s="25">
        <v>10</v>
      </c>
      <c r="AN853" s="25">
        <v>200</v>
      </c>
      <c r="AO853" s="25">
        <v>250</v>
      </c>
      <c r="AP853" s="25">
        <v>35</v>
      </c>
      <c r="AQ853" s="25">
        <v>0.69099999999999995</v>
      </c>
      <c r="AR853" s="173">
        <v>1.75E-3</v>
      </c>
      <c r="AS853" s="157">
        <v>0</v>
      </c>
      <c r="AT853" s="93"/>
      <c r="AU853" s="92"/>
      <c r="AV853" s="91"/>
      <c r="AW853" s="92"/>
      <c r="AX853" s="92"/>
      <c r="AY853" s="91"/>
      <c r="AZ853" s="23"/>
      <c r="BA853" s="25"/>
      <c r="BC853">
        <v>528</v>
      </c>
      <c r="BD853" t="str">
        <f>IF(Z853=BC853,"OK")</f>
        <v>OK</v>
      </c>
      <c r="BE853">
        <v>8.1480000000000011E-2</v>
      </c>
      <c r="BF853">
        <v>1.00725E-4</v>
      </c>
      <c r="BG853">
        <v>395</v>
      </c>
      <c r="BH853">
        <v>195</v>
      </c>
      <c r="BI853">
        <v>170</v>
      </c>
      <c r="BJ853">
        <v>10.592400000000001</v>
      </c>
      <c r="BK853">
        <v>1.309425E-2</v>
      </c>
      <c r="BL853" t="str">
        <f>IF(ABS(AN853*AO853*AP853/1000000000/AR853-1)&lt;0.1,"OK","NO")</f>
        <v>OK</v>
      </c>
      <c r="BN853" s="183"/>
    </row>
    <row r="854" spans="1:66" ht="38.25" x14ac:dyDescent="0.25">
      <c r="A854" s="51"/>
      <c r="B854" s="94">
        <v>848</v>
      </c>
      <c r="C854" s="43">
        <v>1237082</v>
      </c>
      <c r="D854" s="34" t="s">
        <v>6951</v>
      </c>
      <c r="E854" s="36" t="s">
        <v>6854</v>
      </c>
      <c r="F854" s="151" t="s">
        <v>21</v>
      </c>
      <c r="G854" s="102" t="s">
        <v>2182</v>
      </c>
      <c r="H854" s="46" t="s">
        <v>2635</v>
      </c>
      <c r="I854" s="25">
        <f>IFERROR(MID($D854,1,7)+0,"")</f>
        <v>1135671</v>
      </c>
      <c r="J854" s="25">
        <f>IFERROR(MID($D854,10,7)+0,"")</f>
        <v>1070561</v>
      </c>
      <c r="K854" s="25">
        <f>IFERROR(MID($D854,19,7)+0,"")</f>
        <v>1039945</v>
      </c>
      <c r="L854" s="25" t="str">
        <f>IFERROR(MID($D854,28,7)+0,"")</f>
        <v/>
      </c>
      <c r="M854" s="25" t="str">
        <f>IF(IFERROR(MID($Q854,1,7)+0,"")&lt;1130000,IF(INDEX(C:C,MATCH(LEFT(Q854,7)+0,I:I,0))&lt;1130000,"",INDEX(C:C,MATCH(LEFT(Q854,7)+0,I:I,0))),IFERROR(MID($Q854,1,7)+0,""))</f>
        <v/>
      </c>
      <c r="N854" s="25" t="str">
        <f>IF(IFERROR(MID($Q854,10,7)+0,"")&lt;1130000,"",IFERROR(MID($Q854,10,7)+0,""))</f>
        <v/>
      </c>
      <c r="O854" s="25" t="str">
        <f>IF(IFERROR(MID($Q854,19,7)+0,"")&lt;1130000,"",IFERROR(MID($Q854,19,7)+0,""))</f>
        <v/>
      </c>
      <c r="P854" s="25" t="str">
        <f>IF(M854="","",IF(N854="",M854,M854&amp;", "&amp;N854))</f>
        <v/>
      </c>
      <c r="Q854" s="37"/>
      <c r="R854" s="37"/>
      <c r="S854" s="35" t="s">
        <v>34</v>
      </c>
      <c r="T854" s="34" t="s">
        <v>36</v>
      </c>
      <c r="U854" s="185" t="s">
        <v>22</v>
      </c>
      <c r="V854" s="188" t="s">
        <v>22</v>
      </c>
      <c r="W854" s="189">
        <v>685</v>
      </c>
      <c r="X854" s="31">
        <v>754</v>
      </c>
      <c r="Y854" s="90">
        <f>IFERROR(ROUND(X854/W854-1,2),"")</f>
        <v>0.1</v>
      </c>
      <c r="Z854" s="31">
        <f>IF(OR(S854="VLD MLC components",S854="VLD MLC pipes",S854="VLD PEX components",S854="VLD PEX pipes",S854="VLD PHC components",S854="VLD PHC pipes",S854="Controls VLD"),"По запросу",X854)</f>
        <v>754</v>
      </c>
      <c r="AA854" s="63">
        <f>ROUND(X854/1.2,3)</f>
        <v>628.33299999999997</v>
      </c>
      <c r="AB854" s="23">
        <v>570.83299999999997</v>
      </c>
      <c r="AC854" s="190">
        <f>IFERROR(ROUND(AA854/AB854-1,2),"")</f>
        <v>0.1</v>
      </c>
      <c r="AD854" s="25">
        <v>0.1007</v>
      </c>
      <c r="AE854" s="25">
        <v>1.6367812499999999E-4</v>
      </c>
      <c r="AF854" s="25">
        <v>5720</v>
      </c>
      <c r="AG854" s="25">
        <v>2290</v>
      </c>
      <c r="AH854" s="25">
        <v>2560</v>
      </c>
      <c r="AI854" s="25">
        <v>0</v>
      </c>
      <c r="AJ854" s="25" t="s">
        <v>20</v>
      </c>
      <c r="AK854" s="22" t="s">
        <v>20</v>
      </c>
      <c r="AL854" s="25" t="s">
        <v>20</v>
      </c>
      <c r="AM854" s="25">
        <v>10</v>
      </c>
      <c r="AN854" s="25">
        <v>200</v>
      </c>
      <c r="AO854" s="25">
        <v>250</v>
      </c>
      <c r="AP854" s="25">
        <v>35</v>
      </c>
      <c r="AQ854" s="25">
        <v>1.0069999999999999</v>
      </c>
      <c r="AR854" s="173">
        <v>1.75E-3</v>
      </c>
      <c r="AS854" s="157">
        <v>0</v>
      </c>
      <c r="AT854" s="93"/>
      <c r="AU854" s="92"/>
      <c r="AV854" s="91"/>
      <c r="AW854" s="92"/>
      <c r="AX854" s="92"/>
      <c r="AY854" s="91"/>
      <c r="AZ854" s="23"/>
      <c r="BA854" s="25"/>
      <c r="BC854">
        <v>754</v>
      </c>
      <c r="BD854" t="str">
        <f>IF(Z854=BC854,"OK")</f>
        <v>OK</v>
      </c>
      <c r="BE854">
        <v>0.11722</v>
      </c>
      <c r="BF854">
        <v>1.6367812499999999E-4</v>
      </c>
      <c r="BG854">
        <v>395</v>
      </c>
      <c r="BH854">
        <v>195</v>
      </c>
      <c r="BI854">
        <v>170</v>
      </c>
      <c r="BJ854">
        <v>9.377600000000001</v>
      </c>
      <c r="BK854">
        <v>1.309425E-2</v>
      </c>
      <c r="BL854" t="str">
        <f>IF(ABS(AN854*AO854*AP854/1000000000/AR854-1)&lt;0.1,"OK","NO")</f>
        <v>OK</v>
      </c>
      <c r="BN854" s="183"/>
    </row>
    <row r="855" spans="1:66" ht="38.25" x14ac:dyDescent="0.25">
      <c r="A855" s="51"/>
      <c r="B855" s="94">
        <v>849</v>
      </c>
      <c r="C855" s="43">
        <v>1237083</v>
      </c>
      <c r="D855" s="34" t="s">
        <v>6952</v>
      </c>
      <c r="E855" s="36" t="s">
        <v>6855</v>
      </c>
      <c r="F855" s="151" t="s">
        <v>21</v>
      </c>
      <c r="G855" s="102" t="s">
        <v>2182</v>
      </c>
      <c r="H855" s="46" t="s">
        <v>2635</v>
      </c>
      <c r="I855" s="25">
        <f>IFERROR(MID($D855,1,7)+0,"")</f>
        <v>1135672</v>
      </c>
      <c r="J855" s="25">
        <f>IFERROR(MID($D855,10,7)+0,"")</f>
        <v>1070562</v>
      </c>
      <c r="K855" s="25">
        <f>IFERROR(MID($D855,19,7)+0,"")</f>
        <v>1039946</v>
      </c>
      <c r="L855" s="25" t="str">
        <f>IFERROR(MID($D855,28,7)+0,"")</f>
        <v/>
      </c>
      <c r="M855" s="25" t="str">
        <f>IF(IFERROR(MID($Q855,1,7)+0,"")&lt;1130000,IF(INDEX(C:C,MATCH(LEFT(Q855,7)+0,I:I,0))&lt;1130000,"",INDEX(C:C,MATCH(LEFT(Q855,7)+0,I:I,0))),IFERROR(MID($Q855,1,7)+0,""))</f>
        <v/>
      </c>
      <c r="N855" s="25" t="str">
        <f>IF(IFERROR(MID($Q855,10,7)+0,"")&lt;1130000,"",IFERROR(MID($Q855,10,7)+0,""))</f>
        <v/>
      </c>
      <c r="O855" s="25" t="str">
        <f>IF(IFERROR(MID($Q855,19,7)+0,"")&lt;1130000,"",IFERROR(MID($Q855,19,7)+0,""))</f>
        <v/>
      </c>
      <c r="P855" s="25" t="str">
        <f>IF(M855="","",IF(N855="",M855,M855&amp;", "&amp;N855))</f>
        <v/>
      </c>
      <c r="Q855" s="37"/>
      <c r="R855" s="37"/>
      <c r="S855" s="35" t="s">
        <v>34</v>
      </c>
      <c r="T855" s="34" t="s">
        <v>36</v>
      </c>
      <c r="U855" s="185" t="s">
        <v>22</v>
      </c>
      <c r="V855" s="188" t="s">
        <v>22</v>
      </c>
      <c r="W855" s="189">
        <v>1055</v>
      </c>
      <c r="X855" s="31">
        <v>1161</v>
      </c>
      <c r="Y855" s="90">
        <f>IFERROR(ROUND(X855/W855-1,2),"")</f>
        <v>0.1</v>
      </c>
      <c r="Z855" s="31">
        <f>IF(OR(S855="VLD MLC components",S855="VLD MLC pipes",S855="VLD PEX components",S855="VLD PEX pipes",S855="VLD PHC components",S855="VLD PHC pipes",S855="Controls VLD"),"По запросу",X855)</f>
        <v>1161</v>
      </c>
      <c r="AA855" s="63">
        <f>ROUND(X855/1.2,3)</f>
        <v>967.5</v>
      </c>
      <c r="AB855" s="23">
        <v>879.16700000000003</v>
      </c>
      <c r="AC855" s="190">
        <f>IFERROR(ROUND(AA855/AB855-1,2),"")</f>
        <v>0.1</v>
      </c>
      <c r="AD855" s="25">
        <v>0.17169999999999999</v>
      </c>
      <c r="AE855" s="25">
        <v>3.2735624999999998E-4</v>
      </c>
      <c r="AF855" s="25">
        <v>350</v>
      </c>
      <c r="AG855" s="25">
        <v>80</v>
      </c>
      <c r="AH855" s="25">
        <v>320</v>
      </c>
      <c r="AI855" s="25">
        <v>0</v>
      </c>
      <c r="AJ855" s="25" t="s">
        <v>20</v>
      </c>
      <c r="AK855" s="22" t="s">
        <v>20</v>
      </c>
      <c r="AL855" s="25" t="s">
        <v>20</v>
      </c>
      <c r="AM855" s="25">
        <v>10</v>
      </c>
      <c r="AN855" s="25">
        <v>260</v>
      </c>
      <c r="AO855" s="25">
        <v>300</v>
      </c>
      <c r="AP855" s="25">
        <v>45</v>
      </c>
      <c r="AQ855" s="25">
        <v>1.7169999999999999</v>
      </c>
      <c r="AR855" s="173">
        <v>3.5100000000000001E-3</v>
      </c>
      <c r="AS855" s="157">
        <v>0</v>
      </c>
      <c r="AT855" s="93"/>
      <c r="AU855" s="92"/>
      <c r="AV855" s="91"/>
      <c r="AW855" s="92"/>
      <c r="AX855" s="92"/>
      <c r="AY855" s="91"/>
      <c r="AZ855" s="23"/>
      <c r="BA855" s="25"/>
      <c r="BC855">
        <v>1161</v>
      </c>
      <c r="BD855" t="str">
        <f>IF(Z855=BC855,"OK")</f>
        <v>OK</v>
      </c>
      <c r="BE855">
        <v>0.20024</v>
      </c>
      <c r="BF855">
        <v>3.2735624999999998E-4</v>
      </c>
      <c r="BG855">
        <v>395</v>
      </c>
      <c r="BH855">
        <v>195</v>
      </c>
      <c r="BI855">
        <v>170</v>
      </c>
      <c r="BJ855">
        <v>8.0096000000000007</v>
      </c>
      <c r="BK855">
        <v>1.309425E-2</v>
      </c>
      <c r="BL855" t="str">
        <f>IF(ABS(AN855*AO855*AP855/1000000000/AR855-1)&lt;0.1,"OK","NO")</f>
        <v>OK</v>
      </c>
      <c r="BN855" s="183"/>
    </row>
    <row r="856" spans="1:66" ht="38.25" x14ac:dyDescent="0.25">
      <c r="A856" s="51"/>
      <c r="B856" s="94">
        <v>850</v>
      </c>
      <c r="C856" s="43">
        <v>1237084</v>
      </c>
      <c r="D856" s="34" t="s">
        <v>6953</v>
      </c>
      <c r="E856" s="36" t="s">
        <v>6856</v>
      </c>
      <c r="F856" s="151" t="s">
        <v>21</v>
      </c>
      <c r="G856" s="102" t="s">
        <v>2182</v>
      </c>
      <c r="H856" s="46" t="s">
        <v>2635</v>
      </c>
      <c r="I856" s="25">
        <f>IFERROR(MID($D856,1,7)+0,"")</f>
        <v>1135673</v>
      </c>
      <c r="J856" s="25">
        <f>IFERROR(MID($D856,10,7)+0,"")</f>
        <v>1070563</v>
      </c>
      <c r="K856" s="25">
        <f>IFERROR(MID($D856,19,7)+0,"")</f>
        <v>1039947</v>
      </c>
      <c r="L856" s="25" t="str">
        <f>IFERROR(MID($D856,28,7)+0,"")</f>
        <v/>
      </c>
      <c r="M856" s="25" t="str">
        <f>IF(IFERROR(MID($Q856,1,7)+0,"")&lt;1130000,IF(INDEX(C:C,MATCH(LEFT(Q856,7)+0,I:I,0))&lt;1130000,"",INDEX(C:C,MATCH(LEFT(Q856,7)+0,I:I,0))),IFERROR(MID($Q856,1,7)+0,""))</f>
        <v/>
      </c>
      <c r="N856" s="25" t="str">
        <f>IF(IFERROR(MID($Q856,10,7)+0,"")&lt;1130000,"",IFERROR(MID($Q856,10,7)+0,""))</f>
        <v/>
      </c>
      <c r="O856" s="25" t="str">
        <f>IF(IFERROR(MID($Q856,19,7)+0,"")&lt;1130000,"",IFERROR(MID($Q856,19,7)+0,""))</f>
        <v/>
      </c>
      <c r="P856" s="25" t="str">
        <f>IF(M856="","",IF(N856="",M856,M856&amp;", "&amp;N856))</f>
        <v/>
      </c>
      <c r="Q856" s="37"/>
      <c r="R856" s="37"/>
      <c r="S856" s="35" t="s">
        <v>34</v>
      </c>
      <c r="T856" s="34" t="s">
        <v>36</v>
      </c>
      <c r="U856" s="185" t="s">
        <v>22</v>
      </c>
      <c r="V856" s="188" t="s">
        <v>22</v>
      </c>
      <c r="W856" s="189">
        <v>1540</v>
      </c>
      <c r="X856" s="31">
        <v>1694</v>
      </c>
      <c r="Y856" s="90">
        <f>IFERROR(ROUND(X856/W856-1,2),"")</f>
        <v>0.1</v>
      </c>
      <c r="Z856" s="31">
        <f>IF(OR(S856="VLD MLC components",S856="VLD MLC pipes",S856="VLD PEX components",S856="VLD PEX pipes",S856="VLD PHC components",S856="VLD PHC pipes",S856="Controls VLD"),"По запросу",X856)</f>
        <v>1694</v>
      </c>
      <c r="AA856" s="63">
        <f>ROUND(X856/1.2,3)</f>
        <v>1411.6669999999999</v>
      </c>
      <c r="AB856" s="23">
        <v>1283.3330000000001</v>
      </c>
      <c r="AC856" s="190">
        <f>IFERROR(ROUND(AA856/AB856-1,2),"")</f>
        <v>0.1</v>
      </c>
      <c r="AD856" s="25">
        <v>0.25519999999999998</v>
      </c>
      <c r="AE856" s="25">
        <v>3.7412142857142855E-4</v>
      </c>
      <c r="AF856" s="25">
        <v>715</v>
      </c>
      <c r="AG856" s="25">
        <v>90</v>
      </c>
      <c r="AH856" s="25">
        <v>315</v>
      </c>
      <c r="AI856" s="25">
        <v>0</v>
      </c>
      <c r="AJ856" s="25" t="s">
        <v>20</v>
      </c>
      <c r="AK856" s="22" t="s">
        <v>20</v>
      </c>
      <c r="AL856" s="25" t="s">
        <v>20</v>
      </c>
      <c r="AM856" s="25">
        <v>5</v>
      </c>
      <c r="AN856" s="25">
        <v>260</v>
      </c>
      <c r="AO856" s="25">
        <v>300</v>
      </c>
      <c r="AP856" s="25">
        <v>45</v>
      </c>
      <c r="AQ856" s="25">
        <v>1.2759999999999998</v>
      </c>
      <c r="AR856" s="173">
        <v>3.5100000000000001E-3</v>
      </c>
      <c r="AS856" s="157">
        <v>0</v>
      </c>
      <c r="AT856" s="93"/>
      <c r="AU856" s="92"/>
      <c r="AV856" s="91"/>
      <c r="AW856" s="92"/>
      <c r="AX856" s="92"/>
      <c r="AY856" s="91"/>
      <c r="AZ856" s="23"/>
      <c r="BA856" s="25"/>
      <c r="BC856">
        <v>1694</v>
      </c>
      <c r="BD856" t="str">
        <f>IF(Z856=BC856,"OK")</f>
        <v>OK</v>
      </c>
      <c r="BE856">
        <v>0.31686000000000003</v>
      </c>
      <c r="BF856">
        <v>3.7412142857142855E-4</v>
      </c>
      <c r="BG856">
        <v>395</v>
      </c>
      <c r="BH856">
        <v>195</v>
      </c>
      <c r="BI856">
        <v>170</v>
      </c>
      <c r="BJ856">
        <v>11.090100000000001</v>
      </c>
      <c r="BK856">
        <v>1.309425E-2</v>
      </c>
      <c r="BL856" t="str">
        <f>IF(ABS(AN856*AO856*AP856/1000000000/AR856-1)&lt;0.1,"OK","NO")</f>
        <v>OK</v>
      </c>
      <c r="BN856" s="183"/>
    </row>
    <row r="857" spans="1:66" ht="38.25" x14ac:dyDescent="0.25">
      <c r="A857" s="51"/>
      <c r="B857" s="94">
        <v>851</v>
      </c>
      <c r="C857" s="43">
        <v>1237085</v>
      </c>
      <c r="D857" s="34" t="s">
        <v>6954</v>
      </c>
      <c r="E857" s="36" t="s">
        <v>6857</v>
      </c>
      <c r="F857" s="151" t="s">
        <v>21</v>
      </c>
      <c r="G857" s="102" t="s">
        <v>2182</v>
      </c>
      <c r="H857" s="46" t="s">
        <v>2635</v>
      </c>
      <c r="I857" s="25">
        <f>IFERROR(MID($D857,1,7)+0,"")</f>
        <v>1136905</v>
      </c>
      <c r="J857" s="25">
        <f>IFERROR(MID($D857,10,7)+0,"")</f>
        <v>1046921</v>
      </c>
      <c r="K857" s="25">
        <f>IFERROR(MID($D857,19,7)+0,"")</f>
        <v>1046390</v>
      </c>
      <c r="L857" s="25" t="str">
        <f>IFERROR(MID($D857,28,7)+0,"")</f>
        <v/>
      </c>
      <c r="M857" s="25" t="str">
        <f>IF(IFERROR(MID($Q857,1,7)+0,"")&lt;1130000,IF(INDEX(C:C,MATCH(LEFT(Q857,7)+0,I:I,0))&lt;1130000,"",INDEX(C:C,MATCH(LEFT(Q857,7)+0,I:I,0))),IFERROR(MID($Q857,1,7)+0,""))</f>
        <v/>
      </c>
      <c r="N857" s="25" t="str">
        <f>IF(IFERROR(MID($Q857,10,7)+0,"")&lt;1130000,"",IFERROR(MID($Q857,10,7)+0,""))</f>
        <v/>
      </c>
      <c r="O857" s="25" t="str">
        <f>IF(IFERROR(MID($Q857,19,7)+0,"")&lt;1130000,"",IFERROR(MID($Q857,19,7)+0,""))</f>
        <v/>
      </c>
      <c r="P857" s="25" t="str">
        <f>IF(M857="","",IF(N857="",M857,M857&amp;", "&amp;N857))</f>
        <v/>
      </c>
      <c r="Q857" s="37"/>
      <c r="R857" s="37"/>
      <c r="S857" s="35" t="s">
        <v>34</v>
      </c>
      <c r="T857" s="34" t="s">
        <v>36</v>
      </c>
      <c r="U857" s="185" t="s">
        <v>22</v>
      </c>
      <c r="V857" s="188" t="s">
        <v>22</v>
      </c>
      <c r="W857" s="189">
        <v>3225</v>
      </c>
      <c r="X857" s="31">
        <v>3548</v>
      </c>
      <c r="Y857" s="90">
        <f>IFERROR(ROUND(X857/W857-1,2),"")</f>
        <v>0.1</v>
      </c>
      <c r="Z857" s="31">
        <f>IF(OR(S857="VLD MLC components",S857="VLD MLC pipes",S857="VLD PEX components",S857="VLD PEX pipes",S857="VLD PHC components",S857="VLD PHC pipes",S857="Controls VLD"),"По запросу",X857)</f>
        <v>3548</v>
      </c>
      <c r="AA857" s="63">
        <f>ROUND(X857/1.2,3)</f>
        <v>2956.6669999999999</v>
      </c>
      <c r="AB857" s="23">
        <v>2687.5</v>
      </c>
      <c r="AC857" s="190">
        <f>IFERROR(ROUND(AA857/AB857-1,2),"")</f>
        <v>0.1</v>
      </c>
      <c r="AD857" s="25">
        <v>0.54990000000000006</v>
      </c>
      <c r="AE857" s="25">
        <v>5.9519318181818187E-4</v>
      </c>
      <c r="AF857" s="25">
        <v>215</v>
      </c>
      <c r="AG857" s="25">
        <v>105</v>
      </c>
      <c r="AH857" s="25">
        <v>110</v>
      </c>
      <c r="AI857" s="25">
        <v>0</v>
      </c>
      <c r="AJ857" s="25" t="s">
        <v>20</v>
      </c>
      <c r="AK857" s="22" t="s">
        <v>20</v>
      </c>
      <c r="AL857" s="25" t="s">
        <v>20</v>
      </c>
      <c r="AM857" s="25">
        <v>1</v>
      </c>
      <c r="AN857" s="25">
        <v>170</v>
      </c>
      <c r="AO857" s="25">
        <v>200</v>
      </c>
      <c r="AP857" s="25">
        <v>50</v>
      </c>
      <c r="AQ857" s="25">
        <v>0.54990000000000006</v>
      </c>
      <c r="AR857" s="173">
        <v>1.6999999999999999E-3</v>
      </c>
      <c r="AS857" s="157">
        <v>0</v>
      </c>
      <c r="AT857" s="93"/>
      <c r="AU857" s="92"/>
      <c r="AV857" s="91"/>
      <c r="AW857" s="92"/>
      <c r="AX857" s="92"/>
      <c r="AY857" s="91"/>
      <c r="AZ857" s="23"/>
      <c r="BA857" s="25"/>
      <c r="BC857">
        <v>3548</v>
      </c>
      <c r="BD857" t="str">
        <f>IF(Z857=BC857,"OK")</f>
        <v>OK</v>
      </c>
      <c r="BE857">
        <v>0.54986000000000002</v>
      </c>
      <c r="BF857">
        <v>5.9519318181818187E-4</v>
      </c>
      <c r="BG857">
        <v>395</v>
      </c>
      <c r="BH857">
        <v>195</v>
      </c>
      <c r="BI857">
        <v>170</v>
      </c>
      <c r="BJ857">
        <v>12.096920000000001</v>
      </c>
      <c r="BK857">
        <v>1.309425E-2</v>
      </c>
      <c r="BL857" t="str">
        <f>IF(ABS(AN857*AO857*AP857/1000000000/AR857-1)&lt;0.1,"OK","NO")</f>
        <v>OK</v>
      </c>
      <c r="BN857" s="183"/>
    </row>
    <row r="858" spans="1:66" ht="38.25" x14ac:dyDescent="0.25">
      <c r="A858" s="51"/>
      <c r="B858" s="94">
        <v>852</v>
      </c>
      <c r="C858" s="43">
        <v>1237091</v>
      </c>
      <c r="D858" s="34" t="s">
        <v>6955</v>
      </c>
      <c r="E858" s="36" t="s">
        <v>6858</v>
      </c>
      <c r="F858" s="151" t="s">
        <v>21</v>
      </c>
      <c r="G858" s="102" t="s">
        <v>2182</v>
      </c>
      <c r="H858" s="46" t="s">
        <v>2635</v>
      </c>
      <c r="I858" s="25">
        <f>IFERROR(MID($D858,1,7)+0,"")</f>
        <v>1135678</v>
      </c>
      <c r="J858" s="25">
        <f>IFERROR(MID($D858,10,7)+0,"")</f>
        <v>1070566</v>
      </c>
      <c r="K858" s="25">
        <f>IFERROR(MID($D858,19,7)+0,"")</f>
        <v>1039948</v>
      </c>
      <c r="L858" s="25" t="str">
        <f>IFERROR(MID($D858,28,7)+0,"")</f>
        <v/>
      </c>
      <c r="M858" s="25" t="str">
        <f>IF(IFERROR(MID($Q858,1,7)+0,"")&lt;1130000,IF(INDEX(C:C,MATCH(LEFT(Q858,7)+0,I:I,0))&lt;1130000,"",INDEX(C:C,MATCH(LEFT(Q858,7)+0,I:I,0))),IFERROR(MID($Q858,1,7)+0,""))</f>
        <v/>
      </c>
      <c r="N858" s="25" t="str">
        <f>IF(IFERROR(MID($Q858,10,7)+0,"")&lt;1130000,"",IFERROR(MID($Q858,10,7)+0,""))</f>
        <v/>
      </c>
      <c r="O858" s="25" t="str">
        <f>IF(IFERROR(MID($Q858,19,7)+0,"")&lt;1130000,"",IFERROR(MID($Q858,19,7)+0,""))</f>
        <v/>
      </c>
      <c r="P858" s="25" t="str">
        <f>IF(M858="","",IF(N858="",M858,M858&amp;", "&amp;N858))</f>
        <v/>
      </c>
      <c r="Q858" s="37"/>
      <c r="R858" s="37"/>
      <c r="S858" s="35" t="s">
        <v>34</v>
      </c>
      <c r="T858" s="34" t="s">
        <v>36</v>
      </c>
      <c r="U858" s="185" t="s">
        <v>22</v>
      </c>
      <c r="V858" s="188" t="s">
        <v>22</v>
      </c>
      <c r="W858" s="189">
        <v>560</v>
      </c>
      <c r="X858" s="31">
        <v>616</v>
      </c>
      <c r="Y858" s="90">
        <f>IFERROR(ROUND(X858/W858-1,2),"")</f>
        <v>0.1</v>
      </c>
      <c r="Z858" s="31">
        <f>IF(OR(S858="VLD MLC components",S858="VLD MLC pipes",S858="VLD PEX components",S858="VLD PEX pipes",S858="VLD PHC components",S858="VLD PHC pipes",S858="Controls VLD"),"По запросу",X858)</f>
        <v>616</v>
      </c>
      <c r="AA858" s="63">
        <f>ROUND(X858/1.2,3)</f>
        <v>513.33299999999997</v>
      </c>
      <c r="AB858" s="23">
        <v>466.66699999999997</v>
      </c>
      <c r="AC858" s="190">
        <f>IFERROR(ROUND(AA858/AB858-1,2),"")</f>
        <v>0.1</v>
      </c>
      <c r="AD858" s="25">
        <v>7.9399999999999998E-2</v>
      </c>
      <c r="AE858" s="25">
        <v>1.4549166666666667E-4</v>
      </c>
      <c r="AF858" s="25">
        <v>1080</v>
      </c>
      <c r="AG858" s="25">
        <v>280</v>
      </c>
      <c r="AH858" s="25">
        <v>360</v>
      </c>
      <c r="AI858" s="25">
        <v>0</v>
      </c>
      <c r="AJ858" s="25" t="s">
        <v>20</v>
      </c>
      <c r="AK858" s="22" t="s">
        <v>20</v>
      </c>
      <c r="AL858" s="25" t="s">
        <v>20</v>
      </c>
      <c r="AM858" s="25">
        <v>10</v>
      </c>
      <c r="AN858" s="25">
        <v>200</v>
      </c>
      <c r="AO858" s="25">
        <v>250</v>
      </c>
      <c r="AP858" s="25">
        <v>35</v>
      </c>
      <c r="AQ858" s="25">
        <v>0.79400000000000004</v>
      </c>
      <c r="AR858" s="173">
        <v>1.75E-3</v>
      </c>
      <c r="AS858" s="157">
        <v>0</v>
      </c>
      <c r="AT858" s="93"/>
      <c r="AU858" s="92"/>
      <c r="AV858" s="91"/>
      <c r="AW858" s="92"/>
      <c r="AX858" s="92"/>
      <c r="AY858" s="91"/>
      <c r="AZ858" s="23"/>
      <c r="BA858" s="25"/>
      <c r="BC858">
        <v>616</v>
      </c>
      <c r="BD858" t="str">
        <f>IF(Z858=BC858,"OK")</f>
        <v>OK</v>
      </c>
      <c r="BE858">
        <v>9.1859999999999997E-2</v>
      </c>
      <c r="BF858">
        <v>1.4549166666666667E-4</v>
      </c>
      <c r="BG858">
        <v>395</v>
      </c>
      <c r="BH858">
        <v>195</v>
      </c>
      <c r="BI858">
        <v>170</v>
      </c>
      <c r="BJ858">
        <v>8.2674000000000003</v>
      </c>
      <c r="BK858">
        <v>1.309425E-2</v>
      </c>
      <c r="BL858" t="str">
        <f>IF(ABS(AN858*AO858*AP858/1000000000/AR858-1)&lt;0.1,"OK","NO")</f>
        <v>OK</v>
      </c>
      <c r="BN858" s="183"/>
    </row>
    <row r="859" spans="1:66" ht="38.25" x14ac:dyDescent="0.25">
      <c r="A859" s="51"/>
      <c r="B859" s="94">
        <v>853</v>
      </c>
      <c r="C859" s="43">
        <v>1237092</v>
      </c>
      <c r="D859" s="34" t="s">
        <v>6956</v>
      </c>
      <c r="E859" s="36" t="s">
        <v>6859</v>
      </c>
      <c r="F859" s="151" t="s">
        <v>21</v>
      </c>
      <c r="G859" s="102" t="s">
        <v>2182</v>
      </c>
      <c r="H859" s="46" t="s">
        <v>2635</v>
      </c>
      <c r="I859" s="25">
        <f>IFERROR(MID($D859,1,7)+0,"")</f>
        <v>1135679</v>
      </c>
      <c r="J859" s="25">
        <f>IFERROR(MID($D859,10,7)+0,"")</f>
        <v>1070567</v>
      </c>
      <c r="K859" s="25">
        <f>IFERROR(MID($D859,19,7)+0,"")</f>
        <v>1039949</v>
      </c>
      <c r="L859" s="25" t="str">
        <f>IFERROR(MID($D859,28,7)+0,"")</f>
        <v/>
      </c>
      <c r="M859" s="25" t="str">
        <f>IF(IFERROR(MID($Q859,1,7)+0,"")&lt;1130000,IF(INDEX(C:C,MATCH(LEFT(Q859,7)+0,I:I,0))&lt;1130000,"",INDEX(C:C,MATCH(LEFT(Q859,7)+0,I:I,0))),IFERROR(MID($Q859,1,7)+0,""))</f>
        <v/>
      </c>
      <c r="N859" s="25" t="str">
        <f>IF(IFERROR(MID($Q859,10,7)+0,"")&lt;1130000,"",IFERROR(MID($Q859,10,7)+0,""))</f>
        <v/>
      </c>
      <c r="O859" s="25" t="str">
        <f>IF(IFERROR(MID($Q859,19,7)+0,"")&lt;1130000,"",IFERROR(MID($Q859,19,7)+0,""))</f>
        <v/>
      </c>
      <c r="P859" s="25" t="str">
        <f>IF(M859="","",IF(N859="",M859,M859&amp;", "&amp;N859))</f>
        <v/>
      </c>
      <c r="Q859" s="37"/>
      <c r="R859" s="37"/>
      <c r="S859" s="35" t="s">
        <v>34</v>
      </c>
      <c r="T859" s="34" t="s">
        <v>36</v>
      </c>
      <c r="U859" s="185" t="s">
        <v>22</v>
      </c>
      <c r="V859" s="188" t="s">
        <v>22</v>
      </c>
      <c r="W859" s="189">
        <v>610</v>
      </c>
      <c r="X859" s="31">
        <v>671</v>
      </c>
      <c r="Y859" s="90">
        <f>IFERROR(ROUND(X859/W859-1,2),"")</f>
        <v>0.1</v>
      </c>
      <c r="Z859" s="31">
        <f>IF(OR(S859="VLD MLC components",S859="VLD MLC pipes",S859="VLD PEX components",S859="VLD PEX pipes",S859="VLD PHC components",S859="VLD PHC pipes",S859="Controls VLD"),"По запросу",X859)</f>
        <v>671</v>
      </c>
      <c r="AA859" s="63">
        <f>ROUND(X859/1.2,3)</f>
        <v>559.16700000000003</v>
      </c>
      <c r="AB859" s="23">
        <v>508.33300000000003</v>
      </c>
      <c r="AC859" s="190">
        <f>IFERROR(ROUND(AA859/AB859-1,2),"")</f>
        <v>0.1</v>
      </c>
      <c r="AD859" s="25">
        <v>8.1600000000000006E-2</v>
      </c>
      <c r="AE859" s="25">
        <v>1.4549166666666667E-4</v>
      </c>
      <c r="AF859" s="25">
        <v>6480</v>
      </c>
      <c r="AG859" s="25">
        <v>2750</v>
      </c>
      <c r="AH859" s="25">
        <v>3060</v>
      </c>
      <c r="AI859" s="25">
        <v>0</v>
      </c>
      <c r="AJ859" s="25" t="s">
        <v>20</v>
      </c>
      <c r="AK859" s="22" t="s">
        <v>20</v>
      </c>
      <c r="AL859" s="25" t="s">
        <v>20</v>
      </c>
      <c r="AM859" s="25">
        <v>10</v>
      </c>
      <c r="AN859" s="25">
        <v>200</v>
      </c>
      <c r="AO859" s="25">
        <v>250</v>
      </c>
      <c r="AP859" s="25">
        <v>35</v>
      </c>
      <c r="AQ859" s="25">
        <v>0.81600000000000006</v>
      </c>
      <c r="AR859" s="173">
        <v>1.75E-3</v>
      </c>
      <c r="AS859" s="157">
        <v>0</v>
      </c>
      <c r="AT859" s="93"/>
      <c r="AU859" s="92"/>
      <c r="AV859" s="91"/>
      <c r="AW859" s="92"/>
      <c r="AX859" s="92"/>
      <c r="AY859" s="91"/>
      <c r="AZ859" s="23"/>
      <c r="BA859" s="25"/>
      <c r="BC859">
        <v>671</v>
      </c>
      <c r="BD859" t="str">
        <f>IF(Z859=BC859,"OK")</f>
        <v>OK</v>
      </c>
      <c r="BE859">
        <v>9.733E-2</v>
      </c>
      <c r="BF859">
        <v>1.4549166666666667E-4</v>
      </c>
      <c r="BG859">
        <v>395</v>
      </c>
      <c r="BH859">
        <v>195</v>
      </c>
      <c r="BI859">
        <v>170</v>
      </c>
      <c r="BJ859">
        <v>8.7597000000000005</v>
      </c>
      <c r="BK859">
        <v>1.309425E-2</v>
      </c>
      <c r="BL859" t="str">
        <f>IF(ABS(AN859*AO859*AP859/1000000000/AR859-1)&lt;0.1,"OK","NO")</f>
        <v>OK</v>
      </c>
      <c r="BN859" s="183"/>
    </row>
    <row r="860" spans="1:66" ht="38.25" x14ac:dyDescent="0.25">
      <c r="A860" s="51"/>
      <c r="B860" s="94">
        <v>854</v>
      </c>
      <c r="C860" s="43">
        <v>1237093</v>
      </c>
      <c r="D860" s="34" t="s">
        <v>6957</v>
      </c>
      <c r="E860" s="36" t="s">
        <v>6860</v>
      </c>
      <c r="F860" s="151" t="s">
        <v>21</v>
      </c>
      <c r="G860" s="102" t="s">
        <v>2182</v>
      </c>
      <c r="H860" s="46" t="s">
        <v>2635</v>
      </c>
      <c r="I860" s="25">
        <f>IFERROR(MID($D860,1,7)+0,"")</f>
        <v>1135680</v>
      </c>
      <c r="J860" s="25">
        <f>IFERROR(MID($D860,10,7)+0,"")</f>
        <v>1070568</v>
      </c>
      <c r="K860" s="25">
        <f>IFERROR(MID($D860,19,7)+0,"")</f>
        <v>1039950</v>
      </c>
      <c r="L860" s="25" t="str">
        <f>IFERROR(MID($D860,28,7)+0,"")</f>
        <v/>
      </c>
      <c r="M860" s="25" t="str">
        <f>IF(IFERROR(MID($Q860,1,7)+0,"")&lt;1130000,IF(INDEX(C:C,MATCH(LEFT(Q860,7)+0,I:I,0))&lt;1130000,"",INDEX(C:C,MATCH(LEFT(Q860,7)+0,I:I,0))),IFERROR(MID($Q860,1,7)+0,""))</f>
        <v/>
      </c>
      <c r="N860" s="25" t="str">
        <f>IF(IFERROR(MID($Q860,10,7)+0,"")&lt;1130000,"",IFERROR(MID($Q860,10,7)+0,""))</f>
        <v/>
      </c>
      <c r="O860" s="25" t="str">
        <f>IF(IFERROR(MID($Q860,19,7)+0,"")&lt;1130000,"",IFERROR(MID($Q860,19,7)+0,""))</f>
        <v/>
      </c>
      <c r="P860" s="25" t="str">
        <f>IF(M860="","",IF(N860="",M860,M860&amp;", "&amp;N860))</f>
        <v/>
      </c>
      <c r="Q860" s="37"/>
      <c r="R860" s="37"/>
      <c r="S860" s="35" t="s">
        <v>34</v>
      </c>
      <c r="T860" s="34" t="s">
        <v>36</v>
      </c>
      <c r="U860" s="185" t="s">
        <v>22</v>
      </c>
      <c r="V860" s="188" t="s">
        <v>22</v>
      </c>
      <c r="W860" s="189">
        <v>625</v>
      </c>
      <c r="X860" s="31">
        <v>688</v>
      </c>
      <c r="Y860" s="90">
        <f>IFERROR(ROUND(X860/W860-1,2),"")</f>
        <v>0.1</v>
      </c>
      <c r="Z860" s="31">
        <f>IF(OR(S860="VLD MLC components",S860="VLD MLC pipes",S860="VLD PEX components",S860="VLD PEX pipes",S860="VLD PHC components",S860="VLD PHC pipes",S860="Controls VLD"),"По запросу",X860)</f>
        <v>688</v>
      </c>
      <c r="AA860" s="63">
        <f>ROUND(X860/1.2,3)</f>
        <v>573.33299999999997</v>
      </c>
      <c r="AB860" s="23">
        <v>520.83299999999997</v>
      </c>
      <c r="AC860" s="190">
        <f>IFERROR(ROUND(AA860/AB860-1,2),"")</f>
        <v>0.1</v>
      </c>
      <c r="AD860" s="25">
        <v>8.9200000000000002E-2</v>
      </c>
      <c r="AE860" s="25">
        <v>1.4549166666666667E-4</v>
      </c>
      <c r="AF860" s="25">
        <v>5520</v>
      </c>
      <c r="AG860" s="25">
        <v>1615</v>
      </c>
      <c r="AH860" s="25">
        <v>1980</v>
      </c>
      <c r="AI860" s="25">
        <v>0</v>
      </c>
      <c r="AJ860" s="25" t="s">
        <v>20</v>
      </c>
      <c r="AK860" s="22" t="s">
        <v>20</v>
      </c>
      <c r="AL860" s="25" t="s">
        <v>20</v>
      </c>
      <c r="AM860" s="25">
        <v>10</v>
      </c>
      <c r="AN860" s="25">
        <v>200</v>
      </c>
      <c r="AO860" s="25">
        <v>250</v>
      </c>
      <c r="AP860" s="25">
        <v>35</v>
      </c>
      <c r="AQ860" s="25">
        <v>0.89200000000000002</v>
      </c>
      <c r="AR860" s="173">
        <v>1.75E-3</v>
      </c>
      <c r="AS860" s="157">
        <v>0</v>
      </c>
      <c r="AT860" s="93"/>
      <c r="AU860" s="92"/>
      <c r="AV860" s="91"/>
      <c r="AW860" s="92"/>
      <c r="AX860" s="92"/>
      <c r="AY860" s="91"/>
      <c r="AZ860" s="23"/>
      <c r="BA860" s="25"/>
      <c r="BC860">
        <v>688</v>
      </c>
      <c r="BD860" t="str">
        <f>IF(Z860=BC860,"OK")</f>
        <v>OK</v>
      </c>
      <c r="BE860">
        <v>0.104</v>
      </c>
      <c r="BF860">
        <v>1.4549166666666667E-4</v>
      </c>
      <c r="BG860">
        <v>395</v>
      </c>
      <c r="BH860">
        <v>195</v>
      </c>
      <c r="BI860">
        <v>170</v>
      </c>
      <c r="BJ860">
        <v>9.36</v>
      </c>
      <c r="BK860">
        <v>1.309425E-2</v>
      </c>
      <c r="BL860" t="str">
        <f>IF(ABS(AN860*AO860*AP860/1000000000/AR860-1)&lt;0.1,"OK","NO")</f>
        <v>OK</v>
      </c>
      <c r="BN860" s="183"/>
    </row>
    <row r="861" spans="1:66" ht="38.25" x14ac:dyDescent="0.25">
      <c r="A861" s="51"/>
      <c r="B861" s="94">
        <v>855</v>
      </c>
      <c r="C861" s="43">
        <v>1237094</v>
      </c>
      <c r="D861" s="34" t="s">
        <v>6958</v>
      </c>
      <c r="E861" s="36" t="s">
        <v>6861</v>
      </c>
      <c r="F861" s="151" t="s">
        <v>21</v>
      </c>
      <c r="G861" s="102" t="s">
        <v>2182</v>
      </c>
      <c r="H861" s="46" t="s">
        <v>2635</v>
      </c>
      <c r="I861" s="25">
        <f>IFERROR(MID($D861,1,7)+0,"")</f>
        <v>1135681</v>
      </c>
      <c r="J861" s="25">
        <f>IFERROR(MID($D861,10,7)+0,"")</f>
        <v>1070569</v>
      </c>
      <c r="K861" s="25">
        <f>IFERROR(MID($D861,19,7)+0,"")</f>
        <v>1039951</v>
      </c>
      <c r="L861" s="25" t="str">
        <f>IFERROR(MID($D861,28,7)+0,"")</f>
        <v/>
      </c>
      <c r="M861" s="25" t="str">
        <f>IF(IFERROR(MID($Q861,1,7)+0,"")&lt;1130000,IF(INDEX(C:C,MATCH(LEFT(Q861,7)+0,I:I,0))&lt;1130000,"",INDEX(C:C,MATCH(LEFT(Q861,7)+0,I:I,0))),IFERROR(MID($Q861,1,7)+0,""))</f>
        <v/>
      </c>
      <c r="N861" s="25" t="str">
        <f>IF(IFERROR(MID($Q861,10,7)+0,"")&lt;1130000,"",IFERROR(MID($Q861,10,7)+0,""))</f>
        <v/>
      </c>
      <c r="O861" s="25" t="str">
        <f>IF(IFERROR(MID($Q861,19,7)+0,"")&lt;1130000,"",IFERROR(MID($Q861,19,7)+0,""))</f>
        <v/>
      </c>
      <c r="P861" s="25" t="str">
        <f>IF(M861="","",IF(N861="",M861,M861&amp;", "&amp;N861))</f>
        <v/>
      </c>
      <c r="Q861" s="37"/>
      <c r="R861" s="37"/>
      <c r="S861" s="35" t="s">
        <v>34</v>
      </c>
      <c r="T861" s="34" t="s">
        <v>36</v>
      </c>
      <c r="U861" s="185" t="s">
        <v>22</v>
      </c>
      <c r="V861" s="188" t="s">
        <v>22</v>
      </c>
      <c r="W861" s="189">
        <v>638</v>
      </c>
      <c r="X861" s="31">
        <v>702</v>
      </c>
      <c r="Y861" s="90">
        <f>IFERROR(ROUND(X861/W861-1,2),"")</f>
        <v>0.1</v>
      </c>
      <c r="Z861" s="31">
        <f>IF(OR(S861="VLD MLC components",S861="VLD MLC pipes",S861="VLD PEX components",S861="VLD PEX pipes",S861="VLD PHC components",S861="VLD PHC pipes",S861="Controls VLD"),"По запросу",X861)</f>
        <v>702</v>
      </c>
      <c r="AA861" s="63">
        <f>ROUND(X861/1.2,3)</f>
        <v>585</v>
      </c>
      <c r="AB861" s="23">
        <v>531.66700000000003</v>
      </c>
      <c r="AC861" s="190">
        <f>IFERROR(ROUND(AA861/AB861-1,2),"")</f>
        <v>0.1</v>
      </c>
      <c r="AD861" s="25">
        <v>9.6100000000000005E-2</v>
      </c>
      <c r="AE861" s="25">
        <v>1.4549166666666667E-4</v>
      </c>
      <c r="AF861" s="25">
        <v>2830</v>
      </c>
      <c r="AG861" s="25">
        <v>1130</v>
      </c>
      <c r="AH861" s="25">
        <v>1260</v>
      </c>
      <c r="AI861" s="25">
        <v>0</v>
      </c>
      <c r="AJ861" s="25" t="s">
        <v>20</v>
      </c>
      <c r="AK861" s="22" t="s">
        <v>20</v>
      </c>
      <c r="AL861" s="25" t="s">
        <v>20</v>
      </c>
      <c r="AM861" s="25">
        <v>10</v>
      </c>
      <c r="AN861" s="25">
        <v>200</v>
      </c>
      <c r="AO861" s="25">
        <v>250</v>
      </c>
      <c r="AP861" s="25">
        <v>35</v>
      </c>
      <c r="AQ861" s="25">
        <v>0.96100000000000008</v>
      </c>
      <c r="AR861" s="173">
        <v>1.75E-3</v>
      </c>
      <c r="AS861" s="157">
        <v>0</v>
      </c>
      <c r="AT861" s="93"/>
      <c r="AU861" s="92"/>
      <c r="AV861" s="91"/>
      <c r="AW861" s="92"/>
      <c r="AX861" s="92"/>
      <c r="AY861" s="91"/>
      <c r="AZ861" s="23"/>
      <c r="BA861" s="25"/>
      <c r="BC861">
        <v>702</v>
      </c>
      <c r="BD861" t="str">
        <f>IF(Z861=BC861,"OK")</f>
        <v>OK</v>
      </c>
      <c r="BE861">
        <v>0.1115</v>
      </c>
      <c r="BF861">
        <v>1.4549166666666667E-4</v>
      </c>
      <c r="BG861">
        <v>395</v>
      </c>
      <c r="BH861">
        <v>195</v>
      </c>
      <c r="BI861">
        <v>170</v>
      </c>
      <c r="BJ861">
        <v>10.035</v>
      </c>
      <c r="BK861">
        <v>1.309425E-2</v>
      </c>
      <c r="BL861" t="str">
        <f>IF(ABS(AN861*AO861*AP861/1000000000/AR861-1)&lt;0.1,"OK","NO")</f>
        <v>OK</v>
      </c>
      <c r="BN861" s="183"/>
    </row>
    <row r="862" spans="1:66" ht="25.5" x14ac:dyDescent="0.25">
      <c r="A862" s="51"/>
      <c r="B862" s="94">
        <v>856</v>
      </c>
      <c r="C862" s="43">
        <v>1237095</v>
      </c>
      <c r="D862" s="34">
        <v>1070570</v>
      </c>
      <c r="E862" s="36" t="s">
        <v>6862</v>
      </c>
      <c r="F862" s="151" t="s">
        <v>21</v>
      </c>
      <c r="G862" s="102" t="s">
        <v>2182</v>
      </c>
      <c r="H862" s="46" t="s">
        <v>2635</v>
      </c>
      <c r="I862" s="25">
        <f>IFERROR(MID($D862,1,7)+0,"")</f>
        <v>1070570</v>
      </c>
      <c r="J862" s="25" t="str">
        <f>IFERROR(MID($D862,10,7)+0,"")</f>
        <v/>
      </c>
      <c r="K862" s="25" t="str">
        <f>IFERROR(MID($D862,19,7)+0,"")</f>
        <v/>
      </c>
      <c r="L862" s="25" t="str">
        <f>IFERROR(MID($D862,28,7)+0,"")</f>
        <v/>
      </c>
      <c r="M862" s="25" t="str">
        <f>IF(IFERROR(MID($Q862,1,7)+0,"")&lt;1130000,IF(INDEX(C:C,MATCH(LEFT(Q862,7)+0,I:I,0))&lt;1130000,"",INDEX(C:C,MATCH(LEFT(Q862,7)+0,I:I,0))),IFERROR(MID($Q862,1,7)+0,""))</f>
        <v/>
      </c>
      <c r="N862" s="25" t="str">
        <f>IF(IFERROR(MID($Q862,10,7)+0,"")&lt;1130000,"",IFERROR(MID($Q862,10,7)+0,""))</f>
        <v/>
      </c>
      <c r="O862" s="25" t="str">
        <f>IF(IFERROR(MID($Q862,19,7)+0,"")&lt;1130000,"",IFERROR(MID($Q862,19,7)+0,""))</f>
        <v/>
      </c>
      <c r="P862" s="25" t="str">
        <f>IF(M862="","",IF(N862="",M862,M862&amp;", "&amp;N862))</f>
        <v/>
      </c>
      <c r="Q862" s="25"/>
      <c r="R862" s="37"/>
      <c r="S862" s="35" t="s">
        <v>34</v>
      </c>
      <c r="T862" s="34" t="s">
        <v>36</v>
      </c>
      <c r="U862" s="185" t="s">
        <v>22</v>
      </c>
      <c r="V862" s="188" t="s">
        <v>22</v>
      </c>
      <c r="W862" s="189">
        <v>740</v>
      </c>
      <c r="X862" s="31">
        <v>814</v>
      </c>
      <c r="Y862" s="90">
        <f>IFERROR(ROUND(X862/W862-1,2),"")</f>
        <v>0.1</v>
      </c>
      <c r="Z862" s="31">
        <f>IF(OR(S862="VLD MLC components",S862="VLD MLC pipes",S862="VLD PEX components",S862="VLD PEX pipes",S862="VLD PHC components",S862="VLD PHC pipes",S862="Controls VLD"),"По запросу",X862)</f>
        <v>814</v>
      </c>
      <c r="AA862" s="63">
        <f>ROUND(X862/1.2,3)</f>
        <v>678.33299999999997</v>
      </c>
      <c r="AB862" s="23">
        <v>616.66700000000003</v>
      </c>
      <c r="AC862" s="190">
        <f>IFERROR(ROUND(AA862/AB862-1,2),"")</f>
        <v>0.1</v>
      </c>
      <c r="AD862" s="25">
        <v>0.14038999999999999</v>
      </c>
      <c r="AE862" s="25">
        <v>1.8706071428571428E-4</v>
      </c>
      <c r="AF862" s="25">
        <v>610</v>
      </c>
      <c r="AG862" s="25" t="s">
        <v>22</v>
      </c>
      <c r="AH862" s="25">
        <v>0</v>
      </c>
      <c r="AI862" s="25">
        <v>0</v>
      </c>
      <c r="AJ862" s="25" t="s">
        <v>20</v>
      </c>
      <c r="AK862" s="22" t="s">
        <v>20</v>
      </c>
      <c r="AL862" s="25" t="s">
        <v>20</v>
      </c>
      <c r="AM862" s="25">
        <v>70</v>
      </c>
      <c r="AN862" s="25">
        <v>395</v>
      </c>
      <c r="AO862" s="25">
        <v>195</v>
      </c>
      <c r="AP862" s="25">
        <v>35</v>
      </c>
      <c r="AQ862" s="25">
        <v>9.8272999999999993</v>
      </c>
      <c r="AR862" s="25">
        <v>1.309425E-2</v>
      </c>
      <c r="AS862" s="157">
        <v>0</v>
      </c>
      <c r="AT862" s="93"/>
      <c r="AU862" s="92"/>
      <c r="AV862" s="91"/>
      <c r="AW862" s="92"/>
      <c r="AX862" s="92"/>
      <c r="AY862" s="91"/>
      <c r="AZ862" s="23"/>
      <c r="BA862" s="25"/>
      <c r="BC862">
        <v>814</v>
      </c>
      <c r="BD862" t="str">
        <f>IF(Z862=BC862,"OK")</f>
        <v>OK</v>
      </c>
      <c r="BE862">
        <v>0.14038999999999999</v>
      </c>
      <c r="BF862">
        <v>1.8706071428571428E-4</v>
      </c>
      <c r="BG862">
        <v>395</v>
      </c>
      <c r="BH862">
        <v>195</v>
      </c>
      <c r="BI862">
        <v>170</v>
      </c>
      <c r="BJ862">
        <v>9.8272999999999993</v>
      </c>
      <c r="BK862">
        <v>1.309425E-2</v>
      </c>
      <c r="BL862" t="str">
        <f>IF(ABS(AN862*AO862*AP862/1000000000/AR862-1)&lt;0.1,"OK","NO")</f>
        <v>NO</v>
      </c>
      <c r="BN862" s="183"/>
    </row>
    <row r="863" spans="1:66" ht="38.25" x14ac:dyDescent="0.25">
      <c r="A863" s="51"/>
      <c r="B863" s="94">
        <v>857</v>
      </c>
      <c r="C863" s="43">
        <v>1237096</v>
      </c>
      <c r="D863" s="34" t="s">
        <v>6959</v>
      </c>
      <c r="E863" s="36" t="s">
        <v>6863</v>
      </c>
      <c r="F863" s="151" t="s">
        <v>21</v>
      </c>
      <c r="G863" s="102" t="s">
        <v>2182</v>
      </c>
      <c r="H863" s="46" t="s">
        <v>2635</v>
      </c>
      <c r="I863" s="25">
        <f>IFERROR(MID($D863,1,7)+0,"")</f>
        <v>1135682</v>
      </c>
      <c r="J863" s="25">
        <f>IFERROR(MID($D863,10,7)+0,"")</f>
        <v>1070571</v>
      </c>
      <c r="K863" s="25">
        <f>IFERROR(MID($D863,19,7)+0,"")</f>
        <v>1039952</v>
      </c>
      <c r="L863" s="25" t="str">
        <f>IFERROR(MID($D863,28,7)+0,"")</f>
        <v/>
      </c>
      <c r="M863" s="25" t="str">
        <f>IF(IFERROR(MID($Q863,1,7)+0,"")&lt;1130000,IF(INDEX(C:C,MATCH(LEFT(Q863,7)+0,I:I,0))&lt;1130000,"",INDEX(C:C,MATCH(LEFT(Q863,7)+0,I:I,0))),IFERROR(MID($Q863,1,7)+0,""))</f>
        <v/>
      </c>
      <c r="N863" s="25" t="str">
        <f>IF(IFERROR(MID($Q863,10,7)+0,"")&lt;1130000,"",IFERROR(MID($Q863,10,7)+0,""))</f>
        <v/>
      </c>
      <c r="O863" s="25" t="str">
        <f>IF(IFERROR(MID($Q863,19,7)+0,"")&lt;1130000,"",IFERROR(MID($Q863,19,7)+0,""))</f>
        <v/>
      </c>
      <c r="P863" s="25" t="str">
        <f>IF(M863="","",IF(N863="",M863,M863&amp;", "&amp;N863))</f>
        <v/>
      </c>
      <c r="Q863" s="37"/>
      <c r="R863" s="37"/>
      <c r="S863" s="35" t="s">
        <v>34</v>
      </c>
      <c r="T863" s="34" t="s">
        <v>36</v>
      </c>
      <c r="U863" s="185" t="s">
        <v>22</v>
      </c>
      <c r="V863" s="188" t="s">
        <v>22</v>
      </c>
      <c r="W863" s="189">
        <v>780</v>
      </c>
      <c r="X863" s="31">
        <v>858</v>
      </c>
      <c r="Y863" s="90">
        <f>IFERROR(ROUND(X863/W863-1,2),"")</f>
        <v>0.1</v>
      </c>
      <c r="Z863" s="31">
        <f>IF(OR(S863="VLD MLC components",S863="VLD MLC pipes",S863="VLD PEX components",S863="VLD PEX pipes",S863="VLD PHC components",S863="VLD PHC pipes",S863="Controls VLD"),"По запросу",X863)</f>
        <v>858</v>
      </c>
      <c r="AA863" s="63">
        <f>ROUND(X863/1.2,3)</f>
        <v>715</v>
      </c>
      <c r="AB863" s="23">
        <v>650</v>
      </c>
      <c r="AC863" s="190">
        <f>IFERROR(ROUND(AA863/AB863-1,2),"")</f>
        <v>0.1</v>
      </c>
      <c r="AD863" s="25">
        <v>0.12720000000000001</v>
      </c>
      <c r="AE863" s="25">
        <v>1.8706071428571428E-4</v>
      </c>
      <c r="AF863" s="25">
        <v>1200</v>
      </c>
      <c r="AG863" s="25">
        <v>0</v>
      </c>
      <c r="AH863" s="25">
        <v>0</v>
      </c>
      <c r="AI863" s="25">
        <v>0</v>
      </c>
      <c r="AJ863" s="25" t="s">
        <v>20</v>
      </c>
      <c r="AK863" s="22" t="s">
        <v>20</v>
      </c>
      <c r="AL863" s="25" t="s">
        <v>20</v>
      </c>
      <c r="AM863" s="25">
        <v>10</v>
      </c>
      <c r="AN863" s="25">
        <v>260</v>
      </c>
      <c r="AO863" s="25">
        <v>300</v>
      </c>
      <c r="AP863" s="25">
        <v>45</v>
      </c>
      <c r="AQ863" s="25">
        <v>1.272</v>
      </c>
      <c r="AR863" s="173">
        <v>3.5100000000000001E-3</v>
      </c>
      <c r="AS863" s="157">
        <v>0</v>
      </c>
      <c r="AT863" s="93"/>
      <c r="AU863" s="92"/>
      <c r="AV863" s="91"/>
      <c r="AW863" s="92"/>
      <c r="AX863" s="92"/>
      <c r="AY863" s="91"/>
      <c r="AZ863" s="23"/>
      <c r="BA863" s="25"/>
      <c r="BC863">
        <v>858</v>
      </c>
      <c r="BD863" t="str">
        <f>IF(Z863=BC863,"OK")</f>
        <v>OK</v>
      </c>
      <c r="BE863">
        <v>0.14540999999999998</v>
      </c>
      <c r="BF863">
        <v>1.8706071428571428E-4</v>
      </c>
      <c r="BG863">
        <v>395</v>
      </c>
      <c r="BH863">
        <v>195</v>
      </c>
      <c r="BI863">
        <v>170</v>
      </c>
      <c r="BJ863">
        <v>10.178699999999999</v>
      </c>
      <c r="BK863">
        <v>1.309425E-2</v>
      </c>
      <c r="BL863" t="str">
        <f>IF(ABS(AN863*AO863*AP863/1000000000/AR863-1)&lt;0.1,"OK","NO")</f>
        <v>OK</v>
      </c>
      <c r="BN863" s="183"/>
    </row>
    <row r="864" spans="1:66" ht="38.25" x14ac:dyDescent="0.25">
      <c r="A864" s="51"/>
      <c r="B864" s="94">
        <v>858</v>
      </c>
      <c r="C864" s="43">
        <v>1237098</v>
      </c>
      <c r="D864" s="34" t="s">
        <v>6960</v>
      </c>
      <c r="E864" s="36" t="s">
        <v>6864</v>
      </c>
      <c r="F864" s="151" t="s">
        <v>21</v>
      </c>
      <c r="G864" s="102" t="s">
        <v>2182</v>
      </c>
      <c r="H864" s="46" t="s">
        <v>2635</v>
      </c>
      <c r="I864" s="25">
        <f>IFERROR(MID($D864,1,7)+0,"")</f>
        <v>1135683</v>
      </c>
      <c r="J864" s="25">
        <f>IFERROR(MID($D864,10,7)+0,"")</f>
        <v>1070573</v>
      </c>
      <c r="K864" s="25">
        <f>IFERROR(MID($D864,19,7)+0,"")</f>
        <v>1039954</v>
      </c>
      <c r="L864" s="25" t="str">
        <f>IFERROR(MID($D864,28,7)+0,"")</f>
        <v/>
      </c>
      <c r="M864" s="25" t="str">
        <f>IF(IFERROR(MID($Q864,1,7)+0,"")&lt;1130000,IF(INDEX(C:C,MATCH(LEFT(Q864,7)+0,I:I,0))&lt;1130000,"",INDEX(C:C,MATCH(LEFT(Q864,7)+0,I:I,0))),IFERROR(MID($Q864,1,7)+0,""))</f>
        <v/>
      </c>
      <c r="N864" s="25" t="str">
        <f>IF(IFERROR(MID($Q864,10,7)+0,"")&lt;1130000,"",IFERROR(MID($Q864,10,7)+0,""))</f>
        <v/>
      </c>
      <c r="O864" s="25" t="str">
        <f>IF(IFERROR(MID($Q864,19,7)+0,"")&lt;1130000,"",IFERROR(MID($Q864,19,7)+0,""))</f>
        <v/>
      </c>
      <c r="P864" s="25" t="str">
        <f>IF(M864="","",IF(N864="",M864,M864&amp;", "&amp;N864))</f>
        <v/>
      </c>
      <c r="Q864" s="37"/>
      <c r="R864" s="37"/>
      <c r="S864" s="35" t="s">
        <v>34</v>
      </c>
      <c r="T864" s="34" t="s">
        <v>36</v>
      </c>
      <c r="U864" s="185" t="s">
        <v>22</v>
      </c>
      <c r="V864" s="188" t="s">
        <v>22</v>
      </c>
      <c r="W864" s="189">
        <v>900</v>
      </c>
      <c r="X864" s="31">
        <v>990</v>
      </c>
      <c r="Y864" s="90">
        <f>IFERROR(ROUND(X864/W864-1,2),"")</f>
        <v>0.1</v>
      </c>
      <c r="Z864" s="31">
        <f>IF(OR(S864="VLD MLC components",S864="VLD MLC pipes",S864="VLD PEX components",S864="VLD PEX pipes",S864="VLD PHC components",S864="VLD PHC pipes",S864="Controls VLD"),"По запросу",X864)</f>
        <v>990</v>
      </c>
      <c r="AA864" s="63">
        <f>ROUND(X864/1.2,3)</f>
        <v>825</v>
      </c>
      <c r="AB864" s="23">
        <v>750</v>
      </c>
      <c r="AC864" s="190">
        <f>IFERROR(ROUND(AA864/AB864-1,2),"")</f>
        <v>0.1</v>
      </c>
      <c r="AD864" s="25">
        <v>0.1147</v>
      </c>
      <c r="AE864" s="25">
        <v>2.61885E-4</v>
      </c>
      <c r="AF864" s="25">
        <v>1160</v>
      </c>
      <c r="AG864" s="25">
        <v>640</v>
      </c>
      <c r="AH864" s="25">
        <v>700</v>
      </c>
      <c r="AI864" s="25">
        <v>0</v>
      </c>
      <c r="AJ864" s="25" t="s">
        <v>20</v>
      </c>
      <c r="AK864" s="22" t="s">
        <v>20</v>
      </c>
      <c r="AL864" s="25" t="s">
        <v>20</v>
      </c>
      <c r="AM864" s="25">
        <v>10</v>
      </c>
      <c r="AN864" s="25">
        <v>260</v>
      </c>
      <c r="AO864" s="25">
        <v>300</v>
      </c>
      <c r="AP864" s="25">
        <v>45</v>
      </c>
      <c r="AQ864" s="25">
        <v>1.147</v>
      </c>
      <c r="AR864" s="173">
        <v>3.5100000000000001E-3</v>
      </c>
      <c r="AS864" s="157">
        <v>0</v>
      </c>
      <c r="AT864" s="93"/>
      <c r="AU864" s="92"/>
      <c r="AV864" s="91"/>
      <c r="AW864" s="92"/>
      <c r="AX864" s="92"/>
      <c r="AY864" s="91"/>
      <c r="AZ864" s="23"/>
      <c r="BA864" s="25"/>
      <c r="BC864">
        <v>990</v>
      </c>
      <c r="BD864" t="str">
        <f>IF(Z864=BC864,"OK")</f>
        <v>OK</v>
      </c>
      <c r="BE864">
        <v>0.13950000000000001</v>
      </c>
      <c r="BF864">
        <v>2.61885E-4</v>
      </c>
      <c r="BG864">
        <v>395</v>
      </c>
      <c r="BH864">
        <v>195</v>
      </c>
      <c r="BI864">
        <v>170</v>
      </c>
      <c r="BJ864">
        <v>6.9750000000000005</v>
      </c>
      <c r="BK864">
        <v>1.309425E-2</v>
      </c>
      <c r="BL864" t="str">
        <f>IF(ABS(AN864*AO864*AP864/1000000000/AR864-1)&lt;0.1,"OK","NO")</f>
        <v>OK</v>
      </c>
      <c r="BN864" s="183"/>
    </row>
    <row r="865" spans="1:66" ht="38.25" x14ac:dyDescent="0.25">
      <c r="A865" s="51"/>
      <c r="B865" s="94">
        <v>859</v>
      </c>
      <c r="C865" s="43">
        <v>1237099</v>
      </c>
      <c r="D865" s="34" t="s">
        <v>6961</v>
      </c>
      <c r="E865" s="36" t="s">
        <v>6865</v>
      </c>
      <c r="F865" s="151" t="s">
        <v>21</v>
      </c>
      <c r="G865" s="102" t="s">
        <v>2182</v>
      </c>
      <c r="H865" s="46" t="s">
        <v>2635</v>
      </c>
      <c r="I865" s="25">
        <f>IFERROR(MID($D865,1,7)+0,"")</f>
        <v>1135684</v>
      </c>
      <c r="J865" s="25">
        <f>IFERROR(MID($D865,10,7)+0,"")</f>
        <v>1070574</v>
      </c>
      <c r="K865" s="25">
        <f>IFERROR(MID($D865,19,7)+0,"")</f>
        <v>1039955</v>
      </c>
      <c r="L865" s="25" t="str">
        <f>IFERROR(MID($D865,28,7)+0,"")</f>
        <v/>
      </c>
      <c r="M865" s="25" t="str">
        <f>IF(IFERROR(MID($Q865,1,7)+0,"")&lt;1130000,IF(INDEX(C:C,MATCH(LEFT(Q865,7)+0,I:I,0))&lt;1130000,"",INDEX(C:C,MATCH(LEFT(Q865,7)+0,I:I,0))),IFERROR(MID($Q865,1,7)+0,""))</f>
        <v/>
      </c>
      <c r="N865" s="25" t="str">
        <f>IF(IFERROR(MID($Q865,10,7)+0,"")&lt;1130000,"",IFERROR(MID($Q865,10,7)+0,""))</f>
        <v/>
      </c>
      <c r="O865" s="25" t="str">
        <f>IF(IFERROR(MID($Q865,19,7)+0,"")&lt;1130000,"",IFERROR(MID($Q865,19,7)+0,""))</f>
        <v/>
      </c>
      <c r="P865" s="25" t="str">
        <f>IF(M865="","",IF(N865="",M865,M865&amp;", "&amp;N865))</f>
        <v/>
      </c>
      <c r="Q865" s="37"/>
      <c r="R865" s="37"/>
      <c r="S865" s="35" t="s">
        <v>34</v>
      </c>
      <c r="T865" s="34" t="s">
        <v>36</v>
      </c>
      <c r="U865" s="185" t="s">
        <v>22</v>
      </c>
      <c r="V865" s="188" t="s">
        <v>22</v>
      </c>
      <c r="W865" s="189">
        <v>925</v>
      </c>
      <c r="X865" s="31">
        <v>1018</v>
      </c>
      <c r="Y865" s="90">
        <f>IFERROR(ROUND(X865/W865-1,2),"")</f>
        <v>0.1</v>
      </c>
      <c r="Z865" s="31">
        <f>IF(OR(S865="VLD MLC components",S865="VLD MLC pipes",S865="VLD PEX components",S865="VLD PEX pipes",S865="VLD PHC components",S865="VLD PHC pipes",S865="Controls VLD"),"По запросу",X865)</f>
        <v>1018</v>
      </c>
      <c r="AA865" s="63">
        <f>ROUND(X865/1.2,3)</f>
        <v>848.33299999999997</v>
      </c>
      <c r="AB865" s="23">
        <v>770.83299999999997</v>
      </c>
      <c r="AC865" s="190">
        <f>IFERROR(ROUND(AA865/AB865-1,2),"")</f>
        <v>0.1</v>
      </c>
      <c r="AD865" s="25">
        <v>0.1351</v>
      </c>
      <c r="AE865" s="25">
        <v>2.61885E-4</v>
      </c>
      <c r="AF865" s="25">
        <v>710</v>
      </c>
      <c r="AG865" s="25">
        <v>70</v>
      </c>
      <c r="AH865" s="25">
        <v>200</v>
      </c>
      <c r="AI865" s="25">
        <v>0</v>
      </c>
      <c r="AJ865" s="25" t="s">
        <v>20</v>
      </c>
      <c r="AK865" s="22" t="s">
        <v>20</v>
      </c>
      <c r="AL865" s="25" t="s">
        <v>20</v>
      </c>
      <c r="AM865" s="25">
        <v>10</v>
      </c>
      <c r="AN865" s="25">
        <v>260</v>
      </c>
      <c r="AO865" s="25">
        <v>300</v>
      </c>
      <c r="AP865" s="25">
        <v>45</v>
      </c>
      <c r="AQ865" s="25">
        <v>1.351</v>
      </c>
      <c r="AR865" s="173">
        <v>3.5100000000000001E-3</v>
      </c>
      <c r="AS865" s="157">
        <v>0</v>
      </c>
      <c r="AT865" s="93"/>
      <c r="AU865" s="92"/>
      <c r="AV865" s="91"/>
      <c r="AW865" s="92"/>
      <c r="AX865" s="92"/>
      <c r="AY865" s="91"/>
      <c r="AZ865" s="23"/>
      <c r="BA865" s="25"/>
      <c r="BC865">
        <v>1018</v>
      </c>
      <c r="BD865" t="str">
        <f>IF(Z865=BC865,"OK")</f>
        <v>OK</v>
      </c>
      <c r="BE865">
        <v>0.16255</v>
      </c>
      <c r="BF865">
        <v>2.61885E-4</v>
      </c>
      <c r="BG865">
        <v>395</v>
      </c>
      <c r="BH865">
        <v>195</v>
      </c>
      <c r="BI865">
        <v>170</v>
      </c>
      <c r="BJ865">
        <v>8.1274999999999995</v>
      </c>
      <c r="BK865">
        <v>1.309425E-2</v>
      </c>
      <c r="BL865" t="str">
        <f>IF(ABS(AN865*AO865*AP865/1000000000/AR865-1)&lt;0.1,"OK","NO")</f>
        <v>OK</v>
      </c>
      <c r="BN865" s="183"/>
    </row>
    <row r="866" spans="1:66" ht="38.25" x14ac:dyDescent="0.25">
      <c r="A866" s="51"/>
      <c r="B866" s="94">
        <v>860</v>
      </c>
      <c r="C866" s="43">
        <v>1237101</v>
      </c>
      <c r="D866" s="34" t="s">
        <v>6962</v>
      </c>
      <c r="E866" s="36" t="s">
        <v>6866</v>
      </c>
      <c r="F866" s="151" t="s">
        <v>21</v>
      </c>
      <c r="G866" s="102" t="s">
        <v>2182</v>
      </c>
      <c r="H866" s="46" t="s">
        <v>2635</v>
      </c>
      <c r="I866" s="25">
        <f>IFERROR(MID($D866,1,7)+0,"")</f>
        <v>1135685</v>
      </c>
      <c r="J866" s="25">
        <f>IFERROR(MID($D866,10,7)+0,"")</f>
        <v>1070576</v>
      </c>
      <c r="K866" s="25">
        <f>IFERROR(MID($D866,19,7)+0,"")</f>
        <v>1039956</v>
      </c>
      <c r="L866" s="25" t="str">
        <f>IFERROR(MID($D866,28,7)+0,"")</f>
        <v/>
      </c>
      <c r="M866" s="25" t="str">
        <f>IF(IFERROR(MID($Q866,1,7)+0,"")&lt;1130000,IF(INDEX(C:C,MATCH(LEFT(Q866,7)+0,I:I,0))&lt;1130000,"",INDEX(C:C,MATCH(LEFT(Q866,7)+0,I:I,0))),IFERROR(MID($Q866,1,7)+0,""))</f>
        <v/>
      </c>
      <c r="N866" s="25" t="str">
        <f>IF(IFERROR(MID($Q866,10,7)+0,"")&lt;1130000,"",IFERROR(MID($Q866,10,7)+0,""))</f>
        <v/>
      </c>
      <c r="O866" s="25" t="str">
        <f>IF(IFERROR(MID($Q866,19,7)+0,"")&lt;1130000,"",IFERROR(MID($Q866,19,7)+0,""))</f>
        <v/>
      </c>
      <c r="P866" s="25" t="str">
        <f>IF(M866="","",IF(N866="",M866,M866&amp;", "&amp;N866))</f>
        <v/>
      </c>
      <c r="Q866" s="37"/>
      <c r="R866" s="37"/>
      <c r="S866" s="35" t="s">
        <v>34</v>
      </c>
      <c r="T866" s="34" t="s">
        <v>36</v>
      </c>
      <c r="U866" s="185" t="s">
        <v>22</v>
      </c>
      <c r="V866" s="188" t="s">
        <v>22</v>
      </c>
      <c r="W866" s="189">
        <v>915</v>
      </c>
      <c r="X866" s="31">
        <v>1007</v>
      </c>
      <c r="Y866" s="90">
        <f>IFERROR(ROUND(X866/W866-1,2),"")</f>
        <v>0.1</v>
      </c>
      <c r="Z866" s="31">
        <f>IF(OR(S866="VLD MLC components",S866="VLD MLC pipes",S866="VLD PEX components",S866="VLD PEX pipes",S866="VLD PHC components",S866="VLD PHC pipes",S866="Controls VLD"),"По запросу",X866)</f>
        <v>1007</v>
      </c>
      <c r="AA866" s="63">
        <f>ROUND(X866/1.2,3)</f>
        <v>839.16700000000003</v>
      </c>
      <c r="AB866" s="23">
        <v>762.5</v>
      </c>
      <c r="AC866" s="190">
        <f>IFERROR(ROUND(AA866/AB866-1,2),"")</f>
        <v>0.1</v>
      </c>
      <c r="AD866" s="25">
        <v>0.12720000000000001</v>
      </c>
      <c r="AE866" s="25">
        <v>2.61885E-4</v>
      </c>
      <c r="AF866" s="25">
        <v>1170</v>
      </c>
      <c r="AG866" s="25">
        <v>160</v>
      </c>
      <c r="AH866" s="25">
        <v>200</v>
      </c>
      <c r="AI866" s="25">
        <v>0</v>
      </c>
      <c r="AJ866" s="25" t="s">
        <v>20</v>
      </c>
      <c r="AK866" s="22" t="s">
        <v>20</v>
      </c>
      <c r="AL866" s="25" t="s">
        <v>20</v>
      </c>
      <c r="AM866" s="25">
        <v>10</v>
      </c>
      <c r="AN866" s="25">
        <v>260</v>
      </c>
      <c r="AO866" s="25">
        <v>300</v>
      </c>
      <c r="AP866" s="25">
        <v>45</v>
      </c>
      <c r="AQ866" s="25">
        <v>1.272</v>
      </c>
      <c r="AR866" s="173">
        <v>3.5100000000000001E-3</v>
      </c>
      <c r="AS866" s="157">
        <v>0</v>
      </c>
      <c r="AT866" s="93"/>
      <c r="AU866" s="92"/>
      <c r="AV866" s="91"/>
      <c r="AW866" s="92"/>
      <c r="AX866" s="92"/>
      <c r="AY866" s="91"/>
      <c r="AZ866" s="23"/>
      <c r="BA866" s="25"/>
      <c r="BC866">
        <v>1007</v>
      </c>
      <c r="BD866" t="str">
        <f>IF(Z866=BC866,"OK")</f>
        <v>OK</v>
      </c>
      <c r="BE866">
        <v>0.14831</v>
      </c>
      <c r="BF866">
        <v>2.61885E-4</v>
      </c>
      <c r="BG866">
        <v>395</v>
      </c>
      <c r="BH866">
        <v>195</v>
      </c>
      <c r="BI866">
        <v>170</v>
      </c>
      <c r="BJ866">
        <v>7.4154999999999998</v>
      </c>
      <c r="BK866">
        <v>1.309425E-2</v>
      </c>
      <c r="BL866" t="str">
        <f>IF(ABS(AN866*AO866*AP866/1000000000/AR866-1)&lt;0.1,"OK","NO")</f>
        <v>OK</v>
      </c>
      <c r="BN866" s="183"/>
    </row>
    <row r="867" spans="1:66" ht="38.25" x14ac:dyDescent="0.25">
      <c r="A867" s="51"/>
      <c r="B867" s="94">
        <v>861</v>
      </c>
      <c r="C867" s="43">
        <v>1237102</v>
      </c>
      <c r="D867" s="34" t="s">
        <v>6963</v>
      </c>
      <c r="E867" s="36" t="s">
        <v>6867</v>
      </c>
      <c r="F867" s="151" t="s">
        <v>21</v>
      </c>
      <c r="G867" s="102" t="s">
        <v>2182</v>
      </c>
      <c r="H867" s="46" t="s">
        <v>2635</v>
      </c>
      <c r="I867" s="25">
        <f>IFERROR(MID($D867,1,7)+0,"")</f>
        <v>1135686</v>
      </c>
      <c r="J867" s="25">
        <f>IFERROR(MID($D867,10,7)+0,"")</f>
        <v>1070577</v>
      </c>
      <c r="K867" s="25">
        <f>IFERROR(MID($D867,19,7)+0,"")</f>
        <v>1039957</v>
      </c>
      <c r="L867" s="25" t="str">
        <f>IFERROR(MID($D867,28,7)+0,"")</f>
        <v/>
      </c>
      <c r="M867" s="25" t="str">
        <f>IF(IFERROR(MID($Q867,1,7)+0,"")&lt;1130000,IF(INDEX(C:C,MATCH(LEFT(Q867,7)+0,I:I,0))&lt;1130000,"",INDEX(C:C,MATCH(LEFT(Q867,7)+0,I:I,0))),IFERROR(MID($Q867,1,7)+0,""))</f>
        <v/>
      </c>
      <c r="N867" s="25" t="str">
        <f>IF(IFERROR(MID($Q867,10,7)+0,"")&lt;1130000,"",IFERROR(MID($Q867,10,7)+0,""))</f>
        <v/>
      </c>
      <c r="O867" s="25" t="str">
        <f>IF(IFERROR(MID($Q867,19,7)+0,"")&lt;1130000,"",IFERROR(MID($Q867,19,7)+0,""))</f>
        <v/>
      </c>
      <c r="P867" s="25" t="str">
        <f>IF(M867="","",IF(N867="",M867,M867&amp;", "&amp;N867))</f>
        <v/>
      </c>
      <c r="Q867" s="37"/>
      <c r="R867" s="37"/>
      <c r="S867" s="35" t="s">
        <v>34</v>
      </c>
      <c r="T867" s="34" t="s">
        <v>36</v>
      </c>
      <c r="U867" s="185" t="s">
        <v>22</v>
      </c>
      <c r="V867" s="188" t="s">
        <v>22</v>
      </c>
      <c r="W867" s="189">
        <v>945</v>
      </c>
      <c r="X867" s="31">
        <v>1040</v>
      </c>
      <c r="Y867" s="90">
        <f>IFERROR(ROUND(X867/W867-1,2),"")</f>
        <v>0.1</v>
      </c>
      <c r="Z867" s="31">
        <f>IF(OR(S867="VLD MLC components",S867="VLD MLC pipes",S867="VLD PEX components",S867="VLD PEX pipes",S867="VLD PHC components",S867="VLD PHC pipes",S867="Controls VLD"),"По запросу",X867)</f>
        <v>1040</v>
      </c>
      <c r="AA867" s="63">
        <f>ROUND(X867/1.2,3)</f>
        <v>866.66700000000003</v>
      </c>
      <c r="AB867" s="23">
        <v>787.5</v>
      </c>
      <c r="AC867" s="190">
        <f>IFERROR(ROUND(AA867/AB867-1,2),"")</f>
        <v>0.1</v>
      </c>
      <c r="AD867" s="25">
        <v>0.14760000000000001</v>
      </c>
      <c r="AE867" s="25">
        <v>2.61885E-4</v>
      </c>
      <c r="AF867" s="25">
        <v>200</v>
      </c>
      <c r="AG867" s="25">
        <v>20</v>
      </c>
      <c r="AH867" s="25">
        <v>300</v>
      </c>
      <c r="AI867" s="25">
        <v>0</v>
      </c>
      <c r="AJ867" s="25" t="s">
        <v>20</v>
      </c>
      <c r="AK867" s="22" t="s">
        <v>20</v>
      </c>
      <c r="AL867" s="25" t="s">
        <v>20</v>
      </c>
      <c r="AM867" s="25">
        <v>10</v>
      </c>
      <c r="AN867" s="25">
        <v>260</v>
      </c>
      <c r="AO867" s="25">
        <v>300</v>
      </c>
      <c r="AP867" s="25">
        <v>45</v>
      </c>
      <c r="AQ867" s="25">
        <v>1.476</v>
      </c>
      <c r="AR867" s="173">
        <v>3.5100000000000001E-3</v>
      </c>
      <c r="AS867" s="157">
        <v>0</v>
      </c>
      <c r="AT867" s="93"/>
      <c r="AU867" s="92"/>
      <c r="AV867" s="91"/>
      <c r="AW867" s="92"/>
      <c r="AX867" s="92"/>
      <c r="AY867" s="91"/>
      <c r="AZ867" s="23"/>
      <c r="BA867" s="25"/>
      <c r="BC867">
        <v>1040</v>
      </c>
      <c r="BD867" t="str">
        <f>IF(Z867=BC867,"OK")</f>
        <v>OK</v>
      </c>
      <c r="BE867">
        <v>0.17205999999999999</v>
      </c>
      <c r="BF867">
        <v>2.61885E-4</v>
      </c>
      <c r="BG867">
        <v>395</v>
      </c>
      <c r="BH867">
        <v>195</v>
      </c>
      <c r="BI867">
        <v>170</v>
      </c>
      <c r="BJ867">
        <v>8.6029999999999998</v>
      </c>
      <c r="BK867">
        <v>1.309425E-2</v>
      </c>
      <c r="BL867" t="str">
        <f>IF(ABS(AN867*AO867*AP867/1000000000/AR867-1)&lt;0.1,"OK","NO")</f>
        <v>OK</v>
      </c>
      <c r="BN867" s="183"/>
    </row>
    <row r="868" spans="1:66" ht="38.25" x14ac:dyDescent="0.25">
      <c r="A868" s="51"/>
      <c r="B868" s="94">
        <v>862</v>
      </c>
      <c r="C868" s="43">
        <v>1237105</v>
      </c>
      <c r="D868" s="34" t="s">
        <v>6964</v>
      </c>
      <c r="E868" s="36" t="s">
        <v>6868</v>
      </c>
      <c r="F868" s="151" t="s">
        <v>21</v>
      </c>
      <c r="G868" s="102" t="s">
        <v>2182</v>
      </c>
      <c r="H868" s="46" t="s">
        <v>2635</v>
      </c>
      <c r="I868" s="25">
        <f>IFERROR(MID($D868,1,7)+0,"")</f>
        <v>1135861</v>
      </c>
      <c r="J868" s="25">
        <f>IFERROR(MID($D868,10,7)+0,"")</f>
        <v>1070580</v>
      </c>
      <c r="K868" s="25">
        <f>IFERROR(MID($D868,19,7)+0,"")</f>
        <v>1039958</v>
      </c>
      <c r="L868" s="25" t="str">
        <f>IFERROR(MID($D868,28,7)+0,"")</f>
        <v/>
      </c>
      <c r="M868" s="25" t="str">
        <f>IF(IFERROR(MID($Q868,1,7)+0,"")&lt;1130000,IF(INDEX(C:C,MATCH(LEFT(Q868,7)+0,I:I,0))&lt;1130000,"",INDEX(C:C,MATCH(LEFT(Q868,7)+0,I:I,0))),IFERROR(MID($Q868,1,7)+0,""))</f>
        <v/>
      </c>
      <c r="N868" s="25" t="str">
        <f>IF(IFERROR(MID($Q868,10,7)+0,"")&lt;1130000,"",IFERROR(MID($Q868,10,7)+0,""))</f>
        <v/>
      </c>
      <c r="O868" s="25" t="str">
        <f>IF(IFERROR(MID($Q868,19,7)+0,"")&lt;1130000,"",IFERROR(MID($Q868,19,7)+0,""))</f>
        <v/>
      </c>
      <c r="P868" s="25" t="str">
        <f>IF(M868="","",IF(N868="",M868,M868&amp;", "&amp;N868))</f>
        <v/>
      </c>
      <c r="Q868" s="37"/>
      <c r="R868" s="37"/>
      <c r="S868" s="35" t="s">
        <v>34</v>
      </c>
      <c r="T868" s="34" t="s">
        <v>36</v>
      </c>
      <c r="U868" s="185" t="s">
        <v>22</v>
      </c>
      <c r="V868" s="188" t="s">
        <v>22</v>
      </c>
      <c r="W868" s="189">
        <v>1150</v>
      </c>
      <c r="X868" s="31">
        <v>1265</v>
      </c>
      <c r="Y868" s="90">
        <f>IFERROR(ROUND(X868/W868-1,2),"")</f>
        <v>0.1</v>
      </c>
      <c r="Z868" s="31">
        <f>IF(OR(S868="VLD MLC components",S868="VLD MLC pipes",S868="VLD PEX components",S868="VLD PEX pipes",S868="VLD PHC components",S868="VLD PHC pipes",S868="Controls VLD"),"По запросу",X868)</f>
        <v>1265</v>
      </c>
      <c r="AA868" s="63">
        <f>ROUND(X868/1.2,3)</f>
        <v>1054.1669999999999</v>
      </c>
      <c r="AB868" s="23">
        <v>958.33299999999997</v>
      </c>
      <c r="AC868" s="190">
        <f>IFERROR(ROUND(AA868/AB868-1,2),"")</f>
        <v>0.1</v>
      </c>
      <c r="AD868" s="25">
        <v>0.18099999999999999</v>
      </c>
      <c r="AE868" s="25">
        <v>3.2735624999999998E-4</v>
      </c>
      <c r="AF868" s="25">
        <v>495</v>
      </c>
      <c r="AG868" s="25">
        <v>310</v>
      </c>
      <c r="AH868" s="25">
        <v>320</v>
      </c>
      <c r="AI868" s="25">
        <v>0</v>
      </c>
      <c r="AJ868" s="25" t="s">
        <v>20</v>
      </c>
      <c r="AK868" s="22" t="s">
        <v>20</v>
      </c>
      <c r="AL868" s="25" t="s">
        <v>20</v>
      </c>
      <c r="AM868" s="25">
        <v>5</v>
      </c>
      <c r="AN868" s="25">
        <v>200</v>
      </c>
      <c r="AO868" s="25">
        <v>250</v>
      </c>
      <c r="AP868" s="25">
        <v>45</v>
      </c>
      <c r="AQ868" s="25">
        <v>0.90500000000000003</v>
      </c>
      <c r="AR868" s="173">
        <v>2.2499999999999998E-3</v>
      </c>
      <c r="AS868" s="157">
        <v>0</v>
      </c>
      <c r="AT868" s="93"/>
      <c r="AU868" s="92"/>
      <c r="AV868" s="91"/>
      <c r="AW868" s="92"/>
      <c r="AX868" s="92"/>
      <c r="AY868" s="91"/>
      <c r="AZ868" s="23"/>
      <c r="BA868" s="25"/>
      <c r="BC868">
        <v>1265</v>
      </c>
      <c r="BD868" t="str">
        <f>IF(Z868=BC868,"OK")</f>
        <v>OK</v>
      </c>
      <c r="BE868">
        <v>0.22287000000000001</v>
      </c>
      <c r="BF868">
        <v>3.2735624999999998E-4</v>
      </c>
      <c r="BG868">
        <v>395</v>
      </c>
      <c r="BH868">
        <v>195</v>
      </c>
      <c r="BI868">
        <v>170</v>
      </c>
      <c r="BJ868">
        <v>8.9147999999999996</v>
      </c>
      <c r="BK868">
        <v>1.309425E-2</v>
      </c>
      <c r="BL868" t="str">
        <f>IF(ABS(AN868*AO868*AP868/1000000000/AR868-1)&lt;0.1,"OK","NO")</f>
        <v>OK</v>
      </c>
      <c r="BN868" s="183"/>
    </row>
    <row r="869" spans="1:66" ht="38.25" x14ac:dyDescent="0.25">
      <c r="A869" s="51"/>
      <c r="B869" s="94">
        <v>863</v>
      </c>
      <c r="C869" s="43">
        <v>1237106</v>
      </c>
      <c r="D869" s="34" t="s">
        <v>6965</v>
      </c>
      <c r="E869" s="36" t="s">
        <v>6869</v>
      </c>
      <c r="F869" s="151" t="s">
        <v>21</v>
      </c>
      <c r="G869" s="102" t="s">
        <v>2182</v>
      </c>
      <c r="H869" s="46" t="s">
        <v>2635</v>
      </c>
      <c r="I869" s="25">
        <f>IFERROR(MID($D869,1,7)+0,"")</f>
        <v>1135687</v>
      </c>
      <c r="J869" s="25">
        <f>IFERROR(MID($D869,10,7)+0,"")</f>
        <v>1070581</v>
      </c>
      <c r="K869" s="25">
        <f>IFERROR(MID($D869,19,7)+0,"")</f>
        <v>1039959</v>
      </c>
      <c r="L869" s="25" t="str">
        <f>IFERROR(MID($D869,28,7)+0,"")</f>
        <v/>
      </c>
      <c r="M869" s="25" t="str">
        <f>IF(IFERROR(MID($Q869,1,7)+0,"")&lt;1130000,IF(INDEX(C:C,MATCH(LEFT(Q869,7)+0,I:I,0))&lt;1130000,"",INDEX(C:C,MATCH(LEFT(Q869,7)+0,I:I,0))),IFERROR(MID($Q869,1,7)+0,""))</f>
        <v/>
      </c>
      <c r="N869" s="25" t="str">
        <f>IF(IFERROR(MID($Q869,10,7)+0,"")&lt;1130000,"",IFERROR(MID($Q869,10,7)+0,""))</f>
        <v/>
      </c>
      <c r="O869" s="25" t="str">
        <f>IF(IFERROR(MID($Q869,19,7)+0,"")&lt;1130000,"",IFERROR(MID($Q869,19,7)+0,""))</f>
        <v/>
      </c>
      <c r="P869" s="25" t="str">
        <f>IF(M869="","",IF(N869="",M869,M869&amp;", "&amp;N869))</f>
        <v/>
      </c>
      <c r="Q869" s="37"/>
      <c r="R869" s="37"/>
      <c r="S869" s="35" t="s">
        <v>34</v>
      </c>
      <c r="T869" s="34" t="s">
        <v>36</v>
      </c>
      <c r="U869" s="185" t="s">
        <v>22</v>
      </c>
      <c r="V869" s="188" t="s">
        <v>22</v>
      </c>
      <c r="W869" s="189">
        <v>1290</v>
      </c>
      <c r="X869" s="31">
        <v>1419</v>
      </c>
      <c r="Y869" s="90">
        <f>IFERROR(ROUND(X869/W869-1,2),"")</f>
        <v>0.1</v>
      </c>
      <c r="Z869" s="31">
        <f>IF(OR(S869="VLD MLC components",S869="VLD MLC pipes",S869="VLD PEX components",S869="VLD PEX pipes",S869="VLD PHC components",S869="VLD PHC pipes",S869="Controls VLD"),"По запросу",X869)</f>
        <v>1419</v>
      </c>
      <c r="AA869" s="63">
        <f>ROUND(X869/1.2,3)</f>
        <v>1182.5</v>
      </c>
      <c r="AB869" s="23">
        <v>1075</v>
      </c>
      <c r="AC869" s="190">
        <f>IFERROR(ROUND(AA869/AB869-1,2),"")</f>
        <v>0.1</v>
      </c>
      <c r="AD869" s="25">
        <v>0.19719999999999999</v>
      </c>
      <c r="AE869" s="25">
        <v>3.2735624999999998E-4</v>
      </c>
      <c r="AF869" s="25">
        <v>500</v>
      </c>
      <c r="AG869" s="25">
        <v>260</v>
      </c>
      <c r="AH869" s="25">
        <v>320</v>
      </c>
      <c r="AI869" s="25">
        <v>0</v>
      </c>
      <c r="AJ869" s="25" t="s">
        <v>20</v>
      </c>
      <c r="AK869" s="22" t="s">
        <v>20</v>
      </c>
      <c r="AL869" s="25" t="s">
        <v>20</v>
      </c>
      <c r="AM869" s="25">
        <v>5</v>
      </c>
      <c r="AN869" s="25">
        <v>200</v>
      </c>
      <c r="AO869" s="25">
        <v>250</v>
      </c>
      <c r="AP869" s="25">
        <v>45</v>
      </c>
      <c r="AQ869" s="25">
        <v>0.98599999999999999</v>
      </c>
      <c r="AR869" s="173">
        <v>2.2499999999999998E-3</v>
      </c>
      <c r="AS869" s="157">
        <v>0</v>
      </c>
      <c r="AT869" s="93"/>
      <c r="AU869" s="92"/>
      <c r="AV869" s="91"/>
      <c r="AW869" s="92"/>
      <c r="AX869" s="92"/>
      <c r="AY869" s="91"/>
      <c r="AZ869" s="23"/>
      <c r="BA869" s="25"/>
      <c r="BC869">
        <v>1419</v>
      </c>
      <c r="BD869" t="str">
        <f>IF(Z869=BC869,"OK")</f>
        <v>OK</v>
      </c>
      <c r="BE869">
        <v>0.24290999999999999</v>
      </c>
      <c r="BF869">
        <v>3.2735624999999998E-4</v>
      </c>
      <c r="BG869">
        <v>395</v>
      </c>
      <c r="BH869">
        <v>195</v>
      </c>
      <c r="BI869">
        <v>170</v>
      </c>
      <c r="BJ869">
        <v>9.7164000000000001</v>
      </c>
      <c r="BK869">
        <v>1.309425E-2</v>
      </c>
      <c r="BL869" t="str">
        <f>IF(ABS(AN869*AO869*AP869/1000000000/AR869-1)&lt;0.1,"OK","NO")</f>
        <v>OK</v>
      </c>
      <c r="BN869" s="183"/>
    </row>
    <row r="870" spans="1:66" ht="38.25" x14ac:dyDescent="0.25">
      <c r="A870" s="51"/>
      <c r="B870" s="94">
        <v>864</v>
      </c>
      <c r="C870" s="43">
        <v>1237107</v>
      </c>
      <c r="D870" s="34" t="s">
        <v>6966</v>
      </c>
      <c r="E870" s="36" t="s">
        <v>6870</v>
      </c>
      <c r="F870" s="151" t="s">
        <v>21</v>
      </c>
      <c r="G870" s="102" t="s">
        <v>2182</v>
      </c>
      <c r="H870" s="46" t="s">
        <v>2635</v>
      </c>
      <c r="I870" s="25">
        <f>IFERROR(MID($D870,1,7)+0,"")</f>
        <v>1136859</v>
      </c>
      <c r="J870" s="25">
        <f>IFERROR(MID($D870,10,7)+0,"")</f>
        <v>1070582</v>
      </c>
      <c r="K870" s="25">
        <f>IFERROR(MID($D870,19,7)+0,"")</f>
        <v>1039960</v>
      </c>
      <c r="L870" s="25" t="str">
        <f>IFERROR(MID($D870,28,7)+0,"")</f>
        <v/>
      </c>
      <c r="M870" s="25" t="str">
        <f>IF(IFERROR(MID($Q870,1,7)+0,"")&lt;1130000,IF(INDEX(C:C,MATCH(LEFT(Q870,7)+0,I:I,0))&lt;1130000,"",INDEX(C:C,MATCH(LEFT(Q870,7)+0,I:I,0))),IFERROR(MID($Q870,1,7)+0,""))</f>
        <v/>
      </c>
      <c r="N870" s="25" t="str">
        <f>IF(IFERROR(MID($Q870,10,7)+0,"")&lt;1130000,"",IFERROR(MID($Q870,10,7)+0,""))</f>
        <v/>
      </c>
      <c r="O870" s="25" t="str">
        <f>IF(IFERROR(MID($Q870,19,7)+0,"")&lt;1130000,"",IFERROR(MID($Q870,19,7)+0,""))</f>
        <v/>
      </c>
      <c r="P870" s="25" t="str">
        <f>IF(M870="","",IF(N870="",M870,M870&amp;", "&amp;N870))</f>
        <v/>
      </c>
      <c r="Q870" s="37"/>
      <c r="R870" s="37"/>
      <c r="S870" s="35" t="s">
        <v>34</v>
      </c>
      <c r="T870" s="34" t="s">
        <v>36</v>
      </c>
      <c r="U870" s="185" t="s">
        <v>22</v>
      </c>
      <c r="V870" s="188" t="s">
        <v>22</v>
      </c>
      <c r="W870" s="189">
        <v>1490</v>
      </c>
      <c r="X870" s="31">
        <v>1639</v>
      </c>
      <c r="Y870" s="90">
        <f>IFERROR(ROUND(X870/W870-1,2),"")</f>
        <v>0.1</v>
      </c>
      <c r="Z870" s="31">
        <f>IF(OR(S870="VLD MLC components",S870="VLD MLC pipes",S870="VLD PEX components",S870="VLD PEX pipes",S870="VLD PHC components",S870="VLD PHC pipes",S870="Controls VLD"),"По запросу",X870)</f>
        <v>1639</v>
      </c>
      <c r="AA870" s="63">
        <f>ROUND(X870/1.2,3)</f>
        <v>1365.8330000000001</v>
      </c>
      <c r="AB870" s="23">
        <v>1241.6669999999999</v>
      </c>
      <c r="AC870" s="190">
        <f>IFERROR(ROUND(AA870/AB870-1,2),"")</f>
        <v>0.1</v>
      </c>
      <c r="AD870" s="25">
        <v>0.20630000000000001</v>
      </c>
      <c r="AE870" s="25">
        <v>3.2735624999999998E-4</v>
      </c>
      <c r="AF870" s="25">
        <v>575</v>
      </c>
      <c r="AG870" s="25">
        <v>0</v>
      </c>
      <c r="AH870" s="25">
        <v>0</v>
      </c>
      <c r="AI870" s="25">
        <v>0</v>
      </c>
      <c r="AJ870" s="25" t="s">
        <v>20</v>
      </c>
      <c r="AK870" s="22" t="s">
        <v>20</v>
      </c>
      <c r="AL870" s="25" t="s">
        <v>20</v>
      </c>
      <c r="AM870" s="25">
        <v>5</v>
      </c>
      <c r="AN870" s="25">
        <v>260</v>
      </c>
      <c r="AO870" s="25">
        <v>300</v>
      </c>
      <c r="AP870" s="25">
        <v>45</v>
      </c>
      <c r="AQ870" s="25">
        <v>1.0315000000000001</v>
      </c>
      <c r="AR870" s="173">
        <v>3.5100000000000001E-3</v>
      </c>
      <c r="AS870" s="157">
        <v>0</v>
      </c>
      <c r="AT870" s="93"/>
      <c r="AU870" s="92"/>
      <c r="AV870" s="91"/>
      <c r="AW870" s="92"/>
      <c r="AX870" s="92"/>
      <c r="AY870" s="91"/>
      <c r="AZ870" s="23"/>
      <c r="BA870" s="25"/>
      <c r="BC870">
        <v>1639</v>
      </c>
      <c r="BD870" t="str">
        <f>IF(Z870=BC870,"OK")</f>
        <v>OK</v>
      </c>
      <c r="BE870">
        <v>0.24618999999999999</v>
      </c>
      <c r="BF870">
        <v>3.2735624999999998E-4</v>
      </c>
      <c r="BG870">
        <v>395</v>
      </c>
      <c r="BH870">
        <v>195</v>
      </c>
      <c r="BI870">
        <v>170</v>
      </c>
      <c r="BJ870">
        <v>9.8475999999999999</v>
      </c>
      <c r="BK870">
        <v>1.309425E-2</v>
      </c>
      <c r="BL870" t="str">
        <f>IF(ABS(AN870*AO870*AP870/1000000000/AR870-1)&lt;0.1,"OK","NO")</f>
        <v>OK</v>
      </c>
      <c r="BN870" s="183"/>
    </row>
    <row r="871" spans="1:66" ht="38.25" x14ac:dyDescent="0.25">
      <c r="A871" s="51"/>
      <c r="B871" s="94">
        <v>865</v>
      </c>
      <c r="C871" s="43">
        <v>1237108</v>
      </c>
      <c r="D871" s="34" t="s">
        <v>6967</v>
      </c>
      <c r="E871" s="36" t="s">
        <v>6871</v>
      </c>
      <c r="F871" s="151" t="s">
        <v>21</v>
      </c>
      <c r="G871" s="102" t="s">
        <v>2182</v>
      </c>
      <c r="H871" s="46" t="s">
        <v>2635</v>
      </c>
      <c r="I871" s="25">
        <f>IFERROR(MID($D871,1,7)+0,"")</f>
        <v>1135862</v>
      </c>
      <c r="J871" s="25">
        <f>IFERROR(MID($D871,10,7)+0,"")</f>
        <v>1070583</v>
      </c>
      <c r="K871" s="25">
        <f>IFERROR(MID($D871,19,7)+0,"")</f>
        <v>1039961</v>
      </c>
      <c r="L871" s="25" t="str">
        <f>IFERROR(MID($D871,28,7)+0,"")</f>
        <v/>
      </c>
      <c r="M871" s="25" t="str">
        <f>IF(IFERROR(MID($Q871,1,7)+0,"")&lt;1130000,IF(INDEX(C:C,MATCH(LEFT(Q871,7)+0,I:I,0))&lt;1130000,"",INDEX(C:C,MATCH(LEFT(Q871,7)+0,I:I,0))),IFERROR(MID($Q871,1,7)+0,""))</f>
        <v/>
      </c>
      <c r="N871" s="25" t="str">
        <f>IF(IFERROR(MID($Q871,10,7)+0,"")&lt;1130000,"",IFERROR(MID($Q871,10,7)+0,""))</f>
        <v/>
      </c>
      <c r="O871" s="25" t="str">
        <f>IF(IFERROR(MID($Q871,19,7)+0,"")&lt;1130000,"",IFERROR(MID($Q871,19,7)+0,""))</f>
        <v/>
      </c>
      <c r="P871" s="25" t="str">
        <f>IF(M871="","",IF(N871="",M871,M871&amp;", "&amp;N871))</f>
        <v/>
      </c>
      <c r="Q871" s="37"/>
      <c r="R871" s="37"/>
      <c r="S871" s="35" t="s">
        <v>34</v>
      </c>
      <c r="T871" s="34" t="s">
        <v>36</v>
      </c>
      <c r="U871" s="185" t="s">
        <v>22</v>
      </c>
      <c r="V871" s="188" t="s">
        <v>22</v>
      </c>
      <c r="W871" s="189">
        <v>1540</v>
      </c>
      <c r="X871" s="31">
        <v>1694</v>
      </c>
      <c r="Y871" s="90">
        <f>IFERROR(ROUND(X871/W871-1,2),"")</f>
        <v>0.1</v>
      </c>
      <c r="Z871" s="31">
        <f>IF(OR(S871="VLD MLC components",S871="VLD MLC pipes",S871="VLD PEX components",S871="VLD PEX pipes",S871="VLD PHC components",S871="VLD PHC pipes",S871="Controls VLD"),"По запросу",X871)</f>
        <v>1694</v>
      </c>
      <c r="AA871" s="63">
        <f>ROUND(X871/1.2,3)</f>
        <v>1411.6669999999999</v>
      </c>
      <c r="AB871" s="23">
        <v>1283.3330000000001</v>
      </c>
      <c r="AC871" s="190">
        <f>IFERROR(ROUND(AA871/AB871-1,2),"")</f>
        <v>0.1</v>
      </c>
      <c r="AD871" s="25">
        <v>0.223</v>
      </c>
      <c r="AE871" s="25">
        <v>3.2735624999999998E-4</v>
      </c>
      <c r="AF871" s="25">
        <v>510</v>
      </c>
      <c r="AG871" s="25">
        <v>275</v>
      </c>
      <c r="AH871" s="25">
        <v>320</v>
      </c>
      <c r="AI871" s="25">
        <v>0</v>
      </c>
      <c r="AJ871" s="25" t="s">
        <v>20</v>
      </c>
      <c r="AK871" s="22" t="s">
        <v>20</v>
      </c>
      <c r="AL871" s="25" t="s">
        <v>20</v>
      </c>
      <c r="AM871" s="25">
        <v>5</v>
      </c>
      <c r="AN871" s="25">
        <v>260</v>
      </c>
      <c r="AO871" s="25">
        <v>300</v>
      </c>
      <c r="AP871" s="25">
        <v>45</v>
      </c>
      <c r="AQ871" s="25">
        <v>1.115</v>
      </c>
      <c r="AR871" s="173">
        <v>3.5100000000000001E-3</v>
      </c>
      <c r="AS871" s="157">
        <v>0</v>
      </c>
      <c r="AT871" s="93"/>
      <c r="AU871" s="92"/>
      <c r="AV871" s="91"/>
      <c r="AW871" s="92"/>
      <c r="AX871" s="92"/>
      <c r="AY871" s="91"/>
      <c r="AZ871" s="23"/>
      <c r="BA871" s="25"/>
      <c r="BC871">
        <v>1694</v>
      </c>
      <c r="BD871" t="str">
        <f>IF(Z871=BC871,"OK")</f>
        <v>OK</v>
      </c>
      <c r="BE871">
        <v>0.27518999999999999</v>
      </c>
      <c r="BF871">
        <v>3.2735624999999998E-4</v>
      </c>
      <c r="BG871">
        <v>395</v>
      </c>
      <c r="BH871">
        <v>195</v>
      </c>
      <c r="BI871">
        <v>170</v>
      </c>
      <c r="BJ871">
        <v>11.0076</v>
      </c>
      <c r="BK871">
        <v>1.309425E-2</v>
      </c>
      <c r="BL871" t="str">
        <f>IF(ABS(AN871*AO871*AP871/1000000000/AR871-1)&lt;0.1,"OK","NO")</f>
        <v>OK</v>
      </c>
      <c r="BN871" s="183"/>
    </row>
    <row r="872" spans="1:66" ht="38.25" x14ac:dyDescent="0.25">
      <c r="A872" s="51"/>
      <c r="B872" s="94">
        <v>866</v>
      </c>
      <c r="C872" s="43">
        <v>1237109</v>
      </c>
      <c r="D872" s="34" t="s">
        <v>7133</v>
      </c>
      <c r="E872" s="36" t="s">
        <v>6872</v>
      </c>
      <c r="F872" s="151" t="s">
        <v>21</v>
      </c>
      <c r="G872" s="102" t="s">
        <v>2182</v>
      </c>
      <c r="H872" s="46" t="s">
        <v>2635</v>
      </c>
      <c r="I872" s="25">
        <f>IFERROR(MID($D872,1,7)+0,"")</f>
        <v>1135863</v>
      </c>
      <c r="J872" s="25">
        <f>IFERROR(MID($D872,10,7)+0,"")</f>
        <v>1046916</v>
      </c>
      <c r="K872" s="25">
        <f>IFERROR(MID($D872,19,7)+0,"")</f>
        <v>1039962</v>
      </c>
      <c r="L872" s="25" t="str">
        <f>IFERROR(MID($D872,28,7)+0,"")</f>
        <v/>
      </c>
      <c r="M872" s="25" t="str">
        <f>IF(IFERROR(MID($Q872,1,7)+0,"")&lt;1130000,IF(INDEX(C:C,MATCH(LEFT(Q872,7)+0,I:I,0))&lt;1130000,"",INDEX(C:C,MATCH(LEFT(Q872,7)+0,I:I,0))),IFERROR(MID($Q872,1,7)+0,""))</f>
        <v/>
      </c>
      <c r="N872" s="25" t="str">
        <f>IF(IFERROR(MID($Q872,10,7)+0,"")&lt;1130000,"",IFERROR(MID($Q872,10,7)+0,""))</f>
        <v/>
      </c>
      <c r="O872" s="25" t="str">
        <f>IF(IFERROR(MID($Q872,19,7)+0,"")&lt;1130000,"",IFERROR(MID($Q872,19,7)+0,""))</f>
        <v/>
      </c>
      <c r="P872" s="25" t="str">
        <f>IF(M872="","",IF(N872="",M872,M872&amp;", "&amp;N872))</f>
        <v/>
      </c>
      <c r="Q872" s="25"/>
      <c r="R872" s="37"/>
      <c r="S872" s="35" t="s">
        <v>34</v>
      </c>
      <c r="T872" s="34" t="s">
        <v>36</v>
      </c>
      <c r="U872" s="185" t="s">
        <v>22</v>
      </c>
      <c r="V872" s="188" t="s">
        <v>22</v>
      </c>
      <c r="W872" s="189">
        <v>2325</v>
      </c>
      <c r="X872" s="31">
        <v>2558</v>
      </c>
      <c r="Y872" s="90">
        <f>IFERROR(ROUND(X872/W872-1,2),"")</f>
        <v>0.1</v>
      </c>
      <c r="Z872" s="31">
        <f>IF(OR(S872="VLD MLC components",S872="VLD MLC pipes",S872="VLD PEX components",S872="VLD PEX pipes",S872="VLD PHC components",S872="VLD PHC pipes",S872="Controls VLD"),"По запросу",X872)</f>
        <v>2558</v>
      </c>
      <c r="AA872" s="63">
        <f>ROUND(X872/1.2,3)</f>
        <v>2131.6669999999999</v>
      </c>
      <c r="AB872" s="23">
        <v>1937.5</v>
      </c>
      <c r="AC872" s="190">
        <f>IFERROR(ROUND(AA872/AB872-1,2),"")</f>
        <v>0.1</v>
      </c>
      <c r="AD872" s="25">
        <v>0.38450000000000001</v>
      </c>
      <c r="AE872" s="25">
        <v>5.9519318181818187E-4</v>
      </c>
      <c r="AF872" s="25">
        <v>501</v>
      </c>
      <c r="AG872" s="25" t="s">
        <v>22</v>
      </c>
      <c r="AH872" s="25">
        <v>0</v>
      </c>
      <c r="AI872" s="25">
        <v>0</v>
      </c>
      <c r="AJ872" s="25" t="s">
        <v>20</v>
      </c>
      <c r="AK872" s="22" t="s">
        <v>20</v>
      </c>
      <c r="AL872" s="25" t="s">
        <v>20</v>
      </c>
      <c r="AM872" s="25">
        <v>1</v>
      </c>
      <c r="AN872" s="25">
        <v>395</v>
      </c>
      <c r="AO872" s="25">
        <v>195</v>
      </c>
      <c r="AP872" s="25">
        <v>170</v>
      </c>
      <c r="AQ872" s="25">
        <v>8.4589999999999996</v>
      </c>
      <c r="AR872" s="25">
        <v>1.309425E-2</v>
      </c>
      <c r="AS872" s="157">
        <v>0</v>
      </c>
      <c r="AT872" s="93"/>
      <c r="AU872" s="92"/>
      <c r="AV872" s="91"/>
      <c r="AW872" s="92"/>
      <c r="AX872" s="92"/>
      <c r="AY872" s="91"/>
      <c r="AZ872" s="23"/>
      <c r="BA872" s="25"/>
      <c r="BC872">
        <v>2558</v>
      </c>
      <c r="BD872" t="str">
        <f>IF(Z872=BC872,"OK")</f>
        <v>OK</v>
      </c>
      <c r="BE872">
        <v>0.38450000000000001</v>
      </c>
      <c r="BF872">
        <v>5.9519318181818187E-4</v>
      </c>
      <c r="BG872">
        <v>395</v>
      </c>
      <c r="BH872">
        <v>195</v>
      </c>
      <c r="BI872">
        <v>170</v>
      </c>
      <c r="BJ872">
        <v>8.4589999999999996</v>
      </c>
      <c r="BK872">
        <v>1.309425E-2</v>
      </c>
      <c r="BL872" t="str">
        <f>IF(ABS(AN872*AO872*AP872/1000000000/AR872-1)&lt;0.1,"OK","NO")</f>
        <v>OK</v>
      </c>
      <c r="BN872" s="183"/>
    </row>
    <row r="873" spans="1:66" ht="25.5" x14ac:dyDescent="0.25">
      <c r="A873" s="51"/>
      <c r="B873" s="94">
        <v>867</v>
      </c>
      <c r="C873" s="43">
        <v>1237110</v>
      </c>
      <c r="D873" s="34" t="s">
        <v>7134</v>
      </c>
      <c r="E873" s="36" t="s">
        <v>6873</v>
      </c>
      <c r="F873" s="151" t="s">
        <v>21</v>
      </c>
      <c r="G873" s="102" t="s">
        <v>2182</v>
      </c>
      <c r="H873" s="46" t="s">
        <v>2635</v>
      </c>
      <c r="I873" s="25">
        <f>IFERROR(MID($D873,1,7)+0,"")</f>
        <v>1046917</v>
      </c>
      <c r="J873" s="25">
        <f>IFERROR(MID($D873,10,7)+0,"")</f>
        <v>1039963</v>
      </c>
      <c r="K873" s="25" t="str">
        <f>IFERROR(MID($D873,19,7)+0,"")</f>
        <v/>
      </c>
      <c r="L873" s="25" t="str">
        <f>IFERROR(MID($D873,28,7)+0,"")</f>
        <v/>
      </c>
      <c r="M873" s="25" t="str">
        <f>IF(IFERROR(MID($Q873,1,7)+0,"")&lt;1130000,IF(INDEX(C:C,MATCH(LEFT(Q873,7)+0,I:I,0))&lt;1130000,"",INDEX(C:C,MATCH(LEFT(Q873,7)+0,I:I,0))),IFERROR(MID($Q873,1,7)+0,""))</f>
        <v/>
      </c>
      <c r="N873" s="25" t="str">
        <f>IF(IFERROR(MID($Q873,10,7)+0,"")&lt;1130000,"",IFERROR(MID($Q873,10,7)+0,""))</f>
        <v/>
      </c>
      <c r="O873" s="25" t="str">
        <f>IF(IFERROR(MID($Q873,19,7)+0,"")&lt;1130000,"",IFERROR(MID($Q873,19,7)+0,""))</f>
        <v/>
      </c>
      <c r="P873" s="25" t="str">
        <f>IF(M873="","",IF(N873="",M873,M873&amp;", "&amp;N873))</f>
        <v/>
      </c>
      <c r="Q873" s="25"/>
      <c r="R873" s="37"/>
      <c r="S873" s="35" t="s">
        <v>34</v>
      </c>
      <c r="T873" s="34" t="s">
        <v>36</v>
      </c>
      <c r="U873" s="185" t="s">
        <v>22</v>
      </c>
      <c r="V873" s="188" t="s">
        <v>22</v>
      </c>
      <c r="W873" s="189">
        <v>2325</v>
      </c>
      <c r="X873" s="31">
        <v>2558</v>
      </c>
      <c r="Y873" s="90">
        <f>IFERROR(ROUND(X873/W873-1,2),"")</f>
        <v>0.1</v>
      </c>
      <c r="Z873" s="31">
        <f>IF(OR(S873="VLD MLC components",S873="VLD MLC pipes",S873="VLD PEX components",S873="VLD PEX pipes",S873="VLD PHC components",S873="VLD PHC pipes",S873="Controls VLD"),"По запросу",X873)</f>
        <v>2558</v>
      </c>
      <c r="AA873" s="63">
        <f>ROUND(X873/1.2,3)</f>
        <v>2131.6669999999999</v>
      </c>
      <c r="AB873" s="23">
        <v>1937.5</v>
      </c>
      <c r="AC873" s="190">
        <f>IFERROR(ROUND(AA873/AB873-1,2),"")</f>
        <v>0.1</v>
      </c>
      <c r="AD873" s="25">
        <v>0.34904000000000002</v>
      </c>
      <c r="AE873" s="25">
        <v>5.9519318181818187E-4</v>
      </c>
      <c r="AF873" s="25">
        <v>506</v>
      </c>
      <c r="AG873" s="25" t="s">
        <v>22</v>
      </c>
      <c r="AH873" s="25">
        <v>0</v>
      </c>
      <c r="AI873" s="25">
        <v>0</v>
      </c>
      <c r="AJ873" s="25" t="s">
        <v>20</v>
      </c>
      <c r="AK873" s="22" t="s">
        <v>20</v>
      </c>
      <c r="AL873" s="25" t="s">
        <v>20</v>
      </c>
      <c r="AM873" s="25">
        <v>1</v>
      </c>
      <c r="AN873" s="25">
        <v>395</v>
      </c>
      <c r="AO873" s="25">
        <v>195</v>
      </c>
      <c r="AP873" s="25">
        <v>170</v>
      </c>
      <c r="AQ873" s="25">
        <v>7.6788800000000004</v>
      </c>
      <c r="AR873" s="25">
        <v>1.309425E-2</v>
      </c>
      <c r="AS873" s="157">
        <v>0</v>
      </c>
      <c r="AT873" s="93"/>
      <c r="AU873" s="92"/>
      <c r="AV873" s="91"/>
      <c r="AW873" s="92"/>
      <c r="AX873" s="92"/>
      <c r="AY873" s="91"/>
      <c r="AZ873" s="23"/>
      <c r="BA873" s="25"/>
      <c r="BC873">
        <v>2558</v>
      </c>
      <c r="BD873" t="str">
        <f>IF(Z873=BC873,"OK")</f>
        <v>OK</v>
      </c>
      <c r="BE873">
        <v>0.34904000000000002</v>
      </c>
      <c r="BF873">
        <v>5.9519318181818187E-4</v>
      </c>
      <c r="BG873">
        <v>395</v>
      </c>
      <c r="BH873">
        <v>195</v>
      </c>
      <c r="BI873">
        <v>170</v>
      </c>
      <c r="BJ873">
        <v>7.6788800000000004</v>
      </c>
      <c r="BK873">
        <v>1.309425E-2</v>
      </c>
      <c r="BL873" t="str">
        <f>IF(ABS(AN873*AO873*AP873/1000000000/AR873-1)&lt;0.1,"OK","NO")</f>
        <v>OK</v>
      </c>
      <c r="BN873" s="183"/>
    </row>
    <row r="874" spans="1:66" ht="38.25" x14ac:dyDescent="0.25">
      <c r="A874" s="51"/>
      <c r="B874" s="94">
        <v>868</v>
      </c>
      <c r="C874" s="43">
        <v>1237111</v>
      </c>
      <c r="D874" s="34" t="s">
        <v>7135</v>
      </c>
      <c r="E874" s="36" t="s">
        <v>6874</v>
      </c>
      <c r="F874" s="151" t="s">
        <v>21</v>
      </c>
      <c r="G874" s="102" t="s">
        <v>2182</v>
      </c>
      <c r="H874" s="46" t="s">
        <v>2635</v>
      </c>
      <c r="I874" s="25">
        <f>IFERROR(MID($D874,1,7)+0,"")</f>
        <v>1135864</v>
      </c>
      <c r="J874" s="25">
        <f>IFERROR(MID($D874,10,7)+0,"")</f>
        <v>1046918</v>
      </c>
      <c r="K874" s="25">
        <f>IFERROR(MID($D874,19,7)+0,"")</f>
        <v>1039964</v>
      </c>
      <c r="L874" s="25" t="str">
        <f>IFERROR(MID($D874,28,7)+0,"")</f>
        <v/>
      </c>
      <c r="M874" s="25" t="str">
        <f>IF(IFERROR(MID($Q874,1,7)+0,"")&lt;1130000,IF(INDEX(C:C,MATCH(LEFT(Q874,7)+0,I:I,0))&lt;1130000,"",INDEX(C:C,MATCH(LEFT(Q874,7)+0,I:I,0))),IFERROR(MID($Q874,1,7)+0,""))</f>
        <v/>
      </c>
      <c r="N874" s="25" t="str">
        <f>IF(IFERROR(MID($Q874,10,7)+0,"")&lt;1130000,"",IFERROR(MID($Q874,10,7)+0,""))</f>
        <v/>
      </c>
      <c r="O874" s="25" t="str">
        <f>IF(IFERROR(MID($Q874,19,7)+0,"")&lt;1130000,"",IFERROR(MID($Q874,19,7)+0,""))</f>
        <v/>
      </c>
      <c r="P874" s="25" t="str">
        <f>IF(M874="","",IF(N874="",M874,M874&amp;", "&amp;N874))</f>
        <v/>
      </c>
      <c r="Q874" s="25"/>
      <c r="R874" s="37"/>
      <c r="S874" s="35" t="s">
        <v>34</v>
      </c>
      <c r="T874" s="34" t="s">
        <v>36</v>
      </c>
      <c r="U874" s="185" t="s">
        <v>22</v>
      </c>
      <c r="V874" s="188" t="s">
        <v>22</v>
      </c>
      <c r="W874" s="189">
        <v>2375</v>
      </c>
      <c r="X874" s="31">
        <v>2613</v>
      </c>
      <c r="Y874" s="90">
        <f>IFERROR(ROUND(X874/W874-1,2),"")</f>
        <v>0.1</v>
      </c>
      <c r="Z874" s="31">
        <f>IF(OR(S874="VLD MLC components",S874="VLD MLC pipes",S874="VLD PEX components",S874="VLD PEX pipes",S874="VLD PHC components",S874="VLD PHC pipes",S874="Controls VLD"),"По запросу",X874)</f>
        <v>2613</v>
      </c>
      <c r="AA874" s="63">
        <f>ROUND(X874/1.2,3)</f>
        <v>2177.5</v>
      </c>
      <c r="AB874" s="23">
        <v>1979.1669999999999</v>
      </c>
      <c r="AC874" s="190">
        <f>IFERROR(ROUND(AA874/AB874-1,2),"")</f>
        <v>0.1</v>
      </c>
      <c r="AD874" s="25">
        <v>0.41664000000000001</v>
      </c>
      <c r="AE874" s="25">
        <v>5.9519318181818187E-4</v>
      </c>
      <c r="AF874" s="25">
        <v>220</v>
      </c>
      <c r="AG874" s="25">
        <v>0</v>
      </c>
      <c r="AH874" s="25">
        <v>0</v>
      </c>
      <c r="AI874" s="25">
        <v>0</v>
      </c>
      <c r="AJ874" s="25" t="s">
        <v>20</v>
      </c>
      <c r="AK874" s="22" t="s">
        <v>20</v>
      </c>
      <c r="AL874" s="25" t="s">
        <v>20</v>
      </c>
      <c r="AM874" s="25">
        <v>1</v>
      </c>
      <c r="AN874" s="25">
        <v>395</v>
      </c>
      <c r="AO874" s="25">
        <v>195</v>
      </c>
      <c r="AP874" s="25">
        <v>170</v>
      </c>
      <c r="AQ874" s="25">
        <v>9.1660800000000009</v>
      </c>
      <c r="AR874" s="25">
        <v>1.309425E-2</v>
      </c>
      <c r="AS874" s="157">
        <v>0</v>
      </c>
      <c r="AT874" s="93"/>
      <c r="AU874" s="92"/>
      <c r="AV874" s="91"/>
      <c r="AW874" s="92"/>
      <c r="AX874" s="92"/>
      <c r="AY874" s="91"/>
      <c r="AZ874" s="23"/>
      <c r="BA874" s="25"/>
      <c r="BC874">
        <v>2613</v>
      </c>
      <c r="BD874" t="str">
        <f>IF(Z874=BC874,"OK")</f>
        <v>OK</v>
      </c>
      <c r="BE874">
        <v>0.41664000000000001</v>
      </c>
      <c r="BF874">
        <v>5.9519318181818187E-4</v>
      </c>
      <c r="BG874">
        <v>395</v>
      </c>
      <c r="BH874">
        <v>195</v>
      </c>
      <c r="BI874">
        <v>170</v>
      </c>
      <c r="BJ874">
        <v>9.1660800000000009</v>
      </c>
      <c r="BK874">
        <v>1.309425E-2</v>
      </c>
      <c r="BL874" t="str">
        <f>IF(ABS(AN874*AO874*AP874/1000000000/AR874-1)&lt;0.1,"OK","NO")</f>
        <v>OK</v>
      </c>
      <c r="BN874" s="183"/>
    </row>
    <row r="875" spans="1:66" ht="38.25" x14ac:dyDescent="0.25">
      <c r="A875" s="51"/>
      <c r="B875" s="94">
        <v>869</v>
      </c>
      <c r="C875" s="43">
        <v>1237112</v>
      </c>
      <c r="D875" s="34" t="s">
        <v>7136</v>
      </c>
      <c r="E875" s="36" t="s">
        <v>6875</v>
      </c>
      <c r="F875" s="151" t="s">
        <v>21</v>
      </c>
      <c r="G875" s="102" t="s">
        <v>2182</v>
      </c>
      <c r="H875" s="46" t="s">
        <v>2635</v>
      </c>
      <c r="I875" s="25">
        <f>IFERROR(MID($D875,1,7)+0,"")</f>
        <v>1136860</v>
      </c>
      <c r="J875" s="25">
        <f>IFERROR(MID($D875,10,7)+0,"")</f>
        <v>1046919</v>
      </c>
      <c r="K875" s="25">
        <f>IFERROR(MID($D875,19,7)+0,"")</f>
        <v>1039965</v>
      </c>
      <c r="L875" s="25" t="str">
        <f>IFERROR(MID($D875,28,7)+0,"")</f>
        <v/>
      </c>
      <c r="M875" s="25" t="str">
        <f>IF(IFERROR(MID($Q875,1,7)+0,"")&lt;1130000,IF(INDEX(C:C,MATCH(LEFT(Q875,7)+0,I:I,0))&lt;1130000,"",INDEX(C:C,MATCH(LEFT(Q875,7)+0,I:I,0))),IFERROR(MID($Q875,1,7)+0,""))</f>
        <v/>
      </c>
      <c r="N875" s="25" t="str">
        <f>IF(IFERROR(MID($Q875,10,7)+0,"")&lt;1130000,"",IFERROR(MID($Q875,10,7)+0,""))</f>
        <v/>
      </c>
      <c r="O875" s="25" t="str">
        <f>IF(IFERROR(MID($Q875,19,7)+0,"")&lt;1130000,"",IFERROR(MID($Q875,19,7)+0,""))</f>
        <v/>
      </c>
      <c r="P875" s="25" t="str">
        <f>IF(M875="","",IF(N875="",M875,M875&amp;", "&amp;N875))</f>
        <v/>
      </c>
      <c r="Q875" s="25"/>
      <c r="R875" s="37"/>
      <c r="S875" s="35" t="s">
        <v>34</v>
      </c>
      <c r="T875" s="34" t="s">
        <v>36</v>
      </c>
      <c r="U875" s="185" t="s">
        <v>22</v>
      </c>
      <c r="V875" s="188" t="s">
        <v>22</v>
      </c>
      <c r="W875" s="189">
        <v>2375</v>
      </c>
      <c r="X875" s="31">
        <v>2613</v>
      </c>
      <c r="Y875" s="90">
        <f>IFERROR(ROUND(X875/W875-1,2),"")</f>
        <v>0.1</v>
      </c>
      <c r="Z875" s="31">
        <f>IF(OR(S875="VLD MLC components",S875="VLD MLC pipes",S875="VLD PEX components",S875="VLD PEX pipes",S875="VLD PHC components",S875="VLD PHC pipes",S875="Controls VLD"),"По запросу",X875)</f>
        <v>2613</v>
      </c>
      <c r="AA875" s="63">
        <f>ROUND(X875/1.2,3)</f>
        <v>2177.5</v>
      </c>
      <c r="AB875" s="23">
        <v>1979.1669999999999</v>
      </c>
      <c r="AC875" s="190">
        <f>IFERROR(ROUND(AA875/AB875-1,2),"")</f>
        <v>0.1</v>
      </c>
      <c r="AD875" s="25">
        <v>0.39047000000000004</v>
      </c>
      <c r="AE875" s="25">
        <v>5.9519318181818187E-4</v>
      </c>
      <c r="AF875" s="25">
        <v>501</v>
      </c>
      <c r="AG875" s="25" t="s">
        <v>22</v>
      </c>
      <c r="AH875" s="25">
        <v>0</v>
      </c>
      <c r="AI875" s="25">
        <v>0</v>
      </c>
      <c r="AJ875" s="25" t="s">
        <v>20</v>
      </c>
      <c r="AK875" s="22" t="s">
        <v>20</v>
      </c>
      <c r="AL875" s="25" t="s">
        <v>20</v>
      </c>
      <c r="AM875" s="25">
        <v>1</v>
      </c>
      <c r="AN875" s="25">
        <v>395</v>
      </c>
      <c r="AO875" s="25">
        <v>195</v>
      </c>
      <c r="AP875" s="25">
        <v>170</v>
      </c>
      <c r="AQ875" s="25">
        <v>8.5903400000000012</v>
      </c>
      <c r="AR875" s="25">
        <v>1.309425E-2</v>
      </c>
      <c r="AS875" s="157">
        <v>0</v>
      </c>
      <c r="AT875" s="93"/>
      <c r="AU875" s="92"/>
      <c r="AV875" s="91"/>
      <c r="AW875" s="92"/>
      <c r="AX875" s="92"/>
      <c r="AY875" s="91"/>
      <c r="AZ875" s="23"/>
      <c r="BA875" s="25"/>
      <c r="BC875">
        <v>2613</v>
      </c>
      <c r="BD875" t="str">
        <f>IF(Z875=BC875,"OK")</f>
        <v>OK</v>
      </c>
      <c r="BE875">
        <v>0.39047000000000004</v>
      </c>
      <c r="BF875">
        <v>5.9519318181818187E-4</v>
      </c>
      <c r="BG875">
        <v>395</v>
      </c>
      <c r="BH875">
        <v>195</v>
      </c>
      <c r="BI875">
        <v>170</v>
      </c>
      <c r="BJ875">
        <v>8.5903400000000012</v>
      </c>
      <c r="BK875">
        <v>1.309425E-2</v>
      </c>
      <c r="BL875" t="str">
        <f>IF(ABS(AN875*AO875*AP875/1000000000/AR875-1)&lt;0.1,"OK","NO")</f>
        <v>OK</v>
      </c>
      <c r="BN875" s="183"/>
    </row>
    <row r="876" spans="1:66" ht="38.25" x14ac:dyDescent="0.25">
      <c r="A876" s="51"/>
      <c r="B876" s="94">
        <v>870</v>
      </c>
      <c r="C876" s="43">
        <v>1237113</v>
      </c>
      <c r="D876" s="34" t="s">
        <v>7137</v>
      </c>
      <c r="E876" s="36" t="s">
        <v>6876</v>
      </c>
      <c r="F876" s="151" t="s">
        <v>21</v>
      </c>
      <c r="G876" s="102" t="s">
        <v>2182</v>
      </c>
      <c r="H876" s="46" t="s">
        <v>2635</v>
      </c>
      <c r="I876" s="25">
        <f>IFERROR(MID($D876,1,7)+0,"")</f>
        <v>1136861</v>
      </c>
      <c r="J876" s="25">
        <f>IFERROR(MID($D876,10,7)+0,"")</f>
        <v>1046920</v>
      </c>
      <c r="K876" s="25">
        <f>IFERROR(MID($D876,19,7)+0,"")</f>
        <v>1039966</v>
      </c>
      <c r="L876" s="25" t="str">
        <f>IFERROR(MID($D876,28,7)+0,"")</f>
        <v/>
      </c>
      <c r="M876" s="25" t="str">
        <f>IF(IFERROR(MID($Q876,1,7)+0,"")&lt;1130000,IF(INDEX(C:C,MATCH(LEFT(Q876,7)+0,I:I,0))&lt;1130000,"",INDEX(C:C,MATCH(LEFT(Q876,7)+0,I:I,0))),IFERROR(MID($Q876,1,7)+0,""))</f>
        <v/>
      </c>
      <c r="N876" s="25" t="str">
        <f>IF(IFERROR(MID($Q876,10,7)+0,"")&lt;1130000,"",IFERROR(MID($Q876,10,7)+0,""))</f>
        <v/>
      </c>
      <c r="O876" s="25" t="str">
        <f>IF(IFERROR(MID($Q876,19,7)+0,"")&lt;1130000,"",IFERROR(MID($Q876,19,7)+0,""))</f>
        <v/>
      </c>
      <c r="P876" s="25" t="str">
        <f>IF(M876="","",IF(N876="",M876,M876&amp;", "&amp;N876))</f>
        <v/>
      </c>
      <c r="Q876" s="25"/>
      <c r="R876" s="37"/>
      <c r="S876" s="35" t="s">
        <v>34</v>
      </c>
      <c r="T876" s="34" t="s">
        <v>36</v>
      </c>
      <c r="U876" s="185" t="s">
        <v>22</v>
      </c>
      <c r="V876" s="188" t="s">
        <v>22</v>
      </c>
      <c r="W876" s="189">
        <v>2700</v>
      </c>
      <c r="X876" s="31">
        <v>2970</v>
      </c>
      <c r="Y876" s="90">
        <f>IFERROR(ROUND(X876/W876-1,2),"")</f>
        <v>0.1</v>
      </c>
      <c r="Z876" s="31">
        <f>IF(OR(S876="VLD MLC components",S876="VLD MLC pipes",S876="VLD PEX components",S876="VLD PEX pipes",S876="VLD PHC components",S876="VLD PHC pipes",S876="Controls VLD"),"По запросу",X876)</f>
        <v>2970</v>
      </c>
      <c r="AA876" s="63">
        <f>ROUND(X876/1.2,3)</f>
        <v>2475</v>
      </c>
      <c r="AB876" s="23">
        <v>2250</v>
      </c>
      <c r="AC876" s="190">
        <f>IFERROR(ROUND(AA876/AB876-1,2),"")</f>
        <v>0.1</v>
      </c>
      <c r="AD876" s="25">
        <v>0.45450000000000002</v>
      </c>
      <c r="AE876" s="25">
        <v>5.9519318181818187E-4</v>
      </c>
      <c r="AF876" s="25">
        <v>501</v>
      </c>
      <c r="AG876" s="25" t="s">
        <v>22</v>
      </c>
      <c r="AH876" s="25">
        <v>0</v>
      </c>
      <c r="AI876" s="25">
        <v>0</v>
      </c>
      <c r="AJ876" s="25" t="s">
        <v>20</v>
      </c>
      <c r="AK876" s="22" t="s">
        <v>20</v>
      </c>
      <c r="AL876" s="25" t="s">
        <v>20</v>
      </c>
      <c r="AM876" s="25">
        <v>1</v>
      </c>
      <c r="AN876" s="25">
        <v>395</v>
      </c>
      <c r="AO876" s="25">
        <v>195</v>
      </c>
      <c r="AP876" s="25">
        <v>170</v>
      </c>
      <c r="AQ876" s="25">
        <v>9.9990000000000006</v>
      </c>
      <c r="AR876" s="25">
        <v>1.309425E-2</v>
      </c>
      <c r="AS876" s="157">
        <v>0</v>
      </c>
      <c r="AT876" s="93"/>
      <c r="AU876" s="92"/>
      <c r="AV876" s="91"/>
      <c r="AW876" s="92"/>
      <c r="AX876" s="92"/>
      <c r="AY876" s="91"/>
      <c r="AZ876" s="23"/>
      <c r="BA876" s="25"/>
      <c r="BC876">
        <v>2970</v>
      </c>
      <c r="BD876" t="str">
        <f>IF(Z876=BC876,"OK")</f>
        <v>OK</v>
      </c>
      <c r="BE876">
        <v>0.45450000000000002</v>
      </c>
      <c r="BF876">
        <v>5.9519318181818187E-4</v>
      </c>
      <c r="BG876">
        <v>395</v>
      </c>
      <c r="BH876">
        <v>195</v>
      </c>
      <c r="BI876">
        <v>170</v>
      </c>
      <c r="BJ876">
        <v>9.9990000000000006</v>
      </c>
      <c r="BK876">
        <v>1.309425E-2</v>
      </c>
      <c r="BL876" t="str">
        <f>IF(ABS(AN876*AO876*AP876/1000000000/AR876-1)&lt;0.1,"OK","NO")</f>
        <v>OK</v>
      </c>
      <c r="BN876" s="183"/>
    </row>
    <row r="877" spans="1:66" ht="25.5" x14ac:dyDescent="0.25">
      <c r="A877" s="51"/>
      <c r="B877" s="94">
        <v>871</v>
      </c>
      <c r="C877" s="43">
        <v>1237151</v>
      </c>
      <c r="D877" s="34" t="s">
        <v>6968</v>
      </c>
      <c r="E877" s="36" t="s">
        <v>6877</v>
      </c>
      <c r="F877" s="151" t="s">
        <v>21</v>
      </c>
      <c r="G877" s="102" t="s">
        <v>2182</v>
      </c>
      <c r="H877" s="46" t="s">
        <v>2635</v>
      </c>
      <c r="I877" s="25">
        <f>IFERROR(MID($D877,1,7)+0,"")</f>
        <v>1135655</v>
      </c>
      <c r="J877" s="25">
        <f>IFERROR(MID($D877,10,7)+0,"")</f>
        <v>1070502</v>
      </c>
      <c r="K877" s="25" t="str">
        <f>IFERROR(MID($D877,19,7)+0,"")</f>
        <v/>
      </c>
      <c r="L877" s="25" t="str">
        <f>IFERROR(MID($D877,28,7)+0,"")</f>
        <v/>
      </c>
      <c r="M877" s="25" t="str">
        <f>IF(IFERROR(MID($Q877,1,7)+0,"")&lt;1130000,IF(INDEX(C:C,MATCH(LEFT(Q877,7)+0,I:I,0))&lt;1130000,"",INDEX(C:C,MATCH(LEFT(Q877,7)+0,I:I,0))),IFERROR(MID($Q877,1,7)+0,""))</f>
        <v/>
      </c>
      <c r="N877" s="25" t="str">
        <f>IF(IFERROR(MID($Q877,10,7)+0,"")&lt;1130000,"",IFERROR(MID($Q877,10,7)+0,""))</f>
        <v/>
      </c>
      <c r="O877" s="25" t="str">
        <f>IF(IFERROR(MID($Q877,19,7)+0,"")&lt;1130000,"",IFERROR(MID($Q877,19,7)+0,""))</f>
        <v/>
      </c>
      <c r="P877" s="25" t="str">
        <f>IF(M877="","",IF(N877="",M877,M877&amp;", "&amp;N877))</f>
        <v/>
      </c>
      <c r="Q877" s="25"/>
      <c r="R877" s="37"/>
      <c r="S877" s="35" t="s">
        <v>34</v>
      </c>
      <c r="T877" s="34" t="s">
        <v>36</v>
      </c>
      <c r="U877" s="185" t="s">
        <v>22</v>
      </c>
      <c r="V877" s="188" t="s">
        <v>22</v>
      </c>
      <c r="W877" s="189">
        <v>325</v>
      </c>
      <c r="X877" s="31">
        <v>358</v>
      </c>
      <c r="Y877" s="90">
        <f>IFERROR(ROUND(X877/W877-1,2),"")</f>
        <v>0.1</v>
      </c>
      <c r="Z877" s="31">
        <f>IF(OR(S877="VLD MLC components",S877="VLD MLC pipes",S877="VLD PEX components",S877="VLD PEX pipes",S877="VLD PHC components",S877="VLD PHC pipes",S877="Controls VLD"),"По запросу",X877)</f>
        <v>358</v>
      </c>
      <c r="AA877" s="63">
        <f>ROUND(X877/1.2,3)</f>
        <v>298.33300000000003</v>
      </c>
      <c r="AB877" s="23">
        <v>270.83300000000003</v>
      </c>
      <c r="AC877" s="190">
        <f>IFERROR(ROUND(AA877/AB877-1,2),"")</f>
        <v>0.1</v>
      </c>
      <c r="AD877" s="25">
        <v>4.8099999999999997E-2</v>
      </c>
      <c r="AE877" s="25">
        <v>4.6765178571428569E-5</v>
      </c>
      <c r="AF877" s="25">
        <v>12760</v>
      </c>
      <c r="AG877" s="25">
        <v>5860</v>
      </c>
      <c r="AH877" s="25">
        <v>7000</v>
      </c>
      <c r="AI877" s="25">
        <v>0</v>
      </c>
      <c r="AJ877" s="25" t="s">
        <v>20</v>
      </c>
      <c r="AK877" s="22" t="s">
        <v>20</v>
      </c>
      <c r="AL877" s="25" t="s">
        <v>20</v>
      </c>
      <c r="AM877" s="25">
        <v>10</v>
      </c>
      <c r="AN877" s="25">
        <v>165</v>
      </c>
      <c r="AO877" s="25">
        <v>170</v>
      </c>
      <c r="AP877" s="25">
        <v>35</v>
      </c>
      <c r="AQ877" s="25">
        <v>0.48099999999999998</v>
      </c>
      <c r="AR877" s="173">
        <v>9.8174999999999998E-4</v>
      </c>
      <c r="AS877" s="157">
        <v>0</v>
      </c>
      <c r="AT877" s="93"/>
      <c r="AU877" s="92"/>
      <c r="AV877" s="91"/>
      <c r="AW877" s="92"/>
      <c r="AX877" s="92"/>
      <c r="AY877" s="91"/>
      <c r="AZ877" s="23"/>
      <c r="BA877" s="25"/>
      <c r="BC877">
        <v>358</v>
      </c>
      <c r="BD877" t="str">
        <f>IF(Z877=BC877,"OK")</f>
        <v>OK</v>
      </c>
      <c r="BE877">
        <v>4.5130000000000003E-2</v>
      </c>
      <c r="BF877">
        <v>4.6765178571428569E-5</v>
      </c>
      <c r="BG877">
        <v>395</v>
      </c>
      <c r="BH877">
        <v>195</v>
      </c>
      <c r="BI877">
        <v>170</v>
      </c>
      <c r="BJ877">
        <v>12.636400000000002</v>
      </c>
      <c r="BK877">
        <v>1.309425E-2</v>
      </c>
      <c r="BL877" t="str">
        <f>IF(ABS(AN877*AO877*AP877/1000000000/AR877-1)&lt;0.1,"OK","NO")</f>
        <v>OK</v>
      </c>
      <c r="BN877" s="183"/>
    </row>
    <row r="878" spans="1:66" ht="25.5" x14ac:dyDescent="0.25">
      <c r="A878" s="51"/>
      <c r="B878" s="94">
        <v>872</v>
      </c>
      <c r="C878" s="43">
        <v>1237152</v>
      </c>
      <c r="D878" s="34" t="s">
        <v>7138</v>
      </c>
      <c r="E878" s="36" t="s">
        <v>6878</v>
      </c>
      <c r="F878" s="151" t="s">
        <v>21</v>
      </c>
      <c r="G878" s="102" t="s">
        <v>2182</v>
      </c>
      <c r="H878" s="46" t="s">
        <v>2635</v>
      </c>
      <c r="I878" s="25">
        <f>IFERROR(MID($D878,1,7)+0,"")</f>
        <v>1135850</v>
      </c>
      <c r="J878" s="25">
        <f>IFERROR(MID($D878,10,7)+0,"")</f>
        <v>1070503</v>
      </c>
      <c r="K878" s="25" t="str">
        <f>IFERROR(MID($D878,19,7)+0,"")</f>
        <v/>
      </c>
      <c r="L878" s="25" t="str">
        <f>IFERROR(MID($D878,28,7)+0,"")</f>
        <v/>
      </c>
      <c r="M878" s="25" t="str">
        <f>IF(IFERROR(MID($Q878,1,7)+0,"")&lt;1130000,IF(INDEX(C:C,MATCH(LEFT(Q878,7)+0,I:I,0))&lt;1130000,"",INDEX(C:C,MATCH(LEFT(Q878,7)+0,I:I,0))),IFERROR(MID($Q878,1,7)+0,""))</f>
        <v/>
      </c>
      <c r="N878" s="25" t="str">
        <f>IF(IFERROR(MID($Q878,10,7)+0,"")&lt;1130000,"",IFERROR(MID($Q878,10,7)+0,""))</f>
        <v/>
      </c>
      <c r="O878" s="25" t="str">
        <f>IF(IFERROR(MID($Q878,19,7)+0,"")&lt;1130000,"",IFERROR(MID($Q878,19,7)+0,""))</f>
        <v/>
      </c>
      <c r="P878" s="25" t="str">
        <f>IF(M878="","",IF(N878="",M878,M878&amp;", "&amp;N878))</f>
        <v/>
      </c>
      <c r="Q878" s="25"/>
      <c r="R878" s="37"/>
      <c r="S878" s="35" t="s">
        <v>34</v>
      </c>
      <c r="T878" s="34" t="s">
        <v>36</v>
      </c>
      <c r="U878" s="185" t="s">
        <v>22</v>
      </c>
      <c r="V878" s="188" t="s">
        <v>22</v>
      </c>
      <c r="W878" s="189">
        <v>375</v>
      </c>
      <c r="X878" s="31">
        <v>413</v>
      </c>
      <c r="Y878" s="90">
        <f>IFERROR(ROUND(X878/W878-1,2),"")</f>
        <v>0.1</v>
      </c>
      <c r="Z878" s="31">
        <f>IF(OR(S878="VLD MLC components",S878="VLD MLC pipes",S878="VLD PEX components",S878="VLD PEX pipes",S878="VLD PHC components",S878="VLD PHC pipes",S878="Controls VLD"),"По запросу",X878)</f>
        <v>413</v>
      </c>
      <c r="AA878" s="63">
        <f>ROUND(X878/1.2,3)</f>
        <v>344.16699999999997</v>
      </c>
      <c r="AB878" s="23">
        <v>312.5</v>
      </c>
      <c r="AC878" s="190">
        <f>IFERROR(ROUND(AA878/AB878-1,2),"")</f>
        <v>0.1</v>
      </c>
      <c r="AD878" s="25">
        <v>6.089E-2</v>
      </c>
      <c r="AE878" s="25">
        <v>5.4559375000000003E-5</v>
      </c>
      <c r="AF878" s="25">
        <v>700</v>
      </c>
      <c r="AG878" s="25">
        <v>0</v>
      </c>
      <c r="AH878" s="25">
        <v>0</v>
      </c>
      <c r="AI878" s="25">
        <v>0</v>
      </c>
      <c r="AJ878" s="25" t="s">
        <v>20</v>
      </c>
      <c r="AK878" s="22" t="s">
        <v>20</v>
      </c>
      <c r="AL878" s="25" t="s">
        <v>20</v>
      </c>
      <c r="AM878" s="25">
        <v>10</v>
      </c>
      <c r="AN878" s="25">
        <v>395</v>
      </c>
      <c r="AO878" s="25">
        <v>195</v>
      </c>
      <c r="AP878" s="25">
        <v>170</v>
      </c>
      <c r="AQ878" s="25">
        <v>14.6136</v>
      </c>
      <c r="AR878" s="25">
        <v>1.309425E-2</v>
      </c>
      <c r="AS878" s="157">
        <v>0</v>
      </c>
      <c r="AT878" s="93"/>
      <c r="AU878" s="92"/>
      <c r="AV878" s="91"/>
      <c r="AW878" s="92"/>
      <c r="AX878" s="92"/>
      <c r="AY878" s="91"/>
      <c r="AZ878" s="23"/>
      <c r="BA878" s="25"/>
      <c r="BC878">
        <v>413</v>
      </c>
      <c r="BD878" t="str">
        <f>IF(Z878=BC878,"OK")</f>
        <v>OK</v>
      </c>
      <c r="BE878">
        <v>6.089E-2</v>
      </c>
      <c r="BF878">
        <v>5.4559375000000003E-5</v>
      </c>
      <c r="BG878">
        <v>395</v>
      </c>
      <c r="BH878">
        <v>195</v>
      </c>
      <c r="BI878">
        <v>170</v>
      </c>
      <c r="BJ878">
        <v>14.6136</v>
      </c>
      <c r="BK878">
        <v>1.309425E-2</v>
      </c>
      <c r="BL878" t="str">
        <f>IF(ABS(AN878*AO878*AP878/1000000000/AR878-1)&lt;0.1,"OK","NO")</f>
        <v>OK</v>
      </c>
      <c r="BN878" s="183"/>
    </row>
    <row r="879" spans="1:66" ht="25.5" x14ac:dyDescent="0.25">
      <c r="A879" s="51"/>
      <c r="B879" s="94">
        <v>873</v>
      </c>
      <c r="C879" s="43">
        <v>1237153</v>
      </c>
      <c r="D879" s="34" t="s">
        <v>6969</v>
      </c>
      <c r="E879" s="36" t="s">
        <v>6879</v>
      </c>
      <c r="F879" s="151" t="s">
        <v>21</v>
      </c>
      <c r="G879" s="102" t="s">
        <v>2182</v>
      </c>
      <c r="H879" s="46" t="s">
        <v>2635</v>
      </c>
      <c r="I879" s="25">
        <f>IFERROR(MID($D879,1,7)+0,"")</f>
        <v>1135656</v>
      </c>
      <c r="J879" s="25">
        <f>IFERROR(MID($D879,10,7)+0,"")</f>
        <v>1070504</v>
      </c>
      <c r="K879" s="25" t="str">
        <f>IFERROR(MID($D879,19,7)+0,"")</f>
        <v/>
      </c>
      <c r="L879" s="25" t="str">
        <f>IFERROR(MID($D879,28,7)+0,"")</f>
        <v/>
      </c>
      <c r="M879" s="25" t="str">
        <f>IF(IFERROR(MID($Q879,1,7)+0,"")&lt;1130000,IF(INDEX(C:C,MATCH(LEFT(Q879,7)+0,I:I,0))&lt;1130000,"",INDEX(C:C,MATCH(LEFT(Q879,7)+0,I:I,0))),IFERROR(MID($Q879,1,7)+0,""))</f>
        <v/>
      </c>
      <c r="N879" s="25" t="str">
        <f>IF(IFERROR(MID($Q879,10,7)+0,"")&lt;1130000,"",IFERROR(MID($Q879,10,7)+0,""))</f>
        <v/>
      </c>
      <c r="O879" s="25" t="str">
        <f>IF(IFERROR(MID($Q879,19,7)+0,"")&lt;1130000,"",IFERROR(MID($Q879,19,7)+0,""))</f>
        <v/>
      </c>
      <c r="P879" s="25" t="str">
        <f>IF(M879="","",IF(N879="",M879,M879&amp;", "&amp;N879))</f>
        <v/>
      </c>
      <c r="Q879" s="37"/>
      <c r="R879" s="37"/>
      <c r="S879" s="35" t="s">
        <v>34</v>
      </c>
      <c r="T879" s="34" t="s">
        <v>36</v>
      </c>
      <c r="U879" s="185" t="s">
        <v>22</v>
      </c>
      <c r="V879" s="188" t="s">
        <v>22</v>
      </c>
      <c r="W879" s="189">
        <v>375</v>
      </c>
      <c r="X879" s="31">
        <v>413</v>
      </c>
      <c r="Y879" s="90">
        <f>IFERROR(ROUND(X879/W879-1,2),"")</f>
        <v>0.1</v>
      </c>
      <c r="Z879" s="31">
        <f>IF(OR(S879="VLD MLC components",S879="VLD MLC pipes",S879="VLD PEX components",S879="VLD PEX pipes",S879="VLD PHC components",S879="VLD PHC pipes",S879="Controls VLD"),"По запросу",X879)</f>
        <v>413</v>
      </c>
      <c r="AA879" s="63">
        <f>ROUND(X879/1.2,3)</f>
        <v>344.16699999999997</v>
      </c>
      <c r="AB879" s="23">
        <v>312.5</v>
      </c>
      <c r="AC879" s="190">
        <f>IFERROR(ROUND(AA879/AB879-1,2),"")</f>
        <v>0.1</v>
      </c>
      <c r="AD879" s="25">
        <v>5.4399999999999997E-2</v>
      </c>
      <c r="AE879" s="25">
        <v>6.235357142857143E-5</v>
      </c>
      <c r="AF879" s="25">
        <v>8020</v>
      </c>
      <c r="AG879" s="25">
        <v>3240</v>
      </c>
      <c r="AH879" s="25">
        <v>3990</v>
      </c>
      <c r="AI879" s="25">
        <v>0</v>
      </c>
      <c r="AJ879" s="25" t="s">
        <v>20</v>
      </c>
      <c r="AK879" s="22" t="s">
        <v>20</v>
      </c>
      <c r="AL879" s="25" t="s">
        <v>20</v>
      </c>
      <c r="AM879" s="25">
        <v>10</v>
      </c>
      <c r="AN879" s="25">
        <v>170</v>
      </c>
      <c r="AO879" s="25">
        <v>200</v>
      </c>
      <c r="AP879" s="25">
        <v>35</v>
      </c>
      <c r="AQ879" s="25">
        <v>0.54399999999999993</v>
      </c>
      <c r="AR879" s="173">
        <v>1.1900000000000001E-3</v>
      </c>
      <c r="AS879" s="157">
        <v>0</v>
      </c>
      <c r="AT879" s="93"/>
      <c r="AU879" s="92"/>
      <c r="AV879" s="91"/>
      <c r="AW879" s="92"/>
      <c r="AX879" s="92"/>
      <c r="AY879" s="91"/>
      <c r="AZ879" s="23"/>
      <c r="BA879" s="25"/>
      <c r="BC879">
        <v>413</v>
      </c>
      <c r="BD879" t="str">
        <f>IF(Z879=BC879,"OK")</f>
        <v>OK</v>
      </c>
      <c r="BE879">
        <v>5.2330000000000002E-2</v>
      </c>
      <c r="BF879">
        <v>6.235357142857143E-5</v>
      </c>
      <c r="BG879">
        <v>395</v>
      </c>
      <c r="BH879">
        <v>195</v>
      </c>
      <c r="BI879">
        <v>170</v>
      </c>
      <c r="BJ879">
        <v>10.9893</v>
      </c>
      <c r="BK879">
        <v>1.309425E-2</v>
      </c>
      <c r="BL879" t="str">
        <f>IF(ABS(AN879*AO879*AP879/1000000000/AR879-1)&lt;0.1,"OK","NO")</f>
        <v>OK</v>
      </c>
      <c r="BN879" s="183"/>
    </row>
    <row r="880" spans="1:66" ht="25.5" x14ac:dyDescent="0.25">
      <c r="A880" s="51"/>
      <c r="B880" s="94">
        <v>874</v>
      </c>
      <c r="C880" s="43">
        <v>1237154</v>
      </c>
      <c r="D880" s="34" t="s">
        <v>6970</v>
      </c>
      <c r="E880" s="36" t="s">
        <v>6880</v>
      </c>
      <c r="F880" s="151" t="s">
        <v>21</v>
      </c>
      <c r="G880" s="102" t="s">
        <v>2182</v>
      </c>
      <c r="H880" s="46" t="s">
        <v>2635</v>
      </c>
      <c r="I880" s="25">
        <f>IFERROR(MID($D880,1,7)+0,"")</f>
        <v>1135657</v>
      </c>
      <c r="J880" s="25">
        <f>IFERROR(MID($D880,10,7)+0,"")</f>
        <v>1070505</v>
      </c>
      <c r="K880" s="25" t="str">
        <f>IFERROR(MID($D880,19,7)+0,"")</f>
        <v/>
      </c>
      <c r="L880" s="25" t="str">
        <f>IFERROR(MID($D880,28,7)+0,"")</f>
        <v/>
      </c>
      <c r="M880" s="25" t="str">
        <f>IF(IFERROR(MID($Q880,1,7)+0,"")&lt;1130000,IF(INDEX(C:C,MATCH(LEFT(Q880,7)+0,I:I,0))&lt;1130000,"",INDEX(C:C,MATCH(LEFT(Q880,7)+0,I:I,0))),IFERROR(MID($Q880,1,7)+0,""))</f>
        <v/>
      </c>
      <c r="N880" s="25" t="str">
        <f>IF(IFERROR(MID($Q880,10,7)+0,"")&lt;1130000,"",IFERROR(MID($Q880,10,7)+0,""))</f>
        <v/>
      </c>
      <c r="O880" s="25" t="str">
        <f>IF(IFERROR(MID($Q880,19,7)+0,"")&lt;1130000,"",IFERROR(MID($Q880,19,7)+0,""))</f>
        <v/>
      </c>
      <c r="P880" s="25" t="str">
        <f>IF(M880="","",IF(N880="",M880,M880&amp;", "&amp;N880))</f>
        <v/>
      </c>
      <c r="Q880" s="37"/>
      <c r="R880" s="37"/>
      <c r="S880" s="35" t="s">
        <v>34</v>
      </c>
      <c r="T880" s="34" t="s">
        <v>36</v>
      </c>
      <c r="U880" s="185" t="s">
        <v>22</v>
      </c>
      <c r="V880" s="188" t="s">
        <v>22</v>
      </c>
      <c r="W880" s="189">
        <v>395</v>
      </c>
      <c r="X880" s="31">
        <v>435</v>
      </c>
      <c r="Y880" s="90">
        <f>IFERROR(ROUND(X880/W880-1,2),"")</f>
        <v>0.1</v>
      </c>
      <c r="Z880" s="31">
        <f>IF(OR(S880="VLD MLC components",S880="VLD MLC pipes",S880="VLD PEX components",S880="VLD PEX pipes",S880="VLD PHC components",S880="VLD PHC pipes",S880="Controls VLD"),"По запросу",X880)</f>
        <v>435</v>
      </c>
      <c r="AA880" s="63">
        <f>ROUND(X880/1.2,3)</f>
        <v>362.5</v>
      </c>
      <c r="AB880" s="23">
        <v>329.16699999999997</v>
      </c>
      <c r="AC880" s="190">
        <f>IFERROR(ROUND(AA880/AB880-1,2),"")</f>
        <v>0.1</v>
      </c>
      <c r="AD880" s="25">
        <v>7.2900000000000006E-2</v>
      </c>
      <c r="AE880" s="25">
        <v>6.8917105263157895E-5</v>
      </c>
      <c r="AF880" s="25">
        <v>2070</v>
      </c>
      <c r="AG880" s="25">
        <v>2110</v>
      </c>
      <c r="AH880" s="25">
        <v>2470</v>
      </c>
      <c r="AI880" s="25">
        <v>0</v>
      </c>
      <c r="AJ880" s="25" t="s">
        <v>20</v>
      </c>
      <c r="AK880" s="22" t="s">
        <v>20</v>
      </c>
      <c r="AL880" s="25" t="s">
        <v>20</v>
      </c>
      <c r="AM880" s="25">
        <v>10</v>
      </c>
      <c r="AN880" s="25">
        <v>170</v>
      </c>
      <c r="AO880" s="25">
        <v>200</v>
      </c>
      <c r="AP880" s="25">
        <v>35</v>
      </c>
      <c r="AQ880" s="25">
        <v>0.72900000000000009</v>
      </c>
      <c r="AR880" s="173">
        <v>1.1900000000000001E-3</v>
      </c>
      <c r="AS880" s="157">
        <v>0</v>
      </c>
      <c r="AT880" s="93"/>
      <c r="AU880" s="92"/>
      <c r="AV880" s="91"/>
      <c r="AW880" s="92"/>
      <c r="AX880" s="92"/>
      <c r="AY880" s="91"/>
      <c r="AZ880" s="23"/>
      <c r="BA880" s="25"/>
      <c r="BC880">
        <v>435</v>
      </c>
      <c r="BD880" t="str">
        <f>IF(Z880=BC880,"OK")</f>
        <v>OK</v>
      </c>
      <c r="BE880">
        <v>6.787E-2</v>
      </c>
      <c r="BF880">
        <v>6.8917105263157895E-5</v>
      </c>
      <c r="BG880">
        <v>395</v>
      </c>
      <c r="BH880">
        <v>195</v>
      </c>
      <c r="BI880">
        <v>170</v>
      </c>
      <c r="BJ880">
        <v>12.895300000000001</v>
      </c>
      <c r="BK880">
        <v>1.309425E-2</v>
      </c>
      <c r="BL880" t="str">
        <f>IF(ABS(AN880*AO880*AP880/1000000000/AR880-1)&lt;0.1,"OK","NO")</f>
        <v>OK</v>
      </c>
      <c r="BN880" s="183"/>
    </row>
    <row r="881" spans="1:66" ht="25.5" x14ac:dyDescent="0.25">
      <c r="A881" s="51"/>
      <c r="B881" s="94">
        <v>875</v>
      </c>
      <c r="C881" s="43">
        <v>1237156</v>
      </c>
      <c r="D881" s="34" t="s">
        <v>6971</v>
      </c>
      <c r="E881" s="36" t="s">
        <v>6881</v>
      </c>
      <c r="F881" s="151" t="s">
        <v>21</v>
      </c>
      <c r="G881" s="102" t="s">
        <v>2182</v>
      </c>
      <c r="H881" s="46" t="s">
        <v>2635</v>
      </c>
      <c r="I881" s="25">
        <f>IFERROR(MID($D881,1,7)+0,"")</f>
        <v>1135658</v>
      </c>
      <c r="J881" s="25">
        <f>IFERROR(MID($D881,10,7)+0,"")</f>
        <v>1070507</v>
      </c>
      <c r="K881" s="25" t="str">
        <f>IFERROR(MID($D881,19,7)+0,"")</f>
        <v/>
      </c>
      <c r="L881" s="25" t="str">
        <f>IFERROR(MID($D881,28,7)+0,"")</f>
        <v/>
      </c>
      <c r="M881" s="25" t="str">
        <f>IF(IFERROR(MID($Q881,1,7)+0,"")&lt;1130000,IF(INDEX(C:C,MATCH(LEFT(Q881,7)+0,I:I,0))&lt;1130000,"",INDEX(C:C,MATCH(LEFT(Q881,7)+0,I:I,0))),IFERROR(MID($Q881,1,7)+0,""))</f>
        <v/>
      </c>
      <c r="N881" s="25" t="str">
        <f>IF(IFERROR(MID($Q881,10,7)+0,"")&lt;1130000,"",IFERROR(MID($Q881,10,7)+0,""))</f>
        <v/>
      </c>
      <c r="O881" s="25" t="str">
        <f>IF(IFERROR(MID($Q881,19,7)+0,"")&lt;1130000,"",IFERROR(MID($Q881,19,7)+0,""))</f>
        <v/>
      </c>
      <c r="P881" s="25" t="str">
        <f>IF(M881="","",IF(N881="",M881,M881&amp;", "&amp;N881))</f>
        <v/>
      </c>
      <c r="Q881" s="37"/>
      <c r="R881" s="37"/>
      <c r="S881" s="35" t="s">
        <v>34</v>
      </c>
      <c r="T881" s="34" t="s">
        <v>36</v>
      </c>
      <c r="U881" s="185" t="s">
        <v>22</v>
      </c>
      <c r="V881" s="188" t="s">
        <v>22</v>
      </c>
      <c r="W881" s="189">
        <v>615</v>
      </c>
      <c r="X881" s="31">
        <v>677</v>
      </c>
      <c r="Y881" s="90">
        <f>IFERROR(ROUND(X881/W881-1,2),"")</f>
        <v>0.1</v>
      </c>
      <c r="Z881" s="31">
        <f>IF(OR(S881="VLD MLC components",S881="VLD MLC pipes",S881="VLD PEX components",S881="VLD PEX pipes",S881="VLD PHC components",S881="VLD PHC pipes",S881="Controls VLD"),"По запросу",X881)</f>
        <v>677</v>
      </c>
      <c r="AA881" s="63">
        <f>ROUND(X881/1.2,3)</f>
        <v>564.16700000000003</v>
      </c>
      <c r="AB881" s="23">
        <v>512.5</v>
      </c>
      <c r="AC881" s="190">
        <f>IFERROR(ROUND(AA881/AB881-1,2),"")</f>
        <v>0.1</v>
      </c>
      <c r="AD881" s="25">
        <v>9.0499999999999997E-2</v>
      </c>
      <c r="AE881" s="25">
        <v>9.3530357142857139E-5</v>
      </c>
      <c r="AF881" s="25">
        <v>960</v>
      </c>
      <c r="AG881" s="25">
        <v>390</v>
      </c>
      <c r="AH881" s="25">
        <v>700</v>
      </c>
      <c r="AI881" s="25">
        <v>0</v>
      </c>
      <c r="AJ881" s="25" t="s">
        <v>20</v>
      </c>
      <c r="AK881" s="22" t="s">
        <v>20</v>
      </c>
      <c r="AL881" s="25" t="s">
        <v>20</v>
      </c>
      <c r="AM881" s="25">
        <v>10</v>
      </c>
      <c r="AN881" s="25">
        <v>200</v>
      </c>
      <c r="AO881" s="25">
        <v>250</v>
      </c>
      <c r="AP881" s="25">
        <v>45</v>
      </c>
      <c r="AQ881" s="25">
        <v>0.90500000000000003</v>
      </c>
      <c r="AR881" s="173">
        <v>2.2499999999999998E-3</v>
      </c>
      <c r="AS881" s="157">
        <v>0</v>
      </c>
      <c r="AT881" s="93"/>
      <c r="AU881" s="92"/>
      <c r="AV881" s="91"/>
      <c r="AW881" s="92"/>
      <c r="AX881" s="92"/>
      <c r="AY881" s="91"/>
      <c r="AZ881" s="23"/>
      <c r="BA881" s="25"/>
      <c r="BC881">
        <v>677</v>
      </c>
      <c r="BD881" t="str">
        <f>IF(Z881=BC881,"OK")</f>
        <v>OK</v>
      </c>
      <c r="BE881">
        <v>9.2680000000000012E-2</v>
      </c>
      <c r="BF881">
        <v>9.3530357142857139E-5</v>
      </c>
      <c r="BG881">
        <v>395</v>
      </c>
      <c r="BH881">
        <v>195</v>
      </c>
      <c r="BI881">
        <v>170</v>
      </c>
      <c r="BJ881">
        <v>12.975200000000001</v>
      </c>
      <c r="BK881">
        <v>1.309425E-2</v>
      </c>
      <c r="BL881" t="str">
        <f>IF(ABS(AN881*AO881*AP881/1000000000/AR881-1)&lt;0.1,"OK","NO")</f>
        <v>OK</v>
      </c>
      <c r="BN881" s="183"/>
    </row>
    <row r="882" spans="1:66" ht="25.5" x14ac:dyDescent="0.25">
      <c r="A882" s="51"/>
      <c r="B882" s="94">
        <v>876</v>
      </c>
      <c r="C882" s="43">
        <v>1237157</v>
      </c>
      <c r="D882" s="34" t="s">
        <v>6972</v>
      </c>
      <c r="E882" s="36" t="s">
        <v>6882</v>
      </c>
      <c r="F882" s="151" t="s">
        <v>21</v>
      </c>
      <c r="G882" s="102" t="s">
        <v>2182</v>
      </c>
      <c r="H882" s="46" t="s">
        <v>2635</v>
      </c>
      <c r="I882" s="25">
        <f>IFERROR(MID($D882,1,7)+0,"")</f>
        <v>1135659</v>
      </c>
      <c r="J882" s="25">
        <f>IFERROR(MID($D882,10,7)+0,"")</f>
        <v>1070508</v>
      </c>
      <c r="K882" s="25" t="str">
        <f>IFERROR(MID($D882,19,7)+0,"")</f>
        <v/>
      </c>
      <c r="L882" s="25" t="str">
        <f>IFERROR(MID($D882,28,7)+0,"")</f>
        <v/>
      </c>
      <c r="M882" s="25" t="str">
        <f>IF(IFERROR(MID($Q882,1,7)+0,"")&lt;1130000,IF(INDEX(C:C,MATCH(LEFT(Q882,7)+0,I:I,0))&lt;1130000,"",INDEX(C:C,MATCH(LEFT(Q882,7)+0,I:I,0))),IFERROR(MID($Q882,1,7)+0,""))</f>
        <v/>
      </c>
      <c r="N882" s="25" t="str">
        <f>IF(IFERROR(MID($Q882,10,7)+0,"")&lt;1130000,"",IFERROR(MID($Q882,10,7)+0,""))</f>
        <v/>
      </c>
      <c r="O882" s="25" t="str">
        <f>IF(IFERROR(MID($Q882,19,7)+0,"")&lt;1130000,"",IFERROR(MID($Q882,19,7)+0,""))</f>
        <v/>
      </c>
      <c r="P882" s="25" t="str">
        <f>IF(M882="","",IF(N882="",M882,M882&amp;", "&amp;N882))</f>
        <v/>
      </c>
      <c r="Q882" s="37"/>
      <c r="R882" s="37"/>
      <c r="S882" s="35" t="s">
        <v>34</v>
      </c>
      <c r="T882" s="34" t="s">
        <v>36</v>
      </c>
      <c r="U882" s="185" t="s">
        <v>22</v>
      </c>
      <c r="V882" s="188" t="s">
        <v>22</v>
      </c>
      <c r="W882" s="189">
        <v>640</v>
      </c>
      <c r="X882" s="31">
        <v>704</v>
      </c>
      <c r="Y882" s="90">
        <f>IFERROR(ROUND(X882/W882-1,2),"")</f>
        <v>0.1</v>
      </c>
      <c r="Z882" s="31">
        <f>IF(OR(S882="VLD MLC components",S882="VLD MLC pipes",S882="VLD PEX components",S882="VLD PEX pipes",S882="VLD PHC components",S882="VLD PHC pipes",S882="Controls VLD"),"По запросу",X882)</f>
        <v>704</v>
      </c>
      <c r="AA882" s="63">
        <f>ROUND(X882/1.2,3)</f>
        <v>586.66700000000003</v>
      </c>
      <c r="AB882" s="23">
        <v>533.33299999999997</v>
      </c>
      <c r="AC882" s="190">
        <f>IFERROR(ROUND(AA882/AB882-1,2),"")</f>
        <v>0.1</v>
      </c>
      <c r="AD882" s="25">
        <v>0.1215</v>
      </c>
      <c r="AE882" s="25">
        <v>1.6367812499999999E-4</v>
      </c>
      <c r="AF882" s="25">
        <v>240</v>
      </c>
      <c r="AG882" s="25">
        <v>150</v>
      </c>
      <c r="AH882" s="25">
        <v>320</v>
      </c>
      <c r="AI882" s="25">
        <v>0</v>
      </c>
      <c r="AJ882" s="25" t="s">
        <v>20</v>
      </c>
      <c r="AK882" s="22" t="s">
        <v>20</v>
      </c>
      <c r="AL882" s="25" t="s">
        <v>20</v>
      </c>
      <c r="AM882" s="25">
        <v>10</v>
      </c>
      <c r="AN882" s="25">
        <v>200</v>
      </c>
      <c r="AO882" s="25">
        <v>250</v>
      </c>
      <c r="AP882" s="25">
        <v>45</v>
      </c>
      <c r="AQ882" s="25">
        <v>1.2149999999999999</v>
      </c>
      <c r="AR882" s="173">
        <v>2.2499999999999998E-3</v>
      </c>
      <c r="AS882" s="157">
        <v>0</v>
      </c>
      <c r="AT882" s="93"/>
      <c r="AU882" s="92"/>
      <c r="AV882" s="91"/>
      <c r="AW882" s="92"/>
      <c r="AX882" s="92"/>
      <c r="AY882" s="91"/>
      <c r="AZ882" s="23"/>
      <c r="BA882" s="25"/>
      <c r="BC882">
        <v>704</v>
      </c>
      <c r="BD882" t="str">
        <f>IF(Z882=BC882,"OK")</f>
        <v>OK</v>
      </c>
      <c r="BE882">
        <v>0.11691</v>
      </c>
      <c r="BF882">
        <v>1.6367812499999999E-4</v>
      </c>
      <c r="BG882">
        <v>395</v>
      </c>
      <c r="BH882">
        <v>195</v>
      </c>
      <c r="BI882">
        <v>170</v>
      </c>
      <c r="BJ882">
        <v>9.3528000000000002</v>
      </c>
      <c r="BK882">
        <v>1.309425E-2</v>
      </c>
      <c r="BL882" t="str">
        <f>IF(ABS(AN882*AO882*AP882/1000000000/AR882-1)&lt;0.1,"OK","NO")</f>
        <v>OK</v>
      </c>
      <c r="BN882" s="183"/>
    </row>
    <row r="883" spans="1:66" ht="25.5" x14ac:dyDescent="0.25">
      <c r="A883" s="51"/>
      <c r="B883" s="94">
        <v>877</v>
      </c>
      <c r="C883" s="43">
        <v>1237158</v>
      </c>
      <c r="D883" s="34" t="s">
        <v>6973</v>
      </c>
      <c r="E883" s="36" t="s">
        <v>6883</v>
      </c>
      <c r="F883" s="151" t="s">
        <v>21</v>
      </c>
      <c r="G883" s="102" t="s">
        <v>2182</v>
      </c>
      <c r="H883" s="46" t="s">
        <v>2635</v>
      </c>
      <c r="I883" s="25">
        <f>IFERROR(MID($D883,1,7)+0,"")</f>
        <v>1135660</v>
      </c>
      <c r="J883" s="25">
        <f>IFERROR(MID($D883,10,7)+0,"")</f>
        <v>1070509</v>
      </c>
      <c r="K883" s="25" t="str">
        <f>IFERROR(MID($D883,19,7)+0,"")</f>
        <v/>
      </c>
      <c r="L883" s="25" t="str">
        <f>IFERROR(MID($D883,28,7)+0,"")</f>
        <v/>
      </c>
      <c r="M883" s="25" t="str">
        <f>IF(IFERROR(MID($Q883,1,7)+0,"")&lt;1130000,IF(INDEX(C:C,MATCH(LEFT(Q883,7)+0,I:I,0))&lt;1130000,"",INDEX(C:C,MATCH(LEFT(Q883,7)+0,I:I,0))),IFERROR(MID($Q883,1,7)+0,""))</f>
        <v/>
      </c>
      <c r="N883" s="25" t="str">
        <f>IF(IFERROR(MID($Q883,10,7)+0,"")&lt;1130000,"",IFERROR(MID($Q883,10,7)+0,""))</f>
        <v/>
      </c>
      <c r="O883" s="25" t="str">
        <f>IF(IFERROR(MID($Q883,19,7)+0,"")&lt;1130000,"",IFERROR(MID($Q883,19,7)+0,""))</f>
        <v/>
      </c>
      <c r="P883" s="25" t="str">
        <f>IF(M883="","",IF(N883="",M883,M883&amp;", "&amp;N883))</f>
        <v/>
      </c>
      <c r="Q883" s="37"/>
      <c r="R883" s="37"/>
      <c r="S883" s="35" t="s">
        <v>34</v>
      </c>
      <c r="T883" s="34" t="s">
        <v>36</v>
      </c>
      <c r="U883" s="185" t="s">
        <v>22</v>
      </c>
      <c r="V883" s="188" t="s">
        <v>22</v>
      </c>
      <c r="W883" s="189">
        <v>725</v>
      </c>
      <c r="X883" s="31">
        <v>798</v>
      </c>
      <c r="Y883" s="90">
        <f>IFERROR(ROUND(X883/W883-1,2),"")</f>
        <v>0.1</v>
      </c>
      <c r="Z883" s="31">
        <f>IF(OR(S883="VLD MLC components",S883="VLD MLC pipes",S883="VLD PEX components",S883="VLD PEX pipes",S883="VLD PHC components",S883="VLD PHC pipes",S883="Controls VLD"),"По запросу",X883)</f>
        <v>798</v>
      </c>
      <c r="AA883" s="63">
        <f>ROUND(X883/1.2,3)</f>
        <v>665</v>
      </c>
      <c r="AB883" s="23">
        <v>604.16700000000003</v>
      </c>
      <c r="AC883" s="190">
        <f>IFERROR(ROUND(AA883/AB883-1,2),"")</f>
        <v>0.1</v>
      </c>
      <c r="AD883" s="25">
        <v>0.13489999999999999</v>
      </c>
      <c r="AE883" s="25">
        <v>1.7458999999999999E-4</v>
      </c>
      <c r="AF883" s="25">
        <v>345</v>
      </c>
      <c r="AG883" s="25">
        <v>185</v>
      </c>
      <c r="AH883" s="25">
        <v>300</v>
      </c>
      <c r="AI883" s="25">
        <v>0</v>
      </c>
      <c r="AJ883" s="25" t="s">
        <v>20</v>
      </c>
      <c r="AK883" s="22" t="s">
        <v>20</v>
      </c>
      <c r="AL883" s="25" t="s">
        <v>20</v>
      </c>
      <c r="AM883" s="25">
        <v>5</v>
      </c>
      <c r="AN883" s="25">
        <v>170</v>
      </c>
      <c r="AO883" s="25">
        <v>200</v>
      </c>
      <c r="AP883" s="25">
        <v>45</v>
      </c>
      <c r="AQ883" s="25">
        <v>0.67449999999999999</v>
      </c>
      <c r="AR883" s="173">
        <v>1.5299999999999999E-3</v>
      </c>
      <c r="AS883" s="157">
        <v>0</v>
      </c>
      <c r="AT883" s="93"/>
      <c r="AU883" s="92"/>
      <c r="AV883" s="91"/>
      <c r="AW883" s="92"/>
      <c r="AX883" s="92"/>
      <c r="AY883" s="91"/>
      <c r="AZ883" s="23"/>
      <c r="BA883" s="25"/>
      <c r="BC883">
        <v>798</v>
      </c>
      <c r="BD883" t="str">
        <f>IF(Z883=BC883,"OK")</f>
        <v>OK</v>
      </c>
      <c r="BE883">
        <v>0.1396</v>
      </c>
      <c r="BF883">
        <v>1.7458999999999999E-4</v>
      </c>
      <c r="BG883">
        <v>395</v>
      </c>
      <c r="BH883">
        <v>195</v>
      </c>
      <c r="BI883">
        <v>170</v>
      </c>
      <c r="BJ883">
        <v>10.47</v>
      </c>
      <c r="BK883">
        <v>1.309425E-2</v>
      </c>
      <c r="BL883" t="str">
        <f>IF(ABS(AN883*AO883*AP883/1000000000/AR883-1)&lt;0.1,"OK","NO")</f>
        <v>OK</v>
      </c>
      <c r="BN883" s="183"/>
    </row>
    <row r="884" spans="1:66" ht="25.5" x14ac:dyDescent="0.25">
      <c r="A884" s="51"/>
      <c r="B884" s="94">
        <v>878</v>
      </c>
      <c r="C884" s="43">
        <v>1237160</v>
      </c>
      <c r="D884" s="34" t="s">
        <v>6974</v>
      </c>
      <c r="E884" s="36" t="s">
        <v>6884</v>
      </c>
      <c r="F884" s="151" t="s">
        <v>21</v>
      </c>
      <c r="G884" s="102" t="s">
        <v>2182</v>
      </c>
      <c r="H884" s="46" t="s">
        <v>2635</v>
      </c>
      <c r="I884" s="25">
        <f>IFERROR(MID($D884,1,7)+0,"")</f>
        <v>1135852</v>
      </c>
      <c r="J884" s="25">
        <f>IFERROR(MID($D884,10,7)+0,"")</f>
        <v>1046901</v>
      </c>
      <c r="K884" s="25" t="str">
        <f>IFERROR(MID($D884,19,7)+0,"")</f>
        <v/>
      </c>
      <c r="L884" s="25" t="str">
        <f>IFERROR(MID($D884,28,7)+0,"")</f>
        <v/>
      </c>
      <c r="M884" s="25" t="str">
        <f>IF(IFERROR(MID($Q884,1,7)+0,"")&lt;1130000,IF(INDEX(C:C,MATCH(LEFT(Q884,7)+0,I:I,0))&lt;1130000,"",INDEX(C:C,MATCH(LEFT(Q884,7)+0,I:I,0))),IFERROR(MID($Q884,1,7)+0,""))</f>
        <v/>
      </c>
      <c r="N884" s="25" t="str">
        <f>IF(IFERROR(MID($Q884,10,7)+0,"")&lt;1130000,"",IFERROR(MID($Q884,10,7)+0,""))</f>
        <v/>
      </c>
      <c r="O884" s="25" t="str">
        <f>IF(IFERROR(MID($Q884,19,7)+0,"")&lt;1130000,"",IFERROR(MID($Q884,19,7)+0,""))</f>
        <v/>
      </c>
      <c r="P884" s="25" t="str">
        <f>IF(M884="","",IF(N884="",M884,M884&amp;", "&amp;N884))</f>
        <v/>
      </c>
      <c r="Q884" s="37"/>
      <c r="R884" s="37"/>
      <c r="S884" s="35" t="s">
        <v>34</v>
      </c>
      <c r="T884" s="34" t="s">
        <v>36</v>
      </c>
      <c r="U884" s="185" t="s">
        <v>22</v>
      </c>
      <c r="V884" s="188" t="s">
        <v>22</v>
      </c>
      <c r="W884" s="189">
        <v>1600</v>
      </c>
      <c r="X884" s="31">
        <v>1760</v>
      </c>
      <c r="Y884" s="90">
        <f>IFERROR(ROUND(X884/W884-1,2),"")</f>
        <v>0.1</v>
      </c>
      <c r="Z884" s="31">
        <f>IF(OR(S884="VLD MLC components",S884="VLD MLC pipes",S884="VLD PEX components",S884="VLD PEX pipes",S884="VLD PHC components",S884="VLD PHC pipes",S884="Controls VLD"),"По запросу",X884)</f>
        <v>1760</v>
      </c>
      <c r="AA884" s="63">
        <f>ROUND(X884/1.2,3)</f>
        <v>1466.6669999999999</v>
      </c>
      <c r="AB884" s="23">
        <v>1333.3330000000001</v>
      </c>
      <c r="AC884" s="190">
        <f>IFERROR(ROUND(AA884/AB884-1,2),"")</f>
        <v>0.1</v>
      </c>
      <c r="AD884" s="25">
        <v>0.26669999999999999</v>
      </c>
      <c r="AE884" s="25">
        <v>2.61885E-4</v>
      </c>
      <c r="AF884" s="25">
        <v>238</v>
      </c>
      <c r="AG884" s="25">
        <v>95</v>
      </c>
      <c r="AH884" s="25">
        <v>100</v>
      </c>
      <c r="AI884" s="25">
        <v>0</v>
      </c>
      <c r="AJ884" s="25" t="s">
        <v>20</v>
      </c>
      <c r="AK884" s="22" t="s">
        <v>20</v>
      </c>
      <c r="AL884" s="25" t="s">
        <v>20</v>
      </c>
      <c r="AM884" s="25">
        <v>1</v>
      </c>
      <c r="AN884" s="25">
        <v>165</v>
      </c>
      <c r="AO884" s="25">
        <v>170</v>
      </c>
      <c r="AP884" s="25">
        <v>50</v>
      </c>
      <c r="AQ884" s="25">
        <v>0.26669999999999999</v>
      </c>
      <c r="AR884" s="173">
        <v>1.4025000000000001E-3</v>
      </c>
      <c r="AS884" s="157">
        <v>0</v>
      </c>
      <c r="AT884" s="93"/>
      <c r="AU884" s="92"/>
      <c r="AV884" s="91"/>
      <c r="AW884" s="92"/>
      <c r="AX884" s="92"/>
      <c r="AY884" s="91"/>
      <c r="AZ884" s="23"/>
      <c r="BA884" s="25"/>
      <c r="BC884">
        <v>1760</v>
      </c>
      <c r="BD884" t="str">
        <f>IF(Z884=BC884,"OK")</f>
        <v>OK</v>
      </c>
      <c r="BE884">
        <v>0.24523</v>
      </c>
      <c r="BF884">
        <v>2.61885E-4</v>
      </c>
      <c r="BG884">
        <v>395</v>
      </c>
      <c r="BH884">
        <v>195</v>
      </c>
      <c r="BI884">
        <v>170</v>
      </c>
      <c r="BJ884">
        <v>12.2615</v>
      </c>
      <c r="BK884">
        <v>1.309425E-2</v>
      </c>
      <c r="BL884" t="str">
        <f>IF(ABS(AN884*AO884*AP884/1000000000/AR884-1)&lt;0.1,"OK","NO")</f>
        <v>OK</v>
      </c>
      <c r="BN884" s="183"/>
    </row>
    <row r="885" spans="1:66" ht="25.5" x14ac:dyDescent="0.25">
      <c r="A885" s="51"/>
      <c r="B885" s="94">
        <v>879</v>
      </c>
      <c r="C885" s="43">
        <v>1237171</v>
      </c>
      <c r="D885" s="34" t="s">
        <v>6975</v>
      </c>
      <c r="E885" s="36" t="s">
        <v>6885</v>
      </c>
      <c r="F885" s="151" t="s">
        <v>21</v>
      </c>
      <c r="G885" s="102" t="s">
        <v>2182</v>
      </c>
      <c r="H885" s="46" t="s">
        <v>2635</v>
      </c>
      <c r="I885" s="25">
        <f>IFERROR(MID($D885,1,7)+0,"")</f>
        <v>1135661</v>
      </c>
      <c r="J885" s="25">
        <f>IFERROR(MID($D885,10,7)+0,"")</f>
        <v>1070515</v>
      </c>
      <c r="K885" s="25" t="str">
        <f>IFERROR(MID($D885,19,7)+0,"")</f>
        <v/>
      </c>
      <c r="L885" s="25" t="str">
        <f>IFERROR(MID($D885,28,7)+0,"")</f>
        <v/>
      </c>
      <c r="M885" s="25" t="str">
        <f>IF(IFERROR(MID($Q885,1,7)+0,"")&lt;1130000,IF(INDEX(C:C,MATCH(LEFT(Q885,7)+0,I:I,0))&lt;1130000,"",INDEX(C:C,MATCH(LEFT(Q885,7)+0,I:I,0))),IFERROR(MID($Q885,1,7)+0,""))</f>
        <v/>
      </c>
      <c r="N885" s="25" t="str">
        <f>IF(IFERROR(MID($Q885,10,7)+0,"")&lt;1130000,"",IFERROR(MID($Q885,10,7)+0,""))</f>
        <v/>
      </c>
      <c r="O885" s="25" t="str">
        <f>IF(IFERROR(MID($Q885,19,7)+0,"")&lt;1130000,"",IFERROR(MID($Q885,19,7)+0,""))</f>
        <v/>
      </c>
      <c r="P885" s="25" t="str">
        <f>IF(M885="","",IF(N885="",M885,M885&amp;", "&amp;N885))</f>
        <v/>
      </c>
      <c r="Q885" s="37"/>
      <c r="R885" s="37"/>
      <c r="S885" s="35" t="s">
        <v>34</v>
      </c>
      <c r="T885" s="34" t="s">
        <v>36</v>
      </c>
      <c r="U885" s="185" t="s">
        <v>22</v>
      </c>
      <c r="V885" s="188" t="s">
        <v>22</v>
      </c>
      <c r="W885" s="189">
        <v>305</v>
      </c>
      <c r="X885" s="31">
        <v>336</v>
      </c>
      <c r="Y885" s="90">
        <f>IFERROR(ROUND(X885/W885-1,2),"")</f>
        <v>0.1</v>
      </c>
      <c r="Z885" s="31">
        <f>IF(OR(S885="VLD MLC components",S885="VLD MLC pipes",S885="VLD PEX components",S885="VLD PEX pipes",S885="VLD PHC components",S885="VLD PHC pipes",S885="Controls VLD"),"По запросу",X885)</f>
        <v>336</v>
      </c>
      <c r="AA885" s="63">
        <f>ROUND(X885/1.2,3)</f>
        <v>280</v>
      </c>
      <c r="AB885" s="23">
        <v>254.167</v>
      </c>
      <c r="AC885" s="190">
        <f>IFERROR(ROUND(AA885/AB885-1,2),"")</f>
        <v>0.1</v>
      </c>
      <c r="AD885" s="25">
        <v>5.5100000000000003E-2</v>
      </c>
      <c r="AE885" s="25">
        <v>5.0362499999999998E-5</v>
      </c>
      <c r="AF885" s="25">
        <v>450</v>
      </c>
      <c r="AG885" s="25">
        <v>450</v>
      </c>
      <c r="AH885" s="25">
        <v>780</v>
      </c>
      <c r="AI885" s="25">
        <v>0</v>
      </c>
      <c r="AJ885" s="25" t="s">
        <v>20</v>
      </c>
      <c r="AK885" s="22" t="s">
        <v>20</v>
      </c>
      <c r="AL885" s="25" t="s">
        <v>20</v>
      </c>
      <c r="AM885" s="25">
        <v>10</v>
      </c>
      <c r="AN885" s="25">
        <v>170</v>
      </c>
      <c r="AO885" s="25">
        <v>200</v>
      </c>
      <c r="AP885" s="25">
        <v>35</v>
      </c>
      <c r="AQ885" s="25">
        <v>0.55100000000000005</v>
      </c>
      <c r="AR885" s="173">
        <v>1.1900000000000001E-3</v>
      </c>
      <c r="AS885" s="157">
        <v>0</v>
      </c>
      <c r="AT885" s="93"/>
      <c r="AU885" s="92"/>
      <c r="AV885" s="91"/>
      <c r="AW885" s="92"/>
      <c r="AX885" s="92"/>
      <c r="AY885" s="91"/>
      <c r="AZ885" s="23"/>
      <c r="BA885" s="25"/>
      <c r="BC885">
        <v>336</v>
      </c>
      <c r="BD885" t="str">
        <f>IF(Z885=BC885,"OK")</f>
        <v>OK</v>
      </c>
      <c r="BE885">
        <v>5.1520000000000003E-2</v>
      </c>
      <c r="BF885">
        <v>5.0362499999999998E-5</v>
      </c>
      <c r="BG885">
        <v>395</v>
      </c>
      <c r="BH885">
        <v>195</v>
      </c>
      <c r="BI885">
        <v>170</v>
      </c>
      <c r="BJ885">
        <v>13.395200000000001</v>
      </c>
      <c r="BK885">
        <v>1.309425E-2</v>
      </c>
      <c r="BL885" t="str">
        <f>IF(ABS(AN885*AO885*AP885/1000000000/AR885-1)&lt;0.1,"OK","NO")</f>
        <v>OK</v>
      </c>
      <c r="BN885" s="183"/>
    </row>
    <row r="886" spans="1:66" ht="25.5" x14ac:dyDescent="0.25">
      <c r="A886" s="51"/>
      <c r="B886" s="94">
        <v>880</v>
      </c>
      <c r="C886" s="43">
        <v>1237172</v>
      </c>
      <c r="D886" s="34" t="s">
        <v>6976</v>
      </c>
      <c r="E886" s="36" t="s">
        <v>6886</v>
      </c>
      <c r="F886" s="151" t="s">
        <v>21</v>
      </c>
      <c r="G886" s="102" t="s">
        <v>2182</v>
      </c>
      <c r="H886" s="46" t="s">
        <v>2635</v>
      </c>
      <c r="I886" s="25">
        <f>IFERROR(MID($D886,1,7)+0,"")</f>
        <v>1135662</v>
      </c>
      <c r="J886" s="25">
        <f>IFERROR(MID($D886,10,7)+0,"")</f>
        <v>1070516</v>
      </c>
      <c r="K886" s="25" t="str">
        <f>IFERROR(MID($D886,19,7)+0,"")</f>
        <v/>
      </c>
      <c r="L886" s="25" t="str">
        <f>IFERROR(MID($D886,28,7)+0,"")</f>
        <v/>
      </c>
      <c r="M886" s="25" t="str">
        <f>IF(IFERROR(MID($Q886,1,7)+0,"")&lt;1130000,IF(INDEX(C:C,MATCH(LEFT(Q886,7)+0,I:I,0))&lt;1130000,"",INDEX(C:C,MATCH(LEFT(Q886,7)+0,I:I,0))),IFERROR(MID($Q886,1,7)+0,""))</f>
        <v/>
      </c>
      <c r="N886" s="25" t="str">
        <f>IF(IFERROR(MID($Q886,10,7)+0,"")&lt;1130000,"",IFERROR(MID($Q886,10,7)+0,""))</f>
        <v/>
      </c>
      <c r="O886" s="25" t="str">
        <f>IF(IFERROR(MID($Q886,19,7)+0,"")&lt;1130000,"",IFERROR(MID($Q886,19,7)+0,""))</f>
        <v/>
      </c>
      <c r="P886" s="25" t="str">
        <f>IF(M886="","",IF(N886="",M886,M886&amp;", "&amp;N886))</f>
        <v/>
      </c>
      <c r="Q886" s="37"/>
      <c r="R886" s="37"/>
      <c r="S886" s="35" t="s">
        <v>34</v>
      </c>
      <c r="T886" s="34" t="s">
        <v>36</v>
      </c>
      <c r="U886" s="185" t="s">
        <v>22</v>
      </c>
      <c r="V886" s="188" t="s">
        <v>22</v>
      </c>
      <c r="W886" s="189">
        <v>330</v>
      </c>
      <c r="X886" s="31">
        <v>363</v>
      </c>
      <c r="Y886" s="90">
        <f>IFERROR(ROUND(X886/W886-1,2),"")</f>
        <v>0.1</v>
      </c>
      <c r="Z886" s="31">
        <f>IF(OR(S886="VLD MLC components",S886="VLD MLC pipes",S886="VLD PEX components",S886="VLD PEX pipes",S886="VLD PHC components",S886="VLD PHC pipes",S886="Controls VLD"),"По запросу",X886)</f>
        <v>363</v>
      </c>
      <c r="AA886" s="63">
        <f>ROUND(X886/1.2,3)</f>
        <v>302.5</v>
      </c>
      <c r="AB886" s="23">
        <v>275</v>
      </c>
      <c r="AC886" s="190">
        <f>IFERROR(ROUND(AA886/AB886-1,2),"")</f>
        <v>0.1</v>
      </c>
      <c r="AD886" s="25">
        <v>6.0900000000000003E-2</v>
      </c>
      <c r="AE886" s="25">
        <v>6.8917105263157895E-5</v>
      </c>
      <c r="AF886" s="25">
        <v>3000</v>
      </c>
      <c r="AG886" s="25">
        <v>1590</v>
      </c>
      <c r="AH886" s="25">
        <v>1710</v>
      </c>
      <c r="AI886" s="25">
        <v>0</v>
      </c>
      <c r="AJ886" s="25" t="s">
        <v>20</v>
      </c>
      <c r="AK886" s="22" t="s">
        <v>20</v>
      </c>
      <c r="AL886" s="25" t="s">
        <v>20</v>
      </c>
      <c r="AM886" s="25">
        <v>10</v>
      </c>
      <c r="AN886" s="25">
        <v>170</v>
      </c>
      <c r="AO886" s="25">
        <v>200</v>
      </c>
      <c r="AP886" s="25">
        <v>35</v>
      </c>
      <c r="AQ886" s="25">
        <v>0.60899999999999999</v>
      </c>
      <c r="AR886" s="173">
        <v>1.1900000000000001E-3</v>
      </c>
      <c r="AS886" s="157">
        <v>0</v>
      </c>
      <c r="AT886" s="93"/>
      <c r="AU886" s="92"/>
      <c r="AV886" s="91"/>
      <c r="AW886" s="92"/>
      <c r="AX886" s="92"/>
      <c r="AY886" s="91"/>
      <c r="AZ886" s="23"/>
      <c r="BA886" s="25"/>
      <c r="BC886">
        <v>363</v>
      </c>
      <c r="BD886" t="str">
        <f>IF(Z886=BC886,"OK")</f>
        <v>OK</v>
      </c>
      <c r="BE886">
        <v>5.9029999999999999E-2</v>
      </c>
      <c r="BF886">
        <v>6.8917105263157895E-5</v>
      </c>
      <c r="BG886">
        <v>395</v>
      </c>
      <c r="BH886">
        <v>195</v>
      </c>
      <c r="BI886">
        <v>170</v>
      </c>
      <c r="BJ886">
        <v>11.2157</v>
      </c>
      <c r="BK886">
        <v>1.309425E-2</v>
      </c>
      <c r="BL886" t="str">
        <f>IF(ABS(AN886*AO886*AP886/1000000000/AR886-1)&lt;0.1,"OK","NO")</f>
        <v>OK</v>
      </c>
      <c r="BN886" s="183"/>
    </row>
    <row r="887" spans="1:66" ht="25.5" x14ac:dyDescent="0.25">
      <c r="A887" s="51"/>
      <c r="B887" s="94">
        <v>881</v>
      </c>
      <c r="C887" s="43">
        <v>1237173</v>
      </c>
      <c r="D887" s="34" t="s">
        <v>6977</v>
      </c>
      <c r="E887" s="36" t="s">
        <v>6887</v>
      </c>
      <c r="F887" s="151" t="s">
        <v>21</v>
      </c>
      <c r="G887" s="102" t="s">
        <v>2182</v>
      </c>
      <c r="H887" s="46" t="s">
        <v>2635</v>
      </c>
      <c r="I887" s="25">
        <f>IFERROR(MID($D887,1,7)+0,"")</f>
        <v>1135663</v>
      </c>
      <c r="J887" s="25">
        <f>IFERROR(MID($D887,10,7)+0,"")</f>
        <v>1070517</v>
      </c>
      <c r="K887" s="25" t="str">
        <f>IFERROR(MID($D887,19,7)+0,"")</f>
        <v/>
      </c>
      <c r="L887" s="25" t="str">
        <f>IFERROR(MID($D887,28,7)+0,"")</f>
        <v/>
      </c>
      <c r="M887" s="25" t="str">
        <f>IF(IFERROR(MID($Q887,1,7)+0,"")&lt;1130000,IF(INDEX(C:C,MATCH(LEFT(Q887,7)+0,I:I,0))&lt;1130000,"",INDEX(C:C,MATCH(LEFT(Q887,7)+0,I:I,0))),IFERROR(MID($Q887,1,7)+0,""))</f>
        <v/>
      </c>
      <c r="N887" s="25" t="str">
        <f>IF(IFERROR(MID($Q887,10,7)+0,"")&lt;1130000,"",IFERROR(MID($Q887,10,7)+0,""))</f>
        <v/>
      </c>
      <c r="O887" s="25" t="str">
        <f>IF(IFERROR(MID($Q887,19,7)+0,"")&lt;1130000,"",IFERROR(MID($Q887,19,7)+0,""))</f>
        <v/>
      </c>
      <c r="P887" s="25" t="str">
        <f>IF(M887="","",IF(N887="",M887,M887&amp;", "&amp;N887))</f>
        <v/>
      </c>
      <c r="Q887" s="37"/>
      <c r="R887" s="37"/>
      <c r="S887" s="35" t="s">
        <v>34</v>
      </c>
      <c r="T887" s="34" t="s">
        <v>36</v>
      </c>
      <c r="U887" s="185" t="s">
        <v>22</v>
      </c>
      <c r="V887" s="188" t="s">
        <v>22</v>
      </c>
      <c r="W887" s="189">
        <v>400</v>
      </c>
      <c r="X887" s="31">
        <v>440</v>
      </c>
      <c r="Y887" s="90">
        <f>IFERROR(ROUND(X887/W887-1,2),"")</f>
        <v>0.1</v>
      </c>
      <c r="Z887" s="31">
        <f>IF(OR(S887="VLD MLC components",S887="VLD MLC pipes",S887="VLD PEX components",S887="VLD PEX pipes",S887="VLD PHC components",S887="VLD PHC pipes",S887="Controls VLD"),"По запросу",X887)</f>
        <v>440</v>
      </c>
      <c r="AA887" s="63">
        <f>ROUND(X887/1.2,3)</f>
        <v>366.66699999999997</v>
      </c>
      <c r="AB887" s="23">
        <v>333.33300000000003</v>
      </c>
      <c r="AC887" s="190">
        <f>IFERROR(ROUND(AA887/AB887-1,2),"")</f>
        <v>0.1</v>
      </c>
      <c r="AD887" s="25">
        <v>7.3400000000000007E-2</v>
      </c>
      <c r="AE887" s="25">
        <v>7.2745833333333337E-5</v>
      </c>
      <c r="AF887" s="25">
        <v>130</v>
      </c>
      <c r="AG887" s="25">
        <v>70</v>
      </c>
      <c r="AH887" s="25">
        <v>540</v>
      </c>
      <c r="AI887" s="25">
        <v>0</v>
      </c>
      <c r="AJ887" s="25" t="s">
        <v>20</v>
      </c>
      <c r="AK887" s="22" t="s">
        <v>20</v>
      </c>
      <c r="AL887" s="25" t="s">
        <v>20</v>
      </c>
      <c r="AM887" s="25">
        <v>10</v>
      </c>
      <c r="AN887" s="25">
        <v>170</v>
      </c>
      <c r="AO887" s="25">
        <v>200</v>
      </c>
      <c r="AP887" s="25">
        <v>35</v>
      </c>
      <c r="AQ887" s="25">
        <v>0.7340000000000001</v>
      </c>
      <c r="AR887" s="173">
        <v>1.1900000000000001E-3</v>
      </c>
      <c r="AS887" s="157">
        <v>0</v>
      </c>
      <c r="AT887" s="93"/>
      <c r="AU887" s="92"/>
      <c r="AV887" s="91"/>
      <c r="AW887" s="92"/>
      <c r="AX887" s="92"/>
      <c r="AY887" s="91"/>
      <c r="AZ887" s="23"/>
      <c r="BA887" s="25"/>
      <c r="BC887">
        <v>440</v>
      </c>
      <c r="BD887" t="str">
        <f>IF(Z887=BC887,"OK")</f>
        <v>OK</v>
      </c>
      <c r="BE887">
        <v>7.6849999999999988E-2</v>
      </c>
      <c r="BF887">
        <v>7.2745833333333337E-5</v>
      </c>
      <c r="BG887">
        <v>395</v>
      </c>
      <c r="BH887">
        <v>195</v>
      </c>
      <c r="BI887">
        <v>170</v>
      </c>
      <c r="BJ887">
        <v>13.832999999999998</v>
      </c>
      <c r="BK887">
        <v>1.309425E-2</v>
      </c>
      <c r="BL887" t="str">
        <f>IF(ABS(AN887*AO887*AP887/1000000000/AR887-1)&lt;0.1,"OK","NO")</f>
        <v>OK</v>
      </c>
      <c r="BN887" s="183"/>
    </row>
    <row r="888" spans="1:66" ht="25.5" x14ac:dyDescent="0.25">
      <c r="A888" s="51"/>
      <c r="B888" s="94">
        <v>882</v>
      </c>
      <c r="C888" s="43">
        <v>1237175</v>
      </c>
      <c r="D888" s="34" t="s">
        <v>6978</v>
      </c>
      <c r="E888" s="36" t="s">
        <v>6888</v>
      </c>
      <c r="F888" s="151" t="s">
        <v>21</v>
      </c>
      <c r="G888" s="102" t="s">
        <v>2182</v>
      </c>
      <c r="H888" s="46" t="s">
        <v>2635</v>
      </c>
      <c r="I888" s="25">
        <f>IFERROR(MID($D888,1,7)+0,"")</f>
        <v>1135664</v>
      </c>
      <c r="J888" s="25">
        <f>IFERROR(MID($D888,10,7)+0,"")</f>
        <v>1070519</v>
      </c>
      <c r="K888" s="25" t="str">
        <f>IFERROR(MID($D888,19,7)+0,"")</f>
        <v/>
      </c>
      <c r="L888" s="25" t="str">
        <f>IFERROR(MID($D888,28,7)+0,"")</f>
        <v/>
      </c>
      <c r="M888" s="25" t="str">
        <f>IF(IFERROR(MID($Q888,1,7)+0,"")&lt;1130000,IF(INDEX(C:C,MATCH(LEFT(Q888,7)+0,I:I,0))&lt;1130000,"",INDEX(C:C,MATCH(LEFT(Q888,7)+0,I:I,0))),IFERROR(MID($Q888,1,7)+0,""))</f>
        <v/>
      </c>
      <c r="N888" s="25" t="str">
        <f>IF(IFERROR(MID($Q888,10,7)+0,"")&lt;1130000,"",IFERROR(MID($Q888,10,7)+0,""))</f>
        <v/>
      </c>
      <c r="O888" s="25" t="str">
        <f>IF(IFERROR(MID($Q888,19,7)+0,"")&lt;1130000,"",IFERROR(MID($Q888,19,7)+0,""))</f>
        <v/>
      </c>
      <c r="P888" s="25" t="str">
        <f>IF(M888="","",IF(N888="",M888,M888&amp;", "&amp;N888))</f>
        <v/>
      </c>
      <c r="Q888" s="37"/>
      <c r="R888" s="37"/>
      <c r="S888" s="35" t="s">
        <v>34</v>
      </c>
      <c r="T888" s="34" t="s">
        <v>36</v>
      </c>
      <c r="U888" s="185" t="s">
        <v>22</v>
      </c>
      <c r="V888" s="188" t="s">
        <v>22</v>
      </c>
      <c r="W888" s="189">
        <v>625</v>
      </c>
      <c r="X888" s="31">
        <v>688</v>
      </c>
      <c r="Y888" s="90">
        <f>IFERROR(ROUND(X888/W888-1,2),"")</f>
        <v>0.1</v>
      </c>
      <c r="Z888" s="31">
        <f>IF(OR(S888="VLD MLC components",S888="VLD MLC pipes",S888="VLD PEX components",S888="VLD PEX pipes",S888="VLD PHC components",S888="VLD PHC pipes",S888="Controls VLD"),"По запросу",X888)</f>
        <v>688</v>
      </c>
      <c r="AA888" s="63">
        <f>ROUND(X888/1.2,3)</f>
        <v>573.33299999999997</v>
      </c>
      <c r="AB888" s="23">
        <v>520.83299999999997</v>
      </c>
      <c r="AC888" s="190">
        <f>IFERROR(ROUND(AA888/AB888-1,2),"")</f>
        <v>0.1</v>
      </c>
      <c r="AD888" s="25">
        <v>8.8999999999999996E-2</v>
      </c>
      <c r="AE888" s="25">
        <v>1.00725E-4</v>
      </c>
      <c r="AF888" s="25">
        <v>1350</v>
      </c>
      <c r="AG888" s="25">
        <v>530</v>
      </c>
      <c r="AH888" s="25">
        <v>650</v>
      </c>
      <c r="AI888" s="25">
        <v>0</v>
      </c>
      <c r="AJ888" s="25" t="s">
        <v>20</v>
      </c>
      <c r="AK888" s="22" t="s">
        <v>20</v>
      </c>
      <c r="AL888" s="25" t="s">
        <v>20</v>
      </c>
      <c r="AM888" s="25">
        <v>10</v>
      </c>
      <c r="AN888" s="25">
        <v>200</v>
      </c>
      <c r="AO888" s="25">
        <v>250</v>
      </c>
      <c r="AP888" s="25">
        <v>45</v>
      </c>
      <c r="AQ888" s="25">
        <v>0.8899999999999999</v>
      </c>
      <c r="AR888" s="173">
        <v>2.2499999999999998E-3</v>
      </c>
      <c r="AS888" s="157">
        <v>0</v>
      </c>
      <c r="AT888" s="93"/>
      <c r="AU888" s="92"/>
      <c r="AV888" s="91"/>
      <c r="AW888" s="92"/>
      <c r="AX888" s="92"/>
      <c r="AY888" s="91"/>
      <c r="AZ888" s="23"/>
      <c r="BA888" s="25"/>
      <c r="BC888">
        <v>688</v>
      </c>
      <c r="BD888" t="str">
        <f>IF(Z888=BC888,"OK")</f>
        <v>OK</v>
      </c>
      <c r="BE888">
        <v>9.6269999999999994E-2</v>
      </c>
      <c r="BF888">
        <v>1.00725E-4</v>
      </c>
      <c r="BG888">
        <v>395</v>
      </c>
      <c r="BH888">
        <v>195</v>
      </c>
      <c r="BI888">
        <v>170</v>
      </c>
      <c r="BJ888">
        <v>12.515099999999999</v>
      </c>
      <c r="BK888">
        <v>1.309425E-2</v>
      </c>
      <c r="BL888" t="str">
        <f>IF(ABS(AN888*AO888*AP888/1000000000/AR888-1)&lt;0.1,"OK","NO")</f>
        <v>OK</v>
      </c>
      <c r="BN888" s="183"/>
    </row>
    <row r="889" spans="1:66" ht="25.5" x14ac:dyDescent="0.25">
      <c r="A889" s="51"/>
      <c r="B889" s="94">
        <v>883</v>
      </c>
      <c r="C889" s="43">
        <v>1237176</v>
      </c>
      <c r="D889" s="34" t="s">
        <v>7139</v>
      </c>
      <c r="E889" s="36" t="s">
        <v>6889</v>
      </c>
      <c r="F889" s="151" t="s">
        <v>21</v>
      </c>
      <c r="G889" s="102" t="s">
        <v>2182</v>
      </c>
      <c r="H889" s="46" t="s">
        <v>2635</v>
      </c>
      <c r="I889" s="25">
        <f>IFERROR(MID($D889,1,7)+0,"")</f>
        <v>1135665</v>
      </c>
      <c r="J889" s="25">
        <f>IFERROR(MID($D889,10,7)+0,"")</f>
        <v>1070520</v>
      </c>
      <c r="K889" s="25" t="str">
        <f>IFERROR(MID($D889,19,7)+0,"")</f>
        <v/>
      </c>
      <c r="L889" s="25" t="str">
        <f>IFERROR(MID($D889,28,7)+0,"")</f>
        <v/>
      </c>
      <c r="M889" s="25" t="str">
        <f>IF(IFERROR(MID($Q889,1,7)+0,"")&lt;1130000,IF(INDEX(C:C,MATCH(LEFT(Q889,7)+0,I:I,0))&lt;1130000,"",INDEX(C:C,MATCH(LEFT(Q889,7)+0,I:I,0))),IFERROR(MID($Q889,1,7)+0,""))</f>
        <v/>
      </c>
      <c r="N889" s="25" t="str">
        <f>IF(IFERROR(MID($Q889,10,7)+0,"")&lt;1130000,"",IFERROR(MID($Q889,10,7)+0,""))</f>
        <v/>
      </c>
      <c r="O889" s="25" t="str">
        <f>IF(IFERROR(MID($Q889,19,7)+0,"")&lt;1130000,"",IFERROR(MID($Q889,19,7)+0,""))</f>
        <v/>
      </c>
      <c r="P889" s="25" t="str">
        <f>IF(M889="","",IF(N889="",M889,M889&amp;", "&amp;N889))</f>
        <v/>
      </c>
      <c r="Q889" s="25"/>
      <c r="R889" s="37"/>
      <c r="S889" s="35" t="s">
        <v>34</v>
      </c>
      <c r="T889" s="34" t="s">
        <v>36</v>
      </c>
      <c r="U889" s="185" t="s">
        <v>22</v>
      </c>
      <c r="V889" s="188" t="s">
        <v>22</v>
      </c>
      <c r="W889" s="189">
        <v>640</v>
      </c>
      <c r="X889" s="31">
        <v>704</v>
      </c>
      <c r="Y889" s="90">
        <f>IFERROR(ROUND(X889/W889-1,2),"")</f>
        <v>0.1</v>
      </c>
      <c r="Z889" s="31">
        <f>IF(OR(S889="VLD MLC components",S889="VLD MLC pipes",S889="VLD PEX components",S889="VLD PEX pipes",S889="VLD PHC components",S889="VLD PHC pipes",S889="Controls VLD"),"По запросу",X889)</f>
        <v>704</v>
      </c>
      <c r="AA889" s="63">
        <f>ROUND(X889/1.2,3)</f>
        <v>586.66700000000003</v>
      </c>
      <c r="AB889" s="23">
        <v>533.33299999999997</v>
      </c>
      <c r="AC889" s="190">
        <f>IFERROR(ROUND(AA889/AB889-1,2),"")</f>
        <v>0.1</v>
      </c>
      <c r="AD889" s="25">
        <v>0.13166</v>
      </c>
      <c r="AE889" s="25">
        <v>1.6367812499999999E-4</v>
      </c>
      <c r="AF889" s="25">
        <v>620</v>
      </c>
      <c r="AG889" s="25">
        <v>0</v>
      </c>
      <c r="AH889" s="25">
        <v>0</v>
      </c>
      <c r="AI889" s="25">
        <v>0</v>
      </c>
      <c r="AJ889" s="25" t="s">
        <v>20</v>
      </c>
      <c r="AK889" s="22" t="s">
        <v>20</v>
      </c>
      <c r="AL889" s="25" t="s">
        <v>20</v>
      </c>
      <c r="AM889" s="25">
        <v>80</v>
      </c>
      <c r="AN889" s="25">
        <v>395</v>
      </c>
      <c r="AO889" s="25">
        <v>195</v>
      </c>
      <c r="AP889" s="25">
        <v>170</v>
      </c>
      <c r="AQ889" s="25">
        <v>10.5328</v>
      </c>
      <c r="AR889" s="25">
        <v>1.309425E-2</v>
      </c>
      <c r="AS889" s="157">
        <v>0</v>
      </c>
      <c r="AT889" s="93"/>
      <c r="AU889" s="92"/>
      <c r="AV889" s="91"/>
      <c r="AW889" s="92"/>
      <c r="AX889" s="92"/>
      <c r="AY889" s="91"/>
      <c r="AZ889" s="23"/>
      <c r="BA889" s="25"/>
      <c r="BC889">
        <v>704</v>
      </c>
      <c r="BD889" t="str">
        <f>IF(Z889=BC889,"OK")</f>
        <v>OK</v>
      </c>
      <c r="BE889">
        <v>0.13166</v>
      </c>
      <c r="BF889">
        <v>1.6367812499999999E-4</v>
      </c>
      <c r="BG889">
        <v>395</v>
      </c>
      <c r="BH889">
        <v>195</v>
      </c>
      <c r="BI889">
        <v>170</v>
      </c>
      <c r="BJ889">
        <v>10.5328</v>
      </c>
      <c r="BK889">
        <v>1.309425E-2</v>
      </c>
      <c r="BL889" t="str">
        <f>IF(ABS(AN889*AO889*AP889/1000000000/AR889-1)&lt;0.1,"OK","NO")</f>
        <v>OK</v>
      </c>
      <c r="BN889" s="183"/>
    </row>
    <row r="890" spans="1:66" ht="25.5" x14ac:dyDescent="0.25">
      <c r="A890" s="51"/>
      <c r="B890" s="94">
        <v>884</v>
      </c>
      <c r="C890" s="43">
        <v>1237177</v>
      </c>
      <c r="D890" s="34" t="s">
        <v>6979</v>
      </c>
      <c r="E890" s="36" t="s">
        <v>6890</v>
      </c>
      <c r="F890" s="151" t="s">
        <v>21</v>
      </c>
      <c r="G890" s="102" t="s">
        <v>2182</v>
      </c>
      <c r="H890" s="46" t="s">
        <v>2635</v>
      </c>
      <c r="I890" s="25">
        <f>IFERROR(MID($D890,1,7)+0,"")</f>
        <v>1135855</v>
      </c>
      <c r="J890" s="25">
        <f>IFERROR(MID($D890,10,7)+0,"")</f>
        <v>1070521</v>
      </c>
      <c r="K890" s="25" t="str">
        <f>IFERROR(MID($D890,19,7)+0,"")</f>
        <v/>
      </c>
      <c r="L890" s="25" t="str">
        <f>IFERROR(MID($D890,28,7)+0,"")</f>
        <v/>
      </c>
      <c r="M890" s="25" t="str">
        <f>IF(IFERROR(MID($Q890,1,7)+0,"")&lt;1130000,IF(INDEX(C:C,MATCH(LEFT(Q890,7)+0,I:I,0))&lt;1130000,"",INDEX(C:C,MATCH(LEFT(Q890,7)+0,I:I,0))),IFERROR(MID($Q890,1,7)+0,""))</f>
        <v/>
      </c>
      <c r="N890" s="25" t="str">
        <f>IF(IFERROR(MID($Q890,10,7)+0,"")&lt;1130000,"",IFERROR(MID($Q890,10,7)+0,""))</f>
        <v/>
      </c>
      <c r="O890" s="25" t="str">
        <f>IF(IFERROR(MID($Q890,19,7)+0,"")&lt;1130000,"",IFERROR(MID($Q890,19,7)+0,""))</f>
        <v/>
      </c>
      <c r="P890" s="25" t="str">
        <f>IF(M890="","",IF(N890="",M890,M890&amp;", "&amp;N890))</f>
        <v/>
      </c>
      <c r="Q890" s="25"/>
      <c r="R890" s="37"/>
      <c r="S890" s="35" t="s">
        <v>34</v>
      </c>
      <c r="T890" s="34" t="s">
        <v>36</v>
      </c>
      <c r="U890" s="185" t="s">
        <v>22</v>
      </c>
      <c r="V890" s="188" t="s">
        <v>22</v>
      </c>
      <c r="W890" s="189">
        <v>700</v>
      </c>
      <c r="X890" s="31">
        <v>770</v>
      </c>
      <c r="Y890" s="90">
        <f>IFERROR(ROUND(X890/W890-1,2),"")</f>
        <v>0.1</v>
      </c>
      <c r="Z890" s="31">
        <f>IF(OR(S890="VLD MLC components",S890="VLD MLC pipes",S890="VLD PEX components",S890="VLD PEX pipes",S890="VLD PHC components",S890="VLD PHC pipes",S890="Controls VLD"),"По запросу",X890)</f>
        <v>770</v>
      </c>
      <c r="AA890" s="63">
        <f>ROUND(X890/1.2,3)</f>
        <v>641.66700000000003</v>
      </c>
      <c r="AB890" s="23">
        <v>583.33299999999997</v>
      </c>
      <c r="AC890" s="190">
        <f>IFERROR(ROUND(AA890/AB890-1,2),"")</f>
        <v>0.1</v>
      </c>
      <c r="AD890" s="25">
        <v>0.13539999999999999</v>
      </c>
      <c r="AE890" s="25">
        <v>1.7458999999999999E-4</v>
      </c>
      <c r="AF890" s="25">
        <v>360</v>
      </c>
      <c r="AG890" s="25">
        <v>220</v>
      </c>
      <c r="AH890" s="25">
        <v>300</v>
      </c>
      <c r="AI890" s="25">
        <v>0</v>
      </c>
      <c r="AJ890" s="25" t="s">
        <v>20</v>
      </c>
      <c r="AK890" s="22" t="s">
        <v>20</v>
      </c>
      <c r="AL890" s="25" t="s">
        <v>20</v>
      </c>
      <c r="AM890" s="25">
        <v>5</v>
      </c>
      <c r="AN890" s="25">
        <v>170</v>
      </c>
      <c r="AO890" s="25">
        <v>200</v>
      </c>
      <c r="AP890" s="25">
        <v>45</v>
      </c>
      <c r="AQ890" s="25">
        <v>0.67699999999999994</v>
      </c>
      <c r="AR890" s="173">
        <v>1.5299999999999999E-3</v>
      </c>
      <c r="AS890" s="157">
        <v>0</v>
      </c>
      <c r="AT890" s="93"/>
      <c r="AU890" s="92"/>
      <c r="AV890" s="91"/>
      <c r="AW890" s="92"/>
      <c r="AX890" s="92"/>
      <c r="AY890" s="91"/>
      <c r="AZ890" s="23"/>
      <c r="BA890" s="25"/>
      <c r="BC890">
        <v>770</v>
      </c>
      <c r="BD890" t="str">
        <f>IF(Z890=BC890,"OK")</f>
        <v>OK</v>
      </c>
      <c r="BE890">
        <v>0.15387000000000001</v>
      </c>
      <c r="BF890">
        <v>1.7458999999999999E-4</v>
      </c>
      <c r="BG890">
        <v>395</v>
      </c>
      <c r="BH890">
        <v>195</v>
      </c>
      <c r="BI890">
        <v>170</v>
      </c>
      <c r="BJ890">
        <v>11.54025</v>
      </c>
      <c r="BK890">
        <v>1.309425E-2</v>
      </c>
      <c r="BL890" t="str">
        <f>IF(ABS(AN890*AO890*AP890/1000000000/AR890-1)&lt;0.1,"OK","NO")</f>
        <v>OK</v>
      </c>
      <c r="BN890" s="183"/>
    </row>
    <row r="891" spans="1:66" ht="25.5" x14ac:dyDescent="0.25">
      <c r="A891" s="51"/>
      <c r="B891" s="94">
        <v>885</v>
      </c>
      <c r="C891" s="43">
        <v>1237179</v>
      </c>
      <c r="D891" s="34" t="s">
        <v>7140</v>
      </c>
      <c r="E891" s="36" t="s">
        <v>6891</v>
      </c>
      <c r="F891" s="151" t="s">
        <v>21</v>
      </c>
      <c r="G891" s="102" t="s">
        <v>2182</v>
      </c>
      <c r="H891" s="46" t="s">
        <v>2635</v>
      </c>
      <c r="I891" s="25">
        <f>IFERROR(MID($D891,1,7)+0,"")</f>
        <v>1135856</v>
      </c>
      <c r="J891" s="25">
        <f>IFERROR(MID($D891,10,7)+0,"")</f>
        <v>1046903</v>
      </c>
      <c r="K891" s="25" t="str">
        <f>IFERROR(MID($D891,19,7)+0,"")</f>
        <v/>
      </c>
      <c r="L891" s="25" t="str">
        <f>IFERROR(MID($D891,28,7)+0,"")</f>
        <v/>
      </c>
      <c r="M891" s="25" t="str">
        <f>IF(IFERROR(MID($Q891,1,7)+0,"")&lt;1130000,IF(INDEX(C:C,MATCH(LEFT(Q891,7)+0,I:I,0))&lt;1130000,"",INDEX(C:C,MATCH(LEFT(Q891,7)+0,I:I,0))),IFERROR(MID($Q891,1,7)+0,""))</f>
        <v/>
      </c>
      <c r="N891" s="25" t="str">
        <f>IF(IFERROR(MID($Q891,10,7)+0,"")&lt;1130000,"",IFERROR(MID($Q891,10,7)+0,""))</f>
        <v/>
      </c>
      <c r="O891" s="25" t="str">
        <f>IF(IFERROR(MID($Q891,19,7)+0,"")&lt;1130000,"",IFERROR(MID($Q891,19,7)+0,""))</f>
        <v/>
      </c>
      <c r="P891" s="25" t="str">
        <f>IF(M891="","",IF(N891="",M891,M891&amp;", "&amp;N891))</f>
        <v/>
      </c>
      <c r="Q891" s="25"/>
      <c r="R891" s="37"/>
      <c r="S891" s="35" t="s">
        <v>34</v>
      </c>
      <c r="T891" s="34" t="s">
        <v>36</v>
      </c>
      <c r="U891" s="185" t="s">
        <v>22</v>
      </c>
      <c r="V891" s="188" t="s">
        <v>22</v>
      </c>
      <c r="W891" s="189">
        <v>1600</v>
      </c>
      <c r="X891" s="31">
        <v>1760</v>
      </c>
      <c r="Y891" s="90">
        <f>IFERROR(ROUND(X891/W891-1,2),"")</f>
        <v>0.1</v>
      </c>
      <c r="Z891" s="31">
        <f>IF(OR(S891="VLD MLC components",S891="VLD MLC pipes",S891="VLD PEX components",S891="VLD PEX pipes",S891="VLD PHC components",S891="VLD PHC pipes",S891="Controls VLD"),"По запросу",X891)</f>
        <v>1760</v>
      </c>
      <c r="AA891" s="63">
        <f>ROUND(X891/1.2,3)</f>
        <v>1466.6669999999999</v>
      </c>
      <c r="AB891" s="23">
        <v>1333.3330000000001</v>
      </c>
      <c r="AC891" s="190">
        <f>IFERROR(ROUND(AA891/AB891-1,2),"")</f>
        <v>0.1</v>
      </c>
      <c r="AD891" s="25">
        <v>0.23671999999999999</v>
      </c>
      <c r="AE891" s="25">
        <v>2.61885E-4</v>
      </c>
      <c r="AF891" s="25">
        <v>520</v>
      </c>
      <c r="AG891" s="25" t="s">
        <v>22</v>
      </c>
      <c r="AH891" s="25">
        <v>0</v>
      </c>
      <c r="AI891" s="25">
        <v>0</v>
      </c>
      <c r="AJ891" s="25" t="s">
        <v>20</v>
      </c>
      <c r="AK891" s="22" t="s">
        <v>20</v>
      </c>
      <c r="AL891" s="25" t="s">
        <v>20</v>
      </c>
      <c r="AM891" s="25">
        <v>50</v>
      </c>
      <c r="AN891" s="25">
        <v>395</v>
      </c>
      <c r="AO891" s="25">
        <v>195</v>
      </c>
      <c r="AP891" s="25">
        <v>170</v>
      </c>
      <c r="AQ891" s="25">
        <v>11.835999999999999</v>
      </c>
      <c r="AR891" s="25">
        <v>1.309425E-2</v>
      </c>
      <c r="AS891" s="157">
        <v>0</v>
      </c>
      <c r="AT891" s="93"/>
      <c r="AU891" s="92"/>
      <c r="AV891" s="91"/>
      <c r="AW891" s="92"/>
      <c r="AX891" s="92"/>
      <c r="AY891" s="91"/>
      <c r="AZ891" s="23"/>
      <c r="BA891" s="25"/>
      <c r="BC891">
        <v>1760</v>
      </c>
      <c r="BD891" t="str">
        <f>IF(Z891=BC891,"OK")</f>
        <v>OK</v>
      </c>
      <c r="BE891">
        <v>0.23671999999999999</v>
      </c>
      <c r="BF891">
        <v>2.61885E-4</v>
      </c>
      <c r="BG891">
        <v>395</v>
      </c>
      <c r="BH891">
        <v>195</v>
      </c>
      <c r="BI891">
        <v>170</v>
      </c>
      <c r="BJ891">
        <v>11.835999999999999</v>
      </c>
      <c r="BK891">
        <v>1.309425E-2</v>
      </c>
      <c r="BL891" t="str">
        <f>IF(ABS(AN891*AO891*AP891/1000000000/AR891-1)&lt;0.1,"OK","NO")</f>
        <v>OK</v>
      </c>
      <c r="BN891" s="183"/>
    </row>
    <row r="892" spans="1:66" ht="25.5" x14ac:dyDescent="0.25">
      <c r="A892" s="51"/>
      <c r="B892" s="94">
        <v>886</v>
      </c>
      <c r="C892" s="43">
        <v>1237191</v>
      </c>
      <c r="D892" s="34" t="s">
        <v>6980</v>
      </c>
      <c r="E892" s="36" t="s">
        <v>6892</v>
      </c>
      <c r="F892" s="151" t="s">
        <v>21</v>
      </c>
      <c r="G892" s="102" t="s">
        <v>2182</v>
      </c>
      <c r="H892" s="46" t="s">
        <v>2635</v>
      </c>
      <c r="I892" s="25">
        <f>IFERROR(MID($D892,1,7)+0,"")</f>
        <v>1135693</v>
      </c>
      <c r="J892" s="25">
        <f>IFERROR(MID($D892,10,7)+0,"")</f>
        <v>1070602</v>
      </c>
      <c r="K892" s="25" t="str">
        <f>IFERROR(MID($D892,19,7)+0,"")</f>
        <v/>
      </c>
      <c r="L892" s="25" t="str">
        <f>IFERROR(MID($D892,28,7)+0,"")</f>
        <v/>
      </c>
      <c r="M892" s="25" t="str">
        <f>IF(IFERROR(MID($Q892,1,7)+0,"")&lt;1130000,IF(INDEX(C:C,MATCH(LEFT(Q892,7)+0,I:I,0))&lt;1130000,"",INDEX(C:C,MATCH(LEFT(Q892,7)+0,I:I,0))),IFERROR(MID($Q892,1,7)+0,""))</f>
        <v/>
      </c>
      <c r="N892" s="25" t="str">
        <f>IF(IFERROR(MID($Q892,10,7)+0,"")&lt;1130000,"",IFERROR(MID($Q892,10,7)+0,""))</f>
        <v/>
      </c>
      <c r="O892" s="25" t="str">
        <f>IF(IFERROR(MID($Q892,19,7)+0,"")&lt;1130000,"",IFERROR(MID($Q892,19,7)+0,""))</f>
        <v/>
      </c>
      <c r="P892" s="25" t="str">
        <f>IF(M892="","",IF(N892="",M892,M892&amp;", "&amp;N892))</f>
        <v/>
      </c>
      <c r="Q892" s="25"/>
      <c r="R892" s="37"/>
      <c r="S892" s="35" t="s">
        <v>34</v>
      </c>
      <c r="T892" s="34" t="s">
        <v>36</v>
      </c>
      <c r="U892" s="185" t="s">
        <v>22</v>
      </c>
      <c r="V892" s="188" t="s">
        <v>22</v>
      </c>
      <c r="W892" s="189">
        <v>375</v>
      </c>
      <c r="X892" s="31">
        <v>413</v>
      </c>
      <c r="Y892" s="90">
        <f>IFERROR(ROUND(X892/W892-1,2),"")</f>
        <v>0.1</v>
      </c>
      <c r="Z892" s="31">
        <f>IF(OR(S892="VLD MLC components",S892="VLD MLC pipes",S892="VLD PEX components",S892="VLD PEX pipes",S892="VLD PHC components",S892="VLD PHC pipes",S892="Controls VLD"),"По запросу",X892)</f>
        <v>413</v>
      </c>
      <c r="AA892" s="63">
        <f>ROUND(X892/1.2,3)</f>
        <v>344.16699999999997</v>
      </c>
      <c r="AB892" s="23">
        <v>312.5</v>
      </c>
      <c r="AC892" s="190">
        <f>IFERROR(ROUND(AA892/AB892-1,2),"")</f>
        <v>0.1</v>
      </c>
      <c r="AD892" s="25">
        <v>5.9900000000000002E-2</v>
      </c>
      <c r="AE892" s="25">
        <v>5.2376999999999997E-5</v>
      </c>
      <c r="AF892" s="25">
        <v>1160</v>
      </c>
      <c r="AG892" s="25">
        <v>450</v>
      </c>
      <c r="AH892" s="25">
        <v>500</v>
      </c>
      <c r="AI892" s="25">
        <v>0</v>
      </c>
      <c r="AJ892" s="25" t="s">
        <v>20</v>
      </c>
      <c r="AK892" s="22" t="s">
        <v>20</v>
      </c>
      <c r="AL892" s="25" t="s">
        <v>20</v>
      </c>
      <c r="AM892" s="25">
        <v>10</v>
      </c>
      <c r="AN892" s="25">
        <v>170</v>
      </c>
      <c r="AO892" s="25">
        <v>200</v>
      </c>
      <c r="AP892" s="25">
        <v>35</v>
      </c>
      <c r="AQ892" s="25">
        <v>0.59899999999999998</v>
      </c>
      <c r="AR892" s="173">
        <v>1.1900000000000001E-3</v>
      </c>
      <c r="AS892" s="157">
        <v>0</v>
      </c>
      <c r="AT892" s="93"/>
      <c r="AU892" s="92"/>
      <c r="AV892" s="91"/>
      <c r="AW892" s="92"/>
      <c r="AX892" s="92"/>
      <c r="AY892" s="91"/>
      <c r="AZ892" s="23"/>
      <c r="BA892" s="25"/>
      <c r="BC892">
        <v>413</v>
      </c>
      <c r="BD892" t="str">
        <f>IF(Z892=BC892,"OK")</f>
        <v>OK</v>
      </c>
      <c r="BE892">
        <v>5.4060000000000004E-2</v>
      </c>
      <c r="BF892">
        <v>5.2376999999999997E-5</v>
      </c>
      <c r="BG892">
        <v>395</v>
      </c>
      <c r="BH892">
        <v>195</v>
      </c>
      <c r="BI892">
        <v>170</v>
      </c>
      <c r="BJ892">
        <v>13.515000000000001</v>
      </c>
      <c r="BK892">
        <v>1.309425E-2</v>
      </c>
      <c r="BL892" t="str">
        <f>IF(ABS(AN892*AO892*AP892/1000000000/AR892-1)&lt;0.1,"OK","NO")</f>
        <v>OK</v>
      </c>
      <c r="BN892" s="183"/>
    </row>
    <row r="893" spans="1:66" ht="25.5" x14ac:dyDescent="0.25">
      <c r="A893" s="51"/>
      <c r="B893" s="94">
        <v>887</v>
      </c>
      <c r="C893" s="43">
        <v>1237192</v>
      </c>
      <c r="D893" s="34" t="s">
        <v>6981</v>
      </c>
      <c r="E893" s="36" t="s">
        <v>6893</v>
      </c>
      <c r="F893" s="151" t="s">
        <v>21</v>
      </c>
      <c r="G893" s="102" t="s">
        <v>2182</v>
      </c>
      <c r="H893" s="46" t="s">
        <v>2635</v>
      </c>
      <c r="I893" s="25">
        <f>IFERROR(MID($D893,1,7)+0,"")</f>
        <v>1135694</v>
      </c>
      <c r="J893" s="25">
        <f>IFERROR(MID($D893,10,7)+0,"")</f>
        <v>1070603</v>
      </c>
      <c r="K893" s="25" t="str">
        <f>IFERROR(MID($D893,19,7)+0,"")</f>
        <v/>
      </c>
      <c r="L893" s="25" t="str">
        <f>IFERROR(MID($D893,28,7)+0,"")</f>
        <v/>
      </c>
      <c r="M893" s="25" t="str">
        <f>IF(IFERROR(MID($Q893,1,7)+0,"")&lt;1130000,IF(INDEX(C:C,MATCH(LEFT(Q893,7)+0,I:I,0))&lt;1130000,"",INDEX(C:C,MATCH(LEFT(Q893,7)+0,I:I,0))),IFERROR(MID($Q893,1,7)+0,""))</f>
        <v/>
      </c>
      <c r="N893" s="25" t="str">
        <f>IF(IFERROR(MID($Q893,10,7)+0,"")&lt;1130000,"",IFERROR(MID($Q893,10,7)+0,""))</f>
        <v/>
      </c>
      <c r="O893" s="25" t="str">
        <f>IF(IFERROR(MID($Q893,19,7)+0,"")&lt;1130000,"",IFERROR(MID($Q893,19,7)+0,""))</f>
        <v/>
      </c>
      <c r="P893" s="25" t="str">
        <f>IF(M893="","",IF(N893="",M893,M893&amp;", "&amp;N893))</f>
        <v/>
      </c>
      <c r="Q893" s="25"/>
      <c r="R893" s="37"/>
      <c r="S893" s="35" t="s">
        <v>34</v>
      </c>
      <c r="T893" s="34" t="s">
        <v>36</v>
      </c>
      <c r="U893" s="185" t="s">
        <v>22</v>
      </c>
      <c r="V893" s="188" t="s">
        <v>22</v>
      </c>
      <c r="W893" s="189">
        <v>475</v>
      </c>
      <c r="X893" s="31">
        <v>523</v>
      </c>
      <c r="Y893" s="90">
        <f>IFERROR(ROUND(X893/W893-1,2),"")</f>
        <v>0.1</v>
      </c>
      <c r="Z893" s="31">
        <f>IF(OR(S893="VLD MLC components",S893="VLD MLC pipes",S893="VLD PEX components",S893="VLD PEX pipes",S893="VLD PHC components",S893="VLD PHC pipes",S893="Controls VLD"),"По запросу",X893)</f>
        <v>523</v>
      </c>
      <c r="AA893" s="63">
        <f>ROUND(X893/1.2,3)</f>
        <v>435.83300000000003</v>
      </c>
      <c r="AB893" s="23">
        <v>395.83300000000003</v>
      </c>
      <c r="AC893" s="190">
        <f>IFERROR(ROUND(AA893/AB893-1,2),"")</f>
        <v>0.1</v>
      </c>
      <c r="AD893" s="25">
        <v>8.43E-2</v>
      </c>
      <c r="AE893" s="25">
        <v>6.5471250000000001E-5</v>
      </c>
      <c r="AF893" s="25">
        <v>3890</v>
      </c>
      <c r="AG893" s="25">
        <v>320</v>
      </c>
      <c r="AH893" s="25">
        <v>400</v>
      </c>
      <c r="AI893" s="25">
        <v>0</v>
      </c>
      <c r="AJ893" s="25" t="s">
        <v>20</v>
      </c>
      <c r="AK893" s="22" t="s">
        <v>20</v>
      </c>
      <c r="AL893" s="25" t="s">
        <v>20</v>
      </c>
      <c r="AM893" s="25">
        <v>10</v>
      </c>
      <c r="AN893" s="25">
        <v>170</v>
      </c>
      <c r="AO893" s="25">
        <v>200</v>
      </c>
      <c r="AP893" s="25">
        <v>35</v>
      </c>
      <c r="AQ893" s="25">
        <v>0.84299999999999997</v>
      </c>
      <c r="AR893" s="173">
        <v>1.1900000000000001E-3</v>
      </c>
      <c r="AS893" s="157">
        <v>0</v>
      </c>
      <c r="AT893" s="93"/>
      <c r="AU893" s="92"/>
      <c r="AV893" s="91"/>
      <c r="AW893" s="92"/>
      <c r="AX893" s="92"/>
      <c r="AY893" s="91"/>
      <c r="AZ893" s="23"/>
      <c r="BA893" s="25"/>
      <c r="BC893">
        <v>523</v>
      </c>
      <c r="BD893" t="str">
        <f>IF(Z893=BC893,"OK")</f>
        <v>OK</v>
      </c>
      <c r="BE893">
        <v>7.5430000000000011E-2</v>
      </c>
      <c r="BF893">
        <v>6.5471250000000001E-5</v>
      </c>
      <c r="BG893">
        <v>395</v>
      </c>
      <c r="BH893">
        <v>195</v>
      </c>
      <c r="BI893">
        <v>170</v>
      </c>
      <c r="BJ893">
        <v>15.086000000000002</v>
      </c>
      <c r="BK893">
        <v>1.309425E-2</v>
      </c>
      <c r="BL893" t="str">
        <f>IF(ABS(AN893*AO893*AP893/1000000000/AR893-1)&lt;0.1,"OK","NO")</f>
        <v>OK</v>
      </c>
      <c r="BN893" s="183"/>
    </row>
    <row r="894" spans="1:66" ht="25.5" x14ac:dyDescent="0.25">
      <c r="A894" s="51"/>
      <c r="B894" s="94">
        <v>888</v>
      </c>
      <c r="C894" s="43">
        <v>1237193</v>
      </c>
      <c r="D894" s="34" t="s">
        <v>6982</v>
      </c>
      <c r="E894" s="36" t="s">
        <v>6894</v>
      </c>
      <c r="F894" s="151" t="s">
        <v>21</v>
      </c>
      <c r="G894" s="102" t="s">
        <v>2182</v>
      </c>
      <c r="H894" s="46" t="s">
        <v>2635</v>
      </c>
      <c r="I894" s="25">
        <f>IFERROR(MID($D894,1,7)+0,"")</f>
        <v>1135886</v>
      </c>
      <c r="J894" s="25">
        <f>IFERROR(MID($D894,10,7)+0,"")</f>
        <v>1070604</v>
      </c>
      <c r="K894" s="25" t="str">
        <f>IFERROR(MID($D894,19,7)+0,"")</f>
        <v/>
      </c>
      <c r="L894" s="25" t="str">
        <f>IFERROR(MID($D894,28,7)+0,"")</f>
        <v/>
      </c>
      <c r="M894" s="25" t="str">
        <f>IF(IFERROR(MID($Q894,1,7)+0,"")&lt;1130000,IF(INDEX(C:C,MATCH(LEFT(Q894,7)+0,I:I,0))&lt;1130000,"",INDEX(C:C,MATCH(LEFT(Q894,7)+0,I:I,0))),IFERROR(MID($Q894,1,7)+0,""))</f>
        <v/>
      </c>
      <c r="N894" s="25" t="str">
        <f>IF(IFERROR(MID($Q894,10,7)+0,"")&lt;1130000,"",IFERROR(MID($Q894,10,7)+0,""))</f>
        <v/>
      </c>
      <c r="O894" s="25" t="str">
        <f>IF(IFERROR(MID($Q894,19,7)+0,"")&lt;1130000,"",IFERROR(MID($Q894,19,7)+0,""))</f>
        <v/>
      </c>
      <c r="P894" s="25" t="str">
        <f>IF(M894="","",IF(N894="",M894,M894&amp;", "&amp;N894))</f>
        <v/>
      </c>
      <c r="Q894" s="25"/>
      <c r="R894" s="37"/>
      <c r="S894" s="35" t="s">
        <v>34</v>
      </c>
      <c r="T894" s="34" t="s">
        <v>36</v>
      </c>
      <c r="U894" s="185" t="s">
        <v>22</v>
      </c>
      <c r="V894" s="188" t="s">
        <v>22</v>
      </c>
      <c r="W894" s="189">
        <v>400</v>
      </c>
      <c r="X894" s="31">
        <v>440</v>
      </c>
      <c r="Y894" s="90">
        <f>IFERROR(ROUND(X894/W894-1,2),"")</f>
        <v>0.1</v>
      </c>
      <c r="Z894" s="31">
        <f>IF(OR(S894="VLD MLC components",S894="VLD MLC pipes",S894="VLD PEX components",S894="VLD PEX pipes",S894="VLD PHC components",S894="VLD PHC pipes",S894="Controls VLD"),"По запросу",X894)</f>
        <v>440</v>
      </c>
      <c r="AA894" s="63">
        <f>ROUND(X894/1.2,3)</f>
        <v>366.66699999999997</v>
      </c>
      <c r="AB894" s="23">
        <v>333.33300000000003</v>
      </c>
      <c r="AC894" s="190">
        <f>IFERROR(ROUND(AA894/AB894-1,2),"")</f>
        <v>0.1</v>
      </c>
      <c r="AD894" s="25">
        <v>6.9000000000000006E-2</v>
      </c>
      <c r="AE894" s="25">
        <v>6.8917105263157895E-5</v>
      </c>
      <c r="AF894" s="25">
        <v>1770</v>
      </c>
      <c r="AG894" s="25">
        <v>310</v>
      </c>
      <c r="AH894" s="25">
        <v>380</v>
      </c>
      <c r="AI894" s="25">
        <v>0</v>
      </c>
      <c r="AJ894" s="25" t="s">
        <v>20</v>
      </c>
      <c r="AK894" s="22" t="s">
        <v>20</v>
      </c>
      <c r="AL894" s="25" t="s">
        <v>20</v>
      </c>
      <c r="AM894" s="25">
        <v>10</v>
      </c>
      <c r="AN894" s="25">
        <v>170</v>
      </c>
      <c r="AO894" s="25">
        <v>200</v>
      </c>
      <c r="AP894" s="25">
        <v>35</v>
      </c>
      <c r="AQ894" s="25">
        <v>0.69000000000000006</v>
      </c>
      <c r="AR894" s="173">
        <v>1.1900000000000001E-3</v>
      </c>
      <c r="AS894" s="157">
        <v>0</v>
      </c>
      <c r="AT894" s="93"/>
      <c r="AU894" s="92"/>
      <c r="AV894" s="91"/>
      <c r="AW894" s="92"/>
      <c r="AX894" s="92"/>
      <c r="AY894" s="91"/>
      <c r="AZ894" s="23"/>
      <c r="BA894" s="25"/>
      <c r="BC894">
        <v>440</v>
      </c>
      <c r="BD894" t="str">
        <f>IF(Z894=BC894,"OK")</f>
        <v>OK</v>
      </c>
      <c r="BE894">
        <v>6.2920000000000004E-2</v>
      </c>
      <c r="BF894">
        <v>6.8917105263157895E-5</v>
      </c>
      <c r="BG894">
        <v>395</v>
      </c>
      <c r="BH894">
        <v>195</v>
      </c>
      <c r="BI894">
        <v>170</v>
      </c>
      <c r="BJ894">
        <v>11.954800000000001</v>
      </c>
      <c r="BK894">
        <v>1.309425E-2</v>
      </c>
      <c r="BL894" t="str">
        <f>IF(ABS(AN894*AO894*AP894/1000000000/AR894-1)&lt;0.1,"OK","NO")</f>
        <v>OK</v>
      </c>
      <c r="BN894" s="183"/>
    </row>
    <row r="895" spans="1:66" ht="25.5" x14ac:dyDescent="0.25">
      <c r="A895" s="51"/>
      <c r="B895" s="94">
        <v>889</v>
      </c>
      <c r="C895" s="43">
        <v>1237194</v>
      </c>
      <c r="D895" s="34" t="s">
        <v>6983</v>
      </c>
      <c r="E895" s="36" t="s">
        <v>6895</v>
      </c>
      <c r="F895" s="151" t="s">
        <v>21</v>
      </c>
      <c r="G895" s="102" t="s">
        <v>2182</v>
      </c>
      <c r="H895" s="46" t="s">
        <v>2635</v>
      </c>
      <c r="I895" s="25">
        <f>IFERROR(MID($D895,1,7)+0,"")</f>
        <v>1135695</v>
      </c>
      <c r="J895" s="25">
        <f>IFERROR(MID($D895,10,7)+0,"")</f>
        <v>1070605</v>
      </c>
      <c r="K895" s="25" t="str">
        <f>IFERROR(MID($D895,19,7)+0,"")</f>
        <v/>
      </c>
      <c r="L895" s="25" t="str">
        <f>IFERROR(MID($D895,28,7)+0,"")</f>
        <v/>
      </c>
      <c r="M895" s="25" t="str">
        <f>IF(IFERROR(MID($Q895,1,7)+0,"")&lt;1130000,IF(INDEX(C:C,MATCH(LEFT(Q895,7)+0,I:I,0))&lt;1130000,"",INDEX(C:C,MATCH(LEFT(Q895,7)+0,I:I,0))),IFERROR(MID($Q895,1,7)+0,""))</f>
        <v/>
      </c>
      <c r="N895" s="25" t="str">
        <f>IF(IFERROR(MID($Q895,10,7)+0,"")&lt;1130000,"",IFERROR(MID($Q895,10,7)+0,""))</f>
        <v/>
      </c>
      <c r="O895" s="25" t="str">
        <f>IF(IFERROR(MID($Q895,19,7)+0,"")&lt;1130000,"",IFERROR(MID($Q895,19,7)+0,""))</f>
        <v/>
      </c>
      <c r="P895" s="25" t="str">
        <f>IF(M895="","",IF(N895="",M895,M895&amp;", "&amp;N895))</f>
        <v/>
      </c>
      <c r="Q895" s="25"/>
      <c r="R895" s="37"/>
      <c r="S895" s="35" t="s">
        <v>34</v>
      </c>
      <c r="T895" s="34" t="s">
        <v>36</v>
      </c>
      <c r="U895" s="185" t="s">
        <v>22</v>
      </c>
      <c r="V895" s="188" t="s">
        <v>22</v>
      </c>
      <c r="W895" s="189">
        <v>525</v>
      </c>
      <c r="X895" s="31">
        <v>578</v>
      </c>
      <c r="Y895" s="90">
        <f>IFERROR(ROUND(X895/W895-1,2),"")</f>
        <v>0.1</v>
      </c>
      <c r="Z895" s="31">
        <f>IF(OR(S895="VLD MLC components",S895="VLD MLC pipes",S895="VLD PEX components",S895="VLD PEX pipes",S895="VLD PHC components",S895="VLD PHC pipes",S895="Controls VLD"),"По запросу",X895)</f>
        <v>578</v>
      </c>
      <c r="AA895" s="63">
        <f>ROUND(X895/1.2,3)</f>
        <v>481.66699999999997</v>
      </c>
      <c r="AB895" s="23">
        <v>437.5</v>
      </c>
      <c r="AC895" s="190">
        <f>IFERROR(ROUND(AA895/AB895-1,2),"")</f>
        <v>0.1</v>
      </c>
      <c r="AD895" s="25">
        <v>9.01E-2</v>
      </c>
      <c r="AE895" s="25">
        <v>8.7294999999999997E-5</v>
      </c>
      <c r="AF895" s="25">
        <v>2285</v>
      </c>
      <c r="AG895" s="25">
        <v>255</v>
      </c>
      <c r="AH895" s="25">
        <v>300</v>
      </c>
      <c r="AI895" s="25">
        <v>0</v>
      </c>
      <c r="AJ895" s="25" t="s">
        <v>20</v>
      </c>
      <c r="AK895" s="22" t="s">
        <v>20</v>
      </c>
      <c r="AL895" s="25" t="s">
        <v>20</v>
      </c>
      <c r="AM895" s="25">
        <v>10</v>
      </c>
      <c r="AN895" s="25">
        <v>170</v>
      </c>
      <c r="AO895" s="25">
        <v>200</v>
      </c>
      <c r="AP895" s="25">
        <v>35</v>
      </c>
      <c r="AQ895" s="25">
        <v>0.90100000000000002</v>
      </c>
      <c r="AR895" s="173">
        <v>1.1900000000000001E-3</v>
      </c>
      <c r="AS895" s="157">
        <v>0</v>
      </c>
      <c r="AT895" s="93"/>
      <c r="AU895" s="92"/>
      <c r="AV895" s="91"/>
      <c r="AW895" s="92"/>
      <c r="AX895" s="92"/>
      <c r="AY895" s="91"/>
      <c r="AZ895" s="23"/>
      <c r="BA895" s="25"/>
      <c r="BC895">
        <v>578</v>
      </c>
      <c r="BD895" t="str">
        <f>IF(Z895=BC895,"OK")</f>
        <v>OK</v>
      </c>
      <c r="BE895">
        <v>8.7980000000000003E-2</v>
      </c>
      <c r="BF895">
        <v>8.7294999999999997E-5</v>
      </c>
      <c r="BG895">
        <v>395</v>
      </c>
      <c r="BH895">
        <v>195</v>
      </c>
      <c r="BI895">
        <v>170</v>
      </c>
      <c r="BJ895">
        <v>13.197000000000001</v>
      </c>
      <c r="BK895">
        <v>1.309425E-2</v>
      </c>
      <c r="BL895" t="str">
        <f>IF(ABS(AN895*AO895*AP895/1000000000/AR895-1)&lt;0.1,"OK","NO")</f>
        <v>OK</v>
      </c>
      <c r="BN895" s="183"/>
    </row>
    <row r="896" spans="1:66" ht="25.5" x14ac:dyDescent="0.25">
      <c r="A896" s="51"/>
      <c r="B896" s="94">
        <v>890</v>
      </c>
      <c r="C896" s="43">
        <v>1237195</v>
      </c>
      <c r="D896" s="34" t="s">
        <v>6984</v>
      </c>
      <c r="E896" s="36" t="s">
        <v>6896</v>
      </c>
      <c r="F896" s="151" t="s">
        <v>21</v>
      </c>
      <c r="G896" s="102" t="s">
        <v>2182</v>
      </c>
      <c r="H896" s="46" t="s">
        <v>2635</v>
      </c>
      <c r="I896" s="25">
        <f>IFERROR(MID($D896,1,7)+0,"")</f>
        <v>1135888</v>
      </c>
      <c r="J896" s="25">
        <f>IFERROR(MID($D896,10,7)+0,"")</f>
        <v>1070606</v>
      </c>
      <c r="K896" s="25" t="str">
        <f>IFERROR(MID($D896,19,7)+0,"")</f>
        <v/>
      </c>
      <c r="L896" s="25" t="str">
        <f>IFERROR(MID($D896,28,7)+0,"")</f>
        <v/>
      </c>
      <c r="M896" s="25" t="str">
        <f>IF(IFERROR(MID($Q896,1,7)+0,"")&lt;1130000,IF(INDEX(C:C,MATCH(LEFT(Q896,7)+0,I:I,0))&lt;1130000,"",INDEX(C:C,MATCH(LEFT(Q896,7)+0,I:I,0))),IFERROR(MID($Q896,1,7)+0,""))</f>
        <v/>
      </c>
      <c r="N896" s="25" t="str">
        <f>IF(IFERROR(MID($Q896,10,7)+0,"")&lt;1130000,"",IFERROR(MID($Q896,10,7)+0,""))</f>
        <v/>
      </c>
      <c r="O896" s="25" t="str">
        <f>IF(IFERROR(MID($Q896,19,7)+0,"")&lt;1130000,"",IFERROR(MID($Q896,19,7)+0,""))</f>
        <v/>
      </c>
      <c r="P896" s="25" t="str">
        <f>IF(M896="","",IF(N896="",M896,M896&amp;", "&amp;N896))</f>
        <v/>
      </c>
      <c r="Q896" s="25"/>
      <c r="R896" s="37"/>
      <c r="S896" s="35" t="s">
        <v>34</v>
      </c>
      <c r="T896" s="34" t="s">
        <v>36</v>
      </c>
      <c r="U896" s="185" t="s">
        <v>22</v>
      </c>
      <c r="V896" s="188" t="s">
        <v>22</v>
      </c>
      <c r="W896" s="189">
        <v>605</v>
      </c>
      <c r="X896" s="31">
        <v>666</v>
      </c>
      <c r="Y896" s="90">
        <f>IFERROR(ROUND(X896/W896-1,2),"")</f>
        <v>0.1</v>
      </c>
      <c r="Z896" s="31">
        <f>IF(OR(S896="VLD MLC components",S896="VLD MLC pipes",S896="VLD PEX components",S896="VLD PEX pipes",S896="VLD PHC components",S896="VLD PHC pipes",S896="Controls VLD"),"По запросу",X896)</f>
        <v>666</v>
      </c>
      <c r="AA896" s="63">
        <f>ROUND(X896/1.2,3)</f>
        <v>555</v>
      </c>
      <c r="AB896" s="23">
        <v>504.16699999999997</v>
      </c>
      <c r="AC896" s="190">
        <f>IFERROR(ROUND(AA896/AB896-1,2),"")</f>
        <v>0.1</v>
      </c>
      <c r="AD896" s="25">
        <v>0.1106</v>
      </c>
      <c r="AE896" s="25">
        <v>1.309425E-4</v>
      </c>
      <c r="AF896" s="25">
        <v>490</v>
      </c>
      <c r="AG896" s="25">
        <v>230</v>
      </c>
      <c r="AH896" s="25">
        <v>300</v>
      </c>
      <c r="AI896" s="25">
        <v>0</v>
      </c>
      <c r="AJ896" s="25" t="s">
        <v>20</v>
      </c>
      <c r="AK896" s="22" t="s">
        <v>20</v>
      </c>
      <c r="AL896" s="25" t="s">
        <v>20</v>
      </c>
      <c r="AM896" s="25">
        <v>10</v>
      </c>
      <c r="AN896" s="25">
        <v>200</v>
      </c>
      <c r="AO896" s="25">
        <v>250</v>
      </c>
      <c r="AP896" s="25">
        <v>45</v>
      </c>
      <c r="AQ896" s="25">
        <v>1.1060000000000001</v>
      </c>
      <c r="AR896" s="173">
        <v>2.2499999999999998E-3</v>
      </c>
      <c r="AS896" s="157">
        <v>0</v>
      </c>
      <c r="AT896" s="93"/>
      <c r="AU896" s="92"/>
      <c r="AV896" s="91"/>
      <c r="AW896" s="92"/>
      <c r="AX896" s="92"/>
      <c r="AY896" s="91"/>
      <c r="AZ896" s="23"/>
      <c r="BA896" s="25"/>
      <c r="BC896">
        <v>666</v>
      </c>
      <c r="BD896" t="str">
        <f>IF(Z896=BC896,"OK")</f>
        <v>OK</v>
      </c>
      <c r="BE896">
        <v>0.104</v>
      </c>
      <c r="BF896">
        <v>1.309425E-4</v>
      </c>
      <c r="BG896">
        <v>395</v>
      </c>
      <c r="BH896">
        <v>195</v>
      </c>
      <c r="BI896">
        <v>170</v>
      </c>
      <c r="BJ896">
        <v>10.4</v>
      </c>
      <c r="BK896">
        <v>1.309425E-2</v>
      </c>
      <c r="BL896" t="str">
        <f>IF(ABS(AN896*AO896*AP896/1000000000/AR896-1)&lt;0.1,"OK","NO")</f>
        <v>OK</v>
      </c>
      <c r="BN896" s="183"/>
    </row>
    <row r="897" spans="1:66" ht="25.5" x14ac:dyDescent="0.25">
      <c r="A897" s="51"/>
      <c r="B897" s="94">
        <v>891</v>
      </c>
      <c r="C897" s="43">
        <v>1237196</v>
      </c>
      <c r="D897" s="34" t="s">
        <v>7141</v>
      </c>
      <c r="E897" s="36" t="s">
        <v>6897</v>
      </c>
      <c r="F897" s="151" t="s">
        <v>21</v>
      </c>
      <c r="G897" s="102" t="s">
        <v>2182</v>
      </c>
      <c r="H897" s="46" t="s">
        <v>2635</v>
      </c>
      <c r="I897" s="25">
        <f>IFERROR(MID($D897,1,7)+0,"")</f>
        <v>1135696</v>
      </c>
      <c r="J897" s="25">
        <f>IFERROR(MID($D897,10,7)+0,"")</f>
        <v>1070607</v>
      </c>
      <c r="K897" s="25" t="str">
        <f>IFERROR(MID($D897,19,7)+0,"")</f>
        <v/>
      </c>
      <c r="L897" s="25" t="str">
        <f>IFERROR(MID($D897,28,7)+0,"")</f>
        <v/>
      </c>
      <c r="M897" s="25" t="str">
        <f>IF(IFERROR(MID($Q897,1,7)+0,"")&lt;1130000,IF(INDEX(C:C,MATCH(LEFT(Q897,7)+0,I:I,0))&lt;1130000,"",INDEX(C:C,MATCH(LEFT(Q897,7)+0,I:I,0))),IFERROR(MID($Q897,1,7)+0,""))</f>
        <v/>
      </c>
      <c r="N897" s="25" t="str">
        <f>IF(IFERROR(MID($Q897,10,7)+0,"")&lt;1130000,"",IFERROR(MID($Q897,10,7)+0,""))</f>
        <v/>
      </c>
      <c r="O897" s="25" t="str">
        <f>IF(IFERROR(MID($Q897,19,7)+0,"")&lt;1130000,"",IFERROR(MID($Q897,19,7)+0,""))</f>
        <v/>
      </c>
      <c r="P897" s="25" t="str">
        <f>IF(M897="","",IF(N897="",M897,M897&amp;", "&amp;N897))</f>
        <v/>
      </c>
      <c r="Q897" s="25"/>
      <c r="R897" s="37"/>
      <c r="S897" s="35" t="s">
        <v>34</v>
      </c>
      <c r="T897" s="34" t="s">
        <v>36</v>
      </c>
      <c r="U897" s="185" t="s">
        <v>22</v>
      </c>
      <c r="V897" s="188" t="s">
        <v>22</v>
      </c>
      <c r="W897" s="189">
        <v>820</v>
      </c>
      <c r="X897" s="31">
        <v>902</v>
      </c>
      <c r="Y897" s="90">
        <f>IFERROR(ROUND(X897/W897-1,2),"")</f>
        <v>0.1</v>
      </c>
      <c r="Z897" s="31">
        <f>IF(OR(S897="VLD MLC components",S897="VLD MLC pipes",S897="VLD PEX components",S897="VLD PEX pipes",S897="VLD PHC components",S897="VLD PHC pipes",S897="Controls VLD"),"По запросу",X897)</f>
        <v>902</v>
      </c>
      <c r="AA897" s="63">
        <f>ROUND(X897/1.2,3)</f>
        <v>751.66700000000003</v>
      </c>
      <c r="AB897" s="23">
        <v>683.33299999999997</v>
      </c>
      <c r="AC897" s="190">
        <f>IFERROR(ROUND(AA897/AB897-1,2),"")</f>
        <v>0.1</v>
      </c>
      <c r="AD897" s="25">
        <v>0.13352</v>
      </c>
      <c r="AE897" s="25">
        <v>1.6367812499999999E-4</v>
      </c>
      <c r="AF897" s="25">
        <v>620</v>
      </c>
      <c r="AG897" s="25">
        <v>0</v>
      </c>
      <c r="AH897" s="25">
        <v>0</v>
      </c>
      <c r="AI897" s="25">
        <v>0</v>
      </c>
      <c r="AJ897" s="25" t="s">
        <v>20</v>
      </c>
      <c r="AK897" s="22" t="s">
        <v>20</v>
      </c>
      <c r="AL897" s="25" t="s">
        <v>20</v>
      </c>
      <c r="AM897" s="25">
        <v>10</v>
      </c>
      <c r="AN897" s="25">
        <v>395</v>
      </c>
      <c r="AO897" s="25">
        <v>195</v>
      </c>
      <c r="AP897" s="25">
        <v>170</v>
      </c>
      <c r="AQ897" s="25">
        <v>10.6816</v>
      </c>
      <c r="AR897" s="25">
        <v>1.309425E-2</v>
      </c>
      <c r="AS897" s="157">
        <v>0</v>
      </c>
      <c r="AT897" s="93"/>
      <c r="AU897" s="92"/>
      <c r="AV897" s="91"/>
      <c r="AW897" s="92"/>
      <c r="AX897" s="92"/>
      <c r="AY897" s="91"/>
      <c r="AZ897" s="23"/>
      <c r="BA897" s="25"/>
      <c r="BC897">
        <v>902</v>
      </c>
      <c r="BD897" t="str">
        <f>IF(Z897=BC897,"OK")</f>
        <v>OK</v>
      </c>
      <c r="BE897">
        <v>0.13352</v>
      </c>
      <c r="BF897">
        <v>1.6367812499999999E-4</v>
      </c>
      <c r="BG897">
        <v>395</v>
      </c>
      <c r="BH897">
        <v>195</v>
      </c>
      <c r="BI897">
        <v>170</v>
      </c>
      <c r="BJ897">
        <v>10.6816</v>
      </c>
      <c r="BK897">
        <v>1.309425E-2</v>
      </c>
      <c r="BL897" t="str">
        <f>IF(ABS(AN897*AO897*AP897/1000000000/AR897-1)&lt;0.1,"OK","NO")</f>
        <v>OK</v>
      </c>
      <c r="BN897" s="183"/>
    </row>
    <row r="898" spans="1:66" ht="25.5" x14ac:dyDescent="0.25">
      <c r="A898" s="51"/>
      <c r="B898" s="94">
        <v>892</v>
      </c>
      <c r="C898" s="43">
        <v>1237197</v>
      </c>
      <c r="D898" s="34" t="s">
        <v>7142</v>
      </c>
      <c r="E898" s="36" t="s">
        <v>6898</v>
      </c>
      <c r="F898" s="151" t="s">
        <v>21</v>
      </c>
      <c r="G898" s="102" t="s">
        <v>2182</v>
      </c>
      <c r="H898" s="46" t="s">
        <v>2635</v>
      </c>
      <c r="I898" s="25">
        <f>IFERROR(MID($D898,1,7)+0,"")</f>
        <v>1135697</v>
      </c>
      <c r="J898" s="25">
        <f>IFERROR(MID($D898,10,7)+0,"")</f>
        <v>1070609</v>
      </c>
      <c r="K898" s="25" t="str">
        <f>IFERROR(MID($D898,19,7)+0,"")</f>
        <v/>
      </c>
      <c r="L898" s="25" t="str">
        <f>IFERROR(MID($D898,28,7)+0,"")</f>
        <v/>
      </c>
      <c r="M898" s="25" t="str">
        <f>IF(IFERROR(MID($Q898,1,7)+0,"")&lt;1130000,IF(INDEX(C:C,MATCH(LEFT(Q898,7)+0,I:I,0))&lt;1130000,"",INDEX(C:C,MATCH(LEFT(Q898,7)+0,I:I,0))),IFERROR(MID($Q898,1,7)+0,""))</f>
        <v/>
      </c>
      <c r="N898" s="25" t="str">
        <f>IF(IFERROR(MID($Q898,10,7)+0,"")&lt;1130000,"",IFERROR(MID($Q898,10,7)+0,""))</f>
        <v/>
      </c>
      <c r="O898" s="25" t="str">
        <f>IF(IFERROR(MID($Q898,19,7)+0,"")&lt;1130000,"",IFERROR(MID($Q898,19,7)+0,""))</f>
        <v/>
      </c>
      <c r="P898" s="25" t="str">
        <f>IF(M898="","",IF(N898="",M898,M898&amp;", "&amp;N898))</f>
        <v/>
      </c>
      <c r="Q898" s="25"/>
      <c r="R898" s="37"/>
      <c r="S898" s="35" t="s">
        <v>34</v>
      </c>
      <c r="T898" s="34" t="s">
        <v>36</v>
      </c>
      <c r="U898" s="185" t="s">
        <v>22</v>
      </c>
      <c r="V898" s="188" t="s">
        <v>22</v>
      </c>
      <c r="W898" s="189">
        <v>950</v>
      </c>
      <c r="X898" s="31">
        <v>1045</v>
      </c>
      <c r="Y898" s="90">
        <f>IFERROR(ROUND(X898/W898-1,2),"")</f>
        <v>0.1</v>
      </c>
      <c r="Z898" s="31">
        <f>IF(OR(S898="VLD MLC components",S898="VLD MLC pipes",S898="VLD PEX components",S898="VLD PEX pipes",S898="VLD PHC components",S898="VLD PHC pipes",S898="Controls VLD"),"По запросу",X898)</f>
        <v>1045</v>
      </c>
      <c r="AA898" s="63">
        <f>ROUND(X898/1.2,3)</f>
        <v>870.83299999999997</v>
      </c>
      <c r="AB898" s="23">
        <v>791.66700000000003</v>
      </c>
      <c r="AC898" s="190">
        <f>IFERROR(ROUND(AA898/AB898-1,2),"")</f>
        <v>0.1</v>
      </c>
      <c r="AD898" s="25">
        <v>0.16789999999999999</v>
      </c>
      <c r="AE898" s="25">
        <v>2.1823750000000001E-4</v>
      </c>
      <c r="AF898" s="25">
        <v>595</v>
      </c>
      <c r="AG898" s="25" t="s">
        <v>22</v>
      </c>
      <c r="AH898" s="25">
        <v>0</v>
      </c>
      <c r="AI898" s="25">
        <v>0</v>
      </c>
      <c r="AJ898" s="25" t="s">
        <v>20</v>
      </c>
      <c r="AK898" s="22" t="s">
        <v>20</v>
      </c>
      <c r="AL898" s="25" t="s">
        <v>20</v>
      </c>
      <c r="AM898" s="25">
        <v>5</v>
      </c>
      <c r="AN898" s="25">
        <v>395</v>
      </c>
      <c r="AO898" s="25">
        <v>195</v>
      </c>
      <c r="AP898" s="25">
        <v>170</v>
      </c>
      <c r="AQ898" s="25">
        <v>10.074</v>
      </c>
      <c r="AR898" s="25">
        <v>1.309425E-2</v>
      </c>
      <c r="AS898" s="157">
        <v>0</v>
      </c>
      <c r="AT898" s="93"/>
      <c r="AU898" s="92"/>
      <c r="AV898" s="91"/>
      <c r="AW898" s="92"/>
      <c r="AX898" s="92"/>
      <c r="AY898" s="91"/>
      <c r="AZ898" s="23"/>
      <c r="BA898" s="25"/>
      <c r="BC898">
        <v>1045</v>
      </c>
      <c r="BD898" t="str">
        <f>IF(Z898=BC898,"OK")</f>
        <v>OK</v>
      </c>
      <c r="BE898">
        <v>0.16789999999999999</v>
      </c>
      <c r="BF898">
        <v>2.1823750000000001E-4</v>
      </c>
      <c r="BG898">
        <v>395</v>
      </c>
      <c r="BH898">
        <v>195</v>
      </c>
      <c r="BI898">
        <v>170</v>
      </c>
      <c r="BJ898">
        <v>10.074</v>
      </c>
      <c r="BK898">
        <v>1.309425E-2</v>
      </c>
      <c r="BL898" t="str">
        <f>IF(ABS(AN898*AO898*AP898/1000000000/AR898-1)&lt;0.1,"OK","NO")</f>
        <v>OK</v>
      </c>
      <c r="BN898" s="183"/>
    </row>
    <row r="899" spans="1:66" ht="25.5" x14ac:dyDescent="0.25">
      <c r="A899" s="51"/>
      <c r="B899" s="94">
        <v>893</v>
      </c>
      <c r="C899" s="43">
        <v>1237199</v>
      </c>
      <c r="D899" s="34" t="s">
        <v>7143</v>
      </c>
      <c r="E899" s="36" t="s">
        <v>6899</v>
      </c>
      <c r="F899" s="151" t="s">
        <v>21</v>
      </c>
      <c r="G899" s="102" t="s">
        <v>2182</v>
      </c>
      <c r="H899" s="46" t="s">
        <v>2635</v>
      </c>
      <c r="I899" s="25">
        <f>IFERROR(MID($D899,1,7)+0,"")</f>
        <v>1135889</v>
      </c>
      <c r="J899" s="25">
        <f>IFERROR(MID($D899,10,7)+0,"")</f>
        <v>1046937</v>
      </c>
      <c r="K899" s="25" t="str">
        <f>IFERROR(MID($D899,19,7)+0,"")</f>
        <v/>
      </c>
      <c r="L899" s="25" t="str">
        <f>IFERROR(MID($D899,28,7)+0,"")</f>
        <v/>
      </c>
      <c r="M899" s="25" t="str">
        <f>IF(IFERROR(MID($Q899,1,7)+0,"")&lt;1130000,IF(INDEX(C:C,MATCH(LEFT(Q899,7)+0,I:I,0))&lt;1130000,"",INDEX(C:C,MATCH(LEFT(Q899,7)+0,I:I,0))),IFERROR(MID($Q899,1,7)+0,""))</f>
        <v/>
      </c>
      <c r="N899" s="25" t="str">
        <f>IF(IFERROR(MID($Q899,10,7)+0,"")&lt;1130000,"",IFERROR(MID($Q899,10,7)+0,""))</f>
        <v/>
      </c>
      <c r="O899" s="25" t="str">
        <f>IF(IFERROR(MID($Q899,19,7)+0,"")&lt;1130000,"",IFERROR(MID($Q899,19,7)+0,""))</f>
        <v/>
      </c>
      <c r="P899" s="25" t="str">
        <f>IF(M899="","",IF(N899="",M899,M899&amp;", "&amp;N899))</f>
        <v/>
      </c>
      <c r="Q899" s="25"/>
      <c r="R899" s="37"/>
      <c r="S899" s="35" t="s">
        <v>34</v>
      </c>
      <c r="T899" s="34" t="s">
        <v>36</v>
      </c>
      <c r="U899" s="185" t="s">
        <v>22</v>
      </c>
      <c r="V899" s="188" t="s">
        <v>22</v>
      </c>
      <c r="W899" s="189">
        <v>1850</v>
      </c>
      <c r="X899" s="31">
        <v>2035</v>
      </c>
      <c r="Y899" s="90">
        <f>IFERROR(ROUND(X899/W899-1,2),"")</f>
        <v>0.1</v>
      </c>
      <c r="Z899" s="31">
        <f>IF(OR(S899="VLD MLC components",S899="VLD MLC pipes",S899="VLD PEX components",S899="VLD PEX pipes",S899="VLD PHC components",S899="VLD PHC pipes",S899="Controls VLD"),"По запросу",X899)</f>
        <v>2035</v>
      </c>
      <c r="AA899" s="63">
        <f>ROUND(X899/1.2,3)</f>
        <v>1695.8330000000001</v>
      </c>
      <c r="AB899" s="23">
        <v>1541.6669999999999</v>
      </c>
      <c r="AC899" s="190">
        <f>IFERROR(ROUND(AA899/AB899-1,2),"")</f>
        <v>0.1</v>
      </c>
      <c r="AD899" s="25">
        <v>0.31683</v>
      </c>
      <c r="AE899" s="25">
        <v>2.3807727272727274E-4</v>
      </c>
      <c r="AF899" s="25">
        <v>520</v>
      </c>
      <c r="AG899" s="25" t="s">
        <v>22</v>
      </c>
      <c r="AH899" s="25">
        <v>0</v>
      </c>
      <c r="AI899" s="25">
        <v>0</v>
      </c>
      <c r="AJ899" s="25" t="s">
        <v>20</v>
      </c>
      <c r="AK899" s="22" t="s">
        <v>20</v>
      </c>
      <c r="AL899" s="25" t="s">
        <v>20</v>
      </c>
      <c r="AM899" s="25">
        <v>1</v>
      </c>
      <c r="AN899" s="25">
        <v>395</v>
      </c>
      <c r="AO899" s="25">
        <v>195</v>
      </c>
      <c r="AP899" s="25">
        <v>170</v>
      </c>
      <c r="AQ899" s="25">
        <v>17.425650000000001</v>
      </c>
      <c r="AR899" s="25">
        <v>1.309425E-2</v>
      </c>
      <c r="AS899" s="157">
        <v>0</v>
      </c>
      <c r="AT899" s="93"/>
      <c r="AU899" s="92"/>
      <c r="AV899" s="91"/>
      <c r="AW899" s="92"/>
      <c r="AX899" s="92"/>
      <c r="AY899" s="91"/>
      <c r="AZ899" s="23"/>
      <c r="BA899" s="25"/>
      <c r="BC899">
        <v>2035</v>
      </c>
      <c r="BD899" t="str">
        <f>IF(Z899=BC899,"OK")</f>
        <v>OK</v>
      </c>
      <c r="BE899">
        <v>0.31683</v>
      </c>
      <c r="BF899">
        <v>2.3807727272727274E-4</v>
      </c>
      <c r="BG899">
        <v>395</v>
      </c>
      <c r="BH899">
        <v>195</v>
      </c>
      <c r="BI899">
        <v>170</v>
      </c>
      <c r="BJ899">
        <v>17.425650000000001</v>
      </c>
      <c r="BK899">
        <v>1.309425E-2</v>
      </c>
      <c r="BL899" t="str">
        <f>IF(ABS(AN899*AO899*AP899/1000000000/AR899-1)&lt;0.1,"OK","NO")</f>
        <v>OK</v>
      </c>
      <c r="BN899" s="183"/>
    </row>
    <row r="900" spans="1:66" ht="25.5" x14ac:dyDescent="0.25">
      <c r="A900" s="51"/>
      <c r="B900" s="94">
        <v>894</v>
      </c>
      <c r="C900" s="43">
        <v>1237211</v>
      </c>
      <c r="D900" s="34" t="s">
        <v>6985</v>
      </c>
      <c r="E900" s="36" t="s">
        <v>6900</v>
      </c>
      <c r="F900" s="151" t="s">
        <v>21</v>
      </c>
      <c r="G900" s="102" t="s">
        <v>2182</v>
      </c>
      <c r="H900" s="46" t="s">
        <v>2635</v>
      </c>
      <c r="I900" s="25">
        <f>IFERROR(MID($D900,1,7)+0,"")</f>
        <v>1135869</v>
      </c>
      <c r="J900" s="25">
        <f>IFERROR(MID($D900,10,7)+0,"")</f>
        <v>1070532</v>
      </c>
      <c r="K900" s="25" t="str">
        <f>IFERROR(MID($D900,19,7)+0,"")</f>
        <v/>
      </c>
      <c r="L900" s="25" t="str">
        <f>IFERROR(MID($D900,28,7)+0,"")</f>
        <v/>
      </c>
      <c r="M900" s="25" t="str">
        <f>IF(IFERROR(MID($Q900,1,7)+0,"")&lt;1130000,IF(INDEX(C:C,MATCH(LEFT(Q900,7)+0,I:I,0))&lt;1130000,"",INDEX(C:C,MATCH(LEFT(Q900,7)+0,I:I,0))),IFERROR(MID($Q900,1,7)+0,""))</f>
        <v/>
      </c>
      <c r="N900" s="25" t="str">
        <f>IF(IFERROR(MID($Q900,10,7)+0,"")&lt;1130000,"",IFERROR(MID($Q900,10,7)+0,""))</f>
        <v/>
      </c>
      <c r="O900" s="25" t="str">
        <f>IF(IFERROR(MID($Q900,19,7)+0,"")&lt;1130000,"",IFERROR(MID($Q900,19,7)+0,""))</f>
        <v/>
      </c>
      <c r="P900" s="25" t="str">
        <f>IF(M900="","",IF(N900="",M900,M900&amp;", "&amp;N900))</f>
        <v/>
      </c>
      <c r="Q900" s="37"/>
      <c r="R900" s="37"/>
      <c r="S900" s="35" t="s">
        <v>34</v>
      </c>
      <c r="T900" s="34" t="s">
        <v>36</v>
      </c>
      <c r="U900" s="185" t="s">
        <v>22</v>
      </c>
      <c r="V900" s="188" t="s">
        <v>22</v>
      </c>
      <c r="W900" s="189">
        <v>410</v>
      </c>
      <c r="X900" s="31">
        <v>451</v>
      </c>
      <c r="Y900" s="90">
        <f>IFERROR(ROUND(X900/W900-1,2),"")</f>
        <v>0.1</v>
      </c>
      <c r="Z900" s="31">
        <f>IF(OR(S900="VLD MLC components",S900="VLD MLC pipes",S900="VLD PEX components",S900="VLD PEX pipes",S900="VLD PHC components",S900="VLD PHC pipes",S900="Controls VLD"),"По запросу",X900)</f>
        <v>451</v>
      </c>
      <c r="AA900" s="63">
        <f>ROUND(X900/1.2,3)</f>
        <v>375.83300000000003</v>
      </c>
      <c r="AB900" s="23">
        <v>341.66699999999997</v>
      </c>
      <c r="AC900" s="190">
        <f>IFERROR(ROUND(AA900/AB900-1,2),"")</f>
        <v>0.1</v>
      </c>
      <c r="AD900" s="25">
        <v>5.4100000000000002E-2</v>
      </c>
      <c r="AE900" s="25">
        <v>5.9519318181818184E-5</v>
      </c>
      <c r="AF900" s="25">
        <v>650</v>
      </c>
      <c r="AG900" s="25">
        <v>0</v>
      </c>
      <c r="AH900" s="25">
        <v>660</v>
      </c>
      <c r="AI900" s="25">
        <v>0</v>
      </c>
      <c r="AJ900" s="25" t="s">
        <v>20</v>
      </c>
      <c r="AK900" s="22" t="s">
        <v>20</v>
      </c>
      <c r="AL900" s="25" t="s">
        <v>20</v>
      </c>
      <c r="AM900" s="25">
        <v>10</v>
      </c>
      <c r="AN900" s="25">
        <v>170</v>
      </c>
      <c r="AO900" s="25">
        <v>200</v>
      </c>
      <c r="AP900" s="25">
        <v>35</v>
      </c>
      <c r="AQ900" s="25">
        <v>0.54100000000000004</v>
      </c>
      <c r="AR900" s="173">
        <v>1.1900000000000001E-3</v>
      </c>
      <c r="AS900" s="157">
        <v>0</v>
      </c>
      <c r="AT900" s="93"/>
      <c r="AU900" s="92"/>
      <c r="AV900" s="91"/>
      <c r="AW900" s="92"/>
      <c r="AX900" s="92"/>
      <c r="AY900" s="91"/>
      <c r="AZ900" s="23"/>
      <c r="BA900" s="25"/>
      <c r="BC900">
        <v>451</v>
      </c>
      <c r="BD900" t="str">
        <f>IF(Z900=BC900,"OK")</f>
        <v>OK</v>
      </c>
      <c r="BE900">
        <v>5.4460000000000001E-2</v>
      </c>
      <c r="BF900">
        <v>5.9519318181818184E-5</v>
      </c>
      <c r="BG900">
        <v>395</v>
      </c>
      <c r="BH900">
        <v>195</v>
      </c>
      <c r="BI900">
        <v>170</v>
      </c>
      <c r="BJ900">
        <v>11.981200000000001</v>
      </c>
      <c r="BK900">
        <v>1.309425E-2</v>
      </c>
      <c r="BL900" t="str">
        <f>IF(ABS(AN900*AO900*AP900/1000000000/AR900-1)&lt;0.1,"OK","NO")</f>
        <v>OK</v>
      </c>
      <c r="BN900" s="183"/>
    </row>
    <row r="901" spans="1:66" ht="25.5" x14ac:dyDescent="0.25">
      <c r="A901" s="51"/>
      <c r="B901" s="94">
        <v>895</v>
      </c>
      <c r="C901" s="43">
        <v>1237213</v>
      </c>
      <c r="D901" s="34" t="s">
        <v>6986</v>
      </c>
      <c r="E901" s="36" t="s">
        <v>6901</v>
      </c>
      <c r="F901" s="151" t="s">
        <v>21</v>
      </c>
      <c r="G901" s="102" t="s">
        <v>2182</v>
      </c>
      <c r="H901" s="46" t="s">
        <v>2635</v>
      </c>
      <c r="I901" s="25">
        <f>IFERROR(MID($D901,1,7)+0,"")</f>
        <v>1135870</v>
      </c>
      <c r="J901" s="25">
        <f>IFERROR(MID($D901,10,7)+0,"")</f>
        <v>1070533</v>
      </c>
      <c r="K901" s="25" t="str">
        <f>IFERROR(MID($D901,19,7)+0,"")</f>
        <v/>
      </c>
      <c r="L901" s="25" t="str">
        <f>IFERROR(MID($D901,28,7)+0,"")</f>
        <v/>
      </c>
      <c r="M901" s="25" t="str">
        <f>IF(IFERROR(MID($Q901,1,7)+0,"")&lt;1130000,IF(INDEX(C:C,MATCH(LEFT(Q901,7)+0,I:I,0))&lt;1130000,"",INDEX(C:C,MATCH(LEFT(Q901,7)+0,I:I,0))),IFERROR(MID($Q901,1,7)+0,""))</f>
        <v/>
      </c>
      <c r="N901" s="25" t="str">
        <f>IF(IFERROR(MID($Q901,10,7)+0,"")&lt;1130000,"",IFERROR(MID($Q901,10,7)+0,""))</f>
        <v/>
      </c>
      <c r="O901" s="25" t="str">
        <f>IF(IFERROR(MID($Q901,19,7)+0,"")&lt;1130000,"",IFERROR(MID($Q901,19,7)+0,""))</f>
        <v/>
      </c>
      <c r="P901" s="25" t="str">
        <f>IF(M901="","",IF(N901="",M901,M901&amp;", "&amp;N901))</f>
        <v/>
      </c>
      <c r="Q901" s="37"/>
      <c r="R901" s="37"/>
      <c r="S901" s="35" t="s">
        <v>34</v>
      </c>
      <c r="T901" s="34" t="s">
        <v>36</v>
      </c>
      <c r="U901" s="185" t="s">
        <v>22</v>
      </c>
      <c r="V901" s="188" t="s">
        <v>22</v>
      </c>
      <c r="W901" s="189">
        <v>450</v>
      </c>
      <c r="X901" s="31">
        <v>495</v>
      </c>
      <c r="Y901" s="90">
        <f>IFERROR(ROUND(X901/W901-1,2),"")</f>
        <v>0.1</v>
      </c>
      <c r="Z901" s="31">
        <f>IF(OR(S901="VLD MLC components",S901="VLD MLC pipes",S901="VLD PEX components",S901="VLD PEX pipes",S901="VLD PHC components",S901="VLD PHC pipes",S901="Controls VLD"),"По запросу",X901)</f>
        <v>495</v>
      </c>
      <c r="AA901" s="63">
        <f>ROUND(X901/1.2,3)</f>
        <v>412.5</v>
      </c>
      <c r="AB901" s="23">
        <v>375</v>
      </c>
      <c r="AC901" s="190">
        <f>IFERROR(ROUND(AA901/AB901-1,2),"")</f>
        <v>0.1</v>
      </c>
      <c r="AD901" s="25">
        <v>6.59E-2</v>
      </c>
      <c r="AE901" s="25">
        <v>8.1839062499999994E-5</v>
      </c>
      <c r="AF901" s="25">
        <v>820</v>
      </c>
      <c r="AG901" s="25">
        <v>0</v>
      </c>
      <c r="AH901" s="25">
        <v>160</v>
      </c>
      <c r="AI901" s="25">
        <v>0</v>
      </c>
      <c r="AJ901" s="25" t="s">
        <v>20</v>
      </c>
      <c r="AK901" s="22" t="s">
        <v>20</v>
      </c>
      <c r="AL901" s="25" t="s">
        <v>20</v>
      </c>
      <c r="AM901" s="25">
        <v>10</v>
      </c>
      <c r="AN901" s="25">
        <v>200</v>
      </c>
      <c r="AO901" s="25">
        <v>250</v>
      </c>
      <c r="AP901" s="25">
        <v>35</v>
      </c>
      <c r="AQ901" s="25">
        <v>0.65900000000000003</v>
      </c>
      <c r="AR901" s="173">
        <v>1.75E-3</v>
      </c>
      <c r="AS901" s="157">
        <v>0</v>
      </c>
      <c r="AT901" s="93"/>
      <c r="AU901" s="92"/>
      <c r="AV901" s="91"/>
      <c r="AW901" s="92"/>
      <c r="AX901" s="92"/>
      <c r="AY901" s="91"/>
      <c r="AZ901" s="23"/>
      <c r="BA901" s="25"/>
      <c r="BC901">
        <v>495</v>
      </c>
      <c r="BD901" t="str">
        <f>IF(Z901=BC901,"OK")</f>
        <v>OK</v>
      </c>
      <c r="BE901">
        <v>7.0510000000000003E-2</v>
      </c>
      <c r="BF901">
        <v>8.1839062499999994E-5</v>
      </c>
      <c r="BG901">
        <v>395</v>
      </c>
      <c r="BH901">
        <v>195</v>
      </c>
      <c r="BI901">
        <v>170</v>
      </c>
      <c r="BJ901">
        <v>11.281600000000001</v>
      </c>
      <c r="BK901">
        <v>1.309425E-2</v>
      </c>
      <c r="BL901" t="str">
        <f>IF(ABS(AN901*AO901*AP901/1000000000/AR901-1)&lt;0.1,"OK","NO")</f>
        <v>OK</v>
      </c>
      <c r="BN901" s="183"/>
    </row>
    <row r="902" spans="1:66" ht="25.5" x14ac:dyDescent="0.25">
      <c r="A902" s="51"/>
      <c r="B902" s="94">
        <v>896</v>
      </c>
      <c r="C902" s="43">
        <v>1237214</v>
      </c>
      <c r="D902" s="34" t="s">
        <v>6987</v>
      </c>
      <c r="E902" s="36" t="s">
        <v>6902</v>
      </c>
      <c r="F902" s="151" t="s">
        <v>21</v>
      </c>
      <c r="G902" s="102" t="s">
        <v>2182</v>
      </c>
      <c r="H902" s="46" t="s">
        <v>2635</v>
      </c>
      <c r="I902" s="25">
        <f>IFERROR(MID($D902,1,7)+0,"")</f>
        <v>1135871</v>
      </c>
      <c r="J902" s="25">
        <f>IFERROR(MID($D902,10,7)+0,"")</f>
        <v>1070534</v>
      </c>
      <c r="K902" s="25" t="str">
        <f>IFERROR(MID($D902,19,7)+0,"")</f>
        <v/>
      </c>
      <c r="L902" s="25" t="str">
        <f>IFERROR(MID($D902,28,7)+0,"")</f>
        <v/>
      </c>
      <c r="M902" s="25" t="str">
        <f>IF(IFERROR(MID($Q902,1,7)+0,"")&lt;1130000,IF(INDEX(C:C,MATCH(LEFT(Q902,7)+0,I:I,0))&lt;1130000,"",INDEX(C:C,MATCH(LEFT(Q902,7)+0,I:I,0))),IFERROR(MID($Q902,1,7)+0,""))</f>
        <v/>
      </c>
      <c r="N902" s="25" t="str">
        <f>IF(IFERROR(MID($Q902,10,7)+0,"")&lt;1130000,"",IFERROR(MID($Q902,10,7)+0,""))</f>
        <v/>
      </c>
      <c r="O902" s="25" t="str">
        <f>IF(IFERROR(MID($Q902,19,7)+0,"")&lt;1130000,"",IFERROR(MID($Q902,19,7)+0,""))</f>
        <v/>
      </c>
      <c r="P902" s="25" t="str">
        <f>IF(M902="","",IF(N902="",M902,M902&amp;", "&amp;N902))</f>
        <v/>
      </c>
      <c r="Q902" s="37"/>
      <c r="R902" s="37"/>
      <c r="S902" s="35" t="s">
        <v>34</v>
      </c>
      <c r="T902" s="34" t="s">
        <v>36</v>
      </c>
      <c r="U902" s="185" t="s">
        <v>22</v>
      </c>
      <c r="V902" s="188" t="s">
        <v>22</v>
      </c>
      <c r="W902" s="189">
        <v>495</v>
      </c>
      <c r="X902" s="31">
        <v>545</v>
      </c>
      <c r="Y902" s="90">
        <f>IFERROR(ROUND(X902/W902-1,2),"")</f>
        <v>0.1</v>
      </c>
      <c r="Z902" s="31">
        <f>IF(OR(S902="VLD MLC components",S902="VLD MLC pipes",S902="VLD PEX components",S902="VLD PEX pipes",S902="VLD PHC components",S902="VLD PHC pipes",S902="Controls VLD"),"По запросу",X902)</f>
        <v>545</v>
      </c>
      <c r="AA902" s="63">
        <f>ROUND(X902/1.2,3)</f>
        <v>454.16699999999997</v>
      </c>
      <c r="AB902" s="23">
        <v>412.5</v>
      </c>
      <c r="AC902" s="190">
        <f>IFERROR(ROUND(AA902/AB902-1,2),"")</f>
        <v>0.1</v>
      </c>
      <c r="AD902" s="25">
        <v>8.09E-2</v>
      </c>
      <c r="AE902" s="25">
        <v>9.3530357142857139E-5</v>
      </c>
      <c r="AF902" s="25">
        <v>920</v>
      </c>
      <c r="AG902" s="25">
        <v>0</v>
      </c>
      <c r="AH902" s="25">
        <v>140</v>
      </c>
      <c r="AI902" s="25">
        <v>0</v>
      </c>
      <c r="AJ902" s="25" t="s">
        <v>20</v>
      </c>
      <c r="AK902" s="22" t="s">
        <v>20</v>
      </c>
      <c r="AL902" s="25" t="s">
        <v>20</v>
      </c>
      <c r="AM902" s="25">
        <v>10</v>
      </c>
      <c r="AN902" s="25">
        <v>200</v>
      </c>
      <c r="AO902" s="25">
        <v>250</v>
      </c>
      <c r="AP902" s="25">
        <v>35</v>
      </c>
      <c r="AQ902" s="25">
        <v>0.80899999999999994</v>
      </c>
      <c r="AR902" s="173">
        <v>1.75E-3</v>
      </c>
      <c r="AS902" s="157">
        <v>0</v>
      </c>
      <c r="AT902" s="93"/>
      <c r="AU902" s="92"/>
      <c r="AV902" s="91"/>
      <c r="AW902" s="92"/>
      <c r="AX902" s="92"/>
      <c r="AY902" s="91"/>
      <c r="AZ902" s="23"/>
      <c r="BA902" s="25"/>
      <c r="BC902">
        <v>545</v>
      </c>
      <c r="BD902" t="str">
        <f>IF(Z902=BC902,"OK")</f>
        <v>OK</v>
      </c>
      <c r="BE902">
        <v>8.0120000000000011E-2</v>
      </c>
      <c r="BF902">
        <v>9.3530357142857139E-5</v>
      </c>
      <c r="BG902">
        <v>395</v>
      </c>
      <c r="BH902">
        <v>195</v>
      </c>
      <c r="BI902">
        <v>170</v>
      </c>
      <c r="BJ902">
        <v>11.216800000000001</v>
      </c>
      <c r="BK902">
        <v>1.309425E-2</v>
      </c>
      <c r="BL902" t="str">
        <f>IF(ABS(AN902*AO902*AP902/1000000000/AR902-1)&lt;0.1,"OK","NO")</f>
        <v>OK</v>
      </c>
      <c r="BN902" s="183"/>
    </row>
    <row r="903" spans="1:66" ht="25.5" x14ac:dyDescent="0.25">
      <c r="A903" s="51"/>
      <c r="B903" s="94">
        <v>897</v>
      </c>
      <c r="C903" s="43">
        <v>1237216</v>
      </c>
      <c r="D903" s="34">
        <v>1070535</v>
      </c>
      <c r="E903" s="36" t="s">
        <v>6903</v>
      </c>
      <c r="F903" s="151" t="s">
        <v>21</v>
      </c>
      <c r="G903" s="102" t="s">
        <v>2182</v>
      </c>
      <c r="H903" s="46" t="s">
        <v>2635</v>
      </c>
      <c r="I903" s="25">
        <f>IFERROR(MID($D903,1,7)+0,"")</f>
        <v>1070535</v>
      </c>
      <c r="J903" s="25" t="str">
        <f>IFERROR(MID($D903,10,7)+0,"")</f>
        <v/>
      </c>
      <c r="K903" s="25" t="str">
        <f>IFERROR(MID($D903,19,7)+0,"")</f>
        <v/>
      </c>
      <c r="L903" s="25" t="str">
        <f>IFERROR(MID($D903,28,7)+0,"")</f>
        <v/>
      </c>
      <c r="M903" s="25" t="str">
        <f>IF(IFERROR(MID($Q903,1,7)+0,"")&lt;1130000,IF(INDEX(C:C,MATCH(LEFT(Q903,7)+0,I:I,0))&lt;1130000,"",INDEX(C:C,MATCH(LEFT(Q903,7)+0,I:I,0))),IFERROR(MID($Q903,1,7)+0,""))</f>
        <v/>
      </c>
      <c r="N903" s="25" t="str">
        <f>IF(IFERROR(MID($Q903,10,7)+0,"")&lt;1130000,"",IFERROR(MID($Q903,10,7)+0,""))</f>
        <v/>
      </c>
      <c r="O903" s="25" t="str">
        <f>IF(IFERROR(MID($Q903,19,7)+0,"")&lt;1130000,"",IFERROR(MID($Q903,19,7)+0,""))</f>
        <v/>
      </c>
      <c r="P903" s="25" t="str">
        <f>IF(M903="","",IF(N903="",M903,M903&amp;", "&amp;N903))</f>
        <v/>
      </c>
      <c r="Q903" s="25"/>
      <c r="R903" s="37"/>
      <c r="S903" s="35" t="s">
        <v>34</v>
      </c>
      <c r="T903" s="34" t="s">
        <v>36</v>
      </c>
      <c r="U903" s="185" t="s">
        <v>22</v>
      </c>
      <c r="V903" s="188" t="s">
        <v>22</v>
      </c>
      <c r="W903" s="189">
        <v>615</v>
      </c>
      <c r="X903" s="31">
        <v>677</v>
      </c>
      <c r="Y903" s="90">
        <f>IFERROR(ROUND(X903/W903-1,2),"")</f>
        <v>0.1</v>
      </c>
      <c r="Z903" s="31">
        <f>IF(OR(S903="VLD MLC components",S903="VLD MLC pipes",S903="VLD PEX components",S903="VLD PEX pipes",S903="VLD PHC components",S903="VLD PHC pipes",S903="Controls VLD"),"По запросу",X903)</f>
        <v>677</v>
      </c>
      <c r="AA903" s="63">
        <f>ROUND(X903/1.2,3)</f>
        <v>564.16700000000003</v>
      </c>
      <c r="AB903" s="23">
        <v>512.5</v>
      </c>
      <c r="AC903" s="190">
        <f>IFERROR(ROUND(AA903/AB903-1,2),"")</f>
        <v>0.1</v>
      </c>
      <c r="AD903" s="25">
        <v>0.11134999999999999</v>
      </c>
      <c r="AE903" s="25">
        <v>1.4549166666666667E-4</v>
      </c>
      <c r="AF903" s="25">
        <v>620</v>
      </c>
      <c r="AG903" s="25" t="s">
        <v>22</v>
      </c>
      <c r="AH903" s="25">
        <v>0</v>
      </c>
      <c r="AI903" s="25">
        <v>0</v>
      </c>
      <c r="AJ903" s="25" t="s">
        <v>20</v>
      </c>
      <c r="AK903" s="22" t="s">
        <v>20</v>
      </c>
      <c r="AL903" s="25" t="s">
        <v>20</v>
      </c>
      <c r="AM903" s="25">
        <v>90</v>
      </c>
      <c r="AN903" s="25">
        <v>395</v>
      </c>
      <c r="AO903" s="25">
        <v>195</v>
      </c>
      <c r="AP903" s="25">
        <v>170</v>
      </c>
      <c r="AQ903" s="25">
        <v>10.0215</v>
      </c>
      <c r="AR903" s="25">
        <v>1.309425E-2</v>
      </c>
      <c r="AS903" s="157">
        <v>0</v>
      </c>
      <c r="AT903" s="93"/>
      <c r="AU903" s="92"/>
      <c r="AV903" s="91"/>
      <c r="AW903" s="92"/>
      <c r="AX903" s="92"/>
      <c r="AY903" s="91"/>
      <c r="AZ903" s="23"/>
      <c r="BA903" s="25"/>
      <c r="BC903">
        <v>677</v>
      </c>
      <c r="BD903" t="str">
        <f>IF(Z903=BC903,"OK")</f>
        <v>OK</v>
      </c>
      <c r="BE903">
        <v>0.11134999999999999</v>
      </c>
      <c r="BF903">
        <v>1.4549166666666667E-4</v>
      </c>
      <c r="BG903">
        <v>395</v>
      </c>
      <c r="BH903">
        <v>195</v>
      </c>
      <c r="BI903">
        <v>170</v>
      </c>
      <c r="BJ903">
        <v>10.0215</v>
      </c>
      <c r="BK903">
        <v>1.309425E-2</v>
      </c>
      <c r="BL903" t="str">
        <f>IF(ABS(AN903*AO903*AP903/1000000000/AR903-1)&lt;0.1,"OK","NO")</f>
        <v>OK</v>
      </c>
      <c r="BN903" s="183"/>
    </row>
    <row r="904" spans="1:66" ht="25.5" x14ac:dyDescent="0.25">
      <c r="A904" s="51"/>
      <c r="B904" s="94">
        <v>898</v>
      </c>
      <c r="C904" s="43">
        <v>1237221</v>
      </c>
      <c r="D904" s="34" t="s">
        <v>6988</v>
      </c>
      <c r="E904" s="36" t="s">
        <v>6904</v>
      </c>
      <c r="F904" s="151" t="s">
        <v>21</v>
      </c>
      <c r="G904" s="102" t="s">
        <v>2182</v>
      </c>
      <c r="H904" s="46" t="s">
        <v>2635</v>
      </c>
      <c r="I904" s="25">
        <f>IFERROR(MID($D904,1,7)+0,"")</f>
        <v>1135873</v>
      </c>
      <c r="J904" s="25">
        <f>IFERROR(MID($D904,10,7)+0,"")</f>
        <v>1070539</v>
      </c>
      <c r="K904" s="25" t="str">
        <f>IFERROR(MID($D904,19,7)+0,"")</f>
        <v/>
      </c>
      <c r="L904" s="25" t="str">
        <f>IFERROR(MID($D904,28,7)+0,"")</f>
        <v/>
      </c>
      <c r="M904" s="25" t="str">
        <f>IF(IFERROR(MID($Q904,1,7)+0,"")&lt;1130000,IF(INDEX(C:C,MATCH(LEFT(Q904,7)+0,I:I,0))&lt;1130000,"",INDEX(C:C,MATCH(LEFT(Q904,7)+0,I:I,0))),IFERROR(MID($Q904,1,7)+0,""))</f>
        <v/>
      </c>
      <c r="N904" s="25" t="str">
        <f>IF(IFERROR(MID($Q904,10,7)+0,"")&lt;1130000,"",IFERROR(MID($Q904,10,7)+0,""))</f>
        <v/>
      </c>
      <c r="O904" s="25" t="str">
        <f>IF(IFERROR(MID($Q904,19,7)+0,"")&lt;1130000,"",IFERROR(MID($Q904,19,7)+0,""))</f>
        <v/>
      </c>
      <c r="P904" s="25" t="str">
        <f>IF(M904="","",IF(N904="",M904,M904&amp;", "&amp;N904))</f>
        <v/>
      </c>
      <c r="Q904" s="25"/>
      <c r="R904" s="37"/>
      <c r="S904" s="35" t="s">
        <v>34</v>
      </c>
      <c r="T904" s="34" t="s">
        <v>36</v>
      </c>
      <c r="U904" s="185" t="s">
        <v>22</v>
      </c>
      <c r="V904" s="188" t="s">
        <v>22</v>
      </c>
      <c r="W904" s="189">
        <v>420</v>
      </c>
      <c r="X904" s="31">
        <v>462</v>
      </c>
      <c r="Y904" s="90">
        <f>IFERROR(ROUND(X904/W904-1,2),"")</f>
        <v>0.1</v>
      </c>
      <c r="Z904" s="31">
        <f>IF(OR(S904="VLD MLC components",S904="VLD MLC pipes",S904="VLD PEX components",S904="VLD PEX pipes",S904="VLD PHC components",S904="VLD PHC pipes",S904="Controls VLD"),"По запросу",X904)</f>
        <v>462</v>
      </c>
      <c r="AA904" s="63">
        <f>ROUND(X904/1.2,3)</f>
        <v>385</v>
      </c>
      <c r="AB904" s="23">
        <v>350</v>
      </c>
      <c r="AC904" s="190">
        <f>IFERROR(ROUND(AA904/AB904-1,2),"")</f>
        <v>0.1</v>
      </c>
      <c r="AD904" s="25">
        <v>6.7100000000000007E-2</v>
      </c>
      <c r="AE904" s="25">
        <v>6.5471250000000001E-5</v>
      </c>
      <c r="AF904" s="25">
        <v>3455</v>
      </c>
      <c r="AG904" s="25">
        <v>2645</v>
      </c>
      <c r="AH904" s="25">
        <v>2800</v>
      </c>
      <c r="AI904" s="25">
        <v>0</v>
      </c>
      <c r="AJ904" s="25" t="s">
        <v>20</v>
      </c>
      <c r="AK904" s="22" t="s">
        <v>20</v>
      </c>
      <c r="AL904" s="25" t="s">
        <v>20</v>
      </c>
      <c r="AM904" s="25">
        <v>10</v>
      </c>
      <c r="AN904" s="25">
        <v>170</v>
      </c>
      <c r="AO904" s="25">
        <v>200</v>
      </c>
      <c r="AP904" s="25">
        <v>35</v>
      </c>
      <c r="AQ904" s="25">
        <v>0.67100000000000004</v>
      </c>
      <c r="AR904" s="173">
        <v>1.1900000000000001E-3</v>
      </c>
      <c r="AS904" s="157">
        <v>0</v>
      </c>
      <c r="AT904" s="93"/>
      <c r="AU904" s="92"/>
      <c r="AV904" s="91"/>
      <c r="AW904" s="92"/>
      <c r="AX904" s="92"/>
      <c r="AY904" s="91"/>
      <c r="AZ904" s="23"/>
      <c r="BA904" s="25"/>
      <c r="BC904">
        <v>462</v>
      </c>
      <c r="BD904" t="str">
        <f>IF(Z904=BC904,"OK")</f>
        <v>OK</v>
      </c>
      <c r="BE904">
        <v>7.0999999999999994E-2</v>
      </c>
      <c r="BF904">
        <v>6.5471250000000001E-5</v>
      </c>
      <c r="BG904">
        <v>395</v>
      </c>
      <c r="BH904">
        <v>195</v>
      </c>
      <c r="BI904">
        <v>170</v>
      </c>
      <c r="BJ904">
        <v>14.2</v>
      </c>
      <c r="BK904">
        <v>1.309425E-2</v>
      </c>
      <c r="BL904" t="str">
        <f>IF(ABS(AN904*AO904*AP904/1000000000/AR904-1)&lt;0.1,"OK","NO")</f>
        <v>OK</v>
      </c>
      <c r="BN904" s="183"/>
    </row>
    <row r="905" spans="1:66" ht="25.5" x14ac:dyDescent="0.25">
      <c r="A905" s="51"/>
      <c r="B905" s="94">
        <v>899</v>
      </c>
      <c r="C905" s="43">
        <v>1237222</v>
      </c>
      <c r="D905" s="34" t="s">
        <v>6989</v>
      </c>
      <c r="E905" s="36" t="s">
        <v>6905</v>
      </c>
      <c r="F905" s="151" t="s">
        <v>21</v>
      </c>
      <c r="G905" s="102" t="s">
        <v>2182</v>
      </c>
      <c r="H905" s="46" t="s">
        <v>2635</v>
      </c>
      <c r="I905" s="25">
        <f>IFERROR(MID($D905,1,7)+0,"")</f>
        <v>1135874</v>
      </c>
      <c r="J905" s="25">
        <f>IFERROR(MID($D905,10,7)+0,"")</f>
        <v>1070540</v>
      </c>
      <c r="K905" s="25" t="str">
        <f>IFERROR(MID($D905,19,7)+0,"")</f>
        <v/>
      </c>
      <c r="L905" s="25" t="str">
        <f>IFERROR(MID($D905,28,7)+0,"")</f>
        <v/>
      </c>
      <c r="M905" s="25" t="str">
        <f>IF(IFERROR(MID($Q905,1,7)+0,"")&lt;1130000,IF(INDEX(C:C,MATCH(LEFT(Q905,7)+0,I:I,0))&lt;1130000,"",INDEX(C:C,MATCH(LEFT(Q905,7)+0,I:I,0))),IFERROR(MID($Q905,1,7)+0,""))</f>
        <v/>
      </c>
      <c r="N905" s="25" t="str">
        <f>IF(IFERROR(MID($Q905,10,7)+0,"")&lt;1130000,"",IFERROR(MID($Q905,10,7)+0,""))</f>
        <v/>
      </c>
      <c r="O905" s="25" t="str">
        <f>IF(IFERROR(MID($Q905,19,7)+0,"")&lt;1130000,"",IFERROR(MID($Q905,19,7)+0,""))</f>
        <v/>
      </c>
      <c r="P905" s="25" t="str">
        <f>IF(M905="","",IF(N905="",M905,M905&amp;", "&amp;N905))</f>
        <v/>
      </c>
      <c r="Q905" s="25"/>
      <c r="R905" s="37"/>
      <c r="S905" s="35" t="s">
        <v>34</v>
      </c>
      <c r="T905" s="34" t="s">
        <v>36</v>
      </c>
      <c r="U905" s="185" t="s">
        <v>22</v>
      </c>
      <c r="V905" s="188" t="s">
        <v>22</v>
      </c>
      <c r="W905" s="189">
        <v>435</v>
      </c>
      <c r="X905" s="31">
        <v>479</v>
      </c>
      <c r="Y905" s="90">
        <f>IFERROR(ROUND(X905/W905-1,2),"")</f>
        <v>0.1</v>
      </c>
      <c r="Z905" s="31">
        <f>IF(OR(S905="VLD MLC components",S905="VLD MLC pipes",S905="VLD PEX components",S905="VLD PEX pipes",S905="VLD PHC components",S905="VLD PHC pipes",S905="Controls VLD"),"По запросу",X905)</f>
        <v>479</v>
      </c>
      <c r="AA905" s="63">
        <f>ROUND(X905/1.2,3)</f>
        <v>399.16699999999997</v>
      </c>
      <c r="AB905" s="23">
        <v>362.5</v>
      </c>
      <c r="AC905" s="190">
        <f>IFERROR(ROUND(AA905/AB905-1,2),"")</f>
        <v>0.1</v>
      </c>
      <c r="AD905" s="25">
        <v>7.8899999999999998E-2</v>
      </c>
      <c r="AE905" s="25">
        <v>8.1839062499999994E-5</v>
      </c>
      <c r="AF905" s="25">
        <v>1020</v>
      </c>
      <c r="AG905" s="25">
        <v>550</v>
      </c>
      <c r="AH905" s="25">
        <v>640</v>
      </c>
      <c r="AI905" s="25">
        <v>0</v>
      </c>
      <c r="AJ905" s="25" t="s">
        <v>20</v>
      </c>
      <c r="AK905" s="22" t="s">
        <v>20</v>
      </c>
      <c r="AL905" s="25" t="s">
        <v>20</v>
      </c>
      <c r="AM905" s="25">
        <v>10</v>
      </c>
      <c r="AN905" s="25">
        <v>200</v>
      </c>
      <c r="AO905" s="25">
        <v>250</v>
      </c>
      <c r="AP905" s="25">
        <v>35</v>
      </c>
      <c r="AQ905" s="25">
        <v>0.78899999999999992</v>
      </c>
      <c r="AR905" s="173">
        <v>1.75E-3</v>
      </c>
      <c r="AS905" s="157">
        <v>0</v>
      </c>
      <c r="AT905" s="93"/>
      <c r="AU905" s="92"/>
      <c r="AV905" s="91"/>
      <c r="AW905" s="92"/>
      <c r="AX905" s="92"/>
      <c r="AY905" s="91"/>
      <c r="AZ905" s="23"/>
      <c r="BA905" s="25"/>
      <c r="BC905">
        <v>479</v>
      </c>
      <c r="BD905" t="str">
        <f>IF(Z905=BC905,"OK")</f>
        <v>OK</v>
      </c>
      <c r="BE905">
        <v>8.5140000000000007E-2</v>
      </c>
      <c r="BF905">
        <v>8.1839062499999994E-5</v>
      </c>
      <c r="BG905">
        <v>395</v>
      </c>
      <c r="BH905">
        <v>195</v>
      </c>
      <c r="BI905">
        <v>170</v>
      </c>
      <c r="BJ905">
        <v>13.622400000000001</v>
      </c>
      <c r="BK905">
        <v>1.309425E-2</v>
      </c>
      <c r="BL905" t="str">
        <f>IF(ABS(AN905*AO905*AP905/1000000000/AR905-1)&lt;0.1,"OK","NO")</f>
        <v>OK</v>
      </c>
      <c r="BN905" s="183"/>
    </row>
    <row r="906" spans="1:66" ht="25.5" x14ac:dyDescent="0.25">
      <c r="A906" s="51"/>
      <c r="B906" s="94">
        <v>900</v>
      </c>
      <c r="C906" s="43">
        <v>1237223</v>
      </c>
      <c r="D906" s="34" t="s">
        <v>7144</v>
      </c>
      <c r="E906" s="36" t="s">
        <v>6906</v>
      </c>
      <c r="F906" s="151" t="s">
        <v>21</v>
      </c>
      <c r="G906" s="102" t="s">
        <v>2182</v>
      </c>
      <c r="H906" s="46" t="s">
        <v>2635</v>
      </c>
      <c r="I906" s="25">
        <f>IFERROR(MID($D906,1,7)+0,"")</f>
        <v>1135875</v>
      </c>
      <c r="J906" s="25">
        <f>IFERROR(MID($D906,10,7)+0,"")</f>
        <v>1070541</v>
      </c>
      <c r="K906" s="25" t="str">
        <f>IFERROR(MID($D906,19,7)+0,"")</f>
        <v/>
      </c>
      <c r="L906" s="25" t="str">
        <f>IFERROR(MID($D906,28,7)+0,"")</f>
        <v/>
      </c>
      <c r="M906" s="25" t="str">
        <f>IF(IFERROR(MID($Q906,1,7)+0,"")&lt;1130000,IF(INDEX(C:C,MATCH(LEFT(Q906,7)+0,I:I,0))&lt;1130000,"",INDEX(C:C,MATCH(LEFT(Q906,7)+0,I:I,0))),IFERROR(MID($Q906,1,7)+0,""))</f>
        <v/>
      </c>
      <c r="N906" s="25" t="str">
        <f>IF(IFERROR(MID($Q906,10,7)+0,"")&lt;1130000,"",IFERROR(MID($Q906,10,7)+0,""))</f>
        <v/>
      </c>
      <c r="O906" s="25" t="str">
        <f>IF(IFERROR(MID($Q906,19,7)+0,"")&lt;1130000,"",IFERROR(MID($Q906,19,7)+0,""))</f>
        <v/>
      </c>
      <c r="P906" s="25" t="str">
        <f>IF(M906="","",IF(N906="",M906,M906&amp;", "&amp;N906))</f>
        <v/>
      </c>
      <c r="Q906" s="25"/>
      <c r="R906" s="37"/>
      <c r="S906" s="35" t="s">
        <v>34</v>
      </c>
      <c r="T906" s="34" t="s">
        <v>36</v>
      </c>
      <c r="U906" s="185" t="s">
        <v>22</v>
      </c>
      <c r="V906" s="188" t="s">
        <v>22</v>
      </c>
      <c r="W906" s="189">
        <v>525</v>
      </c>
      <c r="X906" s="31">
        <v>578</v>
      </c>
      <c r="Y906" s="90">
        <f>IFERROR(ROUND(X906/W906-1,2),"")</f>
        <v>0.1</v>
      </c>
      <c r="Z906" s="31">
        <f>IF(OR(S906="VLD MLC components",S906="VLD MLC pipes",S906="VLD PEX components",S906="VLD PEX pipes",S906="VLD PHC components",S906="VLD PHC pipes",S906="Controls VLD"),"По запросу",X906)</f>
        <v>578</v>
      </c>
      <c r="AA906" s="63">
        <f>ROUND(X906/1.2,3)</f>
        <v>481.66699999999997</v>
      </c>
      <c r="AB906" s="23">
        <v>437.5</v>
      </c>
      <c r="AC906" s="190">
        <f>IFERROR(ROUND(AA906/AB906-1,2),"")</f>
        <v>0.1</v>
      </c>
      <c r="AD906" s="25">
        <v>0.10272000000000001</v>
      </c>
      <c r="AE906" s="25">
        <v>1.00725E-4</v>
      </c>
      <c r="AF906" s="25">
        <v>770</v>
      </c>
      <c r="AG906" s="25">
        <v>0</v>
      </c>
      <c r="AH906" s="25">
        <v>0</v>
      </c>
      <c r="AI906" s="25">
        <v>0</v>
      </c>
      <c r="AJ906" s="25" t="s">
        <v>20</v>
      </c>
      <c r="AK906" s="22" t="s">
        <v>20</v>
      </c>
      <c r="AL906" s="25" t="s">
        <v>20</v>
      </c>
      <c r="AM906" s="25">
        <v>130</v>
      </c>
      <c r="AN906" s="25">
        <v>395</v>
      </c>
      <c r="AO906" s="25">
        <v>195</v>
      </c>
      <c r="AP906" s="25">
        <v>170</v>
      </c>
      <c r="AQ906" s="25">
        <v>13.3536</v>
      </c>
      <c r="AR906" s="25">
        <v>1.309425E-2</v>
      </c>
      <c r="AS906" s="157">
        <v>0</v>
      </c>
      <c r="AT906" s="93"/>
      <c r="AU906" s="92"/>
      <c r="AV906" s="91"/>
      <c r="AW906" s="92"/>
      <c r="AX906" s="92"/>
      <c r="AY906" s="91"/>
      <c r="AZ906" s="23"/>
      <c r="BA906" s="25"/>
      <c r="BC906">
        <v>578</v>
      </c>
      <c r="BD906" t="str">
        <f>IF(Z906=BC906,"OK")</f>
        <v>OK</v>
      </c>
      <c r="BE906">
        <v>0.10272000000000001</v>
      </c>
      <c r="BF906">
        <v>1.00725E-4</v>
      </c>
      <c r="BG906">
        <v>395</v>
      </c>
      <c r="BH906">
        <v>195</v>
      </c>
      <c r="BI906">
        <v>170</v>
      </c>
      <c r="BJ906">
        <v>13.3536</v>
      </c>
      <c r="BK906">
        <v>1.309425E-2</v>
      </c>
      <c r="BL906" t="str">
        <f>IF(ABS(AN906*AO906*AP906/1000000000/AR906-1)&lt;0.1,"OK","NO")</f>
        <v>OK</v>
      </c>
      <c r="BN906" s="183"/>
    </row>
    <row r="907" spans="1:66" ht="25.5" x14ac:dyDescent="0.25">
      <c r="A907" s="51"/>
      <c r="B907" s="94">
        <v>901</v>
      </c>
      <c r="C907" s="43">
        <v>1237224</v>
      </c>
      <c r="D907" s="34" t="s">
        <v>7145</v>
      </c>
      <c r="E907" s="36" t="s">
        <v>6907</v>
      </c>
      <c r="F907" s="151" t="s">
        <v>21</v>
      </c>
      <c r="G907" s="102" t="s">
        <v>2182</v>
      </c>
      <c r="H907" s="46" t="s">
        <v>2635</v>
      </c>
      <c r="I907" s="25">
        <f>IFERROR(MID($D907,1,7)+0,"")</f>
        <v>1135876</v>
      </c>
      <c r="J907" s="25">
        <f>IFERROR(MID($D907,10,7)+0,"")</f>
        <v>1070542</v>
      </c>
      <c r="K907" s="25" t="str">
        <f>IFERROR(MID($D907,19,7)+0,"")</f>
        <v/>
      </c>
      <c r="L907" s="25" t="str">
        <f>IFERROR(MID($D907,28,7)+0,"")</f>
        <v/>
      </c>
      <c r="M907" s="25" t="str">
        <f>IF(IFERROR(MID($Q907,1,7)+0,"")&lt;1130000,IF(INDEX(C:C,MATCH(LEFT(Q907,7)+0,I:I,0))&lt;1130000,"",INDEX(C:C,MATCH(LEFT(Q907,7)+0,I:I,0))),IFERROR(MID($Q907,1,7)+0,""))</f>
        <v/>
      </c>
      <c r="N907" s="25" t="str">
        <f>IF(IFERROR(MID($Q907,10,7)+0,"")&lt;1130000,"",IFERROR(MID($Q907,10,7)+0,""))</f>
        <v/>
      </c>
      <c r="O907" s="25" t="str">
        <f>IF(IFERROR(MID($Q907,19,7)+0,"")&lt;1130000,"",IFERROR(MID($Q907,19,7)+0,""))</f>
        <v/>
      </c>
      <c r="P907" s="25" t="str">
        <f>IF(M907="","",IF(N907="",M907,M907&amp;", "&amp;N907))</f>
        <v/>
      </c>
      <c r="Q907" s="25"/>
      <c r="R907" s="37"/>
      <c r="S907" s="35" t="s">
        <v>34</v>
      </c>
      <c r="T907" s="34" t="s">
        <v>36</v>
      </c>
      <c r="U907" s="185" t="s">
        <v>22</v>
      </c>
      <c r="V907" s="188" t="s">
        <v>22</v>
      </c>
      <c r="W907" s="189">
        <v>625</v>
      </c>
      <c r="X907" s="31">
        <v>688</v>
      </c>
      <c r="Y907" s="90">
        <f>IFERROR(ROUND(X907/W907-1,2),"")</f>
        <v>0.1</v>
      </c>
      <c r="Z907" s="31">
        <f>IF(OR(S907="VLD MLC components",S907="VLD MLC pipes",S907="VLD PEX components",S907="VLD PEX pipes",S907="VLD PHC components",S907="VLD PHC pipes",S907="Controls VLD"),"По запросу",X907)</f>
        <v>688</v>
      </c>
      <c r="AA907" s="63">
        <f>ROUND(X907/1.2,3)</f>
        <v>573.33299999999997</v>
      </c>
      <c r="AB907" s="23">
        <v>520.83299999999997</v>
      </c>
      <c r="AC907" s="190">
        <f>IFERROR(ROUND(AA907/AB907-1,2),"")</f>
        <v>0.1</v>
      </c>
      <c r="AD907" s="25">
        <v>0.12865000000000001</v>
      </c>
      <c r="AE907" s="25">
        <v>1.6367812499999999E-4</v>
      </c>
      <c r="AF907" s="25">
        <v>630</v>
      </c>
      <c r="AG907" s="25">
        <v>0</v>
      </c>
      <c r="AH907" s="25">
        <v>0</v>
      </c>
      <c r="AI907" s="25">
        <v>0</v>
      </c>
      <c r="AJ907" s="25" t="s">
        <v>20</v>
      </c>
      <c r="AK907" s="22" t="s">
        <v>20</v>
      </c>
      <c r="AL907" s="25" t="s">
        <v>20</v>
      </c>
      <c r="AM907" s="25">
        <v>80</v>
      </c>
      <c r="AN907" s="25">
        <v>395</v>
      </c>
      <c r="AO907" s="25">
        <v>195</v>
      </c>
      <c r="AP907" s="25">
        <v>170</v>
      </c>
      <c r="AQ907" s="25">
        <v>10.292000000000002</v>
      </c>
      <c r="AR907" s="25">
        <v>1.309425E-2</v>
      </c>
      <c r="AS907" s="157">
        <v>0</v>
      </c>
      <c r="AT907" s="93"/>
      <c r="AU907" s="92"/>
      <c r="AV907" s="91"/>
      <c r="AW907" s="92"/>
      <c r="AX907" s="92"/>
      <c r="AY907" s="91"/>
      <c r="AZ907" s="23"/>
      <c r="BA907" s="25"/>
      <c r="BC907">
        <v>688</v>
      </c>
      <c r="BD907" t="str">
        <f>IF(Z907=BC907,"OK")</f>
        <v>OK</v>
      </c>
      <c r="BE907">
        <v>0.12865000000000001</v>
      </c>
      <c r="BF907">
        <v>1.6367812499999999E-4</v>
      </c>
      <c r="BG907">
        <v>395</v>
      </c>
      <c r="BH907">
        <v>195</v>
      </c>
      <c r="BI907">
        <v>170</v>
      </c>
      <c r="BJ907">
        <v>10.292000000000002</v>
      </c>
      <c r="BK907">
        <v>1.309425E-2</v>
      </c>
      <c r="BL907" t="str">
        <f>IF(ABS(AN907*AO907*AP907/1000000000/AR907-1)&lt;0.1,"OK","NO")</f>
        <v>OK</v>
      </c>
      <c r="BN907" s="183"/>
    </row>
    <row r="908" spans="1:66" ht="25.5" x14ac:dyDescent="0.25">
      <c r="A908" s="51"/>
      <c r="B908" s="94">
        <v>902</v>
      </c>
      <c r="C908" s="43">
        <v>1237251</v>
      </c>
      <c r="D908" s="34" t="s">
        <v>6990</v>
      </c>
      <c r="E908" s="36" t="s">
        <v>6908</v>
      </c>
      <c r="F908" s="151" t="s">
        <v>21</v>
      </c>
      <c r="G908" s="102" t="s">
        <v>2182</v>
      </c>
      <c r="H908" s="46" t="s">
        <v>2635</v>
      </c>
      <c r="I908" s="25">
        <f>IFERROR(MID($D908,1,7)+0,"")</f>
        <v>1135674</v>
      </c>
      <c r="J908" s="25">
        <f>IFERROR(MID($D908,10,7)+0,"")</f>
        <v>1070595</v>
      </c>
      <c r="K908" s="25" t="str">
        <f>IFERROR(MID($D908,19,7)+0,"")</f>
        <v/>
      </c>
      <c r="L908" s="25" t="str">
        <f>IFERROR(MID($D908,28,7)+0,"")</f>
        <v/>
      </c>
      <c r="M908" s="25" t="str">
        <f>IF(IFERROR(MID($Q908,1,7)+0,"")&lt;1130000,IF(INDEX(C:C,MATCH(LEFT(Q908,7)+0,I:I,0))&lt;1130000,"",INDEX(C:C,MATCH(LEFT(Q908,7)+0,I:I,0))),IFERROR(MID($Q908,1,7)+0,""))</f>
        <v/>
      </c>
      <c r="N908" s="25" t="str">
        <f>IF(IFERROR(MID($Q908,10,7)+0,"")&lt;1130000,"",IFERROR(MID($Q908,10,7)+0,""))</f>
        <v/>
      </c>
      <c r="O908" s="25" t="str">
        <f>IF(IFERROR(MID($Q908,19,7)+0,"")&lt;1130000,"",IFERROR(MID($Q908,19,7)+0,""))</f>
        <v/>
      </c>
      <c r="P908" s="25" t="str">
        <f>IF(M908="","",IF(N908="",M908,M908&amp;", "&amp;N908))</f>
        <v/>
      </c>
      <c r="Q908" s="25"/>
      <c r="R908" s="37"/>
      <c r="S908" s="35" t="s">
        <v>34</v>
      </c>
      <c r="T908" s="34" t="s">
        <v>36</v>
      </c>
      <c r="U908" s="185" t="s">
        <v>22</v>
      </c>
      <c r="V908" s="188" t="s">
        <v>22</v>
      </c>
      <c r="W908" s="189">
        <v>515</v>
      </c>
      <c r="X908" s="31">
        <v>567</v>
      </c>
      <c r="Y908" s="90">
        <f>IFERROR(ROUND(X908/W908-1,2),"")</f>
        <v>0.1</v>
      </c>
      <c r="Z908" s="31">
        <f>IF(OR(S908="VLD MLC components",S908="VLD MLC pipes",S908="VLD PEX components",S908="VLD PEX pipes",S908="VLD PHC components",S908="VLD PHC pipes",S908="Controls VLD"),"По запросу",X908)</f>
        <v>567</v>
      </c>
      <c r="AA908" s="63">
        <f>ROUND(X908/1.2,3)</f>
        <v>472.5</v>
      </c>
      <c r="AB908" s="23">
        <v>429.16699999999997</v>
      </c>
      <c r="AC908" s="190">
        <f>IFERROR(ROUND(AA908/AB908-1,2),"")</f>
        <v>0.1</v>
      </c>
      <c r="AD908" s="25">
        <v>9.5299999999999996E-2</v>
      </c>
      <c r="AE908" s="25">
        <v>1.0911875000000001E-4</v>
      </c>
      <c r="AF908" s="25">
        <v>860</v>
      </c>
      <c r="AG908" s="25">
        <v>0</v>
      </c>
      <c r="AH908" s="25">
        <v>0</v>
      </c>
      <c r="AI908" s="25">
        <v>0</v>
      </c>
      <c r="AJ908" s="25" t="s">
        <v>20</v>
      </c>
      <c r="AK908" s="22" t="s">
        <v>20</v>
      </c>
      <c r="AL908" s="25" t="s">
        <v>20</v>
      </c>
      <c r="AM908" s="25">
        <v>10</v>
      </c>
      <c r="AN908" s="25">
        <v>200</v>
      </c>
      <c r="AO908" s="25">
        <v>250</v>
      </c>
      <c r="AP908" s="25">
        <v>35</v>
      </c>
      <c r="AQ908" s="25">
        <v>0.95299999999999996</v>
      </c>
      <c r="AR908" s="173">
        <v>1.75E-3</v>
      </c>
      <c r="AS908" s="157">
        <v>0</v>
      </c>
      <c r="AT908" s="93"/>
      <c r="AU908" s="92"/>
      <c r="AV908" s="91"/>
      <c r="AW908" s="92"/>
      <c r="AX908" s="92"/>
      <c r="AY908" s="91"/>
      <c r="AZ908" s="23"/>
      <c r="BA908" s="25"/>
      <c r="BC908">
        <v>567</v>
      </c>
      <c r="BD908" t="str">
        <f>IF(Z908=BC908,"OK")</f>
        <v>OK</v>
      </c>
      <c r="BE908">
        <v>9.7979999999999998E-2</v>
      </c>
      <c r="BF908">
        <v>1.0911875000000001E-4</v>
      </c>
      <c r="BG908">
        <v>395</v>
      </c>
      <c r="BH908">
        <v>195</v>
      </c>
      <c r="BI908">
        <v>170</v>
      </c>
      <c r="BJ908">
        <v>11.7576</v>
      </c>
      <c r="BK908">
        <v>1.309425E-2</v>
      </c>
      <c r="BL908" t="str">
        <f>IF(ABS(AN908*AO908*AP908/1000000000/AR908-1)&lt;0.1,"OK","NO")</f>
        <v>OK</v>
      </c>
      <c r="BN908" s="183"/>
    </row>
    <row r="909" spans="1:66" ht="25.5" x14ac:dyDescent="0.25">
      <c r="A909" s="51"/>
      <c r="B909" s="94">
        <v>903</v>
      </c>
      <c r="C909" s="43">
        <v>1237252</v>
      </c>
      <c r="D909" s="34" t="s">
        <v>6991</v>
      </c>
      <c r="E909" s="36" t="s">
        <v>6909</v>
      </c>
      <c r="F909" s="151" t="s">
        <v>21</v>
      </c>
      <c r="G909" s="102" t="s">
        <v>2182</v>
      </c>
      <c r="H909" s="46" t="s">
        <v>2635</v>
      </c>
      <c r="I909" s="25">
        <f>IFERROR(MID($D909,1,7)+0,"")</f>
        <v>1135675</v>
      </c>
      <c r="J909" s="25">
        <f>IFERROR(MID($D909,10,7)+0,"")</f>
        <v>1070596</v>
      </c>
      <c r="K909" s="25" t="str">
        <f>IFERROR(MID($D909,19,7)+0,"")</f>
        <v/>
      </c>
      <c r="L909" s="25" t="str">
        <f>IFERROR(MID($D909,28,7)+0,"")</f>
        <v/>
      </c>
      <c r="M909" s="25" t="str">
        <f>IF(IFERROR(MID($Q909,1,7)+0,"")&lt;1130000,IF(INDEX(C:C,MATCH(LEFT(Q909,7)+0,I:I,0))&lt;1130000,"",INDEX(C:C,MATCH(LEFT(Q909,7)+0,I:I,0))),IFERROR(MID($Q909,1,7)+0,""))</f>
        <v/>
      </c>
      <c r="N909" s="25" t="str">
        <f>IF(IFERROR(MID($Q909,10,7)+0,"")&lt;1130000,"",IFERROR(MID($Q909,10,7)+0,""))</f>
        <v/>
      </c>
      <c r="O909" s="25" t="str">
        <f>IF(IFERROR(MID($Q909,19,7)+0,"")&lt;1130000,"",IFERROR(MID($Q909,19,7)+0,""))</f>
        <v/>
      </c>
      <c r="P909" s="25" t="str">
        <f>IF(M909="","",IF(N909="",M909,M909&amp;", "&amp;N909))</f>
        <v/>
      </c>
      <c r="Q909" s="25"/>
      <c r="R909" s="37"/>
      <c r="S909" s="35" t="s">
        <v>34</v>
      </c>
      <c r="T909" s="34" t="s">
        <v>36</v>
      </c>
      <c r="U909" s="185" t="s">
        <v>22</v>
      </c>
      <c r="V909" s="188" t="s">
        <v>22</v>
      </c>
      <c r="W909" s="189">
        <v>600</v>
      </c>
      <c r="X909" s="31">
        <v>660</v>
      </c>
      <c r="Y909" s="90">
        <f>IFERROR(ROUND(X909/W909-1,2),"")</f>
        <v>0.1</v>
      </c>
      <c r="Z909" s="31">
        <f>IF(OR(S909="VLD MLC components",S909="VLD MLC pipes",S909="VLD PEX components",S909="VLD PEX pipes",S909="VLD PHC components",S909="VLD PHC pipes",S909="Controls VLD"),"По запросу",X909)</f>
        <v>660</v>
      </c>
      <c r="AA909" s="63">
        <f>ROUND(X909/1.2,3)</f>
        <v>550</v>
      </c>
      <c r="AB909" s="23">
        <v>500</v>
      </c>
      <c r="AC909" s="190">
        <f>IFERROR(ROUND(AA909/AB909-1,2),"")</f>
        <v>0.1</v>
      </c>
      <c r="AD909" s="25">
        <v>0.1157</v>
      </c>
      <c r="AE909" s="25">
        <v>1.6367812499999999E-4</v>
      </c>
      <c r="AF909" s="25">
        <v>905</v>
      </c>
      <c r="AG909" s="25">
        <v>515</v>
      </c>
      <c r="AH909" s="25">
        <v>560</v>
      </c>
      <c r="AI909" s="25">
        <v>0</v>
      </c>
      <c r="AJ909" s="25" t="s">
        <v>20</v>
      </c>
      <c r="AK909" s="22" t="s">
        <v>20</v>
      </c>
      <c r="AL909" s="25" t="s">
        <v>20</v>
      </c>
      <c r="AM909" s="25">
        <v>10</v>
      </c>
      <c r="AN909" s="25">
        <v>200</v>
      </c>
      <c r="AO909" s="25">
        <v>250</v>
      </c>
      <c r="AP909" s="25">
        <v>35</v>
      </c>
      <c r="AQ909" s="25">
        <v>1.157</v>
      </c>
      <c r="AR909" s="173">
        <v>1.75E-3</v>
      </c>
      <c r="AS909" s="157">
        <v>0</v>
      </c>
      <c r="AT909" s="93"/>
      <c r="AU909" s="92"/>
      <c r="AV909" s="91"/>
      <c r="AW909" s="92"/>
      <c r="AX909" s="92"/>
      <c r="AY909" s="91"/>
      <c r="AZ909" s="23"/>
      <c r="BA909" s="25"/>
      <c r="BC909">
        <v>660</v>
      </c>
      <c r="BD909" t="str">
        <f>IF(Z909=BC909,"OK")</f>
        <v>OK</v>
      </c>
      <c r="BE909">
        <v>0.12079000000000001</v>
      </c>
      <c r="BF909">
        <v>1.6367812499999999E-4</v>
      </c>
      <c r="BG909">
        <v>395</v>
      </c>
      <c r="BH909">
        <v>195</v>
      </c>
      <c r="BI909">
        <v>170</v>
      </c>
      <c r="BJ909">
        <v>9.6631999999999998</v>
      </c>
      <c r="BK909">
        <v>1.309425E-2</v>
      </c>
      <c r="BL909" t="str">
        <f>IF(ABS(AN909*AO909*AP909/1000000000/AR909-1)&lt;0.1,"OK","NO")</f>
        <v>OK</v>
      </c>
      <c r="BN909" s="183"/>
    </row>
    <row r="910" spans="1:66" ht="25.5" x14ac:dyDescent="0.25">
      <c r="A910" s="51"/>
      <c r="B910" s="94">
        <v>904</v>
      </c>
      <c r="C910" s="43">
        <v>1237254</v>
      </c>
      <c r="D910" s="34" t="s">
        <v>7146</v>
      </c>
      <c r="E910" s="36" t="s">
        <v>6910</v>
      </c>
      <c r="F910" s="151" t="s">
        <v>21</v>
      </c>
      <c r="G910" s="102" t="s">
        <v>2182</v>
      </c>
      <c r="H910" s="46" t="s">
        <v>2635</v>
      </c>
      <c r="I910" s="25">
        <f>IFERROR(MID($D910,1,7)+0,"")</f>
        <v>1135676</v>
      </c>
      <c r="J910" s="25">
        <f>IFERROR(MID($D910,10,7)+0,"")</f>
        <v>1070598</v>
      </c>
      <c r="K910" s="25" t="str">
        <f>IFERROR(MID($D910,19,7)+0,"")</f>
        <v/>
      </c>
      <c r="L910" s="25" t="str">
        <f>IFERROR(MID($D910,28,7)+0,"")</f>
        <v/>
      </c>
      <c r="M910" s="25" t="str">
        <f>IF(IFERROR(MID($Q910,1,7)+0,"")&lt;1130000,IF(INDEX(C:C,MATCH(LEFT(Q910,7)+0,I:I,0))&lt;1130000,"",INDEX(C:C,MATCH(LEFT(Q910,7)+0,I:I,0))),IFERROR(MID($Q910,1,7)+0,""))</f>
        <v/>
      </c>
      <c r="N910" s="25" t="str">
        <f>IF(IFERROR(MID($Q910,10,7)+0,"")&lt;1130000,"",IFERROR(MID($Q910,10,7)+0,""))</f>
        <v/>
      </c>
      <c r="O910" s="25" t="str">
        <f>IF(IFERROR(MID($Q910,19,7)+0,"")&lt;1130000,"",IFERROR(MID($Q910,19,7)+0,""))</f>
        <v/>
      </c>
      <c r="P910" s="25" t="str">
        <f>IF(M910="","",IF(N910="",M910,M910&amp;", "&amp;N910))</f>
        <v/>
      </c>
      <c r="Q910" s="25"/>
      <c r="R910" s="37"/>
      <c r="S910" s="35" t="s">
        <v>34</v>
      </c>
      <c r="T910" s="34" t="s">
        <v>36</v>
      </c>
      <c r="U910" s="185" t="s">
        <v>22</v>
      </c>
      <c r="V910" s="188" t="s">
        <v>22</v>
      </c>
      <c r="W910" s="189">
        <v>885</v>
      </c>
      <c r="X910" s="31">
        <v>974</v>
      </c>
      <c r="Y910" s="90">
        <f>IFERROR(ROUND(X910/W910-1,2),"")</f>
        <v>0.1</v>
      </c>
      <c r="Z910" s="31">
        <f>IF(OR(S910="VLD MLC components",S910="VLD MLC pipes",S910="VLD PEX components",S910="VLD PEX pipes",S910="VLD PHC components",S910="VLD PHC pipes",S910="Controls VLD"),"По запросу",X910)</f>
        <v>974</v>
      </c>
      <c r="AA910" s="63">
        <f>ROUND(X910/1.2,3)</f>
        <v>811.66700000000003</v>
      </c>
      <c r="AB910" s="23">
        <v>737.5</v>
      </c>
      <c r="AC910" s="190">
        <f>IFERROR(ROUND(AA910/AB910-1,2),"")</f>
        <v>0.1</v>
      </c>
      <c r="AD910" s="25">
        <v>0.17765</v>
      </c>
      <c r="AE910" s="25">
        <v>2.1823750000000001E-4</v>
      </c>
      <c r="AF910" s="25">
        <v>590</v>
      </c>
      <c r="AG910" s="25" t="s">
        <v>22</v>
      </c>
      <c r="AH910" s="25">
        <v>0</v>
      </c>
      <c r="AI910" s="25">
        <v>0</v>
      </c>
      <c r="AJ910" s="25" t="s">
        <v>20</v>
      </c>
      <c r="AK910" s="22" t="s">
        <v>20</v>
      </c>
      <c r="AL910" s="25" t="s">
        <v>20</v>
      </c>
      <c r="AM910" s="25">
        <v>60</v>
      </c>
      <c r="AN910" s="25">
        <v>395</v>
      </c>
      <c r="AO910" s="25">
        <v>195</v>
      </c>
      <c r="AP910" s="25">
        <v>170</v>
      </c>
      <c r="AQ910" s="25">
        <v>10.659000000000001</v>
      </c>
      <c r="AR910" s="25">
        <v>1.309425E-2</v>
      </c>
      <c r="AS910" s="157">
        <v>0</v>
      </c>
      <c r="AT910" s="93"/>
      <c r="AU910" s="92"/>
      <c r="AV910" s="91"/>
      <c r="AW910" s="92"/>
      <c r="AX910" s="92"/>
      <c r="AY910" s="91"/>
      <c r="AZ910" s="23"/>
      <c r="BA910" s="25"/>
      <c r="BC910">
        <v>974</v>
      </c>
      <c r="BD910" t="str">
        <f>IF(Z910=BC910,"OK")</f>
        <v>OK</v>
      </c>
      <c r="BE910">
        <v>0.17765</v>
      </c>
      <c r="BF910">
        <v>2.1823750000000001E-4</v>
      </c>
      <c r="BG910">
        <v>395</v>
      </c>
      <c r="BH910">
        <v>195</v>
      </c>
      <c r="BI910">
        <v>170</v>
      </c>
      <c r="BJ910">
        <v>10.659000000000001</v>
      </c>
      <c r="BK910">
        <v>1.309425E-2</v>
      </c>
      <c r="BL910" t="str">
        <f>IF(ABS(AN910*AO910*AP910/1000000000/AR910-1)&lt;0.1,"OK","NO")</f>
        <v>OK</v>
      </c>
      <c r="BN910" s="183"/>
    </row>
    <row r="911" spans="1:66" ht="25.5" x14ac:dyDescent="0.25">
      <c r="A911" s="51"/>
      <c r="B911" s="94">
        <v>905</v>
      </c>
      <c r="C911" s="43">
        <v>1237255</v>
      </c>
      <c r="D911" s="34" t="s">
        <v>6992</v>
      </c>
      <c r="E911" s="36" t="s">
        <v>6911</v>
      </c>
      <c r="F911" s="151" t="s">
        <v>21</v>
      </c>
      <c r="G911" s="102" t="s">
        <v>2182</v>
      </c>
      <c r="H911" s="46" t="s">
        <v>2635</v>
      </c>
      <c r="I911" s="25">
        <f>IFERROR(MID($D911,1,7)+0,"")</f>
        <v>1135859</v>
      </c>
      <c r="J911" s="25">
        <f>IFERROR(MID($D911,10,7)+0,"")</f>
        <v>1070597</v>
      </c>
      <c r="K911" s="25" t="str">
        <f>IFERROR(MID($D911,19,7)+0,"")</f>
        <v/>
      </c>
      <c r="L911" s="25" t="str">
        <f>IFERROR(MID($D911,28,7)+0,"")</f>
        <v/>
      </c>
      <c r="M911" s="25" t="str">
        <f>IF(IFERROR(MID($Q911,1,7)+0,"")&lt;1130000,IF(INDEX(C:C,MATCH(LEFT(Q911,7)+0,I:I,0))&lt;1130000,"",INDEX(C:C,MATCH(LEFT(Q911,7)+0,I:I,0))),IFERROR(MID($Q911,1,7)+0,""))</f>
        <v/>
      </c>
      <c r="N911" s="25" t="str">
        <f>IF(IFERROR(MID($Q911,10,7)+0,"")&lt;1130000,"",IFERROR(MID($Q911,10,7)+0,""))</f>
        <v/>
      </c>
      <c r="O911" s="25" t="str">
        <f>IF(IFERROR(MID($Q911,19,7)+0,"")&lt;1130000,"",IFERROR(MID($Q911,19,7)+0,""))</f>
        <v/>
      </c>
      <c r="P911" s="25" t="str">
        <f>IF(M911="","",IF(N911="",M911,M911&amp;", "&amp;N911))</f>
        <v/>
      </c>
      <c r="Q911" s="25"/>
      <c r="R911" s="37"/>
      <c r="S911" s="35" t="s">
        <v>34</v>
      </c>
      <c r="T911" s="34" t="s">
        <v>36</v>
      </c>
      <c r="U911" s="185" t="s">
        <v>22</v>
      </c>
      <c r="V911" s="188" t="s">
        <v>22</v>
      </c>
      <c r="W911" s="189">
        <v>1025</v>
      </c>
      <c r="X911" s="31">
        <v>1128</v>
      </c>
      <c r="Y911" s="90">
        <f>IFERROR(ROUND(X911/W911-1,2),"")</f>
        <v>0.1</v>
      </c>
      <c r="Z911" s="31">
        <f>IF(OR(S911="VLD MLC components",S911="VLD MLC pipes",S911="VLD PEX components",S911="VLD PEX pipes",S911="VLD PHC components",S911="VLD PHC pipes",S911="Controls VLD"),"По запросу",X911)</f>
        <v>1128</v>
      </c>
      <c r="AA911" s="63">
        <f>ROUND(X911/1.2,3)</f>
        <v>940</v>
      </c>
      <c r="AB911" s="23">
        <v>854.16700000000003</v>
      </c>
      <c r="AC911" s="190">
        <f>IFERROR(ROUND(AA911/AB911-1,2),"")</f>
        <v>0.1</v>
      </c>
      <c r="AD911" s="25">
        <v>0.18149999999999999</v>
      </c>
      <c r="AE911" s="25">
        <v>2.1823750000000001E-4</v>
      </c>
      <c r="AF911" s="25">
        <v>520</v>
      </c>
      <c r="AG911" s="25">
        <v>0</v>
      </c>
      <c r="AH911" s="25">
        <v>0</v>
      </c>
      <c r="AI911" s="25">
        <v>0</v>
      </c>
      <c r="AJ911" s="25" t="s">
        <v>20</v>
      </c>
      <c r="AK911" s="22" t="s">
        <v>20</v>
      </c>
      <c r="AL911" s="25" t="s">
        <v>20</v>
      </c>
      <c r="AM911" s="25">
        <v>10</v>
      </c>
      <c r="AN911" s="25">
        <v>260</v>
      </c>
      <c r="AO911" s="25">
        <v>300</v>
      </c>
      <c r="AP911" s="25">
        <v>45</v>
      </c>
      <c r="AQ911" s="25">
        <v>1.8149999999999999</v>
      </c>
      <c r="AR911" s="173">
        <v>3.5100000000000001E-3</v>
      </c>
      <c r="AS911" s="157">
        <v>0</v>
      </c>
      <c r="AT911" s="93"/>
      <c r="AU911" s="92"/>
      <c r="AV911" s="91"/>
      <c r="AW911" s="92"/>
      <c r="AX911" s="92"/>
      <c r="AY911" s="91"/>
      <c r="AZ911" s="23"/>
      <c r="BA911" s="25"/>
      <c r="BC911">
        <v>1128</v>
      </c>
      <c r="BD911" t="str">
        <f>IF(Z911=BC911,"OK")</f>
        <v>OK</v>
      </c>
      <c r="BE911">
        <v>0.1832</v>
      </c>
      <c r="BF911">
        <v>2.1823750000000001E-4</v>
      </c>
      <c r="BG911">
        <v>395</v>
      </c>
      <c r="BH911">
        <v>195</v>
      </c>
      <c r="BI911">
        <v>170</v>
      </c>
      <c r="BJ911">
        <v>10.992000000000001</v>
      </c>
      <c r="BK911">
        <v>1.309425E-2</v>
      </c>
      <c r="BL911" t="str">
        <f>IF(ABS(AN911*AO911*AP911/1000000000/AR911-1)&lt;0.1,"OK","NO")</f>
        <v>OK</v>
      </c>
      <c r="BN911" s="183"/>
    </row>
    <row r="912" spans="1:66" ht="25.5" x14ac:dyDescent="0.25">
      <c r="A912" s="51"/>
      <c r="B912" s="94">
        <v>906</v>
      </c>
      <c r="C912" s="43">
        <v>1237256</v>
      </c>
      <c r="D912" s="34" t="s">
        <v>7147</v>
      </c>
      <c r="E912" s="36" t="s">
        <v>6912</v>
      </c>
      <c r="F912" s="151" t="s">
        <v>21</v>
      </c>
      <c r="G912" s="102" t="s">
        <v>2182</v>
      </c>
      <c r="H912" s="46" t="s">
        <v>2635</v>
      </c>
      <c r="I912" s="25">
        <f>IFERROR(MID($D912,1,7)+0,"")</f>
        <v>1135677</v>
      </c>
      <c r="J912" s="25">
        <f>IFERROR(MID($D912,10,7)+0,"")</f>
        <v>1070600</v>
      </c>
      <c r="K912" s="25" t="str">
        <f>IFERROR(MID($D912,19,7)+0,"")</f>
        <v/>
      </c>
      <c r="L912" s="25" t="str">
        <f>IFERROR(MID($D912,28,7)+0,"")</f>
        <v/>
      </c>
      <c r="M912" s="25" t="str">
        <f>IF(IFERROR(MID($Q912,1,7)+0,"")&lt;1130000,IF(INDEX(C:C,MATCH(LEFT(Q912,7)+0,I:I,0))&lt;1130000,"",INDEX(C:C,MATCH(LEFT(Q912,7)+0,I:I,0))),IFERROR(MID($Q912,1,7)+0,""))</f>
        <v/>
      </c>
      <c r="N912" s="25" t="str">
        <f>IF(IFERROR(MID($Q912,10,7)+0,"")&lt;1130000,"",IFERROR(MID($Q912,10,7)+0,""))</f>
        <v/>
      </c>
      <c r="O912" s="25" t="str">
        <f>IF(IFERROR(MID($Q912,19,7)+0,"")&lt;1130000,"",IFERROR(MID($Q912,19,7)+0,""))</f>
        <v/>
      </c>
      <c r="P912" s="25" t="str">
        <f>IF(M912="","",IF(N912="",M912,M912&amp;", "&amp;N912))</f>
        <v/>
      </c>
      <c r="Q912" s="25"/>
      <c r="R912" s="37"/>
      <c r="S912" s="35" t="s">
        <v>34</v>
      </c>
      <c r="T912" s="34" t="s">
        <v>36</v>
      </c>
      <c r="U912" s="185" t="s">
        <v>22</v>
      </c>
      <c r="V912" s="188" t="s">
        <v>22</v>
      </c>
      <c r="W912" s="189">
        <v>1195</v>
      </c>
      <c r="X912" s="31">
        <v>1315</v>
      </c>
      <c r="Y912" s="90">
        <f>IFERROR(ROUND(X912/W912-1,2),"")</f>
        <v>0.1</v>
      </c>
      <c r="Z912" s="31">
        <f>IF(OR(S912="VLD MLC components",S912="VLD MLC pipes",S912="VLD PEX components",S912="VLD PEX pipes",S912="VLD PHC components",S912="VLD PHC pipes",S912="Controls VLD"),"По запросу",X912)</f>
        <v>1315</v>
      </c>
      <c r="AA912" s="63">
        <f>ROUND(X912/1.2,3)</f>
        <v>1095.8330000000001</v>
      </c>
      <c r="AB912" s="23">
        <v>995.83299999999997</v>
      </c>
      <c r="AC912" s="190">
        <f>IFERROR(ROUND(AA912/AB912-1,2),"")</f>
        <v>0.1</v>
      </c>
      <c r="AD912" s="25">
        <v>0.24087</v>
      </c>
      <c r="AE912" s="25">
        <v>3.2735624999999998E-4</v>
      </c>
      <c r="AF912" s="25">
        <v>590</v>
      </c>
      <c r="AG912" s="25" t="s">
        <v>22</v>
      </c>
      <c r="AH912" s="25">
        <v>0</v>
      </c>
      <c r="AI912" s="25">
        <v>0</v>
      </c>
      <c r="AJ912" s="25" t="s">
        <v>20</v>
      </c>
      <c r="AK912" s="22" t="s">
        <v>20</v>
      </c>
      <c r="AL912" s="25" t="s">
        <v>20</v>
      </c>
      <c r="AM912" s="25">
        <v>40</v>
      </c>
      <c r="AN912" s="25">
        <v>395</v>
      </c>
      <c r="AO912" s="25">
        <v>195</v>
      </c>
      <c r="AP912" s="25">
        <v>170</v>
      </c>
      <c r="AQ912" s="25">
        <v>9.6348000000000003</v>
      </c>
      <c r="AR912" s="25">
        <v>1.309425E-2</v>
      </c>
      <c r="AS912" s="157">
        <v>0</v>
      </c>
      <c r="AT912" s="93"/>
      <c r="AU912" s="92"/>
      <c r="AV912" s="91"/>
      <c r="AW912" s="92"/>
      <c r="AX912" s="92"/>
      <c r="AY912" s="91"/>
      <c r="AZ912" s="23"/>
      <c r="BA912" s="25"/>
      <c r="BC912">
        <v>1315</v>
      </c>
      <c r="BD912" t="str">
        <f>IF(Z912=BC912,"OK")</f>
        <v>OK</v>
      </c>
      <c r="BE912">
        <v>0.24087</v>
      </c>
      <c r="BF912">
        <v>3.2735624999999998E-4</v>
      </c>
      <c r="BG912">
        <v>395</v>
      </c>
      <c r="BH912">
        <v>195</v>
      </c>
      <c r="BI912">
        <v>170</v>
      </c>
      <c r="BJ912">
        <v>9.6348000000000003</v>
      </c>
      <c r="BK912">
        <v>1.309425E-2</v>
      </c>
      <c r="BL912" t="str">
        <f>IF(ABS(AN912*AO912*AP912/1000000000/AR912-1)&lt;0.1,"OK","NO")</f>
        <v>OK</v>
      </c>
      <c r="BN912" s="183"/>
    </row>
    <row r="913" spans="1:66" ht="25.5" x14ac:dyDescent="0.25">
      <c r="A913" s="51"/>
      <c r="B913" s="94">
        <v>907</v>
      </c>
      <c r="C913" s="43">
        <v>1237261</v>
      </c>
      <c r="D913" s="34" t="s">
        <v>6993</v>
      </c>
      <c r="E913" s="36" t="s">
        <v>6921</v>
      </c>
      <c r="F913" s="151" t="s">
        <v>21</v>
      </c>
      <c r="G913" s="102" t="s">
        <v>2182</v>
      </c>
      <c r="H913" s="46" t="s">
        <v>2635</v>
      </c>
      <c r="I913" s="25">
        <f>IFERROR(MID($D913,1,7)+0,"")</f>
        <v>1135894</v>
      </c>
      <c r="J913" s="25">
        <f>IFERROR(MID($D913,10,7)+0,"")</f>
        <v>1070678</v>
      </c>
      <c r="K913" s="25" t="str">
        <f>IFERROR(MID($D913,19,7)+0,"")</f>
        <v/>
      </c>
      <c r="L913" s="25" t="str">
        <f>IFERROR(MID($D913,28,7)+0,"")</f>
        <v/>
      </c>
      <c r="M913" s="25" t="str">
        <f>IF(IFERROR(MID($Q913,1,7)+0,"")&lt;1130000,IF(INDEX(C:C,MATCH(LEFT(Q913,7)+0,I:I,0))&lt;1130000,"",INDEX(C:C,MATCH(LEFT(Q913,7)+0,I:I,0))),IFERROR(MID($Q913,1,7)+0,""))</f>
        <v/>
      </c>
      <c r="N913" s="25" t="str">
        <f>IF(IFERROR(MID($Q913,10,7)+0,"")&lt;1130000,"",IFERROR(MID($Q913,10,7)+0,""))</f>
        <v/>
      </c>
      <c r="O913" s="25" t="str">
        <f>IF(IFERROR(MID($Q913,19,7)+0,"")&lt;1130000,"",IFERROR(MID($Q913,19,7)+0,""))</f>
        <v/>
      </c>
      <c r="P913" s="25" t="str">
        <f>IF(M913="","",IF(N913="",M913,M913&amp;", "&amp;N913))</f>
        <v/>
      </c>
      <c r="Q913" s="37"/>
      <c r="R913" s="37"/>
      <c r="S913" s="35" t="s">
        <v>34</v>
      </c>
      <c r="T913" s="34" t="s">
        <v>36</v>
      </c>
      <c r="U913" s="185" t="s">
        <v>22</v>
      </c>
      <c r="V913" s="188" t="s">
        <v>22</v>
      </c>
      <c r="W913" s="189">
        <v>1700</v>
      </c>
      <c r="X913" s="31">
        <v>1870</v>
      </c>
      <c r="Y913" s="90">
        <f>IFERROR(ROUND(X913/W913-1,2),"")</f>
        <v>0.1</v>
      </c>
      <c r="Z913" s="31">
        <f>IF(OR(S913="VLD MLC components",S913="VLD MLC pipes",S913="VLD PEX components",S913="VLD PEX pipes",S913="VLD PHC components",S913="VLD PHC pipes",S913="Controls VLD"),"По запросу",X913)</f>
        <v>1870</v>
      </c>
      <c r="AA913" s="63">
        <f>ROUND(X913/1.2,3)</f>
        <v>1558.3330000000001</v>
      </c>
      <c r="AB913" s="23">
        <v>1416.6669999999999</v>
      </c>
      <c r="AC913" s="190">
        <f>IFERROR(ROUND(AA913/AB913-1,2),"")</f>
        <v>0.1</v>
      </c>
      <c r="AD913" s="25">
        <v>0.16109999999999999</v>
      </c>
      <c r="AE913" s="25"/>
      <c r="AF913" s="25">
        <v>243</v>
      </c>
      <c r="AG913" s="25">
        <v>19</v>
      </c>
      <c r="AH913" s="25">
        <v>528</v>
      </c>
      <c r="AI913" s="25">
        <v>0</v>
      </c>
      <c r="AJ913" s="25" t="s">
        <v>20</v>
      </c>
      <c r="AK913" s="22" t="s">
        <v>20</v>
      </c>
      <c r="AL913" s="25" t="s">
        <v>20</v>
      </c>
      <c r="AM913" s="25">
        <v>1</v>
      </c>
      <c r="AN913" s="25">
        <v>400</v>
      </c>
      <c r="AO913" s="25">
        <v>120</v>
      </c>
      <c r="AP913" s="25">
        <v>20</v>
      </c>
      <c r="AQ913" s="25">
        <v>0.16109999999999999</v>
      </c>
      <c r="AR913" s="173">
        <v>9.6000000000000002E-4</v>
      </c>
      <c r="AS913" s="157">
        <v>0</v>
      </c>
      <c r="AT913" s="93"/>
      <c r="AU913" s="92"/>
      <c r="AV913" s="91"/>
      <c r="AW913" s="92"/>
      <c r="AX913" s="92"/>
      <c r="AY913" s="91"/>
      <c r="AZ913" s="23"/>
      <c r="BA913" s="25"/>
      <c r="BC913">
        <v>1870</v>
      </c>
      <c r="BD913" t="str">
        <f>IF(Z913=BC913,"OK")</f>
        <v>OK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 t="str">
        <f>IF(ABS(AN913*AO913*AP913/1000000000/AR913-1)&lt;0.1,"OK","NO")</f>
        <v>OK</v>
      </c>
      <c r="BN913" s="183"/>
    </row>
    <row r="914" spans="1:66" ht="25.5" x14ac:dyDescent="0.25">
      <c r="A914" s="51"/>
      <c r="B914" s="94">
        <v>908</v>
      </c>
      <c r="C914" s="43">
        <v>1237266</v>
      </c>
      <c r="D914" s="34" t="s">
        <v>6918</v>
      </c>
      <c r="E914" s="36" t="s">
        <v>6922</v>
      </c>
      <c r="F914" s="151" t="s">
        <v>655</v>
      </c>
      <c r="G914" s="102" t="s">
        <v>2182</v>
      </c>
      <c r="H914" s="46" t="s">
        <v>2635</v>
      </c>
      <c r="I914" s="25">
        <f>IFERROR(MID($D914,1,7)+0,"")</f>
        <v>1135698</v>
      </c>
      <c r="J914" s="25">
        <f>IFERROR(MID($D914,10,7)+0,"")</f>
        <v>1058090</v>
      </c>
      <c r="K914" s="25" t="str">
        <f>IFERROR(MID($D914,19,7)+0,"")</f>
        <v/>
      </c>
      <c r="L914" s="25" t="str">
        <f>IFERROR(MID($D914,28,7)+0,"")</f>
        <v/>
      </c>
      <c r="M914" s="25" t="str">
        <f>IF(IFERROR(MID($Q914,1,7)+0,"")&lt;1130000,IF(INDEX(C:C,MATCH(LEFT(Q914,7)+0,I:I,0))&lt;1130000,"",INDEX(C:C,MATCH(LEFT(Q914,7)+0,I:I,0))),IFERROR(MID($Q914,1,7)+0,""))</f>
        <v/>
      </c>
      <c r="N914" s="25" t="str">
        <f>IF(IFERROR(MID($Q914,10,7)+0,"")&lt;1130000,"",IFERROR(MID($Q914,10,7)+0,""))</f>
        <v/>
      </c>
      <c r="O914" s="25" t="str">
        <f>IF(IFERROR(MID($Q914,19,7)+0,"")&lt;1130000,"",IFERROR(MID($Q914,19,7)+0,""))</f>
        <v/>
      </c>
      <c r="P914" s="25" t="str">
        <f>IF(M914="","",IF(N914="",M914,M914&amp;", "&amp;N914))</f>
        <v/>
      </c>
      <c r="Q914" s="37"/>
      <c r="R914" s="37"/>
      <c r="S914" s="35" t="s">
        <v>34</v>
      </c>
      <c r="T914" s="34" t="s">
        <v>36</v>
      </c>
      <c r="U914" s="185" t="s">
        <v>22</v>
      </c>
      <c r="V914" s="188" t="s">
        <v>22</v>
      </c>
      <c r="W914" s="189">
        <v>360</v>
      </c>
      <c r="X914" s="31">
        <v>396</v>
      </c>
      <c r="Y914" s="90">
        <f>IFERROR(ROUND(X914/W914-1,2),"")</f>
        <v>0.1</v>
      </c>
      <c r="Z914" s="31">
        <f>IF(OR(S914="VLD MLC components",S914="VLD MLC pipes",S914="VLD PEX components",S914="VLD PEX pipes",S914="VLD PHC components",S914="VLD PHC pipes",S914="Controls VLD"),"По запросу",X914)</f>
        <v>396</v>
      </c>
      <c r="AA914" s="63">
        <f>ROUND(X914/1.2,3)</f>
        <v>330</v>
      </c>
      <c r="AB914" s="23">
        <v>300</v>
      </c>
      <c r="AC914" s="190">
        <f>IFERROR(ROUND(AA914/AB914-1,2),"")</f>
        <v>0.1</v>
      </c>
      <c r="AD914" s="25">
        <v>6.4299999999999996E-2</v>
      </c>
      <c r="AE914" s="25"/>
      <c r="AF914" s="25">
        <v>13790</v>
      </c>
      <c r="AG914" s="25">
        <v>2460</v>
      </c>
      <c r="AH914" s="25">
        <v>3080</v>
      </c>
      <c r="AI914" s="25">
        <v>0</v>
      </c>
      <c r="AJ914" s="25" t="s">
        <v>20</v>
      </c>
      <c r="AK914" s="22" t="s">
        <v>20</v>
      </c>
      <c r="AL914" s="25" t="s">
        <v>20</v>
      </c>
      <c r="AM914" s="25">
        <v>10</v>
      </c>
      <c r="AN914" s="25">
        <v>200</v>
      </c>
      <c r="AO914" s="25">
        <v>170</v>
      </c>
      <c r="AP914" s="25">
        <v>35</v>
      </c>
      <c r="AQ914" s="25">
        <v>0.64300000000000002</v>
      </c>
      <c r="AR914" s="25">
        <v>1.309425E-2</v>
      </c>
      <c r="AS914" s="157">
        <v>0</v>
      </c>
      <c r="AT914" s="93"/>
      <c r="AU914" s="92"/>
      <c r="AV914" s="91"/>
      <c r="AW914" s="92"/>
      <c r="AX914" s="92"/>
      <c r="AY914" s="91"/>
      <c r="AZ914" s="23"/>
      <c r="BA914" s="25"/>
      <c r="BC914">
        <v>396</v>
      </c>
      <c r="BD914" t="str">
        <f>IF(Z914=BC914,"OK")</f>
        <v>OK</v>
      </c>
      <c r="BE914">
        <v>0</v>
      </c>
      <c r="BF914">
        <v>0</v>
      </c>
      <c r="BG914">
        <v>395</v>
      </c>
      <c r="BH914">
        <v>195</v>
      </c>
      <c r="BI914">
        <v>170</v>
      </c>
      <c r="BJ914">
        <v>0</v>
      </c>
      <c r="BK914">
        <v>1.309425E-2</v>
      </c>
      <c r="BL914" t="str">
        <f>IF(ABS(AN914*AO914*AP914/1000000000/AR914-1)&lt;0.1,"OK","NO")</f>
        <v>NO</v>
      </c>
      <c r="BN914" s="183"/>
    </row>
    <row r="915" spans="1:66" ht="25.5" x14ac:dyDescent="0.25">
      <c r="A915" s="51"/>
      <c r="B915" s="94">
        <v>909</v>
      </c>
      <c r="C915" s="43">
        <v>1237267</v>
      </c>
      <c r="D915" s="34" t="s">
        <v>6919</v>
      </c>
      <c r="E915" s="36" t="s">
        <v>6923</v>
      </c>
      <c r="F915" s="151" t="s">
        <v>652</v>
      </c>
      <c r="G915" s="102" t="s">
        <v>2182</v>
      </c>
      <c r="H915" s="46" t="s">
        <v>2635</v>
      </c>
      <c r="I915" s="25">
        <f>IFERROR(MID($D915,1,7)+0,"")</f>
        <v>1135699</v>
      </c>
      <c r="J915" s="25">
        <f>IFERROR(MID($D915,10,7)+0,"")</f>
        <v>1058092</v>
      </c>
      <c r="K915" s="25" t="str">
        <f>IFERROR(MID($D915,19,7)+0,"")</f>
        <v/>
      </c>
      <c r="L915" s="25" t="str">
        <f>IFERROR(MID($D915,28,7)+0,"")</f>
        <v/>
      </c>
      <c r="M915" s="25" t="str">
        <f>IF(IFERROR(MID($Q915,1,7)+0,"")&lt;1130000,IF(INDEX(C:C,MATCH(LEFT(Q915,7)+0,I:I,0))&lt;1130000,"",INDEX(C:C,MATCH(LEFT(Q915,7)+0,I:I,0))),IFERROR(MID($Q915,1,7)+0,""))</f>
        <v/>
      </c>
      <c r="N915" s="25" t="str">
        <f>IF(IFERROR(MID($Q915,10,7)+0,"")&lt;1130000,"",IFERROR(MID($Q915,10,7)+0,""))</f>
        <v/>
      </c>
      <c r="O915" s="25" t="str">
        <f>IF(IFERROR(MID($Q915,19,7)+0,"")&lt;1130000,"",IFERROR(MID($Q915,19,7)+0,""))</f>
        <v/>
      </c>
      <c r="P915" s="25" t="str">
        <f>IF(M915="","",IF(N915="",M915,M915&amp;", "&amp;N915))</f>
        <v/>
      </c>
      <c r="Q915" s="37"/>
      <c r="R915" s="37"/>
      <c r="S915" s="35" t="s">
        <v>34</v>
      </c>
      <c r="T915" s="34" t="s">
        <v>36</v>
      </c>
      <c r="U915" s="185" t="s">
        <v>22</v>
      </c>
      <c r="V915" s="188" t="s">
        <v>22</v>
      </c>
      <c r="W915" s="189">
        <v>395</v>
      </c>
      <c r="X915" s="31">
        <v>435</v>
      </c>
      <c r="Y915" s="90">
        <f>IFERROR(ROUND(X915/W915-1,2),"")</f>
        <v>0.1</v>
      </c>
      <c r="Z915" s="31">
        <f>IF(OR(S915="VLD MLC components",S915="VLD MLC pipes",S915="VLD PEX components",S915="VLD PEX pipes",S915="VLD PHC components",S915="VLD PHC pipes",S915="Controls VLD"),"По запросу",X915)</f>
        <v>435</v>
      </c>
      <c r="AA915" s="63">
        <f>ROUND(X915/1.2,3)</f>
        <v>362.5</v>
      </c>
      <c r="AB915" s="23">
        <v>329.16699999999997</v>
      </c>
      <c r="AC915" s="190">
        <f>IFERROR(ROUND(AA915/AB915-1,2),"")</f>
        <v>0.1</v>
      </c>
      <c r="AD915" s="25">
        <v>7.51E-2</v>
      </c>
      <c r="AE915" s="25"/>
      <c r="AF915" s="25">
        <v>470</v>
      </c>
      <c r="AG915" s="25">
        <v>440</v>
      </c>
      <c r="AH915" s="25">
        <v>660</v>
      </c>
      <c r="AI915" s="25">
        <v>0</v>
      </c>
      <c r="AJ915" s="25" t="s">
        <v>20</v>
      </c>
      <c r="AK915" s="22" t="s">
        <v>20</v>
      </c>
      <c r="AL915" s="25" t="s">
        <v>20</v>
      </c>
      <c r="AM915" s="25">
        <v>10</v>
      </c>
      <c r="AN915" s="25">
        <v>200</v>
      </c>
      <c r="AO915" s="25">
        <v>250</v>
      </c>
      <c r="AP915" s="25">
        <v>35</v>
      </c>
      <c r="AQ915" s="25">
        <v>0.751</v>
      </c>
      <c r="AR915" s="173">
        <v>1.75E-3</v>
      </c>
      <c r="AS915" s="157">
        <v>0</v>
      </c>
      <c r="AT915" s="93"/>
      <c r="AU915" s="92"/>
      <c r="AV915" s="91"/>
      <c r="AW915" s="92"/>
      <c r="AX915" s="92"/>
      <c r="AY915" s="91"/>
      <c r="AZ915" s="23"/>
      <c r="BA915" s="25"/>
      <c r="BC915">
        <v>435</v>
      </c>
      <c r="BD915" t="str">
        <f>IF(Z915=BC915,"OK")</f>
        <v>OK</v>
      </c>
      <c r="BE915">
        <v>0</v>
      </c>
      <c r="BF915">
        <v>0</v>
      </c>
      <c r="BG915">
        <v>395</v>
      </c>
      <c r="BH915">
        <v>195</v>
      </c>
      <c r="BI915">
        <v>170</v>
      </c>
      <c r="BJ915">
        <v>0</v>
      </c>
      <c r="BK915">
        <v>1.309425E-2</v>
      </c>
      <c r="BL915" t="str">
        <f>IF(ABS(AN915*AO915*AP915/1000000000/AR915-1)&lt;0.1,"OK","NO")</f>
        <v>OK</v>
      </c>
      <c r="BN915" s="183"/>
    </row>
    <row r="916" spans="1:66" ht="25.5" x14ac:dyDescent="0.25">
      <c r="A916" s="51"/>
      <c r="B916" s="94">
        <v>910</v>
      </c>
      <c r="C916" s="43">
        <v>1237271</v>
      </c>
      <c r="D916" s="34" t="s">
        <v>6994</v>
      </c>
      <c r="E916" s="36" t="s">
        <v>6913</v>
      </c>
      <c r="F916" s="151" t="s">
        <v>21</v>
      </c>
      <c r="G916" s="102" t="s">
        <v>2182</v>
      </c>
      <c r="H916" s="46" t="s">
        <v>2635</v>
      </c>
      <c r="I916" s="25">
        <f>IFERROR(MID($D916,1,7)+0,"")</f>
        <v>1135692</v>
      </c>
      <c r="J916" s="25">
        <f>IFERROR(MID($D916,10,7)+0,"")</f>
        <v>1070639</v>
      </c>
      <c r="K916" s="25" t="str">
        <f>IFERROR(MID($D916,19,7)+0,"")</f>
        <v/>
      </c>
      <c r="L916" s="25" t="str">
        <f>IFERROR(MID($D916,28,7)+0,"")</f>
        <v/>
      </c>
      <c r="M916" s="25" t="str">
        <f>IF(IFERROR(MID($Q916,1,7)+0,"")&lt;1130000,IF(INDEX(C:C,MATCH(LEFT(Q916,7)+0,I:I,0))&lt;1130000,"",INDEX(C:C,MATCH(LEFT(Q916,7)+0,I:I,0))),IFERROR(MID($Q916,1,7)+0,""))</f>
        <v/>
      </c>
      <c r="N916" s="25" t="str">
        <f>IF(IFERROR(MID($Q916,10,7)+0,"")&lt;1130000,"",IFERROR(MID($Q916,10,7)+0,""))</f>
        <v/>
      </c>
      <c r="O916" s="25" t="str">
        <f>IF(IFERROR(MID($Q916,19,7)+0,"")&lt;1130000,"",IFERROR(MID($Q916,19,7)+0,""))</f>
        <v/>
      </c>
      <c r="P916" s="25" t="str">
        <f>IF(M916="","",IF(N916="",M916,M916&amp;", "&amp;N916))</f>
        <v/>
      </c>
      <c r="Q916" s="37"/>
      <c r="R916" s="37"/>
      <c r="S916" s="35" t="s">
        <v>34</v>
      </c>
      <c r="T916" s="34" t="s">
        <v>36</v>
      </c>
      <c r="U916" s="185" t="s">
        <v>22</v>
      </c>
      <c r="V916" s="188" t="s">
        <v>22</v>
      </c>
      <c r="W916" s="189">
        <v>525</v>
      </c>
      <c r="X916" s="31">
        <v>578</v>
      </c>
      <c r="Y916" s="90">
        <f>IFERROR(ROUND(X916/W916-1,2),"")</f>
        <v>0.1</v>
      </c>
      <c r="Z916" s="31">
        <f>IF(OR(S916="VLD MLC components",S916="VLD MLC pipes",S916="VLD PEX components",S916="VLD PEX pipes",S916="VLD PHC components",S916="VLD PHC pipes",S916="Controls VLD"),"По запросу",X916)</f>
        <v>578</v>
      </c>
      <c r="AA916" s="63">
        <f>ROUND(X916/1.2,3)</f>
        <v>481.66699999999997</v>
      </c>
      <c r="AB916" s="23">
        <v>437.5</v>
      </c>
      <c r="AC916" s="190">
        <f>IFERROR(ROUND(AA916/AB916-1,2),"")</f>
        <v>0.1</v>
      </c>
      <c r="AD916" s="25">
        <v>0.10009999999999999</v>
      </c>
      <c r="AE916" s="25">
        <v>1.4549166666666667E-4</v>
      </c>
      <c r="AF916" s="25">
        <v>2078</v>
      </c>
      <c r="AG916" s="25">
        <v>440</v>
      </c>
      <c r="AH916" s="25">
        <v>1080</v>
      </c>
      <c r="AI916" s="25">
        <v>0</v>
      </c>
      <c r="AJ916" s="25" t="s">
        <v>20</v>
      </c>
      <c r="AK916" s="22" t="s">
        <v>20</v>
      </c>
      <c r="AL916" s="25" t="s">
        <v>20</v>
      </c>
      <c r="AM916" s="25">
        <v>10</v>
      </c>
      <c r="AN916" s="25">
        <v>200</v>
      </c>
      <c r="AO916" s="25">
        <v>250</v>
      </c>
      <c r="AP916" s="25">
        <v>45</v>
      </c>
      <c r="AQ916" s="25">
        <v>1.0009999999999999</v>
      </c>
      <c r="AR916" s="173">
        <v>2.2499999999999998E-3</v>
      </c>
      <c r="AS916" s="157">
        <v>0</v>
      </c>
      <c r="AT916" s="93"/>
      <c r="AU916" s="92"/>
      <c r="AV916" s="91"/>
      <c r="AW916" s="92"/>
      <c r="AX916" s="92"/>
      <c r="AY916" s="91"/>
      <c r="AZ916" s="23"/>
      <c r="BA916" s="25"/>
      <c r="BC916">
        <v>578</v>
      </c>
      <c r="BD916" t="str">
        <f>IF(Z916=BC916,"OK")</f>
        <v>OK</v>
      </c>
      <c r="BE916">
        <v>9.0999999999999998E-2</v>
      </c>
      <c r="BF916">
        <v>1.4549166666666667E-4</v>
      </c>
      <c r="BG916">
        <v>395</v>
      </c>
      <c r="BH916">
        <v>195</v>
      </c>
      <c r="BI916">
        <v>170</v>
      </c>
      <c r="BJ916">
        <v>8.19</v>
      </c>
      <c r="BK916">
        <v>1.309425E-2</v>
      </c>
      <c r="BL916" t="str">
        <f>IF(ABS(AN916*AO916*AP916/1000000000/AR916-1)&lt;0.1,"OK","NO")</f>
        <v>OK</v>
      </c>
      <c r="BN916" s="183"/>
    </row>
    <row r="917" spans="1:66" ht="25.5" x14ac:dyDescent="0.25">
      <c r="A917" s="51"/>
      <c r="B917" s="94">
        <v>911</v>
      </c>
      <c r="C917" s="43">
        <v>1237272</v>
      </c>
      <c r="D917" s="34" t="s">
        <v>6995</v>
      </c>
      <c r="E917" s="36" t="s">
        <v>6914</v>
      </c>
      <c r="F917" s="151" t="s">
        <v>21</v>
      </c>
      <c r="G917" s="102" t="s">
        <v>2182</v>
      </c>
      <c r="H917" s="46" t="s">
        <v>2635</v>
      </c>
      <c r="I917" s="25">
        <f>IFERROR(MID($D917,1,7)+0,"")</f>
        <v>1135877</v>
      </c>
      <c r="J917" s="25">
        <f>IFERROR(MID($D917,10,7)+0,"")</f>
        <v>1070640</v>
      </c>
      <c r="K917" s="25" t="str">
        <f>IFERROR(MID($D917,19,7)+0,"")</f>
        <v/>
      </c>
      <c r="L917" s="25" t="str">
        <f>IFERROR(MID($D917,28,7)+0,"")</f>
        <v/>
      </c>
      <c r="M917" s="25" t="str">
        <f>IF(IFERROR(MID($Q917,1,7)+0,"")&lt;1130000,IF(INDEX(C:C,MATCH(LEFT(Q917,7)+0,I:I,0))&lt;1130000,"",INDEX(C:C,MATCH(LEFT(Q917,7)+0,I:I,0))),IFERROR(MID($Q917,1,7)+0,""))</f>
        <v/>
      </c>
      <c r="N917" s="25" t="str">
        <f>IF(IFERROR(MID($Q917,10,7)+0,"")&lt;1130000,"",IFERROR(MID($Q917,10,7)+0,""))</f>
        <v/>
      </c>
      <c r="O917" s="25" t="str">
        <f>IF(IFERROR(MID($Q917,19,7)+0,"")&lt;1130000,"",IFERROR(MID($Q917,19,7)+0,""))</f>
        <v/>
      </c>
      <c r="P917" s="25" t="str">
        <f>IF(M917="","",IF(N917="",M917,M917&amp;", "&amp;N917))</f>
        <v/>
      </c>
      <c r="Q917" s="37"/>
      <c r="R917" s="37"/>
      <c r="S917" s="35" t="s">
        <v>34</v>
      </c>
      <c r="T917" s="34" t="s">
        <v>36</v>
      </c>
      <c r="U917" s="185" t="s">
        <v>22</v>
      </c>
      <c r="V917" s="188" t="s">
        <v>22</v>
      </c>
      <c r="W917" s="189">
        <v>600</v>
      </c>
      <c r="X917" s="31">
        <v>660</v>
      </c>
      <c r="Y917" s="90">
        <f>IFERROR(ROUND(X917/W917-1,2),"")</f>
        <v>0.1</v>
      </c>
      <c r="Z917" s="31">
        <f>IF(OR(S917="VLD MLC components",S917="VLD MLC pipes",S917="VLD PEX components",S917="VLD PEX pipes",S917="VLD PHC components",S917="VLD PHC pipes",S917="Controls VLD"),"По запросу",X917)</f>
        <v>660</v>
      </c>
      <c r="AA917" s="63">
        <f>ROUND(X917/1.2,3)</f>
        <v>550</v>
      </c>
      <c r="AB917" s="23">
        <v>500</v>
      </c>
      <c r="AC917" s="190">
        <f>IFERROR(ROUND(AA917/AB917-1,2),"")</f>
        <v>0.1</v>
      </c>
      <c r="AD917" s="25">
        <v>0.1099</v>
      </c>
      <c r="AE917" s="25">
        <v>1.4549166666666667E-4</v>
      </c>
      <c r="AF917" s="25">
        <v>830</v>
      </c>
      <c r="AG917" s="25">
        <v>0</v>
      </c>
      <c r="AH917" s="25">
        <v>0</v>
      </c>
      <c r="AI917" s="25">
        <v>0</v>
      </c>
      <c r="AJ917" s="25" t="s">
        <v>20</v>
      </c>
      <c r="AK917" s="22" t="s">
        <v>20</v>
      </c>
      <c r="AL917" s="25" t="s">
        <v>20</v>
      </c>
      <c r="AM917" s="25">
        <v>10</v>
      </c>
      <c r="AN917" s="25">
        <v>200</v>
      </c>
      <c r="AO917" s="25">
        <v>250</v>
      </c>
      <c r="AP917" s="25">
        <v>45</v>
      </c>
      <c r="AQ917" s="25">
        <v>1.099</v>
      </c>
      <c r="AR917" s="173">
        <v>2.2499999999999998E-3</v>
      </c>
      <c r="AS917" s="157">
        <v>0</v>
      </c>
      <c r="AT917" s="93"/>
      <c r="AU917" s="92"/>
      <c r="AV917" s="91"/>
      <c r="AW917" s="92"/>
      <c r="AX917" s="92"/>
      <c r="AY917" s="91"/>
      <c r="AZ917" s="23"/>
      <c r="BA917" s="25"/>
      <c r="BC917">
        <v>660</v>
      </c>
      <c r="BD917" t="str">
        <f>IF(Z917=BC917,"OK")</f>
        <v>OK</v>
      </c>
      <c r="BE917">
        <v>0.11404</v>
      </c>
      <c r="BF917">
        <v>1.4549166666666667E-4</v>
      </c>
      <c r="BG917">
        <v>395</v>
      </c>
      <c r="BH917">
        <v>195</v>
      </c>
      <c r="BI917">
        <v>170</v>
      </c>
      <c r="BJ917">
        <v>10.2636</v>
      </c>
      <c r="BK917">
        <v>1.309425E-2</v>
      </c>
      <c r="BL917" t="str">
        <f>IF(ABS(AN917*AO917*AP917/1000000000/AR917-1)&lt;0.1,"OK","NO")</f>
        <v>OK</v>
      </c>
      <c r="BN917" s="183"/>
    </row>
    <row r="918" spans="1:66" ht="38.25" x14ac:dyDescent="0.25">
      <c r="A918" s="51"/>
      <c r="B918" s="94">
        <v>912</v>
      </c>
      <c r="C918" s="43">
        <v>1039929</v>
      </c>
      <c r="D918" s="25">
        <v>1022714</v>
      </c>
      <c r="E918" s="36" t="s">
        <v>5683</v>
      </c>
      <c r="F918" s="151" t="s">
        <v>655</v>
      </c>
      <c r="G918" s="127" t="s">
        <v>29</v>
      </c>
      <c r="H918" s="46" t="str">
        <f>IFERROR(IFERROR(IF(SEARCH("Usystems",$E918)&gt;0,"Usystems"),IF(SEARCH("RIIFO",$E918)&gt;0,"RIIFO","Uponor")),"Uponor")</f>
        <v>Uponor</v>
      </c>
      <c r="I918" s="25">
        <f>IFERROR(MID($D918,1,7)+0,"")</f>
        <v>1022714</v>
      </c>
      <c r="J918" s="25" t="str">
        <f>IFERROR(MID($D918,10,7)+0,"")</f>
        <v/>
      </c>
      <c r="K918" s="25" t="str">
        <f>IFERROR(MID($D918,19,7)+0,"")</f>
        <v/>
      </c>
      <c r="L918" s="25" t="str">
        <f>IFERROR(MID($D918,28,7)+0,"")</f>
        <v/>
      </c>
      <c r="M918" s="25">
        <f>IF(IFERROR(MID($Q918,1,7)+0,"")&lt;1130000,IF(INDEX(C:C,MATCH(LEFT(Q918,7)+0,I:I,0))&lt;1130000,"",INDEX(C:C,MATCH(LEFT(Q918,7)+0,I:I,0))),IFERROR(MID($Q918,1,7)+0,""))</f>
        <v>1237021</v>
      </c>
      <c r="N918" s="25" t="str">
        <f>IF(IFERROR(MID($Q918,10,7)+0,"")&lt;1130000,"",IFERROR(MID($Q918,10,7)+0,""))</f>
        <v/>
      </c>
      <c r="O918" s="25" t="str">
        <f>IF(IFERROR(MID($Q918,19,7)+0,"")&lt;1130000,"",IFERROR(MID($Q918,19,7)+0,""))</f>
        <v/>
      </c>
      <c r="P918" s="25">
        <f>IF(M918="","",IF(N918="",M918,M918&amp;", "&amp;N918))</f>
        <v>1237021</v>
      </c>
      <c r="Q918" s="25">
        <v>1237021</v>
      </c>
      <c r="R918" s="25"/>
      <c r="S918" s="35" t="s">
        <v>34</v>
      </c>
      <c r="T918" s="25" t="s">
        <v>36</v>
      </c>
      <c r="U918" s="185">
        <v>604</v>
      </c>
      <c r="V918" s="188">
        <v>604</v>
      </c>
      <c r="W918" s="189">
        <v>604</v>
      </c>
      <c r="X918" s="31">
        <v>604</v>
      </c>
      <c r="Y918" s="90">
        <f>IFERROR(ROUND(X918/W918-1,2),"")</f>
        <v>0</v>
      </c>
      <c r="Z918" s="31">
        <f>IF(OR(S918="VLD MLC components",S918="VLD MLC pipes",S918="VLD PEX components",S918="VLD PEX pipes",S918="VLD PHC components",S918="VLD PHC pipes",S918="Controls VLD"),"По запросу",X918)</f>
        <v>604</v>
      </c>
      <c r="AA918" s="63">
        <f>ROUND(X918/1.2,3)</f>
        <v>503.33300000000003</v>
      </c>
      <c r="AB918" s="23">
        <v>503.33300000000003</v>
      </c>
      <c r="AC918" s="190">
        <f>IFERROR(ROUND(AA918/AB918-1,2),"")</f>
        <v>0</v>
      </c>
      <c r="AD918" s="25">
        <v>1.7000000000000001E-2</v>
      </c>
      <c r="AE918" s="25">
        <v>4.1999999999999998E-5</v>
      </c>
      <c r="AF918" s="25">
        <v>2834</v>
      </c>
      <c r="AG918" s="25">
        <v>2834</v>
      </c>
      <c r="AH918" s="25">
        <v>2874</v>
      </c>
      <c r="AI918" s="25">
        <v>2874</v>
      </c>
      <c r="AJ918" s="25" t="s">
        <v>20</v>
      </c>
      <c r="AK918" s="22" t="s">
        <v>20</v>
      </c>
      <c r="AL918" s="25" t="s">
        <v>20</v>
      </c>
      <c r="AM918" s="25">
        <v>20</v>
      </c>
      <c r="AN918" s="25">
        <v>87</v>
      </c>
      <c r="AO918" s="25">
        <v>67</v>
      </c>
      <c r="AP918" s="25">
        <v>89</v>
      </c>
      <c r="AQ918" s="25">
        <v>0.17</v>
      </c>
      <c r="AR918" s="25">
        <v>5.1900000000000004E-4</v>
      </c>
      <c r="AS918" s="157">
        <v>2874</v>
      </c>
      <c r="AT918" s="93">
        <v>43763</v>
      </c>
      <c r="AU918" s="92" t="s">
        <v>22</v>
      </c>
      <c r="AV918" s="91" t="s">
        <v>152</v>
      </c>
      <c r="AW918" s="92" t="s">
        <v>152</v>
      </c>
      <c r="AX918" s="92" t="s">
        <v>48</v>
      </c>
      <c r="AY918" s="91" t="s">
        <v>152</v>
      </c>
      <c r="AZ918" s="23"/>
      <c r="BA918" s="25" t="s">
        <v>5663</v>
      </c>
      <c r="BB918" t="s">
        <v>25</v>
      </c>
      <c r="BC918">
        <v>604</v>
      </c>
      <c r="BD918" t="str">
        <f>IF(Z918=BC918,"OK")</f>
        <v>OK</v>
      </c>
      <c r="BE918">
        <v>1.7000000000000001E-2</v>
      </c>
      <c r="BF918">
        <v>4.1999999999999998E-5</v>
      </c>
      <c r="BG918">
        <v>87</v>
      </c>
      <c r="BH918">
        <v>67</v>
      </c>
      <c r="BI918">
        <v>89</v>
      </c>
      <c r="BJ918">
        <v>0.17</v>
      </c>
      <c r="BK918">
        <v>5.1900000000000004E-4</v>
      </c>
      <c r="BN918" s="183"/>
    </row>
    <row r="919" spans="1:66" ht="25.5" x14ac:dyDescent="0.25">
      <c r="A919" s="51"/>
      <c r="B919" s="94">
        <v>913</v>
      </c>
      <c r="C919" s="43">
        <v>1039930</v>
      </c>
      <c r="D919" s="25">
        <v>1022715</v>
      </c>
      <c r="E919" s="36" t="s">
        <v>5682</v>
      </c>
      <c r="F919" s="151" t="s">
        <v>655</v>
      </c>
      <c r="G919" s="127" t="s">
        <v>27</v>
      </c>
      <c r="H919" s="46" t="str">
        <f>IFERROR(IFERROR(IF(SEARCH("Usystems",$E919)&gt;0,"Usystems"),IF(SEARCH("RIIFO",$E919)&gt;0,"RIIFO","Uponor")),"Uponor")</f>
        <v>Uponor</v>
      </c>
      <c r="I919" s="25">
        <f>IFERROR(MID($D919,1,7)+0,"")</f>
        <v>1022715</v>
      </c>
      <c r="J919" s="25" t="str">
        <f>IFERROR(MID($D919,10,7)+0,"")</f>
        <v/>
      </c>
      <c r="K919" s="25" t="str">
        <f>IFERROR(MID($D919,19,7)+0,"")</f>
        <v/>
      </c>
      <c r="L919" s="25" t="str">
        <f>IFERROR(MID($D919,28,7)+0,"")</f>
        <v/>
      </c>
      <c r="M919" s="25">
        <f>IF(IFERROR(MID($Q919,1,7)+0,"")&lt;1130000,IF(INDEX(C:C,MATCH(LEFT(Q919,7)+0,I:I,0))&lt;1130000,"",INDEX(C:C,MATCH(LEFT(Q919,7)+0,I:I,0))),IFERROR(MID($Q919,1,7)+0,""))</f>
        <v>1237022</v>
      </c>
      <c r="N919" s="25" t="str">
        <f>IF(IFERROR(MID($Q919,10,7)+0,"")&lt;1130000,"",IFERROR(MID($Q919,10,7)+0,""))</f>
        <v/>
      </c>
      <c r="O919" s="25" t="str">
        <f>IF(IFERROR(MID($Q919,19,7)+0,"")&lt;1130000,"",IFERROR(MID($Q919,19,7)+0,""))</f>
        <v/>
      </c>
      <c r="P919" s="25">
        <f>IF(M919="","",IF(N919="",M919,M919&amp;", "&amp;N919))</f>
        <v>1237022</v>
      </c>
      <c r="Q919" s="25">
        <v>1237022</v>
      </c>
      <c r="R919" s="25"/>
      <c r="S919" s="35" t="s">
        <v>34</v>
      </c>
      <c r="T919" s="25" t="s">
        <v>36</v>
      </c>
      <c r="U919" s="185">
        <v>816</v>
      </c>
      <c r="V919" s="188">
        <v>816</v>
      </c>
      <c r="W919" s="189">
        <v>816</v>
      </c>
      <c r="X919" s="31">
        <v>816</v>
      </c>
      <c r="Y919" s="90">
        <f>IFERROR(ROUND(X919/W919-1,2),"")</f>
        <v>0</v>
      </c>
      <c r="Z919" s="31">
        <f>IF(OR(S919="VLD MLC components",S919="VLD MLC pipes",S919="VLD PEX components",S919="VLD PEX pipes",S919="VLD PHC components",S919="VLD PHC pipes",S919="Controls VLD"),"По запросу",X919)</f>
        <v>816</v>
      </c>
      <c r="AA919" s="63">
        <f>ROUND(X919/1.2,3)</f>
        <v>680</v>
      </c>
      <c r="AB919" s="23">
        <v>680</v>
      </c>
      <c r="AC919" s="190">
        <f>IFERROR(ROUND(AA919/AB919-1,2),"")</f>
        <v>0</v>
      </c>
      <c r="AD919" s="25">
        <v>2.7E-2</v>
      </c>
      <c r="AE919" s="25">
        <v>6.3999999999999997E-5</v>
      </c>
      <c r="AF919" s="25">
        <v>0</v>
      </c>
      <c r="AG919" s="25" t="s">
        <v>22</v>
      </c>
      <c r="AH919" s="25">
        <v>60</v>
      </c>
      <c r="AI919" s="25">
        <v>200</v>
      </c>
      <c r="AJ919" s="25" t="s">
        <v>20</v>
      </c>
      <c r="AK919" s="42" t="s">
        <v>19</v>
      </c>
      <c r="AL919" s="25" t="s">
        <v>20</v>
      </c>
      <c r="AM919" s="25">
        <v>10</v>
      </c>
      <c r="AN919" s="25">
        <v>176</v>
      </c>
      <c r="AO919" s="25">
        <v>67</v>
      </c>
      <c r="AP919" s="25">
        <v>89</v>
      </c>
      <c r="AQ919" s="25">
        <v>0.27200000000000002</v>
      </c>
      <c r="AR919" s="25">
        <v>1.049E-3</v>
      </c>
      <c r="AS919" s="157">
        <v>200</v>
      </c>
      <c r="AT919" s="93">
        <v>43763</v>
      </c>
      <c r="AU919" s="92" t="s">
        <v>22</v>
      </c>
      <c r="AV919" s="91" t="s">
        <v>152</v>
      </c>
      <c r="AW919" s="92" t="s">
        <v>152</v>
      </c>
      <c r="AX919" s="92" t="s">
        <v>48</v>
      </c>
      <c r="AY919" s="91" t="s">
        <v>152</v>
      </c>
      <c r="AZ919" s="23"/>
      <c r="BA919" s="25" t="s">
        <v>5681</v>
      </c>
      <c r="BB919" t="s">
        <v>25</v>
      </c>
      <c r="BC919" t="e">
        <v>#N/A</v>
      </c>
      <c r="BD919" t="e">
        <f>IF(Z919=BC919,"OK")</f>
        <v>#N/A</v>
      </c>
      <c r="BE919">
        <v>2.7E-2</v>
      </c>
      <c r="BF919">
        <v>6.3999999999999997E-5</v>
      </c>
      <c r="BG919">
        <v>176</v>
      </c>
      <c r="BH919">
        <v>67</v>
      </c>
      <c r="BI919">
        <v>89</v>
      </c>
      <c r="BJ919">
        <v>0.27200000000000002</v>
      </c>
      <c r="BK919">
        <v>1.049E-3</v>
      </c>
      <c r="BN919" s="183"/>
    </row>
    <row r="920" spans="1:66" ht="25.5" x14ac:dyDescent="0.25">
      <c r="A920" s="51"/>
      <c r="B920" s="94">
        <v>914</v>
      </c>
      <c r="C920" s="43">
        <v>1039931</v>
      </c>
      <c r="D920" s="25">
        <v>1022716</v>
      </c>
      <c r="E920" s="36" t="s">
        <v>5680</v>
      </c>
      <c r="F920" s="151" t="s">
        <v>655</v>
      </c>
      <c r="G920" s="127" t="s">
        <v>27</v>
      </c>
      <c r="H920" s="46" t="str">
        <f>IFERROR(IFERROR(IF(SEARCH("Usystems",$E920)&gt;0,"Usystems"),IF(SEARCH("RIIFO",$E920)&gt;0,"RIIFO","Uponor")),"Uponor")</f>
        <v>Uponor</v>
      </c>
      <c r="I920" s="25">
        <f>IFERROR(MID($D920,1,7)+0,"")</f>
        <v>1022716</v>
      </c>
      <c r="J920" s="25" t="str">
        <f>IFERROR(MID($D920,10,7)+0,"")</f>
        <v/>
      </c>
      <c r="K920" s="25" t="str">
        <f>IFERROR(MID($D920,19,7)+0,"")</f>
        <v/>
      </c>
      <c r="L920" s="25" t="str">
        <f>IFERROR(MID($D920,28,7)+0,"")</f>
        <v/>
      </c>
      <c r="M920" s="25">
        <f>IF(IFERROR(MID($Q920,1,7)+0,"")&lt;1130000,IF(INDEX(C:C,MATCH(LEFT(Q920,7)+0,I:I,0))&lt;1130000,"",INDEX(C:C,MATCH(LEFT(Q920,7)+0,I:I,0))),IFERROR(MID($Q920,1,7)+0,""))</f>
        <v>1237023</v>
      </c>
      <c r="N920" s="25" t="str">
        <f>IF(IFERROR(MID($Q920,10,7)+0,"")&lt;1130000,"",IFERROR(MID($Q920,10,7)+0,""))</f>
        <v/>
      </c>
      <c r="O920" s="25" t="str">
        <f>IF(IFERROR(MID($Q920,19,7)+0,"")&lt;1130000,"",IFERROR(MID($Q920,19,7)+0,""))</f>
        <v/>
      </c>
      <c r="P920" s="25">
        <f>IF(M920="","",IF(N920="",M920,M920&amp;", "&amp;N920))</f>
        <v>1237023</v>
      </c>
      <c r="Q920" s="25">
        <v>1237023</v>
      </c>
      <c r="R920" s="25"/>
      <c r="S920" s="35" t="s">
        <v>34</v>
      </c>
      <c r="T920" s="25" t="s">
        <v>36</v>
      </c>
      <c r="U920" s="185">
        <v>1506</v>
      </c>
      <c r="V920" s="188">
        <v>1506</v>
      </c>
      <c r="W920" s="189">
        <v>1506</v>
      </c>
      <c r="X920" s="31">
        <v>1506</v>
      </c>
      <c r="Y920" s="90">
        <f>IFERROR(ROUND(X920/W920-1,2),"")</f>
        <v>0</v>
      </c>
      <c r="Z920" s="31">
        <f>IF(OR(S920="VLD MLC components",S920="VLD MLC pipes",S920="VLD PEX components",S920="VLD PEX pipes",S920="VLD PHC components",S920="VLD PHC pipes",S920="Controls VLD"),"По запросу",X920)</f>
        <v>1506</v>
      </c>
      <c r="AA920" s="63">
        <f>ROUND(X920/1.2,3)</f>
        <v>1255</v>
      </c>
      <c r="AB920" s="23">
        <v>1255</v>
      </c>
      <c r="AC920" s="190">
        <f>IFERROR(ROUND(AA920/AB920-1,2),"")</f>
        <v>0</v>
      </c>
      <c r="AD920" s="25">
        <v>5.7000000000000002E-2</v>
      </c>
      <c r="AE920" s="25">
        <v>1.2999999999999999E-4</v>
      </c>
      <c r="AF920" s="25">
        <v>0</v>
      </c>
      <c r="AG920" s="25">
        <v>2</v>
      </c>
      <c r="AH920" s="25">
        <v>133</v>
      </c>
      <c r="AI920" s="25">
        <v>263</v>
      </c>
      <c r="AJ920" s="25" t="s">
        <v>20</v>
      </c>
      <c r="AK920" s="42" t="s">
        <v>19</v>
      </c>
      <c r="AL920" s="25" t="s">
        <v>20</v>
      </c>
      <c r="AM920" s="25">
        <v>10</v>
      </c>
      <c r="AN920" s="25">
        <v>176</v>
      </c>
      <c r="AO920" s="25">
        <v>67</v>
      </c>
      <c r="AP920" s="25">
        <v>89</v>
      </c>
      <c r="AQ920" s="25">
        <v>0.28499999999999998</v>
      </c>
      <c r="AR920" s="25">
        <v>1.049E-3</v>
      </c>
      <c r="AS920" s="157">
        <v>433</v>
      </c>
      <c r="AT920" s="93">
        <v>43763</v>
      </c>
      <c r="AU920" s="92" t="s">
        <v>22</v>
      </c>
      <c r="AV920" s="91" t="s">
        <v>152</v>
      </c>
      <c r="AW920" s="92" t="s">
        <v>152</v>
      </c>
      <c r="AX920" s="92" t="s">
        <v>48</v>
      </c>
      <c r="AY920" s="91" t="s">
        <v>152</v>
      </c>
      <c r="AZ920" s="23"/>
      <c r="BA920" s="25" t="s">
        <v>5679</v>
      </c>
      <c r="BB920" t="s">
        <v>25</v>
      </c>
      <c r="BC920" t="e">
        <v>#N/A</v>
      </c>
      <c r="BD920" t="e">
        <f>IF(Z920=BC920,"OK")</f>
        <v>#N/A</v>
      </c>
      <c r="BE920">
        <v>5.7000000000000002E-2</v>
      </c>
      <c r="BF920">
        <v>1.2999999999999999E-4</v>
      </c>
      <c r="BG920">
        <v>176</v>
      </c>
      <c r="BH920">
        <v>67</v>
      </c>
      <c r="BI920">
        <v>89</v>
      </c>
      <c r="BJ920">
        <v>0.28499999999999998</v>
      </c>
      <c r="BK920">
        <v>1.049E-3</v>
      </c>
      <c r="BN920" s="183"/>
    </row>
    <row r="921" spans="1:66" ht="25.5" x14ac:dyDescent="0.25">
      <c r="A921" s="51"/>
      <c r="B921" s="94">
        <v>915</v>
      </c>
      <c r="C921" s="43">
        <v>1039932</v>
      </c>
      <c r="D921" s="25">
        <v>1022717</v>
      </c>
      <c r="E921" s="36" t="s">
        <v>5678</v>
      </c>
      <c r="F921" s="151" t="s">
        <v>655</v>
      </c>
      <c r="G921" s="127" t="s">
        <v>27</v>
      </c>
      <c r="H921" s="46" t="str">
        <f>IFERROR(IFERROR(IF(SEARCH("Usystems",$E921)&gt;0,"Usystems"),IF(SEARCH("RIIFO",$E921)&gt;0,"RIIFO","Uponor")),"Uponor")</f>
        <v>Uponor</v>
      </c>
      <c r="I921" s="25">
        <f>IFERROR(MID($D921,1,7)+0,"")</f>
        <v>1022717</v>
      </c>
      <c r="J921" s="25" t="str">
        <f>IFERROR(MID($D921,10,7)+0,"")</f>
        <v/>
      </c>
      <c r="K921" s="25" t="str">
        <f>IFERROR(MID($D921,19,7)+0,"")</f>
        <v/>
      </c>
      <c r="L921" s="25" t="str">
        <f>IFERROR(MID($D921,28,7)+0,"")</f>
        <v/>
      </c>
      <c r="M921" s="25">
        <f>IF(IFERROR(MID($Q921,1,7)+0,"")&lt;1130000,IF(INDEX(C:C,MATCH(LEFT(Q921,7)+0,I:I,0))&lt;1130000,"",INDEX(C:C,MATCH(LEFT(Q921,7)+0,I:I,0))),IFERROR(MID($Q921,1,7)+0,""))</f>
        <v>1237024</v>
      </c>
      <c r="N921" s="25" t="str">
        <f>IF(IFERROR(MID($Q921,10,7)+0,"")&lt;1130000,"",IFERROR(MID($Q921,10,7)+0,""))</f>
        <v/>
      </c>
      <c r="O921" s="25" t="str">
        <f>IF(IFERROR(MID($Q921,19,7)+0,"")&lt;1130000,"",IFERROR(MID($Q921,19,7)+0,""))</f>
        <v/>
      </c>
      <c r="P921" s="25">
        <f>IF(M921="","",IF(N921="",M921,M921&amp;", "&amp;N921))</f>
        <v>1237024</v>
      </c>
      <c r="Q921" s="25">
        <v>1237024</v>
      </c>
      <c r="R921" s="25"/>
      <c r="S921" s="35" t="s">
        <v>34</v>
      </c>
      <c r="T921" s="25" t="s">
        <v>36</v>
      </c>
      <c r="U921" s="185">
        <v>2274</v>
      </c>
      <c r="V921" s="188">
        <v>2274</v>
      </c>
      <c r="W921" s="189">
        <v>2274</v>
      </c>
      <c r="X921" s="31">
        <v>2274</v>
      </c>
      <c r="Y921" s="90">
        <f>IFERROR(ROUND(X921/W921-1,2),"")</f>
        <v>0</v>
      </c>
      <c r="Z921" s="31">
        <f>IF(OR(S921="VLD MLC components",S921="VLD MLC pipes",S921="VLD PEX components",S921="VLD PEX pipes",S921="VLD PHC components",S921="VLD PHC pipes",S921="Controls VLD"),"По запросу",X921)</f>
        <v>2274</v>
      </c>
      <c r="AA921" s="63">
        <f>ROUND(X921/1.2,3)</f>
        <v>1895</v>
      </c>
      <c r="AB921" s="23">
        <v>1895</v>
      </c>
      <c r="AC921" s="190">
        <f>IFERROR(ROUND(AA921/AB921-1,2),"")</f>
        <v>0</v>
      </c>
      <c r="AD921" s="25">
        <v>0.08</v>
      </c>
      <c r="AE921" s="25">
        <v>1.9599999999999999E-4</v>
      </c>
      <c r="AF921" s="25">
        <v>2</v>
      </c>
      <c r="AG921" s="25">
        <v>2</v>
      </c>
      <c r="AH921" s="25">
        <v>2</v>
      </c>
      <c r="AI921" s="25">
        <v>2</v>
      </c>
      <c r="AJ921" s="25" t="s">
        <v>20</v>
      </c>
      <c r="AK921" s="42" t="s">
        <v>19</v>
      </c>
      <c r="AL921" s="25" t="s">
        <v>20</v>
      </c>
      <c r="AM921" s="25">
        <v>5</v>
      </c>
      <c r="AN921" s="25">
        <v>176</v>
      </c>
      <c r="AO921" s="25">
        <v>135</v>
      </c>
      <c r="AP921" s="25">
        <v>89</v>
      </c>
      <c r="AQ921" s="25">
        <v>0.40100000000000002</v>
      </c>
      <c r="AR921" s="25">
        <v>2.1150000000000001E-3</v>
      </c>
      <c r="AS921" s="157">
        <v>2</v>
      </c>
      <c r="AT921" s="93">
        <v>43763</v>
      </c>
      <c r="AU921" s="92" t="s">
        <v>22</v>
      </c>
      <c r="AV921" s="91" t="s">
        <v>152</v>
      </c>
      <c r="AW921" s="92" t="s">
        <v>152</v>
      </c>
      <c r="AX921" s="92" t="s">
        <v>48</v>
      </c>
      <c r="AY921" s="91" t="s">
        <v>152</v>
      </c>
      <c r="AZ921" s="23"/>
      <c r="BA921" s="25" t="s">
        <v>4874</v>
      </c>
      <c r="BB921" t="s">
        <v>25</v>
      </c>
      <c r="BC921" t="e">
        <v>#N/A</v>
      </c>
      <c r="BD921" t="e">
        <f>IF(Z921=BC921,"OK")</f>
        <v>#N/A</v>
      </c>
      <c r="BE921">
        <v>0.08</v>
      </c>
      <c r="BF921">
        <v>1.9599999999999999E-4</v>
      </c>
      <c r="BG921">
        <v>176</v>
      </c>
      <c r="BH921">
        <v>135</v>
      </c>
      <c r="BI921">
        <v>89</v>
      </c>
      <c r="BJ921">
        <v>0.40100000000000002</v>
      </c>
      <c r="BK921">
        <v>2.1150000000000001E-3</v>
      </c>
      <c r="BN921" s="183"/>
    </row>
    <row r="922" spans="1:66" ht="25.5" x14ac:dyDescent="0.25">
      <c r="A922" s="1"/>
      <c r="B922" s="94">
        <v>916</v>
      </c>
      <c r="C922" s="43">
        <v>1046386</v>
      </c>
      <c r="D922" s="37" t="s">
        <v>22</v>
      </c>
      <c r="E922" s="36" t="s">
        <v>5677</v>
      </c>
      <c r="F922" s="151" t="s">
        <v>652</v>
      </c>
      <c r="G922" s="41"/>
      <c r="H922" s="46" t="str">
        <f>IFERROR(IFERROR(IF(SEARCH("Usystems",$E922)&gt;0,"Usystems"),IF(SEARCH("RIIFO",$E922)&gt;0,"RIIFO","Uponor")),"Uponor")</f>
        <v>Uponor</v>
      </c>
      <c r="I922" s="25" t="str">
        <f>IFERROR(MID($D922,1,7)+0,"")</f>
        <v/>
      </c>
      <c r="J922" s="25" t="str">
        <f>IFERROR(MID($D922,10,7)+0,"")</f>
        <v/>
      </c>
      <c r="K922" s="25" t="str">
        <f>IFERROR(MID($D922,19,7)+0,"")</f>
        <v/>
      </c>
      <c r="L922" s="25" t="str">
        <f>IFERROR(MID($D922,28,7)+0,"")</f>
        <v/>
      </c>
      <c r="M922" s="25">
        <f>IF(IFERROR(MID($Q922,1,7)+0,"")&lt;1130000,IF(INDEX(C:C,MATCH(LEFT(Q922,7)+0,I:I,0))&lt;1130000,"",INDEX(C:C,MATCH(LEFT(Q922,7)+0,I:I,0))),IFERROR(MID($Q922,1,7)+0,""))</f>
        <v>1237025</v>
      </c>
      <c r="N922" s="25" t="str">
        <f>IF(IFERROR(MID($Q922,10,7)+0,"")&lt;1130000,"",IFERROR(MID($Q922,10,7)+0,""))</f>
        <v/>
      </c>
      <c r="O922" s="25" t="str">
        <f>IF(IFERROR(MID($Q922,19,7)+0,"")&lt;1130000,"",IFERROR(MID($Q922,19,7)+0,""))</f>
        <v/>
      </c>
      <c r="P922" s="25">
        <f>IF(M922="","",IF(N922="",M922,M922&amp;", "&amp;N922))</f>
        <v>1237025</v>
      </c>
      <c r="Q922" s="25">
        <v>1237025</v>
      </c>
      <c r="R922" s="37"/>
      <c r="S922" s="35" t="s">
        <v>34</v>
      </c>
      <c r="T922" s="25" t="s">
        <v>36</v>
      </c>
      <c r="U922" s="185">
        <v>4005</v>
      </c>
      <c r="V922" s="188">
        <v>4005</v>
      </c>
      <c r="W922" s="189">
        <v>4005</v>
      </c>
      <c r="X922" s="31">
        <v>4005</v>
      </c>
      <c r="Y922" s="90">
        <f>IFERROR(ROUND(X922/W922-1,2),"")</f>
        <v>0</v>
      </c>
      <c r="Z922" s="31">
        <f>IF(OR(S922="VLD MLC components",S922="VLD MLC pipes",S922="VLD PEX components",S922="VLD PEX pipes",S922="VLD PHC components",S922="VLD PHC pipes",S922="Controls VLD"),"По запросу",X922)</f>
        <v>4005</v>
      </c>
      <c r="AA922" s="63">
        <f>ROUND(X922/1.2,3)</f>
        <v>3337.5</v>
      </c>
      <c r="AB922" s="23">
        <v>3337.5</v>
      </c>
      <c r="AC922" s="190">
        <f>IFERROR(ROUND(AA922/AB922-1,2),"")</f>
        <v>0</v>
      </c>
      <c r="AD922" s="25">
        <v>0.13600000000000001</v>
      </c>
      <c r="AE922" s="25">
        <v>4.2499999999999998E-4</v>
      </c>
      <c r="AF922" s="25">
        <v>0</v>
      </c>
      <c r="AG922" s="25" t="s">
        <v>22</v>
      </c>
      <c r="AH922" s="25">
        <v>0</v>
      </c>
      <c r="AI922" s="25">
        <v>0</v>
      </c>
      <c r="AJ922" s="25" t="s">
        <v>20</v>
      </c>
      <c r="AK922" s="42" t="s">
        <v>19</v>
      </c>
      <c r="AL922" s="25" t="s">
        <v>20</v>
      </c>
      <c r="AM922" s="25">
        <v>5</v>
      </c>
      <c r="AN922" s="25">
        <v>176</v>
      </c>
      <c r="AO922" s="25">
        <v>135</v>
      </c>
      <c r="AP922" s="25">
        <v>89</v>
      </c>
      <c r="AQ922" s="25">
        <v>0.68</v>
      </c>
      <c r="AR922" s="94">
        <v>2.1150000000000001E-3</v>
      </c>
      <c r="AS922" s="157" t="s">
        <v>22</v>
      </c>
      <c r="AT922" s="93" t="s">
        <v>22</v>
      </c>
      <c r="AU922" s="92" t="s">
        <v>22</v>
      </c>
      <c r="AV922" s="91" t="s">
        <v>152</v>
      </c>
      <c r="AW922" s="92" t="s">
        <v>152</v>
      </c>
      <c r="AX922" s="92" t="s">
        <v>48</v>
      </c>
      <c r="AY922" s="91" t="s">
        <v>152</v>
      </c>
      <c r="AZ922" s="23"/>
      <c r="BA922" s="25" t="s">
        <v>5676</v>
      </c>
      <c r="BB922" t="s">
        <v>25</v>
      </c>
      <c r="BC922" t="e">
        <v>#N/A</v>
      </c>
      <c r="BD922" t="e">
        <f>IF(Z922=BC922,"OK")</f>
        <v>#N/A</v>
      </c>
      <c r="BE922">
        <v>0.13600000000000001</v>
      </c>
      <c r="BF922">
        <v>4.2499999999999998E-4</v>
      </c>
      <c r="BG922">
        <v>176</v>
      </c>
      <c r="BH922">
        <v>135</v>
      </c>
      <c r="BI922">
        <v>89</v>
      </c>
      <c r="BJ922">
        <v>0.68</v>
      </c>
      <c r="BK922">
        <v>2.1150000000000001E-3</v>
      </c>
      <c r="BN922" s="183"/>
    </row>
    <row r="923" spans="1:66" ht="25.5" x14ac:dyDescent="0.25">
      <c r="A923" s="1"/>
      <c r="B923" s="94">
        <v>917</v>
      </c>
      <c r="C923" s="43">
        <v>1046387</v>
      </c>
      <c r="D923" s="37" t="s">
        <v>22</v>
      </c>
      <c r="E923" s="36" t="s">
        <v>5675</v>
      </c>
      <c r="F923" s="151" t="s">
        <v>652</v>
      </c>
      <c r="G923" s="41" t="s">
        <v>585</v>
      </c>
      <c r="H923" s="46" t="str">
        <f>IFERROR(IFERROR(IF(SEARCH("Usystems",$E923)&gt;0,"Usystems"),IF(SEARCH("RIIFO",$E923)&gt;0,"RIIFO","Uponor")),"Uponor")</f>
        <v>Uponor</v>
      </c>
      <c r="I923" s="25" t="str">
        <f>IFERROR(MID($D923,1,7)+0,"")</f>
        <v/>
      </c>
      <c r="J923" s="25" t="str">
        <f>IFERROR(MID($D923,10,7)+0,"")</f>
        <v/>
      </c>
      <c r="K923" s="25" t="str">
        <f>IFERROR(MID($D923,19,7)+0,"")</f>
        <v/>
      </c>
      <c r="L923" s="25" t="str">
        <f>IFERROR(MID($D923,28,7)+0,"")</f>
        <v/>
      </c>
      <c r="M923" s="25" t="str">
        <f>IF(IFERROR(MID($Q923,1,7)+0,"")&lt;1130000,IF(INDEX(C:C,MATCH(LEFT(Q923,7)+0,I:I,0))&lt;1130000,"",INDEX(C:C,MATCH(LEFT(Q923,7)+0,I:I,0))),IFERROR(MID($Q923,1,7)+0,""))</f>
        <v/>
      </c>
      <c r="N923" s="25" t="str">
        <f>IF(IFERROR(MID($Q923,10,7)+0,"")&lt;1130000,"",IFERROR(MID($Q923,10,7)+0,""))</f>
        <v/>
      </c>
      <c r="O923" s="25" t="str">
        <f>IF(IFERROR(MID($Q923,19,7)+0,"")&lt;1130000,"",IFERROR(MID($Q923,19,7)+0,""))</f>
        <v/>
      </c>
      <c r="P923" s="25" t="str">
        <f>IF(M923="","",IF(N923="",M923,M923&amp;", "&amp;N923))</f>
        <v/>
      </c>
      <c r="Q923" s="37" t="s">
        <v>22</v>
      </c>
      <c r="R923" s="37"/>
      <c r="S923" s="35" t="s">
        <v>5049</v>
      </c>
      <c r="T923" s="25" t="s">
        <v>36</v>
      </c>
      <c r="U923" s="185">
        <v>5944</v>
      </c>
      <c r="V923" s="188">
        <v>5944</v>
      </c>
      <c r="W923" s="189">
        <v>5944</v>
      </c>
      <c r="X923" s="31">
        <v>5944</v>
      </c>
      <c r="Y923" s="90">
        <f>IFERROR(ROUND(X923/W923-1,2),"")</f>
        <v>0</v>
      </c>
      <c r="Z923" s="31" t="str">
        <f>IF(OR(S923="VLD MLC components",S923="VLD MLC pipes",S923="VLD PEX components",S923="VLD PEX pipes",S923="VLD PHC components",S923="VLD PHC pipes",S923="Controls VLD"),"По запросу",X923)</f>
        <v>По запросу</v>
      </c>
      <c r="AA923" s="63">
        <f>ROUND(X923/1.2,3)</f>
        <v>4953.3329999999996</v>
      </c>
      <c r="AB923" s="23">
        <v>4953.3329999999996</v>
      </c>
      <c r="AC923" s="190">
        <f>IFERROR(ROUND(AA923/AB923-1,2),"")</f>
        <v>0</v>
      </c>
      <c r="AD923" s="25">
        <v>0.188</v>
      </c>
      <c r="AE923" s="25">
        <v>7.0899999999999999E-4</v>
      </c>
      <c r="AF923" s="25">
        <v>29</v>
      </c>
      <c r="AG923" s="25">
        <v>60</v>
      </c>
      <c r="AH923" s="25">
        <v>45</v>
      </c>
      <c r="AI923" s="25">
        <v>60</v>
      </c>
      <c r="AJ923" s="25" t="s">
        <v>20</v>
      </c>
      <c r="AK923" s="22" t="s">
        <v>20</v>
      </c>
      <c r="AL923" s="25" t="s">
        <v>20</v>
      </c>
      <c r="AM923" s="25">
        <v>3</v>
      </c>
      <c r="AN923" s="25">
        <v>175</v>
      </c>
      <c r="AO923" s="25">
        <v>135</v>
      </c>
      <c r="AP923" s="25">
        <v>90</v>
      </c>
      <c r="AQ923" s="25">
        <v>0.56399999999999995</v>
      </c>
      <c r="AR923" s="94">
        <v>2.1259999999999999E-3</v>
      </c>
      <c r="AS923" s="157" t="s">
        <v>22</v>
      </c>
      <c r="AT923" s="93" t="s">
        <v>22</v>
      </c>
      <c r="AU923" s="92" t="s">
        <v>22</v>
      </c>
      <c r="AV923" s="91" t="s">
        <v>152</v>
      </c>
      <c r="AW923" s="92" t="s">
        <v>48</v>
      </c>
      <c r="AX923" s="92" t="s">
        <v>48</v>
      </c>
      <c r="AY923" s="91" t="s">
        <v>152</v>
      </c>
      <c r="AZ923" s="23"/>
      <c r="BA923" s="25" t="s">
        <v>5674</v>
      </c>
      <c r="BB923" t="s">
        <v>25</v>
      </c>
      <c r="BC923" t="s">
        <v>2629</v>
      </c>
      <c r="BD923" t="str">
        <f>IF(Z923=BC923,"OK")</f>
        <v>OK</v>
      </c>
      <c r="BE923">
        <v>0.188</v>
      </c>
      <c r="BF923">
        <v>7.0899999999999999E-4</v>
      </c>
      <c r="BG923">
        <v>175</v>
      </c>
      <c r="BH923">
        <v>135</v>
      </c>
      <c r="BI923">
        <v>90</v>
      </c>
      <c r="BJ923">
        <v>0.56399999999999995</v>
      </c>
      <c r="BK923">
        <v>2.1259999999999999E-3</v>
      </c>
      <c r="BN923" s="183"/>
    </row>
    <row r="924" spans="1:66" ht="25.5" x14ac:dyDescent="0.25">
      <c r="A924" s="1"/>
      <c r="B924" s="94">
        <v>918</v>
      </c>
      <c r="C924" s="43">
        <v>1032877</v>
      </c>
      <c r="D924" s="26"/>
      <c r="E924" s="36" t="s">
        <v>5673</v>
      </c>
      <c r="F924" s="151" t="s">
        <v>21</v>
      </c>
      <c r="G924" s="41" t="s">
        <v>585</v>
      </c>
      <c r="H924" s="46" t="str">
        <f>IFERROR(IFERROR(IF(SEARCH("Usystems",$E924)&gt;0,"Usystems"),IF(SEARCH("RIIFO",$E924)&gt;0,"RIIFO","Uponor")),"Uponor")</f>
        <v>Uponor</v>
      </c>
      <c r="I924" s="25" t="str">
        <f>IFERROR(MID($D924,1,7)+0,"")</f>
        <v/>
      </c>
      <c r="J924" s="25" t="str">
        <f>IFERROR(MID($D924,10,7)+0,"")</f>
        <v/>
      </c>
      <c r="K924" s="25" t="str">
        <f>IFERROR(MID($D924,19,7)+0,"")</f>
        <v/>
      </c>
      <c r="L924" s="25" t="str">
        <f>IFERROR(MID($D924,28,7)+0,"")</f>
        <v/>
      </c>
      <c r="M924" s="25" t="str">
        <f>IF(IFERROR(MID($Q924,1,7)+0,"")&lt;1130000,IF(INDEX(C:C,MATCH(LEFT(Q924,7)+0,I:I,0))&lt;1130000,"",INDEX(C:C,MATCH(LEFT(Q924,7)+0,I:I,0))),IFERROR(MID($Q924,1,7)+0,""))</f>
        <v/>
      </c>
      <c r="N924" s="25" t="str">
        <f>IF(IFERROR(MID($Q924,10,7)+0,"")&lt;1130000,"",IFERROR(MID($Q924,10,7)+0,""))</f>
        <v/>
      </c>
      <c r="O924" s="25" t="str">
        <f>IF(IFERROR(MID($Q924,19,7)+0,"")&lt;1130000,"",IFERROR(MID($Q924,19,7)+0,""))</f>
        <v/>
      </c>
      <c r="P924" s="25" t="str">
        <f>IF(M924="","",IF(N924="",M924,M924&amp;", "&amp;N924))</f>
        <v/>
      </c>
      <c r="Q924" s="25"/>
      <c r="R924" s="25"/>
      <c r="S924" s="35" t="s">
        <v>5049</v>
      </c>
      <c r="T924" s="25" t="s">
        <v>36</v>
      </c>
      <c r="U924" s="185">
        <v>12751</v>
      </c>
      <c r="V924" s="188">
        <v>12751</v>
      </c>
      <c r="W924" s="189">
        <v>12751</v>
      </c>
      <c r="X924" s="31">
        <v>12751</v>
      </c>
      <c r="Y924" s="90">
        <f>IFERROR(ROUND(X924/W924-1,2),"")</f>
        <v>0</v>
      </c>
      <c r="Z924" s="31" t="str">
        <f>IF(OR(S924="VLD MLC components",S924="VLD MLC pipes",S924="VLD PEX components",S924="VLD PEX pipes",S924="VLD PHC components",S924="VLD PHC pipes",S924="Controls VLD"),"По запросу",X924)</f>
        <v>По запросу</v>
      </c>
      <c r="AA924" s="63">
        <f>ROUND(X924/1.2,3)</f>
        <v>10625.833000000001</v>
      </c>
      <c r="AB924" s="23">
        <v>10625.833000000001</v>
      </c>
      <c r="AC924" s="190">
        <f>IFERROR(ROUND(AA924/AB924-1,2),"")</f>
        <v>0</v>
      </c>
      <c r="AD924" s="25">
        <v>0.437</v>
      </c>
      <c r="AE924" s="25">
        <v>2.6879999999999999E-3</v>
      </c>
      <c r="AF924" s="25">
        <v>23</v>
      </c>
      <c r="AG924" s="25">
        <v>23</v>
      </c>
      <c r="AH924" s="25">
        <v>23</v>
      </c>
      <c r="AI924" s="25">
        <v>23</v>
      </c>
      <c r="AJ924" s="25" t="s">
        <v>20</v>
      </c>
      <c r="AK924" s="22" t="s">
        <v>20</v>
      </c>
      <c r="AL924" s="25" t="s">
        <v>20</v>
      </c>
      <c r="AM924" s="25">
        <v>1</v>
      </c>
      <c r="AN924" s="25">
        <v>160</v>
      </c>
      <c r="AO924" s="25">
        <v>160</v>
      </c>
      <c r="AP924" s="25">
        <v>105</v>
      </c>
      <c r="AQ924" s="25">
        <v>0.437</v>
      </c>
      <c r="AR924" s="94">
        <v>2.6879999999999999E-3</v>
      </c>
      <c r="AS924" s="157">
        <v>8</v>
      </c>
      <c r="AT924" s="93">
        <v>43648</v>
      </c>
      <c r="AU924" s="92" t="s">
        <v>22</v>
      </c>
      <c r="AV924" s="91" t="s">
        <v>152</v>
      </c>
      <c r="AW924" s="92" t="s">
        <v>48</v>
      </c>
      <c r="AX924" s="92" t="s">
        <v>48</v>
      </c>
      <c r="AY924" s="91" t="s">
        <v>152</v>
      </c>
      <c r="AZ924" s="23"/>
      <c r="BA924" s="25" t="s">
        <v>5666</v>
      </c>
      <c r="BB924" t="s">
        <v>25</v>
      </c>
      <c r="BC924" t="s">
        <v>2629</v>
      </c>
      <c r="BD924" t="str">
        <f>IF(Z924=BC924,"OK")</f>
        <v>OK</v>
      </c>
      <c r="BE924">
        <v>0.437</v>
      </c>
      <c r="BF924">
        <v>2.6879999999999999E-3</v>
      </c>
      <c r="BG924">
        <v>160</v>
      </c>
      <c r="BH924">
        <v>160</v>
      </c>
      <c r="BI924">
        <v>105</v>
      </c>
      <c r="BJ924">
        <v>0.437</v>
      </c>
      <c r="BK924">
        <v>2.6879999999999999E-3</v>
      </c>
      <c r="BN924" s="183"/>
    </row>
    <row r="925" spans="1:66" ht="25.5" x14ac:dyDescent="0.25">
      <c r="A925" s="1"/>
      <c r="B925" s="94">
        <v>919</v>
      </c>
      <c r="C925" s="43">
        <v>1032878</v>
      </c>
      <c r="D925" s="26"/>
      <c r="E925" s="36" t="s">
        <v>5672</v>
      </c>
      <c r="F925" s="151" t="s">
        <v>21</v>
      </c>
      <c r="G925" s="28"/>
      <c r="H925" s="46" t="str">
        <f>IFERROR(IFERROR(IF(SEARCH("Usystems",$E925)&gt;0,"Usystems"),IF(SEARCH("RIIFO",$E925)&gt;0,"RIIFO","Uponor")),"Uponor")</f>
        <v>Uponor</v>
      </c>
      <c r="I925" s="25" t="str">
        <f>IFERROR(MID($D925,1,7)+0,"")</f>
        <v/>
      </c>
      <c r="J925" s="25" t="str">
        <f>IFERROR(MID($D925,10,7)+0,"")</f>
        <v/>
      </c>
      <c r="K925" s="25" t="str">
        <f>IFERROR(MID($D925,19,7)+0,"")</f>
        <v/>
      </c>
      <c r="L925" s="25" t="str">
        <f>IFERROR(MID($D925,28,7)+0,"")</f>
        <v/>
      </c>
      <c r="M925" s="25" t="str">
        <f>IF(IFERROR(MID($Q925,1,7)+0,"")&lt;1130000,IF(INDEX(C:C,MATCH(LEFT(Q925,7)+0,I:I,0))&lt;1130000,"",INDEX(C:C,MATCH(LEFT(Q925,7)+0,I:I,0))),IFERROR(MID($Q925,1,7)+0,""))</f>
        <v/>
      </c>
      <c r="N925" s="25" t="str">
        <f>IF(IFERROR(MID($Q925,10,7)+0,"")&lt;1130000,"",IFERROR(MID($Q925,10,7)+0,""))</f>
        <v/>
      </c>
      <c r="O925" s="25" t="str">
        <f>IF(IFERROR(MID($Q925,19,7)+0,"")&lt;1130000,"",IFERROR(MID($Q925,19,7)+0,""))</f>
        <v/>
      </c>
      <c r="P925" s="25" t="str">
        <f>IF(M925="","",IF(N925="",M925,M925&amp;", "&amp;N925))</f>
        <v/>
      </c>
      <c r="Q925" s="25"/>
      <c r="R925" s="25"/>
      <c r="S925" s="35" t="s">
        <v>5049</v>
      </c>
      <c r="T925" s="25" t="s">
        <v>36</v>
      </c>
      <c r="U925" s="185">
        <v>18298</v>
      </c>
      <c r="V925" s="188">
        <v>18298</v>
      </c>
      <c r="W925" s="189">
        <v>18298</v>
      </c>
      <c r="X925" s="31">
        <v>18298</v>
      </c>
      <c r="Y925" s="90">
        <f>IFERROR(ROUND(X925/W925-1,2),"")</f>
        <v>0</v>
      </c>
      <c r="Z925" s="31" t="str">
        <f>IF(OR(S925="VLD MLC components",S925="VLD MLC pipes",S925="VLD PEX components",S925="VLD PEX pipes",S925="VLD PHC components",S925="VLD PHC pipes",S925="Controls VLD"),"По запросу",X925)</f>
        <v>По запросу</v>
      </c>
      <c r="AA925" s="63">
        <f>ROUND(X925/1.2,3)</f>
        <v>15248.333000000001</v>
      </c>
      <c r="AB925" s="23">
        <v>15248.333000000001</v>
      </c>
      <c r="AC925" s="190">
        <f>IFERROR(ROUND(AA925/AB925-1,2),"")</f>
        <v>0</v>
      </c>
      <c r="AD925" s="25">
        <v>0.625</v>
      </c>
      <c r="AE925" s="25">
        <v>2.6879999999999999E-3</v>
      </c>
      <c r="AF925" s="25">
        <v>0</v>
      </c>
      <c r="AG925" s="25" t="s">
        <v>22</v>
      </c>
      <c r="AH925" s="25">
        <v>0</v>
      </c>
      <c r="AI925" s="25">
        <v>0</v>
      </c>
      <c r="AJ925" s="25" t="s">
        <v>20</v>
      </c>
      <c r="AK925" s="42" t="s">
        <v>19</v>
      </c>
      <c r="AL925" s="25" t="s">
        <v>20</v>
      </c>
      <c r="AM925" s="25">
        <v>1</v>
      </c>
      <c r="AN925" s="25">
        <v>160</v>
      </c>
      <c r="AO925" s="25">
        <v>160</v>
      </c>
      <c r="AP925" s="25">
        <v>105</v>
      </c>
      <c r="AQ925" s="25">
        <v>0.625</v>
      </c>
      <c r="AR925" s="94">
        <v>2.6879999999999999E-3</v>
      </c>
      <c r="AS925" s="157" t="s">
        <v>22</v>
      </c>
      <c r="AT925" s="93">
        <v>43648</v>
      </c>
      <c r="AU925" s="92" t="s">
        <v>22</v>
      </c>
      <c r="AV925" s="91" t="s">
        <v>48</v>
      </c>
      <c r="AW925" s="92" t="s">
        <v>48</v>
      </c>
      <c r="AX925" s="92" t="s">
        <v>48</v>
      </c>
      <c r="AY925" s="91" t="s">
        <v>152</v>
      </c>
      <c r="AZ925" s="23"/>
      <c r="BA925" s="25">
        <v>0</v>
      </c>
      <c r="BB925" t="s">
        <v>48</v>
      </c>
      <c r="BC925" t="e">
        <v>#N/A</v>
      </c>
      <c r="BD925" t="e">
        <f>IF(Z925=BC925,"OK")</f>
        <v>#N/A</v>
      </c>
      <c r="BE925">
        <v>0.625</v>
      </c>
      <c r="BF925">
        <v>2.6879999999999999E-3</v>
      </c>
      <c r="BG925">
        <v>160</v>
      </c>
      <c r="BH925">
        <v>160</v>
      </c>
      <c r="BI925">
        <v>105</v>
      </c>
      <c r="BJ925">
        <v>0.625</v>
      </c>
      <c r="BK925">
        <v>2.6879999999999999E-3</v>
      </c>
      <c r="BN925" s="183"/>
    </row>
    <row r="926" spans="1:66" ht="25.5" x14ac:dyDescent="0.25">
      <c r="A926" s="1"/>
      <c r="B926" s="94">
        <v>920</v>
      </c>
      <c r="C926" s="43">
        <v>1046388</v>
      </c>
      <c r="D926" s="37" t="s">
        <v>22</v>
      </c>
      <c r="E926" s="36" t="s">
        <v>5671</v>
      </c>
      <c r="F926" s="151" t="s">
        <v>21</v>
      </c>
      <c r="G926" s="41" t="s">
        <v>585</v>
      </c>
      <c r="H926" s="46" t="str">
        <f>IFERROR(IFERROR(IF(SEARCH("Usystems",$E926)&gt;0,"Usystems"),IF(SEARCH("RIIFO",$E926)&gt;0,"RIIFO","Uponor")),"Uponor")</f>
        <v>Uponor</v>
      </c>
      <c r="I926" s="25" t="str">
        <f>IFERROR(MID($D926,1,7)+0,"")</f>
        <v/>
      </c>
      <c r="J926" s="25" t="str">
        <f>IFERROR(MID($D926,10,7)+0,"")</f>
        <v/>
      </c>
      <c r="K926" s="25" t="str">
        <f>IFERROR(MID($D926,19,7)+0,"")</f>
        <v/>
      </c>
      <c r="L926" s="25" t="str">
        <f>IFERROR(MID($D926,28,7)+0,"")</f>
        <v/>
      </c>
      <c r="M926" s="25" t="str">
        <f>IF(IFERROR(MID($Q926,1,7)+0,"")&lt;1130000,IF(INDEX(C:C,MATCH(LEFT(Q926,7)+0,I:I,0))&lt;1130000,"",INDEX(C:C,MATCH(LEFT(Q926,7)+0,I:I,0))),IFERROR(MID($Q926,1,7)+0,""))</f>
        <v/>
      </c>
      <c r="N926" s="25" t="str">
        <f>IF(IFERROR(MID($Q926,10,7)+0,"")&lt;1130000,"",IFERROR(MID($Q926,10,7)+0,""))</f>
        <v/>
      </c>
      <c r="O926" s="25" t="str">
        <f>IF(IFERROR(MID($Q926,19,7)+0,"")&lt;1130000,"",IFERROR(MID($Q926,19,7)+0,""))</f>
        <v/>
      </c>
      <c r="P926" s="25" t="str">
        <f>IF(M926="","",IF(N926="",M926,M926&amp;", "&amp;N926))</f>
        <v/>
      </c>
      <c r="Q926" s="37" t="s">
        <v>22</v>
      </c>
      <c r="R926" s="37"/>
      <c r="S926" s="35" t="s">
        <v>34</v>
      </c>
      <c r="T926" s="25" t="s">
        <v>36</v>
      </c>
      <c r="U926" s="185">
        <v>5679</v>
      </c>
      <c r="V926" s="188">
        <v>5679</v>
      </c>
      <c r="W926" s="189">
        <v>5679</v>
      </c>
      <c r="X926" s="31">
        <v>5679</v>
      </c>
      <c r="Y926" s="90">
        <f>IFERROR(ROUND(X926/W926-1,2),"")</f>
        <v>0</v>
      </c>
      <c r="Z926" s="31">
        <f>IF(OR(S926="VLD MLC components",S926="VLD MLC pipes",S926="VLD PEX components",S926="VLD PEX pipes",S926="VLD PHC components",S926="VLD PHC pipes",S926="Controls VLD"),"По запросу",X926)</f>
        <v>5679</v>
      </c>
      <c r="AA926" s="63">
        <f>ROUND(X926/1.2,3)</f>
        <v>4732.5</v>
      </c>
      <c r="AB926" s="23">
        <v>4732.5</v>
      </c>
      <c r="AC926" s="190">
        <f>IFERROR(ROUND(AA926/AB926-1,2),"")</f>
        <v>0</v>
      </c>
      <c r="AD926" s="25">
        <v>0.123</v>
      </c>
      <c r="AE926" s="25">
        <v>4.2499999999999998E-4</v>
      </c>
      <c r="AF926" s="25">
        <v>225</v>
      </c>
      <c r="AG926" s="25">
        <v>225</v>
      </c>
      <c r="AH926" s="25">
        <v>210</v>
      </c>
      <c r="AI926" s="25">
        <v>225</v>
      </c>
      <c r="AJ926" s="25" t="s">
        <v>20</v>
      </c>
      <c r="AK926" s="22" t="s">
        <v>20</v>
      </c>
      <c r="AL926" s="25" t="s">
        <v>20</v>
      </c>
      <c r="AM926" s="25">
        <v>5</v>
      </c>
      <c r="AN926" s="25">
        <v>176</v>
      </c>
      <c r="AO926" s="25">
        <v>135</v>
      </c>
      <c r="AP926" s="25">
        <v>89</v>
      </c>
      <c r="AQ926" s="25">
        <v>0.61499999999999999</v>
      </c>
      <c r="AR926" s="94">
        <v>2.1150000000000001E-3</v>
      </c>
      <c r="AS926" s="157">
        <v>225</v>
      </c>
      <c r="AT926" s="93" t="s">
        <v>22</v>
      </c>
      <c r="AU926" s="92" t="s">
        <v>22</v>
      </c>
      <c r="AV926" s="91" t="s">
        <v>152</v>
      </c>
      <c r="AW926" s="92" t="s">
        <v>152</v>
      </c>
      <c r="AX926" s="92" t="s">
        <v>48</v>
      </c>
      <c r="AY926" s="91" t="s">
        <v>152</v>
      </c>
      <c r="AZ926" s="23"/>
      <c r="BA926" s="25" t="s">
        <v>5670</v>
      </c>
      <c r="BB926" t="s">
        <v>25</v>
      </c>
      <c r="BC926">
        <v>5679</v>
      </c>
      <c r="BD926" t="str">
        <f>IF(Z926=BC926,"OK")</f>
        <v>OK</v>
      </c>
      <c r="BE926">
        <v>0.123</v>
      </c>
      <c r="BF926">
        <v>4.2499999999999998E-4</v>
      </c>
      <c r="BG926">
        <v>176</v>
      </c>
      <c r="BH926">
        <v>135</v>
      </c>
      <c r="BI926">
        <v>89</v>
      </c>
      <c r="BJ926">
        <v>0.61499999999999999</v>
      </c>
      <c r="BK926">
        <v>2.1150000000000001E-3</v>
      </c>
      <c r="BN926" s="183"/>
    </row>
    <row r="927" spans="1:66" ht="25.5" x14ac:dyDescent="0.25">
      <c r="A927" s="1"/>
      <c r="B927" s="94">
        <v>921</v>
      </c>
      <c r="C927" s="43">
        <v>1046389</v>
      </c>
      <c r="D927" s="37" t="s">
        <v>22</v>
      </c>
      <c r="E927" s="36" t="s">
        <v>5669</v>
      </c>
      <c r="F927" s="151" t="s">
        <v>21</v>
      </c>
      <c r="G927" s="25"/>
      <c r="H927" s="46" t="str">
        <f>IFERROR(IFERROR(IF(SEARCH("Usystems",$E927)&gt;0,"Usystems"),IF(SEARCH("RIIFO",$E927)&gt;0,"RIIFO","Uponor")),"Uponor")</f>
        <v>Uponor</v>
      </c>
      <c r="I927" s="25" t="str">
        <f>IFERROR(MID($D927,1,7)+0,"")</f>
        <v/>
      </c>
      <c r="J927" s="25" t="str">
        <f>IFERROR(MID($D927,10,7)+0,"")</f>
        <v/>
      </c>
      <c r="K927" s="25" t="str">
        <f>IFERROR(MID($D927,19,7)+0,"")</f>
        <v/>
      </c>
      <c r="L927" s="25" t="str">
        <f>IFERROR(MID($D927,28,7)+0,"")</f>
        <v/>
      </c>
      <c r="M927" s="25" t="str">
        <f>IF(IFERROR(MID($Q927,1,7)+0,"")&lt;1130000,IF(INDEX(C:C,MATCH(LEFT(Q927,7)+0,I:I,0))&lt;1130000,"",INDEX(C:C,MATCH(LEFT(Q927,7)+0,I:I,0))),IFERROR(MID($Q927,1,7)+0,""))</f>
        <v/>
      </c>
      <c r="N927" s="25" t="str">
        <f>IF(IFERROR(MID($Q927,10,7)+0,"")&lt;1130000,"",IFERROR(MID($Q927,10,7)+0,""))</f>
        <v/>
      </c>
      <c r="O927" s="25" t="str">
        <f>IF(IFERROR(MID($Q927,19,7)+0,"")&lt;1130000,"",IFERROR(MID($Q927,19,7)+0,""))</f>
        <v/>
      </c>
      <c r="P927" s="25" t="str">
        <f>IF(M927="","",IF(N927="",M927,M927&amp;", "&amp;N927))</f>
        <v/>
      </c>
      <c r="Q927" s="37" t="s">
        <v>22</v>
      </c>
      <c r="R927" s="37"/>
      <c r="S927" s="35" t="s">
        <v>5049</v>
      </c>
      <c r="T927" s="25" t="s">
        <v>36</v>
      </c>
      <c r="U927" s="185">
        <v>8042</v>
      </c>
      <c r="V927" s="188">
        <v>8042</v>
      </c>
      <c r="W927" s="189">
        <v>8042</v>
      </c>
      <c r="X927" s="31">
        <v>8042</v>
      </c>
      <c r="Y927" s="90">
        <f>IFERROR(ROUND(X927/W927-1,2),"")</f>
        <v>0</v>
      </c>
      <c r="Z927" s="31" t="str">
        <f>IF(OR(S927="VLD MLC components",S927="VLD MLC pipes",S927="VLD PEX components",S927="VLD PEX pipes",S927="VLD PHC components",S927="VLD PHC pipes",S927="Controls VLD"),"По запросу",X927)</f>
        <v>По запросу</v>
      </c>
      <c r="AA927" s="63">
        <f>ROUND(X927/1.2,3)</f>
        <v>6701.6670000000004</v>
      </c>
      <c r="AB927" s="23">
        <v>6701.6670000000004</v>
      </c>
      <c r="AC927" s="190">
        <f>IFERROR(ROUND(AA927/AB927-1,2),"")</f>
        <v>0</v>
      </c>
      <c r="AD927" s="25">
        <v>0.17</v>
      </c>
      <c r="AE927" s="25">
        <v>7.0899999999999999E-4</v>
      </c>
      <c r="AF927" s="25">
        <v>0</v>
      </c>
      <c r="AG927" s="25" t="s">
        <v>22</v>
      </c>
      <c r="AH927" s="25">
        <v>0</v>
      </c>
      <c r="AI927" s="25">
        <v>0</v>
      </c>
      <c r="AJ927" s="25" t="s">
        <v>20</v>
      </c>
      <c r="AK927" s="42" t="s">
        <v>19</v>
      </c>
      <c r="AL927" s="25" t="s">
        <v>20</v>
      </c>
      <c r="AM927" s="25">
        <v>3</v>
      </c>
      <c r="AN927" s="25">
        <v>175</v>
      </c>
      <c r="AO927" s="25">
        <v>135</v>
      </c>
      <c r="AP927" s="25">
        <v>90</v>
      </c>
      <c r="AQ927" s="25">
        <v>0.51</v>
      </c>
      <c r="AR927" s="94">
        <v>2.1259999999999999E-3</v>
      </c>
      <c r="AS927" s="157" t="s">
        <v>22</v>
      </c>
      <c r="AT927" s="93" t="s">
        <v>22</v>
      </c>
      <c r="AU927" s="92" t="s">
        <v>22</v>
      </c>
      <c r="AV927" s="91" t="s">
        <v>152</v>
      </c>
      <c r="AW927" s="92" t="s">
        <v>48</v>
      </c>
      <c r="AX927" s="92" t="s">
        <v>48</v>
      </c>
      <c r="AY927" s="91" t="s">
        <v>152</v>
      </c>
      <c r="AZ927" s="23"/>
      <c r="BA927" s="25" t="s">
        <v>5668</v>
      </c>
      <c r="BB927" t="s">
        <v>25</v>
      </c>
      <c r="BC927" t="e">
        <v>#N/A</v>
      </c>
      <c r="BD927" t="e">
        <f>IF(Z927=BC927,"OK")</f>
        <v>#N/A</v>
      </c>
      <c r="BE927">
        <v>0.17</v>
      </c>
      <c r="BF927">
        <v>7.0899999999999999E-4</v>
      </c>
      <c r="BG927">
        <v>175</v>
      </c>
      <c r="BH927">
        <v>135</v>
      </c>
      <c r="BI927">
        <v>90</v>
      </c>
      <c r="BJ927">
        <v>0.51</v>
      </c>
      <c r="BK927">
        <v>2.1259999999999999E-3</v>
      </c>
      <c r="BN927" s="183"/>
    </row>
    <row r="928" spans="1:66" ht="25.5" x14ac:dyDescent="0.25">
      <c r="A928" s="1"/>
      <c r="B928" s="94">
        <v>922</v>
      </c>
      <c r="C928" s="43">
        <v>1032879</v>
      </c>
      <c r="D928" s="25"/>
      <c r="E928" s="30" t="s">
        <v>5667</v>
      </c>
      <c r="F928" s="151" t="s">
        <v>667</v>
      </c>
      <c r="G928" s="28"/>
      <c r="H928" s="46" t="str">
        <f>IFERROR(IFERROR(IF(SEARCH("Usystems",$E928)&gt;0,"Usystems"),IF(SEARCH("RIIFO",$E928)&gt;0,"RIIFO","Uponor")),"Uponor")</f>
        <v>Uponor</v>
      </c>
      <c r="I928" s="25" t="str">
        <f>IFERROR(MID($D928,1,7)+0,"")</f>
        <v/>
      </c>
      <c r="J928" s="25" t="str">
        <f>IFERROR(MID($D928,10,7)+0,"")</f>
        <v/>
      </c>
      <c r="K928" s="25" t="str">
        <f>IFERROR(MID($D928,19,7)+0,"")</f>
        <v/>
      </c>
      <c r="L928" s="25" t="str">
        <f>IFERROR(MID($D928,28,7)+0,"")</f>
        <v/>
      </c>
      <c r="M928" s="25" t="str">
        <f>IF(IFERROR(MID($Q928,1,7)+0,"")&lt;1130000,IF(INDEX(C:C,MATCH(LEFT(Q928,7)+0,I:I,0))&lt;1130000,"",INDEX(C:C,MATCH(LEFT(Q928,7)+0,I:I,0))),IFERROR(MID($Q928,1,7)+0,""))</f>
        <v/>
      </c>
      <c r="N928" s="25" t="str">
        <f>IF(IFERROR(MID($Q928,10,7)+0,"")&lt;1130000,"",IFERROR(MID($Q928,10,7)+0,""))</f>
        <v/>
      </c>
      <c r="O928" s="25" t="str">
        <f>IF(IFERROR(MID($Q928,19,7)+0,"")&lt;1130000,"",IFERROR(MID($Q928,19,7)+0,""))</f>
        <v/>
      </c>
      <c r="P928" s="25" t="str">
        <f>IF(M928="","",IF(N928="",M928,M928&amp;", "&amp;N928))</f>
        <v/>
      </c>
      <c r="Q928" s="25"/>
      <c r="R928" s="25"/>
      <c r="S928" s="35" t="s">
        <v>5049</v>
      </c>
      <c r="T928" s="25" t="s">
        <v>36</v>
      </c>
      <c r="U928" s="185">
        <v>12751</v>
      </c>
      <c r="V928" s="188">
        <v>12751</v>
      </c>
      <c r="W928" s="189">
        <v>12751</v>
      </c>
      <c r="X928" s="31">
        <v>12751</v>
      </c>
      <c r="Y928" s="90">
        <f>IFERROR(ROUND(X928/W928-1,2),"")</f>
        <v>0</v>
      </c>
      <c r="Z928" s="31" t="str">
        <f>IF(OR(S928="VLD MLC components",S928="VLD MLC pipes",S928="VLD PEX components",S928="VLD PEX pipes",S928="VLD PHC components",S928="VLD PHC pipes",S928="Controls VLD"),"По запросу",X928)</f>
        <v>По запросу</v>
      </c>
      <c r="AA928" s="63">
        <f>ROUND(X928/1.2,3)</f>
        <v>10625.833000000001</v>
      </c>
      <c r="AB928" s="23">
        <v>10625.833000000001</v>
      </c>
      <c r="AC928" s="190">
        <f>IFERROR(ROUND(AA928/AB928-1,2),"")</f>
        <v>0</v>
      </c>
      <c r="AD928" s="25">
        <v>0.38500000000000001</v>
      </c>
      <c r="AE928" s="25">
        <v>1.3799999999999999E-3</v>
      </c>
      <c r="AF928" s="25">
        <v>0</v>
      </c>
      <c r="AG928" s="25" t="s">
        <v>22</v>
      </c>
      <c r="AH928" s="25">
        <v>0</v>
      </c>
      <c r="AI928" s="25">
        <v>0</v>
      </c>
      <c r="AJ928" s="25" t="s">
        <v>20</v>
      </c>
      <c r="AK928" s="42" t="s">
        <v>19</v>
      </c>
      <c r="AL928" s="25" t="s">
        <v>20</v>
      </c>
      <c r="AM928" s="25">
        <v>1</v>
      </c>
      <c r="AN928" s="25">
        <v>182</v>
      </c>
      <c r="AO928" s="25">
        <v>193</v>
      </c>
      <c r="AP928" s="25">
        <v>105</v>
      </c>
      <c r="AQ928" s="25">
        <v>0.38500000000000001</v>
      </c>
      <c r="AR928" s="94">
        <v>3.6879999999999999E-3</v>
      </c>
      <c r="AS928" s="157" t="s">
        <v>22</v>
      </c>
      <c r="AT928" s="93">
        <v>43784</v>
      </c>
      <c r="AU928" s="92" t="s">
        <v>22</v>
      </c>
      <c r="AV928" s="91" t="s">
        <v>152</v>
      </c>
      <c r="AW928" s="92" t="s">
        <v>48</v>
      </c>
      <c r="AX928" s="92" t="s">
        <v>48</v>
      </c>
      <c r="AY928" s="91" t="s">
        <v>152</v>
      </c>
      <c r="AZ928" s="23"/>
      <c r="BA928" s="25" t="s">
        <v>5666</v>
      </c>
      <c r="BB928" t="s">
        <v>25</v>
      </c>
      <c r="BC928" t="e">
        <v>#N/A</v>
      </c>
      <c r="BD928" t="e">
        <f>IF(Z928=BC928,"OK")</f>
        <v>#N/A</v>
      </c>
      <c r="BE928">
        <v>0.38500000000000001</v>
      </c>
      <c r="BF928">
        <v>1.3799999999999999E-3</v>
      </c>
      <c r="BG928">
        <v>182</v>
      </c>
      <c r="BH928">
        <v>193</v>
      </c>
      <c r="BI928">
        <v>105</v>
      </c>
      <c r="BJ928">
        <v>0.38500000000000001</v>
      </c>
      <c r="BK928">
        <v>3.6879999999999999E-3</v>
      </c>
      <c r="BN928" s="183"/>
    </row>
    <row r="929" spans="1:66" ht="25.5" x14ac:dyDescent="0.25">
      <c r="A929" s="1"/>
      <c r="B929" s="94">
        <v>923</v>
      </c>
      <c r="C929" s="43">
        <v>1032880</v>
      </c>
      <c r="D929" s="25"/>
      <c r="E929" s="30" t="s">
        <v>5665</v>
      </c>
      <c r="F929" s="151" t="s">
        <v>667</v>
      </c>
      <c r="G929" s="28"/>
      <c r="H929" s="46" t="str">
        <f>IFERROR(IFERROR(IF(SEARCH("Usystems",$E929)&gt;0,"Usystems"),IF(SEARCH("RIIFO",$E929)&gt;0,"RIIFO","Uponor")),"Uponor")</f>
        <v>Uponor</v>
      </c>
      <c r="I929" s="25" t="str">
        <f>IFERROR(MID($D929,1,7)+0,"")</f>
        <v/>
      </c>
      <c r="J929" s="25" t="str">
        <f>IFERROR(MID($D929,10,7)+0,"")</f>
        <v/>
      </c>
      <c r="K929" s="25" t="str">
        <f>IFERROR(MID($D929,19,7)+0,"")</f>
        <v/>
      </c>
      <c r="L929" s="25" t="str">
        <f>IFERROR(MID($D929,28,7)+0,"")</f>
        <v/>
      </c>
      <c r="M929" s="25" t="str">
        <f>IF(IFERROR(MID($Q929,1,7)+0,"")&lt;1130000,IF(INDEX(C:C,MATCH(LEFT(Q929,7)+0,I:I,0))&lt;1130000,"",INDEX(C:C,MATCH(LEFT(Q929,7)+0,I:I,0))),IFERROR(MID($Q929,1,7)+0,""))</f>
        <v/>
      </c>
      <c r="N929" s="25" t="str">
        <f>IF(IFERROR(MID($Q929,10,7)+0,"")&lt;1130000,"",IFERROR(MID($Q929,10,7)+0,""))</f>
        <v/>
      </c>
      <c r="O929" s="25" t="str">
        <f>IF(IFERROR(MID($Q929,19,7)+0,"")&lt;1130000,"",IFERROR(MID($Q929,19,7)+0,""))</f>
        <v/>
      </c>
      <c r="P929" s="25" t="str">
        <f>IF(M929="","",IF(N929="",M929,M929&amp;", "&amp;N929))</f>
        <v/>
      </c>
      <c r="Q929" s="25"/>
      <c r="R929" s="25"/>
      <c r="S929" s="35" t="s">
        <v>5049</v>
      </c>
      <c r="T929" s="25" t="s">
        <v>36</v>
      </c>
      <c r="U929" s="185">
        <v>18298</v>
      </c>
      <c r="V929" s="188">
        <v>18298</v>
      </c>
      <c r="W929" s="189">
        <v>18298</v>
      </c>
      <c r="X929" s="31">
        <v>18298</v>
      </c>
      <c r="Y929" s="90">
        <f>IFERROR(ROUND(X929/W929-1,2),"")</f>
        <v>0</v>
      </c>
      <c r="Z929" s="31" t="str">
        <f>IF(OR(S929="VLD MLC components",S929="VLD MLC pipes",S929="VLD PEX components",S929="VLD PEX pipes",S929="VLD PHC components",S929="VLD PHC pipes",S929="Controls VLD"),"По запросу",X929)</f>
        <v>По запросу</v>
      </c>
      <c r="AA929" s="63">
        <f>ROUND(X929/1.2,3)</f>
        <v>15248.333000000001</v>
      </c>
      <c r="AB929" s="23">
        <v>15248.333000000001</v>
      </c>
      <c r="AC929" s="190">
        <f>IFERROR(ROUND(AA929/AB929-1,2),"")</f>
        <v>0</v>
      </c>
      <c r="AD929" s="25">
        <v>0.54700000000000004</v>
      </c>
      <c r="AE929" s="25">
        <v>1.89E-3</v>
      </c>
      <c r="AF929" s="25">
        <v>0</v>
      </c>
      <c r="AG929" s="25" t="s">
        <v>22</v>
      </c>
      <c r="AH929" s="25">
        <v>0</v>
      </c>
      <c r="AI929" s="25">
        <v>0</v>
      </c>
      <c r="AJ929" s="25" t="s">
        <v>20</v>
      </c>
      <c r="AK929" s="42" t="s">
        <v>19</v>
      </c>
      <c r="AL929" s="25" t="s">
        <v>20</v>
      </c>
      <c r="AM929" s="25">
        <v>1</v>
      </c>
      <c r="AN929" s="25">
        <v>182</v>
      </c>
      <c r="AO929" s="25">
        <v>193</v>
      </c>
      <c r="AP929" s="25">
        <v>105</v>
      </c>
      <c r="AQ929" s="25">
        <v>0.54700000000000004</v>
      </c>
      <c r="AR929" s="94">
        <v>3.6879999999999999E-3</v>
      </c>
      <c r="AS929" s="157" t="s">
        <v>22</v>
      </c>
      <c r="AT929" s="93">
        <v>43784</v>
      </c>
      <c r="AU929" s="92" t="s">
        <v>22</v>
      </c>
      <c r="AV929" s="91" t="s">
        <v>48</v>
      </c>
      <c r="AW929" s="92" t="s">
        <v>48</v>
      </c>
      <c r="AX929" s="92" t="s">
        <v>48</v>
      </c>
      <c r="AY929" s="91" t="s">
        <v>152</v>
      </c>
      <c r="AZ929" s="23"/>
      <c r="BA929" s="25">
        <v>0</v>
      </c>
      <c r="BB929" t="s">
        <v>48</v>
      </c>
      <c r="BC929" t="e">
        <v>#N/A</v>
      </c>
      <c r="BD929" t="e">
        <f>IF(Z929=BC929,"OK")</f>
        <v>#N/A</v>
      </c>
      <c r="BE929">
        <v>0.54700000000000004</v>
      </c>
      <c r="BF929">
        <v>1.89E-3</v>
      </c>
      <c r="BG929">
        <v>182</v>
      </c>
      <c r="BH929">
        <v>193</v>
      </c>
      <c r="BI929">
        <v>105</v>
      </c>
      <c r="BJ929">
        <v>0.54700000000000004</v>
      </c>
      <c r="BK929">
        <v>3.6879999999999999E-3</v>
      </c>
      <c r="BN929" s="183"/>
    </row>
    <row r="930" spans="1:66" ht="38.25" x14ac:dyDescent="0.25">
      <c r="A930" s="1"/>
      <c r="B930" s="94">
        <v>924</v>
      </c>
      <c r="C930" s="43">
        <v>1039933</v>
      </c>
      <c r="D930" s="25">
        <v>1022736</v>
      </c>
      <c r="E930" s="36" t="s">
        <v>5664</v>
      </c>
      <c r="F930" s="151" t="s">
        <v>652</v>
      </c>
      <c r="G930" s="41" t="s">
        <v>29</v>
      </c>
      <c r="H930" s="46" t="str">
        <f>IFERROR(IFERROR(IF(SEARCH("Usystems",$E930)&gt;0,"Usystems"),IF(SEARCH("RIIFO",$E930)&gt;0,"RIIFO","Uponor")),"Uponor")</f>
        <v>Uponor</v>
      </c>
      <c r="I930" s="25">
        <f>IFERROR(MID($D930,1,7)+0,"")</f>
        <v>1022736</v>
      </c>
      <c r="J930" s="25" t="str">
        <f>IFERROR(MID($D930,10,7)+0,"")</f>
        <v/>
      </c>
      <c r="K930" s="25" t="str">
        <f>IFERROR(MID($D930,19,7)+0,"")</f>
        <v/>
      </c>
      <c r="L930" s="25" t="str">
        <f>IFERROR(MID($D930,28,7)+0,"")</f>
        <v/>
      </c>
      <c r="M930" s="25">
        <f>IF(IFERROR(MID($Q930,1,7)+0,"")&lt;1130000,IF(INDEX(C:C,MATCH(LEFT(Q930,7)+0,I:I,0))&lt;1130000,"",INDEX(C:C,MATCH(LEFT(Q930,7)+0,I:I,0))),IFERROR(MID($Q930,1,7)+0,""))</f>
        <v>1237041</v>
      </c>
      <c r="N930" s="25" t="str">
        <f>IF(IFERROR(MID($Q930,10,7)+0,"")&lt;1130000,"",IFERROR(MID($Q930,10,7)+0,""))</f>
        <v/>
      </c>
      <c r="O930" s="25" t="str">
        <f>IF(IFERROR(MID($Q930,19,7)+0,"")&lt;1130000,"",IFERROR(MID($Q930,19,7)+0,""))</f>
        <v/>
      </c>
      <c r="P930" s="25">
        <f>IF(M930="","",IF(N930="",M930,M930&amp;", "&amp;N930))</f>
        <v>1237041</v>
      </c>
      <c r="Q930" s="25">
        <v>1237041</v>
      </c>
      <c r="R930" s="25"/>
      <c r="S930" s="35" t="s">
        <v>34</v>
      </c>
      <c r="T930" s="25" t="s">
        <v>36</v>
      </c>
      <c r="U930" s="185">
        <v>604</v>
      </c>
      <c r="V930" s="188">
        <v>604</v>
      </c>
      <c r="W930" s="189">
        <v>604</v>
      </c>
      <c r="X930" s="31">
        <v>604</v>
      </c>
      <c r="Y930" s="90">
        <f>IFERROR(ROUND(X930/W930-1,2),"")</f>
        <v>0</v>
      </c>
      <c r="Z930" s="31">
        <f>IF(OR(S930="VLD MLC components",S930="VLD MLC pipes",S930="VLD PEX components",S930="VLD PEX pipes",S930="VLD PHC components",S930="VLD PHC pipes",S930="Controls VLD"),"По запросу",X930)</f>
        <v>604</v>
      </c>
      <c r="AA930" s="63">
        <f>ROUND(X930/1.2,3)</f>
        <v>503.33300000000003</v>
      </c>
      <c r="AB930" s="23">
        <v>503.33300000000003</v>
      </c>
      <c r="AC930" s="190">
        <f>IFERROR(ROUND(AA930/AB930-1,2),"")</f>
        <v>0</v>
      </c>
      <c r="AD930" s="25">
        <v>1.4999999999999999E-2</v>
      </c>
      <c r="AE930" s="25">
        <v>2.4000000000000001E-5</v>
      </c>
      <c r="AF930" s="25">
        <v>0</v>
      </c>
      <c r="AG930" s="25">
        <v>420</v>
      </c>
      <c r="AH930" s="25">
        <v>440</v>
      </c>
      <c r="AI930" s="25">
        <v>440</v>
      </c>
      <c r="AJ930" s="25" t="s">
        <v>20</v>
      </c>
      <c r="AK930" s="42" t="s">
        <v>19</v>
      </c>
      <c r="AL930" s="25" t="s">
        <v>20</v>
      </c>
      <c r="AM930" s="25">
        <v>20</v>
      </c>
      <c r="AN930" s="25">
        <v>87</v>
      </c>
      <c r="AO930" s="25">
        <v>67</v>
      </c>
      <c r="AP930" s="25">
        <v>89</v>
      </c>
      <c r="AQ930" s="25">
        <v>0.153</v>
      </c>
      <c r="AR930" s="94">
        <v>5.1900000000000004E-4</v>
      </c>
      <c r="AS930" s="157">
        <v>500</v>
      </c>
      <c r="AT930" s="93">
        <v>43763</v>
      </c>
      <c r="AU930" s="92" t="s">
        <v>22</v>
      </c>
      <c r="AV930" s="91" t="s">
        <v>152</v>
      </c>
      <c r="AW930" s="92" t="s">
        <v>152</v>
      </c>
      <c r="AX930" s="92" t="s">
        <v>48</v>
      </c>
      <c r="AY930" s="91" t="s">
        <v>152</v>
      </c>
      <c r="AZ930" s="23"/>
      <c r="BA930" s="25" t="s">
        <v>5663</v>
      </c>
      <c r="BB930" t="s">
        <v>25</v>
      </c>
      <c r="BC930">
        <v>604</v>
      </c>
      <c r="BD930" t="str">
        <f>IF(Z930=BC930,"OK")</f>
        <v>OK</v>
      </c>
      <c r="BE930">
        <v>1.4999999999999999E-2</v>
      </c>
      <c r="BF930">
        <v>2.4000000000000001E-5</v>
      </c>
      <c r="BG930">
        <v>87</v>
      </c>
      <c r="BH930">
        <v>67</v>
      </c>
      <c r="BI930">
        <v>89</v>
      </c>
      <c r="BJ930">
        <v>0.153</v>
      </c>
      <c r="BK930">
        <v>5.1900000000000004E-4</v>
      </c>
      <c r="BN930" s="183"/>
    </row>
    <row r="931" spans="1:66" ht="25.5" x14ac:dyDescent="0.25">
      <c r="A931" s="1"/>
      <c r="B931" s="94">
        <v>925</v>
      </c>
      <c r="C931" s="43">
        <v>1039934</v>
      </c>
      <c r="D931" s="25">
        <v>1022737</v>
      </c>
      <c r="E931" s="36" t="s">
        <v>5662</v>
      </c>
      <c r="F931" s="151" t="s">
        <v>652</v>
      </c>
      <c r="G931" s="41"/>
      <c r="H931" s="46" t="str">
        <f>IFERROR(IFERROR(IF(SEARCH("Usystems",$E931)&gt;0,"Usystems"),IF(SEARCH("RIIFO",$E931)&gt;0,"RIIFO","Uponor")),"Uponor")</f>
        <v>Uponor</v>
      </c>
      <c r="I931" s="25">
        <f>IFERROR(MID($D931,1,7)+0,"")</f>
        <v>1022737</v>
      </c>
      <c r="J931" s="25" t="str">
        <f>IFERROR(MID($D931,10,7)+0,"")</f>
        <v/>
      </c>
      <c r="K931" s="25" t="str">
        <f>IFERROR(MID($D931,19,7)+0,"")</f>
        <v/>
      </c>
      <c r="L931" s="25" t="str">
        <f>IFERROR(MID($D931,28,7)+0,"")</f>
        <v/>
      </c>
      <c r="M931" s="25">
        <f>IF(IFERROR(MID($Q931,1,7)+0,"")&lt;1130000,IF(INDEX(C:C,MATCH(LEFT(Q931,7)+0,I:I,0))&lt;1130000,"",INDEX(C:C,MATCH(LEFT(Q931,7)+0,I:I,0))),IFERROR(MID($Q931,1,7)+0,""))</f>
        <v>1237042</v>
      </c>
      <c r="N931" s="25" t="str">
        <f>IF(IFERROR(MID($Q931,10,7)+0,"")&lt;1130000,"",IFERROR(MID($Q931,10,7)+0,""))</f>
        <v/>
      </c>
      <c r="O931" s="25" t="str">
        <f>IF(IFERROR(MID($Q931,19,7)+0,"")&lt;1130000,"",IFERROR(MID($Q931,19,7)+0,""))</f>
        <v/>
      </c>
      <c r="P931" s="25">
        <f>IF(M931="","",IF(N931="",M931,M931&amp;", "&amp;N931))</f>
        <v>1237042</v>
      </c>
      <c r="Q931" s="25">
        <v>1237042</v>
      </c>
      <c r="R931" s="25"/>
      <c r="S931" s="35" t="s">
        <v>34</v>
      </c>
      <c r="T931" s="25" t="s">
        <v>36</v>
      </c>
      <c r="U931" s="185">
        <v>747</v>
      </c>
      <c r="V931" s="188">
        <v>747</v>
      </c>
      <c r="W931" s="189">
        <v>747</v>
      </c>
      <c r="X931" s="31">
        <v>747</v>
      </c>
      <c r="Y931" s="90">
        <f>IFERROR(ROUND(X931/W931-1,2),"")</f>
        <v>0</v>
      </c>
      <c r="Z931" s="31">
        <f>IF(OR(S931="VLD MLC components",S931="VLD MLC pipes",S931="VLD PEX components",S931="VLD PEX pipes",S931="VLD PHC components",S931="VLD PHC pipes",S931="Controls VLD"),"По запросу",X931)</f>
        <v>747</v>
      </c>
      <c r="AA931" s="63">
        <f>ROUND(X931/1.2,3)</f>
        <v>622.5</v>
      </c>
      <c r="AB931" s="23">
        <v>622.5</v>
      </c>
      <c r="AC931" s="190">
        <f>IFERROR(ROUND(AA931/AB931-1,2),"")</f>
        <v>0</v>
      </c>
      <c r="AD931" s="25">
        <v>2.3E-2</v>
      </c>
      <c r="AE931" s="25">
        <v>3.6000000000000001E-5</v>
      </c>
      <c r="AF931" s="25">
        <v>0</v>
      </c>
      <c r="AG931" s="25" t="s">
        <v>22</v>
      </c>
      <c r="AH931" s="25">
        <v>0</v>
      </c>
      <c r="AI931" s="25">
        <v>0</v>
      </c>
      <c r="AJ931" s="25" t="s">
        <v>20</v>
      </c>
      <c r="AK931" s="42" t="s">
        <v>19</v>
      </c>
      <c r="AL931" s="25" t="s">
        <v>20</v>
      </c>
      <c r="AM931" s="25">
        <v>10</v>
      </c>
      <c r="AN931" s="25">
        <v>176</v>
      </c>
      <c r="AO931" s="25">
        <v>67</v>
      </c>
      <c r="AP931" s="25">
        <v>89</v>
      </c>
      <c r="AQ931" s="25">
        <v>0.22800000000000001</v>
      </c>
      <c r="AR931" s="94">
        <v>1.049E-3</v>
      </c>
      <c r="AS931" s="157" t="s">
        <v>22</v>
      </c>
      <c r="AT931" s="93">
        <v>43763</v>
      </c>
      <c r="AU931" s="92" t="s">
        <v>22</v>
      </c>
      <c r="AV931" s="91" t="s">
        <v>152</v>
      </c>
      <c r="AW931" s="92" t="s">
        <v>152</v>
      </c>
      <c r="AX931" s="92" t="s">
        <v>48</v>
      </c>
      <c r="AY931" s="91" t="s">
        <v>152</v>
      </c>
      <c r="AZ931" s="23"/>
      <c r="BA931" s="25" t="s">
        <v>5653</v>
      </c>
      <c r="BB931" t="s">
        <v>25</v>
      </c>
      <c r="BC931" t="e">
        <v>#N/A</v>
      </c>
      <c r="BD931" t="e">
        <f>IF(Z931=BC931,"OK")</f>
        <v>#N/A</v>
      </c>
      <c r="BE931">
        <v>2.3E-2</v>
      </c>
      <c r="BF931">
        <v>3.6000000000000001E-5</v>
      </c>
      <c r="BG931">
        <v>176</v>
      </c>
      <c r="BH931">
        <v>67</v>
      </c>
      <c r="BI931">
        <v>89</v>
      </c>
      <c r="BJ931">
        <v>0.22800000000000001</v>
      </c>
      <c r="BK931">
        <v>1.049E-3</v>
      </c>
      <c r="BN931" s="183"/>
    </row>
    <row r="932" spans="1:66" ht="38.25" x14ac:dyDescent="0.25">
      <c r="A932" s="1"/>
      <c r="B932" s="94">
        <v>926</v>
      </c>
      <c r="C932" s="43">
        <v>1039935</v>
      </c>
      <c r="D932" s="25">
        <v>1022738</v>
      </c>
      <c r="E932" s="36" t="s">
        <v>5661</v>
      </c>
      <c r="F932" s="151" t="s">
        <v>652</v>
      </c>
      <c r="G932" s="41" t="s">
        <v>29</v>
      </c>
      <c r="H932" s="46" t="str">
        <f>IFERROR(IFERROR(IF(SEARCH("Usystems",$E932)&gt;0,"Usystems"),IF(SEARCH("RIIFO",$E932)&gt;0,"RIIFO","Uponor")),"Uponor")</f>
        <v>Uponor</v>
      </c>
      <c r="I932" s="25">
        <f>IFERROR(MID($D932,1,7)+0,"")</f>
        <v>1022738</v>
      </c>
      <c r="J932" s="25" t="str">
        <f>IFERROR(MID($D932,10,7)+0,"")</f>
        <v/>
      </c>
      <c r="K932" s="25" t="str">
        <f>IFERROR(MID($D932,19,7)+0,"")</f>
        <v/>
      </c>
      <c r="L932" s="25" t="str">
        <f>IFERROR(MID($D932,28,7)+0,"")</f>
        <v/>
      </c>
      <c r="M932" s="25">
        <f>IF(IFERROR(MID($Q932,1,7)+0,"")&lt;1130000,IF(INDEX(C:C,MATCH(LEFT(Q932,7)+0,I:I,0))&lt;1130000,"",INDEX(C:C,MATCH(LEFT(Q932,7)+0,I:I,0))),IFERROR(MID($Q932,1,7)+0,""))</f>
        <v>1237043</v>
      </c>
      <c r="N932" s="25" t="str">
        <f>IF(IFERROR(MID($Q932,10,7)+0,"")&lt;1130000,"",IFERROR(MID($Q932,10,7)+0,""))</f>
        <v/>
      </c>
      <c r="O932" s="25" t="str">
        <f>IF(IFERROR(MID($Q932,19,7)+0,"")&lt;1130000,"",IFERROR(MID($Q932,19,7)+0,""))</f>
        <v/>
      </c>
      <c r="P932" s="25">
        <f>IF(M932="","",IF(N932="",M932,M932&amp;", "&amp;N932))</f>
        <v>1237043</v>
      </c>
      <c r="Q932" s="25">
        <v>1237043</v>
      </c>
      <c r="R932" s="25"/>
      <c r="S932" s="35" t="s">
        <v>34</v>
      </c>
      <c r="T932" s="25" t="s">
        <v>36</v>
      </c>
      <c r="U932" s="185">
        <v>1203</v>
      </c>
      <c r="V932" s="188">
        <v>1203</v>
      </c>
      <c r="W932" s="189">
        <v>1203</v>
      </c>
      <c r="X932" s="31">
        <v>1203</v>
      </c>
      <c r="Y932" s="90">
        <f>IFERROR(ROUND(X932/W932-1,2),"")</f>
        <v>0</v>
      </c>
      <c r="Z932" s="31">
        <f>IF(OR(S932="VLD MLC components",S932="VLD MLC pipes",S932="VLD PEX components",S932="VLD PEX pipes",S932="VLD PHC components",S932="VLD PHC pipes",S932="Controls VLD"),"По запросу",X932)</f>
        <v>1203</v>
      </c>
      <c r="AA932" s="63">
        <f>ROUND(X932/1.2,3)</f>
        <v>1002.5</v>
      </c>
      <c r="AB932" s="23">
        <v>1002.5</v>
      </c>
      <c r="AC932" s="190">
        <f>IFERROR(ROUND(AA932/AB932-1,2),"")</f>
        <v>0</v>
      </c>
      <c r="AD932" s="25">
        <v>4.9000000000000002E-2</v>
      </c>
      <c r="AE932" s="25">
        <v>7.1000000000000005E-5</v>
      </c>
      <c r="AF932" s="25">
        <v>198</v>
      </c>
      <c r="AG932" s="25">
        <v>203</v>
      </c>
      <c r="AH932" s="25">
        <v>273</v>
      </c>
      <c r="AI932" s="25">
        <v>323</v>
      </c>
      <c r="AJ932" s="25" t="s">
        <v>20</v>
      </c>
      <c r="AK932" s="22" t="s">
        <v>20</v>
      </c>
      <c r="AL932" s="25" t="s">
        <v>20</v>
      </c>
      <c r="AM932" s="25">
        <v>10</v>
      </c>
      <c r="AN932" s="25">
        <v>176</v>
      </c>
      <c r="AO932" s="25">
        <v>67</v>
      </c>
      <c r="AP932" s="25">
        <v>89</v>
      </c>
      <c r="AQ932" s="25">
        <v>0.246</v>
      </c>
      <c r="AR932" s="94">
        <v>1.049E-3</v>
      </c>
      <c r="AS932" s="157">
        <v>335</v>
      </c>
      <c r="AT932" s="93">
        <v>43763</v>
      </c>
      <c r="AU932" s="92" t="s">
        <v>22</v>
      </c>
      <c r="AV932" s="91" t="s">
        <v>152</v>
      </c>
      <c r="AW932" s="92" t="s">
        <v>152</v>
      </c>
      <c r="AX932" s="92" t="s">
        <v>48</v>
      </c>
      <c r="AY932" s="91" t="s">
        <v>152</v>
      </c>
      <c r="AZ932" s="23"/>
      <c r="BA932" s="25" t="s">
        <v>5650</v>
      </c>
      <c r="BB932" t="s">
        <v>25</v>
      </c>
      <c r="BC932">
        <v>1203</v>
      </c>
      <c r="BD932" t="str">
        <f>IF(Z932=BC932,"OK")</f>
        <v>OK</v>
      </c>
      <c r="BE932">
        <v>4.9000000000000002E-2</v>
      </c>
      <c r="BF932">
        <v>7.1000000000000005E-5</v>
      </c>
      <c r="BG932">
        <v>176</v>
      </c>
      <c r="BH932">
        <v>67</v>
      </c>
      <c r="BI932">
        <v>89</v>
      </c>
      <c r="BJ932">
        <v>0.246</v>
      </c>
      <c r="BK932">
        <v>1.049E-3</v>
      </c>
      <c r="BN932" s="183"/>
    </row>
    <row r="933" spans="1:66" ht="38.25" x14ac:dyDescent="0.25">
      <c r="A933" s="1"/>
      <c r="B933" s="94">
        <v>927</v>
      </c>
      <c r="C933" s="43">
        <v>1039936</v>
      </c>
      <c r="D933" s="25">
        <v>1022739</v>
      </c>
      <c r="E933" s="36" t="s">
        <v>5660</v>
      </c>
      <c r="F933" s="151" t="s">
        <v>652</v>
      </c>
      <c r="G933" s="41" t="s">
        <v>29</v>
      </c>
      <c r="H933" s="46" t="str">
        <f>IFERROR(IFERROR(IF(SEARCH("Usystems",$E933)&gt;0,"Usystems"),IF(SEARCH("RIIFO",$E933)&gt;0,"RIIFO","Uponor")),"Uponor")</f>
        <v>Uponor</v>
      </c>
      <c r="I933" s="25">
        <f>IFERROR(MID($D933,1,7)+0,"")</f>
        <v>1022739</v>
      </c>
      <c r="J933" s="25" t="str">
        <f>IFERROR(MID($D933,10,7)+0,"")</f>
        <v/>
      </c>
      <c r="K933" s="25" t="str">
        <f>IFERROR(MID($D933,19,7)+0,"")</f>
        <v/>
      </c>
      <c r="L933" s="25" t="str">
        <f>IFERROR(MID($D933,28,7)+0,"")</f>
        <v/>
      </c>
      <c r="M933" s="25">
        <f>IF(IFERROR(MID($Q933,1,7)+0,"")&lt;1130000,IF(INDEX(C:C,MATCH(LEFT(Q933,7)+0,I:I,0))&lt;1130000,"",INDEX(C:C,MATCH(LEFT(Q933,7)+0,I:I,0))),IFERROR(MID($Q933,1,7)+0,""))</f>
        <v>1237044</v>
      </c>
      <c r="N933" s="25" t="str">
        <f>IF(IFERROR(MID($Q933,10,7)+0,"")&lt;1130000,"",IFERROR(MID($Q933,10,7)+0,""))</f>
        <v/>
      </c>
      <c r="O933" s="25" t="str">
        <f>IF(IFERROR(MID($Q933,19,7)+0,"")&lt;1130000,"",IFERROR(MID($Q933,19,7)+0,""))</f>
        <v/>
      </c>
      <c r="P933" s="25">
        <f>IF(M933="","",IF(N933="",M933,M933&amp;", "&amp;N933))</f>
        <v>1237044</v>
      </c>
      <c r="Q933" s="25">
        <v>1237044</v>
      </c>
      <c r="R933" s="25"/>
      <c r="S933" s="35" t="s">
        <v>34</v>
      </c>
      <c r="T933" s="25" t="s">
        <v>36</v>
      </c>
      <c r="U933" s="185">
        <v>1844</v>
      </c>
      <c r="V933" s="188">
        <v>1844</v>
      </c>
      <c r="W933" s="189">
        <v>1844</v>
      </c>
      <c r="X933" s="31">
        <v>1844</v>
      </c>
      <c r="Y933" s="90">
        <f>IFERROR(ROUND(X933/W933-1,2),"")</f>
        <v>0</v>
      </c>
      <c r="Z933" s="31">
        <f>IF(OR(S933="VLD MLC components",S933="VLD MLC pipes",S933="VLD PEX components",S933="VLD PEX pipes",S933="VLD PHC components",S933="VLD PHC pipes",S933="Controls VLD"),"По запросу",X933)</f>
        <v>1844</v>
      </c>
      <c r="AA933" s="63">
        <f>ROUND(X933/1.2,3)</f>
        <v>1536.6669999999999</v>
      </c>
      <c r="AB933" s="23">
        <v>1536.6669999999999</v>
      </c>
      <c r="AC933" s="190">
        <f>IFERROR(ROUND(AA933/AB933-1,2),"")</f>
        <v>0</v>
      </c>
      <c r="AD933" s="25">
        <v>6.7000000000000004E-2</v>
      </c>
      <c r="AE933" s="25">
        <v>1.07E-4</v>
      </c>
      <c r="AF933" s="25">
        <v>30</v>
      </c>
      <c r="AG933" s="25">
        <v>35</v>
      </c>
      <c r="AH933" s="25">
        <v>35</v>
      </c>
      <c r="AI933" s="25">
        <v>35</v>
      </c>
      <c r="AJ933" s="25" t="s">
        <v>20</v>
      </c>
      <c r="AK933" s="22" t="s">
        <v>20</v>
      </c>
      <c r="AL933" s="25" t="s">
        <v>20</v>
      </c>
      <c r="AM933" s="25">
        <v>10</v>
      </c>
      <c r="AN933" s="25">
        <v>176</v>
      </c>
      <c r="AO933" s="25">
        <v>67</v>
      </c>
      <c r="AP933" s="25">
        <v>89</v>
      </c>
      <c r="AQ933" s="25">
        <v>0.33400000000000002</v>
      </c>
      <c r="AR933" s="94">
        <v>1.049E-3</v>
      </c>
      <c r="AS933" s="157">
        <v>35</v>
      </c>
      <c r="AT933" s="93">
        <v>43763</v>
      </c>
      <c r="AU933" s="92" t="s">
        <v>22</v>
      </c>
      <c r="AV933" s="91" t="s">
        <v>152</v>
      </c>
      <c r="AW933" s="92" t="s">
        <v>152</v>
      </c>
      <c r="AX933" s="92" t="s">
        <v>48</v>
      </c>
      <c r="AY933" s="91" t="s">
        <v>152</v>
      </c>
      <c r="AZ933" s="23"/>
      <c r="BA933" s="25" t="s">
        <v>5648</v>
      </c>
      <c r="BB933" t="s">
        <v>25</v>
      </c>
      <c r="BC933">
        <v>1844</v>
      </c>
      <c r="BD933" t="str">
        <f>IF(Z933=BC933,"OK")</f>
        <v>OK</v>
      </c>
      <c r="BE933">
        <v>6.7000000000000004E-2</v>
      </c>
      <c r="BF933">
        <v>1.07E-4</v>
      </c>
      <c r="BG933">
        <v>176</v>
      </c>
      <c r="BH933">
        <v>67</v>
      </c>
      <c r="BI933">
        <v>89</v>
      </c>
      <c r="BJ933">
        <v>0.33400000000000002</v>
      </c>
      <c r="BK933">
        <v>1.049E-3</v>
      </c>
      <c r="BN933" s="183"/>
    </row>
    <row r="934" spans="1:66" ht="38.25" x14ac:dyDescent="0.25">
      <c r="A934" s="1"/>
      <c r="B934" s="94">
        <v>928</v>
      </c>
      <c r="C934" s="43">
        <v>1046401</v>
      </c>
      <c r="D934" s="37" t="s">
        <v>22</v>
      </c>
      <c r="E934" s="36" t="s">
        <v>5659</v>
      </c>
      <c r="F934" s="151" t="s">
        <v>652</v>
      </c>
      <c r="G934" s="41" t="s">
        <v>29</v>
      </c>
      <c r="H934" s="46" t="str">
        <f>IFERROR(IFERROR(IF(SEARCH("Usystems",$E934)&gt;0,"Usystems"),IF(SEARCH("RIIFO",$E934)&gt;0,"RIIFO","Uponor")),"Uponor")</f>
        <v>Uponor</v>
      </c>
      <c r="I934" s="25" t="str">
        <f>IFERROR(MID($D934,1,7)+0,"")</f>
        <v/>
      </c>
      <c r="J934" s="25" t="str">
        <f>IFERROR(MID($D934,10,7)+0,"")</f>
        <v/>
      </c>
      <c r="K934" s="25" t="str">
        <f>IFERROR(MID($D934,19,7)+0,"")</f>
        <v/>
      </c>
      <c r="L934" s="25" t="str">
        <f>IFERROR(MID($D934,28,7)+0,"")</f>
        <v/>
      </c>
      <c r="M934" s="25">
        <f>IF(IFERROR(MID($Q934,1,7)+0,"")&lt;1130000,IF(INDEX(C:C,MATCH(LEFT(Q934,7)+0,I:I,0))&lt;1130000,"",INDEX(C:C,MATCH(LEFT(Q934,7)+0,I:I,0))),IFERROR(MID($Q934,1,7)+0,""))</f>
        <v>1237045</v>
      </c>
      <c r="N934" s="25" t="str">
        <f>IF(IFERROR(MID($Q934,10,7)+0,"")&lt;1130000,"",IFERROR(MID($Q934,10,7)+0,""))</f>
        <v/>
      </c>
      <c r="O934" s="25" t="str">
        <f>IF(IFERROR(MID($Q934,19,7)+0,"")&lt;1130000,"",IFERROR(MID($Q934,19,7)+0,""))</f>
        <v/>
      </c>
      <c r="P934" s="25">
        <f>IF(M934="","",IF(N934="",M934,M934&amp;", "&amp;N934))</f>
        <v>1237045</v>
      </c>
      <c r="Q934" s="25">
        <v>1237045</v>
      </c>
      <c r="R934" s="37"/>
      <c r="S934" s="35" t="s">
        <v>34</v>
      </c>
      <c r="T934" s="25" t="s">
        <v>36</v>
      </c>
      <c r="U934" s="185">
        <v>2922</v>
      </c>
      <c r="V934" s="188">
        <v>2922</v>
      </c>
      <c r="W934" s="189">
        <v>2922</v>
      </c>
      <c r="X934" s="31">
        <v>2922</v>
      </c>
      <c r="Y934" s="90">
        <f>IFERROR(ROUND(X934/W934-1,2),"")</f>
        <v>0</v>
      </c>
      <c r="Z934" s="31">
        <f>IF(OR(S934="VLD MLC components",S934="VLD MLC pipes",S934="VLD PEX components",S934="VLD PEX pipes",S934="VLD PHC components",S934="VLD PHC pipes",S934="Controls VLD"),"По запросу",X934)</f>
        <v>2922</v>
      </c>
      <c r="AA934" s="63">
        <f>ROUND(X934/1.2,3)</f>
        <v>2435</v>
      </c>
      <c r="AB934" s="23">
        <v>2435</v>
      </c>
      <c r="AC934" s="190">
        <f>IFERROR(ROUND(AA934/AB934-1,2),"")</f>
        <v>0</v>
      </c>
      <c r="AD934" s="25">
        <v>0.11</v>
      </c>
      <c r="AE934" s="25">
        <v>4.4900000000000002E-4</v>
      </c>
      <c r="AF934" s="25">
        <v>85</v>
      </c>
      <c r="AG934" s="25">
        <v>90</v>
      </c>
      <c r="AH934" s="25">
        <v>85</v>
      </c>
      <c r="AI934" s="25">
        <v>90</v>
      </c>
      <c r="AJ934" s="25" t="s">
        <v>20</v>
      </c>
      <c r="AK934" s="22" t="s">
        <v>20</v>
      </c>
      <c r="AL934" s="25" t="s">
        <v>20</v>
      </c>
      <c r="AM934" s="25">
        <v>5</v>
      </c>
      <c r="AN934" s="25">
        <v>176</v>
      </c>
      <c r="AO934" s="25">
        <v>135</v>
      </c>
      <c r="AP934" s="25">
        <v>89</v>
      </c>
      <c r="AQ934" s="25">
        <v>0.55000000000000004</v>
      </c>
      <c r="AR934" s="94">
        <v>2.1150000000000001E-3</v>
      </c>
      <c r="AS934" s="157">
        <v>90</v>
      </c>
      <c r="AT934" s="93" t="s">
        <v>22</v>
      </c>
      <c r="AU934" s="92" t="s">
        <v>22</v>
      </c>
      <c r="AV934" s="91" t="s">
        <v>152</v>
      </c>
      <c r="AW934" s="92" t="s">
        <v>152</v>
      </c>
      <c r="AX934" s="92" t="s">
        <v>48</v>
      </c>
      <c r="AY934" s="91" t="s">
        <v>152</v>
      </c>
      <c r="AZ934" s="23"/>
      <c r="BA934" s="25" t="s">
        <v>5645</v>
      </c>
      <c r="BB934" t="s">
        <v>25</v>
      </c>
      <c r="BC934">
        <v>2922</v>
      </c>
      <c r="BD934" t="str">
        <f>IF(Z934=BC934,"OK")</f>
        <v>OK</v>
      </c>
      <c r="BE934">
        <v>0.11</v>
      </c>
      <c r="BF934">
        <v>4.4900000000000002E-4</v>
      </c>
      <c r="BG934">
        <v>176</v>
      </c>
      <c r="BH934">
        <v>135</v>
      </c>
      <c r="BI934">
        <v>89</v>
      </c>
      <c r="BJ934">
        <v>0.55000000000000004</v>
      </c>
      <c r="BK934">
        <v>2.1150000000000001E-3</v>
      </c>
      <c r="BN934" s="183"/>
    </row>
    <row r="935" spans="1:66" ht="25.5" x14ac:dyDescent="0.25">
      <c r="A935" s="1"/>
      <c r="B935" s="94">
        <v>929</v>
      </c>
      <c r="C935" s="43">
        <v>1046402</v>
      </c>
      <c r="D935" s="37" t="s">
        <v>22</v>
      </c>
      <c r="E935" s="36" t="s">
        <v>5658</v>
      </c>
      <c r="F935" s="151" t="s">
        <v>652</v>
      </c>
      <c r="G935" s="41" t="s">
        <v>585</v>
      </c>
      <c r="H935" s="46" t="str">
        <f>IFERROR(IFERROR(IF(SEARCH("Usystems",$E935)&gt;0,"Usystems"),IF(SEARCH("RIIFO",$E935)&gt;0,"RIIFO","Uponor")),"Uponor")</f>
        <v>Uponor</v>
      </c>
      <c r="I935" s="25" t="str">
        <f>IFERROR(MID($D935,1,7)+0,"")</f>
        <v/>
      </c>
      <c r="J935" s="25" t="str">
        <f>IFERROR(MID($D935,10,7)+0,"")</f>
        <v/>
      </c>
      <c r="K935" s="25" t="str">
        <f>IFERROR(MID($D935,19,7)+0,"")</f>
        <v/>
      </c>
      <c r="L935" s="25" t="str">
        <f>IFERROR(MID($D935,28,7)+0,"")</f>
        <v/>
      </c>
      <c r="M935" s="25" t="str">
        <f>IF(IFERROR(MID($Q935,1,7)+0,"")&lt;1130000,IF(INDEX(C:C,MATCH(LEFT(Q935,7)+0,I:I,0))&lt;1130000,"",INDEX(C:C,MATCH(LEFT(Q935,7)+0,I:I,0))),IFERROR(MID($Q935,1,7)+0,""))</f>
        <v/>
      </c>
      <c r="N935" s="25" t="str">
        <f>IF(IFERROR(MID($Q935,10,7)+0,"")&lt;1130000,"",IFERROR(MID($Q935,10,7)+0,""))</f>
        <v/>
      </c>
      <c r="O935" s="25" t="str">
        <f>IF(IFERROR(MID($Q935,19,7)+0,"")&lt;1130000,"",IFERROR(MID($Q935,19,7)+0,""))</f>
        <v/>
      </c>
      <c r="P935" s="25" t="str">
        <f>IF(M935="","",IF(N935="",M935,M935&amp;", "&amp;N935))</f>
        <v/>
      </c>
      <c r="Q935" s="37" t="s">
        <v>22</v>
      </c>
      <c r="R935" s="37"/>
      <c r="S935" s="35" t="s">
        <v>5049</v>
      </c>
      <c r="T935" s="25" t="s">
        <v>36</v>
      </c>
      <c r="U935" s="185">
        <v>4335</v>
      </c>
      <c r="V935" s="188">
        <v>4335</v>
      </c>
      <c r="W935" s="189">
        <v>4335</v>
      </c>
      <c r="X935" s="31">
        <v>4335</v>
      </c>
      <c r="Y935" s="90">
        <f>IFERROR(ROUND(X935/W935-1,2),"")</f>
        <v>0</v>
      </c>
      <c r="Z935" s="31" t="str">
        <f>IF(OR(S935="VLD MLC components",S935="VLD MLC pipes",S935="VLD PEX components",S935="VLD PEX pipes",S935="VLD PHC components",S935="VLD PHC pipes",S935="Controls VLD"),"По запросу",X935)</f>
        <v>По запросу</v>
      </c>
      <c r="AA935" s="63">
        <f>ROUND(X935/1.2,3)</f>
        <v>3612.5</v>
      </c>
      <c r="AB935" s="23">
        <v>3612.5</v>
      </c>
      <c r="AC935" s="190">
        <f>IFERROR(ROUND(AA935/AB935-1,2),"")</f>
        <v>0</v>
      </c>
      <c r="AD935" s="25">
        <v>0.15</v>
      </c>
      <c r="AE935" s="25">
        <v>7.1900000000000002E-4</v>
      </c>
      <c r="AF935" s="25">
        <v>4</v>
      </c>
      <c r="AG935" s="25">
        <v>10</v>
      </c>
      <c r="AH935" s="25">
        <v>9</v>
      </c>
      <c r="AI935" s="25">
        <v>12</v>
      </c>
      <c r="AJ935" s="25" t="s">
        <v>20</v>
      </c>
      <c r="AK935" s="22" t="s">
        <v>20</v>
      </c>
      <c r="AL935" s="25" t="s">
        <v>20</v>
      </c>
      <c r="AM935" s="25">
        <v>3</v>
      </c>
      <c r="AN935" s="25">
        <v>175</v>
      </c>
      <c r="AO935" s="25">
        <v>137</v>
      </c>
      <c r="AP935" s="25">
        <v>90</v>
      </c>
      <c r="AQ935" s="25">
        <v>0.45</v>
      </c>
      <c r="AR935" s="94">
        <v>2.1580000000000002E-3</v>
      </c>
      <c r="AS935" s="157" t="s">
        <v>22</v>
      </c>
      <c r="AT935" s="93" t="s">
        <v>22</v>
      </c>
      <c r="AU935" s="92" t="s">
        <v>22</v>
      </c>
      <c r="AV935" s="91" t="s">
        <v>152</v>
      </c>
      <c r="AW935" s="92" t="s">
        <v>48</v>
      </c>
      <c r="AX935" s="92" t="s">
        <v>48</v>
      </c>
      <c r="AY935" s="91" t="s">
        <v>152</v>
      </c>
      <c r="AZ935" s="23"/>
      <c r="BA935" s="25" t="s">
        <v>5642</v>
      </c>
      <c r="BB935" t="s">
        <v>25</v>
      </c>
      <c r="BC935" t="s">
        <v>2629</v>
      </c>
      <c r="BD935" t="str">
        <f>IF(Z935=BC935,"OK")</f>
        <v>OK</v>
      </c>
      <c r="BE935">
        <v>0.15</v>
      </c>
      <c r="BF935">
        <v>7.1900000000000002E-4</v>
      </c>
      <c r="BG935">
        <v>175</v>
      </c>
      <c r="BH935">
        <v>137</v>
      </c>
      <c r="BI935">
        <v>90</v>
      </c>
      <c r="BJ935">
        <v>0.45</v>
      </c>
      <c r="BK935">
        <v>2.1580000000000002E-3</v>
      </c>
      <c r="BN935" s="183"/>
    </row>
    <row r="936" spans="1:66" ht="25.5" x14ac:dyDescent="0.25">
      <c r="A936" s="1"/>
      <c r="B936" s="94">
        <v>930</v>
      </c>
      <c r="C936" s="43">
        <v>1032881</v>
      </c>
      <c r="D936" s="26"/>
      <c r="E936" s="36" t="s">
        <v>5657</v>
      </c>
      <c r="F936" s="213" t="s">
        <v>21</v>
      </c>
      <c r="G936" s="41" t="s">
        <v>585</v>
      </c>
      <c r="H936" s="46" t="str">
        <f>IFERROR(IFERROR(IF(SEARCH("Usystems",$E936)&gt;0,"Usystems"),IF(SEARCH("RIIFO",$E936)&gt;0,"RIIFO","Uponor")),"Uponor")</f>
        <v>Uponor</v>
      </c>
      <c r="I936" s="25" t="str">
        <f>IFERROR(MID($D936,1,7)+0,"")</f>
        <v/>
      </c>
      <c r="J936" s="25" t="str">
        <f>IFERROR(MID($D936,10,7)+0,"")</f>
        <v/>
      </c>
      <c r="K936" s="25" t="str">
        <f>IFERROR(MID($D936,19,7)+0,"")</f>
        <v/>
      </c>
      <c r="L936" s="25" t="str">
        <f>IFERROR(MID($D936,28,7)+0,"")</f>
        <v/>
      </c>
      <c r="M936" s="25" t="str">
        <f>IF(IFERROR(MID($Q936,1,7)+0,"")&lt;1130000,IF(INDEX(C:C,MATCH(LEFT(Q936,7)+0,I:I,0))&lt;1130000,"",INDEX(C:C,MATCH(LEFT(Q936,7)+0,I:I,0))),IFERROR(MID($Q936,1,7)+0,""))</f>
        <v/>
      </c>
      <c r="N936" s="25" t="str">
        <f>IF(IFERROR(MID($Q936,10,7)+0,"")&lt;1130000,"",IFERROR(MID($Q936,10,7)+0,""))</f>
        <v/>
      </c>
      <c r="O936" s="25" t="str">
        <f>IF(IFERROR(MID($Q936,19,7)+0,"")&lt;1130000,"",IFERROR(MID($Q936,19,7)+0,""))</f>
        <v/>
      </c>
      <c r="P936" s="25" t="str">
        <f>IF(M936="","",IF(N936="",M936,M936&amp;", "&amp;N936))</f>
        <v/>
      </c>
      <c r="Q936" s="25"/>
      <c r="R936" s="25"/>
      <c r="S936" s="35" t="s">
        <v>5049</v>
      </c>
      <c r="T936" s="25" t="s">
        <v>36</v>
      </c>
      <c r="U936" s="185">
        <v>9057</v>
      </c>
      <c r="V936" s="188">
        <v>9838</v>
      </c>
      <c r="W936" s="189">
        <v>9838</v>
      </c>
      <c r="X936" s="31">
        <v>9838</v>
      </c>
      <c r="Y936" s="90">
        <f>IFERROR(ROUND(X936/W936-1,2),"")</f>
        <v>0</v>
      </c>
      <c r="Z936" s="31" t="str">
        <f>IF(OR(S936="VLD MLC components",S936="VLD MLC pipes",S936="VLD PEX components",S936="VLD PEX pipes",S936="VLD PHC components",S936="VLD PHC pipes",S936="Controls VLD"),"По запросу",X936)</f>
        <v>По запросу</v>
      </c>
      <c r="AA936" s="63">
        <f>ROUND(X936/1.2,3)</f>
        <v>8198.3330000000005</v>
      </c>
      <c r="AB936" s="23">
        <v>8198.3330000000005</v>
      </c>
      <c r="AC936" s="190">
        <f>IFERROR(ROUND(AA936/AB936-1,2),"")</f>
        <v>0</v>
      </c>
      <c r="AD936" s="25">
        <v>0.35</v>
      </c>
      <c r="AE936" s="25">
        <v>7.1000000000000002E-4</v>
      </c>
      <c r="AF936" s="25">
        <v>4</v>
      </c>
      <c r="AG936" s="25">
        <v>4</v>
      </c>
      <c r="AH936" s="25">
        <v>4</v>
      </c>
      <c r="AI936" s="25">
        <v>4</v>
      </c>
      <c r="AJ936" s="25" t="s">
        <v>20</v>
      </c>
      <c r="AK936" s="22" t="s">
        <v>20</v>
      </c>
      <c r="AL936" s="25" t="s">
        <v>20</v>
      </c>
      <c r="AM936" s="25">
        <v>1</v>
      </c>
      <c r="AN936" s="25">
        <v>146</v>
      </c>
      <c r="AO936" s="25">
        <v>93</v>
      </c>
      <c r="AP936" s="25">
        <v>105</v>
      </c>
      <c r="AQ936" s="25">
        <v>0.35</v>
      </c>
      <c r="AR936" s="94">
        <v>1.426E-3</v>
      </c>
      <c r="AS936" s="157" t="s">
        <v>22</v>
      </c>
      <c r="AT936" s="93">
        <v>43648</v>
      </c>
      <c r="AU936" s="92" t="s">
        <v>22</v>
      </c>
      <c r="AV936" s="91" t="s">
        <v>152</v>
      </c>
      <c r="AW936" s="92" t="s">
        <v>48</v>
      </c>
      <c r="AX936" s="92" t="s">
        <v>48</v>
      </c>
      <c r="AY936" s="91" t="s">
        <v>152</v>
      </c>
      <c r="AZ936" s="23"/>
      <c r="BA936" s="25" t="s">
        <v>5656</v>
      </c>
      <c r="BB936" t="s">
        <v>25</v>
      </c>
      <c r="BC936" t="s">
        <v>2629</v>
      </c>
      <c r="BD936" t="str">
        <f>IF(Z936=BC936,"OK")</f>
        <v>OK</v>
      </c>
      <c r="BE936">
        <v>0.35</v>
      </c>
      <c r="BF936">
        <v>7.1000000000000002E-4</v>
      </c>
      <c r="BG936">
        <v>146</v>
      </c>
      <c r="BH936">
        <v>93</v>
      </c>
      <c r="BI936">
        <v>105</v>
      </c>
      <c r="BJ936">
        <v>0.35</v>
      </c>
      <c r="BK936">
        <v>1.426E-3</v>
      </c>
      <c r="BN936" s="183"/>
    </row>
    <row r="937" spans="1:66" ht="25.5" x14ac:dyDescent="0.25">
      <c r="A937" s="1"/>
      <c r="B937" s="94">
        <v>931</v>
      </c>
      <c r="C937" s="43">
        <v>1032882</v>
      </c>
      <c r="D937" s="26"/>
      <c r="E937" s="36" t="s">
        <v>5655</v>
      </c>
      <c r="F937" s="213" t="s">
        <v>21</v>
      </c>
      <c r="G937" s="28"/>
      <c r="H937" s="46" t="str">
        <f>IFERROR(IFERROR(IF(SEARCH("Usystems",$E937)&gt;0,"Usystems"),IF(SEARCH("RIIFO",$E937)&gt;0,"RIIFO","Uponor")),"Uponor")</f>
        <v>Uponor</v>
      </c>
      <c r="I937" s="25" t="str">
        <f>IFERROR(MID($D937,1,7)+0,"")</f>
        <v/>
      </c>
      <c r="J937" s="25" t="str">
        <f>IFERROR(MID($D937,10,7)+0,"")</f>
        <v/>
      </c>
      <c r="K937" s="25" t="str">
        <f>IFERROR(MID($D937,19,7)+0,"")</f>
        <v/>
      </c>
      <c r="L937" s="25" t="str">
        <f>IFERROR(MID($D937,28,7)+0,"")</f>
        <v/>
      </c>
      <c r="M937" s="25" t="str">
        <f>IF(IFERROR(MID($Q937,1,7)+0,"")&lt;1130000,IF(INDEX(C:C,MATCH(LEFT(Q937,7)+0,I:I,0))&lt;1130000,"",INDEX(C:C,MATCH(LEFT(Q937,7)+0,I:I,0))),IFERROR(MID($Q937,1,7)+0,""))</f>
        <v/>
      </c>
      <c r="N937" s="25" t="str">
        <f>IF(IFERROR(MID($Q937,10,7)+0,"")&lt;1130000,"",IFERROR(MID($Q937,10,7)+0,""))</f>
        <v/>
      </c>
      <c r="O937" s="25" t="str">
        <f>IF(IFERROR(MID($Q937,19,7)+0,"")&lt;1130000,"",IFERROR(MID($Q937,19,7)+0,""))</f>
        <v/>
      </c>
      <c r="P937" s="25" t="str">
        <f>IF(M937="","",IF(N937="",M937,M937&amp;", "&amp;N937))</f>
        <v/>
      </c>
      <c r="Q937" s="25"/>
      <c r="R937" s="25"/>
      <c r="S937" s="35" t="s">
        <v>5049</v>
      </c>
      <c r="T937" s="25" t="s">
        <v>36</v>
      </c>
      <c r="U937" s="185">
        <v>14601</v>
      </c>
      <c r="V937" s="188">
        <v>14601</v>
      </c>
      <c r="W937" s="189">
        <v>14601</v>
      </c>
      <c r="X937" s="31">
        <v>14601</v>
      </c>
      <c r="Y937" s="90">
        <f>IFERROR(ROUND(X937/W937-1,2),"")</f>
        <v>0</v>
      </c>
      <c r="Z937" s="31" t="str">
        <f>IF(OR(S937="VLD MLC components",S937="VLD MLC pipes",S937="VLD PEX components",S937="VLD PEX pipes",S937="VLD PHC components",S937="VLD PHC pipes",S937="Controls VLD"),"По запросу",X937)</f>
        <v>По запросу</v>
      </c>
      <c r="AA937" s="63">
        <f>ROUND(X937/1.2,3)</f>
        <v>12167.5</v>
      </c>
      <c r="AB937" s="23">
        <v>12167.5</v>
      </c>
      <c r="AC937" s="190">
        <f>IFERROR(ROUND(AA937/AB937-1,2),"")</f>
        <v>0</v>
      </c>
      <c r="AD937" s="25">
        <v>0.48799999999999999</v>
      </c>
      <c r="AE937" s="25">
        <v>9.7000000000000005E-4</v>
      </c>
      <c r="AF937" s="25">
        <v>0</v>
      </c>
      <c r="AG937" s="25" t="s">
        <v>22</v>
      </c>
      <c r="AH937" s="25">
        <v>0</v>
      </c>
      <c r="AI937" s="25">
        <v>0</v>
      </c>
      <c r="AJ937" s="25" t="s">
        <v>20</v>
      </c>
      <c r="AK937" s="42" t="s">
        <v>19</v>
      </c>
      <c r="AL937" s="25" t="s">
        <v>20</v>
      </c>
      <c r="AM937" s="25">
        <v>1</v>
      </c>
      <c r="AN937" s="25">
        <v>146</v>
      </c>
      <c r="AO937" s="25">
        <v>93</v>
      </c>
      <c r="AP937" s="25">
        <v>105</v>
      </c>
      <c r="AQ937" s="25">
        <v>0.48799999999999999</v>
      </c>
      <c r="AR937" s="94">
        <v>1.426E-3</v>
      </c>
      <c r="AS937" s="157" t="s">
        <v>22</v>
      </c>
      <c r="AT937" s="93">
        <v>43648</v>
      </c>
      <c r="AU937" s="92" t="s">
        <v>22</v>
      </c>
      <c r="AV937" s="91" t="s">
        <v>48</v>
      </c>
      <c r="AW937" s="92" t="s">
        <v>48</v>
      </c>
      <c r="AX937" s="92" t="s">
        <v>48</v>
      </c>
      <c r="AY937" s="91" t="s">
        <v>152</v>
      </c>
      <c r="AZ937" s="23"/>
      <c r="BA937" s="25">
        <v>0</v>
      </c>
      <c r="BB937" t="s">
        <v>48</v>
      </c>
      <c r="BC937" t="e">
        <v>#N/A</v>
      </c>
      <c r="BD937" t="e">
        <f>IF(Z937=BC937,"OK")</f>
        <v>#N/A</v>
      </c>
      <c r="BE937">
        <v>0.48799999999999999</v>
      </c>
      <c r="BF937">
        <v>9.7000000000000005E-4</v>
      </c>
      <c r="BG937">
        <v>146</v>
      </c>
      <c r="BH937">
        <v>93</v>
      </c>
      <c r="BI937">
        <v>105</v>
      </c>
      <c r="BJ937">
        <v>0.48799999999999999</v>
      </c>
      <c r="BK937">
        <v>1.426E-3</v>
      </c>
      <c r="BN937" s="183"/>
    </row>
    <row r="938" spans="1:66" ht="38.25" x14ac:dyDescent="0.25">
      <c r="A938" s="1"/>
      <c r="B938" s="94">
        <v>932</v>
      </c>
      <c r="C938" s="43">
        <v>1039937</v>
      </c>
      <c r="D938" s="25">
        <v>1022740</v>
      </c>
      <c r="E938" s="36" t="s">
        <v>5654</v>
      </c>
      <c r="F938" s="151" t="s">
        <v>652</v>
      </c>
      <c r="G938" s="41" t="s">
        <v>29</v>
      </c>
      <c r="H938" s="46" t="str">
        <f>IFERROR(IFERROR(IF(SEARCH("Usystems",$E938)&gt;0,"Usystems"),IF(SEARCH("RIIFO",$E938)&gt;0,"RIIFO","Uponor")),"Uponor")</f>
        <v>Uponor</v>
      </c>
      <c r="I938" s="25">
        <f>IFERROR(MID($D938,1,7)+0,"")</f>
        <v>1022740</v>
      </c>
      <c r="J938" s="25" t="str">
        <f>IFERROR(MID($D938,10,7)+0,"")</f>
        <v/>
      </c>
      <c r="K938" s="25" t="str">
        <f>IFERROR(MID($D938,19,7)+0,"")</f>
        <v/>
      </c>
      <c r="L938" s="25" t="str">
        <f>IFERROR(MID($D938,28,7)+0,"")</f>
        <v/>
      </c>
      <c r="M938" s="25">
        <f>IF(IFERROR(MID($Q938,1,7)+0,"")&lt;1130000,IF(INDEX(C:C,MATCH(LEFT(Q938,7)+0,I:I,0))&lt;1130000,"",INDEX(C:C,MATCH(LEFT(Q938,7)+0,I:I,0))),IFERROR(MID($Q938,1,7)+0,""))</f>
        <v>1237051</v>
      </c>
      <c r="N938" s="25" t="str">
        <f>IF(IFERROR(MID($Q938,10,7)+0,"")&lt;1130000,"",IFERROR(MID($Q938,10,7)+0,""))</f>
        <v/>
      </c>
      <c r="O938" s="25" t="str">
        <f>IF(IFERROR(MID($Q938,19,7)+0,"")&lt;1130000,"",IFERROR(MID($Q938,19,7)+0,""))</f>
        <v/>
      </c>
      <c r="P938" s="25">
        <f>IF(M938="","",IF(N938="",M938,M938&amp;", "&amp;N938))</f>
        <v>1237051</v>
      </c>
      <c r="Q938" s="25">
        <v>1237051</v>
      </c>
      <c r="R938" s="25"/>
      <c r="S938" s="35" t="s">
        <v>34</v>
      </c>
      <c r="T938" s="25" t="s">
        <v>36</v>
      </c>
      <c r="U938" s="185">
        <v>747</v>
      </c>
      <c r="V938" s="188">
        <v>747</v>
      </c>
      <c r="W938" s="189">
        <v>747</v>
      </c>
      <c r="X938" s="31">
        <v>747</v>
      </c>
      <c r="Y938" s="90">
        <f>IFERROR(ROUND(X938/W938-1,2),"")</f>
        <v>0</v>
      </c>
      <c r="Z938" s="31">
        <f>IF(OR(S938="VLD MLC components",S938="VLD MLC pipes",S938="VLD PEX components",S938="VLD PEX pipes",S938="VLD PHC components",S938="VLD PHC pipes",S938="Controls VLD"),"По запросу",X938)</f>
        <v>747</v>
      </c>
      <c r="AA938" s="63">
        <f>ROUND(X938/1.2,3)</f>
        <v>622.5</v>
      </c>
      <c r="AB938" s="23">
        <v>622.5</v>
      </c>
      <c r="AC938" s="190">
        <f>IFERROR(ROUND(AA938/AB938-1,2),"")</f>
        <v>0</v>
      </c>
      <c r="AD938" s="25">
        <v>0.02</v>
      </c>
      <c r="AE938" s="25">
        <v>3.4999999999999997E-5</v>
      </c>
      <c r="AF938" s="25">
        <v>0</v>
      </c>
      <c r="AG938" s="25">
        <v>22</v>
      </c>
      <c r="AH938" s="25">
        <v>52</v>
      </c>
      <c r="AI938" s="25">
        <v>52</v>
      </c>
      <c r="AJ938" s="25" t="s">
        <v>20</v>
      </c>
      <c r="AK938" s="42" t="s">
        <v>19</v>
      </c>
      <c r="AL938" s="25" t="s">
        <v>20</v>
      </c>
      <c r="AM938" s="25">
        <v>20</v>
      </c>
      <c r="AN938" s="25">
        <v>87</v>
      </c>
      <c r="AO938" s="25">
        <v>67</v>
      </c>
      <c r="AP938" s="25">
        <v>89</v>
      </c>
      <c r="AQ938" s="25">
        <v>0.19900000000000001</v>
      </c>
      <c r="AR938" s="94">
        <v>5.1900000000000004E-4</v>
      </c>
      <c r="AS938" s="157">
        <v>72</v>
      </c>
      <c r="AT938" s="93">
        <v>43763</v>
      </c>
      <c r="AU938" s="92" t="s">
        <v>22</v>
      </c>
      <c r="AV938" s="91" t="s">
        <v>152</v>
      </c>
      <c r="AW938" s="92" t="s">
        <v>152</v>
      </c>
      <c r="AX938" s="92" t="s">
        <v>48</v>
      </c>
      <c r="AY938" s="91" t="s">
        <v>152</v>
      </c>
      <c r="AZ938" s="23"/>
      <c r="BA938" s="25" t="s">
        <v>5653</v>
      </c>
      <c r="BB938" t="s">
        <v>25</v>
      </c>
      <c r="BC938">
        <v>747</v>
      </c>
      <c r="BD938" t="str">
        <f>IF(Z938=BC938,"OK")</f>
        <v>OK</v>
      </c>
      <c r="BE938">
        <v>0.02</v>
      </c>
      <c r="BF938">
        <v>3.4999999999999997E-5</v>
      </c>
      <c r="BG938">
        <v>87</v>
      </c>
      <c r="BH938">
        <v>67</v>
      </c>
      <c r="BI938">
        <v>89</v>
      </c>
      <c r="BJ938">
        <v>0.19900000000000001</v>
      </c>
      <c r="BK938">
        <v>5.1900000000000004E-4</v>
      </c>
      <c r="BN938" s="183"/>
    </row>
    <row r="939" spans="1:66" ht="38.25" x14ac:dyDescent="0.25">
      <c r="A939" s="1"/>
      <c r="B939" s="94">
        <v>933</v>
      </c>
      <c r="C939" s="43">
        <v>1039938</v>
      </c>
      <c r="D939" s="25">
        <v>1022741</v>
      </c>
      <c r="E939" s="36" t="s">
        <v>5652</v>
      </c>
      <c r="F939" s="151" t="s">
        <v>652</v>
      </c>
      <c r="G939" s="41" t="s">
        <v>29</v>
      </c>
      <c r="H939" s="46" t="str">
        <f>IFERROR(IFERROR(IF(SEARCH("Usystems",$E939)&gt;0,"Usystems"),IF(SEARCH("RIIFO",$E939)&gt;0,"RIIFO","Uponor")),"Uponor")</f>
        <v>Uponor</v>
      </c>
      <c r="I939" s="25">
        <f>IFERROR(MID($D939,1,7)+0,"")</f>
        <v>1022741</v>
      </c>
      <c r="J939" s="25" t="str">
        <f>IFERROR(MID($D939,10,7)+0,"")</f>
        <v/>
      </c>
      <c r="K939" s="25" t="str">
        <f>IFERROR(MID($D939,19,7)+0,"")</f>
        <v/>
      </c>
      <c r="L939" s="25" t="str">
        <f>IFERROR(MID($D939,28,7)+0,"")</f>
        <v/>
      </c>
      <c r="M939" s="25">
        <f>IF(IFERROR(MID($Q939,1,7)+0,"")&lt;1130000,IF(INDEX(C:C,MATCH(LEFT(Q939,7)+0,I:I,0))&lt;1130000,"",INDEX(C:C,MATCH(LEFT(Q939,7)+0,I:I,0))),IFERROR(MID($Q939,1,7)+0,""))</f>
        <v>1237052</v>
      </c>
      <c r="N939" s="25" t="str">
        <f>IF(IFERROR(MID($Q939,10,7)+0,"")&lt;1130000,"",IFERROR(MID($Q939,10,7)+0,""))</f>
        <v/>
      </c>
      <c r="O939" s="25" t="str">
        <f>IF(IFERROR(MID($Q939,19,7)+0,"")&lt;1130000,"",IFERROR(MID($Q939,19,7)+0,""))</f>
        <v/>
      </c>
      <c r="P939" s="25">
        <f>IF(M939="","",IF(N939="",M939,M939&amp;", "&amp;N939))</f>
        <v>1237052</v>
      </c>
      <c r="Q939" s="25">
        <v>1237052</v>
      </c>
      <c r="R939" s="25"/>
      <c r="S939" s="35" t="s">
        <v>34</v>
      </c>
      <c r="T939" s="25" t="s">
        <v>36</v>
      </c>
      <c r="U939" s="185">
        <v>1203</v>
      </c>
      <c r="V939" s="188">
        <v>1203</v>
      </c>
      <c r="W939" s="189">
        <v>1203</v>
      </c>
      <c r="X939" s="31">
        <v>1203</v>
      </c>
      <c r="Y939" s="90">
        <f>IFERROR(ROUND(X939/W939-1,2),"")</f>
        <v>0</v>
      </c>
      <c r="Z939" s="31">
        <f>IF(OR(S939="VLD MLC components",S939="VLD MLC pipes",S939="VLD PEX components",S939="VLD PEX pipes",S939="VLD PHC components",S939="VLD PHC pipes",S939="Controls VLD"),"По запросу",X939)</f>
        <v>1203</v>
      </c>
      <c r="AA939" s="63">
        <f>ROUND(X939/1.2,3)</f>
        <v>1002.5</v>
      </c>
      <c r="AB939" s="23">
        <v>1002.5</v>
      </c>
      <c r="AC939" s="190">
        <f>IFERROR(ROUND(AA939/AB939-1,2),"")</f>
        <v>0</v>
      </c>
      <c r="AD939" s="25">
        <v>3.4000000000000002E-2</v>
      </c>
      <c r="AE939" s="25">
        <v>6.2000000000000003E-5</v>
      </c>
      <c r="AF939" s="25">
        <v>120</v>
      </c>
      <c r="AG939" s="25">
        <v>120</v>
      </c>
      <c r="AH939" s="25">
        <v>120</v>
      </c>
      <c r="AI939" s="25">
        <v>120</v>
      </c>
      <c r="AJ939" s="25" t="s">
        <v>20</v>
      </c>
      <c r="AK939" s="22" t="s">
        <v>20</v>
      </c>
      <c r="AL939" s="25" t="s">
        <v>20</v>
      </c>
      <c r="AM939" s="25">
        <v>10</v>
      </c>
      <c r="AN939" s="25">
        <v>87</v>
      </c>
      <c r="AO939" s="25">
        <v>67</v>
      </c>
      <c r="AP939" s="25">
        <v>89</v>
      </c>
      <c r="AQ939" s="25">
        <v>0.16900000000000001</v>
      </c>
      <c r="AR939" s="94">
        <v>5.1900000000000004E-4</v>
      </c>
      <c r="AS939" s="157">
        <v>120</v>
      </c>
      <c r="AT939" s="93">
        <v>43763</v>
      </c>
      <c r="AU939" s="92" t="s">
        <v>22</v>
      </c>
      <c r="AV939" s="91" t="s">
        <v>152</v>
      </c>
      <c r="AW939" s="92" t="s">
        <v>152</v>
      </c>
      <c r="AX939" s="92" t="s">
        <v>48</v>
      </c>
      <c r="AY939" s="91" t="s">
        <v>152</v>
      </c>
      <c r="AZ939" s="23"/>
      <c r="BA939" s="25" t="s">
        <v>5650</v>
      </c>
      <c r="BB939" t="s">
        <v>25</v>
      </c>
      <c r="BC939">
        <v>1203</v>
      </c>
      <c r="BD939" t="str">
        <f>IF(Z939=BC939,"OK")</f>
        <v>OK</v>
      </c>
      <c r="BE939">
        <v>3.4000000000000002E-2</v>
      </c>
      <c r="BF939">
        <v>6.2000000000000003E-5</v>
      </c>
      <c r="BG939">
        <v>87</v>
      </c>
      <c r="BH939">
        <v>67</v>
      </c>
      <c r="BI939">
        <v>89</v>
      </c>
      <c r="BJ939">
        <v>0.16900000000000001</v>
      </c>
      <c r="BK939">
        <v>5.1900000000000004E-4</v>
      </c>
      <c r="BN939" s="183"/>
    </row>
    <row r="940" spans="1:66" ht="38.25" x14ac:dyDescent="0.25">
      <c r="A940" s="1"/>
      <c r="B940" s="94">
        <v>934</v>
      </c>
      <c r="C940" s="43">
        <v>1039939</v>
      </c>
      <c r="D940" s="25">
        <v>1022742</v>
      </c>
      <c r="E940" s="36" t="s">
        <v>5651</v>
      </c>
      <c r="F940" s="151" t="s">
        <v>652</v>
      </c>
      <c r="G940" s="41" t="s">
        <v>29</v>
      </c>
      <c r="H940" s="46" t="str">
        <f>IFERROR(IFERROR(IF(SEARCH("Usystems",$E940)&gt;0,"Usystems"),IF(SEARCH("RIIFO",$E940)&gt;0,"RIIFO","Uponor")),"Uponor")</f>
        <v>Uponor</v>
      </c>
      <c r="I940" s="25">
        <f>IFERROR(MID($D940,1,7)+0,"")</f>
        <v>1022742</v>
      </c>
      <c r="J940" s="25" t="str">
        <f>IFERROR(MID($D940,10,7)+0,"")</f>
        <v/>
      </c>
      <c r="K940" s="25" t="str">
        <f>IFERROR(MID($D940,19,7)+0,"")</f>
        <v/>
      </c>
      <c r="L940" s="25" t="str">
        <f>IFERROR(MID($D940,28,7)+0,"")</f>
        <v/>
      </c>
      <c r="M940" s="25">
        <f>IF(IFERROR(MID($Q940,1,7)+0,"")&lt;1130000,IF(INDEX(C:C,MATCH(LEFT(Q940,7)+0,I:I,0))&lt;1130000,"",INDEX(C:C,MATCH(LEFT(Q940,7)+0,I:I,0))),IFERROR(MID($Q940,1,7)+0,""))</f>
        <v>1237053</v>
      </c>
      <c r="N940" s="25" t="str">
        <f>IF(IFERROR(MID($Q940,10,7)+0,"")&lt;1130000,"",IFERROR(MID($Q940,10,7)+0,""))</f>
        <v/>
      </c>
      <c r="O940" s="25" t="str">
        <f>IF(IFERROR(MID($Q940,19,7)+0,"")&lt;1130000,"",IFERROR(MID($Q940,19,7)+0,""))</f>
        <v/>
      </c>
      <c r="P940" s="25">
        <f>IF(M940="","",IF(N940="",M940,M940&amp;", "&amp;N940))</f>
        <v>1237053</v>
      </c>
      <c r="Q940" s="25">
        <v>1237053</v>
      </c>
      <c r="R940" s="25"/>
      <c r="S940" s="35" t="s">
        <v>34</v>
      </c>
      <c r="T940" s="25" t="s">
        <v>36</v>
      </c>
      <c r="U940" s="185">
        <v>1203</v>
      </c>
      <c r="V940" s="188">
        <v>1203</v>
      </c>
      <c r="W940" s="189">
        <v>1203</v>
      </c>
      <c r="X940" s="31">
        <v>1203</v>
      </c>
      <c r="Y940" s="90">
        <f>IFERROR(ROUND(X940/W940-1,2),"")</f>
        <v>0</v>
      </c>
      <c r="Z940" s="31">
        <f>IF(OR(S940="VLD MLC components",S940="VLD MLC pipes",S940="VLD PEX components",S940="VLD PEX pipes",S940="VLD PHC components",S940="VLD PHC pipes",S940="Controls VLD"),"По запросу",X940)</f>
        <v>1203</v>
      </c>
      <c r="AA940" s="63">
        <f>ROUND(X940/1.2,3)</f>
        <v>1002.5</v>
      </c>
      <c r="AB940" s="23">
        <v>1002.5</v>
      </c>
      <c r="AC940" s="190">
        <f>IFERROR(ROUND(AA940/AB940-1,2),"")</f>
        <v>0</v>
      </c>
      <c r="AD940" s="25">
        <v>3.6999999999999998E-2</v>
      </c>
      <c r="AE940" s="25">
        <v>6.3E-5</v>
      </c>
      <c r="AF940" s="25">
        <v>50</v>
      </c>
      <c r="AG940" s="25">
        <v>50</v>
      </c>
      <c r="AH940" s="25">
        <v>70</v>
      </c>
      <c r="AI940" s="25">
        <v>70</v>
      </c>
      <c r="AJ940" s="25" t="s">
        <v>20</v>
      </c>
      <c r="AK940" s="22" t="s">
        <v>20</v>
      </c>
      <c r="AL940" s="25" t="s">
        <v>20</v>
      </c>
      <c r="AM940" s="25">
        <v>10</v>
      </c>
      <c r="AN940" s="25">
        <v>87</v>
      </c>
      <c r="AO940" s="25">
        <v>67</v>
      </c>
      <c r="AP940" s="25">
        <v>89</v>
      </c>
      <c r="AQ940" s="25">
        <v>0.187</v>
      </c>
      <c r="AR940" s="94">
        <v>5.1900000000000004E-4</v>
      </c>
      <c r="AS940" s="157">
        <v>60</v>
      </c>
      <c r="AT940" s="93">
        <v>43763</v>
      </c>
      <c r="AU940" s="92" t="s">
        <v>22</v>
      </c>
      <c r="AV940" s="91" t="s">
        <v>152</v>
      </c>
      <c r="AW940" s="92" t="s">
        <v>152</v>
      </c>
      <c r="AX940" s="92" t="s">
        <v>48</v>
      </c>
      <c r="AY940" s="91" t="s">
        <v>152</v>
      </c>
      <c r="AZ940" s="23"/>
      <c r="BA940" s="25" t="s">
        <v>5650</v>
      </c>
      <c r="BB940" t="s">
        <v>25</v>
      </c>
      <c r="BC940">
        <v>1203</v>
      </c>
      <c r="BD940" t="str">
        <f>IF(Z940=BC940,"OK")</f>
        <v>OK</v>
      </c>
      <c r="BE940">
        <v>3.6999999999999998E-2</v>
      </c>
      <c r="BF940">
        <v>6.3E-5</v>
      </c>
      <c r="BG940">
        <v>87</v>
      </c>
      <c r="BH940">
        <v>67</v>
      </c>
      <c r="BI940">
        <v>89</v>
      </c>
      <c r="BJ940">
        <v>0.187</v>
      </c>
      <c r="BK940">
        <v>5.1900000000000004E-4</v>
      </c>
      <c r="BN940" s="183"/>
    </row>
    <row r="941" spans="1:66" ht="38.25" x14ac:dyDescent="0.25">
      <c r="A941" s="1"/>
      <c r="B941" s="94">
        <v>935</v>
      </c>
      <c r="C941" s="43">
        <v>1039940</v>
      </c>
      <c r="D941" s="25">
        <v>1022743</v>
      </c>
      <c r="E941" s="36" t="s">
        <v>5649</v>
      </c>
      <c r="F941" s="151" t="s">
        <v>652</v>
      </c>
      <c r="G941" s="41" t="s">
        <v>29</v>
      </c>
      <c r="H941" s="46" t="str">
        <f>IFERROR(IFERROR(IF(SEARCH("Usystems",$E941)&gt;0,"Usystems"),IF(SEARCH("RIIFO",$E941)&gt;0,"RIIFO","Uponor")),"Uponor")</f>
        <v>Uponor</v>
      </c>
      <c r="I941" s="25">
        <f>IFERROR(MID($D941,1,7)+0,"")</f>
        <v>1022743</v>
      </c>
      <c r="J941" s="25" t="str">
        <f>IFERROR(MID($D941,10,7)+0,"")</f>
        <v/>
      </c>
      <c r="K941" s="25" t="str">
        <f>IFERROR(MID($D941,19,7)+0,"")</f>
        <v/>
      </c>
      <c r="L941" s="25" t="str">
        <f>IFERROR(MID($D941,28,7)+0,"")</f>
        <v/>
      </c>
      <c r="M941" s="25">
        <f>IF(IFERROR(MID($Q941,1,7)+0,"")&lt;1130000,IF(INDEX(C:C,MATCH(LEFT(Q941,7)+0,I:I,0))&lt;1130000,"",INDEX(C:C,MATCH(LEFT(Q941,7)+0,I:I,0))),IFERROR(MID($Q941,1,7)+0,""))</f>
        <v>1237055</v>
      </c>
      <c r="N941" s="25" t="str">
        <f>IF(IFERROR(MID($Q941,10,7)+0,"")&lt;1130000,"",IFERROR(MID($Q941,10,7)+0,""))</f>
        <v/>
      </c>
      <c r="O941" s="25" t="str">
        <f>IF(IFERROR(MID($Q941,19,7)+0,"")&lt;1130000,"",IFERROR(MID($Q941,19,7)+0,""))</f>
        <v/>
      </c>
      <c r="P941" s="25">
        <f>IF(M941="","",IF(N941="",M941,M941&amp;", "&amp;N941))</f>
        <v>1237055</v>
      </c>
      <c r="Q941" s="25">
        <v>1237055</v>
      </c>
      <c r="R941" s="25"/>
      <c r="S941" s="35" t="s">
        <v>34</v>
      </c>
      <c r="T941" s="25" t="s">
        <v>36</v>
      </c>
      <c r="U941" s="185">
        <v>1844</v>
      </c>
      <c r="V941" s="188">
        <v>1844</v>
      </c>
      <c r="W941" s="189">
        <v>1844</v>
      </c>
      <c r="X941" s="31">
        <v>1844</v>
      </c>
      <c r="Y941" s="90">
        <f>IFERROR(ROUND(X941/W941-1,2),"")</f>
        <v>0</v>
      </c>
      <c r="Z941" s="31">
        <f>IF(OR(S941="VLD MLC components",S941="VLD MLC pipes",S941="VLD PEX components",S941="VLD PEX pipes",S941="VLD PHC components",S941="VLD PHC pipes",S941="Controls VLD"),"По запросу",X941)</f>
        <v>1844</v>
      </c>
      <c r="AA941" s="63">
        <f>ROUND(X941/1.2,3)</f>
        <v>1536.6669999999999</v>
      </c>
      <c r="AB941" s="23">
        <v>1536.6669999999999</v>
      </c>
      <c r="AC941" s="190">
        <f>IFERROR(ROUND(AA941/AB941-1,2),"")</f>
        <v>0</v>
      </c>
      <c r="AD941" s="25">
        <v>5.8000000000000003E-2</v>
      </c>
      <c r="AE941" s="25">
        <v>1.07E-4</v>
      </c>
      <c r="AF941" s="25">
        <v>27</v>
      </c>
      <c r="AG941" s="25">
        <v>27</v>
      </c>
      <c r="AH941" s="25">
        <v>35</v>
      </c>
      <c r="AI941" s="25">
        <v>35</v>
      </c>
      <c r="AJ941" s="25" t="s">
        <v>20</v>
      </c>
      <c r="AK941" s="22" t="s">
        <v>20</v>
      </c>
      <c r="AL941" s="25" t="s">
        <v>20</v>
      </c>
      <c r="AM941" s="25">
        <v>10</v>
      </c>
      <c r="AN941" s="25">
        <v>176</v>
      </c>
      <c r="AO941" s="25">
        <v>67</v>
      </c>
      <c r="AP941" s="25">
        <v>89</v>
      </c>
      <c r="AQ941" s="25">
        <v>0.29199999999999998</v>
      </c>
      <c r="AR941" s="94">
        <v>1.049E-3</v>
      </c>
      <c r="AS941" s="157">
        <v>35</v>
      </c>
      <c r="AT941" s="93">
        <v>43763</v>
      </c>
      <c r="AU941" s="92" t="s">
        <v>22</v>
      </c>
      <c r="AV941" s="91" t="s">
        <v>152</v>
      </c>
      <c r="AW941" s="92" t="s">
        <v>152</v>
      </c>
      <c r="AX941" s="92" t="s">
        <v>48</v>
      </c>
      <c r="AY941" s="91" t="s">
        <v>152</v>
      </c>
      <c r="AZ941" s="23"/>
      <c r="BA941" s="25" t="s">
        <v>5648</v>
      </c>
      <c r="BB941" t="s">
        <v>25</v>
      </c>
      <c r="BC941">
        <v>1844</v>
      </c>
      <c r="BD941" t="str">
        <f>IF(Z941=BC941,"OK")</f>
        <v>OK</v>
      </c>
      <c r="BE941">
        <v>5.8000000000000003E-2</v>
      </c>
      <c r="BF941">
        <v>1.07E-4</v>
      </c>
      <c r="BG941">
        <v>176</v>
      </c>
      <c r="BH941">
        <v>67</v>
      </c>
      <c r="BI941">
        <v>89</v>
      </c>
      <c r="BJ941">
        <v>0.29199999999999998</v>
      </c>
      <c r="BK941">
        <v>1.049E-3</v>
      </c>
      <c r="BN941" s="183"/>
    </row>
    <row r="942" spans="1:66" ht="25.5" x14ac:dyDescent="0.25">
      <c r="A942" s="1"/>
      <c r="B942" s="94">
        <v>936</v>
      </c>
      <c r="C942" s="43">
        <v>1039941</v>
      </c>
      <c r="D942" s="25">
        <v>1046403</v>
      </c>
      <c r="E942" s="36" t="s">
        <v>5647</v>
      </c>
      <c r="F942" s="151" t="s">
        <v>21</v>
      </c>
      <c r="G942" s="28"/>
      <c r="H942" s="46" t="str">
        <f>IFERROR(IFERROR(IF(SEARCH("Usystems",$E942)&gt;0,"Usystems"),IF(SEARCH("RIIFO",$E942)&gt;0,"RIIFO","Uponor")),"Uponor")</f>
        <v>Uponor</v>
      </c>
      <c r="I942" s="25">
        <f>IFERROR(MID($D942,1,7)+0,"")</f>
        <v>1046403</v>
      </c>
      <c r="J942" s="25" t="str">
        <f>IFERROR(MID($D942,10,7)+0,"")</f>
        <v/>
      </c>
      <c r="K942" s="25" t="str">
        <f>IFERROR(MID($D942,19,7)+0,"")</f>
        <v/>
      </c>
      <c r="L942" s="25" t="str">
        <f>IFERROR(MID($D942,28,7)+0,"")</f>
        <v/>
      </c>
      <c r="M942" s="25">
        <f>IF(IFERROR(MID($Q942,1,7)+0,"")&lt;1130000,IF(INDEX(C:C,MATCH(LEFT(Q942,7)+0,I:I,0))&lt;1130000,"",INDEX(C:C,MATCH(LEFT(Q942,7)+0,I:I,0))),IFERROR(MID($Q942,1,7)+0,""))</f>
        <v>1237056</v>
      </c>
      <c r="N942" s="25" t="str">
        <f>IF(IFERROR(MID($Q942,10,7)+0,"")&lt;1130000,"",IFERROR(MID($Q942,10,7)+0,""))</f>
        <v/>
      </c>
      <c r="O942" s="25" t="str">
        <f>IF(IFERROR(MID($Q942,19,7)+0,"")&lt;1130000,"",IFERROR(MID($Q942,19,7)+0,""))</f>
        <v/>
      </c>
      <c r="P942" s="25">
        <f>IF(M942="","",IF(N942="",M942,M942&amp;", "&amp;N942))</f>
        <v>1237056</v>
      </c>
      <c r="Q942" s="25">
        <v>1237056</v>
      </c>
      <c r="R942" s="25"/>
      <c r="S942" s="35" t="s">
        <v>34</v>
      </c>
      <c r="T942" s="25" t="s">
        <v>36</v>
      </c>
      <c r="U942" s="185">
        <v>2922</v>
      </c>
      <c r="V942" s="188">
        <v>2922</v>
      </c>
      <c r="W942" s="189">
        <v>2922</v>
      </c>
      <c r="X942" s="31">
        <v>2922</v>
      </c>
      <c r="Y942" s="90">
        <f>IFERROR(ROUND(X942/W942-1,2),"")</f>
        <v>0</v>
      </c>
      <c r="Z942" s="31">
        <f>IF(OR(S942="VLD MLC components",S942="VLD MLC pipes",S942="VLD PEX components",S942="VLD PEX pipes",S942="VLD PHC components",S942="VLD PHC pipes",S942="Controls VLD"),"По запросу",X942)</f>
        <v>2922</v>
      </c>
      <c r="AA942" s="63">
        <f>ROUND(X942/1.2,3)</f>
        <v>2435</v>
      </c>
      <c r="AB942" s="23">
        <v>2435</v>
      </c>
      <c r="AC942" s="190">
        <f>IFERROR(ROUND(AA942/AB942-1,2),"")</f>
        <v>0</v>
      </c>
      <c r="AD942" s="25">
        <v>8.1000000000000003E-2</v>
      </c>
      <c r="AE942" s="25">
        <v>1.66E-4</v>
      </c>
      <c r="AF942" s="25">
        <v>0</v>
      </c>
      <c r="AG942" s="25" t="s">
        <v>22</v>
      </c>
      <c r="AH942" s="25">
        <v>0</v>
      </c>
      <c r="AI942" s="25">
        <v>0</v>
      </c>
      <c r="AJ942" s="25" t="s">
        <v>20</v>
      </c>
      <c r="AK942" s="42" t="s">
        <v>19</v>
      </c>
      <c r="AL942" s="25" t="s">
        <v>20</v>
      </c>
      <c r="AM942" s="25">
        <v>5</v>
      </c>
      <c r="AN942" s="25">
        <v>176</v>
      </c>
      <c r="AO942" s="25">
        <v>135</v>
      </c>
      <c r="AP942" s="25">
        <v>89</v>
      </c>
      <c r="AQ942" s="25">
        <v>0.40400000000000003</v>
      </c>
      <c r="AR942" s="94">
        <v>2.1150000000000001E-3</v>
      </c>
      <c r="AS942" s="157" t="s">
        <v>22</v>
      </c>
      <c r="AT942" s="93">
        <v>43763</v>
      </c>
      <c r="AU942" s="92" t="s">
        <v>22</v>
      </c>
      <c r="AV942" s="91" t="s">
        <v>152</v>
      </c>
      <c r="AW942" s="92" t="s">
        <v>48</v>
      </c>
      <c r="AX942" s="92" t="s">
        <v>48</v>
      </c>
      <c r="AY942" s="91" t="s">
        <v>152</v>
      </c>
      <c r="AZ942" s="23"/>
      <c r="BA942" s="25" t="s">
        <v>5645</v>
      </c>
      <c r="BB942" t="s">
        <v>25</v>
      </c>
      <c r="BC942" t="e">
        <v>#N/A</v>
      </c>
      <c r="BD942" t="e">
        <f>IF(Z942=BC942,"OK")</f>
        <v>#N/A</v>
      </c>
      <c r="BE942">
        <v>8.1000000000000003E-2</v>
      </c>
      <c r="BF942">
        <v>1.66E-4</v>
      </c>
      <c r="BG942">
        <v>176</v>
      </c>
      <c r="BH942">
        <v>135</v>
      </c>
      <c r="BI942">
        <v>89</v>
      </c>
      <c r="BJ942">
        <v>0.40400000000000003</v>
      </c>
      <c r="BK942">
        <v>2.1150000000000001E-3</v>
      </c>
      <c r="BN942" s="183"/>
    </row>
    <row r="943" spans="1:66" ht="38.25" x14ac:dyDescent="0.25">
      <c r="A943" s="1"/>
      <c r="B943" s="94">
        <v>937</v>
      </c>
      <c r="C943" s="43">
        <v>1039942</v>
      </c>
      <c r="D943" s="25">
        <v>1046404</v>
      </c>
      <c r="E943" s="36" t="s">
        <v>5646</v>
      </c>
      <c r="F943" s="151" t="s">
        <v>652</v>
      </c>
      <c r="G943" s="41" t="s">
        <v>29</v>
      </c>
      <c r="H943" s="46" t="str">
        <f>IFERROR(IFERROR(IF(SEARCH("Usystems",$E943)&gt;0,"Usystems"),IF(SEARCH("RIIFO",$E943)&gt;0,"RIIFO","Uponor")),"Uponor")</f>
        <v>Uponor</v>
      </c>
      <c r="I943" s="25">
        <f>IFERROR(MID($D943,1,7)+0,"")</f>
        <v>1046404</v>
      </c>
      <c r="J943" s="25" t="str">
        <f>IFERROR(MID($D943,10,7)+0,"")</f>
        <v/>
      </c>
      <c r="K943" s="25" t="str">
        <f>IFERROR(MID($D943,19,7)+0,"")</f>
        <v/>
      </c>
      <c r="L943" s="25" t="str">
        <f>IFERROR(MID($D943,28,7)+0,"")</f>
        <v/>
      </c>
      <c r="M943" s="25">
        <f>IF(IFERROR(MID($Q943,1,7)+0,"")&lt;1130000,IF(INDEX(C:C,MATCH(LEFT(Q943,7)+0,I:I,0))&lt;1130000,"",INDEX(C:C,MATCH(LEFT(Q943,7)+0,I:I,0))),IFERROR(MID($Q943,1,7)+0,""))</f>
        <v>1237057</v>
      </c>
      <c r="N943" s="25" t="str">
        <f>IF(IFERROR(MID($Q943,10,7)+0,"")&lt;1130000,"",IFERROR(MID($Q943,10,7)+0,""))</f>
        <v/>
      </c>
      <c r="O943" s="25" t="str">
        <f>IF(IFERROR(MID($Q943,19,7)+0,"")&lt;1130000,"",IFERROR(MID($Q943,19,7)+0,""))</f>
        <v/>
      </c>
      <c r="P943" s="25">
        <f>IF(M943="","",IF(N943="",M943,M943&amp;", "&amp;N943))</f>
        <v>1237057</v>
      </c>
      <c r="Q943" s="25">
        <v>1237057</v>
      </c>
      <c r="R943" s="25"/>
      <c r="S943" s="35" t="s">
        <v>34</v>
      </c>
      <c r="T943" s="25" t="s">
        <v>36</v>
      </c>
      <c r="U943" s="185">
        <v>2922</v>
      </c>
      <c r="V943" s="188">
        <v>2922</v>
      </c>
      <c r="W943" s="189">
        <v>2922</v>
      </c>
      <c r="X943" s="31">
        <v>2922</v>
      </c>
      <c r="Y943" s="90">
        <f>IFERROR(ROUND(X943/W943-1,2),"")</f>
        <v>0</v>
      </c>
      <c r="Z943" s="31">
        <f>IF(OR(S943="VLD MLC components",S943="VLD MLC pipes",S943="VLD PEX components",S943="VLD PEX pipes",S943="VLD PHC components",S943="VLD PHC pipes",S943="Controls VLD"),"По запросу",X943)</f>
        <v>2922</v>
      </c>
      <c r="AA943" s="63">
        <f>ROUND(X943/1.2,3)</f>
        <v>2435</v>
      </c>
      <c r="AB943" s="23">
        <v>2435</v>
      </c>
      <c r="AC943" s="190">
        <f>IFERROR(ROUND(AA943/AB943-1,2),"")</f>
        <v>0</v>
      </c>
      <c r="AD943" s="25">
        <v>8.8999999999999996E-2</v>
      </c>
      <c r="AE943" s="25">
        <v>1.66E-4</v>
      </c>
      <c r="AF943" s="25">
        <v>41</v>
      </c>
      <c r="AG943" s="25">
        <v>41</v>
      </c>
      <c r="AH943" s="25">
        <v>43</v>
      </c>
      <c r="AI943" s="25">
        <v>43</v>
      </c>
      <c r="AJ943" s="25" t="s">
        <v>20</v>
      </c>
      <c r="AK943" s="22" t="s">
        <v>20</v>
      </c>
      <c r="AL943" s="25" t="s">
        <v>20</v>
      </c>
      <c r="AM943" s="25">
        <v>5</v>
      </c>
      <c r="AN943" s="25">
        <v>176</v>
      </c>
      <c r="AO943" s="25">
        <v>135</v>
      </c>
      <c r="AP943" s="25">
        <v>89</v>
      </c>
      <c r="AQ943" s="25">
        <v>0.443</v>
      </c>
      <c r="AR943" s="94">
        <v>2.1150000000000001E-3</v>
      </c>
      <c r="AS943" s="157">
        <v>43</v>
      </c>
      <c r="AT943" s="93">
        <v>43763</v>
      </c>
      <c r="AU943" s="92" t="s">
        <v>22</v>
      </c>
      <c r="AV943" s="91" t="s">
        <v>152</v>
      </c>
      <c r="AW943" s="92" t="s">
        <v>152</v>
      </c>
      <c r="AX943" s="92" t="s">
        <v>48</v>
      </c>
      <c r="AY943" s="91" t="s">
        <v>152</v>
      </c>
      <c r="AZ943" s="23"/>
      <c r="BA943" s="25" t="s">
        <v>5645</v>
      </c>
      <c r="BB943" t="s">
        <v>25</v>
      </c>
      <c r="BC943">
        <v>2922</v>
      </c>
      <c r="BD943" t="str">
        <f>IF(Z943=BC943,"OK")</f>
        <v>OK</v>
      </c>
      <c r="BE943">
        <v>8.8999999999999996E-2</v>
      </c>
      <c r="BF943">
        <v>1.66E-4</v>
      </c>
      <c r="BG943">
        <v>176</v>
      </c>
      <c r="BH943">
        <v>135</v>
      </c>
      <c r="BI943">
        <v>89</v>
      </c>
      <c r="BJ943">
        <v>0.443</v>
      </c>
      <c r="BK943">
        <v>2.1150000000000001E-3</v>
      </c>
      <c r="BN943" s="183"/>
    </row>
    <row r="944" spans="1:66" ht="25.5" x14ac:dyDescent="0.25">
      <c r="A944" s="1"/>
      <c r="B944" s="94">
        <v>938</v>
      </c>
      <c r="C944" s="43">
        <v>1039943</v>
      </c>
      <c r="D944" s="25">
        <v>1046405</v>
      </c>
      <c r="E944" s="36" t="s">
        <v>5644</v>
      </c>
      <c r="F944" s="151" t="s">
        <v>21</v>
      </c>
      <c r="G944" s="41"/>
      <c r="H944" s="46" t="str">
        <f>IFERROR(IFERROR(IF(SEARCH("Usystems",$E944)&gt;0,"Usystems"),IF(SEARCH("RIIFO",$E944)&gt;0,"RIIFO","Uponor")),"Uponor")</f>
        <v>Uponor</v>
      </c>
      <c r="I944" s="25">
        <f>IFERROR(MID($D944,1,7)+0,"")</f>
        <v>1046405</v>
      </c>
      <c r="J944" s="25" t="str">
        <f>IFERROR(MID($D944,10,7)+0,"")</f>
        <v/>
      </c>
      <c r="K944" s="25" t="str">
        <f>IFERROR(MID($D944,19,7)+0,"")</f>
        <v/>
      </c>
      <c r="L944" s="25" t="str">
        <f>IFERROR(MID($D944,28,7)+0,"")</f>
        <v/>
      </c>
      <c r="M944" s="25" t="str">
        <f>IF(IFERROR(MID($Q944,1,7)+0,"")&lt;1130000,IF(INDEX(C:C,MATCH(LEFT(Q944,7)+0,I:I,0))&lt;1130000,"",INDEX(C:C,MATCH(LEFT(Q944,7)+0,I:I,0))),IFERROR(MID($Q944,1,7)+0,""))</f>
        <v/>
      </c>
      <c r="N944" s="25" t="str">
        <f>IF(IFERROR(MID($Q944,10,7)+0,"")&lt;1130000,"",IFERROR(MID($Q944,10,7)+0,""))</f>
        <v/>
      </c>
      <c r="O944" s="25" t="str">
        <f>IF(IFERROR(MID($Q944,19,7)+0,"")&lt;1130000,"",IFERROR(MID($Q944,19,7)+0,""))</f>
        <v/>
      </c>
      <c r="P944" s="25" t="str">
        <f>IF(M944="","",IF(N944="",M944,M944&amp;", "&amp;N944))</f>
        <v/>
      </c>
      <c r="Q944" s="25"/>
      <c r="R944" s="25"/>
      <c r="S944" s="35" t="s">
        <v>5049</v>
      </c>
      <c r="T944" s="25" t="s">
        <v>36</v>
      </c>
      <c r="U944" s="185">
        <v>4335</v>
      </c>
      <c r="V944" s="188">
        <v>4335</v>
      </c>
      <c r="W944" s="189">
        <v>4335</v>
      </c>
      <c r="X944" s="31">
        <v>4335</v>
      </c>
      <c r="Y944" s="90">
        <f>IFERROR(ROUND(X944/W944-1,2),"")</f>
        <v>0</v>
      </c>
      <c r="Z944" s="31" t="str">
        <f>IF(OR(S944="VLD MLC components",S944="VLD MLC pipes",S944="VLD PEX components",S944="VLD PEX pipes",S944="VLD PHC components",S944="VLD PHC pipes",S944="Controls VLD"),"По запросу",X944)</f>
        <v>По запросу</v>
      </c>
      <c r="AA944" s="63">
        <f>ROUND(X944/1.2,3)</f>
        <v>3612.5</v>
      </c>
      <c r="AB944" s="23">
        <v>3612.5</v>
      </c>
      <c r="AC944" s="190">
        <f>IFERROR(ROUND(AA944/AB944-1,2),"")</f>
        <v>0</v>
      </c>
      <c r="AD944" s="25">
        <v>0.109</v>
      </c>
      <c r="AE944" s="25">
        <v>2.4399999999999999E-4</v>
      </c>
      <c r="AF944" s="25">
        <v>0</v>
      </c>
      <c r="AG944" s="25" t="s">
        <v>22</v>
      </c>
      <c r="AH944" s="25">
        <v>0</v>
      </c>
      <c r="AI944" s="25">
        <v>0</v>
      </c>
      <c r="AJ944" s="25" t="s">
        <v>20</v>
      </c>
      <c r="AK944" s="42" t="s">
        <v>19</v>
      </c>
      <c r="AL944" s="25" t="s">
        <v>20</v>
      </c>
      <c r="AM944" s="25">
        <v>3</v>
      </c>
      <c r="AN944" s="25">
        <v>176</v>
      </c>
      <c r="AO944" s="25">
        <v>67</v>
      </c>
      <c r="AP944" s="25">
        <v>89</v>
      </c>
      <c r="AQ944" s="25">
        <v>0.32800000000000001</v>
      </c>
      <c r="AR944" s="94">
        <v>1.049E-3</v>
      </c>
      <c r="AS944" s="157" t="s">
        <v>22</v>
      </c>
      <c r="AT944" s="93">
        <v>43763</v>
      </c>
      <c r="AU944" s="92" t="s">
        <v>22</v>
      </c>
      <c r="AV944" s="91" t="s">
        <v>152</v>
      </c>
      <c r="AW944" s="92" t="s">
        <v>48</v>
      </c>
      <c r="AX944" s="92" t="s">
        <v>48</v>
      </c>
      <c r="AY944" s="91" t="s">
        <v>152</v>
      </c>
      <c r="AZ944" s="23"/>
      <c r="BA944" s="25" t="s">
        <v>5642</v>
      </c>
      <c r="BB944" t="s">
        <v>25</v>
      </c>
      <c r="BC944" t="e">
        <v>#N/A</v>
      </c>
      <c r="BD944" t="e">
        <f>IF(Z944=BC944,"OK")</f>
        <v>#N/A</v>
      </c>
      <c r="BE944">
        <v>0.109</v>
      </c>
      <c r="BF944">
        <v>2.4399999999999999E-4</v>
      </c>
      <c r="BG944">
        <v>176</v>
      </c>
      <c r="BH944">
        <v>67</v>
      </c>
      <c r="BI944">
        <v>89</v>
      </c>
      <c r="BJ944">
        <v>0.32800000000000001</v>
      </c>
      <c r="BK944">
        <v>1.049E-3</v>
      </c>
      <c r="BN944" s="183"/>
    </row>
    <row r="945" spans="1:66" ht="25.5" x14ac:dyDescent="0.25">
      <c r="A945" s="1"/>
      <c r="B945" s="94">
        <v>939</v>
      </c>
      <c r="C945" s="43">
        <v>1046406</v>
      </c>
      <c r="D945" s="37" t="s">
        <v>22</v>
      </c>
      <c r="E945" s="27" t="s">
        <v>5643</v>
      </c>
      <c r="F945" s="151" t="s">
        <v>652</v>
      </c>
      <c r="G945" s="41" t="s">
        <v>585</v>
      </c>
      <c r="H945" s="46" t="str">
        <f>IFERROR(IFERROR(IF(SEARCH("Usystems",$E945)&gt;0,"Usystems"),IF(SEARCH("RIIFO",$E945)&gt;0,"RIIFO","Uponor")),"Uponor")</f>
        <v>Uponor</v>
      </c>
      <c r="I945" s="25" t="str">
        <f>IFERROR(MID($D945,1,7)+0,"")</f>
        <v/>
      </c>
      <c r="J945" s="25" t="str">
        <f>IFERROR(MID($D945,10,7)+0,"")</f>
        <v/>
      </c>
      <c r="K945" s="25" t="str">
        <f>IFERROR(MID($D945,19,7)+0,"")</f>
        <v/>
      </c>
      <c r="L945" s="25" t="str">
        <f>IFERROR(MID($D945,28,7)+0,"")</f>
        <v/>
      </c>
      <c r="M945" s="25" t="str">
        <f>IF(IFERROR(MID($Q945,1,7)+0,"")&lt;1130000,IF(INDEX(C:C,MATCH(LEFT(Q945,7)+0,I:I,0))&lt;1130000,"",INDEX(C:C,MATCH(LEFT(Q945,7)+0,I:I,0))),IFERROR(MID($Q945,1,7)+0,""))</f>
        <v/>
      </c>
      <c r="N945" s="25" t="str">
        <f>IF(IFERROR(MID($Q945,10,7)+0,"")&lt;1130000,"",IFERROR(MID($Q945,10,7)+0,""))</f>
        <v/>
      </c>
      <c r="O945" s="25" t="str">
        <f>IF(IFERROR(MID($Q945,19,7)+0,"")&lt;1130000,"",IFERROR(MID($Q945,19,7)+0,""))</f>
        <v/>
      </c>
      <c r="P945" s="25" t="str">
        <f>IF(M945="","",IF(N945="",M945,M945&amp;", "&amp;N945))</f>
        <v/>
      </c>
      <c r="Q945" s="37" t="s">
        <v>22</v>
      </c>
      <c r="R945" s="37"/>
      <c r="S945" s="35" t="s">
        <v>5049</v>
      </c>
      <c r="T945" s="25" t="s">
        <v>36</v>
      </c>
      <c r="U945" s="185">
        <v>4335</v>
      </c>
      <c r="V945" s="188">
        <v>4335</v>
      </c>
      <c r="W945" s="189">
        <v>4335</v>
      </c>
      <c r="X945" s="31">
        <v>4335</v>
      </c>
      <c r="Y945" s="90">
        <f>IFERROR(ROUND(X945/W945-1,2),"")</f>
        <v>0</v>
      </c>
      <c r="Z945" s="31" t="str">
        <f>IF(OR(S945="VLD MLC components",S945="VLD MLC pipes",S945="VLD PEX components",S945="VLD PEX pipes",S945="VLD PHC components",S945="VLD PHC pipes",S945="Controls VLD"),"По запросу",X945)</f>
        <v>По запросу</v>
      </c>
      <c r="AA945" s="63">
        <f>ROUND(X945/1.2,3)</f>
        <v>3612.5</v>
      </c>
      <c r="AB945" s="23">
        <v>3612.5</v>
      </c>
      <c r="AC945" s="190">
        <f>IFERROR(ROUND(AA945/AB945-1,2),"")</f>
        <v>0</v>
      </c>
      <c r="AD945" s="25">
        <v>0.13</v>
      </c>
      <c r="AE945" s="25">
        <v>7.0899999999999999E-4</v>
      </c>
      <c r="AF945" s="25">
        <v>4</v>
      </c>
      <c r="AG945" s="25">
        <v>12</v>
      </c>
      <c r="AH945" s="25">
        <v>11</v>
      </c>
      <c r="AI945" s="25">
        <v>14</v>
      </c>
      <c r="AJ945" s="25" t="s">
        <v>20</v>
      </c>
      <c r="AK945" s="22" t="s">
        <v>20</v>
      </c>
      <c r="AL945" s="25" t="s">
        <v>20</v>
      </c>
      <c r="AM945" s="25">
        <v>3</v>
      </c>
      <c r="AN945" s="25">
        <v>175</v>
      </c>
      <c r="AO945" s="25">
        <v>135</v>
      </c>
      <c r="AP945" s="25">
        <v>90</v>
      </c>
      <c r="AQ945" s="25">
        <v>0.39</v>
      </c>
      <c r="AR945" s="94">
        <v>2.1259999999999999E-3</v>
      </c>
      <c r="AS945" s="157">
        <v>2</v>
      </c>
      <c r="AT945" s="93" t="s">
        <v>22</v>
      </c>
      <c r="AU945" s="92" t="s">
        <v>22</v>
      </c>
      <c r="AV945" s="91" t="s">
        <v>152</v>
      </c>
      <c r="AW945" s="92" t="s">
        <v>152</v>
      </c>
      <c r="AX945" s="92" t="s">
        <v>48</v>
      </c>
      <c r="AY945" s="91" t="s">
        <v>152</v>
      </c>
      <c r="AZ945" s="23"/>
      <c r="BA945" s="25" t="s">
        <v>5642</v>
      </c>
      <c r="BB945" t="s">
        <v>25</v>
      </c>
      <c r="BC945" t="s">
        <v>2629</v>
      </c>
      <c r="BD945" t="str">
        <f>IF(Z945=BC945,"OK")</f>
        <v>OK</v>
      </c>
      <c r="BE945">
        <v>0.13</v>
      </c>
      <c r="BF945">
        <v>7.0899999999999999E-4</v>
      </c>
      <c r="BG945">
        <v>175</v>
      </c>
      <c r="BH945">
        <v>135</v>
      </c>
      <c r="BI945">
        <v>90</v>
      </c>
      <c r="BJ945">
        <v>0.39</v>
      </c>
      <c r="BK945">
        <v>2.1259999999999999E-3</v>
      </c>
      <c r="BN945" s="183"/>
    </row>
    <row r="946" spans="1:66" ht="25.5" x14ac:dyDescent="0.25">
      <c r="A946" s="1"/>
      <c r="B946" s="94">
        <v>940</v>
      </c>
      <c r="C946" s="43">
        <v>1032883</v>
      </c>
      <c r="D946" s="26"/>
      <c r="E946" s="36" t="s">
        <v>5641</v>
      </c>
      <c r="F946" s="213" t="s">
        <v>21</v>
      </c>
      <c r="G946" s="28"/>
      <c r="H946" s="46" t="str">
        <f>IFERROR(IFERROR(IF(SEARCH("Usystems",$E946)&gt;0,"Usystems"),IF(SEARCH("RIIFO",$E946)&gt;0,"RIIFO","Uponor")),"Uponor")</f>
        <v>Uponor</v>
      </c>
      <c r="I946" s="25" t="str">
        <f>IFERROR(MID($D946,1,7)+0,"")</f>
        <v/>
      </c>
      <c r="J946" s="25" t="str">
        <f>IFERROR(MID($D946,10,7)+0,"")</f>
        <v/>
      </c>
      <c r="K946" s="25" t="str">
        <f>IFERROR(MID($D946,19,7)+0,"")</f>
        <v/>
      </c>
      <c r="L946" s="25" t="str">
        <f>IFERROR(MID($D946,28,7)+0,"")</f>
        <v/>
      </c>
      <c r="M946" s="25" t="str">
        <f>IF(IFERROR(MID($Q946,1,7)+0,"")&lt;1130000,IF(INDEX(C:C,MATCH(LEFT(Q946,7)+0,I:I,0))&lt;1130000,"",INDEX(C:C,MATCH(LEFT(Q946,7)+0,I:I,0))),IFERROR(MID($Q946,1,7)+0,""))</f>
        <v/>
      </c>
      <c r="N946" s="25" t="str">
        <f>IF(IFERROR(MID($Q946,10,7)+0,"")&lt;1130000,"",IFERROR(MID($Q946,10,7)+0,""))</f>
        <v/>
      </c>
      <c r="O946" s="25" t="str">
        <f>IF(IFERROR(MID($Q946,19,7)+0,"")&lt;1130000,"",IFERROR(MID($Q946,19,7)+0,""))</f>
        <v/>
      </c>
      <c r="P946" s="25" t="str">
        <f>IF(M946="","",IF(N946="",M946,M946&amp;", "&amp;N946))</f>
        <v/>
      </c>
      <c r="Q946" s="25"/>
      <c r="R946" s="25"/>
      <c r="S946" s="35" t="s">
        <v>5049</v>
      </c>
      <c r="T946" s="25" t="s">
        <v>36</v>
      </c>
      <c r="U946" s="185">
        <v>9057</v>
      </c>
      <c r="V946" s="188">
        <v>9057</v>
      </c>
      <c r="W946" s="189">
        <v>9057</v>
      </c>
      <c r="X946" s="31">
        <v>9057</v>
      </c>
      <c r="Y946" s="90">
        <f>IFERROR(ROUND(X946/W946-1,2),"")</f>
        <v>0</v>
      </c>
      <c r="Z946" s="31" t="str">
        <f>IF(OR(S946="VLD MLC components",S946="VLD MLC pipes",S946="VLD PEX components",S946="VLD PEX pipes",S946="VLD PHC components",S946="VLD PHC pipes",S946="Controls VLD"),"По запросу",X946)</f>
        <v>По запросу</v>
      </c>
      <c r="AA946" s="63">
        <f>ROUND(X946/1.2,3)</f>
        <v>7547.5</v>
      </c>
      <c r="AB946" s="23">
        <v>7547.5</v>
      </c>
      <c r="AC946" s="190">
        <f>IFERROR(ROUND(AA946/AB946-1,2),"")</f>
        <v>0</v>
      </c>
      <c r="AD946" s="25">
        <v>0.23499999999999999</v>
      </c>
      <c r="AE946" s="25">
        <v>5.9999999999999995E-4</v>
      </c>
      <c r="AF946" s="25">
        <v>0</v>
      </c>
      <c r="AG946" s="25" t="s">
        <v>22</v>
      </c>
      <c r="AH946" s="25">
        <v>0</v>
      </c>
      <c r="AI946" s="25">
        <v>0</v>
      </c>
      <c r="AJ946" s="25" t="s">
        <v>20</v>
      </c>
      <c r="AK946" s="42" t="s">
        <v>19</v>
      </c>
      <c r="AL946" s="25" t="s">
        <v>20</v>
      </c>
      <c r="AM946" s="25">
        <v>1</v>
      </c>
      <c r="AN946" s="25">
        <v>146</v>
      </c>
      <c r="AO946" s="25">
        <v>93</v>
      </c>
      <c r="AP946" s="25">
        <v>105</v>
      </c>
      <c r="AQ946" s="25">
        <v>0.23499999999999999</v>
      </c>
      <c r="AR946" s="94">
        <v>1.426E-3</v>
      </c>
      <c r="AS946" s="157" t="s">
        <v>22</v>
      </c>
      <c r="AT946" s="93">
        <v>43648</v>
      </c>
      <c r="AU946" s="92" t="s">
        <v>22</v>
      </c>
      <c r="AV946" s="91" t="s">
        <v>48</v>
      </c>
      <c r="AW946" s="92" t="s">
        <v>48</v>
      </c>
      <c r="AX946" s="92" t="s">
        <v>48</v>
      </c>
      <c r="AY946" s="91" t="s">
        <v>152</v>
      </c>
      <c r="AZ946" s="23"/>
      <c r="BA946" s="25">
        <v>0</v>
      </c>
      <c r="BB946" t="s">
        <v>48</v>
      </c>
      <c r="BC946" t="e">
        <v>#N/A</v>
      </c>
      <c r="BD946" t="e">
        <f>IF(Z946=BC946,"OK")</f>
        <v>#N/A</v>
      </c>
      <c r="BE946">
        <v>0.23499999999999999</v>
      </c>
      <c r="BF946">
        <v>5.9999999999999995E-4</v>
      </c>
      <c r="BG946">
        <v>146</v>
      </c>
      <c r="BH946">
        <v>93</v>
      </c>
      <c r="BI946">
        <v>105</v>
      </c>
      <c r="BJ946">
        <v>0.23499999999999999</v>
      </c>
      <c r="BK946">
        <v>1.426E-3</v>
      </c>
      <c r="BN946" s="183"/>
    </row>
    <row r="947" spans="1:66" ht="25.5" x14ac:dyDescent="0.25">
      <c r="A947" s="1"/>
      <c r="B947" s="94">
        <v>941</v>
      </c>
      <c r="C947" s="43">
        <v>1032884</v>
      </c>
      <c r="D947" s="26"/>
      <c r="E947" s="36" t="s">
        <v>5640</v>
      </c>
      <c r="F947" s="213" t="s">
        <v>21</v>
      </c>
      <c r="G947" s="41" t="s">
        <v>585</v>
      </c>
      <c r="H947" s="46" t="str">
        <f>IFERROR(IFERROR(IF(SEARCH("Usystems",$E947)&gt;0,"Usystems"),IF(SEARCH("RIIFO",$E947)&gt;0,"RIIFO","Uponor")),"Uponor")</f>
        <v>Uponor</v>
      </c>
      <c r="I947" s="25" t="str">
        <f>IFERROR(MID($D947,1,7)+0,"")</f>
        <v/>
      </c>
      <c r="J947" s="25" t="str">
        <f>IFERROR(MID($D947,10,7)+0,"")</f>
        <v/>
      </c>
      <c r="K947" s="25" t="str">
        <f>IFERROR(MID($D947,19,7)+0,"")</f>
        <v/>
      </c>
      <c r="L947" s="25" t="str">
        <f>IFERROR(MID($D947,28,7)+0,"")</f>
        <v/>
      </c>
      <c r="M947" s="25" t="str">
        <f>IF(IFERROR(MID($Q947,1,7)+0,"")&lt;1130000,IF(INDEX(C:C,MATCH(LEFT(Q947,7)+0,I:I,0))&lt;1130000,"",INDEX(C:C,MATCH(LEFT(Q947,7)+0,I:I,0))),IFERROR(MID($Q947,1,7)+0,""))</f>
        <v/>
      </c>
      <c r="N947" s="25" t="str">
        <f>IF(IFERROR(MID($Q947,10,7)+0,"")&lt;1130000,"",IFERROR(MID($Q947,10,7)+0,""))</f>
        <v/>
      </c>
      <c r="O947" s="25" t="str">
        <f>IF(IFERROR(MID($Q947,19,7)+0,"")&lt;1130000,"",IFERROR(MID($Q947,19,7)+0,""))</f>
        <v/>
      </c>
      <c r="P947" s="25" t="str">
        <f>IF(M947="","",IF(N947="",M947,M947&amp;", "&amp;N947))</f>
        <v/>
      </c>
      <c r="Q947" s="25"/>
      <c r="R947" s="25"/>
      <c r="S947" s="35" t="s">
        <v>5049</v>
      </c>
      <c r="T947" s="25" t="s">
        <v>36</v>
      </c>
      <c r="U947" s="185">
        <v>9057</v>
      </c>
      <c r="V947" s="188">
        <v>9057</v>
      </c>
      <c r="W947" s="189">
        <v>9057</v>
      </c>
      <c r="X947" s="31">
        <v>9057</v>
      </c>
      <c r="Y947" s="90">
        <f>IFERROR(ROUND(X947/W947-1,2),"")</f>
        <v>0</v>
      </c>
      <c r="Z947" s="31" t="str">
        <f>IF(OR(S947="VLD MLC components",S947="VLD MLC pipes",S947="VLD PEX components",S947="VLD PEX pipes",S947="VLD PHC components",S947="VLD PHC pipes",S947="Controls VLD"),"По запросу",X947)</f>
        <v>По запросу</v>
      </c>
      <c r="AA947" s="63">
        <f>ROUND(X947/1.2,3)</f>
        <v>7547.5</v>
      </c>
      <c r="AB947" s="23">
        <v>7547.5</v>
      </c>
      <c r="AC947" s="190">
        <f>IFERROR(ROUND(AA947/AB947-1,2),"")</f>
        <v>0</v>
      </c>
      <c r="AD947" s="25">
        <v>0.249</v>
      </c>
      <c r="AE947" s="25">
        <v>5.9999999999999995E-4</v>
      </c>
      <c r="AF947" s="25">
        <v>5</v>
      </c>
      <c r="AG947" s="25">
        <v>5</v>
      </c>
      <c r="AH947" s="25">
        <v>5</v>
      </c>
      <c r="AI947" s="25">
        <v>5</v>
      </c>
      <c r="AJ947" s="25" t="s">
        <v>20</v>
      </c>
      <c r="AK947" s="22" t="s">
        <v>20</v>
      </c>
      <c r="AL947" s="25" t="s">
        <v>20</v>
      </c>
      <c r="AM947" s="25">
        <v>1</v>
      </c>
      <c r="AN947" s="25">
        <v>146</v>
      </c>
      <c r="AO947" s="25">
        <v>93</v>
      </c>
      <c r="AP947" s="25">
        <v>105</v>
      </c>
      <c r="AQ947" s="25">
        <v>0.249</v>
      </c>
      <c r="AR947" s="94">
        <v>1.426E-3</v>
      </c>
      <c r="AS947" s="157" t="s">
        <v>22</v>
      </c>
      <c r="AT947" s="93">
        <v>43648</v>
      </c>
      <c r="AU947" s="92" t="s">
        <v>22</v>
      </c>
      <c r="AV947" s="91" t="s">
        <v>152</v>
      </c>
      <c r="AW947" s="92" t="s">
        <v>48</v>
      </c>
      <c r="AX947" s="92" t="s">
        <v>48</v>
      </c>
      <c r="AY947" s="91" t="s">
        <v>152</v>
      </c>
      <c r="AZ947" s="23"/>
      <c r="BA947" s="25" t="s">
        <v>5639</v>
      </c>
      <c r="BB947" t="s">
        <v>25</v>
      </c>
      <c r="BC947" t="s">
        <v>2629</v>
      </c>
      <c r="BD947" t="str">
        <f>IF(Z947=BC947,"OK")</f>
        <v>OK</v>
      </c>
      <c r="BE947">
        <v>0.249</v>
      </c>
      <c r="BF947">
        <v>5.9999999999999995E-4</v>
      </c>
      <c r="BG947">
        <v>146</v>
      </c>
      <c r="BH947">
        <v>93</v>
      </c>
      <c r="BI947">
        <v>105</v>
      </c>
      <c r="BJ947">
        <v>0.249</v>
      </c>
      <c r="BK947">
        <v>1.426E-3</v>
      </c>
      <c r="BN947" s="183"/>
    </row>
    <row r="948" spans="1:66" ht="25.5" x14ac:dyDescent="0.25">
      <c r="A948" s="1"/>
      <c r="B948" s="94">
        <v>942</v>
      </c>
      <c r="C948" s="43">
        <v>1032885</v>
      </c>
      <c r="D948" s="26"/>
      <c r="E948" s="36" t="s">
        <v>5638</v>
      </c>
      <c r="F948" s="213" t="s">
        <v>21</v>
      </c>
      <c r="G948" s="41" t="s">
        <v>585</v>
      </c>
      <c r="H948" s="46" t="str">
        <f>IFERROR(IFERROR(IF(SEARCH("Usystems",$E948)&gt;0,"Usystems"),IF(SEARCH("RIIFO",$E948)&gt;0,"RIIFO","Uponor")),"Uponor")</f>
        <v>Uponor</v>
      </c>
      <c r="I948" s="25" t="str">
        <f>IFERROR(MID($D948,1,7)+0,"")</f>
        <v/>
      </c>
      <c r="J948" s="25" t="str">
        <f>IFERROR(MID($D948,10,7)+0,"")</f>
        <v/>
      </c>
      <c r="K948" s="25" t="str">
        <f>IFERROR(MID($D948,19,7)+0,"")</f>
        <v/>
      </c>
      <c r="L948" s="25" t="str">
        <f>IFERROR(MID($D948,28,7)+0,"")</f>
        <v/>
      </c>
      <c r="M948" s="25" t="str">
        <f>IF(IFERROR(MID($Q948,1,7)+0,"")&lt;1130000,IF(INDEX(C:C,MATCH(LEFT(Q948,7)+0,I:I,0))&lt;1130000,"",INDEX(C:C,MATCH(LEFT(Q948,7)+0,I:I,0))),IFERROR(MID($Q948,1,7)+0,""))</f>
        <v/>
      </c>
      <c r="N948" s="25" t="str">
        <f>IF(IFERROR(MID($Q948,10,7)+0,"")&lt;1130000,"",IFERROR(MID($Q948,10,7)+0,""))</f>
        <v/>
      </c>
      <c r="O948" s="25" t="str">
        <f>IF(IFERROR(MID($Q948,19,7)+0,"")&lt;1130000,"",IFERROR(MID($Q948,19,7)+0,""))</f>
        <v/>
      </c>
      <c r="P948" s="25" t="str">
        <f>IF(M948="","",IF(N948="",M948,M948&amp;", "&amp;N948))</f>
        <v/>
      </c>
      <c r="Q948" s="25"/>
      <c r="R948" s="25"/>
      <c r="S948" s="35" t="s">
        <v>5049</v>
      </c>
      <c r="T948" s="25" t="s">
        <v>36</v>
      </c>
      <c r="U948" s="185">
        <v>14601</v>
      </c>
      <c r="V948" s="188">
        <v>14601</v>
      </c>
      <c r="W948" s="189">
        <v>14601</v>
      </c>
      <c r="X948" s="31">
        <v>14601</v>
      </c>
      <c r="Y948" s="90">
        <f>IFERROR(ROUND(X948/W948-1,2),"")</f>
        <v>0</v>
      </c>
      <c r="Z948" s="31" t="str">
        <f>IF(OR(S948="VLD MLC components",S948="VLD MLC pipes",S948="VLD PEX components",S948="VLD PEX pipes",S948="VLD PHC components",S948="VLD PHC pipes",S948="Controls VLD"),"По запросу",X948)</f>
        <v>По запросу</v>
      </c>
      <c r="AA948" s="63">
        <f>ROUND(X948/1.2,3)</f>
        <v>12167.5</v>
      </c>
      <c r="AB948" s="23">
        <v>12167.5</v>
      </c>
      <c r="AC948" s="190">
        <f>IFERROR(ROUND(AA948/AB948-1,2),"")</f>
        <v>0</v>
      </c>
      <c r="AD948" s="25">
        <v>0.32300000000000001</v>
      </c>
      <c r="AE948" s="25">
        <v>8.0999999999999996E-4</v>
      </c>
      <c r="AF948" s="25">
        <v>2</v>
      </c>
      <c r="AG948" s="25">
        <v>2</v>
      </c>
      <c r="AH948" s="25">
        <v>2</v>
      </c>
      <c r="AI948" s="25">
        <v>2</v>
      </c>
      <c r="AJ948" s="25" t="s">
        <v>20</v>
      </c>
      <c r="AK948" s="22" t="s">
        <v>20</v>
      </c>
      <c r="AL948" s="25" t="s">
        <v>20</v>
      </c>
      <c r="AM948" s="25">
        <v>1</v>
      </c>
      <c r="AN948" s="25">
        <v>146</v>
      </c>
      <c r="AO948" s="25">
        <v>93</v>
      </c>
      <c r="AP948" s="25">
        <v>105</v>
      </c>
      <c r="AQ948" s="25">
        <v>0.32300000000000001</v>
      </c>
      <c r="AR948" s="94">
        <v>1.426E-3</v>
      </c>
      <c r="AS948" s="157" t="s">
        <v>22</v>
      </c>
      <c r="AT948" s="93">
        <v>43648</v>
      </c>
      <c r="AU948" s="92" t="s">
        <v>22</v>
      </c>
      <c r="AV948" s="91" t="s">
        <v>48</v>
      </c>
      <c r="AW948" s="92" t="s">
        <v>48</v>
      </c>
      <c r="AX948" s="92" t="s">
        <v>48</v>
      </c>
      <c r="AY948" s="91" t="s">
        <v>152</v>
      </c>
      <c r="AZ948" s="23"/>
      <c r="BA948" s="25">
        <v>0</v>
      </c>
      <c r="BB948" t="s">
        <v>48</v>
      </c>
      <c r="BC948" t="s">
        <v>2629</v>
      </c>
      <c r="BD948" t="str">
        <f>IF(Z948=BC948,"OK")</f>
        <v>OK</v>
      </c>
      <c r="BE948">
        <v>0.32300000000000001</v>
      </c>
      <c r="BF948">
        <v>8.0999999999999996E-4</v>
      </c>
      <c r="BG948">
        <v>146</v>
      </c>
      <c r="BH948">
        <v>93</v>
      </c>
      <c r="BI948">
        <v>105</v>
      </c>
      <c r="BJ948">
        <v>0.32300000000000001</v>
      </c>
      <c r="BK948">
        <v>1.426E-3</v>
      </c>
      <c r="BN948" s="183"/>
    </row>
    <row r="949" spans="1:66" ht="25.5" x14ac:dyDescent="0.25">
      <c r="A949" s="1"/>
      <c r="B949" s="94">
        <v>943</v>
      </c>
      <c r="C949" s="43">
        <v>1032886</v>
      </c>
      <c r="D949" s="26"/>
      <c r="E949" s="36" t="s">
        <v>5637</v>
      </c>
      <c r="F949" s="213" t="s">
        <v>21</v>
      </c>
      <c r="G949" s="41" t="s">
        <v>585</v>
      </c>
      <c r="H949" s="46" t="str">
        <f>IFERROR(IFERROR(IF(SEARCH("Usystems",$E949)&gt;0,"Usystems"),IF(SEARCH("RIIFO",$E949)&gt;0,"RIIFO","Uponor")),"Uponor")</f>
        <v>Uponor</v>
      </c>
      <c r="I949" s="25" t="str">
        <f>IFERROR(MID($D949,1,7)+0,"")</f>
        <v/>
      </c>
      <c r="J949" s="25" t="str">
        <f>IFERROR(MID($D949,10,7)+0,"")</f>
        <v/>
      </c>
      <c r="K949" s="25" t="str">
        <f>IFERROR(MID($D949,19,7)+0,"")</f>
        <v/>
      </c>
      <c r="L949" s="25" t="str">
        <f>IFERROR(MID($D949,28,7)+0,"")</f>
        <v/>
      </c>
      <c r="M949" s="25" t="str">
        <f>IF(IFERROR(MID($Q949,1,7)+0,"")&lt;1130000,IF(INDEX(C:C,MATCH(LEFT(Q949,7)+0,I:I,0))&lt;1130000,"",INDEX(C:C,MATCH(LEFT(Q949,7)+0,I:I,0))),IFERROR(MID($Q949,1,7)+0,""))</f>
        <v/>
      </c>
      <c r="N949" s="25" t="str">
        <f>IF(IFERROR(MID($Q949,10,7)+0,"")&lt;1130000,"",IFERROR(MID($Q949,10,7)+0,""))</f>
        <v/>
      </c>
      <c r="O949" s="25" t="str">
        <f>IF(IFERROR(MID($Q949,19,7)+0,"")&lt;1130000,"",IFERROR(MID($Q949,19,7)+0,""))</f>
        <v/>
      </c>
      <c r="P949" s="25" t="str">
        <f>IF(M949="","",IF(N949="",M949,M949&amp;", "&amp;N949))</f>
        <v/>
      </c>
      <c r="Q949" s="25"/>
      <c r="R949" s="25"/>
      <c r="S949" s="35" t="s">
        <v>5049</v>
      </c>
      <c r="T949" s="25" t="s">
        <v>36</v>
      </c>
      <c r="U949" s="185">
        <v>14601</v>
      </c>
      <c r="V949" s="188">
        <v>14601</v>
      </c>
      <c r="W949" s="189">
        <v>14601</v>
      </c>
      <c r="X949" s="31">
        <v>14601</v>
      </c>
      <c r="Y949" s="90">
        <f>IFERROR(ROUND(X949/W949-1,2),"")</f>
        <v>0</v>
      </c>
      <c r="Z949" s="31" t="str">
        <f>IF(OR(S949="VLD MLC components",S949="VLD MLC pipes",S949="VLD PEX components",S949="VLD PEX pipes",S949="VLD PHC components",S949="VLD PHC pipes",S949="Controls VLD"),"По запросу",X949)</f>
        <v>По запросу</v>
      </c>
      <c r="AA949" s="63">
        <f>ROUND(X949/1.2,3)</f>
        <v>12167.5</v>
      </c>
      <c r="AB949" s="23">
        <v>12167.5</v>
      </c>
      <c r="AC949" s="190">
        <f>IFERROR(ROUND(AA949/AB949-1,2),"")</f>
        <v>0</v>
      </c>
      <c r="AD949" s="25">
        <v>0.41799999999999998</v>
      </c>
      <c r="AE949" s="25">
        <v>9.7000000000000005E-4</v>
      </c>
      <c r="AF949" s="25">
        <v>2</v>
      </c>
      <c r="AG949" s="25">
        <v>2</v>
      </c>
      <c r="AH949" s="25">
        <v>2</v>
      </c>
      <c r="AI949" s="25">
        <v>2</v>
      </c>
      <c r="AJ949" s="25" t="s">
        <v>20</v>
      </c>
      <c r="AK949" s="22" t="s">
        <v>20</v>
      </c>
      <c r="AL949" s="25" t="s">
        <v>20</v>
      </c>
      <c r="AM949" s="25">
        <v>1</v>
      </c>
      <c r="AN949" s="25">
        <v>146</v>
      </c>
      <c r="AO949" s="25">
        <v>93</v>
      </c>
      <c r="AP949" s="25">
        <v>105</v>
      </c>
      <c r="AQ949" s="25">
        <v>0.41799999999999998</v>
      </c>
      <c r="AR949" s="94">
        <v>1.426E-3</v>
      </c>
      <c r="AS949" s="157" t="s">
        <v>22</v>
      </c>
      <c r="AT949" s="93">
        <v>43648</v>
      </c>
      <c r="AU949" s="92" t="s">
        <v>22</v>
      </c>
      <c r="AV949" s="91" t="s">
        <v>48</v>
      </c>
      <c r="AW949" s="92" t="s">
        <v>48</v>
      </c>
      <c r="AX949" s="92" t="s">
        <v>48</v>
      </c>
      <c r="AY949" s="91" t="s">
        <v>152</v>
      </c>
      <c r="AZ949" s="23"/>
      <c r="BA949" s="25">
        <v>0</v>
      </c>
      <c r="BB949" t="s">
        <v>48</v>
      </c>
      <c r="BC949" t="s">
        <v>2629</v>
      </c>
      <c r="BD949" t="str">
        <f>IF(Z949=BC949,"OK")</f>
        <v>OK</v>
      </c>
      <c r="BE949">
        <v>0.41799999999999998</v>
      </c>
      <c r="BF949">
        <v>9.7000000000000005E-4</v>
      </c>
      <c r="BG949">
        <v>146</v>
      </c>
      <c r="BH949">
        <v>93</v>
      </c>
      <c r="BI949">
        <v>105</v>
      </c>
      <c r="BJ949">
        <v>0.41799999999999998</v>
      </c>
      <c r="BK949">
        <v>1.426E-3</v>
      </c>
      <c r="BN949" s="183"/>
    </row>
    <row r="950" spans="1:66" ht="38.25" x14ac:dyDescent="0.25">
      <c r="A950" s="1"/>
      <c r="B950" s="94">
        <v>944</v>
      </c>
      <c r="C950" s="43">
        <v>1039944</v>
      </c>
      <c r="D950" s="25">
        <v>1022718</v>
      </c>
      <c r="E950" s="36" t="s">
        <v>5636</v>
      </c>
      <c r="F950" s="151" t="s">
        <v>655</v>
      </c>
      <c r="G950" s="41" t="s">
        <v>29</v>
      </c>
      <c r="H950" s="46" t="str">
        <f>IFERROR(IFERROR(IF(SEARCH("Usystems",$E950)&gt;0,"Usystems"),IF(SEARCH("RIIFO",$E950)&gt;0,"RIIFO","Uponor")),"Uponor")</f>
        <v>Uponor</v>
      </c>
      <c r="I950" s="25">
        <f>IFERROR(MID($D950,1,7)+0,"")</f>
        <v>1022718</v>
      </c>
      <c r="J950" s="25" t="str">
        <f>IFERROR(MID($D950,10,7)+0,"")</f>
        <v/>
      </c>
      <c r="K950" s="25" t="str">
        <f>IFERROR(MID($D950,19,7)+0,"")</f>
        <v/>
      </c>
      <c r="L950" s="25" t="str">
        <f>IFERROR(MID($D950,28,7)+0,"")</f>
        <v/>
      </c>
      <c r="M950" s="25">
        <f>IF(IFERROR(MID($Q950,1,7)+0,"")&lt;1130000,IF(INDEX(C:C,MATCH(LEFT(Q950,7)+0,I:I,0))&lt;1130000,"",INDEX(C:C,MATCH(LEFT(Q950,7)+0,I:I,0))),IFERROR(MID($Q950,1,7)+0,""))</f>
        <v>1237081</v>
      </c>
      <c r="N950" s="25" t="str">
        <f>IF(IFERROR(MID($Q950,10,7)+0,"")&lt;1130000,"",IFERROR(MID($Q950,10,7)+0,""))</f>
        <v/>
      </c>
      <c r="O950" s="25" t="str">
        <f>IF(IFERROR(MID($Q950,19,7)+0,"")&lt;1130000,"",IFERROR(MID($Q950,19,7)+0,""))</f>
        <v/>
      </c>
      <c r="P950" s="25">
        <f>IF(M950="","",IF(N950="",M950,M950&amp;", "&amp;N950))</f>
        <v>1237081</v>
      </c>
      <c r="Q950" s="25">
        <v>1237081</v>
      </c>
      <c r="R950" s="25"/>
      <c r="S950" s="35" t="s">
        <v>34</v>
      </c>
      <c r="T950" s="25" t="s">
        <v>36</v>
      </c>
      <c r="U950" s="185">
        <v>841</v>
      </c>
      <c r="V950" s="188">
        <v>841</v>
      </c>
      <c r="W950" s="189">
        <v>841</v>
      </c>
      <c r="X950" s="31">
        <v>841</v>
      </c>
      <c r="Y950" s="90">
        <f>IFERROR(ROUND(X950/W950-1,2),"")</f>
        <v>0</v>
      </c>
      <c r="Z950" s="31">
        <f>IF(OR(S950="VLD MLC components",S950="VLD MLC pipes",S950="VLD PEX components",S950="VLD PEX pipes",S950="VLD PHC components",S950="VLD PHC pipes",S950="Controls VLD"),"По запросу",X950)</f>
        <v>841</v>
      </c>
      <c r="AA950" s="63">
        <f>ROUND(X950/1.2,3)</f>
        <v>700.83299999999997</v>
      </c>
      <c r="AB950" s="23">
        <v>700.83299999999997</v>
      </c>
      <c r="AC950" s="190">
        <f>IFERROR(ROUND(AA950/AB950-1,2),"")</f>
        <v>0</v>
      </c>
      <c r="AD950" s="25">
        <v>2.5000000000000001E-2</v>
      </c>
      <c r="AE950" s="25">
        <v>6.3999999999999997E-5</v>
      </c>
      <c r="AF950" s="25">
        <v>1180</v>
      </c>
      <c r="AG950" s="25">
        <v>1180</v>
      </c>
      <c r="AH950" s="25">
        <v>1220</v>
      </c>
      <c r="AI950" s="25">
        <v>1290</v>
      </c>
      <c r="AJ950" s="25" t="s">
        <v>20</v>
      </c>
      <c r="AK950" s="22" t="s">
        <v>20</v>
      </c>
      <c r="AL950" s="25" t="s">
        <v>20</v>
      </c>
      <c r="AM950" s="25">
        <v>10</v>
      </c>
      <c r="AN950" s="25">
        <v>176</v>
      </c>
      <c r="AO950" s="25">
        <v>67</v>
      </c>
      <c r="AP950" s="25">
        <v>89</v>
      </c>
      <c r="AQ950" s="25">
        <v>0.247</v>
      </c>
      <c r="AR950" s="94">
        <v>1.049E-3</v>
      </c>
      <c r="AS950" s="157">
        <v>1290</v>
      </c>
      <c r="AT950" s="93">
        <v>43763</v>
      </c>
      <c r="AU950" s="92" t="s">
        <v>22</v>
      </c>
      <c r="AV950" s="91" t="s">
        <v>152</v>
      </c>
      <c r="AW950" s="92" t="s">
        <v>152</v>
      </c>
      <c r="AX950" s="92" t="s">
        <v>48</v>
      </c>
      <c r="AY950" s="91" t="s">
        <v>152</v>
      </c>
      <c r="AZ950" s="23"/>
      <c r="BA950" s="25" t="s">
        <v>5635</v>
      </c>
      <c r="BB950" t="s">
        <v>25</v>
      </c>
      <c r="BC950">
        <v>841</v>
      </c>
      <c r="BD950" t="str">
        <f>IF(Z950=BC950,"OK")</f>
        <v>OK</v>
      </c>
      <c r="BE950">
        <v>2.5000000000000001E-2</v>
      </c>
      <c r="BF950">
        <v>6.3999999999999997E-5</v>
      </c>
      <c r="BG950">
        <v>176</v>
      </c>
      <c r="BH950">
        <v>67</v>
      </c>
      <c r="BI950">
        <v>89</v>
      </c>
      <c r="BJ950">
        <v>0.247</v>
      </c>
      <c r="BK950">
        <v>1.049E-3</v>
      </c>
      <c r="BN950" s="183"/>
    </row>
    <row r="951" spans="1:66" ht="38.25" x14ac:dyDescent="0.25">
      <c r="A951" s="1"/>
      <c r="B951" s="94">
        <v>945</v>
      </c>
      <c r="C951" s="43">
        <v>1039945</v>
      </c>
      <c r="D951" s="25">
        <v>1022719</v>
      </c>
      <c r="E951" s="36" t="s">
        <v>5634</v>
      </c>
      <c r="F951" s="151" t="s">
        <v>655</v>
      </c>
      <c r="G951" s="41" t="s">
        <v>29</v>
      </c>
      <c r="H951" s="46" t="str">
        <f>IFERROR(IFERROR(IF(SEARCH("Usystems",$E951)&gt;0,"Usystems"),IF(SEARCH("RIIFO",$E951)&gt;0,"RIIFO","Uponor")),"Uponor")</f>
        <v>Uponor</v>
      </c>
      <c r="I951" s="25">
        <f>IFERROR(MID($D951,1,7)+0,"")</f>
        <v>1022719</v>
      </c>
      <c r="J951" s="25" t="str">
        <f>IFERROR(MID($D951,10,7)+0,"")</f>
        <v/>
      </c>
      <c r="K951" s="25" t="str">
        <f>IFERROR(MID($D951,19,7)+0,"")</f>
        <v/>
      </c>
      <c r="L951" s="25" t="str">
        <f>IFERROR(MID($D951,28,7)+0,"")</f>
        <v/>
      </c>
      <c r="M951" s="25">
        <f>IF(IFERROR(MID($Q951,1,7)+0,"")&lt;1130000,IF(INDEX(C:C,MATCH(LEFT(Q951,7)+0,I:I,0))&lt;1130000,"",INDEX(C:C,MATCH(LEFT(Q951,7)+0,I:I,0))),IFERROR(MID($Q951,1,7)+0,""))</f>
        <v>1237082</v>
      </c>
      <c r="N951" s="25" t="str">
        <f>IF(IFERROR(MID($Q951,10,7)+0,"")&lt;1130000,"",IFERROR(MID($Q951,10,7)+0,""))</f>
        <v/>
      </c>
      <c r="O951" s="25" t="str">
        <f>IF(IFERROR(MID($Q951,19,7)+0,"")&lt;1130000,"",IFERROR(MID($Q951,19,7)+0,""))</f>
        <v/>
      </c>
      <c r="P951" s="25">
        <f>IF(M951="","",IF(N951="",M951,M951&amp;", "&amp;N951))</f>
        <v>1237082</v>
      </c>
      <c r="Q951" s="25">
        <v>1237082</v>
      </c>
      <c r="R951" s="25"/>
      <c r="S951" s="35" t="s">
        <v>34</v>
      </c>
      <c r="T951" s="25" t="s">
        <v>36</v>
      </c>
      <c r="U951" s="185">
        <v>1122</v>
      </c>
      <c r="V951" s="188">
        <v>1122</v>
      </c>
      <c r="W951" s="189">
        <v>1122</v>
      </c>
      <c r="X951" s="31">
        <v>1122</v>
      </c>
      <c r="Y951" s="90">
        <f>IFERROR(ROUND(X951/W951-1,2),"")</f>
        <v>0</v>
      </c>
      <c r="Z951" s="31">
        <f>IF(OR(S951="VLD MLC components",S951="VLD MLC pipes",S951="VLD PEX components",S951="VLD PEX pipes",S951="VLD PHC components",S951="VLD PHC pipes",S951="Controls VLD"),"По запросу",X951)</f>
        <v>1122</v>
      </c>
      <c r="AA951" s="63">
        <f>ROUND(X951/1.2,3)</f>
        <v>935</v>
      </c>
      <c r="AB951" s="23">
        <v>935</v>
      </c>
      <c r="AC951" s="190">
        <f>IFERROR(ROUND(AA951/AB951-1,2),"")</f>
        <v>0</v>
      </c>
      <c r="AD951" s="25">
        <v>3.9E-2</v>
      </c>
      <c r="AE951" s="25">
        <v>9.5000000000000005E-5</v>
      </c>
      <c r="AF951" s="25">
        <v>125</v>
      </c>
      <c r="AG951" s="25">
        <v>125</v>
      </c>
      <c r="AH951" s="25">
        <v>175</v>
      </c>
      <c r="AI951" s="25">
        <v>205</v>
      </c>
      <c r="AJ951" s="25" t="s">
        <v>20</v>
      </c>
      <c r="AK951" s="22" t="s">
        <v>20</v>
      </c>
      <c r="AL951" s="25" t="s">
        <v>20</v>
      </c>
      <c r="AM951" s="25">
        <v>10</v>
      </c>
      <c r="AN951" s="25">
        <v>176</v>
      </c>
      <c r="AO951" s="25">
        <v>135</v>
      </c>
      <c r="AP951" s="25">
        <v>89</v>
      </c>
      <c r="AQ951" s="25">
        <v>0.38800000000000001</v>
      </c>
      <c r="AR951" s="94">
        <v>2.1150000000000001E-3</v>
      </c>
      <c r="AS951" s="157">
        <v>205</v>
      </c>
      <c r="AT951" s="93">
        <v>43763</v>
      </c>
      <c r="AU951" s="92" t="s">
        <v>22</v>
      </c>
      <c r="AV951" s="91" t="s">
        <v>152</v>
      </c>
      <c r="AW951" s="92" t="s">
        <v>152</v>
      </c>
      <c r="AX951" s="92" t="s">
        <v>48</v>
      </c>
      <c r="AY951" s="91" t="s">
        <v>152</v>
      </c>
      <c r="AZ951" s="23"/>
      <c r="BA951" s="25" t="s">
        <v>5620</v>
      </c>
      <c r="BB951" t="s">
        <v>25</v>
      </c>
      <c r="BC951">
        <v>1122</v>
      </c>
      <c r="BD951" t="str">
        <f>IF(Z951=BC951,"OK")</f>
        <v>OK</v>
      </c>
      <c r="BE951">
        <v>3.9E-2</v>
      </c>
      <c r="BF951">
        <v>9.5000000000000005E-5</v>
      </c>
      <c r="BG951">
        <v>176</v>
      </c>
      <c r="BH951">
        <v>135</v>
      </c>
      <c r="BI951">
        <v>89</v>
      </c>
      <c r="BJ951">
        <v>0.38800000000000001</v>
      </c>
      <c r="BK951">
        <v>2.1150000000000001E-3</v>
      </c>
      <c r="BN951" s="183"/>
    </row>
    <row r="952" spans="1:66" ht="38.25" x14ac:dyDescent="0.25">
      <c r="A952" s="1"/>
      <c r="B952" s="94">
        <v>946</v>
      </c>
      <c r="C952" s="43">
        <v>1039946</v>
      </c>
      <c r="D952" s="25">
        <v>1022720</v>
      </c>
      <c r="E952" s="36" t="s">
        <v>5633</v>
      </c>
      <c r="F952" s="151" t="s">
        <v>652</v>
      </c>
      <c r="G952" s="41" t="s">
        <v>29</v>
      </c>
      <c r="H952" s="46" t="str">
        <f>IFERROR(IFERROR(IF(SEARCH("Usystems",$E952)&gt;0,"Usystems"),IF(SEARCH("RIIFO",$E952)&gt;0,"RIIFO","Uponor")),"Uponor")</f>
        <v>Uponor</v>
      </c>
      <c r="I952" s="25">
        <f>IFERROR(MID($D952,1,7)+0,"")</f>
        <v>1022720</v>
      </c>
      <c r="J952" s="25" t="str">
        <f>IFERROR(MID($D952,10,7)+0,"")</f>
        <v/>
      </c>
      <c r="K952" s="25" t="str">
        <f>IFERROR(MID($D952,19,7)+0,"")</f>
        <v/>
      </c>
      <c r="L952" s="25" t="str">
        <f>IFERROR(MID($D952,28,7)+0,"")</f>
        <v/>
      </c>
      <c r="M952" s="25">
        <f>IF(IFERROR(MID($Q952,1,7)+0,"")&lt;1130000,IF(INDEX(C:C,MATCH(LEFT(Q952,7)+0,I:I,0))&lt;1130000,"",INDEX(C:C,MATCH(LEFT(Q952,7)+0,I:I,0))),IFERROR(MID($Q952,1,7)+0,""))</f>
        <v>1237083</v>
      </c>
      <c r="N952" s="25" t="str">
        <f>IF(IFERROR(MID($Q952,10,7)+0,"")&lt;1130000,"",IFERROR(MID($Q952,10,7)+0,""))</f>
        <v/>
      </c>
      <c r="O952" s="25" t="str">
        <f>IF(IFERROR(MID($Q952,19,7)+0,"")&lt;1130000,"",IFERROR(MID($Q952,19,7)+0,""))</f>
        <v/>
      </c>
      <c r="P952" s="25">
        <f>IF(M952="","",IF(N952="",M952,M952&amp;", "&amp;N952))</f>
        <v>1237083</v>
      </c>
      <c r="Q952" s="25">
        <v>1237083</v>
      </c>
      <c r="R952" s="25"/>
      <c r="S952" s="35" t="s">
        <v>34</v>
      </c>
      <c r="T952" s="25" t="s">
        <v>36</v>
      </c>
      <c r="U952" s="185">
        <v>1807</v>
      </c>
      <c r="V952" s="188">
        <v>1807</v>
      </c>
      <c r="W952" s="189">
        <v>1807</v>
      </c>
      <c r="X952" s="31">
        <v>1807</v>
      </c>
      <c r="Y952" s="90">
        <f>IFERROR(ROUND(X952/W952-1,2),"")</f>
        <v>0</v>
      </c>
      <c r="Z952" s="31">
        <f>IF(OR(S952="VLD MLC components",S952="VLD MLC pipes",S952="VLD PEX components",S952="VLD PEX pipes",S952="VLD PHC components",S952="VLD PHC pipes",S952="Controls VLD"),"По запросу",X952)</f>
        <v>1807</v>
      </c>
      <c r="AA952" s="63">
        <f>ROUND(X952/1.2,3)</f>
        <v>1505.8330000000001</v>
      </c>
      <c r="AB952" s="23">
        <v>1505.8330000000001</v>
      </c>
      <c r="AC952" s="190">
        <f>IFERROR(ROUND(AA952/AB952-1,2),"")</f>
        <v>0</v>
      </c>
      <c r="AD952" s="25">
        <v>8.3000000000000004E-2</v>
      </c>
      <c r="AE952" s="25">
        <v>1.47E-4</v>
      </c>
      <c r="AF952" s="25">
        <v>9</v>
      </c>
      <c r="AG952" s="25">
        <v>9</v>
      </c>
      <c r="AH952" s="25">
        <v>70</v>
      </c>
      <c r="AI952" s="25">
        <v>70</v>
      </c>
      <c r="AJ952" s="25" t="s">
        <v>20</v>
      </c>
      <c r="AK952" s="22" t="s">
        <v>20</v>
      </c>
      <c r="AL952" s="25" t="s">
        <v>20</v>
      </c>
      <c r="AM952" s="25">
        <v>5</v>
      </c>
      <c r="AN952" s="25">
        <v>176</v>
      </c>
      <c r="AO952" s="25">
        <v>135</v>
      </c>
      <c r="AP952" s="25">
        <v>89</v>
      </c>
      <c r="AQ952" s="25">
        <v>0.41399999999999998</v>
      </c>
      <c r="AR952" s="94">
        <v>2.1150000000000001E-3</v>
      </c>
      <c r="AS952" s="157">
        <v>95</v>
      </c>
      <c r="AT952" s="93">
        <v>43763</v>
      </c>
      <c r="AU952" s="92" t="s">
        <v>22</v>
      </c>
      <c r="AV952" s="91" t="s">
        <v>152</v>
      </c>
      <c r="AW952" s="92" t="s">
        <v>152</v>
      </c>
      <c r="AX952" s="92" t="s">
        <v>48</v>
      </c>
      <c r="AY952" s="91" t="s">
        <v>152</v>
      </c>
      <c r="AZ952" s="23"/>
      <c r="BA952" s="25" t="s">
        <v>5613</v>
      </c>
      <c r="BB952" t="s">
        <v>25</v>
      </c>
      <c r="BC952">
        <v>1807</v>
      </c>
      <c r="BD952" t="str">
        <f>IF(Z952=BC952,"OK")</f>
        <v>OK</v>
      </c>
      <c r="BE952">
        <v>8.3000000000000004E-2</v>
      </c>
      <c r="BF952">
        <v>1.47E-4</v>
      </c>
      <c r="BG952">
        <v>176</v>
      </c>
      <c r="BH952">
        <v>135</v>
      </c>
      <c r="BI952">
        <v>89</v>
      </c>
      <c r="BJ952">
        <v>0.41399999999999998</v>
      </c>
      <c r="BK952">
        <v>2.1150000000000001E-3</v>
      </c>
      <c r="BN952" s="183"/>
    </row>
    <row r="953" spans="1:66" ht="38.25" x14ac:dyDescent="0.25">
      <c r="A953" s="1"/>
      <c r="B953" s="94">
        <v>947</v>
      </c>
      <c r="C953" s="43">
        <v>1039947</v>
      </c>
      <c r="D953" s="25">
        <v>1022721</v>
      </c>
      <c r="E953" s="36" t="s">
        <v>5632</v>
      </c>
      <c r="F953" s="151" t="s">
        <v>652</v>
      </c>
      <c r="G953" s="41" t="s">
        <v>29</v>
      </c>
      <c r="H953" s="46" t="str">
        <f>IFERROR(IFERROR(IF(SEARCH("Usystems",$E953)&gt;0,"Usystems"),IF(SEARCH("RIIFO",$E953)&gt;0,"RIIFO","Uponor")),"Uponor")</f>
        <v>Uponor</v>
      </c>
      <c r="I953" s="25">
        <f>IFERROR(MID($D953,1,7)+0,"")</f>
        <v>1022721</v>
      </c>
      <c r="J953" s="25" t="str">
        <f>IFERROR(MID($D953,10,7)+0,"")</f>
        <v/>
      </c>
      <c r="K953" s="25" t="str">
        <f>IFERROR(MID($D953,19,7)+0,"")</f>
        <v/>
      </c>
      <c r="L953" s="25" t="str">
        <f>IFERROR(MID($D953,28,7)+0,"")</f>
        <v/>
      </c>
      <c r="M953" s="25">
        <f>IF(IFERROR(MID($Q953,1,7)+0,"")&lt;1130000,IF(INDEX(C:C,MATCH(LEFT(Q953,7)+0,I:I,0))&lt;1130000,"",INDEX(C:C,MATCH(LEFT(Q953,7)+0,I:I,0))),IFERROR(MID($Q953,1,7)+0,""))</f>
        <v>1237084</v>
      </c>
      <c r="N953" s="25" t="str">
        <f>IF(IFERROR(MID($Q953,10,7)+0,"")&lt;1130000,"",IFERROR(MID($Q953,10,7)+0,""))</f>
        <v/>
      </c>
      <c r="O953" s="25" t="str">
        <f>IF(IFERROR(MID($Q953,19,7)+0,"")&lt;1130000,"",IFERROR(MID($Q953,19,7)+0,""))</f>
        <v/>
      </c>
      <c r="P953" s="25">
        <f>IF(M953="","",IF(N953="",M953,M953&amp;", "&amp;N953))</f>
        <v>1237084</v>
      </c>
      <c r="Q953" s="25">
        <v>1237084</v>
      </c>
      <c r="R953" s="25"/>
      <c r="S953" s="35" t="s">
        <v>34</v>
      </c>
      <c r="T953" s="25" t="s">
        <v>36</v>
      </c>
      <c r="U953" s="185">
        <v>2785</v>
      </c>
      <c r="V953" s="188">
        <v>2785</v>
      </c>
      <c r="W953" s="189">
        <v>2785</v>
      </c>
      <c r="X953" s="31">
        <v>2785</v>
      </c>
      <c r="Y953" s="90">
        <f>IFERROR(ROUND(X953/W953-1,2),"")</f>
        <v>0</v>
      </c>
      <c r="Z953" s="31">
        <f>IF(OR(S953="VLD MLC components",S953="VLD MLC pipes",S953="VLD PEX components",S953="VLD PEX pipes",S953="VLD PHC components",S953="VLD PHC pipes",S953="Controls VLD"),"По запросу",X953)</f>
        <v>2785</v>
      </c>
      <c r="AA953" s="63">
        <f>ROUND(X953/1.2,3)</f>
        <v>2320.8330000000001</v>
      </c>
      <c r="AB953" s="23">
        <v>2320.8330000000001</v>
      </c>
      <c r="AC953" s="190">
        <f>IFERROR(ROUND(AA953/AB953-1,2),"")</f>
        <v>0</v>
      </c>
      <c r="AD953" s="25">
        <v>0.115</v>
      </c>
      <c r="AE953" s="25">
        <v>2.8299999999999999E-4</v>
      </c>
      <c r="AF953" s="25">
        <v>26</v>
      </c>
      <c r="AG953" s="25">
        <v>30</v>
      </c>
      <c r="AH953" s="25">
        <v>30</v>
      </c>
      <c r="AI953" s="25">
        <v>30</v>
      </c>
      <c r="AJ953" s="25" t="s">
        <v>20</v>
      </c>
      <c r="AK953" s="22" t="s">
        <v>20</v>
      </c>
      <c r="AL953" s="25" t="s">
        <v>20</v>
      </c>
      <c r="AM953" s="25">
        <v>5</v>
      </c>
      <c r="AN953" s="25">
        <v>176</v>
      </c>
      <c r="AO953" s="25">
        <v>135</v>
      </c>
      <c r="AP953" s="25">
        <v>89</v>
      </c>
      <c r="AQ953" s="25">
        <v>0.57299999999999995</v>
      </c>
      <c r="AR953" s="94">
        <v>2.1150000000000001E-3</v>
      </c>
      <c r="AS953" s="157">
        <v>30</v>
      </c>
      <c r="AT953" s="93">
        <v>43763</v>
      </c>
      <c r="AU953" s="92" t="s">
        <v>22</v>
      </c>
      <c r="AV953" s="91" t="s">
        <v>152</v>
      </c>
      <c r="AW953" s="92" t="s">
        <v>152</v>
      </c>
      <c r="AX953" s="92" t="s">
        <v>48</v>
      </c>
      <c r="AY953" s="91" t="s">
        <v>152</v>
      </c>
      <c r="AZ953" s="23"/>
      <c r="BA953" s="25" t="s">
        <v>5608</v>
      </c>
      <c r="BB953" t="s">
        <v>25</v>
      </c>
      <c r="BC953">
        <v>2785</v>
      </c>
      <c r="BD953" t="str">
        <f>IF(Z953=BC953,"OK")</f>
        <v>OK</v>
      </c>
      <c r="BE953">
        <v>0.115</v>
      </c>
      <c r="BF953">
        <v>2.8299999999999999E-4</v>
      </c>
      <c r="BG953">
        <v>176</v>
      </c>
      <c r="BH953">
        <v>135</v>
      </c>
      <c r="BI953">
        <v>89</v>
      </c>
      <c r="BJ953">
        <v>0.57299999999999995</v>
      </c>
      <c r="BK953">
        <v>2.1150000000000001E-3</v>
      </c>
      <c r="BN953" s="183"/>
    </row>
    <row r="954" spans="1:66" ht="38.25" x14ac:dyDescent="0.25">
      <c r="A954" s="1"/>
      <c r="B954" s="94">
        <v>948</v>
      </c>
      <c r="C954" s="43">
        <v>1046390</v>
      </c>
      <c r="D954" s="37" t="s">
        <v>22</v>
      </c>
      <c r="E954" s="27" t="s">
        <v>5631</v>
      </c>
      <c r="F954" s="151" t="s">
        <v>757</v>
      </c>
      <c r="G954" s="41" t="s">
        <v>29</v>
      </c>
      <c r="H954" s="46" t="str">
        <f>IFERROR(IFERROR(IF(SEARCH("Usystems",$E954)&gt;0,"Usystems"),IF(SEARCH("RIIFO",$E954)&gt;0,"RIIFO","Uponor")),"Uponor")</f>
        <v>Uponor</v>
      </c>
      <c r="I954" s="25" t="str">
        <f>IFERROR(MID($D954,1,7)+0,"")</f>
        <v/>
      </c>
      <c r="J954" s="25" t="str">
        <f>IFERROR(MID($D954,10,7)+0,"")</f>
        <v/>
      </c>
      <c r="K954" s="25" t="str">
        <f>IFERROR(MID($D954,19,7)+0,"")</f>
        <v/>
      </c>
      <c r="L954" s="25" t="str">
        <f>IFERROR(MID($D954,28,7)+0,"")</f>
        <v/>
      </c>
      <c r="M954" s="25">
        <f>IF(IFERROR(MID($Q954,1,7)+0,"")&lt;1130000,IF(INDEX(C:C,MATCH(LEFT(Q954,7)+0,I:I,0))&lt;1130000,"",INDEX(C:C,MATCH(LEFT(Q954,7)+0,I:I,0))),IFERROR(MID($Q954,1,7)+0,""))</f>
        <v>1237085</v>
      </c>
      <c r="N954" s="25" t="str">
        <f>IF(IFERROR(MID($Q954,10,7)+0,"")&lt;1130000,"",IFERROR(MID($Q954,10,7)+0,""))</f>
        <v/>
      </c>
      <c r="O954" s="25" t="str">
        <f>IF(IFERROR(MID($Q954,19,7)+0,"")&lt;1130000,"",IFERROR(MID($Q954,19,7)+0,""))</f>
        <v/>
      </c>
      <c r="P954" s="25">
        <f>IF(M954="","",IF(N954="",M954,M954&amp;", "&amp;N954))</f>
        <v>1237085</v>
      </c>
      <c r="Q954" s="25">
        <v>1237085</v>
      </c>
      <c r="R954" s="37"/>
      <c r="S954" s="35" t="s">
        <v>34</v>
      </c>
      <c r="T954" s="25" t="s">
        <v>36</v>
      </c>
      <c r="U954" s="185">
        <v>4629</v>
      </c>
      <c r="V954" s="188">
        <v>5614</v>
      </c>
      <c r="W954" s="189">
        <v>5614</v>
      </c>
      <c r="X954" s="31">
        <v>5614</v>
      </c>
      <c r="Y954" s="90">
        <f>IFERROR(ROUND(X954/W954-1,2),"")</f>
        <v>0</v>
      </c>
      <c r="Z954" s="31">
        <f>IF(OR(S954="VLD MLC components",S954="VLD MLC pipes",S954="VLD PEX components",S954="VLD PEX pipes",S954="VLD PHC components",S954="VLD PHC pipes",S954="Controls VLD"),"По запросу",X954)</f>
        <v>5614</v>
      </c>
      <c r="AA954" s="63">
        <f>ROUND(X954/1.2,3)</f>
        <v>4678.3329999999996</v>
      </c>
      <c r="AB954" s="23">
        <v>4678.3329999999996</v>
      </c>
      <c r="AC954" s="190">
        <f>IFERROR(ROUND(AA954/AB954-1,2),"")</f>
        <v>0</v>
      </c>
      <c r="AD954" s="25">
        <v>0.19</v>
      </c>
      <c r="AE954" s="25">
        <v>6.1899999999999998E-4</v>
      </c>
      <c r="AF954" s="25">
        <v>0</v>
      </c>
      <c r="AG954" s="25">
        <v>15</v>
      </c>
      <c r="AH954" s="25">
        <v>15</v>
      </c>
      <c r="AI954" s="25">
        <v>15</v>
      </c>
      <c r="AJ954" s="25" t="s">
        <v>20</v>
      </c>
      <c r="AK954" s="42" t="s">
        <v>19</v>
      </c>
      <c r="AL954" s="25" t="s">
        <v>20</v>
      </c>
      <c r="AM954" s="25">
        <v>5</v>
      </c>
      <c r="AN954" s="25">
        <v>185</v>
      </c>
      <c r="AO954" s="25">
        <v>92</v>
      </c>
      <c r="AP954" s="25">
        <v>185</v>
      </c>
      <c r="AQ954" s="25">
        <v>0.95</v>
      </c>
      <c r="AR954" s="94">
        <v>3.1489999999999999E-3</v>
      </c>
      <c r="AS954" s="157">
        <v>10</v>
      </c>
      <c r="AT954" s="93" t="s">
        <v>22</v>
      </c>
      <c r="AU954" s="92" t="s">
        <v>22</v>
      </c>
      <c r="AV954" s="91" t="s">
        <v>152</v>
      </c>
      <c r="AW954" s="92" t="s">
        <v>48</v>
      </c>
      <c r="AX954" s="92" t="s">
        <v>48</v>
      </c>
      <c r="AY954" s="91" t="s">
        <v>152</v>
      </c>
      <c r="AZ954" s="23"/>
      <c r="BA954" s="25" t="s">
        <v>5630</v>
      </c>
      <c r="BB954" t="s">
        <v>25</v>
      </c>
      <c r="BC954">
        <v>5614</v>
      </c>
      <c r="BD954" t="str">
        <f>IF(Z954=BC954,"OK")</f>
        <v>OK</v>
      </c>
      <c r="BE954">
        <v>0.19</v>
      </c>
      <c r="BF954">
        <v>6.1899999999999998E-4</v>
      </c>
      <c r="BG954">
        <v>185</v>
      </c>
      <c r="BH954">
        <v>92</v>
      </c>
      <c r="BI954">
        <v>185</v>
      </c>
      <c r="BJ954">
        <v>0.95</v>
      </c>
      <c r="BK954">
        <v>3.1489999999999999E-3</v>
      </c>
      <c r="BN954" s="183"/>
    </row>
    <row r="955" spans="1:66" ht="25.5" x14ac:dyDescent="0.25">
      <c r="A955" s="1"/>
      <c r="B955" s="94">
        <v>949</v>
      </c>
      <c r="C955" s="43">
        <v>1046391</v>
      </c>
      <c r="D955" s="37" t="s">
        <v>22</v>
      </c>
      <c r="E955" s="27" t="s">
        <v>5629</v>
      </c>
      <c r="F955" s="151" t="s">
        <v>21</v>
      </c>
      <c r="G955" s="41" t="s">
        <v>585</v>
      </c>
      <c r="H955" s="46" t="str">
        <f>IFERROR(IFERROR(IF(SEARCH("Usystems",$E955)&gt;0,"Usystems"),IF(SEARCH("RIIFO",$E955)&gt;0,"RIIFO","Uponor")),"Uponor")</f>
        <v>Uponor</v>
      </c>
      <c r="I955" s="25" t="str">
        <f>IFERROR(MID($D955,1,7)+0,"")</f>
        <v/>
      </c>
      <c r="J955" s="25" t="str">
        <f>IFERROR(MID($D955,10,7)+0,"")</f>
        <v/>
      </c>
      <c r="K955" s="25" t="str">
        <f>IFERROR(MID($D955,19,7)+0,"")</f>
        <v/>
      </c>
      <c r="L955" s="25" t="str">
        <f>IFERROR(MID($D955,28,7)+0,"")</f>
        <v/>
      </c>
      <c r="M955" s="25" t="str">
        <f>IF(IFERROR(MID($Q955,1,7)+0,"")&lt;1130000,IF(INDEX(C:C,MATCH(LEFT(Q955,7)+0,I:I,0))&lt;1130000,"",INDEX(C:C,MATCH(LEFT(Q955,7)+0,I:I,0))),IFERROR(MID($Q955,1,7)+0,""))</f>
        <v/>
      </c>
      <c r="N955" s="25" t="str">
        <f>IF(IFERROR(MID($Q955,10,7)+0,"")&lt;1130000,"",IFERROR(MID($Q955,10,7)+0,""))</f>
        <v/>
      </c>
      <c r="O955" s="25" t="str">
        <f>IF(IFERROR(MID($Q955,19,7)+0,"")&lt;1130000,"",IFERROR(MID($Q955,19,7)+0,""))</f>
        <v/>
      </c>
      <c r="P955" s="25" t="str">
        <f>IF(M955="","",IF(N955="",M955,M955&amp;", "&amp;N955))</f>
        <v/>
      </c>
      <c r="Q955" s="37" t="s">
        <v>22</v>
      </c>
      <c r="R955" s="37"/>
      <c r="S955" s="35" t="s">
        <v>5049</v>
      </c>
      <c r="T955" s="25" t="s">
        <v>36</v>
      </c>
      <c r="U955" s="185">
        <v>6600</v>
      </c>
      <c r="V955" s="188">
        <v>6600</v>
      </c>
      <c r="W955" s="189">
        <v>6600</v>
      </c>
      <c r="X955" s="31">
        <v>6600</v>
      </c>
      <c r="Y955" s="90">
        <f>IFERROR(ROUND(X955/W955-1,2),"")</f>
        <v>0</v>
      </c>
      <c r="Z955" s="31" t="str">
        <f>IF(OR(S955="VLD MLC components",S955="VLD MLC pipes",S955="VLD PEX components",S955="VLD PEX pipes",S955="VLD PHC components",S955="VLD PHC pipes",S955="Controls VLD"),"По запросу",X955)</f>
        <v>По запросу</v>
      </c>
      <c r="AA955" s="63">
        <f>ROUND(X955/1.2,3)</f>
        <v>5500</v>
      </c>
      <c r="AB955" s="23">
        <v>5500</v>
      </c>
      <c r="AC955" s="190">
        <f>IFERROR(ROUND(AA955/AB955-1,2),"")</f>
        <v>0</v>
      </c>
      <c r="AD955" s="25">
        <v>0.26800000000000002</v>
      </c>
      <c r="AE955" s="25">
        <v>1.658E-3</v>
      </c>
      <c r="AF955" s="25">
        <v>7</v>
      </c>
      <c r="AG955" s="25">
        <v>9</v>
      </c>
      <c r="AH955" s="25">
        <v>9</v>
      </c>
      <c r="AI955" s="25">
        <v>9</v>
      </c>
      <c r="AJ955" s="25" t="s">
        <v>20</v>
      </c>
      <c r="AK955" s="22" t="s">
        <v>20</v>
      </c>
      <c r="AL955" s="25" t="s">
        <v>20</v>
      </c>
      <c r="AM955" s="25">
        <v>3</v>
      </c>
      <c r="AN955" s="25">
        <v>280</v>
      </c>
      <c r="AO955" s="25">
        <v>187</v>
      </c>
      <c r="AP955" s="25">
        <v>95</v>
      </c>
      <c r="AQ955" s="25">
        <v>0.80400000000000005</v>
      </c>
      <c r="AR955" s="94">
        <v>4.9740000000000001E-3</v>
      </c>
      <c r="AS955" s="157" t="s">
        <v>22</v>
      </c>
      <c r="AT955" s="93" t="s">
        <v>22</v>
      </c>
      <c r="AU955" s="92" t="s">
        <v>22</v>
      </c>
      <c r="AV955" s="91" t="s">
        <v>152</v>
      </c>
      <c r="AW955" s="92" t="s">
        <v>48</v>
      </c>
      <c r="AX955" s="92" t="s">
        <v>48</v>
      </c>
      <c r="AY955" s="91" t="s">
        <v>152</v>
      </c>
      <c r="AZ955" s="23"/>
      <c r="BA955" s="25" t="s">
        <v>5598</v>
      </c>
      <c r="BB955" t="s">
        <v>25</v>
      </c>
      <c r="BC955" t="s">
        <v>2629</v>
      </c>
      <c r="BD955" t="str">
        <f>IF(Z955=BC955,"OK")</f>
        <v>OK</v>
      </c>
      <c r="BE955">
        <v>0.26800000000000002</v>
      </c>
      <c r="BF955">
        <v>1.658E-3</v>
      </c>
      <c r="BG955">
        <v>280</v>
      </c>
      <c r="BH955">
        <v>187</v>
      </c>
      <c r="BI955">
        <v>95</v>
      </c>
      <c r="BJ955">
        <v>0.80400000000000005</v>
      </c>
      <c r="BK955">
        <v>4.9740000000000001E-3</v>
      </c>
      <c r="BN955" s="183"/>
    </row>
    <row r="956" spans="1:66" ht="25.5" x14ac:dyDescent="0.25">
      <c r="A956" s="1"/>
      <c r="B956" s="94">
        <v>950</v>
      </c>
      <c r="C956" s="43">
        <v>1032887</v>
      </c>
      <c r="D956" s="25"/>
      <c r="E956" s="30" t="s">
        <v>5628</v>
      </c>
      <c r="F956" s="151" t="s">
        <v>667</v>
      </c>
      <c r="G956" s="41" t="s">
        <v>585</v>
      </c>
      <c r="H956" s="46" t="str">
        <f>IFERROR(IFERROR(IF(SEARCH("Usystems",$E956)&gt;0,"Usystems"),IF(SEARCH("RIIFO",$E956)&gt;0,"RIIFO","Uponor")),"Uponor")</f>
        <v>Uponor</v>
      </c>
      <c r="I956" s="25" t="str">
        <f>IFERROR(MID($D956,1,7)+0,"")</f>
        <v/>
      </c>
      <c r="J956" s="25" t="str">
        <f>IFERROR(MID($D956,10,7)+0,"")</f>
        <v/>
      </c>
      <c r="K956" s="25" t="str">
        <f>IFERROR(MID($D956,19,7)+0,"")</f>
        <v/>
      </c>
      <c r="L956" s="25" t="str">
        <f>IFERROR(MID($D956,28,7)+0,"")</f>
        <v/>
      </c>
      <c r="M956" s="25" t="str">
        <f>IF(IFERROR(MID($Q956,1,7)+0,"")&lt;1130000,IF(INDEX(C:C,MATCH(LEFT(Q956,7)+0,I:I,0))&lt;1130000,"",INDEX(C:C,MATCH(LEFT(Q956,7)+0,I:I,0))),IFERROR(MID($Q956,1,7)+0,""))</f>
        <v/>
      </c>
      <c r="N956" s="25" t="str">
        <f>IF(IFERROR(MID($Q956,10,7)+0,"")&lt;1130000,"",IFERROR(MID($Q956,10,7)+0,""))</f>
        <v/>
      </c>
      <c r="O956" s="25" t="str">
        <f>IF(IFERROR(MID($Q956,19,7)+0,"")&lt;1130000,"",IFERROR(MID($Q956,19,7)+0,""))</f>
        <v/>
      </c>
      <c r="P956" s="25" t="str">
        <f>IF(M956="","",IF(N956="",M956,M956&amp;", "&amp;N956))</f>
        <v/>
      </c>
      <c r="Q956" s="25"/>
      <c r="R956" s="25"/>
      <c r="S956" s="35" t="s">
        <v>5049</v>
      </c>
      <c r="T956" s="25" t="s">
        <v>36</v>
      </c>
      <c r="U956" s="185">
        <v>16449</v>
      </c>
      <c r="V956" s="188">
        <v>16449</v>
      </c>
      <c r="W956" s="189">
        <v>16449</v>
      </c>
      <c r="X956" s="31">
        <v>16449</v>
      </c>
      <c r="Y956" s="90">
        <f>IFERROR(ROUND(X956/W956-1,2),"")</f>
        <v>0</v>
      </c>
      <c r="Z956" s="31" t="str">
        <f>IF(OR(S956="VLD MLC components",S956="VLD MLC pipes",S956="VLD PEX components",S956="VLD PEX pipes",S956="VLD PHC components",S956="VLD PHC pipes",S956="Controls VLD"),"По запросу",X956)</f>
        <v>По запросу</v>
      </c>
      <c r="AA956" s="63">
        <f>ROUND(X956/1.2,3)</f>
        <v>13707.5</v>
      </c>
      <c r="AB956" s="23">
        <v>13707.5</v>
      </c>
      <c r="AC956" s="190">
        <f>IFERROR(ROUND(AA956/AB956-1,2),"")</f>
        <v>0</v>
      </c>
      <c r="AD956" s="25">
        <v>0.63</v>
      </c>
      <c r="AE956" s="25">
        <v>3.7629999999999999E-3</v>
      </c>
      <c r="AF956" s="25">
        <v>17</v>
      </c>
      <c r="AG956" s="25">
        <v>17</v>
      </c>
      <c r="AH956" s="25">
        <v>17</v>
      </c>
      <c r="AI956" s="25">
        <v>17</v>
      </c>
      <c r="AJ956" s="25" t="s">
        <v>20</v>
      </c>
      <c r="AK956" s="22" t="s">
        <v>20</v>
      </c>
      <c r="AL956" s="25" t="s">
        <v>20</v>
      </c>
      <c r="AM956" s="25">
        <v>1</v>
      </c>
      <c r="AN956" s="25">
        <v>224</v>
      </c>
      <c r="AO956" s="25">
        <v>160</v>
      </c>
      <c r="AP956" s="25">
        <v>105</v>
      </c>
      <c r="AQ956" s="25">
        <v>0.63</v>
      </c>
      <c r="AR956" s="94">
        <v>3.7629999999999999E-3</v>
      </c>
      <c r="AS956" s="157">
        <v>17</v>
      </c>
      <c r="AT956" s="93">
        <v>43784</v>
      </c>
      <c r="AU956" s="92" t="s">
        <v>22</v>
      </c>
      <c r="AV956" s="91" t="s">
        <v>152</v>
      </c>
      <c r="AW956" s="92" t="s">
        <v>152</v>
      </c>
      <c r="AX956" s="92" t="s">
        <v>48</v>
      </c>
      <c r="AY956" s="91" t="s">
        <v>152</v>
      </c>
      <c r="AZ956" s="23"/>
      <c r="BA956" s="25" t="s">
        <v>5627</v>
      </c>
      <c r="BB956" t="s">
        <v>25</v>
      </c>
      <c r="BC956" t="s">
        <v>2629</v>
      </c>
      <c r="BD956" t="str">
        <f>IF(Z956=BC956,"OK")</f>
        <v>OK</v>
      </c>
      <c r="BE956">
        <v>0.63</v>
      </c>
      <c r="BF956">
        <v>3.7629999999999999E-3</v>
      </c>
      <c r="BG956">
        <v>224</v>
      </c>
      <c r="BH956">
        <v>160</v>
      </c>
      <c r="BI956">
        <v>105</v>
      </c>
      <c r="BJ956">
        <v>0.63</v>
      </c>
      <c r="BK956">
        <v>3.7629999999999999E-3</v>
      </c>
      <c r="BN956" s="183"/>
    </row>
    <row r="957" spans="1:66" ht="25.5" x14ac:dyDescent="0.25">
      <c r="A957" s="1"/>
      <c r="B957" s="94">
        <v>951</v>
      </c>
      <c r="C957" s="43">
        <v>1032888</v>
      </c>
      <c r="D957" s="25"/>
      <c r="E957" s="30" t="s">
        <v>5626</v>
      </c>
      <c r="F957" s="151" t="s">
        <v>667</v>
      </c>
      <c r="G957" s="41" t="s">
        <v>585</v>
      </c>
      <c r="H957" s="46" t="str">
        <f>IFERROR(IFERROR(IF(SEARCH("Usystems",$E957)&gt;0,"Usystems"),IF(SEARCH("RIIFO",$E957)&gt;0,"RIIFO","Uponor")),"Uponor")</f>
        <v>Uponor</v>
      </c>
      <c r="I957" s="25" t="str">
        <f>IFERROR(MID($D957,1,7)+0,"")</f>
        <v/>
      </c>
      <c r="J957" s="25" t="str">
        <f>IFERROR(MID($D957,10,7)+0,"")</f>
        <v/>
      </c>
      <c r="K957" s="25" t="str">
        <f>IFERROR(MID($D957,19,7)+0,"")</f>
        <v/>
      </c>
      <c r="L957" s="25" t="str">
        <f>IFERROR(MID($D957,28,7)+0,"")</f>
        <v/>
      </c>
      <c r="M957" s="25" t="str">
        <f>IF(IFERROR(MID($Q957,1,7)+0,"")&lt;1130000,IF(INDEX(C:C,MATCH(LEFT(Q957,7)+0,I:I,0))&lt;1130000,"",INDEX(C:C,MATCH(LEFT(Q957,7)+0,I:I,0))),IFERROR(MID($Q957,1,7)+0,""))</f>
        <v/>
      </c>
      <c r="N957" s="25" t="str">
        <f>IF(IFERROR(MID($Q957,10,7)+0,"")&lt;1130000,"",IFERROR(MID($Q957,10,7)+0,""))</f>
        <v/>
      </c>
      <c r="O957" s="25" t="str">
        <f>IF(IFERROR(MID($Q957,19,7)+0,"")&lt;1130000,"",IFERROR(MID($Q957,19,7)+0,""))</f>
        <v/>
      </c>
      <c r="P957" s="25" t="str">
        <f>IF(M957="","",IF(N957="",M957,M957&amp;", "&amp;N957))</f>
        <v/>
      </c>
      <c r="Q957" s="25"/>
      <c r="R957" s="25"/>
      <c r="S957" s="35" t="s">
        <v>5049</v>
      </c>
      <c r="T957" s="25" t="s">
        <v>36</v>
      </c>
      <c r="U957" s="185">
        <v>23843</v>
      </c>
      <c r="V957" s="188">
        <v>23843</v>
      </c>
      <c r="W957" s="189">
        <v>23843</v>
      </c>
      <c r="X957" s="31">
        <v>23843</v>
      </c>
      <c r="Y957" s="90">
        <f>IFERROR(ROUND(X957/W957-1,2),"")</f>
        <v>0</v>
      </c>
      <c r="Z957" s="31" t="str">
        <f>IF(OR(S957="VLD MLC components",S957="VLD MLC pipes",S957="VLD PEX components",S957="VLD PEX pipes",S957="VLD PHC components",S957="VLD PHC pipes",S957="Controls VLD"),"По запросу",X957)</f>
        <v>По запросу</v>
      </c>
      <c r="AA957" s="63">
        <f>ROUND(X957/1.2,3)</f>
        <v>19869.167000000001</v>
      </c>
      <c r="AB957" s="23">
        <v>19869.167000000001</v>
      </c>
      <c r="AC957" s="190">
        <f>IFERROR(ROUND(AA957/AB957-1,2),"")</f>
        <v>0</v>
      </c>
      <c r="AD957" s="25">
        <v>0.94099999999999995</v>
      </c>
      <c r="AE957" s="25">
        <v>3.7629999999999999E-3</v>
      </c>
      <c r="AF957" s="25">
        <v>6</v>
      </c>
      <c r="AG957" s="25">
        <v>6</v>
      </c>
      <c r="AH957" s="25">
        <v>6</v>
      </c>
      <c r="AI957" s="25">
        <v>6</v>
      </c>
      <c r="AJ957" s="25" t="s">
        <v>20</v>
      </c>
      <c r="AK957" s="22" t="s">
        <v>20</v>
      </c>
      <c r="AL957" s="25" t="s">
        <v>20</v>
      </c>
      <c r="AM957" s="25">
        <v>1</v>
      </c>
      <c r="AN957" s="25">
        <v>224</v>
      </c>
      <c r="AO957" s="25">
        <v>160</v>
      </c>
      <c r="AP957" s="25">
        <v>105</v>
      </c>
      <c r="AQ957" s="25">
        <v>0.94099999999999995</v>
      </c>
      <c r="AR957" s="94">
        <v>3.7629999999999999E-3</v>
      </c>
      <c r="AS957" s="157">
        <v>6</v>
      </c>
      <c r="AT957" s="93">
        <v>43784</v>
      </c>
      <c r="AU957" s="92" t="s">
        <v>22</v>
      </c>
      <c r="AV957" s="91" t="s">
        <v>152</v>
      </c>
      <c r="AW957" s="92" t="s">
        <v>152</v>
      </c>
      <c r="AX957" s="92" t="s">
        <v>48</v>
      </c>
      <c r="AY957" s="91" t="s">
        <v>152</v>
      </c>
      <c r="AZ957" s="23"/>
      <c r="BA957" s="25" t="s">
        <v>5625</v>
      </c>
      <c r="BB957" t="s">
        <v>25</v>
      </c>
      <c r="BC957" t="s">
        <v>2629</v>
      </c>
      <c r="BD957" t="str">
        <f>IF(Z957=BC957,"OK")</f>
        <v>OK</v>
      </c>
      <c r="BE957">
        <v>0.94099999999999995</v>
      </c>
      <c r="BF957">
        <v>3.7629999999999999E-3</v>
      </c>
      <c r="BG957">
        <v>224</v>
      </c>
      <c r="BH957">
        <v>160</v>
      </c>
      <c r="BI957">
        <v>105</v>
      </c>
      <c r="BJ957">
        <v>0.94099999999999995</v>
      </c>
      <c r="BK957">
        <v>3.7629999999999999E-3</v>
      </c>
      <c r="BN957" s="183"/>
    </row>
    <row r="958" spans="1:66" ht="38.25" x14ac:dyDescent="0.25">
      <c r="A958" s="1"/>
      <c r="B958" s="94">
        <v>952</v>
      </c>
      <c r="C958" s="43">
        <v>1039948</v>
      </c>
      <c r="D958" s="25">
        <v>1022722</v>
      </c>
      <c r="E958" s="36" t="s">
        <v>5624</v>
      </c>
      <c r="F958" s="151" t="s">
        <v>652</v>
      </c>
      <c r="G958" s="41" t="s">
        <v>29</v>
      </c>
      <c r="H958" s="46" t="str">
        <f>IFERROR(IFERROR(IF(SEARCH("Usystems",$E958)&gt;0,"Usystems"),IF(SEARCH("RIIFO",$E958)&gt;0,"RIIFO","Uponor")),"Uponor")</f>
        <v>Uponor</v>
      </c>
      <c r="I958" s="25">
        <f>IFERROR(MID($D958,1,7)+0,"")</f>
        <v>1022722</v>
      </c>
      <c r="J958" s="25" t="str">
        <f>IFERROR(MID($D958,10,7)+0,"")</f>
        <v/>
      </c>
      <c r="K958" s="25" t="str">
        <f>IFERROR(MID($D958,19,7)+0,"")</f>
        <v/>
      </c>
      <c r="L958" s="25" t="str">
        <f>IFERROR(MID($D958,28,7)+0,"")</f>
        <v/>
      </c>
      <c r="M958" s="25">
        <f>IF(IFERROR(MID($Q958,1,7)+0,"")&lt;1130000,IF(INDEX(C:C,MATCH(LEFT(Q958,7)+0,I:I,0))&lt;1130000,"",INDEX(C:C,MATCH(LEFT(Q958,7)+0,I:I,0))),IFERROR(MID($Q958,1,7)+0,""))</f>
        <v>1237091</v>
      </c>
      <c r="N958" s="25" t="str">
        <f>IF(IFERROR(MID($Q958,10,7)+0,"")&lt;1130000,"",IFERROR(MID($Q958,10,7)+0,""))</f>
        <v/>
      </c>
      <c r="O958" s="25" t="str">
        <f>IF(IFERROR(MID($Q958,19,7)+0,"")&lt;1130000,"",IFERROR(MID($Q958,19,7)+0,""))</f>
        <v/>
      </c>
      <c r="P958" s="25">
        <f>IF(M958="","",IF(N958="",M958,M958&amp;", "&amp;N958))</f>
        <v>1237091</v>
      </c>
      <c r="Q958" s="25">
        <v>1237091</v>
      </c>
      <c r="R958" s="25"/>
      <c r="S958" s="35" t="s">
        <v>34</v>
      </c>
      <c r="T958" s="25" t="s">
        <v>36</v>
      </c>
      <c r="U958" s="185">
        <v>1122</v>
      </c>
      <c r="V958" s="188">
        <v>1122</v>
      </c>
      <c r="W958" s="189">
        <v>1122</v>
      </c>
      <c r="X958" s="31">
        <v>1122</v>
      </c>
      <c r="Y958" s="90">
        <f>IFERROR(ROUND(X958/W958-1,2),"")</f>
        <v>0</v>
      </c>
      <c r="Z958" s="31">
        <f>IF(OR(S958="VLD MLC components",S958="VLD MLC pipes",S958="VLD PEX components",S958="VLD PEX pipes",S958="VLD PHC components",S958="VLD PHC pipes",S958="Controls VLD"),"По запросу",X958)</f>
        <v>1122</v>
      </c>
      <c r="AA958" s="63">
        <f>ROUND(X958/1.2,3)</f>
        <v>935</v>
      </c>
      <c r="AB958" s="23">
        <v>935</v>
      </c>
      <c r="AC958" s="190">
        <f>IFERROR(ROUND(AA958/AB958-1,2),"")</f>
        <v>0</v>
      </c>
      <c r="AD958" s="25">
        <v>0.03</v>
      </c>
      <c r="AE958" s="25">
        <v>8.2000000000000001E-5</v>
      </c>
      <c r="AF958" s="25">
        <v>635</v>
      </c>
      <c r="AG958" s="25">
        <v>635</v>
      </c>
      <c r="AH958" s="25">
        <v>635</v>
      </c>
      <c r="AI958" s="25">
        <v>635</v>
      </c>
      <c r="AJ958" s="25" t="s">
        <v>20</v>
      </c>
      <c r="AK958" s="22" t="s">
        <v>20</v>
      </c>
      <c r="AL958" s="25" t="s">
        <v>20</v>
      </c>
      <c r="AM958" s="25">
        <v>10</v>
      </c>
      <c r="AN958" s="25">
        <v>176</v>
      </c>
      <c r="AO958" s="25">
        <v>67</v>
      </c>
      <c r="AP958" s="25">
        <v>89</v>
      </c>
      <c r="AQ958" s="25">
        <v>0.29899999999999999</v>
      </c>
      <c r="AR958" s="94">
        <v>1.049E-3</v>
      </c>
      <c r="AS958" s="157">
        <v>635</v>
      </c>
      <c r="AT958" s="93">
        <v>43763</v>
      </c>
      <c r="AU958" s="92" t="s">
        <v>22</v>
      </c>
      <c r="AV958" s="91" t="s">
        <v>152</v>
      </c>
      <c r="AW958" s="92" t="s">
        <v>152</v>
      </c>
      <c r="AX958" s="92" t="s">
        <v>48</v>
      </c>
      <c r="AY958" s="91" t="s">
        <v>152</v>
      </c>
      <c r="AZ958" s="23"/>
      <c r="BA958" s="25" t="s">
        <v>5620</v>
      </c>
      <c r="BB958" t="s">
        <v>25</v>
      </c>
      <c r="BC958">
        <v>1122</v>
      </c>
      <c r="BD958" t="str">
        <f>IF(Z958=BC958,"OK")</f>
        <v>OK</v>
      </c>
      <c r="BE958">
        <v>0.03</v>
      </c>
      <c r="BF958">
        <v>8.2000000000000001E-5</v>
      </c>
      <c r="BG958">
        <v>176</v>
      </c>
      <c r="BH958">
        <v>67</v>
      </c>
      <c r="BI958">
        <v>89</v>
      </c>
      <c r="BJ958">
        <v>0.29899999999999999</v>
      </c>
      <c r="BK958">
        <v>1.049E-3</v>
      </c>
      <c r="BN958" s="183"/>
    </row>
    <row r="959" spans="1:66" ht="38.25" x14ac:dyDescent="0.25">
      <c r="A959" s="1"/>
      <c r="B959" s="94">
        <v>953</v>
      </c>
      <c r="C959" s="43">
        <v>1039949</v>
      </c>
      <c r="D959" s="25">
        <v>1022723</v>
      </c>
      <c r="E959" s="36" t="s">
        <v>5623</v>
      </c>
      <c r="F959" s="151" t="s">
        <v>655</v>
      </c>
      <c r="G959" s="41" t="s">
        <v>29</v>
      </c>
      <c r="H959" s="46" t="str">
        <f>IFERROR(IFERROR(IF(SEARCH("Usystems",$E959)&gt;0,"Usystems"),IF(SEARCH("RIIFO",$E959)&gt;0,"RIIFO","Uponor")),"Uponor")</f>
        <v>Uponor</v>
      </c>
      <c r="I959" s="25">
        <f>IFERROR(MID($D959,1,7)+0,"")</f>
        <v>1022723</v>
      </c>
      <c r="J959" s="25" t="str">
        <f>IFERROR(MID($D959,10,7)+0,"")</f>
        <v/>
      </c>
      <c r="K959" s="25" t="str">
        <f>IFERROR(MID($D959,19,7)+0,"")</f>
        <v/>
      </c>
      <c r="L959" s="25" t="str">
        <f>IFERROR(MID($D959,28,7)+0,"")</f>
        <v/>
      </c>
      <c r="M959" s="25">
        <f>IF(IFERROR(MID($Q959,1,7)+0,"")&lt;1130000,IF(INDEX(C:C,MATCH(LEFT(Q959,7)+0,I:I,0))&lt;1130000,"",INDEX(C:C,MATCH(LEFT(Q959,7)+0,I:I,0))),IFERROR(MID($Q959,1,7)+0,""))</f>
        <v>1237092</v>
      </c>
      <c r="N959" s="25" t="str">
        <f>IF(IFERROR(MID($Q959,10,7)+0,"")&lt;1130000,"",IFERROR(MID($Q959,10,7)+0,""))</f>
        <v/>
      </c>
      <c r="O959" s="25" t="str">
        <f>IF(IFERROR(MID($Q959,19,7)+0,"")&lt;1130000,"",IFERROR(MID($Q959,19,7)+0,""))</f>
        <v/>
      </c>
      <c r="P959" s="25">
        <f>IF(M959="","",IF(N959="",M959,M959&amp;", "&amp;N959))</f>
        <v>1237092</v>
      </c>
      <c r="Q959" s="25">
        <v>1237092</v>
      </c>
      <c r="R959" s="25"/>
      <c r="S959" s="35" t="s">
        <v>34</v>
      </c>
      <c r="T959" s="25" t="s">
        <v>36</v>
      </c>
      <c r="U959" s="185">
        <v>1122</v>
      </c>
      <c r="V959" s="188">
        <v>1122</v>
      </c>
      <c r="W959" s="189">
        <v>1122</v>
      </c>
      <c r="X959" s="31">
        <v>1122</v>
      </c>
      <c r="Y959" s="90">
        <f>IFERROR(ROUND(X959/W959-1,2),"")</f>
        <v>0</v>
      </c>
      <c r="Z959" s="31">
        <f>IF(OR(S959="VLD MLC components",S959="VLD MLC pipes",S959="VLD PEX components",S959="VLD PEX pipes",S959="VLD PHC components",S959="VLD PHC pipes",S959="Controls VLD"),"По запросу",X959)</f>
        <v>1122</v>
      </c>
      <c r="AA959" s="63">
        <f>ROUND(X959/1.2,3)</f>
        <v>935</v>
      </c>
      <c r="AB959" s="23">
        <v>935</v>
      </c>
      <c r="AC959" s="190">
        <f>IFERROR(ROUND(AA959/AB959-1,2),"")</f>
        <v>0</v>
      </c>
      <c r="AD959" s="25">
        <v>3.2000000000000001E-2</v>
      </c>
      <c r="AE959" s="25">
        <v>9.0000000000000006E-5</v>
      </c>
      <c r="AF959" s="25">
        <v>1323</v>
      </c>
      <c r="AG959" s="25">
        <v>1353</v>
      </c>
      <c r="AH959" s="25">
        <v>1353</v>
      </c>
      <c r="AI959" s="25">
        <v>1353</v>
      </c>
      <c r="AJ959" s="25" t="s">
        <v>20</v>
      </c>
      <c r="AK959" s="22" t="s">
        <v>20</v>
      </c>
      <c r="AL959" s="25" t="s">
        <v>20</v>
      </c>
      <c r="AM959" s="25">
        <v>10</v>
      </c>
      <c r="AN959" s="25">
        <v>176</v>
      </c>
      <c r="AO959" s="25">
        <v>67</v>
      </c>
      <c r="AP959" s="25">
        <v>89</v>
      </c>
      <c r="AQ959" s="25">
        <v>0.32</v>
      </c>
      <c r="AR959" s="94">
        <v>1.049E-3</v>
      </c>
      <c r="AS959" s="157">
        <v>1363</v>
      </c>
      <c r="AT959" s="93">
        <v>43763</v>
      </c>
      <c r="AU959" s="92" t="s">
        <v>22</v>
      </c>
      <c r="AV959" s="91" t="s">
        <v>152</v>
      </c>
      <c r="AW959" s="92" t="s">
        <v>152</v>
      </c>
      <c r="AX959" s="92" t="s">
        <v>48</v>
      </c>
      <c r="AY959" s="91" t="s">
        <v>152</v>
      </c>
      <c r="AZ959" s="23"/>
      <c r="BA959" s="25" t="s">
        <v>5620</v>
      </c>
      <c r="BB959" t="s">
        <v>25</v>
      </c>
      <c r="BC959">
        <v>1122</v>
      </c>
      <c r="BD959" t="str">
        <f>IF(Z959=BC959,"OK")</f>
        <v>OK</v>
      </c>
      <c r="BE959">
        <v>3.2000000000000001E-2</v>
      </c>
      <c r="BF959">
        <v>9.0000000000000006E-5</v>
      </c>
      <c r="BG959">
        <v>176</v>
      </c>
      <c r="BH959">
        <v>67</v>
      </c>
      <c r="BI959">
        <v>89</v>
      </c>
      <c r="BJ959">
        <v>0.32</v>
      </c>
      <c r="BK959">
        <v>1.049E-3</v>
      </c>
      <c r="BN959" s="183"/>
    </row>
    <row r="960" spans="1:66" ht="38.25" x14ac:dyDescent="0.25">
      <c r="A960" s="1"/>
      <c r="B960" s="94">
        <v>954</v>
      </c>
      <c r="C960" s="43">
        <v>1039950</v>
      </c>
      <c r="D960" s="25">
        <v>1022724</v>
      </c>
      <c r="E960" s="36" t="s">
        <v>5622</v>
      </c>
      <c r="F960" s="151" t="s">
        <v>655</v>
      </c>
      <c r="G960" s="41" t="s">
        <v>29</v>
      </c>
      <c r="H960" s="46" t="str">
        <f>IFERROR(IFERROR(IF(SEARCH("Usystems",$E960)&gt;0,"Usystems"),IF(SEARCH("RIIFO",$E960)&gt;0,"RIIFO","Uponor")),"Uponor")</f>
        <v>Uponor</v>
      </c>
      <c r="I960" s="25">
        <f>IFERROR(MID($D960,1,7)+0,"")</f>
        <v>1022724</v>
      </c>
      <c r="J960" s="25" t="str">
        <f>IFERROR(MID($D960,10,7)+0,"")</f>
        <v/>
      </c>
      <c r="K960" s="25" t="str">
        <f>IFERROR(MID($D960,19,7)+0,"")</f>
        <v/>
      </c>
      <c r="L960" s="25" t="str">
        <f>IFERROR(MID($D960,28,7)+0,"")</f>
        <v/>
      </c>
      <c r="M960" s="25">
        <f>IF(IFERROR(MID($Q960,1,7)+0,"")&lt;1130000,IF(INDEX(C:C,MATCH(LEFT(Q960,7)+0,I:I,0))&lt;1130000,"",INDEX(C:C,MATCH(LEFT(Q960,7)+0,I:I,0))),IFERROR(MID($Q960,1,7)+0,""))</f>
        <v>1237093</v>
      </c>
      <c r="N960" s="25" t="str">
        <f>IF(IFERROR(MID($Q960,10,7)+0,"")&lt;1130000,"",IFERROR(MID($Q960,10,7)+0,""))</f>
        <v/>
      </c>
      <c r="O960" s="25" t="str">
        <f>IF(IFERROR(MID($Q960,19,7)+0,"")&lt;1130000,"",IFERROR(MID($Q960,19,7)+0,""))</f>
        <v/>
      </c>
      <c r="P960" s="25">
        <f>IF(M960="","",IF(N960="",M960,M960&amp;", "&amp;N960))</f>
        <v>1237093</v>
      </c>
      <c r="Q960" s="25">
        <v>1237093</v>
      </c>
      <c r="R960" s="25"/>
      <c r="S960" s="35" t="s">
        <v>34</v>
      </c>
      <c r="T960" s="25" t="s">
        <v>36</v>
      </c>
      <c r="U960" s="185">
        <v>1122</v>
      </c>
      <c r="V960" s="188">
        <v>1122</v>
      </c>
      <c r="W960" s="189">
        <v>1122</v>
      </c>
      <c r="X960" s="31">
        <v>1122</v>
      </c>
      <c r="Y960" s="90">
        <f>IFERROR(ROUND(X960/W960-1,2),"")</f>
        <v>0</v>
      </c>
      <c r="Z960" s="31">
        <f>IF(OR(S960="VLD MLC components",S960="VLD MLC pipes",S960="VLD PEX components",S960="VLD PEX pipes",S960="VLD PHC components",S960="VLD PHC pipes",S960="Controls VLD"),"По запросу",X960)</f>
        <v>1122</v>
      </c>
      <c r="AA960" s="63">
        <f>ROUND(X960/1.2,3)</f>
        <v>935</v>
      </c>
      <c r="AB960" s="23">
        <v>935</v>
      </c>
      <c r="AC960" s="190">
        <f>IFERROR(ROUND(AA960/AB960-1,2),"")</f>
        <v>0</v>
      </c>
      <c r="AD960" s="25">
        <v>3.9E-2</v>
      </c>
      <c r="AE960" s="25">
        <v>9.2E-5</v>
      </c>
      <c r="AF960" s="25">
        <v>963</v>
      </c>
      <c r="AG960" s="25">
        <v>993</v>
      </c>
      <c r="AH960" s="25">
        <v>993</v>
      </c>
      <c r="AI960" s="25">
        <v>1073</v>
      </c>
      <c r="AJ960" s="25" t="s">
        <v>20</v>
      </c>
      <c r="AK960" s="22" t="s">
        <v>20</v>
      </c>
      <c r="AL960" s="25" t="s">
        <v>20</v>
      </c>
      <c r="AM960" s="25">
        <v>10</v>
      </c>
      <c r="AN960" s="25">
        <v>176</v>
      </c>
      <c r="AO960" s="25">
        <v>135</v>
      </c>
      <c r="AP960" s="25">
        <v>89</v>
      </c>
      <c r="AQ960" s="25">
        <v>0.38900000000000001</v>
      </c>
      <c r="AR960" s="94">
        <v>2.1150000000000001E-3</v>
      </c>
      <c r="AS960" s="157">
        <v>1093</v>
      </c>
      <c r="AT960" s="93">
        <v>43763</v>
      </c>
      <c r="AU960" s="92" t="s">
        <v>22</v>
      </c>
      <c r="AV960" s="91" t="s">
        <v>152</v>
      </c>
      <c r="AW960" s="92" t="s">
        <v>152</v>
      </c>
      <c r="AX960" s="92" t="s">
        <v>48</v>
      </c>
      <c r="AY960" s="91" t="s">
        <v>152</v>
      </c>
      <c r="AZ960" s="23"/>
      <c r="BA960" s="25" t="s">
        <v>5620</v>
      </c>
      <c r="BB960" t="s">
        <v>25</v>
      </c>
      <c r="BC960">
        <v>1122</v>
      </c>
      <c r="BD960" t="str">
        <f>IF(Z960=BC960,"OK")</f>
        <v>OK</v>
      </c>
      <c r="BE960">
        <v>3.9E-2</v>
      </c>
      <c r="BF960">
        <v>9.2E-5</v>
      </c>
      <c r="BG960">
        <v>176</v>
      </c>
      <c r="BH960">
        <v>135</v>
      </c>
      <c r="BI960">
        <v>89</v>
      </c>
      <c r="BJ960">
        <v>0.38900000000000001</v>
      </c>
      <c r="BK960">
        <v>2.1150000000000001E-3</v>
      </c>
      <c r="BN960" s="183"/>
    </row>
    <row r="961" spans="1:66" ht="38.25" x14ac:dyDescent="0.25">
      <c r="A961" s="1"/>
      <c r="B961" s="94">
        <v>955</v>
      </c>
      <c r="C961" s="43">
        <v>1039951</v>
      </c>
      <c r="D961" s="25">
        <v>1022725</v>
      </c>
      <c r="E961" s="36" t="s">
        <v>5621</v>
      </c>
      <c r="F961" s="151" t="s">
        <v>655</v>
      </c>
      <c r="G961" s="41" t="s">
        <v>29</v>
      </c>
      <c r="H961" s="46" t="str">
        <f>IFERROR(IFERROR(IF(SEARCH("Usystems",$E961)&gt;0,"Usystems"),IF(SEARCH("RIIFO",$E961)&gt;0,"RIIFO","Uponor")),"Uponor")</f>
        <v>Uponor</v>
      </c>
      <c r="I961" s="25">
        <f>IFERROR(MID($D961,1,7)+0,"")</f>
        <v>1022725</v>
      </c>
      <c r="J961" s="25" t="str">
        <f>IFERROR(MID($D961,10,7)+0,"")</f>
        <v/>
      </c>
      <c r="K961" s="25" t="str">
        <f>IFERROR(MID($D961,19,7)+0,"")</f>
        <v/>
      </c>
      <c r="L961" s="25" t="str">
        <f>IFERROR(MID($D961,28,7)+0,"")</f>
        <v/>
      </c>
      <c r="M961" s="25">
        <f>IF(IFERROR(MID($Q961,1,7)+0,"")&lt;1130000,IF(INDEX(C:C,MATCH(LEFT(Q961,7)+0,I:I,0))&lt;1130000,"",INDEX(C:C,MATCH(LEFT(Q961,7)+0,I:I,0))),IFERROR(MID($Q961,1,7)+0,""))</f>
        <v>1237094</v>
      </c>
      <c r="N961" s="25" t="str">
        <f>IF(IFERROR(MID($Q961,10,7)+0,"")&lt;1130000,"",IFERROR(MID($Q961,10,7)+0,""))</f>
        <v/>
      </c>
      <c r="O961" s="25" t="str">
        <f>IF(IFERROR(MID($Q961,19,7)+0,"")&lt;1130000,"",IFERROR(MID($Q961,19,7)+0,""))</f>
        <v/>
      </c>
      <c r="P961" s="25">
        <f>IF(M961="","",IF(N961="",M961,M961&amp;", "&amp;N961))</f>
        <v>1237094</v>
      </c>
      <c r="Q961" s="25">
        <v>1237094</v>
      </c>
      <c r="R961" s="25"/>
      <c r="S961" s="35" t="s">
        <v>34</v>
      </c>
      <c r="T961" s="25" t="s">
        <v>36</v>
      </c>
      <c r="U961" s="185">
        <v>1122</v>
      </c>
      <c r="V961" s="188">
        <v>1122</v>
      </c>
      <c r="W961" s="189">
        <v>1122</v>
      </c>
      <c r="X961" s="31">
        <v>1122</v>
      </c>
      <c r="Y961" s="90">
        <f>IFERROR(ROUND(X961/W961-1,2),"")</f>
        <v>0</v>
      </c>
      <c r="Z961" s="31">
        <f>IF(OR(S961="VLD MLC components",S961="VLD MLC pipes",S961="VLD PEX components",S961="VLD PEX pipes",S961="VLD PHC components",S961="VLD PHC pipes",S961="Controls VLD"),"По запросу",X961)</f>
        <v>1122</v>
      </c>
      <c r="AA961" s="63">
        <f>ROUND(X961/1.2,3)</f>
        <v>935</v>
      </c>
      <c r="AB961" s="23">
        <v>935</v>
      </c>
      <c r="AC961" s="190">
        <f>IFERROR(ROUND(AA961/AB961-1,2),"")</f>
        <v>0</v>
      </c>
      <c r="AD961" s="25">
        <v>3.5000000000000003E-2</v>
      </c>
      <c r="AE961" s="25">
        <v>9.2999999999999997E-5</v>
      </c>
      <c r="AF961" s="25">
        <v>800</v>
      </c>
      <c r="AG961" s="25">
        <v>800</v>
      </c>
      <c r="AH961" s="25">
        <v>800</v>
      </c>
      <c r="AI961" s="25">
        <v>800</v>
      </c>
      <c r="AJ961" s="25" t="s">
        <v>20</v>
      </c>
      <c r="AK961" s="22" t="s">
        <v>20</v>
      </c>
      <c r="AL961" s="25" t="s">
        <v>20</v>
      </c>
      <c r="AM961" s="25">
        <v>10</v>
      </c>
      <c r="AN961" s="25">
        <v>176</v>
      </c>
      <c r="AO961" s="25">
        <v>135</v>
      </c>
      <c r="AP961" s="25">
        <v>89</v>
      </c>
      <c r="AQ961" s="25">
        <v>0.35399999999999998</v>
      </c>
      <c r="AR961" s="94">
        <v>2.1150000000000001E-3</v>
      </c>
      <c r="AS961" s="157">
        <v>800</v>
      </c>
      <c r="AT961" s="93">
        <v>43763</v>
      </c>
      <c r="AU961" s="92" t="s">
        <v>22</v>
      </c>
      <c r="AV961" s="91" t="s">
        <v>152</v>
      </c>
      <c r="AW961" s="92" t="s">
        <v>152</v>
      </c>
      <c r="AX961" s="92" t="s">
        <v>48</v>
      </c>
      <c r="AY961" s="91" t="s">
        <v>152</v>
      </c>
      <c r="AZ961" s="23"/>
      <c r="BA961" s="25" t="s">
        <v>5620</v>
      </c>
      <c r="BB961" t="s">
        <v>25</v>
      </c>
      <c r="BC961">
        <v>1122</v>
      </c>
      <c r="BD961" t="str">
        <f>IF(Z961=BC961,"OK")</f>
        <v>OK</v>
      </c>
      <c r="BE961">
        <v>3.5000000000000003E-2</v>
      </c>
      <c r="BF961">
        <v>9.2999999999999997E-5</v>
      </c>
      <c r="BG961">
        <v>176</v>
      </c>
      <c r="BH961">
        <v>135</v>
      </c>
      <c r="BI961">
        <v>89</v>
      </c>
      <c r="BJ961">
        <v>0.35399999999999998</v>
      </c>
      <c r="BK961">
        <v>2.1150000000000001E-3</v>
      </c>
      <c r="BN961" s="183"/>
    </row>
    <row r="962" spans="1:66" ht="38.25" x14ac:dyDescent="0.25">
      <c r="A962" s="1"/>
      <c r="B962" s="94">
        <v>956</v>
      </c>
      <c r="C962" s="43">
        <v>1039952</v>
      </c>
      <c r="D962" s="25">
        <v>1022726</v>
      </c>
      <c r="E962" s="36" t="s">
        <v>5619</v>
      </c>
      <c r="F962" s="151" t="s">
        <v>652</v>
      </c>
      <c r="G962" s="41" t="s">
        <v>29</v>
      </c>
      <c r="H962" s="46" t="str">
        <f>IFERROR(IFERROR(IF(SEARCH("Usystems",$E962)&gt;0,"Usystems"),IF(SEARCH("RIIFO",$E962)&gt;0,"RIIFO","Uponor")),"Uponor")</f>
        <v>Uponor</v>
      </c>
      <c r="I962" s="25">
        <f>IFERROR(MID($D962,1,7)+0,"")</f>
        <v>1022726</v>
      </c>
      <c r="J962" s="25" t="str">
        <f>IFERROR(MID($D962,10,7)+0,"")</f>
        <v/>
      </c>
      <c r="K962" s="25" t="str">
        <f>IFERROR(MID($D962,19,7)+0,"")</f>
        <v/>
      </c>
      <c r="L962" s="25" t="str">
        <f>IFERROR(MID($D962,28,7)+0,"")</f>
        <v/>
      </c>
      <c r="M962" s="25">
        <f>IF(IFERROR(MID($Q962,1,7)+0,"")&lt;1130000,IF(INDEX(C:C,MATCH(LEFT(Q962,7)+0,I:I,0))&lt;1130000,"",INDEX(C:C,MATCH(LEFT(Q962,7)+0,I:I,0))),IFERROR(MID($Q962,1,7)+0,""))</f>
        <v>1237096</v>
      </c>
      <c r="N962" s="25" t="str">
        <f>IF(IFERROR(MID($Q962,10,7)+0,"")&lt;1130000,"",IFERROR(MID($Q962,10,7)+0,""))</f>
        <v/>
      </c>
      <c r="O962" s="25" t="str">
        <f>IF(IFERROR(MID($Q962,19,7)+0,"")&lt;1130000,"",IFERROR(MID($Q962,19,7)+0,""))</f>
        <v/>
      </c>
      <c r="P962" s="25">
        <f>IF(M962="","",IF(N962="",M962,M962&amp;", "&amp;N962))</f>
        <v>1237096</v>
      </c>
      <c r="Q962" s="25">
        <v>1237096</v>
      </c>
      <c r="R962" s="25"/>
      <c r="S962" s="35" t="s">
        <v>34</v>
      </c>
      <c r="T962" s="25" t="s">
        <v>36</v>
      </c>
      <c r="U962" s="185">
        <v>1807</v>
      </c>
      <c r="V962" s="188">
        <v>1807</v>
      </c>
      <c r="W962" s="189">
        <v>1807</v>
      </c>
      <c r="X962" s="31">
        <v>1807</v>
      </c>
      <c r="Y962" s="90">
        <f>IFERROR(ROUND(X962/W962-1,2),"")</f>
        <v>0</v>
      </c>
      <c r="Z962" s="31">
        <f>IF(OR(S962="VLD MLC components",S962="VLD MLC pipes",S962="VLD PEX components",S962="VLD PEX pipes",S962="VLD PHC components",S962="VLD PHC pipes",S962="Controls VLD"),"По запросу",X962)</f>
        <v>1807</v>
      </c>
      <c r="AA962" s="63">
        <f>ROUND(X962/1.2,3)</f>
        <v>1505.8330000000001</v>
      </c>
      <c r="AB962" s="23">
        <v>1505.8330000000001</v>
      </c>
      <c r="AC962" s="190">
        <f>IFERROR(ROUND(AA962/AB962-1,2),"")</f>
        <v>0</v>
      </c>
      <c r="AD962" s="25">
        <v>5.8999999999999997E-2</v>
      </c>
      <c r="AE962" s="25">
        <v>1.66E-4</v>
      </c>
      <c r="AF962" s="25">
        <v>380</v>
      </c>
      <c r="AG962" s="25">
        <v>380</v>
      </c>
      <c r="AH962" s="25">
        <v>380</v>
      </c>
      <c r="AI962" s="25">
        <v>380</v>
      </c>
      <c r="AJ962" s="25" t="s">
        <v>20</v>
      </c>
      <c r="AK962" s="22" t="s">
        <v>20</v>
      </c>
      <c r="AL962" s="25" t="s">
        <v>20</v>
      </c>
      <c r="AM962" s="25">
        <v>10</v>
      </c>
      <c r="AN962" s="25">
        <v>176</v>
      </c>
      <c r="AO962" s="25">
        <v>135</v>
      </c>
      <c r="AP962" s="25">
        <v>89</v>
      </c>
      <c r="AQ962" s="25">
        <v>0.58899999999999997</v>
      </c>
      <c r="AR962" s="94">
        <v>2.1150000000000001E-3</v>
      </c>
      <c r="AS962" s="157">
        <v>380</v>
      </c>
      <c r="AT962" s="93">
        <v>43763</v>
      </c>
      <c r="AU962" s="92" t="s">
        <v>22</v>
      </c>
      <c r="AV962" s="91" t="s">
        <v>152</v>
      </c>
      <c r="AW962" s="92" t="s">
        <v>152</v>
      </c>
      <c r="AX962" s="92" t="s">
        <v>48</v>
      </c>
      <c r="AY962" s="91" t="s">
        <v>152</v>
      </c>
      <c r="AZ962" s="23"/>
      <c r="BA962" s="25" t="s">
        <v>5613</v>
      </c>
      <c r="BB962" t="s">
        <v>25</v>
      </c>
      <c r="BC962">
        <v>1807</v>
      </c>
      <c r="BD962" t="str">
        <f>IF(Z962=BC962,"OK")</f>
        <v>OK</v>
      </c>
      <c r="BE962">
        <v>5.8999999999999997E-2</v>
      </c>
      <c r="BF962">
        <v>1.66E-4</v>
      </c>
      <c r="BG962">
        <v>176</v>
      </c>
      <c r="BH962">
        <v>135</v>
      </c>
      <c r="BI962">
        <v>89</v>
      </c>
      <c r="BJ962">
        <v>0.58899999999999997</v>
      </c>
      <c r="BK962">
        <v>2.1150000000000001E-3</v>
      </c>
      <c r="BN962" s="183"/>
    </row>
    <row r="963" spans="1:66" ht="25.5" x14ac:dyDescent="0.25">
      <c r="A963" s="1"/>
      <c r="B963" s="94">
        <v>957</v>
      </c>
      <c r="C963" s="43">
        <v>1039953</v>
      </c>
      <c r="D963" s="25">
        <v>1022727</v>
      </c>
      <c r="E963" s="36" t="s">
        <v>5618</v>
      </c>
      <c r="F963" s="151" t="s">
        <v>652</v>
      </c>
      <c r="G963" s="41"/>
      <c r="H963" s="46" t="str">
        <f>IFERROR(IFERROR(IF(SEARCH("Usystems",$E963)&gt;0,"Usystems"),IF(SEARCH("RIIFO",$E963)&gt;0,"RIIFO","Uponor")),"Uponor")</f>
        <v>Uponor</v>
      </c>
      <c r="I963" s="25">
        <f>IFERROR(MID($D963,1,7)+0,"")</f>
        <v>1022727</v>
      </c>
      <c r="J963" s="25" t="str">
        <f>IFERROR(MID($D963,10,7)+0,"")</f>
        <v/>
      </c>
      <c r="K963" s="25" t="str">
        <f>IFERROR(MID($D963,19,7)+0,"")</f>
        <v/>
      </c>
      <c r="L963" s="25" t="str">
        <f>IFERROR(MID($D963,28,7)+0,"")</f>
        <v/>
      </c>
      <c r="M963" s="25" t="str">
        <f>IF(IFERROR(MID($Q963,1,7)+0,"")&lt;1130000,IF(INDEX(C:C,MATCH(LEFT(Q963,7)+0,I:I,0))&lt;1130000,"",INDEX(C:C,MATCH(LEFT(Q963,7)+0,I:I,0))),IFERROR(MID($Q963,1,7)+0,""))</f>
        <v/>
      </c>
      <c r="N963" s="25" t="str">
        <f>IF(IFERROR(MID($Q963,10,7)+0,"")&lt;1130000,"",IFERROR(MID($Q963,10,7)+0,""))</f>
        <v/>
      </c>
      <c r="O963" s="25" t="str">
        <f>IF(IFERROR(MID($Q963,19,7)+0,"")&lt;1130000,"",IFERROR(MID($Q963,19,7)+0,""))</f>
        <v/>
      </c>
      <c r="P963" s="25" t="str">
        <f>IF(M963="","",IF(N963="",M963,M963&amp;", "&amp;N963))</f>
        <v/>
      </c>
      <c r="Q963" s="25"/>
      <c r="R963" s="25"/>
      <c r="S963" s="35" t="s">
        <v>34</v>
      </c>
      <c r="T963" s="25" t="s">
        <v>36</v>
      </c>
      <c r="U963" s="185">
        <v>1807</v>
      </c>
      <c r="V963" s="188">
        <v>1807</v>
      </c>
      <c r="W963" s="189">
        <v>1807</v>
      </c>
      <c r="X963" s="31">
        <v>1807</v>
      </c>
      <c r="Y963" s="90">
        <f>IFERROR(ROUND(X963/W963-1,2),"")</f>
        <v>0</v>
      </c>
      <c r="Z963" s="31">
        <f>IF(OR(S963="VLD MLC components",S963="VLD MLC pipes",S963="VLD PEX components",S963="VLD PEX pipes",S963="VLD PHC components",S963="VLD PHC pipes",S963="Controls VLD"),"По запросу",X963)</f>
        <v>1807</v>
      </c>
      <c r="AA963" s="63">
        <f>ROUND(X963/1.2,3)</f>
        <v>1505.8330000000001</v>
      </c>
      <c r="AB963" s="23">
        <v>1505.8330000000001</v>
      </c>
      <c r="AC963" s="190">
        <f>IFERROR(ROUND(AA963/AB963-1,2),"")</f>
        <v>0</v>
      </c>
      <c r="AD963" s="25">
        <v>5.2999999999999999E-2</v>
      </c>
      <c r="AE963" s="25">
        <v>1.5300000000000001E-4</v>
      </c>
      <c r="AF963" s="25">
        <v>0</v>
      </c>
      <c r="AG963" s="25" t="s">
        <v>22</v>
      </c>
      <c r="AH963" s="25">
        <v>0</v>
      </c>
      <c r="AI963" s="25">
        <v>0</v>
      </c>
      <c r="AJ963" s="25" t="s">
        <v>20</v>
      </c>
      <c r="AK963" s="42" t="s">
        <v>19</v>
      </c>
      <c r="AL963" s="25" t="s">
        <v>20</v>
      </c>
      <c r="AM963" s="25">
        <v>10</v>
      </c>
      <c r="AN963" s="25">
        <v>176</v>
      </c>
      <c r="AO963" s="25">
        <v>67</v>
      </c>
      <c r="AP963" s="25">
        <v>89</v>
      </c>
      <c r="AQ963" s="25">
        <v>0.26600000000000001</v>
      </c>
      <c r="AR963" s="94">
        <v>1.049E-3</v>
      </c>
      <c r="AS963" s="157" t="s">
        <v>22</v>
      </c>
      <c r="AT963" s="93">
        <v>43763</v>
      </c>
      <c r="AU963" s="92" t="s">
        <v>22</v>
      </c>
      <c r="AV963" s="91" t="s">
        <v>152</v>
      </c>
      <c r="AW963" s="92" t="s">
        <v>152</v>
      </c>
      <c r="AX963" s="92" t="s">
        <v>48</v>
      </c>
      <c r="AY963" s="91" t="s">
        <v>152</v>
      </c>
      <c r="AZ963" s="23"/>
      <c r="BA963" s="25" t="s">
        <v>5613</v>
      </c>
      <c r="BB963" t="s">
        <v>25</v>
      </c>
      <c r="BC963" t="e">
        <v>#N/A</v>
      </c>
      <c r="BD963" t="e">
        <f>IF(Z963=BC963,"OK")</f>
        <v>#N/A</v>
      </c>
      <c r="BE963">
        <v>5.2999999999999999E-2</v>
      </c>
      <c r="BF963">
        <v>1.5300000000000001E-4</v>
      </c>
      <c r="BG963">
        <v>176</v>
      </c>
      <c r="BH963">
        <v>67</v>
      </c>
      <c r="BI963">
        <v>89</v>
      </c>
      <c r="BJ963">
        <v>0.26600000000000001</v>
      </c>
      <c r="BK963">
        <v>1.049E-3</v>
      </c>
      <c r="BN963" s="183"/>
    </row>
    <row r="964" spans="1:66" ht="38.25" x14ac:dyDescent="0.25">
      <c r="A964" s="1"/>
      <c r="B964" s="94">
        <v>958</v>
      </c>
      <c r="C964" s="43">
        <v>1039954</v>
      </c>
      <c r="D964" s="25">
        <v>1022728</v>
      </c>
      <c r="E964" s="36" t="s">
        <v>5617</v>
      </c>
      <c r="F964" s="151" t="s">
        <v>652</v>
      </c>
      <c r="G964" s="41" t="s">
        <v>29</v>
      </c>
      <c r="H964" s="46" t="str">
        <f>IFERROR(IFERROR(IF(SEARCH("Usystems",$E964)&gt;0,"Usystems"),IF(SEARCH("RIIFO",$E964)&gt;0,"RIIFO","Uponor")),"Uponor")</f>
        <v>Uponor</v>
      </c>
      <c r="I964" s="25">
        <f>IFERROR(MID($D964,1,7)+0,"")</f>
        <v>1022728</v>
      </c>
      <c r="J964" s="25" t="str">
        <f>IFERROR(MID($D964,10,7)+0,"")</f>
        <v/>
      </c>
      <c r="K964" s="25" t="str">
        <f>IFERROR(MID($D964,19,7)+0,"")</f>
        <v/>
      </c>
      <c r="L964" s="25" t="str">
        <f>IFERROR(MID($D964,28,7)+0,"")</f>
        <v/>
      </c>
      <c r="M964" s="25">
        <f>IF(IFERROR(MID($Q964,1,7)+0,"")&lt;1130000,IF(INDEX(C:C,MATCH(LEFT(Q964,7)+0,I:I,0))&lt;1130000,"",INDEX(C:C,MATCH(LEFT(Q964,7)+0,I:I,0))),IFERROR(MID($Q964,1,7)+0,""))</f>
        <v>1237098</v>
      </c>
      <c r="N964" s="25" t="str">
        <f>IF(IFERROR(MID($Q964,10,7)+0,"")&lt;1130000,"",IFERROR(MID($Q964,10,7)+0,""))</f>
        <v/>
      </c>
      <c r="O964" s="25" t="str">
        <f>IF(IFERROR(MID($Q964,19,7)+0,"")&lt;1130000,"",IFERROR(MID($Q964,19,7)+0,""))</f>
        <v/>
      </c>
      <c r="P964" s="25">
        <f>IF(M964="","",IF(N964="",M964,M964&amp;", "&amp;N964))</f>
        <v>1237098</v>
      </c>
      <c r="Q964" s="25">
        <v>1237098</v>
      </c>
      <c r="R964" s="25"/>
      <c r="S964" s="35" t="s">
        <v>34</v>
      </c>
      <c r="T964" s="25" t="s">
        <v>36</v>
      </c>
      <c r="U964" s="185">
        <v>1807</v>
      </c>
      <c r="V964" s="188">
        <v>1807</v>
      </c>
      <c r="W964" s="189">
        <v>1807</v>
      </c>
      <c r="X964" s="31">
        <v>1807</v>
      </c>
      <c r="Y964" s="90">
        <f>IFERROR(ROUND(X964/W964-1,2),"")</f>
        <v>0</v>
      </c>
      <c r="Z964" s="31">
        <f>IF(OR(S964="VLD MLC components",S964="VLD MLC pipes",S964="VLD PEX components",S964="VLD PEX pipes",S964="VLD PHC components",S964="VLD PHC pipes",S964="Controls VLD"),"По запросу",X964)</f>
        <v>1807</v>
      </c>
      <c r="AA964" s="63">
        <f>ROUND(X964/1.2,3)</f>
        <v>1505.8330000000001</v>
      </c>
      <c r="AB964" s="23">
        <v>1505.8330000000001</v>
      </c>
      <c r="AC964" s="190">
        <f>IFERROR(ROUND(AA964/AB964-1,2),"")</f>
        <v>0</v>
      </c>
      <c r="AD964" s="25">
        <v>5.5E-2</v>
      </c>
      <c r="AE964" s="25">
        <v>1.56E-4</v>
      </c>
      <c r="AF964" s="25">
        <v>160</v>
      </c>
      <c r="AG964" s="25">
        <v>160</v>
      </c>
      <c r="AH964" s="25">
        <v>160</v>
      </c>
      <c r="AI964" s="25">
        <v>160</v>
      </c>
      <c r="AJ964" s="25" t="s">
        <v>20</v>
      </c>
      <c r="AK964" s="22" t="s">
        <v>20</v>
      </c>
      <c r="AL964" s="25" t="s">
        <v>20</v>
      </c>
      <c r="AM964" s="25">
        <v>10</v>
      </c>
      <c r="AN964" s="25">
        <v>176</v>
      </c>
      <c r="AO964" s="25">
        <v>67</v>
      </c>
      <c r="AP964" s="25">
        <v>89</v>
      </c>
      <c r="AQ964" s="25">
        <v>0.27500000000000002</v>
      </c>
      <c r="AR964" s="94">
        <v>1.049E-3</v>
      </c>
      <c r="AS964" s="157">
        <v>160</v>
      </c>
      <c r="AT964" s="93">
        <v>43763</v>
      </c>
      <c r="AU964" s="92" t="s">
        <v>22</v>
      </c>
      <c r="AV964" s="91" t="s">
        <v>152</v>
      </c>
      <c r="AW964" s="92" t="s">
        <v>152</v>
      </c>
      <c r="AX964" s="92" t="s">
        <v>48</v>
      </c>
      <c r="AY964" s="91" t="s">
        <v>152</v>
      </c>
      <c r="AZ964" s="23"/>
      <c r="BA964" s="25" t="s">
        <v>5613</v>
      </c>
      <c r="BB964" t="s">
        <v>25</v>
      </c>
      <c r="BC964">
        <v>1807</v>
      </c>
      <c r="BD964" t="str">
        <f>IF(Z964=BC964,"OK")</f>
        <v>OK</v>
      </c>
      <c r="BE964">
        <v>5.5E-2</v>
      </c>
      <c r="BF964">
        <v>1.56E-4</v>
      </c>
      <c r="BG964">
        <v>176</v>
      </c>
      <c r="BH964">
        <v>67</v>
      </c>
      <c r="BI964">
        <v>89</v>
      </c>
      <c r="BJ964">
        <v>0.27500000000000002</v>
      </c>
      <c r="BK964">
        <v>1.049E-3</v>
      </c>
      <c r="BN964" s="183"/>
    </row>
    <row r="965" spans="1:66" ht="38.25" x14ac:dyDescent="0.25">
      <c r="A965" s="1"/>
      <c r="B965" s="94">
        <v>959</v>
      </c>
      <c r="C965" s="43">
        <v>1039955</v>
      </c>
      <c r="D965" s="25">
        <v>1022729</v>
      </c>
      <c r="E965" s="36" t="s">
        <v>5616</v>
      </c>
      <c r="F965" s="151" t="s">
        <v>652</v>
      </c>
      <c r="G965" s="41" t="s">
        <v>29</v>
      </c>
      <c r="H965" s="46" t="str">
        <f>IFERROR(IFERROR(IF(SEARCH("Usystems",$E965)&gt;0,"Usystems"),IF(SEARCH("RIIFO",$E965)&gt;0,"RIIFO","Uponor")),"Uponor")</f>
        <v>Uponor</v>
      </c>
      <c r="I965" s="25">
        <f>IFERROR(MID($D965,1,7)+0,"")</f>
        <v>1022729</v>
      </c>
      <c r="J965" s="25" t="str">
        <f>IFERROR(MID($D965,10,7)+0,"")</f>
        <v/>
      </c>
      <c r="K965" s="25" t="str">
        <f>IFERROR(MID($D965,19,7)+0,"")</f>
        <v/>
      </c>
      <c r="L965" s="25" t="str">
        <f>IFERROR(MID($D965,28,7)+0,"")</f>
        <v/>
      </c>
      <c r="M965" s="25">
        <f>IF(IFERROR(MID($Q965,1,7)+0,"")&lt;1130000,IF(INDEX(C:C,MATCH(LEFT(Q965,7)+0,I:I,0))&lt;1130000,"",INDEX(C:C,MATCH(LEFT(Q965,7)+0,I:I,0))),IFERROR(MID($Q965,1,7)+0,""))</f>
        <v>1237099</v>
      </c>
      <c r="N965" s="25" t="str">
        <f>IF(IFERROR(MID($Q965,10,7)+0,"")&lt;1130000,"",IFERROR(MID($Q965,10,7)+0,""))</f>
        <v/>
      </c>
      <c r="O965" s="25" t="str">
        <f>IF(IFERROR(MID($Q965,19,7)+0,"")&lt;1130000,"",IFERROR(MID($Q965,19,7)+0,""))</f>
        <v/>
      </c>
      <c r="P965" s="25">
        <f>IF(M965="","",IF(N965="",M965,M965&amp;", "&amp;N965))</f>
        <v>1237099</v>
      </c>
      <c r="Q965" s="25">
        <v>1237099</v>
      </c>
      <c r="R965" s="25"/>
      <c r="S965" s="35" t="s">
        <v>34</v>
      </c>
      <c r="T965" s="25" t="s">
        <v>36</v>
      </c>
      <c r="U965" s="185">
        <v>1807</v>
      </c>
      <c r="V965" s="188">
        <v>1807</v>
      </c>
      <c r="W965" s="189">
        <v>1807</v>
      </c>
      <c r="X965" s="31">
        <v>1807</v>
      </c>
      <c r="Y965" s="90">
        <f>IFERROR(ROUND(X965/W965-1,2),"")</f>
        <v>0</v>
      </c>
      <c r="Z965" s="31">
        <f>IF(OR(S965="VLD MLC components",S965="VLD MLC pipes",S965="VLD PEX components",S965="VLD PEX pipes",S965="VLD PHC components",S965="VLD PHC pipes",S965="Controls VLD"),"По запросу",X965)</f>
        <v>1807</v>
      </c>
      <c r="AA965" s="63">
        <f>ROUND(X965/1.2,3)</f>
        <v>1505.8330000000001</v>
      </c>
      <c r="AB965" s="23">
        <v>1505.8330000000001</v>
      </c>
      <c r="AC965" s="190">
        <f>IFERROR(ROUND(AA965/AB965-1,2),"")</f>
        <v>0</v>
      </c>
      <c r="AD965" s="25">
        <v>6.8000000000000005E-2</v>
      </c>
      <c r="AE965" s="25">
        <v>1.6899999999999999E-4</v>
      </c>
      <c r="AF965" s="25">
        <v>165</v>
      </c>
      <c r="AG965" s="25">
        <v>170</v>
      </c>
      <c r="AH965" s="25">
        <v>190</v>
      </c>
      <c r="AI965" s="25">
        <v>190</v>
      </c>
      <c r="AJ965" s="25" t="s">
        <v>20</v>
      </c>
      <c r="AK965" s="22" t="s">
        <v>20</v>
      </c>
      <c r="AL965" s="25" t="s">
        <v>20</v>
      </c>
      <c r="AM965" s="25">
        <v>10</v>
      </c>
      <c r="AN965" s="25">
        <v>176</v>
      </c>
      <c r="AO965" s="25">
        <v>67</v>
      </c>
      <c r="AP965" s="25">
        <v>89</v>
      </c>
      <c r="AQ965" s="25">
        <v>0.33800000000000002</v>
      </c>
      <c r="AR965" s="94">
        <v>1.049E-3</v>
      </c>
      <c r="AS965" s="157">
        <v>190</v>
      </c>
      <c r="AT965" s="93">
        <v>43763</v>
      </c>
      <c r="AU965" s="92" t="s">
        <v>22</v>
      </c>
      <c r="AV965" s="91" t="s">
        <v>152</v>
      </c>
      <c r="AW965" s="92" t="s">
        <v>152</v>
      </c>
      <c r="AX965" s="92" t="s">
        <v>48</v>
      </c>
      <c r="AY965" s="91" t="s">
        <v>152</v>
      </c>
      <c r="AZ965" s="23"/>
      <c r="BA965" s="25" t="s">
        <v>5613</v>
      </c>
      <c r="BB965" t="s">
        <v>25</v>
      </c>
      <c r="BC965">
        <v>1807</v>
      </c>
      <c r="BD965" t="str">
        <f>IF(Z965=BC965,"OK")</f>
        <v>OK</v>
      </c>
      <c r="BE965">
        <v>6.8000000000000005E-2</v>
      </c>
      <c r="BF965">
        <v>1.6899999999999999E-4</v>
      </c>
      <c r="BG965">
        <v>176</v>
      </c>
      <c r="BH965">
        <v>67</v>
      </c>
      <c r="BI965">
        <v>89</v>
      </c>
      <c r="BJ965">
        <v>0.33800000000000002</v>
      </c>
      <c r="BK965">
        <v>1.049E-3</v>
      </c>
      <c r="BN965" s="183"/>
    </row>
    <row r="966" spans="1:66" ht="38.25" x14ac:dyDescent="0.25">
      <c r="A966" s="1"/>
      <c r="B966" s="94">
        <v>960</v>
      </c>
      <c r="C966" s="43">
        <v>1039956</v>
      </c>
      <c r="D966" s="25">
        <v>1022730</v>
      </c>
      <c r="E966" s="36" t="s">
        <v>5615</v>
      </c>
      <c r="F966" s="151" t="s">
        <v>652</v>
      </c>
      <c r="G966" s="41" t="s">
        <v>29</v>
      </c>
      <c r="H966" s="46" t="str">
        <f>IFERROR(IFERROR(IF(SEARCH("Usystems",$E966)&gt;0,"Usystems"),IF(SEARCH("RIIFO",$E966)&gt;0,"RIIFO","Uponor")),"Uponor")</f>
        <v>Uponor</v>
      </c>
      <c r="I966" s="25">
        <f>IFERROR(MID($D966,1,7)+0,"")</f>
        <v>1022730</v>
      </c>
      <c r="J966" s="25" t="str">
        <f>IFERROR(MID($D966,10,7)+0,"")</f>
        <v/>
      </c>
      <c r="K966" s="25" t="str">
        <f>IFERROR(MID($D966,19,7)+0,"")</f>
        <v/>
      </c>
      <c r="L966" s="25" t="str">
        <f>IFERROR(MID($D966,28,7)+0,"")</f>
        <v/>
      </c>
      <c r="M966" s="25">
        <f>IF(IFERROR(MID($Q966,1,7)+0,"")&lt;1130000,IF(INDEX(C:C,MATCH(LEFT(Q966,7)+0,I:I,0))&lt;1130000,"",INDEX(C:C,MATCH(LEFT(Q966,7)+0,I:I,0))),IFERROR(MID($Q966,1,7)+0,""))</f>
        <v>1237101</v>
      </c>
      <c r="N966" s="25" t="str">
        <f>IF(IFERROR(MID($Q966,10,7)+0,"")&lt;1130000,"",IFERROR(MID($Q966,10,7)+0,""))</f>
        <v/>
      </c>
      <c r="O966" s="25" t="str">
        <f>IF(IFERROR(MID($Q966,19,7)+0,"")&lt;1130000,"",IFERROR(MID($Q966,19,7)+0,""))</f>
        <v/>
      </c>
      <c r="P966" s="25">
        <f>IF(M966="","",IF(N966="",M966,M966&amp;", "&amp;N966))</f>
        <v>1237101</v>
      </c>
      <c r="Q966" s="25">
        <v>1237101</v>
      </c>
      <c r="R966" s="25"/>
      <c r="S966" s="35" t="s">
        <v>34</v>
      </c>
      <c r="T966" s="25" t="s">
        <v>36</v>
      </c>
      <c r="U966" s="185">
        <v>1807</v>
      </c>
      <c r="V966" s="188">
        <v>1807</v>
      </c>
      <c r="W966" s="189">
        <v>1807</v>
      </c>
      <c r="X966" s="31">
        <v>1807</v>
      </c>
      <c r="Y966" s="90">
        <f>IFERROR(ROUND(X966/W966-1,2),"")</f>
        <v>0</v>
      </c>
      <c r="Z966" s="31">
        <f>IF(OR(S966="VLD MLC components",S966="VLD MLC pipes",S966="VLD PEX components",S966="VLD PEX pipes",S966="VLD PHC components",S966="VLD PHC pipes",S966="Controls VLD"),"По запросу",X966)</f>
        <v>1807</v>
      </c>
      <c r="AA966" s="63">
        <f>ROUND(X966/1.2,3)</f>
        <v>1505.8330000000001</v>
      </c>
      <c r="AB966" s="23">
        <v>1505.8330000000001</v>
      </c>
      <c r="AC966" s="190">
        <f>IFERROR(ROUND(AA966/AB966-1,2),"")</f>
        <v>0</v>
      </c>
      <c r="AD966" s="25">
        <v>5.8000000000000003E-2</v>
      </c>
      <c r="AE966" s="25">
        <v>1.6000000000000001E-4</v>
      </c>
      <c r="AF966" s="25">
        <v>290</v>
      </c>
      <c r="AG966" s="25">
        <v>290</v>
      </c>
      <c r="AH966" s="25">
        <v>290</v>
      </c>
      <c r="AI966" s="25">
        <v>330</v>
      </c>
      <c r="AJ966" s="25" t="s">
        <v>20</v>
      </c>
      <c r="AK966" s="22" t="s">
        <v>20</v>
      </c>
      <c r="AL966" s="25" t="s">
        <v>20</v>
      </c>
      <c r="AM966" s="25">
        <v>10</v>
      </c>
      <c r="AN966" s="25">
        <v>176</v>
      </c>
      <c r="AO966" s="25">
        <v>67</v>
      </c>
      <c r="AP966" s="25">
        <v>89</v>
      </c>
      <c r="AQ966" s="25">
        <v>0.29099999999999998</v>
      </c>
      <c r="AR966" s="94">
        <v>1.049E-3</v>
      </c>
      <c r="AS966" s="157">
        <v>310</v>
      </c>
      <c r="AT966" s="93">
        <v>43763</v>
      </c>
      <c r="AU966" s="92" t="s">
        <v>22</v>
      </c>
      <c r="AV966" s="91" t="s">
        <v>152</v>
      </c>
      <c r="AW966" s="92" t="s">
        <v>48</v>
      </c>
      <c r="AX966" s="92" t="s">
        <v>48</v>
      </c>
      <c r="AY966" s="91" t="s">
        <v>152</v>
      </c>
      <c r="AZ966" s="23"/>
      <c r="BA966" s="25" t="s">
        <v>5613</v>
      </c>
      <c r="BB966" t="s">
        <v>25</v>
      </c>
      <c r="BC966">
        <v>1807</v>
      </c>
      <c r="BD966" t="str">
        <f>IF(Z966=BC966,"OK")</f>
        <v>OK</v>
      </c>
      <c r="BE966">
        <v>5.8000000000000003E-2</v>
      </c>
      <c r="BF966">
        <v>1.6000000000000001E-4</v>
      </c>
      <c r="BG966">
        <v>176</v>
      </c>
      <c r="BH966">
        <v>67</v>
      </c>
      <c r="BI966">
        <v>89</v>
      </c>
      <c r="BJ966">
        <v>0.29099999999999998</v>
      </c>
      <c r="BK966">
        <v>1.049E-3</v>
      </c>
      <c r="BN966" s="183"/>
    </row>
    <row r="967" spans="1:66" ht="25.5" x14ac:dyDescent="0.25">
      <c r="A967" s="1"/>
      <c r="B967" s="94">
        <v>961</v>
      </c>
      <c r="C967" s="43">
        <v>1039957</v>
      </c>
      <c r="D967" s="25">
        <v>1022731</v>
      </c>
      <c r="E967" s="36" t="s">
        <v>5614</v>
      </c>
      <c r="F967" s="151" t="s">
        <v>652</v>
      </c>
      <c r="G967" s="41"/>
      <c r="H967" s="46" t="str">
        <f>IFERROR(IFERROR(IF(SEARCH("Usystems",$E967)&gt;0,"Usystems"),IF(SEARCH("RIIFO",$E967)&gt;0,"RIIFO","Uponor")),"Uponor")</f>
        <v>Uponor</v>
      </c>
      <c r="I967" s="25">
        <f>IFERROR(MID($D967,1,7)+0,"")</f>
        <v>1022731</v>
      </c>
      <c r="J967" s="25" t="str">
        <f>IFERROR(MID($D967,10,7)+0,"")</f>
        <v/>
      </c>
      <c r="K967" s="25" t="str">
        <f>IFERROR(MID($D967,19,7)+0,"")</f>
        <v/>
      </c>
      <c r="L967" s="25" t="str">
        <f>IFERROR(MID($D967,28,7)+0,"")</f>
        <v/>
      </c>
      <c r="M967" s="25">
        <f>IF(IFERROR(MID($Q967,1,7)+0,"")&lt;1130000,IF(INDEX(C:C,MATCH(LEFT(Q967,7)+0,I:I,0))&lt;1130000,"",INDEX(C:C,MATCH(LEFT(Q967,7)+0,I:I,0))),IFERROR(MID($Q967,1,7)+0,""))</f>
        <v>1237102</v>
      </c>
      <c r="N967" s="25" t="str">
        <f>IF(IFERROR(MID($Q967,10,7)+0,"")&lt;1130000,"",IFERROR(MID($Q967,10,7)+0,""))</f>
        <v/>
      </c>
      <c r="O967" s="25" t="str">
        <f>IF(IFERROR(MID($Q967,19,7)+0,"")&lt;1130000,"",IFERROR(MID($Q967,19,7)+0,""))</f>
        <v/>
      </c>
      <c r="P967" s="25">
        <f>IF(M967="","",IF(N967="",M967,M967&amp;", "&amp;N967))</f>
        <v>1237102</v>
      </c>
      <c r="Q967" s="25">
        <v>1237102</v>
      </c>
      <c r="R967" s="25"/>
      <c r="S967" s="35" t="s">
        <v>34</v>
      </c>
      <c r="T967" s="25" t="s">
        <v>36</v>
      </c>
      <c r="U967" s="185">
        <v>1807</v>
      </c>
      <c r="V967" s="188">
        <v>1807</v>
      </c>
      <c r="W967" s="189">
        <v>1807</v>
      </c>
      <c r="X967" s="31">
        <v>1807</v>
      </c>
      <c r="Y967" s="90">
        <f>IFERROR(ROUND(X967/W967-1,2),"")</f>
        <v>0</v>
      </c>
      <c r="Z967" s="31">
        <f>IF(OR(S967="VLD MLC components",S967="VLD MLC pipes",S967="VLD PEX components",S967="VLD PEX pipes",S967="VLD PHC components",S967="VLD PHC pipes",S967="Controls VLD"),"По запросу",X967)</f>
        <v>1807</v>
      </c>
      <c r="AA967" s="63">
        <f>ROUND(X967/1.2,3)</f>
        <v>1505.8330000000001</v>
      </c>
      <c r="AB967" s="23">
        <v>1505.8330000000001</v>
      </c>
      <c r="AC967" s="190">
        <f>IFERROR(ROUND(AA967/AB967-1,2),"")</f>
        <v>0</v>
      </c>
      <c r="AD967" s="25">
        <v>7.0999999999999994E-2</v>
      </c>
      <c r="AE967" s="25">
        <v>1.73E-4</v>
      </c>
      <c r="AF967" s="25">
        <v>0</v>
      </c>
      <c r="AG967" s="25" t="s">
        <v>22</v>
      </c>
      <c r="AH967" s="25">
        <v>0</v>
      </c>
      <c r="AI967" s="25">
        <v>0</v>
      </c>
      <c r="AJ967" s="25" t="s">
        <v>20</v>
      </c>
      <c r="AK967" s="42" t="s">
        <v>19</v>
      </c>
      <c r="AL967" s="25" t="s">
        <v>20</v>
      </c>
      <c r="AM967" s="25">
        <v>10</v>
      </c>
      <c r="AN967" s="25">
        <v>176</v>
      </c>
      <c r="AO967" s="25">
        <v>67</v>
      </c>
      <c r="AP967" s="25">
        <v>89</v>
      </c>
      <c r="AQ967" s="25">
        <v>0.35499999999999998</v>
      </c>
      <c r="AR967" s="94">
        <v>1.049E-3</v>
      </c>
      <c r="AS967" s="157" t="s">
        <v>22</v>
      </c>
      <c r="AT967" s="93">
        <v>43763</v>
      </c>
      <c r="AU967" s="92" t="s">
        <v>22</v>
      </c>
      <c r="AV967" s="91" t="s">
        <v>152</v>
      </c>
      <c r="AW967" s="92" t="s">
        <v>48</v>
      </c>
      <c r="AX967" s="92" t="s">
        <v>48</v>
      </c>
      <c r="AY967" s="91" t="s">
        <v>152</v>
      </c>
      <c r="AZ967" s="23"/>
      <c r="BA967" s="25" t="s">
        <v>5613</v>
      </c>
      <c r="BB967" t="s">
        <v>25</v>
      </c>
      <c r="BC967" t="e">
        <v>#N/A</v>
      </c>
      <c r="BD967" t="e">
        <f>IF(Z967=BC967,"OK")</f>
        <v>#N/A</v>
      </c>
      <c r="BE967">
        <v>7.0999999999999994E-2</v>
      </c>
      <c r="BF967">
        <v>1.73E-4</v>
      </c>
      <c r="BG967">
        <v>176</v>
      </c>
      <c r="BH967">
        <v>67</v>
      </c>
      <c r="BI967">
        <v>89</v>
      </c>
      <c r="BJ967">
        <v>0.35499999999999998</v>
      </c>
      <c r="BK967">
        <v>1.049E-3</v>
      </c>
      <c r="BN967" s="183"/>
    </row>
    <row r="968" spans="1:66" ht="38.25" x14ac:dyDescent="0.25">
      <c r="A968" s="1"/>
      <c r="B968" s="94">
        <v>962</v>
      </c>
      <c r="C968" s="43">
        <v>1039958</v>
      </c>
      <c r="D968" s="25">
        <v>1022732</v>
      </c>
      <c r="E968" s="36" t="s">
        <v>5612</v>
      </c>
      <c r="F968" s="151" t="s">
        <v>652</v>
      </c>
      <c r="G968" s="41" t="s">
        <v>29</v>
      </c>
      <c r="H968" s="46" t="str">
        <f>IFERROR(IFERROR(IF(SEARCH("Usystems",$E968)&gt;0,"Usystems"),IF(SEARCH("RIIFO",$E968)&gt;0,"RIIFO","Uponor")),"Uponor")</f>
        <v>Uponor</v>
      </c>
      <c r="I968" s="25">
        <f>IFERROR(MID($D968,1,7)+0,"")</f>
        <v>1022732</v>
      </c>
      <c r="J968" s="25" t="str">
        <f>IFERROR(MID($D968,10,7)+0,"")</f>
        <v/>
      </c>
      <c r="K968" s="25" t="str">
        <f>IFERROR(MID($D968,19,7)+0,"")</f>
        <v/>
      </c>
      <c r="L968" s="25" t="str">
        <f>IFERROR(MID($D968,28,7)+0,"")</f>
        <v/>
      </c>
      <c r="M968" s="25">
        <f>IF(IFERROR(MID($Q968,1,7)+0,"")&lt;1130000,IF(INDEX(C:C,MATCH(LEFT(Q968,7)+0,I:I,0))&lt;1130000,"",INDEX(C:C,MATCH(LEFT(Q968,7)+0,I:I,0))),IFERROR(MID($Q968,1,7)+0,""))</f>
        <v>1237105</v>
      </c>
      <c r="N968" s="25" t="str">
        <f>IF(IFERROR(MID($Q968,10,7)+0,"")&lt;1130000,"",IFERROR(MID($Q968,10,7)+0,""))</f>
        <v/>
      </c>
      <c r="O968" s="25" t="str">
        <f>IF(IFERROR(MID($Q968,19,7)+0,"")&lt;1130000,"",IFERROR(MID($Q968,19,7)+0,""))</f>
        <v/>
      </c>
      <c r="P968" s="25">
        <f>IF(M968="","",IF(N968="",M968,M968&amp;", "&amp;N968))</f>
        <v>1237105</v>
      </c>
      <c r="Q968" s="25">
        <v>1237105</v>
      </c>
      <c r="R968" s="25"/>
      <c r="S968" s="35" t="s">
        <v>34</v>
      </c>
      <c r="T968" s="25" t="s">
        <v>36</v>
      </c>
      <c r="U968" s="185">
        <v>2785</v>
      </c>
      <c r="V968" s="188">
        <v>2785</v>
      </c>
      <c r="W968" s="189">
        <v>2785</v>
      </c>
      <c r="X968" s="31">
        <v>2785</v>
      </c>
      <c r="Y968" s="90">
        <f>IFERROR(ROUND(X968/W968-1,2),"")</f>
        <v>0</v>
      </c>
      <c r="Z968" s="31">
        <f>IF(OR(S968="VLD MLC components",S968="VLD MLC pipes",S968="VLD PEX components",S968="VLD PEX pipes",S968="VLD PHC components",S968="VLD PHC pipes",S968="Controls VLD"),"По запросу",X968)</f>
        <v>2785</v>
      </c>
      <c r="AA968" s="63">
        <f>ROUND(X968/1.2,3)</f>
        <v>2320.8330000000001</v>
      </c>
      <c r="AB968" s="23">
        <v>2320.8330000000001</v>
      </c>
      <c r="AC968" s="190">
        <f>IFERROR(ROUND(AA968/AB968-1,2),"")</f>
        <v>0</v>
      </c>
      <c r="AD968" s="25">
        <v>9.2999999999999999E-2</v>
      </c>
      <c r="AE968" s="25">
        <v>2.4899999999999998E-4</v>
      </c>
      <c r="AF968" s="25">
        <v>65</v>
      </c>
      <c r="AG968" s="25">
        <v>65</v>
      </c>
      <c r="AH968" s="25">
        <v>65</v>
      </c>
      <c r="AI968" s="25">
        <v>65</v>
      </c>
      <c r="AJ968" s="25" t="s">
        <v>20</v>
      </c>
      <c r="AK968" s="22" t="s">
        <v>20</v>
      </c>
      <c r="AL968" s="25" t="s">
        <v>20</v>
      </c>
      <c r="AM968" s="25">
        <v>5</v>
      </c>
      <c r="AN968" s="25">
        <v>176</v>
      </c>
      <c r="AO968" s="25">
        <v>135</v>
      </c>
      <c r="AP968" s="25">
        <v>89</v>
      </c>
      <c r="AQ968" s="25">
        <v>0.46700000000000003</v>
      </c>
      <c r="AR968" s="94">
        <v>2.1150000000000001E-3</v>
      </c>
      <c r="AS968" s="157">
        <v>65</v>
      </c>
      <c r="AT968" s="93">
        <v>43763</v>
      </c>
      <c r="AU968" s="92" t="s">
        <v>22</v>
      </c>
      <c r="AV968" s="91" t="s">
        <v>152</v>
      </c>
      <c r="AW968" s="92" t="s">
        <v>152</v>
      </c>
      <c r="AX968" s="92" t="s">
        <v>48</v>
      </c>
      <c r="AY968" s="91" t="s">
        <v>152</v>
      </c>
      <c r="AZ968" s="23"/>
      <c r="BA968" s="25" t="s">
        <v>5608</v>
      </c>
      <c r="BB968" t="s">
        <v>25</v>
      </c>
      <c r="BC968">
        <v>2785</v>
      </c>
      <c r="BD968" t="str">
        <f>IF(Z968=BC968,"OK")</f>
        <v>OK</v>
      </c>
      <c r="BE968">
        <v>9.2999999999999999E-2</v>
      </c>
      <c r="BF968">
        <v>2.4899999999999998E-4</v>
      </c>
      <c r="BG968">
        <v>176</v>
      </c>
      <c r="BH968">
        <v>135</v>
      </c>
      <c r="BI968">
        <v>89</v>
      </c>
      <c r="BJ968">
        <v>0.46700000000000003</v>
      </c>
      <c r="BK968">
        <v>2.1150000000000001E-3</v>
      </c>
      <c r="BN968" s="183"/>
    </row>
    <row r="969" spans="1:66" ht="38.25" x14ac:dyDescent="0.25">
      <c r="A969" s="1"/>
      <c r="B969" s="94">
        <v>963</v>
      </c>
      <c r="C969" s="43">
        <v>1039959</v>
      </c>
      <c r="D969" s="25">
        <v>1022733</v>
      </c>
      <c r="E969" s="36" t="s">
        <v>5611</v>
      </c>
      <c r="F969" s="151" t="s">
        <v>652</v>
      </c>
      <c r="G969" s="41" t="s">
        <v>29</v>
      </c>
      <c r="H969" s="46" t="str">
        <f>IFERROR(IFERROR(IF(SEARCH("Usystems",$E969)&gt;0,"Usystems"),IF(SEARCH("RIIFO",$E969)&gt;0,"RIIFO","Uponor")),"Uponor")</f>
        <v>Uponor</v>
      </c>
      <c r="I969" s="25">
        <f>IFERROR(MID($D969,1,7)+0,"")</f>
        <v>1022733</v>
      </c>
      <c r="J969" s="25" t="str">
        <f>IFERROR(MID($D969,10,7)+0,"")</f>
        <v/>
      </c>
      <c r="K969" s="25" t="str">
        <f>IFERROR(MID($D969,19,7)+0,"")</f>
        <v/>
      </c>
      <c r="L969" s="25" t="str">
        <f>IFERROR(MID($D969,28,7)+0,"")</f>
        <v/>
      </c>
      <c r="M969" s="25">
        <f>IF(IFERROR(MID($Q969,1,7)+0,"")&lt;1130000,IF(INDEX(C:C,MATCH(LEFT(Q969,7)+0,I:I,0))&lt;1130000,"",INDEX(C:C,MATCH(LEFT(Q969,7)+0,I:I,0))),IFERROR(MID($Q969,1,7)+0,""))</f>
        <v>1237106</v>
      </c>
      <c r="N969" s="25" t="str">
        <f>IF(IFERROR(MID($Q969,10,7)+0,"")&lt;1130000,"",IFERROR(MID($Q969,10,7)+0,""))</f>
        <v/>
      </c>
      <c r="O969" s="25" t="str">
        <f>IF(IFERROR(MID($Q969,19,7)+0,"")&lt;1130000,"",IFERROR(MID($Q969,19,7)+0,""))</f>
        <v/>
      </c>
      <c r="P969" s="25">
        <f>IF(M969="","",IF(N969="",M969,M969&amp;", "&amp;N969))</f>
        <v>1237106</v>
      </c>
      <c r="Q969" s="25">
        <v>1237106</v>
      </c>
      <c r="R969" s="25"/>
      <c r="S969" s="35" t="s">
        <v>34</v>
      </c>
      <c r="T969" s="25" t="s">
        <v>36</v>
      </c>
      <c r="U969" s="185">
        <v>2785</v>
      </c>
      <c r="V969" s="188">
        <v>2785</v>
      </c>
      <c r="W969" s="189">
        <v>2785</v>
      </c>
      <c r="X969" s="31">
        <v>2785</v>
      </c>
      <c r="Y969" s="90">
        <f>IFERROR(ROUND(X969/W969-1,2),"")</f>
        <v>0</v>
      </c>
      <c r="Z969" s="31">
        <f>IF(OR(S969="VLD MLC components",S969="VLD MLC pipes",S969="VLD PEX components",S969="VLD PEX pipes",S969="VLD PHC components",S969="VLD PHC pipes",S969="Controls VLD"),"По запросу",X969)</f>
        <v>2785</v>
      </c>
      <c r="AA969" s="63">
        <f>ROUND(X969/1.2,3)</f>
        <v>2320.8330000000001</v>
      </c>
      <c r="AB969" s="23">
        <v>2320.8330000000001</v>
      </c>
      <c r="AC969" s="190">
        <f>IFERROR(ROUND(AA969/AB969-1,2),"")</f>
        <v>0</v>
      </c>
      <c r="AD969" s="25">
        <v>9.7000000000000003E-2</v>
      </c>
      <c r="AE969" s="25">
        <v>2.5500000000000002E-4</v>
      </c>
      <c r="AF969" s="25">
        <v>90</v>
      </c>
      <c r="AG969" s="25">
        <v>90</v>
      </c>
      <c r="AH969" s="25">
        <v>90</v>
      </c>
      <c r="AI969" s="25">
        <v>90</v>
      </c>
      <c r="AJ969" s="25" t="s">
        <v>20</v>
      </c>
      <c r="AK969" s="22" t="s">
        <v>20</v>
      </c>
      <c r="AL969" s="25" t="s">
        <v>20</v>
      </c>
      <c r="AM969" s="25">
        <v>5</v>
      </c>
      <c r="AN969" s="25">
        <v>176</v>
      </c>
      <c r="AO969" s="25">
        <v>135</v>
      </c>
      <c r="AP969" s="25">
        <v>89</v>
      </c>
      <c r="AQ969" s="25">
        <v>0.48399999999999999</v>
      </c>
      <c r="AR969" s="94">
        <v>2.1150000000000001E-3</v>
      </c>
      <c r="AS969" s="157">
        <v>90</v>
      </c>
      <c r="AT969" s="93">
        <v>43763</v>
      </c>
      <c r="AU969" s="92" t="s">
        <v>22</v>
      </c>
      <c r="AV969" s="91" t="s">
        <v>152</v>
      </c>
      <c r="AW969" s="92" t="s">
        <v>152</v>
      </c>
      <c r="AX969" s="92" t="s">
        <v>48</v>
      </c>
      <c r="AY969" s="91" t="s">
        <v>152</v>
      </c>
      <c r="AZ969" s="23"/>
      <c r="BA969" s="25" t="s">
        <v>5608</v>
      </c>
      <c r="BB969" t="s">
        <v>25</v>
      </c>
      <c r="BC969">
        <v>2785</v>
      </c>
      <c r="BD969" t="str">
        <f>IF(Z969=BC969,"OK")</f>
        <v>OK</v>
      </c>
      <c r="BE969">
        <v>9.7000000000000003E-2</v>
      </c>
      <c r="BF969">
        <v>2.5500000000000002E-4</v>
      </c>
      <c r="BG969">
        <v>176</v>
      </c>
      <c r="BH969">
        <v>135</v>
      </c>
      <c r="BI969">
        <v>89</v>
      </c>
      <c r="BJ969">
        <v>0.48399999999999999</v>
      </c>
      <c r="BK969">
        <v>2.1150000000000001E-3</v>
      </c>
      <c r="BN969" s="183"/>
    </row>
    <row r="970" spans="1:66" ht="38.25" x14ac:dyDescent="0.25">
      <c r="A970" s="1"/>
      <c r="B970" s="94">
        <v>964</v>
      </c>
      <c r="C970" s="43">
        <v>1039960</v>
      </c>
      <c r="D970" s="25">
        <v>1022734</v>
      </c>
      <c r="E970" s="36" t="s">
        <v>5610</v>
      </c>
      <c r="F970" s="151" t="s">
        <v>652</v>
      </c>
      <c r="G970" s="41" t="s">
        <v>29</v>
      </c>
      <c r="H970" s="46" t="str">
        <f>IFERROR(IFERROR(IF(SEARCH("Usystems",$E970)&gt;0,"Usystems"),IF(SEARCH("RIIFO",$E970)&gt;0,"RIIFO","Uponor")),"Uponor")</f>
        <v>Uponor</v>
      </c>
      <c r="I970" s="25">
        <f>IFERROR(MID($D970,1,7)+0,"")</f>
        <v>1022734</v>
      </c>
      <c r="J970" s="25" t="str">
        <f>IFERROR(MID($D970,10,7)+0,"")</f>
        <v/>
      </c>
      <c r="K970" s="25" t="str">
        <f>IFERROR(MID($D970,19,7)+0,"")</f>
        <v/>
      </c>
      <c r="L970" s="25" t="str">
        <f>IFERROR(MID($D970,28,7)+0,"")</f>
        <v/>
      </c>
      <c r="M970" s="25">
        <f>IF(IFERROR(MID($Q970,1,7)+0,"")&lt;1130000,IF(INDEX(C:C,MATCH(LEFT(Q970,7)+0,I:I,0))&lt;1130000,"",INDEX(C:C,MATCH(LEFT(Q970,7)+0,I:I,0))),IFERROR(MID($Q970,1,7)+0,""))</f>
        <v>1237107</v>
      </c>
      <c r="N970" s="25" t="str">
        <f>IF(IFERROR(MID($Q970,10,7)+0,"")&lt;1130000,"",IFERROR(MID($Q970,10,7)+0,""))</f>
        <v/>
      </c>
      <c r="O970" s="25" t="str">
        <f>IF(IFERROR(MID($Q970,19,7)+0,"")&lt;1130000,"",IFERROR(MID($Q970,19,7)+0,""))</f>
        <v/>
      </c>
      <c r="P970" s="25">
        <f>IF(M970="","",IF(N970="",M970,M970&amp;", "&amp;N970))</f>
        <v>1237107</v>
      </c>
      <c r="Q970" s="25">
        <v>1237107</v>
      </c>
      <c r="R970" s="25"/>
      <c r="S970" s="35" t="s">
        <v>34</v>
      </c>
      <c r="T970" s="25" t="s">
        <v>36</v>
      </c>
      <c r="U970" s="185">
        <v>2785</v>
      </c>
      <c r="V970" s="188">
        <v>2785</v>
      </c>
      <c r="W970" s="189">
        <v>2785</v>
      </c>
      <c r="X970" s="31">
        <v>2785</v>
      </c>
      <c r="Y970" s="90">
        <f>IFERROR(ROUND(X970/W970-1,2),"")</f>
        <v>0</v>
      </c>
      <c r="Z970" s="31">
        <f>IF(OR(S970="VLD MLC components",S970="VLD MLC pipes",S970="VLD PEX components",S970="VLD PEX pipes",S970="VLD PHC components",S970="VLD PHC pipes",S970="Controls VLD"),"По запросу",X970)</f>
        <v>2785</v>
      </c>
      <c r="AA970" s="63">
        <f>ROUND(X970/1.2,3)</f>
        <v>2320.8330000000001</v>
      </c>
      <c r="AB970" s="23">
        <v>2320.8330000000001</v>
      </c>
      <c r="AC970" s="190">
        <f>IFERROR(ROUND(AA970/AB970-1,2),"")</f>
        <v>0</v>
      </c>
      <c r="AD970" s="25">
        <v>0.10100000000000001</v>
      </c>
      <c r="AE970" s="25">
        <v>2.8299999999999999E-4</v>
      </c>
      <c r="AF970" s="25">
        <v>5</v>
      </c>
      <c r="AG970" s="25">
        <v>5</v>
      </c>
      <c r="AH970" s="25">
        <v>5</v>
      </c>
      <c r="AI970" s="25">
        <v>5</v>
      </c>
      <c r="AJ970" s="25" t="s">
        <v>20</v>
      </c>
      <c r="AK970" s="22" t="s">
        <v>20</v>
      </c>
      <c r="AL970" s="25" t="s">
        <v>20</v>
      </c>
      <c r="AM970" s="25">
        <v>5</v>
      </c>
      <c r="AN970" s="25">
        <v>176</v>
      </c>
      <c r="AO970" s="25">
        <v>135</v>
      </c>
      <c r="AP970" s="25">
        <v>89</v>
      </c>
      <c r="AQ970" s="25">
        <v>0.50700000000000001</v>
      </c>
      <c r="AR970" s="94">
        <v>2.1150000000000001E-3</v>
      </c>
      <c r="AS970" s="157" t="s">
        <v>22</v>
      </c>
      <c r="AT970" s="93">
        <v>43763</v>
      </c>
      <c r="AU970" s="92" t="s">
        <v>22</v>
      </c>
      <c r="AV970" s="91" t="s">
        <v>152</v>
      </c>
      <c r="AW970" s="92" t="s">
        <v>152</v>
      </c>
      <c r="AX970" s="92" t="s">
        <v>48</v>
      </c>
      <c r="AY970" s="91" t="s">
        <v>152</v>
      </c>
      <c r="AZ970" s="23"/>
      <c r="BA970" s="25" t="s">
        <v>5608</v>
      </c>
      <c r="BB970" t="s">
        <v>25</v>
      </c>
      <c r="BC970" t="e">
        <v>#N/A</v>
      </c>
      <c r="BD970" t="e">
        <f>IF(Z970=BC970,"OK")</f>
        <v>#N/A</v>
      </c>
      <c r="BE970">
        <v>0.10100000000000001</v>
      </c>
      <c r="BF970">
        <v>2.8299999999999999E-4</v>
      </c>
      <c r="BG970">
        <v>176</v>
      </c>
      <c r="BH970">
        <v>135</v>
      </c>
      <c r="BI970">
        <v>89</v>
      </c>
      <c r="BJ970">
        <v>0.50700000000000001</v>
      </c>
      <c r="BK970">
        <v>2.1150000000000001E-3</v>
      </c>
      <c r="BN970" s="183"/>
    </row>
    <row r="971" spans="1:66" ht="25.5" x14ac:dyDescent="0.25">
      <c r="A971" s="1"/>
      <c r="B971" s="94">
        <v>965</v>
      </c>
      <c r="C971" s="43">
        <v>1039961</v>
      </c>
      <c r="D971" s="25">
        <v>1022735</v>
      </c>
      <c r="E971" s="36" t="s">
        <v>5609</v>
      </c>
      <c r="F971" s="151" t="s">
        <v>652</v>
      </c>
      <c r="G971" s="41"/>
      <c r="H971" s="46" t="str">
        <f>IFERROR(IFERROR(IF(SEARCH("Usystems",$E971)&gt;0,"Usystems"),IF(SEARCH("RIIFO",$E971)&gt;0,"RIIFO","Uponor")),"Uponor")</f>
        <v>Uponor</v>
      </c>
      <c r="I971" s="25">
        <f>IFERROR(MID($D971,1,7)+0,"")</f>
        <v>1022735</v>
      </c>
      <c r="J971" s="25" t="str">
        <f>IFERROR(MID($D971,10,7)+0,"")</f>
        <v/>
      </c>
      <c r="K971" s="25" t="str">
        <f>IFERROR(MID($D971,19,7)+0,"")</f>
        <v/>
      </c>
      <c r="L971" s="25" t="str">
        <f>IFERROR(MID($D971,28,7)+0,"")</f>
        <v/>
      </c>
      <c r="M971" s="25">
        <f>IF(IFERROR(MID($Q971,1,7)+0,"")&lt;1130000,IF(INDEX(C:C,MATCH(LEFT(Q971,7)+0,I:I,0))&lt;1130000,"",INDEX(C:C,MATCH(LEFT(Q971,7)+0,I:I,0))),IFERROR(MID($Q971,1,7)+0,""))</f>
        <v>1237108</v>
      </c>
      <c r="N971" s="25" t="str">
        <f>IF(IFERROR(MID($Q971,10,7)+0,"")&lt;1130000,"",IFERROR(MID($Q971,10,7)+0,""))</f>
        <v/>
      </c>
      <c r="O971" s="25" t="str">
        <f>IF(IFERROR(MID($Q971,19,7)+0,"")&lt;1130000,"",IFERROR(MID($Q971,19,7)+0,""))</f>
        <v/>
      </c>
      <c r="P971" s="25">
        <f>IF(M971="","",IF(N971="",M971,M971&amp;", "&amp;N971))</f>
        <v>1237108</v>
      </c>
      <c r="Q971" s="25">
        <v>1237108</v>
      </c>
      <c r="R971" s="25"/>
      <c r="S971" s="35" t="s">
        <v>34</v>
      </c>
      <c r="T971" s="25" t="s">
        <v>36</v>
      </c>
      <c r="U971" s="185">
        <v>2785</v>
      </c>
      <c r="V971" s="188">
        <v>2785</v>
      </c>
      <c r="W971" s="189">
        <v>2785</v>
      </c>
      <c r="X971" s="31">
        <v>2785</v>
      </c>
      <c r="Y971" s="90">
        <f>IFERROR(ROUND(X971/W971-1,2),"")</f>
        <v>0</v>
      </c>
      <c r="Z971" s="31">
        <f>IF(OR(S971="VLD MLC components",S971="VLD MLC pipes",S971="VLD PEX components",S971="VLD PEX pipes",S971="VLD PHC components",S971="VLD PHC pipes",S971="Controls VLD"),"По запросу",X971)</f>
        <v>2785</v>
      </c>
      <c r="AA971" s="63">
        <f>ROUND(X971/1.2,3)</f>
        <v>2320.8330000000001</v>
      </c>
      <c r="AB971" s="23">
        <v>2320.8330000000001</v>
      </c>
      <c r="AC971" s="190">
        <f>IFERROR(ROUND(AA971/AB971-1,2),"")</f>
        <v>0</v>
      </c>
      <c r="AD971" s="25">
        <v>0.109</v>
      </c>
      <c r="AE971" s="25">
        <v>2.8299999999999999E-4</v>
      </c>
      <c r="AF971" s="25">
        <v>0</v>
      </c>
      <c r="AG971" s="25" t="s">
        <v>22</v>
      </c>
      <c r="AH971" s="25">
        <v>6</v>
      </c>
      <c r="AI971" s="25">
        <v>6</v>
      </c>
      <c r="AJ971" s="25" t="s">
        <v>20</v>
      </c>
      <c r="AK971" s="42" t="s">
        <v>19</v>
      </c>
      <c r="AL971" s="25" t="s">
        <v>20</v>
      </c>
      <c r="AM971" s="25">
        <v>5</v>
      </c>
      <c r="AN971" s="25">
        <v>176</v>
      </c>
      <c r="AO971" s="25">
        <v>135</v>
      </c>
      <c r="AP971" s="25">
        <v>89</v>
      </c>
      <c r="AQ971" s="25">
        <v>0.54500000000000004</v>
      </c>
      <c r="AR971" s="94">
        <v>2.1150000000000001E-3</v>
      </c>
      <c r="AS971" s="157">
        <v>1</v>
      </c>
      <c r="AT971" s="93">
        <v>43763</v>
      </c>
      <c r="AU971" s="92" t="s">
        <v>22</v>
      </c>
      <c r="AV971" s="91" t="s">
        <v>152</v>
      </c>
      <c r="AW971" s="92" t="s">
        <v>152</v>
      </c>
      <c r="AX971" s="92" t="s">
        <v>48</v>
      </c>
      <c r="AY971" s="91" t="s">
        <v>152</v>
      </c>
      <c r="AZ971" s="23"/>
      <c r="BA971" s="25" t="s">
        <v>5608</v>
      </c>
      <c r="BB971" t="s">
        <v>25</v>
      </c>
      <c r="BC971" t="e">
        <v>#N/A</v>
      </c>
      <c r="BD971" t="e">
        <f>IF(Z971=BC971,"OK")</f>
        <v>#N/A</v>
      </c>
      <c r="BE971">
        <v>0.109</v>
      </c>
      <c r="BF971">
        <v>2.8299999999999999E-4</v>
      </c>
      <c r="BG971">
        <v>176</v>
      </c>
      <c r="BH971">
        <v>135</v>
      </c>
      <c r="BI971">
        <v>89</v>
      </c>
      <c r="BJ971">
        <v>0.54500000000000004</v>
      </c>
      <c r="BK971">
        <v>2.1150000000000001E-3</v>
      </c>
      <c r="BN971" s="183"/>
    </row>
    <row r="972" spans="1:66" ht="25.5" x14ac:dyDescent="0.25">
      <c r="A972" s="1"/>
      <c r="B972" s="94">
        <v>966</v>
      </c>
      <c r="C972" s="43">
        <v>1039962</v>
      </c>
      <c r="D972" s="25">
        <v>1046392</v>
      </c>
      <c r="E972" s="36" t="s">
        <v>5607</v>
      </c>
      <c r="F972" s="151" t="s">
        <v>652</v>
      </c>
      <c r="G972" s="41" t="s">
        <v>585</v>
      </c>
      <c r="H972" s="46" t="str">
        <f>IFERROR(IFERROR(IF(SEARCH("Usystems",$E972)&gt;0,"Usystems"),IF(SEARCH("RIIFO",$E972)&gt;0,"RIIFO","Uponor")),"Uponor")</f>
        <v>Uponor</v>
      </c>
      <c r="I972" s="25">
        <f>IFERROR(MID($D972,1,7)+0,"")</f>
        <v>1046392</v>
      </c>
      <c r="J972" s="25" t="str">
        <f>IFERROR(MID($D972,10,7)+0,"")</f>
        <v/>
      </c>
      <c r="K972" s="25" t="str">
        <f>IFERROR(MID($D972,19,7)+0,"")</f>
        <v/>
      </c>
      <c r="L972" s="25" t="str">
        <f>IFERROR(MID($D972,28,7)+0,"")</f>
        <v/>
      </c>
      <c r="M972" s="25" t="str">
        <f>IF(IFERROR(MID($Q972,1,7)+0,"")&lt;1130000,IF(INDEX(C:C,MATCH(LEFT(Q972,7)+0,I:I,0))&lt;1130000,"",INDEX(C:C,MATCH(LEFT(Q972,7)+0,I:I,0))),IFERROR(MID($Q972,1,7)+0,""))</f>
        <v/>
      </c>
      <c r="N972" s="25" t="str">
        <f>IF(IFERROR(MID($Q972,10,7)+0,"")&lt;1130000,"",IFERROR(MID($Q972,10,7)+0,""))</f>
        <v/>
      </c>
      <c r="O972" s="25" t="str">
        <f>IF(IFERROR(MID($Q972,19,7)+0,"")&lt;1130000,"",IFERROR(MID($Q972,19,7)+0,""))</f>
        <v/>
      </c>
      <c r="P972" s="25" t="str">
        <f>IF(M972="","",IF(N972="",M972,M972&amp;", "&amp;N972))</f>
        <v/>
      </c>
      <c r="Q972" s="25"/>
      <c r="R972" s="25"/>
      <c r="S972" s="35" t="s">
        <v>34</v>
      </c>
      <c r="T972" s="25" t="s">
        <v>36</v>
      </c>
      <c r="U972" s="185">
        <v>4629</v>
      </c>
      <c r="V972" s="188">
        <v>4629</v>
      </c>
      <c r="W972" s="189">
        <v>4629</v>
      </c>
      <c r="X972" s="31">
        <v>4629</v>
      </c>
      <c r="Y972" s="90">
        <f>IFERROR(ROUND(X972/W972-1,2),"")</f>
        <v>0</v>
      </c>
      <c r="Z972" s="31">
        <f>IF(OR(S972="VLD MLC components",S972="VLD MLC pipes",S972="VLD PEX components",S972="VLD PEX pipes",S972="VLD PHC components",S972="VLD PHC pipes",S972="Controls VLD"),"По запросу",X972)</f>
        <v>4629</v>
      </c>
      <c r="AA972" s="63">
        <f>ROUND(X972/1.2,3)</f>
        <v>3857.5</v>
      </c>
      <c r="AB972" s="23">
        <v>3857.5</v>
      </c>
      <c r="AC972" s="190">
        <f>IFERROR(ROUND(AA972/AB972-1,2),"")</f>
        <v>0</v>
      </c>
      <c r="AD972" s="25">
        <v>0.14699999999999999</v>
      </c>
      <c r="AE972" s="25">
        <v>4.44E-4</v>
      </c>
      <c r="AF972" s="25">
        <v>187</v>
      </c>
      <c r="AG972" s="25">
        <v>165</v>
      </c>
      <c r="AH972" s="25">
        <v>165</v>
      </c>
      <c r="AI972" s="25">
        <v>165</v>
      </c>
      <c r="AJ972" s="25" t="s">
        <v>20</v>
      </c>
      <c r="AK972" s="22" t="s">
        <v>20</v>
      </c>
      <c r="AL972" s="25" t="s">
        <v>20</v>
      </c>
      <c r="AM972" s="25">
        <v>5</v>
      </c>
      <c r="AN972" s="25">
        <v>176</v>
      </c>
      <c r="AO972" s="25">
        <v>135</v>
      </c>
      <c r="AP972" s="25">
        <v>89</v>
      </c>
      <c r="AQ972" s="25">
        <v>0.73299999999999998</v>
      </c>
      <c r="AR972" s="94">
        <v>2.1150000000000001E-3</v>
      </c>
      <c r="AS972" s="157">
        <v>165</v>
      </c>
      <c r="AT972" s="93">
        <v>43763</v>
      </c>
      <c r="AU972" s="92" t="s">
        <v>22</v>
      </c>
      <c r="AV972" s="91" t="s">
        <v>152</v>
      </c>
      <c r="AW972" s="92" t="s">
        <v>152</v>
      </c>
      <c r="AX972" s="92" t="s">
        <v>48</v>
      </c>
      <c r="AY972" s="91" t="s">
        <v>152</v>
      </c>
      <c r="AZ972" s="23"/>
      <c r="BA972" s="25" t="s">
        <v>5602</v>
      </c>
      <c r="BB972" t="s">
        <v>25</v>
      </c>
      <c r="BC972">
        <v>4629</v>
      </c>
      <c r="BD972" t="str">
        <f>IF(Z972=BC972,"OK")</f>
        <v>OK</v>
      </c>
      <c r="BE972">
        <v>0.14699999999999999</v>
      </c>
      <c r="BF972">
        <v>4.44E-4</v>
      </c>
      <c r="BG972">
        <v>176</v>
      </c>
      <c r="BH972">
        <v>135</v>
      </c>
      <c r="BI972">
        <v>89</v>
      </c>
      <c r="BJ972">
        <v>0.73299999999999998</v>
      </c>
      <c r="BK972">
        <v>2.1150000000000001E-3</v>
      </c>
      <c r="BN972" s="183"/>
    </row>
    <row r="973" spans="1:66" ht="25.5" x14ac:dyDescent="0.25">
      <c r="A973" s="1"/>
      <c r="B973" s="94">
        <v>967</v>
      </c>
      <c r="C973" s="43">
        <v>1039963</v>
      </c>
      <c r="D973" s="25">
        <v>1046393</v>
      </c>
      <c r="E973" s="36" t="s">
        <v>5606</v>
      </c>
      <c r="F973" s="151" t="s">
        <v>21</v>
      </c>
      <c r="G973" s="41" t="s">
        <v>585</v>
      </c>
      <c r="H973" s="46" t="str">
        <f>IFERROR(IFERROR(IF(SEARCH("Usystems",$E973)&gt;0,"Usystems"),IF(SEARCH("RIIFO",$E973)&gt;0,"RIIFO","Uponor")),"Uponor")</f>
        <v>Uponor</v>
      </c>
      <c r="I973" s="25">
        <f>IFERROR(MID($D973,1,7)+0,"")</f>
        <v>1046393</v>
      </c>
      <c r="J973" s="25" t="str">
        <f>IFERROR(MID($D973,10,7)+0,"")</f>
        <v/>
      </c>
      <c r="K973" s="25" t="str">
        <f>IFERROR(MID($D973,19,7)+0,"")</f>
        <v/>
      </c>
      <c r="L973" s="25" t="str">
        <f>IFERROR(MID($D973,28,7)+0,"")</f>
        <v/>
      </c>
      <c r="M973" s="25" t="str">
        <f>IF(IFERROR(MID($Q973,1,7)+0,"")&lt;1130000,IF(INDEX(C:C,MATCH(LEFT(Q973,7)+0,I:I,0))&lt;1130000,"",INDEX(C:C,MATCH(LEFT(Q973,7)+0,I:I,0))),IFERROR(MID($Q973,1,7)+0,""))</f>
        <v/>
      </c>
      <c r="N973" s="25" t="str">
        <f>IF(IFERROR(MID($Q973,10,7)+0,"")&lt;1130000,"",IFERROR(MID($Q973,10,7)+0,""))</f>
        <v/>
      </c>
      <c r="O973" s="25" t="str">
        <f>IF(IFERROR(MID($Q973,19,7)+0,"")&lt;1130000,"",IFERROR(MID($Q973,19,7)+0,""))</f>
        <v/>
      </c>
      <c r="P973" s="25" t="str">
        <f>IF(M973="","",IF(N973="",M973,M973&amp;", "&amp;N973))</f>
        <v/>
      </c>
      <c r="Q973" s="25"/>
      <c r="R973" s="25"/>
      <c r="S973" s="35" t="s">
        <v>34</v>
      </c>
      <c r="T973" s="25" t="s">
        <v>36</v>
      </c>
      <c r="U973" s="185">
        <v>4629</v>
      </c>
      <c r="V973" s="188">
        <v>4629</v>
      </c>
      <c r="W973" s="189">
        <v>4629</v>
      </c>
      <c r="X973" s="31">
        <v>4629</v>
      </c>
      <c r="Y973" s="90">
        <f>IFERROR(ROUND(X973/W973-1,2),"")</f>
        <v>0</v>
      </c>
      <c r="Z973" s="31">
        <f>IF(OR(S973="VLD MLC components",S973="VLD MLC pipes",S973="VLD PEX components",S973="VLD PEX pipes",S973="VLD PHC components",S973="VLD PHC pipes",S973="Controls VLD"),"По запросу",X973)</f>
        <v>4629</v>
      </c>
      <c r="AA973" s="63">
        <f>ROUND(X973/1.2,3)</f>
        <v>3857.5</v>
      </c>
      <c r="AB973" s="23">
        <v>3857.5</v>
      </c>
      <c r="AC973" s="190">
        <f>IFERROR(ROUND(AA973/AB973-1,2),"")</f>
        <v>0</v>
      </c>
      <c r="AD973" s="25">
        <v>0.14099999999999999</v>
      </c>
      <c r="AE973" s="25">
        <v>4.46E-4</v>
      </c>
      <c r="AF973" s="25">
        <v>5</v>
      </c>
      <c r="AG973" s="25">
        <v>5</v>
      </c>
      <c r="AH973" s="25">
        <v>5</v>
      </c>
      <c r="AI973" s="25">
        <v>5</v>
      </c>
      <c r="AJ973" s="25" t="s">
        <v>20</v>
      </c>
      <c r="AK973" s="22" t="s">
        <v>20</v>
      </c>
      <c r="AL973" s="25" t="s">
        <v>20</v>
      </c>
      <c r="AM973" s="25">
        <v>5</v>
      </c>
      <c r="AN973" s="25">
        <v>176</v>
      </c>
      <c r="AO973" s="25">
        <v>135</v>
      </c>
      <c r="AP973" s="25">
        <v>89</v>
      </c>
      <c r="AQ973" s="25">
        <v>0.70599999999999996</v>
      </c>
      <c r="AR973" s="94">
        <v>2.1150000000000001E-3</v>
      </c>
      <c r="AS973" s="157" t="s">
        <v>22</v>
      </c>
      <c r="AT973" s="93">
        <v>43763</v>
      </c>
      <c r="AU973" s="92" t="s">
        <v>22</v>
      </c>
      <c r="AV973" s="91" t="s">
        <v>152</v>
      </c>
      <c r="AW973" s="92" t="s">
        <v>48</v>
      </c>
      <c r="AX973" s="92" t="s">
        <v>48</v>
      </c>
      <c r="AY973" s="91" t="s">
        <v>152</v>
      </c>
      <c r="AZ973" s="23"/>
      <c r="BA973" s="25" t="s">
        <v>5602</v>
      </c>
      <c r="BB973" t="s">
        <v>25</v>
      </c>
      <c r="BC973">
        <v>4629</v>
      </c>
      <c r="BD973" t="str">
        <f>IF(Z973=BC973,"OK")</f>
        <v>OK</v>
      </c>
      <c r="BE973">
        <v>0.14099999999999999</v>
      </c>
      <c r="BF973">
        <v>4.46E-4</v>
      </c>
      <c r="BG973">
        <v>176</v>
      </c>
      <c r="BH973">
        <v>135</v>
      </c>
      <c r="BI973">
        <v>89</v>
      </c>
      <c r="BJ973">
        <v>0.70599999999999996</v>
      </c>
      <c r="BK973">
        <v>2.1150000000000001E-3</v>
      </c>
      <c r="BN973" s="183"/>
    </row>
    <row r="974" spans="1:66" ht="25.5" x14ac:dyDescent="0.25">
      <c r="A974" s="1"/>
      <c r="B974" s="94">
        <v>968</v>
      </c>
      <c r="C974" s="43">
        <v>1039964</v>
      </c>
      <c r="D974" s="25">
        <v>1046394</v>
      </c>
      <c r="E974" s="36" t="s">
        <v>5605</v>
      </c>
      <c r="F974" s="151" t="s">
        <v>652</v>
      </c>
      <c r="G974" s="41" t="s">
        <v>585</v>
      </c>
      <c r="H974" s="46" t="str">
        <f>IFERROR(IFERROR(IF(SEARCH("Usystems",$E974)&gt;0,"Usystems"),IF(SEARCH("RIIFO",$E974)&gt;0,"RIIFO","Uponor")),"Uponor")</f>
        <v>Uponor</v>
      </c>
      <c r="I974" s="25">
        <f>IFERROR(MID($D974,1,7)+0,"")</f>
        <v>1046394</v>
      </c>
      <c r="J974" s="25" t="str">
        <f>IFERROR(MID($D974,10,7)+0,"")</f>
        <v/>
      </c>
      <c r="K974" s="25" t="str">
        <f>IFERROR(MID($D974,19,7)+0,"")</f>
        <v/>
      </c>
      <c r="L974" s="25" t="str">
        <f>IFERROR(MID($D974,28,7)+0,"")</f>
        <v/>
      </c>
      <c r="M974" s="25" t="str">
        <f>IF(IFERROR(MID($Q974,1,7)+0,"")&lt;1130000,IF(INDEX(C:C,MATCH(LEFT(Q974,7)+0,I:I,0))&lt;1130000,"",INDEX(C:C,MATCH(LEFT(Q974,7)+0,I:I,0))),IFERROR(MID($Q974,1,7)+0,""))</f>
        <v/>
      </c>
      <c r="N974" s="25" t="str">
        <f>IF(IFERROR(MID($Q974,10,7)+0,"")&lt;1130000,"",IFERROR(MID($Q974,10,7)+0,""))</f>
        <v/>
      </c>
      <c r="O974" s="25" t="str">
        <f>IF(IFERROR(MID($Q974,19,7)+0,"")&lt;1130000,"",IFERROR(MID($Q974,19,7)+0,""))</f>
        <v/>
      </c>
      <c r="P974" s="25" t="str">
        <f>IF(M974="","",IF(N974="",M974,M974&amp;", "&amp;N974))</f>
        <v/>
      </c>
      <c r="Q974" s="25"/>
      <c r="R974" s="25"/>
      <c r="S974" s="35" t="s">
        <v>34</v>
      </c>
      <c r="T974" s="25" t="s">
        <v>36</v>
      </c>
      <c r="U974" s="185">
        <v>4629</v>
      </c>
      <c r="V974" s="188">
        <v>4629</v>
      </c>
      <c r="W974" s="189">
        <v>4629</v>
      </c>
      <c r="X974" s="31">
        <v>4629</v>
      </c>
      <c r="Y974" s="90">
        <f>IFERROR(ROUND(X974/W974-1,2),"")</f>
        <v>0</v>
      </c>
      <c r="Z974" s="31">
        <f>IF(OR(S974="VLD MLC components",S974="VLD MLC pipes",S974="VLD PEX components",S974="VLD PEX pipes",S974="VLD PHC components",S974="VLD PHC pipes",S974="Controls VLD"),"По запросу",X974)</f>
        <v>4629</v>
      </c>
      <c r="AA974" s="63">
        <f>ROUND(X974/1.2,3)</f>
        <v>3857.5</v>
      </c>
      <c r="AB974" s="23">
        <v>3857.5</v>
      </c>
      <c r="AC974" s="190">
        <f>IFERROR(ROUND(AA974/AB974-1,2),"")</f>
        <v>0</v>
      </c>
      <c r="AD974" s="25">
        <v>0.16</v>
      </c>
      <c r="AE974" s="25">
        <v>4.8799999999999999E-4</v>
      </c>
      <c r="AF974" s="25">
        <v>15</v>
      </c>
      <c r="AG974" s="25">
        <v>15</v>
      </c>
      <c r="AH974" s="25">
        <v>15</v>
      </c>
      <c r="AI974" s="25">
        <v>15</v>
      </c>
      <c r="AJ974" s="25" t="s">
        <v>20</v>
      </c>
      <c r="AK974" s="22" t="s">
        <v>20</v>
      </c>
      <c r="AL974" s="25" t="s">
        <v>20</v>
      </c>
      <c r="AM974" s="25">
        <v>5</v>
      </c>
      <c r="AN974" s="25">
        <v>185</v>
      </c>
      <c r="AO974" s="25">
        <v>92</v>
      </c>
      <c r="AP974" s="25">
        <v>185</v>
      </c>
      <c r="AQ974" s="25">
        <v>0.80200000000000005</v>
      </c>
      <c r="AR974" s="94">
        <v>3.1489999999999999E-3</v>
      </c>
      <c r="AS974" s="157">
        <v>10</v>
      </c>
      <c r="AT974" s="93">
        <v>43763</v>
      </c>
      <c r="AU974" s="92" t="s">
        <v>22</v>
      </c>
      <c r="AV974" s="91" t="s">
        <v>152</v>
      </c>
      <c r="AW974" s="92" t="s">
        <v>152</v>
      </c>
      <c r="AX974" s="92" t="s">
        <v>48</v>
      </c>
      <c r="AY974" s="91" t="s">
        <v>152</v>
      </c>
      <c r="AZ974" s="23"/>
      <c r="BA974" s="25" t="s">
        <v>5602</v>
      </c>
      <c r="BB974" t="s">
        <v>25</v>
      </c>
      <c r="BC974">
        <v>4629</v>
      </c>
      <c r="BD974" t="str">
        <f>IF(Z974=BC974,"OK")</f>
        <v>OK</v>
      </c>
      <c r="BE974">
        <v>0.16</v>
      </c>
      <c r="BF974">
        <v>4.8799999999999999E-4</v>
      </c>
      <c r="BG974">
        <v>185</v>
      </c>
      <c r="BH974">
        <v>92</v>
      </c>
      <c r="BI974">
        <v>185</v>
      </c>
      <c r="BJ974">
        <v>0.80200000000000005</v>
      </c>
      <c r="BK974">
        <v>3.1489999999999999E-3</v>
      </c>
      <c r="BN974" s="183"/>
    </row>
    <row r="975" spans="1:66" ht="25.5" x14ac:dyDescent="0.25">
      <c r="A975" s="1"/>
      <c r="B975" s="94">
        <v>969</v>
      </c>
      <c r="C975" s="43">
        <v>1039965</v>
      </c>
      <c r="D975" s="25">
        <v>1046395</v>
      </c>
      <c r="E975" s="36" t="s">
        <v>5604</v>
      </c>
      <c r="F975" s="151" t="s">
        <v>21</v>
      </c>
      <c r="G975" s="41" t="s">
        <v>585</v>
      </c>
      <c r="H975" s="46" t="str">
        <f>IFERROR(IFERROR(IF(SEARCH("Usystems",$E975)&gt;0,"Usystems"),IF(SEARCH("RIIFO",$E975)&gt;0,"RIIFO","Uponor")),"Uponor")</f>
        <v>Uponor</v>
      </c>
      <c r="I975" s="25">
        <f>IFERROR(MID($D975,1,7)+0,"")</f>
        <v>1046395</v>
      </c>
      <c r="J975" s="25" t="str">
        <f>IFERROR(MID($D975,10,7)+0,"")</f>
        <v/>
      </c>
      <c r="K975" s="25" t="str">
        <f>IFERROR(MID($D975,19,7)+0,"")</f>
        <v/>
      </c>
      <c r="L975" s="25" t="str">
        <f>IFERROR(MID($D975,28,7)+0,"")</f>
        <v/>
      </c>
      <c r="M975" s="25" t="str">
        <f>IF(IFERROR(MID($Q975,1,7)+0,"")&lt;1130000,IF(INDEX(C:C,MATCH(LEFT(Q975,7)+0,I:I,0))&lt;1130000,"",INDEX(C:C,MATCH(LEFT(Q975,7)+0,I:I,0))),IFERROR(MID($Q975,1,7)+0,""))</f>
        <v/>
      </c>
      <c r="N975" s="25" t="str">
        <f>IF(IFERROR(MID($Q975,10,7)+0,"")&lt;1130000,"",IFERROR(MID($Q975,10,7)+0,""))</f>
        <v/>
      </c>
      <c r="O975" s="25" t="str">
        <f>IF(IFERROR(MID($Q975,19,7)+0,"")&lt;1130000,"",IFERROR(MID($Q975,19,7)+0,""))</f>
        <v/>
      </c>
      <c r="P975" s="25" t="str">
        <f>IF(M975="","",IF(N975="",M975,M975&amp;", "&amp;N975))</f>
        <v/>
      </c>
      <c r="Q975" s="25"/>
      <c r="R975" s="25"/>
      <c r="S975" s="35" t="s">
        <v>34</v>
      </c>
      <c r="T975" s="25" t="s">
        <v>36</v>
      </c>
      <c r="U975" s="185">
        <v>4629</v>
      </c>
      <c r="V975" s="188">
        <v>4629</v>
      </c>
      <c r="W975" s="189">
        <v>4629</v>
      </c>
      <c r="X975" s="31">
        <v>4629</v>
      </c>
      <c r="Y975" s="90">
        <f>IFERROR(ROUND(X975/W975-1,2),"")</f>
        <v>0</v>
      </c>
      <c r="Z975" s="31">
        <f>IF(OR(S975="VLD MLC components",S975="VLD MLC pipes",S975="VLD PEX components",S975="VLD PEX pipes",S975="VLD PHC components",S975="VLD PHC pipes",S975="Controls VLD"),"По запросу",X975)</f>
        <v>4629</v>
      </c>
      <c r="AA975" s="63">
        <f>ROUND(X975/1.2,3)</f>
        <v>3857.5</v>
      </c>
      <c r="AB975" s="23">
        <v>3857.5</v>
      </c>
      <c r="AC975" s="190">
        <f>IFERROR(ROUND(AA975/AB975-1,2),"")</f>
        <v>0</v>
      </c>
      <c r="AD975" s="25">
        <v>0.151</v>
      </c>
      <c r="AE975" s="25">
        <v>4.46E-4</v>
      </c>
      <c r="AF975" s="25">
        <v>5</v>
      </c>
      <c r="AG975" s="25">
        <v>5</v>
      </c>
      <c r="AH975" s="25">
        <v>5</v>
      </c>
      <c r="AI975" s="25">
        <v>5</v>
      </c>
      <c r="AJ975" s="25" t="s">
        <v>20</v>
      </c>
      <c r="AK975" s="22" t="s">
        <v>20</v>
      </c>
      <c r="AL975" s="25" t="s">
        <v>20</v>
      </c>
      <c r="AM975" s="25">
        <v>5</v>
      </c>
      <c r="AN975" s="25">
        <v>176</v>
      </c>
      <c r="AO975" s="25">
        <v>135</v>
      </c>
      <c r="AP975" s="25">
        <v>89</v>
      </c>
      <c r="AQ975" s="25">
        <v>0.75700000000000001</v>
      </c>
      <c r="AR975" s="94">
        <v>2.1150000000000001E-3</v>
      </c>
      <c r="AS975" s="157" t="s">
        <v>22</v>
      </c>
      <c r="AT975" s="93">
        <v>43763</v>
      </c>
      <c r="AU975" s="92" t="s">
        <v>22</v>
      </c>
      <c r="AV975" s="91" t="s">
        <v>152</v>
      </c>
      <c r="AW975" s="92" t="s">
        <v>48</v>
      </c>
      <c r="AX975" s="92" t="s">
        <v>48</v>
      </c>
      <c r="AY975" s="91" t="s">
        <v>152</v>
      </c>
      <c r="AZ975" s="23"/>
      <c r="BA975" s="25" t="s">
        <v>5602</v>
      </c>
      <c r="BB975" t="s">
        <v>25</v>
      </c>
      <c r="BC975">
        <v>4629</v>
      </c>
      <c r="BD975" t="str">
        <f>IF(Z975=BC975,"OK")</f>
        <v>OK</v>
      </c>
      <c r="BE975">
        <v>0.151</v>
      </c>
      <c r="BF975">
        <v>4.46E-4</v>
      </c>
      <c r="BG975">
        <v>176</v>
      </c>
      <c r="BH975">
        <v>135</v>
      </c>
      <c r="BI975">
        <v>89</v>
      </c>
      <c r="BJ975">
        <v>0.75700000000000001</v>
      </c>
      <c r="BK975">
        <v>2.1150000000000001E-3</v>
      </c>
      <c r="BN975" s="183"/>
    </row>
    <row r="976" spans="1:66" ht="25.5" x14ac:dyDescent="0.25">
      <c r="A976" s="1"/>
      <c r="B976" s="94">
        <v>970</v>
      </c>
      <c r="C976" s="43">
        <v>1039966</v>
      </c>
      <c r="D976" s="25">
        <v>1046396</v>
      </c>
      <c r="E976" s="36" t="s">
        <v>5603</v>
      </c>
      <c r="F976" s="151" t="s">
        <v>652</v>
      </c>
      <c r="G976" s="41" t="s">
        <v>585</v>
      </c>
      <c r="H976" s="46" t="str">
        <f>IFERROR(IFERROR(IF(SEARCH("Usystems",$E976)&gt;0,"Usystems"),IF(SEARCH("RIIFO",$E976)&gt;0,"RIIFO","Uponor")),"Uponor")</f>
        <v>Uponor</v>
      </c>
      <c r="I976" s="25">
        <f>IFERROR(MID($D976,1,7)+0,"")</f>
        <v>1046396</v>
      </c>
      <c r="J976" s="25" t="str">
        <f>IFERROR(MID($D976,10,7)+0,"")</f>
        <v/>
      </c>
      <c r="K976" s="25" t="str">
        <f>IFERROR(MID($D976,19,7)+0,"")</f>
        <v/>
      </c>
      <c r="L976" s="25" t="str">
        <f>IFERROR(MID($D976,28,7)+0,"")</f>
        <v/>
      </c>
      <c r="M976" s="25" t="str">
        <f>IF(IFERROR(MID($Q976,1,7)+0,"")&lt;1130000,IF(INDEX(C:C,MATCH(LEFT(Q976,7)+0,I:I,0))&lt;1130000,"",INDEX(C:C,MATCH(LEFT(Q976,7)+0,I:I,0))),IFERROR(MID($Q976,1,7)+0,""))</f>
        <v/>
      </c>
      <c r="N976" s="25" t="str">
        <f>IF(IFERROR(MID($Q976,10,7)+0,"")&lt;1130000,"",IFERROR(MID($Q976,10,7)+0,""))</f>
        <v/>
      </c>
      <c r="O976" s="25" t="str">
        <f>IF(IFERROR(MID($Q976,19,7)+0,"")&lt;1130000,"",IFERROR(MID($Q976,19,7)+0,""))</f>
        <v/>
      </c>
      <c r="P976" s="25" t="str">
        <f>IF(M976="","",IF(N976="",M976,M976&amp;", "&amp;N976))</f>
        <v/>
      </c>
      <c r="Q976" s="25"/>
      <c r="R976" s="25"/>
      <c r="S976" s="35" t="s">
        <v>34</v>
      </c>
      <c r="T976" s="25" t="s">
        <v>36</v>
      </c>
      <c r="U976" s="185">
        <v>4629</v>
      </c>
      <c r="V976" s="188">
        <v>4629</v>
      </c>
      <c r="W976" s="189">
        <v>4629</v>
      </c>
      <c r="X976" s="31">
        <v>4629</v>
      </c>
      <c r="Y976" s="90">
        <f>IFERROR(ROUND(X976/W976-1,2),"")</f>
        <v>0</v>
      </c>
      <c r="Z976" s="31">
        <f>IF(OR(S976="VLD MLC components",S976="VLD MLC pipes",S976="VLD PEX components",S976="VLD PEX pipes",S976="VLD PHC components",S976="VLD PHC pipes",S976="Controls VLD"),"По запросу",X976)</f>
        <v>4629</v>
      </c>
      <c r="AA976" s="63">
        <f>ROUND(X976/1.2,3)</f>
        <v>3857.5</v>
      </c>
      <c r="AB976" s="23">
        <v>3857.5</v>
      </c>
      <c r="AC976" s="190">
        <f>IFERROR(ROUND(AA976/AB976-1,2),"")</f>
        <v>0</v>
      </c>
      <c r="AD976" s="25">
        <v>0.16900000000000001</v>
      </c>
      <c r="AE976" s="25">
        <v>4.8799999999999999E-4</v>
      </c>
      <c r="AF976" s="25">
        <v>10</v>
      </c>
      <c r="AG976" s="25">
        <v>20</v>
      </c>
      <c r="AH976" s="25">
        <v>20</v>
      </c>
      <c r="AI976" s="25">
        <v>20</v>
      </c>
      <c r="AJ976" s="25" t="s">
        <v>20</v>
      </c>
      <c r="AK976" s="22" t="s">
        <v>20</v>
      </c>
      <c r="AL976" s="25" t="s">
        <v>20</v>
      </c>
      <c r="AM976" s="25">
        <v>5</v>
      </c>
      <c r="AN976" s="25">
        <v>185</v>
      </c>
      <c r="AO976" s="25">
        <v>92</v>
      </c>
      <c r="AP976" s="25">
        <v>185</v>
      </c>
      <c r="AQ976" s="25">
        <v>0.84699999999999998</v>
      </c>
      <c r="AR976" s="94">
        <v>3.1489999999999999E-3</v>
      </c>
      <c r="AS976" s="157">
        <v>20</v>
      </c>
      <c r="AT976" s="93">
        <v>43763</v>
      </c>
      <c r="AU976" s="92" t="s">
        <v>22</v>
      </c>
      <c r="AV976" s="91" t="s">
        <v>152</v>
      </c>
      <c r="AW976" s="92" t="s">
        <v>152</v>
      </c>
      <c r="AX976" s="92" t="s">
        <v>48</v>
      </c>
      <c r="AY976" s="91" t="s">
        <v>152</v>
      </c>
      <c r="AZ976" s="23"/>
      <c r="BA976" s="25" t="s">
        <v>5602</v>
      </c>
      <c r="BB976" t="s">
        <v>25</v>
      </c>
      <c r="BC976">
        <v>4629</v>
      </c>
      <c r="BD976" t="str">
        <f>IF(Z976=BC976,"OK")</f>
        <v>OK</v>
      </c>
      <c r="BE976">
        <v>0.16900000000000001</v>
      </c>
      <c r="BF976">
        <v>4.8799999999999999E-4</v>
      </c>
      <c r="BG976">
        <v>185</v>
      </c>
      <c r="BH976">
        <v>92</v>
      </c>
      <c r="BI976">
        <v>185</v>
      </c>
      <c r="BJ976">
        <v>0.84699999999999998</v>
      </c>
      <c r="BK976">
        <v>3.1489999999999999E-3</v>
      </c>
      <c r="BN976" s="183"/>
    </row>
    <row r="977" spans="1:66" ht="25.5" x14ac:dyDescent="0.25">
      <c r="A977" s="1"/>
      <c r="B977" s="94">
        <v>971</v>
      </c>
      <c r="C977" s="43">
        <v>1039967</v>
      </c>
      <c r="D977" s="25">
        <v>1046397</v>
      </c>
      <c r="E977" s="36" t="s">
        <v>5601</v>
      </c>
      <c r="F977" s="151" t="s">
        <v>21</v>
      </c>
      <c r="G977" s="41" t="s">
        <v>585</v>
      </c>
      <c r="H977" s="46" t="str">
        <f>IFERROR(IFERROR(IF(SEARCH("Usystems",$E977)&gt;0,"Usystems"),IF(SEARCH("RIIFO",$E977)&gt;0,"RIIFO","Uponor")),"Uponor")</f>
        <v>Uponor</v>
      </c>
      <c r="I977" s="25">
        <f>IFERROR(MID($D977,1,7)+0,"")</f>
        <v>1046397</v>
      </c>
      <c r="J977" s="25" t="str">
        <f>IFERROR(MID($D977,10,7)+0,"")</f>
        <v/>
      </c>
      <c r="K977" s="25" t="str">
        <f>IFERROR(MID($D977,19,7)+0,"")</f>
        <v/>
      </c>
      <c r="L977" s="25" t="str">
        <f>IFERROR(MID($D977,28,7)+0,"")</f>
        <v/>
      </c>
      <c r="M977" s="25" t="str">
        <f>IF(IFERROR(MID($Q977,1,7)+0,"")&lt;1130000,IF(INDEX(C:C,MATCH(LEFT(Q977,7)+0,I:I,0))&lt;1130000,"",INDEX(C:C,MATCH(LEFT(Q977,7)+0,I:I,0))),IFERROR(MID($Q977,1,7)+0,""))</f>
        <v/>
      </c>
      <c r="N977" s="25" t="str">
        <f>IF(IFERROR(MID($Q977,10,7)+0,"")&lt;1130000,"",IFERROR(MID($Q977,10,7)+0,""))</f>
        <v/>
      </c>
      <c r="O977" s="25" t="str">
        <f>IF(IFERROR(MID($Q977,19,7)+0,"")&lt;1130000,"",IFERROR(MID($Q977,19,7)+0,""))</f>
        <v/>
      </c>
      <c r="P977" s="25" t="str">
        <f>IF(M977="","",IF(N977="",M977,M977&amp;", "&amp;N977))</f>
        <v/>
      </c>
      <c r="Q977" s="25"/>
      <c r="R977" s="25"/>
      <c r="S977" s="35" t="s">
        <v>5049</v>
      </c>
      <c r="T977" s="25" t="s">
        <v>36</v>
      </c>
      <c r="U977" s="185">
        <v>6600</v>
      </c>
      <c r="V977" s="188">
        <v>6600</v>
      </c>
      <c r="W977" s="189">
        <v>6600</v>
      </c>
      <c r="X977" s="31">
        <v>6600</v>
      </c>
      <c r="Y977" s="90">
        <f>IFERROR(ROUND(X977/W977-1,2),"")</f>
        <v>0</v>
      </c>
      <c r="Z977" s="31" t="str">
        <f>IF(OR(S977="VLD MLC components",S977="VLD MLC pipes",S977="VLD PEX components",S977="VLD PEX pipes",S977="VLD PHC components",S977="VLD PHC pipes",S977="Controls VLD"),"По запросу",X977)</f>
        <v>По запросу</v>
      </c>
      <c r="AA977" s="63">
        <f>ROUND(X977/1.2,3)</f>
        <v>5500</v>
      </c>
      <c r="AB977" s="23">
        <v>5500</v>
      </c>
      <c r="AC977" s="190">
        <f>IFERROR(ROUND(AA977/AB977-1,2),"")</f>
        <v>0</v>
      </c>
      <c r="AD977" s="25">
        <v>0.2</v>
      </c>
      <c r="AE977" s="25">
        <v>7.1400000000000001E-4</v>
      </c>
      <c r="AF977" s="25">
        <v>22</v>
      </c>
      <c r="AG977" s="25">
        <v>22</v>
      </c>
      <c r="AH977" s="25">
        <v>22</v>
      </c>
      <c r="AI977" s="25">
        <v>22</v>
      </c>
      <c r="AJ977" s="25" t="s">
        <v>20</v>
      </c>
      <c r="AK977" s="22" t="s">
        <v>20</v>
      </c>
      <c r="AL977" s="25" t="s">
        <v>20</v>
      </c>
      <c r="AM977" s="25">
        <v>3</v>
      </c>
      <c r="AN977" s="25">
        <v>185</v>
      </c>
      <c r="AO977" s="25">
        <v>92</v>
      </c>
      <c r="AP977" s="25">
        <v>185</v>
      </c>
      <c r="AQ977" s="25">
        <v>0.60099999999999998</v>
      </c>
      <c r="AR977" s="94">
        <v>3.1489999999999999E-3</v>
      </c>
      <c r="AS977" s="157">
        <v>1</v>
      </c>
      <c r="AT977" s="93">
        <v>43763</v>
      </c>
      <c r="AU977" s="92" t="s">
        <v>22</v>
      </c>
      <c r="AV977" s="91" t="s">
        <v>152</v>
      </c>
      <c r="AW977" s="92" t="s">
        <v>152</v>
      </c>
      <c r="AX977" s="92" t="s">
        <v>48</v>
      </c>
      <c r="AY977" s="91" t="s">
        <v>152</v>
      </c>
      <c r="AZ977" s="23"/>
      <c r="BA977" s="25" t="s">
        <v>5598</v>
      </c>
      <c r="BB977" t="s">
        <v>25</v>
      </c>
      <c r="BC977" t="s">
        <v>2629</v>
      </c>
      <c r="BD977" t="str">
        <f>IF(Z977=BC977,"OK")</f>
        <v>OK</v>
      </c>
      <c r="BE977">
        <v>0.2</v>
      </c>
      <c r="BF977">
        <v>7.1400000000000001E-4</v>
      </c>
      <c r="BG977">
        <v>185</v>
      </c>
      <c r="BH977">
        <v>92</v>
      </c>
      <c r="BI977">
        <v>185</v>
      </c>
      <c r="BJ977">
        <v>0.60099999999999998</v>
      </c>
      <c r="BK977">
        <v>3.1489999999999999E-3</v>
      </c>
      <c r="BN977" s="183"/>
    </row>
    <row r="978" spans="1:66" ht="25.5" x14ac:dyDescent="0.25">
      <c r="A978" s="1"/>
      <c r="B978" s="94">
        <v>972</v>
      </c>
      <c r="C978" s="43">
        <v>1039968</v>
      </c>
      <c r="D978" s="25">
        <v>1046398</v>
      </c>
      <c r="E978" s="36" t="s">
        <v>5600</v>
      </c>
      <c r="F978" s="151" t="s">
        <v>652</v>
      </c>
      <c r="G978" s="41" t="s">
        <v>585</v>
      </c>
      <c r="H978" s="46" t="str">
        <f>IFERROR(IFERROR(IF(SEARCH("Usystems",$E978)&gt;0,"Usystems"),IF(SEARCH("RIIFO",$E978)&gt;0,"RIIFO","Uponor")),"Uponor")</f>
        <v>Uponor</v>
      </c>
      <c r="I978" s="25">
        <f>IFERROR(MID($D978,1,7)+0,"")</f>
        <v>1046398</v>
      </c>
      <c r="J978" s="25" t="str">
        <f>IFERROR(MID($D978,10,7)+0,"")</f>
        <v/>
      </c>
      <c r="K978" s="25" t="str">
        <f>IFERROR(MID($D978,19,7)+0,"")</f>
        <v/>
      </c>
      <c r="L978" s="25" t="str">
        <f>IFERROR(MID($D978,28,7)+0,"")</f>
        <v/>
      </c>
      <c r="M978" s="25" t="str">
        <f>IF(IFERROR(MID($Q978,1,7)+0,"")&lt;1130000,IF(INDEX(C:C,MATCH(LEFT(Q978,7)+0,I:I,0))&lt;1130000,"",INDEX(C:C,MATCH(LEFT(Q978,7)+0,I:I,0))),IFERROR(MID($Q978,1,7)+0,""))</f>
        <v/>
      </c>
      <c r="N978" s="25" t="str">
        <f>IF(IFERROR(MID($Q978,10,7)+0,"")&lt;1130000,"",IFERROR(MID($Q978,10,7)+0,""))</f>
        <v/>
      </c>
      <c r="O978" s="25" t="str">
        <f>IF(IFERROR(MID($Q978,19,7)+0,"")&lt;1130000,"",IFERROR(MID($Q978,19,7)+0,""))</f>
        <v/>
      </c>
      <c r="P978" s="25" t="str">
        <f>IF(M978="","",IF(N978="",M978,M978&amp;", "&amp;N978))</f>
        <v/>
      </c>
      <c r="Q978" s="25"/>
      <c r="R978" s="25"/>
      <c r="S978" s="35" t="s">
        <v>5049</v>
      </c>
      <c r="T978" s="25" t="s">
        <v>36</v>
      </c>
      <c r="U978" s="185">
        <v>6600</v>
      </c>
      <c r="V978" s="188">
        <v>6600</v>
      </c>
      <c r="W978" s="189">
        <v>6600</v>
      </c>
      <c r="X978" s="31">
        <v>6600</v>
      </c>
      <c r="Y978" s="90">
        <f>IFERROR(ROUND(X978/W978-1,2),"")</f>
        <v>0</v>
      </c>
      <c r="Z978" s="31" t="str">
        <f>IF(OR(S978="VLD MLC components",S978="VLD MLC pipes",S978="VLD PEX components",S978="VLD PEX pipes",S978="VLD PHC components",S978="VLD PHC pipes",S978="Controls VLD"),"По запросу",X978)</f>
        <v>По запросу</v>
      </c>
      <c r="AA978" s="63">
        <f>ROUND(X978/1.2,3)</f>
        <v>5500</v>
      </c>
      <c r="AB978" s="23">
        <v>5500</v>
      </c>
      <c r="AC978" s="190">
        <f>IFERROR(ROUND(AA978/AB978-1,2),"")</f>
        <v>0</v>
      </c>
      <c r="AD978" s="25">
        <v>0.217</v>
      </c>
      <c r="AE978" s="25">
        <v>7.1400000000000001E-4</v>
      </c>
      <c r="AF978" s="25">
        <v>120</v>
      </c>
      <c r="AG978" s="25">
        <v>78</v>
      </c>
      <c r="AH978" s="25">
        <v>78</v>
      </c>
      <c r="AI978" s="25">
        <v>78</v>
      </c>
      <c r="AJ978" s="25" t="s">
        <v>20</v>
      </c>
      <c r="AK978" s="22" t="s">
        <v>20</v>
      </c>
      <c r="AL978" s="25" t="s">
        <v>20</v>
      </c>
      <c r="AM978" s="25">
        <v>3</v>
      </c>
      <c r="AN978" s="25">
        <v>185</v>
      </c>
      <c r="AO978" s="25">
        <v>92</v>
      </c>
      <c r="AP978" s="25">
        <v>185</v>
      </c>
      <c r="AQ978" s="25">
        <v>0.65200000000000002</v>
      </c>
      <c r="AR978" s="94">
        <v>3.1489999999999999E-3</v>
      </c>
      <c r="AS978" s="157">
        <v>78</v>
      </c>
      <c r="AT978" s="93">
        <v>43763</v>
      </c>
      <c r="AU978" s="92" t="s">
        <v>22</v>
      </c>
      <c r="AV978" s="91" t="s">
        <v>152</v>
      </c>
      <c r="AW978" s="92" t="s">
        <v>152</v>
      </c>
      <c r="AX978" s="92" t="s">
        <v>48</v>
      </c>
      <c r="AY978" s="91" t="s">
        <v>152</v>
      </c>
      <c r="AZ978" s="23"/>
      <c r="BA978" s="25" t="s">
        <v>5598</v>
      </c>
      <c r="BB978" t="s">
        <v>25</v>
      </c>
      <c r="BC978" t="s">
        <v>2629</v>
      </c>
      <c r="BD978" t="str">
        <f>IF(Z978=BC978,"OK")</f>
        <v>OK</v>
      </c>
      <c r="BE978">
        <v>0.217</v>
      </c>
      <c r="BF978">
        <v>7.1400000000000001E-4</v>
      </c>
      <c r="BG978">
        <v>185</v>
      </c>
      <c r="BH978">
        <v>92</v>
      </c>
      <c r="BI978">
        <v>185</v>
      </c>
      <c r="BJ978">
        <v>0.65200000000000002</v>
      </c>
      <c r="BK978">
        <v>3.1489999999999999E-3</v>
      </c>
      <c r="BN978" s="183"/>
    </row>
    <row r="979" spans="1:66" ht="25.5" x14ac:dyDescent="0.25">
      <c r="A979" s="1"/>
      <c r="B979" s="94">
        <v>973</v>
      </c>
      <c r="C979" s="43">
        <v>1039969</v>
      </c>
      <c r="D979" s="25">
        <v>1046399</v>
      </c>
      <c r="E979" s="36" t="s">
        <v>5599</v>
      </c>
      <c r="F979" s="151" t="s">
        <v>652</v>
      </c>
      <c r="G979" s="41" t="s">
        <v>585</v>
      </c>
      <c r="H979" s="46" t="str">
        <f>IFERROR(IFERROR(IF(SEARCH("Usystems",$E979)&gt;0,"Usystems"),IF(SEARCH("RIIFO",$E979)&gt;0,"RIIFO","Uponor")),"Uponor")</f>
        <v>Uponor</v>
      </c>
      <c r="I979" s="25">
        <f>IFERROR(MID($D979,1,7)+0,"")</f>
        <v>1046399</v>
      </c>
      <c r="J979" s="25" t="str">
        <f>IFERROR(MID($D979,10,7)+0,"")</f>
        <v/>
      </c>
      <c r="K979" s="25" t="str">
        <f>IFERROR(MID($D979,19,7)+0,"")</f>
        <v/>
      </c>
      <c r="L979" s="25" t="str">
        <f>IFERROR(MID($D979,28,7)+0,"")</f>
        <v/>
      </c>
      <c r="M979" s="25" t="str">
        <f>IF(IFERROR(MID($Q979,1,7)+0,"")&lt;1130000,IF(INDEX(C:C,MATCH(LEFT(Q979,7)+0,I:I,0))&lt;1130000,"",INDEX(C:C,MATCH(LEFT(Q979,7)+0,I:I,0))),IFERROR(MID($Q979,1,7)+0,""))</f>
        <v/>
      </c>
      <c r="N979" s="25" t="str">
        <f>IF(IFERROR(MID($Q979,10,7)+0,"")&lt;1130000,"",IFERROR(MID($Q979,10,7)+0,""))</f>
        <v/>
      </c>
      <c r="O979" s="25" t="str">
        <f>IF(IFERROR(MID($Q979,19,7)+0,"")&lt;1130000,"",IFERROR(MID($Q979,19,7)+0,""))</f>
        <v/>
      </c>
      <c r="P979" s="25" t="str">
        <f>IF(M979="","",IF(N979="",M979,M979&amp;", "&amp;N979))</f>
        <v/>
      </c>
      <c r="Q979" s="25"/>
      <c r="R979" s="25"/>
      <c r="S979" s="35" t="s">
        <v>5049</v>
      </c>
      <c r="T979" s="25" t="s">
        <v>36</v>
      </c>
      <c r="U979" s="185">
        <v>6600</v>
      </c>
      <c r="V979" s="188">
        <v>6600</v>
      </c>
      <c r="W979" s="189">
        <v>6600</v>
      </c>
      <c r="X979" s="31">
        <v>6600</v>
      </c>
      <c r="Y979" s="90">
        <f>IFERROR(ROUND(X979/W979-1,2),"")</f>
        <v>0</v>
      </c>
      <c r="Z979" s="31" t="str">
        <f>IF(OR(S979="VLD MLC components",S979="VLD MLC pipes",S979="VLD PEX components",S979="VLD PEX pipes",S979="VLD PHC components",S979="VLD PHC pipes",S979="Controls VLD"),"По запросу",X979)</f>
        <v>По запросу</v>
      </c>
      <c r="AA979" s="63">
        <f>ROUND(X979/1.2,3)</f>
        <v>5500</v>
      </c>
      <c r="AB979" s="23">
        <v>5500</v>
      </c>
      <c r="AC979" s="190">
        <f>IFERROR(ROUND(AA979/AB979-1,2),"")</f>
        <v>0</v>
      </c>
      <c r="AD979" s="25">
        <v>0.22600000000000001</v>
      </c>
      <c r="AE979" s="25">
        <v>7.1400000000000001E-4</v>
      </c>
      <c r="AF979" s="25">
        <v>0</v>
      </c>
      <c r="AG979" s="25" t="s">
        <v>22</v>
      </c>
      <c r="AH979" s="25">
        <v>3</v>
      </c>
      <c r="AI979" s="25">
        <v>3</v>
      </c>
      <c r="AJ979" s="25" t="s">
        <v>20</v>
      </c>
      <c r="AK979" s="42" t="s">
        <v>19</v>
      </c>
      <c r="AL979" s="25" t="s">
        <v>20</v>
      </c>
      <c r="AM979" s="25">
        <v>3</v>
      </c>
      <c r="AN979" s="25">
        <v>185</v>
      </c>
      <c r="AO979" s="25">
        <v>92</v>
      </c>
      <c r="AP979" s="25">
        <v>185</v>
      </c>
      <c r="AQ979" s="25">
        <v>0.67700000000000005</v>
      </c>
      <c r="AR979" s="94">
        <v>3.1489999999999999E-3</v>
      </c>
      <c r="AS979" s="157" t="s">
        <v>22</v>
      </c>
      <c r="AT979" s="93">
        <v>43763</v>
      </c>
      <c r="AU979" s="92" t="s">
        <v>22</v>
      </c>
      <c r="AV979" s="91" t="s">
        <v>152</v>
      </c>
      <c r="AW979" s="92" t="s">
        <v>152</v>
      </c>
      <c r="AX979" s="92" t="s">
        <v>48</v>
      </c>
      <c r="AY979" s="91" t="s">
        <v>152</v>
      </c>
      <c r="AZ979" s="23"/>
      <c r="BA979" s="25" t="s">
        <v>5598</v>
      </c>
      <c r="BB979" t="s">
        <v>25</v>
      </c>
      <c r="BC979" t="e">
        <v>#N/A</v>
      </c>
      <c r="BD979" t="e">
        <f>IF(Z979=BC979,"OK")</f>
        <v>#N/A</v>
      </c>
      <c r="BE979">
        <v>0.22600000000000001</v>
      </c>
      <c r="BF979">
        <v>7.1400000000000001E-4</v>
      </c>
      <c r="BG979">
        <v>185</v>
      </c>
      <c r="BH979">
        <v>92</v>
      </c>
      <c r="BI979">
        <v>185</v>
      </c>
      <c r="BJ979">
        <v>0.67700000000000005</v>
      </c>
      <c r="BK979">
        <v>3.1489999999999999E-3</v>
      </c>
      <c r="BN979" s="183"/>
    </row>
    <row r="980" spans="1:66" ht="25.5" x14ac:dyDescent="0.25">
      <c r="A980" s="1"/>
      <c r="B980" s="94">
        <v>974</v>
      </c>
      <c r="C980" s="43">
        <v>1046400</v>
      </c>
      <c r="D980" s="37" t="s">
        <v>22</v>
      </c>
      <c r="E980" s="27" t="s">
        <v>5597</v>
      </c>
      <c r="F980" s="151" t="s">
        <v>21</v>
      </c>
      <c r="G980" s="41" t="s">
        <v>585</v>
      </c>
      <c r="H980" s="46" t="str">
        <f>IFERROR(IFERROR(IF(SEARCH("Usystems",$E980)&gt;0,"Usystems"),IF(SEARCH("RIIFO",$E980)&gt;0,"RIIFO","Uponor")),"Uponor")</f>
        <v>Uponor</v>
      </c>
      <c r="I980" s="25" t="str">
        <f>IFERROR(MID($D980,1,7)+0,"")</f>
        <v/>
      </c>
      <c r="J980" s="25" t="str">
        <f>IFERROR(MID($D980,10,7)+0,"")</f>
        <v/>
      </c>
      <c r="K980" s="25" t="str">
        <f>IFERROR(MID($D980,19,7)+0,"")</f>
        <v/>
      </c>
      <c r="L980" s="25" t="str">
        <f>IFERROR(MID($D980,28,7)+0,"")</f>
        <v/>
      </c>
      <c r="M980" s="25" t="str">
        <f>IF(IFERROR(MID($Q980,1,7)+0,"")&lt;1130000,IF(INDEX(C:C,MATCH(LEFT(Q980,7)+0,I:I,0))&lt;1130000,"",INDEX(C:C,MATCH(LEFT(Q980,7)+0,I:I,0))),IFERROR(MID($Q980,1,7)+0,""))</f>
        <v/>
      </c>
      <c r="N980" s="25" t="str">
        <f>IF(IFERROR(MID($Q980,10,7)+0,"")&lt;1130000,"",IFERROR(MID($Q980,10,7)+0,""))</f>
        <v/>
      </c>
      <c r="O980" s="25" t="str">
        <f>IF(IFERROR(MID($Q980,19,7)+0,"")&lt;1130000,"",IFERROR(MID($Q980,19,7)+0,""))</f>
        <v/>
      </c>
      <c r="P980" s="25" t="str">
        <f>IF(M980="","",IF(N980="",M980,M980&amp;", "&amp;N980))</f>
        <v/>
      </c>
      <c r="Q980" s="37" t="s">
        <v>22</v>
      </c>
      <c r="R980" s="37"/>
      <c r="S980" s="35" t="s">
        <v>5049</v>
      </c>
      <c r="T980" s="25" t="s">
        <v>36</v>
      </c>
      <c r="U980" s="185">
        <v>6600</v>
      </c>
      <c r="V980" s="188">
        <v>7168</v>
      </c>
      <c r="W980" s="189">
        <v>7168</v>
      </c>
      <c r="X980" s="31">
        <v>7168</v>
      </c>
      <c r="Y980" s="90">
        <f>IFERROR(ROUND(X980/W980-1,2),"")</f>
        <v>0</v>
      </c>
      <c r="Z980" s="31" t="str">
        <f>IF(OR(S980="VLD MLC components",S980="VLD MLC pipes",S980="VLD PEX components",S980="VLD PEX pipes",S980="VLD PHC components",S980="VLD PHC pipes",S980="Controls VLD"),"По запросу",X980)</f>
        <v>По запросу</v>
      </c>
      <c r="AA980" s="63">
        <f>ROUND(X980/1.2,3)</f>
        <v>5973.3329999999996</v>
      </c>
      <c r="AB980" s="23">
        <v>5973.3329999999996</v>
      </c>
      <c r="AC980" s="190">
        <f>IFERROR(ROUND(AA980/AB980-1,2),"")</f>
        <v>0</v>
      </c>
      <c r="AD980" s="25">
        <v>0.26</v>
      </c>
      <c r="AE980" s="25">
        <v>1.658E-3</v>
      </c>
      <c r="AF980" s="25">
        <v>2</v>
      </c>
      <c r="AG980" s="25">
        <v>5</v>
      </c>
      <c r="AH980" s="25">
        <v>3</v>
      </c>
      <c r="AI980" s="25">
        <v>6</v>
      </c>
      <c r="AJ980" s="25" t="s">
        <v>20</v>
      </c>
      <c r="AK980" s="22" t="s">
        <v>20</v>
      </c>
      <c r="AL980" s="25" t="s">
        <v>20</v>
      </c>
      <c r="AM980" s="25">
        <v>3</v>
      </c>
      <c r="AN980" s="25">
        <v>280</v>
      </c>
      <c r="AO980" s="25">
        <v>187</v>
      </c>
      <c r="AP980" s="25">
        <v>95</v>
      </c>
      <c r="AQ980" s="25">
        <v>0.78</v>
      </c>
      <c r="AR980" s="94">
        <v>4.9740000000000001E-3</v>
      </c>
      <c r="AS980" s="157" t="s">
        <v>22</v>
      </c>
      <c r="AT980" s="93" t="s">
        <v>22</v>
      </c>
      <c r="AU980" s="92" t="s">
        <v>22</v>
      </c>
      <c r="AV980" s="91" t="s">
        <v>152</v>
      </c>
      <c r="AW980" s="92" t="s">
        <v>48</v>
      </c>
      <c r="AX980" s="92" t="s">
        <v>48</v>
      </c>
      <c r="AY980" s="91" t="s">
        <v>152</v>
      </c>
      <c r="AZ980" s="23"/>
      <c r="BA980" s="25" t="s">
        <v>5596</v>
      </c>
      <c r="BB980" t="s">
        <v>25</v>
      </c>
      <c r="BC980" t="s">
        <v>2629</v>
      </c>
      <c r="BD980" t="str">
        <f>IF(Z980=BC980,"OK")</f>
        <v>OK</v>
      </c>
      <c r="BE980">
        <v>0.26</v>
      </c>
      <c r="BF980">
        <v>1.658E-3</v>
      </c>
      <c r="BG980">
        <v>280</v>
      </c>
      <c r="BH980">
        <v>187</v>
      </c>
      <c r="BI980">
        <v>95</v>
      </c>
      <c r="BJ980">
        <v>0.78</v>
      </c>
      <c r="BK980">
        <v>4.9740000000000001E-3</v>
      </c>
      <c r="BN980" s="183"/>
    </row>
    <row r="981" spans="1:66" ht="25.5" x14ac:dyDescent="0.25">
      <c r="A981" s="1"/>
      <c r="B981" s="94">
        <v>975</v>
      </c>
      <c r="C981" s="43">
        <v>1032889</v>
      </c>
      <c r="D981" s="25"/>
      <c r="E981" s="30" t="s">
        <v>5595</v>
      </c>
      <c r="F981" s="151" t="s">
        <v>667</v>
      </c>
      <c r="G981" s="41" t="s">
        <v>585</v>
      </c>
      <c r="H981" s="46" t="str">
        <f>IFERROR(IFERROR(IF(SEARCH("Usystems",$E981)&gt;0,"Usystems"),IF(SEARCH("RIIFO",$E981)&gt;0,"RIIFO","Uponor")),"Uponor")</f>
        <v>Uponor</v>
      </c>
      <c r="I981" s="25" t="str">
        <f>IFERROR(MID($D981,1,7)+0,"")</f>
        <v/>
      </c>
      <c r="J981" s="25" t="str">
        <f>IFERROR(MID($D981,10,7)+0,"")</f>
        <v/>
      </c>
      <c r="K981" s="25" t="str">
        <f>IFERROR(MID($D981,19,7)+0,"")</f>
        <v/>
      </c>
      <c r="L981" s="25" t="str">
        <f>IFERROR(MID($D981,28,7)+0,"")</f>
        <v/>
      </c>
      <c r="M981" s="25" t="str">
        <f>IF(IFERROR(MID($Q981,1,7)+0,"")&lt;1130000,IF(INDEX(C:C,MATCH(LEFT(Q981,7)+0,I:I,0))&lt;1130000,"",INDEX(C:C,MATCH(LEFT(Q981,7)+0,I:I,0))),IFERROR(MID($Q981,1,7)+0,""))</f>
        <v/>
      </c>
      <c r="N981" s="25" t="str">
        <f>IF(IFERROR(MID($Q981,10,7)+0,"")&lt;1130000,"",IFERROR(MID($Q981,10,7)+0,""))</f>
        <v/>
      </c>
      <c r="O981" s="25" t="str">
        <f>IF(IFERROR(MID($Q981,19,7)+0,"")&lt;1130000,"",IFERROR(MID($Q981,19,7)+0,""))</f>
        <v/>
      </c>
      <c r="P981" s="25" t="str">
        <f>IF(M981="","",IF(N981="",M981,M981&amp;", "&amp;N981))</f>
        <v/>
      </c>
      <c r="Q981" s="25"/>
      <c r="R981" s="25"/>
      <c r="S981" s="35" t="s">
        <v>5049</v>
      </c>
      <c r="T981" s="25" t="s">
        <v>36</v>
      </c>
      <c r="U981" s="185">
        <v>13861</v>
      </c>
      <c r="V981" s="188">
        <v>13861</v>
      </c>
      <c r="W981" s="189">
        <v>13861</v>
      </c>
      <c r="X981" s="31">
        <v>13861</v>
      </c>
      <c r="Y981" s="90">
        <f>IFERROR(ROUND(X981/W981-1,2),"")</f>
        <v>0</v>
      </c>
      <c r="Z981" s="31" t="str">
        <f>IF(OR(S981="VLD MLC components",S981="VLD MLC pipes",S981="VLD PEX components",S981="VLD PEX pipes",S981="VLD PHC components",S981="VLD PHC pipes",S981="Controls VLD"),"По запросу",X981)</f>
        <v>По запросу</v>
      </c>
      <c r="AA981" s="63">
        <f>ROUND(X981/1.2,3)</f>
        <v>11550.833000000001</v>
      </c>
      <c r="AB981" s="23">
        <v>11550.833000000001</v>
      </c>
      <c r="AC981" s="190">
        <f>IFERROR(ROUND(AA981/AB981-1,2),"")</f>
        <v>0</v>
      </c>
      <c r="AD981" s="25">
        <v>0.47199999999999998</v>
      </c>
      <c r="AE981" s="25">
        <v>3.7629999999999999E-3</v>
      </c>
      <c r="AF981" s="25">
        <v>80</v>
      </c>
      <c r="AG981" s="25">
        <v>80</v>
      </c>
      <c r="AH981" s="25">
        <v>80</v>
      </c>
      <c r="AI981" s="25">
        <v>80</v>
      </c>
      <c r="AJ981" s="25" t="s">
        <v>20</v>
      </c>
      <c r="AK981" s="22" t="s">
        <v>20</v>
      </c>
      <c r="AL981" s="25" t="s">
        <v>20</v>
      </c>
      <c r="AM981" s="25">
        <v>1</v>
      </c>
      <c r="AN981" s="25">
        <v>224</v>
      </c>
      <c r="AO981" s="25">
        <v>160</v>
      </c>
      <c r="AP981" s="25">
        <v>105</v>
      </c>
      <c r="AQ981" s="25">
        <v>0.47199999999999998</v>
      </c>
      <c r="AR981" s="94">
        <v>3.7629999999999999E-3</v>
      </c>
      <c r="AS981" s="157">
        <v>80</v>
      </c>
      <c r="AT981" s="93">
        <v>43784</v>
      </c>
      <c r="AU981" s="92" t="s">
        <v>22</v>
      </c>
      <c r="AV981" s="91" t="s">
        <v>152</v>
      </c>
      <c r="AW981" s="92" t="s">
        <v>152</v>
      </c>
      <c r="AX981" s="92" t="s">
        <v>48</v>
      </c>
      <c r="AY981" s="91" t="s">
        <v>152</v>
      </c>
      <c r="AZ981" s="23"/>
      <c r="BA981" s="25" t="s">
        <v>5592</v>
      </c>
      <c r="BB981" t="s">
        <v>25</v>
      </c>
      <c r="BC981" t="s">
        <v>2629</v>
      </c>
      <c r="BD981" t="str">
        <f>IF(Z981=BC981,"OK")</f>
        <v>OK</v>
      </c>
      <c r="BE981">
        <v>0.47199999999999998</v>
      </c>
      <c r="BF981">
        <v>3.7629999999999999E-3</v>
      </c>
      <c r="BG981">
        <v>224</v>
      </c>
      <c r="BH981">
        <v>160</v>
      </c>
      <c r="BI981">
        <v>105</v>
      </c>
      <c r="BJ981">
        <v>0.47199999999999998</v>
      </c>
      <c r="BK981">
        <v>3.7629999999999999E-3</v>
      </c>
      <c r="BN981" s="183"/>
    </row>
    <row r="982" spans="1:66" ht="25.5" x14ac:dyDescent="0.25">
      <c r="A982" s="1"/>
      <c r="B982" s="94">
        <v>976</v>
      </c>
      <c r="C982" s="43">
        <v>1032890</v>
      </c>
      <c r="D982" s="25"/>
      <c r="E982" s="30" t="s">
        <v>5594</v>
      </c>
      <c r="F982" s="151" t="s">
        <v>667</v>
      </c>
      <c r="G982" s="41" t="s">
        <v>585</v>
      </c>
      <c r="H982" s="46" t="str">
        <f>IFERROR(IFERROR(IF(SEARCH("Usystems",$E982)&gt;0,"Usystems"),IF(SEARCH("RIIFO",$E982)&gt;0,"RIIFO","Uponor")),"Uponor")</f>
        <v>Uponor</v>
      </c>
      <c r="I982" s="25" t="str">
        <f>IFERROR(MID($D982,1,7)+0,"")</f>
        <v/>
      </c>
      <c r="J982" s="25" t="str">
        <f>IFERROR(MID($D982,10,7)+0,"")</f>
        <v/>
      </c>
      <c r="K982" s="25" t="str">
        <f>IFERROR(MID($D982,19,7)+0,"")</f>
        <v/>
      </c>
      <c r="L982" s="25" t="str">
        <f>IFERROR(MID($D982,28,7)+0,"")</f>
        <v/>
      </c>
      <c r="M982" s="25" t="str">
        <f>IF(IFERROR(MID($Q982,1,7)+0,"")&lt;1130000,IF(INDEX(C:C,MATCH(LEFT(Q982,7)+0,I:I,0))&lt;1130000,"",INDEX(C:C,MATCH(LEFT(Q982,7)+0,I:I,0))),IFERROR(MID($Q982,1,7)+0,""))</f>
        <v/>
      </c>
      <c r="N982" s="25" t="str">
        <f>IF(IFERROR(MID($Q982,10,7)+0,"")&lt;1130000,"",IFERROR(MID($Q982,10,7)+0,""))</f>
        <v/>
      </c>
      <c r="O982" s="25" t="str">
        <f>IF(IFERROR(MID($Q982,19,7)+0,"")&lt;1130000,"",IFERROR(MID($Q982,19,7)+0,""))</f>
        <v/>
      </c>
      <c r="P982" s="25" t="str">
        <f>IF(M982="","",IF(N982="",M982,M982&amp;", "&amp;N982))</f>
        <v/>
      </c>
      <c r="Q982" s="25"/>
      <c r="R982" s="25"/>
      <c r="S982" s="35" t="s">
        <v>5049</v>
      </c>
      <c r="T982" s="25" t="s">
        <v>36</v>
      </c>
      <c r="U982" s="185">
        <v>13861</v>
      </c>
      <c r="V982" s="188">
        <v>13861</v>
      </c>
      <c r="W982" s="189">
        <v>13861</v>
      </c>
      <c r="X982" s="31">
        <v>13861</v>
      </c>
      <c r="Y982" s="90">
        <f>IFERROR(ROUND(X982/W982-1,2),"")</f>
        <v>0</v>
      </c>
      <c r="Z982" s="31" t="str">
        <f>IF(OR(S982="VLD MLC components",S982="VLD MLC pipes",S982="VLD PEX components",S982="VLD PEX pipes",S982="VLD PHC components",S982="VLD PHC pipes",S982="Controls VLD"),"По запросу",X982)</f>
        <v>По запросу</v>
      </c>
      <c r="AA982" s="63">
        <f>ROUND(X982/1.2,3)</f>
        <v>11550.833000000001</v>
      </c>
      <c r="AB982" s="23">
        <v>11550.833000000001</v>
      </c>
      <c r="AC982" s="190">
        <f>IFERROR(ROUND(AA982/AB982-1,2),"")</f>
        <v>0</v>
      </c>
      <c r="AD982" s="25">
        <v>0.45800000000000002</v>
      </c>
      <c r="AE982" s="25">
        <v>3.7629999999999999E-3</v>
      </c>
      <c r="AF982" s="25">
        <v>0</v>
      </c>
      <c r="AG982" s="25" t="s">
        <v>22</v>
      </c>
      <c r="AH982" s="25">
        <v>4</v>
      </c>
      <c r="AI982" s="25">
        <v>4</v>
      </c>
      <c r="AJ982" s="25" t="s">
        <v>20</v>
      </c>
      <c r="AK982" s="42" t="s">
        <v>19</v>
      </c>
      <c r="AL982" s="25" t="s">
        <v>20</v>
      </c>
      <c r="AM982" s="25">
        <v>1</v>
      </c>
      <c r="AN982" s="25">
        <v>224</v>
      </c>
      <c r="AO982" s="25">
        <v>160</v>
      </c>
      <c r="AP982" s="25">
        <v>105</v>
      </c>
      <c r="AQ982" s="25">
        <v>0.45800000000000002</v>
      </c>
      <c r="AR982" s="94">
        <v>3.7629999999999999E-3</v>
      </c>
      <c r="AS982" s="157" t="s">
        <v>22</v>
      </c>
      <c r="AT982" s="93">
        <v>43784</v>
      </c>
      <c r="AU982" s="92" t="s">
        <v>22</v>
      </c>
      <c r="AV982" s="91" t="s">
        <v>152</v>
      </c>
      <c r="AW982" s="92" t="s">
        <v>48</v>
      </c>
      <c r="AX982" s="92" t="s">
        <v>48</v>
      </c>
      <c r="AY982" s="91" t="s">
        <v>152</v>
      </c>
      <c r="AZ982" s="23"/>
      <c r="BA982" s="25" t="s">
        <v>5592</v>
      </c>
      <c r="BB982" t="s">
        <v>25</v>
      </c>
      <c r="BC982" t="e">
        <v>#N/A</v>
      </c>
      <c r="BD982" t="e">
        <f>IF(Z982=BC982,"OK")</f>
        <v>#N/A</v>
      </c>
      <c r="BE982">
        <v>0.45800000000000002</v>
      </c>
      <c r="BF982">
        <v>3.7629999999999999E-3</v>
      </c>
      <c r="BG982">
        <v>224</v>
      </c>
      <c r="BH982">
        <v>160</v>
      </c>
      <c r="BI982">
        <v>105</v>
      </c>
      <c r="BJ982">
        <v>0.45800000000000002</v>
      </c>
      <c r="BK982">
        <v>3.7629999999999999E-3</v>
      </c>
      <c r="BN982" s="183"/>
    </row>
    <row r="983" spans="1:66" ht="25.5" x14ac:dyDescent="0.25">
      <c r="A983" s="1"/>
      <c r="B983" s="94">
        <v>977</v>
      </c>
      <c r="C983" s="43">
        <v>1032891</v>
      </c>
      <c r="D983" s="25"/>
      <c r="E983" s="30" t="s">
        <v>5593</v>
      </c>
      <c r="F983" s="151" t="s">
        <v>667</v>
      </c>
      <c r="G983" s="41" t="s">
        <v>585</v>
      </c>
      <c r="H983" s="46" t="str">
        <f>IFERROR(IFERROR(IF(SEARCH("Usystems",$E983)&gt;0,"Usystems"),IF(SEARCH("RIIFO",$E983)&gt;0,"RIIFO","Uponor")),"Uponor")</f>
        <v>Uponor</v>
      </c>
      <c r="I983" s="25" t="str">
        <f>IFERROR(MID($D983,1,7)+0,"")</f>
        <v/>
      </c>
      <c r="J983" s="25" t="str">
        <f>IFERROR(MID($D983,10,7)+0,"")</f>
        <v/>
      </c>
      <c r="K983" s="25" t="str">
        <f>IFERROR(MID($D983,19,7)+0,"")</f>
        <v/>
      </c>
      <c r="L983" s="25" t="str">
        <f>IFERROR(MID($D983,28,7)+0,"")</f>
        <v/>
      </c>
      <c r="M983" s="25" t="str">
        <f>IF(IFERROR(MID($Q983,1,7)+0,"")&lt;1130000,IF(INDEX(C:C,MATCH(LEFT(Q983,7)+0,I:I,0))&lt;1130000,"",INDEX(C:C,MATCH(LEFT(Q983,7)+0,I:I,0))),IFERROR(MID($Q983,1,7)+0,""))</f>
        <v/>
      </c>
      <c r="N983" s="25" t="str">
        <f>IF(IFERROR(MID($Q983,10,7)+0,"")&lt;1130000,"",IFERROR(MID($Q983,10,7)+0,""))</f>
        <v/>
      </c>
      <c r="O983" s="25" t="str">
        <f>IF(IFERROR(MID($Q983,19,7)+0,"")&lt;1130000,"",IFERROR(MID($Q983,19,7)+0,""))</f>
        <v/>
      </c>
      <c r="P983" s="25" t="str">
        <f>IF(M983="","",IF(N983="",M983,M983&amp;", "&amp;N983))</f>
        <v/>
      </c>
      <c r="Q983" s="25"/>
      <c r="R983" s="25"/>
      <c r="S983" s="35" t="s">
        <v>5049</v>
      </c>
      <c r="T983" s="25" t="s">
        <v>36</v>
      </c>
      <c r="U983" s="185">
        <v>13861</v>
      </c>
      <c r="V983" s="188">
        <v>13861</v>
      </c>
      <c r="W983" s="189">
        <v>13861</v>
      </c>
      <c r="X983" s="31">
        <v>13861</v>
      </c>
      <c r="Y983" s="90">
        <f>IFERROR(ROUND(X983/W983-1,2),"")</f>
        <v>0</v>
      </c>
      <c r="Z983" s="31" t="str">
        <f>IF(OR(S983="VLD MLC components",S983="VLD MLC pipes",S983="VLD PEX components",S983="VLD PEX pipes",S983="VLD PHC components",S983="VLD PHC pipes",S983="Controls VLD"),"По запросу",X983)</f>
        <v>По запросу</v>
      </c>
      <c r="AA983" s="63">
        <f>ROUND(X983/1.2,3)</f>
        <v>11550.833000000001</v>
      </c>
      <c r="AB983" s="23">
        <v>11550.833000000001</v>
      </c>
      <c r="AC983" s="190">
        <f>IFERROR(ROUND(AA983/AB983-1,2),"")</f>
        <v>0</v>
      </c>
      <c r="AD983" s="25">
        <v>0.504</v>
      </c>
      <c r="AE983" s="25">
        <v>3.7629999999999999E-3</v>
      </c>
      <c r="AF983" s="25">
        <v>2</v>
      </c>
      <c r="AG983" s="25">
        <v>2</v>
      </c>
      <c r="AH983" s="25">
        <v>2</v>
      </c>
      <c r="AI983" s="25">
        <v>2</v>
      </c>
      <c r="AJ983" s="25" t="s">
        <v>20</v>
      </c>
      <c r="AK983" s="22" t="s">
        <v>20</v>
      </c>
      <c r="AL983" s="25" t="s">
        <v>20</v>
      </c>
      <c r="AM983" s="25">
        <v>1</v>
      </c>
      <c r="AN983" s="25">
        <v>224</v>
      </c>
      <c r="AO983" s="25">
        <v>160</v>
      </c>
      <c r="AP983" s="25">
        <v>105</v>
      </c>
      <c r="AQ983" s="25">
        <v>0.504</v>
      </c>
      <c r="AR983" s="94">
        <v>3.7629999999999999E-3</v>
      </c>
      <c r="AS983" s="157" t="s">
        <v>22</v>
      </c>
      <c r="AT983" s="93">
        <v>43784</v>
      </c>
      <c r="AU983" s="92" t="s">
        <v>22</v>
      </c>
      <c r="AV983" s="91" t="s">
        <v>152</v>
      </c>
      <c r="AW983" s="92" t="s">
        <v>48</v>
      </c>
      <c r="AX983" s="92" t="s">
        <v>48</v>
      </c>
      <c r="AY983" s="91" t="s">
        <v>152</v>
      </c>
      <c r="AZ983" s="23"/>
      <c r="BA983" s="25" t="s">
        <v>5592</v>
      </c>
      <c r="BB983" t="s">
        <v>25</v>
      </c>
      <c r="BC983" t="s">
        <v>2629</v>
      </c>
      <c r="BD983" t="str">
        <f>IF(Z983=BC983,"OK")</f>
        <v>OK</v>
      </c>
      <c r="BE983">
        <v>0.504</v>
      </c>
      <c r="BF983">
        <v>3.7629999999999999E-3</v>
      </c>
      <c r="BG983">
        <v>224</v>
      </c>
      <c r="BH983">
        <v>160</v>
      </c>
      <c r="BI983">
        <v>105</v>
      </c>
      <c r="BJ983">
        <v>0.504</v>
      </c>
      <c r="BK983">
        <v>3.7629999999999999E-3</v>
      </c>
      <c r="BN983" s="183"/>
    </row>
    <row r="984" spans="1:66" ht="25.5" x14ac:dyDescent="0.25">
      <c r="A984" s="1"/>
      <c r="B984" s="94">
        <v>978</v>
      </c>
      <c r="C984" s="43">
        <v>1032892</v>
      </c>
      <c r="D984" s="25"/>
      <c r="E984" s="30" t="s">
        <v>5591</v>
      </c>
      <c r="F984" s="151" t="s">
        <v>667</v>
      </c>
      <c r="G984" s="41" t="s">
        <v>585</v>
      </c>
      <c r="H984" s="46" t="str">
        <f>IFERROR(IFERROR(IF(SEARCH("Usystems",$E984)&gt;0,"Usystems"),IF(SEARCH("RIIFO",$E984)&gt;0,"RIIFO","Uponor")),"Uponor")</f>
        <v>Uponor</v>
      </c>
      <c r="I984" s="25" t="str">
        <f>IFERROR(MID($D984,1,7)+0,"")</f>
        <v/>
      </c>
      <c r="J984" s="25" t="str">
        <f>IFERROR(MID($D984,10,7)+0,"")</f>
        <v/>
      </c>
      <c r="K984" s="25" t="str">
        <f>IFERROR(MID($D984,19,7)+0,"")</f>
        <v/>
      </c>
      <c r="L984" s="25" t="str">
        <f>IFERROR(MID($D984,28,7)+0,"")</f>
        <v/>
      </c>
      <c r="M984" s="25" t="str">
        <f>IF(IFERROR(MID($Q984,1,7)+0,"")&lt;1130000,IF(INDEX(C:C,MATCH(LEFT(Q984,7)+0,I:I,0))&lt;1130000,"",INDEX(C:C,MATCH(LEFT(Q984,7)+0,I:I,0))),IFERROR(MID($Q984,1,7)+0,""))</f>
        <v/>
      </c>
      <c r="N984" s="25" t="str">
        <f>IF(IFERROR(MID($Q984,10,7)+0,"")&lt;1130000,"",IFERROR(MID($Q984,10,7)+0,""))</f>
        <v/>
      </c>
      <c r="O984" s="25" t="str">
        <f>IF(IFERROR(MID($Q984,19,7)+0,"")&lt;1130000,"",IFERROR(MID($Q984,19,7)+0,""))</f>
        <v/>
      </c>
      <c r="P984" s="25" t="str">
        <f>IF(M984="","",IF(N984="",M984,M984&amp;", "&amp;N984))</f>
        <v/>
      </c>
      <c r="Q984" s="25"/>
      <c r="R984" s="25"/>
      <c r="S984" s="35" t="s">
        <v>5049</v>
      </c>
      <c r="T984" s="25" t="s">
        <v>36</v>
      </c>
      <c r="U984" s="185">
        <v>20145</v>
      </c>
      <c r="V984" s="188">
        <v>20145</v>
      </c>
      <c r="W984" s="189">
        <v>20145</v>
      </c>
      <c r="X984" s="31">
        <v>20145</v>
      </c>
      <c r="Y984" s="90">
        <f>IFERROR(ROUND(X984/W984-1,2),"")</f>
        <v>0</v>
      </c>
      <c r="Z984" s="31" t="str">
        <f>IF(OR(S984="VLD MLC components",S984="VLD MLC pipes",S984="VLD PEX components",S984="VLD PEX pipes",S984="VLD PHC components",S984="VLD PHC pipes",S984="Controls VLD"),"По запросу",X984)</f>
        <v>По запросу</v>
      </c>
      <c r="AA984" s="63">
        <f>ROUND(X984/1.2,3)</f>
        <v>16787.5</v>
      </c>
      <c r="AB984" s="23">
        <v>16787.5</v>
      </c>
      <c r="AC984" s="190">
        <f>IFERROR(ROUND(AA984/AB984-1,2),"")</f>
        <v>0</v>
      </c>
      <c r="AD984" s="25">
        <v>0.71099999999999997</v>
      </c>
      <c r="AE984" s="25">
        <v>3.7629999999999999E-3</v>
      </c>
      <c r="AF984" s="25">
        <v>3</v>
      </c>
      <c r="AG984" s="25">
        <v>3</v>
      </c>
      <c r="AH984" s="25">
        <v>3</v>
      </c>
      <c r="AI984" s="25">
        <v>3</v>
      </c>
      <c r="AJ984" s="25" t="s">
        <v>20</v>
      </c>
      <c r="AK984" s="22" t="s">
        <v>20</v>
      </c>
      <c r="AL984" s="25" t="s">
        <v>20</v>
      </c>
      <c r="AM984" s="25">
        <v>1</v>
      </c>
      <c r="AN984" s="25">
        <v>224</v>
      </c>
      <c r="AO984" s="25">
        <v>160</v>
      </c>
      <c r="AP984" s="25">
        <v>105</v>
      </c>
      <c r="AQ984" s="25">
        <v>0.71099999999999997</v>
      </c>
      <c r="AR984" s="94">
        <v>3.7629999999999999E-3</v>
      </c>
      <c r="AS984" s="157">
        <v>3</v>
      </c>
      <c r="AT984" s="93">
        <v>43784</v>
      </c>
      <c r="AU984" s="92" t="s">
        <v>22</v>
      </c>
      <c r="AV984" s="91" t="s">
        <v>152</v>
      </c>
      <c r="AW984" s="92" t="s">
        <v>152</v>
      </c>
      <c r="AX984" s="92" t="s">
        <v>48</v>
      </c>
      <c r="AY984" s="91" t="s">
        <v>152</v>
      </c>
      <c r="AZ984" s="23"/>
      <c r="BA984" s="25" t="s">
        <v>5589</v>
      </c>
      <c r="BB984" t="s">
        <v>25</v>
      </c>
      <c r="BC984" t="s">
        <v>2629</v>
      </c>
      <c r="BD984" t="str">
        <f>IF(Z984=BC984,"OK")</f>
        <v>OK</v>
      </c>
      <c r="BE984">
        <v>0.71099999999999997</v>
      </c>
      <c r="BF984">
        <v>3.7629999999999999E-3</v>
      </c>
      <c r="BG984">
        <v>224</v>
      </c>
      <c r="BH984">
        <v>160</v>
      </c>
      <c r="BI984">
        <v>105</v>
      </c>
      <c r="BJ984">
        <v>0.71099999999999997</v>
      </c>
      <c r="BK984">
        <v>3.7629999999999999E-3</v>
      </c>
      <c r="BN984" s="183"/>
    </row>
    <row r="985" spans="1:66" ht="25.5" x14ac:dyDescent="0.25">
      <c r="A985" s="1"/>
      <c r="B985" s="94">
        <v>979</v>
      </c>
      <c r="C985" s="43">
        <v>1032893</v>
      </c>
      <c r="D985" s="25"/>
      <c r="E985" s="30" t="s">
        <v>5590</v>
      </c>
      <c r="F985" s="151" t="s">
        <v>667</v>
      </c>
      <c r="G985" s="41" t="s">
        <v>585</v>
      </c>
      <c r="H985" s="46" t="str">
        <f>IFERROR(IFERROR(IF(SEARCH("Usystems",$E985)&gt;0,"Usystems"),IF(SEARCH("RIIFO",$E985)&gt;0,"RIIFO","Uponor")),"Uponor")</f>
        <v>Uponor</v>
      </c>
      <c r="I985" s="25" t="str">
        <f>IFERROR(MID($D985,1,7)+0,"")</f>
        <v/>
      </c>
      <c r="J985" s="25" t="str">
        <f>IFERROR(MID($D985,10,7)+0,"")</f>
        <v/>
      </c>
      <c r="K985" s="25" t="str">
        <f>IFERROR(MID($D985,19,7)+0,"")</f>
        <v/>
      </c>
      <c r="L985" s="25" t="str">
        <f>IFERROR(MID($D985,28,7)+0,"")</f>
        <v/>
      </c>
      <c r="M985" s="25" t="str">
        <f>IF(IFERROR(MID($Q985,1,7)+0,"")&lt;1130000,IF(INDEX(C:C,MATCH(LEFT(Q985,7)+0,I:I,0))&lt;1130000,"",INDEX(C:C,MATCH(LEFT(Q985,7)+0,I:I,0))),IFERROR(MID($Q985,1,7)+0,""))</f>
        <v/>
      </c>
      <c r="N985" s="25" t="str">
        <f>IF(IFERROR(MID($Q985,10,7)+0,"")&lt;1130000,"",IFERROR(MID($Q985,10,7)+0,""))</f>
        <v/>
      </c>
      <c r="O985" s="25" t="str">
        <f>IF(IFERROR(MID($Q985,19,7)+0,"")&lt;1130000,"",IFERROR(MID($Q985,19,7)+0,""))</f>
        <v/>
      </c>
      <c r="P985" s="25" t="str">
        <f>IF(M985="","",IF(N985="",M985,M985&amp;", "&amp;N985))</f>
        <v/>
      </c>
      <c r="Q985" s="25"/>
      <c r="R985" s="25"/>
      <c r="S985" s="35" t="s">
        <v>5049</v>
      </c>
      <c r="T985" s="25" t="s">
        <v>36</v>
      </c>
      <c r="U985" s="185">
        <v>20145</v>
      </c>
      <c r="V985" s="188">
        <v>20145</v>
      </c>
      <c r="W985" s="189">
        <v>20145</v>
      </c>
      <c r="X985" s="31">
        <v>20145</v>
      </c>
      <c r="Y985" s="90">
        <f>IFERROR(ROUND(X985/W985-1,2),"")</f>
        <v>0</v>
      </c>
      <c r="Z985" s="31" t="str">
        <f>IF(OR(S985="VLD MLC components",S985="VLD MLC pipes",S985="VLD PEX components",S985="VLD PEX pipes",S985="VLD PHC components",S985="VLD PHC pipes",S985="Controls VLD"),"По запросу",X985)</f>
        <v>По запросу</v>
      </c>
      <c r="AA985" s="63">
        <f>ROUND(X985/1.2,3)</f>
        <v>16787.5</v>
      </c>
      <c r="AB985" s="23">
        <v>16787.5</v>
      </c>
      <c r="AC985" s="190">
        <f>IFERROR(ROUND(AA985/AB985-1,2),"")</f>
        <v>0</v>
      </c>
      <c r="AD985" s="25">
        <v>0.73299999999999998</v>
      </c>
      <c r="AE985" s="25">
        <v>3.7629999999999999E-3</v>
      </c>
      <c r="AF985" s="25">
        <v>30</v>
      </c>
      <c r="AG985" s="25">
        <v>30</v>
      </c>
      <c r="AH985" s="25">
        <v>30</v>
      </c>
      <c r="AI985" s="25">
        <v>30</v>
      </c>
      <c r="AJ985" s="25" t="s">
        <v>20</v>
      </c>
      <c r="AK985" s="22" t="s">
        <v>20</v>
      </c>
      <c r="AL985" s="25" t="s">
        <v>20</v>
      </c>
      <c r="AM985" s="25">
        <v>1</v>
      </c>
      <c r="AN985" s="25">
        <v>224</v>
      </c>
      <c r="AO985" s="25">
        <v>160</v>
      </c>
      <c r="AP985" s="25">
        <v>105</v>
      </c>
      <c r="AQ985" s="25">
        <v>0.73299999999999998</v>
      </c>
      <c r="AR985" s="94">
        <v>3.7629999999999999E-3</v>
      </c>
      <c r="AS985" s="157">
        <v>30</v>
      </c>
      <c r="AT985" s="93">
        <v>43784</v>
      </c>
      <c r="AU985" s="92" t="s">
        <v>22</v>
      </c>
      <c r="AV985" s="91" t="s">
        <v>152</v>
      </c>
      <c r="AW985" s="92" t="s">
        <v>152</v>
      </c>
      <c r="AX985" s="92" t="s">
        <v>48</v>
      </c>
      <c r="AY985" s="91" t="s">
        <v>152</v>
      </c>
      <c r="AZ985" s="23"/>
      <c r="BA985" s="25" t="s">
        <v>5589</v>
      </c>
      <c r="BB985" t="s">
        <v>25</v>
      </c>
      <c r="BC985" t="s">
        <v>2629</v>
      </c>
      <c r="BD985" t="str">
        <f>IF(Z985=BC985,"OK")</f>
        <v>OK</v>
      </c>
      <c r="BE985">
        <v>0.73299999999999998</v>
      </c>
      <c r="BF985">
        <v>3.7629999999999999E-3</v>
      </c>
      <c r="BG985">
        <v>224</v>
      </c>
      <c r="BH985">
        <v>160</v>
      </c>
      <c r="BI985">
        <v>105</v>
      </c>
      <c r="BJ985">
        <v>0.73299999999999998</v>
      </c>
      <c r="BK985">
        <v>3.7629999999999999E-3</v>
      </c>
      <c r="BN985" s="183"/>
    </row>
    <row r="986" spans="1:66" ht="25.5" x14ac:dyDescent="0.25">
      <c r="A986" s="1"/>
      <c r="B986" s="94">
        <v>980</v>
      </c>
      <c r="C986" s="43">
        <v>1032894</v>
      </c>
      <c r="D986" s="25"/>
      <c r="E986" s="30" t="s">
        <v>5588</v>
      </c>
      <c r="F986" s="151" t="s">
        <v>667</v>
      </c>
      <c r="G986" s="41" t="s">
        <v>585</v>
      </c>
      <c r="H986" s="46" t="str">
        <f>IFERROR(IFERROR(IF(SEARCH("Usystems",$E986)&gt;0,"Usystems"),IF(SEARCH("RIIFO",$E986)&gt;0,"RIIFO","Uponor")),"Uponor")</f>
        <v>Uponor</v>
      </c>
      <c r="I986" s="25" t="str">
        <f>IFERROR(MID($D986,1,7)+0,"")</f>
        <v/>
      </c>
      <c r="J986" s="25" t="str">
        <f>IFERROR(MID($D986,10,7)+0,"")</f>
        <v/>
      </c>
      <c r="K986" s="25" t="str">
        <f>IFERROR(MID($D986,19,7)+0,"")</f>
        <v/>
      </c>
      <c r="L986" s="25" t="str">
        <f>IFERROR(MID($D986,28,7)+0,"")</f>
        <v/>
      </c>
      <c r="M986" s="25" t="str">
        <f>IF(IFERROR(MID($Q986,1,7)+0,"")&lt;1130000,IF(INDEX(C:C,MATCH(LEFT(Q986,7)+0,I:I,0))&lt;1130000,"",INDEX(C:C,MATCH(LEFT(Q986,7)+0,I:I,0))),IFERROR(MID($Q986,1,7)+0,""))</f>
        <v/>
      </c>
      <c r="N986" s="25" t="str">
        <f>IF(IFERROR(MID($Q986,10,7)+0,"")&lt;1130000,"",IFERROR(MID($Q986,10,7)+0,""))</f>
        <v/>
      </c>
      <c r="O986" s="25" t="str">
        <f>IF(IFERROR(MID($Q986,19,7)+0,"")&lt;1130000,"",IFERROR(MID($Q986,19,7)+0,""))</f>
        <v/>
      </c>
      <c r="P986" s="25" t="str">
        <f>IF(M986="","",IF(N986="",M986,M986&amp;", "&amp;N986))</f>
        <v/>
      </c>
      <c r="Q986" s="25"/>
      <c r="R986" s="25"/>
      <c r="S986" s="35" t="s">
        <v>5049</v>
      </c>
      <c r="T986" s="25" t="s">
        <v>36</v>
      </c>
      <c r="U986" s="185">
        <v>21993</v>
      </c>
      <c r="V986" s="188">
        <v>21993</v>
      </c>
      <c r="W986" s="189">
        <v>21993</v>
      </c>
      <c r="X986" s="31">
        <v>21993</v>
      </c>
      <c r="Y986" s="90">
        <f>IFERROR(ROUND(X986/W986-1,2),"")</f>
        <v>0</v>
      </c>
      <c r="Z986" s="31" t="str">
        <f>IF(OR(S986="VLD MLC components",S986="VLD MLC pipes",S986="VLD PEX components",S986="VLD PEX pipes",S986="VLD PHC components",S986="VLD PHC pipes",S986="Controls VLD"),"По запросу",X986)</f>
        <v>По запросу</v>
      </c>
      <c r="AA986" s="63">
        <f>ROUND(X986/1.2,3)</f>
        <v>18327.5</v>
      </c>
      <c r="AB986" s="23">
        <v>18327.5</v>
      </c>
      <c r="AC986" s="190">
        <f>IFERROR(ROUND(AA986/AB986-1,2),"")</f>
        <v>0</v>
      </c>
      <c r="AD986" s="25">
        <v>0.752</v>
      </c>
      <c r="AE986" s="25">
        <v>3.7629999999999999E-3</v>
      </c>
      <c r="AF986" s="25">
        <v>12</v>
      </c>
      <c r="AG986" s="25">
        <v>12</v>
      </c>
      <c r="AH986" s="25">
        <v>12</v>
      </c>
      <c r="AI986" s="25">
        <v>12</v>
      </c>
      <c r="AJ986" s="25" t="s">
        <v>20</v>
      </c>
      <c r="AK986" s="22" t="s">
        <v>20</v>
      </c>
      <c r="AL986" s="25" t="s">
        <v>20</v>
      </c>
      <c r="AM986" s="25">
        <v>1</v>
      </c>
      <c r="AN986" s="25">
        <v>224</v>
      </c>
      <c r="AO986" s="25">
        <v>160</v>
      </c>
      <c r="AP986" s="25">
        <v>105</v>
      </c>
      <c r="AQ986" s="25">
        <v>0.752</v>
      </c>
      <c r="AR986" s="94">
        <v>3.7629999999999999E-3</v>
      </c>
      <c r="AS986" s="157">
        <v>12</v>
      </c>
      <c r="AT986" s="93">
        <v>43784</v>
      </c>
      <c r="AU986" s="92" t="s">
        <v>22</v>
      </c>
      <c r="AV986" s="91" t="s">
        <v>152</v>
      </c>
      <c r="AW986" s="92" t="s">
        <v>152</v>
      </c>
      <c r="AX986" s="92" t="s">
        <v>48</v>
      </c>
      <c r="AY986" s="91" t="s">
        <v>152</v>
      </c>
      <c r="AZ986" s="23"/>
      <c r="BA986" s="25" t="s">
        <v>5587</v>
      </c>
      <c r="BB986" t="s">
        <v>25</v>
      </c>
      <c r="BC986" t="s">
        <v>2629</v>
      </c>
      <c r="BD986" t="str">
        <f>IF(Z986=BC986,"OK")</f>
        <v>OK</v>
      </c>
      <c r="BE986">
        <v>0.752</v>
      </c>
      <c r="BF986">
        <v>3.7629999999999999E-3</v>
      </c>
      <c r="BG986">
        <v>224</v>
      </c>
      <c r="BH986">
        <v>160</v>
      </c>
      <c r="BI986">
        <v>105</v>
      </c>
      <c r="BJ986">
        <v>0.752</v>
      </c>
      <c r="BK986">
        <v>3.7629999999999999E-3</v>
      </c>
      <c r="BN986" s="183"/>
    </row>
    <row r="987" spans="1:66" ht="38.25" x14ac:dyDescent="0.25">
      <c r="A987" s="1"/>
      <c r="B987" s="94">
        <v>981</v>
      </c>
      <c r="C987" s="43">
        <v>1070502</v>
      </c>
      <c r="D987" s="25">
        <v>1014525</v>
      </c>
      <c r="E987" s="36" t="s">
        <v>5586</v>
      </c>
      <c r="F987" s="151" t="s">
        <v>655</v>
      </c>
      <c r="G987" s="41" t="s">
        <v>29</v>
      </c>
      <c r="H987" s="46" t="str">
        <f>IFERROR(IFERROR(IF(SEARCH("Usystems",$E987)&gt;0,"Usystems"),IF(SEARCH("RIIFO",$E987)&gt;0,"RIIFO","Uponor")),"Uponor")</f>
        <v>Uponor</v>
      </c>
      <c r="I987" s="25">
        <f>IFERROR(MID($D987,1,7)+0,"")</f>
        <v>1014525</v>
      </c>
      <c r="J987" s="25" t="str">
        <f>IFERROR(MID($D987,10,7)+0,"")</f>
        <v/>
      </c>
      <c r="K987" s="25" t="str">
        <f>IFERROR(MID($D987,19,7)+0,"")</f>
        <v/>
      </c>
      <c r="L987" s="25" t="str">
        <f>IFERROR(MID($D987,28,7)+0,"")</f>
        <v/>
      </c>
      <c r="M987" s="25">
        <f>IF(IFERROR(MID($Q987,1,7)+0,"")&lt;1130000,IF(INDEX(C:C,MATCH(LEFT(Q987,7)+0,I:I,0))&lt;1130000,"",INDEX(C:C,MATCH(LEFT(Q987,7)+0,I:I,0))),IFERROR(MID($Q987,1,7)+0,""))</f>
        <v>1237151</v>
      </c>
      <c r="N987" s="25" t="str">
        <f>IF(IFERROR(MID($Q987,10,7)+0,"")&lt;1130000,"",IFERROR(MID($Q987,10,7)+0,""))</f>
        <v/>
      </c>
      <c r="O987" s="25" t="str">
        <f>IF(IFERROR(MID($Q987,19,7)+0,"")&lt;1130000,"",IFERROR(MID($Q987,19,7)+0,""))</f>
        <v/>
      </c>
      <c r="P987" s="25">
        <f>IF(M987="","",IF(N987="",M987,M987&amp;", "&amp;N987))</f>
        <v>1237151</v>
      </c>
      <c r="Q987" s="25">
        <v>1237151</v>
      </c>
      <c r="R987" s="25"/>
      <c r="S987" s="35" t="s">
        <v>34</v>
      </c>
      <c r="T987" s="25" t="s">
        <v>36</v>
      </c>
      <c r="U987" s="185">
        <v>811</v>
      </c>
      <c r="V987" s="188">
        <v>811</v>
      </c>
      <c r="W987" s="189">
        <v>811</v>
      </c>
      <c r="X987" s="31">
        <v>811</v>
      </c>
      <c r="Y987" s="90">
        <f>IFERROR(ROUND(X987/W987-1,2),"")</f>
        <v>0</v>
      </c>
      <c r="Z987" s="31">
        <f>IF(OR(S987="VLD MLC components",S987="VLD MLC pipes",S987="VLD PEX components",S987="VLD PEX pipes",S987="VLD PHC components",S987="VLD PHC pipes",S987="Controls VLD"),"По запросу",X987)</f>
        <v>811</v>
      </c>
      <c r="AA987" s="63">
        <f>ROUND(X987/1.2,3)</f>
        <v>675.83299999999997</v>
      </c>
      <c r="AB987" s="23">
        <v>675.83299999999997</v>
      </c>
      <c r="AC987" s="190">
        <f>IFERROR(ROUND(AA987/AB987-1,2),"")</f>
        <v>0</v>
      </c>
      <c r="AD987" s="25">
        <v>4.3999999999999997E-2</v>
      </c>
      <c r="AE987" s="25">
        <v>2.3E-5</v>
      </c>
      <c r="AF987" s="25">
        <v>2173</v>
      </c>
      <c r="AG987" s="25">
        <v>2213</v>
      </c>
      <c r="AH987" s="25">
        <v>2323</v>
      </c>
      <c r="AI987" s="25">
        <v>2363</v>
      </c>
      <c r="AJ987" s="25" t="s">
        <v>20</v>
      </c>
      <c r="AK987" s="22" t="s">
        <v>20</v>
      </c>
      <c r="AL987" s="25" t="s">
        <v>20</v>
      </c>
      <c r="AM987" s="25">
        <v>20</v>
      </c>
      <c r="AN987" s="25">
        <v>87</v>
      </c>
      <c r="AO987" s="25">
        <v>67</v>
      </c>
      <c r="AP987" s="25">
        <v>89</v>
      </c>
      <c r="AQ987" s="25">
        <v>0.44</v>
      </c>
      <c r="AR987" s="94">
        <v>5.1900000000000004E-4</v>
      </c>
      <c r="AS987" s="157">
        <v>2383</v>
      </c>
      <c r="AT987" s="93">
        <v>43515</v>
      </c>
      <c r="AU987" s="92" t="s">
        <v>22</v>
      </c>
      <c r="AV987" s="91" t="s">
        <v>152</v>
      </c>
      <c r="AW987" s="92" t="s">
        <v>152</v>
      </c>
      <c r="AX987" s="92" t="s">
        <v>48</v>
      </c>
      <c r="AY987" s="91" t="s">
        <v>152</v>
      </c>
      <c r="AZ987" s="23"/>
      <c r="BA987" s="25" t="s">
        <v>5565</v>
      </c>
      <c r="BB987" t="s">
        <v>25</v>
      </c>
      <c r="BC987">
        <v>811</v>
      </c>
      <c r="BD987" t="str">
        <f>IF(Z987=BC987,"OK")</f>
        <v>OK</v>
      </c>
      <c r="BE987">
        <v>4.3999999999999997E-2</v>
      </c>
      <c r="BF987">
        <v>2.3E-5</v>
      </c>
      <c r="BG987">
        <v>87</v>
      </c>
      <c r="BH987">
        <v>67</v>
      </c>
      <c r="BI987">
        <v>89</v>
      </c>
      <c r="BJ987">
        <v>0.44</v>
      </c>
      <c r="BK987">
        <v>5.1900000000000004E-4</v>
      </c>
      <c r="BN987" s="183"/>
    </row>
    <row r="988" spans="1:66" ht="25.5" x14ac:dyDescent="0.25">
      <c r="A988" s="1"/>
      <c r="B988" s="94">
        <v>982</v>
      </c>
      <c r="C988" s="43">
        <v>1070503</v>
      </c>
      <c r="D988" s="25">
        <v>1014534</v>
      </c>
      <c r="E988" s="30" t="s">
        <v>5585</v>
      </c>
      <c r="F988" s="151" t="s">
        <v>757</v>
      </c>
      <c r="G988" s="41" t="s">
        <v>585</v>
      </c>
      <c r="H988" s="46" t="str">
        <f>IFERROR(IFERROR(IF(SEARCH("Usystems",$E988)&gt;0,"Usystems"),IF(SEARCH("RIIFO",$E988)&gt;0,"RIIFO","Uponor")),"Uponor")</f>
        <v>Uponor</v>
      </c>
      <c r="I988" s="25">
        <f>IFERROR(MID($D988,1,7)+0,"")</f>
        <v>1014534</v>
      </c>
      <c r="J988" s="25" t="str">
        <f>IFERROR(MID($D988,10,7)+0,"")</f>
        <v/>
      </c>
      <c r="K988" s="25" t="str">
        <f>IFERROR(MID($D988,19,7)+0,"")</f>
        <v/>
      </c>
      <c r="L988" s="25" t="str">
        <f>IFERROR(MID($D988,28,7)+0,"")</f>
        <v/>
      </c>
      <c r="M988" s="25" t="str">
        <f>IF(IFERROR(MID($Q988,1,7)+0,"")&lt;1130000,IF(INDEX(C:C,MATCH(LEFT(Q988,7)+0,I:I,0))&lt;1130000,"",INDEX(C:C,MATCH(LEFT(Q988,7)+0,I:I,0))),IFERROR(MID($Q988,1,7)+0,""))</f>
        <v/>
      </c>
      <c r="N988" s="25" t="str">
        <f>IF(IFERROR(MID($Q988,10,7)+0,"")&lt;1130000,"",IFERROR(MID($Q988,10,7)+0,""))</f>
        <v/>
      </c>
      <c r="O988" s="25" t="str">
        <f>IF(IFERROR(MID($Q988,19,7)+0,"")&lt;1130000,"",IFERROR(MID($Q988,19,7)+0,""))</f>
        <v/>
      </c>
      <c r="P988" s="25" t="str">
        <f>IF(M988="","",IF(N988="",M988,M988&amp;", "&amp;N988))</f>
        <v/>
      </c>
      <c r="Q988" s="25"/>
      <c r="R988" s="25"/>
      <c r="S988" s="35" t="s">
        <v>34</v>
      </c>
      <c r="T988" s="25" t="s">
        <v>36</v>
      </c>
      <c r="U988" s="185">
        <v>1211</v>
      </c>
      <c r="V988" s="188">
        <v>1211</v>
      </c>
      <c r="W988" s="189">
        <v>1211</v>
      </c>
      <c r="X988" s="31">
        <v>1211</v>
      </c>
      <c r="Y988" s="90">
        <f>IFERROR(ROUND(X988/W988-1,2),"")</f>
        <v>0</v>
      </c>
      <c r="Z988" s="31">
        <f>IF(OR(S988="VLD MLC components",S988="VLD MLC pipes",S988="VLD PEX components",S988="VLD PEX pipes",S988="VLD PHC components",S988="VLD PHC pipes",S988="Controls VLD"),"По запросу",X988)</f>
        <v>1211</v>
      </c>
      <c r="AA988" s="63">
        <f>ROUND(X988/1.2,3)</f>
        <v>1009.167</v>
      </c>
      <c r="AB988" s="23">
        <v>1009.167</v>
      </c>
      <c r="AC988" s="190">
        <f>IFERROR(ROUND(AA988/AB988-1,2),"")</f>
        <v>0</v>
      </c>
      <c r="AD988" s="25">
        <v>7.5999999999999998E-2</v>
      </c>
      <c r="AE988" s="25">
        <v>3.8000000000000002E-5</v>
      </c>
      <c r="AF988" s="25">
        <v>0</v>
      </c>
      <c r="AG988" s="25" t="s">
        <v>22</v>
      </c>
      <c r="AH988" s="25">
        <v>0</v>
      </c>
      <c r="AI988" s="25">
        <v>0</v>
      </c>
      <c r="AJ988" s="25" t="s">
        <v>20</v>
      </c>
      <c r="AK988" s="42" t="s">
        <v>19</v>
      </c>
      <c r="AL988" s="25" t="s">
        <v>20</v>
      </c>
      <c r="AM988" s="25">
        <v>15</v>
      </c>
      <c r="AN988" s="25">
        <v>176</v>
      </c>
      <c r="AO988" s="25">
        <v>67</v>
      </c>
      <c r="AP988" s="25">
        <v>89</v>
      </c>
      <c r="AQ988" s="25">
        <v>1.1399999999999999</v>
      </c>
      <c r="AR988" s="94">
        <v>1.049E-3</v>
      </c>
      <c r="AS988" s="157">
        <v>15</v>
      </c>
      <c r="AT988" s="93">
        <v>43515</v>
      </c>
      <c r="AU988" s="92" t="s">
        <v>22</v>
      </c>
      <c r="AV988" s="91" t="s">
        <v>152</v>
      </c>
      <c r="AW988" s="92" t="s">
        <v>152</v>
      </c>
      <c r="AX988" s="92" t="s">
        <v>48</v>
      </c>
      <c r="AY988" s="91" t="s">
        <v>152</v>
      </c>
      <c r="AZ988" s="23"/>
      <c r="BA988" s="25" t="s">
        <v>5563</v>
      </c>
      <c r="BB988" t="s">
        <v>25</v>
      </c>
      <c r="BC988" t="e">
        <v>#N/A</v>
      </c>
      <c r="BD988" t="e">
        <f>IF(Z988=BC988,"OK")</f>
        <v>#N/A</v>
      </c>
      <c r="BE988">
        <v>7.5999999999999998E-2</v>
      </c>
      <c r="BF988">
        <v>3.8000000000000002E-5</v>
      </c>
      <c r="BG988">
        <v>176</v>
      </c>
      <c r="BH988">
        <v>67</v>
      </c>
      <c r="BI988">
        <v>89</v>
      </c>
      <c r="BJ988">
        <v>1.1399999999999999</v>
      </c>
      <c r="BK988">
        <v>1.049E-3</v>
      </c>
      <c r="BN988" s="183"/>
    </row>
    <row r="989" spans="1:66" ht="38.25" x14ac:dyDescent="0.25">
      <c r="A989" s="1"/>
      <c r="B989" s="94">
        <v>983</v>
      </c>
      <c r="C989" s="43">
        <v>1070504</v>
      </c>
      <c r="D989" s="25">
        <v>1014561</v>
      </c>
      <c r="E989" s="36" t="s">
        <v>5584</v>
      </c>
      <c r="F989" s="151" t="s">
        <v>655</v>
      </c>
      <c r="G989" s="41" t="s">
        <v>29</v>
      </c>
      <c r="H989" s="46" t="str">
        <f>IFERROR(IFERROR(IF(SEARCH("Usystems",$E989)&gt;0,"Usystems"),IF(SEARCH("RIIFO",$E989)&gt;0,"RIIFO","Uponor")),"Uponor")</f>
        <v>Uponor</v>
      </c>
      <c r="I989" s="25">
        <f>IFERROR(MID($D989,1,7)+0,"")</f>
        <v>1014561</v>
      </c>
      <c r="J989" s="25" t="str">
        <f>IFERROR(MID($D989,10,7)+0,"")</f>
        <v/>
      </c>
      <c r="K989" s="25" t="str">
        <f>IFERROR(MID($D989,19,7)+0,"")</f>
        <v/>
      </c>
      <c r="L989" s="25" t="str">
        <f>IFERROR(MID($D989,28,7)+0,"")</f>
        <v/>
      </c>
      <c r="M989" s="25">
        <f>IF(IFERROR(MID($Q989,1,7)+0,"")&lt;1130000,IF(INDEX(C:C,MATCH(LEFT(Q989,7)+0,I:I,0))&lt;1130000,"",INDEX(C:C,MATCH(LEFT(Q989,7)+0,I:I,0))),IFERROR(MID($Q989,1,7)+0,""))</f>
        <v>1237153</v>
      </c>
      <c r="N989" s="25" t="str">
        <f>IF(IFERROR(MID($Q989,10,7)+0,"")&lt;1130000,"",IFERROR(MID($Q989,10,7)+0,""))</f>
        <v/>
      </c>
      <c r="O989" s="25" t="str">
        <f>IF(IFERROR(MID($Q989,19,7)+0,"")&lt;1130000,"",IFERROR(MID($Q989,19,7)+0,""))</f>
        <v/>
      </c>
      <c r="P989" s="25">
        <f>IF(M989="","",IF(N989="",M989,M989&amp;", "&amp;N989))</f>
        <v>1237153</v>
      </c>
      <c r="Q989" s="25">
        <v>1237153</v>
      </c>
      <c r="R989" s="25"/>
      <c r="S989" s="35" t="s">
        <v>34</v>
      </c>
      <c r="T989" s="25" t="s">
        <v>36</v>
      </c>
      <c r="U989" s="185">
        <v>1211</v>
      </c>
      <c r="V989" s="188">
        <v>1211</v>
      </c>
      <c r="W989" s="189">
        <v>1211</v>
      </c>
      <c r="X989" s="31">
        <v>1211</v>
      </c>
      <c r="Y989" s="90">
        <f>IFERROR(ROUND(X989/W989-1,2),"")</f>
        <v>0</v>
      </c>
      <c r="Z989" s="31">
        <f>IF(OR(S989="VLD MLC components",S989="VLD MLC pipes",S989="VLD PEX components",S989="VLD PEX pipes",S989="VLD PHC components",S989="VLD PHC pipes",S989="Controls VLD"),"По запросу",X989)</f>
        <v>1211</v>
      </c>
      <c r="AA989" s="63">
        <f>ROUND(X989/1.2,3)</f>
        <v>1009.167</v>
      </c>
      <c r="AB989" s="23">
        <v>1009.167</v>
      </c>
      <c r="AC989" s="190">
        <f>IFERROR(ROUND(AA989/AB989-1,2),"")</f>
        <v>0</v>
      </c>
      <c r="AD989" s="25">
        <v>0.05</v>
      </c>
      <c r="AE989" s="25">
        <v>3.0000000000000001E-5</v>
      </c>
      <c r="AF989" s="25">
        <v>378</v>
      </c>
      <c r="AG989" s="25">
        <v>670</v>
      </c>
      <c r="AH989" s="25">
        <v>710</v>
      </c>
      <c r="AI989" s="25">
        <v>780</v>
      </c>
      <c r="AJ989" s="25" t="s">
        <v>20</v>
      </c>
      <c r="AK989" s="22" t="s">
        <v>20</v>
      </c>
      <c r="AL989" s="25" t="s">
        <v>20</v>
      </c>
      <c r="AM989" s="25">
        <v>20</v>
      </c>
      <c r="AN989" s="25">
        <v>87</v>
      </c>
      <c r="AO989" s="25">
        <v>67</v>
      </c>
      <c r="AP989" s="25">
        <v>89</v>
      </c>
      <c r="AQ989" s="25">
        <v>0.504</v>
      </c>
      <c r="AR989" s="94">
        <v>5.1900000000000004E-4</v>
      </c>
      <c r="AS989" s="157">
        <v>700</v>
      </c>
      <c r="AT989" s="93">
        <v>43515</v>
      </c>
      <c r="AU989" s="92" t="s">
        <v>22</v>
      </c>
      <c r="AV989" s="91" t="s">
        <v>152</v>
      </c>
      <c r="AW989" s="92" t="s">
        <v>152</v>
      </c>
      <c r="AX989" s="92" t="s">
        <v>48</v>
      </c>
      <c r="AY989" s="91" t="s">
        <v>152</v>
      </c>
      <c r="AZ989" s="23"/>
      <c r="BA989" s="25" t="s">
        <v>5563</v>
      </c>
      <c r="BB989" t="s">
        <v>25</v>
      </c>
      <c r="BC989">
        <v>1211</v>
      </c>
      <c r="BD989" t="str">
        <f>IF(Z989=BC989,"OK")</f>
        <v>OK</v>
      </c>
      <c r="BE989">
        <v>0.05</v>
      </c>
      <c r="BF989">
        <v>3.0000000000000001E-5</v>
      </c>
      <c r="BG989">
        <v>87</v>
      </c>
      <c r="BH989">
        <v>67</v>
      </c>
      <c r="BI989">
        <v>89</v>
      </c>
      <c r="BJ989">
        <v>0.504</v>
      </c>
      <c r="BK989">
        <v>5.1900000000000004E-4</v>
      </c>
      <c r="BN989" s="183"/>
    </row>
    <row r="990" spans="1:66" ht="38.25" x14ac:dyDescent="0.25">
      <c r="A990" s="1"/>
      <c r="B990" s="94">
        <v>984</v>
      </c>
      <c r="C990" s="43">
        <v>1070505</v>
      </c>
      <c r="D990" s="25">
        <v>1014564</v>
      </c>
      <c r="E990" s="30" t="s">
        <v>5583</v>
      </c>
      <c r="F990" s="151" t="s">
        <v>652</v>
      </c>
      <c r="G990" s="41" t="s">
        <v>29</v>
      </c>
      <c r="H990" s="46" t="str">
        <f>IFERROR(IFERROR(IF(SEARCH("Usystems",$E990)&gt;0,"Usystems"),IF(SEARCH("RIIFO",$E990)&gt;0,"RIIFO","Uponor")),"Uponor")</f>
        <v>Uponor</v>
      </c>
      <c r="I990" s="25">
        <f>IFERROR(MID($D990,1,7)+0,"")</f>
        <v>1014564</v>
      </c>
      <c r="J990" s="25" t="str">
        <f>IFERROR(MID($D990,10,7)+0,"")</f>
        <v/>
      </c>
      <c r="K990" s="25" t="str">
        <f>IFERROR(MID($D990,19,7)+0,"")</f>
        <v/>
      </c>
      <c r="L990" s="25" t="str">
        <f>IFERROR(MID($D990,28,7)+0,"")</f>
        <v/>
      </c>
      <c r="M990" s="25">
        <f>IF(IFERROR(MID($Q990,1,7)+0,"")&lt;1130000,IF(INDEX(C:C,MATCH(LEFT(Q990,7)+0,I:I,0))&lt;1130000,"",INDEX(C:C,MATCH(LEFT(Q990,7)+0,I:I,0))),IFERROR(MID($Q990,1,7)+0,""))</f>
        <v>1237154</v>
      </c>
      <c r="N990" s="25" t="str">
        <f>IF(IFERROR(MID($Q990,10,7)+0,"")&lt;1130000,"",IFERROR(MID($Q990,10,7)+0,""))</f>
        <v/>
      </c>
      <c r="O990" s="25" t="str">
        <f>IF(IFERROR(MID($Q990,19,7)+0,"")&lt;1130000,"",IFERROR(MID($Q990,19,7)+0,""))</f>
        <v/>
      </c>
      <c r="P990" s="25">
        <f>IF(M990="","",IF(N990="",M990,M990&amp;", "&amp;N990))</f>
        <v>1237154</v>
      </c>
      <c r="Q990" s="25">
        <v>1237154</v>
      </c>
      <c r="R990" s="25"/>
      <c r="S990" s="35" t="s">
        <v>34</v>
      </c>
      <c r="T990" s="25" t="s">
        <v>36</v>
      </c>
      <c r="U990" s="185">
        <v>1211</v>
      </c>
      <c r="V990" s="188">
        <v>1211</v>
      </c>
      <c r="W990" s="189">
        <v>1211</v>
      </c>
      <c r="X990" s="31">
        <v>1211</v>
      </c>
      <c r="Y990" s="90">
        <f>IFERROR(ROUND(X990/W990-1,2),"")</f>
        <v>0</v>
      </c>
      <c r="Z990" s="31">
        <f>IF(OR(S990="VLD MLC components",S990="VLD MLC pipes",S990="VLD PEX components",S990="VLD PEX pipes",S990="VLD PHC components",S990="VLD PHC pipes",S990="Controls VLD"),"По запросу",X990)</f>
        <v>1211</v>
      </c>
      <c r="AA990" s="63">
        <f>ROUND(X990/1.2,3)</f>
        <v>1009.167</v>
      </c>
      <c r="AB990" s="23">
        <v>1009.167</v>
      </c>
      <c r="AC990" s="190">
        <f>IFERROR(ROUND(AA990/AB990-1,2),"")</f>
        <v>0</v>
      </c>
      <c r="AD990" s="25">
        <v>7.6999999999999999E-2</v>
      </c>
      <c r="AE990" s="25">
        <v>3.8999999999999999E-5</v>
      </c>
      <c r="AF990" s="25">
        <v>36</v>
      </c>
      <c r="AG990" s="25">
        <v>36</v>
      </c>
      <c r="AH990" s="25">
        <v>36</v>
      </c>
      <c r="AI990" s="25">
        <v>36</v>
      </c>
      <c r="AJ990" s="25" t="s">
        <v>20</v>
      </c>
      <c r="AK990" s="22" t="s">
        <v>20</v>
      </c>
      <c r="AL990" s="25" t="s">
        <v>20</v>
      </c>
      <c r="AM990" s="25">
        <v>10</v>
      </c>
      <c r="AN990" s="25">
        <v>176</v>
      </c>
      <c r="AO990" s="25">
        <v>67</v>
      </c>
      <c r="AP990" s="25">
        <v>89</v>
      </c>
      <c r="AQ990" s="25">
        <v>0.77</v>
      </c>
      <c r="AR990" s="94">
        <v>1.049E-3</v>
      </c>
      <c r="AS990" s="157">
        <v>76</v>
      </c>
      <c r="AT990" s="93">
        <v>43515</v>
      </c>
      <c r="AU990" s="92" t="s">
        <v>22</v>
      </c>
      <c r="AV990" s="91" t="s">
        <v>152</v>
      </c>
      <c r="AW990" s="92" t="s">
        <v>152</v>
      </c>
      <c r="AX990" s="92" t="s">
        <v>48</v>
      </c>
      <c r="AY990" s="91" t="s">
        <v>152</v>
      </c>
      <c r="AZ990" s="23"/>
      <c r="BA990" s="25" t="s">
        <v>5563</v>
      </c>
      <c r="BB990" t="s">
        <v>25</v>
      </c>
      <c r="BC990">
        <v>1211</v>
      </c>
      <c r="BD990" t="str">
        <f>IF(Z990=BC990,"OK")</f>
        <v>OK</v>
      </c>
      <c r="BE990">
        <v>7.6999999999999999E-2</v>
      </c>
      <c r="BF990">
        <v>3.8999999999999999E-5</v>
      </c>
      <c r="BG990">
        <v>176</v>
      </c>
      <c r="BH990">
        <v>67</v>
      </c>
      <c r="BI990">
        <v>89</v>
      </c>
      <c r="BJ990">
        <v>0.77</v>
      </c>
      <c r="BK990">
        <v>1.049E-3</v>
      </c>
      <c r="BN990" s="183"/>
    </row>
    <row r="991" spans="1:66" ht="25.5" x14ac:dyDescent="0.25">
      <c r="A991" s="1"/>
      <c r="B991" s="94">
        <v>985</v>
      </c>
      <c r="C991" s="43">
        <v>1070506</v>
      </c>
      <c r="D991" s="25">
        <v>1014567</v>
      </c>
      <c r="E991" s="36" t="s">
        <v>5582</v>
      </c>
      <c r="F991" s="151" t="s">
        <v>757</v>
      </c>
      <c r="G991" s="41" t="s">
        <v>585</v>
      </c>
      <c r="H991" s="46" t="str">
        <f>IFERROR(IFERROR(IF(SEARCH("Usystems",$E991)&gt;0,"Usystems"),IF(SEARCH("RIIFO",$E991)&gt;0,"RIIFO","Uponor")),"Uponor")</f>
        <v>Uponor</v>
      </c>
      <c r="I991" s="25">
        <f>IFERROR(MID($D991,1,7)+0,"")</f>
        <v>1014567</v>
      </c>
      <c r="J991" s="25" t="str">
        <f>IFERROR(MID($D991,10,7)+0,"")</f>
        <v/>
      </c>
      <c r="K991" s="25" t="str">
        <f>IFERROR(MID($D991,19,7)+0,"")</f>
        <v/>
      </c>
      <c r="L991" s="25" t="str">
        <f>IFERROR(MID($D991,28,7)+0,"")</f>
        <v/>
      </c>
      <c r="M991" s="25" t="str">
        <f>IF(IFERROR(MID($Q991,1,7)+0,"")&lt;1130000,IF(INDEX(C:C,MATCH(LEFT(Q991,7)+0,I:I,0))&lt;1130000,"",INDEX(C:C,MATCH(LEFT(Q991,7)+0,I:I,0))),IFERROR(MID($Q991,1,7)+0,""))</f>
        <v/>
      </c>
      <c r="N991" s="25" t="str">
        <f>IF(IFERROR(MID($Q991,10,7)+0,"")&lt;1130000,"",IFERROR(MID($Q991,10,7)+0,""))</f>
        <v/>
      </c>
      <c r="O991" s="25" t="str">
        <f>IF(IFERROR(MID($Q991,19,7)+0,"")&lt;1130000,"",IFERROR(MID($Q991,19,7)+0,""))</f>
        <v/>
      </c>
      <c r="P991" s="25" t="str">
        <f>IF(M991="","",IF(N991="",M991,M991&amp;", "&amp;N991))</f>
        <v/>
      </c>
      <c r="Q991" s="25"/>
      <c r="R991" s="25"/>
      <c r="S991" s="35" t="s">
        <v>34</v>
      </c>
      <c r="T991" s="25" t="s">
        <v>36</v>
      </c>
      <c r="U991" s="185">
        <v>1941</v>
      </c>
      <c r="V991" s="188">
        <v>1941</v>
      </c>
      <c r="W991" s="189">
        <v>1941</v>
      </c>
      <c r="X991" s="31">
        <v>1941</v>
      </c>
      <c r="Y991" s="90">
        <f>IFERROR(ROUND(X991/W991-1,2),"")</f>
        <v>0</v>
      </c>
      <c r="Z991" s="31">
        <f>IF(OR(S991="VLD MLC components",S991="VLD MLC pipes",S991="VLD PEX components",S991="VLD PEX pipes",S991="VLD PHC components",S991="VLD PHC pipes",S991="Controls VLD"),"По запросу",X991)</f>
        <v>1941</v>
      </c>
      <c r="AA991" s="63">
        <f>ROUND(X991/1.2,3)</f>
        <v>1617.5</v>
      </c>
      <c r="AB991" s="23">
        <v>1617.5</v>
      </c>
      <c r="AC991" s="190">
        <f>IFERROR(ROUND(AA991/AB991-1,2),"")</f>
        <v>0</v>
      </c>
      <c r="AD991" s="25">
        <v>0.128</v>
      </c>
      <c r="AE991" s="25">
        <v>6.9999999999999994E-5</v>
      </c>
      <c r="AF991" s="25">
        <v>99</v>
      </c>
      <c r="AG991" s="25">
        <v>99</v>
      </c>
      <c r="AH991" s="25">
        <v>99</v>
      </c>
      <c r="AI991" s="25">
        <v>99</v>
      </c>
      <c r="AJ991" s="25" t="s">
        <v>20</v>
      </c>
      <c r="AK991" s="22" t="s">
        <v>20</v>
      </c>
      <c r="AL991" s="25" t="s">
        <v>20</v>
      </c>
      <c r="AM991" s="25">
        <v>10</v>
      </c>
      <c r="AN991" s="25">
        <v>176</v>
      </c>
      <c r="AO991" s="25">
        <v>67</v>
      </c>
      <c r="AP991" s="25">
        <v>89</v>
      </c>
      <c r="AQ991" s="25">
        <v>1.28</v>
      </c>
      <c r="AR991" s="94">
        <v>1.049E-3</v>
      </c>
      <c r="AS991" s="157">
        <v>99</v>
      </c>
      <c r="AT991" s="93">
        <v>43515</v>
      </c>
      <c r="AU991" s="92" t="s">
        <v>22</v>
      </c>
      <c r="AV991" s="91" t="s">
        <v>152</v>
      </c>
      <c r="AW991" s="92" t="s">
        <v>152</v>
      </c>
      <c r="AX991" s="92" t="s">
        <v>48</v>
      </c>
      <c r="AY991" s="91" t="s">
        <v>152</v>
      </c>
      <c r="AZ991" s="23"/>
      <c r="BA991" s="25" t="s">
        <v>5579</v>
      </c>
      <c r="BB991" t="s">
        <v>25</v>
      </c>
      <c r="BC991">
        <v>1941</v>
      </c>
      <c r="BD991" t="str">
        <f>IF(Z991=BC991,"OK")</f>
        <v>OK</v>
      </c>
      <c r="BE991">
        <v>0.128</v>
      </c>
      <c r="BF991">
        <v>6.9999999999999994E-5</v>
      </c>
      <c r="BG991">
        <v>176</v>
      </c>
      <c r="BH991">
        <v>67</v>
      </c>
      <c r="BI991">
        <v>89</v>
      </c>
      <c r="BJ991">
        <v>1.28</v>
      </c>
      <c r="BK991">
        <v>1.049E-3</v>
      </c>
      <c r="BN991" s="183"/>
    </row>
    <row r="992" spans="1:66" ht="38.25" x14ac:dyDescent="0.25">
      <c r="A992" s="1"/>
      <c r="B992" s="94">
        <v>986</v>
      </c>
      <c r="C992" s="43">
        <v>1070507</v>
      </c>
      <c r="D992" s="25">
        <v>1014589</v>
      </c>
      <c r="E992" s="36" t="s">
        <v>5581</v>
      </c>
      <c r="F992" s="151" t="s">
        <v>655</v>
      </c>
      <c r="G992" s="41" t="s">
        <v>29</v>
      </c>
      <c r="H992" s="46" t="str">
        <f>IFERROR(IFERROR(IF(SEARCH("Usystems",$E992)&gt;0,"Usystems"),IF(SEARCH("RIIFO",$E992)&gt;0,"RIIFO","Uponor")),"Uponor")</f>
        <v>Uponor</v>
      </c>
      <c r="I992" s="25">
        <f>IFERROR(MID($D992,1,7)+0,"")</f>
        <v>1014589</v>
      </c>
      <c r="J992" s="25" t="str">
        <f>IFERROR(MID($D992,10,7)+0,"")</f>
        <v/>
      </c>
      <c r="K992" s="25" t="str">
        <f>IFERROR(MID($D992,19,7)+0,"")</f>
        <v/>
      </c>
      <c r="L992" s="25" t="str">
        <f>IFERROR(MID($D992,28,7)+0,"")</f>
        <v/>
      </c>
      <c r="M992" s="25">
        <f>IF(IFERROR(MID($Q992,1,7)+0,"")&lt;1130000,IF(INDEX(C:C,MATCH(LEFT(Q992,7)+0,I:I,0))&lt;1130000,"",INDEX(C:C,MATCH(LEFT(Q992,7)+0,I:I,0))),IFERROR(MID($Q992,1,7)+0,""))</f>
        <v>1237156</v>
      </c>
      <c r="N992" s="25" t="str">
        <f>IF(IFERROR(MID($Q992,10,7)+0,"")&lt;1130000,"",IFERROR(MID($Q992,10,7)+0,""))</f>
        <v/>
      </c>
      <c r="O992" s="25" t="str">
        <f>IF(IFERROR(MID($Q992,19,7)+0,"")&lt;1130000,"",IFERROR(MID($Q992,19,7)+0,""))</f>
        <v/>
      </c>
      <c r="P992" s="25">
        <f>IF(M992="","",IF(N992="",M992,M992&amp;", "&amp;N992))</f>
        <v>1237156</v>
      </c>
      <c r="Q992" s="25">
        <v>1237156</v>
      </c>
      <c r="R992" s="25"/>
      <c r="S992" s="35" t="s">
        <v>34</v>
      </c>
      <c r="T992" s="25" t="s">
        <v>36</v>
      </c>
      <c r="U992" s="185">
        <v>1941</v>
      </c>
      <c r="V992" s="188">
        <v>1941</v>
      </c>
      <c r="W992" s="189">
        <v>1941</v>
      </c>
      <c r="X992" s="31">
        <v>1941</v>
      </c>
      <c r="Y992" s="90">
        <f>IFERROR(ROUND(X992/W992-1,2),"")</f>
        <v>0</v>
      </c>
      <c r="Z992" s="31">
        <f>IF(OR(S992="VLD MLC components",S992="VLD MLC pipes",S992="VLD PEX components",S992="VLD PEX pipes",S992="VLD PHC components",S992="VLD PHC pipes",S992="Controls VLD"),"По запросу",X992)</f>
        <v>1941</v>
      </c>
      <c r="AA992" s="63">
        <f>ROUND(X992/1.2,3)</f>
        <v>1617.5</v>
      </c>
      <c r="AB992" s="23">
        <v>1617.5</v>
      </c>
      <c r="AC992" s="190">
        <f>IFERROR(ROUND(AA992/AB992-1,2),"")</f>
        <v>0</v>
      </c>
      <c r="AD992" s="25">
        <v>0.10100000000000001</v>
      </c>
      <c r="AE992" s="25">
        <v>5.7000000000000003E-5</v>
      </c>
      <c r="AF992" s="25">
        <v>3110</v>
      </c>
      <c r="AG992" s="25">
        <v>3112</v>
      </c>
      <c r="AH992" s="25">
        <v>3248</v>
      </c>
      <c r="AI992" s="25">
        <v>3308</v>
      </c>
      <c r="AJ992" s="25" t="s">
        <v>20</v>
      </c>
      <c r="AK992" s="22" t="s">
        <v>20</v>
      </c>
      <c r="AL992" s="25" t="s">
        <v>20</v>
      </c>
      <c r="AM992" s="25">
        <v>10</v>
      </c>
      <c r="AN992" s="25">
        <v>87</v>
      </c>
      <c r="AO992" s="25">
        <v>67</v>
      </c>
      <c r="AP992" s="25">
        <v>89</v>
      </c>
      <c r="AQ992" s="25">
        <v>0.505</v>
      </c>
      <c r="AR992" s="94">
        <v>5.1900000000000004E-4</v>
      </c>
      <c r="AS992" s="157">
        <v>3348</v>
      </c>
      <c r="AT992" s="93">
        <v>43515</v>
      </c>
      <c r="AU992" s="92" t="s">
        <v>22</v>
      </c>
      <c r="AV992" s="91" t="s">
        <v>152</v>
      </c>
      <c r="AW992" s="92" t="s">
        <v>152</v>
      </c>
      <c r="AX992" s="92" t="s">
        <v>48</v>
      </c>
      <c r="AY992" s="91" t="s">
        <v>152</v>
      </c>
      <c r="AZ992" s="23"/>
      <c r="BA992" s="25" t="s">
        <v>5579</v>
      </c>
      <c r="BB992" t="s">
        <v>25</v>
      </c>
      <c r="BC992">
        <v>1941</v>
      </c>
      <c r="BD992" t="str">
        <f>IF(Z992=BC992,"OK")</f>
        <v>OK</v>
      </c>
      <c r="BE992">
        <v>0.10100000000000001</v>
      </c>
      <c r="BF992">
        <v>5.7000000000000003E-5</v>
      </c>
      <c r="BG992">
        <v>87</v>
      </c>
      <c r="BH992">
        <v>67</v>
      </c>
      <c r="BI992">
        <v>89</v>
      </c>
      <c r="BJ992">
        <v>0.505</v>
      </c>
      <c r="BK992">
        <v>5.1900000000000004E-4</v>
      </c>
      <c r="BN992" s="183"/>
    </row>
    <row r="993" spans="1:66" ht="25.5" x14ac:dyDescent="0.25">
      <c r="A993" s="1"/>
      <c r="B993" s="94">
        <v>987</v>
      </c>
      <c r="C993" s="43">
        <v>1070508</v>
      </c>
      <c r="D993" s="25">
        <v>1014592</v>
      </c>
      <c r="E993" s="30" t="s">
        <v>5580</v>
      </c>
      <c r="F993" s="151" t="s">
        <v>652</v>
      </c>
      <c r="G993" s="41"/>
      <c r="H993" s="46" t="str">
        <f>IFERROR(IFERROR(IF(SEARCH("Usystems",$E993)&gt;0,"Usystems"),IF(SEARCH("RIIFO",$E993)&gt;0,"RIIFO","Uponor")),"Uponor")</f>
        <v>Uponor</v>
      </c>
      <c r="I993" s="25">
        <f>IFERROR(MID($D993,1,7)+0,"")</f>
        <v>1014592</v>
      </c>
      <c r="J993" s="25" t="str">
        <f>IFERROR(MID($D993,10,7)+0,"")</f>
        <v/>
      </c>
      <c r="K993" s="25" t="str">
        <f>IFERROR(MID($D993,19,7)+0,"")</f>
        <v/>
      </c>
      <c r="L993" s="25" t="str">
        <f>IFERROR(MID($D993,28,7)+0,"")</f>
        <v/>
      </c>
      <c r="M993" s="25">
        <f>IF(IFERROR(MID($Q993,1,7)+0,"")&lt;1130000,IF(INDEX(C:C,MATCH(LEFT(Q993,7)+0,I:I,0))&lt;1130000,"",INDEX(C:C,MATCH(LEFT(Q993,7)+0,I:I,0))),IFERROR(MID($Q993,1,7)+0,""))</f>
        <v>1237157</v>
      </c>
      <c r="N993" s="25" t="str">
        <f>IF(IFERROR(MID($Q993,10,7)+0,"")&lt;1130000,"",IFERROR(MID($Q993,10,7)+0,""))</f>
        <v/>
      </c>
      <c r="O993" s="25" t="str">
        <f>IF(IFERROR(MID($Q993,19,7)+0,"")&lt;1130000,"",IFERROR(MID($Q993,19,7)+0,""))</f>
        <v/>
      </c>
      <c r="P993" s="25">
        <f>IF(M993="","",IF(N993="",M993,M993&amp;", "&amp;N993))</f>
        <v>1237157</v>
      </c>
      <c r="Q993" s="25">
        <v>1237157</v>
      </c>
      <c r="R993" s="25"/>
      <c r="S993" s="35" t="s">
        <v>34</v>
      </c>
      <c r="T993" s="25" t="s">
        <v>36</v>
      </c>
      <c r="U993" s="185">
        <v>1941</v>
      </c>
      <c r="V993" s="188">
        <v>1941</v>
      </c>
      <c r="W993" s="189">
        <v>1941</v>
      </c>
      <c r="X993" s="31">
        <v>1941</v>
      </c>
      <c r="Y993" s="90">
        <f>IFERROR(ROUND(X993/W993-1,2),"")</f>
        <v>0</v>
      </c>
      <c r="Z993" s="31">
        <f>IF(OR(S993="VLD MLC components",S993="VLD MLC pipes",S993="VLD PEX components",S993="VLD PEX pipes",S993="VLD PHC components",S993="VLD PHC pipes",S993="Controls VLD"),"По запросу",X993)</f>
        <v>1941</v>
      </c>
      <c r="AA993" s="63">
        <f>ROUND(X993/1.2,3)</f>
        <v>1617.5</v>
      </c>
      <c r="AB993" s="23">
        <v>1617.5</v>
      </c>
      <c r="AC993" s="190">
        <f>IFERROR(ROUND(AA993/AB993-1,2),"")</f>
        <v>0</v>
      </c>
      <c r="AD993" s="25">
        <v>0.151</v>
      </c>
      <c r="AE993" s="25">
        <v>7.8999999999999996E-5</v>
      </c>
      <c r="AF993" s="25">
        <v>0</v>
      </c>
      <c r="AG993" s="25" t="s">
        <v>22</v>
      </c>
      <c r="AH993" s="25">
        <v>0</v>
      </c>
      <c r="AI993" s="25">
        <v>0</v>
      </c>
      <c r="AJ993" s="25" t="s">
        <v>20</v>
      </c>
      <c r="AK993" s="42" t="s">
        <v>19</v>
      </c>
      <c r="AL993" s="25" t="s">
        <v>20</v>
      </c>
      <c r="AM993" s="25">
        <v>5</v>
      </c>
      <c r="AN993" s="25">
        <v>176</v>
      </c>
      <c r="AO993" s="25">
        <v>67</v>
      </c>
      <c r="AP993" s="25">
        <v>89</v>
      </c>
      <c r="AQ993" s="25">
        <v>0.755</v>
      </c>
      <c r="AR993" s="94">
        <v>1.049E-3</v>
      </c>
      <c r="AS993" s="157" t="s">
        <v>22</v>
      </c>
      <c r="AT993" s="93">
        <v>43515</v>
      </c>
      <c r="AU993" s="92" t="s">
        <v>22</v>
      </c>
      <c r="AV993" s="91" t="s">
        <v>152</v>
      </c>
      <c r="AW993" s="92" t="s">
        <v>48</v>
      </c>
      <c r="AX993" s="92" t="s">
        <v>48</v>
      </c>
      <c r="AY993" s="91" t="s">
        <v>152</v>
      </c>
      <c r="AZ993" s="23"/>
      <c r="BA993" s="25" t="s">
        <v>5579</v>
      </c>
      <c r="BB993" t="s">
        <v>25</v>
      </c>
      <c r="BC993" t="e">
        <v>#N/A</v>
      </c>
      <c r="BD993" t="e">
        <f>IF(Z993=BC993,"OK")</f>
        <v>#N/A</v>
      </c>
      <c r="BE993">
        <v>0.151</v>
      </c>
      <c r="BF993">
        <v>7.8999999999999996E-5</v>
      </c>
      <c r="BG993">
        <v>176</v>
      </c>
      <c r="BH993">
        <v>67</v>
      </c>
      <c r="BI993">
        <v>89</v>
      </c>
      <c r="BJ993">
        <v>0.755</v>
      </c>
      <c r="BK993">
        <v>1.049E-3</v>
      </c>
      <c r="BN993" s="183"/>
    </row>
    <row r="994" spans="1:66" ht="38.25" x14ac:dyDescent="0.25">
      <c r="A994" s="1"/>
      <c r="B994" s="94">
        <v>988</v>
      </c>
      <c r="C994" s="43">
        <v>1070509</v>
      </c>
      <c r="D994" s="25">
        <v>1014610</v>
      </c>
      <c r="E994" s="30" t="s">
        <v>5578</v>
      </c>
      <c r="F994" s="151" t="s">
        <v>652</v>
      </c>
      <c r="G994" s="41" t="s">
        <v>29</v>
      </c>
      <c r="H994" s="46" t="str">
        <f>IFERROR(IFERROR(IF(SEARCH("Usystems",$E994)&gt;0,"Usystems"),IF(SEARCH("RIIFO",$E994)&gt;0,"RIIFO","Uponor")),"Uponor")</f>
        <v>Uponor</v>
      </c>
      <c r="I994" s="25">
        <f>IFERROR(MID($D994,1,7)+0,"")</f>
        <v>1014610</v>
      </c>
      <c r="J994" s="25" t="str">
        <f>IFERROR(MID($D994,10,7)+0,"")</f>
        <v/>
      </c>
      <c r="K994" s="25" t="str">
        <f>IFERROR(MID($D994,19,7)+0,"")</f>
        <v/>
      </c>
      <c r="L994" s="25" t="str">
        <f>IFERROR(MID($D994,28,7)+0,"")</f>
        <v/>
      </c>
      <c r="M994" s="25">
        <f>IF(IFERROR(MID($Q994,1,7)+0,"")&lt;1130000,IF(INDEX(C:C,MATCH(LEFT(Q994,7)+0,I:I,0))&lt;1130000,"",INDEX(C:C,MATCH(LEFT(Q994,7)+0,I:I,0))),IFERROR(MID($Q994,1,7)+0,""))</f>
        <v>1237158</v>
      </c>
      <c r="N994" s="25" t="str">
        <f>IF(IFERROR(MID($Q994,10,7)+0,"")&lt;1130000,"",IFERROR(MID($Q994,10,7)+0,""))</f>
        <v/>
      </c>
      <c r="O994" s="25" t="str">
        <f>IF(IFERROR(MID($Q994,19,7)+0,"")&lt;1130000,"",IFERROR(MID($Q994,19,7)+0,""))</f>
        <v/>
      </c>
      <c r="P994" s="25">
        <f>IF(M994="","",IF(N994="",M994,M994&amp;", "&amp;N994))</f>
        <v>1237158</v>
      </c>
      <c r="Q994" s="25">
        <v>1237158</v>
      </c>
      <c r="R994" s="25"/>
      <c r="S994" s="35" t="s">
        <v>34</v>
      </c>
      <c r="T994" s="25" t="s">
        <v>36</v>
      </c>
      <c r="U994" s="185">
        <v>2498</v>
      </c>
      <c r="V994" s="188">
        <v>2674</v>
      </c>
      <c r="W994" s="189">
        <v>2674</v>
      </c>
      <c r="X994" s="31">
        <v>2674</v>
      </c>
      <c r="Y994" s="90">
        <f>IFERROR(ROUND(X994/W994-1,2),"")</f>
        <v>0</v>
      </c>
      <c r="Z994" s="31">
        <f>IF(OR(S994="VLD MLC components",S994="VLD MLC pipes",S994="VLD PEX components",S994="VLD PEX pipes",S994="VLD PHC components",S994="VLD PHC pipes",S994="Controls VLD"),"По запросу",X994)</f>
        <v>2674</v>
      </c>
      <c r="AA994" s="63">
        <f>ROUND(X994/1.2,3)</f>
        <v>2228.3330000000001</v>
      </c>
      <c r="AB994" s="23">
        <v>2228.3330000000001</v>
      </c>
      <c r="AC994" s="190">
        <f>IFERROR(ROUND(AA994/AB994-1,2),"")</f>
        <v>0</v>
      </c>
      <c r="AD994" s="25">
        <v>0.16800000000000001</v>
      </c>
      <c r="AE994" s="25">
        <v>9.5000000000000005E-5</v>
      </c>
      <c r="AF994" s="25">
        <v>30</v>
      </c>
      <c r="AG994" s="25">
        <v>35</v>
      </c>
      <c r="AH994" s="25">
        <v>40</v>
      </c>
      <c r="AI994" s="25">
        <v>40</v>
      </c>
      <c r="AJ994" s="25" t="s">
        <v>20</v>
      </c>
      <c r="AK994" s="22" t="s">
        <v>20</v>
      </c>
      <c r="AL994" s="25" t="s">
        <v>20</v>
      </c>
      <c r="AM994" s="25">
        <v>5</v>
      </c>
      <c r="AN994" s="25">
        <v>176</v>
      </c>
      <c r="AO994" s="25">
        <v>67</v>
      </c>
      <c r="AP994" s="25">
        <v>89</v>
      </c>
      <c r="AQ994" s="25">
        <v>0.84</v>
      </c>
      <c r="AR994" s="94">
        <v>1.049E-3</v>
      </c>
      <c r="AS994" s="157" t="s">
        <v>22</v>
      </c>
      <c r="AT994" s="93">
        <v>43515</v>
      </c>
      <c r="AU994" s="92" t="s">
        <v>22</v>
      </c>
      <c r="AV994" s="91" t="s">
        <v>152</v>
      </c>
      <c r="AW994" s="92" t="s">
        <v>48</v>
      </c>
      <c r="AX994" s="92" t="s">
        <v>48</v>
      </c>
      <c r="AY994" s="91" t="s">
        <v>152</v>
      </c>
      <c r="AZ994" s="23"/>
      <c r="BA994" s="25" t="s">
        <v>5577</v>
      </c>
      <c r="BB994" t="s">
        <v>25</v>
      </c>
      <c r="BC994">
        <v>2674</v>
      </c>
      <c r="BD994" t="str">
        <f>IF(Z994=BC994,"OK")</f>
        <v>OK</v>
      </c>
      <c r="BE994">
        <v>0.16800000000000001</v>
      </c>
      <c r="BF994">
        <v>9.5000000000000005E-5</v>
      </c>
      <c r="BG994">
        <v>176</v>
      </c>
      <c r="BH994">
        <v>67</v>
      </c>
      <c r="BI994">
        <v>89</v>
      </c>
      <c r="BJ994">
        <v>0.84</v>
      </c>
      <c r="BK994">
        <v>1.049E-3</v>
      </c>
      <c r="BN994" s="183"/>
    </row>
    <row r="995" spans="1:66" ht="25.5" x14ac:dyDescent="0.25">
      <c r="A995" s="1"/>
      <c r="B995" s="94">
        <v>989</v>
      </c>
      <c r="C995" s="43">
        <v>1070510</v>
      </c>
      <c r="D995" s="25">
        <v>1014613</v>
      </c>
      <c r="E995" s="30" t="s">
        <v>5576</v>
      </c>
      <c r="F995" s="151" t="s">
        <v>652</v>
      </c>
      <c r="G995" s="41" t="s">
        <v>585</v>
      </c>
      <c r="H995" s="46" t="str">
        <f>IFERROR(IFERROR(IF(SEARCH("Usystems",$E995)&gt;0,"Usystems"),IF(SEARCH("RIIFO",$E995)&gt;0,"RIIFO","Uponor")),"Uponor")</f>
        <v>Uponor</v>
      </c>
      <c r="I995" s="25">
        <f>IFERROR(MID($D995,1,7)+0,"")</f>
        <v>1014613</v>
      </c>
      <c r="J995" s="25" t="str">
        <f>IFERROR(MID($D995,10,7)+0,"")</f>
        <v/>
      </c>
      <c r="K995" s="25" t="str">
        <f>IFERROR(MID($D995,19,7)+0,"")</f>
        <v/>
      </c>
      <c r="L995" s="25" t="str">
        <f>IFERROR(MID($D995,28,7)+0,"")</f>
        <v/>
      </c>
      <c r="M995" s="25" t="str">
        <f>IF(IFERROR(MID($Q995,1,7)+0,"")&lt;1130000,IF(INDEX(C:C,MATCH(LEFT(Q995,7)+0,I:I,0))&lt;1130000,"",INDEX(C:C,MATCH(LEFT(Q995,7)+0,I:I,0))),IFERROR(MID($Q995,1,7)+0,""))</f>
        <v/>
      </c>
      <c r="N995" s="25" t="str">
        <f>IF(IFERROR(MID($Q995,10,7)+0,"")&lt;1130000,"",IFERROR(MID($Q995,10,7)+0,""))</f>
        <v/>
      </c>
      <c r="O995" s="25" t="str">
        <f>IF(IFERROR(MID($Q995,19,7)+0,"")&lt;1130000,"",IFERROR(MID($Q995,19,7)+0,""))</f>
        <v/>
      </c>
      <c r="P995" s="25" t="str">
        <f>IF(M995="","",IF(N995="",M995,M995&amp;", "&amp;N995))</f>
        <v/>
      </c>
      <c r="Q995" s="25"/>
      <c r="R995" s="25"/>
      <c r="S995" s="35" t="s">
        <v>34</v>
      </c>
      <c r="T995" s="25" t="s">
        <v>36</v>
      </c>
      <c r="U995" s="185">
        <v>3620</v>
      </c>
      <c r="V995" s="188">
        <v>3620</v>
      </c>
      <c r="W995" s="189">
        <v>3620</v>
      </c>
      <c r="X995" s="31">
        <v>3620</v>
      </c>
      <c r="Y995" s="90">
        <f>IFERROR(ROUND(X995/W995-1,2),"")</f>
        <v>0</v>
      </c>
      <c r="Z995" s="31">
        <f>IF(OR(S995="VLD MLC components",S995="VLD MLC pipes",S995="VLD PEX components",S995="VLD PEX pipes",S995="VLD PHC components",S995="VLD PHC pipes",S995="Controls VLD"),"По запросу",X995)</f>
        <v>3620</v>
      </c>
      <c r="AA995" s="63">
        <f>ROUND(X995/1.2,3)</f>
        <v>3016.6669999999999</v>
      </c>
      <c r="AB995" s="23">
        <v>3016.6669999999999</v>
      </c>
      <c r="AC995" s="190">
        <f>IFERROR(ROUND(AA995/AB995-1,2),"")</f>
        <v>0</v>
      </c>
      <c r="AD995" s="25">
        <v>0.252</v>
      </c>
      <c r="AE995" s="25">
        <v>1.4899999999999999E-4</v>
      </c>
      <c r="AF995" s="25">
        <v>1</v>
      </c>
      <c r="AG995" s="25">
        <v>1</v>
      </c>
      <c r="AH995" s="25">
        <v>1</v>
      </c>
      <c r="AI995" s="25">
        <v>1</v>
      </c>
      <c r="AJ995" s="25" t="s">
        <v>20</v>
      </c>
      <c r="AK995" s="42" t="s">
        <v>19</v>
      </c>
      <c r="AL995" s="25" t="s">
        <v>20</v>
      </c>
      <c r="AM995" s="25">
        <v>5</v>
      </c>
      <c r="AN995" s="25">
        <v>176</v>
      </c>
      <c r="AO995" s="25">
        <v>135</v>
      </c>
      <c r="AP995" s="25">
        <v>89</v>
      </c>
      <c r="AQ995" s="25">
        <v>1.26</v>
      </c>
      <c r="AR995" s="94">
        <v>2.1150000000000001E-3</v>
      </c>
      <c r="AS995" s="157">
        <v>1</v>
      </c>
      <c r="AT995" s="93">
        <v>43515</v>
      </c>
      <c r="AU995" s="92" t="s">
        <v>22</v>
      </c>
      <c r="AV995" s="91" t="s">
        <v>152</v>
      </c>
      <c r="AW995" s="92" t="s">
        <v>152</v>
      </c>
      <c r="AX995" s="92" t="s">
        <v>48</v>
      </c>
      <c r="AY995" s="91" t="s">
        <v>152</v>
      </c>
      <c r="AZ995" s="23"/>
      <c r="BA995" s="25" t="s">
        <v>5575</v>
      </c>
      <c r="BB995" t="s">
        <v>25</v>
      </c>
      <c r="BC995" t="e">
        <v>#N/A</v>
      </c>
      <c r="BD995" t="e">
        <f>IF(Z995=BC995,"OK")</f>
        <v>#N/A</v>
      </c>
      <c r="BE995">
        <v>0.252</v>
      </c>
      <c r="BF995">
        <v>1.4899999999999999E-4</v>
      </c>
      <c r="BG995">
        <v>176</v>
      </c>
      <c r="BH995">
        <v>135</v>
      </c>
      <c r="BI995">
        <v>89</v>
      </c>
      <c r="BJ995">
        <v>1.26</v>
      </c>
      <c r="BK995">
        <v>2.1150000000000001E-3</v>
      </c>
      <c r="BN995" s="183"/>
    </row>
    <row r="996" spans="1:66" ht="38.25" x14ac:dyDescent="0.25">
      <c r="A996" s="1"/>
      <c r="B996" s="94">
        <v>990</v>
      </c>
      <c r="C996" s="43">
        <v>1046901</v>
      </c>
      <c r="D996" s="37">
        <v>1014624</v>
      </c>
      <c r="E996" s="27" t="s">
        <v>5574</v>
      </c>
      <c r="F996" s="213" t="s">
        <v>652</v>
      </c>
      <c r="G996" s="41" t="s">
        <v>29</v>
      </c>
      <c r="H996" s="46" t="str">
        <f>IFERROR(IFERROR(IF(SEARCH("Usystems",$E996)&gt;0,"Usystems"),IF(SEARCH("RIIFO",$E996)&gt;0,"RIIFO","Uponor")),"Uponor")</f>
        <v>Uponor</v>
      </c>
      <c r="I996" s="25">
        <f>IFERROR(MID($D996,1,7)+0,"")</f>
        <v>1014624</v>
      </c>
      <c r="J996" s="25" t="str">
        <f>IFERROR(MID($D996,10,7)+0,"")</f>
        <v/>
      </c>
      <c r="K996" s="25" t="str">
        <f>IFERROR(MID($D996,19,7)+0,"")</f>
        <v/>
      </c>
      <c r="L996" s="25" t="str">
        <f>IFERROR(MID($D996,28,7)+0,"")</f>
        <v/>
      </c>
      <c r="M996" s="25">
        <f>IF(IFERROR(MID($Q996,1,7)+0,"")&lt;1130000,IF(INDEX(C:C,MATCH(LEFT(Q996,7)+0,I:I,0))&lt;1130000,"",INDEX(C:C,MATCH(LEFT(Q996,7)+0,I:I,0))),IFERROR(MID($Q996,1,7)+0,""))</f>
        <v>1237160</v>
      </c>
      <c r="N996" s="25" t="str">
        <f>IF(IFERROR(MID($Q996,10,7)+0,"")&lt;1130000,"",IFERROR(MID($Q996,10,7)+0,""))</f>
        <v/>
      </c>
      <c r="O996" s="25" t="str">
        <f>IF(IFERROR(MID($Q996,19,7)+0,"")&lt;1130000,"",IFERROR(MID($Q996,19,7)+0,""))</f>
        <v/>
      </c>
      <c r="P996" s="25">
        <f>IF(M996="","",IF(N996="",M996,M996&amp;", "&amp;N996))</f>
        <v>1237160</v>
      </c>
      <c r="Q996" s="25">
        <v>1237160</v>
      </c>
      <c r="R996" s="44"/>
      <c r="S996" s="35" t="s">
        <v>34</v>
      </c>
      <c r="T996" s="25" t="s">
        <v>36</v>
      </c>
      <c r="U996" s="185">
        <v>4912</v>
      </c>
      <c r="V996" s="188">
        <v>5467</v>
      </c>
      <c r="W996" s="189">
        <v>5467</v>
      </c>
      <c r="X996" s="31">
        <v>5467</v>
      </c>
      <c r="Y996" s="90">
        <f>IFERROR(ROUND(X996/W996-1,2),"")</f>
        <v>0</v>
      </c>
      <c r="Z996" s="31">
        <f>IF(OR(S996="VLD MLC components",S996="VLD MLC pipes",S996="VLD PEX components",S996="VLD PEX pipes",S996="VLD PHC components",S996="VLD PHC pipes",S996="Controls VLD"),"По запросу",X996)</f>
        <v>5467</v>
      </c>
      <c r="AA996" s="63">
        <f>ROUND(X996/1.2,3)</f>
        <v>4555.8329999999996</v>
      </c>
      <c r="AB996" s="23">
        <v>4555.8329999999996</v>
      </c>
      <c r="AC996" s="190">
        <f>IFERROR(ROUND(AA996/AB996-1,2),"")</f>
        <v>0</v>
      </c>
      <c r="AD996" s="25">
        <v>0.38100000000000001</v>
      </c>
      <c r="AE996" s="25">
        <v>4.2499999999999998E-4</v>
      </c>
      <c r="AF996" s="25">
        <v>15</v>
      </c>
      <c r="AG996" s="25">
        <v>15</v>
      </c>
      <c r="AH996" s="25">
        <v>10</v>
      </c>
      <c r="AI996" s="25">
        <v>15</v>
      </c>
      <c r="AJ996" s="25" t="s">
        <v>20</v>
      </c>
      <c r="AK996" s="22" t="s">
        <v>20</v>
      </c>
      <c r="AL996" s="25" t="s">
        <v>20</v>
      </c>
      <c r="AM996" s="25">
        <v>5</v>
      </c>
      <c r="AN996" s="25">
        <v>176</v>
      </c>
      <c r="AO996" s="25">
        <v>135</v>
      </c>
      <c r="AP996" s="25">
        <v>89</v>
      </c>
      <c r="AQ996" s="25">
        <v>1.905</v>
      </c>
      <c r="AR996" s="94">
        <v>2.1150000000000001E-3</v>
      </c>
      <c r="AS996" s="157">
        <v>5</v>
      </c>
      <c r="AT996" s="93" t="s">
        <v>22</v>
      </c>
      <c r="AU996" s="92" t="s">
        <v>22</v>
      </c>
      <c r="AV996" s="91" t="s">
        <v>152</v>
      </c>
      <c r="AW996" s="92" t="s">
        <v>48</v>
      </c>
      <c r="AX996" s="92" t="s">
        <v>48</v>
      </c>
      <c r="AY996" s="91" t="s">
        <v>152</v>
      </c>
      <c r="AZ996" s="23"/>
      <c r="BA996" s="25" t="s">
        <v>5573</v>
      </c>
      <c r="BB996" t="s">
        <v>25</v>
      </c>
      <c r="BC996">
        <v>5467</v>
      </c>
      <c r="BD996" t="str">
        <f>IF(Z996=BC996,"OK")</f>
        <v>OK</v>
      </c>
      <c r="BE996">
        <v>0.38100000000000001</v>
      </c>
      <c r="BF996">
        <v>4.2499999999999998E-4</v>
      </c>
      <c r="BG996">
        <v>176</v>
      </c>
      <c r="BH996">
        <v>135</v>
      </c>
      <c r="BI996">
        <v>89</v>
      </c>
      <c r="BJ996">
        <v>1.905</v>
      </c>
      <c r="BK996">
        <v>2.1150000000000001E-3</v>
      </c>
      <c r="BN996" s="183"/>
    </row>
    <row r="997" spans="1:66" ht="25.5" x14ac:dyDescent="0.25">
      <c r="A997" s="1"/>
      <c r="B997" s="94">
        <v>991</v>
      </c>
      <c r="C997" s="43">
        <v>1046902</v>
      </c>
      <c r="D997" s="37">
        <v>1014628</v>
      </c>
      <c r="E997" s="36" t="s">
        <v>5572</v>
      </c>
      <c r="F997" s="151" t="s">
        <v>652</v>
      </c>
      <c r="G997" s="41" t="s">
        <v>585</v>
      </c>
      <c r="H997" s="46" t="str">
        <f>IFERROR(IFERROR(IF(SEARCH("Usystems",$E997)&gt;0,"Usystems"),IF(SEARCH("RIIFO",$E997)&gt;0,"RIIFO","Uponor")),"Uponor")</f>
        <v>Uponor</v>
      </c>
      <c r="I997" s="25">
        <f>IFERROR(MID($D997,1,7)+0,"")</f>
        <v>1014628</v>
      </c>
      <c r="J997" s="25" t="str">
        <f>IFERROR(MID($D997,10,7)+0,"")</f>
        <v/>
      </c>
      <c r="K997" s="25" t="str">
        <f>IFERROR(MID($D997,19,7)+0,"")</f>
        <v/>
      </c>
      <c r="L997" s="25" t="str">
        <f>IFERROR(MID($D997,28,7)+0,"")</f>
        <v/>
      </c>
      <c r="M997" s="25" t="str">
        <f>IF(IFERROR(MID($Q997,1,7)+0,"")&lt;1130000,IF(INDEX(C:C,MATCH(LEFT(Q997,7)+0,I:I,0))&lt;1130000,"",INDEX(C:C,MATCH(LEFT(Q997,7)+0,I:I,0))),IFERROR(MID($Q997,1,7)+0,""))</f>
        <v/>
      </c>
      <c r="N997" s="25" t="str">
        <f>IF(IFERROR(MID($Q997,10,7)+0,"")&lt;1130000,"",IFERROR(MID($Q997,10,7)+0,""))</f>
        <v/>
      </c>
      <c r="O997" s="25" t="str">
        <f>IF(IFERROR(MID($Q997,19,7)+0,"")&lt;1130000,"",IFERROR(MID($Q997,19,7)+0,""))</f>
        <v/>
      </c>
      <c r="P997" s="25" t="str">
        <f>IF(M997="","",IF(N997="",M997,M997&amp;", "&amp;N997))</f>
        <v/>
      </c>
      <c r="Q997" s="44" t="s">
        <v>22</v>
      </c>
      <c r="R997" s="44"/>
      <c r="S997" s="35" t="s">
        <v>34</v>
      </c>
      <c r="T997" s="25" t="s">
        <v>36</v>
      </c>
      <c r="U997" s="185">
        <v>6825</v>
      </c>
      <c r="V997" s="188">
        <v>6825</v>
      </c>
      <c r="W997" s="189">
        <v>6825</v>
      </c>
      <c r="X997" s="31">
        <v>6825</v>
      </c>
      <c r="Y997" s="90">
        <f>IFERROR(ROUND(X997/W997-1,2),"")</f>
        <v>0</v>
      </c>
      <c r="Z997" s="31">
        <f>IF(OR(S997="VLD MLC components",S997="VLD MLC pipes",S997="VLD PEX components",S997="VLD PEX pipes",S997="VLD PHC components",S997="VLD PHC pipes",S997="Controls VLD"),"По запросу",X997)</f>
        <v>6825</v>
      </c>
      <c r="AA997" s="63">
        <f>ROUND(X997/1.2,3)</f>
        <v>5687.5</v>
      </c>
      <c r="AB997" s="23">
        <v>5687.5</v>
      </c>
      <c r="AC997" s="190">
        <f>IFERROR(ROUND(AA997/AB997-1,2),"")</f>
        <v>0</v>
      </c>
      <c r="AD997" s="25">
        <v>0.47399999999999998</v>
      </c>
      <c r="AE997" s="25">
        <v>4.2499999999999998E-4</v>
      </c>
      <c r="AF997" s="25">
        <v>5</v>
      </c>
      <c r="AG997" s="25">
        <v>5</v>
      </c>
      <c r="AH997" s="25">
        <v>5</v>
      </c>
      <c r="AI997" s="25">
        <v>5</v>
      </c>
      <c r="AJ997" s="25" t="s">
        <v>20</v>
      </c>
      <c r="AK997" s="22" t="s">
        <v>20</v>
      </c>
      <c r="AL997" s="25" t="s">
        <v>20</v>
      </c>
      <c r="AM997" s="25">
        <v>5</v>
      </c>
      <c r="AN997" s="25">
        <v>176</v>
      </c>
      <c r="AO997" s="25">
        <v>135</v>
      </c>
      <c r="AP997" s="25">
        <v>89</v>
      </c>
      <c r="AQ997" s="25">
        <v>2.37</v>
      </c>
      <c r="AR997" s="94">
        <v>2.1150000000000001E-3</v>
      </c>
      <c r="AS997" s="157">
        <v>5</v>
      </c>
      <c r="AT997" s="93" t="s">
        <v>22</v>
      </c>
      <c r="AU997" s="92" t="s">
        <v>22</v>
      </c>
      <c r="AV997" s="91" t="s">
        <v>152</v>
      </c>
      <c r="AW997" s="92" t="s">
        <v>152</v>
      </c>
      <c r="AX997" s="92" t="s">
        <v>48</v>
      </c>
      <c r="AY997" s="91" t="s">
        <v>152</v>
      </c>
      <c r="AZ997" s="23"/>
      <c r="BA997" s="25" t="s">
        <v>5549</v>
      </c>
      <c r="BB997" t="s">
        <v>25</v>
      </c>
      <c r="BC997">
        <v>6825</v>
      </c>
      <c r="BD997" t="str">
        <f>IF(Z997=BC997,"OK")</f>
        <v>OK</v>
      </c>
      <c r="BE997">
        <v>0.47399999999999998</v>
      </c>
      <c r="BF997">
        <v>4.2499999999999998E-4</v>
      </c>
      <c r="BG997">
        <v>176</v>
      </c>
      <c r="BH997">
        <v>135</v>
      </c>
      <c r="BI997">
        <v>89</v>
      </c>
      <c r="BJ997">
        <v>2.37</v>
      </c>
      <c r="BK997">
        <v>2.1150000000000001E-3</v>
      </c>
      <c r="BN997" s="183"/>
    </row>
    <row r="998" spans="1:66" ht="25.5" x14ac:dyDescent="0.25">
      <c r="A998" s="1"/>
      <c r="B998" s="94">
        <v>992</v>
      </c>
      <c r="C998" s="43">
        <v>1046905</v>
      </c>
      <c r="D998" s="37">
        <v>1014636</v>
      </c>
      <c r="E998" s="36" t="s">
        <v>5571</v>
      </c>
      <c r="F998" s="151" t="s">
        <v>652</v>
      </c>
      <c r="G998" s="41" t="s">
        <v>585</v>
      </c>
      <c r="H998" s="46" t="str">
        <f>IFERROR(IFERROR(IF(SEARCH("Usystems",$E998)&gt;0,"Usystems"),IF(SEARCH("RIIFO",$E998)&gt;0,"RIIFO","Uponor")),"Uponor")</f>
        <v>Uponor</v>
      </c>
      <c r="I998" s="25">
        <f>IFERROR(MID($D998,1,7)+0,"")</f>
        <v>1014636</v>
      </c>
      <c r="J998" s="25" t="str">
        <f>IFERROR(MID($D998,10,7)+0,"")</f>
        <v/>
      </c>
      <c r="K998" s="25" t="str">
        <f>IFERROR(MID($D998,19,7)+0,"")</f>
        <v/>
      </c>
      <c r="L998" s="25" t="str">
        <f>IFERROR(MID($D998,28,7)+0,"")</f>
        <v/>
      </c>
      <c r="M998" s="25" t="str">
        <f>IF(IFERROR(MID($Q998,1,7)+0,"")&lt;1130000,IF(INDEX(C:C,MATCH(LEFT(Q998,7)+0,I:I,0))&lt;1130000,"",INDEX(C:C,MATCH(LEFT(Q998,7)+0,I:I,0))),IFERROR(MID($Q998,1,7)+0,""))</f>
        <v/>
      </c>
      <c r="N998" s="25" t="str">
        <f>IF(IFERROR(MID($Q998,10,7)+0,"")&lt;1130000,"",IFERROR(MID($Q998,10,7)+0,""))</f>
        <v/>
      </c>
      <c r="O998" s="25" t="str">
        <f>IF(IFERROR(MID($Q998,19,7)+0,"")&lt;1130000,"",IFERROR(MID($Q998,19,7)+0,""))</f>
        <v/>
      </c>
      <c r="P998" s="25" t="str">
        <f>IF(M998="","",IF(N998="",M998,M998&amp;", "&amp;N998))</f>
        <v/>
      </c>
      <c r="Q998" s="44" t="s">
        <v>22</v>
      </c>
      <c r="R998" s="44"/>
      <c r="S998" s="35" t="s">
        <v>5049</v>
      </c>
      <c r="T998" s="25" t="s">
        <v>36</v>
      </c>
      <c r="U998" s="185">
        <v>7643</v>
      </c>
      <c r="V998" s="188">
        <v>7643</v>
      </c>
      <c r="W998" s="189">
        <v>7643</v>
      </c>
      <c r="X998" s="31">
        <v>7643</v>
      </c>
      <c r="Y998" s="90">
        <f>IFERROR(ROUND(X998/W998-1,2),"")</f>
        <v>0</v>
      </c>
      <c r="Z998" s="31" t="str">
        <f>IF(OR(S998="VLD MLC components",S998="VLD MLC pipes",S998="VLD PEX components",S998="VLD PEX pipes",S998="VLD PHC components",S998="VLD PHC pipes",S998="Controls VLD"),"По запросу",X998)</f>
        <v>По запросу</v>
      </c>
      <c r="AA998" s="63">
        <f>ROUND(X998/1.2,3)</f>
        <v>6369.1670000000004</v>
      </c>
      <c r="AB998" s="23">
        <v>6369.1670000000004</v>
      </c>
      <c r="AC998" s="190">
        <f>IFERROR(ROUND(AA998/AB998-1,2),"")</f>
        <v>0</v>
      </c>
      <c r="AD998" s="25">
        <v>0.49099999999999999</v>
      </c>
      <c r="AE998" s="25">
        <v>3.68E-4</v>
      </c>
      <c r="AF998" s="25">
        <v>13</v>
      </c>
      <c r="AG998" s="25">
        <v>29</v>
      </c>
      <c r="AH998" s="25">
        <v>29</v>
      </c>
      <c r="AI998" s="25">
        <v>31</v>
      </c>
      <c r="AJ998" s="25" t="s">
        <v>20</v>
      </c>
      <c r="AK998" s="22" t="s">
        <v>20</v>
      </c>
      <c r="AL998" s="25" t="s">
        <v>20</v>
      </c>
      <c r="AM998" s="25">
        <v>3</v>
      </c>
      <c r="AN998" s="25">
        <v>70</v>
      </c>
      <c r="AO998" s="25">
        <v>175</v>
      </c>
      <c r="AP998" s="25">
        <v>90</v>
      </c>
      <c r="AQ998" s="25">
        <v>1.4730000000000001</v>
      </c>
      <c r="AR998" s="94">
        <v>1.103E-3</v>
      </c>
      <c r="AS998" s="157">
        <v>16</v>
      </c>
      <c r="AT998" s="93" t="s">
        <v>22</v>
      </c>
      <c r="AU998" s="92" t="s">
        <v>22</v>
      </c>
      <c r="AV998" s="91" t="s">
        <v>152</v>
      </c>
      <c r="AW998" s="92" t="s">
        <v>152</v>
      </c>
      <c r="AX998" s="92" t="s">
        <v>48</v>
      </c>
      <c r="AY998" s="91" t="s">
        <v>152</v>
      </c>
      <c r="AZ998" s="23"/>
      <c r="BA998" s="25" t="s">
        <v>5547</v>
      </c>
      <c r="BB998" t="s">
        <v>25</v>
      </c>
      <c r="BC998" t="s">
        <v>2629</v>
      </c>
      <c r="BD998" t="str">
        <f>IF(Z998=BC998,"OK")</f>
        <v>OK</v>
      </c>
      <c r="BE998">
        <v>0.49099999999999999</v>
      </c>
      <c r="BF998">
        <v>3.68E-4</v>
      </c>
      <c r="BG998">
        <v>70</v>
      </c>
      <c r="BH998">
        <v>175</v>
      </c>
      <c r="BI998">
        <v>90</v>
      </c>
      <c r="BJ998">
        <v>1.4730000000000001</v>
      </c>
      <c r="BK998">
        <v>1.103E-3</v>
      </c>
      <c r="BN998" s="183"/>
    </row>
    <row r="999" spans="1:66" ht="25.5" x14ac:dyDescent="0.25">
      <c r="A999" s="1"/>
      <c r="B999" s="94">
        <v>993</v>
      </c>
      <c r="C999" s="43">
        <v>1046906</v>
      </c>
      <c r="D999" s="37">
        <v>1014639</v>
      </c>
      <c r="E999" s="27" t="s">
        <v>5570</v>
      </c>
      <c r="F999" s="151" t="s">
        <v>21</v>
      </c>
      <c r="G999" s="34"/>
      <c r="H999" s="46" t="str">
        <f>IFERROR(IFERROR(IF(SEARCH("Usystems",$E999)&gt;0,"Usystems"),IF(SEARCH("RIIFO",$E999)&gt;0,"RIIFO","Uponor")),"Uponor")</f>
        <v>Uponor</v>
      </c>
      <c r="I999" s="25">
        <f>IFERROR(MID($D999,1,7)+0,"")</f>
        <v>1014639</v>
      </c>
      <c r="J999" s="25" t="str">
        <f>IFERROR(MID($D999,10,7)+0,"")</f>
        <v/>
      </c>
      <c r="K999" s="25" t="str">
        <f>IFERROR(MID($D999,19,7)+0,"")</f>
        <v/>
      </c>
      <c r="L999" s="25" t="str">
        <f>IFERROR(MID($D999,28,7)+0,"")</f>
        <v/>
      </c>
      <c r="M999" s="25" t="str">
        <f>IF(IFERROR(MID($Q999,1,7)+0,"")&lt;1130000,IF(INDEX(C:C,MATCH(LEFT(Q999,7)+0,I:I,0))&lt;1130000,"",INDEX(C:C,MATCH(LEFT(Q999,7)+0,I:I,0))),IFERROR(MID($Q999,1,7)+0,""))</f>
        <v/>
      </c>
      <c r="N999" s="25" t="str">
        <f>IF(IFERROR(MID($Q999,10,7)+0,"")&lt;1130000,"",IFERROR(MID($Q999,10,7)+0,""))</f>
        <v/>
      </c>
      <c r="O999" s="25" t="str">
        <f>IF(IFERROR(MID($Q999,19,7)+0,"")&lt;1130000,"",IFERROR(MID($Q999,19,7)+0,""))</f>
        <v/>
      </c>
      <c r="P999" s="25" t="str">
        <f>IF(M999="","",IF(N999="",M999,M999&amp;", "&amp;N999))</f>
        <v/>
      </c>
      <c r="Q999" s="44" t="s">
        <v>22</v>
      </c>
      <c r="R999" s="44"/>
      <c r="S999" s="35" t="s">
        <v>5049</v>
      </c>
      <c r="T999" s="25" t="s">
        <v>36</v>
      </c>
      <c r="U999" s="185">
        <v>11491</v>
      </c>
      <c r="V999" s="188">
        <v>11491</v>
      </c>
      <c r="W999" s="189">
        <v>11491</v>
      </c>
      <c r="X999" s="31">
        <v>11491</v>
      </c>
      <c r="Y999" s="90">
        <f>IFERROR(ROUND(X999/W999-1,2),"")</f>
        <v>0</v>
      </c>
      <c r="Z999" s="31" t="str">
        <f>IF(OR(S999="VLD MLC components",S999="VLD MLC pipes",S999="VLD PEX components",S999="VLD PEX pipes",S999="VLD PHC components",S999="VLD PHC pipes",S999="Controls VLD"),"По запросу",X999)</f>
        <v>По запросу</v>
      </c>
      <c r="AA999" s="63">
        <f>ROUND(X999/1.2,3)</f>
        <v>9575.8330000000005</v>
      </c>
      <c r="AB999" s="23">
        <v>9575.8330000000005</v>
      </c>
      <c r="AC999" s="190">
        <f>IFERROR(ROUND(AA999/AB999-1,2),"")</f>
        <v>0</v>
      </c>
      <c r="AD999" s="25">
        <v>0.75900000000000001</v>
      </c>
      <c r="AE999" s="25">
        <v>7.0899999999999999E-4</v>
      </c>
      <c r="AF999" s="25">
        <v>0</v>
      </c>
      <c r="AG999" s="25" t="s">
        <v>22</v>
      </c>
      <c r="AH999" s="25">
        <v>0</v>
      </c>
      <c r="AI999" s="25">
        <v>0</v>
      </c>
      <c r="AJ999" s="25" t="s">
        <v>20</v>
      </c>
      <c r="AK999" s="42" t="s">
        <v>19</v>
      </c>
      <c r="AL999" s="25" t="s">
        <v>20</v>
      </c>
      <c r="AM999" s="25">
        <v>3</v>
      </c>
      <c r="AN999" s="25">
        <v>175</v>
      </c>
      <c r="AO999" s="25">
        <v>135</v>
      </c>
      <c r="AP999" s="25">
        <v>90</v>
      </c>
      <c r="AQ999" s="25">
        <v>2.2770000000000001</v>
      </c>
      <c r="AR999" s="94">
        <v>2.1259999999999999E-3</v>
      </c>
      <c r="AS999" s="157" t="s">
        <v>22</v>
      </c>
      <c r="AT999" s="93" t="s">
        <v>22</v>
      </c>
      <c r="AU999" s="92" t="s">
        <v>22</v>
      </c>
      <c r="AV999" s="91" t="s">
        <v>48</v>
      </c>
      <c r="AW999" s="92" t="s">
        <v>48</v>
      </c>
      <c r="AX999" s="92" t="s">
        <v>48</v>
      </c>
      <c r="AY999" s="91" t="s">
        <v>152</v>
      </c>
      <c r="AZ999" s="23"/>
      <c r="BA999" s="25">
        <v>0</v>
      </c>
      <c r="BB999" t="s">
        <v>48</v>
      </c>
      <c r="BC999" t="e">
        <v>#N/A</v>
      </c>
      <c r="BD999" t="e">
        <f>IF(Z999=BC999,"OK")</f>
        <v>#N/A</v>
      </c>
      <c r="BE999">
        <v>0.75900000000000001</v>
      </c>
      <c r="BF999">
        <v>7.0899999999999999E-4</v>
      </c>
      <c r="BG999">
        <v>175</v>
      </c>
      <c r="BH999">
        <v>135</v>
      </c>
      <c r="BI999">
        <v>90</v>
      </c>
      <c r="BJ999">
        <v>2.2770000000000001</v>
      </c>
      <c r="BK999">
        <v>2.1259999999999999E-3</v>
      </c>
      <c r="BN999" s="183"/>
    </row>
    <row r="1000" spans="1:66" ht="25.5" x14ac:dyDescent="0.25">
      <c r="A1000" s="1"/>
      <c r="B1000" s="94">
        <v>994</v>
      </c>
      <c r="C1000" s="43">
        <v>1032895</v>
      </c>
      <c r="D1000" s="26"/>
      <c r="E1000" s="36" t="s">
        <v>5569</v>
      </c>
      <c r="F1000" s="213" t="s">
        <v>21</v>
      </c>
      <c r="G1000" s="41" t="s">
        <v>585</v>
      </c>
      <c r="H1000" s="46" t="str">
        <f>IFERROR(IFERROR(IF(SEARCH("Usystems",$E1000)&gt;0,"Usystems"),IF(SEARCH("RIIFO",$E1000)&gt;0,"RIIFO","Uponor")),"Uponor")</f>
        <v>Uponor</v>
      </c>
      <c r="I1000" s="25" t="str">
        <f>IFERROR(MID($D1000,1,7)+0,"")</f>
        <v/>
      </c>
      <c r="J1000" s="25" t="str">
        <f>IFERROR(MID($D1000,10,7)+0,"")</f>
        <v/>
      </c>
      <c r="K1000" s="25" t="str">
        <f>IFERROR(MID($D1000,19,7)+0,"")</f>
        <v/>
      </c>
      <c r="L1000" s="25" t="str">
        <f>IFERROR(MID($D1000,28,7)+0,"")</f>
        <v/>
      </c>
      <c r="M1000" s="25" t="str">
        <f>IF(IFERROR(MID($Q1000,1,7)+0,"")&lt;1130000,IF(INDEX(C:C,MATCH(LEFT(Q1000,7)+0,I:I,0))&lt;1130000,"",INDEX(C:C,MATCH(LEFT(Q1000,7)+0,I:I,0))),IFERROR(MID($Q1000,1,7)+0,""))</f>
        <v/>
      </c>
      <c r="N1000" s="25" t="str">
        <f>IF(IFERROR(MID($Q1000,10,7)+0,"")&lt;1130000,"",IFERROR(MID($Q1000,10,7)+0,""))</f>
        <v/>
      </c>
      <c r="O1000" s="25" t="str">
        <f>IF(IFERROR(MID($Q1000,19,7)+0,"")&lt;1130000,"",IFERROR(MID($Q1000,19,7)+0,""))</f>
        <v/>
      </c>
      <c r="P1000" s="25" t="str">
        <f>IF(M1000="","",IF(N1000="",M1000,M1000&amp;", "&amp;N1000))</f>
        <v/>
      </c>
      <c r="Q1000" s="25"/>
      <c r="R1000" s="25"/>
      <c r="S1000" s="35" t="s">
        <v>5049</v>
      </c>
      <c r="T1000" s="25" t="s">
        <v>36</v>
      </c>
      <c r="U1000" s="185">
        <v>16449</v>
      </c>
      <c r="V1000" s="188">
        <v>19723</v>
      </c>
      <c r="W1000" s="189">
        <v>19723</v>
      </c>
      <c r="X1000" s="31">
        <v>19723</v>
      </c>
      <c r="Y1000" s="90">
        <f>IFERROR(ROUND(X1000/W1000-1,2),"")</f>
        <v>0</v>
      </c>
      <c r="Z1000" s="31" t="str">
        <f>IF(OR(S1000="VLD MLC components",S1000="VLD MLC pipes",S1000="VLD PEX components",S1000="VLD PEX pipes",S1000="VLD PHC components",S1000="VLD PHC pipes",S1000="Controls VLD"),"По запросу",X1000)</f>
        <v>По запросу</v>
      </c>
      <c r="AA1000" s="63">
        <f>ROUND(X1000/1.2,3)</f>
        <v>16435.832999999999</v>
      </c>
      <c r="AB1000" s="23">
        <v>16435.832999999999</v>
      </c>
      <c r="AC1000" s="190">
        <f>IFERROR(ROUND(AA1000/AB1000-1,2),"")</f>
        <v>0</v>
      </c>
      <c r="AD1000" s="25">
        <v>0.78600000000000003</v>
      </c>
      <c r="AE1000" s="25">
        <v>1.4189999999999999E-3</v>
      </c>
      <c r="AF1000" s="25">
        <v>4</v>
      </c>
      <c r="AG1000" s="25">
        <v>4</v>
      </c>
      <c r="AH1000" s="25">
        <v>4</v>
      </c>
      <c r="AI1000" s="25">
        <v>4</v>
      </c>
      <c r="AJ1000" s="25" t="s">
        <v>20</v>
      </c>
      <c r="AK1000" s="22" t="s">
        <v>20</v>
      </c>
      <c r="AL1000" s="25" t="s">
        <v>20</v>
      </c>
      <c r="AM1000" s="25">
        <v>1</v>
      </c>
      <c r="AN1000" s="25">
        <v>150</v>
      </c>
      <c r="AO1000" s="25">
        <v>114</v>
      </c>
      <c r="AP1000" s="25">
        <v>83</v>
      </c>
      <c r="AQ1000" s="25">
        <v>0.78600000000000003</v>
      </c>
      <c r="AR1000" s="94">
        <v>1.4189999999999999E-3</v>
      </c>
      <c r="AS1000" s="157">
        <v>0</v>
      </c>
      <c r="AT1000" s="93">
        <v>43648</v>
      </c>
      <c r="AU1000" s="92" t="s">
        <v>22</v>
      </c>
      <c r="AV1000" s="91" t="s">
        <v>152</v>
      </c>
      <c r="AW1000" s="92" t="s">
        <v>48</v>
      </c>
      <c r="AX1000" s="92" t="s">
        <v>48</v>
      </c>
      <c r="AY1000" s="91" t="s">
        <v>152</v>
      </c>
      <c r="AZ1000" s="23"/>
      <c r="BA1000" s="25" t="s">
        <v>5568</v>
      </c>
      <c r="BB1000" t="s">
        <v>25</v>
      </c>
      <c r="BC1000" t="s">
        <v>2629</v>
      </c>
      <c r="BD1000" t="str">
        <f>IF(Z1000=BC1000,"OK")</f>
        <v>OK</v>
      </c>
      <c r="BE1000">
        <v>0.78600000000000003</v>
      </c>
      <c r="BF1000">
        <v>1.4189999999999999E-3</v>
      </c>
      <c r="BG1000">
        <v>150</v>
      </c>
      <c r="BH1000">
        <v>114</v>
      </c>
      <c r="BI1000">
        <v>83</v>
      </c>
      <c r="BJ1000">
        <v>0.78600000000000003</v>
      </c>
      <c r="BK1000">
        <v>1.4189999999999999E-3</v>
      </c>
      <c r="BN1000" s="183"/>
    </row>
    <row r="1001" spans="1:66" ht="25.5" x14ac:dyDescent="0.25">
      <c r="A1001" s="1"/>
      <c r="B1001" s="94">
        <v>995</v>
      </c>
      <c r="C1001" s="43">
        <v>1032896</v>
      </c>
      <c r="D1001" s="26"/>
      <c r="E1001" s="36" t="s">
        <v>5567</v>
      </c>
      <c r="F1001" s="213" t="s">
        <v>21</v>
      </c>
      <c r="G1001" s="28"/>
      <c r="H1001" s="46" t="str">
        <f>IFERROR(IFERROR(IF(SEARCH("Usystems",$E1001)&gt;0,"Usystems"),IF(SEARCH("RIIFO",$E1001)&gt;0,"RIIFO","Uponor")),"Uponor")</f>
        <v>Uponor</v>
      </c>
      <c r="I1001" s="25" t="str">
        <f>IFERROR(MID($D1001,1,7)+0,"")</f>
        <v/>
      </c>
      <c r="J1001" s="25" t="str">
        <f>IFERROR(MID($D1001,10,7)+0,"")</f>
        <v/>
      </c>
      <c r="K1001" s="25" t="str">
        <f>IFERROR(MID($D1001,19,7)+0,"")</f>
        <v/>
      </c>
      <c r="L1001" s="25" t="str">
        <f>IFERROR(MID($D1001,28,7)+0,"")</f>
        <v/>
      </c>
      <c r="M1001" s="25" t="str">
        <f>IF(IFERROR(MID($Q1001,1,7)+0,"")&lt;1130000,IF(INDEX(C:C,MATCH(LEFT(Q1001,7)+0,I:I,0))&lt;1130000,"",INDEX(C:C,MATCH(LEFT(Q1001,7)+0,I:I,0))),IFERROR(MID($Q1001,1,7)+0,""))</f>
        <v/>
      </c>
      <c r="N1001" s="25" t="str">
        <f>IF(IFERROR(MID($Q1001,10,7)+0,"")&lt;1130000,"",IFERROR(MID($Q1001,10,7)+0,""))</f>
        <v/>
      </c>
      <c r="O1001" s="25" t="str">
        <f>IF(IFERROR(MID($Q1001,19,7)+0,"")&lt;1130000,"",IFERROR(MID($Q1001,19,7)+0,""))</f>
        <v/>
      </c>
      <c r="P1001" s="25" t="str">
        <f>IF(M1001="","",IF(N1001="",M1001,M1001&amp;", "&amp;N1001))</f>
        <v/>
      </c>
      <c r="Q1001" s="25"/>
      <c r="R1001" s="25"/>
      <c r="S1001" s="35" t="s">
        <v>5049</v>
      </c>
      <c r="T1001" s="25" t="s">
        <v>36</v>
      </c>
      <c r="U1001" s="185">
        <v>20145</v>
      </c>
      <c r="V1001" s="188">
        <v>20145</v>
      </c>
      <c r="W1001" s="189">
        <v>20145</v>
      </c>
      <c r="X1001" s="31">
        <v>20145</v>
      </c>
      <c r="Y1001" s="90">
        <f>IFERROR(ROUND(X1001/W1001-1,2),"")</f>
        <v>0</v>
      </c>
      <c r="Z1001" s="31" t="str">
        <f>IF(OR(S1001="VLD MLC components",S1001="VLD MLC pipes",S1001="VLD PEX components",S1001="VLD PEX pipes",S1001="VLD PHC components",S1001="VLD PHC pipes",S1001="Controls VLD"),"По запросу",X1001)</f>
        <v>По запросу</v>
      </c>
      <c r="AA1001" s="63">
        <f>ROUND(X1001/1.2,3)</f>
        <v>16787.5</v>
      </c>
      <c r="AB1001" s="23">
        <v>16787.5</v>
      </c>
      <c r="AC1001" s="190">
        <f>IFERROR(ROUND(AA1001/AB1001-1,2),"")</f>
        <v>0</v>
      </c>
      <c r="AD1001" s="25">
        <v>1.012</v>
      </c>
      <c r="AE1001" s="25">
        <v>1.4189999999999999E-3</v>
      </c>
      <c r="AF1001" s="25">
        <v>0</v>
      </c>
      <c r="AG1001" s="25" t="s">
        <v>22</v>
      </c>
      <c r="AH1001" s="25">
        <v>0</v>
      </c>
      <c r="AI1001" s="25">
        <v>0</v>
      </c>
      <c r="AJ1001" s="25" t="s">
        <v>20</v>
      </c>
      <c r="AK1001" s="42" t="s">
        <v>19</v>
      </c>
      <c r="AL1001" s="25" t="s">
        <v>20</v>
      </c>
      <c r="AM1001" s="25">
        <v>1</v>
      </c>
      <c r="AN1001" s="25">
        <v>150</v>
      </c>
      <c r="AO1001" s="25">
        <v>114</v>
      </c>
      <c r="AP1001" s="25">
        <v>83</v>
      </c>
      <c r="AQ1001" s="25">
        <v>1.012</v>
      </c>
      <c r="AR1001" s="94">
        <v>1.4189999999999999E-3</v>
      </c>
      <c r="AS1001" s="157" t="s">
        <v>22</v>
      </c>
      <c r="AT1001" s="93">
        <v>43648</v>
      </c>
      <c r="AU1001" s="92" t="s">
        <v>22</v>
      </c>
      <c r="AV1001" s="91" t="s">
        <v>48</v>
      </c>
      <c r="AW1001" s="92" t="s">
        <v>48</v>
      </c>
      <c r="AX1001" s="92" t="s">
        <v>48</v>
      </c>
      <c r="AY1001" s="91" t="s">
        <v>152</v>
      </c>
      <c r="AZ1001" s="23"/>
      <c r="BA1001" s="25">
        <v>0</v>
      </c>
      <c r="BB1001" t="s">
        <v>48</v>
      </c>
      <c r="BC1001" t="e">
        <v>#N/A</v>
      </c>
      <c r="BD1001" t="e">
        <f>IF(Z1001=BC1001,"OK")</f>
        <v>#N/A</v>
      </c>
      <c r="BE1001">
        <v>1.012</v>
      </c>
      <c r="BF1001">
        <v>1.4189999999999999E-3</v>
      </c>
      <c r="BG1001">
        <v>150</v>
      </c>
      <c r="BH1001">
        <v>114</v>
      </c>
      <c r="BI1001">
        <v>83</v>
      </c>
      <c r="BJ1001">
        <v>1.012</v>
      </c>
      <c r="BK1001">
        <v>1.4189999999999999E-3</v>
      </c>
      <c r="BN1001" s="183"/>
    </row>
    <row r="1002" spans="1:66" ht="38.25" x14ac:dyDescent="0.25">
      <c r="A1002" s="1"/>
      <c r="B1002" s="94">
        <v>996</v>
      </c>
      <c r="C1002" s="43">
        <v>1070515</v>
      </c>
      <c r="D1002" s="25">
        <v>1014536</v>
      </c>
      <c r="E1002" s="36" t="s">
        <v>5566</v>
      </c>
      <c r="F1002" s="151" t="s">
        <v>652</v>
      </c>
      <c r="G1002" s="41" t="s">
        <v>29</v>
      </c>
      <c r="H1002" s="46" t="str">
        <f>IFERROR(IFERROR(IF(SEARCH("Usystems",$E1002)&gt;0,"Usystems"),IF(SEARCH("RIIFO",$E1002)&gt;0,"RIIFO","Uponor")),"Uponor")</f>
        <v>Uponor</v>
      </c>
      <c r="I1002" s="25">
        <f>IFERROR(MID($D1002,1,7)+0,"")</f>
        <v>1014536</v>
      </c>
      <c r="J1002" s="25" t="str">
        <f>IFERROR(MID($D1002,10,7)+0,"")</f>
        <v/>
      </c>
      <c r="K1002" s="25" t="str">
        <f>IFERROR(MID($D1002,19,7)+0,"")</f>
        <v/>
      </c>
      <c r="L1002" s="25" t="str">
        <f>IFERROR(MID($D1002,28,7)+0,"")</f>
        <v/>
      </c>
      <c r="M1002" s="25">
        <f>IF(IFERROR(MID($Q1002,1,7)+0,"")&lt;1130000,IF(INDEX(C:C,MATCH(LEFT(Q1002,7)+0,I:I,0))&lt;1130000,"",INDEX(C:C,MATCH(LEFT(Q1002,7)+0,I:I,0))),IFERROR(MID($Q1002,1,7)+0,""))</f>
        <v>1237171</v>
      </c>
      <c r="N1002" s="25" t="str">
        <f>IF(IFERROR(MID($Q1002,10,7)+0,"")&lt;1130000,"",IFERROR(MID($Q1002,10,7)+0,""))</f>
        <v/>
      </c>
      <c r="O1002" s="25" t="str">
        <f>IF(IFERROR(MID($Q1002,19,7)+0,"")&lt;1130000,"",IFERROR(MID($Q1002,19,7)+0,""))</f>
        <v/>
      </c>
      <c r="P1002" s="25">
        <f>IF(M1002="","",IF(N1002="",M1002,M1002&amp;", "&amp;N1002))</f>
        <v>1237171</v>
      </c>
      <c r="Q1002" s="25">
        <v>1237171</v>
      </c>
      <c r="R1002" s="25"/>
      <c r="S1002" s="35" t="s">
        <v>34</v>
      </c>
      <c r="T1002" s="25" t="s">
        <v>36</v>
      </c>
      <c r="U1002" s="185">
        <v>811</v>
      </c>
      <c r="V1002" s="188">
        <v>811</v>
      </c>
      <c r="W1002" s="189">
        <v>811</v>
      </c>
      <c r="X1002" s="31">
        <v>811</v>
      </c>
      <c r="Y1002" s="90">
        <f>IFERROR(ROUND(X1002/W1002-1,2),"")</f>
        <v>0</v>
      </c>
      <c r="Z1002" s="31">
        <f>IF(OR(S1002="VLD MLC components",S1002="VLD MLC pipes",S1002="VLD PEX components",S1002="VLD PEX pipes",S1002="VLD PHC components",S1002="VLD PHC pipes",S1002="Controls VLD"),"По запросу",X1002)</f>
        <v>811</v>
      </c>
      <c r="AA1002" s="63">
        <f>ROUND(X1002/1.2,3)</f>
        <v>675.83299999999997</v>
      </c>
      <c r="AB1002" s="23">
        <v>675.83299999999997</v>
      </c>
      <c r="AC1002" s="190">
        <f>IFERROR(ROUND(AA1002/AB1002-1,2),"")</f>
        <v>0</v>
      </c>
      <c r="AD1002" s="25">
        <v>7.2999999999999995E-2</v>
      </c>
      <c r="AE1002" s="25">
        <v>3.8000000000000002E-5</v>
      </c>
      <c r="AF1002" s="25">
        <v>1840</v>
      </c>
      <c r="AG1002" s="25">
        <v>1840</v>
      </c>
      <c r="AH1002" s="25">
        <v>1920</v>
      </c>
      <c r="AI1002" s="25">
        <v>1900</v>
      </c>
      <c r="AJ1002" s="25" t="s">
        <v>20</v>
      </c>
      <c r="AK1002" s="22" t="s">
        <v>20</v>
      </c>
      <c r="AL1002" s="25" t="s">
        <v>20</v>
      </c>
      <c r="AM1002" s="25">
        <v>20</v>
      </c>
      <c r="AN1002" s="25">
        <v>87</v>
      </c>
      <c r="AO1002" s="25">
        <v>67</v>
      </c>
      <c r="AP1002" s="25">
        <v>89</v>
      </c>
      <c r="AQ1002" s="25">
        <v>0.73</v>
      </c>
      <c r="AR1002" s="94">
        <v>5.1900000000000004E-4</v>
      </c>
      <c r="AS1002" s="157">
        <v>1920</v>
      </c>
      <c r="AT1002" s="93">
        <v>43515</v>
      </c>
      <c r="AU1002" s="92" t="s">
        <v>22</v>
      </c>
      <c r="AV1002" s="91" t="s">
        <v>152</v>
      </c>
      <c r="AW1002" s="92" t="s">
        <v>152</v>
      </c>
      <c r="AX1002" s="92" t="s">
        <v>48</v>
      </c>
      <c r="AY1002" s="91" t="s">
        <v>152</v>
      </c>
      <c r="AZ1002" s="23"/>
      <c r="BA1002" s="25" t="s">
        <v>5565</v>
      </c>
      <c r="BB1002" t="s">
        <v>25</v>
      </c>
      <c r="BC1002">
        <v>811</v>
      </c>
      <c r="BD1002" t="str">
        <f>IF(Z1002=BC1002,"OK")</f>
        <v>OK</v>
      </c>
      <c r="BE1002">
        <v>7.2999999999999995E-2</v>
      </c>
      <c r="BF1002">
        <v>3.8000000000000002E-5</v>
      </c>
      <c r="BG1002">
        <v>87</v>
      </c>
      <c r="BH1002">
        <v>67</v>
      </c>
      <c r="BI1002">
        <v>89</v>
      </c>
      <c r="BJ1002">
        <v>0.73</v>
      </c>
      <c r="BK1002">
        <v>5.1900000000000004E-4</v>
      </c>
      <c r="BN1002" s="183"/>
    </row>
    <row r="1003" spans="1:66" ht="38.25" x14ac:dyDescent="0.25">
      <c r="A1003" s="1"/>
      <c r="B1003" s="94">
        <v>997</v>
      </c>
      <c r="C1003" s="43">
        <v>1070516</v>
      </c>
      <c r="D1003" s="25">
        <v>1014574</v>
      </c>
      <c r="E1003" s="30" t="s">
        <v>5564</v>
      </c>
      <c r="F1003" s="151" t="s">
        <v>655</v>
      </c>
      <c r="G1003" s="41" t="s">
        <v>29</v>
      </c>
      <c r="H1003" s="46" t="str">
        <f>IFERROR(IFERROR(IF(SEARCH("Usystems",$E1003)&gt;0,"Usystems"),IF(SEARCH("RIIFO",$E1003)&gt;0,"RIIFO","Uponor")),"Uponor")</f>
        <v>Uponor</v>
      </c>
      <c r="I1003" s="25">
        <f>IFERROR(MID($D1003,1,7)+0,"")</f>
        <v>1014574</v>
      </c>
      <c r="J1003" s="25" t="str">
        <f>IFERROR(MID($D1003,10,7)+0,"")</f>
        <v/>
      </c>
      <c r="K1003" s="25" t="str">
        <f>IFERROR(MID($D1003,19,7)+0,"")</f>
        <v/>
      </c>
      <c r="L1003" s="25" t="str">
        <f>IFERROR(MID($D1003,28,7)+0,"")</f>
        <v/>
      </c>
      <c r="M1003" s="25">
        <f>IF(IFERROR(MID($Q1003,1,7)+0,"")&lt;1130000,IF(INDEX(C:C,MATCH(LEFT(Q1003,7)+0,I:I,0))&lt;1130000,"",INDEX(C:C,MATCH(LEFT(Q1003,7)+0,I:I,0))),IFERROR(MID($Q1003,1,7)+0,""))</f>
        <v>1237172</v>
      </c>
      <c r="N1003" s="25" t="str">
        <f>IF(IFERROR(MID($Q1003,10,7)+0,"")&lt;1130000,"",IFERROR(MID($Q1003,10,7)+0,""))</f>
        <v/>
      </c>
      <c r="O1003" s="25" t="str">
        <f>IF(IFERROR(MID($Q1003,19,7)+0,"")&lt;1130000,"",IFERROR(MID($Q1003,19,7)+0,""))</f>
        <v/>
      </c>
      <c r="P1003" s="25">
        <f>IF(M1003="","",IF(N1003="",M1003,M1003&amp;", "&amp;N1003))</f>
        <v>1237172</v>
      </c>
      <c r="Q1003" s="25">
        <v>1237172</v>
      </c>
      <c r="R1003" s="25"/>
      <c r="S1003" s="35" t="s">
        <v>34</v>
      </c>
      <c r="T1003" s="25" t="s">
        <v>36</v>
      </c>
      <c r="U1003" s="185">
        <v>1211</v>
      </c>
      <c r="V1003" s="188">
        <v>1211</v>
      </c>
      <c r="W1003" s="189">
        <v>1211</v>
      </c>
      <c r="X1003" s="31">
        <v>1211</v>
      </c>
      <c r="Y1003" s="90">
        <f>IFERROR(ROUND(X1003/W1003-1,2),"")</f>
        <v>0</v>
      </c>
      <c r="Z1003" s="31">
        <f>IF(OR(S1003="VLD MLC components",S1003="VLD MLC pipes",S1003="VLD PEX components",S1003="VLD PEX pipes",S1003="VLD PHC components",S1003="VLD PHC pipes",S1003="Controls VLD"),"По запросу",X1003)</f>
        <v>1211</v>
      </c>
      <c r="AA1003" s="63">
        <f>ROUND(X1003/1.2,3)</f>
        <v>1009.167</v>
      </c>
      <c r="AB1003" s="23">
        <v>1009.167</v>
      </c>
      <c r="AC1003" s="190">
        <f>IFERROR(ROUND(AA1003/AB1003-1,2),"")</f>
        <v>0</v>
      </c>
      <c r="AD1003" s="25">
        <v>7.9000000000000001E-2</v>
      </c>
      <c r="AE1003" s="25">
        <v>3.8000000000000002E-5</v>
      </c>
      <c r="AF1003" s="25">
        <v>1260</v>
      </c>
      <c r="AG1003" s="25">
        <v>1270</v>
      </c>
      <c r="AH1003" s="25">
        <v>1350</v>
      </c>
      <c r="AI1003" s="25">
        <v>1365</v>
      </c>
      <c r="AJ1003" s="25" t="s">
        <v>20</v>
      </c>
      <c r="AK1003" s="22" t="s">
        <v>20</v>
      </c>
      <c r="AL1003" s="25" t="s">
        <v>20</v>
      </c>
      <c r="AM1003" s="25">
        <v>15</v>
      </c>
      <c r="AN1003" s="25">
        <v>176</v>
      </c>
      <c r="AO1003" s="25">
        <v>67</v>
      </c>
      <c r="AP1003" s="25">
        <v>89</v>
      </c>
      <c r="AQ1003" s="25">
        <v>1.1850000000000001</v>
      </c>
      <c r="AR1003" s="94">
        <v>1.049E-3</v>
      </c>
      <c r="AS1003" s="157">
        <v>1365</v>
      </c>
      <c r="AT1003" s="93">
        <v>43515</v>
      </c>
      <c r="AU1003" s="92" t="s">
        <v>22</v>
      </c>
      <c r="AV1003" s="91" t="s">
        <v>152</v>
      </c>
      <c r="AW1003" s="92" t="s">
        <v>152</v>
      </c>
      <c r="AX1003" s="92" t="s">
        <v>48</v>
      </c>
      <c r="AY1003" s="91" t="s">
        <v>152</v>
      </c>
      <c r="AZ1003" s="23"/>
      <c r="BA1003" s="25" t="s">
        <v>5563</v>
      </c>
      <c r="BB1003" t="s">
        <v>25</v>
      </c>
      <c r="BC1003">
        <v>1211</v>
      </c>
      <c r="BD1003" t="str">
        <f>IF(Z1003=BC1003,"OK")</f>
        <v>OK</v>
      </c>
      <c r="BE1003">
        <v>7.9000000000000001E-2</v>
      </c>
      <c r="BF1003">
        <v>3.8000000000000002E-5</v>
      </c>
      <c r="BG1003">
        <v>176</v>
      </c>
      <c r="BH1003">
        <v>67</v>
      </c>
      <c r="BI1003">
        <v>89</v>
      </c>
      <c r="BJ1003">
        <v>1.1850000000000001</v>
      </c>
      <c r="BK1003">
        <v>1.049E-3</v>
      </c>
      <c r="BN1003" s="183"/>
    </row>
    <row r="1004" spans="1:66" ht="25.5" x14ac:dyDescent="0.25">
      <c r="A1004" s="1"/>
      <c r="B1004" s="94">
        <v>998</v>
      </c>
      <c r="C1004" s="43">
        <v>1070517</v>
      </c>
      <c r="D1004" s="25">
        <v>1014577</v>
      </c>
      <c r="E1004" s="30" t="s">
        <v>5562</v>
      </c>
      <c r="F1004" s="151" t="s">
        <v>652</v>
      </c>
      <c r="G1004" s="41"/>
      <c r="H1004" s="46" t="str">
        <f>IFERROR(IFERROR(IF(SEARCH("Usystems",$E1004)&gt;0,"Usystems"),IF(SEARCH("RIIFO",$E1004)&gt;0,"RIIFO","Uponor")),"Uponor")</f>
        <v>Uponor</v>
      </c>
      <c r="I1004" s="25">
        <f>IFERROR(MID($D1004,1,7)+0,"")</f>
        <v>1014577</v>
      </c>
      <c r="J1004" s="25" t="str">
        <f>IFERROR(MID($D1004,10,7)+0,"")</f>
        <v/>
      </c>
      <c r="K1004" s="25" t="str">
        <f>IFERROR(MID($D1004,19,7)+0,"")</f>
        <v/>
      </c>
      <c r="L1004" s="25" t="str">
        <f>IFERROR(MID($D1004,28,7)+0,"")</f>
        <v/>
      </c>
      <c r="M1004" s="25">
        <f>IF(IFERROR(MID($Q1004,1,7)+0,"")&lt;1130000,IF(INDEX(C:C,MATCH(LEFT(Q1004,7)+0,I:I,0))&lt;1130000,"",INDEX(C:C,MATCH(LEFT(Q1004,7)+0,I:I,0))),IFERROR(MID($Q1004,1,7)+0,""))</f>
        <v>1237173</v>
      </c>
      <c r="N1004" s="25" t="str">
        <f>IF(IFERROR(MID($Q1004,10,7)+0,"")&lt;1130000,"",IFERROR(MID($Q1004,10,7)+0,""))</f>
        <v/>
      </c>
      <c r="O1004" s="25" t="str">
        <f>IF(IFERROR(MID($Q1004,19,7)+0,"")&lt;1130000,"",IFERROR(MID($Q1004,19,7)+0,""))</f>
        <v/>
      </c>
      <c r="P1004" s="25">
        <f>IF(M1004="","",IF(N1004="",M1004,M1004&amp;", "&amp;N1004))</f>
        <v>1237173</v>
      </c>
      <c r="Q1004" s="25">
        <v>1237173</v>
      </c>
      <c r="R1004" s="25"/>
      <c r="S1004" s="35" t="s">
        <v>34</v>
      </c>
      <c r="T1004" s="25" t="s">
        <v>36</v>
      </c>
      <c r="U1004" s="185">
        <v>1549</v>
      </c>
      <c r="V1004" s="188">
        <v>1549</v>
      </c>
      <c r="W1004" s="189">
        <v>1549</v>
      </c>
      <c r="X1004" s="31">
        <v>1549</v>
      </c>
      <c r="Y1004" s="90">
        <f>IFERROR(ROUND(X1004/W1004-1,2),"")</f>
        <v>0</v>
      </c>
      <c r="Z1004" s="31">
        <f>IF(OR(S1004="VLD MLC components",S1004="VLD MLC pipes",S1004="VLD PEX components",S1004="VLD PEX pipes",S1004="VLD PHC components",S1004="VLD PHC pipes",S1004="Controls VLD"),"По запросу",X1004)</f>
        <v>1549</v>
      </c>
      <c r="AA1004" s="63">
        <f>ROUND(X1004/1.2,3)</f>
        <v>1290.8330000000001</v>
      </c>
      <c r="AB1004" s="23">
        <v>1290.8330000000001</v>
      </c>
      <c r="AC1004" s="190">
        <f>IFERROR(ROUND(AA1004/AB1004-1,2),"")</f>
        <v>0</v>
      </c>
      <c r="AD1004" s="25">
        <v>0.104</v>
      </c>
      <c r="AE1004" s="25">
        <v>5.7000000000000003E-5</v>
      </c>
      <c r="AF1004" s="25">
        <v>0</v>
      </c>
      <c r="AG1004" s="25" t="s">
        <v>22</v>
      </c>
      <c r="AH1004" s="25">
        <v>0</v>
      </c>
      <c r="AI1004" s="25">
        <v>0</v>
      </c>
      <c r="AJ1004" s="25" t="s">
        <v>20</v>
      </c>
      <c r="AK1004" s="42" t="s">
        <v>19</v>
      </c>
      <c r="AL1004" s="25" t="s">
        <v>20</v>
      </c>
      <c r="AM1004" s="25">
        <v>10</v>
      </c>
      <c r="AN1004" s="25">
        <v>176</v>
      </c>
      <c r="AO1004" s="25">
        <v>67</v>
      </c>
      <c r="AP1004" s="25">
        <v>89</v>
      </c>
      <c r="AQ1004" s="25">
        <v>1.04</v>
      </c>
      <c r="AR1004" s="94">
        <v>1.049E-3</v>
      </c>
      <c r="AS1004" s="157" t="s">
        <v>22</v>
      </c>
      <c r="AT1004" s="93">
        <v>43515</v>
      </c>
      <c r="AU1004" s="92" t="s">
        <v>22</v>
      </c>
      <c r="AV1004" s="91" t="s">
        <v>152</v>
      </c>
      <c r="AW1004" s="92" t="s">
        <v>48</v>
      </c>
      <c r="AX1004" s="92" t="s">
        <v>48</v>
      </c>
      <c r="AY1004" s="91" t="s">
        <v>152</v>
      </c>
      <c r="AZ1004" s="23"/>
      <c r="BA1004" s="25" t="s">
        <v>5561</v>
      </c>
      <c r="BB1004" t="s">
        <v>25</v>
      </c>
      <c r="BC1004" t="e">
        <v>#N/A</v>
      </c>
      <c r="BD1004" t="e">
        <f>IF(Z1004=BC1004,"OK")</f>
        <v>#N/A</v>
      </c>
      <c r="BE1004">
        <v>0.104</v>
      </c>
      <c r="BF1004">
        <v>5.7000000000000003E-5</v>
      </c>
      <c r="BG1004">
        <v>176</v>
      </c>
      <c r="BH1004">
        <v>67</v>
      </c>
      <c r="BI1004">
        <v>89</v>
      </c>
      <c r="BJ1004">
        <v>1.04</v>
      </c>
      <c r="BK1004">
        <v>1.049E-3</v>
      </c>
      <c r="BN1004" s="183"/>
    </row>
    <row r="1005" spans="1:66" ht="25.5" x14ac:dyDescent="0.25">
      <c r="A1005" s="1"/>
      <c r="B1005" s="94">
        <v>999</v>
      </c>
      <c r="C1005" s="43">
        <v>1070518</v>
      </c>
      <c r="D1005" s="25">
        <v>1014580</v>
      </c>
      <c r="E1005" s="30" t="s">
        <v>5560</v>
      </c>
      <c r="F1005" s="151" t="s">
        <v>21</v>
      </c>
      <c r="G1005" s="41" t="s">
        <v>585</v>
      </c>
      <c r="H1005" s="46" t="str">
        <f>IFERROR(IFERROR(IF(SEARCH("Usystems",$E1005)&gt;0,"Usystems"),IF(SEARCH("RIIFO",$E1005)&gt;0,"RIIFO","Uponor")),"Uponor")</f>
        <v>Uponor</v>
      </c>
      <c r="I1005" s="25">
        <f>IFERROR(MID($D1005,1,7)+0,"")</f>
        <v>1014580</v>
      </c>
      <c r="J1005" s="25" t="str">
        <f>IFERROR(MID($D1005,10,7)+0,"")</f>
        <v/>
      </c>
      <c r="K1005" s="25" t="str">
        <f>IFERROR(MID($D1005,19,7)+0,"")</f>
        <v/>
      </c>
      <c r="L1005" s="25" t="str">
        <f>IFERROR(MID($D1005,28,7)+0,"")</f>
        <v/>
      </c>
      <c r="M1005" s="25" t="str">
        <f>IF(IFERROR(MID($Q1005,1,7)+0,"")&lt;1130000,IF(INDEX(C:C,MATCH(LEFT(Q1005,7)+0,I:I,0))&lt;1130000,"",INDEX(C:C,MATCH(LEFT(Q1005,7)+0,I:I,0))),IFERROR(MID($Q1005,1,7)+0,""))</f>
        <v/>
      </c>
      <c r="N1005" s="25" t="str">
        <f>IF(IFERROR(MID($Q1005,10,7)+0,"")&lt;1130000,"",IFERROR(MID($Q1005,10,7)+0,""))</f>
        <v/>
      </c>
      <c r="O1005" s="25" t="str">
        <f>IF(IFERROR(MID($Q1005,19,7)+0,"")&lt;1130000,"",IFERROR(MID($Q1005,19,7)+0,""))</f>
        <v/>
      </c>
      <c r="P1005" s="25" t="str">
        <f>IF(M1005="","",IF(N1005="",M1005,M1005&amp;", "&amp;N1005))</f>
        <v/>
      </c>
      <c r="Q1005" s="25"/>
      <c r="R1005" s="25"/>
      <c r="S1005" s="35" t="s">
        <v>34</v>
      </c>
      <c r="T1005" s="25" t="s">
        <v>36</v>
      </c>
      <c r="U1005" s="185">
        <v>2048</v>
      </c>
      <c r="V1005" s="188">
        <v>2048</v>
      </c>
      <c r="W1005" s="189">
        <v>2048</v>
      </c>
      <c r="X1005" s="31">
        <v>2048</v>
      </c>
      <c r="Y1005" s="90">
        <f>IFERROR(ROUND(X1005/W1005-1,2),"")</f>
        <v>0</v>
      </c>
      <c r="Z1005" s="31">
        <f>IF(OR(S1005="VLD MLC components",S1005="VLD MLC pipes",S1005="VLD PEX components",S1005="VLD PEX pipes",S1005="VLD PHC components",S1005="VLD PHC pipes",S1005="Controls VLD"),"По запросу",X1005)</f>
        <v>2048</v>
      </c>
      <c r="AA1005" s="63">
        <f>ROUND(X1005/1.2,3)</f>
        <v>1706.6669999999999</v>
      </c>
      <c r="AB1005" s="23">
        <v>1706.6669999999999</v>
      </c>
      <c r="AC1005" s="190">
        <f>IFERROR(ROUND(AA1005/AB1005-1,2),"")</f>
        <v>0</v>
      </c>
      <c r="AD1005" s="25">
        <v>0.157</v>
      </c>
      <c r="AE1005" s="25">
        <v>9.3999999999999994E-5</v>
      </c>
      <c r="AF1005" s="25">
        <v>23</v>
      </c>
      <c r="AG1005" s="25">
        <v>23</v>
      </c>
      <c r="AH1005" s="25">
        <v>23</v>
      </c>
      <c r="AI1005" s="25">
        <v>23</v>
      </c>
      <c r="AJ1005" s="25" t="s">
        <v>20</v>
      </c>
      <c r="AK1005" s="22" t="s">
        <v>20</v>
      </c>
      <c r="AL1005" s="25" t="s">
        <v>20</v>
      </c>
      <c r="AM1005" s="25">
        <v>20</v>
      </c>
      <c r="AN1005" s="25">
        <v>176</v>
      </c>
      <c r="AO1005" s="25">
        <v>135</v>
      </c>
      <c r="AP1005" s="25">
        <v>89</v>
      </c>
      <c r="AQ1005" s="25">
        <v>3.14</v>
      </c>
      <c r="AR1005" s="94">
        <v>2.1150000000000001E-3</v>
      </c>
      <c r="AS1005" s="157">
        <v>23</v>
      </c>
      <c r="AT1005" s="93">
        <v>43515</v>
      </c>
      <c r="AU1005" s="92" t="s">
        <v>22</v>
      </c>
      <c r="AV1005" s="91" t="s">
        <v>152</v>
      </c>
      <c r="AW1005" s="92" t="s">
        <v>152</v>
      </c>
      <c r="AX1005" s="92" t="s">
        <v>48</v>
      </c>
      <c r="AY1005" s="91" t="s">
        <v>152</v>
      </c>
      <c r="AZ1005" s="23"/>
      <c r="BA1005" s="25" t="s">
        <v>5558</v>
      </c>
      <c r="BB1005" t="s">
        <v>25</v>
      </c>
      <c r="BC1005">
        <v>2048</v>
      </c>
      <c r="BD1005" t="str">
        <f>IF(Z1005=BC1005,"OK")</f>
        <v>OK</v>
      </c>
      <c r="BE1005">
        <v>0.157</v>
      </c>
      <c r="BF1005">
        <v>9.3999999999999994E-5</v>
      </c>
      <c r="BG1005">
        <v>176</v>
      </c>
      <c r="BH1005">
        <v>135</v>
      </c>
      <c r="BI1005">
        <v>89</v>
      </c>
      <c r="BJ1005">
        <v>3.14</v>
      </c>
      <c r="BK1005">
        <v>2.1150000000000001E-3</v>
      </c>
      <c r="BN1005" s="183"/>
    </row>
    <row r="1006" spans="1:66" ht="25.5" x14ac:dyDescent="0.25">
      <c r="A1006" s="1"/>
      <c r="B1006" s="94">
        <v>1000</v>
      </c>
      <c r="C1006" s="43">
        <v>1070519</v>
      </c>
      <c r="D1006" s="25">
        <v>1014599</v>
      </c>
      <c r="E1006" s="30" t="s">
        <v>5559</v>
      </c>
      <c r="F1006" s="151" t="s">
        <v>652</v>
      </c>
      <c r="G1006" s="41" t="s">
        <v>27</v>
      </c>
      <c r="H1006" s="46" t="str">
        <f>IFERROR(IFERROR(IF(SEARCH("Usystems",$E1006)&gt;0,"Usystems"),IF(SEARCH("RIIFO",$E1006)&gt;0,"RIIFO","Uponor")),"Uponor")</f>
        <v>Uponor</v>
      </c>
      <c r="I1006" s="25">
        <f>IFERROR(MID($D1006,1,7)+0,"")</f>
        <v>1014599</v>
      </c>
      <c r="J1006" s="25" t="str">
        <f>IFERROR(MID($D1006,10,7)+0,"")</f>
        <v/>
      </c>
      <c r="K1006" s="25" t="str">
        <f>IFERROR(MID($D1006,19,7)+0,"")</f>
        <v/>
      </c>
      <c r="L1006" s="25" t="str">
        <f>IFERROR(MID($D1006,28,7)+0,"")</f>
        <v/>
      </c>
      <c r="M1006" s="25">
        <f>IF(IFERROR(MID($Q1006,1,7)+0,"")&lt;1130000,IF(INDEX(C:C,MATCH(LEFT(Q1006,7)+0,I:I,0))&lt;1130000,"",INDEX(C:C,MATCH(LEFT(Q1006,7)+0,I:I,0))),IFERROR(MID($Q1006,1,7)+0,""))</f>
        <v>1237175</v>
      </c>
      <c r="N1006" s="25" t="str">
        <f>IF(IFERROR(MID($Q1006,10,7)+0,"")&lt;1130000,"",IFERROR(MID($Q1006,10,7)+0,""))</f>
        <v/>
      </c>
      <c r="O1006" s="25" t="str">
        <f>IF(IFERROR(MID($Q1006,19,7)+0,"")&lt;1130000,"",IFERROR(MID($Q1006,19,7)+0,""))</f>
        <v/>
      </c>
      <c r="P1006" s="25">
        <f>IF(M1006="","",IF(N1006="",M1006,M1006&amp;", "&amp;N1006))</f>
        <v>1237175</v>
      </c>
      <c r="Q1006" s="25">
        <v>1237175</v>
      </c>
      <c r="R1006" s="25"/>
      <c r="S1006" s="35" t="s">
        <v>34</v>
      </c>
      <c r="T1006" s="25" t="s">
        <v>36</v>
      </c>
      <c r="U1006" s="185">
        <v>2048</v>
      </c>
      <c r="V1006" s="188">
        <v>2048</v>
      </c>
      <c r="W1006" s="189">
        <v>2530</v>
      </c>
      <c r="X1006" s="31">
        <v>2530</v>
      </c>
      <c r="Y1006" s="90">
        <f>IFERROR(ROUND(X1006/W1006-1,2),"")</f>
        <v>0</v>
      </c>
      <c r="Z1006" s="31">
        <f>IF(OR(S1006="VLD MLC components",S1006="VLD MLC pipes",S1006="VLD PEX components",S1006="VLD PEX pipes",S1006="VLD PHC components",S1006="VLD PHC pipes",S1006="Controls VLD"),"По запросу",X1006)</f>
        <v>2530</v>
      </c>
      <c r="AA1006" s="63">
        <f>ROUND(X1006/1.2,3)</f>
        <v>2108.3330000000001</v>
      </c>
      <c r="AB1006" s="23">
        <v>2108.3330000000001</v>
      </c>
      <c r="AC1006" s="190">
        <f>IFERROR(ROUND(AA1006/AB1006-1,2),"")</f>
        <v>0</v>
      </c>
      <c r="AD1006" s="25">
        <v>0.13200000000000001</v>
      </c>
      <c r="AE1006" s="25">
        <v>6.3E-5</v>
      </c>
      <c r="AF1006" s="25">
        <v>0</v>
      </c>
      <c r="AG1006" s="25" t="s">
        <v>22</v>
      </c>
      <c r="AH1006" s="25">
        <v>10</v>
      </c>
      <c r="AI1006" s="25">
        <v>20</v>
      </c>
      <c r="AJ1006" s="25" t="s">
        <v>20</v>
      </c>
      <c r="AK1006" s="42" t="s">
        <v>19</v>
      </c>
      <c r="AL1006" s="25" t="s">
        <v>20</v>
      </c>
      <c r="AM1006" s="25">
        <v>5</v>
      </c>
      <c r="AN1006" s="25">
        <v>176</v>
      </c>
      <c r="AO1006" s="25">
        <v>67</v>
      </c>
      <c r="AP1006" s="25">
        <v>89</v>
      </c>
      <c r="AQ1006" s="25">
        <v>0.66</v>
      </c>
      <c r="AR1006" s="94">
        <v>1.049E-3</v>
      </c>
      <c r="AS1006" s="157">
        <v>20</v>
      </c>
      <c r="AT1006" s="93">
        <v>43515</v>
      </c>
      <c r="AU1006" s="92" t="s">
        <v>22</v>
      </c>
      <c r="AV1006" s="91" t="s">
        <v>152</v>
      </c>
      <c r="AW1006" s="92" t="s">
        <v>152</v>
      </c>
      <c r="AX1006" s="92" t="s">
        <v>48</v>
      </c>
      <c r="AY1006" s="91" t="s">
        <v>152</v>
      </c>
      <c r="AZ1006" s="23"/>
      <c r="BA1006" s="25" t="s">
        <v>5558</v>
      </c>
      <c r="BB1006" t="s">
        <v>25</v>
      </c>
      <c r="BC1006" t="e">
        <v>#N/A</v>
      </c>
      <c r="BD1006" t="e">
        <f>IF(Z1006=BC1006,"OK")</f>
        <v>#N/A</v>
      </c>
      <c r="BE1006">
        <v>0.13200000000000001</v>
      </c>
      <c r="BF1006">
        <v>6.3E-5</v>
      </c>
      <c r="BG1006">
        <v>176</v>
      </c>
      <c r="BH1006">
        <v>67</v>
      </c>
      <c r="BI1006">
        <v>89</v>
      </c>
      <c r="BJ1006">
        <v>0.66</v>
      </c>
      <c r="BK1006">
        <v>1.049E-3</v>
      </c>
      <c r="BN1006" s="183"/>
    </row>
    <row r="1007" spans="1:66" ht="25.5" x14ac:dyDescent="0.25">
      <c r="A1007" s="1"/>
      <c r="B1007" s="94">
        <v>1001</v>
      </c>
      <c r="C1007" s="43">
        <v>1070520</v>
      </c>
      <c r="D1007" s="25">
        <v>1014602</v>
      </c>
      <c r="E1007" s="30" t="s">
        <v>5557</v>
      </c>
      <c r="F1007" s="151" t="s">
        <v>652</v>
      </c>
      <c r="G1007" s="41"/>
      <c r="H1007" s="46" t="str">
        <f>IFERROR(IFERROR(IF(SEARCH("Usystems",$E1007)&gt;0,"Usystems"),IF(SEARCH("RIIFO",$E1007)&gt;0,"RIIFO","Uponor")),"Uponor")</f>
        <v>Uponor</v>
      </c>
      <c r="I1007" s="25">
        <f>IFERROR(MID($D1007,1,7)+0,"")</f>
        <v>1014602</v>
      </c>
      <c r="J1007" s="25" t="str">
        <f>IFERROR(MID($D1007,10,7)+0,"")</f>
        <v/>
      </c>
      <c r="K1007" s="25" t="str">
        <f>IFERROR(MID($D1007,19,7)+0,"")</f>
        <v/>
      </c>
      <c r="L1007" s="25" t="str">
        <f>IFERROR(MID($D1007,28,7)+0,"")</f>
        <v/>
      </c>
      <c r="M1007" s="25" t="str">
        <f>IF(IFERROR(MID($Q1007,1,7)+0,"")&lt;1130000,IF(INDEX(C:C,MATCH(LEFT(Q1007,7)+0,I:I,0))&lt;1130000,"",INDEX(C:C,MATCH(LEFT(Q1007,7)+0,I:I,0))),IFERROR(MID($Q1007,1,7)+0,""))</f>
        <v/>
      </c>
      <c r="N1007" s="25" t="str">
        <f>IF(IFERROR(MID($Q1007,10,7)+0,"")&lt;1130000,"",IFERROR(MID($Q1007,10,7)+0,""))</f>
        <v/>
      </c>
      <c r="O1007" s="25" t="str">
        <f>IF(IFERROR(MID($Q1007,19,7)+0,"")&lt;1130000,"",IFERROR(MID($Q1007,19,7)+0,""))</f>
        <v/>
      </c>
      <c r="P1007" s="25" t="str">
        <f>IF(M1007="","",IF(N1007="",M1007,M1007&amp;", "&amp;N1007))</f>
        <v/>
      </c>
      <c r="Q1007" s="25"/>
      <c r="R1007" s="25"/>
      <c r="S1007" s="35" t="s">
        <v>34</v>
      </c>
      <c r="T1007" s="25" t="s">
        <v>36</v>
      </c>
      <c r="U1007" s="185">
        <v>2759</v>
      </c>
      <c r="V1007" s="188">
        <v>2759</v>
      </c>
      <c r="W1007" s="189">
        <v>2759</v>
      </c>
      <c r="X1007" s="31">
        <v>2759</v>
      </c>
      <c r="Y1007" s="90">
        <f>IFERROR(ROUND(X1007/W1007-1,2),"")</f>
        <v>0</v>
      </c>
      <c r="Z1007" s="31">
        <f>IF(OR(S1007="VLD MLC components",S1007="VLD MLC pipes",S1007="VLD PEX components",S1007="VLD PEX pipes",S1007="VLD PHC components",S1007="VLD PHC pipes",S1007="Controls VLD"),"По запросу",X1007)</f>
        <v>2759</v>
      </c>
      <c r="AA1007" s="63">
        <f>ROUND(X1007/1.2,3)</f>
        <v>2299.1669999999999</v>
      </c>
      <c r="AB1007" s="23">
        <v>2299.1669999999999</v>
      </c>
      <c r="AC1007" s="190">
        <f>IFERROR(ROUND(AA1007/AB1007-1,2),"")</f>
        <v>0</v>
      </c>
      <c r="AD1007" s="25">
        <v>0.17799999999999999</v>
      </c>
      <c r="AE1007" s="25">
        <v>1.07E-4</v>
      </c>
      <c r="AF1007" s="25">
        <v>0</v>
      </c>
      <c r="AG1007" s="25" t="s">
        <v>22</v>
      </c>
      <c r="AH1007" s="25">
        <v>0</v>
      </c>
      <c r="AI1007" s="25">
        <v>0</v>
      </c>
      <c r="AJ1007" s="25" t="s">
        <v>20</v>
      </c>
      <c r="AK1007" s="42" t="s">
        <v>19</v>
      </c>
      <c r="AL1007" s="25" t="s">
        <v>20</v>
      </c>
      <c r="AM1007" s="25">
        <v>5</v>
      </c>
      <c r="AN1007" s="25">
        <v>176</v>
      </c>
      <c r="AO1007" s="25">
        <v>67</v>
      </c>
      <c r="AP1007" s="25">
        <v>89</v>
      </c>
      <c r="AQ1007" s="25">
        <v>0.89</v>
      </c>
      <c r="AR1007" s="94">
        <v>1.049E-3</v>
      </c>
      <c r="AS1007" s="157" t="s">
        <v>22</v>
      </c>
      <c r="AT1007" s="93">
        <v>43515</v>
      </c>
      <c r="AU1007" s="92" t="s">
        <v>22</v>
      </c>
      <c r="AV1007" s="91" t="s">
        <v>152</v>
      </c>
      <c r="AW1007" s="92" t="s">
        <v>48</v>
      </c>
      <c r="AX1007" s="92" t="s">
        <v>48</v>
      </c>
      <c r="AY1007" s="91" t="s">
        <v>152</v>
      </c>
      <c r="AZ1007" s="23"/>
      <c r="BA1007" s="25" t="s">
        <v>5556</v>
      </c>
      <c r="BB1007" t="s">
        <v>25</v>
      </c>
      <c r="BC1007" t="e">
        <v>#N/A</v>
      </c>
      <c r="BD1007" t="e">
        <f>IF(Z1007=BC1007,"OK")</f>
        <v>#N/A</v>
      </c>
      <c r="BE1007">
        <v>0.17799999999999999</v>
      </c>
      <c r="BF1007">
        <v>1.07E-4</v>
      </c>
      <c r="BG1007">
        <v>176</v>
      </c>
      <c r="BH1007">
        <v>67</v>
      </c>
      <c r="BI1007">
        <v>89</v>
      </c>
      <c r="BJ1007">
        <v>0.89</v>
      </c>
      <c r="BK1007">
        <v>1.049E-3</v>
      </c>
      <c r="BN1007" s="183"/>
    </row>
    <row r="1008" spans="1:66" ht="25.5" x14ac:dyDescent="0.25">
      <c r="A1008" s="1"/>
      <c r="B1008" s="94">
        <v>1002</v>
      </c>
      <c r="C1008" s="43">
        <v>1070521</v>
      </c>
      <c r="D1008" s="25">
        <v>1014618</v>
      </c>
      <c r="E1008" s="30" t="s">
        <v>5555</v>
      </c>
      <c r="F1008" s="151" t="s">
        <v>652</v>
      </c>
      <c r="G1008" s="28"/>
      <c r="H1008" s="46" t="str">
        <f>IFERROR(IFERROR(IF(SEARCH("Usystems",$E1008)&gt;0,"Usystems"),IF(SEARCH("RIIFO",$E1008)&gt;0,"RIIFO","Uponor")),"Uponor")</f>
        <v>Uponor</v>
      </c>
      <c r="I1008" s="25">
        <f>IFERROR(MID($D1008,1,7)+0,"")</f>
        <v>1014618</v>
      </c>
      <c r="J1008" s="25" t="str">
        <f>IFERROR(MID($D1008,10,7)+0,"")</f>
        <v/>
      </c>
      <c r="K1008" s="25" t="str">
        <f>IFERROR(MID($D1008,19,7)+0,"")</f>
        <v/>
      </c>
      <c r="L1008" s="25" t="str">
        <f>IFERROR(MID($D1008,28,7)+0,"")</f>
        <v/>
      </c>
      <c r="M1008" s="25">
        <f>IF(IFERROR(MID($Q1008,1,7)+0,"")&lt;1130000,IF(INDEX(C:C,MATCH(LEFT(Q1008,7)+0,I:I,0))&lt;1130000,"",INDEX(C:C,MATCH(LEFT(Q1008,7)+0,I:I,0))),IFERROR(MID($Q1008,1,7)+0,""))</f>
        <v>1237177</v>
      </c>
      <c r="N1008" s="25" t="str">
        <f>IF(IFERROR(MID($Q1008,10,7)+0,"")&lt;1130000,"",IFERROR(MID($Q1008,10,7)+0,""))</f>
        <v/>
      </c>
      <c r="O1008" s="25" t="str">
        <f>IF(IFERROR(MID($Q1008,19,7)+0,"")&lt;1130000,"",IFERROR(MID($Q1008,19,7)+0,""))</f>
        <v/>
      </c>
      <c r="P1008" s="25">
        <f>IF(M1008="","",IF(N1008="",M1008,M1008&amp;", "&amp;N1008))</f>
        <v>1237177</v>
      </c>
      <c r="Q1008" s="25">
        <v>1237177</v>
      </c>
      <c r="R1008" s="25"/>
      <c r="S1008" s="35" t="s">
        <v>34</v>
      </c>
      <c r="T1008" s="25" t="s">
        <v>36</v>
      </c>
      <c r="U1008" s="185">
        <v>2868</v>
      </c>
      <c r="V1008" s="188">
        <v>2868</v>
      </c>
      <c r="W1008" s="189">
        <v>2868</v>
      </c>
      <c r="X1008" s="31">
        <v>2868</v>
      </c>
      <c r="Y1008" s="90">
        <f>IFERROR(ROUND(X1008/W1008-1,2),"")</f>
        <v>0</v>
      </c>
      <c r="Z1008" s="31">
        <f>IF(OR(S1008="VLD MLC components",S1008="VLD MLC pipes",S1008="VLD PEX components",S1008="VLD PEX pipes",S1008="VLD PHC components",S1008="VLD PHC pipes",S1008="Controls VLD"),"По запросу",X1008)</f>
        <v>2868</v>
      </c>
      <c r="AA1008" s="63">
        <f>ROUND(X1008/1.2,3)</f>
        <v>2390</v>
      </c>
      <c r="AB1008" s="23">
        <v>2390</v>
      </c>
      <c r="AC1008" s="190">
        <f>IFERROR(ROUND(AA1008/AB1008-1,2),"")</f>
        <v>0</v>
      </c>
      <c r="AD1008" s="25">
        <v>0.20100000000000001</v>
      </c>
      <c r="AE1008" s="25">
        <v>1.05E-4</v>
      </c>
      <c r="AF1008" s="25">
        <v>0</v>
      </c>
      <c r="AG1008" s="25" t="s">
        <v>22</v>
      </c>
      <c r="AH1008" s="25">
        <v>0</v>
      </c>
      <c r="AI1008" s="25">
        <v>0</v>
      </c>
      <c r="AJ1008" s="25" t="s">
        <v>20</v>
      </c>
      <c r="AK1008" s="42" t="s">
        <v>19</v>
      </c>
      <c r="AL1008" s="25" t="s">
        <v>20</v>
      </c>
      <c r="AM1008" s="25">
        <v>5</v>
      </c>
      <c r="AN1008" s="25">
        <v>176</v>
      </c>
      <c r="AO1008" s="25">
        <v>67</v>
      </c>
      <c r="AP1008" s="25">
        <v>89</v>
      </c>
      <c r="AQ1008" s="25">
        <v>1.0049999999999999</v>
      </c>
      <c r="AR1008" s="94">
        <v>1.049E-3</v>
      </c>
      <c r="AS1008" s="157" t="s">
        <v>22</v>
      </c>
      <c r="AT1008" s="93">
        <v>43515</v>
      </c>
      <c r="AU1008" s="92" t="s">
        <v>22</v>
      </c>
      <c r="AV1008" s="91" t="s">
        <v>152</v>
      </c>
      <c r="AW1008" s="92" t="s">
        <v>48</v>
      </c>
      <c r="AX1008" s="92" t="s">
        <v>48</v>
      </c>
      <c r="AY1008" s="91" t="s">
        <v>152</v>
      </c>
      <c r="AZ1008" s="23"/>
      <c r="BA1008" s="25" t="s">
        <v>5554</v>
      </c>
      <c r="BB1008" t="s">
        <v>25</v>
      </c>
      <c r="BC1008" t="e">
        <v>#N/A</v>
      </c>
      <c r="BD1008" t="e">
        <f>IF(Z1008=BC1008,"OK")</f>
        <v>#N/A</v>
      </c>
      <c r="BE1008">
        <v>0.20100000000000001</v>
      </c>
      <c r="BF1008">
        <v>1.05E-4</v>
      </c>
      <c r="BG1008">
        <v>176</v>
      </c>
      <c r="BH1008">
        <v>67</v>
      </c>
      <c r="BI1008">
        <v>89</v>
      </c>
      <c r="BJ1008">
        <v>1.0049999999999999</v>
      </c>
      <c r="BK1008">
        <v>1.049E-3</v>
      </c>
      <c r="BN1008" s="183"/>
    </row>
    <row r="1009" spans="1:66" ht="25.5" x14ac:dyDescent="0.25">
      <c r="A1009" s="1"/>
      <c r="B1009" s="94">
        <v>1003</v>
      </c>
      <c r="C1009" s="43">
        <v>1070522</v>
      </c>
      <c r="D1009" s="25">
        <v>1014621</v>
      </c>
      <c r="E1009" s="30" t="s">
        <v>5553</v>
      </c>
      <c r="F1009" s="151" t="s">
        <v>757</v>
      </c>
      <c r="G1009" s="41" t="s">
        <v>585</v>
      </c>
      <c r="H1009" s="46" t="str">
        <f>IFERROR(IFERROR(IF(SEARCH("Usystems",$E1009)&gt;0,"Usystems"),IF(SEARCH("RIIFO",$E1009)&gt;0,"RIIFO","Uponor")),"Uponor")</f>
        <v>Uponor</v>
      </c>
      <c r="I1009" s="25">
        <f>IFERROR(MID($D1009,1,7)+0,"")</f>
        <v>1014621</v>
      </c>
      <c r="J1009" s="25" t="str">
        <f>IFERROR(MID($D1009,10,7)+0,"")</f>
        <v/>
      </c>
      <c r="K1009" s="25" t="str">
        <f>IFERROR(MID($D1009,19,7)+0,"")</f>
        <v/>
      </c>
      <c r="L1009" s="25" t="str">
        <f>IFERROR(MID($D1009,28,7)+0,"")</f>
        <v/>
      </c>
      <c r="M1009" s="25" t="str">
        <f>IF(IFERROR(MID($Q1009,1,7)+0,"")&lt;1130000,IF(INDEX(C:C,MATCH(LEFT(Q1009,7)+0,I:I,0))&lt;1130000,"",INDEX(C:C,MATCH(LEFT(Q1009,7)+0,I:I,0))),IFERROR(MID($Q1009,1,7)+0,""))</f>
        <v/>
      </c>
      <c r="N1009" s="25" t="str">
        <f>IF(IFERROR(MID($Q1009,10,7)+0,"")&lt;1130000,"",IFERROR(MID($Q1009,10,7)+0,""))</f>
        <v/>
      </c>
      <c r="O1009" s="25" t="str">
        <f>IF(IFERROR(MID($Q1009,19,7)+0,"")&lt;1130000,"",IFERROR(MID($Q1009,19,7)+0,""))</f>
        <v/>
      </c>
      <c r="P1009" s="25" t="str">
        <f>IF(M1009="","",IF(N1009="",M1009,M1009&amp;", "&amp;N1009))</f>
        <v/>
      </c>
      <c r="Q1009" s="25"/>
      <c r="R1009" s="25"/>
      <c r="S1009" s="35" t="s">
        <v>34</v>
      </c>
      <c r="T1009" s="25" t="s">
        <v>36</v>
      </c>
      <c r="U1009" s="185">
        <v>4154</v>
      </c>
      <c r="V1009" s="188">
        <v>4154</v>
      </c>
      <c r="W1009" s="189">
        <v>4154</v>
      </c>
      <c r="X1009" s="31">
        <v>4154</v>
      </c>
      <c r="Y1009" s="90">
        <f>IFERROR(ROUND(X1009/W1009-1,2),"")</f>
        <v>0</v>
      </c>
      <c r="Z1009" s="31">
        <f>IF(OR(S1009="VLD MLC components",S1009="VLD MLC pipes",S1009="VLD PEX components",S1009="VLD PEX pipes",S1009="VLD PHC components",S1009="VLD PHC pipes",S1009="Controls VLD"),"По запросу",X1009)</f>
        <v>4154</v>
      </c>
      <c r="AA1009" s="63">
        <f>ROUND(X1009/1.2,3)</f>
        <v>3461.6669999999999</v>
      </c>
      <c r="AB1009" s="23">
        <v>3461.6669999999999</v>
      </c>
      <c r="AC1009" s="190">
        <f>IFERROR(ROUND(AA1009/AB1009-1,2),"")</f>
        <v>0</v>
      </c>
      <c r="AD1009" s="25">
        <v>0.26100000000000001</v>
      </c>
      <c r="AE1009" s="25">
        <v>1.6799999999999999E-4</v>
      </c>
      <c r="AF1009" s="25">
        <v>18</v>
      </c>
      <c r="AG1009" s="25">
        <v>18</v>
      </c>
      <c r="AH1009" s="25">
        <v>18</v>
      </c>
      <c r="AI1009" s="25">
        <v>18</v>
      </c>
      <c r="AJ1009" s="25" t="s">
        <v>20</v>
      </c>
      <c r="AK1009" s="22" t="s">
        <v>20</v>
      </c>
      <c r="AL1009" s="25" t="s">
        <v>20</v>
      </c>
      <c r="AM1009" s="25">
        <v>5</v>
      </c>
      <c r="AN1009" s="25">
        <v>176</v>
      </c>
      <c r="AO1009" s="25">
        <v>135</v>
      </c>
      <c r="AP1009" s="25">
        <v>89</v>
      </c>
      <c r="AQ1009" s="25">
        <v>1.3049999999999999</v>
      </c>
      <c r="AR1009" s="94">
        <v>2.1150000000000001E-3</v>
      </c>
      <c r="AS1009" s="157">
        <v>23</v>
      </c>
      <c r="AT1009" s="93">
        <v>43515</v>
      </c>
      <c r="AU1009" s="92" t="s">
        <v>22</v>
      </c>
      <c r="AV1009" s="91" t="s">
        <v>152</v>
      </c>
      <c r="AW1009" s="92" t="s">
        <v>152</v>
      </c>
      <c r="AX1009" s="92" t="s">
        <v>48</v>
      </c>
      <c r="AY1009" s="91" t="s">
        <v>152</v>
      </c>
      <c r="AZ1009" s="23"/>
      <c r="BA1009" s="25" t="s">
        <v>5552</v>
      </c>
      <c r="BB1009" t="s">
        <v>25</v>
      </c>
      <c r="BC1009">
        <v>4154</v>
      </c>
      <c r="BD1009" t="str">
        <f>IF(Z1009=BC1009,"OK")</f>
        <v>OK</v>
      </c>
      <c r="BE1009">
        <v>0.26100000000000001</v>
      </c>
      <c r="BF1009">
        <v>1.6799999999999999E-4</v>
      </c>
      <c r="BG1009">
        <v>176</v>
      </c>
      <c r="BH1009">
        <v>135</v>
      </c>
      <c r="BI1009">
        <v>89</v>
      </c>
      <c r="BJ1009">
        <v>1.3049999999999999</v>
      </c>
      <c r="BK1009">
        <v>2.1150000000000001E-3</v>
      </c>
      <c r="BN1009" s="183"/>
    </row>
    <row r="1010" spans="1:66" ht="25.5" x14ac:dyDescent="0.25">
      <c r="A1010" s="1"/>
      <c r="B1010" s="94">
        <v>1004</v>
      </c>
      <c r="C1010" s="43">
        <v>1046903</v>
      </c>
      <c r="D1010" s="37">
        <v>1014630</v>
      </c>
      <c r="E1010" s="48" t="s">
        <v>5551</v>
      </c>
      <c r="F1010" s="151" t="s">
        <v>652</v>
      </c>
      <c r="G1010" s="41"/>
      <c r="H1010" s="46" t="str">
        <f>IFERROR(IFERROR(IF(SEARCH("Usystems",$E1010)&gt;0,"Usystems"),IF(SEARCH("RIIFO",$E1010)&gt;0,"RIIFO","Uponor")),"Uponor")</f>
        <v>Uponor</v>
      </c>
      <c r="I1010" s="25">
        <f>IFERROR(MID($D1010,1,7)+0,"")</f>
        <v>1014630</v>
      </c>
      <c r="J1010" s="25" t="str">
        <f>IFERROR(MID($D1010,10,7)+0,"")</f>
        <v/>
      </c>
      <c r="K1010" s="25" t="str">
        <f>IFERROR(MID($D1010,19,7)+0,"")</f>
        <v/>
      </c>
      <c r="L1010" s="25" t="str">
        <f>IFERROR(MID($D1010,28,7)+0,"")</f>
        <v/>
      </c>
      <c r="M1010" s="25" t="str">
        <f>IF(IFERROR(MID($Q1010,1,7)+0,"")&lt;1130000,IF(INDEX(C:C,MATCH(LEFT(Q1010,7)+0,I:I,0))&lt;1130000,"",INDEX(C:C,MATCH(LEFT(Q1010,7)+0,I:I,0))),IFERROR(MID($Q1010,1,7)+0,""))</f>
        <v/>
      </c>
      <c r="N1010" s="25" t="str">
        <f>IF(IFERROR(MID($Q1010,10,7)+0,"")&lt;1130000,"",IFERROR(MID($Q1010,10,7)+0,""))</f>
        <v/>
      </c>
      <c r="O1010" s="25" t="str">
        <f>IF(IFERROR(MID($Q1010,19,7)+0,"")&lt;1130000,"",IFERROR(MID($Q1010,19,7)+0,""))</f>
        <v/>
      </c>
      <c r="P1010" s="25" t="str">
        <f>IF(M1010="","",IF(N1010="",M1010,M1010&amp;", "&amp;N1010))</f>
        <v/>
      </c>
      <c r="Q1010" s="25"/>
      <c r="R1010" s="44"/>
      <c r="S1010" s="35" t="s">
        <v>34</v>
      </c>
      <c r="T1010" s="25" t="s">
        <v>36</v>
      </c>
      <c r="U1010" s="185">
        <v>5503</v>
      </c>
      <c r="V1010" s="188">
        <v>5503</v>
      </c>
      <c r="W1010" s="189">
        <v>5503</v>
      </c>
      <c r="X1010" s="31">
        <v>5503</v>
      </c>
      <c r="Y1010" s="90">
        <f>IFERROR(ROUND(X1010/W1010-1,2),"")</f>
        <v>0</v>
      </c>
      <c r="Z1010" s="31">
        <f>IF(OR(S1010="VLD MLC components",S1010="VLD MLC pipes",S1010="VLD PEX components",S1010="VLD PEX pipes",S1010="VLD PHC components",S1010="VLD PHC pipes",S1010="Controls VLD"),"По запросу",X1010)</f>
        <v>5503</v>
      </c>
      <c r="AA1010" s="63">
        <f>ROUND(X1010/1.2,3)</f>
        <v>4585.8329999999996</v>
      </c>
      <c r="AB1010" s="23">
        <v>4585.8329999999996</v>
      </c>
      <c r="AC1010" s="190">
        <f>IFERROR(ROUND(AA1010/AB1010-1,2),"")</f>
        <v>0</v>
      </c>
      <c r="AD1010" s="25">
        <v>0.32800000000000001</v>
      </c>
      <c r="AE1010" s="25">
        <v>4.2499999999999998E-4</v>
      </c>
      <c r="AF1010" s="25">
        <v>0</v>
      </c>
      <c r="AG1010" s="25" t="s">
        <v>22</v>
      </c>
      <c r="AH1010" s="25">
        <v>0</v>
      </c>
      <c r="AI1010" s="25">
        <v>0</v>
      </c>
      <c r="AJ1010" s="25" t="s">
        <v>20</v>
      </c>
      <c r="AK1010" s="42" t="s">
        <v>19</v>
      </c>
      <c r="AL1010" s="25" t="s">
        <v>20</v>
      </c>
      <c r="AM1010" s="25">
        <v>5</v>
      </c>
      <c r="AN1010" s="25">
        <v>176</v>
      </c>
      <c r="AO1010" s="25">
        <v>135</v>
      </c>
      <c r="AP1010" s="25">
        <v>89</v>
      </c>
      <c r="AQ1010" s="25">
        <v>1.64</v>
      </c>
      <c r="AR1010" s="94">
        <v>2.1150000000000001E-3</v>
      </c>
      <c r="AS1010" s="157" t="s">
        <v>22</v>
      </c>
      <c r="AT1010" s="93" t="s">
        <v>22</v>
      </c>
      <c r="AU1010" s="92" t="s">
        <v>22</v>
      </c>
      <c r="AV1010" s="91" t="s">
        <v>152</v>
      </c>
      <c r="AW1010" s="92" t="s">
        <v>48</v>
      </c>
      <c r="AX1010" s="92" t="s">
        <v>48</v>
      </c>
      <c r="AY1010" s="91" t="s">
        <v>152</v>
      </c>
      <c r="AZ1010" s="23"/>
      <c r="BA1010" s="25" t="s">
        <v>2392</v>
      </c>
      <c r="BB1010" t="s">
        <v>25</v>
      </c>
      <c r="BC1010" t="e">
        <v>#N/A</v>
      </c>
      <c r="BD1010" t="e">
        <f>IF(Z1010=BC1010,"OK")</f>
        <v>#N/A</v>
      </c>
      <c r="BE1010">
        <v>0.32800000000000001</v>
      </c>
      <c r="BF1010">
        <v>4.2499999999999998E-4</v>
      </c>
      <c r="BG1010">
        <v>176</v>
      </c>
      <c r="BH1010">
        <v>135</v>
      </c>
      <c r="BI1010">
        <v>89</v>
      </c>
      <c r="BJ1010">
        <v>1.64</v>
      </c>
      <c r="BK1010">
        <v>2.1150000000000001E-3</v>
      </c>
      <c r="BN1010" s="183"/>
    </row>
    <row r="1011" spans="1:66" ht="25.5" x14ac:dyDescent="0.25">
      <c r="A1011" s="1"/>
      <c r="B1011" s="94">
        <v>1005</v>
      </c>
      <c r="C1011" s="43">
        <v>1046904</v>
      </c>
      <c r="D1011" s="37">
        <v>1014633</v>
      </c>
      <c r="E1011" s="27" t="s">
        <v>5550</v>
      </c>
      <c r="F1011" s="151" t="s">
        <v>757</v>
      </c>
      <c r="G1011" s="41" t="s">
        <v>585</v>
      </c>
      <c r="H1011" s="46" t="str">
        <f>IFERROR(IFERROR(IF(SEARCH("Usystems",$E1011)&gt;0,"Usystems"),IF(SEARCH("RIIFO",$E1011)&gt;0,"RIIFO","Uponor")),"Uponor")</f>
        <v>Uponor</v>
      </c>
      <c r="I1011" s="25">
        <f>IFERROR(MID($D1011,1,7)+0,"")</f>
        <v>1014633</v>
      </c>
      <c r="J1011" s="25" t="str">
        <f>IFERROR(MID($D1011,10,7)+0,"")</f>
        <v/>
      </c>
      <c r="K1011" s="25" t="str">
        <f>IFERROR(MID($D1011,19,7)+0,"")</f>
        <v/>
      </c>
      <c r="L1011" s="25" t="str">
        <f>IFERROR(MID($D1011,28,7)+0,"")</f>
        <v/>
      </c>
      <c r="M1011" s="25" t="str">
        <f>IF(IFERROR(MID($Q1011,1,7)+0,"")&lt;1130000,IF(INDEX(C:C,MATCH(LEFT(Q1011,7)+0,I:I,0))&lt;1130000,"",INDEX(C:C,MATCH(LEFT(Q1011,7)+0,I:I,0))),IFERROR(MID($Q1011,1,7)+0,""))</f>
        <v/>
      </c>
      <c r="N1011" s="25" t="str">
        <f>IF(IFERROR(MID($Q1011,10,7)+0,"")&lt;1130000,"",IFERROR(MID($Q1011,10,7)+0,""))</f>
        <v/>
      </c>
      <c r="O1011" s="25" t="str">
        <f>IF(IFERROR(MID($Q1011,19,7)+0,"")&lt;1130000,"",IFERROR(MID($Q1011,19,7)+0,""))</f>
        <v/>
      </c>
      <c r="P1011" s="25" t="str">
        <f>IF(M1011="","",IF(N1011="",M1011,M1011&amp;", "&amp;N1011))</f>
        <v/>
      </c>
      <c r="Q1011" s="44" t="s">
        <v>22</v>
      </c>
      <c r="R1011" s="44"/>
      <c r="S1011" s="35" t="s">
        <v>34</v>
      </c>
      <c r="T1011" s="25" t="s">
        <v>36</v>
      </c>
      <c r="U1011" s="185">
        <v>6825</v>
      </c>
      <c r="V1011" s="188">
        <v>6825</v>
      </c>
      <c r="W1011" s="189">
        <v>6825</v>
      </c>
      <c r="X1011" s="31">
        <v>6825</v>
      </c>
      <c r="Y1011" s="90">
        <f>IFERROR(ROUND(X1011/W1011-1,2),"")</f>
        <v>0</v>
      </c>
      <c r="Z1011" s="31">
        <f>IF(OR(S1011="VLD MLC components",S1011="VLD MLC pipes",S1011="VLD PEX components",S1011="VLD PEX pipes",S1011="VLD PHC components",S1011="VLD PHC pipes",S1011="Controls VLD"),"По запросу",X1011)</f>
        <v>6825</v>
      </c>
      <c r="AA1011" s="63">
        <f>ROUND(X1011/1.2,3)</f>
        <v>5687.5</v>
      </c>
      <c r="AB1011" s="23">
        <v>5687.5</v>
      </c>
      <c r="AC1011" s="190">
        <f>IFERROR(ROUND(AA1011/AB1011-1,2),"")</f>
        <v>0</v>
      </c>
      <c r="AD1011" s="25">
        <v>0.4</v>
      </c>
      <c r="AE1011" s="25">
        <v>4.2499999999999998E-4</v>
      </c>
      <c r="AF1011" s="25">
        <v>5</v>
      </c>
      <c r="AG1011" s="25">
        <v>5</v>
      </c>
      <c r="AH1011" s="25">
        <v>5</v>
      </c>
      <c r="AI1011" s="25">
        <v>5</v>
      </c>
      <c r="AJ1011" s="25" t="s">
        <v>20</v>
      </c>
      <c r="AK1011" s="22" t="s">
        <v>20</v>
      </c>
      <c r="AL1011" s="25" t="s">
        <v>20</v>
      </c>
      <c r="AM1011" s="25">
        <v>5</v>
      </c>
      <c r="AN1011" s="25">
        <v>176</v>
      </c>
      <c r="AO1011" s="25">
        <v>135</v>
      </c>
      <c r="AP1011" s="25">
        <v>89</v>
      </c>
      <c r="AQ1011" s="25">
        <v>2</v>
      </c>
      <c r="AR1011" s="94">
        <v>2.1150000000000001E-3</v>
      </c>
      <c r="AS1011" s="157">
        <v>5</v>
      </c>
      <c r="AT1011" s="93" t="s">
        <v>22</v>
      </c>
      <c r="AU1011" s="92" t="s">
        <v>22</v>
      </c>
      <c r="AV1011" s="91" t="s">
        <v>152</v>
      </c>
      <c r="AW1011" s="92" t="s">
        <v>152</v>
      </c>
      <c r="AX1011" s="92" t="s">
        <v>48</v>
      </c>
      <c r="AY1011" s="91" t="s">
        <v>152</v>
      </c>
      <c r="AZ1011" s="23"/>
      <c r="BA1011" s="25" t="s">
        <v>5549</v>
      </c>
      <c r="BB1011" t="s">
        <v>25</v>
      </c>
      <c r="BC1011">
        <v>6825</v>
      </c>
      <c r="BD1011" t="str">
        <f>IF(Z1011=BC1011,"OK")</f>
        <v>OK</v>
      </c>
      <c r="BE1011">
        <v>0.4</v>
      </c>
      <c r="BF1011">
        <v>4.2499999999999998E-4</v>
      </c>
      <c r="BG1011">
        <v>176</v>
      </c>
      <c r="BH1011">
        <v>135</v>
      </c>
      <c r="BI1011">
        <v>89</v>
      </c>
      <c r="BJ1011">
        <v>2</v>
      </c>
      <c r="BK1011">
        <v>2.1150000000000001E-3</v>
      </c>
      <c r="BN1011" s="183"/>
    </row>
    <row r="1012" spans="1:66" ht="25.5" x14ac:dyDescent="0.25">
      <c r="A1012" s="1"/>
      <c r="B1012" s="94">
        <v>1006</v>
      </c>
      <c r="C1012" s="43">
        <v>1046907</v>
      </c>
      <c r="D1012" s="37">
        <v>1014641</v>
      </c>
      <c r="E1012" s="27" t="s">
        <v>5548</v>
      </c>
      <c r="F1012" s="151" t="s">
        <v>757</v>
      </c>
      <c r="G1012" s="41"/>
      <c r="H1012" s="46" t="str">
        <f>IFERROR(IFERROR(IF(SEARCH("Usystems",$E1012)&gt;0,"Usystems"),IF(SEARCH("RIIFO",$E1012)&gt;0,"RIIFO","Uponor")),"Uponor")</f>
        <v>Uponor</v>
      </c>
      <c r="I1012" s="25">
        <f>IFERROR(MID($D1012,1,7)+0,"")</f>
        <v>1014641</v>
      </c>
      <c r="J1012" s="25" t="str">
        <f>IFERROR(MID($D1012,10,7)+0,"")</f>
        <v/>
      </c>
      <c r="K1012" s="25" t="str">
        <f>IFERROR(MID($D1012,19,7)+0,"")</f>
        <v/>
      </c>
      <c r="L1012" s="25" t="str">
        <f>IFERROR(MID($D1012,28,7)+0,"")</f>
        <v/>
      </c>
      <c r="M1012" s="25" t="str">
        <f>IF(IFERROR(MID($Q1012,1,7)+0,"")&lt;1130000,IF(INDEX(C:C,MATCH(LEFT(Q1012,7)+0,I:I,0))&lt;1130000,"",INDEX(C:C,MATCH(LEFT(Q1012,7)+0,I:I,0))),IFERROR(MID($Q1012,1,7)+0,""))</f>
        <v/>
      </c>
      <c r="N1012" s="25" t="str">
        <f>IF(IFERROR(MID($Q1012,10,7)+0,"")&lt;1130000,"",IFERROR(MID($Q1012,10,7)+0,""))</f>
        <v/>
      </c>
      <c r="O1012" s="25" t="str">
        <f>IF(IFERROR(MID($Q1012,19,7)+0,"")&lt;1130000,"",IFERROR(MID($Q1012,19,7)+0,""))</f>
        <v/>
      </c>
      <c r="P1012" s="25" t="str">
        <f>IF(M1012="","",IF(N1012="",M1012,M1012&amp;", "&amp;N1012))</f>
        <v/>
      </c>
      <c r="Q1012" s="44" t="s">
        <v>22</v>
      </c>
      <c r="R1012" s="44"/>
      <c r="S1012" s="35" t="s">
        <v>5049</v>
      </c>
      <c r="T1012" s="25" t="s">
        <v>36</v>
      </c>
      <c r="U1012" s="185">
        <v>7643</v>
      </c>
      <c r="V1012" s="188">
        <v>7643</v>
      </c>
      <c r="W1012" s="189">
        <v>7643</v>
      </c>
      <c r="X1012" s="31">
        <v>7643</v>
      </c>
      <c r="Y1012" s="90">
        <f>IFERROR(ROUND(X1012/W1012-1,2),"")</f>
        <v>0</v>
      </c>
      <c r="Z1012" s="31" t="str">
        <f>IF(OR(S1012="VLD MLC components",S1012="VLD MLC pipes",S1012="VLD PEX components",S1012="VLD PEX pipes",S1012="VLD PHC components",S1012="VLD PHC pipes",S1012="Controls VLD"),"По запросу",X1012)</f>
        <v>По запросу</v>
      </c>
      <c r="AA1012" s="63">
        <f>ROUND(X1012/1.2,3)</f>
        <v>6369.1670000000004</v>
      </c>
      <c r="AB1012" s="23">
        <v>6369.1670000000004</v>
      </c>
      <c r="AC1012" s="190">
        <f>IFERROR(ROUND(AA1012/AB1012-1,2),"")</f>
        <v>0</v>
      </c>
      <c r="AD1012" s="25">
        <v>0.376</v>
      </c>
      <c r="AE1012" s="25">
        <v>3.68E-4</v>
      </c>
      <c r="AF1012" s="25">
        <v>0</v>
      </c>
      <c r="AG1012" s="25" t="s">
        <v>22</v>
      </c>
      <c r="AH1012" s="25">
        <v>0</v>
      </c>
      <c r="AI1012" s="25">
        <v>0</v>
      </c>
      <c r="AJ1012" s="25" t="s">
        <v>20</v>
      </c>
      <c r="AK1012" s="42" t="s">
        <v>19</v>
      </c>
      <c r="AL1012" s="25" t="s">
        <v>20</v>
      </c>
      <c r="AM1012" s="25">
        <v>3</v>
      </c>
      <c r="AN1012" s="25">
        <v>70</v>
      </c>
      <c r="AO1012" s="25">
        <v>175</v>
      </c>
      <c r="AP1012" s="25">
        <v>90</v>
      </c>
      <c r="AQ1012" s="25">
        <v>1.1279999999999999</v>
      </c>
      <c r="AR1012" s="94">
        <v>1.103E-3</v>
      </c>
      <c r="AS1012" s="157" t="s">
        <v>22</v>
      </c>
      <c r="AT1012" s="93" t="s">
        <v>22</v>
      </c>
      <c r="AU1012" s="92" t="s">
        <v>22</v>
      </c>
      <c r="AV1012" s="91" t="s">
        <v>152</v>
      </c>
      <c r="AW1012" s="92" t="s">
        <v>48</v>
      </c>
      <c r="AX1012" s="92" t="s">
        <v>48</v>
      </c>
      <c r="AY1012" s="91" t="s">
        <v>152</v>
      </c>
      <c r="AZ1012" s="23"/>
      <c r="BA1012" s="25" t="s">
        <v>5547</v>
      </c>
      <c r="BB1012" t="s">
        <v>25</v>
      </c>
      <c r="BC1012" t="e">
        <v>#N/A</v>
      </c>
      <c r="BD1012" t="e">
        <f>IF(Z1012=BC1012,"OK")</f>
        <v>#N/A</v>
      </c>
      <c r="BE1012">
        <v>0.376</v>
      </c>
      <c r="BF1012">
        <v>3.68E-4</v>
      </c>
      <c r="BG1012">
        <v>70</v>
      </c>
      <c r="BH1012">
        <v>175</v>
      </c>
      <c r="BI1012">
        <v>90</v>
      </c>
      <c r="BJ1012">
        <v>1.1279999999999999</v>
      </c>
      <c r="BK1012">
        <v>1.103E-3</v>
      </c>
      <c r="BN1012" s="183"/>
    </row>
    <row r="1013" spans="1:66" ht="25.5" x14ac:dyDescent="0.25">
      <c r="A1013" s="1"/>
      <c r="B1013" s="94">
        <v>1007</v>
      </c>
      <c r="C1013" s="43">
        <v>1070602</v>
      </c>
      <c r="D1013" s="25">
        <v>1015270</v>
      </c>
      <c r="E1013" s="30" t="s">
        <v>5546</v>
      </c>
      <c r="F1013" s="151" t="s">
        <v>652</v>
      </c>
      <c r="G1013" s="41"/>
      <c r="H1013" s="46" t="str">
        <f>IFERROR(IFERROR(IF(SEARCH("Usystems",$E1013)&gt;0,"Usystems"),IF(SEARCH("RIIFO",$E1013)&gt;0,"RIIFO","Uponor")),"Uponor")</f>
        <v>Uponor</v>
      </c>
      <c r="I1013" s="25">
        <f>IFERROR(MID($D1013,1,7)+0,"")</f>
        <v>1015270</v>
      </c>
      <c r="J1013" s="25" t="str">
        <f>IFERROR(MID($D1013,10,7)+0,"")</f>
        <v/>
      </c>
      <c r="K1013" s="25" t="str">
        <f>IFERROR(MID($D1013,19,7)+0,"")</f>
        <v/>
      </c>
      <c r="L1013" s="25" t="str">
        <f>IFERROR(MID($D1013,28,7)+0,"")</f>
        <v/>
      </c>
      <c r="M1013" s="25">
        <f>IF(IFERROR(MID($Q1013,1,7)+0,"")&lt;1130000,IF(INDEX(C:C,MATCH(LEFT(Q1013,7)+0,I:I,0))&lt;1130000,"",INDEX(C:C,MATCH(LEFT(Q1013,7)+0,I:I,0))),IFERROR(MID($Q1013,1,7)+0,""))</f>
        <v>1237191</v>
      </c>
      <c r="N1013" s="25" t="str">
        <f>IF(IFERROR(MID($Q1013,10,7)+0,"")&lt;1130000,"",IFERROR(MID($Q1013,10,7)+0,""))</f>
        <v/>
      </c>
      <c r="O1013" s="25" t="str">
        <f>IF(IFERROR(MID($Q1013,19,7)+0,"")&lt;1130000,"",IFERROR(MID($Q1013,19,7)+0,""))</f>
        <v/>
      </c>
      <c r="P1013" s="25">
        <f>IF(M1013="","",IF(N1013="",M1013,M1013&amp;", "&amp;N1013))</f>
        <v>1237191</v>
      </c>
      <c r="Q1013" s="25">
        <v>1237191</v>
      </c>
      <c r="R1013" s="25"/>
      <c r="S1013" s="35" t="s">
        <v>34</v>
      </c>
      <c r="T1013" s="25" t="s">
        <v>36</v>
      </c>
      <c r="U1013" s="185">
        <v>1729</v>
      </c>
      <c r="V1013" s="188">
        <v>1729</v>
      </c>
      <c r="W1013" s="189">
        <v>1729</v>
      </c>
      <c r="X1013" s="31">
        <v>1729</v>
      </c>
      <c r="Y1013" s="90">
        <f>IFERROR(ROUND(X1013/W1013-1,2),"")</f>
        <v>0</v>
      </c>
      <c r="Z1013" s="31">
        <f>IF(OR(S1013="VLD MLC components",S1013="VLD MLC pipes",S1013="VLD PEX components",S1013="VLD PEX pipes",S1013="VLD PHC components",S1013="VLD PHC pipes",S1013="Controls VLD"),"По запросу",X1013)</f>
        <v>1729</v>
      </c>
      <c r="AA1013" s="63">
        <f>ROUND(X1013/1.2,3)</f>
        <v>1440.8330000000001</v>
      </c>
      <c r="AB1013" s="23">
        <v>1440.8330000000001</v>
      </c>
      <c r="AC1013" s="190">
        <f>IFERROR(ROUND(AA1013/AB1013-1,2),"")</f>
        <v>0</v>
      </c>
      <c r="AD1013" s="25">
        <v>6.7000000000000004E-2</v>
      </c>
      <c r="AE1013" s="25">
        <v>2.9E-5</v>
      </c>
      <c r="AF1013" s="25">
        <v>0</v>
      </c>
      <c r="AG1013" s="25" t="s">
        <v>22</v>
      </c>
      <c r="AH1013" s="25">
        <v>0</v>
      </c>
      <c r="AI1013" s="25">
        <v>0</v>
      </c>
      <c r="AJ1013" s="25" t="s">
        <v>20</v>
      </c>
      <c r="AK1013" s="42" t="s">
        <v>19</v>
      </c>
      <c r="AL1013" s="25" t="s">
        <v>20</v>
      </c>
      <c r="AM1013" s="25">
        <v>30</v>
      </c>
      <c r="AN1013" s="25">
        <v>176</v>
      </c>
      <c r="AO1013" s="25">
        <v>135</v>
      </c>
      <c r="AP1013" s="25">
        <v>89</v>
      </c>
      <c r="AQ1013" s="25">
        <v>2.0099999999999998</v>
      </c>
      <c r="AR1013" s="94">
        <v>2.1150000000000001E-3</v>
      </c>
      <c r="AS1013" s="157" t="s">
        <v>22</v>
      </c>
      <c r="AT1013" s="93">
        <v>43515</v>
      </c>
      <c r="AU1013" s="92" t="s">
        <v>22</v>
      </c>
      <c r="AV1013" s="91" t="s">
        <v>152</v>
      </c>
      <c r="AW1013" s="92" t="s">
        <v>152</v>
      </c>
      <c r="AX1013" s="92" t="s">
        <v>48</v>
      </c>
      <c r="AY1013" s="91" t="s">
        <v>152</v>
      </c>
      <c r="AZ1013" s="23"/>
      <c r="BA1013" s="25" t="s">
        <v>779</v>
      </c>
      <c r="BB1013" t="s">
        <v>25</v>
      </c>
      <c r="BC1013" t="e">
        <v>#N/A</v>
      </c>
      <c r="BD1013" t="e">
        <f>IF(Z1013=BC1013,"OK")</f>
        <v>#N/A</v>
      </c>
      <c r="BE1013">
        <v>6.7000000000000004E-2</v>
      </c>
      <c r="BF1013">
        <v>2.9E-5</v>
      </c>
      <c r="BG1013">
        <v>176</v>
      </c>
      <c r="BH1013">
        <v>135</v>
      </c>
      <c r="BI1013">
        <v>89</v>
      </c>
      <c r="BJ1013">
        <v>2.0099999999999998</v>
      </c>
      <c r="BK1013">
        <v>2.1150000000000001E-3</v>
      </c>
      <c r="BN1013" s="183"/>
    </row>
    <row r="1014" spans="1:66" ht="38.25" x14ac:dyDescent="0.25">
      <c r="A1014" s="1"/>
      <c r="B1014" s="94">
        <v>1008</v>
      </c>
      <c r="C1014" s="43">
        <v>1070603</v>
      </c>
      <c r="D1014" s="25">
        <v>1015274</v>
      </c>
      <c r="E1014" s="30" t="s">
        <v>5545</v>
      </c>
      <c r="F1014" s="151" t="s">
        <v>652</v>
      </c>
      <c r="G1014" s="41" t="s">
        <v>29</v>
      </c>
      <c r="H1014" s="46" t="str">
        <f>IFERROR(IFERROR(IF(SEARCH("Usystems",$E1014)&gt;0,"Usystems"),IF(SEARCH("RIIFO",$E1014)&gt;0,"RIIFO","Uponor")),"Uponor")</f>
        <v>Uponor</v>
      </c>
      <c r="I1014" s="25">
        <f>IFERROR(MID($D1014,1,7)+0,"")</f>
        <v>1015274</v>
      </c>
      <c r="J1014" s="25" t="str">
        <f>IFERROR(MID($D1014,10,7)+0,"")</f>
        <v/>
      </c>
      <c r="K1014" s="25" t="str">
        <f>IFERROR(MID($D1014,19,7)+0,"")</f>
        <v/>
      </c>
      <c r="L1014" s="25" t="str">
        <f>IFERROR(MID($D1014,28,7)+0,"")</f>
        <v/>
      </c>
      <c r="M1014" s="25">
        <f>IF(IFERROR(MID($Q1014,1,7)+0,"")&lt;1130000,IF(INDEX(C:C,MATCH(LEFT(Q1014,7)+0,I:I,0))&lt;1130000,"",INDEX(C:C,MATCH(LEFT(Q1014,7)+0,I:I,0))),IFERROR(MID($Q1014,1,7)+0,""))</f>
        <v>1237192</v>
      </c>
      <c r="N1014" s="25" t="str">
        <f>IF(IFERROR(MID($Q1014,10,7)+0,"")&lt;1130000,"",IFERROR(MID($Q1014,10,7)+0,""))</f>
        <v/>
      </c>
      <c r="O1014" s="25" t="str">
        <f>IF(IFERROR(MID($Q1014,19,7)+0,"")&lt;1130000,"",IFERROR(MID($Q1014,19,7)+0,""))</f>
        <v/>
      </c>
      <c r="P1014" s="25">
        <f>IF(M1014="","",IF(N1014="",M1014,M1014&amp;", "&amp;N1014))</f>
        <v>1237192</v>
      </c>
      <c r="Q1014" s="25">
        <v>1237192</v>
      </c>
      <c r="R1014" s="25"/>
      <c r="S1014" s="35" t="s">
        <v>34</v>
      </c>
      <c r="T1014" s="25" t="s">
        <v>36</v>
      </c>
      <c r="U1014" s="185">
        <v>1986</v>
      </c>
      <c r="V1014" s="188">
        <v>1986</v>
      </c>
      <c r="W1014" s="189">
        <v>1986</v>
      </c>
      <c r="X1014" s="31">
        <v>1986</v>
      </c>
      <c r="Y1014" s="90">
        <f>IFERROR(ROUND(X1014/W1014-1,2),"")</f>
        <v>0</v>
      </c>
      <c r="Z1014" s="31">
        <f>IF(OR(S1014="VLD MLC components",S1014="VLD MLC pipes",S1014="VLD PEX components",S1014="VLD PEX pipes",S1014="VLD PHC components",S1014="VLD PHC pipes",S1014="Controls VLD"),"По запросу",X1014)</f>
        <v>1986</v>
      </c>
      <c r="AA1014" s="63">
        <f>ROUND(X1014/1.2,3)</f>
        <v>1655</v>
      </c>
      <c r="AB1014" s="23">
        <v>1655</v>
      </c>
      <c r="AC1014" s="190">
        <f>IFERROR(ROUND(AA1014/AB1014-1,2),"")</f>
        <v>0</v>
      </c>
      <c r="AD1014" s="25">
        <v>7.6999999999999999E-2</v>
      </c>
      <c r="AE1014" s="25">
        <v>3.4999999999999997E-5</v>
      </c>
      <c r="AF1014" s="25">
        <v>20</v>
      </c>
      <c r="AG1014" s="25">
        <v>20</v>
      </c>
      <c r="AH1014" s="25">
        <v>40</v>
      </c>
      <c r="AI1014" s="25">
        <v>40</v>
      </c>
      <c r="AJ1014" s="25" t="s">
        <v>20</v>
      </c>
      <c r="AK1014" s="22" t="s">
        <v>20</v>
      </c>
      <c r="AL1014" s="25" t="s">
        <v>20</v>
      </c>
      <c r="AM1014" s="25">
        <v>20</v>
      </c>
      <c r="AN1014" s="25">
        <v>176</v>
      </c>
      <c r="AO1014" s="25">
        <v>135</v>
      </c>
      <c r="AP1014" s="25">
        <v>89</v>
      </c>
      <c r="AQ1014" s="25">
        <v>1.54</v>
      </c>
      <c r="AR1014" s="94">
        <v>2.1150000000000001E-3</v>
      </c>
      <c r="AS1014" s="157">
        <v>80</v>
      </c>
      <c r="AT1014" s="93">
        <v>43515</v>
      </c>
      <c r="AU1014" s="92" t="s">
        <v>22</v>
      </c>
      <c r="AV1014" s="91" t="s">
        <v>152</v>
      </c>
      <c r="AW1014" s="92" t="s">
        <v>152</v>
      </c>
      <c r="AX1014" s="92" t="s">
        <v>48</v>
      </c>
      <c r="AY1014" s="91" t="s">
        <v>152</v>
      </c>
      <c r="AZ1014" s="23"/>
      <c r="BA1014" s="25" t="s">
        <v>5543</v>
      </c>
      <c r="BB1014" t="s">
        <v>25</v>
      </c>
      <c r="BC1014">
        <v>1986</v>
      </c>
      <c r="BD1014" t="str">
        <f>IF(Z1014=BC1014,"OK")</f>
        <v>OK</v>
      </c>
      <c r="BE1014">
        <v>7.6999999999999999E-2</v>
      </c>
      <c r="BF1014">
        <v>3.4999999999999997E-5</v>
      </c>
      <c r="BG1014">
        <v>176</v>
      </c>
      <c r="BH1014">
        <v>135</v>
      </c>
      <c r="BI1014">
        <v>89</v>
      </c>
      <c r="BJ1014">
        <v>1.54</v>
      </c>
      <c r="BK1014">
        <v>2.1150000000000001E-3</v>
      </c>
      <c r="BN1014" s="183"/>
    </row>
    <row r="1015" spans="1:66" ht="38.25" x14ac:dyDescent="0.25">
      <c r="A1015" s="1"/>
      <c r="B1015" s="94">
        <v>1009</v>
      </c>
      <c r="C1015" s="43">
        <v>1070604</v>
      </c>
      <c r="D1015" s="25">
        <v>1015283</v>
      </c>
      <c r="E1015" s="30" t="s">
        <v>5544</v>
      </c>
      <c r="F1015" s="151" t="s">
        <v>652</v>
      </c>
      <c r="G1015" s="41" t="s">
        <v>29</v>
      </c>
      <c r="H1015" s="46" t="str">
        <f>IFERROR(IFERROR(IF(SEARCH("Usystems",$E1015)&gt;0,"Usystems"),IF(SEARCH("RIIFO",$E1015)&gt;0,"RIIFO","Uponor")),"Uponor")</f>
        <v>Uponor</v>
      </c>
      <c r="I1015" s="25">
        <f>IFERROR(MID($D1015,1,7)+0,"")</f>
        <v>1015283</v>
      </c>
      <c r="J1015" s="25" t="str">
        <f>IFERROR(MID($D1015,10,7)+0,"")</f>
        <v/>
      </c>
      <c r="K1015" s="25" t="str">
        <f>IFERROR(MID($D1015,19,7)+0,"")</f>
        <v/>
      </c>
      <c r="L1015" s="25" t="str">
        <f>IFERROR(MID($D1015,28,7)+0,"")</f>
        <v/>
      </c>
      <c r="M1015" s="25">
        <f>IF(IFERROR(MID($Q1015,1,7)+0,"")&lt;1130000,IF(INDEX(C:C,MATCH(LEFT(Q1015,7)+0,I:I,0))&lt;1130000,"",INDEX(C:C,MATCH(LEFT(Q1015,7)+0,I:I,0))),IFERROR(MID($Q1015,1,7)+0,""))</f>
        <v>1237193</v>
      </c>
      <c r="N1015" s="25" t="str">
        <f>IF(IFERROR(MID($Q1015,10,7)+0,"")&lt;1130000,"",IFERROR(MID($Q1015,10,7)+0,""))</f>
        <v/>
      </c>
      <c r="O1015" s="25" t="str">
        <f>IF(IFERROR(MID($Q1015,19,7)+0,"")&lt;1130000,"",IFERROR(MID($Q1015,19,7)+0,""))</f>
        <v/>
      </c>
      <c r="P1015" s="25">
        <f>IF(M1015="","",IF(N1015="",M1015,M1015&amp;", "&amp;N1015))</f>
        <v>1237193</v>
      </c>
      <c r="Q1015" s="25">
        <v>1237193</v>
      </c>
      <c r="R1015" s="25"/>
      <c r="S1015" s="35" t="s">
        <v>34</v>
      </c>
      <c r="T1015" s="25" t="s">
        <v>36</v>
      </c>
      <c r="U1015" s="185">
        <v>1986</v>
      </c>
      <c r="V1015" s="188">
        <v>1986</v>
      </c>
      <c r="W1015" s="189">
        <v>1986</v>
      </c>
      <c r="X1015" s="31">
        <v>1986</v>
      </c>
      <c r="Y1015" s="90">
        <f>IFERROR(ROUND(X1015/W1015-1,2),"")</f>
        <v>0</v>
      </c>
      <c r="Z1015" s="31">
        <f>IF(OR(S1015="VLD MLC components",S1015="VLD MLC pipes",S1015="VLD PEX components",S1015="VLD PEX pipes",S1015="VLD PHC components",S1015="VLD PHC pipes",S1015="Controls VLD"),"По запросу",X1015)</f>
        <v>1986</v>
      </c>
      <c r="AA1015" s="63">
        <f>ROUND(X1015/1.2,3)</f>
        <v>1655</v>
      </c>
      <c r="AB1015" s="23">
        <v>1655</v>
      </c>
      <c r="AC1015" s="190">
        <f>IFERROR(ROUND(AA1015/AB1015-1,2),"")</f>
        <v>0</v>
      </c>
      <c r="AD1015" s="25">
        <v>8.3000000000000004E-2</v>
      </c>
      <c r="AE1015" s="25">
        <v>3.4999999999999997E-5</v>
      </c>
      <c r="AF1015" s="25">
        <v>80</v>
      </c>
      <c r="AG1015" s="25">
        <v>80</v>
      </c>
      <c r="AH1015" s="25">
        <v>80</v>
      </c>
      <c r="AI1015" s="25">
        <v>80</v>
      </c>
      <c r="AJ1015" s="25" t="s">
        <v>20</v>
      </c>
      <c r="AK1015" s="22" t="s">
        <v>20</v>
      </c>
      <c r="AL1015" s="25" t="s">
        <v>20</v>
      </c>
      <c r="AM1015" s="25">
        <v>20</v>
      </c>
      <c r="AN1015" s="25">
        <v>176</v>
      </c>
      <c r="AO1015" s="25">
        <v>135</v>
      </c>
      <c r="AP1015" s="25">
        <v>89</v>
      </c>
      <c r="AQ1015" s="25">
        <v>1.66</v>
      </c>
      <c r="AR1015" s="94">
        <v>2.1150000000000001E-3</v>
      </c>
      <c r="AS1015" s="157">
        <v>80</v>
      </c>
      <c r="AT1015" s="93">
        <v>43515</v>
      </c>
      <c r="AU1015" s="92" t="s">
        <v>22</v>
      </c>
      <c r="AV1015" s="91" t="s">
        <v>152</v>
      </c>
      <c r="AW1015" s="92" t="s">
        <v>152</v>
      </c>
      <c r="AX1015" s="92" t="s">
        <v>48</v>
      </c>
      <c r="AY1015" s="91" t="s">
        <v>152</v>
      </c>
      <c r="AZ1015" s="23"/>
      <c r="BA1015" s="25" t="s">
        <v>5543</v>
      </c>
      <c r="BB1015" t="s">
        <v>25</v>
      </c>
      <c r="BC1015">
        <v>1986</v>
      </c>
      <c r="BD1015" t="str">
        <f>IF(Z1015=BC1015,"OK")</f>
        <v>OK</v>
      </c>
      <c r="BE1015">
        <v>8.3000000000000004E-2</v>
      </c>
      <c r="BF1015">
        <v>3.4999999999999997E-5</v>
      </c>
      <c r="BG1015">
        <v>176</v>
      </c>
      <c r="BH1015">
        <v>135</v>
      </c>
      <c r="BI1015">
        <v>89</v>
      </c>
      <c r="BJ1015">
        <v>1.66</v>
      </c>
      <c r="BK1015">
        <v>2.1150000000000001E-3</v>
      </c>
      <c r="BN1015" s="183"/>
    </row>
    <row r="1016" spans="1:66" ht="38.25" x14ac:dyDescent="0.25">
      <c r="A1016" s="1"/>
      <c r="B1016" s="94">
        <v>1010</v>
      </c>
      <c r="C1016" s="43">
        <v>1070605</v>
      </c>
      <c r="D1016" s="25">
        <v>1015286</v>
      </c>
      <c r="E1016" s="30" t="s">
        <v>5542</v>
      </c>
      <c r="F1016" s="151" t="s">
        <v>652</v>
      </c>
      <c r="G1016" s="41" t="s">
        <v>29</v>
      </c>
      <c r="H1016" s="46" t="str">
        <f>IFERROR(IFERROR(IF(SEARCH("Usystems",$E1016)&gt;0,"Usystems"),IF(SEARCH("RIIFO",$E1016)&gt;0,"RIIFO","Uponor")),"Uponor")</f>
        <v>Uponor</v>
      </c>
      <c r="I1016" s="25">
        <f>IFERROR(MID($D1016,1,7)+0,"")</f>
        <v>1015286</v>
      </c>
      <c r="J1016" s="25" t="str">
        <f>IFERROR(MID($D1016,10,7)+0,"")</f>
        <v/>
      </c>
      <c r="K1016" s="25" t="str">
        <f>IFERROR(MID($D1016,19,7)+0,"")</f>
        <v/>
      </c>
      <c r="L1016" s="25" t="str">
        <f>IFERROR(MID($D1016,28,7)+0,"")</f>
        <v/>
      </c>
      <c r="M1016" s="25">
        <f>IF(IFERROR(MID($Q1016,1,7)+0,"")&lt;1130000,IF(INDEX(C:C,MATCH(LEFT(Q1016,7)+0,I:I,0))&lt;1130000,"",INDEX(C:C,MATCH(LEFT(Q1016,7)+0,I:I,0))),IFERROR(MID($Q1016,1,7)+0,""))</f>
        <v>1237194</v>
      </c>
      <c r="N1016" s="25" t="str">
        <f>IF(IFERROR(MID($Q1016,10,7)+0,"")&lt;1130000,"",IFERROR(MID($Q1016,10,7)+0,""))</f>
        <v/>
      </c>
      <c r="O1016" s="25" t="str">
        <f>IF(IFERROR(MID($Q1016,19,7)+0,"")&lt;1130000,"",IFERROR(MID($Q1016,19,7)+0,""))</f>
        <v/>
      </c>
      <c r="P1016" s="25">
        <f>IF(M1016="","",IF(N1016="",M1016,M1016&amp;", "&amp;N1016))</f>
        <v>1237194</v>
      </c>
      <c r="Q1016" s="25">
        <v>1237194</v>
      </c>
      <c r="R1016" s="25"/>
      <c r="S1016" s="35" t="s">
        <v>34</v>
      </c>
      <c r="T1016" s="25" t="s">
        <v>36</v>
      </c>
      <c r="U1016" s="185">
        <v>3051</v>
      </c>
      <c r="V1016" s="188">
        <v>3051</v>
      </c>
      <c r="W1016" s="189">
        <v>3051</v>
      </c>
      <c r="X1016" s="31">
        <v>3051</v>
      </c>
      <c r="Y1016" s="90">
        <f>IFERROR(ROUND(X1016/W1016-1,2),"")</f>
        <v>0</v>
      </c>
      <c r="Z1016" s="31">
        <f>IF(OR(S1016="VLD MLC components",S1016="VLD MLC pipes",S1016="VLD PEX components",S1016="VLD PEX pipes",S1016="VLD PHC components",S1016="VLD PHC pipes",S1016="Controls VLD"),"По запросу",X1016)</f>
        <v>3051</v>
      </c>
      <c r="AA1016" s="63">
        <f>ROUND(X1016/1.2,3)</f>
        <v>2542.5</v>
      </c>
      <c r="AB1016" s="23">
        <v>2542.5</v>
      </c>
      <c r="AC1016" s="190">
        <f>IFERROR(ROUND(AA1016/AB1016-1,2),"")</f>
        <v>0</v>
      </c>
      <c r="AD1016" s="25">
        <v>4.5999999999999999E-2</v>
      </c>
      <c r="AE1016" s="25">
        <v>4.0000000000000003E-5</v>
      </c>
      <c r="AF1016" s="25">
        <v>200</v>
      </c>
      <c r="AG1016" s="25">
        <v>200</v>
      </c>
      <c r="AH1016" s="25">
        <v>220</v>
      </c>
      <c r="AI1016" s="25">
        <v>260</v>
      </c>
      <c r="AJ1016" s="25" t="s">
        <v>20</v>
      </c>
      <c r="AK1016" s="22" t="s">
        <v>20</v>
      </c>
      <c r="AL1016" s="25" t="s">
        <v>20</v>
      </c>
      <c r="AM1016" s="25">
        <v>20</v>
      </c>
      <c r="AN1016" s="25">
        <v>176</v>
      </c>
      <c r="AO1016" s="25">
        <v>135</v>
      </c>
      <c r="AP1016" s="25">
        <v>89</v>
      </c>
      <c r="AQ1016" s="25">
        <v>0.92</v>
      </c>
      <c r="AR1016" s="94">
        <v>2.1150000000000001E-3</v>
      </c>
      <c r="AS1016" s="157">
        <v>260</v>
      </c>
      <c r="AT1016" s="93">
        <v>43515</v>
      </c>
      <c r="AU1016" s="92" t="s">
        <v>22</v>
      </c>
      <c r="AV1016" s="91" t="s">
        <v>152</v>
      </c>
      <c r="AW1016" s="92" t="s">
        <v>152</v>
      </c>
      <c r="AX1016" s="92" t="s">
        <v>48</v>
      </c>
      <c r="AY1016" s="91" t="s">
        <v>152</v>
      </c>
      <c r="AZ1016" s="23"/>
      <c r="BA1016" s="25" t="s">
        <v>5541</v>
      </c>
      <c r="BB1016" t="s">
        <v>25</v>
      </c>
      <c r="BC1016">
        <v>3051</v>
      </c>
      <c r="BD1016" t="str">
        <f>IF(Z1016=BC1016,"OK")</f>
        <v>OK</v>
      </c>
      <c r="BE1016">
        <v>4.5999999999999999E-2</v>
      </c>
      <c r="BF1016">
        <v>4.0000000000000003E-5</v>
      </c>
      <c r="BG1016">
        <v>176</v>
      </c>
      <c r="BH1016">
        <v>135</v>
      </c>
      <c r="BI1016">
        <v>89</v>
      </c>
      <c r="BJ1016">
        <v>0.92</v>
      </c>
      <c r="BK1016">
        <v>2.1150000000000001E-3</v>
      </c>
      <c r="BN1016" s="183"/>
    </row>
    <row r="1017" spans="1:66" ht="38.25" x14ac:dyDescent="0.25">
      <c r="A1017" s="1"/>
      <c r="B1017" s="94">
        <v>1011</v>
      </c>
      <c r="C1017" s="43">
        <v>1070606</v>
      </c>
      <c r="D1017" s="25">
        <v>1015295</v>
      </c>
      <c r="E1017" s="30" t="s">
        <v>5540</v>
      </c>
      <c r="F1017" s="151" t="s">
        <v>652</v>
      </c>
      <c r="G1017" s="41" t="s">
        <v>29</v>
      </c>
      <c r="H1017" s="46" t="str">
        <f>IFERROR(IFERROR(IF(SEARCH("Usystems",$E1017)&gt;0,"Usystems"),IF(SEARCH("RIIFO",$E1017)&gt;0,"RIIFO","Uponor")),"Uponor")</f>
        <v>Uponor</v>
      </c>
      <c r="I1017" s="25">
        <f>IFERROR(MID($D1017,1,7)+0,"")</f>
        <v>1015295</v>
      </c>
      <c r="J1017" s="25" t="str">
        <f>IFERROR(MID($D1017,10,7)+0,"")</f>
        <v/>
      </c>
      <c r="K1017" s="25" t="str">
        <f>IFERROR(MID($D1017,19,7)+0,"")</f>
        <v/>
      </c>
      <c r="L1017" s="25" t="str">
        <f>IFERROR(MID($D1017,28,7)+0,"")</f>
        <v/>
      </c>
      <c r="M1017" s="25">
        <f>IF(IFERROR(MID($Q1017,1,7)+0,"")&lt;1130000,IF(INDEX(C:C,MATCH(LEFT(Q1017,7)+0,I:I,0))&lt;1130000,"",INDEX(C:C,MATCH(LEFT(Q1017,7)+0,I:I,0))),IFERROR(MID($Q1017,1,7)+0,""))</f>
        <v>1237195</v>
      </c>
      <c r="N1017" s="25" t="str">
        <f>IF(IFERROR(MID($Q1017,10,7)+0,"")&lt;1130000,"",IFERROR(MID($Q1017,10,7)+0,""))</f>
        <v/>
      </c>
      <c r="O1017" s="25" t="str">
        <f>IF(IFERROR(MID($Q1017,19,7)+0,"")&lt;1130000,"",IFERROR(MID($Q1017,19,7)+0,""))</f>
        <v/>
      </c>
      <c r="P1017" s="25">
        <f>IF(M1017="","",IF(N1017="",M1017,M1017&amp;", "&amp;N1017))</f>
        <v>1237195</v>
      </c>
      <c r="Q1017" s="25">
        <v>1237195</v>
      </c>
      <c r="R1017" s="25"/>
      <c r="S1017" s="35" t="s">
        <v>34</v>
      </c>
      <c r="T1017" s="25" t="s">
        <v>36</v>
      </c>
      <c r="U1017" s="185">
        <v>3478</v>
      </c>
      <c r="V1017" s="188">
        <v>3478</v>
      </c>
      <c r="W1017" s="189">
        <v>3478</v>
      </c>
      <c r="X1017" s="31">
        <v>3478</v>
      </c>
      <c r="Y1017" s="90">
        <f>IFERROR(ROUND(X1017/W1017-1,2),"")</f>
        <v>0</v>
      </c>
      <c r="Z1017" s="31">
        <f>IF(OR(S1017="VLD MLC components",S1017="VLD MLC pipes",S1017="VLD PEX components",S1017="VLD PEX pipes",S1017="VLD PHC components",S1017="VLD PHC pipes",S1017="Controls VLD"),"По запросу",X1017)</f>
        <v>3478</v>
      </c>
      <c r="AA1017" s="63">
        <f>ROUND(X1017/1.2,3)</f>
        <v>2898.3330000000001</v>
      </c>
      <c r="AB1017" s="23">
        <v>2898.3330000000001</v>
      </c>
      <c r="AC1017" s="190">
        <f>IFERROR(ROUND(AA1017/AB1017-1,2),"")</f>
        <v>0</v>
      </c>
      <c r="AD1017" s="25">
        <v>0.13200000000000001</v>
      </c>
      <c r="AE1017" s="25">
        <v>6.0999999999999999E-5</v>
      </c>
      <c r="AF1017" s="25">
        <v>158</v>
      </c>
      <c r="AG1017" s="25">
        <v>158</v>
      </c>
      <c r="AH1017" s="25">
        <v>158</v>
      </c>
      <c r="AI1017" s="25">
        <v>158</v>
      </c>
      <c r="AJ1017" s="25" t="s">
        <v>20</v>
      </c>
      <c r="AK1017" s="22" t="s">
        <v>20</v>
      </c>
      <c r="AL1017" s="25" t="s">
        <v>20</v>
      </c>
      <c r="AM1017" s="25">
        <v>15</v>
      </c>
      <c r="AN1017" s="25">
        <v>176</v>
      </c>
      <c r="AO1017" s="25">
        <v>135</v>
      </c>
      <c r="AP1017" s="25">
        <v>89</v>
      </c>
      <c r="AQ1017" s="25">
        <v>1.98</v>
      </c>
      <c r="AR1017" s="94">
        <v>2.1150000000000001E-3</v>
      </c>
      <c r="AS1017" s="157">
        <v>98</v>
      </c>
      <c r="AT1017" s="93">
        <v>43515</v>
      </c>
      <c r="AU1017" s="92" t="s">
        <v>22</v>
      </c>
      <c r="AV1017" s="91" t="s">
        <v>152</v>
      </c>
      <c r="AW1017" s="92" t="s">
        <v>152</v>
      </c>
      <c r="AX1017" s="92" t="s">
        <v>48</v>
      </c>
      <c r="AY1017" s="91" t="s">
        <v>152</v>
      </c>
      <c r="AZ1017" s="23"/>
      <c r="BA1017" s="25" t="s">
        <v>5538</v>
      </c>
      <c r="BB1017" t="s">
        <v>25</v>
      </c>
      <c r="BC1017">
        <v>3478</v>
      </c>
      <c r="BD1017" t="str">
        <f>IF(Z1017=BC1017,"OK")</f>
        <v>OK</v>
      </c>
      <c r="BE1017">
        <v>0.13200000000000001</v>
      </c>
      <c r="BF1017">
        <v>6.0999999999999999E-5</v>
      </c>
      <c r="BG1017">
        <v>176</v>
      </c>
      <c r="BH1017">
        <v>135</v>
      </c>
      <c r="BI1017">
        <v>89</v>
      </c>
      <c r="BJ1017">
        <v>1.98</v>
      </c>
      <c r="BK1017">
        <v>2.1150000000000001E-3</v>
      </c>
      <c r="BN1017" s="183"/>
    </row>
    <row r="1018" spans="1:66" ht="25.5" x14ac:dyDescent="0.25">
      <c r="A1018" s="1"/>
      <c r="B1018" s="94">
        <v>1012</v>
      </c>
      <c r="C1018" s="43">
        <v>1070607</v>
      </c>
      <c r="D1018" s="25">
        <v>1015297</v>
      </c>
      <c r="E1018" s="30" t="s">
        <v>5539</v>
      </c>
      <c r="F1018" s="151" t="s">
        <v>652</v>
      </c>
      <c r="G1018" s="41" t="s">
        <v>585</v>
      </c>
      <c r="H1018" s="46" t="str">
        <f>IFERROR(IFERROR(IF(SEARCH("Usystems",$E1018)&gt;0,"Usystems"),IF(SEARCH("RIIFO",$E1018)&gt;0,"RIIFO","Uponor")),"Uponor")</f>
        <v>Uponor</v>
      </c>
      <c r="I1018" s="25">
        <f>IFERROR(MID($D1018,1,7)+0,"")</f>
        <v>1015297</v>
      </c>
      <c r="J1018" s="25" t="str">
        <f>IFERROR(MID($D1018,10,7)+0,"")</f>
        <v/>
      </c>
      <c r="K1018" s="25" t="str">
        <f>IFERROR(MID($D1018,19,7)+0,"")</f>
        <v/>
      </c>
      <c r="L1018" s="25" t="str">
        <f>IFERROR(MID($D1018,28,7)+0,"")</f>
        <v/>
      </c>
      <c r="M1018" s="25" t="str">
        <f>IF(IFERROR(MID($Q1018,1,7)+0,"")&lt;1130000,IF(INDEX(C:C,MATCH(LEFT(Q1018,7)+0,I:I,0))&lt;1130000,"",INDEX(C:C,MATCH(LEFT(Q1018,7)+0,I:I,0))),IFERROR(MID($Q1018,1,7)+0,""))</f>
        <v/>
      </c>
      <c r="N1018" s="25" t="str">
        <f>IF(IFERROR(MID($Q1018,10,7)+0,"")&lt;1130000,"",IFERROR(MID($Q1018,10,7)+0,""))</f>
        <v/>
      </c>
      <c r="O1018" s="25" t="str">
        <f>IF(IFERROR(MID($Q1018,19,7)+0,"")&lt;1130000,"",IFERROR(MID($Q1018,19,7)+0,""))</f>
        <v/>
      </c>
      <c r="P1018" s="25" t="str">
        <f>IF(M1018="","",IF(N1018="",M1018,M1018&amp;", "&amp;N1018))</f>
        <v/>
      </c>
      <c r="Q1018" s="25"/>
      <c r="R1018" s="25"/>
      <c r="S1018" s="35" t="s">
        <v>34</v>
      </c>
      <c r="T1018" s="25" t="s">
        <v>36</v>
      </c>
      <c r="U1018" s="185">
        <v>3478</v>
      </c>
      <c r="V1018" s="188">
        <v>3478</v>
      </c>
      <c r="W1018" s="189">
        <v>3478</v>
      </c>
      <c r="X1018" s="31">
        <v>3478</v>
      </c>
      <c r="Y1018" s="90">
        <f>IFERROR(ROUND(X1018/W1018-1,2),"")</f>
        <v>0</v>
      </c>
      <c r="Z1018" s="31">
        <f>IF(OR(S1018="VLD MLC components",S1018="VLD MLC pipes",S1018="VLD PEX components",S1018="VLD PEX pipes",S1018="VLD PHC components",S1018="VLD PHC pipes",S1018="Controls VLD"),"По запросу",X1018)</f>
        <v>3478</v>
      </c>
      <c r="AA1018" s="63">
        <f>ROUND(X1018/1.2,3)</f>
        <v>2898.3330000000001</v>
      </c>
      <c r="AB1018" s="23">
        <v>2898.3330000000001</v>
      </c>
      <c r="AC1018" s="190">
        <f>IFERROR(ROUND(AA1018/AB1018-1,2),"")</f>
        <v>0</v>
      </c>
      <c r="AD1018" s="25">
        <v>0.14299999999999999</v>
      </c>
      <c r="AE1018" s="25">
        <v>6.7000000000000002E-5</v>
      </c>
      <c r="AF1018" s="25">
        <v>59</v>
      </c>
      <c r="AG1018" s="25">
        <v>59</v>
      </c>
      <c r="AH1018" s="25">
        <v>89</v>
      </c>
      <c r="AI1018" s="25">
        <v>89</v>
      </c>
      <c r="AJ1018" s="25" t="s">
        <v>20</v>
      </c>
      <c r="AK1018" s="22" t="s">
        <v>20</v>
      </c>
      <c r="AL1018" s="25" t="s">
        <v>20</v>
      </c>
      <c r="AM1018" s="25">
        <v>15</v>
      </c>
      <c r="AN1018" s="25">
        <v>176</v>
      </c>
      <c r="AO1018" s="25">
        <v>135</v>
      </c>
      <c r="AP1018" s="25">
        <v>89</v>
      </c>
      <c r="AQ1018" s="25">
        <v>2.145</v>
      </c>
      <c r="AR1018" s="94">
        <v>2.1150000000000001E-3</v>
      </c>
      <c r="AS1018" s="157">
        <v>89</v>
      </c>
      <c r="AT1018" s="93">
        <v>43515</v>
      </c>
      <c r="AU1018" s="92" t="s">
        <v>22</v>
      </c>
      <c r="AV1018" s="91" t="s">
        <v>152</v>
      </c>
      <c r="AW1018" s="92" t="s">
        <v>152</v>
      </c>
      <c r="AX1018" s="92" t="s">
        <v>48</v>
      </c>
      <c r="AY1018" s="91" t="s">
        <v>152</v>
      </c>
      <c r="AZ1018" s="23"/>
      <c r="BA1018" s="25" t="s">
        <v>5538</v>
      </c>
      <c r="BB1018" t="s">
        <v>25</v>
      </c>
      <c r="BC1018">
        <v>3478</v>
      </c>
      <c r="BD1018" t="str">
        <f>IF(Z1018=BC1018,"OK")</f>
        <v>OK</v>
      </c>
      <c r="BE1018">
        <v>0.14299999999999999</v>
      </c>
      <c r="BF1018">
        <v>6.7000000000000002E-5</v>
      </c>
      <c r="BG1018">
        <v>176</v>
      </c>
      <c r="BH1018">
        <v>135</v>
      </c>
      <c r="BI1018">
        <v>89</v>
      </c>
      <c r="BJ1018">
        <v>2.145</v>
      </c>
      <c r="BK1018">
        <v>2.1150000000000001E-3</v>
      </c>
      <c r="BN1018" s="183"/>
    </row>
    <row r="1019" spans="1:66" ht="25.5" x14ac:dyDescent="0.25">
      <c r="A1019" s="1"/>
      <c r="B1019" s="94">
        <v>1013</v>
      </c>
      <c r="C1019" s="43">
        <v>1070609</v>
      </c>
      <c r="D1019" s="25"/>
      <c r="E1019" s="30" t="s">
        <v>5537</v>
      </c>
      <c r="F1019" s="151" t="s">
        <v>667</v>
      </c>
      <c r="G1019" s="28"/>
      <c r="H1019" s="46" t="str">
        <f>IFERROR(IFERROR(IF(SEARCH("Usystems",$E1019)&gt;0,"Usystems"),IF(SEARCH("RIIFO",$E1019)&gt;0,"RIIFO","Uponor")),"Uponor")</f>
        <v>Uponor</v>
      </c>
      <c r="I1019" s="25" t="str">
        <f>IFERROR(MID($D1019,1,7)+0,"")</f>
        <v/>
      </c>
      <c r="J1019" s="25" t="str">
        <f>IFERROR(MID($D1019,10,7)+0,"")</f>
        <v/>
      </c>
      <c r="K1019" s="25" t="str">
        <f>IFERROR(MID($D1019,19,7)+0,"")</f>
        <v/>
      </c>
      <c r="L1019" s="25" t="str">
        <f>IFERROR(MID($D1019,28,7)+0,"")</f>
        <v/>
      </c>
      <c r="M1019" s="25" t="str">
        <f>IF(IFERROR(MID($Q1019,1,7)+0,"")&lt;1130000,IF(INDEX(C:C,MATCH(LEFT(Q1019,7)+0,I:I,0))&lt;1130000,"",INDEX(C:C,MATCH(LEFT(Q1019,7)+0,I:I,0))),IFERROR(MID($Q1019,1,7)+0,""))</f>
        <v/>
      </c>
      <c r="N1019" s="25" t="str">
        <f>IF(IFERROR(MID($Q1019,10,7)+0,"")&lt;1130000,"",IFERROR(MID($Q1019,10,7)+0,""))</f>
        <v/>
      </c>
      <c r="O1019" s="25" t="str">
        <f>IF(IFERROR(MID($Q1019,19,7)+0,"")&lt;1130000,"",IFERROR(MID($Q1019,19,7)+0,""))</f>
        <v/>
      </c>
      <c r="P1019" s="25" t="str">
        <f>IF(M1019="","",IF(N1019="",M1019,M1019&amp;", "&amp;N1019))</f>
        <v/>
      </c>
      <c r="Q1019" s="25"/>
      <c r="R1019" s="25"/>
      <c r="S1019" s="35" t="s">
        <v>34</v>
      </c>
      <c r="T1019" s="25" t="s">
        <v>36</v>
      </c>
      <c r="U1019" s="185">
        <v>4048</v>
      </c>
      <c r="V1019" s="188">
        <v>4048</v>
      </c>
      <c r="W1019" s="189">
        <v>4048</v>
      </c>
      <c r="X1019" s="31">
        <v>4048</v>
      </c>
      <c r="Y1019" s="90">
        <f>IFERROR(ROUND(X1019/W1019-1,2),"")</f>
        <v>0</v>
      </c>
      <c r="Z1019" s="31">
        <f>IF(OR(S1019="VLD MLC components",S1019="VLD MLC pipes",S1019="VLD PEX components",S1019="VLD PEX pipes",S1019="VLD PHC components",S1019="VLD PHC pipes",S1019="Controls VLD"),"По запросу",X1019)</f>
        <v>4048</v>
      </c>
      <c r="AA1019" s="63">
        <f>ROUND(X1019/1.2,3)</f>
        <v>3373.3330000000001</v>
      </c>
      <c r="AB1019" s="23">
        <v>3373.3330000000001</v>
      </c>
      <c r="AC1019" s="190">
        <f>IFERROR(ROUND(AA1019/AB1019-1,2),"")</f>
        <v>0</v>
      </c>
      <c r="AD1019" s="25">
        <v>0.192</v>
      </c>
      <c r="AE1019" s="25">
        <v>9.0000000000000006E-5</v>
      </c>
      <c r="AF1019" s="25">
        <v>0</v>
      </c>
      <c r="AG1019" s="25" t="s">
        <v>22</v>
      </c>
      <c r="AH1019" s="25">
        <v>0</v>
      </c>
      <c r="AI1019" s="25">
        <v>0</v>
      </c>
      <c r="AJ1019" s="25" t="s">
        <v>20</v>
      </c>
      <c r="AK1019" s="42" t="s">
        <v>19</v>
      </c>
      <c r="AL1019" s="25" t="s">
        <v>20</v>
      </c>
      <c r="AM1019" s="25">
        <v>10</v>
      </c>
      <c r="AN1019" s="25">
        <v>176</v>
      </c>
      <c r="AO1019" s="25">
        <v>135</v>
      </c>
      <c r="AP1019" s="25">
        <v>89</v>
      </c>
      <c r="AQ1019" s="25">
        <v>1.92</v>
      </c>
      <c r="AR1019" s="94">
        <v>2.1150000000000001E-3</v>
      </c>
      <c r="AS1019" s="157" t="s">
        <v>22</v>
      </c>
      <c r="AT1019" s="93">
        <v>43578</v>
      </c>
      <c r="AU1019" s="92" t="s">
        <v>22</v>
      </c>
      <c r="AV1019" s="91" t="s">
        <v>48</v>
      </c>
      <c r="AW1019" s="92" t="s">
        <v>48</v>
      </c>
      <c r="AX1019" s="92" t="s">
        <v>48</v>
      </c>
      <c r="AY1019" s="91" t="s">
        <v>152</v>
      </c>
      <c r="AZ1019" s="23"/>
      <c r="BA1019" s="25">
        <v>0</v>
      </c>
      <c r="BB1019" t="s">
        <v>48</v>
      </c>
      <c r="BC1019" t="e">
        <v>#N/A</v>
      </c>
      <c r="BD1019" t="e">
        <f>IF(Z1019=BC1019,"OK")</f>
        <v>#N/A</v>
      </c>
      <c r="BE1019">
        <v>0.192</v>
      </c>
      <c r="BF1019">
        <v>9.0000000000000006E-5</v>
      </c>
      <c r="BG1019">
        <v>176</v>
      </c>
      <c r="BH1019">
        <v>135</v>
      </c>
      <c r="BI1019">
        <v>89</v>
      </c>
      <c r="BJ1019">
        <v>1.92</v>
      </c>
      <c r="BK1019">
        <v>2.1150000000000001E-3</v>
      </c>
      <c r="BN1019" s="183"/>
    </row>
    <row r="1020" spans="1:66" ht="25.5" x14ac:dyDescent="0.25">
      <c r="A1020" s="1"/>
      <c r="B1020" s="94">
        <v>1014</v>
      </c>
      <c r="C1020" s="43">
        <v>1070610</v>
      </c>
      <c r="D1020" s="25">
        <v>1015301</v>
      </c>
      <c r="E1020" s="30" t="s">
        <v>5536</v>
      </c>
      <c r="F1020" s="151" t="s">
        <v>652</v>
      </c>
      <c r="G1020" s="28"/>
      <c r="H1020" s="46" t="str">
        <f>IFERROR(IFERROR(IF(SEARCH("Usystems",$E1020)&gt;0,"Usystems"),IF(SEARCH("RIIFO",$E1020)&gt;0,"RIIFO","Uponor")),"Uponor")</f>
        <v>Uponor</v>
      </c>
      <c r="I1020" s="25">
        <f>IFERROR(MID($D1020,1,7)+0,"")</f>
        <v>1015301</v>
      </c>
      <c r="J1020" s="25" t="str">
        <f>IFERROR(MID($D1020,10,7)+0,"")</f>
        <v/>
      </c>
      <c r="K1020" s="25" t="str">
        <f>IFERROR(MID($D1020,19,7)+0,"")</f>
        <v/>
      </c>
      <c r="L1020" s="25" t="str">
        <f>IFERROR(MID($D1020,28,7)+0,"")</f>
        <v/>
      </c>
      <c r="M1020" s="25" t="str">
        <f>IF(IFERROR(MID($Q1020,1,7)+0,"")&lt;1130000,IF(INDEX(C:C,MATCH(LEFT(Q1020,7)+0,I:I,0))&lt;1130000,"",INDEX(C:C,MATCH(LEFT(Q1020,7)+0,I:I,0))),IFERROR(MID($Q1020,1,7)+0,""))</f>
        <v/>
      </c>
      <c r="N1020" s="25" t="str">
        <f>IF(IFERROR(MID($Q1020,10,7)+0,"")&lt;1130000,"",IFERROR(MID($Q1020,10,7)+0,""))</f>
        <v/>
      </c>
      <c r="O1020" s="25" t="str">
        <f>IF(IFERROR(MID($Q1020,19,7)+0,"")&lt;1130000,"",IFERROR(MID($Q1020,19,7)+0,""))</f>
        <v/>
      </c>
      <c r="P1020" s="25" t="str">
        <f>IF(M1020="","",IF(N1020="",M1020,M1020&amp;", "&amp;N1020))</f>
        <v/>
      </c>
      <c r="Q1020" s="25"/>
      <c r="R1020" s="25"/>
      <c r="S1020" s="35" t="s">
        <v>34</v>
      </c>
      <c r="T1020" s="25" t="s">
        <v>36</v>
      </c>
      <c r="U1020" s="185">
        <v>4671</v>
      </c>
      <c r="V1020" s="188">
        <v>4671</v>
      </c>
      <c r="W1020" s="189">
        <v>4671</v>
      </c>
      <c r="X1020" s="31">
        <v>4671</v>
      </c>
      <c r="Y1020" s="90">
        <f>IFERROR(ROUND(X1020/W1020-1,2),"")</f>
        <v>0</v>
      </c>
      <c r="Z1020" s="31">
        <f>IF(OR(S1020="VLD MLC components",S1020="VLD MLC pipes",S1020="VLD PEX components",S1020="VLD PEX pipes",S1020="VLD PHC components",S1020="VLD PHC pipes",S1020="Controls VLD"),"По запросу",X1020)</f>
        <v>4671</v>
      </c>
      <c r="AA1020" s="63">
        <f>ROUND(X1020/1.2,3)</f>
        <v>3892.5</v>
      </c>
      <c r="AB1020" s="23">
        <v>3892.5</v>
      </c>
      <c r="AC1020" s="190">
        <f>IFERROR(ROUND(AA1020/AB1020-1,2),"")</f>
        <v>0</v>
      </c>
      <c r="AD1020" s="25">
        <v>0.24099999999999999</v>
      </c>
      <c r="AE1020" s="25">
        <v>1.1900000000000001E-4</v>
      </c>
      <c r="AF1020" s="25">
        <v>0</v>
      </c>
      <c r="AG1020" s="25" t="s">
        <v>22</v>
      </c>
      <c r="AH1020" s="25">
        <v>0</v>
      </c>
      <c r="AI1020" s="25">
        <v>0</v>
      </c>
      <c r="AJ1020" s="25" t="s">
        <v>20</v>
      </c>
      <c r="AK1020" s="42" t="s">
        <v>19</v>
      </c>
      <c r="AL1020" s="25" t="s">
        <v>20</v>
      </c>
      <c r="AM1020" s="25">
        <v>10</v>
      </c>
      <c r="AN1020" s="25">
        <v>176</v>
      </c>
      <c r="AO1020" s="25">
        <v>135</v>
      </c>
      <c r="AP1020" s="25">
        <v>89</v>
      </c>
      <c r="AQ1020" s="25">
        <v>2.41</v>
      </c>
      <c r="AR1020" s="94">
        <v>2.1150000000000001E-3</v>
      </c>
      <c r="AS1020" s="157" t="s">
        <v>22</v>
      </c>
      <c r="AT1020" s="93">
        <v>43515</v>
      </c>
      <c r="AU1020" s="92" t="s">
        <v>22</v>
      </c>
      <c r="AV1020" s="91" t="s">
        <v>152</v>
      </c>
      <c r="AW1020" s="92" t="s">
        <v>48</v>
      </c>
      <c r="AX1020" s="92" t="s">
        <v>48</v>
      </c>
      <c r="AY1020" s="91" t="s">
        <v>152</v>
      </c>
      <c r="AZ1020" s="23"/>
      <c r="BA1020" s="25" t="s">
        <v>5535</v>
      </c>
      <c r="BB1020" t="s">
        <v>25</v>
      </c>
      <c r="BC1020" t="e">
        <v>#N/A</v>
      </c>
      <c r="BD1020" t="e">
        <f>IF(Z1020=BC1020,"OK")</f>
        <v>#N/A</v>
      </c>
      <c r="BE1020">
        <v>0.24099999999999999</v>
      </c>
      <c r="BF1020">
        <v>1.1900000000000001E-4</v>
      </c>
      <c r="BG1020">
        <v>176</v>
      </c>
      <c r="BH1020">
        <v>135</v>
      </c>
      <c r="BI1020">
        <v>89</v>
      </c>
      <c r="BJ1020">
        <v>2.41</v>
      </c>
      <c r="BK1020">
        <v>2.1150000000000001E-3</v>
      </c>
      <c r="BN1020" s="183"/>
    </row>
    <row r="1021" spans="1:66" ht="25.5" x14ac:dyDescent="0.25">
      <c r="A1021" s="1"/>
      <c r="B1021" s="94">
        <v>1015</v>
      </c>
      <c r="C1021" s="43">
        <v>1046937</v>
      </c>
      <c r="D1021" s="37">
        <v>1015304</v>
      </c>
      <c r="E1021" s="27" t="s">
        <v>5534</v>
      </c>
      <c r="F1021" s="151" t="s">
        <v>21</v>
      </c>
      <c r="G1021" s="34"/>
      <c r="H1021" s="46" t="str">
        <f>IFERROR(IFERROR(IF(SEARCH("Usystems",$E1021)&gt;0,"Usystems"),IF(SEARCH("RIIFO",$E1021)&gt;0,"RIIFO","Uponor")),"Uponor")</f>
        <v>Uponor</v>
      </c>
      <c r="I1021" s="25">
        <f>IFERROR(MID($D1021,1,7)+0,"")</f>
        <v>1015304</v>
      </c>
      <c r="J1021" s="25" t="str">
        <f>IFERROR(MID($D1021,10,7)+0,"")</f>
        <v/>
      </c>
      <c r="K1021" s="25" t="str">
        <f>IFERROR(MID($D1021,19,7)+0,"")</f>
        <v/>
      </c>
      <c r="L1021" s="25" t="str">
        <f>IFERROR(MID($D1021,28,7)+0,"")</f>
        <v/>
      </c>
      <c r="M1021" s="25" t="str">
        <f>IF(IFERROR(MID($Q1021,1,7)+0,"")&lt;1130000,IF(INDEX(C:C,MATCH(LEFT(Q1021,7)+0,I:I,0))&lt;1130000,"",INDEX(C:C,MATCH(LEFT(Q1021,7)+0,I:I,0))),IFERROR(MID($Q1021,1,7)+0,""))</f>
        <v/>
      </c>
      <c r="N1021" s="25" t="str">
        <f>IF(IFERROR(MID($Q1021,10,7)+0,"")&lt;1130000,"",IFERROR(MID($Q1021,10,7)+0,""))</f>
        <v/>
      </c>
      <c r="O1021" s="25" t="str">
        <f>IF(IFERROR(MID($Q1021,19,7)+0,"")&lt;1130000,"",IFERROR(MID($Q1021,19,7)+0,""))</f>
        <v/>
      </c>
      <c r="P1021" s="25" t="str">
        <f>IF(M1021="","",IF(N1021="",M1021,M1021&amp;", "&amp;N1021))</f>
        <v/>
      </c>
      <c r="Q1021" s="25"/>
      <c r="R1021" s="44"/>
      <c r="S1021" s="35" t="s">
        <v>34</v>
      </c>
      <c r="T1021" s="25" t="s">
        <v>36</v>
      </c>
      <c r="U1021" s="185">
        <v>7637</v>
      </c>
      <c r="V1021" s="188">
        <v>7637</v>
      </c>
      <c r="W1021" s="189">
        <v>7637</v>
      </c>
      <c r="X1021" s="31">
        <v>7637</v>
      </c>
      <c r="Y1021" s="90">
        <f>IFERROR(ROUND(X1021/W1021-1,2),"")</f>
        <v>0</v>
      </c>
      <c r="Z1021" s="31">
        <f>IF(OR(S1021="VLD MLC components",S1021="VLD MLC pipes",S1021="VLD PEX components",S1021="VLD PEX pipes",S1021="VLD PHC components",S1021="VLD PHC pipes",S1021="Controls VLD"),"По запросу",X1021)</f>
        <v>7637</v>
      </c>
      <c r="AA1021" s="63">
        <f>ROUND(X1021/1.2,3)</f>
        <v>6364.1670000000004</v>
      </c>
      <c r="AB1021" s="23">
        <v>6364.1670000000004</v>
      </c>
      <c r="AC1021" s="190">
        <f>IFERROR(ROUND(AA1021/AB1021-1,2),"")</f>
        <v>0</v>
      </c>
      <c r="AD1021" s="25">
        <v>0.35799999999999998</v>
      </c>
      <c r="AE1021" s="25">
        <v>4.2499999999999998E-4</v>
      </c>
      <c r="AF1021" s="25">
        <v>0</v>
      </c>
      <c r="AG1021" s="25" t="s">
        <v>22</v>
      </c>
      <c r="AH1021" s="25">
        <v>0</v>
      </c>
      <c r="AI1021" s="25">
        <v>0</v>
      </c>
      <c r="AJ1021" s="25" t="s">
        <v>20</v>
      </c>
      <c r="AK1021" s="42" t="s">
        <v>19</v>
      </c>
      <c r="AL1021" s="25" t="s">
        <v>20</v>
      </c>
      <c r="AM1021" s="25">
        <v>5</v>
      </c>
      <c r="AN1021" s="25">
        <v>176</v>
      </c>
      <c r="AO1021" s="25">
        <v>135</v>
      </c>
      <c r="AP1021" s="25">
        <v>89</v>
      </c>
      <c r="AQ1021" s="25">
        <v>1.79</v>
      </c>
      <c r="AR1021" s="94">
        <v>2.1150000000000001E-3</v>
      </c>
      <c r="AS1021" s="157" t="s">
        <v>22</v>
      </c>
      <c r="AT1021" s="93" t="s">
        <v>22</v>
      </c>
      <c r="AU1021" s="92" t="s">
        <v>22</v>
      </c>
      <c r="AV1021" s="91" t="s">
        <v>48</v>
      </c>
      <c r="AW1021" s="92" t="s">
        <v>48</v>
      </c>
      <c r="AX1021" s="92" t="s">
        <v>48</v>
      </c>
      <c r="AY1021" s="91" t="s">
        <v>152</v>
      </c>
      <c r="AZ1021" s="23"/>
      <c r="BA1021" s="25">
        <v>0</v>
      </c>
      <c r="BB1021" t="s">
        <v>48</v>
      </c>
      <c r="BC1021" t="e">
        <v>#N/A</v>
      </c>
      <c r="BD1021" t="e">
        <f>IF(Z1021=BC1021,"OK")</f>
        <v>#N/A</v>
      </c>
      <c r="BE1021">
        <v>0.35799999999999998</v>
      </c>
      <c r="BF1021">
        <v>4.2499999999999998E-4</v>
      </c>
      <c r="BG1021">
        <v>176</v>
      </c>
      <c r="BH1021">
        <v>135</v>
      </c>
      <c r="BI1021">
        <v>89</v>
      </c>
      <c r="BJ1021">
        <v>1.79</v>
      </c>
      <c r="BK1021">
        <v>2.1150000000000001E-3</v>
      </c>
      <c r="BN1021" s="183"/>
    </row>
    <row r="1022" spans="1:66" ht="25.5" x14ac:dyDescent="0.25">
      <c r="A1022" s="1"/>
      <c r="B1022" s="94">
        <v>1016</v>
      </c>
      <c r="C1022" s="43">
        <v>1046939</v>
      </c>
      <c r="D1022" s="37">
        <v>1015314</v>
      </c>
      <c r="E1022" s="27" t="s">
        <v>5533</v>
      </c>
      <c r="F1022" s="151" t="s">
        <v>21</v>
      </c>
      <c r="G1022" s="34"/>
      <c r="H1022" s="46" t="str">
        <f>IFERROR(IFERROR(IF(SEARCH("Usystems",$E1022)&gt;0,"Usystems"),IF(SEARCH("RIIFO",$E1022)&gt;0,"RIIFO","Uponor")),"Uponor")</f>
        <v>Uponor</v>
      </c>
      <c r="I1022" s="25">
        <f>IFERROR(MID($D1022,1,7)+0,"")</f>
        <v>1015314</v>
      </c>
      <c r="J1022" s="25" t="str">
        <f>IFERROR(MID($D1022,10,7)+0,"")</f>
        <v/>
      </c>
      <c r="K1022" s="25" t="str">
        <f>IFERROR(MID($D1022,19,7)+0,"")</f>
        <v/>
      </c>
      <c r="L1022" s="25" t="str">
        <f>IFERROR(MID($D1022,28,7)+0,"")</f>
        <v/>
      </c>
      <c r="M1022" s="25" t="str">
        <f>IF(IFERROR(MID($Q1022,1,7)+0,"")&lt;1130000,IF(INDEX(C:C,MATCH(LEFT(Q1022,7)+0,I:I,0))&lt;1130000,"",INDEX(C:C,MATCH(LEFT(Q1022,7)+0,I:I,0))),IFERROR(MID($Q1022,1,7)+0,""))</f>
        <v/>
      </c>
      <c r="N1022" s="25" t="str">
        <f>IF(IFERROR(MID($Q1022,10,7)+0,"")&lt;1130000,"",IFERROR(MID($Q1022,10,7)+0,""))</f>
        <v/>
      </c>
      <c r="O1022" s="25" t="str">
        <f>IF(IFERROR(MID($Q1022,19,7)+0,"")&lt;1130000,"",IFERROR(MID($Q1022,19,7)+0,""))</f>
        <v/>
      </c>
      <c r="P1022" s="25" t="str">
        <f>IF(M1022="","",IF(N1022="",M1022,M1022&amp;", "&amp;N1022))</f>
        <v/>
      </c>
      <c r="Q1022" s="44" t="s">
        <v>22</v>
      </c>
      <c r="R1022" s="44"/>
      <c r="S1022" s="35" t="s">
        <v>5049</v>
      </c>
      <c r="T1022" s="25" t="s">
        <v>36</v>
      </c>
      <c r="U1022" s="185">
        <v>9285</v>
      </c>
      <c r="V1022" s="188">
        <v>9285</v>
      </c>
      <c r="W1022" s="189">
        <v>9285</v>
      </c>
      <c r="X1022" s="31">
        <v>9285</v>
      </c>
      <c r="Y1022" s="90">
        <f>IFERROR(ROUND(X1022/W1022-1,2),"")</f>
        <v>0</v>
      </c>
      <c r="Z1022" s="31" t="str">
        <f>IF(OR(S1022="VLD MLC components",S1022="VLD MLC pipes",S1022="VLD PEX components",S1022="VLD PEX pipes",S1022="VLD PHC components",S1022="VLD PHC pipes",S1022="Controls VLD"),"По запросу",X1022)</f>
        <v>По запросу</v>
      </c>
      <c r="AA1022" s="63">
        <f>ROUND(X1022/1.2,3)</f>
        <v>7737.5</v>
      </c>
      <c r="AB1022" s="23">
        <v>7737.5</v>
      </c>
      <c r="AC1022" s="190">
        <f>IFERROR(ROUND(AA1022/AB1022-1,2),"")</f>
        <v>0</v>
      </c>
      <c r="AD1022" s="25">
        <v>0.497</v>
      </c>
      <c r="AE1022" s="25">
        <v>7.0899999999999999E-4</v>
      </c>
      <c r="AF1022" s="25">
        <v>0</v>
      </c>
      <c r="AG1022" s="25" t="s">
        <v>22</v>
      </c>
      <c r="AH1022" s="25">
        <v>0</v>
      </c>
      <c r="AI1022" s="25">
        <v>0</v>
      </c>
      <c r="AJ1022" s="25" t="s">
        <v>20</v>
      </c>
      <c r="AK1022" s="42" t="s">
        <v>19</v>
      </c>
      <c r="AL1022" s="25" t="s">
        <v>20</v>
      </c>
      <c r="AM1022" s="25">
        <v>3</v>
      </c>
      <c r="AN1022" s="25">
        <v>175</v>
      </c>
      <c r="AO1022" s="25">
        <v>135</v>
      </c>
      <c r="AP1022" s="25">
        <v>90</v>
      </c>
      <c r="AQ1022" s="25">
        <v>1.4910000000000001</v>
      </c>
      <c r="AR1022" s="94">
        <v>2.1259999999999999E-3</v>
      </c>
      <c r="AS1022" s="157" t="s">
        <v>22</v>
      </c>
      <c r="AT1022" s="93" t="s">
        <v>22</v>
      </c>
      <c r="AU1022" s="92" t="s">
        <v>22</v>
      </c>
      <c r="AV1022" s="91" t="s">
        <v>48</v>
      </c>
      <c r="AW1022" s="92" t="s">
        <v>48</v>
      </c>
      <c r="AX1022" s="92" t="s">
        <v>48</v>
      </c>
      <c r="AY1022" s="91" t="s">
        <v>152</v>
      </c>
      <c r="AZ1022" s="23"/>
      <c r="BA1022" s="25">
        <v>0</v>
      </c>
      <c r="BB1022" t="s">
        <v>48</v>
      </c>
      <c r="BC1022" t="e">
        <v>#N/A</v>
      </c>
      <c r="BD1022" t="e">
        <f>IF(Z1022=BC1022,"OK")</f>
        <v>#N/A</v>
      </c>
      <c r="BE1022">
        <v>0.497</v>
      </c>
      <c r="BF1022">
        <v>7.0899999999999999E-4</v>
      </c>
      <c r="BG1022">
        <v>175</v>
      </c>
      <c r="BH1022">
        <v>135</v>
      </c>
      <c r="BI1022">
        <v>90</v>
      </c>
      <c r="BJ1022">
        <v>1.4910000000000001</v>
      </c>
      <c r="BK1022">
        <v>2.1259999999999999E-3</v>
      </c>
      <c r="BN1022" s="183"/>
    </row>
    <row r="1023" spans="1:66" x14ac:dyDescent="0.25">
      <c r="A1023" s="1"/>
      <c r="B1023" s="94">
        <v>1017</v>
      </c>
      <c r="C1023" s="43">
        <v>1070527</v>
      </c>
      <c r="D1023" s="25"/>
      <c r="E1023" s="101" t="s">
        <v>5532</v>
      </c>
      <c r="F1023" s="151" t="s">
        <v>667</v>
      </c>
      <c r="G1023" s="28"/>
      <c r="H1023" s="46" t="str">
        <f>IFERROR(IFERROR(IF(SEARCH("Usystems",$E1023)&gt;0,"Usystems"),IF(SEARCH("RIIFO",$E1023)&gt;0,"RIIFO","Uponor")),"Uponor")</f>
        <v>Uponor</v>
      </c>
      <c r="I1023" s="25" t="str">
        <f>IFERROR(MID($D1023,1,7)+0,"")</f>
        <v/>
      </c>
      <c r="J1023" s="25" t="str">
        <f>IFERROR(MID($D1023,10,7)+0,"")</f>
        <v/>
      </c>
      <c r="K1023" s="25" t="str">
        <f>IFERROR(MID($D1023,19,7)+0,"")</f>
        <v/>
      </c>
      <c r="L1023" s="25" t="str">
        <f>IFERROR(MID($D1023,28,7)+0,"")</f>
        <v/>
      </c>
      <c r="M1023" s="25" t="str">
        <f>IF(IFERROR(MID($Q1023,1,7)+0,"")&lt;1130000,IF(INDEX(C:C,MATCH(LEFT(Q1023,7)+0,I:I,0))&lt;1130000,"",INDEX(C:C,MATCH(LEFT(Q1023,7)+0,I:I,0))),IFERROR(MID($Q1023,1,7)+0,""))</f>
        <v/>
      </c>
      <c r="N1023" s="25" t="str">
        <f>IF(IFERROR(MID($Q1023,10,7)+0,"")&lt;1130000,"",IFERROR(MID($Q1023,10,7)+0,""))</f>
        <v/>
      </c>
      <c r="O1023" s="25" t="str">
        <f>IF(IFERROR(MID($Q1023,19,7)+0,"")&lt;1130000,"",IFERROR(MID($Q1023,19,7)+0,""))</f>
        <v/>
      </c>
      <c r="P1023" s="25" t="str">
        <f>IF(M1023="","",IF(N1023="",M1023,M1023&amp;", "&amp;N1023))</f>
        <v/>
      </c>
      <c r="Q1023" s="25"/>
      <c r="R1023" s="25"/>
      <c r="S1023" s="35" t="s">
        <v>34</v>
      </c>
      <c r="T1023" s="25" t="s">
        <v>36</v>
      </c>
      <c r="U1023" s="185">
        <v>1647</v>
      </c>
      <c r="V1023" s="188">
        <v>1647</v>
      </c>
      <c r="W1023" s="189">
        <v>1647</v>
      </c>
      <c r="X1023" s="31">
        <v>1647</v>
      </c>
      <c r="Y1023" s="90">
        <f>IFERROR(ROUND(X1023/W1023-1,2),"")</f>
        <v>0</v>
      </c>
      <c r="Z1023" s="31">
        <f>IF(OR(S1023="VLD MLC components",S1023="VLD MLC pipes",S1023="VLD PEX components",S1023="VLD PEX pipes",S1023="VLD PHC components",S1023="VLD PHC pipes",S1023="Controls VLD"),"По запросу",X1023)</f>
        <v>1647</v>
      </c>
      <c r="AA1023" s="63">
        <f>ROUND(X1023/1.2,3)</f>
        <v>1372.5</v>
      </c>
      <c r="AB1023" s="23">
        <v>1372.5</v>
      </c>
      <c r="AC1023" s="190">
        <f>IFERROR(ROUND(AA1023/AB1023-1,2),"")</f>
        <v>0</v>
      </c>
      <c r="AD1023" s="25">
        <v>5.3999999999999999E-2</v>
      </c>
      <c r="AE1023" s="25">
        <v>4.8999999999999998E-5</v>
      </c>
      <c r="AF1023" s="25">
        <v>0</v>
      </c>
      <c r="AG1023" s="25" t="s">
        <v>22</v>
      </c>
      <c r="AH1023" s="25">
        <v>0</v>
      </c>
      <c r="AI1023" s="25">
        <v>0</v>
      </c>
      <c r="AJ1023" s="25" t="s">
        <v>20</v>
      </c>
      <c r="AK1023" s="42" t="s">
        <v>19</v>
      </c>
      <c r="AL1023" s="25" t="s">
        <v>20</v>
      </c>
      <c r="AM1023" s="25">
        <v>10</v>
      </c>
      <c r="AN1023" s="25">
        <v>87</v>
      </c>
      <c r="AO1023" s="25">
        <v>67</v>
      </c>
      <c r="AP1023" s="25">
        <v>89</v>
      </c>
      <c r="AQ1023" s="25">
        <v>0.54</v>
      </c>
      <c r="AR1023" s="94">
        <v>5.1900000000000004E-4</v>
      </c>
      <c r="AS1023" s="157" t="s">
        <v>22</v>
      </c>
      <c r="AT1023" s="93">
        <v>43578</v>
      </c>
      <c r="AU1023" s="92" t="s">
        <v>22</v>
      </c>
      <c r="AV1023" s="91" t="s">
        <v>48</v>
      </c>
      <c r="AW1023" s="92" t="s">
        <v>48</v>
      </c>
      <c r="AX1023" s="92" t="s">
        <v>48</v>
      </c>
      <c r="AY1023" s="91" t="s">
        <v>152</v>
      </c>
      <c r="AZ1023" s="23"/>
      <c r="BA1023" s="25">
        <v>0</v>
      </c>
      <c r="BB1023" t="s">
        <v>48</v>
      </c>
      <c r="BC1023" t="e">
        <v>#N/A</v>
      </c>
      <c r="BD1023" t="e">
        <f>IF(Z1023=BC1023,"OK")</f>
        <v>#N/A</v>
      </c>
      <c r="BE1023">
        <v>5.3999999999999999E-2</v>
      </c>
      <c r="BF1023">
        <v>4.8999999999999998E-5</v>
      </c>
      <c r="BG1023">
        <v>87</v>
      </c>
      <c r="BH1023">
        <v>67</v>
      </c>
      <c r="BI1023">
        <v>89</v>
      </c>
      <c r="BJ1023">
        <v>0.54</v>
      </c>
      <c r="BK1023">
        <v>5.1900000000000004E-4</v>
      </c>
      <c r="BN1023" s="183"/>
    </row>
    <row r="1024" spans="1:66" x14ac:dyDescent="0.25">
      <c r="A1024" s="1"/>
      <c r="B1024" s="94">
        <v>1018</v>
      </c>
      <c r="C1024" s="43">
        <v>1070528</v>
      </c>
      <c r="D1024" s="25"/>
      <c r="E1024" s="101" t="s">
        <v>5531</v>
      </c>
      <c r="F1024" s="151" t="s">
        <v>667</v>
      </c>
      <c r="G1024" s="28"/>
      <c r="H1024" s="46" t="str">
        <f>IFERROR(IFERROR(IF(SEARCH("Usystems",$E1024)&gt;0,"Usystems"),IF(SEARCH("RIIFO",$E1024)&gt;0,"RIIFO","Uponor")),"Uponor")</f>
        <v>Uponor</v>
      </c>
      <c r="I1024" s="25" t="str">
        <f>IFERROR(MID($D1024,1,7)+0,"")</f>
        <v/>
      </c>
      <c r="J1024" s="25" t="str">
        <f>IFERROR(MID($D1024,10,7)+0,"")</f>
        <v/>
      </c>
      <c r="K1024" s="25" t="str">
        <f>IFERROR(MID($D1024,19,7)+0,"")</f>
        <v/>
      </c>
      <c r="L1024" s="25" t="str">
        <f>IFERROR(MID($D1024,28,7)+0,"")</f>
        <v/>
      </c>
      <c r="M1024" s="25" t="str">
        <f>IF(IFERROR(MID($Q1024,1,7)+0,"")&lt;1130000,IF(INDEX(C:C,MATCH(LEFT(Q1024,7)+0,I:I,0))&lt;1130000,"",INDEX(C:C,MATCH(LEFT(Q1024,7)+0,I:I,0))),IFERROR(MID($Q1024,1,7)+0,""))</f>
        <v/>
      </c>
      <c r="N1024" s="25" t="str">
        <f>IF(IFERROR(MID($Q1024,10,7)+0,"")&lt;1130000,"",IFERROR(MID($Q1024,10,7)+0,""))</f>
        <v/>
      </c>
      <c r="O1024" s="25" t="str">
        <f>IF(IFERROR(MID($Q1024,19,7)+0,"")&lt;1130000,"",IFERROR(MID($Q1024,19,7)+0,""))</f>
        <v/>
      </c>
      <c r="P1024" s="25" t="str">
        <f>IF(M1024="","",IF(N1024="",M1024,M1024&amp;", "&amp;N1024))</f>
        <v/>
      </c>
      <c r="Q1024" s="25"/>
      <c r="R1024" s="25"/>
      <c r="S1024" s="35" t="s">
        <v>34</v>
      </c>
      <c r="T1024" s="25" t="s">
        <v>36</v>
      </c>
      <c r="U1024" s="185">
        <v>1830</v>
      </c>
      <c r="V1024" s="188">
        <v>1830</v>
      </c>
      <c r="W1024" s="189">
        <v>1830</v>
      </c>
      <c r="X1024" s="31">
        <v>1830</v>
      </c>
      <c r="Y1024" s="90">
        <f>IFERROR(ROUND(X1024/W1024-1,2),"")</f>
        <v>0</v>
      </c>
      <c r="Z1024" s="31">
        <f>IF(OR(S1024="VLD MLC components",S1024="VLD MLC pipes",S1024="VLD PEX components",S1024="VLD PEX pipes",S1024="VLD PHC components",S1024="VLD PHC pipes",S1024="Controls VLD"),"По запросу",X1024)</f>
        <v>1830</v>
      </c>
      <c r="AA1024" s="63">
        <f>ROUND(X1024/1.2,3)</f>
        <v>1525</v>
      </c>
      <c r="AB1024" s="23">
        <v>1525</v>
      </c>
      <c r="AC1024" s="190">
        <f>IFERROR(ROUND(AA1024/AB1024-1,2),"")</f>
        <v>0</v>
      </c>
      <c r="AD1024" s="25">
        <v>8.3000000000000004E-2</v>
      </c>
      <c r="AE1024" s="25">
        <v>7.2999999999999999E-5</v>
      </c>
      <c r="AF1024" s="25">
        <v>0</v>
      </c>
      <c r="AG1024" s="25" t="s">
        <v>22</v>
      </c>
      <c r="AH1024" s="25">
        <v>0</v>
      </c>
      <c r="AI1024" s="25">
        <v>0</v>
      </c>
      <c r="AJ1024" s="25" t="s">
        <v>20</v>
      </c>
      <c r="AK1024" s="42" t="s">
        <v>19</v>
      </c>
      <c r="AL1024" s="25" t="s">
        <v>20</v>
      </c>
      <c r="AM1024" s="25">
        <v>10</v>
      </c>
      <c r="AN1024" s="25">
        <v>176</v>
      </c>
      <c r="AO1024" s="25">
        <v>67</v>
      </c>
      <c r="AP1024" s="25">
        <v>89</v>
      </c>
      <c r="AQ1024" s="25">
        <v>0.83</v>
      </c>
      <c r="AR1024" s="94">
        <v>1.049E-3</v>
      </c>
      <c r="AS1024" s="157" t="s">
        <v>22</v>
      </c>
      <c r="AT1024" s="93">
        <v>43578</v>
      </c>
      <c r="AU1024" s="92" t="s">
        <v>22</v>
      </c>
      <c r="AV1024" s="91" t="s">
        <v>48</v>
      </c>
      <c r="AW1024" s="92" t="s">
        <v>48</v>
      </c>
      <c r="AX1024" s="92" t="s">
        <v>48</v>
      </c>
      <c r="AY1024" s="91" t="s">
        <v>152</v>
      </c>
      <c r="AZ1024" s="23"/>
      <c r="BA1024" s="25">
        <v>0</v>
      </c>
      <c r="BB1024" t="s">
        <v>48</v>
      </c>
      <c r="BC1024" t="e">
        <v>#N/A</v>
      </c>
      <c r="BD1024" t="e">
        <f>IF(Z1024=BC1024,"OK")</f>
        <v>#N/A</v>
      </c>
      <c r="BE1024">
        <v>8.3000000000000004E-2</v>
      </c>
      <c r="BF1024">
        <v>7.2999999999999999E-5</v>
      </c>
      <c r="BG1024">
        <v>176</v>
      </c>
      <c r="BH1024">
        <v>67</v>
      </c>
      <c r="BI1024">
        <v>89</v>
      </c>
      <c r="BJ1024">
        <v>0.83</v>
      </c>
      <c r="BK1024">
        <v>1.049E-3</v>
      </c>
      <c r="BN1024" s="183"/>
    </row>
    <row r="1025" spans="1:66" x14ac:dyDescent="0.25">
      <c r="A1025" s="1"/>
      <c r="B1025" s="94">
        <v>1019</v>
      </c>
      <c r="C1025" s="43">
        <v>1070529</v>
      </c>
      <c r="D1025" s="25"/>
      <c r="E1025" s="101" t="s">
        <v>5530</v>
      </c>
      <c r="F1025" s="151" t="s">
        <v>667</v>
      </c>
      <c r="G1025" s="28"/>
      <c r="H1025" s="46" t="str">
        <f>IFERROR(IFERROR(IF(SEARCH("Usystems",$E1025)&gt;0,"Usystems"),IF(SEARCH("RIIFO",$E1025)&gt;0,"RIIFO","Uponor")),"Uponor")</f>
        <v>Uponor</v>
      </c>
      <c r="I1025" s="25" t="str">
        <f>IFERROR(MID($D1025,1,7)+0,"")</f>
        <v/>
      </c>
      <c r="J1025" s="25" t="str">
        <f>IFERROR(MID($D1025,10,7)+0,"")</f>
        <v/>
      </c>
      <c r="K1025" s="25" t="str">
        <f>IFERROR(MID($D1025,19,7)+0,"")</f>
        <v/>
      </c>
      <c r="L1025" s="25" t="str">
        <f>IFERROR(MID($D1025,28,7)+0,"")</f>
        <v/>
      </c>
      <c r="M1025" s="25" t="str">
        <f>IF(IFERROR(MID($Q1025,1,7)+0,"")&lt;1130000,IF(INDEX(C:C,MATCH(LEFT(Q1025,7)+0,I:I,0))&lt;1130000,"",INDEX(C:C,MATCH(LEFT(Q1025,7)+0,I:I,0))),IFERROR(MID($Q1025,1,7)+0,""))</f>
        <v/>
      </c>
      <c r="N1025" s="25" t="str">
        <f>IF(IFERROR(MID($Q1025,10,7)+0,"")&lt;1130000,"",IFERROR(MID($Q1025,10,7)+0,""))</f>
        <v/>
      </c>
      <c r="O1025" s="25" t="str">
        <f>IF(IFERROR(MID($Q1025,19,7)+0,"")&lt;1130000,"",IFERROR(MID($Q1025,19,7)+0,""))</f>
        <v/>
      </c>
      <c r="P1025" s="25" t="str">
        <f>IF(M1025="","",IF(N1025="",M1025,M1025&amp;", "&amp;N1025))</f>
        <v/>
      </c>
      <c r="Q1025" s="25"/>
      <c r="R1025" s="25"/>
      <c r="S1025" s="35" t="s">
        <v>34</v>
      </c>
      <c r="T1025" s="25" t="s">
        <v>36</v>
      </c>
      <c r="U1025" s="185">
        <v>2683</v>
      </c>
      <c r="V1025" s="188">
        <v>2683</v>
      </c>
      <c r="W1025" s="189">
        <v>2683</v>
      </c>
      <c r="X1025" s="31">
        <v>2683</v>
      </c>
      <c r="Y1025" s="90">
        <f>IFERROR(ROUND(X1025/W1025-1,2),"")</f>
        <v>0</v>
      </c>
      <c r="Z1025" s="31">
        <f>IF(OR(S1025="VLD MLC components",S1025="VLD MLC pipes",S1025="VLD PEX components",S1025="VLD PEX pipes",S1025="VLD PHC components",S1025="VLD PHC pipes",S1025="Controls VLD"),"По запросу",X1025)</f>
        <v>2683</v>
      </c>
      <c r="AA1025" s="63">
        <f>ROUND(X1025/1.2,3)</f>
        <v>2235.8330000000001</v>
      </c>
      <c r="AB1025" s="23">
        <v>2235.8330000000001</v>
      </c>
      <c r="AC1025" s="190">
        <f>IFERROR(ROUND(AA1025/AB1025-1,2),"")</f>
        <v>0</v>
      </c>
      <c r="AD1025" s="25">
        <v>0.158</v>
      </c>
      <c r="AE1025" s="25">
        <v>1.4100000000000001E-4</v>
      </c>
      <c r="AF1025" s="25">
        <v>0</v>
      </c>
      <c r="AG1025" s="25" t="s">
        <v>22</v>
      </c>
      <c r="AH1025" s="25">
        <v>0</v>
      </c>
      <c r="AI1025" s="25">
        <v>0</v>
      </c>
      <c r="AJ1025" s="25" t="s">
        <v>20</v>
      </c>
      <c r="AK1025" s="42" t="s">
        <v>19</v>
      </c>
      <c r="AL1025" s="25" t="s">
        <v>20</v>
      </c>
      <c r="AM1025" s="25">
        <v>5</v>
      </c>
      <c r="AN1025" s="25">
        <v>176</v>
      </c>
      <c r="AO1025" s="25">
        <v>67</v>
      </c>
      <c r="AP1025" s="25">
        <v>89</v>
      </c>
      <c r="AQ1025" s="25">
        <v>0.79</v>
      </c>
      <c r="AR1025" s="94">
        <v>1.049E-3</v>
      </c>
      <c r="AS1025" s="157" t="s">
        <v>22</v>
      </c>
      <c r="AT1025" s="93">
        <v>43578</v>
      </c>
      <c r="AU1025" s="92" t="s">
        <v>22</v>
      </c>
      <c r="AV1025" s="91" t="s">
        <v>152</v>
      </c>
      <c r="AW1025" s="92" t="s">
        <v>48</v>
      </c>
      <c r="AX1025" s="92" t="s">
        <v>48</v>
      </c>
      <c r="AY1025" s="91" t="s">
        <v>152</v>
      </c>
      <c r="AZ1025" s="23"/>
      <c r="BA1025" s="25" t="s">
        <v>4706</v>
      </c>
      <c r="BB1025" t="s">
        <v>25</v>
      </c>
      <c r="BC1025" t="e">
        <v>#N/A</v>
      </c>
      <c r="BD1025" t="e">
        <f>IF(Z1025=BC1025,"OK")</f>
        <v>#N/A</v>
      </c>
      <c r="BE1025">
        <v>0.158</v>
      </c>
      <c r="BF1025">
        <v>1.4100000000000001E-4</v>
      </c>
      <c r="BG1025">
        <v>176</v>
      </c>
      <c r="BH1025">
        <v>67</v>
      </c>
      <c r="BI1025">
        <v>89</v>
      </c>
      <c r="BJ1025">
        <v>0.79</v>
      </c>
      <c r="BK1025">
        <v>1.049E-3</v>
      </c>
      <c r="BN1025" s="183"/>
    </row>
    <row r="1026" spans="1:66" x14ac:dyDescent="0.25">
      <c r="A1026" s="1"/>
      <c r="B1026" s="94">
        <v>1020</v>
      </c>
      <c r="C1026" s="43">
        <v>1070530</v>
      </c>
      <c r="D1026" s="25"/>
      <c r="E1026" s="101" t="s">
        <v>5529</v>
      </c>
      <c r="F1026" s="151" t="s">
        <v>667</v>
      </c>
      <c r="G1026" s="28"/>
      <c r="H1026" s="46" t="str">
        <f>IFERROR(IFERROR(IF(SEARCH("Usystems",$E1026)&gt;0,"Usystems"),IF(SEARCH("RIIFO",$E1026)&gt;0,"RIIFO","Uponor")),"Uponor")</f>
        <v>Uponor</v>
      </c>
      <c r="I1026" s="25" t="str">
        <f>IFERROR(MID($D1026,1,7)+0,"")</f>
        <v/>
      </c>
      <c r="J1026" s="25" t="str">
        <f>IFERROR(MID($D1026,10,7)+0,"")</f>
        <v/>
      </c>
      <c r="K1026" s="25" t="str">
        <f>IFERROR(MID($D1026,19,7)+0,"")</f>
        <v/>
      </c>
      <c r="L1026" s="25" t="str">
        <f>IFERROR(MID($D1026,28,7)+0,"")</f>
        <v/>
      </c>
      <c r="M1026" s="25" t="str">
        <f>IF(IFERROR(MID($Q1026,1,7)+0,"")&lt;1130000,IF(INDEX(C:C,MATCH(LEFT(Q1026,7)+0,I:I,0))&lt;1130000,"",INDEX(C:C,MATCH(LEFT(Q1026,7)+0,I:I,0))),IFERROR(MID($Q1026,1,7)+0,""))</f>
        <v/>
      </c>
      <c r="N1026" s="25" t="str">
        <f>IF(IFERROR(MID($Q1026,10,7)+0,"")&lt;1130000,"",IFERROR(MID($Q1026,10,7)+0,""))</f>
        <v/>
      </c>
      <c r="O1026" s="25" t="str">
        <f>IF(IFERROR(MID($Q1026,19,7)+0,"")&lt;1130000,"",IFERROR(MID($Q1026,19,7)+0,""))</f>
        <v/>
      </c>
      <c r="P1026" s="25" t="str">
        <f>IF(M1026="","",IF(N1026="",M1026,M1026&amp;", "&amp;N1026))</f>
        <v/>
      </c>
      <c r="Q1026" s="25"/>
      <c r="R1026" s="25"/>
      <c r="S1026" s="35" t="s">
        <v>34</v>
      </c>
      <c r="T1026" s="25" t="s">
        <v>36</v>
      </c>
      <c r="U1026" s="185">
        <v>3742</v>
      </c>
      <c r="V1026" s="188">
        <v>3742</v>
      </c>
      <c r="W1026" s="189">
        <v>3742</v>
      </c>
      <c r="X1026" s="31">
        <v>3742</v>
      </c>
      <c r="Y1026" s="90">
        <f>IFERROR(ROUND(X1026/W1026-1,2),"")</f>
        <v>0</v>
      </c>
      <c r="Z1026" s="31">
        <f>IF(OR(S1026="VLD MLC components",S1026="VLD MLC pipes",S1026="VLD PEX components",S1026="VLD PEX pipes",S1026="VLD PHC components",S1026="VLD PHC pipes",S1026="Controls VLD"),"По запросу",X1026)</f>
        <v>3742</v>
      </c>
      <c r="AA1026" s="63">
        <f>ROUND(X1026/1.2,3)</f>
        <v>3118.3330000000001</v>
      </c>
      <c r="AB1026" s="23">
        <v>3118.3330000000001</v>
      </c>
      <c r="AC1026" s="190">
        <f>IFERROR(ROUND(AA1026/AB1026-1,2),"")</f>
        <v>0</v>
      </c>
      <c r="AD1026" s="25">
        <v>0.24299999999999999</v>
      </c>
      <c r="AE1026" s="25">
        <v>2.24E-4</v>
      </c>
      <c r="AF1026" s="25">
        <v>0</v>
      </c>
      <c r="AG1026" s="25" t="s">
        <v>22</v>
      </c>
      <c r="AH1026" s="25">
        <v>0</v>
      </c>
      <c r="AI1026" s="25">
        <v>0</v>
      </c>
      <c r="AJ1026" s="25" t="s">
        <v>20</v>
      </c>
      <c r="AK1026" s="42" t="s">
        <v>19</v>
      </c>
      <c r="AL1026" s="25" t="s">
        <v>20</v>
      </c>
      <c r="AM1026" s="25">
        <v>5</v>
      </c>
      <c r="AN1026" s="25">
        <v>176</v>
      </c>
      <c r="AO1026" s="25">
        <v>135</v>
      </c>
      <c r="AP1026" s="25">
        <v>89</v>
      </c>
      <c r="AQ1026" s="25">
        <v>1.2150000000000001</v>
      </c>
      <c r="AR1026" s="94">
        <v>2.1150000000000001E-3</v>
      </c>
      <c r="AS1026" s="157" t="s">
        <v>22</v>
      </c>
      <c r="AT1026" s="93">
        <v>43578</v>
      </c>
      <c r="AU1026" s="92" t="s">
        <v>22</v>
      </c>
      <c r="AV1026" s="91" t="s">
        <v>48</v>
      </c>
      <c r="AW1026" s="92" t="s">
        <v>48</v>
      </c>
      <c r="AX1026" s="92" t="s">
        <v>48</v>
      </c>
      <c r="AY1026" s="91" t="s">
        <v>152</v>
      </c>
      <c r="AZ1026" s="23"/>
      <c r="BA1026" s="25">
        <v>0</v>
      </c>
      <c r="BB1026" t="s">
        <v>48</v>
      </c>
      <c r="BC1026" t="e">
        <v>#N/A</v>
      </c>
      <c r="BD1026" t="e">
        <f>IF(Z1026=BC1026,"OK")</f>
        <v>#N/A</v>
      </c>
      <c r="BE1026">
        <v>0.24299999999999999</v>
      </c>
      <c r="BF1026">
        <v>2.24E-4</v>
      </c>
      <c r="BG1026">
        <v>176</v>
      </c>
      <c r="BH1026">
        <v>135</v>
      </c>
      <c r="BI1026">
        <v>89</v>
      </c>
      <c r="BJ1026">
        <v>1.2150000000000001</v>
      </c>
      <c r="BK1026">
        <v>2.1150000000000001E-3</v>
      </c>
      <c r="BN1026" s="183"/>
    </row>
    <row r="1027" spans="1:66" ht="38.25" x14ac:dyDescent="0.25">
      <c r="A1027" s="1"/>
      <c r="B1027" s="94">
        <v>1021</v>
      </c>
      <c r="C1027" s="43">
        <v>1070523</v>
      </c>
      <c r="D1027" s="25">
        <v>1014679</v>
      </c>
      <c r="E1027" s="36" t="s">
        <v>5528</v>
      </c>
      <c r="F1027" s="151" t="s">
        <v>652</v>
      </c>
      <c r="G1027" s="41" t="s">
        <v>29</v>
      </c>
      <c r="H1027" s="46" t="str">
        <f>IFERROR(IFERROR(IF(SEARCH("Usystems",$E1027)&gt;0,"Usystems"),IF(SEARCH("RIIFO",$E1027)&gt;0,"RIIFO","Uponor")),"Uponor")</f>
        <v>Uponor</v>
      </c>
      <c r="I1027" s="25">
        <f>IFERROR(MID($D1027,1,7)+0,"")</f>
        <v>1014679</v>
      </c>
      <c r="J1027" s="25" t="str">
        <f>IFERROR(MID($D1027,10,7)+0,"")</f>
        <v/>
      </c>
      <c r="K1027" s="25" t="str">
        <f>IFERROR(MID($D1027,19,7)+0,"")</f>
        <v/>
      </c>
      <c r="L1027" s="25" t="str">
        <f>IFERROR(MID($D1027,28,7)+0,"")</f>
        <v/>
      </c>
      <c r="M1027" s="25">
        <f>IF(IFERROR(MID($Q1027,1,7)+0,"")&lt;1130000,IF(INDEX(C:C,MATCH(LEFT(Q1027,7)+0,I:I,0))&lt;1130000,"",INDEX(C:C,MATCH(LEFT(Q1027,7)+0,I:I,0))),IFERROR(MID($Q1027,1,7)+0,""))</f>
        <v>1237021</v>
      </c>
      <c r="N1027" s="25" t="str">
        <f>IF(IFERROR(MID($Q1027,10,7)+0,"")&lt;1130000,"",IFERROR(MID($Q1027,10,7)+0,""))</f>
        <v/>
      </c>
      <c r="O1027" s="25" t="str">
        <f>IF(IFERROR(MID($Q1027,19,7)+0,"")&lt;1130000,"",IFERROR(MID($Q1027,19,7)+0,""))</f>
        <v/>
      </c>
      <c r="P1027" s="25">
        <f>IF(M1027="","",IF(N1027="",M1027,M1027&amp;", "&amp;N1027))</f>
        <v>1237021</v>
      </c>
      <c r="Q1027" s="25">
        <v>1237021</v>
      </c>
      <c r="R1027" s="25"/>
      <c r="S1027" s="35" t="s">
        <v>34</v>
      </c>
      <c r="T1027" s="25" t="s">
        <v>36</v>
      </c>
      <c r="U1027" s="185">
        <v>1157</v>
      </c>
      <c r="V1027" s="188">
        <v>1157</v>
      </c>
      <c r="W1027" s="189">
        <v>1157</v>
      </c>
      <c r="X1027" s="31">
        <v>1157</v>
      </c>
      <c r="Y1027" s="90">
        <f>IFERROR(ROUND(X1027/W1027-1,2),"")</f>
        <v>0</v>
      </c>
      <c r="Z1027" s="31">
        <f>IF(OR(S1027="VLD MLC components",S1027="VLD MLC pipes",S1027="VLD PEX components",S1027="VLD PEX pipes",S1027="VLD PHC components",S1027="VLD PHC pipes",S1027="Controls VLD"),"По запросу",X1027)</f>
        <v>1157</v>
      </c>
      <c r="AA1027" s="63">
        <f>ROUND(X1027/1.2,3)</f>
        <v>964.16700000000003</v>
      </c>
      <c r="AB1027" s="23">
        <v>964.16700000000003</v>
      </c>
      <c r="AC1027" s="190">
        <f>IFERROR(ROUND(AA1027/AB1027-1,2),"")</f>
        <v>0</v>
      </c>
      <c r="AD1027" s="25">
        <v>0.05</v>
      </c>
      <c r="AE1027" s="25">
        <v>4.3999999999999999E-5</v>
      </c>
      <c r="AF1027" s="25">
        <v>180</v>
      </c>
      <c r="AG1027" s="25">
        <v>180</v>
      </c>
      <c r="AH1027" s="25">
        <v>220</v>
      </c>
      <c r="AI1027" s="25">
        <v>220</v>
      </c>
      <c r="AJ1027" s="25" t="s">
        <v>20</v>
      </c>
      <c r="AK1027" s="22" t="s">
        <v>20</v>
      </c>
      <c r="AL1027" s="25" t="s">
        <v>20</v>
      </c>
      <c r="AM1027" s="25">
        <v>20</v>
      </c>
      <c r="AN1027" s="25">
        <v>87</v>
      </c>
      <c r="AO1027" s="25">
        <v>67</v>
      </c>
      <c r="AP1027" s="25">
        <v>89</v>
      </c>
      <c r="AQ1027" s="25">
        <v>0.5</v>
      </c>
      <c r="AR1027" s="94">
        <v>5.1900000000000004E-4</v>
      </c>
      <c r="AS1027" s="157">
        <v>220</v>
      </c>
      <c r="AT1027" s="93">
        <v>43515</v>
      </c>
      <c r="AU1027" s="92" t="s">
        <v>22</v>
      </c>
      <c r="AV1027" s="91" t="s">
        <v>152</v>
      </c>
      <c r="AW1027" s="92" t="s">
        <v>152</v>
      </c>
      <c r="AX1027" s="92" t="s">
        <v>48</v>
      </c>
      <c r="AY1027" s="91" t="s">
        <v>152</v>
      </c>
      <c r="AZ1027" s="23"/>
      <c r="BA1027" s="25" t="s">
        <v>5527</v>
      </c>
      <c r="BB1027" t="s">
        <v>25</v>
      </c>
      <c r="BC1027">
        <v>1157</v>
      </c>
      <c r="BD1027" t="str">
        <f>IF(Z1027=BC1027,"OK")</f>
        <v>OK</v>
      </c>
      <c r="BE1027">
        <v>0.05</v>
      </c>
      <c r="BF1027">
        <v>4.3999999999999999E-5</v>
      </c>
      <c r="BG1027">
        <v>87</v>
      </c>
      <c r="BH1027">
        <v>67</v>
      </c>
      <c r="BI1027">
        <v>89</v>
      </c>
      <c r="BJ1027">
        <v>0.5</v>
      </c>
      <c r="BK1027">
        <v>5.1900000000000004E-4</v>
      </c>
      <c r="BN1027" s="183"/>
    </row>
    <row r="1028" spans="1:66" x14ac:dyDescent="0.25">
      <c r="A1028" s="1"/>
      <c r="B1028" s="94">
        <v>1022</v>
      </c>
      <c r="C1028" s="43">
        <v>1070524</v>
      </c>
      <c r="D1028" s="25">
        <v>1014724</v>
      </c>
      <c r="E1028" s="101" t="s">
        <v>5526</v>
      </c>
      <c r="F1028" s="151" t="s">
        <v>652</v>
      </c>
      <c r="G1028" s="41"/>
      <c r="H1028" s="46" t="str">
        <f>IFERROR(IFERROR(IF(SEARCH("Usystems",$E1028)&gt;0,"Usystems"),IF(SEARCH("RIIFO",$E1028)&gt;0,"RIIFO","Uponor")),"Uponor")</f>
        <v>Uponor</v>
      </c>
      <c r="I1028" s="25">
        <f>IFERROR(MID($D1028,1,7)+0,"")</f>
        <v>1014724</v>
      </c>
      <c r="J1028" s="25" t="str">
        <f>IFERROR(MID($D1028,10,7)+0,"")</f>
        <v/>
      </c>
      <c r="K1028" s="25" t="str">
        <f>IFERROR(MID($D1028,19,7)+0,"")</f>
        <v/>
      </c>
      <c r="L1028" s="25" t="str">
        <f>IFERROR(MID($D1028,28,7)+0,"")</f>
        <v/>
      </c>
      <c r="M1028" s="25">
        <f>IF(IFERROR(MID($Q1028,1,7)+0,"")&lt;1130000,IF(INDEX(C:C,MATCH(LEFT(Q1028,7)+0,I:I,0))&lt;1130000,"",INDEX(C:C,MATCH(LEFT(Q1028,7)+0,I:I,0))),IFERROR(MID($Q1028,1,7)+0,""))</f>
        <v>1237022</v>
      </c>
      <c r="N1028" s="25" t="str">
        <f>IF(IFERROR(MID($Q1028,10,7)+0,"")&lt;1130000,"",IFERROR(MID($Q1028,10,7)+0,""))</f>
        <v/>
      </c>
      <c r="O1028" s="25" t="str">
        <f>IF(IFERROR(MID($Q1028,19,7)+0,"")&lt;1130000,"",IFERROR(MID($Q1028,19,7)+0,""))</f>
        <v/>
      </c>
      <c r="P1028" s="25">
        <f>IF(M1028="","",IF(N1028="",M1028,M1028&amp;", "&amp;N1028))</f>
        <v>1237022</v>
      </c>
      <c r="Q1028" s="25">
        <v>1237022</v>
      </c>
      <c r="R1028" s="25"/>
      <c r="S1028" s="35" t="s">
        <v>34</v>
      </c>
      <c r="T1028" s="25" t="s">
        <v>36</v>
      </c>
      <c r="U1028" s="185">
        <v>1371</v>
      </c>
      <c r="V1028" s="188">
        <v>1412</v>
      </c>
      <c r="W1028" s="189">
        <v>1412</v>
      </c>
      <c r="X1028" s="31">
        <v>1412</v>
      </c>
      <c r="Y1028" s="90">
        <f>IFERROR(ROUND(X1028/W1028-1,2),"")</f>
        <v>0</v>
      </c>
      <c r="Z1028" s="31">
        <f>IF(OR(S1028="VLD MLC components",S1028="VLD MLC pipes",S1028="VLD PEX components",S1028="VLD PEX pipes",S1028="VLD PHC components",S1028="VLD PHC pipes",S1028="Controls VLD"),"По запросу",X1028)</f>
        <v>1412</v>
      </c>
      <c r="AA1028" s="63">
        <f>ROUND(X1028/1.2,3)</f>
        <v>1176.6669999999999</v>
      </c>
      <c r="AB1028" s="23">
        <v>1176.6669999999999</v>
      </c>
      <c r="AC1028" s="190">
        <f>IFERROR(ROUND(AA1028/AB1028-1,2),"")</f>
        <v>0</v>
      </c>
      <c r="AD1028" s="25">
        <v>7.8E-2</v>
      </c>
      <c r="AE1028" s="25">
        <v>6.6000000000000005E-5</v>
      </c>
      <c r="AF1028" s="25">
        <v>0</v>
      </c>
      <c r="AG1028" s="25" t="s">
        <v>22</v>
      </c>
      <c r="AH1028" s="25">
        <v>0</v>
      </c>
      <c r="AI1028" s="25">
        <v>0</v>
      </c>
      <c r="AJ1028" s="25" t="s">
        <v>20</v>
      </c>
      <c r="AK1028" s="42" t="s">
        <v>19</v>
      </c>
      <c r="AL1028" s="25" t="s">
        <v>20</v>
      </c>
      <c r="AM1028" s="25">
        <v>10</v>
      </c>
      <c r="AN1028" s="25">
        <v>176</v>
      </c>
      <c r="AO1028" s="25">
        <v>67</v>
      </c>
      <c r="AP1028" s="25">
        <v>89</v>
      </c>
      <c r="AQ1028" s="25">
        <v>0.78</v>
      </c>
      <c r="AR1028" s="94">
        <v>1.049E-3</v>
      </c>
      <c r="AS1028" s="157" t="s">
        <v>22</v>
      </c>
      <c r="AT1028" s="93">
        <v>43515</v>
      </c>
      <c r="AU1028" s="92" t="s">
        <v>22</v>
      </c>
      <c r="AV1028" s="91" t="s">
        <v>152</v>
      </c>
      <c r="AW1028" s="92" t="s">
        <v>48</v>
      </c>
      <c r="AX1028" s="92" t="s">
        <v>48</v>
      </c>
      <c r="AY1028" s="91" t="s">
        <v>152</v>
      </c>
      <c r="AZ1028" s="23"/>
      <c r="BA1028" s="25" t="s">
        <v>5525</v>
      </c>
      <c r="BB1028" t="s">
        <v>25</v>
      </c>
      <c r="BC1028" t="e">
        <v>#N/A</v>
      </c>
      <c r="BD1028" t="e">
        <f>IF(Z1028=BC1028,"OK")</f>
        <v>#N/A</v>
      </c>
      <c r="BE1028">
        <v>7.8E-2</v>
      </c>
      <c r="BF1028">
        <v>6.6000000000000005E-5</v>
      </c>
      <c r="BG1028">
        <v>176</v>
      </c>
      <c r="BH1028">
        <v>67</v>
      </c>
      <c r="BI1028">
        <v>89</v>
      </c>
      <c r="BJ1028">
        <v>0.78</v>
      </c>
      <c r="BK1028">
        <v>1.049E-3</v>
      </c>
      <c r="BN1028" s="183"/>
    </row>
    <row r="1029" spans="1:66" x14ac:dyDescent="0.25">
      <c r="A1029" s="1"/>
      <c r="B1029" s="94">
        <v>1023</v>
      </c>
      <c r="C1029" s="43">
        <v>1070525</v>
      </c>
      <c r="D1029" s="25">
        <v>1014746</v>
      </c>
      <c r="E1029" s="101" t="s">
        <v>5524</v>
      </c>
      <c r="F1029" s="151" t="s">
        <v>652</v>
      </c>
      <c r="G1029" s="28"/>
      <c r="H1029" s="46" t="str">
        <f>IFERROR(IFERROR(IF(SEARCH("Usystems",$E1029)&gt;0,"Usystems"),IF(SEARCH("RIIFO",$E1029)&gt;0,"RIIFO","Uponor")),"Uponor")</f>
        <v>Uponor</v>
      </c>
      <c r="I1029" s="25">
        <f>IFERROR(MID($D1029,1,7)+0,"")</f>
        <v>1014746</v>
      </c>
      <c r="J1029" s="25" t="str">
        <f>IFERROR(MID($D1029,10,7)+0,"")</f>
        <v/>
      </c>
      <c r="K1029" s="25" t="str">
        <f>IFERROR(MID($D1029,19,7)+0,"")</f>
        <v/>
      </c>
      <c r="L1029" s="25" t="str">
        <f>IFERROR(MID($D1029,28,7)+0,"")</f>
        <v/>
      </c>
      <c r="M1029" s="25">
        <f>IF(IFERROR(MID($Q1029,1,7)+0,"")&lt;1130000,IF(INDEX(C:C,MATCH(LEFT(Q1029,7)+0,I:I,0))&lt;1130000,"",INDEX(C:C,MATCH(LEFT(Q1029,7)+0,I:I,0))),IFERROR(MID($Q1029,1,7)+0,""))</f>
        <v>1237023</v>
      </c>
      <c r="N1029" s="25" t="str">
        <f>IF(IFERROR(MID($Q1029,10,7)+0,"")&lt;1130000,"",IFERROR(MID($Q1029,10,7)+0,""))</f>
        <v/>
      </c>
      <c r="O1029" s="25" t="str">
        <f>IF(IFERROR(MID($Q1029,19,7)+0,"")&lt;1130000,"",IFERROR(MID($Q1029,19,7)+0,""))</f>
        <v/>
      </c>
      <c r="P1029" s="25">
        <f>IF(M1029="","",IF(N1029="",M1029,M1029&amp;", "&amp;N1029))</f>
        <v>1237023</v>
      </c>
      <c r="Q1029" s="25">
        <v>1237023</v>
      </c>
      <c r="R1029" s="25"/>
      <c r="S1029" s="35" t="s">
        <v>34</v>
      </c>
      <c r="T1029" s="25" t="s">
        <v>36</v>
      </c>
      <c r="U1029" s="185">
        <v>2683</v>
      </c>
      <c r="V1029" s="188">
        <v>2683</v>
      </c>
      <c r="W1029" s="189">
        <v>2683</v>
      </c>
      <c r="X1029" s="31">
        <v>2683</v>
      </c>
      <c r="Y1029" s="90">
        <f>IFERROR(ROUND(X1029/W1029-1,2),"")</f>
        <v>0</v>
      </c>
      <c r="Z1029" s="31">
        <f>IF(OR(S1029="VLD MLC components",S1029="VLD MLC pipes",S1029="VLD PEX components",S1029="VLD PEX pipes",S1029="VLD PHC components",S1029="VLD PHC pipes",S1029="Controls VLD"),"По запросу",X1029)</f>
        <v>2683</v>
      </c>
      <c r="AA1029" s="63">
        <f>ROUND(X1029/1.2,3)</f>
        <v>2235.8330000000001</v>
      </c>
      <c r="AB1029" s="23">
        <v>2235.8330000000001</v>
      </c>
      <c r="AC1029" s="190">
        <f>IFERROR(ROUND(AA1029/AB1029-1,2),"")</f>
        <v>0</v>
      </c>
      <c r="AD1029" s="25">
        <v>0.155</v>
      </c>
      <c r="AE1029" s="25">
        <v>1.27E-4</v>
      </c>
      <c r="AF1029" s="25">
        <v>0</v>
      </c>
      <c r="AG1029" s="25" t="s">
        <v>22</v>
      </c>
      <c r="AH1029" s="25">
        <v>0</v>
      </c>
      <c r="AI1029" s="25">
        <v>0</v>
      </c>
      <c r="AJ1029" s="25" t="s">
        <v>20</v>
      </c>
      <c r="AK1029" s="42" t="s">
        <v>19</v>
      </c>
      <c r="AL1029" s="25" t="s">
        <v>20</v>
      </c>
      <c r="AM1029" s="25">
        <v>5</v>
      </c>
      <c r="AN1029" s="25">
        <v>176</v>
      </c>
      <c r="AO1029" s="25">
        <v>67</v>
      </c>
      <c r="AP1029" s="25">
        <v>89</v>
      </c>
      <c r="AQ1029" s="25">
        <v>0.77500000000000002</v>
      </c>
      <c r="AR1029" s="94">
        <v>1.049E-3</v>
      </c>
      <c r="AS1029" s="157" t="s">
        <v>22</v>
      </c>
      <c r="AT1029" s="93">
        <v>43515</v>
      </c>
      <c r="AU1029" s="92" t="s">
        <v>22</v>
      </c>
      <c r="AV1029" s="91" t="s">
        <v>152</v>
      </c>
      <c r="AW1029" s="92" t="s">
        <v>48</v>
      </c>
      <c r="AX1029" s="92" t="s">
        <v>48</v>
      </c>
      <c r="AY1029" s="91" t="s">
        <v>152</v>
      </c>
      <c r="AZ1029" s="23"/>
      <c r="BA1029" s="25" t="s">
        <v>4706</v>
      </c>
      <c r="BB1029" t="s">
        <v>25</v>
      </c>
      <c r="BC1029" t="e">
        <v>#N/A</v>
      </c>
      <c r="BD1029" t="e">
        <f>IF(Z1029=BC1029,"OK")</f>
        <v>#N/A</v>
      </c>
      <c r="BE1029">
        <v>0.155</v>
      </c>
      <c r="BF1029">
        <v>1.27E-4</v>
      </c>
      <c r="BG1029">
        <v>176</v>
      </c>
      <c r="BH1029">
        <v>67</v>
      </c>
      <c r="BI1029">
        <v>89</v>
      </c>
      <c r="BJ1029">
        <v>0.77500000000000002</v>
      </c>
      <c r="BK1029">
        <v>1.049E-3</v>
      </c>
      <c r="BN1029" s="183"/>
    </row>
    <row r="1030" spans="1:66" ht="23.25" customHeight="1" x14ac:dyDescent="0.25">
      <c r="A1030" s="1"/>
      <c r="B1030" s="94">
        <v>1024</v>
      </c>
      <c r="C1030" s="43">
        <v>1070526</v>
      </c>
      <c r="D1030" s="25">
        <v>1014765</v>
      </c>
      <c r="E1030" s="30" t="s">
        <v>5523</v>
      </c>
      <c r="F1030" s="151" t="s">
        <v>652</v>
      </c>
      <c r="G1030" s="41"/>
      <c r="H1030" s="46" t="str">
        <f>IFERROR(IFERROR(IF(SEARCH("Usystems",$E1030)&gt;0,"Usystems"),IF(SEARCH("RIIFO",$E1030)&gt;0,"RIIFO","Uponor")),"Uponor")</f>
        <v>Uponor</v>
      </c>
      <c r="I1030" s="25">
        <f>IFERROR(MID($D1030,1,7)+0,"")</f>
        <v>1014765</v>
      </c>
      <c r="J1030" s="25" t="str">
        <f>IFERROR(MID($D1030,10,7)+0,"")</f>
        <v/>
      </c>
      <c r="K1030" s="25" t="str">
        <f>IFERROR(MID($D1030,19,7)+0,"")</f>
        <v/>
      </c>
      <c r="L1030" s="25" t="str">
        <f>IFERROR(MID($D1030,28,7)+0,"")</f>
        <v/>
      </c>
      <c r="M1030" s="25">
        <f>IF(IFERROR(MID($Q1030,1,7)+0,"")&lt;1130000,IF(INDEX(C:C,MATCH(LEFT(Q1030,7)+0,I:I,0))&lt;1130000,"",INDEX(C:C,MATCH(LEFT(Q1030,7)+0,I:I,0))),IFERROR(MID($Q1030,1,7)+0,""))</f>
        <v>1237024</v>
      </c>
      <c r="N1030" s="25" t="str">
        <f>IF(IFERROR(MID($Q1030,10,7)+0,"")&lt;1130000,"",IFERROR(MID($Q1030,10,7)+0,""))</f>
        <v/>
      </c>
      <c r="O1030" s="25" t="str">
        <f>IF(IFERROR(MID($Q1030,19,7)+0,"")&lt;1130000,"",IFERROR(MID($Q1030,19,7)+0,""))</f>
        <v/>
      </c>
      <c r="P1030" s="25">
        <f>IF(M1030="","",IF(N1030="",M1030,M1030&amp;", "&amp;N1030))</f>
        <v>1237024</v>
      </c>
      <c r="Q1030" s="25">
        <v>1237024</v>
      </c>
      <c r="R1030" s="25"/>
      <c r="S1030" s="35" t="s">
        <v>34</v>
      </c>
      <c r="T1030" s="25" t="s">
        <v>36</v>
      </c>
      <c r="U1030" s="185">
        <v>3742</v>
      </c>
      <c r="V1030" s="188">
        <v>3882</v>
      </c>
      <c r="W1030" s="189">
        <v>3882</v>
      </c>
      <c r="X1030" s="31">
        <v>3882</v>
      </c>
      <c r="Y1030" s="90">
        <f>IFERROR(ROUND(X1030/W1030-1,2),"")</f>
        <v>0</v>
      </c>
      <c r="Z1030" s="31">
        <f>IF(OR(S1030="VLD MLC components",S1030="VLD MLC pipes",S1030="VLD PEX components",S1030="VLD PEX pipes",S1030="VLD PHC components",S1030="VLD PHC pipes",S1030="Controls VLD"),"По запросу",X1030)</f>
        <v>3882</v>
      </c>
      <c r="AA1030" s="63">
        <f>ROUND(X1030/1.2,3)</f>
        <v>3235</v>
      </c>
      <c r="AB1030" s="23">
        <v>3235</v>
      </c>
      <c r="AC1030" s="190">
        <f>IFERROR(ROUND(AA1030/AB1030-1,2),"")</f>
        <v>0</v>
      </c>
      <c r="AD1030" s="25">
        <v>0.24199999999999999</v>
      </c>
      <c r="AE1030" s="25">
        <v>1.9699999999999999E-4</v>
      </c>
      <c r="AF1030" s="25">
        <v>10</v>
      </c>
      <c r="AG1030" s="25">
        <v>10</v>
      </c>
      <c r="AH1030" s="25">
        <v>10</v>
      </c>
      <c r="AI1030" s="25">
        <v>10</v>
      </c>
      <c r="AJ1030" s="25" t="s">
        <v>20</v>
      </c>
      <c r="AK1030" s="22" t="s">
        <v>20</v>
      </c>
      <c r="AL1030" s="25" t="s">
        <v>20</v>
      </c>
      <c r="AM1030" s="25">
        <v>5</v>
      </c>
      <c r="AN1030" s="25">
        <v>176</v>
      </c>
      <c r="AO1030" s="25">
        <v>135</v>
      </c>
      <c r="AP1030" s="25">
        <v>89</v>
      </c>
      <c r="AQ1030" s="25">
        <v>1.21</v>
      </c>
      <c r="AR1030" s="94">
        <v>2.1150000000000001E-3</v>
      </c>
      <c r="AS1030" s="157" t="s">
        <v>22</v>
      </c>
      <c r="AT1030" s="93">
        <v>43515</v>
      </c>
      <c r="AU1030" s="92" t="s">
        <v>22</v>
      </c>
      <c r="AV1030" s="91" t="s">
        <v>152</v>
      </c>
      <c r="AW1030" s="92" t="s">
        <v>48</v>
      </c>
      <c r="AX1030" s="92" t="s">
        <v>48</v>
      </c>
      <c r="AY1030" s="91" t="s">
        <v>152</v>
      </c>
      <c r="AZ1030" s="23"/>
      <c r="BA1030" s="25" t="s">
        <v>5522</v>
      </c>
      <c r="BB1030" t="s">
        <v>25</v>
      </c>
      <c r="BC1030" t="e">
        <v>#N/A</v>
      </c>
      <c r="BD1030" t="e">
        <f>IF(Z1030=BC1030,"OK")</f>
        <v>#N/A</v>
      </c>
      <c r="BE1030">
        <v>0.24199999999999999</v>
      </c>
      <c r="BF1030">
        <v>1.9699999999999999E-4</v>
      </c>
      <c r="BG1030">
        <v>176</v>
      </c>
      <c r="BH1030">
        <v>135</v>
      </c>
      <c r="BI1030">
        <v>89</v>
      </c>
      <c r="BJ1030">
        <v>1.21</v>
      </c>
      <c r="BK1030">
        <v>2.1150000000000001E-3</v>
      </c>
      <c r="BN1030" s="183"/>
    </row>
    <row r="1031" spans="1:66" ht="38.25" x14ac:dyDescent="0.25">
      <c r="A1031" s="1"/>
      <c r="B1031" s="94">
        <v>1025</v>
      </c>
      <c r="C1031" s="43">
        <v>1046908</v>
      </c>
      <c r="D1031" s="37">
        <v>1014779</v>
      </c>
      <c r="E1031" s="27" t="s">
        <v>5521</v>
      </c>
      <c r="F1031" s="213" t="s">
        <v>652</v>
      </c>
      <c r="G1031" s="41" t="s">
        <v>29</v>
      </c>
      <c r="H1031" s="46" t="str">
        <f>IFERROR(IFERROR(IF(SEARCH("Usystems",$E1031)&gt;0,"Usystems"),IF(SEARCH("RIIFO",$E1031)&gt;0,"RIIFO","Uponor")),"Uponor")</f>
        <v>Uponor</v>
      </c>
      <c r="I1031" s="25">
        <f>IFERROR(MID($D1031,1,7)+0,"")</f>
        <v>1014779</v>
      </c>
      <c r="J1031" s="25" t="str">
        <f>IFERROR(MID($D1031,10,7)+0,"")</f>
        <v/>
      </c>
      <c r="K1031" s="25" t="str">
        <f>IFERROR(MID($D1031,19,7)+0,"")</f>
        <v/>
      </c>
      <c r="L1031" s="25" t="str">
        <f>IFERROR(MID($D1031,28,7)+0,"")</f>
        <v/>
      </c>
      <c r="M1031" s="25">
        <f>IF(IFERROR(MID($Q1031,1,7)+0,"")&lt;1130000,IF(INDEX(C:C,MATCH(LEFT(Q1031,7)+0,I:I,0))&lt;1130000,"",INDEX(C:C,MATCH(LEFT(Q1031,7)+0,I:I,0))),IFERROR(MID($Q1031,1,7)+0,""))</f>
        <v>1237025</v>
      </c>
      <c r="N1031" s="25" t="str">
        <f>IF(IFERROR(MID($Q1031,10,7)+0,"")&lt;1130000,"",IFERROR(MID($Q1031,10,7)+0,""))</f>
        <v/>
      </c>
      <c r="O1031" s="25" t="str">
        <f>IF(IFERROR(MID($Q1031,19,7)+0,"")&lt;1130000,"",IFERROR(MID($Q1031,19,7)+0,""))</f>
        <v/>
      </c>
      <c r="P1031" s="25">
        <f>IF(M1031="","",IF(N1031="",M1031,M1031&amp;", "&amp;N1031))</f>
        <v>1237025</v>
      </c>
      <c r="Q1031" s="25">
        <v>1237025</v>
      </c>
      <c r="R1031" s="44"/>
      <c r="S1031" s="35" t="s">
        <v>34</v>
      </c>
      <c r="T1031" s="25" t="s">
        <v>36</v>
      </c>
      <c r="U1031" s="185">
        <v>6907</v>
      </c>
      <c r="V1031" s="188">
        <v>6907</v>
      </c>
      <c r="W1031" s="189">
        <v>6907</v>
      </c>
      <c r="X1031" s="31">
        <v>6907</v>
      </c>
      <c r="Y1031" s="90">
        <f>IFERROR(ROUND(X1031/W1031-1,2),"")</f>
        <v>0</v>
      </c>
      <c r="Z1031" s="31">
        <f>IF(OR(S1031="VLD MLC components",S1031="VLD MLC pipes",S1031="VLD PEX components",S1031="VLD PEX pipes",S1031="VLD PHC components",S1031="VLD PHC pipes",S1031="Controls VLD"),"По запросу",X1031)</f>
        <v>6907</v>
      </c>
      <c r="AA1031" s="63">
        <f>ROUND(X1031/1.2,3)</f>
        <v>5755.8329999999996</v>
      </c>
      <c r="AB1031" s="23">
        <v>5755.8329999999996</v>
      </c>
      <c r="AC1031" s="190">
        <f>IFERROR(ROUND(AA1031/AB1031-1,2),"")</f>
        <v>0</v>
      </c>
      <c r="AD1031" s="25">
        <v>0.47599999999999998</v>
      </c>
      <c r="AE1031" s="25">
        <v>8.0000000000000004E-4</v>
      </c>
      <c r="AF1031" s="25">
        <v>77</v>
      </c>
      <c r="AG1031" s="25">
        <v>101</v>
      </c>
      <c r="AH1031" s="25">
        <v>101</v>
      </c>
      <c r="AI1031" s="25">
        <v>101</v>
      </c>
      <c r="AJ1031" s="25" t="s">
        <v>20</v>
      </c>
      <c r="AK1031" s="22" t="s">
        <v>20</v>
      </c>
      <c r="AL1031" s="25" t="s">
        <v>20</v>
      </c>
      <c r="AM1031" s="25">
        <v>5</v>
      </c>
      <c r="AN1031" s="25">
        <v>180</v>
      </c>
      <c r="AO1031" s="25">
        <v>202</v>
      </c>
      <c r="AP1031" s="25">
        <v>110</v>
      </c>
      <c r="AQ1031" s="25">
        <v>2.38</v>
      </c>
      <c r="AR1031" s="94">
        <v>4.0000000000000001E-3</v>
      </c>
      <c r="AS1031" s="157">
        <v>101</v>
      </c>
      <c r="AT1031" s="93" t="s">
        <v>22</v>
      </c>
      <c r="AU1031" s="92" t="s">
        <v>22</v>
      </c>
      <c r="AV1031" s="91" t="s">
        <v>152</v>
      </c>
      <c r="AW1031" s="92" t="s">
        <v>152</v>
      </c>
      <c r="AX1031" s="92" t="s">
        <v>48</v>
      </c>
      <c r="AY1031" s="91" t="s">
        <v>152</v>
      </c>
      <c r="AZ1031" s="23"/>
      <c r="BA1031" s="25" t="s">
        <v>5520</v>
      </c>
      <c r="BB1031" t="s">
        <v>25</v>
      </c>
      <c r="BC1031">
        <v>6907</v>
      </c>
      <c r="BD1031" t="str">
        <f>IF(Z1031=BC1031,"OK")</f>
        <v>OK</v>
      </c>
      <c r="BE1031">
        <v>0.47599999999999998</v>
      </c>
      <c r="BF1031">
        <v>8.0000000000000004E-4</v>
      </c>
      <c r="BG1031">
        <v>180</v>
      </c>
      <c r="BH1031">
        <v>202</v>
      </c>
      <c r="BI1031">
        <v>110</v>
      </c>
      <c r="BJ1031">
        <v>2.38</v>
      </c>
      <c r="BK1031">
        <v>4.0000000000000001E-3</v>
      </c>
      <c r="BN1031" s="183"/>
    </row>
    <row r="1032" spans="1:66" ht="25.5" x14ac:dyDescent="0.25">
      <c r="A1032" s="1"/>
      <c r="B1032" s="94">
        <v>1026</v>
      </c>
      <c r="C1032" s="43">
        <v>1046911</v>
      </c>
      <c r="D1032" s="37">
        <v>1014791</v>
      </c>
      <c r="E1032" s="27" t="s">
        <v>5519</v>
      </c>
      <c r="F1032" s="213" t="s">
        <v>652</v>
      </c>
      <c r="G1032" s="41" t="s">
        <v>585</v>
      </c>
      <c r="H1032" s="46" t="str">
        <f>IFERROR(IFERROR(IF(SEARCH("Usystems",$E1032)&gt;0,"Usystems"),IF(SEARCH("RIIFO",$E1032)&gt;0,"RIIFO","Uponor")),"Uponor")</f>
        <v>Uponor</v>
      </c>
      <c r="I1032" s="25">
        <f>IFERROR(MID($D1032,1,7)+0,"")</f>
        <v>1014791</v>
      </c>
      <c r="J1032" s="25" t="str">
        <f>IFERROR(MID($D1032,10,7)+0,"")</f>
        <v/>
      </c>
      <c r="K1032" s="25" t="str">
        <f>IFERROR(MID($D1032,19,7)+0,"")</f>
        <v/>
      </c>
      <c r="L1032" s="25" t="str">
        <f>IFERROR(MID($D1032,28,7)+0,"")</f>
        <v/>
      </c>
      <c r="M1032" s="25" t="str">
        <f>IF(IFERROR(MID($Q1032,1,7)+0,"")&lt;1130000,IF(INDEX(C:C,MATCH(LEFT(Q1032,7)+0,I:I,0))&lt;1130000,"",INDEX(C:C,MATCH(LEFT(Q1032,7)+0,I:I,0))),IFERROR(MID($Q1032,1,7)+0,""))</f>
        <v/>
      </c>
      <c r="N1032" s="25" t="str">
        <f>IF(IFERROR(MID($Q1032,10,7)+0,"")&lt;1130000,"",IFERROR(MID($Q1032,10,7)+0,""))</f>
        <v/>
      </c>
      <c r="O1032" s="25" t="str">
        <f>IF(IFERROR(MID($Q1032,19,7)+0,"")&lt;1130000,"",IFERROR(MID($Q1032,19,7)+0,""))</f>
        <v/>
      </c>
      <c r="P1032" s="25" t="str">
        <f>IF(M1032="","",IF(N1032="",M1032,M1032&amp;", "&amp;N1032))</f>
        <v/>
      </c>
      <c r="Q1032" s="44" t="s">
        <v>22</v>
      </c>
      <c r="R1032" s="44"/>
      <c r="S1032" s="35" t="s">
        <v>5049</v>
      </c>
      <c r="T1032" s="25" t="s">
        <v>36</v>
      </c>
      <c r="U1032" s="185">
        <v>9392</v>
      </c>
      <c r="V1032" s="188">
        <v>9392</v>
      </c>
      <c r="W1032" s="189">
        <v>14222</v>
      </c>
      <c r="X1032" s="31">
        <v>14222</v>
      </c>
      <c r="Y1032" s="90">
        <f>IFERROR(ROUND(X1032/W1032-1,2),"")</f>
        <v>0</v>
      </c>
      <c r="Z1032" s="31" t="str">
        <f>IF(OR(S1032="VLD MLC components",S1032="VLD MLC pipes",S1032="VLD PEX components",S1032="VLD PEX pipes",S1032="VLD PHC components",S1032="VLD PHC pipes",S1032="Controls VLD"),"По запросу",X1032)</f>
        <v>По запросу</v>
      </c>
      <c r="AA1032" s="63">
        <f>ROUND(X1032/1.2,3)</f>
        <v>11851.666999999999</v>
      </c>
      <c r="AB1032" s="23">
        <v>11851.666999999999</v>
      </c>
      <c r="AC1032" s="190">
        <f>IFERROR(ROUND(AA1032/AB1032-1,2),"")</f>
        <v>0</v>
      </c>
      <c r="AD1032" s="25">
        <v>0.71099999999999997</v>
      </c>
      <c r="AE1032" s="25">
        <v>1.33E-3</v>
      </c>
      <c r="AF1032" s="25">
        <v>47</v>
      </c>
      <c r="AG1032" s="25">
        <v>47</v>
      </c>
      <c r="AH1032" s="25">
        <v>47</v>
      </c>
      <c r="AI1032" s="25">
        <v>47</v>
      </c>
      <c r="AJ1032" s="25" t="s">
        <v>20</v>
      </c>
      <c r="AK1032" s="22" t="s">
        <v>20</v>
      </c>
      <c r="AL1032" s="25" t="s">
        <v>20</v>
      </c>
      <c r="AM1032" s="25">
        <v>3</v>
      </c>
      <c r="AN1032" s="25">
        <v>205</v>
      </c>
      <c r="AO1032" s="25">
        <v>177</v>
      </c>
      <c r="AP1032" s="25">
        <v>110</v>
      </c>
      <c r="AQ1032" s="25">
        <v>2.133</v>
      </c>
      <c r="AR1032" s="94">
        <v>3.9909999999999998E-3</v>
      </c>
      <c r="AS1032" s="157">
        <v>44</v>
      </c>
      <c r="AT1032" s="93" t="s">
        <v>22</v>
      </c>
      <c r="AU1032" s="92" t="s">
        <v>22</v>
      </c>
      <c r="AV1032" s="91" t="s">
        <v>152</v>
      </c>
      <c r="AW1032" s="92" t="s">
        <v>152</v>
      </c>
      <c r="AX1032" s="92" t="s">
        <v>48</v>
      </c>
      <c r="AY1032" s="91" t="s">
        <v>152</v>
      </c>
      <c r="AZ1032" s="23"/>
      <c r="BA1032" s="25" t="s">
        <v>5518</v>
      </c>
      <c r="BB1032" t="s">
        <v>25</v>
      </c>
      <c r="BC1032" t="s">
        <v>2629</v>
      </c>
      <c r="BD1032" t="str">
        <f>IF(Z1032=BC1032,"OK")</f>
        <v>OK</v>
      </c>
      <c r="BE1032">
        <v>0.71099999999999997</v>
      </c>
      <c r="BF1032">
        <v>1.33E-3</v>
      </c>
      <c r="BG1032">
        <v>205</v>
      </c>
      <c r="BH1032">
        <v>177</v>
      </c>
      <c r="BI1032">
        <v>110</v>
      </c>
      <c r="BJ1032">
        <v>2.133</v>
      </c>
      <c r="BK1032">
        <v>3.9909999999999998E-3</v>
      </c>
      <c r="BN1032" s="183"/>
    </row>
    <row r="1033" spans="1:66" ht="25.5" x14ac:dyDescent="0.25">
      <c r="A1033" s="1"/>
      <c r="B1033" s="94">
        <v>1027</v>
      </c>
      <c r="C1033" s="43">
        <v>1070532</v>
      </c>
      <c r="D1033" s="25">
        <v>1014686</v>
      </c>
      <c r="E1033" s="36" t="s">
        <v>5517</v>
      </c>
      <c r="F1033" s="151" t="s">
        <v>652</v>
      </c>
      <c r="G1033" s="41"/>
      <c r="H1033" s="46" t="str">
        <f>IFERROR(IFERROR(IF(SEARCH("Usystems",$E1033)&gt;0,"Usystems"),IF(SEARCH("RIIFO",$E1033)&gt;0,"RIIFO","Uponor")),"Uponor")</f>
        <v>Uponor</v>
      </c>
      <c r="I1033" s="25">
        <f>IFERROR(MID($D1033,1,7)+0,"")</f>
        <v>1014686</v>
      </c>
      <c r="J1033" s="25" t="str">
        <f>IFERROR(MID($D1033,10,7)+0,"")</f>
        <v/>
      </c>
      <c r="K1033" s="25" t="str">
        <f>IFERROR(MID($D1033,19,7)+0,"")</f>
        <v/>
      </c>
      <c r="L1033" s="25" t="str">
        <f>IFERROR(MID($D1033,28,7)+0,"")</f>
        <v/>
      </c>
      <c r="M1033" s="25">
        <f>IF(IFERROR(MID($Q1033,1,7)+0,"")&lt;1130000,IF(INDEX(C:C,MATCH(LEFT(Q1033,7)+0,I:I,0))&lt;1130000,"",INDEX(C:C,MATCH(LEFT(Q1033,7)+0,I:I,0))),IFERROR(MID($Q1033,1,7)+0,""))</f>
        <v>1237211</v>
      </c>
      <c r="N1033" s="25" t="str">
        <f>IF(IFERROR(MID($Q1033,10,7)+0,"")&lt;1130000,"",IFERROR(MID($Q1033,10,7)+0,""))</f>
        <v/>
      </c>
      <c r="O1033" s="25" t="str">
        <f>IF(IFERROR(MID($Q1033,19,7)+0,"")&lt;1130000,"",IFERROR(MID($Q1033,19,7)+0,""))</f>
        <v/>
      </c>
      <c r="P1033" s="25">
        <f>IF(M1033="","",IF(N1033="",M1033,M1033&amp;", "&amp;N1033))</f>
        <v>1237211</v>
      </c>
      <c r="Q1033" s="25">
        <v>1237211</v>
      </c>
      <c r="R1033" s="25"/>
      <c r="S1033" s="35" t="s">
        <v>34</v>
      </c>
      <c r="T1033" s="25" t="s">
        <v>36</v>
      </c>
      <c r="U1033" s="185">
        <v>1169</v>
      </c>
      <c r="V1033" s="188">
        <v>1169</v>
      </c>
      <c r="W1033" s="189">
        <v>1169</v>
      </c>
      <c r="X1033" s="31">
        <v>1169</v>
      </c>
      <c r="Y1033" s="90">
        <f>IFERROR(ROUND(X1033/W1033-1,2),"")</f>
        <v>0</v>
      </c>
      <c r="Z1033" s="31">
        <f>IF(OR(S1033="VLD MLC components",S1033="VLD MLC pipes",S1033="VLD PEX components",S1033="VLD PEX pipes",S1033="VLD PHC components",S1033="VLD PHC pipes",S1033="Controls VLD"),"По запросу",X1033)</f>
        <v>1169</v>
      </c>
      <c r="AA1033" s="63">
        <f>ROUND(X1033/1.2,3)</f>
        <v>974.16700000000003</v>
      </c>
      <c r="AB1033" s="23">
        <v>974.16700000000003</v>
      </c>
      <c r="AC1033" s="190">
        <f>IFERROR(ROUND(AA1033/AB1033-1,2),"")</f>
        <v>0</v>
      </c>
      <c r="AD1033" s="25">
        <v>6.3E-2</v>
      </c>
      <c r="AE1033" s="25">
        <v>4.3000000000000002E-5</v>
      </c>
      <c r="AF1033" s="25">
        <v>0</v>
      </c>
      <c r="AG1033" s="25" t="s">
        <v>22</v>
      </c>
      <c r="AH1033" s="25">
        <v>0</v>
      </c>
      <c r="AI1033" s="25">
        <v>0</v>
      </c>
      <c r="AJ1033" s="25" t="s">
        <v>20</v>
      </c>
      <c r="AK1033" s="42" t="s">
        <v>19</v>
      </c>
      <c r="AL1033" s="25" t="s">
        <v>20</v>
      </c>
      <c r="AM1033" s="25">
        <v>20</v>
      </c>
      <c r="AN1033" s="25">
        <v>87</v>
      </c>
      <c r="AO1033" s="25">
        <v>67</v>
      </c>
      <c r="AP1033" s="25">
        <v>89</v>
      </c>
      <c r="AQ1033" s="25">
        <v>0.63</v>
      </c>
      <c r="AR1033" s="94">
        <v>5.1900000000000004E-4</v>
      </c>
      <c r="AS1033" s="157" t="s">
        <v>22</v>
      </c>
      <c r="AT1033" s="93">
        <v>43515</v>
      </c>
      <c r="AU1033" s="92" t="s">
        <v>22</v>
      </c>
      <c r="AV1033" s="91" t="s">
        <v>152</v>
      </c>
      <c r="AW1033" s="92" t="s">
        <v>48</v>
      </c>
      <c r="AX1033" s="92" t="s">
        <v>48</v>
      </c>
      <c r="AY1033" s="91" t="s">
        <v>152</v>
      </c>
      <c r="AZ1033" s="23"/>
      <c r="BA1033" s="25" t="s">
        <v>5516</v>
      </c>
      <c r="BB1033" t="s">
        <v>25</v>
      </c>
      <c r="BC1033" t="e">
        <v>#N/A</v>
      </c>
      <c r="BD1033" t="e">
        <f>IF(Z1033=BC1033,"OK")</f>
        <v>#N/A</v>
      </c>
      <c r="BE1033">
        <v>6.3E-2</v>
      </c>
      <c r="BF1033">
        <v>4.3000000000000002E-5</v>
      </c>
      <c r="BG1033">
        <v>87</v>
      </c>
      <c r="BH1033">
        <v>67</v>
      </c>
      <c r="BI1033">
        <v>89</v>
      </c>
      <c r="BJ1033">
        <v>0.63</v>
      </c>
      <c r="BK1033">
        <v>5.1900000000000004E-4</v>
      </c>
      <c r="BN1033" s="183"/>
    </row>
    <row r="1034" spans="1:66" ht="38.25" x14ac:dyDescent="0.25">
      <c r="A1034" s="1"/>
      <c r="B1034" s="94">
        <v>1028</v>
      </c>
      <c r="C1034" s="43">
        <v>1070533</v>
      </c>
      <c r="D1034" s="25">
        <v>1014729</v>
      </c>
      <c r="E1034" s="30" t="s">
        <v>5515</v>
      </c>
      <c r="F1034" s="151" t="s">
        <v>652</v>
      </c>
      <c r="G1034" s="41" t="s">
        <v>29</v>
      </c>
      <c r="H1034" s="46" t="str">
        <f>IFERROR(IFERROR(IF(SEARCH("Usystems",$E1034)&gt;0,"Usystems"),IF(SEARCH("RIIFO",$E1034)&gt;0,"RIIFO","Uponor")),"Uponor")</f>
        <v>Uponor</v>
      </c>
      <c r="I1034" s="25">
        <f>IFERROR(MID($D1034,1,7)+0,"")</f>
        <v>1014729</v>
      </c>
      <c r="J1034" s="25" t="str">
        <f>IFERROR(MID($D1034,10,7)+0,"")</f>
        <v/>
      </c>
      <c r="K1034" s="25" t="str">
        <f>IFERROR(MID($D1034,19,7)+0,"")</f>
        <v/>
      </c>
      <c r="L1034" s="25" t="str">
        <f>IFERROR(MID($D1034,28,7)+0,"")</f>
        <v/>
      </c>
      <c r="M1034" s="25">
        <f>IF(IFERROR(MID($Q1034,1,7)+0,"")&lt;1130000,IF(INDEX(C:C,MATCH(LEFT(Q1034,7)+0,I:I,0))&lt;1130000,"",INDEX(C:C,MATCH(LEFT(Q1034,7)+0,I:I,0))),IFERROR(MID($Q1034,1,7)+0,""))</f>
        <v>1237213</v>
      </c>
      <c r="N1034" s="25" t="str">
        <f>IF(IFERROR(MID($Q1034,10,7)+0,"")&lt;1130000,"",IFERROR(MID($Q1034,10,7)+0,""))</f>
        <v/>
      </c>
      <c r="O1034" s="25" t="str">
        <f>IF(IFERROR(MID($Q1034,19,7)+0,"")&lt;1130000,"",IFERROR(MID($Q1034,19,7)+0,""))</f>
        <v/>
      </c>
      <c r="P1034" s="25">
        <f>IF(M1034="","",IF(N1034="",M1034,M1034&amp;", "&amp;N1034))</f>
        <v>1237213</v>
      </c>
      <c r="Q1034" s="25">
        <v>1237213</v>
      </c>
      <c r="R1034" s="25"/>
      <c r="S1034" s="35" t="s">
        <v>34</v>
      </c>
      <c r="T1034" s="25" t="s">
        <v>36</v>
      </c>
      <c r="U1034" s="185">
        <v>1822</v>
      </c>
      <c r="V1034" s="188">
        <v>1822</v>
      </c>
      <c r="W1034" s="189">
        <v>1822</v>
      </c>
      <c r="X1034" s="31">
        <v>1822</v>
      </c>
      <c r="Y1034" s="90">
        <f>IFERROR(ROUND(X1034/W1034-1,2),"")</f>
        <v>0</v>
      </c>
      <c r="Z1034" s="31">
        <f>IF(OR(S1034="VLD MLC components",S1034="VLD MLC pipes",S1034="VLD PEX components",S1034="VLD PEX pipes",S1034="VLD PHC components",S1034="VLD PHC pipes",S1034="Controls VLD"),"По запросу",X1034)</f>
        <v>1822</v>
      </c>
      <c r="AA1034" s="63">
        <f>ROUND(X1034/1.2,3)</f>
        <v>1518.3330000000001</v>
      </c>
      <c r="AB1034" s="23">
        <v>1518.3330000000001</v>
      </c>
      <c r="AC1034" s="190">
        <f>IFERROR(ROUND(AA1034/AB1034-1,2),"")</f>
        <v>0</v>
      </c>
      <c r="AD1034" s="25">
        <v>8.2000000000000003E-2</v>
      </c>
      <c r="AE1034" s="25">
        <v>6.0000000000000002E-5</v>
      </c>
      <c r="AF1034" s="25">
        <v>80</v>
      </c>
      <c r="AG1034" s="25">
        <v>80</v>
      </c>
      <c r="AH1034" s="25">
        <v>100</v>
      </c>
      <c r="AI1034" s="25">
        <v>110</v>
      </c>
      <c r="AJ1034" s="25" t="s">
        <v>20</v>
      </c>
      <c r="AK1034" s="22" t="s">
        <v>20</v>
      </c>
      <c r="AL1034" s="25" t="s">
        <v>20</v>
      </c>
      <c r="AM1034" s="25">
        <v>10</v>
      </c>
      <c r="AN1034" s="25">
        <v>176</v>
      </c>
      <c r="AO1034" s="25">
        <v>67</v>
      </c>
      <c r="AP1034" s="25">
        <v>89</v>
      </c>
      <c r="AQ1034" s="25">
        <v>0.82</v>
      </c>
      <c r="AR1034" s="94">
        <v>1.049E-3</v>
      </c>
      <c r="AS1034" s="157">
        <v>110</v>
      </c>
      <c r="AT1034" s="93">
        <v>43515</v>
      </c>
      <c r="AU1034" s="92" t="s">
        <v>22</v>
      </c>
      <c r="AV1034" s="91" t="s">
        <v>152</v>
      </c>
      <c r="AW1034" s="92" t="s">
        <v>152</v>
      </c>
      <c r="AX1034" s="92" t="s">
        <v>48</v>
      </c>
      <c r="AY1034" s="91" t="s">
        <v>152</v>
      </c>
      <c r="AZ1034" s="23"/>
      <c r="BA1034" s="25" t="s">
        <v>5514</v>
      </c>
      <c r="BB1034" t="s">
        <v>25</v>
      </c>
      <c r="BC1034">
        <v>1822</v>
      </c>
      <c r="BD1034" t="str">
        <f>IF(Z1034=BC1034,"OK")</f>
        <v>OK</v>
      </c>
      <c r="BE1034">
        <v>8.2000000000000003E-2</v>
      </c>
      <c r="BF1034">
        <v>6.0000000000000002E-5</v>
      </c>
      <c r="BG1034">
        <v>176</v>
      </c>
      <c r="BH1034">
        <v>67</v>
      </c>
      <c r="BI1034">
        <v>89</v>
      </c>
      <c r="BJ1034">
        <v>0.82</v>
      </c>
      <c r="BK1034">
        <v>1.049E-3</v>
      </c>
      <c r="BN1034" s="183"/>
    </row>
    <row r="1035" spans="1:66" ht="25.5" x14ac:dyDescent="0.25">
      <c r="A1035" s="1"/>
      <c r="B1035" s="94">
        <v>1029</v>
      </c>
      <c r="C1035" s="43">
        <v>1070534</v>
      </c>
      <c r="D1035" s="25">
        <v>1014732</v>
      </c>
      <c r="E1035" s="30" t="s">
        <v>5513</v>
      </c>
      <c r="F1035" s="151" t="s">
        <v>757</v>
      </c>
      <c r="G1035" s="41"/>
      <c r="H1035" s="46" t="str">
        <f>IFERROR(IFERROR(IF(SEARCH("Usystems",$E1035)&gt;0,"Usystems"),IF(SEARCH("RIIFO",$E1035)&gt;0,"RIIFO","Uponor")),"Uponor")</f>
        <v>Uponor</v>
      </c>
      <c r="I1035" s="25">
        <f>IFERROR(MID($D1035,1,7)+0,"")</f>
        <v>1014732</v>
      </c>
      <c r="J1035" s="25" t="str">
        <f>IFERROR(MID($D1035,10,7)+0,"")</f>
        <v/>
      </c>
      <c r="K1035" s="25" t="str">
        <f>IFERROR(MID($D1035,19,7)+0,"")</f>
        <v/>
      </c>
      <c r="L1035" s="25" t="str">
        <f>IFERROR(MID($D1035,28,7)+0,"")</f>
        <v/>
      </c>
      <c r="M1035" s="25">
        <f>IF(IFERROR(MID($Q1035,1,7)+0,"")&lt;1130000,IF(INDEX(C:C,MATCH(LEFT(Q1035,7)+0,I:I,0))&lt;1130000,"",INDEX(C:C,MATCH(LEFT(Q1035,7)+0,I:I,0))),IFERROR(MID($Q1035,1,7)+0,""))</f>
        <v>1237214</v>
      </c>
      <c r="N1035" s="25" t="str">
        <f>IF(IFERROR(MID($Q1035,10,7)+0,"")&lt;1130000,"",IFERROR(MID($Q1035,10,7)+0,""))</f>
        <v/>
      </c>
      <c r="O1035" s="25" t="str">
        <f>IF(IFERROR(MID($Q1035,19,7)+0,"")&lt;1130000,"",IFERROR(MID($Q1035,19,7)+0,""))</f>
        <v/>
      </c>
      <c r="P1035" s="25">
        <f>IF(M1035="","",IF(N1035="",M1035,M1035&amp;", "&amp;N1035))</f>
        <v>1237214</v>
      </c>
      <c r="Q1035" s="25">
        <v>1237214</v>
      </c>
      <c r="R1035" s="25"/>
      <c r="S1035" s="35" t="s">
        <v>34</v>
      </c>
      <c r="T1035" s="25" t="s">
        <v>36</v>
      </c>
      <c r="U1035" s="185">
        <v>2090</v>
      </c>
      <c r="V1035" s="188">
        <v>2090</v>
      </c>
      <c r="W1035" s="189">
        <v>2090</v>
      </c>
      <c r="X1035" s="31">
        <v>2090</v>
      </c>
      <c r="Y1035" s="90">
        <f>IFERROR(ROUND(X1035/W1035-1,2),"")</f>
        <v>0</v>
      </c>
      <c r="Z1035" s="31">
        <f>IF(OR(S1035="VLD MLC components",S1035="VLD MLC pipes",S1035="VLD PEX components",S1035="VLD PEX pipes",S1035="VLD PHC components",S1035="VLD PHC pipes",S1035="Controls VLD"),"По запросу",X1035)</f>
        <v>2090</v>
      </c>
      <c r="AA1035" s="63">
        <f>ROUND(X1035/1.2,3)</f>
        <v>1741.6669999999999</v>
      </c>
      <c r="AB1035" s="23">
        <v>1741.6669999999999</v>
      </c>
      <c r="AC1035" s="190">
        <f>IFERROR(ROUND(AA1035/AB1035-1,2),"")</f>
        <v>0</v>
      </c>
      <c r="AD1035" s="25">
        <v>0.10100000000000001</v>
      </c>
      <c r="AE1035" s="25">
        <v>6.7999999999999999E-5</v>
      </c>
      <c r="AF1035" s="25">
        <v>0</v>
      </c>
      <c r="AG1035" s="25" t="s">
        <v>22</v>
      </c>
      <c r="AH1035" s="25">
        <v>0</v>
      </c>
      <c r="AI1035" s="25">
        <v>0</v>
      </c>
      <c r="AJ1035" s="25" t="s">
        <v>20</v>
      </c>
      <c r="AK1035" s="42" t="s">
        <v>19</v>
      </c>
      <c r="AL1035" s="25" t="s">
        <v>20</v>
      </c>
      <c r="AM1035" s="25">
        <v>10</v>
      </c>
      <c r="AN1035" s="25">
        <v>176</v>
      </c>
      <c r="AO1035" s="25">
        <v>67</v>
      </c>
      <c r="AP1035" s="25">
        <v>89</v>
      </c>
      <c r="AQ1035" s="25">
        <v>1.01</v>
      </c>
      <c r="AR1035" s="94">
        <v>1.049E-3</v>
      </c>
      <c r="AS1035" s="157" t="s">
        <v>22</v>
      </c>
      <c r="AT1035" s="93">
        <v>43515</v>
      </c>
      <c r="AU1035" s="92" t="s">
        <v>22</v>
      </c>
      <c r="AV1035" s="91" t="s">
        <v>152</v>
      </c>
      <c r="AW1035" s="92" t="s">
        <v>152</v>
      </c>
      <c r="AX1035" s="92" t="s">
        <v>48</v>
      </c>
      <c r="AY1035" s="91" t="s">
        <v>152</v>
      </c>
      <c r="AZ1035" s="23"/>
      <c r="BA1035" s="25" t="s">
        <v>5512</v>
      </c>
      <c r="BB1035" t="s">
        <v>25</v>
      </c>
      <c r="BC1035" t="e">
        <v>#N/A</v>
      </c>
      <c r="BD1035" t="e">
        <f>IF(Z1035=BC1035,"OK")</f>
        <v>#N/A</v>
      </c>
      <c r="BE1035">
        <v>0.10100000000000001</v>
      </c>
      <c r="BF1035">
        <v>6.7999999999999999E-5</v>
      </c>
      <c r="BG1035">
        <v>176</v>
      </c>
      <c r="BH1035">
        <v>67</v>
      </c>
      <c r="BI1035">
        <v>89</v>
      </c>
      <c r="BJ1035">
        <v>1.01</v>
      </c>
      <c r="BK1035">
        <v>1.049E-3</v>
      </c>
      <c r="BN1035" s="183"/>
    </row>
    <row r="1036" spans="1:66" ht="25.5" x14ac:dyDescent="0.25">
      <c r="A1036" s="1"/>
      <c r="B1036" s="94">
        <v>1030</v>
      </c>
      <c r="C1036" s="43">
        <v>1070535</v>
      </c>
      <c r="D1036" s="25">
        <v>1014751</v>
      </c>
      <c r="E1036" s="30" t="s">
        <v>5511</v>
      </c>
      <c r="F1036" s="151" t="s">
        <v>757</v>
      </c>
      <c r="G1036" s="41"/>
      <c r="H1036" s="46" t="str">
        <f>IFERROR(IFERROR(IF(SEARCH("Usystems",$E1036)&gt;0,"Usystems"),IF(SEARCH("RIIFO",$E1036)&gt;0,"RIIFO","Uponor")),"Uponor")</f>
        <v>Uponor</v>
      </c>
      <c r="I1036" s="25">
        <f>IFERROR(MID($D1036,1,7)+0,"")</f>
        <v>1014751</v>
      </c>
      <c r="J1036" s="25" t="str">
        <f>IFERROR(MID($D1036,10,7)+0,"")</f>
        <v/>
      </c>
      <c r="K1036" s="25" t="str">
        <f>IFERROR(MID($D1036,19,7)+0,"")</f>
        <v/>
      </c>
      <c r="L1036" s="25" t="str">
        <f>IFERROR(MID($D1036,28,7)+0,"")</f>
        <v/>
      </c>
      <c r="M1036" s="25" t="str">
        <f>IF(IFERROR(MID($Q1036,1,7)+0,"")&lt;1130000,IF(INDEX(C:C,MATCH(LEFT(Q1036,7)+0,I:I,0))&lt;1130000,"",INDEX(C:C,MATCH(LEFT(Q1036,7)+0,I:I,0))),IFERROR(MID($Q1036,1,7)+0,""))</f>
        <v/>
      </c>
      <c r="N1036" s="25" t="str">
        <f>IF(IFERROR(MID($Q1036,10,7)+0,"")&lt;1130000,"",IFERROR(MID($Q1036,10,7)+0,""))</f>
        <v/>
      </c>
      <c r="O1036" s="25" t="str">
        <f>IF(IFERROR(MID($Q1036,19,7)+0,"")&lt;1130000,"",IFERROR(MID($Q1036,19,7)+0,""))</f>
        <v/>
      </c>
      <c r="P1036" s="25" t="str">
        <f>IF(M1036="","",IF(N1036="",M1036,M1036&amp;", "&amp;N1036))</f>
        <v/>
      </c>
      <c r="Q1036" s="25"/>
      <c r="R1036" s="25"/>
      <c r="S1036" s="35" t="s">
        <v>34</v>
      </c>
      <c r="T1036" s="25" t="s">
        <v>36</v>
      </c>
      <c r="U1036" s="185">
        <v>2683</v>
      </c>
      <c r="V1036" s="188">
        <v>2683</v>
      </c>
      <c r="W1036" s="189">
        <v>2683</v>
      </c>
      <c r="X1036" s="31">
        <v>2683</v>
      </c>
      <c r="Y1036" s="90">
        <f>IFERROR(ROUND(X1036/W1036-1,2),"")</f>
        <v>0</v>
      </c>
      <c r="Z1036" s="31">
        <f>IF(OR(S1036="VLD MLC components",S1036="VLD MLC pipes",S1036="VLD PEX components",S1036="VLD PEX pipes",S1036="VLD PHC components",S1036="VLD PHC pipes",S1036="Controls VLD"),"По запросу",X1036)</f>
        <v>2683</v>
      </c>
      <c r="AA1036" s="63">
        <f>ROUND(X1036/1.2,3)</f>
        <v>2235.8330000000001</v>
      </c>
      <c r="AB1036" s="23">
        <v>2235.8330000000001</v>
      </c>
      <c r="AC1036" s="190">
        <f>IFERROR(ROUND(AA1036/AB1036-1,2),"")</f>
        <v>0</v>
      </c>
      <c r="AD1036" s="25">
        <v>0.14299999999999999</v>
      </c>
      <c r="AE1036" s="25">
        <v>1.03E-4</v>
      </c>
      <c r="AF1036" s="25">
        <v>0</v>
      </c>
      <c r="AG1036" s="25" t="s">
        <v>22</v>
      </c>
      <c r="AH1036" s="25">
        <v>0</v>
      </c>
      <c r="AI1036" s="25">
        <v>0</v>
      </c>
      <c r="AJ1036" s="25" t="s">
        <v>20</v>
      </c>
      <c r="AK1036" s="42" t="s">
        <v>19</v>
      </c>
      <c r="AL1036" s="25" t="s">
        <v>20</v>
      </c>
      <c r="AM1036" s="25">
        <v>5</v>
      </c>
      <c r="AN1036" s="25">
        <v>176</v>
      </c>
      <c r="AO1036" s="25">
        <v>67</v>
      </c>
      <c r="AP1036" s="25">
        <v>89</v>
      </c>
      <c r="AQ1036" s="25">
        <v>0.71499999999999997</v>
      </c>
      <c r="AR1036" s="94">
        <v>1.049E-3</v>
      </c>
      <c r="AS1036" s="157" t="s">
        <v>22</v>
      </c>
      <c r="AT1036" s="93">
        <v>43515</v>
      </c>
      <c r="AU1036" s="92" t="s">
        <v>22</v>
      </c>
      <c r="AV1036" s="91" t="s">
        <v>152</v>
      </c>
      <c r="AW1036" s="92" t="s">
        <v>48</v>
      </c>
      <c r="AX1036" s="92" t="s">
        <v>48</v>
      </c>
      <c r="AY1036" s="91" t="s">
        <v>152</v>
      </c>
      <c r="AZ1036" s="23"/>
      <c r="BA1036" s="25" t="s">
        <v>4706</v>
      </c>
      <c r="BB1036" t="s">
        <v>25</v>
      </c>
      <c r="BC1036" t="e">
        <v>#N/A</v>
      </c>
      <c r="BD1036" t="e">
        <f>IF(Z1036=BC1036,"OK")</f>
        <v>#N/A</v>
      </c>
      <c r="BE1036">
        <v>0.14299999999999999</v>
      </c>
      <c r="BF1036">
        <v>1.03E-4</v>
      </c>
      <c r="BG1036">
        <v>176</v>
      </c>
      <c r="BH1036">
        <v>67</v>
      </c>
      <c r="BI1036">
        <v>89</v>
      </c>
      <c r="BJ1036">
        <v>0.71499999999999997</v>
      </c>
      <c r="BK1036">
        <v>1.049E-3</v>
      </c>
      <c r="BN1036" s="183"/>
    </row>
    <row r="1037" spans="1:66" ht="25.5" x14ac:dyDescent="0.25">
      <c r="A1037" s="1"/>
      <c r="B1037" s="94">
        <v>1031</v>
      </c>
      <c r="C1037" s="43">
        <v>1070536</v>
      </c>
      <c r="D1037" s="25">
        <v>1014755</v>
      </c>
      <c r="E1037" s="30" t="s">
        <v>5510</v>
      </c>
      <c r="F1037" s="151" t="s">
        <v>652</v>
      </c>
      <c r="G1037" s="41"/>
      <c r="H1037" s="46" t="str">
        <f>IFERROR(IFERROR(IF(SEARCH("Usystems",$E1037)&gt;0,"Usystems"),IF(SEARCH("RIIFO",$E1037)&gt;0,"RIIFO","Uponor")),"Uponor")</f>
        <v>Uponor</v>
      </c>
      <c r="I1037" s="25">
        <f>IFERROR(MID($D1037,1,7)+0,"")</f>
        <v>1014755</v>
      </c>
      <c r="J1037" s="25" t="str">
        <f>IFERROR(MID($D1037,10,7)+0,"")</f>
        <v/>
      </c>
      <c r="K1037" s="25" t="str">
        <f>IFERROR(MID($D1037,19,7)+0,"")</f>
        <v/>
      </c>
      <c r="L1037" s="25" t="str">
        <f>IFERROR(MID($D1037,28,7)+0,"")</f>
        <v/>
      </c>
      <c r="M1037" s="25" t="str">
        <f>IF(IFERROR(MID($Q1037,1,7)+0,"")&lt;1130000,IF(INDEX(C:C,MATCH(LEFT(Q1037,7)+0,I:I,0))&lt;1130000,"",INDEX(C:C,MATCH(LEFT(Q1037,7)+0,I:I,0))),IFERROR(MID($Q1037,1,7)+0,""))</f>
        <v/>
      </c>
      <c r="N1037" s="25" t="str">
        <f>IF(IFERROR(MID($Q1037,10,7)+0,"")&lt;1130000,"",IFERROR(MID($Q1037,10,7)+0,""))</f>
        <v/>
      </c>
      <c r="O1037" s="25" t="str">
        <f>IF(IFERROR(MID($Q1037,19,7)+0,"")&lt;1130000,"",IFERROR(MID($Q1037,19,7)+0,""))</f>
        <v/>
      </c>
      <c r="P1037" s="25" t="str">
        <f>IF(M1037="","",IF(N1037="",M1037,M1037&amp;", "&amp;N1037))</f>
        <v/>
      </c>
      <c r="Q1037" s="25"/>
      <c r="R1037" s="25"/>
      <c r="S1037" s="35" t="s">
        <v>34</v>
      </c>
      <c r="T1037" s="25" t="s">
        <v>36</v>
      </c>
      <c r="U1037" s="185">
        <v>3262</v>
      </c>
      <c r="V1037" s="188">
        <v>3262</v>
      </c>
      <c r="W1037" s="189">
        <v>3262</v>
      </c>
      <c r="X1037" s="31">
        <v>3262</v>
      </c>
      <c r="Y1037" s="90">
        <f>IFERROR(ROUND(X1037/W1037-1,2),"")</f>
        <v>0</v>
      </c>
      <c r="Z1037" s="31">
        <f>IF(OR(S1037="VLD MLC components",S1037="VLD MLC pipes",S1037="VLD PEX components",S1037="VLD PEX pipes",S1037="VLD PHC components",S1037="VLD PHC pipes",S1037="Controls VLD"),"По запросу",X1037)</f>
        <v>3262</v>
      </c>
      <c r="AA1037" s="63">
        <f>ROUND(X1037/1.2,3)</f>
        <v>2718.3330000000001</v>
      </c>
      <c r="AB1037" s="23">
        <v>2718.3330000000001</v>
      </c>
      <c r="AC1037" s="190">
        <f>IFERROR(ROUND(AA1037/AB1037-1,2),"")</f>
        <v>0</v>
      </c>
      <c r="AD1037" s="25">
        <v>0.254</v>
      </c>
      <c r="AE1037" s="25">
        <v>1.3899999999999999E-4</v>
      </c>
      <c r="AF1037" s="25">
        <v>0</v>
      </c>
      <c r="AG1037" s="25" t="s">
        <v>22</v>
      </c>
      <c r="AH1037" s="25">
        <v>0</v>
      </c>
      <c r="AI1037" s="25">
        <v>0</v>
      </c>
      <c r="AJ1037" s="25" t="s">
        <v>20</v>
      </c>
      <c r="AK1037" s="42" t="s">
        <v>19</v>
      </c>
      <c r="AL1037" s="25" t="s">
        <v>20</v>
      </c>
      <c r="AM1037" s="25">
        <v>5</v>
      </c>
      <c r="AN1037" s="25">
        <v>176</v>
      </c>
      <c r="AO1037" s="25">
        <v>67</v>
      </c>
      <c r="AP1037" s="25">
        <v>89</v>
      </c>
      <c r="AQ1037" s="25">
        <v>1.27</v>
      </c>
      <c r="AR1037" s="94">
        <v>1.049E-3</v>
      </c>
      <c r="AS1037" s="157" t="s">
        <v>22</v>
      </c>
      <c r="AT1037" s="93">
        <v>43515</v>
      </c>
      <c r="AU1037" s="92" t="s">
        <v>22</v>
      </c>
      <c r="AV1037" s="91" t="s">
        <v>152</v>
      </c>
      <c r="AW1037" s="92" t="s">
        <v>152</v>
      </c>
      <c r="AX1037" s="92" t="s">
        <v>48</v>
      </c>
      <c r="AY1037" s="91" t="s">
        <v>152</v>
      </c>
      <c r="AZ1037" s="23"/>
      <c r="BA1037" s="25" t="s">
        <v>5509</v>
      </c>
      <c r="BB1037" t="s">
        <v>25</v>
      </c>
      <c r="BC1037" t="e">
        <v>#N/A</v>
      </c>
      <c r="BD1037" t="e">
        <f>IF(Z1037=BC1037,"OK")</f>
        <v>#N/A</v>
      </c>
      <c r="BE1037">
        <v>0.254</v>
      </c>
      <c r="BF1037">
        <v>1.3899999999999999E-4</v>
      </c>
      <c r="BG1037">
        <v>176</v>
      </c>
      <c r="BH1037">
        <v>67</v>
      </c>
      <c r="BI1037">
        <v>89</v>
      </c>
      <c r="BJ1037">
        <v>1.27</v>
      </c>
      <c r="BK1037">
        <v>1.049E-3</v>
      </c>
      <c r="BN1037" s="183"/>
    </row>
    <row r="1038" spans="1:66" ht="25.5" x14ac:dyDescent="0.25">
      <c r="A1038" s="1"/>
      <c r="B1038" s="94">
        <v>1032</v>
      </c>
      <c r="C1038" s="43">
        <v>1070537</v>
      </c>
      <c r="D1038" s="25">
        <v>1014770</v>
      </c>
      <c r="E1038" s="30" t="s">
        <v>5508</v>
      </c>
      <c r="F1038" s="151" t="s">
        <v>757</v>
      </c>
      <c r="G1038" s="41" t="s">
        <v>585</v>
      </c>
      <c r="H1038" s="46" t="str">
        <f>IFERROR(IFERROR(IF(SEARCH("Usystems",$E1038)&gt;0,"Usystems"),IF(SEARCH("RIIFO",$E1038)&gt;0,"RIIFO","Uponor")),"Uponor")</f>
        <v>Uponor</v>
      </c>
      <c r="I1038" s="25">
        <f>IFERROR(MID($D1038,1,7)+0,"")</f>
        <v>1014770</v>
      </c>
      <c r="J1038" s="25" t="str">
        <f>IFERROR(MID($D1038,10,7)+0,"")</f>
        <v/>
      </c>
      <c r="K1038" s="25" t="str">
        <f>IFERROR(MID($D1038,19,7)+0,"")</f>
        <v/>
      </c>
      <c r="L1038" s="25" t="str">
        <f>IFERROR(MID($D1038,28,7)+0,"")</f>
        <v/>
      </c>
      <c r="M1038" s="25" t="str">
        <f>IF(IFERROR(MID($Q1038,1,7)+0,"")&lt;1130000,IF(INDEX(C:C,MATCH(LEFT(Q1038,7)+0,I:I,0))&lt;1130000,"",INDEX(C:C,MATCH(LEFT(Q1038,7)+0,I:I,0))),IFERROR(MID($Q1038,1,7)+0,""))</f>
        <v/>
      </c>
      <c r="N1038" s="25" t="str">
        <f>IF(IFERROR(MID($Q1038,10,7)+0,"")&lt;1130000,"",IFERROR(MID($Q1038,10,7)+0,""))</f>
        <v/>
      </c>
      <c r="O1038" s="25" t="str">
        <f>IF(IFERROR(MID($Q1038,19,7)+0,"")&lt;1130000,"",IFERROR(MID($Q1038,19,7)+0,""))</f>
        <v/>
      </c>
      <c r="P1038" s="25" t="str">
        <f>IF(M1038="","",IF(N1038="",M1038,M1038&amp;", "&amp;N1038))</f>
        <v/>
      </c>
      <c r="Q1038" s="25"/>
      <c r="R1038" s="25"/>
      <c r="S1038" s="35" t="s">
        <v>34</v>
      </c>
      <c r="T1038" s="25" t="s">
        <v>36</v>
      </c>
      <c r="U1038" s="185">
        <v>4018</v>
      </c>
      <c r="V1038" s="188">
        <v>4018</v>
      </c>
      <c r="W1038" s="189">
        <v>4018</v>
      </c>
      <c r="X1038" s="31">
        <v>4018</v>
      </c>
      <c r="Y1038" s="90">
        <f>IFERROR(ROUND(X1038/W1038-1,2),"")</f>
        <v>0</v>
      </c>
      <c r="Z1038" s="31">
        <f>IF(OR(S1038="VLD MLC components",S1038="VLD MLC pipes",S1038="VLD PEX components",S1038="VLD PEX pipes",S1038="VLD PHC components",S1038="VLD PHC pipes",S1038="Controls VLD"),"По запросу",X1038)</f>
        <v>4018</v>
      </c>
      <c r="AA1038" s="63">
        <f>ROUND(X1038/1.2,3)</f>
        <v>3348.3330000000001</v>
      </c>
      <c r="AB1038" s="23">
        <v>3348.3330000000001</v>
      </c>
      <c r="AC1038" s="190">
        <f>IFERROR(ROUND(AA1038/AB1038-1,2),"")</f>
        <v>0</v>
      </c>
      <c r="AD1038" s="25">
        <v>0.22700000000000001</v>
      </c>
      <c r="AE1038" s="25">
        <v>1.6799999999999999E-4</v>
      </c>
      <c r="AF1038" s="25">
        <v>10</v>
      </c>
      <c r="AG1038" s="25">
        <v>10</v>
      </c>
      <c r="AH1038" s="25">
        <v>10</v>
      </c>
      <c r="AI1038" s="25">
        <v>10</v>
      </c>
      <c r="AJ1038" s="25" t="s">
        <v>20</v>
      </c>
      <c r="AK1038" s="22" t="s">
        <v>20</v>
      </c>
      <c r="AL1038" s="25" t="s">
        <v>20</v>
      </c>
      <c r="AM1038" s="25">
        <v>5</v>
      </c>
      <c r="AN1038" s="25">
        <v>176</v>
      </c>
      <c r="AO1038" s="25">
        <v>67</v>
      </c>
      <c r="AP1038" s="25">
        <v>89</v>
      </c>
      <c r="AQ1038" s="25">
        <v>1.135</v>
      </c>
      <c r="AR1038" s="94">
        <v>1.049E-3</v>
      </c>
      <c r="AS1038" s="157">
        <v>10</v>
      </c>
      <c r="AT1038" s="93">
        <v>43515</v>
      </c>
      <c r="AU1038" s="92" t="s">
        <v>22</v>
      </c>
      <c r="AV1038" s="91" t="s">
        <v>152</v>
      </c>
      <c r="AW1038" s="92" t="s">
        <v>152</v>
      </c>
      <c r="AX1038" s="92" t="s">
        <v>48</v>
      </c>
      <c r="AY1038" s="91" t="s">
        <v>152</v>
      </c>
      <c r="AZ1038" s="23"/>
      <c r="BA1038" s="25" t="s">
        <v>5507</v>
      </c>
      <c r="BB1038" t="s">
        <v>25</v>
      </c>
      <c r="BC1038">
        <v>4018</v>
      </c>
      <c r="BD1038" t="str">
        <f>IF(Z1038=BC1038,"OK")</f>
        <v>OK</v>
      </c>
      <c r="BE1038">
        <v>0.22700000000000001</v>
      </c>
      <c r="BF1038">
        <v>1.6799999999999999E-4</v>
      </c>
      <c r="BG1038">
        <v>176</v>
      </c>
      <c r="BH1038">
        <v>67</v>
      </c>
      <c r="BI1038">
        <v>89</v>
      </c>
      <c r="BJ1038">
        <v>1.135</v>
      </c>
      <c r="BK1038">
        <v>1.049E-3</v>
      </c>
      <c r="BN1038" s="183"/>
    </row>
    <row r="1039" spans="1:66" ht="25.5" x14ac:dyDescent="0.25">
      <c r="A1039" s="1"/>
      <c r="B1039" s="94">
        <v>1033</v>
      </c>
      <c r="C1039" s="43">
        <v>1046909</v>
      </c>
      <c r="D1039" s="37">
        <v>1014783</v>
      </c>
      <c r="E1039" s="27" t="s">
        <v>5506</v>
      </c>
      <c r="F1039" s="151" t="s">
        <v>21</v>
      </c>
      <c r="G1039" s="34"/>
      <c r="H1039" s="46" t="str">
        <f>IFERROR(IFERROR(IF(SEARCH("Usystems",$E1039)&gt;0,"Usystems"),IF(SEARCH("RIIFO",$E1039)&gt;0,"RIIFO","Uponor")),"Uponor")</f>
        <v>Uponor</v>
      </c>
      <c r="I1039" s="25">
        <f>IFERROR(MID($D1039,1,7)+0,"")</f>
        <v>1014783</v>
      </c>
      <c r="J1039" s="25" t="str">
        <f>IFERROR(MID($D1039,10,7)+0,"")</f>
        <v/>
      </c>
      <c r="K1039" s="25" t="str">
        <f>IFERROR(MID($D1039,19,7)+0,"")</f>
        <v/>
      </c>
      <c r="L1039" s="25" t="str">
        <f>IFERROR(MID($D1039,28,7)+0,"")</f>
        <v/>
      </c>
      <c r="M1039" s="25" t="str">
        <f>IF(IFERROR(MID($Q1039,1,7)+0,"")&lt;1130000,IF(INDEX(C:C,MATCH(LEFT(Q1039,7)+0,I:I,0))&lt;1130000,"",INDEX(C:C,MATCH(LEFT(Q1039,7)+0,I:I,0))),IFERROR(MID($Q1039,1,7)+0,""))</f>
        <v/>
      </c>
      <c r="N1039" s="25" t="str">
        <f>IF(IFERROR(MID($Q1039,10,7)+0,"")&lt;1130000,"",IFERROR(MID($Q1039,10,7)+0,""))</f>
        <v/>
      </c>
      <c r="O1039" s="25" t="str">
        <f>IF(IFERROR(MID($Q1039,19,7)+0,"")&lt;1130000,"",IFERROR(MID($Q1039,19,7)+0,""))</f>
        <v/>
      </c>
      <c r="P1039" s="25" t="str">
        <f>IF(M1039="","",IF(N1039="",M1039,M1039&amp;", "&amp;N1039))</f>
        <v/>
      </c>
      <c r="Q1039" s="44" t="s">
        <v>22</v>
      </c>
      <c r="R1039" s="44"/>
      <c r="S1039" s="35" t="s">
        <v>34</v>
      </c>
      <c r="T1039" s="25" t="s">
        <v>36</v>
      </c>
      <c r="U1039" s="185">
        <v>6907</v>
      </c>
      <c r="V1039" s="188">
        <v>6907</v>
      </c>
      <c r="W1039" s="189">
        <v>6907</v>
      </c>
      <c r="X1039" s="31">
        <v>6907</v>
      </c>
      <c r="Y1039" s="90">
        <f>IFERROR(ROUND(X1039/W1039-1,2),"")</f>
        <v>0</v>
      </c>
      <c r="Z1039" s="31">
        <f>IF(OR(S1039="VLD MLC components",S1039="VLD MLC pipes",S1039="VLD PEX components",S1039="VLD PEX pipes",S1039="VLD PHC components",S1039="VLD PHC pipes",S1039="Controls VLD"),"По запросу",X1039)</f>
        <v>6907</v>
      </c>
      <c r="AA1039" s="63">
        <f>ROUND(X1039/1.2,3)</f>
        <v>5755.8329999999996</v>
      </c>
      <c r="AB1039" s="23">
        <v>5755.8329999999996</v>
      </c>
      <c r="AC1039" s="190">
        <f>IFERROR(ROUND(AA1039/AB1039-1,2),"")</f>
        <v>0</v>
      </c>
      <c r="AD1039" s="25">
        <v>0.42</v>
      </c>
      <c r="AE1039" s="25">
        <v>9.8999999999999999E-4</v>
      </c>
      <c r="AF1039" s="25">
        <v>0</v>
      </c>
      <c r="AG1039" s="25" t="s">
        <v>22</v>
      </c>
      <c r="AH1039" s="25">
        <v>0</v>
      </c>
      <c r="AI1039" s="25">
        <v>0</v>
      </c>
      <c r="AJ1039" s="25" t="s">
        <v>20</v>
      </c>
      <c r="AK1039" s="42" t="s">
        <v>19</v>
      </c>
      <c r="AL1039" s="25" t="s">
        <v>20</v>
      </c>
      <c r="AM1039" s="25">
        <v>5</v>
      </c>
      <c r="AN1039" s="25">
        <v>250</v>
      </c>
      <c r="AO1039" s="25">
        <v>180</v>
      </c>
      <c r="AP1039" s="25">
        <v>110</v>
      </c>
      <c r="AQ1039" s="25">
        <v>2.1</v>
      </c>
      <c r="AR1039" s="94">
        <v>4.9500000000000004E-3</v>
      </c>
      <c r="AS1039" s="157" t="s">
        <v>22</v>
      </c>
      <c r="AT1039" s="93" t="s">
        <v>22</v>
      </c>
      <c r="AU1039" s="92" t="s">
        <v>22</v>
      </c>
      <c r="AV1039" s="91" t="s">
        <v>48</v>
      </c>
      <c r="AW1039" s="92" t="s">
        <v>48</v>
      </c>
      <c r="AX1039" s="92" t="s">
        <v>48</v>
      </c>
      <c r="AY1039" s="91" t="s">
        <v>152</v>
      </c>
      <c r="AZ1039" s="23"/>
      <c r="BA1039" s="25">
        <v>0</v>
      </c>
      <c r="BB1039" t="s">
        <v>48</v>
      </c>
      <c r="BC1039" t="e">
        <v>#N/A</v>
      </c>
      <c r="BD1039" t="e">
        <f>IF(Z1039=BC1039,"OK")</f>
        <v>#N/A</v>
      </c>
      <c r="BE1039">
        <v>0.42</v>
      </c>
      <c r="BF1039">
        <v>9.8999999999999999E-4</v>
      </c>
      <c r="BG1039">
        <v>250</v>
      </c>
      <c r="BH1039">
        <v>180</v>
      </c>
      <c r="BI1039">
        <v>110</v>
      </c>
      <c r="BJ1039">
        <v>2.1</v>
      </c>
      <c r="BK1039">
        <v>4.9500000000000004E-3</v>
      </c>
      <c r="BN1039" s="183"/>
    </row>
    <row r="1040" spans="1:66" ht="38.25" x14ac:dyDescent="0.25">
      <c r="A1040" s="1"/>
      <c r="B1040" s="94">
        <v>1034</v>
      </c>
      <c r="C1040" s="43">
        <v>1070539</v>
      </c>
      <c r="D1040" s="25">
        <v>1014692</v>
      </c>
      <c r="E1040" s="30" t="s">
        <v>5505</v>
      </c>
      <c r="F1040" s="151" t="s">
        <v>652</v>
      </c>
      <c r="G1040" s="41" t="s">
        <v>29</v>
      </c>
      <c r="H1040" s="46" t="str">
        <f>IFERROR(IFERROR(IF(SEARCH("Usystems",$E1040)&gt;0,"Usystems"),IF(SEARCH("RIIFO",$E1040)&gt;0,"RIIFO","Uponor")),"Uponor")</f>
        <v>Uponor</v>
      </c>
      <c r="I1040" s="25">
        <f>IFERROR(MID($D1040,1,7)+0,"")</f>
        <v>1014692</v>
      </c>
      <c r="J1040" s="25" t="str">
        <f>IFERROR(MID($D1040,10,7)+0,"")</f>
        <v/>
      </c>
      <c r="K1040" s="25" t="str">
        <f>IFERROR(MID($D1040,19,7)+0,"")</f>
        <v/>
      </c>
      <c r="L1040" s="25" t="str">
        <f>IFERROR(MID($D1040,28,7)+0,"")</f>
        <v/>
      </c>
      <c r="M1040" s="25">
        <f>IF(IFERROR(MID($Q1040,1,7)+0,"")&lt;1130000,IF(INDEX(C:C,MATCH(LEFT(Q1040,7)+0,I:I,0))&lt;1130000,"",INDEX(C:C,MATCH(LEFT(Q1040,7)+0,I:I,0))),IFERROR(MID($Q1040,1,7)+0,""))</f>
        <v>1237221</v>
      </c>
      <c r="N1040" s="25" t="str">
        <f>IF(IFERROR(MID($Q1040,10,7)+0,"")&lt;1130000,"",IFERROR(MID($Q1040,10,7)+0,""))</f>
        <v/>
      </c>
      <c r="O1040" s="25" t="str">
        <f>IF(IFERROR(MID($Q1040,19,7)+0,"")&lt;1130000,"",IFERROR(MID($Q1040,19,7)+0,""))</f>
        <v/>
      </c>
      <c r="P1040" s="25">
        <f>IF(M1040="","",IF(N1040="",M1040,M1040&amp;", "&amp;N1040))</f>
        <v>1237221</v>
      </c>
      <c r="Q1040" s="25">
        <v>1237221</v>
      </c>
      <c r="R1040" s="25"/>
      <c r="S1040" s="35" t="s">
        <v>34</v>
      </c>
      <c r="T1040" s="25" t="s">
        <v>36</v>
      </c>
      <c r="U1040" s="185">
        <v>1169</v>
      </c>
      <c r="V1040" s="188">
        <v>1308</v>
      </c>
      <c r="W1040" s="189">
        <v>1308</v>
      </c>
      <c r="X1040" s="31">
        <v>1308</v>
      </c>
      <c r="Y1040" s="90">
        <f>IFERROR(ROUND(X1040/W1040-1,2),"")</f>
        <v>0</v>
      </c>
      <c r="Z1040" s="31">
        <f>IF(OR(S1040="VLD MLC components",S1040="VLD MLC pipes",S1040="VLD PEX components",S1040="VLD PEX pipes",S1040="VLD PHC components",S1040="VLD PHC pipes",S1040="Controls VLD"),"По запросу",X1040)</f>
        <v>1308</v>
      </c>
      <c r="AA1040" s="63">
        <f>ROUND(X1040/1.2,3)</f>
        <v>1090</v>
      </c>
      <c r="AB1040" s="23">
        <v>1090</v>
      </c>
      <c r="AC1040" s="190">
        <f>IFERROR(ROUND(AA1040/AB1040-1,2),"")</f>
        <v>0</v>
      </c>
      <c r="AD1040" s="25">
        <v>0.08</v>
      </c>
      <c r="AE1040" s="25">
        <v>5.8E-5</v>
      </c>
      <c r="AF1040" s="25">
        <v>20</v>
      </c>
      <c r="AG1040" s="25">
        <v>20</v>
      </c>
      <c r="AH1040" s="25">
        <v>30</v>
      </c>
      <c r="AI1040" s="25">
        <v>50</v>
      </c>
      <c r="AJ1040" s="25" t="s">
        <v>20</v>
      </c>
      <c r="AK1040" s="22" t="s">
        <v>20</v>
      </c>
      <c r="AL1040" s="25" t="s">
        <v>20</v>
      </c>
      <c r="AM1040" s="25">
        <v>10</v>
      </c>
      <c r="AN1040" s="25">
        <v>176</v>
      </c>
      <c r="AO1040" s="25">
        <v>67</v>
      </c>
      <c r="AP1040" s="25">
        <v>89</v>
      </c>
      <c r="AQ1040" s="25">
        <v>0.8</v>
      </c>
      <c r="AR1040" s="94">
        <v>1.049E-3</v>
      </c>
      <c r="AS1040" s="157">
        <v>50</v>
      </c>
      <c r="AT1040" s="93">
        <v>43515</v>
      </c>
      <c r="AU1040" s="92" t="s">
        <v>22</v>
      </c>
      <c r="AV1040" s="91" t="s">
        <v>152</v>
      </c>
      <c r="AW1040" s="92" t="s">
        <v>48</v>
      </c>
      <c r="AX1040" s="92" t="s">
        <v>48</v>
      </c>
      <c r="AY1040" s="91" t="s">
        <v>152</v>
      </c>
      <c r="AZ1040" s="23"/>
      <c r="BA1040" s="25" t="s">
        <v>5504</v>
      </c>
      <c r="BB1040" t="s">
        <v>25</v>
      </c>
      <c r="BC1040">
        <v>1308</v>
      </c>
      <c r="BD1040" t="str">
        <f>IF(Z1040=BC1040,"OK")</f>
        <v>OK</v>
      </c>
      <c r="BE1040">
        <v>0.08</v>
      </c>
      <c r="BF1040">
        <v>5.8E-5</v>
      </c>
      <c r="BG1040">
        <v>176</v>
      </c>
      <c r="BH1040">
        <v>67</v>
      </c>
      <c r="BI1040">
        <v>89</v>
      </c>
      <c r="BJ1040">
        <v>0.8</v>
      </c>
      <c r="BK1040">
        <v>1.049E-3</v>
      </c>
      <c r="BN1040" s="183"/>
    </row>
    <row r="1041" spans="1:66" ht="38.25" x14ac:dyDescent="0.25">
      <c r="A1041" s="1"/>
      <c r="B1041" s="94">
        <v>1035</v>
      </c>
      <c r="C1041" s="43">
        <v>1070540</v>
      </c>
      <c r="D1041" s="25">
        <v>1014736</v>
      </c>
      <c r="E1041" s="30" t="s">
        <v>5503</v>
      </c>
      <c r="F1041" s="151" t="s">
        <v>652</v>
      </c>
      <c r="G1041" s="41" t="s">
        <v>29</v>
      </c>
      <c r="H1041" s="46" t="str">
        <f>IFERROR(IFERROR(IF(SEARCH("Usystems",$E1041)&gt;0,"Usystems"),IF(SEARCH("RIIFO",$E1041)&gt;0,"RIIFO","Uponor")),"Uponor")</f>
        <v>Uponor</v>
      </c>
      <c r="I1041" s="25">
        <f>IFERROR(MID($D1041,1,7)+0,"")</f>
        <v>1014736</v>
      </c>
      <c r="J1041" s="25" t="str">
        <f>IFERROR(MID($D1041,10,7)+0,"")</f>
        <v/>
      </c>
      <c r="K1041" s="25" t="str">
        <f>IFERROR(MID($D1041,19,7)+0,"")</f>
        <v/>
      </c>
      <c r="L1041" s="25" t="str">
        <f>IFERROR(MID($D1041,28,7)+0,"")</f>
        <v/>
      </c>
      <c r="M1041" s="25">
        <f>IF(IFERROR(MID($Q1041,1,7)+0,"")&lt;1130000,IF(INDEX(C:C,MATCH(LEFT(Q1041,7)+0,I:I,0))&lt;1130000,"",INDEX(C:C,MATCH(LEFT(Q1041,7)+0,I:I,0))),IFERROR(MID($Q1041,1,7)+0,""))</f>
        <v>1237222</v>
      </c>
      <c r="N1041" s="25" t="str">
        <f>IF(IFERROR(MID($Q1041,10,7)+0,"")&lt;1130000,"",IFERROR(MID($Q1041,10,7)+0,""))</f>
        <v/>
      </c>
      <c r="O1041" s="25" t="str">
        <f>IF(IFERROR(MID($Q1041,19,7)+0,"")&lt;1130000,"",IFERROR(MID($Q1041,19,7)+0,""))</f>
        <v/>
      </c>
      <c r="P1041" s="25">
        <f>IF(M1041="","",IF(N1041="",M1041,M1041&amp;", "&amp;N1041))</f>
        <v>1237222</v>
      </c>
      <c r="Q1041" s="25">
        <v>1237222</v>
      </c>
      <c r="R1041" s="25"/>
      <c r="S1041" s="35" t="s">
        <v>34</v>
      </c>
      <c r="T1041" s="25" t="s">
        <v>36</v>
      </c>
      <c r="U1041" s="185">
        <v>1908</v>
      </c>
      <c r="V1041" s="188">
        <v>1908</v>
      </c>
      <c r="W1041" s="189">
        <v>1908</v>
      </c>
      <c r="X1041" s="31">
        <v>1908</v>
      </c>
      <c r="Y1041" s="90">
        <f>IFERROR(ROUND(X1041/W1041-1,2),"")</f>
        <v>0</v>
      </c>
      <c r="Z1041" s="31">
        <f>IF(OR(S1041="VLD MLC components",S1041="VLD MLC pipes",S1041="VLD PEX components",S1041="VLD PEX pipes",S1041="VLD PHC components",S1041="VLD PHC pipes",S1041="Controls VLD"),"По запросу",X1041)</f>
        <v>1908</v>
      </c>
      <c r="AA1041" s="63">
        <f>ROUND(X1041/1.2,3)</f>
        <v>1590</v>
      </c>
      <c r="AB1041" s="23">
        <v>1590</v>
      </c>
      <c r="AC1041" s="190">
        <f>IFERROR(ROUND(AA1041/AB1041-1,2),"")</f>
        <v>0</v>
      </c>
      <c r="AD1041" s="25">
        <v>9.7000000000000003E-2</v>
      </c>
      <c r="AE1041" s="25">
        <v>6.7999999999999999E-5</v>
      </c>
      <c r="AF1041" s="25">
        <v>0</v>
      </c>
      <c r="AG1041" s="25" t="s">
        <v>22</v>
      </c>
      <c r="AH1041" s="25">
        <v>0</v>
      </c>
      <c r="AI1041" s="25">
        <v>10</v>
      </c>
      <c r="AJ1041" s="25" t="s">
        <v>20</v>
      </c>
      <c r="AK1041" s="42" t="s">
        <v>19</v>
      </c>
      <c r="AL1041" s="25" t="s">
        <v>20</v>
      </c>
      <c r="AM1041" s="25">
        <v>10</v>
      </c>
      <c r="AN1041" s="25">
        <v>176</v>
      </c>
      <c r="AO1041" s="25">
        <v>67</v>
      </c>
      <c r="AP1041" s="25">
        <v>89</v>
      </c>
      <c r="AQ1041" s="25">
        <v>0.97</v>
      </c>
      <c r="AR1041" s="94">
        <v>1.049E-3</v>
      </c>
      <c r="AS1041" s="157">
        <v>10</v>
      </c>
      <c r="AT1041" s="93">
        <v>43515</v>
      </c>
      <c r="AU1041" s="92" t="s">
        <v>22</v>
      </c>
      <c r="AV1041" s="91" t="s">
        <v>152</v>
      </c>
      <c r="AW1041" s="92" t="s">
        <v>152</v>
      </c>
      <c r="AX1041" s="92" t="s">
        <v>48</v>
      </c>
      <c r="AY1041" s="91" t="s">
        <v>152</v>
      </c>
      <c r="AZ1041" s="23"/>
      <c r="BA1041" s="25" t="s">
        <v>5451</v>
      </c>
      <c r="BB1041" t="s">
        <v>25</v>
      </c>
      <c r="BC1041" t="e">
        <v>#N/A</v>
      </c>
      <c r="BD1041" t="e">
        <f>IF(Z1041=BC1041,"OK")</f>
        <v>#N/A</v>
      </c>
      <c r="BE1041">
        <v>9.7000000000000003E-2</v>
      </c>
      <c r="BF1041">
        <v>6.7999999999999999E-5</v>
      </c>
      <c r="BG1041">
        <v>176</v>
      </c>
      <c r="BH1041">
        <v>67</v>
      </c>
      <c r="BI1041">
        <v>89</v>
      </c>
      <c r="BJ1041">
        <v>0.97</v>
      </c>
      <c r="BK1041">
        <v>1.049E-3</v>
      </c>
      <c r="BN1041" s="183"/>
    </row>
    <row r="1042" spans="1:66" ht="25.5" x14ac:dyDescent="0.25">
      <c r="A1042" s="1"/>
      <c r="B1042" s="94">
        <v>1036</v>
      </c>
      <c r="C1042" s="43">
        <v>1070541</v>
      </c>
      <c r="D1042" s="25">
        <v>1014739</v>
      </c>
      <c r="E1042" s="30" t="s">
        <v>5502</v>
      </c>
      <c r="F1042" s="151" t="s">
        <v>757</v>
      </c>
      <c r="G1042" s="41"/>
      <c r="H1042" s="46" t="str">
        <f>IFERROR(IFERROR(IF(SEARCH("Usystems",$E1042)&gt;0,"Usystems"),IF(SEARCH("RIIFO",$E1042)&gt;0,"RIIFO","Uponor")),"Uponor")</f>
        <v>Uponor</v>
      </c>
      <c r="I1042" s="25">
        <f>IFERROR(MID($D1042,1,7)+0,"")</f>
        <v>1014739</v>
      </c>
      <c r="J1042" s="25" t="str">
        <f>IFERROR(MID($D1042,10,7)+0,"")</f>
        <v/>
      </c>
      <c r="K1042" s="25" t="str">
        <f>IFERROR(MID($D1042,19,7)+0,"")</f>
        <v/>
      </c>
      <c r="L1042" s="25" t="str">
        <f>IFERROR(MID($D1042,28,7)+0,"")</f>
        <v/>
      </c>
      <c r="M1042" s="25" t="str">
        <f>IF(IFERROR(MID($Q1042,1,7)+0,"")&lt;1130000,IF(INDEX(C:C,MATCH(LEFT(Q1042,7)+0,I:I,0))&lt;1130000,"",INDEX(C:C,MATCH(LEFT(Q1042,7)+0,I:I,0))),IFERROR(MID($Q1042,1,7)+0,""))</f>
        <v/>
      </c>
      <c r="N1042" s="25" t="str">
        <f>IF(IFERROR(MID($Q1042,10,7)+0,"")&lt;1130000,"",IFERROR(MID($Q1042,10,7)+0,""))</f>
        <v/>
      </c>
      <c r="O1042" s="25" t="str">
        <f>IF(IFERROR(MID($Q1042,19,7)+0,"")&lt;1130000,"",IFERROR(MID($Q1042,19,7)+0,""))</f>
        <v/>
      </c>
      <c r="P1042" s="25" t="str">
        <f>IF(M1042="","",IF(N1042="",M1042,M1042&amp;", "&amp;N1042))</f>
        <v/>
      </c>
      <c r="Q1042" s="25"/>
      <c r="R1042" s="25"/>
      <c r="S1042" s="35" t="s">
        <v>34</v>
      </c>
      <c r="T1042" s="25" t="s">
        <v>36</v>
      </c>
      <c r="U1042" s="185">
        <v>2126</v>
      </c>
      <c r="V1042" s="188">
        <v>2126</v>
      </c>
      <c r="W1042" s="189">
        <v>2126</v>
      </c>
      <c r="X1042" s="31">
        <v>2126</v>
      </c>
      <c r="Y1042" s="90">
        <f>IFERROR(ROUND(X1042/W1042-1,2),"")</f>
        <v>0</v>
      </c>
      <c r="Z1042" s="31">
        <f>IF(OR(S1042="VLD MLC components",S1042="VLD MLC pipes",S1042="VLD PEX components",S1042="VLD PEX pipes",S1042="VLD PHC components",S1042="VLD PHC pipes",S1042="Controls VLD"),"По запросу",X1042)</f>
        <v>2126</v>
      </c>
      <c r="AA1042" s="63">
        <f>ROUND(X1042/1.2,3)</f>
        <v>1771.6669999999999</v>
      </c>
      <c r="AB1042" s="23">
        <v>1771.6669999999999</v>
      </c>
      <c r="AC1042" s="190">
        <f>IFERROR(ROUND(AA1042/AB1042-1,2),"")</f>
        <v>0</v>
      </c>
      <c r="AD1042" s="25">
        <v>0.13200000000000001</v>
      </c>
      <c r="AE1042" s="25">
        <v>9.5000000000000005E-5</v>
      </c>
      <c r="AF1042" s="25">
        <v>0</v>
      </c>
      <c r="AG1042" s="25" t="s">
        <v>22</v>
      </c>
      <c r="AH1042" s="25">
        <v>0</v>
      </c>
      <c r="AI1042" s="25">
        <v>0</v>
      </c>
      <c r="AJ1042" s="25" t="s">
        <v>20</v>
      </c>
      <c r="AK1042" s="42" t="s">
        <v>19</v>
      </c>
      <c r="AL1042" s="25" t="s">
        <v>20</v>
      </c>
      <c r="AM1042" s="25">
        <v>10</v>
      </c>
      <c r="AN1042" s="25">
        <v>176</v>
      </c>
      <c r="AO1042" s="25">
        <v>67</v>
      </c>
      <c r="AP1042" s="25">
        <v>89</v>
      </c>
      <c r="AQ1042" s="25">
        <v>1.32</v>
      </c>
      <c r="AR1042" s="94">
        <v>1.049E-3</v>
      </c>
      <c r="AS1042" s="157" t="s">
        <v>22</v>
      </c>
      <c r="AT1042" s="93">
        <v>43515</v>
      </c>
      <c r="AU1042" s="92" t="s">
        <v>22</v>
      </c>
      <c r="AV1042" s="91" t="s">
        <v>152</v>
      </c>
      <c r="AW1042" s="92" t="s">
        <v>48</v>
      </c>
      <c r="AX1042" s="92" t="s">
        <v>48</v>
      </c>
      <c r="AY1042" s="91" t="s">
        <v>152</v>
      </c>
      <c r="AZ1042" s="23"/>
      <c r="BA1042" s="25" t="s">
        <v>5501</v>
      </c>
      <c r="BB1042" t="s">
        <v>25</v>
      </c>
      <c r="BC1042" t="e">
        <v>#N/A</v>
      </c>
      <c r="BD1042" t="e">
        <f>IF(Z1042=BC1042,"OK")</f>
        <v>#N/A</v>
      </c>
      <c r="BE1042">
        <v>0.13200000000000001</v>
      </c>
      <c r="BF1042">
        <v>9.5000000000000005E-5</v>
      </c>
      <c r="BG1042">
        <v>176</v>
      </c>
      <c r="BH1042">
        <v>67</v>
      </c>
      <c r="BI1042">
        <v>89</v>
      </c>
      <c r="BJ1042">
        <v>1.32</v>
      </c>
      <c r="BK1042">
        <v>1.049E-3</v>
      </c>
      <c r="BN1042" s="183"/>
    </row>
    <row r="1043" spans="1:66" ht="25.5" x14ac:dyDescent="0.25">
      <c r="A1043" s="1"/>
      <c r="B1043" s="94">
        <v>1037</v>
      </c>
      <c r="C1043" s="43">
        <v>1070542</v>
      </c>
      <c r="D1043" s="25">
        <v>1014757</v>
      </c>
      <c r="E1043" s="30" t="s">
        <v>5500</v>
      </c>
      <c r="F1043" s="151" t="s">
        <v>757</v>
      </c>
      <c r="G1043" s="41" t="s">
        <v>585</v>
      </c>
      <c r="H1043" s="46" t="str">
        <f>IFERROR(IFERROR(IF(SEARCH("Usystems",$E1043)&gt;0,"Usystems"),IF(SEARCH("RIIFO",$E1043)&gt;0,"RIIFO","Uponor")),"Uponor")</f>
        <v>Uponor</v>
      </c>
      <c r="I1043" s="25">
        <f>IFERROR(MID($D1043,1,7)+0,"")</f>
        <v>1014757</v>
      </c>
      <c r="J1043" s="25" t="str">
        <f>IFERROR(MID($D1043,10,7)+0,"")</f>
        <v/>
      </c>
      <c r="K1043" s="25" t="str">
        <f>IFERROR(MID($D1043,19,7)+0,"")</f>
        <v/>
      </c>
      <c r="L1043" s="25" t="str">
        <f>IFERROR(MID($D1043,28,7)+0,"")</f>
        <v/>
      </c>
      <c r="M1043" s="25" t="str">
        <f>IF(IFERROR(MID($Q1043,1,7)+0,"")&lt;1130000,IF(INDEX(C:C,MATCH(LEFT(Q1043,7)+0,I:I,0))&lt;1130000,"",INDEX(C:C,MATCH(LEFT(Q1043,7)+0,I:I,0))),IFERROR(MID($Q1043,1,7)+0,""))</f>
        <v/>
      </c>
      <c r="N1043" s="25" t="str">
        <f>IF(IFERROR(MID($Q1043,10,7)+0,"")&lt;1130000,"",IFERROR(MID($Q1043,10,7)+0,""))</f>
        <v/>
      </c>
      <c r="O1043" s="25" t="str">
        <f>IF(IFERROR(MID($Q1043,19,7)+0,"")&lt;1130000,"",IFERROR(MID($Q1043,19,7)+0,""))</f>
        <v/>
      </c>
      <c r="P1043" s="25" t="str">
        <f>IF(M1043="","",IF(N1043="",M1043,M1043&amp;", "&amp;N1043))</f>
        <v/>
      </c>
      <c r="Q1043" s="25"/>
      <c r="R1043" s="25"/>
      <c r="S1043" s="35" t="s">
        <v>34</v>
      </c>
      <c r="T1043" s="25" t="s">
        <v>36</v>
      </c>
      <c r="U1043" s="185">
        <v>2942</v>
      </c>
      <c r="V1043" s="188">
        <v>2942</v>
      </c>
      <c r="W1043" s="189">
        <v>2942</v>
      </c>
      <c r="X1043" s="31">
        <v>2942</v>
      </c>
      <c r="Y1043" s="90">
        <f>IFERROR(ROUND(X1043/W1043-1,2),"")</f>
        <v>0</v>
      </c>
      <c r="Z1043" s="31">
        <f>IF(OR(S1043="VLD MLC components",S1043="VLD MLC pipes",S1043="VLD PEX components",S1043="VLD PEX pipes",S1043="VLD PHC components",S1043="VLD PHC pipes",S1043="Controls VLD"),"По запросу",X1043)</f>
        <v>2942</v>
      </c>
      <c r="AA1043" s="63">
        <f>ROUND(X1043/1.2,3)</f>
        <v>2451.6669999999999</v>
      </c>
      <c r="AB1043" s="23">
        <v>2451.6669999999999</v>
      </c>
      <c r="AC1043" s="190">
        <f>IFERROR(ROUND(AA1043/AB1043-1,2),"")</f>
        <v>0</v>
      </c>
      <c r="AD1043" s="25">
        <v>0.17399999999999999</v>
      </c>
      <c r="AE1043" s="25">
        <v>1.22E-4</v>
      </c>
      <c r="AF1043" s="25">
        <v>38</v>
      </c>
      <c r="AG1043" s="25">
        <v>38</v>
      </c>
      <c r="AH1043" s="25">
        <v>48</v>
      </c>
      <c r="AI1043" s="25">
        <v>48</v>
      </c>
      <c r="AJ1043" s="25" t="s">
        <v>20</v>
      </c>
      <c r="AK1043" s="22" t="s">
        <v>20</v>
      </c>
      <c r="AL1043" s="25" t="s">
        <v>20</v>
      </c>
      <c r="AM1043" s="25">
        <v>5</v>
      </c>
      <c r="AN1043" s="25">
        <v>176</v>
      </c>
      <c r="AO1043" s="25">
        <v>67</v>
      </c>
      <c r="AP1043" s="25">
        <v>89</v>
      </c>
      <c r="AQ1043" s="25">
        <v>0.87</v>
      </c>
      <c r="AR1043" s="94">
        <v>1.049E-3</v>
      </c>
      <c r="AS1043" s="157">
        <v>53</v>
      </c>
      <c r="AT1043" s="93">
        <v>43515</v>
      </c>
      <c r="AU1043" s="92" t="s">
        <v>22</v>
      </c>
      <c r="AV1043" s="91" t="s">
        <v>152</v>
      </c>
      <c r="AW1043" s="92" t="s">
        <v>152</v>
      </c>
      <c r="AX1043" s="92" t="s">
        <v>48</v>
      </c>
      <c r="AY1043" s="91" t="s">
        <v>152</v>
      </c>
      <c r="AZ1043" s="23"/>
      <c r="BA1043" s="25" t="s">
        <v>5499</v>
      </c>
      <c r="BB1043" t="s">
        <v>25</v>
      </c>
      <c r="BC1043">
        <v>2942</v>
      </c>
      <c r="BD1043" t="str">
        <f>IF(Z1043=BC1043,"OK")</f>
        <v>OK</v>
      </c>
      <c r="BE1043">
        <v>0.17399999999999999</v>
      </c>
      <c r="BF1043">
        <v>1.22E-4</v>
      </c>
      <c r="BG1043">
        <v>176</v>
      </c>
      <c r="BH1043">
        <v>67</v>
      </c>
      <c r="BI1043">
        <v>89</v>
      </c>
      <c r="BJ1043">
        <v>0.87</v>
      </c>
      <c r="BK1043">
        <v>1.049E-3</v>
      </c>
      <c r="BN1043" s="183"/>
    </row>
    <row r="1044" spans="1:66" ht="25.5" x14ac:dyDescent="0.25">
      <c r="A1044" s="1"/>
      <c r="B1044" s="94">
        <v>1038</v>
      </c>
      <c r="C1044" s="43">
        <v>1070543</v>
      </c>
      <c r="D1044" s="25">
        <v>1014761</v>
      </c>
      <c r="E1044" s="30" t="s">
        <v>5498</v>
      </c>
      <c r="F1044" s="151" t="s">
        <v>757</v>
      </c>
      <c r="G1044" s="41"/>
      <c r="H1044" s="46" t="str">
        <f>IFERROR(IFERROR(IF(SEARCH("Usystems",$E1044)&gt;0,"Usystems"),IF(SEARCH("RIIFO",$E1044)&gt;0,"RIIFO","Uponor")),"Uponor")</f>
        <v>Uponor</v>
      </c>
      <c r="I1044" s="25">
        <f>IFERROR(MID($D1044,1,7)+0,"")</f>
        <v>1014761</v>
      </c>
      <c r="J1044" s="25" t="str">
        <f>IFERROR(MID($D1044,10,7)+0,"")</f>
        <v/>
      </c>
      <c r="K1044" s="25" t="str">
        <f>IFERROR(MID($D1044,19,7)+0,"")</f>
        <v/>
      </c>
      <c r="L1044" s="25" t="str">
        <f>IFERROR(MID($D1044,28,7)+0,"")</f>
        <v/>
      </c>
      <c r="M1044" s="25" t="str">
        <f>IF(IFERROR(MID($Q1044,1,7)+0,"")&lt;1130000,IF(INDEX(C:C,MATCH(LEFT(Q1044,7)+0,I:I,0))&lt;1130000,"",INDEX(C:C,MATCH(LEFT(Q1044,7)+0,I:I,0))),IFERROR(MID($Q1044,1,7)+0,""))</f>
        <v/>
      </c>
      <c r="N1044" s="25" t="str">
        <f>IF(IFERROR(MID($Q1044,10,7)+0,"")&lt;1130000,"",IFERROR(MID($Q1044,10,7)+0,""))</f>
        <v/>
      </c>
      <c r="O1044" s="25" t="str">
        <f>IF(IFERROR(MID($Q1044,19,7)+0,"")&lt;1130000,"",IFERROR(MID($Q1044,19,7)+0,""))</f>
        <v/>
      </c>
      <c r="P1044" s="25" t="str">
        <f>IF(M1044="","",IF(N1044="",M1044,M1044&amp;", "&amp;N1044))</f>
        <v/>
      </c>
      <c r="Q1044" s="25"/>
      <c r="R1044" s="25"/>
      <c r="S1044" s="35" t="s">
        <v>34</v>
      </c>
      <c r="T1044" s="25" t="s">
        <v>36</v>
      </c>
      <c r="U1044" s="185">
        <v>3450</v>
      </c>
      <c r="V1044" s="188">
        <v>3450</v>
      </c>
      <c r="W1044" s="189">
        <v>3450</v>
      </c>
      <c r="X1044" s="31">
        <v>3450</v>
      </c>
      <c r="Y1044" s="90">
        <f>IFERROR(ROUND(X1044/W1044-1,2),"")</f>
        <v>0</v>
      </c>
      <c r="Z1044" s="31">
        <f>IF(OR(S1044="VLD MLC components",S1044="VLD MLC pipes",S1044="VLD PEX components",S1044="VLD PEX pipes",S1044="VLD PHC components",S1044="VLD PHC pipes",S1044="Controls VLD"),"По запросу",X1044)</f>
        <v>3450</v>
      </c>
      <c r="AA1044" s="63">
        <f>ROUND(X1044/1.2,3)</f>
        <v>2875</v>
      </c>
      <c r="AB1044" s="23">
        <v>2875</v>
      </c>
      <c r="AC1044" s="190">
        <f>IFERROR(ROUND(AA1044/AB1044-1,2),"")</f>
        <v>0</v>
      </c>
      <c r="AD1044" s="25">
        <v>0.22800000000000001</v>
      </c>
      <c r="AE1044" s="25">
        <v>1.7799999999999999E-4</v>
      </c>
      <c r="AF1044" s="25">
        <v>0</v>
      </c>
      <c r="AG1044" s="25" t="s">
        <v>22</v>
      </c>
      <c r="AH1044" s="25">
        <v>0</v>
      </c>
      <c r="AI1044" s="25">
        <v>0</v>
      </c>
      <c r="AJ1044" s="25" t="s">
        <v>20</v>
      </c>
      <c r="AK1044" s="42" t="s">
        <v>19</v>
      </c>
      <c r="AL1044" s="25" t="s">
        <v>20</v>
      </c>
      <c r="AM1044" s="25">
        <v>5</v>
      </c>
      <c r="AN1044" s="25">
        <v>135</v>
      </c>
      <c r="AO1044" s="25">
        <v>87</v>
      </c>
      <c r="AP1044" s="25">
        <v>89</v>
      </c>
      <c r="AQ1044" s="25">
        <v>1.1399999999999999</v>
      </c>
      <c r="AR1044" s="94">
        <v>1.0449999999999999E-3</v>
      </c>
      <c r="AS1044" s="157" t="s">
        <v>22</v>
      </c>
      <c r="AT1044" s="93">
        <v>43515</v>
      </c>
      <c r="AU1044" s="92" t="s">
        <v>22</v>
      </c>
      <c r="AV1044" s="91" t="s">
        <v>152</v>
      </c>
      <c r="AW1044" s="92" t="s">
        <v>152</v>
      </c>
      <c r="AX1044" s="92" t="s">
        <v>48</v>
      </c>
      <c r="AY1044" s="91" t="s">
        <v>152</v>
      </c>
      <c r="AZ1044" s="23"/>
      <c r="BA1044" s="25" t="s">
        <v>5497</v>
      </c>
      <c r="BB1044" t="s">
        <v>25</v>
      </c>
      <c r="BC1044" t="e">
        <v>#N/A</v>
      </c>
      <c r="BD1044" t="e">
        <f>IF(Z1044=BC1044,"OK")</f>
        <v>#N/A</v>
      </c>
      <c r="BE1044">
        <v>0.22800000000000001</v>
      </c>
      <c r="BF1044">
        <v>1.7799999999999999E-4</v>
      </c>
      <c r="BG1044">
        <v>135</v>
      </c>
      <c r="BH1044">
        <v>87</v>
      </c>
      <c r="BI1044">
        <v>89</v>
      </c>
      <c r="BJ1044">
        <v>1.1399999999999999</v>
      </c>
      <c r="BK1044">
        <v>1.0449999999999999E-3</v>
      </c>
      <c r="BN1044" s="183"/>
    </row>
    <row r="1045" spans="1:66" ht="25.5" x14ac:dyDescent="0.25">
      <c r="A1045" s="1"/>
      <c r="B1045" s="94">
        <v>1039</v>
      </c>
      <c r="C1045" s="43">
        <v>1070544</v>
      </c>
      <c r="D1045" s="25">
        <v>1014774</v>
      </c>
      <c r="E1045" s="30" t="s">
        <v>5496</v>
      </c>
      <c r="F1045" s="151" t="s">
        <v>21</v>
      </c>
      <c r="G1045" s="28"/>
      <c r="H1045" s="46" t="str">
        <f>IFERROR(IFERROR(IF(SEARCH("Usystems",$E1045)&gt;0,"Usystems"),IF(SEARCH("RIIFO",$E1045)&gt;0,"RIIFO","Uponor")),"Uponor")</f>
        <v>Uponor</v>
      </c>
      <c r="I1045" s="25">
        <f>IFERROR(MID($D1045,1,7)+0,"")</f>
        <v>1014774</v>
      </c>
      <c r="J1045" s="25" t="str">
        <f>IFERROR(MID($D1045,10,7)+0,"")</f>
        <v/>
      </c>
      <c r="K1045" s="25" t="str">
        <f>IFERROR(MID($D1045,19,7)+0,"")</f>
        <v/>
      </c>
      <c r="L1045" s="25" t="str">
        <f>IFERROR(MID($D1045,28,7)+0,"")</f>
        <v/>
      </c>
      <c r="M1045" s="25" t="str">
        <f>IF(IFERROR(MID($Q1045,1,7)+0,"")&lt;1130000,IF(INDEX(C:C,MATCH(LEFT(Q1045,7)+0,I:I,0))&lt;1130000,"",INDEX(C:C,MATCH(LEFT(Q1045,7)+0,I:I,0))),IFERROR(MID($Q1045,1,7)+0,""))</f>
        <v/>
      </c>
      <c r="N1045" s="25" t="str">
        <f>IF(IFERROR(MID($Q1045,10,7)+0,"")&lt;1130000,"",IFERROR(MID($Q1045,10,7)+0,""))</f>
        <v/>
      </c>
      <c r="O1045" s="25" t="str">
        <f>IF(IFERROR(MID($Q1045,19,7)+0,"")&lt;1130000,"",IFERROR(MID($Q1045,19,7)+0,""))</f>
        <v/>
      </c>
      <c r="P1045" s="25" t="str">
        <f>IF(M1045="","",IF(N1045="",M1045,M1045&amp;", "&amp;N1045))</f>
        <v/>
      </c>
      <c r="Q1045" s="25"/>
      <c r="R1045" s="25"/>
      <c r="S1045" s="35" t="s">
        <v>34</v>
      </c>
      <c r="T1045" s="25" t="s">
        <v>36</v>
      </c>
      <c r="U1045" s="185">
        <v>4018</v>
      </c>
      <c r="V1045" s="188">
        <v>4018</v>
      </c>
      <c r="W1045" s="189">
        <v>4018</v>
      </c>
      <c r="X1045" s="31">
        <v>4018</v>
      </c>
      <c r="Y1045" s="90">
        <f>IFERROR(ROUND(X1045/W1045-1,2),"")</f>
        <v>0</v>
      </c>
      <c r="Z1045" s="31">
        <f>IF(OR(S1045="VLD MLC components",S1045="VLD MLC pipes",S1045="VLD PEX components",S1045="VLD PEX pipes",S1045="VLD PHC components",S1045="VLD PHC pipes",S1045="Controls VLD"),"По запросу",X1045)</f>
        <v>4018</v>
      </c>
      <c r="AA1045" s="63">
        <f>ROUND(X1045/1.2,3)</f>
        <v>3348.3330000000001</v>
      </c>
      <c r="AB1045" s="23">
        <v>3348.3330000000001</v>
      </c>
      <c r="AC1045" s="190">
        <f>IFERROR(ROUND(AA1045/AB1045-1,2),"")</f>
        <v>0</v>
      </c>
      <c r="AD1045" s="25">
        <v>0.27100000000000002</v>
      </c>
      <c r="AE1045" s="25">
        <v>2.03E-4</v>
      </c>
      <c r="AF1045" s="25">
        <v>0</v>
      </c>
      <c r="AG1045" s="25" t="s">
        <v>22</v>
      </c>
      <c r="AH1045" s="25">
        <v>0</v>
      </c>
      <c r="AI1045" s="25">
        <v>0</v>
      </c>
      <c r="AJ1045" s="25" t="s">
        <v>20</v>
      </c>
      <c r="AK1045" s="42" t="s">
        <v>19</v>
      </c>
      <c r="AL1045" s="25" t="s">
        <v>20</v>
      </c>
      <c r="AM1045" s="25">
        <v>5</v>
      </c>
      <c r="AN1045" s="25">
        <v>176</v>
      </c>
      <c r="AO1045" s="25">
        <v>135</v>
      </c>
      <c r="AP1045" s="25">
        <v>89</v>
      </c>
      <c r="AQ1045" s="25">
        <v>1.355</v>
      </c>
      <c r="AR1045" s="94">
        <v>2.1150000000000001E-3</v>
      </c>
      <c r="AS1045" s="157" t="s">
        <v>22</v>
      </c>
      <c r="AT1045" s="93">
        <v>43515</v>
      </c>
      <c r="AU1045" s="92" t="s">
        <v>22</v>
      </c>
      <c r="AV1045" s="91" t="s">
        <v>48</v>
      </c>
      <c r="AW1045" s="92" t="s">
        <v>48</v>
      </c>
      <c r="AX1045" s="92" t="s">
        <v>48</v>
      </c>
      <c r="AY1045" s="91" t="s">
        <v>152</v>
      </c>
      <c r="AZ1045" s="23"/>
      <c r="BA1045" s="25">
        <v>0</v>
      </c>
      <c r="BB1045" t="s">
        <v>48</v>
      </c>
      <c r="BC1045" t="e">
        <v>#N/A</v>
      </c>
      <c r="BD1045" t="e">
        <f>IF(Z1045=BC1045,"OK")</f>
        <v>#N/A</v>
      </c>
      <c r="BE1045">
        <v>0.27100000000000002</v>
      </c>
      <c r="BF1045">
        <v>2.03E-4</v>
      </c>
      <c r="BG1045">
        <v>176</v>
      </c>
      <c r="BH1045">
        <v>135</v>
      </c>
      <c r="BI1045">
        <v>89</v>
      </c>
      <c r="BJ1045">
        <v>1.355</v>
      </c>
      <c r="BK1045">
        <v>2.1150000000000001E-3</v>
      </c>
      <c r="BN1045" s="183"/>
    </row>
    <row r="1046" spans="1:66" ht="25.5" x14ac:dyDescent="0.25">
      <c r="A1046" s="1"/>
      <c r="B1046" s="94">
        <v>1040</v>
      </c>
      <c r="C1046" s="43">
        <v>1046910</v>
      </c>
      <c r="D1046" s="37">
        <v>1014786</v>
      </c>
      <c r="E1046" s="27" t="s">
        <v>5495</v>
      </c>
      <c r="F1046" s="151" t="s">
        <v>21</v>
      </c>
      <c r="G1046" s="34"/>
      <c r="H1046" s="46" t="str">
        <f>IFERROR(IFERROR(IF(SEARCH("Usystems",$E1046)&gt;0,"Usystems"),IF(SEARCH("RIIFO",$E1046)&gt;0,"RIIFO","Uponor")),"Uponor")</f>
        <v>Uponor</v>
      </c>
      <c r="I1046" s="25">
        <f>IFERROR(MID($D1046,1,7)+0,"")</f>
        <v>1014786</v>
      </c>
      <c r="J1046" s="25" t="str">
        <f>IFERROR(MID($D1046,10,7)+0,"")</f>
        <v/>
      </c>
      <c r="K1046" s="25" t="str">
        <f>IFERROR(MID($D1046,19,7)+0,"")</f>
        <v/>
      </c>
      <c r="L1046" s="25" t="str">
        <f>IFERROR(MID($D1046,28,7)+0,"")</f>
        <v/>
      </c>
      <c r="M1046" s="25" t="str">
        <f>IF(IFERROR(MID($Q1046,1,7)+0,"")&lt;1130000,IF(INDEX(C:C,MATCH(LEFT(Q1046,7)+0,I:I,0))&lt;1130000,"",INDEX(C:C,MATCH(LEFT(Q1046,7)+0,I:I,0))),IFERROR(MID($Q1046,1,7)+0,""))</f>
        <v/>
      </c>
      <c r="N1046" s="25" t="str">
        <f>IF(IFERROR(MID($Q1046,10,7)+0,"")&lt;1130000,"",IFERROR(MID($Q1046,10,7)+0,""))</f>
        <v/>
      </c>
      <c r="O1046" s="25" t="str">
        <f>IF(IFERROR(MID($Q1046,19,7)+0,"")&lt;1130000,"",IFERROR(MID($Q1046,19,7)+0,""))</f>
        <v/>
      </c>
      <c r="P1046" s="25" t="str">
        <f>IF(M1046="","",IF(N1046="",M1046,M1046&amp;", "&amp;N1046))</f>
        <v/>
      </c>
      <c r="Q1046" s="44" t="s">
        <v>22</v>
      </c>
      <c r="R1046" s="44"/>
      <c r="S1046" s="35" t="s">
        <v>34</v>
      </c>
      <c r="T1046" s="25" t="s">
        <v>36</v>
      </c>
      <c r="U1046" s="185">
        <v>6907</v>
      </c>
      <c r="V1046" s="188">
        <v>6907</v>
      </c>
      <c r="W1046" s="189">
        <v>6907</v>
      </c>
      <c r="X1046" s="31">
        <v>6907</v>
      </c>
      <c r="Y1046" s="90">
        <f>IFERROR(ROUND(X1046/W1046-1,2),"")</f>
        <v>0</v>
      </c>
      <c r="Z1046" s="31">
        <f>IF(OR(S1046="VLD MLC components",S1046="VLD MLC pipes",S1046="VLD PEX components",S1046="VLD PEX pipes",S1046="VLD PHC components",S1046="VLD PHC pipes",S1046="Controls VLD"),"По запросу",X1046)</f>
        <v>6907</v>
      </c>
      <c r="AA1046" s="63">
        <f>ROUND(X1046/1.2,3)</f>
        <v>5755.8329999999996</v>
      </c>
      <c r="AB1046" s="23">
        <v>5755.8329999999996</v>
      </c>
      <c r="AC1046" s="190">
        <f>IFERROR(ROUND(AA1046/AB1046-1,2),"")</f>
        <v>0</v>
      </c>
      <c r="AD1046" s="25">
        <v>0.52400000000000002</v>
      </c>
      <c r="AE1046" s="25">
        <v>7.7800000000000005E-4</v>
      </c>
      <c r="AF1046" s="25">
        <v>0</v>
      </c>
      <c r="AG1046" s="25" t="s">
        <v>22</v>
      </c>
      <c r="AH1046" s="25">
        <v>0</v>
      </c>
      <c r="AI1046" s="25">
        <v>0</v>
      </c>
      <c r="AJ1046" s="25" t="s">
        <v>20</v>
      </c>
      <c r="AK1046" s="42" t="s">
        <v>19</v>
      </c>
      <c r="AL1046" s="25" t="s">
        <v>20</v>
      </c>
      <c r="AM1046" s="25">
        <v>5</v>
      </c>
      <c r="AN1046" s="25">
        <v>180</v>
      </c>
      <c r="AO1046" s="25">
        <v>200</v>
      </c>
      <c r="AP1046" s="25">
        <v>108</v>
      </c>
      <c r="AQ1046" s="25">
        <v>2.62</v>
      </c>
      <c r="AR1046" s="94">
        <v>3.888E-3</v>
      </c>
      <c r="AS1046" s="157" t="s">
        <v>22</v>
      </c>
      <c r="AT1046" s="93" t="s">
        <v>22</v>
      </c>
      <c r="AU1046" s="92" t="s">
        <v>22</v>
      </c>
      <c r="AV1046" s="91" t="s">
        <v>48</v>
      </c>
      <c r="AW1046" s="92" t="s">
        <v>48</v>
      </c>
      <c r="AX1046" s="92" t="s">
        <v>48</v>
      </c>
      <c r="AY1046" s="91" t="s">
        <v>152</v>
      </c>
      <c r="AZ1046" s="23"/>
      <c r="BA1046" s="25">
        <v>0</v>
      </c>
      <c r="BB1046" t="s">
        <v>48</v>
      </c>
      <c r="BC1046" t="e">
        <v>#N/A</v>
      </c>
      <c r="BD1046" t="e">
        <f>IF(Z1046=BC1046,"OK")</f>
        <v>#N/A</v>
      </c>
      <c r="BE1046">
        <v>0.52400000000000002</v>
      </c>
      <c r="BF1046">
        <v>7.7800000000000005E-4</v>
      </c>
      <c r="BG1046">
        <v>180</v>
      </c>
      <c r="BH1046">
        <v>200</v>
      </c>
      <c r="BI1046">
        <v>108</v>
      </c>
      <c r="BJ1046">
        <v>2.62</v>
      </c>
      <c r="BK1046">
        <v>3.888E-3</v>
      </c>
      <c r="BN1046" s="183"/>
    </row>
    <row r="1047" spans="1:66" ht="25.5" x14ac:dyDescent="0.25">
      <c r="A1047" s="1"/>
      <c r="B1047" s="94">
        <v>1041</v>
      </c>
      <c r="C1047" s="43">
        <v>1046912</v>
      </c>
      <c r="D1047" s="37">
        <v>1014794</v>
      </c>
      <c r="E1047" s="27" t="s">
        <v>5494</v>
      </c>
      <c r="F1047" s="151" t="s">
        <v>21</v>
      </c>
      <c r="G1047" s="34"/>
      <c r="H1047" s="46" t="str">
        <f>IFERROR(IFERROR(IF(SEARCH("Usystems",$E1047)&gt;0,"Usystems"),IF(SEARCH("RIIFO",$E1047)&gt;0,"RIIFO","Uponor")),"Uponor")</f>
        <v>Uponor</v>
      </c>
      <c r="I1047" s="25">
        <f>IFERROR(MID($D1047,1,7)+0,"")</f>
        <v>1014794</v>
      </c>
      <c r="J1047" s="25" t="str">
        <f>IFERROR(MID($D1047,10,7)+0,"")</f>
        <v/>
      </c>
      <c r="K1047" s="25" t="str">
        <f>IFERROR(MID($D1047,19,7)+0,"")</f>
        <v/>
      </c>
      <c r="L1047" s="25" t="str">
        <f>IFERROR(MID($D1047,28,7)+0,"")</f>
        <v/>
      </c>
      <c r="M1047" s="25" t="str">
        <f>IF(IFERROR(MID($Q1047,1,7)+0,"")&lt;1130000,IF(INDEX(C:C,MATCH(LEFT(Q1047,7)+0,I:I,0))&lt;1130000,"",INDEX(C:C,MATCH(LEFT(Q1047,7)+0,I:I,0))),IFERROR(MID($Q1047,1,7)+0,""))</f>
        <v/>
      </c>
      <c r="N1047" s="25" t="str">
        <f>IF(IFERROR(MID($Q1047,10,7)+0,"")&lt;1130000,"",IFERROR(MID($Q1047,10,7)+0,""))</f>
        <v/>
      </c>
      <c r="O1047" s="25" t="str">
        <f>IF(IFERROR(MID($Q1047,19,7)+0,"")&lt;1130000,"",IFERROR(MID($Q1047,19,7)+0,""))</f>
        <v/>
      </c>
      <c r="P1047" s="25" t="str">
        <f>IF(M1047="","",IF(N1047="",M1047,M1047&amp;", "&amp;N1047))</f>
        <v/>
      </c>
      <c r="Q1047" s="44" t="s">
        <v>22</v>
      </c>
      <c r="R1047" s="44"/>
      <c r="S1047" s="35" t="s">
        <v>5049</v>
      </c>
      <c r="T1047" s="25" t="s">
        <v>36</v>
      </c>
      <c r="U1047" s="185">
        <v>9392</v>
      </c>
      <c r="V1047" s="188">
        <v>9392</v>
      </c>
      <c r="W1047" s="189">
        <v>9392</v>
      </c>
      <c r="X1047" s="31">
        <v>9392</v>
      </c>
      <c r="Y1047" s="90">
        <f>IFERROR(ROUND(X1047/W1047-1,2),"")</f>
        <v>0</v>
      </c>
      <c r="Z1047" s="31" t="str">
        <f>IF(OR(S1047="VLD MLC components",S1047="VLD MLC pipes",S1047="VLD PEX components",S1047="VLD PEX pipes",S1047="VLD PHC components",S1047="VLD PHC pipes",S1047="Controls VLD"),"По запросу",X1047)</f>
        <v>По запросу</v>
      </c>
      <c r="AA1047" s="63">
        <f>ROUND(X1047/1.2,3)</f>
        <v>7826.6670000000004</v>
      </c>
      <c r="AB1047" s="23">
        <v>7826.6670000000004</v>
      </c>
      <c r="AC1047" s="190">
        <f>IFERROR(ROUND(AA1047/AB1047-1,2),"")</f>
        <v>0</v>
      </c>
      <c r="AD1047" s="25">
        <v>0.64</v>
      </c>
      <c r="AE1047" s="25">
        <v>1.3749999999999999E-3</v>
      </c>
      <c r="AF1047" s="25">
        <v>0</v>
      </c>
      <c r="AG1047" s="25" t="s">
        <v>22</v>
      </c>
      <c r="AH1047" s="25">
        <v>0</v>
      </c>
      <c r="AI1047" s="25">
        <v>0</v>
      </c>
      <c r="AJ1047" s="25" t="s">
        <v>20</v>
      </c>
      <c r="AK1047" s="42" t="s">
        <v>19</v>
      </c>
      <c r="AL1047" s="25" t="s">
        <v>20</v>
      </c>
      <c r="AM1047" s="25">
        <v>3</v>
      </c>
      <c r="AN1047" s="25">
        <v>205</v>
      </c>
      <c r="AO1047" s="25">
        <v>175</v>
      </c>
      <c r="AP1047" s="25">
        <v>115</v>
      </c>
      <c r="AQ1047" s="25">
        <v>1.92</v>
      </c>
      <c r="AR1047" s="94">
        <v>4.1260000000000003E-3</v>
      </c>
      <c r="AS1047" s="157" t="s">
        <v>22</v>
      </c>
      <c r="AT1047" s="93" t="s">
        <v>22</v>
      </c>
      <c r="AU1047" s="92" t="s">
        <v>22</v>
      </c>
      <c r="AV1047" s="91" t="s">
        <v>48</v>
      </c>
      <c r="AW1047" s="92" t="s">
        <v>48</v>
      </c>
      <c r="AX1047" s="92" t="s">
        <v>48</v>
      </c>
      <c r="AY1047" s="91" t="s">
        <v>152</v>
      </c>
      <c r="AZ1047" s="23"/>
      <c r="BA1047" s="25">
        <v>0</v>
      </c>
      <c r="BB1047" t="s">
        <v>48</v>
      </c>
      <c r="BC1047" t="e">
        <v>#N/A</v>
      </c>
      <c r="BD1047" t="e">
        <f>IF(Z1047=BC1047,"OK")</f>
        <v>#N/A</v>
      </c>
      <c r="BE1047">
        <v>0.64</v>
      </c>
      <c r="BF1047">
        <v>1.3749999999999999E-3</v>
      </c>
      <c r="BG1047">
        <v>205</v>
      </c>
      <c r="BH1047">
        <v>175</v>
      </c>
      <c r="BI1047">
        <v>115</v>
      </c>
      <c r="BJ1047">
        <v>1.92</v>
      </c>
      <c r="BK1047">
        <v>4.1260000000000003E-3</v>
      </c>
      <c r="BN1047" s="183"/>
    </row>
    <row r="1048" spans="1:66" ht="25.5" x14ac:dyDescent="0.25">
      <c r="A1048" s="1"/>
      <c r="B1048" s="94">
        <v>1042</v>
      </c>
      <c r="C1048" s="43">
        <v>1070612</v>
      </c>
      <c r="D1048" s="25"/>
      <c r="E1048" s="30" t="s">
        <v>5493</v>
      </c>
      <c r="F1048" s="151" t="s">
        <v>667</v>
      </c>
      <c r="G1048" s="28"/>
      <c r="H1048" s="46" t="str">
        <f>IFERROR(IFERROR(IF(SEARCH("Usystems",$E1048)&gt;0,"Usystems"),IF(SEARCH("RIIFO",$E1048)&gt;0,"RIIFO","Uponor")),"Uponor")</f>
        <v>Uponor</v>
      </c>
      <c r="I1048" s="25" t="str">
        <f>IFERROR(MID($D1048,1,7)+0,"")</f>
        <v/>
      </c>
      <c r="J1048" s="25" t="str">
        <f>IFERROR(MID($D1048,10,7)+0,"")</f>
        <v/>
      </c>
      <c r="K1048" s="25" t="str">
        <f>IFERROR(MID($D1048,19,7)+0,"")</f>
        <v/>
      </c>
      <c r="L1048" s="25" t="str">
        <f>IFERROR(MID($D1048,28,7)+0,"")</f>
        <v/>
      </c>
      <c r="M1048" s="25" t="str">
        <f>IF(IFERROR(MID($Q1048,1,7)+0,"")&lt;1130000,IF(INDEX(C:C,MATCH(LEFT(Q1048,7)+0,I:I,0))&lt;1130000,"",INDEX(C:C,MATCH(LEFT(Q1048,7)+0,I:I,0))),IFERROR(MID($Q1048,1,7)+0,""))</f>
        <v/>
      </c>
      <c r="N1048" s="25" t="str">
        <f>IF(IFERROR(MID($Q1048,10,7)+0,"")&lt;1130000,"",IFERROR(MID($Q1048,10,7)+0,""))</f>
        <v/>
      </c>
      <c r="O1048" s="25" t="str">
        <f>IF(IFERROR(MID($Q1048,19,7)+0,"")&lt;1130000,"",IFERROR(MID($Q1048,19,7)+0,""))</f>
        <v/>
      </c>
      <c r="P1048" s="25" t="str">
        <f>IF(M1048="","",IF(N1048="",M1048,M1048&amp;", "&amp;N1048))</f>
        <v/>
      </c>
      <c r="Q1048" s="25"/>
      <c r="R1048" s="25"/>
      <c r="S1048" s="35" t="s">
        <v>34</v>
      </c>
      <c r="T1048" s="25" t="s">
        <v>36</v>
      </c>
      <c r="U1048" s="185">
        <v>1756</v>
      </c>
      <c r="V1048" s="188">
        <v>1756</v>
      </c>
      <c r="W1048" s="189">
        <v>1756</v>
      </c>
      <c r="X1048" s="31">
        <v>1756</v>
      </c>
      <c r="Y1048" s="90">
        <f>IFERROR(ROUND(X1048/W1048-1,2),"")</f>
        <v>0</v>
      </c>
      <c r="Z1048" s="31">
        <f>IF(OR(S1048="VLD MLC components",S1048="VLD MLC pipes",S1048="VLD PEX components",S1048="VLD PEX pipes",S1048="VLD PHC components",S1048="VLD PHC pipes",S1048="Controls VLD"),"По запросу",X1048)</f>
        <v>1756</v>
      </c>
      <c r="AA1048" s="63">
        <f>ROUND(X1048/1.2,3)</f>
        <v>1463.3330000000001</v>
      </c>
      <c r="AB1048" s="23">
        <v>1463.3330000000001</v>
      </c>
      <c r="AC1048" s="190">
        <f>IFERROR(ROUND(AA1048/AB1048-1,2),"")</f>
        <v>0</v>
      </c>
      <c r="AD1048" s="25">
        <v>5.8000000000000003E-2</v>
      </c>
      <c r="AE1048" s="25">
        <v>5.8999999999999998E-5</v>
      </c>
      <c r="AF1048" s="25">
        <v>0</v>
      </c>
      <c r="AG1048" s="25" t="s">
        <v>22</v>
      </c>
      <c r="AH1048" s="25">
        <v>0</v>
      </c>
      <c r="AI1048" s="25">
        <v>0</v>
      </c>
      <c r="AJ1048" s="25" t="s">
        <v>20</v>
      </c>
      <c r="AK1048" s="42" t="s">
        <v>19</v>
      </c>
      <c r="AL1048" s="25" t="s">
        <v>20</v>
      </c>
      <c r="AM1048" s="25">
        <v>20</v>
      </c>
      <c r="AN1048" s="25">
        <v>176</v>
      </c>
      <c r="AO1048" s="25">
        <v>135</v>
      </c>
      <c r="AP1048" s="25">
        <v>89</v>
      </c>
      <c r="AQ1048" s="25">
        <v>1.1599999999999999</v>
      </c>
      <c r="AR1048" s="94">
        <v>2.1150000000000001E-3</v>
      </c>
      <c r="AS1048" s="157" t="s">
        <v>22</v>
      </c>
      <c r="AT1048" s="93">
        <v>43578</v>
      </c>
      <c r="AU1048" s="92" t="s">
        <v>22</v>
      </c>
      <c r="AV1048" s="91" t="s">
        <v>48</v>
      </c>
      <c r="AW1048" s="92" t="s">
        <v>48</v>
      </c>
      <c r="AX1048" s="92" t="s">
        <v>48</v>
      </c>
      <c r="AY1048" s="91" t="s">
        <v>152</v>
      </c>
      <c r="AZ1048" s="23"/>
      <c r="BA1048" s="25">
        <v>0</v>
      </c>
      <c r="BB1048" t="s">
        <v>48</v>
      </c>
      <c r="BC1048" t="e">
        <v>#N/A</v>
      </c>
      <c r="BD1048" t="e">
        <f>IF(Z1048=BC1048,"OK")</f>
        <v>#N/A</v>
      </c>
      <c r="BE1048">
        <v>5.8000000000000003E-2</v>
      </c>
      <c r="BF1048">
        <v>5.8999999999999998E-5</v>
      </c>
      <c r="BG1048">
        <v>176</v>
      </c>
      <c r="BH1048">
        <v>135</v>
      </c>
      <c r="BI1048">
        <v>89</v>
      </c>
      <c r="BJ1048">
        <v>1.1599999999999999</v>
      </c>
      <c r="BK1048">
        <v>2.1150000000000001E-3</v>
      </c>
      <c r="BN1048" s="183"/>
    </row>
    <row r="1049" spans="1:66" ht="25.5" x14ac:dyDescent="0.25">
      <c r="A1049" s="1"/>
      <c r="B1049" s="94">
        <v>1043</v>
      </c>
      <c r="C1049" s="43">
        <v>1070613</v>
      </c>
      <c r="D1049" s="25"/>
      <c r="E1049" s="30" t="s">
        <v>5492</v>
      </c>
      <c r="F1049" s="151" t="s">
        <v>667</v>
      </c>
      <c r="G1049" s="28"/>
      <c r="H1049" s="46" t="str">
        <f>IFERROR(IFERROR(IF(SEARCH("Usystems",$E1049)&gt;0,"Usystems"),IF(SEARCH("RIIFO",$E1049)&gt;0,"RIIFO","Uponor")),"Uponor")</f>
        <v>Uponor</v>
      </c>
      <c r="I1049" s="25" t="str">
        <f>IFERROR(MID($D1049,1,7)+0,"")</f>
        <v/>
      </c>
      <c r="J1049" s="25" t="str">
        <f>IFERROR(MID($D1049,10,7)+0,"")</f>
        <v/>
      </c>
      <c r="K1049" s="25" t="str">
        <f>IFERROR(MID($D1049,19,7)+0,"")</f>
        <v/>
      </c>
      <c r="L1049" s="25" t="str">
        <f>IFERROR(MID($D1049,28,7)+0,"")</f>
        <v/>
      </c>
      <c r="M1049" s="25" t="str">
        <f>IF(IFERROR(MID($Q1049,1,7)+0,"")&lt;1130000,IF(INDEX(C:C,MATCH(LEFT(Q1049,7)+0,I:I,0))&lt;1130000,"",INDEX(C:C,MATCH(LEFT(Q1049,7)+0,I:I,0))),IFERROR(MID($Q1049,1,7)+0,""))</f>
        <v/>
      </c>
      <c r="N1049" s="25" t="str">
        <f>IF(IFERROR(MID($Q1049,10,7)+0,"")&lt;1130000,"",IFERROR(MID($Q1049,10,7)+0,""))</f>
        <v/>
      </c>
      <c r="O1049" s="25" t="str">
        <f>IF(IFERROR(MID($Q1049,19,7)+0,"")&lt;1130000,"",IFERROR(MID($Q1049,19,7)+0,""))</f>
        <v/>
      </c>
      <c r="P1049" s="25" t="str">
        <f>IF(M1049="","",IF(N1049="",M1049,M1049&amp;", "&amp;N1049))</f>
        <v/>
      </c>
      <c r="Q1049" s="25"/>
      <c r="R1049" s="25"/>
      <c r="S1049" s="35" t="s">
        <v>34</v>
      </c>
      <c r="T1049" s="25" t="s">
        <v>36</v>
      </c>
      <c r="U1049" s="185">
        <v>2200</v>
      </c>
      <c r="V1049" s="188">
        <v>2200</v>
      </c>
      <c r="W1049" s="189">
        <v>2200</v>
      </c>
      <c r="X1049" s="31">
        <v>2200</v>
      </c>
      <c r="Y1049" s="90">
        <f>IFERROR(ROUND(X1049/W1049-1,2),"")</f>
        <v>0</v>
      </c>
      <c r="Z1049" s="31">
        <f>IF(OR(S1049="VLD MLC components",S1049="VLD MLC pipes",S1049="VLD PEX components",S1049="VLD PEX pipes",S1049="VLD PHC components",S1049="VLD PHC pipes",S1049="Controls VLD"),"По запросу",X1049)</f>
        <v>2200</v>
      </c>
      <c r="AA1049" s="63">
        <f>ROUND(X1049/1.2,3)</f>
        <v>1833.3330000000001</v>
      </c>
      <c r="AB1049" s="23">
        <v>1833.3330000000001</v>
      </c>
      <c r="AC1049" s="190">
        <f>IFERROR(ROUND(AA1049/AB1049-1,2),"")</f>
        <v>0</v>
      </c>
      <c r="AD1049" s="25">
        <v>0.106</v>
      </c>
      <c r="AE1049" s="25">
        <v>7.3999999999999996E-5</v>
      </c>
      <c r="AF1049" s="25">
        <v>0</v>
      </c>
      <c r="AG1049" s="25" t="s">
        <v>22</v>
      </c>
      <c r="AH1049" s="25">
        <v>0</v>
      </c>
      <c r="AI1049" s="25">
        <v>0</v>
      </c>
      <c r="AJ1049" s="25" t="s">
        <v>20</v>
      </c>
      <c r="AK1049" s="42" t="s">
        <v>19</v>
      </c>
      <c r="AL1049" s="25" t="s">
        <v>20</v>
      </c>
      <c r="AM1049" s="25">
        <v>20</v>
      </c>
      <c r="AN1049" s="25">
        <v>176</v>
      </c>
      <c r="AO1049" s="25">
        <v>135</v>
      </c>
      <c r="AP1049" s="25">
        <v>89</v>
      </c>
      <c r="AQ1049" s="25">
        <v>2.12</v>
      </c>
      <c r="AR1049" s="94">
        <v>2.1150000000000001E-3</v>
      </c>
      <c r="AS1049" s="157" t="s">
        <v>22</v>
      </c>
      <c r="AT1049" s="93">
        <v>43578</v>
      </c>
      <c r="AU1049" s="92" t="s">
        <v>22</v>
      </c>
      <c r="AV1049" s="91" t="s">
        <v>48</v>
      </c>
      <c r="AW1049" s="92" t="s">
        <v>48</v>
      </c>
      <c r="AX1049" s="92" t="s">
        <v>48</v>
      </c>
      <c r="AY1049" s="91" t="s">
        <v>152</v>
      </c>
      <c r="AZ1049" s="23"/>
      <c r="BA1049" s="25">
        <v>0</v>
      </c>
      <c r="BB1049" t="s">
        <v>48</v>
      </c>
      <c r="BC1049" t="e">
        <v>#N/A</v>
      </c>
      <c r="BD1049" t="e">
        <f>IF(Z1049=BC1049,"OK")</f>
        <v>#N/A</v>
      </c>
      <c r="BE1049">
        <v>0.106</v>
      </c>
      <c r="BF1049">
        <v>7.3999999999999996E-5</v>
      </c>
      <c r="BG1049">
        <v>176</v>
      </c>
      <c r="BH1049">
        <v>135</v>
      </c>
      <c r="BI1049">
        <v>89</v>
      </c>
      <c r="BJ1049">
        <v>2.12</v>
      </c>
      <c r="BK1049">
        <v>2.1150000000000001E-3</v>
      </c>
      <c r="BN1049" s="183"/>
    </row>
    <row r="1050" spans="1:66" ht="25.5" x14ac:dyDescent="0.25">
      <c r="A1050" s="1"/>
      <c r="B1050" s="94">
        <v>1044</v>
      </c>
      <c r="C1050" s="43">
        <v>1070614</v>
      </c>
      <c r="D1050" s="25"/>
      <c r="E1050" s="30" t="s">
        <v>5491</v>
      </c>
      <c r="F1050" s="151" t="s">
        <v>667</v>
      </c>
      <c r="G1050" s="28"/>
      <c r="H1050" s="46" t="str">
        <f>IFERROR(IFERROR(IF(SEARCH("Usystems",$E1050)&gt;0,"Usystems"),IF(SEARCH("RIIFO",$E1050)&gt;0,"RIIFO","Uponor")),"Uponor")</f>
        <v>Uponor</v>
      </c>
      <c r="I1050" s="25" t="str">
        <f>IFERROR(MID($D1050,1,7)+0,"")</f>
        <v/>
      </c>
      <c r="J1050" s="25" t="str">
        <f>IFERROR(MID($D1050,10,7)+0,"")</f>
        <v/>
      </c>
      <c r="K1050" s="25" t="str">
        <f>IFERROR(MID($D1050,19,7)+0,"")</f>
        <v/>
      </c>
      <c r="L1050" s="25" t="str">
        <f>IFERROR(MID($D1050,28,7)+0,"")</f>
        <v/>
      </c>
      <c r="M1050" s="25" t="str">
        <f>IF(IFERROR(MID($Q1050,1,7)+0,"")&lt;1130000,IF(INDEX(C:C,MATCH(LEFT(Q1050,7)+0,I:I,0))&lt;1130000,"",INDEX(C:C,MATCH(LEFT(Q1050,7)+0,I:I,0))),IFERROR(MID($Q1050,1,7)+0,""))</f>
        <v/>
      </c>
      <c r="N1050" s="25" t="str">
        <f>IF(IFERROR(MID($Q1050,10,7)+0,"")&lt;1130000,"",IFERROR(MID($Q1050,10,7)+0,""))</f>
        <v/>
      </c>
      <c r="O1050" s="25" t="str">
        <f>IF(IFERROR(MID($Q1050,19,7)+0,"")&lt;1130000,"",IFERROR(MID($Q1050,19,7)+0,""))</f>
        <v/>
      </c>
      <c r="P1050" s="25" t="str">
        <f>IF(M1050="","",IF(N1050="",M1050,M1050&amp;", "&amp;N1050))</f>
        <v/>
      </c>
      <c r="Q1050" s="25"/>
      <c r="R1050" s="25"/>
      <c r="S1050" s="35" t="s">
        <v>34</v>
      </c>
      <c r="T1050" s="25" t="s">
        <v>36</v>
      </c>
      <c r="U1050" s="185">
        <v>2200</v>
      </c>
      <c r="V1050" s="188">
        <v>2200</v>
      </c>
      <c r="W1050" s="189">
        <v>2200</v>
      </c>
      <c r="X1050" s="31">
        <v>2200</v>
      </c>
      <c r="Y1050" s="90">
        <f>IFERROR(ROUND(X1050/W1050-1,2),"")</f>
        <v>0</v>
      </c>
      <c r="Z1050" s="31">
        <f>IF(OR(S1050="VLD MLC components",S1050="VLD MLC pipes",S1050="VLD PEX components",S1050="VLD PEX pipes",S1050="VLD PHC components",S1050="VLD PHC pipes",S1050="Controls VLD"),"По запросу",X1050)</f>
        <v>2200</v>
      </c>
      <c r="AA1050" s="63">
        <f>ROUND(X1050/1.2,3)</f>
        <v>1833.3330000000001</v>
      </c>
      <c r="AB1050" s="23">
        <v>1833.3330000000001</v>
      </c>
      <c r="AC1050" s="190">
        <f>IFERROR(ROUND(AA1050/AB1050-1,2),"")</f>
        <v>0</v>
      </c>
      <c r="AD1050" s="25">
        <v>0.16800000000000001</v>
      </c>
      <c r="AE1050" s="25">
        <v>1.22E-4</v>
      </c>
      <c r="AF1050" s="25">
        <v>0</v>
      </c>
      <c r="AG1050" s="25" t="s">
        <v>22</v>
      </c>
      <c r="AH1050" s="25">
        <v>0</v>
      </c>
      <c r="AI1050" s="25">
        <v>0</v>
      </c>
      <c r="AJ1050" s="25" t="s">
        <v>20</v>
      </c>
      <c r="AK1050" s="42" t="s">
        <v>19</v>
      </c>
      <c r="AL1050" s="25" t="s">
        <v>20</v>
      </c>
      <c r="AM1050" s="25">
        <v>10</v>
      </c>
      <c r="AN1050" s="25">
        <v>176</v>
      </c>
      <c r="AO1050" s="25">
        <v>135</v>
      </c>
      <c r="AP1050" s="25">
        <v>89</v>
      </c>
      <c r="AQ1050" s="25">
        <v>1.68</v>
      </c>
      <c r="AR1050" s="94">
        <v>2.1150000000000001E-3</v>
      </c>
      <c r="AS1050" s="157" t="s">
        <v>22</v>
      </c>
      <c r="AT1050" s="93">
        <v>43578</v>
      </c>
      <c r="AU1050" s="92" t="s">
        <v>22</v>
      </c>
      <c r="AV1050" s="91" t="s">
        <v>48</v>
      </c>
      <c r="AW1050" s="92" t="s">
        <v>48</v>
      </c>
      <c r="AX1050" s="92" t="s">
        <v>48</v>
      </c>
      <c r="AY1050" s="91" t="s">
        <v>152</v>
      </c>
      <c r="AZ1050" s="23"/>
      <c r="BA1050" s="25">
        <v>0</v>
      </c>
      <c r="BB1050" t="s">
        <v>48</v>
      </c>
      <c r="BC1050" t="e">
        <v>#N/A</v>
      </c>
      <c r="BD1050" t="e">
        <f>IF(Z1050=BC1050,"OK")</f>
        <v>#N/A</v>
      </c>
      <c r="BE1050">
        <v>0.16800000000000001</v>
      </c>
      <c r="BF1050">
        <v>1.22E-4</v>
      </c>
      <c r="BG1050">
        <v>176</v>
      </c>
      <c r="BH1050">
        <v>135</v>
      </c>
      <c r="BI1050">
        <v>89</v>
      </c>
      <c r="BJ1050">
        <v>1.68</v>
      </c>
      <c r="BK1050">
        <v>2.1150000000000001E-3</v>
      </c>
      <c r="BN1050" s="183"/>
    </row>
    <row r="1051" spans="1:66" x14ac:dyDescent="0.25">
      <c r="A1051" s="1"/>
      <c r="B1051" s="94">
        <v>1045</v>
      </c>
      <c r="C1051" s="43">
        <v>1070545</v>
      </c>
      <c r="D1051" s="25">
        <v>1014812</v>
      </c>
      <c r="E1051" s="101" t="s">
        <v>5490</v>
      </c>
      <c r="F1051" s="151" t="s">
        <v>21</v>
      </c>
      <c r="G1051" s="28"/>
      <c r="H1051" s="46" t="str">
        <f>IFERROR(IFERROR(IF(SEARCH("Usystems",$E1051)&gt;0,"Usystems"),IF(SEARCH("RIIFO",$E1051)&gt;0,"RIIFO","Uponor")),"Uponor")</f>
        <v>Uponor</v>
      </c>
      <c r="I1051" s="25">
        <f>IFERROR(MID($D1051,1,7)+0,"")</f>
        <v>1014812</v>
      </c>
      <c r="J1051" s="25" t="str">
        <f>IFERROR(MID($D1051,10,7)+0,"")</f>
        <v/>
      </c>
      <c r="K1051" s="25" t="str">
        <f>IFERROR(MID($D1051,19,7)+0,"")</f>
        <v/>
      </c>
      <c r="L1051" s="25" t="str">
        <f>IFERROR(MID($D1051,28,7)+0,"")</f>
        <v/>
      </c>
      <c r="M1051" s="25" t="str">
        <f>IF(IFERROR(MID($Q1051,1,7)+0,"")&lt;1130000,IF(INDEX(C:C,MATCH(LEFT(Q1051,7)+0,I:I,0))&lt;1130000,"",INDEX(C:C,MATCH(LEFT(Q1051,7)+0,I:I,0))),IFERROR(MID($Q1051,1,7)+0,""))</f>
        <v/>
      </c>
      <c r="N1051" s="25" t="str">
        <f>IF(IFERROR(MID($Q1051,10,7)+0,"")&lt;1130000,"",IFERROR(MID($Q1051,10,7)+0,""))</f>
        <v/>
      </c>
      <c r="O1051" s="25" t="str">
        <f>IF(IFERROR(MID($Q1051,19,7)+0,"")&lt;1130000,"",IFERROR(MID($Q1051,19,7)+0,""))</f>
        <v/>
      </c>
      <c r="P1051" s="25" t="str">
        <f>IF(M1051="","",IF(N1051="",M1051,M1051&amp;", "&amp;N1051))</f>
        <v/>
      </c>
      <c r="Q1051" s="25"/>
      <c r="R1051" s="25"/>
      <c r="S1051" s="35" t="s">
        <v>34</v>
      </c>
      <c r="T1051" s="25" t="s">
        <v>36</v>
      </c>
      <c r="U1051" s="185">
        <v>2683</v>
      </c>
      <c r="V1051" s="188">
        <v>2683</v>
      </c>
      <c r="W1051" s="189">
        <v>2683</v>
      </c>
      <c r="X1051" s="31">
        <v>2683</v>
      </c>
      <c r="Y1051" s="90">
        <f>IFERROR(ROUND(X1051/W1051-1,2),"")</f>
        <v>0</v>
      </c>
      <c r="Z1051" s="31">
        <f>IF(OR(S1051="VLD MLC components",S1051="VLD MLC pipes",S1051="VLD PEX components",S1051="VLD PEX pipes",S1051="VLD PHC components",S1051="VLD PHC pipes",S1051="Controls VLD"),"По запросу",X1051)</f>
        <v>2683</v>
      </c>
      <c r="AA1051" s="63">
        <f>ROUND(X1051/1.2,3)</f>
        <v>2235.8330000000001</v>
      </c>
      <c r="AB1051" s="23">
        <v>2235.8330000000001</v>
      </c>
      <c r="AC1051" s="190">
        <f>IFERROR(ROUND(AA1051/AB1051-1,2),"")</f>
        <v>0</v>
      </c>
      <c r="AD1051" s="25">
        <v>0.17100000000000001</v>
      </c>
      <c r="AE1051" s="25">
        <v>1.74E-4</v>
      </c>
      <c r="AF1051" s="25">
        <v>0</v>
      </c>
      <c r="AG1051" s="25" t="s">
        <v>22</v>
      </c>
      <c r="AH1051" s="25">
        <v>0</v>
      </c>
      <c r="AI1051" s="25">
        <v>0</v>
      </c>
      <c r="AJ1051" s="25" t="s">
        <v>20</v>
      </c>
      <c r="AK1051" s="42" t="s">
        <v>19</v>
      </c>
      <c r="AL1051" s="25" t="s">
        <v>20</v>
      </c>
      <c r="AM1051" s="25">
        <v>5</v>
      </c>
      <c r="AN1051" s="25">
        <v>176</v>
      </c>
      <c r="AO1051" s="25">
        <v>67</v>
      </c>
      <c r="AP1051" s="25">
        <v>89</v>
      </c>
      <c r="AQ1051" s="25">
        <v>0.85499999999999998</v>
      </c>
      <c r="AR1051" s="94">
        <v>1.049E-3</v>
      </c>
      <c r="AS1051" s="157" t="s">
        <v>22</v>
      </c>
      <c r="AT1051" s="93">
        <v>43515</v>
      </c>
      <c r="AU1051" s="92" t="s">
        <v>22</v>
      </c>
      <c r="AV1051" s="91" t="s">
        <v>48</v>
      </c>
      <c r="AW1051" s="92" t="s">
        <v>48</v>
      </c>
      <c r="AX1051" s="92" t="s">
        <v>48</v>
      </c>
      <c r="AY1051" s="91" t="s">
        <v>152</v>
      </c>
      <c r="AZ1051" s="23"/>
      <c r="BA1051" s="25">
        <v>0</v>
      </c>
      <c r="BB1051" t="s">
        <v>48</v>
      </c>
      <c r="BC1051" t="e">
        <v>#N/A</v>
      </c>
      <c r="BD1051" t="e">
        <f>IF(Z1051=BC1051,"OK")</f>
        <v>#N/A</v>
      </c>
      <c r="BE1051">
        <v>0.17100000000000001</v>
      </c>
      <c r="BF1051">
        <v>1.74E-4</v>
      </c>
      <c r="BG1051">
        <v>176</v>
      </c>
      <c r="BH1051">
        <v>67</v>
      </c>
      <c r="BI1051">
        <v>89</v>
      </c>
      <c r="BJ1051">
        <v>0.85499999999999998</v>
      </c>
      <c r="BK1051">
        <v>1.049E-3</v>
      </c>
      <c r="BN1051" s="183"/>
    </row>
    <row r="1052" spans="1:66" x14ac:dyDescent="0.25">
      <c r="A1052" s="1"/>
      <c r="B1052" s="94">
        <v>1046</v>
      </c>
      <c r="C1052" s="43">
        <v>1070546</v>
      </c>
      <c r="D1052" s="25">
        <v>1014825</v>
      </c>
      <c r="E1052" s="101" t="s">
        <v>5489</v>
      </c>
      <c r="F1052" s="151" t="s">
        <v>21</v>
      </c>
      <c r="G1052" s="28"/>
      <c r="H1052" s="46" t="str">
        <f>IFERROR(IFERROR(IF(SEARCH("Usystems",$E1052)&gt;0,"Usystems"),IF(SEARCH("RIIFO",$E1052)&gt;0,"RIIFO","Uponor")),"Uponor")</f>
        <v>Uponor</v>
      </c>
      <c r="I1052" s="25">
        <f>IFERROR(MID($D1052,1,7)+0,"")</f>
        <v>1014825</v>
      </c>
      <c r="J1052" s="25" t="str">
        <f>IFERROR(MID($D1052,10,7)+0,"")</f>
        <v/>
      </c>
      <c r="K1052" s="25" t="str">
        <f>IFERROR(MID($D1052,19,7)+0,"")</f>
        <v/>
      </c>
      <c r="L1052" s="25" t="str">
        <f>IFERROR(MID($D1052,28,7)+0,"")</f>
        <v/>
      </c>
      <c r="M1052" s="25" t="str">
        <f>IF(IFERROR(MID($Q1052,1,7)+0,"")&lt;1130000,IF(INDEX(C:C,MATCH(LEFT(Q1052,7)+0,I:I,0))&lt;1130000,"",INDEX(C:C,MATCH(LEFT(Q1052,7)+0,I:I,0))),IFERROR(MID($Q1052,1,7)+0,""))</f>
        <v/>
      </c>
      <c r="N1052" s="25" t="str">
        <f>IF(IFERROR(MID($Q1052,10,7)+0,"")&lt;1130000,"",IFERROR(MID($Q1052,10,7)+0,""))</f>
        <v/>
      </c>
      <c r="O1052" s="25" t="str">
        <f>IF(IFERROR(MID($Q1052,19,7)+0,"")&lt;1130000,"",IFERROR(MID($Q1052,19,7)+0,""))</f>
        <v/>
      </c>
      <c r="P1052" s="25" t="str">
        <f>IF(M1052="","",IF(N1052="",M1052,M1052&amp;", "&amp;N1052))</f>
        <v/>
      </c>
      <c r="Q1052" s="25"/>
      <c r="R1052" s="25"/>
      <c r="S1052" s="35" t="s">
        <v>34</v>
      </c>
      <c r="T1052" s="25" t="s">
        <v>36</v>
      </c>
      <c r="U1052" s="185">
        <v>3742</v>
      </c>
      <c r="V1052" s="188">
        <v>3742</v>
      </c>
      <c r="W1052" s="189">
        <v>3742</v>
      </c>
      <c r="X1052" s="31">
        <v>3742</v>
      </c>
      <c r="Y1052" s="90">
        <f>IFERROR(ROUND(X1052/W1052-1,2),"")</f>
        <v>0</v>
      </c>
      <c r="Z1052" s="31">
        <f>IF(OR(S1052="VLD MLC components",S1052="VLD MLC pipes",S1052="VLD PEX components",S1052="VLD PEX pipes",S1052="VLD PHC components",S1052="VLD PHC pipes",S1052="Controls VLD"),"По запросу",X1052)</f>
        <v>3742</v>
      </c>
      <c r="AA1052" s="63">
        <f>ROUND(X1052/1.2,3)</f>
        <v>3118.3330000000001</v>
      </c>
      <c r="AB1052" s="23">
        <v>3118.3330000000001</v>
      </c>
      <c r="AC1052" s="190">
        <f>IFERROR(ROUND(AA1052/AB1052-1,2),"")</f>
        <v>0</v>
      </c>
      <c r="AD1052" s="25">
        <v>0.24</v>
      </c>
      <c r="AE1052" s="25">
        <v>2.4699999999999999E-4</v>
      </c>
      <c r="AF1052" s="25">
        <v>0</v>
      </c>
      <c r="AG1052" s="25" t="s">
        <v>22</v>
      </c>
      <c r="AH1052" s="25">
        <v>0</v>
      </c>
      <c r="AI1052" s="25">
        <v>0</v>
      </c>
      <c r="AJ1052" s="25" t="s">
        <v>20</v>
      </c>
      <c r="AK1052" s="42" t="s">
        <v>19</v>
      </c>
      <c r="AL1052" s="25" t="s">
        <v>20</v>
      </c>
      <c r="AM1052" s="25">
        <v>5</v>
      </c>
      <c r="AN1052" s="25">
        <v>176</v>
      </c>
      <c r="AO1052" s="25">
        <v>135</v>
      </c>
      <c r="AP1052" s="25">
        <v>89</v>
      </c>
      <c r="AQ1052" s="25">
        <v>1.2</v>
      </c>
      <c r="AR1052" s="94">
        <v>2.1150000000000001E-3</v>
      </c>
      <c r="AS1052" s="157" t="s">
        <v>22</v>
      </c>
      <c r="AT1052" s="93">
        <v>43515</v>
      </c>
      <c r="AU1052" s="92" t="s">
        <v>22</v>
      </c>
      <c r="AV1052" s="91" t="s">
        <v>152</v>
      </c>
      <c r="AW1052" s="92" t="s">
        <v>48</v>
      </c>
      <c r="AX1052" s="92" t="s">
        <v>48</v>
      </c>
      <c r="AY1052" s="91" t="s">
        <v>152</v>
      </c>
      <c r="AZ1052" s="23"/>
      <c r="BA1052" s="25" t="s">
        <v>5488</v>
      </c>
      <c r="BB1052" t="s">
        <v>25</v>
      </c>
      <c r="BC1052" t="e">
        <v>#N/A</v>
      </c>
      <c r="BD1052" t="e">
        <f>IF(Z1052=BC1052,"OK")</f>
        <v>#N/A</v>
      </c>
      <c r="BE1052">
        <v>0.24</v>
      </c>
      <c r="BF1052">
        <v>2.4699999999999999E-4</v>
      </c>
      <c r="BG1052">
        <v>176</v>
      </c>
      <c r="BH1052">
        <v>135</v>
      </c>
      <c r="BI1052">
        <v>89</v>
      </c>
      <c r="BJ1052">
        <v>1.2</v>
      </c>
      <c r="BK1052">
        <v>2.1150000000000001E-3</v>
      </c>
      <c r="BN1052" s="183"/>
    </row>
    <row r="1053" spans="1:66" x14ac:dyDescent="0.25">
      <c r="A1053" s="1"/>
      <c r="B1053" s="94">
        <v>1047</v>
      </c>
      <c r="C1053" s="43">
        <v>1046913</v>
      </c>
      <c r="D1053" s="37">
        <v>1014836</v>
      </c>
      <c r="E1053" s="27" t="s">
        <v>5487</v>
      </c>
      <c r="F1053" s="151" t="s">
        <v>21</v>
      </c>
      <c r="G1053" s="34"/>
      <c r="H1053" s="46" t="str">
        <f>IFERROR(IFERROR(IF(SEARCH("Usystems",$E1053)&gt;0,"Usystems"),IF(SEARCH("RIIFO",$E1053)&gt;0,"RIIFO","Uponor")),"Uponor")</f>
        <v>Uponor</v>
      </c>
      <c r="I1053" s="25">
        <f>IFERROR(MID($D1053,1,7)+0,"")</f>
        <v>1014836</v>
      </c>
      <c r="J1053" s="25" t="str">
        <f>IFERROR(MID($D1053,10,7)+0,"")</f>
        <v/>
      </c>
      <c r="K1053" s="25" t="str">
        <f>IFERROR(MID($D1053,19,7)+0,"")</f>
        <v/>
      </c>
      <c r="L1053" s="25" t="str">
        <f>IFERROR(MID($D1053,28,7)+0,"")</f>
        <v/>
      </c>
      <c r="M1053" s="25" t="str">
        <f>IF(IFERROR(MID($Q1053,1,7)+0,"")&lt;1130000,IF(INDEX(C:C,MATCH(LEFT(Q1053,7)+0,I:I,0))&lt;1130000,"",INDEX(C:C,MATCH(LEFT(Q1053,7)+0,I:I,0))),IFERROR(MID($Q1053,1,7)+0,""))</f>
        <v/>
      </c>
      <c r="N1053" s="25" t="str">
        <f>IF(IFERROR(MID($Q1053,10,7)+0,"")&lt;1130000,"",IFERROR(MID($Q1053,10,7)+0,""))</f>
        <v/>
      </c>
      <c r="O1053" s="25" t="str">
        <f>IF(IFERROR(MID($Q1053,19,7)+0,"")&lt;1130000,"",IFERROR(MID($Q1053,19,7)+0,""))</f>
        <v/>
      </c>
      <c r="P1053" s="25" t="str">
        <f>IF(M1053="","",IF(N1053="",M1053,M1053&amp;", "&amp;N1053))</f>
        <v/>
      </c>
      <c r="Q1053" s="44" t="s">
        <v>22</v>
      </c>
      <c r="R1053" s="44"/>
      <c r="S1053" s="35" t="s">
        <v>34</v>
      </c>
      <c r="T1053" s="25" t="s">
        <v>36</v>
      </c>
      <c r="U1053" s="185">
        <v>6907</v>
      </c>
      <c r="V1053" s="188">
        <v>6907</v>
      </c>
      <c r="W1053" s="189">
        <v>6907</v>
      </c>
      <c r="X1053" s="31">
        <v>6907</v>
      </c>
      <c r="Y1053" s="90">
        <f>IFERROR(ROUND(X1053/W1053-1,2),"")</f>
        <v>0</v>
      </c>
      <c r="Z1053" s="31">
        <f>IF(OR(S1053="VLD MLC components",S1053="VLD MLC pipes",S1053="VLD PEX components",S1053="VLD PEX pipes",S1053="VLD PHC components",S1053="VLD PHC pipes",S1053="Controls VLD"),"По запросу",X1053)</f>
        <v>6907</v>
      </c>
      <c r="AA1053" s="63">
        <f>ROUND(X1053/1.2,3)</f>
        <v>5755.8329999999996</v>
      </c>
      <c r="AB1053" s="23">
        <v>5755.8329999999996</v>
      </c>
      <c r="AC1053" s="190">
        <f>IFERROR(ROUND(AA1053/AB1053-1,2),"")</f>
        <v>0</v>
      </c>
      <c r="AD1053" s="25">
        <v>0.41</v>
      </c>
      <c r="AE1053" s="25">
        <v>8.4900000000000004E-4</v>
      </c>
      <c r="AF1053" s="25">
        <v>0</v>
      </c>
      <c r="AG1053" s="25" t="s">
        <v>22</v>
      </c>
      <c r="AH1053" s="25">
        <v>0</v>
      </c>
      <c r="AI1053" s="25">
        <v>0</v>
      </c>
      <c r="AJ1053" s="25" t="s">
        <v>20</v>
      </c>
      <c r="AK1053" s="42" t="s">
        <v>19</v>
      </c>
      <c r="AL1053" s="25" t="s">
        <v>20</v>
      </c>
      <c r="AM1053" s="25">
        <v>5</v>
      </c>
      <c r="AN1053" s="25">
        <v>205</v>
      </c>
      <c r="AO1053" s="25">
        <v>177</v>
      </c>
      <c r="AP1053" s="25">
        <v>114</v>
      </c>
      <c r="AQ1053" s="25">
        <v>2.0499999999999998</v>
      </c>
      <c r="AR1053" s="94">
        <v>4.1359999999999999E-3</v>
      </c>
      <c r="AS1053" s="157" t="s">
        <v>22</v>
      </c>
      <c r="AT1053" s="93" t="s">
        <v>22</v>
      </c>
      <c r="AU1053" s="92" t="s">
        <v>22</v>
      </c>
      <c r="AV1053" s="91" t="s">
        <v>48</v>
      </c>
      <c r="AW1053" s="92" t="s">
        <v>48</v>
      </c>
      <c r="AX1053" s="92" t="s">
        <v>48</v>
      </c>
      <c r="AY1053" s="91" t="s">
        <v>152</v>
      </c>
      <c r="AZ1053" s="23"/>
      <c r="BA1053" s="25">
        <v>0</v>
      </c>
      <c r="BB1053" t="s">
        <v>48</v>
      </c>
      <c r="BC1053" t="e">
        <v>#N/A</v>
      </c>
      <c r="BD1053" t="e">
        <f>IF(Z1053=BC1053,"OK")</f>
        <v>#N/A</v>
      </c>
      <c r="BE1053">
        <v>0.41</v>
      </c>
      <c r="BF1053">
        <v>8.4900000000000004E-4</v>
      </c>
      <c r="BG1053">
        <v>205</v>
      </c>
      <c r="BH1053">
        <v>177</v>
      </c>
      <c r="BI1053">
        <v>114</v>
      </c>
      <c r="BJ1053">
        <v>2.0499999999999998</v>
      </c>
      <c r="BK1053">
        <v>4.1359999999999999E-3</v>
      </c>
      <c r="BN1053" s="183"/>
    </row>
    <row r="1054" spans="1:66" ht="25.5" x14ac:dyDescent="0.25">
      <c r="A1054" s="1"/>
      <c r="B1054" s="94">
        <v>1048</v>
      </c>
      <c r="C1054" s="43">
        <v>1046914</v>
      </c>
      <c r="D1054" s="37">
        <v>1014848</v>
      </c>
      <c r="E1054" s="27" t="s">
        <v>5486</v>
      </c>
      <c r="F1054" s="151" t="s">
        <v>21</v>
      </c>
      <c r="G1054" s="34"/>
      <c r="H1054" s="46" t="str">
        <f>IFERROR(IFERROR(IF(SEARCH("Usystems",$E1054)&gt;0,"Usystems"),IF(SEARCH("RIIFO",$E1054)&gt;0,"RIIFO","Uponor")),"Uponor")</f>
        <v>Uponor</v>
      </c>
      <c r="I1054" s="25">
        <f>IFERROR(MID($D1054,1,7)+0,"")</f>
        <v>1014848</v>
      </c>
      <c r="J1054" s="25" t="str">
        <f>IFERROR(MID($D1054,10,7)+0,"")</f>
        <v/>
      </c>
      <c r="K1054" s="25" t="str">
        <f>IFERROR(MID($D1054,19,7)+0,"")</f>
        <v/>
      </c>
      <c r="L1054" s="25" t="str">
        <f>IFERROR(MID($D1054,28,7)+0,"")</f>
        <v/>
      </c>
      <c r="M1054" s="25" t="str">
        <f>IF(IFERROR(MID($Q1054,1,7)+0,"")&lt;1130000,IF(INDEX(C:C,MATCH(LEFT(Q1054,7)+0,I:I,0))&lt;1130000,"",INDEX(C:C,MATCH(LEFT(Q1054,7)+0,I:I,0))),IFERROR(MID($Q1054,1,7)+0,""))</f>
        <v/>
      </c>
      <c r="N1054" s="25" t="str">
        <f>IF(IFERROR(MID($Q1054,10,7)+0,"")&lt;1130000,"",IFERROR(MID($Q1054,10,7)+0,""))</f>
        <v/>
      </c>
      <c r="O1054" s="25" t="str">
        <f>IF(IFERROR(MID($Q1054,19,7)+0,"")&lt;1130000,"",IFERROR(MID($Q1054,19,7)+0,""))</f>
        <v/>
      </c>
      <c r="P1054" s="25" t="str">
        <f>IF(M1054="","",IF(N1054="",M1054,M1054&amp;", "&amp;N1054))</f>
        <v/>
      </c>
      <c r="Q1054" s="44" t="s">
        <v>22</v>
      </c>
      <c r="R1054" s="44"/>
      <c r="S1054" s="35" t="s">
        <v>5049</v>
      </c>
      <c r="T1054" s="25" t="s">
        <v>36</v>
      </c>
      <c r="U1054" s="185">
        <v>9392</v>
      </c>
      <c r="V1054" s="188">
        <v>9392</v>
      </c>
      <c r="W1054" s="189">
        <v>9392</v>
      </c>
      <c r="X1054" s="31">
        <v>9392</v>
      </c>
      <c r="Y1054" s="90">
        <f>IFERROR(ROUND(X1054/W1054-1,2),"")</f>
        <v>0</v>
      </c>
      <c r="Z1054" s="31" t="str">
        <f>IF(OR(S1054="VLD MLC components",S1054="VLD MLC pipes",S1054="VLD PEX components",S1054="VLD PEX pipes",S1054="VLD PHC components",S1054="VLD PHC pipes",S1054="Controls VLD"),"По запросу",X1054)</f>
        <v>По запросу</v>
      </c>
      <c r="AA1054" s="63">
        <f>ROUND(X1054/1.2,3)</f>
        <v>7826.6670000000004</v>
      </c>
      <c r="AB1054" s="23">
        <v>7826.6670000000004</v>
      </c>
      <c r="AC1054" s="190">
        <f>IFERROR(ROUND(AA1054/AB1054-1,2),"")</f>
        <v>0</v>
      </c>
      <c r="AD1054" s="25">
        <v>0.55000000000000004</v>
      </c>
      <c r="AE1054" s="25">
        <v>2.2130000000000001E-3</v>
      </c>
      <c r="AF1054" s="25">
        <v>0</v>
      </c>
      <c r="AG1054" s="25" t="s">
        <v>22</v>
      </c>
      <c r="AH1054" s="25">
        <v>0</v>
      </c>
      <c r="AI1054" s="25">
        <v>0</v>
      </c>
      <c r="AJ1054" s="25" t="s">
        <v>20</v>
      </c>
      <c r="AK1054" s="42" t="s">
        <v>19</v>
      </c>
      <c r="AL1054" s="25" t="s">
        <v>20</v>
      </c>
      <c r="AM1054" s="25">
        <v>3</v>
      </c>
      <c r="AN1054" s="25">
        <v>250</v>
      </c>
      <c r="AO1054" s="25">
        <v>177</v>
      </c>
      <c r="AP1054" s="25">
        <v>150</v>
      </c>
      <c r="AQ1054" s="25">
        <v>1.65</v>
      </c>
      <c r="AR1054" s="94">
        <v>6.6379999999999998E-3</v>
      </c>
      <c r="AS1054" s="157" t="s">
        <v>22</v>
      </c>
      <c r="AT1054" s="93" t="s">
        <v>22</v>
      </c>
      <c r="AU1054" s="92" t="s">
        <v>22</v>
      </c>
      <c r="AV1054" s="91" t="s">
        <v>48</v>
      </c>
      <c r="AW1054" s="92" t="s">
        <v>48</v>
      </c>
      <c r="AX1054" s="92" t="s">
        <v>48</v>
      </c>
      <c r="AY1054" s="91" t="s">
        <v>152</v>
      </c>
      <c r="AZ1054" s="23"/>
      <c r="BA1054" s="25">
        <v>0</v>
      </c>
      <c r="BB1054" t="s">
        <v>48</v>
      </c>
      <c r="BC1054" t="e">
        <v>#N/A</v>
      </c>
      <c r="BD1054" t="e">
        <f>IF(Z1054=BC1054,"OK")</f>
        <v>#N/A</v>
      </c>
      <c r="BE1054">
        <v>0.55000000000000004</v>
      </c>
      <c r="BF1054">
        <v>2.2130000000000001E-3</v>
      </c>
      <c r="BG1054">
        <v>250</v>
      </c>
      <c r="BH1054">
        <v>177</v>
      </c>
      <c r="BI1054">
        <v>150</v>
      </c>
      <c r="BJ1054">
        <v>1.65</v>
      </c>
      <c r="BK1054">
        <v>6.6379999999999998E-3</v>
      </c>
      <c r="BN1054" s="183"/>
    </row>
    <row r="1055" spans="1:66" ht="25.5" x14ac:dyDescent="0.25">
      <c r="A1055" s="1"/>
      <c r="B1055" s="94">
        <v>1049</v>
      </c>
      <c r="C1055" s="43">
        <v>1070547</v>
      </c>
      <c r="D1055" s="25">
        <v>1015164</v>
      </c>
      <c r="E1055" s="36" t="s">
        <v>5485</v>
      </c>
      <c r="F1055" s="151" t="s">
        <v>652</v>
      </c>
      <c r="G1055" s="28"/>
      <c r="H1055" s="46" t="str">
        <f>IFERROR(IFERROR(IF(SEARCH("Usystems",$E1055)&gt;0,"Usystems"),IF(SEARCH("RIIFO",$E1055)&gt;0,"RIIFO","Uponor")),"Uponor")</f>
        <v>Uponor</v>
      </c>
      <c r="I1055" s="25">
        <f>IFERROR(MID($D1055,1,7)+0,"")</f>
        <v>1015164</v>
      </c>
      <c r="J1055" s="25" t="str">
        <f>IFERROR(MID($D1055,10,7)+0,"")</f>
        <v/>
      </c>
      <c r="K1055" s="25" t="str">
        <f>IFERROR(MID($D1055,19,7)+0,"")</f>
        <v/>
      </c>
      <c r="L1055" s="25" t="str">
        <f>IFERROR(MID($D1055,28,7)+0,"")</f>
        <v/>
      </c>
      <c r="M1055" s="25">
        <f>IF(IFERROR(MID($Q1055,1,7)+0,"")&lt;1130000,IF(INDEX(C:C,MATCH(LEFT(Q1055,7)+0,I:I,0))&lt;1130000,"",INDEX(C:C,MATCH(LEFT(Q1055,7)+0,I:I,0))),IFERROR(MID($Q1055,1,7)+0,""))</f>
        <v>1237041</v>
      </c>
      <c r="N1055" s="25" t="str">
        <f>IF(IFERROR(MID($Q1055,10,7)+0,"")&lt;1130000,"",IFERROR(MID($Q1055,10,7)+0,""))</f>
        <v/>
      </c>
      <c r="O1055" s="25" t="str">
        <f>IF(IFERROR(MID($Q1055,19,7)+0,"")&lt;1130000,"",IFERROR(MID($Q1055,19,7)+0,""))</f>
        <v/>
      </c>
      <c r="P1055" s="25">
        <f>IF(M1055="","",IF(N1055="",M1055,M1055&amp;", "&amp;N1055))</f>
        <v>1237041</v>
      </c>
      <c r="Q1055" s="25">
        <v>1237041</v>
      </c>
      <c r="R1055" s="25"/>
      <c r="S1055" s="35" t="s">
        <v>34</v>
      </c>
      <c r="T1055" s="25" t="s">
        <v>36</v>
      </c>
      <c r="U1055" s="185">
        <v>865</v>
      </c>
      <c r="V1055" s="188">
        <v>865</v>
      </c>
      <c r="W1055" s="189">
        <v>865</v>
      </c>
      <c r="X1055" s="31">
        <v>865</v>
      </c>
      <c r="Y1055" s="90">
        <f>IFERROR(ROUND(X1055/W1055-1,2),"")</f>
        <v>0</v>
      </c>
      <c r="Z1055" s="31">
        <f>IF(OR(S1055="VLD MLC components",S1055="VLD MLC pipes",S1055="VLD PEX components",S1055="VLD PEX pipes",S1055="VLD PHC components",S1055="VLD PHC pipes",S1055="Controls VLD"),"По запросу",X1055)</f>
        <v>865</v>
      </c>
      <c r="AA1055" s="63">
        <f>ROUND(X1055/1.2,3)</f>
        <v>720.83299999999997</v>
      </c>
      <c r="AB1055" s="23">
        <v>720.83299999999997</v>
      </c>
      <c r="AC1055" s="190">
        <f>IFERROR(ROUND(AA1055/AB1055-1,2),"")</f>
        <v>0</v>
      </c>
      <c r="AD1055" s="25">
        <v>3.9E-2</v>
      </c>
      <c r="AE1055" s="25">
        <v>2.5000000000000001E-5</v>
      </c>
      <c r="AF1055" s="25">
        <v>0</v>
      </c>
      <c r="AG1055" s="25" t="s">
        <v>22</v>
      </c>
      <c r="AH1055" s="25">
        <v>0</v>
      </c>
      <c r="AI1055" s="25">
        <v>0</v>
      </c>
      <c r="AJ1055" s="25" t="s">
        <v>20</v>
      </c>
      <c r="AK1055" s="42" t="s">
        <v>19</v>
      </c>
      <c r="AL1055" s="25" t="s">
        <v>20</v>
      </c>
      <c r="AM1055" s="25">
        <v>20</v>
      </c>
      <c r="AN1055" s="25">
        <v>87</v>
      </c>
      <c r="AO1055" s="25">
        <v>67</v>
      </c>
      <c r="AP1055" s="25">
        <v>89</v>
      </c>
      <c r="AQ1055" s="25">
        <v>0.39</v>
      </c>
      <c r="AR1055" s="94">
        <v>5.1900000000000004E-4</v>
      </c>
      <c r="AS1055" s="157" t="s">
        <v>22</v>
      </c>
      <c r="AT1055" s="93">
        <v>43515</v>
      </c>
      <c r="AU1055" s="92" t="s">
        <v>22</v>
      </c>
      <c r="AV1055" s="91" t="s">
        <v>152</v>
      </c>
      <c r="AW1055" s="92" t="s">
        <v>48</v>
      </c>
      <c r="AX1055" s="92" t="s">
        <v>48</v>
      </c>
      <c r="AY1055" s="91" t="s">
        <v>152</v>
      </c>
      <c r="AZ1055" s="23"/>
      <c r="BA1055" s="25" t="s">
        <v>5047</v>
      </c>
      <c r="BB1055" t="s">
        <v>25</v>
      </c>
      <c r="BC1055" t="e">
        <v>#N/A</v>
      </c>
      <c r="BD1055" t="e">
        <f>IF(Z1055=BC1055,"OK")</f>
        <v>#N/A</v>
      </c>
      <c r="BE1055">
        <v>3.9E-2</v>
      </c>
      <c r="BF1055">
        <v>2.5000000000000001E-5</v>
      </c>
      <c r="BG1055">
        <v>87</v>
      </c>
      <c r="BH1055">
        <v>67</v>
      </c>
      <c r="BI1055">
        <v>89</v>
      </c>
      <c r="BJ1055">
        <v>0.39</v>
      </c>
      <c r="BK1055">
        <v>5.1900000000000004E-4</v>
      </c>
      <c r="BN1055" s="183"/>
    </row>
    <row r="1056" spans="1:66" ht="38.25" x14ac:dyDescent="0.25">
      <c r="A1056" s="1"/>
      <c r="B1056" s="94">
        <v>1050</v>
      </c>
      <c r="C1056" s="43">
        <v>1070548</v>
      </c>
      <c r="D1056" s="25">
        <v>1015187</v>
      </c>
      <c r="E1056" s="30" t="s">
        <v>5484</v>
      </c>
      <c r="F1056" s="151" t="s">
        <v>652</v>
      </c>
      <c r="G1056" s="41" t="s">
        <v>29</v>
      </c>
      <c r="H1056" s="46" t="str">
        <f>IFERROR(IFERROR(IF(SEARCH("Usystems",$E1056)&gt;0,"Usystems"),IF(SEARCH("RIIFO",$E1056)&gt;0,"RIIFO","Uponor")),"Uponor")</f>
        <v>Uponor</v>
      </c>
      <c r="I1056" s="25">
        <f>IFERROR(MID($D1056,1,7)+0,"")</f>
        <v>1015187</v>
      </c>
      <c r="J1056" s="25" t="str">
        <f>IFERROR(MID($D1056,10,7)+0,"")</f>
        <v/>
      </c>
      <c r="K1056" s="25" t="str">
        <f>IFERROR(MID($D1056,19,7)+0,"")</f>
        <v/>
      </c>
      <c r="L1056" s="25" t="str">
        <f>IFERROR(MID($D1056,28,7)+0,"")</f>
        <v/>
      </c>
      <c r="M1056" s="25">
        <f>IF(IFERROR(MID($Q1056,1,7)+0,"")&lt;1130000,IF(INDEX(C:C,MATCH(LEFT(Q1056,7)+0,I:I,0))&lt;1130000,"",INDEX(C:C,MATCH(LEFT(Q1056,7)+0,I:I,0))),IFERROR(MID($Q1056,1,7)+0,""))</f>
        <v>1237042</v>
      </c>
      <c r="N1056" s="25" t="str">
        <f>IF(IFERROR(MID($Q1056,10,7)+0,"")&lt;1130000,"",IFERROR(MID($Q1056,10,7)+0,""))</f>
        <v/>
      </c>
      <c r="O1056" s="25" t="str">
        <f>IF(IFERROR(MID($Q1056,19,7)+0,"")&lt;1130000,"",IFERROR(MID($Q1056,19,7)+0,""))</f>
        <v/>
      </c>
      <c r="P1056" s="25">
        <f>IF(M1056="","",IF(N1056="",M1056,M1056&amp;", "&amp;N1056))</f>
        <v>1237042</v>
      </c>
      <c r="Q1056" s="25">
        <v>1237042</v>
      </c>
      <c r="R1056" s="25"/>
      <c r="S1056" s="35" t="s">
        <v>34</v>
      </c>
      <c r="T1056" s="25" t="s">
        <v>36</v>
      </c>
      <c r="U1056" s="185">
        <v>1192</v>
      </c>
      <c r="V1056" s="188">
        <v>1192</v>
      </c>
      <c r="W1056" s="189">
        <v>1192</v>
      </c>
      <c r="X1056" s="31">
        <v>1192</v>
      </c>
      <c r="Y1056" s="90">
        <f>IFERROR(ROUND(X1056/W1056-1,2),"")</f>
        <v>0</v>
      </c>
      <c r="Z1056" s="31">
        <f>IF(OR(S1056="VLD MLC components",S1056="VLD MLC pipes",S1056="VLD PEX components",S1056="VLD PEX pipes",S1056="VLD PHC components",S1056="VLD PHC pipes",S1056="Controls VLD"),"По запросу",X1056)</f>
        <v>1192</v>
      </c>
      <c r="AA1056" s="63">
        <f>ROUND(X1056/1.2,3)</f>
        <v>993.33299999999997</v>
      </c>
      <c r="AB1056" s="23">
        <v>993.33299999999997</v>
      </c>
      <c r="AC1056" s="190">
        <f>IFERROR(ROUND(AA1056/AB1056-1,2),"")</f>
        <v>0</v>
      </c>
      <c r="AD1056" s="25">
        <v>5.8999999999999997E-2</v>
      </c>
      <c r="AE1056" s="25">
        <v>3.6999999999999998E-5</v>
      </c>
      <c r="AF1056" s="25">
        <v>0</v>
      </c>
      <c r="AG1056" s="25" t="s">
        <v>22</v>
      </c>
      <c r="AH1056" s="25">
        <v>0</v>
      </c>
      <c r="AI1056" s="25">
        <v>0</v>
      </c>
      <c r="AJ1056" s="25" t="s">
        <v>20</v>
      </c>
      <c r="AK1056" s="42" t="s">
        <v>19</v>
      </c>
      <c r="AL1056" s="25" t="s">
        <v>20</v>
      </c>
      <c r="AM1056" s="25">
        <v>10</v>
      </c>
      <c r="AN1056" s="25">
        <v>176</v>
      </c>
      <c r="AO1056" s="25">
        <v>67</v>
      </c>
      <c r="AP1056" s="25">
        <v>89</v>
      </c>
      <c r="AQ1056" s="25">
        <v>0.59</v>
      </c>
      <c r="AR1056" s="94">
        <v>1.049E-3</v>
      </c>
      <c r="AS1056" s="157" t="s">
        <v>22</v>
      </c>
      <c r="AT1056" s="93">
        <v>43515</v>
      </c>
      <c r="AU1056" s="92" t="s">
        <v>22</v>
      </c>
      <c r="AV1056" s="91" t="s">
        <v>152</v>
      </c>
      <c r="AW1056" s="92" t="s">
        <v>48</v>
      </c>
      <c r="AX1056" s="92" t="s">
        <v>48</v>
      </c>
      <c r="AY1056" s="91" t="s">
        <v>152</v>
      </c>
      <c r="AZ1056" s="23"/>
      <c r="BA1056" s="25" t="s">
        <v>660</v>
      </c>
      <c r="BB1056" t="s">
        <v>25</v>
      </c>
      <c r="BC1056" t="e">
        <v>#N/A</v>
      </c>
      <c r="BD1056" t="e">
        <f>IF(Z1056=BC1056,"OK")</f>
        <v>#N/A</v>
      </c>
      <c r="BE1056">
        <v>5.8999999999999997E-2</v>
      </c>
      <c r="BF1056">
        <v>3.6999999999999998E-5</v>
      </c>
      <c r="BG1056">
        <v>176</v>
      </c>
      <c r="BH1056">
        <v>67</v>
      </c>
      <c r="BI1056">
        <v>89</v>
      </c>
      <c r="BJ1056">
        <v>0.59</v>
      </c>
      <c r="BK1056">
        <v>1.049E-3</v>
      </c>
      <c r="BN1056" s="183"/>
    </row>
    <row r="1057" spans="1:66" ht="25.5" x14ac:dyDescent="0.25">
      <c r="A1057" s="1"/>
      <c r="B1057" s="94">
        <v>1051</v>
      </c>
      <c r="C1057" s="43">
        <v>1070549</v>
      </c>
      <c r="D1057" s="25">
        <v>1015205</v>
      </c>
      <c r="E1057" s="36" t="s">
        <v>5483</v>
      </c>
      <c r="F1057" s="151" t="s">
        <v>757</v>
      </c>
      <c r="G1057" s="28"/>
      <c r="H1057" s="46" t="str">
        <f>IFERROR(IFERROR(IF(SEARCH("Usystems",$E1057)&gt;0,"Usystems"),IF(SEARCH("RIIFO",$E1057)&gt;0,"RIIFO","Uponor")),"Uponor")</f>
        <v>Uponor</v>
      </c>
      <c r="I1057" s="25">
        <f>IFERROR(MID($D1057,1,7)+0,"")</f>
        <v>1015205</v>
      </c>
      <c r="J1057" s="25" t="str">
        <f>IFERROR(MID($D1057,10,7)+0,"")</f>
        <v/>
      </c>
      <c r="K1057" s="25" t="str">
        <f>IFERROR(MID($D1057,19,7)+0,"")</f>
        <v/>
      </c>
      <c r="L1057" s="25" t="str">
        <f>IFERROR(MID($D1057,28,7)+0,"")</f>
        <v/>
      </c>
      <c r="M1057" s="25">
        <f>IF(IFERROR(MID($Q1057,1,7)+0,"")&lt;1130000,IF(INDEX(C:C,MATCH(LEFT(Q1057,7)+0,I:I,0))&lt;1130000,"",INDEX(C:C,MATCH(LEFT(Q1057,7)+0,I:I,0))),IFERROR(MID($Q1057,1,7)+0,""))</f>
        <v>1237043</v>
      </c>
      <c r="N1057" s="25" t="str">
        <f>IF(IFERROR(MID($Q1057,10,7)+0,"")&lt;1130000,"",IFERROR(MID($Q1057,10,7)+0,""))</f>
        <v/>
      </c>
      <c r="O1057" s="25" t="str">
        <f>IF(IFERROR(MID($Q1057,19,7)+0,"")&lt;1130000,"",IFERROR(MID($Q1057,19,7)+0,""))</f>
        <v/>
      </c>
      <c r="P1057" s="25">
        <f>IF(M1057="","",IF(N1057="",M1057,M1057&amp;", "&amp;N1057))</f>
        <v>1237043</v>
      </c>
      <c r="Q1057" s="25">
        <v>1237043</v>
      </c>
      <c r="R1057" s="25"/>
      <c r="S1057" s="35" t="s">
        <v>34</v>
      </c>
      <c r="T1057" s="25" t="s">
        <v>36</v>
      </c>
      <c r="U1057" s="185">
        <v>1883</v>
      </c>
      <c r="V1057" s="188">
        <v>1883</v>
      </c>
      <c r="W1057" s="189">
        <v>1883</v>
      </c>
      <c r="X1057" s="31">
        <v>1883</v>
      </c>
      <c r="Y1057" s="90">
        <f>IFERROR(ROUND(X1057/W1057-1,2),"")</f>
        <v>0</v>
      </c>
      <c r="Z1057" s="31">
        <f>IF(OR(S1057="VLD MLC components",S1057="VLD MLC pipes",S1057="VLD PEX components",S1057="VLD PEX pipes",S1057="VLD PHC components",S1057="VLD PHC pipes",S1057="Controls VLD"),"По запросу",X1057)</f>
        <v>1883</v>
      </c>
      <c r="AA1057" s="63">
        <f>ROUND(X1057/1.2,3)</f>
        <v>1569.1669999999999</v>
      </c>
      <c r="AB1057" s="23">
        <v>1569.1669999999999</v>
      </c>
      <c r="AC1057" s="190">
        <f>IFERROR(ROUND(AA1057/AB1057-1,2),"")</f>
        <v>0</v>
      </c>
      <c r="AD1057" s="25">
        <v>0.115</v>
      </c>
      <c r="AE1057" s="25">
        <v>7.1000000000000005E-5</v>
      </c>
      <c r="AF1057" s="25">
        <v>0</v>
      </c>
      <c r="AG1057" s="25" t="s">
        <v>22</v>
      </c>
      <c r="AH1057" s="25">
        <v>0</v>
      </c>
      <c r="AI1057" s="25">
        <v>0</v>
      </c>
      <c r="AJ1057" s="25" t="s">
        <v>20</v>
      </c>
      <c r="AK1057" s="42" t="s">
        <v>19</v>
      </c>
      <c r="AL1057" s="25" t="s">
        <v>20</v>
      </c>
      <c r="AM1057" s="25">
        <v>10</v>
      </c>
      <c r="AN1057" s="25">
        <v>176</v>
      </c>
      <c r="AO1057" s="25">
        <v>67</v>
      </c>
      <c r="AP1057" s="25">
        <v>89</v>
      </c>
      <c r="AQ1057" s="25">
        <v>0.57499999999999996</v>
      </c>
      <c r="AR1057" s="94">
        <v>1.049E-3</v>
      </c>
      <c r="AS1057" s="157" t="s">
        <v>22</v>
      </c>
      <c r="AT1057" s="93">
        <v>43515</v>
      </c>
      <c r="AU1057" s="92" t="s">
        <v>22</v>
      </c>
      <c r="AV1057" s="91" t="s">
        <v>152</v>
      </c>
      <c r="AW1057" s="92" t="s">
        <v>48</v>
      </c>
      <c r="AX1057" s="92" t="s">
        <v>48</v>
      </c>
      <c r="AY1057" s="91" t="s">
        <v>152</v>
      </c>
      <c r="AZ1057" s="23"/>
      <c r="BA1057" s="25" t="s">
        <v>4585</v>
      </c>
      <c r="BB1057" t="s">
        <v>25</v>
      </c>
      <c r="BC1057" t="e">
        <v>#N/A</v>
      </c>
      <c r="BD1057" t="e">
        <f>IF(Z1057=BC1057,"OK")</f>
        <v>#N/A</v>
      </c>
      <c r="BE1057">
        <v>0.115</v>
      </c>
      <c r="BF1057">
        <v>7.1000000000000005E-5</v>
      </c>
      <c r="BG1057">
        <v>176</v>
      </c>
      <c r="BH1057">
        <v>67</v>
      </c>
      <c r="BI1057">
        <v>89</v>
      </c>
      <c r="BJ1057">
        <v>0.57499999999999996</v>
      </c>
      <c r="BK1057">
        <v>1.049E-3</v>
      </c>
      <c r="BN1057" s="183"/>
    </row>
    <row r="1058" spans="1:66" ht="25.5" x14ac:dyDescent="0.25">
      <c r="A1058" s="1"/>
      <c r="B1058" s="94">
        <v>1052</v>
      </c>
      <c r="C1058" s="43">
        <v>1070550</v>
      </c>
      <c r="D1058" s="25">
        <v>1015219</v>
      </c>
      <c r="E1058" s="30" t="s">
        <v>5482</v>
      </c>
      <c r="F1058" s="151" t="s">
        <v>757</v>
      </c>
      <c r="G1058" s="28"/>
      <c r="H1058" s="46" t="str">
        <f>IFERROR(IFERROR(IF(SEARCH("Usystems",$E1058)&gt;0,"Usystems"),IF(SEARCH("RIIFO",$E1058)&gt;0,"RIIFO","Uponor")),"Uponor")</f>
        <v>Uponor</v>
      </c>
      <c r="I1058" s="25">
        <f>IFERROR(MID($D1058,1,7)+0,"")</f>
        <v>1015219</v>
      </c>
      <c r="J1058" s="25" t="str">
        <f>IFERROR(MID($D1058,10,7)+0,"")</f>
        <v/>
      </c>
      <c r="K1058" s="25" t="str">
        <f>IFERROR(MID($D1058,19,7)+0,"")</f>
        <v/>
      </c>
      <c r="L1058" s="25" t="str">
        <f>IFERROR(MID($D1058,28,7)+0,"")</f>
        <v/>
      </c>
      <c r="M1058" s="25">
        <f>IF(IFERROR(MID($Q1058,1,7)+0,"")&lt;1130000,IF(INDEX(C:C,MATCH(LEFT(Q1058,7)+0,I:I,0))&lt;1130000,"",INDEX(C:C,MATCH(LEFT(Q1058,7)+0,I:I,0))),IFERROR(MID($Q1058,1,7)+0,""))</f>
        <v>1237044</v>
      </c>
      <c r="N1058" s="25" t="str">
        <f>IF(IFERROR(MID($Q1058,10,7)+0,"")&lt;1130000,"",IFERROR(MID($Q1058,10,7)+0,""))</f>
        <v/>
      </c>
      <c r="O1058" s="25" t="str">
        <f>IF(IFERROR(MID($Q1058,19,7)+0,"")&lt;1130000,"",IFERROR(MID($Q1058,19,7)+0,""))</f>
        <v/>
      </c>
      <c r="P1058" s="25">
        <f>IF(M1058="","",IF(N1058="",M1058,M1058&amp;", "&amp;N1058))</f>
        <v>1237044</v>
      </c>
      <c r="Q1058" s="25">
        <v>1237044</v>
      </c>
      <c r="R1058" s="25"/>
      <c r="S1058" s="35" t="s">
        <v>34</v>
      </c>
      <c r="T1058" s="25" t="s">
        <v>36</v>
      </c>
      <c r="U1058" s="185">
        <v>2786</v>
      </c>
      <c r="V1058" s="188">
        <v>2786</v>
      </c>
      <c r="W1058" s="189">
        <v>2786</v>
      </c>
      <c r="X1058" s="31">
        <v>2786</v>
      </c>
      <c r="Y1058" s="90">
        <f>IFERROR(ROUND(X1058/W1058-1,2),"")</f>
        <v>0</v>
      </c>
      <c r="Z1058" s="31">
        <f>IF(OR(S1058="VLD MLC components",S1058="VLD MLC pipes",S1058="VLD PEX components",S1058="VLD PEX pipes",S1058="VLD PHC components",S1058="VLD PHC pipes",S1058="Controls VLD"),"По запросу",X1058)</f>
        <v>2786</v>
      </c>
      <c r="AA1058" s="63">
        <f>ROUND(X1058/1.2,3)</f>
        <v>2321.6669999999999</v>
      </c>
      <c r="AB1058" s="23">
        <v>2321.6669999999999</v>
      </c>
      <c r="AC1058" s="190">
        <f>IFERROR(ROUND(AA1058/AB1058-1,2),"")</f>
        <v>0</v>
      </c>
      <c r="AD1058" s="25">
        <v>0.16300000000000001</v>
      </c>
      <c r="AE1058" s="25">
        <v>1.05E-4</v>
      </c>
      <c r="AF1058" s="25">
        <v>0</v>
      </c>
      <c r="AG1058" s="25" t="s">
        <v>22</v>
      </c>
      <c r="AH1058" s="25">
        <v>0</v>
      </c>
      <c r="AI1058" s="25">
        <v>0</v>
      </c>
      <c r="AJ1058" s="25" t="s">
        <v>20</v>
      </c>
      <c r="AK1058" s="42" t="s">
        <v>19</v>
      </c>
      <c r="AL1058" s="25" t="s">
        <v>20</v>
      </c>
      <c r="AM1058" s="25">
        <v>5</v>
      </c>
      <c r="AN1058" s="25">
        <v>176</v>
      </c>
      <c r="AO1058" s="25">
        <v>67</v>
      </c>
      <c r="AP1058" s="25">
        <v>89</v>
      </c>
      <c r="AQ1058" s="25">
        <v>0.81499999999999995</v>
      </c>
      <c r="AR1058" s="94">
        <v>1.049E-3</v>
      </c>
      <c r="AS1058" s="157" t="s">
        <v>22</v>
      </c>
      <c r="AT1058" s="93">
        <v>43515</v>
      </c>
      <c r="AU1058" s="92" t="s">
        <v>22</v>
      </c>
      <c r="AV1058" s="91" t="s">
        <v>152</v>
      </c>
      <c r="AW1058" s="92" t="s">
        <v>48</v>
      </c>
      <c r="AX1058" s="92" t="s">
        <v>48</v>
      </c>
      <c r="AY1058" s="91" t="s">
        <v>152</v>
      </c>
      <c r="AZ1058" s="23"/>
      <c r="BA1058" s="25" t="s">
        <v>4177</v>
      </c>
      <c r="BB1058" t="s">
        <v>25</v>
      </c>
      <c r="BC1058" t="e">
        <v>#N/A</v>
      </c>
      <c r="BD1058" t="e">
        <f>IF(Z1058=BC1058,"OK")</f>
        <v>#N/A</v>
      </c>
      <c r="BE1058">
        <v>0.16300000000000001</v>
      </c>
      <c r="BF1058">
        <v>1.05E-4</v>
      </c>
      <c r="BG1058">
        <v>176</v>
      </c>
      <c r="BH1058">
        <v>67</v>
      </c>
      <c r="BI1058">
        <v>89</v>
      </c>
      <c r="BJ1058">
        <v>0.81499999999999995</v>
      </c>
      <c r="BK1058">
        <v>1.049E-3</v>
      </c>
      <c r="BN1058" s="183"/>
    </row>
    <row r="1059" spans="1:66" ht="38.25" x14ac:dyDescent="0.25">
      <c r="A1059" s="1"/>
      <c r="B1059" s="94">
        <v>1053</v>
      </c>
      <c r="C1059" s="43">
        <v>1046932</v>
      </c>
      <c r="D1059" s="37">
        <v>1015236</v>
      </c>
      <c r="E1059" s="36" t="s">
        <v>5481</v>
      </c>
      <c r="F1059" s="151" t="s">
        <v>652</v>
      </c>
      <c r="G1059" s="41" t="s">
        <v>29</v>
      </c>
      <c r="H1059" s="46" t="str">
        <f>IFERROR(IFERROR(IF(SEARCH("Usystems",$E1059)&gt;0,"Usystems"),IF(SEARCH("RIIFO",$E1059)&gt;0,"RIIFO","Uponor")),"Uponor")</f>
        <v>Uponor</v>
      </c>
      <c r="I1059" s="25">
        <f>IFERROR(MID($D1059,1,7)+0,"")</f>
        <v>1015236</v>
      </c>
      <c r="J1059" s="25" t="str">
        <f>IFERROR(MID($D1059,10,7)+0,"")</f>
        <v/>
      </c>
      <c r="K1059" s="25" t="str">
        <f>IFERROR(MID($D1059,19,7)+0,"")</f>
        <v/>
      </c>
      <c r="L1059" s="25" t="str">
        <f>IFERROR(MID($D1059,28,7)+0,"")</f>
        <v/>
      </c>
      <c r="M1059" s="25">
        <f>IF(IFERROR(MID($Q1059,1,7)+0,"")&lt;1130000,IF(INDEX(C:C,MATCH(LEFT(Q1059,7)+0,I:I,0))&lt;1130000,"",INDEX(C:C,MATCH(LEFT(Q1059,7)+0,I:I,0))),IFERROR(MID($Q1059,1,7)+0,""))</f>
        <v>1237045</v>
      </c>
      <c r="N1059" s="25" t="str">
        <f>IF(IFERROR(MID($Q1059,10,7)+0,"")&lt;1130000,"",IFERROR(MID($Q1059,10,7)+0,""))</f>
        <v/>
      </c>
      <c r="O1059" s="25" t="str">
        <f>IF(IFERROR(MID($Q1059,19,7)+0,"")&lt;1130000,"",IFERROR(MID($Q1059,19,7)+0,""))</f>
        <v/>
      </c>
      <c r="P1059" s="25">
        <f>IF(M1059="","",IF(N1059="",M1059,M1059&amp;", "&amp;N1059))</f>
        <v>1237045</v>
      </c>
      <c r="Q1059" s="25">
        <v>1237045</v>
      </c>
      <c r="R1059" s="44"/>
      <c r="S1059" s="35" t="s">
        <v>34</v>
      </c>
      <c r="T1059" s="25" t="s">
        <v>36</v>
      </c>
      <c r="U1059" s="185">
        <v>4834</v>
      </c>
      <c r="V1059" s="188">
        <v>4834</v>
      </c>
      <c r="W1059" s="189">
        <v>4834</v>
      </c>
      <c r="X1059" s="31">
        <v>4834</v>
      </c>
      <c r="Y1059" s="90">
        <f>IFERROR(ROUND(X1059/W1059-1,2),"")</f>
        <v>0</v>
      </c>
      <c r="Z1059" s="31">
        <f>IF(OR(S1059="VLD MLC components",S1059="VLD MLC pipes",S1059="VLD PEX components",S1059="VLD PEX pipes",S1059="VLD PHC components",S1059="VLD PHC pipes",S1059="Controls VLD"),"По запросу",X1059)</f>
        <v>4834</v>
      </c>
      <c r="AA1059" s="63">
        <f>ROUND(X1059/1.2,3)</f>
        <v>4028.3330000000001</v>
      </c>
      <c r="AB1059" s="23">
        <v>4028.3330000000001</v>
      </c>
      <c r="AC1059" s="190">
        <f>IFERROR(ROUND(AA1059/AB1059-1,2),"")</f>
        <v>0</v>
      </c>
      <c r="AD1059" s="25">
        <v>0.27</v>
      </c>
      <c r="AE1059" s="25">
        <v>4.2499999999999998E-4</v>
      </c>
      <c r="AF1059" s="25">
        <v>20</v>
      </c>
      <c r="AG1059" s="25">
        <v>20</v>
      </c>
      <c r="AH1059" s="25">
        <v>15</v>
      </c>
      <c r="AI1059" s="25">
        <v>20</v>
      </c>
      <c r="AJ1059" s="25" t="s">
        <v>20</v>
      </c>
      <c r="AK1059" s="22" t="s">
        <v>20</v>
      </c>
      <c r="AL1059" s="25" t="s">
        <v>20</v>
      </c>
      <c r="AM1059" s="25">
        <v>5</v>
      </c>
      <c r="AN1059" s="25">
        <v>135</v>
      </c>
      <c r="AO1059" s="25">
        <v>87</v>
      </c>
      <c r="AP1059" s="25">
        <v>89</v>
      </c>
      <c r="AQ1059" s="25">
        <v>1.35</v>
      </c>
      <c r="AR1059" s="94">
        <v>1.0449999999999999E-3</v>
      </c>
      <c r="AS1059" s="157">
        <v>20</v>
      </c>
      <c r="AT1059" s="93" t="s">
        <v>22</v>
      </c>
      <c r="AU1059" s="92" t="s">
        <v>22</v>
      </c>
      <c r="AV1059" s="91" t="s">
        <v>152</v>
      </c>
      <c r="AW1059" s="92" t="s">
        <v>152</v>
      </c>
      <c r="AX1059" s="92" t="s">
        <v>48</v>
      </c>
      <c r="AY1059" s="91" t="s">
        <v>152</v>
      </c>
      <c r="AZ1059" s="23"/>
      <c r="BA1059" s="25" t="s">
        <v>5468</v>
      </c>
      <c r="BB1059" t="s">
        <v>25</v>
      </c>
      <c r="BC1059">
        <v>4834</v>
      </c>
      <c r="BD1059" t="str">
        <f>IF(Z1059=BC1059,"OK")</f>
        <v>OK</v>
      </c>
      <c r="BE1059">
        <v>0.27</v>
      </c>
      <c r="BF1059">
        <v>4.2499999999999998E-4</v>
      </c>
      <c r="BG1059">
        <v>135</v>
      </c>
      <c r="BH1059">
        <v>87</v>
      </c>
      <c r="BI1059">
        <v>89</v>
      </c>
      <c r="BJ1059">
        <v>1.35</v>
      </c>
      <c r="BK1059">
        <v>1.0449999999999999E-3</v>
      </c>
      <c r="BN1059" s="183"/>
    </row>
    <row r="1060" spans="1:66" ht="25.5" x14ac:dyDescent="0.25">
      <c r="A1060" s="1"/>
      <c r="B1060" s="94">
        <v>1054</v>
      </c>
      <c r="C1060" s="43">
        <v>1046935</v>
      </c>
      <c r="D1060" s="37">
        <v>1015248</v>
      </c>
      <c r="E1060" s="27" t="s">
        <v>5480</v>
      </c>
      <c r="F1060" s="151" t="s">
        <v>21</v>
      </c>
      <c r="G1060" s="41" t="s">
        <v>585</v>
      </c>
      <c r="H1060" s="46" t="str">
        <f>IFERROR(IFERROR(IF(SEARCH("Usystems",$E1060)&gt;0,"Usystems"),IF(SEARCH("RIIFO",$E1060)&gt;0,"RIIFO","Uponor")),"Uponor")</f>
        <v>Uponor</v>
      </c>
      <c r="I1060" s="25">
        <f>IFERROR(MID($D1060,1,7)+0,"")</f>
        <v>1015248</v>
      </c>
      <c r="J1060" s="25" t="str">
        <f>IFERROR(MID($D1060,10,7)+0,"")</f>
        <v/>
      </c>
      <c r="K1060" s="25" t="str">
        <f>IFERROR(MID($D1060,19,7)+0,"")</f>
        <v/>
      </c>
      <c r="L1060" s="25" t="str">
        <f>IFERROR(MID($D1060,28,7)+0,"")</f>
        <v/>
      </c>
      <c r="M1060" s="25" t="str">
        <f>IF(IFERROR(MID($Q1060,1,7)+0,"")&lt;1130000,IF(INDEX(C:C,MATCH(LEFT(Q1060,7)+0,I:I,0))&lt;1130000,"",INDEX(C:C,MATCH(LEFT(Q1060,7)+0,I:I,0))),IFERROR(MID($Q1060,1,7)+0,""))</f>
        <v/>
      </c>
      <c r="N1060" s="25" t="str">
        <f>IF(IFERROR(MID($Q1060,10,7)+0,"")&lt;1130000,"",IFERROR(MID($Q1060,10,7)+0,""))</f>
        <v/>
      </c>
      <c r="O1060" s="25" t="str">
        <f>IF(IFERROR(MID($Q1060,19,7)+0,"")&lt;1130000,"",IFERROR(MID($Q1060,19,7)+0,""))</f>
        <v/>
      </c>
      <c r="P1060" s="25" t="str">
        <f>IF(M1060="","",IF(N1060="",M1060,M1060&amp;", "&amp;N1060))</f>
        <v/>
      </c>
      <c r="Q1060" s="44" t="s">
        <v>22</v>
      </c>
      <c r="R1060" s="44"/>
      <c r="S1060" s="35" t="s">
        <v>5049</v>
      </c>
      <c r="T1060" s="25" t="s">
        <v>36</v>
      </c>
      <c r="U1060" s="185">
        <v>6909</v>
      </c>
      <c r="V1060" s="188">
        <v>6909</v>
      </c>
      <c r="W1060" s="189">
        <v>6909</v>
      </c>
      <c r="X1060" s="31">
        <v>6909</v>
      </c>
      <c r="Y1060" s="90">
        <f>IFERROR(ROUND(X1060/W1060-1,2),"")</f>
        <v>0</v>
      </c>
      <c r="Z1060" s="31" t="str">
        <f>IF(OR(S1060="VLD MLC components",S1060="VLD MLC pipes",S1060="VLD PEX components",S1060="VLD PEX pipes",S1060="VLD PHC components",S1060="VLD PHC pipes",S1060="Controls VLD"),"По запросу",X1060)</f>
        <v>По запросу</v>
      </c>
      <c r="AA1060" s="63">
        <f>ROUND(X1060/1.2,3)</f>
        <v>5757.5</v>
      </c>
      <c r="AB1060" s="23">
        <v>5757.5</v>
      </c>
      <c r="AC1060" s="190">
        <f>IFERROR(ROUND(AA1060/AB1060-1,2),"")</f>
        <v>0</v>
      </c>
      <c r="AD1060" s="25">
        <v>0.35499999999999998</v>
      </c>
      <c r="AE1060" s="25">
        <v>7.0899999999999999E-4</v>
      </c>
      <c r="AF1060" s="25">
        <v>29</v>
      </c>
      <c r="AG1060" s="25">
        <v>39</v>
      </c>
      <c r="AH1060" s="25">
        <v>45</v>
      </c>
      <c r="AI1060" s="25">
        <v>45</v>
      </c>
      <c r="AJ1060" s="25" t="s">
        <v>20</v>
      </c>
      <c r="AK1060" s="22" t="s">
        <v>20</v>
      </c>
      <c r="AL1060" s="25" t="s">
        <v>20</v>
      </c>
      <c r="AM1060" s="25">
        <v>3</v>
      </c>
      <c r="AN1060" s="25">
        <v>175</v>
      </c>
      <c r="AO1060" s="25">
        <v>135</v>
      </c>
      <c r="AP1060" s="25">
        <v>90</v>
      </c>
      <c r="AQ1060" s="25">
        <v>1.0649999999999999</v>
      </c>
      <c r="AR1060" s="94">
        <v>2.1259999999999999E-3</v>
      </c>
      <c r="AS1060" s="157">
        <v>15</v>
      </c>
      <c r="AT1060" s="93" t="s">
        <v>22</v>
      </c>
      <c r="AU1060" s="92" t="s">
        <v>22</v>
      </c>
      <c r="AV1060" s="91" t="s">
        <v>152</v>
      </c>
      <c r="AW1060" s="92" t="s">
        <v>152</v>
      </c>
      <c r="AX1060" s="92" t="s">
        <v>48</v>
      </c>
      <c r="AY1060" s="91" t="s">
        <v>152</v>
      </c>
      <c r="AZ1060" s="23"/>
      <c r="BA1060" s="25" t="s">
        <v>5479</v>
      </c>
      <c r="BB1060" t="s">
        <v>25</v>
      </c>
      <c r="BC1060" t="s">
        <v>2629</v>
      </c>
      <c r="BD1060" t="str">
        <f>IF(Z1060=BC1060,"OK")</f>
        <v>OK</v>
      </c>
      <c r="BE1060">
        <v>0.35499999999999998</v>
      </c>
      <c r="BF1060">
        <v>7.0899999999999999E-4</v>
      </c>
      <c r="BG1060">
        <v>175</v>
      </c>
      <c r="BH1060">
        <v>135</v>
      </c>
      <c r="BI1060">
        <v>90</v>
      </c>
      <c r="BJ1060">
        <v>1.0649999999999999</v>
      </c>
      <c r="BK1060">
        <v>2.1259999999999999E-3</v>
      </c>
      <c r="BN1060" s="183"/>
    </row>
    <row r="1061" spans="1:66" x14ac:dyDescent="0.25">
      <c r="A1061" s="1"/>
      <c r="B1061" s="94">
        <v>1055</v>
      </c>
      <c r="C1061" s="43">
        <v>1015162</v>
      </c>
      <c r="D1061" s="25"/>
      <c r="E1061" s="36" t="s">
        <v>5478</v>
      </c>
      <c r="F1061" s="151" t="s">
        <v>21</v>
      </c>
      <c r="G1061" s="28"/>
      <c r="H1061" s="46" t="str">
        <f>IFERROR(IFERROR(IF(SEARCH("Usystems",$E1061)&gt;0,"Usystems"),IF(SEARCH("RIIFO",$E1061)&gt;0,"RIIFO","Uponor")),"Uponor")</f>
        <v>Uponor</v>
      </c>
      <c r="I1061" s="25" t="str">
        <f>IFERROR(MID($D1061,1,7)+0,"")</f>
        <v/>
      </c>
      <c r="J1061" s="25" t="str">
        <f>IFERROR(MID($D1061,10,7)+0,"")</f>
        <v/>
      </c>
      <c r="K1061" s="25" t="str">
        <f>IFERROR(MID($D1061,19,7)+0,"")</f>
        <v/>
      </c>
      <c r="L1061" s="25" t="str">
        <f>IFERROR(MID($D1061,28,7)+0,"")</f>
        <v/>
      </c>
      <c r="M1061" s="25" t="str">
        <f>IF(IFERROR(MID($Q1061,1,7)+0,"")&lt;1130000,IF(INDEX(C:C,MATCH(LEFT(Q1061,7)+0,I:I,0))&lt;1130000,"",INDEX(C:C,MATCH(LEFT(Q1061,7)+0,I:I,0))),IFERROR(MID($Q1061,1,7)+0,""))</f>
        <v/>
      </c>
      <c r="N1061" s="25" t="str">
        <f>IF(IFERROR(MID($Q1061,10,7)+0,"")&lt;1130000,"",IFERROR(MID($Q1061,10,7)+0,""))</f>
        <v/>
      </c>
      <c r="O1061" s="25" t="str">
        <f>IF(IFERROR(MID($Q1061,19,7)+0,"")&lt;1130000,"",IFERROR(MID($Q1061,19,7)+0,""))</f>
        <v/>
      </c>
      <c r="P1061" s="25" t="str">
        <f>IF(M1061="","",IF(N1061="",M1061,M1061&amp;", "&amp;N1061))</f>
        <v/>
      </c>
      <c r="Q1061" s="25"/>
      <c r="R1061" s="25"/>
      <c r="S1061" s="35" t="s">
        <v>34</v>
      </c>
      <c r="T1061" s="25" t="s">
        <v>36</v>
      </c>
      <c r="U1061" s="185">
        <v>1168</v>
      </c>
      <c r="V1061" s="188">
        <v>1168</v>
      </c>
      <c r="W1061" s="189">
        <v>1168</v>
      </c>
      <c r="X1061" s="31">
        <v>1168</v>
      </c>
      <c r="Y1061" s="90">
        <f>IFERROR(ROUND(X1061/W1061-1,2),"")</f>
        <v>0</v>
      </c>
      <c r="Z1061" s="31">
        <f>IF(OR(S1061="VLD MLC components",S1061="VLD MLC pipes",S1061="VLD PEX components",S1061="VLD PEX pipes",S1061="VLD PHC components",S1061="VLD PHC pipes",S1061="Controls VLD"),"По запросу",X1061)</f>
        <v>1168</v>
      </c>
      <c r="AA1061" s="63">
        <f>ROUND(X1061/1.2,3)</f>
        <v>973.33299999999997</v>
      </c>
      <c r="AB1061" s="23">
        <v>973.33299999999997</v>
      </c>
      <c r="AC1061" s="190">
        <f>IFERROR(ROUND(AA1061/AB1061-1,2),"")</f>
        <v>0</v>
      </c>
      <c r="AD1061" s="25">
        <v>3.5999999999999997E-2</v>
      </c>
      <c r="AE1061" s="25">
        <v>5.3999999999999998E-5</v>
      </c>
      <c r="AF1061" s="25">
        <v>0</v>
      </c>
      <c r="AG1061" s="25" t="s">
        <v>22</v>
      </c>
      <c r="AH1061" s="25">
        <v>0</v>
      </c>
      <c r="AI1061" s="25">
        <v>0</v>
      </c>
      <c r="AJ1061" s="25" t="s">
        <v>20</v>
      </c>
      <c r="AK1061" s="42" t="s">
        <v>19</v>
      </c>
      <c r="AL1061" s="25" t="s">
        <v>20</v>
      </c>
      <c r="AM1061" s="25">
        <v>20</v>
      </c>
      <c r="AN1061" s="25">
        <v>87</v>
      </c>
      <c r="AO1061" s="25">
        <v>67</v>
      </c>
      <c r="AP1061" s="25">
        <v>89</v>
      </c>
      <c r="AQ1061" s="25">
        <v>0.36</v>
      </c>
      <c r="AR1061" s="94">
        <v>5.1900000000000004E-4</v>
      </c>
      <c r="AS1061" s="157" t="s">
        <v>22</v>
      </c>
      <c r="AT1061" s="93" t="s">
        <v>22</v>
      </c>
      <c r="AU1061" s="92" t="s">
        <v>22</v>
      </c>
      <c r="AV1061" s="91" t="s">
        <v>48</v>
      </c>
      <c r="AW1061" s="92" t="s">
        <v>48</v>
      </c>
      <c r="AX1061" s="92" t="s">
        <v>48</v>
      </c>
      <c r="AY1061" s="91" t="s">
        <v>152</v>
      </c>
      <c r="AZ1061" s="23"/>
      <c r="BA1061" s="25">
        <v>0</v>
      </c>
      <c r="BB1061" t="s">
        <v>48</v>
      </c>
      <c r="BC1061" t="e">
        <v>#N/A</v>
      </c>
      <c r="BD1061" t="e">
        <f>IF(Z1061=BC1061,"OK")</f>
        <v>#N/A</v>
      </c>
      <c r="BE1061">
        <v>3.5999999999999997E-2</v>
      </c>
      <c r="BF1061">
        <v>5.3999999999999998E-5</v>
      </c>
      <c r="BG1061">
        <v>87</v>
      </c>
      <c r="BH1061">
        <v>67</v>
      </c>
      <c r="BI1061">
        <v>89</v>
      </c>
      <c r="BJ1061">
        <v>0.36</v>
      </c>
      <c r="BK1061">
        <v>5.1900000000000004E-4</v>
      </c>
      <c r="BN1061" s="183"/>
    </row>
    <row r="1062" spans="1:66" x14ac:dyDescent="0.25">
      <c r="A1062" s="1"/>
      <c r="B1062" s="94">
        <v>1056</v>
      </c>
      <c r="C1062" s="43">
        <v>1015172</v>
      </c>
      <c r="D1062" s="25"/>
      <c r="E1062" s="36" t="s">
        <v>5477</v>
      </c>
      <c r="F1062" s="151" t="s">
        <v>21</v>
      </c>
      <c r="G1062" s="34" t="s">
        <v>41</v>
      </c>
      <c r="H1062" s="46" t="str">
        <f>IFERROR(IFERROR(IF(SEARCH("Usystems",$E1062)&gt;0,"Usystems"),IF(SEARCH("RIIFO",$E1062)&gt;0,"RIIFO","Uponor")),"Uponor")</f>
        <v>Uponor</v>
      </c>
      <c r="I1062" s="25" t="str">
        <f>IFERROR(MID($D1062,1,7)+0,"")</f>
        <v/>
      </c>
      <c r="J1062" s="25" t="str">
        <f>IFERROR(MID($D1062,10,7)+0,"")</f>
        <v/>
      </c>
      <c r="K1062" s="25" t="str">
        <f>IFERROR(MID($D1062,19,7)+0,"")</f>
        <v/>
      </c>
      <c r="L1062" s="25" t="str">
        <f>IFERROR(MID($D1062,28,7)+0,"")</f>
        <v/>
      </c>
      <c r="M1062" s="25" t="str">
        <f>IF(IFERROR(MID($Q1062,1,7)+0,"")&lt;1130000,IF(INDEX(C:C,MATCH(LEFT(Q1062,7)+0,I:I,0))&lt;1130000,"",INDEX(C:C,MATCH(LEFT(Q1062,7)+0,I:I,0))),IFERROR(MID($Q1062,1,7)+0,""))</f>
        <v/>
      </c>
      <c r="N1062" s="25" t="str">
        <f>IF(IFERROR(MID($Q1062,10,7)+0,"")&lt;1130000,"",IFERROR(MID($Q1062,10,7)+0,""))</f>
        <v/>
      </c>
      <c r="O1062" s="25" t="str">
        <f>IF(IFERROR(MID($Q1062,19,7)+0,"")&lt;1130000,"",IFERROR(MID($Q1062,19,7)+0,""))</f>
        <v/>
      </c>
      <c r="P1062" s="25" t="str">
        <f>IF(M1062="","",IF(N1062="",M1062,M1062&amp;", "&amp;N1062))</f>
        <v/>
      </c>
      <c r="Q1062" s="37" t="s">
        <v>22</v>
      </c>
      <c r="R1062" s="37"/>
      <c r="S1062" s="35" t="s">
        <v>34</v>
      </c>
      <c r="T1062" s="25" t="s">
        <v>36</v>
      </c>
      <c r="U1062" s="185">
        <v>1190</v>
      </c>
      <c r="V1062" s="188">
        <v>1190</v>
      </c>
      <c r="W1062" s="189">
        <v>1190</v>
      </c>
      <c r="X1062" s="31">
        <v>1190</v>
      </c>
      <c r="Y1062" s="90">
        <f>IFERROR(ROUND(X1062/W1062-1,2),"")</f>
        <v>0</v>
      </c>
      <c r="Z1062" s="31">
        <f>IF(OR(S1062="VLD MLC components",S1062="VLD MLC pipes",S1062="VLD PEX components",S1062="VLD PEX pipes",S1062="VLD PHC components",S1062="VLD PHC pipes",S1062="Controls VLD"),"По запросу",X1062)</f>
        <v>1190</v>
      </c>
      <c r="AA1062" s="63">
        <f>ROUND(X1062/1.2,3)</f>
        <v>991.66700000000003</v>
      </c>
      <c r="AB1062" s="23">
        <v>991.66700000000003</v>
      </c>
      <c r="AC1062" s="190">
        <f>IFERROR(ROUND(AA1062/AB1062-1,2),"")</f>
        <v>0</v>
      </c>
      <c r="AD1062" s="25">
        <v>0.05</v>
      </c>
      <c r="AE1062" s="25">
        <v>5.5000000000000002E-5</v>
      </c>
      <c r="AF1062" s="25">
        <v>0</v>
      </c>
      <c r="AG1062" s="25" t="s">
        <v>22</v>
      </c>
      <c r="AH1062" s="25">
        <v>0</v>
      </c>
      <c r="AI1062" s="25">
        <v>0</v>
      </c>
      <c r="AJ1062" s="25" t="s">
        <v>20</v>
      </c>
      <c r="AK1062" s="42" t="s">
        <v>19</v>
      </c>
      <c r="AL1062" s="25" t="s">
        <v>19</v>
      </c>
      <c r="AM1062" s="25">
        <v>20</v>
      </c>
      <c r="AN1062" s="25"/>
      <c r="AO1062" s="25"/>
      <c r="AP1062" s="25"/>
      <c r="AQ1062" s="25"/>
      <c r="AR1062" s="94"/>
      <c r="AS1062" s="157" t="s">
        <v>22</v>
      </c>
      <c r="AT1062" s="93" t="s">
        <v>22</v>
      </c>
      <c r="AU1062" s="92" t="s">
        <v>22</v>
      </c>
      <c r="AV1062" s="91" t="s">
        <v>48</v>
      </c>
      <c r="AW1062" s="92" t="s">
        <v>48</v>
      </c>
      <c r="AX1062" s="92" t="s">
        <v>48</v>
      </c>
      <c r="AY1062" s="91" t="s">
        <v>152</v>
      </c>
      <c r="AZ1062" s="23"/>
      <c r="BA1062" s="25">
        <v>0</v>
      </c>
      <c r="BB1062" t="s">
        <v>48</v>
      </c>
      <c r="BC1062" t="e">
        <v>#N/A</v>
      </c>
      <c r="BD1062" t="e">
        <f>IF(Z1062=BC1062,"OK")</f>
        <v>#N/A</v>
      </c>
      <c r="BE1062">
        <v>0.05</v>
      </c>
      <c r="BF1062">
        <v>5.5000000000000002E-5</v>
      </c>
      <c r="BG1062">
        <v>0</v>
      </c>
      <c r="BH1062">
        <v>0</v>
      </c>
      <c r="BI1062">
        <v>0</v>
      </c>
      <c r="BJ1062">
        <v>0</v>
      </c>
      <c r="BK1062">
        <v>0</v>
      </c>
      <c r="BN1062" s="183"/>
    </row>
    <row r="1063" spans="1:66" x14ac:dyDescent="0.25">
      <c r="A1063" s="1"/>
      <c r="B1063" s="94">
        <v>1057</v>
      </c>
      <c r="C1063" s="43">
        <v>1015185</v>
      </c>
      <c r="D1063" s="25"/>
      <c r="E1063" s="27" t="s">
        <v>5476</v>
      </c>
      <c r="F1063" s="151" t="s">
        <v>21</v>
      </c>
      <c r="G1063" s="34" t="s">
        <v>41</v>
      </c>
      <c r="H1063" s="46" t="str">
        <f>IFERROR(IFERROR(IF(SEARCH("Usystems",$E1063)&gt;0,"Usystems"),IF(SEARCH("RIIFO",$E1063)&gt;0,"RIIFO","Uponor")),"Uponor")</f>
        <v>Uponor</v>
      </c>
      <c r="I1063" s="25" t="str">
        <f>IFERROR(MID($D1063,1,7)+0,"")</f>
        <v/>
      </c>
      <c r="J1063" s="25" t="str">
        <f>IFERROR(MID($D1063,10,7)+0,"")</f>
        <v/>
      </c>
      <c r="K1063" s="25" t="str">
        <f>IFERROR(MID($D1063,19,7)+0,"")</f>
        <v/>
      </c>
      <c r="L1063" s="25" t="str">
        <f>IFERROR(MID($D1063,28,7)+0,"")</f>
        <v/>
      </c>
      <c r="M1063" s="25" t="str">
        <f>IF(IFERROR(MID($Q1063,1,7)+0,"")&lt;1130000,IF(INDEX(C:C,MATCH(LEFT(Q1063,7)+0,I:I,0))&lt;1130000,"",INDEX(C:C,MATCH(LEFT(Q1063,7)+0,I:I,0))),IFERROR(MID($Q1063,1,7)+0,""))</f>
        <v/>
      </c>
      <c r="N1063" s="25" t="str">
        <f>IF(IFERROR(MID($Q1063,10,7)+0,"")&lt;1130000,"",IFERROR(MID($Q1063,10,7)+0,""))</f>
        <v/>
      </c>
      <c r="O1063" s="25" t="str">
        <f>IF(IFERROR(MID($Q1063,19,7)+0,"")&lt;1130000,"",IFERROR(MID($Q1063,19,7)+0,""))</f>
        <v/>
      </c>
      <c r="P1063" s="25" t="str">
        <f>IF(M1063="","",IF(N1063="",M1063,M1063&amp;", "&amp;N1063))</f>
        <v/>
      </c>
      <c r="Q1063" s="37" t="s">
        <v>22</v>
      </c>
      <c r="R1063" s="37"/>
      <c r="S1063" s="35" t="s">
        <v>34</v>
      </c>
      <c r="T1063" s="25" t="s">
        <v>36</v>
      </c>
      <c r="U1063" s="185">
        <v>1190</v>
      </c>
      <c r="V1063" s="188">
        <v>1190</v>
      </c>
      <c r="W1063" s="189">
        <v>1190</v>
      </c>
      <c r="X1063" s="31">
        <v>1190</v>
      </c>
      <c r="Y1063" s="90">
        <f>IFERROR(ROUND(X1063/W1063-1,2),"")</f>
        <v>0</v>
      </c>
      <c r="Z1063" s="31">
        <f>IF(OR(S1063="VLD MLC components",S1063="VLD MLC pipes",S1063="VLD PEX components",S1063="VLD PEX pipes",S1063="VLD PHC components",S1063="VLD PHC pipes",S1063="Controls VLD"),"По запросу",X1063)</f>
        <v>1190</v>
      </c>
      <c r="AA1063" s="63">
        <f>ROUND(X1063/1.2,3)</f>
        <v>991.66700000000003</v>
      </c>
      <c r="AB1063" s="23">
        <v>991.66700000000003</v>
      </c>
      <c r="AC1063" s="190">
        <f>IFERROR(ROUND(AA1063/AB1063-1,2),"")</f>
        <v>0</v>
      </c>
      <c r="AD1063" s="25">
        <v>0.05</v>
      </c>
      <c r="AE1063" s="25">
        <v>1.1E-4</v>
      </c>
      <c r="AF1063" s="25">
        <v>0</v>
      </c>
      <c r="AG1063" s="25" t="s">
        <v>22</v>
      </c>
      <c r="AH1063" s="25">
        <v>0</v>
      </c>
      <c r="AI1063" s="25">
        <v>0</v>
      </c>
      <c r="AJ1063" s="25" t="s">
        <v>20</v>
      </c>
      <c r="AK1063" s="42" t="s">
        <v>19</v>
      </c>
      <c r="AL1063" s="25" t="s">
        <v>19</v>
      </c>
      <c r="AM1063" s="25">
        <v>10</v>
      </c>
      <c r="AN1063" s="25"/>
      <c r="AO1063" s="25"/>
      <c r="AP1063" s="25"/>
      <c r="AQ1063" s="25"/>
      <c r="AR1063" s="94"/>
      <c r="AS1063" s="157" t="s">
        <v>22</v>
      </c>
      <c r="AT1063" s="93" t="s">
        <v>22</v>
      </c>
      <c r="AU1063" s="92" t="s">
        <v>22</v>
      </c>
      <c r="AV1063" s="91" t="s">
        <v>48</v>
      </c>
      <c r="AW1063" s="92" t="s">
        <v>48</v>
      </c>
      <c r="AX1063" s="92" t="s">
        <v>48</v>
      </c>
      <c r="AY1063" s="91" t="s">
        <v>152</v>
      </c>
      <c r="AZ1063" s="23"/>
      <c r="BA1063" s="25">
        <v>0</v>
      </c>
      <c r="BB1063" t="s">
        <v>48</v>
      </c>
      <c r="BC1063" t="e">
        <v>#N/A</v>
      </c>
      <c r="BD1063" t="e">
        <f>IF(Z1063=BC1063,"OK")</f>
        <v>#N/A</v>
      </c>
      <c r="BE1063">
        <v>0.05</v>
      </c>
      <c r="BF1063">
        <v>1.1E-4</v>
      </c>
      <c r="BG1063">
        <v>0</v>
      </c>
      <c r="BH1063">
        <v>0</v>
      </c>
      <c r="BI1063">
        <v>0</v>
      </c>
      <c r="BJ1063">
        <v>0</v>
      </c>
      <c r="BK1063">
        <v>0</v>
      </c>
      <c r="BN1063" s="183"/>
    </row>
    <row r="1064" spans="1:66" ht="25.5" x14ac:dyDescent="0.25">
      <c r="A1064" s="1"/>
      <c r="B1064" s="94">
        <v>1058</v>
      </c>
      <c r="C1064" s="43">
        <v>1118706</v>
      </c>
      <c r="D1064" s="25"/>
      <c r="E1064" s="26" t="s">
        <v>153</v>
      </c>
      <c r="F1064" s="151" t="s">
        <v>21</v>
      </c>
      <c r="G1064" s="28"/>
      <c r="H1064" s="46" t="str">
        <f>IFERROR(IFERROR(IF(SEARCH("Usystems",$E1064)&gt;0,"Usystems"),IF(SEARCH("RIIFO",$E1064)&gt;0,"RIIFO","Uponor")),"Uponor")</f>
        <v>Uponor</v>
      </c>
      <c r="I1064" s="25" t="str">
        <f>IFERROR(MID($D1064,1,7)+0,"")</f>
        <v/>
      </c>
      <c r="J1064" s="25" t="str">
        <f>IFERROR(MID($D1064,10,7)+0,"")</f>
        <v/>
      </c>
      <c r="K1064" s="25" t="str">
        <f>IFERROR(MID($D1064,19,7)+0,"")</f>
        <v/>
      </c>
      <c r="L1064" s="25" t="str">
        <f>IFERROR(MID($D1064,28,7)+0,"")</f>
        <v/>
      </c>
      <c r="M1064" s="25" t="str">
        <f>IF(IFERROR(MID($Q1064,1,7)+0,"")&lt;1130000,IF(INDEX(C:C,MATCH(LEFT(Q1064,7)+0,I:I,0))&lt;1130000,"",INDEX(C:C,MATCH(LEFT(Q1064,7)+0,I:I,0))),IFERROR(MID($Q1064,1,7)+0,""))</f>
        <v/>
      </c>
      <c r="N1064" s="25" t="str">
        <f>IF(IFERROR(MID($Q1064,10,7)+0,"")&lt;1130000,"",IFERROR(MID($Q1064,10,7)+0,""))</f>
        <v/>
      </c>
      <c r="O1064" s="25" t="str">
        <f>IF(IFERROR(MID($Q1064,19,7)+0,"")&lt;1130000,"",IFERROR(MID($Q1064,19,7)+0,""))</f>
        <v/>
      </c>
      <c r="P1064" s="25" t="str">
        <f>IF(M1064="","",IF(N1064="",M1064,M1064&amp;", "&amp;N1064))</f>
        <v/>
      </c>
      <c r="Q1064" s="25"/>
      <c r="R1064" s="25"/>
      <c r="S1064" s="35" t="s">
        <v>34</v>
      </c>
      <c r="T1064" s="34" t="s">
        <v>36</v>
      </c>
      <c r="U1064" s="185">
        <v>4874</v>
      </c>
      <c r="V1064" s="188">
        <v>4874</v>
      </c>
      <c r="W1064" s="189">
        <v>4874</v>
      </c>
      <c r="X1064" s="31">
        <v>4874</v>
      </c>
      <c r="Y1064" s="90">
        <f>IFERROR(ROUND(X1064/W1064-1,2),"")</f>
        <v>0</v>
      </c>
      <c r="Z1064" s="31">
        <f>IF(OR(S1064="VLD MLC components",S1064="VLD MLC pipes",S1064="VLD PEX components",S1064="VLD PEX pipes",S1064="VLD PHC components",S1064="VLD PHC pipes",S1064="Controls VLD"),"По запросу",X1064)</f>
        <v>4874</v>
      </c>
      <c r="AA1064" s="63">
        <f>ROUND(X1064/1.2,3)</f>
        <v>4061.6669999999999</v>
      </c>
      <c r="AB1064" s="23">
        <v>4061.6669999999999</v>
      </c>
      <c r="AC1064" s="190">
        <f>IFERROR(ROUND(AA1064/AB1064-1,2),"")</f>
        <v>0</v>
      </c>
      <c r="AD1064" s="25">
        <v>9.9000000000000005E-2</v>
      </c>
      <c r="AE1064" s="25">
        <v>1.2534000000000001E-5</v>
      </c>
      <c r="AF1064" s="25">
        <v>0</v>
      </c>
      <c r="AG1064" s="25" t="s">
        <v>22</v>
      </c>
      <c r="AH1064" s="25">
        <v>0</v>
      </c>
      <c r="AI1064" s="25">
        <v>0</v>
      </c>
      <c r="AJ1064" s="22" t="s">
        <v>20</v>
      </c>
      <c r="AK1064" s="42" t="s">
        <v>19</v>
      </c>
      <c r="AL1064" s="22" t="s">
        <v>20</v>
      </c>
      <c r="AM1064" s="25">
        <v>10</v>
      </c>
      <c r="AN1064" s="25">
        <v>135</v>
      </c>
      <c r="AO1064" s="25">
        <v>87</v>
      </c>
      <c r="AP1064" s="25">
        <v>89</v>
      </c>
      <c r="AQ1064" s="25">
        <v>9.9000000000000005E-2</v>
      </c>
      <c r="AR1064" s="94">
        <v>1.2534000000000001E-5</v>
      </c>
      <c r="AS1064" s="157" t="s">
        <v>22</v>
      </c>
      <c r="AT1064" s="93" t="s">
        <v>22</v>
      </c>
      <c r="AU1064" s="92" t="s">
        <v>22</v>
      </c>
      <c r="AV1064" s="91" t="s">
        <v>48</v>
      </c>
      <c r="AW1064" s="92" t="s">
        <v>48</v>
      </c>
      <c r="AX1064" s="92" t="s">
        <v>48</v>
      </c>
      <c r="AY1064" s="91" t="s">
        <v>152</v>
      </c>
      <c r="AZ1064" s="23"/>
      <c r="BA1064" s="25">
        <v>0</v>
      </c>
      <c r="BB1064" t="s">
        <v>48</v>
      </c>
      <c r="BC1064" t="e">
        <v>#N/A</v>
      </c>
      <c r="BD1064" t="e">
        <f>IF(Z1064=BC1064,"OK")</f>
        <v>#N/A</v>
      </c>
      <c r="BE1064">
        <v>9.9000000000000005E-2</v>
      </c>
      <c r="BF1064">
        <v>1.2534000000000001E-5</v>
      </c>
      <c r="BG1064">
        <v>135</v>
      </c>
      <c r="BH1064">
        <v>87</v>
      </c>
      <c r="BI1064">
        <v>89</v>
      </c>
      <c r="BJ1064">
        <v>9.9000000000000005E-2</v>
      </c>
      <c r="BK1064">
        <v>1.2534000000000001E-5</v>
      </c>
      <c r="BN1064" s="183"/>
    </row>
    <row r="1065" spans="1:66" ht="25.5" x14ac:dyDescent="0.25">
      <c r="A1065" s="1"/>
      <c r="B1065" s="94">
        <v>1059</v>
      </c>
      <c r="C1065" s="43">
        <v>1118707</v>
      </c>
      <c r="D1065" s="25"/>
      <c r="E1065" s="26" t="s">
        <v>154</v>
      </c>
      <c r="F1065" s="151" t="s">
        <v>21</v>
      </c>
      <c r="G1065" s="28"/>
      <c r="H1065" s="46" t="str">
        <f>IFERROR(IFERROR(IF(SEARCH("Usystems",$E1065)&gt;0,"Usystems"),IF(SEARCH("RIIFO",$E1065)&gt;0,"RIIFO","Uponor")),"Uponor")</f>
        <v>Uponor</v>
      </c>
      <c r="I1065" s="25" t="str">
        <f>IFERROR(MID($D1065,1,7)+0,"")</f>
        <v/>
      </c>
      <c r="J1065" s="25" t="str">
        <f>IFERROR(MID($D1065,10,7)+0,"")</f>
        <v/>
      </c>
      <c r="K1065" s="25" t="str">
        <f>IFERROR(MID($D1065,19,7)+0,"")</f>
        <v/>
      </c>
      <c r="L1065" s="25" t="str">
        <f>IFERROR(MID($D1065,28,7)+0,"")</f>
        <v/>
      </c>
      <c r="M1065" s="25" t="str">
        <f>IF(IFERROR(MID($Q1065,1,7)+0,"")&lt;1130000,IF(INDEX(C:C,MATCH(LEFT(Q1065,7)+0,I:I,0))&lt;1130000,"",INDEX(C:C,MATCH(LEFT(Q1065,7)+0,I:I,0))),IFERROR(MID($Q1065,1,7)+0,""))</f>
        <v/>
      </c>
      <c r="N1065" s="25" t="str">
        <f>IF(IFERROR(MID($Q1065,10,7)+0,"")&lt;1130000,"",IFERROR(MID($Q1065,10,7)+0,""))</f>
        <v/>
      </c>
      <c r="O1065" s="25" t="str">
        <f>IF(IFERROR(MID($Q1065,19,7)+0,"")&lt;1130000,"",IFERROR(MID($Q1065,19,7)+0,""))</f>
        <v/>
      </c>
      <c r="P1065" s="25" t="str">
        <f>IF(M1065="","",IF(N1065="",M1065,M1065&amp;", "&amp;N1065))</f>
        <v/>
      </c>
      <c r="Q1065" s="25"/>
      <c r="R1065" s="25"/>
      <c r="S1065" s="35" t="s">
        <v>34</v>
      </c>
      <c r="T1065" s="34" t="s">
        <v>36</v>
      </c>
      <c r="U1065" s="185">
        <v>5448</v>
      </c>
      <c r="V1065" s="188">
        <v>5448</v>
      </c>
      <c r="W1065" s="189">
        <v>5448</v>
      </c>
      <c r="X1065" s="31">
        <v>5448</v>
      </c>
      <c r="Y1065" s="90">
        <f>IFERROR(ROUND(X1065/W1065-1,2),"")</f>
        <v>0</v>
      </c>
      <c r="Z1065" s="31">
        <f>IF(OR(S1065="VLD MLC components",S1065="VLD MLC pipes",S1065="VLD PEX components",S1065="VLD PEX pipes",S1065="VLD PHC components",S1065="VLD PHC pipes",S1065="Controls VLD"),"По запросу",X1065)</f>
        <v>5448</v>
      </c>
      <c r="AA1065" s="63">
        <f>ROUND(X1065/1.2,3)</f>
        <v>4540</v>
      </c>
      <c r="AB1065" s="23">
        <v>4540</v>
      </c>
      <c r="AC1065" s="190">
        <f>IFERROR(ROUND(AA1065/AB1065-1,2),"")</f>
        <v>0</v>
      </c>
      <c r="AD1065" s="25">
        <v>0.14099999999999999</v>
      </c>
      <c r="AE1065" s="25">
        <v>1.7696000000000001E-5</v>
      </c>
      <c r="AF1065" s="25">
        <v>0</v>
      </c>
      <c r="AG1065" s="25" t="s">
        <v>22</v>
      </c>
      <c r="AH1065" s="25">
        <v>0</v>
      </c>
      <c r="AI1065" s="25">
        <v>0</v>
      </c>
      <c r="AJ1065" s="22" t="s">
        <v>20</v>
      </c>
      <c r="AK1065" s="42" t="s">
        <v>19</v>
      </c>
      <c r="AL1065" s="22" t="s">
        <v>20</v>
      </c>
      <c r="AM1065" s="25">
        <v>10</v>
      </c>
      <c r="AN1065" s="25">
        <v>135</v>
      </c>
      <c r="AO1065" s="25">
        <v>87</v>
      </c>
      <c r="AP1065" s="25">
        <v>89</v>
      </c>
      <c r="AQ1065" s="25">
        <v>0.14099999999999999</v>
      </c>
      <c r="AR1065" s="94">
        <v>1.7696000000000001E-5</v>
      </c>
      <c r="AS1065" s="157" t="s">
        <v>22</v>
      </c>
      <c r="AT1065" s="93" t="s">
        <v>22</v>
      </c>
      <c r="AU1065" s="92" t="s">
        <v>22</v>
      </c>
      <c r="AV1065" s="91" t="s">
        <v>48</v>
      </c>
      <c r="AW1065" s="92" t="s">
        <v>48</v>
      </c>
      <c r="AX1065" s="92" t="s">
        <v>48</v>
      </c>
      <c r="AY1065" s="91" t="s">
        <v>152</v>
      </c>
      <c r="AZ1065" s="23"/>
      <c r="BA1065" s="25">
        <v>0</v>
      </c>
      <c r="BB1065" t="s">
        <v>48</v>
      </c>
      <c r="BC1065" t="e">
        <v>#N/A</v>
      </c>
      <c r="BD1065" t="e">
        <f>IF(Z1065=BC1065,"OK")</f>
        <v>#N/A</v>
      </c>
      <c r="BE1065">
        <v>0.14099999999999999</v>
      </c>
      <c r="BF1065">
        <v>1.7696000000000001E-5</v>
      </c>
      <c r="BG1065">
        <v>135</v>
      </c>
      <c r="BH1065">
        <v>87</v>
      </c>
      <c r="BI1065">
        <v>89</v>
      </c>
      <c r="BJ1065">
        <v>0.14099999999999999</v>
      </c>
      <c r="BK1065">
        <v>1.7696000000000001E-5</v>
      </c>
      <c r="BN1065" s="183"/>
    </row>
    <row r="1066" spans="1:66" ht="25.5" x14ac:dyDescent="0.25">
      <c r="A1066" s="1"/>
      <c r="B1066" s="94">
        <v>1060</v>
      </c>
      <c r="C1066" s="43">
        <v>1118708</v>
      </c>
      <c r="D1066" s="25"/>
      <c r="E1066" s="26" t="s">
        <v>155</v>
      </c>
      <c r="F1066" s="151" t="s">
        <v>21</v>
      </c>
      <c r="G1066" s="28"/>
      <c r="H1066" s="46" t="str">
        <f>IFERROR(IFERROR(IF(SEARCH("Usystems",$E1066)&gt;0,"Usystems"),IF(SEARCH("RIIFO",$E1066)&gt;0,"RIIFO","Uponor")),"Uponor")</f>
        <v>Uponor</v>
      </c>
      <c r="I1066" s="25" t="str">
        <f>IFERROR(MID($D1066,1,7)+0,"")</f>
        <v/>
      </c>
      <c r="J1066" s="25" t="str">
        <f>IFERROR(MID($D1066,10,7)+0,"")</f>
        <v/>
      </c>
      <c r="K1066" s="25" t="str">
        <f>IFERROR(MID($D1066,19,7)+0,"")</f>
        <v/>
      </c>
      <c r="L1066" s="25" t="str">
        <f>IFERROR(MID($D1066,28,7)+0,"")</f>
        <v/>
      </c>
      <c r="M1066" s="25" t="str">
        <f>IF(IFERROR(MID($Q1066,1,7)+0,"")&lt;1130000,IF(INDEX(C:C,MATCH(LEFT(Q1066,7)+0,I:I,0))&lt;1130000,"",INDEX(C:C,MATCH(LEFT(Q1066,7)+0,I:I,0))),IFERROR(MID($Q1066,1,7)+0,""))</f>
        <v/>
      </c>
      <c r="N1066" s="25" t="str">
        <f>IF(IFERROR(MID($Q1066,10,7)+0,"")&lt;1130000,"",IFERROR(MID($Q1066,10,7)+0,""))</f>
        <v/>
      </c>
      <c r="O1066" s="25" t="str">
        <f>IF(IFERROR(MID($Q1066,19,7)+0,"")&lt;1130000,"",IFERROR(MID($Q1066,19,7)+0,""))</f>
        <v/>
      </c>
      <c r="P1066" s="25" t="str">
        <f>IF(M1066="","",IF(N1066="",M1066,M1066&amp;", "&amp;N1066))</f>
        <v/>
      </c>
      <c r="Q1066" s="25"/>
      <c r="R1066" s="25"/>
      <c r="S1066" s="35" t="s">
        <v>34</v>
      </c>
      <c r="T1066" s="34" t="s">
        <v>36</v>
      </c>
      <c r="U1066" s="185">
        <v>6594</v>
      </c>
      <c r="V1066" s="188">
        <v>6594</v>
      </c>
      <c r="W1066" s="189">
        <v>6594</v>
      </c>
      <c r="X1066" s="31">
        <v>6594</v>
      </c>
      <c r="Y1066" s="90">
        <f>IFERROR(ROUND(X1066/W1066-1,2),"")</f>
        <v>0</v>
      </c>
      <c r="Z1066" s="31">
        <f>IF(OR(S1066="VLD MLC components",S1066="VLD MLC pipes",S1066="VLD PEX components",S1066="VLD PEX pipes",S1066="VLD PHC components",S1066="VLD PHC pipes",S1066="Controls VLD"),"По запросу",X1066)</f>
        <v>6594</v>
      </c>
      <c r="AA1066" s="63">
        <f>ROUND(X1066/1.2,3)</f>
        <v>5495</v>
      </c>
      <c r="AB1066" s="23">
        <v>5495</v>
      </c>
      <c r="AC1066" s="190">
        <f>IFERROR(ROUND(AA1066/AB1066-1,2),"")</f>
        <v>0</v>
      </c>
      <c r="AD1066" s="25">
        <v>0.246</v>
      </c>
      <c r="AE1066" s="25">
        <v>3.0433000000000002E-5</v>
      </c>
      <c r="AF1066" s="25">
        <v>0</v>
      </c>
      <c r="AG1066" s="25" t="s">
        <v>22</v>
      </c>
      <c r="AH1066" s="25">
        <v>0</v>
      </c>
      <c r="AI1066" s="25">
        <v>0</v>
      </c>
      <c r="AJ1066" s="22" t="s">
        <v>20</v>
      </c>
      <c r="AK1066" s="42" t="s">
        <v>19</v>
      </c>
      <c r="AL1066" s="22" t="s">
        <v>20</v>
      </c>
      <c r="AM1066" s="25">
        <v>5</v>
      </c>
      <c r="AN1066" s="25">
        <v>135</v>
      </c>
      <c r="AO1066" s="25">
        <v>87</v>
      </c>
      <c r="AP1066" s="25">
        <v>89</v>
      </c>
      <c r="AQ1066" s="25">
        <v>0.246</v>
      </c>
      <c r="AR1066" s="94">
        <v>3.0433000000000002E-5</v>
      </c>
      <c r="AS1066" s="157" t="s">
        <v>22</v>
      </c>
      <c r="AT1066" s="93" t="s">
        <v>22</v>
      </c>
      <c r="AU1066" s="92" t="s">
        <v>22</v>
      </c>
      <c r="AV1066" s="91" t="s">
        <v>48</v>
      </c>
      <c r="AW1066" s="92" t="s">
        <v>48</v>
      </c>
      <c r="AX1066" s="92" t="s">
        <v>48</v>
      </c>
      <c r="AY1066" s="91" t="s">
        <v>152</v>
      </c>
      <c r="AZ1066" s="23"/>
      <c r="BA1066" s="25">
        <v>0</v>
      </c>
      <c r="BB1066" t="s">
        <v>48</v>
      </c>
      <c r="BC1066" t="e">
        <v>#N/A</v>
      </c>
      <c r="BD1066" t="e">
        <f>IF(Z1066=BC1066,"OK")</f>
        <v>#N/A</v>
      </c>
      <c r="BE1066">
        <v>0.246</v>
      </c>
      <c r="BF1066">
        <v>3.0433000000000002E-5</v>
      </c>
      <c r="BG1066">
        <v>135</v>
      </c>
      <c r="BH1066">
        <v>87</v>
      </c>
      <c r="BI1066">
        <v>89</v>
      </c>
      <c r="BJ1066">
        <v>0.246</v>
      </c>
      <c r="BK1066">
        <v>3.0433000000000002E-5</v>
      </c>
      <c r="BN1066" s="183"/>
    </row>
    <row r="1067" spans="1:66" ht="25.5" x14ac:dyDescent="0.25">
      <c r="A1067" s="1"/>
      <c r="B1067" s="94">
        <v>1061</v>
      </c>
      <c r="C1067" s="43">
        <v>1118709</v>
      </c>
      <c r="D1067" s="25"/>
      <c r="E1067" s="26" t="s">
        <v>156</v>
      </c>
      <c r="F1067" s="151" t="s">
        <v>21</v>
      </c>
      <c r="G1067" s="28"/>
      <c r="H1067" s="46" t="str">
        <f>IFERROR(IFERROR(IF(SEARCH("Usystems",$E1067)&gt;0,"Usystems"),IF(SEARCH("RIIFO",$E1067)&gt;0,"RIIFO","Uponor")),"Uponor")</f>
        <v>Uponor</v>
      </c>
      <c r="I1067" s="25" t="str">
        <f>IFERROR(MID($D1067,1,7)+0,"")</f>
        <v/>
      </c>
      <c r="J1067" s="25" t="str">
        <f>IFERROR(MID($D1067,10,7)+0,"")</f>
        <v/>
      </c>
      <c r="K1067" s="25" t="str">
        <f>IFERROR(MID($D1067,19,7)+0,"")</f>
        <v/>
      </c>
      <c r="L1067" s="25" t="str">
        <f>IFERROR(MID($D1067,28,7)+0,"")</f>
        <v/>
      </c>
      <c r="M1067" s="25" t="str">
        <f>IF(IFERROR(MID($Q1067,1,7)+0,"")&lt;1130000,IF(INDEX(C:C,MATCH(LEFT(Q1067,7)+0,I:I,0))&lt;1130000,"",INDEX(C:C,MATCH(LEFT(Q1067,7)+0,I:I,0))),IFERROR(MID($Q1067,1,7)+0,""))</f>
        <v/>
      </c>
      <c r="N1067" s="25" t="str">
        <f>IF(IFERROR(MID($Q1067,10,7)+0,"")&lt;1130000,"",IFERROR(MID($Q1067,10,7)+0,""))</f>
        <v/>
      </c>
      <c r="O1067" s="25" t="str">
        <f>IF(IFERROR(MID($Q1067,19,7)+0,"")&lt;1130000,"",IFERROR(MID($Q1067,19,7)+0,""))</f>
        <v/>
      </c>
      <c r="P1067" s="25" t="str">
        <f>IF(M1067="","",IF(N1067="",M1067,M1067&amp;", "&amp;N1067))</f>
        <v/>
      </c>
      <c r="Q1067" s="25"/>
      <c r="R1067" s="25"/>
      <c r="S1067" s="35" t="s">
        <v>34</v>
      </c>
      <c r="T1067" s="34" t="s">
        <v>36</v>
      </c>
      <c r="U1067" s="185">
        <v>7742</v>
      </c>
      <c r="V1067" s="188">
        <v>7742</v>
      </c>
      <c r="W1067" s="189">
        <v>7742</v>
      </c>
      <c r="X1067" s="31">
        <v>7742</v>
      </c>
      <c r="Y1067" s="90">
        <f>IFERROR(ROUND(X1067/W1067-1,2),"")</f>
        <v>0</v>
      </c>
      <c r="Z1067" s="31">
        <f>IF(OR(S1067="VLD MLC components",S1067="VLD MLC pipes",S1067="VLD PEX components",S1067="VLD PEX pipes",S1067="VLD PHC components",S1067="VLD PHC pipes",S1067="Controls VLD"),"По запросу",X1067)</f>
        <v>7742</v>
      </c>
      <c r="AA1067" s="63">
        <f>ROUND(X1067/1.2,3)</f>
        <v>6451.6670000000004</v>
      </c>
      <c r="AB1067" s="23">
        <v>6451.6670000000004</v>
      </c>
      <c r="AC1067" s="190">
        <f>IFERROR(ROUND(AA1067/AB1067-1,2),"")</f>
        <v>0</v>
      </c>
      <c r="AD1067" s="25">
        <v>0.33500000000000002</v>
      </c>
      <c r="AE1067" s="25">
        <v>4.2150999999999997E-5</v>
      </c>
      <c r="AF1067" s="25">
        <v>0</v>
      </c>
      <c r="AG1067" s="25" t="s">
        <v>22</v>
      </c>
      <c r="AH1067" s="25">
        <v>0</v>
      </c>
      <c r="AI1067" s="25">
        <v>0</v>
      </c>
      <c r="AJ1067" s="22" t="s">
        <v>20</v>
      </c>
      <c r="AK1067" s="42" t="s">
        <v>19</v>
      </c>
      <c r="AL1067" s="22" t="s">
        <v>20</v>
      </c>
      <c r="AM1067" s="25">
        <v>5</v>
      </c>
      <c r="AN1067" s="25">
        <v>176</v>
      </c>
      <c r="AO1067" s="25">
        <v>135</v>
      </c>
      <c r="AP1067" s="25">
        <v>89</v>
      </c>
      <c r="AQ1067" s="25">
        <v>0.33500000000000002</v>
      </c>
      <c r="AR1067" s="94">
        <v>4.2150999999999997E-5</v>
      </c>
      <c r="AS1067" s="157" t="s">
        <v>22</v>
      </c>
      <c r="AT1067" s="93" t="s">
        <v>22</v>
      </c>
      <c r="AU1067" s="92" t="s">
        <v>22</v>
      </c>
      <c r="AV1067" s="91" t="s">
        <v>48</v>
      </c>
      <c r="AW1067" s="92" t="s">
        <v>48</v>
      </c>
      <c r="AX1067" s="92" t="s">
        <v>48</v>
      </c>
      <c r="AY1067" s="91" t="s">
        <v>152</v>
      </c>
      <c r="AZ1067" s="23"/>
      <c r="BA1067" s="25">
        <v>0</v>
      </c>
      <c r="BB1067" t="s">
        <v>48</v>
      </c>
      <c r="BC1067" t="e">
        <v>#N/A</v>
      </c>
      <c r="BD1067" t="e">
        <f>IF(Z1067=BC1067,"OK")</f>
        <v>#N/A</v>
      </c>
      <c r="BE1067">
        <v>0.33500000000000002</v>
      </c>
      <c r="BF1067">
        <v>4.2150999999999997E-5</v>
      </c>
      <c r="BG1067">
        <v>176</v>
      </c>
      <c r="BH1067">
        <v>135</v>
      </c>
      <c r="BI1067">
        <v>89</v>
      </c>
      <c r="BJ1067">
        <v>0.33500000000000002</v>
      </c>
      <c r="BK1067">
        <v>4.2150999999999997E-5</v>
      </c>
      <c r="BN1067" s="183"/>
    </row>
    <row r="1068" spans="1:66" ht="25.5" x14ac:dyDescent="0.25">
      <c r="A1068" s="1"/>
      <c r="B1068" s="94">
        <v>1062</v>
      </c>
      <c r="C1068" s="43">
        <v>1118710</v>
      </c>
      <c r="D1068" s="23"/>
      <c r="E1068" s="26" t="s">
        <v>170</v>
      </c>
      <c r="F1068" s="212" t="s">
        <v>21</v>
      </c>
      <c r="G1068" s="28"/>
      <c r="H1068" s="46" t="str">
        <f>IFERROR(IFERROR(IF(SEARCH("Usystems",$E1068)&gt;0,"Usystems"),IF(SEARCH("RIIFO",$E1068)&gt;0,"RIIFO","Uponor")),"Uponor")</f>
        <v>Uponor</v>
      </c>
      <c r="I1068" s="25" t="str">
        <f>IFERROR(MID($D1068,1,7)+0,"")</f>
        <v/>
      </c>
      <c r="J1068" s="25" t="str">
        <f>IFERROR(MID($D1068,10,7)+0,"")</f>
        <v/>
      </c>
      <c r="K1068" s="25" t="str">
        <f>IFERROR(MID($D1068,19,7)+0,"")</f>
        <v/>
      </c>
      <c r="L1068" s="25" t="str">
        <f>IFERROR(MID($D1068,28,7)+0,"")</f>
        <v/>
      </c>
      <c r="M1068" s="25" t="str">
        <f>IF(IFERROR(MID($Q1068,1,7)+0,"")&lt;1130000,IF(INDEX(C:C,MATCH(LEFT(Q1068,7)+0,I:I,0))&lt;1130000,"",INDEX(C:C,MATCH(LEFT(Q1068,7)+0,I:I,0))),IFERROR(MID($Q1068,1,7)+0,""))</f>
        <v/>
      </c>
      <c r="N1068" s="25" t="str">
        <f>IF(IFERROR(MID($Q1068,10,7)+0,"")&lt;1130000,"",IFERROR(MID($Q1068,10,7)+0,""))</f>
        <v/>
      </c>
      <c r="O1068" s="25" t="str">
        <f>IF(IFERROR(MID($Q1068,19,7)+0,"")&lt;1130000,"",IFERROR(MID($Q1068,19,7)+0,""))</f>
        <v/>
      </c>
      <c r="P1068" s="25" t="str">
        <f>IF(M1068="","",IF(N1068="",M1068,M1068&amp;", "&amp;N1068))</f>
        <v/>
      </c>
      <c r="Q1068" s="23"/>
      <c r="R1068" s="23"/>
      <c r="S1068" s="35" t="s">
        <v>34</v>
      </c>
      <c r="T1068" s="34" t="s">
        <v>36</v>
      </c>
      <c r="U1068" s="185">
        <v>9749</v>
      </c>
      <c r="V1068" s="188">
        <v>9749</v>
      </c>
      <c r="W1068" s="189">
        <v>9749</v>
      </c>
      <c r="X1068" s="31">
        <v>9749</v>
      </c>
      <c r="Y1068" s="90">
        <f>IFERROR(ROUND(X1068/W1068-1,2),"")</f>
        <v>0</v>
      </c>
      <c r="Z1068" s="31">
        <f>IF(OR(S1068="VLD MLC components",S1068="VLD MLC pipes",S1068="VLD PEX components",S1068="VLD PEX pipes",S1068="VLD PHC components",S1068="VLD PHC pipes",S1068="Controls VLD"),"По запросу",X1068)</f>
        <v>9749</v>
      </c>
      <c r="AA1068" s="63">
        <f>ROUND(X1068/1.2,3)</f>
        <v>8124.1670000000004</v>
      </c>
      <c r="AB1068" s="23">
        <v>8124.1670000000004</v>
      </c>
      <c r="AC1068" s="190">
        <f>IFERROR(ROUND(AA1068/AB1068-1,2),"")</f>
        <v>0</v>
      </c>
      <c r="AD1068" s="25">
        <v>0.52300000000000002</v>
      </c>
      <c r="AE1068" s="25">
        <v>6.4803999999999998E-5</v>
      </c>
      <c r="AF1068" s="25">
        <v>0</v>
      </c>
      <c r="AG1068" s="25" t="s">
        <v>22</v>
      </c>
      <c r="AH1068" s="25">
        <v>0</v>
      </c>
      <c r="AI1068" s="25">
        <v>0</v>
      </c>
      <c r="AJ1068" s="25" t="s">
        <v>20</v>
      </c>
      <c r="AK1068" s="42" t="s">
        <v>19</v>
      </c>
      <c r="AL1068" s="25" t="s">
        <v>20</v>
      </c>
      <c r="AM1068" s="25">
        <v>3</v>
      </c>
      <c r="AN1068" s="25">
        <v>176</v>
      </c>
      <c r="AO1068" s="25">
        <v>135</v>
      </c>
      <c r="AP1068" s="25">
        <v>89</v>
      </c>
      <c r="AQ1068" s="25">
        <v>0.52300000000000002</v>
      </c>
      <c r="AR1068" s="94">
        <v>6.4803999999999998E-5</v>
      </c>
      <c r="AS1068" s="157" t="s">
        <v>22</v>
      </c>
      <c r="AT1068" s="93">
        <v>44301</v>
      </c>
      <c r="AU1068" s="92" t="s">
        <v>22</v>
      </c>
      <c r="AV1068" s="91" t="s">
        <v>48</v>
      </c>
      <c r="AW1068" s="92" t="s">
        <v>48</v>
      </c>
      <c r="AX1068" s="92" t="s">
        <v>48</v>
      </c>
      <c r="AY1068" s="91" t="s">
        <v>152</v>
      </c>
      <c r="AZ1068" s="23"/>
      <c r="BA1068" s="25">
        <v>0</v>
      </c>
      <c r="BB1068" t="s">
        <v>48</v>
      </c>
      <c r="BC1068" t="e">
        <v>#N/A</v>
      </c>
      <c r="BD1068" t="e">
        <f>IF(Z1068=BC1068,"OK")</f>
        <v>#N/A</v>
      </c>
      <c r="BE1068">
        <v>0.52300000000000002</v>
      </c>
      <c r="BF1068">
        <v>6.4803999999999998E-5</v>
      </c>
      <c r="BG1068">
        <v>176</v>
      </c>
      <c r="BH1068">
        <v>135</v>
      </c>
      <c r="BI1068">
        <v>89</v>
      </c>
      <c r="BJ1068">
        <v>0.52300000000000002</v>
      </c>
      <c r="BK1068">
        <v>6.4803999999999998E-5</v>
      </c>
      <c r="BN1068" s="183"/>
    </row>
    <row r="1069" spans="1:66" ht="25.5" x14ac:dyDescent="0.25">
      <c r="A1069" s="1"/>
      <c r="B1069" s="94">
        <v>1063</v>
      </c>
      <c r="C1069" s="43">
        <v>1070552</v>
      </c>
      <c r="D1069" s="25">
        <v>1015179</v>
      </c>
      <c r="E1069" s="36" t="s">
        <v>5475</v>
      </c>
      <c r="F1069" s="151" t="s">
        <v>757</v>
      </c>
      <c r="G1069" s="41"/>
      <c r="H1069" s="46" t="str">
        <f>IFERROR(IFERROR(IF(SEARCH("Usystems",$E1069)&gt;0,"Usystems"),IF(SEARCH("RIIFO",$E1069)&gt;0,"RIIFO","Uponor")),"Uponor")</f>
        <v>Uponor</v>
      </c>
      <c r="I1069" s="25">
        <f>IFERROR(MID($D1069,1,7)+0,"")</f>
        <v>1015179</v>
      </c>
      <c r="J1069" s="25" t="str">
        <f>IFERROR(MID($D1069,10,7)+0,"")</f>
        <v/>
      </c>
      <c r="K1069" s="25" t="str">
        <f>IFERROR(MID($D1069,19,7)+0,"")</f>
        <v/>
      </c>
      <c r="L1069" s="25" t="str">
        <f>IFERROR(MID($D1069,28,7)+0,"")</f>
        <v/>
      </c>
      <c r="M1069" s="25">
        <f>IF(IFERROR(MID($Q1069,1,7)+0,"")&lt;1130000,IF(INDEX(C:C,MATCH(LEFT(Q1069,7)+0,I:I,0))&lt;1130000,"",INDEX(C:C,MATCH(LEFT(Q1069,7)+0,I:I,0))),IFERROR(MID($Q1069,1,7)+0,""))</f>
        <v>1237051</v>
      </c>
      <c r="N1069" s="25" t="str">
        <f>IF(IFERROR(MID($Q1069,10,7)+0,"")&lt;1130000,"",IFERROR(MID($Q1069,10,7)+0,""))</f>
        <v/>
      </c>
      <c r="O1069" s="25" t="str">
        <f>IF(IFERROR(MID($Q1069,19,7)+0,"")&lt;1130000,"",IFERROR(MID($Q1069,19,7)+0,""))</f>
        <v/>
      </c>
      <c r="P1069" s="25">
        <f>IF(M1069="","",IF(N1069="",M1069,M1069&amp;", "&amp;N1069))</f>
        <v>1237051</v>
      </c>
      <c r="Q1069" s="25">
        <v>1237051</v>
      </c>
      <c r="R1069" s="25"/>
      <c r="S1069" s="35" t="s">
        <v>34</v>
      </c>
      <c r="T1069" s="25" t="s">
        <v>36</v>
      </c>
      <c r="U1069" s="185">
        <v>1192</v>
      </c>
      <c r="V1069" s="188">
        <v>1192</v>
      </c>
      <c r="W1069" s="189">
        <v>1192</v>
      </c>
      <c r="X1069" s="31">
        <v>1192</v>
      </c>
      <c r="Y1069" s="90">
        <f>IFERROR(ROUND(X1069/W1069-1,2),"")</f>
        <v>0</v>
      </c>
      <c r="Z1069" s="31">
        <f>IF(OR(S1069="VLD MLC components",S1069="VLD MLC pipes",S1069="VLD PEX components",S1069="VLD PEX pipes",S1069="VLD PHC components",S1069="VLD PHC pipes",S1069="Controls VLD"),"По запросу",X1069)</f>
        <v>1192</v>
      </c>
      <c r="AA1069" s="63">
        <f>ROUND(X1069/1.2,3)</f>
        <v>993.33299999999997</v>
      </c>
      <c r="AB1069" s="23">
        <v>993.33299999999997</v>
      </c>
      <c r="AC1069" s="190">
        <f>IFERROR(ROUND(AA1069/AB1069-1,2),"")</f>
        <v>0</v>
      </c>
      <c r="AD1069" s="25">
        <v>0.05</v>
      </c>
      <c r="AE1069" s="25">
        <v>3.6000000000000001E-5</v>
      </c>
      <c r="AF1069" s="25">
        <v>0</v>
      </c>
      <c r="AG1069" s="25" t="s">
        <v>22</v>
      </c>
      <c r="AH1069" s="25">
        <v>0</v>
      </c>
      <c r="AI1069" s="25">
        <v>0</v>
      </c>
      <c r="AJ1069" s="25" t="s">
        <v>20</v>
      </c>
      <c r="AK1069" s="42" t="s">
        <v>19</v>
      </c>
      <c r="AL1069" s="25" t="s">
        <v>20</v>
      </c>
      <c r="AM1069" s="25">
        <v>20</v>
      </c>
      <c r="AN1069" s="25">
        <v>87</v>
      </c>
      <c r="AO1069" s="25">
        <v>67</v>
      </c>
      <c r="AP1069" s="25">
        <v>89</v>
      </c>
      <c r="AQ1069" s="25">
        <v>0.5</v>
      </c>
      <c r="AR1069" s="94">
        <v>5.1900000000000004E-4</v>
      </c>
      <c r="AS1069" s="157" t="s">
        <v>22</v>
      </c>
      <c r="AT1069" s="93">
        <v>43515</v>
      </c>
      <c r="AU1069" s="92" t="s">
        <v>22</v>
      </c>
      <c r="AV1069" s="91" t="s">
        <v>152</v>
      </c>
      <c r="AW1069" s="92" t="s">
        <v>48</v>
      </c>
      <c r="AX1069" s="92" t="s">
        <v>48</v>
      </c>
      <c r="AY1069" s="91" t="s">
        <v>152</v>
      </c>
      <c r="AZ1069" s="23"/>
      <c r="BA1069" s="25" t="s">
        <v>660</v>
      </c>
      <c r="BB1069" t="s">
        <v>25</v>
      </c>
      <c r="BC1069" t="e">
        <v>#N/A</v>
      </c>
      <c r="BD1069" t="e">
        <f>IF(Z1069=BC1069,"OK")</f>
        <v>#N/A</v>
      </c>
      <c r="BE1069">
        <v>0.05</v>
      </c>
      <c r="BF1069">
        <v>3.6000000000000001E-5</v>
      </c>
      <c r="BG1069">
        <v>87</v>
      </c>
      <c r="BH1069">
        <v>67</v>
      </c>
      <c r="BI1069">
        <v>89</v>
      </c>
      <c r="BJ1069">
        <v>0.5</v>
      </c>
      <c r="BK1069">
        <v>5.1900000000000004E-4</v>
      </c>
      <c r="BN1069" s="183"/>
    </row>
    <row r="1070" spans="1:66" ht="38.25" x14ac:dyDescent="0.25">
      <c r="A1070" s="1"/>
      <c r="B1070" s="94">
        <v>1064</v>
      </c>
      <c r="C1070" s="43">
        <v>1070553</v>
      </c>
      <c r="D1070" s="25">
        <v>1015194</v>
      </c>
      <c r="E1070" s="36" t="s">
        <v>5474</v>
      </c>
      <c r="F1070" s="151" t="s">
        <v>757</v>
      </c>
      <c r="G1070" s="41" t="s">
        <v>29</v>
      </c>
      <c r="H1070" s="46" t="str">
        <f>IFERROR(IFERROR(IF(SEARCH("Usystems",$E1070)&gt;0,"Usystems"),IF(SEARCH("RIIFO",$E1070)&gt;0,"RIIFO","Uponor")),"Uponor")</f>
        <v>Uponor</v>
      </c>
      <c r="I1070" s="25">
        <f>IFERROR(MID($D1070,1,7)+0,"")</f>
        <v>1015194</v>
      </c>
      <c r="J1070" s="25" t="str">
        <f>IFERROR(MID($D1070,10,7)+0,"")</f>
        <v/>
      </c>
      <c r="K1070" s="25" t="str">
        <f>IFERROR(MID($D1070,19,7)+0,"")</f>
        <v/>
      </c>
      <c r="L1070" s="25" t="str">
        <f>IFERROR(MID($D1070,28,7)+0,"")</f>
        <v/>
      </c>
      <c r="M1070" s="25">
        <f>IF(IFERROR(MID($Q1070,1,7)+0,"")&lt;1130000,IF(INDEX(C:C,MATCH(LEFT(Q1070,7)+0,I:I,0))&lt;1130000,"",INDEX(C:C,MATCH(LEFT(Q1070,7)+0,I:I,0))),IFERROR(MID($Q1070,1,7)+0,""))</f>
        <v>1237052</v>
      </c>
      <c r="N1070" s="25" t="str">
        <f>IF(IFERROR(MID($Q1070,10,7)+0,"")&lt;1130000,"",IFERROR(MID($Q1070,10,7)+0,""))</f>
        <v/>
      </c>
      <c r="O1070" s="25" t="str">
        <f>IF(IFERROR(MID($Q1070,19,7)+0,"")&lt;1130000,"",IFERROR(MID($Q1070,19,7)+0,""))</f>
        <v/>
      </c>
      <c r="P1070" s="25">
        <f>IF(M1070="","",IF(N1070="",M1070,M1070&amp;", "&amp;N1070))</f>
        <v>1237052</v>
      </c>
      <c r="Q1070" s="25">
        <v>1237052</v>
      </c>
      <c r="R1070" s="25"/>
      <c r="S1070" s="35" t="s">
        <v>34</v>
      </c>
      <c r="T1070" s="25" t="s">
        <v>36</v>
      </c>
      <c r="U1070" s="185">
        <v>1883</v>
      </c>
      <c r="V1070" s="188">
        <v>1883</v>
      </c>
      <c r="W1070" s="189">
        <v>1883</v>
      </c>
      <c r="X1070" s="31">
        <v>1883</v>
      </c>
      <c r="Y1070" s="90">
        <f>IFERROR(ROUND(X1070/W1070-1,2),"")</f>
        <v>0</v>
      </c>
      <c r="Z1070" s="31">
        <f>IF(OR(S1070="VLD MLC components",S1070="VLD MLC pipes",S1070="VLD PEX components",S1070="VLD PEX pipes",S1070="VLD PHC components",S1070="VLD PHC pipes",S1070="Controls VLD"),"По запросу",X1070)</f>
        <v>1883</v>
      </c>
      <c r="AA1070" s="63">
        <f>ROUND(X1070/1.2,3)</f>
        <v>1569.1669999999999</v>
      </c>
      <c r="AB1070" s="23">
        <v>1569.1669999999999</v>
      </c>
      <c r="AC1070" s="190">
        <f>IFERROR(ROUND(AA1070/AB1070-1,2),"")</f>
        <v>0</v>
      </c>
      <c r="AD1070" s="25">
        <v>8.2000000000000003E-2</v>
      </c>
      <c r="AE1070" s="25">
        <v>6.2000000000000003E-5</v>
      </c>
      <c r="AF1070" s="25">
        <v>7</v>
      </c>
      <c r="AG1070" s="25">
        <v>7</v>
      </c>
      <c r="AH1070" s="25">
        <v>23</v>
      </c>
      <c r="AI1070" s="25">
        <v>23</v>
      </c>
      <c r="AJ1070" s="25" t="s">
        <v>20</v>
      </c>
      <c r="AK1070" s="42" t="s">
        <v>19</v>
      </c>
      <c r="AL1070" s="25" t="s">
        <v>20</v>
      </c>
      <c r="AM1070" s="25">
        <v>10</v>
      </c>
      <c r="AN1070" s="25">
        <v>87</v>
      </c>
      <c r="AO1070" s="25">
        <v>67</v>
      </c>
      <c r="AP1070" s="25">
        <v>89</v>
      </c>
      <c r="AQ1070" s="25">
        <v>0.41</v>
      </c>
      <c r="AR1070" s="94">
        <v>5.1900000000000004E-4</v>
      </c>
      <c r="AS1070" s="157">
        <v>23</v>
      </c>
      <c r="AT1070" s="93">
        <v>43515</v>
      </c>
      <c r="AU1070" s="92" t="s">
        <v>22</v>
      </c>
      <c r="AV1070" s="91" t="s">
        <v>152</v>
      </c>
      <c r="AW1070" s="92" t="s">
        <v>152</v>
      </c>
      <c r="AX1070" s="92" t="s">
        <v>48</v>
      </c>
      <c r="AY1070" s="91" t="s">
        <v>152</v>
      </c>
      <c r="AZ1070" s="23"/>
      <c r="BA1070" s="25" t="s">
        <v>4585</v>
      </c>
      <c r="BB1070" t="s">
        <v>25</v>
      </c>
      <c r="BC1070" t="e">
        <v>#N/A</v>
      </c>
      <c r="BD1070" t="e">
        <f>IF(Z1070=BC1070,"OK")</f>
        <v>#N/A</v>
      </c>
      <c r="BE1070">
        <v>8.2000000000000003E-2</v>
      </c>
      <c r="BF1070">
        <v>6.2000000000000003E-5</v>
      </c>
      <c r="BG1070">
        <v>87</v>
      </c>
      <c r="BH1070">
        <v>67</v>
      </c>
      <c r="BI1070">
        <v>89</v>
      </c>
      <c r="BJ1070">
        <v>0.41</v>
      </c>
      <c r="BK1070">
        <v>5.1900000000000004E-4</v>
      </c>
      <c r="BN1070" s="183"/>
    </row>
    <row r="1071" spans="1:66" ht="38.25" x14ac:dyDescent="0.25">
      <c r="A1071" s="1"/>
      <c r="B1071" s="94">
        <v>1065</v>
      </c>
      <c r="C1071" s="43">
        <v>1070554</v>
      </c>
      <c r="D1071" s="25">
        <v>1015202</v>
      </c>
      <c r="E1071" s="36" t="s">
        <v>5473</v>
      </c>
      <c r="F1071" s="151" t="s">
        <v>652</v>
      </c>
      <c r="G1071" s="41" t="s">
        <v>29</v>
      </c>
      <c r="H1071" s="46" t="str">
        <f>IFERROR(IFERROR(IF(SEARCH("Usystems",$E1071)&gt;0,"Usystems"),IF(SEARCH("RIIFO",$E1071)&gt;0,"RIIFO","Uponor")),"Uponor")</f>
        <v>Uponor</v>
      </c>
      <c r="I1071" s="25">
        <f>IFERROR(MID($D1071,1,7)+0,"")</f>
        <v>1015202</v>
      </c>
      <c r="J1071" s="25" t="str">
        <f>IFERROR(MID($D1071,10,7)+0,"")</f>
        <v/>
      </c>
      <c r="K1071" s="25" t="str">
        <f>IFERROR(MID($D1071,19,7)+0,"")</f>
        <v/>
      </c>
      <c r="L1071" s="25" t="str">
        <f>IFERROR(MID($D1071,28,7)+0,"")</f>
        <v/>
      </c>
      <c r="M1071" s="25">
        <f>IF(IFERROR(MID($Q1071,1,7)+0,"")&lt;1130000,IF(INDEX(C:C,MATCH(LEFT(Q1071,7)+0,I:I,0))&lt;1130000,"",INDEX(C:C,MATCH(LEFT(Q1071,7)+0,I:I,0))),IFERROR(MID($Q1071,1,7)+0,""))</f>
        <v>1237053</v>
      </c>
      <c r="N1071" s="25" t="str">
        <f>IF(IFERROR(MID($Q1071,10,7)+0,"")&lt;1130000,"",IFERROR(MID($Q1071,10,7)+0,""))</f>
        <v/>
      </c>
      <c r="O1071" s="25" t="str">
        <f>IF(IFERROR(MID($Q1071,19,7)+0,"")&lt;1130000,"",IFERROR(MID($Q1071,19,7)+0,""))</f>
        <v/>
      </c>
      <c r="P1071" s="25">
        <f>IF(M1071="","",IF(N1071="",M1071,M1071&amp;", "&amp;N1071))</f>
        <v>1237053</v>
      </c>
      <c r="Q1071" s="25">
        <v>1237053</v>
      </c>
      <c r="R1071" s="25"/>
      <c r="S1071" s="35" t="s">
        <v>34</v>
      </c>
      <c r="T1071" s="25" t="s">
        <v>36</v>
      </c>
      <c r="U1071" s="185">
        <v>1883</v>
      </c>
      <c r="V1071" s="188">
        <v>1883</v>
      </c>
      <c r="W1071" s="189">
        <v>1883</v>
      </c>
      <c r="X1071" s="31">
        <v>1883</v>
      </c>
      <c r="Y1071" s="90">
        <f>IFERROR(ROUND(X1071/W1071-1,2),"")</f>
        <v>0</v>
      </c>
      <c r="Z1071" s="31">
        <f>IF(OR(S1071="VLD MLC components",S1071="VLD MLC pipes",S1071="VLD PEX components",S1071="VLD PEX pipes",S1071="VLD PHC components",S1071="VLD PHC pipes",S1071="Controls VLD"),"По запросу",X1071)</f>
        <v>1883</v>
      </c>
      <c r="AA1071" s="63">
        <f>ROUND(X1071/1.2,3)</f>
        <v>1569.1669999999999</v>
      </c>
      <c r="AB1071" s="23">
        <v>1569.1669999999999</v>
      </c>
      <c r="AC1071" s="190">
        <f>IFERROR(ROUND(AA1071/AB1071-1,2),"")</f>
        <v>0</v>
      </c>
      <c r="AD1071" s="25">
        <v>8.8999999999999996E-2</v>
      </c>
      <c r="AE1071" s="25">
        <v>6.3999999999999997E-5</v>
      </c>
      <c r="AF1071" s="25">
        <v>104</v>
      </c>
      <c r="AG1071" s="25">
        <v>77</v>
      </c>
      <c r="AH1071" s="25">
        <v>113</v>
      </c>
      <c r="AI1071" s="25">
        <v>113</v>
      </c>
      <c r="AJ1071" s="25" t="s">
        <v>20</v>
      </c>
      <c r="AK1071" s="22" t="s">
        <v>20</v>
      </c>
      <c r="AL1071" s="25" t="s">
        <v>20</v>
      </c>
      <c r="AM1071" s="25">
        <v>10</v>
      </c>
      <c r="AN1071" s="25">
        <v>87</v>
      </c>
      <c r="AO1071" s="25">
        <v>67</v>
      </c>
      <c r="AP1071" s="25">
        <v>89</v>
      </c>
      <c r="AQ1071" s="25">
        <v>0.44500000000000001</v>
      </c>
      <c r="AR1071" s="94">
        <v>5.1900000000000004E-4</v>
      </c>
      <c r="AS1071" s="157">
        <v>123</v>
      </c>
      <c r="AT1071" s="93">
        <v>43515</v>
      </c>
      <c r="AU1071" s="92" t="s">
        <v>22</v>
      </c>
      <c r="AV1071" s="91" t="s">
        <v>152</v>
      </c>
      <c r="AW1071" s="92" t="s">
        <v>152</v>
      </c>
      <c r="AX1071" s="92" t="s">
        <v>48</v>
      </c>
      <c r="AY1071" s="91" t="s">
        <v>152</v>
      </c>
      <c r="AZ1071" s="23"/>
      <c r="BA1071" s="25" t="s">
        <v>4585</v>
      </c>
      <c r="BB1071" t="s">
        <v>25</v>
      </c>
      <c r="BC1071">
        <v>1883</v>
      </c>
      <c r="BD1071" t="str">
        <f>IF(Z1071=BC1071,"OK")</f>
        <v>OK</v>
      </c>
      <c r="BE1071">
        <v>8.8999999999999996E-2</v>
      </c>
      <c r="BF1071">
        <v>6.3999999999999997E-5</v>
      </c>
      <c r="BG1071">
        <v>87</v>
      </c>
      <c r="BH1071">
        <v>67</v>
      </c>
      <c r="BI1071">
        <v>89</v>
      </c>
      <c r="BJ1071">
        <v>0.44500000000000001</v>
      </c>
      <c r="BK1071">
        <v>5.1900000000000004E-4</v>
      </c>
      <c r="BN1071" s="183"/>
    </row>
    <row r="1072" spans="1:66" ht="25.5" x14ac:dyDescent="0.25">
      <c r="A1072" s="1"/>
      <c r="B1072" s="94">
        <v>1066</v>
      </c>
      <c r="C1072" s="43">
        <v>1070555</v>
      </c>
      <c r="D1072" s="25">
        <v>1015215</v>
      </c>
      <c r="E1072" s="36" t="s">
        <v>5472</v>
      </c>
      <c r="F1072" s="151" t="s">
        <v>757</v>
      </c>
      <c r="G1072" s="41"/>
      <c r="H1072" s="46" t="str">
        <f>IFERROR(IFERROR(IF(SEARCH("Usystems",$E1072)&gt;0,"Usystems"),IF(SEARCH("RIIFO",$E1072)&gt;0,"RIIFO","Uponor")),"Uponor")</f>
        <v>Uponor</v>
      </c>
      <c r="I1072" s="25">
        <f>IFERROR(MID($D1072,1,7)+0,"")</f>
        <v>1015215</v>
      </c>
      <c r="J1072" s="25" t="str">
        <f>IFERROR(MID($D1072,10,7)+0,"")</f>
        <v/>
      </c>
      <c r="K1072" s="25" t="str">
        <f>IFERROR(MID($D1072,19,7)+0,"")</f>
        <v/>
      </c>
      <c r="L1072" s="25" t="str">
        <f>IFERROR(MID($D1072,28,7)+0,"")</f>
        <v/>
      </c>
      <c r="M1072" s="25">
        <f>IF(IFERROR(MID($Q1072,1,7)+0,"")&lt;1130000,IF(INDEX(C:C,MATCH(LEFT(Q1072,7)+0,I:I,0))&lt;1130000,"",INDEX(C:C,MATCH(LEFT(Q1072,7)+0,I:I,0))),IFERROR(MID($Q1072,1,7)+0,""))</f>
        <v>1237054</v>
      </c>
      <c r="N1072" s="25" t="str">
        <f>IF(IFERROR(MID($Q1072,10,7)+0,"")&lt;1130000,"",IFERROR(MID($Q1072,10,7)+0,""))</f>
        <v/>
      </c>
      <c r="O1072" s="25" t="str">
        <f>IF(IFERROR(MID($Q1072,19,7)+0,"")&lt;1130000,"",IFERROR(MID($Q1072,19,7)+0,""))</f>
        <v/>
      </c>
      <c r="P1072" s="25">
        <f>IF(M1072="","",IF(N1072="",M1072,M1072&amp;", "&amp;N1072))</f>
        <v>1237054</v>
      </c>
      <c r="Q1072" s="25">
        <v>1237054</v>
      </c>
      <c r="R1072" s="25"/>
      <c r="S1072" s="35" t="s">
        <v>34</v>
      </c>
      <c r="T1072" s="25" t="s">
        <v>36</v>
      </c>
      <c r="U1072" s="185">
        <v>2786</v>
      </c>
      <c r="V1072" s="188">
        <v>2786</v>
      </c>
      <c r="W1072" s="189">
        <v>2786</v>
      </c>
      <c r="X1072" s="31">
        <v>2786</v>
      </c>
      <c r="Y1072" s="90">
        <f>IFERROR(ROUND(X1072/W1072-1,2),"")</f>
        <v>0</v>
      </c>
      <c r="Z1072" s="31">
        <f>IF(OR(S1072="VLD MLC components",S1072="VLD MLC pipes",S1072="VLD PEX components",S1072="VLD PEX pipes",S1072="VLD PHC components",S1072="VLD PHC pipes",S1072="Controls VLD"),"По запросу",X1072)</f>
        <v>2786</v>
      </c>
      <c r="AA1072" s="63">
        <f>ROUND(X1072/1.2,3)</f>
        <v>2321.6669999999999</v>
      </c>
      <c r="AB1072" s="23">
        <v>2321.6669999999999</v>
      </c>
      <c r="AC1072" s="190">
        <f>IFERROR(ROUND(AA1072/AB1072-1,2),"")</f>
        <v>0</v>
      </c>
      <c r="AD1072" s="25">
        <v>0.12</v>
      </c>
      <c r="AE1072" s="25">
        <v>9.5000000000000005E-5</v>
      </c>
      <c r="AF1072" s="25">
        <v>0</v>
      </c>
      <c r="AG1072" s="25" t="s">
        <v>22</v>
      </c>
      <c r="AH1072" s="25">
        <v>0</v>
      </c>
      <c r="AI1072" s="25">
        <v>0</v>
      </c>
      <c r="AJ1072" s="25" t="s">
        <v>20</v>
      </c>
      <c r="AK1072" s="42" t="s">
        <v>19</v>
      </c>
      <c r="AL1072" s="25" t="s">
        <v>20</v>
      </c>
      <c r="AM1072" s="25">
        <v>10</v>
      </c>
      <c r="AN1072" s="25">
        <v>176</v>
      </c>
      <c r="AO1072" s="25">
        <v>67</v>
      </c>
      <c r="AP1072" s="25">
        <v>89</v>
      </c>
      <c r="AQ1072" s="25">
        <v>0.6</v>
      </c>
      <c r="AR1072" s="94">
        <v>1.049E-3</v>
      </c>
      <c r="AS1072" s="157" t="s">
        <v>22</v>
      </c>
      <c r="AT1072" s="93">
        <v>43515</v>
      </c>
      <c r="AU1072" s="92" t="s">
        <v>22</v>
      </c>
      <c r="AV1072" s="91" t="s">
        <v>152</v>
      </c>
      <c r="AW1072" s="92" t="s">
        <v>48</v>
      </c>
      <c r="AX1072" s="92" t="s">
        <v>48</v>
      </c>
      <c r="AY1072" s="91" t="s">
        <v>152</v>
      </c>
      <c r="AZ1072" s="23"/>
      <c r="BA1072" s="25" t="s">
        <v>4177</v>
      </c>
      <c r="BB1072" t="s">
        <v>25</v>
      </c>
      <c r="BC1072" t="e">
        <v>#N/A</v>
      </c>
      <c r="BD1072" t="e">
        <f>IF(Z1072=BC1072,"OK")</f>
        <v>#N/A</v>
      </c>
      <c r="BE1072">
        <v>0.12</v>
      </c>
      <c r="BF1072">
        <v>9.5000000000000005E-5</v>
      </c>
      <c r="BG1072">
        <v>176</v>
      </c>
      <c r="BH1072">
        <v>67</v>
      </c>
      <c r="BI1072">
        <v>89</v>
      </c>
      <c r="BJ1072">
        <v>0.6</v>
      </c>
      <c r="BK1072">
        <v>1.049E-3</v>
      </c>
      <c r="BN1072" s="183"/>
    </row>
    <row r="1073" spans="1:66" ht="25.5" x14ac:dyDescent="0.25">
      <c r="A1073" s="1"/>
      <c r="B1073" s="94">
        <v>1067</v>
      </c>
      <c r="C1073" s="43">
        <v>1070556</v>
      </c>
      <c r="D1073" s="25">
        <v>1015217</v>
      </c>
      <c r="E1073" s="36" t="s">
        <v>5471</v>
      </c>
      <c r="F1073" s="151" t="s">
        <v>757</v>
      </c>
      <c r="G1073" s="28"/>
      <c r="H1073" s="46" t="str">
        <f>IFERROR(IFERROR(IF(SEARCH("Usystems",$E1073)&gt;0,"Usystems"),IF(SEARCH("RIIFO",$E1073)&gt;0,"RIIFO","Uponor")),"Uponor")</f>
        <v>Uponor</v>
      </c>
      <c r="I1073" s="25">
        <f>IFERROR(MID($D1073,1,7)+0,"")</f>
        <v>1015217</v>
      </c>
      <c r="J1073" s="25" t="str">
        <f>IFERROR(MID($D1073,10,7)+0,"")</f>
        <v/>
      </c>
      <c r="K1073" s="25" t="str">
        <f>IFERROR(MID($D1073,19,7)+0,"")</f>
        <v/>
      </c>
      <c r="L1073" s="25" t="str">
        <f>IFERROR(MID($D1073,28,7)+0,"")</f>
        <v/>
      </c>
      <c r="M1073" s="25">
        <f>IF(IFERROR(MID($Q1073,1,7)+0,"")&lt;1130000,IF(INDEX(C:C,MATCH(LEFT(Q1073,7)+0,I:I,0))&lt;1130000,"",INDEX(C:C,MATCH(LEFT(Q1073,7)+0,I:I,0))),IFERROR(MID($Q1073,1,7)+0,""))</f>
        <v>1237055</v>
      </c>
      <c r="N1073" s="25" t="str">
        <f>IF(IFERROR(MID($Q1073,10,7)+0,"")&lt;1130000,"",IFERROR(MID($Q1073,10,7)+0,""))</f>
        <v/>
      </c>
      <c r="O1073" s="25" t="str">
        <f>IF(IFERROR(MID($Q1073,19,7)+0,"")&lt;1130000,"",IFERROR(MID($Q1073,19,7)+0,""))</f>
        <v/>
      </c>
      <c r="P1073" s="25">
        <f>IF(M1073="","",IF(N1073="",M1073,M1073&amp;", "&amp;N1073))</f>
        <v>1237055</v>
      </c>
      <c r="Q1073" s="25">
        <v>1237055</v>
      </c>
      <c r="R1073" s="25"/>
      <c r="S1073" s="35" t="s">
        <v>34</v>
      </c>
      <c r="T1073" s="25" t="s">
        <v>36</v>
      </c>
      <c r="U1073" s="185">
        <v>2786</v>
      </c>
      <c r="V1073" s="188">
        <v>2786</v>
      </c>
      <c r="W1073" s="189">
        <v>2786</v>
      </c>
      <c r="X1073" s="31">
        <v>2786</v>
      </c>
      <c r="Y1073" s="90">
        <f>IFERROR(ROUND(X1073/W1073-1,2),"")</f>
        <v>0</v>
      </c>
      <c r="Z1073" s="31">
        <f>IF(OR(S1073="VLD MLC components",S1073="VLD MLC pipes",S1073="VLD PEX components",S1073="VLD PEX pipes",S1073="VLD PHC components",S1073="VLD PHC pipes",S1073="Controls VLD"),"По запросу",X1073)</f>
        <v>2786</v>
      </c>
      <c r="AA1073" s="63">
        <f>ROUND(X1073/1.2,3)</f>
        <v>2321.6669999999999</v>
      </c>
      <c r="AB1073" s="23">
        <v>2321.6669999999999</v>
      </c>
      <c r="AC1073" s="190">
        <f>IFERROR(ROUND(AA1073/AB1073-1,2),"")</f>
        <v>0</v>
      </c>
      <c r="AD1073" s="25">
        <v>0.14099999999999999</v>
      </c>
      <c r="AE1073" s="25">
        <v>1.05E-4</v>
      </c>
      <c r="AF1073" s="25">
        <v>0</v>
      </c>
      <c r="AG1073" s="25" t="s">
        <v>22</v>
      </c>
      <c r="AH1073" s="25">
        <v>0</v>
      </c>
      <c r="AI1073" s="25">
        <v>0</v>
      </c>
      <c r="AJ1073" s="25" t="s">
        <v>20</v>
      </c>
      <c r="AK1073" s="42" t="s">
        <v>19</v>
      </c>
      <c r="AL1073" s="25" t="s">
        <v>20</v>
      </c>
      <c r="AM1073" s="25">
        <v>10</v>
      </c>
      <c r="AN1073" s="25">
        <v>176</v>
      </c>
      <c r="AO1073" s="25">
        <v>67</v>
      </c>
      <c r="AP1073" s="25">
        <v>89</v>
      </c>
      <c r="AQ1073" s="25">
        <v>0.70499999999999996</v>
      </c>
      <c r="AR1073" s="94">
        <v>1.049E-3</v>
      </c>
      <c r="AS1073" s="157" t="s">
        <v>22</v>
      </c>
      <c r="AT1073" s="93">
        <v>43515</v>
      </c>
      <c r="AU1073" s="92" t="s">
        <v>22</v>
      </c>
      <c r="AV1073" s="91" t="s">
        <v>152</v>
      </c>
      <c r="AW1073" s="92" t="s">
        <v>48</v>
      </c>
      <c r="AX1073" s="92" t="s">
        <v>48</v>
      </c>
      <c r="AY1073" s="91" t="s">
        <v>152</v>
      </c>
      <c r="AZ1073" s="23"/>
      <c r="BA1073" s="25" t="s">
        <v>4177</v>
      </c>
      <c r="BB1073" t="s">
        <v>25</v>
      </c>
      <c r="BC1073" t="e">
        <v>#N/A</v>
      </c>
      <c r="BD1073" t="e">
        <f>IF(Z1073=BC1073,"OK")</f>
        <v>#N/A</v>
      </c>
      <c r="BE1073">
        <v>0.14099999999999999</v>
      </c>
      <c r="BF1073">
        <v>1.05E-4</v>
      </c>
      <c r="BG1073">
        <v>176</v>
      </c>
      <c r="BH1073">
        <v>67</v>
      </c>
      <c r="BI1073">
        <v>89</v>
      </c>
      <c r="BJ1073">
        <v>0.70499999999999996</v>
      </c>
      <c r="BK1073">
        <v>1.049E-3</v>
      </c>
      <c r="BN1073" s="183"/>
    </row>
    <row r="1074" spans="1:66" x14ac:dyDescent="0.25">
      <c r="A1074" s="1"/>
      <c r="B1074" s="94">
        <v>1068</v>
      </c>
      <c r="C1074" s="43">
        <v>1046930</v>
      </c>
      <c r="D1074" s="37">
        <v>1015230</v>
      </c>
      <c r="E1074" s="36" t="s">
        <v>5470</v>
      </c>
      <c r="F1074" s="151" t="s">
        <v>26</v>
      </c>
      <c r="G1074" s="41"/>
      <c r="H1074" s="46" t="str">
        <f>IFERROR(IFERROR(IF(SEARCH("Usystems",$E1074)&gt;0,"Usystems"),IF(SEARCH("RIIFO",$E1074)&gt;0,"RIIFO","Uponor")),"Uponor")</f>
        <v>Uponor</v>
      </c>
      <c r="I1074" s="25">
        <f>IFERROR(MID($D1074,1,7)+0,"")</f>
        <v>1015230</v>
      </c>
      <c r="J1074" s="25" t="str">
        <f>IFERROR(MID($D1074,10,7)+0,"")</f>
        <v/>
      </c>
      <c r="K1074" s="25" t="str">
        <f>IFERROR(MID($D1074,19,7)+0,"")</f>
        <v/>
      </c>
      <c r="L1074" s="25" t="str">
        <f>IFERROR(MID($D1074,28,7)+0,"")</f>
        <v/>
      </c>
      <c r="M1074" s="25">
        <f>IF(IFERROR(MID($Q1074,1,7)+0,"")&lt;1130000,IF(INDEX(C:C,MATCH(LEFT(Q1074,7)+0,I:I,0))&lt;1130000,"",INDEX(C:C,MATCH(LEFT(Q1074,7)+0,I:I,0))),IFERROR(MID($Q1074,1,7)+0,""))</f>
        <v>1237056</v>
      </c>
      <c r="N1074" s="25" t="str">
        <f>IF(IFERROR(MID($Q1074,10,7)+0,"")&lt;1130000,"",IFERROR(MID($Q1074,10,7)+0,""))</f>
        <v/>
      </c>
      <c r="O1074" s="25" t="str">
        <f>IF(IFERROR(MID($Q1074,19,7)+0,"")&lt;1130000,"",IFERROR(MID($Q1074,19,7)+0,""))</f>
        <v/>
      </c>
      <c r="P1074" s="25">
        <f>IF(M1074="","",IF(N1074="",M1074,M1074&amp;", "&amp;N1074))</f>
        <v>1237056</v>
      </c>
      <c r="Q1074" s="25">
        <v>1237056</v>
      </c>
      <c r="R1074" s="44"/>
      <c r="S1074" s="35" t="s">
        <v>34</v>
      </c>
      <c r="T1074" s="25" t="s">
        <v>36</v>
      </c>
      <c r="U1074" s="185">
        <v>4834</v>
      </c>
      <c r="V1074" s="188">
        <v>4834</v>
      </c>
      <c r="W1074" s="189">
        <v>4834</v>
      </c>
      <c r="X1074" s="31">
        <v>4834</v>
      </c>
      <c r="Y1074" s="90">
        <f>IFERROR(ROUND(X1074/W1074-1,2),"")</f>
        <v>0</v>
      </c>
      <c r="Z1074" s="31">
        <f>IF(OR(S1074="VLD MLC components",S1074="VLD MLC pipes",S1074="VLD PEX components",S1074="VLD PEX pipes",S1074="VLD PHC components",S1074="VLD PHC pipes",S1074="Controls VLD"),"По запросу",X1074)</f>
        <v>4834</v>
      </c>
      <c r="AA1074" s="63">
        <f>ROUND(X1074/1.2,3)</f>
        <v>4028.3330000000001</v>
      </c>
      <c r="AB1074" s="23">
        <v>4028.3330000000001</v>
      </c>
      <c r="AC1074" s="190">
        <f>IFERROR(ROUND(AA1074/AB1074-1,2),"")</f>
        <v>0</v>
      </c>
      <c r="AD1074" s="25">
        <v>0.19</v>
      </c>
      <c r="AE1074" s="25">
        <v>4.4900000000000002E-4</v>
      </c>
      <c r="AF1074" s="25">
        <v>0</v>
      </c>
      <c r="AG1074" s="25" t="s">
        <v>22</v>
      </c>
      <c r="AH1074" s="25">
        <v>0</v>
      </c>
      <c r="AI1074" s="25">
        <v>0</v>
      </c>
      <c r="AJ1074" s="25" t="s">
        <v>20</v>
      </c>
      <c r="AK1074" s="42" t="s">
        <v>19</v>
      </c>
      <c r="AL1074" s="25" t="s">
        <v>20</v>
      </c>
      <c r="AM1074" s="25">
        <v>5</v>
      </c>
      <c r="AN1074" s="25">
        <v>176</v>
      </c>
      <c r="AO1074" s="25">
        <v>135</v>
      </c>
      <c r="AP1074" s="25">
        <v>89</v>
      </c>
      <c r="AQ1074" s="25">
        <v>0.95</v>
      </c>
      <c r="AR1074" s="94">
        <v>2.1150000000000001E-3</v>
      </c>
      <c r="AS1074" s="157" t="s">
        <v>22</v>
      </c>
      <c r="AT1074" s="93" t="s">
        <v>22</v>
      </c>
      <c r="AU1074" s="92" t="s">
        <v>22</v>
      </c>
      <c r="AV1074" s="91" t="s">
        <v>152</v>
      </c>
      <c r="AW1074" s="92" t="s">
        <v>48</v>
      </c>
      <c r="AX1074" s="92" t="s">
        <v>48</v>
      </c>
      <c r="AY1074" s="91" t="s">
        <v>152</v>
      </c>
      <c r="AZ1074" s="23"/>
      <c r="BA1074" s="25" t="s">
        <v>5468</v>
      </c>
      <c r="BB1074" t="s">
        <v>25</v>
      </c>
      <c r="BC1074" t="e">
        <v>#N/A</v>
      </c>
      <c r="BD1074" t="e">
        <f>IF(Z1074=BC1074,"OK")</f>
        <v>#N/A</v>
      </c>
      <c r="BE1074">
        <v>0.19</v>
      </c>
      <c r="BF1074">
        <v>4.4900000000000002E-4</v>
      </c>
      <c r="BG1074">
        <v>176</v>
      </c>
      <c r="BH1074">
        <v>135</v>
      </c>
      <c r="BI1074">
        <v>89</v>
      </c>
      <c r="BJ1074">
        <v>0.95</v>
      </c>
      <c r="BK1074">
        <v>2.1150000000000001E-3</v>
      </c>
      <c r="BN1074" s="183"/>
    </row>
    <row r="1075" spans="1:66" x14ac:dyDescent="0.25">
      <c r="A1075" s="1"/>
      <c r="B1075" s="94">
        <v>1069</v>
      </c>
      <c r="C1075" s="43">
        <v>1046931</v>
      </c>
      <c r="D1075" s="37">
        <v>1015233</v>
      </c>
      <c r="E1075" s="36" t="s">
        <v>5469</v>
      </c>
      <c r="F1075" s="151" t="s">
        <v>26</v>
      </c>
      <c r="G1075" s="41"/>
      <c r="H1075" s="46" t="str">
        <f>IFERROR(IFERROR(IF(SEARCH("Usystems",$E1075)&gt;0,"Usystems"),IF(SEARCH("RIIFO",$E1075)&gt;0,"RIIFO","Uponor")),"Uponor")</f>
        <v>Uponor</v>
      </c>
      <c r="I1075" s="25">
        <f>IFERROR(MID($D1075,1,7)+0,"")</f>
        <v>1015233</v>
      </c>
      <c r="J1075" s="25" t="str">
        <f>IFERROR(MID($D1075,10,7)+0,"")</f>
        <v/>
      </c>
      <c r="K1075" s="25" t="str">
        <f>IFERROR(MID($D1075,19,7)+0,"")</f>
        <v/>
      </c>
      <c r="L1075" s="25" t="str">
        <f>IFERROR(MID($D1075,28,7)+0,"")</f>
        <v/>
      </c>
      <c r="M1075" s="25">
        <f>IF(IFERROR(MID($Q1075,1,7)+0,"")&lt;1130000,IF(INDEX(C:C,MATCH(LEFT(Q1075,7)+0,I:I,0))&lt;1130000,"",INDEX(C:C,MATCH(LEFT(Q1075,7)+0,I:I,0))),IFERROR(MID($Q1075,1,7)+0,""))</f>
        <v>1237057</v>
      </c>
      <c r="N1075" s="25" t="str">
        <f>IF(IFERROR(MID($Q1075,10,7)+0,"")&lt;1130000,"",IFERROR(MID($Q1075,10,7)+0,""))</f>
        <v/>
      </c>
      <c r="O1075" s="25" t="str">
        <f>IF(IFERROR(MID($Q1075,19,7)+0,"")&lt;1130000,"",IFERROR(MID($Q1075,19,7)+0,""))</f>
        <v/>
      </c>
      <c r="P1075" s="25">
        <f>IF(M1075="","",IF(N1075="",M1075,M1075&amp;", "&amp;N1075))</f>
        <v>1237057</v>
      </c>
      <c r="Q1075" s="25">
        <v>1237057</v>
      </c>
      <c r="R1075" s="44"/>
      <c r="S1075" s="35" t="s">
        <v>34</v>
      </c>
      <c r="T1075" s="25" t="s">
        <v>36</v>
      </c>
      <c r="U1075" s="185">
        <v>4834</v>
      </c>
      <c r="V1075" s="188">
        <v>4834</v>
      </c>
      <c r="W1075" s="189">
        <v>4834</v>
      </c>
      <c r="X1075" s="31">
        <v>4834</v>
      </c>
      <c r="Y1075" s="90">
        <f>IFERROR(ROUND(X1075/W1075-1,2),"")</f>
        <v>0</v>
      </c>
      <c r="Z1075" s="31">
        <f>IF(OR(S1075="VLD MLC components",S1075="VLD MLC pipes",S1075="VLD PEX components",S1075="VLD PEX pipes",S1075="VLD PHC components",S1075="VLD PHC pipes",S1075="Controls VLD"),"По запросу",X1075)</f>
        <v>4834</v>
      </c>
      <c r="AA1075" s="63">
        <f>ROUND(X1075/1.2,3)</f>
        <v>4028.3330000000001</v>
      </c>
      <c r="AB1075" s="23">
        <v>4028.3330000000001</v>
      </c>
      <c r="AC1075" s="190">
        <f>IFERROR(ROUND(AA1075/AB1075-1,2),"")</f>
        <v>0</v>
      </c>
      <c r="AD1075" s="25">
        <v>0.217</v>
      </c>
      <c r="AE1075" s="25">
        <v>4.2499999999999998E-4</v>
      </c>
      <c r="AF1075" s="25">
        <v>0</v>
      </c>
      <c r="AG1075" s="25" t="s">
        <v>22</v>
      </c>
      <c r="AH1075" s="25">
        <v>0</v>
      </c>
      <c r="AI1075" s="25">
        <v>0</v>
      </c>
      <c r="AJ1075" s="25" t="s">
        <v>20</v>
      </c>
      <c r="AK1075" s="42" t="s">
        <v>19</v>
      </c>
      <c r="AL1075" s="25" t="s">
        <v>20</v>
      </c>
      <c r="AM1075" s="25">
        <v>5</v>
      </c>
      <c r="AN1075" s="25">
        <v>135</v>
      </c>
      <c r="AO1075" s="25">
        <v>87</v>
      </c>
      <c r="AP1075" s="25">
        <v>89</v>
      </c>
      <c r="AQ1075" s="25">
        <v>1.085</v>
      </c>
      <c r="AR1075" s="94">
        <v>1.0449999999999999E-3</v>
      </c>
      <c r="AS1075" s="157" t="s">
        <v>22</v>
      </c>
      <c r="AT1075" s="93" t="s">
        <v>22</v>
      </c>
      <c r="AU1075" s="92" t="s">
        <v>22</v>
      </c>
      <c r="AV1075" s="91" t="s">
        <v>152</v>
      </c>
      <c r="AW1075" s="92" t="s">
        <v>48</v>
      </c>
      <c r="AX1075" s="92" t="s">
        <v>48</v>
      </c>
      <c r="AY1075" s="91" t="s">
        <v>152</v>
      </c>
      <c r="AZ1075" s="23"/>
      <c r="BA1075" s="25" t="s">
        <v>5468</v>
      </c>
      <c r="BB1075" t="s">
        <v>25</v>
      </c>
      <c r="BC1075" t="e">
        <v>#N/A</v>
      </c>
      <c r="BD1075" t="e">
        <f>IF(Z1075=BC1075,"OK")</f>
        <v>#N/A</v>
      </c>
      <c r="BE1075">
        <v>0.217</v>
      </c>
      <c r="BF1075">
        <v>4.2499999999999998E-4</v>
      </c>
      <c r="BG1075">
        <v>135</v>
      </c>
      <c r="BH1075">
        <v>87</v>
      </c>
      <c r="BI1075">
        <v>89</v>
      </c>
      <c r="BJ1075">
        <v>1.085</v>
      </c>
      <c r="BK1075">
        <v>1.0449999999999999E-3</v>
      </c>
      <c r="BN1075" s="183"/>
    </row>
    <row r="1076" spans="1:66" ht="25.5" x14ac:dyDescent="0.25">
      <c r="A1076" s="1"/>
      <c r="B1076" s="94">
        <v>1070</v>
      </c>
      <c r="C1076" s="43">
        <v>1046933</v>
      </c>
      <c r="D1076" s="37">
        <v>1015242</v>
      </c>
      <c r="E1076" s="36" t="s">
        <v>5467</v>
      </c>
      <c r="F1076" s="151" t="s">
        <v>26</v>
      </c>
      <c r="G1076" s="34"/>
      <c r="H1076" s="46" t="str">
        <f>IFERROR(IFERROR(IF(SEARCH("Usystems",$E1076)&gt;0,"Usystems"),IF(SEARCH("RIIFO",$E1076)&gt;0,"RIIFO","Uponor")),"Uponor")</f>
        <v>Uponor</v>
      </c>
      <c r="I1076" s="25">
        <f>IFERROR(MID($D1076,1,7)+0,"")</f>
        <v>1015242</v>
      </c>
      <c r="J1076" s="25" t="str">
        <f>IFERROR(MID($D1076,10,7)+0,"")</f>
        <v/>
      </c>
      <c r="K1076" s="25" t="str">
        <f>IFERROR(MID($D1076,19,7)+0,"")</f>
        <v/>
      </c>
      <c r="L1076" s="25" t="str">
        <f>IFERROR(MID($D1076,28,7)+0,"")</f>
        <v/>
      </c>
      <c r="M1076" s="25" t="str">
        <f>IF(IFERROR(MID($Q1076,1,7)+0,"")&lt;1130000,IF(INDEX(C:C,MATCH(LEFT(Q1076,7)+0,I:I,0))&lt;1130000,"",INDEX(C:C,MATCH(LEFT(Q1076,7)+0,I:I,0))),IFERROR(MID($Q1076,1,7)+0,""))</f>
        <v/>
      </c>
      <c r="N1076" s="25" t="str">
        <f>IF(IFERROR(MID($Q1076,10,7)+0,"")&lt;1130000,"",IFERROR(MID($Q1076,10,7)+0,""))</f>
        <v/>
      </c>
      <c r="O1076" s="25" t="str">
        <f>IF(IFERROR(MID($Q1076,19,7)+0,"")&lt;1130000,"",IFERROR(MID($Q1076,19,7)+0,""))</f>
        <v/>
      </c>
      <c r="P1076" s="25" t="str">
        <f>IF(M1076="","",IF(N1076="",M1076,M1076&amp;", "&amp;N1076))</f>
        <v/>
      </c>
      <c r="Q1076" s="44" t="s">
        <v>22</v>
      </c>
      <c r="R1076" s="44"/>
      <c r="S1076" s="35" t="s">
        <v>5049</v>
      </c>
      <c r="T1076" s="25" t="s">
        <v>36</v>
      </c>
      <c r="U1076" s="185">
        <v>6909</v>
      </c>
      <c r="V1076" s="188">
        <v>6909</v>
      </c>
      <c r="W1076" s="189">
        <v>6909</v>
      </c>
      <c r="X1076" s="31">
        <v>6909</v>
      </c>
      <c r="Y1076" s="90">
        <f>IFERROR(ROUND(X1076/W1076-1,2),"")</f>
        <v>0</v>
      </c>
      <c r="Z1076" s="31" t="str">
        <f>IF(OR(S1076="VLD MLC components",S1076="VLD MLC pipes",S1076="VLD PEX components",S1076="VLD PEX pipes",S1076="VLD PHC components",S1076="VLD PHC pipes",S1076="Controls VLD"),"По запросу",X1076)</f>
        <v>По запросу</v>
      </c>
      <c r="AA1076" s="63">
        <f>ROUND(X1076/1.2,3)</f>
        <v>5757.5</v>
      </c>
      <c r="AB1076" s="23">
        <v>5757.5</v>
      </c>
      <c r="AC1076" s="190">
        <f>IFERROR(ROUND(AA1076/AB1076-1,2),"")</f>
        <v>0</v>
      </c>
      <c r="AD1076" s="25">
        <v>0.27300000000000002</v>
      </c>
      <c r="AE1076" s="25">
        <v>3.68E-4</v>
      </c>
      <c r="AF1076" s="25">
        <v>0</v>
      </c>
      <c r="AG1076" s="25" t="s">
        <v>22</v>
      </c>
      <c r="AH1076" s="25">
        <v>0</v>
      </c>
      <c r="AI1076" s="25">
        <v>0</v>
      </c>
      <c r="AJ1076" s="25" t="s">
        <v>20</v>
      </c>
      <c r="AK1076" s="42" t="s">
        <v>19</v>
      </c>
      <c r="AL1076" s="25" t="s">
        <v>20</v>
      </c>
      <c r="AM1076" s="25">
        <v>3</v>
      </c>
      <c r="AN1076" s="25">
        <v>70</v>
      </c>
      <c r="AO1076" s="25">
        <v>175</v>
      </c>
      <c r="AP1076" s="25">
        <v>90</v>
      </c>
      <c r="AQ1076" s="25">
        <v>0.81899999999999995</v>
      </c>
      <c r="AR1076" s="94">
        <v>1.103E-3</v>
      </c>
      <c r="AS1076" s="157" t="s">
        <v>22</v>
      </c>
      <c r="AT1076" s="93" t="s">
        <v>22</v>
      </c>
      <c r="AU1076" s="92" t="s">
        <v>22</v>
      </c>
      <c r="AV1076" s="91" t="s">
        <v>48</v>
      </c>
      <c r="AW1076" s="92" t="s">
        <v>48</v>
      </c>
      <c r="AX1076" s="92" t="s">
        <v>48</v>
      </c>
      <c r="AY1076" s="91" t="s">
        <v>152</v>
      </c>
      <c r="AZ1076" s="23"/>
      <c r="BA1076" s="25">
        <v>0</v>
      </c>
      <c r="BB1076" t="s">
        <v>48</v>
      </c>
      <c r="BC1076" t="e">
        <v>#N/A</v>
      </c>
      <c r="BD1076" t="e">
        <f>IF(Z1076=BC1076,"OK")</f>
        <v>#N/A</v>
      </c>
      <c r="BE1076">
        <v>0.27300000000000002</v>
      </c>
      <c r="BF1076">
        <v>3.68E-4</v>
      </c>
      <c r="BG1076">
        <v>70</v>
      </c>
      <c r="BH1076">
        <v>175</v>
      </c>
      <c r="BI1076">
        <v>90</v>
      </c>
      <c r="BJ1076">
        <v>0.81899999999999995</v>
      </c>
      <c r="BK1076">
        <v>1.103E-3</v>
      </c>
      <c r="BN1076" s="183"/>
    </row>
    <row r="1077" spans="1:66" ht="25.5" x14ac:dyDescent="0.25">
      <c r="A1077" s="1"/>
      <c r="B1077" s="94">
        <v>1071</v>
      </c>
      <c r="C1077" s="43">
        <v>1046934</v>
      </c>
      <c r="D1077" s="37">
        <v>1015245</v>
      </c>
      <c r="E1077" s="27" t="s">
        <v>5466</v>
      </c>
      <c r="F1077" s="151" t="s">
        <v>21</v>
      </c>
      <c r="G1077" s="34"/>
      <c r="H1077" s="46" t="str">
        <f>IFERROR(IFERROR(IF(SEARCH("Usystems",$E1077)&gt;0,"Usystems"),IF(SEARCH("RIIFO",$E1077)&gt;0,"RIIFO","Uponor")),"Uponor")</f>
        <v>Uponor</v>
      </c>
      <c r="I1077" s="25">
        <f>IFERROR(MID($D1077,1,7)+0,"")</f>
        <v>1015245</v>
      </c>
      <c r="J1077" s="25" t="str">
        <f>IFERROR(MID($D1077,10,7)+0,"")</f>
        <v/>
      </c>
      <c r="K1077" s="25" t="str">
        <f>IFERROR(MID($D1077,19,7)+0,"")</f>
        <v/>
      </c>
      <c r="L1077" s="25" t="str">
        <f>IFERROR(MID($D1077,28,7)+0,"")</f>
        <v/>
      </c>
      <c r="M1077" s="25" t="str">
        <f>IF(IFERROR(MID($Q1077,1,7)+0,"")&lt;1130000,IF(INDEX(C:C,MATCH(LEFT(Q1077,7)+0,I:I,0))&lt;1130000,"",INDEX(C:C,MATCH(LEFT(Q1077,7)+0,I:I,0))),IFERROR(MID($Q1077,1,7)+0,""))</f>
        <v/>
      </c>
      <c r="N1077" s="25" t="str">
        <f>IF(IFERROR(MID($Q1077,10,7)+0,"")&lt;1130000,"",IFERROR(MID($Q1077,10,7)+0,""))</f>
        <v/>
      </c>
      <c r="O1077" s="25" t="str">
        <f>IF(IFERROR(MID($Q1077,19,7)+0,"")&lt;1130000,"",IFERROR(MID($Q1077,19,7)+0,""))</f>
        <v/>
      </c>
      <c r="P1077" s="25" t="str">
        <f>IF(M1077="","",IF(N1077="",M1077,M1077&amp;", "&amp;N1077))</f>
        <v/>
      </c>
      <c r="Q1077" s="44" t="s">
        <v>22</v>
      </c>
      <c r="R1077" s="44"/>
      <c r="S1077" s="35" t="s">
        <v>5049</v>
      </c>
      <c r="T1077" s="25" t="s">
        <v>36</v>
      </c>
      <c r="U1077" s="185">
        <v>6909</v>
      </c>
      <c r="V1077" s="188">
        <v>6909</v>
      </c>
      <c r="W1077" s="189">
        <v>6909</v>
      </c>
      <c r="X1077" s="31">
        <v>6909</v>
      </c>
      <c r="Y1077" s="90">
        <f>IFERROR(ROUND(X1077/W1077-1,2),"")</f>
        <v>0</v>
      </c>
      <c r="Z1077" s="31" t="str">
        <f>IF(OR(S1077="VLD MLC components",S1077="VLD MLC pipes",S1077="VLD PEX components",S1077="VLD PEX pipes",S1077="VLD PHC components",S1077="VLD PHC pipes",S1077="Controls VLD"),"По запросу",X1077)</f>
        <v>По запросу</v>
      </c>
      <c r="AA1077" s="63">
        <f>ROUND(X1077/1.2,3)</f>
        <v>5757.5</v>
      </c>
      <c r="AB1077" s="23">
        <v>5757.5</v>
      </c>
      <c r="AC1077" s="190">
        <f>IFERROR(ROUND(AA1077/AB1077-1,2),"")</f>
        <v>0</v>
      </c>
      <c r="AD1077" s="25">
        <v>0.33</v>
      </c>
      <c r="AE1077" s="25">
        <v>7.0899999999999999E-4</v>
      </c>
      <c r="AF1077" s="25">
        <v>0</v>
      </c>
      <c r="AG1077" s="25" t="s">
        <v>22</v>
      </c>
      <c r="AH1077" s="25">
        <v>0</v>
      </c>
      <c r="AI1077" s="25">
        <v>0</v>
      </c>
      <c r="AJ1077" s="25" t="s">
        <v>20</v>
      </c>
      <c r="AK1077" s="42" t="s">
        <v>19</v>
      </c>
      <c r="AL1077" s="25" t="s">
        <v>20</v>
      </c>
      <c r="AM1077" s="25">
        <v>3</v>
      </c>
      <c r="AN1077" s="25">
        <v>175</v>
      </c>
      <c r="AO1077" s="25">
        <v>135</v>
      </c>
      <c r="AP1077" s="25">
        <v>90</v>
      </c>
      <c r="AQ1077" s="25">
        <v>0.99</v>
      </c>
      <c r="AR1077" s="94">
        <v>2.1259999999999999E-3</v>
      </c>
      <c r="AS1077" s="157" t="s">
        <v>22</v>
      </c>
      <c r="AT1077" s="93" t="s">
        <v>22</v>
      </c>
      <c r="AU1077" s="92" t="s">
        <v>22</v>
      </c>
      <c r="AV1077" s="91" t="s">
        <v>48</v>
      </c>
      <c r="AW1077" s="92" t="s">
        <v>48</v>
      </c>
      <c r="AX1077" s="92" t="s">
        <v>48</v>
      </c>
      <c r="AY1077" s="91" t="s">
        <v>152</v>
      </c>
      <c r="AZ1077" s="23"/>
      <c r="BA1077" s="25">
        <v>0</v>
      </c>
      <c r="BB1077" t="s">
        <v>48</v>
      </c>
      <c r="BC1077" t="e">
        <v>#N/A</v>
      </c>
      <c r="BD1077" t="e">
        <f>IF(Z1077=BC1077,"OK")</f>
        <v>#N/A</v>
      </c>
      <c r="BE1077">
        <v>0.33</v>
      </c>
      <c r="BF1077">
        <v>7.0899999999999999E-4</v>
      </c>
      <c r="BG1077">
        <v>175</v>
      </c>
      <c r="BH1077">
        <v>135</v>
      </c>
      <c r="BI1077">
        <v>90</v>
      </c>
      <c r="BJ1077">
        <v>0.99</v>
      </c>
      <c r="BK1077">
        <v>2.1259999999999999E-3</v>
      </c>
      <c r="BN1077" s="183"/>
    </row>
    <row r="1078" spans="1:66" ht="25.5" x14ac:dyDescent="0.25">
      <c r="A1078" s="1"/>
      <c r="B1078" s="94">
        <v>1072</v>
      </c>
      <c r="C1078" s="43">
        <v>1014886</v>
      </c>
      <c r="D1078" s="25"/>
      <c r="E1078" s="27" t="s">
        <v>5465</v>
      </c>
      <c r="F1078" s="151" t="s">
        <v>21</v>
      </c>
      <c r="G1078" s="28"/>
      <c r="H1078" s="46" t="str">
        <f>IFERROR(IFERROR(IF(SEARCH("Usystems",$E1078)&gt;0,"Usystems"),IF(SEARCH("RIIFO",$E1078)&gt;0,"RIIFO","Uponor")),"Uponor")</f>
        <v>Uponor</v>
      </c>
      <c r="I1078" s="25" t="str">
        <f>IFERROR(MID($D1078,1,7)+0,"")</f>
        <v/>
      </c>
      <c r="J1078" s="25" t="str">
        <f>IFERROR(MID($D1078,10,7)+0,"")</f>
        <v/>
      </c>
      <c r="K1078" s="25" t="str">
        <f>IFERROR(MID($D1078,19,7)+0,"")</f>
        <v/>
      </c>
      <c r="L1078" s="25" t="str">
        <f>IFERROR(MID($D1078,28,7)+0,"")</f>
        <v/>
      </c>
      <c r="M1078" s="25" t="str">
        <f>IF(IFERROR(MID($Q1078,1,7)+0,"")&lt;1130000,IF(INDEX(C:C,MATCH(LEFT(Q1078,7)+0,I:I,0))&lt;1130000,"",INDEX(C:C,MATCH(LEFT(Q1078,7)+0,I:I,0))),IFERROR(MID($Q1078,1,7)+0,""))</f>
        <v/>
      </c>
      <c r="N1078" s="25" t="str">
        <f>IF(IFERROR(MID($Q1078,10,7)+0,"")&lt;1130000,"",IFERROR(MID($Q1078,10,7)+0,""))</f>
        <v/>
      </c>
      <c r="O1078" s="25" t="str">
        <f>IF(IFERROR(MID($Q1078,19,7)+0,"")&lt;1130000,"",IFERROR(MID($Q1078,19,7)+0,""))</f>
        <v/>
      </c>
      <c r="P1078" s="25" t="str">
        <f>IF(M1078="","",IF(N1078="",M1078,M1078&amp;", "&amp;N1078))</f>
        <v/>
      </c>
      <c r="Q1078" s="25"/>
      <c r="R1078" s="25"/>
      <c r="S1078" s="35" t="s">
        <v>34</v>
      </c>
      <c r="T1078" s="25" t="s">
        <v>36</v>
      </c>
      <c r="U1078" s="185">
        <v>1814</v>
      </c>
      <c r="V1078" s="188">
        <v>1814</v>
      </c>
      <c r="W1078" s="189">
        <v>1814</v>
      </c>
      <c r="X1078" s="31">
        <v>1814</v>
      </c>
      <c r="Y1078" s="90">
        <f>IFERROR(ROUND(X1078/W1078-1,2),"")</f>
        <v>0</v>
      </c>
      <c r="Z1078" s="31">
        <f>IF(OR(S1078="VLD MLC components",S1078="VLD MLC pipes",S1078="VLD PEX components",S1078="VLD PEX pipes",S1078="VLD PHC components",S1078="VLD PHC pipes",S1078="Controls VLD"),"По запросу",X1078)</f>
        <v>1814</v>
      </c>
      <c r="AA1078" s="63">
        <f>ROUND(X1078/1.2,3)</f>
        <v>1511.6669999999999</v>
      </c>
      <c r="AB1078" s="23">
        <v>1511.6669999999999</v>
      </c>
      <c r="AC1078" s="190">
        <f>IFERROR(ROUND(AA1078/AB1078-1,2),"")</f>
        <v>0</v>
      </c>
      <c r="AD1078" s="25">
        <v>6.9000000000000006E-2</v>
      </c>
      <c r="AE1078" s="25">
        <v>1.1E-4</v>
      </c>
      <c r="AF1078" s="25">
        <v>0</v>
      </c>
      <c r="AG1078" s="25" t="s">
        <v>22</v>
      </c>
      <c r="AH1078" s="25">
        <v>0</v>
      </c>
      <c r="AI1078" s="25">
        <v>0</v>
      </c>
      <c r="AJ1078" s="25" t="s">
        <v>20</v>
      </c>
      <c r="AK1078" s="42" t="s">
        <v>19</v>
      </c>
      <c r="AL1078" s="25" t="s">
        <v>20</v>
      </c>
      <c r="AM1078" s="25">
        <v>10</v>
      </c>
      <c r="AN1078" s="25">
        <v>176</v>
      </c>
      <c r="AO1078" s="25">
        <v>67</v>
      </c>
      <c r="AP1078" s="25">
        <v>89</v>
      </c>
      <c r="AQ1078" s="25">
        <v>0.69</v>
      </c>
      <c r="AR1078" s="94">
        <v>1.049E-3</v>
      </c>
      <c r="AS1078" s="157" t="s">
        <v>22</v>
      </c>
      <c r="AT1078" s="93" t="s">
        <v>22</v>
      </c>
      <c r="AU1078" s="92" t="s">
        <v>22</v>
      </c>
      <c r="AV1078" s="91" t="s">
        <v>48</v>
      </c>
      <c r="AW1078" s="92" t="s">
        <v>48</v>
      </c>
      <c r="AX1078" s="92" t="s">
        <v>48</v>
      </c>
      <c r="AY1078" s="91" t="s">
        <v>152</v>
      </c>
      <c r="AZ1078" s="23"/>
      <c r="BA1078" s="25">
        <v>0</v>
      </c>
      <c r="BB1078" t="s">
        <v>48</v>
      </c>
      <c r="BC1078" t="e">
        <v>#N/A</v>
      </c>
      <c r="BD1078" t="e">
        <f>IF(Z1078=BC1078,"OK")</f>
        <v>#N/A</v>
      </c>
      <c r="BE1078">
        <v>6.9000000000000006E-2</v>
      </c>
      <c r="BF1078">
        <v>1.1E-4</v>
      </c>
      <c r="BG1078">
        <v>176</v>
      </c>
      <c r="BH1078">
        <v>67</v>
      </c>
      <c r="BI1078">
        <v>89</v>
      </c>
      <c r="BJ1078">
        <v>0.69</v>
      </c>
      <c r="BK1078">
        <v>1.049E-3</v>
      </c>
      <c r="BN1078" s="183"/>
    </row>
    <row r="1079" spans="1:66" ht="25.5" x14ac:dyDescent="0.25">
      <c r="A1079" s="1"/>
      <c r="B1079" s="94">
        <v>1073</v>
      </c>
      <c r="C1079" s="43">
        <v>1070560</v>
      </c>
      <c r="D1079" s="25">
        <v>1014918</v>
      </c>
      <c r="E1079" s="30" t="s">
        <v>5464</v>
      </c>
      <c r="F1079" s="151" t="s">
        <v>652</v>
      </c>
      <c r="G1079" s="28"/>
      <c r="H1079" s="46" t="str">
        <f>IFERROR(IFERROR(IF(SEARCH("Usystems",$E1079)&gt;0,"Usystems"),IF(SEARCH("RIIFO",$E1079)&gt;0,"RIIFO","Uponor")),"Uponor")</f>
        <v>Uponor</v>
      </c>
      <c r="I1079" s="25">
        <f>IFERROR(MID($D1079,1,7)+0,"")</f>
        <v>1014918</v>
      </c>
      <c r="J1079" s="25" t="str">
        <f>IFERROR(MID($D1079,10,7)+0,"")</f>
        <v/>
      </c>
      <c r="K1079" s="25" t="str">
        <f>IFERROR(MID($D1079,19,7)+0,"")</f>
        <v/>
      </c>
      <c r="L1079" s="25" t="str">
        <f>IFERROR(MID($D1079,28,7)+0,"")</f>
        <v/>
      </c>
      <c r="M1079" s="25">
        <f>IF(IFERROR(MID($Q1079,1,7)+0,"")&lt;1130000,IF(INDEX(C:C,MATCH(LEFT(Q1079,7)+0,I:I,0))&lt;1130000,"",INDEX(C:C,MATCH(LEFT(Q1079,7)+0,I:I,0))),IFERROR(MID($Q1079,1,7)+0,""))</f>
        <v>1237081</v>
      </c>
      <c r="N1079" s="25" t="str">
        <f>IF(IFERROR(MID($Q1079,10,7)+0,"")&lt;1130000,"",IFERROR(MID($Q1079,10,7)+0,""))</f>
        <v/>
      </c>
      <c r="O1079" s="25" t="str">
        <f>IF(IFERROR(MID($Q1079,19,7)+0,"")&lt;1130000,"",IFERROR(MID($Q1079,19,7)+0,""))</f>
        <v/>
      </c>
      <c r="P1079" s="25">
        <f>IF(M1079="","",IF(N1079="",M1079,M1079&amp;", "&amp;N1079))</f>
        <v>1237081</v>
      </c>
      <c r="Q1079" s="25">
        <v>1237081</v>
      </c>
      <c r="R1079" s="25"/>
      <c r="S1079" s="35" t="s">
        <v>34</v>
      </c>
      <c r="T1079" s="25" t="s">
        <v>36</v>
      </c>
      <c r="U1079" s="185">
        <v>1394</v>
      </c>
      <c r="V1079" s="188">
        <v>1394</v>
      </c>
      <c r="W1079" s="189">
        <v>1394</v>
      </c>
      <c r="X1079" s="31">
        <v>1394</v>
      </c>
      <c r="Y1079" s="90">
        <f>IFERROR(ROUND(X1079/W1079-1,2),"")</f>
        <v>0</v>
      </c>
      <c r="Z1079" s="31">
        <f>IF(OR(S1079="VLD MLC components",S1079="VLD MLC pipes",S1079="VLD PEX components",S1079="VLD PEX pipes",S1079="VLD PHC components",S1079="VLD PHC pipes",S1079="Controls VLD"),"По запросу",X1079)</f>
        <v>1394</v>
      </c>
      <c r="AA1079" s="63">
        <f>ROUND(X1079/1.2,3)</f>
        <v>1161.6669999999999</v>
      </c>
      <c r="AB1079" s="23">
        <v>1161.6669999999999</v>
      </c>
      <c r="AC1079" s="190">
        <f>IFERROR(ROUND(AA1079/AB1079-1,2),"")</f>
        <v>0</v>
      </c>
      <c r="AD1079" s="25">
        <v>7.1999999999999995E-2</v>
      </c>
      <c r="AE1079" s="25">
        <v>6.6000000000000005E-5</v>
      </c>
      <c r="AF1079" s="25">
        <v>0</v>
      </c>
      <c r="AG1079" s="25" t="s">
        <v>22</v>
      </c>
      <c r="AH1079" s="25">
        <v>0</v>
      </c>
      <c r="AI1079" s="25">
        <v>0</v>
      </c>
      <c r="AJ1079" s="25" t="s">
        <v>20</v>
      </c>
      <c r="AK1079" s="42" t="s">
        <v>19</v>
      </c>
      <c r="AL1079" s="25" t="s">
        <v>20</v>
      </c>
      <c r="AM1079" s="25">
        <v>10</v>
      </c>
      <c r="AN1079" s="25">
        <v>176</v>
      </c>
      <c r="AO1079" s="25">
        <v>67</v>
      </c>
      <c r="AP1079" s="25">
        <v>89</v>
      </c>
      <c r="AQ1079" s="25">
        <v>0.72</v>
      </c>
      <c r="AR1079" s="94">
        <v>1.049E-3</v>
      </c>
      <c r="AS1079" s="157" t="s">
        <v>22</v>
      </c>
      <c r="AT1079" s="93">
        <v>43515</v>
      </c>
      <c r="AU1079" s="92" t="s">
        <v>22</v>
      </c>
      <c r="AV1079" s="91" t="s">
        <v>152</v>
      </c>
      <c r="AW1079" s="92" t="s">
        <v>48</v>
      </c>
      <c r="AX1079" s="92" t="s">
        <v>48</v>
      </c>
      <c r="AY1079" s="91" t="s">
        <v>152</v>
      </c>
      <c r="AZ1079" s="23"/>
      <c r="BA1079" s="25" t="s">
        <v>4893</v>
      </c>
      <c r="BB1079" t="s">
        <v>25</v>
      </c>
      <c r="BC1079" t="e">
        <v>#N/A</v>
      </c>
      <c r="BD1079" t="e">
        <f>IF(Z1079=BC1079,"OK")</f>
        <v>#N/A</v>
      </c>
      <c r="BE1079">
        <v>7.1999999999999995E-2</v>
      </c>
      <c r="BF1079">
        <v>6.6000000000000005E-5</v>
      </c>
      <c r="BG1079">
        <v>176</v>
      </c>
      <c r="BH1079">
        <v>67</v>
      </c>
      <c r="BI1079">
        <v>89</v>
      </c>
      <c r="BJ1079">
        <v>0.72</v>
      </c>
      <c r="BK1079">
        <v>1.049E-3</v>
      </c>
      <c r="BN1079" s="183"/>
    </row>
    <row r="1080" spans="1:66" ht="25.5" x14ac:dyDescent="0.25">
      <c r="A1080" s="1"/>
      <c r="B1080" s="94">
        <v>1074</v>
      </c>
      <c r="C1080" s="43">
        <v>1070561</v>
      </c>
      <c r="D1080" s="25">
        <v>1014976</v>
      </c>
      <c r="E1080" s="36" t="s">
        <v>5463</v>
      </c>
      <c r="F1080" s="151" t="s">
        <v>652</v>
      </c>
      <c r="G1080" s="41"/>
      <c r="H1080" s="46" t="str">
        <f>IFERROR(IFERROR(IF(SEARCH("Usystems",$E1080)&gt;0,"Usystems"),IF(SEARCH("RIIFO",$E1080)&gt;0,"RIIFO","Uponor")),"Uponor")</f>
        <v>Uponor</v>
      </c>
      <c r="I1080" s="25">
        <f>IFERROR(MID($D1080,1,7)+0,"")</f>
        <v>1014976</v>
      </c>
      <c r="J1080" s="25" t="str">
        <f>IFERROR(MID($D1080,10,7)+0,"")</f>
        <v/>
      </c>
      <c r="K1080" s="25" t="str">
        <f>IFERROR(MID($D1080,19,7)+0,"")</f>
        <v/>
      </c>
      <c r="L1080" s="25" t="str">
        <f>IFERROR(MID($D1080,28,7)+0,"")</f>
        <v/>
      </c>
      <c r="M1080" s="25">
        <f>IF(IFERROR(MID($Q1080,1,7)+0,"")&lt;1130000,IF(INDEX(C:C,MATCH(LEFT(Q1080,7)+0,I:I,0))&lt;1130000,"",INDEX(C:C,MATCH(LEFT(Q1080,7)+0,I:I,0))),IFERROR(MID($Q1080,1,7)+0,""))</f>
        <v>1237082</v>
      </c>
      <c r="N1080" s="25" t="str">
        <f>IF(IFERROR(MID($Q1080,10,7)+0,"")&lt;1130000,"",IFERROR(MID($Q1080,10,7)+0,""))</f>
        <v/>
      </c>
      <c r="O1080" s="25" t="str">
        <f>IF(IFERROR(MID($Q1080,19,7)+0,"")&lt;1130000,"",IFERROR(MID($Q1080,19,7)+0,""))</f>
        <v/>
      </c>
      <c r="P1080" s="25">
        <f>IF(M1080="","",IF(N1080="",M1080,M1080&amp;", "&amp;N1080))</f>
        <v>1237082</v>
      </c>
      <c r="Q1080" s="25">
        <v>1237082</v>
      </c>
      <c r="R1080" s="25"/>
      <c r="S1080" s="35" t="s">
        <v>34</v>
      </c>
      <c r="T1080" s="25" t="s">
        <v>36</v>
      </c>
      <c r="U1080" s="185">
        <v>1908</v>
      </c>
      <c r="V1080" s="188">
        <v>1908</v>
      </c>
      <c r="W1080" s="189">
        <v>1908</v>
      </c>
      <c r="X1080" s="31">
        <v>1908</v>
      </c>
      <c r="Y1080" s="90">
        <f>IFERROR(ROUND(X1080/W1080-1,2),"")</f>
        <v>0</v>
      </c>
      <c r="Z1080" s="31">
        <f>IF(OR(S1080="VLD MLC components",S1080="VLD MLC pipes",S1080="VLD PEX components",S1080="VLD PEX pipes",S1080="VLD PHC components",S1080="VLD PHC pipes",S1080="Controls VLD"),"По запросу",X1080)</f>
        <v>1908</v>
      </c>
      <c r="AA1080" s="63">
        <f>ROUND(X1080/1.2,3)</f>
        <v>1590</v>
      </c>
      <c r="AB1080" s="23">
        <v>1590</v>
      </c>
      <c r="AC1080" s="190">
        <f>IFERROR(ROUND(AA1080/AB1080-1,2),"")</f>
        <v>0</v>
      </c>
      <c r="AD1080" s="25">
        <v>0.11600000000000001</v>
      </c>
      <c r="AE1080" s="25">
        <v>9.7E-5</v>
      </c>
      <c r="AF1080" s="25">
        <v>0</v>
      </c>
      <c r="AG1080" s="25" t="s">
        <v>22</v>
      </c>
      <c r="AH1080" s="25">
        <v>0</v>
      </c>
      <c r="AI1080" s="25">
        <v>0</v>
      </c>
      <c r="AJ1080" s="25" t="s">
        <v>20</v>
      </c>
      <c r="AK1080" s="42" t="s">
        <v>19</v>
      </c>
      <c r="AL1080" s="25" t="s">
        <v>20</v>
      </c>
      <c r="AM1080" s="25">
        <v>10</v>
      </c>
      <c r="AN1080" s="25">
        <v>176</v>
      </c>
      <c r="AO1080" s="25">
        <v>135</v>
      </c>
      <c r="AP1080" s="25">
        <v>89</v>
      </c>
      <c r="AQ1080" s="25">
        <v>1.1599999999999999</v>
      </c>
      <c r="AR1080" s="94">
        <v>2.1150000000000001E-3</v>
      </c>
      <c r="AS1080" s="157" t="s">
        <v>22</v>
      </c>
      <c r="AT1080" s="93">
        <v>43515</v>
      </c>
      <c r="AU1080" s="92" t="s">
        <v>22</v>
      </c>
      <c r="AV1080" s="91" t="s">
        <v>152</v>
      </c>
      <c r="AW1080" s="92" t="s">
        <v>48</v>
      </c>
      <c r="AX1080" s="92" t="s">
        <v>48</v>
      </c>
      <c r="AY1080" s="91" t="s">
        <v>152</v>
      </c>
      <c r="AZ1080" s="23"/>
      <c r="BA1080" s="25" t="s">
        <v>5451</v>
      </c>
      <c r="BB1080" t="s">
        <v>25</v>
      </c>
      <c r="BC1080" t="e">
        <v>#N/A</v>
      </c>
      <c r="BD1080" t="e">
        <f>IF(Z1080=BC1080,"OK")</f>
        <v>#N/A</v>
      </c>
      <c r="BE1080">
        <v>0.11600000000000001</v>
      </c>
      <c r="BF1080">
        <v>9.7E-5</v>
      </c>
      <c r="BG1080">
        <v>176</v>
      </c>
      <c r="BH1080">
        <v>135</v>
      </c>
      <c r="BI1080">
        <v>89</v>
      </c>
      <c r="BJ1080">
        <v>1.1599999999999999</v>
      </c>
      <c r="BK1080">
        <v>2.1150000000000001E-3</v>
      </c>
      <c r="BN1080" s="183"/>
    </row>
    <row r="1081" spans="1:66" ht="25.5" x14ac:dyDescent="0.25">
      <c r="A1081" s="1"/>
      <c r="B1081" s="94">
        <v>1075</v>
      </c>
      <c r="C1081" s="43">
        <v>1070562</v>
      </c>
      <c r="D1081" s="25">
        <v>1015028</v>
      </c>
      <c r="E1081" s="30" t="s">
        <v>5462</v>
      </c>
      <c r="F1081" s="151" t="s">
        <v>652</v>
      </c>
      <c r="G1081" s="28"/>
      <c r="H1081" s="46" t="str">
        <f>IFERROR(IFERROR(IF(SEARCH("Usystems",$E1081)&gt;0,"Usystems"),IF(SEARCH("RIIFO",$E1081)&gt;0,"RIIFO","Uponor")),"Uponor")</f>
        <v>Uponor</v>
      </c>
      <c r="I1081" s="25">
        <f>IFERROR(MID($D1081,1,7)+0,"")</f>
        <v>1015028</v>
      </c>
      <c r="J1081" s="25" t="str">
        <f>IFERROR(MID($D1081,10,7)+0,"")</f>
        <v/>
      </c>
      <c r="K1081" s="25" t="str">
        <f>IFERROR(MID($D1081,19,7)+0,"")</f>
        <v/>
      </c>
      <c r="L1081" s="25" t="str">
        <f>IFERROR(MID($D1081,28,7)+0,"")</f>
        <v/>
      </c>
      <c r="M1081" s="25">
        <f>IF(IFERROR(MID($Q1081,1,7)+0,"")&lt;1130000,IF(INDEX(C:C,MATCH(LEFT(Q1081,7)+0,I:I,0))&lt;1130000,"",INDEX(C:C,MATCH(LEFT(Q1081,7)+0,I:I,0))),IFERROR(MID($Q1081,1,7)+0,""))</f>
        <v>1237083</v>
      </c>
      <c r="N1081" s="25" t="str">
        <f>IF(IFERROR(MID($Q1081,10,7)+0,"")&lt;1130000,"",IFERROR(MID($Q1081,10,7)+0,""))</f>
        <v/>
      </c>
      <c r="O1081" s="25" t="str">
        <f>IF(IFERROR(MID($Q1081,19,7)+0,"")&lt;1130000,"",IFERROR(MID($Q1081,19,7)+0,""))</f>
        <v/>
      </c>
      <c r="P1081" s="25">
        <f>IF(M1081="","",IF(N1081="",M1081,M1081&amp;", "&amp;N1081))</f>
        <v>1237083</v>
      </c>
      <c r="Q1081" s="25">
        <v>1237083</v>
      </c>
      <c r="R1081" s="25"/>
      <c r="S1081" s="35" t="s">
        <v>34</v>
      </c>
      <c r="T1081" s="25" t="s">
        <v>36</v>
      </c>
      <c r="U1081" s="185">
        <v>3115</v>
      </c>
      <c r="V1081" s="188">
        <v>3115</v>
      </c>
      <c r="W1081" s="189">
        <v>3115</v>
      </c>
      <c r="X1081" s="31">
        <v>3115</v>
      </c>
      <c r="Y1081" s="90">
        <f>IFERROR(ROUND(X1081/W1081-1,2),"")</f>
        <v>0</v>
      </c>
      <c r="Z1081" s="31">
        <f>IF(OR(S1081="VLD MLC components",S1081="VLD MLC pipes",S1081="VLD PEX components",S1081="VLD PEX pipes",S1081="VLD PHC components",S1081="VLD PHC pipes",S1081="Controls VLD"),"По запросу",X1081)</f>
        <v>3115</v>
      </c>
      <c r="AA1081" s="63">
        <f>ROUND(X1081/1.2,3)</f>
        <v>2595.8330000000001</v>
      </c>
      <c r="AB1081" s="23">
        <v>2595.8330000000001</v>
      </c>
      <c r="AC1081" s="190">
        <f>IFERROR(ROUND(AA1081/AB1081-1,2),"")</f>
        <v>0</v>
      </c>
      <c r="AD1081" s="25">
        <v>0.216</v>
      </c>
      <c r="AE1081" s="25">
        <v>1.9000000000000001E-4</v>
      </c>
      <c r="AF1081" s="25">
        <v>0</v>
      </c>
      <c r="AG1081" s="25" t="s">
        <v>22</v>
      </c>
      <c r="AH1081" s="25">
        <v>0</v>
      </c>
      <c r="AI1081" s="25">
        <v>0</v>
      </c>
      <c r="AJ1081" s="25" t="s">
        <v>20</v>
      </c>
      <c r="AK1081" s="42" t="s">
        <v>19</v>
      </c>
      <c r="AL1081" s="25" t="s">
        <v>20</v>
      </c>
      <c r="AM1081" s="25">
        <v>5</v>
      </c>
      <c r="AN1081" s="25">
        <v>176</v>
      </c>
      <c r="AO1081" s="25">
        <v>135</v>
      </c>
      <c r="AP1081" s="25">
        <v>89</v>
      </c>
      <c r="AQ1081" s="25">
        <v>1.08</v>
      </c>
      <c r="AR1081" s="94">
        <v>2.1150000000000001E-3</v>
      </c>
      <c r="AS1081" s="157" t="s">
        <v>22</v>
      </c>
      <c r="AT1081" s="93">
        <v>43515</v>
      </c>
      <c r="AU1081" s="92" t="s">
        <v>22</v>
      </c>
      <c r="AV1081" s="91" t="s">
        <v>152</v>
      </c>
      <c r="AW1081" s="92" t="s">
        <v>48</v>
      </c>
      <c r="AX1081" s="92" t="s">
        <v>48</v>
      </c>
      <c r="AY1081" s="91" t="s">
        <v>152</v>
      </c>
      <c r="AZ1081" s="23"/>
      <c r="BA1081" s="25" t="s">
        <v>5441</v>
      </c>
      <c r="BB1081" t="s">
        <v>25</v>
      </c>
      <c r="BC1081" t="e">
        <v>#N/A</v>
      </c>
      <c r="BD1081" t="e">
        <f>IF(Z1081=BC1081,"OK")</f>
        <v>#N/A</v>
      </c>
      <c r="BE1081">
        <v>0.216</v>
      </c>
      <c r="BF1081">
        <v>1.9000000000000001E-4</v>
      </c>
      <c r="BG1081">
        <v>176</v>
      </c>
      <c r="BH1081">
        <v>135</v>
      </c>
      <c r="BI1081">
        <v>89</v>
      </c>
      <c r="BJ1081">
        <v>1.08</v>
      </c>
      <c r="BK1081">
        <v>2.1150000000000001E-3</v>
      </c>
      <c r="BN1081" s="183"/>
    </row>
    <row r="1082" spans="1:66" ht="38.25" x14ac:dyDescent="0.25">
      <c r="A1082" s="1"/>
      <c r="B1082" s="94">
        <v>1076</v>
      </c>
      <c r="C1082" s="43">
        <v>1070563</v>
      </c>
      <c r="D1082" s="25">
        <v>1015073</v>
      </c>
      <c r="E1082" s="30" t="s">
        <v>5461</v>
      </c>
      <c r="F1082" s="151" t="s">
        <v>652</v>
      </c>
      <c r="G1082" s="41" t="s">
        <v>29</v>
      </c>
      <c r="H1082" s="46" t="str">
        <f>IFERROR(IFERROR(IF(SEARCH("Usystems",$E1082)&gt;0,"Usystems"),IF(SEARCH("RIIFO",$E1082)&gt;0,"RIIFO","Uponor")),"Uponor")</f>
        <v>Uponor</v>
      </c>
      <c r="I1082" s="25">
        <f>IFERROR(MID($D1082,1,7)+0,"")</f>
        <v>1015073</v>
      </c>
      <c r="J1082" s="25" t="str">
        <f>IFERROR(MID($D1082,10,7)+0,"")</f>
        <v/>
      </c>
      <c r="K1082" s="25" t="str">
        <f>IFERROR(MID($D1082,19,7)+0,"")</f>
        <v/>
      </c>
      <c r="L1082" s="25" t="str">
        <f>IFERROR(MID($D1082,28,7)+0,"")</f>
        <v/>
      </c>
      <c r="M1082" s="25">
        <f>IF(IFERROR(MID($Q1082,1,7)+0,"")&lt;1130000,IF(INDEX(C:C,MATCH(LEFT(Q1082,7)+0,I:I,0))&lt;1130000,"",INDEX(C:C,MATCH(LEFT(Q1082,7)+0,I:I,0))),IFERROR(MID($Q1082,1,7)+0,""))</f>
        <v>1237084</v>
      </c>
      <c r="N1082" s="25" t="str">
        <f>IF(IFERROR(MID($Q1082,10,7)+0,"")&lt;1130000,"",IFERROR(MID($Q1082,10,7)+0,""))</f>
        <v/>
      </c>
      <c r="O1082" s="25" t="str">
        <f>IF(IFERROR(MID($Q1082,19,7)+0,"")&lt;1130000,"",IFERROR(MID($Q1082,19,7)+0,""))</f>
        <v/>
      </c>
      <c r="P1082" s="25">
        <f>IF(M1082="","",IF(N1082="",M1082,M1082&amp;", "&amp;N1082))</f>
        <v>1237084</v>
      </c>
      <c r="Q1082" s="25">
        <v>1237084</v>
      </c>
      <c r="R1082" s="25"/>
      <c r="S1082" s="35" t="s">
        <v>34</v>
      </c>
      <c r="T1082" s="25" t="s">
        <v>36</v>
      </c>
      <c r="U1082" s="185">
        <v>5300</v>
      </c>
      <c r="V1082" s="188">
        <v>5300</v>
      </c>
      <c r="W1082" s="189">
        <v>5300</v>
      </c>
      <c r="X1082" s="31">
        <v>5300</v>
      </c>
      <c r="Y1082" s="90">
        <f>IFERROR(ROUND(X1082/W1082-1,2),"")</f>
        <v>0</v>
      </c>
      <c r="Z1082" s="31">
        <f>IF(OR(S1082="VLD MLC components",S1082="VLD MLC pipes",S1082="VLD PEX components",S1082="VLD PEX pipes",S1082="VLD PHC components",S1082="VLD PHC pipes",S1082="Controls VLD"),"По запросу",X1082)</f>
        <v>5300</v>
      </c>
      <c r="AA1082" s="63">
        <f>ROUND(X1082/1.2,3)</f>
        <v>4416.6670000000004</v>
      </c>
      <c r="AB1082" s="23">
        <v>4416.6670000000004</v>
      </c>
      <c r="AC1082" s="190">
        <f>IFERROR(ROUND(AA1082/AB1082-1,2),"")</f>
        <v>0</v>
      </c>
      <c r="AD1082" s="25">
        <v>0.34</v>
      </c>
      <c r="AE1082" s="25">
        <v>2.8499999999999999E-4</v>
      </c>
      <c r="AF1082" s="25">
        <v>20</v>
      </c>
      <c r="AG1082" s="25">
        <v>20</v>
      </c>
      <c r="AH1082" s="25">
        <v>20</v>
      </c>
      <c r="AI1082" s="25">
        <v>20</v>
      </c>
      <c r="AJ1082" s="25" t="s">
        <v>20</v>
      </c>
      <c r="AK1082" s="22" t="s">
        <v>20</v>
      </c>
      <c r="AL1082" s="25" t="s">
        <v>20</v>
      </c>
      <c r="AM1082" s="25">
        <v>5</v>
      </c>
      <c r="AN1082" s="25">
        <v>176</v>
      </c>
      <c r="AO1082" s="25">
        <v>135</v>
      </c>
      <c r="AP1082" s="25">
        <v>89</v>
      </c>
      <c r="AQ1082" s="25">
        <v>1.7</v>
      </c>
      <c r="AR1082" s="94">
        <v>2.1150000000000001E-3</v>
      </c>
      <c r="AS1082" s="157">
        <v>20</v>
      </c>
      <c r="AT1082" s="93">
        <v>43515</v>
      </c>
      <c r="AU1082" s="92" t="s">
        <v>22</v>
      </c>
      <c r="AV1082" s="91" t="s">
        <v>152</v>
      </c>
      <c r="AW1082" s="92" t="s">
        <v>152</v>
      </c>
      <c r="AX1082" s="92" t="s">
        <v>48</v>
      </c>
      <c r="AY1082" s="91" t="s">
        <v>152</v>
      </c>
      <c r="AZ1082" s="23"/>
      <c r="BA1082" s="25" t="s">
        <v>5435</v>
      </c>
      <c r="BB1082" t="s">
        <v>25</v>
      </c>
      <c r="BC1082">
        <v>5300</v>
      </c>
      <c r="BD1082" t="str">
        <f>IF(Z1082=BC1082,"OK")</f>
        <v>OK</v>
      </c>
      <c r="BE1082">
        <v>0.34</v>
      </c>
      <c r="BF1082">
        <v>2.8499999999999999E-4</v>
      </c>
      <c r="BG1082">
        <v>176</v>
      </c>
      <c r="BH1082">
        <v>135</v>
      </c>
      <c r="BI1082">
        <v>89</v>
      </c>
      <c r="BJ1082">
        <v>1.7</v>
      </c>
      <c r="BK1082">
        <v>2.1150000000000001E-3</v>
      </c>
      <c r="BN1082" s="183"/>
    </row>
    <row r="1083" spans="1:66" ht="25.5" x14ac:dyDescent="0.25">
      <c r="A1083" s="1"/>
      <c r="B1083" s="94">
        <v>1077</v>
      </c>
      <c r="C1083" s="43">
        <v>1046921</v>
      </c>
      <c r="D1083" s="37">
        <v>1015116</v>
      </c>
      <c r="E1083" s="36" t="s">
        <v>5460</v>
      </c>
      <c r="F1083" s="151" t="s">
        <v>21</v>
      </c>
      <c r="G1083" s="41"/>
      <c r="H1083" s="46" t="str">
        <f>IFERROR(IFERROR(IF(SEARCH("Usystems",$E1083)&gt;0,"Usystems"),IF(SEARCH("RIIFO",$E1083)&gt;0,"RIIFO","Uponor")),"Uponor")</f>
        <v>Uponor</v>
      </c>
      <c r="I1083" s="25">
        <f>IFERROR(MID($D1083,1,7)+0,"")</f>
        <v>1015116</v>
      </c>
      <c r="J1083" s="25" t="str">
        <f>IFERROR(MID($D1083,10,7)+0,"")</f>
        <v/>
      </c>
      <c r="K1083" s="25" t="str">
        <f>IFERROR(MID($D1083,19,7)+0,"")</f>
        <v/>
      </c>
      <c r="L1083" s="25" t="str">
        <f>IFERROR(MID($D1083,28,7)+0,"")</f>
        <v/>
      </c>
      <c r="M1083" s="25">
        <f>IF(IFERROR(MID($Q1083,1,7)+0,"")&lt;1130000,IF(INDEX(C:C,MATCH(LEFT(Q1083,7)+0,I:I,0))&lt;1130000,"",INDEX(C:C,MATCH(LEFT(Q1083,7)+0,I:I,0))),IFERROR(MID($Q1083,1,7)+0,""))</f>
        <v>1237085</v>
      </c>
      <c r="N1083" s="25" t="str">
        <f>IF(IFERROR(MID($Q1083,10,7)+0,"")&lt;1130000,"",IFERROR(MID($Q1083,10,7)+0,""))</f>
        <v/>
      </c>
      <c r="O1083" s="25" t="str">
        <f>IF(IFERROR(MID($Q1083,19,7)+0,"")&lt;1130000,"",IFERROR(MID($Q1083,19,7)+0,""))</f>
        <v/>
      </c>
      <c r="P1083" s="25">
        <f>IF(M1083="","",IF(N1083="",M1083,M1083&amp;", "&amp;N1083))</f>
        <v>1237085</v>
      </c>
      <c r="Q1083" s="25">
        <v>1237085</v>
      </c>
      <c r="R1083" s="44"/>
      <c r="S1083" s="35" t="s">
        <v>34</v>
      </c>
      <c r="T1083" s="25" t="s">
        <v>36</v>
      </c>
      <c r="U1083" s="185">
        <v>9323</v>
      </c>
      <c r="V1083" s="188">
        <v>9323</v>
      </c>
      <c r="W1083" s="189">
        <v>9323</v>
      </c>
      <c r="X1083" s="31">
        <v>9323</v>
      </c>
      <c r="Y1083" s="90">
        <f>IFERROR(ROUND(X1083/W1083-1,2),"")</f>
        <v>0</v>
      </c>
      <c r="Z1083" s="31">
        <f>IF(OR(S1083="VLD MLC components",S1083="VLD MLC pipes",S1083="VLD PEX components",S1083="VLD PEX pipes",S1083="VLD PHC components",S1083="VLD PHC pipes",S1083="Controls VLD"),"По запросу",X1083)</f>
        <v>9323</v>
      </c>
      <c r="AA1083" s="63">
        <f>ROUND(X1083/1.2,3)</f>
        <v>7769.1670000000004</v>
      </c>
      <c r="AB1083" s="23">
        <v>7769.1670000000004</v>
      </c>
      <c r="AC1083" s="190">
        <f>IFERROR(ROUND(AA1083/AB1083-1,2),"")</f>
        <v>0</v>
      </c>
      <c r="AD1083" s="25">
        <v>0.68400000000000005</v>
      </c>
      <c r="AE1083" s="25">
        <v>7.5600000000000005E-4</v>
      </c>
      <c r="AF1083" s="25">
        <v>0</v>
      </c>
      <c r="AG1083" s="25" t="s">
        <v>22</v>
      </c>
      <c r="AH1083" s="25">
        <v>0</v>
      </c>
      <c r="AI1083" s="25">
        <v>0</v>
      </c>
      <c r="AJ1083" s="25" t="s">
        <v>20</v>
      </c>
      <c r="AK1083" s="42" t="s">
        <v>19</v>
      </c>
      <c r="AL1083" s="25" t="s">
        <v>20</v>
      </c>
      <c r="AM1083" s="25">
        <v>5</v>
      </c>
      <c r="AN1083" s="25">
        <v>200</v>
      </c>
      <c r="AO1083" s="25">
        <v>180</v>
      </c>
      <c r="AP1083" s="25">
        <v>105</v>
      </c>
      <c r="AQ1083" s="25">
        <v>3.42</v>
      </c>
      <c r="AR1083" s="94">
        <v>3.7799999999999999E-3</v>
      </c>
      <c r="AS1083" s="157" t="s">
        <v>22</v>
      </c>
      <c r="AT1083" s="93" t="s">
        <v>22</v>
      </c>
      <c r="AU1083" s="92" t="s">
        <v>22</v>
      </c>
      <c r="AV1083" s="91" t="s">
        <v>152</v>
      </c>
      <c r="AW1083" s="92" t="s">
        <v>48</v>
      </c>
      <c r="AX1083" s="92" t="s">
        <v>48</v>
      </c>
      <c r="AY1083" s="91" t="s">
        <v>152</v>
      </c>
      <c r="AZ1083" s="23"/>
      <c r="BA1083" s="25" t="s">
        <v>5409</v>
      </c>
      <c r="BB1083" t="s">
        <v>25</v>
      </c>
      <c r="BC1083" t="e">
        <v>#N/A</v>
      </c>
      <c r="BD1083" t="e">
        <f>IF(Z1083=BC1083,"OK")</f>
        <v>#N/A</v>
      </c>
      <c r="BE1083">
        <v>0.68400000000000005</v>
      </c>
      <c r="BF1083">
        <v>7.5600000000000005E-4</v>
      </c>
      <c r="BG1083">
        <v>200</v>
      </c>
      <c r="BH1083">
        <v>180</v>
      </c>
      <c r="BI1083">
        <v>105</v>
      </c>
      <c r="BJ1083">
        <v>3.42</v>
      </c>
      <c r="BK1083">
        <v>3.7799999999999999E-3</v>
      </c>
      <c r="BN1083" s="183"/>
    </row>
    <row r="1084" spans="1:66" ht="25.5" x14ac:dyDescent="0.25">
      <c r="A1084" s="1"/>
      <c r="B1084" s="94">
        <v>1078</v>
      </c>
      <c r="C1084" s="43">
        <v>1046928</v>
      </c>
      <c r="D1084" s="37">
        <v>1015146</v>
      </c>
      <c r="E1084" s="27" t="s">
        <v>5459</v>
      </c>
      <c r="F1084" s="151" t="s">
        <v>21</v>
      </c>
      <c r="G1084" s="34"/>
      <c r="H1084" s="46" t="str">
        <f>IFERROR(IFERROR(IF(SEARCH("Usystems",$E1084)&gt;0,"Usystems"),IF(SEARCH("RIIFO",$E1084)&gt;0,"RIIFO","Uponor")),"Uponor")</f>
        <v>Uponor</v>
      </c>
      <c r="I1084" s="25">
        <f>IFERROR(MID($D1084,1,7)+0,"")</f>
        <v>1015146</v>
      </c>
      <c r="J1084" s="25" t="str">
        <f>IFERROR(MID($D1084,10,7)+0,"")</f>
        <v/>
      </c>
      <c r="K1084" s="25" t="str">
        <f>IFERROR(MID($D1084,19,7)+0,"")</f>
        <v/>
      </c>
      <c r="L1084" s="25" t="str">
        <f>IFERROR(MID($D1084,28,7)+0,"")</f>
        <v/>
      </c>
      <c r="M1084" s="25" t="str">
        <f>IF(IFERROR(MID($Q1084,1,7)+0,"")&lt;1130000,IF(INDEX(C:C,MATCH(LEFT(Q1084,7)+0,I:I,0))&lt;1130000,"",INDEX(C:C,MATCH(LEFT(Q1084,7)+0,I:I,0))),IFERROR(MID($Q1084,1,7)+0,""))</f>
        <v/>
      </c>
      <c r="N1084" s="25" t="str">
        <f>IF(IFERROR(MID($Q1084,10,7)+0,"")&lt;1130000,"",IFERROR(MID($Q1084,10,7)+0,""))</f>
        <v/>
      </c>
      <c r="O1084" s="25" t="str">
        <f>IF(IFERROR(MID($Q1084,19,7)+0,"")&lt;1130000,"",IFERROR(MID($Q1084,19,7)+0,""))</f>
        <v/>
      </c>
      <c r="P1084" s="25" t="str">
        <f>IF(M1084="","",IF(N1084="",M1084,M1084&amp;", "&amp;N1084))</f>
        <v/>
      </c>
      <c r="Q1084" s="44" t="s">
        <v>22</v>
      </c>
      <c r="R1084" s="44"/>
      <c r="S1084" s="35" t="s">
        <v>5049</v>
      </c>
      <c r="T1084" s="25" t="s">
        <v>36</v>
      </c>
      <c r="U1084" s="185">
        <v>9693</v>
      </c>
      <c r="V1084" s="188">
        <v>9693</v>
      </c>
      <c r="W1084" s="189">
        <v>9693</v>
      </c>
      <c r="X1084" s="31">
        <v>9693</v>
      </c>
      <c r="Y1084" s="90">
        <f>IFERROR(ROUND(X1084/W1084-1,2),"")</f>
        <v>0</v>
      </c>
      <c r="Z1084" s="31" t="str">
        <f>IF(OR(S1084="VLD MLC components",S1084="VLD MLC pipes",S1084="VLD PEX components",S1084="VLD PEX pipes",S1084="VLD PHC components",S1084="VLD PHC pipes",S1084="Controls VLD"),"По запросу",X1084)</f>
        <v>По запросу</v>
      </c>
      <c r="AA1084" s="63">
        <f>ROUND(X1084/1.2,3)</f>
        <v>8077.5</v>
      </c>
      <c r="AB1084" s="23">
        <v>8077.5</v>
      </c>
      <c r="AC1084" s="190">
        <f>IFERROR(ROUND(AA1084/AB1084-1,2),"")</f>
        <v>0</v>
      </c>
      <c r="AD1084" s="25">
        <v>0.98099999999999998</v>
      </c>
      <c r="AE1084" s="25">
        <v>1.291E-3</v>
      </c>
      <c r="AF1084" s="25">
        <v>0</v>
      </c>
      <c r="AG1084" s="25" t="s">
        <v>22</v>
      </c>
      <c r="AH1084" s="25">
        <v>0</v>
      </c>
      <c r="AI1084" s="25">
        <v>0</v>
      </c>
      <c r="AJ1084" s="25" t="s">
        <v>20</v>
      </c>
      <c r="AK1084" s="42" t="s">
        <v>19</v>
      </c>
      <c r="AL1084" s="25" t="s">
        <v>20</v>
      </c>
      <c r="AM1084" s="25">
        <v>3</v>
      </c>
      <c r="AN1084" s="25">
        <v>200</v>
      </c>
      <c r="AO1084" s="25">
        <v>176</v>
      </c>
      <c r="AP1084" s="25">
        <v>110</v>
      </c>
      <c r="AQ1084" s="25">
        <v>2.9430000000000001</v>
      </c>
      <c r="AR1084" s="94">
        <v>3.872E-3</v>
      </c>
      <c r="AS1084" s="157" t="s">
        <v>22</v>
      </c>
      <c r="AT1084" s="93" t="s">
        <v>22</v>
      </c>
      <c r="AU1084" s="92" t="s">
        <v>22</v>
      </c>
      <c r="AV1084" s="91" t="s">
        <v>48</v>
      </c>
      <c r="AW1084" s="92" t="s">
        <v>48</v>
      </c>
      <c r="AX1084" s="92" t="s">
        <v>48</v>
      </c>
      <c r="AY1084" s="91" t="s">
        <v>152</v>
      </c>
      <c r="AZ1084" s="23"/>
      <c r="BA1084" s="25">
        <v>0</v>
      </c>
      <c r="BB1084" t="s">
        <v>48</v>
      </c>
      <c r="BC1084" t="e">
        <v>#N/A</v>
      </c>
      <c r="BD1084" t="e">
        <f>IF(Z1084=BC1084,"OK")</f>
        <v>#N/A</v>
      </c>
      <c r="BE1084">
        <v>0.98099999999999998</v>
      </c>
      <c r="BF1084">
        <v>1.291E-3</v>
      </c>
      <c r="BG1084">
        <v>200</v>
      </c>
      <c r="BH1084">
        <v>176</v>
      </c>
      <c r="BI1084">
        <v>110</v>
      </c>
      <c r="BJ1084">
        <v>2.9430000000000001</v>
      </c>
      <c r="BK1084">
        <v>3.872E-3</v>
      </c>
      <c r="BN1084" s="183"/>
    </row>
    <row r="1085" spans="1:66" ht="25.5" x14ac:dyDescent="0.25">
      <c r="A1085" s="1"/>
      <c r="B1085" s="94">
        <v>1079</v>
      </c>
      <c r="C1085" s="43">
        <v>1014888</v>
      </c>
      <c r="D1085" s="25"/>
      <c r="E1085" s="27" t="s">
        <v>5458</v>
      </c>
      <c r="F1085" s="151" t="s">
        <v>21</v>
      </c>
      <c r="G1085" s="28"/>
      <c r="H1085" s="46" t="str">
        <f>IFERROR(IFERROR(IF(SEARCH("Usystems",$E1085)&gt;0,"Usystems"),IF(SEARCH("RIIFO",$E1085)&gt;0,"RIIFO","Uponor")),"Uponor")</f>
        <v>Uponor</v>
      </c>
      <c r="I1085" s="25" t="str">
        <f>IFERROR(MID($D1085,1,7)+0,"")</f>
        <v/>
      </c>
      <c r="J1085" s="25" t="str">
        <f>IFERROR(MID($D1085,10,7)+0,"")</f>
        <v/>
      </c>
      <c r="K1085" s="25" t="str">
        <f>IFERROR(MID($D1085,19,7)+0,"")</f>
        <v/>
      </c>
      <c r="L1085" s="25" t="str">
        <f>IFERROR(MID($D1085,28,7)+0,"")</f>
        <v/>
      </c>
      <c r="M1085" s="25" t="str">
        <f>IF(IFERROR(MID($Q1085,1,7)+0,"")&lt;1130000,IF(INDEX(C:C,MATCH(LEFT(Q1085,7)+0,I:I,0))&lt;1130000,"",INDEX(C:C,MATCH(LEFT(Q1085,7)+0,I:I,0))),IFERROR(MID($Q1085,1,7)+0,""))</f>
        <v/>
      </c>
      <c r="N1085" s="25" t="str">
        <f>IF(IFERROR(MID($Q1085,10,7)+0,"")&lt;1130000,"",IFERROR(MID($Q1085,10,7)+0,""))</f>
        <v/>
      </c>
      <c r="O1085" s="25" t="str">
        <f>IF(IFERROR(MID($Q1085,19,7)+0,"")&lt;1130000,"",IFERROR(MID($Q1085,19,7)+0,""))</f>
        <v/>
      </c>
      <c r="P1085" s="25" t="str">
        <f>IF(M1085="","",IF(N1085="",M1085,M1085&amp;", "&amp;N1085))</f>
        <v/>
      </c>
      <c r="Q1085" s="25"/>
      <c r="R1085" s="25"/>
      <c r="S1085" s="35" t="s">
        <v>34</v>
      </c>
      <c r="T1085" s="25" t="s">
        <v>36</v>
      </c>
      <c r="U1085" s="185">
        <v>1731</v>
      </c>
      <c r="V1085" s="188">
        <v>1731</v>
      </c>
      <c r="W1085" s="189">
        <v>1731</v>
      </c>
      <c r="X1085" s="31">
        <v>1731</v>
      </c>
      <c r="Y1085" s="90">
        <f>IFERROR(ROUND(X1085/W1085-1,2),"")</f>
        <v>0</v>
      </c>
      <c r="Z1085" s="31">
        <f>IF(OR(S1085="VLD MLC components",S1085="VLD MLC pipes",S1085="VLD PEX components",S1085="VLD PEX pipes",S1085="VLD PHC components",S1085="VLD PHC pipes",S1085="Controls VLD"),"По запросу",X1085)</f>
        <v>1731</v>
      </c>
      <c r="AA1085" s="63">
        <f>ROUND(X1085/1.2,3)</f>
        <v>1442.5</v>
      </c>
      <c r="AB1085" s="23">
        <v>1442.5</v>
      </c>
      <c r="AC1085" s="190">
        <f>IFERROR(ROUND(AA1085/AB1085-1,2),"")</f>
        <v>0</v>
      </c>
      <c r="AD1085" s="25">
        <v>7.0000000000000007E-2</v>
      </c>
      <c r="AE1085" s="25">
        <v>1.1E-4</v>
      </c>
      <c r="AF1085" s="25">
        <v>0</v>
      </c>
      <c r="AG1085" s="25" t="s">
        <v>22</v>
      </c>
      <c r="AH1085" s="25">
        <v>0</v>
      </c>
      <c r="AI1085" s="25">
        <v>0</v>
      </c>
      <c r="AJ1085" s="25" t="s">
        <v>20</v>
      </c>
      <c r="AK1085" s="42" t="s">
        <v>19</v>
      </c>
      <c r="AL1085" s="25" t="s">
        <v>20</v>
      </c>
      <c r="AM1085" s="25">
        <v>10</v>
      </c>
      <c r="AN1085" s="25">
        <v>176</v>
      </c>
      <c r="AO1085" s="25">
        <v>67</v>
      </c>
      <c r="AP1085" s="25">
        <v>89</v>
      </c>
      <c r="AQ1085" s="25">
        <v>0.7</v>
      </c>
      <c r="AR1085" s="94">
        <v>1.049E-3</v>
      </c>
      <c r="AS1085" s="157" t="s">
        <v>22</v>
      </c>
      <c r="AT1085" s="93" t="s">
        <v>22</v>
      </c>
      <c r="AU1085" s="92" t="s">
        <v>22</v>
      </c>
      <c r="AV1085" s="91" t="s">
        <v>48</v>
      </c>
      <c r="AW1085" s="92" t="s">
        <v>48</v>
      </c>
      <c r="AX1085" s="92" t="s">
        <v>48</v>
      </c>
      <c r="AY1085" s="91" t="s">
        <v>152</v>
      </c>
      <c r="AZ1085" s="23"/>
      <c r="BA1085" s="25">
        <v>0</v>
      </c>
      <c r="BB1085" t="s">
        <v>48</v>
      </c>
      <c r="BC1085" t="e">
        <v>#N/A</v>
      </c>
      <c r="BD1085" t="e">
        <f>IF(Z1085=BC1085,"OK")</f>
        <v>#N/A</v>
      </c>
      <c r="BE1085">
        <v>7.0000000000000007E-2</v>
      </c>
      <c r="BF1085">
        <v>1.1E-4</v>
      </c>
      <c r="BG1085">
        <v>176</v>
      </c>
      <c r="BH1085">
        <v>67</v>
      </c>
      <c r="BI1085">
        <v>89</v>
      </c>
      <c r="BJ1085">
        <v>0.7</v>
      </c>
      <c r="BK1085">
        <v>1.049E-3</v>
      </c>
      <c r="BN1085" s="183"/>
    </row>
    <row r="1086" spans="1:66" ht="25.5" x14ac:dyDescent="0.25">
      <c r="A1086" s="1"/>
      <c r="B1086" s="94">
        <v>1080</v>
      </c>
      <c r="C1086" s="43">
        <v>1014912</v>
      </c>
      <c r="D1086" s="25"/>
      <c r="E1086" s="27" t="s">
        <v>5457</v>
      </c>
      <c r="F1086" s="151" t="s">
        <v>21</v>
      </c>
      <c r="G1086" s="28"/>
      <c r="H1086" s="46" t="str">
        <f>IFERROR(IFERROR(IF(SEARCH("Usystems",$E1086)&gt;0,"Usystems"),IF(SEARCH("RIIFO",$E1086)&gt;0,"RIIFO","Uponor")),"Uponor")</f>
        <v>Uponor</v>
      </c>
      <c r="I1086" s="25" t="str">
        <f>IFERROR(MID($D1086,1,7)+0,"")</f>
        <v/>
      </c>
      <c r="J1086" s="25" t="str">
        <f>IFERROR(MID($D1086,10,7)+0,"")</f>
        <v/>
      </c>
      <c r="K1086" s="25" t="str">
        <f>IFERROR(MID($D1086,19,7)+0,"")</f>
        <v/>
      </c>
      <c r="L1086" s="25" t="str">
        <f>IFERROR(MID($D1086,28,7)+0,"")</f>
        <v/>
      </c>
      <c r="M1086" s="25" t="str">
        <f>IF(IFERROR(MID($Q1086,1,7)+0,"")&lt;1130000,IF(INDEX(C:C,MATCH(LEFT(Q1086,7)+0,I:I,0))&lt;1130000,"",INDEX(C:C,MATCH(LEFT(Q1086,7)+0,I:I,0))),IFERROR(MID($Q1086,1,7)+0,""))</f>
        <v/>
      </c>
      <c r="N1086" s="25" t="str">
        <f>IF(IFERROR(MID($Q1086,10,7)+0,"")&lt;1130000,"",IFERROR(MID($Q1086,10,7)+0,""))</f>
        <v/>
      </c>
      <c r="O1086" s="25" t="str">
        <f>IF(IFERROR(MID($Q1086,19,7)+0,"")&lt;1130000,"",IFERROR(MID($Q1086,19,7)+0,""))</f>
        <v/>
      </c>
      <c r="P1086" s="25" t="str">
        <f>IF(M1086="","",IF(N1086="",M1086,M1086&amp;", "&amp;N1086))</f>
        <v/>
      </c>
      <c r="Q1086" s="25"/>
      <c r="R1086" s="25"/>
      <c r="S1086" s="35" t="s">
        <v>34</v>
      </c>
      <c r="T1086" s="25" t="s">
        <v>36</v>
      </c>
      <c r="U1086" s="185">
        <v>1731</v>
      </c>
      <c r="V1086" s="188">
        <v>1731</v>
      </c>
      <c r="W1086" s="189">
        <v>1731</v>
      </c>
      <c r="X1086" s="31">
        <v>1731</v>
      </c>
      <c r="Y1086" s="90">
        <f>IFERROR(ROUND(X1086/W1086-1,2),"")</f>
        <v>0</v>
      </c>
      <c r="Z1086" s="31">
        <f>IF(OR(S1086="VLD MLC components",S1086="VLD MLC pipes",S1086="VLD PEX components",S1086="VLD PEX pipes",S1086="VLD PHC components",S1086="VLD PHC pipes",S1086="Controls VLD"),"По запросу",X1086)</f>
        <v>1731</v>
      </c>
      <c r="AA1086" s="63">
        <f>ROUND(X1086/1.2,3)</f>
        <v>1442.5</v>
      </c>
      <c r="AB1086" s="23">
        <v>1442.5</v>
      </c>
      <c r="AC1086" s="190">
        <f>IFERROR(ROUND(AA1086/AB1086-1,2),"")</f>
        <v>0</v>
      </c>
      <c r="AD1086" s="25">
        <v>0.68700000000000006</v>
      </c>
      <c r="AE1086" s="25">
        <v>1.1E-4</v>
      </c>
      <c r="AF1086" s="25">
        <v>0</v>
      </c>
      <c r="AG1086" s="25" t="s">
        <v>22</v>
      </c>
      <c r="AH1086" s="25">
        <v>0</v>
      </c>
      <c r="AI1086" s="25">
        <v>0</v>
      </c>
      <c r="AJ1086" s="25" t="s">
        <v>20</v>
      </c>
      <c r="AK1086" s="42" t="s">
        <v>19</v>
      </c>
      <c r="AL1086" s="25" t="s">
        <v>20</v>
      </c>
      <c r="AM1086" s="25">
        <v>10</v>
      </c>
      <c r="AN1086" s="25">
        <v>176</v>
      </c>
      <c r="AO1086" s="25">
        <v>67</v>
      </c>
      <c r="AP1086" s="25">
        <v>89</v>
      </c>
      <c r="AQ1086" s="25">
        <v>6.87</v>
      </c>
      <c r="AR1086" s="94">
        <v>1.049E-3</v>
      </c>
      <c r="AS1086" s="157" t="s">
        <v>22</v>
      </c>
      <c r="AT1086" s="93" t="s">
        <v>22</v>
      </c>
      <c r="AU1086" s="92" t="s">
        <v>22</v>
      </c>
      <c r="AV1086" s="91" t="s">
        <v>48</v>
      </c>
      <c r="AW1086" s="92" t="s">
        <v>48</v>
      </c>
      <c r="AX1086" s="92" t="s">
        <v>48</v>
      </c>
      <c r="AY1086" s="91" t="s">
        <v>152</v>
      </c>
      <c r="AZ1086" s="23"/>
      <c r="BA1086" s="25">
        <v>0</v>
      </c>
      <c r="BB1086" t="s">
        <v>48</v>
      </c>
      <c r="BC1086" t="e">
        <v>#N/A</v>
      </c>
      <c r="BD1086" t="e">
        <f>IF(Z1086=BC1086,"OK")</f>
        <v>#N/A</v>
      </c>
      <c r="BE1086">
        <v>0.68700000000000006</v>
      </c>
      <c r="BF1086">
        <v>1.1E-4</v>
      </c>
      <c r="BG1086">
        <v>176</v>
      </c>
      <c r="BH1086">
        <v>67</v>
      </c>
      <c r="BI1086">
        <v>89</v>
      </c>
      <c r="BJ1086">
        <v>6.87</v>
      </c>
      <c r="BK1086">
        <v>1.049E-3</v>
      </c>
      <c r="BN1086" s="183"/>
    </row>
    <row r="1087" spans="1:66" ht="25.5" x14ac:dyDescent="0.25">
      <c r="A1087" s="1"/>
      <c r="B1087" s="94">
        <v>1081</v>
      </c>
      <c r="C1087" s="43">
        <v>1014915</v>
      </c>
      <c r="D1087" s="25"/>
      <c r="E1087" s="27" t="s">
        <v>5456</v>
      </c>
      <c r="F1087" s="151" t="s">
        <v>21</v>
      </c>
      <c r="G1087" s="28"/>
      <c r="H1087" s="46" t="str">
        <f>IFERROR(IFERROR(IF(SEARCH("Usystems",$E1087)&gt;0,"Usystems"),IF(SEARCH("RIIFO",$E1087)&gt;0,"RIIFO","Uponor")),"Uponor")</f>
        <v>Uponor</v>
      </c>
      <c r="I1087" s="25" t="str">
        <f>IFERROR(MID($D1087,1,7)+0,"")</f>
        <v/>
      </c>
      <c r="J1087" s="25" t="str">
        <f>IFERROR(MID($D1087,10,7)+0,"")</f>
        <v/>
      </c>
      <c r="K1087" s="25" t="str">
        <f>IFERROR(MID($D1087,19,7)+0,"")</f>
        <v/>
      </c>
      <c r="L1087" s="25" t="str">
        <f>IFERROR(MID($D1087,28,7)+0,"")</f>
        <v/>
      </c>
      <c r="M1087" s="25" t="str">
        <f>IF(IFERROR(MID($Q1087,1,7)+0,"")&lt;1130000,IF(INDEX(C:C,MATCH(LEFT(Q1087,7)+0,I:I,0))&lt;1130000,"",INDEX(C:C,MATCH(LEFT(Q1087,7)+0,I:I,0))),IFERROR(MID($Q1087,1,7)+0,""))</f>
        <v/>
      </c>
      <c r="N1087" s="25" t="str">
        <f>IF(IFERROR(MID($Q1087,10,7)+0,"")&lt;1130000,"",IFERROR(MID($Q1087,10,7)+0,""))</f>
        <v/>
      </c>
      <c r="O1087" s="25" t="str">
        <f>IF(IFERROR(MID($Q1087,19,7)+0,"")&lt;1130000,"",IFERROR(MID($Q1087,19,7)+0,""))</f>
        <v/>
      </c>
      <c r="P1087" s="25" t="str">
        <f>IF(M1087="","",IF(N1087="",M1087,M1087&amp;", "&amp;N1087))</f>
        <v/>
      </c>
      <c r="Q1087" s="25"/>
      <c r="R1087" s="25"/>
      <c r="S1087" s="35" t="s">
        <v>34</v>
      </c>
      <c r="T1087" s="25" t="s">
        <v>36</v>
      </c>
      <c r="U1087" s="185">
        <v>1731</v>
      </c>
      <c r="V1087" s="188">
        <v>1731</v>
      </c>
      <c r="W1087" s="189">
        <v>1731</v>
      </c>
      <c r="X1087" s="31">
        <v>1731</v>
      </c>
      <c r="Y1087" s="90">
        <f>IFERROR(ROUND(X1087/W1087-1,2),"")</f>
        <v>0</v>
      </c>
      <c r="Z1087" s="31">
        <f>IF(OR(S1087="VLD MLC components",S1087="VLD MLC pipes",S1087="VLD PEX components",S1087="VLD PEX pipes",S1087="VLD PHC components",S1087="VLD PHC pipes",S1087="Controls VLD"),"По запросу",X1087)</f>
        <v>1731</v>
      </c>
      <c r="AA1087" s="63">
        <f>ROUND(X1087/1.2,3)</f>
        <v>1442.5</v>
      </c>
      <c r="AB1087" s="23">
        <v>1442.5</v>
      </c>
      <c r="AC1087" s="190">
        <f>IFERROR(ROUND(AA1087/AB1087-1,2),"")</f>
        <v>0</v>
      </c>
      <c r="AD1087" s="25">
        <v>7.1999999999999995E-2</v>
      </c>
      <c r="AE1087" s="25">
        <v>1.1E-4</v>
      </c>
      <c r="AF1087" s="25">
        <v>0</v>
      </c>
      <c r="AG1087" s="25" t="s">
        <v>22</v>
      </c>
      <c r="AH1087" s="25">
        <v>0</v>
      </c>
      <c r="AI1087" s="25">
        <v>0</v>
      </c>
      <c r="AJ1087" s="25" t="s">
        <v>20</v>
      </c>
      <c r="AK1087" s="42" t="s">
        <v>19</v>
      </c>
      <c r="AL1087" s="25" t="s">
        <v>20</v>
      </c>
      <c r="AM1087" s="25">
        <v>10</v>
      </c>
      <c r="AN1087" s="25">
        <v>176</v>
      </c>
      <c r="AO1087" s="25">
        <v>67</v>
      </c>
      <c r="AP1087" s="25">
        <v>89</v>
      </c>
      <c r="AQ1087" s="25">
        <v>0.72</v>
      </c>
      <c r="AR1087" s="94">
        <v>1.049E-3</v>
      </c>
      <c r="AS1087" s="157" t="s">
        <v>22</v>
      </c>
      <c r="AT1087" s="93" t="s">
        <v>22</v>
      </c>
      <c r="AU1087" s="92" t="s">
        <v>22</v>
      </c>
      <c r="AV1087" s="91" t="s">
        <v>48</v>
      </c>
      <c r="AW1087" s="92" t="s">
        <v>48</v>
      </c>
      <c r="AX1087" s="92" t="s">
        <v>48</v>
      </c>
      <c r="AY1087" s="91" t="s">
        <v>152</v>
      </c>
      <c r="AZ1087" s="23"/>
      <c r="BA1087" s="25">
        <v>0</v>
      </c>
      <c r="BB1087" t="s">
        <v>48</v>
      </c>
      <c r="BC1087" t="e">
        <v>#N/A</v>
      </c>
      <c r="BD1087" t="e">
        <f>IF(Z1087=BC1087,"OK")</f>
        <v>#N/A</v>
      </c>
      <c r="BE1087">
        <v>7.1999999999999995E-2</v>
      </c>
      <c r="BF1087">
        <v>1.1E-4</v>
      </c>
      <c r="BG1087">
        <v>176</v>
      </c>
      <c r="BH1087">
        <v>67</v>
      </c>
      <c r="BI1087">
        <v>89</v>
      </c>
      <c r="BJ1087">
        <v>0.72</v>
      </c>
      <c r="BK1087">
        <v>1.049E-3</v>
      </c>
      <c r="BN1087" s="183"/>
    </row>
    <row r="1088" spans="1:66" ht="38.25" x14ac:dyDescent="0.25">
      <c r="A1088" s="1"/>
      <c r="B1088" s="94">
        <v>1082</v>
      </c>
      <c r="C1088" s="43">
        <v>1070566</v>
      </c>
      <c r="D1088" s="25">
        <v>1014923</v>
      </c>
      <c r="E1088" s="30" t="s">
        <v>5455</v>
      </c>
      <c r="F1088" s="151" t="s">
        <v>757</v>
      </c>
      <c r="G1088" s="41" t="s">
        <v>29</v>
      </c>
      <c r="H1088" s="46" t="str">
        <f>IFERROR(IFERROR(IF(SEARCH("Usystems",$E1088)&gt;0,"Usystems"),IF(SEARCH("RIIFO",$E1088)&gt;0,"RIIFO","Uponor")),"Uponor")</f>
        <v>Uponor</v>
      </c>
      <c r="I1088" s="25">
        <f>IFERROR(MID($D1088,1,7)+0,"")</f>
        <v>1014923</v>
      </c>
      <c r="J1088" s="25" t="str">
        <f>IFERROR(MID($D1088,10,7)+0,"")</f>
        <v/>
      </c>
      <c r="K1088" s="25" t="str">
        <f>IFERROR(MID($D1088,19,7)+0,"")</f>
        <v/>
      </c>
      <c r="L1088" s="25" t="str">
        <f>IFERROR(MID($D1088,28,7)+0,"")</f>
        <v/>
      </c>
      <c r="M1088" s="25">
        <f>IF(IFERROR(MID($Q1088,1,7)+0,"")&lt;1130000,IF(INDEX(C:C,MATCH(LEFT(Q1088,7)+0,I:I,0))&lt;1130000,"",INDEX(C:C,MATCH(LEFT(Q1088,7)+0,I:I,0))),IFERROR(MID($Q1088,1,7)+0,""))</f>
        <v>1237091</v>
      </c>
      <c r="N1088" s="25" t="str">
        <f>IF(IFERROR(MID($Q1088,10,7)+0,"")&lt;1130000,"",IFERROR(MID($Q1088,10,7)+0,""))</f>
        <v/>
      </c>
      <c r="O1088" s="25" t="str">
        <f>IF(IFERROR(MID($Q1088,19,7)+0,"")&lt;1130000,"",IFERROR(MID($Q1088,19,7)+0,""))</f>
        <v/>
      </c>
      <c r="P1088" s="25">
        <f>IF(M1088="","",IF(N1088="",M1088,M1088&amp;", "&amp;N1088))</f>
        <v>1237091</v>
      </c>
      <c r="Q1088" s="25">
        <v>1237091</v>
      </c>
      <c r="R1088" s="25"/>
      <c r="S1088" s="35" t="s">
        <v>34</v>
      </c>
      <c r="T1088" s="25" t="s">
        <v>36</v>
      </c>
      <c r="U1088" s="185">
        <v>1908</v>
      </c>
      <c r="V1088" s="188">
        <v>1908</v>
      </c>
      <c r="W1088" s="189">
        <v>1908</v>
      </c>
      <c r="X1088" s="31">
        <v>1908</v>
      </c>
      <c r="Y1088" s="90">
        <f>IFERROR(ROUND(X1088/W1088-1,2),"")</f>
        <v>0</v>
      </c>
      <c r="Z1088" s="31">
        <f>IF(OR(S1088="VLD MLC components",S1088="VLD MLC pipes",S1088="VLD PEX components",S1088="VLD PEX pipes",S1088="VLD PHC components",S1088="VLD PHC pipes",S1088="Controls VLD"),"По запросу",X1088)</f>
        <v>1908</v>
      </c>
      <c r="AA1088" s="63">
        <f>ROUND(X1088/1.2,3)</f>
        <v>1590</v>
      </c>
      <c r="AB1088" s="23">
        <v>1590</v>
      </c>
      <c r="AC1088" s="190">
        <f>IFERROR(ROUND(AA1088/AB1088-1,2),"")</f>
        <v>0</v>
      </c>
      <c r="AD1088" s="25">
        <v>0.106</v>
      </c>
      <c r="AE1088" s="25">
        <v>9.0000000000000006E-5</v>
      </c>
      <c r="AF1088" s="25">
        <v>20</v>
      </c>
      <c r="AG1088" s="25">
        <v>20</v>
      </c>
      <c r="AH1088" s="25">
        <v>20</v>
      </c>
      <c r="AI1088" s="25">
        <v>20</v>
      </c>
      <c r="AJ1088" s="25" t="s">
        <v>20</v>
      </c>
      <c r="AK1088" s="22" t="s">
        <v>20</v>
      </c>
      <c r="AL1088" s="25" t="s">
        <v>20</v>
      </c>
      <c r="AM1088" s="25">
        <v>10</v>
      </c>
      <c r="AN1088" s="25">
        <v>176</v>
      </c>
      <c r="AO1088" s="25">
        <v>67</v>
      </c>
      <c r="AP1088" s="25">
        <v>89</v>
      </c>
      <c r="AQ1088" s="25">
        <v>1.06</v>
      </c>
      <c r="AR1088" s="94">
        <v>1.049E-3</v>
      </c>
      <c r="AS1088" s="157">
        <v>20</v>
      </c>
      <c r="AT1088" s="93">
        <v>43515</v>
      </c>
      <c r="AU1088" s="92" t="s">
        <v>22</v>
      </c>
      <c r="AV1088" s="91" t="s">
        <v>152</v>
      </c>
      <c r="AW1088" s="92" t="s">
        <v>152</v>
      </c>
      <c r="AX1088" s="92" t="s">
        <v>48</v>
      </c>
      <c r="AY1088" s="91" t="s">
        <v>152</v>
      </c>
      <c r="AZ1088" s="23"/>
      <c r="BA1088" s="25" t="s">
        <v>5451</v>
      </c>
      <c r="BB1088" t="s">
        <v>25</v>
      </c>
      <c r="BC1088">
        <v>1908</v>
      </c>
      <c r="BD1088" t="str">
        <f>IF(Z1088=BC1088,"OK")</f>
        <v>OK</v>
      </c>
      <c r="BE1088">
        <v>0.106</v>
      </c>
      <c r="BF1088">
        <v>9.0000000000000006E-5</v>
      </c>
      <c r="BG1088">
        <v>176</v>
      </c>
      <c r="BH1088">
        <v>67</v>
      </c>
      <c r="BI1088">
        <v>89</v>
      </c>
      <c r="BJ1088">
        <v>1.06</v>
      </c>
      <c r="BK1088">
        <v>1.049E-3</v>
      </c>
      <c r="BN1088" s="183"/>
    </row>
    <row r="1089" spans="1:66" ht="25.5" x14ac:dyDescent="0.25">
      <c r="A1089" s="1"/>
      <c r="B1089" s="94">
        <v>1083</v>
      </c>
      <c r="C1089" s="43">
        <v>1070567</v>
      </c>
      <c r="D1089" s="25">
        <v>1014957</v>
      </c>
      <c r="E1089" s="30" t="s">
        <v>5454</v>
      </c>
      <c r="F1089" s="151" t="s">
        <v>652</v>
      </c>
      <c r="G1089" s="41"/>
      <c r="H1089" s="46" t="str">
        <f>IFERROR(IFERROR(IF(SEARCH("Usystems",$E1089)&gt;0,"Usystems"),IF(SEARCH("RIIFO",$E1089)&gt;0,"RIIFO","Uponor")),"Uponor")</f>
        <v>Uponor</v>
      </c>
      <c r="I1089" s="25">
        <f>IFERROR(MID($D1089,1,7)+0,"")</f>
        <v>1014957</v>
      </c>
      <c r="J1089" s="25" t="str">
        <f>IFERROR(MID($D1089,10,7)+0,"")</f>
        <v/>
      </c>
      <c r="K1089" s="25" t="str">
        <f>IFERROR(MID($D1089,19,7)+0,"")</f>
        <v/>
      </c>
      <c r="L1089" s="25" t="str">
        <f>IFERROR(MID($D1089,28,7)+0,"")</f>
        <v/>
      </c>
      <c r="M1089" s="25">
        <f>IF(IFERROR(MID($Q1089,1,7)+0,"")&lt;1130000,IF(INDEX(C:C,MATCH(LEFT(Q1089,7)+0,I:I,0))&lt;1130000,"",INDEX(C:C,MATCH(LEFT(Q1089,7)+0,I:I,0))),IFERROR(MID($Q1089,1,7)+0,""))</f>
        <v>1237092</v>
      </c>
      <c r="N1089" s="25" t="str">
        <f>IF(IFERROR(MID($Q1089,10,7)+0,"")&lt;1130000,"",IFERROR(MID($Q1089,10,7)+0,""))</f>
        <v/>
      </c>
      <c r="O1089" s="25" t="str">
        <f>IF(IFERROR(MID($Q1089,19,7)+0,"")&lt;1130000,"",IFERROR(MID($Q1089,19,7)+0,""))</f>
        <v/>
      </c>
      <c r="P1089" s="25">
        <f>IF(M1089="","",IF(N1089="",M1089,M1089&amp;", "&amp;N1089))</f>
        <v>1237092</v>
      </c>
      <c r="Q1089" s="25">
        <v>1237092</v>
      </c>
      <c r="R1089" s="25"/>
      <c r="S1089" s="35" t="s">
        <v>34</v>
      </c>
      <c r="T1089" s="25" t="s">
        <v>36</v>
      </c>
      <c r="U1089" s="185">
        <v>1908</v>
      </c>
      <c r="V1089" s="188">
        <v>1908</v>
      </c>
      <c r="W1089" s="189">
        <v>1908</v>
      </c>
      <c r="X1089" s="31">
        <v>1908</v>
      </c>
      <c r="Y1089" s="90">
        <f>IFERROR(ROUND(X1089/W1089-1,2),"")</f>
        <v>0</v>
      </c>
      <c r="Z1089" s="31">
        <f>IF(OR(S1089="VLD MLC components",S1089="VLD MLC pipes",S1089="VLD PEX components",S1089="VLD PEX pipes",S1089="VLD PHC components",S1089="VLD PHC pipes",S1089="Controls VLD"),"По запросу",X1089)</f>
        <v>1908</v>
      </c>
      <c r="AA1089" s="63">
        <f>ROUND(X1089/1.2,3)</f>
        <v>1590</v>
      </c>
      <c r="AB1089" s="23">
        <v>1590</v>
      </c>
      <c r="AC1089" s="190">
        <f>IFERROR(ROUND(AA1089/AB1089-1,2),"")</f>
        <v>0</v>
      </c>
      <c r="AD1089" s="25">
        <v>8.7999999999999995E-2</v>
      </c>
      <c r="AE1089" s="25">
        <v>8.7000000000000001E-5</v>
      </c>
      <c r="AF1089" s="25">
        <v>0</v>
      </c>
      <c r="AG1089" s="25" t="s">
        <v>22</v>
      </c>
      <c r="AH1089" s="25">
        <v>0</v>
      </c>
      <c r="AI1089" s="25">
        <v>0</v>
      </c>
      <c r="AJ1089" s="25" t="s">
        <v>20</v>
      </c>
      <c r="AK1089" s="42" t="s">
        <v>19</v>
      </c>
      <c r="AL1089" s="25" t="s">
        <v>20</v>
      </c>
      <c r="AM1089" s="25">
        <v>10</v>
      </c>
      <c r="AN1089" s="25">
        <v>176</v>
      </c>
      <c r="AO1089" s="25">
        <v>67</v>
      </c>
      <c r="AP1089" s="25">
        <v>89</v>
      </c>
      <c r="AQ1089" s="25">
        <v>0.88</v>
      </c>
      <c r="AR1089" s="94">
        <v>1.049E-3</v>
      </c>
      <c r="AS1089" s="157" t="s">
        <v>22</v>
      </c>
      <c r="AT1089" s="93">
        <v>43515</v>
      </c>
      <c r="AU1089" s="92" t="s">
        <v>22</v>
      </c>
      <c r="AV1089" s="91" t="s">
        <v>152</v>
      </c>
      <c r="AW1089" s="92" t="s">
        <v>152</v>
      </c>
      <c r="AX1089" s="92" t="s">
        <v>48</v>
      </c>
      <c r="AY1089" s="91" t="s">
        <v>152</v>
      </c>
      <c r="AZ1089" s="23"/>
      <c r="BA1089" s="25" t="s">
        <v>5451</v>
      </c>
      <c r="BB1089" t="s">
        <v>25</v>
      </c>
      <c r="BC1089" t="e">
        <v>#N/A</v>
      </c>
      <c r="BD1089" t="e">
        <f>IF(Z1089=BC1089,"OK")</f>
        <v>#N/A</v>
      </c>
      <c r="BE1089">
        <v>8.7999999999999995E-2</v>
      </c>
      <c r="BF1089">
        <v>8.7000000000000001E-5</v>
      </c>
      <c r="BG1089">
        <v>176</v>
      </c>
      <c r="BH1089">
        <v>67</v>
      </c>
      <c r="BI1089">
        <v>89</v>
      </c>
      <c r="BJ1089">
        <v>0.88</v>
      </c>
      <c r="BK1089">
        <v>1.049E-3</v>
      </c>
      <c r="BN1089" s="183"/>
    </row>
    <row r="1090" spans="1:66" ht="25.5" x14ac:dyDescent="0.25">
      <c r="A1090" s="1"/>
      <c r="B1090" s="94">
        <v>1084</v>
      </c>
      <c r="C1090" s="43">
        <v>1070568</v>
      </c>
      <c r="D1090" s="25">
        <v>1014961</v>
      </c>
      <c r="E1090" s="30" t="s">
        <v>5453</v>
      </c>
      <c r="F1090" s="151" t="s">
        <v>652</v>
      </c>
      <c r="G1090" s="41"/>
      <c r="H1090" s="46" t="str">
        <f>IFERROR(IFERROR(IF(SEARCH("Usystems",$E1090)&gt;0,"Usystems"),IF(SEARCH("RIIFO",$E1090)&gt;0,"RIIFO","Uponor")),"Uponor")</f>
        <v>Uponor</v>
      </c>
      <c r="I1090" s="25">
        <f>IFERROR(MID($D1090,1,7)+0,"")</f>
        <v>1014961</v>
      </c>
      <c r="J1090" s="25" t="str">
        <f>IFERROR(MID($D1090,10,7)+0,"")</f>
        <v/>
      </c>
      <c r="K1090" s="25" t="str">
        <f>IFERROR(MID($D1090,19,7)+0,"")</f>
        <v/>
      </c>
      <c r="L1090" s="25" t="str">
        <f>IFERROR(MID($D1090,28,7)+0,"")</f>
        <v/>
      </c>
      <c r="M1090" s="25">
        <f>IF(IFERROR(MID($Q1090,1,7)+0,"")&lt;1130000,IF(INDEX(C:C,MATCH(LEFT(Q1090,7)+0,I:I,0))&lt;1130000,"",INDEX(C:C,MATCH(LEFT(Q1090,7)+0,I:I,0))),IFERROR(MID($Q1090,1,7)+0,""))</f>
        <v>1237093</v>
      </c>
      <c r="N1090" s="25" t="str">
        <f>IF(IFERROR(MID($Q1090,10,7)+0,"")&lt;1130000,"",IFERROR(MID($Q1090,10,7)+0,""))</f>
        <v/>
      </c>
      <c r="O1090" s="25" t="str">
        <f>IF(IFERROR(MID($Q1090,19,7)+0,"")&lt;1130000,"",IFERROR(MID($Q1090,19,7)+0,""))</f>
        <v/>
      </c>
      <c r="P1090" s="25">
        <f>IF(M1090="","",IF(N1090="",M1090,M1090&amp;", "&amp;N1090))</f>
        <v>1237093</v>
      </c>
      <c r="Q1090" s="25">
        <v>1237093</v>
      </c>
      <c r="R1090" s="25"/>
      <c r="S1090" s="35" t="s">
        <v>34</v>
      </c>
      <c r="T1090" s="25" t="s">
        <v>36</v>
      </c>
      <c r="U1090" s="185">
        <v>1908</v>
      </c>
      <c r="V1090" s="188">
        <v>1908</v>
      </c>
      <c r="W1090" s="189">
        <v>1908</v>
      </c>
      <c r="X1090" s="31">
        <v>1908</v>
      </c>
      <c r="Y1090" s="90">
        <f>IFERROR(ROUND(X1090/W1090-1,2),"")</f>
        <v>0</v>
      </c>
      <c r="Z1090" s="31">
        <f>IF(OR(S1090="VLD MLC components",S1090="VLD MLC pipes",S1090="VLD PEX components",S1090="VLD PEX pipes",S1090="VLD PHC components",S1090="VLD PHC pipes",S1090="Controls VLD"),"По запросу",X1090)</f>
        <v>1908</v>
      </c>
      <c r="AA1090" s="63">
        <f>ROUND(X1090/1.2,3)</f>
        <v>1590</v>
      </c>
      <c r="AB1090" s="23">
        <v>1590</v>
      </c>
      <c r="AC1090" s="190">
        <f>IFERROR(ROUND(AA1090/AB1090-1,2),"")</f>
        <v>0</v>
      </c>
      <c r="AD1090" s="25">
        <v>9.5000000000000001E-2</v>
      </c>
      <c r="AE1090" s="25">
        <v>8.8999999999999995E-5</v>
      </c>
      <c r="AF1090" s="25">
        <v>0</v>
      </c>
      <c r="AG1090" s="25" t="s">
        <v>22</v>
      </c>
      <c r="AH1090" s="25">
        <v>0</v>
      </c>
      <c r="AI1090" s="25">
        <v>0</v>
      </c>
      <c r="AJ1090" s="25" t="s">
        <v>20</v>
      </c>
      <c r="AK1090" s="42" t="s">
        <v>19</v>
      </c>
      <c r="AL1090" s="25" t="s">
        <v>20</v>
      </c>
      <c r="AM1090" s="25">
        <v>20</v>
      </c>
      <c r="AN1090" s="25">
        <v>176</v>
      </c>
      <c r="AO1090" s="25">
        <v>135</v>
      </c>
      <c r="AP1090" s="25">
        <v>89</v>
      </c>
      <c r="AQ1090" s="25">
        <v>1.9</v>
      </c>
      <c r="AR1090" s="94">
        <v>2.1150000000000001E-3</v>
      </c>
      <c r="AS1090" s="157" t="s">
        <v>22</v>
      </c>
      <c r="AT1090" s="93">
        <v>43515</v>
      </c>
      <c r="AU1090" s="92" t="s">
        <v>22</v>
      </c>
      <c r="AV1090" s="91" t="s">
        <v>152</v>
      </c>
      <c r="AW1090" s="92" t="s">
        <v>48</v>
      </c>
      <c r="AX1090" s="92" t="s">
        <v>48</v>
      </c>
      <c r="AY1090" s="91" t="s">
        <v>152</v>
      </c>
      <c r="AZ1090" s="23"/>
      <c r="BA1090" s="25" t="s">
        <v>5451</v>
      </c>
      <c r="BB1090" t="s">
        <v>25</v>
      </c>
      <c r="BC1090" t="e">
        <v>#N/A</v>
      </c>
      <c r="BD1090" t="e">
        <f>IF(Z1090=BC1090,"OK")</f>
        <v>#N/A</v>
      </c>
      <c r="BE1090">
        <v>9.5000000000000001E-2</v>
      </c>
      <c r="BF1090">
        <v>8.8999999999999995E-5</v>
      </c>
      <c r="BG1090">
        <v>176</v>
      </c>
      <c r="BH1090">
        <v>135</v>
      </c>
      <c r="BI1090">
        <v>89</v>
      </c>
      <c r="BJ1090">
        <v>1.9</v>
      </c>
      <c r="BK1090">
        <v>2.1150000000000001E-3</v>
      </c>
      <c r="BN1090" s="183"/>
    </row>
    <row r="1091" spans="1:66" ht="25.5" x14ac:dyDescent="0.25">
      <c r="A1091" s="1"/>
      <c r="B1091" s="94">
        <v>1085</v>
      </c>
      <c r="C1091" s="43">
        <v>1070569</v>
      </c>
      <c r="D1091" s="25">
        <v>1014970</v>
      </c>
      <c r="E1091" s="30" t="s">
        <v>5452</v>
      </c>
      <c r="F1091" s="151" t="s">
        <v>652</v>
      </c>
      <c r="G1091" s="41"/>
      <c r="H1091" s="46" t="str">
        <f>IFERROR(IFERROR(IF(SEARCH("Usystems",$E1091)&gt;0,"Usystems"),IF(SEARCH("RIIFO",$E1091)&gt;0,"RIIFO","Uponor")),"Uponor")</f>
        <v>Uponor</v>
      </c>
      <c r="I1091" s="25">
        <f>IFERROR(MID($D1091,1,7)+0,"")</f>
        <v>1014970</v>
      </c>
      <c r="J1091" s="25" t="str">
        <f>IFERROR(MID($D1091,10,7)+0,"")</f>
        <v/>
      </c>
      <c r="K1091" s="25" t="str">
        <f>IFERROR(MID($D1091,19,7)+0,"")</f>
        <v/>
      </c>
      <c r="L1091" s="25" t="str">
        <f>IFERROR(MID($D1091,28,7)+0,"")</f>
        <v/>
      </c>
      <c r="M1091" s="25">
        <f>IF(IFERROR(MID($Q1091,1,7)+0,"")&lt;1130000,IF(INDEX(C:C,MATCH(LEFT(Q1091,7)+0,I:I,0))&lt;1130000,"",INDEX(C:C,MATCH(LEFT(Q1091,7)+0,I:I,0))),IFERROR(MID($Q1091,1,7)+0,""))</f>
        <v>1237094</v>
      </c>
      <c r="N1091" s="25" t="str">
        <f>IF(IFERROR(MID($Q1091,10,7)+0,"")&lt;1130000,"",IFERROR(MID($Q1091,10,7)+0,""))</f>
        <v/>
      </c>
      <c r="O1091" s="25" t="str">
        <f>IF(IFERROR(MID($Q1091,19,7)+0,"")&lt;1130000,"",IFERROR(MID($Q1091,19,7)+0,""))</f>
        <v/>
      </c>
      <c r="P1091" s="25">
        <f>IF(M1091="","",IF(N1091="",M1091,M1091&amp;", "&amp;N1091))</f>
        <v>1237094</v>
      </c>
      <c r="Q1091" s="25">
        <v>1237094</v>
      </c>
      <c r="R1091" s="25"/>
      <c r="S1091" s="35" t="s">
        <v>34</v>
      </c>
      <c r="T1091" s="25" t="s">
        <v>36</v>
      </c>
      <c r="U1091" s="185">
        <v>1908</v>
      </c>
      <c r="V1091" s="188">
        <v>1908</v>
      </c>
      <c r="W1091" s="189">
        <v>1908</v>
      </c>
      <c r="X1091" s="31">
        <v>1908</v>
      </c>
      <c r="Y1091" s="90">
        <f>IFERROR(ROUND(X1091/W1091-1,2),"")</f>
        <v>0</v>
      </c>
      <c r="Z1091" s="31">
        <f>IF(OR(S1091="VLD MLC components",S1091="VLD MLC pipes",S1091="VLD PEX components",S1091="VLD PEX pipes",S1091="VLD PHC components",S1091="VLD PHC pipes",S1091="Controls VLD"),"По запросу",X1091)</f>
        <v>1908</v>
      </c>
      <c r="AA1091" s="63">
        <f>ROUND(X1091/1.2,3)</f>
        <v>1590</v>
      </c>
      <c r="AB1091" s="23">
        <v>1590</v>
      </c>
      <c r="AC1091" s="190">
        <f>IFERROR(ROUND(AA1091/AB1091-1,2),"")</f>
        <v>0</v>
      </c>
      <c r="AD1091" s="25">
        <v>0.10100000000000001</v>
      </c>
      <c r="AE1091" s="25">
        <v>9.5000000000000005E-5</v>
      </c>
      <c r="AF1091" s="25">
        <v>0</v>
      </c>
      <c r="AG1091" s="25" t="s">
        <v>22</v>
      </c>
      <c r="AH1091" s="25">
        <v>0</v>
      </c>
      <c r="AI1091" s="25">
        <v>0</v>
      </c>
      <c r="AJ1091" s="25" t="s">
        <v>20</v>
      </c>
      <c r="AK1091" s="42" t="s">
        <v>19</v>
      </c>
      <c r="AL1091" s="25" t="s">
        <v>20</v>
      </c>
      <c r="AM1091" s="25">
        <v>20</v>
      </c>
      <c r="AN1091" s="25">
        <v>176</v>
      </c>
      <c r="AO1091" s="25">
        <v>135</v>
      </c>
      <c r="AP1091" s="25">
        <v>89</v>
      </c>
      <c r="AQ1091" s="25">
        <v>2.02</v>
      </c>
      <c r="AR1091" s="94">
        <v>2.1150000000000001E-3</v>
      </c>
      <c r="AS1091" s="157" t="s">
        <v>22</v>
      </c>
      <c r="AT1091" s="93">
        <v>43515</v>
      </c>
      <c r="AU1091" s="92" t="s">
        <v>22</v>
      </c>
      <c r="AV1091" s="91" t="s">
        <v>152</v>
      </c>
      <c r="AW1091" s="92" t="s">
        <v>152</v>
      </c>
      <c r="AX1091" s="92" t="s">
        <v>48</v>
      </c>
      <c r="AY1091" s="91" t="s">
        <v>152</v>
      </c>
      <c r="AZ1091" s="23"/>
      <c r="BA1091" s="25" t="s">
        <v>5451</v>
      </c>
      <c r="BB1091" t="s">
        <v>25</v>
      </c>
      <c r="BC1091" t="e">
        <v>#N/A</v>
      </c>
      <c r="BD1091" t="e">
        <f>IF(Z1091=BC1091,"OK")</f>
        <v>#N/A</v>
      </c>
      <c r="BE1091">
        <v>0.10100000000000001</v>
      </c>
      <c r="BF1091">
        <v>9.5000000000000005E-5</v>
      </c>
      <c r="BG1091">
        <v>176</v>
      </c>
      <c r="BH1091">
        <v>135</v>
      </c>
      <c r="BI1091">
        <v>89</v>
      </c>
      <c r="BJ1091">
        <v>2.02</v>
      </c>
      <c r="BK1091">
        <v>2.1150000000000001E-3</v>
      </c>
      <c r="BN1091" s="183"/>
    </row>
    <row r="1092" spans="1:66" ht="25.5" x14ac:dyDescent="0.25">
      <c r="A1092" s="1"/>
      <c r="B1092" s="94">
        <v>1086</v>
      </c>
      <c r="C1092" s="43">
        <v>1070570</v>
      </c>
      <c r="D1092" s="25">
        <v>1014981</v>
      </c>
      <c r="E1092" s="30" t="s">
        <v>5450</v>
      </c>
      <c r="F1092" s="151" t="s">
        <v>757</v>
      </c>
      <c r="G1092" s="41"/>
      <c r="H1092" s="46" t="str">
        <f>IFERROR(IFERROR(IF(SEARCH("Usystems",$E1092)&gt;0,"Usystems"),IF(SEARCH("RIIFO",$E1092)&gt;0,"RIIFO","Uponor")),"Uponor")</f>
        <v>Uponor</v>
      </c>
      <c r="I1092" s="25">
        <f>IFERROR(MID($D1092,1,7)+0,"")</f>
        <v>1014981</v>
      </c>
      <c r="J1092" s="25" t="str">
        <f>IFERROR(MID($D1092,10,7)+0,"")</f>
        <v/>
      </c>
      <c r="K1092" s="25" t="str">
        <f>IFERROR(MID($D1092,19,7)+0,"")</f>
        <v/>
      </c>
      <c r="L1092" s="25" t="str">
        <f>IFERROR(MID($D1092,28,7)+0,"")</f>
        <v/>
      </c>
      <c r="M1092" s="25">
        <f>IF(IFERROR(MID($Q1092,1,7)+0,"")&lt;1130000,IF(INDEX(C:C,MATCH(LEFT(Q1092,7)+0,I:I,0))&lt;1130000,"",INDEX(C:C,MATCH(LEFT(Q1092,7)+0,I:I,0))),IFERROR(MID($Q1092,1,7)+0,""))</f>
        <v>1237095</v>
      </c>
      <c r="N1092" s="25" t="str">
        <f>IF(IFERROR(MID($Q1092,10,7)+0,"")&lt;1130000,"",IFERROR(MID($Q1092,10,7)+0,""))</f>
        <v/>
      </c>
      <c r="O1092" s="25" t="str">
        <f>IF(IFERROR(MID($Q1092,19,7)+0,"")&lt;1130000,"",IFERROR(MID($Q1092,19,7)+0,""))</f>
        <v/>
      </c>
      <c r="P1092" s="25">
        <f>IF(M1092="","",IF(N1092="",M1092,M1092&amp;", "&amp;N1092))</f>
        <v>1237095</v>
      </c>
      <c r="Q1092" s="25">
        <v>1237095</v>
      </c>
      <c r="R1092" s="25"/>
      <c r="S1092" s="35" t="s">
        <v>34</v>
      </c>
      <c r="T1092" s="25" t="s">
        <v>36</v>
      </c>
      <c r="U1092" s="185">
        <v>3115</v>
      </c>
      <c r="V1092" s="188">
        <v>3115</v>
      </c>
      <c r="W1092" s="189">
        <v>3115</v>
      </c>
      <c r="X1092" s="31">
        <v>3115</v>
      </c>
      <c r="Y1092" s="90">
        <f>IFERROR(ROUND(X1092/W1092-1,2),"")</f>
        <v>0</v>
      </c>
      <c r="Z1092" s="31">
        <f>IF(OR(S1092="VLD MLC components",S1092="VLD MLC pipes",S1092="VLD PEX components",S1092="VLD PEX pipes",S1092="VLD PHC components",S1092="VLD PHC pipes",S1092="Controls VLD"),"По запросу",X1092)</f>
        <v>3115</v>
      </c>
      <c r="AA1092" s="63">
        <f>ROUND(X1092/1.2,3)</f>
        <v>2595.8330000000001</v>
      </c>
      <c r="AB1092" s="23">
        <v>2595.8330000000001</v>
      </c>
      <c r="AC1092" s="190">
        <f>IFERROR(ROUND(AA1092/AB1092-1,2),"")</f>
        <v>0</v>
      </c>
      <c r="AD1092" s="25">
        <v>0.16700000000000001</v>
      </c>
      <c r="AE1092" s="25">
        <v>1.5200000000000001E-4</v>
      </c>
      <c r="AF1092" s="25">
        <v>0</v>
      </c>
      <c r="AG1092" s="25" t="s">
        <v>22</v>
      </c>
      <c r="AH1092" s="25">
        <v>0</v>
      </c>
      <c r="AI1092" s="25">
        <v>0</v>
      </c>
      <c r="AJ1092" s="25" t="s">
        <v>20</v>
      </c>
      <c r="AK1092" s="42" t="s">
        <v>19</v>
      </c>
      <c r="AL1092" s="25" t="s">
        <v>20</v>
      </c>
      <c r="AM1092" s="25">
        <v>10</v>
      </c>
      <c r="AN1092" s="25">
        <v>176</v>
      </c>
      <c r="AO1092" s="25">
        <v>135</v>
      </c>
      <c r="AP1092" s="25">
        <v>89</v>
      </c>
      <c r="AQ1092" s="25">
        <v>1.67</v>
      </c>
      <c r="AR1092" s="94">
        <v>2.1150000000000001E-3</v>
      </c>
      <c r="AS1092" s="157" t="s">
        <v>22</v>
      </c>
      <c r="AT1092" s="93">
        <v>43515</v>
      </c>
      <c r="AU1092" s="92" t="s">
        <v>22</v>
      </c>
      <c r="AV1092" s="91" t="s">
        <v>152</v>
      </c>
      <c r="AW1092" s="92" t="s">
        <v>152</v>
      </c>
      <c r="AX1092" s="92" t="s">
        <v>48</v>
      </c>
      <c r="AY1092" s="91" t="s">
        <v>152</v>
      </c>
      <c r="AZ1092" s="23"/>
      <c r="BA1092" s="25" t="s">
        <v>5441</v>
      </c>
      <c r="BB1092" t="s">
        <v>25</v>
      </c>
      <c r="BC1092" t="e">
        <v>#N/A</v>
      </c>
      <c r="BD1092" t="e">
        <f>IF(Z1092=BC1092,"OK")</f>
        <v>#N/A</v>
      </c>
      <c r="BE1092">
        <v>0.16700000000000001</v>
      </c>
      <c r="BF1092">
        <v>1.5200000000000001E-4</v>
      </c>
      <c r="BG1092">
        <v>176</v>
      </c>
      <c r="BH1092">
        <v>135</v>
      </c>
      <c r="BI1092">
        <v>89</v>
      </c>
      <c r="BJ1092">
        <v>1.67</v>
      </c>
      <c r="BK1092">
        <v>2.1150000000000001E-3</v>
      </c>
      <c r="BN1092" s="183"/>
    </row>
    <row r="1093" spans="1:66" ht="38.25" x14ac:dyDescent="0.25">
      <c r="A1093" s="1"/>
      <c r="B1093" s="94">
        <v>1087</v>
      </c>
      <c r="C1093" s="43">
        <v>1070571</v>
      </c>
      <c r="D1093" s="25">
        <v>1014983</v>
      </c>
      <c r="E1093" s="30" t="s">
        <v>5449</v>
      </c>
      <c r="F1093" s="151" t="s">
        <v>757</v>
      </c>
      <c r="G1093" s="41" t="s">
        <v>29</v>
      </c>
      <c r="H1093" s="46" t="str">
        <f>IFERROR(IFERROR(IF(SEARCH("Usystems",$E1093)&gt;0,"Usystems"),IF(SEARCH("RIIFO",$E1093)&gt;0,"RIIFO","Uponor")),"Uponor")</f>
        <v>Uponor</v>
      </c>
      <c r="I1093" s="25">
        <f>IFERROR(MID($D1093,1,7)+0,"")</f>
        <v>1014983</v>
      </c>
      <c r="J1093" s="25" t="str">
        <f>IFERROR(MID($D1093,10,7)+0,"")</f>
        <v/>
      </c>
      <c r="K1093" s="25" t="str">
        <f>IFERROR(MID($D1093,19,7)+0,"")</f>
        <v/>
      </c>
      <c r="L1093" s="25" t="str">
        <f>IFERROR(MID($D1093,28,7)+0,"")</f>
        <v/>
      </c>
      <c r="M1093" s="25">
        <f>IF(IFERROR(MID($Q1093,1,7)+0,"")&lt;1130000,IF(INDEX(C:C,MATCH(LEFT(Q1093,7)+0,I:I,0))&lt;1130000,"",INDEX(C:C,MATCH(LEFT(Q1093,7)+0,I:I,0))),IFERROR(MID($Q1093,1,7)+0,""))</f>
        <v>1237096</v>
      </c>
      <c r="N1093" s="25" t="str">
        <f>IF(IFERROR(MID($Q1093,10,7)+0,"")&lt;1130000,"",IFERROR(MID($Q1093,10,7)+0,""))</f>
        <v/>
      </c>
      <c r="O1093" s="25" t="str">
        <f>IF(IFERROR(MID($Q1093,19,7)+0,"")&lt;1130000,"",IFERROR(MID($Q1093,19,7)+0,""))</f>
        <v/>
      </c>
      <c r="P1093" s="25">
        <f>IF(M1093="","",IF(N1093="",M1093,M1093&amp;", "&amp;N1093))</f>
        <v>1237096</v>
      </c>
      <c r="Q1093" s="25">
        <v>1237096</v>
      </c>
      <c r="R1093" s="25"/>
      <c r="S1093" s="35" t="s">
        <v>34</v>
      </c>
      <c r="T1093" s="25" t="s">
        <v>36</v>
      </c>
      <c r="U1093" s="185">
        <v>3115</v>
      </c>
      <c r="V1093" s="188">
        <v>3115</v>
      </c>
      <c r="W1093" s="189">
        <v>3115</v>
      </c>
      <c r="X1093" s="31">
        <v>3115</v>
      </c>
      <c r="Y1093" s="90">
        <f>IFERROR(ROUND(X1093/W1093-1,2),"")</f>
        <v>0</v>
      </c>
      <c r="Z1093" s="31">
        <f>IF(OR(S1093="VLD MLC components",S1093="VLD MLC pipes",S1093="VLD PEX components",S1093="VLD PEX pipes",S1093="VLD PHC components",S1093="VLD PHC pipes",S1093="Controls VLD"),"По запросу",X1093)</f>
        <v>3115</v>
      </c>
      <c r="AA1093" s="63">
        <f>ROUND(X1093/1.2,3)</f>
        <v>2595.8330000000001</v>
      </c>
      <c r="AB1093" s="23">
        <v>2595.8330000000001</v>
      </c>
      <c r="AC1093" s="190">
        <f>IFERROR(ROUND(AA1093/AB1093-1,2),"")</f>
        <v>0</v>
      </c>
      <c r="AD1093" s="25">
        <v>0.17299999999999999</v>
      </c>
      <c r="AE1093" s="25">
        <v>1.55E-4</v>
      </c>
      <c r="AF1093" s="25">
        <v>53</v>
      </c>
      <c r="AG1093" s="25">
        <v>53</v>
      </c>
      <c r="AH1093" s="25">
        <v>53</v>
      </c>
      <c r="AI1093" s="25">
        <v>53</v>
      </c>
      <c r="AJ1093" s="25" t="s">
        <v>20</v>
      </c>
      <c r="AK1093" s="22" t="s">
        <v>20</v>
      </c>
      <c r="AL1093" s="25" t="s">
        <v>20</v>
      </c>
      <c r="AM1093" s="25">
        <v>10</v>
      </c>
      <c r="AN1093" s="25">
        <v>176</v>
      </c>
      <c r="AO1093" s="25">
        <v>135</v>
      </c>
      <c r="AP1093" s="25">
        <v>89</v>
      </c>
      <c r="AQ1093" s="25">
        <v>1.73</v>
      </c>
      <c r="AR1093" s="94">
        <v>2.1150000000000001E-3</v>
      </c>
      <c r="AS1093" s="157">
        <v>53</v>
      </c>
      <c r="AT1093" s="93">
        <v>43515</v>
      </c>
      <c r="AU1093" s="92" t="s">
        <v>22</v>
      </c>
      <c r="AV1093" s="91" t="s">
        <v>152</v>
      </c>
      <c r="AW1093" s="92" t="s">
        <v>152</v>
      </c>
      <c r="AX1093" s="92" t="s">
        <v>48</v>
      </c>
      <c r="AY1093" s="91" t="s">
        <v>152</v>
      </c>
      <c r="AZ1093" s="23"/>
      <c r="BA1093" s="25" t="s">
        <v>5441</v>
      </c>
      <c r="BB1093" t="s">
        <v>25</v>
      </c>
      <c r="BC1093">
        <v>3115</v>
      </c>
      <c r="BD1093" t="str">
        <f>IF(Z1093=BC1093,"OK")</f>
        <v>OK</v>
      </c>
      <c r="BE1093">
        <v>0.17299999999999999</v>
      </c>
      <c r="BF1093">
        <v>1.55E-4</v>
      </c>
      <c r="BG1093">
        <v>176</v>
      </c>
      <c r="BH1093">
        <v>135</v>
      </c>
      <c r="BI1093">
        <v>89</v>
      </c>
      <c r="BJ1093">
        <v>1.73</v>
      </c>
      <c r="BK1093">
        <v>2.1150000000000001E-3</v>
      </c>
      <c r="BN1093" s="183"/>
    </row>
    <row r="1094" spans="1:66" ht="25.5" x14ac:dyDescent="0.25">
      <c r="A1094" s="1"/>
      <c r="B1094" s="94">
        <v>1088</v>
      </c>
      <c r="C1094" s="43">
        <v>1070572</v>
      </c>
      <c r="D1094" s="25">
        <v>1014996</v>
      </c>
      <c r="E1094" s="30" t="s">
        <v>5448</v>
      </c>
      <c r="F1094" s="151" t="s">
        <v>757</v>
      </c>
      <c r="G1094" s="41"/>
      <c r="H1094" s="46" t="str">
        <f>IFERROR(IFERROR(IF(SEARCH("Usystems",$E1094)&gt;0,"Usystems"),IF(SEARCH("RIIFO",$E1094)&gt;0,"RIIFO","Uponor")),"Uponor")</f>
        <v>Uponor</v>
      </c>
      <c r="I1094" s="25">
        <f>IFERROR(MID($D1094,1,7)+0,"")</f>
        <v>1014996</v>
      </c>
      <c r="J1094" s="25" t="str">
        <f>IFERROR(MID($D1094,10,7)+0,"")</f>
        <v/>
      </c>
      <c r="K1094" s="25" t="str">
        <f>IFERROR(MID($D1094,19,7)+0,"")</f>
        <v/>
      </c>
      <c r="L1094" s="25" t="str">
        <f>IFERROR(MID($D1094,28,7)+0,"")</f>
        <v/>
      </c>
      <c r="M1094" s="25" t="str">
        <f>IF(IFERROR(MID($Q1094,1,7)+0,"")&lt;1130000,IF(INDEX(C:C,MATCH(LEFT(Q1094,7)+0,I:I,0))&lt;1130000,"",INDEX(C:C,MATCH(LEFT(Q1094,7)+0,I:I,0))),IFERROR(MID($Q1094,1,7)+0,""))</f>
        <v/>
      </c>
      <c r="N1094" s="25" t="str">
        <f>IF(IFERROR(MID($Q1094,10,7)+0,"")&lt;1130000,"",IFERROR(MID($Q1094,10,7)+0,""))</f>
        <v/>
      </c>
      <c r="O1094" s="25" t="str">
        <f>IF(IFERROR(MID($Q1094,19,7)+0,"")&lt;1130000,"",IFERROR(MID($Q1094,19,7)+0,""))</f>
        <v/>
      </c>
      <c r="P1094" s="25" t="str">
        <f>IF(M1094="","",IF(N1094="",M1094,M1094&amp;", "&amp;N1094))</f>
        <v/>
      </c>
      <c r="Q1094" s="25"/>
      <c r="R1094" s="25"/>
      <c r="S1094" s="35" t="s">
        <v>34</v>
      </c>
      <c r="T1094" s="25" t="s">
        <v>36</v>
      </c>
      <c r="U1094" s="185">
        <v>3115</v>
      </c>
      <c r="V1094" s="188">
        <v>3115</v>
      </c>
      <c r="W1094" s="189">
        <v>3115</v>
      </c>
      <c r="X1094" s="31">
        <v>3115</v>
      </c>
      <c r="Y1094" s="90">
        <f>IFERROR(ROUND(X1094/W1094-1,2),"")</f>
        <v>0</v>
      </c>
      <c r="Z1094" s="31">
        <f>IF(OR(S1094="VLD MLC components",S1094="VLD MLC pipes",S1094="VLD PEX components",S1094="VLD PEX pipes",S1094="VLD PHC components",S1094="VLD PHC pipes",S1094="Controls VLD"),"По запросу",X1094)</f>
        <v>3115</v>
      </c>
      <c r="AA1094" s="63">
        <f>ROUND(X1094/1.2,3)</f>
        <v>2595.8330000000001</v>
      </c>
      <c r="AB1094" s="23">
        <v>2595.8330000000001</v>
      </c>
      <c r="AC1094" s="190">
        <f>IFERROR(ROUND(AA1094/AB1094-1,2),"")</f>
        <v>0</v>
      </c>
      <c r="AD1094" s="25">
        <v>0.13700000000000001</v>
      </c>
      <c r="AE1094" s="25">
        <v>1.4100000000000001E-4</v>
      </c>
      <c r="AF1094" s="25">
        <v>0</v>
      </c>
      <c r="AG1094" s="25" t="s">
        <v>22</v>
      </c>
      <c r="AH1094" s="25">
        <v>0</v>
      </c>
      <c r="AI1094" s="25">
        <v>0</v>
      </c>
      <c r="AJ1094" s="25" t="s">
        <v>20</v>
      </c>
      <c r="AK1094" s="42" t="s">
        <v>19</v>
      </c>
      <c r="AL1094" s="25" t="s">
        <v>20</v>
      </c>
      <c r="AM1094" s="25">
        <v>5</v>
      </c>
      <c r="AN1094" s="25">
        <v>176</v>
      </c>
      <c r="AO1094" s="25">
        <v>67</v>
      </c>
      <c r="AP1094" s="25">
        <v>89</v>
      </c>
      <c r="AQ1094" s="25">
        <v>0.68500000000000005</v>
      </c>
      <c r="AR1094" s="94">
        <v>1.049E-3</v>
      </c>
      <c r="AS1094" s="157" t="s">
        <v>22</v>
      </c>
      <c r="AT1094" s="93">
        <v>43515</v>
      </c>
      <c r="AU1094" s="92" t="s">
        <v>22</v>
      </c>
      <c r="AV1094" s="91" t="s">
        <v>152</v>
      </c>
      <c r="AW1094" s="92" t="s">
        <v>48</v>
      </c>
      <c r="AX1094" s="92" t="s">
        <v>48</v>
      </c>
      <c r="AY1094" s="91" t="s">
        <v>152</v>
      </c>
      <c r="AZ1094" s="23"/>
      <c r="BA1094" s="25" t="s">
        <v>5441</v>
      </c>
      <c r="BB1094" t="s">
        <v>25</v>
      </c>
      <c r="BC1094" t="e">
        <v>#N/A</v>
      </c>
      <c r="BD1094" t="e">
        <f>IF(Z1094=BC1094,"OK")</f>
        <v>#N/A</v>
      </c>
      <c r="BE1094">
        <v>0.13700000000000001</v>
      </c>
      <c r="BF1094">
        <v>1.4100000000000001E-4</v>
      </c>
      <c r="BG1094">
        <v>176</v>
      </c>
      <c r="BH1094">
        <v>67</v>
      </c>
      <c r="BI1094">
        <v>89</v>
      </c>
      <c r="BJ1094">
        <v>0.68500000000000005</v>
      </c>
      <c r="BK1094">
        <v>1.049E-3</v>
      </c>
      <c r="BN1094" s="183"/>
    </row>
    <row r="1095" spans="1:66" ht="25.5" x14ac:dyDescent="0.25">
      <c r="A1095" s="1"/>
      <c r="B1095" s="94">
        <v>1089</v>
      </c>
      <c r="C1095" s="43">
        <v>1070573</v>
      </c>
      <c r="D1095" s="25">
        <v>1015000</v>
      </c>
      <c r="E1095" s="30" t="s">
        <v>5447</v>
      </c>
      <c r="F1095" s="151" t="s">
        <v>757</v>
      </c>
      <c r="G1095" s="28"/>
      <c r="H1095" s="46" t="str">
        <f>IFERROR(IFERROR(IF(SEARCH("Usystems",$E1095)&gt;0,"Usystems"),IF(SEARCH("RIIFO",$E1095)&gt;0,"RIIFO","Uponor")),"Uponor")</f>
        <v>Uponor</v>
      </c>
      <c r="I1095" s="25">
        <f>IFERROR(MID($D1095,1,7)+0,"")</f>
        <v>1015000</v>
      </c>
      <c r="J1095" s="25" t="str">
        <f>IFERROR(MID($D1095,10,7)+0,"")</f>
        <v/>
      </c>
      <c r="K1095" s="25" t="str">
        <f>IFERROR(MID($D1095,19,7)+0,"")</f>
        <v/>
      </c>
      <c r="L1095" s="25" t="str">
        <f>IFERROR(MID($D1095,28,7)+0,"")</f>
        <v/>
      </c>
      <c r="M1095" s="25">
        <f>IF(IFERROR(MID($Q1095,1,7)+0,"")&lt;1130000,IF(INDEX(C:C,MATCH(LEFT(Q1095,7)+0,I:I,0))&lt;1130000,"",INDEX(C:C,MATCH(LEFT(Q1095,7)+0,I:I,0))),IFERROR(MID($Q1095,1,7)+0,""))</f>
        <v>1237098</v>
      </c>
      <c r="N1095" s="25" t="str">
        <f>IF(IFERROR(MID($Q1095,10,7)+0,"")&lt;1130000,"",IFERROR(MID($Q1095,10,7)+0,""))</f>
        <v/>
      </c>
      <c r="O1095" s="25" t="str">
        <f>IF(IFERROR(MID($Q1095,19,7)+0,"")&lt;1130000,"",IFERROR(MID($Q1095,19,7)+0,""))</f>
        <v/>
      </c>
      <c r="P1095" s="25">
        <f>IF(M1095="","",IF(N1095="",M1095,M1095&amp;", "&amp;N1095))</f>
        <v>1237098</v>
      </c>
      <c r="Q1095" s="25">
        <v>1237098</v>
      </c>
      <c r="R1095" s="25"/>
      <c r="S1095" s="35" t="s">
        <v>34</v>
      </c>
      <c r="T1095" s="25" t="s">
        <v>36</v>
      </c>
      <c r="U1095" s="185">
        <v>3115</v>
      </c>
      <c r="V1095" s="188">
        <v>3115</v>
      </c>
      <c r="W1095" s="189">
        <v>3115</v>
      </c>
      <c r="X1095" s="31">
        <v>3115</v>
      </c>
      <c r="Y1095" s="90">
        <f>IFERROR(ROUND(X1095/W1095-1,2),"")</f>
        <v>0</v>
      </c>
      <c r="Z1095" s="31">
        <f>IF(OR(S1095="VLD MLC components",S1095="VLD MLC pipes",S1095="VLD PEX components",S1095="VLD PEX pipes",S1095="VLD PHC components",S1095="VLD PHC pipes",S1095="Controls VLD"),"По запросу",X1095)</f>
        <v>3115</v>
      </c>
      <c r="AA1095" s="63">
        <f>ROUND(X1095/1.2,3)</f>
        <v>2595.8330000000001</v>
      </c>
      <c r="AB1095" s="23">
        <v>2595.8330000000001</v>
      </c>
      <c r="AC1095" s="190">
        <f>IFERROR(ROUND(AA1095/AB1095-1,2),"")</f>
        <v>0</v>
      </c>
      <c r="AD1095" s="25">
        <v>0.14399999999999999</v>
      </c>
      <c r="AE1095" s="25">
        <v>1.44E-4</v>
      </c>
      <c r="AF1095" s="25">
        <v>0</v>
      </c>
      <c r="AG1095" s="25" t="s">
        <v>22</v>
      </c>
      <c r="AH1095" s="25">
        <v>0</v>
      </c>
      <c r="AI1095" s="25">
        <v>0</v>
      </c>
      <c r="AJ1095" s="25" t="s">
        <v>20</v>
      </c>
      <c r="AK1095" s="42" t="s">
        <v>19</v>
      </c>
      <c r="AL1095" s="25" t="s">
        <v>20</v>
      </c>
      <c r="AM1095" s="25">
        <v>5</v>
      </c>
      <c r="AN1095" s="25">
        <v>176</v>
      </c>
      <c r="AO1095" s="25">
        <v>67</v>
      </c>
      <c r="AP1095" s="25">
        <v>89</v>
      </c>
      <c r="AQ1095" s="25">
        <v>0.72</v>
      </c>
      <c r="AR1095" s="94">
        <v>1.049E-3</v>
      </c>
      <c r="AS1095" s="157" t="s">
        <v>22</v>
      </c>
      <c r="AT1095" s="93">
        <v>43515</v>
      </c>
      <c r="AU1095" s="92" t="s">
        <v>22</v>
      </c>
      <c r="AV1095" s="91" t="s">
        <v>152</v>
      </c>
      <c r="AW1095" s="92" t="s">
        <v>48</v>
      </c>
      <c r="AX1095" s="92" t="s">
        <v>48</v>
      </c>
      <c r="AY1095" s="91" t="s">
        <v>152</v>
      </c>
      <c r="AZ1095" s="23"/>
      <c r="BA1095" s="25" t="s">
        <v>5441</v>
      </c>
      <c r="BB1095" t="s">
        <v>25</v>
      </c>
      <c r="BC1095" t="e">
        <v>#N/A</v>
      </c>
      <c r="BD1095" t="e">
        <f>IF(Z1095=BC1095,"OK")</f>
        <v>#N/A</v>
      </c>
      <c r="BE1095">
        <v>0.14399999999999999</v>
      </c>
      <c r="BF1095">
        <v>1.44E-4</v>
      </c>
      <c r="BG1095">
        <v>176</v>
      </c>
      <c r="BH1095">
        <v>67</v>
      </c>
      <c r="BI1095">
        <v>89</v>
      </c>
      <c r="BJ1095">
        <v>0.72</v>
      </c>
      <c r="BK1095">
        <v>1.049E-3</v>
      </c>
      <c r="BN1095" s="183"/>
    </row>
    <row r="1096" spans="1:66" ht="38.25" x14ac:dyDescent="0.25">
      <c r="A1096" s="1"/>
      <c r="B1096" s="94">
        <v>1090</v>
      </c>
      <c r="C1096" s="43">
        <v>1070574</v>
      </c>
      <c r="D1096" s="25">
        <v>1015002</v>
      </c>
      <c r="E1096" s="30" t="s">
        <v>5446</v>
      </c>
      <c r="F1096" s="151" t="s">
        <v>652</v>
      </c>
      <c r="G1096" s="41" t="s">
        <v>29</v>
      </c>
      <c r="H1096" s="46" t="str">
        <f>IFERROR(IFERROR(IF(SEARCH("Usystems",$E1096)&gt;0,"Usystems"),IF(SEARCH("RIIFO",$E1096)&gt;0,"RIIFO","Uponor")),"Uponor")</f>
        <v>Uponor</v>
      </c>
      <c r="I1096" s="25">
        <f>IFERROR(MID($D1096,1,7)+0,"")</f>
        <v>1015002</v>
      </c>
      <c r="J1096" s="25" t="str">
        <f>IFERROR(MID($D1096,10,7)+0,"")</f>
        <v/>
      </c>
      <c r="K1096" s="25" t="str">
        <f>IFERROR(MID($D1096,19,7)+0,"")</f>
        <v/>
      </c>
      <c r="L1096" s="25" t="str">
        <f>IFERROR(MID($D1096,28,7)+0,"")</f>
        <v/>
      </c>
      <c r="M1096" s="25">
        <f>IF(IFERROR(MID($Q1096,1,7)+0,"")&lt;1130000,IF(INDEX(C:C,MATCH(LEFT(Q1096,7)+0,I:I,0))&lt;1130000,"",INDEX(C:C,MATCH(LEFT(Q1096,7)+0,I:I,0))),IFERROR(MID($Q1096,1,7)+0,""))</f>
        <v>1237099</v>
      </c>
      <c r="N1096" s="25" t="str">
        <f>IF(IFERROR(MID($Q1096,10,7)+0,"")&lt;1130000,"",IFERROR(MID($Q1096,10,7)+0,""))</f>
        <v/>
      </c>
      <c r="O1096" s="25" t="str">
        <f>IF(IFERROR(MID($Q1096,19,7)+0,"")&lt;1130000,"",IFERROR(MID($Q1096,19,7)+0,""))</f>
        <v/>
      </c>
      <c r="P1096" s="25">
        <f>IF(M1096="","",IF(N1096="",M1096,M1096&amp;", "&amp;N1096))</f>
        <v>1237099</v>
      </c>
      <c r="Q1096" s="25">
        <v>1237099</v>
      </c>
      <c r="R1096" s="25"/>
      <c r="S1096" s="35" t="s">
        <v>34</v>
      </c>
      <c r="T1096" s="25" t="s">
        <v>36</v>
      </c>
      <c r="U1096" s="185">
        <v>3115</v>
      </c>
      <c r="V1096" s="188">
        <v>3115</v>
      </c>
      <c r="W1096" s="189">
        <v>3115</v>
      </c>
      <c r="X1096" s="31">
        <v>3115</v>
      </c>
      <c r="Y1096" s="90">
        <f>IFERROR(ROUND(X1096/W1096-1,2),"")</f>
        <v>0</v>
      </c>
      <c r="Z1096" s="31">
        <f>IF(OR(S1096="VLD MLC components",S1096="VLD MLC pipes",S1096="VLD PEX components",S1096="VLD PEX pipes",S1096="VLD PHC components",S1096="VLD PHC pipes",S1096="Controls VLD"),"По запросу",X1096)</f>
        <v>3115</v>
      </c>
      <c r="AA1096" s="63">
        <f>ROUND(X1096/1.2,3)</f>
        <v>2595.8330000000001</v>
      </c>
      <c r="AB1096" s="23">
        <v>2595.8330000000001</v>
      </c>
      <c r="AC1096" s="190">
        <f>IFERROR(ROUND(AA1096/AB1096-1,2),"")</f>
        <v>0</v>
      </c>
      <c r="AD1096" s="25">
        <v>0.159</v>
      </c>
      <c r="AE1096" s="25">
        <v>1.4799999999999999E-4</v>
      </c>
      <c r="AF1096" s="25">
        <v>47</v>
      </c>
      <c r="AG1096" s="25">
        <v>47</v>
      </c>
      <c r="AH1096" s="25">
        <v>55</v>
      </c>
      <c r="AI1096" s="25">
        <v>55</v>
      </c>
      <c r="AJ1096" s="25" t="s">
        <v>20</v>
      </c>
      <c r="AK1096" s="22" t="s">
        <v>20</v>
      </c>
      <c r="AL1096" s="25" t="s">
        <v>20</v>
      </c>
      <c r="AM1096" s="25">
        <v>5</v>
      </c>
      <c r="AN1096" s="25">
        <v>176</v>
      </c>
      <c r="AO1096" s="25">
        <v>67</v>
      </c>
      <c r="AP1096" s="25">
        <v>89</v>
      </c>
      <c r="AQ1096" s="25">
        <v>0.79500000000000004</v>
      </c>
      <c r="AR1096" s="94">
        <v>1.049E-3</v>
      </c>
      <c r="AS1096" s="157">
        <v>60</v>
      </c>
      <c r="AT1096" s="93">
        <v>43515</v>
      </c>
      <c r="AU1096" s="92" t="s">
        <v>22</v>
      </c>
      <c r="AV1096" s="91" t="s">
        <v>152</v>
      </c>
      <c r="AW1096" s="92" t="s">
        <v>152</v>
      </c>
      <c r="AX1096" s="92" t="s">
        <v>48</v>
      </c>
      <c r="AY1096" s="91" t="s">
        <v>152</v>
      </c>
      <c r="AZ1096" s="23"/>
      <c r="BA1096" s="25" t="s">
        <v>5441</v>
      </c>
      <c r="BB1096" t="s">
        <v>25</v>
      </c>
      <c r="BC1096">
        <v>3115</v>
      </c>
      <c r="BD1096" t="str">
        <f>IF(Z1096=BC1096,"OK")</f>
        <v>OK</v>
      </c>
      <c r="BE1096">
        <v>0.159</v>
      </c>
      <c r="BF1096">
        <v>1.4799999999999999E-4</v>
      </c>
      <c r="BG1096">
        <v>176</v>
      </c>
      <c r="BH1096">
        <v>67</v>
      </c>
      <c r="BI1096">
        <v>89</v>
      </c>
      <c r="BJ1096">
        <v>0.79500000000000004</v>
      </c>
      <c r="BK1096">
        <v>1.049E-3</v>
      </c>
      <c r="BN1096" s="183"/>
    </row>
    <row r="1097" spans="1:66" ht="25.5" x14ac:dyDescent="0.25">
      <c r="A1097" s="1"/>
      <c r="B1097" s="94">
        <v>1091</v>
      </c>
      <c r="C1097" s="43">
        <v>1070575</v>
      </c>
      <c r="D1097" s="25">
        <v>1015015</v>
      </c>
      <c r="E1097" s="30" t="s">
        <v>5445</v>
      </c>
      <c r="F1097" s="151" t="s">
        <v>757</v>
      </c>
      <c r="G1097" s="41" t="s">
        <v>585</v>
      </c>
      <c r="H1097" s="46" t="str">
        <f>IFERROR(IFERROR(IF(SEARCH("Usystems",$E1097)&gt;0,"Usystems"),IF(SEARCH("RIIFO",$E1097)&gt;0,"RIIFO","Uponor")),"Uponor")</f>
        <v>Uponor</v>
      </c>
      <c r="I1097" s="25">
        <f>IFERROR(MID($D1097,1,7)+0,"")</f>
        <v>1015015</v>
      </c>
      <c r="J1097" s="25" t="str">
        <f>IFERROR(MID($D1097,10,7)+0,"")</f>
        <v/>
      </c>
      <c r="K1097" s="25" t="str">
        <f>IFERROR(MID($D1097,19,7)+0,"")</f>
        <v/>
      </c>
      <c r="L1097" s="25" t="str">
        <f>IFERROR(MID($D1097,28,7)+0,"")</f>
        <v/>
      </c>
      <c r="M1097" s="25" t="str">
        <f>IF(IFERROR(MID($Q1097,1,7)+0,"")&lt;1130000,IF(INDEX(C:C,MATCH(LEFT(Q1097,7)+0,I:I,0))&lt;1130000,"",INDEX(C:C,MATCH(LEFT(Q1097,7)+0,I:I,0))),IFERROR(MID($Q1097,1,7)+0,""))</f>
        <v/>
      </c>
      <c r="N1097" s="25" t="str">
        <f>IF(IFERROR(MID($Q1097,10,7)+0,"")&lt;1130000,"",IFERROR(MID($Q1097,10,7)+0,""))</f>
        <v/>
      </c>
      <c r="O1097" s="25" t="str">
        <f>IF(IFERROR(MID($Q1097,19,7)+0,"")&lt;1130000,"",IFERROR(MID($Q1097,19,7)+0,""))</f>
        <v/>
      </c>
      <c r="P1097" s="25" t="str">
        <f>IF(M1097="","",IF(N1097="",M1097,M1097&amp;", "&amp;N1097))</f>
        <v/>
      </c>
      <c r="Q1097" s="25"/>
      <c r="R1097" s="25"/>
      <c r="S1097" s="35" t="s">
        <v>34</v>
      </c>
      <c r="T1097" s="25" t="s">
        <v>36</v>
      </c>
      <c r="U1097" s="185">
        <v>3115</v>
      </c>
      <c r="V1097" s="188">
        <v>3115</v>
      </c>
      <c r="W1097" s="189">
        <v>3115</v>
      </c>
      <c r="X1097" s="31">
        <v>3115</v>
      </c>
      <c r="Y1097" s="90">
        <f>IFERROR(ROUND(X1097/W1097-1,2),"")</f>
        <v>0</v>
      </c>
      <c r="Z1097" s="31">
        <f>IF(OR(S1097="VLD MLC components",S1097="VLD MLC pipes",S1097="VLD PEX components",S1097="VLD PEX pipes",S1097="VLD PHC components",S1097="VLD PHC pipes",S1097="Controls VLD"),"По запросу",X1097)</f>
        <v>3115</v>
      </c>
      <c r="AA1097" s="63">
        <f>ROUND(X1097/1.2,3)</f>
        <v>2595.8330000000001</v>
      </c>
      <c r="AB1097" s="23">
        <v>2595.8330000000001</v>
      </c>
      <c r="AC1097" s="190">
        <f>IFERROR(ROUND(AA1097/AB1097-1,2),"")</f>
        <v>0</v>
      </c>
      <c r="AD1097" s="25">
        <v>0.14000000000000001</v>
      </c>
      <c r="AE1097" s="25">
        <v>1.45E-4</v>
      </c>
      <c r="AF1097" s="25">
        <v>20</v>
      </c>
      <c r="AG1097" s="25">
        <v>20</v>
      </c>
      <c r="AH1097" s="25">
        <v>20</v>
      </c>
      <c r="AI1097" s="25">
        <v>20</v>
      </c>
      <c r="AJ1097" s="25" t="s">
        <v>20</v>
      </c>
      <c r="AK1097" s="22" t="s">
        <v>20</v>
      </c>
      <c r="AL1097" s="25" t="s">
        <v>20</v>
      </c>
      <c r="AM1097" s="25">
        <v>5</v>
      </c>
      <c r="AN1097" s="25">
        <v>176</v>
      </c>
      <c r="AO1097" s="25">
        <v>67</v>
      </c>
      <c r="AP1097" s="25">
        <v>89</v>
      </c>
      <c r="AQ1097" s="25">
        <v>0.7</v>
      </c>
      <c r="AR1097" s="94">
        <v>1.049E-3</v>
      </c>
      <c r="AS1097" s="157">
        <v>20</v>
      </c>
      <c r="AT1097" s="93">
        <v>43515</v>
      </c>
      <c r="AU1097" s="92" t="s">
        <v>22</v>
      </c>
      <c r="AV1097" s="91" t="s">
        <v>152</v>
      </c>
      <c r="AW1097" s="92" t="s">
        <v>152</v>
      </c>
      <c r="AX1097" s="92" t="s">
        <v>48</v>
      </c>
      <c r="AY1097" s="91" t="s">
        <v>152</v>
      </c>
      <c r="AZ1097" s="23"/>
      <c r="BA1097" s="25" t="s">
        <v>5441</v>
      </c>
      <c r="BB1097" t="s">
        <v>25</v>
      </c>
      <c r="BC1097">
        <v>3115</v>
      </c>
      <c r="BD1097" t="str">
        <f>IF(Z1097=BC1097,"OK")</f>
        <v>OK</v>
      </c>
      <c r="BE1097">
        <v>0.14000000000000001</v>
      </c>
      <c r="BF1097">
        <v>1.45E-4</v>
      </c>
      <c r="BG1097">
        <v>176</v>
      </c>
      <c r="BH1097">
        <v>67</v>
      </c>
      <c r="BI1097">
        <v>89</v>
      </c>
      <c r="BJ1097">
        <v>0.7</v>
      </c>
      <c r="BK1097">
        <v>1.049E-3</v>
      </c>
      <c r="BN1097" s="183"/>
    </row>
    <row r="1098" spans="1:66" ht="25.5" x14ac:dyDescent="0.25">
      <c r="A1098" s="1"/>
      <c r="B1098" s="94">
        <v>1092</v>
      </c>
      <c r="C1098" s="43">
        <v>1070576</v>
      </c>
      <c r="D1098" s="25">
        <v>1015017</v>
      </c>
      <c r="E1098" s="30" t="s">
        <v>5444</v>
      </c>
      <c r="F1098" s="151" t="s">
        <v>757</v>
      </c>
      <c r="G1098" s="28"/>
      <c r="H1098" s="46" t="str">
        <f>IFERROR(IFERROR(IF(SEARCH("Usystems",$E1098)&gt;0,"Usystems"),IF(SEARCH("RIIFO",$E1098)&gt;0,"RIIFO","Uponor")),"Uponor")</f>
        <v>Uponor</v>
      </c>
      <c r="I1098" s="25">
        <f>IFERROR(MID($D1098,1,7)+0,"")</f>
        <v>1015017</v>
      </c>
      <c r="J1098" s="25" t="str">
        <f>IFERROR(MID($D1098,10,7)+0,"")</f>
        <v/>
      </c>
      <c r="K1098" s="25" t="str">
        <f>IFERROR(MID($D1098,19,7)+0,"")</f>
        <v/>
      </c>
      <c r="L1098" s="25" t="str">
        <f>IFERROR(MID($D1098,28,7)+0,"")</f>
        <v/>
      </c>
      <c r="M1098" s="25">
        <f>IF(IFERROR(MID($Q1098,1,7)+0,"")&lt;1130000,IF(INDEX(C:C,MATCH(LEFT(Q1098,7)+0,I:I,0))&lt;1130000,"",INDEX(C:C,MATCH(LEFT(Q1098,7)+0,I:I,0))),IFERROR(MID($Q1098,1,7)+0,""))</f>
        <v>1237101</v>
      </c>
      <c r="N1098" s="25" t="str">
        <f>IF(IFERROR(MID($Q1098,10,7)+0,"")&lt;1130000,"",IFERROR(MID($Q1098,10,7)+0,""))</f>
        <v/>
      </c>
      <c r="O1098" s="25" t="str">
        <f>IF(IFERROR(MID($Q1098,19,7)+0,"")&lt;1130000,"",IFERROR(MID($Q1098,19,7)+0,""))</f>
        <v/>
      </c>
      <c r="P1098" s="25">
        <f>IF(M1098="","",IF(N1098="",M1098,M1098&amp;", "&amp;N1098))</f>
        <v>1237101</v>
      </c>
      <c r="Q1098" s="25">
        <v>1237101</v>
      </c>
      <c r="R1098" s="25"/>
      <c r="S1098" s="35" t="s">
        <v>34</v>
      </c>
      <c r="T1098" s="25" t="s">
        <v>36</v>
      </c>
      <c r="U1098" s="185">
        <v>3115</v>
      </c>
      <c r="V1098" s="188">
        <v>3115</v>
      </c>
      <c r="W1098" s="189">
        <v>3115</v>
      </c>
      <c r="X1098" s="31">
        <v>3115</v>
      </c>
      <c r="Y1098" s="90">
        <f>IFERROR(ROUND(X1098/W1098-1,2),"")</f>
        <v>0</v>
      </c>
      <c r="Z1098" s="31">
        <f>IF(OR(S1098="VLD MLC components",S1098="VLD MLC pipes",S1098="VLD PEX components",S1098="VLD PEX pipes",S1098="VLD PHC components",S1098="VLD PHC pipes",S1098="Controls VLD"),"По запросу",X1098)</f>
        <v>3115</v>
      </c>
      <c r="AA1098" s="63">
        <f>ROUND(X1098/1.2,3)</f>
        <v>2595.8330000000001</v>
      </c>
      <c r="AB1098" s="23">
        <v>2595.8330000000001</v>
      </c>
      <c r="AC1098" s="190">
        <f>IFERROR(ROUND(AA1098/AB1098-1,2),"")</f>
        <v>0</v>
      </c>
      <c r="AD1098" s="25">
        <v>0.14899999999999999</v>
      </c>
      <c r="AE1098" s="25">
        <v>1.4799999999999999E-4</v>
      </c>
      <c r="AF1098" s="25">
        <v>0</v>
      </c>
      <c r="AG1098" s="25" t="s">
        <v>22</v>
      </c>
      <c r="AH1098" s="25">
        <v>0</v>
      </c>
      <c r="AI1098" s="25">
        <v>0</v>
      </c>
      <c r="AJ1098" s="25" t="s">
        <v>20</v>
      </c>
      <c r="AK1098" s="42" t="s">
        <v>19</v>
      </c>
      <c r="AL1098" s="25" t="s">
        <v>20</v>
      </c>
      <c r="AM1098" s="25">
        <v>5</v>
      </c>
      <c r="AN1098" s="25">
        <v>176</v>
      </c>
      <c r="AO1098" s="25">
        <v>67</v>
      </c>
      <c r="AP1098" s="25">
        <v>89</v>
      </c>
      <c r="AQ1098" s="25">
        <v>0.745</v>
      </c>
      <c r="AR1098" s="94">
        <v>1.049E-3</v>
      </c>
      <c r="AS1098" s="157" t="s">
        <v>22</v>
      </c>
      <c r="AT1098" s="93">
        <v>43515</v>
      </c>
      <c r="AU1098" s="92" t="s">
        <v>22</v>
      </c>
      <c r="AV1098" s="91" t="s">
        <v>152</v>
      </c>
      <c r="AW1098" s="92" t="s">
        <v>48</v>
      </c>
      <c r="AX1098" s="92" t="s">
        <v>48</v>
      </c>
      <c r="AY1098" s="91" t="s">
        <v>152</v>
      </c>
      <c r="AZ1098" s="23"/>
      <c r="BA1098" s="25" t="s">
        <v>5441</v>
      </c>
      <c r="BB1098" t="s">
        <v>25</v>
      </c>
      <c r="BC1098" t="e">
        <v>#N/A</v>
      </c>
      <c r="BD1098" t="e">
        <f>IF(Z1098=BC1098,"OK")</f>
        <v>#N/A</v>
      </c>
      <c r="BE1098">
        <v>0.14899999999999999</v>
      </c>
      <c r="BF1098">
        <v>1.4799999999999999E-4</v>
      </c>
      <c r="BG1098">
        <v>176</v>
      </c>
      <c r="BH1098">
        <v>67</v>
      </c>
      <c r="BI1098">
        <v>89</v>
      </c>
      <c r="BJ1098">
        <v>0.745</v>
      </c>
      <c r="BK1098">
        <v>1.049E-3</v>
      </c>
      <c r="BN1098" s="183"/>
    </row>
    <row r="1099" spans="1:66" ht="25.5" x14ac:dyDescent="0.25">
      <c r="A1099" s="1"/>
      <c r="B1099" s="94">
        <v>1093</v>
      </c>
      <c r="C1099" s="43">
        <v>1070577</v>
      </c>
      <c r="D1099" s="25">
        <v>1015021</v>
      </c>
      <c r="E1099" s="30" t="s">
        <v>5443</v>
      </c>
      <c r="F1099" s="151" t="s">
        <v>652</v>
      </c>
      <c r="G1099" s="41"/>
      <c r="H1099" s="46" t="str">
        <f>IFERROR(IFERROR(IF(SEARCH("Usystems",$E1099)&gt;0,"Usystems"),IF(SEARCH("RIIFO",$E1099)&gt;0,"RIIFO","Uponor")),"Uponor")</f>
        <v>Uponor</v>
      </c>
      <c r="I1099" s="25">
        <f>IFERROR(MID($D1099,1,7)+0,"")</f>
        <v>1015021</v>
      </c>
      <c r="J1099" s="25" t="str">
        <f>IFERROR(MID($D1099,10,7)+0,"")</f>
        <v/>
      </c>
      <c r="K1099" s="25" t="str">
        <f>IFERROR(MID($D1099,19,7)+0,"")</f>
        <v/>
      </c>
      <c r="L1099" s="25" t="str">
        <f>IFERROR(MID($D1099,28,7)+0,"")</f>
        <v/>
      </c>
      <c r="M1099" s="25">
        <f>IF(IFERROR(MID($Q1099,1,7)+0,"")&lt;1130000,IF(INDEX(C:C,MATCH(LEFT(Q1099,7)+0,I:I,0))&lt;1130000,"",INDEX(C:C,MATCH(LEFT(Q1099,7)+0,I:I,0))),IFERROR(MID($Q1099,1,7)+0,""))</f>
        <v>1237102</v>
      </c>
      <c r="N1099" s="25" t="str">
        <f>IF(IFERROR(MID($Q1099,10,7)+0,"")&lt;1130000,"",IFERROR(MID($Q1099,10,7)+0,""))</f>
        <v/>
      </c>
      <c r="O1099" s="25" t="str">
        <f>IF(IFERROR(MID($Q1099,19,7)+0,"")&lt;1130000,"",IFERROR(MID($Q1099,19,7)+0,""))</f>
        <v/>
      </c>
      <c r="P1099" s="25">
        <f>IF(M1099="","",IF(N1099="",M1099,M1099&amp;", "&amp;N1099))</f>
        <v>1237102</v>
      </c>
      <c r="Q1099" s="25">
        <v>1237102</v>
      </c>
      <c r="R1099" s="25"/>
      <c r="S1099" s="35" t="s">
        <v>34</v>
      </c>
      <c r="T1099" s="25" t="s">
        <v>36</v>
      </c>
      <c r="U1099" s="185">
        <v>3115</v>
      </c>
      <c r="V1099" s="188">
        <v>3115</v>
      </c>
      <c r="W1099" s="189">
        <v>3115</v>
      </c>
      <c r="X1099" s="31">
        <v>3115</v>
      </c>
      <c r="Y1099" s="90">
        <f>IFERROR(ROUND(X1099/W1099-1,2),"")</f>
        <v>0</v>
      </c>
      <c r="Z1099" s="31">
        <f>IF(OR(S1099="VLD MLC components",S1099="VLD MLC pipes",S1099="VLD PEX components",S1099="VLD PEX pipes",S1099="VLD PHC components",S1099="VLD PHC pipes",S1099="Controls VLD"),"По запросу",X1099)</f>
        <v>3115</v>
      </c>
      <c r="AA1099" s="63">
        <f>ROUND(X1099/1.2,3)</f>
        <v>2595.8330000000001</v>
      </c>
      <c r="AB1099" s="23">
        <v>2595.8330000000001</v>
      </c>
      <c r="AC1099" s="190">
        <f>IFERROR(ROUND(AA1099/AB1099-1,2),"")</f>
        <v>0</v>
      </c>
      <c r="AD1099" s="25">
        <v>0.17399999999999999</v>
      </c>
      <c r="AE1099" s="25">
        <v>1.6000000000000001E-4</v>
      </c>
      <c r="AF1099" s="25">
        <v>0</v>
      </c>
      <c r="AG1099" s="25" t="s">
        <v>22</v>
      </c>
      <c r="AH1099" s="25">
        <v>0</v>
      </c>
      <c r="AI1099" s="25">
        <v>0</v>
      </c>
      <c r="AJ1099" s="25" t="s">
        <v>20</v>
      </c>
      <c r="AK1099" s="42" t="s">
        <v>19</v>
      </c>
      <c r="AL1099" s="25" t="s">
        <v>20</v>
      </c>
      <c r="AM1099" s="25">
        <v>5</v>
      </c>
      <c r="AN1099" s="25">
        <v>176</v>
      </c>
      <c r="AO1099" s="25">
        <v>67</v>
      </c>
      <c r="AP1099" s="25">
        <v>89</v>
      </c>
      <c r="AQ1099" s="25">
        <v>0.87</v>
      </c>
      <c r="AR1099" s="94">
        <v>1.049E-3</v>
      </c>
      <c r="AS1099" s="157" t="s">
        <v>22</v>
      </c>
      <c r="AT1099" s="93">
        <v>43515</v>
      </c>
      <c r="AU1099" s="92" t="s">
        <v>22</v>
      </c>
      <c r="AV1099" s="91" t="s">
        <v>152</v>
      </c>
      <c r="AW1099" s="92" t="s">
        <v>48</v>
      </c>
      <c r="AX1099" s="92" t="s">
        <v>48</v>
      </c>
      <c r="AY1099" s="91" t="s">
        <v>152</v>
      </c>
      <c r="AZ1099" s="23"/>
      <c r="BA1099" s="25" t="s">
        <v>5441</v>
      </c>
      <c r="BB1099" t="s">
        <v>25</v>
      </c>
      <c r="BC1099" t="e">
        <v>#N/A</v>
      </c>
      <c r="BD1099" t="e">
        <f>IF(Z1099=BC1099,"OK")</f>
        <v>#N/A</v>
      </c>
      <c r="BE1099">
        <v>0.17399999999999999</v>
      </c>
      <c r="BF1099">
        <v>1.6000000000000001E-4</v>
      </c>
      <c r="BG1099">
        <v>176</v>
      </c>
      <c r="BH1099">
        <v>67</v>
      </c>
      <c r="BI1099">
        <v>89</v>
      </c>
      <c r="BJ1099">
        <v>0.87</v>
      </c>
      <c r="BK1099">
        <v>1.049E-3</v>
      </c>
      <c r="BN1099" s="183"/>
    </row>
    <row r="1100" spans="1:66" ht="25.5" x14ac:dyDescent="0.25">
      <c r="A1100" s="1"/>
      <c r="B1100" s="94">
        <v>1094</v>
      </c>
      <c r="C1100" s="43">
        <v>1070578</v>
      </c>
      <c r="D1100" s="25">
        <v>1015025</v>
      </c>
      <c r="E1100" s="30" t="s">
        <v>5442</v>
      </c>
      <c r="F1100" s="151" t="s">
        <v>757</v>
      </c>
      <c r="G1100" s="41"/>
      <c r="H1100" s="46" t="str">
        <f>IFERROR(IFERROR(IF(SEARCH("Usystems",$E1100)&gt;0,"Usystems"),IF(SEARCH("RIIFO",$E1100)&gt;0,"RIIFO","Uponor")),"Uponor")</f>
        <v>Uponor</v>
      </c>
      <c r="I1100" s="25">
        <f>IFERROR(MID($D1100,1,7)+0,"")</f>
        <v>1015025</v>
      </c>
      <c r="J1100" s="25" t="str">
        <f>IFERROR(MID($D1100,10,7)+0,"")</f>
        <v/>
      </c>
      <c r="K1100" s="25" t="str">
        <f>IFERROR(MID($D1100,19,7)+0,"")</f>
        <v/>
      </c>
      <c r="L1100" s="25" t="str">
        <f>IFERROR(MID($D1100,28,7)+0,"")</f>
        <v/>
      </c>
      <c r="M1100" s="25" t="str">
        <f>IF(IFERROR(MID($Q1100,1,7)+0,"")&lt;1130000,IF(INDEX(C:C,MATCH(LEFT(Q1100,7)+0,I:I,0))&lt;1130000,"",INDEX(C:C,MATCH(LEFT(Q1100,7)+0,I:I,0))),IFERROR(MID($Q1100,1,7)+0,""))</f>
        <v/>
      </c>
      <c r="N1100" s="25" t="str">
        <f>IF(IFERROR(MID($Q1100,10,7)+0,"")&lt;1130000,"",IFERROR(MID($Q1100,10,7)+0,""))</f>
        <v/>
      </c>
      <c r="O1100" s="25" t="str">
        <f>IF(IFERROR(MID($Q1100,19,7)+0,"")&lt;1130000,"",IFERROR(MID($Q1100,19,7)+0,""))</f>
        <v/>
      </c>
      <c r="P1100" s="25" t="str">
        <f>IF(M1100="","",IF(N1100="",M1100,M1100&amp;", "&amp;N1100))</f>
        <v/>
      </c>
      <c r="Q1100" s="25"/>
      <c r="R1100" s="25"/>
      <c r="S1100" s="35" t="s">
        <v>34</v>
      </c>
      <c r="T1100" s="25" t="s">
        <v>36</v>
      </c>
      <c r="U1100" s="185">
        <v>3115</v>
      </c>
      <c r="V1100" s="188">
        <v>3115</v>
      </c>
      <c r="W1100" s="189">
        <v>3115</v>
      </c>
      <c r="X1100" s="31">
        <v>3115</v>
      </c>
      <c r="Y1100" s="90">
        <f>IFERROR(ROUND(X1100/W1100-1,2),"")</f>
        <v>0</v>
      </c>
      <c r="Z1100" s="31">
        <f>IF(OR(S1100="VLD MLC components",S1100="VLD MLC pipes",S1100="VLD PEX components",S1100="VLD PEX pipes",S1100="VLD PHC components",S1100="VLD PHC pipes",S1100="Controls VLD"),"По запросу",X1100)</f>
        <v>3115</v>
      </c>
      <c r="AA1100" s="63">
        <f>ROUND(X1100/1.2,3)</f>
        <v>2595.8330000000001</v>
      </c>
      <c r="AB1100" s="23">
        <v>2595.8330000000001</v>
      </c>
      <c r="AC1100" s="190">
        <f>IFERROR(ROUND(AA1100/AB1100-1,2),"")</f>
        <v>0</v>
      </c>
      <c r="AD1100" s="25">
        <v>0.17899999999999999</v>
      </c>
      <c r="AE1100" s="25">
        <v>1.7200000000000001E-4</v>
      </c>
      <c r="AF1100" s="25">
        <v>0</v>
      </c>
      <c r="AG1100" s="25" t="s">
        <v>22</v>
      </c>
      <c r="AH1100" s="25">
        <v>0</v>
      </c>
      <c r="AI1100" s="25">
        <v>0</v>
      </c>
      <c r="AJ1100" s="25" t="s">
        <v>20</v>
      </c>
      <c r="AK1100" s="42" t="s">
        <v>19</v>
      </c>
      <c r="AL1100" s="25" t="s">
        <v>20</v>
      </c>
      <c r="AM1100" s="25">
        <v>5</v>
      </c>
      <c r="AN1100" s="25">
        <v>135</v>
      </c>
      <c r="AO1100" s="25">
        <v>87</v>
      </c>
      <c r="AP1100" s="25">
        <v>89</v>
      </c>
      <c r="AQ1100" s="25">
        <v>0.89500000000000002</v>
      </c>
      <c r="AR1100" s="94">
        <v>1.0449999999999999E-3</v>
      </c>
      <c r="AS1100" s="157" t="s">
        <v>22</v>
      </c>
      <c r="AT1100" s="93">
        <v>43515</v>
      </c>
      <c r="AU1100" s="92" t="s">
        <v>22</v>
      </c>
      <c r="AV1100" s="91" t="s">
        <v>152</v>
      </c>
      <c r="AW1100" s="92" t="s">
        <v>152</v>
      </c>
      <c r="AX1100" s="92" t="s">
        <v>48</v>
      </c>
      <c r="AY1100" s="91" t="s">
        <v>152</v>
      </c>
      <c r="AZ1100" s="23"/>
      <c r="BA1100" s="25" t="s">
        <v>5441</v>
      </c>
      <c r="BB1100" t="s">
        <v>25</v>
      </c>
      <c r="BC1100" t="e">
        <v>#N/A</v>
      </c>
      <c r="BD1100" t="e">
        <f>IF(Z1100=BC1100,"OK")</f>
        <v>#N/A</v>
      </c>
      <c r="BE1100">
        <v>0.17899999999999999</v>
      </c>
      <c r="BF1100">
        <v>1.7200000000000001E-4</v>
      </c>
      <c r="BG1100">
        <v>135</v>
      </c>
      <c r="BH1100">
        <v>87</v>
      </c>
      <c r="BI1100">
        <v>89</v>
      </c>
      <c r="BJ1100">
        <v>0.89500000000000002</v>
      </c>
      <c r="BK1100">
        <v>1.0449999999999999E-3</v>
      </c>
      <c r="BN1100" s="183"/>
    </row>
    <row r="1101" spans="1:66" ht="25.5" x14ac:dyDescent="0.25">
      <c r="A1101" s="1"/>
      <c r="B1101" s="94">
        <v>1095</v>
      </c>
      <c r="C1101" s="43">
        <v>1070579</v>
      </c>
      <c r="D1101" s="25">
        <v>1015033</v>
      </c>
      <c r="E1101" s="30" t="s">
        <v>5440</v>
      </c>
      <c r="F1101" s="151" t="s">
        <v>21</v>
      </c>
      <c r="G1101" s="28"/>
      <c r="H1101" s="46" t="str">
        <f>IFERROR(IFERROR(IF(SEARCH("Usystems",$E1101)&gt;0,"Usystems"),IF(SEARCH("RIIFO",$E1101)&gt;0,"RIIFO","Uponor")),"Uponor")</f>
        <v>Uponor</v>
      </c>
      <c r="I1101" s="25">
        <f>IFERROR(MID($D1101,1,7)+0,"")</f>
        <v>1015033</v>
      </c>
      <c r="J1101" s="25" t="str">
        <f>IFERROR(MID($D1101,10,7)+0,"")</f>
        <v/>
      </c>
      <c r="K1101" s="25" t="str">
        <f>IFERROR(MID($D1101,19,7)+0,"")</f>
        <v/>
      </c>
      <c r="L1101" s="25" t="str">
        <f>IFERROR(MID($D1101,28,7)+0,"")</f>
        <v/>
      </c>
      <c r="M1101" s="25" t="str">
        <f>IF(IFERROR(MID($Q1101,1,7)+0,"")&lt;1130000,IF(INDEX(C:C,MATCH(LEFT(Q1101,7)+0,I:I,0))&lt;1130000,"",INDEX(C:C,MATCH(LEFT(Q1101,7)+0,I:I,0))),IFERROR(MID($Q1101,1,7)+0,""))</f>
        <v/>
      </c>
      <c r="N1101" s="25" t="str">
        <f>IF(IFERROR(MID($Q1101,10,7)+0,"")&lt;1130000,"",IFERROR(MID($Q1101,10,7)+0,""))</f>
        <v/>
      </c>
      <c r="O1101" s="25" t="str">
        <f>IF(IFERROR(MID($Q1101,19,7)+0,"")&lt;1130000,"",IFERROR(MID($Q1101,19,7)+0,""))</f>
        <v/>
      </c>
      <c r="P1101" s="25" t="str">
        <f>IF(M1101="","",IF(N1101="",M1101,M1101&amp;", "&amp;N1101))</f>
        <v/>
      </c>
      <c r="Q1101" s="25"/>
      <c r="R1101" s="25"/>
      <c r="S1101" s="35" t="s">
        <v>34</v>
      </c>
      <c r="T1101" s="25" t="s">
        <v>36</v>
      </c>
      <c r="U1101" s="185">
        <v>5300</v>
      </c>
      <c r="V1101" s="188">
        <v>5300</v>
      </c>
      <c r="W1101" s="189">
        <v>5300</v>
      </c>
      <c r="X1101" s="31">
        <v>5300</v>
      </c>
      <c r="Y1101" s="90">
        <f>IFERROR(ROUND(X1101/W1101-1,2),"")</f>
        <v>0</v>
      </c>
      <c r="Z1101" s="31">
        <f>IF(OR(S1101="VLD MLC components",S1101="VLD MLC pipes",S1101="VLD PEX components",S1101="VLD PEX pipes",S1101="VLD PHC components",S1101="VLD PHC pipes",S1101="Controls VLD"),"По запросу",X1101)</f>
        <v>5300</v>
      </c>
      <c r="AA1101" s="63">
        <f>ROUND(X1101/1.2,3)</f>
        <v>4416.6670000000004</v>
      </c>
      <c r="AB1101" s="23">
        <v>4416.6670000000004</v>
      </c>
      <c r="AC1101" s="190">
        <f>IFERROR(ROUND(AA1101/AB1101-1,2),"")</f>
        <v>0</v>
      </c>
      <c r="AD1101" s="25">
        <v>0.251</v>
      </c>
      <c r="AE1101" s="25">
        <v>2.52E-4</v>
      </c>
      <c r="AF1101" s="25">
        <v>0</v>
      </c>
      <c r="AG1101" s="25" t="s">
        <v>22</v>
      </c>
      <c r="AH1101" s="25">
        <v>0</v>
      </c>
      <c r="AI1101" s="25">
        <v>0</v>
      </c>
      <c r="AJ1101" s="25" t="s">
        <v>20</v>
      </c>
      <c r="AK1101" s="42" t="s">
        <v>19</v>
      </c>
      <c r="AL1101" s="25" t="s">
        <v>20</v>
      </c>
      <c r="AM1101" s="25">
        <v>5</v>
      </c>
      <c r="AN1101" s="25">
        <v>176</v>
      </c>
      <c r="AO1101" s="25">
        <v>135</v>
      </c>
      <c r="AP1101" s="25">
        <v>89</v>
      </c>
      <c r="AQ1101" s="25">
        <v>1.2549999999999999</v>
      </c>
      <c r="AR1101" s="94">
        <v>2.1150000000000001E-3</v>
      </c>
      <c r="AS1101" s="157" t="s">
        <v>22</v>
      </c>
      <c r="AT1101" s="93">
        <v>43515</v>
      </c>
      <c r="AU1101" s="92" t="s">
        <v>22</v>
      </c>
      <c r="AV1101" s="91" t="s">
        <v>48</v>
      </c>
      <c r="AW1101" s="92" t="s">
        <v>48</v>
      </c>
      <c r="AX1101" s="92" t="s">
        <v>48</v>
      </c>
      <c r="AY1101" s="91" t="s">
        <v>152</v>
      </c>
      <c r="AZ1101" s="23"/>
      <c r="BA1101" s="25">
        <v>0</v>
      </c>
      <c r="BB1101" t="s">
        <v>48</v>
      </c>
      <c r="BC1101" t="e">
        <v>#N/A</v>
      </c>
      <c r="BD1101" t="e">
        <f>IF(Z1101=BC1101,"OK")</f>
        <v>#N/A</v>
      </c>
      <c r="BE1101">
        <v>0.251</v>
      </c>
      <c r="BF1101">
        <v>2.52E-4</v>
      </c>
      <c r="BG1101">
        <v>176</v>
      </c>
      <c r="BH1101">
        <v>135</v>
      </c>
      <c r="BI1101">
        <v>89</v>
      </c>
      <c r="BJ1101">
        <v>1.2549999999999999</v>
      </c>
      <c r="BK1101">
        <v>2.1150000000000001E-3</v>
      </c>
      <c r="BN1101" s="183"/>
    </row>
    <row r="1102" spans="1:66" ht="38.25" x14ac:dyDescent="0.25">
      <c r="A1102" s="1"/>
      <c r="B1102" s="94">
        <v>1096</v>
      </c>
      <c r="C1102" s="43">
        <v>1070580</v>
      </c>
      <c r="D1102" s="25">
        <v>1015053</v>
      </c>
      <c r="E1102" s="30" t="s">
        <v>5439</v>
      </c>
      <c r="F1102" s="151" t="s">
        <v>757</v>
      </c>
      <c r="G1102" s="41" t="s">
        <v>29</v>
      </c>
      <c r="H1102" s="46" t="str">
        <f>IFERROR(IFERROR(IF(SEARCH("Usystems",$E1102)&gt;0,"Usystems"),IF(SEARCH("RIIFO",$E1102)&gt;0,"RIIFO","Uponor")),"Uponor")</f>
        <v>Uponor</v>
      </c>
      <c r="I1102" s="25">
        <f>IFERROR(MID($D1102,1,7)+0,"")</f>
        <v>1015053</v>
      </c>
      <c r="J1102" s="25" t="str">
        <f>IFERROR(MID($D1102,10,7)+0,"")</f>
        <v/>
      </c>
      <c r="K1102" s="25" t="str">
        <f>IFERROR(MID($D1102,19,7)+0,"")</f>
        <v/>
      </c>
      <c r="L1102" s="25" t="str">
        <f>IFERROR(MID($D1102,28,7)+0,"")</f>
        <v/>
      </c>
      <c r="M1102" s="25">
        <f>IF(IFERROR(MID($Q1102,1,7)+0,"")&lt;1130000,IF(INDEX(C:C,MATCH(LEFT(Q1102,7)+0,I:I,0))&lt;1130000,"",INDEX(C:C,MATCH(LEFT(Q1102,7)+0,I:I,0))),IFERROR(MID($Q1102,1,7)+0,""))</f>
        <v>1237105</v>
      </c>
      <c r="N1102" s="25" t="str">
        <f>IF(IFERROR(MID($Q1102,10,7)+0,"")&lt;1130000,"",IFERROR(MID($Q1102,10,7)+0,""))</f>
        <v/>
      </c>
      <c r="O1102" s="25" t="str">
        <f>IF(IFERROR(MID($Q1102,19,7)+0,"")&lt;1130000,"",IFERROR(MID($Q1102,19,7)+0,""))</f>
        <v/>
      </c>
      <c r="P1102" s="25">
        <f>IF(M1102="","",IF(N1102="",M1102,M1102&amp;", "&amp;N1102))</f>
        <v>1237105</v>
      </c>
      <c r="Q1102" s="25">
        <v>1237105</v>
      </c>
      <c r="R1102" s="25"/>
      <c r="S1102" s="35" t="s">
        <v>34</v>
      </c>
      <c r="T1102" s="25" t="s">
        <v>36</v>
      </c>
      <c r="U1102" s="185">
        <v>5300</v>
      </c>
      <c r="V1102" s="188">
        <v>5300</v>
      </c>
      <c r="W1102" s="189">
        <v>5300</v>
      </c>
      <c r="X1102" s="31">
        <v>5300</v>
      </c>
      <c r="Y1102" s="90">
        <f>IFERROR(ROUND(X1102/W1102-1,2),"")</f>
        <v>0</v>
      </c>
      <c r="Z1102" s="31">
        <f>IF(OR(S1102="VLD MLC components",S1102="VLD MLC pipes",S1102="VLD PEX components",S1102="VLD PEX pipes",S1102="VLD PHC components",S1102="VLD PHC pipes",S1102="Controls VLD"),"По запросу",X1102)</f>
        <v>5300</v>
      </c>
      <c r="AA1102" s="63">
        <f>ROUND(X1102/1.2,3)</f>
        <v>4416.6670000000004</v>
      </c>
      <c r="AB1102" s="23">
        <v>4416.6670000000004</v>
      </c>
      <c r="AC1102" s="190">
        <f>IFERROR(ROUND(AA1102/AB1102-1,2),"")</f>
        <v>0</v>
      </c>
      <c r="AD1102" s="25">
        <v>0.22500000000000001</v>
      </c>
      <c r="AE1102" s="25">
        <v>2.0799999999999999E-4</v>
      </c>
      <c r="AF1102" s="25">
        <v>19</v>
      </c>
      <c r="AG1102" s="25">
        <v>19</v>
      </c>
      <c r="AH1102" s="25">
        <v>19</v>
      </c>
      <c r="AI1102" s="25">
        <v>19</v>
      </c>
      <c r="AJ1102" s="25" t="s">
        <v>20</v>
      </c>
      <c r="AK1102" s="22" t="s">
        <v>20</v>
      </c>
      <c r="AL1102" s="25" t="s">
        <v>20</v>
      </c>
      <c r="AM1102" s="25">
        <v>5</v>
      </c>
      <c r="AN1102" s="25">
        <v>176</v>
      </c>
      <c r="AO1102" s="25">
        <v>135</v>
      </c>
      <c r="AP1102" s="25">
        <v>89</v>
      </c>
      <c r="AQ1102" s="25">
        <v>1.125</v>
      </c>
      <c r="AR1102" s="94">
        <v>2.1150000000000001E-3</v>
      </c>
      <c r="AS1102" s="157">
        <v>19</v>
      </c>
      <c r="AT1102" s="93">
        <v>43515</v>
      </c>
      <c r="AU1102" s="92" t="s">
        <v>22</v>
      </c>
      <c r="AV1102" s="91" t="s">
        <v>152</v>
      </c>
      <c r="AW1102" s="92" t="s">
        <v>152</v>
      </c>
      <c r="AX1102" s="92" t="s">
        <v>48</v>
      </c>
      <c r="AY1102" s="91" t="s">
        <v>152</v>
      </c>
      <c r="AZ1102" s="23"/>
      <c r="BA1102" s="25" t="s">
        <v>5435</v>
      </c>
      <c r="BB1102" t="s">
        <v>25</v>
      </c>
      <c r="BC1102">
        <v>5300</v>
      </c>
      <c r="BD1102" t="str">
        <f>IF(Z1102=BC1102,"OK")</f>
        <v>OK</v>
      </c>
      <c r="BE1102">
        <v>0.22500000000000001</v>
      </c>
      <c r="BF1102">
        <v>2.0799999999999999E-4</v>
      </c>
      <c r="BG1102">
        <v>176</v>
      </c>
      <c r="BH1102">
        <v>135</v>
      </c>
      <c r="BI1102">
        <v>89</v>
      </c>
      <c r="BJ1102">
        <v>1.125</v>
      </c>
      <c r="BK1102">
        <v>2.1150000000000001E-3</v>
      </c>
      <c r="BN1102" s="183"/>
    </row>
    <row r="1103" spans="1:66" ht="38.25" x14ac:dyDescent="0.25">
      <c r="A1103" s="1"/>
      <c r="B1103" s="94">
        <v>1097</v>
      </c>
      <c r="C1103" s="43">
        <v>1070581</v>
      </c>
      <c r="D1103" s="25">
        <v>1015060</v>
      </c>
      <c r="E1103" s="30" t="s">
        <v>5438</v>
      </c>
      <c r="F1103" s="151" t="s">
        <v>757</v>
      </c>
      <c r="G1103" s="41" t="s">
        <v>29</v>
      </c>
      <c r="H1103" s="46" t="str">
        <f>IFERROR(IFERROR(IF(SEARCH("Usystems",$E1103)&gt;0,"Usystems"),IF(SEARCH("RIIFO",$E1103)&gt;0,"RIIFO","Uponor")),"Uponor")</f>
        <v>Uponor</v>
      </c>
      <c r="I1103" s="25">
        <f>IFERROR(MID($D1103,1,7)+0,"")</f>
        <v>1015060</v>
      </c>
      <c r="J1103" s="25" t="str">
        <f>IFERROR(MID($D1103,10,7)+0,"")</f>
        <v/>
      </c>
      <c r="K1103" s="25" t="str">
        <f>IFERROR(MID($D1103,19,7)+0,"")</f>
        <v/>
      </c>
      <c r="L1103" s="25" t="str">
        <f>IFERROR(MID($D1103,28,7)+0,"")</f>
        <v/>
      </c>
      <c r="M1103" s="25">
        <f>IF(IFERROR(MID($Q1103,1,7)+0,"")&lt;1130000,IF(INDEX(C:C,MATCH(LEFT(Q1103,7)+0,I:I,0))&lt;1130000,"",INDEX(C:C,MATCH(LEFT(Q1103,7)+0,I:I,0))),IFERROR(MID($Q1103,1,7)+0,""))</f>
        <v>1237106</v>
      </c>
      <c r="N1103" s="25" t="str">
        <f>IF(IFERROR(MID($Q1103,10,7)+0,"")&lt;1130000,"",IFERROR(MID($Q1103,10,7)+0,""))</f>
        <v/>
      </c>
      <c r="O1103" s="25" t="str">
        <f>IF(IFERROR(MID($Q1103,19,7)+0,"")&lt;1130000,"",IFERROR(MID($Q1103,19,7)+0,""))</f>
        <v/>
      </c>
      <c r="P1103" s="25">
        <f>IF(M1103="","",IF(N1103="",M1103,M1103&amp;", "&amp;N1103))</f>
        <v>1237106</v>
      </c>
      <c r="Q1103" s="25">
        <v>1237106</v>
      </c>
      <c r="R1103" s="25"/>
      <c r="S1103" s="35" t="s">
        <v>34</v>
      </c>
      <c r="T1103" s="25" t="s">
        <v>36</v>
      </c>
      <c r="U1103" s="185">
        <v>5300</v>
      </c>
      <c r="V1103" s="188">
        <v>5300</v>
      </c>
      <c r="W1103" s="189">
        <v>5300</v>
      </c>
      <c r="X1103" s="31">
        <v>5300</v>
      </c>
      <c r="Y1103" s="90">
        <f>IFERROR(ROUND(X1103/W1103-1,2),"")</f>
        <v>0</v>
      </c>
      <c r="Z1103" s="31">
        <f>IF(OR(S1103="VLD MLC components",S1103="VLD MLC pipes",S1103="VLD PEX components",S1103="VLD PEX pipes",S1103="VLD PHC components",S1103="VLD PHC pipes",S1103="Controls VLD"),"По запросу",X1103)</f>
        <v>5300</v>
      </c>
      <c r="AA1103" s="63">
        <f>ROUND(X1103/1.2,3)</f>
        <v>4416.6670000000004</v>
      </c>
      <c r="AB1103" s="23">
        <v>4416.6670000000004</v>
      </c>
      <c r="AC1103" s="190">
        <f>IFERROR(ROUND(AA1103/AB1103-1,2),"")</f>
        <v>0</v>
      </c>
      <c r="AD1103" s="25">
        <v>0.24099999999999999</v>
      </c>
      <c r="AE1103" s="25">
        <v>2.23E-4</v>
      </c>
      <c r="AF1103" s="25">
        <v>0</v>
      </c>
      <c r="AG1103" s="25" t="s">
        <v>22</v>
      </c>
      <c r="AH1103" s="25">
        <v>0</v>
      </c>
      <c r="AI1103" s="25">
        <v>0</v>
      </c>
      <c r="AJ1103" s="25" t="s">
        <v>20</v>
      </c>
      <c r="AK1103" s="42" t="s">
        <v>19</v>
      </c>
      <c r="AL1103" s="25" t="s">
        <v>20</v>
      </c>
      <c r="AM1103" s="25">
        <v>5</v>
      </c>
      <c r="AN1103" s="25">
        <v>176</v>
      </c>
      <c r="AO1103" s="25">
        <v>135</v>
      </c>
      <c r="AP1103" s="25">
        <v>89</v>
      </c>
      <c r="AQ1103" s="25">
        <v>1.2050000000000001</v>
      </c>
      <c r="AR1103" s="94">
        <v>2.1150000000000001E-3</v>
      </c>
      <c r="AS1103" s="157">
        <v>8</v>
      </c>
      <c r="AT1103" s="93">
        <v>43515</v>
      </c>
      <c r="AU1103" s="92" t="s">
        <v>22</v>
      </c>
      <c r="AV1103" s="91" t="s">
        <v>152</v>
      </c>
      <c r="AW1103" s="92" t="s">
        <v>152</v>
      </c>
      <c r="AX1103" s="92" t="s">
        <v>48</v>
      </c>
      <c r="AY1103" s="91" t="s">
        <v>152</v>
      </c>
      <c r="AZ1103" s="23"/>
      <c r="BA1103" s="25" t="s">
        <v>5435</v>
      </c>
      <c r="BB1103" t="s">
        <v>25</v>
      </c>
      <c r="BC1103" t="e">
        <v>#N/A</v>
      </c>
      <c r="BD1103" t="e">
        <f>IF(Z1103=BC1103,"OK")</f>
        <v>#N/A</v>
      </c>
      <c r="BE1103">
        <v>0.24099999999999999</v>
      </c>
      <c r="BF1103">
        <v>2.23E-4</v>
      </c>
      <c r="BG1103">
        <v>176</v>
      </c>
      <c r="BH1103">
        <v>135</v>
      </c>
      <c r="BI1103">
        <v>89</v>
      </c>
      <c r="BJ1103">
        <v>1.2050000000000001</v>
      </c>
      <c r="BK1103">
        <v>2.1150000000000001E-3</v>
      </c>
      <c r="BN1103" s="183"/>
    </row>
    <row r="1104" spans="1:66" ht="38.25" x14ac:dyDescent="0.25">
      <c r="A1104" s="1"/>
      <c r="B1104" s="94">
        <v>1098</v>
      </c>
      <c r="C1104" s="43">
        <v>1070582</v>
      </c>
      <c r="D1104" s="25">
        <v>1015064</v>
      </c>
      <c r="E1104" s="30" t="s">
        <v>5437</v>
      </c>
      <c r="F1104" s="151" t="s">
        <v>757</v>
      </c>
      <c r="G1104" s="41" t="s">
        <v>29</v>
      </c>
      <c r="H1104" s="46" t="str">
        <f>IFERROR(IFERROR(IF(SEARCH("Usystems",$E1104)&gt;0,"Usystems"),IF(SEARCH("RIIFO",$E1104)&gt;0,"RIIFO","Uponor")),"Uponor")</f>
        <v>Uponor</v>
      </c>
      <c r="I1104" s="25">
        <f>IFERROR(MID($D1104,1,7)+0,"")</f>
        <v>1015064</v>
      </c>
      <c r="J1104" s="25" t="str">
        <f>IFERROR(MID($D1104,10,7)+0,"")</f>
        <v/>
      </c>
      <c r="K1104" s="25" t="str">
        <f>IFERROR(MID($D1104,19,7)+0,"")</f>
        <v/>
      </c>
      <c r="L1104" s="25" t="str">
        <f>IFERROR(MID($D1104,28,7)+0,"")</f>
        <v/>
      </c>
      <c r="M1104" s="25">
        <f>IF(IFERROR(MID($Q1104,1,7)+0,"")&lt;1130000,IF(INDEX(C:C,MATCH(LEFT(Q1104,7)+0,I:I,0))&lt;1130000,"",INDEX(C:C,MATCH(LEFT(Q1104,7)+0,I:I,0))),IFERROR(MID($Q1104,1,7)+0,""))</f>
        <v>1237107</v>
      </c>
      <c r="N1104" s="25" t="str">
        <f>IF(IFERROR(MID($Q1104,10,7)+0,"")&lt;1130000,"",IFERROR(MID($Q1104,10,7)+0,""))</f>
        <v/>
      </c>
      <c r="O1104" s="25" t="str">
        <f>IF(IFERROR(MID($Q1104,19,7)+0,"")&lt;1130000,"",IFERROR(MID($Q1104,19,7)+0,""))</f>
        <v/>
      </c>
      <c r="P1104" s="25">
        <f>IF(M1104="","",IF(N1104="",M1104,M1104&amp;", "&amp;N1104))</f>
        <v>1237107</v>
      </c>
      <c r="Q1104" s="25">
        <v>1237107</v>
      </c>
      <c r="R1104" s="25"/>
      <c r="S1104" s="35" t="s">
        <v>34</v>
      </c>
      <c r="T1104" s="25" t="s">
        <v>36</v>
      </c>
      <c r="U1104" s="185">
        <v>5300</v>
      </c>
      <c r="V1104" s="188">
        <v>5300</v>
      </c>
      <c r="W1104" s="189">
        <v>5300</v>
      </c>
      <c r="X1104" s="31">
        <v>5300</v>
      </c>
      <c r="Y1104" s="90">
        <f>IFERROR(ROUND(X1104/W1104-1,2),"")</f>
        <v>0</v>
      </c>
      <c r="Z1104" s="31">
        <f>IF(OR(S1104="VLD MLC components",S1104="VLD MLC pipes",S1104="VLD PEX components",S1104="VLD PEX pipes",S1104="VLD PHC components",S1104="VLD PHC pipes",S1104="Controls VLD"),"По запросу",X1104)</f>
        <v>5300</v>
      </c>
      <c r="AA1104" s="63">
        <f>ROUND(X1104/1.2,3)</f>
        <v>4416.6670000000004</v>
      </c>
      <c r="AB1104" s="23">
        <v>4416.6670000000004</v>
      </c>
      <c r="AC1104" s="190">
        <f>IFERROR(ROUND(AA1104/AB1104-1,2),"")</f>
        <v>0</v>
      </c>
      <c r="AD1104" s="25">
        <v>0.26400000000000001</v>
      </c>
      <c r="AE1104" s="25">
        <v>2.6200000000000003E-4</v>
      </c>
      <c r="AF1104" s="25">
        <v>15</v>
      </c>
      <c r="AG1104" s="25">
        <v>15</v>
      </c>
      <c r="AH1104" s="25">
        <v>15</v>
      </c>
      <c r="AI1104" s="25">
        <v>15</v>
      </c>
      <c r="AJ1104" s="25" t="s">
        <v>20</v>
      </c>
      <c r="AK1104" s="22" t="s">
        <v>20</v>
      </c>
      <c r="AL1104" s="25" t="s">
        <v>20</v>
      </c>
      <c r="AM1104" s="25">
        <v>5</v>
      </c>
      <c r="AN1104" s="25">
        <v>176</v>
      </c>
      <c r="AO1104" s="25">
        <v>135</v>
      </c>
      <c r="AP1104" s="25">
        <v>89</v>
      </c>
      <c r="AQ1104" s="25">
        <v>1.32</v>
      </c>
      <c r="AR1104" s="94">
        <v>2.1150000000000001E-3</v>
      </c>
      <c r="AS1104" s="157">
        <v>15</v>
      </c>
      <c r="AT1104" s="93">
        <v>43515</v>
      </c>
      <c r="AU1104" s="92" t="s">
        <v>22</v>
      </c>
      <c r="AV1104" s="91" t="s">
        <v>152</v>
      </c>
      <c r="AW1104" s="92" t="s">
        <v>152</v>
      </c>
      <c r="AX1104" s="92" t="s">
        <v>48</v>
      </c>
      <c r="AY1104" s="91" t="s">
        <v>152</v>
      </c>
      <c r="AZ1104" s="23"/>
      <c r="BA1104" s="25" t="s">
        <v>5435</v>
      </c>
      <c r="BB1104" t="s">
        <v>25</v>
      </c>
      <c r="BC1104">
        <v>5300</v>
      </c>
      <c r="BD1104" t="str">
        <f>IF(Z1104=BC1104,"OK")</f>
        <v>OK</v>
      </c>
      <c r="BE1104">
        <v>0.26400000000000001</v>
      </c>
      <c r="BF1104">
        <v>2.6200000000000003E-4</v>
      </c>
      <c r="BG1104">
        <v>176</v>
      </c>
      <c r="BH1104">
        <v>135</v>
      </c>
      <c r="BI1104">
        <v>89</v>
      </c>
      <c r="BJ1104">
        <v>1.32</v>
      </c>
      <c r="BK1104">
        <v>2.1150000000000001E-3</v>
      </c>
      <c r="BN1104" s="183"/>
    </row>
    <row r="1105" spans="1:66" ht="38.25" x14ac:dyDescent="0.25">
      <c r="A1105" s="1"/>
      <c r="B1105" s="94">
        <v>1099</v>
      </c>
      <c r="C1105" s="43">
        <v>1070583</v>
      </c>
      <c r="D1105" s="25">
        <v>1015068</v>
      </c>
      <c r="E1105" s="30" t="s">
        <v>5436</v>
      </c>
      <c r="F1105" s="151" t="s">
        <v>757</v>
      </c>
      <c r="G1105" s="41" t="s">
        <v>29</v>
      </c>
      <c r="H1105" s="46" t="str">
        <f>IFERROR(IFERROR(IF(SEARCH("Usystems",$E1105)&gt;0,"Usystems"),IF(SEARCH("RIIFO",$E1105)&gt;0,"RIIFO","Uponor")),"Uponor")</f>
        <v>Uponor</v>
      </c>
      <c r="I1105" s="25">
        <f>IFERROR(MID($D1105,1,7)+0,"")</f>
        <v>1015068</v>
      </c>
      <c r="J1105" s="25" t="str">
        <f>IFERROR(MID($D1105,10,7)+0,"")</f>
        <v/>
      </c>
      <c r="K1105" s="25" t="str">
        <f>IFERROR(MID($D1105,19,7)+0,"")</f>
        <v/>
      </c>
      <c r="L1105" s="25" t="str">
        <f>IFERROR(MID($D1105,28,7)+0,"")</f>
        <v/>
      </c>
      <c r="M1105" s="25">
        <f>IF(IFERROR(MID($Q1105,1,7)+0,"")&lt;1130000,IF(INDEX(C:C,MATCH(LEFT(Q1105,7)+0,I:I,0))&lt;1130000,"",INDEX(C:C,MATCH(LEFT(Q1105,7)+0,I:I,0))),IFERROR(MID($Q1105,1,7)+0,""))</f>
        <v>1237108</v>
      </c>
      <c r="N1105" s="25" t="str">
        <f>IF(IFERROR(MID($Q1105,10,7)+0,"")&lt;1130000,"",IFERROR(MID($Q1105,10,7)+0,""))</f>
        <v/>
      </c>
      <c r="O1105" s="25" t="str">
        <f>IF(IFERROR(MID($Q1105,19,7)+0,"")&lt;1130000,"",IFERROR(MID($Q1105,19,7)+0,""))</f>
        <v/>
      </c>
      <c r="P1105" s="25">
        <f>IF(M1105="","",IF(N1105="",M1105,M1105&amp;", "&amp;N1105))</f>
        <v>1237108</v>
      </c>
      <c r="Q1105" s="25">
        <v>1237108</v>
      </c>
      <c r="R1105" s="25"/>
      <c r="S1105" s="35" t="s">
        <v>34</v>
      </c>
      <c r="T1105" s="25" t="s">
        <v>36</v>
      </c>
      <c r="U1105" s="185">
        <v>5300</v>
      </c>
      <c r="V1105" s="188">
        <v>5300</v>
      </c>
      <c r="W1105" s="189">
        <v>5300</v>
      </c>
      <c r="X1105" s="31">
        <v>5300</v>
      </c>
      <c r="Y1105" s="90">
        <f>IFERROR(ROUND(X1105/W1105-1,2),"")</f>
        <v>0</v>
      </c>
      <c r="Z1105" s="31">
        <f>IF(OR(S1105="VLD MLC components",S1105="VLD MLC pipes",S1105="VLD PEX components",S1105="VLD PEX pipes",S1105="VLD PHC components",S1105="VLD PHC pipes",S1105="Controls VLD"),"По запросу",X1105)</f>
        <v>5300</v>
      </c>
      <c r="AA1105" s="63">
        <f>ROUND(X1105/1.2,3)</f>
        <v>4416.6670000000004</v>
      </c>
      <c r="AB1105" s="23">
        <v>4416.6670000000004</v>
      </c>
      <c r="AC1105" s="190">
        <f>IFERROR(ROUND(AA1105/AB1105-1,2),"")</f>
        <v>0</v>
      </c>
      <c r="AD1105" s="25">
        <v>0.27800000000000002</v>
      </c>
      <c r="AE1105" s="25">
        <v>2.6200000000000003E-4</v>
      </c>
      <c r="AF1105" s="25">
        <v>5</v>
      </c>
      <c r="AG1105" s="25">
        <v>5</v>
      </c>
      <c r="AH1105" s="25">
        <v>5</v>
      </c>
      <c r="AI1105" s="25">
        <v>5</v>
      </c>
      <c r="AJ1105" s="25" t="s">
        <v>20</v>
      </c>
      <c r="AK1105" s="22" t="s">
        <v>20</v>
      </c>
      <c r="AL1105" s="25" t="s">
        <v>20</v>
      </c>
      <c r="AM1105" s="25">
        <v>5</v>
      </c>
      <c r="AN1105" s="25">
        <v>176</v>
      </c>
      <c r="AO1105" s="25">
        <v>135</v>
      </c>
      <c r="AP1105" s="25">
        <v>89</v>
      </c>
      <c r="AQ1105" s="25">
        <v>1.39</v>
      </c>
      <c r="AR1105" s="94">
        <v>2.1150000000000001E-3</v>
      </c>
      <c r="AS1105" s="157">
        <v>5</v>
      </c>
      <c r="AT1105" s="93">
        <v>43515</v>
      </c>
      <c r="AU1105" s="92" t="s">
        <v>22</v>
      </c>
      <c r="AV1105" s="91" t="s">
        <v>152</v>
      </c>
      <c r="AW1105" s="92" t="s">
        <v>152</v>
      </c>
      <c r="AX1105" s="92" t="s">
        <v>48</v>
      </c>
      <c r="AY1105" s="91" t="s">
        <v>152</v>
      </c>
      <c r="AZ1105" s="23"/>
      <c r="BA1105" s="25" t="s">
        <v>5435</v>
      </c>
      <c r="BB1105" t="s">
        <v>25</v>
      </c>
      <c r="BC1105">
        <v>5300</v>
      </c>
      <c r="BD1105" t="str">
        <f>IF(Z1105=BC1105,"OK")</f>
        <v>OK</v>
      </c>
      <c r="BE1105">
        <v>0.27800000000000002</v>
      </c>
      <c r="BF1105">
        <v>2.6200000000000003E-4</v>
      </c>
      <c r="BG1105">
        <v>176</v>
      </c>
      <c r="BH1105">
        <v>135</v>
      </c>
      <c r="BI1105">
        <v>89</v>
      </c>
      <c r="BJ1105">
        <v>1.39</v>
      </c>
      <c r="BK1105">
        <v>2.1150000000000001E-3</v>
      </c>
      <c r="BN1105" s="183"/>
    </row>
    <row r="1106" spans="1:66" ht="25.5" x14ac:dyDescent="0.25">
      <c r="A1106" s="1"/>
      <c r="B1106" s="94">
        <v>1100</v>
      </c>
      <c r="C1106" s="43">
        <v>1046916</v>
      </c>
      <c r="D1106" s="37">
        <v>1015096</v>
      </c>
      <c r="E1106" s="36" t="s">
        <v>5434</v>
      </c>
      <c r="F1106" s="151" t="s">
        <v>26</v>
      </c>
      <c r="G1106" s="41" t="s">
        <v>585</v>
      </c>
      <c r="H1106" s="46" t="str">
        <f>IFERROR(IFERROR(IF(SEARCH("Usystems",$E1106)&gt;0,"Usystems"),IF(SEARCH("RIIFO",$E1106)&gt;0,"RIIFO","Uponor")),"Uponor")</f>
        <v>Uponor</v>
      </c>
      <c r="I1106" s="25">
        <f>IFERROR(MID($D1106,1,7)+0,"")</f>
        <v>1015096</v>
      </c>
      <c r="J1106" s="25" t="str">
        <f>IFERROR(MID($D1106,10,7)+0,"")</f>
        <v/>
      </c>
      <c r="K1106" s="25" t="str">
        <f>IFERROR(MID($D1106,19,7)+0,"")</f>
        <v/>
      </c>
      <c r="L1106" s="25" t="str">
        <f>IFERROR(MID($D1106,28,7)+0,"")</f>
        <v/>
      </c>
      <c r="M1106" s="25" t="str">
        <f>IF(IFERROR(MID($Q1106,1,7)+0,"")&lt;1130000,IF(INDEX(C:C,MATCH(LEFT(Q1106,7)+0,I:I,0))&lt;1130000,"",INDEX(C:C,MATCH(LEFT(Q1106,7)+0,I:I,0))),IFERROR(MID($Q1106,1,7)+0,""))</f>
        <v/>
      </c>
      <c r="N1106" s="25" t="str">
        <f>IF(IFERROR(MID($Q1106,10,7)+0,"")&lt;1130000,"",IFERROR(MID($Q1106,10,7)+0,""))</f>
        <v/>
      </c>
      <c r="O1106" s="25" t="str">
        <f>IF(IFERROR(MID($Q1106,19,7)+0,"")&lt;1130000,"",IFERROR(MID($Q1106,19,7)+0,""))</f>
        <v/>
      </c>
      <c r="P1106" s="25" t="str">
        <f>IF(M1106="","",IF(N1106="",M1106,M1106&amp;", "&amp;N1106))</f>
        <v/>
      </c>
      <c r="Q1106" s="25"/>
      <c r="R1106" s="44"/>
      <c r="S1106" s="35" t="s">
        <v>34</v>
      </c>
      <c r="T1106" s="25" t="s">
        <v>36</v>
      </c>
      <c r="U1106" s="185">
        <v>9323</v>
      </c>
      <c r="V1106" s="188">
        <v>9323</v>
      </c>
      <c r="W1106" s="189">
        <v>9323</v>
      </c>
      <c r="X1106" s="31">
        <v>9323</v>
      </c>
      <c r="Y1106" s="90">
        <f>IFERROR(ROUND(X1106/W1106-1,2),"")</f>
        <v>0</v>
      </c>
      <c r="Z1106" s="31">
        <f>IF(OR(S1106="VLD MLC components",S1106="VLD MLC pipes",S1106="VLD PEX components",S1106="VLD PEX pipes",S1106="VLD PHC components",S1106="VLD PHC pipes",S1106="Controls VLD"),"По запросу",X1106)</f>
        <v>9323</v>
      </c>
      <c r="AA1106" s="63">
        <f>ROUND(X1106/1.2,3)</f>
        <v>7769.1670000000004</v>
      </c>
      <c r="AB1106" s="23">
        <v>7769.1670000000004</v>
      </c>
      <c r="AC1106" s="190">
        <f>IFERROR(ROUND(AA1106/AB1106-1,2),"")</f>
        <v>0</v>
      </c>
      <c r="AD1106" s="25">
        <v>0.44600000000000001</v>
      </c>
      <c r="AE1106" s="25">
        <v>7.6999999999999996E-4</v>
      </c>
      <c r="AF1106" s="25">
        <v>10</v>
      </c>
      <c r="AG1106" s="25">
        <v>2</v>
      </c>
      <c r="AH1106" s="25">
        <v>2</v>
      </c>
      <c r="AI1106" s="25">
        <v>2</v>
      </c>
      <c r="AJ1106" s="25" t="s">
        <v>20</v>
      </c>
      <c r="AK1106" s="22" t="s">
        <v>20</v>
      </c>
      <c r="AL1106" s="25" t="s">
        <v>20</v>
      </c>
      <c r="AM1106" s="25">
        <v>5</v>
      </c>
      <c r="AN1106" s="25">
        <v>200</v>
      </c>
      <c r="AO1106" s="25">
        <v>175</v>
      </c>
      <c r="AP1106" s="25">
        <v>110</v>
      </c>
      <c r="AQ1106" s="25">
        <v>2.23</v>
      </c>
      <c r="AR1106" s="94">
        <v>3.8500000000000001E-3</v>
      </c>
      <c r="AS1106" s="157">
        <v>2</v>
      </c>
      <c r="AT1106" s="93" t="s">
        <v>22</v>
      </c>
      <c r="AU1106" s="92" t="s">
        <v>22</v>
      </c>
      <c r="AV1106" s="91" t="s">
        <v>152</v>
      </c>
      <c r="AW1106" s="92" t="s">
        <v>152</v>
      </c>
      <c r="AX1106" s="92" t="s">
        <v>48</v>
      </c>
      <c r="AY1106" s="91" t="s">
        <v>152</v>
      </c>
      <c r="AZ1106" s="23"/>
      <c r="BA1106" s="25" t="s">
        <v>5409</v>
      </c>
      <c r="BB1106" t="s">
        <v>25</v>
      </c>
      <c r="BC1106" t="e">
        <v>#N/A</v>
      </c>
      <c r="BD1106" t="e">
        <f>IF(Z1106=BC1106,"OK")</f>
        <v>#N/A</v>
      </c>
      <c r="BE1106">
        <v>0.44600000000000001</v>
      </c>
      <c r="BF1106">
        <v>7.6999999999999996E-4</v>
      </c>
      <c r="BG1106">
        <v>200</v>
      </c>
      <c r="BH1106">
        <v>175</v>
      </c>
      <c r="BI1106">
        <v>110</v>
      </c>
      <c r="BJ1106">
        <v>2.23</v>
      </c>
      <c r="BK1106">
        <v>3.8500000000000001E-3</v>
      </c>
      <c r="BN1106" s="183"/>
    </row>
    <row r="1107" spans="1:66" ht="25.5" x14ac:dyDescent="0.25">
      <c r="A1107" s="1"/>
      <c r="B1107" s="94">
        <v>1101</v>
      </c>
      <c r="C1107" s="43">
        <v>1046917</v>
      </c>
      <c r="D1107" s="37">
        <v>1015100</v>
      </c>
      <c r="E1107" s="36" t="s">
        <v>5433</v>
      </c>
      <c r="F1107" s="151" t="s">
        <v>26</v>
      </c>
      <c r="G1107" s="41" t="s">
        <v>585</v>
      </c>
      <c r="H1107" s="46" t="str">
        <f>IFERROR(IFERROR(IF(SEARCH("Usystems",$E1107)&gt;0,"Usystems"),IF(SEARCH("RIIFO",$E1107)&gt;0,"RIIFO","Uponor")),"Uponor")</f>
        <v>Uponor</v>
      </c>
      <c r="I1107" s="25">
        <f>IFERROR(MID($D1107,1,7)+0,"")</f>
        <v>1015100</v>
      </c>
      <c r="J1107" s="25" t="str">
        <f>IFERROR(MID($D1107,10,7)+0,"")</f>
        <v/>
      </c>
      <c r="K1107" s="25" t="str">
        <f>IFERROR(MID($D1107,19,7)+0,"")</f>
        <v/>
      </c>
      <c r="L1107" s="25" t="str">
        <f>IFERROR(MID($D1107,28,7)+0,"")</f>
        <v/>
      </c>
      <c r="M1107" s="25" t="str">
        <f>IF(IFERROR(MID($Q1107,1,7)+0,"")&lt;1130000,IF(INDEX(C:C,MATCH(LEFT(Q1107,7)+0,I:I,0))&lt;1130000,"",INDEX(C:C,MATCH(LEFT(Q1107,7)+0,I:I,0))),IFERROR(MID($Q1107,1,7)+0,""))</f>
        <v/>
      </c>
      <c r="N1107" s="25" t="str">
        <f>IF(IFERROR(MID($Q1107,10,7)+0,"")&lt;1130000,"",IFERROR(MID($Q1107,10,7)+0,""))</f>
        <v/>
      </c>
      <c r="O1107" s="25" t="str">
        <f>IF(IFERROR(MID($Q1107,19,7)+0,"")&lt;1130000,"",IFERROR(MID($Q1107,19,7)+0,""))</f>
        <v/>
      </c>
      <c r="P1107" s="25" t="str">
        <f>IF(M1107="","",IF(N1107="",M1107,M1107&amp;", "&amp;N1107))</f>
        <v/>
      </c>
      <c r="Q1107" s="25"/>
      <c r="R1107" s="44"/>
      <c r="S1107" s="35" t="s">
        <v>34</v>
      </c>
      <c r="T1107" s="25" t="s">
        <v>36</v>
      </c>
      <c r="U1107" s="185">
        <v>9323</v>
      </c>
      <c r="V1107" s="188">
        <v>9323</v>
      </c>
      <c r="W1107" s="189">
        <v>9323</v>
      </c>
      <c r="X1107" s="31">
        <v>9323</v>
      </c>
      <c r="Y1107" s="90">
        <f>IFERROR(ROUND(X1107/W1107-1,2),"")</f>
        <v>0</v>
      </c>
      <c r="Z1107" s="31">
        <f>IF(OR(S1107="VLD MLC components",S1107="VLD MLC pipes",S1107="VLD PEX components",S1107="VLD PEX pipes",S1107="VLD PHC components",S1107="VLD PHC pipes",S1107="Controls VLD"),"По запросу",X1107)</f>
        <v>9323</v>
      </c>
      <c r="AA1107" s="63">
        <f>ROUND(X1107/1.2,3)</f>
        <v>7769.1670000000004</v>
      </c>
      <c r="AB1107" s="23">
        <v>7769.1670000000004</v>
      </c>
      <c r="AC1107" s="190">
        <f>IFERROR(ROUND(AA1107/AB1107-1,2),"")</f>
        <v>0</v>
      </c>
      <c r="AD1107" s="25">
        <v>0.44</v>
      </c>
      <c r="AE1107" s="25">
        <v>7.94E-4</v>
      </c>
      <c r="AF1107" s="25">
        <v>5</v>
      </c>
      <c r="AG1107" s="25">
        <v>5</v>
      </c>
      <c r="AH1107" s="25">
        <v>5</v>
      </c>
      <c r="AI1107" s="25">
        <v>5</v>
      </c>
      <c r="AJ1107" s="25" t="s">
        <v>20</v>
      </c>
      <c r="AK1107" s="22" t="s">
        <v>20</v>
      </c>
      <c r="AL1107" s="25" t="s">
        <v>20</v>
      </c>
      <c r="AM1107" s="25">
        <v>5</v>
      </c>
      <c r="AN1107" s="25">
        <v>205</v>
      </c>
      <c r="AO1107" s="25">
        <v>176</v>
      </c>
      <c r="AP1107" s="25">
        <v>110</v>
      </c>
      <c r="AQ1107" s="25">
        <v>2.2000000000000002</v>
      </c>
      <c r="AR1107" s="94">
        <v>3.9690000000000003E-3</v>
      </c>
      <c r="AS1107" s="157">
        <v>5</v>
      </c>
      <c r="AT1107" s="93" t="s">
        <v>22</v>
      </c>
      <c r="AU1107" s="92" t="s">
        <v>22</v>
      </c>
      <c r="AV1107" s="91" t="s">
        <v>152</v>
      </c>
      <c r="AW1107" s="92" t="s">
        <v>152</v>
      </c>
      <c r="AX1107" s="92" t="s">
        <v>48</v>
      </c>
      <c r="AY1107" s="91" t="s">
        <v>152</v>
      </c>
      <c r="AZ1107" s="23"/>
      <c r="BA1107" s="25" t="s">
        <v>5409</v>
      </c>
      <c r="BB1107" t="s">
        <v>25</v>
      </c>
      <c r="BC1107">
        <v>9323</v>
      </c>
      <c r="BD1107" t="str">
        <f>IF(Z1107=BC1107,"OK")</f>
        <v>OK</v>
      </c>
      <c r="BE1107">
        <v>0.44</v>
      </c>
      <c r="BF1107">
        <v>7.94E-4</v>
      </c>
      <c r="BG1107">
        <v>205</v>
      </c>
      <c r="BH1107">
        <v>176</v>
      </c>
      <c r="BI1107">
        <v>110</v>
      </c>
      <c r="BJ1107">
        <v>2.2000000000000002</v>
      </c>
      <c r="BK1107">
        <v>3.9690000000000003E-3</v>
      </c>
      <c r="BN1107" s="183"/>
    </row>
    <row r="1108" spans="1:66" ht="25.5" x14ac:dyDescent="0.25">
      <c r="A1108" s="1"/>
      <c r="B1108" s="94">
        <v>1102</v>
      </c>
      <c r="C1108" s="43">
        <v>1046918</v>
      </c>
      <c r="D1108" s="37">
        <v>1015103</v>
      </c>
      <c r="E1108" s="36" t="s">
        <v>5432</v>
      </c>
      <c r="F1108" s="151" t="s">
        <v>26</v>
      </c>
      <c r="G1108" s="34"/>
      <c r="H1108" s="46" t="str">
        <f>IFERROR(IFERROR(IF(SEARCH("Usystems",$E1108)&gt;0,"Usystems"),IF(SEARCH("RIIFO",$E1108)&gt;0,"RIIFO","Uponor")),"Uponor")</f>
        <v>Uponor</v>
      </c>
      <c r="I1108" s="25">
        <f>IFERROR(MID($D1108,1,7)+0,"")</f>
        <v>1015103</v>
      </c>
      <c r="J1108" s="25" t="str">
        <f>IFERROR(MID($D1108,10,7)+0,"")</f>
        <v/>
      </c>
      <c r="K1108" s="25" t="str">
        <f>IFERROR(MID($D1108,19,7)+0,"")</f>
        <v/>
      </c>
      <c r="L1108" s="25" t="str">
        <f>IFERROR(MID($D1108,28,7)+0,"")</f>
        <v/>
      </c>
      <c r="M1108" s="25" t="str">
        <f>IF(IFERROR(MID($Q1108,1,7)+0,"")&lt;1130000,IF(INDEX(C:C,MATCH(LEFT(Q1108,7)+0,I:I,0))&lt;1130000,"",INDEX(C:C,MATCH(LEFT(Q1108,7)+0,I:I,0))),IFERROR(MID($Q1108,1,7)+0,""))</f>
        <v/>
      </c>
      <c r="N1108" s="25" t="str">
        <f>IF(IFERROR(MID($Q1108,10,7)+0,"")&lt;1130000,"",IFERROR(MID($Q1108,10,7)+0,""))</f>
        <v/>
      </c>
      <c r="O1108" s="25" t="str">
        <f>IF(IFERROR(MID($Q1108,19,7)+0,"")&lt;1130000,"",IFERROR(MID($Q1108,19,7)+0,""))</f>
        <v/>
      </c>
      <c r="P1108" s="25" t="str">
        <f>IF(M1108="","",IF(N1108="",M1108,M1108&amp;", "&amp;N1108))</f>
        <v/>
      </c>
      <c r="Q1108" s="25"/>
      <c r="R1108" s="44"/>
      <c r="S1108" s="35" t="s">
        <v>34</v>
      </c>
      <c r="T1108" s="25" t="s">
        <v>36</v>
      </c>
      <c r="U1108" s="185">
        <v>9323</v>
      </c>
      <c r="V1108" s="188">
        <v>9323</v>
      </c>
      <c r="W1108" s="189">
        <v>9323</v>
      </c>
      <c r="X1108" s="31">
        <v>9323</v>
      </c>
      <c r="Y1108" s="90">
        <f>IFERROR(ROUND(X1108/W1108-1,2),"")</f>
        <v>0</v>
      </c>
      <c r="Z1108" s="31">
        <f>IF(OR(S1108="VLD MLC components",S1108="VLD MLC pipes",S1108="VLD PEX components",S1108="VLD PEX pipes",S1108="VLD PHC components",S1108="VLD PHC pipes",S1108="Controls VLD"),"По запросу",X1108)</f>
        <v>9323</v>
      </c>
      <c r="AA1108" s="63">
        <f>ROUND(X1108/1.2,3)</f>
        <v>7769.1670000000004</v>
      </c>
      <c r="AB1108" s="23">
        <v>7769.1670000000004</v>
      </c>
      <c r="AC1108" s="190">
        <f>IFERROR(ROUND(AA1108/AB1108-1,2),"")</f>
        <v>0</v>
      </c>
      <c r="AD1108" s="25">
        <v>0.51</v>
      </c>
      <c r="AE1108" s="25">
        <v>1.4519999999999999E-3</v>
      </c>
      <c r="AF1108" s="25">
        <v>0</v>
      </c>
      <c r="AG1108" s="25" t="s">
        <v>22</v>
      </c>
      <c r="AH1108" s="25">
        <v>0</v>
      </c>
      <c r="AI1108" s="25">
        <v>0</v>
      </c>
      <c r="AJ1108" s="25" t="s">
        <v>20</v>
      </c>
      <c r="AK1108" s="42" t="s">
        <v>19</v>
      </c>
      <c r="AL1108" s="25" t="s">
        <v>20</v>
      </c>
      <c r="AM1108" s="25">
        <v>5</v>
      </c>
      <c r="AN1108" s="25">
        <v>240</v>
      </c>
      <c r="AO1108" s="25">
        <v>178</v>
      </c>
      <c r="AP1108" s="25">
        <v>170</v>
      </c>
      <c r="AQ1108" s="25">
        <v>2.5499999999999998</v>
      </c>
      <c r="AR1108" s="94">
        <v>7.2620000000000002E-3</v>
      </c>
      <c r="AS1108" s="157" t="s">
        <v>22</v>
      </c>
      <c r="AT1108" s="93" t="s">
        <v>22</v>
      </c>
      <c r="AU1108" s="92" t="s">
        <v>22</v>
      </c>
      <c r="AV1108" s="91" t="s">
        <v>48</v>
      </c>
      <c r="AW1108" s="92" t="s">
        <v>48</v>
      </c>
      <c r="AX1108" s="92" t="s">
        <v>48</v>
      </c>
      <c r="AY1108" s="91" t="s">
        <v>152</v>
      </c>
      <c r="AZ1108" s="23"/>
      <c r="BA1108" s="25">
        <v>0</v>
      </c>
      <c r="BB1108" t="s">
        <v>48</v>
      </c>
      <c r="BC1108" t="e">
        <v>#N/A</v>
      </c>
      <c r="BD1108" t="e">
        <f>IF(Z1108=BC1108,"OK")</f>
        <v>#N/A</v>
      </c>
      <c r="BE1108">
        <v>0.51</v>
      </c>
      <c r="BF1108">
        <v>1.4519999999999999E-3</v>
      </c>
      <c r="BG1108">
        <v>240</v>
      </c>
      <c r="BH1108">
        <v>178</v>
      </c>
      <c r="BI1108">
        <v>170</v>
      </c>
      <c r="BJ1108">
        <v>2.5499999999999998</v>
      </c>
      <c r="BK1108">
        <v>7.2620000000000002E-3</v>
      </c>
      <c r="BN1108" s="183"/>
    </row>
    <row r="1109" spans="1:66" ht="25.5" x14ac:dyDescent="0.25">
      <c r="A1109" s="1"/>
      <c r="B1109" s="94">
        <v>1103</v>
      </c>
      <c r="C1109" s="43">
        <v>1046919</v>
      </c>
      <c r="D1109" s="37">
        <v>1015107</v>
      </c>
      <c r="E1109" s="36" t="s">
        <v>5431</v>
      </c>
      <c r="F1109" s="151" t="s">
        <v>26</v>
      </c>
      <c r="G1109" s="41" t="s">
        <v>585</v>
      </c>
      <c r="H1109" s="46" t="str">
        <f>IFERROR(IFERROR(IF(SEARCH("Usystems",$E1109)&gt;0,"Usystems"),IF(SEARCH("RIIFO",$E1109)&gt;0,"RIIFO","Uponor")),"Uponor")</f>
        <v>Uponor</v>
      </c>
      <c r="I1109" s="25">
        <f>IFERROR(MID($D1109,1,7)+0,"")</f>
        <v>1015107</v>
      </c>
      <c r="J1109" s="25" t="str">
        <f>IFERROR(MID($D1109,10,7)+0,"")</f>
        <v/>
      </c>
      <c r="K1109" s="25" t="str">
        <f>IFERROR(MID($D1109,19,7)+0,"")</f>
        <v/>
      </c>
      <c r="L1109" s="25" t="str">
        <f>IFERROR(MID($D1109,28,7)+0,"")</f>
        <v/>
      </c>
      <c r="M1109" s="25" t="str">
        <f>IF(IFERROR(MID($Q1109,1,7)+0,"")&lt;1130000,IF(INDEX(C:C,MATCH(LEFT(Q1109,7)+0,I:I,0))&lt;1130000,"",INDEX(C:C,MATCH(LEFT(Q1109,7)+0,I:I,0))),IFERROR(MID($Q1109,1,7)+0,""))</f>
        <v/>
      </c>
      <c r="N1109" s="25" t="str">
        <f>IF(IFERROR(MID($Q1109,10,7)+0,"")&lt;1130000,"",IFERROR(MID($Q1109,10,7)+0,""))</f>
        <v/>
      </c>
      <c r="O1109" s="25" t="str">
        <f>IF(IFERROR(MID($Q1109,19,7)+0,"")&lt;1130000,"",IFERROR(MID($Q1109,19,7)+0,""))</f>
        <v/>
      </c>
      <c r="P1109" s="25" t="str">
        <f>IF(M1109="","",IF(N1109="",M1109,M1109&amp;", "&amp;N1109))</f>
        <v/>
      </c>
      <c r="Q1109" s="25"/>
      <c r="R1109" s="44"/>
      <c r="S1109" s="35" t="s">
        <v>34</v>
      </c>
      <c r="T1109" s="25" t="s">
        <v>36</v>
      </c>
      <c r="U1109" s="185">
        <v>9323</v>
      </c>
      <c r="V1109" s="188">
        <v>9323</v>
      </c>
      <c r="W1109" s="189">
        <v>9323</v>
      </c>
      <c r="X1109" s="31">
        <v>9323</v>
      </c>
      <c r="Y1109" s="90">
        <f>IFERROR(ROUND(X1109/W1109-1,2),"")</f>
        <v>0</v>
      </c>
      <c r="Z1109" s="31">
        <f>IF(OR(S1109="VLD MLC components",S1109="VLD MLC pipes",S1109="VLD PEX components",S1109="VLD PEX pipes",S1109="VLD PHC components",S1109="VLD PHC pipes",S1109="Controls VLD"),"По запросу",X1109)</f>
        <v>9323</v>
      </c>
      <c r="AA1109" s="63">
        <f>ROUND(X1109/1.2,3)</f>
        <v>7769.1670000000004</v>
      </c>
      <c r="AB1109" s="23">
        <v>7769.1670000000004</v>
      </c>
      <c r="AC1109" s="190">
        <f>IFERROR(ROUND(AA1109/AB1109-1,2),"")</f>
        <v>0</v>
      </c>
      <c r="AD1109" s="25">
        <v>0.49</v>
      </c>
      <c r="AE1109" s="25">
        <v>7.9299999999999998E-4</v>
      </c>
      <c r="AF1109" s="25">
        <v>5</v>
      </c>
      <c r="AG1109" s="25">
        <v>5</v>
      </c>
      <c r="AH1109" s="25">
        <v>5</v>
      </c>
      <c r="AI1109" s="25">
        <v>5</v>
      </c>
      <c r="AJ1109" s="25" t="s">
        <v>20</v>
      </c>
      <c r="AK1109" s="22" t="s">
        <v>20</v>
      </c>
      <c r="AL1109" s="25" t="s">
        <v>20</v>
      </c>
      <c r="AM1109" s="25">
        <v>5</v>
      </c>
      <c r="AN1109" s="25">
        <v>200</v>
      </c>
      <c r="AO1109" s="25">
        <v>177</v>
      </c>
      <c r="AP1109" s="25">
        <v>112</v>
      </c>
      <c r="AQ1109" s="25">
        <v>2.4500000000000002</v>
      </c>
      <c r="AR1109" s="94">
        <v>3.9649999999999998E-3</v>
      </c>
      <c r="AS1109" s="157">
        <v>5</v>
      </c>
      <c r="AT1109" s="93" t="s">
        <v>22</v>
      </c>
      <c r="AU1109" s="92" t="s">
        <v>22</v>
      </c>
      <c r="AV1109" s="91" t="s">
        <v>152</v>
      </c>
      <c r="AW1109" s="92" t="s">
        <v>152</v>
      </c>
      <c r="AX1109" s="92" t="s">
        <v>48</v>
      </c>
      <c r="AY1109" s="91" t="s">
        <v>152</v>
      </c>
      <c r="AZ1109" s="23"/>
      <c r="BA1109" s="25" t="s">
        <v>5409</v>
      </c>
      <c r="BB1109" t="s">
        <v>25</v>
      </c>
      <c r="BC1109">
        <v>9323</v>
      </c>
      <c r="BD1109" t="str">
        <f>IF(Z1109=BC1109,"OK")</f>
        <v>OK</v>
      </c>
      <c r="BE1109">
        <v>0.49</v>
      </c>
      <c r="BF1109">
        <v>7.9299999999999998E-4</v>
      </c>
      <c r="BG1109">
        <v>200</v>
      </c>
      <c r="BH1109">
        <v>177</v>
      </c>
      <c r="BI1109">
        <v>112</v>
      </c>
      <c r="BJ1109">
        <v>2.4500000000000002</v>
      </c>
      <c r="BK1109">
        <v>3.9649999999999998E-3</v>
      </c>
      <c r="BN1109" s="183"/>
    </row>
    <row r="1110" spans="1:66" ht="25.5" x14ac:dyDescent="0.25">
      <c r="A1110" s="1"/>
      <c r="B1110" s="94">
        <v>1104</v>
      </c>
      <c r="C1110" s="43">
        <v>1046920</v>
      </c>
      <c r="D1110" s="37">
        <v>1015111</v>
      </c>
      <c r="E1110" s="36" t="s">
        <v>5430</v>
      </c>
      <c r="F1110" s="151" t="s">
        <v>26</v>
      </c>
      <c r="G1110" s="34"/>
      <c r="H1110" s="46" t="str">
        <f>IFERROR(IFERROR(IF(SEARCH("Usystems",$E1110)&gt;0,"Usystems"),IF(SEARCH("RIIFO",$E1110)&gt;0,"RIIFO","Uponor")),"Uponor")</f>
        <v>Uponor</v>
      </c>
      <c r="I1110" s="25">
        <f>IFERROR(MID($D1110,1,7)+0,"")</f>
        <v>1015111</v>
      </c>
      <c r="J1110" s="25" t="str">
        <f>IFERROR(MID($D1110,10,7)+0,"")</f>
        <v/>
      </c>
      <c r="K1110" s="25" t="str">
        <f>IFERROR(MID($D1110,19,7)+0,"")</f>
        <v/>
      </c>
      <c r="L1110" s="25" t="str">
        <f>IFERROR(MID($D1110,28,7)+0,"")</f>
        <v/>
      </c>
      <c r="M1110" s="25" t="str">
        <f>IF(IFERROR(MID($Q1110,1,7)+0,"")&lt;1130000,IF(INDEX(C:C,MATCH(LEFT(Q1110,7)+0,I:I,0))&lt;1130000,"",INDEX(C:C,MATCH(LEFT(Q1110,7)+0,I:I,0))),IFERROR(MID($Q1110,1,7)+0,""))</f>
        <v/>
      </c>
      <c r="N1110" s="25" t="str">
        <f>IF(IFERROR(MID($Q1110,10,7)+0,"")&lt;1130000,"",IFERROR(MID($Q1110,10,7)+0,""))</f>
        <v/>
      </c>
      <c r="O1110" s="25" t="str">
        <f>IF(IFERROR(MID($Q1110,19,7)+0,"")&lt;1130000,"",IFERROR(MID($Q1110,19,7)+0,""))</f>
        <v/>
      </c>
      <c r="P1110" s="25" t="str">
        <f>IF(M1110="","",IF(N1110="",M1110,M1110&amp;", "&amp;N1110))</f>
        <v/>
      </c>
      <c r="Q1110" s="25"/>
      <c r="R1110" s="44"/>
      <c r="S1110" s="35" t="s">
        <v>34</v>
      </c>
      <c r="T1110" s="25" t="s">
        <v>36</v>
      </c>
      <c r="U1110" s="185">
        <v>9323</v>
      </c>
      <c r="V1110" s="188">
        <v>9323</v>
      </c>
      <c r="W1110" s="189">
        <v>9323</v>
      </c>
      <c r="X1110" s="31">
        <v>9323</v>
      </c>
      <c r="Y1110" s="90">
        <f>IFERROR(ROUND(X1110/W1110-1,2),"")</f>
        <v>0</v>
      </c>
      <c r="Z1110" s="31">
        <f>IF(OR(S1110="VLD MLC components",S1110="VLD MLC pipes",S1110="VLD PEX components",S1110="VLD PEX pipes",S1110="VLD PHC components",S1110="VLD PHC pipes",S1110="Controls VLD"),"По запросу",X1110)</f>
        <v>9323</v>
      </c>
      <c r="AA1110" s="63">
        <f>ROUND(X1110/1.2,3)</f>
        <v>7769.1670000000004</v>
      </c>
      <c r="AB1110" s="23">
        <v>7769.1670000000004</v>
      </c>
      <c r="AC1110" s="190">
        <f>IFERROR(ROUND(AA1110/AB1110-1,2),"")</f>
        <v>0</v>
      </c>
      <c r="AD1110" s="25">
        <v>0.54700000000000004</v>
      </c>
      <c r="AE1110" s="25">
        <v>7.8899999999999999E-4</v>
      </c>
      <c r="AF1110" s="25">
        <v>0</v>
      </c>
      <c r="AG1110" s="25" t="s">
        <v>22</v>
      </c>
      <c r="AH1110" s="25">
        <v>0</v>
      </c>
      <c r="AI1110" s="25">
        <v>0</v>
      </c>
      <c r="AJ1110" s="25" t="s">
        <v>20</v>
      </c>
      <c r="AK1110" s="42" t="s">
        <v>19</v>
      </c>
      <c r="AL1110" s="25" t="s">
        <v>20</v>
      </c>
      <c r="AM1110" s="25">
        <v>5</v>
      </c>
      <c r="AN1110" s="25">
        <v>175</v>
      </c>
      <c r="AO1110" s="25">
        <v>205</v>
      </c>
      <c r="AP1110" s="25">
        <v>110</v>
      </c>
      <c r="AQ1110" s="25">
        <v>2.7349999999999999</v>
      </c>
      <c r="AR1110" s="94">
        <v>3.9459999999999999E-3</v>
      </c>
      <c r="AS1110" s="157" t="s">
        <v>22</v>
      </c>
      <c r="AT1110" s="93" t="s">
        <v>22</v>
      </c>
      <c r="AU1110" s="92" t="s">
        <v>22</v>
      </c>
      <c r="AV1110" s="91" t="s">
        <v>48</v>
      </c>
      <c r="AW1110" s="92" t="s">
        <v>48</v>
      </c>
      <c r="AX1110" s="92" t="s">
        <v>48</v>
      </c>
      <c r="AY1110" s="91" t="s">
        <v>152</v>
      </c>
      <c r="AZ1110" s="23"/>
      <c r="BA1110" s="25">
        <v>0</v>
      </c>
      <c r="BB1110" t="s">
        <v>48</v>
      </c>
      <c r="BC1110" t="e">
        <v>#N/A</v>
      </c>
      <c r="BD1110" t="e">
        <f>IF(Z1110=BC1110,"OK")</f>
        <v>#N/A</v>
      </c>
      <c r="BE1110">
        <v>0.54700000000000004</v>
      </c>
      <c r="BF1110">
        <v>7.8899999999999999E-4</v>
      </c>
      <c r="BG1110">
        <v>175</v>
      </c>
      <c r="BH1110">
        <v>205</v>
      </c>
      <c r="BI1110">
        <v>110</v>
      </c>
      <c r="BJ1110">
        <v>2.7349999999999999</v>
      </c>
      <c r="BK1110">
        <v>3.9459999999999999E-3</v>
      </c>
      <c r="BN1110" s="183"/>
    </row>
    <row r="1111" spans="1:66" ht="25.5" x14ac:dyDescent="0.25">
      <c r="A1111" s="1"/>
      <c r="B1111" s="94">
        <v>1105</v>
      </c>
      <c r="C1111" s="43">
        <v>1046924</v>
      </c>
      <c r="D1111" s="37">
        <v>1015131</v>
      </c>
      <c r="E1111" s="36" t="s">
        <v>5429</v>
      </c>
      <c r="F1111" s="151" t="s">
        <v>26</v>
      </c>
      <c r="G1111" s="41" t="s">
        <v>585</v>
      </c>
      <c r="H1111" s="46" t="str">
        <f>IFERROR(IFERROR(IF(SEARCH("Usystems",$E1111)&gt;0,"Usystems"),IF(SEARCH("RIIFO",$E1111)&gt;0,"RIIFO","Uponor")),"Uponor")</f>
        <v>Uponor</v>
      </c>
      <c r="I1111" s="25">
        <f>IFERROR(MID($D1111,1,7)+0,"")</f>
        <v>1015131</v>
      </c>
      <c r="J1111" s="25" t="str">
        <f>IFERROR(MID($D1111,10,7)+0,"")</f>
        <v/>
      </c>
      <c r="K1111" s="25" t="str">
        <f>IFERROR(MID($D1111,19,7)+0,"")</f>
        <v/>
      </c>
      <c r="L1111" s="25" t="str">
        <f>IFERROR(MID($D1111,28,7)+0,"")</f>
        <v/>
      </c>
      <c r="M1111" s="25" t="str">
        <f>IF(IFERROR(MID($Q1111,1,7)+0,"")&lt;1130000,IF(INDEX(C:C,MATCH(LEFT(Q1111,7)+0,I:I,0))&lt;1130000,"",INDEX(C:C,MATCH(LEFT(Q1111,7)+0,I:I,0))),IFERROR(MID($Q1111,1,7)+0,""))</f>
        <v/>
      </c>
      <c r="N1111" s="25" t="str">
        <f>IF(IFERROR(MID($Q1111,10,7)+0,"")&lt;1130000,"",IFERROR(MID($Q1111,10,7)+0,""))</f>
        <v/>
      </c>
      <c r="O1111" s="25" t="str">
        <f>IF(IFERROR(MID($Q1111,19,7)+0,"")&lt;1130000,"",IFERROR(MID($Q1111,19,7)+0,""))</f>
        <v/>
      </c>
      <c r="P1111" s="25" t="str">
        <f>IF(M1111="","",IF(N1111="",M1111,M1111&amp;", "&amp;N1111))</f>
        <v/>
      </c>
      <c r="Q1111" s="44" t="s">
        <v>22</v>
      </c>
      <c r="R1111" s="44"/>
      <c r="S1111" s="35" t="s">
        <v>5049</v>
      </c>
      <c r="T1111" s="25" t="s">
        <v>36</v>
      </c>
      <c r="U1111" s="185">
        <v>9693</v>
      </c>
      <c r="V1111" s="188">
        <v>9693</v>
      </c>
      <c r="W1111" s="189">
        <v>9693</v>
      </c>
      <c r="X1111" s="31">
        <v>9693</v>
      </c>
      <c r="Y1111" s="90">
        <f>IFERROR(ROUND(X1111/W1111-1,2),"")</f>
        <v>0</v>
      </c>
      <c r="Z1111" s="31" t="str">
        <f>IF(OR(S1111="VLD MLC components",S1111="VLD MLC pipes",S1111="VLD PEX components",S1111="VLD PEX pipes",S1111="VLD PHC components",S1111="VLD PHC pipes",S1111="Controls VLD"),"По запросу",X1111)</f>
        <v>По запросу</v>
      </c>
      <c r="AA1111" s="63">
        <f>ROUND(X1111/1.2,3)</f>
        <v>8077.5</v>
      </c>
      <c r="AB1111" s="23">
        <v>8077.5</v>
      </c>
      <c r="AC1111" s="190">
        <f>IFERROR(ROUND(AA1111/AB1111-1,2),"")</f>
        <v>0</v>
      </c>
      <c r="AD1111" s="25">
        <v>0.61499999999999999</v>
      </c>
      <c r="AE1111" s="25">
        <v>1.3320000000000001E-3</v>
      </c>
      <c r="AF1111" s="25">
        <v>3</v>
      </c>
      <c r="AG1111" s="25">
        <v>3</v>
      </c>
      <c r="AH1111" s="25">
        <v>3</v>
      </c>
      <c r="AI1111" s="25">
        <v>3</v>
      </c>
      <c r="AJ1111" s="25" t="s">
        <v>20</v>
      </c>
      <c r="AK1111" s="22" t="s">
        <v>20</v>
      </c>
      <c r="AL1111" s="25" t="s">
        <v>20</v>
      </c>
      <c r="AM1111" s="25">
        <v>3</v>
      </c>
      <c r="AN1111" s="25">
        <v>203</v>
      </c>
      <c r="AO1111" s="25">
        <v>179</v>
      </c>
      <c r="AP1111" s="25">
        <v>110</v>
      </c>
      <c r="AQ1111" s="25">
        <v>1.845</v>
      </c>
      <c r="AR1111" s="94">
        <v>3.9969999999999997E-3</v>
      </c>
      <c r="AS1111" s="157">
        <v>3</v>
      </c>
      <c r="AT1111" s="93" t="s">
        <v>22</v>
      </c>
      <c r="AU1111" s="92" t="s">
        <v>22</v>
      </c>
      <c r="AV1111" s="91" t="s">
        <v>152</v>
      </c>
      <c r="AW1111" s="92" t="s">
        <v>152</v>
      </c>
      <c r="AX1111" s="92" t="s">
        <v>48</v>
      </c>
      <c r="AY1111" s="91" t="s">
        <v>152</v>
      </c>
      <c r="AZ1111" s="23"/>
      <c r="BA1111" s="25" t="s">
        <v>5406</v>
      </c>
      <c r="BB1111" t="s">
        <v>25</v>
      </c>
      <c r="BC1111" t="s">
        <v>2629</v>
      </c>
      <c r="BD1111" t="str">
        <f>IF(Z1111=BC1111,"OK")</f>
        <v>OK</v>
      </c>
      <c r="BE1111">
        <v>0.61499999999999999</v>
      </c>
      <c r="BF1111">
        <v>1.3320000000000001E-3</v>
      </c>
      <c r="BG1111">
        <v>203</v>
      </c>
      <c r="BH1111">
        <v>179</v>
      </c>
      <c r="BI1111">
        <v>110</v>
      </c>
      <c r="BJ1111">
        <v>1.845</v>
      </c>
      <c r="BK1111">
        <v>3.9969999999999997E-3</v>
      </c>
      <c r="BN1111" s="183"/>
    </row>
    <row r="1112" spans="1:66" ht="25.5" x14ac:dyDescent="0.25">
      <c r="A1112" s="1"/>
      <c r="B1112" s="94">
        <v>1106</v>
      </c>
      <c r="C1112" s="43">
        <v>1046925</v>
      </c>
      <c r="D1112" s="37">
        <v>1015134</v>
      </c>
      <c r="E1112" s="36" t="s">
        <v>5428</v>
      </c>
      <c r="F1112" s="151" t="s">
        <v>26</v>
      </c>
      <c r="G1112" s="41" t="s">
        <v>585</v>
      </c>
      <c r="H1112" s="46" t="str">
        <f>IFERROR(IFERROR(IF(SEARCH("Usystems",$E1112)&gt;0,"Usystems"),IF(SEARCH("RIIFO",$E1112)&gt;0,"RIIFO","Uponor")),"Uponor")</f>
        <v>Uponor</v>
      </c>
      <c r="I1112" s="25">
        <f>IFERROR(MID($D1112,1,7)+0,"")</f>
        <v>1015134</v>
      </c>
      <c r="J1112" s="25" t="str">
        <f>IFERROR(MID($D1112,10,7)+0,"")</f>
        <v/>
      </c>
      <c r="K1112" s="25" t="str">
        <f>IFERROR(MID($D1112,19,7)+0,"")</f>
        <v/>
      </c>
      <c r="L1112" s="25" t="str">
        <f>IFERROR(MID($D1112,28,7)+0,"")</f>
        <v/>
      </c>
      <c r="M1112" s="25" t="str">
        <f>IF(IFERROR(MID($Q1112,1,7)+0,"")&lt;1130000,IF(INDEX(C:C,MATCH(LEFT(Q1112,7)+0,I:I,0))&lt;1130000,"",INDEX(C:C,MATCH(LEFT(Q1112,7)+0,I:I,0))),IFERROR(MID($Q1112,1,7)+0,""))</f>
        <v/>
      </c>
      <c r="N1112" s="25" t="str">
        <f>IF(IFERROR(MID($Q1112,10,7)+0,"")&lt;1130000,"",IFERROR(MID($Q1112,10,7)+0,""))</f>
        <v/>
      </c>
      <c r="O1112" s="25" t="str">
        <f>IF(IFERROR(MID($Q1112,19,7)+0,"")&lt;1130000,"",IFERROR(MID($Q1112,19,7)+0,""))</f>
        <v/>
      </c>
      <c r="P1112" s="25" t="str">
        <f>IF(M1112="","",IF(N1112="",M1112,M1112&amp;", "&amp;N1112))</f>
        <v/>
      </c>
      <c r="Q1112" s="44" t="s">
        <v>22</v>
      </c>
      <c r="R1112" s="44"/>
      <c r="S1112" s="35" t="s">
        <v>5049</v>
      </c>
      <c r="T1112" s="25" t="s">
        <v>36</v>
      </c>
      <c r="U1112" s="185">
        <v>9693</v>
      </c>
      <c r="V1112" s="188">
        <v>9990</v>
      </c>
      <c r="W1112" s="189">
        <v>9990</v>
      </c>
      <c r="X1112" s="31">
        <v>9990</v>
      </c>
      <c r="Y1112" s="90">
        <f>IFERROR(ROUND(X1112/W1112-1,2),"")</f>
        <v>0</v>
      </c>
      <c r="Z1112" s="31" t="str">
        <f>IF(OR(S1112="VLD MLC components",S1112="VLD MLC pipes",S1112="VLD PEX components",S1112="VLD PEX pipes",S1112="VLD PHC components",S1112="VLD PHC pipes",S1112="Controls VLD"),"По запросу",X1112)</f>
        <v>По запросу</v>
      </c>
      <c r="AA1112" s="63">
        <f>ROUND(X1112/1.2,3)</f>
        <v>8325</v>
      </c>
      <c r="AB1112" s="23">
        <v>8325</v>
      </c>
      <c r="AC1112" s="190">
        <f>IFERROR(ROUND(AA1112/AB1112-1,2),"")</f>
        <v>0</v>
      </c>
      <c r="AD1112" s="25">
        <v>0.64300000000000002</v>
      </c>
      <c r="AE1112" s="25">
        <v>1.323E-3</v>
      </c>
      <c r="AF1112" s="25">
        <v>3</v>
      </c>
      <c r="AG1112" s="25">
        <v>3</v>
      </c>
      <c r="AH1112" s="25">
        <v>3</v>
      </c>
      <c r="AI1112" s="25">
        <v>3</v>
      </c>
      <c r="AJ1112" s="25" t="s">
        <v>20</v>
      </c>
      <c r="AK1112" s="22" t="s">
        <v>20</v>
      </c>
      <c r="AL1112" s="25" t="s">
        <v>20</v>
      </c>
      <c r="AM1112" s="25">
        <v>3</v>
      </c>
      <c r="AN1112" s="25">
        <v>176</v>
      </c>
      <c r="AO1112" s="25">
        <v>205</v>
      </c>
      <c r="AP1112" s="25">
        <v>110</v>
      </c>
      <c r="AQ1112" s="25">
        <v>1.929</v>
      </c>
      <c r="AR1112" s="94">
        <v>3.9690000000000003E-3</v>
      </c>
      <c r="AS1112" s="157" t="s">
        <v>22</v>
      </c>
      <c r="AT1112" s="93" t="s">
        <v>22</v>
      </c>
      <c r="AU1112" s="92" t="s">
        <v>22</v>
      </c>
      <c r="AV1112" s="91" t="s">
        <v>152</v>
      </c>
      <c r="AW1112" s="92" t="s">
        <v>48</v>
      </c>
      <c r="AX1112" s="92" t="s">
        <v>48</v>
      </c>
      <c r="AY1112" s="91" t="s">
        <v>152</v>
      </c>
      <c r="AZ1112" s="23"/>
      <c r="BA1112" s="25" t="s">
        <v>5427</v>
      </c>
      <c r="BB1112" t="s">
        <v>25</v>
      </c>
      <c r="BC1112" t="s">
        <v>2629</v>
      </c>
      <c r="BD1112" t="str">
        <f>IF(Z1112=BC1112,"OK")</f>
        <v>OK</v>
      </c>
      <c r="BE1112">
        <v>0.64300000000000002</v>
      </c>
      <c r="BF1112">
        <v>1.323E-3</v>
      </c>
      <c r="BG1112">
        <v>176</v>
      </c>
      <c r="BH1112">
        <v>205</v>
      </c>
      <c r="BI1112">
        <v>110</v>
      </c>
      <c r="BJ1112">
        <v>1.929</v>
      </c>
      <c r="BK1112">
        <v>3.9690000000000003E-3</v>
      </c>
      <c r="BN1112" s="183"/>
    </row>
    <row r="1113" spans="1:66" ht="25.5" x14ac:dyDescent="0.25">
      <c r="A1113" s="1"/>
      <c r="B1113" s="94">
        <v>1107</v>
      </c>
      <c r="C1113" s="43">
        <v>1046926</v>
      </c>
      <c r="D1113" s="37">
        <v>1015138</v>
      </c>
      <c r="E1113" s="36" t="s">
        <v>5426</v>
      </c>
      <c r="F1113" s="151" t="s">
        <v>26</v>
      </c>
      <c r="G1113" s="34"/>
      <c r="H1113" s="46" t="str">
        <f>IFERROR(IFERROR(IF(SEARCH("Usystems",$E1113)&gt;0,"Usystems"),IF(SEARCH("RIIFO",$E1113)&gt;0,"RIIFO","Uponor")),"Uponor")</f>
        <v>Uponor</v>
      </c>
      <c r="I1113" s="25">
        <f>IFERROR(MID($D1113,1,7)+0,"")</f>
        <v>1015138</v>
      </c>
      <c r="J1113" s="25" t="str">
        <f>IFERROR(MID($D1113,10,7)+0,"")</f>
        <v/>
      </c>
      <c r="K1113" s="25" t="str">
        <f>IFERROR(MID($D1113,19,7)+0,"")</f>
        <v/>
      </c>
      <c r="L1113" s="25" t="str">
        <f>IFERROR(MID($D1113,28,7)+0,"")</f>
        <v/>
      </c>
      <c r="M1113" s="25" t="str">
        <f>IF(IFERROR(MID($Q1113,1,7)+0,"")&lt;1130000,IF(INDEX(C:C,MATCH(LEFT(Q1113,7)+0,I:I,0))&lt;1130000,"",INDEX(C:C,MATCH(LEFT(Q1113,7)+0,I:I,0))),IFERROR(MID($Q1113,1,7)+0,""))</f>
        <v/>
      </c>
      <c r="N1113" s="25" t="str">
        <f>IF(IFERROR(MID($Q1113,10,7)+0,"")&lt;1130000,"",IFERROR(MID($Q1113,10,7)+0,""))</f>
        <v/>
      </c>
      <c r="O1113" s="25" t="str">
        <f>IF(IFERROR(MID($Q1113,19,7)+0,"")&lt;1130000,"",IFERROR(MID($Q1113,19,7)+0,""))</f>
        <v/>
      </c>
      <c r="P1113" s="25" t="str">
        <f>IF(M1113="","",IF(N1113="",M1113,M1113&amp;", "&amp;N1113))</f>
        <v/>
      </c>
      <c r="Q1113" s="44" t="s">
        <v>22</v>
      </c>
      <c r="R1113" s="44"/>
      <c r="S1113" s="35" t="s">
        <v>5049</v>
      </c>
      <c r="T1113" s="25" t="s">
        <v>36</v>
      </c>
      <c r="U1113" s="185">
        <v>9693</v>
      </c>
      <c r="V1113" s="188">
        <v>9693</v>
      </c>
      <c r="W1113" s="189">
        <v>9693</v>
      </c>
      <c r="X1113" s="31">
        <v>9693</v>
      </c>
      <c r="Y1113" s="90">
        <f>IFERROR(ROUND(X1113/W1113-1,2),"")</f>
        <v>0</v>
      </c>
      <c r="Z1113" s="31" t="str">
        <f>IF(OR(S1113="VLD MLC components",S1113="VLD MLC pipes",S1113="VLD PEX components",S1113="VLD PEX pipes",S1113="VLD PHC components",S1113="VLD PHC pipes",S1113="Controls VLD"),"По запросу",X1113)</f>
        <v>По запросу</v>
      </c>
      <c r="AA1113" s="63">
        <f>ROUND(X1113/1.2,3)</f>
        <v>8077.5</v>
      </c>
      <c r="AB1113" s="23">
        <v>8077.5</v>
      </c>
      <c r="AC1113" s="190">
        <f>IFERROR(ROUND(AA1113/AB1113-1,2),"")</f>
        <v>0</v>
      </c>
      <c r="AD1113" s="25">
        <v>0.69899999999999995</v>
      </c>
      <c r="AE1113" s="25">
        <v>1.279E-3</v>
      </c>
      <c r="AF1113" s="25">
        <v>0</v>
      </c>
      <c r="AG1113" s="25" t="s">
        <v>22</v>
      </c>
      <c r="AH1113" s="25">
        <v>0</v>
      </c>
      <c r="AI1113" s="25">
        <v>0</v>
      </c>
      <c r="AJ1113" s="25" t="s">
        <v>20</v>
      </c>
      <c r="AK1113" s="42" t="s">
        <v>19</v>
      </c>
      <c r="AL1113" s="25" t="s">
        <v>20</v>
      </c>
      <c r="AM1113" s="25">
        <v>3</v>
      </c>
      <c r="AN1113" s="25">
        <v>203</v>
      </c>
      <c r="AO1113" s="25">
        <v>175</v>
      </c>
      <c r="AP1113" s="25">
        <v>108</v>
      </c>
      <c r="AQ1113" s="25">
        <v>2.097</v>
      </c>
      <c r="AR1113" s="94">
        <v>3.8370000000000001E-3</v>
      </c>
      <c r="AS1113" s="157" t="s">
        <v>22</v>
      </c>
      <c r="AT1113" s="93" t="s">
        <v>22</v>
      </c>
      <c r="AU1113" s="92" t="s">
        <v>22</v>
      </c>
      <c r="AV1113" s="91" t="s">
        <v>152</v>
      </c>
      <c r="AW1113" s="92" t="s">
        <v>48</v>
      </c>
      <c r="AX1113" s="92" t="s">
        <v>48</v>
      </c>
      <c r="AY1113" s="91" t="s">
        <v>152</v>
      </c>
      <c r="AZ1113" s="23"/>
      <c r="BA1113" s="25" t="s">
        <v>5406</v>
      </c>
      <c r="BB1113" t="s">
        <v>25</v>
      </c>
      <c r="BC1113" t="e">
        <v>#N/A</v>
      </c>
      <c r="BD1113" t="e">
        <f>IF(Z1113=BC1113,"OK")</f>
        <v>#N/A</v>
      </c>
      <c r="BE1113">
        <v>0.69899999999999995</v>
      </c>
      <c r="BF1113">
        <v>1.279E-3</v>
      </c>
      <c r="BG1113">
        <v>203</v>
      </c>
      <c r="BH1113">
        <v>175</v>
      </c>
      <c r="BI1113">
        <v>108</v>
      </c>
      <c r="BJ1113">
        <v>2.097</v>
      </c>
      <c r="BK1113">
        <v>3.8370000000000001E-3</v>
      </c>
      <c r="BN1113" s="183"/>
    </row>
    <row r="1114" spans="1:66" ht="25.5" x14ac:dyDescent="0.25">
      <c r="A1114" s="1"/>
      <c r="B1114" s="94">
        <v>1108</v>
      </c>
      <c r="C1114" s="43">
        <v>1046927</v>
      </c>
      <c r="D1114" s="37">
        <v>1015142</v>
      </c>
      <c r="E1114" s="27" t="s">
        <v>5425</v>
      </c>
      <c r="F1114" s="151" t="s">
        <v>21</v>
      </c>
      <c r="G1114" s="34"/>
      <c r="H1114" s="46" t="str">
        <f>IFERROR(IFERROR(IF(SEARCH("Usystems",$E1114)&gt;0,"Usystems"),IF(SEARCH("RIIFO",$E1114)&gt;0,"RIIFO","Uponor")),"Uponor")</f>
        <v>Uponor</v>
      </c>
      <c r="I1114" s="25">
        <f>IFERROR(MID($D1114,1,7)+0,"")</f>
        <v>1015142</v>
      </c>
      <c r="J1114" s="25" t="str">
        <f>IFERROR(MID($D1114,10,7)+0,"")</f>
        <v/>
      </c>
      <c r="K1114" s="25" t="str">
        <f>IFERROR(MID($D1114,19,7)+0,"")</f>
        <v/>
      </c>
      <c r="L1114" s="25" t="str">
        <f>IFERROR(MID($D1114,28,7)+0,"")</f>
        <v/>
      </c>
      <c r="M1114" s="25" t="str">
        <f>IF(IFERROR(MID($Q1114,1,7)+0,"")&lt;1130000,IF(INDEX(C:C,MATCH(LEFT(Q1114,7)+0,I:I,0))&lt;1130000,"",INDEX(C:C,MATCH(LEFT(Q1114,7)+0,I:I,0))),IFERROR(MID($Q1114,1,7)+0,""))</f>
        <v/>
      </c>
      <c r="N1114" s="25" t="str">
        <f>IF(IFERROR(MID($Q1114,10,7)+0,"")&lt;1130000,"",IFERROR(MID($Q1114,10,7)+0,""))</f>
        <v/>
      </c>
      <c r="O1114" s="25" t="str">
        <f>IF(IFERROR(MID($Q1114,19,7)+0,"")&lt;1130000,"",IFERROR(MID($Q1114,19,7)+0,""))</f>
        <v/>
      </c>
      <c r="P1114" s="25" t="str">
        <f>IF(M1114="","",IF(N1114="",M1114,M1114&amp;", "&amp;N1114))</f>
        <v/>
      </c>
      <c r="Q1114" s="44" t="s">
        <v>22</v>
      </c>
      <c r="R1114" s="44"/>
      <c r="S1114" s="35" t="s">
        <v>5049</v>
      </c>
      <c r="T1114" s="25" t="s">
        <v>36</v>
      </c>
      <c r="U1114" s="185">
        <v>9693</v>
      </c>
      <c r="V1114" s="188">
        <v>9693</v>
      </c>
      <c r="W1114" s="189">
        <v>9693</v>
      </c>
      <c r="X1114" s="31">
        <v>9693</v>
      </c>
      <c r="Y1114" s="90">
        <f>IFERROR(ROUND(X1114/W1114-1,2),"")</f>
        <v>0</v>
      </c>
      <c r="Z1114" s="31" t="str">
        <f>IF(OR(S1114="VLD MLC components",S1114="VLD MLC pipes",S1114="VLD PEX components",S1114="VLD PEX pipes",S1114="VLD PHC components",S1114="VLD PHC pipes",S1114="Controls VLD"),"По запросу",X1114)</f>
        <v>По запросу</v>
      </c>
      <c r="AA1114" s="63">
        <f>ROUND(X1114/1.2,3)</f>
        <v>8077.5</v>
      </c>
      <c r="AB1114" s="23">
        <v>8077.5</v>
      </c>
      <c r="AC1114" s="190">
        <f>IFERROR(ROUND(AA1114/AB1114-1,2),"")</f>
        <v>0</v>
      </c>
      <c r="AD1114" s="25">
        <v>0.86</v>
      </c>
      <c r="AE1114" s="25">
        <v>1.65E-3</v>
      </c>
      <c r="AF1114" s="25">
        <v>0</v>
      </c>
      <c r="AG1114" s="25" t="s">
        <v>22</v>
      </c>
      <c r="AH1114" s="25">
        <v>0</v>
      </c>
      <c r="AI1114" s="25">
        <v>0</v>
      </c>
      <c r="AJ1114" s="25" t="s">
        <v>20</v>
      </c>
      <c r="AK1114" s="42" t="s">
        <v>19</v>
      </c>
      <c r="AL1114" s="25" t="s">
        <v>20</v>
      </c>
      <c r="AM1114" s="25">
        <v>3</v>
      </c>
      <c r="AN1114" s="25">
        <v>250</v>
      </c>
      <c r="AO1114" s="25">
        <v>180</v>
      </c>
      <c r="AP1114" s="25">
        <v>110</v>
      </c>
      <c r="AQ1114" s="25">
        <v>2.58</v>
      </c>
      <c r="AR1114" s="94">
        <v>4.9500000000000004E-3</v>
      </c>
      <c r="AS1114" s="157" t="s">
        <v>22</v>
      </c>
      <c r="AT1114" s="93" t="s">
        <v>22</v>
      </c>
      <c r="AU1114" s="92" t="s">
        <v>22</v>
      </c>
      <c r="AV1114" s="91" t="s">
        <v>48</v>
      </c>
      <c r="AW1114" s="92" t="s">
        <v>48</v>
      </c>
      <c r="AX1114" s="92" t="s">
        <v>48</v>
      </c>
      <c r="AY1114" s="91" t="s">
        <v>152</v>
      </c>
      <c r="AZ1114" s="23"/>
      <c r="BA1114" s="25">
        <v>0</v>
      </c>
      <c r="BB1114" t="s">
        <v>48</v>
      </c>
      <c r="BC1114" t="e">
        <v>#N/A</v>
      </c>
      <c r="BD1114" t="e">
        <f>IF(Z1114=BC1114,"OK")</f>
        <v>#N/A</v>
      </c>
      <c r="BE1114">
        <v>0.86</v>
      </c>
      <c r="BF1114">
        <v>1.65E-3</v>
      </c>
      <c r="BG1114">
        <v>250</v>
      </c>
      <c r="BH1114">
        <v>180</v>
      </c>
      <c r="BI1114">
        <v>110</v>
      </c>
      <c r="BJ1114">
        <v>2.58</v>
      </c>
      <c r="BK1114">
        <v>4.9500000000000004E-3</v>
      </c>
      <c r="BN1114" s="183"/>
    </row>
    <row r="1115" spans="1:66" ht="25.5" x14ac:dyDescent="0.25">
      <c r="A1115" s="1"/>
      <c r="B1115" s="94">
        <v>1109</v>
      </c>
      <c r="C1115" s="43">
        <v>1070592</v>
      </c>
      <c r="D1115" s="25">
        <v>1014927</v>
      </c>
      <c r="E1115" s="30" t="s">
        <v>5424</v>
      </c>
      <c r="F1115" s="151" t="s">
        <v>757</v>
      </c>
      <c r="G1115" s="41"/>
      <c r="H1115" s="46" t="str">
        <f>IFERROR(IFERROR(IF(SEARCH("Usystems",$E1115)&gt;0,"Usystems"),IF(SEARCH("RIIFO",$E1115)&gt;0,"RIIFO","Uponor")),"Uponor")</f>
        <v>Uponor</v>
      </c>
      <c r="I1115" s="25">
        <f>IFERROR(MID($D1115,1,7)+0,"")</f>
        <v>1014927</v>
      </c>
      <c r="J1115" s="25" t="str">
        <f>IFERROR(MID($D1115,10,7)+0,"")</f>
        <v/>
      </c>
      <c r="K1115" s="25" t="str">
        <f>IFERROR(MID($D1115,19,7)+0,"")</f>
        <v/>
      </c>
      <c r="L1115" s="25" t="str">
        <f>IFERROR(MID($D1115,28,7)+0,"")</f>
        <v/>
      </c>
      <c r="M1115" s="25" t="str">
        <f>IF(IFERROR(MID($Q1115,1,7)+0,"")&lt;1130000,IF(INDEX(C:C,MATCH(LEFT(Q1115,7)+0,I:I,0))&lt;1130000,"",INDEX(C:C,MATCH(LEFT(Q1115,7)+0,I:I,0))),IFERROR(MID($Q1115,1,7)+0,""))</f>
        <v/>
      </c>
      <c r="N1115" s="25" t="str">
        <f>IF(IFERROR(MID($Q1115,10,7)+0,"")&lt;1130000,"",IFERROR(MID($Q1115,10,7)+0,""))</f>
        <v/>
      </c>
      <c r="O1115" s="25" t="str">
        <f>IF(IFERROR(MID($Q1115,19,7)+0,"")&lt;1130000,"",IFERROR(MID($Q1115,19,7)+0,""))</f>
        <v/>
      </c>
      <c r="P1115" s="25" t="str">
        <f>IF(M1115="","",IF(N1115="",M1115,M1115&amp;", "&amp;N1115))</f>
        <v/>
      </c>
      <c r="Q1115" s="25"/>
      <c r="R1115" s="25"/>
      <c r="S1115" s="35" t="s">
        <v>34</v>
      </c>
      <c r="T1115" s="25" t="s">
        <v>36</v>
      </c>
      <c r="U1115" s="185">
        <v>2686</v>
      </c>
      <c r="V1115" s="188">
        <v>2686</v>
      </c>
      <c r="W1115" s="189">
        <v>2686</v>
      </c>
      <c r="X1115" s="31">
        <v>2686</v>
      </c>
      <c r="Y1115" s="90">
        <f>IFERROR(ROUND(X1115/W1115-1,2),"")</f>
        <v>0</v>
      </c>
      <c r="Z1115" s="31">
        <f>IF(OR(S1115="VLD MLC components",S1115="VLD MLC pipes",S1115="VLD PEX components",S1115="VLD PEX pipes",S1115="VLD PHC components",S1115="VLD PHC pipes",S1115="Controls VLD"),"По запросу",X1115)</f>
        <v>2686</v>
      </c>
      <c r="AA1115" s="63">
        <f>ROUND(X1115/1.2,3)</f>
        <v>2238.3330000000001</v>
      </c>
      <c r="AB1115" s="23">
        <v>2238.3330000000001</v>
      </c>
      <c r="AC1115" s="190">
        <f>IFERROR(ROUND(AA1115/AB1115-1,2),"")</f>
        <v>0</v>
      </c>
      <c r="AD1115" s="25">
        <v>9.5000000000000001E-2</v>
      </c>
      <c r="AE1115" s="25">
        <v>6.6000000000000005E-5</v>
      </c>
      <c r="AF1115" s="25">
        <v>0</v>
      </c>
      <c r="AG1115" s="25" t="s">
        <v>22</v>
      </c>
      <c r="AH1115" s="25">
        <v>9</v>
      </c>
      <c r="AI1115" s="25">
        <v>9</v>
      </c>
      <c r="AJ1115" s="25" t="s">
        <v>20</v>
      </c>
      <c r="AK1115" s="42" t="s">
        <v>19</v>
      </c>
      <c r="AL1115" s="25" t="s">
        <v>20</v>
      </c>
      <c r="AM1115" s="25">
        <v>10</v>
      </c>
      <c r="AN1115" s="25">
        <v>176</v>
      </c>
      <c r="AO1115" s="25">
        <v>67</v>
      </c>
      <c r="AP1115" s="25">
        <v>89</v>
      </c>
      <c r="AQ1115" s="25">
        <v>0.95</v>
      </c>
      <c r="AR1115" s="94">
        <v>1.049E-3</v>
      </c>
      <c r="AS1115" s="157">
        <v>9</v>
      </c>
      <c r="AT1115" s="93">
        <v>43515</v>
      </c>
      <c r="AU1115" s="92" t="s">
        <v>22</v>
      </c>
      <c r="AV1115" s="91" t="s">
        <v>152</v>
      </c>
      <c r="AW1115" s="92" t="s">
        <v>152</v>
      </c>
      <c r="AX1115" s="92" t="s">
        <v>48</v>
      </c>
      <c r="AY1115" s="91" t="s">
        <v>152</v>
      </c>
      <c r="AZ1115" s="23"/>
      <c r="BA1115" s="25" t="s">
        <v>815</v>
      </c>
      <c r="BB1115" t="s">
        <v>25</v>
      </c>
      <c r="BC1115" t="e">
        <v>#N/A</v>
      </c>
      <c r="BD1115" t="e">
        <f>IF(Z1115=BC1115,"OK")</f>
        <v>#N/A</v>
      </c>
      <c r="BE1115">
        <v>9.5000000000000001E-2</v>
      </c>
      <c r="BF1115">
        <v>6.6000000000000005E-5</v>
      </c>
      <c r="BG1115">
        <v>176</v>
      </c>
      <c r="BH1115">
        <v>67</v>
      </c>
      <c r="BI1115">
        <v>89</v>
      </c>
      <c r="BJ1115">
        <v>0.95</v>
      </c>
      <c r="BK1115">
        <v>1.049E-3</v>
      </c>
      <c r="BN1115" s="183"/>
    </row>
    <row r="1116" spans="1:66" ht="25.5" x14ac:dyDescent="0.25">
      <c r="A1116" s="1"/>
      <c r="B1116" s="94">
        <v>1110</v>
      </c>
      <c r="C1116" s="43">
        <v>1070593</v>
      </c>
      <c r="D1116" s="25">
        <v>1015038</v>
      </c>
      <c r="E1116" s="30" t="s">
        <v>5423</v>
      </c>
      <c r="F1116" s="151" t="s">
        <v>757</v>
      </c>
      <c r="G1116" s="41" t="s">
        <v>585</v>
      </c>
      <c r="H1116" s="46" t="str">
        <f>IFERROR(IFERROR(IF(SEARCH("Usystems",$E1116)&gt;0,"Usystems"),IF(SEARCH("RIIFO",$E1116)&gt;0,"RIIFO","Uponor")),"Uponor")</f>
        <v>Uponor</v>
      </c>
      <c r="I1116" s="25">
        <f>IFERROR(MID($D1116,1,7)+0,"")</f>
        <v>1015038</v>
      </c>
      <c r="J1116" s="25" t="str">
        <f>IFERROR(MID($D1116,10,7)+0,"")</f>
        <v/>
      </c>
      <c r="K1116" s="25" t="str">
        <f>IFERROR(MID($D1116,19,7)+0,"")</f>
        <v/>
      </c>
      <c r="L1116" s="25" t="str">
        <f>IFERROR(MID($D1116,28,7)+0,"")</f>
        <v/>
      </c>
      <c r="M1116" s="25" t="str">
        <f>IF(IFERROR(MID($Q1116,1,7)+0,"")&lt;1130000,IF(INDEX(C:C,MATCH(LEFT(Q1116,7)+0,I:I,0))&lt;1130000,"",INDEX(C:C,MATCH(LEFT(Q1116,7)+0,I:I,0))),IFERROR(MID($Q1116,1,7)+0,""))</f>
        <v/>
      </c>
      <c r="N1116" s="25" t="str">
        <f>IF(IFERROR(MID($Q1116,10,7)+0,"")&lt;1130000,"",IFERROR(MID($Q1116,10,7)+0,""))</f>
        <v/>
      </c>
      <c r="O1116" s="25" t="str">
        <f>IF(IFERROR(MID($Q1116,19,7)+0,"")&lt;1130000,"",IFERROR(MID($Q1116,19,7)+0,""))</f>
        <v/>
      </c>
      <c r="P1116" s="25" t="str">
        <f>IF(M1116="","",IF(N1116="",M1116,M1116&amp;", "&amp;N1116))</f>
        <v/>
      </c>
      <c r="Q1116" s="25"/>
      <c r="R1116" s="25"/>
      <c r="S1116" s="35" t="s">
        <v>34</v>
      </c>
      <c r="T1116" s="25" t="s">
        <v>36</v>
      </c>
      <c r="U1116" s="185">
        <v>3527</v>
      </c>
      <c r="V1116" s="188">
        <v>3527</v>
      </c>
      <c r="W1116" s="189">
        <v>3527</v>
      </c>
      <c r="X1116" s="31">
        <v>3527</v>
      </c>
      <c r="Y1116" s="90">
        <f>IFERROR(ROUND(X1116/W1116-1,2),"")</f>
        <v>0</v>
      </c>
      <c r="Z1116" s="31">
        <f>IF(OR(S1116="VLD MLC components",S1116="VLD MLC pipes",S1116="VLD PEX components",S1116="VLD PEX pipes",S1116="VLD PHC components",S1116="VLD PHC pipes",S1116="Controls VLD"),"По запросу",X1116)</f>
        <v>3527</v>
      </c>
      <c r="AA1116" s="63">
        <f>ROUND(X1116/1.2,3)</f>
        <v>2939.1669999999999</v>
      </c>
      <c r="AB1116" s="23">
        <v>2939.1669999999999</v>
      </c>
      <c r="AC1116" s="190">
        <f>IFERROR(ROUND(AA1116/AB1116-1,2),"")</f>
        <v>0</v>
      </c>
      <c r="AD1116" s="25">
        <v>0.2</v>
      </c>
      <c r="AE1116" s="25">
        <v>1.6000000000000001E-4</v>
      </c>
      <c r="AF1116" s="25">
        <v>0</v>
      </c>
      <c r="AG1116" s="25" t="s">
        <v>22</v>
      </c>
      <c r="AH1116" s="25">
        <v>0</v>
      </c>
      <c r="AI1116" s="25">
        <v>0</v>
      </c>
      <c r="AJ1116" s="25" t="s">
        <v>20</v>
      </c>
      <c r="AK1116" s="42" t="s">
        <v>19</v>
      </c>
      <c r="AL1116" s="25" t="s">
        <v>20</v>
      </c>
      <c r="AM1116" s="25">
        <v>5</v>
      </c>
      <c r="AN1116" s="25">
        <v>176</v>
      </c>
      <c r="AO1116" s="25">
        <v>135</v>
      </c>
      <c r="AP1116" s="25">
        <v>89</v>
      </c>
      <c r="AQ1116" s="25">
        <v>1</v>
      </c>
      <c r="AR1116" s="94">
        <v>2.1150000000000001E-3</v>
      </c>
      <c r="AS1116" s="157" t="s">
        <v>22</v>
      </c>
      <c r="AT1116" s="93">
        <v>43515</v>
      </c>
      <c r="AU1116" s="92" t="s">
        <v>22</v>
      </c>
      <c r="AV1116" s="91" t="s">
        <v>152</v>
      </c>
      <c r="AW1116" s="92" t="s">
        <v>152</v>
      </c>
      <c r="AX1116" s="92" t="s">
        <v>48</v>
      </c>
      <c r="AY1116" s="91" t="s">
        <v>152</v>
      </c>
      <c r="AZ1116" s="23"/>
      <c r="BA1116" s="25" t="s">
        <v>5414</v>
      </c>
      <c r="BB1116" t="s">
        <v>25</v>
      </c>
      <c r="BC1116" t="e">
        <v>#N/A</v>
      </c>
      <c r="BD1116" t="e">
        <f>IF(Z1116=BC1116,"OK")</f>
        <v>#N/A</v>
      </c>
      <c r="BE1116">
        <v>0.2</v>
      </c>
      <c r="BF1116">
        <v>1.6000000000000001E-4</v>
      </c>
      <c r="BG1116">
        <v>176</v>
      </c>
      <c r="BH1116">
        <v>135</v>
      </c>
      <c r="BI1116">
        <v>89</v>
      </c>
      <c r="BJ1116">
        <v>1</v>
      </c>
      <c r="BK1116">
        <v>2.1150000000000001E-3</v>
      </c>
      <c r="BN1116" s="183"/>
    </row>
    <row r="1117" spans="1:66" ht="25.5" x14ac:dyDescent="0.25">
      <c r="A1117" s="1"/>
      <c r="B1117" s="94">
        <v>1111</v>
      </c>
      <c r="C1117" s="43">
        <v>1070594</v>
      </c>
      <c r="D1117" s="25">
        <v>1015082</v>
      </c>
      <c r="E1117" s="30" t="s">
        <v>5422</v>
      </c>
      <c r="F1117" s="151" t="s">
        <v>21</v>
      </c>
      <c r="G1117" s="28"/>
      <c r="H1117" s="46" t="str">
        <f>IFERROR(IFERROR(IF(SEARCH("Usystems",$E1117)&gt;0,"Usystems"),IF(SEARCH("RIIFO",$E1117)&gt;0,"RIIFO","Uponor")),"Uponor")</f>
        <v>Uponor</v>
      </c>
      <c r="I1117" s="25">
        <f>IFERROR(MID($D1117,1,7)+0,"")</f>
        <v>1015082</v>
      </c>
      <c r="J1117" s="25" t="str">
        <f>IFERROR(MID($D1117,10,7)+0,"")</f>
        <v/>
      </c>
      <c r="K1117" s="25" t="str">
        <f>IFERROR(MID($D1117,19,7)+0,"")</f>
        <v/>
      </c>
      <c r="L1117" s="25" t="str">
        <f>IFERROR(MID($D1117,28,7)+0,"")</f>
        <v/>
      </c>
      <c r="M1117" s="25" t="str">
        <f>IF(IFERROR(MID($Q1117,1,7)+0,"")&lt;1130000,IF(INDEX(C:C,MATCH(LEFT(Q1117,7)+0,I:I,0))&lt;1130000,"",INDEX(C:C,MATCH(LEFT(Q1117,7)+0,I:I,0))),IFERROR(MID($Q1117,1,7)+0,""))</f>
        <v/>
      </c>
      <c r="N1117" s="25" t="str">
        <f>IF(IFERROR(MID($Q1117,10,7)+0,"")&lt;1130000,"",IFERROR(MID($Q1117,10,7)+0,""))</f>
        <v/>
      </c>
      <c r="O1117" s="25" t="str">
        <f>IF(IFERROR(MID($Q1117,19,7)+0,"")&lt;1130000,"",IFERROR(MID($Q1117,19,7)+0,""))</f>
        <v/>
      </c>
      <c r="P1117" s="25" t="str">
        <f>IF(M1117="","",IF(N1117="",M1117,M1117&amp;", "&amp;N1117))</f>
        <v/>
      </c>
      <c r="Q1117" s="25"/>
      <c r="R1117" s="25"/>
      <c r="S1117" s="35" t="s">
        <v>34</v>
      </c>
      <c r="T1117" s="25" t="s">
        <v>36</v>
      </c>
      <c r="U1117" s="185">
        <v>4798</v>
      </c>
      <c r="V1117" s="188">
        <v>4798</v>
      </c>
      <c r="W1117" s="189">
        <v>4798</v>
      </c>
      <c r="X1117" s="31">
        <v>4798</v>
      </c>
      <c r="Y1117" s="90">
        <f>IFERROR(ROUND(X1117/W1117-1,2),"")</f>
        <v>0</v>
      </c>
      <c r="Z1117" s="31">
        <f>IF(OR(S1117="VLD MLC components",S1117="VLD MLC pipes",S1117="VLD PEX components",S1117="VLD PEX pipes",S1117="VLD PHC components",S1117="VLD PHC pipes",S1117="Controls VLD"),"По запросу",X1117)</f>
        <v>4798</v>
      </c>
      <c r="AA1117" s="63">
        <f>ROUND(X1117/1.2,3)</f>
        <v>3998.3330000000001</v>
      </c>
      <c r="AB1117" s="23">
        <v>3998.3330000000001</v>
      </c>
      <c r="AC1117" s="190">
        <f>IFERROR(ROUND(AA1117/AB1117-1,2),"")</f>
        <v>0</v>
      </c>
      <c r="AD1117" s="25">
        <v>0.26300000000000001</v>
      </c>
      <c r="AE1117" s="25">
        <v>2.23E-4</v>
      </c>
      <c r="AF1117" s="25">
        <v>0</v>
      </c>
      <c r="AG1117" s="25" t="s">
        <v>22</v>
      </c>
      <c r="AH1117" s="25">
        <v>0</v>
      </c>
      <c r="AI1117" s="25">
        <v>0</v>
      </c>
      <c r="AJ1117" s="25" t="s">
        <v>20</v>
      </c>
      <c r="AK1117" s="42" t="s">
        <v>19</v>
      </c>
      <c r="AL1117" s="25" t="s">
        <v>20</v>
      </c>
      <c r="AM1117" s="25">
        <v>5</v>
      </c>
      <c r="AN1117" s="25">
        <v>176</v>
      </c>
      <c r="AO1117" s="25">
        <v>135</v>
      </c>
      <c r="AP1117" s="25">
        <v>89</v>
      </c>
      <c r="AQ1117" s="25">
        <v>1.3149999999999999</v>
      </c>
      <c r="AR1117" s="94">
        <v>2.1150000000000001E-3</v>
      </c>
      <c r="AS1117" s="157" t="s">
        <v>22</v>
      </c>
      <c r="AT1117" s="93">
        <v>43515</v>
      </c>
      <c r="AU1117" s="92" t="s">
        <v>22</v>
      </c>
      <c r="AV1117" s="91" t="s">
        <v>48</v>
      </c>
      <c r="AW1117" s="92" t="s">
        <v>48</v>
      </c>
      <c r="AX1117" s="92" t="s">
        <v>48</v>
      </c>
      <c r="AY1117" s="91" t="s">
        <v>152</v>
      </c>
      <c r="AZ1117" s="23"/>
      <c r="BA1117" s="25">
        <v>0</v>
      </c>
      <c r="BB1117" t="s">
        <v>48</v>
      </c>
      <c r="BC1117" t="e">
        <v>#N/A</v>
      </c>
      <c r="BD1117" t="e">
        <f>IF(Z1117=BC1117,"OK")</f>
        <v>#N/A</v>
      </c>
      <c r="BE1117">
        <v>0.26300000000000001</v>
      </c>
      <c r="BF1117">
        <v>2.23E-4</v>
      </c>
      <c r="BG1117">
        <v>176</v>
      </c>
      <c r="BH1117">
        <v>135</v>
      </c>
      <c r="BI1117">
        <v>89</v>
      </c>
      <c r="BJ1117">
        <v>1.3149999999999999</v>
      </c>
      <c r="BK1117">
        <v>2.1150000000000001E-3</v>
      </c>
      <c r="BN1117" s="183"/>
    </row>
    <row r="1118" spans="1:66" ht="38.25" x14ac:dyDescent="0.25">
      <c r="A1118" s="1"/>
      <c r="B1118" s="94">
        <v>1112</v>
      </c>
      <c r="C1118" s="43">
        <v>1070595</v>
      </c>
      <c r="D1118" s="25">
        <v>1014931</v>
      </c>
      <c r="E1118" s="30" t="s">
        <v>5421</v>
      </c>
      <c r="F1118" s="151" t="s">
        <v>757</v>
      </c>
      <c r="G1118" s="41" t="s">
        <v>29</v>
      </c>
      <c r="H1118" s="46" t="str">
        <f>IFERROR(IFERROR(IF(SEARCH("Usystems",$E1118)&gt;0,"Usystems"),IF(SEARCH("RIIFO",$E1118)&gt;0,"RIIFO","Uponor")),"Uponor")</f>
        <v>Uponor</v>
      </c>
      <c r="I1118" s="25">
        <f>IFERROR(MID($D1118,1,7)+0,"")</f>
        <v>1014931</v>
      </c>
      <c r="J1118" s="25" t="str">
        <f>IFERROR(MID($D1118,10,7)+0,"")</f>
        <v/>
      </c>
      <c r="K1118" s="25" t="str">
        <f>IFERROR(MID($D1118,19,7)+0,"")</f>
        <v/>
      </c>
      <c r="L1118" s="25" t="str">
        <f>IFERROR(MID($D1118,28,7)+0,"")</f>
        <v/>
      </c>
      <c r="M1118" s="25">
        <f>IF(IFERROR(MID($Q1118,1,7)+0,"")&lt;1130000,IF(INDEX(C:C,MATCH(LEFT(Q1118,7)+0,I:I,0))&lt;1130000,"",INDEX(C:C,MATCH(LEFT(Q1118,7)+0,I:I,0))),IFERROR(MID($Q1118,1,7)+0,""))</f>
        <v>1237251</v>
      </c>
      <c r="N1118" s="25" t="str">
        <f>IF(IFERROR(MID($Q1118,10,7)+0,"")&lt;1130000,"",IFERROR(MID($Q1118,10,7)+0,""))</f>
        <v/>
      </c>
      <c r="O1118" s="25" t="str">
        <f>IF(IFERROR(MID($Q1118,19,7)+0,"")&lt;1130000,"",IFERROR(MID($Q1118,19,7)+0,""))</f>
        <v/>
      </c>
      <c r="P1118" s="25">
        <f>IF(M1118="","",IF(N1118="",M1118,M1118&amp;", "&amp;N1118))</f>
        <v>1237251</v>
      </c>
      <c r="Q1118" s="25">
        <v>1237251</v>
      </c>
      <c r="R1118" s="25"/>
      <c r="S1118" s="35" t="s">
        <v>34</v>
      </c>
      <c r="T1118" s="25" t="s">
        <v>36</v>
      </c>
      <c r="U1118" s="185">
        <v>2342</v>
      </c>
      <c r="V1118" s="188">
        <v>2342</v>
      </c>
      <c r="W1118" s="189">
        <v>2342</v>
      </c>
      <c r="X1118" s="31">
        <v>2342</v>
      </c>
      <c r="Y1118" s="90">
        <f>IFERROR(ROUND(X1118/W1118-1,2),"")</f>
        <v>0</v>
      </c>
      <c r="Z1118" s="31">
        <f>IF(OR(S1118="VLD MLC components",S1118="VLD MLC pipes",S1118="VLD PEX components",S1118="VLD PEX pipes",S1118="VLD PHC components",S1118="VLD PHC pipes",S1118="Controls VLD"),"По запросу",X1118)</f>
        <v>2342</v>
      </c>
      <c r="AA1118" s="63">
        <f>ROUND(X1118/1.2,3)</f>
        <v>1951.6669999999999</v>
      </c>
      <c r="AB1118" s="23">
        <v>1951.6669999999999</v>
      </c>
      <c r="AC1118" s="190">
        <f>IFERROR(ROUND(AA1118/AB1118-1,2),"")</f>
        <v>0</v>
      </c>
      <c r="AD1118" s="25">
        <v>0.106</v>
      </c>
      <c r="AE1118" s="25">
        <v>8.7000000000000001E-5</v>
      </c>
      <c r="AF1118" s="25">
        <v>10</v>
      </c>
      <c r="AG1118" s="25">
        <v>10</v>
      </c>
      <c r="AH1118" s="25">
        <v>20</v>
      </c>
      <c r="AI1118" s="25">
        <v>20</v>
      </c>
      <c r="AJ1118" s="25" t="s">
        <v>20</v>
      </c>
      <c r="AK1118" s="22" t="s">
        <v>20</v>
      </c>
      <c r="AL1118" s="25" t="s">
        <v>20</v>
      </c>
      <c r="AM1118" s="25">
        <v>10</v>
      </c>
      <c r="AN1118" s="25">
        <v>176</v>
      </c>
      <c r="AO1118" s="25">
        <v>67</v>
      </c>
      <c r="AP1118" s="25">
        <v>89</v>
      </c>
      <c r="AQ1118" s="25">
        <v>1.06</v>
      </c>
      <c r="AR1118" s="94">
        <v>1.049E-3</v>
      </c>
      <c r="AS1118" s="157">
        <v>20</v>
      </c>
      <c r="AT1118" s="93">
        <v>43515</v>
      </c>
      <c r="AU1118" s="92" t="s">
        <v>22</v>
      </c>
      <c r="AV1118" s="91" t="s">
        <v>152</v>
      </c>
      <c r="AW1118" s="92" t="s">
        <v>152</v>
      </c>
      <c r="AX1118" s="92" t="s">
        <v>48</v>
      </c>
      <c r="AY1118" s="91" t="s">
        <v>152</v>
      </c>
      <c r="AZ1118" s="23"/>
      <c r="BA1118" s="25" t="s">
        <v>5420</v>
      </c>
      <c r="BB1118" t="s">
        <v>25</v>
      </c>
      <c r="BC1118">
        <v>2342</v>
      </c>
      <c r="BD1118" t="str">
        <f>IF(Z1118=BC1118,"OK")</f>
        <v>OK</v>
      </c>
      <c r="BE1118">
        <v>0.106</v>
      </c>
      <c r="BF1118">
        <v>8.7000000000000001E-5</v>
      </c>
      <c r="BG1118">
        <v>176</v>
      </c>
      <c r="BH1118">
        <v>67</v>
      </c>
      <c r="BI1118">
        <v>89</v>
      </c>
      <c r="BJ1118">
        <v>1.06</v>
      </c>
      <c r="BK1118">
        <v>1.049E-3</v>
      </c>
      <c r="BN1118" s="183"/>
    </row>
    <row r="1119" spans="1:66" ht="38.25" x14ac:dyDescent="0.25">
      <c r="A1119" s="1"/>
      <c r="B1119" s="94">
        <v>1113</v>
      </c>
      <c r="C1119" s="43">
        <v>1070596</v>
      </c>
      <c r="D1119" s="25">
        <v>1014987</v>
      </c>
      <c r="E1119" s="30" t="s">
        <v>5419</v>
      </c>
      <c r="F1119" s="151" t="s">
        <v>757</v>
      </c>
      <c r="G1119" s="41" t="s">
        <v>29</v>
      </c>
      <c r="H1119" s="46" t="str">
        <f>IFERROR(IFERROR(IF(SEARCH("Usystems",$E1119)&gt;0,"Usystems"),IF(SEARCH("RIIFO",$E1119)&gt;0,"RIIFO","Uponor")),"Uponor")</f>
        <v>Uponor</v>
      </c>
      <c r="I1119" s="25">
        <f>IFERROR(MID($D1119,1,7)+0,"")</f>
        <v>1014987</v>
      </c>
      <c r="J1119" s="25" t="str">
        <f>IFERROR(MID($D1119,10,7)+0,"")</f>
        <v/>
      </c>
      <c r="K1119" s="25" t="str">
        <f>IFERROR(MID($D1119,19,7)+0,"")</f>
        <v/>
      </c>
      <c r="L1119" s="25" t="str">
        <f>IFERROR(MID($D1119,28,7)+0,"")</f>
        <v/>
      </c>
      <c r="M1119" s="25">
        <f>IF(IFERROR(MID($Q1119,1,7)+0,"")&lt;1130000,IF(INDEX(C:C,MATCH(LEFT(Q1119,7)+0,I:I,0))&lt;1130000,"",INDEX(C:C,MATCH(LEFT(Q1119,7)+0,I:I,0))),IFERROR(MID($Q1119,1,7)+0,""))</f>
        <v>1237252</v>
      </c>
      <c r="N1119" s="25" t="str">
        <f>IF(IFERROR(MID($Q1119,10,7)+0,"")&lt;1130000,"",IFERROR(MID($Q1119,10,7)+0,""))</f>
        <v/>
      </c>
      <c r="O1119" s="25" t="str">
        <f>IF(IFERROR(MID($Q1119,19,7)+0,"")&lt;1130000,"",IFERROR(MID($Q1119,19,7)+0,""))</f>
        <v/>
      </c>
      <c r="P1119" s="25">
        <f>IF(M1119="","",IF(N1119="",M1119,M1119&amp;", "&amp;N1119))</f>
        <v>1237252</v>
      </c>
      <c r="Q1119" s="25">
        <v>1237252</v>
      </c>
      <c r="R1119" s="25"/>
      <c r="S1119" s="35" t="s">
        <v>34</v>
      </c>
      <c r="T1119" s="25" t="s">
        <v>36</v>
      </c>
      <c r="U1119" s="185">
        <v>2624</v>
      </c>
      <c r="V1119" s="188">
        <v>2624</v>
      </c>
      <c r="W1119" s="189">
        <v>2624</v>
      </c>
      <c r="X1119" s="31">
        <v>2624</v>
      </c>
      <c r="Y1119" s="90">
        <f>IFERROR(ROUND(X1119/W1119-1,2),"")</f>
        <v>0</v>
      </c>
      <c r="Z1119" s="31">
        <f>IF(OR(S1119="VLD MLC components",S1119="VLD MLC pipes",S1119="VLD PEX components",S1119="VLD PEX pipes",S1119="VLD PHC components",S1119="VLD PHC pipes",S1119="Controls VLD"),"По запросу",X1119)</f>
        <v>2624</v>
      </c>
      <c r="AA1119" s="63">
        <f>ROUND(X1119/1.2,3)</f>
        <v>2186.6669999999999</v>
      </c>
      <c r="AB1119" s="23">
        <v>2186.6669999999999</v>
      </c>
      <c r="AC1119" s="190">
        <f>IFERROR(ROUND(AA1119/AB1119-1,2),"")</f>
        <v>0</v>
      </c>
      <c r="AD1119" s="25">
        <v>0.13400000000000001</v>
      </c>
      <c r="AE1119" s="25">
        <v>1E-4</v>
      </c>
      <c r="AF1119" s="25">
        <v>0</v>
      </c>
      <c r="AG1119" s="25" t="s">
        <v>22</v>
      </c>
      <c r="AH1119" s="25">
        <v>0</v>
      </c>
      <c r="AI1119" s="25">
        <v>0</v>
      </c>
      <c r="AJ1119" s="25" t="s">
        <v>20</v>
      </c>
      <c r="AK1119" s="42" t="s">
        <v>19</v>
      </c>
      <c r="AL1119" s="25" t="s">
        <v>20</v>
      </c>
      <c r="AM1119" s="25">
        <v>15</v>
      </c>
      <c r="AN1119" s="25">
        <v>176</v>
      </c>
      <c r="AO1119" s="25">
        <v>135</v>
      </c>
      <c r="AP1119" s="25">
        <v>89</v>
      </c>
      <c r="AQ1119" s="25">
        <v>2.0099999999999998</v>
      </c>
      <c r="AR1119" s="94">
        <v>2.1150000000000001E-3</v>
      </c>
      <c r="AS1119" s="157">
        <v>15</v>
      </c>
      <c r="AT1119" s="93">
        <v>43515</v>
      </c>
      <c r="AU1119" s="92" t="s">
        <v>22</v>
      </c>
      <c r="AV1119" s="91" t="s">
        <v>152</v>
      </c>
      <c r="AW1119" s="92" t="s">
        <v>152</v>
      </c>
      <c r="AX1119" s="92" t="s">
        <v>48</v>
      </c>
      <c r="AY1119" s="91" t="s">
        <v>152</v>
      </c>
      <c r="AZ1119" s="23"/>
      <c r="BA1119" s="25" t="s">
        <v>5418</v>
      </c>
      <c r="BB1119" t="s">
        <v>25</v>
      </c>
      <c r="BC1119" t="e">
        <v>#N/A</v>
      </c>
      <c r="BD1119" t="e">
        <f>IF(Z1119=BC1119,"OK")</f>
        <v>#N/A</v>
      </c>
      <c r="BE1119">
        <v>0.13400000000000001</v>
      </c>
      <c r="BF1119">
        <v>1E-4</v>
      </c>
      <c r="BG1119">
        <v>176</v>
      </c>
      <c r="BH1119">
        <v>135</v>
      </c>
      <c r="BI1119">
        <v>89</v>
      </c>
      <c r="BJ1119">
        <v>2.0099999999999998</v>
      </c>
      <c r="BK1119">
        <v>2.1150000000000001E-3</v>
      </c>
      <c r="BN1119" s="183"/>
    </row>
    <row r="1120" spans="1:66" ht="25.5" x14ac:dyDescent="0.25">
      <c r="A1120" s="1"/>
      <c r="B1120" s="94">
        <v>1114</v>
      </c>
      <c r="C1120" s="43">
        <v>1070597</v>
      </c>
      <c r="D1120" s="25">
        <v>1014991</v>
      </c>
      <c r="E1120" s="30" t="s">
        <v>5417</v>
      </c>
      <c r="F1120" s="151" t="s">
        <v>21</v>
      </c>
      <c r="G1120" s="28"/>
      <c r="H1120" s="46" t="str">
        <f>IFERROR(IFERROR(IF(SEARCH("Usystems",$E1120)&gt;0,"Usystems"),IF(SEARCH("RIIFO",$E1120)&gt;0,"RIIFO","Uponor")),"Uponor")</f>
        <v>Uponor</v>
      </c>
      <c r="I1120" s="25">
        <f>IFERROR(MID($D1120,1,7)+0,"")</f>
        <v>1014991</v>
      </c>
      <c r="J1120" s="25" t="str">
        <f>IFERROR(MID($D1120,10,7)+0,"")</f>
        <v/>
      </c>
      <c r="K1120" s="25" t="str">
        <f>IFERROR(MID($D1120,19,7)+0,"")</f>
        <v/>
      </c>
      <c r="L1120" s="25" t="str">
        <f>IFERROR(MID($D1120,28,7)+0,"")</f>
        <v/>
      </c>
      <c r="M1120" s="25">
        <f>IF(IFERROR(MID($Q1120,1,7)+0,"")&lt;1130000,IF(INDEX(C:C,MATCH(LEFT(Q1120,7)+0,I:I,0))&lt;1130000,"",INDEX(C:C,MATCH(LEFT(Q1120,7)+0,I:I,0))),IFERROR(MID($Q1120,1,7)+0,""))</f>
        <v>1237255</v>
      </c>
      <c r="N1120" s="25" t="str">
        <f>IF(IFERROR(MID($Q1120,10,7)+0,"")&lt;1130000,"",IFERROR(MID($Q1120,10,7)+0,""))</f>
        <v/>
      </c>
      <c r="O1120" s="25" t="str">
        <f>IF(IFERROR(MID($Q1120,19,7)+0,"")&lt;1130000,"",IFERROR(MID($Q1120,19,7)+0,""))</f>
        <v/>
      </c>
      <c r="P1120" s="25">
        <f>IF(M1120="","",IF(N1120="",M1120,M1120&amp;", "&amp;N1120))</f>
        <v>1237255</v>
      </c>
      <c r="Q1120" s="25">
        <v>1237255</v>
      </c>
      <c r="R1120" s="25"/>
      <c r="S1120" s="35" t="s">
        <v>34</v>
      </c>
      <c r="T1120" s="25" t="s">
        <v>36</v>
      </c>
      <c r="U1120" s="185">
        <v>3072</v>
      </c>
      <c r="V1120" s="188">
        <v>3072</v>
      </c>
      <c r="W1120" s="189">
        <v>3072</v>
      </c>
      <c r="X1120" s="31">
        <v>3072</v>
      </c>
      <c r="Y1120" s="90">
        <f>IFERROR(ROUND(X1120/W1120-1,2),"")</f>
        <v>0</v>
      </c>
      <c r="Z1120" s="31">
        <f>IF(OR(S1120="VLD MLC components",S1120="VLD MLC pipes",S1120="VLD PEX components",S1120="VLD PEX pipes",S1120="VLD PHC components",S1120="VLD PHC pipes",S1120="Controls VLD"),"По запросу",X1120)</f>
        <v>3072</v>
      </c>
      <c r="AA1120" s="63">
        <f>ROUND(X1120/1.2,3)</f>
        <v>2560</v>
      </c>
      <c r="AB1120" s="23">
        <v>2560</v>
      </c>
      <c r="AC1120" s="190">
        <f>IFERROR(ROUND(AA1120/AB1120-1,2),"")</f>
        <v>0</v>
      </c>
      <c r="AD1120" s="25">
        <v>0.18099999999999999</v>
      </c>
      <c r="AE1120" s="25">
        <v>1.3999999999999999E-4</v>
      </c>
      <c r="AF1120" s="25">
        <v>0</v>
      </c>
      <c r="AG1120" s="25" t="s">
        <v>22</v>
      </c>
      <c r="AH1120" s="25">
        <v>0</v>
      </c>
      <c r="AI1120" s="25">
        <v>0</v>
      </c>
      <c r="AJ1120" s="25" t="s">
        <v>20</v>
      </c>
      <c r="AK1120" s="42" t="s">
        <v>19</v>
      </c>
      <c r="AL1120" s="25" t="s">
        <v>20</v>
      </c>
      <c r="AM1120" s="25">
        <v>10</v>
      </c>
      <c r="AN1120" s="25">
        <v>176</v>
      </c>
      <c r="AO1120" s="25">
        <v>135</v>
      </c>
      <c r="AP1120" s="25">
        <v>89</v>
      </c>
      <c r="AQ1120" s="25">
        <v>1.81</v>
      </c>
      <c r="AR1120" s="94">
        <v>2.1150000000000001E-3</v>
      </c>
      <c r="AS1120" s="157" t="s">
        <v>22</v>
      </c>
      <c r="AT1120" s="93">
        <v>43515</v>
      </c>
      <c r="AU1120" s="92" t="s">
        <v>22</v>
      </c>
      <c r="AV1120" s="91" t="s">
        <v>48</v>
      </c>
      <c r="AW1120" s="92" t="s">
        <v>48</v>
      </c>
      <c r="AX1120" s="92" t="s">
        <v>48</v>
      </c>
      <c r="AY1120" s="91" t="s">
        <v>152</v>
      </c>
      <c r="AZ1120" s="23"/>
      <c r="BA1120" s="25">
        <v>0</v>
      </c>
      <c r="BB1120" t="s">
        <v>48</v>
      </c>
      <c r="BC1120" t="e">
        <v>#N/A</v>
      </c>
      <c r="BD1120" t="e">
        <f>IF(Z1120=BC1120,"OK")</f>
        <v>#N/A</v>
      </c>
      <c r="BE1120">
        <v>0.18099999999999999</v>
      </c>
      <c r="BF1120">
        <v>1.3999999999999999E-4</v>
      </c>
      <c r="BG1120">
        <v>176</v>
      </c>
      <c r="BH1120">
        <v>135</v>
      </c>
      <c r="BI1120">
        <v>89</v>
      </c>
      <c r="BJ1120">
        <v>1.81</v>
      </c>
      <c r="BK1120">
        <v>2.1150000000000001E-3</v>
      </c>
      <c r="BN1120" s="183"/>
    </row>
    <row r="1121" spans="1:66" ht="25.5" x14ac:dyDescent="0.25">
      <c r="A1121" s="1"/>
      <c r="B1121" s="94">
        <v>1115</v>
      </c>
      <c r="C1121" s="43">
        <v>1070598</v>
      </c>
      <c r="D1121" s="25">
        <v>1015044</v>
      </c>
      <c r="E1121" s="30" t="s">
        <v>5416</v>
      </c>
      <c r="F1121" s="151" t="s">
        <v>757</v>
      </c>
      <c r="G1121" s="28"/>
      <c r="H1121" s="46" t="str">
        <f>IFERROR(IFERROR(IF(SEARCH("Usystems",$E1121)&gt;0,"Usystems"),IF(SEARCH("RIIFO",$E1121)&gt;0,"RIIFO","Uponor")),"Uponor")</f>
        <v>Uponor</v>
      </c>
      <c r="I1121" s="25">
        <f>IFERROR(MID($D1121,1,7)+0,"")</f>
        <v>1015044</v>
      </c>
      <c r="J1121" s="25" t="str">
        <f>IFERROR(MID($D1121,10,7)+0,"")</f>
        <v/>
      </c>
      <c r="K1121" s="25" t="str">
        <f>IFERROR(MID($D1121,19,7)+0,"")</f>
        <v/>
      </c>
      <c r="L1121" s="25" t="str">
        <f>IFERROR(MID($D1121,28,7)+0,"")</f>
        <v/>
      </c>
      <c r="M1121" s="25" t="str">
        <f>IF(IFERROR(MID($Q1121,1,7)+0,"")&lt;1130000,IF(INDEX(C:C,MATCH(LEFT(Q1121,7)+0,I:I,0))&lt;1130000,"",INDEX(C:C,MATCH(LEFT(Q1121,7)+0,I:I,0))),IFERROR(MID($Q1121,1,7)+0,""))</f>
        <v/>
      </c>
      <c r="N1121" s="25" t="str">
        <f>IF(IFERROR(MID($Q1121,10,7)+0,"")&lt;1130000,"",IFERROR(MID($Q1121,10,7)+0,""))</f>
        <v/>
      </c>
      <c r="O1121" s="25" t="str">
        <f>IF(IFERROR(MID($Q1121,19,7)+0,"")&lt;1130000,"",IFERROR(MID($Q1121,19,7)+0,""))</f>
        <v/>
      </c>
      <c r="P1121" s="25" t="str">
        <f>IF(M1121="","",IF(N1121="",M1121,M1121&amp;", "&amp;N1121))</f>
        <v/>
      </c>
      <c r="Q1121" s="25"/>
      <c r="R1121" s="25"/>
      <c r="S1121" s="35" t="s">
        <v>34</v>
      </c>
      <c r="T1121" s="25" t="s">
        <v>36</v>
      </c>
      <c r="U1121" s="185">
        <v>3527</v>
      </c>
      <c r="V1121" s="188">
        <v>3527</v>
      </c>
      <c r="W1121" s="189">
        <v>3527</v>
      </c>
      <c r="X1121" s="31">
        <v>3527</v>
      </c>
      <c r="Y1121" s="90">
        <f>IFERROR(ROUND(X1121/W1121-1,2),"")</f>
        <v>0</v>
      </c>
      <c r="Z1121" s="31">
        <f>IF(OR(S1121="VLD MLC components",S1121="VLD MLC pipes",S1121="VLD PEX components",S1121="VLD PEX pipes",S1121="VLD PHC components",S1121="VLD PHC pipes",S1121="Controls VLD"),"По запросу",X1121)</f>
        <v>3527</v>
      </c>
      <c r="AA1121" s="63">
        <f>ROUND(X1121/1.2,3)</f>
        <v>2939.1669999999999</v>
      </c>
      <c r="AB1121" s="23">
        <v>2939.1669999999999</v>
      </c>
      <c r="AC1121" s="190">
        <f>IFERROR(ROUND(AA1121/AB1121-1,2),"")</f>
        <v>0</v>
      </c>
      <c r="AD1121" s="25">
        <v>0.20399999999999999</v>
      </c>
      <c r="AE1121" s="25">
        <v>1.64E-4</v>
      </c>
      <c r="AF1121" s="25">
        <v>0</v>
      </c>
      <c r="AG1121" s="25" t="s">
        <v>22</v>
      </c>
      <c r="AH1121" s="25">
        <v>0</v>
      </c>
      <c r="AI1121" s="25">
        <v>0</v>
      </c>
      <c r="AJ1121" s="25" t="s">
        <v>20</v>
      </c>
      <c r="AK1121" s="42" t="s">
        <v>19</v>
      </c>
      <c r="AL1121" s="25" t="s">
        <v>20</v>
      </c>
      <c r="AM1121" s="25">
        <v>5</v>
      </c>
      <c r="AN1121" s="25">
        <v>176</v>
      </c>
      <c r="AO1121" s="25">
        <v>135</v>
      </c>
      <c r="AP1121" s="25">
        <v>89</v>
      </c>
      <c r="AQ1121" s="25">
        <v>1.02</v>
      </c>
      <c r="AR1121" s="94">
        <v>2.1150000000000001E-3</v>
      </c>
      <c r="AS1121" s="157" t="s">
        <v>22</v>
      </c>
      <c r="AT1121" s="93">
        <v>43515</v>
      </c>
      <c r="AU1121" s="92" t="s">
        <v>22</v>
      </c>
      <c r="AV1121" s="91" t="s">
        <v>152</v>
      </c>
      <c r="AW1121" s="92" t="s">
        <v>48</v>
      </c>
      <c r="AX1121" s="92" t="s">
        <v>48</v>
      </c>
      <c r="AY1121" s="91" t="s">
        <v>152</v>
      </c>
      <c r="AZ1121" s="23"/>
      <c r="BA1121" s="25" t="s">
        <v>5414</v>
      </c>
      <c r="BB1121" t="s">
        <v>25</v>
      </c>
      <c r="BC1121" t="e">
        <v>#N/A</v>
      </c>
      <c r="BD1121" t="e">
        <f>IF(Z1121=BC1121,"OK")</f>
        <v>#N/A</v>
      </c>
      <c r="BE1121">
        <v>0.20399999999999999</v>
      </c>
      <c r="BF1121">
        <v>1.64E-4</v>
      </c>
      <c r="BG1121">
        <v>176</v>
      </c>
      <c r="BH1121">
        <v>135</v>
      </c>
      <c r="BI1121">
        <v>89</v>
      </c>
      <c r="BJ1121">
        <v>1.02</v>
      </c>
      <c r="BK1121">
        <v>2.1150000000000001E-3</v>
      </c>
      <c r="BN1121" s="183"/>
    </row>
    <row r="1122" spans="1:66" ht="25.5" x14ac:dyDescent="0.25">
      <c r="A1122" s="1"/>
      <c r="B1122" s="94">
        <v>1116</v>
      </c>
      <c r="C1122" s="43">
        <v>1070599</v>
      </c>
      <c r="D1122" s="25">
        <v>1015048</v>
      </c>
      <c r="E1122" s="30" t="s">
        <v>5415</v>
      </c>
      <c r="F1122" s="151" t="s">
        <v>757</v>
      </c>
      <c r="G1122" s="41"/>
      <c r="H1122" s="46" t="str">
        <f>IFERROR(IFERROR(IF(SEARCH("Usystems",$E1122)&gt;0,"Usystems"),IF(SEARCH("RIIFO",$E1122)&gt;0,"RIIFO","Uponor")),"Uponor")</f>
        <v>Uponor</v>
      </c>
      <c r="I1122" s="25">
        <f>IFERROR(MID($D1122,1,7)+0,"")</f>
        <v>1015048</v>
      </c>
      <c r="J1122" s="25" t="str">
        <f>IFERROR(MID($D1122,10,7)+0,"")</f>
        <v/>
      </c>
      <c r="K1122" s="25" t="str">
        <f>IFERROR(MID($D1122,19,7)+0,"")</f>
        <v/>
      </c>
      <c r="L1122" s="25" t="str">
        <f>IFERROR(MID($D1122,28,7)+0,"")</f>
        <v/>
      </c>
      <c r="M1122" s="25" t="str">
        <f>IF(IFERROR(MID($Q1122,1,7)+0,"")&lt;1130000,IF(INDEX(C:C,MATCH(LEFT(Q1122,7)+0,I:I,0))&lt;1130000,"",INDEX(C:C,MATCH(LEFT(Q1122,7)+0,I:I,0))),IFERROR(MID($Q1122,1,7)+0,""))</f>
        <v/>
      </c>
      <c r="N1122" s="25" t="str">
        <f>IF(IFERROR(MID($Q1122,10,7)+0,"")&lt;1130000,"",IFERROR(MID($Q1122,10,7)+0,""))</f>
        <v/>
      </c>
      <c r="O1122" s="25" t="str">
        <f>IF(IFERROR(MID($Q1122,19,7)+0,"")&lt;1130000,"",IFERROR(MID($Q1122,19,7)+0,""))</f>
        <v/>
      </c>
      <c r="P1122" s="25" t="str">
        <f>IF(M1122="","",IF(N1122="",M1122,M1122&amp;", "&amp;N1122))</f>
        <v/>
      </c>
      <c r="Q1122" s="25"/>
      <c r="R1122" s="25"/>
      <c r="S1122" s="35" t="s">
        <v>34</v>
      </c>
      <c r="T1122" s="25" t="s">
        <v>36</v>
      </c>
      <c r="U1122" s="185">
        <v>3527</v>
      </c>
      <c r="V1122" s="188">
        <v>3527</v>
      </c>
      <c r="W1122" s="189">
        <v>3527</v>
      </c>
      <c r="X1122" s="31">
        <v>3527</v>
      </c>
      <c r="Y1122" s="90">
        <f>IFERROR(ROUND(X1122/W1122-1,2),"")</f>
        <v>0</v>
      </c>
      <c r="Z1122" s="31">
        <f>IF(OR(S1122="VLD MLC components",S1122="VLD MLC pipes",S1122="VLD PEX components",S1122="VLD PEX pipes",S1122="VLD PHC components",S1122="VLD PHC pipes",S1122="Controls VLD"),"По запросу",X1122)</f>
        <v>3527</v>
      </c>
      <c r="AA1122" s="63">
        <f>ROUND(X1122/1.2,3)</f>
        <v>2939.1669999999999</v>
      </c>
      <c r="AB1122" s="23">
        <v>2939.1669999999999</v>
      </c>
      <c r="AC1122" s="190">
        <f>IFERROR(ROUND(AA1122/AB1122-1,2),"")</f>
        <v>0</v>
      </c>
      <c r="AD1122" s="25">
        <v>0.249</v>
      </c>
      <c r="AE1122" s="25">
        <v>1.83E-4</v>
      </c>
      <c r="AF1122" s="25">
        <v>0</v>
      </c>
      <c r="AG1122" s="25" t="s">
        <v>22</v>
      </c>
      <c r="AH1122" s="25">
        <v>0</v>
      </c>
      <c r="AI1122" s="25">
        <v>0</v>
      </c>
      <c r="AJ1122" s="25" t="s">
        <v>20</v>
      </c>
      <c r="AK1122" s="42" t="s">
        <v>19</v>
      </c>
      <c r="AL1122" s="25" t="s">
        <v>20</v>
      </c>
      <c r="AM1122" s="25">
        <v>5</v>
      </c>
      <c r="AN1122" s="25">
        <v>176</v>
      </c>
      <c r="AO1122" s="25">
        <v>135</v>
      </c>
      <c r="AP1122" s="25">
        <v>89</v>
      </c>
      <c r="AQ1122" s="25">
        <v>1.2450000000000001</v>
      </c>
      <c r="AR1122" s="94">
        <v>2.1150000000000001E-3</v>
      </c>
      <c r="AS1122" s="157" t="s">
        <v>22</v>
      </c>
      <c r="AT1122" s="93">
        <v>43515</v>
      </c>
      <c r="AU1122" s="92" t="s">
        <v>22</v>
      </c>
      <c r="AV1122" s="91" t="s">
        <v>152</v>
      </c>
      <c r="AW1122" s="92" t="s">
        <v>152</v>
      </c>
      <c r="AX1122" s="92" t="s">
        <v>48</v>
      </c>
      <c r="AY1122" s="91" t="s">
        <v>152</v>
      </c>
      <c r="AZ1122" s="23"/>
      <c r="BA1122" s="25" t="s">
        <v>5414</v>
      </c>
      <c r="BB1122" t="s">
        <v>25</v>
      </c>
      <c r="BC1122" t="e">
        <v>#N/A</v>
      </c>
      <c r="BD1122" t="e">
        <f>IF(Z1122=BC1122,"OK")</f>
        <v>#N/A</v>
      </c>
      <c r="BE1122">
        <v>0.249</v>
      </c>
      <c r="BF1122">
        <v>1.83E-4</v>
      </c>
      <c r="BG1122">
        <v>176</v>
      </c>
      <c r="BH1122">
        <v>135</v>
      </c>
      <c r="BI1122">
        <v>89</v>
      </c>
      <c r="BJ1122">
        <v>1.2450000000000001</v>
      </c>
      <c r="BK1122">
        <v>2.1150000000000001E-3</v>
      </c>
      <c r="BN1122" s="183"/>
    </row>
    <row r="1123" spans="1:66" ht="25.5" x14ac:dyDescent="0.25">
      <c r="A1123" s="1"/>
      <c r="B1123" s="94">
        <v>1117</v>
      </c>
      <c r="C1123" s="43">
        <v>1070600</v>
      </c>
      <c r="D1123" s="25">
        <v>1015088</v>
      </c>
      <c r="E1123" s="30" t="s">
        <v>5413</v>
      </c>
      <c r="F1123" s="151" t="s">
        <v>652</v>
      </c>
      <c r="G1123" s="41" t="s">
        <v>585</v>
      </c>
      <c r="H1123" s="46" t="str">
        <f>IFERROR(IFERROR(IF(SEARCH("Usystems",$E1123)&gt;0,"Usystems"),IF(SEARCH("RIIFO",$E1123)&gt;0,"RIIFO","Uponor")),"Uponor")</f>
        <v>Uponor</v>
      </c>
      <c r="I1123" s="25">
        <f>IFERROR(MID($D1123,1,7)+0,"")</f>
        <v>1015088</v>
      </c>
      <c r="J1123" s="25" t="str">
        <f>IFERROR(MID($D1123,10,7)+0,"")</f>
        <v/>
      </c>
      <c r="K1123" s="25" t="str">
        <f>IFERROR(MID($D1123,19,7)+0,"")</f>
        <v/>
      </c>
      <c r="L1123" s="25" t="str">
        <f>IFERROR(MID($D1123,28,7)+0,"")</f>
        <v/>
      </c>
      <c r="M1123" s="25" t="str">
        <f>IF(IFERROR(MID($Q1123,1,7)+0,"")&lt;1130000,IF(INDEX(C:C,MATCH(LEFT(Q1123,7)+0,I:I,0))&lt;1130000,"",INDEX(C:C,MATCH(LEFT(Q1123,7)+0,I:I,0))),IFERROR(MID($Q1123,1,7)+0,""))</f>
        <v/>
      </c>
      <c r="N1123" s="25" t="str">
        <f>IF(IFERROR(MID($Q1123,10,7)+0,"")&lt;1130000,"",IFERROR(MID($Q1123,10,7)+0,""))</f>
        <v/>
      </c>
      <c r="O1123" s="25" t="str">
        <f>IF(IFERROR(MID($Q1123,19,7)+0,"")&lt;1130000,"",IFERROR(MID($Q1123,19,7)+0,""))</f>
        <v/>
      </c>
      <c r="P1123" s="25" t="str">
        <f>IF(M1123="","",IF(N1123="",M1123,M1123&amp;", "&amp;N1123))</f>
        <v/>
      </c>
      <c r="Q1123" s="25"/>
      <c r="R1123" s="25"/>
      <c r="S1123" s="35" t="s">
        <v>34</v>
      </c>
      <c r="T1123" s="25" t="s">
        <v>36</v>
      </c>
      <c r="U1123" s="185">
        <v>4798</v>
      </c>
      <c r="V1123" s="188">
        <v>4798</v>
      </c>
      <c r="W1123" s="189">
        <v>4798</v>
      </c>
      <c r="X1123" s="31">
        <v>4798</v>
      </c>
      <c r="Y1123" s="90">
        <f>IFERROR(ROUND(X1123/W1123-1,2),"")</f>
        <v>0</v>
      </c>
      <c r="Z1123" s="31">
        <f>IF(OR(S1123="VLD MLC components",S1123="VLD MLC pipes",S1123="VLD PEX components",S1123="VLD PEX pipes",S1123="VLD PHC components",S1123="VLD PHC pipes",S1123="Controls VLD"),"По запросу",X1123)</f>
        <v>4798</v>
      </c>
      <c r="AA1123" s="63">
        <f>ROUND(X1123/1.2,3)</f>
        <v>3998.3330000000001</v>
      </c>
      <c r="AB1123" s="23">
        <v>3998.3330000000001</v>
      </c>
      <c r="AC1123" s="190">
        <f>IFERROR(ROUND(AA1123/AB1123-1,2),"")</f>
        <v>0</v>
      </c>
      <c r="AD1123" s="25">
        <v>0.26100000000000001</v>
      </c>
      <c r="AE1123" s="25">
        <v>2.1900000000000001E-4</v>
      </c>
      <c r="AF1123" s="25">
        <v>15</v>
      </c>
      <c r="AG1123" s="25">
        <v>15</v>
      </c>
      <c r="AH1123" s="25">
        <v>15</v>
      </c>
      <c r="AI1123" s="25">
        <v>15</v>
      </c>
      <c r="AJ1123" s="25" t="s">
        <v>20</v>
      </c>
      <c r="AK1123" s="22" t="s">
        <v>20</v>
      </c>
      <c r="AL1123" s="25" t="s">
        <v>20</v>
      </c>
      <c r="AM1123" s="25">
        <v>5</v>
      </c>
      <c r="AN1123" s="25">
        <v>176</v>
      </c>
      <c r="AO1123" s="25">
        <v>135</v>
      </c>
      <c r="AP1123" s="25">
        <v>89</v>
      </c>
      <c r="AQ1123" s="25">
        <v>1.3049999999999999</v>
      </c>
      <c r="AR1123" s="94">
        <v>2.1150000000000001E-3</v>
      </c>
      <c r="AS1123" s="157">
        <v>15</v>
      </c>
      <c r="AT1123" s="93">
        <v>43515</v>
      </c>
      <c r="AU1123" s="92" t="s">
        <v>22</v>
      </c>
      <c r="AV1123" s="91" t="s">
        <v>152</v>
      </c>
      <c r="AW1123" s="92" t="s">
        <v>152</v>
      </c>
      <c r="AX1123" s="92" t="s">
        <v>48</v>
      </c>
      <c r="AY1123" s="91" t="s">
        <v>152</v>
      </c>
      <c r="AZ1123" s="23"/>
      <c r="BA1123" s="25" t="s">
        <v>5412</v>
      </c>
      <c r="BB1123" t="s">
        <v>25</v>
      </c>
      <c r="BC1123">
        <v>4798</v>
      </c>
      <c r="BD1123" t="str">
        <f>IF(Z1123=BC1123,"OK")</f>
        <v>OK</v>
      </c>
      <c r="BE1123">
        <v>0.26100000000000001</v>
      </c>
      <c r="BF1123">
        <v>2.1900000000000001E-4</v>
      </c>
      <c r="BG1123">
        <v>176</v>
      </c>
      <c r="BH1123">
        <v>135</v>
      </c>
      <c r="BI1123">
        <v>89</v>
      </c>
      <c r="BJ1123">
        <v>1.3049999999999999</v>
      </c>
      <c r="BK1123">
        <v>2.1150000000000001E-3</v>
      </c>
      <c r="BN1123" s="183"/>
    </row>
    <row r="1124" spans="1:66" ht="25.5" x14ac:dyDescent="0.25">
      <c r="A1124" s="1"/>
      <c r="B1124" s="94">
        <v>1118</v>
      </c>
      <c r="C1124" s="43">
        <v>1070601</v>
      </c>
      <c r="D1124" s="25">
        <v>1015091</v>
      </c>
      <c r="E1124" s="30" t="s">
        <v>5411</v>
      </c>
      <c r="F1124" s="151" t="s">
        <v>21</v>
      </c>
      <c r="G1124" s="28"/>
      <c r="H1124" s="46" t="str">
        <f>IFERROR(IFERROR(IF(SEARCH("Usystems",$E1124)&gt;0,"Usystems"),IF(SEARCH("RIIFO",$E1124)&gt;0,"RIIFO","Uponor")),"Uponor")</f>
        <v>Uponor</v>
      </c>
      <c r="I1124" s="25">
        <f>IFERROR(MID($D1124,1,7)+0,"")</f>
        <v>1015091</v>
      </c>
      <c r="J1124" s="25" t="str">
        <f>IFERROR(MID($D1124,10,7)+0,"")</f>
        <v/>
      </c>
      <c r="K1124" s="25" t="str">
        <f>IFERROR(MID($D1124,19,7)+0,"")</f>
        <v/>
      </c>
      <c r="L1124" s="25" t="str">
        <f>IFERROR(MID($D1124,28,7)+0,"")</f>
        <v/>
      </c>
      <c r="M1124" s="25" t="str">
        <f>IF(IFERROR(MID($Q1124,1,7)+0,"")&lt;1130000,IF(INDEX(C:C,MATCH(LEFT(Q1124,7)+0,I:I,0))&lt;1130000,"",INDEX(C:C,MATCH(LEFT(Q1124,7)+0,I:I,0))),IFERROR(MID($Q1124,1,7)+0,""))</f>
        <v/>
      </c>
      <c r="N1124" s="25" t="str">
        <f>IF(IFERROR(MID($Q1124,10,7)+0,"")&lt;1130000,"",IFERROR(MID($Q1124,10,7)+0,""))</f>
        <v/>
      </c>
      <c r="O1124" s="25" t="str">
        <f>IF(IFERROR(MID($Q1124,19,7)+0,"")&lt;1130000,"",IFERROR(MID($Q1124,19,7)+0,""))</f>
        <v/>
      </c>
      <c r="P1124" s="25" t="str">
        <f>IF(M1124="","",IF(N1124="",M1124,M1124&amp;", "&amp;N1124))</f>
        <v/>
      </c>
      <c r="Q1124" s="25"/>
      <c r="R1124" s="25"/>
      <c r="S1124" s="35" t="s">
        <v>34</v>
      </c>
      <c r="T1124" s="25" t="s">
        <v>36</v>
      </c>
      <c r="U1124" s="185">
        <v>4798</v>
      </c>
      <c r="V1124" s="188">
        <v>4798</v>
      </c>
      <c r="W1124" s="189">
        <v>4798</v>
      </c>
      <c r="X1124" s="31">
        <v>4798</v>
      </c>
      <c r="Y1124" s="90">
        <f>IFERROR(ROUND(X1124/W1124-1,2),"")</f>
        <v>0</v>
      </c>
      <c r="Z1124" s="31">
        <f>IF(OR(S1124="VLD MLC components",S1124="VLD MLC pipes",S1124="VLD PEX components",S1124="VLD PEX pipes",S1124="VLD PHC components",S1124="VLD PHC pipes",S1124="Controls VLD"),"По запросу",X1124)</f>
        <v>4798</v>
      </c>
      <c r="AA1124" s="63">
        <f>ROUND(X1124/1.2,3)</f>
        <v>3998.3330000000001</v>
      </c>
      <c r="AB1124" s="23">
        <v>3998.3330000000001</v>
      </c>
      <c r="AC1124" s="190">
        <f>IFERROR(ROUND(AA1124/AB1124-1,2),"")</f>
        <v>0</v>
      </c>
      <c r="AD1124" s="25">
        <v>0.318</v>
      </c>
      <c r="AE1124" s="25">
        <v>2.5300000000000002E-4</v>
      </c>
      <c r="AF1124" s="25">
        <v>0</v>
      </c>
      <c r="AG1124" s="25" t="s">
        <v>22</v>
      </c>
      <c r="AH1124" s="25">
        <v>0</v>
      </c>
      <c r="AI1124" s="25">
        <v>0</v>
      </c>
      <c r="AJ1124" s="25" t="s">
        <v>20</v>
      </c>
      <c r="AK1124" s="42" t="s">
        <v>19</v>
      </c>
      <c r="AL1124" s="25" t="s">
        <v>20</v>
      </c>
      <c r="AM1124" s="25">
        <v>5</v>
      </c>
      <c r="AN1124" s="25">
        <v>176</v>
      </c>
      <c r="AO1124" s="25">
        <v>135</v>
      </c>
      <c r="AP1124" s="25">
        <v>89</v>
      </c>
      <c r="AQ1124" s="25">
        <v>1.59</v>
      </c>
      <c r="AR1124" s="94">
        <v>2.1150000000000001E-3</v>
      </c>
      <c r="AS1124" s="157" t="s">
        <v>22</v>
      </c>
      <c r="AT1124" s="93">
        <v>43515</v>
      </c>
      <c r="AU1124" s="92" t="s">
        <v>22</v>
      </c>
      <c r="AV1124" s="91" t="s">
        <v>48</v>
      </c>
      <c r="AW1124" s="92" t="s">
        <v>48</v>
      </c>
      <c r="AX1124" s="92" t="s">
        <v>48</v>
      </c>
      <c r="AY1124" s="91" t="s">
        <v>152</v>
      </c>
      <c r="AZ1124" s="23"/>
      <c r="BA1124" s="25">
        <v>0</v>
      </c>
      <c r="BB1124" t="s">
        <v>48</v>
      </c>
      <c r="BC1124" t="e">
        <v>#N/A</v>
      </c>
      <c r="BD1124" t="e">
        <f>IF(Z1124=BC1124,"OK")</f>
        <v>#N/A</v>
      </c>
      <c r="BE1124">
        <v>0.318</v>
      </c>
      <c r="BF1124">
        <v>2.5300000000000002E-4</v>
      </c>
      <c r="BG1124">
        <v>176</v>
      </c>
      <c r="BH1124">
        <v>135</v>
      </c>
      <c r="BI1124">
        <v>89</v>
      </c>
      <c r="BJ1124">
        <v>1.59</v>
      </c>
      <c r="BK1124">
        <v>2.1150000000000001E-3</v>
      </c>
      <c r="BN1124" s="183"/>
    </row>
    <row r="1125" spans="1:66" ht="25.5" x14ac:dyDescent="0.25">
      <c r="A1125" s="1"/>
      <c r="B1125" s="94">
        <v>1119</v>
      </c>
      <c r="C1125" s="43">
        <v>1046922</v>
      </c>
      <c r="D1125" s="37" t="s">
        <v>22</v>
      </c>
      <c r="E1125" s="27" t="s">
        <v>5410</v>
      </c>
      <c r="F1125" s="151" t="s">
        <v>21</v>
      </c>
      <c r="G1125" s="34"/>
      <c r="H1125" s="46" t="str">
        <f>IFERROR(IFERROR(IF(SEARCH("Usystems",$E1125)&gt;0,"Usystems"),IF(SEARCH("RIIFO",$E1125)&gt;0,"RIIFO","Uponor")),"Uponor")</f>
        <v>Uponor</v>
      </c>
      <c r="I1125" s="25" t="str">
        <f>IFERROR(MID($D1125,1,7)+0,"")</f>
        <v/>
      </c>
      <c r="J1125" s="25" t="str">
        <f>IFERROR(MID($D1125,10,7)+0,"")</f>
        <v/>
      </c>
      <c r="K1125" s="25" t="str">
        <f>IFERROR(MID($D1125,19,7)+0,"")</f>
        <v/>
      </c>
      <c r="L1125" s="25" t="str">
        <f>IFERROR(MID($D1125,28,7)+0,"")</f>
        <v/>
      </c>
      <c r="M1125" s="25" t="str">
        <f>IF(IFERROR(MID($Q1125,1,7)+0,"")&lt;1130000,IF(INDEX(C:C,MATCH(LEFT(Q1125,7)+0,I:I,0))&lt;1130000,"",INDEX(C:C,MATCH(LEFT(Q1125,7)+0,I:I,0))),IFERROR(MID($Q1125,1,7)+0,""))</f>
        <v/>
      </c>
      <c r="N1125" s="25" t="str">
        <f>IF(IFERROR(MID($Q1125,10,7)+0,"")&lt;1130000,"",IFERROR(MID($Q1125,10,7)+0,""))</f>
        <v/>
      </c>
      <c r="O1125" s="25" t="str">
        <f>IF(IFERROR(MID($Q1125,19,7)+0,"")&lt;1130000,"",IFERROR(MID($Q1125,19,7)+0,""))</f>
        <v/>
      </c>
      <c r="P1125" s="25" t="str">
        <f>IF(M1125="","",IF(N1125="",M1125,M1125&amp;", "&amp;N1125))</f>
        <v/>
      </c>
      <c r="Q1125" s="44" t="s">
        <v>22</v>
      </c>
      <c r="R1125" s="44"/>
      <c r="S1125" s="35" t="s">
        <v>34</v>
      </c>
      <c r="T1125" s="25" t="s">
        <v>36</v>
      </c>
      <c r="U1125" s="185">
        <v>9323</v>
      </c>
      <c r="V1125" s="188">
        <v>9323</v>
      </c>
      <c r="W1125" s="189">
        <v>9323</v>
      </c>
      <c r="X1125" s="31">
        <v>9323</v>
      </c>
      <c r="Y1125" s="90">
        <f>IFERROR(ROUND(X1125/W1125-1,2),"")</f>
        <v>0</v>
      </c>
      <c r="Z1125" s="31">
        <f>IF(OR(S1125="VLD MLC components",S1125="VLD MLC pipes",S1125="VLD PEX components",S1125="VLD PEX pipes",S1125="VLD PHC components",S1125="VLD PHC pipes",S1125="Controls VLD"),"По запросу",X1125)</f>
        <v>9323</v>
      </c>
      <c r="AA1125" s="63">
        <f>ROUND(X1125/1.2,3)</f>
        <v>7769.1670000000004</v>
      </c>
      <c r="AB1125" s="23">
        <v>7769.1670000000004</v>
      </c>
      <c r="AC1125" s="190">
        <f>IFERROR(ROUND(AA1125/AB1125-1,2),"")</f>
        <v>0</v>
      </c>
      <c r="AD1125" s="25">
        <v>0.52600000000000002</v>
      </c>
      <c r="AE1125" s="25">
        <v>7.8899999999999999E-4</v>
      </c>
      <c r="AF1125" s="25">
        <v>0</v>
      </c>
      <c r="AG1125" s="25" t="s">
        <v>22</v>
      </c>
      <c r="AH1125" s="25">
        <v>0</v>
      </c>
      <c r="AI1125" s="25">
        <v>0</v>
      </c>
      <c r="AJ1125" s="25" t="s">
        <v>20</v>
      </c>
      <c r="AK1125" s="42" t="s">
        <v>19</v>
      </c>
      <c r="AL1125" s="25" t="s">
        <v>20</v>
      </c>
      <c r="AM1125" s="25">
        <v>5</v>
      </c>
      <c r="AN1125" s="25">
        <v>205</v>
      </c>
      <c r="AO1125" s="25">
        <v>110</v>
      </c>
      <c r="AP1125" s="25">
        <v>175</v>
      </c>
      <c r="AQ1125" s="25">
        <v>2.63</v>
      </c>
      <c r="AR1125" s="94">
        <v>3.9459999999999999E-3</v>
      </c>
      <c r="AS1125" s="157" t="s">
        <v>22</v>
      </c>
      <c r="AT1125" s="93" t="s">
        <v>22</v>
      </c>
      <c r="AU1125" s="92" t="s">
        <v>22</v>
      </c>
      <c r="AV1125" s="91" t="s">
        <v>152</v>
      </c>
      <c r="AW1125" s="92" t="s">
        <v>48</v>
      </c>
      <c r="AX1125" s="92" t="s">
        <v>48</v>
      </c>
      <c r="AY1125" s="91" t="s">
        <v>152</v>
      </c>
      <c r="AZ1125" s="23"/>
      <c r="BA1125" s="25" t="s">
        <v>5409</v>
      </c>
      <c r="BB1125" t="s">
        <v>25</v>
      </c>
      <c r="BC1125" t="e">
        <v>#N/A</v>
      </c>
      <c r="BD1125" t="e">
        <f>IF(Z1125=BC1125,"OK")</f>
        <v>#N/A</v>
      </c>
      <c r="BE1125">
        <v>0.52600000000000002</v>
      </c>
      <c r="BF1125">
        <v>7.8899999999999999E-4</v>
      </c>
      <c r="BG1125">
        <v>205</v>
      </c>
      <c r="BH1125">
        <v>110</v>
      </c>
      <c r="BI1125">
        <v>175</v>
      </c>
      <c r="BJ1125">
        <v>2.63</v>
      </c>
      <c r="BK1125">
        <v>3.9459999999999999E-3</v>
      </c>
      <c r="BN1125" s="183"/>
    </row>
    <row r="1126" spans="1:66" ht="25.5" x14ac:dyDescent="0.25">
      <c r="A1126" s="1"/>
      <c r="B1126" s="94">
        <v>1120</v>
      </c>
      <c r="C1126" s="43">
        <v>1046923</v>
      </c>
      <c r="D1126" s="37">
        <v>1015123</v>
      </c>
      <c r="E1126" s="27" t="s">
        <v>5408</v>
      </c>
      <c r="F1126" s="151" t="s">
        <v>21</v>
      </c>
      <c r="G1126" s="34"/>
      <c r="H1126" s="46" t="str">
        <f>IFERROR(IFERROR(IF(SEARCH("Usystems",$E1126)&gt;0,"Usystems"),IF(SEARCH("RIIFO",$E1126)&gt;0,"RIIFO","Uponor")),"Uponor")</f>
        <v>Uponor</v>
      </c>
      <c r="I1126" s="25">
        <f>IFERROR(MID($D1126,1,7)+0,"")</f>
        <v>1015123</v>
      </c>
      <c r="J1126" s="25" t="str">
        <f>IFERROR(MID($D1126,10,7)+0,"")</f>
        <v/>
      </c>
      <c r="K1126" s="25" t="str">
        <f>IFERROR(MID($D1126,19,7)+0,"")</f>
        <v/>
      </c>
      <c r="L1126" s="25" t="str">
        <f>IFERROR(MID($D1126,28,7)+0,"")</f>
        <v/>
      </c>
      <c r="M1126" s="25" t="str">
        <f>IF(IFERROR(MID($Q1126,1,7)+0,"")&lt;1130000,IF(INDEX(C:C,MATCH(LEFT(Q1126,7)+0,I:I,0))&lt;1130000,"",INDEX(C:C,MATCH(LEFT(Q1126,7)+0,I:I,0))),IFERROR(MID($Q1126,1,7)+0,""))</f>
        <v/>
      </c>
      <c r="N1126" s="25" t="str">
        <f>IF(IFERROR(MID($Q1126,10,7)+0,"")&lt;1130000,"",IFERROR(MID($Q1126,10,7)+0,""))</f>
        <v/>
      </c>
      <c r="O1126" s="25" t="str">
        <f>IF(IFERROR(MID($Q1126,19,7)+0,"")&lt;1130000,"",IFERROR(MID($Q1126,19,7)+0,""))</f>
        <v/>
      </c>
      <c r="P1126" s="25" t="str">
        <f>IF(M1126="","",IF(N1126="",M1126,M1126&amp;", "&amp;N1126))</f>
        <v/>
      </c>
      <c r="Q1126" s="44" t="s">
        <v>22</v>
      </c>
      <c r="R1126" s="44"/>
      <c r="S1126" s="35" t="s">
        <v>34</v>
      </c>
      <c r="T1126" s="25" t="s">
        <v>36</v>
      </c>
      <c r="U1126" s="185">
        <v>9323</v>
      </c>
      <c r="V1126" s="188">
        <v>9323</v>
      </c>
      <c r="W1126" s="189">
        <v>9323</v>
      </c>
      <c r="X1126" s="31">
        <v>9323</v>
      </c>
      <c r="Y1126" s="90">
        <f>IFERROR(ROUND(X1126/W1126-1,2),"")</f>
        <v>0</v>
      </c>
      <c r="Z1126" s="31">
        <f>IF(OR(S1126="VLD MLC components",S1126="VLD MLC pipes",S1126="VLD PEX components",S1126="VLD PEX pipes",S1126="VLD PHC components",S1126="VLD PHC pipes",S1126="Controls VLD"),"По запросу",X1126)</f>
        <v>9323</v>
      </c>
      <c r="AA1126" s="63">
        <f>ROUND(X1126/1.2,3)</f>
        <v>7769.1670000000004</v>
      </c>
      <c r="AB1126" s="23">
        <v>7769.1670000000004</v>
      </c>
      <c r="AC1126" s="190">
        <f>IFERROR(ROUND(AA1126/AB1126-1,2),"")</f>
        <v>0</v>
      </c>
      <c r="AD1126" s="25">
        <v>0.53</v>
      </c>
      <c r="AE1126" s="25">
        <v>7.8899999999999999E-4</v>
      </c>
      <c r="AF1126" s="25">
        <v>0</v>
      </c>
      <c r="AG1126" s="25" t="s">
        <v>22</v>
      </c>
      <c r="AH1126" s="25">
        <v>0</v>
      </c>
      <c r="AI1126" s="25">
        <v>0</v>
      </c>
      <c r="AJ1126" s="25" t="s">
        <v>20</v>
      </c>
      <c r="AK1126" s="42" t="s">
        <v>19</v>
      </c>
      <c r="AL1126" s="25" t="s">
        <v>20</v>
      </c>
      <c r="AM1126" s="25">
        <v>5</v>
      </c>
      <c r="AN1126" s="25">
        <v>205</v>
      </c>
      <c r="AO1126" s="25">
        <v>175</v>
      </c>
      <c r="AP1126" s="25">
        <v>110</v>
      </c>
      <c r="AQ1126" s="25">
        <v>2.65</v>
      </c>
      <c r="AR1126" s="94">
        <v>3.9459999999999999E-3</v>
      </c>
      <c r="AS1126" s="157" t="s">
        <v>22</v>
      </c>
      <c r="AT1126" s="93" t="s">
        <v>22</v>
      </c>
      <c r="AU1126" s="92" t="s">
        <v>22</v>
      </c>
      <c r="AV1126" s="91" t="s">
        <v>48</v>
      </c>
      <c r="AW1126" s="92" t="s">
        <v>48</v>
      </c>
      <c r="AX1126" s="92" t="s">
        <v>48</v>
      </c>
      <c r="AY1126" s="91" t="s">
        <v>152</v>
      </c>
      <c r="AZ1126" s="23"/>
      <c r="BA1126" s="25">
        <v>0</v>
      </c>
      <c r="BB1126" t="s">
        <v>48</v>
      </c>
      <c r="BC1126" t="e">
        <v>#N/A</v>
      </c>
      <c r="BD1126" t="e">
        <f>IF(Z1126=BC1126,"OK")</f>
        <v>#N/A</v>
      </c>
      <c r="BE1126">
        <v>0.53</v>
      </c>
      <c r="BF1126">
        <v>7.8899999999999999E-4</v>
      </c>
      <c r="BG1126">
        <v>205</v>
      </c>
      <c r="BH1126">
        <v>175</v>
      </c>
      <c r="BI1126">
        <v>110</v>
      </c>
      <c r="BJ1126">
        <v>2.65</v>
      </c>
      <c r="BK1126">
        <v>3.9459999999999999E-3</v>
      </c>
      <c r="BN1126" s="183"/>
    </row>
    <row r="1127" spans="1:66" ht="25.5" x14ac:dyDescent="0.25">
      <c r="A1127" s="1"/>
      <c r="B1127" s="94">
        <v>1121</v>
      </c>
      <c r="C1127" s="43">
        <v>1046929</v>
      </c>
      <c r="D1127" s="37">
        <v>1015149</v>
      </c>
      <c r="E1127" s="27" t="s">
        <v>5407</v>
      </c>
      <c r="F1127" s="151" t="s">
        <v>21</v>
      </c>
      <c r="G1127" s="34"/>
      <c r="H1127" s="46" t="str">
        <f>IFERROR(IFERROR(IF(SEARCH("Usystems",$E1127)&gt;0,"Usystems"),IF(SEARCH("RIIFO",$E1127)&gt;0,"RIIFO","Uponor")),"Uponor")</f>
        <v>Uponor</v>
      </c>
      <c r="I1127" s="25">
        <f>IFERROR(MID($D1127,1,7)+0,"")</f>
        <v>1015149</v>
      </c>
      <c r="J1127" s="25" t="str">
        <f>IFERROR(MID($D1127,10,7)+0,"")</f>
        <v/>
      </c>
      <c r="K1127" s="25" t="str">
        <f>IFERROR(MID($D1127,19,7)+0,"")</f>
        <v/>
      </c>
      <c r="L1127" s="25" t="str">
        <f>IFERROR(MID($D1127,28,7)+0,"")</f>
        <v/>
      </c>
      <c r="M1127" s="25" t="str">
        <f>IF(IFERROR(MID($Q1127,1,7)+0,"")&lt;1130000,IF(INDEX(C:C,MATCH(LEFT(Q1127,7)+0,I:I,0))&lt;1130000,"",INDEX(C:C,MATCH(LEFT(Q1127,7)+0,I:I,0))),IFERROR(MID($Q1127,1,7)+0,""))</f>
        <v/>
      </c>
      <c r="N1127" s="25" t="str">
        <f>IF(IFERROR(MID($Q1127,10,7)+0,"")&lt;1130000,"",IFERROR(MID($Q1127,10,7)+0,""))</f>
        <v/>
      </c>
      <c r="O1127" s="25" t="str">
        <f>IF(IFERROR(MID($Q1127,19,7)+0,"")&lt;1130000,"",IFERROR(MID($Q1127,19,7)+0,""))</f>
        <v/>
      </c>
      <c r="P1127" s="25" t="str">
        <f>IF(M1127="","",IF(N1127="",M1127,M1127&amp;", "&amp;N1127))</f>
        <v/>
      </c>
      <c r="Q1127" s="44" t="s">
        <v>22</v>
      </c>
      <c r="R1127" s="44"/>
      <c r="S1127" s="35" t="s">
        <v>5049</v>
      </c>
      <c r="T1127" s="25" t="s">
        <v>36</v>
      </c>
      <c r="U1127" s="185">
        <v>9693</v>
      </c>
      <c r="V1127" s="188">
        <v>9693</v>
      </c>
      <c r="W1127" s="189">
        <v>9693</v>
      </c>
      <c r="X1127" s="31">
        <v>9693</v>
      </c>
      <c r="Y1127" s="90">
        <f>IFERROR(ROUND(X1127/W1127-1,2),"")</f>
        <v>0</v>
      </c>
      <c r="Z1127" s="31" t="str">
        <f>IF(OR(S1127="VLD MLC components",S1127="VLD MLC pipes",S1127="VLD PEX components",S1127="VLD PEX pipes",S1127="VLD PHC components",S1127="VLD PHC pipes",S1127="Controls VLD"),"По запросу",X1127)</f>
        <v>По запросу</v>
      </c>
      <c r="AA1127" s="63">
        <f>ROUND(X1127/1.2,3)</f>
        <v>8077.5</v>
      </c>
      <c r="AB1127" s="23">
        <v>8077.5</v>
      </c>
      <c r="AC1127" s="190">
        <f>IFERROR(ROUND(AA1127/AB1127-1,2),"")</f>
        <v>0</v>
      </c>
      <c r="AD1127" s="25">
        <v>0.77100000000000002</v>
      </c>
      <c r="AE1127" s="25">
        <v>1.353E-3</v>
      </c>
      <c r="AF1127" s="25">
        <v>0</v>
      </c>
      <c r="AG1127" s="25" t="s">
        <v>22</v>
      </c>
      <c r="AH1127" s="25">
        <v>0</v>
      </c>
      <c r="AI1127" s="25">
        <v>0</v>
      </c>
      <c r="AJ1127" s="25" t="s">
        <v>20</v>
      </c>
      <c r="AK1127" s="42" t="s">
        <v>19</v>
      </c>
      <c r="AL1127" s="25" t="s">
        <v>20</v>
      </c>
      <c r="AM1127" s="25">
        <v>3</v>
      </c>
      <c r="AN1127" s="25">
        <v>205</v>
      </c>
      <c r="AO1127" s="25">
        <v>180</v>
      </c>
      <c r="AP1127" s="25">
        <v>110</v>
      </c>
      <c r="AQ1127" s="25">
        <v>2.3130000000000002</v>
      </c>
      <c r="AR1127" s="94">
        <v>4.0590000000000001E-3</v>
      </c>
      <c r="AS1127" s="157" t="s">
        <v>22</v>
      </c>
      <c r="AT1127" s="93" t="s">
        <v>22</v>
      </c>
      <c r="AU1127" s="92" t="s">
        <v>22</v>
      </c>
      <c r="AV1127" s="91" t="s">
        <v>152</v>
      </c>
      <c r="AW1127" s="92" t="s">
        <v>48</v>
      </c>
      <c r="AX1127" s="92" t="s">
        <v>48</v>
      </c>
      <c r="AY1127" s="91" t="s">
        <v>152</v>
      </c>
      <c r="AZ1127" s="23"/>
      <c r="BA1127" s="25" t="s">
        <v>5406</v>
      </c>
      <c r="BB1127" t="s">
        <v>25</v>
      </c>
      <c r="BC1127" t="e">
        <v>#N/A</v>
      </c>
      <c r="BD1127" t="e">
        <f>IF(Z1127=BC1127,"OK")</f>
        <v>#N/A</v>
      </c>
      <c r="BE1127">
        <v>0.77100000000000002</v>
      </c>
      <c r="BF1127">
        <v>1.353E-3</v>
      </c>
      <c r="BG1127">
        <v>205</v>
      </c>
      <c r="BH1127">
        <v>180</v>
      </c>
      <c r="BI1127">
        <v>110</v>
      </c>
      <c r="BJ1127">
        <v>2.3130000000000002</v>
      </c>
      <c r="BK1127">
        <v>4.0590000000000001E-3</v>
      </c>
      <c r="BN1127" s="183"/>
    </row>
    <row r="1128" spans="1:66" x14ac:dyDescent="0.25">
      <c r="A1128" s="1"/>
      <c r="B1128" s="94">
        <v>1122</v>
      </c>
      <c r="C1128" s="43">
        <v>1070621</v>
      </c>
      <c r="D1128" s="25">
        <v>1007078</v>
      </c>
      <c r="E1128" s="36" t="s">
        <v>5405</v>
      </c>
      <c r="F1128" s="151" t="s">
        <v>21</v>
      </c>
      <c r="G1128" s="28"/>
      <c r="H1128" s="46" t="str">
        <f>IFERROR(IFERROR(IF(SEARCH("Usystems",$E1128)&gt;0,"Usystems"),IF(SEARCH("RIIFO",$E1128)&gt;0,"RIIFO","Uponor")),"Uponor")</f>
        <v>Uponor</v>
      </c>
      <c r="I1128" s="25">
        <f>IFERROR(MID($D1128,1,7)+0,"")</f>
        <v>1007078</v>
      </c>
      <c r="J1128" s="25" t="str">
        <f>IFERROR(MID($D1128,10,7)+0,"")</f>
        <v/>
      </c>
      <c r="K1128" s="25" t="str">
        <f>IFERROR(MID($D1128,19,7)+0,"")</f>
        <v/>
      </c>
      <c r="L1128" s="25" t="str">
        <f>IFERROR(MID($D1128,28,7)+0,"")</f>
        <v/>
      </c>
      <c r="M1128" s="25">
        <f>IF(IFERROR(MID($Q1128,1,7)+0,"")&lt;1130000,IF(INDEX(C:C,MATCH(LEFT(Q1128,7)+0,I:I,0))&lt;1130000,"",INDEX(C:C,MATCH(LEFT(Q1128,7)+0,I:I,0))),IFERROR(MID($Q1128,1,7)+0,""))</f>
        <v>1237071</v>
      </c>
      <c r="N1128" s="25" t="str">
        <f>IF(IFERROR(MID($Q1128,10,7)+0,"")&lt;1130000,"",IFERROR(MID($Q1128,10,7)+0,""))</f>
        <v/>
      </c>
      <c r="O1128" s="25" t="str">
        <f>IF(IFERROR(MID($Q1128,19,7)+0,"")&lt;1130000,"",IFERROR(MID($Q1128,19,7)+0,""))</f>
        <v/>
      </c>
      <c r="P1128" s="25">
        <f>IF(M1128="","",IF(N1128="",M1128,M1128&amp;", "&amp;N1128))</f>
        <v>1237071</v>
      </c>
      <c r="Q1128" s="25">
        <v>1237071</v>
      </c>
      <c r="R1128" s="25"/>
      <c r="S1128" s="35" t="s">
        <v>34</v>
      </c>
      <c r="T1128" s="25" t="s">
        <v>36</v>
      </c>
      <c r="U1128" s="185">
        <v>1116</v>
      </c>
      <c r="V1128" s="188">
        <v>1116</v>
      </c>
      <c r="W1128" s="189">
        <v>1116</v>
      </c>
      <c r="X1128" s="31">
        <v>1116</v>
      </c>
      <c r="Y1128" s="90">
        <f>IFERROR(ROUND(X1128/W1128-1,2),"")</f>
        <v>0</v>
      </c>
      <c r="Z1128" s="31">
        <f>IF(OR(S1128="VLD MLC components",S1128="VLD MLC pipes",S1128="VLD PEX components",S1128="VLD PEX pipes",S1128="VLD PHC components",S1128="VLD PHC pipes",S1128="Controls VLD"),"По запросу",X1128)</f>
        <v>1116</v>
      </c>
      <c r="AA1128" s="63">
        <f>ROUND(X1128/1.2,3)</f>
        <v>930</v>
      </c>
      <c r="AB1128" s="23">
        <v>930</v>
      </c>
      <c r="AC1128" s="190">
        <f>IFERROR(ROUND(AA1128/AB1128-1,2),"")</f>
        <v>0</v>
      </c>
      <c r="AD1128" s="25">
        <v>2.3E-2</v>
      </c>
      <c r="AE1128" s="25">
        <v>1.2999999999999999E-5</v>
      </c>
      <c r="AF1128" s="25">
        <v>0</v>
      </c>
      <c r="AG1128" s="25" t="s">
        <v>22</v>
      </c>
      <c r="AH1128" s="25">
        <v>0</v>
      </c>
      <c r="AI1128" s="25">
        <v>0</v>
      </c>
      <c r="AJ1128" s="25" t="s">
        <v>20</v>
      </c>
      <c r="AK1128" s="42" t="s">
        <v>19</v>
      </c>
      <c r="AL1128" s="25" t="s">
        <v>20</v>
      </c>
      <c r="AM1128" s="25">
        <v>40</v>
      </c>
      <c r="AN1128" s="25">
        <v>87</v>
      </c>
      <c r="AO1128" s="25">
        <v>67</v>
      </c>
      <c r="AP1128" s="25">
        <v>89</v>
      </c>
      <c r="AQ1128" s="25">
        <v>0.46</v>
      </c>
      <c r="AR1128" s="94">
        <v>5.1900000000000004E-4</v>
      </c>
      <c r="AS1128" s="157" t="s">
        <v>22</v>
      </c>
      <c r="AT1128" s="93">
        <v>43515</v>
      </c>
      <c r="AU1128" s="92" t="s">
        <v>22</v>
      </c>
      <c r="AV1128" s="91" t="s">
        <v>152</v>
      </c>
      <c r="AW1128" s="92" t="s">
        <v>48</v>
      </c>
      <c r="AX1128" s="92" t="s">
        <v>48</v>
      </c>
      <c r="AY1128" s="91" t="s">
        <v>152</v>
      </c>
      <c r="AZ1128" s="23"/>
      <c r="BA1128" s="25" t="s">
        <v>5404</v>
      </c>
      <c r="BB1128" t="s">
        <v>25</v>
      </c>
      <c r="BC1128" t="e">
        <v>#N/A</v>
      </c>
      <c r="BD1128" t="e">
        <f>IF(Z1128=BC1128,"OK")</f>
        <v>#N/A</v>
      </c>
      <c r="BE1128">
        <v>2.3E-2</v>
      </c>
      <c r="BF1128">
        <v>1.2999999999999999E-5</v>
      </c>
      <c r="BG1128">
        <v>87</v>
      </c>
      <c r="BH1128">
        <v>67</v>
      </c>
      <c r="BI1128">
        <v>89</v>
      </c>
      <c r="BJ1128">
        <v>0.46</v>
      </c>
      <c r="BK1128">
        <v>5.1900000000000004E-4</v>
      </c>
      <c r="BN1128" s="183"/>
    </row>
    <row r="1129" spans="1:66" x14ac:dyDescent="0.25">
      <c r="A1129" s="1"/>
      <c r="B1129" s="94">
        <v>1123</v>
      </c>
      <c r="C1129" s="43">
        <v>1070622</v>
      </c>
      <c r="D1129" s="25">
        <v>1007079</v>
      </c>
      <c r="E1129" s="36" t="s">
        <v>5403</v>
      </c>
      <c r="F1129" s="151" t="s">
        <v>21</v>
      </c>
      <c r="G1129" s="28"/>
      <c r="H1129" s="46" t="str">
        <f>IFERROR(IFERROR(IF(SEARCH("Usystems",$E1129)&gt;0,"Usystems"),IF(SEARCH("RIIFO",$E1129)&gt;0,"RIIFO","Uponor")),"Uponor")</f>
        <v>Uponor</v>
      </c>
      <c r="I1129" s="25">
        <f>IFERROR(MID($D1129,1,7)+0,"")</f>
        <v>1007079</v>
      </c>
      <c r="J1129" s="25" t="str">
        <f>IFERROR(MID($D1129,10,7)+0,"")</f>
        <v/>
      </c>
      <c r="K1129" s="25" t="str">
        <f>IFERROR(MID($D1129,19,7)+0,"")</f>
        <v/>
      </c>
      <c r="L1129" s="25" t="str">
        <f>IFERROR(MID($D1129,28,7)+0,"")</f>
        <v/>
      </c>
      <c r="M1129" s="25" t="str">
        <f>IF(IFERROR(MID($Q1129,1,7)+0,"")&lt;1130000,IF(INDEX(C:C,MATCH(LEFT(Q1129,7)+0,I:I,0))&lt;1130000,"",INDEX(C:C,MATCH(LEFT(Q1129,7)+0,I:I,0))),IFERROR(MID($Q1129,1,7)+0,""))</f>
        <v/>
      </c>
      <c r="N1129" s="25" t="str">
        <f>IF(IFERROR(MID($Q1129,10,7)+0,"")&lt;1130000,"",IFERROR(MID($Q1129,10,7)+0,""))</f>
        <v/>
      </c>
      <c r="O1129" s="25" t="str">
        <f>IF(IFERROR(MID($Q1129,19,7)+0,"")&lt;1130000,"",IFERROR(MID($Q1129,19,7)+0,""))</f>
        <v/>
      </c>
      <c r="P1129" s="25" t="str">
        <f>IF(M1129="","",IF(N1129="",M1129,M1129&amp;", "&amp;N1129))</f>
        <v/>
      </c>
      <c r="Q1129" s="25"/>
      <c r="R1129" s="25"/>
      <c r="S1129" s="35" t="s">
        <v>34</v>
      </c>
      <c r="T1129" s="25" t="s">
        <v>36</v>
      </c>
      <c r="U1129" s="185">
        <v>781</v>
      </c>
      <c r="V1129" s="188">
        <v>781</v>
      </c>
      <c r="W1129" s="189">
        <v>781</v>
      </c>
      <c r="X1129" s="31">
        <v>781</v>
      </c>
      <c r="Y1129" s="90">
        <f>IFERROR(ROUND(X1129/W1129-1,2),"")</f>
        <v>0</v>
      </c>
      <c r="Z1129" s="31">
        <f>IF(OR(S1129="VLD MLC components",S1129="VLD MLC pipes",S1129="VLD PEX components",S1129="VLD PEX pipes",S1129="VLD PHC components",S1129="VLD PHC pipes",S1129="Controls VLD"),"По запросу",X1129)</f>
        <v>781</v>
      </c>
      <c r="AA1129" s="63">
        <f>ROUND(X1129/1.2,3)</f>
        <v>650.83299999999997</v>
      </c>
      <c r="AB1129" s="23">
        <v>650.83299999999997</v>
      </c>
      <c r="AC1129" s="190">
        <f>IFERROR(ROUND(AA1129/AB1129-1,2),"")</f>
        <v>0</v>
      </c>
      <c r="AD1129" s="25">
        <v>3.5000000000000003E-2</v>
      </c>
      <c r="AE1129" s="25">
        <v>1.9000000000000001E-5</v>
      </c>
      <c r="AF1129" s="25">
        <v>0</v>
      </c>
      <c r="AG1129" s="25" t="s">
        <v>22</v>
      </c>
      <c r="AH1129" s="25">
        <v>0</v>
      </c>
      <c r="AI1129" s="25">
        <v>0</v>
      </c>
      <c r="AJ1129" s="25" t="s">
        <v>20</v>
      </c>
      <c r="AK1129" s="42" t="s">
        <v>19</v>
      </c>
      <c r="AL1129" s="25" t="s">
        <v>20</v>
      </c>
      <c r="AM1129" s="25">
        <v>20</v>
      </c>
      <c r="AN1129" s="25">
        <v>87</v>
      </c>
      <c r="AO1129" s="25">
        <v>67</v>
      </c>
      <c r="AP1129" s="25">
        <v>89</v>
      </c>
      <c r="AQ1129" s="25">
        <v>0.35</v>
      </c>
      <c r="AR1129" s="94">
        <v>5.1900000000000004E-4</v>
      </c>
      <c r="AS1129" s="157" t="s">
        <v>22</v>
      </c>
      <c r="AT1129" s="93">
        <v>43515</v>
      </c>
      <c r="AU1129" s="92" t="s">
        <v>22</v>
      </c>
      <c r="AV1129" s="91" t="s">
        <v>48</v>
      </c>
      <c r="AW1129" s="92" t="s">
        <v>48</v>
      </c>
      <c r="AX1129" s="92" t="s">
        <v>48</v>
      </c>
      <c r="AY1129" s="91" t="s">
        <v>152</v>
      </c>
      <c r="AZ1129" s="23"/>
      <c r="BA1129" s="25">
        <v>0</v>
      </c>
      <c r="BB1129" t="s">
        <v>48</v>
      </c>
      <c r="BC1129" t="e">
        <v>#N/A</v>
      </c>
      <c r="BD1129" t="e">
        <f>IF(Z1129=BC1129,"OK")</f>
        <v>#N/A</v>
      </c>
      <c r="BE1129">
        <v>3.5000000000000003E-2</v>
      </c>
      <c r="BF1129">
        <v>1.9000000000000001E-5</v>
      </c>
      <c r="BG1129">
        <v>87</v>
      </c>
      <c r="BH1129">
        <v>67</v>
      </c>
      <c r="BI1129">
        <v>89</v>
      </c>
      <c r="BJ1129">
        <v>0.35</v>
      </c>
      <c r="BK1129">
        <v>5.1900000000000004E-4</v>
      </c>
      <c r="BN1129" s="183"/>
    </row>
    <row r="1130" spans="1:66" x14ac:dyDescent="0.25">
      <c r="A1130" s="1"/>
      <c r="B1130" s="94">
        <v>1124</v>
      </c>
      <c r="C1130" s="43">
        <v>1070623</v>
      </c>
      <c r="D1130" s="25">
        <v>1007080</v>
      </c>
      <c r="E1130" s="101" t="s">
        <v>5402</v>
      </c>
      <c r="F1130" s="151" t="s">
        <v>21</v>
      </c>
      <c r="G1130" s="28"/>
      <c r="H1130" s="46" t="str">
        <f>IFERROR(IFERROR(IF(SEARCH("Usystems",$E1130)&gt;0,"Usystems"),IF(SEARCH("RIIFO",$E1130)&gt;0,"RIIFO","Uponor")),"Uponor")</f>
        <v>Uponor</v>
      </c>
      <c r="I1130" s="25">
        <f>IFERROR(MID($D1130,1,7)+0,"")</f>
        <v>1007080</v>
      </c>
      <c r="J1130" s="25" t="str">
        <f>IFERROR(MID($D1130,10,7)+0,"")</f>
        <v/>
      </c>
      <c r="K1130" s="25" t="str">
        <f>IFERROR(MID($D1130,19,7)+0,"")</f>
        <v/>
      </c>
      <c r="L1130" s="25" t="str">
        <f>IFERROR(MID($D1130,28,7)+0,"")</f>
        <v/>
      </c>
      <c r="M1130" s="25" t="str">
        <f>IF(IFERROR(MID($Q1130,1,7)+0,"")&lt;1130000,IF(INDEX(C:C,MATCH(LEFT(Q1130,7)+0,I:I,0))&lt;1130000,"",INDEX(C:C,MATCH(LEFT(Q1130,7)+0,I:I,0))),IFERROR(MID($Q1130,1,7)+0,""))</f>
        <v/>
      </c>
      <c r="N1130" s="25" t="str">
        <f>IF(IFERROR(MID($Q1130,10,7)+0,"")&lt;1130000,"",IFERROR(MID($Q1130,10,7)+0,""))</f>
        <v/>
      </c>
      <c r="O1130" s="25" t="str">
        <f>IF(IFERROR(MID($Q1130,19,7)+0,"")&lt;1130000,"",IFERROR(MID($Q1130,19,7)+0,""))</f>
        <v/>
      </c>
      <c r="P1130" s="25" t="str">
        <f>IF(M1130="","",IF(N1130="",M1130,M1130&amp;", "&amp;N1130))</f>
        <v/>
      </c>
      <c r="Q1130" s="25"/>
      <c r="R1130" s="25"/>
      <c r="S1130" s="35" t="s">
        <v>34</v>
      </c>
      <c r="T1130" s="25" t="s">
        <v>36</v>
      </c>
      <c r="U1130" s="185">
        <v>1280</v>
      </c>
      <c r="V1130" s="188">
        <v>1280</v>
      </c>
      <c r="W1130" s="189">
        <v>1280</v>
      </c>
      <c r="X1130" s="31">
        <v>1280</v>
      </c>
      <c r="Y1130" s="90">
        <f>IFERROR(ROUND(X1130/W1130-1,2),"")</f>
        <v>0</v>
      </c>
      <c r="Z1130" s="31">
        <f>IF(OR(S1130="VLD MLC components",S1130="VLD MLC pipes",S1130="VLD PEX components",S1130="VLD PEX pipes",S1130="VLD PHC components",S1130="VLD PHC pipes",S1130="Controls VLD"),"По запросу",X1130)</f>
        <v>1280</v>
      </c>
      <c r="AA1130" s="63">
        <f>ROUND(X1130/1.2,3)</f>
        <v>1066.6669999999999</v>
      </c>
      <c r="AB1130" s="23">
        <v>1066.6669999999999</v>
      </c>
      <c r="AC1130" s="190">
        <f>IFERROR(ROUND(AA1130/AB1130-1,2),"")</f>
        <v>0</v>
      </c>
      <c r="AD1130" s="25">
        <v>6.8000000000000005E-2</v>
      </c>
      <c r="AE1130" s="25">
        <v>3.6999999999999998E-5</v>
      </c>
      <c r="AF1130" s="25">
        <v>0</v>
      </c>
      <c r="AG1130" s="25" t="s">
        <v>22</v>
      </c>
      <c r="AH1130" s="25">
        <v>0</v>
      </c>
      <c r="AI1130" s="25">
        <v>0</v>
      </c>
      <c r="AJ1130" s="25" t="s">
        <v>20</v>
      </c>
      <c r="AK1130" s="42" t="s">
        <v>19</v>
      </c>
      <c r="AL1130" s="25" t="s">
        <v>20</v>
      </c>
      <c r="AM1130" s="25">
        <v>10</v>
      </c>
      <c r="AN1130" s="25">
        <v>176</v>
      </c>
      <c r="AO1130" s="25">
        <v>67</v>
      </c>
      <c r="AP1130" s="25">
        <v>89</v>
      </c>
      <c r="AQ1130" s="25">
        <v>0.68</v>
      </c>
      <c r="AR1130" s="94">
        <v>1.049E-3</v>
      </c>
      <c r="AS1130" s="157" t="s">
        <v>22</v>
      </c>
      <c r="AT1130" s="93">
        <v>43515</v>
      </c>
      <c r="AU1130" s="92" t="s">
        <v>22</v>
      </c>
      <c r="AV1130" s="91" t="s">
        <v>48</v>
      </c>
      <c r="AW1130" s="92" t="s">
        <v>48</v>
      </c>
      <c r="AX1130" s="92" t="s">
        <v>48</v>
      </c>
      <c r="AY1130" s="91" t="s">
        <v>152</v>
      </c>
      <c r="AZ1130" s="23"/>
      <c r="BA1130" s="25">
        <v>0</v>
      </c>
      <c r="BB1130" t="s">
        <v>48</v>
      </c>
      <c r="BC1130" t="e">
        <v>#N/A</v>
      </c>
      <c r="BD1130" t="e">
        <f>IF(Z1130=BC1130,"OK")</f>
        <v>#N/A</v>
      </c>
      <c r="BE1130">
        <v>6.8000000000000005E-2</v>
      </c>
      <c r="BF1130">
        <v>3.6999999999999998E-5</v>
      </c>
      <c r="BG1130">
        <v>176</v>
      </c>
      <c r="BH1130">
        <v>67</v>
      </c>
      <c r="BI1130">
        <v>89</v>
      </c>
      <c r="BJ1130">
        <v>0.68</v>
      </c>
      <c r="BK1130">
        <v>1.049E-3</v>
      </c>
      <c r="BN1130" s="183"/>
    </row>
    <row r="1131" spans="1:66" x14ac:dyDescent="0.25">
      <c r="A1131" s="1"/>
      <c r="B1131" s="94">
        <v>1125</v>
      </c>
      <c r="C1131" s="43">
        <v>1070624</v>
      </c>
      <c r="D1131" s="25">
        <v>1007081</v>
      </c>
      <c r="E1131" s="101" t="s">
        <v>5401</v>
      </c>
      <c r="F1131" s="151" t="s">
        <v>21</v>
      </c>
      <c r="G1131" s="28"/>
      <c r="H1131" s="46" t="str">
        <f>IFERROR(IFERROR(IF(SEARCH("Usystems",$E1131)&gt;0,"Usystems"),IF(SEARCH("RIIFO",$E1131)&gt;0,"RIIFO","Uponor")),"Uponor")</f>
        <v>Uponor</v>
      </c>
      <c r="I1131" s="25">
        <f>IFERROR(MID($D1131,1,7)+0,"")</f>
        <v>1007081</v>
      </c>
      <c r="J1131" s="25" t="str">
        <f>IFERROR(MID($D1131,10,7)+0,"")</f>
        <v/>
      </c>
      <c r="K1131" s="25" t="str">
        <f>IFERROR(MID($D1131,19,7)+0,"")</f>
        <v/>
      </c>
      <c r="L1131" s="25" t="str">
        <f>IFERROR(MID($D1131,28,7)+0,"")</f>
        <v/>
      </c>
      <c r="M1131" s="25" t="str">
        <f>IF(IFERROR(MID($Q1131,1,7)+0,"")&lt;1130000,IF(INDEX(C:C,MATCH(LEFT(Q1131,7)+0,I:I,0))&lt;1130000,"",INDEX(C:C,MATCH(LEFT(Q1131,7)+0,I:I,0))),IFERROR(MID($Q1131,1,7)+0,""))</f>
        <v/>
      </c>
      <c r="N1131" s="25" t="str">
        <f>IF(IFERROR(MID($Q1131,10,7)+0,"")&lt;1130000,"",IFERROR(MID($Q1131,10,7)+0,""))</f>
        <v/>
      </c>
      <c r="O1131" s="25" t="str">
        <f>IF(IFERROR(MID($Q1131,19,7)+0,"")&lt;1130000,"",IFERROR(MID($Q1131,19,7)+0,""))</f>
        <v/>
      </c>
      <c r="P1131" s="25" t="str">
        <f>IF(M1131="","",IF(N1131="",M1131,M1131&amp;", "&amp;N1131))</f>
        <v/>
      </c>
      <c r="Q1131" s="25"/>
      <c r="R1131" s="25"/>
      <c r="S1131" s="35" t="s">
        <v>34</v>
      </c>
      <c r="T1131" s="25" t="s">
        <v>36</v>
      </c>
      <c r="U1131" s="185">
        <v>2287</v>
      </c>
      <c r="V1131" s="188">
        <v>2287</v>
      </c>
      <c r="W1131" s="189">
        <v>2287</v>
      </c>
      <c r="X1131" s="31">
        <v>2287</v>
      </c>
      <c r="Y1131" s="90">
        <f>IFERROR(ROUND(X1131/W1131-1,2),"")</f>
        <v>0</v>
      </c>
      <c r="Z1131" s="31">
        <f>IF(OR(S1131="VLD MLC components",S1131="VLD MLC pipes",S1131="VLD PEX components",S1131="VLD PEX pipes",S1131="VLD PHC components",S1131="VLD PHC pipes",S1131="Controls VLD"),"По запросу",X1131)</f>
        <v>2287</v>
      </c>
      <c r="AA1131" s="63">
        <f>ROUND(X1131/1.2,3)</f>
        <v>1905.8330000000001</v>
      </c>
      <c r="AB1131" s="23">
        <v>1905.8330000000001</v>
      </c>
      <c r="AC1131" s="190">
        <f>IFERROR(ROUND(AA1131/AB1131-1,2),"")</f>
        <v>0</v>
      </c>
      <c r="AD1131" s="25">
        <v>0.10299999999999999</v>
      </c>
      <c r="AE1131" s="25">
        <v>5.3999999999999998E-5</v>
      </c>
      <c r="AF1131" s="25">
        <v>0</v>
      </c>
      <c r="AG1131" s="25" t="s">
        <v>22</v>
      </c>
      <c r="AH1131" s="25">
        <v>0</v>
      </c>
      <c r="AI1131" s="25">
        <v>0</v>
      </c>
      <c r="AJ1131" s="25" t="s">
        <v>20</v>
      </c>
      <c r="AK1131" s="42" t="s">
        <v>19</v>
      </c>
      <c r="AL1131" s="25" t="s">
        <v>20</v>
      </c>
      <c r="AM1131" s="25">
        <v>5</v>
      </c>
      <c r="AN1131" s="25">
        <v>176</v>
      </c>
      <c r="AO1131" s="25">
        <v>67</v>
      </c>
      <c r="AP1131" s="25">
        <v>89</v>
      </c>
      <c r="AQ1131" s="25">
        <v>0.51500000000000001</v>
      </c>
      <c r="AR1131" s="94">
        <v>1.049E-3</v>
      </c>
      <c r="AS1131" s="157" t="s">
        <v>22</v>
      </c>
      <c r="AT1131" s="93">
        <v>43515</v>
      </c>
      <c r="AU1131" s="92" t="s">
        <v>22</v>
      </c>
      <c r="AV1131" s="91" t="s">
        <v>48</v>
      </c>
      <c r="AW1131" s="92" t="s">
        <v>48</v>
      </c>
      <c r="AX1131" s="92" t="s">
        <v>48</v>
      </c>
      <c r="AY1131" s="91" t="s">
        <v>152</v>
      </c>
      <c r="AZ1131" s="23"/>
      <c r="BA1131" s="25">
        <v>0</v>
      </c>
      <c r="BB1131" t="s">
        <v>48</v>
      </c>
      <c r="BC1131" t="e">
        <v>#N/A</v>
      </c>
      <c r="BD1131" t="e">
        <f>IF(Z1131=BC1131,"OK")</f>
        <v>#N/A</v>
      </c>
      <c r="BE1131">
        <v>0.10299999999999999</v>
      </c>
      <c r="BF1131">
        <v>5.3999999999999998E-5</v>
      </c>
      <c r="BG1131">
        <v>176</v>
      </c>
      <c r="BH1131">
        <v>67</v>
      </c>
      <c r="BI1131">
        <v>89</v>
      </c>
      <c r="BJ1131">
        <v>0.51500000000000001</v>
      </c>
      <c r="BK1131">
        <v>1.049E-3</v>
      </c>
      <c r="BN1131" s="183"/>
    </row>
    <row r="1132" spans="1:66" ht="25.5" x14ac:dyDescent="0.25">
      <c r="A1132" s="1"/>
      <c r="B1132" s="94">
        <v>1126</v>
      </c>
      <c r="C1132" s="43">
        <v>1070615</v>
      </c>
      <c r="D1132" s="25"/>
      <c r="E1132" s="30" t="s">
        <v>5400</v>
      </c>
      <c r="F1132" s="151" t="s">
        <v>667</v>
      </c>
      <c r="G1132" s="41" t="s">
        <v>585</v>
      </c>
      <c r="H1132" s="46" t="str">
        <f>IFERROR(IFERROR(IF(SEARCH("Usystems",$E1132)&gt;0,"Usystems"),IF(SEARCH("RIIFO",$E1132)&gt;0,"RIIFO","Uponor")),"Uponor")</f>
        <v>Uponor</v>
      </c>
      <c r="I1132" s="25" t="str">
        <f>IFERROR(MID($D1132,1,7)+0,"")</f>
        <v/>
      </c>
      <c r="J1132" s="25" t="str">
        <f>IFERROR(MID($D1132,10,7)+0,"")</f>
        <v/>
      </c>
      <c r="K1132" s="25" t="str">
        <f>IFERROR(MID($D1132,19,7)+0,"")</f>
        <v/>
      </c>
      <c r="L1132" s="25" t="str">
        <f>IFERROR(MID($D1132,28,7)+0,"")</f>
        <v/>
      </c>
      <c r="M1132" s="25" t="str">
        <f>IF(IFERROR(MID($Q1132,1,7)+0,"")&lt;1130000,IF(INDEX(C:C,MATCH(LEFT(Q1132,7)+0,I:I,0))&lt;1130000,"",INDEX(C:C,MATCH(LEFT(Q1132,7)+0,I:I,0))),IFERROR(MID($Q1132,1,7)+0,""))</f>
        <v/>
      </c>
      <c r="N1132" s="25" t="str">
        <f>IF(IFERROR(MID($Q1132,10,7)+0,"")&lt;1130000,"",IFERROR(MID($Q1132,10,7)+0,""))</f>
        <v/>
      </c>
      <c r="O1132" s="25" t="str">
        <f>IF(IFERROR(MID($Q1132,19,7)+0,"")&lt;1130000,"",IFERROR(MID($Q1132,19,7)+0,""))</f>
        <v/>
      </c>
      <c r="P1132" s="25" t="str">
        <f>IF(M1132="","",IF(N1132="",M1132,M1132&amp;", "&amp;N1132))</f>
        <v/>
      </c>
      <c r="Q1132" s="25"/>
      <c r="R1132" s="25"/>
      <c r="S1132" s="35" t="s">
        <v>34</v>
      </c>
      <c r="T1132" s="25" t="s">
        <v>36</v>
      </c>
      <c r="U1132" s="185">
        <v>1277</v>
      </c>
      <c r="V1132" s="188">
        <v>1277</v>
      </c>
      <c r="W1132" s="189">
        <v>1277</v>
      </c>
      <c r="X1132" s="31">
        <v>1277</v>
      </c>
      <c r="Y1132" s="90">
        <f>IFERROR(ROUND(X1132/W1132-1,2),"")</f>
        <v>0</v>
      </c>
      <c r="Z1132" s="31">
        <f>IF(OR(S1132="VLD MLC components",S1132="VLD MLC pipes",S1132="VLD PEX components",S1132="VLD PEX pipes",S1132="VLD PHC components",S1132="VLD PHC pipes",S1132="Controls VLD"),"По запросу",X1132)</f>
        <v>1277</v>
      </c>
      <c r="AA1132" s="63">
        <f>ROUND(X1132/1.2,3)</f>
        <v>1064.1669999999999</v>
      </c>
      <c r="AB1132" s="23">
        <v>1064.1669999999999</v>
      </c>
      <c r="AC1132" s="190">
        <f>IFERROR(ROUND(AA1132/AB1132-1,2),"")</f>
        <v>0</v>
      </c>
      <c r="AD1132" s="25">
        <v>4.3999999999999997E-2</v>
      </c>
      <c r="AE1132" s="25">
        <v>3.6000000000000001E-5</v>
      </c>
      <c r="AF1132" s="25">
        <v>100</v>
      </c>
      <c r="AG1132" s="25">
        <v>100</v>
      </c>
      <c r="AH1132" s="25">
        <v>100</v>
      </c>
      <c r="AI1132" s="25">
        <v>100</v>
      </c>
      <c r="AJ1132" s="25" t="s">
        <v>20</v>
      </c>
      <c r="AK1132" s="22" t="s">
        <v>20</v>
      </c>
      <c r="AL1132" s="25" t="s">
        <v>20</v>
      </c>
      <c r="AM1132" s="25">
        <v>20</v>
      </c>
      <c r="AN1132" s="25">
        <v>176</v>
      </c>
      <c r="AO1132" s="25">
        <v>67</v>
      </c>
      <c r="AP1132" s="25">
        <v>89</v>
      </c>
      <c r="AQ1132" s="25">
        <v>0.88</v>
      </c>
      <c r="AR1132" s="94">
        <v>1.049E-3</v>
      </c>
      <c r="AS1132" s="157">
        <v>100</v>
      </c>
      <c r="AT1132" s="93">
        <v>43578</v>
      </c>
      <c r="AU1132" s="92" t="s">
        <v>22</v>
      </c>
      <c r="AV1132" s="91" t="s">
        <v>152</v>
      </c>
      <c r="AW1132" s="92" t="s">
        <v>152</v>
      </c>
      <c r="AX1132" s="92" t="s">
        <v>48</v>
      </c>
      <c r="AY1132" s="91" t="s">
        <v>152</v>
      </c>
      <c r="AZ1132" s="23"/>
      <c r="BA1132" s="25" t="s">
        <v>5399</v>
      </c>
      <c r="BB1132" t="s">
        <v>25</v>
      </c>
      <c r="BC1132">
        <v>1277</v>
      </c>
      <c r="BD1132" t="str">
        <f>IF(Z1132=BC1132,"OK")</f>
        <v>OK</v>
      </c>
      <c r="BE1132">
        <v>4.3999999999999997E-2</v>
      </c>
      <c r="BF1132">
        <v>3.6000000000000001E-5</v>
      </c>
      <c r="BG1132">
        <v>176</v>
      </c>
      <c r="BH1132">
        <v>67</v>
      </c>
      <c r="BI1132">
        <v>89</v>
      </c>
      <c r="BJ1132">
        <v>0.88</v>
      </c>
      <c r="BK1132">
        <v>1.049E-3</v>
      </c>
      <c r="BN1132" s="183"/>
    </row>
    <row r="1133" spans="1:66" ht="25.5" x14ac:dyDescent="0.25">
      <c r="A1133" s="1"/>
      <c r="B1133" s="94">
        <v>1127</v>
      </c>
      <c r="C1133" s="43">
        <v>1070707</v>
      </c>
      <c r="D1133" s="25"/>
      <c r="E1133" s="30" t="s">
        <v>5398</v>
      </c>
      <c r="F1133" s="151" t="s">
        <v>667</v>
      </c>
      <c r="G1133" s="28"/>
      <c r="H1133" s="46" t="str">
        <f>IFERROR(IFERROR(IF(SEARCH("Usystems",$E1133)&gt;0,"Usystems"),IF(SEARCH("RIIFO",$E1133)&gt;0,"RIIFO","Uponor")),"Uponor")</f>
        <v>Uponor</v>
      </c>
      <c r="I1133" s="25" t="str">
        <f>IFERROR(MID($D1133,1,7)+0,"")</f>
        <v/>
      </c>
      <c r="J1133" s="25" t="str">
        <f>IFERROR(MID($D1133,10,7)+0,"")</f>
        <v/>
      </c>
      <c r="K1133" s="25" t="str">
        <f>IFERROR(MID($D1133,19,7)+0,"")</f>
        <v/>
      </c>
      <c r="L1133" s="25" t="str">
        <f>IFERROR(MID($D1133,28,7)+0,"")</f>
        <v/>
      </c>
      <c r="M1133" s="25" t="str">
        <f>IF(IFERROR(MID($Q1133,1,7)+0,"")&lt;1130000,IF(INDEX(C:C,MATCH(LEFT(Q1133,7)+0,I:I,0))&lt;1130000,"",INDEX(C:C,MATCH(LEFT(Q1133,7)+0,I:I,0))),IFERROR(MID($Q1133,1,7)+0,""))</f>
        <v/>
      </c>
      <c r="N1133" s="25" t="str">
        <f>IF(IFERROR(MID($Q1133,10,7)+0,"")&lt;1130000,"",IFERROR(MID($Q1133,10,7)+0,""))</f>
        <v/>
      </c>
      <c r="O1133" s="25" t="str">
        <f>IF(IFERROR(MID($Q1133,19,7)+0,"")&lt;1130000,"",IFERROR(MID($Q1133,19,7)+0,""))</f>
        <v/>
      </c>
      <c r="P1133" s="25" t="str">
        <f>IF(M1133="","",IF(N1133="",M1133,M1133&amp;", "&amp;N1133))</f>
        <v/>
      </c>
      <c r="Q1133" s="25"/>
      <c r="R1133" s="25"/>
      <c r="S1133" s="35" t="s">
        <v>34</v>
      </c>
      <c r="T1133" s="25" t="s">
        <v>36</v>
      </c>
      <c r="U1133" s="185">
        <v>1572</v>
      </c>
      <c r="V1133" s="188">
        <v>1572</v>
      </c>
      <c r="W1133" s="189">
        <v>1572</v>
      </c>
      <c r="X1133" s="31">
        <v>1572</v>
      </c>
      <c r="Y1133" s="90">
        <f>IFERROR(ROUND(X1133/W1133-1,2),"")</f>
        <v>0</v>
      </c>
      <c r="Z1133" s="31">
        <f>IF(OR(S1133="VLD MLC components",S1133="VLD MLC pipes",S1133="VLD PEX components",S1133="VLD PEX pipes",S1133="VLD PHC components",S1133="VLD PHC pipes",S1133="Controls VLD"),"По запросу",X1133)</f>
        <v>1572</v>
      </c>
      <c r="AA1133" s="63">
        <f>ROUND(X1133/1.2,3)</f>
        <v>1310</v>
      </c>
      <c r="AB1133" s="23">
        <v>1310</v>
      </c>
      <c r="AC1133" s="190">
        <f>IFERROR(ROUND(AA1133/AB1133-1,2),"")</f>
        <v>0</v>
      </c>
      <c r="AD1133" s="25">
        <v>5.5E-2</v>
      </c>
      <c r="AE1133" s="25">
        <v>5.1E-5</v>
      </c>
      <c r="AF1133" s="25">
        <v>0</v>
      </c>
      <c r="AG1133" s="25" t="s">
        <v>22</v>
      </c>
      <c r="AH1133" s="25">
        <v>0</v>
      </c>
      <c r="AI1133" s="25">
        <v>0</v>
      </c>
      <c r="AJ1133" s="25" t="s">
        <v>20</v>
      </c>
      <c r="AK1133" s="42" t="s">
        <v>19</v>
      </c>
      <c r="AL1133" s="25" t="s">
        <v>20</v>
      </c>
      <c r="AM1133" s="25">
        <v>10</v>
      </c>
      <c r="AN1133" s="25">
        <v>176</v>
      </c>
      <c r="AO1133" s="25">
        <v>67</v>
      </c>
      <c r="AP1133" s="25">
        <v>89</v>
      </c>
      <c r="AQ1133" s="25">
        <v>0.55000000000000004</v>
      </c>
      <c r="AR1133" s="94">
        <v>1.049E-3</v>
      </c>
      <c r="AS1133" s="157" t="s">
        <v>22</v>
      </c>
      <c r="AT1133" s="93">
        <v>43578</v>
      </c>
      <c r="AU1133" s="92" t="s">
        <v>22</v>
      </c>
      <c r="AV1133" s="91" t="s">
        <v>48</v>
      </c>
      <c r="AW1133" s="92" t="s">
        <v>48</v>
      </c>
      <c r="AX1133" s="92" t="s">
        <v>48</v>
      </c>
      <c r="AY1133" s="91" t="s">
        <v>152</v>
      </c>
      <c r="AZ1133" s="23"/>
      <c r="BA1133" s="25">
        <v>0</v>
      </c>
      <c r="BB1133" t="s">
        <v>48</v>
      </c>
      <c r="BC1133" t="e">
        <v>#N/A</v>
      </c>
      <c r="BD1133" t="e">
        <f>IF(Z1133=BC1133,"OK")</f>
        <v>#N/A</v>
      </c>
      <c r="BE1133">
        <v>5.5E-2</v>
      </c>
      <c r="BF1133">
        <v>5.1E-5</v>
      </c>
      <c r="BG1133">
        <v>176</v>
      </c>
      <c r="BH1133">
        <v>67</v>
      </c>
      <c r="BI1133">
        <v>89</v>
      </c>
      <c r="BJ1133">
        <v>0.55000000000000004</v>
      </c>
      <c r="BK1133">
        <v>1.049E-3</v>
      </c>
      <c r="BN1133" s="183"/>
    </row>
    <row r="1134" spans="1:66" ht="25.5" x14ac:dyDescent="0.25">
      <c r="A1134" s="1"/>
      <c r="B1134" s="94">
        <v>1128</v>
      </c>
      <c r="C1134" s="43">
        <v>1070617</v>
      </c>
      <c r="D1134" s="25">
        <v>1014558</v>
      </c>
      <c r="E1134" s="30" t="s">
        <v>5397</v>
      </c>
      <c r="F1134" s="151" t="s">
        <v>21</v>
      </c>
      <c r="G1134" s="28"/>
      <c r="H1134" s="46" t="str">
        <f>IFERROR(IFERROR(IF(SEARCH("Usystems",$E1134)&gt;0,"Usystems"),IF(SEARCH("RIIFO",$E1134)&gt;0,"RIIFO","Uponor")),"Uponor")</f>
        <v>Uponor</v>
      </c>
      <c r="I1134" s="25">
        <f>IFERROR(MID($D1134,1,7)+0,"")</f>
        <v>1014558</v>
      </c>
      <c r="J1134" s="25" t="str">
        <f>IFERROR(MID($D1134,10,7)+0,"")</f>
        <v/>
      </c>
      <c r="K1134" s="25" t="str">
        <f>IFERROR(MID($D1134,19,7)+0,"")</f>
        <v/>
      </c>
      <c r="L1134" s="25" t="str">
        <f>IFERROR(MID($D1134,28,7)+0,"")</f>
        <v/>
      </c>
      <c r="M1134" s="25" t="str">
        <f>IF(IFERROR(MID($Q1134,1,7)+0,"")&lt;1130000,IF(INDEX(C:C,MATCH(LEFT(Q1134,7)+0,I:I,0))&lt;1130000,"",INDEX(C:C,MATCH(LEFT(Q1134,7)+0,I:I,0))),IFERROR(MID($Q1134,1,7)+0,""))</f>
        <v/>
      </c>
      <c r="N1134" s="25" t="str">
        <f>IF(IFERROR(MID($Q1134,10,7)+0,"")&lt;1130000,"",IFERROR(MID($Q1134,10,7)+0,""))</f>
        <v/>
      </c>
      <c r="O1134" s="25" t="str">
        <f>IF(IFERROR(MID($Q1134,19,7)+0,"")&lt;1130000,"",IFERROR(MID($Q1134,19,7)+0,""))</f>
        <v/>
      </c>
      <c r="P1134" s="25" t="str">
        <f>IF(M1134="","",IF(N1134="",M1134,M1134&amp;", "&amp;N1134))</f>
        <v/>
      </c>
      <c r="Q1134" s="25"/>
      <c r="R1134" s="25"/>
      <c r="S1134" s="35" t="s">
        <v>34</v>
      </c>
      <c r="T1134" s="25" t="s">
        <v>36</v>
      </c>
      <c r="U1134" s="185">
        <v>1549</v>
      </c>
      <c r="V1134" s="188">
        <v>1549</v>
      </c>
      <c r="W1134" s="189">
        <v>1549</v>
      </c>
      <c r="X1134" s="31">
        <v>1549</v>
      </c>
      <c r="Y1134" s="90">
        <f>IFERROR(ROUND(X1134/W1134-1,2),"")</f>
        <v>0</v>
      </c>
      <c r="Z1134" s="31">
        <f>IF(OR(S1134="VLD MLC components",S1134="VLD MLC pipes",S1134="VLD PEX components",S1134="VLD PEX pipes",S1134="VLD PHC components",S1134="VLD PHC pipes",S1134="Controls VLD"),"По запросу",X1134)</f>
        <v>1549</v>
      </c>
      <c r="AA1134" s="63">
        <f>ROUND(X1134/1.2,3)</f>
        <v>1290.8330000000001</v>
      </c>
      <c r="AB1134" s="23">
        <v>1290.8330000000001</v>
      </c>
      <c r="AC1134" s="190">
        <f>IFERROR(ROUND(AA1134/AB1134-1,2),"")</f>
        <v>0</v>
      </c>
      <c r="AD1134" s="25">
        <v>7.2999999999999995E-2</v>
      </c>
      <c r="AE1134" s="25">
        <v>5.5000000000000002E-5</v>
      </c>
      <c r="AF1134" s="25">
        <v>0</v>
      </c>
      <c r="AG1134" s="25" t="s">
        <v>22</v>
      </c>
      <c r="AH1134" s="25">
        <v>0</v>
      </c>
      <c r="AI1134" s="25">
        <v>0</v>
      </c>
      <c r="AJ1134" s="25" t="s">
        <v>20</v>
      </c>
      <c r="AK1134" s="42" t="s">
        <v>19</v>
      </c>
      <c r="AL1134" s="25" t="s">
        <v>20</v>
      </c>
      <c r="AM1134" s="25">
        <v>15</v>
      </c>
      <c r="AN1134" s="25">
        <v>176</v>
      </c>
      <c r="AO1134" s="25">
        <v>67</v>
      </c>
      <c r="AP1134" s="25">
        <v>89</v>
      </c>
      <c r="AQ1134" s="25">
        <v>1.095</v>
      </c>
      <c r="AR1134" s="94">
        <v>1.049E-3</v>
      </c>
      <c r="AS1134" s="157" t="s">
        <v>22</v>
      </c>
      <c r="AT1134" s="93">
        <v>43515</v>
      </c>
      <c r="AU1134" s="92" t="s">
        <v>22</v>
      </c>
      <c r="AV1134" s="91" t="s">
        <v>48</v>
      </c>
      <c r="AW1134" s="92" t="s">
        <v>48</v>
      </c>
      <c r="AX1134" s="92" t="s">
        <v>48</v>
      </c>
      <c r="AY1134" s="91" t="s">
        <v>152</v>
      </c>
      <c r="AZ1134" s="23"/>
      <c r="BA1134" s="25">
        <v>0</v>
      </c>
      <c r="BB1134" t="s">
        <v>48</v>
      </c>
      <c r="BC1134" t="e">
        <v>#N/A</v>
      </c>
      <c r="BD1134" t="e">
        <f>IF(Z1134=BC1134,"OK")</f>
        <v>#N/A</v>
      </c>
      <c r="BE1134">
        <v>7.2999999999999995E-2</v>
      </c>
      <c r="BF1134">
        <v>5.5000000000000002E-5</v>
      </c>
      <c r="BG1134">
        <v>176</v>
      </c>
      <c r="BH1134">
        <v>67</v>
      </c>
      <c r="BI1134">
        <v>89</v>
      </c>
      <c r="BJ1134">
        <v>1.095</v>
      </c>
      <c r="BK1134">
        <v>1.049E-3</v>
      </c>
      <c r="BN1134" s="183"/>
    </row>
    <row r="1135" spans="1:66" ht="25.5" x14ac:dyDescent="0.25">
      <c r="A1135" s="1"/>
      <c r="B1135" s="94">
        <v>1129</v>
      </c>
      <c r="C1135" s="43">
        <v>1070618</v>
      </c>
      <c r="D1135" s="25">
        <v>1014584</v>
      </c>
      <c r="E1135" s="30" t="s">
        <v>5396</v>
      </c>
      <c r="F1135" s="151" t="s">
        <v>21</v>
      </c>
      <c r="G1135" s="28"/>
      <c r="H1135" s="46" t="str">
        <f>IFERROR(IFERROR(IF(SEARCH("Usystems",$E1135)&gt;0,"Usystems"),IF(SEARCH("RIIFO",$E1135)&gt;0,"RIIFO","Uponor")),"Uponor")</f>
        <v>Uponor</v>
      </c>
      <c r="I1135" s="25">
        <f>IFERROR(MID($D1135,1,7)+0,"")</f>
        <v>1014584</v>
      </c>
      <c r="J1135" s="25" t="str">
        <f>IFERROR(MID($D1135,10,7)+0,"")</f>
        <v/>
      </c>
      <c r="K1135" s="25" t="str">
        <f>IFERROR(MID($D1135,19,7)+0,"")</f>
        <v/>
      </c>
      <c r="L1135" s="25" t="str">
        <f>IFERROR(MID($D1135,28,7)+0,"")</f>
        <v/>
      </c>
      <c r="M1135" s="25" t="str">
        <f>IF(IFERROR(MID($Q1135,1,7)+0,"")&lt;1130000,IF(INDEX(C:C,MATCH(LEFT(Q1135,7)+0,I:I,0))&lt;1130000,"",INDEX(C:C,MATCH(LEFT(Q1135,7)+0,I:I,0))),IFERROR(MID($Q1135,1,7)+0,""))</f>
        <v/>
      </c>
      <c r="N1135" s="25" t="str">
        <f>IF(IFERROR(MID($Q1135,10,7)+0,"")&lt;1130000,"",IFERROR(MID($Q1135,10,7)+0,""))</f>
        <v/>
      </c>
      <c r="O1135" s="25" t="str">
        <f>IF(IFERROR(MID($Q1135,19,7)+0,"")&lt;1130000,"",IFERROR(MID($Q1135,19,7)+0,""))</f>
        <v/>
      </c>
      <c r="P1135" s="25" t="str">
        <f>IF(M1135="","",IF(N1135="",M1135,M1135&amp;", "&amp;N1135))</f>
        <v/>
      </c>
      <c r="Q1135" s="25"/>
      <c r="R1135" s="25"/>
      <c r="S1135" s="35" t="s">
        <v>34</v>
      </c>
      <c r="T1135" s="25" t="s">
        <v>36</v>
      </c>
      <c r="U1135" s="185">
        <v>2048</v>
      </c>
      <c r="V1135" s="188">
        <v>2048</v>
      </c>
      <c r="W1135" s="189">
        <v>2048</v>
      </c>
      <c r="X1135" s="31">
        <v>2048</v>
      </c>
      <c r="Y1135" s="90">
        <f>IFERROR(ROUND(X1135/W1135-1,2),"")</f>
        <v>0</v>
      </c>
      <c r="Z1135" s="31">
        <f>IF(OR(S1135="VLD MLC components",S1135="VLD MLC pipes",S1135="VLD PEX components",S1135="VLD PEX pipes",S1135="VLD PHC components",S1135="VLD PHC pipes",S1135="Controls VLD"),"По запросу",X1135)</f>
        <v>2048</v>
      </c>
      <c r="AA1135" s="63">
        <f>ROUND(X1135/1.2,3)</f>
        <v>1706.6669999999999</v>
      </c>
      <c r="AB1135" s="23">
        <v>1706.6669999999999</v>
      </c>
      <c r="AC1135" s="190">
        <f>IFERROR(ROUND(AA1135/AB1135-1,2),"")</f>
        <v>0</v>
      </c>
      <c r="AD1135" s="25">
        <v>0.1</v>
      </c>
      <c r="AE1135" s="25">
        <v>9.2E-5</v>
      </c>
      <c r="AF1135" s="25">
        <v>0</v>
      </c>
      <c r="AG1135" s="25" t="s">
        <v>22</v>
      </c>
      <c r="AH1135" s="25">
        <v>0</v>
      </c>
      <c r="AI1135" s="25">
        <v>0</v>
      </c>
      <c r="AJ1135" s="25" t="s">
        <v>20</v>
      </c>
      <c r="AK1135" s="42" t="s">
        <v>19</v>
      </c>
      <c r="AL1135" s="25" t="s">
        <v>20</v>
      </c>
      <c r="AM1135" s="25">
        <v>5</v>
      </c>
      <c r="AN1135" s="25">
        <v>176</v>
      </c>
      <c r="AO1135" s="25">
        <v>67</v>
      </c>
      <c r="AP1135" s="25">
        <v>89</v>
      </c>
      <c r="AQ1135" s="25">
        <v>0.5</v>
      </c>
      <c r="AR1135" s="94">
        <v>1.049E-3</v>
      </c>
      <c r="AS1135" s="157" t="s">
        <v>22</v>
      </c>
      <c r="AT1135" s="93">
        <v>43515</v>
      </c>
      <c r="AU1135" s="92" t="s">
        <v>22</v>
      </c>
      <c r="AV1135" s="91" t="s">
        <v>48</v>
      </c>
      <c r="AW1135" s="92" t="s">
        <v>48</v>
      </c>
      <c r="AX1135" s="92" t="s">
        <v>48</v>
      </c>
      <c r="AY1135" s="91" t="s">
        <v>152</v>
      </c>
      <c r="AZ1135" s="23"/>
      <c r="BA1135" s="25">
        <v>0</v>
      </c>
      <c r="BB1135" t="s">
        <v>48</v>
      </c>
      <c r="BC1135" t="e">
        <v>#N/A</v>
      </c>
      <c r="BD1135" t="e">
        <f>IF(Z1135=BC1135,"OK")</f>
        <v>#N/A</v>
      </c>
      <c r="BE1135">
        <v>0.1</v>
      </c>
      <c r="BF1135">
        <v>9.2E-5</v>
      </c>
      <c r="BG1135">
        <v>176</v>
      </c>
      <c r="BH1135">
        <v>67</v>
      </c>
      <c r="BI1135">
        <v>89</v>
      </c>
      <c r="BJ1135">
        <v>0.5</v>
      </c>
      <c r="BK1135">
        <v>1.049E-3</v>
      </c>
      <c r="BN1135" s="183"/>
    </row>
    <row r="1136" spans="1:66" ht="25.5" x14ac:dyDescent="0.25">
      <c r="A1136" s="1"/>
      <c r="B1136" s="94">
        <v>1130</v>
      </c>
      <c r="C1136" s="43">
        <v>1022714</v>
      </c>
      <c r="D1136" s="25"/>
      <c r="E1136" s="36" t="s">
        <v>5395</v>
      </c>
      <c r="F1136" s="151" t="s">
        <v>28</v>
      </c>
      <c r="G1136" s="41"/>
      <c r="H1136" s="46" t="str">
        <f>IFERROR(IFERROR(IF(SEARCH("Usystems",$E1136)&gt;0,"Usystems"),IF(SEARCH("RIIFO",$E1136)&gt;0,"RIIFO","Uponor")),"Uponor")</f>
        <v>Uponor</v>
      </c>
      <c r="I1136" s="25" t="str">
        <f>IFERROR(MID($D1136,1,7)+0,"")</f>
        <v/>
      </c>
      <c r="J1136" s="25" t="str">
        <f>IFERROR(MID($D1136,10,7)+0,"")</f>
        <v/>
      </c>
      <c r="K1136" s="25" t="str">
        <f>IFERROR(MID($D1136,19,7)+0,"")</f>
        <v/>
      </c>
      <c r="L1136" s="25" t="str">
        <f>IFERROR(MID($D1136,28,7)+0,"")</f>
        <v/>
      </c>
      <c r="M1136" s="25" t="e">
        <f>IF(IFERROR(MID($Q1136,1,7)+0,"")&lt;1130000,IF(INDEX(C:C,MATCH(LEFT(Q1136,7)+0,I:I,0))&lt;1130000,"",INDEX(C:C,MATCH(LEFT(Q1136,7)+0,I:I,0))),IFERROR(MID($Q1136,1,7)+0,""))</f>
        <v>#N/A</v>
      </c>
      <c r="N1136" s="25" t="str">
        <f>IF(IFERROR(MID($Q1136,10,7)+0,"")&lt;1130000,"",IFERROR(MID($Q1136,10,7)+0,""))</f>
        <v/>
      </c>
      <c r="O1136" s="25" t="str">
        <f>IF(IFERROR(MID($Q1136,19,7)+0,"")&lt;1130000,"",IFERROR(MID($Q1136,19,7)+0,""))</f>
        <v/>
      </c>
      <c r="P1136" s="25" t="e">
        <f>IF(M1136="","",IF(N1136="",M1136,M1136&amp;", "&amp;N1136))</f>
        <v>#N/A</v>
      </c>
      <c r="Q1136" s="25">
        <v>1039929</v>
      </c>
      <c r="R1136" s="25"/>
      <c r="S1136" s="35" t="s">
        <v>34</v>
      </c>
      <c r="T1136" s="25" t="s">
        <v>36</v>
      </c>
      <c r="U1136" s="185">
        <v>519</v>
      </c>
      <c r="V1136" s="188">
        <v>519</v>
      </c>
      <c r="W1136" s="189">
        <v>519</v>
      </c>
      <c r="X1136" s="31">
        <v>519</v>
      </c>
      <c r="Y1136" s="90">
        <f>IFERROR(ROUND(X1136/W1136-1,2),"")</f>
        <v>0</v>
      </c>
      <c r="Z1136" s="31">
        <f>IF(OR(S1136="VLD MLC components",S1136="VLD MLC pipes",S1136="VLD PEX components",S1136="VLD PEX pipes",S1136="VLD PHC components",S1136="VLD PHC pipes",S1136="Controls VLD"),"По запросу",X1136)</f>
        <v>519</v>
      </c>
      <c r="AA1136" s="63">
        <f>ROUND(X1136/1.2,3)</f>
        <v>432.5</v>
      </c>
      <c r="AB1136" s="23">
        <v>432.5</v>
      </c>
      <c r="AC1136" s="190">
        <f>IFERROR(ROUND(AA1136/AB1136-1,2),"")</f>
        <v>0</v>
      </c>
      <c r="AD1136" s="25">
        <v>1.7999999999999999E-2</v>
      </c>
      <c r="AE1136" s="25">
        <v>5.3999999999999998E-5</v>
      </c>
      <c r="AF1136" s="25">
        <v>0</v>
      </c>
      <c r="AG1136" s="25" t="s">
        <v>22</v>
      </c>
      <c r="AH1136" s="25">
        <v>0</v>
      </c>
      <c r="AI1136" s="25">
        <v>0</v>
      </c>
      <c r="AJ1136" s="25" t="s">
        <v>19</v>
      </c>
      <c r="AK1136" s="42" t="s">
        <v>19</v>
      </c>
      <c r="AL1136" s="25" t="s">
        <v>19</v>
      </c>
      <c r="AM1136" s="25">
        <v>10</v>
      </c>
      <c r="AN1136" s="25">
        <v>87</v>
      </c>
      <c r="AO1136" s="25">
        <v>67</v>
      </c>
      <c r="AP1136" s="25">
        <v>89</v>
      </c>
      <c r="AQ1136" s="25">
        <v>0.18</v>
      </c>
      <c r="AR1136" s="94">
        <v>5.1900000000000004E-4</v>
      </c>
      <c r="AS1136" s="157" t="s">
        <v>22</v>
      </c>
      <c r="AT1136" s="93" t="s">
        <v>22</v>
      </c>
      <c r="AU1136" s="92" t="s">
        <v>22</v>
      </c>
      <c r="AV1136" s="91" t="s">
        <v>48</v>
      </c>
      <c r="AW1136" s="92" t="s">
        <v>48</v>
      </c>
      <c r="AX1136" s="92" t="s">
        <v>48</v>
      </c>
      <c r="AY1136" s="91" t="s">
        <v>152</v>
      </c>
      <c r="AZ1136" s="23"/>
      <c r="BA1136" s="25">
        <v>0</v>
      </c>
      <c r="BB1136" t="s">
        <v>48</v>
      </c>
      <c r="BC1136" t="e">
        <v>#N/A</v>
      </c>
      <c r="BD1136" t="e">
        <f>IF(Z1136=BC1136,"OK")</f>
        <v>#N/A</v>
      </c>
      <c r="BE1136">
        <v>1.7999999999999999E-2</v>
      </c>
      <c r="BF1136">
        <v>5.3999999999999998E-5</v>
      </c>
      <c r="BG1136">
        <v>87</v>
      </c>
      <c r="BH1136">
        <v>67</v>
      </c>
      <c r="BI1136">
        <v>89</v>
      </c>
      <c r="BJ1136">
        <v>0.18</v>
      </c>
      <c r="BK1136">
        <v>5.1900000000000004E-4</v>
      </c>
      <c r="BN1136" s="183"/>
    </row>
    <row r="1137" spans="1:66" ht="25.5" x14ac:dyDescent="0.25">
      <c r="A1137" s="1"/>
      <c r="B1137" s="94">
        <v>1131</v>
      </c>
      <c r="C1137" s="43">
        <v>1022715</v>
      </c>
      <c r="D1137" s="37" t="s">
        <v>22</v>
      </c>
      <c r="E1137" s="36" t="s">
        <v>5394</v>
      </c>
      <c r="F1137" s="151" t="s">
        <v>28</v>
      </c>
      <c r="G1137" s="41"/>
      <c r="H1137" s="46" t="str">
        <f>IFERROR(IFERROR(IF(SEARCH("Usystems",$E1137)&gt;0,"Usystems"),IF(SEARCH("RIIFO",$E1137)&gt;0,"RIIFO","Uponor")),"Uponor")</f>
        <v>Uponor</v>
      </c>
      <c r="I1137" s="25" t="str">
        <f>IFERROR(MID($D1137,1,7)+0,"")</f>
        <v/>
      </c>
      <c r="J1137" s="25" t="str">
        <f>IFERROR(MID($D1137,10,7)+0,"")</f>
        <v/>
      </c>
      <c r="K1137" s="25" t="str">
        <f>IFERROR(MID($D1137,19,7)+0,"")</f>
        <v/>
      </c>
      <c r="L1137" s="25" t="str">
        <f>IFERROR(MID($D1137,28,7)+0,"")</f>
        <v/>
      </c>
      <c r="M1137" s="25" t="e">
        <f>IF(IFERROR(MID($Q1137,1,7)+0,"")&lt;1130000,IF(INDEX(C:C,MATCH(LEFT(Q1137,7)+0,I:I,0))&lt;1130000,"",INDEX(C:C,MATCH(LEFT(Q1137,7)+0,I:I,0))),IFERROR(MID($Q1137,1,7)+0,""))</f>
        <v>#N/A</v>
      </c>
      <c r="N1137" s="25" t="str">
        <f>IF(IFERROR(MID($Q1137,10,7)+0,"")&lt;1130000,"",IFERROR(MID($Q1137,10,7)+0,""))</f>
        <v/>
      </c>
      <c r="O1137" s="25" t="str">
        <f>IF(IFERROR(MID($Q1137,19,7)+0,"")&lt;1130000,"",IFERROR(MID($Q1137,19,7)+0,""))</f>
        <v/>
      </c>
      <c r="P1137" s="25" t="e">
        <f>IF(M1137="","",IF(N1137="",M1137,M1137&amp;", "&amp;N1137))</f>
        <v>#N/A</v>
      </c>
      <c r="Q1137" s="25">
        <v>1039930</v>
      </c>
      <c r="R1137" s="25"/>
      <c r="S1137" s="35" t="s">
        <v>34</v>
      </c>
      <c r="T1137" s="25" t="s">
        <v>36</v>
      </c>
      <c r="U1137" s="185">
        <v>701</v>
      </c>
      <c r="V1137" s="188">
        <v>701</v>
      </c>
      <c r="W1137" s="189">
        <v>701</v>
      </c>
      <c r="X1137" s="31">
        <v>701</v>
      </c>
      <c r="Y1137" s="90">
        <f>IFERROR(ROUND(X1137/W1137-1,2),"")</f>
        <v>0</v>
      </c>
      <c r="Z1137" s="31">
        <f>IF(OR(S1137="VLD MLC components",S1137="VLD MLC pipes",S1137="VLD PEX components",S1137="VLD PEX pipes",S1137="VLD PHC components",S1137="VLD PHC pipes",S1137="Controls VLD"),"По запросу",X1137)</f>
        <v>701</v>
      </c>
      <c r="AA1137" s="63">
        <f>ROUND(X1137/1.2,3)</f>
        <v>584.16700000000003</v>
      </c>
      <c r="AB1137" s="23">
        <v>584.16700000000003</v>
      </c>
      <c r="AC1137" s="190">
        <f>IFERROR(ROUND(AA1137/AB1137-1,2),"")</f>
        <v>0</v>
      </c>
      <c r="AD1137" s="25">
        <v>0.03</v>
      </c>
      <c r="AE1137" s="25">
        <v>1.1E-4</v>
      </c>
      <c r="AF1137" s="25">
        <v>0</v>
      </c>
      <c r="AG1137" s="25" t="s">
        <v>22</v>
      </c>
      <c r="AH1137" s="25">
        <v>0</v>
      </c>
      <c r="AI1137" s="25">
        <v>0</v>
      </c>
      <c r="AJ1137" s="25" t="s">
        <v>19</v>
      </c>
      <c r="AK1137" s="42" t="s">
        <v>19</v>
      </c>
      <c r="AL1137" s="25" t="s">
        <v>19</v>
      </c>
      <c r="AM1137" s="25">
        <v>10</v>
      </c>
      <c r="AN1137" s="25">
        <v>176</v>
      </c>
      <c r="AO1137" s="25">
        <v>67</v>
      </c>
      <c r="AP1137" s="25">
        <v>89</v>
      </c>
      <c r="AQ1137" s="25">
        <v>0.3</v>
      </c>
      <c r="AR1137" s="94">
        <v>1.049E-3</v>
      </c>
      <c r="AS1137" s="157" t="s">
        <v>22</v>
      </c>
      <c r="AT1137" s="93" t="s">
        <v>22</v>
      </c>
      <c r="AU1137" s="92" t="s">
        <v>22</v>
      </c>
      <c r="AV1137" s="91" t="s">
        <v>48</v>
      </c>
      <c r="AW1137" s="92" t="s">
        <v>48</v>
      </c>
      <c r="AX1137" s="92" t="s">
        <v>48</v>
      </c>
      <c r="AY1137" s="91" t="s">
        <v>152</v>
      </c>
      <c r="AZ1137" s="23"/>
      <c r="BA1137" s="25">
        <v>0</v>
      </c>
      <c r="BB1137" t="s">
        <v>48</v>
      </c>
      <c r="BC1137" t="e">
        <v>#N/A</v>
      </c>
      <c r="BD1137" t="e">
        <f>IF(Z1137=BC1137,"OK")</f>
        <v>#N/A</v>
      </c>
      <c r="BE1137">
        <v>0.03</v>
      </c>
      <c r="BF1137">
        <v>1.1E-4</v>
      </c>
      <c r="BG1137">
        <v>176</v>
      </c>
      <c r="BH1137">
        <v>67</v>
      </c>
      <c r="BI1137">
        <v>89</v>
      </c>
      <c r="BJ1137">
        <v>0.3</v>
      </c>
      <c r="BK1137">
        <v>1.049E-3</v>
      </c>
      <c r="BN1137" s="183"/>
    </row>
    <row r="1138" spans="1:66" ht="25.5" x14ac:dyDescent="0.25">
      <c r="A1138" s="1"/>
      <c r="B1138" s="94">
        <v>1132</v>
      </c>
      <c r="C1138" s="43">
        <v>1022716</v>
      </c>
      <c r="D1138" s="37" t="s">
        <v>22</v>
      </c>
      <c r="E1138" s="36" t="s">
        <v>5393</v>
      </c>
      <c r="F1138" s="151" t="s">
        <v>28</v>
      </c>
      <c r="G1138" s="41"/>
      <c r="H1138" s="46" t="str">
        <f>IFERROR(IFERROR(IF(SEARCH("Usystems",$E1138)&gt;0,"Usystems"),IF(SEARCH("RIIFO",$E1138)&gt;0,"RIIFO","Uponor")),"Uponor")</f>
        <v>Uponor</v>
      </c>
      <c r="I1138" s="25" t="str">
        <f>IFERROR(MID($D1138,1,7)+0,"")</f>
        <v/>
      </c>
      <c r="J1138" s="25" t="str">
        <f>IFERROR(MID($D1138,10,7)+0,"")</f>
        <v/>
      </c>
      <c r="K1138" s="25" t="str">
        <f>IFERROR(MID($D1138,19,7)+0,"")</f>
        <v/>
      </c>
      <c r="L1138" s="25" t="str">
        <f>IFERROR(MID($D1138,28,7)+0,"")</f>
        <v/>
      </c>
      <c r="M1138" s="25" t="e">
        <f>IF(IFERROR(MID($Q1138,1,7)+0,"")&lt;1130000,IF(INDEX(C:C,MATCH(LEFT(Q1138,7)+0,I:I,0))&lt;1130000,"",INDEX(C:C,MATCH(LEFT(Q1138,7)+0,I:I,0))),IFERROR(MID($Q1138,1,7)+0,""))</f>
        <v>#N/A</v>
      </c>
      <c r="N1138" s="25" t="str">
        <f>IF(IFERROR(MID($Q1138,10,7)+0,"")&lt;1130000,"",IFERROR(MID($Q1138,10,7)+0,""))</f>
        <v/>
      </c>
      <c r="O1138" s="25" t="str">
        <f>IF(IFERROR(MID($Q1138,19,7)+0,"")&lt;1130000,"",IFERROR(MID($Q1138,19,7)+0,""))</f>
        <v/>
      </c>
      <c r="P1138" s="25" t="e">
        <f>IF(M1138="","",IF(N1138="",M1138,M1138&amp;", "&amp;N1138))</f>
        <v>#N/A</v>
      </c>
      <c r="Q1138" s="25">
        <v>1039931</v>
      </c>
      <c r="R1138" s="25"/>
      <c r="S1138" s="35" t="s">
        <v>34</v>
      </c>
      <c r="T1138" s="25" t="s">
        <v>36</v>
      </c>
      <c r="U1138" s="185">
        <v>1294</v>
      </c>
      <c r="V1138" s="188">
        <v>1294</v>
      </c>
      <c r="W1138" s="189">
        <v>1294</v>
      </c>
      <c r="X1138" s="31">
        <v>1294</v>
      </c>
      <c r="Y1138" s="90">
        <f>IFERROR(ROUND(X1138/W1138-1,2),"")</f>
        <v>0</v>
      </c>
      <c r="Z1138" s="31">
        <f>IF(OR(S1138="VLD MLC components",S1138="VLD MLC pipes",S1138="VLD PEX components",S1138="VLD PEX pipes",S1138="VLD PHC components",S1138="VLD PHC pipes",S1138="Controls VLD"),"По запросу",X1138)</f>
        <v>1294</v>
      </c>
      <c r="AA1138" s="63">
        <f>ROUND(X1138/1.2,3)</f>
        <v>1078.3330000000001</v>
      </c>
      <c r="AB1138" s="23">
        <v>1078.3330000000001</v>
      </c>
      <c r="AC1138" s="190">
        <f>IFERROR(ROUND(AA1138/AB1138-1,2),"")</f>
        <v>0</v>
      </c>
      <c r="AD1138" s="25">
        <v>6.2E-2</v>
      </c>
      <c r="AE1138" s="25">
        <v>2.2100000000000001E-4</v>
      </c>
      <c r="AF1138" s="25">
        <v>0</v>
      </c>
      <c r="AG1138" s="25" t="s">
        <v>22</v>
      </c>
      <c r="AH1138" s="25">
        <v>0</v>
      </c>
      <c r="AI1138" s="25">
        <v>0</v>
      </c>
      <c r="AJ1138" s="25" t="s">
        <v>19</v>
      </c>
      <c r="AK1138" s="42" t="s">
        <v>19</v>
      </c>
      <c r="AL1138" s="25" t="s">
        <v>19</v>
      </c>
      <c r="AM1138" s="25">
        <v>5</v>
      </c>
      <c r="AN1138" s="25">
        <v>176</v>
      </c>
      <c r="AO1138" s="25">
        <v>67</v>
      </c>
      <c r="AP1138" s="25">
        <v>89</v>
      </c>
      <c r="AQ1138" s="25">
        <v>0.31</v>
      </c>
      <c r="AR1138" s="94">
        <v>1.049E-3</v>
      </c>
      <c r="AS1138" s="157" t="s">
        <v>22</v>
      </c>
      <c r="AT1138" s="93" t="s">
        <v>22</v>
      </c>
      <c r="AU1138" s="92" t="s">
        <v>22</v>
      </c>
      <c r="AV1138" s="91" t="s">
        <v>48</v>
      </c>
      <c r="AW1138" s="92" t="s">
        <v>48</v>
      </c>
      <c r="AX1138" s="92" t="s">
        <v>48</v>
      </c>
      <c r="AY1138" s="91" t="s">
        <v>152</v>
      </c>
      <c r="AZ1138" s="23"/>
      <c r="BA1138" s="25">
        <v>0</v>
      </c>
      <c r="BB1138" t="s">
        <v>48</v>
      </c>
      <c r="BC1138" t="e">
        <v>#N/A</v>
      </c>
      <c r="BD1138" t="e">
        <f>IF(Z1138=BC1138,"OK")</f>
        <v>#N/A</v>
      </c>
      <c r="BE1138">
        <v>6.2E-2</v>
      </c>
      <c r="BF1138">
        <v>2.2100000000000001E-4</v>
      </c>
      <c r="BG1138">
        <v>176</v>
      </c>
      <c r="BH1138">
        <v>67</v>
      </c>
      <c r="BI1138">
        <v>89</v>
      </c>
      <c r="BJ1138">
        <v>0.31</v>
      </c>
      <c r="BK1138">
        <v>1.049E-3</v>
      </c>
      <c r="BN1138" s="183"/>
    </row>
    <row r="1139" spans="1:66" ht="25.5" x14ac:dyDescent="0.25">
      <c r="A1139" s="1"/>
      <c r="B1139" s="94">
        <v>1133</v>
      </c>
      <c r="C1139" s="43">
        <v>1022717</v>
      </c>
      <c r="D1139" s="37" t="s">
        <v>22</v>
      </c>
      <c r="E1139" s="36" t="s">
        <v>5392</v>
      </c>
      <c r="F1139" s="151" t="s">
        <v>28</v>
      </c>
      <c r="G1139" s="41"/>
      <c r="H1139" s="46" t="str">
        <f>IFERROR(IFERROR(IF(SEARCH("Usystems",$E1139)&gt;0,"Usystems"),IF(SEARCH("RIIFO",$E1139)&gt;0,"RIIFO","Uponor")),"Uponor")</f>
        <v>Uponor</v>
      </c>
      <c r="I1139" s="25" t="str">
        <f>IFERROR(MID($D1139,1,7)+0,"")</f>
        <v/>
      </c>
      <c r="J1139" s="25" t="str">
        <f>IFERROR(MID($D1139,10,7)+0,"")</f>
        <v/>
      </c>
      <c r="K1139" s="25" t="str">
        <f>IFERROR(MID($D1139,19,7)+0,"")</f>
        <v/>
      </c>
      <c r="L1139" s="25" t="str">
        <f>IFERROR(MID($D1139,28,7)+0,"")</f>
        <v/>
      </c>
      <c r="M1139" s="25" t="e">
        <f>IF(IFERROR(MID($Q1139,1,7)+0,"")&lt;1130000,IF(INDEX(C:C,MATCH(LEFT(Q1139,7)+0,I:I,0))&lt;1130000,"",INDEX(C:C,MATCH(LEFT(Q1139,7)+0,I:I,0))),IFERROR(MID($Q1139,1,7)+0,""))</f>
        <v>#N/A</v>
      </c>
      <c r="N1139" s="25" t="str">
        <f>IF(IFERROR(MID($Q1139,10,7)+0,"")&lt;1130000,"",IFERROR(MID($Q1139,10,7)+0,""))</f>
        <v/>
      </c>
      <c r="O1139" s="25" t="str">
        <f>IF(IFERROR(MID($Q1139,19,7)+0,"")&lt;1130000,"",IFERROR(MID($Q1139,19,7)+0,""))</f>
        <v/>
      </c>
      <c r="P1139" s="25" t="e">
        <f>IF(M1139="","",IF(N1139="",M1139,M1139&amp;", "&amp;N1139))</f>
        <v>#N/A</v>
      </c>
      <c r="Q1139" s="25">
        <v>1039932</v>
      </c>
      <c r="R1139" s="25"/>
      <c r="S1139" s="35" t="s">
        <v>34</v>
      </c>
      <c r="T1139" s="25" t="s">
        <v>36</v>
      </c>
      <c r="U1139" s="185">
        <v>1954</v>
      </c>
      <c r="V1139" s="188">
        <v>1954</v>
      </c>
      <c r="W1139" s="189">
        <v>1954</v>
      </c>
      <c r="X1139" s="31">
        <v>1954</v>
      </c>
      <c r="Y1139" s="90">
        <f>IFERROR(ROUND(X1139/W1139-1,2),"")</f>
        <v>0</v>
      </c>
      <c r="Z1139" s="31">
        <f>IF(OR(S1139="VLD MLC components",S1139="VLD MLC pipes",S1139="VLD PEX components",S1139="VLD PEX pipes",S1139="VLD PHC components",S1139="VLD PHC pipes",S1139="Controls VLD"),"По запросу",X1139)</f>
        <v>1954</v>
      </c>
      <c r="AA1139" s="63">
        <f>ROUND(X1139/1.2,3)</f>
        <v>1628.3330000000001</v>
      </c>
      <c r="AB1139" s="23">
        <v>1628.3330000000001</v>
      </c>
      <c r="AC1139" s="190">
        <f>IFERROR(ROUND(AA1139/AB1139-1,2),"")</f>
        <v>0</v>
      </c>
      <c r="AD1139" s="25">
        <v>8.2000000000000003E-2</v>
      </c>
      <c r="AE1139" s="25">
        <v>4.2499999999999998E-4</v>
      </c>
      <c r="AF1139" s="25">
        <v>0</v>
      </c>
      <c r="AG1139" s="25" t="s">
        <v>22</v>
      </c>
      <c r="AH1139" s="25">
        <v>0</v>
      </c>
      <c r="AI1139" s="25">
        <v>0</v>
      </c>
      <c r="AJ1139" s="25" t="s">
        <v>19</v>
      </c>
      <c r="AK1139" s="42" t="s">
        <v>19</v>
      </c>
      <c r="AL1139" s="25" t="s">
        <v>19</v>
      </c>
      <c r="AM1139" s="25">
        <v>5</v>
      </c>
      <c r="AN1139" s="25">
        <v>176</v>
      </c>
      <c r="AO1139" s="25">
        <v>135</v>
      </c>
      <c r="AP1139" s="25">
        <v>89</v>
      </c>
      <c r="AQ1139" s="25">
        <v>0.41</v>
      </c>
      <c r="AR1139" s="94">
        <v>2.1150000000000001E-3</v>
      </c>
      <c r="AS1139" s="157" t="s">
        <v>22</v>
      </c>
      <c r="AT1139" s="93" t="s">
        <v>22</v>
      </c>
      <c r="AU1139" s="92" t="s">
        <v>22</v>
      </c>
      <c r="AV1139" s="91" t="s">
        <v>48</v>
      </c>
      <c r="AW1139" s="92" t="s">
        <v>48</v>
      </c>
      <c r="AX1139" s="92" t="s">
        <v>48</v>
      </c>
      <c r="AY1139" s="91" t="s">
        <v>152</v>
      </c>
      <c r="AZ1139" s="23"/>
      <c r="BA1139" s="25">
        <v>0</v>
      </c>
      <c r="BB1139" t="s">
        <v>48</v>
      </c>
      <c r="BC1139" t="e">
        <v>#N/A</v>
      </c>
      <c r="BD1139" t="e">
        <f>IF(Z1139=BC1139,"OK")</f>
        <v>#N/A</v>
      </c>
      <c r="BE1139">
        <v>8.2000000000000003E-2</v>
      </c>
      <c r="BF1139">
        <v>4.2499999999999998E-4</v>
      </c>
      <c r="BG1139">
        <v>176</v>
      </c>
      <c r="BH1139">
        <v>135</v>
      </c>
      <c r="BI1139">
        <v>89</v>
      </c>
      <c r="BJ1139">
        <v>0.41</v>
      </c>
      <c r="BK1139">
        <v>2.1150000000000001E-3</v>
      </c>
      <c r="BN1139" s="183"/>
    </row>
    <row r="1140" spans="1:66" ht="25.5" x14ac:dyDescent="0.25">
      <c r="A1140" s="1"/>
      <c r="B1140" s="94">
        <v>1134</v>
      </c>
      <c r="C1140" s="43">
        <v>1022718</v>
      </c>
      <c r="D1140" s="37" t="s">
        <v>22</v>
      </c>
      <c r="E1140" s="36" t="s">
        <v>5391</v>
      </c>
      <c r="F1140" s="151" t="s">
        <v>28</v>
      </c>
      <c r="G1140" s="41"/>
      <c r="H1140" s="46" t="str">
        <f>IFERROR(IFERROR(IF(SEARCH("Usystems",$E1140)&gt;0,"Usystems"),IF(SEARCH("RIIFO",$E1140)&gt;0,"RIIFO","Uponor")),"Uponor")</f>
        <v>Uponor</v>
      </c>
      <c r="I1140" s="25" t="str">
        <f>IFERROR(MID($D1140,1,7)+0,"")</f>
        <v/>
      </c>
      <c r="J1140" s="25" t="str">
        <f>IFERROR(MID($D1140,10,7)+0,"")</f>
        <v/>
      </c>
      <c r="K1140" s="25" t="str">
        <f>IFERROR(MID($D1140,19,7)+0,"")</f>
        <v/>
      </c>
      <c r="L1140" s="25" t="str">
        <f>IFERROR(MID($D1140,28,7)+0,"")</f>
        <v/>
      </c>
      <c r="M1140" s="25" t="e">
        <f>IF(IFERROR(MID($Q1140,1,7)+0,"")&lt;1130000,IF(INDEX(C:C,MATCH(LEFT(Q1140,7)+0,I:I,0))&lt;1130000,"",INDEX(C:C,MATCH(LEFT(Q1140,7)+0,I:I,0))),IFERROR(MID($Q1140,1,7)+0,""))</f>
        <v>#N/A</v>
      </c>
      <c r="N1140" s="25" t="str">
        <f>IF(IFERROR(MID($Q1140,10,7)+0,"")&lt;1130000,"",IFERROR(MID($Q1140,10,7)+0,""))</f>
        <v/>
      </c>
      <c r="O1140" s="25" t="str">
        <f>IF(IFERROR(MID($Q1140,19,7)+0,"")&lt;1130000,"",IFERROR(MID($Q1140,19,7)+0,""))</f>
        <v/>
      </c>
      <c r="P1140" s="25" t="e">
        <f>IF(M1140="","",IF(N1140="",M1140,M1140&amp;", "&amp;N1140))</f>
        <v>#N/A</v>
      </c>
      <c r="Q1140" s="25">
        <v>1039944</v>
      </c>
      <c r="R1140" s="25"/>
      <c r="S1140" s="35" t="s">
        <v>34</v>
      </c>
      <c r="T1140" s="25" t="s">
        <v>36</v>
      </c>
      <c r="U1140" s="185">
        <v>723</v>
      </c>
      <c r="V1140" s="188">
        <v>723</v>
      </c>
      <c r="W1140" s="189">
        <v>723</v>
      </c>
      <c r="X1140" s="31">
        <v>723</v>
      </c>
      <c r="Y1140" s="90">
        <f>IFERROR(ROUND(X1140/W1140-1,2),"")</f>
        <v>0</v>
      </c>
      <c r="Z1140" s="31">
        <f>IF(OR(S1140="VLD MLC components",S1140="VLD MLC pipes",S1140="VLD PEX components",S1140="VLD PEX pipes",S1140="VLD PHC components",S1140="VLD PHC pipes",S1140="Controls VLD"),"По запросу",X1140)</f>
        <v>723</v>
      </c>
      <c r="AA1140" s="63">
        <f>ROUND(X1140/1.2,3)</f>
        <v>602.5</v>
      </c>
      <c r="AB1140" s="23">
        <v>602.5</v>
      </c>
      <c r="AC1140" s="190">
        <f>IFERROR(ROUND(AA1140/AB1140-1,2),"")</f>
        <v>0</v>
      </c>
      <c r="AD1140" s="25">
        <v>0.03</v>
      </c>
      <c r="AE1140" s="25">
        <v>1.1E-4</v>
      </c>
      <c r="AF1140" s="25">
        <v>0</v>
      </c>
      <c r="AG1140" s="25" t="s">
        <v>22</v>
      </c>
      <c r="AH1140" s="25">
        <v>0</v>
      </c>
      <c r="AI1140" s="25">
        <v>0</v>
      </c>
      <c r="AJ1140" s="25" t="s">
        <v>19</v>
      </c>
      <c r="AK1140" s="42" t="s">
        <v>19</v>
      </c>
      <c r="AL1140" s="25" t="s">
        <v>19</v>
      </c>
      <c r="AM1140" s="25">
        <v>10</v>
      </c>
      <c r="AN1140" s="25">
        <v>176</v>
      </c>
      <c r="AO1140" s="25">
        <v>67</v>
      </c>
      <c r="AP1140" s="25">
        <v>89</v>
      </c>
      <c r="AQ1140" s="25">
        <v>0.3</v>
      </c>
      <c r="AR1140" s="94">
        <v>1.049E-3</v>
      </c>
      <c r="AS1140" s="157" t="s">
        <v>22</v>
      </c>
      <c r="AT1140" s="93" t="s">
        <v>22</v>
      </c>
      <c r="AU1140" s="92" t="s">
        <v>22</v>
      </c>
      <c r="AV1140" s="91" t="s">
        <v>48</v>
      </c>
      <c r="AW1140" s="92" t="s">
        <v>48</v>
      </c>
      <c r="AX1140" s="92" t="s">
        <v>48</v>
      </c>
      <c r="AY1140" s="91" t="s">
        <v>152</v>
      </c>
      <c r="AZ1140" s="23"/>
      <c r="BA1140" s="25">
        <v>0</v>
      </c>
      <c r="BB1140" t="s">
        <v>48</v>
      </c>
      <c r="BC1140" t="e">
        <v>#N/A</v>
      </c>
      <c r="BD1140" t="e">
        <f>IF(Z1140=BC1140,"OK")</f>
        <v>#N/A</v>
      </c>
      <c r="BE1140">
        <v>0.03</v>
      </c>
      <c r="BF1140">
        <v>1.1E-4</v>
      </c>
      <c r="BG1140">
        <v>176</v>
      </c>
      <c r="BH1140">
        <v>67</v>
      </c>
      <c r="BI1140">
        <v>89</v>
      </c>
      <c r="BJ1140">
        <v>0.3</v>
      </c>
      <c r="BK1140">
        <v>1.049E-3</v>
      </c>
      <c r="BN1140" s="183"/>
    </row>
    <row r="1141" spans="1:66" ht="25.5" x14ac:dyDescent="0.25">
      <c r="A1141" s="1"/>
      <c r="B1141" s="94">
        <v>1135</v>
      </c>
      <c r="C1141" s="43">
        <v>1022719</v>
      </c>
      <c r="D1141" s="37" t="s">
        <v>22</v>
      </c>
      <c r="E1141" s="36" t="s">
        <v>5390</v>
      </c>
      <c r="F1141" s="151" t="s">
        <v>28</v>
      </c>
      <c r="G1141" s="41"/>
      <c r="H1141" s="46" t="str">
        <f>IFERROR(IFERROR(IF(SEARCH("Usystems",$E1141)&gt;0,"Usystems"),IF(SEARCH("RIIFO",$E1141)&gt;0,"RIIFO","Uponor")),"Uponor")</f>
        <v>Uponor</v>
      </c>
      <c r="I1141" s="25" t="str">
        <f>IFERROR(MID($D1141,1,7)+0,"")</f>
        <v/>
      </c>
      <c r="J1141" s="25" t="str">
        <f>IFERROR(MID($D1141,10,7)+0,"")</f>
        <v/>
      </c>
      <c r="K1141" s="25" t="str">
        <f>IFERROR(MID($D1141,19,7)+0,"")</f>
        <v/>
      </c>
      <c r="L1141" s="25" t="str">
        <f>IFERROR(MID($D1141,28,7)+0,"")</f>
        <v/>
      </c>
      <c r="M1141" s="25" t="e">
        <f>IF(IFERROR(MID($Q1141,1,7)+0,"")&lt;1130000,IF(INDEX(C:C,MATCH(LEFT(Q1141,7)+0,I:I,0))&lt;1130000,"",INDEX(C:C,MATCH(LEFT(Q1141,7)+0,I:I,0))),IFERROR(MID($Q1141,1,7)+0,""))</f>
        <v>#N/A</v>
      </c>
      <c r="N1141" s="25" t="str">
        <f>IF(IFERROR(MID($Q1141,10,7)+0,"")&lt;1130000,"",IFERROR(MID($Q1141,10,7)+0,""))</f>
        <v/>
      </c>
      <c r="O1141" s="25" t="str">
        <f>IF(IFERROR(MID($Q1141,19,7)+0,"")&lt;1130000,"",IFERROR(MID($Q1141,19,7)+0,""))</f>
        <v/>
      </c>
      <c r="P1141" s="25" t="e">
        <f>IF(M1141="","",IF(N1141="",M1141,M1141&amp;", "&amp;N1141))</f>
        <v>#N/A</v>
      </c>
      <c r="Q1141" s="25">
        <v>1039945</v>
      </c>
      <c r="R1141" s="25"/>
      <c r="S1141" s="35" t="s">
        <v>34</v>
      </c>
      <c r="T1141" s="25" t="s">
        <v>36</v>
      </c>
      <c r="U1141" s="185">
        <v>964</v>
      </c>
      <c r="V1141" s="188">
        <v>964</v>
      </c>
      <c r="W1141" s="189">
        <v>964</v>
      </c>
      <c r="X1141" s="31">
        <v>964</v>
      </c>
      <c r="Y1141" s="90">
        <f>IFERROR(ROUND(X1141/W1141-1,2),"")</f>
        <v>0</v>
      </c>
      <c r="Z1141" s="31">
        <f>IF(OR(S1141="VLD MLC components",S1141="VLD MLC pipes",S1141="VLD PEX components",S1141="VLD PEX pipes",S1141="VLD PHC components",S1141="VLD PHC pipes",S1141="Controls VLD"),"По запросу",X1141)</f>
        <v>964</v>
      </c>
      <c r="AA1141" s="63">
        <f>ROUND(X1141/1.2,3)</f>
        <v>803.33299999999997</v>
      </c>
      <c r="AB1141" s="23">
        <v>803.33299999999997</v>
      </c>
      <c r="AC1141" s="190">
        <f>IFERROR(ROUND(AA1141/AB1141-1,2),"")</f>
        <v>0</v>
      </c>
      <c r="AD1141" s="25">
        <v>0.04</v>
      </c>
      <c r="AE1141" s="25">
        <v>2.13E-4</v>
      </c>
      <c r="AF1141" s="25">
        <v>0</v>
      </c>
      <c r="AG1141" s="25" t="s">
        <v>22</v>
      </c>
      <c r="AH1141" s="25">
        <v>0</v>
      </c>
      <c r="AI1141" s="25">
        <v>0</v>
      </c>
      <c r="AJ1141" s="25" t="s">
        <v>19</v>
      </c>
      <c r="AK1141" s="42" t="s">
        <v>19</v>
      </c>
      <c r="AL1141" s="25" t="s">
        <v>19</v>
      </c>
      <c r="AM1141" s="25">
        <v>10</v>
      </c>
      <c r="AN1141" s="25">
        <v>176</v>
      </c>
      <c r="AO1141" s="25">
        <v>135</v>
      </c>
      <c r="AP1141" s="25">
        <v>89</v>
      </c>
      <c r="AQ1141" s="25">
        <v>0.4</v>
      </c>
      <c r="AR1141" s="94">
        <v>2.1150000000000001E-3</v>
      </c>
      <c r="AS1141" s="157" t="s">
        <v>22</v>
      </c>
      <c r="AT1141" s="93" t="s">
        <v>22</v>
      </c>
      <c r="AU1141" s="92" t="s">
        <v>22</v>
      </c>
      <c r="AV1141" s="91" t="s">
        <v>48</v>
      </c>
      <c r="AW1141" s="92" t="s">
        <v>48</v>
      </c>
      <c r="AX1141" s="92" t="s">
        <v>48</v>
      </c>
      <c r="AY1141" s="91" t="s">
        <v>152</v>
      </c>
      <c r="AZ1141" s="23"/>
      <c r="BA1141" s="25">
        <v>0</v>
      </c>
      <c r="BB1141" t="s">
        <v>48</v>
      </c>
      <c r="BC1141" t="e">
        <v>#N/A</v>
      </c>
      <c r="BD1141" t="e">
        <f>IF(Z1141=BC1141,"OK")</f>
        <v>#N/A</v>
      </c>
      <c r="BE1141">
        <v>0.04</v>
      </c>
      <c r="BF1141">
        <v>2.13E-4</v>
      </c>
      <c r="BG1141">
        <v>176</v>
      </c>
      <c r="BH1141">
        <v>135</v>
      </c>
      <c r="BI1141">
        <v>89</v>
      </c>
      <c r="BJ1141">
        <v>0.4</v>
      </c>
      <c r="BK1141">
        <v>2.1150000000000001E-3</v>
      </c>
      <c r="BN1141" s="183"/>
    </row>
    <row r="1142" spans="1:66" ht="25.5" x14ac:dyDescent="0.25">
      <c r="A1142" s="1"/>
      <c r="B1142" s="94">
        <v>1136</v>
      </c>
      <c r="C1142" s="43">
        <v>1022720</v>
      </c>
      <c r="D1142" s="37" t="s">
        <v>22</v>
      </c>
      <c r="E1142" s="36" t="s">
        <v>5389</v>
      </c>
      <c r="F1142" s="151" t="s">
        <v>28</v>
      </c>
      <c r="G1142" s="41"/>
      <c r="H1142" s="46" t="str">
        <f>IFERROR(IFERROR(IF(SEARCH("Usystems",$E1142)&gt;0,"Usystems"),IF(SEARCH("RIIFO",$E1142)&gt;0,"RIIFO","Uponor")),"Uponor")</f>
        <v>Uponor</v>
      </c>
      <c r="I1142" s="25" t="str">
        <f>IFERROR(MID($D1142,1,7)+0,"")</f>
        <v/>
      </c>
      <c r="J1142" s="25" t="str">
        <f>IFERROR(MID($D1142,10,7)+0,"")</f>
        <v/>
      </c>
      <c r="K1142" s="25" t="str">
        <f>IFERROR(MID($D1142,19,7)+0,"")</f>
        <v/>
      </c>
      <c r="L1142" s="25" t="str">
        <f>IFERROR(MID($D1142,28,7)+0,"")</f>
        <v/>
      </c>
      <c r="M1142" s="25" t="e">
        <f>IF(IFERROR(MID($Q1142,1,7)+0,"")&lt;1130000,IF(INDEX(C:C,MATCH(LEFT(Q1142,7)+0,I:I,0))&lt;1130000,"",INDEX(C:C,MATCH(LEFT(Q1142,7)+0,I:I,0))),IFERROR(MID($Q1142,1,7)+0,""))</f>
        <v>#N/A</v>
      </c>
      <c r="N1142" s="25" t="str">
        <f>IF(IFERROR(MID($Q1142,10,7)+0,"")&lt;1130000,"",IFERROR(MID($Q1142,10,7)+0,""))</f>
        <v/>
      </c>
      <c r="O1142" s="25" t="str">
        <f>IF(IFERROR(MID($Q1142,19,7)+0,"")&lt;1130000,"",IFERROR(MID($Q1142,19,7)+0,""))</f>
        <v/>
      </c>
      <c r="P1142" s="25" t="e">
        <f>IF(M1142="","",IF(N1142="",M1142,M1142&amp;", "&amp;N1142))</f>
        <v>#N/A</v>
      </c>
      <c r="Q1142" s="25">
        <v>1039946</v>
      </c>
      <c r="R1142" s="25"/>
      <c r="S1142" s="35" t="s">
        <v>34</v>
      </c>
      <c r="T1142" s="25" t="s">
        <v>36</v>
      </c>
      <c r="U1142" s="185">
        <v>1553</v>
      </c>
      <c r="V1142" s="188">
        <v>1553</v>
      </c>
      <c r="W1142" s="189">
        <v>1553</v>
      </c>
      <c r="X1142" s="31">
        <v>1553</v>
      </c>
      <c r="Y1142" s="90">
        <f>IFERROR(ROUND(X1142/W1142-1,2),"")</f>
        <v>0</v>
      </c>
      <c r="Z1142" s="31">
        <f>IF(OR(S1142="VLD MLC components",S1142="VLD MLC pipes",S1142="VLD PEX components",S1142="VLD PEX pipes",S1142="VLD PHC components",S1142="VLD PHC pipes",S1142="Controls VLD"),"По запросу",X1142)</f>
        <v>1553</v>
      </c>
      <c r="AA1142" s="63">
        <f>ROUND(X1142/1.2,3)</f>
        <v>1294.1669999999999</v>
      </c>
      <c r="AB1142" s="23">
        <v>1294.1669999999999</v>
      </c>
      <c r="AC1142" s="190">
        <f>IFERROR(ROUND(AA1142/AB1142-1,2),"")</f>
        <v>0</v>
      </c>
      <c r="AD1142" s="25">
        <v>9.0999999999999998E-2</v>
      </c>
      <c r="AE1142" s="25">
        <v>4.2499999999999998E-4</v>
      </c>
      <c r="AF1142" s="25">
        <v>0</v>
      </c>
      <c r="AG1142" s="25" t="s">
        <v>22</v>
      </c>
      <c r="AH1142" s="25">
        <v>0</v>
      </c>
      <c r="AI1142" s="25">
        <v>0</v>
      </c>
      <c r="AJ1142" s="25" t="s">
        <v>19</v>
      </c>
      <c r="AK1142" s="42" t="s">
        <v>19</v>
      </c>
      <c r="AL1142" s="25" t="s">
        <v>19</v>
      </c>
      <c r="AM1142" s="25">
        <v>5</v>
      </c>
      <c r="AN1142" s="25">
        <v>176</v>
      </c>
      <c r="AO1142" s="25">
        <v>135</v>
      </c>
      <c r="AP1142" s="25">
        <v>89</v>
      </c>
      <c r="AQ1142" s="25">
        <v>0.45500000000000002</v>
      </c>
      <c r="AR1142" s="94">
        <v>2.1150000000000001E-3</v>
      </c>
      <c r="AS1142" s="157" t="s">
        <v>22</v>
      </c>
      <c r="AT1142" s="93" t="s">
        <v>22</v>
      </c>
      <c r="AU1142" s="92" t="s">
        <v>22</v>
      </c>
      <c r="AV1142" s="91" t="s">
        <v>48</v>
      </c>
      <c r="AW1142" s="92" t="s">
        <v>48</v>
      </c>
      <c r="AX1142" s="92" t="s">
        <v>48</v>
      </c>
      <c r="AY1142" s="91" t="s">
        <v>152</v>
      </c>
      <c r="AZ1142" s="23"/>
      <c r="BA1142" s="25">
        <v>0</v>
      </c>
      <c r="BB1142" t="s">
        <v>48</v>
      </c>
      <c r="BC1142" t="e">
        <v>#N/A</v>
      </c>
      <c r="BD1142" t="e">
        <f>IF(Z1142=BC1142,"OK")</f>
        <v>#N/A</v>
      </c>
      <c r="BE1142">
        <v>9.0999999999999998E-2</v>
      </c>
      <c r="BF1142">
        <v>4.2499999999999998E-4</v>
      </c>
      <c r="BG1142">
        <v>176</v>
      </c>
      <c r="BH1142">
        <v>135</v>
      </c>
      <c r="BI1142">
        <v>89</v>
      </c>
      <c r="BJ1142">
        <v>0.45500000000000002</v>
      </c>
      <c r="BK1142">
        <v>2.1150000000000001E-3</v>
      </c>
      <c r="BN1142" s="183"/>
    </row>
    <row r="1143" spans="1:66" ht="25.5" x14ac:dyDescent="0.25">
      <c r="A1143" s="1"/>
      <c r="B1143" s="94">
        <v>1137</v>
      </c>
      <c r="C1143" s="43">
        <v>1022721</v>
      </c>
      <c r="D1143" s="37" t="s">
        <v>22</v>
      </c>
      <c r="E1143" s="36" t="s">
        <v>5388</v>
      </c>
      <c r="F1143" s="151" t="s">
        <v>28</v>
      </c>
      <c r="G1143" s="41"/>
      <c r="H1143" s="46" t="str">
        <f>IFERROR(IFERROR(IF(SEARCH("Usystems",$E1143)&gt;0,"Usystems"),IF(SEARCH("RIIFO",$E1143)&gt;0,"RIIFO","Uponor")),"Uponor")</f>
        <v>Uponor</v>
      </c>
      <c r="I1143" s="25" t="str">
        <f>IFERROR(MID($D1143,1,7)+0,"")</f>
        <v/>
      </c>
      <c r="J1143" s="25" t="str">
        <f>IFERROR(MID($D1143,10,7)+0,"")</f>
        <v/>
      </c>
      <c r="K1143" s="25" t="str">
        <f>IFERROR(MID($D1143,19,7)+0,"")</f>
        <v/>
      </c>
      <c r="L1143" s="25" t="str">
        <f>IFERROR(MID($D1143,28,7)+0,"")</f>
        <v/>
      </c>
      <c r="M1143" s="25" t="e">
        <f>IF(IFERROR(MID($Q1143,1,7)+0,"")&lt;1130000,IF(INDEX(C:C,MATCH(LEFT(Q1143,7)+0,I:I,0))&lt;1130000,"",INDEX(C:C,MATCH(LEFT(Q1143,7)+0,I:I,0))),IFERROR(MID($Q1143,1,7)+0,""))</f>
        <v>#N/A</v>
      </c>
      <c r="N1143" s="25" t="str">
        <f>IF(IFERROR(MID($Q1143,10,7)+0,"")&lt;1130000,"",IFERROR(MID($Q1143,10,7)+0,""))</f>
        <v/>
      </c>
      <c r="O1143" s="25" t="str">
        <f>IF(IFERROR(MID($Q1143,19,7)+0,"")&lt;1130000,"",IFERROR(MID($Q1143,19,7)+0,""))</f>
        <v/>
      </c>
      <c r="P1143" s="25" t="e">
        <f>IF(M1143="","",IF(N1143="",M1143,M1143&amp;", "&amp;N1143))</f>
        <v>#N/A</v>
      </c>
      <c r="Q1143" s="25">
        <v>1039947</v>
      </c>
      <c r="R1143" s="25"/>
      <c r="S1143" s="35" t="s">
        <v>34</v>
      </c>
      <c r="T1143" s="25" t="s">
        <v>36</v>
      </c>
      <c r="U1143" s="185">
        <v>2393</v>
      </c>
      <c r="V1143" s="188">
        <v>2393</v>
      </c>
      <c r="W1143" s="189">
        <v>2393</v>
      </c>
      <c r="X1143" s="31">
        <v>2393</v>
      </c>
      <c r="Y1143" s="90">
        <f>IFERROR(ROUND(X1143/W1143-1,2),"")</f>
        <v>0</v>
      </c>
      <c r="Z1143" s="31">
        <f>IF(OR(S1143="VLD MLC components",S1143="VLD MLC pipes",S1143="VLD PEX components",S1143="VLD PEX pipes",S1143="VLD PHC components",S1143="VLD PHC pipes",S1143="Controls VLD"),"По запросу",X1143)</f>
        <v>2393</v>
      </c>
      <c r="AA1143" s="63">
        <f>ROUND(X1143/1.2,3)</f>
        <v>1994.1669999999999</v>
      </c>
      <c r="AB1143" s="23">
        <v>1994.1669999999999</v>
      </c>
      <c r="AC1143" s="190">
        <f>IFERROR(ROUND(AA1143/AB1143-1,2),"")</f>
        <v>0</v>
      </c>
      <c r="AD1143" s="25">
        <v>0.12</v>
      </c>
      <c r="AE1143" s="25">
        <v>2.2100000000000001E-4</v>
      </c>
      <c r="AF1143" s="25">
        <v>0</v>
      </c>
      <c r="AG1143" s="25" t="s">
        <v>22</v>
      </c>
      <c r="AH1143" s="25">
        <v>0</v>
      </c>
      <c r="AI1143" s="25">
        <v>0</v>
      </c>
      <c r="AJ1143" s="25" t="s">
        <v>19</v>
      </c>
      <c r="AK1143" s="42" t="s">
        <v>19</v>
      </c>
      <c r="AL1143" s="25" t="s">
        <v>19</v>
      </c>
      <c r="AM1143" s="25">
        <v>5</v>
      </c>
      <c r="AN1143" s="25">
        <v>176</v>
      </c>
      <c r="AO1143" s="25">
        <v>135</v>
      </c>
      <c r="AP1143" s="25">
        <v>89</v>
      </c>
      <c r="AQ1143" s="25">
        <v>0.6</v>
      </c>
      <c r="AR1143" s="94">
        <v>2.1150000000000001E-3</v>
      </c>
      <c r="AS1143" s="157" t="s">
        <v>22</v>
      </c>
      <c r="AT1143" s="93" t="s">
        <v>22</v>
      </c>
      <c r="AU1143" s="92" t="s">
        <v>22</v>
      </c>
      <c r="AV1143" s="91" t="s">
        <v>48</v>
      </c>
      <c r="AW1143" s="92" t="s">
        <v>48</v>
      </c>
      <c r="AX1143" s="92" t="s">
        <v>48</v>
      </c>
      <c r="AY1143" s="91" t="s">
        <v>152</v>
      </c>
      <c r="AZ1143" s="23"/>
      <c r="BA1143" s="25">
        <v>0</v>
      </c>
      <c r="BB1143" t="s">
        <v>48</v>
      </c>
      <c r="BC1143" t="e">
        <v>#N/A</v>
      </c>
      <c r="BD1143" t="e">
        <f>IF(Z1143=BC1143,"OK")</f>
        <v>#N/A</v>
      </c>
      <c r="BE1143">
        <v>0.12</v>
      </c>
      <c r="BF1143">
        <v>2.2100000000000001E-4</v>
      </c>
      <c r="BG1143">
        <v>176</v>
      </c>
      <c r="BH1143">
        <v>135</v>
      </c>
      <c r="BI1143">
        <v>89</v>
      </c>
      <c r="BJ1143">
        <v>0.6</v>
      </c>
      <c r="BK1143">
        <v>2.1150000000000001E-3</v>
      </c>
      <c r="BN1143" s="183"/>
    </row>
    <row r="1144" spans="1:66" ht="25.5" x14ac:dyDescent="0.25">
      <c r="A1144" s="1"/>
      <c r="B1144" s="94">
        <v>1138</v>
      </c>
      <c r="C1144" s="43">
        <v>1022722</v>
      </c>
      <c r="D1144" s="37" t="s">
        <v>22</v>
      </c>
      <c r="E1144" s="36" t="s">
        <v>5387</v>
      </c>
      <c r="F1144" s="151" t="s">
        <v>28</v>
      </c>
      <c r="G1144" s="41"/>
      <c r="H1144" s="46" t="str">
        <f>IFERROR(IFERROR(IF(SEARCH("Usystems",$E1144)&gt;0,"Usystems"),IF(SEARCH("RIIFO",$E1144)&gt;0,"RIIFO","Uponor")),"Uponor")</f>
        <v>Uponor</v>
      </c>
      <c r="I1144" s="25" t="str">
        <f>IFERROR(MID($D1144,1,7)+0,"")</f>
        <v/>
      </c>
      <c r="J1144" s="25" t="str">
        <f>IFERROR(MID($D1144,10,7)+0,"")</f>
        <v/>
      </c>
      <c r="K1144" s="25" t="str">
        <f>IFERROR(MID($D1144,19,7)+0,"")</f>
        <v/>
      </c>
      <c r="L1144" s="25" t="str">
        <f>IFERROR(MID($D1144,28,7)+0,"")</f>
        <v/>
      </c>
      <c r="M1144" s="25" t="e">
        <f>IF(IFERROR(MID($Q1144,1,7)+0,"")&lt;1130000,IF(INDEX(C:C,MATCH(LEFT(Q1144,7)+0,I:I,0))&lt;1130000,"",INDEX(C:C,MATCH(LEFT(Q1144,7)+0,I:I,0))),IFERROR(MID($Q1144,1,7)+0,""))</f>
        <v>#N/A</v>
      </c>
      <c r="N1144" s="25" t="str">
        <f>IF(IFERROR(MID($Q1144,10,7)+0,"")&lt;1130000,"",IFERROR(MID($Q1144,10,7)+0,""))</f>
        <v/>
      </c>
      <c r="O1144" s="25" t="str">
        <f>IF(IFERROR(MID($Q1144,19,7)+0,"")&lt;1130000,"",IFERROR(MID($Q1144,19,7)+0,""))</f>
        <v/>
      </c>
      <c r="P1144" s="25" t="e">
        <f>IF(M1144="","",IF(N1144="",M1144,M1144&amp;", "&amp;N1144))</f>
        <v>#N/A</v>
      </c>
      <c r="Q1144" s="25">
        <v>1039948</v>
      </c>
      <c r="R1144" s="25"/>
      <c r="S1144" s="35" t="s">
        <v>34</v>
      </c>
      <c r="T1144" s="25" t="s">
        <v>36</v>
      </c>
      <c r="U1144" s="185">
        <v>964</v>
      </c>
      <c r="V1144" s="188">
        <v>964</v>
      </c>
      <c r="W1144" s="189">
        <v>964</v>
      </c>
      <c r="X1144" s="31">
        <v>964</v>
      </c>
      <c r="Y1144" s="90">
        <f>IFERROR(ROUND(X1144/W1144-1,2),"")</f>
        <v>0</v>
      </c>
      <c r="Z1144" s="31">
        <f>IF(OR(S1144="VLD MLC components",S1144="VLD MLC pipes",S1144="VLD PEX components",S1144="VLD PEX pipes",S1144="VLD PHC components",S1144="VLD PHC pipes",S1144="Controls VLD"),"По запросу",X1144)</f>
        <v>964</v>
      </c>
      <c r="AA1144" s="63">
        <f>ROUND(X1144/1.2,3)</f>
        <v>803.33299999999997</v>
      </c>
      <c r="AB1144" s="23">
        <v>803.33299999999997</v>
      </c>
      <c r="AC1144" s="190">
        <f>IFERROR(ROUND(AA1144/AB1144-1,2),"")</f>
        <v>0</v>
      </c>
      <c r="AD1144" s="25">
        <v>3.1E-2</v>
      </c>
      <c r="AE1144" s="25">
        <v>1.1E-4</v>
      </c>
      <c r="AF1144" s="25">
        <v>0</v>
      </c>
      <c r="AG1144" s="25" t="s">
        <v>22</v>
      </c>
      <c r="AH1144" s="25">
        <v>0</v>
      </c>
      <c r="AI1144" s="25">
        <v>0</v>
      </c>
      <c r="AJ1144" s="25" t="s">
        <v>19</v>
      </c>
      <c r="AK1144" s="42" t="s">
        <v>19</v>
      </c>
      <c r="AL1144" s="25" t="s">
        <v>19</v>
      </c>
      <c r="AM1144" s="25">
        <v>10</v>
      </c>
      <c r="AN1144" s="25">
        <v>176</v>
      </c>
      <c r="AO1144" s="25">
        <v>67</v>
      </c>
      <c r="AP1144" s="25">
        <v>89</v>
      </c>
      <c r="AQ1144" s="25">
        <v>0.31</v>
      </c>
      <c r="AR1144" s="94">
        <v>1.049E-3</v>
      </c>
      <c r="AS1144" s="157" t="s">
        <v>22</v>
      </c>
      <c r="AT1144" s="93" t="s">
        <v>22</v>
      </c>
      <c r="AU1144" s="92" t="s">
        <v>22</v>
      </c>
      <c r="AV1144" s="91" t="s">
        <v>48</v>
      </c>
      <c r="AW1144" s="92" t="s">
        <v>48</v>
      </c>
      <c r="AX1144" s="92" t="s">
        <v>48</v>
      </c>
      <c r="AY1144" s="91" t="s">
        <v>152</v>
      </c>
      <c r="AZ1144" s="23"/>
      <c r="BA1144" s="25">
        <v>0</v>
      </c>
      <c r="BB1144" t="s">
        <v>48</v>
      </c>
      <c r="BC1144" t="e">
        <v>#N/A</v>
      </c>
      <c r="BD1144" t="e">
        <f>IF(Z1144=BC1144,"OK")</f>
        <v>#N/A</v>
      </c>
      <c r="BE1144">
        <v>3.1E-2</v>
      </c>
      <c r="BF1144">
        <v>1.1E-4</v>
      </c>
      <c r="BG1144">
        <v>176</v>
      </c>
      <c r="BH1144">
        <v>67</v>
      </c>
      <c r="BI1144">
        <v>89</v>
      </c>
      <c r="BJ1144">
        <v>0.31</v>
      </c>
      <c r="BK1144">
        <v>1.049E-3</v>
      </c>
      <c r="BN1144" s="183"/>
    </row>
    <row r="1145" spans="1:66" ht="25.5" x14ac:dyDescent="0.25">
      <c r="A1145" s="1"/>
      <c r="B1145" s="94">
        <v>1139</v>
      </c>
      <c r="C1145" s="43">
        <v>1022723</v>
      </c>
      <c r="D1145" s="37" t="s">
        <v>22</v>
      </c>
      <c r="E1145" s="36" t="s">
        <v>5386</v>
      </c>
      <c r="F1145" s="151" t="s">
        <v>28</v>
      </c>
      <c r="G1145" s="41"/>
      <c r="H1145" s="46" t="str">
        <f>IFERROR(IFERROR(IF(SEARCH("Usystems",$E1145)&gt;0,"Usystems"),IF(SEARCH("RIIFO",$E1145)&gt;0,"RIIFO","Uponor")),"Uponor")</f>
        <v>Uponor</v>
      </c>
      <c r="I1145" s="25" t="str">
        <f>IFERROR(MID($D1145,1,7)+0,"")</f>
        <v/>
      </c>
      <c r="J1145" s="25" t="str">
        <f>IFERROR(MID($D1145,10,7)+0,"")</f>
        <v/>
      </c>
      <c r="K1145" s="25" t="str">
        <f>IFERROR(MID($D1145,19,7)+0,"")</f>
        <v/>
      </c>
      <c r="L1145" s="25" t="str">
        <f>IFERROR(MID($D1145,28,7)+0,"")</f>
        <v/>
      </c>
      <c r="M1145" s="25" t="e">
        <f>IF(IFERROR(MID($Q1145,1,7)+0,"")&lt;1130000,IF(INDEX(C:C,MATCH(LEFT(Q1145,7)+0,I:I,0))&lt;1130000,"",INDEX(C:C,MATCH(LEFT(Q1145,7)+0,I:I,0))),IFERROR(MID($Q1145,1,7)+0,""))</f>
        <v>#N/A</v>
      </c>
      <c r="N1145" s="25" t="str">
        <f>IF(IFERROR(MID($Q1145,10,7)+0,"")&lt;1130000,"",IFERROR(MID($Q1145,10,7)+0,""))</f>
        <v/>
      </c>
      <c r="O1145" s="25" t="str">
        <f>IF(IFERROR(MID($Q1145,19,7)+0,"")&lt;1130000,"",IFERROR(MID($Q1145,19,7)+0,""))</f>
        <v/>
      </c>
      <c r="P1145" s="25" t="e">
        <f>IF(M1145="","",IF(N1145="",M1145,M1145&amp;", "&amp;N1145))</f>
        <v>#N/A</v>
      </c>
      <c r="Q1145" s="25">
        <v>1039949</v>
      </c>
      <c r="R1145" s="25"/>
      <c r="S1145" s="35" t="s">
        <v>34</v>
      </c>
      <c r="T1145" s="25" t="s">
        <v>36</v>
      </c>
      <c r="U1145" s="185">
        <v>964</v>
      </c>
      <c r="V1145" s="188">
        <v>964</v>
      </c>
      <c r="W1145" s="189">
        <v>964</v>
      </c>
      <c r="X1145" s="31">
        <v>964</v>
      </c>
      <c r="Y1145" s="90">
        <f>IFERROR(ROUND(X1145/W1145-1,2),"")</f>
        <v>0</v>
      </c>
      <c r="Z1145" s="31">
        <f>IF(OR(S1145="VLD MLC components",S1145="VLD MLC pipes",S1145="VLD PEX components",S1145="VLD PEX pipes",S1145="VLD PHC components",S1145="VLD PHC pipes",S1145="Controls VLD"),"По запросу",X1145)</f>
        <v>964</v>
      </c>
      <c r="AA1145" s="63">
        <f>ROUND(X1145/1.2,3)</f>
        <v>803.33299999999997</v>
      </c>
      <c r="AB1145" s="23">
        <v>803.33299999999997</v>
      </c>
      <c r="AC1145" s="190">
        <f>IFERROR(ROUND(AA1145/AB1145-1,2),"")</f>
        <v>0</v>
      </c>
      <c r="AD1145" s="25">
        <v>3.2000000000000001E-2</v>
      </c>
      <c r="AE1145" s="25">
        <v>1.1E-4</v>
      </c>
      <c r="AF1145" s="25">
        <v>0</v>
      </c>
      <c r="AG1145" s="25" t="s">
        <v>22</v>
      </c>
      <c r="AH1145" s="25">
        <v>0</v>
      </c>
      <c r="AI1145" s="25">
        <v>0</v>
      </c>
      <c r="AJ1145" s="25" t="s">
        <v>19</v>
      </c>
      <c r="AK1145" s="42" t="s">
        <v>19</v>
      </c>
      <c r="AL1145" s="25" t="s">
        <v>19</v>
      </c>
      <c r="AM1145" s="25">
        <v>10</v>
      </c>
      <c r="AN1145" s="25">
        <v>176</v>
      </c>
      <c r="AO1145" s="25">
        <v>67</v>
      </c>
      <c r="AP1145" s="25">
        <v>89</v>
      </c>
      <c r="AQ1145" s="25">
        <v>0.32</v>
      </c>
      <c r="AR1145" s="94">
        <v>1.049E-3</v>
      </c>
      <c r="AS1145" s="157" t="s">
        <v>22</v>
      </c>
      <c r="AT1145" s="93" t="s">
        <v>22</v>
      </c>
      <c r="AU1145" s="92" t="s">
        <v>22</v>
      </c>
      <c r="AV1145" s="91" t="s">
        <v>48</v>
      </c>
      <c r="AW1145" s="92" t="s">
        <v>48</v>
      </c>
      <c r="AX1145" s="92" t="s">
        <v>48</v>
      </c>
      <c r="AY1145" s="91" t="s">
        <v>152</v>
      </c>
      <c r="AZ1145" s="23"/>
      <c r="BA1145" s="25">
        <v>0</v>
      </c>
      <c r="BB1145" t="s">
        <v>48</v>
      </c>
      <c r="BC1145" t="e">
        <v>#N/A</v>
      </c>
      <c r="BD1145" t="e">
        <f>IF(Z1145=BC1145,"OK")</f>
        <v>#N/A</v>
      </c>
      <c r="BE1145">
        <v>3.2000000000000001E-2</v>
      </c>
      <c r="BF1145">
        <v>1.1E-4</v>
      </c>
      <c r="BG1145">
        <v>176</v>
      </c>
      <c r="BH1145">
        <v>67</v>
      </c>
      <c r="BI1145">
        <v>89</v>
      </c>
      <c r="BJ1145">
        <v>0.32</v>
      </c>
      <c r="BK1145">
        <v>1.049E-3</v>
      </c>
      <c r="BN1145" s="183"/>
    </row>
    <row r="1146" spans="1:66" ht="25.5" x14ac:dyDescent="0.25">
      <c r="A1146" s="1"/>
      <c r="B1146" s="94">
        <v>1140</v>
      </c>
      <c r="C1146" s="43">
        <v>1022724</v>
      </c>
      <c r="D1146" s="37" t="s">
        <v>22</v>
      </c>
      <c r="E1146" s="36" t="s">
        <v>5385</v>
      </c>
      <c r="F1146" s="151" t="s">
        <v>28</v>
      </c>
      <c r="G1146" s="41"/>
      <c r="H1146" s="46" t="str">
        <f>IFERROR(IFERROR(IF(SEARCH("Usystems",$E1146)&gt;0,"Usystems"),IF(SEARCH("RIIFO",$E1146)&gt;0,"RIIFO","Uponor")),"Uponor")</f>
        <v>Uponor</v>
      </c>
      <c r="I1146" s="25" t="str">
        <f>IFERROR(MID($D1146,1,7)+0,"")</f>
        <v/>
      </c>
      <c r="J1146" s="25" t="str">
        <f>IFERROR(MID($D1146,10,7)+0,"")</f>
        <v/>
      </c>
      <c r="K1146" s="25" t="str">
        <f>IFERROR(MID($D1146,19,7)+0,"")</f>
        <v/>
      </c>
      <c r="L1146" s="25" t="str">
        <f>IFERROR(MID($D1146,28,7)+0,"")</f>
        <v/>
      </c>
      <c r="M1146" s="25" t="e">
        <f>IF(IFERROR(MID($Q1146,1,7)+0,"")&lt;1130000,IF(INDEX(C:C,MATCH(LEFT(Q1146,7)+0,I:I,0))&lt;1130000,"",INDEX(C:C,MATCH(LEFT(Q1146,7)+0,I:I,0))),IFERROR(MID($Q1146,1,7)+0,""))</f>
        <v>#N/A</v>
      </c>
      <c r="N1146" s="25" t="str">
        <f>IF(IFERROR(MID($Q1146,10,7)+0,"")&lt;1130000,"",IFERROR(MID($Q1146,10,7)+0,""))</f>
        <v/>
      </c>
      <c r="O1146" s="25" t="str">
        <f>IF(IFERROR(MID($Q1146,19,7)+0,"")&lt;1130000,"",IFERROR(MID($Q1146,19,7)+0,""))</f>
        <v/>
      </c>
      <c r="P1146" s="25" t="e">
        <f>IF(M1146="","",IF(N1146="",M1146,M1146&amp;", "&amp;N1146))</f>
        <v>#N/A</v>
      </c>
      <c r="Q1146" s="25">
        <v>1039950</v>
      </c>
      <c r="R1146" s="25"/>
      <c r="S1146" s="35" t="s">
        <v>34</v>
      </c>
      <c r="T1146" s="25" t="s">
        <v>36</v>
      </c>
      <c r="U1146" s="185">
        <v>964</v>
      </c>
      <c r="V1146" s="188">
        <v>964</v>
      </c>
      <c r="W1146" s="189">
        <v>964</v>
      </c>
      <c r="X1146" s="31">
        <v>964</v>
      </c>
      <c r="Y1146" s="90">
        <f>IFERROR(ROUND(X1146/W1146-1,2),"")</f>
        <v>0</v>
      </c>
      <c r="Z1146" s="31">
        <f>IF(OR(S1146="VLD MLC components",S1146="VLD MLC pipes",S1146="VLD PEX components",S1146="VLD PEX pipes",S1146="VLD PHC components",S1146="VLD PHC pipes",S1146="Controls VLD"),"По запросу",X1146)</f>
        <v>964</v>
      </c>
      <c r="AA1146" s="63">
        <f>ROUND(X1146/1.2,3)</f>
        <v>803.33299999999997</v>
      </c>
      <c r="AB1146" s="23">
        <v>803.33299999999997</v>
      </c>
      <c r="AC1146" s="190">
        <f>IFERROR(ROUND(AA1146/AB1146-1,2),"")</f>
        <v>0</v>
      </c>
      <c r="AD1146" s="25">
        <v>3.5999999999999997E-2</v>
      </c>
      <c r="AE1146" s="25">
        <v>1.1E-4</v>
      </c>
      <c r="AF1146" s="25">
        <v>0</v>
      </c>
      <c r="AG1146" s="25" t="s">
        <v>22</v>
      </c>
      <c r="AH1146" s="25">
        <v>0</v>
      </c>
      <c r="AI1146" s="25">
        <v>0</v>
      </c>
      <c r="AJ1146" s="25" t="s">
        <v>19</v>
      </c>
      <c r="AK1146" s="42" t="s">
        <v>19</v>
      </c>
      <c r="AL1146" s="25" t="s">
        <v>19</v>
      </c>
      <c r="AM1146" s="25">
        <v>10</v>
      </c>
      <c r="AN1146" s="25">
        <v>176</v>
      </c>
      <c r="AO1146" s="25">
        <v>135</v>
      </c>
      <c r="AP1146" s="25">
        <v>89</v>
      </c>
      <c r="AQ1146" s="25">
        <v>0.36</v>
      </c>
      <c r="AR1146" s="94">
        <v>2.1150000000000001E-3</v>
      </c>
      <c r="AS1146" s="157" t="s">
        <v>22</v>
      </c>
      <c r="AT1146" s="93" t="s">
        <v>22</v>
      </c>
      <c r="AU1146" s="92" t="s">
        <v>22</v>
      </c>
      <c r="AV1146" s="91" t="s">
        <v>48</v>
      </c>
      <c r="AW1146" s="92" t="s">
        <v>48</v>
      </c>
      <c r="AX1146" s="92" t="s">
        <v>48</v>
      </c>
      <c r="AY1146" s="91" t="s">
        <v>152</v>
      </c>
      <c r="AZ1146" s="23"/>
      <c r="BA1146" s="25">
        <v>0</v>
      </c>
      <c r="BB1146" t="s">
        <v>48</v>
      </c>
      <c r="BC1146" t="e">
        <v>#N/A</v>
      </c>
      <c r="BD1146" t="e">
        <f>IF(Z1146=BC1146,"OK")</f>
        <v>#N/A</v>
      </c>
      <c r="BE1146">
        <v>3.5999999999999997E-2</v>
      </c>
      <c r="BF1146">
        <v>1.1E-4</v>
      </c>
      <c r="BG1146">
        <v>176</v>
      </c>
      <c r="BH1146">
        <v>135</v>
      </c>
      <c r="BI1146">
        <v>89</v>
      </c>
      <c r="BJ1146">
        <v>0.36</v>
      </c>
      <c r="BK1146">
        <v>2.1150000000000001E-3</v>
      </c>
      <c r="BN1146" s="183"/>
    </row>
    <row r="1147" spans="1:66" ht="25.5" x14ac:dyDescent="0.25">
      <c r="A1147" s="1"/>
      <c r="B1147" s="94">
        <v>1141</v>
      </c>
      <c r="C1147" s="43">
        <v>1022725</v>
      </c>
      <c r="D1147" s="37" t="s">
        <v>22</v>
      </c>
      <c r="E1147" s="36" t="s">
        <v>5384</v>
      </c>
      <c r="F1147" s="151" t="s">
        <v>28</v>
      </c>
      <c r="G1147" s="41"/>
      <c r="H1147" s="46" t="str">
        <f>IFERROR(IFERROR(IF(SEARCH("Usystems",$E1147)&gt;0,"Usystems"),IF(SEARCH("RIIFO",$E1147)&gt;0,"RIIFO","Uponor")),"Uponor")</f>
        <v>Uponor</v>
      </c>
      <c r="I1147" s="25" t="str">
        <f>IFERROR(MID($D1147,1,7)+0,"")</f>
        <v/>
      </c>
      <c r="J1147" s="25" t="str">
        <f>IFERROR(MID($D1147,10,7)+0,"")</f>
        <v/>
      </c>
      <c r="K1147" s="25" t="str">
        <f>IFERROR(MID($D1147,19,7)+0,"")</f>
        <v/>
      </c>
      <c r="L1147" s="25" t="str">
        <f>IFERROR(MID($D1147,28,7)+0,"")</f>
        <v/>
      </c>
      <c r="M1147" s="25" t="e">
        <f>IF(IFERROR(MID($Q1147,1,7)+0,"")&lt;1130000,IF(INDEX(C:C,MATCH(LEFT(Q1147,7)+0,I:I,0))&lt;1130000,"",INDEX(C:C,MATCH(LEFT(Q1147,7)+0,I:I,0))),IFERROR(MID($Q1147,1,7)+0,""))</f>
        <v>#N/A</v>
      </c>
      <c r="N1147" s="25" t="str">
        <f>IF(IFERROR(MID($Q1147,10,7)+0,"")&lt;1130000,"",IFERROR(MID($Q1147,10,7)+0,""))</f>
        <v/>
      </c>
      <c r="O1147" s="25" t="str">
        <f>IF(IFERROR(MID($Q1147,19,7)+0,"")&lt;1130000,"",IFERROR(MID($Q1147,19,7)+0,""))</f>
        <v/>
      </c>
      <c r="P1147" s="25" t="e">
        <f>IF(M1147="","",IF(N1147="",M1147,M1147&amp;", "&amp;N1147))</f>
        <v>#N/A</v>
      </c>
      <c r="Q1147" s="25">
        <v>1039951</v>
      </c>
      <c r="R1147" s="25"/>
      <c r="S1147" s="35" t="s">
        <v>34</v>
      </c>
      <c r="T1147" s="25" t="s">
        <v>36</v>
      </c>
      <c r="U1147" s="185">
        <v>964</v>
      </c>
      <c r="V1147" s="188">
        <v>964</v>
      </c>
      <c r="W1147" s="189">
        <v>964</v>
      </c>
      <c r="X1147" s="31">
        <v>964</v>
      </c>
      <c r="Y1147" s="90">
        <f>IFERROR(ROUND(X1147/W1147-1,2),"")</f>
        <v>0</v>
      </c>
      <c r="Z1147" s="31">
        <f>IF(OR(S1147="VLD MLC components",S1147="VLD MLC pipes",S1147="VLD PEX components",S1147="VLD PEX pipes",S1147="VLD PHC components",S1147="VLD PHC pipes",S1147="Controls VLD"),"По запросу",X1147)</f>
        <v>964</v>
      </c>
      <c r="AA1147" s="63">
        <f>ROUND(X1147/1.2,3)</f>
        <v>803.33299999999997</v>
      </c>
      <c r="AB1147" s="23">
        <v>803.33299999999997</v>
      </c>
      <c r="AC1147" s="190">
        <f>IFERROR(ROUND(AA1147/AB1147-1,2),"")</f>
        <v>0</v>
      </c>
      <c r="AD1147" s="25">
        <v>3.7999999999999999E-2</v>
      </c>
      <c r="AE1147" s="25">
        <v>1.1E-4</v>
      </c>
      <c r="AF1147" s="25">
        <v>0</v>
      </c>
      <c r="AG1147" s="25" t="s">
        <v>22</v>
      </c>
      <c r="AH1147" s="25">
        <v>0</v>
      </c>
      <c r="AI1147" s="25">
        <v>0</v>
      </c>
      <c r="AJ1147" s="25" t="s">
        <v>19</v>
      </c>
      <c r="AK1147" s="42" t="s">
        <v>19</v>
      </c>
      <c r="AL1147" s="25" t="s">
        <v>19</v>
      </c>
      <c r="AM1147" s="25">
        <v>10</v>
      </c>
      <c r="AN1147" s="25">
        <v>176</v>
      </c>
      <c r="AO1147" s="25">
        <v>135</v>
      </c>
      <c r="AP1147" s="25">
        <v>89</v>
      </c>
      <c r="AQ1147" s="25">
        <v>0.38</v>
      </c>
      <c r="AR1147" s="94">
        <v>2.1150000000000001E-3</v>
      </c>
      <c r="AS1147" s="157" t="s">
        <v>22</v>
      </c>
      <c r="AT1147" s="93" t="s">
        <v>22</v>
      </c>
      <c r="AU1147" s="92" t="s">
        <v>22</v>
      </c>
      <c r="AV1147" s="91" t="s">
        <v>48</v>
      </c>
      <c r="AW1147" s="92" t="s">
        <v>48</v>
      </c>
      <c r="AX1147" s="92" t="s">
        <v>48</v>
      </c>
      <c r="AY1147" s="91" t="s">
        <v>152</v>
      </c>
      <c r="AZ1147" s="23"/>
      <c r="BA1147" s="25">
        <v>0</v>
      </c>
      <c r="BB1147" t="s">
        <v>48</v>
      </c>
      <c r="BC1147" t="e">
        <v>#N/A</v>
      </c>
      <c r="BD1147" t="e">
        <f>IF(Z1147=BC1147,"OK")</f>
        <v>#N/A</v>
      </c>
      <c r="BE1147">
        <v>3.7999999999999999E-2</v>
      </c>
      <c r="BF1147">
        <v>1.1E-4</v>
      </c>
      <c r="BG1147">
        <v>176</v>
      </c>
      <c r="BH1147">
        <v>135</v>
      </c>
      <c r="BI1147">
        <v>89</v>
      </c>
      <c r="BJ1147">
        <v>0.38</v>
      </c>
      <c r="BK1147">
        <v>2.1150000000000001E-3</v>
      </c>
      <c r="BN1147" s="183"/>
    </row>
    <row r="1148" spans="1:66" ht="25.5" x14ac:dyDescent="0.25">
      <c r="A1148" s="1"/>
      <c r="B1148" s="94">
        <v>1142</v>
      </c>
      <c r="C1148" s="43">
        <v>1022726</v>
      </c>
      <c r="D1148" s="37" t="s">
        <v>22</v>
      </c>
      <c r="E1148" s="36" t="s">
        <v>5383</v>
      </c>
      <c r="F1148" s="151" t="s">
        <v>28</v>
      </c>
      <c r="G1148" s="41"/>
      <c r="H1148" s="46" t="str">
        <f>IFERROR(IFERROR(IF(SEARCH("Usystems",$E1148)&gt;0,"Usystems"),IF(SEARCH("RIIFO",$E1148)&gt;0,"RIIFO","Uponor")),"Uponor")</f>
        <v>Uponor</v>
      </c>
      <c r="I1148" s="25" t="str">
        <f>IFERROR(MID($D1148,1,7)+0,"")</f>
        <v/>
      </c>
      <c r="J1148" s="25" t="str">
        <f>IFERROR(MID($D1148,10,7)+0,"")</f>
        <v/>
      </c>
      <c r="K1148" s="25" t="str">
        <f>IFERROR(MID($D1148,19,7)+0,"")</f>
        <v/>
      </c>
      <c r="L1148" s="25" t="str">
        <f>IFERROR(MID($D1148,28,7)+0,"")</f>
        <v/>
      </c>
      <c r="M1148" s="25" t="e">
        <f>IF(IFERROR(MID($Q1148,1,7)+0,"")&lt;1130000,IF(INDEX(C:C,MATCH(LEFT(Q1148,7)+0,I:I,0))&lt;1130000,"",INDEX(C:C,MATCH(LEFT(Q1148,7)+0,I:I,0))),IFERROR(MID($Q1148,1,7)+0,""))</f>
        <v>#N/A</v>
      </c>
      <c r="N1148" s="25" t="str">
        <f>IF(IFERROR(MID($Q1148,10,7)+0,"")&lt;1130000,"",IFERROR(MID($Q1148,10,7)+0,""))</f>
        <v/>
      </c>
      <c r="O1148" s="25" t="str">
        <f>IF(IFERROR(MID($Q1148,19,7)+0,"")&lt;1130000,"",IFERROR(MID($Q1148,19,7)+0,""))</f>
        <v/>
      </c>
      <c r="P1148" s="25" t="e">
        <f>IF(M1148="","",IF(N1148="",M1148,M1148&amp;", "&amp;N1148))</f>
        <v>#N/A</v>
      </c>
      <c r="Q1148" s="25">
        <v>1039952</v>
      </c>
      <c r="R1148" s="25"/>
      <c r="S1148" s="35" t="s">
        <v>34</v>
      </c>
      <c r="T1148" s="25" t="s">
        <v>36</v>
      </c>
      <c r="U1148" s="185">
        <v>1553</v>
      </c>
      <c r="V1148" s="188">
        <v>1553</v>
      </c>
      <c r="W1148" s="189">
        <v>1553</v>
      </c>
      <c r="X1148" s="31">
        <v>1553</v>
      </c>
      <c r="Y1148" s="90">
        <f>IFERROR(ROUND(X1148/W1148-1,2),"")</f>
        <v>0</v>
      </c>
      <c r="Z1148" s="31">
        <f>IF(OR(S1148="VLD MLC components",S1148="VLD MLC pipes",S1148="VLD PEX components",S1148="VLD PEX pipes",S1148="VLD PHC components",S1148="VLD PHC pipes",S1148="Controls VLD"),"По запросу",X1148)</f>
        <v>1553</v>
      </c>
      <c r="AA1148" s="63">
        <f>ROUND(X1148/1.2,3)</f>
        <v>1294.1669999999999</v>
      </c>
      <c r="AB1148" s="23">
        <v>1294.1669999999999</v>
      </c>
      <c r="AC1148" s="190">
        <f>IFERROR(ROUND(AA1148/AB1148-1,2),"")</f>
        <v>0</v>
      </c>
      <c r="AD1148" s="25">
        <v>0.06</v>
      </c>
      <c r="AE1148" s="25">
        <v>2.1900000000000001E-4</v>
      </c>
      <c r="AF1148" s="25">
        <v>0</v>
      </c>
      <c r="AG1148" s="25" t="s">
        <v>22</v>
      </c>
      <c r="AH1148" s="25">
        <v>0</v>
      </c>
      <c r="AI1148" s="25">
        <v>0</v>
      </c>
      <c r="AJ1148" s="25" t="s">
        <v>19</v>
      </c>
      <c r="AK1148" s="42" t="s">
        <v>19</v>
      </c>
      <c r="AL1148" s="25" t="s">
        <v>19</v>
      </c>
      <c r="AM1148" s="25">
        <v>10</v>
      </c>
      <c r="AN1148" s="25">
        <v>176</v>
      </c>
      <c r="AO1148" s="25">
        <v>135</v>
      </c>
      <c r="AP1148" s="25">
        <v>89</v>
      </c>
      <c r="AQ1148" s="25">
        <v>0.6</v>
      </c>
      <c r="AR1148" s="94">
        <v>2.1150000000000001E-3</v>
      </c>
      <c r="AS1148" s="157" t="s">
        <v>22</v>
      </c>
      <c r="AT1148" s="93" t="s">
        <v>22</v>
      </c>
      <c r="AU1148" s="92" t="s">
        <v>22</v>
      </c>
      <c r="AV1148" s="91" t="s">
        <v>48</v>
      </c>
      <c r="AW1148" s="92" t="s">
        <v>48</v>
      </c>
      <c r="AX1148" s="92" t="s">
        <v>48</v>
      </c>
      <c r="AY1148" s="91" t="s">
        <v>152</v>
      </c>
      <c r="AZ1148" s="23"/>
      <c r="BA1148" s="25">
        <v>0</v>
      </c>
      <c r="BB1148" t="s">
        <v>48</v>
      </c>
      <c r="BC1148" t="e">
        <v>#N/A</v>
      </c>
      <c r="BD1148" t="e">
        <f>IF(Z1148=BC1148,"OK")</f>
        <v>#N/A</v>
      </c>
      <c r="BE1148">
        <v>0.06</v>
      </c>
      <c r="BF1148">
        <v>2.1900000000000001E-4</v>
      </c>
      <c r="BG1148">
        <v>176</v>
      </c>
      <c r="BH1148">
        <v>135</v>
      </c>
      <c r="BI1148">
        <v>89</v>
      </c>
      <c r="BJ1148">
        <v>0.6</v>
      </c>
      <c r="BK1148">
        <v>2.1150000000000001E-3</v>
      </c>
      <c r="BN1148" s="183"/>
    </row>
    <row r="1149" spans="1:66" ht="25.5" x14ac:dyDescent="0.25">
      <c r="A1149" s="1"/>
      <c r="B1149" s="94">
        <v>1143</v>
      </c>
      <c r="C1149" s="43">
        <v>1022727</v>
      </c>
      <c r="D1149" s="37" t="s">
        <v>22</v>
      </c>
      <c r="E1149" s="36" t="s">
        <v>5382</v>
      </c>
      <c r="F1149" s="151" t="s">
        <v>28</v>
      </c>
      <c r="G1149" s="41"/>
      <c r="H1149" s="46" t="str">
        <f>IFERROR(IFERROR(IF(SEARCH("Usystems",$E1149)&gt;0,"Usystems"),IF(SEARCH("RIIFO",$E1149)&gt;0,"RIIFO","Uponor")),"Uponor")</f>
        <v>Uponor</v>
      </c>
      <c r="I1149" s="25" t="str">
        <f>IFERROR(MID($D1149,1,7)+0,"")</f>
        <v/>
      </c>
      <c r="J1149" s="25" t="str">
        <f>IFERROR(MID($D1149,10,7)+0,"")</f>
        <v/>
      </c>
      <c r="K1149" s="25" t="str">
        <f>IFERROR(MID($D1149,19,7)+0,"")</f>
        <v/>
      </c>
      <c r="L1149" s="25" t="str">
        <f>IFERROR(MID($D1149,28,7)+0,"")</f>
        <v/>
      </c>
      <c r="M1149" s="25" t="e">
        <f>IF(IFERROR(MID($Q1149,1,7)+0,"")&lt;1130000,IF(INDEX(C:C,MATCH(LEFT(Q1149,7)+0,I:I,0))&lt;1130000,"",INDEX(C:C,MATCH(LEFT(Q1149,7)+0,I:I,0))),IFERROR(MID($Q1149,1,7)+0,""))</f>
        <v>#N/A</v>
      </c>
      <c r="N1149" s="25" t="str">
        <f>IF(IFERROR(MID($Q1149,10,7)+0,"")&lt;1130000,"",IFERROR(MID($Q1149,10,7)+0,""))</f>
        <v/>
      </c>
      <c r="O1149" s="25" t="str">
        <f>IF(IFERROR(MID($Q1149,19,7)+0,"")&lt;1130000,"",IFERROR(MID($Q1149,19,7)+0,""))</f>
        <v/>
      </c>
      <c r="P1149" s="25" t="e">
        <f>IF(M1149="","",IF(N1149="",M1149,M1149&amp;", "&amp;N1149))</f>
        <v>#N/A</v>
      </c>
      <c r="Q1149" s="25">
        <v>1039953</v>
      </c>
      <c r="R1149" s="25"/>
      <c r="S1149" s="35" t="s">
        <v>34</v>
      </c>
      <c r="T1149" s="25" t="s">
        <v>36</v>
      </c>
      <c r="U1149" s="185">
        <v>1553</v>
      </c>
      <c r="V1149" s="188">
        <v>1553</v>
      </c>
      <c r="W1149" s="189">
        <v>1553</v>
      </c>
      <c r="X1149" s="31">
        <v>1553</v>
      </c>
      <c r="Y1149" s="90">
        <f>IFERROR(ROUND(X1149/W1149-1,2),"")</f>
        <v>0</v>
      </c>
      <c r="Z1149" s="31">
        <f>IF(OR(S1149="VLD MLC components",S1149="VLD MLC pipes",S1149="VLD PEX components",S1149="VLD PEX pipes",S1149="VLD PHC components",S1149="VLD PHC pipes",S1149="Controls VLD"),"По запросу",X1149)</f>
        <v>1553</v>
      </c>
      <c r="AA1149" s="63">
        <f>ROUND(X1149/1.2,3)</f>
        <v>1294.1669999999999</v>
      </c>
      <c r="AB1149" s="23">
        <v>1294.1669999999999</v>
      </c>
      <c r="AC1149" s="190">
        <f>IFERROR(ROUND(AA1149/AB1149-1,2),"")</f>
        <v>0</v>
      </c>
      <c r="AD1149" s="25">
        <v>4.9000000000000002E-2</v>
      </c>
      <c r="AE1149" s="25">
        <v>2.2100000000000001E-4</v>
      </c>
      <c r="AF1149" s="25">
        <v>0</v>
      </c>
      <c r="AG1149" s="25" t="s">
        <v>22</v>
      </c>
      <c r="AH1149" s="25">
        <v>0</v>
      </c>
      <c r="AI1149" s="25">
        <v>0</v>
      </c>
      <c r="AJ1149" s="25" t="s">
        <v>19</v>
      </c>
      <c r="AK1149" s="42" t="s">
        <v>19</v>
      </c>
      <c r="AL1149" s="25" t="s">
        <v>19</v>
      </c>
      <c r="AM1149" s="25">
        <v>5</v>
      </c>
      <c r="AN1149" s="25">
        <v>176</v>
      </c>
      <c r="AO1149" s="25">
        <v>67</v>
      </c>
      <c r="AP1149" s="25">
        <v>89</v>
      </c>
      <c r="AQ1149" s="25">
        <v>0.245</v>
      </c>
      <c r="AR1149" s="94">
        <v>1.049E-3</v>
      </c>
      <c r="AS1149" s="157" t="s">
        <v>22</v>
      </c>
      <c r="AT1149" s="93" t="s">
        <v>22</v>
      </c>
      <c r="AU1149" s="92" t="s">
        <v>22</v>
      </c>
      <c r="AV1149" s="91" t="s">
        <v>48</v>
      </c>
      <c r="AW1149" s="92" t="s">
        <v>48</v>
      </c>
      <c r="AX1149" s="92" t="s">
        <v>48</v>
      </c>
      <c r="AY1149" s="91" t="s">
        <v>152</v>
      </c>
      <c r="AZ1149" s="23"/>
      <c r="BA1149" s="25">
        <v>0</v>
      </c>
      <c r="BB1149" t="s">
        <v>48</v>
      </c>
      <c r="BC1149" t="e">
        <v>#N/A</v>
      </c>
      <c r="BD1149" t="e">
        <f>IF(Z1149=BC1149,"OK")</f>
        <v>#N/A</v>
      </c>
      <c r="BE1149">
        <v>4.9000000000000002E-2</v>
      </c>
      <c r="BF1149">
        <v>2.2100000000000001E-4</v>
      </c>
      <c r="BG1149">
        <v>176</v>
      </c>
      <c r="BH1149">
        <v>67</v>
      </c>
      <c r="BI1149">
        <v>89</v>
      </c>
      <c r="BJ1149">
        <v>0.245</v>
      </c>
      <c r="BK1149">
        <v>1.049E-3</v>
      </c>
      <c r="BN1149" s="183"/>
    </row>
    <row r="1150" spans="1:66" ht="25.5" x14ac:dyDescent="0.25">
      <c r="A1150" s="1"/>
      <c r="B1150" s="94">
        <v>1144</v>
      </c>
      <c r="C1150" s="43">
        <v>1022728</v>
      </c>
      <c r="D1150" s="37" t="s">
        <v>22</v>
      </c>
      <c r="E1150" s="36" t="s">
        <v>5381</v>
      </c>
      <c r="F1150" s="151" t="s">
        <v>28</v>
      </c>
      <c r="G1150" s="41"/>
      <c r="H1150" s="46" t="str">
        <f>IFERROR(IFERROR(IF(SEARCH("Usystems",$E1150)&gt;0,"Usystems"),IF(SEARCH("RIIFO",$E1150)&gt;0,"RIIFO","Uponor")),"Uponor")</f>
        <v>Uponor</v>
      </c>
      <c r="I1150" s="25" t="str">
        <f>IFERROR(MID($D1150,1,7)+0,"")</f>
        <v/>
      </c>
      <c r="J1150" s="25" t="str">
        <f>IFERROR(MID($D1150,10,7)+0,"")</f>
        <v/>
      </c>
      <c r="K1150" s="25" t="str">
        <f>IFERROR(MID($D1150,19,7)+0,"")</f>
        <v/>
      </c>
      <c r="L1150" s="25" t="str">
        <f>IFERROR(MID($D1150,28,7)+0,"")</f>
        <v/>
      </c>
      <c r="M1150" s="25" t="e">
        <f>IF(IFERROR(MID($Q1150,1,7)+0,"")&lt;1130000,IF(INDEX(C:C,MATCH(LEFT(Q1150,7)+0,I:I,0))&lt;1130000,"",INDEX(C:C,MATCH(LEFT(Q1150,7)+0,I:I,0))),IFERROR(MID($Q1150,1,7)+0,""))</f>
        <v>#N/A</v>
      </c>
      <c r="N1150" s="25" t="str">
        <f>IF(IFERROR(MID($Q1150,10,7)+0,"")&lt;1130000,"",IFERROR(MID($Q1150,10,7)+0,""))</f>
        <v/>
      </c>
      <c r="O1150" s="25" t="str">
        <f>IF(IFERROR(MID($Q1150,19,7)+0,"")&lt;1130000,"",IFERROR(MID($Q1150,19,7)+0,""))</f>
        <v/>
      </c>
      <c r="P1150" s="25" t="e">
        <f>IF(M1150="","",IF(N1150="",M1150,M1150&amp;", "&amp;N1150))</f>
        <v>#N/A</v>
      </c>
      <c r="Q1150" s="25">
        <v>1039954</v>
      </c>
      <c r="R1150" s="25"/>
      <c r="S1150" s="35" t="s">
        <v>34</v>
      </c>
      <c r="T1150" s="25" t="s">
        <v>36</v>
      </c>
      <c r="U1150" s="185">
        <v>1553</v>
      </c>
      <c r="V1150" s="188">
        <v>1553</v>
      </c>
      <c r="W1150" s="189">
        <v>1553</v>
      </c>
      <c r="X1150" s="31">
        <v>1553</v>
      </c>
      <c r="Y1150" s="90">
        <f>IFERROR(ROUND(X1150/W1150-1,2),"")</f>
        <v>0</v>
      </c>
      <c r="Z1150" s="31">
        <f>IF(OR(S1150="VLD MLC components",S1150="VLD MLC pipes",S1150="VLD PEX components",S1150="VLD PEX pipes",S1150="VLD PHC components",S1150="VLD PHC pipes",S1150="Controls VLD"),"По запросу",X1150)</f>
        <v>1553</v>
      </c>
      <c r="AA1150" s="63">
        <f>ROUND(X1150/1.2,3)</f>
        <v>1294.1669999999999</v>
      </c>
      <c r="AB1150" s="23">
        <v>1294.1669999999999</v>
      </c>
      <c r="AC1150" s="190">
        <f>IFERROR(ROUND(AA1150/AB1150-1,2),"")</f>
        <v>0</v>
      </c>
      <c r="AD1150" s="25">
        <v>0.05</v>
      </c>
      <c r="AE1150" s="25">
        <v>2.2100000000000001E-4</v>
      </c>
      <c r="AF1150" s="25">
        <v>0</v>
      </c>
      <c r="AG1150" s="25" t="s">
        <v>22</v>
      </c>
      <c r="AH1150" s="25">
        <v>0</v>
      </c>
      <c r="AI1150" s="25">
        <v>0</v>
      </c>
      <c r="AJ1150" s="25" t="s">
        <v>19</v>
      </c>
      <c r="AK1150" s="42" t="s">
        <v>19</v>
      </c>
      <c r="AL1150" s="25" t="s">
        <v>19</v>
      </c>
      <c r="AM1150" s="25">
        <v>5</v>
      </c>
      <c r="AN1150" s="25">
        <v>176</v>
      </c>
      <c r="AO1150" s="25">
        <v>67</v>
      </c>
      <c r="AP1150" s="25">
        <v>89</v>
      </c>
      <c r="AQ1150" s="25">
        <v>0.25</v>
      </c>
      <c r="AR1150" s="94">
        <v>1.049E-3</v>
      </c>
      <c r="AS1150" s="157" t="s">
        <v>22</v>
      </c>
      <c r="AT1150" s="93" t="s">
        <v>22</v>
      </c>
      <c r="AU1150" s="92" t="s">
        <v>22</v>
      </c>
      <c r="AV1150" s="91" t="s">
        <v>48</v>
      </c>
      <c r="AW1150" s="92" t="s">
        <v>48</v>
      </c>
      <c r="AX1150" s="92" t="s">
        <v>48</v>
      </c>
      <c r="AY1150" s="91" t="s">
        <v>152</v>
      </c>
      <c r="AZ1150" s="23"/>
      <c r="BA1150" s="25">
        <v>0</v>
      </c>
      <c r="BB1150" t="s">
        <v>48</v>
      </c>
      <c r="BC1150" t="e">
        <v>#N/A</v>
      </c>
      <c r="BD1150" t="e">
        <f>IF(Z1150=BC1150,"OK")</f>
        <v>#N/A</v>
      </c>
      <c r="BE1150">
        <v>0.05</v>
      </c>
      <c r="BF1150">
        <v>2.2100000000000001E-4</v>
      </c>
      <c r="BG1150">
        <v>176</v>
      </c>
      <c r="BH1150">
        <v>67</v>
      </c>
      <c r="BI1150">
        <v>89</v>
      </c>
      <c r="BJ1150">
        <v>0.25</v>
      </c>
      <c r="BK1150">
        <v>1.049E-3</v>
      </c>
      <c r="BN1150" s="183"/>
    </row>
    <row r="1151" spans="1:66" ht="25.5" x14ac:dyDescent="0.25">
      <c r="A1151" s="1"/>
      <c r="B1151" s="94">
        <v>1145</v>
      </c>
      <c r="C1151" s="43">
        <v>1022729</v>
      </c>
      <c r="D1151" s="37" t="s">
        <v>22</v>
      </c>
      <c r="E1151" s="36" t="s">
        <v>5380</v>
      </c>
      <c r="F1151" s="151" t="s">
        <v>28</v>
      </c>
      <c r="G1151" s="41"/>
      <c r="H1151" s="46" t="str">
        <f>IFERROR(IFERROR(IF(SEARCH("Usystems",$E1151)&gt;0,"Usystems"),IF(SEARCH("RIIFO",$E1151)&gt;0,"RIIFO","Uponor")),"Uponor")</f>
        <v>Uponor</v>
      </c>
      <c r="I1151" s="25" t="str">
        <f>IFERROR(MID($D1151,1,7)+0,"")</f>
        <v/>
      </c>
      <c r="J1151" s="25" t="str">
        <f>IFERROR(MID($D1151,10,7)+0,"")</f>
        <v/>
      </c>
      <c r="K1151" s="25" t="str">
        <f>IFERROR(MID($D1151,19,7)+0,"")</f>
        <v/>
      </c>
      <c r="L1151" s="25" t="str">
        <f>IFERROR(MID($D1151,28,7)+0,"")</f>
        <v/>
      </c>
      <c r="M1151" s="25" t="e">
        <f>IF(IFERROR(MID($Q1151,1,7)+0,"")&lt;1130000,IF(INDEX(C:C,MATCH(LEFT(Q1151,7)+0,I:I,0))&lt;1130000,"",INDEX(C:C,MATCH(LEFT(Q1151,7)+0,I:I,0))),IFERROR(MID($Q1151,1,7)+0,""))</f>
        <v>#N/A</v>
      </c>
      <c r="N1151" s="25" t="str">
        <f>IF(IFERROR(MID($Q1151,10,7)+0,"")&lt;1130000,"",IFERROR(MID($Q1151,10,7)+0,""))</f>
        <v/>
      </c>
      <c r="O1151" s="25" t="str">
        <f>IF(IFERROR(MID($Q1151,19,7)+0,"")&lt;1130000,"",IFERROR(MID($Q1151,19,7)+0,""))</f>
        <v/>
      </c>
      <c r="P1151" s="25" t="e">
        <f>IF(M1151="","",IF(N1151="",M1151,M1151&amp;", "&amp;N1151))</f>
        <v>#N/A</v>
      </c>
      <c r="Q1151" s="25">
        <v>1039955</v>
      </c>
      <c r="R1151" s="25"/>
      <c r="S1151" s="35" t="s">
        <v>34</v>
      </c>
      <c r="T1151" s="25" t="s">
        <v>36</v>
      </c>
      <c r="U1151" s="185">
        <v>1553</v>
      </c>
      <c r="V1151" s="188">
        <v>1553</v>
      </c>
      <c r="W1151" s="189">
        <v>1553</v>
      </c>
      <c r="X1151" s="31">
        <v>1553</v>
      </c>
      <c r="Y1151" s="90">
        <f>IFERROR(ROUND(X1151/W1151-1,2),"")</f>
        <v>0</v>
      </c>
      <c r="Z1151" s="31">
        <f>IF(OR(S1151="VLD MLC components",S1151="VLD MLC pipes",S1151="VLD PEX components",S1151="VLD PEX pipes",S1151="VLD PHC components",S1151="VLD PHC pipes",S1151="Controls VLD"),"По запросу",X1151)</f>
        <v>1553</v>
      </c>
      <c r="AA1151" s="63">
        <f>ROUND(X1151/1.2,3)</f>
        <v>1294.1669999999999</v>
      </c>
      <c r="AB1151" s="23">
        <v>1294.1669999999999</v>
      </c>
      <c r="AC1151" s="190">
        <f>IFERROR(ROUND(AA1151/AB1151-1,2),"")</f>
        <v>0</v>
      </c>
      <c r="AD1151" s="25">
        <v>6.8000000000000005E-2</v>
      </c>
      <c r="AE1151" s="25">
        <v>2.2100000000000001E-4</v>
      </c>
      <c r="AF1151" s="25">
        <v>0</v>
      </c>
      <c r="AG1151" s="25" t="s">
        <v>22</v>
      </c>
      <c r="AH1151" s="25">
        <v>0</v>
      </c>
      <c r="AI1151" s="25">
        <v>0</v>
      </c>
      <c r="AJ1151" s="25" t="s">
        <v>19</v>
      </c>
      <c r="AK1151" s="42" t="s">
        <v>19</v>
      </c>
      <c r="AL1151" s="25" t="s">
        <v>19</v>
      </c>
      <c r="AM1151" s="25">
        <v>5</v>
      </c>
      <c r="AN1151" s="25">
        <v>176</v>
      </c>
      <c r="AO1151" s="25">
        <v>67</v>
      </c>
      <c r="AP1151" s="25">
        <v>89</v>
      </c>
      <c r="AQ1151" s="25">
        <v>0.34</v>
      </c>
      <c r="AR1151" s="94">
        <v>1.049E-3</v>
      </c>
      <c r="AS1151" s="157" t="s">
        <v>22</v>
      </c>
      <c r="AT1151" s="93" t="s">
        <v>22</v>
      </c>
      <c r="AU1151" s="92" t="s">
        <v>22</v>
      </c>
      <c r="AV1151" s="91" t="s">
        <v>48</v>
      </c>
      <c r="AW1151" s="92" t="s">
        <v>48</v>
      </c>
      <c r="AX1151" s="92" t="s">
        <v>48</v>
      </c>
      <c r="AY1151" s="91" t="s">
        <v>152</v>
      </c>
      <c r="AZ1151" s="23"/>
      <c r="BA1151" s="25">
        <v>0</v>
      </c>
      <c r="BB1151" t="s">
        <v>48</v>
      </c>
      <c r="BC1151" t="e">
        <v>#N/A</v>
      </c>
      <c r="BD1151" t="e">
        <f>IF(Z1151=BC1151,"OK")</f>
        <v>#N/A</v>
      </c>
      <c r="BE1151">
        <v>6.8000000000000005E-2</v>
      </c>
      <c r="BF1151">
        <v>2.2100000000000001E-4</v>
      </c>
      <c r="BG1151">
        <v>176</v>
      </c>
      <c r="BH1151">
        <v>67</v>
      </c>
      <c r="BI1151">
        <v>89</v>
      </c>
      <c r="BJ1151">
        <v>0.34</v>
      </c>
      <c r="BK1151">
        <v>1.049E-3</v>
      </c>
      <c r="BN1151" s="183"/>
    </row>
    <row r="1152" spans="1:66" ht="25.5" x14ac:dyDescent="0.25">
      <c r="A1152" s="1"/>
      <c r="B1152" s="94">
        <v>1146</v>
      </c>
      <c r="C1152" s="43">
        <v>1022730</v>
      </c>
      <c r="D1152" s="37" t="s">
        <v>22</v>
      </c>
      <c r="E1152" s="113" t="s">
        <v>5379</v>
      </c>
      <c r="F1152" s="151" t="s">
        <v>28</v>
      </c>
      <c r="G1152" s="41"/>
      <c r="H1152" s="46" t="str">
        <f>IFERROR(IFERROR(IF(SEARCH("Usystems",$E1152)&gt;0,"Usystems"),IF(SEARCH("RIIFO",$E1152)&gt;0,"RIIFO","Uponor")),"Uponor")</f>
        <v>Uponor</v>
      </c>
      <c r="I1152" s="25" t="str">
        <f>IFERROR(MID($D1152,1,7)+0,"")</f>
        <v/>
      </c>
      <c r="J1152" s="25" t="str">
        <f>IFERROR(MID($D1152,10,7)+0,"")</f>
        <v/>
      </c>
      <c r="K1152" s="25" t="str">
        <f>IFERROR(MID($D1152,19,7)+0,"")</f>
        <v/>
      </c>
      <c r="L1152" s="25" t="str">
        <f>IFERROR(MID($D1152,28,7)+0,"")</f>
        <v/>
      </c>
      <c r="M1152" s="25" t="e">
        <f>IF(IFERROR(MID($Q1152,1,7)+0,"")&lt;1130000,IF(INDEX(C:C,MATCH(LEFT(Q1152,7)+0,I:I,0))&lt;1130000,"",INDEX(C:C,MATCH(LEFT(Q1152,7)+0,I:I,0))),IFERROR(MID($Q1152,1,7)+0,""))</f>
        <v>#N/A</v>
      </c>
      <c r="N1152" s="25" t="str">
        <f>IF(IFERROR(MID($Q1152,10,7)+0,"")&lt;1130000,"",IFERROR(MID($Q1152,10,7)+0,""))</f>
        <v/>
      </c>
      <c r="O1152" s="25" t="str">
        <f>IF(IFERROR(MID($Q1152,19,7)+0,"")&lt;1130000,"",IFERROR(MID($Q1152,19,7)+0,""))</f>
        <v/>
      </c>
      <c r="P1152" s="25" t="e">
        <f>IF(M1152="","",IF(N1152="",M1152,M1152&amp;", "&amp;N1152))</f>
        <v>#N/A</v>
      </c>
      <c r="Q1152" s="25">
        <v>1039956</v>
      </c>
      <c r="R1152" s="25"/>
      <c r="S1152" s="35" t="s">
        <v>34</v>
      </c>
      <c r="T1152" s="25" t="s">
        <v>36</v>
      </c>
      <c r="U1152" s="185">
        <v>1553</v>
      </c>
      <c r="V1152" s="188">
        <v>1553</v>
      </c>
      <c r="W1152" s="189">
        <v>1553</v>
      </c>
      <c r="X1152" s="31">
        <v>1553</v>
      </c>
      <c r="Y1152" s="90">
        <f>IFERROR(ROUND(X1152/W1152-1,2),"")</f>
        <v>0</v>
      </c>
      <c r="Z1152" s="31">
        <f>IF(OR(S1152="VLD MLC components",S1152="VLD MLC pipes",S1152="VLD PEX components",S1152="VLD PEX pipes",S1152="VLD PHC components",S1152="VLD PHC pipes",S1152="Controls VLD"),"По запросу",X1152)</f>
        <v>1553</v>
      </c>
      <c r="AA1152" s="63">
        <f>ROUND(X1152/1.2,3)</f>
        <v>1294.1669999999999</v>
      </c>
      <c r="AB1152" s="23">
        <v>1294.1669999999999</v>
      </c>
      <c r="AC1152" s="190">
        <f>IFERROR(ROUND(AA1152/AB1152-1,2),"")</f>
        <v>0</v>
      </c>
      <c r="AD1152" s="25">
        <v>5.2999999999999999E-2</v>
      </c>
      <c r="AE1152" s="25">
        <v>2.2100000000000001E-4</v>
      </c>
      <c r="AF1152" s="25">
        <v>0</v>
      </c>
      <c r="AG1152" s="25" t="s">
        <v>22</v>
      </c>
      <c r="AH1152" s="25">
        <v>0</v>
      </c>
      <c r="AI1152" s="25">
        <v>0</v>
      </c>
      <c r="AJ1152" s="25" t="s">
        <v>19</v>
      </c>
      <c r="AK1152" s="42" t="s">
        <v>19</v>
      </c>
      <c r="AL1152" s="25" t="s">
        <v>19</v>
      </c>
      <c r="AM1152" s="25">
        <v>5</v>
      </c>
      <c r="AN1152" s="25">
        <v>176</v>
      </c>
      <c r="AO1152" s="25">
        <v>67</v>
      </c>
      <c r="AP1152" s="25">
        <v>89</v>
      </c>
      <c r="AQ1152" s="25">
        <v>0.26500000000000001</v>
      </c>
      <c r="AR1152" s="94">
        <v>1.049E-3</v>
      </c>
      <c r="AS1152" s="157" t="s">
        <v>22</v>
      </c>
      <c r="AT1152" s="93" t="s">
        <v>22</v>
      </c>
      <c r="AU1152" s="92" t="s">
        <v>22</v>
      </c>
      <c r="AV1152" s="91" t="s">
        <v>48</v>
      </c>
      <c r="AW1152" s="92" t="s">
        <v>48</v>
      </c>
      <c r="AX1152" s="92" t="s">
        <v>48</v>
      </c>
      <c r="AY1152" s="91" t="s">
        <v>152</v>
      </c>
      <c r="AZ1152" s="23"/>
      <c r="BA1152" s="25">
        <v>0</v>
      </c>
      <c r="BB1152" t="s">
        <v>48</v>
      </c>
      <c r="BC1152" t="e">
        <v>#N/A</v>
      </c>
      <c r="BD1152" t="e">
        <f>IF(Z1152=BC1152,"OK")</f>
        <v>#N/A</v>
      </c>
      <c r="BE1152">
        <v>5.2999999999999999E-2</v>
      </c>
      <c r="BF1152">
        <v>2.2100000000000001E-4</v>
      </c>
      <c r="BG1152">
        <v>176</v>
      </c>
      <c r="BH1152">
        <v>67</v>
      </c>
      <c r="BI1152">
        <v>89</v>
      </c>
      <c r="BJ1152">
        <v>0.26500000000000001</v>
      </c>
      <c r="BK1152">
        <v>1.049E-3</v>
      </c>
      <c r="BN1152" s="183"/>
    </row>
    <row r="1153" spans="1:66" ht="25.5" x14ac:dyDescent="0.25">
      <c r="A1153" s="1"/>
      <c r="B1153" s="94">
        <v>1147</v>
      </c>
      <c r="C1153" s="43">
        <v>1022731</v>
      </c>
      <c r="D1153" s="37" t="s">
        <v>22</v>
      </c>
      <c r="E1153" s="113" t="s">
        <v>5378</v>
      </c>
      <c r="F1153" s="151" t="s">
        <v>28</v>
      </c>
      <c r="G1153" s="41"/>
      <c r="H1153" s="46" t="str">
        <f>IFERROR(IFERROR(IF(SEARCH("Usystems",$E1153)&gt;0,"Usystems"),IF(SEARCH("RIIFO",$E1153)&gt;0,"RIIFO","Uponor")),"Uponor")</f>
        <v>Uponor</v>
      </c>
      <c r="I1153" s="25" t="str">
        <f>IFERROR(MID($D1153,1,7)+0,"")</f>
        <v/>
      </c>
      <c r="J1153" s="25" t="str">
        <f>IFERROR(MID($D1153,10,7)+0,"")</f>
        <v/>
      </c>
      <c r="K1153" s="25" t="str">
        <f>IFERROR(MID($D1153,19,7)+0,"")</f>
        <v/>
      </c>
      <c r="L1153" s="25" t="str">
        <f>IFERROR(MID($D1153,28,7)+0,"")</f>
        <v/>
      </c>
      <c r="M1153" s="25" t="e">
        <f>IF(IFERROR(MID($Q1153,1,7)+0,"")&lt;1130000,IF(INDEX(C:C,MATCH(LEFT(Q1153,7)+0,I:I,0))&lt;1130000,"",INDEX(C:C,MATCH(LEFT(Q1153,7)+0,I:I,0))),IFERROR(MID($Q1153,1,7)+0,""))</f>
        <v>#N/A</v>
      </c>
      <c r="N1153" s="25" t="str">
        <f>IF(IFERROR(MID($Q1153,10,7)+0,"")&lt;1130000,"",IFERROR(MID($Q1153,10,7)+0,""))</f>
        <v/>
      </c>
      <c r="O1153" s="25" t="str">
        <f>IF(IFERROR(MID($Q1153,19,7)+0,"")&lt;1130000,"",IFERROR(MID($Q1153,19,7)+0,""))</f>
        <v/>
      </c>
      <c r="P1153" s="25" t="e">
        <f>IF(M1153="","",IF(N1153="",M1153,M1153&amp;", "&amp;N1153))</f>
        <v>#N/A</v>
      </c>
      <c r="Q1153" s="25">
        <v>1039957</v>
      </c>
      <c r="R1153" s="25"/>
      <c r="S1153" s="35" t="s">
        <v>34</v>
      </c>
      <c r="T1153" s="25" t="s">
        <v>36</v>
      </c>
      <c r="U1153" s="185">
        <v>1553</v>
      </c>
      <c r="V1153" s="188">
        <v>1553</v>
      </c>
      <c r="W1153" s="189">
        <v>1553</v>
      </c>
      <c r="X1153" s="31">
        <v>1553</v>
      </c>
      <c r="Y1153" s="90">
        <f>IFERROR(ROUND(X1153/W1153-1,2),"")</f>
        <v>0</v>
      </c>
      <c r="Z1153" s="31">
        <f>IF(OR(S1153="VLD MLC components",S1153="VLD MLC pipes",S1153="VLD PEX components",S1153="VLD PEX pipes",S1153="VLD PHC components",S1153="VLD PHC pipes",S1153="Controls VLD"),"По запросу",X1153)</f>
        <v>1553</v>
      </c>
      <c r="AA1153" s="63">
        <f>ROUND(X1153/1.2,3)</f>
        <v>1294.1669999999999</v>
      </c>
      <c r="AB1153" s="23">
        <v>1294.1669999999999</v>
      </c>
      <c r="AC1153" s="190">
        <f>IFERROR(ROUND(AA1153/AB1153-1,2),"")</f>
        <v>0</v>
      </c>
      <c r="AD1153" s="25">
        <v>7.3999999999999996E-2</v>
      </c>
      <c r="AE1153" s="25">
        <v>2.2100000000000001E-4</v>
      </c>
      <c r="AF1153" s="25">
        <v>0</v>
      </c>
      <c r="AG1153" s="25" t="s">
        <v>22</v>
      </c>
      <c r="AH1153" s="25">
        <v>0</v>
      </c>
      <c r="AI1153" s="25">
        <v>0</v>
      </c>
      <c r="AJ1153" s="25" t="s">
        <v>19</v>
      </c>
      <c r="AK1153" s="42" t="s">
        <v>19</v>
      </c>
      <c r="AL1153" s="25" t="s">
        <v>19</v>
      </c>
      <c r="AM1153" s="25">
        <v>5</v>
      </c>
      <c r="AN1153" s="25">
        <v>176</v>
      </c>
      <c r="AO1153" s="25">
        <v>67</v>
      </c>
      <c r="AP1153" s="25">
        <v>89</v>
      </c>
      <c r="AQ1153" s="25">
        <v>0.37</v>
      </c>
      <c r="AR1153" s="94">
        <v>1.049E-3</v>
      </c>
      <c r="AS1153" s="157" t="s">
        <v>22</v>
      </c>
      <c r="AT1153" s="93" t="s">
        <v>22</v>
      </c>
      <c r="AU1153" s="92" t="s">
        <v>22</v>
      </c>
      <c r="AV1153" s="91" t="s">
        <v>48</v>
      </c>
      <c r="AW1153" s="92" t="s">
        <v>48</v>
      </c>
      <c r="AX1153" s="92" t="s">
        <v>48</v>
      </c>
      <c r="AY1153" s="91" t="s">
        <v>152</v>
      </c>
      <c r="AZ1153" s="23"/>
      <c r="BA1153" s="25">
        <v>0</v>
      </c>
      <c r="BB1153" t="s">
        <v>48</v>
      </c>
      <c r="BC1153" t="e">
        <v>#N/A</v>
      </c>
      <c r="BD1153" t="e">
        <f>IF(Z1153=BC1153,"OK")</f>
        <v>#N/A</v>
      </c>
      <c r="BE1153">
        <v>7.3999999999999996E-2</v>
      </c>
      <c r="BF1153">
        <v>2.2100000000000001E-4</v>
      </c>
      <c r="BG1153">
        <v>176</v>
      </c>
      <c r="BH1153">
        <v>67</v>
      </c>
      <c r="BI1153">
        <v>89</v>
      </c>
      <c r="BJ1153">
        <v>0.37</v>
      </c>
      <c r="BK1153">
        <v>1.049E-3</v>
      </c>
      <c r="BN1153" s="183"/>
    </row>
    <row r="1154" spans="1:66" ht="25.5" x14ac:dyDescent="0.25">
      <c r="A1154" s="1"/>
      <c r="B1154" s="94">
        <v>1148</v>
      </c>
      <c r="C1154" s="43">
        <v>1022732</v>
      </c>
      <c r="D1154" s="37" t="s">
        <v>22</v>
      </c>
      <c r="E1154" s="113" t="s">
        <v>5377</v>
      </c>
      <c r="F1154" s="151" t="s">
        <v>28</v>
      </c>
      <c r="G1154" s="41"/>
      <c r="H1154" s="46" t="str">
        <f>IFERROR(IFERROR(IF(SEARCH("Usystems",$E1154)&gt;0,"Usystems"),IF(SEARCH("RIIFO",$E1154)&gt;0,"RIIFO","Uponor")),"Uponor")</f>
        <v>Uponor</v>
      </c>
      <c r="I1154" s="25" t="str">
        <f>IFERROR(MID($D1154,1,7)+0,"")</f>
        <v/>
      </c>
      <c r="J1154" s="25" t="str">
        <f>IFERROR(MID($D1154,10,7)+0,"")</f>
        <v/>
      </c>
      <c r="K1154" s="25" t="str">
        <f>IFERROR(MID($D1154,19,7)+0,"")</f>
        <v/>
      </c>
      <c r="L1154" s="25" t="str">
        <f>IFERROR(MID($D1154,28,7)+0,"")</f>
        <v/>
      </c>
      <c r="M1154" s="25" t="e">
        <f>IF(IFERROR(MID($Q1154,1,7)+0,"")&lt;1130000,IF(INDEX(C:C,MATCH(LEFT(Q1154,7)+0,I:I,0))&lt;1130000,"",INDEX(C:C,MATCH(LEFT(Q1154,7)+0,I:I,0))),IFERROR(MID($Q1154,1,7)+0,""))</f>
        <v>#N/A</v>
      </c>
      <c r="N1154" s="25" t="str">
        <f>IF(IFERROR(MID($Q1154,10,7)+0,"")&lt;1130000,"",IFERROR(MID($Q1154,10,7)+0,""))</f>
        <v/>
      </c>
      <c r="O1154" s="25" t="str">
        <f>IF(IFERROR(MID($Q1154,19,7)+0,"")&lt;1130000,"",IFERROR(MID($Q1154,19,7)+0,""))</f>
        <v/>
      </c>
      <c r="P1154" s="25" t="e">
        <f>IF(M1154="","",IF(N1154="",M1154,M1154&amp;", "&amp;N1154))</f>
        <v>#N/A</v>
      </c>
      <c r="Q1154" s="25">
        <v>1039958</v>
      </c>
      <c r="R1154" s="25"/>
      <c r="S1154" s="35" t="s">
        <v>34</v>
      </c>
      <c r="T1154" s="25" t="s">
        <v>36</v>
      </c>
      <c r="U1154" s="185">
        <v>2393</v>
      </c>
      <c r="V1154" s="188">
        <v>2393</v>
      </c>
      <c r="W1154" s="189">
        <v>2393</v>
      </c>
      <c r="X1154" s="31">
        <v>2393</v>
      </c>
      <c r="Y1154" s="90">
        <f>IFERROR(ROUND(X1154/W1154-1,2),"")</f>
        <v>0</v>
      </c>
      <c r="Z1154" s="31">
        <f>IF(OR(S1154="VLD MLC components",S1154="VLD MLC pipes",S1154="VLD PEX components",S1154="VLD PEX pipes",S1154="VLD PHC components",S1154="VLD PHC pipes",S1154="Controls VLD"),"По запросу",X1154)</f>
        <v>2393</v>
      </c>
      <c r="AA1154" s="63">
        <f>ROUND(X1154/1.2,3)</f>
        <v>1994.1669999999999</v>
      </c>
      <c r="AB1154" s="23">
        <v>1994.1669999999999</v>
      </c>
      <c r="AC1154" s="190">
        <f>IFERROR(ROUND(AA1154/AB1154-1,2),"")</f>
        <v>0</v>
      </c>
      <c r="AD1154" s="25">
        <v>0.08</v>
      </c>
      <c r="AE1154" s="25">
        <v>4.2499999999999998E-4</v>
      </c>
      <c r="AF1154" s="25">
        <v>0</v>
      </c>
      <c r="AG1154" s="25" t="s">
        <v>22</v>
      </c>
      <c r="AH1154" s="25">
        <v>0</v>
      </c>
      <c r="AI1154" s="25">
        <v>0</v>
      </c>
      <c r="AJ1154" s="25" t="s">
        <v>19</v>
      </c>
      <c r="AK1154" s="42" t="s">
        <v>19</v>
      </c>
      <c r="AL1154" s="25" t="s">
        <v>19</v>
      </c>
      <c r="AM1154" s="25">
        <v>5</v>
      </c>
      <c r="AN1154" s="25">
        <v>176</v>
      </c>
      <c r="AO1154" s="25">
        <v>135</v>
      </c>
      <c r="AP1154" s="25">
        <v>89</v>
      </c>
      <c r="AQ1154" s="25">
        <v>0.4</v>
      </c>
      <c r="AR1154" s="94">
        <v>2.1150000000000001E-3</v>
      </c>
      <c r="AS1154" s="157" t="s">
        <v>22</v>
      </c>
      <c r="AT1154" s="93" t="s">
        <v>22</v>
      </c>
      <c r="AU1154" s="92" t="s">
        <v>22</v>
      </c>
      <c r="AV1154" s="91" t="s">
        <v>48</v>
      </c>
      <c r="AW1154" s="92" t="s">
        <v>48</v>
      </c>
      <c r="AX1154" s="92" t="s">
        <v>48</v>
      </c>
      <c r="AY1154" s="91" t="s">
        <v>152</v>
      </c>
      <c r="AZ1154" s="23"/>
      <c r="BA1154" s="25">
        <v>0</v>
      </c>
      <c r="BB1154" t="s">
        <v>48</v>
      </c>
      <c r="BC1154" t="e">
        <v>#N/A</v>
      </c>
      <c r="BD1154" t="e">
        <f>IF(Z1154=BC1154,"OK")</f>
        <v>#N/A</v>
      </c>
      <c r="BE1154">
        <v>0.08</v>
      </c>
      <c r="BF1154">
        <v>4.2499999999999998E-4</v>
      </c>
      <c r="BG1154">
        <v>176</v>
      </c>
      <c r="BH1154">
        <v>135</v>
      </c>
      <c r="BI1154">
        <v>89</v>
      </c>
      <c r="BJ1154">
        <v>0.4</v>
      </c>
      <c r="BK1154">
        <v>2.1150000000000001E-3</v>
      </c>
      <c r="BN1154" s="183"/>
    </row>
    <row r="1155" spans="1:66" ht="25.5" x14ac:dyDescent="0.25">
      <c r="A1155" s="1"/>
      <c r="B1155" s="94">
        <v>1149</v>
      </c>
      <c r="C1155" s="43">
        <v>1022733</v>
      </c>
      <c r="D1155" s="37" t="s">
        <v>22</v>
      </c>
      <c r="E1155" s="36" t="s">
        <v>5376</v>
      </c>
      <c r="F1155" s="151" t="s">
        <v>28</v>
      </c>
      <c r="G1155" s="41"/>
      <c r="H1155" s="46" t="str">
        <f>IFERROR(IFERROR(IF(SEARCH("Usystems",$E1155)&gt;0,"Usystems"),IF(SEARCH("RIIFO",$E1155)&gt;0,"RIIFO","Uponor")),"Uponor")</f>
        <v>Uponor</v>
      </c>
      <c r="I1155" s="25" t="str">
        <f>IFERROR(MID($D1155,1,7)+0,"")</f>
        <v/>
      </c>
      <c r="J1155" s="25" t="str">
        <f>IFERROR(MID($D1155,10,7)+0,"")</f>
        <v/>
      </c>
      <c r="K1155" s="25" t="str">
        <f>IFERROR(MID($D1155,19,7)+0,"")</f>
        <v/>
      </c>
      <c r="L1155" s="25" t="str">
        <f>IFERROR(MID($D1155,28,7)+0,"")</f>
        <v/>
      </c>
      <c r="M1155" s="25" t="e">
        <f>IF(IFERROR(MID($Q1155,1,7)+0,"")&lt;1130000,IF(INDEX(C:C,MATCH(LEFT(Q1155,7)+0,I:I,0))&lt;1130000,"",INDEX(C:C,MATCH(LEFT(Q1155,7)+0,I:I,0))),IFERROR(MID($Q1155,1,7)+0,""))</f>
        <v>#N/A</v>
      </c>
      <c r="N1155" s="25" t="str">
        <f>IF(IFERROR(MID($Q1155,10,7)+0,"")&lt;1130000,"",IFERROR(MID($Q1155,10,7)+0,""))</f>
        <v/>
      </c>
      <c r="O1155" s="25" t="str">
        <f>IF(IFERROR(MID($Q1155,19,7)+0,"")&lt;1130000,"",IFERROR(MID($Q1155,19,7)+0,""))</f>
        <v/>
      </c>
      <c r="P1155" s="25" t="e">
        <f>IF(M1155="","",IF(N1155="",M1155,M1155&amp;", "&amp;N1155))</f>
        <v>#N/A</v>
      </c>
      <c r="Q1155" s="25">
        <v>1039959</v>
      </c>
      <c r="R1155" s="25"/>
      <c r="S1155" s="35" t="s">
        <v>34</v>
      </c>
      <c r="T1155" s="25" t="s">
        <v>36</v>
      </c>
      <c r="U1155" s="185">
        <v>2393</v>
      </c>
      <c r="V1155" s="188">
        <v>2393</v>
      </c>
      <c r="W1155" s="189">
        <v>2393</v>
      </c>
      <c r="X1155" s="31">
        <v>2393</v>
      </c>
      <c r="Y1155" s="90">
        <f>IFERROR(ROUND(X1155/W1155-1,2),"")</f>
        <v>0</v>
      </c>
      <c r="Z1155" s="31">
        <f>IF(OR(S1155="VLD MLC components",S1155="VLD MLC pipes",S1155="VLD PEX components",S1155="VLD PEX pipes",S1155="VLD PHC components",S1155="VLD PHC pipes",S1155="Controls VLD"),"По запросу",X1155)</f>
        <v>2393</v>
      </c>
      <c r="AA1155" s="63">
        <f>ROUND(X1155/1.2,3)</f>
        <v>1994.1669999999999</v>
      </c>
      <c r="AB1155" s="23">
        <v>1994.1669999999999</v>
      </c>
      <c r="AC1155" s="190">
        <f>IFERROR(ROUND(AA1155/AB1155-1,2),"")</f>
        <v>0</v>
      </c>
      <c r="AD1155" s="25">
        <v>9.0999999999999998E-2</v>
      </c>
      <c r="AE1155" s="25">
        <v>4.2499999999999998E-4</v>
      </c>
      <c r="AF1155" s="25">
        <v>0</v>
      </c>
      <c r="AG1155" s="25" t="s">
        <v>22</v>
      </c>
      <c r="AH1155" s="25">
        <v>0</v>
      </c>
      <c r="AI1155" s="25">
        <v>0</v>
      </c>
      <c r="AJ1155" s="25" t="s">
        <v>19</v>
      </c>
      <c r="AK1155" s="42" t="s">
        <v>19</v>
      </c>
      <c r="AL1155" s="25" t="s">
        <v>19</v>
      </c>
      <c r="AM1155" s="25">
        <v>5</v>
      </c>
      <c r="AN1155" s="25">
        <v>176</v>
      </c>
      <c r="AO1155" s="25">
        <v>135</v>
      </c>
      <c r="AP1155" s="25">
        <v>89</v>
      </c>
      <c r="AQ1155" s="25">
        <v>0.45500000000000002</v>
      </c>
      <c r="AR1155" s="94">
        <v>2.1150000000000001E-3</v>
      </c>
      <c r="AS1155" s="157" t="s">
        <v>22</v>
      </c>
      <c r="AT1155" s="93" t="s">
        <v>22</v>
      </c>
      <c r="AU1155" s="92" t="s">
        <v>22</v>
      </c>
      <c r="AV1155" s="91" t="s">
        <v>48</v>
      </c>
      <c r="AW1155" s="92" t="s">
        <v>48</v>
      </c>
      <c r="AX1155" s="92" t="s">
        <v>48</v>
      </c>
      <c r="AY1155" s="91" t="s">
        <v>152</v>
      </c>
      <c r="AZ1155" s="23"/>
      <c r="BA1155" s="25">
        <v>0</v>
      </c>
      <c r="BB1155" t="s">
        <v>48</v>
      </c>
      <c r="BC1155" t="e">
        <v>#N/A</v>
      </c>
      <c r="BD1155" t="e">
        <f>IF(Z1155=BC1155,"OK")</f>
        <v>#N/A</v>
      </c>
      <c r="BE1155">
        <v>9.0999999999999998E-2</v>
      </c>
      <c r="BF1155">
        <v>4.2499999999999998E-4</v>
      </c>
      <c r="BG1155">
        <v>176</v>
      </c>
      <c r="BH1155">
        <v>135</v>
      </c>
      <c r="BI1155">
        <v>89</v>
      </c>
      <c r="BJ1155">
        <v>0.45500000000000002</v>
      </c>
      <c r="BK1155">
        <v>2.1150000000000001E-3</v>
      </c>
      <c r="BN1155" s="183"/>
    </row>
    <row r="1156" spans="1:66" ht="25.5" x14ac:dyDescent="0.25">
      <c r="A1156" s="1"/>
      <c r="B1156" s="94">
        <v>1150</v>
      </c>
      <c r="C1156" s="43">
        <v>1022734</v>
      </c>
      <c r="D1156" s="37" t="s">
        <v>22</v>
      </c>
      <c r="E1156" s="113" t="s">
        <v>5375</v>
      </c>
      <c r="F1156" s="151" t="s">
        <v>28</v>
      </c>
      <c r="G1156" s="41"/>
      <c r="H1156" s="46" t="str">
        <f>IFERROR(IFERROR(IF(SEARCH("Usystems",$E1156)&gt;0,"Usystems"),IF(SEARCH("RIIFO",$E1156)&gt;0,"RIIFO","Uponor")),"Uponor")</f>
        <v>Uponor</v>
      </c>
      <c r="I1156" s="25" t="str">
        <f>IFERROR(MID($D1156,1,7)+0,"")</f>
        <v/>
      </c>
      <c r="J1156" s="25" t="str">
        <f>IFERROR(MID($D1156,10,7)+0,"")</f>
        <v/>
      </c>
      <c r="K1156" s="25" t="str">
        <f>IFERROR(MID($D1156,19,7)+0,"")</f>
        <v/>
      </c>
      <c r="L1156" s="25" t="str">
        <f>IFERROR(MID($D1156,28,7)+0,"")</f>
        <v/>
      </c>
      <c r="M1156" s="25" t="e">
        <f>IF(IFERROR(MID($Q1156,1,7)+0,"")&lt;1130000,IF(INDEX(C:C,MATCH(LEFT(Q1156,7)+0,I:I,0))&lt;1130000,"",INDEX(C:C,MATCH(LEFT(Q1156,7)+0,I:I,0))),IFERROR(MID($Q1156,1,7)+0,""))</f>
        <v>#N/A</v>
      </c>
      <c r="N1156" s="25" t="str">
        <f>IF(IFERROR(MID($Q1156,10,7)+0,"")&lt;1130000,"",IFERROR(MID($Q1156,10,7)+0,""))</f>
        <v/>
      </c>
      <c r="O1156" s="25" t="str">
        <f>IF(IFERROR(MID($Q1156,19,7)+0,"")&lt;1130000,"",IFERROR(MID($Q1156,19,7)+0,""))</f>
        <v/>
      </c>
      <c r="P1156" s="25" t="e">
        <f>IF(M1156="","",IF(N1156="",M1156,M1156&amp;", "&amp;N1156))</f>
        <v>#N/A</v>
      </c>
      <c r="Q1156" s="25">
        <v>1039960</v>
      </c>
      <c r="R1156" s="25"/>
      <c r="S1156" s="35" t="s">
        <v>34</v>
      </c>
      <c r="T1156" s="25" t="s">
        <v>36</v>
      </c>
      <c r="U1156" s="185">
        <v>2393</v>
      </c>
      <c r="V1156" s="188">
        <v>2393</v>
      </c>
      <c r="W1156" s="189">
        <v>2393</v>
      </c>
      <c r="X1156" s="31">
        <v>2393</v>
      </c>
      <c r="Y1156" s="90">
        <f>IFERROR(ROUND(X1156/W1156-1,2),"")</f>
        <v>0</v>
      </c>
      <c r="Z1156" s="31">
        <f>IF(OR(S1156="VLD MLC components",S1156="VLD MLC pipes",S1156="VLD PEX components",S1156="VLD PEX pipes",S1156="VLD PHC components",S1156="VLD PHC pipes",S1156="Controls VLD"),"По запросу",X1156)</f>
        <v>2393</v>
      </c>
      <c r="AA1156" s="63">
        <f>ROUND(X1156/1.2,3)</f>
        <v>1994.1669999999999</v>
      </c>
      <c r="AB1156" s="23">
        <v>1994.1669999999999</v>
      </c>
      <c r="AC1156" s="190">
        <f>IFERROR(ROUND(AA1156/AB1156-1,2),"")</f>
        <v>0</v>
      </c>
      <c r="AD1156" s="25">
        <v>0.10199999999999999</v>
      </c>
      <c r="AE1156" s="25">
        <v>4.2499999999999998E-4</v>
      </c>
      <c r="AF1156" s="25">
        <v>0</v>
      </c>
      <c r="AG1156" s="25" t="s">
        <v>22</v>
      </c>
      <c r="AH1156" s="25">
        <v>0</v>
      </c>
      <c r="AI1156" s="25">
        <v>0</v>
      </c>
      <c r="AJ1156" s="25" t="s">
        <v>19</v>
      </c>
      <c r="AK1156" s="42" t="s">
        <v>19</v>
      </c>
      <c r="AL1156" s="25" t="s">
        <v>19</v>
      </c>
      <c r="AM1156" s="25">
        <v>5</v>
      </c>
      <c r="AN1156" s="25">
        <v>176</v>
      </c>
      <c r="AO1156" s="25">
        <v>135</v>
      </c>
      <c r="AP1156" s="25">
        <v>89</v>
      </c>
      <c r="AQ1156" s="25">
        <v>0.51</v>
      </c>
      <c r="AR1156" s="94">
        <v>2.1150000000000001E-3</v>
      </c>
      <c r="AS1156" s="157" t="s">
        <v>22</v>
      </c>
      <c r="AT1156" s="93" t="s">
        <v>22</v>
      </c>
      <c r="AU1156" s="92" t="s">
        <v>22</v>
      </c>
      <c r="AV1156" s="91" t="s">
        <v>48</v>
      </c>
      <c r="AW1156" s="92" t="s">
        <v>48</v>
      </c>
      <c r="AX1156" s="92" t="s">
        <v>48</v>
      </c>
      <c r="AY1156" s="91" t="s">
        <v>152</v>
      </c>
      <c r="AZ1156" s="23"/>
      <c r="BA1156" s="25">
        <v>0</v>
      </c>
      <c r="BB1156" t="s">
        <v>48</v>
      </c>
      <c r="BC1156" t="e">
        <v>#N/A</v>
      </c>
      <c r="BD1156" t="e">
        <f>IF(Z1156=BC1156,"OK")</f>
        <v>#N/A</v>
      </c>
      <c r="BE1156">
        <v>0.10199999999999999</v>
      </c>
      <c r="BF1156">
        <v>4.2499999999999998E-4</v>
      </c>
      <c r="BG1156">
        <v>176</v>
      </c>
      <c r="BH1156">
        <v>135</v>
      </c>
      <c r="BI1156">
        <v>89</v>
      </c>
      <c r="BJ1156">
        <v>0.51</v>
      </c>
      <c r="BK1156">
        <v>2.1150000000000001E-3</v>
      </c>
      <c r="BN1156" s="183"/>
    </row>
    <row r="1157" spans="1:66" ht="25.5" x14ac:dyDescent="0.25">
      <c r="A1157" s="1"/>
      <c r="B1157" s="94">
        <v>1151</v>
      </c>
      <c r="C1157" s="43">
        <v>1022735</v>
      </c>
      <c r="D1157" s="37" t="s">
        <v>22</v>
      </c>
      <c r="E1157" s="113" t="s">
        <v>5374</v>
      </c>
      <c r="F1157" s="151" t="s">
        <v>28</v>
      </c>
      <c r="G1157" s="41"/>
      <c r="H1157" s="46" t="str">
        <f>IFERROR(IFERROR(IF(SEARCH("Usystems",$E1157)&gt;0,"Usystems"),IF(SEARCH("RIIFO",$E1157)&gt;0,"RIIFO","Uponor")),"Uponor")</f>
        <v>Uponor</v>
      </c>
      <c r="I1157" s="25" t="str">
        <f>IFERROR(MID($D1157,1,7)+0,"")</f>
        <v/>
      </c>
      <c r="J1157" s="25" t="str">
        <f>IFERROR(MID($D1157,10,7)+0,"")</f>
        <v/>
      </c>
      <c r="K1157" s="25" t="str">
        <f>IFERROR(MID($D1157,19,7)+0,"")</f>
        <v/>
      </c>
      <c r="L1157" s="25" t="str">
        <f>IFERROR(MID($D1157,28,7)+0,"")</f>
        <v/>
      </c>
      <c r="M1157" s="25" t="e">
        <f>IF(IFERROR(MID($Q1157,1,7)+0,"")&lt;1130000,IF(INDEX(C:C,MATCH(LEFT(Q1157,7)+0,I:I,0))&lt;1130000,"",INDEX(C:C,MATCH(LEFT(Q1157,7)+0,I:I,0))),IFERROR(MID($Q1157,1,7)+0,""))</f>
        <v>#N/A</v>
      </c>
      <c r="N1157" s="25" t="str">
        <f>IF(IFERROR(MID($Q1157,10,7)+0,"")&lt;1130000,"",IFERROR(MID($Q1157,10,7)+0,""))</f>
        <v/>
      </c>
      <c r="O1157" s="25" t="str">
        <f>IF(IFERROR(MID($Q1157,19,7)+0,"")&lt;1130000,"",IFERROR(MID($Q1157,19,7)+0,""))</f>
        <v/>
      </c>
      <c r="P1157" s="25" t="e">
        <f>IF(M1157="","",IF(N1157="",M1157,M1157&amp;", "&amp;N1157))</f>
        <v>#N/A</v>
      </c>
      <c r="Q1157" s="25">
        <v>1039961</v>
      </c>
      <c r="R1157" s="25"/>
      <c r="S1157" s="35" t="s">
        <v>34</v>
      </c>
      <c r="T1157" s="25" t="s">
        <v>36</v>
      </c>
      <c r="U1157" s="185">
        <v>2393</v>
      </c>
      <c r="V1157" s="188">
        <v>2393</v>
      </c>
      <c r="W1157" s="189">
        <v>2393</v>
      </c>
      <c r="X1157" s="31">
        <v>2393</v>
      </c>
      <c r="Y1157" s="90">
        <f>IFERROR(ROUND(X1157/W1157-1,2),"")</f>
        <v>0</v>
      </c>
      <c r="Z1157" s="31">
        <f>IF(OR(S1157="VLD MLC components",S1157="VLD MLC pipes",S1157="VLD PEX components",S1157="VLD PEX pipes",S1157="VLD PHC components",S1157="VLD PHC pipes",S1157="Controls VLD"),"По запросу",X1157)</f>
        <v>2393</v>
      </c>
      <c r="AA1157" s="63">
        <f>ROUND(X1157/1.2,3)</f>
        <v>1994.1669999999999</v>
      </c>
      <c r="AB1157" s="23">
        <v>1994.1669999999999</v>
      </c>
      <c r="AC1157" s="190">
        <f>IFERROR(ROUND(AA1157/AB1157-1,2),"")</f>
        <v>0</v>
      </c>
      <c r="AD1157" s="25">
        <v>0.11</v>
      </c>
      <c r="AE1157" s="25">
        <v>4.2499999999999998E-4</v>
      </c>
      <c r="AF1157" s="25">
        <v>0</v>
      </c>
      <c r="AG1157" s="25" t="s">
        <v>22</v>
      </c>
      <c r="AH1157" s="25">
        <v>0</v>
      </c>
      <c r="AI1157" s="25">
        <v>0</v>
      </c>
      <c r="AJ1157" s="25" t="s">
        <v>19</v>
      </c>
      <c r="AK1157" s="42" t="s">
        <v>19</v>
      </c>
      <c r="AL1157" s="25" t="s">
        <v>19</v>
      </c>
      <c r="AM1157" s="25">
        <v>5</v>
      </c>
      <c r="AN1157" s="25">
        <v>176</v>
      </c>
      <c r="AO1157" s="25">
        <v>135</v>
      </c>
      <c r="AP1157" s="25">
        <v>89</v>
      </c>
      <c r="AQ1157" s="25">
        <v>0.55000000000000004</v>
      </c>
      <c r="AR1157" s="94">
        <v>2.1150000000000001E-3</v>
      </c>
      <c r="AS1157" s="157" t="s">
        <v>22</v>
      </c>
      <c r="AT1157" s="93" t="s">
        <v>22</v>
      </c>
      <c r="AU1157" s="92" t="s">
        <v>22</v>
      </c>
      <c r="AV1157" s="91" t="s">
        <v>48</v>
      </c>
      <c r="AW1157" s="92" t="s">
        <v>48</v>
      </c>
      <c r="AX1157" s="92" t="s">
        <v>48</v>
      </c>
      <c r="AY1157" s="91" t="s">
        <v>152</v>
      </c>
      <c r="AZ1157" s="23"/>
      <c r="BA1157" s="25">
        <v>0</v>
      </c>
      <c r="BB1157" t="s">
        <v>48</v>
      </c>
      <c r="BC1157" t="e">
        <v>#N/A</v>
      </c>
      <c r="BD1157" t="e">
        <f>IF(Z1157=BC1157,"OK")</f>
        <v>#N/A</v>
      </c>
      <c r="BE1157">
        <v>0.11</v>
      </c>
      <c r="BF1157">
        <v>4.2499999999999998E-4</v>
      </c>
      <c r="BG1157">
        <v>176</v>
      </c>
      <c r="BH1157">
        <v>135</v>
      </c>
      <c r="BI1157">
        <v>89</v>
      </c>
      <c r="BJ1157">
        <v>0.55000000000000004</v>
      </c>
      <c r="BK1157">
        <v>2.1150000000000001E-3</v>
      </c>
      <c r="BN1157" s="183"/>
    </row>
    <row r="1158" spans="1:66" ht="25.5" x14ac:dyDescent="0.25">
      <c r="A1158" s="1"/>
      <c r="B1158" s="94">
        <v>1152</v>
      </c>
      <c r="C1158" s="43">
        <v>1046392</v>
      </c>
      <c r="D1158" s="37" t="s">
        <v>22</v>
      </c>
      <c r="E1158" s="36" t="s">
        <v>5373</v>
      </c>
      <c r="F1158" s="151" t="s">
        <v>28</v>
      </c>
      <c r="G1158" s="41"/>
      <c r="H1158" s="46" t="str">
        <f>IFERROR(IFERROR(IF(SEARCH("Usystems",$E1158)&gt;0,"Usystems"),IF(SEARCH("RIIFO",$E1158)&gt;0,"RIIFO","Uponor")),"Uponor")</f>
        <v>Uponor</v>
      </c>
      <c r="I1158" s="25" t="str">
        <f>IFERROR(MID($D1158,1,7)+0,"")</f>
        <v/>
      </c>
      <c r="J1158" s="25" t="str">
        <f>IFERROR(MID($D1158,10,7)+0,"")</f>
        <v/>
      </c>
      <c r="K1158" s="25" t="str">
        <f>IFERROR(MID($D1158,19,7)+0,"")</f>
        <v/>
      </c>
      <c r="L1158" s="25" t="str">
        <f>IFERROR(MID($D1158,28,7)+0,"")</f>
        <v/>
      </c>
      <c r="M1158" s="25" t="e">
        <f>IF(IFERROR(MID($Q1158,1,7)+0,"")&lt;1130000,IF(INDEX(C:C,MATCH(LEFT(Q1158,7)+0,I:I,0))&lt;1130000,"",INDEX(C:C,MATCH(LEFT(Q1158,7)+0,I:I,0))),IFERROR(MID($Q1158,1,7)+0,""))</f>
        <v>#N/A</v>
      </c>
      <c r="N1158" s="25" t="str">
        <f>IF(IFERROR(MID($Q1158,10,7)+0,"")&lt;1130000,"",IFERROR(MID($Q1158,10,7)+0,""))</f>
        <v/>
      </c>
      <c r="O1158" s="25" t="str">
        <f>IF(IFERROR(MID($Q1158,19,7)+0,"")&lt;1130000,"",IFERROR(MID($Q1158,19,7)+0,""))</f>
        <v/>
      </c>
      <c r="P1158" s="25" t="e">
        <f>IF(M1158="","",IF(N1158="",M1158,M1158&amp;", "&amp;N1158))</f>
        <v>#N/A</v>
      </c>
      <c r="Q1158" s="25">
        <v>1039962</v>
      </c>
      <c r="R1158" s="25"/>
      <c r="S1158" s="35" t="s">
        <v>34</v>
      </c>
      <c r="T1158" s="25" t="s">
        <v>36</v>
      </c>
      <c r="U1158" s="185">
        <v>3978</v>
      </c>
      <c r="V1158" s="188">
        <v>3978</v>
      </c>
      <c r="W1158" s="189">
        <v>3978</v>
      </c>
      <c r="X1158" s="31">
        <v>3978</v>
      </c>
      <c r="Y1158" s="90">
        <f>IFERROR(ROUND(X1158/W1158-1,2),"")</f>
        <v>0</v>
      </c>
      <c r="Z1158" s="31">
        <f>IF(OR(S1158="VLD MLC components",S1158="VLD MLC pipes",S1158="VLD PEX components",S1158="VLD PEX pipes",S1158="VLD PHC components",S1158="VLD PHC pipes",S1158="Controls VLD"),"По запросу",X1158)</f>
        <v>3978</v>
      </c>
      <c r="AA1158" s="63">
        <f>ROUND(X1158/1.2,3)</f>
        <v>3315</v>
      </c>
      <c r="AB1158" s="23">
        <v>3315</v>
      </c>
      <c r="AC1158" s="190">
        <f>IFERROR(ROUND(AA1158/AB1158-1,2),"")</f>
        <v>0</v>
      </c>
      <c r="AD1158" s="25">
        <v>0.18</v>
      </c>
      <c r="AE1158" s="25">
        <v>4.2499999999999998E-4</v>
      </c>
      <c r="AF1158" s="25">
        <v>0</v>
      </c>
      <c r="AG1158" s="25" t="s">
        <v>22</v>
      </c>
      <c r="AH1158" s="25">
        <v>0</v>
      </c>
      <c r="AI1158" s="25">
        <v>0</v>
      </c>
      <c r="AJ1158" s="25" t="s">
        <v>19</v>
      </c>
      <c r="AK1158" s="42" t="s">
        <v>19</v>
      </c>
      <c r="AL1158" s="25" t="s">
        <v>19</v>
      </c>
      <c r="AM1158" s="25">
        <v>5</v>
      </c>
      <c r="AN1158" s="25">
        <v>176</v>
      </c>
      <c r="AO1158" s="25">
        <v>135</v>
      </c>
      <c r="AP1158" s="25">
        <v>89</v>
      </c>
      <c r="AQ1158" s="25">
        <v>0.9</v>
      </c>
      <c r="AR1158" s="94">
        <v>2.1150000000000001E-3</v>
      </c>
      <c r="AS1158" s="157" t="s">
        <v>22</v>
      </c>
      <c r="AT1158" s="93" t="s">
        <v>22</v>
      </c>
      <c r="AU1158" s="92" t="s">
        <v>22</v>
      </c>
      <c r="AV1158" s="91" t="s">
        <v>48</v>
      </c>
      <c r="AW1158" s="92" t="s">
        <v>48</v>
      </c>
      <c r="AX1158" s="92" t="s">
        <v>48</v>
      </c>
      <c r="AY1158" s="91" t="s">
        <v>152</v>
      </c>
      <c r="AZ1158" s="23"/>
      <c r="BA1158" s="25">
        <v>0</v>
      </c>
      <c r="BB1158" t="s">
        <v>48</v>
      </c>
      <c r="BC1158" t="e">
        <v>#N/A</v>
      </c>
      <c r="BD1158" t="e">
        <f>IF(Z1158=BC1158,"OK")</f>
        <v>#N/A</v>
      </c>
      <c r="BE1158">
        <v>0.18</v>
      </c>
      <c r="BF1158">
        <v>4.2499999999999998E-4</v>
      </c>
      <c r="BG1158">
        <v>176</v>
      </c>
      <c r="BH1158">
        <v>135</v>
      </c>
      <c r="BI1158">
        <v>89</v>
      </c>
      <c r="BJ1158">
        <v>0.9</v>
      </c>
      <c r="BK1158">
        <v>2.1150000000000001E-3</v>
      </c>
      <c r="BN1158" s="183"/>
    </row>
    <row r="1159" spans="1:66" ht="25.5" x14ac:dyDescent="0.25">
      <c r="A1159" s="1"/>
      <c r="B1159" s="94">
        <v>1153</v>
      </c>
      <c r="C1159" s="43">
        <v>1046393</v>
      </c>
      <c r="D1159" s="37" t="s">
        <v>22</v>
      </c>
      <c r="E1159" s="113" t="s">
        <v>5372</v>
      </c>
      <c r="F1159" s="151" t="s">
        <v>28</v>
      </c>
      <c r="G1159" s="41"/>
      <c r="H1159" s="46" t="str">
        <f>IFERROR(IFERROR(IF(SEARCH("Usystems",$E1159)&gt;0,"Usystems"),IF(SEARCH("RIIFO",$E1159)&gt;0,"RIIFO","Uponor")),"Uponor")</f>
        <v>Uponor</v>
      </c>
      <c r="I1159" s="25" t="str">
        <f>IFERROR(MID($D1159,1,7)+0,"")</f>
        <v/>
      </c>
      <c r="J1159" s="25" t="str">
        <f>IFERROR(MID($D1159,10,7)+0,"")</f>
        <v/>
      </c>
      <c r="K1159" s="25" t="str">
        <f>IFERROR(MID($D1159,19,7)+0,"")</f>
        <v/>
      </c>
      <c r="L1159" s="25" t="str">
        <f>IFERROR(MID($D1159,28,7)+0,"")</f>
        <v/>
      </c>
      <c r="M1159" s="25" t="e">
        <f>IF(IFERROR(MID($Q1159,1,7)+0,"")&lt;1130000,IF(INDEX(C:C,MATCH(LEFT(Q1159,7)+0,I:I,0))&lt;1130000,"",INDEX(C:C,MATCH(LEFT(Q1159,7)+0,I:I,0))),IFERROR(MID($Q1159,1,7)+0,""))</f>
        <v>#N/A</v>
      </c>
      <c r="N1159" s="25" t="str">
        <f>IF(IFERROR(MID($Q1159,10,7)+0,"")&lt;1130000,"",IFERROR(MID($Q1159,10,7)+0,""))</f>
        <v/>
      </c>
      <c r="O1159" s="25" t="str">
        <f>IF(IFERROR(MID($Q1159,19,7)+0,"")&lt;1130000,"",IFERROR(MID($Q1159,19,7)+0,""))</f>
        <v/>
      </c>
      <c r="P1159" s="25" t="e">
        <f>IF(M1159="","",IF(N1159="",M1159,M1159&amp;", "&amp;N1159))</f>
        <v>#N/A</v>
      </c>
      <c r="Q1159" s="25">
        <v>1039963</v>
      </c>
      <c r="R1159" s="25"/>
      <c r="S1159" s="35" t="s">
        <v>34</v>
      </c>
      <c r="T1159" s="25" t="s">
        <v>36</v>
      </c>
      <c r="U1159" s="185">
        <v>3978</v>
      </c>
      <c r="V1159" s="188">
        <v>3978</v>
      </c>
      <c r="W1159" s="189">
        <v>3978</v>
      </c>
      <c r="X1159" s="31">
        <v>3978</v>
      </c>
      <c r="Y1159" s="90">
        <f>IFERROR(ROUND(X1159/W1159-1,2),"")</f>
        <v>0</v>
      </c>
      <c r="Z1159" s="31">
        <f>IF(OR(S1159="VLD MLC components",S1159="VLD MLC pipes",S1159="VLD PEX components",S1159="VLD PEX pipes",S1159="VLD PHC components",S1159="VLD PHC pipes",S1159="Controls VLD"),"По запросу",X1159)</f>
        <v>3978</v>
      </c>
      <c r="AA1159" s="63">
        <f>ROUND(X1159/1.2,3)</f>
        <v>3315</v>
      </c>
      <c r="AB1159" s="23">
        <v>3315</v>
      </c>
      <c r="AC1159" s="190">
        <f>IFERROR(ROUND(AA1159/AB1159-1,2),"")</f>
        <v>0</v>
      </c>
      <c r="AD1159" s="25">
        <v>0.14399999999999999</v>
      </c>
      <c r="AE1159" s="25">
        <v>5.9599999999999996E-4</v>
      </c>
      <c r="AF1159" s="25">
        <v>0</v>
      </c>
      <c r="AG1159" s="25" t="s">
        <v>22</v>
      </c>
      <c r="AH1159" s="25">
        <v>0</v>
      </c>
      <c r="AI1159" s="25">
        <v>0</v>
      </c>
      <c r="AJ1159" s="25" t="s">
        <v>19</v>
      </c>
      <c r="AK1159" s="42" t="s">
        <v>19</v>
      </c>
      <c r="AL1159" s="25" t="s">
        <v>19</v>
      </c>
      <c r="AM1159" s="25">
        <v>5</v>
      </c>
      <c r="AN1159" s="25">
        <v>176</v>
      </c>
      <c r="AO1159" s="25">
        <v>135</v>
      </c>
      <c r="AP1159" s="25">
        <v>89</v>
      </c>
      <c r="AQ1159" s="25">
        <v>0.72</v>
      </c>
      <c r="AR1159" s="94">
        <v>2.1150000000000001E-3</v>
      </c>
      <c r="AS1159" s="157" t="s">
        <v>22</v>
      </c>
      <c r="AT1159" s="93" t="s">
        <v>22</v>
      </c>
      <c r="AU1159" s="92" t="s">
        <v>22</v>
      </c>
      <c r="AV1159" s="91" t="s">
        <v>48</v>
      </c>
      <c r="AW1159" s="92" t="s">
        <v>48</v>
      </c>
      <c r="AX1159" s="92" t="s">
        <v>48</v>
      </c>
      <c r="AY1159" s="91" t="s">
        <v>152</v>
      </c>
      <c r="AZ1159" s="23"/>
      <c r="BA1159" s="25">
        <v>0</v>
      </c>
      <c r="BB1159" t="s">
        <v>48</v>
      </c>
      <c r="BC1159" t="e">
        <v>#N/A</v>
      </c>
      <c r="BD1159" t="e">
        <f>IF(Z1159=BC1159,"OK")</f>
        <v>#N/A</v>
      </c>
      <c r="BE1159">
        <v>0.14399999999999999</v>
      </c>
      <c r="BF1159">
        <v>5.9599999999999996E-4</v>
      </c>
      <c r="BG1159">
        <v>176</v>
      </c>
      <c r="BH1159">
        <v>135</v>
      </c>
      <c r="BI1159">
        <v>89</v>
      </c>
      <c r="BJ1159">
        <v>0.72</v>
      </c>
      <c r="BK1159">
        <v>2.1150000000000001E-3</v>
      </c>
      <c r="BN1159" s="183"/>
    </row>
    <row r="1160" spans="1:66" ht="25.5" x14ac:dyDescent="0.25">
      <c r="A1160" s="1"/>
      <c r="B1160" s="94">
        <v>1154</v>
      </c>
      <c r="C1160" s="43">
        <v>1046394</v>
      </c>
      <c r="D1160" s="37" t="s">
        <v>22</v>
      </c>
      <c r="E1160" s="113" t="s">
        <v>5371</v>
      </c>
      <c r="F1160" s="151" t="s">
        <v>28</v>
      </c>
      <c r="G1160" s="41"/>
      <c r="H1160" s="46" t="str">
        <f>IFERROR(IFERROR(IF(SEARCH("Usystems",$E1160)&gt;0,"Usystems"),IF(SEARCH("RIIFO",$E1160)&gt;0,"RIIFO","Uponor")),"Uponor")</f>
        <v>Uponor</v>
      </c>
      <c r="I1160" s="25" t="str">
        <f>IFERROR(MID($D1160,1,7)+0,"")</f>
        <v/>
      </c>
      <c r="J1160" s="25" t="str">
        <f>IFERROR(MID($D1160,10,7)+0,"")</f>
        <v/>
      </c>
      <c r="K1160" s="25" t="str">
        <f>IFERROR(MID($D1160,19,7)+0,"")</f>
        <v/>
      </c>
      <c r="L1160" s="25" t="str">
        <f>IFERROR(MID($D1160,28,7)+0,"")</f>
        <v/>
      </c>
      <c r="M1160" s="25" t="e">
        <f>IF(IFERROR(MID($Q1160,1,7)+0,"")&lt;1130000,IF(INDEX(C:C,MATCH(LEFT(Q1160,7)+0,I:I,0))&lt;1130000,"",INDEX(C:C,MATCH(LEFT(Q1160,7)+0,I:I,0))),IFERROR(MID($Q1160,1,7)+0,""))</f>
        <v>#N/A</v>
      </c>
      <c r="N1160" s="25" t="str">
        <f>IF(IFERROR(MID($Q1160,10,7)+0,"")&lt;1130000,"",IFERROR(MID($Q1160,10,7)+0,""))</f>
        <v/>
      </c>
      <c r="O1160" s="25" t="str">
        <f>IF(IFERROR(MID($Q1160,19,7)+0,"")&lt;1130000,"",IFERROR(MID($Q1160,19,7)+0,""))</f>
        <v/>
      </c>
      <c r="P1160" s="25" t="e">
        <f>IF(M1160="","",IF(N1160="",M1160,M1160&amp;", "&amp;N1160))</f>
        <v>#N/A</v>
      </c>
      <c r="Q1160" s="25">
        <v>1039964</v>
      </c>
      <c r="R1160" s="25"/>
      <c r="S1160" s="35" t="s">
        <v>34</v>
      </c>
      <c r="T1160" s="25" t="s">
        <v>36</v>
      </c>
      <c r="U1160" s="185">
        <v>3978</v>
      </c>
      <c r="V1160" s="188">
        <v>3978</v>
      </c>
      <c r="W1160" s="189">
        <v>3978</v>
      </c>
      <c r="X1160" s="31">
        <v>3978</v>
      </c>
      <c r="Y1160" s="90">
        <f>IFERROR(ROUND(X1160/W1160-1,2),"")</f>
        <v>0</v>
      </c>
      <c r="Z1160" s="31">
        <f>IF(OR(S1160="VLD MLC components",S1160="VLD MLC pipes",S1160="VLD PEX components",S1160="VLD PEX pipes",S1160="VLD PHC components",S1160="VLD PHC pipes",S1160="Controls VLD"),"По запросу",X1160)</f>
        <v>3978</v>
      </c>
      <c r="AA1160" s="63">
        <f>ROUND(X1160/1.2,3)</f>
        <v>3315</v>
      </c>
      <c r="AB1160" s="23">
        <v>3315</v>
      </c>
      <c r="AC1160" s="190">
        <f>IFERROR(ROUND(AA1160/AB1160-1,2),"")</f>
        <v>0</v>
      </c>
      <c r="AD1160" s="25">
        <v>0.16300000000000001</v>
      </c>
      <c r="AE1160" s="25">
        <v>4.2499999999999998E-4</v>
      </c>
      <c r="AF1160" s="25">
        <v>0</v>
      </c>
      <c r="AG1160" s="25" t="s">
        <v>22</v>
      </c>
      <c r="AH1160" s="25">
        <v>0</v>
      </c>
      <c r="AI1160" s="25">
        <v>0</v>
      </c>
      <c r="AJ1160" s="25" t="s">
        <v>19</v>
      </c>
      <c r="AK1160" s="42" t="s">
        <v>19</v>
      </c>
      <c r="AL1160" s="25" t="s">
        <v>19</v>
      </c>
      <c r="AM1160" s="25">
        <v>5</v>
      </c>
      <c r="AN1160" s="25">
        <v>185</v>
      </c>
      <c r="AO1160" s="25">
        <v>92</v>
      </c>
      <c r="AP1160" s="25">
        <v>185</v>
      </c>
      <c r="AQ1160" s="25">
        <v>0.81499999999999995</v>
      </c>
      <c r="AR1160" s="94">
        <v>3.1489999999999999E-3</v>
      </c>
      <c r="AS1160" s="157" t="s">
        <v>22</v>
      </c>
      <c r="AT1160" s="93" t="s">
        <v>22</v>
      </c>
      <c r="AU1160" s="92" t="s">
        <v>22</v>
      </c>
      <c r="AV1160" s="91" t="s">
        <v>48</v>
      </c>
      <c r="AW1160" s="92" t="s">
        <v>48</v>
      </c>
      <c r="AX1160" s="92" t="s">
        <v>48</v>
      </c>
      <c r="AY1160" s="91" t="s">
        <v>152</v>
      </c>
      <c r="AZ1160" s="23"/>
      <c r="BA1160" s="25">
        <v>0</v>
      </c>
      <c r="BB1160" t="s">
        <v>48</v>
      </c>
      <c r="BC1160" t="e">
        <v>#N/A</v>
      </c>
      <c r="BD1160" t="e">
        <f>IF(Z1160=BC1160,"OK")</f>
        <v>#N/A</v>
      </c>
      <c r="BE1160">
        <v>0.16300000000000001</v>
      </c>
      <c r="BF1160">
        <v>4.2499999999999998E-4</v>
      </c>
      <c r="BG1160">
        <v>185</v>
      </c>
      <c r="BH1160">
        <v>92</v>
      </c>
      <c r="BI1160">
        <v>185</v>
      </c>
      <c r="BJ1160">
        <v>0.81499999999999995</v>
      </c>
      <c r="BK1160">
        <v>3.1489999999999999E-3</v>
      </c>
      <c r="BN1160" s="183"/>
    </row>
    <row r="1161" spans="1:66" ht="25.5" x14ac:dyDescent="0.25">
      <c r="A1161" s="1"/>
      <c r="B1161" s="94">
        <v>1155</v>
      </c>
      <c r="C1161" s="43">
        <v>1046395</v>
      </c>
      <c r="D1161" s="37" t="s">
        <v>22</v>
      </c>
      <c r="E1161" s="113" t="s">
        <v>5370</v>
      </c>
      <c r="F1161" s="151" t="s">
        <v>28</v>
      </c>
      <c r="G1161" s="41"/>
      <c r="H1161" s="46" t="str">
        <f>IFERROR(IFERROR(IF(SEARCH("Usystems",$E1161)&gt;0,"Usystems"),IF(SEARCH("RIIFO",$E1161)&gt;0,"RIIFO","Uponor")),"Uponor")</f>
        <v>Uponor</v>
      </c>
      <c r="I1161" s="25" t="str">
        <f>IFERROR(MID($D1161,1,7)+0,"")</f>
        <v/>
      </c>
      <c r="J1161" s="25" t="str">
        <f>IFERROR(MID($D1161,10,7)+0,"")</f>
        <v/>
      </c>
      <c r="K1161" s="25" t="str">
        <f>IFERROR(MID($D1161,19,7)+0,"")</f>
        <v/>
      </c>
      <c r="L1161" s="25" t="str">
        <f>IFERROR(MID($D1161,28,7)+0,"")</f>
        <v/>
      </c>
      <c r="M1161" s="25" t="e">
        <f>IF(IFERROR(MID($Q1161,1,7)+0,"")&lt;1130000,IF(INDEX(C:C,MATCH(LEFT(Q1161,7)+0,I:I,0))&lt;1130000,"",INDEX(C:C,MATCH(LEFT(Q1161,7)+0,I:I,0))),IFERROR(MID($Q1161,1,7)+0,""))</f>
        <v>#N/A</v>
      </c>
      <c r="N1161" s="25" t="str">
        <f>IF(IFERROR(MID($Q1161,10,7)+0,"")&lt;1130000,"",IFERROR(MID($Q1161,10,7)+0,""))</f>
        <v/>
      </c>
      <c r="O1161" s="25" t="str">
        <f>IF(IFERROR(MID($Q1161,19,7)+0,"")&lt;1130000,"",IFERROR(MID($Q1161,19,7)+0,""))</f>
        <v/>
      </c>
      <c r="P1161" s="25" t="e">
        <f>IF(M1161="","",IF(N1161="",M1161,M1161&amp;", "&amp;N1161))</f>
        <v>#N/A</v>
      </c>
      <c r="Q1161" s="25">
        <v>1039965</v>
      </c>
      <c r="R1161" s="25"/>
      <c r="S1161" s="35" t="s">
        <v>34</v>
      </c>
      <c r="T1161" s="25" t="s">
        <v>36</v>
      </c>
      <c r="U1161" s="185">
        <v>3978</v>
      </c>
      <c r="V1161" s="188">
        <v>3978</v>
      </c>
      <c r="W1161" s="189">
        <v>3978</v>
      </c>
      <c r="X1161" s="31">
        <v>3978</v>
      </c>
      <c r="Y1161" s="90">
        <f>IFERROR(ROUND(X1161/W1161-1,2),"")</f>
        <v>0</v>
      </c>
      <c r="Z1161" s="31">
        <f>IF(OR(S1161="VLD MLC components",S1161="VLD MLC pipes",S1161="VLD PEX components",S1161="VLD PEX pipes",S1161="VLD PHC components",S1161="VLD PHC pipes",S1161="Controls VLD"),"По запросу",X1161)</f>
        <v>3978</v>
      </c>
      <c r="AA1161" s="63">
        <f>ROUND(X1161/1.2,3)</f>
        <v>3315</v>
      </c>
      <c r="AB1161" s="23">
        <v>3315</v>
      </c>
      <c r="AC1161" s="190">
        <f>IFERROR(ROUND(AA1161/AB1161-1,2),"")</f>
        <v>0</v>
      </c>
      <c r="AD1161" s="25">
        <v>0.152</v>
      </c>
      <c r="AE1161" s="25">
        <v>5.9599999999999996E-4</v>
      </c>
      <c r="AF1161" s="25">
        <v>0</v>
      </c>
      <c r="AG1161" s="25" t="s">
        <v>22</v>
      </c>
      <c r="AH1161" s="25">
        <v>0</v>
      </c>
      <c r="AI1161" s="25">
        <v>0</v>
      </c>
      <c r="AJ1161" s="25" t="s">
        <v>19</v>
      </c>
      <c r="AK1161" s="42" t="s">
        <v>19</v>
      </c>
      <c r="AL1161" s="25" t="s">
        <v>19</v>
      </c>
      <c r="AM1161" s="25">
        <v>5</v>
      </c>
      <c r="AN1161" s="25">
        <v>176</v>
      </c>
      <c r="AO1161" s="25">
        <v>135</v>
      </c>
      <c r="AP1161" s="25">
        <v>89</v>
      </c>
      <c r="AQ1161" s="25">
        <v>0.76</v>
      </c>
      <c r="AR1161" s="94">
        <v>2.1150000000000001E-3</v>
      </c>
      <c r="AS1161" s="157" t="s">
        <v>22</v>
      </c>
      <c r="AT1161" s="93" t="s">
        <v>22</v>
      </c>
      <c r="AU1161" s="92" t="s">
        <v>22</v>
      </c>
      <c r="AV1161" s="91" t="s">
        <v>48</v>
      </c>
      <c r="AW1161" s="92" t="s">
        <v>48</v>
      </c>
      <c r="AX1161" s="92" t="s">
        <v>48</v>
      </c>
      <c r="AY1161" s="91" t="s">
        <v>152</v>
      </c>
      <c r="AZ1161" s="23"/>
      <c r="BA1161" s="25">
        <v>0</v>
      </c>
      <c r="BB1161" t="s">
        <v>48</v>
      </c>
      <c r="BC1161" t="e">
        <v>#N/A</v>
      </c>
      <c r="BD1161" t="e">
        <f>IF(Z1161=BC1161,"OK")</f>
        <v>#N/A</v>
      </c>
      <c r="BE1161">
        <v>0.152</v>
      </c>
      <c r="BF1161">
        <v>5.9599999999999996E-4</v>
      </c>
      <c r="BG1161">
        <v>176</v>
      </c>
      <c r="BH1161">
        <v>135</v>
      </c>
      <c r="BI1161">
        <v>89</v>
      </c>
      <c r="BJ1161">
        <v>0.76</v>
      </c>
      <c r="BK1161">
        <v>2.1150000000000001E-3</v>
      </c>
      <c r="BN1161" s="183"/>
    </row>
    <row r="1162" spans="1:66" ht="25.5" x14ac:dyDescent="0.25">
      <c r="A1162" s="1"/>
      <c r="B1162" s="94">
        <v>1156</v>
      </c>
      <c r="C1162" s="43">
        <v>1046396</v>
      </c>
      <c r="D1162" s="37" t="s">
        <v>22</v>
      </c>
      <c r="E1162" s="113" t="s">
        <v>5369</v>
      </c>
      <c r="F1162" s="151" t="s">
        <v>28</v>
      </c>
      <c r="G1162" s="41"/>
      <c r="H1162" s="46" t="str">
        <f>IFERROR(IFERROR(IF(SEARCH("Usystems",$E1162)&gt;0,"Usystems"),IF(SEARCH("RIIFO",$E1162)&gt;0,"RIIFO","Uponor")),"Uponor")</f>
        <v>Uponor</v>
      </c>
      <c r="I1162" s="25" t="str">
        <f>IFERROR(MID($D1162,1,7)+0,"")</f>
        <v/>
      </c>
      <c r="J1162" s="25" t="str">
        <f>IFERROR(MID($D1162,10,7)+0,"")</f>
        <v/>
      </c>
      <c r="K1162" s="25" t="str">
        <f>IFERROR(MID($D1162,19,7)+0,"")</f>
        <v/>
      </c>
      <c r="L1162" s="25" t="str">
        <f>IFERROR(MID($D1162,28,7)+0,"")</f>
        <v/>
      </c>
      <c r="M1162" s="25" t="e">
        <f>IF(IFERROR(MID($Q1162,1,7)+0,"")&lt;1130000,IF(INDEX(C:C,MATCH(LEFT(Q1162,7)+0,I:I,0))&lt;1130000,"",INDEX(C:C,MATCH(LEFT(Q1162,7)+0,I:I,0))),IFERROR(MID($Q1162,1,7)+0,""))</f>
        <v>#N/A</v>
      </c>
      <c r="N1162" s="25" t="str">
        <f>IF(IFERROR(MID($Q1162,10,7)+0,"")&lt;1130000,"",IFERROR(MID($Q1162,10,7)+0,""))</f>
        <v/>
      </c>
      <c r="O1162" s="25" t="str">
        <f>IF(IFERROR(MID($Q1162,19,7)+0,"")&lt;1130000,"",IFERROR(MID($Q1162,19,7)+0,""))</f>
        <v/>
      </c>
      <c r="P1162" s="25" t="e">
        <f>IF(M1162="","",IF(N1162="",M1162,M1162&amp;", "&amp;N1162))</f>
        <v>#N/A</v>
      </c>
      <c r="Q1162" s="25">
        <v>1039966</v>
      </c>
      <c r="R1162" s="25"/>
      <c r="S1162" s="35" t="s">
        <v>34</v>
      </c>
      <c r="T1162" s="25" t="s">
        <v>36</v>
      </c>
      <c r="U1162" s="185">
        <v>3978</v>
      </c>
      <c r="V1162" s="188">
        <v>3978</v>
      </c>
      <c r="W1162" s="189">
        <v>3978</v>
      </c>
      <c r="X1162" s="31">
        <v>3978</v>
      </c>
      <c r="Y1162" s="90">
        <f>IFERROR(ROUND(X1162/W1162-1,2),"")</f>
        <v>0</v>
      </c>
      <c r="Z1162" s="31">
        <f>IF(OR(S1162="VLD MLC components",S1162="VLD MLC pipes",S1162="VLD PEX components",S1162="VLD PEX pipes",S1162="VLD PHC components",S1162="VLD PHC pipes",S1162="Controls VLD"),"По запросу",X1162)</f>
        <v>3978</v>
      </c>
      <c r="AA1162" s="63">
        <f>ROUND(X1162/1.2,3)</f>
        <v>3315</v>
      </c>
      <c r="AB1162" s="23">
        <v>3315</v>
      </c>
      <c r="AC1162" s="190">
        <f>IFERROR(ROUND(AA1162/AB1162-1,2),"")</f>
        <v>0</v>
      </c>
      <c r="AD1162" s="25">
        <v>0.17100000000000001</v>
      </c>
      <c r="AE1162" s="25">
        <v>5.9599999999999996E-4</v>
      </c>
      <c r="AF1162" s="25">
        <v>0</v>
      </c>
      <c r="AG1162" s="25" t="s">
        <v>22</v>
      </c>
      <c r="AH1162" s="25">
        <v>0</v>
      </c>
      <c r="AI1162" s="25">
        <v>0</v>
      </c>
      <c r="AJ1162" s="25" t="s">
        <v>19</v>
      </c>
      <c r="AK1162" s="42" t="s">
        <v>19</v>
      </c>
      <c r="AL1162" s="25" t="s">
        <v>19</v>
      </c>
      <c r="AM1162" s="25">
        <v>5</v>
      </c>
      <c r="AN1162" s="25">
        <v>185</v>
      </c>
      <c r="AO1162" s="25">
        <v>92</v>
      </c>
      <c r="AP1162" s="25">
        <v>185</v>
      </c>
      <c r="AQ1162" s="25">
        <v>0.85499999999999998</v>
      </c>
      <c r="AR1162" s="94">
        <v>3.1489999999999999E-3</v>
      </c>
      <c r="AS1162" s="157" t="s">
        <v>22</v>
      </c>
      <c r="AT1162" s="93" t="s">
        <v>22</v>
      </c>
      <c r="AU1162" s="92" t="s">
        <v>22</v>
      </c>
      <c r="AV1162" s="91" t="s">
        <v>48</v>
      </c>
      <c r="AW1162" s="92" t="s">
        <v>48</v>
      </c>
      <c r="AX1162" s="92" t="s">
        <v>48</v>
      </c>
      <c r="AY1162" s="91" t="s">
        <v>152</v>
      </c>
      <c r="AZ1162" s="23"/>
      <c r="BA1162" s="25">
        <v>0</v>
      </c>
      <c r="BB1162" t="s">
        <v>48</v>
      </c>
      <c r="BC1162" t="e">
        <v>#N/A</v>
      </c>
      <c r="BD1162" t="e">
        <f>IF(Z1162=BC1162,"OK")</f>
        <v>#N/A</v>
      </c>
      <c r="BE1162">
        <v>0.17100000000000001</v>
      </c>
      <c r="BF1162">
        <v>5.9599999999999996E-4</v>
      </c>
      <c r="BG1162">
        <v>185</v>
      </c>
      <c r="BH1162">
        <v>92</v>
      </c>
      <c r="BI1162">
        <v>185</v>
      </c>
      <c r="BJ1162">
        <v>0.85499999999999998</v>
      </c>
      <c r="BK1162">
        <v>3.1489999999999999E-3</v>
      </c>
      <c r="BN1162" s="183"/>
    </row>
    <row r="1163" spans="1:66" ht="25.5" x14ac:dyDescent="0.25">
      <c r="A1163" s="1"/>
      <c r="B1163" s="94">
        <v>1157</v>
      </c>
      <c r="C1163" s="43">
        <v>1046397</v>
      </c>
      <c r="D1163" s="37" t="s">
        <v>22</v>
      </c>
      <c r="E1163" s="36" t="s">
        <v>5368</v>
      </c>
      <c r="F1163" s="151" t="s">
        <v>28</v>
      </c>
      <c r="G1163" s="41"/>
      <c r="H1163" s="46" t="str">
        <f>IFERROR(IFERROR(IF(SEARCH("Usystems",$E1163)&gt;0,"Usystems"),IF(SEARCH("RIIFO",$E1163)&gt;0,"RIIFO","Uponor")),"Uponor")</f>
        <v>Uponor</v>
      </c>
      <c r="I1163" s="25" t="str">
        <f>IFERROR(MID($D1163,1,7)+0,"")</f>
        <v/>
      </c>
      <c r="J1163" s="25" t="str">
        <f>IFERROR(MID($D1163,10,7)+0,"")</f>
        <v/>
      </c>
      <c r="K1163" s="25" t="str">
        <f>IFERROR(MID($D1163,19,7)+0,"")</f>
        <v/>
      </c>
      <c r="L1163" s="25" t="str">
        <f>IFERROR(MID($D1163,28,7)+0,"")</f>
        <v/>
      </c>
      <c r="M1163" s="25" t="e">
        <f>IF(IFERROR(MID($Q1163,1,7)+0,"")&lt;1130000,IF(INDEX(C:C,MATCH(LEFT(Q1163,7)+0,I:I,0))&lt;1130000,"",INDEX(C:C,MATCH(LEFT(Q1163,7)+0,I:I,0))),IFERROR(MID($Q1163,1,7)+0,""))</f>
        <v>#N/A</v>
      </c>
      <c r="N1163" s="25" t="str">
        <f>IF(IFERROR(MID($Q1163,10,7)+0,"")&lt;1130000,"",IFERROR(MID($Q1163,10,7)+0,""))</f>
        <v/>
      </c>
      <c r="O1163" s="25" t="str">
        <f>IF(IFERROR(MID($Q1163,19,7)+0,"")&lt;1130000,"",IFERROR(MID($Q1163,19,7)+0,""))</f>
        <v/>
      </c>
      <c r="P1163" s="25" t="e">
        <f>IF(M1163="","",IF(N1163="",M1163,M1163&amp;", "&amp;N1163))</f>
        <v>#N/A</v>
      </c>
      <c r="Q1163" s="25">
        <v>1039967</v>
      </c>
      <c r="R1163" s="25"/>
      <c r="S1163" s="35" t="s">
        <v>5049</v>
      </c>
      <c r="T1163" s="25" t="s">
        <v>36</v>
      </c>
      <c r="U1163" s="185">
        <v>5672</v>
      </c>
      <c r="V1163" s="188">
        <v>5672</v>
      </c>
      <c r="W1163" s="189">
        <v>5672</v>
      </c>
      <c r="X1163" s="31">
        <v>5672</v>
      </c>
      <c r="Y1163" s="90">
        <f>IFERROR(ROUND(X1163/W1163-1,2),"")</f>
        <v>0</v>
      </c>
      <c r="Z1163" s="31" t="str">
        <f>IF(OR(S1163="VLD MLC components",S1163="VLD MLC pipes",S1163="VLD PEX components",S1163="VLD PEX pipes",S1163="VLD PHC components",S1163="VLD PHC pipes",S1163="Controls VLD"),"По запросу",X1163)</f>
        <v>По запросу</v>
      </c>
      <c r="AA1163" s="63">
        <f>ROUND(X1163/1.2,3)</f>
        <v>4726.6670000000004</v>
      </c>
      <c r="AB1163" s="23">
        <v>4726.6670000000004</v>
      </c>
      <c r="AC1163" s="190">
        <f>IFERROR(ROUND(AA1163/AB1163-1,2),"")</f>
        <v>0</v>
      </c>
      <c r="AD1163" s="25">
        <v>0.20399999999999999</v>
      </c>
      <c r="AE1163" s="25">
        <v>9.9400000000000009E-4</v>
      </c>
      <c r="AF1163" s="25">
        <v>0</v>
      </c>
      <c r="AG1163" s="25" t="s">
        <v>22</v>
      </c>
      <c r="AH1163" s="25">
        <v>0</v>
      </c>
      <c r="AI1163" s="25">
        <v>0</v>
      </c>
      <c r="AJ1163" s="25" t="s">
        <v>19</v>
      </c>
      <c r="AK1163" s="42" t="s">
        <v>19</v>
      </c>
      <c r="AL1163" s="25" t="s">
        <v>19</v>
      </c>
      <c r="AM1163" s="25">
        <v>3</v>
      </c>
      <c r="AN1163" s="25">
        <v>180</v>
      </c>
      <c r="AO1163" s="25">
        <v>180</v>
      </c>
      <c r="AP1163" s="25">
        <v>92</v>
      </c>
      <c r="AQ1163" s="25">
        <v>0.61199999999999999</v>
      </c>
      <c r="AR1163" s="94">
        <v>2.9810000000000001E-3</v>
      </c>
      <c r="AS1163" s="157" t="s">
        <v>22</v>
      </c>
      <c r="AT1163" s="93" t="s">
        <v>22</v>
      </c>
      <c r="AU1163" s="92" t="s">
        <v>22</v>
      </c>
      <c r="AV1163" s="91" t="s">
        <v>48</v>
      </c>
      <c r="AW1163" s="92" t="s">
        <v>48</v>
      </c>
      <c r="AX1163" s="92" t="s">
        <v>48</v>
      </c>
      <c r="AY1163" s="91" t="s">
        <v>152</v>
      </c>
      <c r="AZ1163" s="23"/>
      <c r="BA1163" s="25">
        <v>0</v>
      </c>
      <c r="BB1163" t="s">
        <v>48</v>
      </c>
      <c r="BC1163" t="e">
        <v>#N/A</v>
      </c>
      <c r="BD1163" t="e">
        <f>IF(Z1163=BC1163,"OK")</f>
        <v>#N/A</v>
      </c>
      <c r="BE1163">
        <v>0.20399999999999999</v>
      </c>
      <c r="BF1163">
        <v>9.9400000000000009E-4</v>
      </c>
      <c r="BG1163">
        <v>180</v>
      </c>
      <c r="BH1163">
        <v>180</v>
      </c>
      <c r="BI1163">
        <v>92</v>
      </c>
      <c r="BJ1163">
        <v>0.61199999999999999</v>
      </c>
      <c r="BK1163">
        <v>2.9810000000000001E-3</v>
      </c>
      <c r="BN1163" s="183"/>
    </row>
    <row r="1164" spans="1:66" ht="25.5" x14ac:dyDescent="0.25">
      <c r="A1164" s="1"/>
      <c r="B1164" s="94">
        <v>1158</v>
      </c>
      <c r="C1164" s="43">
        <v>1046398</v>
      </c>
      <c r="D1164" s="37" t="s">
        <v>22</v>
      </c>
      <c r="E1164" s="36" t="s">
        <v>5367</v>
      </c>
      <c r="F1164" s="151" t="s">
        <v>28</v>
      </c>
      <c r="G1164" s="41"/>
      <c r="H1164" s="46" t="str">
        <f>IFERROR(IFERROR(IF(SEARCH("Usystems",$E1164)&gt;0,"Usystems"),IF(SEARCH("RIIFO",$E1164)&gt;0,"RIIFO","Uponor")),"Uponor")</f>
        <v>Uponor</v>
      </c>
      <c r="I1164" s="25" t="str">
        <f>IFERROR(MID($D1164,1,7)+0,"")</f>
        <v/>
      </c>
      <c r="J1164" s="25" t="str">
        <f>IFERROR(MID($D1164,10,7)+0,"")</f>
        <v/>
      </c>
      <c r="K1164" s="25" t="str">
        <f>IFERROR(MID($D1164,19,7)+0,"")</f>
        <v/>
      </c>
      <c r="L1164" s="25" t="str">
        <f>IFERROR(MID($D1164,28,7)+0,"")</f>
        <v/>
      </c>
      <c r="M1164" s="25" t="e">
        <f>IF(IFERROR(MID($Q1164,1,7)+0,"")&lt;1130000,IF(INDEX(C:C,MATCH(LEFT(Q1164,7)+0,I:I,0))&lt;1130000,"",INDEX(C:C,MATCH(LEFT(Q1164,7)+0,I:I,0))),IFERROR(MID($Q1164,1,7)+0,""))</f>
        <v>#N/A</v>
      </c>
      <c r="N1164" s="25" t="str">
        <f>IF(IFERROR(MID($Q1164,10,7)+0,"")&lt;1130000,"",IFERROR(MID($Q1164,10,7)+0,""))</f>
        <v/>
      </c>
      <c r="O1164" s="25" t="str">
        <f>IF(IFERROR(MID($Q1164,19,7)+0,"")&lt;1130000,"",IFERROR(MID($Q1164,19,7)+0,""))</f>
        <v/>
      </c>
      <c r="P1164" s="25" t="e">
        <f>IF(M1164="","",IF(N1164="",M1164,M1164&amp;", "&amp;N1164))</f>
        <v>#N/A</v>
      </c>
      <c r="Q1164" s="25">
        <v>1039968</v>
      </c>
      <c r="R1164" s="25"/>
      <c r="S1164" s="35" t="s">
        <v>5049</v>
      </c>
      <c r="T1164" s="25" t="s">
        <v>36</v>
      </c>
      <c r="U1164" s="185">
        <v>5672</v>
      </c>
      <c r="V1164" s="188">
        <v>5672</v>
      </c>
      <c r="W1164" s="189">
        <v>5672</v>
      </c>
      <c r="X1164" s="31">
        <v>5672</v>
      </c>
      <c r="Y1164" s="90">
        <f>IFERROR(ROUND(X1164/W1164-1,2),"")</f>
        <v>0</v>
      </c>
      <c r="Z1164" s="31" t="str">
        <f>IF(OR(S1164="VLD MLC components",S1164="VLD MLC pipes",S1164="VLD PEX components",S1164="VLD PEX pipes",S1164="VLD PHC components",S1164="VLD PHC pipes",S1164="Controls VLD"),"По запросу",X1164)</f>
        <v>По запросу</v>
      </c>
      <c r="AA1164" s="63">
        <f>ROUND(X1164/1.2,3)</f>
        <v>4726.6670000000004</v>
      </c>
      <c r="AB1164" s="23">
        <v>4726.6670000000004</v>
      </c>
      <c r="AC1164" s="190">
        <f>IFERROR(ROUND(AA1164/AB1164-1,2),"")</f>
        <v>0</v>
      </c>
      <c r="AD1164" s="25">
        <v>0.22</v>
      </c>
      <c r="AE1164" s="25">
        <v>9.9400000000000009E-4</v>
      </c>
      <c r="AF1164" s="25">
        <v>0</v>
      </c>
      <c r="AG1164" s="25" t="s">
        <v>22</v>
      </c>
      <c r="AH1164" s="25">
        <v>0</v>
      </c>
      <c r="AI1164" s="25">
        <v>0</v>
      </c>
      <c r="AJ1164" s="25" t="s">
        <v>19</v>
      </c>
      <c r="AK1164" s="42" t="s">
        <v>19</v>
      </c>
      <c r="AL1164" s="25" t="s">
        <v>19</v>
      </c>
      <c r="AM1164" s="25">
        <v>3</v>
      </c>
      <c r="AN1164" s="25">
        <v>180</v>
      </c>
      <c r="AO1164" s="25">
        <v>180</v>
      </c>
      <c r="AP1164" s="25">
        <v>92</v>
      </c>
      <c r="AQ1164" s="25">
        <v>0.66</v>
      </c>
      <c r="AR1164" s="94">
        <v>2.9810000000000001E-3</v>
      </c>
      <c r="AS1164" s="157" t="s">
        <v>22</v>
      </c>
      <c r="AT1164" s="93" t="s">
        <v>22</v>
      </c>
      <c r="AU1164" s="92" t="s">
        <v>22</v>
      </c>
      <c r="AV1164" s="91" t="s">
        <v>48</v>
      </c>
      <c r="AW1164" s="92" t="s">
        <v>48</v>
      </c>
      <c r="AX1164" s="92" t="s">
        <v>48</v>
      </c>
      <c r="AY1164" s="91" t="s">
        <v>152</v>
      </c>
      <c r="AZ1164" s="23"/>
      <c r="BA1164" s="25">
        <v>0</v>
      </c>
      <c r="BB1164" t="s">
        <v>48</v>
      </c>
      <c r="BC1164" t="e">
        <v>#N/A</v>
      </c>
      <c r="BD1164" t="e">
        <f>IF(Z1164=BC1164,"OK")</f>
        <v>#N/A</v>
      </c>
      <c r="BE1164">
        <v>0.22</v>
      </c>
      <c r="BF1164">
        <v>9.9400000000000009E-4</v>
      </c>
      <c r="BG1164">
        <v>180</v>
      </c>
      <c r="BH1164">
        <v>180</v>
      </c>
      <c r="BI1164">
        <v>92</v>
      </c>
      <c r="BJ1164">
        <v>0.66</v>
      </c>
      <c r="BK1164">
        <v>2.9810000000000001E-3</v>
      </c>
      <c r="BN1164" s="183"/>
    </row>
    <row r="1165" spans="1:66" ht="25.5" x14ac:dyDescent="0.25">
      <c r="A1165" s="1"/>
      <c r="B1165" s="94">
        <v>1159</v>
      </c>
      <c r="C1165" s="43">
        <v>1046399</v>
      </c>
      <c r="D1165" s="37" t="s">
        <v>22</v>
      </c>
      <c r="E1165" s="113" t="s">
        <v>5366</v>
      </c>
      <c r="F1165" s="151" t="s">
        <v>28</v>
      </c>
      <c r="G1165" s="41"/>
      <c r="H1165" s="46" t="str">
        <f>IFERROR(IFERROR(IF(SEARCH("Usystems",$E1165)&gt;0,"Usystems"),IF(SEARCH("RIIFO",$E1165)&gt;0,"RIIFO","Uponor")),"Uponor")</f>
        <v>Uponor</v>
      </c>
      <c r="I1165" s="25" t="str">
        <f>IFERROR(MID($D1165,1,7)+0,"")</f>
        <v/>
      </c>
      <c r="J1165" s="25" t="str">
        <f>IFERROR(MID($D1165,10,7)+0,"")</f>
        <v/>
      </c>
      <c r="K1165" s="25" t="str">
        <f>IFERROR(MID($D1165,19,7)+0,"")</f>
        <v/>
      </c>
      <c r="L1165" s="25" t="str">
        <f>IFERROR(MID($D1165,28,7)+0,"")</f>
        <v/>
      </c>
      <c r="M1165" s="25" t="e">
        <f>IF(IFERROR(MID($Q1165,1,7)+0,"")&lt;1130000,IF(INDEX(C:C,MATCH(LEFT(Q1165,7)+0,I:I,0))&lt;1130000,"",INDEX(C:C,MATCH(LEFT(Q1165,7)+0,I:I,0))),IFERROR(MID($Q1165,1,7)+0,""))</f>
        <v>#N/A</v>
      </c>
      <c r="N1165" s="25" t="str">
        <f>IF(IFERROR(MID($Q1165,10,7)+0,"")&lt;1130000,"",IFERROR(MID($Q1165,10,7)+0,""))</f>
        <v/>
      </c>
      <c r="O1165" s="25" t="str">
        <f>IF(IFERROR(MID($Q1165,19,7)+0,"")&lt;1130000,"",IFERROR(MID($Q1165,19,7)+0,""))</f>
        <v/>
      </c>
      <c r="P1165" s="25" t="e">
        <f>IF(M1165="","",IF(N1165="",M1165,M1165&amp;", "&amp;N1165))</f>
        <v>#N/A</v>
      </c>
      <c r="Q1165" s="25">
        <v>1039969</v>
      </c>
      <c r="R1165" s="25"/>
      <c r="S1165" s="35" t="s">
        <v>5049</v>
      </c>
      <c r="T1165" s="25" t="s">
        <v>36</v>
      </c>
      <c r="U1165" s="185">
        <v>5672</v>
      </c>
      <c r="V1165" s="188">
        <v>5672</v>
      </c>
      <c r="W1165" s="189">
        <v>5672</v>
      </c>
      <c r="X1165" s="31">
        <v>5672</v>
      </c>
      <c r="Y1165" s="90">
        <f>IFERROR(ROUND(X1165/W1165-1,2),"")</f>
        <v>0</v>
      </c>
      <c r="Z1165" s="31" t="str">
        <f>IF(OR(S1165="VLD MLC components",S1165="VLD MLC pipes",S1165="VLD PEX components",S1165="VLD PEX pipes",S1165="VLD PHC components",S1165="VLD PHC pipes",S1165="Controls VLD"),"По запросу",X1165)</f>
        <v>По запросу</v>
      </c>
      <c r="AA1165" s="63">
        <f>ROUND(X1165/1.2,3)</f>
        <v>4726.6670000000004</v>
      </c>
      <c r="AB1165" s="23">
        <v>4726.6670000000004</v>
      </c>
      <c r="AC1165" s="190">
        <f>IFERROR(ROUND(AA1165/AB1165-1,2),"")</f>
        <v>0</v>
      </c>
      <c r="AD1165" s="25">
        <v>0.221</v>
      </c>
      <c r="AE1165" s="25">
        <v>9.9400000000000009E-4</v>
      </c>
      <c r="AF1165" s="25">
        <v>0</v>
      </c>
      <c r="AG1165" s="25" t="s">
        <v>22</v>
      </c>
      <c r="AH1165" s="25">
        <v>0</v>
      </c>
      <c r="AI1165" s="25">
        <v>0</v>
      </c>
      <c r="AJ1165" s="25" t="s">
        <v>19</v>
      </c>
      <c r="AK1165" s="42" t="s">
        <v>19</v>
      </c>
      <c r="AL1165" s="25" t="s">
        <v>19</v>
      </c>
      <c r="AM1165" s="25">
        <v>3</v>
      </c>
      <c r="AN1165" s="25">
        <v>180</v>
      </c>
      <c r="AO1165" s="25">
        <v>180</v>
      </c>
      <c r="AP1165" s="25">
        <v>92</v>
      </c>
      <c r="AQ1165" s="25">
        <v>0.66300000000000003</v>
      </c>
      <c r="AR1165" s="94">
        <v>2.9810000000000001E-3</v>
      </c>
      <c r="AS1165" s="157" t="s">
        <v>22</v>
      </c>
      <c r="AT1165" s="93" t="s">
        <v>22</v>
      </c>
      <c r="AU1165" s="92" t="s">
        <v>22</v>
      </c>
      <c r="AV1165" s="91" t="s">
        <v>48</v>
      </c>
      <c r="AW1165" s="92" t="s">
        <v>48</v>
      </c>
      <c r="AX1165" s="92" t="s">
        <v>48</v>
      </c>
      <c r="AY1165" s="91" t="s">
        <v>152</v>
      </c>
      <c r="AZ1165" s="23"/>
      <c r="BA1165" s="25">
        <v>0</v>
      </c>
      <c r="BB1165" t="s">
        <v>48</v>
      </c>
      <c r="BC1165" t="e">
        <v>#N/A</v>
      </c>
      <c r="BD1165" t="e">
        <f>IF(Z1165=BC1165,"OK")</f>
        <v>#N/A</v>
      </c>
      <c r="BE1165">
        <v>0.221</v>
      </c>
      <c r="BF1165">
        <v>9.9400000000000009E-4</v>
      </c>
      <c r="BG1165">
        <v>180</v>
      </c>
      <c r="BH1165">
        <v>180</v>
      </c>
      <c r="BI1165">
        <v>92</v>
      </c>
      <c r="BJ1165">
        <v>0.66300000000000003</v>
      </c>
      <c r="BK1165">
        <v>2.9810000000000001E-3</v>
      </c>
      <c r="BN1165" s="183"/>
    </row>
    <row r="1166" spans="1:66" ht="25.5" x14ac:dyDescent="0.25">
      <c r="A1166" s="1"/>
      <c r="B1166" s="94">
        <v>1160</v>
      </c>
      <c r="C1166" s="43">
        <v>1022736</v>
      </c>
      <c r="D1166" s="37" t="s">
        <v>22</v>
      </c>
      <c r="E1166" s="113" t="s">
        <v>5365</v>
      </c>
      <c r="F1166" s="151" t="s">
        <v>28</v>
      </c>
      <c r="G1166" s="41"/>
      <c r="H1166" s="46" t="str">
        <f>IFERROR(IFERROR(IF(SEARCH("Usystems",$E1166)&gt;0,"Usystems"),IF(SEARCH("RIIFO",$E1166)&gt;0,"RIIFO","Uponor")),"Uponor")</f>
        <v>Uponor</v>
      </c>
      <c r="I1166" s="25" t="str">
        <f>IFERROR(MID($D1166,1,7)+0,"")</f>
        <v/>
      </c>
      <c r="J1166" s="25" t="str">
        <f>IFERROR(MID($D1166,10,7)+0,"")</f>
        <v/>
      </c>
      <c r="K1166" s="25" t="str">
        <f>IFERROR(MID($D1166,19,7)+0,"")</f>
        <v/>
      </c>
      <c r="L1166" s="25" t="str">
        <f>IFERROR(MID($D1166,28,7)+0,"")</f>
        <v/>
      </c>
      <c r="M1166" s="25" t="e">
        <f>IF(IFERROR(MID($Q1166,1,7)+0,"")&lt;1130000,IF(INDEX(C:C,MATCH(LEFT(Q1166,7)+0,I:I,0))&lt;1130000,"",INDEX(C:C,MATCH(LEFT(Q1166,7)+0,I:I,0))),IFERROR(MID($Q1166,1,7)+0,""))</f>
        <v>#N/A</v>
      </c>
      <c r="N1166" s="25" t="str">
        <f>IF(IFERROR(MID($Q1166,10,7)+0,"")&lt;1130000,"",IFERROR(MID($Q1166,10,7)+0,""))</f>
        <v/>
      </c>
      <c r="O1166" s="25" t="str">
        <f>IF(IFERROR(MID($Q1166,19,7)+0,"")&lt;1130000,"",IFERROR(MID($Q1166,19,7)+0,""))</f>
        <v/>
      </c>
      <c r="P1166" s="25" t="e">
        <f>IF(M1166="","",IF(N1166="",M1166,M1166&amp;", "&amp;N1166))</f>
        <v>#N/A</v>
      </c>
      <c r="Q1166" s="25">
        <v>1039933</v>
      </c>
      <c r="R1166" s="25"/>
      <c r="S1166" s="35" t="s">
        <v>34</v>
      </c>
      <c r="T1166" s="25" t="s">
        <v>36</v>
      </c>
      <c r="U1166" s="185">
        <v>519</v>
      </c>
      <c r="V1166" s="188">
        <v>519</v>
      </c>
      <c r="W1166" s="189">
        <v>519</v>
      </c>
      <c r="X1166" s="31">
        <v>519</v>
      </c>
      <c r="Y1166" s="90">
        <f>IFERROR(ROUND(X1166/W1166-1,2),"")</f>
        <v>0</v>
      </c>
      <c r="Z1166" s="31">
        <f>IF(OR(S1166="VLD MLC components",S1166="VLD MLC pipes",S1166="VLD PEX components",S1166="VLD PEX pipes",S1166="VLD PHC components",S1166="VLD PHC pipes",S1166="Controls VLD"),"По запросу",X1166)</f>
        <v>519</v>
      </c>
      <c r="AA1166" s="63">
        <f>ROUND(X1166/1.2,3)</f>
        <v>432.5</v>
      </c>
      <c r="AB1166" s="23">
        <v>432.5</v>
      </c>
      <c r="AC1166" s="190">
        <f>IFERROR(ROUND(AA1166/AB1166-1,2),"")</f>
        <v>0</v>
      </c>
      <c r="AD1166" s="25">
        <v>1.4999999999999999E-2</v>
      </c>
      <c r="AE1166" s="25">
        <v>5.3999999999999998E-5</v>
      </c>
      <c r="AF1166" s="25">
        <v>0</v>
      </c>
      <c r="AG1166" s="25" t="s">
        <v>22</v>
      </c>
      <c r="AH1166" s="25">
        <v>0</v>
      </c>
      <c r="AI1166" s="25">
        <v>0</v>
      </c>
      <c r="AJ1166" s="25" t="s">
        <v>19</v>
      </c>
      <c r="AK1166" s="42" t="s">
        <v>19</v>
      </c>
      <c r="AL1166" s="25" t="s">
        <v>19</v>
      </c>
      <c r="AM1166" s="25">
        <v>10</v>
      </c>
      <c r="AN1166" s="25">
        <v>87</v>
      </c>
      <c r="AO1166" s="25">
        <v>67</v>
      </c>
      <c r="AP1166" s="25">
        <v>89</v>
      </c>
      <c r="AQ1166" s="25">
        <v>0.15</v>
      </c>
      <c r="AR1166" s="94">
        <v>5.1900000000000004E-4</v>
      </c>
      <c r="AS1166" s="157" t="s">
        <v>22</v>
      </c>
      <c r="AT1166" s="93" t="s">
        <v>22</v>
      </c>
      <c r="AU1166" s="92" t="s">
        <v>22</v>
      </c>
      <c r="AV1166" s="91" t="s">
        <v>48</v>
      </c>
      <c r="AW1166" s="92" t="s">
        <v>48</v>
      </c>
      <c r="AX1166" s="92" t="s">
        <v>48</v>
      </c>
      <c r="AY1166" s="91" t="s">
        <v>152</v>
      </c>
      <c r="AZ1166" s="23"/>
      <c r="BA1166" s="25">
        <v>0</v>
      </c>
      <c r="BB1166" t="s">
        <v>48</v>
      </c>
      <c r="BC1166" t="e">
        <v>#N/A</v>
      </c>
      <c r="BD1166" t="e">
        <f>IF(Z1166=BC1166,"OK")</f>
        <v>#N/A</v>
      </c>
      <c r="BE1166">
        <v>1.4999999999999999E-2</v>
      </c>
      <c r="BF1166">
        <v>5.3999999999999998E-5</v>
      </c>
      <c r="BG1166">
        <v>87</v>
      </c>
      <c r="BH1166">
        <v>67</v>
      </c>
      <c r="BI1166">
        <v>89</v>
      </c>
      <c r="BJ1166">
        <v>0.15</v>
      </c>
      <c r="BK1166">
        <v>5.1900000000000004E-4</v>
      </c>
      <c r="BN1166" s="183"/>
    </row>
    <row r="1167" spans="1:66" ht="25.5" x14ac:dyDescent="0.25">
      <c r="A1167" s="1"/>
      <c r="B1167" s="94">
        <v>1161</v>
      </c>
      <c r="C1167" s="43">
        <v>1022737</v>
      </c>
      <c r="D1167" s="37" t="s">
        <v>22</v>
      </c>
      <c r="E1167" s="36" t="s">
        <v>5364</v>
      </c>
      <c r="F1167" s="151" t="s">
        <v>28</v>
      </c>
      <c r="G1167" s="41"/>
      <c r="H1167" s="46" t="str">
        <f>IFERROR(IFERROR(IF(SEARCH("Usystems",$E1167)&gt;0,"Usystems"),IF(SEARCH("RIIFO",$E1167)&gt;0,"RIIFO","Uponor")),"Uponor")</f>
        <v>Uponor</v>
      </c>
      <c r="I1167" s="25" t="str">
        <f>IFERROR(MID($D1167,1,7)+0,"")</f>
        <v/>
      </c>
      <c r="J1167" s="25" t="str">
        <f>IFERROR(MID($D1167,10,7)+0,"")</f>
        <v/>
      </c>
      <c r="K1167" s="25" t="str">
        <f>IFERROR(MID($D1167,19,7)+0,"")</f>
        <v/>
      </c>
      <c r="L1167" s="25" t="str">
        <f>IFERROR(MID($D1167,28,7)+0,"")</f>
        <v/>
      </c>
      <c r="M1167" s="25" t="e">
        <f>IF(IFERROR(MID($Q1167,1,7)+0,"")&lt;1130000,IF(INDEX(C:C,MATCH(LEFT(Q1167,7)+0,I:I,0))&lt;1130000,"",INDEX(C:C,MATCH(LEFT(Q1167,7)+0,I:I,0))),IFERROR(MID($Q1167,1,7)+0,""))</f>
        <v>#N/A</v>
      </c>
      <c r="N1167" s="25" t="str">
        <f>IF(IFERROR(MID($Q1167,10,7)+0,"")&lt;1130000,"",IFERROR(MID($Q1167,10,7)+0,""))</f>
        <v/>
      </c>
      <c r="O1167" s="25" t="str">
        <f>IF(IFERROR(MID($Q1167,19,7)+0,"")&lt;1130000,"",IFERROR(MID($Q1167,19,7)+0,""))</f>
        <v/>
      </c>
      <c r="P1167" s="25" t="e">
        <f>IF(M1167="","",IF(N1167="",M1167,M1167&amp;", "&amp;N1167))</f>
        <v>#N/A</v>
      </c>
      <c r="Q1167" s="25">
        <v>1039934</v>
      </c>
      <c r="R1167" s="25"/>
      <c r="S1167" s="35" t="s">
        <v>34</v>
      </c>
      <c r="T1167" s="25" t="s">
        <v>36</v>
      </c>
      <c r="U1167" s="185">
        <v>642</v>
      </c>
      <c r="V1167" s="188">
        <v>642</v>
      </c>
      <c r="W1167" s="189">
        <v>642</v>
      </c>
      <c r="X1167" s="31">
        <v>642</v>
      </c>
      <c r="Y1167" s="90">
        <f>IFERROR(ROUND(X1167/W1167-1,2),"")</f>
        <v>0</v>
      </c>
      <c r="Z1167" s="31">
        <f>IF(OR(S1167="VLD MLC components",S1167="VLD MLC pipes",S1167="VLD PEX components",S1167="VLD PEX pipes",S1167="VLD PHC components",S1167="VLD PHC pipes",S1167="Controls VLD"),"По запросу",X1167)</f>
        <v>642</v>
      </c>
      <c r="AA1167" s="63">
        <f>ROUND(X1167/1.2,3)</f>
        <v>535</v>
      </c>
      <c r="AB1167" s="23">
        <v>535</v>
      </c>
      <c r="AC1167" s="190">
        <f>IFERROR(ROUND(AA1167/AB1167-1,2),"")</f>
        <v>0</v>
      </c>
      <c r="AD1167" s="25">
        <v>2.4E-2</v>
      </c>
      <c r="AE1167" s="25">
        <v>1.1E-4</v>
      </c>
      <c r="AF1167" s="25">
        <v>0</v>
      </c>
      <c r="AG1167" s="25" t="s">
        <v>22</v>
      </c>
      <c r="AH1167" s="25">
        <v>0</v>
      </c>
      <c r="AI1167" s="25">
        <v>0</v>
      </c>
      <c r="AJ1167" s="25" t="s">
        <v>19</v>
      </c>
      <c r="AK1167" s="42" t="s">
        <v>19</v>
      </c>
      <c r="AL1167" s="25" t="s">
        <v>19</v>
      </c>
      <c r="AM1167" s="25">
        <v>10</v>
      </c>
      <c r="AN1167" s="25">
        <v>176</v>
      </c>
      <c r="AO1167" s="25">
        <v>67</v>
      </c>
      <c r="AP1167" s="25">
        <v>89</v>
      </c>
      <c r="AQ1167" s="25">
        <v>0.24</v>
      </c>
      <c r="AR1167" s="94">
        <v>1.049E-3</v>
      </c>
      <c r="AS1167" s="157" t="s">
        <v>22</v>
      </c>
      <c r="AT1167" s="93" t="s">
        <v>22</v>
      </c>
      <c r="AU1167" s="92" t="s">
        <v>22</v>
      </c>
      <c r="AV1167" s="91" t="s">
        <v>48</v>
      </c>
      <c r="AW1167" s="92" t="s">
        <v>48</v>
      </c>
      <c r="AX1167" s="92" t="s">
        <v>48</v>
      </c>
      <c r="AY1167" s="91" t="s">
        <v>152</v>
      </c>
      <c r="AZ1167" s="23"/>
      <c r="BA1167" s="25">
        <v>0</v>
      </c>
      <c r="BB1167" t="s">
        <v>48</v>
      </c>
      <c r="BC1167" t="e">
        <v>#N/A</v>
      </c>
      <c r="BD1167" t="e">
        <f>IF(Z1167=BC1167,"OK")</f>
        <v>#N/A</v>
      </c>
      <c r="BE1167">
        <v>2.4E-2</v>
      </c>
      <c r="BF1167">
        <v>1.1E-4</v>
      </c>
      <c r="BG1167">
        <v>176</v>
      </c>
      <c r="BH1167">
        <v>67</v>
      </c>
      <c r="BI1167">
        <v>89</v>
      </c>
      <c r="BJ1167">
        <v>0.24</v>
      </c>
      <c r="BK1167">
        <v>1.049E-3</v>
      </c>
      <c r="BN1167" s="183"/>
    </row>
    <row r="1168" spans="1:66" ht="25.5" x14ac:dyDescent="0.25">
      <c r="A1168" s="1"/>
      <c r="B1168" s="94">
        <v>1162</v>
      </c>
      <c r="C1168" s="43">
        <v>1022738</v>
      </c>
      <c r="D1168" s="37" t="s">
        <v>22</v>
      </c>
      <c r="E1168" s="36" t="s">
        <v>5363</v>
      </c>
      <c r="F1168" s="151" t="s">
        <v>28</v>
      </c>
      <c r="G1168" s="41"/>
      <c r="H1168" s="46" t="str">
        <f>IFERROR(IFERROR(IF(SEARCH("Usystems",$E1168)&gt;0,"Usystems"),IF(SEARCH("RIIFO",$E1168)&gt;0,"RIIFO","Uponor")),"Uponor")</f>
        <v>Uponor</v>
      </c>
      <c r="I1168" s="25" t="str">
        <f>IFERROR(MID($D1168,1,7)+0,"")</f>
        <v/>
      </c>
      <c r="J1168" s="25" t="str">
        <f>IFERROR(MID($D1168,10,7)+0,"")</f>
        <v/>
      </c>
      <c r="K1168" s="25" t="str">
        <f>IFERROR(MID($D1168,19,7)+0,"")</f>
        <v/>
      </c>
      <c r="L1168" s="25" t="str">
        <f>IFERROR(MID($D1168,28,7)+0,"")</f>
        <v/>
      </c>
      <c r="M1168" s="25" t="e">
        <f>IF(IFERROR(MID($Q1168,1,7)+0,"")&lt;1130000,IF(INDEX(C:C,MATCH(LEFT(Q1168,7)+0,I:I,0))&lt;1130000,"",INDEX(C:C,MATCH(LEFT(Q1168,7)+0,I:I,0))),IFERROR(MID($Q1168,1,7)+0,""))</f>
        <v>#N/A</v>
      </c>
      <c r="N1168" s="25" t="str">
        <f>IF(IFERROR(MID($Q1168,10,7)+0,"")&lt;1130000,"",IFERROR(MID($Q1168,10,7)+0,""))</f>
        <v/>
      </c>
      <c r="O1168" s="25" t="str">
        <f>IF(IFERROR(MID($Q1168,19,7)+0,"")&lt;1130000,"",IFERROR(MID($Q1168,19,7)+0,""))</f>
        <v/>
      </c>
      <c r="P1168" s="25" t="e">
        <f>IF(M1168="","",IF(N1168="",M1168,M1168&amp;", "&amp;N1168))</f>
        <v>#N/A</v>
      </c>
      <c r="Q1168" s="25">
        <v>1039935</v>
      </c>
      <c r="R1168" s="25"/>
      <c r="S1168" s="35" t="s">
        <v>34</v>
      </c>
      <c r="T1168" s="25" t="s">
        <v>36</v>
      </c>
      <c r="U1168" s="185">
        <v>1034</v>
      </c>
      <c r="V1168" s="188">
        <v>1034</v>
      </c>
      <c r="W1168" s="189">
        <v>1034</v>
      </c>
      <c r="X1168" s="31">
        <v>1034</v>
      </c>
      <c r="Y1168" s="90">
        <f>IFERROR(ROUND(X1168/W1168-1,2),"")</f>
        <v>0</v>
      </c>
      <c r="Z1168" s="31">
        <f>IF(OR(S1168="VLD MLC components",S1168="VLD MLC pipes",S1168="VLD PEX components",S1168="VLD PEX pipes",S1168="VLD PHC components",S1168="VLD PHC pipes",S1168="Controls VLD"),"По запросу",X1168)</f>
        <v>1034</v>
      </c>
      <c r="AA1168" s="63">
        <f>ROUND(X1168/1.2,3)</f>
        <v>861.66700000000003</v>
      </c>
      <c r="AB1168" s="23">
        <v>861.66700000000003</v>
      </c>
      <c r="AC1168" s="190">
        <f>IFERROR(ROUND(AA1168/AB1168-1,2),"")</f>
        <v>0</v>
      </c>
      <c r="AD1168" s="25">
        <v>0.05</v>
      </c>
      <c r="AE1168" s="25">
        <v>2.2100000000000001E-4</v>
      </c>
      <c r="AF1168" s="25">
        <v>0</v>
      </c>
      <c r="AG1168" s="25" t="s">
        <v>22</v>
      </c>
      <c r="AH1168" s="25">
        <v>0</v>
      </c>
      <c r="AI1168" s="25">
        <v>0</v>
      </c>
      <c r="AJ1168" s="25" t="s">
        <v>19</v>
      </c>
      <c r="AK1168" s="42" t="s">
        <v>19</v>
      </c>
      <c r="AL1168" s="25" t="s">
        <v>19</v>
      </c>
      <c r="AM1168" s="25">
        <v>5</v>
      </c>
      <c r="AN1168" s="25">
        <v>176</v>
      </c>
      <c r="AO1168" s="25">
        <v>67</v>
      </c>
      <c r="AP1168" s="25">
        <v>89</v>
      </c>
      <c r="AQ1168" s="25">
        <v>0.25</v>
      </c>
      <c r="AR1168" s="94">
        <v>1.049E-3</v>
      </c>
      <c r="AS1168" s="157" t="s">
        <v>22</v>
      </c>
      <c r="AT1168" s="93" t="s">
        <v>22</v>
      </c>
      <c r="AU1168" s="92" t="s">
        <v>22</v>
      </c>
      <c r="AV1168" s="91" t="s">
        <v>48</v>
      </c>
      <c r="AW1168" s="92" t="s">
        <v>48</v>
      </c>
      <c r="AX1168" s="92" t="s">
        <v>48</v>
      </c>
      <c r="AY1168" s="91" t="s">
        <v>152</v>
      </c>
      <c r="AZ1168" s="23"/>
      <c r="BA1168" s="25">
        <v>0</v>
      </c>
      <c r="BB1168" t="s">
        <v>48</v>
      </c>
      <c r="BC1168" t="e">
        <v>#N/A</v>
      </c>
      <c r="BD1168" t="e">
        <f>IF(Z1168=BC1168,"OK")</f>
        <v>#N/A</v>
      </c>
      <c r="BE1168">
        <v>0.05</v>
      </c>
      <c r="BF1168">
        <v>2.2100000000000001E-4</v>
      </c>
      <c r="BG1168">
        <v>176</v>
      </c>
      <c r="BH1168">
        <v>67</v>
      </c>
      <c r="BI1168">
        <v>89</v>
      </c>
      <c r="BJ1168">
        <v>0.25</v>
      </c>
      <c r="BK1168">
        <v>1.049E-3</v>
      </c>
      <c r="BN1168" s="183"/>
    </row>
    <row r="1169" spans="1:66" ht="25.5" x14ac:dyDescent="0.25">
      <c r="A1169" s="1"/>
      <c r="B1169" s="94">
        <v>1163</v>
      </c>
      <c r="C1169" s="43">
        <v>1022739</v>
      </c>
      <c r="D1169" s="37" t="s">
        <v>22</v>
      </c>
      <c r="E1169" s="113" t="s">
        <v>5362</v>
      </c>
      <c r="F1169" s="151" t="s">
        <v>28</v>
      </c>
      <c r="G1169" s="41"/>
      <c r="H1169" s="46" t="str">
        <f>IFERROR(IFERROR(IF(SEARCH("Usystems",$E1169)&gt;0,"Usystems"),IF(SEARCH("RIIFO",$E1169)&gt;0,"RIIFO","Uponor")),"Uponor")</f>
        <v>Uponor</v>
      </c>
      <c r="I1169" s="25" t="str">
        <f>IFERROR(MID($D1169,1,7)+0,"")</f>
        <v/>
      </c>
      <c r="J1169" s="25" t="str">
        <f>IFERROR(MID($D1169,10,7)+0,"")</f>
        <v/>
      </c>
      <c r="K1169" s="25" t="str">
        <f>IFERROR(MID($D1169,19,7)+0,"")</f>
        <v/>
      </c>
      <c r="L1169" s="25" t="str">
        <f>IFERROR(MID($D1169,28,7)+0,"")</f>
        <v/>
      </c>
      <c r="M1169" s="25" t="e">
        <f>IF(IFERROR(MID($Q1169,1,7)+0,"")&lt;1130000,IF(INDEX(C:C,MATCH(LEFT(Q1169,7)+0,I:I,0))&lt;1130000,"",INDEX(C:C,MATCH(LEFT(Q1169,7)+0,I:I,0))),IFERROR(MID($Q1169,1,7)+0,""))</f>
        <v>#N/A</v>
      </c>
      <c r="N1169" s="25" t="str">
        <f>IF(IFERROR(MID($Q1169,10,7)+0,"")&lt;1130000,"",IFERROR(MID($Q1169,10,7)+0,""))</f>
        <v/>
      </c>
      <c r="O1169" s="25" t="str">
        <f>IF(IFERROR(MID($Q1169,19,7)+0,"")&lt;1130000,"",IFERROR(MID($Q1169,19,7)+0,""))</f>
        <v/>
      </c>
      <c r="P1169" s="25" t="e">
        <f>IF(M1169="","",IF(N1169="",M1169,M1169&amp;", "&amp;N1169))</f>
        <v>#N/A</v>
      </c>
      <c r="Q1169" s="25">
        <v>1039936</v>
      </c>
      <c r="R1169" s="25"/>
      <c r="S1169" s="35" t="s">
        <v>34</v>
      </c>
      <c r="T1169" s="25" t="s">
        <v>36</v>
      </c>
      <c r="U1169" s="185">
        <v>1585</v>
      </c>
      <c r="V1169" s="188">
        <v>1585</v>
      </c>
      <c r="W1169" s="189">
        <v>1585</v>
      </c>
      <c r="X1169" s="31">
        <v>1585</v>
      </c>
      <c r="Y1169" s="90">
        <f>IFERROR(ROUND(X1169/W1169-1,2),"")</f>
        <v>0</v>
      </c>
      <c r="Z1169" s="31">
        <f>IF(OR(S1169="VLD MLC components",S1169="VLD MLC pipes",S1169="VLD PEX components",S1169="VLD PEX pipes",S1169="VLD PHC components",S1169="VLD PHC pipes",S1169="Controls VLD"),"По запросу",X1169)</f>
        <v>1585</v>
      </c>
      <c r="AA1169" s="63">
        <f>ROUND(X1169/1.2,3)</f>
        <v>1320.8330000000001</v>
      </c>
      <c r="AB1169" s="23">
        <v>1320.8330000000001</v>
      </c>
      <c r="AC1169" s="190">
        <f>IFERROR(ROUND(AA1169/AB1169-1,2),"")</f>
        <v>0</v>
      </c>
      <c r="AD1169" s="25">
        <v>6.7000000000000004E-2</v>
      </c>
      <c r="AE1169" s="25">
        <v>2.2100000000000001E-4</v>
      </c>
      <c r="AF1169" s="25">
        <v>0</v>
      </c>
      <c r="AG1169" s="25" t="s">
        <v>22</v>
      </c>
      <c r="AH1169" s="25">
        <v>0</v>
      </c>
      <c r="AI1169" s="25">
        <v>0</v>
      </c>
      <c r="AJ1169" s="25" t="s">
        <v>19</v>
      </c>
      <c r="AK1169" s="42" t="s">
        <v>19</v>
      </c>
      <c r="AL1169" s="25" t="s">
        <v>19</v>
      </c>
      <c r="AM1169" s="25">
        <v>5</v>
      </c>
      <c r="AN1169" s="25">
        <v>176</v>
      </c>
      <c r="AO1169" s="25">
        <v>67</v>
      </c>
      <c r="AP1169" s="25">
        <v>89</v>
      </c>
      <c r="AQ1169" s="25">
        <v>0.33500000000000002</v>
      </c>
      <c r="AR1169" s="94">
        <v>1.049E-3</v>
      </c>
      <c r="AS1169" s="157" t="s">
        <v>22</v>
      </c>
      <c r="AT1169" s="93" t="s">
        <v>22</v>
      </c>
      <c r="AU1169" s="92" t="s">
        <v>22</v>
      </c>
      <c r="AV1169" s="91" t="s">
        <v>48</v>
      </c>
      <c r="AW1169" s="92" t="s">
        <v>48</v>
      </c>
      <c r="AX1169" s="92" t="s">
        <v>48</v>
      </c>
      <c r="AY1169" s="91" t="s">
        <v>152</v>
      </c>
      <c r="AZ1169" s="23"/>
      <c r="BA1169" s="25">
        <v>0</v>
      </c>
      <c r="BB1169" t="s">
        <v>48</v>
      </c>
      <c r="BC1169" t="e">
        <v>#N/A</v>
      </c>
      <c r="BD1169" t="e">
        <f>IF(Z1169=BC1169,"OK")</f>
        <v>#N/A</v>
      </c>
      <c r="BE1169">
        <v>6.7000000000000004E-2</v>
      </c>
      <c r="BF1169">
        <v>2.2100000000000001E-4</v>
      </c>
      <c r="BG1169">
        <v>176</v>
      </c>
      <c r="BH1169">
        <v>67</v>
      </c>
      <c r="BI1169">
        <v>89</v>
      </c>
      <c r="BJ1169">
        <v>0.33500000000000002</v>
      </c>
      <c r="BK1169">
        <v>1.049E-3</v>
      </c>
      <c r="BN1169" s="183"/>
    </row>
    <row r="1170" spans="1:66" ht="25.5" x14ac:dyDescent="0.25">
      <c r="A1170" s="1"/>
      <c r="B1170" s="94">
        <v>1164</v>
      </c>
      <c r="C1170" s="43">
        <v>1022740</v>
      </c>
      <c r="D1170" s="37" t="s">
        <v>22</v>
      </c>
      <c r="E1170" s="36" t="s">
        <v>5361</v>
      </c>
      <c r="F1170" s="151" t="s">
        <v>28</v>
      </c>
      <c r="G1170" s="41"/>
      <c r="H1170" s="46" t="str">
        <f>IFERROR(IFERROR(IF(SEARCH("Usystems",$E1170)&gt;0,"Usystems"),IF(SEARCH("RIIFO",$E1170)&gt;0,"RIIFO","Uponor")),"Uponor")</f>
        <v>Uponor</v>
      </c>
      <c r="I1170" s="25" t="str">
        <f>IFERROR(MID($D1170,1,7)+0,"")</f>
        <v/>
      </c>
      <c r="J1170" s="25" t="str">
        <f>IFERROR(MID($D1170,10,7)+0,"")</f>
        <v/>
      </c>
      <c r="K1170" s="25" t="str">
        <f>IFERROR(MID($D1170,19,7)+0,"")</f>
        <v/>
      </c>
      <c r="L1170" s="25" t="str">
        <f>IFERROR(MID($D1170,28,7)+0,"")</f>
        <v/>
      </c>
      <c r="M1170" s="25" t="e">
        <f>IF(IFERROR(MID($Q1170,1,7)+0,"")&lt;1130000,IF(INDEX(C:C,MATCH(LEFT(Q1170,7)+0,I:I,0))&lt;1130000,"",INDEX(C:C,MATCH(LEFT(Q1170,7)+0,I:I,0))),IFERROR(MID($Q1170,1,7)+0,""))</f>
        <v>#N/A</v>
      </c>
      <c r="N1170" s="25" t="str">
        <f>IF(IFERROR(MID($Q1170,10,7)+0,"")&lt;1130000,"",IFERROR(MID($Q1170,10,7)+0,""))</f>
        <v/>
      </c>
      <c r="O1170" s="25" t="str">
        <f>IF(IFERROR(MID($Q1170,19,7)+0,"")&lt;1130000,"",IFERROR(MID($Q1170,19,7)+0,""))</f>
        <v/>
      </c>
      <c r="P1170" s="25" t="e">
        <f>IF(M1170="","",IF(N1170="",M1170,M1170&amp;", "&amp;N1170))</f>
        <v>#N/A</v>
      </c>
      <c r="Q1170" s="25">
        <v>1039937</v>
      </c>
      <c r="R1170" s="25"/>
      <c r="S1170" s="35" t="s">
        <v>34</v>
      </c>
      <c r="T1170" s="25" t="s">
        <v>36</v>
      </c>
      <c r="U1170" s="185">
        <v>642</v>
      </c>
      <c r="V1170" s="188">
        <v>642</v>
      </c>
      <c r="W1170" s="189">
        <v>642</v>
      </c>
      <c r="X1170" s="31">
        <v>642</v>
      </c>
      <c r="Y1170" s="90">
        <f>IFERROR(ROUND(X1170/W1170-1,2),"")</f>
        <v>0</v>
      </c>
      <c r="Z1170" s="31">
        <f>IF(OR(S1170="VLD MLC components",S1170="VLD MLC pipes",S1170="VLD PEX components",S1170="VLD PEX pipes",S1170="VLD PHC components",S1170="VLD PHC pipes",S1170="Controls VLD"),"По запросу",X1170)</f>
        <v>642</v>
      </c>
      <c r="AA1170" s="63">
        <f>ROUND(X1170/1.2,3)</f>
        <v>535</v>
      </c>
      <c r="AB1170" s="23">
        <v>535</v>
      </c>
      <c r="AC1170" s="190">
        <f>IFERROR(ROUND(AA1170/AB1170-1,2),"")</f>
        <v>0</v>
      </c>
      <c r="AD1170" s="25">
        <v>0.02</v>
      </c>
      <c r="AE1170" s="25">
        <v>5.3999999999999998E-5</v>
      </c>
      <c r="AF1170" s="25">
        <v>0</v>
      </c>
      <c r="AG1170" s="25" t="s">
        <v>22</v>
      </c>
      <c r="AH1170" s="25">
        <v>0</v>
      </c>
      <c r="AI1170" s="25">
        <v>0</v>
      </c>
      <c r="AJ1170" s="25" t="s">
        <v>19</v>
      </c>
      <c r="AK1170" s="42" t="s">
        <v>19</v>
      </c>
      <c r="AL1170" s="25" t="s">
        <v>19</v>
      </c>
      <c r="AM1170" s="25">
        <v>10</v>
      </c>
      <c r="AN1170" s="25">
        <v>87</v>
      </c>
      <c r="AO1170" s="25">
        <v>67</v>
      </c>
      <c r="AP1170" s="25">
        <v>89</v>
      </c>
      <c r="AQ1170" s="25">
        <v>0.2</v>
      </c>
      <c r="AR1170" s="94">
        <v>5.1900000000000004E-4</v>
      </c>
      <c r="AS1170" s="157" t="s">
        <v>22</v>
      </c>
      <c r="AT1170" s="93" t="s">
        <v>22</v>
      </c>
      <c r="AU1170" s="92" t="s">
        <v>22</v>
      </c>
      <c r="AV1170" s="91" t="s">
        <v>48</v>
      </c>
      <c r="AW1170" s="92" t="s">
        <v>48</v>
      </c>
      <c r="AX1170" s="92" t="s">
        <v>48</v>
      </c>
      <c r="AY1170" s="91" t="s">
        <v>152</v>
      </c>
      <c r="AZ1170" s="23"/>
      <c r="BA1170" s="25">
        <v>0</v>
      </c>
      <c r="BB1170" t="s">
        <v>48</v>
      </c>
      <c r="BC1170" t="e">
        <v>#N/A</v>
      </c>
      <c r="BD1170" t="e">
        <f>IF(Z1170=BC1170,"OK")</f>
        <v>#N/A</v>
      </c>
      <c r="BE1170">
        <v>0.02</v>
      </c>
      <c r="BF1170">
        <v>5.3999999999999998E-5</v>
      </c>
      <c r="BG1170">
        <v>87</v>
      </c>
      <c r="BH1170">
        <v>67</v>
      </c>
      <c r="BI1170">
        <v>89</v>
      </c>
      <c r="BJ1170">
        <v>0.2</v>
      </c>
      <c r="BK1170">
        <v>5.1900000000000004E-4</v>
      </c>
      <c r="BN1170" s="183"/>
    </row>
    <row r="1171" spans="1:66" ht="25.5" x14ac:dyDescent="0.25">
      <c r="A1171" s="1"/>
      <c r="B1171" s="94">
        <v>1165</v>
      </c>
      <c r="C1171" s="43">
        <v>1022741</v>
      </c>
      <c r="D1171" s="37" t="s">
        <v>22</v>
      </c>
      <c r="E1171" s="36" t="s">
        <v>5360</v>
      </c>
      <c r="F1171" s="151" t="s">
        <v>28</v>
      </c>
      <c r="G1171" s="41"/>
      <c r="H1171" s="46" t="str">
        <f>IFERROR(IFERROR(IF(SEARCH("Usystems",$E1171)&gt;0,"Usystems"),IF(SEARCH("RIIFO",$E1171)&gt;0,"RIIFO","Uponor")),"Uponor")</f>
        <v>Uponor</v>
      </c>
      <c r="I1171" s="25" t="str">
        <f>IFERROR(MID($D1171,1,7)+0,"")</f>
        <v/>
      </c>
      <c r="J1171" s="25" t="str">
        <f>IFERROR(MID($D1171,10,7)+0,"")</f>
        <v/>
      </c>
      <c r="K1171" s="25" t="str">
        <f>IFERROR(MID($D1171,19,7)+0,"")</f>
        <v/>
      </c>
      <c r="L1171" s="25" t="str">
        <f>IFERROR(MID($D1171,28,7)+0,"")</f>
        <v/>
      </c>
      <c r="M1171" s="25" t="e">
        <f>IF(IFERROR(MID($Q1171,1,7)+0,"")&lt;1130000,IF(INDEX(C:C,MATCH(LEFT(Q1171,7)+0,I:I,0))&lt;1130000,"",INDEX(C:C,MATCH(LEFT(Q1171,7)+0,I:I,0))),IFERROR(MID($Q1171,1,7)+0,""))</f>
        <v>#N/A</v>
      </c>
      <c r="N1171" s="25" t="str">
        <f>IF(IFERROR(MID($Q1171,10,7)+0,"")&lt;1130000,"",IFERROR(MID($Q1171,10,7)+0,""))</f>
        <v/>
      </c>
      <c r="O1171" s="25" t="str">
        <f>IF(IFERROR(MID($Q1171,19,7)+0,"")&lt;1130000,"",IFERROR(MID($Q1171,19,7)+0,""))</f>
        <v/>
      </c>
      <c r="P1171" s="25" t="e">
        <f>IF(M1171="","",IF(N1171="",M1171,M1171&amp;", "&amp;N1171))</f>
        <v>#N/A</v>
      </c>
      <c r="Q1171" s="25">
        <v>1039938</v>
      </c>
      <c r="R1171" s="25"/>
      <c r="S1171" s="35" t="s">
        <v>34</v>
      </c>
      <c r="T1171" s="25" t="s">
        <v>36</v>
      </c>
      <c r="U1171" s="185">
        <v>1034</v>
      </c>
      <c r="V1171" s="188">
        <v>1034</v>
      </c>
      <c r="W1171" s="189">
        <v>1034</v>
      </c>
      <c r="X1171" s="31">
        <v>1034</v>
      </c>
      <c r="Y1171" s="90">
        <f>IFERROR(ROUND(X1171/W1171-1,2),"")</f>
        <v>0</v>
      </c>
      <c r="Z1171" s="31">
        <f>IF(OR(S1171="VLD MLC components",S1171="VLD MLC pipes",S1171="VLD PEX components",S1171="VLD PEX pipes",S1171="VLD PHC components",S1171="VLD PHC pipes",S1171="Controls VLD"),"По запросу",X1171)</f>
        <v>1034</v>
      </c>
      <c r="AA1171" s="63">
        <f>ROUND(X1171/1.2,3)</f>
        <v>861.66700000000003</v>
      </c>
      <c r="AB1171" s="23">
        <v>861.66700000000003</v>
      </c>
      <c r="AC1171" s="190">
        <f>IFERROR(ROUND(AA1171/AB1171-1,2),"")</f>
        <v>0</v>
      </c>
      <c r="AD1171" s="25">
        <v>0.04</v>
      </c>
      <c r="AE1171" s="25">
        <v>1.08E-4</v>
      </c>
      <c r="AF1171" s="25">
        <v>0</v>
      </c>
      <c r="AG1171" s="25" t="s">
        <v>22</v>
      </c>
      <c r="AH1171" s="25">
        <v>0</v>
      </c>
      <c r="AI1171" s="25">
        <v>0</v>
      </c>
      <c r="AJ1171" s="25" t="s">
        <v>19</v>
      </c>
      <c r="AK1171" s="42" t="s">
        <v>19</v>
      </c>
      <c r="AL1171" s="25" t="s">
        <v>19</v>
      </c>
      <c r="AM1171" s="25">
        <v>5</v>
      </c>
      <c r="AN1171" s="25">
        <v>87</v>
      </c>
      <c r="AO1171" s="25">
        <v>67</v>
      </c>
      <c r="AP1171" s="25">
        <v>89</v>
      </c>
      <c r="AQ1171" s="25">
        <v>0.2</v>
      </c>
      <c r="AR1171" s="94">
        <v>5.1900000000000004E-4</v>
      </c>
      <c r="AS1171" s="157" t="s">
        <v>22</v>
      </c>
      <c r="AT1171" s="93" t="s">
        <v>22</v>
      </c>
      <c r="AU1171" s="92" t="s">
        <v>22</v>
      </c>
      <c r="AV1171" s="91" t="s">
        <v>48</v>
      </c>
      <c r="AW1171" s="92" t="s">
        <v>48</v>
      </c>
      <c r="AX1171" s="92" t="s">
        <v>48</v>
      </c>
      <c r="AY1171" s="91" t="s">
        <v>152</v>
      </c>
      <c r="AZ1171" s="23"/>
      <c r="BA1171" s="25">
        <v>0</v>
      </c>
      <c r="BB1171" t="s">
        <v>48</v>
      </c>
      <c r="BC1171" t="e">
        <v>#N/A</v>
      </c>
      <c r="BD1171" t="e">
        <f>IF(Z1171=BC1171,"OK")</f>
        <v>#N/A</v>
      </c>
      <c r="BE1171">
        <v>0.04</v>
      </c>
      <c r="BF1171">
        <v>1.08E-4</v>
      </c>
      <c r="BG1171">
        <v>87</v>
      </c>
      <c r="BH1171">
        <v>67</v>
      </c>
      <c r="BI1171">
        <v>89</v>
      </c>
      <c r="BJ1171">
        <v>0.2</v>
      </c>
      <c r="BK1171">
        <v>5.1900000000000004E-4</v>
      </c>
      <c r="BN1171" s="183"/>
    </row>
    <row r="1172" spans="1:66" ht="25.5" x14ac:dyDescent="0.25">
      <c r="A1172" s="1"/>
      <c r="B1172" s="94">
        <v>1166</v>
      </c>
      <c r="C1172" s="43">
        <v>1022742</v>
      </c>
      <c r="D1172" s="37" t="s">
        <v>22</v>
      </c>
      <c r="E1172" s="113" t="s">
        <v>5359</v>
      </c>
      <c r="F1172" s="151" t="s">
        <v>28</v>
      </c>
      <c r="G1172" s="41"/>
      <c r="H1172" s="46" t="str">
        <f>IFERROR(IFERROR(IF(SEARCH("Usystems",$E1172)&gt;0,"Usystems"),IF(SEARCH("RIIFO",$E1172)&gt;0,"RIIFO","Uponor")),"Uponor")</f>
        <v>Uponor</v>
      </c>
      <c r="I1172" s="25" t="str">
        <f>IFERROR(MID($D1172,1,7)+0,"")</f>
        <v/>
      </c>
      <c r="J1172" s="25" t="str">
        <f>IFERROR(MID($D1172,10,7)+0,"")</f>
        <v/>
      </c>
      <c r="K1172" s="25" t="str">
        <f>IFERROR(MID($D1172,19,7)+0,"")</f>
        <v/>
      </c>
      <c r="L1172" s="25" t="str">
        <f>IFERROR(MID($D1172,28,7)+0,"")</f>
        <v/>
      </c>
      <c r="M1172" s="25" t="e">
        <f>IF(IFERROR(MID($Q1172,1,7)+0,"")&lt;1130000,IF(INDEX(C:C,MATCH(LEFT(Q1172,7)+0,I:I,0))&lt;1130000,"",INDEX(C:C,MATCH(LEFT(Q1172,7)+0,I:I,0))),IFERROR(MID($Q1172,1,7)+0,""))</f>
        <v>#N/A</v>
      </c>
      <c r="N1172" s="25" t="str">
        <f>IF(IFERROR(MID($Q1172,10,7)+0,"")&lt;1130000,"",IFERROR(MID($Q1172,10,7)+0,""))</f>
        <v/>
      </c>
      <c r="O1172" s="25" t="str">
        <f>IF(IFERROR(MID($Q1172,19,7)+0,"")&lt;1130000,"",IFERROR(MID($Q1172,19,7)+0,""))</f>
        <v/>
      </c>
      <c r="P1172" s="25" t="e">
        <f>IF(M1172="","",IF(N1172="",M1172,M1172&amp;", "&amp;N1172))</f>
        <v>#N/A</v>
      </c>
      <c r="Q1172" s="25">
        <v>1039939</v>
      </c>
      <c r="R1172" s="25"/>
      <c r="S1172" s="35" t="s">
        <v>34</v>
      </c>
      <c r="T1172" s="25" t="s">
        <v>36</v>
      </c>
      <c r="U1172" s="185">
        <v>1034</v>
      </c>
      <c r="V1172" s="188">
        <v>1034</v>
      </c>
      <c r="W1172" s="189">
        <v>1034</v>
      </c>
      <c r="X1172" s="31">
        <v>1034</v>
      </c>
      <c r="Y1172" s="90">
        <f>IFERROR(ROUND(X1172/W1172-1,2),"")</f>
        <v>0</v>
      </c>
      <c r="Z1172" s="31">
        <f>IF(OR(S1172="VLD MLC components",S1172="VLD MLC pipes",S1172="VLD PEX components",S1172="VLD PEX pipes",S1172="VLD PHC components",S1172="VLD PHC pipes",S1172="Controls VLD"),"По запросу",X1172)</f>
        <v>1034</v>
      </c>
      <c r="AA1172" s="63">
        <f>ROUND(X1172/1.2,3)</f>
        <v>861.66700000000003</v>
      </c>
      <c r="AB1172" s="23">
        <v>861.66700000000003</v>
      </c>
      <c r="AC1172" s="190">
        <f>IFERROR(ROUND(AA1172/AB1172-1,2),"")</f>
        <v>0</v>
      </c>
      <c r="AD1172" s="25">
        <v>0.04</v>
      </c>
      <c r="AE1172" s="25">
        <v>1.08E-4</v>
      </c>
      <c r="AF1172" s="25">
        <v>0</v>
      </c>
      <c r="AG1172" s="25" t="s">
        <v>22</v>
      </c>
      <c r="AH1172" s="25">
        <v>0</v>
      </c>
      <c r="AI1172" s="25">
        <v>0</v>
      </c>
      <c r="AJ1172" s="25" t="s">
        <v>19</v>
      </c>
      <c r="AK1172" s="42" t="s">
        <v>19</v>
      </c>
      <c r="AL1172" s="25" t="s">
        <v>19</v>
      </c>
      <c r="AM1172" s="25">
        <v>5</v>
      </c>
      <c r="AN1172" s="25">
        <v>87</v>
      </c>
      <c r="AO1172" s="25">
        <v>67</v>
      </c>
      <c r="AP1172" s="25">
        <v>89</v>
      </c>
      <c r="AQ1172" s="25">
        <v>0.2</v>
      </c>
      <c r="AR1172" s="94">
        <v>5.1900000000000004E-4</v>
      </c>
      <c r="AS1172" s="157" t="s">
        <v>22</v>
      </c>
      <c r="AT1172" s="93" t="s">
        <v>22</v>
      </c>
      <c r="AU1172" s="92" t="s">
        <v>22</v>
      </c>
      <c r="AV1172" s="91" t="s">
        <v>48</v>
      </c>
      <c r="AW1172" s="92" t="s">
        <v>48</v>
      </c>
      <c r="AX1172" s="92" t="s">
        <v>48</v>
      </c>
      <c r="AY1172" s="91" t="s">
        <v>152</v>
      </c>
      <c r="AZ1172" s="23"/>
      <c r="BA1172" s="25">
        <v>0</v>
      </c>
      <c r="BB1172" t="s">
        <v>48</v>
      </c>
      <c r="BC1172" t="e">
        <v>#N/A</v>
      </c>
      <c r="BD1172" t="e">
        <f>IF(Z1172=BC1172,"OK")</f>
        <v>#N/A</v>
      </c>
      <c r="BE1172">
        <v>0.04</v>
      </c>
      <c r="BF1172">
        <v>1.08E-4</v>
      </c>
      <c r="BG1172">
        <v>87</v>
      </c>
      <c r="BH1172">
        <v>67</v>
      </c>
      <c r="BI1172">
        <v>89</v>
      </c>
      <c r="BJ1172">
        <v>0.2</v>
      </c>
      <c r="BK1172">
        <v>5.1900000000000004E-4</v>
      </c>
      <c r="BN1172" s="183"/>
    </row>
    <row r="1173" spans="1:66" ht="25.5" x14ac:dyDescent="0.25">
      <c r="A1173" s="1"/>
      <c r="B1173" s="94">
        <v>1167</v>
      </c>
      <c r="C1173" s="43">
        <v>1022743</v>
      </c>
      <c r="D1173" s="37" t="s">
        <v>22</v>
      </c>
      <c r="E1173" s="113" t="s">
        <v>5358</v>
      </c>
      <c r="F1173" s="151" t="s">
        <v>28</v>
      </c>
      <c r="G1173" s="41"/>
      <c r="H1173" s="46" t="str">
        <f>IFERROR(IFERROR(IF(SEARCH("Usystems",$E1173)&gt;0,"Usystems"),IF(SEARCH("RIIFO",$E1173)&gt;0,"RIIFO","Uponor")),"Uponor")</f>
        <v>Uponor</v>
      </c>
      <c r="I1173" s="25" t="str">
        <f>IFERROR(MID($D1173,1,7)+0,"")</f>
        <v/>
      </c>
      <c r="J1173" s="25" t="str">
        <f>IFERROR(MID($D1173,10,7)+0,"")</f>
        <v/>
      </c>
      <c r="K1173" s="25" t="str">
        <f>IFERROR(MID($D1173,19,7)+0,"")</f>
        <v/>
      </c>
      <c r="L1173" s="25" t="str">
        <f>IFERROR(MID($D1173,28,7)+0,"")</f>
        <v/>
      </c>
      <c r="M1173" s="25" t="e">
        <f>IF(IFERROR(MID($Q1173,1,7)+0,"")&lt;1130000,IF(INDEX(C:C,MATCH(LEFT(Q1173,7)+0,I:I,0))&lt;1130000,"",INDEX(C:C,MATCH(LEFT(Q1173,7)+0,I:I,0))),IFERROR(MID($Q1173,1,7)+0,""))</f>
        <v>#N/A</v>
      </c>
      <c r="N1173" s="25" t="str">
        <f>IF(IFERROR(MID($Q1173,10,7)+0,"")&lt;1130000,"",IFERROR(MID($Q1173,10,7)+0,""))</f>
        <v/>
      </c>
      <c r="O1173" s="25" t="str">
        <f>IF(IFERROR(MID($Q1173,19,7)+0,"")&lt;1130000,"",IFERROR(MID($Q1173,19,7)+0,""))</f>
        <v/>
      </c>
      <c r="P1173" s="25" t="e">
        <f>IF(M1173="","",IF(N1173="",M1173,M1173&amp;", "&amp;N1173))</f>
        <v>#N/A</v>
      </c>
      <c r="Q1173" s="25">
        <v>1039940</v>
      </c>
      <c r="R1173" s="25"/>
      <c r="S1173" s="35" t="s">
        <v>34</v>
      </c>
      <c r="T1173" s="25" t="s">
        <v>36</v>
      </c>
      <c r="U1173" s="185">
        <v>1585</v>
      </c>
      <c r="V1173" s="188">
        <v>1585</v>
      </c>
      <c r="W1173" s="189">
        <v>1585</v>
      </c>
      <c r="X1173" s="31">
        <v>1585</v>
      </c>
      <c r="Y1173" s="90">
        <f>IFERROR(ROUND(X1173/W1173-1,2),"")</f>
        <v>0</v>
      </c>
      <c r="Z1173" s="31">
        <f>IF(OR(S1173="VLD MLC components",S1173="VLD MLC pipes",S1173="VLD PEX components",S1173="VLD PEX pipes",S1173="VLD PHC components",S1173="VLD PHC pipes",S1173="Controls VLD"),"По запросу",X1173)</f>
        <v>1585</v>
      </c>
      <c r="AA1173" s="63">
        <f>ROUND(X1173/1.2,3)</f>
        <v>1320.8330000000001</v>
      </c>
      <c r="AB1173" s="23">
        <v>1320.8330000000001</v>
      </c>
      <c r="AC1173" s="190">
        <f>IFERROR(ROUND(AA1173/AB1173-1,2),"")</f>
        <v>0</v>
      </c>
      <c r="AD1173" s="25">
        <v>6.2E-2</v>
      </c>
      <c r="AE1173" s="25">
        <v>2.2100000000000001E-4</v>
      </c>
      <c r="AF1173" s="25">
        <v>0</v>
      </c>
      <c r="AG1173" s="25" t="s">
        <v>22</v>
      </c>
      <c r="AH1173" s="25">
        <v>0</v>
      </c>
      <c r="AI1173" s="25">
        <v>0</v>
      </c>
      <c r="AJ1173" s="25" t="s">
        <v>19</v>
      </c>
      <c r="AK1173" s="42" t="s">
        <v>19</v>
      </c>
      <c r="AL1173" s="25" t="s">
        <v>19</v>
      </c>
      <c r="AM1173" s="25">
        <v>5</v>
      </c>
      <c r="AN1173" s="25">
        <v>176</v>
      </c>
      <c r="AO1173" s="25">
        <v>67</v>
      </c>
      <c r="AP1173" s="25">
        <v>89</v>
      </c>
      <c r="AQ1173" s="25">
        <v>0.31</v>
      </c>
      <c r="AR1173" s="94">
        <v>1.049E-3</v>
      </c>
      <c r="AS1173" s="157" t="s">
        <v>22</v>
      </c>
      <c r="AT1173" s="93" t="s">
        <v>22</v>
      </c>
      <c r="AU1173" s="92" t="s">
        <v>22</v>
      </c>
      <c r="AV1173" s="91" t="s">
        <v>48</v>
      </c>
      <c r="AW1173" s="92" t="s">
        <v>48</v>
      </c>
      <c r="AX1173" s="92" t="s">
        <v>48</v>
      </c>
      <c r="AY1173" s="91" t="s">
        <v>152</v>
      </c>
      <c r="AZ1173" s="23"/>
      <c r="BA1173" s="25">
        <v>0</v>
      </c>
      <c r="BB1173" t="s">
        <v>48</v>
      </c>
      <c r="BC1173" t="e">
        <v>#N/A</v>
      </c>
      <c r="BD1173" t="e">
        <f>IF(Z1173=BC1173,"OK")</f>
        <v>#N/A</v>
      </c>
      <c r="BE1173">
        <v>6.2E-2</v>
      </c>
      <c r="BF1173">
        <v>2.2100000000000001E-4</v>
      </c>
      <c r="BG1173">
        <v>176</v>
      </c>
      <c r="BH1173">
        <v>67</v>
      </c>
      <c r="BI1173">
        <v>89</v>
      </c>
      <c r="BJ1173">
        <v>0.31</v>
      </c>
      <c r="BK1173">
        <v>1.049E-3</v>
      </c>
      <c r="BN1173" s="183"/>
    </row>
    <row r="1174" spans="1:66" ht="25.5" x14ac:dyDescent="0.25">
      <c r="A1174" s="1"/>
      <c r="B1174" s="94">
        <v>1168</v>
      </c>
      <c r="C1174" s="43">
        <v>1046403</v>
      </c>
      <c r="D1174" s="37" t="s">
        <v>22</v>
      </c>
      <c r="E1174" s="36" t="s">
        <v>5357</v>
      </c>
      <c r="F1174" s="151" t="s">
        <v>28</v>
      </c>
      <c r="G1174" s="41"/>
      <c r="H1174" s="46" t="str">
        <f>IFERROR(IFERROR(IF(SEARCH("Usystems",$E1174)&gt;0,"Usystems"),IF(SEARCH("RIIFO",$E1174)&gt;0,"RIIFO","Uponor")),"Uponor")</f>
        <v>Uponor</v>
      </c>
      <c r="I1174" s="25" t="str">
        <f>IFERROR(MID($D1174,1,7)+0,"")</f>
        <v/>
      </c>
      <c r="J1174" s="25" t="str">
        <f>IFERROR(MID($D1174,10,7)+0,"")</f>
        <v/>
      </c>
      <c r="K1174" s="25" t="str">
        <f>IFERROR(MID($D1174,19,7)+0,"")</f>
        <v/>
      </c>
      <c r="L1174" s="25" t="str">
        <f>IFERROR(MID($D1174,28,7)+0,"")</f>
        <v/>
      </c>
      <c r="M1174" s="25" t="e">
        <f>IF(IFERROR(MID($Q1174,1,7)+0,"")&lt;1130000,IF(INDEX(C:C,MATCH(LEFT(Q1174,7)+0,I:I,0))&lt;1130000,"",INDEX(C:C,MATCH(LEFT(Q1174,7)+0,I:I,0))),IFERROR(MID($Q1174,1,7)+0,""))</f>
        <v>#N/A</v>
      </c>
      <c r="N1174" s="25" t="str">
        <f>IF(IFERROR(MID($Q1174,10,7)+0,"")&lt;1130000,"",IFERROR(MID($Q1174,10,7)+0,""))</f>
        <v/>
      </c>
      <c r="O1174" s="25" t="str">
        <f>IF(IFERROR(MID($Q1174,19,7)+0,"")&lt;1130000,"",IFERROR(MID($Q1174,19,7)+0,""))</f>
        <v/>
      </c>
      <c r="P1174" s="25" t="e">
        <f>IF(M1174="","",IF(N1174="",M1174,M1174&amp;", "&amp;N1174))</f>
        <v>#N/A</v>
      </c>
      <c r="Q1174" s="25">
        <v>1039941</v>
      </c>
      <c r="R1174" s="25"/>
      <c r="S1174" s="35" t="s">
        <v>34</v>
      </c>
      <c r="T1174" s="25" t="s">
        <v>36</v>
      </c>
      <c r="U1174" s="185">
        <v>2511</v>
      </c>
      <c r="V1174" s="188">
        <v>2511</v>
      </c>
      <c r="W1174" s="189">
        <v>2511</v>
      </c>
      <c r="X1174" s="31">
        <v>2511</v>
      </c>
      <c r="Y1174" s="90">
        <f>IFERROR(ROUND(X1174/W1174-1,2),"")</f>
        <v>0</v>
      </c>
      <c r="Z1174" s="31">
        <f>IF(OR(S1174="VLD MLC components",S1174="VLD MLC pipes",S1174="VLD PEX components",S1174="VLD PEX pipes",S1174="VLD PHC components",S1174="VLD PHC pipes",S1174="Controls VLD"),"По запросу",X1174)</f>
        <v>2511</v>
      </c>
      <c r="AA1174" s="63">
        <f>ROUND(X1174/1.2,3)</f>
        <v>2092.5</v>
      </c>
      <c r="AB1174" s="23">
        <v>2092.5</v>
      </c>
      <c r="AC1174" s="190">
        <f>IFERROR(ROUND(AA1174/AB1174-1,2),"")</f>
        <v>0</v>
      </c>
      <c r="AD1174" s="25">
        <v>0.08</v>
      </c>
      <c r="AE1174" s="25">
        <v>4.1300000000000001E-4</v>
      </c>
      <c r="AF1174" s="25">
        <v>0</v>
      </c>
      <c r="AG1174" s="25" t="s">
        <v>22</v>
      </c>
      <c r="AH1174" s="25">
        <v>0</v>
      </c>
      <c r="AI1174" s="25">
        <v>0</v>
      </c>
      <c r="AJ1174" s="25" t="s">
        <v>19</v>
      </c>
      <c r="AK1174" s="42" t="s">
        <v>19</v>
      </c>
      <c r="AL1174" s="25" t="s">
        <v>19</v>
      </c>
      <c r="AM1174" s="25">
        <v>5</v>
      </c>
      <c r="AN1174" s="25">
        <v>135</v>
      </c>
      <c r="AO1174" s="25">
        <v>87</v>
      </c>
      <c r="AP1174" s="25">
        <v>89</v>
      </c>
      <c r="AQ1174" s="25">
        <v>0.4</v>
      </c>
      <c r="AR1174" s="94">
        <v>1.0449999999999999E-3</v>
      </c>
      <c r="AS1174" s="157" t="s">
        <v>22</v>
      </c>
      <c r="AT1174" s="93" t="s">
        <v>22</v>
      </c>
      <c r="AU1174" s="92" t="s">
        <v>22</v>
      </c>
      <c r="AV1174" s="91" t="s">
        <v>48</v>
      </c>
      <c r="AW1174" s="92" t="s">
        <v>48</v>
      </c>
      <c r="AX1174" s="92" t="s">
        <v>48</v>
      </c>
      <c r="AY1174" s="91" t="s">
        <v>152</v>
      </c>
      <c r="AZ1174" s="23"/>
      <c r="BA1174" s="25">
        <v>0</v>
      </c>
      <c r="BB1174" t="s">
        <v>48</v>
      </c>
      <c r="BC1174" t="e">
        <v>#N/A</v>
      </c>
      <c r="BD1174" t="e">
        <f>IF(Z1174=BC1174,"OK")</f>
        <v>#N/A</v>
      </c>
      <c r="BE1174">
        <v>0.08</v>
      </c>
      <c r="BF1174">
        <v>4.1300000000000001E-4</v>
      </c>
      <c r="BG1174">
        <v>135</v>
      </c>
      <c r="BH1174">
        <v>87</v>
      </c>
      <c r="BI1174">
        <v>89</v>
      </c>
      <c r="BJ1174">
        <v>0.4</v>
      </c>
      <c r="BK1174">
        <v>1.0449999999999999E-3</v>
      </c>
      <c r="BN1174" s="183"/>
    </row>
    <row r="1175" spans="1:66" ht="25.5" x14ac:dyDescent="0.25">
      <c r="A1175" s="1"/>
      <c r="B1175" s="94">
        <v>1169</v>
      </c>
      <c r="C1175" s="43">
        <v>1046404</v>
      </c>
      <c r="D1175" s="37" t="s">
        <v>22</v>
      </c>
      <c r="E1175" s="113" t="s">
        <v>5356</v>
      </c>
      <c r="F1175" s="151" t="s">
        <v>28</v>
      </c>
      <c r="G1175" s="41"/>
      <c r="H1175" s="46" t="str">
        <f>IFERROR(IFERROR(IF(SEARCH("Usystems",$E1175)&gt;0,"Usystems"),IF(SEARCH("RIIFO",$E1175)&gt;0,"RIIFO","Uponor")),"Uponor")</f>
        <v>Uponor</v>
      </c>
      <c r="I1175" s="25" t="str">
        <f>IFERROR(MID($D1175,1,7)+0,"")</f>
        <v/>
      </c>
      <c r="J1175" s="25" t="str">
        <f>IFERROR(MID($D1175,10,7)+0,"")</f>
        <v/>
      </c>
      <c r="K1175" s="25" t="str">
        <f>IFERROR(MID($D1175,19,7)+0,"")</f>
        <v/>
      </c>
      <c r="L1175" s="25" t="str">
        <f>IFERROR(MID($D1175,28,7)+0,"")</f>
        <v/>
      </c>
      <c r="M1175" s="25" t="e">
        <f>IF(IFERROR(MID($Q1175,1,7)+0,"")&lt;1130000,IF(INDEX(C:C,MATCH(LEFT(Q1175,7)+0,I:I,0))&lt;1130000,"",INDEX(C:C,MATCH(LEFT(Q1175,7)+0,I:I,0))),IFERROR(MID($Q1175,1,7)+0,""))</f>
        <v>#N/A</v>
      </c>
      <c r="N1175" s="25" t="str">
        <f>IF(IFERROR(MID($Q1175,10,7)+0,"")&lt;1130000,"",IFERROR(MID($Q1175,10,7)+0,""))</f>
        <v/>
      </c>
      <c r="O1175" s="25" t="str">
        <f>IF(IFERROR(MID($Q1175,19,7)+0,"")&lt;1130000,"",IFERROR(MID($Q1175,19,7)+0,""))</f>
        <v/>
      </c>
      <c r="P1175" s="25" t="e">
        <f>IF(M1175="","",IF(N1175="",M1175,M1175&amp;", "&amp;N1175))</f>
        <v>#N/A</v>
      </c>
      <c r="Q1175" s="25">
        <v>1039942</v>
      </c>
      <c r="R1175" s="25"/>
      <c r="S1175" s="35" t="s">
        <v>34</v>
      </c>
      <c r="T1175" s="25" t="s">
        <v>36</v>
      </c>
      <c r="U1175" s="185">
        <v>2511</v>
      </c>
      <c r="V1175" s="188">
        <v>2511</v>
      </c>
      <c r="W1175" s="189">
        <v>2511</v>
      </c>
      <c r="X1175" s="31">
        <v>2511</v>
      </c>
      <c r="Y1175" s="90">
        <f>IFERROR(ROUND(X1175/W1175-1,2),"")</f>
        <v>0</v>
      </c>
      <c r="Z1175" s="31">
        <f>IF(OR(S1175="VLD MLC components",S1175="VLD MLC pipes",S1175="VLD PEX components",S1175="VLD PEX pipes",S1175="VLD PHC components",S1175="VLD PHC pipes",S1175="Controls VLD"),"По запросу",X1175)</f>
        <v>2511</v>
      </c>
      <c r="AA1175" s="63">
        <f>ROUND(X1175/1.2,3)</f>
        <v>2092.5</v>
      </c>
      <c r="AB1175" s="23">
        <v>2092.5</v>
      </c>
      <c r="AC1175" s="190">
        <f>IFERROR(ROUND(AA1175/AB1175-1,2),"")</f>
        <v>0</v>
      </c>
      <c r="AD1175" s="25">
        <v>8.8999999999999996E-2</v>
      </c>
      <c r="AE1175" s="25">
        <v>4.2499999999999998E-4</v>
      </c>
      <c r="AF1175" s="25">
        <v>0</v>
      </c>
      <c r="AG1175" s="25" t="s">
        <v>22</v>
      </c>
      <c r="AH1175" s="25">
        <v>0</v>
      </c>
      <c r="AI1175" s="25">
        <v>0</v>
      </c>
      <c r="AJ1175" s="25" t="s">
        <v>19</v>
      </c>
      <c r="AK1175" s="42" t="s">
        <v>19</v>
      </c>
      <c r="AL1175" s="25" t="s">
        <v>19</v>
      </c>
      <c r="AM1175" s="25">
        <v>5</v>
      </c>
      <c r="AN1175" s="25">
        <v>176</v>
      </c>
      <c r="AO1175" s="25">
        <v>135</v>
      </c>
      <c r="AP1175" s="25">
        <v>89</v>
      </c>
      <c r="AQ1175" s="25">
        <v>0.44500000000000001</v>
      </c>
      <c r="AR1175" s="94">
        <v>2.1150000000000001E-3</v>
      </c>
      <c r="AS1175" s="157" t="s">
        <v>22</v>
      </c>
      <c r="AT1175" s="93" t="s">
        <v>22</v>
      </c>
      <c r="AU1175" s="92" t="s">
        <v>22</v>
      </c>
      <c r="AV1175" s="91" t="s">
        <v>48</v>
      </c>
      <c r="AW1175" s="92" t="s">
        <v>48</v>
      </c>
      <c r="AX1175" s="92" t="s">
        <v>48</v>
      </c>
      <c r="AY1175" s="91" t="s">
        <v>152</v>
      </c>
      <c r="AZ1175" s="23"/>
      <c r="BA1175" s="25">
        <v>0</v>
      </c>
      <c r="BB1175" t="s">
        <v>48</v>
      </c>
      <c r="BC1175" t="e">
        <v>#N/A</v>
      </c>
      <c r="BD1175" t="e">
        <f>IF(Z1175=BC1175,"OK")</f>
        <v>#N/A</v>
      </c>
      <c r="BE1175">
        <v>8.8999999999999996E-2</v>
      </c>
      <c r="BF1175">
        <v>4.2499999999999998E-4</v>
      </c>
      <c r="BG1175">
        <v>176</v>
      </c>
      <c r="BH1175">
        <v>135</v>
      </c>
      <c r="BI1175">
        <v>89</v>
      </c>
      <c r="BJ1175">
        <v>0.44500000000000001</v>
      </c>
      <c r="BK1175">
        <v>2.1150000000000001E-3</v>
      </c>
      <c r="BN1175" s="183"/>
    </row>
    <row r="1176" spans="1:66" ht="25.5" x14ac:dyDescent="0.25">
      <c r="A1176" s="1"/>
      <c r="B1176" s="94">
        <v>1170</v>
      </c>
      <c r="C1176" s="43">
        <v>1046405</v>
      </c>
      <c r="D1176" s="37" t="s">
        <v>22</v>
      </c>
      <c r="E1176" s="113" t="s">
        <v>5355</v>
      </c>
      <c r="F1176" s="151" t="s">
        <v>28</v>
      </c>
      <c r="G1176" s="41"/>
      <c r="H1176" s="46" t="str">
        <f>IFERROR(IFERROR(IF(SEARCH("Usystems",$E1176)&gt;0,"Usystems"),IF(SEARCH("RIIFO",$E1176)&gt;0,"RIIFO","Uponor")),"Uponor")</f>
        <v>Uponor</v>
      </c>
      <c r="I1176" s="25" t="str">
        <f>IFERROR(MID($D1176,1,7)+0,"")</f>
        <v/>
      </c>
      <c r="J1176" s="25" t="str">
        <f>IFERROR(MID($D1176,10,7)+0,"")</f>
        <v/>
      </c>
      <c r="K1176" s="25" t="str">
        <f>IFERROR(MID($D1176,19,7)+0,"")</f>
        <v/>
      </c>
      <c r="L1176" s="25" t="str">
        <f>IFERROR(MID($D1176,28,7)+0,"")</f>
        <v/>
      </c>
      <c r="M1176" s="25" t="e">
        <f>IF(IFERROR(MID($Q1176,1,7)+0,"")&lt;1130000,IF(INDEX(C:C,MATCH(LEFT(Q1176,7)+0,I:I,0))&lt;1130000,"",INDEX(C:C,MATCH(LEFT(Q1176,7)+0,I:I,0))),IFERROR(MID($Q1176,1,7)+0,""))</f>
        <v>#N/A</v>
      </c>
      <c r="N1176" s="25" t="str">
        <f>IF(IFERROR(MID($Q1176,10,7)+0,"")&lt;1130000,"",IFERROR(MID($Q1176,10,7)+0,""))</f>
        <v/>
      </c>
      <c r="O1176" s="25" t="str">
        <f>IF(IFERROR(MID($Q1176,19,7)+0,"")&lt;1130000,"",IFERROR(MID($Q1176,19,7)+0,""))</f>
        <v/>
      </c>
      <c r="P1176" s="25" t="e">
        <f>IF(M1176="","",IF(N1176="",M1176,M1176&amp;", "&amp;N1176))</f>
        <v>#N/A</v>
      </c>
      <c r="Q1176" s="25">
        <v>1039943</v>
      </c>
      <c r="R1176" s="25"/>
      <c r="S1176" s="35" t="s">
        <v>5049</v>
      </c>
      <c r="T1176" s="25" t="s">
        <v>36</v>
      </c>
      <c r="U1176" s="185">
        <v>3725</v>
      </c>
      <c r="V1176" s="188">
        <v>3725</v>
      </c>
      <c r="W1176" s="189">
        <v>3725</v>
      </c>
      <c r="X1176" s="31">
        <v>3725</v>
      </c>
      <c r="Y1176" s="90">
        <f>IFERROR(ROUND(X1176/W1176-1,2),"")</f>
        <v>0</v>
      </c>
      <c r="Z1176" s="31" t="str">
        <f>IF(OR(S1176="VLD MLC components",S1176="VLD MLC pipes",S1176="VLD PEX components",S1176="VLD PEX pipes",S1176="VLD PHC components",S1176="VLD PHC pipes",S1176="Controls VLD"),"По запросу",X1176)</f>
        <v>По запросу</v>
      </c>
      <c r="AA1176" s="63">
        <f>ROUND(X1176/1.2,3)</f>
        <v>3104.1669999999999</v>
      </c>
      <c r="AB1176" s="23">
        <v>3104.1669999999999</v>
      </c>
      <c r="AC1176" s="190">
        <f>IFERROR(ROUND(AA1176/AB1176-1,2),"")</f>
        <v>0</v>
      </c>
      <c r="AD1176" s="25">
        <v>0.11</v>
      </c>
      <c r="AE1176" s="25">
        <v>3.68E-4</v>
      </c>
      <c r="AF1176" s="25">
        <v>0</v>
      </c>
      <c r="AG1176" s="25" t="s">
        <v>22</v>
      </c>
      <c r="AH1176" s="25">
        <v>0</v>
      </c>
      <c r="AI1176" s="25">
        <v>0</v>
      </c>
      <c r="AJ1176" s="25" t="s">
        <v>19</v>
      </c>
      <c r="AK1176" s="42" t="s">
        <v>19</v>
      </c>
      <c r="AL1176" s="25" t="s">
        <v>19</v>
      </c>
      <c r="AM1176" s="25">
        <v>3</v>
      </c>
      <c r="AN1176" s="25">
        <v>70</v>
      </c>
      <c r="AO1176" s="25">
        <v>175</v>
      </c>
      <c r="AP1176" s="25">
        <v>90</v>
      </c>
      <c r="AQ1176" s="25">
        <v>0.33</v>
      </c>
      <c r="AR1176" s="94">
        <v>1.103E-3</v>
      </c>
      <c r="AS1176" s="157" t="s">
        <v>22</v>
      </c>
      <c r="AT1176" s="93" t="s">
        <v>22</v>
      </c>
      <c r="AU1176" s="92" t="s">
        <v>22</v>
      </c>
      <c r="AV1176" s="91" t="s">
        <v>48</v>
      </c>
      <c r="AW1176" s="92" t="s">
        <v>48</v>
      </c>
      <c r="AX1176" s="92" t="s">
        <v>48</v>
      </c>
      <c r="AY1176" s="91" t="s">
        <v>152</v>
      </c>
      <c r="AZ1176" s="23"/>
      <c r="BA1176" s="25">
        <v>0</v>
      </c>
      <c r="BB1176" t="s">
        <v>48</v>
      </c>
      <c r="BC1176" t="e">
        <v>#N/A</v>
      </c>
      <c r="BD1176" t="e">
        <f>IF(Z1176=BC1176,"OK")</f>
        <v>#N/A</v>
      </c>
      <c r="BE1176">
        <v>0.11</v>
      </c>
      <c r="BF1176">
        <v>3.68E-4</v>
      </c>
      <c r="BG1176">
        <v>70</v>
      </c>
      <c r="BH1176">
        <v>175</v>
      </c>
      <c r="BI1176">
        <v>90</v>
      </c>
      <c r="BJ1176">
        <v>0.33</v>
      </c>
      <c r="BK1176">
        <v>1.103E-3</v>
      </c>
      <c r="BN1176" s="183"/>
    </row>
    <row r="1177" spans="1:66" ht="25.5" x14ac:dyDescent="0.25">
      <c r="A1177" s="1"/>
      <c r="B1177" s="94">
        <v>1171</v>
      </c>
      <c r="C1177" s="43">
        <v>1014525</v>
      </c>
      <c r="D1177" s="37" t="s">
        <v>22</v>
      </c>
      <c r="E1177" s="36" t="s">
        <v>5354</v>
      </c>
      <c r="F1177" s="151" t="s">
        <v>28</v>
      </c>
      <c r="G1177" s="41"/>
      <c r="H1177" s="46" t="str">
        <f>IFERROR(IFERROR(IF(SEARCH("Usystems",$E1177)&gt;0,"Usystems"),IF(SEARCH("RIIFO",$E1177)&gt;0,"RIIFO","Uponor")),"Uponor")</f>
        <v>Uponor</v>
      </c>
      <c r="I1177" s="25" t="str">
        <f>IFERROR(MID($D1177,1,7)+0,"")</f>
        <v/>
      </c>
      <c r="J1177" s="25" t="str">
        <f>IFERROR(MID($D1177,10,7)+0,"")</f>
        <v/>
      </c>
      <c r="K1177" s="25" t="str">
        <f>IFERROR(MID($D1177,19,7)+0,"")</f>
        <v/>
      </c>
      <c r="L1177" s="25" t="str">
        <f>IFERROR(MID($D1177,28,7)+0,"")</f>
        <v/>
      </c>
      <c r="M1177" s="25" t="e">
        <f>IF(IFERROR(MID($Q1177,1,7)+0,"")&lt;1130000,IF(INDEX(C:C,MATCH(LEFT(Q1177,7)+0,I:I,0))&lt;1130000,"",INDEX(C:C,MATCH(LEFT(Q1177,7)+0,I:I,0))),IFERROR(MID($Q1177,1,7)+0,""))</f>
        <v>#N/A</v>
      </c>
      <c r="N1177" s="25" t="str">
        <f>IF(IFERROR(MID($Q1177,10,7)+0,"")&lt;1130000,"",IFERROR(MID($Q1177,10,7)+0,""))</f>
        <v/>
      </c>
      <c r="O1177" s="25" t="str">
        <f>IF(IFERROR(MID($Q1177,19,7)+0,"")&lt;1130000,"",IFERROR(MID($Q1177,19,7)+0,""))</f>
        <v/>
      </c>
      <c r="P1177" s="25" t="e">
        <f>IF(M1177="","",IF(N1177="",M1177,M1177&amp;", "&amp;N1177))</f>
        <v>#N/A</v>
      </c>
      <c r="Q1177" s="25">
        <v>1070502</v>
      </c>
      <c r="R1177" s="25"/>
      <c r="S1177" s="35" t="s">
        <v>34</v>
      </c>
      <c r="T1177" s="25" t="s">
        <v>36</v>
      </c>
      <c r="U1177" s="185">
        <v>697</v>
      </c>
      <c r="V1177" s="188">
        <v>697</v>
      </c>
      <c r="W1177" s="189">
        <v>697</v>
      </c>
      <c r="X1177" s="31">
        <v>697</v>
      </c>
      <c r="Y1177" s="90">
        <f>IFERROR(ROUND(X1177/W1177-1,2),"")</f>
        <v>0</v>
      </c>
      <c r="Z1177" s="31">
        <f>IF(OR(S1177="VLD MLC components",S1177="VLD MLC pipes",S1177="VLD PEX components",S1177="VLD PEX pipes",S1177="VLD PHC components",S1177="VLD PHC pipes",S1177="Controls VLD"),"По запросу",X1177)</f>
        <v>697</v>
      </c>
      <c r="AA1177" s="63">
        <f>ROUND(X1177/1.2,3)</f>
        <v>580.83299999999997</v>
      </c>
      <c r="AB1177" s="23">
        <v>580.83299999999997</v>
      </c>
      <c r="AC1177" s="190">
        <f>IFERROR(ROUND(AA1177/AB1177-1,2),"")</f>
        <v>0</v>
      </c>
      <c r="AD1177" s="25">
        <v>4.9000000000000002E-2</v>
      </c>
      <c r="AE1177" s="25">
        <v>5.3999999999999998E-5</v>
      </c>
      <c r="AF1177" s="25">
        <v>0</v>
      </c>
      <c r="AG1177" s="25" t="s">
        <v>22</v>
      </c>
      <c r="AH1177" s="25">
        <v>0</v>
      </c>
      <c r="AI1177" s="25">
        <v>0</v>
      </c>
      <c r="AJ1177" s="25" t="s">
        <v>19</v>
      </c>
      <c r="AK1177" s="42" t="s">
        <v>19</v>
      </c>
      <c r="AL1177" s="25" t="s">
        <v>19</v>
      </c>
      <c r="AM1177" s="25">
        <v>10</v>
      </c>
      <c r="AN1177" s="25">
        <v>86</v>
      </c>
      <c r="AO1177" s="25">
        <v>70</v>
      </c>
      <c r="AP1177" s="25">
        <v>90</v>
      </c>
      <c r="AQ1177" s="25">
        <v>0.49</v>
      </c>
      <c r="AR1177" s="94">
        <v>5.4199999999999995E-4</v>
      </c>
      <c r="AS1177" s="157" t="s">
        <v>22</v>
      </c>
      <c r="AT1177" s="93" t="s">
        <v>22</v>
      </c>
      <c r="AU1177" s="92" t="s">
        <v>22</v>
      </c>
      <c r="AV1177" s="91" t="s">
        <v>48</v>
      </c>
      <c r="AW1177" s="92" t="s">
        <v>48</v>
      </c>
      <c r="AX1177" s="92" t="s">
        <v>48</v>
      </c>
      <c r="AY1177" s="91" t="s">
        <v>152</v>
      </c>
      <c r="AZ1177" s="23"/>
      <c r="BA1177" s="25">
        <v>0</v>
      </c>
      <c r="BB1177" t="s">
        <v>48</v>
      </c>
      <c r="BC1177" t="e">
        <v>#N/A</v>
      </c>
      <c r="BD1177" t="e">
        <f>IF(Z1177=BC1177,"OK")</f>
        <v>#N/A</v>
      </c>
      <c r="BE1177">
        <v>4.9000000000000002E-2</v>
      </c>
      <c r="BF1177">
        <v>5.3999999999999998E-5</v>
      </c>
      <c r="BG1177">
        <v>86</v>
      </c>
      <c r="BH1177">
        <v>70</v>
      </c>
      <c r="BI1177">
        <v>90</v>
      </c>
      <c r="BJ1177">
        <v>0.49</v>
      </c>
      <c r="BK1177">
        <v>5.4199999999999995E-4</v>
      </c>
      <c r="BN1177" s="183"/>
    </row>
    <row r="1178" spans="1:66" ht="25.5" x14ac:dyDescent="0.25">
      <c r="A1178" s="1"/>
      <c r="B1178" s="94">
        <v>1172</v>
      </c>
      <c r="C1178" s="43">
        <v>1014534</v>
      </c>
      <c r="D1178" s="37" t="s">
        <v>22</v>
      </c>
      <c r="E1178" s="36" t="s">
        <v>5353</v>
      </c>
      <c r="F1178" s="151" t="s">
        <v>28</v>
      </c>
      <c r="G1178" s="41"/>
      <c r="H1178" s="46" t="str">
        <f>IFERROR(IFERROR(IF(SEARCH("Usystems",$E1178)&gt;0,"Usystems"),IF(SEARCH("RIIFO",$E1178)&gt;0,"RIIFO","Uponor")),"Uponor")</f>
        <v>Uponor</v>
      </c>
      <c r="I1178" s="25" t="str">
        <f>IFERROR(MID($D1178,1,7)+0,"")</f>
        <v/>
      </c>
      <c r="J1178" s="25" t="str">
        <f>IFERROR(MID($D1178,10,7)+0,"")</f>
        <v/>
      </c>
      <c r="K1178" s="25" t="str">
        <f>IFERROR(MID($D1178,19,7)+0,"")</f>
        <v/>
      </c>
      <c r="L1178" s="25" t="str">
        <f>IFERROR(MID($D1178,28,7)+0,"")</f>
        <v/>
      </c>
      <c r="M1178" s="25" t="e">
        <f>IF(IFERROR(MID($Q1178,1,7)+0,"")&lt;1130000,IF(INDEX(C:C,MATCH(LEFT(Q1178,7)+0,I:I,0))&lt;1130000,"",INDEX(C:C,MATCH(LEFT(Q1178,7)+0,I:I,0))),IFERROR(MID($Q1178,1,7)+0,""))</f>
        <v>#N/A</v>
      </c>
      <c r="N1178" s="25" t="str">
        <f>IF(IFERROR(MID($Q1178,10,7)+0,"")&lt;1130000,"",IFERROR(MID($Q1178,10,7)+0,""))</f>
        <v/>
      </c>
      <c r="O1178" s="25" t="str">
        <f>IF(IFERROR(MID($Q1178,19,7)+0,"")&lt;1130000,"",IFERROR(MID($Q1178,19,7)+0,""))</f>
        <v/>
      </c>
      <c r="P1178" s="25" t="e">
        <f>IF(M1178="","",IF(N1178="",M1178,M1178&amp;", "&amp;N1178))</f>
        <v>#N/A</v>
      </c>
      <c r="Q1178" s="25">
        <v>1070503</v>
      </c>
      <c r="R1178" s="25"/>
      <c r="S1178" s="35" t="s">
        <v>34</v>
      </c>
      <c r="T1178" s="25" t="s">
        <v>36</v>
      </c>
      <c r="U1178" s="185">
        <v>1041</v>
      </c>
      <c r="V1178" s="188">
        <v>1041</v>
      </c>
      <c r="W1178" s="189">
        <v>1041</v>
      </c>
      <c r="X1178" s="31">
        <v>1041</v>
      </c>
      <c r="Y1178" s="90">
        <f>IFERROR(ROUND(X1178/W1178-1,2),"")</f>
        <v>0</v>
      </c>
      <c r="Z1178" s="31">
        <f>IF(OR(S1178="VLD MLC components",S1178="VLD MLC pipes",S1178="VLD PEX components",S1178="VLD PEX pipes",S1178="VLD PHC components",S1178="VLD PHC pipes",S1178="Controls VLD"),"По запросу",X1178)</f>
        <v>1041</v>
      </c>
      <c r="AA1178" s="63">
        <f>ROUND(X1178/1.2,3)</f>
        <v>867.5</v>
      </c>
      <c r="AB1178" s="23">
        <v>867.5</v>
      </c>
      <c r="AC1178" s="190">
        <f>IFERROR(ROUND(AA1178/AB1178-1,2),"")</f>
        <v>0</v>
      </c>
      <c r="AD1178" s="25">
        <v>0.1</v>
      </c>
      <c r="AE1178" s="25">
        <v>1.07E-4</v>
      </c>
      <c r="AF1178" s="25">
        <v>0</v>
      </c>
      <c r="AG1178" s="25" t="s">
        <v>22</v>
      </c>
      <c r="AH1178" s="25">
        <v>0</v>
      </c>
      <c r="AI1178" s="25">
        <v>0</v>
      </c>
      <c r="AJ1178" s="25" t="s">
        <v>19</v>
      </c>
      <c r="AK1178" s="42" t="s">
        <v>19</v>
      </c>
      <c r="AL1178" s="25" t="s">
        <v>19</v>
      </c>
      <c r="AM1178" s="25">
        <v>10</v>
      </c>
      <c r="AN1178" s="25">
        <v>176</v>
      </c>
      <c r="AO1178" s="25">
        <v>68</v>
      </c>
      <c r="AP1178" s="25">
        <v>89</v>
      </c>
      <c r="AQ1178" s="25">
        <v>1</v>
      </c>
      <c r="AR1178" s="94">
        <v>1.065E-3</v>
      </c>
      <c r="AS1178" s="157" t="s">
        <v>22</v>
      </c>
      <c r="AT1178" s="93" t="s">
        <v>22</v>
      </c>
      <c r="AU1178" s="92" t="s">
        <v>22</v>
      </c>
      <c r="AV1178" s="91" t="s">
        <v>48</v>
      </c>
      <c r="AW1178" s="92" t="s">
        <v>48</v>
      </c>
      <c r="AX1178" s="92" t="s">
        <v>48</v>
      </c>
      <c r="AY1178" s="91" t="s">
        <v>152</v>
      </c>
      <c r="AZ1178" s="23"/>
      <c r="BA1178" s="25">
        <v>0</v>
      </c>
      <c r="BB1178" t="s">
        <v>48</v>
      </c>
      <c r="BC1178" t="e">
        <v>#N/A</v>
      </c>
      <c r="BD1178" t="e">
        <f>IF(Z1178=BC1178,"OK")</f>
        <v>#N/A</v>
      </c>
      <c r="BE1178">
        <v>0.1</v>
      </c>
      <c r="BF1178">
        <v>1.07E-4</v>
      </c>
      <c r="BG1178">
        <v>176</v>
      </c>
      <c r="BH1178">
        <v>68</v>
      </c>
      <c r="BI1178">
        <v>89</v>
      </c>
      <c r="BJ1178">
        <v>1</v>
      </c>
      <c r="BK1178">
        <v>1.065E-3</v>
      </c>
      <c r="BN1178" s="183"/>
    </row>
    <row r="1179" spans="1:66" ht="25.5" x14ac:dyDescent="0.25">
      <c r="A1179" s="1"/>
      <c r="B1179" s="94">
        <v>1173</v>
      </c>
      <c r="C1179" s="43">
        <v>1014561</v>
      </c>
      <c r="D1179" s="37" t="s">
        <v>22</v>
      </c>
      <c r="E1179" s="36" t="s">
        <v>5352</v>
      </c>
      <c r="F1179" s="151" t="s">
        <v>28</v>
      </c>
      <c r="G1179" s="41"/>
      <c r="H1179" s="46" t="str">
        <f>IFERROR(IFERROR(IF(SEARCH("Usystems",$E1179)&gt;0,"Usystems"),IF(SEARCH("RIIFO",$E1179)&gt;0,"RIIFO","Uponor")),"Uponor")</f>
        <v>Uponor</v>
      </c>
      <c r="I1179" s="25" t="str">
        <f>IFERROR(MID($D1179,1,7)+0,"")</f>
        <v/>
      </c>
      <c r="J1179" s="25" t="str">
        <f>IFERROR(MID($D1179,10,7)+0,"")</f>
        <v/>
      </c>
      <c r="K1179" s="25" t="str">
        <f>IFERROR(MID($D1179,19,7)+0,"")</f>
        <v/>
      </c>
      <c r="L1179" s="25" t="str">
        <f>IFERROR(MID($D1179,28,7)+0,"")</f>
        <v/>
      </c>
      <c r="M1179" s="25" t="e">
        <f>IF(IFERROR(MID($Q1179,1,7)+0,"")&lt;1130000,IF(INDEX(C:C,MATCH(LEFT(Q1179,7)+0,I:I,0))&lt;1130000,"",INDEX(C:C,MATCH(LEFT(Q1179,7)+0,I:I,0))),IFERROR(MID($Q1179,1,7)+0,""))</f>
        <v>#N/A</v>
      </c>
      <c r="N1179" s="25" t="str">
        <f>IF(IFERROR(MID($Q1179,10,7)+0,"")&lt;1130000,"",IFERROR(MID($Q1179,10,7)+0,""))</f>
        <v/>
      </c>
      <c r="O1179" s="25" t="str">
        <f>IF(IFERROR(MID($Q1179,19,7)+0,"")&lt;1130000,"",IFERROR(MID($Q1179,19,7)+0,""))</f>
        <v/>
      </c>
      <c r="P1179" s="25" t="e">
        <f>IF(M1179="","",IF(N1179="",M1179,M1179&amp;", "&amp;N1179))</f>
        <v>#N/A</v>
      </c>
      <c r="Q1179" s="25">
        <v>1070504</v>
      </c>
      <c r="R1179" s="25"/>
      <c r="S1179" s="35" t="s">
        <v>34</v>
      </c>
      <c r="T1179" s="25" t="s">
        <v>36</v>
      </c>
      <c r="U1179" s="185">
        <v>1041</v>
      </c>
      <c r="V1179" s="188">
        <v>1041</v>
      </c>
      <c r="W1179" s="189">
        <v>1041</v>
      </c>
      <c r="X1179" s="31">
        <v>1041</v>
      </c>
      <c r="Y1179" s="90">
        <f>IFERROR(ROUND(X1179/W1179-1,2),"")</f>
        <v>0</v>
      </c>
      <c r="Z1179" s="31">
        <f>IF(OR(S1179="VLD MLC components",S1179="VLD MLC pipes",S1179="VLD PEX components",S1179="VLD PEX pipes",S1179="VLD PHC components",S1179="VLD PHC pipes",S1179="Controls VLD"),"По запросу",X1179)</f>
        <v>1041</v>
      </c>
      <c r="AA1179" s="63">
        <f>ROUND(X1179/1.2,3)</f>
        <v>867.5</v>
      </c>
      <c r="AB1179" s="23">
        <v>867.5</v>
      </c>
      <c r="AC1179" s="190">
        <f>IFERROR(ROUND(AA1179/AB1179-1,2),"")</f>
        <v>0</v>
      </c>
      <c r="AD1179" s="25">
        <v>5.8000000000000003E-2</v>
      </c>
      <c r="AE1179" s="25">
        <v>5.3999999999999998E-5</v>
      </c>
      <c r="AF1179" s="25">
        <v>0</v>
      </c>
      <c r="AG1179" s="25" t="s">
        <v>22</v>
      </c>
      <c r="AH1179" s="25">
        <v>0</v>
      </c>
      <c r="AI1179" s="25">
        <v>0</v>
      </c>
      <c r="AJ1179" s="25" t="s">
        <v>19</v>
      </c>
      <c r="AK1179" s="42" t="s">
        <v>19</v>
      </c>
      <c r="AL1179" s="25" t="s">
        <v>19</v>
      </c>
      <c r="AM1179" s="25">
        <v>10</v>
      </c>
      <c r="AN1179" s="25">
        <v>86</v>
      </c>
      <c r="AO1179" s="25">
        <v>70</v>
      </c>
      <c r="AP1179" s="25">
        <v>90</v>
      </c>
      <c r="AQ1179" s="25">
        <v>0.57999999999999996</v>
      </c>
      <c r="AR1179" s="94">
        <v>5.4199999999999995E-4</v>
      </c>
      <c r="AS1179" s="157" t="s">
        <v>22</v>
      </c>
      <c r="AT1179" s="93" t="s">
        <v>22</v>
      </c>
      <c r="AU1179" s="92" t="s">
        <v>22</v>
      </c>
      <c r="AV1179" s="91" t="s">
        <v>48</v>
      </c>
      <c r="AW1179" s="92" t="s">
        <v>48</v>
      </c>
      <c r="AX1179" s="92" t="s">
        <v>48</v>
      </c>
      <c r="AY1179" s="91" t="s">
        <v>152</v>
      </c>
      <c r="AZ1179" s="23"/>
      <c r="BA1179" s="25">
        <v>0</v>
      </c>
      <c r="BB1179" t="s">
        <v>48</v>
      </c>
      <c r="BC1179" t="e">
        <v>#N/A</v>
      </c>
      <c r="BD1179" t="e">
        <f>IF(Z1179=BC1179,"OK")</f>
        <v>#N/A</v>
      </c>
      <c r="BE1179">
        <v>5.8000000000000003E-2</v>
      </c>
      <c r="BF1179">
        <v>5.3999999999999998E-5</v>
      </c>
      <c r="BG1179">
        <v>86</v>
      </c>
      <c r="BH1179">
        <v>70</v>
      </c>
      <c r="BI1179">
        <v>90</v>
      </c>
      <c r="BJ1179">
        <v>0.57999999999999996</v>
      </c>
      <c r="BK1179">
        <v>5.4199999999999995E-4</v>
      </c>
      <c r="BN1179" s="183"/>
    </row>
    <row r="1180" spans="1:66" ht="25.5" x14ac:dyDescent="0.25">
      <c r="A1180" s="1"/>
      <c r="B1180" s="94">
        <v>1174</v>
      </c>
      <c r="C1180" s="43">
        <v>1014564</v>
      </c>
      <c r="D1180" s="37" t="s">
        <v>22</v>
      </c>
      <c r="E1180" s="36" t="s">
        <v>5351</v>
      </c>
      <c r="F1180" s="151" t="s">
        <v>28</v>
      </c>
      <c r="G1180" s="41"/>
      <c r="H1180" s="46" t="str">
        <f>IFERROR(IFERROR(IF(SEARCH("Usystems",$E1180)&gt;0,"Usystems"),IF(SEARCH("RIIFO",$E1180)&gt;0,"RIIFO","Uponor")),"Uponor")</f>
        <v>Uponor</v>
      </c>
      <c r="I1180" s="25" t="str">
        <f>IFERROR(MID($D1180,1,7)+0,"")</f>
        <v/>
      </c>
      <c r="J1180" s="25" t="str">
        <f>IFERROR(MID($D1180,10,7)+0,"")</f>
        <v/>
      </c>
      <c r="K1180" s="25" t="str">
        <f>IFERROR(MID($D1180,19,7)+0,"")</f>
        <v/>
      </c>
      <c r="L1180" s="25" t="str">
        <f>IFERROR(MID($D1180,28,7)+0,"")</f>
        <v/>
      </c>
      <c r="M1180" s="25" t="e">
        <f>IF(IFERROR(MID($Q1180,1,7)+0,"")&lt;1130000,IF(INDEX(C:C,MATCH(LEFT(Q1180,7)+0,I:I,0))&lt;1130000,"",INDEX(C:C,MATCH(LEFT(Q1180,7)+0,I:I,0))),IFERROR(MID($Q1180,1,7)+0,""))</f>
        <v>#N/A</v>
      </c>
      <c r="N1180" s="25" t="str">
        <f>IF(IFERROR(MID($Q1180,10,7)+0,"")&lt;1130000,"",IFERROR(MID($Q1180,10,7)+0,""))</f>
        <v/>
      </c>
      <c r="O1180" s="25" t="str">
        <f>IF(IFERROR(MID($Q1180,19,7)+0,"")&lt;1130000,"",IFERROR(MID($Q1180,19,7)+0,""))</f>
        <v/>
      </c>
      <c r="P1180" s="25" t="e">
        <f>IF(M1180="","",IF(N1180="",M1180,M1180&amp;", "&amp;N1180))</f>
        <v>#N/A</v>
      </c>
      <c r="Q1180" s="25">
        <v>1070505</v>
      </c>
      <c r="R1180" s="25"/>
      <c r="S1180" s="35" t="s">
        <v>34</v>
      </c>
      <c r="T1180" s="25" t="s">
        <v>36</v>
      </c>
      <c r="U1180" s="185">
        <v>1041</v>
      </c>
      <c r="V1180" s="188">
        <v>1041</v>
      </c>
      <c r="W1180" s="189">
        <v>1041</v>
      </c>
      <c r="X1180" s="31">
        <v>1041</v>
      </c>
      <c r="Y1180" s="90">
        <f>IFERROR(ROUND(X1180/W1180-1,2),"")</f>
        <v>0</v>
      </c>
      <c r="Z1180" s="31">
        <f>IF(OR(S1180="VLD MLC components",S1180="VLD MLC pipes",S1180="VLD PEX components",S1180="VLD PEX pipes",S1180="VLD PHC components",S1180="VLD PHC pipes",S1180="Controls VLD"),"По запросу",X1180)</f>
        <v>1041</v>
      </c>
      <c r="AA1180" s="63">
        <f>ROUND(X1180/1.2,3)</f>
        <v>867.5</v>
      </c>
      <c r="AB1180" s="23">
        <v>867.5</v>
      </c>
      <c r="AC1180" s="190">
        <f>IFERROR(ROUND(AA1180/AB1180-1,2),"")</f>
        <v>0</v>
      </c>
      <c r="AD1180" s="25">
        <v>8.6999999999999994E-2</v>
      </c>
      <c r="AE1180" s="25">
        <v>1.1E-4</v>
      </c>
      <c r="AF1180" s="25">
        <v>0</v>
      </c>
      <c r="AG1180" s="25" t="s">
        <v>22</v>
      </c>
      <c r="AH1180" s="25">
        <v>0</v>
      </c>
      <c r="AI1180" s="25">
        <v>0</v>
      </c>
      <c r="AJ1180" s="25" t="s">
        <v>19</v>
      </c>
      <c r="AK1180" s="42" t="s">
        <v>19</v>
      </c>
      <c r="AL1180" s="25" t="s">
        <v>19</v>
      </c>
      <c r="AM1180" s="25">
        <v>10</v>
      </c>
      <c r="AN1180" s="25">
        <v>176</v>
      </c>
      <c r="AO1180" s="25">
        <v>67</v>
      </c>
      <c r="AP1180" s="25">
        <v>89</v>
      </c>
      <c r="AQ1180" s="25">
        <v>0.87</v>
      </c>
      <c r="AR1180" s="94">
        <v>1.049E-3</v>
      </c>
      <c r="AS1180" s="157" t="s">
        <v>22</v>
      </c>
      <c r="AT1180" s="93" t="s">
        <v>22</v>
      </c>
      <c r="AU1180" s="92" t="s">
        <v>22</v>
      </c>
      <c r="AV1180" s="91" t="s">
        <v>48</v>
      </c>
      <c r="AW1180" s="92" t="s">
        <v>48</v>
      </c>
      <c r="AX1180" s="92" t="s">
        <v>48</v>
      </c>
      <c r="AY1180" s="91" t="s">
        <v>152</v>
      </c>
      <c r="AZ1180" s="23"/>
      <c r="BA1180" s="25">
        <v>0</v>
      </c>
      <c r="BB1180" t="s">
        <v>48</v>
      </c>
      <c r="BC1180" t="e">
        <v>#N/A</v>
      </c>
      <c r="BD1180" t="e">
        <f>IF(Z1180=BC1180,"OK")</f>
        <v>#N/A</v>
      </c>
      <c r="BE1180">
        <v>8.6999999999999994E-2</v>
      </c>
      <c r="BF1180">
        <v>1.1E-4</v>
      </c>
      <c r="BG1180">
        <v>176</v>
      </c>
      <c r="BH1180">
        <v>67</v>
      </c>
      <c r="BI1180">
        <v>89</v>
      </c>
      <c r="BJ1180">
        <v>0.87</v>
      </c>
      <c r="BK1180">
        <v>1.049E-3</v>
      </c>
      <c r="BN1180" s="183"/>
    </row>
    <row r="1181" spans="1:66" ht="25.5" x14ac:dyDescent="0.25">
      <c r="A1181" s="1"/>
      <c r="B1181" s="94">
        <v>1175</v>
      </c>
      <c r="C1181" s="43">
        <v>1014567</v>
      </c>
      <c r="D1181" s="37" t="s">
        <v>22</v>
      </c>
      <c r="E1181" s="36" t="s">
        <v>5350</v>
      </c>
      <c r="F1181" s="151" t="s">
        <v>28</v>
      </c>
      <c r="G1181" s="41"/>
      <c r="H1181" s="46" t="str">
        <f>IFERROR(IFERROR(IF(SEARCH("Usystems",$E1181)&gt;0,"Usystems"),IF(SEARCH("RIIFO",$E1181)&gt;0,"RIIFO","Uponor")),"Uponor")</f>
        <v>Uponor</v>
      </c>
      <c r="I1181" s="25" t="str">
        <f>IFERROR(MID($D1181,1,7)+0,"")</f>
        <v/>
      </c>
      <c r="J1181" s="25" t="str">
        <f>IFERROR(MID($D1181,10,7)+0,"")</f>
        <v/>
      </c>
      <c r="K1181" s="25" t="str">
        <f>IFERROR(MID($D1181,19,7)+0,"")</f>
        <v/>
      </c>
      <c r="L1181" s="25" t="str">
        <f>IFERROR(MID($D1181,28,7)+0,"")</f>
        <v/>
      </c>
      <c r="M1181" s="25" t="e">
        <f>IF(IFERROR(MID($Q1181,1,7)+0,"")&lt;1130000,IF(INDEX(C:C,MATCH(LEFT(Q1181,7)+0,I:I,0))&lt;1130000,"",INDEX(C:C,MATCH(LEFT(Q1181,7)+0,I:I,0))),IFERROR(MID($Q1181,1,7)+0,""))</f>
        <v>#N/A</v>
      </c>
      <c r="N1181" s="25" t="str">
        <f>IF(IFERROR(MID($Q1181,10,7)+0,"")&lt;1130000,"",IFERROR(MID($Q1181,10,7)+0,""))</f>
        <v/>
      </c>
      <c r="O1181" s="25" t="str">
        <f>IF(IFERROR(MID($Q1181,19,7)+0,"")&lt;1130000,"",IFERROR(MID($Q1181,19,7)+0,""))</f>
        <v/>
      </c>
      <c r="P1181" s="25" t="e">
        <f>IF(M1181="","",IF(N1181="",M1181,M1181&amp;", "&amp;N1181))</f>
        <v>#N/A</v>
      </c>
      <c r="Q1181" s="25">
        <v>1070506</v>
      </c>
      <c r="R1181" s="25"/>
      <c r="S1181" s="35" t="s">
        <v>34</v>
      </c>
      <c r="T1181" s="25" t="s">
        <v>36</v>
      </c>
      <c r="U1181" s="185">
        <v>1668</v>
      </c>
      <c r="V1181" s="188">
        <v>1668</v>
      </c>
      <c r="W1181" s="189">
        <v>1668</v>
      </c>
      <c r="X1181" s="31">
        <v>1668</v>
      </c>
      <c r="Y1181" s="90">
        <f>IFERROR(ROUND(X1181/W1181-1,2),"")</f>
        <v>0</v>
      </c>
      <c r="Z1181" s="31">
        <f>IF(OR(S1181="VLD MLC components",S1181="VLD MLC pipes",S1181="VLD PEX components",S1181="VLD PEX pipes",S1181="VLD PHC components",S1181="VLD PHC pipes",S1181="Controls VLD"),"По запросу",X1181)</f>
        <v>1668</v>
      </c>
      <c r="AA1181" s="63">
        <f>ROUND(X1181/1.2,3)</f>
        <v>1390</v>
      </c>
      <c r="AB1181" s="23">
        <v>1390</v>
      </c>
      <c r="AC1181" s="190">
        <f>IFERROR(ROUND(AA1181/AB1181-1,2),"")</f>
        <v>0</v>
      </c>
      <c r="AD1181" s="25">
        <v>0.14000000000000001</v>
      </c>
      <c r="AE1181" s="25">
        <v>1.1E-4</v>
      </c>
      <c r="AF1181" s="25">
        <v>0</v>
      </c>
      <c r="AG1181" s="25" t="s">
        <v>22</v>
      </c>
      <c r="AH1181" s="25">
        <v>0</v>
      </c>
      <c r="AI1181" s="25">
        <v>0</v>
      </c>
      <c r="AJ1181" s="42" t="s">
        <v>19</v>
      </c>
      <c r="AK1181" s="42" t="s">
        <v>19</v>
      </c>
      <c r="AL1181" s="25" t="s">
        <v>19</v>
      </c>
      <c r="AM1181" s="25">
        <v>10</v>
      </c>
      <c r="AN1181" s="25">
        <v>70</v>
      </c>
      <c r="AO1181" s="25">
        <v>175</v>
      </c>
      <c r="AP1181" s="25">
        <v>90</v>
      </c>
      <c r="AQ1181" s="25">
        <v>1.4</v>
      </c>
      <c r="AR1181" s="94">
        <v>1.103E-3</v>
      </c>
      <c r="AS1181" s="157" t="s">
        <v>22</v>
      </c>
      <c r="AT1181" s="93" t="s">
        <v>22</v>
      </c>
      <c r="AU1181" s="92" t="s">
        <v>22</v>
      </c>
      <c r="AV1181" s="91" t="s">
        <v>48</v>
      </c>
      <c r="AW1181" s="92" t="s">
        <v>48</v>
      </c>
      <c r="AX1181" s="92" t="s">
        <v>48</v>
      </c>
      <c r="AY1181" s="91" t="s">
        <v>152</v>
      </c>
      <c r="AZ1181" s="23"/>
      <c r="BA1181" s="25">
        <v>0</v>
      </c>
      <c r="BB1181" t="s">
        <v>48</v>
      </c>
      <c r="BC1181" t="e">
        <v>#N/A</v>
      </c>
      <c r="BD1181" t="e">
        <f>IF(Z1181=BC1181,"OK")</f>
        <v>#N/A</v>
      </c>
      <c r="BE1181">
        <v>0.14000000000000001</v>
      </c>
      <c r="BF1181">
        <v>1.1E-4</v>
      </c>
      <c r="BG1181">
        <v>70</v>
      </c>
      <c r="BH1181">
        <v>175</v>
      </c>
      <c r="BI1181">
        <v>90</v>
      </c>
      <c r="BJ1181">
        <v>1.4</v>
      </c>
      <c r="BK1181">
        <v>1.103E-3</v>
      </c>
      <c r="BN1181" s="183"/>
    </row>
    <row r="1182" spans="1:66" ht="25.5" x14ac:dyDescent="0.25">
      <c r="A1182" s="1"/>
      <c r="B1182" s="94">
        <v>1176</v>
      </c>
      <c r="C1182" s="43">
        <v>1014589</v>
      </c>
      <c r="D1182" s="37" t="s">
        <v>22</v>
      </c>
      <c r="E1182" s="36" t="s">
        <v>5349</v>
      </c>
      <c r="F1182" s="151" t="s">
        <v>28</v>
      </c>
      <c r="G1182" s="41"/>
      <c r="H1182" s="46" t="str">
        <f>IFERROR(IFERROR(IF(SEARCH("Usystems",$E1182)&gt;0,"Usystems"),IF(SEARCH("RIIFO",$E1182)&gt;0,"RIIFO","Uponor")),"Uponor")</f>
        <v>Uponor</v>
      </c>
      <c r="I1182" s="25" t="str">
        <f>IFERROR(MID($D1182,1,7)+0,"")</f>
        <v/>
      </c>
      <c r="J1182" s="25" t="str">
        <f>IFERROR(MID($D1182,10,7)+0,"")</f>
        <v/>
      </c>
      <c r="K1182" s="25" t="str">
        <f>IFERROR(MID($D1182,19,7)+0,"")</f>
        <v/>
      </c>
      <c r="L1182" s="25" t="str">
        <f>IFERROR(MID($D1182,28,7)+0,"")</f>
        <v/>
      </c>
      <c r="M1182" s="25" t="e">
        <f>IF(IFERROR(MID($Q1182,1,7)+0,"")&lt;1130000,IF(INDEX(C:C,MATCH(LEFT(Q1182,7)+0,I:I,0))&lt;1130000,"",INDEX(C:C,MATCH(LEFT(Q1182,7)+0,I:I,0))),IFERROR(MID($Q1182,1,7)+0,""))</f>
        <v>#N/A</v>
      </c>
      <c r="N1182" s="25" t="str">
        <f>IF(IFERROR(MID($Q1182,10,7)+0,"")&lt;1130000,"",IFERROR(MID($Q1182,10,7)+0,""))</f>
        <v/>
      </c>
      <c r="O1182" s="25" t="str">
        <f>IF(IFERROR(MID($Q1182,19,7)+0,"")&lt;1130000,"",IFERROR(MID($Q1182,19,7)+0,""))</f>
        <v/>
      </c>
      <c r="P1182" s="25" t="e">
        <f>IF(M1182="","",IF(N1182="",M1182,M1182&amp;", "&amp;N1182))</f>
        <v>#N/A</v>
      </c>
      <c r="Q1182" s="25">
        <v>1070507</v>
      </c>
      <c r="R1182" s="25"/>
      <c r="S1182" s="35" t="s">
        <v>34</v>
      </c>
      <c r="T1182" s="25" t="s">
        <v>36</v>
      </c>
      <c r="U1182" s="185">
        <v>1668</v>
      </c>
      <c r="V1182" s="188">
        <v>1668</v>
      </c>
      <c r="W1182" s="189">
        <v>1668</v>
      </c>
      <c r="X1182" s="31">
        <v>1668</v>
      </c>
      <c r="Y1182" s="90">
        <f>IFERROR(ROUND(X1182/W1182-1,2),"")</f>
        <v>0</v>
      </c>
      <c r="Z1182" s="31">
        <f>IF(OR(S1182="VLD MLC components",S1182="VLD MLC pipes",S1182="VLD PEX components",S1182="VLD PEX pipes",S1182="VLD PHC components",S1182="VLD PHC pipes",S1182="Controls VLD"),"По запросу",X1182)</f>
        <v>1668</v>
      </c>
      <c r="AA1182" s="63">
        <f>ROUND(X1182/1.2,3)</f>
        <v>1390</v>
      </c>
      <c r="AB1182" s="23">
        <v>1390</v>
      </c>
      <c r="AC1182" s="190">
        <f>IFERROR(ROUND(AA1182/AB1182-1,2),"")</f>
        <v>0</v>
      </c>
      <c r="AD1182" s="25">
        <v>0.107</v>
      </c>
      <c r="AE1182" s="25">
        <v>1.08E-4</v>
      </c>
      <c r="AF1182" s="25">
        <v>0</v>
      </c>
      <c r="AG1182" s="25" t="s">
        <v>22</v>
      </c>
      <c r="AH1182" s="25">
        <v>0</v>
      </c>
      <c r="AI1182" s="25">
        <v>0</v>
      </c>
      <c r="AJ1182" s="25" t="s">
        <v>19</v>
      </c>
      <c r="AK1182" s="42" t="s">
        <v>19</v>
      </c>
      <c r="AL1182" s="25" t="s">
        <v>19</v>
      </c>
      <c r="AM1182" s="25">
        <v>5</v>
      </c>
      <c r="AN1182" s="25">
        <v>87</v>
      </c>
      <c r="AO1182" s="25">
        <v>67</v>
      </c>
      <c r="AP1182" s="25">
        <v>89</v>
      </c>
      <c r="AQ1182" s="25">
        <v>0.53500000000000003</v>
      </c>
      <c r="AR1182" s="94">
        <v>5.1900000000000004E-4</v>
      </c>
      <c r="AS1182" s="157" t="s">
        <v>22</v>
      </c>
      <c r="AT1182" s="93" t="s">
        <v>22</v>
      </c>
      <c r="AU1182" s="92" t="s">
        <v>22</v>
      </c>
      <c r="AV1182" s="91" t="s">
        <v>48</v>
      </c>
      <c r="AW1182" s="92" t="s">
        <v>48</v>
      </c>
      <c r="AX1182" s="92" t="s">
        <v>48</v>
      </c>
      <c r="AY1182" s="91" t="s">
        <v>152</v>
      </c>
      <c r="AZ1182" s="23"/>
      <c r="BA1182" s="25">
        <v>0</v>
      </c>
      <c r="BB1182" t="s">
        <v>48</v>
      </c>
      <c r="BC1182" t="e">
        <v>#N/A</v>
      </c>
      <c r="BD1182" t="e">
        <f>IF(Z1182=BC1182,"OK")</f>
        <v>#N/A</v>
      </c>
      <c r="BE1182">
        <v>0.107</v>
      </c>
      <c r="BF1182">
        <v>1.08E-4</v>
      </c>
      <c r="BG1182">
        <v>87</v>
      </c>
      <c r="BH1182">
        <v>67</v>
      </c>
      <c r="BI1182">
        <v>89</v>
      </c>
      <c r="BJ1182">
        <v>0.53500000000000003</v>
      </c>
      <c r="BK1182">
        <v>5.1900000000000004E-4</v>
      </c>
      <c r="BN1182" s="183"/>
    </row>
    <row r="1183" spans="1:66" ht="25.5" x14ac:dyDescent="0.25">
      <c r="A1183" s="1"/>
      <c r="B1183" s="94">
        <v>1177</v>
      </c>
      <c r="C1183" s="43">
        <v>1014592</v>
      </c>
      <c r="D1183" s="37" t="s">
        <v>22</v>
      </c>
      <c r="E1183" s="36" t="s">
        <v>5348</v>
      </c>
      <c r="F1183" s="151" t="s">
        <v>28</v>
      </c>
      <c r="G1183" s="41"/>
      <c r="H1183" s="46" t="str">
        <f>IFERROR(IFERROR(IF(SEARCH("Usystems",$E1183)&gt;0,"Usystems"),IF(SEARCH("RIIFO",$E1183)&gt;0,"RIIFO","Uponor")),"Uponor")</f>
        <v>Uponor</v>
      </c>
      <c r="I1183" s="25" t="str">
        <f>IFERROR(MID($D1183,1,7)+0,"")</f>
        <v/>
      </c>
      <c r="J1183" s="25" t="str">
        <f>IFERROR(MID($D1183,10,7)+0,"")</f>
        <v/>
      </c>
      <c r="K1183" s="25" t="str">
        <f>IFERROR(MID($D1183,19,7)+0,"")</f>
        <v/>
      </c>
      <c r="L1183" s="25" t="str">
        <f>IFERROR(MID($D1183,28,7)+0,"")</f>
        <v/>
      </c>
      <c r="M1183" s="25" t="e">
        <f>IF(IFERROR(MID($Q1183,1,7)+0,"")&lt;1130000,IF(INDEX(C:C,MATCH(LEFT(Q1183,7)+0,I:I,0))&lt;1130000,"",INDEX(C:C,MATCH(LEFT(Q1183,7)+0,I:I,0))),IFERROR(MID($Q1183,1,7)+0,""))</f>
        <v>#N/A</v>
      </c>
      <c r="N1183" s="25" t="str">
        <f>IF(IFERROR(MID($Q1183,10,7)+0,"")&lt;1130000,"",IFERROR(MID($Q1183,10,7)+0,""))</f>
        <v/>
      </c>
      <c r="O1183" s="25" t="str">
        <f>IF(IFERROR(MID($Q1183,19,7)+0,"")&lt;1130000,"",IFERROR(MID($Q1183,19,7)+0,""))</f>
        <v/>
      </c>
      <c r="P1183" s="25" t="e">
        <f>IF(M1183="","",IF(N1183="",M1183,M1183&amp;", "&amp;N1183))</f>
        <v>#N/A</v>
      </c>
      <c r="Q1183" s="25">
        <v>1070508</v>
      </c>
      <c r="R1183" s="25"/>
      <c r="S1183" s="35" t="s">
        <v>34</v>
      </c>
      <c r="T1183" s="25" t="s">
        <v>36</v>
      </c>
      <c r="U1183" s="185">
        <v>1668</v>
      </c>
      <c r="V1183" s="188">
        <v>1668</v>
      </c>
      <c r="W1183" s="189">
        <v>1668</v>
      </c>
      <c r="X1183" s="31">
        <v>1668</v>
      </c>
      <c r="Y1183" s="90">
        <f>IFERROR(ROUND(X1183/W1183-1,2),"")</f>
        <v>0</v>
      </c>
      <c r="Z1183" s="31">
        <f>IF(OR(S1183="VLD MLC components",S1183="VLD MLC pipes",S1183="VLD PEX components",S1183="VLD PEX pipes",S1183="VLD PHC components",S1183="VLD PHC pipes",S1183="Controls VLD"),"По запросу",X1183)</f>
        <v>1668</v>
      </c>
      <c r="AA1183" s="63">
        <f>ROUND(X1183/1.2,3)</f>
        <v>1390</v>
      </c>
      <c r="AB1183" s="23">
        <v>1390</v>
      </c>
      <c r="AC1183" s="190">
        <f>IFERROR(ROUND(AA1183/AB1183-1,2),"")</f>
        <v>0</v>
      </c>
      <c r="AD1183" s="25">
        <v>0.161</v>
      </c>
      <c r="AE1183" s="25">
        <v>2.2100000000000001E-4</v>
      </c>
      <c r="AF1183" s="25">
        <v>0</v>
      </c>
      <c r="AG1183" s="25" t="s">
        <v>22</v>
      </c>
      <c r="AH1183" s="25">
        <v>0</v>
      </c>
      <c r="AI1183" s="25">
        <v>0</v>
      </c>
      <c r="AJ1183" s="25" t="s">
        <v>19</v>
      </c>
      <c r="AK1183" s="42" t="s">
        <v>19</v>
      </c>
      <c r="AL1183" s="25" t="s">
        <v>19</v>
      </c>
      <c r="AM1183" s="25">
        <v>5</v>
      </c>
      <c r="AN1183" s="25">
        <v>70</v>
      </c>
      <c r="AO1183" s="25">
        <v>175</v>
      </c>
      <c r="AP1183" s="25">
        <v>90</v>
      </c>
      <c r="AQ1183" s="25">
        <v>0.80500000000000005</v>
      </c>
      <c r="AR1183" s="94">
        <v>1.103E-3</v>
      </c>
      <c r="AS1183" s="157" t="s">
        <v>22</v>
      </c>
      <c r="AT1183" s="93" t="s">
        <v>22</v>
      </c>
      <c r="AU1183" s="92" t="s">
        <v>22</v>
      </c>
      <c r="AV1183" s="91" t="s">
        <v>48</v>
      </c>
      <c r="AW1183" s="92" t="s">
        <v>48</v>
      </c>
      <c r="AX1183" s="92" t="s">
        <v>48</v>
      </c>
      <c r="AY1183" s="91" t="s">
        <v>152</v>
      </c>
      <c r="AZ1183" s="23"/>
      <c r="BA1183" s="25">
        <v>0</v>
      </c>
      <c r="BB1183" t="s">
        <v>48</v>
      </c>
      <c r="BC1183" t="e">
        <v>#N/A</v>
      </c>
      <c r="BD1183" t="e">
        <f>IF(Z1183=BC1183,"OK")</f>
        <v>#N/A</v>
      </c>
      <c r="BE1183">
        <v>0.161</v>
      </c>
      <c r="BF1183">
        <v>2.2100000000000001E-4</v>
      </c>
      <c r="BG1183">
        <v>70</v>
      </c>
      <c r="BH1183">
        <v>175</v>
      </c>
      <c r="BI1183">
        <v>90</v>
      </c>
      <c r="BJ1183">
        <v>0.80500000000000005</v>
      </c>
      <c r="BK1183">
        <v>1.103E-3</v>
      </c>
      <c r="BN1183" s="183"/>
    </row>
    <row r="1184" spans="1:66" ht="25.5" x14ac:dyDescent="0.25">
      <c r="A1184" s="1"/>
      <c r="B1184" s="94">
        <v>1178</v>
      </c>
      <c r="C1184" s="43">
        <v>1014610</v>
      </c>
      <c r="D1184" s="37" t="s">
        <v>22</v>
      </c>
      <c r="E1184" s="36" t="s">
        <v>5347</v>
      </c>
      <c r="F1184" s="151" t="s">
        <v>28</v>
      </c>
      <c r="G1184" s="41"/>
      <c r="H1184" s="46" t="str">
        <f>IFERROR(IFERROR(IF(SEARCH("Usystems",$E1184)&gt;0,"Usystems"),IF(SEARCH("RIIFO",$E1184)&gt;0,"RIIFO","Uponor")),"Uponor")</f>
        <v>Uponor</v>
      </c>
      <c r="I1184" s="25" t="str">
        <f>IFERROR(MID($D1184,1,7)+0,"")</f>
        <v/>
      </c>
      <c r="J1184" s="25" t="str">
        <f>IFERROR(MID($D1184,10,7)+0,"")</f>
        <v/>
      </c>
      <c r="K1184" s="25" t="str">
        <f>IFERROR(MID($D1184,19,7)+0,"")</f>
        <v/>
      </c>
      <c r="L1184" s="25" t="str">
        <f>IFERROR(MID($D1184,28,7)+0,"")</f>
        <v/>
      </c>
      <c r="M1184" s="25" t="e">
        <f>IF(IFERROR(MID($Q1184,1,7)+0,"")&lt;1130000,IF(INDEX(C:C,MATCH(LEFT(Q1184,7)+0,I:I,0))&lt;1130000,"",INDEX(C:C,MATCH(LEFT(Q1184,7)+0,I:I,0))),IFERROR(MID($Q1184,1,7)+0,""))</f>
        <v>#N/A</v>
      </c>
      <c r="N1184" s="25" t="str">
        <f>IF(IFERROR(MID($Q1184,10,7)+0,"")&lt;1130000,"",IFERROR(MID($Q1184,10,7)+0,""))</f>
        <v/>
      </c>
      <c r="O1184" s="25" t="str">
        <f>IF(IFERROR(MID($Q1184,19,7)+0,"")&lt;1130000,"",IFERROR(MID($Q1184,19,7)+0,""))</f>
        <v/>
      </c>
      <c r="P1184" s="25" t="e">
        <f>IF(M1184="","",IF(N1184="",M1184,M1184&amp;", "&amp;N1184))</f>
        <v>#N/A</v>
      </c>
      <c r="Q1184" s="25">
        <v>1070509</v>
      </c>
      <c r="R1184" s="25"/>
      <c r="S1184" s="35" t="s">
        <v>34</v>
      </c>
      <c r="T1184" s="25" t="s">
        <v>36</v>
      </c>
      <c r="U1184" s="185">
        <v>2147</v>
      </c>
      <c r="V1184" s="188">
        <v>2147</v>
      </c>
      <c r="W1184" s="189">
        <v>2147</v>
      </c>
      <c r="X1184" s="31">
        <v>2147</v>
      </c>
      <c r="Y1184" s="90">
        <f>IFERROR(ROUND(X1184/W1184-1,2),"")</f>
        <v>0</v>
      </c>
      <c r="Z1184" s="31">
        <f>IF(OR(S1184="VLD MLC components",S1184="VLD MLC pipes",S1184="VLD PEX components",S1184="VLD PEX pipes",S1184="VLD PHC components",S1184="VLD PHC pipes",S1184="Controls VLD"),"По запросу",X1184)</f>
        <v>2147</v>
      </c>
      <c r="AA1184" s="63">
        <f>ROUND(X1184/1.2,3)</f>
        <v>1789.1669999999999</v>
      </c>
      <c r="AB1184" s="23">
        <v>1789.1669999999999</v>
      </c>
      <c r="AC1184" s="190">
        <f>IFERROR(ROUND(AA1184/AB1184-1,2),"")</f>
        <v>0</v>
      </c>
      <c r="AD1184" s="25">
        <v>0.17499999999999999</v>
      </c>
      <c r="AE1184" s="25">
        <v>2.2100000000000001E-4</v>
      </c>
      <c r="AF1184" s="25">
        <v>0</v>
      </c>
      <c r="AG1184" s="25" t="s">
        <v>22</v>
      </c>
      <c r="AH1184" s="25">
        <v>0</v>
      </c>
      <c r="AI1184" s="25">
        <v>0</v>
      </c>
      <c r="AJ1184" s="25" t="s">
        <v>19</v>
      </c>
      <c r="AK1184" s="42" t="s">
        <v>19</v>
      </c>
      <c r="AL1184" s="25" t="s">
        <v>19</v>
      </c>
      <c r="AM1184" s="25">
        <v>5</v>
      </c>
      <c r="AN1184" s="25">
        <v>70</v>
      </c>
      <c r="AO1184" s="25">
        <v>175</v>
      </c>
      <c r="AP1184" s="25">
        <v>90</v>
      </c>
      <c r="AQ1184" s="25">
        <v>0.875</v>
      </c>
      <c r="AR1184" s="94">
        <v>1.103E-3</v>
      </c>
      <c r="AS1184" s="157" t="s">
        <v>22</v>
      </c>
      <c r="AT1184" s="93" t="s">
        <v>22</v>
      </c>
      <c r="AU1184" s="92" t="s">
        <v>22</v>
      </c>
      <c r="AV1184" s="91" t="s">
        <v>48</v>
      </c>
      <c r="AW1184" s="92" t="s">
        <v>48</v>
      </c>
      <c r="AX1184" s="92" t="s">
        <v>48</v>
      </c>
      <c r="AY1184" s="91" t="s">
        <v>152</v>
      </c>
      <c r="AZ1184" s="23"/>
      <c r="BA1184" s="25">
        <v>0</v>
      </c>
      <c r="BB1184" t="s">
        <v>48</v>
      </c>
      <c r="BC1184" t="e">
        <v>#N/A</v>
      </c>
      <c r="BD1184" t="e">
        <f>IF(Z1184=BC1184,"OK")</f>
        <v>#N/A</v>
      </c>
      <c r="BE1184">
        <v>0.17499999999999999</v>
      </c>
      <c r="BF1184">
        <v>2.2100000000000001E-4</v>
      </c>
      <c r="BG1184">
        <v>70</v>
      </c>
      <c r="BH1184">
        <v>175</v>
      </c>
      <c r="BI1184">
        <v>90</v>
      </c>
      <c r="BJ1184">
        <v>0.875</v>
      </c>
      <c r="BK1184">
        <v>1.103E-3</v>
      </c>
      <c r="BN1184" s="183"/>
    </row>
    <row r="1185" spans="1:66" ht="25.5" x14ac:dyDescent="0.25">
      <c r="A1185" s="1"/>
      <c r="B1185" s="94">
        <v>1179</v>
      </c>
      <c r="C1185" s="43">
        <v>1014613</v>
      </c>
      <c r="D1185" s="37" t="s">
        <v>22</v>
      </c>
      <c r="E1185" s="36" t="s">
        <v>5346</v>
      </c>
      <c r="F1185" s="151" t="s">
        <v>28</v>
      </c>
      <c r="G1185" s="41"/>
      <c r="H1185" s="46" t="str">
        <f>IFERROR(IFERROR(IF(SEARCH("Usystems",$E1185)&gt;0,"Usystems"),IF(SEARCH("RIIFO",$E1185)&gt;0,"RIIFO","Uponor")),"Uponor")</f>
        <v>Uponor</v>
      </c>
      <c r="I1185" s="25" t="str">
        <f>IFERROR(MID($D1185,1,7)+0,"")</f>
        <v/>
      </c>
      <c r="J1185" s="25" t="str">
        <f>IFERROR(MID($D1185,10,7)+0,"")</f>
        <v/>
      </c>
      <c r="K1185" s="25" t="str">
        <f>IFERROR(MID($D1185,19,7)+0,"")</f>
        <v/>
      </c>
      <c r="L1185" s="25" t="str">
        <f>IFERROR(MID($D1185,28,7)+0,"")</f>
        <v/>
      </c>
      <c r="M1185" s="25" t="e">
        <f>IF(IFERROR(MID($Q1185,1,7)+0,"")&lt;1130000,IF(INDEX(C:C,MATCH(LEFT(Q1185,7)+0,I:I,0))&lt;1130000,"",INDEX(C:C,MATCH(LEFT(Q1185,7)+0,I:I,0))),IFERROR(MID($Q1185,1,7)+0,""))</f>
        <v>#N/A</v>
      </c>
      <c r="N1185" s="25" t="str">
        <f>IF(IFERROR(MID($Q1185,10,7)+0,"")&lt;1130000,"",IFERROR(MID($Q1185,10,7)+0,""))</f>
        <v/>
      </c>
      <c r="O1185" s="25" t="str">
        <f>IF(IFERROR(MID($Q1185,19,7)+0,"")&lt;1130000,"",IFERROR(MID($Q1185,19,7)+0,""))</f>
        <v/>
      </c>
      <c r="P1185" s="25" t="e">
        <f>IF(M1185="","",IF(N1185="",M1185,M1185&amp;", "&amp;N1185))</f>
        <v>#N/A</v>
      </c>
      <c r="Q1185" s="25">
        <v>1070510</v>
      </c>
      <c r="R1185" s="25"/>
      <c r="S1185" s="35" t="s">
        <v>34</v>
      </c>
      <c r="T1185" s="25" t="s">
        <v>36</v>
      </c>
      <c r="U1185" s="185">
        <v>3111</v>
      </c>
      <c r="V1185" s="188">
        <v>3111</v>
      </c>
      <c r="W1185" s="189">
        <v>3111</v>
      </c>
      <c r="X1185" s="31">
        <v>3111</v>
      </c>
      <c r="Y1185" s="90">
        <f>IFERROR(ROUND(X1185/W1185-1,2),"")</f>
        <v>0</v>
      </c>
      <c r="Z1185" s="31">
        <f>IF(OR(S1185="VLD MLC components",S1185="VLD MLC pipes",S1185="VLD PEX components",S1185="VLD PEX pipes",S1185="VLD PHC components",S1185="VLD PHC pipes",S1185="Controls VLD"),"По запросу",X1185)</f>
        <v>3111</v>
      </c>
      <c r="AA1185" s="63">
        <f>ROUND(X1185/1.2,3)</f>
        <v>2592.5</v>
      </c>
      <c r="AB1185" s="23">
        <v>2592.5</v>
      </c>
      <c r="AC1185" s="190">
        <f>IFERROR(ROUND(AA1185/AB1185-1,2),"")</f>
        <v>0</v>
      </c>
      <c r="AD1185" s="25">
        <v>0.27500000000000002</v>
      </c>
      <c r="AE1185" s="25">
        <v>4.2499999999999998E-4</v>
      </c>
      <c r="AF1185" s="25">
        <v>0</v>
      </c>
      <c r="AG1185" s="25" t="s">
        <v>22</v>
      </c>
      <c r="AH1185" s="25">
        <v>0</v>
      </c>
      <c r="AI1185" s="25">
        <v>0</v>
      </c>
      <c r="AJ1185" s="25" t="s">
        <v>19</v>
      </c>
      <c r="AK1185" s="42" t="s">
        <v>19</v>
      </c>
      <c r="AL1185" s="25" t="s">
        <v>19</v>
      </c>
      <c r="AM1185" s="25">
        <v>5</v>
      </c>
      <c r="AN1185" s="25">
        <v>175</v>
      </c>
      <c r="AO1185" s="25">
        <v>135</v>
      </c>
      <c r="AP1185" s="25">
        <v>90</v>
      </c>
      <c r="AQ1185" s="25">
        <v>1.375</v>
      </c>
      <c r="AR1185" s="94">
        <v>2.1259999999999999E-3</v>
      </c>
      <c r="AS1185" s="157" t="s">
        <v>22</v>
      </c>
      <c r="AT1185" s="93" t="s">
        <v>22</v>
      </c>
      <c r="AU1185" s="92" t="s">
        <v>22</v>
      </c>
      <c r="AV1185" s="91" t="s">
        <v>48</v>
      </c>
      <c r="AW1185" s="92" t="s">
        <v>48</v>
      </c>
      <c r="AX1185" s="92" t="s">
        <v>48</v>
      </c>
      <c r="AY1185" s="91" t="s">
        <v>152</v>
      </c>
      <c r="AZ1185" s="23"/>
      <c r="BA1185" s="25">
        <v>0</v>
      </c>
      <c r="BB1185" t="s">
        <v>48</v>
      </c>
      <c r="BC1185" t="e">
        <v>#N/A</v>
      </c>
      <c r="BD1185" t="e">
        <f>IF(Z1185=BC1185,"OK")</f>
        <v>#N/A</v>
      </c>
      <c r="BE1185">
        <v>0.27500000000000002</v>
      </c>
      <c r="BF1185">
        <v>4.2499999999999998E-4</v>
      </c>
      <c r="BG1185">
        <v>175</v>
      </c>
      <c r="BH1185">
        <v>135</v>
      </c>
      <c r="BI1185">
        <v>90</v>
      </c>
      <c r="BJ1185">
        <v>1.375</v>
      </c>
      <c r="BK1185">
        <v>2.1259999999999999E-3</v>
      </c>
      <c r="BN1185" s="183"/>
    </row>
    <row r="1186" spans="1:66" ht="25.5" x14ac:dyDescent="0.25">
      <c r="A1186" s="1"/>
      <c r="B1186" s="94">
        <v>1180</v>
      </c>
      <c r="C1186" s="43">
        <v>1014536</v>
      </c>
      <c r="D1186" s="37" t="s">
        <v>22</v>
      </c>
      <c r="E1186" s="36" t="s">
        <v>5345</v>
      </c>
      <c r="F1186" s="151" t="s">
        <v>28</v>
      </c>
      <c r="G1186" s="41"/>
      <c r="H1186" s="46" t="str">
        <f>IFERROR(IFERROR(IF(SEARCH("Usystems",$E1186)&gt;0,"Usystems"),IF(SEARCH("RIIFO",$E1186)&gt;0,"RIIFO","Uponor")),"Uponor")</f>
        <v>Uponor</v>
      </c>
      <c r="I1186" s="25" t="str">
        <f>IFERROR(MID($D1186,1,7)+0,"")</f>
        <v/>
      </c>
      <c r="J1186" s="25" t="str">
        <f>IFERROR(MID($D1186,10,7)+0,"")</f>
        <v/>
      </c>
      <c r="K1186" s="25" t="str">
        <f>IFERROR(MID($D1186,19,7)+0,"")</f>
        <v/>
      </c>
      <c r="L1186" s="25" t="str">
        <f>IFERROR(MID($D1186,28,7)+0,"")</f>
        <v/>
      </c>
      <c r="M1186" s="25" t="e">
        <f>IF(IFERROR(MID($Q1186,1,7)+0,"")&lt;1130000,IF(INDEX(C:C,MATCH(LEFT(Q1186,7)+0,I:I,0))&lt;1130000,"",INDEX(C:C,MATCH(LEFT(Q1186,7)+0,I:I,0))),IFERROR(MID($Q1186,1,7)+0,""))</f>
        <v>#N/A</v>
      </c>
      <c r="N1186" s="25" t="str">
        <f>IF(IFERROR(MID($Q1186,10,7)+0,"")&lt;1130000,"",IFERROR(MID($Q1186,10,7)+0,""))</f>
        <v/>
      </c>
      <c r="O1186" s="25" t="str">
        <f>IF(IFERROR(MID($Q1186,19,7)+0,"")&lt;1130000,"",IFERROR(MID($Q1186,19,7)+0,""))</f>
        <v/>
      </c>
      <c r="P1186" s="25" t="e">
        <f>IF(M1186="","",IF(N1186="",M1186,M1186&amp;", "&amp;N1186))</f>
        <v>#N/A</v>
      </c>
      <c r="Q1186" s="25">
        <v>1070515</v>
      </c>
      <c r="R1186" s="25"/>
      <c r="S1186" s="35" t="s">
        <v>34</v>
      </c>
      <c r="T1186" s="25" t="s">
        <v>36</v>
      </c>
      <c r="U1186" s="185">
        <v>697</v>
      </c>
      <c r="V1186" s="188">
        <v>697</v>
      </c>
      <c r="W1186" s="189">
        <v>697</v>
      </c>
      <c r="X1186" s="31">
        <v>697</v>
      </c>
      <c r="Y1186" s="90">
        <f>IFERROR(ROUND(X1186/W1186-1,2),"")</f>
        <v>0</v>
      </c>
      <c r="Z1186" s="31">
        <f>IF(OR(S1186="VLD MLC components",S1186="VLD MLC pipes",S1186="VLD PEX components",S1186="VLD PEX pipes",S1186="VLD PHC components",S1186="VLD PHC pipes",S1186="Controls VLD"),"По запросу",X1186)</f>
        <v>697</v>
      </c>
      <c r="AA1186" s="63">
        <f>ROUND(X1186/1.2,3)</f>
        <v>580.83299999999997</v>
      </c>
      <c r="AB1186" s="23">
        <v>580.83299999999997</v>
      </c>
      <c r="AC1186" s="190">
        <f>IFERROR(ROUND(AA1186/AB1186-1,2),"")</f>
        <v>0</v>
      </c>
      <c r="AD1186" s="25">
        <v>6.9000000000000006E-2</v>
      </c>
      <c r="AE1186" s="25">
        <v>5.3999999999999998E-5</v>
      </c>
      <c r="AF1186" s="25">
        <v>0</v>
      </c>
      <c r="AG1186" s="25" t="s">
        <v>22</v>
      </c>
      <c r="AH1186" s="25">
        <v>0</v>
      </c>
      <c r="AI1186" s="25">
        <v>0</v>
      </c>
      <c r="AJ1186" s="25" t="s">
        <v>19</v>
      </c>
      <c r="AK1186" s="42" t="s">
        <v>19</v>
      </c>
      <c r="AL1186" s="25" t="s">
        <v>19</v>
      </c>
      <c r="AM1186" s="25">
        <v>10</v>
      </c>
      <c r="AN1186" s="25">
        <v>86</v>
      </c>
      <c r="AO1186" s="25">
        <v>70</v>
      </c>
      <c r="AP1186" s="25">
        <v>90</v>
      </c>
      <c r="AQ1186" s="25">
        <v>0.69</v>
      </c>
      <c r="AR1186" s="94">
        <v>5.4199999999999995E-4</v>
      </c>
      <c r="AS1186" s="157" t="s">
        <v>22</v>
      </c>
      <c r="AT1186" s="93" t="s">
        <v>22</v>
      </c>
      <c r="AU1186" s="92" t="s">
        <v>22</v>
      </c>
      <c r="AV1186" s="91" t="s">
        <v>48</v>
      </c>
      <c r="AW1186" s="92" t="s">
        <v>48</v>
      </c>
      <c r="AX1186" s="92" t="s">
        <v>48</v>
      </c>
      <c r="AY1186" s="91" t="s">
        <v>152</v>
      </c>
      <c r="AZ1186" s="23"/>
      <c r="BA1186" s="25">
        <v>0</v>
      </c>
      <c r="BB1186" t="s">
        <v>48</v>
      </c>
      <c r="BC1186" t="e">
        <v>#N/A</v>
      </c>
      <c r="BD1186" t="e">
        <f>IF(Z1186=BC1186,"OK")</f>
        <v>#N/A</v>
      </c>
      <c r="BE1186">
        <v>6.9000000000000006E-2</v>
      </c>
      <c r="BF1186">
        <v>5.3999999999999998E-5</v>
      </c>
      <c r="BG1186">
        <v>86</v>
      </c>
      <c r="BH1186">
        <v>70</v>
      </c>
      <c r="BI1186">
        <v>90</v>
      </c>
      <c r="BJ1186">
        <v>0.69</v>
      </c>
      <c r="BK1186">
        <v>5.4199999999999995E-4</v>
      </c>
      <c r="BN1186" s="183"/>
    </row>
    <row r="1187" spans="1:66" ht="25.5" x14ac:dyDescent="0.25">
      <c r="A1187" s="1"/>
      <c r="B1187" s="94">
        <v>1181</v>
      </c>
      <c r="C1187" s="43">
        <v>1014574</v>
      </c>
      <c r="D1187" s="37" t="s">
        <v>22</v>
      </c>
      <c r="E1187" s="36" t="s">
        <v>5344</v>
      </c>
      <c r="F1187" s="151" t="s">
        <v>28</v>
      </c>
      <c r="G1187" s="41"/>
      <c r="H1187" s="46" t="str">
        <f>IFERROR(IFERROR(IF(SEARCH("Usystems",$E1187)&gt;0,"Usystems"),IF(SEARCH("RIIFO",$E1187)&gt;0,"RIIFO","Uponor")),"Uponor")</f>
        <v>Uponor</v>
      </c>
      <c r="I1187" s="25" t="str">
        <f>IFERROR(MID($D1187,1,7)+0,"")</f>
        <v/>
      </c>
      <c r="J1187" s="25" t="str">
        <f>IFERROR(MID($D1187,10,7)+0,"")</f>
        <v/>
      </c>
      <c r="K1187" s="25" t="str">
        <f>IFERROR(MID($D1187,19,7)+0,"")</f>
        <v/>
      </c>
      <c r="L1187" s="25" t="str">
        <f>IFERROR(MID($D1187,28,7)+0,"")</f>
        <v/>
      </c>
      <c r="M1187" s="25" t="e">
        <f>IF(IFERROR(MID($Q1187,1,7)+0,"")&lt;1130000,IF(INDEX(C:C,MATCH(LEFT(Q1187,7)+0,I:I,0))&lt;1130000,"",INDEX(C:C,MATCH(LEFT(Q1187,7)+0,I:I,0))),IFERROR(MID($Q1187,1,7)+0,""))</f>
        <v>#N/A</v>
      </c>
      <c r="N1187" s="25" t="str">
        <f>IF(IFERROR(MID($Q1187,10,7)+0,"")&lt;1130000,"",IFERROR(MID($Q1187,10,7)+0,""))</f>
        <v/>
      </c>
      <c r="O1187" s="25" t="str">
        <f>IF(IFERROR(MID($Q1187,19,7)+0,"")&lt;1130000,"",IFERROR(MID($Q1187,19,7)+0,""))</f>
        <v/>
      </c>
      <c r="P1187" s="25" t="e">
        <f>IF(M1187="","",IF(N1187="",M1187,M1187&amp;", "&amp;N1187))</f>
        <v>#N/A</v>
      </c>
      <c r="Q1187" s="25">
        <v>1070516</v>
      </c>
      <c r="R1187" s="25"/>
      <c r="S1187" s="35" t="s">
        <v>34</v>
      </c>
      <c r="T1187" s="25" t="s">
        <v>36</v>
      </c>
      <c r="U1187" s="185">
        <v>1041</v>
      </c>
      <c r="V1187" s="188">
        <v>1041</v>
      </c>
      <c r="W1187" s="189">
        <v>1041</v>
      </c>
      <c r="X1187" s="31">
        <v>1041</v>
      </c>
      <c r="Y1187" s="90">
        <f>IFERROR(ROUND(X1187/W1187-1,2),"")</f>
        <v>0</v>
      </c>
      <c r="Z1187" s="31">
        <f>IF(OR(S1187="VLD MLC components",S1187="VLD MLC pipes",S1187="VLD PEX components",S1187="VLD PEX pipes",S1187="VLD PHC components",S1187="VLD PHC pipes",S1187="Controls VLD"),"По запросу",X1187)</f>
        <v>1041</v>
      </c>
      <c r="AA1187" s="63">
        <f>ROUND(X1187/1.2,3)</f>
        <v>867.5</v>
      </c>
      <c r="AB1187" s="23">
        <v>867.5</v>
      </c>
      <c r="AC1187" s="190">
        <f>IFERROR(ROUND(AA1187/AB1187-1,2),"")</f>
        <v>0</v>
      </c>
      <c r="AD1187" s="25">
        <v>7.4999999999999997E-2</v>
      </c>
      <c r="AE1187" s="25">
        <v>1.1E-4</v>
      </c>
      <c r="AF1187" s="25">
        <v>0</v>
      </c>
      <c r="AG1187" s="25" t="s">
        <v>22</v>
      </c>
      <c r="AH1187" s="25">
        <v>0</v>
      </c>
      <c r="AI1187" s="25">
        <v>0</v>
      </c>
      <c r="AJ1187" s="25" t="s">
        <v>19</v>
      </c>
      <c r="AK1187" s="42" t="s">
        <v>19</v>
      </c>
      <c r="AL1187" s="25" t="s">
        <v>19</v>
      </c>
      <c r="AM1187" s="25">
        <v>10</v>
      </c>
      <c r="AN1187" s="25">
        <v>70</v>
      </c>
      <c r="AO1187" s="25">
        <v>175</v>
      </c>
      <c r="AP1187" s="25">
        <v>90</v>
      </c>
      <c r="AQ1187" s="25">
        <v>0.75</v>
      </c>
      <c r="AR1187" s="94">
        <v>1.103E-3</v>
      </c>
      <c r="AS1187" s="157" t="s">
        <v>22</v>
      </c>
      <c r="AT1187" s="93" t="s">
        <v>22</v>
      </c>
      <c r="AU1187" s="92" t="s">
        <v>22</v>
      </c>
      <c r="AV1187" s="91" t="s">
        <v>48</v>
      </c>
      <c r="AW1187" s="92" t="s">
        <v>48</v>
      </c>
      <c r="AX1187" s="92" t="s">
        <v>48</v>
      </c>
      <c r="AY1187" s="91" t="s">
        <v>152</v>
      </c>
      <c r="AZ1187" s="23"/>
      <c r="BA1187" s="25">
        <v>0</v>
      </c>
      <c r="BB1187" t="s">
        <v>48</v>
      </c>
      <c r="BC1187" t="e">
        <v>#N/A</v>
      </c>
      <c r="BD1187" t="e">
        <f>IF(Z1187=BC1187,"OK")</f>
        <v>#N/A</v>
      </c>
      <c r="BE1187">
        <v>7.4999999999999997E-2</v>
      </c>
      <c r="BF1187">
        <v>1.1E-4</v>
      </c>
      <c r="BG1187">
        <v>70</v>
      </c>
      <c r="BH1187">
        <v>175</v>
      </c>
      <c r="BI1187">
        <v>90</v>
      </c>
      <c r="BJ1187">
        <v>0.75</v>
      </c>
      <c r="BK1187">
        <v>1.103E-3</v>
      </c>
      <c r="BN1187" s="183"/>
    </row>
    <row r="1188" spans="1:66" ht="25.5" x14ac:dyDescent="0.25">
      <c r="A1188" s="1"/>
      <c r="B1188" s="94">
        <v>1182</v>
      </c>
      <c r="C1188" s="43">
        <v>1014577</v>
      </c>
      <c r="D1188" s="37" t="s">
        <v>22</v>
      </c>
      <c r="E1188" s="36" t="s">
        <v>5343</v>
      </c>
      <c r="F1188" s="151" t="s">
        <v>28</v>
      </c>
      <c r="G1188" s="41"/>
      <c r="H1188" s="46" t="str">
        <f>IFERROR(IFERROR(IF(SEARCH("Usystems",$E1188)&gt;0,"Usystems"),IF(SEARCH("RIIFO",$E1188)&gt;0,"RIIFO","Uponor")),"Uponor")</f>
        <v>Uponor</v>
      </c>
      <c r="I1188" s="25" t="str">
        <f>IFERROR(MID($D1188,1,7)+0,"")</f>
        <v/>
      </c>
      <c r="J1188" s="25" t="str">
        <f>IFERROR(MID($D1188,10,7)+0,"")</f>
        <v/>
      </c>
      <c r="K1188" s="25" t="str">
        <f>IFERROR(MID($D1188,19,7)+0,"")</f>
        <v/>
      </c>
      <c r="L1188" s="25" t="str">
        <f>IFERROR(MID($D1188,28,7)+0,"")</f>
        <v/>
      </c>
      <c r="M1188" s="25" t="e">
        <f>IF(IFERROR(MID($Q1188,1,7)+0,"")&lt;1130000,IF(INDEX(C:C,MATCH(LEFT(Q1188,7)+0,I:I,0))&lt;1130000,"",INDEX(C:C,MATCH(LEFT(Q1188,7)+0,I:I,0))),IFERROR(MID($Q1188,1,7)+0,""))</f>
        <v>#N/A</v>
      </c>
      <c r="N1188" s="25" t="str">
        <f>IF(IFERROR(MID($Q1188,10,7)+0,"")&lt;1130000,"",IFERROR(MID($Q1188,10,7)+0,""))</f>
        <v/>
      </c>
      <c r="O1188" s="25" t="str">
        <f>IF(IFERROR(MID($Q1188,19,7)+0,"")&lt;1130000,"",IFERROR(MID($Q1188,19,7)+0,""))</f>
        <v/>
      </c>
      <c r="P1188" s="25" t="e">
        <f>IF(M1188="","",IF(N1188="",M1188,M1188&amp;", "&amp;N1188))</f>
        <v>#N/A</v>
      </c>
      <c r="Q1188" s="25">
        <v>1070517</v>
      </c>
      <c r="R1188" s="25"/>
      <c r="S1188" s="35" t="s">
        <v>34</v>
      </c>
      <c r="T1188" s="25" t="s">
        <v>36</v>
      </c>
      <c r="U1188" s="185">
        <v>1331</v>
      </c>
      <c r="V1188" s="188">
        <v>1331</v>
      </c>
      <c r="W1188" s="189">
        <v>1331</v>
      </c>
      <c r="X1188" s="31">
        <v>1331</v>
      </c>
      <c r="Y1188" s="90">
        <f>IFERROR(ROUND(X1188/W1188-1,2),"")</f>
        <v>0</v>
      </c>
      <c r="Z1188" s="31">
        <f>IF(OR(S1188="VLD MLC components",S1188="VLD MLC pipes",S1188="VLD PEX components",S1188="VLD PEX pipes",S1188="VLD PHC components",S1188="VLD PHC pipes",S1188="Controls VLD"),"По запросу",X1188)</f>
        <v>1331</v>
      </c>
      <c r="AA1188" s="63">
        <f>ROUND(X1188/1.2,3)</f>
        <v>1109.1669999999999</v>
      </c>
      <c r="AB1188" s="23">
        <v>1109.1669999999999</v>
      </c>
      <c r="AC1188" s="190">
        <f>IFERROR(ROUND(AA1188/AB1188-1,2),"")</f>
        <v>0</v>
      </c>
      <c r="AD1188" s="25">
        <v>9.9000000000000005E-2</v>
      </c>
      <c r="AE1188" s="25">
        <v>1.1E-4</v>
      </c>
      <c r="AF1188" s="25">
        <v>0</v>
      </c>
      <c r="AG1188" s="25" t="s">
        <v>22</v>
      </c>
      <c r="AH1188" s="25">
        <v>0</v>
      </c>
      <c r="AI1188" s="25">
        <v>0</v>
      </c>
      <c r="AJ1188" s="25" t="s">
        <v>19</v>
      </c>
      <c r="AK1188" s="42" t="s">
        <v>19</v>
      </c>
      <c r="AL1188" s="25" t="s">
        <v>19</v>
      </c>
      <c r="AM1188" s="25">
        <v>10</v>
      </c>
      <c r="AN1188" s="25">
        <v>176</v>
      </c>
      <c r="AO1188" s="25">
        <v>67</v>
      </c>
      <c r="AP1188" s="25">
        <v>89</v>
      </c>
      <c r="AQ1188" s="25">
        <v>0.99</v>
      </c>
      <c r="AR1188" s="94">
        <v>1.049E-3</v>
      </c>
      <c r="AS1188" s="157" t="s">
        <v>22</v>
      </c>
      <c r="AT1188" s="93" t="s">
        <v>22</v>
      </c>
      <c r="AU1188" s="92" t="s">
        <v>22</v>
      </c>
      <c r="AV1188" s="91" t="s">
        <v>48</v>
      </c>
      <c r="AW1188" s="92" t="s">
        <v>48</v>
      </c>
      <c r="AX1188" s="92" t="s">
        <v>48</v>
      </c>
      <c r="AY1188" s="91" t="s">
        <v>152</v>
      </c>
      <c r="AZ1188" s="23"/>
      <c r="BA1188" s="25">
        <v>0</v>
      </c>
      <c r="BB1188" t="s">
        <v>48</v>
      </c>
      <c r="BC1188" t="e">
        <v>#N/A</v>
      </c>
      <c r="BD1188" t="e">
        <f>IF(Z1188=BC1188,"OK")</f>
        <v>#N/A</v>
      </c>
      <c r="BE1188">
        <v>9.9000000000000005E-2</v>
      </c>
      <c r="BF1188">
        <v>1.1E-4</v>
      </c>
      <c r="BG1188">
        <v>176</v>
      </c>
      <c r="BH1188">
        <v>67</v>
      </c>
      <c r="BI1188">
        <v>89</v>
      </c>
      <c r="BJ1188">
        <v>0.99</v>
      </c>
      <c r="BK1188">
        <v>1.049E-3</v>
      </c>
      <c r="BN1188" s="183"/>
    </row>
    <row r="1189" spans="1:66" ht="25.5" x14ac:dyDescent="0.25">
      <c r="A1189" s="1"/>
      <c r="B1189" s="94">
        <v>1183</v>
      </c>
      <c r="C1189" s="43">
        <v>1014580</v>
      </c>
      <c r="D1189" s="37" t="s">
        <v>22</v>
      </c>
      <c r="E1189" s="36" t="s">
        <v>5342</v>
      </c>
      <c r="F1189" s="151" t="s">
        <v>28</v>
      </c>
      <c r="G1189" s="41"/>
      <c r="H1189" s="46" t="str">
        <f>IFERROR(IFERROR(IF(SEARCH("Usystems",$E1189)&gt;0,"Usystems"),IF(SEARCH("RIIFO",$E1189)&gt;0,"RIIFO","Uponor")),"Uponor")</f>
        <v>Uponor</v>
      </c>
      <c r="I1189" s="25" t="str">
        <f>IFERROR(MID($D1189,1,7)+0,"")</f>
        <v/>
      </c>
      <c r="J1189" s="25" t="str">
        <f>IFERROR(MID($D1189,10,7)+0,"")</f>
        <v/>
      </c>
      <c r="K1189" s="25" t="str">
        <f>IFERROR(MID($D1189,19,7)+0,"")</f>
        <v/>
      </c>
      <c r="L1189" s="25" t="str">
        <f>IFERROR(MID($D1189,28,7)+0,"")</f>
        <v/>
      </c>
      <c r="M1189" s="25" t="e">
        <f>IF(IFERROR(MID($Q1189,1,7)+0,"")&lt;1130000,IF(INDEX(C:C,MATCH(LEFT(Q1189,7)+0,I:I,0))&lt;1130000,"",INDEX(C:C,MATCH(LEFT(Q1189,7)+0,I:I,0))),IFERROR(MID($Q1189,1,7)+0,""))</f>
        <v>#N/A</v>
      </c>
      <c r="N1189" s="25" t="str">
        <f>IF(IFERROR(MID($Q1189,10,7)+0,"")&lt;1130000,"",IFERROR(MID($Q1189,10,7)+0,""))</f>
        <v/>
      </c>
      <c r="O1189" s="25" t="str">
        <f>IF(IFERROR(MID($Q1189,19,7)+0,"")&lt;1130000,"",IFERROR(MID($Q1189,19,7)+0,""))</f>
        <v/>
      </c>
      <c r="P1189" s="25" t="e">
        <f>IF(M1189="","",IF(N1189="",M1189,M1189&amp;", "&amp;N1189))</f>
        <v>#N/A</v>
      </c>
      <c r="Q1189" s="25">
        <v>1070518</v>
      </c>
      <c r="R1189" s="25"/>
      <c r="S1189" s="35" t="s">
        <v>34</v>
      </c>
      <c r="T1189" s="25" t="s">
        <v>36</v>
      </c>
      <c r="U1189" s="185">
        <v>1760</v>
      </c>
      <c r="V1189" s="188">
        <v>1760</v>
      </c>
      <c r="W1189" s="189">
        <v>1760</v>
      </c>
      <c r="X1189" s="31">
        <v>1760</v>
      </c>
      <c r="Y1189" s="90">
        <f>IFERROR(ROUND(X1189/W1189-1,2),"")</f>
        <v>0</v>
      </c>
      <c r="Z1189" s="31">
        <f>IF(OR(S1189="VLD MLC components",S1189="VLD MLC pipes",S1189="VLD PEX components",S1189="VLD PEX pipes",S1189="VLD PHC components",S1189="VLD PHC pipes",S1189="Controls VLD"),"По запросу",X1189)</f>
        <v>1760</v>
      </c>
      <c r="AA1189" s="63">
        <f>ROUND(X1189/1.2,3)</f>
        <v>1466.6669999999999</v>
      </c>
      <c r="AB1189" s="23">
        <v>1466.6669999999999</v>
      </c>
      <c r="AC1189" s="190">
        <f>IFERROR(ROUND(AA1189/AB1189-1,2),"")</f>
        <v>0</v>
      </c>
      <c r="AD1189" s="25">
        <v>0.14799999999999999</v>
      </c>
      <c r="AE1189" s="25">
        <v>2.13E-4</v>
      </c>
      <c r="AF1189" s="25">
        <v>0</v>
      </c>
      <c r="AG1189" s="25" t="s">
        <v>22</v>
      </c>
      <c r="AH1189" s="25">
        <v>0</v>
      </c>
      <c r="AI1189" s="25">
        <v>0</v>
      </c>
      <c r="AJ1189" s="25" t="s">
        <v>19</v>
      </c>
      <c r="AK1189" s="42" t="s">
        <v>19</v>
      </c>
      <c r="AL1189" s="25" t="s">
        <v>19</v>
      </c>
      <c r="AM1189" s="25">
        <v>10</v>
      </c>
      <c r="AN1189" s="25">
        <v>175</v>
      </c>
      <c r="AO1189" s="25">
        <v>135</v>
      </c>
      <c r="AP1189" s="25">
        <v>90</v>
      </c>
      <c r="AQ1189" s="25">
        <v>1.48</v>
      </c>
      <c r="AR1189" s="94">
        <v>2.1259999999999999E-3</v>
      </c>
      <c r="AS1189" s="157" t="s">
        <v>22</v>
      </c>
      <c r="AT1189" s="93" t="s">
        <v>22</v>
      </c>
      <c r="AU1189" s="92" t="s">
        <v>22</v>
      </c>
      <c r="AV1189" s="91" t="s">
        <v>48</v>
      </c>
      <c r="AW1189" s="92" t="s">
        <v>48</v>
      </c>
      <c r="AX1189" s="92" t="s">
        <v>48</v>
      </c>
      <c r="AY1189" s="91" t="s">
        <v>152</v>
      </c>
      <c r="AZ1189" s="23"/>
      <c r="BA1189" s="25">
        <v>0</v>
      </c>
      <c r="BB1189" t="s">
        <v>48</v>
      </c>
      <c r="BC1189" t="e">
        <v>#N/A</v>
      </c>
      <c r="BD1189" t="e">
        <f>IF(Z1189=BC1189,"OK")</f>
        <v>#N/A</v>
      </c>
      <c r="BE1189">
        <v>0.14799999999999999</v>
      </c>
      <c r="BF1189">
        <v>2.13E-4</v>
      </c>
      <c r="BG1189">
        <v>175</v>
      </c>
      <c r="BH1189">
        <v>135</v>
      </c>
      <c r="BI1189">
        <v>90</v>
      </c>
      <c r="BJ1189">
        <v>1.48</v>
      </c>
      <c r="BK1189">
        <v>2.1259999999999999E-3</v>
      </c>
      <c r="BN1189" s="183"/>
    </row>
    <row r="1190" spans="1:66" ht="25.5" x14ac:dyDescent="0.25">
      <c r="A1190" s="1"/>
      <c r="B1190" s="94">
        <v>1184</v>
      </c>
      <c r="C1190" s="43">
        <v>1014599</v>
      </c>
      <c r="D1190" s="37" t="s">
        <v>22</v>
      </c>
      <c r="E1190" s="36" t="s">
        <v>5341</v>
      </c>
      <c r="F1190" s="151" t="s">
        <v>28</v>
      </c>
      <c r="G1190" s="41"/>
      <c r="H1190" s="46" t="str">
        <f>IFERROR(IFERROR(IF(SEARCH("Usystems",$E1190)&gt;0,"Usystems"),IF(SEARCH("RIIFO",$E1190)&gt;0,"RIIFO","Uponor")),"Uponor")</f>
        <v>Uponor</v>
      </c>
      <c r="I1190" s="25" t="str">
        <f>IFERROR(MID($D1190,1,7)+0,"")</f>
        <v/>
      </c>
      <c r="J1190" s="25" t="str">
        <f>IFERROR(MID($D1190,10,7)+0,"")</f>
        <v/>
      </c>
      <c r="K1190" s="25" t="str">
        <f>IFERROR(MID($D1190,19,7)+0,"")</f>
        <v/>
      </c>
      <c r="L1190" s="25" t="str">
        <f>IFERROR(MID($D1190,28,7)+0,"")</f>
        <v/>
      </c>
      <c r="M1190" s="25" t="e">
        <f>IF(IFERROR(MID($Q1190,1,7)+0,"")&lt;1130000,IF(INDEX(C:C,MATCH(LEFT(Q1190,7)+0,I:I,0))&lt;1130000,"",INDEX(C:C,MATCH(LEFT(Q1190,7)+0,I:I,0))),IFERROR(MID($Q1190,1,7)+0,""))</f>
        <v>#N/A</v>
      </c>
      <c r="N1190" s="25" t="str">
        <f>IF(IFERROR(MID($Q1190,10,7)+0,"")&lt;1130000,"",IFERROR(MID($Q1190,10,7)+0,""))</f>
        <v/>
      </c>
      <c r="O1190" s="25" t="str">
        <f>IF(IFERROR(MID($Q1190,19,7)+0,"")&lt;1130000,"",IFERROR(MID($Q1190,19,7)+0,""))</f>
        <v/>
      </c>
      <c r="P1190" s="25" t="e">
        <f>IF(M1190="","",IF(N1190="",M1190,M1190&amp;", "&amp;N1190))</f>
        <v>#N/A</v>
      </c>
      <c r="Q1190" s="25">
        <v>1070519</v>
      </c>
      <c r="R1190" s="25"/>
      <c r="S1190" s="35" t="s">
        <v>34</v>
      </c>
      <c r="T1190" s="25" t="s">
        <v>36</v>
      </c>
      <c r="U1190" s="185">
        <v>1760</v>
      </c>
      <c r="V1190" s="188">
        <v>1760</v>
      </c>
      <c r="W1190" s="189">
        <v>1760</v>
      </c>
      <c r="X1190" s="31">
        <v>1760</v>
      </c>
      <c r="Y1190" s="90">
        <f>IFERROR(ROUND(X1190/W1190-1,2),"")</f>
        <v>0</v>
      </c>
      <c r="Z1190" s="31">
        <f>IF(OR(S1190="VLD MLC components",S1190="VLD MLC pipes",S1190="VLD PEX components",S1190="VLD PEX pipes",S1190="VLD PHC components",S1190="VLD PHC pipes",S1190="Controls VLD"),"По запросу",X1190)</f>
        <v>1760</v>
      </c>
      <c r="AA1190" s="63">
        <f>ROUND(X1190/1.2,3)</f>
        <v>1466.6669999999999</v>
      </c>
      <c r="AB1190" s="23">
        <v>1466.6669999999999</v>
      </c>
      <c r="AC1190" s="190">
        <f>IFERROR(ROUND(AA1190/AB1190-1,2),"")</f>
        <v>0</v>
      </c>
      <c r="AD1190" s="25">
        <v>0.127</v>
      </c>
      <c r="AE1190" s="25">
        <v>2.2100000000000001E-4</v>
      </c>
      <c r="AF1190" s="25">
        <v>0</v>
      </c>
      <c r="AG1190" s="25" t="s">
        <v>22</v>
      </c>
      <c r="AH1190" s="25">
        <v>0</v>
      </c>
      <c r="AI1190" s="25">
        <v>0</v>
      </c>
      <c r="AJ1190" s="25" t="s">
        <v>19</v>
      </c>
      <c r="AK1190" s="42" t="s">
        <v>19</v>
      </c>
      <c r="AL1190" s="25" t="s">
        <v>19</v>
      </c>
      <c r="AM1190" s="25">
        <v>5</v>
      </c>
      <c r="AN1190" s="25">
        <v>176</v>
      </c>
      <c r="AO1190" s="25">
        <v>67</v>
      </c>
      <c r="AP1190" s="25">
        <v>89</v>
      </c>
      <c r="AQ1190" s="25">
        <v>0.63500000000000001</v>
      </c>
      <c r="AR1190" s="94">
        <v>1.049E-3</v>
      </c>
      <c r="AS1190" s="157" t="s">
        <v>22</v>
      </c>
      <c r="AT1190" s="93" t="s">
        <v>22</v>
      </c>
      <c r="AU1190" s="92" t="s">
        <v>22</v>
      </c>
      <c r="AV1190" s="91" t="s">
        <v>48</v>
      </c>
      <c r="AW1190" s="92" t="s">
        <v>48</v>
      </c>
      <c r="AX1190" s="92" t="s">
        <v>48</v>
      </c>
      <c r="AY1190" s="91" t="s">
        <v>152</v>
      </c>
      <c r="AZ1190" s="23"/>
      <c r="BA1190" s="25">
        <v>0</v>
      </c>
      <c r="BB1190" t="s">
        <v>48</v>
      </c>
      <c r="BC1190" t="e">
        <v>#N/A</v>
      </c>
      <c r="BD1190" t="e">
        <f>IF(Z1190=BC1190,"OK")</f>
        <v>#N/A</v>
      </c>
      <c r="BE1190">
        <v>0.127</v>
      </c>
      <c r="BF1190">
        <v>2.2100000000000001E-4</v>
      </c>
      <c r="BG1190">
        <v>176</v>
      </c>
      <c r="BH1190">
        <v>67</v>
      </c>
      <c r="BI1190">
        <v>89</v>
      </c>
      <c r="BJ1190">
        <v>0.63500000000000001</v>
      </c>
      <c r="BK1190">
        <v>1.049E-3</v>
      </c>
      <c r="BN1190" s="183"/>
    </row>
    <row r="1191" spans="1:66" ht="25.5" x14ac:dyDescent="0.25">
      <c r="A1191" s="1"/>
      <c r="B1191" s="94">
        <v>1185</v>
      </c>
      <c r="C1191" s="43">
        <v>1014602</v>
      </c>
      <c r="D1191" s="37" t="s">
        <v>22</v>
      </c>
      <c r="E1191" s="36" t="s">
        <v>5340</v>
      </c>
      <c r="F1191" s="151" t="s">
        <v>28</v>
      </c>
      <c r="G1191" s="41"/>
      <c r="H1191" s="46" t="str">
        <f>IFERROR(IFERROR(IF(SEARCH("Usystems",$E1191)&gt;0,"Usystems"),IF(SEARCH("RIIFO",$E1191)&gt;0,"RIIFO","Uponor")),"Uponor")</f>
        <v>Uponor</v>
      </c>
      <c r="I1191" s="25" t="str">
        <f>IFERROR(MID($D1191,1,7)+0,"")</f>
        <v/>
      </c>
      <c r="J1191" s="25" t="str">
        <f>IFERROR(MID($D1191,10,7)+0,"")</f>
        <v/>
      </c>
      <c r="K1191" s="25" t="str">
        <f>IFERROR(MID($D1191,19,7)+0,"")</f>
        <v/>
      </c>
      <c r="L1191" s="25" t="str">
        <f>IFERROR(MID($D1191,28,7)+0,"")</f>
        <v/>
      </c>
      <c r="M1191" s="25" t="e">
        <f>IF(IFERROR(MID($Q1191,1,7)+0,"")&lt;1130000,IF(INDEX(C:C,MATCH(LEFT(Q1191,7)+0,I:I,0))&lt;1130000,"",INDEX(C:C,MATCH(LEFT(Q1191,7)+0,I:I,0))),IFERROR(MID($Q1191,1,7)+0,""))</f>
        <v>#N/A</v>
      </c>
      <c r="N1191" s="25" t="str">
        <f>IF(IFERROR(MID($Q1191,10,7)+0,"")&lt;1130000,"",IFERROR(MID($Q1191,10,7)+0,""))</f>
        <v/>
      </c>
      <c r="O1191" s="25" t="str">
        <f>IF(IFERROR(MID($Q1191,19,7)+0,"")&lt;1130000,"",IFERROR(MID($Q1191,19,7)+0,""))</f>
        <v/>
      </c>
      <c r="P1191" s="25" t="e">
        <f>IF(M1191="","",IF(N1191="",M1191,M1191&amp;", "&amp;N1191))</f>
        <v>#N/A</v>
      </c>
      <c r="Q1191" s="25">
        <v>1070520</v>
      </c>
      <c r="R1191" s="25"/>
      <c r="S1191" s="35" t="s">
        <v>34</v>
      </c>
      <c r="T1191" s="25" t="s">
        <v>36</v>
      </c>
      <c r="U1191" s="185">
        <v>2371</v>
      </c>
      <c r="V1191" s="188">
        <v>2371</v>
      </c>
      <c r="W1191" s="189">
        <v>2371</v>
      </c>
      <c r="X1191" s="31">
        <v>2371</v>
      </c>
      <c r="Y1191" s="90">
        <f>IFERROR(ROUND(X1191/W1191-1,2),"")</f>
        <v>0</v>
      </c>
      <c r="Z1191" s="31">
        <f>IF(OR(S1191="VLD MLC components",S1191="VLD MLC pipes",S1191="VLD PEX components",S1191="VLD PEX pipes",S1191="VLD PHC components",S1191="VLD PHC pipes",S1191="Controls VLD"),"По запросу",X1191)</f>
        <v>2371</v>
      </c>
      <c r="AA1191" s="63">
        <f>ROUND(X1191/1.2,3)</f>
        <v>1975.8330000000001</v>
      </c>
      <c r="AB1191" s="23">
        <v>1975.8330000000001</v>
      </c>
      <c r="AC1191" s="190">
        <f>IFERROR(ROUND(AA1191/AB1191-1,2),"")</f>
        <v>0</v>
      </c>
      <c r="AD1191" s="25">
        <v>0.16</v>
      </c>
      <c r="AE1191" s="25">
        <v>2.2100000000000001E-4</v>
      </c>
      <c r="AF1191" s="25">
        <v>0</v>
      </c>
      <c r="AG1191" s="25" t="s">
        <v>22</v>
      </c>
      <c r="AH1191" s="25">
        <v>0</v>
      </c>
      <c r="AI1191" s="25">
        <v>0</v>
      </c>
      <c r="AJ1191" s="25" t="s">
        <v>19</v>
      </c>
      <c r="AK1191" s="42" t="s">
        <v>19</v>
      </c>
      <c r="AL1191" s="25" t="s">
        <v>19</v>
      </c>
      <c r="AM1191" s="25">
        <v>5</v>
      </c>
      <c r="AN1191" s="25">
        <v>175</v>
      </c>
      <c r="AO1191" s="25">
        <v>70</v>
      </c>
      <c r="AP1191" s="25">
        <v>90</v>
      </c>
      <c r="AQ1191" s="25">
        <v>0.8</v>
      </c>
      <c r="AR1191" s="94">
        <v>1.103E-3</v>
      </c>
      <c r="AS1191" s="157" t="s">
        <v>22</v>
      </c>
      <c r="AT1191" s="93" t="s">
        <v>22</v>
      </c>
      <c r="AU1191" s="92" t="s">
        <v>22</v>
      </c>
      <c r="AV1191" s="91" t="s">
        <v>48</v>
      </c>
      <c r="AW1191" s="92" t="s">
        <v>48</v>
      </c>
      <c r="AX1191" s="92" t="s">
        <v>48</v>
      </c>
      <c r="AY1191" s="91" t="s">
        <v>152</v>
      </c>
      <c r="AZ1191" s="23"/>
      <c r="BA1191" s="25">
        <v>0</v>
      </c>
      <c r="BB1191" t="s">
        <v>48</v>
      </c>
      <c r="BC1191" t="e">
        <v>#N/A</v>
      </c>
      <c r="BD1191" t="e">
        <f>IF(Z1191=BC1191,"OK")</f>
        <v>#N/A</v>
      </c>
      <c r="BE1191">
        <v>0.16</v>
      </c>
      <c r="BF1191">
        <v>2.2100000000000001E-4</v>
      </c>
      <c r="BG1191">
        <v>175</v>
      </c>
      <c r="BH1191">
        <v>70</v>
      </c>
      <c r="BI1191">
        <v>90</v>
      </c>
      <c r="BJ1191">
        <v>0.8</v>
      </c>
      <c r="BK1191">
        <v>1.103E-3</v>
      </c>
      <c r="BN1191" s="183"/>
    </row>
    <row r="1192" spans="1:66" ht="25.5" x14ac:dyDescent="0.25">
      <c r="A1192" s="1"/>
      <c r="B1192" s="94">
        <v>1186</v>
      </c>
      <c r="C1192" s="43">
        <v>1014618</v>
      </c>
      <c r="D1192" s="37" t="s">
        <v>22</v>
      </c>
      <c r="E1192" s="36" t="s">
        <v>5339</v>
      </c>
      <c r="F1192" s="151" t="s">
        <v>28</v>
      </c>
      <c r="G1192" s="41"/>
      <c r="H1192" s="46" t="str">
        <f>IFERROR(IFERROR(IF(SEARCH("Usystems",$E1192)&gt;0,"Usystems"),IF(SEARCH("RIIFO",$E1192)&gt;0,"RIIFO","Uponor")),"Uponor")</f>
        <v>Uponor</v>
      </c>
      <c r="I1192" s="25" t="str">
        <f>IFERROR(MID($D1192,1,7)+0,"")</f>
        <v/>
      </c>
      <c r="J1192" s="25" t="str">
        <f>IFERROR(MID($D1192,10,7)+0,"")</f>
        <v/>
      </c>
      <c r="K1192" s="25" t="str">
        <f>IFERROR(MID($D1192,19,7)+0,"")</f>
        <v/>
      </c>
      <c r="L1192" s="25" t="str">
        <f>IFERROR(MID($D1192,28,7)+0,"")</f>
        <v/>
      </c>
      <c r="M1192" s="25" t="e">
        <f>IF(IFERROR(MID($Q1192,1,7)+0,"")&lt;1130000,IF(INDEX(C:C,MATCH(LEFT(Q1192,7)+0,I:I,0))&lt;1130000,"",INDEX(C:C,MATCH(LEFT(Q1192,7)+0,I:I,0))),IFERROR(MID($Q1192,1,7)+0,""))</f>
        <v>#N/A</v>
      </c>
      <c r="N1192" s="25" t="str">
        <f>IF(IFERROR(MID($Q1192,10,7)+0,"")&lt;1130000,"",IFERROR(MID($Q1192,10,7)+0,""))</f>
        <v/>
      </c>
      <c r="O1192" s="25" t="str">
        <f>IF(IFERROR(MID($Q1192,19,7)+0,"")&lt;1130000,"",IFERROR(MID($Q1192,19,7)+0,""))</f>
        <v/>
      </c>
      <c r="P1192" s="25" t="e">
        <f>IF(M1192="","",IF(N1192="",M1192,M1192&amp;", "&amp;N1192))</f>
        <v>#N/A</v>
      </c>
      <c r="Q1192" s="25">
        <v>1070521</v>
      </c>
      <c r="R1192" s="25"/>
      <c r="S1192" s="35" t="s">
        <v>34</v>
      </c>
      <c r="T1192" s="25" t="s">
        <v>36</v>
      </c>
      <c r="U1192" s="185">
        <v>2465</v>
      </c>
      <c r="V1192" s="188">
        <v>2465</v>
      </c>
      <c r="W1192" s="189">
        <v>2465</v>
      </c>
      <c r="X1192" s="31">
        <v>2465</v>
      </c>
      <c r="Y1192" s="90">
        <f>IFERROR(ROUND(X1192/W1192-1,2),"")</f>
        <v>0</v>
      </c>
      <c r="Z1192" s="31">
        <f>IF(OR(S1192="VLD MLC components",S1192="VLD MLC pipes",S1192="VLD PEX components",S1192="VLD PEX pipes",S1192="VLD PHC components",S1192="VLD PHC pipes",S1192="Controls VLD"),"По запросу",X1192)</f>
        <v>2465</v>
      </c>
      <c r="AA1192" s="63">
        <f>ROUND(X1192/1.2,3)</f>
        <v>2054.1669999999999</v>
      </c>
      <c r="AB1192" s="23">
        <v>2054.1669999999999</v>
      </c>
      <c r="AC1192" s="190">
        <f>IFERROR(ROUND(AA1192/AB1192-1,2),"")</f>
        <v>0</v>
      </c>
      <c r="AD1192" s="25">
        <v>0.19600000000000001</v>
      </c>
      <c r="AE1192" s="25">
        <v>2.2100000000000001E-4</v>
      </c>
      <c r="AF1192" s="25">
        <v>0</v>
      </c>
      <c r="AG1192" s="25" t="s">
        <v>22</v>
      </c>
      <c r="AH1192" s="25">
        <v>0</v>
      </c>
      <c r="AI1192" s="25">
        <v>0</v>
      </c>
      <c r="AJ1192" s="25" t="s">
        <v>19</v>
      </c>
      <c r="AK1192" s="42" t="s">
        <v>19</v>
      </c>
      <c r="AL1192" s="25" t="s">
        <v>19</v>
      </c>
      <c r="AM1192" s="25">
        <v>5</v>
      </c>
      <c r="AN1192" s="25">
        <v>176</v>
      </c>
      <c r="AO1192" s="25">
        <v>67</v>
      </c>
      <c r="AP1192" s="25">
        <v>89</v>
      </c>
      <c r="AQ1192" s="25">
        <v>0.98</v>
      </c>
      <c r="AR1192" s="94">
        <v>1.049E-3</v>
      </c>
      <c r="AS1192" s="157" t="s">
        <v>22</v>
      </c>
      <c r="AT1192" s="93" t="s">
        <v>22</v>
      </c>
      <c r="AU1192" s="92" t="s">
        <v>22</v>
      </c>
      <c r="AV1192" s="91" t="s">
        <v>48</v>
      </c>
      <c r="AW1192" s="92" t="s">
        <v>48</v>
      </c>
      <c r="AX1192" s="92" t="s">
        <v>48</v>
      </c>
      <c r="AY1192" s="91" t="s">
        <v>152</v>
      </c>
      <c r="AZ1192" s="23"/>
      <c r="BA1192" s="25">
        <v>0</v>
      </c>
      <c r="BB1192" t="s">
        <v>48</v>
      </c>
      <c r="BC1192" t="e">
        <v>#N/A</v>
      </c>
      <c r="BD1192" t="e">
        <f>IF(Z1192=BC1192,"OK")</f>
        <v>#N/A</v>
      </c>
      <c r="BE1192">
        <v>0.19600000000000001</v>
      </c>
      <c r="BF1192">
        <v>2.2100000000000001E-4</v>
      </c>
      <c r="BG1192">
        <v>176</v>
      </c>
      <c r="BH1192">
        <v>67</v>
      </c>
      <c r="BI1192">
        <v>89</v>
      </c>
      <c r="BJ1192">
        <v>0.98</v>
      </c>
      <c r="BK1192">
        <v>1.049E-3</v>
      </c>
      <c r="BN1192" s="183"/>
    </row>
    <row r="1193" spans="1:66" ht="25.5" x14ac:dyDescent="0.25">
      <c r="A1193" s="1"/>
      <c r="B1193" s="94">
        <v>1187</v>
      </c>
      <c r="C1193" s="43">
        <v>1014621</v>
      </c>
      <c r="D1193" s="37" t="s">
        <v>22</v>
      </c>
      <c r="E1193" s="36" t="s">
        <v>5338</v>
      </c>
      <c r="F1193" s="151" t="s">
        <v>28</v>
      </c>
      <c r="G1193" s="41"/>
      <c r="H1193" s="46" t="str">
        <f>IFERROR(IFERROR(IF(SEARCH("Usystems",$E1193)&gt;0,"Usystems"),IF(SEARCH("RIIFO",$E1193)&gt;0,"RIIFO","Uponor")),"Uponor")</f>
        <v>Uponor</v>
      </c>
      <c r="I1193" s="25" t="str">
        <f>IFERROR(MID($D1193,1,7)+0,"")</f>
        <v/>
      </c>
      <c r="J1193" s="25" t="str">
        <f>IFERROR(MID($D1193,10,7)+0,"")</f>
        <v/>
      </c>
      <c r="K1193" s="25" t="str">
        <f>IFERROR(MID($D1193,19,7)+0,"")</f>
        <v/>
      </c>
      <c r="L1193" s="25" t="str">
        <f>IFERROR(MID($D1193,28,7)+0,"")</f>
        <v/>
      </c>
      <c r="M1193" s="25" t="e">
        <f>IF(IFERROR(MID($Q1193,1,7)+0,"")&lt;1130000,IF(INDEX(C:C,MATCH(LEFT(Q1193,7)+0,I:I,0))&lt;1130000,"",INDEX(C:C,MATCH(LEFT(Q1193,7)+0,I:I,0))),IFERROR(MID($Q1193,1,7)+0,""))</f>
        <v>#N/A</v>
      </c>
      <c r="N1193" s="25" t="str">
        <f>IF(IFERROR(MID($Q1193,10,7)+0,"")&lt;1130000,"",IFERROR(MID($Q1193,10,7)+0,""))</f>
        <v/>
      </c>
      <c r="O1193" s="25" t="str">
        <f>IF(IFERROR(MID($Q1193,19,7)+0,"")&lt;1130000,"",IFERROR(MID($Q1193,19,7)+0,""))</f>
        <v/>
      </c>
      <c r="P1193" s="25" t="e">
        <f>IF(M1193="","",IF(N1193="",M1193,M1193&amp;", "&amp;N1193))</f>
        <v>#N/A</v>
      </c>
      <c r="Q1193" s="25">
        <v>1070522</v>
      </c>
      <c r="R1193" s="25"/>
      <c r="S1193" s="35" t="s">
        <v>34</v>
      </c>
      <c r="T1193" s="25" t="s">
        <v>36</v>
      </c>
      <c r="U1193" s="185">
        <v>3570</v>
      </c>
      <c r="V1193" s="188">
        <v>3570</v>
      </c>
      <c r="W1193" s="189">
        <v>3570</v>
      </c>
      <c r="X1193" s="31">
        <v>3570</v>
      </c>
      <c r="Y1193" s="90">
        <f>IFERROR(ROUND(X1193/W1193-1,2),"")</f>
        <v>0</v>
      </c>
      <c r="Z1193" s="31">
        <f>IF(OR(S1193="VLD MLC components",S1193="VLD MLC pipes",S1193="VLD PEX components",S1193="VLD PEX pipes",S1193="VLD PHC components",S1193="VLD PHC pipes",S1193="Controls VLD"),"По запросу",X1193)</f>
        <v>3570</v>
      </c>
      <c r="AA1193" s="63">
        <f>ROUND(X1193/1.2,3)</f>
        <v>2975</v>
      </c>
      <c r="AB1193" s="23">
        <v>2975</v>
      </c>
      <c r="AC1193" s="190">
        <f>IFERROR(ROUND(AA1193/AB1193-1,2),"")</f>
        <v>0</v>
      </c>
      <c r="AD1193" s="25">
        <v>0.248</v>
      </c>
      <c r="AE1193" s="25">
        <v>4.2499999999999998E-4</v>
      </c>
      <c r="AF1193" s="25">
        <v>0</v>
      </c>
      <c r="AG1193" s="25" t="s">
        <v>22</v>
      </c>
      <c r="AH1193" s="25">
        <v>0</v>
      </c>
      <c r="AI1193" s="25">
        <v>0</v>
      </c>
      <c r="AJ1193" s="25" t="s">
        <v>19</v>
      </c>
      <c r="AK1193" s="42" t="s">
        <v>19</v>
      </c>
      <c r="AL1193" s="25" t="s">
        <v>19</v>
      </c>
      <c r="AM1193" s="25">
        <v>5</v>
      </c>
      <c r="AN1193" s="25">
        <v>175</v>
      </c>
      <c r="AO1193" s="25">
        <v>135</v>
      </c>
      <c r="AP1193" s="25">
        <v>90</v>
      </c>
      <c r="AQ1193" s="25">
        <v>1.24</v>
      </c>
      <c r="AR1193" s="94">
        <v>2.1259999999999999E-3</v>
      </c>
      <c r="AS1193" s="157" t="s">
        <v>22</v>
      </c>
      <c r="AT1193" s="93" t="s">
        <v>22</v>
      </c>
      <c r="AU1193" s="92" t="s">
        <v>22</v>
      </c>
      <c r="AV1193" s="91" t="s">
        <v>48</v>
      </c>
      <c r="AW1193" s="92" t="s">
        <v>48</v>
      </c>
      <c r="AX1193" s="92" t="s">
        <v>48</v>
      </c>
      <c r="AY1193" s="91" t="s">
        <v>152</v>
      </c>
      <c r="AZ1193" s="23"/>
      <c r="BA1193" s="25">
        <v>0</v>
      </c>
      <c r="BB1193" t="s">
        <v>48</v>
      </c>
      <c r="BC1193" t="e">
        <v>#N/A</v>
      </c>
      <c r="BD1193" t="e">
        <f>IF(Z1193=BC1193,"OK")</f>
        <v>#N/A</v>
      </c>
      <c r="BE1193">
        <v>0.248</v>
      </c>
      <c r="BF1193">
        <v>4.2499999999999998E-4</v>
      </c>
      <c r="BG1193">
        <v>175</v>
      </c>
      <c r="BH1193">
        <v>135</v>
      </c>
      <c r="BI1193">
        <v>90</v>
      </c>
      <c r="BJ1193">
        <v>1.24</v>
      </c>
      <c r="BK1193">
        <v>2.1259999999999999E-3</v>
      </c>
      <c r="BN1193" s="183"/>
    </row>
    <row r="1194" spans="1:66" x14ac:dyDescent="0.25">
      <c r="A1194" s="1"/>
      <c r="B1194" s="94">
        <v>1188</v>
      </c>
      <c r="C1194" s="43">
        <v>1014679</v>
      </c>
      <c r="D1194" s="37" t="s">
        <v>22</v>
      </c>
      <c r="E1194" s="36" t="s">
        <v>5337</v>
      </c>
      <c r="F1194" s="151" t="s">
        <v>28</v>
      </c>
      <c r="G1194" s="41"/>
      <c r="H1194" s="46" t="str">
        <f>IFERROR(IFERROR(IF(SEARCH("Usystems",$E1194)&gt;0,"Usystems"),IF(SEARCH("RIIFO",$E1194)&gt;0,"RIIFO","Uponor")),"Uponor")</f>
        <v>Uponor</v>
      </c>
      <c r="I1194" s="25" t="str">
        <f>IFERROR(MID($D1194,1,7)+0,"")</f>
        <v/>
      </c>
      <c r="J1194" s="25" t="str">
        <f>IFERROR(MID($D1194,10,7)+0,"")</f>
        <v/>
      </c>
      <c r="K1194" s="25" t="str">
        <f>IFERROR(MID($D1194,19,7)+0,"")</f>
        <v/>
      </c>
      <c r="L1194" s="25" t="str">
        <f>IFERROR(MID($D1194,28,7)+0,"")</f>
        <v/>
      </c>
      <c r="M1194" s="25" t="e">
        <f>IF(IFERROR(MID($Q1194,1,7)+0,"")&lt;1130000,IF(INDEX(C:C,MATCH(LEFT(Q1194,7)+0,I:I,0))&lt;1130000,"",INDEX(C:C,MATCH(LEFT(Q1194,7)+0,I:I,0))),IFERROR(MID($Q1194,1,7)+0,""))</f>
        <v>#N/A</v>
      </c>
      <c r="N1194" s="25" t="str">
        <f>IF(IFERROR(MID($Q1194,10,7)+0,"")&lt;1130000,"",IFERROR(MID($Q1194,10,7)+0,""))</f>
        <v/>
      </c>
      <c r="O1194" s="25" t="str">
        <f>IF(IFERROR(MID($Q1194,19,7)+0,"")&lt;1130000,"",IFERROR(MID($Q1194,19,7)+0,""))</f>
        <v/>
      </c>
      <c r="P1194" s="25" t="e">
        <f>IF(M1194="","",IF(N1194="",M1194,M1194&amp;", "&amp;N1194))</f>
        <v>#N/A</v>
      </c>
      <c r="Q1194" s="25">
        <v>1070523</v>
      </c>
      <c r="R1194" s="25"/>
      <c r="S1194" s="35" t="s">
        <v>34</v>
      </c>
      <c r="T1194" s="25" t="s">
        <v>36</v>
      </c>
      <c r="U1194" s="185">
        <v>994</v>
      </c>
      <c r="V1194" s="188">
        <v>994</v>
      </c>
      <c r="W1194" s="189">
        <v>994</v>
      </c>
      <c r="X1194" s="31">
        <v>994</v>
      </c>
      <c r="Y1194" s="90">
        <f>IFERROR(ROUND(X1194/W1194-1,2),"")</f>
        <v>0</v>
      </c>
      <c r="Z1194" s="31">
        <f>IF(OR(S1194="VLD MLC components",S1194="VLD MLC pipes",S1194="VLD PEX components",S1194="VLD PEX pipes",S1194="VLD PHC components",S1194="VLD PHC pipes",S1194="Controls VLD"),"По запросу",X1194)</f>
        <v>994</v>
      </c>
      <c r="AA1194" s="63">
        <f>ROUND(X1194/1.2,3)</f>
        <v>828.33299999999997</v>
      </c>
      <c r="AB1194" s="23">
        <v>828.33299999999997</v>
      </c>
      <c r="AC1194" s="190">
        <f>IFERROR(ROUND(AA1194/AB1194-1,2),"")</f>
        <v>0</v>
      </c>
      <c r="AD1194" s="25">
        <v>5.6000000000000001E-2</v>
      </c>
      <c r="AE1194" s="25">
        <v>5.3999999999999998E-5</v>
      </c>
      <c r="AF1194" s="25">
        <v>0</v>
      </c>
      <c r="AG1194" s="25" t="s">
        <v>22</v>
      </c>
      <c r="AH1194" s="25">
        <v>0</v>
      </c>
      <c r="AI1194" s="25">
        <v>0</v>
      </c>
      <c r="AJ1194" s="25" t="s">
        <v>19</v>
      </c>
      <c r="AK1194" s="42" t="s">
        <v>19</v>
      </c>
      <c r="AL1194" s="25" t="s">
        <v>19</v>
      </c>
      <c r="AM1194" s="25">
        <v>10</v>
      </c>
      <c r="AN1194" s="25">
        <v>86</v>
      </c>
      <c r="AO1194" s="25">
        <v>70</v>
      </c>
      <c r="AP1194" s="25">
        <v>90</v>
      </c>
      <c r="AQ1194" s="25">
        <v>0.56000000000000005</v>
      </c>
      <c r="AR1194" s="94">
        <v>5.4199999999999995E-4</v>
      </c>
      <c r="AS1194" s="157" t="s">
        <v>22</v>
      </c>
      <c r="AT1194" s="93" t="s">
        <v>22</v>
      </c>
      <c r="AU1194" s="92" t="s">
        <v>22</v>
      </c>
      <c r="AV1194" s="91" t="s">
        <v>48</v>
      </c>
      <c r="AW1194" s="92" t="s">
        <v>48</v>
      </c>
      <c r="AX1194" s="92" t="s">
        <v>48</v>
      </c>
      <c r="AY1194" s="91" t="s">
        <v>152</v>
      </c>
      <c r="AZ1194" s="23"/>
      <c r="BA1194" s="25">
        <v>0</v>
      </c>
      <c r="BB1194" t="s">
        <v>48</v>
      </c>
      <c r="BC1194" t="e">
        <v>#N/A</v>
      </c>
      <c r="BD1194" t="e">
        <f>IF(Z1194=BC1194,"OK")</f>
        <v>#N/A</v>
      </c>
      <c r="BE1194">
        <v>5.6000000000000001E-2</v>
      </c>
      <c r="BF1194">
        <v>5.3999999999999998E-5</v>
      </c>
      <c r="BG1194">
        <v>86</v>
      </c>
      <c r="BH1194">
        <v>70</v>
      </c>
      <c r="BI1194">
        <v>90</v>
      </c>
      <c r="BJ1194">
        <v>0.56000000000000005</v>
      </c>
      <c r="BK1194">
        <v>5.4199999999999995E-4</v>
      </c>
      <c r="BN1194" s="183"/>
    </row>
    <row r="1195" spans="1:66" x14ac:dyDescent="0.25">
      <c r="A1195" s="1"/>
      <c r="B1195" s="94">
        <v>1189</v>
      </c>
      <c r="C1195" s="43">
        <v>1014724</v>
      </c>
      <c r="D1195" s="37" t="s">
        <v>22</v>
      </c>
      <c r="E1195" s="36" t="s">
        <v>5336</v>
      </c>
      <c r="F1195" s="151" t="s">
        <v>28</v>
      </c>
      <c r="G1195" s="41"/>
      <c r="H1195" s="46" t="str">
        <f>IFERROR(IFERROR(IF(SEARCH("Usystems",$E1195)&gt;0,"Usystems"),IF(SEARCH("RIIFO",$E1195)&gt;0,"RIIFO","Uponor")),"Uponor")</f>
        <v>Uponor</v>
      </c>
      <c r="I1195" s="25" t="str">
        <f>IFERROR(MID($D1195,1,7)+0,"")</f>
        <v/>
      </c>
      <c r="J1195" s="25" t="str">
        <f>IFERROR(MID($D1195,10,7)+0,"")</f>
        <v/>
      </c>
      <c r="K1195" s="25" t="str">
        <f>IFERROR(MID($D1195,19,7)+0,"")</f>
        <v/>
      </c>
      <c r="L1195" s="25" t="str">
        <f>IFERROR(MID($D1195,28,7)+0,"")</f>
        <v/>
      </c>
      <c r="M1195" s="25" t="e">
        <f>IF(IFERROR(MID($Q1195,1,7)+0,"")&lt;1130000,IF(INDEX(C:C,MATCH(LEFT(Q1195,7)+0,I:I,0))&lt;1130000,"",INDEX(C:C,MATCH(LEFT(Q1195,7)+0,I:I,0))),IFERROR(MID($Q1195,1,7)+0,""))</f>
        <v>#N/A</v>
      </c>
      <c r="N1195" s="25" t="str">
        <f>IF(IFERROR(MID($Q1195,10,7)+0,"")&lt;1130000,"",IFERROR(MID($Q1195,10,7)+0,""))</f>
        <v/>
      </c>
      <c r="O1195" s="25" t="str">
        <f>IF(IFERROR(MID($Q1195,19,7)+0,"")&lt;1130000,"",IFERROR(MID($Q1195,19,7)+0,""))</f>
        <v/>
      </c>
      <c r="P1195" s="25" t="e">
        <f>IF(M1195="","",IF(N1195="",M1195,M1195&amp;", "&amp;N1195))</f>
        <v>#N/A</v>
      </c>
      <c r="Q1195" s="25">
        <v>1070524</v>
      </c>
      <c r="R1195" s="25"/>
      <c r="S1195" s="35" t="s">
        <v>34</v>
      </c>
      <c r="T1195" s="25" t="s">
        <v>36</v>
      </c>
      <c r="U1195" s="185">
        <v>1178</v>
      </c>
      <c r="V1195" s="188">
        <v>1178</v>
      </c>
      <c r="W1195" s="189">
        <v>1178</v>
      </c>
      <c r="X1195" s="31">
        <v>1178</v>
      </c>
      <c r="Y1195" s="90">
        <f>IFERROR(ROUND(X1195/W1195-1,2),"")</f>
        <v>0</v>
      </c>
      <c r="Z1195" s="31">
        <f>IF(OR(S1195="VLD MLC components",S1195="VLD MLC pipes",S1195="VLD PEX components",S1195="VLD PEX pipes",S1195="VLD PHC components",S1195="VLD PHC pipes",S1195="Controls VLD"),"По запросу",X1195)</f>
        <v>1178</v>
      </c>
      <c r="AA1195" s="63">
        <f>ROUND(X1195/1.2,3)</f>
        <v>981.66700000000003</v>
      </c>
      <c r="AB1195" s="23">
        <v>981.66700000000003</v>
      </c>
      <c r="AC1195" s="190">
        <f>IFERROR(ROUND(AA1195/AB1195-1,2),"")</f>
        <v>0</v>
      </c>
      <c r="AD1195" s="25">
        <v>8.5000000000000006E-2</v>
      </c>
      <c r="AE1195" s="25">
        <v>1.1E-4</v>
      </c>
      <c r="AF1195" s="25">
        <v>0</v>
      </c>
      <c r="AG1195" s="25" t="s">
        <v>22</v>
      </c>
      <c r="AH1195" s="25">
        <v>0</v>
      </c>
      <c r="AI1195" s="25">
        <v>0</v>
      </c>
      <c r="AJ1195" s="25" t="s">
        <v>19</v>
      </c>
      <c r="AK1195" s="42" t="s">
        <v>19</v>
      </c>
      <c r="AL1195" s="25" t="s">
        <v>19</v>
      </c>
      <c r="AM1195" s="25">
        <v>10</v>
      </c>
      <c r="AN1195" s="25">
        <v>70</v>
      </c>
      <c r="AO1195" s="25">
        <v>175</v>
      </c>
      <c r="AP1195" s="25">
        <v>90</v>
      </c>
      <c r="AQ1195" s="25">
        <v>0.85</v>
      </c>
      <c r="AR1195" s="94">
        <v>1.103E-3</v>
      </c>
      <c r="AS1195" s="157" t="s">
        <v>22</v>
      </c>
      <c r="AT1195" s="93" t="s">
        <v>22</v>
      </c>
      <c r="AU1195" s="92" t="s">
        <v>22</v>
      </c>
      <c r="AV1195" s="91" t="s">
        <v>48</v>
      </c>
      <c r="AW1195" s="92" t="s">
        <v>48</v>
      </c>
      <c r="AX1195" s="92" t="s">
        <v>48</v>
      </c>
      <c r="AY1195" s="91" t="s">
        <v>152</v>
      </c>
      <c r="AZ1195" s="23"/>
      <c r="BA1195" s="25">
        <v>0</v>
      </c>
      <c r="BB1195" t="s">
        <v>48</v>
      </c>
      <c r="BC1195" t="e">
        <v>#N/A</v>
      </c>
      <c r="BD1195" t="e">
        <f>IF(Z1195=BC1195,"OK")</f>
        <v>#N/A</v>
      </c>
      <c r="BE1195">
        <v>8.5000000000000006E-2</v>
      </c>
      <c r="BF1195">
        <v>1.1E-4</v>
      </c>
      <c r="BG1195">
        <v>70</v>
      </c>
      <c r="BH1195">
        <v>175</v>
      </c>
      <c r="BI1195">
        <v>90</v>
      </c>
      <c r="BJ1195">
        <v>0.85</v>
      </c>
      <c r="BK1195">
        <v>1.103E-3</v>
      </c>
      <c r="BN1195" s="183"/>
    </row>
    <row r="1196" spans="1:66" x14ac:dyDescent="0.25">
      <c r="A1196" s="1"/>
      <c r="B1196" s="94">
        <v>1190</v>
      </c>
      <c r="C1196" s="43">
        <v>1014746</v>
      </c>
      <c r="D1196" s="37" t="s">
        <v>22</v>
      </c>
      <c r="E1196" s="36" t="s">
        <v>5335</v>
      </c>
      <c r="F1196" s="151" t="s">
        <v>28</v>
      </c>
      <c r="G1196" s="41"/>
      <c r="H1196" s="46" t="str">
        <f>IFERROR(IFERROR(IF(SEARCH("Usystems",$E1196)&gt;0,"Usystems"),IF(SEARCH("RIIFO",$E1196)&gt;0,"RIIFO","Uponor")),"Uponor")</f>
        <v>Uponor</v>
      </c>
      <c r="I1196" s="25" t="str">
        <f>IFERROR(MID($D1196,1,7)+0,"")</f>
        <v/>
      </c>
      <c r="J1196" s="25" t="str">
        <f>IFERROR(MID($D1196,10,7)+0,"")</f>
        <v/>
      </c>
      <c r="K1196" s="25" t="str">
        <f>IFERROR(MID($D1196,19,7)+0,"")</f>
        <v/>
      </c>
      <c r="L1196" s="25" t="str">
        <f>IFERROR(MID($D1196,28,7)+0,"")</f>
        <v/>
      </c>
      <c r="M1196" s="25" t="e">
        <f>IF(IFERROR(MID($Q1196,1,7)+0,"")&lt;1130000,IF(INDEX(C:C,MATCH(LEFT(Q1196,7)+0,I:I,0))&lt;1130000,"",INDEX(C:C,MATCH(LEFT(Q1196,7)+0,I:I,0))),IFERROR(MID($Q1196,1,7)+0,""))</f>
        <v>#N/A</v>
      </c>
      <c r="N1196" s="25" t="str">
        <f>IF(IFERROR(MID($Q1196,10,7)+0,"")&lt;1130000,"",IFERROR(MID($Q1196,10,7)+0,""))</f>
        <v/>
      </c>
      <c r="O1196" s="25" t="str">
        <f>IF(IFERROR(MID($Q1196,19,7)+0,"")&lt;1130000,"",IFERROR(MID($Q1196,19,7)+0,""))</f>
        <v/>
      </c>
      <c r="P1196" s="25" t="e">
        <f>IF(M1196="","",IF(N1196="",M1196,M1196&amp;", "&amp;N1196))</f>
        <v>#N/A</v>
      </c>
      <c r="Q1196" s="25">
        <v>1070525</v>
      </c>
      <c r="R1196" s="25"/>
      <c r="S1196" s="35" t="s">
        <v>34</v>
      </c>
      <c r="T1196" s="25" t="s">
        <v>36</v>
      </c>
      <c r="U1196" s="185">
        <v>2306</v>
      </c>
      <c r="V1196" s="188">
        <v>2306</v>
      </c>
      <c r="W1196" s="189">
        <v>2306</v>
      </c>
      <c r="X1196" s="31">
        <v>2306</v>
      </c>
      <c r="Y1196" s="90">
        <f>IFERROR(ROUND(X1196/W1196-1,2),"")</f>
        <v>0</v>
      </c>
      <c r="Z1196" s="31">
        <f>IF(OR(S1196="VLD MLC components",S1196="VLD MLC pipes",S1196="VLD PEX components",S1196="VLD PEX pipes",S1196="VLD PHC components",S1196="VLD PHC pipes",S1196="Controls VLD"),"По запросу",X1196)</f>
        <v>2306</v>
      </c>
      <c r="AA1196" s="63">
        <f>ROUND(X1196/1.2,3)</f>
        <v>1921.6669999999999</v>
      </c>
      <c r="AB1196" s="23">
        <v>1921.6669999999999</v>
      </c>
      <c r="AC1196" s="190">
        <f>IFERROR(ROUND(AA1196/AB1196-1,2),"")</f>
        <v>0</v>
      </c>
      <c r="AD1196" s="25">
        <v>0.153</v>
      </c>
      <c r="AE1196" s="25">
        <v>2.2100000000000001E-4</v>
      </c>
      <c r="AF1196" s="25">
        <v>0</v>
      </c>
      <c r="AG1196" s="25" t="s">
        <v>22</v>
      </c>
      <c r="AH1196" s="25">
        <v>0</v>
      </c>
      <c r="AI1196" s="25">
        <v>0</v>
      </c>
      <c r="AJ1196" s="25" t="s">
        <v>19</v>
      </c>
      <c r="AK1196" s="42" t="s">
        <v>19</v>
      </c>
      <c r="AL1196" s="25" t="s">
        <v>19</v>
      </c>
      <c r="AM1196" s="25">
        <v>5</v>
      </c>
      <c r="AN1196" s="25">
        <v>70</v>
      </c>
      <c r="AO1196" s="25">
        <v>175</v>
      </c>
      <c r="AP1196" s="25">
        <v>90</v>
      </c>
      <c r="AQ1196" s="25">
        <v>0.76500000000000001</v>
      </c>
      <c r="AR1196" s="94">
        <v>1.103E-3</v>
      </c>
      <c r="AS1196" s="157" t="s">
        <v>22</v>
      </c>
      <c r="AT1196" s="93" t="s">
        <v>22</v>
      </c>
      <c r="AU1196" s="92" t="s">
        <v>22</v>
      </c>
      <c r="AV1196" s="91" t="s">
        <v>48</v>
      </c>
      <c r="AW1196" s="92" t="s">
        <v>48</v>
      </c>
      <c r="AX1196" s="92" t="s">
        <v>48</v>
      </c>
      <c r="AY1196" s="91" t="s">
        <v>152</v>
      </c>
      <c r="AZ1196" s="23"/>
      <c r="BA1196" s="25">
        <v>0</v>
      </c>
      <c r="BB1196" t="s">
        <v>48</v>
      </c>
      <c r="BC1196" t="e">
        <v>#N/A</v>
      </c>
      <c r="BD1196" t="e">
        <f>IF(Z1196=BC1196,"OK")</f>
        <v>#N/A</v>
      </c>
      <c r="BE1196">
        <v>0.153</v>
      </c>
      <c r="BF1196">
        <v>2.2100000000000001E-4</v>
      </c>
      <c r="BG1196">
        <v>70</v>
      </c>
      <c r="BH1196">
        <v>175</v>
      </c>
      <c r="BI1196">
        <v>90</v>
      </c>
      <c r="BJ1196">
        <v>0.76500000000000001</v>
      </c>
      <c r="BK1196">
        <v>1.103E-3</v>
      </c>
      <c r="BN1196" s="183"/>
    </row>
    <row r="1197" spans="1:66" x14ac:dyDescent="0.25">
      <c r="A1197" s="1"/>
      <c r="B1197" s="94">
        <v>1191</v>
      </c>
      <c r="C1197" s="43">
        <v>1014765</v>
      </c>
      <c r="D1197" s="37" t="s">
        <v>22</v>
      </c>
      <c r="E1197" s="36" t="s">
        <v>5334</v>
      </c>
      <c r="F1197" s="151" t="s">
        <v>28</v>
      </c>
      <c r="G1197" s="41"/>
      <c r="H1197" s="46" t="str">
        <f>IFERROR(IFERROR(IF(SEARCH("Usystems",$E1197)&gt;0,"Usystems"),IF(SEARCH("RIIFO",$E1197)&gt;0,"RIIFO","Uponor")),"Uponor")</f>
        <v>Uponor</v>
      </c>
      <c r="I1197" s="25" t="str">
        <f>IFERROR(MID($D1197,1,7)+0,"")</f>
        <v/>
      </c>
      <c r="J1197" s="25" t="str">
        <f>IFERROR(MID($D1197,10,7)+0,"")</f>
        <v/>
      </c>
      <c r="K1197" s="25" t="str">
        <f>IFERROR(MID($D1197,19,7)+0,"")</f>
        <v/>
      </c>
      <c r="L1197" s="25" t="str">
        <f>IFERROR(MID($D1197,28,7)+0,"")</f>
        <v/>
      </c>
      <c r="M1197" s="25" t="e">
        <f>IF(IFERROR(MID($Q1197,1,7)+0,"")&lt;1130000,IF(INDEX(C:C,MATCH(LEFT(Q1197,7)+0,I:I,0))&lt;1130000,"",INDEX(C:C,MATCH(LEFT(Q1197,7)+0,I:I,0))),IFERROR(MID($Q1197,1,7)+0,""))</f>
        <v>#N/A</v>
      </c>
      <c r="N1197" s="25" t="str">
        <f>IF(IFERROR(MID($Q1197,10,7)+0,"")&lt;1130000,"",IFERROR(MID($Q1197,10,7)+0,""))</f>
        <v/>
      </c>
      <c r="O1197" s="25" t="str">
        <f>IF(IFERROR(MID($Q1197,19,7)+0,"")&lt;1130000,"",IFERROR(MID($Q1197,19,7)+0,""))</f>
        <v/>
      </c>
      <c r="P1197" s="25" t="e">
        <f>IF(M1197="","",IF(N1197="",M1197,M1197&amp;", "&amp;N1197))</f>
        <v>#N/A</v>
      </c>
      <c r="Q1197" s="25">
        <v>1070526</v>
      </c>
      <c r="R1197" s="25"/>
      <c r="S1197" s="35" t="s">
        <v>34</v>
      </c>
      <c r="T1197" s="25" t="s">
        <v>36</v>
      </c>
      <c r="U1197" s="185">
        <v>3216</v>
      </c>
      <c r="V1197" s="188">
        <v>3216</v>
      </c>
      <c r="W1197" s="189">
        <v>3216</v>
      </c>
      <c r="X1197" s="31">
        <v>3216</v>
      </c>
      <c r="Y1197" s="90">
        <f>IFERROR(ROUND(X1197/W1197-1,2),"")</f>
        <v>0</v>
      </c>
      <c r="Z1197" s="31">
        <f>IF(OR(S1197="VLD MLC components",S1197="VLD MLC pipes",S1197="VLD PEX components",S1197="VLD PEX pipes",S1197="VLD PHC components",S1197="VLD PHC pipes",S1197="Controls VLD"),"По запросу",X1197)</f>
        <v>3216</v>
      </c>
      <c r="AA1197" s="63">
        <f>ROUND(X1197/1.2,3)</f>
        <v>2680</v>
      </c>
      <c r="AB1197" s="23">
        <v>2680</v>
      </c>
      <c r="AC1197" s="190">
        <f>IFERROR(ROUND(AA1197/AB1197-1,2),"")</f>
        <v>0</v>
      </c>
      <c r="AD1197" s="25">
        <v>0.23599999999999999</v>
      </c>
      <c r="AE1197" s="25">
        <v>4.2499999999999998E-4</v>
      </c>
      <c r="AF1197" s="25">
        <v>0</v>
      </c>
      <c r="AG1197" s="25" t="s">
        <v>22</v>
      </c>
      <c r="AH1197" s="25">
        <v>0</v>
      </c>
      <c r="AI1197" s="25">
        <v>0</v>
      </c>
      <c r="AJ1197" s="25" t="s">
        <v>19</v>
      </c>
      <c r="AK1197" s="42" t="s">
        <v>19</v>
      </c>
      <c r="AL1197" s="25" t="s">
        <v>19</v>
      </c>
      <c r="AM1197" s="25">
        <v>5</v>
      </c>
      <c r="AN1197" s="25">
        <v>175</v>
      </c>
      <c r="AO1197" s="25">
        <v>135</v>
      </c>
      <c r="AP1197" s="25">
        <v>90</v>
      </c>
      <c r="AQ1197" s="25">
        <v>1.18</v>
      </c>
      <c r="AR1197" s="94">
        <v>2.1259999999999999E-3</v>
      </c>
      <c r="AS1197" s="157" t="s">
        <v>22</v>
      </c>
      <c r="AT1197" s="93" t="s">
        <v>22</v>
      </c>
      <c r="AU1197" s="92" t="s">
        <v>22</v>
      </c>
      <c r="AV1197" s="91" t="s">
        <v>48</v>
      </c>
      <c r="AW1197" s="92" t="s">
        <v>48</v>
      </c>
      <c r="AX1197" s="92" t="s">
        <v>48</v>
      </c>
      <c r="AY1197" s="91" t="s">
        <v>152</v>
      </c>
      <c r="AZ1197" s="23"/>
      <c r="BA1197" s="25">
        <v>0</v>
      </c>
      <c r="BB1197" t="s">
        <v>48</v>
      </c>
      <c r="BC1197" t="e">
        <v>#N/A</v>
      </c>
      <c r="BD1197" t="e">
        <f>IF(Z1197=BC1197,"OK")</f>
        <v>#N/A</v>
      </c>
      <c r="BE1197">
        <v>0.23599999999999999</v>
      </c>
      <c r="BF1197">
        <v>4.2499999999999998E-4</v>
      </c>
      <c r="BG1197">
        <v>175</v>
      </c>
      <c r="BH1197">
        <v>135</v>
      </c>
      <c r="BI1197">
        <v>90</v>
      </c>
      <c r="BJ1197">
        <v>1.18</v>
      </c>
      <c r="BK1197">
        <v>2.1259999999999999E-3</v>
      </c>
      <c r="BN1197" s="183"/>
    </row>
    <row r="1198" spans="1:66" ht="25.5" x14ac:dyDescent="0.25">
      <c r="A1198" s="1"/>
      <c r="B1198" s="94">
        <v>1192</v>
      </c>
      <c r="C1198" s="43">
        <v>1014686</v>
      </c>
      <c r="D1198" s="37" t="s">
        <v>22</v>
      </c>
      <c r="E1198" s="36" t="s">
        <v>5333</v>
      </c>
      <c r="F1198" s="151" t="s">
        <v>28</v>
      </c>
      <c r="G1198" s="41"/>
      <c r="H1198" s="46" t="str">
        <f>IFERROR(IFERROR(IF(SEARCH("Usystems",$E1198)&gt;0,"Usystems"),IF(SEARCH("RIIFO",$E1198)&gt;0,"RIIFO","Uponor")),"Uponor")</f>
        <v>Uponor</v>
      </c>
      <c r="I1198" s="25" t="str">
        <f>IFERROR(MID($D1198,1,7)+0,"")</f>
        <v/>
      </c>
      <c r="J1198" s="25" t="str">
        <f>IFERROR(MID($D1198,10,7)+0,"")</f>
        <v/>
      </c>
      <c r="K1198" s="25" t="str">
        <f>IFERROR(MID($D1198,19,7)+0,"")</f>
        <v/>
      </c>
      <c r="L1198" s="25" t="str">
        <f>IFERROR(MID($D1198,28,7)+0,"")</f>
        <v/>
      </c>
      <c r="M1198" s="25" t="e">
        <f>IF(IFERROR(MID($Q1198,1,7)+0,"")&lt;1130000,IF(INDEX(C:C,MATCH(LEFT(Q1198,7)+0,I:I,0))&lt;1130000,"",INDEX(C:C,MATCH(LEFT(Q1198,7)+0,I:I,0))),IFERROR(MID($Q1198,1,7)+0,""))</f>
        <v>#N/A</v>
      </c>
      <c r="N1198" s="25" t="str">
        <f>IF(IFERROR(MID($Q1198,10,7)+0,"")&lt;1130000,"",IFERROR(MID($Q1198,10,7)+0,""))</f>
        <v/>
      </c>
      <c r="O1198" s="25" t="str">
        <f>IF(IFERROR(MID($Q1198,19,7)+0,"")&lt;1130000,"",IFERROR(MID($Q1198,19,7)+0,""))</f>
        <v/>
      </c>
      <c r="P1198" s="25" t="e">
        <f>IF(M1198="","",IF(N1198="",M1198,M1198&amp;", "&amp;N1198))</f>
        <v>#N/A</v>
      </c>
      <c r="Q1198" s="25">
        <v>1070532</v>
      </c>
      <c r="R1198" s="25"/>
      <c r="S1198" s="35" t="s">
        <v>34</v>
      </c>
      <c r="T1198" s="25" t="s">
        <v>36</v>
      </c>
      <c r="U1198" s="185">
        <v>1005</v>
      </c>
      <c r="V1198" s="188">
        <v>1005</v>
      </c>
      <c r="W1198" s="189">
        <v>1005</v>
      </c>
      <c r="X1198" s="31">
        <v>1005</v>
      </c>
      <c r="Y1198" s="90">
        <f>IFERROR(ROUND(X1198/W1198-1,2),"")</f>
        <v>0</v>
      </c>
      <c r="Z1198" s="31">
        <f>IF(OR(S1198="VLD MLC components",S1198="VLD MLC pipes",S1198="VLD PEX components",S1198="VLD PEX pipes",S1198="VLD PHC components",S1198="VLD PHC pipes",S1198="Controls VLD"),"По запросу",X1198)</f>
        <v>1005</v>
      </c>
      <c r="AA1198" s="63">
        <f>ROUND(X1198/1.2,3)</f>
        <v>837.5</v>
      </c>
      <c r="AB1198" s="23">
        <v>837.5</v>
      </c>
      <c r="AC1198" s="190">
        <f>IFERROR(ROUND(AA1198/AB1198-1,2),"")</f>
        <v>0</v>
      </c>
      <c r="AD1198" s="25">
        <v>6.2E-2</v>
      </c>
      <c r="AE1198" s="25">
        <v>5.3999999999999998E-5</v>
      </c>
      <c r="AF1198" s="25">
        <v>0</v>
      </c>
      <c r="AG1198" s="25" t="s">
        <v>22</v>
      </c>
      <c r="AH1198" s="25">
        <v>0</v>
      </c>
      <c r="AI1198" s="25">
        <v>0</v>
      </c>
      <c r="AJ1198" s="25" t="s">
        <v>19</v>
      </c>
      <c r="AK1198" s="42" t="s">
        <v>19</v>
      </c>
      <c r="AL1198" s="25" t="s">
        <v>19</v>
      </c>
      <c r="AM1198" s="25">
        <v>10</v>
      </c>
      <c r="AN1198" s="25">
        <v>86</v>
      </c>
      <c r="AO1198" s="25">
        <v>70</v>
      </c>
      <c r="AP1198" s="25">
        <v>90</v>
      </c>
      <c r="AQ1198" s="25">
        <v>0.62</v>
      </c>
      <c r="AR1198" s="94">
        <v>5.4199999999999995E-4</v>
      </c>
      <c r="AS1198" s="157" t="s">
        <v>22</v>
      </c>
      <c r="AT1198" s="93" t="s">
        <v>22</v>
      </c>
      <c r="AU1198" s="92" t="s">
        <v>22</v>
      </c>
      <c r="AV1198" s="91" t="s">
        <v>48</v>
      </c>
      <c r="AW1198" s="92" t="s">
        <v>48</v>
      </c>
      <c r="AX1198" s="92" t="s">
        <v>48</v>
      </c>
      <c r="AY1198" s="91" t="s">
        <v>152</v>
      </c>
      <c r="AZ1198" s="23"/>
      <c r="BA1198" s="25">
        <v>0</v>
      </c>
      <c r="BB1198" t="s">
        <v>48</v>
      </c>
      <c r="BC1198" t="e">
        <v>#N/A</v>
      </c>
      <c r="BD1198" t="e">
        <f>IF(Z1198=BC1198,"OK")</f>
        <v>#N/A</v>
      </c>
      <c r="BE1198">
        <v>6.2E-2</v>
      </c>
      <c r="BF1198">
        <v>5.3999999999999998E-5</v>
      </c>
      <c r="BG1198">
        <v>86</v>
      </c>
      <c r="BH1198">
        <v>70</v>
      </c>
      <c r="BI1198">
        <v>90</v>
      </c>
      <c r="BJ1198">
        <v>0.62</v>
      </c>
      <c r="BK1198">
        <v>5.4199999999999995E-4</v>
      </c>
      <c r="BN1198" s="183"/>
    </row>
    <row r="1199" spans="1:66" ht="25.5" x14ac:dyDescent="0.25">
      <c r="A1199" s="1"/>
      <c r="B1199" s="94">
        <v>1193</v>
      </c>
      <c r="C1199" s="43">
        <v>1014729</v>
      </c>
      <c r="D1199" s="37" t="s">
        <v>22</v>
      </c>
      <c r="E1199" s="36" t="s">
        <v>5332</v>
      </c>
      <c r="F1199" s="151" t="s">
        <v>28</v>
      </c>
      <c r="G1199" s="41"/>
      <c r="H1199" s="46" t="str">
        <f>IFERROR(IFERROR(IF(SEARCH("Usystems",$E1199)&gt;0,"Usystems"),IF(SEARCH("RIIFO",$E1199)&gt;0,"RIIFO","Uponor")),"Uponor")</f>
        <v>Uponor</v>
      </c>
      <c r="I1199" s="25" t="str">
        <f>IFERROR(MID($D1199,1,7)+0,"")</f>
        <v/>
      </c>
      <c r="J1199" s="25" t="str">
        <f>IFERROR(MID($D1199,10,7)+0,"")</f>
        <v/>
      </c>
      <c r="K1199" s="25" t="str">
        <f>IFERROR(MID($D1199,19,7)+0,"")</f>
        <v/>
      </c>
      <c r="L1199" s="25" t="str">
        <f>IFERROR(MID($D1199,28,7)+0,"")</f>
        <v/>
      </c>
      <c r="M1199" s="25" t="e">
        <f>IF(IFERROR(MID($Q1199,1,7)+0,"")&lt;1130000,IF(INDEX(C:C,MATCH(LEFT(Q1199,7)+0,I:I,0))&lt;1130000,"",INDEX(C:C,MATCH(LEFT(Q1199,7)+0,I:I,0))),IFERROR(MID($Q1199,1,7)+0,""))</f>
        <v>#N/A</v>
      </c>
      <c r="N1199" s="25" t="str">
        <f>IF(IFERROR(MID($Q1199,10,7)+0,"")&lt;1130000,"",IFERROR(MID($Q1199,10,7)+0,""))</f>
        <v/>
      </c>
      <c r="O1199" s="25" t="str">
        <f>IF(IFERROR(MID($Q1199,19,7)+0,"")&lt;1130000,"",IFERROR(MID($Q1199,19,7)+0,""))</f>
        <v/>
      </c>
      <c r="P1199" s="25" t="e">
        <f>IF(M1199="","",IF(N1199="",M1199,M1199&amp;", "&amp;N1199))</f>
        <v>#N/A</v>
      </c>
      <c r="Q1199" s="25">
        <v>1070533</v>
      </c>
      <c r="R1199" s="25"/>
      <c r="S1199" s="35" t="s">
        <v>34</v>
      </c>
      <c r="T1199" s="25" t="s">
        <v>36</v>
      </c>
      <c r="U1199" s="185">
        <v>1566</v>
      </c>
      <c r="V1199" s="188">
        <v>1566</v>
      </c>
      <c r="W1199" s="189">
        <v>1566</v>
      </c>
      <c r="X1199" s="31">
        <v>1566</v>
      </c>
      <c r="Y1199" s="90">
        <f>IFERROR(ROUND(X1199/W1199-1,2),"")</f>
        <v>0</v>
      </c>
      <c r="Z1199" s="31">
        <f>IF(OR(S1199="VLD MLC components",S1199="VLD MLC pipes",S1199="VLD PEX components",S1199="VLD PEX pipes",S1199="VLD PHC components",S1199="VLD PHC pipes",S1199="Controls VLD"),"По запросу",X1199)</f>
        <v>1566</v>
      </c>
      <c r="AA1199" s="63">
        <f>ROUND(X1199/1.2,3)</f>
        <v>1305</v>
      </c>
      <c r="AB1199" s="23">
        <v>1305</v>
      </c>
      <c r="AC1199" s="190">
        <f>IFERROR(ROUND(AA1199/AB1199-1,2),"")</f>
        <v>0</v>
      </c>
      <c r="AD1199" s="25">
        <v>9.1999999999999998E-2</v>
      </c>
      <c r="AE1199" s="25">
        <v>1.1E-4</v>
      </c>
      <c r="AF1199" s="25">
        <v>0</v>
      </c>
      <c r="AG1199" s="25" t="s">
        <v>22</v>
      </c>
      <c r="AH1199" s="25">
        <v>0</v>
      </c>
      <c r="AI1199" s="25">
        <v>0</v>
      </c>
      <c r="AJ1199" s="25" t="s">
        <v>19</v>
      </c>
      <c r="AK1199" s="42" t="s">
        <v>19</v>
      </c>
      <c r="AL1199" s="25" t="s">
        <v>19</v>
      </c>
      <c r="AM1199" s="25">
        <v>10</v>
      </c>
      <c r="AN1199" s="25">
        <v>70</v>
      </c>
      <c r="AO1199" s="25">
        <v>175</v>
      </c>
      <c r="AP1199" s="25">
        <v>90</v>
      </c>
      <c r="AQ1199" s="25">
        <v>0.92</v>
      </c>
      <c r="AR1199" s="94">
        <v>1.103E-3</v>
      </c>
      <c r="AS1199" s="157" t="s">
        <v>22</v>
      </c>
      <c r="AT1199" s="93" t="s">
        <v>22</v>
      </c>
      <c r="AU1199" s="92" t="s">
        <v>22</v>
      </c>
      <c r="AV1199" s="91" t="s">
        <v>48</v>
      </c>
      <c r="AW1199" s="92" t="s">
        <v>48</v>
      </c>
      <c r="AX1199" s="92" t="s">
        <v>48</v>
      </c>
      <c r="AY1199" s="91" t="s">
        <v>152</v>
      </c>
      <c r="AZ1199" s="23"/>
      <c r="BA1199" s="25">
        <v>0</v>
      </c>
      <c r="BB1199" t="s">
        <v>48</v>
      </c>
      <c r="BC1199" t="e">
        <v>#N/A</v>
      </c>
      <c r="BD1199" t="e">
        <f>IF(Z1199=BC1199,"OK")</f>
        <v>#N/A</v>
      </c>
      <c r="BE1199">
        <v>9.1999999999999998E-2</v>
      </c>
      <c r="BF1199">
        <v>1.1E-4</v>
      </c>
      <c r="BG1199">
        <v>70</v>
      </c>
      <c r="BH1199">
        <v>175</v>
      </c>
      <c r="BI1199">
        <v>90</v>
      </c>
      <c r="BJ1199">
        <v>0.92</v>
      </c>
      <c r="BK1199">
        <v>1.103E-3</v>
      </c>
      <c r="BN1199" s="183"/>
    </row>
    <row r="1200" spans="1:66" ht="25.5" x14ac:dyDescent="0.25">
      <c r="A1200" s="1"/>
      <c r="B1200" s="94">
        <v>1194</v>
      </c>
      <c r="C1200" s="43">
        <v>1014732</v>
      </c>
      <c r="D1200" s="37" t="s">
        <v>22</v>
      </c>
      <c r="E1200" s="36" t="s">
        <v>5331</v>
      </c>
      <c r="F1200" s="151" t="s">
        <v>28</v>
      </c>
      <c r="G1200" s="41"/>
      <c r="H1200" s="46" t="str">
        <f>IFERROR(IFERROR(IF(SEARCH("Usystems",$E1200)&gt;0,"Usystems"),IF(SEARCH("RIIFO",$E1200)&gt;0,"RIIFO","Uponor")),"Uponor")</f>
        <v>Uponor</v>
      </c>
      <c r="I1200" s="25" t="str">
        <f>IFERROR(MID($D1200,1,7)+0,"")</f>
        <v/>
      </c>
      <c r="J1200" s="25" t="str">
        <f>IFERROR(MID($D1200,10,7)+0,"")</f>
        <v/>
      </c>
      <c r="K1200" s="25" t="str">
        <f>IFERROR(MID($D1200,19,7)+0,"")</f>
        <v/>
      </c>
      <c r="L1200" s="25" t="str">
        <f>IFERROR(MID($D1200,28,7)+0,"")</f>
        <v/>
      </c>
      <c r="M1200" s="25" t="e">
        <f>IF(IFERROR(MID($Q1200,1,7)+0,"")&lt;1130000,IF(INDEX(C:C,MATCH(LEFT(Q1200,7)+0,I:I,0))&lt;1130000,"",INDEX(C:C,MATCH(LEFT(Q1200,7)+0,I:I,0))),IFERROR(MID($Q1200,1,7)+0,""))</f>
        <v>#N/A</v>
      </c>
      <c r="N1200" s="25" t="str">
        <f>IF(IFERROR(MID($Q1200,10,7)+0,"")&lt;1130000,"",IFERROR(MID($Q1200,10,7)+0,""))</f>
        <v/>
      </c>
      <c r="O1200" s="25" t="str">
        <f>IF(IFERROR(MID($Q1200,19,7)+0,"")&lt;1130000,"",IFERROR(MID($Q1200,19,7)+0,""))</f>
        <v/>
      </c>
      <c r="P1200" s="25" t="e">
        <f>IF(M1200="","",IF(N1200="",M1200,M1200&amp;", "&amp;N1200))</f>
        <v>#N/A</v>
      </c>
      <c r="Q1200" s="25">
        <v>1070534</v>
      </c>
      <c r="R1200" s="25"/>
      <c r="S1200" s="35" t="s">
        <v>34</v>
      </c>
      <c r="T1200" s="25" t="s">
        <v>36</v>
      </c>
      <c r="U1200" s="185">
        <v>1796</v>
      </c>
      <c r="V1200" s="188">
        <v>1796</v>
      </c>
      <c r="W1200" s="189">
        <v>1796</v>
      </c>
      <c r="X1200" s="31">
        <v>1796</v>
      </c>
      <c r="Y1200" s="90">
        <f>IFERROR(ROUND(X1200/W1200-1,2),"")</f>
        <v>0</v>
      </c>
      <c r="Z1200" s="31">
        <f>IF(OR(S1200="VLD MLC components",S1200="VLD MLC pipes",S1200="VLD PEX components",S1200="VLD PEX pipes",S1200="VLD PHC components",S1200="VLD PHC pipes",S1200="Controls VLD"),"По запросу",X1200)</f>
        <v>1796</v>
      </c>
      <c r="AA1200" s="63">
        <f>ROUND(X1200/1.2,3)</f>
        <v>1496.6669999999999</v>
      </c>
      <c r="AB1200" s="23">
        <v>1496.6669999999999</v>
      </c>
      <c r="AC1200" s="190">
        <f>IFERROR(ROUND(AA1200/AB1200-1,2),"")</f>
        <v>0</v>
      </c>
      <c r="AD1200" s="25">
        <v>0.11</v>
      </c>
      <c r="AE1200" s="25">
        <v>1.1E-4</v>
      </c>
      <c r="AF1200" s="25">
        <v>0</v>
      </c>
      <c r="AG1200" s="25" t="s">
        <v>22</v>
      </c>
      <c r="AH1200" s="25">
        <v>0</v>
      </c>
      <c r="AI1200" s="25">
        <v>0</v>
      </c>
      <c r="AJ1200" s="25" t="s">
        <v>19</v>
      </c>
      <c r="AK1200" s="42" t="s">
        <v>19</v>
      </c>
      <c r="AL1200" s="25" t="s">
        <v>19</v>
      </c>
      <c r="AM1200" s="25">
        <v>10</v>
      </c>
      <c r="AN1200" s="25">
        <v>175</v>
      </c>
      <c r="AO1200" s="25">
        <v>70</v>
      </c>
      <c r="AP1200" s="25">
        <v>90</v>
      </c>
      <c r="AQ1200" s="25">
        <v>1.1000000000000001</v>
      </c>
      <c r="AR1200" s="94">
        <v>1.103E-3</v>
      </c>
      <c r="AS1200" s="157" t="s">
        <v>22</v>
      </c>
      <c r="AT1200" s="93" t="s">
        <v>22</v>
      </c>
      <c r="AU1200" s="92" t="s">
        <v>22</v>
      </c>
      <c r="AV1200" s="91" t="s">
        <v>48</v>
      </c>
      <c r="AW1200" s="92" t="s">
        <v>48</v>
      </c>
      <c r="AX1200" s="92" t="s">
        <v>48</v>
      </c>
      <c r="AY1200" s="91" t="s">
        <v>152</v>
      </c>
      <c r="AZ1200" s="23"/>
      <c r="BA1200" s="25">
        <v>0</v>
      </c>
      <c r="BB1200" t="s">
        <v>48</v>
      </c>
      <c r="BC1200" t="e">
        <v>#N/A</v>
      </c>
      <c r="BD1200" t="e">
        <f>IF(Z1200=BC1200,"OK")</f>
        <v>#N/A</v>
      </c>
      <c r="BE1200">
        <v>0.11</v>
      </c>
      <c r="BF1200">
        <v>1.1E-4</v>
      </c>
      <c r="BG1200">
        <v>175</v>
      </c>
      <c r="BH1200">
        <v>70</v>
      </c>
      <c r="BI1200">
        <v>90</v>
      </c>
      <c r="BJ1200">
        <v>1.1000000000000001</v>
      </c>
      <c r="BK1200">
        <v>1.103E-3</v>
      </c>
      <c r="BN1200" s="183"/>
    </row>
    <row r="1201" spans="1:66" ht="25.5" x14ac:dyDescent="0.25">
      <c r="A1201" s="1"/>
      <c r="B1201" s="94">
        <v>1195</v>
      </c>
      <c r="C1201" s="43">
        <v>1014751</v>
      </c>
      <c r="D1201" s="37" t="s">
        <v>22</v>
      </c>
      <c r="E1201" s="36" t="s">
        <v>5330</v>
      </c>
      <c r="F1201" s="151" t="s">
        <v>28</v>
      </c>
      <c r="G1201" s="41"/>
      <c r="H1201" s="46" t="str">
        <f>IFERROR(IFERROR(IF(SEARCH("Usystems",$E1201)&gt;0,"Usystems"),IF(SEARCH("RIIFO",$E1201)&gt;0,"RIIFO","Uponor")),"Uponor")</f>
        <v>Uponor</v>
      </c>
      <c r="I1201" s="25" t="str">
        <f>IFERROR(MID($D1201,1,7)+0,"")</f>
        <v/>
      </c>
      <c r="J1201" s="25" t="str">
        <f>IFERROR(MID($D1201,10,7)+0,"")</f>
        <v/>
      </c>
      <c r="K1201" s="25" t="str">
        <f>IFERROR(MID($D1201,19,7)+0,"")</f>
        <v/>
      </c>
      <c r="L1201" s="25" t="str">
        <f>IFERROR(MID($D1201,28,7)+0,"")</f>
        <v/>
      </c>
      <c r="M1201" s="25">
        <f>IF(IFERROR(MID($Q1201,1,7)+0,"")&lt;1130000,IF(INDEX(C:C,MATCH(LEFT(Q1201,7)+0,I:I,0))&lt;1130000,"",INDEX(C:C,MATCH(LEFT(Q1201,7)+0,I:I,0))),IFERROR(MID($Q1201,1,7)+0,""))</f>
        <v>1237216</v>
      </c>
      <c r="N1201" s="25" t="str">
        <f>IF(IFERROR(MID($Q1201,10,7)+0,"")&lt;1130000,"",IFERROR(MID($Q1201,10,7)+0,""))</f>
        <v/>
      </c>
      <c r="O1201" s="25" t="str">
        <f>IF(IFERROR(MID($Q1201,19,7)+0,"")&lt;1130000,"",IFERROR(MID($Q1201,19,7)+0,""))</f>
        <v/>
      </c>
      <c r="P1201" s="25">
        <f>IF(M1201="","",IF(N1201="",M1201,M1201&amp;", "&amp;N1201))</f>
        <v>1237216</v>
      </c>
      <c r="Q1201" s="25">
        <v>1070535</v>
      </c>
      <c r="R1201" s="25"/>
      <c r="S1201" s="35" t="s">
        <v>34</v>
      </c>
      <c r="T1201" s="25" t="s">
        <v>36</v>
      </c>
      <c r="U1201" s="185">
        <v>2306</v>
      </c>
      <c r="V1201" s="188">
        <v>2306</v>
      </c>
      <c r="W1201" s="189">
        <v>2306</v>
      </c>
      <c r="X1201" s="31">
        <v>2306</v>
      </c>
      <c r="Y1201" s="90">
        <f>IFERROR(ROUND(X1201/W1201-1,2),"")</f>
        <v>0</v>
      </c>
      <c r="Z1201" s="31">
        <f>IF(OR(S1201="VLD MLC components",S1201="VLD MLC pipes",S1201="VLD PEX components",S1201="VLD PEX pipes",S1201="VLD PHC components",S1201="VLD PHC pipes",S1201="Controls VLD"),"По запросу",X1201)</f>
        <v>2306</v>
      </c>
      <c r="AA1201" s="63">
        <f>ROUND(X1201/1.2,3)</f>
        <v>1921.6669999999999</v>
      </c>
      <c r="AB1201" s="23">
        <v>1921.6669999999999</v>
      </c>
      <c r="AC1201" s="190">
        <f>IFERROR(ROUND(AA1201/AB1201-1,2),"")</f>
        <v>0</v>
      </c>
      <c r="AD1201" s="25">
        <v>0.151</v>
      </c>
      <c r="AE1201" s="25">
        <v>2.2100000000000001E-4</v>
      </c>
      <c r="AF1201" s="25">
        <v>0</v>
      </c>
      <c r="AG1201" s="25" t="s">
        <v>22</v>
      </c>
      <c r="AH1201" s="25">
        <v>0</v>
      </c>
      <c r="AI1201" s="25">
        <v>0</v>
      </c>
      <c r="AJ1201" s="25" t="s">
        <v>19</v>
      </c>
      <c r="AK1201" s="42" t="s">
        <v>19</v>
      </c>
      <c r="AL1201" s="25" t="s">
        <v>19</v>
      </c>
      <c r="AM1201" s="25">
        <v>5</v>
      </c>
      <c r="AN1201" s="25">
        <v>70</v>
      </c>
      <c r="AO1201" s="25">
        <v>175</v>
      </c>
      <c r="AP1201" s="25">
        <v>90</v>
      </c>
      <c r="AQ1201" s="25">
        <v>0.755</v>
      </c>
      <c r="AR1201" s="94">
        <v>1.103E-3</v>
      </c>
      <c r="AS1201" s="157" t="s">
        <v>22</v>
      </c>
      <c r="AT1201" s="93" t="s">
        <v>22</v>
      </c>
      <c r="AU1201" s="92" t="s">
        <v>22</v>
      </c>
      <c r="AV1201" s="91" t="s">
        <v>48</v>
      </c>
      <c r="AW1201" s="92" t="s">
        <v>48</v>
      </c>
      <c r="AX1201" s="92" t="s">
        <v>48</v>
      </c>
      <c r="AY1201" s="91" t="s">
        <v>152</v>
      </c>
      <c r="AZ1201" s="23"/>
      <c r="BA1201" s="25">
        <v>0</v>
      </c>
      <c r="BB1201" t="s">
        <v>48</v>
      </c>
      <c r="BC1201" t="e">
        <v>#N/A</v>
      </c>
      <c r="BD1201" t="e">
        <f>IF(Z1201=BC1201,"OK")</f>
        <v>#N/A</v>
      </c>
      <c r="BE1201">
        <v>0.151</v>
      </c>
      <c r="BF1201">
        <v>2.2100000000000001E-4</v>
      </c>
      <c r="BG1201">
        <v>70</v>
      </c>
      <c r="BH1201">
        <v>175</v>
      </c>
      <c r="BI1201">
        <v>90</v>
      </c>
      <c r="BJ1201">
        <v>0.755</v>
      </c>
      <c r="BK1201">
        <v>1.103E-3</v>
      </c>
      <c r="BN1201" s="183"/>
    </row>
    <row r="1202" spans="1:66" ht="25.5" x14ac:dyDescent="0.25">
      <c r="A1202" s="1"/>
      <c r="B1202" s="94">
        <v>1196</v>
      </c>
      <c r="C1202" s="43">
        <v>1014755</v>
      </c>
      <c r="D1202" s="37" t="s">
        <v>22</v>
      </c>
      <c r="E1202" s="36" t="s">
        <v>5329</v>
      </c>
      <c r="F1202" s="151" t="s">
        <v>28</v>
      </c>
      <c r="G1202" s="41"/>
      <c r="H1202" s="46" t="str">
        <f>IFERROR(IFERROR(IF(SEARCH("Usystems",$E1202)&gt;0,"Usystems"),IF(SEARCH("RIIFO",$E1202)&gt;0,"RIIFO","Uponor")),"Uponor")</f>
        <v>Uponor</v>
      </c>
      <c r="I1202" s="25" t="str">
        <f>IFERROR(MID($D1202,1,7)+0,"")</f>
        <v/>
      </c>
      <c r="J1202" s="25" t="str">
        <f>IFERROR(MID($D1202,10,7)+0,"")</f>
        <v/>
      </c>
      <c r="K1202" s="25" t="str">
        <f>IFERROR(MID($D1202,19,7)+0,"")</f>
        <v/>
      </c>
      <c r="L1202" s="25" t="str">
        <f>IFERROR(MID($D1202,28,7)+0,"")</f>
        <v/>
      </c>
      <c r="M1202" s="25" t="e">
        <f>IF(IFERROR(MID($Q1202,1,7)+0,"")&lt;1130000,IF(INDEX(C:C,MATCH(LEFT(Q1202,7)+0,I:I,0))&lt;1130000,"",INDEX(C:C,MATCH(LEFT(Q1202,7)+0,I:I,0))),IFERROR(MID($Q1202,1,7)+0,""))</f>
        <v>#N/A</v>
      </c>
      <c r="N1202" s="25" t="str">
        <f>IF(IFERROR(MID($Q1202,10,7)+0,"")&lt;1130000,"",IFERROR(MID($Q1202,10,7)+0,""))</f>
        <v/>
      </c>
      <c r="O1202" s="25" t="str">
        <f>IF(IFERROR(MID($Q1202,19,7)+0,"")&lt;1130000,"",IFERROR(MID($Q1202,19,7)+0,""))</f>
        <v/>
      </c>
      <c r="P1202" s="25" t="e">
        <f>IF(M1202="","",IF(N1202="",M1202,M1202&amp;", "&amp;N1202))</f>
        <v>#N/A</v>
      </c>
      <c r="Q1202" s="25">
        <v>1070536</v>
      </c>
      <c r="R1202" s="25"/>
      <c r="S1202" s="35" t="s">
        <v>34</v>
      </c>
      <c r="T1202" s="25" t="s">
        <v>36</v>
      </c>
      <c r="U1202" s="185">
        <v>2803</v>
      </c>
      <c r="V1202" s="188">
        <v>2803</v>
      </c>
      <c r="W1202" s="189">
        <v>2803</v>
      </c>
      <c r="X1202" s="31">
        <v>2803</v>
      </c>
      <c r="Y1202" s="90">
        <f>IFERROR(ROUND(X1202/W1202-1,2),"")</f>
        <v>0</v>
      </c>
      <c r="Z1202" s="31">
        <f>IF(OR(S1202="VLD MLC components",S1202="VLD MLC pipes",S1202="VLD PEX components",S1202="VLD PEX pipes",S1202="VLD PHC components",S1202="VLD PHC pipes",S1202="Controls VLD"),"По запросу",X1202)</f>
        <v>2803</v>
      </c>
      <c r="AA1202" s="63">
        <f>ROUND(X1202/1.2,3)</f>
        <v>2335.8330000000001</v>
      </c>
      <c r="AB1202" s="23">
        <v>2335.8330000000001</v>
      </c>
      <c r="AC1202" s="190">
        <f>IFERROR(ROUND(AA1202/AB1202-1,2),"")</f>
        <v>0</v>
      </c>
      <c r="AD1202" s="25">
        <v>0.19</v>
      </c>
      <c r="AE1202" s="25">
        <v>2.2100000000000001E-4</v>
      </c>
      <c r="AF1202" s="25">
        <v>0</v>
      </c>
      <c r="AG1202" s="25" t="s">
        <v>22</v>
      </c>
      <c r="AH1202" s="25">
        <v>0</v>
      </c>
      <c r="AI1202" s="25">
        <v>0</v>
      </c>
      <c r="AJ1202" s="25" t="s">
        <v>19</v>
      </c>
      <c r="AK1202" s="42" t="s">
        <v>19</v>
      </c>
      <c r="AL1202" s="25" t="s">
        <v>19</v>
      </c>
      <c r="AM1202" s="25">
        <v>5</v>
      </c>
      <c r="AN1202" s="25">
        <v>70</v>
      </c>
      <c r="AO1202" s="25">
        <v>175</v>
      </c>
      <c r="AP1202" s="25">
        <v>90</v>
      </c>
      <c r="AQ1202" s="25">
        <v>0.95</v>
      </c>
      <c r="AR1202" s="94">
        <v>1.103E-3</v>
      </c>
      <c r="AS1202" s="157" t="s">
        <v>22</v>
      </c>
      <c r="AT1202" s="93" t="s">
        <v>22</v>
      </c>
      <c r="AU1202" s="92" t="s">
        <v>22</v>
      </c>
      <c r="AV1202" s="91" t="s">
        <v>48</v>
      </c>
      <c r="AW1202" s="92" t="s">
        <v>48</v>
      </c>
      <c r="AX1202" s="92" t="s">
        <v>48</v>
      </c>
      <c r="AY1202" s="91" t="s">
        <v>152</v>
      </c>
      <c r="AZ1202" s="23"/>
      <c r="BA1202" s="25">
        <v>0</v>
      </c>
      <c r="BB1202" t="s">
        <v>48</v>
      </c>
      <c r="BC1202" t="e">
        <v>#N/A</v>
      </c>
      <c r="BD1202" t="e">
        <f>IF(Z1202=BC1202,"OK")</f>
        <v>#N/A</v>
      </c>
      <c r="BE1202">
        <v>0.19</v>
      </c>
      <c r="BF1202">
        <v>2.2100000000000001E-4</v>
      </c>
      <c r="BG1202">
        <v>70</v>
      </c>
      <c r="BH1202">
        <v>175</v>
      </c>
      <c r="BI1202">
        <v>90</v>
      </c>
      <c r="BJ1202">
        <v>0.95</v>
      </c>
      <c r="BK1202">
        <v>1.103E-3</v>
      </c>
      <c r="BN1202" s="183"/>
    </row>
    <row r="1203" spans="1:66" ht="25.5" x14ac:dyDescent="0.25">
      <c r="A1203" s="1"/>
      <c r="B1203" s="94">
        <v>1197</v>
      </c>
      <c r="C1203" s="43">
        <v>1014770</v>
      </c>
      <c r="D1203" s="37" t="s">
        <v>22</v>
      </c>
      <c r="E1203" s="36" t="s">
        <v>5328</v>
      </c>
      <c r="F1203" s="151" t="s">
        <v>28</v>
      </c>
      <c r="G1203" s="41"/>
      <c r="H1203" s="46" t="str">
        <f>IFERROR(IFERROR(IF(SEARCH("Usystems",$E1203)&gt;0,"Usystems"),IF(SEARCH("RIIFO",$E1203)&gt;0,"RIIFO","Uponor")),"Uponor")</f>
        <v>Uponor</v>
      </c>
      <c r="I1203" s="25" t="str">
        <f>IFERROR(MID($D1203,1,7)+0,"")</f>
        <v/>
      </c>
      <c r="J1203" s="25" t="str">
        <f>IFERROR(MID($D1203,10,7)+0,"")</f>
        <v/>
      </c>
      <c r="K1203" s="25" t="str">
        <f>IFERROR(MID($D1203,19,7)+0,"")</f>
        <v/>
      </c>
      <c r="L1203" s="25" t="str">
        <f>IFERROR(MID($D1203,28,7)+0,"")</f>
        <v/>
      </c>
      <c r="M1203" s="25" t="e">
        <f>IF(IFERROR(MID($Q1203,1,7)+0,"")&lt;1130000,IF(INDEX(C:C,MATCH(LEFT(Q1203,7)+0,I:I,0))&lt;1130000,"",INDEX(C:C,MATCH(LEFT(Q1203,7)+0,I:I,0))),IFERROR(MID($Q1203,1,7)+0,""))</f>
        <v>#N/A</v>
      </c>
      <c r="N1203" s="25" t="str">
        <f>IF(IFERROR(MID($Q1203,10,7)+0,"")&lt;1130000,"",IFERROR(MID($Q1203,10,7)+0,""))</f>
        <v/>
      </c>
      <c r="O1203" s="25" t="str">
        <f>IF(IFERROR(MID($Q1203,19,7)+0,"")&lt;1130000,"",IFERROR(MID($Q1203,19,7)+0,""))</f>
        <v/>
      </c>
      <c r="P1203" s="25" t="e">
        <f>IF(M1203="","",IF(N1203="",M1203,M1203&amp;", "&amp;N1203))</f>
        <v>#N/A</v>
      </c>
      <c r="Q1203" s="25">
        <v>1070537</v>
      </c>
      <c r="R1203" s="25"/>
      <c r="S1203" s="35" t="s">
        <v>34</v>
      </c>
      <c r="T1203" s="25" t="s">
        <v>36</v>
      </c>
      <c r="U1203" s="185">
        <v>3453</v>
      </c>
      <c r="V1203" s="188">
        <v>3453</v>
      </c>
      <c r="W1203" s="189">
        <v>3453</v>
      </c>
      <c r="X1203" s="31">
        <v>3453</v>
      </c>
      <c r="Y1203" s="90">
        <f>IFERROR(ROUND(X1203/W1203-1,2),"")</f>
        <v>0</v>
      </c>
      <c r="Z1203" s="31">
        <f>IF(OR(S1203="VLD MLC components",S1203="VLD MLC pipes",S1203="VLD PEX components",S1203="VLD PEX pipes",S1203="VLD PHC components",S1203="VLD PHC pipes",S1203="Controls VLD"),"По запросу",X1203)</f>
        <v>3453</v>
      </c>
      <c r="AA1203" s="63">
        <f>ROUND(X1203/1.2,3)</f>
        <v>2877.5</v>
      </c>
      <c r="AB1203" s="23">
        <v>2877.5</v>
      </c>
      <c r="AC1203" s="190">
        <f>IFERROR(ROUND(AA1203/AB1203-1,2),"")</f>
        <v>0</v>
      </c>
      <c r="AD1203" s="25">
        <v>0.24</v>
      </c>
      <c r="AE1203" s="25">
        <v>4.37E-4</v>
      </c>
      <c r="AF1203" s="25">
        <v>0</v>
      </c>
      <c r="AG1203" s="25" t="s">
        <v>22</v>
      </c>
      <c r="AH1203" s="25">
        <v>0</v>
      </c>
      <c r="AI1203" s="25">
        <v>0</v>
      </c>
      <c r="AJ1203" s="25" t="s">
        <v>19</v>
      </c>
      <c r="AK1203" s="42" t="s">
        <v>19</v>
      </c>
      <c r="AL1203" s="25" t="s">
        <v>19</v>
      </c>
      <c r="AM1203" s="25">
        <v>5</v>
      </c>
      <c r="AN1203" s="25">
        <v>180</v>
      </c>
      <c r="AO1203" s="25">
        <v>135</v>
      </c>
      <c r="AP1203" s="25">
        <v>90</v>
      </c>
      <c r="AQ1203" s="25">
        <v>1.2</v>
      </c>
      <c r="AR1203" s="94">
        <v>2.1870000000000001E-3</v>
      </c>
      <c r="AS1203" s="157" t="s">
        <v>22</v>
      </c>
      <c r="AT1203" s="93" t="s">
        <v>22</v>
      </c>
      <c r="AU1203" s="92" t="s">
        <v>22</v>
      </c>
      <c r="AV1203" s="91" t="s">
        <v>48</v>
      </c>
      <c r="AW1203" s="92" t="s">
        <v>48</v>
      </c>
      <c r="AX1203" s="92" t="s">
        <v>48</v>
      </c>
      <c r="AY1203" s="91" t="s">
        <v>152</v>
      </c>
      <c r="AZ1203" s="23"/>
      <c r="BA1203" s="25">
        <v>0</v>
      </c>
      <c r="BB1203" t="s">
        <v>48</v>
      </c>
      <c r="BC1203" t="e">
        <v>#N/A</v>
      </c>
      <c r="BD1203" t="e">
        <f>IF(Z1203=BC1203,"OK")</f>
        <v>#N/A</v>
      </c>
      <c r="BE1203">
        <v>0.24</v>
      </c>
      <c r="BF1203">
        <v>4.37E-4</v>
      </c>
      <c r="BG1203">
        <v>180</v>
      </c>
      <c r="BH1203">
        <v>135</v>
      </c>
      <c r="BI1203">
        <v>90</v>
      </c>
      <c r="BJ1203">
        <v>1.2</v>
      </c>
      <c r="BK1203">
        <v>2.1870000000000001E-3</v>
      </c>
      <c r="BN1203" s="183"/>
    </row>
    <row r="1204" spans="1:66" ht="25.5" x14ac:dyDescent="0.25">
      <c r="A1204" s="1"/>
      <c r="B1204" s="94">
        <v>1198</v>
      </c>
      <c r="C1204" s="43">
        <v>1014692</v>
      </c>
      <c r="D1204" s="37" t="s">
        <v>22</v>
      </c>
      <c r="E1204" s="36" t="s">
        <v>5327</v>
      </c>
      <c r="F1204" s="151" t="s">
        <v>28</v>
      </c>
      <c r="G1204" s="41"/>
      <c r="H1204" s="46" t="str">
        <f>IFERROR(IFERROR(IF(SEARCH("Usystems",$E1204)&gt;0,"Usystems"),IF(SEARCH("RIIFO",$E1204)&gt;0,"RIIFO","Uponor")),"Uponor")</f>
        <v>Uponor</v>
      </c>
      <c r="I1204" s="25" t="str">
        <f>IFERROR(MID($D1204,1,7)+0,"")</f>
        <v/>
      </c>
      <c r="J1204" s="25" t="str">
        <f>IFERROR(MID($D1204,10,7)+0,"")</f>
        <v/>
      </c>
      <c r="K1204" s="25" t="str">
        <f>IFERROR(MID($D1204,19,7)+0,"")</f>
        <v/>
      </c>
      <c r="L1204" s="25" t="str">
        <f>IFERROR(MID($D1204,28,7)+0,"")</f>
        <v/>
      </c>
      <c r="M1204" s="25" t="e">
        <f>IF(IFERROR(MID($Q1204,1,7)+0,"")&lt;1130000,IF(INDEX(C:C,MATCH(LEFT(Q1204,7)+0,I:I,0))&lt;1130000,"",INDEX(C:C,MATCH(LEFT(Q1204,7)+0,I:I,0))),IFERROR(MID($Q1204,1,7)+0,""))</f>
        <v>#N/A</v>
      </c>
      <c r="N1204" s="25" t="str">
        <f>IF(IFERROR(MID($Q1204,10,7)+0,"")&lt;1130000,"",IFERROR(MID($Q1204,10,7)+0,""))</f>
        <v/>
      </c>
      <c r="O1204" s="25" t="str">
        <f>IF(IFERROR(MID($Q1204,19,7)+0,"")&lt;1130000,"",IFERROR(MID($Q1204,19,7)+0,""))</f>
        <v/>
      </c>
      <c r="P1204" s="25" t="e">
        <f>IF(M1204="","",IF(N1204="",M1204,M1204&amp;", "&amp;N1204))</f>
        <v>#N/A</v>
      </c>
      <c r="Q1204" s="25">
        <v>1070539</v>
      </c>
      <c r="R1204" s="25"/>
      <c r="S1204" s="35" t="s">
        <v>34</v>
      </c>
      <c r="T1204" s="25" t="s">
        <v>36</v>
      </c>
      <c r="U1204" s="185">
        <v>1005</v>
      </c>
      <c r="V1204" s="188">
        <v>1005</v>
      </c>
      <c r="W1204" s="189">
        <v>1005</v>
      </c>
      <c r="X1204" s="31">
        <v>1005</v>
      </c>
      <c r="Y1204" s="90">
        <f>IFERROR(ROUND(X1204/W1204-1,2),"")</f>
        <v>0</v>
      </c>
      <c r="Z1204" s="31">
        <f>IF(OR(S1204="VLD MLC components",S1204="VLD MLC pipes",S1204="VLD PEX components",S1204="VLD PEX pipes",S1204="VLD PHC components",S1204="VLD PHC pipes",S1204="Controls VLD"),"По запросу",X1204)</f>
        <v>1005</v>
      </c>
      <c r="AA1204" s="63">
        <f>ROUND(X1204/1.2,3)</f>
        <v>837.5</v>
      </c>
      <c r="AB1204" s="23">
        <v>837.5</v>
      </c>
      <c r="AC1204" s="190">
        <f>IFERROR(ROUND(AA1204/AB1204-1,2),"")</f>
        <v>0</v>
      </c>
      <c r="AD1204" s="25">
        <v>8.1000000000000003E-2</v>
      </c>
      <c r="AE1204" s="25">
        <v>1.1E-4</v>
      </c>
      <c r="AF1204" s="25">
        <v>0</v>
      </c>
      <c r="AG1204" s="25" t="s">
        <v>22</v>
      </c>
      <c r="AH1204" s="25">
        <v>0</v>
      </c>
      <c r="AI1204" s="25">
        <v>0</v>
      </c>
      <c r="AJ1204" s="25" t="s">
        <v>19</v>
      </c>
      <c r="AK1204" s="42" t="s">
        <v>19</v>
      </c>
      <c r="AL1204" s="25" t="s">
        <v>19</v>
      </c>
      <c r="AM1204" s="25">
        <v>10</v>
      </c>
      <c r="AN1204" s="25">
        <v>70</v>
      </c>
      <c r="AO1204" s="25">
        <v>175</v>
      </c>
      <c r="AP1204" s="25">
        <v>90</v>
      </c>
      <c r="AQ1204" s="25">
        <v>0.81</v>
      </c>
      <c r="AR1204" s="94">
        <v>1.103E-3</v>
      </c>
      <c r="AS1204" s="157" t="s">
        <v>22</v>
      </c>
      <c r="AT1204" s="93" t="s">
        <v>22</v>
      </c>
      <c r="AU1204" s="92" t="s">
        <v>22</v>
      </c>
      <c r="AV1204" s="91" t="s">
        <v>48</v>
      </c>
      <c r="AW1204" s="92" t="s">
        <v>48</v>
      </c>
      <c r="AX1204" s="92" t="s">
        <v>48</v>
      </c>
      <c r="AY1204" s="91" t="s">
        <v>152</v>
      </c>
      <c r="AZ1204" s="23"/>
      <c r="BA1204" s="25">
        <v>0</v>
      </c>
      <c r="BB1204" t="s">
        <v>48</v>
      </c>
      <c r="BC1204" t="e">
        <v>#N/A</v>
      </c>
      <c r="BD1204" t="e">
        <f>IF(Z1204=BC1204,"OK")</f>
        <v>#N/A</v>
      </c>
      <c r="BE1204">
        <v>8.1000000000000003E-2</v>
      </c>
      <c r="BF1204">
        <v>1.1E-4</v>
      </c>
      <c r="BG1204">
        <v>70</v>
      </c>
      <c r="BH1204">
        <v>175</v>
      </c>
      <c r="BI1204">
        <v>90</v>
      </c>
      <c r="BJ1204">
        <v>0.81</v>
      </c>
      <c r="BK1204">
        <v>1.103E-3</v>
      </c>
      <c r="BN1204" s="183"/>
    </row>
    <row r="1205" spans="1:66" ht="25.5" x14ac:dyDescent="0.25">
      <c r="A1205" s="1"/>
      <c r="B1205" s="94">
        <v>1199</v>
      </c>
      <c r="C1205" s="43">
        <v>1014736</v>
      </c>
      <c r="D1205" s="37" t="s">
        <v>22</v>
      </c>
      <c r="E1205" s="36" t="s">
        <v>5326</v>
      </c>
      <c r="F1205" s="151" t="s">
        <v>28</v>
      </c>
      <c r="G1205" s="41"/>
      <c r="H1205" s="46" t="str">
        <f>IFERROR(IFERROR(IF(SEARCH("Usystems",$E1205)&gt;0,"Usystems"),IF(SEARCH("RIIFO",$E1205)&gt;0,"RIIFO","Uponor")),"Uponor")</f>
        <v>Uponor</v>
      </c>
      <c r="I1205" s="25" t="str">
        <f>IFERROR(MID($D1205,1,7)+0,"")</f>
        <v/>
      </c>
      <c r="J1205" s="25" t="str">
        <f>IFERROR(MID($D1205,10,7)+0,"")</f>
        <v/>
      </c>
      <c r="K1205" s="25" t="str">
        <f>IFERROR(MID($D1205,19,7)+0,"")</f>
        <v/>
      </c>
      <c r="L1205" s="25" t="str">
        <f>IFERROR(MID($D1205,28,7)+0,"")</f>
        <v/>
      </c>
      <c r="M1205" s="25" t="e">
        <f>IF(IFERROR(MID($Q1205,1,7)+0,"")&lt;1130000,IF(INDEX(C:C,MATCH(LEFT(Q1205,7)+0,I:I,0))&lt;1130000,"",INDEX(C:C,MATCH(LEFT(Q1205,7)+0,I:I,0))),IFERROR(MID($Q1205,1,7)+0,""))</f>
        <v>#N/A</v>
      </c>
      <c r="N1205" s="25" t="str">
        <f>IF(IFERROR(MID($Q1205,10,7)+0,"")&lt;1130000,"",IFERROR(MID($Q1205,10,7)+0,""))</f>
        <v/>
      </c>
      <c r="O1205" s="25" t="str">
        <f>IF(IFERROR(MID($Q1205,19,7)+0,"")&lt;1130000,"",IFERROR(MID($Q1205,19,7)+0,""))</f>
        <v/>
      </c>
      <c r="P1205" s="25" t="e">
        <f>IF(M1205="","",IF(N1205="",M1205,M1205&amp;", "&amp;N1205))</f>
        <v>#N/A</v>
      </c>
      <c r="Q1205" s="25">
        <v>1070540</v>
      </c>
      <c r="R1205" s="25"/>
      <c r="S1205" s="35" t="s">
        <v>34</v>
      </c>
      <c r="T1205" s="25" t="s">
        <v>36</v>
      </c>
      <c r="U1205" s="185">
        <v>1640</v>
      </c>
      <c r="V1205" s="188">
        <v>1640</v>
      </c>
      <c r="W1205" s="189">
        <v>1640</v>
      </c>
      <c r="X1205" s="31">
        <v>1640</v>
      </c>
      <c r="Y1205" s="90">
        <f>IFERROR(ROUND(X1205/W1205-1,2),"")</f>
        <v>0</v>
      </c>
      <c r="Z1205" s="31">
        <f>IF(OR(S1205="VLD MLC components",S1205="VLD MLC pipes",S1205="VLD PEX components",S1205="VLD PEX pipes",S1205="VLD PHC components",S1205="VLD PHC pipes",S1205="Controls VLD"),"По запросу",X1205)</f>
        <v>1640</v>
      </c>
      <c r="AA1205" s="63">
        <f>ROUND(X1205/1.2,3)</f>
        <v>1366.6669999999999</v>
      </c>
      <c r="AB1205" s="23">
        <v>1366.6669999999999</v>
      </c>
      <c r="AC1205" s="190">
        <f>IFERROR(ROUND(AA1205/AB1205-1,2),"")</f>
        <v>0</v>
      </c>
      <c r="AD1205" s="25">
        <v>0.107</v>
      </c>
      <c r="AE1205" s="25">
        <v>1.1E-4</v>
      </c>
      <c r="AF1205" s="25">
        <v>0</v>
      </c>
      <c r="AG1205" s="25" t="s">
        <v>22</v>
      </c>
      <c r="AH1205" s="25">
        <v>0</v>
      </c>
      <c r="AI1205" s="25">
        <v>0</v>
      </c>
      <c r="AJ1205" s="25" t="s">
        <v>19</v>
      </c>
      <c r="AK1205" s="42" t="s">
        <v>19</v>
      </c>
      <c r="AL1205" s="25" t="s">
        <v>19</v>
      </c>
      <c r="AM1205" s="25">
        <v>10</v>
      </c>
      <c r="AN1205" s="25">
        <v>176</v>
      </c>
      <c r="AO1205" s="25">
        <v>67</v>
      </c>
      <c r="AP1205" s="25">
        <v>89</v>
      </c>
      <c r="AQ1205" s="25">
        <v>1.07</v>
      </c>
      <c r="AR1205" s="94">
        <v>1.049E-3</v>
      </c>
      <c r="AS1205" s="157" t="s">
        <v>22</v>
      </c>
      <c r="AT1205" s="93" t="s">
        <v>22</v>
      </c>
      <c r="AU1205" s="92" t="s">
        <v>22</v>
      </c>
      <c r="AV1205" s="91" t="s">
        <v>48</v>
      </c>
      <c r="AW1205" s="92" t="s">
        <v>48</v>
      </c>
      <c r="AX1205" s="92" t="s">
        <v>48</v>
      </c>
      <c r="AY1205" s="91" t="s">
        <v>152</v>
      </c>
      <c r="AZ1205" s="23"/>
      <c r="BA1205" s="25">
        <v>0</v>
      </c>
      <c r="BB1205" t="s">
        <v>48</v>
      </c>
      <c r="BC1205" t="e">
        <v>#N/A</v>
      </c>
      <c r="BD1205" t="e">
        <f>IF(Z1205=BC1205,"OK")</f>
        <v>#N/A</v>
      </c>
      <c r="BE1205">
        <v>0.107</v>
      </c>
      <c r="BF1205">
        <v>1.1E-4</v>
      </c>
      <c r="BG1205">
        <v>176</v>
      </c>
      <c r="BH1205">
        <v>67</v>
      </c>
      <c r="BI1205">
        <v>89</v>
      </c>
      <c r="BJ1205">
        <v>1.07</v>
      </c>
      <c r="BK1205">
        <v>1.049E-3</v>
      </c>
      <c r="BN1205" s="183"/>
    </row>
    <row r="1206" spans="1:66" ht="25.5" x14ac:dyDescent="0.25">
      <c r="A1206" s="1"/>
      <c r="B1206" s="94">
        <v>1200</v>
      </c>
      <c r="C1206" s="43">
        <v>1014739</v>
      </c>
      <c r="D1206" s="37" t="s">
        <v>22</v>
      </c>
      <c r="E1206" s="36" t="s">
        <v>5325</v>
      </c>
      <c r="F1206" s="151" t="s">
        <v>28</v>
      </c>
      <c r="G1206" s="41"/>
      <c r="H1206" s="46" t="str">
        <f>IFERROR(IFERROR(IF(SEARCH("Usystems",$E1206)&gt;0,"Usystems"),IF(SEARCH("RIIFO",$E1206)&gt;0,"RIIFO","Uponor")),"Uponor")</f>
        <v>Uponor</v>
      </c>
      <c r="I1206" s="25" t="str">
        <f>IFERROR(MID($D1206,1,7)+0,"")</f>
        <v/>
      </c>
      <c r="J1206" s="25" t="str">
        <f>IFERROR(MID($D1206,10,7)+0,"")</f>
        <v/>
      </c>
      <c r="K1206" s="25" t="str">
        <f>IFERROR(MID($D1206,19,7)+0,"")</f>
        <v/>
      </c>
      <c r="L1206" s="25" t="str">
        <f>IFERROR(MID($D1206,28,7)+0,"")</f>
        <v/>
      </c>
      <c r="M1206" s="25" t="e">
        <f>IF(IFERROR(MID($Q1206,1,7)+0,"")&lt;1130000,IF(INDEX(C:C,MATCH(LEFT(Q1206,7)+0,I:I,0))&lt;1130000,"",INDEX(C:C,MATCH(LEFT(Q1206,7)+0,I:I,0))),IFERROR(MID($Q1206,1,7)+0,""))</f>
        <v>#N/A</v>
      </c>
      <c r="N1206" s="25" t="str">
        <f>IF(IFERROR(MID($Q1206,10,7)+0,"")&lt;1130000,"",IFERROR(MID($Q1206,10,7)+0,""))</f>
        <v/>
      </c>
      <c r="O1206" s="25" t="str">
        <f>IF(IFERROR(MID($Q1206,19,7)+0,"")&lt;1130000,"",IFERROR(MID($Q1206,19,7)+0,""))</f>
        <v/>
      </c>
      <c r="P1206" s="25" t="e">
        <f>IF(M1206="","",IF(N1206="",M1206,M1206&amp;", "&amp;N1206))</f>
        <v>#N/A</v>
      </c>
      <c r="Q1206" s="25">
        <v>1070541</v>
      </c>
      <c r="R1206" s="25"/>
      <c r="S1206" s="35" t="s">
        <v>34</v>
      </c>
      <c r="T1206" s="25" t="s">
        <v>36</v>
      </c>
      <c r="U1206" s="185">
        <v>1827</v>
      </c>
      <c r="V1206" s="188">
        <v>1827</v>
      </c>
      <c r="W1206" s="189">
        <v>1827</v>
      </c>
      <c r="X1206" s="31">
        <v>1827</v>
      </c>
      <c r="Y1206" s="90">
        <f>IFERROR(ROUND(X1206/W1206-1,2),"")</f>
        <v>0</v>
      </c>
      <c r="Z1206" s="31">
        <f>IF(OR(S1206="VLD MLC components",S1206="VLD MLC pipes",S1206="VLD PEX components",S1206="VLD PEX pipes",S1206="VLD PHC components",S1206="VLD PHC pipes",S1206="Controls VLD"),"По запросу",X1206)</f>
        <v>1827</v>
      </c>
      <c r="AA1206" s="63">
        <f>ROUND(X1206/1.2,3)</f>
        <v>1522.5</v>
      </c>
      <c r="AB1206" s="23">
        <v>1522.5</v>
      </c>
      <c r="AC1206" s="190">
        <f>IFERROR(ROUND(AA1206/AB1206-1,2),"")</f>
        <v>0</v>
      </c>
      <c r="AD1206" s="25">
        <v>0.14199999999999999</v>
      </c>
      <c r="AE1206" s="25">
        <v>1.1E-4</v>
      </c>
      <c r="AF1206" s="25">
        <v>0</v>
      </c>
      <c r="AG1206" s="25" t="s">
        <v>22</v>
      </c>
      <c r="AH1206" s="25">
        <v>0</v>
      </c>
      <c r="AI1206" s="25">
        <v>0</v>
      </c>
      <c r="AJ1206" s="25" t="s">
        <v>19</v>
      </c>
      <c r="AK1206" s="42" t="s">
        <v>19</v>
      </c>
      <c r="AL1206" s="25" t="s">
        <v>19</v>
      </c>
      <c r="AM1206" s="25">
        <v>10</v>
      </c>
      <c r="AN1206" s="25">
        <v>70</v>
      </c>
      <c r="AO1206" s="25">
        <v>175</v>
      </c>
      <c r="AP1206" s="25">
        <v>90</v>
      </c>
      <c r="AQ1206" s="25">
        <v>1.42</v>
      </c>
      <c r="AR1206" s="94">
        <v>1.103E-3</v>
      </c>
      <c r="AS1206" s="157" t="s">
        <v>22</v>
      </c>
      <c r="AT1206" s="93" t="s">
        <v>22</v>
      </c>
      <c r="AU1206" s="92" t="s">
        <v>22</v>
      </c>
      <c r="AV1206" s="91" t="s">
        <v>48</v>
      </c>
      <c r="AW1206" s="92" t="s">
        <v>48</v>
      </c>
      <c r="AX1206" s="92" t="s">
        <v>48</v>
      </c>
      <c r="AY1206" s="91" t="s">
        <v>152</v>
      </c>
      <c r="AZ1206" s="23"/>
      <c r="BA1206" s="25">
        <v>0</v>
      </c>
      <c r="BB1206" t="s">
        <v>48</v>
      </c>
      <c r="BC1206" t="e">
        <v>#N/A</v>
      </c>
      <c r="BD1206" t="e">
        <f>IF(Z1206=BC1206,"OK")</f>
        <v>#N/A</v>
      </c>
      <c r="BE1206">
        <v>0.14199999999999999</v>
      </c>
      <c r="BF1206">
        <v>1.1E-4</v>
      </c>
      <c r="BG1206">
        <v>70</v>
      </c>
      <c r="BH1206">
        <v>175</v>
      </c>
      <c r="BI1206">
        <v>90</v>
      </c>
      <c r="BJ1206">
        <v>1.42</v>
      </c>
      <c r="BK1206">
        <v>1.103E-3</v>
      </c>
      <c r="BN1206" s="183"/>
    </row>
    <row r="1207" spans="1:66" ht="25.5" x14ac:dyDescent="0.25">
      <c r="A1207" s="1"/>
      <c r="B1207" s="94">
        <v>1201</v>
      </c>
      <c r="C1207" s="43">
        <v>1014757</v>
      </c>
      <c r="D1207" s="37" t="s">
        <v>22</v>
      </c>
      <c r="E1207" s="36" t="s">
        <v>5324</v>
      </c>
      <c r="F1207" s="151" t="s">
        <v>28</v>
      </c>
      <c r="G1207" s="41"/>
      <c r="H1207" s="46" t="str">
        <f>IFERROR(IFERROR(IF(SEARCH("Usystems",$E1207)&gt;0,"Usystems"),IF(SEARCH("RIIFO",$E1207)&gt;0,"RIIFO","Uponor")),"Uponor")</f>
        <v>Uponor</v>
      </c>
      <c r="I1207" s="25" t="str">
        <f>IFERROR(MID($D1207,1,7)+0,"")</f>
        <v/>
      </c>
      <c r="J1207" s="25" t="str">
        <f>IFERROR(MID($D1207,10,7)+0,"")</f>
        <v/>
      </c>
      <c r="K1207" s="25" t="str">
        <f>IFERROR(MID($D1207,19,7)+0,"")</f>
        <v/>
      </c>
      <c r="L1207" s="25" t="str">
        <f>IFERROR(MID($D1207,28,7)+0,"")</f>
        <v/>
      </c>
      <c r="M1207" s="25" t="e">
        <f>IF(IFERROR(MID($Q1207,1,7)+0,"")&lt;1130000,IF(INDEX(C:C,MATCH(LEFT(Q1207,7)+0,I:I,0))&lt;1130000,"",INDEX(C:C,MATCH(LEFT(Q1207,7)+0,I:I,0))),IFERROR(MID($Q1207,1,7)+0,""))</f>
        <v>#N/A</v>
      </c>
      <c r="N1207" s="25" t="str">
        <f>IF(IFERROR(MID($Q1207,10,7)+0,"")&lt;1130000,"",IFERROR(MID($Q1207,10,7)+0,""))</f>
        <v/>
      </c>
      <c r="O1207" s="25" t="str">
        <f>IF(IFERROR(MID($Q1207,19,7)+0,"")&lt;1130000,"",IFERROR(MID($Q1207,19,7)+0,""))</f>
        <v/>
      </c>
      <c r="P1207" s="25" t="e">
        <f>IF(M1207="","",IF(N1207="",M1207,M1207&amp;", "&amp;N1207))</f>
        <v>#N/A</v>
      </c>
      <c r="Q1207" s="25">
        <v>1070542</v>
      </c>
      <c r="R1207" s="25"/>
      <c r="S1207" s="35" t="s">
        <v>34</v>
      </c>
      <c r="T1207" s="25" t="s">
        <v>36</v>
      </c>
      <c r="U1207" s="185">
        <v>2528</v>
      </c>
      <c r="V1207" s="188">
        <v>2528</v>
      </c>
      <c r="W1207" s="189">
        <v>2528</v>
      </c>
      <c r="X1207" s="31">
        <v>2528</v>
      </c>
      <c r="Y1207" s="90">
        <f>IFERROR(ROUND(X1207/W1207-1,2),"")</f>
        <v>0</v>
      </c>
      <c r="Z1207" s="31">
        <f>IF(OR(S1207="VLD MLC components",S1207="VLD MLC pipes",S1207="VLD PEX components",S1207="VLD PEX pipes",S1207="VLD PHC components",S1207="VLD PHC pipes",S1207="Controls VLD"),"По запросу",X1207)</f>
        <v>2528</v>
      </c>
      <c r="AA1207" s="63">
        <f>ROUND(X1207/1.2,3)</f>
        <v>2106.6669999999999</v>
      </c>
      <c r="AB1207" s="23">
        <v>2106.6669999999999</v>
      </c>
      <c r="AC1207" s="190">
        <f>IFERROR(ROUND(AA1207/AB1207-1,2),"")</f>
        <v>0</v>
      </c>
      <c r="AD1207" s="25">
        <v>0.18</v>
      </c>
      <c r="AE1207" s="25">
        <v>2.2100000000000001E-4</v>
      </c>
      <c r="AF1207" s="25">
        <v>0</v>
      </c>
      <c r="AG1207" s="25" t="s">
        <v>22</v>
      </c>
      <c r="AH1207" s="25">
        <v>0</v>
      </c>
      <c r="AI1207" s="25">
        <v>0</v>
      </c>
      <c r="AJ1207" s="25" t="s">
        <v>19</v>
      </c>
      <c r="AK1207" s="42" t="s">
        <v>19</v>
      </c>
      <c r="AL1207" s="25" t="s">
        <v>19</v>
      </c>
      <c r="AM1207" s="25">
        <v>5</v>
      </c>
      <c r="AN1207" s="25">
        <v>175</v>
      </c>
      <c r="AO1207" s="25">
        <v>70</v>
      </c>
      <c r="AP1207" s="25">
        <v>90</v>
      </c>
      <c r="AQ1207" s="25">
        <v>0.9</v>
      </c>
      <c r="AR1207" s="94">
        <v>1.103E-3</v>
      </c>
      <c r="AS1207" s="157" t="s">
        <v>22</v>
      </c>
      <c r="AT1207" s="93" t="s">
        <v>22</v>
      </c>
      <c r="AU1207" s="92" t="s">
        <v>22</v>
      </c>
      <c r="AV1207" s="91" t="s">
        <v>48</v>
      </c>
      <c r="AW1207" s="92" t="s">
        <v>48</v>
      </c>
      <c r="AX1207" s="92" t="s">
        <v>48</v>
      </c>
      <c r="AY1207" s="91" t="s">
        <v>152</v>
      </c>
      <c r="AZ1207" s="23"/>
      <c r="BA1207" s="25">
        <v>0</v>
      </c>
      <c r="BB1207" t="s">
        <v>48</v>
      </c>
      <c r="BC1207" t="e">
        <v>#N/A</v>
      </c>
      <c r="BD1207" t="e">
        <f>IF(Z1207=BC1207,"OK")</f>
        <v>#N/A</v>
      </c>
      <c r="BE1207">
        <v>0.18</v>
      </c>
      <c r="BF1207">
        <v>2.2100000000000001E-4</v>
      </c>
      <c r="BG1207">
        <v>175</v>
      </c>
      <c r="BH1207">
        <v>70</v>
      </c>
      <c r="BI1207">
        <v>90</v>
      </c>
      <c r="BJ1207">
        <v>0.9</v>
      </c>
      <c r="BK1207">
        <v>1.103E-3</v>
      </c>
      <c r="BN1207" s="183"/>
    </row>
    <row r="1208" spans="1:66" ht="25.5" x14ac:dyDescent="0.25">
      <c r="A1208" s="1"/>
      <c r="B1208" s="94">
        <v>1202</v>
      </c>
      <c r="C1208" s="43">
        <v>1014761</v>
      </c>
      <c r="D1208" s="37" t="s">
        <v>22</v>
      </c>
      <c r="E1208" s="36" t="s">
        <v>5323</v>
      </c>
      <c r="F1208" s="151" t="s">
        <v>28</v>
      </c>
      <c r="G1208" s="41"/>
      <c r="H1208" s="46" t="str">
        <f>IFERROR(IFERROR(IF(SEARCH("Usystems",$E1208)&gt;0,"Usystems"),IF(SEARCH("RIIFO",$E1208)&gt;0,"RIIFO","Uponor")),"Uponor")</f>
        <v>Uponor</v>
      </c>
      <c r="I1208" s="25" t="str">
        <f>IFERROR(MID($D1208,1,7)+0,"")</f>
        <v/>
      </c>
      <c r="J1208" s="25" t="str">
        <f>IFERROR(MID($D1208,10,7)+0,"")</f>
        <v/>
      </c>
      <c r="K1208" s="25" t="str">
        <f>IFERROR(MID($D1208,19,7)+0,"")</f>
        <v/>
      </c>
      <c r="L1208" s="25" t="str">
        <f>IFERROR(MID($D1208,28,7)+0,"")</f>
        <v/>
      </c>
      <c r="M1208" s="25" t="e">
        <f>IF(IFERROR(MID($Q1208,1,7)+0,"")&lt;1130000,IF(INDEX(C:C,MATCH(LEFT(Q1208,7)+0,I:I,0))&lt;1130000,"",INDEX(C:C,MATCH(LEFT(Q1208,7)+0,I:I,0))),IFERROR(MID($Q1208,1,7)+0,""))</f>
        <v>#N/A</v>
      </c>
      <c r="N1208" s="25" t="str">
        <f>IF(IFERROR(MID($Q1208,10,7)+0,"")&lt;1130000,"",IFERROR(MID($Q1208,10,7)+0,""))</f>
        <v/>
      </c>
      <c r="O1208" s="25" t="str">
        <f>IF(IFERROR(MID($Q1208,19,7)+0,"")&lt;1130000,"",IFERROR(MID($Q1208,19,7)+0,""))</f>
        <v/>
      </c>
      <c r="P1208" s="25" t="e">
        <f>IF(M1208="","",IF(N1208="",M1208,M1208&amp;", "&amp;N1208))</f>
        <v>#N/A</v>
      </c>
      <c r="Q1208" s="25">
        <v>1070543</v>
      </c>
      <c r="R1208" s="25"/>
      <c r="S1208" s="35" t="s">
        <v>34</v>
      </c>
      <c r="T1208" s="25" t="s">
        <v>36</v>
      </c>
      <c r="U1208" s="185">
        <v>2965</v>
      </c>
      <c r="V1208" s="188">
        <v>2965</v>
      </c>
      <c r="W1208" s="189">
        <v>2965</v>
      </c>
      <c r="X1208" s="31">
        <v>2965</v>
      </c>
      <c r="Y1208" s="90">
        <f>IFERROR(ROUND(X1208/W1208-1,2),"")</f>
        <v>0</v>
      </c>
      <c r="Z1208" s="31">
        <f>IF(OR(S1208="VLD MLC components",S1208="VLD MLC pipes",S1208="VLD PEX components",S1208="VLD PEX pipes",S1208="VLD PHC components",S1208="VLD PHC pipes",S1208="Controls VLD"),"По запросу",X1208)</f>
        <v>2965</v>
      </c>
      <c r="AA1208" s="63">
        <f>ROUND(X1208/1.2,3)</f>
        <v>2470.8330000000001</v>
      </c>
      <c r="AB1208" s="23">
        <v>2470.8330000000001</v>
      </c>
      <c r="AC1208" s="190">
        <f>IFERROR(ROUND(AA1208/AB1208-1,2),"")</f>
        <v>0</v>
      </c>
      <c r="AD1208" s="25">
        <v>0.23300000000000001</v>
      </c>
      <c r="AE1208" s="25">
        <v>4.2499999999999998E-4</v>
      </c>
      <c r="AF1208" s="25">
        <v>0</v>
      </c>
      <c r="AG1208" s="25" t="s">
        <v>22</v>
      </c>
      <c r="AH1208" s="25">
        <v>0</v>
      </c>
      <c r="AI1208" s="25">
        <v>0</v>
      </c>
      <c r="AJ1208" s="25" t="s">
        <v>19</v>
      </c>
      <c r="AK1208" s="42" t="s">
        <v>19</v>
      </c>
      <c r="AL1208" s="25" t="s">
        <v>19</v>
      </c>
      <c r="AM1208" s="25">
        <v>5</v>
      </c>
      <c r="AN1208" s="25">
        <v>175</v>
      </c>
      <c r="AO1208" s="25">
        <v>135</v>
      </c>
      <c r="AP1208" s="25">
        <v>90</v>
      </c>
      <c r="AQ1208" s="25">
        <v>1.165</v>
      </c>
      <c r="AR1208" s="94">
        <v>2.1259999999999999E-3</v>
      </c>
      <c r="AS1208" s="157" t="s">
        <v>22</v>
      </c>
      <c r="AT1208" s="93" t="s">
        <v>22</v>
      </c>
      <c r="AU1208" s="92" t="s">
        <v>22</v>
      </c>
      <c r="AV1208" s="91" t="s">
        <v>48</v>
      </c>
      <c r="AW1208" s="92" t="s">
        <v>48</v>
      </c>
      <c r="AX1208" s="92" t="s">
        <v>48</v>
      </c>
      <c r="AY1208" s="91" t="s">
        <v>152</v>
      </c>
      <c r="AZ1208" s="23"/>
      <c r="BA1208" s="25">
        <v>0</v>
      </c>
      <c r="BB1208" t="s">
        <v>48</v>
      </c>
      <c r="BC1208" t="e">
        <v>#N/A</v>
      </c>
      <c r="BD1208" t="e">
        <f>IF(Z1208=BC1208,"OK")</f>
        <v>#N/A</v>
      </c>
      <c r="BE1208">
        <v>0.23300000000000001</v>
      </c>
      <c r="BF1208">
        <v>4.2499999999999998E-4</v>
      </c>
      <c r="BG1208">
        <v>175</v>
      </c>
      <c r="BH1208">
        <v>135</v>
      </c>
      <c r="BI1208">
        <v>90</v>
      </c>
      <c r="BJ1208">
        <v>1.165</v>
      </c>
      <c r="BK1208">
        <v>2.1259999999999999E-3</v>
      </c>
      <c r="BN1208" s="183"/>
    </row>
    <row r="1209" spans="1:66" ht="25.5" x14ac:dyDescent="0.25">
      <c r="A1209" s="1"/>
      <c r="B1209" s="94">
        <v>1203</v>
      </c>
      <c r="C1209" s="43">
        <v>1014774</v>
      </c>
      <c r="D1209" s="37" t="s">
        <v>22</v>
      </c>
      <c r="E1209" s="36" t="s">
        <v>5322</v>
      </c>
      <c r="F1209" s="151" t="s">
        <v>28</v>
      </c>
      <c r="G1209" s="41"/>
      <c r="H1209" s="46" t="str">
        <f>IFERROR(IFERROR(IF(SEARCH("Usystems",$E1209)&gt;0,"Usystems"),IF(SEARCH("RIIFO",$E1209)&gt;0,"RIIFO","Uponor")),"Uponor")</f>
        <v>Uponor</v>
      </c>
      <c r="I1209" s="25" t="str">
        <f>IFERROR(MID($D1209,1,7)+0,"")</f>
        <v/>
      </c>
      <c r="J1209" s="25" t="str">
        <f>IFERROR(MID($D1209,10,7)+0,"")</f>
        <v/>
      </c>
      <c r="K1209" s="25" t="str">
        <f>IFERROR(MID($D1209,19,7)+0,"")</f>
        <v/>
      </c>
      <c r="L1209" s="25" t="str">
        <f>IFERROR(MID($D1209,28,7)+0,"")</f>
        <v/>
      </c>
      <c r="M1209" s="25" t="e">
        <f>IF(IFERROR(MID($Q1209,1,7)+0,"")&lt;1130000,IF(INDEX(C:C,MATCH(LEFT(Q1209,7)+0,I:I,0))&lt;1130000,"",INDEX(C:C,MATCH(LEFT(Q1209,7)+0,I:I,0))),IFERROR(MID($Q1209,1,7)+0,""))</f>
        <v>#N/A</v>
      </c>
      <c r="N1209" s="25" t="str">
        <f>IF(IFERROR(MID($Q1209,10,7)+0,"")&lt;1130000,"",IFERROR(MID($Q1209,10,7)+0,""))</f>
        <v/>
      </c>
      <c r="O1209" s="25" t="str">
        <f>IF(IFERROR(MID($Q1209,19,7)+0,"")&lt;1130000,"",IFERROR(MID($Q1209,19,7)+0,""))</f>
        <v/>
      </c>
      <c r="P1209" s="25" t="e">
        <f>IF(M1209="","",IF(N1209="",M1209,M1209&amp;", "&amp;N1209))</f>
        <v>#N/A</v>
      </c>
      <c r="Q1209" s="25">
        <v>1070544</v>
      </c>
      <c r="R1209" s="25"/>
      <c r="S1209" s="35" t="s">
        <v>34</v>
      </c>
      <c r="T1209" s="25" t="s">
        <v>36</v>
      </c>
      <c r="U1209" s="185">
        <v>3453</v>
      </c>
      <c r="V1209" s="188">
        <v>3453</v>
      </c>
      <c r="W1209" s="189">
        <v>3453</v>
      </c>
      <c r="X1209" s="31">
        <v>3453</v>
      </c>
      <c r="Y1209" s="90">
        <f>IFERROR(ROUND(X1209/W1209-1,2),"")</f>
        <v>0</v>
      </c>
      <c r="Z1209" s="31">
        <f>IF(OR(S1209="VLD MLC components",S1209="VLD MLC pipes",S1209="VLD PEX components",S1209="VLD PEX pipes",S1209="VLD PHC components",S1209="VLD PHC pipes",S1209="Controls VLD"),"По запросу",X1209)</f>
        <v>3453</v>
      </c>
      <c r="AA1209" s="63">
        <f>ROUND(X1209/1.2,3)</f>
        <v>2877.5</v>
      </c>
      <c r="AB1209" s="23">
        <v>2877.5</v>
      </c>
      <c r="AC1209" s="190">
        <f>IFERROR(ROUND(AA1209/AB1209-1,2),"")</f>
        <v>0</v>
      </c>
      <c r="AD1209" s="25">
        <v>0.28100000000000003</v>
      </c>
      <c r="AE1209" s="25">
        <v>4.2499999999999998E-4</v>
      </c>
      <c r="AF1209" s="25">
        <v>0</v>
      </c>
      <c r="AG1209" s="25" t="s">
        <v>22</v>
      </c>
      <c r="AH1209" s="25">
        <v>0</v>
      </c>
      <c r="AI1209" s="25">
        <v>0</v>
      </c>
      <c r="AJ1209" s="25" t="s">
        <v>19</v>
      </c>
      <c r="AK1209" s="42" t="s">
        <v>19</v>
      </c>
      <c r="AL1209" s="25" t="s">
        <v>19</v>
      </c>
      <c r="AM1209" s="25">
        <v>5</v>
      </c>
      <c r="AN1209" s="25">
        <v>175</v>
      </c>
      <c r="AO1209" s="25">
        <v>135</v>
      </c>
      <c r="AP1209" s="25">
        <v>90</v>
      </c>
      <c r="AQ1209" s="25">
        <v>1.405</v>
      </c>
      <c r="AR1209" s="94">
        <v>2.1259999999999999E-3</v>
      </c>
      <c r="AS1209" s="157" t="s">
        <v>22</v>
      </c>
      <c r="AT1209" s="93" t="s">
        <v>22</v>
      </c>
      <c r="AU1209" s="92" t="s">
        <v>22</v>
      </c>
      <c r="AV1209" s="91" t="s">
        <v>48</v>
      </c>
      <c r="AW1209" s="92" t="s">
        <v>48</v>
      </c>
      <c r="AX1209" s="92" t="s">
        <v>48</v>
      </c>
      <c r="AY1209" s="91" t="s">
        <v>152</v>
      </c>
      <c r="AZ1209" s="23"/>
      <c r="BA1209" s="25">
        <v>0</v>
      </c>
      <c r="BB1209" t="s">
        <v>48</v>
      </c>
      <c r="BC1209" t="e">
        <v>#N/A</v>
      </c>
      <c r="BD1209" t="e">
        <f>IF(Z1209=BC1209,"OK")</f>
        <v>#N/A</v>
      </c>
      <c r="BE1209">
        <v>0.28100000000000003</v>
      </c>
      <c r="BF1209">
        <v>4.2499999999999998E-4</v>
      </c>
      <c r="BG1209">
        <v>175</v>
      </c>
      <c r="BH1209">
        <v>135</v>
      </c>
      <c r="BI1209">
        <v>90</v>
      </c>
      <c r="BJ1209">
        <v>1.405</v>
      </c>
      <c r="BK1209">
        <v>2.1259999999999999E-3</v>
      </c>
      <c r="BN1209" s="183"/>
    </row>
    <row r="1210" spans="1:66" x14ac:dyDescent="0.25">
      <c r="A1210" s="1"/>
      <c r="B1210" s="94">
        <v>1204</v>
      </c>
      <c r="C1210" s="43">
        <v>1014812</v>
      </c>
      <c r="D1210" s="25"/>
      <c r="E1210" s="36" t="s">
        <v>5321</v>
      </c>
      <c r="F1210" s="151" t="s">
        <v>28</v>
      </c>
      <c r="G1210" s="41"/>
      <c r="H1210" s="46" t="str">
        <f>IFERROR(IFERROR(IF(SEARCH("Usystems",$E1210)&gt;0,"Usystems"),IF(SEARCH("RIIFO",$E1210)&gt;0,"RIIFO","Uponor")),"Uponor")</f>
        <v>Uponor</v>
      </c>
      <c r="I1210" s="25" t="str">
        <f>IFERROR(MID($D1210,1,7)+0,"")</f>
        <v/>
      </c>
      <c r="J1210" s="25" t="str">
        <f>IFERROR(MID($D1210,10,7)+0,"")</f>
        <v/>
      </c>
      <c r="K1210" s="25" t="str">
        <f>IFERROR(MID($D1210,19,7)+0,"")</f>
        <v/>
      </c>
      <c r="L1210" s="25" t="str">
        <f>IFERROR(MID($D1210,28,7)+0,"")</f>
        <v/>
      </c>
      <c r="M1210" s="25" t="e">
        <f>IF(IFERROR(MID($Q1210,1,7)+0,"")&lt;1130000,IF(INDEX(C:C,MATCH(LEFT(Q1210,7)+0,I:I,0))&lt;1130000,"",INDEX(C:C,MATCH(LEFT(Q1210,7)+0,I:I,0))),IFERROR(MID($Q1210,1,7)+0,""))</f>
        <v>#N/A</v>
      </c>
      <c r="N1210" s="25" t="str">
        <f>IF(IFERROR(MID($Q1210,10,7)+0,"")&lt;1130000,"",IFERROR(MID($Q1210,10,7)+0,""))</f>
        <v/>
      </c>
      <c r="O1210" s="25" t="str">
        <f>IF(IFERROR(MID($Q1210,19,7)+0,"")&lt;1130000,"",IFERROR(MID($Q1210,19,7)+0,""))</f>
        <v/>
      </c>
      <c r="P1210" s="25" t="e">
        <f>IF(M1210="","",IF(N1210="",M1210,M1210&amp;", "&amp;N1210))</f>
        <v>#N/A</v>
      </c>
      <c r="Q1210" s="25">
        <v>1070545</v>
      </c>
      <c r="R1210" s="25"/>
      <c r="S1210" s="35" t="s">
        <v>34</v>
      </c>
      <c r="T1210" s="25" t="s">
        <v>36</v>
      </c>
      <c r="U1210" s="185">
        <v>2306</v>
      </c>
      <c r="V1210" s="188">
        <v>2306</v>
      </c>
      <c r="W1210" s="189">
        <v>2306</v>
      </c>
      <c r="X1210" s="31">
        <v>2306</v>
      </c>
      <c r="Y1210" s="90">
        <f>IFERROR(ROUND(X1210/W1210-1,2),"")</f>
        <v>0</v>
      </c>
      <c r="Z1210" s="31">
        <f>IF(OR(S1210="VLD MLC components",S1210="VLD MLC pipes",S1210="VLD PEX components",S1210="VLD PEX pipes",S1210="VLD PHC components",S1210="VLD PHC pipes",S1210="Controls VLD"),"По запросу",X1210)</f>
        <v>2306</v>
      </c>
      <c r="AA1210" s="63">
        <f>ROUND(X1210/1.2,3)</f>
        <v>1921.6669999999999</v>
      </c>
      <c r="AB1210" s="23">
        <v>1921.6669999999999</v>
      </c>
      <c r="AC1210" s="190">
        <f>IFERROR(ROUND(AA1210/AB1210-1,2),"")</f>
        <v>0</v>
      </c>
      <c r="AD1210" s="25">
        <v>0.18</v>
      </c>
      <c r="AE1210" s="25">
        <v>2.2100000000000001E-4</v>
      </c>
      <c r="AF1210" s="25">
        <v>0</v>
      </c>
      <c r="AG1210" s="25" t="s">
        <v>22</v>
      </c>
      <c r="AH1210" s="25">
        <v>0</v>
      </c>
      <c r="AI1210" s="25">
        <v>0</v>
      </c>
      <c r="AJ1210" s="25" t="s">
        <v>19</v>
      </c>
      <c r="AK1210" s="42" t="s">
        <v>19</v>
      </c>
      <c r="AL1210" s="25" t="s">
        <v>19</v>
      </c>
      <c r="AM1210" s="25">
        <v>5</v>
      </c>
      <c r="AN1210" s="25">
        <v>175</v>
      </c>
      <c r="AO1210" s="25">
        <v>70</v>
      </c>
      <c r="AP1210" s="25">
        <v>90</v>
      </c>
      <c r="AQ1210" s="25">
        <v>0.9</v>
      </c>
      <c r="AR1210" s="94">
        <v>1.103E-3</v>
      </c>
      <c r="AS1210" s="157" t="s">
        <v>22</v>
      </c>
      <c r="AT1210" s="93" t="s">
        <v>22</v>
      </c>
      <c r="AU1210" s="92" t="s">
        <v>22</v>
      </c>
      <c r="AV1210" s="91" t="s">
        <v>48</v>
      </c>
      <c r="AW1210" s="92" t="s">
        <v>48</v>
      </c>
      <c r="AX1210" s="92" t="s">
        <v>48</v>
      </c>
      <c r="AY1210" s="91" t="s">
        <v>152</v>
      </c>
      <c r="AZ1210" s="23"/>
      <c r="BA1210" s="25">
        <v>0</v>
      </c>
      <c r="BB1210" t="s">
        <v>48</v>
      </c>
      <c r="BC1210" t="e">
        <v>#N/A</v>
      </c>
      <c r="BD1210" t="e">
        <f>IF(Z1210=BC1210,"OK")</f>
        <v>#N/A</v>
      </c>
      <c r="BE1210">
        <v>0.18</v>
      </c>
      <c r="BF1210">
        <v>2.2100000000000001E-4</v>
      </c>
      <c r="BG1210">
        <v>175</v>
      </c>
      <c r="BH1210">
        <v>70</v>
      </c>
      <c r="BI1210">
        <v>90</v>
      </c>
      <c r="BJ1210">
        <v>0.9</v>
      </c>
      <c r="BK1210">
        <v>1.103E-3</v>
      </c>
      <c r="BN1210" s="183"/>
    </row>
    <row r="1211" spans="1:66" x14ac:dyDescent="0.25">
      <c r="A1211" s="1"/>
      <c r="B1211" s="94">
        <v>1205</v>
      </c>
      <c r="C1211" s="43">
        <v>1014825</v>
      </c>
      <c r="D1211" s="25"/>
      <c r="E1211" s="36" t="s">
        <v>5320</v>
      </c>
      <c r="F1211" s="151" t="s">
        <v>28</v>
      </c>
      <c r="G1211" s="41"/>
      <c r="H1211" s="46" t="str">
        <f>IFERROR(IFERROR(IF(SEARCH("Usystems",$E1211)&gt;0,"Usystems"),IF(SEARCH("RIIFO",$E1211)&gt;0,"RIIFO","Uponor")),"Uponor")</f>
        <v>Uponor</v>
      </c>
      <c r="I1211" s="25" t="str">
        <f>IFERROR(MID($D1211,1,7)+0,"")</f>
        <v/>
      </c>
      <c r="J1211" s="25" t="str">
        <f>IFERROR(MID($D1211,10,7)+0,"")</f>
        <v/>
      </c>
      <c r="K1211" s="25" t="str">
        <f>IFERROR(MID($D1211,19,7)+0,"")</f>
        <v/>
      </c>
      <c r="L1211" s="25" t="str">
        <f>IFERROR(MID($D1211,28,7)+0,"")</f>
        <v/>
      </c>
      <c r="M1211" s="25" t="e">
        <f>IF(IFERROR(MID($Q1211,1,7)+0,"")&lt;1130000,IF(INDEX(C:C,MATCH(LEFT(Q1211,7)+0,I:I,0))&lt;1130000,"",INDEX(C:C,MATCH(LEFT(Q1211,7)+0,I:I,0))),IFERROR(MID($Q1211,1,7)+0,""))</f>
        <v>#N/A</v>
      </c>
      <c r="N1211" s="25" t="str">
        <f>IF(IFERROR(MID($Q1211,10,7)+0,"")&lt;1130000,"",IFERROR(MID($Q1211,10,7)+0,""))</f>
        <v/>
      </c>
      <c r="O1211" s="25" t="str">
        <f>IF(IFERROR(MID($Q1211,19,7)+0,"")&lt;1130000,"",IFERROR(MID($Q1211,19,7)+0,""))</f>
        <v/>
      </c>
      <c r="P1211" s="25" t="e">
        <f>IF(M1211="","",IF(N1211="",M1211,M1211&amp;", "&amp;N1211))</f>
        <v>#N/A</v>
      </c>
      <c r="Q1211" s="25">
        <v>1070546</v>
      </c>
      <c r="R1211" s="25"/>
      <c r="S1211" s="35" t="s">
        <v>34</v>
      </c>
      <c r="T1211" s="25" t="s">
        <v>36</v>
      </c>
      <c r="U1211" s="185">
        <v>3216</v>
      </c>
      <c r="V1211" s="188">
        <v>3216</v>
      </c>
      <c r="W1211" s="189">
        <v>3216</v>
      </c>
      <c r="X1211" s="31">
        <v>3216</v>
      </c>
      <c r="Y1211" s="90">
        <f>IFERROR(ROUND(X1211/W1211-1,2),"")</f>
        <v>0</v>
      </c>
      <c r="Z1211" s="31">
        <f>IF(OR(S1211="VLD MLC components",S1211="VLD MLC pipes",S1211="VLD PEX components",S1211="VLD PEX pipes",S1211="VLD PHC components",S1211="VLD PHC pipes",S1211="Controls VLD"),"По запросу",X1211)</f>
        <v>3216</v>
      </c>
      <c r="AA1211" s="63">
        <f>ROUND(X1211/1.2,3)</f>
        <v>2680</v>
      </c>
      <c r="AB1211" s="23">
        <v>2680</v>
      </c>
      <c r="AC1211" s="190">
        <f>IFERROR(ROUND(AA1211/AB1211-1,2),"")</f>
        <v>0</v>
      </c>
      <c r="AD1211" s="25">
        <v>0.251</v>
      </c>
      <c r="AE1211" s="25">
        <v>4.2499999999999998E-4</v>
      </c>
      <c r="AF1211" s="25">
        <v>0</v>
      </c>
      <c r="AG1211" s="25" t="s">
        <v>22</v>
      </c>
      <c r="AH1211" s="25">
        <v>0</v>
      </c>
      <c r="AI1211" s="25">
        <v>0</v>
      </c>
      <c r="AJ1211" s="25" t="s">
        <v>19</v>
      </c>
      <c r="AK1211" s="42" t="s">
        <v>19</v>
      </c>
      <c r="AL1211" s="25" t="s">
        <v>19</v>
      </c>
      <c r="AM1211" s="25">
        <v>5</v>
      </c>
      <c r="AN1211" s="25">
        <v>175</v>
      </c>
      <c r="AO1211" s="25">
        <v>135</v>
      </c>
      <c r="AP1211" s="25">
        <v>90</v>
      </c>
      <c r="AQ1211" s="25">
        <v>1.2549999999999999</v>
      </c>
      <c r="AR1211" s="94">
        <v>2.1259999999999999E-3</v>
      </c>
      <c r="AS1211" s="157" t="s">
        <v>22</v>
      </c>
      <c r="AT1211" s="93" t="s">
        <v>22</v>
      </c>
      <c r="AU1211" s="92" t="s">
        <v>22</v>
      </c>
      <c r="AV1211" s="91" t="s">
        <v>48</v>
      </c>
      <c r="AW1211" s="92" t="s">
        <v>48</v>
      </c>
      <c r="AX1211" s="92" t="s">
        <v>48</v>
      </c>
      <c r="AY1211" s="91" t="s">
        <v>152</v>
      </c>
      <c r="AZ1211" s="23"/>
      <c r="BA1211" s="25">
        <v>0</v>
      </c>
      <c r="BB1211" t="s">
        <v>48</v>
      </c>
      <c r="BC1211" t="e">
        <v>#N/A</v>
      </c>
      <c r="BD1211" t="e">
        <f>IF(Z1211=BC1211,"OK")</f>
        <v>#N/A</v>
      </c>
      <c r="BE1211">
        <v>0.251</v>
      </c>
      <c r="BF1211">
        <v>4.2499999999999998E-4</v>
      </c>
      <c r="BG1211">
        <v>175</v>
      </c>
      <c r="BH1211">
        <v>135</v>
      </c>
      <c r="BI1211">
        <v>90</v>
      </c>
      <c r="BJ1211">
        <v>1.2549999999999999</v>
      </c>
      <c r="BK1211">
        <v>2.1259999999999999E-3</v>
      </c>
      <c r="BN1211" s="183"/>
    </row>
    <row r="1212" spans="1:66" ht="25.5" x14ac:dyDescent="0.25">
      <c r="A1212" s="1"/>
      <c r="B1212" s="94">
        <v>1206</v>
      </c>
      <c r="C1212" s="43">
        <v>1014918</v>
      </c>
      <c r="D1212" s="37" t="s">
        <v>22</v>
      </c>
      <c r="E1212" s="36" t="s">
        <v>5319</v>
      </c>
      <c r="F1212" s="151" t="s">
        <v>28</v>
      </c>
      <c r="G1212" s="41"/>
      <c r="H1212" s="46" t="str">
        <f>IFERROR(IFERROR(IF(SEARCH("Usystems",$E1212)&gt;0,"Usystems"),IF(SEARCH("RIIFO",$E1212)&gt;0,"RIIFO","Uponor")),"Uponor")</f>
        <v>Uponor</v>
      </c>
      <c r="I1212" s="25" t="str">
        <f>IFERROR(MID($D1212,1,7)+0,"")</f>
        <v/>
      </c>
      <c r="J1212" s="25" t="str">
        <f>IFERROR(MID($D1212,10,7)+0,"")</f>
        <v/>
      </c>
      <c r="K1212" s="25" t="str">
        <f>IFERROR(MID($D1212,19,7)+0,"")</f>
        <v/>
      </c>
      <c r="L1212" s="25" t="str">
        <f>IFERROR(MID($D1212,28,7)+0,"")</f>
        <v/>
      </c>
      <c r="M1212" s="25" t="e">
        <f>IF(IFERROR(MID($Q1212,1,7)+0,"")&lt;1130000,IF(INDEX(C:C,MATCH(LEFT(Q1212,7)+0,I:I,0))&lt;1130000,"",INDEX(C:C,MATCH(LEFT(Q1212,7)+0,I:I,0))),IFERROR(MID($Q1212,1,7)+0,""))</f>
        <v>#N/A</v>
      </c>
      <c r="N1212" s="25" t="str">
        <f>IF(IFERROR(MID($Q1212,10,7)+0,"")&lt;1130000,"",IFERROR(MID($Q1212,10,7)+0,""))</f>
        <v/>
      </c>
      <c r="O1212" s="25" t="str">
        <f>IF(IFERROR(MID($Q1212,19,7)+0,"")&lt;1130000,"",IFERROR(MID($Q1212,19,7)+0,""))</f>
        <v/>
      </c>
      <c r="P1212" s="25" t="e">
        <f>IF(M1212="","",IF(N1212="",M1212,M1212&amp;", "&amp;N1212))</f>
        <v>#N/A</v>
      </c>
      <c r="Q1212" s="25">
        <v>1070560</v>
      </c>
      <c r="R1212" s="25"/>
      <c r="S1212" s="35" t="s">
        <v>34</v>
      </c>
      <c r="T1212" s="25" t="s">
        <v>36</v>
      </c>
      <c r="U1212" s="185">
        <v>1198</v>
      </c>
      <c r="V1212" s="188">
        <v>1198</v>
      </c>
      <c r="W1212" s="189">
        <v>1198</v>
      </c>
      <c r="X1212" s="31">
        <v>1198</v>
      </c>
      <c r="Y1212" s="90">
        <f>IFERROR(ROUND(X1212/W1212-1,2),"")</f>
        <v>0</v>
      </c>
      <c r="Z1212" s="31">
        <f>IF(OR(S1212="VLD MLC components",S1212="VLD MLC pipes",S1212="VLD PEX components",S1212="VLD PEX pipes",S1212="VLD PHC components",S1212="VLD PHC pipes",S1212="Controls VLD"),"По запросу",X1212)</f>
        <v>1198</v>
      </c>
      <c r="AA1212" s="63">
        <f>ROUND(X1212/1.2,3)</f>
        <v>998.33299999999997</v>
      </c>
      <c r="AB1212" s="23">
        <v>998.33299999999997</v>
      </c>
      <c r="AC1212" s="190">
        <f>IFERROR(ROUND(AA1212/AB1212-1,2),"")</f>
        <v>0</v>
      </c>
      <c r="AD1212" s="25">
        <v>7.2999999999999995E-2</v>
      </c>
      <c r="AE1212" s="25">
        <v>1.1E-4</v>
      </c>
      <c r="AF1212" s="25">
        <v>0</v>
      </c>
      <c r="AG1212" s="25" t="s">
        <v>22</v>
      </c>
      <c r="AH1212" s="25">
        <v>0</v>
      </c>
      <c r="AI1212" s="25">
        <v>0</v>
      </c>
      <c r="AJ1212" s="25" t="s">
        <v>19</v>
      </c>
      <c r="AK1212" s="42" t="s">
        <v>19</v>
      </c>
      <c r="AL1212" s="25" t="s">
        <v>19</v>
      </c>
      <c r="AM1212" s="25">
        <v>10</v>
      </c>
      <c r="AN1212" s="25">
        <v>70</v>
      </c>
      <c r="AO1212" s="25">
        <v>175</v>
      </c>
      <c r="AP1212" s="25">
        <v>90</v>
      </c>
      <c r="AQ1212" s="25">
        <v>0.73</v>
      </c>
      <c r="AR1212" s="94">
        <v>1.103E-3</v>
      </c>
      <c r="AS1212" s="157" t="s">
        <v>22</v>
      </c>
      <c r="AT1212" s="93" t="s">
        <v>22</v>
      </c>
      <c r="AU1212" s="92" t="s">
        <v>22</v>
      </c>
      <c r="AV1212" s="91" t="s">
        <v>48</v>
      </c>
      <c r="AW1212" s="92" t="s">
        <v>48</v>
      </c>
      <c r="AX1212" s="92" t="s">
        <v>48</v>
      </c>
      <c r="AY1212" s="91" t="s">
        <v>152</v>
      </c>
      <c r="AZ1212" s="23"/>
      <c r="BA1212" s="25">
        <v>0</v>
      </c>
      <c r="BB1212" t="s">
        <v>48</v>
      </c>
      <c r="BC1212" t="e">
        <v>#N/A</v>
      </c>
      <c r="BD1212" t="e">
        <f>IF(Z1212=BC1212,"OK")</f>
        <v>#N/A</v>
      </c>
      <c r="BE1212">
        <v>7.2999999999999995E-2</v>
      </c>
      <c r="BF1212">
        <v>1.1E-4</v>
      </c>
      <c r="BG1212">
        <v>70</v>
      </c>
      <c r="BH1212">
        <v>175</v>
      </c>
      <c r="BI1212">
        <v>90</v>
      </c>
      <c r="BJ1212">
        <v>0.73</v>
      </c>
      <c r="BK1212">
        <v>1.103E-3</v>
      </c>
      <c r="BN1212" s="183"/>
    </row>
    <row r="1213" spans="1:66" ht="25.5" x14ac:dyDescent="0.25">
      <c r="A1213" s="1"/>
      <c r="B1213" s="94">
        <v>1207</v>
      </c>
      <c r="C1213" s="43">
        <v>1014976</v>
      </c>
      <c r="D1213" s="37" t="s">
        <v>22</v>
      </c>
      <c r="E1213" s="36" t="s">
        <v>5318</v>
      </c>
      <c r="F1213" s="151" t="s">
        <v>28</v>
      </c>
      <c r="G1213" s="41"/>
      <c r="H1213" s="46" t="str">
        <f>IFERROR(IFERROR(IF(SEARCH("Usystems",$E1213)&gt;0,"Usystems"),IF(SEARCH("RIIFO",$E1213)&gt;0,"RIIFO","Uponor")),"Uponor")</f>
        <v>Uponor</v>
      </c>
      <c r="I1213" s="25" t="str">
        <f>IFERROR(MID($D1213,1,7)+0,"")</f>
        <v/>
      </c>
      <c r="J1213" s="25" t="str">
        <f>IFERROR(MID($D1213,10,7)+0,"")</f>
        <v/>
      </c>
      <c r="K1213" s="25" t="str">
        <f>IFERROR(MID($D1213,19,7)+0,"")</f>
        <v/>
      </c>
      <c r="L1213" s="25" t="str">
        <f>IFERROR(MID($D1213,28,7)+0,"")</f>
        <v/>
      </c>
      <c r="M1213" s="25" t="e">
        <f>IF(IFERROR(MID($Q1213,1,7)+0,"")&lt;1130000,IF(INDEX(C:C,MATCH(LEFT(Q1213,7)+0,I:I,0))&lt;1130000,"",INDEX(C:C,MATCH(LEFT(Q1213,7)+0,I:I,0))),IFERROR(MID($Q1213,1,7)+0,""))</f>
        <v>#N/A</v>
      </c>
      <c r="N1213" s="25" t="str">
        <f>IF(IFERROR(MID($Q1213,10,7)+0,"")&lt;1130000,"",IFERROR(MID($Q1213,10,7)+0,""))</f>
        <v/>
      </c>
      <c r="O1213" s="25" t="str">
        <f>IF(IFERROR(MID($Q1213,19,7)+0,"")&lt;1130000,"",IFERROR(MID($Q1213,19,7)+0,""))</f>
        <v/>
      </c>
      <c r="P1213" s="25" t="e">
        <f>IF(M1213="","",IF(N1213="",M1213,M1213&amp;", "&amp;N1213))</f>
        <v>#N/A</v>
      </c>
      <c r="Q1213" s="25">
        <v>1070561</v>
      </c>
      <c r="R1213" s="25"/>
      <c r="S1213" s="35" t="s">
        <v>34</v>
      </c>
      <c r="T1213" s="25" t="s">
        <v>36</v>
      </c>
      <c r="U1213" s="185">
        <v>1640</v>
      </c>
      <c r="V1213" s="188">
        <v>1640</v>
      </c>
      <c r="W1213" s="189">
        <v>1640</v>
      </c>
      <c r="X1213" s="31">
        <v>1640</v>
      </c>
      <c r="Y1213" s="90">
        <f>IFERROR(ROUND(X1213/W1213-1,2),"")</f>
        <v>0</v>
      </c>
      <c r="Z1213" s="31">
        <f>IF(OR(S1213="VLD MLC components",S1213="VLD MLC pipes",S1213="VLD PEX components",S1213="VLD PEX pipes",S1213="VLD PHC components",S1213="VLD PHC pipes",S1213="Controls VLD"),"По запросу",X1213)</f>
        <v>1640</v>
      </c>
      <c r="AA1213" s="63">
        <f>ROUND(X1213/1.2,3)</f>
        <v>1366.6669999999999</v>
      </c>
      <c r="AB1213" s="23">
        <v>1366.6669999999999</v>
      </c>
      <c r="AC1213" s="190">
        <f>IFERROR(ROUND(AA1213/AB1213-1,2),"")</f>
        <v>0</v>
      </c>
      <c r="AD1213" s="25">
        <v>0.11899999999999999</v>
      </c>
      <c r="AE1213" s="25">
        <v>2.13E-4</v>
      </c>
      <c r="AF1213" s="25">
        <v>0</v>
      </c>
      <c r="AG1213" s="25" t="s">
        <v>22</v>
      </c>
      <c r="AH1213" s="25">
        <v>0</v>
      </c>
      <c r="AI1213" s="25">
        <v>0</v>
      </c>
      <c r="AJ1213" s="25" t="s">
        <v>19</v>
      </c>
      <c r="AK1213" s="42" t="s">
        <v>19</v>
      </c>
      <c r="AL1213" s="25" t="s">
        <v>19</v>
      </c>
      <c r="AM1213" s="25">
        <v>10</v>
      </c>
      <c r="AN1213" s="25">
        <v>175</v>
      </c>
      <c r="AO1213" s="25">
        <v>135</v>
      </c>
      <c r="AP1213" s="25">
        <v>90</v>
      </c>
      <c r="AQ1213" s="25">
        <v>1.19</v>
      </c>
      <c r="AR1213" s="94">
        <v>2.1259999999999999E-3</v>
      </c>
      <c r="AS1213" s="157" t="s">
        <v>22</v>
      </c>
      <c r="AT1213" s="93" t="s">
        <v>22</v>
      </c>
      <c r="AU1213" s="92" t="s">
        <v>22</v>
      </c>
      <c r="AV1213" s="91" t="s">
        <v>48</v>
      </c>
      <c r="AW1213" s="92" t="s">
        <v>48</v>
      </c>
      <c r="AX1213" s="92" t="s">
        <v>48</v>
      </c>
      <c r="AY1213" s="91" t="s">
        <v>152</v>
      </c>
      <c r="AZ1213" s="23"/>
      <c r="BA1213" s="25">
        <v>0</v>
      </c>
      <c r="BB1213" t="s">
        <v>48</v>
      </c>
      <c r="BC1213" t="e">
        <v>#N/A</v>
      </c>
      <c r="BD1213" t="e">
        <f>IF(Z1213=BC1213,"OK")</f>
        <v>#N/A</v>
      </c>
      <c r="BE1213">
        <v>0.11899999999999999</v>
      </c>
      <c r="BF1213">
        <v>2.13E-4</v>
      </c>
      <c r="BG1213">
        <v>175</v>
      </c>
      <c r="BH1213">
        <v>135</v>
      </c>
      <c r="BI1213">
        <v>90</v>
      </c>
      <c r="BJ1213">
        <v>1.19</v>
      </c>
      <c r="BK1213">
        <v>2.1259999999999999E-3</v>
      </c>
      <c r="BN1213" s="183"/>
    </row>
    <row r="1214" spans="1:66" ht="25.5" x14ac:dyDescent="0.25">
      <c r="A1214" s="1"/>
      <c r="B1214" s="94">
        <v>1208</v>
      </c>
      <c r="C1214" s="43">
        <v>1015028</v>
      </c>
      <c r="D1214" s="37" t="s">
        <v>22</v>
      </c>
      <c r="E1214" s="36" t="s">
        <v>5317</v>
      </c>
      <c r="F1214" s="151" t="s">
        <v>28</v>
      </c>
      <c r="G1214" s="41"/>
      <c r="H1214" s="46" t="str">
        <f>IFERROR(IFERROR(IF(SEARCH("Usystems",$E1214)&gt;0,"Usystems"),IF(SEARCH("RIIFO",$E1214)&gt;0,"RIIFO","Uponor")),"Uponor")</f>
        <v>Uponor</v>
      </c>
      <c r="I1214" s="25" t="str">
        <f>IFERROR(MID($D1214,1,7)+0,"")</f>
        <v/>
      </c>
      <c r="J1214" s="25" t="str">
        <f>IFERROR(MID($D1214,10,7)+0,"")</f>
        <v/>
      </c>
      <c r="K1214" s="25" t="str">
        <f>IFERROR(MID($D1214,19,7)+0,"")</f>
        <v/>
      </c>
      <c r="L1214" s="25" t="str">
        <f>IFERROR(MID($D1214,28,7)+0,"")</f>
        <v/>
      </c>
      <c r="M1214" s="25" t="e">
        <f>IF(IFERROR(MID($Q1214,1,7)+0,"")&lt;1130000,IF(INDEX(C:C,MATCH(LEFT(Q1214,7)+0,I:I,0))&lt;1130000,"",INDEX(C:C,MATCH(LEFT(Q1214,7)+0,I:I,0))),IFERROR(MID($Q1214,1,7)+0,""))</f>
        <v>#N/A</v>
      </c>
      <c r="N1214" s="25" t="str">
        <f>IF(IFERROR(MID($Q1214,10,7)+0,"")&lt;1130000,"",IFERROR(MID($Q1214,10,7)+0,""))</f>
        <v/>
      </c>
      <c r="O1214" s="25" t="str">
        <f>IF(IFERROR(MID($Q1214,19,7)+0,"")&lt;1130000,"",IFERROR(MID($Q1214,19,7)+0,""))</f>
        <v/>
      </c>
      <c r="P1214" s="25" t="e">
        <f>IF(M1214="","",IF(N1214="",M1214,M1214&amp;", "&amp;N1214))</f>
        <v>#N/A</v>
      </c>
      <c r="Q1214" s="25">
        <v>1070562</v>
      </c>
      <c r="R1214" s="25"/>
      <c r="S1214" s="35" t="s">
        <v>34</v>
      </c>
      <c r="T1214" s="25" t="s">
        <v>36</v>
      </c>
      <c r="U1214" s="185">
        <v>2677</v>
      </c>
      <c r="V1214" s="188">
        <v>2677</v>
      </c>
      <c r="W1214" s="189">
        <v>2677</v>
      </c>
      <c r="X1214" s="31">
        <v>2677</v>
      </c>
      <c r="Y1214" s="90">
        <f>IFERROR(ROUND(X1214/W1214-1,2),"")</f>
        <v>0</v>
      </c>
      <c r="Z1214" s="31">
        <f>IF(OR(S1214="VLD MLC components",S1214="VLD MLC pipes",S1214="VLD PEX components",S1214="VLD PEX pipes",S1214="VLD PHC components",S1214="VLD PHC pipes",S1214="Controls VLD"),"По запросу",X1214)</f>
        <v>2677</v>
      </c>
      <c r="AA1214" s="63">
        <f>ROUND(X1214/1.2,3)</f>
        <v>2230.8330000000001</v>
      </c>
      <c r="AB1214" s="23">
        <v>2230.8330000000001</v>
      </c>
      <c r="AC1214" s="190">
        <f>IFERROR(ROUND(AA1214/AB1214-1,2),"")</f>
        <v>0</v>
      </c>
      <c r="AD1214" s="25">
        <v>0.215</v>
      </c>
      <c r="AE1214" s="25">
        <v>4.2499999999999998E-4</v>
      </c>
      <c r="AF1214" s="25">
        <v>0</v>
      </c>
      <c r="AG1214" s="25" t="s">
        <v>22</v>
      </c>
      <c r="AH1214" s="25">
        <v>0</v>
      </c>
      <c r="AI1214" s="25">
        <v>0</v>
      </c>
      <c r="AJ1214" s="25" t="s">
        <v>19</v>
      </c>
      <c r="AK1214" s="42" t="s">
        <v>19</v>
      </c>
      <c r="AL1214" s="25" t="s">
        <v>19</v>
      </c>
      <c r="AM1214" s="25">
        <v>5</v>
      </c>
      <c r="AN1214" s="25">
        <v>175</v>
      </c>
      <c r="AO1214" s="25">
        <v>135</v>
      </c>
      <c r="AP1214" s="25">
        <v>90</v>
      </c>
      <c r="AQ1214" s="25">
        <v>1.075</v>
      </c>
      <c r="AR1214" s="94">
        <v>2.1259999999999999E-3</v>
      </c>
      <c r="AS1214" s="157" t="s">
        <v>22</v>
      </c>
      <c r="AT1214" s="93" t="s">
        <v>22</v>
      </c>
      <c r="AU1214" s="92" t="s">
        <v>22</v>
      </c>
      <c r="AV1214" s="91" t="s">
        <v>48</v>
      </c>
      <c r="AW1214" s="92" t="s">
        <v>48</v>
      </c>
      <c r="AX1214" s="92" t="s">
        <v>48</v>
      </c>
      <c r="AY1214" s="91" t="s">
        <v>152</v>
      </c>
      <c r="AZ1214" s="23"/>
      <c r="BA1214" s="25">
        <v>0</v>
      </c>
      <c r="BB1214" t="s">
        <v>48</v>
      </c>
      <c r="BC1214" t="e">
        <v>#N/A</v>
      </c>
      <c r="BD1214" t="e">
        <f>IF(Z1214=BC1214,"OK")</f>
        <v>#N/A</v>
      </c>
      <c r="BE1214">
        <v>0.215</v>
      </c>
      <c r="BF1214">
        <v>4.2499999999999998E-4</v>
      </c>
      <c r="BG1214">
        <v>175</v>
      </c>
      <c r="BH1214">
        <v>135</v>
      </c>
      <c r="BI1214">
        <v>90</v>
      </c>
      <c r="BJ1214">
        <v>1.075</v>
      </c>
      <c r="BK1214">
        <v>2.1259999999999999E-3</v>
      </c>
      <c r="BN1214" s="183"/>
    </row>
    <row r="1215" spans="1:66" ht="25.5" x14ac:dyDescent="0.25">
      <c r="A1215" s="1"/>
      <c r="B1215" s="94">
        <v>1209</v>
      </c>
      <c r="C1215" s="43">
        <v>1015073</v>
      </c>
      <c r="D1215" s="37" t="s">
        <v>22</v>
      </c>
      <c r="E1215" s="36" t="s">
        <v>5316</v>
      </c>
      <c r="F1215" s="151" t="s">
        <v>28</v>
      </c>
      <c r="G1215" s="41"/>
      <c r="H1215" s="46" t="str">
        <f>IFERROR(IFERROR(IF(SEARCH("Usystems",$E1215)&gt;0,"Usystems"),IF(SEARCH("RIIFO",$E1215)&gt;0,"RIIFO","Uponor")),"Uponor")</f>
        <v>Uponor</v>
      </c>
      <c r="I1215" s="25" t="str">
        <f>IFERROR(MID($D1215,1,7)+0,"")</f>
        <v/>
      </c>
      <c r="J1215" s="25" t="str">
        <f>IFERROR(MID($D1215,10,7)+0,"")</f>
        <v/>
      </c>
      <c r="K1215" s="25" t="str">
        <f>IFERROR(MID($D1215,19,7)+0,"")</f>
        <v/>
      </c>
      <c r="L1215" s="25" t="str">
        <f>IFERROR(MID($D1215,28,7)+0,"")</f>
        <v/>
      </c>
      <c r="M1215" s="25" t="e">
        <f>IF(IFERROR(MID($Q1215,1,7)+0,"")&lt;1130000,IF(INDEX(C:C,MATCH(LEFT(Q1215,7)+0,I:I,0))&lt;1130000,"",INDEX(C:C,MATCH(LEFT(Q1215,7)+0,I:I,0))),IFERROR(MID($Q1215,1,7)+0,""))</f>
        <v>#N/A</v>
      </c>
      <c r="N1215" s="25" t="str">
        <f>IF(IFERROR(MID($Q1215,10,7)+0,"")&lt;1130000,"",IFERROR(MID($Q1215,10,7)+0,""))</f>
        <v/>
      </c>
      <c r="O1215" s="25" t="str">
        <f>IF(IFERROR(MID($Q1215,19,7)+0,"")&lt;1130000,"",IFERROR(MID($Q1215,19,7)+0,""))</f>
        <v/>
      </c>
      <c r="P1215" s="25" t="e">
        <f>IF(M1215="","",IF(N1215="",M1215,M1215&amp;", "&amp;N1215))</f>
        <v>#N/A</v>
      </c>
      <c r="Q1215" s="25">
        <v>1070563</v>
      </c>
      <c r="R1215" s="25"/>
      <c r="S1215" s="35" t="s">
        <v>34</v>
      </c>
      <c r="T1215" s="25" t="s">
        <v>36</v>
      </c>
      <c r="U1215" s="185">
        <v>4555</v>
      </c>
      <c r="V1215" s="188">
        <v>4555</v>
      </c>
      <c r="W1215" s="189">
        <v>4555</v>
      </c>
      <c r="X1215" s="31">
        <v>4555</v>
      </c>
      <c r="Y1215" s="90">
        <f>IFERROR(ROUND(X1215/W1215-1,2),"")</f>
        <v>0</v>
      </c>
      <c r="Z1215" s="31">
        <f>IF(OR(S1215="VLD MLC components",S1215="VLD MLC pipes",S1215="VLD PEX components",S1215="VLD PEX pipes",S1215="VLD PHC components",S1215="VLD PHC pipes",S1215="Controls VLD"),"По запросу",X1215)</f>
        <v>4555</v>
      </c>
      <c r="AA1215" s="63">
        <f>ROUND(X1215/1.2,3)</f>
        <v>3795.8330000000001</v>
      </c>
      <c r="AB1215" s="23">
        <v>3795.8330000000001</v>
      </c>
      <c r="AC1215" s="190">
        <f>IFERROR(ROUND(AA1215/AB1215-1,2),"")</f>
        <v>0</v>
      </c>
      <c r="AD1215" s="25">
        <v>0.33700000000000002</v>
      </c>
      <c r="AE1215" s="25">
        <v>4.2499999999999998E-4</v>
      </c>
      <c r="AF1215" s="25">
        <v>0</v>
      </c>
      <c r="AG1215" s="25" t="s">
        <v>22</v>
      </c>
      <c r="AH1215" s="25">
        <v>0</v>
      </c>
      <c r="AI1215" s="25">
        <v>0</v>
      </c>
      <c r="AJ1215" s="25" t="s">
        <v>19</v>
      </c>
      <c r="AK1215" s="42" t="s">
        <v>19</v>
      </c>
      <c r="AL1215" s="25" t="s">
        <v>19</v>
      </c>
      <c r="AM1215" s="25">
        <v>5</v>
      </c>
      <c r="AN1215" s="25">
        <v>175</v>
      </c>
      <c r="AO1215" s="25">
        <v>135</v>
      </c>
      <c r="AP1215" s="25">
        <v>90</v>
      </c>
      <c r="AQ1215" s="25">
        <v>1.6850000000000001</v>
      </c>
      <c r="AR1215" s="94">
        <v>2.1259999999999999E-3</v>
      </c>
      <c r="AS1215" s="157" t="s">
        <v>22</v>
      </c>
      <c r="AT1215" s="93" t="s">
        <v>22</v>
      </c>
      <c r="AU1215" s="92" t="s">
        <v>22</v>
      </c>
      <c r="AV1215" s="91" t="s">
        <v>48</v>
      </c>
      <c r="AW1215" s="92" t="s">
        <v>48</v>
      </c>
      <c r="AX1215" s="92" t="s">
        <v>48</v>
      </c>
      <c r="AY1215" s="91" t="s">
        <v>152</v>
      </c>
      <c r="AZ1215" s="23"/>
      <c r="BA1215" s="25">
        <v>0</v>
      </c>
      <c r="BB1215" t="s">
        <v>48</v>
      </c>
      <c r="BC1215" t="e">
        <v>#N/A</v>
      </c>
      <c r="BD1215" t="e">
        <f>IF(Z1215=BC1215,"OK")</f>
        <v>#N/A</v>
      </c>
      <c r="BE1215">
        <v>0.33700000000000002</v>
      </c>
      <c r="BF1215">
        <v>4.2499999999999998E-4</v>
      </c>
      <c r="BG1215">
        <v>175</v>
      </c>
      <c r="BH1215">
        <v>135</v>
      </c>
      <c r="BI1215">
        <v>90</v>
      </c>
      <c r="BJ1215">
        <v>1.6850000000000001</v>
      </c>
      <c r="BK1215">
        <v>2.1259999999999999E-3</v>
      </c>
      <c r="BN1215" s="183"/>
    </row>
    <row r="1216" spans="1:66" ht="25.5" x14ac:dyDescent="0.25">
      <c r="A1216" s="1"/>
      <c r="B1216" s="94">
        <v>1210</v>
      </c>
      <c r="C1216" s="43">
        <v>1014923</v>
      </c>
      <c r="D1216" s="37" t="s">
        <v>22</v>
      </c>
      <c r="E1216" s="36" t="s">
        <v>5315</v>
      </c>
      <c r="F1216" s="151" t="s">
        <v>28</v>
      </c>
      <c r="G1216" s="41"/>
      <c r="H1216" s="46" t="str">
        <f>IFERROR(IFERROR(IF(SEARCH("Usystems",$E1216)&gt;0,"Usystems"),IF(SEARCH("RIIFO",$E1216)&gt;0,"RIIFO","Uponor")),"Uponor")</f>
        <v>Uponor</v>
      </c>
      <c r="I1216" s="25" t="str">
        <f>IFERROR(MID($D1216,1,7)+0,"")</f>
        <v/>
      </c>
      <c r="J1216" s="25" t="str">
        <f>IFERROR(MID($D1216,10,7)+0,"")</f>
        <v/>
      </c>
      <c r="K1216" s="25" t="str">
        <f>IFERROR(MID($D1216,19,7)+0,"")</f>
        <v/>
      </c>
      <c r="L1216" s="25" t="str">
        <f>IFERROR(MID($D1216,28,7)+0,"")</f>
        <v/>
      </c>
      <c r="M1216" s="25" t="e">
        <f>IF(IFERROR(MID($Q1216,1,7)+0,"")&lt;1130000,IF(INDEX(C:C,MATCH(LEFT(Q1216,7)+0,I:I,0))&lt;1130000,"",INDEX(C:C,MATCH(LEFT(Q1216,7)+0,I:I,0))),IFERROR(MID($Q1216,1,7)+0,""))</f>
        <v>#N/A</v>
      </c>
      <c r="N1216" s="25" t="str">
        <f>IF(IFERROR(MID($Q1216,10,7)+0,"")&lt;1130000,"",IFERROR(MID($Q1216,10,7)+0,""))</f>
        <v/>
      </c>
      <c r="O1216" s="25" t="str">
        <f>IF(IFERROR(MID($Q1216,19,7)+0,"")&lt;1130000,"",IFERROR(MID($Q1216,19,7)+0,""))</f>
        <v/>
      </c>
      <c r="P1216" s="25" t="e">
        <f>IF(M1216="","",IF(N1216="",M1216,M1216&amp;", "&amp;N1216))</f>
        <v>#N/A</v>
      </c>
      <c r="Q1216" s="25">
        <v>1070566</v>
      </c>
      <c r="R1216" s="25"/>
      <c r="S1216" s="35" t="s">
        <v>34</v>
      </c>
      <c r="T1216" s="25" t="s">
        <v>36</v>
      </c>
      <c r="U1216" s="185">
        <v>1640</v>
      </c>
      <c r="V1216" s="188">
        <v>1640</v>
      </c>
      <c r="W1216" s="189">
        <v>1640</v>
      </c>
      <c r="X1216" s="31">
        <v>1640</v>
      </c>
      <c r="Y1216" s="90">
        <f>IFERROR(ROUND(X1216/W1216-1,2),"")</f>
        <v>0</v>
      </c>
      <c r="Z1216" s="31">
        <f>IF(OR(S1216="VLD MLC components",S1216="VLD MLC pipes",S1216="VLD PEX components",S1216="VLD PEX pipes",S1216="VLD PHC components",S1216="VLD PHC pipes",S1216="Controls VLD"),"По запросу",X1216)</f>
        <v>1640</v>
      </c>
      <c r="AA1216" s="63">
        <f>ROUND(X1216/1.2,3)</f>
        <v>1366.6669999999999</v>
      </c>
      <c r="AB1216" s="23">
        <v>1366.6669999999999</v>
      </c>
      <c r="AC1216" s="190">
        <f>IFERROR(ROUND(AA1216/AB1216-1,2),"")</f>
        <v>0</v>
      </c>
      <c r="AD1216" s="25">
        <v>8.8999999999999996E-2</v>
      </c>
      <c r="AE1216" s="25">
        <v>1.1E-4</v>
      </c>
      <c r="AF1216" s="25">
        <v>0</v>
      </c>
      <c r="AG1216" s="25" t="s">
        <v>22</v>
      </c>
      <c r="AH1216" s="25">
        <v>0</v>
      </c>
      <c r="AI1216" s="25">
        <v>0</v>
      </c>
      <c r="AJ1216" s="25" t="s">
        <v>19</v>
      </c>
      <c r="AK1216" s="42" t="s">
        <v>19</v>
      </c>
      <c r="AL1216" s="25" t="s">
        <v>19</v>
      </c>
      <c r="AM1216" s="25">
        <v>10</v>
      </c>
      <c r="AN1216" s="25">
        <v>175</v>
      </c>
      <c r="AO1216" s="25">
        <v>70</v>
      </c>
      <c r="AP1216" s="25">
        <v>90</v>
      </c>
      <c r="AQ1216" s="25">
        <v>0.89</v>
      </c>
      <c r="AR1216" s="94">
        <v>1.103E-3</v>
      </c>
      <c r="AS1216" s="157" t="s">
        <v>22</v>
      </c>
      <c r="AT1216" s="93" t="s">
        <v>22</v>
      </c>
      <c r="AU1216" s="92" t="s">
        <v>22</v>
      </c>
      <c r="AV1216" s="91" t="s">
        <v>48</v>
      </c>
      <c r="AW1216" s="92" t="s">
        <v>48</v>
      </c>
      <c r="AX1216" s="92" t="s">
        <v>48</v>
      </c>
      <c r="AY1216" s="91" t="s">
        <v>152</v>
      </c>
      <c r="AZ1216" s="23"/>
      <c r="BA1216" s="25">
        <v>0</v>
      </c>
      <c r="BB1216" t="s">
        <v>48</v>
      </c>
      <c r="BC1216" t="e">
        <v>#N/A</v>
      </c>
      <c r="BD1216" t="e">
        <f>IF(Z1216=BC1216,"OK")</f>
        <v>#N/A</v>
      </c>
      <c r="BE1216">
        <v>8.8999999999999996E-2</v>
      </c>
      <c r="BF1216">
        <v>1.1E-4</v>
      </c>
      <c r="BG1216">
        <v>175</v>
      </c>
      <c r="BH1216">
        <v>70</v>
      </c>
      <c r="BI1216">
        <v>90</v>
      </c>
      <c r="BJ1216">
        <v>0.89</v>
      </c>
      <c r="BK1216">
        <v>1.103E-3</v>
      </c>
      <c r="BN1216" s="183"/>
    </row>
    <row r="1217" spans="1:66" ht="25.5" x14ac:dyDescent="0.25">
      <c r="A1217" s="1"/>
      <c r="B1217" s="94">
        <v>1211</v>
      </c>
      <c r="C1217" s="43">
        <v>1014957</v>
      </c>
      <c r="D1217" s="37" t="s">
        <v>22</v>
      </c>
      <c r="E1217" s="36" t="s">
        <v>5314</v>
      </c>
      <c r="F1217" s="151" t="s">
        <v>28</v>
      </c>
      <c r="G1217" s="41"/>
      <c r="H1217" s="46" t="str">
        <f>IFERROR(IFERROR(IF(SEARCH("Usystems",$E1217)&gt;0,"Usystems"),IF(SEARCH("RIIFO",$E1217)&gt;0,"RIIFO","Uponor")),"Uponor")</f>
        <v>Uponor</v>
      </c>
      <c r="I1217" s="25" t="str">
        <f>IFERROR(MID($D1217,1,7)+0,"")</f>
        <v/>
      </c>
      <c r="J1217" s="25" t="str">
        <f>IFERROR(MID($D1217,10,7)+0,"")</f>
        <v/>
      </c>
      <c r="K1217" s="25" t="str">
        <f>IFERROR(MID($D1217,19,7)+0,"")</f>
        <v/>
      </c>
      <c r="L1217" s="25" t="str">
        <f>IFERROR(MID($D1217,28,7)+0,"")</f>
        <v/>
      </c>
      <c r="M1217" s="25" t="e">
        <f>IF(IFERROR(MID($Q1217,1,7)+0,"")&lt;1130000,IF(INDEX(C:C,MATCH(LEFT(Q1217,7)+0,I:I,0))&lt;1130000,"",INDEX(C:C,MATCH(LEFT(Q1217,7)+0,I:I,0))),IFERROR(MID($Q1217,1,7)+0,""))</f>
        <v>#N/A</v>
      </c>
      <c r="N1217" s="25" t="str">
        <f>IF(IFERROR(MID($Q1217,10,7)+0,"")&lt;1130000,"",IFERROR(MID($Q1217,10,7)+0,""))</f>
        <v/>
      </c>
      <c r="O1217" s="25" t="str">
        <f>IF(IFERROR(MID($Q1217,19,7)+0,"")&lt;1130000,"",IFERROR(MID($Q1217,19,7)+0,""))</f>
        <v/>
      </c>
      <c r="P1217" s="25" t="e">
        <f>IF(M1217="","",IF(N1217="",M1217,M1217&amp;", "&amp;N1217))</f>
        <v>#N/A</v>
      </c>
      <c r="Q1217" s="25">
        <v>1070567</v>
      </c>
      <c r="R1217" s="25"/>
      <c r="S1217" s="35" t="s">
        <v>34</v>
      </c>
      <c r="T1217" s="25" t="s">
        <v>36</v>
      </c>
      <c r="U1217" s="185">
        <v>1640</v>
      </c>
      <c r="V1217" s="188">
        <v>1640</v>
      </c>
      <c r="W1217" s="189">
        <v>1640</v>
      </c>
      <c r="X1217" s="31">
        <v>1640</v>
      </c>
      <c r="Y1217" s="90">
        <f>IFERROR(ROUND(X1217/W1217-1,2),"")</f>
        <v>0</v>
      </c>
      <c r="Z1217" s="31">
        <f>IF(OR(S1217="VLD MLC components",S1217="VLD MLC pipes",S1217="VLD PEX components",S1217="VLD PEX pipes",S1217="VLD PHC components",S1217="VLD PHC pipes",S1217="Controls VLD"),"По запросу",X1217)</f>
        <v>1640</v>
      </c>
      <c r="AA1217" s="63">
        <f>ROUND(X1217/1.2,3)</f>
        <v>1366.6669999999999</v>
      </c>
      <c r="AB1217" s="23">
        <v>1366.6669999999999</v>
      </c>
      <c r="AC1217" s="190">
        <f>IFERROR(ROUND(AA1217/AB1217-1,2),"")</f>
        <v>0</v>
      </c>
      <c r="AD1217" s="25">
        <v>9.5000000000000001E-2</v>
      </c>
      <c r="AE1217" s="25">
        <v>1.1E-4</v>
      </c>
      <c r="AF1217" s="25">
        <v>0</v>
      </c>
      <c r="AG1217" s="25" t="s">
        <v>22</v>
      </c>
      <c r="AH1217" s="25">
        <v>0</v>
      </c>
      <c r="AI1217" s="25">
        <v>0</v>
      </c>
      <c r="AJ1217" s="25" t="s">
        <v>19</v>
      </c>
      <c r="AK1217" s="42" t="s">
        <v>19</v>
      </c>
      <c r="AL1217" s="25" t="s">
        <v>19</v>
      </c>
      <c r="AM1217" s="25">
        <v>10</v>
      </c>
      <c r="AN1217" s="25">
        <v>70</v>
      </c>
      <c r="AO1217" s="25">
        <v>175</v>
      </c>
      <c r="AP1217" s="25">
        <v>90</v>
      </c>
      <c r="AQ1217" s="25">
        <v>0.95</v>
      </c>
      <c r="AR1217" s="94">
        <v>1.103E-3</v>
      </c>
      <c r="AS1217" s="157" t="s">
        <v>22</v>
      </c>
      <c r="AT1217" s="93" t="s">
        <v>22</v>
      </c>
      <c r="AU1217" s="92" t="s">
        <v>22</v>
      </c>
      <c r="AV1217" s="91" t="s">
        <v>48</v>
      </c>
      <c r="AW1217" s="92" t="s">
        <v>48</v>
      </c>
      <c r="AX1217" s="92" t="s">
        <v>48</v>
      </c>
      <c r="AY1217" s="91" t="s">
        <v>152</v>
      </c>
      <c r="AZ1217" s="23"/>
      <c r="BA1217" s="25">
        <v>0</v>
      </c>
      <c r="BB1217" t="s">
        <v>48</v>
      </c>
      <c r="BC1217" t="e">
        <v>#N/A</v>
      </c>
      <c r="BD1217" t="e">
        <f>IF(Z1217=BC1217,"OK")</f>
        <v>#N/A</v>
      </c>
      <c r="BE1217">
        <v>9.5000000000000001E-2</v>
      </c>
      <c r="BF1217">
        <v>1.1E-4</v>
      </c>
      <c r="BG1217">
        <v>70</v>
      </c>
      <c r="BH1217">
        <v>175</v>
      </c>
      <c r="BI1217">
        <v>90</v>
      </c>
      <c r="BJ1217">
        <v>0.95</v>
      </c>
      <c r="BK1217">
        <v>1.103E-3</v>
      </c>
      <c r="BN1217" s="183"/>
    </row>
    <row r="1218" spans="1:66" ht="25.5" x14ac:dyDescent="0.25">
      <c r="A1218" s="1"/>
      <c r="B1218" s="94">
        <v>1212</v>
      </c>
      <c r="C1218" s="43">
        <v>1014961</v>
      </c>
      <c r="D1218" s="37" t="s">
        <v>22</v>
      </c>
      <c r="E1218" s="36" t="s">
        <v>5313</v>
      </c>
      <c r="F1218" s="151" t="s">
        <v>28</v>
      </c>
      <c r="G1218" s="41"/>
      <c r="H1218" s="46" t="str">
        <f>IFERROR(IFERROR(IF(SEARCH("Usystems",$E1218)&gt;0,"Usystems"),IF(SEARCH("RIIFO",$E1218)&gt;0,"RIIFO","Uponor")),"Uponor")</f>
        <v>Uponor</v>
      </c>
      <c r="I1218" s="25" t="str">
        <f>IFERROR(MID($D1218,1,7)+0,"")</f>
        <v/>
      </c>
      <c r="J1218" s="25" t="str">
        <f>IFERROR(MID($D1218,10,7)+0,"")</f>
        <v/>
      </c>
      <c r="K1218" s="25" t="str">
        <f>IFERROR(MID($D1218,19,7)+0,"")</f>
        <v/>
      </c>
      <c r="L1218" s="25" t="str">
        <f>IFERROR(MID($D1218,28,7)+0,"")</f>
        <v/>
      </c>
      <c r="M1218" s="25" t="e">
        <f>IF(IFERROR(MID($Q1218,1,7)+0,"")&lt;1130000,IF(INDEX(C:C,MATCH(LEFT(Q1218,7)+0,I:I,0))&lt;1130000,"",INDEX(C:C,MATCH(LEFT(Q1218,7)+0,I:I,0))),IFERROR(MID($Q1218,1,7)+0,""))</f>
        <v>#N/A</v>
      </c>
      <c r="N1218" s="25" t="str">
        <f>IF(IFERROR(MID($Q1218,10,7)+0,"")&lt;1130000,"",IFERROR(MID($Q1218,10,7)+0,""))</f>
        <v/>
      </c>
      <c r="O1218" s="25" t="str">
        <f>IF(IFERROR(MID($Q1218,19,7)+0,"")&lt;1130000,"",IFERROR(MID($Q1218,19,7)+0,""))</f>
        <v/>
      </c>
      <c r="P1218" s="25" t="e">
        <f>IF(M1218="","",IF(N1218="",M1218,M1218&amp;", "&amp;N1218))</f>
        <v>#N/A</v>
      </c>
      <c r="Q1218" s="25">
        <v>1070568</v>
      </c>
      <c r="R1218" s="25"/>
      <c r="S1218" s="35" t="s">
        <v>34</v>
      </c>
      <c r="T1218" s="25" t="s">
        <v>36</v>
      </c>
      <c r="U1218" s="185">
        <v>1640</v>
      </c>
      <c r="V1218" s="188">
        <v>1640</v>
      </c>
      <c r="W1218" s="189">
        <v>1640</v>
      </c>
      <c r="X1218" s="31">
        <v>1640</v>
      </c>
      <c r="Y1218" s="90">
        <f>IFERROR(ROUND(X1218/W1218-1,2),"")</f>
        <v>0</v>
      </c>
      <c r="Z1218" s="31">
        <f>IF(OR(S1218="VLD MLC components",S1218="VLD MLC pipes",S1218="VLD PEX components",S1218="VLD PEX pipes",S1218="VLD PHC components",S1218="VLD PHC pipes",S1218="Controls VLD"),"По запросу",X1218)</f>
        <v>1640</v>
      </c>
      <c r="AA1218" s="63">
        <f>ROUND(X1218/1.2,3)</f>
        <v>1366.6669999999999</v>
      </c>
      <c r="AB1218" s="23">
        <v>1366.6669999999999</v>
      </c>
      <c r="AC1218" s="190">
        <f>IFERROR(ROUND(AA1218/AB1218-1,2),"")</f>
        <v>0</v>
      </c>
      <c r="AD1218" s="25">
        <v>0.10299999999999999</v>
      </c>
      <c r="AE1218" s="25">
        <v>1.1E-4</v>
      </c>
      <c r="AF1218" s="25">
        <v>0</v>
      </c>
      <c r="AG1218" s="25" t="s">
        <v>22</v>
      </c>
      <c r="AH1218" s="25">
        <v>0</v>
      </c>
      <c r="AI1218" s="25">
        <v>0</v>
      </c>
      <c r="AJ1218" s="25" t="s">
        <v>19</v>
      </c>
      <c r="AK1218" s="42" t="s">
        <v>19</v>
      </c>
      <c r="AL1218" s="25" t="s">
        <v>19</v>
      </c>
      <c r="AM1218" s="25">
        <v>10</v>
      </c>
      <c r="AN1218" s="25">
        <v>70</v>
      </c>
      <c r="AO1218" s="25">
        <v>175</v>
      </c>
      <c r="AP1218" s="25">
        <v>90</v>
      </c>
      <c r="AQ1218" s="25">
        <v>1.03</v>
      </c>
      <c r="AR1218" s="94">
        <v>1.103E-3</v>
      </c>
      <c r="AS1218" s="157" t="s">
        <v>22</v>
      </c>
      <c r="AT1218" s="93" t="s">
        <v>22</v>
      </c>
      <c r="AU1218" s="92" t="s">
        <v>22</v>
      </c>
      <c r="AV1218" s="91" t="s">
        <v>48</v>
      </c>
      <c r="AW1218" s="92" t="s">
        <v>48</v>
      </c>
      <c r="AX1218" s="92" t="s">
        <v>48</v>
      </c>
      <c r="AY1218" s="91" t="s">
        <v>152</v>
      </c>
      <c r="AZ1218" s="23"/>
      <c r="BA1218" s="25">
        <v>0</v>
      </c>
      <c r="BB1218" t="s">
        <v>48</v>
      </c>
      <c r="BC1218" t="e">
        <v>#N/A</v>
      </c>
      <c r="BD1218" t="e">
        <f>IF(Z1218=BC1218,"OK")</f>
        <v>#N/A</v>
      </c>
      <c r="BE1218">
        <v>0.10299999999999999</v>
      </c>
      <c r="BF1218">
        <v>1.1E-4</v>
      </c>
      <c r="BG1218">
        <v>70</v>
      </c>
      <c r="BH1218">
        <v>175</v>
      </c>
      <c r="BI1218">
        <v>90</v>
      </c>
      <c r="BJ1218">
        <v>1.03</v>
      </c>
      <c r="BK1218">
        <v>1.103E-3</v>
      </c>
      <c r="BN1218" s="183"/>
    </row>
    <row r="1219" spans="1:66" ht="25.5" x14ac:dyDescent="0.25">
      <c r="A1219" s="1"/>
      <c r="B1219" s="94">
        <v>1213</v>
      </c>
      <c r="C1219" s="43">
        <v>1014970</v>
      </c>
      <c r="D1219" s="37" t="s">
        <v>22</v>
      </c>
      <c r="E1219" s="36" t="s">
        <v>5312</v>
      </c>
      <c r="F1219" s="151" t="s">
        <v>28</v>
      </c>
      <c r="G1219" s="41"/>
      <c r="H1219" s="46" t="str">
        <f>IFERROR(IFERROR(IF(SEARCH("Usystems",$E1219)&gt;0,"Usystems"),IF(SEARCH("RIIFO",$E1219)&gt;0,"RIIFO","Uponor")),"Uponor")</f>
        <v>Uponor</v>
      </c>
      <c r="I1219" s="25" t="str">
        <f>IFERROR(MID($D1219,1,7)+0,"")</f>
        <v/>
      </c>
      <c r="J1219" s="25" t="str">
        <f>IFERROR(MID($D1219,10,7)+0,"")</f>
        <v/>
      </c>
      <c r="K1219" s="25" t="str">
        <f>IFERROR(MID($D1219,19,7)+0,"")</f>
        <v/>
      </c>
      <c r="L1219" s="25" t="str">
        <f>IFERROR(MID($D1219,28,7)+0,"")</f>
        <v/>
      </c>
      <c r="M1219" s="25" t="e">
        <f>IF(IFERROR(MID($Q1219,1,7)+0,"")&lt;1130000,IF(INDEX(C:C,MATCH(LEFT(Q1219,7)+0,I:I,0))&lt;1130000,"",INDEX(C:C,MATCH(LEFT(Q1219,7)+0,I:I,0))),IFERROR(MID($Q1219,1,7)+0,""))</f>
        <v>#N/A</v>
      </c>
      <c r="N1219" s="25" t="str">
        <f>IF(IFERROR(MID($Q1219,10,7)+0,"")&lt;1130000,"",IFERROR(MID($Q1219,10,7)+0,""))</f>
        <v/>
      </c>
      <c r="O1219" s="25" t="str">
        <f>IF(IFERROR(MID($Q1219,19,7)+0,"")&lt;1130000,"",IFERROR(MID($Q1219,19,7)+0,""))</f>
        <v/>
      </c>
      <c r="P1219" s="25" t="e">
        <f>IF(M1219="","",IF(N1219="",M1219,M1219&amp;", "&amp;N1219))</f>
        <v>#N/A</v>
      </c>
      <c r="Q1219" s="25">
        <v>1070569</v>
      </c>
      <c r="R1219" s="25"/>
      <c r="S1219" s="35" t="s">
        <v>34</v>
      </c>
      <c r="T1219" s="25" t="s">
        <v>36</v>
      </c>
      <c r="U1219" s="185">
        <v>1640</v>
      </c>
      <c r="V1219" s="188">
        <v>1640</v>
      </c>
      <c r="W1219" s="189">
        <v>1640</v>
      </c>
      <c r="X1219" s="31">
        <v>1640</v>
      </c>
      <c r="Y1219" s="90">
        <f>IFERROR(ROUND(X1219/W1219-1,2),"")</f>
        <v>0</v>
      </c>
      <c r="Z1219" s="31">
        <f>IF(OR(S1219="VLD MLC components",S1219="VLD MLC pipes",S1219="VLD PEX components",S1219="VLD PEX pipes",S1219="VLD PHC components",S1219="VLD PHC pipes",S1219="Controls VLD"),"По запросу",X1219)</f>
        <v>1640</v>
      </c>
      <c r="AA1219" s="63">
        <f>ROUND(X1219/1.2,3)</f>
        <v>1366.6669999999999</v>
      </c>
      <c r="AB1219" s="23">
        <v>1366.6669999999999</v>
      </c>
      <c r="AC1219" s="190">
        <f>IFERROR(ROUND(AA1219/AB1219-1,2),"")</f>
        <v>0</v>
      </c>
      <c r="AD1219" s="25">
        <v>0.112</v>
      </c>
      <c r="AE1219" s="25">
        <v>2.13E-4</v>
      </c>
      <c r="AF1219" s="25">
        <v>0</v>
      </c>
      <c r="AG1219" s="25" t="s">
        <v>22</v>
      </c>
      <c r="AH1219" s="25">
        <v>0</v>
      </c>
      <c r="AI1219" s="25">
        <v>0</v>
      </c>
      <c r="AJ1219" s="25" t="s">
        <v>19</v>
      </c>
      <c r="AK1219" s="42" t="s">
        <v>19</v>
      </c>
      <c r="AL1219" s="25" t="s">
        <v>19</v>
      </c>
      <c r="AM1219" s="25">
        <v>10</v>
      </c>
      <c r="AN1219" s="25">
        <v>175</v>
      </c>
      <c r="AO1219" s="25">
        <v>135</v>
      </c>
      <c r="AP1219" s="25">
        <v>90</v>
      </c>
      <c r="AQ1219" s="25">
        <v>1.1200000000000001</v>
      </c>
      <c r="AR1219" s="94">
        <v>2.1259999999999999E-3</v>
      </c>
      <c r="AS1219" s="157" t="s">
        <v>22</v>
      </c>
      <c r="AT1219" s="93" t="s">
        <v>22</v>
      </c>
      <c r="AU1219" s="92" t="s">
        <v>22</v>
      </c>
      <c r="AV1219" s="91" t="s">
        <v>48</v>
      </c>
      <c r="AW1219" s="92" t="s">
        <v>48</v>
      </c>
      <c r="AX1219" s="92" t="s">
        <v>48</v>
      </c>
      <c r="AY1219" s="91" t="s">
        <v>152</v>
      </c>
      <c r="AZ1219" s="23"/>
      <c r="BA1219" s="25">
        <v>0</v>
      </c>
      <c r="BB1219" t="s">
        <v>48</v>
      </c>
      <c r="BC1219" t="e">
        <v>#N/A</v>
      </c>
      <c r="BD1219" t="e">
        <f>IF(Z1219=BC1219,"OK")</f>
        <v>#N/A</v>
      </c>
      <c r="BE1219">
        <v>0.112</v>
      </c>
      <c r="BF1219">
        <v>2.13E-4</v>
      </c>
      <c r="BG1219">
        <v>175</v>
      </c>
      <c r="BH1219">
        <v>135</v>
      </c>
      <c r="BI1219">
        <v>90</v>
      </c>
      <c r="BJ1219">
        <v>1.1200000000000001</v>
      </c>
      <c r="BK1219">
        <v>2.1259999999999999E-3</v>
      </c>
      <c r="BN1219" s="183"/>
    </row>
    <row r="1220" spans="1:66" ht="25.5" x14ac:dyDescent="0.25">
      <c r="A1220" s="1"/>
      <c r="B1220" s="94">
        <v>1214</v>
      </c>
      <c r="C1220" s="43">
        <v>1014981</v>
      </c>
      <c r="D1220" s="37" t="s">
        <v>22</v>
      </c>
      <c r="E1220" s="36" t="s">
        <v>5311</v>
      </c>
      <c r="F1220" s="151" t="s">
        <v>28</v>
      </c>
      <c r="G1220" s="41"/>
      <c r="H1220" s="46" t="str">
        <f>IFERROR(IFERROR(IF(SEARCH("Usystems",$E1220)&gt;0,"Usystems"),IF(SEARCH("RIIFO",$E1220)&gt;0,"RIIFO","Uponor")),"Uponor")</f>
        <v>Uponor</v>
      </c>
      <c r="I1220" s="25" t="str">
        <f>IFERROR(MID($D1220,1,7)+0,"")</f>
        <v/>
      </c>
      <c r="J1220" s="25" t="str">
        <f>IFERROR(MID($D1220,10,7)+0,"")</f>
        <v/>
      </c>
      <c r="K1220" s="25" t="str">
        <f>IFERROR(MID($D1220,19,7)+0,"")</f>
        <v/>
      </c>
      <c r="L1220" s="25" t="str">
        <f>IFERROR(MID($D1220,28,7)+0,"")</f>
        <v/>
      </c>
      <c r="M1220" s="25">
        <f>IF(IFERROR(MID($Q1220,1,7)+0,"")&lt;1130000,IF(INDEX(C:C,MATCH(LEFT(Q1220,7)+0,I:I,0))&lt;1130000,"",INDEX(C:C,MATCH(LEFT(Q1220,7)+0,I:I,0))),IFERROR(MID($Q1220,1,7)+0,""))</f>
        <v>1237095</v>
      </c>
      <c r="N1220" s="25" t="str">
        <f>IF(IFERROR(MID($Q1220,10,7)+0,"")&lt;1130000,"",IFERROR(MID($Q1220,10,7)+0,""))</f>
        <v/>
      </c>
      <c r="O1220" s="25" t="str">
        <f>IF(IFERROR(MID($Q1220,19,7)+0,"")&lt;1130000,"",IFERROR(MID($Q1220,19,7)+0,""))</f>
        <v/>
      </c>
      <c r="P1220" s="25">
        <f>IF(M1220="","",IF(N1220="",M1220,M1220&amp;", "&amp;N1220))</f>
        <v>1237095</v>
      </c>
      <c r="Q1220" s="25">
        <v>1070570</v>
      </c>
      <c r="R1220" s="25"/>
      <c r="S1220" s="35" t="s">
        <v>34</v>
      </c>
      <c r="T1220" s="25" t="s">
        <v>36</v>
      </c>
      <c r="U1220" s="185">
        <v>2677</v>
      </c>
      <c r="V1220" s="188">
        <v>2677</v>
      </c>
      <c r="W1220" s="189">
        <v>2677</v>
      </c>
      <c r="X1220" s="31">
        <v>2677</v>
      </c>
      <c r="Y1220" s="90">
        <f>IFERROR(ROUND(X1220/W1220-1,2),"")</f>
        <v>0</v>
      </c>
      <c r="Z1220" s="31">
        <f>IF(OR(S1220="VLD MLC components",S1220="VLD MLC pipes",S1220="VLD PEX components",S1220="VLD PEX pipes",S1220="VLD PHC components",S1220="VLD PHC pipes",S1220="Controls VLD"),"По запросу",X1220)</f>
        <v>2677</v>
      </c>
      <c r="AA1220" s="63">
        <f>ROUND(X1220/1.2,3)</f>
        <v>2230.8330000000001</v>
      </c>
      <c r="AB1220" s="23">
        <v>2230.8330000000001</v>
      </c>
      <c r="AC1220" s="190">
        <f>IFERROR(ROUND(AA1220/AB1220-1,2),"")</f>
        <v>0</v>
      </c>
      <c r="AD1220" s="25">
        <v>0.17</v>
      </c>
      <c r="AE1220" s="25">
        <v>2.13E-4</v>
      </c>
      <c r="AF1220" s="25">
        <v>0</v>
      </c>
      <c r="AG1220" s="25" t="s">
        <v>22</v>
      </c>
      <c r="AH1220" s="25">
        <v>0</v>
      </c>
      <c r="AI1220" s="25">
        <v>0</v>
      </c>
      <c r="AJ1220" s="25" t="s">
        <v>19</v>
      </c>
      <c r="AK1220" s="42" t="s">
        <v>19</v>
      </c>
      <c r="AL1220" s="25" t="s">
        <v>19</v>
      </c>
      <c r="AM1220" s="25">
        <v>10</v>
      </c>
      <c r="AN1220" s="25">
        <v>175</v>
      </c>
      <c r="AO1220" s="25">
        <v>135</v>
      </c>
      <c r="AP1220" s="25">
        <v>90</v>
      </c>
      <c r="AQ1220" s="25">
        <v>1.7</v>
      </c>
      <c r="AR1220" s="94">
        <v>2.1259999999999999E-3</v>
      </c>
      <c r="AS1220" s="157" t="s">
        <v>22</v>
      </c>
      <c r="AT1220" s="93" t="s">
        <v>22</v>
      </c>
      <c r="AU1220" s="92" t="s">
        <v>22</v>
      </c>
      <c r="AV1220" s="91" t="s">
        <v>48</v>
      </c>
      <c r="AW1220" s="92" t="s">
        <v>48</v>
      </c>
      <c r="AX1220" s="92" t="s">
        <v>48</v>
      </c>
      <c r="AY1220" s="91" t="s">
        <v>152</v>
      </c>
      <c r="AZ1220" s="23"/>
      <c r="BA1220" s="25">
        <v>0</v>
      </c>
      <c r="BB1220" t="s">
        <v>48</v>
      </c>
      <c r="BC1220" t="e">
        <v>#N/A</v>
      </c>
      <c r="BD1220" t="e">
        <f>IF(Z1220=BC1220,"OK")</f>
        <v>#N/A</v>
      </c>
      <c r="BE1220">
        <v>0.17</v>
      </c>
      <c r="BF1220">
        <v>2.13E-4</v>
      </c>
      <c r="BG1220">
        <v>175</v>
      </c>
      <c r="BH1220">
        <v>135</v>
      </c>
      <c r="BI1220">
        <v>90</v>
      </c>
      <c r="BJ1220">
        <v>1.7</v>
      </c>
      <c r="BK1220">
        <v>2.1259999999999999E-3</v>
      </c>
      <c r="BN1220" s="183"/>
    </row>
    <row r="1221" spans="1:66" ht="25.5" x14ac:dyDescent="0.25">
      <c r="A1221" s="1"/>
      <c r="B1221" s="94">
        <v>1215</v>
      </c>
      <c r="C1221" s="43">
        <v>1014983</v>
      </c>
      <c r="D1221" s="37" t="s">
        <v>22</v>
      </c>
      <c r="E1221" s="36" t="s">
        <v>5310</v>
      </c>
      <c r="F1221" s="151" t="s">
        <v>28</v>
      </c>
      <c r="G1221" s="41"/>
      <c r="H1221" s="46" t="str">
        <f>IFERROR(IFERROR(IF(SEARCH("Usystems",$E1221)&gt;0,"Usystems"),IF(SEARCH("RIIFO",$E1221)&gt;0,"RIIFO","Uponor")),"Uponor")</f>
        <v>Uponor</v>
      </c>
      <c r="I1221" s="25" t="str">
        <f>IFERROR(MID($D1221,1,7)+0,"")</f>
        <v/>
      </c>
      <c r="J1221" s="25" t="str">
        <f>IFERROR(MID($D1221,10,7)+0,"")</f>
        <v/>
      </c>
      <c r="K1221" s="25" t="str">
        <f>IFERROR(MID($D1221,19,7)+0,"")</f>
        <v/>
      </c>
      <c r="L1221" s="25" t="str">
        <f>IFERROR(MID($D1221,28,7)+0,"")</f>
        <v/>
      </c>
      <c r="M1221" s="25" t="e">
        <f>IF(IFERROR(MID($Q1221,1,7)+0,"")&lt;1130000,IF(INDEX(C:C,MATCH(LEFT(Q1221,7)+0,I:I,0))&lt;1130000,"",INDEX(C:C,MATCH(LEFT(Q1221,7)+0,I:I,0))),IFERROR(MID($Q1221,1,7)+0,""))</f>
        <v>#N/A</v>
      </c>
      <c r="N1221" s="25" t="str">
        <f>IF(IFERROR(MID($Q1221,10,7)+0,"")&lt;1130000,"",IFERROR(MID($Q1221,10,7)+0,""))</f>
        <v/>
      </c>
      <c r="O1221" s="25" t="str">
        <f>IF(IFERROR(MID($Q1221,19,7)+0,"")&lt;1130000,"",IFERROR(MID($Q1221,19,7)+0,""))</f>
        <v/>
      </c>
      <c r="P1221" s="25" t="e">
        <f>IF(M1221="","",IF(N1221="",M1221,M1221&amp;", "&amp;N1221))</f>
        <v>#N/A</v>
      </c>
      <c r="Q1221" s="25">
        <v>1070571</v>
      </c>
      <c r="R1221" s="25"/>
      <c r="S1221" s="35" t="s">
        <v>34</v>
      </c>
      <c r="T1221" s="25" t="s">
        <v>36</v>
      </c>
      <c r="U1221" s="185">
        <v>2677</v>
      </c>
      <c r="V1221" s="188">
        <v>2677</v>
      </c>
      <c r="W1221" s="189">
        <v>2677</v>
      </c>
      <c r="X1221" s="31">
        <v>2677</v>
      </c>
      <c r="Y1221" s="90">
        <f>IFERROR(ROUND(X1221/W1221-1,2),"")</f>
        <v>0</v>
      </c>
      <c r="Z1221" s="31">
        <f>IF(OR(S1221="VLD MLC components",S1221="VLD MLC pipes",S1221="VLD PEX components",S1221="VLD PEX pipes",S1221="VLD PHC components",S1221="VLD PHC pipes",S1221="Controls VLD"),"По запросу",X1221)</f>
        <v>2677</v>
      </c>
      <c r="AA1221" s="63">
        <f>ROUND(X1221/1.2,3)</f>
        <v>2230.8330000000001</v>
      </c>
      <c r="AB1221" s="23">
        <v>2230.8330000000001</v>
      </c>
      <c r="AC1221" s="190">
        <f>IFERROR(ROUND(AA1221/AB1221-1,2),"")</f>
        <v>0</v>
      </c>
      <c r="AD1221" s="25">
        <v>0.18</v>
      </c>
      <c r="AE1221" s="25">
        <v>2.13E-4</v>
      </c>
      <c r="AF1221" s="25">
        <v>0</v>
      </c>
      <c r="AG1221" s="25" t="s">
        <v>22</v>
      </c>
      <c r="AH1221" s="25">
        <v>0</v>
      </c>
      <c r="AI1221" s="25">
        <v>0</v>
      </c>
      <c r="AJ1221" s="25" t="s">
        <v>19</v>
      </c>
      <c r="AK1221" s="42" t="s">
        <v>19</v>
      </c>
      <c r="AL1221" s="25" t="s">
        <v>19</v>
      </c>
      <c r="AM1221" s="25">
        <v>10</v>
      </c>
      <c r="AN1221" s="25">
        <v>176</v>
      </c>
      <c r="AO1221" s="25">
        <v>135</v>
      </c>
      <c r="AP1221" s="25">
        <v>89</v>
      </c>
      <c r="AQ1221" s="25">
        <v>1.8</v>
      </c>
      <c r="AR1221" s="94">
        <v>2.1150000000000001E-3</v>
      </c>
      <c r="AS1221" s="157" t="s">
        <v>22</v>
      </c>
      <c r="AT1221" s="93" t="s">
        <v>22</v>
      </c>
      <c r="AU1221" s="92" t="s">
        <v>22</v>
      </c>
      <c r="AV1221" s="91" t="s">
        <v>48</v>
      </c>
      <c r="AW1221" s="92" t="s">
        <v>48</v>
      </c>
      <c r="AX1221" s="92" t="s">
        <v>48</v>
      </c>
      <c r="AY1221" s="91" t="s">
        <v>152</v>
      </c>
      <c r="AZ1221" s="23"/>
      <c r="BA1221" s="25">
        <v>0</v>
      </c>
      <c r="BB1221" t="s">
        <v>48</v>
      </c>
      <c r="BC1221" t="e">
        <v>#N/A</v>
      </c>
      <c r="BD1221" t="e">
        <f>IF(Z1221=BC1221,"OK")</f>
        <v>#N/A</v>
      </c>
      <c r="BE1221">
        <v>0.18</v>
      </c>
      <c r="BF1221">
        <v>2.13E-4</v>
      </c>
      <c r="BG1221">
        <v>176</v>
      </c>
      <c r="BH1221">
        <v>135</v>
      </c>
      <c r="BI1221">
        <v>89</v>
      </c>
      <c r="BJ1221">
        <v>1.8</v>
      </c>
      <c r="BK1221">
        <v>2.1150000000000001E-3</v>
      </c>
      <c r="BN1221" s="183"/>
    </row>
    <row r="1222" spans="1:66" ht="25.5" x14ac:dyDescent="0.25">
      <c r="A1222" s="1"/>
      <c r="B1222" s="94">
        <v>1216</v>
      </c>
      <c r="C1222" s="43">
        <v>1014996</v>
      </c>
      <c r="D1222" s="37" t="s">
        <v>22</v>
      </c>
      <c r="E1222" s="36" t="s">
        <v>5309</v>
      </c>
      <c r="F1222" s="151" t="s">
        <v>28</v>
      </c>
      <c r="G1222" s="41"/>
      <c r="H1222" s="46" t="str">
        <f>IFERROR(IFERROR(IF(SEARCH("Usystems",$E1222)&gt;0,"Usystems"),IF(SEARCH("RIIFO",$E1222)&gt;0,"RIIFO","Uponor")),"Uponor")</f>
        <v>Uponor</v>
      </c>
      <c r="I1222" s="25" t="str">
        <f>IFERROR(MID($D1222,1,7)+0,"")</f>
        <v/>
      </c>
      <c r="J1222" s="25" t="str">
        <f>IFERROR(MID($D1222,10,7)+0,"")</f>
        <v/>
      </c>
      <c r="K1222" s="25" t="str">
        <f>IFERROR(MID($D1222,19,7)+0,"")</f>
        <v/>
      </c>
      <c r="L1222" s="25" t="str">
        <f>IFERROR(MID($D1222,28,7)+0,"")</f>
        <v/>
      </c>
      <c r="M1222" s="25" t="e">
        <f>IF(IFERROR(MID($Q1222,1,7)+0,"")&lt;1130000,IF(INDEX(C:C,MATCH(LEFT(Q1222,7)+0,I:I,0))&lt;1130000,"",INDEX(C:C,MATCH(LEFT(Q1222,7)+0,I:I,0))),IFERROR(MID($Q1222,1,7)+0,""))</f>
        <v>#N/A</v>
      </c>
      <c r="N1222" s="25" t="str">
        <f>IF(IFERROR(MID($Q1222,10,7)+0,"")&lt;1130000,"",IFERROR(MID($Q1222,10,7)+0,""))</f>
        <v/>
      </c>
      <c r="O1222" s="25" t="str">
        <f>IF(IFERROR(MID($Q1222,19,7)+0,"")&lt;1130000,"",IFERROR(MID($Q1222,19,7)+0,""))</f>
        <v/>
      </c>
      <c r="P1222" s="25" t="e">
        <f>IF(M1222="","",IF(N1222="",M1222,M1222&amp;", "&amp;N1222))</f>
        <v>#N/A</v>
      </c>
      <c r="Q1222" s="25">
        <v>1070572</v>
      </c>
      <c r="R1222" s="25"/>
      <c r="S1222" s="35" t="s">
        <v>34</v>
      </c>
      <c r="T1222" s="25" t="s">
        <v>36</v>
      </c>
      <c r="U1222" s="185">
        <v>2677</v>
      </c>
      <c r="V1222" s="188">
        <v>2677</v>
      </c>
      <c r="W1222" s="189">
        <v>2677</v>
      </c>
      <c r="X1222" s="31">
        <v>2677</v>
      </c>
      <c r="Y1222" s="90">
        <f>IFERROR(ROUND(X1222/W1222-1,2),"")</f>
        <v>0</v>
      </c>
      <c r="Z1222" s="31">
        <f>IF(OR(S1222="VLD MLC components",S1222="VLD MLC pipes",S1222="VLD PEX components",S1222="VLD PEX pipes",S1222="VLD PHC components",S1222="VLD PHC pipes",S1222="Controls VLD"),"По запросу",X1222)</f>
        <v>2677</v>
      </c>
      <c r="AA1222" s="63">
        <f>ROUND(X1222/1.2,3)</f>
        <v>2230.8330000000001</v>
      </c>
      <c r="AB1222" s="23">
        <v>2230.8330000000001</v>
      </c>
      <c r="AC1222" s="190">
        <f>IFERROR(ROUND(AA1222/AB1222-1,2),"")</f>
        <v>0</v>
      </c>
      <c r="AD1222" s="25">
        <v>0.129</v>
      </c>
      <c r="AE1222" s="25">
        <v>2.2100000000000001E-4</v>
      </c>
      <c r="AF1222" s="25">
        <v>0</v>
      </c>
      <c r="AG1222" s="25" t="s">
        <v>22</v>
      </c>
      <c r="AH1222" s="25">
        <v>0</v>
      </c>
      <c r="AI1222" s="25">
        <v>0</v>
      </c>
      <c r="AJ1222" s="25" t="s">
        <v>19</v>
      </c>
      <c r="AK1222" s="42" t="s">
        <v>19</v>
      </c>
      <c r="AL1222" s="25" t="s">
        <v>19</v>
      </c>
      <c r="AM1222" s="25">
        <v>5</v>
      </c>
      <c r="AN1222" s="25">
        <v>70</v>
      </c>
      <c r="AO1222" s="25">
        <v>175</v>
      </c>
      <c r="AP1222" s="25">
        <v>90</v>
      </c>
      <c r="AQ1222" s="25">
        <v>0.64500000000000002</v>
      </c>
      <c r="AR1222" s="94">
        <v>1.103E-3</v>
      </c>
      <c r="AS1222" s="157" t="s">
        <v>22</v>
      </c>
      <c r="AT1222" s="93" t="s">
        <v>22</v>
      </c>
      <c r="AU1222" s="92" t="s">
        <v>22</v>
      </c>
      <c r="AV1222" s="91" t="s">
        <v>48</v>
      </c>
      <c r="AW1222" s="92" t="s">
        <v>48</v>
      </c>
      <c r="AX1222" s="92" t="s">
        <v>48</v>
      </c>
      <c r="AY1222" s="91" t="s">
        <v>152</v>
      </c>
      <c r="AZ1222" s="23"/>
      <c r="BA1222" s="25">
        <v>0</v>
      </c>
      <c r="BB1222" t="s">
        <v>48</v>
      </c>
      <c r="BC1222" t="e">
        <v>#N/A</v>
      </c>
      <c r="BD1222" t="e">
        <f>IF(Z1222=BC1222,"OK")</f>
        <v>#N/A</v>
      </c>
      <c r="BE1222">
        <v>0.129</v>
      </c>
      <c r="BF1222">
        <v>2.2100000000000001E-4</v>
      </c>
      <c r="BG1222">
        <v>70</v>
      </c>
      <c r="BH1222">
        <v>175</v>
      </c>
      <c r="BI1222">
        <v>90</v>
      </c>
      <c r="BJ1222">
        <v>0.64500000000000002</v>
      </c>
      <c r="BK1222">
        <v>1.103E-3</v>
      </c>
      <c r="BN1222" s="183"/>
    </row>
    <row r="1223" spans="1:66" ht="25.5" x14ac:dyDescent="0.25">
      <c r="A1223" s="1"/>
      <c r="B1223" s="94">
        <v>1217</v>
      </c>
      <c r="C1223" s="43">
        <v>1015000</v>
      </c>
      <c r="D1223" s="37" t="s">
        <v>22</v>
      </c>
      <c r="E1223" s="36" t="s">
        <v>5308</v>
      </c>
      <c r="F1223" s="151" t="s">
        <v>28</v>
      </c>
      <c r="G1223" s="41"/>
      <c r="H1223" s="46" t="str">
        <f>IFERROR(IFERROR(IF(SEARCH("Usystems",$E1223)&gt;0,"Usystems"),IF(SEARCH("RIIFO",$E1223)&gt;0,"RIIFO","Uponor")),"Uponor")</f>
        <v>Uponor</v>
      </c>
      <c r="I1223" s="25" t="str">
        <f>IFERROR(MID($D1223,1,7)+0,"")</f>
        <v/>
      </c>
      <c r="J1223" s="25" t="str">
        <f>IFERROR(MID($D1223,10,7)+0,"")</f>
        <v/>
      </c>
      <c r="K1223" s="25" t="str">
        <f>IFERROR(MID($D1223,19,7)+0,"")</f>
        <v/>
      </c>
      <c r="L1223" s="25" t="str">
        <f>IFERROR(MID($D1223,28,7)+0,"")</f>
        <v/>
      </c>
      <c r="M1223" s="25" t="e">
        <f>IF(IFERROR(MID($Q1223,1,7)+0,"")&lt;1130000,IF(INDEX(C:C,MATCH(LEFT(Q1223,7)+0,I:I,0))&lt;1130000,"",INDEX(C:C,MATCH(LEFT(Q1223,7)+0,I:I,0))),IFERROR(MID($Q1223,1,7)+0,""))</f>
        <v>#N/A</v>
      </c>
      <c r="N1223" s="25" t="str">
        <f>IF(IFERROR(MID($Q1223,10,7)+0,"")&lt;1130000,"",IFERROR(MID($Q1223,10,7)+0,""))</f>
        <v/>
      </c>
      <c r="O1223" s="25" t="str">
        <f>IF(IFERROR(MID($Q1223,19,7)+0,"")&lt;1130000,"",IFERROR(MID($Q1223,19,7)+0,""))</f>
        <v/>
      </c>
      <c r="P1223" s="25" t="e">
        <f>IF(M1223="","",IF(N1223="",M1223,M1223&amp;", "&amp;N1223))</f>
        <v>#N/A</v>
      </c>
      <c r="Q1223" s="25">
        <v>1070573</v>
      </c>
      <c r="R1223" s="25"/>
      <c r="S1223" s="35" t="s">
        <v>34</v>
      </c>
      <c r="T1223" s="25" t="s">
        <v>36</v>
      </c>
      <c r="U1223" s="185">
        <v>2677</v>
      </c>
      <c r="V1223" s="188">
        <v>2677</v>
      </c>
      <c r="W1223" s="189">
        <v>2677</v>
      </c>
      <c r="X1223" s="31">
        <v>2677</v>
      </c>
      <c r="Y1223" s="90">
        <f>IFERROR(ROUND(X1223/W1223-1,2),"")</f>
        <v>0</v>
      </c>
      <c r="Z1223" s="31">
        <f>IF(OR(S1223="VLD MLC components",S1223="VLD MLC pipes",S1223="VLD PEX components",S1223="VLD PEX pipes",S1223="VLD PHC components",S1223="VLD PHC pipes",S1223="Controls VLD"),"По запросу",X1223)</f>
        <v>2677</v>
      </c>
      <c r="AA1223" s="63">
        <f>ROUND(X1223/1.2,3)</f>
        <v>2230.8330000000001</v>
      </c>
      <c r="AB1223" s="23">
        <v>2230.8330000000001</v>
      </c>
      <c r="AC1223" s="190">
        <f>IFERROR(ROUND(AA1223/AB1223-1,2),"")</f>
        <v>0</v>
      </c>
      <c r="AD1223" s="25">
        <v>0.15</v>
      </c>
      <c r="AE1223" s="25">
        <v>2.2100000000000001E-4</v>
      </c>
      <c r="AF1223" s="25">
        <v>0</v>
      </c>
      <c r="AG1223" s="25" t="s">
        <v>22</v>
      </c>
      <c r="AH1223" s="25">
        <v>0</v>
      </c>
      <c r="AI1223" s="25">
        <v>0</v>
      </c>
      <c r="AJ1223" s="25" t="s">
        <v>19</v>
      </c>
      <c r="AK1223" s="42" t="s">
        <v>19</v>
      </c>
      <c r="AL1223" s="25" t="s">
        <v>19</v>
      </c>
      <c r="AM1223" s="25">
        <v>5</v>
      </c>
      <c r="AN1223" s="25">
        <v>70</v>
      </c>
      <c r="AO1223" s="25">
        <v>175</v>
      </c>
      <c r="AP1223" s="25">
        <v>90</v>
      </c>
      <c r="AQ1223" s="25">
        <v>0.75</v>
      </c>
      <c r="AR1223" s="94">
        <v>1.103E-3</v>
      </c>
      <c r="AS1223" s="157" t="s">
        <v>22</v>
      </c>
      <c r="AT1223" s="93" t="s">
        <v>22</v>
      </c>
      <c r="AU1223" s="92" t="s">
        <v>22</v>
      </c>
      <c r="AV1223" s="91" t="s">
        <v>48</v>
      </c>
      <c r="AW1223" s="92" t="s">
        <v>48</v>
      </c>
      <c r="AX1223" s="92" t="s">
        <v>48</v>
      </c>
      <c r="AY1223" s="91" t="s">
        <v>152</v>
      </c>
      <c r="AZ1223" s="23"/>
      <c r="BA1223" s="25">
        <v>0</v>
      </c>
      <c r="BB1223" t="s">
        <v>48</v>
      </c>
      <c r="BC1223" t="e">
        <v>#N/A</v>
      </c>
      <c r="BD1223" t="e">
        <f>IF(Z1223=BC1223,"OK")</f>
        <v>#N/A</v>
      </c>
      <c r="BE1223">
        <v>0.15</v>
      </c>
      <c r="BF1223">
        <v>2.2100000000000001E-4</v>
      </c>
      <c r="BG1223">
        <v>70</v>
      </c>
      <c r="BH1223">
        <v>175</v>
      </c>
      <c r="BI1223">
        <v>90</v>
      </c>
      <c r="BJ1223">
        <v>0.75</v>
      </c>
      <c r="BK1223">
        <v>1.103E-3</v>
      </c>
      <c r="BN1223" s="183"/>
    </row>
    <row r="1224" spans="1:66" ht="25.5" x14ac:dyDescent="0.25">
      <c r="A1224" s="1"/>
      <c r="B1224" s="94">
        <v>1218</v>
      </c>
      <c r="C1224" s="43">
        <v>1015002</v>
      </c>
      <c r="D1224" s="37" t="s">
        <v>22</v>
      </c>
      <c r="E1224" s="36" t="s">
        <v>5307</v>
      </c>
      <c r="F1224" s="151" t="s">
        <v>28</v>
      </c>
      <c r="G1224" s="41"/>
      <c r="H1224" s="46" t="str">
        <f>IFERROR(IFERROR(IF(SEARCH("Usystems",$E1224)&gt;0,"Usystems"),IF(SEARCH("RIIFO",$E1224)&gt;0,"RIIFO","Uponor")),"Uponor")</f>
        <v>Uponor</v>
      </c>
      <c r="I1224" s="25" t="str">
        <f>IFERROR(MID($D1224,1,7)+0,"")</f>
        <v/>
      </c>
      <c r="J1224" s="25" t="str">
        <f>IFERROR(MID($D1224,10,7)+0,"")</f>
        <v/>
      </c>
      <c r="K1224" s="25" t="str">
        <f>IFERROR(MID($D1224,19,7)+0,"")</f>
        <v/>
      </c>
      <c r="L1224" s="25" t="str">
        <f>IFERROR(MID($D1224,28,7)+0,"")</f>
        <v/>
      </c>
      <c r="M1224" s="25" t="e">
        <f>IF(IFERROR(MID($Q1224,1,7)+0,"")&lt;1130000,IF(INDEX(C:C,MATCH(LEFT(Q1224,7)+0,I:I,0))&lt;1130000,"",INDEX(C:C,MATCH(LEFT(Q1224,7)+0,I:I,0))),IFERROR(MID($Q1224,1,7)+0,""))</f>
        <v>#N/A</v>
      </c>
      <c r="N1224" s="25" t="str">
        <f>IF(IFERROR(MID($Q1224,10,7)+0,"")&lt;1130000,"",IFERROR(MID($Q1224,10,7)+0,""))</f>
        <v/>
      </c>
      <c r="O1224" s="25" t="str">
        <f>IF(IFERROR(MID($Q1224,19,7)+0,"")&lt;1130000,"",IFERROR(MID($Q1224,19,7)+0,""))</f>
        <v/>
      </c>
      <c r="P1224" s="25" t="e">
        <f>IF(M1224="","",IF(N1224="",M1224,M1224&amp;", "&amp;N1224))</f>
        <v>#N/A</v>
      </c>
      <c r="Q1224" s="25">
        <v>1070574</v>
      </c>
      <c r="R1224" s="25"/>
      <c r="S1224" s="35" t="s">
        <v>34</v>
      </c>
      <c r="T1224" s="25" t="s">
        <v>36</v>
      </c>
      <c r="U1224" s="185">
        <v>2677</v>
      </c>
      <c r="V1224" s="188">
        <v>2677</v>
      </c>
      <c r="W1224" s="189">
        <v>2677</v>
      </c>
      <c r="X1224" s="31">
        <v>2677</v>
      </c>
      <c r="Y1224" s="90">
        <f>IFERROR(ROUND(X1224/W1224-1,2),"")</f>
        <v>0</v>
      </c>
      <c r="Z1224" s="31">
        <f>IF(OR(S1224="VLD MLC components",S1224="VLD MLC pipes",S1224="VLD PEX components",S1224="VLD PEX pipes",S1224="VLD PHC components",S1224="VLD PHC pipes",S1224="Controls VLD"),"По запросу",X1224)</f>
        <v>2677</v>
      </c>
      <c r="AA1224" s="63">
        <f>ROUND(X1224/1.2,3)</f>
        <v>2230.8330000000001</v>
      </c>
      <c r="AB1224" s="23">
        <v>2230.8330000000001</v>
      </c>
      <c r="AC1224" s="190">
        <f>IFERROR(ROUND(AA1224/AB1224-1,2),"")</f>
        <v>0</v>
      </c>
      <c r="AD1224" s="25">
        <v>0.16200000000000001</v>
      </c>
      <c r="AE1224" s="25">
        <v>2.2100000000000001E-4</v>
      </c>
      <c r="AF1224" s="25">
        <v>0</v>
      </c>
      <c r="AG1224" s="25" t="s">
        <v>22</v>
      </c>
      <c r="AH1224" s="25">
        <v>0</v>
      </c>
      <c r="AI1224" s="25">
        <v>0</v>
      </c>
      <c r="AJ1224" s="25" t="s">
        <v>19</v>
      </c>
      <c r="AK1224" s="42" t="s">
        <v>19</v>
      </c>
      <c r="AL1224" s="25" t="s">
        <v>19</v>
      </c>
      <c r="AM1224" s="25">
        <v>5</v>
      </c>
      <c r="AN1224" s="25">
        <v>70</v>
      </c>
      <c r="AO1224" s="25">
        <v>175</v>
      </c>
      <c r="AP1224" s="25">
        <v>90</v>
      </c>
      <c r="AQ1224" s="25">
        <v>0.81</v>
      </c>
      <c r="AR1224" s="94">
        <v>1.103E-3</v>
      </c>
      <c r="AS1224" s="157" t="s">
        <v>22</v>
      </c>
      <c r="AT1224" s="93" t="s">
        <v>22</v>
      </c>
      <c r="AU1224" s="92" t="s">
        <v>22</v>
      </c>
      <c r="AV1224" s="91" t="s">
        <v>48</v>
      </c>
      <c r="AW1224" s="92" t="s">
        <v>48</v>
      </c>
      <c r="AX1224" s="92" t="s">
        <v>48</v>
      </c>
      <c r="AY1224" s="91" t="s">
        <v>152</v>
      </c>
      <c r="AZ1224" s="23"/>
      <c r="BA1224" s="25">
        <v>0</v>
      </c>
      <c r="BB1224" t="s">
        <v>48</v>
      </c>
      <c r="BC1224" t="e">
        <v>#N/A</v>
      </c>
      <c r="BD1224" t="e">
        <f>IF(Z1224=BC1224,"OK")</f>
        <v>#N/A</v>
      </c>
      <c r="BE1224">
        <v>0.16200000000000001</v>
      </c>
      <c r="BF1224">
        <v>2.2100000000000001E-4</v>
      </c>
      <c r="BG1224">
        <v>70</v>
      </c>
      <c r="BH1224">
        <v>175</v>
      </c>
      <c r="BI1224">
        <v>90</v>
      </c>
      <c r="BJ1224">
        <v>0.81</v>
      </c>
      <c r="BK1224">
        <v>1.103E-3</v>
      </c>
      <c r="BN1224" s="183"/>
    </row>
    <row r="1225" spans="1:66" ht="25.5" x14ac:dyDescent="0.25">
      <c r="A1225" s="1"/>
      <c r="B1225" s="94">
        <v>1219</v>
      </c>
      <c r="C1225" s="43">
        <v>1015015</v>
      </c>
      <c r="D1225" s="37" t="s">
        <v>22</v>
      </c>
      <c r="E1225" s="36" t="s">
        <v>5306</v>
      </c>
      <c r="F1225" s="151" t="s">
        <v>28</v>
      </c>
      <c r="G1225" s="41"/>
      <c r="H1225" s="46" t="str">
        <f>IFERROR(IFERROR(IF(SEARCH("Usystems",$E1225)&gt;0,"Usystems"),IF(SEARCH("RIIFO",$E1225)&gt;0,"RIIFO","Uponor")),"Uponor")</f>
        <v>Uponor</v>
      </c>
      <c r="I1225" s="25" t="str">
        <f>IFERROR(MID($D1225,1,7)+0,"")</f>
        <v/>
      </c>
      <c r="J1225" s="25" t="str">
        <f>IFERROR(MID($D1225,10,7)+0,"")</f>
        <v/>
      </c>
      <c r="K1225" s="25" t="str">
        <f>IFERROR(MID($D1225,19,7)+0,"")</f>
        <v/>
      </c>
      <c r="L1225" s="25" t="str">
        <f>IFERROR(MID($D1225,28,7)+0,"")</f>
        <v/>
      </c>
      <c r="M1225" s="25" t="e">
        <f>IF(IFERROR(MID($Q1225,1,7)+0,"")&lt;1130000,IF(INDEX(C:C,MATCH(LEFT(Q1225,7)+0,I:I,0))&lt;1130000,"",INDEX(C:C,MATCH(LEFT(Q1225,7)+0,I:I,0))),IFERROR(MID($Q1225,1,7)+0,""))</f>
        <v>#N/A</v>
      </c>
      <c r="N1225" s="25" t="str">
        <f>IF(IFERROR(MID($Q1225,10,7)+0,"")&lt;1130000,"",IFERROR(MID($Q1225,10,7)+0,""))</f>
        <v/>
      </c>
      <c r="O1225" s="25" t="str">
        <f>IF(IFERROR(MID($Q1225,19,7)+0,"")&lt;1130000,"",IFERROR(MID($Q1225,19,7)+0,""))</f>
        <v/>
      </c>
      <c r="P1225" s="25" t="e">
        <f>IF(M1225="","",IF(N1225="",M1225,M1225&amp;", "&amp;N1225))</f>
        <v>#N/A</v>
      </c>
      <c r="Q1225" s="25">
        <v>1070575</v>
      </c>
      <c r="R1225" s="25"/>
      <c r="S1225" s="35" t="s">
        <v>34</v>
      </c>
      <c r="T1225" s="25" t="s">
        <v>36</v>
      </c>
      <c r="U1225" s="185">
        <v>2677</v>
      </c>
      <c r="V1225" s="188">
        <v>2677</v>
      </c>
      <c r="W1225" s="189">
        <v>2677</v>
      </c>
      <c r="X1225" s="31">
        <v>2677</v>
      </c>
      <c r="Y1225" s="90">
        <f>IFERROR(ROUND(X1225/W1225-1,2),"")</f>
        <v>0</v>
      </c>
      <c r="Z1225" s="31">
        <f>IF(OR(S1225="VLD MLC components",S1225="VLD MLC pipes",S1225="VLD PEX components",S1225="VLD PEX pipes",S1225="VLD PHC components",S1225="VLD PHC pipes",S1225="Controls VLD"),"По запросу",X1225)</f>
        <v>2677</v>
      </c>
      <c r="AA1225" s="63">
        <f>ROUND(X1225/1.2,3)</f>
        <v>2230.8330000000001</v>
      </c>
      <c r="AB1225" s="23">
        <v>2230.8330000000001</v>
      </c>
      <c r="AC1225" s="190">
        <f>IFERROR(ROUND(AA1225/AB1225-1,2),"")</f>
        <v>0</v>
      </c>
      <c r="AD1225" s="25">
        <v>0.151</v>
      </c>
      <c r="AE1225" s="25">
        <v>2.2100000000000001E-4</v>
      </c>
      <c r="AF1225" s="25">
        <v>0</v>
      </c>
      <c r="AG1225" s="25" t="s">
        <v>22</v>
      </c>
      <c r="AH1225" s="25">
        <v>0</v>
      </c>
      <c r="AI1225" s="25">
        <v>0</v>
      </c>
      <c r="AJ1225" s="25" t="s">
        <v>19</v>
      </c>
      <c r="AK1225" s="42" t="s">
        <v>19</v>
      </c>
      <c r="AL1225" s="25" t="s">
        <v>19</v>
      </c>
      <c r="AM1225" s="25">
        <v>5</v>
      </c>
      <c r="AN1225" s="25">
        <v>70</v>
      </c>
      <c r="AO1225" s="25">
        <v>175</v>
      </c>
      <c r="AP1225" s="25">
        <v>90</v>
      </c>
      <c r="AQ1225" s="25">
        <v>0.755</v>
      </c>
      <c r="AR1225" s="94">
        <v>1.103E-3</v>
      </c>
      <c r="AS1225" s="157" t="s">
        <v>22</v>
      </c>
      <c r="AT1225" s="93" t="s">
        <v>22</v>
      </c>
      <c r="AU1225" s="92" t="s">
        <v>22</v>
      </c>
      <c r="AV1225" s="91" t="s">
        <v>48</v>
      </c>
      <c r="AW1225" s="92" t="s">
        <v>48</v>
      </c>
      <c r="AX1225" s="92" t="s">
        <v>48</v>
      </c>
      <c r="AY1225" s="91" t="s">
        <v>152</v>
      </c>
      <c r="AZ1225" s="23"/>
      <c r="BA1225" s="25">
        <v>0</v>
      </c>
      <c r="BB1225" t="s">
        <v>48</v>
      </c>
      <c r="BC1225" t="e">
        <v>#N/A</v>
      </c>
      <c r="BD1225" t="e">
        <f>IF(Z1225=BC1225,"OK")</f>
        <v>#N/A</v>
      </c>
      <c r="BE1225">
        <v>0.151</v>
      </c>
      <c r="BF1225">
        <v>2.2100000000000001E-4</v>
      </c>
      <c r="BG1225">
        <v>70</v>
      </c>
      <c r="BH1225">
        <v>175</v>
      </c>
      <c r="BI1225">
        <v>90</v>
      </c>
      <c r="BJ1225">
        <v>0.755</v>
      </c>
      <c r="BK1225">
        <v>1.103E-3</v>
      </c>
      <c r="BN1225" s="183"/>
    </row>
    <row r="1226" spans="1:66" ht="25.5" x14ac:dyDescent="0.25">
      <c r="A1226" s="1"/>
      <c r="B1226" s="94">
        <v>1220</v>
      </c>
      <c r="C1226" s="43">
        <v>1015017</v>
      </c>
      <c r="D1226" s="37" t="s">
        <v>22</v>
      </c>
      <c r="E1226" s="36" t="s">
        <v>5305</v>
      </c>
      <c r="F1226" s="151" t="s">
        <v>28</v>
      </c>
      <c r="G1226" s="41"/>
      <c r="H1226" s="46" t="str">
        <f>IFERROR(IFERROR(IF(SEARCH("Usystems",$E1226)&gt;0,"Usystems"),IF(SEARCH("RIIFO",$E1226)&gt;0,"RIIFO","Uponor")),"Uponor")</f>
        <v>Uponor</v>
      </c>
      <c r="I1226" s="25" t="str">
        <f>IFERROR(MID($D1226,1,7)+0,"")</f>
        <v/>
      </c>
      <c r="J1226" s="25" t="str">
        <f>IFERROR(MID($D1226,10,7)+0,"")</f>
        <v/>
      </c>
      <c r="K1226" s="25" t="str">
        <f>IFERROR(MID($D1226,19,7)+0,"")</f>
        <v/>
      </c>
      <c r="L1226" s="25" t="str">
        <f>IFERROR(MID($D1226,28,7)+0,"")</f>
        <v/>
      </c>
      <c r="M1226" s="25" t="e">
        <f>IF(IFERROR(MID($Q1226,1,7)+0,"")&lt;1130000,IF(INDEX(C:C,MATCH(LEFT(Q1226,7)+0,I:I,0))&lt;1130000,"",INDEX(C:C,MATCH(LEFT(Q1226,7)+0,I:I,0))),IFERROR(MID($Q1226,1,7)+0,""))</f>
        <v>#N/A</v>
      </c>
      <c r="N1226" s="25" t="str">
        <f>IF(IFERROR(MID($Q1226,10,7)+0,"")&lt;1130000,"",IFERROR(MID($Q1226,10,7)+0,""))</f>
        <v/>
      </c>
      <c r="O1226" s="25" t="str">
        <f>IF(IFERROR(MID($Q1226,19,7)+0,"")&lt;1130000,"",IFERROR(MID($Q1226,19,7)+0,""))</f>
        <v/>
      </c>
      <c r="P1226" s="25" t="e">
        <f>IF(M1226="","",IF(N1226="",M1226,M1226&amp;", "&amp;N1226))</f>
        <v>#N/A</v>
      </c>
      <c r="Q1226" s="25">
        <v>1070576</v>
      </c>
      <c r="R1226" s="25"/>
      <c r="S1226" s="35" t="s">
        <v>34</v>
      </c>
      <c r="T1226" s="25" t="s">
        <v>36</v>
      </c>
      <c r="U1226" s="185">
        <v>2677</v>
      </c>
      <c r="V1226" s="188">
        <v>2677</v>
      </c>
      <c r="W1226" s="189">
        <v>2677</v>
      </c>
      <c r="X1226" s="31">
        <v>2677</v>
      </c>
      <c r="Y1226" s="90">
        <f>IFERROR(ROUND(X1226/W1226-1,2),"")</f>
        <v>0</v>
      </c>
      <c r="Z1226" s="31">
        <f>IF(OR(S1226="VLD MLC components",S1226="VLD MLC pipes",S1226="VLD PEX components",S1226="VLD PEX pipes",S1226="VLD PHC components",S1226="VLD PHC pipes",S1226="Controls VLD"),"По запросу",X1226)</f>
        <v>2677</v>
      </c>
      <c r="AA1226" s="63">
        <f>ROUND(X1226/1.2,3)</f>
        <v>2230.8330000000001</v>
      </c>
      <c r="AB1226" s="23">
        <v>2230.8330000000001</v>
      </c>
      <c r="AC1226" s="190">
        <f>IFERROR(ROUND(AA1226/AB1226-1,2),"")</f>
        <v>0</v>
      </c>
      <c r="AD1226" s="25">
        <v>0.159</v>
      </c>
      <c r="AE1226" s="25">
        <v>2.2100000000000001E-4</v>
      </c>
      <c r="AF1226" s="25">
        <v>0</v>
      </c>
      <c r="AG1226" s="25" t="s">
        <v>22</v>
      </c>
      <c r="AH1226" s="25">
        <v>0</v>
      </c>
      <c r="AI1226" s="25">
        <v>0</v>
      </c>
      <c r="AJ1226" s="25" t="s">
        <v>19</v>
      </c>
      <c r="AK1226" s="42" t="s">
        <v>19</v>
      </c>
      <c r="AL1226" s="25" t="s">
        <v>19</v>
      </c>
      <c r="AM1226" s="25">
        <v>5</v>
      </c>
      <c r="AN1226" s="25">
        <v>176</v>
      </c>
      <c r="AO1226" s="25">
        <v>67</v>
      </c>
      <c r="AP1226" s="25">
        <v>89</v>
      </c>
      <c r="AQ1226" s="25">
        <v>0.79500000000000004</v>
      </c>
      <c r="AR1226" s="94">
        <v>1.049E-3</v>
      </c>
      <c r="AS1226" s="157" t="s">
        <v>22</v>
      </c>
      <c r="AT1226" s="93" t="s">
        <v>22</v>
      </c>
      <c r="AU1226" s="92" t="s">
        <v>22</v>
      </c>
      <c r="AV1226" s="91" t="s">
        <v>48</v>
      </c>
      <c r="AW1226" s="92" t="s">
        <v>48</v>
      </c>
      <c r="AX1226" s="92" t="s">
        <v>48</v>
      </c>
      <c r="AY1226" s="91" t="s">
        <v>152</v>
      </c>
      <c r="AZ1226" s="23"/>
      <c r="BA1226" s="25">
        <v>0</v>
      </c>
      <c r="BB1226" t="s">
        <v>48</v>
      </c>
      <c r="BC1226" t="e">
        <v>#N/A</v>
      </c>
      <c r="BD1226" t="e">
        <f>IF(Z1226=BC1226,"OK")</f>
        <v>#N/A</v>
      </c>
      <c r="BE1226">
        <v>0.159</v>
      </c>
      <c r="BF1226">
        <v>2.2100000000000001E-4</v>
      </c>
      <c r="BG1226">
        <v>176</v>
      </c>
      <c r="BH1226">
        <v>67</v>
      </c>
      <c r="BI1226">
        <v>89</v>
      </c>
      <c r="BJ1226">
        <v>0.79500000000000004</v>
      </c>
      <c r="BK1226">
        <v>1.049E-3</v>
      </c>
      <c r="BN1226" s="183"/>
    </row>
    <row r="1227" spans="1:66" ht="25.5" x14ac:dyDescent="0.25">
      <c r="A1227" s="1"/>
      <c r="B1227" s="94">
        <v>1221</v>
      </c>
      <c r="C1227" s="43">
        <v>1015021</v>
      </c>
      <c r="D1227" s="37" t="s">
        <v>22</v>
      </c>
      <c r="E1227" s="36" t="s">
        <v>5304</v>
      </c>
      <c r="F1227" s="151" t="s">
        <v>28</v>
      </c>
      <c r="G1227" s="41"/>
      <c r="H1227" s="46" t="str">
        <f>IFERROR(IFERROR(IF(SEARCH("Usystems",$E1227)&gt;0,"Usystems"),IF(SEARCH("RIIFO",$E1227)&gt;0,"RIIFO","Uponor")),"Uponor")</f>
        <v>Uponor</v>
      </c>
      <c r="I1227" s="25" t="str">
        <f>IFERROR(MID($D1227,1,7)+0,"")</f>
        <v/>
      </c>
      <c r="J1227" s="25" t="str">
        <f>IFERROR(MID($D1227,10,7)+0,"")</f>
        <v/>
      </c>
      <c r="K1227" s="25" t="str">
        <f>IFERROR(MID($D1227,19,7)+0,"")</f>
        <v/>
      </c>
      <c r="L1227" s="25" t="str">
        <f>IFERROR(MID($D1227,28,7)+0,"")</f>
        <v/>
      </c>
      <c r="M1227" s="25" t="e">
        <f>IF(IFERROR(MID($Q1227,1,7)+0,"")&lt;1130000,IF(INDEX(C:C,MATCH(LEFT(Q1227,7)+0,I:I,0))&lt;1130000,"",INDEX(C:C,MATCH(LEFT(Q1227,7)+0,I:I,0))),IFERROR(MID($Q1227,1,7)+0,""))</f>
        <v>#N/A</v>
      </c>
      <c r="N1227" s="25" t="str">
        <f>IF(IFERROR(MID($Q1227,10,7)+0,"")&lt;1130000,"",IFERROR(MID($Q1227,10,7)+0,""))</f>
        <v/>
      </c>
      <c r="O1227" s="25" t="str">
        <f>IF(IFERROR(MID($Q1227,19,7)+0,"")&lt;1130000,"",IFERROR(MID($Q1227,19,7)+0,""))</f>
        <v/>
      </c>
      <c r="P1227" s="25" t="e">
        <f>IF(M1227="","",IF(N1227="",M1227,M1227&amp;", "&amp;N1227))</f>
        <v>#N/A</v>
      </c>
      <c r="Q1227" s="25">
        <v>1070577</v>
      </c>
      <c r="R1227" s="25"/>
      <c r="S1227" s="35" t="s">
        <v>34</v>
      </c>
      <c r="T1227" s="25" t="s">
        <v>36</v>
      </c>
      <c r="U1227" s="185">
        <v>2677</v>
      </c>
      <c r="V1227" s="188">
        <v>2677</v>
      </c>
      <c r="W1227" s="189">
        <v>2677</v>
      </c>
      <c r="X1227" s="31">
        <v>2677</v>
      </c>
      <c r="Y1227" s="90">
        <f>IFERROR(ROUND(X1227/W1227-1,2),"")</f>
        <v>0</v>
      </c>
      <c r="Z1227" s="31">
        <f>IF(OR(S1227="VLD MLC components",S1227="VLD MLC pipes",S1227="VLD PEX components",S1227="VLD PEX pipes",S1227="VLD PHC components",S1227="VLD PHC pipes",S1227="Controls VLD"),"По запросу",X1227)</f>
        <v>2677</v>
      </c>
      <c r="AA1227" s="63">
        <f>ROUND(X1227/1.2,3)</f>
        <v>2230.8330000000001</v>
      </c>
      <c r="AB1227" s="23">
        <v>2230.8330000000001</v>
      </c>
      <c r="AC1227" s="190">
        <f>IFERROR(ROUND(AA1227/AB1227-1,2),"")</f>
        <v>0</v>
      </c>
      <c r="AD1227" s="25">
        <v>0.18099999999999999</v>
      </c>
      <c r="AE1227" s="25">
        <v>2.2100000000000001E-4</v>
      </c>
      <c r="AF1227" s="25">
        <v>0</v>
      </c>
      <c r="AG1227" s="25" t="s">
        <v>22</v>
      </c>
      <c r="AH1227" s="25">
        <v>0</v>
      </c>
      <c r="AI1227" s="25">
        <v>0</v>
      </c>
      <c r="AJ1227" s="25" t="s">
        <v>19</v>
      </c>
      <c r="AK1227" s="42" t="s">
        <v>19</v>
      </c>
      <c r="AL1227" s="25" t="s">
        <v>19</v>
      </c>
      <c r="AM1227" s="25">
        <v>5</v>
      </c>
      <c r="AN1227" s="25">
        <v>70</v>
      </c>
      <c r="AO1227" s="25">
        <v>175</v>
      </c>
      <c r="AP1227" s="25">
        <v>90</v>
      </c>
      <c r="AQ1227" s="25">
        <v>0.90500000000000003</v>
      </c>
      <c r="AR1227" s="94">
        <v>1.103E-3</v>
      </c>
      <c r="AS1227" s="157" t="s">
        <v>22</v>
      </c>
      <c r="AT1227" s="93" t="s">
        <v>22</v>
      </c>
      <c r="AU1227" s="92" t="s">
        <v>22</v>
      </c>
      <c r="AV1227" s="91" t="s">
        <v>48</v>
      </c>
      <c r="AW1227" s="92" t="s">
        <v>48</v>
      </c>
      <c r="AX1227" s="92" t="s">
        <v>48</v>
      </c>
      <c r="AY1227" s="91" t="s">
        <v>152</v>
      </c>
      <c r="AZ1227" s="23"/>
      <c r="BA1227" s="25">
        <v>0</v>
      </c>
      <c r="BB1227" t="s">
        <v>48</v>
      </c>
      <c r="BC1227" t="e">
        <v>#N/A</v>
      </c>
      <c r="BD1227" t="e">
        <f>IF(Z1227=BC1227,"OK")</f>
        <v>#N/A</v>
      </c>
      <c r="BE1227">
        <v>0.18099999999999999</v>
      </c>
      <c r="BF1227">
        <v>2.2100000000000001E-4</v>
      </c>
      <c r="BG1227">
        <v>70</v>
      </c>
      <c r="BH1227">
        <v>175</v>
      </c>
      <c r="BI1227">
        <v>90</v>
      </c>
      <c r="BJ1227">
        <v>0.90500000000000003</v>
      </c>
      <c r="BK1227">
        <v>1.103E-3</v>
      </c>
      <c r="BN1227" s="183"/>
    </row>
    <row r="1228" spans="1:66" ht="25.5" x14ac:dyDescent="0.25">
      <c r="A1228" s="1"/>
      <c r="B1228" s="94">
        <v>1222</v>
      </c>
      <c r="C1228" s="43">
        <v>1015025</v>
      </c>
      <c r="D1228" s="37" t="s">
        <v>22</v>
      </c>
      <c r="E1228" s="36" t="s">
        <v>5303</v>
      </c>
      <c r="F1228" s="151" t="s">
        <v>28</v>
      </c>
      <c r="G1228" s="41"/>
      <c r="H1228" s="46" t="str">
        <f>IFERROR(IFERROR(IF(SEARCH("Usystems",$E1228)&gt;0,"Usystems"),IF(SEARCH("RIIFO",$E1228)&gt;0,"RIIFO","Uponor")),"Uponor")</f>
        <v>Uponor</v>
      </c>
      <c r="I1228" s="25" t="str">
        <f>IFERROR(MID($D1228,1,7)+0,"")</f>
        <v/>
      </c>
      <c r="J1228" s="25" t="str">
        <f>IFERROR(MID($D1228,10,7)+0,"")</f>
        <v/>
      </c>
      <c r="K1228" s="25" t="str">
        <f>IFERROR(MID($D1228,19,7)+0,"")</f>
        <v/>
      </c>
      <c r="L1228" s="25" t="str">
        <f>IFERROR(MID($D1228,28,7)+0,"")</f>
        <v/>
      </c>
      <c r="M1228" s="25" t="e">
        <f>IF(IFERROR(MID($Q1228,1,7)+0,"")&lt;1130000,IF(INDEX(C:C,MATCH(LEFT(Q1228,7)+0,I:I,0))&lt;1130000,"",INDEX(C:C,MATCH(LEFT(Q1228,7)+0,I:I,0))),IFERROR(MID($Q1228,1,7)+0,""))</f>
        <v>#N/A</v>
      </c>
      <c r="N1228" s="25" t="str">
        <f>IF(IFERROR(MID($Q1228,10,7)+0,"")&lt;1130000,"",IFERROR(MID($Q1228,10,7)+0,""))</f>
        <v/>
      </c>
      <c r="O1228" s="25" t="str">
        <f>IF(IFERROR(MID($Q1228,19,7)+0,"")&lt;1130000,"",IFERROR(MID($Q1228,19,7)+0,""))</f>
        <v/>
      </c>
      <c r="P1228" s="25" t="e">
        <f>IF(M1228="","",IF(N1228="",M1228,M1228&amp;", "&amp;N1228))</f>
        <v>#N/A</v>
      </c>
      <c r="Q1228" s="25">
        <v>1070578</v>
      </c>
      <c r="R1228" s="25"/>
      <c r="S1228" s="35" t="s">
        <v>34</v>
      </c>
      <c r="T1228" s="25" t="s">
        <v>36</v>
      </c>
      <c r="U1228" s="185">
        <v>2677</v>
      </c>
      <c r="V1228" s="188">
        <v>2677</v>
      </c>
      <c r="W1228" s="189">
        <v>2677</v>
      </c>
      <c r="X1228" s="31">
        <v>2677</v>
      </c>
      <c r="Y1228" s="90">
        <f>IFERROR(ROUND(X1228/W1228-1,2),"")</f>
        <v>0</v>
      </c>
      <c r="Z1228" s="31">
        <f>IF(OR(S1228="VLD MLC components",S1228="VLD MLC pipes",S1228="VLD PEX components",S1228="VLD PEX pipes",S1228="VLD PHC components",S1228="VLD PHC pipes",S1228="Controls VLD"),"По запросу",X1228)</f>
        <v>2677</v>
      </c>
      <c r="AA1228" s="63">
        <f>ROUND(X1228/1.2,3)</f>
        <v>2230.8330000000001</v>
      </c>
      <c r="AB1228" s="23">
        <v>2230.8330000000001</v>
      </c>
      <c r="AC1228" s="190">
        <f>IFERROR(ROUND(AA1228/AB1228-1,2),"")</f>
        <v>0</v>
      </c>
      <c r="AD1228" s="25">
        <v>0.19</v>
      </c>
      <c r="AE1228" s="25">
        <v>4.2499999999999998E-4</v>
      </c>
      <c r="AF1228" s="25">
        <v>0</v>
      </c>
      <c r="AG1228" s="25" t="s">
        <v>22</v>
      </c>
      <c r="AH1228" s="25">
        <v>0</v>
      </c>
      <c r="AI1228" s="25">
        <v>0</v>
      </c>
      <c r="AJ1228" s="25" t="s">
        <v>19</v>
      </c>
      <c r="AK1228" s="42" t="s">
        <v>19</v>
      </c>
      <c r="AL1228" s="25" t="s">
        <v>19</v>
      </c>
      <c r="AM1228" s="25">
        <v>5</v>
      </c>
      <c r="AN1228" s="25">
        <v>175</v>
      </c>
      <c r="AO1228" s="25">
        <v>135</v>
      </c>
      <c r="AP1228" s="25">
        <v>90</v>
      </c>
      <c r="AQ1228" s="25">
        <v>0.95</v>
      </c>
      <c r="AR1228" s="94">
        <v>2.1259999999999999E-3</v>
      </c>
      <c r="AS1228" s="157" t="s">
        <v>22</v>
      </c>
      <c r="AT1228" s="93" t="s">
        <v>22</v>
      </c>
      <c r="AU1228" s="92" t="s">
        <v>22</v>
      </c>
      <c r="AV1228" s="91" t="s">
        <v>48</v>
      </c>
      <c r="AW1228" s="92" t="s">
        <v>48</v>
      </c>
      <c r="AX1228" s="92" t="s">
        <v>48</v>
      </c>
      <c r="AY1228" s="91" t="s">
        <v>152</v>
      </c>
      <c r="AZ1228" s="23"/>
      <c r="BA1228" s="25">
        <v>0</v>
      </c>
      <c r="BB1228" t="s">
        <v>48</v>
      </c>
      <c r="BC1228" t="e">
        <v>#N/A</v>
      </c>
      <c r="BD1228" t="e">
        <f>IF(Z1228=BC1228,"OK")</f>
        <v>#N/A</v>
      </c>
      <c r="BE1228">
        <v>0.19</v>
      </c>
      <c r="BF1228">
        <v>4.2499999999999998E-4</v>
      </c>
      <c r="BG1228">
        <v>175</v>
      </c>
      <c r="BH1228">
        <v>135</v>
      </c>
      <c r="BI1228">
        <v>90</v>
      </c>
      <c r="BJ1228">
        <v>0.95</v>
      </c>
      <c r="BK1228">
        <v>2.1259999999999999E-3</v>
      </c>
      <c r="BN1228" s="183"/>
    </row>
    <row r="1229" spans="1:66" ht="25.5" x14ac:dyDescent="0.25">
      <c r="A1229" s="1"/>
      <c r="B1229" s="94">
        <v>1223</v>
      </c>
      <c r="C1229" s="43">
        <v>1015033</v>
      </c>
      <c r="D1229" s="37" t="s">
        <v>22</v>
      </c>
      <c r="E1229" s="36" t="s">
        <v>5302</v>
      </c>
      <c r="F1229" s="151" t="s">
        <v>28</v>
      </c>
      <c r="G1229" s="41"/>
      <c r="H1229" s="46" t="str">
        <f>IFERROR(IFERROR(IF(SEARCH("Usystems",$E1229)&gt;0,"Usystems"),IF(SEARCH("RIIFO",$E1229)&gt;0,"RIIFO","Uponor")),"Uponor")</f>
        <v>Uponor</v>
      </c>
      <c r="I1229" s="25" t="str">
        <f>IFERROR(MID($D1229,1,7)+0,"")</f>
        <v/>
      </c>
      <c r="J1229" s="25" t="str">
        <f>IFERROR(MID($D1229,10,7)+0,"")</f>
        <v/>
      </c>
      <c r="K1229" s="25" t="str">
        <f>IFERROR(MID($D1229,19,7)+0,"")</f>
        <v/>
      </c>
      <c r="L1229" s="25" t="str">
        <f>IFERROR(MID($D1229,28,7)+0,"")</f>
        <v/>
      </c>
      <c r="M1229" s="25" t="e">
        <f>IF(IFERROR(MID($Q1229,1,7)+0,"")&lt;1130000,IF(INDEX(C:C,MATCH(LEFT(Q1229,7)+0,I:I,0))&lt;1130000,"",INDEX(C:C,MATCH(LEFT(Q1229,7)+0,I:I,0))),IFERROR(MID($Q1229,1,7)+0,""))</f>
        <v>#N/A</v>
      </c>
      <c r="N1229" s="25" t="str">
        <f>IF(IFERROR(MID($Q1229,10,7)+0,"")&lt;1130000,"",IFERROR(MID($Q1229,10,7)+0,""))</f>
        <v/>
      </c>
      <c r="O1229" s="25" t="str">
        <f>IF(IFERROR(MID($Q1229,19,7)+0,"")&lt;1130000,"",IFERROR(MID($Q1229,19,7)+0,""))</f>
        <v/>
      </c>
      <c r="P1229" s="25" t="e">
        <f>IF(M1229="","",IF(N1229="",M1229,M1229&amp;", "&amp;N1229))</f>
        <v>#N/A</v>
      </c>
      <c r="Q1229" s="25">
        <v>1070579</v>
      </c>
      <c r="R1229" s="25"/>
      <c r="S1229" s="35" t="s">
        <v>34</v>
      </c>
      <c r="T1229" s="25" t="s">
        <v>36</v>
      </c>
      <c r="U1229" s="185">
        <v>4555</v>
      </c>
      <c r="V1229" s="188">
        <v>4555</v>
      </c>
      <c r="W1229" s="189">
        <v>4555</v>
      </c>
      <c r="X1229" s="31">
        <v>4555</v>
      </c>
      <c r="Y1229" s="90">
        <f>IFERROR(ROUND(X1229/W1229-1,2),"")</f>
        <v>0</v>
      </c>
      <c r="Z1229" s="31">
        <f>IF(OR(S1229="VLD MLC components",S1229="VLD MLC pipes",S1229="VLD PEX components",S1229="VLD PEX pipes",S1229="VLD PHC components",S1229="VLD PHC pipes",S1229="Controls VLD"),"По запросу",X1229)</f>
        <v>4555</v>
      </c>
      <c r="AA1229" s="63">
        <f>ROUND(X1229/1.2,3)</f>
        <v>3795.8330000000001</v>
      </c>
      <c r="AB1229" s="23">
        <v>3795.8330000000001</v>
      </c>
      <c r="AC1229" s="190">
        <f>IFERROR(ROUND(AA1229/AB1229-1,2),"")</f>
        <v>0</v>
      </c>
      <c r="AD1229" s="25">
        <v>0.253</v>
      </c>
      <c r="AE1229" s="25">
        <v>4.2499999999999998E-4</v>
      </c>
      <c r="AF1229" s="25">
        <v>0</v>
      </c>
      <c r="AG1229" s="25" t="s">
        <v>22</v>
      </c>
      <c r="AH1229" s="25">
        <v>0</v>
      </c>
      <c r="AI1229" s="25">
        <v>0</v>
      </c>
      <c r="AJ1229" s="25" t="s">
        <v>19</v>
      </c>
      <c r="AK1229" s="42" t="s">
        <v>19</v>
      </c>
      <c r="AL1229" s="25" t="s">
        <v>19</v>
      </c>
      <c r="AM1229" s="25">
        <v>5</v>
      </c>
      <c r="AN1229" s="25">
        <v>175</v>
      </c>
      <c r="AO1229" s="25">
        <v>135</v>
      </c>
      <c r="AP1229" s="25">
        <v>90</v>
      </c>
      <c r="AQ1229" s="25">
        <v>1.2649999999999999</v>
      </c>
      <c r="AR1229" s="94">
        <v>2.1259999999999999E-3</v>
      </c>
      <c r="AS1229" s="157" t="s">
        <v>22</v>
      </c>
      <c r="AT1229" s="93" t="s">
        <v>22</v>
      </c>
      <c r="AU1229" s="92" t="s">
        <v>22</v>
      </c>
      <c r="AV1229" s="91" t="s">
        <v>48</v>
      </c>
      <c r="AW1229" s="92" t="s">
        <v>48</v>
      </c>
      <c r="AX1229" s="92" t="s">
        <v>48</v>
      </c>
      <c r="AY1229" s="91" t="s">
        <v>152</v>
      </c>
      <c r="AZ1229" s="23"/>
      <c r="BA1229" s="25">
        <v>0</v>
      </c>
      <c r="BB1229" t="s">
        <v>48</v>
      </c>
      <c r="BC1229" t="e">
        <v>#N/A</v>
      </c>
      <c r="BD1229" t="e">
        <f>IF(Z1229=BC1229,"OK")</f>
        <v>#N/A</v>
      </c>
      <c r="BE1229">
        <v>0.253</v>
      </c>
      <c r="BF1229">
        <v>4.2499999999999998E-4</v>
      </c>
      <c r="BG1229">
        <v>175</v>
      </c>
      <c r="BH1229">
        <v>135</v>
      </c>
      <c r="BI1229">
        <v>90</v>
      </c>
      <c r="BJ1229">
        <v>1.2649999999999999</v>
      </c>
      <c r="BK1229">
        <v>2.1259999999999999E-3</v>
      </c>
      <c r="BN1229" s="183"/>
    </row>
    <row r="1230" spans="1:66" ht="25.5" x14ac:dyDescent="0.25">
      <c r="A1230" s="1"/>
      <c r="B1230" s="94">
        <v>1224</v>
      </c>
      <c r="C1230" s="43">
        <v>1015053</v>
      </c>
      <c r="D1230" s="37" t="s">
        <v>22</v>
      </c>
      <c r="E1230" s="36" t="s">
        <v>5301</v>
      </c>
      <c r="F1230" s="151" t="s">
        <v>28</v>
      </c>
      <c r="G1230" s="41"/>
      <c r="H1230" s="46" t="str">
        <f>IFERROR(IFERROR(IF(SEARCH("Usystems",$E1230)&gt;0,"Usystems"),IF(SEARCH("RIIFO",$E1230)&gt;0,"RIIFO","Uponor")),"Uponor")</f>
        <v>Uponor</v>
      </c>
      <c r="I1230" s="25" t="str">
        <f>IFERROR(MID($D1230,1,7)+0,"")</f>
        <v/>
      </c>
      <c r="J1230" s="25" t="str">
        <f>IFERROR(MID($D1230,10,7)+0,"")</f>
        <v/>
      </c>
      <c r="K1230" s="25" t="str">
        <f>IFERROR(MID($D1230,19,7)+0,"")</f>
        <v/>
      </c>
      <c r="L1230" s="25" t="str">
        <f>IFERROR(MID($D1230,28,7)+0,"")</f>
        <v/>
      </c>
      <c r="M1230" s="25" t="e">
        <f>IF(IFERROR(MID($Q1230,1,7)+0,"")&lt;1130000,IF(INDEX(C:C,MATCH(LEFT(Q1230,7)+0,I:I,0))&lt;1130000,"",INDEX(C:C,MATCH(LEFT(Q1230,7)+0,I:I,0))),IFERROR(MID($Q1230,1,7)+0,""))</f>
        <v>#N/A</v>
      </c>
      <c r="N1230" s="25" t="str">
        <f>IF(IFERROR(MID($Q1230,10,7)+0,"")&lt;1130000,"",IFERROR(MID($Q1230,10,7)+0,""))</f>
        <v/>
      </c>
      <c r="O1230" s="25" t="str">
        <f>IF(IFERROR(MID($Q1230,19,7)+0,"")&lt;1130000,"",IFERROR(MID($Q1230,19,7)+0,""))</f>
        <v/>
      </c>
      <c r="P1230" s="25" t="e">
        <f>IF(M1230="","",IF(N1230="",M1230,M1230&amp;", "&amp;N1230))</f>
        <v>#N/A</v>
      </c>
      <c r="Q1230" s="25">
        <v>1070580</v>
      </c>
      <c r="R1230" s="25"/>
      <c r="S1230" s="35" t="s">
        <v>34</v>
      </c>
      <c r="T1230" s="25" t="s">
        <v>36</v>
      </c>
      <c r="U1230" s="185">
        <v>4555</v>
      </c>
      <c r="V1230" s="188">
        <v>4555</v>
      </c>
      <c r="W1230" s="189">
        <v>4555</v>
      </c>
      <c r="X1230" s="31">
        <v>4555</v>
      </c>
      <c r="Y1230" s="90">
        <f>IFERROR(ROUND(X1230/W1230-1,2),"")</f>
        <v>0</v>
      </c>
      <c r="Z1230" s="31">
        <f>IF(OR(S1230="VLD MLC components",S1230="VLD MLC pipes",S1230="VLD PEX components",S1230="VLD PEX pipes",S1230="VLD PHC components",S1230="VLD PHC pipes",S1230="Controls VLD"),"По запросу",X1230)</f>
        <v>4555</v>
      </c>
      <c r="AA1230" s="63">
        <f>ROUND(X1230/1.2,3)</f>
        <v>3795.8330000000001</v>
      </c>
      <c r="AB1230" s="23">
        <v>3795.8330000000001</v>
      </c>
      <c r="AC1230" s="190">
        <f>IFERROR(ROUND(AA1230/AB1230-1,2),"")</f>
        <v>0</v>
      </c>
      <c r="AD1230" s="25">
        <v>0.23</v>
      </c>
      <c r="AE1230" s="25">
        <v>4.2499999999999998E-4</v>
      </c>
      <c r="AF1230" s="25">
        <v>0</v>
      </c>
      <c r="AG1230" s="25" t="s">
        <v>22</v>
      </c>
      <c r="AH1230" s="25">
        <v>0</v>
      </c>
      <c r="AI1230" s="25">
        <v>0</v>
      </c>
      <c r="AJ1230" s="25" t="s">
        <v>19</v>
      </c>
      <c r="AK1230" s="42" t="s">
        <v>19</v>
      </c>
      <c r="AL1230" s="25" t="s">
        <v>19</v>
      </c>
      <c r="AM1230" s="25">
        <v>5</v>
      </c>
      <c r="AN1230" s="25">
        <v>175</v>
      </c>
      <c r="AO1230" s="25">
        <v>135</v>
      </c>
      <c r="AP1230" s="25">
        <v>90</v>
      </c>
      <c r="AQ1230" s="25">
        <v>1.1499999999999999</v>
      </c>
      <c r="AR1230" s="94">
        <v>2.1259999999999999E-3</v>
      </c>
      <c r="AS1230" s="157" t="s">
        <v>22</v>
      </c>
      <c r="AT1230" s="93" t="s">
        <v>22</v>
      </c>
      <c r="AU1230" s="92" t="s">
        <v>22</v>
      </c>
      <c r="AV1230" s="91" t="s">
        <v>48</v>
      </c>
      <c r="AW1230" s="92" t="s">
        <v>48</v>
      </c>
      <c r="AX1230" s="92" t="s">
        <v>48</v>
      </c>
      <c r="AY1230" s="91" t="s">
        <v>152</v>
      </c>
      <c r="AZ1230" s="23"/>
      <c r="BA1230" s="25">
        <v>0</v>
      </c>
      <c r="BB1230" t="s">
        <v>48</v>
      </c>
      <c r="BC1230" t="e">
        <v>#N/A</v>
      </c>
      <c r="BD1230" t="e">
        <f>IF(Z1230=BC1230,"OK")</f>
        <v>#N/A</v>
      </c>
      <c r="BE1230">
        <v>0.23</v>
      </c>
      <c r="BF1230">
        <v>4.2499999999999998E-4</v>
      </c>
      <c r="BG1230">
        <v>175</v>
      </c>
      <c r="BH1230">
        <v>135</v>
      </c>
      <c r="BI1230">
        <v>90</v>
      </c>
      <c r="BJ1230">
        <v>1.1499999999999999</v>
      </c>
      <c r="BK1230">
        <v>2.1259999999999999E-3</v>
      </c>
      <c r="BN1230" s="183"/>
    </row>
    <row r="1231" spans="1:66" ht="25.5" x14ac:dyDescent="0.25">
      <c r="A1231" s="1"/>
      <c r="B1231" s="94">
        <v>1225</v>
      </c>
      <c r="C1231" s="43">
        <v>1015060</v>
      </c>
      <c r="D1231" s="37" t="s">
        <v>22</v>
      </c>
      <c r="E1231" s="36" t="s">
        <v>5300</v>
      </c>
      <c r="F1231" s="151" t="s">
        <v>28</v>
      </c>
      <c r="G1231" s="41"/>
      <c r="H1231" s="46" t="str">
        <f>IFERROR(IFERROR(IF(SEARCH("Usystems",$E1231)&gt;0,"Usystems"),IF(SEARCH("RIIFO",$E1231)&gt;0,"RIIFO","Uponor")),"Uponor")</f>
        <v>Uponor</v>
      </c>
      <c r="I1231" s="25" t="str">
        <f>IFERROR(MID($D1231,1,7)+0,"")</f>
        <v/>
      </c>
      <c r="J1231" s="25" t="str">
        <f>IFERROR(MID($D1231,10,7)+0,"")</f>
        <v/>
      </c>
      <c r="K1231" s="25" t="str">
        <f>IFERROR(MID($D1231,19,7)+0,"")</f>
        <v/>
      </c>
      <c r="L1231" s="25" t="str">
        <f>IFERROR(MID($D1231,28,7)+0,"")</f>
        <v/>
      </c>
      <c r="M1231" s="25" t="e">
        <f>IF(IFERROR(MID($Q1231,1,7)+0,"")&lt;1130000,IF(INDEX(C:C,MATCH(LEFT(Q1231,7)+0,I:I,0))&lt;1130000,"",INDEX(C:C,MATCH(LEFT(Q1231,7)+0,I:I,0))),IFERROR(MID($Q1231,1,7)+0,""))</f>
        <v>#N/A</v>
      </c>
      <c r="N1231" s="25" t="str">
        <f>IF(IFERROR(MID($Q1231,10,7)+0,"")&lt;1130000,"",IFERROR(MID($Q1231,10,7)+0,""))</f>
        <v/>
      </c>
      <c r="O1231" s="25" t="str">
        <f>IF(IFERROR(MID($Q1231,19,7)+0,"")&lt;1130000,"",IFERROR(MID($Q1231,19,7)+0,""))</f>
        <v/>
      </c>
      <c r="P1231" s="25" t="e">
        <f>IF(M1231="","",IF(N1231="",M1231,M1231&amp;", "&amp;N1231))</f>
        <v>#N/A</v>
      </c>
      <c r="Q1231" s="25">
        <v>1070581</v>
      </c>
      <c r="R1231" s="25"/>
      <c r="S1231" s="35" t="s">
        <v>34</v>
      </c>
      <c r="T1231" s="25" t="s">
        <v>36</v>
      </c>
      <c r="U1231" s="185">
        <v>4555</v>
      </c>
      <c r="V1231" s="188">
        <v>4555</v>
      </c>
      <c r="W1231" s="189">
        <v>4555</v>
      </c>
      <c r="X1231" s="31">
        <v>4555</v>
      </c>
      <c r="Y1231" s="90">
        <f>IFERROR(ROUND(X1231/W1231-1,2),"")</f>
        <v>0</v>
      </c>
      <c r="Z1231" s="31">
        <f>IF(OR(S1231="VLD MLC components",S1231="VLD MLC pipes",S1231="VLD PEX components",S1231="VLD PEX pipes",S1231="VLD PHC components",S1231="VLD PHC pipes",S1231="Controls VLD"),"По запросу",X1231)</f>
        <v>4555</v>
      </c>
      <c r="AA1231" s="63">
        <f>ROUND(X1231/1.2,3)</f>
        <v>3795.8330000000001</v>
      </c>
      <c r="AB1231" s="23">
        <v>3795.8330000000001</v>
      </c>
      <c r="AC1231" s="190">
        <f>IFERROR(ROUND(AA1231/AB1231-1,2),"")</f>
        <v>0</v>
      </c>
      <c r="AD1231" s="25">
        <v>0.247</v>
      </c>
      <c r="AE1231" s="25">
        <v>4.2499999999999998E-4</v>
      </c>
      <c r="AF1231" s="25">
        <v>0</v>
      </c>
      <c r="AG1231" s="25" t="s">
        <v>22</v>
      </c>
      <c r="AH1231" s="25">
        <v>0</v>
      </c>
      <c r="AI1231" s="25">
        <v>0</v>
      </c>
      <c r="AJ1231" s="25" t="s">
        <v>19</v>
      </c>
      <c r="AK1231" s="42" t="s">
        <v>19</v>
      </c>
      <c r="AL1231" s="25" t="s">
        <v>19</v>
      </c>
      <c r="AM1231" s="25">
        <v>5</v>
      </c>
      <c r="AN1231" s="25">
        <v>175</v>
      </c>
      <c r="AO1231" s="25">
        <v>135</v>
      </c>
      <c r="AP1231" s="25">
        <v>90</v>
      </c>
      <c r="AQ1231" s="25">
        <v>1.2350000000000001</v>
      </c>
      <c r="AR1231" s="94">
        <v>2.1259999999999999E-3</v>
      </c>
      <c r="AS1231" s="157" t="s">
        <v>22</v>
      </c>
      <c r="AT1231" s="93" t="s">
        <v>22</v>
      </c>
      <c r="AU1231" s="92" t="s">
        <v>22</v>
      </c>
      <c r="AV1231" s="91" t="s">
        <v>48</v>
      </c>
      <c r="AW1231" s="92" t="s">
        <v>48</v>
      </c>
      <c r="AX1231" s="92" t="s">
        <v>48</v>
      </c>
      <c r="AY1231" s="91" t="s">
        <v>152</v>
      </c>
      <c r="AZ1231" s="23"/>
      <c r="BA1231" s="25">
        <v>0</v>
      </c>
      <c r="BB1231" t="s">
        <v>48</v>
      </c>
      <c r="BC1231" t="e">
        <v>#N/A</v>
      </c>
      <c r="BD1231" t="e">
        <f>IF(Z1231=BC1231,"OK")</f>
        <v>#N/A</v>
      </c>
      <c r="BE1231">
        <v>0.247</v>
      </c>
      <c r="BF1231">
        <v>4.2499999999999998E-4</v>
      </c>
      <c r="BG1231">
        <v>175</v>
      </c>
      <c r="BH1231">
        <v>135</v>
      </c>
      <c r="BI1231">
        <v>90</v>
      </c>
      <c r="BJ1231">
        <v>1.2350000000000001</v>
      </c>
      <c r="BK1231">
        <v>2.1259999999999999E-3</v>
      </c>
      <c r="BN1231" s="183"/>
    </row>
    <row r="1232" spans="1:66" ht="25.5" x14ac:dyDescent="0.25">
      <c r="A1232" s="1"/>
      <c r="B1232" s="94">
        <v>1226</v>
      </c>
      <c r="C1232" s="43">
        <v>1015064</v>
      </c>
      <c r="D1232" s="37" t="s">
        <v>22</v>
      </c>
      <c r="E1232" s="36" t="s">
        <v>5299</v>
      </c>
      <c r="F1232" s="151" t="s">
        <v>28</v>
      </c>
      <c r="G1232" s="41"/>
      <c r="H1232" s="46" t="str">
        <f>IFERROR(IFERROR(IF(SEARCH("Usystems",$E1232)&gt;0,"Usystems"),IF(SEARCH("RIIFO",$E1232)&gt;0,"RIIFO","Uponor")),"Uponor")</f>
        <v>Uponor</v>
      </c>
      <c r="I1232" s="25" t="str">
        <f>IFERROR(MID($D1232,1,7)+0,"")</f>
        <v/>
      </c>
      <c r="J1232" s="25" t="str">
        <f>IFERROR(MID($D1232,10,7)+0,"")</f>
        <v/>
      </c>
      <c r="K1232" s="25" t="str">
        <f>IFERROR(MID($D1232,19,7)+0,"")</f>
        <v/>
      </c>
      <c r="L1232" s="25" t="str">
        <f>IFERROR(MID($D1232,28,7)+0,"")</f>
        <v/>
      </c>
      <c r="M1232" s="25" t="e">
        <f>IF(IFERROR(MID($Q1232,1,7)+0,"")&lt;1130000,IF(INDEX(C:C,MATCH(LEFT(Q1232,7)+0,I:I,0))&lt;1130000,"",INDEX(C:C,MATCH(LEFT(Q1232,7)+0,I:I,0))),IFERROR(MID($Q1232,1,7)+0,""))</f>
        <v>#N/A</v>
      </c>
      <c r="N1232" s="25" t="str">
        <f>IF(IFERROR(MID($Q1232,10,7)+0,"")&lt;1130000,"",IFERROR(MID($Q1232,10,7)+0,""))</f>
        <v/>
      </c>
      <c r="O1232" s="25" t="str">
        <f>IF(IFERROR(MID($Q1232,19,7)+0,"")&lt;1130000,"",IFERROR(MID($Q1232,19,7)+0,""))</f>
        <v/>
      </c>
      <c r="P1232" s="25" t="e">
        <f>IF(M1232="","",IF(N1232="",M1232,M1232&amp;", "&amp;N1232))</f>
        <v>#N/A</v>
      </c>
      <c r="Q1232" s="25">
        <v>1070582</v>
      </c>
      <c r="R1232" s="25"/>
      <c r="S1232" s="35" t="s">
        <v>34</v>
      </c>
      <c r="T1232" s="25" t="s">
        <v>36</v>
      </c>
      <c r="U1232" s="185">
        <v>4555</v>
      </c>
      <c r="V1232" s="188">
        <v>4555</v>
      </c>
      <c r="W1232" s="189">
        <v>4555</v>
      </c>
      <c r="X1232" s="31">
        <v>4555</v>
      </c>
      <c r="Y1232" s="90">
        <f>IFERROR(ROUND(X1232/W1232-1,2),"")</f>
        <v>0</v>
      </c>
      <c r="Z1232" s="31">
        <f>IF(OR(S1232="VLD MLC components",S1232="VLD MLC pipes",S1232="VLD PEX components",S1232="VLD PEX pipes",S1232="VLD PHC components",S1232="VLD PHC pipes",S1232="Controls VLD"),"По запросу",X1232)</f>
        <v>4555</v>
      </c>
      <c r="AA1232" s="63">
        <f>ROUND(X1232/1.2,3)</f>
        <v>3795.8330000000001</v>
      </c>
      <c r="AB1232" s="23">
        <v>3795.8330000000001</v>
      </c>
      <c r="AC1232" s="190">
        <f>IFERROR(ROUND(AA1232/AB1232-1,2),"")</f>
        <v>0</v>
      </c>
      <c r="AD1232" s="25">
        <v>0.27</v>
      </c>
      <c r="AE1232" s="25">
        <v>4.2499999999999998E-4</v>
      </c>
      <c r="AF1232" s="25">
        <v>0</v>
      </c>
      <c r="AG1232" s="25" t="s">
        <v>22</v>
      </c>
      <c r="AH1232" s="25">
        <v>0</v>
      </c>
      <c r="AI1232" s="25">
        <v>0</v>
      </c>
      <c r="AJ1232" s="25" t="s">
        <v>19</v>
      </c>
      <c r="AK1232" s="42" t="s">
        <v>19</v>
      </c>
      <c r="AL1232" s="25" t="s">
        <v>19</v>
      </c>
      <c r="AM1232" s="25">
        <v>5</v>
      </c>
      <c r="AN1232" s="25">
        <v>175</v>
      </c>
      <c r="AO1232" s="25">
        <v>135</v>
      </c>
      <c r="AP1232" s="25">
        <v>90</v>
      </c>
      <c r="AQ1232" s="25">
        <v>1.35</v>
      </c>
      <c r="AR1232" s="94">
        <v>2.1259999999999999E-3</v>
      </c>
      <c r="AS1232" s="157" t="s">
        <v>22</v>
      </c>
      <c r="AT1232" s="93" t="s">
        <v>22</v>
      </c>
      <c r="AU1232" s="92" t="s">
        <v>22</v>
      </c>
      <c r="AV1232" s="91" t="s">
        <v>48</v>
      </c>
      <c r="AW1232" s="92" t="s">
        <v>48</v>
      </c>
      <c r="AX1232" s="92" t="s">
        <v>48</v>
      </c>
      <c r="AY1232" s="91" t="s">
        <v>152</v>
      </c>
      <c r="AZ1232" s="23"/>
      <c r="BA1232" s="25">
        <v>0</v>
      </c>
      <c r="BB1232" t="s">
        <v>48</v>
      </c>
      <c r="BC1232" t="e">
        <v>#N/A</v>
      </c>
      <c r="BD1232" t="e">
        <f>IF(Z1232=BC1232,"OK")</f>
        <v>#N/A</v>
      </c>
      <c r="BE1232">
        <v>0.27</v>
      </c>
      <c r="BF1232">
        <v>4.2499999999999998E-4</v>
      </c>
      <c r="BG1232">
        <v>175</v>
      </c>
      <c r="BH1232">
        <v>135</v>
      </c>
      <c r="BI1232">
        <v>90</v>
      </c>
      <c r="BJ1232">
        <v>1.35</v>
      </c>
      <c r="BK1232">
        <v>2.1259999999999999E-3</v>
      </c>
      <c r="BN1232" s="183"/>
    </row>
    <row r="1233" spans="1:66" ht="25.5" x14ac:dyDescent="0.25">
      <c r="A1233" s="1"/>
      <c r="B1233" s="94">
        <v>1227</v>
      </c>
      <c r="C1233" s="43">
        <v>1015068</v>
      </c>
      <c r="D1233" s="37" t="s">
        <v>22</v>
      </c>
      <c r="E1233" s="36" t="s">
        <v>5298</v>
      </c>
      <c r="F1233" s="151" t="s">
        <v>28</v>
      </c>
      <c r="G1233" s="41"/>
      <c r="H1233" s="46" t="str">
        <f>IFERROR(IFERROR(IF(SEARCH("Usystems",$E1233)&gt;0,"Usystems"),IF(SEARCH("RIIFO",$E1233)&gt;0,"RIIFO","Uponor")),"Uponor")</f>
        <v>Uponor</v>
      </c>
      <c r="I1233" s="25" t="str">
        <f>IFERROR(MID($D1233,1,7)+0,"")</f>
        <v/>
      </c>
      <c r="J1233" s="25" t="str">
        <f>IFERROR(MID($D1233,10,7)+0,"")</f>
        <v/>
      </c>
      <c r="K1233" s="25" t="str">
        <f>IFERROR(MID($D1233,19,7)+0,"")</f>
        <v/>
      </c>
      <c r="L1233" s="25" t="str">
        <f>IFERROR(MID($D1233,28,7)+0,"")</f>
        <v/>
      </c>
      <c r="M1233" s="25" t="e">
        <f>IF(IFERROR(MID($Q1233,1,7)+0,"")&lt;1130000,IF(INDEX(C:C,MATCH(LEFT(Q1233,7)+0,I:I,0))&lt;1130000,"",INDEX(C:C,MATCH(LEFT(Q1233,7)+0,I:I,0))),IFERROR(MID($Q1233,1,7)+0,""))</f>
        <v>#N/A</v>
      </c>
      <c r="N1233" s="25" t="str">
        <f>IF(IFERROR(MID($Q1233,10,7)+0,"")&lt;1130000,"",IFERROR(MID($Q1233,10,7)+0,""))</f>
        <v/>
      </c>
      <c r="O1233" s="25" t="str">
        <f>IF(IFERROR(MID($Q1233,19,7)+0,"")&lt;1130000,"",IFERROR(MID($Q1233,19,7)+0,""))</f>
        <v/>
      </c>
      <c r="P1233" s="25" t="e">
        <f>IF(M1233="","",IF(N1233="",M1233,M1233&amp;", "&amp;N1233))</f>
        <v>#N/A</v>
      </c>
      <c r="Q1233" s="25">
        <v>1070583</v>
      </c>
      <c r="R1233" s="25"/>
      <c r="S1233" s="35" t="s">
        <v>34</v>
      </c>
      <c r="T1233" s="25" t="s">
        <v>36</v>
      </c>
      <c r="U1233" s="185">
        <v>4555</v>
      </c>
      <c r="V1233" s="188">
        <v>4555</v>
      </c>
      <c r="W1233" s="189">
        <v>4555</v>
      </c>
      <c r="X1233" s="31">
        <v>4555</v>
      </c>
      <c r="Y1233" s="90">
        <f>IFERROR(ROUND(X1233/W1233-1,2),"")</f>
        <v>0</v>
      </c>
      <c r="Z1233" s="31">
        <f>IF(OR(S1233="VLD MLC components",S1233="VLD MLC pipes",S1233="VLD PEX components",S1233="VLD PEX pipes",S1233="VLD PHC components",S1233="VLD PHC pipes",S1233="Controls VLD"),"По запросу",X1233)</f>
        <v>4555</v>
      </c>
      <c r="AA1233" s="63">
        <f>ROUND(X1233/1.2,3)</f>
        <v>3795.8330000000001</v>
      </c>
      <c r="AB1233" s="23">
        <v>3795.8330000000001</v>
      </c>
      <c r="AC1233" s="190">
        <f>IFERROR(ROUND(AA1233/AB1233-1,2),"")</f>
        <v>0</v>
      </c>
      <c r="AD1233" s="25">
        <v>0.28399999999999997</v>
      </c>
      <c r="AE1233" s="25">
        <v>4.2499999999999998E-4</v>
      </c>
      <c r="AF1233" s="25">
        <v>0</v>
      </c>
      <c r="AG1233" s="25" t="s">
        <v>22</v>
      </c>
      <c r="AH1233" s="25">
        <v>0</v>
      </c>
      <c r="AI1233" s="25">
        <v>0</v>
      </c>
      <c r="AJ1233" s="25" t="s">
        <v>19</v>
      </c>
      <c r="AK1233" s="42" t="s">
        <v>19</v>
      </c>
      <c r="AL1233" s="25" t="s">
        <v>19</v>
      </c>
      <c r="AM1233" s="25">
        <v>5</v>
      </c>
      <c r="AN1233" s="25">
        <v>175</v>
      </c>
      <c r="AO1233" s="25">
        <v>135</v>
      </c>
      <c r="AP1233" s="25">
        <v>90</v>
      </c>
      <c r="AQ1233" s="25">
        <v>1.42</v>
      </c>
      <c r="AR1233" s="94">
        <v>2.1259999999999999E-3</v>
      </c>
      <c r="AS1233" s="157" t="s">
        <v>22</v>
      </c>
      <c r="AT1233" s="93" t="s">
        <v>22</v>
      </c>
      <c r="AU1233" s="92" t="s">
        <v>22</v>
      </c>
      <c r="AV1233" s="91" t="s">
        <v>48</v>
      </c>
      <c r="AW1233" s="92" t="s">
        <v>48</v>
      </c>
      <c r="AX1233" s="92" t="s">
        <v>48</v>
      </c>
      <c r="AY1233" s="91" t="s">
        <v>152</v>
      </c>
      <c r="AZ1233" s="23"/>
      <c r="BA1233" s="25">
        <v>0</v>
      </c>
      <c r="BB1233" t="s">
        <v>48</v>
      </c>
      <c r="BC1233" t="e">
        <v>#N/A</v>
      </c>
      <c r="BD1233" t="e">
        <f>IF(Z1233=BC1233,"OK")</f>
        <v>#N/A</v>
      </c>
      <c r="BE1233">
        <v>0.28399999999999997</v>
      </c>
      <c r="BF1233">
        <v>4.2499999999999998E-4</v>
      </c>
      <c r="BG1233">
        <v>175</v>
      </c>
      <c r="BH1233">
        <v>135</v>
      </c>
      <c r="BI1233">
        <v>90</v>
      </c>
      <c r="BJ1233">
        <v>1.42</v>
      </c>
      <c r="BK1233">
        <v>2.1259999999999999E-3</v>
      </c>
      <c r="BN1233" s="183"/>
    </row>
    <row r="1234" spans="1:66" ht="25.5" x14ac:dyDescent="0.25">
      <c r="A1234" s="1"/>
      <c r="B1234" s="94">
        <v>1228</v>
      </c>
      <c r="C1234" s="43">
        <v>1014927</v>
      </c>
      <c r="D1234" s="37" t="s">
        <v>22</v>
      </c>
      <c r="E1234" s="36" t="s">
        <v>5297</v>
      </c>
      <c r="F1234" s="151" t="s">
        <v>28</v>
      </c>
      <c r="G1234" s="41"/>
      <c r="H1234" s="46" t="str">
        <f>IFERROR(IFERROR(IF(SEARCH("Usystems",$E1234)&gt;0,"Usystems"),IF(SEARCH("RIIFO",$E1234)&gt;0,"RIIFO","Uponor")),"Uponor")</f>
        <v>Uponor</v>
      </c>
      <c r="I1234" s="25" t="str">
        <f>IFERROR(MID($D1234,1,7)+0,"")</f>
        <v/>
      </c>
      <c r="J1234" s="25" t="str">
        <f>IFERROR(MID($D1234,10,7)+0,"")</f>
        <v/>
      </c>
      <c r="K1234" s="25" t="str">
        <f>IFERROR(MID($D1234,19,7)+0,"")</f>
        <v/>
      </c>
      <c r="L1234" s="25" t="str">
        <f>IFERROR(MID($D1234,28,7)+0,"")</f>
        <v/>
      </c>
      <c r="M1234" s="25" t="e">
        <f>IF(IFERROR(MID($Q1234,1,7)+0,"")&lt;1130000,IF(INDEX(C:C,MATCH(LEFT(Q1234,7)+0,I:I,0))&lt;1130000,"",INDEX(C:C,MATCH(LEFT(Q1234,7)+0,I:I,0))),IFERROR(MID($Q1234,1,7)+0,""))</f>
        <v>#N/A</v>
      </c>
      <c r="N1234" s="25" t="str">
        <f>IF(IFERROR(MID($Q1234,10,7)+0,"")&lt;1130000,"",IFERROR(MID($Q1234,10,7)+0,""))</f>
        <v/>
      </c>
      <c r="O1234" s="25" t="str">
        <f>IF(IFERROR(MID($Q1234,19,7)+0,"")&lt;1130000,"",IFERROR(MID($Q1234,19,7)+0,""))</f>
        <v/>
      </c>
      <c r="P1234" s="25" t="e">
        <f>IF(M1234="","",IF(N1234="",M1234,M1234&amp;", "&amp;N1234))</f>
        <v>#N/A</v>
      </c>
      <c r="Q1234" s="25">
        <v>1070592</v>
      </c>
      <c r="R1234" s="25"/>
      <c r="S1234" s="35" t="s">
        <v>34</v>
      </c>
      <c r="T1234" s="25" t="s">
        <v>36</v>
      </c>
      <c r="U1234" s="185">
        <v>2308</v>
      </c>
      <c r="V1234" s="188">
        <v>2308</v>
      </c>
      <c r="W1234" s="189">
        <v>2308</v>
      </c>
      <c r="X1234" s="31">
        <v>2308</v>
      </c>
      <c r="Y1234" s="90">
        <f>IFERROR(ROUND(X1234/W1234-1,2),"")</f>
        <v>0</v>
      </c>
      <c r="Z1234" s="31">
        <f>IF(OR(S1234="VLD MLC components",S1234="VLD MLC pipes",S1234="VLD PEX components",S1234="VLD PEX pipes",S1234="VLD PHC components",S1234="VLD PHC pipes",S1234="Controls VLD"),"По запросу",X1234)</f>
        <v>2308</v>
      </c>
      <c r="AA1234" s="63">
        <f>ROUND(X1234/1.2,3)</f>
        <v>1923.3330000000001</v>
      </c>
      <c r="AB1234" s="23">
        <v>1923.3330000000001</v>
      </c>
      <c r="AC1234" s="190">
        <f>IFERROR(ROUND(AA1234/AB1234-1,2),"")</f>
        <v>0</v>
      </c>
      <c r="AD1234" s="25">
        <v>9.4E-2</v>
      </c>
      <c r="AE1234" s="25">
        <v>1.07E-4</v>
      </c>
      <c r="AF1234" s="25">
        <v>0</v>
      </c>
      <c r="AG1234" s="25" t="s">
        <v>22</v>
      </c>
      <c r="AH1234" s="25">
        <v>0</v>
      </c>
      <c r="AI1234" s="25">
        <v>0</v>
      </c>
      <c r="AJ1234" s="25" t="s">
        <v>19</v>
      </c>
      <c r="AK1234" s="42" t="s">
        <v>19</v>
      </c>
      <c r="AL1234" s="25" t="s">
        <v>19</v>
      </c>
      <c r="AM1234" s="25">
        <v>10</v>
      </c>
      <c r="AN1234" s="25">
        <v>68</v>
      </c>
      <c r="AO1234" s="25">
        <v>89</v>
      </c>
      <c r="AP1234" s="25">
        <v>176</v>
      </c>
      <c r="AQ1234" s="25">
        <v>0.94</v>
      </c>
      <c r="AR1234" s="94">
        <v>1.065E-3</v>
      </c>
      <c r="AS1234" s="157" t="s">
        <v>22</v>
      </c>
      <c r="AT1234" s="93" t="s">
        <v>22</v>
      </c>
      <c r="AU1234" s="92" t="s">
        <v>22</v>
      </c>
      <c r="AV1234" s="91" t="s">
        <v>48</v>
      </c>
      <c r="AW1234" s="92" t="s">
        <v>48</v>
      </c>
      <c r="AX1234" s="92" t="s">
        <v>48</v>
      </c>
      <c r="AY1234" s="91" t="s">
        <v>152</v>
      </c>
      <c r="AZ1234" s="23"/>
      <c r="BA1234" s="25">
        <v>0</v>
      </c>
      <c r="BB1234" t="s">
        <v>48</v>
      </c>
      <c r="BC1234" t="e">
        <v>#N/A</v>
      </c>
      <c r="BD1234" t="e">
        <f>IF(Z1234=BC1234,"OK")</f>
        <v>#N/A</v>
      </c>
      <c r="BE1234">
        <v>9.4E-2</v>
      </c>
      <c r="BF1234">
        <v>1.07E-4</v>
      </c>
      <c r="BG1234">
        <v>68</v>
      </c>
      <c r="BH1234">
        <v>89</v>
      </c>
      <c r="BI1234">
        <v>176</v>
      </c>
      <c r="BJ1234">
        <v>0.94</v>
      </c>
      <c r="BK1234">
        <v>1.065E-3</v>
      </c>
      <c r="BN1234" s="183"/>
    </row>
    <row r="1235" spans="1:66" ht="25.5" x14ac:dyDescent="0.25">
      <c r="A1235" s="1"/>
      <c r="B1235" s="94">
        <v>1229</v>
      </c>
      <c r="C1235" s="43">
        <v>1015038</v>
      </c>
      <c r="D1235" s="37" t="s">
        <v>22</v>
      </c>
      <c r="E1235" s="36" t="s">
        <v>5296</v>
      </c>
      <c r="F1235" s="151" t="s">
        <v>28</v>
      </c>
      <c r="G1235" s="41"/>
      <c r="H1235" s="46" t="str">
        <f>IFERROR(IFERROR(IF(SEARCH("Usystems",$E1235)&gt;0,"Usystems"),IF(SEARCH("RIIFO",$E1235)&gt;0,"RIIFO","Uponor")),"Uponor")</f>
        <v>Uponor</v>
      </c>
      <c r="I1235" s="25" t="str">
        <f>IFERROR(MID($D1235,1,7)+0,"")</f>
        <v/>
      </c>
      <c r="J1235" s="25" t="str">
        <f>IFERROR(MID($D1235,10,7)+0,"")</f>
        <v/>
      </c>
      <c r="K1235" s="25" t="str">
        <f>IFERROR(MID($D1235,19,7)+0,"")</f>
        <v/>
      </c>
      <c r="L1235" s="25" t="str">
        <f>IFERROR(MID($D1235,28,7)+0,"")</f>
        <v/>
      </c>
      <c r="M1235" s="25" t="e">
        <f>IF(IFERROR(MID($Q1235,1,7)+0,"")&lt;1130000,IF(INDEX(C:C,MATCH(LEFT(Q1235,7)+0,I:I,0))&lt;1130000,"",INDEX(C:C,MATCH(LEFT(Q1235,7)+0,I:I,0))),IFERROR(MID($Q1235,1,7)+0,""))</f>
        <v>#N/A</v>
      </c>
      <c r="N1235" s="25" t="str">
        <f>IF(IFERROR(MID($Q1235,10,7)+0,"")&lt;1130000,"",IFERROR(MID($Q1235,10,7)+0,""))</f>
        <v/>
      </c>
      <c r="O1235" s="25" t="str">
        <f>IF(IFERROR(MID($Q1235,19,7)+0,"")&lt;1130000,"",IFERROR(MID($Q1235,19,7)+0,""))</f>
        <v/>
      </c>
      <c r="P1235" s="25" t="e">
        <f>IF(M1235="","",IF(N1235="",M1235,M1235&amp;", "&amp;N1235))</f>
        <v>#N/A</v>
      </c>
      <c r="Q1235" s="25">
        <v>1070593</v>
      </c>
      <c r="R1235" s="25"/>
      <c r="S1235" s="35" t="s">
        <v>34</v>
      </c>
      <c r="T1235" s="25" t="s">
        <v>36</v>
      </c>
      <c r="U1235" s="185">
        <v>3031</v>
      </c>
      <c r="V1235" s="188">
        <v>3031</v>
      </c>
      <c r="W1235" s="189">
        <v>3031</v>
      </c>
      <c r="X1235" s="31">
        <v>3031</v>
      </c>
      <c r="Y1235" s="90">
        <f>IFERROR(ROUND(X1235/W1235-1,2),"")</f>
        <v>0</v>
      </c>
      <c r="Z1235" s="31">
        <f>IF(OR(S1235="VLD MLC components",S1235="VLD MLC pipes",S1235="VLD PEX components",S1235="VLD PEX pipes",S1235="VLD PHC components",S1235="VLD PHC pipes",S1235="Controls VLD"),"По запросу",X1235)</f>
        <v>3031</v>
      </c>
      <c r="AA1235" s="63">
        <f>ROUND(X1235/1.2,3)</f>
        <v>2525.8330000000001</v>
      </c>
      <c r="AB1235" s="23">
        <v>2525.8330000000001</v>
      </c>
      <c r="AC1235" s="190">
        <f>IFERROR(ROUND(AA1235/AB1235-1,2),"")</f>
        <v>0</v>
      </c>
      <c r="AD1235" s="25">
        <v>0.215</v>
      </c>
      <c r="AE1235" s="25">
        <v>4.2499999999999998E-4</v>
      </c>
      <c r="AF1235" s="25">
        <v>0</v>
      </c>
      <c r="AG1235" s="25" t="s">
        <v>22</v>
      </c>
      <c r="AH1235" s="25">
        <v>0</v>
      </c>
      <c r="AI1235" s="25">
        <v>0</v>
      </c>
      <c r="AJ1235" s="25" t="s">
        <v>19</v>
      </c>
      <c r="AK1235" s="42" t="s">
        <v>19</v>
      </c>
      <c r="AL1235" s="25" t="s">
        <v>19</v>
      </c>
      <c r="AM1235" s="25">
        <v>5</v>
      </c>
      <c r="AN1235" s="25">
        <v>175</v>
      </c>
      <c r="AO1235" s="25">
        <v>135</v>
      </c>
      <c r="AP1235" s="25">
        <v>90</v>
      </c>
      <c r="AQ1235" s="25">
        <v>1.075</v>
      </c>
      <c r="AR1235" s="94">
        <v>2.1259999999999999E-3</v>
      </c>
      <c r="AS1235" s="157" t="s">
        <v>22</v>
      </c>
      <c r="AT1235" s="93" t="s">
        <v>22</v>
      </c>
      <c r="AU1235" s="92" t="s">
        <v>22</v>
      </c>
      <c r="AV1235" s="91" t="s">
        <v>48</v>
      </c>
      <c r="AW1235" s="92" t="s">
        <v>48</v>
      </c>
      <c r="AX1235" s="92" t="s">
        <v>48</v>
      </c>
      <c r="AY1235" s="91" t="s">
        <v>152</v>
      </c>
      <c r="AZ1235" s="23"/>
      <c r="BA1235" s="25">
        <v>0</v>
      </c>
      <c r="BB1235" t="s">
        <v>48</v>
      </c>
      <c r="BC1235" t="e">
        <v>#N/A</v>
      </c>
      <c r="BD1235" t="e">
        <f>IF(Z1235=BC1235,"OK")</f>
        <v>#N/A</v>
      </c>
      <c r="BE1235">
        <v>0.215</v>
      </c>
      <c r="BF1235">
        <v>4.2499999999999998E-4</v>
      </c>
      <c r="BG1235">
        <v>175</v>
      </c>
      <c r="BH1235">
        <v>135</v>
      </c>
      <c r="BI1235">
        <v>90</v>
      </c>
      <c r="BJ1235">
        <v>1.075</v>
      </c>
      <c r="BK1235">
        <v>2.1259999999999999E-3</v>
      </c>
      <c r="BN1235" s="183"/>
    </row>
    <row r="1236" spans="1:66" ht="25.5" x14ac:dyDescent="0.25">
      <c r="A1236" s="1"/>
      <c r="B1236" s="94">
        <v>1230</v>
      </c>
      <c r="C1236" s="43">
        <v>1015082</v>
      </c>
      <c r="D1236" s="37" t="s">
        <v>22</v>
      </c>
      <c r="E1236" s="36" t="s">
        <v>5295</v>
      </c>
      <c r="F1236" s="151" t="s">
        <v>28</v>
      </c>
      <c r="G1236" s="41"/>
      <c r="H1236" s="46" t="str">
        <f>IFERROR(IFERROR(IF(SEARCH("Usystems",$E1236)&gt;0,"Usystems"),IF(SEARCH("RIIFO",$E1236)&gt;0,"RIIFO","Uponor")),"Uponor")</f>
        <v>Uponor</v>
      </c>
      <c r="I1236" s="25" t="str">
        <f>IFERROR(MID($D1236,1,7)+0,"")</f>
        <v/>
      </c>
      <c r="J1236" s="25" t="str">
        <f>IFERROR(MID($D1236,10,7)+0,"")</f>
        <v/>
      </c>
      <c r="K1236" s="25" t="str">
        <f>IFERROR(MID($D1236,19,7)+0,"")</f>
        <v/>
      </c>
      <c r="L1236" s="25" t="str">
        <f>IFERROR(MID($D1236,28,7)+0,"")</f>
        <v/>
      </c>
      <c r="M1236" s="25" t="e">
        <f>IF(IFERROR(MID($Q1236,1,7)+0,"")&lt;1130000,IF(INDEX(C:C,MATCH(LEFT(Q1236,7)+0,I:I,0))&lt;1130000,"",INDEX(C:C,MATCH(LEFT(Q1236,7)+0,I:I,0))),IFERROR(MID($Q1236,1,7)+0,""))</f>
        <v>#N/A</v>
      </c>
      <c r="N1236" s="25" t="str">
        <f>IF(IFERROR(MID($Q1236,10,7)+0,"")&lt;1130000,"",IFERROR(MID($Q1236,10,7)+0,""))</f>
        <v/>
      </c>
      <c r="O1236" s="25" t="str">
        <f>IF(IFERROR(MID($Q1236,19,7)+0,"")&lt;1130000,"",IFERROR(MID($Q1236,19,7)+0,""))</f>
        <v/>
      </c>
      <c r="P1236" s="25" t="e">
        <f>IF(M1236="","",IF(N1236="",M1236,M1236&amp;", "&amp;N1236))</f>
        <v>#N/A</v>
      </c>
      <c r="Q1236" s="25">
        <v>1070594</v>
      </c>
      <c r="R1236" s="25"/>
      <c r="S1236" s="35" t="s">
        <v>34</v>
      </c>
      <c r="T1236" s="25" t="s">
        <v>36</v>
      </c>
      <c r="U1236" s="185">
        <v>4123</v>
      </c>
      <c r="V1236" s="188">
        <v>4123</v>
      </c>
      <c r="W1236" s="189">
        <v>4123</v>
      </c>
      <c r="X1236" s="31">
        <v>4123</v>
      </c>
      <c r="Y1236" s="90">
        <f>IFERROR(ROUND(X1236/W1236-1,2),"")</f>
        <v>0</v>
      </c>
      <c r="Z1236" s="31">
        <f>IF(OR(S1236="VLD MLC components",S1236="VLD MLC pipes",S1236="VLD PEX components",S1236="VLD PEX pipes",S1236="VLD PHC components",S1236="VLD PHC pipes",S1236="Controls VLD"),"По запросу",X1236)</f>
        <v>4123</v>
      </c>
      <c r="AA1236" s="63">
        <f>ROUND(X1236/1.2,3)</f>
        <v>3435.8330000000001</v>
      </c>
      <c r="AB1236" s="23">
        <v>3435.8330000000001</v>
      </c>
      <c r="AC1236" s="190">
        <f>IFERROR(ROUND(AA1236/AB1236-1,2),"")</f>
        <v>0</v>
      </c>
      <c r="AD1236" s="25">
        <v>0.28000000000000003</v>
      </c>
      <c r="AE1236" s="25">
        <v>4.2499999999999998E-4</v>
      </c>
      <c r="AF1236" s="25">
        <v>0</v>
      </c>
      <c r="AG1236" s="25" t="s">
        <v>22</v>
      </c>
      <c r="AH1236" s="25">
        <v>0</v>
      </c>
      <c r="AI1236" s="25">
        <v>0</v>
      </c>
      <c r="AJ1236" s="25" t="s">
        <v>19</v>
      </c>
      <c r="AK1236" s="42" t="s">
        <v>19</v>
      </c>
      <c r="AL1236" s="25" t="s">
        <v>19</v>
      </c>
      <c r="AM1236" s="25">
        <v>5</v>
      </c>
      <c r="AN1236" s="25">
        <v>175</v>
      </c>
      <c r="AO1236" s="25">
        <v>135</v>
      </c>
      <c r="AP1236" s="25">
        <v>90</v>
      </c>
      <c r="AQ1236" s="25">
        <v>1.4</v>
      </c>
      <c r="AR1236" s="94">
        <v>2.1259999999999999E-3</v>
      </c>
      <c r="AS1236" s="157" t="s">
        <v>22</v>
      </c>
      <c r="AT1236" s="93" t="s">
        <v>22</v>
      </c>
      <c r="AU1236" s="92" t="s">
        <v>22</v>
      </c>
      <c r="AV1236" s="91" t="s">
        <v>48</v>
      </c>
      <c r="AW1236" s="92" t="s">
        <v>48</v>
      </c>
      <c r="AX1236" s="92" t="s">
        <v>48</v>
      </c>
      <c r="AY1236" s="91" t="s">
        <v>152</v>
      </c>
      <c r="AZ1236" s="23"/>
      <c r="BA1236" s="25">
        <v>0</v>
      </c>
      <c r="BB1236" t="s">
        <v>48</v>
      </c>
      <c r="BC1236" t="e">
        <v>#N/A</v>
      </c>
      <c r="BD1236" t="e">
        <f>IF(Z1236=BC1236,"OK")</f>
        <v>#N/A</v>
      </c>
      <c r="BE1236">
        <v>0.28000000000000003</v>
      </c>
      <c r="BF1236">
        <v>4.2499999999999998E-4</v>
      </c>
      <c r="BG1236">
        <v>175</v>
      </c>
      <c r="BH1236">
        <v>135</v>
      </c>
      <c r="BI1236">
        <v>90</v>
      </c>
      <c r="BJ1236">
        <v>1.4</v>
      </c>
      <c r="BK1236">
        <v>2.1259999999999999E-3</v>
      </c>
      <c r="BN1236" s="183"/>
    </row>
    <row r="1237" spans="1:66" ht="25.5" x14ac:dyDescent="0.25">
      <c r="A1237" s="1"/>
      <c r="B1237" s="94">
        <v>1231</v>
      </c>
      <c r="C1237" s="43">
        <v>1014931</v>
      </c>
      <c r="D1237" s="37" t="s">
        <v>22</v>
      </c>
      <c r="E1237" s="36" t="s">
        <v>5294</v>
      </c>
      <c r="F1237" s="151" t="s">
        <v>28</v>
      </c>
      <c r="G1237" s="41"/>
      <c r="H1237" s="46" t="str">
        <f>IFERROR(IFERROR(IF(SEARCH("Usystems",$E1237)&gt;0,"Usystems"),IF(SEARCH("RIIFO",$E1237)&gt;0,"RIIFO","Uponor")),"Uponor")</f>
        <v>Uponor</v>
      </c>
      <c r="I1237" s="25" t="str">
        <f>IFERROR(MID($D1237,1,7)+0,"")</f>
        <v/>
      </c>
      <c r="J1237" s="25" t="str">
        <f>IFERROR(MID($D1237,10,7)+0,"")</f>
        <v/>
      </c>
      <c r="K1237" s="25" t="str">
        <f>IFERROR(MID($D1237,19,7)+0,"")</f>
        <v/>
      </c>
      <c r="L1237" s="25" t="str">
        <f>IFERROR(MID($D1237,28,7)+0,"")</f>
        <v/>
      </c>
      <c r="M1237" s="25" t="e">
        <f>IF(IFERROR(MID($Q1237,1,7)+0,"")&lt;1130000,IF(INDEX(C:C,MATCH(LEFT(Q1237,7)+0,I:I,0))&lt;1130000,"",INDEX(C:C,MATCH(LEFT(Q1237,7)+0,I:I,0))),IFERROR(MID($Q1237,1,7)+0,""))</f>
        <v>#N/A</v>
      </c>
      <c r="N1237" s="25" t="str">
        <f>IF(IFERROR(MID($Q1237,10,7)+0,"")&lt;1130000,"",IFERROR(MID($Q1237,10,7)+0,""))</f>
        <v/>
      </c>
      <c r="O1237" s="25" t="str">
        <f>IF(IFERROR(MID($Q1237,19,7)+0,"")&lt;1130000,"",IFERROR(MID($Q1237,19,7)+0,""))</f>
        <v/>
      </c>
      <c r="P1237" s="25" t="e">
        <f>IF(M1237="","",IF(N1237="",M1237,M1237&amp;", "&amp;N1237))</f>
        <v>#N/A</v>
      </c>
      <c r="Q1237" s="25">
        <v>1070595</v>
      </c>
      <c r="R1237" s="25"/>
      <c r="S1237" s="35" t="s">
        <v>34</v>
      </c>
      <c r="T1237" s="25" t="s">
        <v>36</v>
      </c>
      <c r="U1237" s="185">
        <v>2013</v>
      </c>
      <c r="V1237" s="188">
        <v>2013</v>
      </c>
      <c r="W1237" s="189">
        <v>2013</v>
      </c>
      <c r="X1237" s="31">
        <v>2013</v>
      </c>
      <c r="Y1237" s="90">
        <f>IFERROR(ROUND(X1237/W1237-1,2),"")</f>
        <v>0</v>
      </c>
      <c r="Z1237" s="31">
        <f>IF(OR(S1237="VLD MLC components",S1237="VLD MLC pipes",S1237="VLD PEX components",S1237="VLD PEX pipes",S1237="VLD PHC components",S1237="VLD PHC pipes",S1237="Controls VLD"),"По запросу",X1237)</f>
        <v>2013</v>
      </c>
      <c r="AA1237" s="63">
        <f>ROUND(X1237/1.2,3)</f>
        <v>1677.5</v>
      </c>
      <c r="AB1237" s="23">
        <v>1677.5</v>
      </c>
      <c r="AC1237" s="190">
        <f>IFERROR(ROUND(AA1237/AB1237-1,2),"")</f>
        <v>0</v>
      </c>
      <c r="AD1237" s="25">
        <v>0.1</v>
      </c>
      <c r="AE1237" s="25">
        <v>1.1E-4</v>
      </c>
      <c r="AF1237" s="25">
        <v>0</v>
      </c>
      <c r="AG1237" s="25" t="s">
        <v>22</v>
      </c>
      <c r="AH1237" s="25">
        <v>0</v>
      </c>
      <c r="AI1237" s="25">
        <v>0</v>
      </c>
      <c r="AJ1237" s="25" t="s">
        <v>19</v>
      </c>
      <c r="AK1237" s="42" t="s">
        <v>19</v>
      </c>
      <c r="AL1237" s="25" t="s">
        <v>19</v>
      </c>
      <c r="AM1237" s="25">
        <v>10</v>
      </c>
      <c r="AN1237" s="25">
        <v>175</v>
      </c>
      <c r="AO1237" s="25">
        <v>70</v>
      </c>
      <c r="AP1237" s="25">
        <v>90</v>
      </c>
      <c r="AQ1237" s="25">
        <v>1</v>
      </c>
      <c r="AR1237" s="94">
        <v>1.103E-3</v>
      </c>
      <c r="AS1237" s="157" t="s">
        <v>22</v>
      </c>
      <c r="AT1237" s="93" t="s">
        <v>22</v>
      </c>
      <c r="AU1237" s="92" t="s">
        <v>22</v>
      </c>
      <c r="AV1237" s="91" t="s">
        <v>48</v>
      </c>
      <c r="AW1237" s="92" t="s">
        <v>48</v>
      </c>
      <c r="AX1237" s="92" t="s">
        <v>48</v>
      </c>
      <c r="AY1237" s="91" t="s">
        <v>152</v>
      </c>
      <c r="AZ1237" s="23"/>
      <c r="BA1237" s="25">
        <v>0</v>
      </c>
      <c r="BB1237" t="s">
        <v>48</v>
      </c>
      <c r="BC1237" t="e">
        <v>#N/A</v>
      </c>
      <c r="BD1237" t="e">
        <f>IF(Z1237=BC1237,"OK")</f>
        <v>#N/A</v>
      </c>
      <c r="BE1237">
        <v>0.1</v>
      </c>
      <c r="BF1237">
        <v>1.1E-4</v>
      </c>
      <c r="BG1237">
        <v>175</v>
      </c>
      <c r="BH1237">
        <v>70</v>
      </c>
      <c r="BI1237">
        <v>90</v>
      </c>
      <c r="BJ1237">
        <v>1</v>
      </c>
      <c r="BK1237">
        <v>1.103E-3</v>
      </c>
      <c r="BN1237" s="183"/>
    </row>
    <row r="1238" spans="1:66" ht="25.5" x14ac:dyDescent="0.25">
      <c r="A1238" s="1"/>
      <c r="B1238" s="94">
        <v>1232</v>
      </c>
      <c r="C1238" s="43">
        <v>1014987</v>
      </c>
      <c r="D1238" s="37" t="s">
        <v>22</v>
      </c>
      <c r="E1238" s="36" t="s">
        <v>5293</v>
      </c>
      <c r="F1238" s="151" t="s">
        <v>28</v>
      </c>
      <c r="G1238" s="41"/>
      <c r="H1238" s="46" t="str">
        <f>IFERROR(IFERROR(IF(SEARCH("Usystems",$E1238)&gt;0,"Usystems"),IF(SEARCH("RIIFO",$E1238)&gt;0,"RIIFO","Uponor")),"Uponor")</f>
        <v>Uponor</v>
      </c>
      <c r="I1238" s="25" t="str">
        <f>IFERROR(MID($D1238,1,7)+0,"")</f>
        <v/>
      </c>
      <c r="J1238" s="25" t="str">
        <f>IFERROR(MID($D1238,10,7)+0,"")</f>
        <v/>
      </c>
      <c r="K1238" s="25" t="str">
        <f>IFERROR(MID($D1238,19,7)+0,"")</f>
        <v/>
      </c>
      <c r="L1238" s="25" t="str">
        <f>IFERROR(MID($D1238,28,7)+0,"")</f>
        <v/>
      </c>
      <c r="M1238" s="25" t="e">
        <f>IF(IFERROR(MID($Q1238,1,7)+0,"")&lt;1130000,IF(INDEX(C:C,MATCH(LEFT(Q1238,7)+0,I:I,0))&lt;1130000,"",INDEX(C:C,MATCH(LEFT(Q1238,7)+0,I:I,0))),IFERROR(MID($Q1238,1,7)+0,""))</f>
        <v>#N/A</v>
      </c>
      <c r="N1238" s="25" t="str">
        <f>IF(IFERROR(MID($Q1238,10,7)+0,"")&lt;1130000,"",IFERROR(MID($Q1238,10,7)+0,""))</f>
        <v/>
      </c>
      <c r="O1238" s="25" t="str">
        <f>IF(IFERROR(MID($Q1238,19,7)+0,"")&lt;1130000,"",IFERROR(MID($Q1238,19,7)+0,""))</f>
        <v/>
      </c>
      <c r="P1238" s="25" t="e">
        <f>IF(M1238="","",IF(N1238="",M1238,M1238&amp;", "&amp;N1238))</f>
        <v>#N/A</v>
      </c>
      <c r="Q1238" s="25">
        <v>1070596</v>
      </c>
      <c r="R1238" s="25"/>
      <c r="S1238" s="35" t="s">
        <v>34</v>
      </c>
      <c r="T1238" s="25" t="s">
        <v>36</v>
      </c>
      <c r="U1238" s="185">
        <v>2255</v>
      </c>
      <c r="V1238" s="188">
        <v>2255</v>
      </c>
      <c r="W1238" s="189">
        <v>2255</v>
      </c>
      <c r="X1238" s="31">
        <v>2255</v>
      </c>
      <c r="Y1238" s="90">
        <f>IFERROR(ROUND(X1238/W1238-1,2),"")</f>
        <v>0</v>
      </c>
      <c r="Z1238" s="31">
        <f>IF(OR(S1238="VLD MLC components",S1238="VLD MLC pipes",S1238="VLD PEX components",S1238="VLD PEX pipes",S1238="VLD PHC components",S1238="VLD PHC pipes",S1238="Controls VLD"),"По запросу",X1238)</f>
        <v>2255</v>
      </c>
      <c r="AA1238" s="63">
        <f>ROUND(X1238/1.2,3)</f>
        <v>1879.1669999999999</v>
      </c>
      <c r="AB1238" s="23">
        <v>1879.1669999999999</v>
      </c>
      <c r="AC1238" s="190">
        <f>IFERROR(ROUND(AA1238/AB1238-1,2),"")</f>
        <v>0</v>
      </c>
      <c r="AD1238" s="25">
        <v>0.14000000000000001</v>
      </c>
      <c r="AE1238" s="25">
        <v>2.13E-4</v>
      </c>
      <c r="AF1238" s="25">
        <v>0</v>
      </c>
      <c r="AG1238" s="25" t="s">
        <v>22</v>
      </c>
      <c r="AH1238" s="25">
        <v>0</v>
      </c>
      <c r="AI1238" s="25">
        <v>0</v>
      </c>
      <c r="AJ1238" s="25" t="s">
        <v>19</v>
      </c>
      <c r="AK1238" s="42" t="s">
        <v>19</v>
      </c>
      <c r="AL1238" s="25" t="s">
        <v>19</v>
      </c>
      <c r="AM1238" s="25">
        <v>10</v>
      </c>
      <c r="AN1238" s="25">
        <v>175</v>
      </c>
      <c r="AO1238" s="25">
        <v>135</v>
      </c>
      <c r="AP1238" s="25">
        <v>90</v>
      </c>
      <c r="AQ1238" s="25">
        <v>1.4</v>
      </c>
      <c r="AR1238" s="94">
        <v>2.1259999999999999E-3</v>
      </c>
      <c r="AS1238" s="157" t="s">
        <v>22</v>
      </c>
      <c r="AT1238" s="93" t="s">
        <v>22</v>
      </c>
      <c r="AU1238" s="92" t="s">
        <v>22</v>
      </c>
      <c r="AV1238" s="91" t="s">
        <v>48</v>
      </c>
      <c r="AW1238" s="92" t="s">
        <v>48</v>
      </c>
      <c r="AX1238" s="92" t="s">
        <v>48</v>
      </c>
      <c r="AY1238" s="91" t="s">
        <v>152</v>
      </c>
      <c r="AZ1238" s="23"/>
      <c r="BA1238" s="25">
        <v>0</v>
      </c>
      <c r="BB1238" t="s">
        <v>48</v>
      </c>
      <c r="BC1238" t="e">
        <v>#N/A</v>
      </c>
      <c r="BD1238" t="e">
        <f>IF(Z1238=BC1238,"OK")</f>
        <v>#N/A</v>
      </c>
      <c r="BE1238">
        <v>0.14000000000000001</v>
      </c>
      <c r="BF1238">
        <v>2.13E-4</v>
      </c>
      <c r="BG1238">
        <v>175</v>
      </c>
      <c r="BH1238">
        <v>135</v>
      </c>
      <c r="BI1238">
        <v>90</v>
      </c>
      <c r="BJ1238">
        <v>1.4</v>
      </c>
      <c r="BK1238">
        <v>2.1259999999999999E-3</v>
      </c>
      <c r="BN1238" s="183"/>
    </row>
    <row r="1239" spans="1:66" ht="25.5" x14ac:dyDescent="0.25">
      <c r="A1239" s="1"/>
      <c r="B1239" s="94">
        <v>1233</v>
      </c>
      <c r="C1239" s="43">
        <v>1014991</v>
      </c>
      <c r="D1239" s="37" t="s">
        <v>22</v>
      </c>
      <c r="E1239" s="36" t="s">
        <v>5292</v>
      </c>
      <c r="F1239" s="151" t="s">
        <v>28</v>
      </c>
      <c r="G1239" s="41"/>
      <c r="H1239" s="46" t="str">
        <f>IFERROR(IFERROR(IF(SEARCH("Usystems",$E1239)&gt;0,"Usystems"),IF(SEARCH("RIIFO",$E1239)&gt;0,"RIIFO","Uponor")),"Uponor")</f>
        <v>Uponor</v>
      </c>
      <c r="I1239" s="25" t="str">
        <f>IFERROR(MID($D1239,1,7)+0,"")</f>
        <v/>
      </c>
      <c r="J1239" s="25" t="str">
        <f>IFERROR(MID($D1239,10,7)+0,"")</f>
        <v/>
      </c>
      <c r="K1239" s="25" t="str">
        <f>IFERROR(MID($D1239,19,7)+0,"")</f>
        <v/>
      </c>
      <c r="L1239" s="25" t="str">
        <f>IFERROR(MID($D1239,28,7)+0,"")</f>
        <v/>
      </c>
      <c r="M1239" s="25" t="e">
        <f>IF(IFERROR(MID($Q1239,1,7)+0,"")&lt;1130000,IF(INDEX(C:C,MATCH(LEFT(Q1239,7)+0,I:I,0))&lt;1130000,"",INDEX(C:C,MATCH(LEFT(Q1239,7)+0,I:I,0))),IFERROR(MID($Q1239,1,7)+0,""))</f>
        <v>#N/A</v>
      </c>
      <c r="N1239" s="25" t="str">
        <f>IF(IFERROR(MID($Q1239,10,7)+0,"")&lt;1130000,"",IFERROR(MID($Q1239,10,7)+0,""))</f>
        <v/>
      </c>
      <c r="O1239" s="25" t="str">
        <f>IF(IFERROR(MID($Q1239,19,7)+0,"")&lt;1130000,"",IFERROR(MID($Q1239,19,7)+0,""))</f>
        <v/>
      </c>
      <c r="P1239" s="25" t="e">
        <f>IF(M1239="","",IF(N1239="",M1239,M1239&amp;", "&amp;N1239))</f>
        <v>#N/A</v>
      </c>
      <c r="Q1239" s="25">
        <v>1070597</v>
      </c>
      <c r="R1239" s="25"/>
      <c r="S1239" s="35" t="s">
        <v>34</v>
      </c>
      <c r="T1239" s="25" t="s">
        <v>36</v>
      </c>
      <c r="U1239" s="185">
        <v>2640</v>
      </c>
      <c r="V1239" s="188">
        <v>2640</v>
      </c>
      <c r="W1239" s="189">
        <v>2640</v>
      </c>
      <c r="X1239" s="31">
        <v>2640</v>
      </c>
      <c r="Y1239" s="90">
        <f>IFERROR(ROUND(X1239/W1239-1,2),"")</f>
        <v>0</v>
      </c>
      <c r="Z1239" s="31">
        <f>IF(OR(S1239="VLD MLC components",S1239="VLD MLC pipes",S1239="VLD PEX components",S1239="VLD PEX pipes",S1239="VLD PHC components",S1239="VLD PHC pipes",S1239="Controls VLD"),"По запросу",X1239)</f>
        <v>2640</v>
      </c>
      <c r="AA1239" s="63">
        <f>ROUND(X1239/1.2,3)</f>
        <v>2200</v>
      </c>
      <c r="AB1239" s="23">
        <v>2200</v>
      </c>
      <c r="AC1239" s="190">
        <f>IFERROR(ROUND(AA1239/AB1239-1,2),"")</f>
        <v>0</v>
      </c>
      <c r="AD1239" s="25">
        <v>0.187</v>
      </c>
      <c r="AE1239" s="25">
        <v>2.13E-4</v>
      </c>
      <c r="AF1239" s="25">
        <v>0</v>
      </c>
      <c r="AG1239" s="25" t="s">
        <v>22</v>
      </c>
      <c r="AH1239" s="25">
        <v>0</v>
      </c>
      <c r="AI1239" s="25">
        <v>0</v>
      </c>
      <c r="AJ1239" s="25" t="s">
        <v>19</v>
      </c>
      <c r="AK1239" s="42" t="s">
        <v>19</v>
      </c>
      <c r="AL1239" s="25" t="s">
        <v>19</v>
      </c>
      <c r="AM1239" s="25">
        <v>10</v>
      </c>
      <c r="AN1239" s="25">
        <v>175</v>
      </c>
      <c r="AO1239" s="25">
        <v>135</v>
      </c>
      <c r="AP1239" s="25">
        <v>90</v>
      </c>
      <c r="AQ1239" s="25">
        <v>1.87</v>
      </c>
      <c r="AR1239" s="94">
        <v>2.1259999999999999E-3</v>
      </c>
      <c r="AS1239" s="157" t="s">
        <v>22</v>
      </c>
      <c r="AT1239" s="93" t="s">
        <v>22</v>
      </c>
      <c r="AU1239" s="92" t="s">
        <v>22</v>
      </c>
      <c r="AV1239" s="91" t="s">
        <v>48</v>
      </c>
      <c r="AW1239" s="92" t="s">
        <v>48</v>
      </c>
      <c r="AX1239" s="92" t="s">
        <v>48</v>
      </c>
      <c r="AY1239" s="91" t="s">
        <v>152</v>
      </c>
      <c r="AZ1239" s="23"/>
      <c r="BA1239" s="25">
        <v>0</v>
      </c>
      <c r="BB1239" t="s">
        <v>48</v>
      </c>
      <c r="BC1239" t="e">
        <v>#N/A</v>
      </c>
      <c r="BD1239" t="e">
        <f>IF(Z1239=BC1239,"OK")</f>
        <v>#N/A</v>
      </c>
      <c r="BE1239">
        <v>0.187</v>
      </c>
      <c r="BF1239">
        <v>2.13E-4</v>
      </c>
      <c r="BG1239">
        <v>175</v>
      </c>
      <c r="BH1239">
        <v>135</v>
      </c>
      <c r="BI1239">
        <v>90</v>
      </c>
      <c r="BJ1239">
        <v>1.87</v>
      </c>
      <c r="BK1239">
        <v>2.1259999999999999E-3</v>
      </c>
      <c r="BN1239" s="183"/>
    </row>
    <row r="1240" spans="1:66" ht="25.5" x14ac:dyDescent="0.25">
      <c r="A1240" s="1"/>
      <c r="B1240" s="94">
        <v>1234</v>
      </c>
      <c r="C1240" s="43">
        <v>1015044</v>
      </c>
      <c r="D1240" s="37" t="s">
        <v>22</v>
      </c>
      <c r="E1240" s="36" t="s">
        <v>5291</v>
      </c>
      <c r="F1240" s="151" t="s">
        <v>28</v>
      </c>
      <c r="G1240" s="41"/>
      <c r="H1240" s="46" t="str">
        <f>IFERROR(IFERROR(IF(SEARCH("Usystems",$E1240)&gt;0,"Usystems"),IF(SEARCH("RIIFO",$E1240)&gt;0,"RIIFO","Uponor")),"Uponor")</f>
        <v>Uponor</v>
      </c>
      <c r="I1240" s="25" t="str">
        <f>IFERROR(MID($D1240,1,7)+0,"")</f>
        <v/>
      </c>
      <c r="J1240" s="25" t="str">
        <f>IFERROR(MID($D1240,10,7)+0,"")</f>
        <v/>
      </c>
      <c r="K1240" s="25" t="str">
        <f>IFERROR(MID($D1240,19,7)+0,"")</f>
        <v/>
      </c>
      <c r="L1240" s="25" t="str">
        <f>IFERROR(MID($D1240,28,7)+0,"")</f>
        <v/>
      </c>
      <c r="M1240" s="25" t="e">
        <f>IF(IFERROR(MID($Q1240,1,7)+0,"")&lt;1130000,IF(INDEX(C:C,MATCH(LEFT(Q1240,7)+0,I:I,0))&lt;1130000,"",INDEX(C:C,MATCH(LEFT(Q1240,7)+0,I:I,0))),IFERROR(MID($Q1240,1,7)+0,""))</f>
        <v>#N/A</v>
      </c>
      <c r="N1240" s="25" t="str">
        <f>IF(IFERROR(MID($Q1240,10,7)+0,"")&lt;1130000,"",IFERROR(MID($Q1240,10,7)+0,""))</f>
        <v/>
      </c>
      <c r="O1240" s="25" t="str">
        <f>IF(IFERROR(MID($Q1240,19,7)+0,"")&lt;1130000,"",IFERROR(MID($Q1240,19,7)+0,""))</f>
        <v/>
      </c>
      <c r="P1240" s="25" t="e">
        <f>IF(M1240="","",IF(N1240="",M1240,M1240&amp;", "&amp;N1240))</f>
        <v>#N/A</v>
      </c>
      <c r="Q1240" s="25">
        <v>1070598</v>
      </c>
      <c r="R1240" s="25"/>
      <c r="S1240" s="35" t="s">
        <v>34</v>
      </c>
      <c r="T1240" s="25" t="s">
        <v>36</v>
      </c>
      <c r="U1240" s="185">
        <v>3031</v>
      </c>
      <c r="V1240" s="188">
        <v>3031</v>
      </c>
      <c r="W1240" s="189">
        <v>3031</v>
      </c>
      <c r="X1240" s="31">
        <v>3031</v>
      </c>
      <c r="Y1240" s="90">
        <f>IFERROR(ROUND(X1240/W1240-1,2),"")</f>
        <v>0</v>
      </c>
      <c r="Z1240" s="31">
        <f>IF(OR(S1240="VLD MLC components",S1240="VLD MLC pipes",S1240="VLD PEX components",S1240="VLD PEX pipes",S1240="VLD PHC components",S1240="VLD PHC pipes",S1240="Controls VLD"),"По запросу",X1240)</f>
        <v>3031</v>
      </c>
      <c r="AA1240" s="63">
        <f>ROUND(X1240/1.2,3)</f>
        <v>2525.8330000000001</v>
      </c>
      <c r="AB1240" s="23">
        <v>2525.8330000000001</v>
      </c>
      <c r="AC1240" s="190">
        <f>IFERROR(ROUND(AA1240/AB1240-1,2),"")</f>
        <v>0</v>
      </c>
      <c r="AD1240" s="25">
        <v>0.29699999999999999</v>
      </c>
      <c r="AE1240" s="25">
        <v>4.2499999999999998E-4</v>
      </c>
      <c r="AF1240" s="25">
        <v>0</v>
      </c>
      <c r="AG1240" s="25" t="s">
        <v>22</v>
      </c>
      <c r="AH1240" s="25">
        <v>0</v>
      </c>
      <c r="AI1240" s="25">
        <v>0</v>
      </c>
      <c r="AJ1240" s="25" t="s">
        <v>19</v>
      </c>
      <c r="AK1240" s="42" t="s">
        <v>19</v>
      </c>
      <c r="AL1240" s="25" t="s">
        <v>19</v>
      </c>
      <c r="AM1240" s="25">
        <v>5</v>
      </c>
      <c r="AN1240" s="25">
        <v>176</v>
      </c>
      <c r="AO1240" s="25">
        <v>135</v>
      </c>
      <c r="AP1240" s="25">
        <v>89</v>
      </c>
      <c r="AQ1240" s="25">
        <v>1.4850000000000001</v>
      </c>
      <c r="AR1240" s="94">
        <v>2.1150000000000001E-3</v>
      </c>
      <c r="AS1240" s="157" t="s">
        <v>22</v>
      </c>
      <c r="AT1240" s="93" t="s">
        <v>22</v>
      </c>
      <c r="AU1240" s="92" t="s">
        <v>22</v>
      </c>
      <c r="AV1240" s="91" t="s">
        <v>48</v>
      </c>
      <c r="AW1240" s="92" t="s">
        <v>48</v>
      </c>
      <c r="AX1240" s="92" t="s">
        <v>48</v>
      </c>
      <c r="AY1240" s="91" t="s">
        <v>152</v>
      </c>
      <c r="AZ1240" s="23"/>
      <c r="BA1240" s="25">
        <v>0</v>
      </c>
      <c r="BB1240" t="s">
        <v>48</v>
      </c>
      <c r="BC1240" t="e">
        <v>#N/A</v>
      </c>
      <c r="BD1240" t="e">
        <f>IF(Z1240=BC1240,"OK")</f>
        <v>#N/A</v>
      </c>
      <c r="BE1240">
        <v>0.29699999999999999</v>
      </c>
      <c r="BF1240">
        <v>4.2499999999999998E-4</v>
      </c>
      <c r="BG1240">
        <v>176</v>
      </c>
      <c r="BH1240">
        <v>135</v>
      </c>
      <c r="BI1240">
        <v>89</v>
      </c>
      <c r="BJ1240">
        <v>1.4850000000000001</v>
      </c>
      <c r="BK1240">
        <v>2.1150000000000001E-3</v>
      </c>
      <c r="BN1240" s="183"/>
    </row>
    <row r="1241" spans="1:66" ht="25.5" x14ac:dyDescent="0.25">
      <c r="A1241" s="1"/>
      <c r="B1241" s="94">
        <v>1235</v>
      </c>
      <c r="C1241" s="43">
        <v>1015048</v>
      </c>
      <c r="D1241" s="37" t="s">
        <v>22</v>
      </c>
      <c r="E1241" s="36" t="s">
        <v>5290</v>
      </c>
      <c r="F1241" s="151" t="s">
        <v>28</v>
      </c>
      <c r="G1241" s="41"/>
      <c r="H1241" s="46" t="str">
        <f>IFERROR(IFERROR(IF(SEARCH("Usystems",$E1241)&gt;0,"Usystems"),IF(SEARCH("RIIFO",$E1241)&gt;0,"RIIFO","Uponor")),"Uponor")</f>
        <v>Uponor</v>
      </c>
      <c r="I1241" s="25" t="str">
        <f>IFERROR(MID($D1241,1,7)+0,"")</f>
        <v/>
      </c>
      <c r="J1241" s="25" t="str">
        <f>IFERROR(MID($D1241,10,7)+0,"")</f>
        <v/>
      </c>
      <c r="K1241" s="25" t="str">
        <f>IFERROR(MID($D1241,19,7)+0,"")</f>
        <v/>
      </c>
      <c r="L1241" s="25" t="str">
        <f>IFERROR(MID($D1241,28,7)+0,"")</f>
        <v/>
      </c>
      <c r="M1241" s="25" t="e">
        <f>IF(IFERROR(MID($Q1241,1,7)+0,"")&lt;1130000,IF(INDEX(C:C,MATCH(LEFT(Q1241,7)+0,I:I,0))&lt;1130000,"",INDEX(C:C,MATCH(LEFT(Q1241,7)+0,I:I,0))),IFERROR(MID($Q1241,1,7)+0,""))</f>
        <v>#N/A</v>
      </c>
      <c r="N1241" s="25" t="str">
        <f>IF(IFERROR(MID($Q1241,10,7)+0,"")&lt;1130000,"",IFERROR(MID($Q1241,10,7)+0,""))</f>
        <v/>
      </c>
      <c r="O1241" s="25" t="str">
        <f>IF(IFERROR(MID($Q1241,19,7)+0,"")&lt;1130000,"",IFERROR(MID($Q1241,19,7)+0,""))</f>
        <v/>
      </c>
      <c r="P1241" s="25" t="e">
        <f>IF(M1241="","",IF(N1241="",M1241,M1241&amp;", "&amp;N1241))</f>
        <v>#N/A</v>
      </c>
      <c r="Q1241" s="25">
        <v>1070599</v>
      </c>
      <c r="R1241" s="25"/>
      <c r="S1241" s="35" t="s">
        <v>34</v>
      </c>
      <c r="T1241" s="25" t="s">
        <v>36</v>
      </c>
      <c r="U1241" s="185">
        <v>3031</v>
      </c>
      <c r="V1241" s="188">
        <v>3031</v>
      </c>
      <c r="W1241" s="189">
        <v>3031</v>
      </c>
      <c r="X1241" s="31">
        <v>3031</v>
      </c>
      <c r="Y1241" s="90">
        <f>IFERROR(ROUND(X1241/W1241-1,2),"")</f>
        <v>0</v>
      </c>
      <c r="Z1241" s="31">
        <f>IF(OR(S1241="VLD MLC components",S1241="VLD MLC pipes",S1241="VLD PEX components",S1241="VLD PEX pipes",S1241="VLD PHC components",S1241="VLD PHC pipes",S1241="Controls VLD"),"По запросу",X1241)</f>
        <v>3031</v>
      </c>
      <c r="AA1241" s="63">
        <f>ROUND(X1241/1.2,3)</f>
        <v>2525.8330000000001</v>
      </c>
      <c r="AB1241" s="23">
        <v>2525.8330000000001</v>
      </c>
      <c r="AC1241" s="190">
        <f>IFERROR(ROUND(AA1241/AB1241-1,2),"")</f>
        <v>0</v>
      </c>
      <c r="AD1241" s="25">
        <v>0.25</v>
      </c>
      <c r="AE1241" s="25">
        <v>4.2499999999999998E-4</v>
      </c>
      <c r="AF1241" s="25">
        <v>0</v>
      </c>
      <c r="AG1241" s="25" t="s">
        <v>22</v>
      </c>
      <c r="AH1241" s="25">
        <v>0</v>
      </c>
      <c r="AI1241" s="25">
        <v>0</v>
      </c>
      <c r="AJ1241" s="25" t="s">
        <v>19</v>
      </c>
      <c r="AK1241" s="42" t="s">
        <v>19</v>
      </c>
      <c r="AL1241" s="25" t="s">
        <v>19</v>
      </c>
      <c r="AM1241" s="25">
        <v>5</v>
      </c>
      <c r="AN1241" s="25">
        <v>175</v>
      </c>
      <c r="AO1241" s="25">
        <v>135</v>
      </c>
      <c r="AP1241" s="25">
        <v>90</v>
      </c>
      <c r="AQ1241" s="25">
        <v>1.25</v>
      </c>
      <c r="AR1241" s="94">
        <v>2.1259999999999999E-3</v>
      </c>
      <c r="AS1241" s="157" t="s">
        <v>22</v>
      </c>
      <c r="AT1241" s="93" t="s">
        <v>22</v>
      </c>
      <c r="AU1241" s="92" t="s">
        <v>22</v>
      </c>
      <c r="AV1241" s="91" t="s">
        <v>48</v>
      </c>
      <c r="AW1241" s="92" t="s">
        <v>48</v>
      </c>
      <c r="AX1241" s="92" t="s">
        <v>48</v>
      </c>
      <c r="AY1241" s="91" t="s">
        <v>152</v>
      </c>
      <c r="AZ1241" s="23"/>
      <c r="BA1241" s="25">
        <v>0</v>
      </c>
      <c r="BB1241" t="s">
        <v>48</v>
      </c>
      <c r="BC1241" t="e">
        <v>#N/A</v>
      </c>
      <c r="BD1241" t="e">
        <f>IF(Z1241=BC1241,"OK")</f>
        <v>#N/A</v>
      </c>
      <c r="BE1241">
        <v>0.25</v>
      </c>
      <c r="BF1241">
        <v>4.2499999999999998E-4</v>
      </c>
      <c r="BG1241">
        <v>175</v>
      </c>
      <c r="BH1241">
        <v>135</v>
      </c>
      <c r="BI1241">
        <v>90</v>
      </c>
      <c r="BJ1241">
        <v>1.25</v>
      </c>
      <c r="BK1241">
        <v>2.1259999999999999E-3</v>
      </c>
      <c r="BN1241" s="183"/>
    </row>
    <row r="1242" spans="1:66" ht="25.5" x14ac:dyDescent="0.25">
      <c r="A1242" s="1"/>
      <c r="B1242" s="94">
        <v>1236</v>
      </c>
      <c r="C1242" s="43">
        <v>1015088</v>
      </c>
      <c r="D1242" s="37" t="s">
        <v>22</v>
      </c>
      <c r="E1242" s="36" t="s">
        <v>5289</v>
      </c>
      <c r="F1242" s="151" t="s">
        <v>28</v>
      </c>
      <c r="G1242" s="41"/>
      <c r="H1242" s="46" t="str">
        <f>IFERROR(IFERROR(IF(SEARCH("Usystems",$E1242)&gt;0,"Usystems"),IF(SEARCH("RIIFO",$E1242)&gt;0,"RIIFO","Uponor")),"Uponor")</f>
        <v>Uponor</v>
      </c>
      <c r="I1242" s="25" t="str">
        <f>IFERROR(MID($D1242,1,7)+0,"")</f>
        <v/>
      </c>
      <c r="J1242" s="25" t="str">
        <f>IFERROR(MID($D1242,10,7)+0,"")</f>
        <v/>
      </c>
      <c r="K1242" s="25" t="str">
        <f>IFERROR(MID($D1242,19,7)+0,"")</f>
        <v/>
      </c>
      <c r="L1242" s="25" t="str">
        <f>IFERROR(MID($D1242,28,7)+0,"")</f>
        <v/>
      </c>
      <c r="M1242" s="25" t="e">
        <f>IF(IFERROR(MID($Q1242,1,7)+0,"")&lt;1130000,IF(INDEX(C:C,MATCH(LEFT(Q1242,7)+0,I:I,0))&lt;1130000,"",INDEX(C:C,MATCH(LEFT(Q1242,7)+0,I:I,0))),IFERROR(MID($Q1242,1,7)+0,""))</f>
        <v>#N/A</v>
      </c>
      <c r="N1242" s="25" t="str">
        <f>IF(IFERROR(MID($Q1242,10,7)+0,"")&lt;1130000,"",IFERROR(MID($Q1242,10,7)+0,""))</f>
        <v/>
      </c>
      <c r="O1242" s="25" t="str">
        <f>IF(IFERROR(MID($Q1242,19,7)+0,"")&lt;1130000,"",IFERROR(MID($Q1242,19,7)+0,""))</f>
        <v/>
      </c>
      <c r="P1242" s="25" t="e">
        <f>IF(M1242="","",IF(N1242="",M1242,M1242&amp;", "&amp;N1242))</f>
        <v>#N/A</v>
      </c>
      <c r="Q1242" s="25">
        <v>1070600</v>
      </c>
      <c r="R1242" s="25"/>
      <c r="S1242" s="35" t="s">
        <v>34</v>
      </c>
      <c r="T1242" s="25" t="s">
        <v>36</v>
      </c>
      <c r="U1242" s="185">
        <v>4123</v>
      </c>
      <c r="V1242" s="188">
        <v>4123</v>
      </c>
      <c r="W1242" s="189">
        <v>4123</v>
      </c>
      <c r="X1242" s="31">
        <v>4123</v>
      </c>
      <c r="Y1242" s="90">
        <f>IFERROR(ROUND(X1242/W1242-1,2),"")</f>
        <v>0</v>
      </c>
      <c r="Z1242" s="31">
        <f>IF(OR(S1242="VLD MLC components",S1242="VLD MLC pipes",S1242="VLD PEX components",S1242="VLD PEX pipes",S1242="VLD PHC components",S1242="VLD PHC pipes",S1242="Controls VLD"),"По запросу",X1242)</f>
        <v>4123</v>
      </c>
      <c r="AA1242" s="63">
        <f>ROUND(X1242/1.2,3)</f>
        <v>3435.8330000000001</v>
      </c>
      <c r="AB1242" s="23">
        <v>3435.8330000000001</v>
      </c>
      <c r="AC1242" s="190">
        <f>IFERROR(ROUND(AA1242/AB1242-1,2),"")</f>
        <v>0</v>
      </c>
      <c r="AD1242" s="25">
        <v>0.25800000000000001</v>
      </c>
      <c r="AE1242" s="25">
        <v>4.2499999999999998E-4</v>
      </c>
      <c r="AF1242" s="25">
        <v>0</v>
      </c>
      <c r="AG1242" s="25" t="s">
        <v>22</v>
      </c>
      <c r="AH1242" s="25">
        <v>0</v>
      </c>
      <c r="AI1242" s="25">
        <v>0</v>
      </c>
      <c r="AJ1242" s="25" t="s">
        <v>19</v>
      </c>
      <c r="AK1242" s="42" t="s">
        <v>19</v>
      </c>
      <c r="AL1242" s="25" t="s">
        <v>19</v>
      </c>
      <c r="AM1242" s="25">
        <v>5</v>
      </c>
      <c r="AN1242" s="25">
        <v>175</v>
      </c>
      <c r="AO1242" s="25">
        <v>135</v>
      </c>
      <c r="AP1242" s="25">
        <v>90</v>
      </c>
      <c r="AQ1242" s="25">
        <v>1.29</v>
      </c>
      <c r="AR1242" s="94">
        <v>2.1259999999999999E-3</v>
      </c>
      <c r="AS1242" s="157" t="s">
        <v>22</v>
      </c>
      <c r="AT1242" s="93" t="s">
        <v>22</v>
      </c>
      <c r="AU1242" s="92" t="s">
        <v>22</v>
      </c>
      <c r="AV1242" s="91" t="s">
        <v>48</v>
      </c>
      <c r="AW1242" s="92" t="s">
        <v>48</v>
      </c>
      <c r="AX1242" s="92" t="s">
        <v>48</v>
      </c>
      <c r="AY1242" s="91" t="s">
        <v>152</v>
      </c>
      <c r="AZ1242" s="23"/>
      <c r="BA1242" s="25">
        <v>0</v>
      </c>
      <c r="BB1242" t="s">
        <v>48</v>
      </c>
      <c r="BC1242" t="e">
        <v>#N/A</v>
      </c>
      <c r="BD1242" t="e">
        <f>IF(Z1242=BC1242,"OK")</f>
        <v>#N/A</v>
      </c>
      <c r="BE1242">
        <v>0.25800000000000001</v>
      </c>
      <c r="BF1242">
        <v>4.2499999999999998E-4</v>
      </c>
      <c r="BG1242">
        <v>175</v>
      </c>
      <c r="BH1242">
        <v>135</v>
      </c>
      <c r="BI1242">
        <v>90</v>
      </c>
      <c r="BJ1242">
        <v>1.29</v>
      </c>
      <c r="BK1242">
        <v>2.1259999999999999E-3</v>
      </c>
      <c r="BN1242" s="183"/>
    </row>
    <row r="1243" spans="1:66" ht="25.5" x14ac:dyDescent="0.25">
      <c r="A1243" s="1"/>
      <c r="B1243" s="94">
        <v>1237</v>
      </c>
      <c r="C1243" s="43">
        <v>1015091</v>
      </c>
      <c r="D1243" s="37" t="s">
        <v>22</v>
      </c>
      <c r="E1243" s="36" t="s">
        <v>5288</v>
      </c>
      <c r="F1243" s="151" t="s">
        <v>28</v>
      </c>
      <c r="G1243" s="41"/>
      <c r="H1243" s="46" t="str">
        <f>IFERROR(IFERROR(IF(SEARCH("Usystems",$E1243)&gt;0,"Usystems"),IF(SEARCH("RIIFO",$E1243)&gt;0,"RIIFO","Uponor")),"Uponor")</f>
        <v>Uponor</v>
      </c>
      <c r="I1243" s="25" t="str">
        <f>IFERROR(MID($D1243,1,7)+0,"")</f>
        <v/>
      </c>
      <c r="J1243" s="25" t="str">
        <f>IFERROR(MID($D1243,10,7)+0,"")</f>
        <v/>
      </c>
      <c r="K1243" s="25" t="str">
        <f>IFERROR(MID($D1243,19,7)+0,"")</f>
        <v/>
      </c>
      <c r="L1243" s="25" t="str">
        <f>IFERROR(MID($D1243,28,7)+0,"")</f>
        <v/>
      </c>
      <c r="M1243" s="25" t="e">
        <f>IF(IFERROR(MID($Q1243,1,7)+0,"")&lt;1130000,IF(INDEX(C:C,MATCH(LEFT(Q1243,7)+0,I:I,0))&lt;1130000,"",INDEX(C:C,MATCH(LEFT(Q1243,7)+0,I:I,0))),IFERROR(MID($Q1243,1,7)+0,""))</f>
        <v>#N/A</v>
      </c>
      <c r="N1243" s="25" t="str">
        <f>IF(IFERROR(MID($Q1243,10,7)+0,"")&lt;1130000,"",IFERROR(MID($Q1243,10,7)+0,""))</f>
        <v/>
      </c>
      <c r="O1243" s="25" t="str">
        <f>IF(IFERROR(MID($Q1243,19,7)+0,"")&lt;1130000,"",IFERROR(MID($Q1243,19,7)+0,""))</f>
        <v/>
      </c>
      <c r="P1243" s="25" t="e">
        <f>IF(M1243="","",IF(N1243="",M1243,M1243&amp;", "&amp;N1243))</f>
        <v>#N/A</v>
      </c>
      <c r="Q1243" s="25">
        <v>1070601</v>
      </c>
      <c r="R1243" s="25"/>
      <c r="S1243" s="35" t="s">
        <v>34</v>
      </c>
      <c r="T1243" s="25" t="s">
        <v>36</v>
      </c>
      <c r="U1243" s="185">
        <v>4123</v>
      </c>
      <c r="V1243" s="188">
        <v>4123</v>
      </c>
      <c r="W1243" s="189">
        <v>4123</v>
      </c>
      <c r="X1243" s="31">
        <v>4123</v>
      </c>
      <c r="Y1243" s="90">
        <f>IFERROR(ROUND(X1243/W1243-1,2),"")</f>
        <v>0</v>
      </c>
      <c r="Z1243" s="31">
        <f>IF(OR(S1243="VLD MLC components",S1243="VLD MLC pipes",S1243="VLD PEX components",S1243="VLD PEX pipes",S1243="VLD PHC components",S1243="VLD PHC pipes",S1243="Controls VLD"),"По запросу",X1243)</f>
        <v>4123</v>
      </c>
      <c r="AA1243" s="63">
        <f>ROUND(X1243/1.2,3)</f>
        <v>3435.8330000000001</v>
      </c>
      <c r="AB1243" s="23">
        <v>3435.8330000000001</v>
      </c>
      <c r="AC1243" s="190">
        <f>IFERROR(ROUND(AA1243/AB1243-1,2),"")</f>
        <v>0</v>
      </c>
      <c r="AD1243" s="25">
        <v>0.32500000000000001</v>
      </c>
      <c r="AE1243" s="25">
        <v>4.2499999999999998E-4</v>
      </c>
      <c r="AF1243" s="25">
        <v>0</v>
      </c>
      <c r="AG1243" s="25" t="s">
        <v>22</v>
      </c>
      <c r="AH1243" s="25">
        <v>0</v>
      </c>
      <c r="AI1243" s="25">
        <v>0</v>
      </c>
      <c r="AJ1243" s="25" t="s">
        <v>19</v>
      </c>
      <c r="AK1243" s="42" t="s">
        <v>19</v>
      </c>
      <c r="AL1243" s="25" t="s">
        <v>19</v>
      </c>
      <c r="AM1243" s="25">
        <v>5</v>
      </c>
      <c r="AN1243" s="25">
        <v>175</v>
      </c>
      <c r="AO1243" s="25">
        <v>135</v>
      </c>
      <c r="AP1243" s="25">
        <v>90</v>
      </c>
      <c r="AQ1243" s="25">
        <v>1.625</v>
      </c>
      <c r="AR1243" s="94">
        <v>2.1259999999999999E-3</v>
      </c>
      <c r="AS1243" s="157" t="s">
        <v>22</v>
      </c>
      <c r="AT1243" s="93" t="s">
        <v>22</v>
      </c>
      <c r="AU1243" s="92" t="s">
        <v>22</v>
      </c>
      <c r="AV1243" s="91" t="s">
        <v>48</v>
      </c>
      <c r="AW1243" s="92" t="s">
        <v>48</v>
      </c>
      <c r="AX1243" s="92" t="s">
        <v>48</v>
      </c>
      <c r="AY1243" s="91" t="s">
        <v>152</v>
      </c>
      <c r="AZ1243" s="23"/>
      <c r="BA1243" s="25">
        <v>0</v>
      </c>
      <c r="BB1243" t="s">
        <v>48</v>
      </c>
      <c r="BC1243" t="e">
        <v>#N/A</v>
      </c>
      <c r="BD1243" t="e">
        <f>IF(Z1243=BC1243,"OK")</f>
        <v>#N/A</v>
      </c>
      <c r="BE1243">
        <v>0.32500000000000001</v>
      </c>
      <c r="BF1243">
        <v>4.2499999999999998E-4</v>
      </c>
      <c r="BG1243">
        <v>175</v>
      </c>
      <c r="BH1243">
        <v>135</v>
      </c>
      <c r="BI1243">
        <v>90</v>
      </c>
      <c r="BJ1243">
        <v>1.625</v>
      </c>
      <c r="BK1243">
        <v>2.1259999999999999E-3</v>
      </c>
      <c r="BN1243" s="183"/>
    </row>
    <row r="1244" spans="1:66" ht="25.5" x14ac:dyDescent="0.25">
      <c r="A1244" s="1"/>
      <c r="B1244" s="94">
        <v>1238</v>
      </c>
      <c r="C1244" s="43">
        <v>1015164</v>
      </c>
      <c r="D1244" s="37" t="s">
        <v>22</v>
      </c>
      <c r="E1244" s="36" t="s">
        <v>5287</v>
      </c>
      <c r="F1244" s="151" t="s">
        <v>28</v>
      </c>
      <c r="G1244" s="41"/>
      <c r="H1244" s="46" t="str">
        <f>IFERROR(IFERROR(IF(SEARCH("Usystems",$E1244)&gt;0,"Usystems"),IF(SEARCH("RIIFO",$E1244)&gt;0,"RIIFO","Uponor")),"Uponor")</f>
        <v>Uponor</v>
      </c>
      <c r="I1244" s="25" t="str">
        <f>IFERROR(MID($D1244,1,7)+0,"")</f>
        <v/>
      </c>
      <c r="J1244" s="25" t="str">
        <f>IFERROR(MID($D1244,10,7)+0,"")</f>
        <v/>
      </c>
      <c r="K1244" s="25" t="str">
        <f>IFERROR(MID($D1244,19,7)+0,"")</f>
        <v/>
      </c>
      <c r="L1244" s="25" t="str">
        <f>IFERROR(MID($D1244,28,7)+0,"")</f>
        <v/>
      </c>
      <c r="M1244" s="25" t="e">
        <f>IF(IFERROR(MID($Q1244,1,7)+0,"")&lt;1130000,IF(INDEX(C:C,MATCH(LEFT(Q1244,7)+0,I:I,0))&lt;1130000,"",INDEX(C:C,MATCH(LEFT(Q1244,7)+0,I:I,0))),IFERROR(MID($Q1244,1,7)+0,""))</f>
        <v>#N/A</v>
      </c>
      <c r="N1244" s="25" t="str">
        <f>IF(IFERROR(MID($Q1244,10,7)+0,"")&lt;1130000,"",IFERROR(MID($Q1244,10,7)+0,""))</f>
        <v/>
      </c>
      <c r="O1244" s="25" t="str">
        <f>IF(IFERROR(MID($Q1244,19,7)+0,"")&lt;1130000,"",IFERROR(MID($Q1244,19,7)+0,""))</f>
        <v/>
      </c>
      <c r="P1244" s="25" t="e">
        <f>IF(M1244="","",IF(N1244="",M1244,M1244&amp;", "&amp;N1244))</f>
        <v>#N/A</v>
      </c>
      <c r="Q1244" s="25">
        <v>1070547</v>
      </c>
      <c r="R1244" s="25"/>
      <c r="S1244" s="35" t="s">
        <v>34</v>
      </c>
      <c r="T1244" s="25" t="s">
        <v>36</v>
      </c>
      <c r="U1244" s="185">
        <v>743</v>
      </c>
      <c r="V1244" s="188">
        <v>743</v>
      </c>
      <c r="W1244" s="189">
        <v>743</v>
      </c>
      <c r="X1244" s="31">
        <v>743</v>
      </c>
      <c r="Y1244" s="90">
        <f>IFERROR(ROUND(X1244/W1244-1,2),"")</f>
        <v>0</v>
      </c>
      <c r="Z1244" s="31">
        <f>IF(OR(S1244="VLD MLC components",S1244="VLD MLC pipes",S1244="VLD PEX components",S1244="VLD PEX pipes",S1244="VLD PHC components",S1244="VLD PHC pipes",S1244="Controls VLD"),"По запросу",X1244)</f>
        <v>743</v>
      </c>
      <c r="AA1244" s="63">
        <f>ROUND(X1244/1.2,3)</f>
        <v>619.16700000000003</v>
      </c>
      <c r="AB1244" s="23">
        <v>619.16700000000003</v>
      </c>
      <c r="AC1244" s="190">
        <f>IFERROR(ROUND(AA1244/AB1244-1,2),"")</f>
        <v>0</v>
      </c>
      <c r="AD1244" s="25">
        <v>3.9E-2</v>
      </c>
      <c r="AE1244" s="25">
        <v>5.3999999999999998E-5</v>
      </c>
      <c r="AF1244" s="25">
        <v>0</v>
      </c>
      <c r="AG1244" s="25" t="s">
        <v>22</v>
      </c>
      <c r="AH1244" s="25">
        <v>0</v>
      </c>
      <c r="AI1244" s="25">
        <v>0</v>
      </c>
      <c r="AJ1244" s="25" t="s">
        <v>19</v>
      </c>
      <c r="AK1244" s="42" t="s">
        <v>19</v>
      </c>
      <c r="AL1244" s="25" t="s">
        <v>19</v>
      </c>
      <c r="AM1244" s="25">
        <v>10</v>
      </c>
      <c r="AN1244" s="25">
        <v>86</v>
      </c>
      <c r="AO1244" s="25">
        <v>70</v>
      </c>
      <c r="AP1244" s="25">
        <v>90</v>
      </c>
      <c r="AQ1244" s="25">
        <v>0.39</v>
      </c>
      <c r="AR1244" s="94">
        <v>5.4199999999999995E-4</v>
      </c>
      <c r="AS1244" s="157" t="s">
        <v>22</v>
      </c>
      <c r="AT1244" s="93" t="s">
        <v>22</v>
      </c>
      <c r="AU1244" s="92" t="s">
        <v>22</v>
      </c>
      <c r="AV1244" s="91" t="s">
        <v>48</v>
      </c>
      <c r="AW1244" s="92" t="s">
        <v>48</v>
      </c>
      <c r="AX1244" s="92" t="s">
        <v>48</v>
      </c>
      <c r="AY1244" s="91" t="s">
        <v>152</v>
      </c>
      <c r="AZ1244" s="23"/>
      <c r="BA1244" s="25">
        <v>0</v>
      </c>
      <c r="BB1244" t="s">
        <v>48</v>
      </c>
      <c r="BC1244" t="e">
        <v>#N/A</v>
      </c>
      <c r="BD1244" t="e">
        <f>IF(Z1244=BC1244,"OK")</f>
        <v>#N/A</v>
      </c>
      <c r="BE1244">
        <v>3.9E-2</v>
      </c>
      <c r="BF1244">
        <v>5.3999999999999998E-5</v>
      </c>
      <c r="BG1244">
        <v>86</v>
      </c>
      <c r="BH1244">
        <v>70</v>
      </c>
      <c r="BI1244">
        <v>90</v>
      </c>
      <c r="BJ1244">
        <v>0.39</v>
      </c>
      <c r="BK1244">
        <v>5.4199999999999995E-4</v>
      </c>
      <c r="BN1244" s="183"/>
    </row>
    <row r="1245" spans="1:66" ht="25.5" x14ac:dyDescent="0.25">
      <c r="A1245" s="1"/>
      <c r="B1245" s="94">
        <v>1239</v>
      </c>
      <c r="C1245" s="43">
        <v>1015187</v>
      </c>
      <c r="D1245" s="37" t="s">
        <v>22</v>
      </c>
      <c r="E1245" s="36" t="s">
        <v>5286</v>
      </c>
      <c r="F1245" s="151" t="s">
        <v>28</v>
      </c>
      <c r="G1245" s="41"/>
      <c r="H1245" s="46" t="str">
        <f>IFERROR(IFERROR(IF(SEARCH("Usystems",$E1245)&gt;0,"Usystems"),IF(SEARCH("RIIFO",$E1245)&gt;0,"RIIFO","Uponor")),"Uponor")</f>
        <v>Uponor</v>
      </c>
      <c r="I1245" s="25" t="str">
        <f>IFERROR(MID($D1245,1,7)+0,"")</f>
        <v/>
      </c>
      <c r="J1245" s="25" t="str">
        <f>IFERROR(MID($D1245,10,7)+0,"")</f>
        <v/>
      </c>
      <c r="K1245" s="25" t="str">
        <f>IFERROR(MID($D1245,19,7)+0,"")</f>
        <v/>
      </c>
      <c r="L1245" s="25" t="str">
        <f>IFERROR(MID($D1245,28,7)+0,"")</f>
        <v/>
      </c>
      <c r="M1245" s="25" t="e">
        <f>IF(IFERROR(MID($Q1245,1,7)+0,"")&lt;1130000,IF(INDEX(C:C,MATCH(LEFT(Q1245,7)+0,I:I,0))&lt;1130000,"",INDEX(C:C,MATCH(LEFT(Q1245,7)+0,I:I,0))),IFERROR(MID($Q1245,1,7)+0,""))</f>
        <v>#N/A</v>
      </c>
      <c r="N1245" s="25" t="str">
        <f>IF(IFERROR(MID($Q1245,10,7)+0,"")&lt;1130000,"",IFERROR(MID($Q1245,10,7)+0,""))</f>
        <v/>
      </c>
      <c r="O1245" s="25" t="str">
        <f>IF(IFERROR(MID($Q1245,19,7)+0,"")&lt;1130000,"",IFERROR(MID($Q1245,19,7)+0,""))</f>
        <v/>
      </c>
      <c r="P1245" s="25" t="e">
        <f>IF(M1245="","",IF(N1245="",M1245,M1245&amp;", "&amp;N1245))</f>
        <v>#N/A</v>
      </c>
      <c r="Q1245" s="25">
        <v>1070548</v>
      </c>
      <c r="R1245" s="25"/>
      <c r="S1245" s="35" t="s">
        <v>34</v>
      </c>
      <c r="T1245" s="25" t="s">
        <v>36</v>
      </c>
      <c r="U1245" s="185">
        <v>1024</v>
      </c>
      <c r="V1245" s="188">
        <v>1024</v>
      </c>
      <c r="W1245" s="189">
        <v>1024</v>
      </c>
      <c r="X1245" s="31">
        <v>1024</v>
      </c>
      <c r="Y1245" s="90">
        <f>IFERROR(ROUND(X1245/W1245-1,2),"")</f>
        <v>0</v>
      </c>
      <c r="Z1245" s="31">
        <f>IF(OR(S1245="VLD MLC components",S1245="VLD MLC pipes",S1245="VLD PEX components",S1245="VLD PEX pipes",S1245="VLD PHC components",S1245="VLD PHC pipes",S1245="Controls VLD"),"По запросу",X1245)</f>
        <v>1024</v>
      </c>
      <c r="AA1245" s="63">
        <f>ROUND(X1245/1.2,3)</f>
        <v>853.33299999999997</v>
      </c>
      <c r="AB1245" s="23">
        <v>853.33299999999997</v>
      </c>
      <c r="AC1245" s="190">
        <f>IFERROR(ROUND(AA1245/AB1245-1,2),"")</f>
        <v>0</v>
      </c>
      <c r="AD1245" s="25">
        <v>7.0000000000000007E-2</v>
      </c>
      <c r="AE1245" s="25">
        <v>1.1E-4</v>
      </c>
      <c r="AF1245" s="25">
        <v>0</v>
      </c>
      <c r="AG1245" s="25" t="s">
        <v>22</v>
      </c>
      <c r="AH1245" s="25">
        <v>0</v>
      </c>
      <c r="AI1245" s="25">
        <v>0</v>
      </c>
      <c r="AJ1245" s="25" t="s">
        <v>19</v>
      </c>
      <c r="AK1245" s="42" t="s">
        <v>19</v>
      </c>
      <c r="AL1245" s="25" t="s">
        <v>19</v>
      </c>
      <c r="AM1245" s="25">
        <v>10</v>
      </c>
      <c r="AN1245" s="25">
        <v>176</v>
      </c>
      <c r="AO1245" s="25">
        <v>67</v>
      </c>
      <c r="AP1245" s="25">
        <v>89</v>
      </c>
      <c r="AQ1245" s="25">
        <v>0.7</v>
      </c>
      <c r="AR1245" s="94">
        <v>1.049E-3</v>
      </c>
      <c r="AS1245" s="157" t="s">
        <v>22</v>
      </c>
      <c r="AT1245" s="93" t="s">
        <v>22</v>
      </c>
      <c r="AU1245" s="92" t="s">
        <v>22</v>
      </c>
      <c r="AV1245" s="91" t="s">
        <v>48</v>
      </c>
      <c r="AW1245" s="92" t="s">
        <v>48</v>
      </c>
      <c r="AX1245" s="92" t="s">
        <v>48</v>
      </c>
      <c r="AY1245" s="91" t="s">
        <v>152</v>
      </c>
      <c r="AZ1245" s="23"/>
      <c r="BA1245" s="25">
        <v>0</v>
      </c>
      <c r="BB1245" t="s">
        <v>48</v>
      </c>
      <c r="BC1245" t="e">
        <v>#N/A</v>
      </c>
      <c r="BD1245" t="e">
        <f>IF(Z1245=BC1245,"OK")</f>
        <v>#N/A</v>
      </c>
      <c r="BE1245">
        <v>7.0000000000000007E-2</v>
      </c>
      <c r="BF1245">
        <v>1.1E-4</v>
      </c>
      <c r="BG1245">
        <v>176</v>
      </c>
      <c r="BH1245">
        <v>67</v>
      </c>
      <c r="BI1245">
        <v>89</v>
      </c>
      <c r="BJ1245">
        <v>0.7</v>
      </c>
      <c r="BK1245">
        <v>1.049E-3</v>
      </c>
      <c r="BN1245" s="183"/>
    </row>
    <row r="1246" spans="1:66" ht="25.5" x14ac:dyDescent="0.25">
      <c r="A1246" s="1"/>
      <c r="B1246" s="94">
        <v>1240</v>
      </c>
      <c r="C1246" s="43">
        <v>1015205</v>
      </c>
      <c r="D1246" s="37" t="s">
        <v>22</v>
      </c>
      <c r="E1246" s="36" t="s">
        <v>5285</v>
      </c>
      <c r="F1246" s="151" t="s">
        <v>28</v>
      </c>
      <c r="G1246" s="41"/>
      <c r="H1246" s="46" t="str">
        <f>IFERROR(IFERROR(IF(SEARCH("Usystems",$E1246)&gt;0,"Usystems"),IF(SEARCH("RIIFO",$E1246)&gt;0,"RIIFO","Uponor")),"Uponor")</f>
        <v>Uponor</v>
      </c>
      <c r="I1246" s="25" t="str">
        <f>IFERROR(MID($D1246,1,7)+0,"")</f>
        <v/>
      </c>
      <c r="J1246" s="25" t="str">
        <f>IFERROR(MID($D1246,10,7)+0,"")</f>
        <v/>
      </c>
      <c r="K1246" s="25" t="str">
        <f>IFERROR(MID($D1246,19,7)+0,"")</f>
        <v/>
      </c>
      <c r="L1246" s="25" t="str">
        <f>IFERROR(MID($D1246,28,7)+0,"")</f>
        <v/>
      </c>
      <c r="M1246" s="25" t="e">
        <f>IF(IFERROR(MID($Q1246,1,7)+0,"")&lt;1130000,IF(INDEX(C:C,MATCH(LEFT(Q1246,7)+0,I:I,0))&lt;1130000,"",INDEX(C:C,MATCH(LEFT(Q1246,7)+0,I:I,0))),IFERROR(MID($Q1246,1,7)+0,""))</f>
        <v>#N/A</v>
      </c>
      <c r="N1246" s="25" t="str">
        <f>IF(IFERROR(MID($Q1246,10,7)+0,"")&lt;1130000,"",IFERROR(MID($Q1246,10,7)+0,""))</f>
        <v/>
      </c>
      <c r="O1246" s="25" t="str">
        <f>IF(IFERROR(MID($Q1246,19,7)+0,"")&lt;1130000,"",IFERROR(MID($Q1246,19,7)+0,""))</f>
        <v/>
      </c>
      <c r="P1246" s="25" t="e">
        <f>IF(M1246="","",IF(N1246="",M1246,M1246&amp;", "&amp;N1246))</f>
        <v>#N/A</v>
      </c>
      <c r="Q1246" s="25">
        <v>1070549</v>
      </c>
      <c r="R1246" s="25"/>
      <c r="S1246" s="35" t="s">
        <v>34</v>
      </c>
      <c r="T1246" s="25" t="s">
        <v>36</v>
      </c>
      <c r="U1246" s="185">
        <v>1618</v>
      </c>
      <c r="V1246" s="188">
        <v>1618</v>
      </c>
      <c r="W1246" s="189">
        <v>1618</v>
      </c>
      <c r="X1246" s="31">
        <v>1618</v>
      </c>
      <c r="Y1246" s="90">
        <f>IFERROR(ROUND(X1246/W1246-1,2),"")</f>
        <v>0</v>
      </c>
      <c r="Z1246" s="31">
        <f>IF(OR(S1246="VLD MLC components",S1246="VLD MLC pipes",S1246="VLD PEX components",S1246="VLD PEX pipes",S1246="VLD PHC components",S1246="VLD PHC pipes",S1246="Controls VLD"),"По запросу",X1246)</f>
        <v>1618</v>
      </c>
      <c r="AA1246" s="63">
        <f>ROUND(X1246/1.2,3)</f>
        <v>1348.3330000000001</v>
      </c>
      <c r="AB1246" s="23">
        <v>1348.3330000000001</v>
      </c>
      <c r="AC1246" s="190">
        <f>IFERROR(ROUND(AA1246/AB1246-1,2),"")</f>
        <v>0</v>
      </c>
      <c r="AD1246" s="25">
        <v>0.112</v>
      </c>
      <c r="AE1246" s="25">
        <v>2.2100000000000001E-4</v>
      </c>
      <c r="AF1246" s="25">
        <v>0</v>
      </c>
      <c r="AG1246" s="25" t="s">
        <v>22</v>
      </c>
      <c r="AH1246" s="25">
        <v>0</v>
      </c>
      <c r="AI1246" s="25">
        <v>0</v>
      </c>
      <c r="AJ1246" s="25" t="s">
        <v>19</v>
      </c>
      <c r="AK1246" s="42" t="s">
        <v>19</v>
      </c>
      <c r="AL1246" s="25" t="s">
        <v>19</v>
      </c>
      <c r="AM1246" s="25">
        <v>5</v>
      </c>
      <c r="AN1246" s="25">
        <v>176</v>
      </c>
      <c r="AO1246" s="25">
        <v>67</v>
      </c>
      <c r="AP1246" s="25">
        <v>89</v>
      </c>
      <c r="AQ1246" s="25">
        <v>0.56000000000000005</v>
      </c>
      <c r="AR1246" s="94">
        <v>1.049E-3</v>
      </c>
      <c r="AS1246" s="157" t="s">
        <v>22</v>
      </c>
      <c r="AT1246" s="93" t="s">
        <v>22</v>
      </c>
      <c r="AU1246" s="92" t="s">
        <v>22</v>
      </c>
      <c r="AV1246" s="91" t="s">
        <v>48</v>
      </c>
      <c r="AW1246" s="92" t="s">
        <v>48</v>
      </c>
      <c r="AX1246" s="92" t="s">
        <v>48</v>
      </c>
      <c r="AY1246" s="91" t="s">
        <v>152</v>
      </c>
      <c r="AZ1246" s="23"/>
      <c r="BA1246" s="25">
        <v>0</v>
      </c>
      <c r="BB1246" t="s">
        <v>48</v>
      </c>
      <c r="BC1246" t="e">
        <v>#N/A</v>
      </c>
      <c r="BD1246" t="e">
        <f>IF(Z1246=BC1246,"OK")</f>
        <v>#N/A</v>
      </c>
      <c r="BE1246">
        <v>0.112</v>
      </c>
      <c r="BF1246">
        <v>2.2100000000000001E-4</v>
      </c>
      <c r="BG1246">
        <v>176</v>
      </c>
      <c r="BH1246">
        <v>67</v>
      </c>
      <c r="BI1246">
        <v>89</v>
      </c>
      <c r="BJ1246">
        <v>0.56000000000000005</v>
      </c>
      <c r="BK1246">
        <v>1.049E-3</v>
      </c>
      <c r="BN1246" s="183"/>
    </row>
    <row r="1247" spans="1:66" ht="25.5" x14ac:dyDescent="0.25">
      <c r="A1247" s="1"/>
      <c r="B1247" s="94">
        <v>1241</v>
      </c>
      <c r="C1247" s="43">
        <v>1015219</v>
      </c>
      <c r="D1247" s="37" t="s">
        <v>22</v>
      </c>
      <c r="E1247" s="36" t="s">
        <v>5284</v>
      </c>
      <c r="F1247" s="151" t="s">
        <v>28</v>
      </c>
      <c r="G1247" s="41"/>
      <c r="H1247" s="46" t="str">
        <f>IFERROR(IFERROR(IF(SEARCH("Usystems",$E1247)&gt;0,"Usystems"),IF(SEARCH("RIIFO",$E1247)&gt;0,"RIIFO","Uponor")),"Uponor")</f>
        <v>Uponor</v>
      </c>
      <c r="I1247" s="25" t="str">
        <f>IFERROR(MID($D1247,1,7)+0,"")</f>
        <v/>
      </c>
      <c r="J1247" s="25" t="str">
        <f>IFERROR(MID($D1247,10,7)+0,"")</f>
        <v/>
      </c>
      <c r="K1247" s="25" t="str">
        <f>IFERROR(MID($D1247,19,7)+0,"")</f>
        <v/>
      </c>
      <c r="L1247" s="25" t="str">
        <f>IFERROR(MID($D1247,28,7)+0,"")</f>
        <v/>
      </c>
      <c r="M1247" s="25" t="e">
        <f>IF(IFERROR(MID($Q1247,1,7)+0,"")&lt;1130000,IF(INDEX(C:C,MATCH(LEFT(Q1247,7)+0,I:I,0))&lt;1130000,"",INDEX(C:C,MATCH(LEFT(Q1247,7)+0,I:I,0))),IFERROR(MID($Q1247,1,7)+0,""))</f>
        <v>#N/A</v>
      </c>
      <c r="N1247" s="25" t="str">
        <f>IF(IFERROR(MID($Q1247,10,7)+0,"")&lt;1130000,"",IFERROR(MID($Q1247,10,7)+0,""))</f>
        <v/>
      </c>
      <c r="O1247" s="25" t="str">
        <f>IF(IFERROR(MID($Q1247,19,7)+0,"")&lt;1130000,"",IFERROR(MID($Q1247,19,7)+0,""))</f>
        <v/>
      </c>
      <c r="P1247" s="25" t="e">
        <f>IF(M1247="","",IF(N1247="",M1247,M1247&amp;", "&amp;N1247))</f>
        <v>#N/A</v>
      </c>
      <c r="Q1247" s="25">
        <v>1070550</v>
      </c>
      <c r="R1247" s="25"/>
      <c r="S1247" s="35" t="s">
        <v>34</v>
      </c>
      <c r="T1247" s="25" t="s">
        <v>36</v>
      </c>
      <c r="U1247" s="185">
        <v>2394</v>
      </c>
      <c r="V1247" s="188">
        <v>2394</v>
      </c>
      <c r="W1247" s="189">
        <v>2394</v>
      </c>
      <c r="X1247" s="31">
        <v>2394</v>
      </c>
      <c r="Y1247" s="90">
        <f>IFERROR(ROUND(X1247/W1247-1,2),"")</f>
        <v>0</v>
      </c>
      <c r="Z1247" s="31">
        <f>IF(OR(S1247="VLD MLC components",S1247="VLD MLC pipes",S1247="VLD PEX components",S1247="VLD PEX pipes",S1247="VLD PHC components",S1247="VLD PHC pipes",S1247="Controls VLD"),"По запросу",X1247)</f>
        <v>2394</v>
      </c>
      <c r="AA1247" s="63">
        <f>ROUND(X1247/1.2,3)</f>
        <v>1995</v>
      </c>
      <c r="AB1247" s="23">
        <v>1995</v>
      </c>
      <c r="AC1247" s="190">
        <f>IFERROR(ROUND(AA1247/AB1247-1,2),"")</f>
        <v>0</v>
      </c>
      <c r="AD1247" s="25">
        <v>0.16</v>
      </c>
      <c r="AE1247" s="25">
        <v>2.2100000000000001E-4</v>
      </c>
      <c r="AF1247" s="25">
        <v>0</v>
      </c>
      <c r="AG1247" s="25" t="s">
        <v>22</v>
      </c>
      <c r="AH1247" s="25">
        <v>0</v>
      </c>
      <c r="AI1247" s="25">
        <v>0</v>
      </c>
      <c r="AJ1247" s="25" t="s">
        <v>19</v>
      </c>
      <c r="AK1247" s="42" t="s">
        <v>19</v>
      </c>
      <c r="AL1247" s="25" t="s">
        <v>19</v>
      </c>
      <c r="AM1247" s="25">
        <v>5</v>
      </c>
      <c r="AN1247" s="25">
        <v>70</v>
      </c>
      <c r="AO1247" s="25">
        <v>175</v>
      </c>
      <c r="AP1247" s="25">
        <v>90</v>
      </c>
      <c r="AQ1247" s="25">
        <v>0.8</v>
      </c>
      <c r="AR1247" s="94">
        <v>1.103E-3</v>
      </c>
      <c r="AS1247" s="157" t="s">
        <v>22</v>
      </c>
      <c r="AT1247" s="93" t="s">
        <v>22</v>
      </c>
      <c r="AU1247" s="92" t="s">
        <v>22</v>
      </c>
      <c r="AV1247" s="91" t="s">
        <v>48</v>
      </c>
      <c r="AW1247" s="92" t="s">
        <v>48</v>
      </c>
      <c r="AX1247" s="92" t="s">
        <v>48</v>
      </c>
      <c r="AY1247" s="91" t="s">
        <v>152</v>
      </c>
      <c r="AZ1247" s="23"/>
      <c r="BA1247" s="25">
        <v>0</v>
      </c>
      <c r="BB1247" t="s">
        <v>48</v>
      </c>
      <c r="BC1247" t="e">
        <v>#N/A</v>
      </c>
      <c r="BD1247" t="e">
        <f>IF(Z1247=BC1247,"OK")</f>
        <v>#N/A</v>
      </c>
      <c r="BE1247">
        <v>0.16</v>
      </c>
      <c r="BF1247">
        <v>2.2100000000000001E-4</v>
      </c>
      <c r="BG1247">
        <v>70</v>
      </c>
      <c r="BH1247">
        <v>175</v>
      </c>
      <c r="BI1247">
        <v>90</v>
      </c>
      <c r="BJ1247">
        <v>0.8</v>
      </c>
      <c r="BK1247">
        <v>1.103E-3</v>
      </c>
      <c r="BN1247" s="183"/>
    </row>
    <row r="1248" spans="1:66" ht="25.5" x14ac:dyDescent="0.25">
      <c r="A1248" s="1"/>
      <c r="B1248" s="94">
        <v>1242</v>
      </c>
      <c r="C1248" s="43">
        <v>1015179</v>
      </c>
      <c r="D1248" s="37" t="s">
        <v>22</v>
      </c>
      <c r="E1248" s="36" t="s">
        <v>5283</v>
      </c>
      <c r="F1248" s="151" t="s">
        <v>28</v>
      </c>
      <c r="G1248" s="41"/>
      <c r="H1248" s="46" t="str">
        <f>IFERROR(IFERROR(IF(SEARCH("Usystems",$E1248)&gt;0,"Usystems"),IF(SEARCH("RIIFO",$E1248)&gt;0,"RIIFO","Uponor")),"Uponor")</f>
        <v>Uponor</v>
      </c>
      <c r="I1248" s="25" t="str">
        <f>IFERROR(MID($D1248,1,7)+0,"")</f>
        <v/>
      </c>
      <c r="J1248" s="25" t="str">
        <f>IFERROR(MID($D1248,10,7)+0,"")</f>
        <v/>
      </c>
      <c r="K1248" s="25" t="str">
        <f>IFERROR(MID($D1248,19,7)+0,"")</f>
        <v/>
      </c>
      <c r="L1248" s="25" t="str">
        <f>IFERROR(MID($D1248,28,7)+0,"")</f>
        <v/>
      </c>
      <c r="M1248" s="25" t="e">
        <f>IF(IFERROR(MID($Q1248,1,7)+0,"")&lt;1130000,IF(INDEX(C:C,MATCH(LEFT(Q1248,7)+0,I:I,0))&lt;1130000,"",INDEX(C:C,MATCH(LEFT(Q1248,7)+0,I:I,0))),IFERROR(MID($Q1248,1,7)+0,""))</f>
        <v>#N/A</v>
      </c>
      <c r="N1248" s="25" t="str">
        <f>IF(IFERROR(MID($Q1248,10,7)+0,"")&lt;1130000,"",IFERROR(MID($Q1248,10,7)+0,""))</f>
        <v/>
      </c>
      <c r="O1248" s="25" t="str">
        <f>IF(IFERROR(MID($Q1248,19,7)+0,"")&lt;1130000,"",IFERROR(MID($Q1248,19,7)+0,""))</f>
        <v/>
      </c>
      <c r="P1248" s="25" t="e">
        <f>IF(M1248="","",IF(N1248="",M1248,M1248&amp;", "&amp;N1248))</f>
        <v>#N/A</v>
      </c>
      <c r="Q1248" s="25">
        <v>1070552</v>
      </c>
      <c r="R1248" s="25"/>
      <c r="S1248" s="35" t="s">
        <v>34</v>
      </c>
      <c r="T1248" s="25" t="s">
        <v>36</v>
      </c>
      <c r="U1248" s="185">
        <v>1024</v>
      </c>
      <c r="V1248" s="188">
        <v>1024</v>
      </c>
      <c r="W1248" s="189">
        <v>1024</v>
      </c>
      <c r="X1248" s="31">
        <v>1024</v>
      </c>
      <c r="Y1248" s="90">
        <f>IFERROR(ROUND(X1248/W1248-1,2),"")</f>
        <v>0</v>
      </c>
      <c r="Z1248" s="31">
        <f>IF(OR(S1248="VLD MLC components",S1248="VLD MLC pipes",S1248="VLD PEX components",S1248="VLD PEX pipes",S1248="VLD PHC components",S1248="VLD PHC pipes",S1248="Controls VLD"),"По запросу",X1248)</f>
        <v>1024</v>
      </c>
      <c r="AA1248" s="63">
        <f>ROUND(X1248/1.2,3)</f>
        <v>853.33299999999997</v>
      </c>
      <c r="AB1248" s="23">
        <v>853.33299999999997</v>
      </c>
      <c r="AC1248" s="190">
        <f>IFERROR(ROUND(AA1248/AB1248-1,2),"")</f>
        <v>0</v>
      </c>
      <c r="AD1248" s="25">
        <v>0.05</v>
      </c>
      <c r="AE1248" s="25">
        <v>5.3999999999999998E-5</v>
      </c>
      <c r="AF1248" s="25">
        <v>0</v>
      </c>
      <c r="AG1248" s="25" t="s">
        <v>22</v>
      </c>
      <c r="AH1248" s="25">
        <v>0</v>
      </c>
      <c r="AI1248" s="25">
        <v>0</v>
      </c>
      <c r="AJ1248" s="25" t="s">
        <v>19</v>
      </c>
      <c r="AK1248" s="42" t="s">
        <v>19</v>
      </c>
      <c r="AL1248" s="25" t="s">
        <v>19</v>
      </c>
      <c r="AM1248" s="25">
        <v>10</v>
      </c>
      <c r="AN1248" s="25">
        <v>87</v>
      </c>
      <c r="AO1248" s="25">
        <v>67</v>
      </c>
      <c r="AP1248" s="25">
        <v>89</v>
      </c>
      <c r="AQ1248" s="25">
        <v>0.5</v>
      </c>
      <c r="AR1248" s="94">
        <v>5.1900000000000004E-4</v>
      </c>
      <c r="AS1248" s="157" t="s">
        <v>22</v>
      </c>
      <c r="AT1248" s="93" t="s">
        <v>22</v>
      </c>
      <c r="AU1248" s="92" t="s">
        <v>22</v>
      </c>
      <c r="AV1248" s="91" t="s">
        <v>48</v>
      </c>
      <c r="AW1248" s="92" t="s">
        <v>48</v>
      </c>
      <c r="AX1248" s="92" t="s">
        <v>48</v>
      </c>
      <c r="AY1248" s="91" t="s">
        <v>152</v>
      </c>
      <c r="AZ1248" s="23"/>
      <c r="BA1248" s="25">
        <v>0</v>
      </c>
      <c r="BB1248" t="s">
        <v>48</v>
      </c>
      <c r="BC1248" t="e">
        <v>#N/A</v>
      </c>
      <c r="BD1248" t="e">
        <f>IF(Z1248=BC1248,"OK")</f>
        <v>#N/A</v>
      </c>
      <c r="BE1248">
        <v>0.05</v>
      </c>
      <c r="BF1248">
        <v>5.3999999999999998E-5</v>
      </c>
      <c r="BG1248">
        <v>87</v>
      </c>
      <c r="BH1248">
        <v>67</v>
      </c>
      <c r="BI1248">
        <v>89</v>
      </c>
      <c r="BJ1248">
        <v>0.5</v>
      </c>
      <c r="BK1248">
        <v>5.1900000000000004E-4</v>
      </c>
      <c r="BN1248" s="183"/>
    </row>
    <row r="1249" spans="1:66" x14ac:dyDescent="0.25">
      <c r="A1249" s="1"/>
      <c r="B1249" s="94">
        <v>1243</v>
      </c>
      <c r="C1249" s="43">
        <v>1015194</v>
      </c>
      <c r="D1249" s="37" t="s">
        <v>22</v>
      </c>
      <c r="E1249" s="36" t="s">
        <v>5282</v>
      </c>
      <c r="F1249" s="151" t="s">
        <v>28</v>
      </c>
      <c r="G1249" s="41"/>
      <c r="H1249" s="46" t="str">
        <f>IFERROR(IFERROR(IF(SEARCH("Usystems",$E1249)&gt;0,"Usystems"),IF(SEARCH("RIIFO",$E1249)&gt;0,"RIIFO","Uponor")),"Uponor")</f>
        <v>Uponor</v>
      </c>
      <c r="I1249" s="25" t="str">
        <f>IFERROR(MID($D1249,1,7)+0,"")</f>
        <v/>
      </c>
      <c r="J1249" s="25" t="str">
        <f>IFERROR(MID($D1249,10,7)+0,"")</f>
        <v/>
      </c>
      <c r="K1249" s="25" t="str">
        <f>IFERROR(MID($D1249,19,7)+0,"")</f>
        <v/>
      </c>
      <c r="L1249" s="25" t="str">
        <f>IFERROR(MID($D1249,28,7)+0,"")</f>
        <v/>
      </c>
      <c r="M1249" s="25" t="e">
        <f>IF(IFERROR(MID($Q1249,1,7)+0,"")&lt;1130000,IF(INDEX(C:C,MATCH(LEFT(Q1249,7)+0,I:I,0))&lt;1130000,"",INDEX(C:C,MATCH(LEFT(Q1249,7)+0,I:I,0))),IFERROR(MID($Q1249,1,7)+0,""))</f>
        <v>#N/A</v>
      </c>
      <c r="N1249" s="25" t="str">
        <f>IF(IFERROR(MID($Q1249,10,7)+0,"")&lt;1130000,"",IFERROR(MID($Q1249,10,7)+0,""))</f>
        <v/>
      </c>
      <c r="O1249" s="25" t="str">
        <f>IF(IFERROR(MID($Q1249,19,7)+0,"")&lt;1130000,"",IFERROR(MID($Q1249,19,7)+0,""))</f>
        <v/>
      </c>
      <c r="P1249" s="25" t="e">
        <f>IF(M1249="","",IF(N1249="",M1249,M1249&amp;", "&amp;N1249))</f>
        <v>#N/A</v>
      </c>
      <c r="Q1249" s="25">
        <v>1070553</v>
      </c>
      <c r="R1249" s="25"/>
      <c r="S1249" s="35" t="s">
        <v>34</v>
      </c>
      <c r="T1249" s="25" t="s">
        <v>36</v>
      </c>
      <c r="U1249" s="185">
        <v>1618</v>
      </c>
      <c r="V1249" s="188">
        <v>1618</v>
      </c>
      <c r="W1249" s="189">
        <v>1618</v>
      </c>
      <c r="X1249" s="31">
        <v>1618</v>
      </c>
      <c r="Y1249" s="90">
        <f>IFERROR(ROUND(X1249/W1249-1,2),"")</f>
        <v>0</v>
      </c>
      <c r="Z1249" s="31">
        <f>IF(OR(S1249="VLD MLC components",S1249="VLD MLC pipes",S1249="VLD PEX components",S1249="VLD PEX pipes",S1249="VLD PHC components",S1249="VLD PHC pipes",S1249="Controls VLD"),"По запросу",X1249)</f>
        <v>1618</v>
      </c>
      <c r="AA1249" s="63">
        <f>ROUND(X1249/1.2,3)</f>
        <v>1348.3330000000001</v>
      </c>
      <c r="AB1249" s="23">
        <v>1348.3330000000001</v>
      </c>
      <c r="AC1249" s="190">
        <f>IFERROR(ROUND(AA1249/AB1249-1,2),"")</f>
        <v>0</v>
      </c>
      <c r="AD1249" s="25">
        <v>7.9000000000000001E-2</v>
      </c>
      <c r="AE1249" s="25">
        <v>1.1E-4</v>
      </c>
      <c r="AF1249" s="25">
        <v>0</v>
      </c>
      <c r="AG1249" s="25" t="s">
        <v>22</v>
      </c>
      <c r="AH1249" s="25">
        <v>0</v>
      </c>
      <c r="AI1249" s="25">
        <v>0</v>
      </c>
      <c r="AJ1249" s="25" t="s">
        <v>19</v>
      </c>
      <c r="AK1249" s="42" t="s">
        <v>19</v>
      </c>
      <c r="AL1249" s="25" t="s">
        <v>19</v>
      </c>
      <c r="AM1249" s="25">
        <v>5</v>
      </c>
      <c r="AN1249" s="25">
        <v>87</v>
      </c>
      <c r="AO1249" s="25">
        <v>70</v>
      </c>
      <c r="AP1249" s="25">
        <v>90</v>
      </c>
      <c r="AQ1249" s="25">
        <v>0.39500000000000002</v>
      </c>
      <c r="AR1249" s="94">
        <v>5.4799999999999998E-4</v>
      </c>
      <c r="AS1249" s="157" t="s">
        <v>22</v>
      </c>
      <c r="AT1249" s="93" t="s">
        <v>22</v>
      </c>
      <c r="AU1249" s="92" t="s">
        <v>22</v>
      </c>
      <c r="AV1249" s="91" t="s">
        <v>48</v>
      </c>
      <c r="AW1249" s="92" t="s">
        <v>48</v>
      </c>
      <c r="AX1249" s="92" t="s">
        <v>48</v>
      </c>
      <c r="AY1249" s="91" t="s">
        <v>152</v>
      </c>
      <c r="AZ1249" s="23"/>
      <c r="BA1249" s="25">
        <v>0</v>
      </c>
      <c r="BB1249" t="s">
        <v>48</v>
      </c>
      <c r="BC1249" t="e">
        <v>#N/A</v>
      </c>
      <c r="BD1249" t="e">
        <f>IF(Z1249=BC1249,"OK")</f>
        <v>#N/A</v>
      </c>
      <c r="BE1249">
        <v>7.9000000000000001E-2</v>
      </c>
      <c r="BF1249">
        <v>1.1E-4</v>
      </c>
      <c r="BG1249">
        <v>87</v>
      </c>
      <c r="BH1249">
        <v>70</v>
      </c>
      <c r="BI1249">
        <v>90</v>
      </c>
      <c r="BJ1249">
        <v>0.39500000000000002</v>
      </c>
      <c r="BK1249">
        <v>5.4799999999999998E-4</v>
      </c>
      <c r="BN1249" s="183"/>
    </row>
    <row r="1250" spans="1:66" x14ac:dyDescent="0.25">
      <c r="A1250" s="1"/>
      <c r="B1250" s="94">
        <v>1244</v>
      </c>
      <c r="C1250" s="43">
        <v>1015202</v>
      </c>
      <c r="D1250" s="37" t="s">
        <v>22</v>
      </c>
      <c r="E1250" s="36" t="s">
        <v>5281</v>
      </c>
      <c r="F1250" s="151" t="s">
        <v>28</v>
      </c>
      <c r="G1250" s="41"/>
      <c r="H1250" s="46" t="str">
        <f>IFERROR(IFERROR(IF(SEARCH("Usystems",$E1250)&gt;0,"Usystems"),IF(SEARCH("RIIFO",$E1250)&gt;0,"RIIFO","Uponor")),"Uponor")</f>
        <v>Uponor</v>
      </c>
      <c r="I1250" s="25" t="str">
        <f>IFERROR(MID($D1250,1,7)+0,"")</f>
        <v/>
      </c>
      <c r="J1250" s="25" t="str">
        <f>IFERROR(MID($D1250,10,7)+0,"")</f>
        <v/>
      </c>
      <c r="K1250" s="25" t="str">
        <f>IFERROR(MID($D1250,19,7)+0,"")</f>
        <v/>
      </c>
      <c r="L1250" s="25" t="str">
        <f>IFERROR(MID($D1250,28,7)+0,"")</f>
        <v/>
      </c>
      <c r="M1250" s="25" t="e">
        <f>IF(IFERROR(MID($Q1250,1,7)+0,"")&lt;1130000,IF(INDEX(C:C,MATCH(LEFT(Q1250,7)+0,I:I,0))&lt;1130000,"",INDEX(C:C,MATCH(LEFT(Q1250,7)+0,I:I,0))),IFERROR(MID($Q1250,1,7)+0,""))</f>
        <v>#N/A</v>
      </c>
      <c r="N1250" s="25" t="str">
        <f>IF(IFERROR(MID($Q1250,10,7)+0,"")&lt;1130000,"",IFERROR(MID($Q1250,10,7)+0,""))</f>
        <v/>
      </c>
      <c r="O1250" s="25" t="str">
        <f>IF(IFERROR(MID($Q1250,19,7)+0,"")&lt;1130000,"",IFERROR(MID($Q1250,19,7)+0,""))</f>
        <v/>
      </c>
      <c r="P1250" s="25" t="e">
        <f>IF(M1250="","",IF(N1250="",M1250,M1250&amp;", "&amp;N1250))</f>
        <v>#N/A</v>
      </c>
      <c r="Q1250" s="25">
        <v>1070554</v>
      </c>
      <c r="R1250" s="25"/>
      <c r="S1250" s="35" t="s">
        <v>34</v>
      </c>
      <c r="T1250" s="25" t="s">
        <v>36</v>
      </c>
      <c r="U1250" s="185">
        <v>1618</v>
      </c>
      <c r="V1250" s="188">
        <v>1618</v>
      </c>
      <c r="W1250" s="189">
        <v>1618</v>
      </c>
      <c r="X1250" s="31">
        <v>1618</v>
      </c>
      <c r="Y1250" s="90">
        <f>IFERROR(ROUND(X1250/W1250-1,2),"")</f>
        <v>0</v>
      </c>
      <c r="Z1250" s="31">
        <f>IF(OR(S1250="VLD MLC components",S1250="VLD MLC pipes",S1250="VLD PEX components",S1250="VLD PEX pipes",S1250="VLD PHC components",S1250="VLD PHC pipes",S1250="Controls VLD"),"По запросу",X1250)</f>
        <v>1618</v>
      </c>
      <c r="AA1250" s="63">
        <f>ROUND(X1250/1.2,3)</f>
        <v>1348.3330000000001</v>
      </c>
      <c r="AB1250" s="23">
        <v>1348.3330000000001</v>
      </c>
      <c r="AC1250" s="190">
        <f>IFERROR(ROUND(AA1250/AB1250-1,2),"")</f>
        <v>0</v>
      </c>
      <c r="AD1250" s="25">
        <v>0.09</v>
      </c>
      <c r="AE1250" s="25">
        <v>1.08E-4</v>
      </c>
      <c r="AF1250" s="25">
        <v>0</v>
      </c>
      <c r="AG1250" s="25" t="s">
        <v>22</v>
      </c>
      <c r="AH1250" s="25">
        <v>0</v>
      </c>
      <c r="AI1250" s="25">
        <v>0</v>
      </c>
      <c r="AJ1250" s="25" t="s">
        <v>19</v>
      </c>
      <c r="AK1250" s="42" t="s">
        <v>19</v>
      </c>
      <c r="AL1250" s="25" t="s">
        <v>19</v>
      </c>
      <c r="AM1250" s="25">
        <v>5</v>
      </c>
      <c r="AN1250" s="25">
        <v>86</v>
      </c>
      <c r="AO1250" s="25">
        <v>70</v>
      </c>
      <c r="AP1250" s="25">
        <v>90</v>
      </c>
      <c r="AQ1250" s="25">
        <v>0.45</v>
      </c>
      <c r="AR1250" s="94">
        <v>5.4199999999999995E-4</v>
      </c>
      <c r="AS1250" s="157" t="s">
        <v>22</v>
      </c>
      <c r="AT1250" s="93" t="s">
        <v>22</v>
      </c>
      <c r="AU1250" s="92" t="s">
        <v>22</v>
      </c>
      <c r="AV1250" s="91" t="s">
        <v>48</v>
      </c>
      <c r="AW1250" s="92" t="s">
        <v>48</v>
      </c>
      <c r="AX1250" s="92" t="s">
        <v>48</v>
      </c>
      <c r="AY1250" s="91" t="s">
        <v>152</v>
      </c>
      <c r="AZ1250" s="23"/>
      <c r="BA1250" s="25">
        <v>0</v>
      </c>
      <c r="BB1250" t="s">
        <v>48</v>
      </c>
      <c r="BC1250" t="e">
        <v>#N/A</v>
      </c>
      <c r="BD1250" t="e">
        <f>IF(Z1250=BC1250,"OK")</f>
        <v>#N/A</v>
      </c>
      <c r="BE1250">
        <v>0.09</v>
      </c>
      <c r="BF1250">
        <v>1.08E-4</v>
      </c>
      <c r="BG1250">
        <v>86</v>
      </c>
      <c r="BH1250">
        <v>70</v>
      </c>
      <c r="BI1250">
        <v>90</v>
      </c>
      <c r="BJ1250">
        <v>0.45</v>
      </c>
      <c r="BK1250">
        <v>5.4199999999999995E-4</v>
      </c>
      <c r="BN1250" s="183"/>
    </row>
    <row r="1251" spans="1:66" x14ac:dyDescent="0.25">
      <c r="A1251" s="1"/>
      <c r="B1251" s="94">
        <v>1245</v>
      </c>
      <c r="C1251" s="43">
        <v>1015215</v>
      </c>
      <c r="D1251" s="37" t="s">
        <v>22</v>
      </c>
      <c r="E1251" s="36" t="s">
        <v>5280</v>
      </c>
      <c r="F1251" s="151" t="s">
        <v>28</v>
      </c>
      <c r="G1251" s="41"/>
      <c r="H1251" s="46" t="str">
        <f>IFERROR(IFERROR(IF(SEARCH("Usystems",$E1251)&gt;0,"Usystems"),IF(SEARCH("RIIFO",$E1251)&gt;0,"RIIFO","Uponor")),"Uponor")</f>
        <v>Uponor</v>
      </c>
      <c r="I1251" s="25" t="str">
        <f>IFERROR(MID($D1251,1,7)+0,"")</f>
        <v/>
      </c>
      <c r="J1251" s="25" t="str">
        <f>IFERROR(MID($D1251,10,7)+0,"")</f>
        <v/>
      </c>
      <c r="K1251" s="25" t="str">
        <f>IFERROR(MID($D1251,19,7)+0,"")</f>
        <v/>
      </c>
      <c r="L1251" s="25" t="str">
        <f>IFERROR(MID($D1251,28,7)+0,"")</f>
        <v/>
      </c>
      <c r="M1251" s="25" t="e">
        <f>IF(IFERROR(MID($Q1251,1,7)+0,"")&lt;1130000,IF(INDEX(C:C,MATCH(LEFT(Q1251,7)+0,I:I,0))&lt;1130000,"",INDEX(C:C,MATCH(LEFT(Q1251,7)+0,I:I,0))),IFERROR(MID($Q1251,1,7)+0,""))</f>
        <v>#N/A</v>
      </c>
      <c r="N1251" s="25" t="str">
        <f>IF(IFERROR(MID($Q1251,10,7)+0,"")&lt;1130000,"",IFERROR(MID($Q1251,10,7)+0,""))</f>
        <v/>
      </c>
      <c r="O1251" s="25" t="str">
        <f>IF(IFERROR(MID($Q1251,19,7)+0,"")&lt;1130000,"",IFERROR(MID($Q1251,19,7)+0,""))</f>
        <v/>
      </c>
      <c r="P1251" s="25" t="e">
        <f>IF(M1251="","",IF(N1251="",M1251,M1251&amp;", "&amp;N1251))</f>
        <v>#N/A</v>
      </c>
      <c r="Q1251" s="25">
        <v>1070555</v>
      </c>
      <c r="R1251" s="25"/>
      <c r="S1251" s="35" t="s">
        <v>34</v>
      </c>
      <c r="T1251" s="25" t="s">
        <v>36</v>
      </c>
      <c r="U1251" s="185">
        <v>2394</v>
      </c>
      <c r="V1251" s="188">
        <v>2394</v>
      </c>
      <c r="W1251" s="189">
        <v>2394</v>
      </c>
      <c r="X1251" s="31">
        <v>2394</v>
      </c>
      <c r="Y1251" s="90">
        <f>IFERROR(ROUND(X1251/W1251-1,2),"")</f>
        <v>0</v>
      </c>
      <c r="Z1251" s="31">
        <f>IF(OR(S1251="VLD MLC components",S1251="VLD MLC pipes",S1251="VLD PEX components",S1251="VLD PEX pipes",S1251="VLD PHC components",S1251="VLD PHC pipes",S1251="Controls VLD"),"По запросу",X1251)</f>
        <v>2394</v>
      </c>
      <c r="AA1251" s="63">
        <f>ROUND(X1251/1.2,3)</f>
        <v>1995</v>
      </c>
      <c r="AB1251" s="23">
        <v>1995</v>
      </c>
      <c r="AC1251" s="190">
        <f>IFERROR(ROUND(AA1251/AB1251-1,2),"")</f>
        <v>0</v>
      </c>
      <c r="AD1251" s="25">
        <v>0.11899999999999999</v>
      </c>
      <c r="AE1251" s="25">
        <v>2.2100000000000001E-4</v>
      </c>
      <c r="AF1251" s="25">
        <v>0</v>
      </c>
      <c r="AG1251" s="25" t="s">
        <v>22</v>
      </c>
      <c r="AH1251" s="25">
        <v>0</v>
      </c>
      <c r="AI1251" s="25">
        <v>0</v>
      </c>
      <c r="AJ1251" s="25" t="s">
        <v>19</v>
      </c>
      <c r="AK1251" s="42" t="s">
        <v>19</v>
      </c>
      <c r="AL1251" s="25" t="s">
        <v>19</v>
      </c>
      <c r="AM1251" s="25">
        <v>5</v>
      </c>
      <c r="AN1251" s="25">
        <v>70</v>
      </c>
      <c r="AO1251" s="25">
        <v>175</v>
      </c>
      <c r="AP1251" s="25">
        <v>90</v>
      </c>
      <c r="AQ1251" s="25">
        <v>0.59499999999999997</v>
      </c>
      <c r="AR1251" s="94">
        <v>1.103E-3</v>
      </c>
      <c r="AS1251" s="157" t="s">
        <v>22</v>
      </c>
      <c r="AT1251" s="93" t="s">
        <v>22</v>
      </c>
      <c r="AU1251" s="92" t="s">
        <v>22</v>
      </c>
      <c r="AV1251" s="91" t="s">
        <v>48</v>
      </c>
      <c r="AW1251" s="92" t="s">
        <v>48</v>
      </c>
      <c r="AX1251" s="92" t="s">
        <v>48</v>
      </c>
      <c r="AY1251" s="91" t="s">
        <v>152</v>
      </c>
      <c r="AZ1251" s="23"/>
      <c r="BA1251" s="25">
        <v>0</v>
      </c>
      <c r="BB1251" t="s">
        <v>48</v>
      </c>
      <c r="BC1251" t="e">
        <v>#N/A</v>
      </c>
      <c r="BD1251" t="e">
        <f>IF(Z1251=BC1251,"OK")</f>
        <v>#N/A</v>
      </c>
      <c r="BE1251">
        <v>0.11899999999999999</v>
      </c>
      <c r="BF1251">
        <v>2.2100000000000001E-4</v>
      </c>
      <c r="BG1251">
        <v>70</v>
      </c>
      <c r="BH1251">
        <v>175</v>
      </c>
      <c r="BI1251">
        <v>90</v>
      </c>
      <c r="BJ1251">
        <v>0.59499999999999997</v>
      </c>
      <c r="BK1251">
        <v>1.103E-3</v>
      </c>
      <c r="BN1251" s="183"/>
    </row>
    <row r="1252" spans="1:66" x14ac:dyDescent="0.25">
      <c r="A1252" s="1"/>
      <c r="B1252" s="94">
        <v>1246</v>
      </c>
      <c r="C1252" s="43">
        <v>1015217</v>
      </c>
      <c r="D1252" s="37" t="s">
        <v>22</v>
      </c>
      <c r="E1252" s="36" t="s">
        <v>5279</v>
      </c>
      <c r="F1252" s="151" t="s">
        <v>28</v>
      </c>
      <c r="G1252" s="41"/>
      <c r="H1252" s="46" t="str">
        <f>IFERROR(IFERROR(IF(SEARCH("Usystems",$E1252)&gt;0,"Usystems"),IF(SEARCH("RIIFO",$E1252)&gt;0,"RIIFO","Uponor")),"Uponor")</f>
        <v>Uponor</v>
      </c>
      <c r="I1252" s="25" t="str">
        <f>IFERROR(MID($D1252,1,7)+0,"")</f>
        <v/>
      </c>
      <c r="J1252" s="25" t="str">
        <f>IFERROR(MID($D1252,10,7)+0,"")</f>
        <v/>
      </c>
      <c r="K1252" s="25" t="str">
        <f>IFERROR(MID($D1252,19,7)+0,"")</f>
        <v/>
      </c>
      <c r="L1252" s="25" t="str">
        <f>IFERROR(MID($D1252,28,7)+0,"")</f>
        <v/>
      </c>
      <c r="M1252" s="25" t="e">
        <f>IF(IFERROR(MID($Q1252,1,7)+0,"")&lt;1130000,IF(INDEX(C:C,MATCH(LEFT(Q1252,7)+0,I:I,0))&lt;1130000,"",INDEX(C:C,MATCH(LEFT(Q1252,7)+0,I:I,0))),IFERROR(MID($Q1252,1,7)+0,""))</f>
        <v>#N/A</v>
      </c>
      <c r="N1252" s="25" t="str">
        <f>IF(IFERROR(MID($Q1252,10,7)+0,"")&lt;1130000,"",IFERROR(MID($Q1252,10,7)+0,""))</f>
        <v/>
      </c>
      <c r="O1252" s="25" t="str">
        <f>IF(IFERROR(MID($Q1252,19,7)+0,"")&lt;1130000,"",IFERROR(MID($Q1252,19,7)+0,""))</f>
        <v/>
      </c>
      <c r="P1252" s="25" t="e">
        <f>IF(M1252="","",IF(N1252="",M1252,M1252&amp;", "&amp;N1252))</f>
        <v>#N/A</v>
      </c>
      <c r="Q1252" s="25">
        <v>1070556</v>
      </c>
      <c r="R1252" s="25"/>
      <c r="S1252" s="35" t="s">
        <v>34</v>
      </c>
      <c r="T1252" s="25" t="s">
        <v>36</v>
      </c>
      <c r="U1252" s="185">
        <v>2394</v>
      </c>
      <c r="V1252" s="188">
        <v>2394</v>
      </c>
      <c r="W1252" s="189">
        <v>2394</v>
      </c>
      <c r="X1252" s="31">
        <v>2394</v>
      </c>
      <c r="Y1252" s="90">
        <f>IFERROR(ROUND(X1252/W1252-1,2),"")</f>
        <v>0</v>
      </c>
      <c r="Z1252" s="31">
        <f>IF(OR(S1252="VLD MLC components",S1252="VLD MLC pipes",S1252="VLD PEX components",S1252="VLD PEX pipes",S1252="VLD PHC components",S1252="VLD PHC pipes",S1252="Controls VLD"),"По запросу",X1252)</f>
        <v>2394</v>
      </c>
      <c r="AA1252" s="63">
        <f>ROUND(X1252/1.2,3)</f>
        <v>1995</v>
      </c>
      <c r="AB1252" s="23">
        <v>1995</v>
      </c>
      <c r="AC1252" s="190">
        <f>IFERROR(ROUND(AA1252/AB1252-1,2),"")</f>
        <v>0</v>
      </c>
      <c r="AD1252" s="25">
        <v>0.13700000000000001</v>
      </c>
      <c r="AE1252" s="25">
        <v>2.2100000000000001E-4</v>
      </c>
      <c r="AF1252" s="25">
        <v>0</v>
      </c>
      <c r="AG1252" s="25" t="s">
        <v>22</v>
      </c>
      <c r="AH1252" s="25">
        <v>0</v>
      </c>
      <c r="AI1252" s="25">
        <v>0</v>
      </c>
      <c r="AJ1252" s="25" t="s">
        <v>19</v>
      </c>
      <c r="AK1252" s="42" t="s">
        <v>19</v>
      </c>
      <c r="AL1252" s="25" t="s">
        <v>19</v>
      </c>
      <c r="AM1252" s="25">
        <v>5</v>
      </c>
      <c r="AN1252" s="25">
        <v>70</v>
      </c>
      <c r="AO1252" s="25">
        <v>175</v>
      </c>
      <c r="AP1252" s="25">
        <v>90</v>
      </c>
      <c r="AQ1252" s="25">
        <v>0.68500000000000005</v>
      </c>
      <c r="AR1252" s="94">
        <v>1.103E-3</v>
      </c>
      <c r="AS1252" s="157" t="s">
        <v>22</v>
      </c>
      <c r="AT1252" s="93" t="s">
        <v>22</v>
      </c>
      <c r="AU1252" s="92" t="s">
        <v>22</v>
      </c>
      <c r="AV1252" s="91" t="s">
        <v>48</v>
      </c>
      <c r="AW1252" s="92" t="s">
        <v>48</v>
      </c>
      <c r="AX1252" s="92" t="s">
        <v>48</v>
      </c>
      <c r="AY1252" s="91" t="s">
        <v>152</v>
      </c>
      <c r="AZ1252" s="23"/>
      <c r="BA1252" s="25">
        <v>0</v>
      </c>
      <c r="BB1252" t="s">
        <v>48</v>
      </c>
      <c r="BC1252" t="e">
        <v>#N/A</v>
      </c>
      <c r="BD1252" t="e">
        <f>IF(Z1252=BC1252,"OK")</f>
        <v>#N/A</v>
      </c>
      <c r="BE1252">
        <v>0.13700000000000001</v>
      </c>
      <c r="BF1252">
        <v>2.2100000000000001E-4</v>
      </c>
      <c r="BG1252">
        <v>70</v>
      </c>
      <c r="BH1252">
        <v>175</v>
      </c>
      <c r="BI1252">
        <v>90</v>
      </c>
      <c r="BJ1252">
        <v>0.68500000000000005</v>
      </c>
      <c r="BK1252">
        <v>1.103E-3</v>
      </c>
      <c r="BN1252" s="183"/>
    </row>
    <row r="1253" spans="1:66" ht="25.5" x14ac:dyDescent="0.25">
      <c r="A1253" s="1"/>
      <c r="B1253" s="94">
        <v>1247</v>
      </c>
      <c r="C1253" s="43">
        <v>1015270</v>
      </c>
      <c r="D1253" s="37" t="s">
        <v>22</v>
      </c>
      <c r="E1253" s="36" t="s">
        <v>5278</v>
      </c>
      <c r="F1253" s="151" t="s">
        <v>28</v>
      </c>
      <c r="G1253" s="41"/>
      <c r="H1253" s="46" t="str">
        <f>IFERROR(IFERROR(IF(SEARCH("Usystems",$E1253)&gt;0,"Usystems"),IF(SEARCH("RIIFO",$E1253)&gt;0,"RIIFO","Uponor")),"Uponor")</f>
        <v>Uponor</v>
      </c>
      <c r="I1253" s="25" t="str">
        <f>IFERROR(MID($D1253,1,7)+0,"")</f>
        <v/>
      </c>
      <c r="J1253" s="25" t="str">
        <f>IFERROR(MID($D1253,10,7)+0,"")</f>
        <v/>
      </c>
      <c r="K1253" s="25" t="str">
        <f>IFERROR(MID($D1253,19,7)+0,"")</f>
        <v/>
      </c>
      <c r="L1253" s="25" t="str">
        <f>IFERROR(MID($D1253,28,7)+0,"")</f>
        <v/>
      </c>
      <c r="M1253" s="25" t="e">
        <f>IF(IFERROR(MID($Q1253,1,7)+0,"")&lt;1130000,IF(INDEX(C:C,MATCH(LEFT(Q1253,7)+0,I:I,0))&lt;1130000,"",INDEX(C:C,MATCH(LEFT(Q1253,7)+0,I:I,0))),IFERROR(MID($Q1253,1,7)+0,""))</f>
        <v>#N/A</v>
      </c>
      <c r="N1253" s="25" t="str">
        <f>IF(IFERROR(MID($Q1253,10,7)+0,"")&lt;1130000,"",IFERROR(MID($Q1253,10,7)+0,""))</f>
        <v/>
      </c>
      <c r="O1253" s="25" t="str">
        <f>IF(IFERROR(MID($Q1253,19,7)+0,"")&lt;1130000,"",IFERROR(MID($Q1253,19,7)+0,""))</f>
        <v/>
      </c>
      <c r="P1253" s="25" t="e">
        <f>IF(M1253="","",IF(N1253="",M1253,M1253&amp;", "&amp;N1253))</f>
        <v>#N/A</v>
      </c>
      <c r="Q1253" s="25">
        <v>1070602</v>
      </c>
      <c r="R1253" s="25"/>
      <c r="S1253" s="35" t="s">
        <v>34</v>
      </c>
      <c r="T1253" s="25" t="s">
        <v>36</v>
      </c>
      <c r="U1253" s="185">
        <v>1486</v>
      </c>
      <c r="V1253" s="188">
        <v>1486</v>
      </c>
      <c r="W1253" s="189">
        <v>1486</v>
      </c>
      <c r="X1253" s="31">
        <v>1486</v>
      </c>
      <c r="Y1253" s="90">
        <f>IFERROR(ROUND(X1253/W1253-1,2),"")</f>
        <v>0</v>
      </c>
      <c r="Z1253" s="31">
        <f>IF(OR(S1253="VLD MLC components",S1253="VLD MLC pipes",S1253="VLD PEX components",S1253="VLD PEX pipes",S1253="VLD PHC components",S1253="VLD PHC pipes",S1253="Controls VLD"),"По запросу",X1253)</f>
        <v>1486</v>
      </c>
      <c r="AA1253" s="63">
        <f>ROUND(X1253/1.2,3)</f>
        <v>1238.3330000000001</v>
      </c>
      <c r="AB1253" s="23">
        <v>1238.3330000000001</v>
      </c>
      <c r="AC1253" s="190">
        <f>IFERROR(ROUND(AA1253/AB1253-1,2),"")</f>
        <v>0</v>
      </c>
      <c r="AD1253" s="25">
        <v>6.7000000000000004E-2</v>
      </c>
      <c r="AE1253" s="25">
        <v>5.3999999999999998E-5</v>
      </c>
      <c r="AF1253" s="25">
        <v>0</v>
      </c>
      <c r="AG1253" s="25" t="s">
        <v>22</v>
      </c>
      <c r="AH1253" s="25">
        <v>0</v>
      </c>
      <c r="AI1253" s="25">
        <v>0</v>
      </c>
      <c r="AJ1253" s="25" t="s">
        <v>19</v>
      </c>
      <c r="AK1253" s="42" t="s">
        <v>19</v>
      </c>
      <c r="AL1253" s="25" t="s">
        <v>19</v>
      </c>
      <c r="AM1253" s="25">
        <v>10</v>
      </c>
      <c r="AN1253" s="25">
        <v>86</v>
      </c>
      <c r="AO1253" s="25">
        <v>70</v>
      </c>
      <c r="AP1253" s="25">
        <v>90</v>
      </c>
      <c r="AQ1253" s="25">
        <v>0.67</v>
      </c>
      <c r="AR1253" s="94">
        <v>5.4199999999999995E-4</v>
      </c>
      <c r="AS1253" s="157" t="s">
        <v>22</v>
      </c>
      <c r="AT1253" s="93" t="s">
        <v>22</v>
      </c>
      <c r="AU1253" s="92" t="s">
        <v>22</v>
      </c>
      <c r="AV1253" s="91" t="s">
        <v>48</v>
      </c>
      <c r="AW1253" s="92" t="s">
        <v>48</v>
      </c>
      <c r="AX1253" s="92" t="s">
        <v>48</v>
      </c>
      <c r="AY1253" s="91" t="s">
        <v>152</v>
      </c>
      <c r="AZ1253" s="23"/>
      <c r="BA1253" s="25">
        <v>0</v>
      </c>
      <c r="BB1253" t="s">
        <v>48</v>
      </c>
      <c r="BC1253" t="e">
        <v>#N/A</v>
      </c>
      <c r="BD1253" t="e">
        <f>IF(Z1253=BC1253,"OK")</f>
        <v>#N/A</v>
      </c>
      <c r="BE1253">
        <v>6.7000000000000004E-2</v>
      </c>
      <c r="BF1253">
        <v>5.3999999999999998E-5</v>
      </c>
      <c r="BG1253">
        <v>86</v>
      </c>
      <c r="BH1253">
        <v>70</v>
      </c>
      <c r="BI1253">
        <v>90</v>
      </c>
      <c r="BJ1253">
        <v>0.67</v>
      </c>
      <c r="BK1253">
        <v>5.4199999999999995E-4</v>
      </c>
      <c r="BN1253" s="183"/>
    </row>
    <row r="1254" spans="1:66" ht="25.5" x14ac:dyDescent="0.25">
      <c r="A1254" s="1"/>
      <c r="B1254" s="94">
        <v>1248</v>
      </c>
      <c r="C1254" s="43">
        <v>1015274</v>
      </c>
      <c r="D1254" s="37" t="s">
        <v>22</v>
      </c>
      <c r="E1254" s="36" t="s">
        <v>5277</v>
      </c>
      <c r="F1254" s="151" t="s">
        <v>28</v>
      </c>
      <c r="G1254" s="41"/>
      <c r="H1254" s="46" t="str">
        <f>IFERROR(IFERROR(IF(SEARCH("Usystems",$E1254)&gt;0,"Usystems"),IF(SEARCH("RIIFO",$E1254)&gt;0,"RIIFO","Uponor")),"Uponor")</f>
        <v>Uponor</v>
      </c>
      <c r="I1254" s="25" t="str">
        <f>IFERROR(MID($D1254,1,7)+0,"")</f>
        <v/>
      </c>
      <c r="J1254" s="25" t="str">
        <f>IFERROR(MID($D1254,10,7)+0,"")</f>
        <v/>
      </c>
      <c r="K1254" s="25" t="str">
        <f>IFERROR(MID($D1254,19,7)+0,"")</f>
        <v/>
      </c>
      <c r="L1254" s="25" t="str">
        <f>IFERROR(MID($D1254,28,7)+0,"")</f>
        <v/>
      </c>
      <c r="M1254" s="25" t="e">
        <f>IF(IFERROR(MID($Q1254,1,7)+0,"")&lt;1130000,IF(INDEX(C:C,MATCH(LEFT(Q1254,7)+0,I:I,0))&lt;1130000,"",INDEX(C:C,MATCH(LEFT(Q1254,7)+0,I:I,0))),IFERROR(MID($Q1254,1,7)+0,""))</f>
        <v>#N/A</v>
      </c>
      <c r="N1254" s="25" t="str">
        <f>IF(IFERROR(MID($Q1254,10,7)+0,"")&lt;1130000,"",IFERROR(MID($Q1254,10,7)+0,""))</f>
        <v/>
      </c>
      <c r="O1254" s="25" t="str">
        <f>IF(IFERROR(MID($Q1254,19,7)+0,"")&lt;1130000,"",IFERROR(MID($Q1254,19,7)+0,""))</f>
        <v/>
      </c>
      <c r="P1254" s="25" t="e">
        <f>IF(M1254="","",IF(N1254="",M1254,M1254&amp;", "&amp;N1254))</f>
        <v>#N/A</v>
      </c>
      <c r="Q1254" s="25">
        <v>1070603</v>
      </c>
      <c r="R1254" s="25"/>
      <c r="S1254" s="35" t="s">
        <v>34</v>
      </c>
      <c r="T1254" s="25" t="s">
        <v>36</v>
      </c>
      <c r="U1254" s="185">
        <v>1707</v>
      </c>
      <c r="V1254" s="188">
        <v>1707</v>
      </c>
      <c r="W1254" s="189">
        <v>1707</v>
      </c>
      <c r="X1254" s="31">
        <v>1707</v>
      </c>
      <c r="Y1254" s="90">
        <f>IFERROR(ROUND(X1254/W1254-1,2),"")</f>
        <v>0</v>
      </c>
      <c r="Z1254" s="31">
        <f>IF(OR(S1254="VLD MLC components",S1254="VLD MLC pipes",S1254="VLD PEX components",S1254="VLD PEX pipes",S1254="VLD PHC components",S1254="VLD PHC pipes",S1254="Controls VLD"),"По запросу",X1254)</f>
        <v>1707</v>
      </c>
      <c r="AA1254" s="63">
        <f>ROUND(X1254/1.2,3)</f>
        <v>1422.5</v>
      </c>
      <c r="AB1254" s="23">
        <v>1422.5</v>
      </c>
      <c r="AC1254" s="190">
        <f>IFERROR(ROUND(AA1254/AB1254-1,2),"")</f>
        <v>0</v>
      </c>
      <c r="AD1254" s="25">
        <v>7.0000000000000007E-2</v>
      </c>
      <c r="AE1254" s="25">
        <v>5.3999999999999998E-5</v>
      </c>
      <c r="AF1254" s="25">
        <v>0</v>
      </c>
      <c r="AG1254" s="25" t="s">
        <v>22</v>
      </c>
      <c r="AH1254" s="25">
        <v>0</v>
      </c>
      <c r="AI1254" s="25">
        <v>0</v>
      </c>
      <c r="AJ1254" s="25" t="s">
        <v>19</v>
      </c>
      <c r="AK1254" s="42" t="s">
        <v>19</v>
      </c>
      <c r="AL1254" s="25" t="s">
        <v>19</v>
      </c>
      <c r="AM1254" s="25">
        <v>10</v>
      </c>
      <c r="AN1254" s="25">
        <v>86</v>
      </c>
      <c r="AO1254" s="25">
        <v>70</v>
      </c>
      <c r="AP1254" s="25">
        <v>90</v>
      </c>
      <c r="AQ1254" s="25">
        <v>0.7</v>
      </c>
      <c r="AR1254" s="94">
        <v>5.4199999999999995E-4</v>
      </c>
      <c r="AS1254" s="157" t="s">
        <v>22</v>
      </c>
      <c r="AT1254" s="93" t="s">
        <v>22</v>
      </c>
      <c r="AU1254" s="92" t="s">
        <v>22</v>
      </c>
      <c r="AV1254" s="91" t="s">
        <v>48</v>
      </c>
      <c r="AW1254" s="92" t="s">
        <v>48</v>
      </c>
      <c r="AX1254" s="92" t="s">
        <v>48</v>
      </c>
      <c r="AY1254" s="91" t="s">
        <v>152</v>
      </c>
      <c r="AZ1254" s="23"/>
      <c r="BA1254" s="25">
        <v>0</v>
      </c>
      <c r="BB1254" t="s">
        <v>48</v>
      </c>
      <c r="BC1254" t="e">
        <v>#N/A</v>
      </c>
      <c r="BD1254" t="e">
        <f>IF(Z1254=BC1254,"OK")</f>
        <v>#N/A</v>
      </c>
      <c r="BE1254">
        <v>7.0000000000000007E-2</v>
      </c>
      <c r="BF1254">
        <v>5.3999999999999998E-5</v>
      </c>
      <c r="BG1254">
        <v>86</v>
      </c>
      <c r="BH1254">
        <v>70</v>
      </c>
      <c r="BI1254">
        <v>90</v>
      </c>
      <c r="BJ1254">
        <v>0.7</v>
      </c>
      <c r="BK1254">
        <v>5.4199999999999995E-4</v>
      </c>
      <c r="BN1254" s="183"/>
    </row>
    <row r="1255" spans="1:66" ht="25.5" x14ac:dyDescent="0.25">
      <c r="A1255" s="1"/>
      <c r="B1255" s="94">
        <v>1249</v>
      </c>
      <c r="C1255" s="43">
        <v>1015283</v>
      </c>
      <c r="D1255" s="37" t="s">
        <v>22</v>
      </c>
      <c r="E1255" s="36" t="s">
        <v>5276</v>
      </c>
      <c r="F1255" s="151" t="s">
        <v>28</v>
      </c>
      <c r="G1255" s="41"/>
      <c r="H1255" s="46" t="str">
        <f>IFERROR(IFERROR(IF(SEARCH("Usystems",$E1255)&gt;0,"Usystems"),IF(SEARCH("RIIFO",$E1255)&gt;0,"RIIFO","Uponor")),"Uponor")</f>
        <v>Uponor</v>
      </c>
      <c r="I1255" s="25" t="str">
        <f>IFERROR(MID($D1255,1,7)+0,"")</f>
        <v/>
      </c>
      <c r="J1255" s="25" t="str">
        <f>IFERROR(MID($D1255,10,7)+0,"")</f>
        <v/>
      </c>
      <c r="K1255" s="25" t="str">
        <f>IFERROR(MID($D1255,19,7)+0,"")</f>
        <v/>
      </c>
      <c r="L1255" s="25" t="str">
        <f>IFERROR(MID($D1255,28,7)+0,"")</f>
        <v/>
      </c>
      <c r="M1255" s="25" t="e">
        <f>IF(IFERROR(MID($Q1255,1,7)+0,"")&lt;1130000,IF(INDEX(C:C,MATCH(LEFT(Q1255,7)+0,I:I,0))&lt;1130000,"",INDEX(C:C,MATCH(LEFT(Q1255,7)+0,I:I,0))),IFERROR(MID($Q1255,1,7)+0,""))</f>
        <v>#N/A</v>
      </c>
      <c r="N1255" s="25" t="str">
        <f>IF(IFERROR(MID($Q1255,10,7)+0,"")&lt;1130000,"",IFERROR(MID($Q1255,10,7)+0,""))</f>
        <v/>
      </c>
      <c r="O1255" s="25" t="str">
        <f>IF(IFERROR(MID($Q1255,19,7)+0,"")&lt;1130000,"",IFERROR(MID($Q1255,19,7)+0,""))</f>
        <v/>
      </c>
      <c r="P1255" s="25" t="e">
        <f>IF(M1255="","",IF(N1255="",M1255,M1255&amp;", "&amp;N1255))</f>
        <v>#N/A</v>
      </c>
      <c r="Q1255" s="25">
        <v>1070604</v>
      </c>
      <c r="R1255" s="25"/>
      <c r="S1255" s="35" t="s">
        <v>34</v>
      </c>
      <c r="T1255" s="25" t="s">
        <v>36</v>
      </c>
      <c r="U1255" s="185">
        <v>1707</v>
      </c>
      <c r="V1255" s="188">
        <v>1707</v>
      </c>
      <c r="W1255" s="189">
        <v>1707</v>
      </c>
      <c r="X1255" s="31">
        <v>1707</v>
      </c>
      <c r="Y1255" s="90">
        <f>IFERROR(ROUND(X1255/W1255-1,2),"")</f>
        <v>0</v>
      </c>
      <c r="Z1255" s="31">
        <f>IF(OR(S1255="VLD MLC components",S1255="VLD MLC pipes",S1255="VLD PEX components",S1255="VLD PEX pipes",S1255="VLD PHC components",S1255="VLD PHC pipes",S1255="Controls VLD"),"По запросу",X1255)</f>
        <v>1707</v>
      </c>
      <c r="AA1255" s="63">
        <f>ROUND(X1255/1.2,3)</f>
        <v>1422.5</v>
      </c>
      <c r="AB1255" s="23">
        <v>1422.5</v>
      </c>
      <c r="AC1255" s="190">
        <f>IFERROR(ROUND(AA1255/AB1255-1,2),"")</f>
        <v>0</v>
      </c>
      <c r="AD1255" s="25">
        <v>8.2000000000000003E-2</v>
      </c>
      <c r="AE1255" s="25">
        <v>1.1E-4</v>
      </c>
      <c r="AF1255" s="25">
        <v>0</v>
      </c>
      <c r="AG1255" s="25" t="s">
        <v>22</v>
      </c>
      <c r="AH1255" s="25">
        <v>0</v>
      </c>
      <c r="AI1255" s="25">
        <v>0</v>
      </c>
      <c r="AJ1255" s="25" t="s">
        <v>19</v>
      </c>
      <c r="AK1255" s="42" t="s">
        <v>19</v>
      </c>
      <c r="AL1255" s="25" t="s">
        <v>19</v>
      </c>
      <c r="AM1255" s="25">
        <v>10</v>
      </c>
      <c r="AN1255" s="25">
        <v>70</v>
      </c>
      <c r="AO1255" s="25">
        <v>175</v>
      </c>
      <c r="AP1255" s="25">
        <v>90</v>
      </c>
      <c r="AQ1255" s="25">
        <v>0.82</v>
      </c>
      <c r="AR1255" s="94">
        <v>1.103E-3</v>
      </c>
      <c r="AS1255" s="157" t="s">
        <v>22</v>
      </c>
      <c r="AT1255" s="93" t="s">
        <v>22</v>
      </c>
      <c r="AU1255" s="92" t="s">
        <v>22</v>
      </c>
      <c r="AV1255" s="91" t="s">
        <v>48</v>
      </c>
      <c r="AW1255" s="92" t="s">
        <v>48</v>
      </c>
      <c r="AX1255" s="92" t="s">
        <v>48</v>
      </c>
      <c r="AY1255" s="91" t="s">
        <v>152</v>
      </c>
      <c r="AZ1255" s="23"/>
      <c r="BA1255" s="25">
        <v>0</v>
      </c>
      <c r="BB1255" t="s">
        <v>48</v>
      </c>
      <c r="BC1255" t="e">
        <v>#N/A</v>
      </c>
      <c r="BD1255" t="e">
        <f>IF(Z1255=BC1255,"OK")</f>
        <v>#N/A</v>
      </c>
      <c r="BE1255">
        <v>8.2000000000000003E-2</v>
      </c>
      <c r="BF1255">
        <v>1.1E-4</v>
      </c>
      <c r="BG1255">
        <v>70</v>
      </c>
      <c r="BH1255">
        <v>175</v>
      </c>
      <c r="BI1255">
        <v>90</v>
      </c>
      <c r="BJ1255">
        <v>0.82</v>
      </c>
      <c r="BK1255">
        <v>1.103E-3</v>
      </c>
      <c r="BN1255" s="183"/>
    </row>
    <row r="1256" spans="1:66" ht="25.5" x14ac:dyDescent="0.25">
      <c r="A1256" s="1"/>
      <c r="B1256" s="94">
        <v>1250</v>
      </c>
      <c r="C1256" s="43">
        <v>1015286</v>
      </c>
      <c r="D1256" s="37" t="s">
        <v>22</v>
      </c>
      <c r="E1256" s="36" t="s">
        <v>5275</v>
      </c>
      <c r="F1256" s="151" t="s">
        <v>28</v>
      </c>
      <c r="G1256" s="41"/>
      <c r="H1256" s="46" t="str">
        <f>IFERROR(IFERROR(IF(SEARCH("Usystems",$E1256)&gt;0,"Usystems"),IF(SEARCH("RIIFO",$E1256)&gt;0,"RIIFO","Uponor")),"Uponor")</f>
        <v>Uponor</v>
      </c>
      <c r="I1256" s="25" t="str">
        <f>IFERROR(MID($D1256,1,7)+0,"")</f>
        <v/>
      </c>
      <c r="J1256" s="25" t="str">
        <f>IFERROR(MID($D1256,10,7)+0,"")</f>
        <v/>
      </c>
      <c r="K1256" s="25" t="str">
        <f>IFERROR(MID($D1256,19,7)+0,"")</f>
        <v/>
      </c>
      <c r="L1256" s="25" t="str">
        <f>IFERROR(MID($D1256,28,7)+0,"")</f>
        <v/>
      </c>
      <c r="M1256" s="25" t="e">
        <f>IF(IFERROR(MID($Q1256,1,7)+0,"")&lt;1130000,IF(INDEX(C:C,MATCH(LEFT(Q1256,7)+0,I:I,0))&lt;1130000,"",INDEX(C:C,MATCH(LEFT(Q1256,7)+0,I:I,0))),IFERROR(MID($Q1256,1,7)+0,""))</f>
        <v>#N/A</v>
      </c>
      <c r="N1256" s="25" t="str">
        <f>IF(IFERROR(MID($Q1256,10,7)+0,"")&lt;1130000,"",IFERROR(MID($Q1256,10,7)+0,""))</f>
        <v/>
      </c>
      <c r="O1256" s="25" t="str">
        <f>IF(IFERROR(MID($Q1256,19,7)+0,"")&lt;1130000,"",IFERROR(MID($Q1256,19,7)+0,""))</f>
        <v/>
      </c>
      <c r="P1256" s="25" t="e">
        <f>IF(M1256="","",IF(N1256="",M1256,M1256&amp;", "&amp;N1256))</f>
        <v>#N/A</v>
      </c>
      <c r="Q1256" s="25">
        <v>1070605</v>
      </c>
      <c r="R1256" s="25"/>
      <c r="S1256" s="35" t="s">
        <v>34</v>
      </c>
      <c r="T1256" s="25" t="s">
        <v>36</v>
      </c>
      <c r="U1256" s="185">
        <v>2622</v>
      </c>
      <c r="V1256" s="188">
        <v>2622</v>
      </c>
      <c r="W1256" s="189">
        <v>2622</v>
      </c>
      <c r="X1256" s="31">
        <v>2622</v>
      </c>
      <c r="Y1256" s="90">
        <f>IFERROR(ROUND(X1256/W1256-1,2),"")</f>
        <v>0</v>
      </c>
      <c r="Z1256" s="31">
        <f>IF(OR(S1256="VLD MLC components",S1256="VLD MLC pipes",S1256="VLD PEX components",S1256="VLD PEX pipes",S1256="VLD PHC components",S1256="VLD PHC pipes",S1256="Controls VLD"),"По запросу",X1256)</f>
        <v>2622</v>
      </c>
      <c r="AA1256" s="63">
        <f>ROUND(X1256/1.2,3)</f>
        <v>2185</v>
      </c>
      <c r="AB1256" s="23">
        <v>2185</v>
      </c>
      <c r="AC1256" s="190">
        <f>IFERROR(ROUND(AA1256/AB1256-1,2),"")</f>
        <v>0</v>
      </c>
      <c r="AD1256" s="25">
        <v>8.2000000000000003E-2</v>
      </c>
      <c r="AE1256" s="25">
        <v>1.1E-4</v>
      </c>
      <c r="AF1256" s="25">
        <v>0</v>
      </c>
      <c r="AG1256" s="25" t="s">
        <v>22</v>
      </c>
      <c r="AH1256" s="25">
        <v>0</v>
      </c>
      <c r="AI1256" s="25">
        <v>0</v>
      </c>
      <c r="AJ1256" s="25" t="s">
        <v>19</v>
      </c>
      <c r="AK1256" s="42" t="s">
        <v>19</v>
      </c>
      <c r="AL1256" s="25" t="s">
        <v>19</v>
      </c>
      <c r="AM1256" s="25">
        <v>10</v>
      </c>
      <c r="AN1256" s="25">
        <v>176</v>
      </c>
      <c r="AO1256" s="25">
        <v>67</v>
      </c>
      <c r="AP1256" s="25">
        <v>89</v>
      </c>
      <c r="AQ1256" s="25">
        <v>0.82</v>
      </c>
      <c r="AR1256" s="94">
        <v>1.049E-3</v>
      </c>
      <c r="AS1256" s="157" t="s">
        <v>22</v>
      </c>
      <c r="AT1256" s="93" t="s">
        <v>22</v>
      </c>
      <c r="AU1256" s="92" t="s">
        <v>22</v>
      </c>
      <c r="AV1256" s="91" t="s">
        <v>48</v>
      </c>
      <c r="AW1256" s="92" t="s">
        <v>48</v>
      </c>
      <c r="AX1256" s="92" t="s">
        <v>48</v>
      </c>
      <c r="AY1256" s="91" t="s">
        <v>152</v>
      </c>
      <c r="AZ1256" s="23"/>
      <c r="BA1256" s="25">
        <v>0</v>
      </c>
      <c r="BB1256" t="s">
        <v>48</v>
      </c>
      <c r="BC1256" t="e">
        <v>#N/A</v>
      </c>
      <c r="BD1256" t="e">
        <f>IF(Z1256=BC1256,"OK")</f>
        <v>#N/A</v>
      </c>
      <c r="BE1256">
        <v>8.2000000000000003E-2</v>
      </c>
      <c r="BF1256">
        <v>1.1E-4</v>
      </c>
      <c r="BG1256">
        <v>176</v>
      </c>
      <c r="BH1256">
        <v>67</v>
      </c>
      <c r="BI1256">
        <v>89</v>
      </c>
      <c r="BJ1256">
        <v>0.82</v>
      </c>
      <c r="BK1256">
        <v>1.049E-3</v>
      </c>
      <c r="BN1256" s="183"/>
    </row>
    <row r="1257" spans="1:66" ht="25.5" x14ac:dyDescent="0.25">
      <c r="A1257" s="1"/>
      <c r="B1257" s="94">
        <v>1251</v>
      </c>
      <c r="C1257" s="43">
        <v>1015295</v>
      </c>
      <c r="D1257" s="37" t="s">
        <v>22</v>
      </c>
      <c r="E1257" s="36" t="s">
        <v>5274</v>
      </c>
      <c r="F1257" s="151" t="s">
        <v>28</v>
      </c>
      <c r="G1257" s="41"/>
      <c r="H1257" s="46" t="str">
        <f>IFERROR(IFERROR(IF(SEARCH("Usystems",$E1257)&gt;0,"Usystems"),IF(SEARCH("RIIFO",$E1257)&gt;0,"RIIFO","Uponor")),"Uponor")</f>
        <v>Uponor</v>
      </c>
      <c r="I1257" s="25" t="str">
        <f>IFERROR(MID($D1257,1,7)+0,"")</f>
        <v/>
      </c>
      <c r="J1257" s="25" t="str">
        <f>IFERROR(MID($D1257,10,7)+0,"")</f>
        <v/>
      </c>
      <c r="K1257" s="25" t="str">
        <f>IFERROR(MID($D1257,19,7)+0,"")</f>
        <v/>
      </c>
      <c r="L1257" s="25" t="str">
        <f>IFERROR(MID($D1257,28,7)+0,"")</f>
        <v/>
      </c>
      <c r="M1257" s="25" t="e">
        <f>IF(IFERROR(MID($Q1257,1,7)+0,"")&lt;1130000,IF(INDEX(C:C,MATCH(LEFT(Q1257,7)+0,I:I,0))&lt;1130000,"",INDEX(C:C,MATCH(LEFT(Q1257,7)+0,I:I,0))),IFERROR(MID($Q1257,1,7)+0,""))</f>
        <v>#N/A</v>
      </c>
      <c r="N1257" s="25" t="str">
        <f>IF(IFERROR(MID($Q1257,10,7)+0,"")&lt;1130000,"",IFERROR(MID($Q1257,10,7)+0,""))</f>
        <v/>
      </c>
      <c r="O1257" s="25" t="str">
        <f>IF(IFERROR(MID($Q1257,19,7)+0,"")&lt;1130000,"",IFERROR(MID($Q1257,19,7)+0,""))</f>
        <v/>
      </c>
      <c r="P1257" s="25" t="e">
        <f>IF(M1257="","",IF(N1257="",M1257,M1257&amp;", "&amp;N1257))</f>
        <v>#N/A</v>
      </c>
      <c r="Q1257" s="25">
        <v>1070606</v>
      </c>
      <c r="R1257" s="25"/>
      <c r="S1257" s="35" t="s">
        <v>34</v>
      </c>
      <c r="T1257" s="25" t="s">
        <v>36</v>
      </c>
      <c r="U1257" s="185">
        <v>2989</v>
      </c>
      <c r="V1257" s="188">
        <v>2989</v>
      </c>
      <c r="W1257" s="189">
        <v>2989</v>
      </c>
      <c r="X1257" s="31">
        <v>2989</v>
      </c>
      <c r="Y1257" s="90">
        <f>IFERROR(ROUND(X1257/W1257-1,2),"")</f>
        <v>0</v>
      </c>
      <c r="Z1257" s="31">
        <f>IF(OR(S1257="VLD MLC components",S1257="VLD MLC pipes",S1257="VLD PEX components",S1257="VLD PEX pipes",S1257="VLD PHC components",S1257="VLD PHC pipes",S1257="Controls VLD"),"По запросу",X1257)</f>
        <v>2989</v>
      </c>
      <c r="AA1257" s="63">
        <f>ROUND(X1257/1.2,3)</f>
        <v>2490.8330000000001</v>
      </c>
      <c r="AB1257" s="23">
        <v>2490.8330000000001</v>
      </c>
      <c r="AC1257" s="190">
        <f>IFERROR(ROUND(AA1257/AB1257-1,2),"")</f>
        <v>0</v>
      </c>
      <c r="AD1257" s="25">
        <v>0.129</v>
      </c>
      <c r="AE1257" s="25">
        <v>2.2100000000000001E-4</v>
      </c>
      <c r="AF1257" s="25">
        <v>0</v>
      </c>
      <c r="AG1257" s="25" t="s">
        <v>22</v>
      </c>
      <c r="AH1257" s="25">
        <v>0</v>
      </c>
      <c r="AI1257" s="25">
        <v>0</v>
      </c>
      <c r="AJ1257" s="25" t="s">
        <v>19</v>
      </c>
      <c r="AK1257" s="42" t="s">
        <v>19</v>
      </c>
      <c r="AL1257" s="25" t="s">
        <v>19</v>
      </c>
      <c r="AM1257" s="25">
        <v>5</v>
      </c>
      <c r="AN1257" s="25">
        <v>176</v>
      </c>
      <c r="AO1257" s="25">
        <v>67</v>
      </c>
      <c r="AP1257" s="25">
        <v>89</v>
      </c>
      <c r="AQ1257" s="25">
        <v>0.64500000000000002</v>
      </c>
      <c r="AR1257" s="94">
        <v>1.049E-3</v>
      </c>
      <c r="AS1257" s="157" t="s">
        <v>22</v>
      </c>
      <c r="AT1257" s="93" t="s">
        <v>22</v>
      </c>
      <c r="AU1257" s="92" t="s">
        <v>22</v>
      </c>
      <c r="AV1257" s="91" t="s">
        <v>48</v>
      </c>
      <c r="AW1257" s="92" t="s">
        <v>48</v>
      </c>
      <c r="AX1257" s="92" t="s">
        <v>48</v>
      </c>
      <c r="AY1257" s="91" t="s">
        <v>152</v>
      </c>
      <c r="AZ1257" s="23"/>
      <c r="BA1257" s="25">
        <v>0</v>
      </c>
      <c r="BB1257" t="s">
        <v>48</v>
      </c>
      <c r="BC1257" t="e">
        <v>#N/A</v>
      </c>
      <c r="BD1257" t="e">
        <f>IF(Z1257=BC1257,"OK")</f>
        <v>#N/A</v>
      </c>
      <c r="BE1257">
        <v>0.129</v>
      </c>
      <c r="BF1257">
        <v>2.2100000000000001E-4</v>
      </c>
      <c r="BG1257">
        <v>176</v>
      </c>
      <c r="BH1257">
        <v>67</v>
      </c>
      <c r="BI1257">
        <v>89</v>
      </c>
      <c r="BJ1257">
        <v>0.64500000000000002</v>
      </c>
      <c r="BK1257">
        <v>1.049E-3</v>
      </c>
      <c r="BN1257" s="183"/>
    </row>
    <row r="1258" spans="1:66" ht="25.5" x14ac:dyDescent="0.25">
      <c r="A1258" s="1"/>
      <c r="B1258" s="94">
        <v>1252</v>
      </c>
      <c r="C1258" s="43">
        <v>1015297</v>
      </c>
      <c r="D1258" s="37" t="s">
        <v>22</v>
      </c>
      <c r="E1258" s="36" t="s">
        <v>5273</v>
      </c>
      <c r="F1258" s="151" t="s">
        <v>28</v>
      </c>
      <c r="G1258" s="41"/>
      <c r="H1258" s="46" t="str">
        <f>IFERROR(IFERROR(IF(SEARCH("Usystems",$E1258)&gt;0,"Usystems"),IF(SEARCH("RIIFO",$E1258)&gt;0,"RIIFO","Uponor")),"Uponor")</f>
        <v>Uponor</v>
      </c>
      <c r="I1258" s="25" t="str">
        <f>IFERROR(MID($D1258,1,7)+0,"")</f>
        <v/>
      </c>
      <c r="J1258" s="25" t="str">
        <f>IFERROR(MID($D1258,10,7)+0,"")</f>
        <v/>
      </c>
      <c r="K1258" s="25" t="str">
        <f>IFERROR(MID($D1258,19,7)+0,"")</f>
        <v/>
      </c>
      <c r="L1258" s="25" t="str">
        <f>IFERROR(MID($D1258,28,7)+0,"")</f>
        <v/>
      </c>
      <c r="M1258" s="25" t="e">
        <f>IF(IFERROR(MID($Q1258,1,7)+0,"")&lt;1130000,IF(INDEX(C:C,MATCH(LEFT(Q1258,7)+0,I:I,0))&lt;1130000,"",INDEX(C:C,MATCH(LEFT(Q1258,7)+0,I:I,0))),IFERROR(MID($Q1258,1,7)+0,""))</f>
        <v>#N/A</v>
      </c>
      <c r="N1258" s="25" t="str">
        <f>IF(IFERROR(MID($Q1258,10,7)+0,"")&lt;1130000,"",IFERROR(MID($Q1258,10,7)+0,""))</f>
        <v/>
      </c>
      <c r="O1258" s="25" t="str">
        <f>IF(IFERROR(MID($Q1258,19,7)+0,"")&lt;1130000,"",IFERROR(MID($Q1258,19,7)+0,""))</f>
        <v/>
      </c>
      <c r="P1258" s="25" t="e">
        <f>IF(M1258="","",IF(N1258="",M1258,M1258&amp;", "&amp;N1258))</f>
        <v>#N/A</v>
      </c>
      <c r="Q1258" s="25">
        <v>1070607</v>
      </c>
      <c r="R1258" s="25"/>
      <c r="S1258" s="35" t="s">
        <v>34</v>
      </c>
      <c r="T1258" s="25" t="s">
        <v>36</v>
      </c>
      <c r="U1258" s="185">
        <v>2989</v>
      </c>
      <c r="V1258" s="188">
        <v>2989</v>
      </c>
      <c r="W1258" s="189">
        <v>2989</v>
      </c>
      <c r="X1258" s="31">
        <v>2989</v>
      </c>
      <c r="Y1258" s="90">
        <f>IFERROR(ROUND(X1258/W1258-1,2),"")</f>
        <v>0</v>
      </c>
      <c r="Z1258" s="31">
        <f>IF(OR(S1258="VLD MLC components",S1258="VLD MLC pipes",S1258="VLD PEX components",S1258="VLD PEX pipes",S1258="VLD PHC components",S1258="VLD PHC pipes",S1258="Controls VLD"),"По запросу",X1258)</f>
        <v>2989</v>
      </c>
      <c r="AA1258" s="63">
        <f>ROUND(X1258/1.2,3)</f>
        <v>2490.8330000000001</v>
      </c>
      <c r="AB1258" s="23">
        <v>2490.8330000000001</v>
      </c>
      <c r="AC1258" s="190">
        <f>IFERROR(ROUND(AA1258/AB1258-1,2),"")</f>
        <v>0</v>
      </c>
      <c r="AD1258" s="25">
        <v>0.12</v>
      </c>
      <c r="AE1258" s="25">
        <v>2.13E-4</v>
      </c>
      <c r="AF1258" s="25">
        <v>0</v>
      </c>
      <c r="AG1258" s="25" t="s">
        <v>22</v>
      </c>
      <c r="AH1258" s="25">
        <v>0</v>
      </c>
      <c r="AI1258" s="25">
        <v>0</v>
      </c>
      <c r="AJ1258" s="25" t="s">
        <v>19</v>
      </c>
      <c r="AK1258" s="42" t="s">
        <v>19</v>
      </c>
      <c r="AL1258" s="25" t="s">
        <v>19</v>
      </c>
      <c r="AM1258" s="25">
        <v>5</v>
      </c>
      <c r="AN1258" s="25">
        <v>176</v>
      </c>
      <c r="AO1258" s="25">
        <v>68</v>
      </c>
      <c r="AP1258" s="25">
        <v>89</v>
      </c>
      <c r="AQ1258" s="25">
        <v>0.6</v>
      </c>
      <c r="AR1258" s="94">
        <v>1.065E-3</v>
      </c>
      <c r="AS1258" s="157" t="s">
        <v>22</v>
      </c>
      <c r="AT1258" s="93" t="s">
        <v>22</v>
      </c>
      <c r="AU1258" s="92" t="s">
        <v>22</v>
      </c>
      <c r="AV1258" s="91" t="s">
        <v>48</v>
      </c>
      <c r="AW1258" s="92" t="s">
        <v>48</v>
      </c>
      <c r="AX1258" s="92" t="s">
        <v>48</v>
      </c>
      <c r="AY1258" s="91" t="s">
        <v>152</v>
      </c>
      <c r="AZ1258" s="23"/>
      <c r="BA1258" s="25">
        <v>0</v>
      </c>
      <c r="BB1258" t="s">
        <v>48</v>
      </c>
      <c r="BC1258" t="e">
        <v>#N/A</v>
      </c>
      <c r="BD1258" t="e">
        <f>IF(Z1258=BC1258,"OK")</f>
        <v>#N/A</v>
      </c>
      <c r="BE1258">
        <v>0.12</v>
      </c>
      <c r="BF1258">
        <v>2.13E-4</v>
      </c>
      <c r="BG1258">
        <v>176</v>
      </c>
      <c r="BH1258">
        <v>68</v>
      </c>
      <c r="BI1258">
        <v>89</v>
      </c>
      <c r="BJ1258">
        <v>0.6</v>
      </c>
      <c r="BK1258">
        <v>1.065E-3</v>
      </c>
      <c r="BN1258" s="183"/>
    </row>
    <row r="1259" spans="1:66" ht="25.5" x14ac:dyDescent="0.25">
      <c r="A1259" s="1"/>
      <c r="B1259" s="94">
        <v>1253</v>
      </c>
      <c r="C1259" s="43">
        <v>1015301</v>
      </c>
      <c r="D1259" s="37" t="s">
        <v>22</v>
      </c>
      <c r="E1259" s="36" t="s">
        <v>5272</v>
      </c>
      <c r="F1259" s="151" t="s">
        <v>28</v>
      </c>
      <c r="G1259" s="41"/>
      <c r="H1259" s="46" t="str">
        <f>IFERROR(IFERROR(IF(SEARCH("Usystems",$E1259)&gt;0,"Usystems"),IF(SEARCH("RIIFO",$E1259)&gt;0,"RIIFO","Uponor")),"Uponor")</f>
        <v>Uponor</v>
      </c>
      <c r="I1259" s="25" t="str">
        <f>IFERROR(MID($D1259,1,7)+0,"")</f>
        <v/>
      </c>
      <c r="J1259" s="25" t="str">
        <f>IFERROR(MID($D1259,10,7)+0,"")</f>
        <v/>
      </c>
      <c r="K1259" s="25" t="str">
        <f>IFERROR(MID($D1259,19,7)+0,"")</f>
        <v/>
      </c>
      <c r="L1259" s="25" t="str">
        <f>IFERROR(MID($D1259,28,7)+0,"")</f>
        <v/>
      </c>
      <c r="M1259" s="25" t="e">
        <f>IF(IFERROR(MID($Q1259,1,7)+0,"")&lt;1130000,IF(INDEX(C:C,MATCH(LEFT(Q1259,7)+0,I:I,0))&lt;1130000,"",INDEX(C:C,MATCH(LEFT(Q1259,7)+0,I:I,0))),IFERROR(MID($Q1259,1,7)+0,""))</f>
        <v>#N/A</v>
      </c>
      <c r="N1259" s="25" t="str">
        <f>IF(IFERROR(MID($Q1259,10,7)+0,"")&lt;1130000,"",IFERROR(MID($Q1259,10,7)+0,""))</f>
        <v/>
      </c>
      <c r="O1259" s="25" t="str">
        <f>IF(IFERROR(MID($Q1259,19,7)+0,"")&lt;1130000,"",IFERROR(MID($Q1259,19,7)+0,""))</f>
        <v/>
      </c>
      <c r="P1259" s="25" t="e">
        <f>IF(M1259="","",IF(N1259="",M1259,M1259&amp;", "&amp;N1259))</f>
        <v>#N/A</v>
      </c>
      <c r="Q1259" s="25">
        <v>1070610</v>
      </c>
      <c r="R1259" s="25"/>
      <c r="S1259" s="35" t="s">
        <v>34</v>
      </c>
      <c r="T1259" s="25" t="s">
        <v>36</v>
      </c>
      <c r="U1259" s="185">
        <v>4014</v>
      </c>
      <c r="V1259" s="188">
        <v>4014</v>
      </c>
      <c r="W1259" s="189">
        <v>4014</v>
      </c>
      <c r="X1259" s="31">
        <v>4014</v>
      </c>
      <c r="Y1259" s="90">
        <f>IFERROR(ROUND(X1259/W1259-1,2),"")</f>
        <v>0</v>
      </c>
      <c r="Z1259" s="31">
        <f>IF(OR(S1259="VLD MLC components",S1259="VLD MLC pipes",S1259="VLD PEX components",S1259="VLD PEX pipes",S1259="VLD PHC components",S1259="VLD PHC pipes",S1259="Controls VLD"),"По запросу",X1259)</f>
        <v>4014</v>
      </c>
      <c r="AA1259" s="63">
        <f>ROUND(X1259/1.2,3)</f>
        <v>3345</v>
      </c>
      <c r="AB1259" s="23">
        <v>3345</v>
      </c>
      <c r="AC1259" s="190">
        <f>IFERROR(ROUND(AA1259/AB1259-1,2),"")</f>
        <v>0</v>
      </c>
      <c r="AD1259" s="25">
        <v>0.24199999999999999</v>
      </c>
      <c r="AE1259" s="25">
        <v>2.2100000000000001E-4</v>
      </c>
      <c r="AF1259" s="25">
        <v>0</v>
      </c>
      <c r="AG1259" s="25" t="s">
        <v>22</v>
      </c>
      <c r="AH1259" s="25">
        <v>0</v>
      </c>
      <c r="AI1259" s="25">
        <v>0</v>
      </c>
      <c r="AJ1259" s="25" t="s">
        <v>19</v>
      </c>
      <c r="AK1259" s="42" t="s">
        <v>19</v>
      </c>
      <c r="AL1259" s="25" t="s">
        <v>19</v>
      </c>
      <c r="AM1259" s="25">
        <v>5</v>
      </c>
      <c r="AN1259" s="25">
        <v>70</v>
      </c>
      <c r="AO1259" s="25">
        <v>175</v>
      </c>
      <c r="AP1259" s="25">
        <v>90</v>
      </c>
      <c r="AQ1259" s="25">
        <v>1.21</v>
      </c>
      <c r="AR1259" s="94">
        <v>1.103E-3</v>
      </c>
      <c r="AS1259" s="157" t="s">
        <v>22</v>
      </c>
      <c r="AT1259" s="93" t="s">
        <v>22</v>
      </c>
      <c r="AU1259" s="92" t="s">
        <v>22</v>
      </c>
      <c r="AV1259" s="91" t="s">
        <v>48</v>
      </c>
      <c r="AW1259" s="92" t="s">
        <v>48</v>
      </c>
      <c r="AX1259" s="92" t="s">
        <v>48</v>
      </c>
      <c r="AY1259" s="91" t="s">
        <v>152</v>
      </c>
      <c r="AZ1259" s="23"/>
      <c r="BA1259" s="25">
        <v>0</v>
      </c>
      <c r="BB1259" t="s">
        <v>48</v>
      </c>
      <c r="BC1259" t="e">
        <v>#N/A</v>
      </c>
      <c r="BD1259" t="e">
        <f>IF(Z1259=BC1259,"OK")</f>
        <v>#N/A</v>
      </c>
      <c r="BE1259">
        <v>0.24199999999999999</v>
      </c>
      <c r="BF1259">
        <v>2.2100000000000001E-4</v>
      </c>
      <c r="BG1259">
        <v>70</v>
      </c>
      <c r="BH1259">
        <v>175</v>
      </c>
      <c r="BI1259">
        <v>90</v>
      </c>
      <c r="BJ1259">
        <v>1.21</v>
      </c>
      <c r="BK1259">
        <v>1.103E-3</v>
      </c>
      <c r="BN1259" s="183"/>
    </row>
    <row r="1260" spans="1:66" x14ac:dyDescent="0.25">
      <c r="A1260" s="1"/>
      <c r="B1260" s="94">
        <v>1254</v>
      </c>
      <c r="C1260" s="43">
        <v>1007078</v>
      </c>
      <c r="D1260" s="25"/>
      <c r="E1260" s="36" t="s">
        <v>5271</v>
      </c>
      <c r="F1260" s="151" t="s">
        <v>28</v>
      </c>
      <c r="G1260" s="41"/>
      <c r="H1260" s="46" t="str">
        <f>IFERROR(IFERROR(IF(SEARCH("Usystems",$E1260)&gt;0,"Usystems"),IF(SEARCH("RIIFO",$E1260)&gt;0,"RIIFO","Uponor")),"Uponor")</f>
        <v>Uponor</v>
      </c>
      <c r="I1260" s="25" t="str">
        <f>IFERROR(MID($D1260,1,7)+0,"")</f>
        <v/>
      </c>
      <c r="J1260" s="25" t="str">
        <f>IFERROR(MID($D1260,10,7)+0,"")</f>
        <v/>
      </c>
      <c r="K1260" s="25" t="str">
        <f>IFERROR(MID($D1260,19,7)+0,"")</f>
        <v/>
      </c>
      <c r="L1260" s="25" t="str">
        <f>IFERROR(MID($D1260,28,7)+0,"")</f>
        <v/>
      </c>
      <c r="M1260" s="25" t="e">
        <f>IF(IFERROR(MID($Q1260,1,7)+0,"")&lt;1130000,IF(INDEX(C:C,MATCH(LEFT(Q1260,7)+0,I:I,0))&lt;1130000,"",INDEX(C:C,MATCH(LEFT(Q1260,7)+0,I:I,0))),IFERROR(MID($Q1260,1,7)+0,""))</f>
        <v>#N/A</v>
      </c>
      <c r="N1260" s="25" t="str">
        <f>IF(IFERROR(MID($Q1260,10,7)+0,"")&lt;1130000,"",IFERROR(MID($Q1260,10,7)+0,""))</f>
        <v/>
      </c>
      <c r="O1260" s="25" t="str">
        <f>IF(IFERROR(MID($Q1260,19,7)+0,"")&lt;1130000,"",IFERROR(MID($Q1260,19,7)+0,""))</f>
        <v/>
      </c>
      <c r="P1260" s="25" t="e">
        <f>IF(M1260="","",IF(N1260="",M1260,M1260&amp;", "&amp;N1260))</f>
        <v>#N/A</v>
      </c>
      <c r="Q1260" s="25">
        <v>1070621</v>
      </c>
      <c r="R1260" s="25"/>
      <c r="S1260" s="35" t="s">
        <v>34</v>
      </c>
      <c r="T1260" s="25" t="s">
        <v>36</v>
      </c>
      <c r="U1260" s="185">
        <v>959</v>
      </c>
      <c r="V1260" s="188">
        <v>959</v>
      </c>
      <c r="W1260" s="189">
        <v>959</v>
      </c>
      <c r="X1260" s="31">
        <v>959</v>
      </c>
      <c r="Y1260" s="90">
        <f>IFERROR(ROUND(X1260/W1260-1,2),"")</f>
        <v>0</v>
      </c>
      <c r="Z1260" s="31">
        <f>IF(OR(S1260="VLD MLC components",S1260="VLD MLC pipes",S1260="VLD PEX components",S1260="VLD PEX pipes",S1260="VLD PHC components",S1260="VLD PHC pipes",S1260="Controls VLD"),"По запросу",X1260)</f>
        <v>959</v>
      </c>
      <c r="AA1260" s="63">
        <f>ROUND(X1260/1.2,3)</f>
        <v>799.16700000000003</v>
      </c>
      <c r="AB1260" s="23">
        <v>799.16700000000003</v>
      </c>
      <c r="AC1260" s="190">
        <f>IFERROR(ROUND(AA1260/AB1260-1,2),"")</f>
        <v>0</v>
      </c>
      <c r="AD1260" s="25">
        <v>2.1999999999999999E-2</v>
      </c>
      <c r="AE1260" s="25">
        <v>5.3999999999999998E-5</v>
      </c>
      <c r="AF1260" s="25">
        <v>0</v>
      </c>
      <c r="AG1260" s="25" t="s">
        <v>22</v>
      </c>
      <c r="AH1260" s="25">
        <v>0</v>
      </c>
      <c r="AI1260" s="25">
        <v>0</v>
      </c>
      <c r="AJ1260" s="25" t="s">
        <v>19</v>
      </c>
      <c r="AK1260" s="42" t="s">
        <v>19</v>
      </c>
      <c r="AL1260" s="25" t="s">
        <v>19</v>
      </c>
      <c r="AM1260" s="25">
        <v>10</v>
      </c>
      <c r="AN1260" s="25">
        <v>86</v>
      </c>
      <c r="AO1260" s="25">
        <v>70</v>
      </c>
      <c r="AP1260" s="25">
        <v>90</v>
      </c>
      <c r="AQ1260" s="25">
        <v>0.22</v>
      </c>
      <c r="AR1260" s="94">
        <v>5.4199999999999995E-4</v>
      </c>
      <c r="AS1260" s="157" t="s">
        <v>22</v>
      </c>
      <c r="AT1260" s="93" t="s">
        <v>22</v>
      </c>
      <c r="AU1260" s="92" t="s">
        <v>22</v>
      </c>
      <c r="AV1260" s="91" t="s">
        <v>48</v>
      </c>
      <c r="AW1260" s="92" t="s">
        <v>48</v>
      </c>
      <c r="AX1260" s="92" t="s">
        <v>48</v>
      </c>
      <c r="AY1260" s="91" t="s">
        <v>152</v>
      </c>
      <c r="AZ1260" s="23"/>
      <c r="BA1260" s="25">
        <v>0</v>
      </c>
      <c r="BB1260" t="s">
        <v>48</v>
      </c>
      <c r="BC1260" t="e">
        <v>#N/A</v>
      </c>
      <c r="BD1260" t="e">
        <f>IF(Z1260=BC1260,"OK")</f>
        <v>#N/A</v>
      </c>
      <c r="BE1260">
        <v>2.1999999999999999E-2</v>
      </c>
      <c r="BF1260">
        <v>5.3999999999999998E-5</v>
      </c>
      <c r="BG1260">
        <v>86</v>
      </c>
      <c r="BH1260">
        <v>70</v>
      </c>
      <c r="BI1260">
        <v>90</v>
      </c>
      <c r="BJ1260">
        <v>0.22</v>
      </c>
      <c r="BK1260">
        <v>5.4199999999999995E-4</v>
      </c>
      <c r="BN1260" s="183"/>
    </row>
    <row r="1261" spans="1:66" x14ac:dyDescent="0.25">
      <c r="A1261" s="1"/>
      <c r="B1261" s="94">
        <v>1255</v>
      </c>
      <c r="C1261" s="43">
        <v>1007079</v>
      </c>
      <c r="D1261" s="25"/>
      <c r="E1261" s="36" t="s">
        <v>5270</v>
      </c>
      <c r="F1261" s="151" t="s">
        <v>28</v>
      </c>
      <c r="G1261" s="41"/>
      <c r="H1261" s="46" t="str">
        <f>IFERROR(IFERROR(IF(SEARCH("Usystems",$E1261)&gt;0,"Usystems"),IF(SEARCH("RIIFO",$E1261)&gt;0,"RIIFO","Uponor")),"Uponor")</f>
        <v>Uponor</v>
      </c>
      <c r="I1261" s="25" t="str">
        <f>IFERROR(MID($D1261,1,7)+0,"")</f>
        <v/>
      </c>
      <c r="J1261" s="25" t="str">
        <f>IFERROR(MID($D1261,10,7)+0,"")</f>
        <v/>
      </c>
      <c r="K1261" s="25" t="str">
        <f>IFERROR(MID($D1261,19,7)+0,"")</f>
        <v/>
      </c>
      <c r="L1261" s="25" t="str">
        <f>IFERROR(MID($D1261,28,7)+0,"")</f>
        <v/>
      </c>
      <c r="M1261" s="25" t="e">
        <f>IF(IFERROR(MID($Q1261,1,7)+0,"")&lt;1130000,IF(INDEX(C:C,MATCH(LEFT(Q1261,7)+0,I:I,0))&lt;1130000,"",INDEX(C:C,MATCH(LEFT(Q1261,7)+0,I:I,0))),IFERROR(MID($Q1261,1,7)+0,""))</f>
        <v>#N/A</v>
      </c>
      <c r="N1261" s="25" t="str">
        <f>IF(IFERROR(MID($Q1261,10,7)+0,"")&lt;1130000,"",IFERROR(MID($Q1261,10,7)+0,""))</f>
        <v/>
      </c>
      <c r="O1261" s="25" t="str">
        <f>IF(IFERROR(MID($Q1261,19,7)+0,"")&lt;1130000,"",IFERROR(MID($Q1261,19,7)+0,""))</f>
        <v/>
      </c>
      <c r="P1261" s="25" t="e">
        <f>IF(M1261="","",IF(N1261="",M1261,M1261&amp;", "&amp;N1261))</f>
        <v>#N/A</v>
      </c>
      <c r="Q1261" s="25">
        <v>1070622</v>
      </c>
      <c r="R1261" s="25"/>
      <c r="S1261" s="35" t="s">
        <v>34</v>
      </c>
      <c r="T1261" s="25" t="s">
        <v>36</v>
      </c>
      <c r="U1261" s="185">
        <v>671</v>
      </c>
      <c r="V1261" s="188">
        <v>671</v>
      </c>
      <c r="W1261" s="189">
        <v>671</v>
      </c>
      <c r="X1261" s="31">
        <v>671</v>
      </c>
      <c r="Y1261" s="90">
        <f>IFERROR(ROUND(X1261/W1261-1,2),"")</f>
        <v>0</v>
      </c>
      <c r="Z1261" s="31">
        <f>IF(OR(S1261="VLD MLC components",S1261="VLD MLC pipes",S1261="VLD PEX components",S1261="VLD PEX pipes",S1261="VLD PHC components",S1261="VLD PHC pipes",S1261="Controls VLD"),"По запросу",X1261)</f>
        <v>671</v>
      </c>
      <c r="AA1261" s="63">
        <f>ROUND(X1261/1.2,3)</f>
        <v>559.16700000000003</v>
      </c>
      <c r="AB1261" s="23">
        <v>559.16700000000003</v>
      </c>
      <c r="AC1261" s="190">
        <f>IFERROR(ROUND(AA1261/AB1261-1,2),"")</f>
        <v>0</v>
      </c>
      <c r="AD1261" s="25">
        <v>0.04</v>
      </c>
      <c r="AE1261" s="25">
        <v>5.0000000000000002E-5</v>
      </c>
      <c r="AF1261" s="25">
        <v>0</v>
      </c>
      <c r="AG1261" s="25" t="s">
        <v>22</v>
      </c>
      <c r="AH1261" s="25">
        <v>0</v>
      </c>
      <c r="AI1261" s="25">
        <v>0</v>
      </c>
      <c r="AJ1261" s="25" t="s">
        <v>19</v>
      </c>
      <c r="AK1261" s="42" t="s">
        <v>19</v>
      </c>
      <c r="AL1261" s="25" t="s">
        <v>19</v>
      </c>
      <c r="AM1261" s="25">
        <v>10</v>
      </c>
      <c r="AN1261" s="25">
        <v>88</v>
      </c>
      <c r="AO1261" s="25">
        <v>65</v>
      </c>
      <c r="AP1261" s="25">
        <v>88</v>
      </c>
      <c r="AQ1261" s="25">
        <v>0.4</v>
      </c>
      <c r="AR1261" s="94">
        <v>5.0299999999999997E-4</v>
      </c>
      <c r="AS1261" s="157" t="s">
        <v>22</v>
      </c>
      <c r="AT1261" s="93" t="s">
        <v>22</v>
      </c>
      <c r="AU1261" s="92" t="s">
        <v>22</v>
      </c>
      <c r="AV1261" s="91" t="s">
        <v>48</v>
      </c>
      <c r="AW1261" s="92" t="s">
        <v>48</v>
      </c>
      <c r="AX1261" s="92" t="s">
        <v>48</v>
      </c>
      <c r="AY1261" s="91" t="s">
        <v>152</v>
      </c>
      <c r="AZ1261" s="23"/>
      <c r="BA1261" s="25">
        <v>0</v>
      </c>
      <c r="BB1261" t="s">
        <v>48</v>
      </c>
      <c r="BC1261" t="e">
        <v>#N/A</v>
      </c>
      <c r="BD1261" t="e">
        <f>IF(Z1261=BC1261,"OK")</f>
        <v>#N/A</v>
      </c>
      <c r="BE1261">
        <v>0.04</v>
      </c>
      <c r="BF1261">
        <v>5.0000000000000002E-5</v>
      </c>
      <c r="BG1261">
        <v>88</v>
      </c>
      <c r="BH1261">
        <v>65</v>
      </c>
      <c r="BI1261">
        <v>88</v>
      </c>
      <c r="BJ1261">
        <v>0.4</v>
      </c>
      <c r="BK1261">
        <v>5.0299999999999997E-4</v>
      </c>
      <c r="BN1261" s="183"/>
    </row>
    <row r="1262" spans="1:66" x14ac:dyDescent="0.25">
      <c r="A1262" s="1"/>
      <c r="B1262" s="94">
        <v>1256</v>
      </c>
      <c r="C1262" s="43">
        <v>1007080</v>
      </c>
      <c r="D1262" s="25"/>
      <c r="E1262" s="36" t="s">
        <v>5269</v>
      </c>
      <c r="F1262" s="151" t="s">
        <v>28</v>
      </c>
      <c r="G1262" s="41"/>
      <c r="H1262" s="46" t="str">
        <f>IFERROR(IFERROR(IF(SEARCH("Usystems",$E1262)&gt;0,"Usystems"),IF(SEARCH("RIIFO",$E1262)&gt;0,"RIIFO","Uponor")),"Uponor")</f>
        <v>Uponor</v>
      </c>
      <c r="I1262" s="25" t="str">
        <f>IFERROR(MID($D1262,1,7)+0,"")</f>
        <v/>
      </c>
      <c r="J1262" s="25" t="str">
        <f>IFERROR(MID($D1262,10,7)+0,"")</f>
        <v/>
      </c>
      <c r="K1262" s="25" t="str">
        <f>IFERROR(MID($D1262,19,7)+0,"")</f>
        <v/>
      </c>
      <c r="L1262" s="25" t="str">
        <f>IFERROR(MID($D1262,28,7)+0,"")</f>
        <v/>
      </c>
      <c r="M1262" s="25" t="e">
        <f>IF(IFERROR(MID($Q1262,1,7)+0,"")&lt;1130000,IF(INDEX(C:C,MATCH(LEFT(Q1262,7)+0,I:I,0))&lt;1130000,"",INDEX(C:C,MATCH(LEFT(Q1262,7)+0,I:I,0))),IFERROR(MID($Q1262,1,7)+0,""))</f>
        <v>#N/A</v>
      </c>
      <c r="N1262" s="25" t="str">
        <f>IF(IFERROR(MID($Q1262,10,7)+0,"")&lt;1130000,"",IFERROR(MID($Q1262,10,7)+0,""))</f>
        <v/>
      </c>
      <c r="O1262" s="25" t="str">
        <f>IF(IFERROR(MID($Q1262,19,7)+0,"")&lt;1130000,"",IFERROR(MID($Q1262,19,7)+0,""))</f>
        <v/>
      </c>
      <c r="P1262" s="25" t="e">
        <f>IF(M1262="","",IF(N1262="",M1262,M1262&amp;", "&amp;N1262))</f>
        <v>#N/A</v>
      </c>
      <c r="Q1262" s="25">
        <v>1070623</v>
      </c>
      <c r="R1262" s="25"/>
      <c r="S1262" s="35" t="s">
        <v>34</v>
      </c>
      <c r="T1262" s="25" t="s">
        <v>36</v>
      </c>
      <c r="U1262" s="185">
        <v>1100</v>
      </c>
      <c r="V1262" s="188">
        <v>1100</v>
      </c>
      <c r="W1262" s="189">
        <v>1100</v>
      </c>
      <c r="X1262" s="31">
        <v>1100</v>
      </c>
      <c r="Y1262" s="90">
        <f>IFERROR(ROUND(X1262/W1262-1,2),"")</f>
        <v>0</v>
      </c>
      <c r="Z1262" s="31">
        <f>IF(OR(S1262="VLD MLC components",S1262="VLD MLC pipes",S1262="VLD PEX components",S1262="VLD PEX pipes",S1262="VLD PHC components",S1262="VLD PHC pipes",S1262="Controls VLD"),"По запросу",X1262)</f>
        <v>1100</v>
      </c>
      <c r="AA1262" s="63">
        <f>ROUND(X1262/1.2,3)</f>
        <v>916.66700000000003</v>
      </c>
      <c r="AB1262" s="23">
        <v>916.66700000000003</v>
      </c>
      <c r="AC1262" s="190">
        <f>IFERROR(ROUND(AA1262/AB1262-1,2),"")</f>
        <v>0</v>
      </c>
      <c r="AD1262" s="25">
        <v>0.06</v>
      </c>
      <c r="AE1262" s="25">
        <v>1.1E-4</v>
      </c>
      <c r="AF1262" s="25">
        <v>0</v>
      </c>
      <c r="AG1262" s="25" t="s">
        <v>22</v>
      </c>
      <c r="AH1262" s="25">
        <v>0</v>
      </c>
      <c r="AI1262" s="25">
        <v>0</v>
      </c>
      <c r="AJ1262" s="25" t="s">
        <v>19</v>
      </c>
      <c r="AK1262" s="42" t="s">
        <v>19</v>
      </c>
      <c r="AL1262" s="25" t="s">
        <v>19</v>
      </c>
      <c r="AM1262" s="25">
        <v>10</v>
      </c>
      <c r="AN1262" s="25">
        <v>175</v>
      </c>
      <c r="AO1262" s="25">
        <v>70</v>
      </c>
      <c r="AP1262" s="25">
        <v>90</v>
      </c>
      <c r="AQ1262" s="25">
        <v>0.6</v>
      </c>
      <c r="AR1262" s="94">
        <v>1.103E-3</v>
      </c>
      <c r="AS1262" s="157" t="s">
        <v>22</v>
      </c>
      <c r="AT1262" s="93" t="s">
        <v>22</v>
      </c>
      <c r="AU1262" s="92" t="s">
        <v>22</v>
      </c>
      <c r="AV1262" s="91" t="s">
        <v>48</v>
      </c>
      <c r="AW1262" s="92" t="s">
        <v>48</v>
      </c>
      <c r="AX1262" s="92" t="s">
        <v>48</v>
      </c>
      <c r="AY1262" s="91" t="s">
        <v>152</v>
      </c>
      <c r="AZ1262" s="23"/>
      <c r="BA1262" s="25">
        <v>0</v>
      </c>
      <c r="BB1262" t="s">
        <v>48</v>
      </c>
      <c r="BC1262" t="e">
        <v>#N/A</v>
      </c>
      <c r="BD1262" t="e">
        <f>IF(Z1262=BC1262,"OK")</f>
        <v>#N/A</v>
      </c>
      <c r="BE1262">
        <v>0.06</v>
      </c>
      <c r="BF1262">
        <v>1.1E-4</v>
      </c>
      <c r="BG1262">
        <v>175</v>
      </c>
      <c r="BH1262">
        <v>70</v>
      </c>
      <c r="BI1262">
        <v>90</v>
      </c>
      <c r="BJ1262">
        <v>0.6</v>
      </c>
      <c r="BK1262">
        <v>1.103E-3</v>
      </c>
      <c r="BN1262" s="183"/>
    </row>
    <row r="1263" spans="1:66" x14ac:dyDescent="0.25">
      <c r="A1263" s="1"/>
      <c r="B1263" s="94">
        <v>1257</v>
      </c>
      <c r="C1263" s="43">
        <v>1007081</v>
      </c>
      <c r="D1263" s="25"/>
      <c r="E1263" s="36" t="s">
        <v>5268</v>
      </c>
      <c r="F1263" s="151" t="s">
        <v>28</v>
      </c>
      <c r="G1263" s="41"/>
      <c r="H1263" s="46" t="str">
        <f>IFERROR(IFERROR(IF(SEARCH("Usystems",$E1263)&gt;0,"Usystems"),IF(SEARCH("RIIFO",$E1263)&gt;0,"RIIFO","Uponor")),"Uponor")</f>
        <v>Uponor</v>
      </c>
      <c r="I1263" s="25" t="str">
        <f>IFERROR(MID($D1263,1,7)+0,"")</f>
        <v/>
      </c>
      <c r="J1263" s="25" t="str">
        <f>IFERROR(MID($D1263,10,7)+0,"")</f>
        <v/>
      </c>
      <c r="K1263" s="25" t="str">
        <f>IFERROR(MID($D1263,19,7)+0,"")</f>
        <v/>
      </c>
      <c r="L1263" s="25" t="str">
        <f>IFERROR(MID($D1263,28,7)+0,"")</f>
        <v/>
      </c>
      <c r="M1263" s="25" t="e">
        <f>IF(IFERROR(MID($Q1263,1,7)+0,"")&lt;1130000,IF(INDEX(C:C,MATCH(LEFT(Q1263,7)+0,I:I,0))&lt;1130000,"",INDEX(C:C,MATCH(LEFT(Q1263,7)+0,I:I,0))),IFERROR(MID($Q1263,1,7)+0,""))</f>
        <v>#N/A</v>
      </c>
      <c r="N1263" s="25" t="str">
        <f>IF(IFERROR(MID($Q1263,10,7)+0,"")&lt;1130000,"",IFERROR(MID($Q1263,10,7)+0,""))</f>
        <v/>
      </c>
      <c r="O1263" s="25" t="str">
        <f>IF(IFERROR(MID($Q1263,19,7)+0,"")&lt;1130000,"",IFERROR(MID($Q1263,19,7)+0,""))</f>
        <v/>
      </c>
      <c r="P1263" s="25" t="e">
        <f>IF(M1263="","",IF(N1263="",M1263,M1263&amp;", "&amp;N1263))</f>
        <v>#N/A</v>
      </c>
      <c r="Q1263" s="25">
        <v>1070624</v>
      </c>
      <c r="R1263" s="25"/>
      <c r="S1263" s="35" t="s">
        <v>34</v>
      </c>
      <c r="T1263" s="25" t="s">
        <v>36</v>
      </c>
      <c r="U1263" s="185">
        <v>1965</v>
      </c>
      <c r="V1263" s="188">
        <v>1965</v>
      </c>
      <c r="W1263" s="189">
        <v>1965</v>
      </c>
      <c r="X1263" s="31">
        <v>1965</v>
      </c>
      <c r="Y1263" s="90">
        <f>IFERROR(ROUND(X1263/W1263-1,2),"")</f>
        <v>0</v>
      </c>
      <c r="Z1263" s="31">
        <f>IF(OR(S1263="VLD MLC components",S1263="VLD MLC pipes",S1263="VLD PEX components",S1263="VLD PEX pipes",S1263="VLD PHC components",S1263="VLD PHC pipes",S1263="Controls VLD"),"По запросу",X1263)</f>
        <v>1965</v>
      </c>
      <c r="AA1263" s="63">
        <f>ROUND(X1263/1.2,3)</f>
        <v>1637.5</v>
      </c>
      <c r="AB1263" s="23">
        <v>1637.5</v>
      </c>
      <c r="AC1263" s="190">
        <f>IFERROR(ROUND(AA1263/AB1263-1,2),"")</f>
        <v>0</v>
      </c>
      <c r="AD1263" s="25">
        <v>0.1</v>
      </c>
      <c r="AE1263" s="25">
        <v>2.2100000000000001E-4</v>
      </c>
      <c r="AF1263" s="25">
        <v>0</v>
      </c>
      <c r="AG1263" s="25" t="s">
        <v>22</v>
      </c>
      <c r="AH1263" s="25">
        <v>0</v>
      </c>
      <c r="AI1263" s="25">
        <v>0</v>
      </c>
      <c r="AJ1263" s="25" t="s">
        <v>19</v>
      </c>
      <c r="AK1263" s="42" t="s">
        <v>19</v>
      </c>
      <c r="AL1263" s="25" t="s">
        <v>19</v>
      </c>
      <c r="AM1263" s="25">
        <v>5</v>
      </c>
      <c r="AN1263" s="25">
        <v>175</v>
      </c>
      <c r="AO1263" s="25">
        <v>70</v>
      </c>
      <c r="AP1263" s="25">
        <v>90</v>
      </c>
      <c r="AQ1263" s="25">
        <v>0.5</v>
      </c>
      <c r="AR1263" s="94">
        <v>1.103E-3</v>
      </c>
      <c r="AS1263" s="157" t="s">
        <v>22</v>
      </c>
      <c r="AT1263" s="93" t="s">
        <v>22</v>
      </c>
      <c r="AU1263" s="92" t="s">
        <v>22</v>
      </c>
      <c r="AV1263" s="91" t="s">
        <v>48</v>
      </c>
      <c r="AW1263" s="92" t="s">
        <v>48</v>
      </c>
      <c r="AX1263" s="92" t="s">
        <v>48</v>
      </c>
      <c r="AY1263" s="91" t="s">
        <v>152</v>
      </c>
      <c r="AZ1263" s="23"/>
      <c r="BA1263" s="25">
        <v>0</v>
      </c>
      <c r="BB1263" t="s">
        <v>48</v>
      </c>
      <c r="BC1263" t="e">
        <v>#N/A</v>
      </c>
      <c r="BD1263" t="e">
        <f>IF(Z1263=BC1263,"OK")</f>
        <v>#N/A</v>
      </c>
      <c r="BE1263">
        <v>0.1</v>
      </c>
      <c r="BF1263">
        <v>2.2100000000000001E-4</v>
      </c>
      <c r="BG1263">
        <v>175</v>
      </c>
      <c r="BH1263">
        <v>70</v>
      </c>
      <c r="BI1263">
        <v>90</v>
      </c>
      <c r="BJ1263">
        <v>0.5</v>
      </c>
      <c r="BK1263">
        <v>1.103E-3</v>
      </c>
      <c r="BN1263" s="183"/>
    </row>
    <row r="1264" spans="1:66" ht="25.5" x14ac:dyDescent="0.25">
      <c r="A1264" s="1"/>
      <c r="B1264" s="94">
        <v>1258</v>
      </c>
      <c r="C1264" s="43">
        <v>1089031</v>
      </c>
      <c r="D1264" s="25"/>
      <c r="E1264" s="27" t="s">
        <v>5267</v>
      </c>
      <c r="F1264" s="213" t="s">
        <v>667</v>
      </c>
      <c r="G1264" s="41" t="s">
        <v>585</v>
      </c>
      <c r="H1264" s="46" t="str">
        <f>IFERROR(IFERROR(IF(SEARCH("Usystems",$E1264)&gt;0,"Usystems"),IF(SEARCH("RIIFO",$E1264)&gt;0,"RIIFO","Uponor")),"Uponor")</f>
        <v>Uponor</v>
      </c>
      <c r="I1264" s="25" t="str">
        <f>IFERROR(MID($D1264,1,7)+0,"")</f>
        <v/>
      </c>
      <c r="J1264" s="25" t="str">
        <f>IFERROR(MID($D1264,10,7)+0,"")</f>
        <v/>
      </c>
      <c r="K1264" s="25" t="str">
        <f>IFERROR(MID($D1264,19,7)+0,"")</f>
        <v/>
      </c>
      <c r="L1264" s="25" t="str">
        <f>IFERROR(MID($D1264,28,7)+0,"")</f>
        <v/>
      </c>
      <c r="M1264" s="25" t="str">
        <f>IF(IFERROR(MID($Q1264,1,7)+0,"")&lt;1130000,IF(INDEX(C:C,MATCH(LEFT(Q1264,7)+0,I:I,0))&lt;1130000,"",INDEX(C:C,MATCH(LEFT(Q1264,7)+0,I:I,0))),IFERROR(MID($Q1264,1,7)+0,""))</f>
        <v/>
      </c>
      <c r="N1264" s="25" t="str">
        <f>IF(IFERROR(MID($Q1264,10,7)+0,"")&lt;1130000,"",IFERROR(MID($Q1264,10,7)+0,""))</f>
        <v/>
      </c>
      <c r="O1264" s="25" t="str">
        <f>IF(IFERROR(MID($Q1264,19,7)+0,"")&lt;1130000,"",IFERROR(MID($Q1264,19,7)+0,""))</f>
        <v/>
      </c>
      <c r="P1264" s="25" t="str">
        <f>IF(M1264="","",IF(N1264="",M1264,M1264&amp;", "&amp;N1264))</f>
        <v/>
      </c>
      <c r="Q1264" s="25"/>
      <c r="R1264" s="25"/>
      <c r="S1264" s="35" t="s">
        <v>34</v>
      </c>
      <c r="T1264" s="34" t="s">
        <v>36</v>
      </c>
      <c r="U1264" s="185">
        <v>2629</v>
      </c>
      <c r="V1264" s="188">
        <v>2629</v>
      </c>
      <c r="W1264" s="189">
        <v>2629</v>
      </c>
      <c r="X1264" s="31">
        <v>2629</v>
      </c>
      <c r="Y1264" s="90">
        <f>IFERROR(ROUND(X1264/W1264-1,2),"")</f>
        <v>0</v>
      </c>
      <c r="Z1264" s="31">
        <f>IF(OR(S1264="VLD MLC components",S1264="VLD MLC pipes",S1264="VLD PEX components",S1264="VLD PEX pipes",S1264="VLD PHC components",S1264="VLD PHC pipes",S1264="Controls VLD"),"По запросу",X1264)</f>
        <v>2629</v>
      </c>
      <c r="AA1264" s="63">
        <f>ROUND(X1264/1.2,3)</f>
        <v>2190.8330000000001</v>
      </c>
      <c r="AB1264" s="23">
        <v>2190.8330000000001</v>
      </c>
      <c r="AC1264" s="190">
        <f>IFERROR(ROUND(AA1264/AB1264-1,2),"")</f>
        <v>0</v>
      </c>
      <c r="AD1264" s="25">
        <v>0.19800000000000001</v>
      </c>
      <c r="AE1264" s="25">
        <v>2.7399999999999999E-4</v>
      </c>
      <c r="AF1264" s="25">
        <v>50</v>
      </c>
      <c r="AG1264" s="25">
        <v>50</v>
      </c>
      <c r="AH1264" s="25">
        <v>50</v>
      </c>
      <c r="AI1264" s="25">
        <v>50</v>
      </c>
      <c r="AJ1264" s="25" t="s">
        <v>20</v>
      </c>
      <c r="AK1264" s="22" t="s">
        <v>20</v>
      </c>
      <c r="AL1264" s="25" t="s">
        <v>20</v>
      </c>
      <c r="AM1264" s="25">
        <v>10</v>
      </c>
      <c r="AN1264" s="25">
        <v>265</v>
      </c>
      <c r="AO1264" s="25">
        <v>400</v>
      </c>
      <c r="AP1264" s="25">
        <v>320</v>
      </c>
      <c r="AQ1264" s="25">
        <v>1.98</v>
      </c>
      <c r="AR1264" s="94">
        <v>3.3919999999999999E-2</v>
      </c>
      <c r="AS1264" s="157">
        <v>50</v>
      </c>
      <c r="AT1264" s="93">
        <v>43265</v>
      </c>
      <c r="AU1264" s="92" t="s">
        <v>22</v>
      </c>
      <c r="AV1264" s="91" t="s">
        <v>152</v>
      </c>
      <c r="AW1264" s="92" t="s">
        <v>152</v>
      </c>
      <c r="AX1264" s="92" t="s">
        <v>48</v>
      </c>
      <c r="AY1264" s="91" t="s">
        <v>152</v>
      </c>
      <c r="AZ1264" s="23"/>
      <c r="BA1264" s="25" t="s">
        <v>5265</v>
      </c>
      <c r="BB1264" t="s">
        <v>25</v>
      </c>
      <c r="BC1264">
        <v>2629</v>
      </c>
      <c r="BD1264" t="str">
        <f>IF(Z1264=BC1264,"OK")</f>
        <v>OK</v>
      </c>
      <c r="BE1264">
        <v>0.19800000000000001</v>
      </c>
      <c r="BF1264">
        <v>2.7399999999999999E-4</v>
      </c>
      <c r="BG1264">
        <v>265</v>
      </c>
      <c r="BH1264">
        <v>400</v>
      </c>
      <c r="BI1264">
        <v>320</v>
      </c>
      <c r="BJ1264">
        <v>1.98</v>
      </c>
      <c r="BK1264">
        <v>3.3919999999999999E-2</v>
      </c>
      <c r="BN1264" s="183"/>
    </row>
    <row r="1265" spans="1:66" ht="25.5" x14ac:dyDescent="0.25">
      <c r="A1265" s="1"/>
      <c r="B1265" s="94">
        <v>1259</v>
      </c>
      <c r="C1265" s="43">
        <v>1089030</v>
      </c>
      <c r="D1265" s="25"/>
      <c r="E1265" s="27" t="s">
        <v>5266</v>
      </c>
      <c r="F1265" s="213" t="s">
        <v>667</v>
      </c>
      <c r="G1265" s="41" t="s">
        <v>585</v>
      </c>
      <c r="H1265" s="46" t="str">
        <f>IFERROR(IFERROR(IF(SEARCH("Usystems",$E1265)&gt;0,"Usystems"),IF(SEARCH("RIIFO",$E1265)&gt;0,"RIIFO","Uponor")),"Uponor")</f>
        <v>Uponor</v>
      </c>
      <c r="I1265" s="25" t="str">
        <f>IFERROR(MID($D1265,1,7)+0,"")</f>
        <v/>
      </c>
      <c r="J1265" s="25" t="str">
        <f>IFERROR(MID($D1265,10,7)+0,"")</f>
        <v/>
      </c>
      <c r="K1265" s="25" t="str">
        <f>IFERROR(MID($D1265,19,7)+0,"")</f>
        <v/>
      </c>
      <c r="L1265" s="25" t="str">
        <f>IFERROR(MID($D1265,28,7)+0,"")</f>
        <v/>
      </c>
      <c r="M1265" s="25" t="str">
        <f>IF(IFERROR(MID($Q1265,1,7)+0,"")&lt;1130000,IF(INDEX(C:C,MATCH(LEFT(Q1265,7)+0,I:I,0))&lt;1130000,"",INDEX(C:C,MATCH(LEFT(Q1265,7)+0,I:I,0))),IFERROR(MID($Q1265,1,7)+0,""))</f>
        <v/>
      </c>
      <c r="N1265" s="25" t="str">
        <f>IF(IFERROR(MID($Q1265,10,7)+0,"")&lt;1130000,"",IFERROR(MID($Q1265,10,7)+0,""))</f>
        <v/>
      </c>
      <c r="O1265" s="25" t="str">
        <f>IF(IFERROR(MID($Q1265,19,7)+0,"")&lt;1130000,"",IFERROR(MID($Q1265,19,7)+0,""))</f>
        <v/>
      </c>
      <c r="P1265" s="25" t="str">
        <f>IF(M1265="","",IF(N1265="",M1265,M1265&amp;", "&amp;N1265))</f>
        <v/>
      </c>
      <c r="Q1265" s="25"/>
      <c r="R1265" s="25"/>
      <c r="S1265" s="35" t="s">
        <v>34</v>
      </c>
      <c r="T1265" s="34" t="s">
        <v>36</v>
      </c>
      <c r="U1265" s="185">
        <v>2629</v>
      </c>
      <c r="V1265" s="188">
        <v>2629</v>
      </c>
      <c r="W1265" s="189">
        <v>2629</v>
      </c>
      <c r="X1265" s="31">
        <v>2629</v>
      </c>
      <c r="Y1265" s="90">
        <f>IFERROR(ROUND(X1265/W1265-1,2),"")</f>
        <v>0</v>
      </c>
      <c r="Z1265" s="31">
        <f>IF(OR(S1265="VLD MLC components",S1265="VLD MLC pipes",S1265="VLD PEX components",S1265="VLD PEX pipes",S1265="VLD PHC components",S1265="VLD PHC pipes",S1265="Controls VLD"),"По запросу",X1265)</f>
        <v>2629</v>
      </c>
      <c r="AA1265" s="63">
        <f>ROUND(X1265/1.2,3)</f>
        <v>2190.8330000000001</v>
      </c>
      <c r="AB1265" s="23">
        <v>2190.8330000000001</v>
      </c>
      <c r="AC1265" s="190">
        <f>IFERROR(ROUND(AA1265/AB1265-1,2),"")</f>
        <v>0</v>
      </c>
      <c r="AD1265" s="25">
        <v>0.21299999999999999</v>
      </c>
      <c r="AE1265" s="25">
        <v>2.7399999999999999E-4</v>
      </c>
      <c r="AF1265" s="25">
        <v>50</v>
      </c>
      <c r="AG1265" s="25">
        <v>50</v>
      </c>
      <c r="AH1265" s="25">
        <v>50</v>
      </c>
      <c r="AI1265" s="25">
        <v>50</v>
      </c>
      <c r="AJ1265" s="25" t="s">
        <v>20</v>
      </c>
      <c r="AK1265" s="22" t="s">
        <v>20</v>
      </c>
      <c r="AL1265" s="25" t="s">
        <v>20</v>
      </c>
      <c r="AM1265" s="25">
        <v>10</v>
      </c>
      <c r="AN1265" s="25">
        <v>265</v>
      </c>
      <c r="AO1265" s="25">
        <v>400</v>
      </c>
      <c r="AP1265" s="25">
        <v>320</v>
      </c>
      <c r="AQ1265" s="25">
        <v>2.13</v>
      </c>
      <c r="AR1265" s="94">
        <v>3.3919999999999999E-2</v>
      </c>
      <c r="AS1265" s="157">
        <v>50</v>
      </c>
      <c r="AT1265" s="93">
        <v>43265</v>
      </c>
      <c r="AU1265" s="92" t="s">
        <v>22</v>
      </c>
      <c r="AV1265" s="91" t="s">
        <v>152</v>
      </c>
      <c r="AW1265" s="92" t="s">
        <v>152</v>
      </c>
      <c r="AX1265" s="92" t="s">
        <v>48</v>
      </c>
      <c r="AY1265" s="91" t="s">
        <v>152</v>
      </c>
      <c r="AZ1265" s="23"/>
      <c r="BA1265" s="25" t="s">
        <v>5265</v>
      </c>
      <c r="BB1265" t="s">
        <v>25</v>
      </c>
      <c r="BC1265">
        <v>2629</v>
      </c>
      <c r="BD1265" t="str">
        <f>IF(Z1265=BC1265,"OK")</f>
        <v>OK</v>
      </c>
      <c r="BE1265">
        <v>0.21299999999999999</v>
      </c>
      <c r="BF1265">
        <v>2.7399999999999999E-4</v>
      </c>
      <c r="BG1265">
        <v>265</v>
      </c>
      <c r="BH1265">
        <v>400</v>
      </c>
      <c r="BI1265">
        <v>320</v>
      </c>
      <c r="BJ1265">
        <v>2.13</v>
      </c>
      <c r="BK1265">
        <v>3.3919999999999999E-2</v>
      </c>
      <c r="BN1265" s="183"/>
    </row>
    <row r="1266" spans="1:66" ht="25.5" x14ac:dyDescent="0.25">
      <c r="A1266" s="1"/>
      <c r="B1266" s="94">
        <v>1260</v>
      </c>
      <c r="C1266" s="43">
        <v>1089029</v>
      </c>
      <c r="D1266" s="25"/>
      <c r="E1266" s="27" t="s">
        <v>5264</v>
      </c>
      <c r="F1266" s="213" t="s">
        <v>667</v>
      </c>
      <c r="G1266" s="41" t="s">
        <v>585</v>
      </c>
      <c r="H1266" s="46" t="str">
        <f>IFERROR(IFERROR(IF(SEARCH("Usystems",$E1266)&gt;0,"Usystems"),IF(SEARCH("RIIFO",$E1266)&gt;0,"RIIFO","Uponor")),"Uponor")</f>
        <v>Uponor</v>
      </c>
      <c r="I1266" s="25" t="str">
        <f>IFERROR(MID($D1266,1,7)+0,"")</f>
        <v/>
      </c>
      <c r="J1266" s="25" t="str">
        <f>IFERROR(MID($D1266,10,7)+0,"")</f>
        <v/>
      </c>
      <c r="K1266" s="25" t="str">
        <f>IFERROR(MID($D1266,19,7)+0,"")</f>
        <v/>
      </c>
      <c r="L1266" s="25" t="str">
        <f>IFERROR(MID($D1266,28,7)+0,"")</f>
        <v/>
      </c>
      <c r="M1266" s="25" t="str">
        <f>IF(IFERROR(MID($Q1266,1,7)+0,"")&lt;1130000,IF(INDEX(C:C,MATCH(LEFT(Q1266,7)+0,I:I,0))&lt;1130000,"",INDEX(C:C,MATCH(LEFT(Q1266,7)+0,I:I,0))),IFERROR(MID($Q1266,1,7)+0,""))</f>
        <v/>
      </c>
      <c r="N1266" s="25" t="str">
        <f>IF(IFERROR(MID($Q1266,10,7)+0,"")&lt;1130000,"",IFERROR(MID($Q1266,10,7)+0,""))</f>
        <v/>
      </c>
      <c r="O1266" s="25" t="str">
        <f>IF(IFERROR(MID($Q1266,19,7)+0,"")&lt;1130000,"",IFERROR(MID($Q1266,19,7)+0,""))</f>
        <v/>
      </c>
      <c r="P1266" s="25" t="str">
        <f>IF(M1266="","",IF(N1266="",M1266,M1266&amp;", "&amp;N1266))</f>
        <v/>
      </c>
      <c r="Q1266" s="25"/>
      <c r="R1266" s="25"/>
      <c r="S1266" s="35" t="s">
        <v>34</v>
      </c>
      <c r="T1266" s="34" t="s">
        <v>36</v>
      </c>
      <c r="U1266" s="185">
        <v>3292</v>
      </c>
      <c r="V1266" s="188">
        <v>3292</v>
      </c>
      <c r="W1266" s="189">
        <v>3292</v>
      </c>
      <c r="X1266" s="31">
        <v>3292</v>
      </c>
      <c r="Y1266" s="90">
        <f>IFERROR(ROUND(X1266/W1266-1,2),"")</f>
        <v>0</v>
      </c>
      <c r="Z1266" s="31">
        <f>IF(OR(S1266="VLD MLC components",S1266="VLD MLC pipes",S1266="VLD PEX components",S1266="VLD PEX pipes",S1266="VLD PHC components",S1266="VLD PHC pipes",S1266="Controls VLD"),"По запросу",X1266)</f>
        <v>3292</v>
      </c>
      <c r="AA1266" s="63">
        <f>ROUND(X1266/1.2,3)</f>
        <v>2743.3330000000001</v>
      </c>
      <c r="AB1266" s="23">
        <v>2743.3330000000001</v>
      </c>
      <c r="AC1266" s="190">
        <f>IFERROR(ROUND(AA1266/AB1266-1,2),"")</f>
        <v>0</v>
      </c>
      <c r="AD1266" s="25">
        <v>0.30299999999999999</v>
      </c>
      <c r="AE1266" s="25">
        <v>2.7399999999999999E-4</v>
      </c>
      <c r="AF1266" s="25">
        <v>50</v>
      </c>
      <c r="AG1266" s="25">
        <v>50</v>
      </c>
      <c r="AH1266" s="25">
        <v>50</v>
      </c>
      <c r="AI1266" s="25">
        <v>50</v>
      </c>
      <c r="AJ1266" s="25" t="s">
        <v>20</v>
      </c>
      <c r="AK1266" s="22" t="s">
        <v>20</v>
      </c>
      <c r="AL1266" s="25" t="s">
        <v>20</v>
      </c>
      <c r="AM1266" s="25">
        <v>10</v>
      </c>
      <c r="AN1266" s="25">
        <v>265</v>
      </c>
      <c r="AO1266" s="25">
        <v>400</v>
      </c>
      <c r="AP1266" s="25">
        <v>320</v>
      </c>
      <c r="AQ1266" s="25">
        <v>3.03</v>
      </c>
      <c r="AR1266" s="94">
        <v>3.3919999999999999E-2</v>
      </c>
      <c r="AS1266" s="157">
        <v>50</v>
      </c>
      <c r="AT1266" s="93">
        <v>43265</v>
      </c>
      <c r="AU1266" s="92" t="s">
        <v>22</v>
      </c>
      <c r="AV1266" s="91" t="s">
        <v>152</v>
      </c>
      <c r="AW1266" s="92" t="s">
        <v>152</v>
      </c>
      <c r="AX1266" s="92" t="s">
        <v>48</v>
      </c>
      <c r="AY1266" s="91" t="s">
        <v>152</v>
      </c>
      <c r="AZ1266" s="23"/>
      <c r="BA1266" s="25" t="s">
        <v>5263</v>
      </c>
      <c r="BB1266" t="s">
        <v>25</v>
      </c>
      <c r="BC1266">
        <v>3292</v>
      </c>
      <c r="BD1266" t="str">
        <f>IF(Z1266=BC1266,"OK")</f>
        <v>OK</v>
      </c>
      <c r="BE1266">
        <v>0.30299999999999999</v>
      </c>
      <c r="BF1266">
        <v>2.7399999999999999E-4</v>
      </c>
      <c r="BG1266">
        <v>265</v>
      </c>
      <c r="BH1266">
        <v>400</v>
      </c>
      <c r="BI1266">
        <v>320</v>
      </c>
      <c r="BJ1266">
        <v>3.03</v>
      </c>
      <c r="BK1266">
        <v>3.3919999999999999E-2</v>
      </c>
      <c r="BN1266" s="183"/>
    </row>
    <row r="1267" spans="1:66" ht="25.5" x14ac:dyDescent="0.25">
      <c r="A1267" s="1"/>
      <c r="B1267" s="94">
        <v>1261</v>
      </c>
      <c r="C1267" s="43">
        <v>1088566</v>
      </c>
      <c r="D1267" s="25"/>
      <c r="E1267" s="36" t="s">
        <v>5262</v>
      </c>
      <c r="F1267" s="151" t="s">
        <v>21</v>
      </c>
      <c r="G1267" s="41"/>
      <c r="H1267" s="46" t="str">
        <f>IFERROR(IFERROR(IF(SEARCH("Usystems",$E1267)&gt;0,"Usystems"),IF(SEARCH("RIIFO",$E1267)&gt;0,"RIIFO","Uponor")),"Uponor")</f>
        <v>Uponor</v>
      </c>
      <c r="I1267" s="25" t="str">
        <f>IFERROR(MID($D1267,1,7)+0,"")</f>
        <v/>
      </c>
      <c r="J1267" s="25" t="str">
        <f>IFERROR(MID($D1267,10,7)+0,"")</f>
        <v/>
      </c>
      <c r="K1267" s="25" t="str">
        <f>IFERROR(MID($D1267,19,7)+0,"")</f>
        <v/>
      </c>
      <c r="L1267" s="25" t="str">
        <f>IFERROR(MID($D1267,28,7)+0,"")</f>
        <v/>
      </c>
      <c r="M1267" s="25" t="str">
        <f>IF(IFERROR(MID($Q1267,1,7)+0,"")&lt;1130000,IF(INDEX(C:C,MATCH(LEFT(Q1267,7)+0,I:I,0))&lt;1130000,"",INDEX(C:C,MATCH(LEFT(Q1267,7)+0,I:I,0))),IFERROR(MID($Q1267,1,7)+0,""))</f>
        <v/>
      </c>
      <c r="N1267" s="25" t="str">
        <f>IF(IFERROR(MID($Q1267,10,7)+0,"")&lt;1130000,"",IFERROR(MID($Q1267,10,7)+0,""))</f>
        <v/>
      </c>
      <c r="O1267" s="25" t="str">
        <f>IF(IFERROR(MID($Q1267,19,7)+0,"")&lt;1130000,"",IFERROR(MID($Q1267,19,7)+0,""))</f>
        <v/>
      </c>
      <c r="P1267" s="25" t="str">
        <f>IF(M1267="","",IF(N1267="",M1267,M1267&amp;", "&amp;N1267))</f>
        <v/>
      </c>
      <c r="Q1267" s="25"/>
      <c r="R1267" s="25"/>
      <c r="S1267" s="35" t="s">
        <v>34</v>
      </c>
      <c r="T1267" s="34" t="s">
        <v>38</v>
      </c>
      <c r="U1267" s="185">
        <v>1406</v>
      </c>
      <c r="V1267" s="188">
        <v>1406</v>
      </c>
      <c r="W1267" s="189">
        <v>1406</v>
      </c>
      <c r="X1267" s="31">
        <v>1406</v>
      </c>
      <c r="Y1267" s="90">
        <f>IFERROR(ROUND(X1267/W1267-1,2),"")</f>
        <v>0</v>
      </c>
      <c r="Z1267" s="31">
        <f>IF(OR(S1267="VLD MLC components",S1267="VLD MLC pipes",S1267="VLD PEX components",S1267="VLD PEX pipes",S1267="VLD PHC components",S1267="VLD PHC pipes",S1267="Controls VLD"),"По запросу",X1267)</f>
        <v>1406</v>
      </c>
      <c r="AA1267" s="63">
        <f>ROUND(X1267/1.2,3)</f>
        <v>1171.6669999999999</v>
      </c>
      <c r="AB1267" s="23">
        <v>1171.6669999999999</v>
      </c>
      <c r="AC1267" s="190">
        <f>IFERROR(ROUND(AA1267/AB1267-1,2),"")</f>
        <v>0</v>
      </c>
      <c r="AD1267" s="25">
        <v>8.7999999999999995E-2</v>
      </c>
      <c r="AE1267" s="25">
        <v>2.1599999999999999E-4</v>
      </c>
      <c r="AF1267" s="25">
        <v>0</v>
      </c>
      <c r="AG1267" s="25" t="s">
        <v>22</v>
      </c>
      <c r="AH1267" s="25">
        <v>0</v>
      </c>
      <c r="AI1267" s="25">
        <v>0</v>
      </c>
      <c r="AJ1267" s="25" t="s">
        <v>20</v>
      </c>
      <c r="AK1267" s="42" t="s">
        <v>19</v>
      </c>
      <c r="AL1267" s="25" t="s">
        <v>20</v>
      </c>
      <c r="AM1267" s="25">
        <v>10</v>
      </c>
      <c r="AN1267" s="25">
        <v>265</v>
      </c>
      <c r="AO1267" s="25">
        <v>400</v>
      </c>
      <c r="AP1267" s="25">
        <v>320</v>
      </c>
      <c r="AQ1267" s="25">
        <v>0.88</v>
      </c>
      <c r="AR1267" s="94">
        <v>3.3919999999999999E-2</v>
      </c>
      <c r="AS1267" s="157" t="s">
        <v>22</v>
      </c>
      <c r="AT1267" s="93">
        <v>43265</v>
      </c>
      <c r="AU1267" s="92" t="s">
        <v>22</v>
      </c>
      <c r="AV1267" s="91" t="s">
        <v>152</v>
      </c>
      <c r="AW1267" s="92" t="s">
        <v>152</v>
      </c>
      <c r="AX1267" s="92" t="s">
        <v>48</v>
      </c>
      <c r="AY1267" s="91" t="s">
        <v>152</v>
      </c>
      <c r="AZ1267" s="23"/>
      <c r="BA1267" s="25" t="s">
        <v>5261</v>
      </c>
      <c r="BB1267" t="s">
        <v>25</v>
      </c>
      <c r="BC1267" t="e">
        <v>#N/A</v>
      </c>
      <c r="BD1267" t="e">
        <f>IF(Z1267=BC1267,"OK")</f>
        <v>#N/A</v>
      </c>
      <c r="BE1267">
        <v>8.7999999999999995E-2</v>
      </c>
      <c r="BF1267">
        <v>2.1599999999999999E-4</v>
      </c>
      <c r="BG1267">
        <v>265</v>
      </c>
      <c r="BH1267">
        <v>400</v>
      </c>
      <c r="BI1267">
        <v>320</v>
      </c>
      <c r="BJ1267">
        <v>0.88</v>
      </c>
      <c r="BK1267">
        <v>3.3919999999999999E-2</v>
      </c>
      <c r="BN1267" s="183"/>
    </row>
    <row r="1268" spans="1:66" ht="25.5" x14ac:dyDescent="0.25">
      <c r="A1268" s="1"/>
      <c r="B1268" s="94">
        <v>1262</v>
      </c>
      <c r="C1268" s="43">
        <v>1088569</v>
      </c>
      <c r="D1268" s="25"/>
      <c r="E1268" s="36" t="s">
        <v>5260</v>
      </c>
      <c r="F1268" s="151" t="s">
        <v>21</v>
      </c>
      <c r="G1268" s="41" t="s">
        <v>585</v>
      </c>
      <c r="H1268" s="46" t="str">
        <f>IFERROR(IFERROR(IF(SEARCH("Usystems",$E1268)&gt;0,"Usystems"),IF(SEARCH("RIIFO",$E1268)&gt;0,"RIIFO","Uponor")),"Uponor")</f>
        <v>Uponor</v>
      </c>
      <c r="I1268" s="25" t="str">
        <f>IFERROR(MID($D1268,1,7)+0,"")</f>
        <v/>
      </c>
      <c r="J1268" s="25" t="str">
        <f>IFERROR(MID($D1268,10,7)+0,"")</f>
        <v/>
      </c>
      <c r="K1268" s="25" t="str">
        <f>IFERROR(MID($D1268,19,7)+0,"")</f>
        <v/>
      </c>
      <c r="L1268" s="25" t="str">
        <f>IFERROR(MID($D1268,28,7)+0,"")</f>
        <v/>
      </c>
      <c r="M1268" s="25" t="str">
        <f>IF(IFERROR(MID($Q1268,1,7)+0,"")&lt;1130000,IF(INDEX(C:C,MATCH(LEFT(Q1268,7)+0,I:I,0))&lt;1130000,"",INDEX(C:C,MATCH(LEFT(Q1268,7)+0,I:I,0))),IFERROR(MID($Q1268,1,7)+0,""))</f>
        <v/>
      </c>
      <c r="N1268" s="25" t="str">
        <f>IF(IFERROR(MID($Q1268,10,7)+0,"")&lt;1130000,"",IFERROR(MID($Q1268,10,7)+0,""))</f>
        <v/>
      </c>
      <c r="O1268" s="25" t="str">
        <f>IF(IFERROR(MID($Q1268,19,7)+0,"")&lt;1130000,"",IFERROR(MID($Q1268,19,7)+0,""))</f>
        <v/>
      </c>
      <c r="P1268" s="25" t="str">
        <f>IF(M1268="","",IF(N1268="",M1268,M1268&amp;", "&amp;N1268))</f>
        <v/>
      </c>
      <c r="Q1268" s="25"/>
      <c r="R1268" s="25"/>
      <c r="S1268" s="35" t="s">
        <v>34</v>
      </c>
      <c r="T1268" s="34" t="s">
        <v>38</v>
      </c>
      <c r="U1268" s="185">
        <v>1515</v>
      </c>
      <c r="V1268" s="188">
        <v>1515</v>
      </c>
      <c r="W1268" s="189">
        <v>1515</v>
      </c>
      <c r="X1268" s="31">
        <v>1515</v>
      </c>
      <c r="Y1268" s="90">
        <f>IFERROR(ROUND(X1268/W1268-1,2),"")</f>
        <v>0</v>
      </c>
      <c r="Z1268" s="31">
        <f>IF(OR(S1268="VLD MLC components",S1268="VLD MLC pipes",S1268="VLD PEX components",S1268="VLD PEX pipes",S1268="VLD PHC components",S1268="VLD PHC pipes",S1268="Controls VLD"),"По запросу",X1268)</f>
        <v>1515</v>
      </c>
      <c r="AA1268" s="63">
        <f>ROUND(X1268/1.2,3)</f>
        <v>1262.5</v>
      </c>
      <c r="AB1268" s="23">
        <v>1262.5</v>
      </c>
      <c r="AC1268" s="190">
        <f>IFERROR(ROUND(AA1268/AB1268-1,2),"")</f>
        <v>0</v>
      </c>
      <c r="AD1268" s="25">
        <v>0.105</v>
      </c>
      <c r="AE1268" s="25">
        <v>2.1599999999999999E-4</v>
      </c>
      <c r="AF1268" s="25">
        <v>40</v>
      </c>
      <c r="AG1268" s="25">
        <v>40</v>
      </c>
      <c r="AH1268" s="25">
        <v>40</v>
      </c>
      <c r="AI1268" s="25">
        <v>40</v>
      </c>
      <c r="AJ1268" s="25" t="s">
        <v>20</v>
      </c>
      <c r="AK1268" s="22" t="s">
        <v>20</v>
      </c>
      <c r="AL1268" s="25" t="s">
        <v>20</v>
      </c>
      <c r="AM1268" s="25">
        <v>10</v>
      </c>
      <c r="AN1268" s="25">
        <v>265</v>
      </c>
      <c r="AO1268" s="25">
        <v>400</v>
      </c>
      <c r="AP1268" s="25">
        <v>320</v>
      </c>
      <c r="AQ1268" s="25">
        <v>1.05</v>
      </c>
      <c r="AR1268" s="94">
        <v>3.3919999999999999E-2</v>
      </c>
      <c r="AS1268" s="157">
        <v>40</v>
      </c>
      <c r="AT1268" s="93">
        <v>43265</v>
      </c>
      <c r="AU1268" s="92" t="s">
        <v>22</v>
      </c>
      <c r="AV1268" s="91" t="s">
        <v>152</v>
      </c>
      <c r="AW1268" s="92" t="s">
        <v>152</v>
      </c>
      <c r="AX1268" s="92" t="s">
        <v>48</v>
      </c>
      <c r="AY1268" s="91" t="s">
        <v>152</v>
      </c>
      <c r="AZ1268" s="23"/>
      <c r="BA1268" s="25" t="s">
        <v>5259</v>
      </c>
      <c r="BB1268" t="s">
        <v>25</v>
      </c>
      <c r="BC1268">
        <v>1515</v>
      </c>
      <c r="BD1268" t="str">
        <f>IF(Z1268=BC1268,"OK")</f>
        <v>OK</v>
      </c>
      <c r="BE1268">
        <v>0.105</v>
      </c>
      <c r="BF1268">
        <v>2.1599999999999999E-4</v>
      </c>
      <c r="BG1268">
        <v>265</v>
      </c>
      <c r="BH1268">
        <v>400</v>
      </c>
      <c r="BI1268">
        <v>320</v>
      </c>
      <c r="BJ1268">
        <v>1.05</v>
      </c>
      <c r="BK1268">
        <v>3.3919999999999999E-2</v>
      </c>
      <c r="BN1268" s="183"/>
    </row>
    <row r="1269" spans="1:66" ht="25.5" x14ac:dyDescent="0.25">
      <c r="A1269" s="1"/>
      <c r="B1269" s="94">
        <v>1263</v>
      </c>
      <c r="C1269" s="43">
        <v>1070639</v>
      </c>
      <c r="D1269" s="25">
        <v>1015455</v>
      </c>
      <c r="E1269" s="30" t="s">
        <v>5258</v>
      </c>
      <c r="F1269" s="151" t="s">
        <v>655</v>
      </c>
      <c r="G1269" s="41"/>
      <c r="H1269" s="46" t="str">
        <f>IFERROR(IFERROR(IF(SEARCH("Usystems",$E1269)&gt;0,"Usystems"),IF(SEARCH("RIIFO",$E1269)&gt;0,"RIIFO","Uponor")),"Uponor")</f>
        <v>Uponor</v>
      </c>
      <c r="I1269" s="25">
        <f>IFERROR(MID($D1269,1,7)+0,"")</f>
        <v>1015455</v>
      </c>
      <c r="J1269" s="25" t="str">
        <f>IFERROR(MID($D1269,10,7)+0,"")</f>
        <v/>
      </c>
      <c r="K1269" s="25" t="str">
        <f>IFERROR(MID($D1269,19,7)+0,"")</f>
        <v/>
      </c>
      <c r="L1269" s="25" t="str">
        <f>IFERROR(MID($D1269,28,7)+0,"")</f>
        <v/>
      </c>
      <c r="M1269" s="25">
        <f>IF(IFERROR(MID($Q1269,1,7)+0,"")&lt;1130000,IF(INDEX(C:C,MATCH(LEFT(Q1269,7)+0,I:I,0))&lt;1130000,"",INDEX(C:C,MATCH(LEFT(Q1269,7)+0,I:I,0))),IFERROR(MID($Q1269,1,7)+0,""))</f>
        <v>1237271</v>
      </c>
      <c r="N1269" s="25" t="str">
        <f>IF(IFERROR(MID($Q1269,10,7)+0,"")&lt;1130000,"",IFERROR(MID($Q1269,10,7)+0,""))</f>
        <v/>
      </c>
      <c r="O1269" s="25" t="str">
        <f>IF(IFERROR(MID($Q1269,19,7)+0,"")&lt;1130000,"",IFERROR(MID($Q1269,19,7)+0,""))</f>
        <v/>
      </c>
      <c r="P1269" s="25">
        <f>IF(M1269="","",IF(N1269="",M1269,M1269&amp;", "&amp;N1269))</f>
        <v>1237271</v>
      </c>
      <c r="Q1269" s="25">
        <v>1237271</v>
      </c>
      <c r="R1269" s="25"/>
      <c r="S1269" s="35" t="s">
        <v>34</v>
      </c>
      <c r="T1269" s="25" t="s">
        <v>36</v>
      </c>
      <c r="U1269" s="185">
        <v>1557</v>
      </c>
      <c r="V1269" s="188">
        <v>1557</v>
      </c>
      <c r="W1269" s="189">
        <v>2070</v>
      </c>
      <c r="X1269" s="31">
        <v>2070</v>
      </c>
      <c r="Y1269" s="90">
        <f>IFERROR(ROUND(X1269/W1269-1,2),"")</f>
        <v>0</v>
      </c>
      <c r="Z1269" s="31">
        <f>IF(OR(S1269="VLD MLC components",S1269="VLD MLC pipes",S1269="VLD PEX components",S1269="VLD PEX pipes",S1269="VLD PHC components",S1269="VLD PHC pipes",S1269="Controls VLD"),"По запросу",X1269)</f>
        <v>2070</v>
      </c>
      <c r="AA1269" s="63">
        <f>ROUND(X1269/1.2,3)</f>
        <v>1725</v>
      </c>
      <c r="AB1269" s="23">
        <v>1725</v>
      </c>
      <c r="AC1269" s="190">
        <f>IFERROR(ROUND(AA1269/AB1269-1,2),"")</f>
        <v>0</v>
      </c>
      <c r="AD1269" s="25">
        <v>0.13900000000000001</v>
      </c>
      <c r="AE1269" s="25">
        <v>1.36E-4</v>
      </c>
      <c r="AF1269" s="25">
        <v>46</v>
      </c>
      <c r="AG1269" s="25">
        <v>60</v>
      </c>
      <c r="AH1269" s="25">
        <v>0</v>
      </c>
      <c r="AI1269" s="25">
        <v>0</v>
      </c>
      <c r="AJ1269" s="25" t="s">
        <v>20</v>
      </c>
      <c r="AK1269" s="22" t="s">
        <v>20</v>
      </c>
      <c r="AL1269" s="25" t="s">
        <v>20</v>
      </c>
      <c r="AM1269" s="25">
        <v>10</v>
      </c>
      <c r="AN1269" s="25">
        <v>176</v>
      </c>
      <c r="AO1269" s="25">
        <v>135</v>
      </c>
      <c r="AP1269" s="25">
        <v>89</v>
      </c>
      <c r="AQ1269" s="25">
        <v>1.39</v>
      </c>
      <c r="AR1269" s="94">
        <v>2.1150000000000001E-3</v>
      </c>
      <c r="AS1269" s="157" t="s">
        <v>22</v>
      </c>
      <c r="AT1269" s="93">
        <v>43515</v>
      </c>
      <c r="AU1269" s="92" t="s">
        <v>22</v>
      </c>
      <c r="AV1269" s="91" t="s">
        <v>152</v>
      </c>
      <c r="AW1269" s="92" t="s">
        <v>48</v>
      </c>
      <c r="AX1269" s="92" t="s">
        <v>48</v>
      </c>
      <c r="AY1269" s="91" t="s">
        <v>152</v>
      </c>
      <c r="AZ1269" s="23"/>
      <c r="BA1269" s="25" t="s">
        <v>5257</v>
      </c>
      <c r="BB1269" t="s">
        <v>25</v>
      </c>
      <c r="BC1269" t="e">
        <v>#N/A</v>
      </c>
      <c r="BD1269" t="e">
        <f>IF(Z1269=BC1269,"OK")</f>
        <v>#N/A</v>
      </c>
      <c r="BE1269">
        <v>0.13900000000000001</v>
      </c>
      <c r="BF1269">
        <v>1.36E-4</v>
      </c>
      <c r="BG1269">
        <v>176</v>
      </c>
      <c r="BH1269">
        <v>135</v>
      </c>
      <c r="BI1269">
        <v>89</v>
      </c>
      <c r="BJ1269">
        <v>1.39</v>
      </c>
      <c r="BK1269">
        <v>2.1150000000000001E-3</v>
      </c>
      <c r="BN1269" s="183"/>
    </row>
    <row r="1270" spans="1:66" ht="38.25" x14ac:dyDescent="0.25">
      <c r="A1270" s="1"/>
      <c r="B1270" s="94">
        <v>1264</v>
      </c>
      <c r="C1270" s="43">
        <v>1070640</v>
      </c>
      <c r="D1270" s="25">
        <v>1015512</v>
      </c>
      <c r="E1270" s="101" t="s">
        <v>5256</v>
      </c>
      <c r="F1270" s="151" t="s">
        <v>652</v>
      </c>
      <c r="G1270" s="41" t="s">
        <v>29</v>
      </c>
      <c r="H1270" s="46" t="str">
        <f>IFERROR(IFERROR(IF(SEARCH("Usystems",$E1270)&gt;0,"Usystems"),IF(SEARCH("RIIFO",$E1270)&gt;0,"RIIFO","Uponor")),"Uponor")</f>
        <v>Uponor</v>
      </c>
      <c r="I1270" s="25">
        <f>IFERROR(MID($D1270,1,7)+0,"")</f>
        <v>1015512</v>
      </c>
      <c r="J1270" s="25" t="str">
        <f>IFERROR(MID($D1270,10,7)+0,"")</f>
        <v/>
      </c>
      <c r="K1270" s="25" t="str">
        <f>IFERROR(MID($D1270,19,7)+0,"")</f>
        <v/>
      </c>
      <c r="L1270" s="25" t="str">
        <f>IFERROR(MID($D1270,28,7)+0,"")</f>
        <v/>
      </c>
      <c r="M1270" s="25">
        <f>IF(IFERROR(MID($Q1270,1,7)+0,"")&lt;1130000,IF(INDEX(C:C,MATCH(LEFT(Q1270,7)+0,I:I,0))&lt;1130000,"",INDEX(C:C,MATCH(LEFT(Q1270,7)+0,I:I,0))),IFERROR(MID($Q1270,1,7)+0,""))</f>
        <v>1237272</v>
      </c>
      <c r="N1270" s="25" t="str">
        <f>IF(IFERROR(MID($Q1270,10,7)+0,"")&lt;1130000,"",IFERROR(MID($Q1270,10,7)+0,""))</f>
        <v/>
      </c>
      <c r="O1270" s="25" t="str">
        <f>IF(IFERROR(MID($Q1270,19,7)+0,"")&lt;1130000,"",IFERROR(MID($Q1270,19,7)+0,""))</f>
        <v/>
      </c>
      <c r="P1270" s="25">
        <f>IF(M1270="","",IF(N1270="",M1270,M1270&amp;", "&amp;N1270))</f>
        <v>1237272</v>
      </c>
      <c r="Q1270" s="25">
        <v>1237272</v>
      </c>
      <c r="R1270" s="25"/>
      <c r="S1270" s="35" t="s">
        <v>34</v>
      </c>
      <c r="T1270" s="25" t="s">
        <v>36</v>
      </c>
      <c r="U1270" s="185">
        <v>1883</v>
      </c>
      <c r="V1270" s="188">
        <v>1883</v>
      </c>
      <c r="W1270" s="189">
        <v>1883</v>
      </c>
      <c r="X1270" s="31">
        <v>1883</v>
      </c>
      <c r="Y1270" s="90">
        <f>IFERROR(ROUND(X1270/W1270-1,2),"")</f>
        <v>0</v>
      </c>
      <c r="Z1270" s="31">
        <f>IF(OR(S1270="VLD MLC components",S1270="VLD MLC pipes",S1270="VLD PEX components",S1270="VLD PEX pipes",S1270="VLD PHC components",S1270="VLD PHC pipes",S1270="Controls VLD"),"По запросу",X1270)</f>
        <v>1883</v>
      </c>
      <c r="AA1270" s="63">
        <f>ROUND(X1270/1.2,3)</f>
        <v>1569.1669999999999</v>
      </c>
      <c r="AB1270" s="23">
        <v>1569.1669999999999</v>
      </c>
      <c r="AC1270" s="190">
        <f>IFERROR(ROUND(AA1270/AB1270-1,2),"")</f>
        <v>0</v>
      </c>
      <c r="AD1270" s="25">
        <v>0.152</v>
      </c>
      <c r="AE1270" s="25">
        <v>1.46E-4</v>
      </c>
      <c r="AF1270" s="25">
        <v>100</v>
      </c>
      <c r="AG1270" s="25">
        <v>100</v>
      </c>
      <c r="AH1270" s="25">
        <v>100</v>
      </c>
      <c r="AI1270" s="25">
        <v>180</v>
      </c>
      <c r="AJ1270" s="25" t="s">
        <v>20</v>
      </c>
      <c r="AK1270" s="22" t="s">
        <v>20</v>
      </c>
      <c r="AL1270" s="25" t="s">
        <v>20</v>
      </c>
      <c r="AM1270" s="25">
        <v>10</v>
      </c>
      <c r="AN1270" s="25">
        <v>176</v>
      </c>
      <c r="AO1270" s="25">
        <v>135</v>
      </c>
      <c r="AP1270" s="25">
        <v>89</v>
      </c>
      <c r="AQ1270" s="25">
        <v>1.52</v>
      </c>
      <c r="AR1270" s="94">
        <v>2.1150000000000001E-3</v>
      </c>
      <c r="AS1270" s="157">
        <v>200</v>
      </c>
      <c r="AT1270" s="93">
        <v>43515</v>
      </c>
      <c r="AU1270" s="92" t="s">
        <v>22</v>
      </c>
      <c r="AV1270" s="91" t="s">
        <v>152</v>
      </c>
      <c r="AW1270" s="92" t="s">
        <v>152</v>
      </c>
      <c r="AX1270" s="92" t="s">
        <v>48</v>
      </c>
      <c r="AY1270" s="91" t="s">
        <v>152</v>
      </c>
      <c r="AZ1270" s="23"/>
      <c r="BA1270" s="25" t="s">
        <v>4585</v>
      </c>
      <c r="BB1270" t="s">
        <v>25</v>
      </c>
      <c r="BC1270">
        <v>1883</v>
      </c>
      <c r="BD1270" t="str">
        <f>IF(Z1270=BC1270,"OK")</f>
        <v>OK</v>
      </c>
      <c r="BE1270">
        <v>0.152</v>
      </c>
      <c r="BF1270">
        <v>1.46E-4</v>
      </c>
      <c r="BG1270">
        <v>176</v>
      </c>
      <c r="BH1270">
        <v>135</v>
      </c>
      <c r="BI1270">
        <v>89</v>
      </c>
      <c r="BJ1270">
        <v>1.52</v>
      </c>
      <c r="BK1270">
        <v>2.1150000000000001E-3</v>
      </c>
      <c r="BN1270" s="183"/>
    </row>
    <row r="1271" spans="1:66" x14ac:dyDescent="0.25">
      <c r="A1271" s="1"/>
      <c r="B1271" s="94">
        <v>1265</v>
      </c>
      <c r="C1271" s="43">
        <v>1070641</v>
      </c>
      <c r="D1271" s="25">
        <v>1015515</v>
      </c>
      <c r="E1271" s="101" t="s">
        <v>5255</v>
      </c>
      <c r="F1271" s="151" t="s">
        <v>757</v>
      </c>
      <c r="G1271" s="41"/>
      <c r="H1271" s="46" t="str">
        <f>IFERROR(IFERROR(IF(SEARCH("Usystems",$E1271)&gt;0,"Usystems"),IF(SEARCH("RIIFO",$E1271)&gt;0,"RIIFO","Uponor")),"Uponor")</f>
        <v>Uponor</v>
      </c>
      <c r="I1271" s="25">
        <f>IFERROR(MID($D1271,1,7)+0,"")</f>
        <v>1015515</v>
      </c>
      <c r="J1271" s="25" t="str">
        <f>IFERROR(MID($D1271,10,7)+0,"")</f>
        <v/>
      </c>
      <c r="K1271" s="25" t="str">
        <f>IFERROR(MID($D1271,19,7)+0,"")</f>
        <v/>
      </c>
      <c r="L1271" s="25" t="str">
        <f>IFERROR(MID($D1271,28,7)+0,"")</f>
        <v/>
      </c>
      <c r="M1271" s="25" t="str">
        <f>IF(IFERROR(MID($Q1271,1,7)+0,"")&lt;1130000,IF(INDEX(C:C,MATCH(LEFT(Q1271,7)+0,I:I,0))&lt;1130000,"",INDEX(C:C,MATCH(LEFT(Q1271,7)+0,I:I,0))),IFERROR(MID($Q1271,1,7)+0,""))</f>
        <v/>
      </c>
      <c r="N1271" s="25" t="str">
        <f>IF(IFERROR(MID($Q1271,10,7)+0,"")&lt;1130000,"",IFERROR(MID($Q1271,10,7)+0,""))</f>
        <v/>
      </c>
      <c r="O1271" s="25" t="str">
        <f>IF(IFERROR(MID($Q1271,19,7)+0,"")&lt;1130000,"",IFERROR(MID($Q1271,19,7)+0,""))</f>
        <v/>
      </c>
      <c r="P1271" s="25" t="str">
        <f>IF(M1271="","",IF(N1271="",M1271,M1271&amp;", "&amp;N1271))</f>
        <v/>
      </c>
      <c r="Q1271" s="25"/>
      <c r="R1271" s="25"/>
      <c r="S1271" s="35" t="s">
        <v>34</v>
      </c>
      <c r="T1271" s="25" t="s">
        <v>36</v>
      </c>
      <c r="U1271" s="185">
        <v>1883</v>
      </c>
      <c r="V1271" s="188">
        <v>1883</v>
      </c>
      <c r="W1271" s="189">
        <v>1883</v>
      </c>
      <c r="X1271" s="31">
        <v>1883</v>
      </c>
      <c r="Y1271" s="90">
        <f>IFERROR(ROUND(X1271/W1271-1,2),"")</f>
        <v>0</v>
      </c>
      <c r="Z1271" s="31">
        <f>IF(OR(S1271="VLD MLC components",S1271="VLD MLC pipes",S1271="VLD PEX components",S1271="VLD PEX pipes",S1271="VLD PHC components",S1271="VLD PHC pipes",S1271="Controls VLD"),"По запросу",X1271)</f>
        <v>1883</v>
      </c>
      <c r="AA1271" s="63">
        <f>ROUND(X1271/1.2,3)</f>
        <v>1569.1669999999999</v>
      </c>
      <c r="AB1271" s="23">
        <v>1569.1669999999999</v>
      </c>
      <c r="AC1271" s="190">
        <f>IFERROR(ROUND(AA1271/AB1271-1,2),"")</f>
        <v>0</v>
      </c>
      <c r="AD1271" s="25">
        <v>0.17399999999999999</v>
      </c>
      <c r="AE1271" s="25">
        <v>1.54E-4</v>
      </c>
      <c r="AF1271" s="25">
        <v>0</v>
      </c>
      <c r="AG1271" s="25" t="s">
        <v>22</v>
      </c>
      <c r="AH1271" s="25">
        <v>0</v>
      </c>
      <c r="AI1271" s="25">
        <v>0</v>
      </c>
      <c r="AJ1271" s="25" t="s">
        <v>20</v>
      </c>
      <c r="AK1271" s="42" t="s">
        <v>19</v>
      </c>
      <c r="AL1271" s="25" t="s">
        <v>20</v>
      </c>
      <c r="AM1271" s="25">
        <v>5</v>
      </c>
      <c r="AN1271" s="25">
        <v>176</v>
      </c>
      <c r="AO1271" s="25">
        <v>67</v>
      </c>
      <c r="AP1271" s="25">
        <v>89</v>
      </c>
      <c r="AQ1271" s="25">
        <v>0.87</v>
      </c>
      <c r="AR1271" s="94">
        <v>1.049E-3</v>
      </c>
      <c r="AS1271" s="157" t="s">
        <v>22</v>
      </c>
      <c r="AT1271" s="93">
        <v>43515</v>
      </c>
      <c r="AU1271" s="92" t="s">
        <v>22</v>
      </c>
      <c r="AV1271" s="91" t="s">
        <v>152</v>
      </c>
      <c r="AW1271" s="92" t="s">
        <v>152</v>
      </c>
      <c r="AX1271" s="92" t="s">
        <v>48</v>
      </c>
      <c r="AY1271" s="91" t="s">
        <v>152</v>
      </c>
      <c r="AZ1271" s="23"/>
      <c r="BA1271" s="25" t="s">
        <v>4585</v>
      </c>
      <c r="BB1271" t="s">
        <v>25</v>
      </c>
      <c r="BC1271" t="e">
        <v>#N/A</v>
      </c>
      <c r="BD1271" t="e">
        <f>IF(Z1271=BC1271,"OK")</f>
        <v>#N/A</v>
      </c>
      <c r="BE1271">
        <v>0.17399999999999999</v>
      </c>
      <c r="BF1271">
        <v>1.54E-4</v>
      </c>
      <c r="BG1271">
        <v>176</v>
      </c>
      <c r="BH1271">
        <v>67</v>
      </c>
      <c r="BI1271">
        <v>89</v>
      </c>
      <c r="BJ1271">
        <v>0.87</v>
      </c>
      <c r="BK1271">
        <v>1.049E-3</v>
      </c>
      <c r="BN1271" s="183"/>
    </row>
    <row r="1272" spans="1:66" ht="25.5" x14ac:dyDescent="0.25">
      <c r="A1272" s="1"/>
      <c r="B1272" s="94">
        <v>1266</v>
      </c>
      <c r="C1272" s="43">
        <v>1070644</v>
      </c>
      <c r="D1272" s="25">
        <v>1015345</v>
      </c>
      <c r="E1272" s="30" t="s">
        <v>5254</v>
      </c>
      <c r="F1272" s="151" t="s">
        <v>652</v>
      </c>
      <c r="G1272" s="41"/>
      <c r="H1272" s="46" t="str">
        <f>IFERROR(IFERROR(IF(SEARCH("Usystems",$E1272)&gt;0,"Usystems"),IF(SEARCH("RIIFO",$E1272)&gt;0,"RIIFO","Uponor")),"Uponor")</f>
        <v>Uponor</v>
      </c>
      <c r="I1272" s="25">
        <f>IFERROR(MID($D1272,1,7)+0,"")</f>
        <v>1015345</v>
      </c>
      <c r="J1272" s="25" t="str">
        <f>IFERROR(MID($D1272,10,7)+0,"")</f>
        <v/>
      </c>
      <c r="K1272" s="25" t="str">
        <f>IFERROR(MID($D1272,19,7)+0,"")</f>
        <v/>
      </c>
      <c r="L1272" s="25" t="str">
        <f>IFERROR(MID($D1272,28,7)+0,"")</f>
        <v/>
      </c>
      <c r="M1272" s="25" t="str">
        <f>IF(IFERROR(MID($Q1272,1,7)+0,"")&lt;1130000,IF(INDEX(C:C,MATCH(LEFT(Q1272,7)+0,I:I,0))&lt;1130000,"",INDEX(C:C,MATCH(LEFT(Q1272,7)+0,I:I,0))),IFERROR(MID($Q1272,1,7)+0,""))</f>
        <v/>
      </c>
      <c r="N1272" s="25" t="str">
        <f>IF(IFERROR(MID($Q1272,10,7)+0,"")&lt;1130000,"",IFERROR(MID($Q1272,10,7)+0,""))</f>
        <v/>
      </c>
      <c r="O1272" s="25" t="str">
        <f>IF(IFERROR(MID($Q1272,19,7)+0,"")&lt;1130000,"",IFERROR(MID($Q1272,19,7)+0,""))</f>
        <v/>
      </c>
      <c r="P1272" s="25" t="str">
        <f>IF(M1272="","",IF(N1272="",M1272,M1272&amp;", "&amp;N1272))</f>
        <v/>
      </c>
      <c r="Q1272" s="25"/>
      <c r="R1272" s="25"/>
      <c r="S1272" s="35" t="s">
        <v>34</v>
      </c>
      <c r="T1272" s="25" t="s">
        <v>36</v>
      </c>
      <c r="U1272" s="185">
        <v>1557</v>
      </c>
      <c r="V1272" s="188">
        <v>1557</v>
      </c>
      <c r="W1272" s="189">
        <v>1557</v>
      </c>
      <c r="X1272" s="31">
        <v>1557</v>
      </c>
      <c r="Y1272" s="90">
        <f>IFERROR(ROUND(X1272/W1272-1,2),"")</f>
        <v>0</v>
      </c>
      <c r="Z1272" s="31">
        <f>IF(OR(S1272="VLD MLC components",S1272="VLD MLC pipes",S1272="VLD PEX components",S1272="VLD PEX pipes",S1272="VLD PHC components",S1272="VLD PHC pipes",S1272="Controls VLD"),"По запросу",X1272)</f>
        <v>1557</v>
      </c>
      <c r="AA1272" s="63">
        <f>ROUND(X1272/1.2,3)</f>
        <v>1297.5</v>
      </c>
      <c r="AB1272" s="23">
        <v>1297.5</v>
      </c>
      <c r="AC1272" s="190">
        <f>IFERROR(ROUND(AA1272/AB1272-1,2),"")</f>
        <v>0</v>
      </c>
      <c r="AD1272" s="25">
        <v>0.16400000000000001</v>
      </c>
      <c r="AE1272" s="25">
        <v>1.7200000000000001E-4</v>
      </c>
      <c r="AF1272" s="25">
        <v>0</v>
      </c>
      <c r="AG1272" s="25" t="s">
        <v>22</v>
      </c>
      <c r="AH1272" s="25">
        <v>0</v>
      </c>
      <c r="AI1272" s="25">
        <v>0</v>
      </c>
      <c r="AJ1272" s="25" t="s">
        <v>20</v>
      </c>
      <c r="AK1272" s="42" t="s">
        <v>19</v>
      </c>
      <c r="AL1272" s="25" t="s">
        <v>20</v>
      </c>
      <c r="AM1272" s="25">
        <v>10</v>
      </c>
      <c r="AN1272" s="25">
        <v>176</v>
      </c>
      <c r="AO1272" s="25">
        <v>135</v>
      </c>
      <c r="AP1272" s="25">
        <v>89</v>
      </c>
      <c r="AQ1272" s="25">
        <v>1.64</v>
      </c>
      <c r="AR1272" s="94">
        <v>2.1150000000000001E-3</v>
      </c>
      <c r="AS1272" s="157" t="s">
        <v>22</v>
      </c>
      <c r="AT1272" s="93">
        <v>43515</v>
      </c>
      <c r="AU1272" s="92" t="s">
        <v>22</v>
      </c>
      <c r="AV1272" s="91" t="s">
        <v>152</v>
      </c>
      <c r="AW1272" s="92" t="s">
        <v>48</v>
      </c>
      <c r="AX1272" s="92" t="s">
        <v>48</v>
      </c>
      <c r="AY1272" s="91" t="s">
        <v>152</v>
      </c>
      <c r="AZ1272" s="23"/>
      <c r="BA1272" s="25" t="s">
        <v>5194</v>
      </c>
      <c r="BB1272" t="s">
        <v>25</v>
      </c>
      <c r="BC1272" t="e">
        <v>#N/A</v>
      </c>
      <c r="BD1272" t="e">
        <f>IF(Z1272=BC1272,"OK")</f>
        <v>#N/A</v>
      </c>
      <c r="BE1272">
        <v>0.16400000000000001</v>
      </c>
      <c r="BF1272">
        <v>1.7200000000000001E-4</v>
      </c>
      <c r="BG1272">
        <v>176</v>
      </c>
      <c r="BH1272">
        <v>135</v>
      </c>
      <c r="BI1272">
        <v>89</v>
      </c>
      <c r="BJ1272">
        <v>1.64</v>
      </c>
      <c r="BK1272">
        <v>2.1150000000000001E-3</v>
      </c>
      <c r="BN1272" s="183"/>
    </row>
    <row r="1273" spans="1:66" ht="25.5" x14ac:dyDescent="0.25">
      <c r="A1273" s="1"/>
      <c r="B1273" s="94">
        <v>1267</v>
      </c>
      <c r="C1273" s="43">
        <v>1070645</v>
      </c>
      <c r="D1273" s="25">
        <v>1057835</v>
      </c>
      <c r="E1273" s="30" t="s">
        <v>5253</v>
      </c>
      <c r="F1273" s="151" t="s">
        <v>652</v>
      </c>
      <c r="G1273" s="41"/>
      <c r="H1273" s="46" t="str">
        <f>IFERROR(IFERROR(IF(SEARCH("Usystems",$E1273)&gt;0,"Usystems"),IF(SEARCH("RIIFO",$E1273)&gt;0,"RIIFO","Uponor")),"Uponor")</f>
        <v>Uponor</v>
      </c>
      <c r="I1273" s="25">
        <f>IFERROR(MID($D1273,1,7)+0,"")</f>
        <v>1057835</v>
      </c>
      <c r="J1273" s="25" t="str">
        <f>IFERROR(MID($D1273,10,7)+0,"")</f>
        <v/>
      </c>
      <c r="K1273" s="25" t="str">
        <f>IFERROR(MID($D1273,19,7)+0,"")</f>
        <v/>
      </c>
      <c r="L1273" s="25" t="str">
        <f>IFERROR(MID($D1273,28,7)+0,"")</f>
        <v/>
      </c>
      <c r="M1273" s="25" t="str">
        <f>IF(IFERROR(MID($Q1273,1,7)+0,"")&lt;1130000,IF(INDEX(C:C,MATCH(LEFT(Q1273,7)+0,I:I,0))&lt;1130000,"",INDEX(C:C,MATCH(LEFT(Q1273,7)+0,I:I,0))),IFERROR(MID($Q1273,1,7)+0,""))</f>
        <v/>
      </c>
      <c r="N1273" s="25" t="str">
        <f>IF(IFERROR(MID($Q1273,10,7)+0,"")&lt;1130000,"",IFERROR(MID($Q1273,10,7)+0,""))</f>
        <v/>
      </c>
      <c r="O1273" s="25" t="str">
        <f>IF(IFERROR(MID($Q1273,19,7)+0,"")&lt;1130000,"",IFERROR(MID($Q1273,19,7)+0,""))</f>
        <v/>
      </c>
      <c r="P1273" s="25" t="str">
        <f>IF(M1273="","",IF(N1273="",M1273,M1273&amp;", "&amp;N1273))</f>
        <v/>
      </c>
      <c r="Q1273" s="25"/>
      <c r="R1273" s="25"/>
      <c r="S1273" s="35" t="s">
        <v>34</v>
      </c>
      <c r="T1273" s="25" t="s">
        <v>36</v>
      </c>
      <c r="U1273" s="185">
        <v>2095</v>
      </c>
      <c r="V1273" s="188">
        <v>2095</v>
      </c>
      <c r="W1273" s="189">
        <v>2095</v>
      </c>
      <c r="X1273" s="31">
        <v>2095</v>
      </c>
      <c r="Y1273" s="90">
        <f>IFERROR(ROUND(X1273/W1273-1,2),"")</f>
        <v>0</v>
      </c>
      <c r="Z1273" s="31">
        <f>IF(OR(S1273="VLD MLC components",S1273="VLD MLC pipes",S1273="VLD PEX components",S1273="VLD PEX pipes",S1273="VLD PHC components",S1273="VLD PHC pipes",S1273="Controls VLD"),"По запросу",X1273)</f>
        <v>2095</v>
      </c>
      <c r="AA1273" s="63">
        <f>ROUND(X1273/1.2,3)</f>
        <v>1745.8330000000001</v>
      </c>
      <c r="AB1273" s="23">
        <v>1745.8330000000001</v>
      </c>
      <c r="AC1273" s="190">
        <f>IFERROR(ROUND(AA1273/AB1273-1,2),"")</f>
        <v>0</v>
      </c>
      <c r="AD1273" s="25">
        <v>0.17299999999999999</v>
      </c>
      <c r="AE1273" s="25">
        <v>1.84E-4</v>
      </c>
      <c r="AF1273" s="25">
        <v>0</v>
      </c>
      <c r="AG1273" s="25" t="s">
        <v>22</v>
      </c>
      <c r="AH1273" s="25">
        <v>0</v>
      </c>
      <c r="AI1273" s="25">
        <v>0</v>
      </c>
      <c r="AJ1273" s="25" t="s">
        <v>20</v>
      </c>
      <c r="AK1273" s="42" t="s">
        <v>19</v>
      </c>
      <c r="AL1273" s="25" t="s">
        <v>20</v>
      </c>
      <c r="AM1273" s="25">
        <v>10</v>
      </c>
      <c r="AN1273" s="25">
        <v>176</v>
      </c>
      <c r="AO1273" s="25">
        <v>135</v>
      </c>
      <c r="AP1273" s="25">
        <v>89</v>
      </c>
      <c r="AQ1273" s="25">
        <v>1.73</v>
      </c>
      <c r="AR1273" s="94">
        <v>2.1150000000000001E-3</v>
      </c>
      <c r="AS1273" s="157" t="s">
        <v>22</v>
      </c>
      <c r="AT1273" s="93">
        <v>43515</v>
      </c>
      <c r="AU1273" s="92" t="s">
        <v>22</v>
      </c>
      <c r="AV1273" s="91" t="s">
        <v>152</v>
      </c>
      <c r="AW1273" s="92" t="s">
        <v>48</v>
      </c>
      <c r="AX1273" s="92" t="s">
        <v>48</v>
      </c>
      <c r="AY1273" s="91" t="s">
        <v>152</v>
      </c>
      <c r="AZ1273" s="23"/>
      <c r="BA1273" s="25" t="s">
        <v>5252</v>
      </c>
      <c r="BB1273" t="s">
        <v>25</v>
      </c>
      <c r="BC1273" t="e">
        <v>#N/A</v>
      </c>
      <c r="BD1273" t="e">
        <f>IF(Z1273=BC1273,"OK")</f>
        <v>#N/A</v>
      </c>
      <c r="BE1273">
        <v>0.17299999999999999</v>
      </c>
      <c r="BF1273">
        <v>1.84E-4</v>
      </c>
      <c r="BG1273">
        <v>176</v>
      </c>
      <c r="BH1273">
        <v>135</v>
      </c>
      <c r="BI1273">
        <v>89</v>
      </c>
      <c r="BJ1273">
        <v>1.73</v>
      </c>
      <c r="BK1273">
        <v>2.1150000000000001E-3</v>
      </c>
      <c r="BN1273" s="183"/>
    </row>
    <row r="1274" spans="1:66" ht="25.5" x14ac:dyDescent="0.25">
      <c r="A1274" s="1"/>
      <c r="B1274" s="94">
        <v>1268</v>
      </c>
      <c r="C1274" s="43">
        <v>1070646</v>
      </c>
      <c r="D1274" s="37"/>
      <c r="E1274" s="27" t="s">
        <v>49</v>
      </c>
      <c r="F1274" s="213" t="s">
        <v>667</v>
      </c>
      <c r="G1274" s="42"/>
      <c r="H1274" s="46" t="str">
        <f>IFERROR(IFERROR(IF(SEARCH("Usystems",$E1274)&gt;0,"Usystems"),IF(SEARCH("RIIFO",$E1274)&gt;0,"RIIFO","Uponor")),"Uponor")</f>
        <v>Uponor</v>
      </c>
      <c r="I1274" s="25" t="str">
        <f>IFERROR(MID($D1274,1,7)+0,"")</f>
        <v/>
      </c>
      <c r="J1274" s="25" t="str">
        <f>IFERROR(MID($D1274,10,7)+0,"")</f>
        <v/>
      </c>
      <c r="K1274" s="25" t="str">
        <f>IFERROR(MID($D1274,19,7)+0,"")</f>
        <v/>
      </c>
      <c r="L1274" s="25" t="str">
        <f>IFERROR(MID($D1274,28,7)+0,"")</f>
        <v/>
      </c>
      <c r="M1274" s="25" t="str">
        <f>IF(IFERROR(MID($Q1274,1,7)+0,"")&lt;1130000,IF(INDEX(C:C,MATCH(LEFT(Q1274,7)+0,I:I,0))&lt;1130000,"",INDEX(C:C,MATCH(LEFT(Q1274,7)+0,I:I,0))),IFERROR(MID($Q1274,1,7)+0,""))</f>
        <v/>
      </c>
      <c r="N1274" s="25" t="str">
        <f>IF(IFERROR(MID($Q1274,10,7)+0,"")&lt;1130000,"",IFERROR(MID($Q1274,10,7)+0,""))</f>
        <v/>
      </c>
      <c r="O1274" s="25" t="str">
        <f>IF(IFERROR(MID($Q1274,19,7)+0,"")&lt;1130000,"",IFERROR(MID($Q1274,19,7)+0,""))</f>
        <v/>
      </c>
      <c r="P1274" s="25" t="str">
        <f>IF(M1274="","",IF(N1274="",M1274,M1274&amp;", "&amp;N1274))</f>
        <v/>
      </c>
      <c r="Q1274" s="25"/>
      <c r="R1274" s="25"/>
      <c r="S1274" s="35" t="s">
        <v>34</v>
      </c>
      <c r="T1274" s="34" t="s">
        <v>36</v>
      </c>
      <c r="U1274" s="185">
        <v>2394</v>
      </c>
      <c r="V1274" s="188">
        <v>2394</v>
      </c>
      <c r="W1274" s="189">
        <v>2394</v>
      </c>
      <c r="X1274" s="31">
        <v>2394</v>
      </c>
      <c r="Y1274" s="90">
        <f>IFERROR(ROUND(X1274/W1274-1,2),"")</f>
        <v>0</v>
      </c>
      <c r="Z1274" s="31">
        <f>IF(OR(S1274="VLD MLC components",S1274="VLD MLC pipes",S1274="VLD PEX components",S1274="VLD PEX pipes",S1274="VLD PHC components",S1274="VLD PHC pipes",S1274="Controls VLD"),"По запросу",X1274)</f>
        <v>2394</v>
      </c>
      <c r="AA1274" s="63">
        <f>ROUND(X1274/1.2,3)</f>
        <v>1995</v>
      </c>
      <c r="AB1274" s="23">
        <v>1995</v>
      </c>
      <c r="AC1274" s="190">
        <f>IFERROR(ROUND(AA1274/AB1274-1,2),"")</f>
        <v>0</v>
      </c>
      <c r="AD1274" s="25">
        <v>0.20200000000000001</v>
      </c>
      <c r="AE1274" s="25">
        <v>2.23E-4</v>
      </c>
      <c r="AF1274" s="25">
        <v>0</v>
      </c>
      <c r="AG1274" s="25" t="s">
        <v>22</v>
      </c>
      <c r="AH1274" s="25">
        <v>0</v>
      </c>
      <c r="AI1274" s="25">
        <v>0</v>
      </c>
      <c r="AJ1274" s="25" t="s">
        <v>20</v>
      </c>
      <c r="AK1274" s="42" t="s">
        <v>19</v>
      </c>
      <c r="AL1274" s="25" t="s">
        <v>20</v>
      </c>
      <c r="AM1274" s="25">
        <v>10</v>
      </c>
      <c r="AN1274" s="25">
        <v>176</v>
      </c>
      <c r="AO1274" s="25">
        <v>135</v>
      </c>
      <c r="AP1274" s="25">
        <v>89</v>
      </c>
      <c r="AQ1274" s="25">
        <v>2.02</v>
      </c>
      <c r="AR1274" s="94">
        <v>2.1150000000000001E-3</v>
      </c>
      <c r="AS1274" s="157" t="s">
        <v>22</v>
      </c>
      <c r="AT1274" s="93">
        <v>43985</v>
      </c>
      <c r="AU1274" s="92" t="s">
        <v>22</v>
      </c>
      <c r="AV1274" s="91" t="s">
        <v>48</v>
      </c>
      <c r="AW1274" s="92" t="s">
        <v>48</v>
      </c>
      <c r="AX1274" s="92" t="s">
        <v>48</v>
      </c>
      <c r="AY1274" s="91" t="s">
        <v>152</v>
      </c>
      <c r="AZ1274" s="23"/>
      <c r="BA1274" s="25">
        <v>0</v>
      </c>
      <c r="BB1274" t="s">
        <v>48</v>
      </c>
      <c r="BC1274" t="e">
        <v>#N/A</v>
      </c>
      <c r="BD1274" t="e">
        <f>IF(Z1274=BC1274,"OK")</f>
        <v>#N/A</v>
      </c>
      <c r="BE1274">
        <v>0.20200000000000001</v>
      </c>
      <c r="BF1274">
        <v>2.23E-4</v>
      </c>
      <c r="BG1274">
        <v>176</v>
      </c>
      <c r="BH1274">
        <v>135</v>
      </c>
      <c r="BI1274">
        <v>89</v>
      </c>
      <c r="BJ1274">
        <v>2.02</v>
      </c>
      <c r="BK1274">
        <v>2.1150000000000001E-3</v>
      </c>
      <c r="BN1274" s="183"/>
    </row>
    <row r="1275" spans="1:66" ht="25.5" x14ac:dyDescent="0.25">
      <c r="A1275" s="1"/>
      <c r="B1275" s="94">
        <v>1269</v>
      </c>
      <c r="C1275" s="43">
        <v>1070647</v>
      </c>
      <c r="D1275" s="37"/>
      <c r="E1275" s="27" t="s">
        <v>50</v>
      </c>
      <c r="F1275" s="213" t="s">
        <v>667</v>
      </c>
      <c r="G1275" s="42"/>
      <c r="H1275" s="46" t="str">
        <f>IFERROR(IFERROR(IF(SEARCH("Usystems",$E1275)&gt;0,"Usystems"),IF(SEARCH("RIIFO",$E1275)&gt;0,"RIIFO","Uponor")),"Uponor")</f>
        <v>Uponor</v>
      </c>
      <c r="I1275" s="25" t="str">
        <f>IFERROR(MID($D1275,1,7)+0,"")</f>
        <v/>
      </c>
      <c r="J1275" s="25" t="str">
        <f>IFERROR(MID($D1275,10,7)+0,"")</f>
        <v/>
      </c>
      <c r="K1275" s="25" t="str">
        <f>IFERROR(MID($D1275,19,7)+0,"")</f>
        <v/>
      </c>
      <c r="L1275" s="25" t="str">
        <f>IFERROR(MID($D1275,28,7)+0,"")</f>
        <v/>
      </c>
      <c r="M1275" s="25" t="str">
        <f>IF(IFERROR(MID($Q1275,1,7)+0,"")&lt;1130000,IF(INDEX(C:C,MATCH(LEFT(Q1275,7)+0,I:I,0))&lt;1130000,"",INDEX(C:C,MATCH(LEFT(Q1275,7)+0,I:I,0))),IFERROR(MID($Q1275,1,7)+0,""))</f>
        <v/>
      </c>
      <c r="N1275" s="25" t="str">
        <f>IF(IFERROR(MID($Q1275,10,7)+0,"")&lt;1130000,"",IFERROR(MID($Q1275,10,7)+0,""))</f>
        <v/>
      </c>
      <c r="O1275" s="25" t="str">
        <f>IF(IFERROR(MID($Q1275,19,7)+0,"")&lt;1130000,"",IFERROR(MID($Q1275,19,7)+0,""))</f>
        <v/>
      </c>
      <c r="P1275" s="25" t="str">
        <f>IF(M1275="","",IF(N1275="",M1275,M1275&amp;", "&amp;N1275))</f>
        <v/>
      </c>
      <c r="Q1275" s="25"/>
      <c r="R1275" s="25"/>
      <c r="S1275" s="35" t="s">
        <v>34</v>
      </c>
      <c r="T1275" s="34" t="s">
        <v>36</v>
      </c>
      <c r="U1275" s="185">
        <v>2572</v>
      </c>
      <c r="V1275" s="188">
        <v>2572</v>
      </c>
      <c r="W1275" s="189">
        <v>2572</v>
      </c>
      <c r="X1275" s="31">
        <v>2572</v>
      </c>
      <c r="Y1275" s="90">
        <f>IFERROR(ROUND(X1275/W1275-1,2),"")</f>
        <v>0</v>
      </c>
      <c r="Z1275" s="31">
        <f>IF(OR(S1275="VLD MLC components",S1275="VLD MLC pipes",S1275="VLD PEX components",S1275="VLD PEX pipes",S1275="VLD PHC components",S1275="VLD PHC pipes",S1275="Controls VLD"),"По запросу",X1275)</f>
        <v>2572</v>
      </c>
      <c r="AA1275" s="63">
        <f>ROUND(X1275/1.2,3)</f>
        <v>2143.3330000000001</v>
      </c>
      <c r="AB1275" s="23">
        <v>2143.3330000000001</v>
      </c>
      <c r="AC1275" s="190">
        <f>IFERROR(ROUND(AA1275/AB1275-1,2),"")</f>
        <v>0</v>
      </c>
      <c r="AD1275" s="25">
        <v>0.20399999999999999</v>
      </c>
      <c r="AE1275" s="25">
        <v>2.2800000000000001E-4</v>
      </c>
      <c r="AF1275" s="25">
        <v>0</v>
      </c>
      <c r="AG1275" s="25" t="s">
        <v>22</v>
      </c>
      <c r="AH1275" s="25">
        <v>0</v>
      </c>
      <c r="AI1275" s="25">
        <v>0</v>
      </c>
      <c r="AJ1275" s="25" t="s">
        <v>20</v>
      </c>
      <c r="AK1275" s="42" t="s">
        <v>19</v>
      </c>
      <c r="AL1275" s="25" t="s">
        <v>20</v>
      </c>
      <c r="AM1275" s="25">
        <v>10</v>
      </c>
      <c r="AN1275" s="25">
        <v>176</v>
      </c>
      <c r="AO1275" s="25">
        <v>135</v>
      </c>
      <c r="AP1275" s="25">
        <v>89</v>
      </c>
      <c r="AQ1275" s="25">
        <v>2.04</v>
      </c>
      <c r="AR1275" s="94">
        <v>2.1150000000000001E-3</v>
      </c>
      <c r="AS1275" s="157" t="s">
        <v>22</v>
      </c>
      <c r="AT1275" s="93">
        <v>43985</v>
      </c>
      <c r="AU1275" s="92" t="s">
        <v>22</v>
      </c>
      <c r="AV1275" s="91" t="s">
        <v>48</v>
      </c>
      <c r="AW1275" s="92" t="s">
        <v>48</v>
      </c>
      <c r="AX1275" s="92" t="s">
        <v>48</v>
      </c>
      <c r="AY1275" s="91" t="s">
        <v>152</v>
      </c>
      <c r="AZ1275" s="23"/>
      <c r="BA1275" s="25">
        <v>0</v>
      </c>
      <c r="BB1275" t="s">
        <v>48</v>
      </c>
      <c r="BC1275" t="e">
        <v>#N/A</v>
      </c>
      <c r="BD1275" t="e">
        <f>IF(Z1275=BC1275,"OK")</f>
        <v>#N/A</v>
      </c>
      <c r="BE1275">
        <v>0.20399999999999999</v>
      </c>
      <c r="BF1275">
        <v>2.2800000000000001E-4</v>
      </c>
      <c r="BG1275">
        <v>176</v>
      </c>
      <c r="BH1275">
        <v>135</v>
      </c>
      <c r="BI1275">
        <v>89</v>
      </c>
      <c r="BJ1275">
        <v>2.04</v>
      </c>
      <c r="BK1275">
        <v>2.1150000000000001E-3</v>
      </c>
      <c r="BN1275" s="183"/>
    </row>
    <row r="1276" spans="1:66" ht="25.5" x14ac:dyDescent="0.25">
      <c r="A1276" s="1"/>
      <c r="B1276" s="94">
        <v>1270</v>
      </c>
      <c r="C1276" s="43">
        <v>1070629</v>
      </c>
      <c r="D1276" s="25">
        <v>1015454</v>
      </c>
      <c r="E1276" s="30" t="s">
        <v>5251</v>
      </c>
      <c r="F1276" s="151" t="s">
        <v>757</v>
      </c>
      <c r="G1276" s="41" t="s">
        <v>585</v>
      </c>
      <c r="H1276" s="46" t="str">
        <f>IFERROR(IFERROR(IF(SEARCH("Usystems",$E1276)&gt;0,"Usystems"),IF(SEARCH("RIIFO",$E1276)&gt;0,"RIIFO","Uponor")),"Uponor")</f>
        <v>Uponor</v>
      </c>
      <c r="I1276" s="25">
        <f>IFERROR(MID($D1276,1,7)+0,"")</f>
        <v>1015454</v>
      </c>
      <c r="J1276" s="25" t="str">
        <f>IFERROR(MID($D1276,10,7)+0,"")</f>
        <v/>
      </c>
      <c r="K1276" s="25" t="str">
        <f>IFERROR(MID($D1276,19,7)+0,"")</f>
        <v/>
      </c>
      <c r="L1276" s="25" t="str">
        <f>IFERROR(MID($D1276,28,7)+0,"")</f>
        <v/>
      </c>
      <c r="M1276" s="25" t="str">
        <f>IF(IFERROR(MID($Q1276,1,7)+0,"")&lt;1130000,IF(INDEX(C:C,MATCH(LEFT(Q1276,7)+0,I:I,0))&lt;1130000,"",INDEX(C:C,MATCH(LEFT(Q1276,7)+0,I:I,0))),IFERROR(MID($Q1276,1,7)+0,""))</f>
        <v/>
      </c>
      <c r="N1276" s="25" t="str">
        <f>IF(IFERROR(MID($Q1276,10,7)+0,"")&lt;1130000,"",IFERROR(MID($Q1276,10,7)+0,""))</f>
        <v/>
      </c>
      <c r="O1276" s="25" t="str">
        <f>IF(IFERROR(MID($Q1276,19,7)+0,"")&lt;1130000,"",IFERROR(MID($Q1276,19,7)+0,""))</f>
        <v/>
      </c>
      <c r="P1276" s="25" t="str">
        <f>IF(M1276="","",IF(N1276="",M1276,M1276&amp;", "&amp;N1276))</f>
        <v/>
      </c>
      <c r="Q1276" s="25"/>
      <c r="R1276" s="25"/>
      <c r="S1276" s="35" t="s">
        <v>34</v>
      </c>
      <c r="T1276" s="25" t="s">
        <v>36</v>
      </c>
      <c r="U1276" s="185">
        <v>5708</v>
      </c>
      <c r="V1276" s="188">
        <v>5708</v>
      </c>
      <c r="W1276" s="189">
        <v>5708</v>
      </c>
      <c r="X1276" s="31">
        <v>5708</v>
      </c>
      <c r="Y1276" s="90">
        <f>IFERROR(ROUND(X1276/W1276-1,2),"")</f>
        <v>0</v>
      </c>
      <c r="Z1276" s="31">
        <f>IF(OR(S1276="VLD MLC components",S1276="VLD MLC pipes",S1276="VLD PEX components",S1276="VLD PEX pipes",S1276="VLD PHC components",S1276="VLD PHC pipes",S1276="Controls VLD"),"По запросу",X1276)</f>
        <v>5708</v>
      </c>
      <c r="AA1276" s="63">
        <f>ROUND(X1276/1.2,3)</f>
        <v>4756.6670000000004</v>
      </c>
      <c r="AB1276" s="23">
        <v>4756.6670000000004</v>
      </c>
      <c r="AC1276" s="190">
        <f>IFERROR(ROUND(AA1276/AB1276-1,2),"")</f>
        <v>0</v>
      </c>
      <c r="AD1276" s="25">
        <v>0.22900000000000001</v>
      </c>
      <c r="AE1276" s="25">
        <v>2.34E-4</v>
      </c>
      <c r="AF1276" s="25">
        <v>0</v>
      </c>
      <c r="AG1276" s="25" t="s">
        <v>22</v>
      </c>
      <c r="AH1276" s="25">
        <v>0</v>
      </c>
      <c r="AI1276" s="25">
        <v>0</v>
      </c>
      <c r="AJ1276" s="25" t="s">
        <v>20</v>
      </c>
      <c r="AK1276" s="42" t="s">
        <v>19</v>
      </c>
      <c r="AL1276" s="25" t="s">
        <v>20</v>
      </c>
      <c r="AM1276" s="25">
        <v>5</v>
      </c>
      <c r="AN1276" s="25">
        <v>176</v>
      </c>
      <c r="AO1276" s="25">
        <v>135</v>
      </c>
      <c r="AP1276" s="25">
        <v>89</v>
      </c>
      <c r="AQ1276" s="25">
        <v>1.145</v>
      </c>
      <c r="AR1276" s="94">
        <v>2.1150000000000001E-3</v>
      </c>
      <c r="AS1276" s="157">
        <v>13</v>
      </c>
      <c r="AT1276" s="93">
        <v>43515</v>
      </c>
      <c r="AU1276" s="92" t="s">
        <v>22</v>
      </c>
      <c r="AV1276" s="91" t="s">
        <v>152</v>
      </c>
      <c r="AW1276" s="92" t="s">
        <v>152</v>
      </c>
      <c r="AX1276" s="92" t="s">
        <v>48</v>
      </c>
      <c r="AY1276" s="91" t="s">
        <v>152</v>
      </c>
      <c r="AZ1276" s="23"/>
      <c r="BA1276" s="25" t="s">
        <v>5250</v>
      </c>
      <c r="BB1276" t="s">
        <v>25</v>
      </c>
      <c r="BC1276" t="e">
        <v>#N/A</v>
      </c>
      <c r="BD1276" t="e">
        <f>IF(Z1276=BC1276,"OK")</f>
        <v>#N/A</v>
      </c>
      <c r="BE1276">
        <v>0.22900000000000001</v>
      </c>
      <c r="BF1276">
        <v>2.34E-4</v>
      </c>
      <c r="BG1276">
        <v>176</v>
      </c>
      <c r="BH1276">
        <v>135</v>
      </c>
      <c r="BI1276">
        <v>89</v>
      </c>
      <c r="BJ1276">
        <v>1.145</v>
      </c>
      <c r="BK1276">
        <v>2.1150000000000001E-3</v>
      </c>
      <c r="BN1276" s="183"/>
    </row>
    <row r="1277" spans="1:66" ht="25.5" x14ac:dyDescent="0.25">
      <c r="A1277" s="1"/>
      <c r="B1277" s="94">
        <v>1271</v>
      </c>
      <c r="C1277" s="43">
        <v>1070630</v>
      </c>
      <c r="D1277" s="25">
        <v>1060096</v>
      </c>
      <c r="E1277" s="30" t="s">
        <v>5249</v>
      </c>
      <c r="F1277" s="151" t="s">
        <v>21</v>
      </c>
      <c r="G1277" s="28"/>
      <c r="H1277" s="46" t="str">
        <f>IFERROR(IFERROR(IF(SEARCH("Usystems",$E1277)&gt;0,"Usystems"),IF(SEARCH("RIIFO",$E1277)&gt;0,"RIIFO","Uponor")),"Uponor")</f>
        <v>Uponor</v>
      </c>
      <c r="I1277" s="25">
        <f>IFERROR(MID($D1277,1,7)+0,"")</f>
        <v>1060096</v>
      </c>
      <c r="J1277" s="25" t="str">
        <f>IFERROR(MID($D1277,10,7)+0,"")</f>
        <v/>
      </c>
      <c r="K1277" s="25" t="str">
        <f>IFERROR(MID($D1277,19,7)+0,"")</f>
        <v/>
      </c>
      <c r="L1277" s="25" t="str">
        <f>IFERROR(MID($D1277,28,7)+0,"")</f>
        <v/>
      </c>
      <c r="M1277" s="25" t="str">
        <f>IF(IFERROR(MID($Q1277,1,7)+0,"")&lt;1130000,IF(INDEX(C:C,MATCH(LEFT(Q1277,7)+0,I:I,0))&lt;1130000,"",INDEX(C:C,MATCH(LEFT(Q1277,7)+0,I:I,0))),IFERROR(MID($Q1277,1,7)+0,""))</f>
        <v/>
      </c>
      <c r="N1277" s="25" t="str">
        <f>IF(IFERROR(MID($Q1277,10,7)+0,"")&lt;1130000,"",IFERROR(MID($Q1277,10,7)+0,""))</f>
        <v/>
      </c>
      <c r="O1277" s="25" t="str">
        <f>IF(IFERROR(MID($Q1277,19,7)+0,"")&lt;1130000,"",IFERROR(MID($Q1277,19,7)+0,""))</f>
        <v/>
      </c>
      <c r="P1277" s="25" t="str">
        <f>IF(M1277="","",IF(N1277="",M1277,M1277&amp;", "&amp;N1277))</f>
        <v/>
      </c>
      <c r="Q1277" s="25"/>
      <c r="R1277" s="25"/>
      <c r="S1277" s="35" t="s">
        <v>34</v>
      </c>
      <c r="T1277" s="25" t="s">
        <v>36</v>
      </c>
      <c r="U1277" s="185">
        <v>7047</v>
      </c>
      <c r="V1277" s="188">
        <v>7047</v>
      </c>
      <c r="W1277" s="189">
        <v>7047</v>
      </c>
      <c r="X1277" s="31">
        <v>7047</v>
      </c>
      <c r="Y1277" s="90">
        <f>IFERROR(ROUND(X1277/W1277-1,2),"")</f>
        <v>0</v>
      </c>
      <c r="Z1277" s="31">
        <f>IF(OR(S1277="VLD MLC components",S1277="VLD MLC pipes",S1277="VLD PEX components",S1277="VLD PEX pipes",S1277="VLD PHC components",S1277="VLD PHC pipes",S1277="Controls VLD"),"По запросу",X1277)</f>
        <v>7047</v>
      </c>
      <c r="AA1277" s="63">
        <f>ROUND(X1277/1.2,3)</f>
        <v>5872.5</v>
      </c>
      <c r="AB1277" s="23">
        <v>5872.5</v>
      </c>
      <c r="AC1277" s="190">
        <f>IFERROR(ROUND(AA1277/AB1277-1,2),"")</f>
        <v>0</v>
      </c>
      <c r="AD1277" s="25">
        <v>0.25600000000000001</v>
      </c>
      <c r="AE1277" s="25">
        <v>2.5300000000000002E-4</v>
      </c>
      <c r="AF1277" s="25">
        <v>0</v>
      </c>
      <c r="AG1277" s="25" t="s">
        <v>22</v>
      </c>
      <c r="AH1277" s="25">
        <v>0</v>
      </c>
      <c r="AI1277" s="25">
        <v>0</v>
      </c>
      <c r="AJ1277" s="25" t="s">
        <v>20</v>
      </c>
      <c r="AK1277" s="42" t="s">
        <v>19</v>
      </c>
      <c r="AL1277" s="25" t="s">
        <v>20</v>
      </c>
      <c r="AM1277" s="25">
        <v>5</v>
      </c>
      <c r="AN1277" s="25">
        <v>176</v>
      </c>
      <c r="AO1277" s="25">
        <v>135</v>
      </c>
      <c r="AP1277" s="25">
        <v>89</v>
      </c>
      <c r="AQ1277" s="25">
        <v>1.28</v>
      </c>
      <c r="AR1277" s="94">
        <v>2.1150000000000001E-3</v>
      </c>
      <c r="AS1277" s="157" t="s">
        <v>22</v>
      </c>
      <c r="AT1277" s="93">
        <v>43515</v>
      </c>
      <c r="AU1277" s="92" t="s">
        <v>22</v>
      </c>
      <c r="AV1277" s="91" t="s">
        <v>48</v>
      </c>
      <c r="AW1277" s="92" t="s">
        <v>48</v>
      </c>
      <c r="AX1277" s="92" t="s">
        <v>48</v>
      </c>
      <c r="AY1277" s="91" t="s">
        <v>152</v>
      </c>
      <c r="AZ1277" s="23"/>
      <c r="BA1277" s="25">
        <v>0</v>
      </c>
      <c r="BB1277" t="s">
        <v>48</v>
      </c>
      <c r="BC1277" t="e">
        <v>#N/A</v>
      </c>
      <c r="BD1277" t="e">
        <f>IF(Z1277=BC1277,"OK")</f>
        <v>#N/A</v>
      </c>
      <c r="BE1277">
        <v>0.25600000000000001</v>
      </c>
      <c r="BF1277">
        <v>2.5300000000000002E-4</v>
      </c>
      <c r="BG1277">
        <v>176</v>
      </c>
      <c r="BH1277">
        <v>135</v>
      </c>
      <c r="BI1277">
        <v>89</v>
      </c>
      <c r="BJ1277">
        <v>1.28</v>
      </c>
      <c r="BK1277">
        <v>2.1150000000000001E-3</v>
      </c>
      <c r="BN1277" s="183"/>
    </row>
    <row r="1278" spans="1:66" ht="25.5" x14ac:dyDescent="0.25">
      <c r="A1278" s="1"/>
      <c r="B1278" s="94">
        <v>1272</v>
      </c>
      <c r="C1278" s="43">
        <v>1070631</v>
      </c>
      <c r="D1278" s="25"/>
      <c r="E1278" s="30" t="s">
        <v>5248</v>
      </c>
      <c r="F1278" s="151" t="s">
        <v>667</v>
      </c>
      <c r="G1278" s="127" t="s">
        <v>585</v>
      </c>
      <c r="H1278" s="46" t="str">
        <f>IFERROR(IFERROR(IF(SEARCH("Usystems",$E1278)&gt;0,"Usystems"),IF(SEARCH("RIIFO",$E1278)&gt;0,"RIIFO","Uponor")),"Uponor")</f>
        <v>Uponor</v>
      </c>
      <c r="I1278" s="25" t="str">
        <f>IFERROR(MID($D1278,1,7)+0,"")</f>
        <v/>
      </c>
      <c r="J1278" s="25" t="str">
        <f>IFERROR(MID($D1278,10,7)+0,"")</f>
        <v/>
      </c>
      <c r="K1278" s="25" t="str">
        <f>IFERROR(MID($D1278,19,7)+0,"")</f>
        <v/>
      </c>
      <c r="L1278" s="25" t="str">
        <f>IFERROR(MID($D1278,28,7)+0,"")</f>
        <v/>
      </c>
      <c r="M1278" s="25" t="str">
        <f>IF(IFERROR(MID($Q1278,1,7)+0,"")&lt;1130000,IF(INDEX(C:C,MATCH(LEFT(Q1278,7)+0,I:I,0))&lt;1130000,"",INDEX(C:C,MATCH(LEFT(Q1278,7)+0,I:I,0))),IFERROR(MID($Q1278,1,7)+0,""))</f>
        <v/>
      </c>
      <c r="N1278" s="25" t="str">
        <f>IF(IFERROR(MID($Q1278,10,7)+0,"")&lt;1130000,"",IFERROR(MID($Q1278,10,7)+0,""))</f>
        <v/>
      </c>
      <c r="O1278" s="25" t="str">
        <f>IF(IFERROR(MID($Q1278,19,7)+0,"")&lt;1130000,"",IFERROR(MID($Q1278,19,7)+0,""))</f>
        <v/>
      </c>
      <c r="P1278" s="25" t="str">
        <f>IF(M1278="","",IF(N1278="",M1278,M1278&amp;", "&amp;N1278))</f>
        <v/>
      </c>
      <c r="Q1278" s="25"/>
      <c r="R1278" s="25"/>
      <c r="S1278" s="35" t="s">
        <v>34</v>
      </c>
      <c r="T1278" s="25" t="s">
        <v>36</v>
      </c>
      <c r="U1278" s="185">
        <v>7047</v>
      </c>
      <c r="V1278" s="188">
        <v>7047</v>
      </c>
      <c r="W1278" s="189">
        <v>7047</v>
      </c>
      <c r="X1278" s="31">
        <v>7047</v>
      </c>
      <c r="Y1278" s="90">
        <f>IFERROR(ROUND(X1278/W1278-1,2),"")</f>
        <v>0</v>
      </c>
      <c r="Z1278" s="31">
        <f>IF(OR(S1278="VLD MLC components",S1278="VLD MLC pipes",S1278="VLD PEX components",S1278="VLD PEX pipes",S1278="VLD PHC components",S1278="VLD PHC pipes",S1278="Controls VLD"),"По запросу",X1278)</f>
        <v>7047</v>
      </c>
      <c r="AA1278" s="63">
        <f>ROUND(X1278/1.2,3)</f>
        <v>5872.5</v>
      </c>
      <c r="AB1278" s="23">
        <v>5872.5</v>
      </c>
      <c r="AC1278" s="190">
        <f>IFERROR(ROUND(AA1278/AB1278-1,2),"")</f>
        <v>0</v>
      </c>
      <c r="AD1278" s="25">
        <v>0.246</v>
      </c>
      <c r="AE1278" s="25">
        <v>2.4600000000000002E-4</v>
      </c>
      <c r="AF1278" s="25">
        <v>10</v>
      </c>
      <c r="AG1278" s="25">
        <v>10</v>
      </c>
      <c r="AH1278" s="25">
        <v>10</v>
      </c>
      <c r="AI1278" s="25">
        <v>10</v>
      </c>
      <c r="AJ1278" s="25" t="s">
        <v>20</v>
      </c>
      <c r="AK1278" s="22" t="s">
        <v>20</v>
      </c>
      <c r="AL1278" s="25" t="s">
        <v>20</v>
      </c>
      <c r="AM1278" s="25">
        <v>5</v>
      </c>
      <c r="AN1278" s="25">
        <v>176</v>
      </c>
      <c r="AO1278" s="25">
        <v>135</v>
      </c>
      <c r="AP1278" s="25">
        <v>89</v>
      </c>
      <c r="AQ1278" s="25">
        <v>1.23</v>
      </c>
      <c r="AR1278" s="94">
        <v>2.1150000000000001E-3</v>
      </c>
      <c r="AS1278" s="157">
        <v>10</v>
      </c>
      <c r="AT1278" s="93">
        <v>43578</v>
      </c>
      <c r="AU1278" s="92" t="s">
        <v>22</v>
      </c>
      <c r="AV1278" s="91" t="s">
        <v>152</v>
      </c>
      <c r="AW1278" s="92" t="s">
        <v>152</v>
      </c>
      <c r="AX1278" s="92" t="s">
        <v>48</v>
      </c>
      <c r="AY1278" s="91" t="s">
        <v>152</v>
      </c>
      <c r="AZ1278" s="23"/>
      <c r="BA1278" s="25" t="s">
        <v>5246</v>
      </c>
      <c r="BB1278" t="s">
        <v>25</v>
      </c>
      <c r="BC1278">
        <v>7047</v>
      </c>
      <c r="BD1278" t="str">
        <f>IF(Z1278=BC1278,"OK")</f>
        <v>OK</v>
      </c>
      <c r="BE1278">
        <v>0.246</v>
      </c>
      <c r="BF1278">
        <v>2.4600000000000002E-4</v>
      </c>
      <c r="BG1278">
        <v>176</v>
      </c>
      <c r="BH1278">
        <v>135</v>
      </c>
      <c r="BI1278">
        <v>89</v>
      </c>
      <c r="BJ1278">
        <v>1.23</v>
      </c>
      <c r="BK1278">
        <v>2.1150000000000001E-3</v>
      </c>
      <c r="BN1278" s="183"/>
    </row>
    <row r="1279" spans="1:66" ht="25.5" x14ac:dyDescent="0.25">
      <c r="A1279" s="1"/>
      <c r="B1279" s="94">
        <v>1273</v>
      </c>
      <c r="C1279" s="43">
        <v>1070632</v>
      </c>
      <c r="D1279" s="25"/>
      <c r="E1279" s="30" t="s">
        <v>5247</v>
      </c>
      <c r="F1279" s="151" t="s">
        <v>667</v>
      </c>
      <c r="G1279" s="127" t="s">
        <v>585</v>
      </c>
      <c r="H1279" s="46" t="str">
        <f>IFERROR(IFERROR(IF(SEARCH("Usystems",$E1279)&gt;0,"Usystems"),IF(SEARCH("RIIFO",$E1279)&gt;0,"RIIFO","Uponor")),"Uponor")</f>
        <v>Uponor</v>
      </c>
      <c r="I1279" s="25" t="str">
        <f>IFERROR(MID($D1279,1,7)+0,"")</f>
        <v/>
      </c>
      <c r="J1279" s="25" t="str">
        <f>IFERROR(MID($D1279,10,7)+0,"")</f>
        <v/>
      </c>
      <c r="K1279" s="25" t="str">
        <f>IFERROR(MID($D1279,19,7)+0,"")</f>
        <v/>
      </c>
      <c r="L1279" s="25" t="str">
        <f>IFERROR(MID($D1279,28,7)+0,"")</f>
        <v/>
      </c>
      <c r="M1279" s="25" t="str">
        <f>IF(IFERROR(MID($Q1279,1,7)+0,"")&lt;1130000,IF(INDEX(C:C,MATCH(LEFT(Q1279,7)+0,I:I,0))&lt;1130000,"",INDEX(C:C,MATCH(LEFT(Q1279,7)+0,I:I,0))),IFERROR(MID($Q1279,1,7)+0,""))</f>
        <v/>
      </c>
      <c r="N1279" s="25" t="str">
        <f>IF(IFERROR(MID($Q1279,10,7)+0,"")&lt;1130000,"",IFERROR(MID($Q1279,10,7)+0,""))</f>
        <v/>
      </c>
      <c r="O1279" s="25" t="str">
        <f>IF(IFERROR(MID($Q1279,19,7)+0,"")&lt;1130000,"",IFERROR(MID($Q1279,19,7)+0,""))</f>
        <v/>
      </c>
      <c r="P1279" s="25" t="str">
        <f>IF(M1279="","",IF(N1279="",M1279,M1279&amp;", "&amp;N1279))</f>
        <v/>
      </c>
      <c r="Q1279" s="25"/>
      <c r="R1279" s="25"/>
      <c r="S1279" s="35" t="s">
        <v>34</v>
      </c>
      <c r="T1279" s="25" t="s">
        <v>36</v>
      </c>
      <c r="U1279" s="185">
        <v>7047</v>
      </c>
      <c r="V1279" s="188">
        <v>7047</v>
      </c>
      <c r="W1279" s="189">
        <v>7047</v>
      </c>
      <c r="X1279" s="31">
        <v>7047</v>
      </c>
      <c r="Y1279" s="90">
        <f>IFERROR(ROUND(X1279/W1279-1,2),"")</f>
        <v>0</v>
      </c>
      <c r="Z1279" s="31">
        <f>IF(OR(S1279="VLD MLC components",S1279="VLD MLC pipes",S1279="VLD PEX components",S1279="VLD PEX pipes",S1279="VLD PHC components",S1279="VLD PHC pipes",S1279="Controls VLD"),"По запросу",X1279)</f>
        <v>7047</v>
      </c>
      <c r="AA1279" s="63">
        <f>ROUND(X1279/1.2,3)</f>
        <v>5872.5</v>
      </c>
      <c r="AB1279" s="23">
        <v>5872.5</v>
      </c>
      <c r="AC1279" s="190">
        <f>IFERROR(ROUND(AA1279/AB1279-1,2),"")</f>
        <v>0</v>
      </c>
      <c r="AD1279" s="25">
        <v>0.246</v>
      </c>
      <c r="AE1279" s="25">
        <v>2.4600000000000002E-4</v>
      </c>
      <c r="AF1279" s="25">
        <v>25</v>
      </c>
      <c r="AG1279" s="25">
        <v>25</v>
      </c>
      <c r="AH1279" s="25">
        <v>25</v>
      </c>
      <c r="AI1279" s="25">
        <v>25</v>
      </c>
      <c r="AJ1279" s="25" t="s">
        <v>20</v>
      </c>
      <c r="AK1279" s="22" t="s">
        <v>20</v>
      </c>
      <c r="AL1279" s="25" t="s">
        <v>20</v>
      </c>
      <c r="AM1279" s="25">
        <v>5</v>
      </c>
      <c r="AN1279" s="25">
        <v>176</v>
      </c>
      <c r="AO1279" s="25">
        <v>135</v>
      </c>
      <c r="AP1279" s="25">
        <v>89</v>
      </c>
      <c r="AQ1279" s="25">
        <v>1.23</v>
      </c>
      <c r="AR1279" s="94">
        <v>2.1150000000000001E-3</v>
      </c>
      <c r="AS1279" s="157">
        <v>25</v>
      </c>
      <c r="AT1279" s="93">
        <v>43578</v>
      </c>
      <c r="AU1279" s="92" t="s">
        <v>22</v>
      </c>
      <c r="AV1279" s="91" t="s">
        <v>152</v>
      </c>
      <c r="AW1279" s="92" t="s">
        <v>152</v>
      </c>
      <c r="AX1279" s="92" t="s">
        <v>48</v>
      </c>
      <c r="AY1279" s="91" t="s">
        <v>152</v>
      </c>
      <c r="AZ1279" s="23"/>
      <c r="BA1279" s="25" t="s">
        <v>5246</v>
      </c>
      <c r="BB1279" t="s">
        <v>25</v>
      </c>
      <c r="BC1279">
        <v>7047</v>
      </c>
      <c r="BD1279" t="str">
        <f>IF(Z1279=BC1279,"OK")</f>
        <v>OK</v>
      </c>
      <c r="BE1279">
        <v>0.246</v>
      </c>
      <c r="BF1279">
        <v>2.4600000000000002E-4</v>
      </c>
      <c r="BG1279">
        <v>176</v>
      </c>
      <c r="BH1279">
        <v>135</v>
      </c>
      <c r="BI1279">
        <v>89</v>
      </c>
      <c r="BJ1279">
        <v>1.23</v>
      </c>
      <c r="BK1279">
        <v>2.1150000000000001E-3</v>
      </c>
      <c r="BN1279" s="183"/>
    </row>
    <row r="1280" spans="1:66" ht="25.5" x14ac:dyDescent="0.25">
      <c r="A1280" s="1"/>
      <c r="B1280" s="94">
        <v>1274</v>
      </c>
      <c r="C1280" s="43">
        <v>1070633</v>
      </c>
      <c r="D1280" s="25"/>
      <c r="E1280" s="30" t="s">
        <v>5245</v>
      </c>
      <c r="F1280" s="151" t="s">
        <v>667</v>
      </c>
      <c r="G1280" s="28"/>
      <c r="H1280" s="46" t="str">
        <f>IFERROR(IFERROR(IF(SEARCH("Usystems",$E1280)&gt;0,"Usystems"),IF(SEARCH("RIIFO",$E1280)&gt;0,"RIIFO","Uponor")),"Uponor")</f>
        <v>Uponor</v>
      </c>
      <c r="I1280" s="25" t="str">
        <f>IFERROR(MID($D1280,1,7)+0,"")</f>
        <v/>
      </c>
      <c r="J1280" s="25" t="str">
        <f>IFERROR(MID($D1280,10,7)+0,"")</f>
        <v/>
      </c>
      <c r="K1280" s="25" t="str">
        <f>IFERROR(MID($D1280,19,7)+0,"")</f>
        <v/>
      </c>
      <c r="L1280" s="25" t="str">
        <f>IFERROR(MID($D1280,28,7)+0,"")</f>
        <v/>
      </c>
      <c r="M1280" s="25" t="str">
        <f>IF(IFERROR(MID($Q1280,1,7)+0,"")&lt;1130000,IF(INDEX(C:C,MATCH(LEFT(Q1280,7)+0,I:I,0))&lt;1130000,"",INDEX(C:C,MATCH(LEFT(Q1280,7)+0,I:I,0))),IFERROR(MID($Q1280,1,7)+0,""))</f>
        <v/>
      </c>
      <c r="N1280" s="25" t="str">
        <f>IF(IFERROR(MID($Q1280,10,7)+0,"")&lt;1130000,"",IFERROR(MID($Q1280,10,7)+0,""))</f>
        <v/>
      </c>
      <c r="O1280" s="25" t="str">
        <f>IF(IFERROR(MID($Q1280,19,7)+0,"")&lt;1130000,"",IFERROR(MID($Q1280,19,7)+0,""))</f>
        <v/>
      </c>
      <c r="P1280" s="25" t="str">
        <f>IF(M1280="","",IF(N1280="",M1280,M1280&amp;", "&amp;N1280))</f>
        <v/>
      </c>
      <c r="Q1280" s="25"/>
      <c r="R1280" s="25"/>
      <c r="S1280" s="35" t="s">
        <v>34</v>
      </c>
      <c r="T1280" s="25" t="s">
        <v>36</v>
      </c>
      <c r="U1280" s="185">
        <v>12365</v>
      </c>
      <c r="V1280" s="188">
        <v>12365</v>
      </c>
      <c r="W1280" s="189">
        <v>12365</v>
      </c>
      <c r="X1280" s="31">
        <v>12365</v>
      </c>
      <c r="Y1280" s="90">
        <f>IFERROR(ROUND(X1280/W1280-1,2),"")</f>
        <v>0</v>
      </c>
      <c r="Z1280" s="31">
        <f>IF(OR(S1280="VLD MLC components",S1280="VLD MLC pipes",S1280="VLD PEX components",S1280="VLD PEX pipes",S1280="VLD PHC components",S1280="VLD PHC pipes",S1280="Controls VLD"),"По запросу",X1280)</f>
        <v>12365</v>
      </c>
      <c r="AA1280" s="63">
        <f>ROUND(X1280/1.2,3)</f>
        <v>10304.166999999999</v>
      </c>
      <c r="AB1280" s="23">
        <v>10304.166999999999</v>
      </c>
      <c r="AC1280" s="190">
        <f>IFERROR(ROUND(AA1280/AB1280-1,2),"")</f>
        <v>0</v>
      </c>
      <c r="AD1280" s="25">
        <v>0.36799999999999999</v>
      </c>
      <c r="AE1280" s="25">
        <v>4.2299999999999998E-4</v>
      </c>
      <c r="AF1280" s="25">
        <v>0</v>
      </c>
      <c r="AG1280" s="25" t="s">
        <v>22</v>
      </c>
      <c r="AH1280" s="25">
        <v>0</v>
      </c>
      <c r="AI1280" s="25">
        <v>0</v>
      </c>
      <c r="AJ1280" s="25" t="s">
        <v>20</v>
      </c>
      <c r="AK1280" s="42" t="s">
        <v>19</v>
      </c>
      <c r="AL1280" s="25" t="s">
        <v>20</v>
      </c>
      <c r="AM1280" s="25">
        <v>3</v>
      </c>
      <c r="AN1280" s="25">
        <v>176</v>
      </c>
      <c r="AO1280" s="25">
        <v>135</v>
      </c>
      <c r="AP1280" s="25">
        <v>89</v>
      </c>
      <c r="AQ1280" s="25">
        <v>1.1040000000000001</v>
      </c>
      <c r="AR1280" s="94">
        <v>2.1150000000000001E-3</v>
      </c>
      <c r="AS1280" s="157" t="s">
        <v>22</v>
      </c>
      <c r="AT1280" s="93">
        <v>43578</v>
      </c>
      <c r="AU1280" s="92" t="s">
        <v>22</v>
      </c>
      <c r="AV1280" s="91" t="s">
        <v>48</v>
      </c>
      <c r="AW1280" s="92" t="s">
        <v>48</v>
      </c>
      <c r="AX1280" s="92" t="s">
        <v>48</v>
      </c>
      <c r="AY1280" s="91" t="s">
        <v>152</v>
      </c>
      <c r="AZ1280" s="23"/>
      <c r="BA1280" s="25">
        <v>0</v>
      </c>
      <c r="BB1280" t="s">
        <v>48</v>
      </c>
      <c r="BC1280" t="e">
        <v>#N/A</v>
      </c>
      <c r="BD1280" t="e">
        <f>IF(Z1280=BC1280,"OK")</f>
        <v>#N/A</v>
      </c>
      <c r="BE1280">
        <v>0.36799999999999999</v>
      </c>
      <c r="BF1280">
        <v>4.2299999999999998E-4</v>
      </c>
      <c r="BG1280">
        <v>176</v>
      </c>
      <c r="BH1280">
        <v>135</v>
      </c>
      <c r="BI1280">
        <v>89</v>
      </c>
      <c r="BJ1280">
        <v>1.1040000000000001</v>
      </c>
      <c r="BK1280">
        <v>2.1150000000000001E-3</v>
      </c>
      <c r="BN1280" s="183"/>
    </row>
    <row r="1281" spans="1:66" ht="25.5" x14ac:dyDescent="0.25">
      <c r="A1281" s="1"/>
      <c r="B1281" s="94">
        <v>1275</v>
      </c>
      <c r="C1281" s="43">
        <v>1070634</v>
      </c>
      <c r="D1281" s="25"/>
      <c r="E1281" s="30" t="s">
        <v>5244</v>
      </c>
      <c r="F1281" s="151" t="s">
        <v>667</v>
      </c>
      <c r="G1281" s="41" t="s">
        <v>585</v>
      </c>
      <c r="H1281" s="46" t="str">
        <f>IFERROR(IFERROR(IF(SEARCH("Usystems",$E1281)&gt;0,"Usystems"),IF(SEARCH("RIIFO",$E1281)&gt;0,"RIIFO","Uponor")),"Uponor")</f>
        <v>Uponor</v>
      </c>
      <c r="I1281" s="25" t="str">
        <f>IFERROR(MID($D1281,1,7)+0,"")</f>
        <v/>
      </c>
      <c r="J1281" s="25" t="str">
        <f>IFERROR(MID($D1281,10,7)+0,"")</f>
        <v/>
      </c>
      <c r="K1281" s="25" t="str">
        <f>IFERROR(MID($D1281,19,7)+0,"")</f>
        <v/>
      </c>
      <c r="L1281" s="25" t="str">
        <f>IFERROR(MID($D1281,28,7)+0,"")</f>
        <v/>
      </c>
      <c r="M1281" s="25" t="str">
        <f>IF(IFERROR(MID($Q1281,1,7)+0,"")&lt;1130000,IF(INDEX(C:C,MATCH(LEFT(Q1281,7)+0,I:I,0))&lt;1130000,"",INDEX(C:C,MATCH(LEFT(Q1281,7)+0,I:I,0))),IFERROR(MID($Q1281,1,7)+0,""))</f>
        <v/>
      </c>
      <c r="N1281" s="25" t="str">
        <f>IF(IFERROR(MID($Q1281,10,7)+0,"")&lt;1130000,"",IFERROR(MID($Q1281,10,7)+0,""))</f>
        <v/>
      </c>
      <c r="O1281" s="25" t="str">
        <f>IF(IFERROR(MID($Q1281,19,7)+0,"")&lt;1130000,"",IFERROR(MID($Q1281,19,7)+0,""))</f>
        <v/>
      </c>
      <c r="P1281" s="25" t="str">
        <f>IF(M1281="","",IF(N1281="",M1281,M1281&amp;", "&amp;N1281))</f>
        <v/>
      </c>
      <c r="Q1281" s="25"/>
      <c r="R1281" s="25"/>
      <c r="S1281" s="35" t="s">
        <v>34</v>
      </c>
      <c r="T1281" s="25" t="s">
        <v>36</v>
      </c>
      <c r="U1281" s="185">
        <v>12365</v>
      </c>
      <c r="V1281" s="188">
        <v>12365</v>
      </c>
      <c r="W1281" s="189">
        <v>12365</v>
      </c>
      <c r="X1281" s="31">
        <v>12365</v>
      </c>
      <c r="Y1281" s="90">
        <f>IFERROR(ROUND(X1281/W1281-1,2),"")</f>
        <v>0</v>
      </c>
      <c r="Z1281" s="31">
        <f>IF(OR(S1281="VLD MLC components",S1281="VLD MLC pipes",S1281="VLD PEX components",S1281="VLD PEX pipes",S1281="VLD PHC components",S1281="VLD PHC pipes",S1281="Controls VLD"),"По запросу",X1281)</f>
        <v>12365</v>
      </c>
      <c r="AA1281" s="63">
        <f>ROUND(X1281/1.2,3)</f>
        <v>10304.166999999999</v>
      </c>
      <c r="AB1281" s="23">
        <v>10304.166999999999</v>
      </c>
      <c r="AC1281" s="190">
        <f>IFERROR(ROUND(AA1281/AB1281-1,2),"")</f>
        <v>0</v>
      </c>
      <c r="AD1281" s="25">
        <v>0.33700000000000002</v>
      </c>
      <c r="AE1281" s="25">
        <v>4.1100000000000002E-4</v>
      </c>
      <c r="AF1281" s="25">
        <v>3</v>
      </c>
      <c r="AG1281" s="25">
        <v>3</v>
      </c>
      <c r="AH1281" s="25">
        <v>3</v>
      </c>
      <c r="AI1281" s="25">
        <v>3</v>
      </c>
      <c r="AJ1281" s="25" t="s">
        <v>20</v>
      </c>
      <c r="AK1281" s="22" t="s">
        <v>20</v>
      </c>
      <c r="AL1281" s="25" t="s">
        <v>20</v>
      </c>
      <c r="AM1281" s="25">
        <v>3</v>
      </c>
      <c r="AN1281" s="25">
        <v>176</v>
      </c>
      <c r="AO1281" s="25">
        <v>135</v>
      </c>
      <c r="AP1281" s="25">
        <v>89</v>
      </c>
      <c r="AQ1281" s="25">
        <v>1.0109999999999999</v>
      </c>
      <c r="AR1281" s="94">
        <v>2.1150000000000001E-3</v>
      </c>
      <c r="AS1281" s="157">
        <v>3</v>
      </c>
      <c r="AT1281" s="93">
        <v>43578</v>
      </c>
      <c r="AU1281" s="92" t="s">
        <v>22</v>
      </c>
      <c r="AV1281" s="91" t="s">
        <v>152</v>
      </c>
      <c r="AW1281" s="92" t="s">
        <v>152</v>
      </c>
      <c r="AX1281" s="92" t="s">
        <v>48</v>
      </c>
      <c r="AY1281" s="91" t="s">
        <v>152</v>
      </c>
      <c r="AZ1281" s="23"/>
      <c r="BA1281" s="25" t="s">
        <v>5242</v>
      </c>
      <c r="BB1281" t="s">
        <v>25</v>
      </c>
      <c r="BC1281">
        <v>12365</v>
      </c>
      <c r="BD1281" t="str">
        <f>IF(Z1281=BC1281,"OK")</f>
        <v>OK</v>
      </c>
      <c r="BE1281">
        <v>0.33700000000000002</v>
      </c>
      <c r="BF1281">
        <v>4.1100000000000002E-4</v>
      </c>
      <c r="BG1281">
        <v>176</v>
      </c>
      <c r="BH1281">
        <v>135</v>
      </c>
      <c r="BI1281">
        <v>89</v>
      </c>
      <c r="BJ1281">
        <v>1.0109999999999999</v>
      </c>
      <c r="BK1281">
        <v>2.1150000000000001E-3</v>
      </c>
      <c r="BN1281" s="183"/>
    </row>
    <row r="1282" spans="1:66" ht="25.5" x14ac:dyDescent="0.25">
      <c r="A1282" s="1"/>
      <c r="B1282" s="94">
        <v>1276</v>
      </c>
      <c r="C1282" s="43">
        <v>1070635</v>
      </c>
      <c r="D1282" s="25"/>
      <c r="E1282" s="30" t="s">
        <v>5243</v>
      </c>
      <c r="F1282" s="151" t="s">
        <v>667</v>
      </c>
      <c r="G1282" s="41" t="s">
        <v>585</v>
      </c>
      <c r="H1282" s="46" t="str">
        <f>IFERROR(IFERROR(IF(SEARCH("Usystems",$E1282)&gt;0,"Usystems"),IF(SEARCH("RIIFO",$E1282)&gt;0,"RIIFO","Uponor")),"Uponor")</f>
        <v>Uponor</v>
      </c>
      <c r="I1282" s="25" t="str">
        <f>IFERROR(MID($D1282,1,7)+0,"")</f>
        <v/>
      </c>
      <c r="J1282" s="25" t="str">
        <f>IFERROR(MID($D1282,10,7)+0,"")</f>
        <v/>
      </c>
      <c r="K1282" s="25" t="str">
        <f>IFERROR(MID($D1282,19,7)+0,"")</f>
        <v/>
      </c>
      <c r="L1282" s="25" t="str">
        <f>IFERROR(MID($D1282,28,7)+0,"")</f>
        <v/>
      </c>
      <c r="M1282" s="25" t="str">
        <f>IF(IFERROR(MID($Q1282,1,7)+0,"")&lt;1130000,IF(INDEX(C:C,MATCH(LEFT(Q1282,7)+0,I:I,0))&lt;1130000,"",INDEX(C:C,MATCH(LEFT(Q1282,7)+0,I:I,0))),IFERROR(MID($Q1282,1,7)+0,""))</f>
        <v/>
      </c>
      <c r="N1282" s="25" t="str">
        <f>IF(IFERROR(MID($Q1282,10,7)+0,"")&lt;1130000,"",IFERROR(MID($Q1282,10,7)+0,""))</f>
        <v/>
      </c>
      <c r="O1282" s="25" t="str">
        <f>IF(IFERROR(MID($Q1282,19,7)+0,"")&lt;1130000,"",IFERROR(MID($Q1282,19,7)+0,""))</f>
        <v/>
      </c>
      <c r="P1282" s="25" t="str">
        <f>IF(M1282="","",IF(N1282="",M1282,M1282&amp;", "&amp;N1282))</f>
        <v/>
      </c>
      <c r="Q1282" s="25"/>
      <c r="R1282" s="25"/>
      <c r="S1282" s="35" t="s">
        <v>34</v>
      </c>
      <c r="T1282" s="25" t="s">
        <v>36</v>
      </c>
      <c r="U1282" s="185">
        <v>12365</v>
      </c>
      <c r="V1282" s="188">
        <v>12365</v>
      </c>
      <c r="W1282" s="189">
        <v>12365</v>
      </c>
      <c r="X1282" s="31">
        <v>12365</v>
      </c>
      <c r="Y1282" s="90">
        <f>IFERROR(ROUND(X1282/W1282-1,2),"")</f>
        <v>0</v>
      </c>
      <c r="Z1282" s="31">
        <f>IF(OR(S1282="VLD MLC components",S1282="VLD MLC pipes",S1282="VLD PEX components",S1282="VLD PEX pipes",S1282="VLD PHC components",S1282="VLD PHC pipes",S1282="Controls VLD"),"По запросу",X1282)</f>
        <v>12365</v>
      </c>
      <c r="AA1282" s="63">
        <f>ROUND(X1282/1.2,3)</f>
        <v>10304.166999999999</v>
      </c>
      <c r="AB1282" s="23">
        <v>10304.166999999999</v>
      </c>
      <c r="AC1282" s="190">
        <f>IFERROR(ROUND(AA1282/AB1282-1,2),"")</f>
        <v>0</v>
      </c>
      <c r="AD1282" s="25">
        <v>0.33700000000000002</v>
      </c>
      <c r="AE1282" s="25">
        <v>4.1100000000000002E-4</v>
      </c>
      <c r="AF1282" s="25">
        <v>3</v>
      </c>
      <c r="AG1282" s="25">
        <v>3</v>
      </c>
      <c r="AH1282" s="25">
        <v>3</v>
      </c>
      <c r="AI1282" s="25">
        <v>3</v>
      </c>
      <c r="AJ1282" s="25" t="s">
        <v>20</v>
      </c>
      <c r="AK1282" s="22" t="s">
        <v>20</v>
      </c>
      <c r="AL1282" s="25" t="s">
        <v>20</v>
      </c>
      <c r="AM1282" s="25">
        <v>3</v>
      </c>
      <c r="AN1282" s="25">
        <v>176</v>
      </c>
      <c r="AO1282" s="25">
        <v>135</v>
      </c>
      <c r="AP1282" s="25">
        <v>89</v>
      </c>
      <c r="AQ1282" s="25">
        <v>1.0109999999999999</v>
      </c>
      <c r="AR1282" s="94">
        <v>2.1150000000000001E-3</v>
      </c>
      <c r="AS1282" s="157">
        <v>3</v>
      </c>
      <c r="AT1282" s="93">
        <v>43578</v>
      </c>
      <c r="AU1282" s="92" t="s">
        <v>22</v>
      </c>
      <c r="AV1282" s="91" t="s">
        <v>152</v>
      </c>
      <c r="AW1282" s="92" t="s">
        <v>152</v>
      </c>
      <c r="AX1282" s="92" t="s">
        <v>48</v>
      </c>
      <c r="AY1282" s="91" t="s">
        <v>152</v>
      </c>
      <c r="AZ1282" s="23"/>
      <c r="BA1282" s="25" t="s">
        <v>5242</v>
      </c>
      <c r="BB1282" t="s">
        <v>25</v>
      </c>
      <c r="BC1282">
        <v>12365</v>
      </c>
      <c r="BD1282" t="str">
        <f>IF(Z1282=BC1282,"OK")</f>
        <v>OK</v>
      </c>
      <c r="BE1282">
        <v>0.33700000000000002</v>
      </c>
      <c r="BF1282">
        <v>4.1100000000000002E-4</v>
      </c>
      <c r="BG1282">
        <v>176</v>
      </c>
      <c r="BH1282">
        <v>135</v>
      </c>
      <c r="BI1282">
        <v>89</v>
      </c>
      <c r="BJ1282">
        <v>1.0109999999999999</v>
      </c>
      <c r="BK1282">
        <v>2.1150000000000001E-3</v>
      </c>
      <c r="BN1282" s="183"/>
    </row>
    <row r="1283" spans="1:66" ht="25.5" x14ac:dyDescent="0.25">
      <c r="A1283" s="1"/>
      <c r="B1283" s="94">
        <v>1277</v>
      </c>
      <c r="C1283" s="43">
        <v>1070636</v>
      </c>
      <c r="D1283" s="25"/>
      <c r="E1283" s="30" t="s">
        <v>5241</v>
      </c>
      <c r="F1283" s="151" t="s">
        <v>667</v>
      </c>
      <c r="G1283" s="41" t="s">
        <v>585</v>
      </c>
      <c r="H1283" s="46" t="str">
        <f>IFERROR(IFERROR(IF(SEARCH("Usystems",$E1283)&gt;0,"Usystems"),IF(SEARCH("RIIFO",$E1283)&gt;0,"RIIFO","Uponor")),"Uponor")</f>
        <v>Uponor</v>
      </c>
      <c r="I1283" s="25" t="str">
        <f>IFERROR(MID($D1283,1,7)+0,"")</f>
        <v/>
      </c>
      <c r="J1283" s="25" t="str">
        <f>IFERROR(MID($D1283,10,7)+0,"")</f>
        <v/>
      </c>
      <c r="K1283" s="25" t="str">
        <f>IFERROR(MID($D1283,19,7)+0,"")</f>
        <v/>
      </c>
      <c r="L1283" s="25" t="str">
        <f>IFERROR(MID($D1283,28,7)+0,"")</f>
        <v/>
      </c>
      <c r="M1283" s="25" t="str">
        <f>IF(IFERROR(MID($Q1283,1,7)+0,"")&lt;1130000,IF(INDEX(C:C,MATCH(LEFT(Q1283,7)+0,I:I,0))&lt;1130000,"",INDEX(C:C,MATCH(LEFT(Q1283,7)+0,I:I,0))),IFERROR(MID($Q1283,1,7)+0,""))</f>
        <v/>
      </c>
      <c r="N1283" s="25" t="str">
        <f>IF(IFERROR(MID($Q1283,10,7)+0,"")&lt;1130000,"",IFERROR(MID($Q1283,10,7)+0,""))</f>
        <v/>
      </c>
      <c r="O1283" s="25" t="str">
        <f>IF(IFERROR(MID($Q1283,19,7)+0,"")&lt;1130000,"",IFERROR(MID($Q1283,19,7)+0,""))</f>
        <v/>
      </c>
      <c r="P1283" s="25" t="str">
        <f>IF(M1283="","",IF(N1283="",M1283,M1283&amp;", "&amp;N1283))</f>
        <v/>
      </c>
      <c r="Q1283" s="25"/>
      <c r="R1283" s="25"/>
      <c r="S1283" s="35" t="s">
        <v>34</v>
      </c>
      <c r="T1283" s="25" t="s">
        <v>36</v>
      </c>
      <c r="U1283" s="185">
        <v>8114</v>
      </c>
      <c r="V1283" s="188">
        <v>8114</v>
      </c>
      <c r="W1283" s="189">
        <v>8114</v>
      </c>
      <c r="X1283" s="31">
        <v>8114</v>
      </c>
      <c r="Y1283" s="90">
        <f>IFERROR(ROUND(X1283/W1283-1,2),"")</f>
        <v>0</v>
      </c>
      <c r="Z1283" s="31">
        <f>IF(OR(S1283="VLD MLC components",S1283="VLD MLC pipes",S1283="VLD PEX components",S1283="VLD PEX pipes",S1283="VLD PHC components",S1283="VLD PHC pipes",S1283="Controls VLD"),"По запросу",X1283)</f>
        <v>8114</v>
      </c>
      <c r="AA1283" s="63">
        <f>ROUND(X1283/1.2,3)</f>
        <v>6761.6670000000004</v>
      </c>
      <c r="AB1283" s="23">
        <v>6761.6670000000004</v>
      </c>
      <c r="AC1283" s="190">
        <f>IFERROR(ROUND(AA1283/AB1283-1,2),"")</f>
        <v>0</v>
      </c>
      <c r="AD1283" s="25">
        <v>0.23699999999999999</v>
      </c>
      <c r="AE1283" s="25">
        <v>1.76E-4</v>
      </c>
      <c r="AF1283" s="25">
        <v>0</v>
      </c>
      <c r="AG1283" s="25" t="s">
        <v>22</v>
      </c>
      <c r="AH1283" s="25">
        <v>0</v>
      </c>
      <c r="AI1283" s="25">
        <v>0</v>
      </c>
      <c r="AJ1283" s="25" t="s">
        <v>20</v>
      </c>
      <c r="AK1283" s="42" t="s">
        <v>19</v>
      </c>
      <c r="AL1283" s="25" t="s">
        <v>20</v>
      </c>
      <c r="AM1283" s="25">
        <v>5</v>
      </c>
      <c r="AN1283" s="25">
        <v>176</v>
      </c>
      <c r="AO1283" s="25">
        <v>135</v>
      </c>
      <c r="AP1283" s="25">
        <v>89</v>
      </c>
      <c r="AQ1283" s="25">
        <v>1.1850000000000001</v>
      </c>
      <c r="AR1283" s="94">
        <v>2.1150000000000001E-3</v>
      </c>
      <c r="AS1283" s="157" t="s">
        <v>22</v>
      </c>
      <c r="AT1283" s="93">
        <v>43578</v>
      </c>
      <c r="AU1283" s="92" t="s">
        <v>22</v>
      </c>
      <c r="AV1283" s="91" t="s">
        <v>152</v>
      </c>
      <c r="AW1283" s="92" t="s">
        <v>152</v>
      </c>
      <c r="AX1283" s="92" t="s">
        <v>48</v>
      </c>
      <c r="AY1283" s="91" t="s">
        <v>152</v>
      </c>
      <c r="AZ1283" s="23"/>
      <c r="BA1283" s="25" t="s">
        <v>5239</v>
      </c>
      <c r="BB1283" t="s">
        <v>25</v>
      </c>
      <c r="BC1283" t="e">
        <v>#N/A</v>
      </c>
      <c r="BD1283" t="e">
        <f>IF(Z1283=BC1283,"OK")</f>
        <v>#N/A</v>
      </c>
      <c r="BE1283">
        <v>0.23699999999999999</v>
      </c>
      <c r="BF1283">
        <v>1.76E-4</v>
      </c>
      <c r="BG1283">
        <v>176</v>
      </c>
      <c r="BH1283">
        <v>135</v>
      </c>
      <c r="BI1283">
        <v>89</v>
      </c>
      <c r="BJ1283">
        <v>1.1850000000000001</v>
      </c>
      <c r="BK1283">
        <v>2.1150000000000001E-3</v>
      </c>
      <c r="BN1283" s="183"/>
    </row>
    <row r="1284" spans="1:66" ht="25.5" x14ac:dyDescent="0.25">
      <c r="A1284" s="1"/>
      <c r="B1284" s="94">
        <v>1278</v>
      </c>
      <c r="C1284" s="43">
        <v>1070637</v>
      </c>
      <c r="D1284" s="25"/>
      <c r="E1284" s="30" t="s">
        <v>5240</v>
      </c>
      <c r="F1284" s="151" t="s">
        <v>667</v>
      </c>
      <c r="G1284" s="41" t="s">
        <v>585</v>
      </c>
      <c r="H1284" s="46" t="str">
        <f>IFERROR(IFERROR(IF(SEARCH("Usystems",$E1284)&gt;0,"Usystems"),IF(SEARCH("RIIFO",$E1284)&gt;0,"RIIFO","Uponor")),"Uponor")</f>
        <v>Uponor</v>
      </c>
      <c r="I1284" s="25" t="str">
        <f>IFERROR(MID($D1284,1,7)+0,"")</f>
        <v/>
      </c>
      <c r="J1284" s="25" t="str">
        <f>IFERROR(MID($D1284,10,7)+0,"")</f>
        <v/>
      </c>
      <c r="K1284" s="25" t="str">
        <f>IFERROR(MID($D1284,19,7)+0,"")</f>
        <v/>
      </c>
      <c r="L1284" s="25" t="str">
        <f>IFERROR(MID($D1284,28,7)+0,"")</f>
        <v/>
      </c>
      <c r="M1284" s="25" t="str">
        <f>IF(IFERROR(MID($Q1284,1,7)+0,"")&lt;1130000,IF(INDEX(C:C,MATCH(LEFT(Q1284,7)+0,I:I,0))&lt;1130000,"",INDEX(C:C,MATCH(LEFT(Q1284,7)+0,I:I,0))),IFERROR(MID($Q1284,1,7)+0,""))</f>
        <v/>
      </c>
      <c r="N1284" s="25" t="str">
        <f>IF(IFERROR(MID($Q1284,10,7)+0,"")&lt;1130000,"",IFERROR(MID($Q1284,10,7)+0,""))</f>
        <v/>
      </c>
      <c r="O1284" s="25" t="str">
        <f>IF(IFERROR(MID($Q1284,19,7)+0,"")&lt;1130000,"",IFERROR(MID($Q1284,19,7)+0,""))</f>
        <v/>
      </c>
      <c r="P1284" s="25" t="str">
        <f>IF(M1284="","",IF(N1284="",M1284,M1284&amp;", "&amp;N1284))</f>
        <v/>
      </c>
      <c r="Q1284" s="25"/>
      <c r="R1284" s="25"/>
      <c r="S1284" s="35" t="s">
        <v>34</v>
      </c>
      <c r="T1284" s="25" t="s">
        <v>36</v>
      </c>
      <c r="U1284" s="185">
        <v>8114</v>
      </c>
      <c r="V1284" s="188">
        <v>8114</v>
      </c>
      <c r="W1284" s="189">
        <v>8114</v>
      </c>
      <c r="X1284" s="31">
        <v>8114</v>
      </c>
      <c r="Y1284" s="90">
        <f>IFERROR(ROUND(X1284/W1284-1,2),"")</f>
        <v>0</v>
      </c>
      <c r="Z1284" s="31">
        <f>IF(OR(S1284="VLD MLC components",S1284="VLD MLC pipes",S1284="VLD PEX components",S1284="VLD PEX pipes",S1284="VLD PHC components",S1284="VLD PHC pipes",S1284="Controls VLD"),"По запросу",X1284)</f>
        <v>8114</v>
      </c>
      <c r="AA1284" s="63">
        <f>ROUND(X1284/1.2,3)</f>
        <v>6761.6670000000004</v>
      </c>
      <c r="AB1284" s="23">
        <v>6761.6670000000004</v>
      </c>
      <c r="AC1284" s="190">
        <f>IFERROR(ROUND(AA1284/AB1284-1,2),"")</f>
        <v>0</v>
      </c>
      <c r="AD1284" s="25">
        <v>0.28100000000000003</v>
      </c>
      <c r="AE1284" s="25">
        <v>2.3800000000000001E-4</v>
      </c>
      <c r="AF1284" s="25">
        <v>7</v>
      </c>
      <c r="AG1284" s="25">
        <v>7</v>
      </c>
      <c r="AH1284" s="25">
        <v>7</v>
      </c>
      <c r="AI1284" s="25">
        <v>7</v>
      </c>
      <c r="AJ1284" s="25" t="s">
        <v>20</v>
      </c>
      <c r="AK1284" s="22" t="s">
        <v>20</v>
      </c>
      <c r="AL1284" s="25" t="s">
        <v>20</v>
      </c>
      <c r="AM1284" s="25">
        <v>5</v>
      </c>
      <c r="AN1284" s="25">
        <v>176</v>
      </c>
      <c r="AO1284" s="25">
        <v>135</v>
      </c>
      <c r="AP1284" s="25">
        <v>89</v>
      </c>
      <c r="AQ1284" s="25">
        <v>1.405</v>
      </c>
      <c r="AR1284" s="94">
        <v>2.1150000000000001E-3</v>
      </c>
      <c r="AS1284" s="157">
        <v>7</v>
      </c>
      <c r="AT1284" s="93">
        <v>43578</v>
      </c>
      <c r="AU1284" s="92" t="s">
        <v>22</v>
      </c>
      <c r="AV1284" s="91" t="s">
        <v>152</v>
      </c>
      <c r="AW1284" s="92" t="s">
        <v>152</v>
      </c>
      <c r="AX1284" s="92" t="s">
        <v>48</v>
      </c>
      <c r="AY1284" s="91" t="s">
        <v>152</v>
      </c>
      <c r="AZ1284" s="23"/>
      <c r="BA1284" s="25" t="s">
        <v>5239</v>
      </c>
      <c r="BB1284" t="s">
        <v>25</v>
      </c>
      <c r="BC1284">
        <v>8114</v>
      </c>
      <c r="BD1284" t="str">
        <f>IF(Z1284=BC1284,"OK")</f>
        <v>OK</v>
      </c>
      <c r="BE1284">
        <v>0.28100000000000003</v>
      </c>
      <c r="BF1284">
        <v>2.3800000000000001E-4</v>
      </c>
      <c r="BG1284">
        <v>176</v>
      </c>
      <c r="BH1284">
        <v>135</v>
      </c>
      <c r="BI1284">
        <v>89</v>
      </c>
      <c r="BJ1284">
        <v>1.405</v>
      </c>
      <c r="BK1284">
        <v>2.1150000000000001E-3</v>
      </c>
      <c r="BN1284" s="183"/>
    </row>
    <row r="1285" spans="1:66" ht="25.5" x14ac:dyDescent="0.25">
      <c r="A1285" s="1"/>
      <c r="B1285" s="94">
        <v>1279</v>
      </c>
      <c r="C1285" s="43">
        <v>1070643</v>
      </c>
      <c r="D1285" s="25">
        <v>1044211</v>
      </c>
      <c r="E1285" s="30" t="s">
        <v>5238</v>
      </c>
      <c r="F1285" s="151" t="s">
        <v>21</v>
      </c>
      <c r="G1285" s="41" t="s">
        <v>585</v>
      </c>
      <c r="H1285" s="46" t="str">
        <f>IFERROR(IFERROR(IF(SEARCH("Usystems",$E1285)&gt;0,"Usystems"),IF(SEARCH("RIIFO",$E1285)&gt;0,"RIIFO","Uponor")),"Uponor")</f>
        <v>Uponor</v>
      </c>
      <c r="I1285" s="25">
        <f>IFERROR(MID($D1285,1,7)+0,"")</f>
        <v>1044211</v>
      </c>
      <c r="J1285" s="25" t="str">
        <f>IFERROR(MID($D1285,10,7)+0,"")</f>
        <v/>
      </c>
      <c r="K1285" s="25" t="str">
        <f>IFERROR(MID($D1285,19,7)+0,"")</f>
        <v/>
      </c>
      <c r="L1285" s="25" t="str">
        <f>IFERROR(MID($D1285,28,7)+0,"")</f>
        <v/>
      </c>
      <c r="M1285" s="25" t="str">
        <f>IF(IFERROR(MID($Q1285,1,7)+0,"")&lt;1130000,IF(INDEX(C:C,MATCH(LEFT(Q1285,7)+0,I:I,0))&lt;1130000,"",INDEX(C:C,MATCH(LEFT(Q1285,7)+0,I:I,0))),IFERROR(MID($Q1285,1,7)+0,""))</f>
        <v/>
      </c>
      <c r="N1285" s="25" t="str">
        <f>IF(IFERROR(MID($Q1285,10,7)+0,"")&lt;1130000,"",IFERROR(MID($Q1285,10,7)+0,""))</f>
        <v/>
      </c>
      <c r="O1285" s="25" t="str">
        <f>IF(IFERROR(MID($Q1285,19,7)+0,"")&lt;1130000,"",IFERROR(MID($Q1285,19,7)+0,""))</f>
        <v/>
      </c>
      <c r="P1285" s="25" t="str">
        <f>IF(M1285="","",IF(N1285="",M1285,M1285&amp;", "&amp;N1285))</f>
        <v/>
      </c>
      <c r="Q1285" s="25"/>
      <c r="R1285" s="25"/>
      <c r="S1285" s="35" t="s">
        <v>34</v>
      </c>
      <c r="T1285" s="25" t="s">
        <v>36</v>
      </c>
      <c r="U1285" s="185">
        <v>6805</v>
      </c>
      <c r="V1285" s="188">
        <v>6805</v>
      </c>
      <c r="W1285" s="189">
        <v>6805</v>
      </c>
      <c r="X1285" s="31">
        <v>6805</v>
      </c>
      <c r="Y1285" s="90">
        <f>IFERROR(ROUND(X1285/W1285-1,2),"")</f>
        <v>0</v>
      </c>
      <c r="Z1285" s="31">
        <f>IF(OR(S1285="VLD MLC components",S1285="VLD MLC pipes",S1285="VLD PEX components",S1285="VLD PEX pipes",S1285="VLD PHC components",S1285="VLD PHC pipes",S1285="Controls VLD"),"По запросу",X1285)</f>
        <v>6805</v>
      </c>
      <c r="AA1285" s="63">
        <f>ROUND(X1285/1.2,3)</f>
        <v>5670.8329999999996</v>
      </c>
      <c r="AB1285" s="23">
        <v>5670.8329999999996</v>
      </c>
      <c r="AC1285" s="190">
        <f>IFERROR(ROUND(AA1285/AB1285-1,2),"")</f>
        <v>0</v>
      </c>
      <c r="AD1285" s="25">
        <v>0.23799999999999999</v>
      </c>
      <c r="AE1285" s="25">
        <v>3.1700000000000001E-4</v>
      </c>
      <c r="AF1285" s="25">
        <v>20</v>
      </c>
      <c r="AG1285" s="25">
        <v>20</v>
      </c>
      <c r="AH1285" s="25">
        <v>20</v>
      </c>
      <c r="AI1285" s="25">
        <v>20</v>
      </c>
      <c r="AJ1285" s="25" t="s">
        <v>20</v>
      </c>
      <c r="AK1285" s="22" t="s">
        <v>20</v>
      </c>
      <c r="AL1285" s="25" t="s">
        <v>20</v>
      </c>
      <c r="AM1285" s="25">
        <v>1</v>
      </c>
      <c r="AN1285" s="25">
        <v>259</v>
      </c>
      <c r="AO1285" s="25">
        <v>230</v>
      </c>
      <c r="AP1285" s="25">
        <v>127</v>
      </c>
      <c r="AQ1285" s="25">
        <v>0.23799999999999999</v>
      </c>
      <c r="AR1285" s="94">
        <v>7.5649999999999997E-3</v>
      </c>
      <c r="AS1285" s="157">
        <v>20</v>
      </c>
      <c r="AT1285" s="93">
        <v>43515</v>
      </c>
      <c r="AU1285" s="92" t="s">
        <v>22</v>
      </c>
      <c r="AV1285" s="91" t="s">
        <v>152</v>
      </c>
      <c r="AW1285" s="92" t="s">
        <v>152</v>
      </c>
      <c r="AX1285" s="92" t="s">
        <v>48</v>
      </c>
      <c r="AY1285" s="91" t="s">
        <v>152</v>
      </c>
      <c r="AZ1285" s="23"/>
      <c r="BA1285" s="25" t="s">
        <v>5237</v>
      </c>
      <c r="BB1285" t="s">
        <v>25</v>
      </c>
      <c r="BC1285">
        <v>6805</v>
      </c>
      <c r="BD1285" t="str">
        <f>IF(Z1285=BC1285,"OK")</f>
        <v>OK</v>
      </c>
      <c r="BE1285">
        <v>0.23799999999999999</v>
      </c>
      <c r="BF1285">
        <v>3.1700000000000001E-4</v>
      </c>
      <c r="BG1285">
        <v>259</v>
      </c>
      <c r="BH1285">
        <v>230</v>
      </c>
      <c r="BI1285">
        <v>127</v>
      </c>
      <c r="BJ1285">
        <v>0.23799999999999999</v>
      </c>
      <c r="BK1285">
        <v>7.5649999999999997E-3</v>
      </c>
      <c r="BN1285" s="183"/>
    </row>
    <row r="1286" spans="1:66" ht="25.5" x14ac:dyDescent="0.25">
      <c r="A1286" s="1"/>
      <c r="B1286" s="94">
        <v>1280</v>
      </c>
      <c r="C1286" s="43">
        <v>1070648</v>
      </c>
      <c r="D1286" s="25">
        <v>1057836</v>
      </c>
      <c r="E1286" s="30" t="s">
        <v>5236</v>
      </c>
      <c r="F1286" s="151" t="s">
        <v>21</v>
      </c>
      <c r="G1286" s="28"/>
      <c r="H1286" s="46" t="str">
        <f>IFERROR(IFERROR(IF(SEARCH("Usystems",$E1286)&gt;0,"Usystems"),IF(SEARCH("RIIFO",$E1286)&gt;0,"RIIFO","Uponor")),"Uponor")</f>
        <v>Uponor</v>
      </c>
      <c r="I1286" s="25">
        <f>IFERROR(MID($D1286,1,7)+0,"")</f>
        <v>1057836</v>
      </c>
      <c r="J1286" s="25" t="str">
        <f>IFERROR(MID($D1286,10,7)+0,"")</f>
        <v/>
      </c>
      <c r="K1286" s="25" t="str">
        <f>IFERROR(MID($D1286,19,7)+0,"")</f>
        <v/>
      </c>
      <c r="L1286" s="25" t="str">
        <f>IFERROR(MID($D1286,28,7)+0,"")</f>
        <v/>
      </c>
      <c r="M1286" s="25" t="str">
        <f>IF(IFERROR(MID($Q1286,1,7)+0,"")&lt;1130000,IF(INDEX(C:C,MATCH(LEFT(Q1286,7)+0,I:I,0))&lt;1130000,"",INDEX(C:C,MATCH(LEFT(Q1286,7)+0,I:I,0))),IFERROR(MID($Q1286,1,7)+0,""))</f>
        <v/>
      </c>
      <c r="N1286" s="25" t="str">
        <f>IF(IFERROR(MID($Q1286,10,7)+0,"")&lt;1130000,"",IFERROR(MID($Q1286,10,7)+0,""))</f>
        <v/>
      </c>
      <c r="O1286" s="25" t="str">
        <f>IF(IFERROR(MID($Q1286,19,7)+0,"")&lt;1130000,"",IFERROR(MID($Q1286,19,7)+0,""))</f>
        <v/>
      </c>
      <c r="P1286" s="25" t="str">
        <f>IF(M1286="","",IF(N1286="",M1286,M1286&amp;", "&amp;N1286))</f>
        <v/>
      </c>
      <c r="Q1286" s="25"/>
      <c r="R1286" s="25"/>
      <c r="S1286" s="35" t="s">
        <v>34</v>
      </c>
      <c r="T1286" s="25" t="s">
        <v>36</v>
      </c>
      <c r="U1286" s="185">
        <v>2889</v>
      </c>
      <c r="V1286" s="188">
        <v>2889</v>
      </c>
      <c r="W1286" s="189">
        <v>2889</v>
      </c>
      <c r="X1286" s="31">
        <v>2889</v>
      </c>
      <c r="Y1286" s="90">
        <f>IFERROR(ROUND(X1286/W1286-1,2),"")</f>
        <v>0</v>
      </c>
      <c r="Z1286" s="31">
        <f>IF(OR(S1286="VLD MLC components",S1286="VLD MLC pipes",S1286="VLD PEX components",S1286="VLD PEX pipes",S1286="VLD PHC components",S1286="VLD PHC pipes",S1286="Controls VLD"),"По запросу",X1286)</f>
        <v>2889</v>
      </c>
      <c r="AA1286" s="63">
        <f>ROUND(X1286/1.2,3)</f>
        <v>2407.5</v>
      </c>
      <c r="AB1286" s="23">
        <v>2407.5</v>
      </c>
      <c r="AC1286" s="190">
        <f>IFERROR(ROUND(AA1286/AB1286-1,2),"")</f>
        <v>0</v>
      </c>
      <c r="AD1286" s="25">
        <v>0.23499999999999999</v>
      </c>
      <c r="AE1286" s="25">
        <v>2.4499999999999999E-4</v>
      </c>
      <c r="AF1286" s="25">
        <v>0</v>
      </c>
      <c r="AG1286" s="25" t="s">
        <v>22</v>
      </c>
      <c r="AH1286" s="25">
        <v>0</v>
      </c>
      <c r="AI1286" s="25">
        <v>0</v>
      </c>
      <c r="AJ1286" s="25" t="s">
        <v>20</v>
      </c>
      <c r="AK1286" s="42" t="s">
        <v>19</v>
      </c>
      <c r="AL1286" s="25" t="s">
        <v>20</v>
      </c>
      <c r="AM1286" s="25">
        <v>10</v>
      </c>
      <c r="AN1286" s="25">
        <v>176</v>
      </c>
      <c r="AO1286" s="25">
        <v>135</v>
      </c>
      <c r="AP1286" s="25">
        <v>89</v>
      </c>
      <c r="AQ1286" s="25">
        <v>2.35</v>
      </c>
      <c r="AR1286" s="94">
        <v>2.1150000000000001E-3</v>
      </c>
      <c r="AS1286" s="157" t="s">
        <v>22</v>
      </c>
      <c r="AT1286" s="93">
        <v>43515</v>
      </c>
      <c r="AU1286" s="92" t="s">
        <v>22</v>
      </c>
      <c r="AV1286" s="91" t="s">
        <v>48</v>
      </c>
      <c r="AW1286" s="92" t="s">
        <v>48</v>
      </c>
      <c r="AX1286" s="92" t="s">
        <v>48</v>
      </c>
      <c r="AY1286" s="91" t="s">
        <v>152</v>
      </c>
      <c r="AZ1286" s="23"/>
      <c r="BA1286" s="25">
        <v>0</v>
      </c>
      <c r="BB1286" t="s">
        <v>48</v>
      </c>
      <c r="BC1286" t="e">
        <v>#N/A</v>
      </c>
      <c r="BD1286" t="e">
        <f>IF(Z1286=BC1286,"OK")</f>
        <v>#N/A</v>
      </c>
      <c r="BE1286">
        <v>0.23499999999999999</v>
      </c>
      <c r="BF1286">
        <v>2.4499999999999999E-4</v>
      </c>
      <c r="BG1286">
        <v>176</v>
      </c>
      <c r="BH1286">
        <v>135</v>
      </c>
      <c r="BI1286">
        <v>89</v>
      </c>
      <c r="BJ1286">
        <v>2.35</v>
      </c>
      <c r="BK1286">
        <v>2.1150000000000001E-3</v>
      </c>
      <c r="BN1286" s="183"/>
    </row>
    <row r="1287" spans="1:66" ht="25.5" x14ac:dyDescent="0.25">
      <c r="A1287" s="1"/>
      <c r="B1287" s="94">
        <v>1281</v>
      </c>
      <c r="C1287" s="43">
        <v>1070649</v>
      </c>
      <c r="D1287" s="25">
        <v>1057838</v>
      </c>
      <c r="E1287" s="30" t="s">
        <v>5235</v>
      </c>
      <c r="F1287" s="151" t="s">
        <v>21</v>
      </c>
      <c r="G1287" s="41" t="s">
        <v>585</v>
      </c>
      <c r="H1287" s="46" t="str">
        <f>IFERROR(IFERROR(IF(SEARCH("Usystems",$E1287)&gt;0,"Usystems"),IF(SEARCH("RIIFO",$E1287)&gt;0,"RIIFO","Uponor")),"Uponor")</f>
        <v>Uponor</v>
      </c>
      <c r="I1287" s="25">
        <f>IFERROR(MID($D1287,1,7)+0,"")</f>
        <v>1057838</v>
      </c>
      <c r="J1287" s="25" t="str">
        <f>IFERROR(MID($D1287,10,7)+0,"")</f>
        <v/>
      </c>
      <c r="K1287" s="25" t="str">
        <f>IFERROR(MID($D1287,19,7)+0,"")</f>
        <v/>
      </c>
      <c r="L1287" s="25" t="str">
        <f>IFERROR(MID($D1287,28,7)+0,"")</f>
        <v/>
      </c>
      <c r="M1287" s="25" t="str">
        <f>IF(IFERROR(MID($Q1287,1,7)+0,"")&lt;1130000,IF(INDEX(C:C,MATCH(LEFT(Q1287,7)+0,I:I,0))&lt;1130000,"",INDEX(C:C,MATCH(LEFT(Q1287,7)+0,I:I,0))),IFERROR(MID($Q1287,1,7)+0,""))</f>
        <v/>
      </c>
      <c r="N1287" s="25" t="str">
        <f>IF(IFERROR(MID($Q1287,10,7)+0,"")&lt;1130000,"",IFERROR(MID($Q1287,10,7)+0,""))</f>
        <v/>
      </c>
      <c r="O1287" s="25" t="str">
        <f>IF(IFERROR(MID($Q1287,19,7)+0,"")&lt;1130000,"",IFERROR(MID($Q1287,19,7)+0,""))</f>
        <v/>
      </c>
      <c r="P1287" s="25" t="str">
        <f>IF(M1287="","",IF(N1287="",M1287,M1287&amp;", "&amp;N1287))</f>
        <v/>
      </c>
      <c r="Q1287" s="25"/>
      <c r="R1287" s="25"/>
      <c r="S1287" s="35" t="s">
        <v>34</v>
      </c>
      <c r="T1287" s="25" t="s">
        <v>36</v>
      </c>
      <c r="U1287" s="185">
        <v>3177</v>
      </c>
      <c r="V1287" s="188">
        <v>3177</v>
      </c>
      <c r="W1287" s="189">
        <v>3177</v>
      </c>
      <c r="X1287" s="31">
        <v>3177</v>
      </c>
      <c r="Y1287" s="90">
        <f>IFERROR(ROUND(X1287/W1287-1,2),"")</f>
        <v>0</v>
      </c>
      <c r="Z1287" s="31">
        <f>IF(OR(S1287="VLD MLC components",S1287="VLD MLC pipes",S1287="VLD PEX components",S1287="VLD PEX pipes",S1287="VLD PHC components",S1287="VLD PHC pipes",S1287="Controls VLD"),"По запросу",X1287)</f>
        <v>3177</v>
      </c>
      <c r="AA1287" s="63">
        <f>ROUND(X1287/1.2,3)</f>
        <v>2647.5</v>
      </c>
      <c r="AB1287" s="23">
        <v>2647.5</v>
      </c>
      <c r="AC1287" s="190">
        <f>IFERROR(ROUND(AA1287/AB1287-1,2),"")</f>
        <v>0</v>
      </c>
      <c r="AD1287" s="25">
        <v>0.23699999999999999</v>
      </c>
      <c r="AE1287" s="25">
        <v>2.5599999999999999E-4</v>
      </c>
      <c r="AF1287" s="25">
        <v>10</v>
      </c>
      <c r="AG1287" s="25">
        <v>10</v>
      </c>
      <c r="AH1287" s="25">
        <v>10</v>
      </c>
      <c r="AI1287" s="25">
        <v>10</v>
      </c>
      <c r="AJ1287" s="25" t="s">
        <v>20</v>
      </c>
      <c r="AK1287" s="22" t="s">
        <v>20</v>
      </c>
      <c r="AL1287" s="25" t="s">
        <v>20</v>
      </c>
      <c r="AM1287" s="25">
        <v>10</v>
      </c>
      <c r="AN1287" s="25">
        <v>176</v>
      </c>
      <c r="AO1287" s="25">
        <v>135</v>
      </c>
      <c r="AP1287" s="25">
        <v>89</v>
      </c>
      <c r="AQ1287" s="25">
        <v>2.37</v>
      </c>
      <c r="AR1287" s="94">
        <v>2.1150000000000001E-3</v>
      </c>
      <c r="AS1287" s="157">
        <v>10</v>
      </c>
      <c r="AT1287" s="93">
        <v>43515</v>
      </c>
      <c r="AU1287" s="92" t="s">
        <v>22</v>
      </c>
      <c r="AV1287" s="91" t="s">
        <v>152</v>
      </c>
      <c r="AW1287" s="92" t="s">
        <v>152</v>
      </c>
      <c r="AX1287" s="92" t="s">
        <v>48</v>
      </c>
      <c r="AY1287" s="91" t="s">
        <v>152</v>
      </c>
      <c r="AZ1287" s="23"/>
      <c r="BA1287" s="25" t="s">
        <v>5234</v>
      </c>
      <c r="BB1287" t="s">
        <v>25</v>
      </c>
      <c r="BC1287">
        <v>3177</v>
      </c>
      <c r="BD1287" t="str">
        <f>IF(Z1287=BC1287,"OK")</f>
        <v>OK</v>
      </c>
      <c r="BE1287">
        <v>0.23699999999999999</v>
      </c>
      <c r="BF1287">
        <v>2.5599999999999999E-4</v>
      </c>
      <c r="BG1287">
        <v>176</v>
      </c>
      <c r="BH1287">
        <v>135</v>
      </c>
      <c r="BI1287">
        <v>89</v>
      </c>
      <c r="BJ1287">
        <v>2.37</v>
      </c>
      <c r="BK1287">
        <v>2.1150000000000001E-3</v>
      </c>
      <c r="BN1287" s="183"/>
    </row>
    <row r="1288" spans="1:66" ht="25.5" x14ac:dyDescent="0.25">
      <c r="A1288" s="1"/>
      <c r="B1288" s="94">
        <v>1282</v>
      </c>
      <c r="C1288" s="43">
        <v>1070652</v>
      </c>
      <c r="D1288" s="25">
        <v>1015572</v>
      </c>
      <c r="E1288" s="30" t="s">
        <v>5233</v>
      </c>
      <c r="F1288" s="151" t="s">
        <v>21</v>
      </c>
      <c r="G1288" s="41" t="s">
        <v>585</v>
      </c>
      <c r="H1288" s="46" t="str">
        <f>IFERROR(IFERROR(IF(SEARCH("Usystems",$E1288)&gt;0,"Usystems"),IF(SEARCH("RIIFO",$E1288)&gt;0,"RIIFO","Uponor")),"Uponor")</f>
        <v>Uponor</v>
      </c>
      <c r="I1288" s="25">
        <f>IFERROR(MID($D1288,1,7)+0,"")</f>
        <v>1015572</v>
      </c>
      <c r="J1288" s="25" t="str">
        <f>IFERROR(MID($D1288,10,7)+0,"")</f>
        <v/>
      </c>
      <c r="K1288" s="25" t="str">
        <f>IFERROR(MID($D1288,19,7)+0,"")</f>
        <v/>
      </c>
      <c r="L1288" s="25" t="str">
        <f>IFERROR(MID($D1288,28,7)+0,"")</f>
        <v/>
      </c>
      <c r="M1288" s="25" t="str">
        <f>IF(IFERROR(MID($Q1288,1,7)+0,"")&lt;1130000,IF(INDEX(C:C,MATCH(LEFT(Q1288,7)+0,I:I,0))&lt;1130000,"",INDEX(C:C,MATCH(LEFT(Q1288,7)+0,I:I,0))),IFERROR(MID($Q1288,1,7)+0,""))</f>
        <v/>
      </c>
      <c r="N1288" s="25" t="str">
        <f>IF(IFERROR(MID($Q1288,10,7)+0,"")&lt;1130000,"",IFERROR(MID($Q1288,10,7)+0,""))</f>
        <v/>
      </c>
      <c r="O1288" s="25" t="str">
        <f>IF(IFERROR(MID($Q1288,19,7)+0,"")&lt;1130000,"",IFERROR(MID($Q1288,19,7)+0,""))</f>
        <v/>
      </c>
      <c r="P1288" s="25" t="str">
        <f>IF(M1288="","",IF(N1288="",M1288,M1288&amp;", "&amp;N1288))</f>
        <v/>
      </c>
      <c r="Q1288" s="25"/>
      <c r="R1288" s="25"/>
      <c r="S1288" s="35" t="s">
        <v>34</v>
      </c>
      <c r="T1288" s="25" t="s">
        <v>36</v>
      </c>
      <c r="U1288" s="185">
        <v>2358</v>
      </c>
      <c r="V1288" s="188">
        <v>2358</v>
      </c>
      <c r="W1288" s="189">
        <v>2358</v>
      </c>
      <c r="X1288" s="31">
        <v>2358</v>
      </c>
      <c r="Y1288" s="90">
        <f>IFERROR(ROUND(X1288/W1288-1,2),"")</f>
        <v>0</v>
      </c>
      <c r="Z1288" s="31">
        <f>IF(OR(S1288="VLD MLC components",S1288="VLD MLC pipes",S1288="VLD PEX components",S1288="VLD PEX pipes",S1288="VLD PHC components",S1288="VLD PHC pipes",S1288="Controls VLD"),"По запросу",X1288)</f>
        <v>2358</v>
      </c>
      <c r="AA1288" s="63">
        <f>ROUND(X1288/1.2,3)</f>
        <v>1965</v>
      </c>
      <c r="AB1288" s="23">
        <v>1965</v>
      </c>
      <c r="AC1288" s="190">
        <f>IFERROR(ROUND(AA1288/AB1288-1,2),"")</f>
        <v>0</v>
      </c>
      <c r="AD1288" s="25">
        <v>0.14000000000000001</v>
      </c>
      <c r="AE1288" s="25">
        <v>2.6400000000000002E-4</v>
      </c>
      <c r="AF1288" s="25">
        <v>10</v>
      </c>
      <c r="AG1288" s="25">
        <v>10</v>
      </c>
      <c r="AH1288" s="25">
        <v>10</v>
      </c>
      <c r="AI1288" s="25">
        <v>10</v>
      </c>
      <c r="AJ1288" s="25" t="s">
        <v>20</v>
      </c>
      <c r="AK1288" s="22" t="s">
        <v>20</v>
      </c>
      <c r="AL1288" s="25" t="s">
        <v>20</v>
      </c>
      <c r="AM1288" s="25">
        <v>5</v>
      </c>
      <c r="AN1288" s="25">
        <v>176</v>
      </c>
      <c r="AO1288" s="25">
        <v>135</v>
      </c>
      <c r="AP1288" s="25">
        <v>89</v>
      </c>
      <c r="AQ1288" s="25">
        <v>0.7</v>
      </c>
      <c r="AR1288" s="94">
        <v>2.1150000000000001E-3</v>
      </c>
      <c r="AS1288" s="157">
        <v>10</v>
      </c>
      <c r="AT1288" s="93">
        <v>43515</v>
      </c>
      <c r="AU1288" s="92" t="s">
        <v>22</v>
      </c>
      <c r="AV1288" s="91" t="s">
        <v>152</v>
      </c>
      <c r="AW1288" s="92" t="s">
        <v>152</v>
      </c>
      <c r="AX1288" s="92" t="s">
        <v>48</v>
      </c>
      <c r="AY1288" s="91" t="s">
        <v>152</v>
      </c>
      <c r="AZ1288" s="23"/>
      <c r="BA1288" s="25" t="s">
        <v>5232</v>
      </c>
      <c r="BB1288" t="s">
        <v>25</v>
      </c>
      <c r="BC1288">
        <v>2358</v>
      </c>
      <c r="BD1288" t="str">
        <f>IF(Z1288=BC1288,"OK")</f>
        <v>OK</v>
      </c>
      <c r="BE1288">
        <v>0.14000000000000001</v>
      </c>
      <c r="BF1288">
        <v>2.6400000000000002E-4</v>
      </c>
      <c r="BG1288">
        <v>176</v>
      </c>
      <c r="BH1288">
        <v>135</v>
      </c>
      <c r="BI1288">
        <v>89</v>
      </c>
      <c r="BJ1288">
        <v>0.7</v>
      </c>
      <c r="BK1288">
        <v>2.1150000000000001E-3</v>
      </c>
      <c r="BN1288" s="183"/>
    </row>
    <row r="1289" spans="1:66" ht="25.5" x14ac:dyDescent="0.25">
      <c r="A1289" s="1"/>
      <c r="B1289" s="94">
        <v>1283</v>
      </c>
      <c r="C1289" s="43">
        <v>1070653</v>
      </c>
      <c r="D1289" s="25"/>
      <c r="E1289" s="30" t="s">
        <v>5231</v>
      </c>
      <c r="F1289" s="151" t="s">
        <v>667</v>
      </c>
      <c r="G1289" s="28"/>
      <c r="H1289" s="46" t="str">
        <f>IFERROR(IFERROR(IF(SEARCH("Usystems",$E1289)&gt;0,"Usystems"),IF(SEARCH("RIIFO",$E1289)&gt;0,"RIIFO","Uponor")),"Uponor")</f>
        <v>Uponor</v>
      </c>
      <c r="I1289" s="25" t="str">
        <f>IFERROR(MID($D1289,1,7)+0,"")</f>
        <v/>
      </c>
      <c r="J1289" s="25" t="str">
        <f>IFERROR(MID($D1289,10,7)+0,"")</f>
        <v/>
      </c>
      <c r="K1289" s="25" t="str">
        <f>IFERROR(MID($D1289,19,7)+0,"")</f>
        <v/>
      </c>
      <c r="L1289" s="25" t="str">
        <f>IFERROR(MID($D1289,28,7)+0,"")</f>
        <v/>
      </c>
      <c r="M1289" s="25" t="str">
        <f>IF(IFERROR(MID($Q1289,1,7)+0,"")&lt;1130000,IF(INDEX(C:C,MATCH(LEFT(Q1289,7)+0,I:I,0))&lt;1130000,"",INDEX(C:C,MATCH(LEFT(Q1289,7)+0,I:I,0))),IFERROR(MID($Q1289,1,7)+0,""))</f>
        <v/>
      </c>
      <c r="N1289" s="25" t="str">
        <f>IF(IFERROR(MID($Q1289,10,7)+0,"")&lt;1130000,"",IFERROR(MID($Q1289,10,7)+0,""))</f>
        <v/>
      </c>
      <c r="O1289" s="25" t="str">
        <f>IF(IFERROR(MID($Q1289,19,7)+0,"")&lt;1130000,"",IFERROR(MID($Q1289,19,7)+0,""))</f>
        <v/>
      </c>
      <c r="P1289" s="25" t="str">
        <f>IF(M1289="","",IF(N1289="",M1289,M1289&amp;", "&amp;N1289))</f>
        <v/>
      </c>
      <c r="Q1289" s="25"/>
      <c r="R1289" s="25"/>
      <c r="S1289" s="35" t="s">
        <v>34</v>
      </c>
      <c r="T1289" s="25" t="s">
        <v>36</v>
      </c>
      <c r="U1289" s="185">
        <v>7374</v>
      </c>
      <c r="V1289" s="188">
        <v>7374</v>
      </c>
      <c r="W1289" s="189">
        <v>7374</v>
      </c>
      <c r="X1289" s="31">
        <v>7374</v>
      </c>
      <c r="Y1289" s="90">
        <f>IFERROR(ROUND(X1289/W1289-1,2),"")</f>
        <v>0</v>
      </c>
      <c r="Z1289" s="31">
        <f>IF(OR(S1289="VLD MLC components",S1289="VLD MLC pipes",S1289="VLD PEX components",S1289="VLD PEX pipes",S1289="VLD PHC components",S1289="VLD PHC pipes",S1289="Controls VLD"),"По запросу",X1289)</f>
        <v>7374</v>
      </c>
      <c r="AA1289" s="63">
        <f>ROUND(X1289/1.2,3)</f>
        <v>6145</v>
      </c>
      <c r="AB1289" s="23">
        <v>6145</v>
      </c>
      <c r="AC1289" s="190">
        <f>IFERROR(ROUND(AA1289/AB1289-1,2),"")</f>
        <v>0</v>
      </c>
      <c r="AD1289" s="25">
        <v>0.253</v>
      </c>
      <c r="AE1289" s="25">
        <v>3.0200000000000002E-4</v>
      </c>
      <c r="AF1289" s="25">
        <v>0</v>
      </c>
      <c r="AG1289" s="25" t="s">
        <v>22</v>
      </c>
      <c r="AH1289" s="25">
        <v>0</v>
      </c>
      <c r="AI1289" s="25">
        <v>0</v>
      </c>
      <c r="AJ1289" s="25" t="s">
        <v>20</v>
      </c>
      <c r="AK1289" s="42" t="s">
        <v>19</v>
      </c>
      <c r="AL1289" s="25" t="s">
        <v>20</v>
      </c>
      <c r="AM1289" s="25">
        <v>5</v>
      </c>
      <c r="AN1289" s="25">
        <v>176</v>
      </c>
      <c r="AO1289" s="25">
        <v>135</v>
      </c>
      <c r="AP1289" s="25">
        <v>89</v>
      </c>
      <c r="AQ1289" s="25">
        <v>1.2649999999999999</v>
      </c>
      <c r="AR1289" s="94">
        <v>2.1150000000000001E-3</v>
      </c>
      <c r="AS1289" s="157" t="s">
        <v>22</v>
      </c>
      <c r="AT1289" s="93">
        <v>43578</v>
      </c>
      <c r="AU1289" s="92" t="s">
        <v>22</v>
      </c>
      <c r="AV1289" s="91" t="s">
        <v>48</v>
      </c>
      <c r="AW1289" s="92" t="s">
        <v>48</v>
      </c>
      <c r="AX1289" s="92" t="s">
        <v>48</v>
      </c>
      <c r="AY1289" s="91" t="s">
        <v>152</v>
      </c>
      <c r="AZ1289" s="23"/>
      <c r="BA1289" s="25">
        <v>0</v>
      </c>
      <c r="BB1289" t="s">
        <v>48</v>
      </c>
      <c r="BC1289" t="e">
        <v>#N/A</v>
      </c>
      <c r="BD1289" t="e">
        <f>IF(Z1289=BC1289,"OK")</f>
        <v>#N/A</v>
      </c>
      <c r="BE1289">
        <v>0.253</v>
      </c>
      <c r="BF1289">
        <v>3.0200000000000002E-4</v>
      </c>
      <c r="BG1289">
        <v>176</v>
      </c>
      <c r="BH1289">
        <v>135</v>
      </c>
      <c r="BI1289">
        <v>89</v>
      </c>
      <c r="BJ1289">
        <v>1.2649999999999999</v>
      </c>
      <c r="BK1289">
        <v>2.1150000000000001E-3</v>
      </c>
      <c r="BN1289" s="183"/>
    </row>
    <row r="1290" spans="1:66" ht="25.5" x14ac:dyDescent="0.25">
      <c r="A1290" s="1"/>
      <c r="B1290" s="94">
        <v>1284</v>
      </c>
      <c r="C1290" s="43">
        <v>1070654</v>
      </c>
      <c r="D1290" s="25"/>
      <c r="E1290" s="30" t="s">
        <v>5230</v>
      </c>
      <c r="F1290" s="151" t="s">
        <v>667</v>
      </c>
      <c r="G1290" s="41" t="s">
        <v>585</v>
      </c>
      <c r="H1290" s="46" t="str">
        <f>IFERROR(IFERROR(IF(SEARCH("Usystems",$E1290)&gt;0,"Usystems"),IF(SEARCH("RIIFO",$E1290)&gt;0,"RIIFO","Uponor")),"Uponor")</f>
        <v>Uponor</v>
      </c>
      <c r="I1290" s="25" t="str">
        <f>IFERROR(MID($D1290,1,7)+0,"")</f>
        <v/>
      </c>
      <c r="J1290" s="25" t="str">
        <f>IFERROR(MID($D1290,10,7)+0,"")</f>
        <v/>
      </c>
      <c r="K1290" s="25" t="str">
        <f>IFERROR(MID($D1290,19,7)+0,"")</f>
        <v/>
      </c>
      <c r="L1290" s="25" t="str">
        <f>IFERROR(MID($D1290,28,7)+0,"")</f>
        <v/>
      </c>
      <c r="M1290" s="25" t="str">
        <f>IF(IFERROR(MID($Q1290,1,7)+0,"")&lt;1130000,IF(INDEX(C:C,MATCH(LEFT(Q1290,7)+0,I:I,0))&lt;1130000,"",INDEX(C:C,MATCH(LEFT(Q1290,7)+0,I:I,0))),IFERROR(MID($Q1290,1,7)+0,""))</f>
        <v/>
      </c>
      <c r="N1290" s="25" t="str">
        <f>IF(IFERROR(MID($Q1290,10,7)+0,"")&lt;1130000,"",IFERROR(MID($Q1290,10,7)+0,""))</f>
        <v/>
      </c>
      <c r="O1290" s="25" t="str">
        <f>IF(IFERROR(MID($Q1290,19,7)+0,"")&lt;1130000,"",IFERROR(MID($Q1290,19,7)+0,""))</f>
        <v/>
      </c>
      <c r="P1290" s="25" t="str">
        <f>IF(M1290="","",IF(N1290="",M1290,M1290&amp;", "&amp;N1290))</f>
        <v/>
      </c>
      <c r="Q1290" s="25"/>
      <c r="R1290" s="25"/>
      <c r="S1290" s="35" t="s">
        <v>34</v>
      </c>
      <c r="T1290" s="25" t="s">
        <v>36</v>
      </c>
      <c r="U1290" s="185">
        <v>7374</v>
      </c>
      <c r="V1290" s="188">
        <v>7374</v>
      </c>
      <c r="W1290" s="189">
        <v>7374</v>
      </c>
      <c r="X1290" s="31">
        <v>7374</v>
      </c>
      <c r="Y1290" s="90">
        <f>IFERROR(ROUND(X1290/W1290-1,2),"")</f>
        <v>0</v>
      </c>
      <c r="Z1290" s="31">
        <f>IF(OR(S1290="VLD MLC components",S1290="VLD MLC pipes",S1290="VLD PEX components",S1290="VLD PEX pipes",S1290="VLD PHC components",S1290="VLD PHC pipes",S1290="Controls VLD"),"По запросу",X1290)</f>
        <v>7374</v>
      </c>
      <c r="AA1290" s="63">
        <f>ROUND(X1290/1.2,3)</f>
        <v>6145</v>
      </c>
      <c r="AB1290" s="23">
        <v>6145</v>
      </c>
      <c r="AC1290" s="190">
        <f>IFERROR(ROUND(AA1290/AB1290-1,2),"")</f>
        <v>0</v>
      </c>
      <c r="AD1290" s="25">
        <v>0.27600000000000002</v>
      </c>
      <c r="AE1290" s="25">
        <v>3.5199999999999999E-4</v>
      </c>
      <c r="AF1290" s="25">
        <v>45</v>
      </c>
      <c r="AG1290" s="25">
        <v>45</v>
      </c>
      <c r="AH1290" s="25">
        <v>45</v>
      </c>
      <c r="AI1290" s="25">
        <v>45</v>
      </c>
      <c r="AJ1290" s="25" t="s">
        <v>20</v>
      </c>
      <c r="AK1290" s="22" t="s">
        <v>20</v>
      </c>
      <c r="AL1290" s="25" t="s">
        <v>20</v>
      </c>
      <c r="AM1290" s="25">
        <v>5</v>
      </c>
      <c r="AN1290" s="25">
        <v>176</v>
      </c>
      <c r="AO1290" s="25">
        <v>135</v>
      </c>
      <c r="AP1290" s="25">
        <v>89</v>
      </c>
      <c r="AQ1290" s="25">
        <v>1.38</v>
      </c>
      <c r="AR1290" s="94">
        <v>2.1150000000000001E-3</v>
      </c>
      <c r="AS1290" s="157">
        <v>45</v>
      </c>
      <c r="AT1290" s="93">
        <v>43578</v>
      </c>
      <c r="AU1290" s="92" t="s">
        <v>22</v>
      </c>
      <c r="AV1290" s="91" t="s">
        <v>152</v>
      </c>
      <c r="AW1290" s="92" t="s">
        <v>152</v>
      </c>
      <c r="AX1290" s="92" t="s">
        <v>48</v>
      </c>
      <c r="AY1290" s="91" t="s">
        <v>152</v>
      </c>
      <c r="AZ1290" s="23"/>
      <c r="BA1290" s="25" t="s">
        <v>5229</v>
      </c>
      <c r="BB1290" t="s">
        <v>25</v>
      </c>
      <c r="BC1290">
        <v>7374</v>
      </c>
      <c r="BD1290" t="str">
        <f>IF(Z1290=BC1290,"OK")</f>
        <v>OK</v>
      </c>
      <c r="BE1290">
        <v>0.27600000000000002</v>
      </c>
      <c r="BF1290">
        <v>3.5199999999999999E-4</v>
      </c>
      <c r="BG1290">
        <v>176</v>
      </c>
      <c r="BH1290">
        <v>135</v>
      </c>
      <c r="BI1290">
        <v>89</v>
      </c>
      <c r="BJ1290">
        <v>1.38</v>
      </c>
      <c r="BK1290">
        <v>2.1150000000000001E-3</v>
      </c>
      <c r="BN1290" s="183"/>
    </row>
    <row r="1291" spans="1:66" ht="25.5" x14ac:dyDescent="0.25">
      <c r="A1291" s="1"/>
      <c r="B1291" s="94">
        <v>1285</v>
      </c>
      <c r="C1291" s="43">
        <v>1070655</v>
      </c>
      <c r="D1291" s="25"/>
      <c r="E1291" s="30" t="s">
        <v>5228</v>
      </c>
      <c r="F1291" s="151" t="s">
        <v>667</v>
      </c>
      <c r="G1291" s="28"/>
      <c r="H1291" s="46" t="str">
        <f>IFERROR(IFERROR(IF(SEARCH("Usystems",$E1291)&gt;0,"Usystems"),IF(SEARCH("RIIFO",$E1291)&gt;0,"RIIFO","Uponor")),"Uponor")</f>
        <v>Uponor</v>
      </c>
      <c r="I1291" s="25" t="str">
        <f>IFERROR(MID($D1291,1,7)+0,"")</f>
        <v/>
      </c>
      <c r="J1291" s="25" t="str">
        <f>IFERROR(MID($D1291,10,7)+0,"")</f>
        <v/>
      </c>
      <c r="K1291" s="25" t="str">
        <f>IFERROR(MID($D1291,19,7)+0,"")</f>
        <v/>
      </c>
      <c r="L1291" s="25" t="str">
        <f>IFERROR(MID($D1291,28,7)+0,"")</f>
        <v/>
      </c>
      <c r="M1291" s="25" t="str">
        <f>IF(IFERROR(MID($Q1291,1,7)+0,"")&lt;1130000,IF(INDEX(C:C,MATCH(LEFT(Q1291,7)+0,I:I,0))&lt;1130000,"",INDEX(C:C,MATCH(LEFT(Q1291,7)+0,I:I,0))),IFERROR(MID($Q1291,1,7)+0,""))</f>
        <v/>
      </c>
      <c r="N1291" s="25" t="str">
        <f>IF(IFERROR(MID($Q1291,10,7)+0,"")&lt;1130000,"",IFERROR(MID($Q1291,10,7)+0,""))</f>
        <v/>
      </c>
      <c r="O1291" s="25" t="str">
        <f>IF(IFERROR(MID($Q1291,19,7)+0,"")&lt;1130000,"",IFERROR(MID($Q1291,19,7)+0,""))</f>
        <v/>
      </c>
      <c r="P1291" s="25" t="str">
        <f>IF(M1291="","",IF(N1291="",M1291,M1291&amp;", "&amp;N1291))</f>
        <v/>
      </c>
      <c r="Q1291" s="25"/>
      <c r="R1291" s="25"/>
      <c r="S1291" s="35" t="s">
        <v>34</v>
      </c>
      <c r="T1291" s="25" t="s">
        <v>36</v>
      </c>
      <c r="U1291" s="185">
        <v>11072</v>
      </c>
      <c r="V1291" s="188">
        <v>11072</v>
      </c>
      <c r="W1291" s="189">
        <v>11072</v>
      </c>
      <c r="X1291" s="31">
        <v>11072</v>
      </c>
      <c r="Y1291" s="90">
        <f>IFERROR(ROUND(X1291/W1291-1,2),"")</f>
        <v>0</v>
      </c>
      <c r="Z1291" s="31">
        <f>IF(OR(S1291="VLD MLC components",S1291="VLD MLC pipes",S1291="VLD PEX components",S1291="VLD PEX pipes",S1291="VLD PHC components",S1291="VLD PHC pipes",S1291="Controls VLD"),"По запросу",X1291)</f>
        <v>11072</v>
      </c>
      <c r="AA1291" s="63">
        <f>ROUND(X1291/1.2,3)</f>
        <v>9226.6669999999995</v>
      </c>
      <c r="AB1291" s="23">
        <v>9226.6669999999995</v>
      </c>
      <c r="AC1291" s="190">
        <f>IFERROR(ROUND(AA1291/AB1291-1,2),"")</f>
        <v>0</v>
      </c>
      <c r="AD1291" s="25">
        <v>0.32800000000000001</v>
      </c>
      <c r="AE1291" s="25">
        <v>3.4400000000000001E-4</v>
      </c>
      <c r="AF1291" s="25">
        <v>0</v>
      </c>
      <c r="AG1291" s="25" t="s">
        <v>22</v>
      </c>
      <c r="AH1291" s="25">
        <v>0</v>
      </c>
      <c r="AI1291" s="25">
        <v>0</v>
      </c>
      <c r="AJ1291" s="25" t="s">
        <v>20</v>
      </c>
      <c r="AK1291" s="42" t="s">
        <v>19</v>
      </c>
      <c r="AL1291" s="25" t="s">
        <v>20</v>
      </c>
      <c r="AM1291" s="25">
        <v>5</v>
      </c>
      <c r="AN1291" s="25">
        <v>176</v>
      </c>
      <c r="AO1291" s="25">
        <v>135</v>
      </c>
      <c r="AP1291" s="25">
        <v>89</v>
      </c>
      <c r="AQ1291" s="25">
        <v>1.64</v>
      </c>
      <c r="AR1291" s="94">
        <v>2.1150000000000001E-3</v>
      </c>
      <c r="AS1291" s="157" t="s">
        <v>22</v>
      </c>
      <c r="AT1291" s="93">
        <v>43578</v>
      </c>
      <c r="AU1291" s="92" t="s">
        <v>22</v>
      </c>
      <c r="AV1291" s="91" t="s">
        <v>48</v>
      </c>
      <c r="AW1291" s="92" t="s">
        <v>48</v>
      </c>
      <c r="AX1291" s="92" t="s">
        <v>48</v>
      </c>
      <c r="AY1291" s="91" t="s">
        <v>152</v>
      </c>
      <c r="AZ1291" s="23"/>
      <c r="BA1291" s="25">
        <v>0</v>
      </c>
      <c r="BB1291" t="s">
        <v>48</v>
      </c>
      <c r="BC1291" t="e">
        <v>#N/A</v>
      </c>
      <c r="BD1291" t="e">
        <f>IF(Z1291=BC1291,"OK")</f>
        <v>#N/A</v>
      </c>
      <c r="BE1291">
        <v>0.32800000000000001</v>
      </c>
      <c r="BF1291">
        <v>3.4400000000000001E-4</v>
      </c>
      <c r="BG1291">
        <v>176</v>
      </c>
      <c r="BH1291">
        <v>135</v>
      </c>
      <c r="BI1291">
        <v>89</v>
      </c>
      <c r="BJ1291">
        <v>1.64</v>
      </c>
      <c r="BK1291">
        <v>2.1150000000000001E-3</v>
      </c>
      <c r="BN1291" s="183"/>
    </row>
    <row r="1292" spans="1:66" ht="25.5" x14ac:dyDescent="0.25">
      <c r="A1292" s="1"/>
      <c r="B1292" s="94">
        <v>1286</v>
      </c>
      <c r="C1292" s="43">
        <v>1070656</v>
      </c>
      <c r="D1292" s="25"/>
      <c r="E1292" s="30" t="s">
        <v>5227</v>
      </c>
      <c r="F1292" s="151" t="s">
        <v>667</v>
      </c>
      <c r="G1292" s="41" t="s">
        <v>585</v>
      </c>
      <c r="H1292" s="46" t="str">
        <f>IFERROR(IFERROR(IF(SEARCH("Usystems",$E1292)&gt;0,"Usystems"),IF(SEARCH("RIIFO",$E1292)&gt;0,"RIIFO","Uponor")),"Uponor")</f>
        <v>Uponor</v>
      </c>
      <c r="I1292" s="25" t="str">
        <f>IFERROR(MID($D1292,1,7)+0,"")</f>
        <v/>
      </c>
      <c r="J1292" s="25" t="str">
        <f>IFERROR(MID($D1292,10,7)+0,"")</f>
        <v/>
      </c>
      <c r="K1292" s="25" t="str">
        <f>IFERROR(MID($D1292,19,7)+0,"")</f>
        <v/>
      </c>
      <c r="L1292" s="25" t="str">
        <f>IFERROR(MID($D1292,28,7)+0,"")</f>
        <v/>
      </c>
      <c r="M1292" s="25" t="str">
        <f>IF(IFERROR(MID($Q1292,1,7)+0,"")&lt;1130000,IF(INDEX(C:C,MATCH(LEFT(Q1292,7)+0,I:I,0))&lt;1130000,"",INDEX(C:C,MATCH(LEFT(Q1292,7)+0,I:I,0))),IFERROR(MID($Q1292,1,7)+0,""))</f>
        <v/>
      </c>
      <c r="N1292" s="25" t="str">
        <f>IF(IFERROR(MID($Q1292,10,7)+0,"")&lt;1130000,"",IFERROR(MID($Q1292,10,7)+0,""))</f>
        <v/>
      </c>
      <c r="O1292" s="25" t="str">
        <f>IF(IFERROR(MID($Q1292,19,7)+0,"")&lt;1130000,"",IFERROR(MID($Q1292,19,7)+0,""))</f>
        <v/>
      </c>
      <c r="P1292" s="25" t="str">
        <f>IF(M1292="","",IF(N1292="",M1292,M1292&amp;", "&amp;N1292))</f>
        <v/>
      </c>
      <c r="Q1292" s="25"/>
      <c r="R1292" s="25"/>
      <c r="S1292" s="35" t="s">
        <v>34</v>
      </c>
      <c r="T1292" s="25" t="s">
        <v>36</v>
      </c>
      <c r="U1292" s="185">
        <v>11995</v>
      </c>
      <c r="V1292" s="188">
        <v>11995</v>
      </c>
      <c r="W1292" s="189">
        <v>11995</v>
      </c>
      <c r="X1292" s="31">
        <v>11995</v>
      </c>
      <c r="Y1292" s="90">
        <f>IFERROR(ROUND(X1292/W1292-1,2),"")</f>
        <v>0</v>
      </c>
      <c r="Z1292" s="31">
        <f>IF(OR(S1292="VLD MLC components",S1292="VLD MLC pipes",S1292="VLD PEX components",S1292="VLD PEX pipes",S1292="VLD PHC components",S1292="VLD PHC pipes",S1292="Controls VLD"),"По запросу",X1292)</f>
        <v>11995</v>
      </c>
      <c r="AA1292" s="63">
        <f>ROUND(X1292/1.2,3)</f>
        <v>9995.8330000000005</v>
      </c>
      <c r="AB1292" s="23">
        <v>9995.8330000000005</v>
      </c>
      <c r="AC1292" s="190">
        <f>IFERROR(ROUND(AA1292/AB1292-1,2),"")</f>
        <v>0</v>
      </c>
      <c r="AD1292" s="25">
        <v>0.34599999999999997</v>
      </c>
      <c r="AE1292" s="25">
        <v>4.0200000000000001E-4</v>
      </c>
      <c r="AF1292" s="25">
        <v>30</v>
      </c>
      <c r="AG1292" s="25">
        <v>30</v>
      </c>
      <c r="AH1292" s="25">
        <v>30</v>
      </c>
      <c r="AI1292" s="25">
        <v>30</v>
      </c>
      <c r="AJ1292" s="25" t="s">
        <v>20</v>
      </c>
      <c r="AK1292" s="22" t="s">
        <v>20</v>
      </c>
      <c r="AL1292" s="25" t="s">
        <v>20</v>
      </c>
      <c r="AM1292" s="25">
        <v>5</v>
      </c>
      <c r="AN1292" s="25">
        <v>176</v>
      </c>
      <c r="AO1292" s="25">
        <v>135</v>
      </c>
      <c r="AP1292" s="25">
        <v>89</v>
      </c>
      <c r="AQ1292" s="25">
        <v>1.73</v>
      </c>
      <c r="AR1292" s="94">
        <v>2.1150000000000001E-3</v>
      </c>
      <c r="AS1292" s="157">
        <v>30</v>
      </c>
      <c r="AT1292" s="93">
        <v>43578</v>
      </c>
      <c r="AU1292" s="92" t="s">
        <v>22</v>
      </c>
      <c r="AV1292" s="91" t="s">
        <v>152</v>
      </c>
      <c r="AW1292" s="92" t="s">
        <v>152</v>
      </c>
      <c r="AX1292" s="92" t="s">
        <v>48</v>
      </c>
      <c r="AY1292" s="91" t="s">
        <v>152</v>
      </c>
      <c r="AZ1292" s="23"/>
      <c r="BA1292" s="25" t="s">
        <v>5226</v>
      </c>
      <c r="BB1292" t="s">
        <v>25</v>
      </c>
      <c r="BC1292">
        <v>11995</v>
      </c>
      <c r="BD1292" t="str">
        <f>IF(Z1292=BC1292,"OK")</f>
        <v>OK</v>
      </c>
      <c r="BE1292">
        <v>0.34599999999999997</v>
      </c>
      <c r="BF1292">
        <v>4.0200000000000001E-4</v>
      </c>
      <c r="BG1292">
        <v>176</v>
      </c>
      <c r="BH1292">
        <v>135</v>
      </c>
      <c r="BI1292">
        <v>89</v>
      </c>
      <c r="BJ1292">
        <v>1.73</v>
      </c>
      <c r="BK1292">
        <v>2.1150000000000001E-3</v>
      </c>
      <c r="BN1292" s="183"/>
    </row>
    <row r="1293" spans="1:66" ht="25.5" x14ac:dyDescent="0.25">
      <c r="A1293" s="1"/>
      <c r="B1293" s="94">
        <v>1287</v>
      </c>
      <c r="C1293" s="43">
        <v>1070661</v>
      </c>
      <c r="D1293" s="25"/>
      <c r="E1293" s="30" t="s">
        <v>5225</v>
      </c>
      <c r="F1293" s="151" t="s">
        <v>667</v>
      </c>
      <c r="G1293" s="28"/>
      <c r="H1293" s="46" t="str">
        <f>IFERROR(IFERROR(IF(SEARCH("Usystems",$E1293)&gt;0,"Usystems"),IF(SEARCH("RIIFO",$E1293)&gt;0,"RIIFO","Uponor")),"Uponor")</f>
        <v>Uponor</v>
      </c>
      <c r="I1293" s="25" t="str">
        <f>IFERROR(MID($D1293,1,7)+0,"")</f>
        <v/>
      </c>
      <c r="J1293" s="25" t="str">
        <f>IFERROR(MID($D1293,10,7)+0,"")</f>
        <v/>
      </c>
      <c r="K1293" s="25" t="str">
        <f>IFERROR(MID($D1293,19,7)+0,"")</f>
        <v/>
      </c>
      <c r="L1293" s="25" t="str">
        <f>IFERROR(MID($D1293,28,7)+0,"")</f>
        <v/>
      </c>
      <c r="M1293" s="25" t="str">
        <f>IF(IFERROR(MID($Q1293,1,7)+0,"")&lt;1130000,IF(INDEX(C:C,MATCH(LEFT(Q1293,7)+0,I:I,0))&lt;1130000,"",INDEX(C:C,MATCH(LEFT(Q1293,7)+0,I:I,0))),IFERROR(MID($Q1293,1,7)+0,""))</f>
        <v/>
      </c>
      <c r="N1293" s="25" t="str">
        <f>IF(IFERROR(MID($Q1293,10,7)+0,"")&lt;1130000,"",IFERROR(MID($Q1293,10,7)+0,""))</f>
        <v/>
      </c>
      <c r="O1293" s="25" t="str">
        <f>IF(IFERROR(MID($Q1293,19,7)+0,"")&lt;1130000,"",IFERROR(MID($Q1293,19,7)+0,""))</f>
        <v/>
      </c>
      <c r="P1293" s="25" t="str">
        <f>IF(M1293="","",IF(N1293="",M1293,M1293&amp;", "&amp;N1293))</f>
        <v/>
      </c>
      <c r="Q1293" s="25"/>
      <c r="R1293" s="25"/>
      <c r="S1293" s="35" t="s">
        <v>34</v>
      </c>
      <c r="T1293" s="25" t="s">
        <v>36</v>
      </c>
      <c r="U1293" s="185">
        <v>3309</v>
      </c>
      <c r="V1293" s="188">
        <v>3309</v>
      </c>
      <c r="W1293" s="189">
        <v>3309</v>
      </c>
      <c r="X1293" s="31">
        <v>3309</v>
      </c>
      <c r="Y1293" s="90">
        <f>IFERROR(ROUND(X1293/W1293-1,2),"")</f>
        <v>0</v>
      </c>
      <c r="Z1293" s="31">
        <f>IF(OR(S1293="VLD MLC components",S1293="VLD MLC pipes",S1293="VLD PEX components",S1293="VLD PEX pipes",S1293="VLD PHC components",S1293="VLD PHC pipes",S1293="Controls VLD"),"По запросу",X1293)</f>
        <v>3309</v>
      </c>
      <c r="AA1293" s="63">
        <f>ROUND(X1293/1.2,3)</f>
        <v>2757.5</v>
      </c>
      <c r="AB1293" s="23">
        <v>2757.5</v>
      </c>
      <c r="AC1293" s="190">
        <f>IFERROR(ROUND(AA1293/AB1293-1,2),"")</f>
        <v>0</v>
      </c>
      <c r="AD1293" s="25">
        <v>0.59799999999999998</v>
      </c>
      <c r="AE1293" s="25">
        <v>1.0399999999999999E-3</v>
      </c>
      <c r="AF1293" s="25">
        <v>0</v>
      </c>
      <c r="AG1293" s="25" t="s">
        <v>22</v>
      </c>
      <c r="AH1293" s="25">
        <v>0</v>
      </c>
      <c r="AI1293" s="25">
        <v>0</v>
      </c>
      <c r="AJ1293" s="25" t="s">
        <v>20</v>
      </c>
      <c r="AK1293" s="42" t="s">
        <v>19</v>
      </c>
      <c r="AL1293" s="25" t="s">
        <v>20</v>
      </c>
      <c r="AM1293" s="25">
        <v>5</v>
      </c>
      <c r="AN1293" s="25">
        <v>350</v>
      </c>
      <c r="AO1293" s="25">
        <v>200</v>
      </c>
      <c r="AP1293" s="25">
        <v>70</v>
      </c>
      <c r="AQ1293" s="25">
        <v>2.99</v>
      </c>
      <c r="AR1293" s="94">
        <v>4.8999999999999998E-3</v>
      </c>
      <c r="AS1293" s="157" t="s">
        <v>22</v>
      </c>
      <c r="AT1293" s="93">
        <v>43578</v>
      </c>
      <c r="AU1293" s="92" t="s">
        <v>22</v>
      </c>
      <c r="AV1293" s="91" t="s">
        <v>48</v>
      </c>
      <c r="AW1293" s="92" t="s">
        <v>48</v>
      </c>
      <c r="AX1293" s="92" t="s">
        <v>48</v>
      </c>
      <c r="AY1293" s="91" t="s">
        <v>152</v>
      </c>
      <c r="AZ1293" s="23"/>
      <c r="BA1293" s="25">
        <v>0</v>
      </c>
      <c r="BB1293" t="s">
        <v>48</v>
      </c>
      <c r="BC1293" t="e">
        <v>#N/A</v>
      </c>
      <c r="BD1293" t="e">
        <f>IF(Z1293=BC1293,"OK")</f>
        <v>#N/A</v>
      </c>
      <c r="BE1293">
        <v>0.59799999999999998</v>
      </c>
      <c r="BF1293">
        <v>1.0399999999999999E-3</v>
      </c>
      <c r="BG1293">
        <v>350</v>
      </c>
      <c r="BH1293">
        <v>200</v>
      </c>
      <c r="BI1293">
        <v>70</v>
      </c>
      <c r="BJ1293">
        <v>2.99</v>
      </c>
      <c r="BK1293">
        <v>4.8999999999999998E-3</v>
      </c>
      <c r="BN1293" s="183"/>
    </row>
    <row r="1294" spans="1:66" ht="25.5" x14ac:dyDescent="0.25">
      <c r="A1294" s="1"/>
      <c r="B1294" s="94">
        <v>1288</v>
      </c>
      <c r="C1294" s="43">
        <v>1070662</v>
      </c>
      <c r="D1294" s="25"/>
      <c r="E1294" s="30" t="s">
        <v>5224</v>
      </c>
      <c r="F1294" s="151" t="s">
        <v>667</v>
      </c>
      <c r="G1294" s="28"/>
      <c r="H1294" s="46" t="str">
        <f>IFERROR(IFERROR(IF(SEARCH("Usystems",$E1294)&gt;0,"Usystems"),IF(SEARCH("RIIFO",$E1294)&gt;0,"RIIFO","Uponor")),"Uponor")</f>
        <v>Uponor</v>
      </c>
      <c r="I1294" s="25" t="str">
        <f>IFERROR(MID($D1294,1,7)+0,"")</f>
        <v/>
      </c>
      <c r="J1294" s="25" t="str">
        <f>IFERROR(MID($D1294,10,7)+0,"")</f>
        <v/>
      </c>
      <c r="K1294" s="25" t="str">
        <f>IFERROR(MID($D1294,19,7)+0,"")</f>
        <v/>
      </c>
      <c r="L1294" s="25" t="str">
        <f>IFERROR(MID($D1294,28,7)+0,"")</f>
        <v/>
      </c>
      <c r="M1294" s="25" t="str">
        <f>IF(IFERROR(MID($Q1294,1,7)+0,"")&lt;1130000,IF(INDEX(C:C,MATCH(LEFT(Q1294,7)+0,I:I,0))&lt;1130000,"",INDEX(C:C,MATCH(LEFT(Q1294,7)+0,I:I,0))),IFERROR(MID($Q1294,1,7)+0,""))</f>
        <v/>
      </c>
      <c r="N1294" s="25" t="str">
        <f>IF(IFERROR(MID($Q1294,10,7)+0,"")&lt;1130000,"",IFERROR(MID($Q1294,10,7)+0,""))</f>
        <v/>
      </c>
      <c r="O1294" s="25" t="str">
        <f>IF(IFERROR(MID($Q1294,19,7)+0,"")&lt;1130000,"",IFERROR(MID($Q1294,19,7)+0,""))</f>
        <v/>
      </c>
      <c r="P1294" s="25" t="str">
        <f>IF(M1294="","",IF(N1294="",M1294,M1294&amp;", "&amp;N1294))</f>
        <v/>
      </c>
      <c r="Q1294" s="25"/>
      <c r="R1294" s="25"/>
      <c r="S1294" s="35" t="s">
        <v>34</v>
      </c>
      <c r="T1294" s="25" t="s">
        <v>36</v>
      </c>
      <c r="U1294" s="185">
        <v>3493</v>
      </c>
      <c r="V1294" s="188">
        <v>3493</v>
      </c>
      <c r="W1294" s="189">
        <v>3493</v>
      </c>
      <c r="X1294" s="31">
        <v>3493</v>
      </c>
      <c r="Y1294" s="90">
        <f>IFERROR(ROUND(X1294/W1294-1,2),"")</f>
        <v>0</v>
      </c>
      <c r="Z1294" s="31">
        <f>IF(OR(S1294="VLD MLC components",S1294="VLD MLC pipes",S1294="VLD PEX components",S1294="VLD PEX pipes",S1294="VLD PHC components",S1294="VLD PHC pipes",S1294="Controls VLD"),"По запросу",X1294)</f>
        <v>3493</v>
      </c>
      <c r="AA1294" s="63">
        <f>ROUND(X1294/1.2,3)</f>
        <v>2910.8330000000001</v>
      </c>
      <c r="AB1294" s="23">
        <v>2910.8330000000001</v>
      </c>
      <c r="AC1294" s="190">
        <f>IFERROR(ROUND(AA1294/AB1294-1,2),"")</f>
        <v>0</v>
      </c>
      <c r="AD1294" s="25">
        <v>0.65500000000000003</v>
      </c>
      <c r="AE1294" s="25">
        <v>1.2669999999999999E-3</v>
      </c>
      <c r="AF1294" s="25">
        <v>0</v>
      </c>
      <c r="AG1294" s="25" t="s">
        <v>22</v>
      </c>
      <c r="AH1294" s="25">
        <v>0</v>
      </c>
      <c r="AI1294" s="25">
        <v>0</v>
      </c>
      <c r="AJ1294" s="25" t="s">
        <v>20</v>
      </c>
      <c r="AK1294" s="42" t="s">
        <v>19</v>
      </c>
      <c r="AL1294" s="25" t="s">
        <v>20</v>
      </c>
      <c r="AM1294" s="25">
        <v>5</v>
      </c>
      <c r="AN1294" s="25">
        <v>425</v>
      </c>
      <c r="AO1294" s="25">
        <v>230</v>
      </c>
      <c r="AP1294" s="25">
        <v>85</v>
      </c>
      <c r="AQ1294" s="25">
        <v>3.2749999999999999</v>
      </c>
      <c r="AR1294" s="94">
        <v>8.3090000000000004E-3</v>
      </c>
      <c r="AS1294" s="157" t="s">
        <v>22</v>
      </c>
      <c r="AT1294" s="93">
        <v>43578</v>
      </c>
      <c r="AU1294" s="92" t="s">
        <v>22</v>
      </c>
      <c r="AV1294" s="91" t="s">
        <v>48</v>
      </c>
      <c r="AW1294" s="92" t="s">
        <v>48</v>
      </c>
      <c r="AX1294" s="92" t="s">
        <v>48</v>
      </c>
      <c r="AY1294" s="91" t="s">
        <v>152</v>
      </c>
      <c r="AZ1294" s="23"/>
      <c r="BA1294" s="25">
        <v>0</v>
      </c>
      <c r="BB1294" t="s">
        <v>48</v>
      </c>
      <c r="BC1294" t="e">
        <v>#N/A</v>
      </c>
      <c r="BD1294" t="e">
        <f>IF(Z1294=BC1294,"OK")</f>
        <v>#N/A</v>
      </c>
      <c r="BE1294">
        <v>0.65500000000000003</v>
      </c>
      <c r="BF1294">
        <v>1.2669999999999999E-3</v>
      </c>
      <c r="BG1294">
        <v>425</v>
      </c>
      <c r="BH1294">
        <v>230</v>
      </c>
      <c r="BI1294">
        <v>85</v>
      </c>
      <c r="BJ1294">
        <v>3.2749999999999999</v>
      </c>
      <c r="BK1294">
        <v>8.3090000000000004E-3</v>
      </c>
      <c r="BN1294" s="183"/>
    </row>
    <row r="1295" spans="1:66" ht="25.5" x14ac:dyDescent="0.25">
      <c r="A1295" s="1"/>
      <c r="B1295" s="94">
        <v>1289</v>
      </c>
      <c r="C1295" s="43">
        <v>1070663</v>
      </c>
      <c r="D1295" s="25"/>
      <c r="E1295" s="30" t="s">
        <v>5223</v>
      </c>
      <c r="F1295" s="151" t="s">
        <v>667</v>
      </c>
      <c r="G1295" s="28"/>
      <c r="H1295" s="46" t="str">
        <f>IFERROR(IFERROR(IF(SEARCH("Usystems",$E1295)&gt;0,"Usystems"),IF(SEARCH("RIIFO",$E1295)&gt;0,"RIIFO","Uponor")),"Uponor")</f>
        <v>Uponor</v>
      </c>
      <c r="I1295" s="25" t="str">
        <f>IFERROR(MID($D1295,1,7)+0,"")</f>
        <v/>
      </c>
      <c r="J1295" s="25" t="str">
        <f>IFERROR(MID($D1295,10,7)+0,"")</f>
        <v/>
      </c>
      <c r="K1295" s="25" t="str">
        <f>IFERROR(MID($D1295,19,7)+0,"")</f>
        <v/>
      </c>
      <c r="L1295" s="25" t="str">
        <f>IFERROR(MID($D1295,28,7)+0,"")</f>
        <v/>
      </c>
      <c r="M1295" s="25" t="str">
        <f>IF(IFERROR(MID($Q1295,1,7)+0,"")&lt;1130000,IF(INDEX(C:C,MATCH(LEFT(Q1295,7)+0,I:I,0))&lt;1130000,"",INDEX(C:C,MATCH(LEFT(Q1295,7)+0,I:I,0))),IFERROR(MID($Q1295,1,7)+0,""))</f>
        <v/>
      </c>
      <c r="N1295" s="25" t="str">
        <f>IF(IFERROR(MID($Q1295,10,7)+0,"")&lt;1130000,"",IFERROR(MID($Q1295,10,7)+0,""))</f>
        <v/>
      </c>
      <c r="O1295" s="25" t="str">
        <f>IF(IFERROR(MID($Q1295,19,7)+0,"")&lt;1130000,"",IFERROR(MID($Q1295,19,7)+0,""))</f>
        <v/>
      </c>
      <c r="P1295" s="25" t="str">
        <f>IF(M1295="","",IF(N1295="",M1295,M1295&amp;", "&amp;N1295))</f>
        <v/>
      </c>
      <c r="Q1295" s="25"/>
      <c r="R1295" s="25"/>
      <c r="S1295" s="35" t="s">
        <v>34</v>
      </c>
      <c r="T1295" s="25" t="s">
        <v>36</v>
      </c>
      <c r="U1295" s="185">
        <v>2385</v>
      </c>
      <c r="V1295" s="188">
        <v>2385</v>
      </c>
      <c r="W1295" s="189">
        <v>2385</v>
      </c>
      <c r="X1295" s="31">
        <v>2385</v>
      </c>
      <c r="Y1295" s="90">
        <f>IFERROR(ROUND(X1295/W1295-1,2),"")</f>
        <v>0</v>
      </c>
      <c r="Z1295" s="31">
        <f>IF(OR(S1295="VLD MLC components",S1295="VLD MLC pipes",S1295="VLD PEX components",S1295="VLD PEX pipes",S1295="VLD PHC components",S1295="VLD PHC pipes",S1295="Controls VLD"),"По запросу",X1295)</f>
        <v>2385</v>
      </c>
      <c r="AA1295" s="63">
        <f>ROUND(X1295/1.2,3)</f>
        <v>1987.5</v>
      </c>
      <c r="AB1295" s="23">
        <v>1987.5</v>
      </c>
      <c r="AC1295" s="190">
        <f>IFERROR(ROUND(AA1295/AB1295-1,2),"")</f>
        <v>0</v>
      </c>
      <c r="AD1295" s="25">
        <v>0.40699999999999997</v>
      </c>
      <c r="AE1295" s="25">
        <v>4.3100000000000001E-4</v>
      </c>
      <c r="AF1295" s="25">
        <v>0</v>
      </c>
      <c r="AG1295" s="25" t="s">
        <v>22</v>
      </c>
      <c r="AH1295" s="25">
        <v>0</v>
      </c>
      <c r="AI1295" s="25">
        <v>0</v>
      </c>
      <c r="AJ1295" s="25" t="s">
        <v>20</v>
      </c>
      <c r="AK1295" s="42" t="s">
        <v>19</v>
      </c>
      <c r="AL1295" s="25" t="s">
        <v>20</v>
      </c>
      <c r="AM1295" s="25">
        <v>5</v>
      </c>
      <c r="AN1295" s="25">
        <v>185</v>
      </c>
      <c r="AO1295" s="25">
        <v>92</v>
      </c>
      <c r="AP1295" s="25">
        <v>185</v>
      </c>
      <c r="AQ1295" s="25">
        <v>2.0350000000000001</v>
      </c>
      <c r="AR1295" s="94">
        <v>3.1489999999999999E-3</v>
      </c>
      <c r="AS1295" s="157" t="s">
        <v>22</v>
      </c>
      <c r="AT1295" s="93">
        <v>43578</v>
      </c>
      <c r="AU1295" s="92" t="s">
        <v>22</v>
      </c>
      <c r="AV1295" s="91" t="s">
        <v>48</v>
      </c>
      <c r="AW1295" s="92" t="s">
        <v>48</v>
      </c>
      <c r="AX1295" s="92" t="s">
        <v>48</v>
      </c>
      <c r="AY1295" s="91" t="s">
        <v>152</v>
      </c>
      <c r="AZ1295" s="23"/>
      <c r="BA1295" s="25">
        <v>0</v>
      </c>
      <c r="BB1295" t="s">
        <v>48</v>
      </c>
      <c r="BC1295" t="e">
        <v>#N/A</v>
      </c>
      <c r="BD1295" t="e">
        <f>IF(Z1295=BC1295,"OK")</f>
        <v>#N/A</v>
      </c>
      <c r="BE1295">
        <v>0.40699999999999997</v>
      </c>
      <c r="BF1295">
        <v>4.3100000000000001E-4</v>
      </c>
      <c r="BG1295">
        <v>185</v>
      </c>
      <c r="BH1295">
        <v>92</v>
      </c>
      <c r="BI1295">
        <v>185</v>
      </c>
      <c r="BJ1295">
        <v>2.0350000000000001</v>
      </c>
      <c r="BK1295">
        <v>3.1489999999999999E-3</v>
      </c>
      <c r="BN1295" s="183"/>
    </row>
    <row r="1296" spans="1:66" ht="25.5" x14ac:dyDescent="0.25">
      <c r="A1296" s="1"/>
      <c r="B1296" s="94">
        <v>1290</v>
      </c>
      <c r="C1296" s="43">
        <v>1070664</v>
      </c>
      <c r="D1296" s="25"/>
      <c r="E1296" s="30" t="s">
        <v>5222</v>
      </c>
      <c r="F1296" s="151" t="s">
        <v>667</v>
      </c>
      <c r="G1296" s="28"/>
      <c r="H1296" s="46" t="str">
        <f>IFERROR(IFERROR(IF(SEARCH("Usystems",$E1296)&gt;0,"Usystems"),IF(SEARCH("RIIFO",$E1296)&gt;0,"RIIFO","Uponor")),"Uponor")</f>
        <v>Uponor</v>
      </c>
      <c r="I1296" s="25" t="str">
        <f>IFERROR(MID($D1296,1,7)+0,"")</f>
        <v/>
      </c>
      <c r="J1296" s="25" t="str">
        <f>IFERROR(MID($D1296,10,7)+0,"")</f>
        <v/>
      </c>
      <c r="K1296" s="25" t="str">
        <f>IFERROR(MID($D1296,19,7)+0,"")</f>
        <v/>
      </c>
      <c r="L1296" s="25" t="str">
        <f>IFERROR(MID($D1296,28,7)+0,"")</f>
        <v/>
      </c>
      <c r="M1296" s="25" t="str">
        <f>IF(IFERROR(MID($Q1296,1,7)+0,"")&lt;1130000,IF(INDEX(C:C,MATCH(LEFT(Q1296,7)+0,I:I,0))&lt;1130000,"",INDEX(C:C,MATCH(LEFT(Q1296,7)+0,I:I,0))),IFERROR(MID($Q1296,1,7)+0,""))</f>
        <v/>
      </c>
      <c r="N1296" s="25" t="str">
        <f>IF(IFERROR(MID($Q1296,10,7)+0,"")&lt;1130000,"",IFERROR(MID($Q1296,10,7)+0,""))</f>
        <v/>
      </c>
      <c r="O1296" s="25" t="str">
        <f>IF(IFERROR(MID($Q1296,19,7)+0,"")&lt;1130000,"",IFERROR(MID($Q1296,19,7)+0,""))</f>
        <v/>
      </c>
      <c r="P1296" s="25" t="str">
        <f>IF(M1296="","",IF(N1296="",M1296,M1296&amp;", "&amp;N1296))</f>
        <v/>
      </c>
      <c r="Q1296" s="25"/>
      <c r="R1296" s="25"/>
      <c r="S1296" s="35" t="s">
        <v>34</v>
      </c>
      <c r="T1296" s="25" t="s">
        <v>36</v>
      </c>
      <c r="U1296" s="185">
        <v>2385</v>
      </c>
      <c r="V1296" s="188">
        <v>2385</v>
      </c>
      <c r="W1296" s="189">
        <v>2385</v>
      </c>
      <c r="X1296" s="31">
        <v>2385</v>
      </c>
      <c r="Y1296" s="90">
        <f>IFERROR(ROUND(X1296/W1296-1,2),"")</f>
        <v>0</v>
      </c>
      <c r="Z1296" s="31">
        <f>IF(OR(S1296="VLD MLC components",S1296="VLD MLC pipes",S1296="VLD PEX components",S1296="VLD PEX pipes",S1296="VLD PHC components",S1296="VLD PHC pipes",S1296="Controls VLD"),"По запросу",X1296)</f>
        <v>2385</v>
      </c>
      <c r="AA1296" s="63">
        <f>ROUND(X1296/1.2,3)</f>
        <v>1987.5</v>
      </c>
      <c r="AB1296" s="23">
        <v>1987.5</v>
      </c>
      <c r="AC1296" s="190">
        <f>IFERROR(ROUND(AA1296/AB1296-1,2),"")</f>
        <v>0</v>
      </c>
      <c r="AD1296" s="25">
        <v>0.42899999999999999</v>
      </c>
      <c r="AE1296" s="25">
        <v>5.1699999999999999E-4</v>
      </c>
      <c r="AF1296" s="25">
        <v>0</v>
      </c>
      <c r="AG1296" s="25" t="s">
        <v>22</v>
      </c>
      <c r="AH1296" s="25">
        <v>0</v>
      </c>
      <c r="AI1296" s="25">
        <v>0</v>
      </c>
      <c r="AJ1296" s="25" t="s">
        <v>20</v>
      </c>
      <c r="AK1296" s="42" t="s">
        <v>19</v>
      </c>
      <c r="AL1296" s="25" t="s">
        <v>20</v>
      </c>
      <c r="AM1296" s="25">
        <v>5</v>
      </c>
      <c r="AN1296" s="25">
        <v>185</v>
      </c>
      <c r="AO1296" s="25">
        <v>92</v>
      </c>
      <c r="AP1296" s="25">
        <v>185</v>
      </c>
      <c r="AQ1296" s="25">
        <v>2.145</v>
      </c>
      <c r="AR1296" s="94">
        <v>3.1489999999999999E-3</v>
      </c>
      <c r="AS1296" s="157" t="s">
        <v>22</v>
      </c>
      <c r="AT1296" s="93">
        <v>43578</v>
      </c>
      <c r="AU1296" s="92" t="s">
        <v>22</v>
      </c>
      <c r="AV1296" s="91" t="s">
        <v>48</v>
      </c>
      <c r="AW1296" s="92" t="s">
        <v>48</v>
      </c>
      <c r="AX1296" s="92" t="s">
        <v>48</v>
      </c>
      <c r="AY1296" s="91" t="s">
        <v>152</v>
      </c>
      <c r="AZ1296" s="23"/>
      <c r="BA1296" s="25">
        <v>0</v>
      </c>
      <c r="BB1296" t="s">
        <v>48</v>
      </c>
      <c r="BC1296" t="e">
        <v>#N/A</v>
      </c>
      <c r="BD1296" t="e">
        <f>IF(Z1296=BC1296,"OK")</f>
        <v>#N/A</v>
      </c>
      <c r="BE1296">
        <v>0.42899999999999999</v>
      </c>
      <c r="BF1296">
        <v>5.1699999999999999E-4</v>
      </c>
      <c r="BG1296">
        <v>185</v>
      </c>
      <c r="BH1296">
        <v>92</v>
      </c>
      <c r="BI1296">
        <v>185</v>
      </c>
      <c r="BJ1296">
        <v>2.145</v>
      </c>
      <c r="BK1296">
        <v>3.1489999999999999E-3</v>
      </c>
      <c r="BN1296" s="183"/>
    </row>
    <row r="1297" spans="1:68" ht="25.5" x14ac:dyDescent="0.25">
      <c r="A1297" s="1"/>
      <c r="B1297" s="94">
        <v>1291</v>
      </c>
      <c r="C1297" s="43">
        <v>1135971</v>
      </c>
      <c r="D1297" s="34" t="s">
        <v>6918</v>
      </c>
      <c r="E1297" s="26" t="s">
        <v>6925</v>
      </c>
      <c r="F1297" s="212" t="s">
        <v>655</v>
      </c>
      <c r="G1297" s="28" t="s">
        <v>2182</v>
      </c>
      <c r="H1297" s="46" t="str">
        <f>IFERROR(IFERROR(IF(SEARCH("Usystems",$E1297)&gt;0,"Usystems"),IF(SEARCH("RIIFO",$E1297)&gt;0,"RIIFO","Uponor")),"Uponor")</f>
        <v>Usystems</v>
      </c>
      <c r="I1297" s="25">
        <f>IFERROR(MID($D1297,1,7)+0,"")</f>
        <v>1135698</v>
      </c>
      <c r="J1297" s="25">
        <f>IFERROR(MID($D1297,10,7)+0,"")</f>
        <v>1058090</v>
      </c>
      <c r="K1297" s="25" t="str">
        <f>IFERROR(MID($D1297,19,7)+0,"")</f>
        <v/>
      </c>
      <c r="L1297" s="25" t="str">
        <f>IFERROR(MID($D1297,28,7)+0,"")</f>
        <v/>
      </c>
      <c r="M1297" s="25" t="str">
        <f>IF(IFERROR(MID($Q1297,1,7)+0,"")&lt;1130000,IF(INDEX(C:C,MATCH(LEFT(Q1297,7)+0,I:I,0))&lt;1130000,"",INDEX(C:C,MATCH(LEFT(Q1297,7)+0,I:I,0))),IFERROR(MID($Q1297,1,7)+0,""))</f>
        <v/>
      </c>
      <c r="N1297" s="25" t="str">
        <f>IF(IFERROR(MID($Q1297,10,7)+0,"")&lt;1130000,"",IFERROR(MID($Q1297,10,7)+0,""))</f>
        <v/>
      </c>
      <c r="O1297" s="25" t="str">
        <f>IF(IFERROR(MID($Q1297,19,7)+0,"")&lt;1130000,"",IFERROR(MID($Q1297,19,7)+0,""))</f>
        <v/>
      </c>
      <c r="P1297" s="25" t="str">
        <f>IF(M1297="","",IF(N1297="",M1297,M1297&amp;", "&amp;N1297))</f>
        <v/>
      </c>
      <c r="Q1297" s="23"/>
      <c r="R1297" s="23"/>
      <c r="S1297" s="35" t="s">
        <v>34</v>
      </c>
      <c r="T1297" s="34" t="s">
        <v>36</v>
      </c>
      <c r="U1297" s="185">
        <v>784</v>
      </c>
      <c r="V1297" s="188">
        <v>784</v>
      </c>
      <c r="W1297" s="189">
        <v>784</v>
      </c>
      <c r="X1297" s="31">
        <v>862</v>
      </c>
      <c r="Y1297" s="90">
        <f>IFERROR(ROUND(X1297/W1297-1,2),"")</f>
        <v>0.1</v>
      </c>
      <c r="Z1297" s="31">
        <f>IF(OR(S1297="VLD MLC components",S1297="VLD MLC pipes",S1297="VLD PEX components",S1297="VLD PEX pipes",S1297="VLD PHC components",S1297="VLD PHC pipes",S1297="Controls VLD"),"По запросу",X1297)</f>
        <v>862</v>
      </c>
      <c r="AA1297" s="63">
        <f>ROUND(X1297/1.2,3)</f>
        <v>718.33299999999997</v>
      </c>
      <c r="AB1297" s="23">
        <v>653.33299999999997</v>
      </c>
      <c r="AC1297" s="190">
        <f>IFERROR(ROUND(AA1297/AB1297-1,2),"")</f>
        <v>0.1</v>
      </c>
      <c r="AD1297" s="25">
        <v>5.8579999999999993E-2</v>
      </c>
      <c r="AE1297" s="25">
        <v>7.6160000000000003E-5</v>
      </c>
      <c r="AF1297" s="25">
        <v>18278</v>
      </c>
      <c r="AG1297" s="25">
        <v>18378</v>
      </c>
      <c r="AH1297" s="25">
        <v>19538</v>
      </c>
      <c r="AI1297" s="25">
        <v>19588</v>
      </c>
      <c r="AJ1297" s="25" t="s">
        <v>20</v>
      </c>
      <c r="AK1297" s="25" t="s">
        <v>20</v>
      </c>
      <c r="AL1297" s="25" t="s">
        <v>20</v>
      </c>
      <c r="AM1297" s="25">
        <v>50</v>
      </c>
      <c r="AN1297" s="25">
        <v>395</v>
      </c>
      <c r="AO1297" s="25">
        <v>195</v>
      </c>
      <c r="AP1297" s="25">
        <v>170</v>
      </c>
      <c r="AQ1297" s="25">
        <v>2.9289999999999998</v>
      </c>
      <c r="AR1297" s="94">
        <v>3.8080000000000002E-3</v>
      </c>
      <c r="AS1297" s="157">
        <v>19632</v>
      </c>
      <c r="AT1297" s="93">
        <v>44743</v>
      </c>
      <c r="AU1297" s="92" t="s">
        <v>2675</v>
      </c>
      <c r="AV1297" s="91" t="s">
        <v>152</v>
      </c>
      <c r="AW1297" s="92" t="s">
        <v>152</v>
      </c>
      <c r="AX1297" s="92" t="s">
        <v>152</v>
      </c>
      <c r="AY1297" s="91" t="s">
        <v>152</v>
      </c>
      <c r="AZ1297" s="23"/>
      <c r="BA1297" s="25" t="s">
        <v>5216</v>
      </c>
      <c r="BB1297" t="s">
        <v>25</v>
      </c>
      <c r="BC1297">
        <v>862</v>
      </c>
      <c r="BD1297" t="str">
        <f>IF(Z1297=BC1297,"OK")</f>
        <v>OK</v>
      </c>
      <c r="BE1297">
        <v>6.2E-2</v>
      </c>
      <c r="BF1297">
        <v>2.0000000000000002E-5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 t="str">
        <f>IF(ABS(AN1297*AO1297*AP1297/1000000000/AR1297-1)&lt;0.1,"OK","NO")</f>
        <v>NO</v>
      </c>
      <c r="BN1297" s="183"/>
    </row>
    <row r="1298" spans="1:68" ht="25.5" x14ac:dyDescent="0.25">
      <c r="A1298" s="1"/>
      <c r="B1298" s="94">
        <v>1292</v>
      </c>
      <c r="C1298" s="43">
        <v>1135972</v>
      </c>
      <c r="D1298" s="34" t="s">
        <v>6919</v>
      </c>
      <c r="E1298" s="26" t="s">
        <v>6926</v>
      </c>
      <c r="F1298" s="212" t="s">
        <v>652</v>
      </c>
      <c r="G1298" s="41" t="s">
        <v>30</v>
      </c>
      <c r="H1298" s="46" t="str">
        <f>IFERROR(IFERROR(IF(SEARCH("Usystems",$E1298)&gt;0,"Usystems"),IF(SEARCH("RIIFO",$E1298)&gt;0,"RIIFO","Uponor")),"Uponor")</f>
        <v>Usystems</v>
      </c>
      <c r="I1298" s="25">
        <f>IFERROR(MID($D1298,1,7)+0,"")</f>
        <v>1135699</v>
      </c>
      <c r="J1298" s="25">
        <f>IFERROR(MID($D1298,10,7)+0,"")</f>
        <v>1058092</v>
      </c>
      <c r="K1298" s="25" t="str">
        <f>IFERROR(MID($D1298,19,7)+0,"")</f>
        <v/>
      </c>
      <c r="L1298" s="25" t="str">
        <f>IFERROR(MID($D1298,28,7)+0,"")</f>
        <v/>
      </c>
      <c r="M1298" s="25" t="str">
        <f>IF(IFERROR(MID($Q1298,1,7)+0,"")&lt;1130000,IF(INDEX(C:C,MATCH(LEFT(Q1298,7)+0,I:I,0))&lt;1130000,"",INDEX(C:C,MATCH(LEFT(Q1298,7)+0,I:I,0))),IFERROR(MID($Q1298,1,7)+0,""))</f>
        <v/>
      </c>
      <c r="N1298" s="25" t="str">
        <f>IF(IFERROR(MID($Q1298,10,7)+0,"")&lt;1130000,"",IFERROR(MID($Q1298,10,7)+0,""))</f>
        <v/>
      </c>
      <c r="O1298" s="25" t="str">
        <f>IF(IFERROR(MID($Q1298,19,7)+0,"")&lt;1130000,"",IFERROR(MID($Q1298,19,7)+0,""))</f>
        <v/>
      </c>
      <c r="P1298" s="25" t="str">
        <f>IF(M1298="","",IF(N1298="",M1298,M1298&amp;", "&amp;N1298))</f>
        <v/>
      </c>
      <c r="Q1298" s="23"/>
      <c r="R1298" s="23"/>
      <c r="S1298" s="35" t="s">
        <v>34</v>
      </c>
      <c r="T1298" s="34" t="s">
        <v>36</v>
      </c>
      <c r="U1298" s="185">
        <v>930</v>
      </c>
      <c r="V1298" s="188">
        <v>930</v>
      </c>
      <c r="W1298" s="189">
        <v>930</v>
      </c>
      <c r="X1298" s="31">
        <v>1023</v>
      </c>
      <c r="Y1298" s="90">
        <f>IFERROR(ROUND(X1298/W1298-1,2),"")</f>
        <v>0.1</v>
      </c>
      <c r="Z1298" s="31">
        <f>IF(OR(S1298="VLD MLC components",S1298="VLD MLC pipes",S1298="VLD PEX components",S1298="VLD PEX pipes",S1298="VLD PHC components",S1298="VLD PHC pipes",S1298="Controls VLD"),"По запросу",X1298)</f>
        <v>1023</v>
      </c>
      <c r="AA1298" s="63">
        <f>ROUND(X1298/1.2,3)</f>
        <v>852.5</v>
      </c>
      <c r="AB1298" s="23">
        <v>775</v>
      </c>
      <c r="AC1298" s="190">
        <f>IFERROR(ROUND(AA1298/AB1298-1,2),"")</f>
        <v>0.1</v>
      </c>
      <c r="AD1298" s="25">
        <v>5.9000000000000004E-2</v>
      </c>
      <c r="AE1298" s="25">
        <v>7.3499999999999998E-5</v>
      </c>
      <c r="AF1298" s="25">
        <v>90</v>
      </c>
      <c r="AG1298" s="25">
        <v>90</v>
      </c>
      <c r="AH1298" s="25">
        <v>190</v>
      </c>
      <c r="AI1298" s="25">
        <v>190</v>
      </c>
      <c r="AJ1298" s="25" t="s">
        <v>20</v>
      </c>
      <c r="AK1298" s="42" t="s">
        <v>19</v>
      </c>
      <c r="AL1298" s="25" t="s">
        <v>20</v>
      </c>
      <c r="AM1298" s="25">
        <v>50</v>
      </c>
      <c r="AN1298" s="25">
        <v>395</v>
      </c>
      <c r="AO1298" s="25">
        <v>195</v>
      </c>
      <c r="AP1298" s="25">
        <v>170</v>
      </c>
      <c r="AQ1298" s="25">
        <v>2.95</v>
      </c>
      <c r="AR1298" s="94">
        <v>3.6749999999999999E-3</v>
      </c>
      <c r="AS1298" s="157">
        <v>200</v>
      </c>
      <c r="AT1298" s="93">
        <v>44743</v>
      </c>
      <c r="AU1298" s="92" t="s">
        <v>2675</v>
      </c>
      <c r="AV1298" s="91" t="s">
        <v>152</v>
      </c>
      <c r="AW1298" s="92" t="s">
        <v>152</v>
      </c>
      <c r="AX1298" s="92" t="s">
        <v>152</v>
      </c>
      <c r="AY1298" s="91" t="s">
        <v>152</v>
      </c>
      <c r="AZ1298" s="23"/>
      <c r="BA1298" s="25" t="s">
        <v>5214</v>
      </c>
      <c r="BB1298" t="s">
        <v>25</v>
      </c>
      <c r="BC1298" t="e">
        <v>#N/A</v>
      </c>
      <c r="BD1298" t="e">
        <f>IF(Z1298=BC1298,"OK")</f>
        <v>#N/A</v>
      </c>
      <c r="BE1298">
        <v>0.05</v>
      </c>
      <c r="BF1298">
        <v>2.3E-5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 t="str">
        <f>IF(ABS(AN1298*AO1298*AP1298/1000000000/AR1298-1)&lt;0.1,"OK","NO")</f>
        <v>NO</v>
      </c>
      <c r="BN1298" s="183"/>
    </row>
    <row r="1299" spans="1:68" ht="25.5" x14ac:dyDescent="0.25">
      <c r="A1299" s="1"/>
      <c r="B1299" s="94">
        <v>1293</v>
      </c>
      <c r="C1299" s="43">
        <v>1058086</v>
      </c>
      <c r="D1299" s="37">
        <v>1013846</v>
      </c>
      <c r="E1299" s="27" t="s">
        <v>5221</v>
      </c>
      <c r="F1299" s="151" t="s">
        <v>652</v>
      </c>
      <c r="G1299" s="41" t="s">
        <v>585</v>
      </c>
      <c r="H1299" s="46" t="str">
        <f>IFERROR(IFERROR(IF(SEARCH("Usystems",$E1299)&gt;0,"Usystems"),IF(SEARCH("RIIFO",$E1299)&gt;0,"RIIFO","Uponor")),"Uponor")</f>
        <v>Uponor</v>
      </c>
      <c r="I1299" s="25">
        <f>IFERROR(MID($D1299,1,7)+0,"")</f>
        <v>1013846</v>
      </c>
      <c r="J1299" s="25" t="str">
        <f>IFERROR(MID($D1299,10,7)+0,"")</f>
        <v/>
      </c>
      <c r="K1299" s="25" t="str">
        <f>IFERROR(MID($D1299,19,7)+0,"")</f>
        <v/>
      </c>
      <c r="L1299" s="25" t="str">
        <f>IFERROR(MID($D1299,28,7)+0,"")</f>
        <v/>
      </c>
      <c r="M1299" s="25" t="str">
        <f>IF(IFERROR(MID($Q1299,1,7)+0,"")&lt;1130000,IF(INDEX(C:C,MATCH(LEFT(Q1299,7)+0,I:I,0))&lt;1130000,"",INDEX(C:C,MATCH(LEFT(Q1299,7)+0,I:I,0))),IFERROR(MID($Q1299,1,7)+0,""))</f>
        <v/>
      </c>
      <c r="N1299" s="25" t="str">
        <f>IF(IFERROR(MID($Q1299,10,7)+0,"")&lt;1130000,"",IFERROR(MID($Q1299,10,7)+0,""))</f>
        <v/>
      </c>
      <c r="O1299" s="25" t="str">
        <f>IF(IFERROR(MID($Q1299,19,7)+0,"")&lt;1130000,"",IFERROR(MID($Q1299,19,7)+0,""))</f>
        <v/>
      </c>
      <c r="P1299" s="25" t="str">
        <f>IF(M1299="","",IF(N1299="",M1299,M1299&amp;", "&amp;N1299))</f>
        <v/>
      </c>
      <c r="Q1299" s="37" t="s">
        <v>22</v>
      </c>
      <c r="R1299" s="37"/>
      <c r="S1299" s="35" t="s">
        <v>34</v>
      </c>
      <c r="T1299" s="25" t="s">
        <v>36</v>
      </c>
      <c r="U1299" s="185">
        <v>588</v>
      </c>
      <c r="V1299" s="188">
        <v>588</v>
      </c>
      <c r="W1299" s="189">
        <v>588</v>
      </c>
      <c r="X1299" s="31">
        <v>588</v>
      </c>
      <c r="Y1299" s="90">
        <f>IFERROR(ROUND(X1299/W1299-1,2),"")</f>
        <v>0</v>
      </c>
      <c r="Z1299" s="31">
        <f>IF(OR(S1299="VLD MLC components",S1299="VLD MLC pipes",S1299="VLD PEX components",S1299="VLD PEX pipes",S1299="VLD PHC components",S1299="VLD PHC pipes",S1299="Controls VLD"),"По запросу",X1299)</f>
        <v>588</v>
      </c>
      <c r="AA1299" s="63">
        <f>ROUND(X1299/1.2,3)</f>
        <v>490</v>
      </c>
      <c r="AB1299" s="23">
        <v>490</v>
      </c>
      <c r="AC1299" s="190">
        <f>IFERROR(ROUND(AA1299/AB1299-1,2),"")</f>
        <v>0</v>
      </c>
      <c r="AD1299" s="25">
        <v>4.2000000000000003E-2</v>
      </c>
      <c r="AE1299" s="25">
        <v>2.0999999999999999E-5</v>
      </c>
      <c r="AF1299" s="25">
        <v>100</v>
      </c>
      <c r="AG1299" s="25">
        <v>75</v>
      </c>
      <c r="AH1299" s="25">
        <v>75</v>
      </c>
      <c r="AI1299" s="25">
        <v>75</v>
      </c>
      <c r="AJ1299" s="25" t="s">
        <v>20</v>
      </c>
      <c r="AK1299" s="22" t="s">
        <v>20</v>
      </c>
      <c r="AL1299" s="25" t="s">
        <v>20</v>
      </c>
      <c r="AM1299" s="25">
        <v>25</v>
      </c>
      <c r="AN1299" s="25">
        <v>176</v>
      </c>
      <c r="AO1299" s="25">
        <v>135</v>
      </c>
      <c r="AP1299" s="25">
        <v>89</v>
      </c>
      <c r="AQ1299" s="25">
        <v>1.05</v>
      </c>
      <c r="AR1299" s="94">
        <v>2.1150000000000001E-3</v>
      </c>
      <c r="AS1299" s="157">
        <v>75</v>
      </c>
      <c r="AT1299" s="93" t="s">
        <v>22</v>
      </c>
      <c r="AU1299" s="92" t="s">
        <v>22</v>
      </c>
      <c r="AV1299" s="91" t="s">
        <v>152</v>
      </c>
      <c r="AW1299" s="92" t="s">
        <v>152</v>
      </c>
      <c r="AX1299" s="92" t="s">
        <v>48</v>
      </c>
      <c r="AY1299" s="91" t="s">
        <v>152</v>
      </c>
      <c r="AZ1299" s="23"/>
      <c r="BA1299" s="25" t="s">
        <v>5220</v>
      </c>
      <c r="BB1299" t="s">
        <v>25</v>
      </c>
      <c r="BC1299">
        <v>588</v>
      </c>
      <c r="BD1299" t="str">
        <f>IF(Z1299=BC1299,"OK")</f>
        <v>OK</v>
      </c>
      <c r="BE1299">
        <v>4.2000000000000003E-2</v>
      </c>
      <c r="BF1299">
        <v>2.0999999999999999E-5</v>
      </c>
      <c r="BG1299">
        <v>176</v>
      </c>
      <c r="BH1299">
        <v>135</v>
      </c>
      <c r="BI1299">
        <v>89</v>
      </c>
      <c r="BJ1299">
        <v>1.05</v>
      </c>
      <c r="BK1299">
        <v>2.1150000000000001E-3</v>
      </c>
      <c r="BN1299" s="183"/>
    </row>
    <row r="1300" spans="1:68" ht="25.5" x14ac:dyDescent="0.25">
      <c r="A1300" s="1"/>
      <c r="B1300" s="94">
        <v>1294</v>
      </c>
      <c r="C1300" s="43">
        <v>1058088</v>
      </c>
      <c r="D1300" s="37">
        <v>1013832</v>
      </c>
      <c r="E1300" s="27" t="s">
        <v>5219</v>
      </c>
      <c r="F1300" s="151" t="s">
        <v>652</v>
      </c>
      <c r="G1300" s="41" t="s">
        <v>585</v>
      </c>
      <c r="H1300" s="46" t="str">
        <f>IFERROR(IFERROR(IF(SEARCH("Usystems",$E1300)&gt;0,"Usystems"),IF(SEARCH("RIIFO",$E1300)&gt;0,"RIIFO","Uponor")),"Uponor")</f>
        <v>Uponor</v>
      </c>
      <c r="I1300" s="25">
        <f>IFERROR(MID($D1300,1,7)+0,"")</f>
        <v>1013832</v>
      </c>
      <c r="J1300" s="25" t="str">
        <f>IFERROR(MID($D1300,10,7)+0,"")</f>
        <v/>
      </c>
      <c r="K1300" s="25" t="str">
        <f>IFERROR(MID($D1300,19,7)+0,"")</f>
        <v/>
      </c>
      <c r="L1300" s="25" t="str">
        <f>IFERROR(MID($D1300,28,7)+0,"")</f>
        <v/>
      </c>
      <c r="M1300" s="25" t="str">
        <f>IF(IFERROR(MID($Q1300,1,7)+0,"")&lt;1130000,IF(INDEX(C:C,MATCH(LEFT(Q1300,7)+0,I:I,0))&lt;1130000,"",INDEX(C:C,MATCH(LEFT(Q1300,7)+0,I:I,0))),IFERROR(MID($Q1300,1,7)+0,""))</f>
        <v/>
      </c>
      <c r="N1300" s="25" t="str">
        <f>IF(IFERROR(MID($Q1300,10,7)+0,"")&lt;1130000,"",IFERROR(MID($Q1300,10,7)+0,""))</f>
        <v/>
      </c>
      <c r="O1300" s="25" t="str">
        <f>IF(IFERROR(MID($Q1300,19,7)+0,"")&lt;1130000,"",IFERROR(MID($Q1300,19,7)+0,""))</f>
        <v/>
      </c>
      <c r="P1300" s="25" t="str">
        <f>IF(M1300="","",IF(N1300="",M1300,M1300&amp;", "&amp;N1300))</f>
        <v/>
      </c>
      <c r="Q1300" s="37" t="s">
        <v>22</v>
      </c>
      <c r="R1300" s="37"/>
      <c r="S1300" s="35" t="s">
        <v>34</v>
      </c>
      <c r="T1300" s="25" t="s">
        <v>36</v>
      </c>
      <c r="U1300" s="185">
        <v>1270</v>
      </c>
      <c r="V1300" s="188">
        <v>1270</v>
      </c>
      <c r="W1300" s="189">
        <v>1270</v>
      </c>
      <c r="X1300" s="31">
        <v>1270</v>
      </c>
      <c r="Y1300" s="90">
        <f>IFERROR(ROUND(X1300/W1300-1,2),"")</f>
        <v>0</v>
      </c>
      <c r="Z1300" s="31">
        <f>IF(OR(S1300="VLD MLC components",S1300="VLD MLC pipes",S1300="VLD PEX components",S1300="VLD PEX pipes",S1300="VLD PHC components",S1300="VLD PHC pipes",S1300="Controls VLD"),"По запросу",X1300)</f>
        <v>1270</v>
      </c>
      <c r="AA1300" s="63">
        <f>ROUND(X1300/1.2,3)</f>
        <v>1058.3330000000001</v>
      </c>
      <c r="AB1300" s="23">
        <v>1058.3330000000001</v>
      </c>
      <c r="AC1300" s="190">
        <f>IFERROR(ROUND(AA1300/AB1300-1,2),"")</f>
        <v>0</v>
      </c>
      <c r="AD1300" s="25">
        <v>8.4000000000000005E-2</v>
      </c>
      <c r="AE1300" s="25">
        <v>2.8E-5</v>
      </c>
      <c r="AF1300" s="25">
        <v>75</v>
      </c>
      <c r="AG1300" s="25">
        <v>75</v>
      </c>
      <c r="AH1300" s="25">
        <v>75</v>
      </c>
      <c r="AI1300" s="25">
        <v>75</v>
      </c>
      <c r="AJ1300" s="25" t="s">
        <v>20</v>
      </c>
      <c r="AK1300" s="22" t="s">
        <v>20</v>
      </c>
      <c r="AL1300" s="25" t="s">
        <v>20</v>
      </c>
      <c r="AM1300" s="25">
        <v>25</v>
      </c>
      <c r="AN1300" s="25">
        <v>277</v>
      </c>
      <c r="AO1300" s="25">
        <v>179</v>
      </c>
      <c r="AP1300" s="25">
        <v>95</v>
      </c>
      <c r="AQ1300" s="25">
        <v>2.1</v>
      </c>
      <c r="AR1300" s="94">
        <v>4.7099999999999998E-3</v>
      </c>
      <c r="AS1300" s="157">
        <v>75</v>
      </c>
      <c r="AT1300" s="93" t="s">
        <v>22</v>
      </c>
      <c r="AU1300" s="92" t="s">
        <v>22</v>
      </c>
      <c r="AV1300" s="91" t="s">
        <v>152</v>
      </c>
      <c r="AW1300" s="92" t="s">
        <v>152</v>
      </c>
      <c r="AX1300" s="92" t="s">
        <v>48</v>
      </c>
      <c r="AY1300" s="91" t="s">
        <v>152</v>
      </c>
      <c r="AZ1300" s="23"/>
      <c r="BA1300" s="25" t="s">
        <v>5218</v>
      </c>
      <c r="BB1300" t="s">
        <v>25</v>
      </c>
      <c r="BC1300">
        <v>1270</v>
      </c>
      <c r="BD1300" t="str">
        <f>IF(Z1300=BC1300,"OK")</f>
        <v>OK</v>
      </c>
      <c r="BE1300">
        <v>8.4000000000000005E-2</v>
      </c>
      <c r="BF1300">
        <v>2.8E-5</v>
      </c>
      <c r="BG1300">
        <v>277</v>
      </c>
      <c r="BH1300">
        <v>179</v>
      </c>
      <c r="BI1300">
        <v>95</v>
      </c>
      <c r="BJ1300">
        <v>2.1</v>
      </c>
      <c r="BK1300">
        <v>4.7099999999999998E-3</v>
      </c>
      <c r="BN1300" s="183"/>
    </row>
    <row r="1301" spans="1:68" ht="38.25" x14ac:dyDescent="0.25">
      <c r="A1301" s="1"/>
      <c r="B1301" s="94">
        <v>1295</v>
      </c>
      <c r="C1301" s="43">
        <v>1058090</v>
      </c>
      <c r="D1301" s="37">
        <v>1013989</v>
      </c>
      <c r="E1301" s="27" t="s">
        <v>5217</v>
      </c>
      <c r="F1301" s="151" t="s">
        <v>655</v>
      </c>
      <c r="G1301" s="127" t="s">
        <v>29</v>
      </c>
      <c r="H1301" s="46" t="str">
        <f>IFERROR(IFERROR(IF(SEARCH("Usystems",$E1301)&gt;0,"Usystems"),IF(SEARCH("RIIFO",$E1301)&gt;0,"RIIFO","Uponor")),"Uponor")</f>
        <v>Uponor</v>
      </c>
      <c r="I1301" s="25">
        <f>IFERROR(MID($D1301,1,7)+0,"")</f>
        <v>1013989</v>
      </c>
      <c r="J1301" s="25" t="str">
        <f>IFERROR(MID($D1301,10,7)+0,"")</f>
        <v/>
      </c>
      <c r="K1301" s="25" t="str">
        <f>IFERROR(MID($D1301,19,7)+0,"")</f>
        <v/>
      </c>
      <c r="L1301" s="25" t="str">
        <f>IFERROR(MID($D1301,28,7)+0,"")</f>
        <v/>
      </c>
      <c r="M1301" s="25">
        <f>IF(IFERROR(MID($Q1301,1,7)+0,"")&lt;1130000,IF(INDEX(C:C,MATCH(LEFT(Q1301,7)+0,I:I,0))&lt;1130000,"",INDEX(C:C,MATCH(LEFT(Q1301,7)+0,I:I,0))),IFERROR(MID($Q1301,1,7)+0,""))</f>
        <v>1237266</v>
      </c>
      <c r="N1301" s="25" t="str">
        <f>IF(IFERROR(MID($Q1301,10,7)+0,"")&lt;1130000,"",IFERROR(MID($Q1301,10,7)+0,""))</f>
        <v/>
      </c>
      <c r="O1301" s="25" t="str">
        <f>IF(IFERROR(MID($Q1301,19,7)+0,"")&lt;1130000,"",IFERROR(MID($Q1301,19,7)+0,""))</f>
        <v/>
      </c>
      <c r="P1301" s="25">
        <f>IF(M1301="","",IF(N1301="",M1301,M1301&amp;", "&amp;N1301))</f>
        <v>1237266</v>
      </c>
      <c r="Q1301" s="25">
        <v>1237266</v>
      </c>
      <c r="R1301" s="43"/>
      <c r="S1301" s="35" t="s">
        <v>34</v>
      </c>
      <c r="T1301" s="25" t="s">
        <v>36</v>
      </c>
      <c r="U1301" s="185">
        <v>784</v>
      </c>
      <c r="V1301" s="188">
        <v>784</v>
      </c>
      <c r="W1301" s="189">
        <v>784</v>
      </c>
      <c r="X1301" s="31">
        <v>784</v>
      </c>
      <c r="Y1301" s="90">
        <f>IFERROR(ROUND(X1301/W1301-1,2),"")</f>
        <v>0</v>
      </c>
      <c r="Z1301" s="31">
        <f>IF(OR(S1301="VLD MLC components",S1301="VLD MLC pipes",S1301="VLD PEX components",S1301="VLD PEX pipes",S1301="VLD PHC components",S1301="VLD PHC pipes",S1301="Controls VLD"),"По запросу",X1301)</f>
        <v>784</v>
      </c>
      <c r="AA1301" s="63">
        <f>ROUND(X1301/1.2,3)</f>
        <v>653.33299999999997</v>
      </c>
      <c r="AB1301" s="23">
        <v>653.33299999999997</v>
      </c>
      <c r="AC1301" s="190">
        <f>IFERROR(ROUND(AA1301/AB1301-1,2),"")</f>
        <v>0</v>
      </c>
      <c r="AD1301" s="25">
        <v>6.2E-2</v>
      </c>
      <c r="AE1301" s="25">
        <v>2.0000000000000002E-5</v>
      </c>
      <c r="AF1301" s="25">
        <v>2264</v>
      </c>
      <c r="AG1301" s="25">
        <v>2307</v>
      </c>
      <c r="AH1301" s="25">
        <v>2382</v>
      </c>
      <c r="AI1301" s="25">
        <v>2407</v>
      </c>
      <c r="AJ1301" s="25" t="s">
        <v>20</v>
      </c>
      <c r="AK1301" s="22" t="s">
        <v>20</v>
      </c>
      <c r="AL1301" s="25" t="s">
        <v>20</v>
      </c>
      <c r="AM1301" s="25">
        <v>25</v>
      </c>
      <c r="AN1301" s="25">
        <v>176</v>
      </c>
      <c r="AO1301" s="25">
        <v>135</v>
      </c>
      <c r="AP1301" s="25">
        <v>89</v>
      </c>
      <c r="AQ1301" s="25">
        <v>1.55</v>
      </c>
      <c r="AR1301" s="25">
        <v>2.1150000000000001E-3</v>
      </c>
      <c r="AS1301" s="157">
        <v>2462</v>
      </c>
      <c r="AT1301" s="93" t="s">
        <v>22</v>
      </c>
      <c r="AU1301" s="92" t="s">
        <v>22</v>
      </c>
      <c r="AV1301" s="91" t="s">
        <v>152</v>
      </c>
      <c r="AW1301" s="92" t="s">
        <v>152</v>
      </c>
      <c r="AX1301" s="92" t="s">
        <v>48</v>
      </c>
      <c r="AY1301" s="91" t="s">
        <v>152</v>
      </c>
      <c r="AZ1301" s="23"/>
      <c r="BA1301" s="25" t="s">
        <v>5216</v>
      </c>
      <c r="BB1301" t="s">
        <v>25</v>
      </c>
      <c r="BC1301">
        <v>784</v>
      </c>
      <c r="BD1301" t="str">
        <f>IF(Z1301=BC1301,"OK")</f>
        <v>OK</v>
      </c>
      <c r="BE1301">
        <v>6.2E-2</v>
      </c>
      <c r="BF1301">
        <v>2.0000000000000002E-5</v>
      </c>
      <c r="BG1301">
        <v>176</v>
      </c>
      <c r="BH1301">
        <v>135</v>
      </c>
      <c r="BI1301">
        <v>89</v>
      </c>
      <c r="BJ1301">
        <v>1.55</v>
      </c>
      <c r="BK1301">
        <v>2.1150000000000001E-3</v>
      </c>
      <c r="BN1301" s="183"/>
      <c r="BO1301">
        <f>AQ1301</f>
        <v>1.55</v>
      </c>
      <c r="BP1301">
        <f>AR1301</f>
        <v>2.1150000000000001E-3</v>
      </c>
    </row>
    <row r="1302" spans="1:68" ht="38.25" x14ac:dyDescent="0.25">
      <c r="A1302" s="1"/>
      <c r="B1302" s="94">
        <v>1296</v>
      </c>
      <c r="C1302" s="43">
        <v>1058092</v>
      </c>
      <c r="D1302" s="37">
        <v>1014004</v>
      </c>
      <c r="E1302" s="27" t="s">
        <v>5215</v>
      </c>
      <c r="F1302" s="151" t="s">
        <v>652</v>
      </c>
      <c r="G1302" s="41" t="s">
        <v>29</v>
      </c>
      <c r="H1302" s="46" t="str">
        <f>IFERROR(IFERROR(IF(SEARCH("Usystems",$E1302)&gt;0,"Usystems"),IF(SEARCH("RIIFO",$E1302)&gt;0,"RIIFO","Uponor")),"Uponor")</f>
        <v>Uponor</v>
      </c>
      <c r="I1302" s="25">
        <f>IFERROR(MID($D1302,1,7)+0,"")</f>
        <v>1014004</v>
      </c>
      <c r="J1302" s="25" t="str">
        <f>IFERROR(MID($D1302,10,7)+0,"")</f>
        <v/>
      </c>
      <c r="K1302" s="25" t="str">
        <f>IFERROR(MID($D1302,19,7)+0,"")</f>
        <v/>
      </c>
      <c r="L1302" s="25" t="str">
        <f>IFERROR(MID($D1302,28,7)+0,"")</f>
        <v/>
      </c>
      <c r="M1302" s="25">
        <f>IF(IFERROR(MID($Q1302,1,7)+0,"")&lt;1130000,IF(INDEX(C:C,MATCH(LEFT(Q1302,7)+0,I:I,0))&lt;1130000,"",INDEX(C:C,MATCH(LEFT(Q1302,7)+0,I:I,0))),IFERROR(MID($Q1302,1,7)+0,""))</f>
        <v>1237267</v>
      </c>
      <c r="N1302" s="25" t="str">
        <f>IF(IFERROR(MID($Q1302,10,7)+0,"")&lt;1130000,"",IFERROR(MID($Q1302,10,7)+0,""))</f>
        <v/>
      </c>
      <c r="O1302" s="25" t="str">
        <f>IF(IFERROR(MID($Q1302,19,7)+0,"")&lt;1130000,"",IFERROR(MID($Q1302,19,7)+0,""))</f>
        <v/>
      </c>
      <c r="P1302" s="25">
        <f>IF(M1302="","",IF(N1302="",M1302,M1302&amp;", "&amp;N1302))</f>
        <v>1237267</v>
      </c>
      <c r="Q1302" s="25">
        <v>1237267</v>
      </c>
      <c r="R1302" s="43"/>
      <c r="S1302" s="35" t="s">
        <v>34</v>
      </c>
      <c r="T1302" s="25" t="s">
        <v>36</v>
      </c>
      <c r="U1302" s="185">
        <v>930</v>
      </c>
      <c r="V1302" s="188">
        <v>930</v>
      </c>
      <c r="W1302" s="189">
        <v>930</v>
      </c>
      <c r="X1302" s="31">
        <v>930</v>
      </c>
      <c r="Y1302" s="90">
        <f>IFERROR(ROUND(X1302/W1302-1,2),"")</f>
        <v>0</v>
      </c>
      <c r="Z1302" s="31">
        <f>IF(OR(S1302="VLD MLC components",S1302="VLD MLC pipes",S1302="VLD PEX components",S1302="VLD PEX pipes",S1302="VLD PHC components",S1302="VLD PHC pipes",S1302="Controls VLD"),"По запросу",X1302)</f>
        <v>930</v>
      </c>
      <c r="AA1302" s="63">
        <f>ROUND(X1302/1.2,3)</f>
        <v>775</v>
      </c>
      <c r="AB1302" s="23">
        <v>775</v>
      </c>
      <c r="AC1302" s="190">
        <f>IFERROR(ROUND(AA1302/AB1302-1,2),"")</f>
        <v>0</v>
      </c>
      <c r="AD1302" s="25">
        <v>0.05</v>
      </c>
      <c r="AE1302" s="25">
        <v>2.3E-5</v>
      </c>
      <c r="AF1302" s="25">
        <v>1096</v>
      </c>
      <c r="AG1302" s="25">
        <v>1121</v>
      </c>
      <c r="AH1302" s="25">
        <v>1196</v>
      </c>
      <c r="AI1302" s="25">
        <v>1196</v>
      </c>
      <c r="AJ1302" s="25" t="s">
        <v>20</v>
      </c>
      <c r="AK1302" s="22" t="s">
        <v>20</v>
      </c>
      <c r="AL1302" s="25" t="s">
        <v>20</v>
      </c>
      <c r="AM1302" s="25">
        <v>25</v>
      </c>
      <c r="AN1302" s="25">
        <v>176</v>
      </c>
      <c r="AO1302" s="25">
        <v>135</v>
      </c>
      <c r="AP1302" s="25">
        <v>89</v>
      </c>
      <c r="AQ1302" s="25">
        <v>1.25</v>
      </c>
      <c r="AR1302" s="25">
        <v>2.1150000000000001E-3</v>
      </c>
      <c r="AS1302" s="157">
        <v>1200</v>
      </c>
      <c r="AT1302" s="93" t="s">
        <v>22</v>
      </c>
      <c r="AU1302" s="92" t="s">
        <v>22</v>
      </c>
      <c r="AV1302" s="91" t="s">
        <v>152</v>
      </c>
      <c r="AW1302" s="92" t="s">
        <v>152</v>
      </c>
      <c r="AX1302" s="92" t="s">
        <v>48</v>
      </c>
      <c r="AY1302" s="91" t="s">
        <v>152</v>
      </c>
      <c r="AZ1302" s="23"/>
      <c r="BA1302" s="25" t="s">
        <v>5214</v>
      </c>
      <c r="BB1302" t="s">
        <v>25</v>
      </c>
      <c r="BC1302">
        <v>930</v>
      </c>
      <c r="BD1302" t="str">
        <f>IF(Z1302=BC1302,"OK")</f>
        <v>OK</v>
      </c>
      <c r="BE1302">
        <v>0.05</v>
      </c>
      <c r="BF1302">
        <v>2.3E-5</v>
      </c>
      <c r="BG1302">
        <v>176</v>
      </c>
      <c r="BH1302">
        <v>135</v>
      </c>
      <c r="BI1302">
        <v>89</v>
      </c>
      <c r="BJ1302">
        <v>1.25</v>
      </c>
      <c r="BK1302">
        <v>2.1150000000000001E-3</v>
      </c>
      <c r="BN1302" s="183"/>
      <c r="BO1302">
        <f>AQ1302</f>
        <v>1.25</v>
      </c>
      <c r="BP1302">
        <f>AR1302</f>
        <v>2.1150000000000001E-3</v>
      </c>
    </row>
    <row r="1303" spans="1:68" ht="25.5" x14ac:dyDescent="0.25">
      <c r="A1303" s="1"/>
      <c r="B1303" s="94">
        <v>1297</v>
      </c>
      <c r="C1303" s="43">
        <v>1058093</v>
      </c>
      <c r="D1303" s="37">
        <v>1014011</v>
      </c>
      <c r="E1303" s="27" t="s">
        <v>5213</v>
      </c>
      <c r="F1303" s="151" t="s">
        <v>21</v>
      </c>
      <c r="G1303" s="34"/>
      <c r="H1303" s="46" t="str">
        <f>IFERROR(IFERROR(IF(SEARCH("Usystems",$E1303)&gt;0,"Usystems"),IF(SEARCH("RIIFO",$E1303)&gt;0,"RIIFO","Uponor")),"Uponor")</f>
        <v>Uponor</v>
      </c>
      <c r="I1303" s="25">
        <f>IFERROR(MID($D1303,1,7)+0,"")</f>
        <v>1014011</v>
      </c>
      <c r="J1303" s="25" t="str">
        <f>IFERROR(MID($D1303,10,7)+0,"")</f>
        <v/>
      </c>
      <c r="K1303" s="25" t="str">
        <f>IFERROR(MID($D1303,19,7)+0,"")</f>
        <v/>
      </c>
      <c r="L1303" s="25" t="str">
        <f>IFERROR(MID($D1303,28,7)+0,"")</f>
        <v/>
      </c>
      <c r="M1303" s="25" t="str">
        <f>IF(IFERROR(MID($Q1303,1,7)+0,"")&lt;1130000,IF(INDEX(C:C,MATCH(LEFT(Q1303,7)+0,I:I,0))&lt;1130000,"",INDEX(C:C,MATCH(LEFT(Q1303,7)+0,I:I,0))),IFERROR(MID($Q1303,1,7)+0,""))</f>
        <v/>
      </c>
      <c r="N1303" s="25" t="str">
        <f>IF(IFERROR(MID($Q1303,10,7)+0,"")&lt;1130000,"",IFERROR(MID($Q1303,10,7)+0,""))</f>
        <v/>
      </c>
      <c r="O1303" s="25" t="str">
        <f>IF(IFERROR(MID($Q1303,19,7)+0,"")&lt;1130000,"",IFERROR(MID($Q1303,19,7)+0,""))</f>
        <v/>
      </c>
      <c r="P1303" s="25" t="str">
        <f>IF(M1303="","",IF(N1303="",M1303,M1303&amp;", "&amp;N1303))</f>
        <v/>
      </c>
      <c r="Q1303" s="37" t="s">
        <v>22</v>
      </c>
      <c r="R1303" s="37"/>
      <c r="S1303" s="35" t="s">
        <v>34</v>
      </c>
      <c r="T1303" s="25" t="s">
        <v>36</v>
      </c>
      <c r="U1303" s="185">
        <v>2103</v>
      </c>
      <c r="V1303" s="188">
        <v>2103</v>
      </c>
      <c r="W1303" s="189">
        <v>2103</v>
      </c>
      <c r="X1303" s="31">
        <v>2103</v>
      </c>
      <c r="Y1303" s="90">
        <f>IFERROR(ROUND(X1303/W1303-1,2),"")</f>
        <v>0</v>
      </c>
      <c r="Z1303" s="31">
        <f>IF(OR(S1303="VLD MLC components",S1303="VLD MLC pipes",S1303="VLD PEX components",S1303="VLD PEX pipes",S1303="VLD PHC components",S1303="VLD PHC pipes",S1303="Controls VLD"),"По запросу",X1303)</f>
        <v>2103</v>
      </c>
      <c r="AA1303" s="63">
        <f>ROUND(X1303/1.2,3)</f>
        <v>1752.5</v>
      </c>
      <c r="AB1303" s="23">
        <v>1752.5</v>
      </c>
      <c r="AC1303" s="190">
        <f>IFERROR(ROUND(AA1303/AB1303-1,2),"")</f>
        <v>0</v>
      </c>
      <c r="AD1303" s="25">
        <v>0.1</v>
      </c>
      <c r="AE1303" s="25">
        <v>4.0000000000000003E-5</v>
      </c>
      <c r="AF1303" s="25">
        <v>0</v>
      </c>
      <c r="AG1303" s="25" t="s">
        <v>22</v>
      </c>
      <c r="AH1303" s="25">
        <v>0</v>
      </c>
      <c r="AI1303" s="25">
        <v>0</v>
      </c>
      <c r="AJ1303" s="25" t="s">
        <v>20</v>
      </c>
      <c r="AK1303" s="42" t="s">
        <v>19</v>
      </c>
      <c r="AL1303" s="25" t="s">
        <v>20</v>
      </c>
      <c r="AM1303" s="25">
        <v>25</v>
      </c>
      <c r="AN1303" s="25">
        <v>176</v>
      </c>
      <c r="AO1303" s="25">
        <v>135</v>
      </c>
      <c r="AP1303" s="25">
        <v>89</v>
      </c>
      <c r="AQ1303" s="25">
        <v>2.5</v>
      </c>
      <c r="AR1303" s="94">
        <v>2.1150000000000001E-3</v>
      </c>
      <c r="AS1303" s="157" t="s">
        <v>22</v>
      </c>
      <c r="AT1303" s="93" t="s">
        <v>22</v>
      </c>
      <c r="AU1303" s="92" t="s">
        <v>22</v>
      </c>
      <c r="AV1303" s="91" t="s">
        <v>48</v>
      </c>
      <c r="AW1303" s="92" t="s">
        <v>48</v>
      </c>
      <c r="AX1303" s="92" t="s">
        <v>48</v>
      </c>
      <c r="AY1303" s="91" t="s">
        <v>152</v>
      </c>
      <c r="AZ1303" s="23"/>
      <c r="BA1303" s="25">
        <v>0</v>
      </c>
      <c r="BB1303" t="s">
        <v>48</v>
      </c>
      <c r="BC1303" t="e">
        <v>#N/A</v>
      </c>
      <c r="BD1303" t="e">
        <f>IF(Z1303=BC1303,"OK")</f>
        <v>#N/A</v>
      </c>
      <c r="BE1303">
        <v>0.1</v>
      </c>
      <c r="BF1303">
        <v>4.0000000000000003E-5</v>
      </c>
      <c r="BG1303">
        <v>176</v>
      </c>
      <c r="BH1303">
        <v>135</v>
      </c>
      <c r="BI1303">
        <v>89</v>
      </c>
      <c r="BJ1303">
        <v>2.5</v>
      </c>
      <c r="BK1303">
        <v>2.1150000000000001E-3</v>
      </c>
      <c r="BN1303" s="183"/>
    </row>
    <row r="1304" spans="1:68" ht="25.5" x14ac:dyDescent="0.25">
      <c r="A1304" s="1"/>
      <c r="B1304" s="94">
        <v>1298</v>
      </c>
      <c r="C1304" s="43">
        <v>1011364</v>
      </c>
      <c r="D1304" s="37" t="s">
        <v>22</v>
      </c>
      <c r="E1304" s="27" t="s">
        <v>5212</v>
      </c>
      <c r="F1304" s="151" t="s">
        <v>21</v>
      </c>
      <c r="G1304" s="34"/>
      <c r="H1304" s="46" t="str">
        <f>IFERROR(IFERROR(IF(SEARCH("Usystems",$E1304)&gt;0,"Usystems"),IF(SEARCH("RIIFO",$E1304)&gt;0,"RIIFO","Uponor")),"Uponor")</f>
        <v>Uponor</v>
      </c>
      <c r="I1304" s="25" t="str">
        <f>IFERROR(MID($D1304,1,7)+0,"")</f>
        <v/>
      </c>
      <c r="J1304" s="25" t="str">
        <f>IFERROR(MID($D1304,10,7)+0,"")</f>
        <v/>
      </c>
      <c r="K1304" s="25" t="str">
        <f>IFERROR(MID($D1304,19,7)+0,"")</f>
        <v/>
      </c>
      <c r="L1304" s="25" t="str">
        <f>IFERROR(MID($D1304,28,7)+0,"")</f>
        <v/>
      </c>
      <c r="M1304" s="25" t="str">
        <f>IF(IFERROR(MID($Q1304,1,7)+0,"")&lt;1130000,IF(INDEX(C:C,MATCH(LEFT(Q1304,7)+0,I:I,0))&lt;1130000,"",INDEX(C:C,MATCH(LEFT(Q1304,7)+0,I:I,0))),IFERROR(MID($Q1304,1,7)+0,""))</f>
        <v/>
      </c>
      <c r="N1304" s="25" t="str">
        <f>IF(IFERROR(MID($Q1304,10,7)+0,"")&lt;1130000,"",IFERROR(MID($Q1304,10,7)+0,""))</f>
        <v/>
      </c>
      <c r="O1304" s="25" t="str">
        <f>IF(IFERROR(MID($Q1304,19,7)+0,"")&lt;1130000,"",IFERROR(MID($Q1304,19,7)+0,""))</f>
        <v/>
      </c>
      <c r="P1304" s="25" t="str">
        <f>IF(M1304="","",IF(N1304="",M1304,M1304&amp;", "&amp;N1304))</f>
        <v/>
      </c>
      <c r="Q1304" s="44" t="s">
        <v>22</v>
      </c>
      <c r="R1304" s="44"/>
      <c r="S1304" s="35" t="s">
        <v>34</v>
      </c>
      <c r="T1304" s="25" t="s">
        <v>36</v>
      </c>
      <c r="U1304" s="185">
        <v>1685</v>
      </c>
      <c r="V1304" s="188">
        <v>1685</v>
      </c>
      <c r="W1304" s="189">
        <v>1685</v>
      </c>
      <c r="X1304" s="31">
        <v>1685</v>
      </c>
      <c r="Y1304" s="90">
        <f>IFERROR(ROUND(X1304/W1304-1,2),"")</f>
        <v>0</v>
      </c>
      <c r="Z1304" s="31">
        <f>IF(OR(S1304="VLD MLC components",S1304="VLD MLC pipes",S1304="VLD PEX components",S1304="VLD PEX pipes",S1304="VLD PHC components",S1304="VLD PHC pipes",S1304="Controls VLD"),"По запросу",X1304)</f>
        <v>1685</v>
      </c>
      <c r="AA1304" s="63">
        <f>ROUND(X1304/1.2,3)</f>
        <v>1404.1669999999999</v>
      </c>
      <c r="AB1304" s="23">
        <v>1404.1669999999999</v>
      </c>
      <c r="AC1304" s="190">
        <f>IFERROR(ROUND(AA1304/AB1304-1,2),"")</f>
        <v>0</v>
      </c>
      <c r="AD1304" s="25">
        <v>0.03</v>
      </c>
      <c r="AE1304" s="25">
        <v>6.1300000000000005E-4</v>
      </c>
      <c r="AF1304" s="25">
        <v>0</v>
      </c>
      <c r="AG1304" s="25" t="s">
        <v>22</v>
      </c>
      <c r="AH1304" s="25">
        <v>0</v>
      </c>
      <c r="AI1304" s="25">
        <v>0</v>
      </c>
      <c r="AJ1304" s="25" t="s">
        <v>20</v>
      </c>
      <c r="AK1304" s="42" t="s">
        <v>19</v>
      </c>
      <c r="AL1304" s="25" t="s">
        <v>20</v>
      </c>
      <c r="AM1304" s="25">
        <v>10</v>
      </c>
      <c r="AN1304" s="25">
        <v>350</v>
      </c>
      <c r="AO1304" s="25">
        <v>250</v>
      </c>
      <c r="AP1304" s="25">
        <v>70</v>
      </c>
      <c r="AQ1304" s="25">
        <v>0.3</v>
      </c>
      <c r="AR1304" s="94">
        <v>6.1250000000000002E-3</v>
      </c>
      <c r="AS1304" s="157" t="s">
        <v>22</v>
      </c>
      <c r="AT1304" s="93" t="s">
        <v>22</v>
      </c>
      <c r="AU1304" s="92" t="s">
        <v>22</v>
      </c>
      <c r="AV1304" s="91" t="s">
        <v>48</v>
      </c>
      <c r="AW1304" s="92" t="s">
        <v>48</v>
      </c>
      <c r="AX1304" s="92" t="s">
        <v>48</v>
      </c>
      <c r="AY1304" s="91" t="s">
        <v>152</v>
      </c>
      <c r="AZ1304" s="23"/>
      <c r="BA1304" s="25">
        <v>0</v>
      </c>
      <c r="BB1304" t="s">
        <v>48</v>
      </c>
      <c r="BC1304" t="e">
        <v>#N/A</v>
      </c>
      <c r="BD1304" t="e">
        <f>IF(Z1304=BC1304,"OK")</f>
        <v>#N/A</v>
      </c>
      <c r="BE1304">
        <v>0.03</v>
      </c>
      <c r="BF1304">
        <v>6.1300000000000005E-4</v>
      </c>
      <c r="BG1304">
        <v>350</v>
      </c>
      <c r="BH1304">
        <v>250</v>
      </c>
      <c r="BI1304">
        <v>70</v>
      </c>
      <c r="BJ1304">
        <v>0.3</v>
      </c>
      <c r="BK1304">
        <v>6.1250000000000002E-3</v>
      </c>
      <c r="BN1304" s="183"/>
    </row>
    <row r="1305" spans="1:68" ht="25.5" x14ac:dyDescent="0.25">
      <c r="A1305" s="1"/>
      <c r="B1305" s="94">
        <v>1299</v>
      </c>
      <c r="C1305" s="43">
        <v>1011370</v>
      </c>
      <c r="D1305" s="37" t="s">
        <v>22</v>
      </c>
      <c r="E1305" s="27" t="s">
        <v>5211</v>
      </c>
      <c r="F1305" s="151" t="s">
        <v>652</v>
      </c>
      <c r="G1305" s="41"/>
      <c r="H1305" s="46" t="str">
        <f>IFERROR(IFERROR(IF(SEARCH("Usystems",$E1305)&gt;0,"Usystems"),IF(SEARCH("RIIFO",$E1305)&gt;0,"RIIFO","Uponor")),"Uponor")</f>
        <v>Uponor</v>
      </c>
      <c r="I1305" s="25" t="str">
        <f>IFERROR(MID($D1305,1,7)+0,"")</f>
        <v/>
      </c>
      <c r="J1305" s="25" t="str">
        <f>IFERROR(MID($D1305,10,7)+0,"")</f>
        <v/>
      </c>
      <c r="K1305" s="25" t="str">
        <f>IFERROR(MID($D1305,19,7)+0,"")</f>
        <v/>
      </c>
      <c r="L1305" s="25" t="str">
        <f>IFERROR(MID($D1305,28,7)+0,"")</f>
        <v/>
      </c>
      <c r="M1305" s="25" t="str">
        <f>IF(IFERROR(MID($Q1305,1,7)+0,"")&lt;1130000,IF(INDEX(C:C,MATCH(LEFT(Q1305,7)+0,I:I,0))&lt;1130000,"",INDEX(C:C,MATCH(LEFT(Q1305,7)+0,I:I,0))),IFERROR(MID($Q1305,1,7)+0,""))</f>
        <v/>
      </c>
      <c r="N1305" s="25" t="str">
        <f>IF(IFERROR(MID($Q1305,10,7)+0,"")&lt;1130000,"",IFERROR(MID($Q1305,10,7)+0,""))</f>
        <v/>
      </c>
      <c r="O1305" s="25" t="str">
        <f>IF(IFERROR(MID($Q1305,19,7)+0,"")&lt;1130000,"",IFERROR(MID($Q1305,19,7)+0,""))</f>
        <v/>
      </c>
      <c r="P1305" s="25" t="str">
        <f>IF(M1305="","",IF(N1305="",M1305,M1305&amp;", "&amp;N1305))</f>
        <v/>
      </c>
      <c r="Q1305" s="37" t="s">
        <v>22</v>
      </c>
      <c r="R1305" s="37"/>
      <c r="S1305" s="35" t="s">
        <v>34</v>
      </c>
      <c r="T1305" s="25" t="s">
        <v>36</v>
      </c>
      <c r="U1305" s="185">
        <v>67.06</v>
      </c>
      <c r="V1305" s="188">
        <v>67.06</v>
      </c>
      <c r="W1305" s="189">
        <v>67.06</v>
      </c>
      <c r="X1305" s="31">
        <v>67.06</v>
      </c>
      <c r="Y1305" s="90">
        <f>IFERROR(ROUND(X1305/W1305-1,2),"")</f>
        <v>0</v>
      </c>
      <c r="Z1305" s="31">
        <f>IF(OR(S1305="VLD MLC components",S1305="VLD MLC pipes",S1305="VLD PEX components",S1305="VLD PEX pipes",S1305="VLD PHC components",S1305="VLD PHC pipes",S1305="Controls VLD"),"По запросу",X1305)</f>
        <v>67.06</v>
      </c>
      <c r="AA1305" s="63">
        <f>ROUND(X1305/1.2,3)</f>
        <v>55.883000000000003</v>
      </c>
      <c r="AB1305" s="23">
        <v>55.883000000000003</v>
      </c>
      <c r="AC1305" s="190">
        <f>IFERROR(ROUND(AA1305/AB1305-1,2),"")</f>
        <v>0</v>
      </c>
      <c r="AD1305" s="25">
        <v>3.0000000000000001E-3</v>
      </c>
      <c r="AE1305" s="25">
        <v>4.0000000000000003E-5</v>
      </c>
      <c r="AF1305" s="25">
        <v>0</v>
      </c>
      <c r="AG1305" s="25" t="s">
        <v>22</v>
      </c>
      <c r="AH1305" s="25">
        <v>0</v>
      </c>
      <c r="AI1305" s="25">
        <v>0</v>
      </c>
      <c r="AJ1305" s="25" t="s">
        <v>20</v>
      </c>
      <c r="AK1305" s="42" t="s">
        <v>19</v>
      </c>
      <c r="AL1305" s="25" t="s">
        <v>20</v>
      </c>
      <c r="AM1305" s="25">
        <v>50</v>
      </c>
      <c r="AN1305" s="25">
        <v>150</v>
      </c>
      <c r="AO1305" s="25">
        <v>150</v>
      </c>
      <c r="AP1305" s="25">
        <v>75</v>
      </c>
      <c r="AQ1305" s="25">
        <v>0.15</v>
      </c>
      <c r="AR1305" s="94">
        <v>1.688E-3</v>
      </c>
      <c r="AS1305" s="157" t="s">
        <v>22</v>
      </c>
      <c r="AT1305" s="93" t="s">
        <v>22</v>
      </c>
      <c r="AU1305" s="92" t="s">
        <v>22</v>
      </c>
      <c r="AV1305" s="91" t="s">
        <v>152</v>
      </c>
      <c r="AW1305" s="92" t="s">
        <v>48</v>
      </c>
      <c r="AX1305" s="92" t="s">
        <v>48</v>
      </c>
      <c r="AY1305" s="91" t="s">
        <v>152</v>
      </c>
      <c r="AZ1305" s="23"/>
      <c r="BA1305" s="25" t="s">
        <v>5209</v>
      </c>
      <c r="BB1305" t="s">
        <v>25</v>
      </c>
      <c r="BC1305" t="e">
        <v>#N/A</v>
      </c>
      <c r="BD1305" t="e">
        <f>IF(Z1305=BC1305,"OK")</f>
        <v>#N/A</v>
      </c>
      <c r="BE1305">
        <v>3.0000000000000001E-3</v>
      </c>
      <c r="BF1305">
        <v>4.0000000000000003E-5</v>
      </c>
      <c r="BG1305">
        <v>150</v>
      </c>
      <c r="BH1305">
        <v>150</v>
      </c>
      <c r="BI1305">
        <v>75</v>
      </c>
      <c r="BJ1305">
        <v>0.15</v>
      </c>
      <c r="BK1305">
        <v>1.688E-3</v>
      </c>
      <c r="BN1305" s="183"/>
    </row>
    <row r="1306" spans="1:68" ht="25.5" x14ac:dyDescent="0.25">
      <c r="A1306" s="1"/>
      <c r="B1306" s="94">
        <v>1300</v>
      </c>
      <c r="C1306" s="43">
        <v>1011372</v>
      </c>
      <c r="D1306" s="37" t="s">
        <v>22</v>
      </c>
      <c r="E1306" s="36" t="s">
        <v>5210</v>
      </c>
      <c r="F1306" s="151" t="s">
        <v>652</v>
      </c>
      <c r="G1306" s="41" t="s">
        <v>585</v>
      </c>
      <c r="H1306" s="46" t="str">
        <f>IFERROR(IFERROR(IF(SEARCH("Usystems",$E1306)&gt;0,"Usystems"),IF(SEARCH("RIIFO",$E1306)&gt;0,"RIIFO","Uponor")),"Uponor")</f>
        <v>Uponor</v>
      </c>
      <c r="I1306" s="25" t="str">
        <f>IFERROR(MID($D1306,1,7)+0,"")</f>
        <v/>
      </c>
      <c r="J1306" s="25" t="str">
        <f>IFERROR(MID($D1306,10,7)+0,"")</f>
        <v/>
      </c>
      <c r="K1306" s="25" t="str">
        <f>IFERROR(MID($D1306,19,7)+0,"")</f>
        <v/>
      </c>
      <c r="L1306" s="25" t="str">
        <f>IFERROR(MID($D1306,28,7)+0,"")</f>
        <v/>
      </c>
      <c r="M1306" s="25" t="str">
        <f>IF(IFERROR(MID($Q1306,1,7)+0,"")&lt;1130000,IF(INDEX(C:C,MATCH(LEFT(Q1306,7)+0,I:I,0))&lt;1130000,"",INDEX(C:C,MATCH(LEFT(Q1306,7)+0,I:I,0))),IFERROR(MID($Q1306,1,7)+0,""))</f>
        <v/>
      </c>
      <c r="N1306" s="25" t="str">
        <f>IF(IFERROR(MID($Q1306,10,7)+0,"")&lt;1130000,"",IFERROR(MID($Q1306,10,7)+0,""))</f>
        <v/>
      </c>
      <c r="O1306" s="25" t="str">
        <f>IF(IFERROR(MID($Q1306,19,7)+0,"")&lt;1130000,"",IFERROR(MID($Q1306,19,7)+0,""))</f>
        <v/>
      </c>
      <c r="P1306" s="25" t="str">
        <f>IF(M1306="","",IF(N1306="",M1306,M1306&amp;", "&amp;N1306))</f>
        <v/>
      </c>
      <c r="Q1306" s="37" t="s">
        <v>22</v>
      </c>
      <c r="R1306" s="37"/>
      <c r="S1306" s="35" t="s">
        <v>34</v>
      </c>
      <c r="T1306" s="25" t="s">
        <v>36</v>
      </c>
      <c r="U1306" s="185">
        <v>67.06</v>
      </c>
      <c r="V1306" s="188">
        <v>67.06</v>
      </c>
      <c r="W1306" s="189">
        <v>67.06</v>
      </c>
      <c r="X1306" s="31">
        <v>67.06</v>
      </c>
      <c r="Y1306" s="90">
        <f>IFERROR(ROUND(X1306/W1306-1,2),"")</f>
        <v>0</v>
      </c>
      <c r="Z1306" s="31">
        <f>IF(OR(S1306="VLD MLC components",S1306="VLD MLC pipes",S1306="VLD PEX components",S1306="VLD PEX pipes",S1306="VLD PHC components",S1306="VLD PHC pipes",S1306="Controls VLD"),"По запросу",X1306)</f>
        <v>67.06</v>
      </c>
      <c r="AA1306" s="63">
        <f>ROUND(X1306/1.2,3)</f>
        <v>55.883000000000003</v>
      </c>
      <c r="AB1306" s="23">
        <v>55.883000000000003</v>
      </c>
      <c r="AC1306" s="190">
        <f>IFERROR(ROUND(AA1306/AB1306-1,2),"")</f>
        <v>0</v>
      </c>
      <c r="AD1306" s="25">
        <v>3.0000000000000001E-3</v>
      </c>
      <c r="AE1306" s="25">
        <v>4.0000000000000003E-5</v>
      </c>
      <c r="AF1306" s="25">
        <v>350</v>
      </c>
      <c r="AG1306" s="25">
        <v>350</v>
      </c>
      <c r="AH1306" s="25">
        <v>350</v>
      </c>
      <c r="AI1306" s="25">
        <v>350</v>
      </c>
      <c r="AJ1306" s="25" t="s">
        <v>20</v>
      </c>
      <c r="AK1306" s="22" t="s">
        <v>20</v>
      </c>
      <c r="AL1306" s="25" t="s">
        <v>20</v>
      </c>
      <c r="AM1306" s="25">
        <v>50</v>
      </c>
      <c r="AN1306" s="25">
        <v>150</v>
      </c>
      <c r="AO1306" s="25">
        <v>150</v>
      </c>
      <c r="AP1306" s="25">
        <v>75</v>
      </c>
      <c r="AQ1306" s="25">
        <v>0.15</v>
      </c>
      <c r="AR1306" s="94">
        <v>1.688E-3</v>
      </c>
      <c r="AS1306" s="157">
        <v>350</v>
      </c>
      <c r="AT1306" s="93" t="s">
        <v>22</v>
      </c>
      <c r="AU1306" s="92" t="s">
        <v>22</v>
      </c>
      <c r="AV1306" s="91" t="s">
        <v>152</v>
      </c>
      <c r="AW1306" s="92" t="s">
        <v>152</v>
      </c>
      <c r="AX1306" s="92" t="s">
        <v>48</v>
      </c>
      <c r="AY1306" s="91" t="s">
        <v>152</v>
      </c>
      <c r="AZ1306" s="23"/>
      <c r="BA1306" s="25" t="s">
        <v>5209</v>
      </c>
      <c r="BB1306" t="s">
        <v>25</v>
      </c>
      <c r="BC1306">
        <v>67.06</v>
      </c>
      <c r="BD1306" t="str">
        <f>IF(Z1306=BC1306,"OK")</f>
        <v>OK</v>
      </c>
      <c r="BE1306">
        <v>3.0000000000000001E-3</v>
      </c>
      <c r="BF1306">
        <v>4.0000000000000003E-5</v>
      </c>
      <c r="BG1306">
        <v>150</v>
      </c>
      <c r="BH1306">
        <v>150</v>
      </c>
      <c r="BI1306">
        <v>75</v>
      </c>
      <c r="BJ1306">
        <v>0.15</v>
      </c>
      <c r="BK1306">
        <v>1.688E-3</v>
      </c>
      <c r="BN1306" s="183"/>
    </row>
    <row r="1307" spans="1:68" ht="25.5" x14ac:dyDescent="0.25">
      <c r="A1307" s="1"/>
      <c r="B1307" s="94">
        <v>1301</v>
      </c>
      <c r="C1307" s="43">
        <v>1011373</v>
      </c>
      <c r="D1307" s="37" t="s">
        <v>22</v>
      </c>
      <c r="E1307" s="27" t="s">
        <v>5208</v>
      </c>
      <c r="F1307" s="151" t="s">
        <v>652</v>
      </c>
      <c r="G1307" s="41" t="s">
        <v>585</v>
      </c>
      <c r="H1307" s="46" t="str">
        <f>IFERROR(IFERROR(IF(SEARCH("Usystems",$E1307)&gt;0,"Usystems"),IF(SEARCH("RIIFO",$E1307)&gt;0,"RIIFO","Uponor")),"Uponor")</f>
        <v>Uponor</v>
      </c>
      <c r="I1307" s="25" t="str">
        <f>IFERROR(MID($D1307,1,7)+0,"")</f>
        <v/>
      </c>
      <c r="J1307" s="25" t="str">
        <f>IFERROR(MID($D1307,10,7)+0,"")</f>
        <v/>
      </c>
      <c r="K1307" s="25" t="str">
        <f>IFERROR(MID($D1307,19,7)+0,"")</f>
        <v/>
      </c>
      <c r="L1307" s="25" t="str">
        <f>IFERROR(MID($D1307,28,7)+0,"")</f>
        <v/>
      </c>
      <c r="M1307" s="25">
        <f>IF(IFERROR(MID($Q1307,1,7)+0,"")&lt;1130000,IF(INDEX(C:C,MATCH(LEFT(Q1307,7)+0,I:I,0))&lt;1130000,"",INDEX(C:C,MATCH(LEFT(Q1307,7)+0,I:I,0))),IFERROR(MID($Q1307,1,7)+0,""))</f>
        <v>1136940</v>
      </c>
      <c r="N1307" s="25" t="str">
        <f>IF(IFERROR(MID($Q1307,10,7)+0,"")&lt;1130000,"",IFERROR(MID($Q1307,10,7)+0,""))</f>
        <v/>
      </c>
      <c r="O1307" s="25" t="str">
        <f>IF(IFERROR(MID($Q1307,19,7)+0,"")&lt;1130000,"",IFERROR(MID($Q1307,19,7)+0,""))</f>
        <v/>
      </c>
      <c r="P1307" s="25">
        <f>IF(M1307="","",IF(N1307="",M1307,M1307&amp;", "&amp;N1307))</f>
        <v>1136940</v>
      </c>
      <c r="Q1307" s="37">
        <v>1136940</v>
      </c>
      <c r="R1307" s="37"/>
      <c r="S1307" s="35" t="s">
        <v>34</v>
      </c>
      <c r="T1307" s="25" t="s">
        <v>36</v>
      </c>
      <c r="U1307" s="185">
        <v>185.06</v>
      </c>
      <c r="V1307" s="188">
        <v>185.06</v>
      </c>
      <c r="W1307" s="189">
        <v>185.06</v>
      </c>
      <c r="X1307" s="31">
        <v>185.06</v>
      </c>
      <c r="Y1307" s="90">
        <f>IFERROR(ROUND(X1307/W1307-1,2),"")</f>
        <v>0</v>
      </c>
      <c r="Z1307" s="31">
        <f>IF(OR(S1307="VLD MLC components",S1307="VLD MLC pipes",S1307="VLD PEX components",S1307="VLD PEX pipes",S1307="VLD PHC components",S1307="VLD PHC pipes",S1307="Controls VLD"),"По запросу",X1307)</f>
        <v>185.06</v>
      </c>
      <c r="AA1307" s="63">
        <f>ROUND(X1307/1.2,3)</f>
        <v>154.21700000000001</v>
      </c>
      <c r="AB1307" s="23">
        <v>154.21700000000001</v>
      </c>
      <c r="AC1307" s="190">
        <f>IFERROR(ROUND(AA1307/AB1307-1,2),"")</f>
        <v>0</v>
      </c>
      <c r="AD1307" s="25">
        <v>8.0000000000000002E-3</v>
      </c>
      <c r="AE1307" s="25">
        <v>7.7000000000000001E-5</v>
      </c>
      <c r="AF1307" s="25">
        <v>0</v>
      </c>
      <c r="AG1307" s="25" t="s">
        <v>22</v>
      </c>
      <c r="AH1307" s="25">
        <v>500</v>
      </c>
      <c r="AI1307" s="25">
        <v>500</v>
      </c>
      <c r="AJ1307" s="25" t="s">
        <v>20</v>
      </c>
      <c r="AK1307" s="42" t="s">
        <v>19</v>
      </c>
      <c r="AL1307" s="25" t="s">
        <v>20</v>
      </c>
      <c r="AM1307" s="25">
        <v>50</v>
      </c>
      <c r="AN1307" s="25">
        <v>503</v>
      </c>
      <c r="AO1307" s="25">
        <v>258</v>
      </c>
      <c r="AP1307" s="25">
        <v>333</v>
      </c>
      <c r="AQ1307" s="25">
        <v>0.4</v>
      </c>
      <c r="AR1307" s="94">
        <v>4.3215000000000003E-2</v>
      </c>
      <c r="AS1307" s="157">
        <v>0</v>
      </c>
      <c r="AT1307" s="93" t="s">
        <v>22</v>
      </c>
      <c r="AU1307" s="92" t="s">
        <v>22</v>
      </c>
      <c r="AV1307" s="91" t="s">
        <v>152</v>
      </c>
      <c r="AW1307" s="92" t="s">
        <v>48</v>
      </c>
      <c r="AX1307" s="92" t="s">
        <v>48</v>
      </c>
      <c r="AY1307" s="91" t="s">
        <v>152</v>
      </c>
      <c r="AZ1307" s="23"/>
      <c r="BA1307" s="25" t="s">
        <v>5207</v>
      </c>
      <c r="BB1307" t="s">
        <v>25</v>
      </c>
      <c r="BC1307" t="e">
        <v>#N/A</v>
      </c>
      <c r="BD1307" t="e">
        <f>IF(Z1307=BC1307,"OK")</f>
        <v>#N/A</v>
      </c>
      <c r="BE1307">
        <v>8.0000000000000002E-3</v>
      </c>
      <c r="BF1307">
        <v>7.7000000000000001E-5</v>
      </c>
      <c r="BG1307">
        <v>503</v>
      </c>
      <c r="BH1307">
        <v>258</v>
      </c>
      <c r="BI1307">
        <v>333</v>
      </c>
      <c r="BJ1307">
        <v>0.4</v>
      </c>
      <c r="BK1307">
        <v>4.3215000000000003E-2</v>
      </c>
      <c r="BN1307" s="183"/>
    </row>
    <row r="1308" spans="1:68" ht="25.5" x14ac:dyDescent="0.25">
      <c r="A1308" s="1"/>
      <c r="B1308" s="94">
        <v>1302</v>
      </c>
      <c r="C1308" s="43">
        <v>1013894</v>
      </c>
      <c r="D1308" s="37" t="s">
        <v>22</v>
      </c>
      <c r="E1308" s="36" t="s">
        <v>5206</v>
      </c>
      <c r="F1308" s="151" t="s">
        <v>652</v>
      </c>
      <c r="G1308" s="41" t="s">
        <v>585</v>
      </c>
      <c r="H1308" s="46" t="str">
        <f>IFERROR(IFERROR(IF(SEARCH("Usystems",$E1308)&gt;0,"Usystems"),IF(SEARCH("RIIFO",$E1308)&gt;0,"RIIFO","Uponor")),"Uponor")</f>
        <v>Uponor</v>
      </c>
      <c r="I1308" s="25" t="str">
        <f>IFERROR(MID($D1308,1,7)+0,"")</f>
        <v/>
      </c>
      <c r="J1308" s="25" t="str">
        <f>IFERROR(MID($D1308,10,7)+0,"")</f>
        <v/>
      </c>
      <c r="K1308" s="25" t="str">
        <f>IFERROR(MID($D1308,19,7)+0,"")</f>
        <v/>
      </c>
      <c r="L1308" s="25" t="str">
        <f>IFERROR(MID($D1308,28,7)+0,"")</f>
        <v/>
      </c>
      <c r="M1308" s="25" t="str">
        <f>IF(IFERROR(MID($Q1308,1,7)+0,"")&lt;1130000,IF(INDEX(C:C,MATCH(LEFT(Q1308,7)+0,I:I,0))&lt;1130000,"",INDEX(C:C,MATCH(LEFT(Q1308,7)+0,I:I,0))),IFERROR(MID($Q1308,1,7)+0,""))</f>
        <v/>
      </c>
      <c r="N1308" s="25" t="str">
        <f>IF(IFERROR(MID($Q1308,10,7)+0,"")&lt;1130000,"",IFERROR(MID($Q1308,10,7)+0,""))</f>
        <v/>
      </c>
      <c r="O1308" s="25" t="str">
        <f>IF(IFERROR(MID($Q1308,19,7)+0,"")&lt;1130000,"",IFERROR(MID($Q1308,19,7)+0,""))</f>
        <v/>
      </c>
      <c r="P1308" s="25" t="str">
        <f>IF(M1308="","",IF(N1308="",M1308,M1308&amp;", "&amp;N1308))</f>
        <v/>
      </c>
      <c r="Q1308" s="37" t="s">
        <v>22</v>
      </c>
      <c r="R1308" s="37"/>
      <c r="S1308" s="35" t="s">
        <v>34</v>
      </c>
      <c r="T1308" s="25" t="s">
        <v>36</v>
      </c>
      <c r="U1308" s="185">
        <v>497</v>
      </c>
      <c r="V1308" s="188">
        <v>497</v>
      </c>
      <c r="W1308" s="189">
        <v>497</v>
      </c>
      <c r="X1308" s="31">
        <v>497</v>
      </c>
      <c r="Y1308" s="90">
        <f>IFERROR(ROUND(X1308/W1308-1,2),"")</f>
        <v>0</v>
      </c>
      <c r="Z1308" s="31">
        <f>IF(OR(S1308="VLD MLC components",S1308="VLD MLC pipes",S1308="VLD PEX components",S1308="VLD PEX pipes",S1308="VLD PHC components",S1308="VLD PHC pipes",S1308="Controls VLD"),"По запросу",X1308)</f>
        <v>497</v>
      </c>
      <c r="AA1308" s="63">
        <f>ROUND(X1308/1.2,3)</f>
        <v>414.16699999999997</v>
      </c>
      <c r="AB1308" s="23">
        <v>414.16699999999997</v>
      </c>
      <c r="AC1308" s="190">
        <f>IFERROR(ROUND(AA1308/AB1308-1,2),"")</f>
        <v>0</v>
      </c>
      <c r="AD1308" s="25">
        <v>0.04</v>
      </c>
      <c r="AE1308" s="25">
        <v>2.5999999999999998E-5</v>
      </c>
      <c r="AF1308" s="25">
        <v>140</v>
      </c>
      <c r="AG1308" s="25">
        <v>140</v>
      </c>
      <c r="AH1308" s="25">
        <v>140</v>
      </c>
      <c r="AI1308" s="25">
        <v>140</v>
      </c>
      <c r="AJ1308" s="25" t="s">
        <v>20</v>
      </c>
      <c r="AK1308" s="22" t="s">
        <v>20</v>
      </c>
      <c r="AL1308" s="25" t="s">
        <v>20</v>
      </c>
      <c r="AM1308" s="25">
        <v>40</v>
      </c>
      <c r="AN1308" s="25">
        <v>87</v>
      </c>
      <c r="AO1308" s="25">
        <v>67</v>
      </c>
      <c r="AP1308" s="25">
        <v>89</v>
      </c>
      <c r="AQ1308" s="25">
        <v>0.8</v>
      </c>
      <c r="AR1308" s="94">
        <v>5.1900000000000004E-4</v>
      </c>
      <c r="AS1308" s="157">
        <v>140</v>
      </c>
      <c r="AT1308" s="93" t="s">
        <v>22</v>
      </c>
      <c r="AU1308" s="92" t="s">
        <v>22</v>
      </c>
      <c r="AV1308" s="91" t="s">
        <v>152</v>
      </c>
      <c r="AW1308" s="92" t="s">
        <v>152</v>
      </c>
      <c r="AX1308" s="92" t="s">
        <v>48</v>
      </c>
      <c r="AY1308" s="91" t="s">
        <v>152</v>
      </c>
      <c r="AZ1308" s="23"/>
      <c r="BA1308" s="25" t="s">
        <v>5205</v>
      </c>
      <c r="BB1308" t="s">
        <v>25</v>
      </c>
      <c r="BC1308">
        <v>497</v>
      </c>
      <c r="BD1308" t="str">
        <f>IF(Z1308=BC1308,"OK")</f>
        <v>OK</v>
      </c>
      <c r="BE1308">
        <v>0.04</v>
      </c>
      <c r="BF1308">
        <v>2.5999999999999998E-5</v>
      </c>
      <c r="BG1308">
        <v>87</v>
      </c>
      <c r="BH1308">
        <v>67</v>
      </c>
      <c r="BI1308">
        <v>89</v>
      </c>
      <c r="BJ1308">
        <v>0.8</v>
      </c>
      <c r="BK1308">
        <v>5.1900000000000004E-4</v>
      </c>
      <c r="BN1308" s="183"/>
    </row>
    <row r="1309" spans="1:68" ht="25.5" x14ac:dyDescent="0.25">
      <c r="A1309" s="1"/>
      <c r="B1309" s="94">
        <v>1303</v>
      </c>
      <c r="C1309" s="43">
        <v>1006641</v>
      </c>
      <c r="D1309" s="37" t="s">
        <v>22</v>
      </c>
      <c r="E1309" s="36" t="s">
        <v>5204</v>
      </c>
      <c r="F1309" s="151" t="s">
        <v>652</v>
      </c>
      <c r="G1309" s="41"/>
      <c r="H1309" s="46" t="str">
        <f>IFERROR(IFERROR(IF(SEARCH("Usystems",$E1309)&gt;0,"Usystems"),IF(SEARCH("RIIFO",$E1309)&gt;0,"RIIFO","Uponor")),"Uponor")</f>
        <v>Uponor</v>
      </c>
      <c r="I1309" s="25" t="str">
        <f>IFERROR(MID($D1309,1,7)+0,"")</f>
        <v/>
      </c>
      <c r="J1309" s="25" t="str">
        <f>IFERROR(MID($D1309,10,7)+0,"")</f>
        <v/>
      </c>
      <c r="K1309" s="25" t="str">
        <f>IFERROR(MID($D1309,19,7)+0,"")</f>
        <v/>
      </c>
      <c r="L1309" s="25" t="str">
        <f>IFERROR(MID($D1309,28,7)+0,"")</f>
        <v/>
      </c>
      <c r="M1309" s="25" t="str">
        <f>IF(IFERROR(MID($Q1309,1,7)+0,"")&lt;1130000,IF(INDEX(C:C,MATCH(LEFT(Q1309,7)+0,I:I,0))&lt;1130000,"",INDEX(C:C,MATCH(LEFT(Q1309,7)+0,I:I,0))),IFERROR(MID($Q1309,1,7)+0,""))</f>
        <v/>
      </c>
      <c r="N1309" s="25" t="str">
        <f>IF(IFERROR(MID($Q1309,10,7)+0,"")&lt;1130000,"",IFERROR(MID($Q1309,10,7)+0,""))</f>
        <v/>
      </c>
      <c r="O1309" s="25" t="str">
        <f>IF(IFERROR(MID($Q1309,19,7)+0,"")&lt;1130000,"",IFERROR(MID($Q1309,19,7)+0,""))</f>
        <v/>
      </c>
      <c r="P1309" s="25" t="str">
        <f>IF(M1309="","",IF(N1309="",M1309,M1309&amp;", "&amp;N1309))</f>
        <v/>
      </c>
      <c r="Q1309" s="37" t="s">
        <v>22</v>
      </c>
      <c r="R1309" s="37"/>
      <c r="S1309" s="35" t="s">
        <v>34</v>
      </c>
      <c r="T1309" s="25" t="s">
        <v>36</v>
      </c>
      <c r="U1309" s="185">
        <v>719</v>
      </c>
      <c r="V1309" s="188">
        <v>719</v>
      </c>
      <c r="W1309" s="189">
        <v>719</v>
      </c>
      <c r="X1309" s="31">
        <v>719</v>
      </c>
      <c r="Y1309" s="90">
        <f>IFERROR(ROUND(X1309/W1309-1,2),"")</f>
        <v>0</v>
      </c>
      <c r="Z1309" s="31">
        <f>IF(OR(S1309="VLD MLC components",S1309="VLD MLC pipes",S1309="VLD PEX components",S1309="VLD PEX pipes",S1309="VLD PHC components",S1309="VLD PHC pipes",S1309="Controls VLD"),"По запросу",X1309)</f>
        <v>719</v>
      </c>
      <c r="AA1309" s="63">
        <f>ROUND(X1309/1.2,3)</f>
        <v>599.16700000000003</v>
      </c>
      <c r="AB1309" s="23">
        <v>599.16700000000003</v>
      </c>
      <c r="AC1309" s="190">
        <f>IFERROR(ROUND(AA1309/AB1309-1,2),"")</f>
        <v>0</v>
      </c>
      <c r="AD1309" s="25">
        <v>5.8000000000000003E-2</v>
      </c>
      <c r="AE1309" s="25">
        <v>5.3999999999999998E-5</v>
      </c>
      <c r="AF1309" s="25">
        <v>0</v>
      </c>
      <c r="AG1309" s="25" t="s">
        <v>22</v>
      </c>
      <c r="AH1309" s="25">
        <v>0</v>
      </c>
      <c r="AI1309" s="25">
        <v>0</v>
      </c>
      <c r="AJ1309" s="25" t="s">
        <v>20</v>
      </c>
      <c r="AK1309" s="42" t="s">
        <v>19</v>
      </c>
      <c r="AL1309" s="25" t="s">
        <v>20</v>
      </c>
      <c r="AM1309" s="25">
        <v>20</v>
      </c>
      <c r="AN1309" s="25">
        <v>87</v>
      </c>
      <c r="AO1309" s="25">
        <v>67</v>
      </c>
      <c r="AP1309" s="25">
        <v>89</v>
      </c>
      <c r="AQ1309" s="25">
        <v>0.57999999999999996</v>
      </c>
      <c r="AR1309" s="94">
        <v>5.1900000000000004E-4</v>
      </c>
      <c r="AS1309" s="157" t="s">
        <v>22</v>
      </c>
      <c r="AT1309" s="93" t="s">
        <v>22</v>
      </c>
      <c r="AU1309" s="92" t="s">
        <v>22</v>
      </c>
      <c r="AV1309" s="91" t="s">
        <v>152</v>
      </c>
      <c r="AW1309" s="92" t="s">
        <v>48</v>
      </c>
      <c r="AX1309" s="92" t="s">
        <v>48</v>
      </c>
      <c r="AY1309" s="91" t="s">
        <v>152</v>
      </c>
      <c r="AZ1309" s="23"/>
      <c r="BA1309" s="25" t="s">
        <v>2376</v>
      </c>
      <c r="BB1309" t="s">
        <v>25</v>
      </c>
      <c r="BC1309" t="e">
        <v>#N/A</v>
      </c>
      <c r="BD1309" t="e">
        <f>IF(Z1309=BC1309,"OK")</f>
        <v>#N/A</v>
      </c>
      <c r="BE1309">
        <v>5.8000000000000003E-2</v>
      </c>
      <c r="BF1309">
        <v>5.3999999999999998E-5</v>
      </c>
      <c r="BG1309">
        <v>87</v>
      </c>
      <c r="BH1309">
        <v>67</v>
      </c>
      <c r="BI1309">
        <v>89</v>
      </c>
      <c r="BJ1309">
        <v>0.57999999999999996</v>
      </c>
      <c r="BK1309">
        <v>5.1900000000000004E-4</v>
      </c>
      <c r="BN1309" s="183"/>
    </row>
    <row r="1310" spans="1:68" ht="25.5" x14ac:dyDescent="0.25">
      <c r="A1310" s="1"/>
      <c r="B1310" s="94">
        <v>1304</v>
      </c>
      <c r="C1310" s="43">
        <v>1013907</v>
      </c>
      <c r="D1310" s="37" t="s">
        <v>22</v>
      </c>
      <c r="E1310" s="36" t="s">
        <v>5203</v>
      </c>
      <c r="F1310" s="151" t="s">
        <v>21</v>
      </c>
      <c r="G1310" s="38"/>
      <c r="H1310" s="46" t="str">
        <f>IFERROR(IFERROR(IF(SEARCH("Usystems",$E1310)&gt;0,"Usystems"),IF(SEARCH("RIIFO",$E1310)&gt;0,"RIIFO","Uponor")),"Uponor")</f>
        <v>Uponor</v>
      </c>
      <c r="I1310" s="25" t="str">
        <f>IFERROR(MID($D1310,1,7)+0,"")</f>
        <v/>
      </c>
      <c r="J1310" s="25" t="str">
        <f>IFERROR(MID($D1310,10,7)+0,"")</f>
        <v/>
      </c>
      <c r="K1310" s="25" t="str">
        <f>IFERROR(MID($D1310,19,7)+0,"")</f>
        <v/>
      </c>
      <c r="L1310" s="25" t="str">
        <f>IFERROR(MID($D1310,28,7)+0,"")</f>
        <v/>
      </c>
      <c r="M1310" s="25" t="str">
        <f>IF(IFERROR(MID($Q1310,1,7)+0,"")&lt;1130000,IF(INDEX(C:C,MATCH(LEFT(Q1310,7)+0,I:I,0))&lt;1130000,"",INDEX(C:C,MATCH(LEFT(Q1310,7)+0,I:I,0))),IFERROR(MID($Q1310,1,7)+0,""))</f>
        <v/>
      </c>
      <c r="N1310" s="25" t="str">
        <f>IF(IFERROR(MID($Q1310,10,7)+0,"")&lt;1130000,"",IFERROR(MID($Q1310,10,7)+0,""))</f>
        <v/>
      </c>
      <c r="O1310" s="25" t="str">
        <f>IF(IFERROR(MID($Q1310,19,7)+0,"")&lt;1130000,"",IFERROR(MID($Q1310,19,7)+0,""))</f>
        <v/>
      </c>
      <c r="P1310" s="25" t="str">
        <f>IF(M1310="","",IF(N1310="",M1310,M1310&amp;", "&amp;N1310))</f>
        <v/>
      </c>
      <c r="Q1310" s="37" t="s">
        <v>22</v>
      </c>
      <c r="R1310" s="37"/>
      <c r="S1310" s="35" t="s">
        <v>34</v>
      </c>
      <c r="T1310" s="25" t="s">
        <v>36</v>
      </c>
      <c r="U1310" s="185">
        <v>977</v>
      </c>
      <c r="V1310" s="188">
        <v>977</v>
      </c>
      <c r="W1310" s="189">
        <v>977</v>
      </c>
      <c r="X1310" s="31">
        <v>977</v>
      </c>
      <c r="Y1310" s="90">
        <f>IFERROR(ROUND(X1310/W1310-1,2),"")</f>
        <v>0</v>
      </c>
      <c r="Z1310" s="31">
        <f>IF(OR(S1310="VLD MLC components",S1310="VLD MLC pipes",S1310="VLD PEX components",S1310="VLD PEX pipes",S1310="VLD PHC components",S1310="VLD PHC pipes",S1310="Controls VLD"),"По запросу",X1310)</f>
        <v>977</v>
      </c>
      <c r="AA1310" s="63">
        <f>ROUND(X1310/1.2,3)</f>
        <v>814.16700000000003</v>
      </c>
      <c r="AB1310" s="23">
        <v>814.16700000000003</v>
      </c>
      <c r="AC1310" s="190">
        <f>IFERROR(ROUND(AA1310/AB1310-1,2),"")</f>
        <v>0</v>
      </c>
      <c r="AD1310" s="25">
        <v>7.0000000000000007E-2</v>
      </c>
      <c r="AE1310" s="25">
        <v>5.3999999999999998E-5</v>
      </c>
      <c r="AF1310" s="25">
        <v>0</v>
      </c>
      <c r="AG1310" s="25" t="s">
        <v>22</v>
      </c>
      <c r="AH1310" s="25">
        <v>0</v>
      </c>
      <c r="AI1310" s="25">
        <v>0</v>
      </c>
      <c r="AJ1310" s="25" t="s">
        <v>20</v>
      </c>
      <c r="AK1310" s="42" t="s">
        <v>19</v>
      </c>
      <c r="AL1310" s="25" t="s">
        <v>20</v>
      </c>
      <c r="AM1310" s="25">
        <v>20</v>
      </c>
      <c r="AN1310" s="25">
        <v>86</v>
      </c>
      <c r="AO1310" s="25">
        <v>70</v>
      </c>
      <c r="AP1310" s="25">
        <v>90</v>
      </c>
      <c r="AQ1310" s="25">
        <v>0.7</v>
      </c>
      <c r="AR1310" s="94">
        <v>5.4199999999999995E-4</v>
      </c>
      <c r="AS1310" s="157" t="s">
        <v>22</v>
      </c>
      <c r="AT1310" s="93" t="s">
        <v>22</v>
      </c>
      <c r="AU1310" s="92" t="s">
        <v>22</v>
      </c>
      <c r="AV1310" s="91" t="s">
        <v>48</v>
      </c>
      <c r="AW1310" s="92" t="s">
        <v>48</v>
      </c>
      <c r="AX1310" s="92" t="s">
        <v>48</v>
      </c>
      <c r="AY1310" s="91" t="s">
        <v>152</v>
      </c>
      <c r="AZ1310" s="23"/>
      <c r="BA1310" s="25">
        <v>0</v>
      </c>
      <c r="BB1310" t="s">
        <v>48</v>
      </c>
      <c r="BC1310" t="e">
        <v>#N/A</v>
      </c>
      <c r="BD1310" t="e">
        <f>IF(Z1310=BC1310,"OK")</f>
        <v>#N/A</v>
      </c>
      <c r="BE1310">
        <v>7.0000000000000007E-2</v>
      </c>
      <c r="BF1310">
        <v>5.3999999999999998E-5</v>
      </c>
      <c r="BG1310">
        <v>86</v>
      </c>
      <c r="BH1310">
        <v>70</v>
      </c>
      <c r="BI1310">
        <v>90</v>
      </c>
      <c r="BJ1310">
        <v>0.7</v>
      </c>
      <c r="BK1310">
        <v>5.4199999999999995E-4</v>
      </c>
      <c r="BN1310" s="183"/>
    </row>
    <row r="1311" spans="1:68" ht="25.5" x14ac:dyDescent="0.25">
      <c r="A1311" s="1"/>
      <c r="B1311" s="94">
        <v>1305</v>
      </c>
      <c r="C1311" s="43">
        <v>1014143</v>
      </c>
      <c r="D1311" s="37" t="s">
        <v>22</v>
      </c>
      <c r="E1311" s="27" t="s">
        <v>5202</v>
      </c>
      <c r="F1311" s="151" t="s">
        <v>21</v>
      </c>
      <c r="G1311" s="41"/>
      <c r="H1311" s="46" t="str">
        <f>IFERROR(IFERROR(IF(SEARCH("Usystems",$E1311)&gt;0,"Usystems"),IF(SEARCH("RIIFO",$E1311)&gt;0,"RIIFO","Uponor")),"Uponor")</f>
        <v>Uponor</v>
      </c>
      <c r="I1311" s="25" t="str">
        <f>IFERROR(MID($D1311,1,7)+0,"")</f>
        <v/>
      </c>
      <c r="J1311" s="25" t="str">
        <f>IFERROR(MID($D1311,10,7)+0,"")</f>
        <v/>
      </c>
      <c r="K1311" s="25" t="str">
        <f>IFERROR(MID($D1311,19,7)+0,"")</f>
        <v/>
      </c>
      <c r="L1311" s="25" t="str">
        <f>IFERROR(MID($D1311,28,7)+0,"")</f>
        <v/>
      </c>
      <c r="M1311" s="25" t="str">
        <f>IF(IFERROR(MID($Q1311,1,7)+0,"")&lt;1130000,IF(INDEX(C:C,MATCH(LEFT(Q1311,7)+0,I:I,0))&lt;1130000,"",INDEX(C:C,MATCH(LEFT(Q1311,7)+0,I:I,0))),IFERROR(MID($Q1311,1,7)+0,""))</f>
        <v/>
      </c>
      <c r="N1311" s="25" t="str">
        <f>IF(IFERROR(MID($Q1311,10,7)+0,"")&lt;1130000,"",IFERROR(MID($Q1311,10,7)+0,""))</f>
        <v/>
      </c>
      <c r="O1311" s="25" t="str">
        <f>IF(IFERROR(MID($Q1311,19,7)+0,"")&lt;1130000,"",IFERROR(MID($Q1311,19,7)+0,""))</f>
        <v/>
      </c>
      <c r="P1311" s="25" t="str">
        <f>IF(M1311="","",IF(N1311="",M1311,M1311&amp;", "&amp;N1311))</f>
        <v/>
      </c>
      <c r="Q1311" s="37" t="s">
        <v>22</v>
      </c>
      <c r="R1311" s="37"/>
      <c r="S1311" s="35" t="s">
        <v>34</v>
      </c>
      <c r="T1311" s="25" t="s">
        <v>36</v>
      </c>
      <c r="U1311" s="185">
        <v>1323</v>
      </c>
      <c r="V1311" s="188">
        <v>1323</v>
      </c>
      <c r="W1311" s="189">
        <v>1323</v>
      </c>
      <c r="X1311" s="31">
        <v>1323</v>
      </c>
      <c r="Y1311" s="90">
        <f>IFERROR(ROUND(X1311/W1311-1,2),"")</f>
        <v>0</v>
      </c>
      <c r="Z1311" s="31">
        <f>IF(OR(S1311="VLD MLC components",S1311="VLD MLC pipes",S1311="VLD PEX components",S1311="VLD PEX pipes",S1311="VLD PHC components",S1311="VLD PHC pipes",S1311="Controls VLD"),"По запросу",X1311)</f>
        <v>1323</v>
      </c>
      <c r="AA1311" s="63">
        <f>ROUND(X1311/1.2,3)</f>
        <v>1102.5</v>
      </c>
      <c r="AB1311" s="23">
        <v>1102.5</v>
      </c>
      <c r="AC1311" s="190">
        <f>IFERROR(ROUND(AA1311/AB1311-1,2),"")</f>
        <v>0</v>
      </c>
      <c r="AD1311" s="25">
        <v>7.0000000000000007E-2</v>
      </c>
      <c r="AE1311" s="25">
        <v>1.1E-4</v>
      </c>
      <c r="AF1311" s="25">
        <v>0</v>
      </c>
      <c r="AG1311" s="25" t="s">
        <v>22</v>
      </c>
      <c r="AH1311" s="25">
        <v>0</v>
      </c>
      <c r="AI1311" s="25">
        <v>0</v>
      </c>
      <c r="AJ1311" s="25" t="s">
        <v>20</v>
      </c>
      <c r="AK1311" s="42" t="s">
        <v>19</v>
      </c>
      <c r="AL1311" s="25" t="s">
        <v>20</v>
      </c>
      <c r="AM1311" s="25">
        <v>10</v>
      </c>
      <c r="AN1311" s="25">
        <v>176</v>
      </c>
      <c r="AO1311" s="25">
        <v>67</v>
      </c>
      <c r="AP1311" s="25">
        <v>89</v>
      </c>
      <c r="AQ1311" s="25">
        <v>0.7</v>
      </c>
      <c r="AR1311" s="94">
        <v>1.049E-3</v>
      </c>
      <c r="AS1311" s="157" t="s">
        <v>22</v>
      </c>
      <c r="AT1311" s="93" t="s">
        <v>22</v>
      </c>
      <c r="AU1311" s="92" t="s">
        <v>22</v>
      </c>
      <c r="AV1311" s="91" t="s">
        <v>152</v>
      </c>
      <c r="AW1311" s="92" t="s">
        <v>48</v>
      </c>
      <c r="AX1311" s="92" t="s">
        <v>48</v>
      </c>
      <c r="AY1311" s="91" t="s">
        <v>152</v>
      </c>
      <c r="AZ1311" s="23"/>
      <c r="BA1311" s="25" t="s">
        <v>5201</v>
      </c>
      <c r="BB1311" t="s">
        <v>25</v>
      </c>
      <c r="BC1311" t="e">
        <v>#N/A</v>
      </c>
      <c r="BD1311" t="e">
        <f>IF(Z1311=BC1311,"OK")</f>
        <v>#N/A</v>
      </c>
      <c r="BE1311">
        <v>7.0000000000000007E-2</v>
      </c>
      <c r="BF1311">
        <v>1.1E-4</v>
      </c>
      <c r="BG1311">
        <v>176</v>
      </c>
      <c r="BH1311">
        <v>67</v>
      </c>
      <c r="BI1311">
        <v>89</v>
      </c>
      <c r="BJ1311">
        <v>0.7</v>
      </c>
      <c r="BK1311">
        <v>1.049E-3</v>
      </c>
      <c r="BN1311" s="183"/>
    </row>
    <row r="1312" spans="1:68" ht="25.5" x14ac:dyDescent="0.25">
      <c r="A1312" s="1"/>
      <c r="B1312" s="94">
        <v>1306</v>
      </c>
      <c r="C1312" s="43">
        <v>1013914</v>
      </c>
      <c r="D1312" s="37" t="s">
        <v>22</v>
      </c>
      <c r="E1312" s="36" t="s">
        <v>5200</v>
      </c>
      <c r="F1312" s="151" t="s">
        <v>21</v>
      </c>
      <c r="G1312" s="25"/>
      <c r="H1312" s="46" t="str">
        <f>IFERROR(IFERROR(IF(SEARCH("Usystems",$E1312)&gt;0,"Usystems"),IF(SEARCH("RIIFO",$E1312)&gt;0,"RIIFO","Uponor")),"Uponor")</f>
        <v>Uponor</v>
      </c>
      <c r="I1312" s="25" t="str">
        <f>IFERROR(MID($D1312,1,7)+0,"")</f>
        <v/>
      </c>
      <c r="J1312" s="25" t="str">
        <f>IFERROR(MID($D1312,10,7)+0,"")</f>
        <v/>
      </c>
      <c r="K1312" s="25" t="str">
        <f>IFERROR(MID($D1312,19,7)+0,"")</f>
        <v/>
      </c>
      <c r="L1312" s="25" t="str">
        <f>IFERROR(MID($D1312,28,7)+0,"")</f>
        <v/>
      </c>
      <c r="M1312" s="25" t="str">
        <f>IF(IFERROR(MID($Q1312,1,7)+0,"")&lt;1130000,IF(INDEX(C:C,MATCH(LEFT(Q1312,7)+0,I:I,0))&lt;1130000,"",INDEX(C:C,MATCH(LEFT(Q1312,7)+0,I:I,0))),IFERROR(MID($Q1312,1,7)+0,""))</f>
        <v/>
      </c>
      <c r="N1312" s="25" t="str">
        <f>IF(IFERROR(MID($Q1312,10,7)+0,"")&lt;1130000,"",IFERROR(MID($Q1312,10,7)+0,""))</f>
        <v/>
      </c>
      <c r="O1312" s="25" t="str">
        <f>IF(IFERROR(MID($Q1312,19,7)+0,"")&lt;1130000,"",IFERROR(MID($Q1312,19,7)+0,""))</f>
        <v/>
      </c>
      <c r="P1312" s="25" t="str">
        <f>IF(M1312="","",IF(N1312="",M1312,M1312&amp;", "&amp;N1312))</f>
        <v/>
      </c>
      <c r="Q1312" s="37" t="s">
        <v>22</v>
      </c>
      <c r="R1312" s="37"/>
      <c r="S1312" s="35" t="s">
        <v>34</v>
      </c>
      <c r="T1312" s="25" t="s">
        <v>36</v>
      </c>
      <c r="U1312" s="185">
        <v>977</v>
      </c>
      <c r="V1312" s="188">
        <v>977</v>
      </c>
      <c r="W1312" s="189">
        <v>977</v>
      </c>
      <c r="X1312" s="31">
        <v>977</v>
      </c>
      <c r="Y1312" s="90">
        <f>IFERROR(ROUND(X1312/W1312-1,2),"")</f>
        <v>0</v>
      </c>
      <c r="Z1312" s="31">
        <f>IF(OR(S1312="VLD MLC components",S1312="VLD MLC pipes",S1312="VLD PEX components",S1312="VLD PEX pipes",S1312="VLD PHC components",S1312="VLD PHC pipes",S1312="Controls VLD"),"По запросу",X1312)</f>
        <v>977</v>
      </c>
      <c r="AA1312" s="63">
        <f>ROUND(X1312/1.2,3)</f>
        <v>814.16700000000003</v>
      </c>
      <c r="AB1312" s="23">
        <v>814.16700000000003</v>
      </c>
      <c r="AC1312" s="190">
        <f>IFERROR(ROUND(AA1312/AB1312-1,2),"")</f>
        <v>0</v>
      </c>
      <c r="AD1312" s="25">
        <v>6.0999999999999999E-2</v>
      </c>
      <c r="AE1312" s="25">
        <v>5.3999999999999998E-5</v>
      </c>
      <c r="AF1312" s="25">
        <v>0</v>
      </c>
      <c r="AG1312" s="25" t="s">
        <v>22</v>
      </c>
      <c r="AH1312" s="25">
        <v>0</v>
      </c>
      <c r="AI1312" s="25">
        <v>0</v>
      </c>
      <c r="AJ1312" s="25" t="s">
        <v>20</v>
      </c>
      <c r="AK1312" s="42" t="s">
        <v>19</v>
      </c>
      <c r="AL1312" s="25" t="s">
        <v>20</v>
      </c>
      <c r="AM1312" s="25">
        <v>20</v>
      </c>
      <c r="AN1312" s="25">
        <v>87</v>
      </c>
      <c r="AO1312" s="25">
        <v>67</v>
      </c>
      <c r="AP1312" s="25">
        <v>89</v>
      </c>
      <c r="AQ1312" s="25">
        <v>0.61</v>
      </c>
      <c r="AR1312" s="94">
        <v>5.1900000000000004E-4</v>
      </c>
      <c r="AS1312" s="157" t="s">
        <v>22</v>
      </c>
      <c r="AT1312" s="93" t="s">
        <v>22</v>
      </c>
      <c r="AU1312" s="92" t="s">
        <v>22</v>
      </c>
      <c r="AV1312" s="91" t="s">
        <v>48</v>
      </c>
      <c r="AW1312" s="92" t="s">
        <v>48</v>
      </c>
      <c r="AX1312" s="92" t="s">
        <v>48</v>
      </c>
      <c r="AY1312" s="91" t="s">
        <v>152</v>
      </c>
      <c r="AZ1312" s="23"/>
      <c r="BA1312" s="25">
        <v>0</v>
      </c>
      <c r="BB1312" t="s">
        <v>48</v>
      </c>
      <c r="BC1312" t="e">
        <v>#N/A</v>
      </c>
      <c r="BD1312" t="e">
        <f>IF(Z1312=BC1312,"OK")</f>
        <v>#N/A</v>
      </c>
      <c r="BE1312">
        <v>6.0999999999999999E-2</v>
      </c>
      <c r="BF1312">
        <v>5.3999999999999998E-5</v>
      </c>
      <c r="BG1312">
        <v>87</v>
      </c>
      <c r="BH1312">
        <v>67</v>
      </c>
      <c r="BI1312">
        <v>89</v>
      </c>
      <c r="BJ1312">
        <v>0.61</v>
      </c>
      <c r="BK1312">
        <v>5.1900000000000004E-4</v>
      </c>
      <c r="BN1312" s="183"/>
    </row>
    <row r="1313" spans="1:66" ht="25.5" x14ac:dyDescent="0.25">
      <c r="A1313" s="1"/>
      <c r="B1313" s="94">
        <v>1307</v>
      </c>
      <c r="C1313" s="43">
        <v>1014145</v>
      </c>
      <c r="D1313" s="37" t="s">
        <v>22</v>
      </c>
      <c r="E1313" s="27" t="s">
        <v>5199</v>
      </c>
      <c r="F1313" s="151" t="s">
        <v>21</v>
      </c>
      <c r="G1313" s="25"/>
      <c r="H1313" s="46" t="str">
        <f>IFERROR(IFERROR(IF(SEARCH("Usystems",$E1313)&gt;0,"Usystems"),IF(SEARCH("RIIFO",$E1313)&gt;0,"RIIFO","Uponor")),"Uponor")</f>
        <v>Uponor</v>
      </c>
      <c r="I1313" s="25" t="str">
        <f>IFERROR(MID($D1313,1,7)+0,"")</f>
        <v/>
      </c>
      <c r="J1313" s="25" t="str">
        <f>IFERROR(MID($D1313,10,7)+0,"")</f>
        <v/>
      </c>
      <c r="K1313" s="25" t="str">
        <f>IFERROR(MID($D1313,19,7)+0,"")</f>
        <v/>
      </c>
      <c r="L1313" s="25" t="str">
        <f>IFERROR(MID($D1313,28,7)+0,"")</f>
        <v/>
      </c>
      <c r="M1313" s="25" t="str">
        <f>IF(IFERROR(MID($Q1313,1,7)+0,"")&lt;1130000,IF(INDEX(C:C,MATCH(LEFT(Q1313,7)+0,I:I,0))&lt;1130000,"",INDEX(C:C,MATCH(LEFT(Q1313,7)+0,I:I,0))),IFERROR(MID($Q1313,1,7)+0,""))</f>
        <v/>
      </c>
      <c r="N1313" s="25" t="str">
        <f>IF(IFERROR(MID($Q1313,10,7)+0,"")&lt;1130000,"",IFERROR(MID($Q1313,10,7)+0,""))</f>
        <v/>
      </c>
      <c r="O1313" s="25" t="str">
        <f>IF(IFERROR(MID($Q1313,19,7)+0,"")&lt;1130000,"",IFERROR(MID($Q1313,19,7)+0,""))</f>
        <v/>
      </c>
      <c r="P1313" s="25" t="str">
        <f>IF(M1313="","",IF(N1313="",M1313,M1313&amp;", "&amp;N1313))</f>
        <v/>
      </c>
      <c r="Q1313" s="37" t="s">
        <v>22</v>
      </c>
      <c r="R1313" s="37"/>
      <c r="S1313" s="35" t="s">
        <v>34</v>
      </c>
      <c r="T1313" s="25" t="s">
        <v>36</v>
      </c>
      <c r="U1313" s="185">
        <v>1067</v>
      </c>
      <c r="V1313" s="188">
        <v>1067</v>
      </c>
      <c r="W1313" s="189">
        <v>1067</v>
      </c>
      <c r="X1313" s="31">
        <v>1067</v>
      </c>
      <c r="Y1313" s="90">
        <f>IFERROR(ROUND(X1313/W1313-1,2),"")</f>
        <v>0</v>
      </c>
      <c r="Z1313" s="31">
        <f>IF(OR(S1313="VLD MLC components",S1313="VLD MLC pipes",S1313="VLD PEX components",S1313="VLD PEX pipes",S1313="VLD PHC components",S1313="VLD PHC pipes",S1313="Controls VLD"),"По запросу",X1313)</f>
        <v>1067</v>
      </c>
      <c r="AA1313" s="63">
        <f>ROUND(X1313/1.2,3)</f>
        <v>889.16700000000003</v>
      </c>
      <c r="AB1313" s="23">
        <v>889.16700000000003</v>
      </c>
      <c r="AC1313" s="190">
        <f>IFERROR(ROUND(AA1313/AB1313-1,2),"")</f>
        <v>0</v>
      </c>
      <c r="AD1313" s="25">
        <v>9.4E-2</v>
      </c>
      <c r="AE1313" s="25">
        <v>1.1E-4</v>
      </c>
      <c r="AF1313" s="25">
        <v>0</v>
      </c>
      <c r="AG1313" s="25" t="s">
        <v>22</v>
      </c>
      <c r="AH1313" s="25">
        <v>0</v>
      </c>
      <c r="AI1313" s="25">
        <v>0</v>
      </c>
      <c r="AJ1313" s="25" t="s">
        <v>20</v>
      </c>
      <c r="AK1313" s="42" t="s">
        <v>19</v>
      </c>
      <c r="AL1313" s="25" t="s">
        <v>20</v>
      </c>
      <c r="AM1313" s="25">
        <v>10</v>
      </c>
      <c r="AN1313" s="25">
        <v>176</v>
      </c>
      <c r="AO1313" s="25">
        <v>67</v>
      </c>
      <c r="AP1313" s="25">
        <v>89</v>
      </c>
      <c r="AQ1313" s="25">
        <v>0.94</v>
      </c>
      <c r="AR1313" s="94">
        <v>1.049E-3</v>
      </c>
      <c r="AS1313" s="157" t="s">
        <v>22</v>
      </c>
      <c r="AT1313" s="93" t="s">
        <v>22</v>
      </c>
      <c r="AU1313" s="92" t="s">
        <v>22</v>
      </c>
      <c r="AV1313" s="91" t="s">
        <v>48</v>
      </c>
      <c r="AW1313" s="92" t="s">
        <v>48</v>
      </c>
      <c r="AX1313" s="92" t="s">
        <v>48</v>
      </c>
      <c r="AY1313" s="91" t="s">
        <v>152</v>
      </c>
      <c r="AZ1313" s="23"/>
      <c r="BA1313" s="25">
        <v>0</v>
      </c>
      <c r="BB1313" t="s">
        <v>48</v>
      </c>
      <c r="BC1313" t="e">
        <v>#N/A</v>
      </c>
      <c r="BD1313" t="e">
        <f>IF(Z1313=BC1313,"OK")</f>
        <v>#N/A</v>
      </c>
      <c r="BE1313">
        <v>9.4E-2</v>
      </c>
      <c r="BF1313">
        <v>1.1E-4</v>
      </c>
      <c r="BG1313">
        <v>176</v>
      </c>
      <c r="BH1313">
        <v>67</v>
      </c>
      <c r="BI1313">
        <v>89</v>
      </c>
      <c r="BJ1313">
        <v>0.94</v>
      </c>
      <c r="BK1313">
        <v>1.049E-3</v>
      </c>
      <c r="BN1313" s="183"/>
    </row>
    <row r="1314" spans="1:66" ht="25.5" x14ac:dyDescent="0.25">
      <c r="A1314" s="1"/>
      <c r="B1314" s="94">
        <v>1308</v>
      </c>
      <c r="C1314" s="43">
        <v>1013932</v>
      </c>
      <c r="D1314" s="37" t="s">
        <v>22</v>
      </c>
      <c r="E1314" s="27" t="s">
        <v>5198</v>
      </c>
      <c r="F1314" s="151" t="s">
        <v>21</v>
      </c>
      <c r="G1314" s="25"/>
      <c r="H1314" s="46" t="str">
        <f>IFERROR(IFERROR(IF(SEARCH("Usystems",$E1314)&gt;0,"Usystems"),IF(SEARCH("RIIFO",$E1314)&gt;0,"RIIFO","Uponor")),"Uponor")</f>
        <v>Uponor</v>
      </c>
      <c r="I1314" s="25" t="str">
        <f>IFERROR(MID($D1314,1,7)+0,"")</f>
        <v/>
      </c>
      <c r="J1314" s="25" t="str">
        <f>IFERROR(MID($D1314,10,7)+0,"")</f>
        <v/>
      </c>
      <c r="K1314" s="25" t="str">
        <f>IFERROR(MID($D1314,19,7)+0,"")</f>
        <v/>
      </c>
      <c r="L1314" s="25" t="str">
        <f>IFERROR(MID($D1314,28,7)+0,"")</f>
        <v/>
      </c>
      <c r="M1314" s="25" t="str">
        <f>IF(IFERROR(MID($Q1314,1,7)+0,"")&lt;1130000,IF(INDEX(C:C,MATCH(LEFT(Q1314,7)+0,I:I,0))&lt;1130000,"",INDEX(C:C,MATCH(LEFT(Q1314,7)+0,I:I,0))),IFERROR(MID($Q1314,1,7)+0,""))</f>
        <v/>
      </c>
      <c r="N1314" s="25" t="str">
        <f>IF(IFERROR(MID($Q1314,10,7)+0,"")&lt;1130000,"",IFERROR(MID($Q1314,10,7)+0,""))</f>
        <v/>
      </c>
      <c r="O1314" s="25" t="str">
        <f>IF(IFERROR(MID($Q1314,19,7)+0,"")&lt;1130000,"",IFERROR(MID($Q1314,19,7)+0,""))</f>
        <v/>
      </c>
      <c r="P1314" s="25" t="str">
        <f>IF(M1314="","",IF(N1314="",M1314,M1314&amp;", "&amp;N1314))</f>
        <v/>
      </c>
      <c r="Q1314" s="37" t="s">
        <v>22</v>
      </c>
      <c r="R1314" s="37"/>
      <c r="S1314" s="35" t="s">
        <v>34</v>
      </c>
      <c r="T1314" s="25" t="s">
        <v>36</v>
      </c>
      <c r="U1314" s="185">
        <v>827</v>
      </c>
      <c r="V1314" s="188">
        <v>827</v>
      </c>
      <c r="W1314" s="189">
        <v>827</v>
      </c>
      <c r="X1314" s="31">
        <v>827</v>
      </c>
      <c r="Y1314" s="90">
        <f>IFERROR(ROUND(X1314/W1314-1,2),"")</f>
        <v>0</v>
      </c>
      <c r="Z1314" s="31">
        <f>IF(OR(S1314="VLD MLC components",S1314="VLD MLC pipes",S1314="VLD PEX components",S1314="VLD PEX pipes",S1314="VLD PHC components",S1314="VLD PHC pipes",S1314="Controls VLD"),"По запросу",X1314)</f>
        <v>827</v>
      </c>
      <c r="AA1314" s="63">
        <f>ROUND(X1314/1.2,3)</f>
        <v>689.16700000000003</v>
      </c>
      <c r="AB1314" s="23">
        <v>689.16700000000003</v>
      </c>
      <c r="AC1314" s="190">
        <f>IFERROR(ROUND(AA1314/AB1314-1,2),"")</f>
        <v>0</v>
      </c>
      <c r="AD1314" s="25">
        <v>8.4000000000000005E-2</v>
      </c>
      <c r="AE1314" s="25">
        <v>1.1E-4</v>
      </c>
      <c r="AF1314" s="25">
        <v>0</v>
      </c>
      <c r="AG1314" s="25" t="s">
        <v>22</v>
      </c>
      <c r="AH1314" s="25">
        <v>0</v>
      </c>
      <c r="AI1314" s="25">
        <v>0</v>
      </c>
      <c r="AJ1314" s="25" t="s">
        <v>20</v>
      </c>
      <c r="AK1314" s="42" t="s">
        <v>19</v>
      </c>
      <c r="AL1314" s="25" t="s">
        <v>20</v>
      </c>
      <c r="AM1314" s="25">
        <v>10</v>
      </c>
      <c r="AN1314" s="25">
        <v>176</v>
      </c>
      <c r="AO1314" s="25">
        <v>67</v>
      </c>
      <c r="AP1314" s="25">
        <v>89</v>
      </c>
      <c r="AQ1314" s="25">
        <v>0.84</v>
      </c>
      <c r="AR1314" s="94">
        <v>1.049E-3</v>
      </c>
      <c r="AS1314" s="157" t="s">
        <v>22</v>
      </c>
      <c r="AT1314" s="93" t="s">
        <v>22</v>
      </c>
      <c r="AU1314" s="92" t="s">
        <v>22</v>
      </c>
      <c r="AV1314" s="91" t="s">
        <v>48</v>
      </c>
      <c r="AW1314" s="92" t="s">
        <v>48</v>
      </c>
      <c r="AX1314" s="92" t="s">
        <v>48</v>
      </c>
      <c r="AY1314" s="91" t="s">
        <v>152</v>
      </c>
      <c r="AZ1314" s="23"/>
      <c r="BA1314" s="25">
        <v>0</v>
      </c>
      <c r="BB1314" t="s">
        <v>48</v>
      </c>
      <c r="BC1314" t="e">
        <v>#N/A</v>
      </c>
      <c r="BD1314" t="e">
        <f>IF(Z1314=BC1314,"OK")</f>
        <v>#N/A</v>
      </c>
      <c r="BE1314">
        <v>8.4000000000000005E-2</v>
      </c>
      <c r="BF1314">
        <v>1.1E-4</v>
      </c>
      <c r="BG1314">
        <v>176</v>
      </c>
      <c r="BH1314">
        <v>67</v>
      </c>
      <c r="BI1314">
        <v>89</v>
      </c>
      <c r="BJ1314">
        <v>0.84</v>
      </c>
      <c r="BK1314">
        <v>1.049E-3</v>
      </c>
      <c r="BN1314" s="183"/>
    </row>
    <row r="1315" spans="1:66" ht="25.5" x14ac:dyDescent="0.25">
      <c r="A1315" s="1"/>
      <c r="B1315" s="94">
        <v>1309</v>
      </c>
      <c r="C1315" s="43">
        <v>1013946</v>
      </c>
      <c r="D1315" s="37" t="s">
        <v>22</v>
      </c>
      <c r="E1315" s="36" t="s">
        <v>5197</v>
      </c>
      <c r="F1315" s="151" t="s">
        <v>28</v>
      </c>
      <c r="G1315" s="41"/>
      <c r="H1315" s="46" t="str">
        <f>IFERROR(IFERROR(IF(SEARCH("Usystems",$E1315)&gt;0,"Usystems"),IF(SEARCH("RIIFO",$E1315)&gt;0,"RIIFO","Uponor")),"Uponor")</f>
        <v>Uponor</v>
      </c>
      <c r="I1315" s="25" t="str">
        <f>IFERROR(MID($D1315,1,7)+0,"")</f>
        <v/>
      </c>
      <c r="J1315" s="25" t="str">
        <f>IFERROR(MID($D1315,10,7)+0,"")</f>
        <v/>
      </c>
      <c r="K1315" s="25" t="str">
        <f>IFERROR(MID($D1315,19,7)+0,"")</f>
        <v/>
      </c>
      <c r="L1315" s="25" t="str">
        <f>IFERROR(MID($D1315,28,7)+0,"")</f>
        <v/>
      </c>
      <c r="M1315" s="25" t="str">
        <f>IF(IFERROR(MID($Q1315,1,7)+0,"")&lt;1130000,IF(INDEX(C:C,MATCH(LEFT(Q1315,7)+0,I:I,0))&lt;1130000,"",INDEX(C:C,MATCH(LEFT(Q1315,7)+0,I:I,0))),IFERROR(MID($Q1315,1,7)+0,""))</f>
        <v/>
      </c>
      <c r="N1315" s="25" t="str">
        <f>IF(IFERROR(MID($Q1315,10,7)+0,"")&lt;1130000,"",IFERROR(MID($Q1315,10,7)+0,""))</f>
        <v/>
      </c>
      <c r="O1315" s="25" t="str">
        <f>IF(IFERROR(MID($Q1315,19,7)+0,"")&lt;1130000,"",IFERROR(MID($Q1315,19,7)+0,""))</f>
        <v/>
      </c>
      <c r="P1315" s="25" t="str">
        <f>IF(M1315="","",IF(N1315="",M1315,M1315&amp;", "&amp;N1315))</f>
        <v/>
      </c>
      <c r="Q1315" s="37" t="s">
        <v>22</v>
      </c>
      <c r="R1315" s="37"/>
      <c r="S1315" s="35" t="s">
        <v>34</v>
      </c>
      <c r="T1315" s="25" t="s">
        <v>36</v>
      </c>
      <c r="U1315" s="185">
        <v>959</v>
      </c>
      <c r="V1315" s="188">
        <v>959</v>
      </c>
      <c r="W1315" s="189">
        <v>959</v>
      </c>
      <c r="X1315" s="31">
        <v>959</v>
      </c>
      <c r="Y1315" s="90">
        <f>IFERROR(ROUND(X1315/W1315-1,2),"")</f>
        <v>0</v>
      </c>
      <c r="Z1315" s="31">
        <f>IF(OR(S1315="VLD MLC components",S1315="VLD MLC pipes",S1315="VLD PEX components",S1315="VLD PEX pipes",S1315="VLD PHC components",S1315="VLD PHC pipes",S1315="Controls VLD"),"По запросу",X1315)</f>
        <v>959</v>
      </c>
      <c r="AA1315" s="63">
        <f>ROUND(X1315/1.2,3)</f>
        <v>799.16700000000003</v>
      </c>
      <c r="AB1315" s="23">
        <v>799.16700000000003</v>
      </c>
      <c r="AC1315" s="190">
        <f>IFERROR(ROUND(AA1315/AB1315-1,2),"")</f>
        <v>0</v>
      </c>
      <c r="AD1315" s="25">
        <v>8.5000000000000006E-2</v>
      </c>
      <c r="AE1315" s="25">
        <v>1.1E-4</v>
      </c>
      <c r="AF1315" s="25">
        <v>0</v>
      </c>
      <c r="AG1315" s="25" t="s">
        <v>22</v>
      </c>
      <c r="AH1315" s="25">
        <v>0</v>
      </c>
      <c r="AI1315" s="25">
        <v>0</v>
      </c>
      <c r="AJ1315" s="25" t="s">
        <v>19</v>
      </c>
      <c r="AK1315" s="42" t="s">
        <v>19</v>
      </c>
      <c r="AL1315" s="25" t="s">
        <v>19</v>
      </c>
      <c r="AM1315" s="25">
        <v>10</v>
      </c>
      <c r="AN1315" s="25">
        <v>70</v>
      </c>
      <c r="AO1315" s="25">
        <v>175</v>
      </c>
      <c r="AP1315" s="25">
        <v>90</v>
      </c>
      <c r="AQ1315" s="25">
        <v>0.85</v>
      </c>
      <c r="AR1315" s="94">
        <v>1.103E-3</v>
      </c>
      <c r="AS1315" s="157" t="s">
        <v>22</v>
      </c>
      <c r="AT1315" s="93" t="s">
        <v>22</v>
      </c>
      <c r="AU1315" s="92" t="s">
        <v>22</v>
      </c>
      <c r="AV1315" s="91" t="s">
        <v>48</v>
      </c>
      <c r="AW1315" s="92" t="s">
        <v>48</v>
      </c>
      <c r="AX1315" s="92" t="s">
        <v>48</v>
      </c>
      <c r="AY1315" s="91" t="s">
        <v>152</v>
      </c>
      <c r="AZ1315" s="23"/>
      <c r="BA1315" s="25">
        <v>0</v>
      </c>
      <c r="BB1315" t="s">
        <v>48</v>
      </c>
      <c r="BC1315" t="e">
        <v>#N/A</v>
      </c>
      <c r="BD1315" t="e">
        <f>IF(Z1315=BC1315,"OK")</f>
        <v>#N/A</v>
      </c>
      <c r="BE1315">
        <v>8.5000000000000006E-2</v>
      </c>
      <c r="BF1315">
        <v>1.1E-4</v>
      </c>
      <c r="BG1315">
        <v>70</v>
      </c>
      <c r="BH1315">
        <v>175</v>
      </c>
      <c r="BI1315">
        <v>90</v>
      </c>
      <c r="BJ1315">
        <v>0.85</v>
      </c>
      <c r="BK1315">
        <v>1.103E-3</v>
      </c>
      <c r="BN1315" s="183"/>
    </row>
    <row r="1316" spans="1:66" ht="25.5" x14ac:dyDescent="0.25">
      <c r="A1316" s="1"/>
      <c r="B1316" s="94">
        <v>1310</v>
      </c>
      <c r="C1316" s="43">
        <v>1014147</v>
      </c>
      <c r="D1316" s="37" t="s">
        <v>22</v>
      </c>
      <c r="E1316" s="36" t="s">
        <v>5196</v>
      </c>
      <c r="F1316" s="151" t="s">
        <v>21</v>
      </c>
      <c r="G1316" s="25"/>
      <c r="H1316" s="46" t="str">
        <f>IFERROR(IFERROR(IF(SEARCH("Usystems",$E1316)&gt;0,"Usystems"),IF(SEARCH("RIIFO",$E1316)&gt;0,"RIIFO","Uponor")),"Uponor")</f>
        <v>Uponor</v>
      </c>
      <c r="I1316" s="25" t="str">
        <f>IFERROR(MID($D1316,1,7)+0,"")</f>
        <v/>
      </c>
      <c r="J1316" s="25" t="str">
        <f>IFERROR(MID($D1316,10,7)+0,"")</f>
        <v/>
      </c>
      <c r="K1316" s="25" t="str">
        <f>IFERROR(MID($D1316,19,7)+0,"")</f>
        <v/>
      </c>
      <c r="L1316" s="25" t="str">
        <f>IFERROR(MID($D1316,28,7)+0,"")</f>
        <v/>
      </c>
      <c r="M1316" s="25" t="str">
        <f>IF(IFERROR(MID($Q1316,1,7)+0,"")&lt;1130000,IF(INDEX(C:C,MATCH(LEFT(Q1316,7)+0,I:I,0))&lt;1130000,"",INDEX(C:C,MATCH(LEFT(Q1316,7)+0,I:I,0))),IFERROR(MID($Q1316,1,7)+0,""))</f>
        <v/>
      </c>
      <c r="N1316" s="25" t="str">
        <f>IF(IFERROR(MID($Q1316,10,7)+0,"")&lt;1130000,"",IFERROR(MID($Q1316,10,7)+0,""))</f>
        <v/>
      </c>
      <c r="O1316" s="25" t="str">
        <f>IF(IFERROR(MID($Q1316,19,7)+0,"")&lt;1130000,"",IFERROR(MID($Q1316,19,7)+0,""))</f>
        <v/>
      </c>
      <c r="P1316" s="25" t="str">
        <f>IF(M1316="","",IF(N1316="",M1316,M1316&amp;", "&amp;N1316))</f>
        <v/>
      </c>
      <c r="Q1316" s="37" t="s">
        <v>22</v>
      </c>
      <c r="R1316" s="37"/>
      <c r="S1316" s="35" t="s">
        <v>34</v>
      </c>
      <c r="T1316" s="25" t="s">
        <v>36</v>
      </c>
      <c r="U1316" s="185">
        <v>1661</v>
      </c>
      <c r="V1316" s="188">
        <v>1661</v>
      </c>
      <c r="W1316" s="189">
        <v>1661</v>
      </c>
      <c r="X1316" s="31">
        <v>1661</v>
      </c>
      <c r="Y1316" s="90">
        <f>IFERROR(ROUND(X1316/W1316-1,2),"")</f>
        <v>0</v>
      </c>
      <c r="Z1316" s="31">
        <f>IF(OR(S1316="VLD MLC components",S1316="VLD MLC pipes",S1316="VLD PEX components",S1316="VLD PEX pipes",S1316="VLD PHC components",S1316="VLD PHC pipes",S1316="Controls VLD"),"По запросу",X1316)</f>
        <v>1661</v>
      </c>
      <c r="AA1316" s="63">
        <f>ROUND(X1316/1.2,3)</f>
        <v>1384.1669999999999</v>
      </c>
      <c r="AB1316" s="23">
        <v>1384.1669999999999</v>
      </c>
      <c r="AC1316" s="190">
        <f>IFERROR(ROUND(AA1316/AB1316-1,2),"")</f>
        <v>0</v>
      </c>
      <c r="AD1316" s="25">
        <v>0.124</v>
      </c>
      <c r="AE1316" s="25">
        <v>2.2100000000000001E-4</v>
      </c>
      <c r="AF1316" s="25">
        <v>0</v>
      </c>
      <c r="AG1316" s="25" t="s">
        <v>22</v>
      </c>
      <c r="AH1316" s="25">
        <v>0</v>
      </c>
      <c r="AI1316" s="25">
        <v>0</v>
      </c>
      <c r="AJ1316" s="25" t="s">
        <v>20</v>
      </c>
      <c r="AK1316" s="42" t="s">
        <v>19</v>
      </c>
      <c r="AL1316" s="25" t="s">
        <v>20</v>
      </c>
      <c r="AM1316" s="25">
        <v>10</v>
      </c>
      <c r="AN1316" s="25">
        <v>87</v>
      </c>
      <c r="AO1316" s="25">
        <v>67</v>
      </c>
      <c r="AP1316" s="25">
        <v>89</v>
      </c>
      <c r="AQ1316" s="25">
        <v>0.62</v>
      </c>
      <c r="AR1316" s="94">
        <v>5.1900000000000004E-4</v>
      </c>
      <c r="AS1316" s="157" t="s">
        <v>22</v>
      </c>
      <c r="AT1316" s="93" t="s">
        <v>22</v>
      </c>
      <c r="AU1316" s="92" t="s">
        <v>22</v>
      </c>
      <c r="AV1316" s="91" t="s">
        <v>48</v>
      </c>
      <c r="AW1316" s="92" t="s">
        <v>48</v>
      </c>
      <c r="AX1316" s="92" t="s">
        <v>48</v>
      </c>
      <c r="AY1316" s="91" t="s">
        <v>152</v>
      </c>
      <c r="AZ1316" s="23"/>
      <c r="BA1316" s="25">
        <v>0</v>
      </c>
      <c r="BB1316" t="s">
        <v>48</v>
      </c>
      <c r="BC1316" t="e">
        <v>#N/A</v>
      </c>
      <c r="BD1316" t="e">
        <f>IF(Z1316=BC1316,"OK")</f>
        <v>#N/A</v>
      </c>
      <c r="BE1316">
        <v>0.124</v>
      </c>
      <c r="BF1316">
        <v>2.2100000000000001E-4</v>
      </c>
      <c r="BG1316">
        <v>87</v>
      </c>
      <c r="BH1316">
        <v>67</v>
      </c>
      <c r="BI1316">
        <v>89</v>
      </c>
      <c r="BJ1316">
        <v>0.62</v>
      </c>
      <c r="BK1316">
        <v>5.1900000000000004E-4</v>
      </c>
      <c r="BN1316" s="183"/>
    </row>
    <row r="1317" spans="1:66" ht="25.5" x14ac:dyDescent="0.25">
      <c r="A1317" s="1"/>
      <c r="B1317" s="94">
        <v>1311</v>
      </c>
      <c r="C1317" s="43">
        <v>1015559</v>
      </c>
      <c r="D1317" s="37" t="s">
        <v>22</v>
      </c>
      <c r="E1317" s="48" t="s">
        <v>5195</v>
      </c>
      <c r="F1317" s="151" t="s">
        <v>757</v>
      </c>
      <c r="G1317" s="41" t="s">
        <v>585</v>
      </c>
      <c r="H1317" s="46" t="str">
        <f>IFERROR(IFERROR(IF(SEARCH("Usystems",$E1317)&gt;0,"Usystems"),IF(SEARCH("RIIFO",$E1317)&gt;0,"RIIFO","Uponor")),"Uponor")</f>
        <v>Uponor</v>
      </c>
      <c r="I1317" s="25" t="str">
        <f>IFERROR(MID($D1317,1,7)+0,"")</f>
        <v/>
      </c>
      <c r="J1317" s="25" t="str">
        <f>IFERROR(MID($D1317,10,7)+0,"")</f>
        <v/>
      </c>
      <c r="K1317" s="25" t="str">
        <f>IFERROR(MID($D1317,19,7)+0,"")</f>
        <v/>
      </c>
      <c r="L1317" s="25" t="str">
        <f>IFERROR(MID($D1317,28,7)+0,"")</f>
        <v/>
      </c>
      <c r="M1317" s="25" t="str">
        <f>IF(IFERROR(MID($Q1317,1,7)+0,"")&lt;1130000,IF(INDEX(C:C,MATCH(LEFT(Q1317,7)+0,I:I,0))&lt;1130000,"",INDEX(C:C,MATCH(LEFT(Q1317,7)+0,I:I,0))),IFERROR(MID($Q1317,1,7)+0,""))</f>
        <v/>
      </c>
      <c r="N1317" s="25" t="str">
        <f>IF(IFERROR(MID($Q1317,10,7)+0,"")&lt;1130000,"",IFERROR(MID($Q1317,10,7)+0,""))</f>
        <v/>
      </c>
      <c r="O1317" s="25" t="str">
        <f>IF(IFERROR(MID($Q1317,19,7)+0,"")&lt;1130000,"",IFERROR(MID($Q1317,19,7)+0,""))</f>
        <v/>
      </c>
      <c r="P1317" s="25" t="str">
        <f>IF(M1317="","",IF(N1317="",M1317,M1317&amp;", "&amp;N1317))</f>
        <v/>
      </c>
      <c r="Q1317" s="37" t="s">
        <v>22</v>
      </c>
      <c r="R1317" s="37"/>
      <c r="S1317" s="35" t="s">
        <v>34</v>
      </c>
      <c r="T1317" s="25" t="s">
        <v>36</v>
      </c>
      <c r="U1317" s="185">
        <v>1557</v>
      </c>
      <c r="V1317" s="188">
        <v>1557</v>
      </c>
      <c r="W1317" s="189">
        <v>1557</v>
      </c>
      <c r="X1317" s="31">
        <v>1557</v>
      </c>
      <c r="Y1317" s="90">
        <f>IFERROR(ROUND(X1317/W1317-1,2),"")</f>
        <v>0</v>
      </c>
      <c r="Z1317" s="31">
        <f>IF(OR(S1317="VLD MLC components",S1317="VLD MLC pipes",S1317="VLD PEX components",S1317="VLD PEX pipes",S1317="VLD PHC components",S1317="VLD PHC pipes",S1317="Controls VLD"),"По запросу",X1317)</f>
        <v>1557</v>
      </c>
      <c r="AA1317" s="63">
        <f>ROUND(X1317/1.2,3)</f>
        <v>1297.5</v>
      </c>
      <c r="AB1317" s="23">
        <v>1297.5</v>
      </c>
      <c r="AC1317" s="190">
        <f>IFERROR(ROUND(AA1317/AB1317-1,2),"")</f>
        <v>0</v>
      </c>
      <c r="AD1317" s="25">
        <v>0.17</v>
      </c>
      <c r="AE1317" s="25">
        <v>2.13E-4</v>
      </c>
      <c r="AF1317" s="25">
        <v>10</v>
      </c>
      <c r="AG1317" s="25">
        <v>10</v>
      </c>
      <c r="AH1317" s="25">
        <v>10</v>
      </c>
      <c r="AI1317" s="25">
        <v>10</v>
      </c>
      <c r="AJ1317" s="25" t="s">
        <v>20</v>
      </c>
      <c r="AK1317" s="22" t="s">
        <v>20</v>
      </c>
      <c r="AL1317" s="25" t="s">
        <v>20</v>
      </c>
      <c r="AM1317" s="25">
        <v>10</v>
      </c>
      <c r="AN1317" s="25">
        <v>175</v>
      </c>
      <c r="AO1317" s="25">
        <v>135</v>
      </c>
      <c r="AP1317" s="25">
        <v>90</v>
      </c>
      <c r="AQ1317" s="25">
        <v>1.7</v>
      </c>
      <c r="AR1317" s="94">
        <v>2.1259999999999999E-3</v>
      </c>
      <c r="AS1317" s="157">
        <v>10</v>
      </c>
      <c r="AT1317" s="93" t="s">
        <v>22</v>
      </c>
      <c r="AU1317" s="92" t="s">
        <v>22</v>
      </c>
      <c r="AV1317" s="91" t="s">
        <v>152</v>
      </c>
      <c r="AW1317" s="92" t="s">
        <v>152</v>
      </c>
      <c r="AX1317" s="92" t="s">
        <v>48</v>
      </c>
      <c r="AY1317" s="91" t="s">
        <v>152</v>
      </c>
      <c r="AZ1317" s="23"/>
      <c r="BA1317" s="25" t="s">
        <v>5194</v>
      </c>
      <c r="BB1317" t="s">
        <v>25</v>
      </c>
      <c r="BC1317">
        <v>1557</v>
      </c>
      <c r="BD1317" t="str">
        <f>IF(Z1317=BC1317,"OK")</f>
        <v>OK</v>
      </c>
      <c r="BE1317">
        <v>0.17</v>
      </c>
      <c r="BF1317">
        <v>2.13E-4</v>
      </c>
      <c r="BG1317">
        <v>175</v>
      </c>
      <c r="BH1317">
        <v>135</v>
      </c>
      <c r="BI1317">
        <v>90</v>
      </c>
      <c r="BJ1317">
        <v>1.7</v>
      </c>
      <c r="BK1317">
        <v>2.1259999999999999E-3</v>
      </c>
      <c r="BN1317" s="183"/>
    </row>
    <row r="1318" spans="1:66" ht="25.5" x14ac:dyDescent="0.25">
      <c r="A1318" s="1"/>
      <c r="B1318" s="94">
        <v>1312</v>
      </c>
      <c r="C1318" s="43">
        <v>1070678</v>
      </c>
      <c r="D1318" s="25">
        <v>1015626</v>
      </c>
      <c r="E1318" s="30" t="s">
        <v>5193</v>
      </c>
      <c r="F1318" s="151" t="s">
        <v>652</v>
      </c>
      <c r="G1318" s="28"/>
      <c r="H1318" s="46" t="str">
        <f>IFERROR(IFERROR(IF(SEARCH("Usystems",$E1318)&gt;0,"Usystems"),IF(SEARCH("RIIFO",$E1318)&gt;0,"RIIFO","Uponor")),"Uponor")</f>
        <v>Uponor</v>
      </c>
      <c r="I1318" s="25">
        <f>IFERROR(MID($D1318,1,7)+0,"")</f>
        <v>1015626</v>
      </c>
      <c r="J1318" s="25" t="str">
        <f>IFERROR(MID($D1318,10,7)+0,"")</f>
        <v/>
      </c>
      <c r="K1318" s="25" t="str">
        <f>IFERROR(MID($D1318,19,7)+0,"")</f>
        <v/>
      </c>
      <c r="L1318" s="25" t="str">
        <f>IFERROR(MID($D1318,28,7)+0,"")</f>
        <v/>
      </c>
      <c r="M1318" s="25">
        <f>IF(IFERROR(MID($Q1318,1,7)+0,"")&lt;1130000,IF(INDEX(C:C,MATCH(LEFT(Q1318,7)+0,I:I,0))&lt;1130000,"",INDEX(C:C,MATCH(LEFT(Q1318,7)+0,I:I,0))),IFERROR(MID($Q1318,1,7)+0,""))</f>
        <v>1237261</v>
      </c>
      <c r="N1318" s="25" t="str">
        <f>IF(IFERROR(MID($Q1318,10,7)+0,"")&lt;1130000,"",IFERROR(MID($Q1318,10,7)+0,""))</f>
        <v/>
      </c>
      <c r="O1318" s="25" t="str">
        <f>IF(IFERROR(MID($Q1318,19,7)+0,"")&lt;1130000,"",IFERROR(MID($Q1318,19,7)+0,""))</f>
        <v/>
      </c>
      <c r="P1318" s="25">
        <f>IF(M1318="","",IF(N1318="",M1318,M1318&amp;", "&amp;N1318))</f>
        <v>1237261</v>
      </c>
      <c r="Q1318" s="25">
        <v>1237261</v>
      </c>
      <c r="R1318" s="25"/>
      <c r="S1318" s="35" t="s">
        <v>34</v>
      </c>
      <c r="T1318" s="25" t="s">
        <v>36</v>
      </c>
      <c r="U1318" s="185">
        <v>2311</v>
      </c>
      <c r="V1318" s="188">
        <v>2311</v>
      </c>
      <c r="W1318" s="189">
        <v>2311</v>
      </c>
      <c r="X1318" s="31">
        <v>2311</v>
      </c>
      <c r="Y1318" s="90">
        <f>IFERROR(ROUND(X1318/W1318-1,2),"")</f>
        <v>0</v>
      </c>
      <c r="Z1318" s="31">
        <f>IF(OR(S1318="VLD MLC components",S1318="VLD MLC pipes",S1318="VLD PEX components",S1318="VLD PEX pipes",S1318="VLD PHC components",S1318="VLD PHC pipes",S1318="Controls VLD"),"По запросу",X1318)</f>
        <v>2311</v>
      </c>
      <c r="AA1318" s="63">
        <f>ROUND(X1318/1.2,3)</f>
        <v>1925.8330000000001</v>
      </c>
      <c r="AB1318" s="23">
        <v>1925.8330000000001</v>
      </c>
      <c r="AC1318" s="190">
        <f>IFERROR(ROUND(AA1318/AB1318-1,2),"")</f>
        <v>0</v>
      </c>
      <c r="AD1318" s="25">
        <v>0.16900000000000001</v>
      </c>
      <c r="AE1318" s="25">
        <v>3.79E-4</v>
      </c>
      <c r="AF1318" s="25">
        <v>0</v>
      </c>
      <c r="AG1318" s="25" t="s">
        <v>22</v>
      </c>
      <c r="AH1318" s="25">
        <v>0</v>
      </c>
      <c r="AI1318" s="25">
        <v>0</v>
      </c>
      <c r="AJ1318" s="25" t="s">
        <v>20</v>
      </c>
      <c r="AK1318" s="42" t="s">
        <v>19</v>
      </c>
      <c r="AL1318" s="25" t="s">
        <v>20</v>
      </c>
      <c r="AM1318" s="25">
        <v>20</v>
      </c>
      <c r="AN1318" s="25">
        <v>395</v>
      </c>
      <c r="AO1318" s="25">
        <v>200</v>
      </c>
      <c r="AP1318" s="25">
        <v>80</v>
      </c>
      <c r="AQ1318" s="25">
        <v>3.38</v>
      </c>
      <c r="AR1318" s="94">
        <v>6.3200000000000001E-3</v>
      </c>
      <c r="AS1318" s="157" t="s">
        <v>22</v>
      </c>
      <c r="AT1318" s="93">
        <v>43515</v>
      </c>
      <c r="AU1318" s="92" t="s">
        <v>22</v>
      </c>
      <c r="AV1318" s="91" t="s">
        <v>152</v>
      </c>
      <c r="AW1318" s="92" t="s">
        <v>152</v>
      </c>
      <c r="AX1318" s="92" t="s">
        <v>48</v>
      </c>
      <c r="AY1318" s="91" t="s">
        <v>152</v>
      </c>
      <c r="AZ1318" s="23"/>
      <c r="BA1318" s="25" t="s">
        <v>5043</v>
      </c>
      <c r="BB1318" t="s">
        <v>25</v>
      </c>
      <c r="BC1318" t="e">
        <v>#N/A</v>
      </c>
      <c r="BD1318" t="e">
        <f>IF(Z1318=BC1318,"OK")</f>
        <v>#N/A</v>
      </c>
      <c r="BE1318">
        <v>0.16900000000000001</v>
      </c>
      <c r="BF1318">
        <v>3.79E-4</v>
      </c>
      <c r="BG1318">
        <v>395</v>
      </c>
      <c r="BH1318">
        <v>200</v>
      </c>
      <c r="BI1318">
        <v>80</v>
      </c>
      <c r="BJ1318">
        <v>3.38</v>
      </c>
      <c r="BK1318">
        <v>6.3200000000000001E-3</v>
      </c>
      <c r="BN1318" s="183"/>
    </row>
    <row r="1319" spans="1:66" ht="25.5" x14ac:dyDescent="0.25">
      <c r="A1319" s="1"/>
      <c r="B1319" s="94">
        <v>1313</v>
      </c>
      <c r="C1319" s="43">
        <v>1070679</v>
      </c>
      <c r="D1319" s="25">
        <v>1015631</v>
      </c>
      <c r="E1319" s="30" t="s">
        <v>5192</v>
      </c>
      <c r="F1319" s="151" t="s">
        <v>21</v>
      </c>
      <c r="G1319" s="28"/>
      <c r="H1319" s="46" t="str">
        <f>IFERROR(IFERROR(IF(SEARCH("Usystems",$E1319)&gt;0,"Usystems"),IF(SEARCH("RIIFO",$E1319)&gt;0,"RIIFO","Uponor")),"Uponor")</f>
        <v>Uponor</v>
      </c>
      <c r="I1319" s="25">
        <f>IFERROR(MID($D1319,1,7)+0,"")</f>
        <v>1015631</v>
      </c>
      <c r="J1319" s="25" t="str">
        <f>IFERROR(MID($D1319,10,7)+0,"")</f>
        <v/>
      </c>
      <c r="K1319" s="25" t="str">
        <f>IFERROR(MID($D1319,19,7)+0,"")</f>
        <v/>
      </c>
      <c r="L1319" s="25" t="str">
        <f>IFERROR(MID($D1319,28,7)+0,"")</f>
        <v/>
      </c>
      <c r="M1319" s="25" t="str">
        <f>IF(IFERROR(MID($Q1319,1,7)+0,"")&lt;1130000,IF(INDEX(C:C,MATCH(LEFT(Q1319,7)+0,I:I,0))&lt;1130000,"",INDEX(C:C,MATCH(LEFT(Q1319,7)+0,I:I,0))),IFERROR(MID($Q1319,1,7)+0,""))</f>
        <v/>
      </c>
      <c r="N1319" s="25" t="str">
        <f>IF(IFERROR(MID($Q1319,10,7)+0,"")&lt;1130000,"",IFERROR(MID($Q1319,10,7)+0,""))</f>
        <v/>
      </c>
      <c r="O1319" s="25" t="str">
        <f>IF(IFERROR(MID($Q1319,19,7)+0,"")&lt;1130000,"",IFERROR(MID($Q1319,19,7)+0,""))</f>
        <v/>
      </c>
      <c r="P1319" s="25" t="str">
        <f>IF(M1319="","",IF(N1319="",M1319,M1319&amp;", "&amp;N1319))</f>
        <v/>
      </c>
      <c r="Q1319" s="25"/>
      <c r="R1319" s="25"/>
      <c r="S1319" s="35" t="s">
        <v>34</v>
      </c>
      <c r="T1319" s="25" t="s">
        <v>36</v>
      </c>
      <c r="U1319" s="185">
        <v>4605</v>
      </c>
      <c r="V1319" s="188">
        <v>4605</v>
      </c>
      <c r="W1319" s="189">
        <v>4605</v>
      </c>
      <c r="X1319" s="31">
        <v>4605</v>
      </c>
      <c r="Y1319" s="90">
        <f>IFERROR(ROUND(X1319/W1319-1,2),"")</f>
        <v>0</v>
      </c>
      <c r="Z1319" s="31">
        <f>IF(OR(S1319="VLD MLC components",S1319="VLD MLC pipes",S1319="VLD PEX components",S1319="VLD PEX pipes",S1319="VLD PHC components",S1319="VLD PHC pipes",S1319="Controls VLD"),"По запросу",X1319)</f>
        <v>4605</v>
      </c>
      <c r="AA1319" s="63">
        <f>ROUND(X1319/1.2,3)</f>
        <v>3837.5</v>
      </c>
      <c r="AB1319" s="23">
        <v>3837.5</v>
      </c>
      <c r="AC1319" s="190">
        <f>IFERROR(ROUND(AA1319/AB1319-1,2),"")</f>
        <v>0</v>
      </c>
      <c r="AD1319" s="25">
        <v>0.42799999999999999</v>
      </c>
      <c r="AE1319" s="25">
        <v>1.1349999999999999E-3</v>
      </c>
      <c r="AF1319" s="25">
        <v>0</v>
      </c>
      <c r="AG1319" s="25" t="s">
        <v>22</v>
      </c>
      <c r="AH1319" s="25">
        <v>0</v>
      </c>
      <c r="AI1319" s="25">
        <v>0</v>
      </c>
      <c r="AJ1319" s="25" t="s">
        <v>20</v>
      </c>
      <c r="AK1319" s="42" t="s">
        <v>19</v>
      </c>
      <c r="AL1319" s="25" t="s">
        <v>20</v>
      </c>
      <c r="AM1319" s="25">
        <v>20</v>
      </c>
      <c r="AN1319" s="25">
        <v>1150</v>
      </c>
      <c r="AO1319" s="25">
        <v>200</v>
      </c>
      <c r="AP1319" s="25">
        <v>80</v>
      </c>
      <c r="AQ1319" s="25">
        <v>8.56</v>
      </c>
      <c r="AR1319" s="94">
        <v>1.84E-2</v>
      </c>
      <c r="AS1319" s="157" t="s">
        <v>22</v>
      </c>
      <c r="AT1319" s="93">
        <v>43515</v>
      </c>
      <c r="AU1319" s="92" t="s">
        <v>22</v>
      </c>
      <c r="AV1319" s="91" t="s">
        <v>48</v>
      </c>
      <c r="AW1319" s="92" t="s">
        <v>48</v>
      </c>
      <c r="AX1319" s="92" t="s">
        <v>48</v>
      </c>
      <c r="AY1319" s="91" t="s">
        <v>152</v>
      </c>
      <c r="AZ1319" s="23"/>
      <c r="BA1319" s="25">
        <v>0</v>
      </c>
      <c r="BB1319" t="s">
        <v>48</v>
      </c>
      <c r="BC1319" t="e">
        <v>#N/A</v>
      </c>
      <c r="BD1319" t="e">
        <f>IF(Z1319=BC1319,"OK")</f>
        <v>#N/A</v>
      </c>
      <c r="BE1319">
        <v>0.42799999999999999</v>
      </c>
      <c r="BF1319">
        <v>1.1349999999999999E-3</v>
      </c>
      <c r="BG1319">
        <v>1150</v>
      </c>
      <c r="BH1319">
        <v>200</v>
      </c>
      <c r="BI1319">
        <v>80</v>
      </c>
      <c r="BJ1319">
        <v>8.56</v>
      </c>
      <c r="BK1319">
        <v>1.84E-2</v>
      </c>
      <c r="BN1319" s="183"/>
    </row>
    <row r="1320" spans="1:66" ht="25.5" x14ac:dyDescent="0.25">
      <c r="A1320" s="1"/>
      <c r="B1320" s="94">
        <v>1314</v>
      </c>
      <c r="C1320" s="43">
        <v>1070650</v>
      </c>
      <c r="D1320" s="25"/>
      <c r="E1320" s="101" t="s">
        <v>5191</v>
      </c>
      <c r="F1320" s="151" t="s">
        <v>667</v>
      </c>
      <c r="G1320" s="41" t="s">
        <v>585</v>
      </c>
      <c r="H1320" s="46" t="str">
        <f>IFERROR(IFERROR(IF(SEARCH("Usystems",$E1320)&gt;0,"Usystems"),IF(SEARCH("RIIFO",$E1320)&gt;0,"RIIFO","Uponor")),"Uponor")</f>
        <v>Uponor</v>
      </c>
      <c r="I1320" s="25" t="str">
        <f>IFERROR(MID($D1320,1,7)+0,"")</f>
        <v/>
      </c>
      <c r="J1320" s="25" t="str">
        <f>IFERROR(MID($D1320,10,7)+0,"")</f>
        <v/>
      </c>
      <c r="K1320" s="25" t="str">
        <f>IFERROR(MID($D1320,19,7)+0,"")</f>
        <v/>
      </c>
      <c r="L1320" s="25" t="str">
        <f>IFERROR(MID($D1320,28,7)+0,"")</f>
        <v/>
      </c>
      <c r="M1320" s="25" t="str">
        <f>IF(IFERROR(MID($Q1320,1,7)+0,"")&lt;1130000,IF(INDEX(C:C,MATCH(LEFT(Q1320,7)+0,I:I,0))&lt;1130000,"",INDEX(C:C,MATCH(LEFT(Q1320,7)+0,I:I,0))),IFERROR(MID($Q1320,1,7)+0,""))</f>
        <v/>
      </c>
      <c r="N1320" s="25" t="str">
        <f>IF(IFERROR(MID($Q1320,10,7)+0,"")&lt;1130000,"",IFERROR(MID($Q1320,10,7)+0,""))</f>
        <v/>
      </c>
      <c r="O1320" s="25" t="str">
        <f>IF(IFERROR(MID($Q1320,19,7)+0,"")&lt;1130000,"",IFERROR(MID($Q1320,19,7)+0,""))</f>
        <v/>
      </c>
      <c r="P1320" s="25" t="str">
        <f>IF(M1320="","",IF(N1320="",M1320,M1320&amp;", "&amp;N1320))</f>
        <v/>
      </c>
      <c r="Q1320" s="25"/>
      <c r="R1320" s="25"/>
      <c r="S1320" s="35" t="s">
        <v>34</v>
      </c>
      <c r="T1320" s="25" t="s">
        <v>36</v>
      </c>
      <c r="U1320" s="185">
        <v>1647</v>
      </c>
      <c r="V1320" s="188">
        <v>1647</v>
      </c>
      <c r="W1320" s="189">
        <v>1647</v>
      </c>
      <c r="X1320" s="31">
        <v>1647</v>
      </c>
      <c r="Y1320" s="90">
        <f>IFERROR(ROUND(X1320/W1320-1,2),"")</f>
        <v>0</v>
      </c>
      <c r="Z1320" s="31">
        <f>IF(OR(S1320="VLD MLC components",S1320="VLD MLC pipes",S1320="VLD PEX components",S1320="VLD PEX pipes",S1320="VLD PHC components",S1320="VLD PHC pipes",S1320="Controls VLD"),"По запросу",X1320)</f>
        <v>1647</v>
      </c>
      <c r="AA1320" s="63">
        <f>ROUND(X1320/1.2,3)</f>
        <v>1372.5</v>
      </c>
      <c r="AB1320" s="23">
        <v>1372.5</v>
      </c>
      <c r="AC1320" s="190">
        <f>IFERROR(ROUND(AA1320/AB1320-1,2),"")</f>
        <v>0</v>
      </c>
      <c r="AD1320" s="25">
        <v>0.1</v>
      </c>
      <c r="AE1320" s="25">
        <v>1.7799999999999999E-4</v>
      </c>
      <c r="AF1320" s="25">
        <v>0</v>
      </c>
      <c r="AG1320" s="25" t="s">
        <v>22</v>
      </c>
      <c r="AH1320" s="25">
        <v>0</v>
      </c>
      <c r="AI1320" s="25">
        <v>0</v>
      </c>
      <c r="AJ1320" s="25" t="s">
        <v>20</v>
      </c>
      <c r="AK1320" s="42" t="s">
        <v>19</v>
      </c>
      <c r="AL1320" s="25" t="s">
        <v>20</v>
      </c>
      <c r="AM1320" s="25">
        <v>20</v>
      </c>
      <c r="AN1320" s="25">
        <v>185</v>
      </c>
      <c r="AO1320" s="25">
        <v>92</v>
      </c>
      <c r="AP1320" s="25">
        <v>185</v>
      </c>
      <c r="AQ1320" s="25">
        <v>2</v>
      </c>
      <c r="AR1320" s="94">
        <v>3.1489999999999999E-3</v>
      </c>
      <c r="AS1320" s="157" t="s">
        <v>22</v>
      </c>
      <c r="AT1320" s="93">
        <v>43578</v>
      </c>
      <c r="AU1320" s="92" t="s">
        <v>22</v>
      </c>
      <c r="AV1320" s="91" t="s">
        <v>152</v>
      </c>
      <c r="AW1320" s="92" t="s">
        <v>152</v>
      </c>
      <c r="AX1320" s="92" t="s">
        <v>48</v>
      </c>
      <c r="AY1320" s="91" t="s">
        <v>152</v>
      </c>
      <c r="AZ1320" s="23"/>
      <c r="BA1320" s="25" t="s">
        <v>4857</v>
      </c>
      <c r="BB1320" t="s">
        <v>25</v>
      </c>
      <c r="BC1320" t="e">
        <v>#N/A</v>
      </c>
      <c r="BD1320" t="e">
        <f>IF(Z1320=BC1320,"OK")</f>
        <v>#N/A</v>
      </c>
      <c r="BE1320">
        <v>0.1</v>
      </c>
      <c r="BF1320">
        <v>1.7799999999999999E-4</v>
      </c>
      <c r="BG1320">
        <v>185</v>
      </c>
      <c r="BH1320">
        <v>92</v>
      </c>
      <c r="BI1320">
        <v>185</v>
      </c>
      <c r="BJ1320">
        <v>2</v>
      </c>
      <c r="BK1320">
        <v>3.1489999999999999E-3</v>
      </c>
      <c r="BN1320" s="183"/>
    </row>
    <row r="1321" spans="1:66" ht="25.5" x14ac:dyDescent="0.25">
      <c r="A1321" s="1"/>
      <c r="B1321" s="94">
        <v>1315</v>
      </c>
      <c r="C1321" s="43">
        <v>1070681</v>
      </c>
      <c r="D1321" s="25">
        <v>1015628</v>
      </c>
      <c r="E1321" s="30" t="s">
        <v>5190</v>
      </c>
      <c r="F1321" s="151" t="s">
        <v>21</v>
      </c>
      <c r="G1321" s="28"/>
      <c r="H1321" s="46" t="str">
        <f>IFERROR(IFERROR(IF(SEARCH("Usystems",$E1321)&gt;0,"Usystems"),IF(SEARCH("RIIFO",$E1321)&gt;0,"RIIFO","Uponor")),"Uponor")</f>
        <v>Uponor</v>
      </c>
      <c r="I1321" s="25">
        <f>IFERROR(MID($D1321,1,7)+0,"")</f>
        <v>1015628</v>
      </c>
      <c r="J1321" s="25" t="str">
        <f>IFERROR(MID($D1321,10,7)+0,"")</f>
        <v/>
      </c>
      <c r="K1321" s="25" t="str">
        <f>IFERROR(MID($D1321,19,7)+0,"")</f>
        <v/>
      </c>
      <c r="L1321" s="25" t="str">
        <f>IFERROR(MID($D1321,28,7)+0,"")</f>
        <v/>
      </c>
      <c r="M1321" s="25" t="str">
        <f>IF(IFERROR(MID($Q1321,1,7)+0,"")&lt;1130000,IF(INDEX(C:C,MATCH(LEFT(Q1321,7)+0,I:I,0))&lt;1130000,"",INDEX(C:C,MATCH(LEFT(Q1321,7)+0,I:I,0))),IFERROR(MID($Q1321,1,7)+0,""))</f>
        <v/>
      </c>
      <c r="N1321" s="25" t="str">
        <f>IF(IFERROR(MID($Q1321,10,7)+0,"")&lt;1130000,"",IFERROR(MID($Q1321,10,7)+0,""))</f>
        <v/>
      </c>
      <c r="O1321" s="25" t="str">
        <f>IF(IFERROR(MID($Q1321,19,7)+0,"")&lt;1130000,"",IFERROR(MID($Q1321,19,7)+0,""))</f>
        <v/>
      </c>
      <c r="P1321" s="25" t="str">
        <f>IF(M1321="","",IF(N1321="",M1321,M1321&amp;", "&amp;N1321))</f>
        <v/>
      </c>
      <c r="Q1321" s="25"/>
      <c r="R1321" s="25"/>
      <c r="S1321" s="35" t="s">
        <v>34</v>
      </c>
      <c r="T1321" s="25" t="s">
        <v>36</v>
      </c>
      <c r="U1321" s="185">
        <v>4385</v>
      </c>
      <c r="V1321" s="188">
        <v>4385</v>
      </c>
      <c r="W1321" s="189">
        <v>4385</v>
      </c>
      <c r="X1321" s="31">
        <v>4385</v>
      </c>
      <c r="Y1321" s="90">
        <f>IFERROR(ROUND(X1321/W1321-1,2),"")</f>
        <v>0</v>
      </c>
      <c r="Z1321" s="31">
        <f>IF(OR(S1321="VLD MLC components",S1321="VLD MLC pipes",S1321="VLD PEX components",S1321="VLD PEX pipes",S1321="VLD PHC components",S1321="VLD PHC pipes",S1321="Controls VLD"),"По запросу",X1321)</f>
        <v>4385</v>
      </c>
      <c r="AA1321" s="63">
        <f>ROUND(X1321/1.2,3)</f>
        <v>3654.1669999999999</v>
      </c>
      <c r="AB1321" s="23">
        <v>3654.1669999999999</v>
      </c>
      <c r="AC1321" s="190">
        <f>IFERROR(ROUND(AA1321/AB1321-1,2),"")</f>
        <v>0</v>
      </c>
      <c r="AD1321" s="25">
        <v>0.20799999999999999</v>
      </c>
      <c r="AE1321" s="25">
        <v>1.1739999999999999E-3</v>
      </c>
      <c r="AF1321" s="25">
        <v>0</v>
      </c>
      <c r="AG1321" s="25" t="s">
        <v>22</v>
      </c>
      <c r="AH1321" s="25">
        <v>0</v>
      </c>
      <c r="AI1321" s="25">
        <v>0</v>
      </c>
      <c r="AJ1321" s="25" t="s">
        <v>20</v>
      </c>
      <c r="AK1321" s="42" t="s">
        <v>19</v>
      </c>
      <c r="AL1321" s="25" t="s">
        <v>20</v>
      </c>
      <c r="AM1321" s="25">
        <v>20</v>
      </c>
      <c r="AN1321" s="25">
        <v>425</v>
      </c>
      <c r="AO1321" s="25">
        <v>235</v>
      </c>
      <c r="AP1321" s="25">
        <v>90</v>
      </c>
      <c r="AQ1321" s="25">
        <v>4.16</v>
      </c>
      <c r="AR1321" s="94">
        <v>8.9890000000000005E-3</v>
      </c>
      <c r="AS1321" s="157" t="s">
        <v>22</v>
      </c>
      <c r="AT1321" s="93">
        <v>43515</v>
      </c>
      <c r="AU1321" s="92" t="s">
        <v>22</v>
      </c>
      <c r="AV1321" s="91" t="s">
        <v>48</v>
      </c>
      <c r="AW1321" s="92" t="s">
        <v>48</v>
      </c>
      <c r="AX1321" s="92" t="s">
        <v>48</v>
      </c>
      <c r="AY1321" s="91" t="s">
        <v>152</v>
      </c>
      <c r="AZ1321" s="23"/>
      <c r="BA1321" s="25">
        <v>0</v>
      </c>
      <c r="BB1321" t="s">
        <v>48</v>
      </c>
      <c r="BC1321" t="e">
        <v>#N/A</v>
      </c>
      <c r="BD1321" t="e">
        <f>IF(Z1321=BC1321,"OK")</f>
        <v>#N/A</v>
      </c>
      <c r="BE1321">
        <v>0.20799999999999999</v>
      </c>
      <c r="BF1321">
        <v>1.1739999999999999E-3</v>
      </c>
      <c r="BG1321">
        <v>425</v>
      </c>
      <c r="BH1321">
        <v>235</v>
      </c>
      <c r="BI1321">
        <v>90</v>
      </c>
      <c r="BJ1321">
        <v>4.16</v>
      </c>
      <c r="BK1321">
        <v>8.9890000000000005E-3</v>
      </c>
      <c r="BN1321" s="183"/>
    </row>
    <row r="1322" spans="1:66" ht="25.5" x14ac:dyDescent="0.25">
      <c r="A1322" s="1"/>
      <c r="B1322" s="94">
        <v>1316</v>
      </c>
      <c r="C1322" s="43">
        <v>1070682</v>
      </c>
      <c r="D1322" s="25">
        <v>1015653</v>
      </c>
      <c r="E1322" s="30" t="s">
        <v>5189</v>
      </c>
      <c r="F1322" s="151" t="s">
        <v>21</v>
      </c>
      <c r="G1322" s="28"/>
      <c r="H1322" s="46" t="str">
        <f>IFERROR(IFERROR(IF(SEARCH("Usystems",$E1322)&gt;0,"Usystems"),IF(SEARCH("RIIFO",$E1322)&gt;0,"RIIFO","Uponor")),"Uponor")</f>
        <v>Uponor</v>
      </c>
      <c r="I1322" s="25">
        <f>IFERROR(MID($D1322,1,7)+0,"")</f>
        <v>1015653</v>
      </c>
      <c r="J1322" s="25" t="str">
        <f>IFERROR(MID($D1322,10,7)+0,"")</f>
        <v/>
      </c>
      <c r="K1322" s="25" t="str">
        <f>IFERROR(MID($D1322,19,7)+0,"")</f>
        <v/>
      </c>
      <c r="L1322" s="25" t="str">
        <f>IFERROR(MID($D1322,28,7)+0,"")</f>
        <v/>
      </c>
      <c r="M1322" s="25" t="str">
        <f>IF(IFERROR(MID($Q1322,1,7)+0,"")&lt;1130000,IF(INDEX(C:C,MATCH(LEFT(Q1322,7)+0,I:I,0))&lt;1130000,"",INDEX(C:C,MATCH(LEFT(Q1322,7)+0,I:I,0))),IFERROR(MID($Q1322,1,7)+0,""))</f>
        <v/>
      </c>
      <c r="N1322" s="25" t="str">
        <f>IF(IFERROR(MID($Q1322,10,7)+0,"")&lt;1130000,"",IFERROR(MID($Q1322,10,7)+0,""))</f>
        <v/>
      </c>
      <c r="O1322" s="25" t="str">
        <f>IF(IFERROR(MID($Q1322,19,7)+0,"")&lt;1130000,"",IFERROR(MID($Q1322,19,7)+0,""))</f>
        <v/>
      </c>
      <c r="P1322" s="25" t="str">
        <f>IF(M1322="","",IF(N1322="",M1322,M1322&amp;", "&amp;N1322))</f>
        <v/>
      </c>
      <c r="Q1322" s="25"/>
      <c r="R1322" s="25"/>
      <c r="S1322" s="35" t="s">
        <v>34</v>
      </c>
      <c r="T1322" s="25" t="s">
        <v>36</v>
      </c>
      <c r="U1322" s="185">
        <v>4385</v>
      </c>
      <c r="V1322" s="188">
        <v>4385</v>
      </c>
      <c r="W1322" s="189">
        <v>4385</v>
      </c>
      <c r="X1322" s="31">
        <v>4385</v>
      </c>
      <c r="Y1322" s="90">
        <f>IFERROR(ROUND(X1322/W1322-1,2),"")</f>
        <v>0</v>
      </c>
      <c r="Z1322" s="31">
        <f>IF(OR(S1322="VLD MLC components",S1322="VLD MLC pipes",S1322="VLD PEX components",S1322="VLD PEX pipes",S1322="VLD PHC components",S1322="VLD PHC pipes",S1322="Controls VLD"),"По запросу",X1322)</f>
        <v>4385</v>
      </c>
      <c r="AA1322" s="63">
        <f>ROUND(X1322/1.2,3)</f>
        <v>3654.1669999999999</v>
      </c>
      <c r="AB1322" s="23">
        <v>3654.1669999999999</v>
      </c>
      <c r="AC1322" s="190">
        <f>IFERROR(ROUND(AA1322/AB1322-1,2),"")</f>
        <v>0</v>
      </c>
      <c r="AD1322" s="25">
        <v>0.24299999999999999</v>
      </c>
      <c r="AE1322" s="25">
        <v>1.4009999999999999E-3</v>
      </c>
      <c r="AF1322" s="25">
        <v>0</v>
      </c>
      <c r="AG1322" s="25" t="s">
        <v>22</v>
      </c>
      <c r="AH1322" s="25">
        <v>0</v>
      </c>
      <c r="AI1322" s="25">
        <v>0</v>
      </c>
      <c r="AJ1322" s="25" t="s">
        <v>20</v>
      </c>
      <c r="AK1322" s="42" t="s">
        <v>19</v>
      </c>
      <c r="AL1322" s="25" t="s">
        <v>20</v>
      </c>
      <c r="AM1322" s="25">
        <v>20</v>
      </c>
      <c r="AN1322" s="25">
        <v>425</v>
      </c>
      <c r="AO1322" s="25">
        <v>235</v>
      </c>
      <c r="AP1322" s="25">
        <v>90</v>
      </c>
      <c r="AQ1322" s="25">
        <v>4.8600000000000003</v>
      </c>
      <c r="AR1322" s="94">
        <v>8.9890000000000005E-3</v>
      </c>
      <c r="AS1322" s="157" t="s">
        <v>22</v>
      </c>
      <c r="AT1322" s="93">
        <v>43515</v>
      </c>
      <c r="AU1322" s="92" t="s">
        <v>22</v>
      </c>
      <c r="AV1322" s="91" t="s">
        <v>48</v>
      </c>
      <c r="AW1322" s="92" t="s">
        <v>48</v>
      </c>
      <c r="AX1322" s="92" t="s">
        <v>48</v>
      </c>
      <c r="AY1322" s="91" t="s">
        <v>152</v>
      </c>
      <c r="AZ1322" s="23"/>
      <c r="BA1322" s="25">
        <v>0</v>
      </c>
      <c r="BB1322" t="s">
        <v>48</v>
      </c>
      <c r="BC1322" t="e">
        <v>#N/A</v>
      </c>
      <c r="BD1322" t="e">
        <f>IF(Z1322=BC1322,"OK")</f>
        <v>#N/A</v>
      </c>
      <c r="BE1322">
        <v>0.24299999999999999</v>
      </c>
      <c r="BF1322">
        <v>1.4009999999999999E-3</v>
      </c>
      <c r="BG1322">
        <v>425</v>
      </c>
      <c r="BH1322">
        <v>235</v>
      </c>
      <c r="BI1322">
        <v>90</v>
      </c>
      <c r="BJ1322">
        <v>4.8600000000000003</v>
      </c>
      <c r="BK1322">
        <v>8.9890000000000005E-3</v>
      </c>
      <c r="BN1322" s="183"/>
    </row>
    <row r="1323" spans="1:66" ht="25.5" x14ac:dyDescent="0.25">
      <c r="A1323" s="1"/>
      <c r="B1323" s="94">
        <v>1317</v>
      </c>
      <c r="C1323" s="43">
        <v>1070683</v>
      </c>
      <c r="D1323" s="25"/>
      <c r="E1323" s="30" t="s">
        <v>5188</v>
      </c>
      <c r="F1323" s="151" t="s">
        <v>667</v>
      </c>
      <c r="G1323" s="28"/>
      <c r="H1323" s="46" t="str">
        <f>IFERROR(IFERROR(IF(SEARCH("Usystems",$E1323)&gt;0,"Usystems"),IF(SEARCH("RIIFO",$E1323)&gt;0,"RIIFO","Uponor")),"Uponor")</f>
        <v>Uponor</v>
      </c>
      <c r="I1323" s="25" t="str">
        <f>IFERROR(MID($D1323,1,7)+0,"")</f>
        <v/>
      </c>
      <c r="J1323" s="25" t="str">
        <f>IFERROR(MID($D1323,10,7)+0,"")</f>
        <v/>
      </c>
      <c r="K1323" s="25" t="str">
        <f>IFERROR(MID($D1323,19,7)+0,"")</f>
        <v/>
      </c>
      <c r="L1323" s="25" t="str">
        <f>IFERROR(MID($D1323,28,7)+0,"")</f>
        <v/>
      </c>
      <c r="M1323" s="25" t="str">
        <f>IF(IFERROR(MID($Q1323,1,7)+0,"")&lt;1130000,IF(INDEX(C:C,MATCH(LEFT(Q1323,7)+0,I:I,0))&lt;1130000,"",INDEX(C:C,MATCH(LEFT(Q1323,7)+0,I:I,0))),IFERROR(MID($Q1323,1,7)+0,""))</f>
        <v/>
      </c>
      <c r="N1323" s="25" t="str">
        <f>IF(IFERROR(MID($Q1323,10,7)+0,"")&lt;1130000,"",IFERROR(MID($Q1323,10,7)+0,""))</f>
        <v/>
      </c>
      <c r="O1323" s="25" t="str">
        <f>IF(IFERROR(MID($Q1323,19,7)+0,"")&lt;1130000,"",IFERROR(MID($Q1323,19,7)+0,""))</f>
        <v/>
      </c>
      <c r="P1323" s="25" t="str">
        <f>IF(M1323="","",IF(N1323="",M1323,M1323&amp;", "&amp;N1323))</f>
        <v/>
      </c>
      <c r="Q1323" s="25"/>
      <c r="R1323" s="25"/>
      <c r="S1323" s="35" t="s">
        <v>34</v>
      </c>
      <c r="T1323" s="25" t="s">
        <v>36</v>
      </c>
      <c r="U1323" s="185">
        <v>2385</v>
      </c>
      <c r="V1323" s="188">
        <v>2385</v>
      </c>
      <c r="W1323" s="189">
        <v>2385</v>
      </c>
      <c r="X1323" s="31">
        <v>2385</v>
      </c>
      <c r="Y1323" s="90">
        <f>IFERROR(ROUND(X1323/W1323-1,2),"")</f>
        <v>0</v>
      </c>
      <c r="Z1323" s="31">
        <f>IF(OR(S1323="VLD MLC components",S1323="VLD MLC pipes",S1323="VLD PEX components",S1323="VLD PEX pipes",S1323="VLD PHC components",S1323="VLD PHC pipes",S1323="Controls VLD"),"По запросу",X1323)</f>
        <v>2385</v>
      </c>
      <c r="AA1323" s="63">
        <f>ROUND(X1323/1.2,3)</f>
        <v>1987.5</v>
      </c>
      <c r="AB1323" s="23">
        <v>1987.5</v>
      </c>
      <c r="AC1323" s="190">
        <f>IFERROR(ROUND(AA1323/AB1323-1,2),"")</f>
        <v>0</v>
      </c>
      <c r="AD1323" s="25">
        <v>0.34</v>
      </c>
      <c r="AE1323" s="25">
        <v>3.8699999999999997E-4</v>
      </c>
      <c r="AF1323" s="25">
        <v>0</v>
      </c>
      <c r="AG1323" s="25" t="s">
        <v>22</v>
      </c>
      <c r="AH1323" s="25">
        <v>0</v>
      </c>
      <c r="AI1323" s="25">
        <v>0</v>
      </c>
      <c r="AJ1323" s="25" t="s">
        <v>20</v>
      </c>
      <c r="AK1323" s="42" t="s">
        <v>19</v>
      </c>
      <c r="AL1323" s="25" t="s">
        <v>20</v>
      </c>
      <c r="AM1323" s="25">
        <v>5</v>
      </c>
      <c r="AN1323" s="25">
        <v>185</v>
      </c>
      <c r="AO1323" s="25">
        <v>92</v>
      </c>
      <c r="AP1323" s="25">
        <v>185</v>
      </c>
      <c r="AQ1323" s="25">
        <v>1.7</v>
      </c>
      <c r="AR1323" s="94">
        <v>3.1489999999999999E-3</v>
      </c>
      <c r="AS1323" s="157" t="s">
        <v>22</v>
      </c>
      <c r="AT1323" s="93">
        <v>43578</v>
      </c>
      <c r="AU1323" s="92" t="s">
        <v>22</v>
      </c>
      <c r="AV1323" s="91" t="s">
        <v>48</v>
      </c>
      <c r="AW1323" s="92" t="s">
        <v>48</v>
      </c>
      <c r="AX1323" s="92" t="s">
        <v>48</v>
      </c>
      <c r="AY1323" s="91" t="s">
        <v>152</v>
      </c>
      <c r="AZ1323" s="23"/>
      <c r="BA1323" s="25">
        <v>0</v>
      </c>
      <c r="BB1323" t="s">
        <v>48</v>
      </c>
      <c r="BC1323" t="e">
        <v>#N/A</v>
      </c>
      <c r="BD1323" t="e">
        <f>IF(Z1323=BC1323,"OK")</f>
        <v>#N/A</v>
      </c>
      <c r="BE1323">
        <v>0.34</v>
      </c>
      <c r="BF1323">
        <v>3.8699999999999997E-4</v>
      </c>
      <c r="BG1323">
        <v>185</v>
      </c>
      <c r="BH1323">
        <v>92</v>
      </c>
      <c r="BI1323">
        <v>185</v>
      </c>
      <c r="BJ1323">
        <v>1.7</v>
      </c>
      <c r="BK1323">
        <v>3.1489999999999999E-3</v>
      </c>
      <c r="BN1323" s="183"/>
    </row>
    <row r="1324" spans="1:66" ht="25.5" x14ac:dyDescent="0.25">
      <c r="A1324" s="1"/>
      <c r="B1324" s="94">
        <v>1318</v>
      </c>
      <c r="C1324" s="43">
        <v>1070684</v>
      </c>
      <c r="D1324" s="25"/>
      <c r="E1324" s="30" t="s">
        <v>5187</v>
      </c>
      <c r="F1324" s="151" t="s">
        <v>667</v>
      </c>
      <c r="G1324" s="28"/>
      <c r="H1324" s="46" t="str">
        <f>IFERROR(IFERROR(IF(SEARCH("Usystems",$E1324)&gt;0,"Usystems"),IF(SEARCH("RIIFO",$E1324)&gt;0,"RIIFO","Uponor")),"Uponor")</f>
        <v>Uponor</v>
      </c>
      <c r="I1324" s="25" t="str">
        <f>IFERROR(MID($D1324,1,7)+0,"")</f>
        <v/>
      </c>
      <c r="J1324" s="25" t="str">
        <f>IFERROR(MID($D1324,10,7)+0,"")</f>
        <v/>
      </c>
      <c r="K1324" s="25" t="str">
        <f>IFERROR(MID($D1324,19,7)+0,"")</f>
        <v/>
      </c>
      <c r="L1324" s="25" t="str">
        <f>IFERROR(MID($D1324,28,7)+0,"")</f>
        <v/>
      </c>
      <c r="M1324" s="25" t="str">
        <f>IF(IFERROR(MID($Q1324,1,7)+0,"")&lt;1130000,IF(INDEX(C:C,MATCH(LEFT(Q1324,7)+0,I:I,0))&lt;1130000,"",INDEX(C:C,MATCH(LEFT(Q1324,7)+0,I:I,0))),IFERROR(MID($Q1324,1,7)+0,""))</f>
        <v/>
      </c>
      <c r="N1324" s="25" t="str">
        <f>IF(IFERROR(MID($Q1324,10,7)+0,"")&lt;1130000,"",IFERROR(MID($Q1324,10,7)+0,""))</f>
        <v/>
      </c>
      <c r="O1324" s="25" t="str">
        <f>IF(IFERROR(MID($Q1324,19,7)+0,"")&lt;1130000,"",IFERROR(MID($Q1324,19,7)+0,""))</f>
        <v/>
      </c>
      <c r="P1324" s="25" t="str">
        <f>IF(M1324="","",IF(N1324="",M1324,M1324&amp;", "&amp;N1324))</f>
        <v/>
      </c>
      <c r="Q1324" s="25"/>
      <c r="R1324" s="25"/>
      <c r="S1324" s="35" t="s">
        <v>34</v>
      </c>
      <c r="T1324" s="25" t="s">
        <v>36</v>
      </c>
      <c r="U1324" s="185">
        <v>2385</v>
      </c>
      <c r="V1324" s="188">
        <v>2385</v>
      </c>
      <c r="W1324" s="189">
        <v>2385</v>
      </c>
      <c r="X1324" s="31">
        <v>2385</v>
      </c>
      <c r="Y1324" s="90">
        <f>IFERROR(ROUND(X1324/W1324-1,2),"")</f>
        <v>0</v>
      </c>
      <c r="Z1324" s="31">
        <f>IF(OR(S1324="VLD MLC components",S1324="VLD MLC pipes",S1324="VLD PEX components",S1324="VLD PEX pipes",S1324="VLD PHC components",S1324="VLD PHC pipes",S1324="Controls VLD"),"По запросу",X1324)</f>
        <v>2385</v>
      </c>
      <c r="AA1324" s="63">
        <f>ROUND(X1324/1.2,3)</f>
        <v>1987.5</v>
      </c>
      <c r="AB1324" s="23">
        <v>1987.5</v>
      </c>
      <c r="AC1324" s="190">
        <f>IFERROR(ROUND(AA1324/AB1324-1,2),"")</f>
        <v>0</v>
      </c>
      <c r="AD1324" s="25">
        <v>0.35199999999999998</v>
      </c>
      <c r="AE1324" s="25">
        <v>4.2999999999999999E-4</v>
      </c>
      <c r="AF1324" s="25">
        <v>0</v>
      </c>
      <c r="AG1324" s="25" t="s">
        <v>22</v>
      </c>
      <c r="AH1324" s="25">
        <v>0</v>
      </c>
      <c r="AI1324" s="25">
        <v>0</v>
      </c>
      <c r="AJ1324" s="25" t="s">
        <v>20</v>
      </c>
      <c r="AK1324" s="42" t="s">
        <v>19</v>
      </c>
      <c r="AL1324" s="25" t="s">
        <v>20</v>
      </c>
      <c r="AM1324" s="25">
        <v>5</v>
      </c>
      <c r="AN1324" s="25">
        <v>176</v>
      </c>
      <c r="AO1324" s="25">
        <v>135</v>
      </c>
      <c r="AP1324" s="25">
        <v>89</v>
      </c>
      <c r="AQ1324" s="25">
        <v>1.76</v>
      </c>
      <c r="AR1324" s="94">
        <v>2.1150000000000001E-3</v>
      </c>
      <c r="AS1324" s="157" t="s">
        <v>22</v>
      </c>
      <c r="AT1324" s="93">
        <v>43578</v>
      </c>
      <c r="AU1324" s="92" t="s">
        <v>22</v>
      </c>
      <c r="AV1324" s="91" t="s">
        <v>48</v>
      </c>
      <c r="AW1324" s="92" t="s">
        <v>48</v>
      </c>
      <c r="AX1324" s="92" t="s">
        <v>48</v>
      </c>
      <c r="AY1324" s="91" t="s">
        <v>152</v>
      </c>
      <c r="AZ1324" s="23"/>
      <c r="BA1324" s="25">
        <v>0</v>
      </c>
      <c r="BB1324" t="s">
        <v>48</v>
      </c>
      <c r="BC1324" t="e">
        <v>#N/A</v>
      </c>
      <c r="BD1324" t="e">
        <f>IF(Z1324=BC1324,"OK")</f>
        <v>#N/A</v>
      </c>
      <c r="BE1324">
        <v>0.35199999999999998</v>
      </c>
      <c r="BF1324">
        <v>4.2999999999999999E-4</v>
      </c>
      <c r="BG1324">
        <v>176</v>
      </c>
      <c r="BH1324">
        <v>135</v>
      </c>
      <c r="BI1324">
        <v>89</v>
      </c>
      <c r="BJ1324">
        <v>1.76</v>
      </c>
      <c r="BK1324">
        <v>2.1150000000000001E-3</v>
      </c>
      <c r="BN1324" s="183"/>
    </row>
    <row r="1325" spans="1:66" x14ac:dyDescent="0.25">
      <c r="A1325" s="1"/>
      <c r="B1325" s="94">
        <v>1319</v>
      </c>
      <c r="C1325" s="43">
        <v>1070685</v>
      </c>
      <c r="D1325" s="25"/>
      <c r="E1325" s="101" t="s">
        <v>5186</v>
      </c>
      <c r="F1325" s="151" t="s">
        <v>667</v>
      </c>
      <c r="G1325" s="28"/>
      <c r="H1325" s="46" t="str">
        <f>IFERROR(IFERROR(IF(SEARCH("Usystems",$E1325)&gt;0,"Usystems"),IF(SEARCH("RIIFO",$E1325)&gt;0,"RIIFO","Uponor")),"Uponor")</f>
        <v>Uponor</v>
      </c>
      <c r="I1325" s="25" t="str">
        <f>IFERROR(MID($D1325,1,7)+0,"")</f>
        <v/>
      </c>
      <c r="J1325" s="25" t="str">
        <f>IFERROR(MID($D1325,10,7)+0,"")</f>
        <v/>
      </c>
      <c r="K1325" s="25" t="str">
        <f>IFERROR(MID($D1325,19,7)+0,"")</f>
        <v/>
      </c>
      <c r="L1325" s="25" t="str">
        <f>IFERROR(MID($D1325,28,7)+0,"")</f>
        <v/>
      </c>
      <c r="M1325" s="25" t="str">
        <f>IF(IFERROR(MID($Q1325,1,7)+0,"")&lt;1130000,IF(INDEX(C:C,MATCH(LEFT(Q1325,7)+0,I:I,0))&lt;1130000,"",INDEX(C:C,MATCH(LEFT(Q1325,7)+0,I:I,0))),IFERROR(MID($Q1325,1,7)+0,""))</f>
        <v/>
      </c>
      <c r="N1325" s="25" t="str">
        <f>IF(IFERROR(MID($Q1325,10,7)+0,"")&lt;1130000,"",IFERROR(MID($Q1325,10,7)+0,""))</f>
        <v/>
      </c>
      <c r="O1325" s="25" t="str">
        <f>IF(IFERROR(MID($Q1325,19,7)+0,"")&lt;1130000,"",IFERROR(MID($Q1325,19,7)+0,""))</f>
        <v/>
      </c>
      <c r="P1325" s="25" t="str">
        <f>IF(M1325="","",IF(N1325="",M1325,M1325&amp;", "&amp;N1325))</f>
        <v/>
      </c>
      <c r="Q1325" s="25"/>
      <c r="R1325" s="25"/>
      <c r="S1325" s="35" t="s">
        <v>34</v>
      </c>
      <c r="T1325" s="25" t="s">
        <v>36</v>
      </c>
      <c r="U1325" s="185">
        <v>7930</v>
      </c>
      <c r="V1325" s="188">
        <v>7930</v>
      </c>
      <c r="W1325" s="189">
        <v>7930</v>
      </c>
      <c r="X1325" s="31">
        <v>7930</v>
      </c>
      <c r="Y1325" s="90">
        <f>IFERROR(ROUND(X1325/W1325-1,2),"")</f>
        <v>0</v>
      </c>
      <c r="Z1325" s="31">
        <f>IF(OR(S1325="VLD MLC components",S1325="VLD MLC pipes",S1325="VLD PEX components",S1325="VLD PEX pipes",S1325="VLD PHC components",S1325="VLD PHC pipes",S1325="Controls VLD"),"По запросу",X1325)</f>
        <v>7930</v>
      </c>
      <c r="AA1325" s="63">
        <f>ROUND(X1325/1.2,3)</f>
        <v>6608.3329999999996</v>
      </c>
      <c r="AB1325" s="23">
        <v>6608.3329999999996</v>
      </c>
      <c r="AC1325" s="190">
        <f>IFERROR(ROUND(AA1325/AB1325-1,2),"")</f>
        <v>0</v>
      </c>
      <c r="AD1325" s="25">
        <v>0.55400000000000005</v>
      </c>
      <c r="AE1325" s="25">
        <v>3.7199999999999999E-4</v>
      </c>
      <c r="AF1325" s="25">
        <v>0</v>
      </c>
      <c r="AG1325" s="25" t="s">
        <v>22</v>
      </c>
      <c r="AH1325" s="25">
        <v>0</v>
      </c>
      <c r="AI1325" s="25">
        <v>0</v>
      </c>
      <c r="AJ1325" s="25" t="s">
        <v>20</v>
      </c>
      <c r="AK1325" s="42" t="s">
        <v>19</v>
      </c>
      <c r="AL1325" s="25" t="s">
        <v>20</v>
      </c>
      <c r="AM1325" s="25">
        <v>1</v>
      </c>
      <c r="AN1325" s="25">
        <v>176</v>
      </c>
      <c r="AO1325" s="25">
        <v>135</v>
      </c>
      <c r="AP1325" s="25">
        <v>89</v>
      </c>
      <c r="AQ1325" s="25">
        <v>0.55400000000000005</v>
      </c>
      <c r="AR1325" s="94">
        <v>2.1150000000000001E-3</v>
      </c>
      <c r="AS1325" s="157" t="s">
        <v>22</v>
      </c>
      <c r="AT1325" s="93">
        <v>43578</v>
      </c>
      <c r="AU1325" s="92" t="s">
        <v>22</v>
      </c>
      <c r="AV1325" s="91" t="s">
        <v>48</v>
      </c>
      <c r="AW1325" s="92" t="s">
        <v>48</v>
      </c>
      <c r="AX1325" s="92" t="s">
        <v>48</v>
      </c>
      <c r="AY1325" s="91" t="s">
        <v>152</v>
      </c>
      <c r="AZ1325" s="23"/>
      <c r="BA1325" s="25">
        <v>0</v>
      </c>
      <c r="BB1325" t="s">
        <v>48</v>
      </c>
      <c r="BC1325" t="e">
        <v>#N/A</v>
      </c>
      <c r="BD1325" t="e">
        <f>IF(Z1325=BC1325,"OK")</f>
        <v>#N/A</v>
      </c>
      <c r="BE1325">
        <v>0.55400000000000005</v>
      </c>
      <c r="BF1325">
        <v>3.7199999999999999E-4</v>
      </c>
      <c r="BG1325">
        <v>176</v>
      </c>
      <c r="BH1325">
        <v>135</v>
      </c>
      <c r="BI1325">
        <v>89</v>
      </c>
      <c r="BJ1325">
        <v>0.55400000000000005</v>
      </c>
      <c r="BK1325">
        <v>2.1150000000000001E-3</v>
      </c>
      <c r="BN1325" s="183"/>
    </row>
    <row r="1326" spans="1:66" x14ac:dyDescent="0.25">
      <c r="A1326" s="1"/>
      <c r="B1326" s="94">
        <v>1320</v>
      </c>
      <c r="C1326" s="43">
        <v>1070686</v>
      </c>
      <c r="D1326" s="25"/>
      <c r="E1326" s="101" t="s">
        <v>5185</v>
      </c>
      <c r="F1326" s="151" t="s">
        <v>667</v>
      </c>
      <c r="G1326" s="28"/>
      <c r="H1326" s="46" t="str">
        <f>IFERROR(IFERROR(IF(SEARCH("Usystems",$E1326)&gt;0,"Usystems"),IF(SEARCH("RIIFO",$E1326)&gt;0,"RIIFO","Uponor")),"Uponor")</f>
        <v>Uponor</v>
      </c>
      <c r="I1326" s="25" t="str">
        <f>IFERROR(MID($D1326,1,7)+0,"")</f>
        <v/>
      </c>
      <c r="J1326" s="25" t="str">
        <f>IFERROR(MID($D1326,10,7)+0,"")</f>
        <v/>
      </c>
      <c r="K1326" s="25" t="str">
        <f>IFERROR(MID($D1326,19,7)+0,"")</f>
        <v/>
      </c>
      <c r="L1326" s="25" t="str">
        <f>IFERROR(MID($D1326,28,7)+0,"")</f>
        <v/>
      </c>
      <c r="M1326" s="25" t="str">
        <f>IF(IFERROR(MID($Q1326,1,7)+0,"")&lt;1130000,IF(INDEX(C:C,MATCH(LEFT(Q1326,7)+0,I:I,0))&lt;1130000,"",INDEX(C:C,MATCH(LEFT(Q1326,7)+0,I:I,0))),IFERROR(MID($Q1326,1,7)+0,""))</f>
        <v/>
      </c>
      <c r="N1326" s="25" t="str">
        <f>IF(IFERROR(MID($Q1326,10,7)+0,"")&lt;1130000,"",IFERROR(MID($Q1326,10,7)+0,""))</f>
        <v/>
      </c>
      <c r="O1326" s="25" t="str">
        <f>IF(IFERROR(MID($Q1326,19,7)+0,"")&lt;1130000,"",IFERROR(MID($Q1326,19,7)+0,""))</f>
        <v/>
      </c>
      <c r="P1326" s="25" t="str">
        <f>IF(M1326="","",IF(N1326="",M1326,M1326&amp;", "&amp;N1326))</f>
        <v/>
      </c>
      <c r="Q1326" s="25"/>
      <c r="R1326" s="25"/>
      <c r="S1326" s="35" t="s">
        <v>34</v>
      </c>
      <c r="T1326" s="25" t="s">
        <v>36</v>
      </c>
      <c r="U1326" s="185">
        <v>7930</v>
      </c>
      <c r="V1326" s="188">
        <v>7930</v>
      </c>
      <c r="W1326" s="189">
        <v>7930</v>
      </c>
      <c r="X1326" s="31">
        <v>7930</v>
      </c>
      <c r="Y1326" s="90">
        <f>IFERROR(ROUND(X1326/W1326-1,2),"")</f>
        <v>0</v>
      </c>
      <c r="Z1326" s="31">
        <f>IF(OR(S1326="VLD MLC components",S1326="VLD MLC pipes",S1326="VLD PEX components",S1326="VLD PEX pipes",S1326="VLD PHC components",S1326="VLD PHC pipes",S1326="Controls VLD"),"По запросу",X1326)</f>
        <v>7930</v>
      </c>
      <c r="AA1326" s="63">
        <f>ROUND(X1326/1.2,3)</f>
        <v>6608.3329999999996</v>
      </c>
      <c r="AB1326" s="23">
        <v>6608.3329999999996</v>
      </c>
      <c r="AC1326" s="190">
        <f>IFERROR(ROUND(AA1326/AB1326-1,2),"")</f>
        <v>0</v>
      </c>
      <c r="AD1326" s="25">
        <v>0.55800000000000005</v>
      </c>
      <c r="AE1326" s="25">
        <v>4.0700000000000003E-4</v>
      </c>
      <c r="AF1326" s="25">
        <v>0</v>
      </c>
      <c r="AG1326" s="25" t="s">
        <v>22</v>
      </c>
      <c r="AH1326" s="25">
        <v>0</v>
      </c>
      <c r="AI1326" s="25">
        <v>0</v>
      </c>
      <c r="AJ1326" s="25" t="s">
        <v>20</v>
      </c>
      <c r="AK1326" s="42" t="s">
        <v>19</v>
      </c>
      <c r="AL1326" s="25" t="s">
        <v>20</v>
      </c>
      <c r="AM1326" s="25">
        <v>1</v>
      </c>
      <c r="AN1326" s="25">
        <v>176</v>
      </c>
      <c r="AO1326" s="25">
        <v>135</v>
      </c>
      <c r="AP1326" s="25">
        <v>89</v>
      </c>
      <c r="AQ1326" s="25">
        <v>0.55800000000000005</v>
      </c>
      <c r="AR1326" s="94">
        <v>2.1150000000000001E-3</v>
      </c>
      <c r="AS1326" s="157" t="s">
        <v>22</v>
      </c>
      <c r="AT1326" s="93">
        <v>43578</v>
      </c>
      <c r="AU1326" s="92" t="s">
        <v>22</v>
      </c>
      <c r="AV1326" s="91" t="s">
        <v>48</v>
      </c>
      <c r="AW1326" s="92" t="s">
        <v>48</v>
      </c>
      <c r="AX1326" s="92" t="s">
        <v>48</v>
      </c>
      <c r="AY1326" s="91" t="s">
        <v>152</v>
      </c>
      <c r="AZ1326" s="23"/>
      <c r="BA1326" s="25">
        <v>0</v>
      </c>
      <c r="BB1326" t="s">
        <v>48</v>
      </c>
      <c r="BC1326" t="e">
        <v>#N/A</v>
      </c>
      <c r="BD1326" t="e">
        <f>IF(Z1326=BC1326,"OK")</f>
        <v>#N/A</v>
      </c>
      <c r="BE1326">
        <v>0.55800000000000005</v>
      </c>
      <c r="BF1326">
        <v>4.0700000000000003E-4</v>
      </c>
      <c r="BG1326">
        <v>176</v>
      </c>
      <c r="BH1326">
        <v>135</v>
      </c>
      <c r="BI1326">
        <v>89</v>
      </c>
      <c r="BJ1326">
        <v>0.55800000000000005</v>
      </c>
      <c r="BK1326">
        <v>2.1150000000000001E-3</v>
      </c>
      <c r="BN1326" s="183"/>
    </row>
    <row r="1327" spans="1:66" ht="25.5" x14ac:dyDescent="0.25">
      <c r="A1327" s="1"/>
      <c r="B1327" s="94">
        <v>1321</v>
      </c>
      <c r="C1327" s="43">
        <v>1070687</v>
      </c>
      <c r="D1327" s="25"/>
      <c r="E1327" s="101" t="s">
        <v>5184</v>
      </c>
      <c r="F1327" s="151" t="s">
        <v>667</v>
      </c>
      <c r="G1327" s="41" t="s">
        <v>585</v>
      </c>
      <c r="H1327" s="46" t="str">
        <f>IFERROR(IFERROR(IF(SEARCH("Usystems",$E1327)&gt;0,"Usystems"),IF(SEARCH("RIIFO",$E1327)&gt;0,"RIIFO","Uponor")),"Uponor")</f>
        <v>Uponor</v>
      </c>
      <c r="I1327" s="25" t="str">
        <f>IFERROR(MID($D1327,1,7)+0,"")</f>
        <v/>
      </c>
      <c r="J1327" s="25" t="str">
        <f>IFERROR(MID($D1327,10,7)+0,"")</f>
        <v/>
      </c>
      <c r="K1327" s="25" t="str">
        <f>IFERROR(MID($D1327,19,7)+0,"")</f>
        <v/>
      </c>
      <c r="L1327" s="25" t="str">
        <f>IFERROR(MID($D1327,28,7)+0,"")</f>
        <v/>
      </c>
      <c r="M1327" s="25" t="str">
        <f>IF(IFERROR(MID($Q1327,1,7)+0,"")&lt;1130000,IF(INDEX(C:C,MATCH(LEFT(Q1327,7)+0,I:I,0))&lt;1130000,"",INDEX(C:C,MATCH(LEFT(Q1327,7)+0,I:I,0))),IFERROR(MID($Q1327,1,7)+0,""))</f>
        <v/>
      </c>
      <c r="N1327" s="25" t="str">
        <f>IF(IFERROR(MID($Q1327,10,7)+0,"")&lt;1130000,"",IFERROR(MID($Q1327,10,7)+0,""))</f>
        <v/>
      </c>
      <c r="O1327" s="25" t="str">
        <f>IF(IFERROR(MID($Q1327,19,7)+0,"")&lt;1130000,"",IFERROR(MID($Q1327,19,7)+0,""))</f>
        <v/>
      </c>
      <c r="P1327" s="25" t="str">
        <f>IF(M1327="","",IF(N1327="",M1327,M1327&amp;", "&amp;N1327))</f>
        <v/>
      </c>
      <c r="Q1327" s="25"/>
      <c r="R1327" s="25"/>
      <c r="S1327" s="35" t="s">
        <v>34</v>
      </c>
      <c r="T1327" s="25" t="s">
        <v>36</v>
      </c>
      <c r="U1327" s="185">
        <v>7930</v>
      </c>
      <c r="V1327" s="188">
        <v>7930</v>
      </c>
      <c r="W1327" s="189">
        <v>7930</v>
      </c>
      <c r="X1327" s="31">
        <v>7930</v>
      </c>
      <c r="Y1327" s="90">
        <f>IFERROR(ROUND(X1327/W1327-1,2),"")</f>
        <v>0</v>
      </c>
      <c r="Z1327" s="31">
        <f>IF(OR(S1327="VLD MLC components",S1327="VLD MLC pipes",S1327="VLD PEX components",S1327="VLD PEX pipes",S1327="VLD PHC components",S1327="VLD PHC pipes",S1327="Controls VLD"),"По запросу",X1327)</f>
        <v>7930</v>
      </c>
      <c r="AA1327" s="63">
        <f>ROUND(X1327/1.2,3)</f>
        <v>6608.3329999999996</v>
      </c>
      <c r="AB1327" s="23">
        <v>6608.3329999999996</v>
      </c>
      <c r="AC1327" s="190">
        <f>IFERROR(ROUND(AA1327/AB1327-1,2),"")</f>
        <v>0</v>
      </c>
      <c r="AD1327" s="25">
        <v>0.56299999999999994</v>
      </c>
      <c r="AE1327" s="25">
        <v>4.15E-4</v>
      </c>
      <c r="AF1327" s="25">
        <v>4</v>
      </c>
      <c r="AG1327" s="25">
        <v>4</v>
      </c>
      <c r="AH1327" s="25">
        <v>4</v>
      </c>
      <c r="AI1327" s="25">
        <v>4</v>
      </c>
      <c r="AJ1327" s="25" t="s">
        <v>20</v>
      </c>
      <c r="AK1327" s="22" t="s">
        <v>20</v>
      </c>
      <c r="AL1327" s="25" t="s">
        <v>20</v>
      </c>
      <c r="AM1327" s="25">
        <v>1</v>
      </c>
      <c r="AN1327" s="25">
        <v>176</v>
      </c>
      <c r="AO1327" s="25">
        <v>135</v>
      </c>
      <c r="AP1327" s="25">
        <v>89</v>
      </c>
      <c r="AQ1327" s="25">
        <v>0.56299999999999994</v>
      </c>
      <c r="AR1327" s="94">
        <v>2.1150000000000001E-3</v>
      </c>
      <c r="AS1327" s="157">
        <v>4</v>
      </c>
      <c r="AT1327" s="93">
        <v>43578</v>
      </c>
      <c r="AU1327" s="92" t="s">
        <v>22</v>
      </c>
      <c r="AV1327" s="91" t="s">
        <v>152</v>
      </c>
      <c r="AW1327" s="92" t="s">
        <v>152</v>
      </c>
      <c r="AX1327" s="92" t="s">
        <v>48</v>
      </c>
      <c r="AY1327" s="91" t="s">
        <v>152</v>
      </c>
      <c r="AZ1327" s="23"/>
      <c r="BA1327" s="25" t="s">
        <v>5183</v>
      </c>
      <c r="BB1327" t="s">
        <v>25</v>
      </c>
      <c r="BC1327">
        <v>7930</v>
      </c>
      <c r="BD1327" t="str">
        <f>IF(Z1327=BC1327,"OK")</f>
        <v>OK</v>
      </c>
      <c r="BE1327">
        <v>0.56299999999999994</v>
      </c>
      <c r="BF1327">
        <v>4.15E-4</v>
      </c>
      <c r="BG1327">
        <v>176</v>
      </c>
      <c r="BH1327">
        <v>135</v>
      </c>
      <c r="BI1327">
        <v>89</v>
      </c>
      <c r="BJ1327">
        <v>0.56299999999999994</v>
      </c>
      <c r="BK1327">
        <v>2.1150000000000001E-3</v>
      </c>
      <c r="BN1327" s="183"/>
    </row>
    <row r="1328" spans="1:66" x14ac:dyDescent="0.25">
      <c r="A1328" s="1"/>
      <c r="B1328" s="94">
        <v>1322</v>
      </c>
      <c r="C1328" s="43">
        <v>1070688</v>
      </c>
      <c r="D1328" s="25"/>
      <c r="E1328" s="101" t="s">
        <v>5182</v>
      </c>
      <c r="F1328" s="151" t="s">
        <v>667</v>
      </c>
      <c r="G1328" s="28"/>
      <c r="H1328" s="46" t="str">
        <f>IFERROR(IFERROR(IF(SEARCH("Usystems",$E1328)&gt;0,"Usystems"),IF(SEARCH("RIIFO",$E1328)&gt;0,"RIIFO","Uponor")),"Uponor")</f>
        <v>Uponor</v>
      </c>
      <c r="I1328" s="25" t="str">
        <f>IFERROR(MID($D1328,1,7)+0,"")</f>
        <v/>
      </c>
      <c r="J1328" s="25" t="str">
        <f>IFERROR(MID($D1328,10,7)+0,"")</f>
        <v/>
      </c>
      <c r="K1328" s="25" t="str">
        <f>IFERROR(MID($D1328,19,7)+0,"")</f>
        <v/>
      </c>
      <c r="L1328" s="25" t="str">
        <f>IFERROR(MID($D1328,28,7)+0,"")</f>
        <v/>
      </c>
      <c r="M1328" s="25" t="str">
        <f>IF(IFERROR(MID($Q1328,1,7)+0,"")&lt;1130000,IF(INDEX(C:C,MATCH(LEFT(Q1328,7)+0,I:I,0))&lt;1130000,"",INDEX(C:C,MATCH(LEFT(Q1328,7)+0,I:I,0))),IFERROR(MID($Q1328,1,7)+0,""))</f>
        <v/>
      </c>
      <c r="N1328" s="25" t="str">
        <f>IF(IFERROR(MID($Q1328,10,7)+0,"")&lt;1130000,"",IFERROR(MID($Q1328,10,7)+0,""))</f>
        <v/>
      </c>
      <c r="O1328" s="25" t="str">
        <f>IF(IFERROR(MID($Q1328,19,7)+0,"")&lt;1130000,"",IFERROR(MID($Q1328,19,7)+0,""))</f>
        <v/>
      </c>
      <c r="P1328" s="25" t="str">
        <f>IF(M1328="","",IF(N1328="",M1328,M1328&amp;", "&amp;N1328))</f>
        <v/>
      </c>
      <c r="Q1328" s="25"/>
      <c r="R1328" s="25"/>
      <c r="S1328" s="35" t="s">
        <v>34</v>
      </c>
      <c r="T1328" s="25" t="s">
        <v>36</v>
      </c>
      <c r="U1328" s="185">
        <v>7930</v>
      </c>
      <c r="V1328" s="188">
        <v>7930</v>
      </c>
      <c r="W1328" s="189">
        <v>7930</v>
      </c>
      <c r="X1328" s="31">
        <v>7930</v>
      </c>
      <c r="Y1328" s="90">
        <f>IFERROR(ROUND(X1328/W1328-1,2),"")</f>
        <v>0</v>
      </c>
      <c r="Z1328" s="31">
        <f>IF(OR(S1328="VLD MLC components",S1328="VLD MLC pipes",S1328="VLD PEX components",S1328="VLD PEX pipes",S1328="VLD PHC components",S1328="VLD PHC pipes",S1328="Controls VLD"),"По запросу",X1328)</f>
        <v>7930</v>
      </c>
      <c r="AA1328" s="63">
        <f>ROUND(X1328/1.2,3)</f>
        <v>6608.3329999999996</v>
      </c>
      <c r="AB1328" s="23">
        <v>6608.3329999999996</v>
      </c>
      <c r="AC1328" s="190">
        <f>IFERROR(ROUND(AA1328/AB1328-1,2),"")</f>
        <v>0</v>
      </c>
      <c r="AD1328" s="25">
        <v>0.56699999999999995</v>
      </c>
      <c r="AE1328" s="25">
        <v>4.2099999999999999E-4</v>
      </c>
      <c r="AF1328" s="25">
        <v>0</v>
      </c>
      <c r="AG1328" s="25" t="s">
        <v>22</v>
      </c>
      <c r="AH1328" s="25">
        <v>0</v>
      </c>
      <c r="AI1328" s="25">
        <v>0</v>
      </c>
      <c r="AJ1328" s="25" t="s">
        <v>20</v>
      </c>
      <c r="AK1328" s="42" t="s">
        <v>19</v>
      </c>
      <c r="AL1328" s="25" t="s">
        <v>20</v>
      </c>
      <c r="AM1328" s="25">
        <v>1</v>
      </c>
      <c r="AN1328" s="25">
        <v>176</v>
      </c>
      <c r="AO1328" s="25">
        <v>135</v>
      </c>
      <c r="AP1328" s="25">
        <v>89</v>
      </c>
      <c r="AQ1328" s="25">
        <v>0.56699999999999995</v>
      </c>
      <c r="AR1328" s="94">
        <v>2.1150000000000001E-3</v>
      </c>
      <c r="AS1328" s="157" t="s">
        <v>22</v>
      </c>
      <c r="AT1328" s="93">
        <v>43578</v>
      </c>
      <c r="AU1328" s="92" t="s">
        <v>22</v>
      </c>
      <c r="AV1328" s="91" t="s">
        <v>48</v>
      </c>
      <c r="AW1328" s="92" t="s">
        <v>48</v>
      </c>
      <c r="AX1328" s="92" t="s">
        <v>48</v>
      </c>
      <c r="AY1328" s="91" t="s">
        <v>152</v>
      </c>
      <c r="AZ1328" s="23"/>
      <c r="BA1328" s="25">
        <v>0</v>
      </c>
      <c r="BB1328" t="s">
        <v>48</v>
      </c>
      <c r="BC1328" t="e">
        <v>#N/A</v>
      </c>
      <c r="BD1328" t="e">
        <f>IF(Z1328=BC1328,"OK")</f>
        <v>#N/A</v>
      </c>
      <c r="BE1328">
        <v>0.56699999999999995</v>
      </c>
      <c r="BF1328">
        <v>4.2099999999999999E-4</v>
      </c>
      <c r="BG1328">
        <v>176</v>
      </c>
      <c r="BH1328">
        <v>135</v>
      </c>
      <c r="BI1328">
        <v>89</v>
      </c>
      <c r="BJ1328">
        <v>0.56699999999999995</v>
      </c>
      <c r="BK1328">
        <v>2.1150000000000001E-3</v>
      </c>
      <c r="BN1328" s="183"/>
    </row>
    <row r="1329" spans="1:66" ht="25.5" x14ac:dyDescent="0.25">
      <c r="A1329" s="1"/>
      <c r="B1329" s="94">
        <v>1323</v>
      </c>
      <c r="C1329" s="43">
        <v>1070689</v>
      </c>
      <c r="D1329" s="25">
        <v>1015634</v>
      </c>
      <c r="E1329" s="30" t="s">
        <v>5181</v>
      </c>
      <c r="F1329" s="151" t="s">
        <v>21</v>
      </c>
      <c r="G1329" s="28"/>
      <c r="H1329" s="46" t="str">
        <f>IFERROR(IFERROR(IF(SEARCH("Usystems",$E1329)&gt;0,"Usystems"),IF(SEARCH("RIIFO",$E1329)&gt;0,"RIIFO","Uponor")),"Uponor")</f>
        <v>Uponor</v>
      </c>
      <c r="I1329" s="25">
        <f>IFERROR(MID($D1329,1,7)+0,"")</f>
        <v>1015634</v>
      </c>
      <c r="J1329" s="25" t="str">
        <f>IFERROR(MID($D1329,10,7)+0,"")</f>
        <v/>
      </c>
      <c r="K1329" s="25" t="str">
        <f>IFERROR(MID($D1329,19,7)+0,"")</f>
        <v/>
      </c>
      <c r="L1329" s="25" t="str">
        <f>IFERROR(MID($D1329,28,7)+0,"")</f>
        <v/>
      </c>
      <c r="M1329" s="25" t="str">
        <f>IF(IFERROR(MID($Q1329,1,7)+0,"")&lt;1130000,IF(INDEX(C:C,MATCH(LEFT(Q1329,7)+0,I:I,0))&lt;1130000,"",INDEX(C:C,MATCH(LEFT(Q1329,7)+0,I:I,0))),IFERROR(MID($Q1329,1,7)+0,""))</f>
        <v/>
      </c>
      <c r="N1329" s="25" t="str">
        <f>IF(IFERROR(MID($Q1329,10,7)+0,"")&lt;1130000,"",IFERROR(MID($Q1329,10,7)+0,""))</f>
        <v/>
      </c>
      <c r="O1329" s="25" t="str">
        <f>IF(IFERROR(MID($Q1329,19,7)+0,"")&lt;1130000,"",IFERROR(MID($Q1329,19,7)+0,""))</f>
        <v/>
      </c>
      <c r="P1329" s="25" t="str">
        <f>IF(M1329="","",IF(N1329="",M1329,M1329&amp;", "&amp;N1329))</f>
        <v/>
      </c>
      <c r="Q1329" s="25"/>
      <c r="R1329" s="25"/>
      <c r="S1329" s="35" t="s">
        <v>34</v>
      </c>
      <c r="T1329" s="25" t="s">
        <v>36</v>
      </c>
      <c r="U1329" s="185">
        <v>8312</v>
      </c>
      <c r="V1329" s="188">
        <v>8312</v>
      </c>
      <c r="W1329" s="189">
        <v>8312</v>
      </c>
      <c r="X1329" s="31">
        <v>8312</v>
      </c>
      <c r="Y1329" s="90">
        <f>IFERROR(ROUND(X1329/W1329-1,2),"")</f>
        <v>0</v>
      </c>
      <c r="Z1329" s="31">
        <f>IF(OR(S1329="VLD MLC components",S1329="VLD MLC pipes",S1329="VLD PEX components",S1329="VLD PEX pipes",S1329="VLD PHC components",S1329="VLD PHC pipes",S1329="Controls VLD"),"По запросу",X1329)</f>
        <v>8312</v>
      </c>
      <c r="AA1329" s="63">
        <f>ROUND(X1329/1.2,3)</f>
        <v>6926.6670000000004</v>
      </c>
      <c r="AB1329" s="23">
        <v>6926.6670000000004</v>
      </c>
      <c r="AC1329" s="190">
        <f>IFERROR(ROUND(AA1329/AB1329-1,2),"")</f>
        <v>0</v>
      </c>
      <c r="AD1329" s="25">
        <v>0.56999999999999995</v>
      </c>
      <c r="AE1329" s="25">
        <v>1.083E-3</v>
      </c>
      <c r="AF1329" s="25">
        <v>0</v>
      </c>
      <c r="AG1329" s="25" t="s">
        <v>22</v>
      </c>
      <c r="AH1329" s="25">
        <v>0</v>
      </c>
      <c r="AI1329" s="25">
        <v>0</v>
      </c>
      <c r="AJ1329" s="25" t="s">
        <v>20</v>
      </c>
      <c r="AK1329" s="42" t="s">
        <v>19</v>
      </c>
      <c r="AL1329" s="25" t="s">
        <v>20</v>
      </c>
      <c r="AM1329" s="25">
        <v>1</v>
      </c>
      <c r="AN1329" s="25">
        <v>176</v>
      </c>
      <c r="AO1329" s="25">
        <v>135</v>
      </c>
      <c r="AP1329" s="25">
        <v>89</v>
      </c>
      <c r="AQ1329" s="25">
        <v>0.56999999999999995</v>
      </c>
      <c r="AR1329" s="94">
        <v>2.1150000000000001E-3</v>
      </c>
      <c r="AS1329" s="157" t="s">
        <v>22</v>
      </c>
      <c r="AT1329" s="93">
        <v>43515</v>
      </c>
      <c r="AU1329" s="92" t="s">
        <v>22</v>
      </c>
      <c r="AV1329" s="91" t="s">
        <v>48</v>
      </c>
      <c r="AW1329" s="92" t="s">
        <v>48</v>
      </c>
      <c r="AX1329" s="92" t="s">
        <v>48</v>
      </c>
      <c r="AY1329" s="91" t="s">
        <v>152</v>
      </c>
      <c r="AZ1329" s="23"/>
      <c r="BA1329" s="25">
        <v>0</v>
      </c>
      <c r="BB1329" t="s">
        <v>48</v>
      </c>
      <c r="BC1329" t="e">
        <v>#N/A</v>
      </c>
      <c r="BD1329" t="e">
        <f>IF(Z1329=BC1329,"OK")</f>
        <v>#N/A</v>
      </c>
      <c r="BE1329">
        <v>0.56999999999999995</v>
      </c>
      <c r="BF1329">
        <v>1.083E-3</v>
      </c>
      <c r="BG1329">
        <v>176</v>
      </c>
      <c r="BH1329">
        <v>135</v>
      </c>
      <c r="BI1329">
        <v>89</v>
      </c>
      <c r="BJ1329">
        <v>0.56999999999999995</v>
      </c>
      <c r="BK1329">
        <v>2.1150000000000001E-3</v>
      </c>
      <c r="BN1329" s="183"/>
    </row>
    <row r="1330" spans="1:66" ht="25.5" x14ac:dyDescent="0.25">
      <c r="A1330" s="1"/>
      <c r="B1330" s="94">
        <v>1324</v>
      </c>
      <c r="C1330" s="43">
        <v>1070690</v>
      </c>
      <c r="D1330" s="25">
        <v>1015659</v>
      </c>
      <c r="E1330" s="30" t="s">
        <v>5180</v>
      </c>
      <c r="F1330" s="151" t="s">
        <v>21</v>
      </c>
      <c r="G1330" s="28"/>
      <c r="H1330" s="46" t="str">
        <f>IFERROR(IFERROR(IF(SEARCH("Usystems",$E1330)&gt;0,"Usystems"),IF(SEARCH("RIIFO",$E1330)&gt;0,"RIIFO","Uponor")),"Uponor")</f>
        <v>Uponor</v>
      </c>
      <c r="I1330" s="25">
        <f>IFERROR(MID($D1330,1,7)+0,"")</f>
        <v>1015659</v>
      </c>
      <c r="J1330" s="25" t="str">
        <f>IFERROR(MID($D1330,10,7)+0,"")</f>
        <v/>
      </c>
      <c r="K1330" s="25" t="str">
        <f>IFERROR(MID($D1330,19,7)+0,"")</f>
        <v/>
      </c>
      <c r="L1330" s="25" t="str">
        <f>IFERROR(MID($D1330,28,7)+0,"")</f>
        <v/>
      </c>
      <c r="M1330" s="25" t="str">
        <f>IF(IFERROR(MID($Q1330,1,7)+0,"")&lt;1130000,IF(INDEX(C:C,MATCH(LEFT(Q1330,7)+0,I:I,0))&lt;1130000,"",INDEX(C:C,MATCH(LEFT(Q1330,7)+0,I:I,0))),IFERROR(MID($Q1330,1,7)+0,""))</f>
        <v/>
      </c>
      <c r="N1330" s="25" t="str">
        <f>IF(IFERROR(MID($Q1330,10,7)+0,"")&lt;1130000,"",IFERROR(MID($Q1330,10,7)+0,""))</f>
        <v/>
      </c>
      <c r="O1330" s="25" t="str">
        <f>IF(IFERROR(MID($Q1330,19,7)+0,"")&lt;1130000,"",IFERROR(MID($Q1330,19,7)+0,""))</f>
        <v/>
      </c>
      <c r="P1330" s="25" t="str">
        <f>IF(M1330="","",IF(N1330="",M1330,M1330&amp;", "&amp;N1330))</f>
        <v/>
      </c>
      <c r="Q1330" s="25"/>
      <c r="R1330" s="25"/>
      <c r="S1330" s="35" t="s">
        <v>34</v>
      </c>
      <c r="T1330" s="25" t="s">
        <v>36</v>
      </c>
      <c r="U1330" s="185">
        <v>8312</v>
      </c>
      <c r="V1330" s="188">
        <v>8312</v>
      </c>
      <c r="W1330" s="189">
        <v>8312</v>
      </c>
      <c r="X1330" s="31">
        <v>8312</v>
      </c>
      <c r="Y1330" s="90">
        <f>IFERROR(ROUND(X1330/W1330-1,2),"")</f>
        <v>0</v>
      </c>
      <c r="Z1330" s="31">
        <f>IF(OR(S1330="VLD MLC components",S1330="VLD MLC pipes",S1330="VLD PEX components",S1330="VLD PEX pipes",S1330="VLD PHC components",S1330="VLD PHC pipes",S1330="Controls VLD"),"По запросу",X1330)</f>
        <v>8312</v>
      </c>
      <c r="AA1330" s="63">
        <f>ROUND(X1330/1.2,3)</f>
        <v>6926.6670000000004</v>
      </c>
      <c r="AB1330" s="23">
        <v>6926.6670000000004</v>
      </c>
      <c r="AC1330" s="190">
        <f>IFERROR(ROUND(AA1330/AB1330-1,2),"")</f>
        <v>0</v>
      </c>
      <c r="AD1330" s="25">
        <v>0.57399999999999995</v>
      </c>
      <c r="AE1330" s="25">
        <v>1.0939999999999999E-3</v>
      </c>
      <c r="AF1330" s="25">
        <v>0</v>
      </c>
      <c r="AG1330" s="25" t="s">
        <v>22</v>
      </c>
      <c r="AH1330" s="25">
        <v>0</v>
      </c>
      <c r="AI1330" s="25">
        <v>0</v>
      </c>
      <c r="AJ1330" s="25" t="s">
        <v>20</v>
      </c>
      <c r="AK1330" s="42" t="s">
        <v>19</v>
      </c>
      <c r="AL1330" s="25" t="s">
        <v>20</v>
      </c>
      <c r="AM1330" s="25">
        <v>1</v>
      </c>
      <c r="AN1330" s="25">
        <v>176</v>
      </c>
      <c r="AO1330" s="25">
        <v>135</v>
      </c>
      <c r="AP1330" s="25">
        <v>89</v>
      </c>
      <c r="AQ1330" s="25">
        <v>0.57399999999999995</v>
      </c>
      <c r="AR1330" s="94">
        <v>2.1150000000000001E-3</v>
      </c>
      <c r="AS1330" s="157" t="s">
        <v>22</v>
      </c>
      <c r="AT1330" s="93">
        <v>43515</v>
      </c>
      <c r="AU1330" s="92" t="s">
        <v>22</v>
      </c>
      <c r="AV1330" s="91" t="s">
        <v>48</v>
      </c>
      <c r="AW1330" s="92" t="s">
        <v>48</v>
      </c>
      <c r="AX1330" s="92" t="s">
        <v>48</v>
      </c>
      <c r="AY1330" s="91" t="s">
        <v>152</v>
      </c>
      <c r="AZ1330" s="23"/>
      <c r="BA1330" s="25">
        <v>0</v>
      </c>
      <c r="BB1330" t="s">
        <v>48</v>
      </c>
      <c r="BC1330" t="e">
        <v>#N/A</v>
      </c>
      <c r="BD1330" t="e">
        <f>IF(Z1330=BC1330,"OK")</f>
        <v>#N/A</v>
      </c>
      <c r="BE1330">
        <v>0.57399999999999995</v>
      </c>
      <c r="BF1330">
        <v>1.0939999999999999E-3</v>
      </c>
      <c r="BG1330">
        <v>176</v>
      </c>
      <c r="BH1330">
        <v>135</v>
      </c>
      <c r="BI1330">
        <v>89</v>
      </c>
      <c r="BJ1330">
        <v>0.57399999999999995</v>
      </c>
      <c r="BK1330">
        <v>2.1150000000000001E-3</v>
      </c>
      <c r="BN1330" s="183"/>
    </row>
    <row r="1331" spans="1:66" ht="25.5" x14ac:dyDescent="0.25">
      <c r="A1331" s="1"/>
      <c r="B1331" s="94">
        <v>1325</v>
      </c>
      <c r="C1331" s="43">
        <v>1070691</v>
      </c>
      <c r="D1331" s="25">
        <v>1015661</v>
      </c>
      <c r="E1331" s="30" t="s">
        <v>5179</v>
      </c>
      <c r="F1331" s="151" t="s">
        <v>21</v>
      </c>
      <c r="G1331" s="28"/>
      <c r="H1331" s="46" t="str">
        <f>IFERROR(IFERROR(IF(SEARCH("Usystems",$E1331)&gt;0,"Usystems"),IF(SEARCH("RIIFO",$E1331)&gt;0,"RIIFO","Uponor")),"Uponor")</f>
        <v>Uponor</v>
      </c>
      <c r="I1331" s="25">
        <f>IFERROR(MID($D1331,1,7)+0,"")</f>
        <v>1015661</v>
      </c>
      <c r="J1331" s="25" t="str">
        <f>IFERROR(MID($D1331,10,7)+0,"")</f>
        <v/>
      </c>
      <c r="K1331" s="25" t="str">
        <f>IFERROR(MID($D1331,19,7)+0,"")</f>
        <v/>
      </c>
      <c r="L1331" s="25" t="str">
        <f>IFERROR(MID($D1331,28,7)+0,"")</f>
        <v/>
      </c>
      <c r="M1331" s="25" t="str">
        <f>IF(IFERROR(MID($Q1331,1,7)+0,"")&lt;1130000,IF(INDEX(C:C,MATCH(LEFT(Q1331,7)+0,I:I,0))&lt;1130000,"",INDEX(C:C,MATCH(LEFT(Q1331,7)+0,I:I,0))),IFERROR(MID($Q1331,1,7)+0,""))</f>
        <v/>
      </c>
      <c r="N1331" s="25" t="str">
        <f>IF(IFERROR(MID($Q1331,10,7)+0,"")&lt;1130000,"",IFERROR(MID($Q1331,10,7)+0,""))</f>
        <v/>
      </c>
      <c r="O1331" s="25" t="str">
        <f>IF(IFERROR(MID($Q1331,19,7)+0,"")&lt;1130000,"",IFERROR(MID($Q1331,19,7)+0,""))</f>
        <v/>
      </c>
      <c r="P1331" s="25" t="str">
        <f>IF(M1331="","",IF(N1331="",M1331,M1331&amp;", "&amp;N1331))</f>
        <v/>
      </c>
      <c r="Q1331" s="25"/>
      <c r="R1331" s="25"/>
      <c r="S1331" s="35" t="s">
        <v>34</v>
      </c>
      <c r="T1331" s="25" t="s">
        <v>36</v>
      </c>
      <c r="U1331" s="185">
        <v>8312</v>
      </c>
      <c r="V1331" s="188">
        <v>8312</v>
      </c>
      <c r="W1331" s="189">
        <v>8312</v>
      </c>
      <c r="X1331" s="31">
        <v>8312</v>
      </c>
      <c r="Y1331" s="90">
        <f>IFERROR(ROUND(X1331/W1331-1,2),"")</f>
        <v>0</v>
      </c>
      <c r="Z1331" s="31">
        <f>IF(OR(S1331="VLD MLC components",S1331="VLD MLC pipes",S1331="VLD PEX components",S1331="VLD PEX pipes",S1331="VLD PHC components",S1331="VLD PHC pipes",S1331="Controls VLD"),"По запросу",X1331)</f>
        <v>8312</v>
      </c>
      <c r="AA1331" s="63">
        <f>ROUND(X1331/1.2,3)</f>
        <v>6926.6670000000004</v>
      </c>
      <c r="AB1331" s="23">
        <v>6926.6670000000004</v>
      </c>
      <c r="AC1331" s="190">
        <f>IFERROR(ROUND(AA1331/AB1331-1,2),"")</f>
        <v>0</v>
      </c>
      <c r="AD1331" s="25">
        <v>0.57899999999999996</v>
      </c>
      <c r="AE1331" s="25">
        <v>1.1050000000000001E-3</v>
      </c>
      <c r="AF1331" s="25">
        <v>0</v>
      </c>
      <c r="AG1331" s="25" t="s">
        <v>22</v>
      </c>
      <c r="AH1331" s="25">
        <v>0</v>
      </c>
      <c r="AI1331" s="25">
        <v>0</v>
      </c>
      <c r="AJ1331" s="25" t="s">
        <v>20</v>
      </c>
      <c r="AK1331" s="42" t="s">
        <v>19</v>
      </c>
      <c r="AL1331" s="25" t="s">
        <v>20</v>
      </c>
      <c r="AM1331" s="25">
        <v>1</v>
      </c>
      <c r="AN1331" s="25">
        <v>176</v>
      </c>
      <c r="AO1331" s="25">
        <v>135</v>
      </c>
      <c r="AP1331" s="25">
        <v>89</v>
      </c>
      <c r="AQ1331" s="25">
        <v>0.57899999999999996</v>
      </c>
      <c r="AR1331" s="94">
        <v>2.1150000000000001E-3</v>
      </c>
      <c r="AS1331" s="157" t="s">
        <v>22</v>
      </c>
      <c r="AT1331" s="93">
        <v>43515</v>
      </c>
      <c r="AU1331" s="92" t="s">
        <v>22</v>
      </c>
      <c r="AV1331" s="91" t="s">
        <v>48</v>
      </c>
      <c r="AW1331" s="92" t="s">
        <v>48</v>
      </c>
      <c r="AX1331" s="92" t="s">
        <v>48</v>
      </c>
      <c r="AY1331" s="91" t="s">
        <v>152</v>
      </c>
      <c r="AZ1331" s="23"/>
      <c r="BA1331" s="25">
        <v>0</v>
      </c>
      <c r="BB1331" t="s">
        <v>48</v>
      </c>
      <c r="BC1331" t="e">
        <v>#N/A</v>
      </c>
      <c r="BD1331" t="e">
        <f>IF(Z1331=BC1331,"OK")</f>
        <v>#N/A</v>
      </c>
      <c r="BE1331">
        <v>0.57899999999999996</v>
      </c>
      <c r="BF1331">
        <v>1.1050000000000001E-3</v>
      </c>
      <c r="BG1331">
        <v>176</v>
      </c>
      <c r="BH1331">
        <v>135</v>
      </c>
      <c r="BI1331">
        <v>89</v>
      </c>
      <c r="BJ1331">
        <v>0.57899999999999996</v>
      </c>
      <c r="BK1331">
        <v>2.1150000000000001E-3</v>
      </c>
      <c r="BN1331" s="183"/>
    </row>
    <row r="1332" spans="1:66" ht="25.5" x14ac:dyDescent="0.25">
      <c r="A1332" s="1"/>
      <c r="B1332" s="94">
        <v>1326</v>
      </c>
      <c r="C1332" s="43">
        <v>1070692</v>
      </c>
      <c r="D1332" s="25">
        <v>1015663</v>
      </c>
      <c r="E1332" s="30" t="s">
        <v>5178</v>
      </c>
      <c r="F1332" s="151" t="s">
        <v>21</v>
      </c>
      <c r="G1332" s="28"/>
      <c r="H1332" s="46" t="str">
        <f>IFERROR(IFERROR(IF(SEARCH("Usystems",$E1332)&gt;0,"Usystems"),IF(SEARCH("RIIFO",$E1332)&gt;0,"RIIFO","Uponor")),"Uponor")</f>
        <v>Uponor</v>
      </c>
      <c r="I1332" s="25">
        <f>IFERROR(MID($D1332,1,7)+0,"")</f>
        <v>1015663</v>
      </c>
      <c r="J1332" s="25" t="str">
        <f>IFERROR(MID($D1332,10,7)+0,"")</f>
        <v/>
      </c>
      <c r="K1332" s="25" t="str">
        <f>IFERROR(MID($D1332,19,7)+0,"")</f>
        <v/>
      </c>
      <c r="L1332" s="25" t="str">
        <f>IFERROR(MID($D1332,28,7)+0,"")</f>
        <v/>
      </c>
      <c r="M1332" s="25" t="str">
        <f>IF(IFERROR(MID($Q1332,1,7)+0,"")&lt;1130000,IF(INDEX(C:C,MATCH(LEFT(Q1332,7)+0,I:I,0))&lt;1130000,"",INDEX(C:C,MATCH(LEFT(Q1332,7)+0,I:I,0))),IFERROR(MID($Q1332,1,7)+0,""))</f>
        <v/>
      </c>
      <c r="N1332" s="25" t="str">
        <f>IF(IFERROR(MID($Q1332,10,7)+0,"")&lt;1130000,"",IFERROR(MID($Q1332,10,7)+0,""))</f>
        <v/>
      </c>
      <c r="O1332" s="25" t="str">
        <f>IF(IFERROR(MID($Q1332,19,7)+0,"")&lt;1130000,"",IFERROR(MID($Q1332,19,7)+0,""))</f>
        <v/>
      </c>
      <c r="P1332" s="25" t="str">
        <f>IF(M1332="","",IF(N1332="",M1332,M1332&amp;", "&amp;N1332))</f>
        <v/>
      </c>
      <c r="Q1332" s="25"/>
      <c r="R1332" s="25"/>
      <c r="S1332" s="35" t="s">
        <v>34</v>
      </c>
      <c r="T1332" s="25" t="s">
        <v>36</v>
      </c>
      <c r="U1332" s="185">
        <v>8312</v>
      </c>
      <c r="V1332" s="188">
        <v>8312</v>
      </c>
      <c r="W1332" s="189">
        <v>8312</v>
      </c>
      <c r="X1332" s="31">
        <v>8312</v>
      </c>
      <c r="Y1332" s="90">
        <f>IFERROR(ROUND(X1332/W1332-1,2),"")</f>
        <v>0</v>
      </c>
      <c r="Z1332" s="31">
        <f>IF(OR(S1332="VLD MLC components",S1332="VLD MLC pipes",S1332="VLD PEX components",S1332="VLD PEX pipes",S1332="VLD PHC components",S1332="VLD PHC pipes",S1332="Controls VLD"),"По запросу",X1332)</f>
        <v>8312</v>
      </c>
      <c r="AA1332" s="63">
        <f>ROUND(X1332/1.2,3)</f>
        <v>6926.6670000000004</v>
      </c>
      <c r="AB1332" s="23">
        <v>6926.6670000000004</v>
      </c>
      <c r="AC1332" s="190">
        <f>IFERROR(ROUND(AA1332/AB1332-1,2),"")</f>
        <v>0</v>
      </c>
      <c r="AD1332" s="25">
        <v>0.58299999999999996</v>
      </c>
      <c r="AE1332" s="25">
        <v>1.1169999999999999E-3</v>
      </c>
      <c r="AF1332" s="25">
        <v>0</v>
      </c>
      <c r="AG1332" s="25" t="s">
        <v>22</v>
      </c>
      <c r="AH1332" s="25">
        <v>0</v>
      </c>
      <c r="AI1332" s="25">
        <v>0</v>
      </c>
      <c r="AJ1332" s="25" t="s">
        <v>20</v>
      </c>
      <c r="AK1332" s="42" t="s">
        <v>19</v>
      </c>
      <c r="AL1332" s="25" t="s">
        <v>20</v>
      </c>
      <c r="AM1332" s="25">
        <v>1</v>
      </c>
      <c r="AN1332" s="25">
        <v>176</v>
      </c>
      <c r="AO1332" s="25">
        <v>135</v>
      </c>
      <c r="AP1332" s="25">
        <v>89</v>
      </c>
      <c r="AQ1332" s="25">
        <v>0.58299999999999996</v>
      </c>
      <c r="AR1332" s="94">
        <v>2.1150000000000001E-3</v>
      </c>
      <c r="AS1332" s="157" t="s">
        <v>22</v>
      </c>
      <c r="AT1332" s="93">
        <v>43515</v>
      </c>
      <c r="AU1332" s="92" t="s">
        <v>22</v>
      </c>
      <c r="AV1332" s="91" t="s">
        <v>48</v>
      </c>
      <c r="AW1332" s="92" t="s">
        <v>48</v>
      </c>
      <c r="AX1332" s="92" t="s">
        <v>48</v>
      </c>
      <c r="AY1332" s="91" t="s">
        <v>152</v>
      </c>
      <c r="AZ1332" s="23"/>
      <c r="BA1332" s="25">
        <v>0</v>
      </c>
      <c r="BB1332" t="s">
        <v>48</v>
      </c>
      <c r="BC1332" t="e">
        <v>#N/A</v>
      </c>
      <c r="BD1332" t="e">
        <f>IF(Z1332=BC1332,"OK")</f>
        <v>#N/A</v>
      </c>
      <c r="BE1332">
        <v>0.58299999999999996</v>
      </c>
      <c r="BF1332">
        <v>1.1169999999999999E-3</v>
      </c>
      <c r="BG1332">
        <v>176</v>
      </c>
      <c r="BH1332">
        <v>135</v>
      </c>
      <c r="BI1332">
        <v>89</v>
      </c>
      <c r="BJ1332">
        <v>0.58299999999999996</v>
      </c>
      <c r="BK1332">
        <v>2.1150000000000001E-3</v>
      </c>
      <c r="BN1332" s="183"/>
    </row>
    <row r="1333" spans="1:66" ht="25.5" x14ac:dyDescent="0.25">
      <c r="A1333" s="1"/>
      <c r="B1333" s="94">
        <v>1327</v>
      </c>
      <c r="C1333" s="43">
        <v>1070693</v>
      </c>
      <c r="D1333" s="25">
        <v>1048749</v>
      </c>
      <c r="E1333" s="30" t="s">
        <v>5177</v>
      </c>
      <c r="F1333" s="151" t="s">
        <v>21</v>
      </c>
      <c r="G1333" s="28"/>
      <c r="H1333" s="46" t="str">
        <f>IFERROR(IFERROR(IF(SEARCH("Usystems",$E1333)&gt;0,"Usystems"),IF(SEARCH("RIIFO",$E1333)&gt;0,"RIIFO","Uponor")),"Uponor")</f>
        <v>Uponor</v>
      </c>
      <c r="I1333" s="25">
        <f>IFERROR(MID($D1333,1,7)+0,"")</f>
        <v>1048749</v>
      </c>
      <c r="J1333" s="25" t="str">
        <f>IFERROR(MID($D1333,10,7)+0,"")</f>
        <v/>
      </c>
      <c r="K1333" s="25" t="str">
        <f>IFERROR(MID($D1333,19,7)+0,"")</f>
        <v/>
      </c>
      <c r="L1333" s="25" t="str">
        <f>IFERROR(MID($D1333,28,7)+0,"")</f>
        <v/>
      </c>
      <c r="M1333" s="25" t="str">
        <f>IF(IFERROR(MID($Q1333,1,7)+0,"")&lt;1130000,IF(INDEX(C:C,MATCH(LEFT(Q1333,7)+0,I:I,0))&lt;1130000,"",INDEX(C:C,MATCH(LEFT(Q1333,7)+0,I:I,0))),IFERROR(MID($Q1333,1,7)+0,""))</f>
        <v/>
      </c>
      <c r="N1333" s="25" t="str">
        <f>IF(IFERROR(MID($Q1333,10,7)+0,"")&lt;1130000,"",IFERROR(MID($Q1333,10,7)+0,""))</f>
        <v/>
      </c>
      <c r="O1333" s="25" t="str">
        <f>IF(IFERROR(MID($Q1333,19,7)+0,"")&lt;1130000,"",IFERROR(MID($Q1333,19,7)+0,""))</f>
        <v/>
      </c>
      <c r="P1333" s="25" t="str">
        <f>IF(M1333="","",IF(N1333="",M1333,M1333&amp;", "&amp;N1333))</f>
        <v/>
      </c>
      <c r="Q1333" s="25"/>
      <c r="R1333" s="25"/>
      <c r="S1333" s="35" t="s">
        <v>34</v>
      </c>
      <c r="T1333" s="25" t="s">
        <v>36</v>
      </c>
      <c r="U1333" s="185">
        <v>13477</v>
      </c>
      <c r="V1333" s="188">
        <v>13477</v>
      </c>
      <c r="W1333" s="189">
        <v>13477</v>
      </c>
      <c r="X1333" s="31">
        <v>13477</v>
      </c>
      <c r="Y1333" s="90">
        <f>IFERROR(ROUND(X1333/W1333-1,2),"")</f>
        <v>0</v>
      </c>
      <c r="Z1333" s="31">
        <f>IF(OR(S1333="VLD MLC components",S1333="VLD MLC pipes",S1333="VLD PEX components",S1333="VLD PEX pipes",S1333="VLD PHC components",S1333="VLD PHC pipes",S1333="Controls VLD"),"По запросу",X1333)</f>
        <v>13477</v>
      </c>
      <c r="AA1333" s="63">
        <f>ROUND(X1333/1.2,3)</f>
        <v>11230.833000000001</v>
      </c>
      <c r="AB1333" s="23">
        <v>11230.833000000001</v>
      </c>
      <c r="AC1333" s="190">
        <f>IFERROR(ROUND(AA1333/AB1333-1,2),"")</f>
        <v>0</v>
      </c>
      <c r="AD1333" s="25">
        <v>0.65100000000000002</v>
      </c>
      <c r="AE1333" s="25">
        <v>5.6300000000000002E-4</v>
      </c>
      <c r="AF1333" s="25">
        <v>0</v>
      </c>
      <c r="AG1333" s="25" t="s">
        <v>22</v>
      </c>
      <c r="AH1333" s="25">
        <v>0</v>
      </c>
      <c r="AI1333" s="25">
        <v>0</v>
      </c>
      <c r="AJ1333" s="25" t="s">
        <v>20</v>
      </c>
      <c r="AK1333" s="42" t="s">
        <v>19</v>
      </c>
      <c r="AL1333" s="25" t="s">
        <v>20</v>
      </c>
      <c r="AM1333" s="25">
        <v>1</v>
      </c>
      <c r="AN1333" s="25">
        <v>176</v>
      </c>
      <c r="AO1333" s="25">
        <v>135</v>
      </c>
      <c r="AP1333" s="25">
        <v>89</v>
      </c>
      <c r="AQ1333" s="25">
        <v>0.65100000000000002</v>
      </c>
      <c r="AR1333" s="94">
        <v>2.1150000000000001E-3</v>
      </c>
      <c r="AS1333" s="157" t="s">
        <v>22</v>
      </c>
      <c r="AT1333" s="93">
        <v>43515</v>
      </c>
      <c r="AU1333" s="92" t="s">
        <v>22</v>
      </c>
      <c r="AV1333" s="91" t="s">
        <v>48</v>
      </c>
      <c r="AW1333" s="92" t="s">
        <v>48</v>
      </c>
      <c r="AX1333" s="92" t="s">
        <v>48</v>
      </c>
      <c r="AY1333" s="91" t="s">
        <v>152</v>
      </c>
      <c r="AZ1333" s="23"/>
      <c r="BA1333" s="25">
        <v>0</v>
      </c>
      <c r="BB1333" t="s">
        <v>48</v>
      </c>
      <c r="BC1333" t="e">
        <v>#N/A</v>
      </c>
      <c r="BD1333" t="e">
        <f>IF(Z1333=BC1333,"OK")</f>
        <v>#N/A</v>
      </c>
      <c r="BE1333">
        <v>0.65100000000000002</v>
      </c>
      <c r="BF1333">
        <v>5.6300000000000002E-4</v>
      </c>
      <c r="BG1333">
        <v>176</v>
      </c>
      <c r="BH1333">
        <v>135</v>
      </c>
      <c r="BI1333">
        <v>89</v>
      </c>
      <c r="BJ1333">
        <v>0.65100000000000002</v>
      </c>
      <c r="BK1333">
        <v>2.1150000000000001E-3</v>
      </c>
      <c r="BN1333" s="183"/>
    </row>
    <row r="1334" spans="1:66" ht="25.5" x14ac:dyDescent="0.25">
      <c r="A1334" s="1"/>
      <c r="B1334" s="94">
        <v>1328</v>
      </c>
      <c r="C1334" s="43">
        <v>1070694</v>
      </c>
      <c r="D1334" s="25">
        <v>1048751</v>
      </c>
      <c r="E1334" s="30" t="s">
        <v>5176</v>
      </c>
      <c r="F1334" s="151" t="s">
        <v>21</v>
      </c>
      <c r="G1334" s="28"/>
      <c r="H1334" s="46" t="str">
        <f>IFERROR(IFERROR(IF(SEARCH("Usystems",$E1334)&gt;0,"Usystems"),IF(SEARCH("RIIFO",$E1334)&gt;0,"RIIFO","Uponor")),"Uponor")</f>
        <v>Uponor</v>
      </c>
      <c r="I1334" s="25">
        <f>IFERROR(MID($D1334,1,7)+0,"")</f>
        <v>1048751</v>
      </c>
      <c r="J1334" s="25" t="str">
        <f>IFERROR(MID($D1334,10,7)+0,"")</f>
        <v/>
      </c>
      <c r="K1334" s="25" t="str">
        <f>IFERROR(MID($D1334,19,7)+0,"")</f>
        <v/>
      </c>
      <c r="L1334" s="25" t="str">
        <f>IFERROR(MID($D1334,28,7)+0,"")</f>
        <v/>
      </c>
      <c r="M1334" s="25" t="str">
        <f>IF(IFERROR(MID($Q1334,1,7)+0,"")&lt;1130000,IF(INDEX(C:C,MATCH(LEFT(Q1334,7)+0,I:I,0))&lt;1130000,"",INDEX(C:C,MATCH(LEFT(Q1334,7)+0,I:I,0))),IFERROR(MID($Q1334,1,7)+0,""))</f>
        <v/>
      </c>
      <c r="N1334" s="25" t="str">
        <f>IF(IFERROR(MID($Q1334,10,7)+0,"")&lt;1130000,"",IFERROR(MID($Q1334,10,7)+0,""))</f>
        <v/>
      </c>
      <c r="O1334" s="25" t="str">
        <f>IF(IFERROR(MID($Q1334,19,7)+0,"")&lt;1130000,"",IFERROR(MID($Q1334,19,7)+0,""))</f>
        <v/>
      </c>
      <c r="P1334" s="25" t="str">
        <f>IF(M1334="","",IF(N1334="",M1334,M1334&amp;", "&amp;N1334))</f>
        <v/>
      </c>
      <c r="Q1334" s="25"/>
      <c r="R1334" s="25"/>
      <c r="S1334" s="35" t="s">
        <v>34</v>
      </c>
      <c r="T1334" s="25" t="s">
        <v>36</v>
      </c>
      <c r="U1334" s="185">
        <v>13477</v>
      </c>
      <c r="V1334" s="188">
        <v>13477</v>
      </c>
      <c r="W1334" s="189">
        <v>13477</v>
      </c>
      <c r="X1334" s="31">
        <v>13477</v>
      </c>
      <c r="Y1334" s="90">
        <f>IFERROR(ROUND(X1334/W1334-1,2),"")</f>
        <v>0</v>
      </c>
      <c r="Z1334" s="31">
        <f>IF(OR(S1334="VLD MLC components",S1334="VLD MLC pipes",S1334="VLD PEX components",S1334="VLD PEX pipes",S1334="VLD PHC components",S1334="VLD PHC pipes",S1334="Controls VLD"),"По запросу",X1334)</f>
        <v>13477</v>
      </c>
      <c r="AA1334" s="63">
        <f>ROUND(X1334/1.2,3)</f>
        <v>11230.833000000001</v>
      </c>
      <c r="AB1334" s="23">
        <v>11230.833000000001</v>
      </c>
      <c r="AC1334" s="190">
        <f>IFERROR(ROUND(AA1334/AB1334-1,2),"")</f>
        <v>0</v>
      </c>
      <c r="AD1334" s="25">
        <v>0.65500000000000003</v>
      </c>
      <c r="AE1334" s="25">
        <v>5.8E-4</v>
      </c>
      <c r="AF1334" s="25">
        <v>0</v>
      </c>
      <c r="AG1334" s="25" t="s">
        <v>22</v>
      </c>
      <c r="AH1334" s="25">
        <v>0</v>
      </c>
      <c r="AI1334" s="25">
        <v>0</v>
      </c>
      <c r="AJ1334" s="25" t="s">
        <v>20</v>
      </c>
      <c r="AK1334" s="42" t="s">
        <v>19</v>
      </c>
      <c r="AL1334" s="25" t="s">
        <v>20</v>
      </c>
      <c r="AM1334" s="25">
        <v>1</v>
      </c>
      <c r="AN1334" s="25">
        <v>176</v>
      </c>
      <c r="AO1334" s="25">
        <v>135</v>
      </c>
      <c r="AP1334" s="25">
        <v>89</v>
      </c>
      <c r="AQ1334" s="25">
        <v>0.65500000000000003</v>
      </c>
      <c r="AR1334" s="94">
        <v>2.1150000000000001E-3</v>
      </c>
      <c r="AS1334" s="157" t="s">
        <v>22</v>
      </c>
      <c r="AT1334" s="93">
        <v>43515</v>
      </c>
      <c r="AU1334" s="92" t="s">
        <v>22</v>
      </c>
      <c r="AV1334" s="91" t="s">
        <v>48</v>
      </c>
      <c r="AW1334" s="92" t="s">
        <v>48</v>
      </c>
      <c r="AX1334" s="92" t="s">
        <v>48</v>
      </c>
      <c r="AY1334" s="91" t="s">
        <v>152</v>
      </c>
      <c r="AZ1334" s="23"/>
      <c r="BA1334" s="25">
        <v>0</v>
      </c>
      <c r="BB1334" t="s">
        <v>48</v>
      </c>
      <c r="BC1334" t="e">
        <v>#N/A</v>
      </c>
      <c r="BD1334" t="e">
        <f>IF(Z1334=BC1334,"OK")</f>
        <v>#N/A</v>
      </c>
      <c r="BE1334">
        <v>0.65500000000000003</v>
      </c>
      <c r="BF1334">
        <v>5.8E-4</v>
      </c>
      <c r="BG1334">
        <v>176</v>
      </c>
      <c r="BH1334">
        <v>135</v>
      </c>
      <c r="BI1334">
        <v>89</v>
      </c>
      <c r="BJ1334">
        <v>0.65500000000000003</v>
      </c>
      <c r="BK1334">
        <v>2.1150000000000001E-3</v>
      </c>
      <c r="BN1334" s="183"/>
    </row>
    <row r="1335" spans="1:66" ht="25.5" x14ac:dyDescent="0.25">
      <c r="A1335" s="1"/>
      <c r="B1335" s="94">
        <v>1329</v>
      </c>
      <c r="C1335" s="43">
        <v>1070695</v>
      </c>
      <c r="D1335" s="25">
        <v>1048752</v>
      </c>
      <c r="E1335" s="30" t="s">
        <v>5175</v>
      </c>
      <c r="F1335" s="151" t="s">
        <v>21</v>
      </c>
      <c r="G1335" s="28"/>
      <c r="H1335" s="46" t="str">
        <f>IFERROR(IFERROR(IF(SEARCH("Usystems",$E1335)&gt;0,"Usystems"),IF(SEARCH("RIIFO",$E1335)&gt;0,"RIIFO","Uponor")),"Uponor")</f>
        <v>Uponor</v>
      </c>
      <c r="I1335" s="25">
        <f>IFERROR(MID($D1335,1,7)+0,"")</f>
        <v>1048752</v>
      </c>
      <c r="J1335" s="25" t="str">
        <f>IFERROR(MID($D1335,10,7)+0,"")</f>
        <v/>
      </c>
      <c r="K1335" s="25" t="str">
        <f>IFERROR(MID($D1335,19,7)+0,"")</f>
        <v/>
      </c>
      <c r="L1335" s="25" t="str">
        <f>IFERROR(MID($D1335,28,7)+0,"")</f>
        <v/>
      </c>
      <c r="M1335" s="25" t="str">
        <f>IF(IFERROR(MID($Q1335,1,7)+0,"")&lt;1130000,IF(INDEX(C:C,MATCH(LEFT(Q1335,7)+0,I:I,0))&lt;1130000,"",INDEX(C:C,MATCH(LEFT(Q1335,7)+0,I:I,0))),IFERROR(MID($Q1335,1,7)+0,""))</f>
        <v/>
      </c>
      <c r="N1335" s="25" t="str">
        <f>IF(IFERROR(MID($Q1335,10,7)+0,"")&lt;1130000,"",IFERROR(MID($Q1335,10,7)+0,""))</f>
        <v/>
      </c>
      <c r="O1335" s="25" t="str">
        <f>IF(IFERROR(MID($Q1335,19,7)+0,"")&lt;1130000,"",IFERROR(MID($Q1335,19,7)+0,""))</f>
        <v/>
      </c>
      <c r="P1335" s="25" t="str">
        <f>IF(M1335="","",IF(N1335="",M1335,M1335&amp;", "&amp;N1335))</f>
        <v/>
      </c>
      <c r="Q1335" s="25"/>
      <c r="R1335" s="25"/>
      <c r="S1335" s="35" t="s">
        <v>34</v>
      </c>
      <c r="T1335" s="25" t="s">
        <v>36</v>
      </c>
      <c r="U1335" s="185">
        <v>13477</v>
      </c>
      <c r="V1335" s="188">
        <v>13477</v>
      </c>
      <c r="W1335" s="189">
        <v>13477</v>
      </c>
      <c r="X1335" s="31">
        <v>13477</v>
      </c>
      <c r="Y1335" s="90">
        <f>IFERROR(ROUND(X1335/W1335-1,2),"")</f>
        <v>0</v>
      </c>
      <c r="Z1335" s="31">
        <f>IF(OR(S1335="VLD MLC components",S1335="VLD MLC pipes",S1335="VLD PEX components",S1335="VLD PEX pipes",S1335="VLD PHC components",S1335="VLD PHC pipes",S1335="Controls VLD"),"По запросу",X1335)</f>
        <v>13477</v>
      </c>
      <c r="AA1335" s="63">
        <f>ROUND(X1335/1.2,3)</f>
        <v>11230.833000000001</v>
      </c>
      <c r="AB1335" s="23">
        <v>11230.833000000001</v>
      </c>
      <c r="AC1335" s="190">
        <f>IFERROR(ROUND(AA1335/AB1335-1,2),"")</f>
        <v>0</v>
      </c>
      <c r="AD1335" s="25">
        <v>0.61699999999999999</v>
      </c>
      <c r="AE1335" s="25">
        <v>4.75E-4</v>
      </c>
      <c r="AF1335" s="25">
        <v>0</v>
      </c>
      <c r="AG1335" s="25" t="s">
        <v>22</v>
      </c>
      <c r="AH1335" s="25">
        <v>0</v>
      </c>
      <c r="AI1335" s="25">
        <v>0</v>
      </c>
      <c r="AJ1335" s="25" t="s">
        <v>20</v>
      </c>
      <c r="AK1335" s="42" t="s">
        <v>19</v>
      </c>
      <c r="AL1335" s="25" t="s">
        <v>20</v>
      </c>
      <c r="AM1335" s="25">
        <v>1</v>
      </c>
      <c r="AN1335" s="25">
        <v>176</v>
      </c>
      <c r="AO1335" s="25">
        <v>135</v>
      </c>
      <c r="AP1335" s="25">
        <v>89</v>
      </c>
      <c r="AQ1335" s="25">
        <v>0.61699999999999999</v>
      </c>
      <c r="AR1335" s="94">
        <v>2.1150000000000001E-3</v>
      </c>
      <c r="AS1335" s="157" t="s">
        <v>22</v>
      </c>
      <c r="AT1335" s="93">
        <v>43515</v>
      </c>
      <c r="AU1335" s="92" t="s">
        <v>22</v>
      </c>
      <c r="AV1335" s="91" t="s">
        <v>48</v>
      </c>
      <c r="AW1335" s="92" t="s">
        <v>48</v>
      </c>
      <c r="AX1335" s="92" t="s">
        <v>48</v>
      </c>
      <c r="AY1335" s="91" t="s">
        <v>152</v>
      </c>
      <c r="AZ1335" s="23"/>
      <c r="BA1335" s="25">
        <v>0</v>
      </c>
      <c r="BB1335" t="s">
        <v>48</v>
      </c>
      <c r="BC1335" t="e">
        <v>#N/A</v>
      </c>
      <c r="BD1335" t="e">
        <f>IF(Z1335=BC1335,"OK")</f>
        <v>#N/A</v>
      </c>
      <c r="BE1335">
        <v>0.61699999999999999</v>
      </c>
      <c r="BF1335">
        <v>4.75E-4</v>
      </c>
      <c r="BG1335">
        <v>176</v>
      </c>
      <c r="BH1335">
        <v>135</v>
      </c>
      <c r="BI1335">
        <v>89</v>
      </c>
      <c r="BJ1335">
        <v>0.61699999999999999</v>
      </c>
      <c r="BK1335">
        <v>2.1150000000000001E-3</v>
      </c>
      <c r="BN1335" s="183"/>
    </row>
    <row r="1336" spans="1:66" ht="25.5" x14ac:dyDescent="0.25">
      <c r="A1336" s="1"/>
      <c r="B1336" s="94">
        <v>1330</v>
      </c>
      <c r="C1336" s="43">
        <v>1094219</v>
      </c>
      <c r="D1336" s="25">
        <v>1048753</v>
      </c>
      <c r="E1336" s="36" t="s">
        <v>5174</v>
      </c>
      <c r="F1336" s="151" t="s">
        <v>21</v>
      </c>
      <c r="G1336" s="28"/>
      <c r="H1336" s="46" t="str">
        <f>IFERROR(IFERROR(IF(SEARCH("Usystems",$E1336)&gt;0,"Usystems"),IF(SEARCH("RIIFO",$E1336)&gt;0,"RIIFO","Uponor")),"Uponor")</f>
        <v>Uponor</v>
      </c>
      <c r="I1336" s="25">
        <f>IFERROR(MID($D1336,1,7)+0,"")</f>
        <v>1048753</v>
      </c>
      <c r="J1336" s="25" t="str">
        <f>IFERROR(MID($D1336,10,7)+0,"")</f>
        <v/>
      </c>
      <c r="K1336" s="25" t="str">
        <f>IFERROR(MID($D1336,19,7)+0,"")</f>
        <v/>
      </c>
      <c r="L1336" s="25" t="str">
        <f>IFERROR(MID($D1336,28,7)+0,"")</f>
        <v/>
      </c>
      <c r="M1336" s="25" t="str">
        <f>IF(IFERROR(MID($Q1336,1,7)+0,"")&lt;1130000,IF(INDEX(C:C,MATCH(LEFT(Q1336,7)+0,I:I,0))&lt;1130000,"",INDEX(C:C,MATCH(LEFT(Q1336,7)+0,I:I,0))),IFERROR(MID($Q1336,1,7)+0,""))</f>
        <v/>
      </c>
      <c r="N1336" s="25" t="str">
        <f>IF(IFERROR(MID($Q1336,10,7)+0,"")&lt;1130000,"",IFERROR(MID($Q1336,10,7)+0,""))</f>
        <v/>
      </c>
      <c r="O1336" s="25" t="str">
        <f>IF(IFERROR(MID($Q1336,19,7)+0,"")&lt;1130000,"",IFERROR(MID($Q1336,19,7)+0,""))</f>
        <v/>
      </c>
      <c r="P1336" s="25" t="str">
        <f>IF(M1336="","",IF(N1336="",M1336,M1336&amp;", "&amp;N1336))</f>
        <v/>
      </c>
      <c r="Q1336" s="25"/>
      <c r="R1336" s="25"/>
      <c r="S1336" s="35" t="s">
        <v>34</v>
      </c>
      <c r="T1336" s="25" t="s">
        <v>36</v>
      </c>
      <c r="U1336" s="185">
        <v>13477</v>
      </c>
      <c r="V1336" s="188">
        <v>13477</v>
      </c>
      <c r="W1336" s="189">
        <v>13477</v>
      </c>
      <c r="X1336" s="31">
        <v>13477</v>
      </c>
      <c r="Y1336" s="90">
        <f>IFERROR(ROUND(X1336/W1336-1,2),"")</f>
        <v>0</v>
      </c>
      <c r="Z1336" s="31">
        <f>IF(OR(S1336="VLD MLC components",S1336="VLD MLC pipes",S1336="VLD PEX components",S1336="VLD PEX pipes",S1336="VLD PHC components",S1336="VLD PHC pipes",S1336="Controls VLD"),"По запросу",X1336)</f>
        <v>13477</v>
      </c>
      <c r="AA1336" s="63">
        <f>ROUND(X1336/1.2,3)</f>
        <v>11230.833000000001</v>
      </c>
      <c r="AB1336" s="23">
        <v>11230.833000000001</v>
      </c>
      <c r="AC1336" s="190">
        <f>IFERROR(ROUND(AA1336/AB1336-1,2),"")</f>
        <v>0</v>
      </c>
      <c r="AD1336" s="25">
        <v>0.61699999999999999</v>
      </c>
      <c r="AE1336" s="25">
        <v>4.75E-4</v>
      </c>
      <c r="AF1336" s="25">
        <v>0</v>
      </c>
      <c r="AG1336" s="25" t="s">
        <v>22</v>
      </c>
      <c r="AH1336" s="25">
        <v>0</v>
      </c>
      <c r="AI1336" s="25">
        <v>0</v>
      </c>
      <c r="AJ1336" s="25" t="s">
        <v>20</v>
      </c>
      <c r="AK1336" s="42" t="s">
        <v>19</v>
      </c>
      <c r="AL1336" s="25" t="s">
        <v>20</v>
      </c>
      <c r="AM1336" s="25">
        <v>1</v>
      </c>
      <c r="AN1336" s="25">
        <v>176</v>
      </c>
      <c r="AO1336" s="25">
        <v>135</v>
      </c>
      <c r="AP1336" s="25">
        <v>89</v>
      </c>
      <c r="AQ1336" s="25">
        <v>0.61699999999999999</v>
      </c>
      <c r="AR1336" s="94">
        <v>2.1150000000000001E-3</v>
      </c>
      <c r="AS1336" s="157" t="s">
        <v>22</v>
      </c>
      <c r="AT1336" s="93">
        <v>43578</v>
      </c>
      <c r="AU1336" s="92" t="s">
        <v>22</v>
      </c>
      <c r="AV1336" s="91" t="s">
        <v>48</v>
      </c>
      <c r="AW1336" s="92" t="s">
        <v>48</v>
      </c>
      <c r="AX1336" s="92" t="s">
        <v>48</v>
      </c>
      <c r="AY1336" s="91" t="s">
        <v>152</v>
      </c>
      <c r="AZ1336" s="23"/>
      <c r="BA1336" s="25">
        <v>0</v>
      </c>
      <c r="BB1336" t="s">
        <v>48</v>
      </c>
      <c r="BC1336" t="e">
        <v>#N/A</v>
      </c>
      <c r="BD1336" t="e">
        <f>IF(Z1336=BC1336,"OK")</f>
        <v>#N/A</v>
      </c>
      <c r="BE1336">
        <v>0.61699999999999999</v>
      </c>
      <c r="BF1336">
        <v>4.75E-4</v>
      </c>
      <c r="BG1336">
        <v>176</v>
      </c>
      <c r="BH1336">
        <v>135</v>
      </c>
      <c r="BI1336">
        <v>89</v>
      </c>
      <c r="BJ1336">
        <v>0.61699999999999999</v>
      </c>
      <c r="BK1336">
        <v>2.1150000000000001E-3</v>
      </c>
      <c r="BN1336" s="183"/>
    </row>
    <row r="1337" spans="1:66" ht="25.5" x14ac:dyDescent="0.25">
      <c r="A1337" s="1"/>
      <c r="B1337" s="94">
        <v>1331</v>
      </c>
      <c r="C1337" s="43">
        <v>1070696</v>
      </c>
      <c r="D1337" s="25">
        <v>1048754</v>
      </c>
      <c r="E1337" s="30" t="s">
        <v>5173</v>
      </c>
      <c r="F1337" s="151" t="s">
        <v>21</v>
      </c>
      <c r="G1337" s="28"/>
      <c r="H1337" s="46" t="str">
        <f>IFERROR(IFERROR(IF(SEARCH("Usystems",$E1337)&gt;0,"Usystems"),IF(SEARCH("RIIFO",$E1337)&gt;0,"RIIFO","Uponor")),"Uponor")</f>
        <v>Uponor</v>
      </c>
      <c r="I1337" s="25">
        <f>IFERROR(MID($D1337,1,7)+0,"")</f>
        <v>1048754</v>
      </c>
      <c r="J1337" s="25" t="str">
        <f>IFERROR(MID($D1337,10,7)+0,"")</f>
        <v/>
      </c>
      <c r="K1337" s="25" t="str">
        <f>IFERROR(MID($D1337,19,7)+0,"")</f>
        <v/>
      </c>
      <c r="L1337" s="25" t="str">
        <f>IFERROR(MID($D1337,28,7)+0,"")</f>
        <v/>
      </c>
      <c r="M1337" s="25" t="str">
        <f>IF(IFERROR(MID($Q1337,1,7)+0,"")&lt;1130000,IF(INDEX(C:C,MATCH(LEFT(Q1337,7)+0,I:I,0))&lt;1130000,"",INDEX(C:C,MATCH(LEFT(Q1337,7)+0,I:I,0))),IFERROR(MID($Q1337,1,7)+0,""))</f>
        <v/>
      </c>
      <c r="N1337" s="25" t="str">
        <f>IF(IFERROR(MID($Q1337,10,7)+0,"")&lt;1130000,"",IFERROR(MID($Q1337,10,7)+0,""))</f>
        <v/>
      </c>
      <c r="O1337" s="25" t="str">
        <f>IF(IFERROR(MID($Q1337,19,7)+0,"")&lt;1130000,"",IFERROR(MID($Q1337,19,7)+0,""))</f>
        <v/>
      </c>
      <c r="P1337" s="25" t="str">
        <f>IF(M1337="","",IF(N1337="",M1337,M1337&amp;", "&amp;N1337))</f>
        <v/>
      </c>
      <c r="Q1337" s="25"/>
      <c r="R1337" s="25"/>
      <c r="S1337" s="35" t="s">
        <v>34</v>
      </c>
      <c r="T1337" s="25" t="s">
        <v>36</v>
      </c>
      <c r="U1337" s="185">
        <v>13477</v>
      </c>
      <c r="V1337" s="188">
        <v>13477</v>
      </c>
      <c r="W1337" s="189">
        <v>13477</v>
      </c>
      <c r="X1337" s="31">
        <v>13477</v>
      </c>
      <c r="Y1337" s="90">
        <f>IFERROR(ROUND(X1337/W1337-1,2),"")</f>
        <v>0</v>
      </c>
      <c r="Z1337" s="31">
        <f>IF(OR(S1337="VLD MLC components",S1337="VLD MLC pipes",S1337="VLD PEX components",S1337="VLD PEX pipes",S1337="VLD PHC components",S1337="VLD PHC pipes",S1337="Controls VLD"),"По запросу",X1337)</f>
        <v>13477</v>
      </c>
      <c r="AA1337" s="63">
        <f>ROUND(X1337/1.2,3)</f>
        <v>11230.833000000001</v>
      </c>
      <c r="AB1337" s="23">
        <v>11230.833000000001</v>
      </c>
      <c r="AC1337" s="190">
        <f>IFERROR(ROUND(AA1337/AB1337-1,2),"")</f>
        <v>0</v>
      </c>
      <c r="AD1337" s="25">
        <v>0.65500000000000003</v>
      </c>
      <c r="AE1337" s="25">
        <v>5.8E-4</v>
      </c>
      <c r="AF1337" s="25">
        <v>0</v>
      </c>
      <c r="AG1337" s="25" t="s">
        <v>22</v>
      </c>
      <c r="AH1337" s="25">
        <v>0</v>
      </c>
      <c r="AI1337" s="25">
        <v>0</v>
      </c>
      <c r="AJ1337" s="25" t="s">
        <v>20</v>
      </c>
      <c r="AK1337" s="42" t="s">
        <v>19</v>
      </c>
      <c r="AL1337" s="25" t="s">
        <v>20</v>
      </c>
      <c r="AM1337" s="25">
        <v>1</v>
      </c>
      <c r="AN1337" s="25">
        <v>176</v>
      </c>
      <c r="AO1337" s="25">
        <v>135</v>
      </c>
      <c r="AP1337" s="25">
        <v>89</v>
      </c>
      <c r="AQ1337" s="25">
        <v>0.65500000000000003</v>
      </c>
      <c r="AR1337" s="94">
        <v>2.1150000000000001E-3</v>
      </c>
      <c r="AS1337" s="157" t="s">
        <v>22</v>
      </c>
      <c r="AT1337" s="93">
        <v>43515</v>
      </c>
      <c r="AU1337" s="92" t="s">
        <v>22</v>
      </c>
      <c r="AV1337" s="91" t="s">
        <v>48</v>
      </c>
      <c r="AW1337" s="92" t="s">
        <v>48</v>
      </c>
      <c r="AX1337" s="92" t="s">
        <v>48</v>
      </c>
      <c r="AY1337" s="91" t="s">
        <v>152</v>
      </c>
      <c r="AZ1337" s="23"/>
      <c r="BA1337" s="25">
        <v>0</v>
      </c>
      <c r="BB1337" t="s">
        <v>48</v>
      </c>
      <c r="BC1337" t="e">
        <v>#N/A</v>
      </c>
      <c r="BD1337" t="e">
        <f>IF(Z1337=BC1337,"OK")</f>
        <v>#N/A</v>
      </c>
      <c r="BE1337">
        <v>0.65500000000000003</v>
      </c>
      <c r="BF1337">
        <v>5.8E-4</v>
      </c>
      <c r="BG1337">
        <v>176</v>
      </c>
      <c r="BH1337">
        <v>135</v>
      </c>
      <c r="BI1337">
        <v>89</v>
      </c>
      <c r="BJ1337">
        <v>0.65500000000000003</v>
      </c>
      <c r="BK1337">
        <v>2.1150000000000001E-3</v>
      </c>
      <c r="BN1337" s="183"/>
    </row>
    <row r="1338" spans="1:66" ht="25.5" x14ac:dyDescent="0.25">
      <c r="A1338" s="1"/>
      <c r="B1338" s="94">
        <v>1332</v>
      </c>
      <c r="C1338" s="43">
        <v>1070697</v>
      </c>
      <c r="D1338" s="25">
        <v>1048755</v>
      </c>
      <c r="E1338" s="30" t="s">
        <v>5172</v>
      </c>
      <c r="F1338" s="151" t="s">
        <v>21</v>
      </c>
      <c r="G1338" s="28"/>
      <c r="H1338" s="46" t="str">
        <f>IFERROR(IFERROR(IF(SEARCH("Usystems",$E1338)&gt;0,"Usystems"),IF(SEARCH("RIIFO",$E1338)&gt;0,"RIIFO","Uponor")),"Uponor")</f>
        <v>Uponor</v>
      </c>
      <c r="I1338" s="25">
        <f>IFERROR(MID($D1338,1,7)+0,"")</f>
        <v>1048755</v>
      </c>
      <c r="J1338" s="25" t="str">
        <f>IFERROR(MID($D1338,10,7)+0,"")</f>
        <v/>
      </c>
      <c r="K1338" s="25" t="str">
        <f>IFERROR(MID($D1338,19,7)+0,"")</f>
        <v/>
      </c>
      <c r="L1338" s="25" t="str">
        <f>IFERROR(MID($D1338,28,7)+0,"")</f>
        <v/>
      </c>
      <c r="M1338" s="25" t="str">
        <f>IF(IFERROR(MID($Q1338,1,7)+0,"")&lt;1130000,IF(INDEX(C:C,MATCH(LEFT(Q1338,7)+0,I:I,0))&lt;1130000,"",INDEX(C:C,MATCH(LEFT(Q1338,7)+0,I:I,0))),IFERROR(MID($Q1338,1,7)+0,""))</f>
        <v/>
      </c>
      <c r="N1338" s="25" t="str">
        <f>IF(IFERROR(MID($Q1338,10,7)+0,"")&lt;1130000,"",IFERROR(MID($Q1338,10,7)+0,""))</f>
        <v/>
      </c>
      <c r="O1338" s="25" t="str">
        <f>IF(IFERROR(MID($Q1338,19,7)+0,"")&lt;1130000,"",IFERROR(MID($Q1338,19,7)+0,""))</f>
        <v/>
      </c>
      <c r="P1338" s="25" t="str">
        <f>IF(M1338="","",IF(N1338="",M1338,M1338&amp;", "&amp;N1338))</f>
        <v/>
      </c>
      <c r="Q1338" s="25"/>
      <c r="R1338" s="25"/>
      <c r="S1338" s="35" t="s">
        <v>34</v>
      </c>
      <c r="T1338" s="25" t="s">
        <v>36</v>
      </c>
      <c r="U1338" s="185">
        <v>13477</v>
      </c>
      <c r="V1338" s="188">
        <v>13477</v>
      </c>
      <c r="W1338" s="189">
        <v>13477</v>
      </c>
      <c r="X1338" s="31">
        <v>13477</v>
      </c>
      <c r="Y1338" s="90">
        <f>IFERROR(ROUND(X1338/W1338-1,2),"")</f>
        <v>0</v>
      </c>
      <c r="Z1338" s="31">
        <f>IF(OR(S1338="VLD MLC components",S1338="VLD MLC pipes",S1338="VLD PEX components",S1338="VLD PEX pipes",S1338="VLD PHC components",S1338="VLD PHC pipes",S1338="Controls VLD"),"По запросу",X1338)</f>
        <v>13477</v>
      </c>
      <c r="AA1338" s="63">
        <f>ROUND(X1338/1.2,3)</f>
        <v>11230.833000000001</v>
      </c>
      <c r="AB1338" s="23">
        <v>11230.833000000001</v>
      </c>
      <c r="AC1338" s="190">
        <f>IFERROR(ROUND(AA1338/AB1338-1,2),"")</f>
        <v>0</v>
      </c>
      <c r="AD1338" s="25">
        <v>0.65900000000000003</v>
      </c>
      <c r="AE1338" s="25">
        <v>5.8699999999999996E-4</v>
      </c>
      <c r="AF1338" s="25">
        <v>0</v>
      </c>
      <c r="AG1338" s="25" t="s">
        <v>22</v>
      </c>
      <c r="AH1338" s="25">
        <v>0</v>
      </c>
      <c r="AI1338" s="25">
        <v>0</v>
      </c>
      <c r="AJ1338" s="25" t="s">
        <v>20</v>
      </c>
      <c r="AK1338" s="42" t="s">
        <v>19</v>
      </c>
      <c r="AL1338" s="25" t="s">
        <v>20</v>
      </c>
      <c r="AM1338" s="25">
        <v>1</v>
      </c>
      <c r="AN1338" s="25">
        <v>176</v>
      </c>
      <c r="AO1338" s="25">
        <v>135</v>
      </c>
      <c r="AP1338" s="25">
        <v>89</v>
      </c>
      <c r="AQ1338" s="25">
        <v>0.65900000000000003</v>
      </c>
      <c r="AR1338" s="94">
        <v>2.1150000000000001E-3</v>
      </c>
      <c r="AS1338" s="157" t="s">
        <v>22</v>
      </c>
      <c r="AT1338" s="93">
        <v>43515</v>
      </c>
      <c r="AU1338" s="92" t="s">
        <v>22</v>
      </c>
      <c r="AV1338" s="91" t="s">
        <v>48</v>
      </c>
      <c r="AW1338" s="92" t="s">
        <v>48</v>
      </c>
      <c r="AX1338" s="92" t="s">
        <v>48</v>
      </c>
      <c r="AY1338" s="91" t="s">
        <v>152</v>
      </c>
      <c r="AZ1338" s="23"/>
      <c r="BA1338" s="25">
        <v>0</v>
      </c>
      <c r="BB1338" t="s">
        <v>48</v>
      </c>
      <c r="BC1338" t="e">
        <v>#N/A</v>
      </c>
      <c r="BD1338" t="e">
        <f>IF(Z1338=BC1338,"OK")</f>
        <v>#N/A</v>
      </c>
      <c r="BE1338">
        <v>0.65900000000000003</v>
      </c>
      <c r="BF1338">
        <v>5.8699999999999996E-4</v>
      </c>
      <c r="BG1338">
        <v>176</v>
      </c>
      <c r="BH1338">
        <v>135</v>
      </c>
      <c r="BI1338">
        <v>89</v>
      </c>
      <c r="BJ1338">
        <v>0.65900000000000003</v>
      </c>
      <c r="BK1338">
        <v>2.1150000000000001E-3</v>
      </c>
      <c r="BN1338" s="183"/>
    </row>
    <row r="1339" spans="1:66" ht="25.5" x14ac:dyDescent="0.25">
      <c r="A1339" s="1"/>
      <c r="B1339" s="94">
        <v>1333</v>
      </c>
      <c r="C1339" s="43">
        <v>1014060</v>
      </c>
      <c r="D1339" s="25"/>
      <c r="E1339" s="27" t="s">
        <v>5171</v>
      </c>
      <c r="F1339" s="151" t="s">
        <v>21</v>
      </c>
      <c r="G1339" s="28"/>
      <c r="H1339" s="46" t="str">
        <f>IFERROR(IFERROR(IF(SEARCH("Usystems",$E1339)&gt;0,"Usystems"),IF(SEARCH("RIIFO",$E1339)&gt;0,"RIIFO","Uponor")),"Uponor")</f>
        <v>Uponor</v>
      </c>
      <c r="I1339" s="25" t="str">
        <f>IFERROR(MID($D1339,1,7)+0,"")</f>
        <v/>
      </c>
      <c r="J1339" s="25" t="str">
        <f>IFERROR(MID($D1339,10,7)+0,"")</f>
        <v/>
      </c>
      <c r="K1339" s="25" t="str">
        <f>IFERROR(MID($D1339,19,7)+0,"")</f>
        <v/>
      </c>
      <c r="L1339" s="25" t="str">
        <f>IFERROR(MID($D1339,28,7)+0,"")</f>
        <v/>
      </c>
      <c r="M1339" s="25" t="str">
        <f>IF(IFERROR(MID($Q1339,1,7)+0,"")&lt;1130000,IF(INDEX(C:C,MATCH(LEFT(Q1339,7)+0,I:I,0))&lt;1130000,"",INDEX(C:C,MATCH(LEFT(Q1339,7)+0,I:I,0))),IFERROR(MID($Q1339,1,7)+0,""))</f>
        <v/>
      </c>
      <c r="N1339" s="25" t="str">
        <f>IF(IFERROR(MID($Q1339,10,7)+0,"")&lt;1130000,"",IFERROR(MID($Q1339,10,7)+0,""))</f>
        <v/>
      </c>
      <c r="O1339" s="25" t="str">
        <f>IF(IFERROR(MID($Q1339,19,7)+0,"")&lt;1130000,"",IFERROR(MID($Q1339,19,7)+0,""))</f>
        <v/>
      </c>
      <c r="P1339" s="25" t="str">
        <f>IF(M1339="","",IF(N1339="",M1339,M1339&amp;", "&amp;N1339))</f>
        <v/>
      </c>
      <c r="Q1339" s="25"/>
      <c r="R1339" s="25"/>
      <c r="S1339" s="35" t="s">
        <v>34</v>
      </c>
      <c r="T1339" s="25" t="s">
        <v>38</v>
      </c>
      <c r="U1339" s="185">
        <v>10046</v>
      </c>
      <c r="V1339" s="188">
        <v>10046</v>
      </c>
      <c r="W1339" s="189">
        <v>10046</v>
      </c>
      <c r="X1339" s="31">
        <v>10046</v>
      </c>
      <c r="Y1339" s="90">
        <f>IFERROR(ROUND(X1339/W1339-1,2),"")</f>
        <v>0</v>
      </c>
      <c r="Z1339" s="31">
        <f>IF(OR(S1339="VLD MLC components",S1339="VLD MLC pipes",S1339="VLD PEX components",S1339="VLD PEX pipes",S1339="VLD PHC components",S1339="VLD PHC pipes",S1339="Controls VLD"),"По запросу",X1339)</f>
        <v>10046</v>
      </c>
      <c r="AA1339" s="63">
        <f>ROUND(X1339/1.2,3)</f>
        <v>8371.6669999999995</v>
      </c>
      <c r="AB1339" s="23">
        <v>8371.6669999999995</v>
      </c>
      <c r="AC1339" s="190">
        <f>IFERROR(ROUND(AA1339/AB1339-1,2),"")</f>
        <v>0</v>
      </c>
      <c r="AD1339" s="25">
        <v>0.35599999999999998</v>
      </c>
      <c r="AE1339" s="25">
        <v>9.1E-4</v>
      </c>
      <c r="AF1339" s="25">
        <v>0</v>
      </c>
      <c r="AG1339" s="25" t="s">
        <v>22</v>
      </c>
      <c r="AH1339" s="25">
        <v>0</v>
      </c>
      <c r="AI1339" s="25">
        <v>0</v>
      </c>
      <c r="AJ1339" s="25" t="s">
        <v>20</v>
      </c>
      <c r="AK1339" s="42" t="s">
        <v>19</v>
      </c>
      <c r="AL1339" s="25" t="s">
        <v>20</v>
      </c>
      <c r="AM1339" s="25">
        <v>1</v>
      </c>
      <c r="AN1339" s="25">
        <v>290</v>
      </c>
      <c r="AO1339" s="25">
        <v>184</v>
      </c>
      <c r="AP1339" s="25">
        <v>180</v>
      </c>
      <c r="AQ1339" s="25">
        <v>0.35599999999999998</v>
      </c>
      <c r="AR1339" s="94">
        <v>9.6050000000000007E-3</v>
      </c>
      <c r="AS1339" s="157" t="s">
        <v>22</v>
      </c>
      <c r="AT1339" s="93">
        <v>42521</v>
      </c>
      <c r="AU1339" s="92" t="s">
        <v>22</v>
      </c>
      <c r="AV1339" s="91" t="s">
        <v>48</v>
      </c>
      <c r="AW1339" s="92" t="s">
        <v>48</v>
      </c>
      <c r="AX1339" s="92" t="s">
        <v>48</v>
      </c>
      <c r="AY1339" s="91" t="s">
        <v>152</v>
      </c>
      <c r="AZ1339" s="23"/>
      <c r="BA1339" s="25">
        <v>0</v>
      </c>
      <c r="BB1339" t="s">
        <v>48</v>
      </c>
      <c r="BC1339" t="e">
        <v>#N/A</v>
      </c>
      <c r="BD1339" t="e">
        <f>IF(Z1339=BC1339,"OK")</f>
        <v>#N/A</v>
      </c>
      <c r="BE1339">
        <v>0.35599999999999998</v>
      </c>
      <c r="BF1339">
        <v>9.1E-4</v>
      </c>
      <c r="BG1339">
        <v>290</v>
      </c>
      <c r="BH1339">
        <v>184</v>
      </c>
      <c r="BI1339">
        <v>180</v>
      </c>
      <c r="BJ1339">
        <v>0.35599999999999998</v>
      </c>
      <c r="BK1339">
        <v>9.6050000000000007E-3</v>
      </c>
      <c r="BN1339" s="183"/>
    </row>
    <row r="1340" spans="1:66" ht="25.5" x14ac:dyDescent="0.25">
      <c r="A1340" s="1"/>
      <c r="B1340" s="94">
        <v>1334</v>
      </c>
      <c r="C1340" s="43">
        <v>1029144</v>
      </c>
      <c r="D1340" s="37" t="s">
        <v>22</v>
      </c>
      <c r="E1340" s="27" t="s">
        <v>5170</v>
      </c>
      <c r="F1340" s="151" t="s">
        <v>652</v>
      </c>
      <c r="G1340" s="41" t="s">
        <v>585</v>
      </c>
      <c r="H1340" s="46" t="str">
        <f>IFERROR(IFERROR(IF(SEARCH("Usystems",$E1340)&gt;0,"Usystems"),IF(SEARCH("RIIFO",$E1340)&gt;0,"RIIFO","Uponor")),"Uponor")</f>
        <v>Uponor</v>
      </c>
      <c r="I1340" s="25" t="str">
        <f>IFERROR(MID($D1340,1,7)+0,"")</f>
        <v/>
      </c>
      <c r="J1340" s="25" t="str">
        <f>IFERROR(MID($D1340,10,7)+0,"")</f>
        <v/>
      </c>
      <c r="K1340" s="25" t="str">
        <f>IFERROR(MID($D1340,19,7)+0,"")</f>
        <v/>
      </c>
      <c r="L1340" s="25" t="str">
        <f>IFERROR(MID($D1340,28,7)+0,"")</f>
        <v/>
      </c>
      <c r="M1340" s="25" t="str">
        <f>IF(IFERROR(MID($Q1340,1,7)+0,"")&lt;1130000,IF(INDEX(C:C,MATCH(LEFT(Q1340,7)+0,I:I,0))&lt;1130000,"",INDEX(C:C,MATCH(LEFT(Q1340,7)+0,I:I,0))),IFERROR(MID($Q1340,1,7)+0,""))</f>
        <v/>
      </c>
      <c r="N1340" s="25" t="str">
        <f>IF(IFERROR(MID($Q1340,10,7)+0,"")&lt;1130000,"",IFERROR(MID($Q1340,10,7)+0,""))</f>
        <v/>
      </c>
      <c r="O1340" s="25" t="str">
        <f>IF(IFERROR(MID($Q1340,19,7)+0,"")&lt;1130000,"",IFERROR(MID($Q1340,19,7)+0,""))</f>
        <v/>
      </c>
      <c r="P1340" s="25" t="str">
        <f>IF(M1340="","",IF(N1340="",M1340,M1340&amp;", "&amp;N1340))</f>
        <v/>
      </c>
      <c r="Q1340" s="37" t="s">
        <v>22</v>
      </c>
      <c r="R1340" s="37"/>
      <c r="S1340" s="35" t="s">
        <v>34</v>
      </c>
      <c r="T1340" s="25" t="s">
        <v>36</v>
      </c>
      <c r="U1340" s="185">
        <v>7550</v>
      </c>
      <c r="V1340" s="188">
        <v>7550</v>
      </c>
      <c r="W1340" s="189">
        <v>7550</v>
      </c>
      <c r="X1340" s="31">
        <v>7550</v>
      </c>
      <c r="Y1340" s="90">
        <f>IFERROR(ROUND(X1340/W1340-1,2),"")</f>
        <v>0</v>
      </c>
      <c r="Z1340" s="31">
        <f>IF(OR(S1340="VLD MLC components",S1340="VLD MLC pipes",S1340="VLD PEX components",S1340="VLD PEX pipes",S1340="VLD PHC components",S1340="VLD PHC pipes",S1340="Controls VLD"),"По запросу",X1340)</f>
        <v>7550</v>
      </c>
      <c r="AA1340" s="63">
        <f>ROUND(X1340/1.2,3)</f>
        <v>6291.6670000000004</v>
      </c>
      <c r="AB1340" s="23">
        <v>6291.6670000000004</v>
      </c>
      <c r="AC1340" s="190">
        <f>IFERROR(ROUND(AA1340/AB1340-1,2),"")</f>
        <v>0</v>
      </c>
      <c r="AD1340" s="25">
        <v>0.35099999999999998</v>
      </c>
      <c r="AE1340" s="25">
        <v>1.109E-3</v>
      </c>
      <c r="AF1340" s="25">
        <v>34</v>
      </c>
      <c r="AG1340" s="25">
        <v>34</v>
      </c>
      <c r="AH1340" s="25">
        <v>9</v>
      </c>
      <c r="AI1340" s="25">
        <v>35</v>
      </c>
      <c r="AJ1340" s="25" t="s">
        <v>20</v>
      </c>
      <c r="AK1340" s="22" t="s">
        <v>20</v>
      </c>
      <c r="AL1340" s="25" t="s">
        <v>20</v>
      </c>
      <c r="AM1340" s="25">
        <v>2</v>
      </c>
      <c r="AN1340" s="25">
        <v>140</v>
      </c>
      <c r="AO1340" s="25">
        <v>99</v>
      </c>
      <c r="AP1340" s="25">
        <v>80</v>
      </c>
      <c r="AQ1340" s="25">
        <v>0.70199999999999996</v>
      </c>
      <c r="AR1340" s="94">
        <v>1.109E-3</v>
      </c>
      <c r="AS1340" s="157">
        <v>15</v>
      </c>
      <c r="AT1340" s="93" t="s">
        <v>22</v>
      </c>
      <c r="AU1340" s="92" t="s">
        <v>22</v>
      </c>
      <c r="AV1340" s="91" t="s">
        <v>152</v>
      </c>
      <c r="AW1340" s="92" t="s">
        <v>152</v>
      </c>
      <c r="AX1340" s="92" t="s">
        <v>48</v>
      </c>
      <c r="AY1340" s="91" t="s">
        <v>152</v>
      </c>
      <c r="AZ1340" s="23"/>
      <c r="BA1340" s="25" t="s">
        <v>5169</v>
      </c>
      <c r="BB1340" t="s">
        <v>25</v>
      </c>
      <c r="BC1340">
        <v>7550</v>
      </c>
      <c r="BD1340" t="str">
        <f>IF(Z1340=BC1340,"OK")</f>
        <v>OK</v>
      </c>
      <c r="BE1340">
        <v>0.35099999999999998</v>
      </c>
      <c r="BF1340">
        <v>1.109E-3</v>
      </c>
      <c r="BG1340">
        <v>140</v>
      </c>
      <c r="BH1340">
        <v>99</v>
      </c>
      <c r="BI1340">
        <v>80</v>
      </c>
      <c r="BJ1340">
        <v>0.70199999999999996</v>
      </c>
      <c r="BK1340">
        <v>1.109E-3</v>
      </c>
      <c r="BN1340" s="183"/>
    </row>
    <row r="1341" spans="1:66" ht="25.5" x14ac:dyDescent="0.25">
      <c r="A1341" s="1"/>
      <c r="B1341" s="94">
        <v>1335</v>
      </c>
      <c r="C1341" s="43">
        <v>1029145</v>
      </c>
      <c r="D1341" s="37" t="s">
        <v>22</v>
      </c>
      <c r="E1341" s="27" t="s">
        <v>5168</v>
      </c>
      <c r="F1341" s="213" t="s">
        <v>652</v>
      </c>
      <c r="G1341" s="41" t="s">
        <v>585</v>
      </c>
      <c r="H1341" s="46" t="str">
        <f>IFERROR(IFERROR(IF(SEARCH("Usystems",$E1341)&gt;0,"Usystems"),IF(SEARCH("RIIFO",$E1341)&gt;0,"RIIFO","Uponor")),"Uponor")</f>
        <v>Uponor</v>
      </c>
      <c r="I1341" s="25" t="str">
        <f>IFERROR(MID($D1341,1,7)+0,"")</f>
        <v/>
      </c>
      <c r="J1341" s="25" t="str">
        <f>IFERROR(MID($D1341,10,7)+0,"")</f>
        <v/>
      </c>
      <c r="K1341" s="25" t="str">
        <f>IFERROR(MID($D1341,19,7)+0,"")</f>
        <v/>
      </c>
      <c r="L1341" s="25" t="str">
        <f>IFERROR(MID($D1341,28,7)+0,"")</f>
        <v/>
      </c>
      <c r="M1341" s="25" t="str">
        <f>IF(IFERROR(MID($Q1341,1,7)+0,"")&lt;1130000,IF(INDEX(C:C,MATCH(LEFT(Q1341,7)+0,I:I,0))&lt;1130000,"",INDEX(C:C,MATCH(LEFT(Q1341,7)+0,I:I,0))),IFERROR(MID($Q1341,1,7)+0,""))</f>
        <v/>
      </c>
      <c r="N1341" s="25" t="str">
        <f>IF(IFERROR(MID($Q1341,10,7)+0,"")&lt;1130000,"",IFERROR(MID($Q1341,10,7)+0,""))</f>
        <v/>
      </c>
      <c r="O1341" s="25" t="str">
        <f>IF(IFERROR(MID($Q1341,19,7)+0,"")&lt;1130000,"",IFERROR(MID($Q1341,19,7)+0,""))</f>
        <v/>
      </c>
      <c r="P1341" s="25" t="str">
        <f>IF(M1341="","",IF(N1341="",M1341,M1341&amp;", "&amp;N1341))</f>
        <v/>
      </c>
      <c r="Q1341" s="37" t="s">
        <v>22</v>
      </c>
      <c r="R1341" s="37"/>
      <c r="S1341" s="35" t="s">
        <v>34</v>
      </c>
      <c r="T1341" s="25" t="s">
        <v>36</v>
      </c>
      <c r="U1341" s="185">
        <v>18060</v>
      </c>
      <c r="V1341" s="188">
        <v>18060</v>
      </c>
      <c r="W1341" s="189">
        <v>18060</v>
      </c>
      <c r="X1341" s="31">
        <v>18060</v>
      </c>
      <c r="Y1341" s="90">
        <f>IFERROR(ROUND(X1341/W1341-1,2),"")</f>
        <v>0</v>
      </c>
      <c r="Z1341" s="31">
        <f>IF(OR(S1341="VLD MLC components",S1341="VLD MLC pipes",S1341="VLD PEX components",S1341="VLD PEX pipes",S1341="VLD PHC components",S1341="VLD PHC pipes",S1341="Controls VLD"),"По запросу",X1341)</f>
        <v>18060</v>
      </c>
      <c r="AA1341" s="63">
        <f>ROUND(X1341/1.2,3)</f>
        <v>15050</v>
      </c>
      <c r="AB1341" s="23">
        <v>15050</v>
      </c>
      <c r="AC1341" s="190">
        <f>IFERROR(ROUND(AA1341/AB1341-1,2),"")</f>
        <v>0</v>
      </c>
      <c r="AD1341" s="25">
        <v>0.73</v>
      </c>
      <c r="AE1341" s="25">
        <v>1.3649999999999999E-3</v>
      </c>
      <c r="AF1341" s="25">
        <v>52</v>
      </c>
      <c r="AG1341" s="25">
        <v>52</v>
      </c>
      <c r="AH1341" s="25">
        <v>55</v>
      </c>
      <c r="AI1341" s="25">
        <v>55</v>
      </c>
      <c r="AJ1341" s="25" t="s">
        <v>20</v>
      </c>
      <c r="AK1341" s="22" t="s">
        <v>20</v>
      </c>
      <c r="AL1341" s="25" t="s">
        <v>20</v>
      </c>
      <c r="AM1341" s="25">
        <v>2</v>
      </c>
      <c r="AN1341" s="25">
        <v>150</v>
      </c>
      <c r="AO1341" s="25">
        <v>130</v>
      </c>
      <c r="AP1341" s="25">
        <v>70</v>
      </c>
      <c r="AQ1341" s="25">
        <v>1.46</v>
      </c>
      <c r="AR1341" s="94">
        <v>1.3649999999999999E-3</v>
      </c>
      <c r="AS1341" s="157">
        <v>55</v>
      </c>
      <c r="AT1341" s="93" t="s">
        <v>22</v>
      </c>
      <c r="AU1341" s="92" t="s">
        <v>22</v>
      </c>
      <c r="AV1341" s="91" t="s">
        <v>152</v>
      </c>
      <c r="AW1341" s="92" t="s">
        <v>152</v>
      </c>
      <c r="AX1341" s="92" t="s">
        <v>48</v>
      </c>
      <c r="AY1341" s="91" t="s">
        <v>152</v>
      </c>
      <c r="AZ1341" s="23"/>
      <c r="BA1341" s="25" t="s">
        <v>5167</v>
      </c>
      <c r="BB1341" t="s">
        <v>25</v>
      </c>
      <c r="BC1341">
        <v>18060</v>
      </c>
      <c r="BD1341" t="str">
        <f>IF(Z1341=BC1341,"OK")</f>
        <v>OK</v>
      </c>
      <c r="BE1341">
        <v>0.73</v>
      </c>
      <c r="BF1341">
        <v>1.3649999999999999E-3</v>
      </c>
      <c r="BG1341">
        <v>150</v>
      </c>
      <c r="BH1341">
        <v>130</v>
      </c>
      <c r="BI1341">
        <v>70</v>
      </c>
      <c r="BJ1341">
        <v>1.46</v>
      </c>
      <c r="BK1341">
        <v>1.3649999999999999E-3</v>
      </c>
      <c r="BN1341" s="183"/>
    </row>
    <row r="1342" spans="1:66" ht="25.5" x14ac:dyDescent="0.25">
      <c r="A1342" s="1"/>
      <c r="B1342" s="94">
        <v>1336</v>
      </c>
      <c r="C1342" s="43">
        <v>1029142</v>
      </c>
      <c r="D1342" s="37" t="s">
        <v>22</v>
      </c>
      <c r="E1342" s="36" t="s">
        <v>5166</v>
      </c>
      <c r="F1342" s="151" t="s">
        <v>655</v>
      </c>
      <c r="G1342" s="41" t="s">
        <v>585</v>
      </c>
      <c r="H1342" s="46" t="str">
        <f>IFERROR(IFERROR(IF(SEARCH("Usystems",$E1342)&gt;0,"Usystems"),IF(SEARCH("RIIFO",$E1342)&gt;0,"RIIFO","Uponor")),"Uponor")</f>
        <v>Uponor</v>
      </c>
      <c r="I1342" s="25" t="str">
        <f>IFERROR(MID($D1342,1,7)+0,"")</f>
        <v/>
      </c>
      <c r="J1342" s="25" t="str">
        <f>IFERROR(MID($D1342,10,7)+0,"")</f>
        <v/>
      </c>
      <c r="K1342" s="25" t="str">
        <f>IFERROR(MID($D1342,19,7)+0,"")</f>
        <v/>
      </c>
      <c r="L1342" s="25" t="str">
        <f>IFERROR(MID($D1342,28,7)+0,"")</f>
        <v/>
      </c>
      <c r="M1342" s="25" t="str">
        <f>IF(IFERROR(MID($Q1342,1,7)+0,"")&lt;1130000,IF(INDEX(C:C,MATCH(LEFT(Q1342,7)+0,I:I,0))&lt;1130000,"",INDEX(C:C,MATCH(LEFT(Q1342,7)+0,I:I,0))),IFERROR(MID($Q1342,1,7)+0,""))</f>
        <v/>
      </c>
      <c r="N1342" s="25" t="str">
        <f>IF(IFERROR(MID($Q1342,10,7)+0,"")&lt;1130000,"",IFERROR(MID($Q1342,10,7)+0,""))</f>
        <v/>
      </c>
      <c r="O1342" s="25" t="str">
        <f>IF(IFERROR(MID($Q1342,19,7)+0,"")&lt;1130000,"",IFERROR(MID($Q1342,19,7)+0,""))</f>
        <v/>
      </c>
      <c r="P1342" s="25" t="str">
        <f>IF(M1342="","",IF(N1342="",M1342,M1342&amp;", "&amp;N1342))</f>
        <v/>
      </c>
      <c r="Q1342" s="37" t="s">
        <v>22</v>
      </c>
      <c r="R1342" s="37"/>
      <c r="S1342" s="35" t="s">
        <v>34</v>
      </c>
      <c r="T1342" s="25" t="s">
        <v>36</v>
      </c>
      <c r="U1342" s="185">
        <v>12026</v>
      </c>
      <c r="V1342" s="188">
        <v>12026</v>
      </c>
      <c r="W1342" s="189">
        <v>12026</v>
      </c>
      <c r="X1342" s="31">
        <v>12026</v>
      </c>
      <c r="Y1342" s="90">
        <f>IFERROR(ROUND(X1342/W1342-1,2),"")</f>
        <v>0</v>
      </c>
      <c r="Z1342" s="31">
        <f>IF(OR(S1342="VLD MLC components",S1342="VLD MLC pipes",S1342="VLD PEX components",S1342="VLD PEX pipes",S1342="VLD PHC components",S1342="VLD PHC pipes",S1342="Controls VLD"),"По запросу",X1342)</f>
        <v>12026</v>
      </c>
      <c r="AA1342" s="63">
        <f>ROUND(X1342/1.2,3)</f>
        <v>10021.666999999999</v>
      </c>
      <c r="AB1342" s="23">
        <v>10021.666999999999</v>
      </c>
      <c r="AC1342" s="190">
        <f>IFERROR(ROUND(AA1342/AB1342-1,2),"")</f>
        <v>0</v>
      </c>
      <c r="AD1342" s="25">
        <v>0.78</v>
      </c>
      <c r="AE1342" s="25">
        <v>1.3320000000000001E-3</v>
      </c>
      <c r="AF1342" s="25">
        <v>127</v>
      </c>
      <c r="AG1342" s="25">
        <v>127</v>
      </c>
      <c r="AH1342" s="25">
        <v>115</v>
      </c>
      <c r="AI1342" s="25">
        <v>127</v>
      </c>
      <c r="AJ1342" s="25" t="s">
        <v>20</v>
      </c>
      <c r="AK1342" s="22" t="s">
        <v>20</v>
      </c>
      <c r="AL1342" s="25" t="s">
        <v>20</v>
      </c>
      <c r="AM1342" s="25">
        <v>1</v>
      </c>
      <c r="AN1342" s="25">
        <v>150</v>
      </c>
      <c r="AO1342" s="25">
        <v>111</v>
      </c>
      <c r="AP1342" s="25">
        <v>80</v>
      </c>
      <c r="AQ1342" s="25">
        <v>0.78</v>
      </c>
      <c r="AR1342" s="94">
        <v>1.3320000000000001E-3</v>
      </c>
      <c r="AS1342" s="157">
        <v>77</v>
      </c>
      <c r="AT1342" s="93" t="s">
        <v>22</v>
      </c>
      <c r="AU1342" s="92" t="s">
        <v>22</v>
      </c>
      <c r="AV1342" s="91" t="s">
        <v>152</v>
      </c>
      <c r="AW1342" s="92" t="s">
        <v>152</v>
      </c>
      <c r="AX1342" s="92" t="s">
        <v>48</v>
      </c>
      <c r="AY1342" s="91" t="s">
        <v>152</v>
      </c>
      <c r="AZ1342" s="23"/>
      <c r="BA1342" s="25" t="s">
        <v>5158</v>
      </c>
      <c r="BB1342" t="s">
        <v>25</v>
      </c>
      <c r="BC1342">
        <v>12026</v>
      </c>
      <c r="BD1342" t="str">
        <f>IF(Z1342=BC1342,"OK")</f>
        <v>OK</v>
      </c>
      <c r="BE1342">
        <v>0.78</v>
      </c>
      <c r="BF1342">
        <v>1.3320000000000001E-3</v>
      </c>
      <c r="BG1342">
        <v>150</v>
      </c>
      <c r="BH1342">
        <v>111</v>
      </c>
      <c r="BI1342">
        <v>80</v>
      </c>
      <c r="BJ1342">
        <v>0.78</v>
      </c>
      <c r="BK1342">
        <v>1.3320000000000001E-3</v>
      </c>
      <c r="BN1342" s="183"/>
    </row>
    <row r="1343" spans="1:66" ht="25.5" x14ac:dyDescent="0.25">
      <c r="A1343" s="1"/>
      <c r="B1343" s="94">
        <v>1337</v>
      </c>
      <c r="C1343" s="43">
        <v>1029143</v>
      </c>
      <c r="D1343" s="37" t="s">
        <v>22</v>
      </c>
      <c r="E1343" s="27" t="s">
        <v>5165</v>
      </c>
      <c r="F1343" s="213" t="s">
        <v>652</v>
      </c>
      <c r="G1343" s="41" t="s">
        <v>585</v>
      </c>
      <c r="H1343" s="46" t="str">
        <f>IFERROR(IFERROR(IF(SEARCH("Usystems",$E1343)&gt;0,"Usystems"),IF(SEARCH("RIIFO",$E1343)&gt;0,"RIIFO","Uponor")),"Uponor")</f>
        <v>Uponor</v>
      </c>
      <c r="I1343" s="25" t="str">
        <f>IFERROR(MID($D1343,1,7)+0,"")</f>
        <v/>
      </c>
      <c r="J1343" s="25" t="str">
        <f>IFERROR(MID($D1343,10,7)+0,"")</f>
        <v/>
      </c>
      <c r="K1343" s="25" t="str">
        <f>IFERROR(MID($D1343,19,7)+0,"")</f>
        <v/>
      </c>
      <c r="L1343" s="25" t="str">
        <f>IFERROR(MID($D1343,28,7)+0,"")</f>
        <v/>
      </c>
      <c r="M1343" s="25" t="str">
        <f>IF(IFERROR(MID($Q1343,1,7)+0,"")&lt;1130000,IF(INDEX(C:C,MATCH(LEFT(Q1343,7)+0,I:I,0))&lt;1130000,"",INDEX(C:C,MATCH(LEFT(Q1343,7)+0,I:I,0))),IFERROR(MID($Q1343,1,7)+0,""))</f>
        <v/>
      </c>
      <c r="N1343" s="25" t="str">
        <f>IF(IFERROR(MID($Q1343,10,7)+0,"")&lt;1130000,"",IFERROR(MID($Q1343,10,7)+0,""))</f>
        <v/>
      </c>
      <c r="O1343" s="25" t="str">
        <f>IF(IFERROR(MID($Q1343,19,7)+0,"")&lt;1130000,"",IFERROR(MID($Q1343,19,7)+0,""))</f>
        <v/>
      </c>
      <c r="P1343" s="25" t="str">
        <f>IF(M1343="","",IF(N1343="",M1343,M1343&amp;", "&amp;N1343))</f>
        <v/>
      </c>
      <c r="Q1343" s="37" t="s">
        <v>22</v>
      </c>
      <c r="R1343" s="37"/>
      <c r="S1343" s="35" t="s">
        <v>34</v>
      </c>
      <c r="T1343" s="25" t="s">
        <v>36</v>
      </c>
      <c r="U1343" s="185">
        <v>30153</v>
      </c>
      <c r="V1343" s="188">
        <v>30153</v>
      </c>
      <c r="W1343" s="189">
        <v>35836</v>
      </c>
      <c r="X1343" s="31">
        <v>35836</v>
      </c>
      <c r="Y1343" s="90">
        <f>IFERROR(ROUND(X1343/W1343-1,2),"")</f>
        <v>0</v>
      </c>
      <c r="Z1343" s="31">
        <f>IF(OR(S1343="VLD MLC components",S1343="VLD MLC pipes",S1343="VLD PEX components",S1343="VLD PEX pipes",S1343="VLD PHC components",S1343="VLD PHC pipes",S1343="Controls VLD"),"По запросу",X1343)</f>
        <v>35836</v>
      </c>
      <c r="AA1343" s="63">
        <f>ROUND(X1343/1.2,3)</f>
        <v>29863.332999999999</v>
      </c>
      <c r="AB1343" s="23">
        <v>29863.332999999999</v>
      </c>
      <c r="AC1343" s="190">
        <f>IFERROR(ROUND(AA1343/AB1343-1,2),"")</f>
        <v>0</v>
      </c>
      <c r="AD1343" s="25">
        <v>1</v>
      </c>
      <c r="AE1343" s="25">
        <v>2.944E-3</v>
      </c>
      <c r="AF1343" s="25">
        <v>21</v>
      </c>
      <c r="AG1343" s="25">
        <v>21</v>
      </c>
      <c r="AH1343" s="25">
        <v>21</v>
      </c>
      <c r="AI1343" s="25">
        <v>21</v>
      </c>
      <c r="AJ1343" s="25" t="s">
        <v>20</v>
      </c>
      <c r="AK1343" s="22" t="s">
        <v>20</v>
      </c>
      <c r="AL1343" s="25" t="s">
        <v>20</v>
      </c>
      <c r="AM1343" s="25">
        <v>1</v>
      </c>
      <c r="AN1343" s="25">
        <v>160</v>
      </c>
      <c r="AO1343" s="25">
        <v>160</v>
      </c>
      <c r="AP1343" s="25">
        <v>115</v>
      </c>
      <c r="AQ1343" s="25">
        <v>1</v>
      </c>
      <c r="AR1343" s="94">
        <v>2.944E-3</v>
      </c>
      <c r="AS1343" s="157">
        <v>0</v>
      </c>
      <c r="AT1343" s="93" t="s">
        <v>22</v>
      </c>
      <c r="AU1343" s="92" t="s">
        <v>22</v>
      </c>
      <c r="AV1343" s="91" t="s">
        <v>152</v>
      </c>
      <c r="AW1343" s="92" t="s">
        <v>152</v>
      </c>
      <c r="AX1343" s="92" t="s">
        <v>48</v>
      </c>
      <c r="AY1343" s="91" t="s">
        <v>152</v>
      </c>
      <c r="AZ1343" s="23"/>
      <c r="BA1343" s="25" t="s">
        <v>5164</v>
      </c>
      <c r="BB1343" t="s">
        <v>25</v>
      </c>
      <c r="BC1343">
        <v>35836</v>
      </c>
      <c r="BD1343" t="str">
        <f>IF(Z1343=BC1343,"OK")</f>
        <v>OK</v>
      </c>
      <c r="BE1343">
        <v>1</v>
      </c>
      <c r="BF1343">
        <v>2.944E-3</v>
      </c>
      <c r="BG1343">
        <v>160</v>
      </c>
      <c r="BH1343">
        <v>160</v>
      </c>
      <c r="BI1343">
        <v>115</v>
      </c>
      <c r="BJ1343">
        <v>1</v>
      </c>
      <c r="BK1343">
        <v>2.944E-3</v>
      </c>
      <c r="BN1343" s="183"/>
    </row>
    <row r="1344" spans="1:66" ht="25.5" x14ac:dyDescent="0.25">
      <c r="A1344" s="1"/>
      <c r="B1344" s="94">
        <v>1338</v>
      </c>
      <c r="C1344" s="43">
        <v>1029138</v>
      </c>
      <c r="D1344" s="37" t="s">
        <v>22</v>
      </c>
      <c r="E1344" s="36" t="s">
        <v>5163</v>
      </c>
      <c r="F1344" s="151" t="s">
        <v>655</v>
      </c>
      <c r="G1344" s="41" t="s">
        <v>585</v>
      </c>
      <c r="H1344" s="46" t="str">
        <f>IFERROR(IFERROR(IF(SEARCH("Usystems",$E1344)&gt;0,"Usystems"),IF(SEARCH("RIIFO",$E1344)&gt;0,"RIIFO","Uponor")),"Uponor")</f>
        <v>Uponor</v>
      </c>
      <c r="I1344" s="25" t="str">
        <f>IFERROR(MID($D1344,1,7)+0,"")</f>
        <v/>
      </c>
      <c r="J1344" s="25" t="str">
        <f>IFERROR(MID($D1344,10,7)+0,"")</f>
        <v/>
      </c>
      <c r="K1344" s="25" t="str">
        <f>IFERROR(MID($D1344,19,7)+0,"")</f>
        <v/>
      </c>
      <c r="L1344" s="25" t="str">
        <f>IFERROR(MID($D1344,28,7)+0,"")</f>
        <v/>
      </c>
      <c r="M1344" s="25" t="str">
        <f>IF(IFERROR(MID($Q1344,1,7)+0,"")&lt;1130000,IF(INDEX(C:C,MATCH(LEFT(Q1344,7)+0,I:I,0))&lt;1130000,"",INDEX(C:C,MATCH(LEFT(Q1344,7)+0,I:I,0))),IFERROR(MID($Q1344,1,7)+0,""))</f>
        <v/>
      </c>
      <c r="N1344" s="25" t="str">
        <f>IF(IFERROR(MID($Q1344,10,7)+0,"")&lt;1130000,"",IFERROR(MID($Q1344,10,7)+0,""))</f>
        <v/>
      </c>
      <c r="O1344" s="25" t="str">
        <f>IF(IFERROR(MID($Q1344,19,7)+0,"")&lt;1130000,"",IFERROR(MID($Q1344,19,7)+0,""))</f>
        <v/>
      </c>
      <c r="P1344" s="25" t="str">
        <f>IF(M1344="","",IF(N1344="",M1344,M1344&amp;", "&amp;N1344))</f>
        <v/>
      </c>
      <c r="Q1344" s="37" t="s">
        <v>22</v>
      </c>
      <c r="R1344" s="37"/>
      <c r="S1344" s="35" t="s">
        <v>34</v>
      </c>
      <c r="T1344" s="25" t="s">
        <v>36</v>
      </c>
      <c r="U1344" s="185">
        <v>10096</v>
      </c>
      <c r="V1344" s="188">
        <v>10096</v>
      </c>
      <c r="W1344" s="189">
        <v>10096</v>
      </c>
      <c r="X1344" s="31">
        <v>10096</v>
      </c>
      <c r="Y1344" s="90">
        <f>IFERROR(ROUND(X1344/W1344-1,2),"")</f>
        <v>0</v>
      </c>
      <c r="Z1344" s="31">
        <f>IF(OR(S1344="VLD MLC components",S1344="VLD MLC pipes",S1344="VLD PEX components",S1344="VLD PEX pipes",S1344="VLD PHC components",S1344="VLD PHC pipes",S1344="Controls VLD"),"По запросу",X1344)</f>
        <v>10096</v>
      </c>
      <c r="AA1344" s="63">
        <f>ROUND(X1344/1.2,3)</f>
        <v>8413.3330000000005</v>
      </c>
      <c r="AB1344" s="23">
        <v>8413.3330000000005</v>
      </c>
      <c r="AC1344" s="190">
        <f>IFERROR(ROUND(AA1344/AB1344-1,2),"")</f>
        <v>0</v>
      </c>
      <c r="AD1344" s="25">
        <v>0.53800000000000003</v>
      </c>
      <c r="AE1344" s="25">
        <v>4.8999999999999998E-4</v>
      </c>
      <c r="AF1344" s="25">
        <v>52</v>
      </c>
      <c r="AG1344" s="25">
        <v>52</v>
      </c>
      <c r="AH1344" s="25">
        <v>22</v>
      </c>
      <c r="AI1344" s="25">
        <v>58</v>
      </c>
      <c r="AJ1344" s="25" t="s">
        <v>20</v>
      </c>
      <c r="AK1344" s="22" t="s">
        <v>20</v>
      </c>
      <c r="AL1344" s="25" t="s">
        <v>20</v>
      </c>
      <c r="AM1344" s="25">
        <v>1</v>
      </c>
      <c r="AN1344" s="25">
        <v>150</v>
      </c>
      <c r="AO1344" s="25">
        <v>115</v>
      </c>
      <c r="AP1344" s="25">
        <v>81</v>
      </c>
      <c r="AQ1344" s="25">
        <v>0.53800000000000003</v>
      </c>
      <c r="AR1344" s="94">
        <v>1.397E-3</v>
      </c>
      <c r="AS1344" s="157">
        <v>38</v>
      </c>
      <c r="AT1344" s="93" t="s">
        <v>22</v>
      </c>
      <c r="AU1344" s="92" t="s">
        <v>22</v>
      </c>
      <c r="AV1344" s="91" t="s">
        <v>152</v>
      </c>
      <c r="AW1344" s="92" t="s">
        <v>152</v>
      </c>
      <c r="AX1344" s="92" t="s">
        <v>48</v>
      </c>
      <c r="AY1344" s="91" t="s">
        <v>152</v>
      </c>
      <c r="AZ1344" s="23"/>
      <c r="BA1344" s="25" t="s">
        <v>5162</v>
      </c>
      <c r="BB1344" t="s">
        <v>25</v>
      </c>
      <c r="BC1344">
        <v>10096</v>
      </c>
      <c r="BD1344" t="str">
        <f>IF(Z1344=BC1344,"OK")</f>
        <v>OK</v>
      </c>
      <c r="BE1344">
        <v>0.53800000000000003</v>
      </c>
      <c r="BF1344">
        <v>4.8999999999999998E-4</v>
      </c>
      <c r="BG1344">
        <v>150</v>
      </c>
      <c r="BH1344">
        <v>115</v>
      </c>
      <c r="BI1344">
        <v>81</v>
      </c>
      <c r="BJ1344">
        <v>0.53800000000000003</v>
      </c>
      <c r="BK1344">
        <v>1.397E-3</v>
      </c>
      <c r="BN1344" s="183"/>
    </row>
    <row r="1345" spans="1:66" ht="25.5" x14ac:dyDescent="0.25">
      <c r="A1345" s="1"/>
      <c r="B1345" s="94">
        <v>1339</v>
      </c>
      <c r="C1345" s="43">
        <v>1029139</v>
      </c>
      <c r="D1345" s="37" t="s">
        <v>22</v>
      </c>
      <c r="E1345" s="36" t="s">
        <v>5161</v>
      </c>
      <c r="F1345" s="151" t="s">
        <v>655</v>
      </c>
      <c r="G1345" s="41" t="s">
        <v>585</v>
      </c>
      <c r="H1345" s="46" t="str">
        <f>IFERROR(IFERROR(IF(SEARCH("Usystems",$E1345)&gt;0,"Usystems"),IF(SEARCH("RIIFO",$E1345)&gt;0,"RIIFO","Uponor")),"Uponor")</f>
        <v>Uponor</v>
      </c>
      <c r="I1345" s="25" t="str">
        <f>IFERROR(MID($D1345,1,7)+0,"")</f>
        <v/>
      </c>
      <c r="J1345" s="25" t="str">
        <f>IFERROR(MID($D1345,10,7)+0,"")</f>
        <v/>
      </c>
      <c r="K1345" s="25" t="str">
        <f>IFERROR(MID($D1345,19,7)+0,"")</f>
        <v/>
      </c>
      <c r="L1345" s="25" t="str">
        <f>IFERROR(MID($D1345,28,7)+0,"")</f>
        <v/>
      </c>
      <c r="M1345" s="25" t="str">
        <f>IF(IFERROR(MID($Q1345,1,7)+0,"")&lt;1130000,IF(INDEX(C:C,MATCH(LEFT(Q1345,7)+0,I:I,0))&lt;1130000,"",INDEX(C:C,MATCH(LEFT(Q1345,7)+0,I:I,0))),IFERROR(MID($Q1345,1,7)+0,""))</f>
        <v/>
      </c>
      <c r="N1345" s="25" t="str">
        <f>IF(IFERROR(MID($Q1345,10,7)+0,"")&lt;1130000,"",IFERROR(MID($Q1345,10,7)+0,""))</f>
        <v/>
      </c>
      <c r="O1345" s="25" t="str">
        <f>IF(IFERROR(MID($Q1345,19,7)+0,"")&lt;1130000,"",IFERROR(MID($Q1345,19,7)+0,""))</f>
        <v/>
      </c>
      <c r="P1345" s="25" t="str">
        <f>IF(M1345="","",IF(N1345="",M1345,M1345&amp;", "&amp;N1345))</f>
        <v/>
      </c>
      <c r="Q1345" s="37" t="s">
        <v>22</v>
      </c>
      <c r="R1345" s="37"/>
      <c r="S1345" s="35" t="s">
        <v>34</v>
      </c>
      <c r="T1345" s="25" t="s">
        <v>36</v>
      </c>
      <c r="U1345" s="185">
        <v>23618</v>
      </c>
      <c r="V1345" s="188">
        <v>23618</v>
      </c>
      <c r="W1345" s="189">
        <v>23618</v>
      </c>
      <c r="X1345" s="31">
        <v>23618</v>
      </c>
      <c r="Y1345" s="90">
        <f>IFERROR(ROUND(X1345/W1345-1,2),"")</f>
        <v>0</v>
      </c>
      <c r="Z1345" s="31">
        <f>IF(OR(S1345="VLD MLC components",S1345="VLD MLC pipes",S1345="VLD PEX components",S1345="VLD PEX pipes",S1345="VLD PHC components",S1345="VLD PHC pipes",S1345="Controls VLD"),"По запросу",X1345)</f>
        <v>23618</v>
      </c>
      <c r="AA1345" s="63">
        <f>ROUND(X1345/1.2,3)</f>
        <v>19681.667000000001</v>
      </c>
      <c r="AB1345" s="23">
        <v>19681.667000000001</v>
      </c>
      <c r="AC1345" s="190">
        <f>IFERROR(ROUND(AA1345/AB1345-1,2),"")</f>
        <v>0</v>
      </c>
      <c r="AD1345" s="25">
        <v>1.54</v>
      </c>
      <c r="AE1345" s="25">
        <v>2.0739999999999999E-3</v>
      </c>
      <c r="AF1345" s="25">
        <v>26</v>
      </c>
      <c r="AG1345" s="25">
        <v>26</v>
      </c>
      <c r="AH1345" s="25">
        <v>26</v>
      </c>
      <c r="AI1345" s="25">
        <v>26</v>
      </c>
      <c r="AJ1345" s="25" t="s">
        <v>20</v>
      </c>
      <c r="AK1345" s="22" t="s">
        <v>20</v>
      </c>
      <c r="AL1345" s="25" t="s">
        <v>20</v>
      </c>
      <c r="AM1345" s="25">
        <v>1</v>
      </c>
      <c r="AN1345" s="25">
        <v>145</v>
      </c>
      <c r="AO1345" s="25">
        <v>130</v>
      </c>
      <c r="AP1345" s="25">
        <v>110</v>
      </c>
      <c r="AQ1345" s="25">
        <v>1.54</v>
      </c>
      <c r="AR1345" s="94">
        <v>2.0739999999999999E-3</v>
      </c>
      <c r="AS1345" s="157">
        <v>6</v>
      </c>
      <c r="AT1345" s="93" t="s">
        <v>22</v>
      </c>
      <c r="AU1345" s="92" t="s">
        <v>22</v>
      </c>
      <c r="AV1345" s="91" t="s">
        <v>152</v>
      </c>
      <c r="AW1345" s="92" t="s">
        <v>152</v>
      </c>
      <c r="AX1345" s="92" t="s">
        <v>48</v>
      </c>
      <c r="AY1345" s="91" t="s">
        <v>152</v>
      </c>
      <c r="AZ1345" s="23"/>
      <c r="BA1345" s="25" t="s">
        <v>5160</v>
      </c>
      <c r="BB1345" t="s">
        <v>25</v>
      </c>
      <c r="BC1345">
        <v>23618</v>
      </c>
      <c r="BD1345" t="str">
        <f>IF(Z1345=BC1345,"OK")</f>
        <v>OK</v>
      </c>
      <c r="BE1345">
        <v>1.54</v>
      </c>
      <c r="BF1345">
        <v>2.0739999999999999E-3</v>
      </c>
      <c r="BG1345">
        <v>145</v>
      </c>
      <c r="BH1345">
        <v>130</v>
      </c>
      <c r="BI1345">
        <v>110</v>
      </c>
      <c r="BJ1345">
        <v>1.54</v>
      </c>
      <c r="BK1345">
        <v>2.0739999999999999E-3</v>
      </c>
      <c r="BN1345" s="183"/>
    </row>
    <row r="1346" spans="1:66" ht="25.5" x14ac:dyDescent="0.25">
      <c r="A1346" s="1"/>
      <c r="B1346" s="94">
        <v>1340</v>
      </c>
      <c r="C1346" s="43">
        <v>1029140</v>
      </c>
      <c r="D1346" s="37" t="s">
        <v>22</v>
      </c>
      <c r="E1346" s="36" t="s">
        <v>5159</v>
      </c>
      <c r="F1346" s="151" t="s">
        <v>21</v>
      </c>
      <c r="G1346" s="41" t="s">
        <v>585</v>
      </c>
      <c r="H1346" s="46" t="str">
        <f>IFERROR(IFERROR(IF(SEARCH("Usystems",$E1346)&gt;0,"Usystems"),IF(SEARCH("RIIFO",$E1346)&gt;0,"RIIFO","Uponor")),"Uponor")</f>
        <v>Uponor</v>
      </c>
      <c r="I1346" s="25" t="str">
        <f>IFERROR(MID($D1346,1,7)+0,"")</f>
        <v/>
      </c>
      <c r="J1346" s="25" t="str">
        <f>IFERROR(MID($D1346,10,7)+0,"")</f>
        <v/>
      </c>
      <c r="K1346" s="25" t="str">
        <f>IFERROR(MID($D1346,19,7)+0,"")</f>
        <v/>
      </c>
      <c r="L1346" s="25" t="str">
        <f>IFERROR(MID($D1346,28,7)+0,"")</f>
        <v/>
      </c>
      <c r="M1346" s="25" t="str">
        <f>IF(IFERROR(MID($Q1346,1,7)+0,"")&lt;1130000,IF(INDEX(C:C,MATCH(LEFT(Q1346,7)+0,I:I,0))&lt;1130000,"",INDEX(C:C,MATCH(LEFT(Q1346,7)+0,I:I,0))),IFERROR(MID($Q1346,1,7)+0,""))</f>
        <v/>
      </c>
      <c r="N1346" s="25" t="str">
        <f>IF(IFERROR(MID($Q1346,10,7)+0,"")&lt;1130000,"",IFERROR(MID($Q1346,10,7)+0,""))</f>
        <v/>
      </c>
      <c r="O1346" s="25" t="str">
        <f>IF(IFERROR(MID($Q1346,19,7)+0,"")&lt;1130000,"",IFERROR(MID($Q1346,19,7)+0,""))</f>
        <v/>
      </c>
      <c r="P1346" s="25" t="str">
        <f>IF(M1346="","",IF(N1346="",M1346,M1346&amp;", "&amp;N1346))</f>
        <v/>
      </c>
      <c r="Q1346" s="37" t="s">
        <v>22</v>
      </c>
      <c r="R1346" s="37"/>
      <c r="S1346" s="35" t="s">
        <v>34</v>
      </c>
      <c r="T1346" s="25" t="s">
        <v>36</v>
      </c>
      <c r="U1346" s="185">
        <v>12026</v>
      </c>
      <c r="V1346" s="188">
        <v>12026</v>
      </c>
      <c r="W1346" s="189">
        <v>12026</v>
      </c>
      <c r="X1346" s="31">
        <v>12026</v>
      </c>
      <c r="Y1346" s="90">
        <f>IFERROR(ROUND(X1346/W1346-1,2),"")</f>
        <v>0</v>
      </c>
      <c r="Z1346" s="31">
        <f>IF(OR(S1346="VLD MLC components",S1346="VLD MLC pipes",S1346="VLD PEX components",S1346="VLD PEX pipes",S1346="VLD PHC components",S1346="VLD PHC pipes",S1346="Controls VLD"),"По запросу",X1346)</f>
        <v>12026</v>
      </c>
      <c r="AA1346" s="63">
        <f>ROUND(X1346/1.2,3)</f>
        <v>10021.666999999999</v>
      </c>
      <c r="AB1346" s="23">
        <v>10021.666999999999</v>
      </c>
      <c r="AC1346" s="190">
        <f>IFERROR(ROUND(AA1346/AB1346-1,2),"")</f>
        <v>0</v>
      </c>
      <c r="AD1346" s="25">
        <v>0.68200000000000005</v>
      </c>
      <c r="AE1346" s="25">
        <v>1.5529999999999999E-3</v>
      </c>
      <c r="AF1346" s="25">
        <v>38</v>
      </c>
      <c r="AG1346" s="25">
        <v>38</v>
      </c>
      <c r="AH1346" s="25">
        <v>27</v>
      </c>
      <c r="AI1346" s="25">
        <v>38</v>
      </c>
      <c r="AJ1346" s="25" t="s">
        <v>20</v>
      </c>
      <c r="AK1346" s="22" t="s">
        <v>20</v>
      </c>
      <c r="AL1346" s="25" t="s">
        <v>20</v>
      </c>
      <c r="AM1346" s="25">
        <v>1</v>
      </c>
      <c r="AN1346" s="25">
        <v>150</v>
      </c>
      <c r="AO1346" s="25">
        <v>115</v>
      </c>
      <c r="AP1346" s="25">
        <v>90</v>
      </c>
      <c r="AQ1346" s="25">
        <v>0.68200000000000005</v>
      </c>
      <c r="AR1346" s="94">
        <v>1.5529999999999999E-3</v>
      </c>
      <c r="AS1346" s="157">
        <v>38</v>
      </c>
      <c r="AT1346" s="93" t="s">
        <v>22</v>
      </c>
      <c r="AU1346" s="92" t="s">
        <v>22</v>
      </c>
      <c r="AV1346" s="91" t="s">
        <v>152</v>
      </c>
      <c r="AW1346" s="92" t="s">
        <v>152</v>
      </c>
      <c r="AX1346" s="92" t="s">
        <v>48</v>
      </c>
      <c r="AY1346" s="91" t="s">
        <v>152</v>
      </c>
      <c r="AZ1346" s="23"/>
      <c r="BA1346" s="25" t="s">
        <v>5158</v>
      </c>
      <c r="BB1346" t="s">
        <v>25</v>
      </c>
      <c r="BC1346">
        <v>12026</v>
      </c>
      <c r="BD1346" t="str">
        <f>IF(Z1346=BC1346,"OK")</f>
        <v>OK</v>
      </c>
      <c r="BE1346">
        <v>0.68200000000000005</v>
      </c>
      <c r="BF1346">
        <v>1.5529999999999999E-3</v>
      </c>
      <c r="BG1346">
        <v>150</v>
      </c>
      <c r="BH1346">
        <v>115</v>
      </c>
      <c r="BI1346">
        <v>90</v>
      </c>
      <c r="BJ1346">
        <v>0.68200000000000005</v>
      </c>
      <c r="BK1346">
        <v>1.5529999999999999E-3</v>
      </c>
      <c r="BN1346" s="183"/>
    </row>
    <row r="1347" spans="1:66" x14ac:dyDescent="0.25">
      <c r="A1347" s="1"/>
      <c r="B1347" s="94">
        <v>1341</v>
      </c>
      <c r="C1347" s="43">
        <v>1029141</v>
      </c>
      <c r="D1347" s="37" t="s">
        <v>22</v>
      </c>
      <c r="E1347" s="27" t="s">
        <v>5157</v>
      </c>
      <c r="F1347" s="151" t="s">
        <v>21</v>
      </c>
      <c r="G1347" s="25"/>
      <c r="H1347" s="46" t="str">
        <f>IFERROR(IFERROR(IF(SEARCH("Usystems",$E1347)&gt;0,"Usystems"),IF(SEARCH("RIIFO",$E1347)&gt;0,"RIIFO","Uponor")),"Uponor")</f>
        <v>Uponor</v>
      </c>
      <c r="I1347" s="25" t="str">
        <f>IFERROR(MID($D1347,1,7)+0,"")</f>
        <v/>
      </c>
      <c r="J1347" s="25" t="str">
        <f>IFERROR(MID($D1347,10,7)+0,"")</f>
        <v/>
      </c>
      <c r="K1347" s="25" t="str">
        <f>IFERROR(MID($D1347,19,7)+0,"")</f>
        <v/>
      </c>
      <c r="L1347" s="25" t="str">
        <f>IFERROR(MID($D1347,28,7)+0,"")</f>
        <v/>
      </c>
      <c r="M1347" s="25" t="str">
        <f>IF(IFERROR(MID($Q1347,1,7)+0,"")&lt;1130000,IF(INDEX(C:C,MATCH(LEFT(Q1347,7)+0,I:I,0))&lt;1130000,"",INDEX(C:C,MATCH(LEFT(Q1347,7)+0,I:I,0))),IFERROR(MID($Q1347,1,7)+0,""))</f>
        <v/>
      </c>
      <c r="N1347" s="25" t="str">
        <f>IF(IFERROR(MID($Q1347,10,7)+0,"")&lt;1130000,"",IFERROR(MID($Q1347,10,7)+0,""))</f>
        <v/>
      </c>
      <c r="O1347" s="25" t="str">
        <f>IF(IFERROR(MID($Q1347,19,7)+0,"")&lt;1130000,"",IFERROR(MID($Q1347,19,7)+0,""))</f>
        <v/>
      </c>
      <c r="P1347" s="25" t="str">
        <f>IF(M1347="","",IF(N1347="",M1347,M1347&amp;", "&amp;N1347))</f>
        <v/>
      </c>
      <c r="Q1347" s="37" t="s">
        <v>22</v>
      </c>
      <c r="R1347" s="37"/>
      <c r="S1347" s="35" t="s">
        <v>34</v>
      </c>
      <c r="T1347" s="25" t="s">
        <v>36</v>
      </c>
      <c r="U1347" s="185">
        <v>30153</v>
      </c>
      <c r="V1347" s="188">
        <v>30153</v>
      </c>
      <c r="W1347" s="189">
        <v>30153</v>
      </c>
      <c r="X1347" s="31">
        <v>30153</v>
      </c>
      <c r="Y1347" s="90">
        <f>IFERROR(ROUND(X1347/W1347-1,2),"")</f>
        <v>0</v>
      </c>
      <c r="Z1347" s="31">
        <f>IF(OR(S1347="VLD MLC components",S1347="VLD MLC pipes",S1347="VLD PEX components",S1347="VLD PEX pipes",S1347="VLD PHC components",S1347="VLD PHC pipes",S1347="Controls VLD"),"По запросу",X1347)</f>
        <v>30153</v>
      </c>
      <c r="AA1347" s="63">
        <f>ROUND(X1347/1.2,3)</f>
        <v>25127.5</v>
      </c>
      <c r="AB1347" s="23">
        <v>25127.5</v>
      </c>
      <c r="AC1347" s="190">
        <f>IFERROR(ROUND(AA1347/AB1347-1,2),"")</f>
        <v>0</v>
      </c>
      <c r="AD1347" s="25">
        <v>1.93</v>
      </c>
      <c r="AE1347" s="25">
        <v>2.869E-3</v>
      </c>
      <c r="AF1347" s="25">
        <v>0</v>
      </c>
      <c r="AG1347" s="25" t="s">
        <v>22</v>
      </c>
      <c r="AH1347" s="25">
        <v>0</v>
      </c>
      <c r="AI1347" s="25">
        <v>0</v>
      </c>
      <c r="AJ1347" s="25" t="s">
        <v>20</v>
      </c>
      <c r="AK1347" s="42" t="s">
        <v>19</v>
      </c>
      <c r="AL1347" s="25" t="s">
        <v>20</v>
      </c>
      <c r="AM1347" s="25">
        <v>1</v>
      </c>
      <c r="AN1347" s="25">
        <v>163</v>
      </c>
      <c r="AO1347" s="25">
        <v>160</v>
      </c>
      <c r="AP1347" s="25">
        <v>110</v>
      </c>
      <c r="AQ1347" s="25">
        <v>1.93</v>
      </c>
      <c r="AR1347" s="94">
        <v>2.869E-3</v>
      </c>
      <c r="AS1347" s="157" t="s">
        <v>22</v>
      </c>
      <c r="AT1347" s="93" t="s">
        <v>22</v>
      </c>
      <c r="AU1347" s="92" t="s">
        <v>22</v>
      </c>
      <c r="AV1347" s="91" t="s">
        <v>48</v>
      </c>
      <c r="AW1347" s="92" t="s">
        <v>48</v>
      </c>
      <c r="AX1347" s="92" t="s">
        <v>48</v>
      </c>
      <c r="AY1347" s="91" t="s">
        <v>152</v>
      </c>
      <c r="AZ1347" s="23"/>
      <c r="BA1347" s="25">
        <v>0</v>
      </c>
      <c r="BB1347" t="s">
        <v>48</v>
      </c>
      <c r="BC1347" t="e">
        <v>#N/A</v>
      </c>
      <c r="BD1347" t="e">
        <f>IF(Z1347=BC1347,"OK")</f>
        <v>#N/A</v>
      </c>
      <c r="BE1347">
        <v>1.93</v>
      </c>
      <c r="BF1347">
        <v>2.869E-3</v>
      </c>
      <c r="BG1347">
        <v>163</v>
      </c>
      <c r="BH1347">
        <v>160</v>
      </c>
      <c r="BI1347">
        <v>110</v>
      </c>
      <c r="BJ1347">
        <v>1.93</v>
      </c>
      <c r="BK1347">
        <v>2.869E-3</v>
      </c>
      <c r="BN1347" s="183"/>
    </row>
    <row r="1348" spans="1:66" ht="25.5" x14ac:dyDescent="0.25">
      <c r="A1348" s="1"/>
      <c r="B1348" s="94">
        <v>1342</v>
      </c>
      <c r="C1348" s="43">
        <v>1029146</v>
      </c>
      <c r="D1348" s="37" t="s">
        <v>22</v>
      </c>
      <c r="E1348" s="48" t="s">
        <v>5156</v>
      </c>
      <c r="F1348" s="151" t="s">
        <v>652</v>
      </c>
      <c r="G1348" s="41" t="s">
        <v>585</v>
      </c>
      <c r="H1348" s="46" t="str">
        <f>IFERROR(IFERROR(IF(SEARCH("Usystems",$E1348)&gt;0,"Usystems"),IF(SEARCH("RIIFO",$E1348)&gt;0,"RIIFO","Uponor")),"Uponor")</f>
        <v>Uponor</v>
      </c>
      <c r="I1348" s="25" t="str">
        <f>IFERROR(MID($D1348,1,7)+0,"")</f>
        <v/>
      </c>
      <c r="J1348" s="25" t="str">
        <f>IFERROR(MID($D1348,10,7)+0,"")</f>
        <v/>
      </c>
      <c r="K1348" s="25" t="str">
        <f>IFERROR(MID($D1348,19,7)+0,"")</f>
        <v/>
      </c>
      <c r="L1348" s="25" t="str">
        <f>IFERROR(MID($D1348,28,7)+0,"")</f>
        <v/>
      </c>
      <c r="M1348" s="25" t="str">
        <f>IF(IFERROR(MID($Q1348,1,7)+0,"")&lt;1130000,IF(INDEX(C:C,MATCH(LEFT(Q1348,7)+0,I:I,0))&lt;1130000,"",INDEX(C:C,MATCH(LEFT(Q1348,7)+0,I:I,0))),IFERROR(MID($Q1348,1,7)+0,""))</f>
        <v/>
      </c>
      <c r="N1348" s="25" t="str">
        <f>IF(IFERROR(MID($Q1348,10,7)+0,"")&lt;1130000,"",IFERROR(MID($Q1348,10,7)+0,""))</f>
        <v/>
      </c>
      <c r="O1348" s="25" t="str">
        <f>IF(IFERROR(MID($Q1348,19,7)+0,"")&lt;1130000,"",IFERROR(MID($Q1348,19,7)+0,""))</f>
        <v/>
      </c>
      <c r="P1348" s="25" t="str">
        <f>IF(M1348="","",IF(N1348="",M1348,M1348&amp;", "&amp;N1348))</f>
        <v/>
      </c>
      <c r="Q1348" s="37" t="s">
        <v>22</v>
      </c>
      <c r="R1348" s="37"/>
      <c r="S1348" s="35" t="s">
        <v>34</v>
      </c>
      <c r="T1348" s="25" t="s">
        <v>36</v>
      </c>
      <c r="U1348" s="185">
        <v>10539</v>
      </c>
      <c r="V1348" s="188">
        <v>10539</v>
      </c>
      <c r="W1348" s="189">
        <v>15907</v>
      </c>
      <c r="X1348" s="31">
        <v>15907</v>
      </c>
      <c r="Y1348" s="90">
        <f>IFERROR(ROUND(X1348/W1348-1,2),"")</f>
        <v>0</v>
      </c>
      <c r="Z1348" s="31">
        <f>IF(OR(S1348="VLD MLC components",S1348="VLD MLC pipes",S1348="VLD PEX components",S1348="VLD PEX pipes",S1348="VLD PHC components",S1348="VLD PHC pipes",S1348="Controls VLD"),"По запросу",X1348)</f>
        <v>15907</v>
      </c>
      <c r="AA1348" s="63">
        <f>ROUND(X1348/1.2,3)</f>
        <v>13255.833000000001</v>
      </c>
      <c r="AB1348" s="23">
        <v>13255.833000000001</v>
      </c>
      <c r="AC1348" s="190">
        <f>IFERROR(ROUND(AA1348/AB1348-1,2),"")</f>
        <v>0</v>
      </c>
      <c r="AD1348" s="25">
        <v>0.68</v>
      </c>
      <c r="AE1348" s="25">
        <v>1.4109999999999999E-3</v>
      </c>
      <c r="AF1348" s="25">
        <v>15</v>
      </c>
      <c r="AG1348" s="25">
        <v>15</v>
      </c>
      <c r="AH1348" s="25">
        <v>15</v>
      </c>
      <c r="AI1348" s="25">
        <v>10</v>
      </c>
      <c r="AJ1348" s="25" t="s">
        <v>20</v>
      </c>
      <c r="AK1348" s="22" t="s">
        <v>20</v>
      </c>
      <c r="AL1348" s="25" t="s">
        <v>20</v>
      </c>
      <c r="AM1348" s="25">
        <v>2</v>
      </c>
      <c r="AN1348" s="25">
        <v>155</v>
      </c>
      <c r="AO1348" s="25">
        <v>70</v>
      </c>
      <c r="AP1348" s="25">
        <v>130</v>
      </c>
      <c r="AQ1348" s="25">
        <v>1.36</v>
      </c>
      <c r="AR1348" s="94">
        <v>1.4109999999999999E-3</v>
      </c>
      <c r="AS1348" s="157">
        <v>0</v>
      </c>
      <c r="AT1348" s="93" t="s">
        <v>22</v>
      </c>
      <c r="AU1348" s="92" t="s">
        <v>22</v>
      </c>
      <c r="AV1348" s="91" t="s">
        <v>152</v>
      </c>
      <c r="AW1348" s="92" t="s">
        <v>48</v>
      </c>
      <c r="AX1348" s="92" t="s">
        <v>48</v>
      </c>
      <c r="AY1348" s="91" t="s">
        <v>152</v>
      </c>
      <c r="AZ1348" s="23"/>
      <c r="BA1348" s="25" t="s">
        <v>5155</v>
      </c>
      <c r="BB1348" t="s">
        <v>25</v>
      </c>
      <c r="BC1348">
        <v>15907</v>
      </c>
      <c r="BD1348" t="str">
        <f>IF(Z1348=BC1348,"OK")</f>
        <v>OK</v>
      </c>
      <c r="BE1348">
        <v>0.68</v>
      </c>
      <c r="BF1348">
        <v>1.4109999999999999E-3</v>
      </c>
      <c r="BG1348">
        <v>155</v>
      </c>
      <c r="BH1348">
        <v>70</v>
      </c>
      <c r="BI1348">
        <v>130</v>
      </c>
      <c r="BJ1348">
        <v>1.36</v>
      </c>
      <c r="BK1348">
        <v>1.4109999999999999E-3</v>
      </c>
      <c r="BN1348" s="183"/>
    </row>
    <row r="1349" spans="1:66" x14ac:dyDescent="0.25">
      <c r="A1349" s="1"/>
      <c r="B1349" s="94">
        <v>1343</v>
      </c>
      <c r="C1349" s="43">
        <v>1059397</v>
      </c>
      <c r="D1349" s="25"/>
      <c r="E1349" s="36" t="s">
        <v>5154</v>
      </c>
      <c r="F1349" s="151" t="s">
        <v>26</v>
      </c>
      <c r="G1349" s="34"/>
      <c r="H1349" s="46" t="str">
        <f>IFERROR(IFERROR(IF(SEARCH("Usystems",$E1349)&gt;0,"Usystems"),IF(SEARCH("RIIFO",$E1349)&gt;0,"RIIFO","Uponor")),"Uponor")</f>
        <v>Uponor</v>
      </c>
      <c r="I1349" s="25" t="str">
        <f>IFERROR(MID($D1349,1,7)+0,"")</f>
        <v/>
      </c>
      <c r="J1349" s="25" t="str">
        <f>IFERROR(MID($D1349,10,7)+0,"")</f>
        <v/>
      </c>
      <c r="K1349" s="25" t="str">
        <f>IFERROR(MID($D1349,19,7)+0,"")</f>
        <v/>
      </c>
      <c r="L1349" s="25" t="str">
        <f>IFERROR(MID($D1349,28,7)+0,"")</f>
        <v/>
      </c>
      <c r="M1349" s="25" t="str">
        <f>IF(IFERROR(MID($Q1349,1,7)+0,"")&lt;1130000,IF(INDEX(C:C,MATCH(LEFT(Q1349,7)+0,I:I,0))&lt;1130000,"",INDEX(C:C,MATCH(LEFT(Q1349,7)+0,I:I,0))),IFERROR(MID($Q1349,1,7)+0,""))</f>
        <v/>
      </c>
      <c r="N1349" s="25" t="str">
        <f>IF(IFERROR(MID($Q1349,10,7)+0,"")&lt;1130000,"",IFERROR(MID($Q1349,10,7)+0,""))</f>
        <v/>
      </c>
      <c r="O1349" s="25" t="str">
        <f>IF(IFERROR(MID($Q1349,19,7)+0,"")&lt;1130000,"",IFERROR(MID($Q1349,19,7)+0,""))</f>
        <v/>
      </c>
      <c r="P1349" s="25" t="str">
        <f>IF(M1349="","",IF(N1349="",M1349,M1349&amp;", "&amp;N1349))</f>
        <v/>
      </c>
      <c r="Q1349" s="25"/>
      <c r="R1349" s="25"/>
      <c r="S1349" s="35" t="s">
        <v>34</v>
      </c>
      <c r="T1349" s="25" t="s">
        <v>36</v>
      </c>
      <c r="U1349" s="185">
        <v>6991</v>
      </c>
      <c r="V1349" s="188">
        <v>6991</v>
      </c>
      <c r="W1349" s="189">
        <v>6991</v>
      </c>
      <c r="X1349" s="31">
        <v>6991</v>
      </c>
      <c r="Y1349" s="90">
        <f>IFERROR(ROUND(X1349/W1349-1,2),"")</f>
        <v>0</v>
      </c>
      <c r="Z1349" s="31">
        <f>IF(OR(S1349="VLD MLC components",S1349="VLD MLC pipes",S1349="VLD PEX components",S1349="VLD PEX pipes",S1349="VLD PHC components",S1349="VLD PHC pipes",S1349="Controls VLD"),"По запросу",X1349)</f>
        <v>6991</v>
      </c>
      <c r="AA1349" s="63">
        <f>ROUND(X1349/1.2,3)</f>
        <v>5825.8329999999996</v>
      </c>
      <c r="AB1349" s="23">
        <v>5825.8329999999996</v>
      </c>
      <c r="AC1349" s="190">
        <f>IFERROR(ROUND(AA1349/AB1349-1,2),"")</f>
        <v>0</v>
      </c>
      <c r="AD1349" s="25">
        <v>0.35299999999999998</v>
      </c>
      <c r="AE1349" s="25">
        <v>2.7E-4</v>
      </c>
      <c r="AF1349" s="25">
        <v>0</v>
      </c>
      <c r="AG1349" s="25" t="s">
        <v>22</v>
      </c>
      <c r="AH1349" s="25">
        <v>0</v>
      </c>
      <c r="AI1349" s="25">
        <v>0</v>
      </c>
      <c r="AJ1349" s="25" t="s">
        <v>20</v>
      </c>
      <c r="AK1349" s="42" t="s">
        <v>19</v>
      </c>
      <c r="AL1349" s="25" t="s">
        <v>20</v>
      </c>
      <c r="AM1349" s="25">
        <v>1</v>
      </c>
      <c r="AN1349" s="25">
        <v>118</v>
      </c>
      <c r="AO1349" s="25">
        <v>98</v>
      </c>
      <c r="AP1349" s="25">
        <v>78</v>
      </c>
      <c r="AQ1349" s="25">
        <v>0.35299999999999998</v>
      </c>
      <c r="AR1349" s="94">
        <v>9.0200000000000002E-4</v>
      </c>
      <c r="AS1349" s="157" t="s">
        <v>22</v>
      </c>
      <c r="AT1349" s="93" t="s">
        <v>22</v>
      </c>
      <c r="AU1349" s="92" t="s">
        <v>22</v>
      </c>
      <c r="AV1349" s="91" t="s">
        <v>152</v>
      </c>
      <c r="AW1349" s="92" t="s">
        <v>48</v>
      </c>
      <c r="AX1349" s="92" t="s">
        <v>48</v>
      </c>
      <c r="AY1349" s="91" t="s">
        <v>152</v>
      </c>
      <c r="AZ1349" s="23"/>
      <c r="BA1349" s="25" t="s">
        <v>5152</v>
      </c>
      <c r="BB1349" t="s">
        <v>25</v>
      </c>
      <c r="BC1349" t="e">
        <v>#N/A</v>
      </c>
      <c r="BD1349" t="e">
        <f>IF(Z1349=BC1349,"OK")</f>
        <v>#N/A</v>
      </c>
      <c r="BE1349">
        <v>0.35299999999999998</v>
      </c>
      <c r="BF1349">
        <v>2.7E-4</v>
      </c>
      <c r="BG1349">
        <v>118</v>
      </c>
      <c r="BH1349">
        <v>98</v>
      </c>
      <c r="BI1349">
        <v>78</v>
      </c>
      <c r="BJ1349">
        <v>0.35299999999999998</v>
      </c>
      <c r="BK1349">
        <v>9.0200000000000002E-4</v>
      </c>
      <c r="BN1349" s="183"/>
    </row>
    <row r="1350" spans="1:66" x14ac:dyDescent="0.25">
      <c r="A1350" s="1"/>
      <c r="B1350" s="94">
        <v>1344</v>
      </c>
      <c r="C1350" s="43">
        <v>1095818</v>
      </c>
      <c r="D1350" s="25">
        <v>1059396</v>
      </c>
      <c r="E1350" s="27" t="s">
        <v>5153</v>
      </c>
      <c r="F1350" s="213" t="s">
        <v>21</v>
      </c>
      <c r="G1350" s="28"/>
      <c r="H1350" s="46" t="str">
        <f>IFERROR(IFERROR(IF(SEARCH("Usystems",$E1350)&gt;0,"Usystems"),IF(SEARCH("RIIFO",$E1350)&gt;0,"RIIFO","Uponor")),"Uponor")</f>
        <v>Uponor</v>
      </c>
      <c r="I1350" s="25">
        <f>IFERROR(MID($D1350,1,7)+0,"")</f>
        <v>1059396</v>
      </c>
      <c r="J1350" s="25" t="str">
        <f>IFERROR(MID($D1350,10,7)+0,"")</f>
        <v/>
      </c>
      <c r="K1350" s="25" t="str">
        <f>IFERROR(MID($D1350,19,7)+0,"")</f>
        <v/>
      </c>
      <c r="L1350" s="25" t="str">
        <f>IFERROR(MID($D1350,28,7)+0,"")</f>
        <v/>
      </c>
      <c r="M1350" s="25" t="str">
        <f>IF(IFERROR(MID($Q1350,1,7)+0,"")&lt;1130000,IF(INDEX(C:C,MATCH(LEFT(Q1350,7)+0,I:I,0))&lt;1130000,"",INDEX(C:C,MATCH(LEFT(Q1350,7)+0,I:I,0))),IFERROR(MID($Q1350,1,7)+0,""))</f>
        <v/>
      </c>
      <c r="N1350" s="25" t="str">
        <f>IF(IFERROR(MID($Q1350,10,7)+0,"")&lt;1130000,"",IFERROR(MID($Q1350,10,7)+0,""))</f>
        <v/>
      </c>
      <c r="O1350" s="25" t="str">
        <f>IF(IFERROR(MID($Q1350,19,7)+0,"")&lt;1130000,"",IFERROR(MID($Q1350,19,7)+0,""))</f>
        <v/>
      </c>
      <c r="P1350" s="25" t="str">
        <f>IF(M1350="","",IF(N1350="",M1350,M1350&amp;", "&amp;N1350))</f>
        <v/>
      </c>
      <c r="Q1350" s="25"/>
      <c r="R1350" s="25"/>
      <c r="S1350" s="35" t="s">
        <v>34</v>
      </c>
      <c r="T1350" s="34" t="s">
        <v>36</v>
      </c>
      <c r="U1350" s="185">
        <v>6991</v>
      </c>
      <c r="V1350" s="188">
        <v>6991</v>
      </c>
      <c r="W1350" s="189">
        <v>6991</v>
      </c>
      <c r="X1350" s="31">
        <v>6991</v>
      </c>
      <c r="Y1350" s="90">
        <f>IFERROR(ROUND(X1350/W1350-1,2),"")</f>
        <v>0</v>
      </c>
      <c r="Z1350" s="31">
        <f>IF(OR(S1350="VLD MLC components",S1350="VLD MLC pipes",S1350="VLD PEX components",S1350="VLD PEX pipes",S1350="VLD PHC components",S1350="VLD PHC pipes",S1350="Controls VLD"),"По запросу",X1350)</f>
        <v>6991</v>
      </c>
      <c r="AA1350" s="63">
        <f>ROUND(X1350/1.2,3)</f>
        <v>5825.8329999999996</v>
      </c>
      <c r="AB1350" s="23">
        <v>5825.8329999999996</v>
      </c>
      <c r="AC1350" s="190">
        <f>IFERROR(ROUND(AA1350/AB1350-1,2),"")</f>
        <v>0</v>
      </c>
      <c r="AD1350" s="25">
        <v>0.32600000000000001</v>
      </c>
      <c r="AE1350" s="25">
        <v>2.99E-4</v>
      </c>
      <c r="AF1350" s="25">
        <v>0</v>
      </c>
      <c r="AG1350" s="25" t="s">
        <v>22</v>
      </c>
      <c r="AH1350" s="25">
        <v>0</v>
      </c>
      <c r="AI1350" s="25">
        <v>0</v>
      </c>
      <c r="AJ1350" s="25" t="s">
        <v>20</v>
      </c>
      <c r="AK1350" s="42" t="s">
        <v>19</v>
      </c>
      <c r="AL1350" s="25" t="s">
        <v>20</v>
      </c>
      <c r="AM1350" s="25">
        <v>1</v>
      </c>
      <c r="AN1350" s="25">
        <v>120</v>
      </c>
      <c r="AO1350" s="25">
        <v>100</v>
      </c>
      <c r="AP1350" s="25">
        <v>80</v>
      </c>
      <c r="AQ1350" s="25">
        <v>0.32600000000000001</v>
      </c>
      <c r="AR1350" s="94">
        <v>9.6000000000000002E-4</v>
      </c>
      <c r="AS1350" s="157" t="s">
        <v>22</v>
      </c>
      <c r="AT1350" s="93">
        <v>43894</v>
      </c>
      <c r="AU1350" s="92" t="s">
        <v>22</v>
      </c>
      <c r="AV1350" s="91" t="s">
        <v>152</v>
      </c>
      <c r="AW1350" s="92" t="s">
        <v>48</v>
      </c>
      <c r="AX1350" s="92" t="s">
        <v>48</v>
      </c>
      <c r="AY1350" s="91" t="s">
        <v>152</v>
      </c>
      <c r="AZ1350" s="23"/>
      <c r="BA1350" s="25" t="s">
        <v>5152</v>
      </c>
      <c r="BB1350" t="s">
        <v>25</v>
      </c>
      <c r="BC1350" t="e">
        <v>#N/A</v>
      </c>
      <c r="BD1350" t="e">
        <f>IF(Z1350=BC1350,"OK")</f>
        <v>#N/A</v>
      </c>
      <c r="BE1350">
        <v>0.32600000000000001</v>
      </c>
      <c r="BF1350">
        <v>2.99E-4</v>
      </c>
      <c r="BG1350">
        <v>120</v>
      </c>
      <c r="BH1350">
        <v>100</v>
      </c>
      <c r="BI1350">
        <v>80</v>
      </c>
      <c r="BJ1350">
        <v>0.32600000000000001</v>
      </c>
      <c r="BK1350">
        <v>9.6000000000000002E-4</v>
      </c>
      <c r="BN1350" s="183"/>
    </row>
    <row r="1351" spans="1:66" ht="25.5" x14ac:dyDescent="0.25">
      <c r="A1351" s="1"/>
      <c r="B1351" s="94">
        <v>1345</v>
      </c>
      <c r="C1351" s="43">
        <v>1095819</v>
      </c>
      <c r="D1351" s="25">
        <v>1029121</v>
      </c>
      <c r="E1351" s="27" t="s">
        <v>5151</v>
      </c>
      <c r="F1351" s="213" t="s">
        <v>652</v>
      </c>
      <c r="G1351" s="41" t="s">
        <v>585</v>
      </c>
      <c r="H1351" s="46" t="str">
        <f>IFERROR(IFERROR(IF(SEARCH("Usystems",$E1351)&gt;0,"Usystems"),IF(SEARCH("RIIFO",$E1351)&gt;0,"RIIFO","Uponor")),"Uponor")</f>
        <v>Uponor</v>
      </c>
      <c r="I1351" s="25">
        <f>IFERROR(MID($D1351,1,7)+0,"")</f>
        <v>1029121</v>
      </c>
      <c r="J1351" s="25" t="str">
        <f>IFERROR(MID($D1351,10,7)+0,"")</f>
        <v/>
      </c>
      <c r="K1351" s="25" t="str">
        <f>IFERROR(MID($D1351,19,7)+0,"")</f>
        <v/>
      </c>
      <c r="L1351" s="25" t="str">
        <f>IFERROR(MID($D1351,28,7)+0,"")</f>
        <v/>
      </c>
      <c r="M1351" s="25" t="str">
        <f>IF(IFERROR(MID($Q1351,1,7)+0,"")&lt;1130000,IF(INDEX(C:C,MATCH(LEFT(Q1351,7)+0,I:I,0))&lt;1130000,"",INDEX(C:C,MATCH(LEFT(Q1351,7)+0,I:I,0))),IFERROR(MID($Q1351,1,7)+0,""))</f>
        <v/>
      </c>
      <c r="N1351" s="25" t="str">
        <f>IF(IFERROR(MID($Q1351,10,7)+0,"")&lt;1130000,"",IFERROR(MID($Q1351,10,7)+0,""))</f>
        <v/>
      </c>
      <c r="O1351" s="25" t="str">
        <f>IF(IFERROR(MID($Q1351,19,7)+0,"")&lt;1130000,"",IFERROR(MID($Q1351,19,7)+0,""))</f>
        <v/>
      </c>
      <c r="P1351" s="25" t="str">
        <f>IF(M1351="","",IF(N1351="",M1351,M1351&amp;", "&amp;N1351))</f>
        <v/>
      </c>
      <c r="Q1351" s="25"/>
      <c r="R1351" s="25"/>
      <c r="S1351" s="35" t="s">
        <v>34</v>
      </c>
      <c r="T1351" s="34" t="s">
        <v>36</v>
      </c>
      <c r="U1351" s="185">
        <v>7367</v>
      </c>
      <c r="V1351" s="188">
        <v>7367</v>
      </c>
      <c r="W1351" s="189">
        <v>7367</v>
      </c>
      <c r="X1351" s="31">
        <v>7367</v>
      </c>
      <c r="Y1351" s="90">
        <f>IFERROR(ROUND(X1351/W1351-1,2),"")</f>
        <v>0</v>
      </c>
      <c r="Z1351" s="31">
        <f>IF(OR(S1351="VLD MLC components",S1351="VLD MLC pipes",S1351="VLD PEX components",S1351="VLD PEX pipes",S1351="VLD PHC components",S1351="VLD PHC pipes",S1351="Controls VLD"),"По запросу",X1351)</f>
        <v>7367</v>
      </c>
      <c r="AA1351" s="63">
        <f>ROUND(X1351/1.2,3)</f>
        <v>6139.1670000000004</v>
      </c>
      <c r="AB1351" s="23">
        <v>6139.1670000000004</v>
      </c>
      <c r="AC1351" s="190">
        <f>IFERROR(ROUND(AA1351/AB1351-1,2),"")</f>
        <v>0</v>
      </c>
      <c r="AD1351" s="25">
        <v>0.36</v>
      </c>
      <c r="AE1351" s="25">
        <v>3.68E-4</v>
      </c>
      <c r="AF1351" s="25">
        <v>24</v>
      </c>
      <c r="AG1351" s="25">
        <v>24</v>
      </c>
      <c r="AH1351" s="25">
        <v>24</v>
      </c>
      <c r="AI1351" s="25">
        <v>24</v>
      </c>
      <c r="AJ1351" s="25" t="s">
        <v>20</v>
      </c>
      <c r="AK1351" s="22" t="s">
        <v>20</v>
      </c>
      <c r="AL1351" s="25" t="s">
        <v>20</v>
      </c>
      <c r="AM1351" s="25">
        <v>1</v>
      </c>
      <c r="AN1351" s="25">
        <v>120</v>
      </c>
      <c r="AO1351" s="25">
        <v>100</v>
      </c>
      <c r="AP1351" s="25">
        <v>80</v>
      </c>
      <c r="AQ1351" s="25">
        <v>0.36</v>
      </c>
      <c r="AR1351" s="94">
        <v>9.6000000000000002E-4</v>
      </c>
      <c r="AS1351" s="157">
        <v>10</v>
      </c>
      <c r="AT1351" s="93">
        <v>43894</v>
      </c>
      <c r="AU1351" s="92" t="s">
        <v>22</v>
      </c>
      <c r="AV1351" s="91" t="s">
        <v>152</v>
      </c>
      <c r="AW1351" s="92" t="s">
        <v>152</v>
      </c>
      <c r="AX1351" s="92" t="s">
        <v>48</v>
      </c>
      <c r="AY1351" s="91" t="s">
        <v>152</v>
      </c>
      <c r="AZ1351" s="23"/>
      <c r="BA1351" s="25" t="s">
        <v>5094</v>
      </c>
      <c r="BB1351" t="s">
        <v>25</v>
      </c>
      <c r="BC1351">
        <v>7367</v>
      </c>
      <c r="BD1351" t="str">
        <f>IF(Z1351=BC1351,"OK")</f>
        <v>OK</v>
      </c>
      <c r="BE1351">
        <v>0.36</v>
      </c>
      <c r="BF1351">
        <v>3.68E-4</v>
      </c>
      <c r="BG1351">
        <v>120</v>
      </c>
      <c r="BH1351">
        <v>100</v>
      </c>
      <c r="BI1351">
        <v>80</v>
      </c>
      <c r="BJ1351">
        <v>0.36</v>
      </c>
      <c r="BK1351">
        <v>9.6000000000000002E-4</v>
      </c>
      <c r="BN1351" s="183"/>
    </row>
    <row r="1352" spans="1:66" ht="25.5" x14ac:dyDescent="0.25">
      <c r="A1352" s="1"/>
      <c r="B1352" s="94">
        <v>1346</v>
      </c>
      <c r="C1352" s="43">
        <v>1095820</v>
      </c>
      <c r="D1352" s="25">
        <v>1029122</v>
      </c>
      <c r="E1352" s="27" t="s">
        <v>5150</v>
      </c>
      <c r="F1352" s="213" t="s">
        <v>652</v>
      </c>
      <c r="G1352" s="41" t="s">
        <v>585</v>
      </c>
      <c r="H1352" s="46" t="str">
        <f>IFERROR(IFERROR(IF(SEARCH("Usystems",$E1352)&gt;0,"Usystems"),IF(SEARCH("RIIFO",$E1352)&gt;0,"RIIFO","Uponor")),"Uponor")</f>
        <v>Uponor</v>
      </c>
      <c r="I1352" s="25">
        <f>IFERROR(MID($D1352,1,7)+0,"")</f>
        <v>1029122</v>
      </c>
      <c r="J1352" s="25" t="str">
        <f>IFERROR(MID($D1352,10,7)+0,"")</f>
        <v/>
      </c>
      <c r="K1352" s="25" t="str">
        <f>IFERROR(MID($D1352,19,7)+0,"")</f>
        <v/>
      </c>
      <c r="L1352" s="25" t="str">
        <f>IFERROR(MID($D1352,28,7)+0,"")</f>
        <v/>
      </c>
      <c r="M1352" s="25" t="str">
        <f>IF(IFERROR(MID($Q1352,1,7)+0,"")&lt;1130000,IF(INDEX(C:C,MATCH(LEFT(Q1352,7)+0,I:I,0))&lt;1130000,"",INDEX(C:C,MATCH(LEFT(Q1352,7)+0,I:I,0))),IFERROR(MID($Q1352,1,7)+0,""))</f>
        <v/>
      </c>
      <c r="N1352" s="25" t="str">
        <f>IF(IFERROR(MID($Q1352,10,7)+0,"")&lt;1130000,"",IFERROR(MID($Q1352,10,7)+0,""))</f>
        <v/>
      </c>
      <c r="O1352" s="25" t="str">
        <f>IF(IFERROR(MID($Q1352,19,7)+0,"")&lt;1130000,"",IFERROR(MID($Q1352,19,7)+0,""))</f>
        <v/>
      </c>
      <c r="P1352" s="25" t="str">
        <f>IF(M1352="","",IF(N1352="",M1352,M1352&amp;", "&amp;N1352))</f>
        <v/>
      </c>
      <c r="Q1352" s="25"/>
      <c r="R1352" s="25"/>
      <c r="S1352" s="35" t="s">
        <v>34</v>
      </c>
      <c r="T1352" s="34" t="s">
        <v>36</v>
      </c>
      <c r="U1352" s="185">
        <v>7367</v>
      </c>
      <c r="V1352" s="188">
        <v>7367</v>
      </c>
      <c r="W1352" s="189">
        <v>7367</v>
      </c>
      <c r="X1352" s="31">
        <v>7367</v>
      </c>
      <c r="Y1352" s="90">
        <f>IFERROR(ROUND(X1352/W1352-1,2),"")</f>
        <v>0</v>
      </c>
      <c r="Z1352" s="31">
        <f>IF(OR(S1352="VLD MLC components",S1352="VLD MLC pipes",S1352="VLD PEX components",S1352="VLD PEX pipes",S1352="VLD PHC components",S1352="VLD PHC pipes",S1352="Controls VLD"),"По запросу",X1352)</f>
        <v>7367</v>
      </c>
      <c r="AA1352" s="63">
        <f>ROUND(X1352/1.2,3)</f>
        <v>6139.1670000000004</v>
      </c>
      <c r="AB1352" s="23">
        <v>6139.1670000000004</v>
      </c>
      <c r="AC1352" s="190">
        <f>IFERROR(ROUND(AA1352/AB1352-1,2),"")</f>
        <v>0</v>
      </c>
      <c r="AD1352" s="25">
        <v>0.38400000000000001</v>
      </c>
      <c r="AE1352" s="25">
        <v>3.68E-4</v>
      </c>
      <c r="AF1352" s="25">
        <v>12</v>
      </c>
      <c r="AG1352" s="25">
        <v>12</v>
      </c>
      <c r="AH1352" s="25">
        <v>12</v>
      </c>
      <c r="AI1352" s="25">
        <v>12</v>
      </c>
      <c r="AJ1352" s="25" t="s">
        <v>20</v>
      </c>
      <c r="AK1352" s="22" t="s">
        <v>20</v>
      </c>
      <c r="AL1352" s="25" t="s">
        <v>20</v>
      </c>
      <c r="AM1352" s="25">
        <v>1</v>
      </c>
      <c r="AN1352" s="25">
        <v>120</v>
      </c>
      <c r="AO1352" s="25">
        <v>100</v>
      </c>
      <c r="AP1352" s="25">
        <v>80</v>
      </c>
      <c r="AQ1352" s="25">
        <v>0.38400000000000001</v>
      </c>
      <c r="AR1352" s="94">
        <v>9.6000000000000002E-4</v>
      </c>
      <c r="AS1352" s="157">
        <v>8</v>
      </c>
      <c r="AT1352" s="93">
        <v>43894</v>
      </c>
      <c r="AU1352" s="92" t="s">
        <v>22</v>
      </c>
      <c r="AV1352" s="91" t="s">
        <v>152</v>
      </c>
      <c r="AW1352" s="92" t="s">
        <v>152</v>
      </c>
      <c r="AX1352" s="92" t="s">
        <v>48</v>
      </c>
      <c r="AY1352" s="91" t="s">
        <v>152</v>
      </c>
      <c r="AZ1352" s="23"/>
      <c r="BA1352" s="25" t="s">
        <v>5094</v>
      </c>
      <c r="BB1352" t="s">
        <v>25</v>
      </c>
      <c r="BC1352">
        <v>7367</v>
      </c>
      <c r="BD1352" t="str">
        <f>IF(Z1352=BC1352,"OK")</f>
        <v>OK</v>
      </c>
      <c r="BE1352">
        <v>0.38400000000000001</v>
      </c>
      <c r="BF1352">
        <v>3.68E-4</v>
      </c>
      <c r="BG1352">
        <v>120</v>
      </c>
      <c r="BH1352">
        <v>100</v>
      </c>
      <c r="BI1352">
        <v>80</v>
      </c>
      <c r="BJ1352">
        <v>0.38400000000000001</v>
      </c>
      <c r="BK1352">
        <v>9.6000000000000002E-4</v>
      </c>
      <c r="BN1352" s="183"/>
    </row>
    <row r="1353" spans="1:66" ht="25.5" x14ac:dyDescent="0.25">
      <c r="A1353" s="1"/>
      <c r="B1353" s="94">
        <v>1347</v>
      </c>
      <c r="C1353" s="43">
        <v>1014107</v>
      </c>
      <c r="D1353" s="37" t="s">
        <v>22</v>
      </c>
      <c r="E1353" s="27" t="s">
        <v>5149</v>
      </c>
      <c r="F1353" s="151" t="s">
        <v>757</v>
      </c>
      <c r="G1353" s="41" t="s">
        <v>585</v>
      </c>
      <c r="H1353" s="46" t="str">
        <f>IFERROR(IFERROR(IF(SEARCH("Usystems",$E1353)&gt;0,"Usystems"),IF(SEARCH("RIIFO",$E1353)&gt;0,"RIIFO","Uponor")),"Uponor")</f>
        <v>Uponor</v>
      </c>
      <c r="I1353" s="25" t="str">
        <f>IFERROR(MID($D1353,1,7)+0,"")</f>
        <v/>
      </c>
      <c r="J1353" s="25" t="str">
        <f>IFERROR(MID($D1353,10,7)+0,"")</f>
        <v/>
      </c>
      <c r="K1353" s="25" t="str">
        <f>IFERROR(MID($D1353,19,7)+0,"")</f>
        <v/>
      </c>
      <c r="L1353" s="25" t="str">
        <f>IFERROR(MID($D1353,28,7)+0,"")</f>
        <v/>
      </c>
      <c r="M1353" s="25" t="str">
        <f>IF(IFERROR(MID($Q1353,1,7)+0,"")&lt;1130000,IF(INDEX(C:C,MATCH(LEFT(Q1353,7)+0,I:I,0))&lt;1130000,"",INDEX(C:C,MATCH(LEFT(Q1353,7)+0,I:I,0))),IFERROR(MID($Q1353,1,7)+0,""))</f>
        <v/>
      </c>
      <c r="N1353" s="25" t="str">
        <f>IF(IFERROR(MID($Q1353,10,7)+0,"")&lt;1130000,"",IFERROR(MID($Q1353,10,7)+0,""))</f>
        <v/>
      </c>
      <c r="O1353" s="25" t="str">
        <f>IF(IFERROR(MID($Q1353,19,7)+0,"")&lt;1130000,"",IFERROR(MID($Q1353,19,7)+0,""))</f>
        <v/>
      </c>
      <c r="P1353" s="25" t="str">
        <f>IF(M1353="","",IF(N1353="",M1353,M1353&amp;", "&amp;N1353))</f>
        <v/>
      </c>
      <c r="Q1353" s="37" t="s">
        <v>22</v>
      </c>
      <c r="R1353" s="37"/>
      <c r="S1353" s="35" t="s">
        <v>34</v>
      </c>
      <c r="T1353" s="25" t="s">
        <v>36</v>
      </c>
      <c r="U1353" s="185">
        <v>4090</v>
      </c>
      <c r="V1353" s="188">
        <v>4090</v>
      </c>
      <c r="W1353" s="189">
        <v>4090</v>
      </c>
      <c r="X1353" s="31">
        <v>4090</v>
      </c>
      <c r="Y1353" s="90">
        <f>IFERROR(ROUND(X1353/W1353-1,2),"")</f>
        <v>0</v>
      </c>
      <c r="Z1353" s="31">
        <f>IF(OR(S1353="VLD MLC components",S1353="VLD MLC pipes",S1353="VLD PEX components",S1353="VLD PEX pipes",S1353="VLD PHC components",S1353="VLD PHC pipes",S1353="Controls VLD"),"По запросу",X1353)</f>
        <v>4090</v>
      </c>
      <c r="AA1353" s="63">
        <f>ROUND(X1353/1.2,3)</f>
        <v>3408.3330000000001</v>
      </c>
      <c r="AB1353" s="23">
        <v>3408.3330000000001</v>
      </c>
      <c r="AC1353" s="190">
        <f>IFERROR(ROUND(AA1353/AB1353-1,2),"")</f>
        <v>0</v>
      </c>
      <c r="AD1353" s="25">
        <v>0.36</v>
      </c>
      <c r="AE1353" s="25">
        <v>2.3800000000000001E-4</v>
      </c>
      <c r="AF1353" s="25">
        <v>7</v>
      </c>
      <c r="AG1353" s="25">
        <v>7</v>
      </c>
      <c r="AH1353" s="25">
        <v>7</v>
      </c>
      <c r="AI1353" s="25">
        <v>7</v>
      </c>
      <c r="AJ1353" s="25" t="s">
        <v>20</v>
      </c>
      <c r="AK1353" s="22" t="s">
        <v>20</v>
      </c>
      <c r="AL1353" s="25" t="s">
        <v>20</v>
      </c>
      <c r="AM1353" s="25">
        <v>1</v>
      </c>
      <c r="AN1353" s="25">
        <v>125</v>
      </c>
      <c r="AO1353" s="25">
        <v>50</v>
      </c>
      <c r="AP1353" s="25">
        <v>40</v>
      </c>
      <c r="AQ1353" s="25">
        <v>0.36</v>
      </c>
      <c r="AR1353" s="94">
        <v>2.5000000000000001E-4</v>
      </c>
      <c r="AS1353" s="157">
        <v>7</v>
      </c>
      <c r="AT1353" s="93" t="s">
        <v>22</v>
      </c>
      <c r="AU1353" s="92" t="s">
        <v>22</v>
      </c>
      <c r="AV1353" s="91" t="s">
        <v>152</v>
      </c>
      <c r="AW1353" s="92" t="s">
        <v>152</v>
      </c>
      <c r="AX1353" s="92" t="s">
        <v>48</v>
      </c>
      <c r="AY1353" s="91" t="s">
        <v>152</v>
      </c>
      <c r="AZ1353" s="23"/>
      <c r="BA1353" s="25" t="s">
        <v>5148</v>
      </c>
      <c r="BB1353" t="s">
        <v>25</v>
      </c>
      <c r="BC1353">
        <v>4090</v>
      </c>
      <c r="BD1353" t="str">
        <f>IF(Z1353=BC1353,"OK")</f>
        <v>OK</v>
      </c>
      <c r="BE1353">
        <v>0.36</v>
      </c>
      <c r="BF1353">
        <v>2.3800000000000001E-4</v>
      </c>
      <c r="BG1353">
        <v>125</v>
      </c>
      <c r="BH1353">
        <v>50</v>
      </c>
      <c r="BI1353">
        <v>40</v>
      </c>
      <c r="BJ1353">
        <v>0.36</v>
      </c>
      <c r="BK1353">
        <v>2.5000000000000001E-4</v>
      </c>
      <c r="BN1353" s="183"/>
    </row>
    <row r="1354" spans="1:66" ht="25.5" x14ac:dyDescent="0.25">
      <c r="A1354" s="1"/>
      <c r="B1354" s="94">
        <v>1348</v>
      </c>
      <c r="C1354" s="43">
        <v>1014111</v>
      </c>
      <c r="D1354" s="37" t="s">
        <v>22</v>
      </c>
      <c r="E1354" s="36" t="s">
        <v>5147</v>
      </c>
      <c r="F1354" s="151" t="s">
        <v>21</v>
      </c>
      <c r="G1354" s="41" t="s">
        <v>585</v>
      </c>
      <c r="H1354" s="46" t="str">
        <f>IFERROR(IFERROR(IF(SEARCH("Usystems",$E1354)&gt;0,"Usystems"),IF(SEARCH("RIIFO",$E1354)&gt;0,"RIIFO","Uponor")),"Uponor")</f>
        <v>Uponor</v>
      </c>
      <c r="I1354" s="25" t="str">
        <f>IFERROR(MID($D1354,1,7)+0,"")</f>
        <v/>
      </c>
      <c r="J1354" s="25" t="str">
        <f>IFERROR(MID($D1354,10,7)+0,"")</f>
        <v/>
      </c>
      <c r="K1354" s="25" t="str">
        <f>IFERROR(MID($D1354,19,7)+0,"")</f>
        <v/>
      </c>
      <c r="L1354" s="25" t="str">
        <f>IFERROR(MID($D1354,28,7)+0,"")</f>
        <v/>
      </c>
      <c r="M1354" s="25" t="str">
        <f>IF(IFERROR(MID($Q1354,1,7)+0,"")&lt;1130000,IF(INDEX(C:C,MATCH(LEFT(Q1354,7)+0,I:I,0))&lt;1130000,"",INDEX(C:C,MATCH(LEFT(Q1354,7)+0,I:I,0))),IFERROR(MID($Q1354,1,7)+0,""))</f>
        <v/>
      </c>
      <c r="N1354" s="25" t="str">
        <f>IF(IFERROR(MID($Q1354,10,7)+0,"")&lt;1130000,"",IFERROR(MID($Q1354,10,7)+0,""))</f>
        <v/>
      </c>
      <c r="O1354" s="25" t="str">
        <f>IF(IFERROR(MID($Q1354,19,7)+0,"")&lt;1130000,"",IFERROR(MID($Q1354,19,7)+0,""))</f>
        <v/>
      </c>
      <c r="P1354" s="25" t="str">
        <f>IF(M1354="","",IF(N1354="",M1354,M1354&amp;", "&amp;N1354))</f>
        <v/>
      </c>
      <c r="Q1354" s="37" t="s">
        <v>22</v>
      </c>
      <c r="R1354" s="37"/>
      <c r="S1354" s="35" t="s">
        <v>34</v>
      </c>
      <c r="T1354" s="25" t="s">
        <v>36</v>
      </c>
      <c r="U1354" s="185">
        <v>5745</v>
      </c>
      <c r="V1354" s="188">
        <v>5745</v>
      </c>
      <c r="W1354" s="189">
        <v>5745</v>
      </c>
      <c r="X1354" s="31">
        <v>5745</v>
      </c>
      <c r="Y1354" s="90">
        <f>IFERROR(ROUND(X1354/W1354-1,2),"")</f>
        <v>0</v>
      </c>
      <c r="Z1354" s="31">
        <f>IF(OR(S1354="VLD MLC components",S1354="VLD MLC pipes",S1354="VLD PEX components",S1354="VLD PEX pipes",S1354="VLD PHC components",S1354="VLD PHC pipes",S1354="Controls VLD"),"По запросу",X1354)</f>
        <v>5745</v>
      </c>
      <c r="AA1354" s="63">
        <f>ROUND(X1354/1.2,3)</f>
        <v>4787.5</v>
      </c>
      <c r="AB1354" s="23">
        <v>4787.5</v>
      </c>
      <c r="AC1354" s="190">
        <f>IFERROR(ROUND(AA1354/AB1354-1,2),"")</f>
        <v>0</v>
      </c>
      <c r="AD1354" s="25">
        <v>0.46500000000000002</v>
      </c>
      <c r="AE1354" s="25">
        <v>3.3E-4</v>
      </c>
      <c r="AF1354" s="25">
        <v>1</v>
      </c>
      <c r="AG1354" s="25">
        <v>1</v>
      </c>
      <c r="AH1354" s="25">
        <v>1</v>
      </c>
      <c r="AI1354" s="25">
        <v>1</v>
      </c>
      <c r="AJ1354" s="25" t="s">
        <v>20</v>
      </c>
      <c r="AK1354" s="22" t="s">
        <v>20</v>
      </c>
      <c r="AL1354" s="25" t="s">
        <v>20</v>
      </c>
      <c r="AM1354" s="25">
        <v>1</v>
      </c>
      <c r="AN1354" s="25">
        <v>175</v>
      </c>
      <c r="AO1354" s="25">
        <v>50</v>
      </c>
      <c r="AP1354" s="25">
        <v>40</v>
      </c>
      <c r="AQ1354" s="25">
        <v>0.46500000000000002</v>
      </c>
      <c r="AR1354" s="94">
        <v>3.5E-4</v>
      </c>
      <c r="AS1354" s="157">
        <v>1</v>
      </c>
      <c r="AT1354" s="93" t="s">
        <v>22</v>
      </c>
      <c r="AU1354" s="92" t="s">
        <v>22</v>
      </c>
      <c r="AV1354" s="91" t="s">
        <v>152</v>
      </c>
      <c r="AW1354" s="92" t="s">
        <v>152</v>
      </c>
      <c r="AX1354" s="92" t="s">
        <v>48</v>
      </c>
      <c r="AY1354" s="91" t="s">
        <v>152</v>
      </c>
      <c r="AZ1354" s="23"/>
      <c r="BA1354" s="25" t="s">
        <v>5146</v>
      </c>
      <c r="BB1354" t="s">
        <v>25</v>
      </c>
      <c r="BC1354">
        <v>5745</v>
      </c>
      <c r="BD1354" t="str">
        <f>IF(Z1354=BC1354,"OK")</f>
        <v>OK</v>
      </c>
      <c r="BE1354">
        <v>0.46500000000000002</v>
      </c>
      <c r="BF1354">
        <v>3.3E-4</v>
      </c>
      <c r="BG1354">
        <v>175</v>
      </c>
      <c r="BH1354">
        <v>50</v>
      </c>
      <c r="BI1354">
        <v>40</v>
      </c>
      <c r="BJ1354">
        <v>0.46500000000000002</v>
      </c>
      <c r="BK1354">
        <v>3.5E-4</v>
      </c>
      <c r="BN1354" s="183"/>
    </row>
    <row r="1355" spans="1:66" x14ac:dyDescent="0.25">
      <c r="A1355" s="1"/>
      <c r="B1355" s="94">
        <v>1349</v>
      </c>
      <c r="C1355" s="43">
        <v>1014109</v>
      </c>
      <c r="D1355" s="37" t="s">
        <v>22</v>
      </c>
      <c r="E1355" s="27" t="s">
        <v>5145</v>
      </c>
      <c r="F1355" s="151" t="s">
        <v>21</v>
      </c>
      <c r="G1355" s="25"/>
      <c r="H1355" s="46" t="str">
        <f>IFERROR(IFERROR(IF(SEARCH("Usystems",$E1355)&gt;0,"Usystems"),IF(SEARCH("RIIFO",$E1355)&gt;0,"RIIFO","Uponor")),"Uponor")</f>
        <v>Uponor</v>
      </c>
      <c r="I1355" s="25" t="str">
        <f>IFERROR(MID($D1355,1,7)+0,"")</f>
        <v/>
      </c>
      <c r="J1355" s="25" t="str">
        <f>IFERROR(MID($D1355,10,7)+0,"")</f>
        <v/>
      </c>
      <c r="K1355" s="25" t="str">
        <f>IFERROR(MID($D1355,19,7)+0,"")</f>
        <v/>
      </c>
      <c r="L1355" s="25" t="str">
        <f>IFERROR(MID($D1355,28,7)+0,"")</f>
        <v/>
      </c>
      <c r="M1355" s="25" t="str">
        <f>IF(IFERROR(MID($Q1355,1,7)+0,"")&lt;1130000,IF(INDEX(C:C,MATCH(LEFT(Q1355,7)+0,I:I,0))&lt;1130000,"",INDEX(C:C,MATCH(LEFT(Q1355,7)+0,I:I,0))),IFERROR(MID($Q1355,1,7)+0,""))</f>
        <v/>
      </c>
      <c r="N1355" s="25" t="str">
        <f>IF(IFERROR(MID($Q1355,10,7)+0,"")&lt;1130000,"",IFERROR(MID($Q1355,10,7)+0,""))</f>
        <v/>
      </c>
      <c r="O1355" s="25" t="str">
        <f>IF(IFERROR(MID($Q1355,19,7)+0,"")&lt;1130000,"",IFERROR(MID($Q1355,19,7)+0,""))</f>
        <v/>
      </c>
      <c r="P1355" s="25" t="str">
        <f>IF(M1355="","",IF(N1355="",M1355,M1355&amp;", "&amp;N1355))</f>
        <v/>
      </c>
      <c r="Q1355" s="37" t="s">
        <v>22</v>
      </c>
      <c r="R1355" s="37"/>
      <c r="S1355" s="35" t="s">
        <v>34</v>
      </c>
      <c r="T1355" s="25" t="s">
        <v>36</v>
      </c>
      <c r="U1355" s="185">
        <v>6478</v>
      </c>
      <c r="V1355" s="188">
        <v>6478</v>
      </c>
      <c r="W1355" s="189">
        <v>6478</v>
      </c>
      <c r="X1355" s="31">
        <v>6478</v>
      </c>
      <c r="Y1355" s="90">
        <f>IFERROR(ROUND(X1355/W1355-1,2),"")</f>
        <v>0</v>
      </c>
      <c r="Z1355" s="31">
        <f>IF(OR(S1355="VLD MLC components",S1355="VLD MLC pipes",S1355="VLD PEX components",S1355="VLD PEX pipes",S1355="VLD PHC components",S1355="VLD PHC pipes",S1355="Controls VLD"),"По запросу",X1355)</f>
        <v>6478</v>
      </c>
      <c r="AA1355" s="63">
        <f>ROUND(X1355/1.2,3)</f>
        <v>5398.3329999999996</v>
      </c>
      <c r="AB1355" s="23">
        <v>5398.3329999999996</v>
      </c>
      <c r="AC1355" s="190">
        <f>IFERROR(ROUND(AA1355/AB1355-1,2),"")</f>
        <v>0</v>
      </c>
      <c r="AD1355" s="25">
        <v>0.59599999999999997</v>
      </c>
      <c r="AE1355" s="25">
        <v>4.2000000000000002E-4</v>
      </c>
      <c r="AF1355" s="25">
        <v>0</v>
      </c>
      <c r="AG1355" s="25" t="s">
        <v>22</v>
      </c>
      <c r="AH1355" s="25">
        <v>0</v>
      </c>
      <c r="AI1355" s="25">
        <v>0</v>
      </c>
      <c r="AJ1355" s="25" t="s">
        <v>20</v>
      </c>
      <c r="AK1355" s="42" t="s">
        <v>19</v>
      </c>
      <c r="AL1355" s="25" t="s">
        <v>20</v>
      </c>
      <c r="AM1355" s="25">
        <v>1</v>
      </c>
      <c r="AN1355" s="25">
        <v>225</v>
      </c>
      <c r="AO1355" s="25">
        <v>50</v>
      </c>
      <c r="AP1355" s="25">
        <v>40</v>
      </c>
      <c r="AQ1355" s="25">
        <v>0.59599999999999997</v>
      </c>
      <c r="AR1355" s="94">
        <v>4.4999999999999999E-4</v>
      </c>
      <c r="AS1355" s="157" t="s">
        <v>22</v>
      </c>
      <c r="AT1355" s="93" t="s">
        <v>22</v>
      </c>
      <c r="AU1355" s="92" t="s">
        <v>22</v>
      </c>
      <c r="AV1355" s="91" t="s">
        <v>48</v>
      </c>
      <c r="AW1355" s="92" t="s">
        <v>48</v>
      </c>
      <c r="AX1355" s="92" t="s">
        <v>48</v>
      </c>
      <c r="AY1355" s="91" t="s">
        <v>152</v>
      </c>
      <c r="AZ1355" s="23"/>
      <c r="BA1355" s="25">
        <v>0</v>
      </c>
      <c r="BB1355" t="s">
        <v>48</v>
      </c>
      <c r="BC1355" t="e">
        <v>#N/A</v>
      </c>
      <c r="BD1355" t="e">
        <f>IF(Z1355=BC1355,"OK")</f>
        <v>#N/A</v>
      </c>
      <c r="BE1355">
        <v>0.59599999999999997</v>
      </c>
      <c r="BF1355">
        <v>4.2000000000000002E-4</v>
      </c>
      <c r="BG1355">
        <v>225</v>
      </c>
      <c r="BH1355">
        <v>50</v>
      </c>
      <c r="BI1355">
        <v>40</v>
      </c>
      <c r="BJ1355">
        <v>0.59599999999999997</v>
      </c>
      <c r="BK1355">
        <v>4.4999999999999999E-4</v>
      </c>
      <c r="BN1355" s="183"/>
    </row>
    <row r="1356" spans="1:66" ht="25.5" x14ac:dyDescent="0.25">
      <c r="A1356" s="1"/>
      <c r="B1356" s="94">
        <v>1350</v>
      </c>
      <c r="C1356" s="43">
        <v>1014137</v>
      </c>
      <c r="D1356" s="37" t="s">
        <v>22</v>
      </c>
      <c r="E1356" s="27" t="s">
        <v>5144</v>
      </c>
      <c r="F1356" s="151" t="s">
        <v>652</v>
      </c>
      <c r="G1356" s="41"/>
      <c r="H1356" s="46" t="str">
        <f>IFERROR(IFERROR(IF(SEARCH("Usystems",$E1356)&gt;0,"Usystems"),IF(SEARCH("RIIFO",$E1356)&gt;0,"RIIFO","Uponor")),"Uponor")</f>
        <v>Uponor</v>
      </c>
      <c r="I1356" s="25" t="str">
        <f>IFERROR(MID($D1356,1,7)+0,"")</f>
        <v/>
      </c>
      <c r="J1356" s="25" t="str">
        <f>IFERROR(MID($D1356,10,7)+0,"")</f>
        <v/>
      </c>
      <c r="K1356" s="25" t="str">
        <f>IFERROR(MID($D1356,19,7)+0,"")</f>
        <v/>
      </c>
      <c r="L1356" s="25" t="str">
        <f>IFERROR(MID($D1356,28,7)+0,"")</f>
        <v/>
      </c>
      <c r="M1356" s="25">
        <f>IF(IFERROR(MID($Q1356,1,7)+0,"")&lt;1130000,IF(INDEX(C:C,MATCH(LEFT(Q1356,7)+0,I:I,0))&lt;1130000,"",INDEX(C:C,MATCH(LEFT(Q1356,7)+0,I:I,0))),IFERROR(MID($Q1356,1,7)+0,""))</f>
        <v>1135953</v>
      </c>
      <c r="N1356" s="25" t="str">
        <f>IF(IFERROR(MID($Q1356,10,7)+0,"")&lt;1130000,"",IFERROR(MID($Q1356,10,7)+0,""))</f>
        <v/>
      </c>
      <c r="O1356" s="25" t="str">
        <f>IF(IFERROR(MID($Q1356,19,7)+0,"")&lt;1130000,"",IFERROR(MID($Q1356,19,7)+0,""))</f>
        <v/>
      </c>
      <c r="P1356" s="25">
        <f>IF(M1356="","",IF(N1356="",M1356,M1356&amp;", "&amp;N1356))</f>
        <v>1135953</v>
      </c>
      <c r="Q1356" s="37">
        <v>1135953</v>
      </c>
      <c r="R1356" s="37"/>
      <c r="S1356" s="35" t="s">
        <v>34</v>
      </c>
      <c r="T1356" s="25" t="s">
        <v>36</v>
      </c>
      <c r="U1356" s="185">
        <v>6250</v>
      </c>
      <c r="V1356" s="188">
        <v>6250</v>
      </c>
      <c r="W1356" s="189">
        <v>6250</v>
      </c>
      <c r="X1356" s="31">
        <v>6250</v>
      </c>
      <c r="Y1356" s="90">
        <f>IFERROR(ROUND(X1356/W1356-1,2),"")</f>
        <v>0</v>
      </c>
      <c r="Z1356" s="31">
        <f>IF(OR(S1356="VLD MLC components",S1356="VLD MLC pipes",S1356="VLD PEX components",S1356="VLD PEX pipes",S1356="VLD PHC components",S1356="VLD PHC pipes",S1356="Controls VLD"),"По запросу",X1356)</f>
        <v>6250</v>
      </c>
      <c r="AA1356" s="63">
        <f>ROUND(X1356/1.2,3)</f>
        <v>5208.3329999999996</v>
      </c>
      <c r="AB1356" s="23">
        <v>5208.3329999999996</v>
      </c>
      <c r="AC1356" s="190">
        <f>IFERROR(ROUND(AA1356/AB1356-1,2),"")</f>
        <v>0</v>
      </c>
      <c r="AD1356" s="25">
        <v>0.4</v>
      </c>
      <c r="AE1356" s="25">
        <v>4.4099999999999999E-4</v>
      </c>
      <c r="AF1356" s="25">
        <v>0</v>
      </c>
      <c r="AG1356" s="25" t="s">
        <v>22</v>
      </c>
      <c r="AH1356" s="25">
        <v>0</v>
      </c>
      <c r="AI1356" s="25">
        <v>0</v>
      </c>
      <c r="AJ1356" s="25" t="s">
        <v>20</v>
      </c>
      <c r="AK1356" s="42" t="s">
        <v>19</v>
      </c>
      <c r="AL1356" s="25" t="s">
        <v>20</v>
      </c>
      <c r="AM1356" s="25">
        <v>6</v>
      </c>
      <c r="AN1356" s="25">
        <v>280</v>
      </c>
      <c r="AO1356" s="25">
        <v>175</v>
      </c>
      <c r="AP1356" s="25">
        <v>75</v>
      </c>
      <c r="AQ1356" s="25">
        <v>2.4</v>
      </c>
      <c r="AR1356" s="94">
        <v>3.6749999999999999E-3</v>
      </c>
      <c r="AS1356" s="157" t="s">
        <v>22</v>
      </c>
      <c r="AT1356" s="93" t="s">
        <v>22</v>
      </c>
      <c r="AU1356" s="92" t="s">
        <v>22</v>
      </c>
      <c r="AV1356" s="91" t="s">
        <v>152</v>
      </c>
      <c r="AW1356" s="92" t="s">
        <v>48</v>
      </c>
      <c r="AX1356" s="92" t="s">
        <v>48</v>
      </c>
      <c r="AY1356" s="91" t="s">
        <v>152</v>
      </c>
      <c r="AZ1356" s="23"/>
      <c r="BA1356" s="25" t="s">
        <v>5143</v>
      </c>
      <c r="BB1356" t="s">
        <v>25</v>
      </c>
      <c r="BC1356" t="e">
        <v>#N/A</v>
      </c>
      <c r="BD1356" t="e">
        <f>IF(Z1356=BC1356,"OK")</f>
        <v>#N/A</v>
      </c>
      <c r="BE1356">
        <v>0.4</v>
      </c>
      <c r="BF1356">
        <v>4.4099999999999999E-4</v>
      </c>
      <c r="BG1356">
        <v>280</v>
      </c>
      <c r="BH1356">
        <v>175</v>
      </c>
      <c r="BI1356">
        <v>75</v>
      </c>
      <c r="BJ1356">
        <v>2.4</v>
      </c>
      <c r="BK1356">
        <v>3.6749999999999999E-3</v>
      </c>
      <c r="BN1356" s="183"/>
    </row>
    <row r="1357" spans="1:66" ht="25.5" x14ac:dyDescent="0.25">
      <c r="A1357" s="1"/>
      <c r="B1357" s="94">
        <v>1351</v>
      </c>
      <c r="C1357" s="43">
        <v>1014138</v>
      </c>
      <c r="D1357" s="37" t="s">
        <v>22</v>
      </c>
      <c r="E1357" s="27" t="s">
        <v>5142</v>
      </c>
      <c r="F1357" s="151" t="s">
        <v>652</v>
      </c>
      <c r="G1357" s="41"/>
      <c r="H1357" s="46" t="str">
        <f>IFERROR(IFERROR(IF(SEARCH("Usystems",$E1357)&gt;0,"Usystems"),IF(SEARCH("RIIFO",$E1357)&gt;0,"RIIFO","Uponor")),"Uponor")</f>
        <v>Uponor</v>
      </c>
      <c r="I1357" s="25" t="str">
        <f>IFERROR(MID($D1357,1,7)+0,"")</f>
        <v/>
      </c>
      <c r="J1357" s="25" t="str">
        <f>IFERROR(MID($D1357,10,7)+0,"")</f>
        <v/>
      </c>
      <c r="K1357" s="25" t="str">
        <f>IFERROR(MID($D1357,19,7)+0,"")</f>
        <v/>
      </c>
      <c r="L1357" s="25" t="str">
        <f>IFERROR(MID($D1357,28,7)+0,"")</f>
        <v/>
      </c>
      <c r="M1357" s="25">
        <f>IF(IFERROR(MID($Q1357,1,7)+0,"")&lt;1130000,IF(INDEX(C:C,MATCH(LEFT(Q1357,7)+0,I:I,0))&lt;1130000,"",INDEX(C:C,MATCH(LEFT(Q1357,7)+0,I:I,0))),IFERROR(MID($Q1357,1,7)+0,""))</f>
        <v>1135954</v>
      </c>
      <c r="N1357" s="25" t="str">
        <f>IF(IFERROR(MID($Q1357,10,7)+0,"")&lt;1130000,"",IFERROR(MID($Q1357,10,7)+0,""))</f>
        <v/>
      </c>
      <c r="O1357" s="25" t="str">
        <f>IF(IFERROR(MID($Q1357,19,7)+0,"")&lt;1130000,"",IFERROR(MID($Q1357,19,7)+0,""))</f>
        <v/>
      </c>
      <c r="P1357" s="25">
        <f>IF(M1357="","",IF(N1357="",M1357,M1357&amp;", "&amp;N1357))</f>
        <v>1135954</v>
      </c>
      <c r="Q1357" s="37">
        <v>1135954</v>
      </c>
      <c r="R1357" s="37"/>
      <c r="S1357" s="35" t="s">
        <v>34</v>
      </c>
      <c r="T1357" s="25" t="s">
        <v>36</v>
      </c>
      <c r="U1357" s="185">
        <v>9320</v>
      </c>
      <c r="V1357" s="188">
        <v>9320</v>
      </c>
      <c r="W1357" s="189">
        <v>9320</v>
      </c>
      <c r="X1357" s="31">
        <v>9320</v>
      </c>
      <c r="Y1357" s="90">
        <f>IFERROR(ROUND(X1357/W1357-1,2),"")</f>
        <v>0</v>
      </c>
      <c r="Z1357" s="31">
        <f>IF(OR(S1357="VLD MLC components",S1357="VLD MLC pipes",S1357="VLD PEX components",S1357="VLD PEX pipes",S1357="VLD PHC components",S1357="VLD PHC pipes",S1357="Controls VLD"),"По запросу",X1357)</f>
        <v>9320</v>
      </c>
      <c r="AA1357" s="63">
        <f>ROUND(X1357/1.2,3)</f>
        <v>7766.6670000000004</v>
      </c>
      <c r="AB1357" s="23">
        <v>7766.6670000000004</v>
      </c>
      <c r="AC1357" s="190">
        <f>IFERROR(ROUND(AA1357/AB1357-1,2),"")</f>
        <v>0</v>
      </c>
      <c r="AD1357" s="25">
        <v>0.56799999999999995</v>
      </c>
      <c r="AE1357" s="25">
        <v>6.3400000000000001E-4</v>
      </c>
      <c r="AF1357" s="25">
        <v>0</v>
      </c>
      <c r="AG1357" s="25" t="s">
        <v>22</v>
      </c>
      <c r="AH1357" s="25">
        <v>0</v>
      </c>
      <c r="AI1357" s="25">
        <v>0</v>
      </c>
      <c r="AJ1357" s="25" t="s">
        <v>20</v>
      </c>
      <c r="AK1357" s="42" t="s">
        <v>19</v>
      </c>
      <c r="AL1357" s="25" t="s">
        <v>20</v>
      </c>
      <c r="AM1357" s="25">
        <v>4</v>
      </c>
      <c r="AN1357" s="25">
        <v>195</v>
      </c>
      <c r="AO1357" s="25">
        <v>130</v>
      </c>
      <c r="AP1357" s="25">
        <v>100</v>
      </c>
      <c r="AQ1357" s="25">
        <v>2.2719999999999998</v>
      </c>
      <c r="AR1357" s="94">
        <v>2.5349999999999999E-3</v>
      </c>
      <c r="AS1357" s="157" t="s">
        <v>22</v>
      </c>
      <c r="AT1357" s="93" t="s">
        <v>22</v>
      </c>
      <c r="AU1357" s="92" t="s">
        <v>22</v>
      </c>
      <c r="AV1357" s="91" t="s">
        <v>152</v>
      </c>
      <c r="AW1357" s="92" t="s">
        <v>48</v>
      </c>
      <c r="AX1357" s="92" t="s">
        <v>48</v>
      </c>
      <c r="AY1357" s="91" t="s">
        <v>152</v>
      </c>
      <c r="AZ1357" s="23"/>
      <c r="BA1357" s="25" t="s">
        <v>5141</v>
      </c>
      <c r="BB1357" t="s">
        <v>25</v>
      </c>
      <c r="BC1357" t="e">
        <v>#N/A</v>
      </c>
      <c r="BD1357" t="e">
        <f>IF(Z1357=BC1357,"OK")</f>
        <v>#N/A</v>
      </c>
      <c r="BE1357">
        <v>0.56799999999999995</v>
      </c>
      <c r="BF1357">
        <v>6.3400000000000001E-4</v>
      </c>
      <c r="BG1357">
        <v>195</v>
      </c>
      <c r="BH1357">
        <v>130</v>
      </c>
      <c r="BI1357">
        <v>100</v>
      </c>
      <c r="BJ1357">
        <v>2.2719999999999998</v>
      </c>
      <c r="BK1357">
        <v>2.5349999999999999E-3</v>
      </c>
      <c r="BN1357" s="183"/>
    </row>
    <row r="1358" spans="1:66" ht="25.5" x14ac:dyDescent="0.25">
      <c r="A1358" s="1"/>
      <c r="B1358" s="94">
        <v>1352</v>
      </c>
      <c r="C1358" s="43">
        <v>1014139</v>
      </c>
      <c r="D1358" s="37" t="s">
        <v>22</v>
      </c>
      <c r="E1358" s="27" t="s">
        <v>5140</v>
      </c>
      <c r="F1358" s="151" t="s">
        <v>652</v>
      </c>
      <c r="G1358" s="41"/>
      <c r="H1358" s="46" t="str">
        <f>IFERROR(IFERROR(IF(SEARCH("Usystems",$E1358)&gt;0,"Usystems"),IF(SEARCH("RIIFO",$E1358)&gt;0,"RIIFO","Uponor")),"Uponor")</f>
        <v>Uponor</v>
      </c>
      <c r="I1358" s="25" t="str">
        <f>IFERROR(MID($D1358,1,7)+0,"")</f>
        <v/>
      </c>
      <c r="J1358" s="25" t="str">
        <f>IFERROR(MID($D1358,10,7)+0,"")</f>
        <v/>
      </c>
      <c r="K1358" s="25" t="str">
        <f>IFERROR(MID($D1358,19,7)+0,"")</f>
        <v/>
      </c>
      <c r="L1358" s="25" t="str">
        <f>IFERROR(MID($D1358,28,7)+0,"")</f>
        <v/>
      </c>
      <c r="M1358" s="25">
        <f>IF(IFERROR(MID($Q1358,1,7)+0,"")&lt;1130000,IF(INDEX(C:C,MATCH(LEFT(Q1358,7)+0,I:I,0))&lt;1130000,"",INDEX(C:C,MATCH(LEFT(Q1358,7)+0,I:I,0))),IFERROR(MID($Q1358,1,7)+0,""))</f>
        <v>1135955</v>
      </c>
      <c r="N1358" s="25" t="str">
        <f>IF(IFERROR(MID($Q1358,10,7)+0,"")&lt;1130000,"",IFERROR(MID($Q1358,10,7)+0,""))</f>
        <v/>
      </c>
      <c r="O1358" s="25" t="str">
        <f>IF(IFERROR(MID($Q1358,19,7)+0,"")&lt;1130000,"",IFERROR(MID($Q1358,19,7)+0,""))</f>
        <v/>
      </c>
      <c r="P1358" s="25">
        <f>IF(M1358="","",IF(N1358="",M1358,M1358&amp;", "&amp;N1358))</f>
        <v>1135955</v>
      </c>
      <c r="Q1358" s="37">
        <v>1135955</v>
      </c>
      <c r="R1358" s="37"/>
      <c r="S1358" s="35" t="s">
        <v>34</v>
      </c>
      <c r="T1358" s="25" t="s">
        <v>36</v>
      </c>
      <c r="U1358" s="185">
        <v>11901</v>
      </c>
      <c r="V1358" s="188">
        <v>11901</v>
      </c>
      <c r="W1358" s="189">
        <v>11901</v>
      </c>
      <c r="X1358" s="31">
        <v>11901</v>
      </c>
      <c r="Y1358" s="90">
        <f>IFERROR(ROUND(X1358/W1358-1,2),"")</f>
        <v>0</v>
      </c>
      <c r="Z1358" s="31">
        <f>IF(OR(S1358="VLD MLC components",S1358="VLD MLC pipes",S1358="VLD PEX components",S1358="VLD PEX pipes",S1358="VLD PHC components",S1358="VLD PHC pipes",S1358="Controls VLD"),"По запросу",X1358)</f>
        <v>11901</v>
      </c>
      <c r="AA1358" s="63">
        <f>ROUND(X1358/1.2,3)</f>
        <v>9917.5</v>
      </c>
      <c r="AB1358" s="23">
        <v>9917.5</v>
      </c>
      <c r="AC1358" s="190">
        <f>IFERROR(ROUND(AA1358/AB1358-1,2),"")</f>
        <v>0</v>
      </c>
      <c r="AD1358" s="25">
        <v>0.74</v>
      </c>
      <c r="AE1358" s="25">
        <v>9.19E-4</v>
      </c>
      <c r="AF1358" s="25">
        <v>0</v>
      </c>
      <c r="AG1358" s="25" t="s">
        <v>22</v>
      </c>
      <c r="AH1358" s="25">
        <v>0</v>
      </c>
      <c r="AI1358" s="25">
        <v>0</v>
      </c>
      <c r="AJ1358" s="25" t="s">
        <v>20</v>
      </c>
      <c r="AK1358" s="42" t="s">
        <v>19</v>
      </c>
      <c r="AL1358" s="25" t="s">
        <v>20</v>
      </c>
      <c r="AM1358" s="25">
        <v>3</v>
      </c>
      <c r="AN1358" s="25">
        <v>275</v>
      </c>
      <c r="AO1358" s="25">
        <v>175</v>
      </c>
      <c r="AP1358" s="25">
        <v>80</v>
      </c>
      <c r="AQ1358" s="25">
        <v>2.2200000000000002</v>
      </c>
      <c r="AR1358" s="94">
        <v>3.8500000000000001E-3</v>
      </c>
      <c r="AS1358" s="157" t="s">
        <v>22</v>
      </c>
      <c r="AT1358" s="93" t="s">
        <v>22</v>
      </c>
      <c r="AU1358" s="92" t="s">
        <v>22</v>
      </c>
      <c r="AV1358" s="91" t="s">
        <v>152</v>
      </c>
      <c r="AW1358" s="92" t="s">
        <v>48</v>
      </c>
      <c r="AX1358" s="92" t="s">
        <v>48</v>
      </c>
      <c r="AY1358" s="91" t="s">
        <v>152</v>
      </c>
      <c r="AZ1358" s="23"/>
      <c r="BA1358" s="25" t="s">
        <v>5139</v>
      </c>
      <c r="BB1358" t="s">
        <v>25</v>
      </c>
      <c r="BC1358" t="e">
        <v>#N/A</v>
      </c>
      <c r="BD1358" t="e">
        <f>IF(Z1358=BC1358,"OK")</f>
        <v>#N/A</v>
      </c>
      <c r="BE1358">
        <v>0.74</v>
      </c>
      <c r="BF1358">
        <v>9.19E-4</v>
      </c>
      <c r="BG1358">
        <v>275</v>
      </c>
      <c r="BH1358">
        <v>175</v>
      </c>
      <c r="BI1358">
        <v>80</v>
      </c>
      <c r="BJ1358">
        <v>2.2200000000000002</v>
      </c>
      <c r="BK1358">
        <v>3.8500000000000001E-3</v>
      </c>
      <c r="BN1358" s="183"/>
    </row>
    <row r="1359" spans="1:66" ht="25.5" x14ac:dyDescent="0.25">
      <c r="A1359" s="1"/>
      <c r="B1359" s="94">
        <v>1353</v>
      </c>
      <c r="C1359" s="43">
        <v>1014120</v>
      </c>
      <c r="D1359" s="37" t="s">
        <v>22</v>
      </c>
      <c r="E1359" s="27" t="s">
        <v>5138</v>
      </c>
      <c r="F1359" s="151" t="s">
        <v>21</v>
      </c>
      <c r="G1359" s="25"/>
      <c r="H1359" s="46" t="str">
        <f>IFERROR(IFERROR(IF(SEARCH("Usystems",$E1359)&gt;0,"Usystems"),IF(SEARCH("RIIFO",$E1359)&gt;0,"RIIFO","Uponor")),"Uponor")</f>
        <v>Uponor</v>
      </c>
      <c r="I1359" s="25" t="str">
        <f>IFERROR(MID($D1359,1,7)+0,"")</f>
        <v/>
      </c>
      <c r="J1359" s="25" t="str">
        <f>IFERROR(MID($D1359,10,7)+0,"")</f>
        <v/>
      </c>
      <c r="K1359" s="25" t="str">
        <f>IFERROR(MID($D1359,19,7)+0,"")</f>
        <v/>
      </c>
      <c r="L1359" s="25" t="str">
        <f>IFERROR(MID($D1359,28,7)+0,"")</f>
        <v/>
      </c>
      <c r="M1359" s="25" t="str">
        <f>IF(IFERROR(MID($Q1359,1,7)+0,"")&lt;1130000,IF(INDEX(C:C,MATCH(LEFT(Q1359,7)+0,I:I,0))&lt;1130000,"",INDEX(C:C,MATCH(LEFT(Q1359,7)+0,I:I,0))),IFERROR(MID($Q1359,1,7)+0,""))</f>
        <v/>
      </c>
      <c r="N1359" s="25" t="str">
        <f>IF(IFERROR(MID($Q1359,10,7)+0,"")&lt;1130000,"",IFERROR(MID($Q1359,10,7)+0,""))</f>
        <v/>
      </c>
      <c r="O1359" s="25" t="str">
        <f>IF(IFERROR(MID($Q1359,19,7)+0,"")&lt;1130000,"",IFERROR(MID($Q1359,19,7)+0,""))</f>
        <v/>
      </c>
      <c r="P1359" s="25" t="str">
        <f>IF(M1359="","",IF(N1359="",M1359,M1359&amp;", "&amp;N1359))</f>
        <v/>
      </c>
      <c r="Q1359" s="37" t="s">
        <v>22</v>
      </c>
      <c r="R1359" s="37"/>
      <c r="S1359" s="35" t="s">
        <v>34</v>
      </c>
      <c r="T1359" s="25" t="s">
        <v>36</v>
      </c>
      <c r="U1359" s="185">
        <v>630</v>
      </c>
      <c r="V1359" s="188">
        <v>630</v>
      </c>
      <c r="W1359" s="189">
        <v>630</v>
      </c>
      <c r="X1359" s="31">
        <v>630</v>
      </c>
      <c r="Y1359" s="90">
        <f>IFERROR(ROUND(X1359/W1359-1,2),"")</f>
        <v>0</v>
      </c>
      <c r="Z1359" s="31">
        <f>IF(OR(S1359="VLD MLC components",S1359="VLD MLC pipes",S1359="VLD PEX components",S1359="VLD PEX pipes",S1359="VLD PHC components",S1359="VLD PHC pipes",S1359="Controls VLD"),"По запросу",X1359)</f>
        <v>630</v>
      </c>
      <c r="AA1359" s="63">
        <f>ROUND(X1359/1.2,3)</f>
        <v>525</v>
      </c>
      <c r="AB1359" s="23">
        <v>525</v>
      </c>
      <c r="AC1359" s="190">
        <f>IFERROR(ROUND(AA1359/AB1359-1,2),"")</f>
        <v>0</v>
      </c>
      <c r="AD1359" s="25">
        <v>2.1999999999999999E-2</v>
      </c>
      <c r="AE1359" s="25">
        <v>1.1E-5</v>
      </c>
      <c r="AF1359" s="25">
        <v>0</v>
      </c>
      <c r="AG1359" s="25" t="s">
        <v>22</v>
      </c>
      <c r="AH1359" s="25">
        <v>0</v>
      </c>
      <c r="AI1359" s="25">
        <v>0</v>
      </c>
      <c r="AJ1359" s="25" t="s">
        <v>20</v>
      </c>
      <c r="AK1359" s="42" t="s">
        <v>19</v>
      </c>
      <c r="AL1359" s="25" t="s">
        <v>20</v>
      </c>
      <c r="AM1359" s="25">
        <v>20</v>
      </c>
      <c r="AN1359" s="25">
        <v>176</v>
      </c>
      <c r="AO1359" s="25">
        <v>137</v>
      </c>
      <c r="AP1359" s="25">
        <v>89</v>
      </c>
      <c r="AQ1359" s="25">
        <v>0.44</v>
      </c>
      <c r="AR1359" s="94">
        <v>2.1459999999999999E-3</v>
      </c>
      <c r="AS1359" s="157" t="s">
        <v>22</v>
      </c>
      <c r="AT1359" s="93" t="s">
        <v>22</v>
      </c>
      <c r="AU1359" s="92" t="s">
        <v>22</v>
      </c>
      <c r="AV1359" s="91" t="s">
        <v>152</v>
      </c>
      <c r="AW1359" s="92" t="s">
        <v>48</v>
      </c>
      <c r="AX1359" s="92" t="s">
        <v>48</v>
      </c>
      <c r="AY1359" s="91" t="s">
        <v>152</v>
      </c>
      <c r="AZ1359" s="23"/>
      <c r="BA1359" s="25" t="s">
        <v>5137</v>
      </c>
      <c r="BB1359" t="s">
        <v>25</v>
      </c>
      <c r="BC1359" t="e">
        <v>#N/A</v>
      </c>
      <c r="BD1359" t="e">
        <f>IF(Z1359=BC1359,"OK")</f>
        <v>#N/A</v>
      </c>
      <c r="BE1359">
        <v>2.1999999999999999E-2</v>
      </c>
      <c r="BF1359">
        <v>1.1E-5</v>
      </c>
      <c r="BG1359">
        <v>176</v>
      </c>
      <c r="BH1359">
        <v>137</v>
      </c>
      <c r="BI1359">
        <v>89</v>
      </c>
      <c r="BJ1359">
        <v>0.44</v>
      </c>
      <c r="BK1359">
        <v>2.1459999999999999E-3</v>
      </c>
      <c r="BN1359" s="183"/>
    </row>
    <row r="1360" spans="1:66" ht="25.5" x14ac:dyDescent="0.25">
      <c r="A1360" s="1"/>
      <c r="B1360" s="94">
        <v>1354</v>
      </c>
      <c r="C1360" s="43">
        <v>1014123</v>
      </c>
      <c r="D1360" s="37" t="s">
        <v>22</v>
      </c>
      <c r="E1360" s="27" t="s">
        <v>5136</v>
      </c>
      <c r="F1360" s="151" t="s">
        <v>652</v>
      </c>
      <c r="G1360" s="41" t="s">
        <v>585</v>
      </c>
      <c r="H1360" s="46" t="str">
        <f>IFERROR(IFERROR(IF(SEARCH("Usystems",$E1360)&gt;0,"Usystems"),IF(SEARCH("RIIFO",$E1360)&gt;0,"RIIFO","Uponor")),"Uponor")</f>
        <v>Uponor</v>
      </c>
      <c r="I1360" s="25" t="str">
        <f>IFERROR(MID($D1360,1,7)+0,"")</f>
        <v/>
      </c>
      <c r="J1360" s="25" t="str">
        <f>IFERROR(MID($D1360,10,7)+0,"")</f>
        <v/>
      </c>
      <c r="K1360" s="25" t="str">
        <f>IFERROR(MID($D1360,19,7)+0,"")</f>
        <v/>
      </c>
      <c r="L1360" s="25" t="str">
        <f>IFERROR(MID($D1360,28,7)+0,"")</f>
        <v/>
      </c>
      <c r="M1360" s="25" t="str">
        <f>IF(IFERROR(MID($Q1360,1,7)+0,"")&lt;1130000,IF(INDEX(C:C,MATCH(LEFT(Q1360,7)+0,I:I,0))&lt;1130000,"",INDEX(C:C,MATCH(LEFT(Q1360,7)+0,I:I,0))),IFERROR(MID($Q1360,1,7)+0,""))</f>
        <v/>
      </c>
      <c r="N1360" s="25" t="str">
        <f>IF(IFERROR(MID($Q1360,10,7)+0,"")&lt;1130000,"",IFERROR(MID($Q1360,10,7)+0,""))</f>
        <v/>
      </c>
      <c r="O1360" s="25" t="str">
        <f>IF(IFERROR(MID($Q1360,19,7)+0,"")&lt;1130000,"",IFERROR(MID($Q1360,19,7)+0,""))</f>
        <v/>
      </c>
      <c r="P1360" s="25" t="str">
        <f>IF(M1360="","",IF(N1360="",M1360,M1360&amp;", "&amp;N1360))</f>
        <v/>
      </c>
      <c r="Q1360" s="37" t="s">
        <v>22</v>
      </c>
      <c r="R1360" s="37"/>
      <c r="S1360" s="35" t="s">
        <v>34</v>
      </c>
      <c r="T1360" s="25" t="s">
        <v>36</v>
      </c>
      <c r="U1360" s="185">
        <v>1080</v>
      </c>
      <c r="V1360" s="188">
        <v>1080</v>
      </c>
      <c r="W1360" s="189">
        <v>1080</v>
      </c>
      <c r="X1360" s="31">
        <v>1080</v>
      </c>
      <c r="Y1360" s="90">
        <f>IFERROR(ROUND(X1360/W1360-1,2),"")</f>
        <v>0</v>
      </c>
      <c r="Z1360" s="31">
        <f>IF(OR(S1360="VLD MLC components",S1360="VLD MLC pipes",S1360="VLD PEX components",S1360="VLD PEX pipes",S1360="VLD PHC components",S1360="VLD PHC pipes",S1360="Controls VLD"),"По запросу",X1360)</f>
        <v>1080</v>
      </c>
      <c r="AA1360" s="63">
        <f>ROUND(X1360/1.2,3)</f>
        <v>900</v>
      </c>
      <c r="AB1360" s="23">
        <v>900</v>
      </c>
      <c r="AC1360" s="190">
        <f>IFERROR(ROUND(AA1360/AB1360-1,2),"")</f>
        <v>0</v>
      </c>
      <c r="AD1360" s="25">
        <v>0.08</v>
      </c>
      <c r="AE1360" s="25">
        <v>3.8000000000000002E-5</v>
      </c>
      <c r="AF1360" s="25">
        <v>48</v>
      </c>
      <c r="AG1360" s="25">
        <v>48</v>
      </c>
      <c r="AH1360" s="25">
        <v>68</v>
      </c>
      <c r="AI1360" s="25">
        <v>68</v>
      </c>
      <c r="AJ1360" s="25" t="s">
        <v>20</v>
      </c>
      <c r="AK1360" s="22" t="s">
        <v>20</v>
      </c>
      <c r="AL1360" s="25" t="s">
        <v>20</v>
      </c>
      <c r="AM1360" s="25">
        <v>20</v>
      </c>
      <c r="AN1360" s="25">
        <v>180</v>
      </c>
      <c r="AO1360" s="25">
        <v>135</v>
      </c>
      <c r="AP1360" s="25">
        <v>45</v>
      </c>
      <c r="AQ1360" s="25">
        <v>1.6</v>
      </c>
      <c r="AR1360" s="94">
        <v>1.0939999999999999E-3</v>
      </c>
      <c r="AS1360" s="157">
        <v>68</v>
      </c>
      <c r="AT1360" s="93" t="s">
        <v>22</v>
      </c>
      <c r="AU1360" s="92" t="s">
        <v>22</v>
      </c>
      <c r="AV1360" s="91" t="s">
        <v>152</v>
      </c>
      <c r="AW1360" s="92" t="s">
        <v>152</v>
      </c>
      <c r="AX1360" s="92" t="s">
        <v>48</v>
      </c>
      <c r="AY1360" s="91" t="s">
        <v>152</v>
      </c>
      <c r="AZ1360" s="23"/>
      <c r="BA1360" s="25" t="s">
        <v>5134</v>
      </c>
      <c r="BB1360" t="s">
        <v>25</v>
      </c>
      <c r="BC1360">
        <v>1080</v>
      </c>
      <c r="BD1360" t="str">
        <f>IF(Z1360=BC1360,"OK")</f>
        <v>OK</v>
      </c>
      <c r="BE1360">
        <v>0.08</v>
      </c>
      <c r="BF1360">
        <v>3.8000000000000002E-5</v>
      </c>
      <c r="BG1360">
        <v>180</v>
      </c>
      <c r="BH1360">
        <v>135</v>
      </c>
      <c r="BI1360">
        <v>45</v>
      </c>
      <c r="BJ1360">
        <v>1.6</v>
      </c>
      <c r="BK1360">
        <v>1.0939999999999999E-3</v>
      </c>
      <c r="BN1360" s="183"/>
    </row>
    <row r="1361" spans="1:66" ht="38.25" x14ac:dyDescent="0.25">
      <c r="A1361" s="1"/>
      <c r="B1361" s="94">
        <v>1355</v>
      </c>
      <c r="C1361" s="43">
        <v>1014121</v>
      </c>
      <c r="D1361" s="37" t="s">
        <v>22</v>
      </c>
      <c r="E1361" s="27" t="s">
        <v>5135</v>
      </c>
      <c r="F1361" s="151" t="s">
        <v>652</v>
      </c>
      <c r="G1361" s="41" t="s">
        <v>29</v>
      </c>
      <c r="H1361" s="46" t="str">
        <f>IFERROR(IFERROR(IF(SEARCH("Usystems",$E1361)&gt;0,"Usystems"),IF(SEARCH("RIIFO",$E1361)&gt;0,"RIIFO","Uponor")),"Uponor")</f>
        <v>Uponor</v>
      </c>
      <c r="I1361" s="25" t="str">
        <f>IFERROR(MID($D1361,1,7)+0,"")</f>
        <v/>
      </c>
      <c r="J1361" s="25" t="str">
        <f>IFERROR(MID($D1361,10,7)+0,"")</f>
        <v/>
      </c>
      <c r="K1361" s="25" t="str">
        <f>IFERROR(MID($D1361,19,7)+0,"")</f>
        <v/>
      </c>
      <c r="L1361" s="25" t="str">
        <f>IFERROR(MID($D1361,28,7)+0,"")</f>
        <v/>
      </c>
      <c r="M1361" s="25">
        <f>IF(IFERROR(MID($Q1361,1,7)+0,"")&lt;1130000,IF(INDEX(C:C,MATCH(LEFT(Q1361,7)+0,I:I,0))&lt;1130000,"",INDEX(C:C,MATCH(LEFT(Q1361,7)+0,I:I,0))),IFERROR(MID($Q1361,1,7)+0,""))</f>
        <v>1136088</v>
      </c>
      <c r="N1361" s="25" t="str">
        <f>IF(IFERROR(MID($Q1361,10,7)+0,"")&lt;1130000,"",IFERROR(MID($Q1361,10,7)+0,""))</f>
        <v/>
      </c>
      <c r="O1361" s="25" t="str">
        <f>IF(IFERROR(MID($Q1361,19,7)+0,"")&lt;1130000,"",IFERROR(MID($Q1361,19,7)+0,""))</f>
        <v/>
      </c>
      <c r="P1361" s="25">
        <f>IF(M1361="","",IF(N1361="",M1361,M1361&amp;", "&amp;N1361))</f>
        <v>1136088</v>
      </c>
      <c r="Q1361" s="43">
        <v>1136088</v>
      </c>
      <c r="R1361" s="43"/>
      <c r="S1361" s="35" t="s">
        <v>34</v>
      </c>
      <c r="T1361" s="25" t="s">
        <v>36</v>
      </c>
      <c r="U1361" s="185">
        <v>1080</v>
      </c>
      <c r="V1361" s="188">
        <v>1080</v>
      </c>
      <c r="W1361" s="189">
        <v>1080</v>
      </c>
      <c r="X1361" s="31">
        <v>1080</v>
      </c>
      <c r="Y1361" s="90">
        <f>IFERROR(ROUND(X1361/W1361-1,2),"")</f>
        <v>0</v>
      </c>
      <c r="Z1361" s="31">
        <f>IF(OR(S1361="VLD MLC components",S1361="VLD MLC pipes",S1361="VLD PEX components",S1361="VLD PEX pipes",S1361="VLD PHC components",S1361="VLD PHC pipes",S1361="Controls VLD"),"По запросу",X1361)</f>
        <v>1080</v>
      </c>
      <c r="AA1361" s="63">
        <f>ROUND(X1361/1.2,3)</f>
        <v>900</v>
      </c>
      <c r="AB1361" s="23">
        <v>900</v>
      </c>
      <c r="AC1361" s="190">
        <f>IFERROR(ROUND(AA1361/AB1361-1,2),"")</f>
        <v>0</v>
      </c>
      <c r="AD1361" s="25">
        <v>7.9000000000000001E-2</v>
      </c>
      <c r="AE1361" s="25">
        <v>4.8000000000000001E-5</v>
      </c>
      <c r="AF1361" s="25">
        <v>210</v>
      </c>
      <c r="AG1361" s="25">
        <v>210</v>
      </c>
      <c r="AH1361" s="25">
        <v>210</v>
      </c>
      <c r="AI1361" s="25">
        <v>210</v>
      </c>
      <c r="AJ1361" s="25" t="s">
        <v>20</v>
      </c>
      <c r="AK1361" s="22" t="s">
        <v>20</v>
      </c>
      <c r="AL1361" s="25" t="s">
        <v>20</v>
      </c>
      <c r="AM1361" s="25">
        <v>20</v>
      </c>
      <c r="AN1361" s="25">
        <v>280</v>
      </c>
      <c r="AO1361" s="25">
        <v>187</v>
      </c>
      <c r="AP1361" s="25">
        <v>95</v>
      </c>
      <c r="AQ1361" s="25">
        <v>1.58</v>
      </c>
      <c r="AR1361" s="94">
        <v>4.9740000000000001E-3</v>
      </c>
      <c r="AS1361" s="157">
        <v>210</v>
      </c>
      <c r="AT1361" s="93" t="s">
        <v>22</v>
      </c>
      <c r="AU1361" s="92" t="s">
        <v>22</v>
      </c>
      <c r="AV1361" s="91" t="s">
        <v>152</v>
      </c>
      <c r="AW1361" s="92" t="s">
        <v>152</v>
      </c>
      <c r="AX1361" s="92" t="s">
        <v>48</v>
      </c>
      <c r="AY1361" s="91" t="s">
        <v>152</v>
      </c>
      <c r="AZ1361" s="23"/>
      <c r="BA1361" s="25" t="s">
        <v>5134</v>
      </c>
      <c r="BB1361" t="s">
        <v>25</v>
      </c>
      <c r="BC1361">
        <v>1080</v>
      </c>
      <c r="BD1361" t="str">
        <f>IF(Z1361=BC1361,"OK")</f>
        <v>OK</v>
      </c>
      <c r="BE1361">
        <v>7.9000000000000001E-2</v>
      </c>
      <c r="BF1361">
        <v>4.8000000000000001E-5</v>
      </c>
      <c r="BG1361">
        <v>280</v>
      </c>
      <c r="BH1361">
        <v>187</v>
      </c>
      <c r="BI1361">
        <v>95</v>
      </c>
      <c r="BJ1361">
        <v>1.58</v>
      </c>
      <c r="BK1361">
        <v>4.9740000000000001E-3</v>
      </c>
      <c r="BN1361" s="183"/>
    </row>
    <row r="1362" spans="1:66" ht="25.5" x14ac:dyDescent="0.25">
      <c r="A1362" s="1"/>
      <c r="B1362" s="94">
        <v>1356</v>
      </c>
      <c r="C1362" s="43">
        <v>1014117</v>
      </c>
      <c r="D1362" s="37" t="s">
        <v>22</v>
      </c>
      <c r="E1362" s="27" t="s">
        <v>5133</v>
      </c>
      <c r="F1362" s="151" t="s">
        <v>757</v>
      </c>
      <c r="G1362" s="41" t="s">
        <v>585</v>
      </c>
      <c r="H1362" s="46" t="str">
        <f>IFERROR(IFERROR(IF(SEARCH("Usystems",$E1362)&gt;0,"Usystems"),IF(SEARCH("RIIFO",$E1362)&gt;0,"RIIFO","Uponor")),"Uponor")</f>
        <v>Uponor</v>
      </c>
      <c r="I1362" s="25" t="str">
        <f>IFERROR(MID($D1362,1,7)+0,"")</f>
        <v/>
      </c>
      <c r="J1362" s="25" t="str">
        <f>IFERROR(MID($D1362,10,7)+0,"")</f>
        <v/>
      </c>
      <c r="K1362" s="25" t="str">
        <f>IFERROR(MID($D1362,19,7)+0,"")</f>
        <v/>
      </c>
      <c r="L1362" s="25" t="str">
        <f>IFERROR(MID($D1362,28,7)+0,"")</f>
        <v/>
      </c>
      <c r="M1362" s="25" t="str">
        <f>IF(IFERROR(MID($Q1362,1,7)+0,"")&lt;1130000,IF(INDEX(C:C,MATCH(LEFT(Q1362,7)+0,I:I,0))&lt;1130000,"",INDEX(C:C,MATCH(LEFT(Q1362,7)+0,I:I,0))),IFERROR(MID($Q1362,1,7)+0,""))</f>
        <v/>
      </c>
      <c r="N1362" s="25" t="str">
        <f>IF(IFERROR(MID($Q1362,10,7)+0,"")&lt;1130000,"",IFERROR(MID($Q1362,10,7)+0,""))</f>
        <v/>
      </c>
      <c r="O1362" s="25" t="str">
        <f>IF(IFERROR(MID($Q1362,19,7)+0,"")&lt;1130000,"",IFERROR(MID($Q1362,19,7)+0,""))</f>
        <v/>
      </c>
      <c r="P1362" s="25" t="str">
        <f>IF(M1362="","",IF(N1362="",M1362,M1362&amp;", "&amp;N1362))</f>
        <v/>
      </c>
      <c r="Q1362" s="37" t="s">
        <v>22</v>
      </c>
      <c r="R1362" s="37"/>
      <c r="S1362" s="35" t="s">
        <v>34</v>
      </c>
      <c r="T1362" s="25" t="s">
        <v>36</v>
      </c>
      <c r="U1362" s="185">
        <v>2658</v>
      </c>
      <c r="V1362" s="188">
        <v>2658</v>
      </c>
      <c r="W1362" s="189">
        <v>2658</v>
      </c>
      <c r="X1362" s="31">
        <v>2658</v>
      </c>
      <c r="Y1362" s="90">
        <f>IFERROR(ROUND(X1362/W1362-1,2),"")</f>
        <v>0</v>
      </c>
      <c r="Z1362" s="31">
        <f>IF(OR(S1362="VLD MLC components",S1362="VLD MLC pipes",S1362="VLD PEX components",S1362="VLD PEX pipes",S1362="VLD PHC components",S1362="VLD PHC pipes",S1362="Controls VLD"),"По запросу",X1362)</f>
        <v>2658</v>
      </c>
      <c r="AA1362" s="63">
        <f>ROUND(X1362/1.2,3)</f>
        <v>2215</v>
      </c>
      <c r="AB1362" s="23">
        <v>2215</v>
      </c>
      <c r="AC1362" s="190">
        <f>IFERROR(ROUND(AA1362/AB1362-1,2),"")</f>
        <v>0</v>
      </c>
      <c r="AD1362" s="25">
        <v>0.28799999999999998</v>
      </c>
      <c r="AE1362" s="25">
        <v>4.2110000000000003E-3</v>
      </c>
      <c r="AF1362" s="25">
        <v>56</v>
      </c>
      <c r="AG1362" s="25">
        <v>56</v>
      </c>
      <c r="AH1362" s="25">
        <v>56</v>
      </c>
      <c r="AI1362" s="25">
        <v>56</v>
      </c>
      <c r="AJ1362" s="25" t="s">
        <v>20</v>
      </c>
      <c r="AK1362" s="22" t="s">
        <v>20</v>
      </c>
      <c r="AL1362" s="25" t="s">
        <v>20</v>
      </c>
      <c r="AM1362" s="25">
        <v>1</v>
      </c>
      <c r="AN1362" s="25">
        <v>390</v>
      </c>
      <c r="AO1362" s="25">
        <v>290</v>
      </c>
      <c r="AP1362" s="25">
        <v>145</v>
      </c>
      <c r="AQ1362" s="25">
        <v>0.28799999999999998</v>
      </c>
      <c r="AR1362" s="94">
        <v>1.6400000000000001E-2</v>
      </c>
      <c r="AS1362" s="157">
        <v>57</v>
      </c>
      <c r="AT1362" s="93" t="s">
        <v>22</v>
      </c>
      <c r="AU1362" s="92" t="s">
        <v>22</v>
      </c>
      <c r="AV1362" s="91" t="s">
        <v>152</v>
      </c>
      <c r="AW1362" s="92" t="s">
        <v>152</v>
      </c>
      <c r="AX1362" s="92" t="s">
        <v>48</v>
      </c>
      <c r="AY1362" s="91" t="s">
        <v>152</v>
      </c>
      <c r="AZ1362" s="23"/>
      <c r="BA1362" s="25" t="s">
        <v>5132</v>
      </c>
      <c r="BB1362" t="s">
        <v>25</v>
      </c>
      <c r="BC1362">
        <v>2658</v>
      </c>
      <c r="BD1362" t="str">
        <f>IF(Z1362=BC1362,"OK")</f>
        <v>OK</v>
      </c>
      <c r="BE1362">
        <v>0.28799999999999998</v>
      </c>
      <c r="BF1362">
        <v>4.2110000000000003E-3</v>
      </c>
      <c r="BG1362">
        <v>390</v>
      </c>
      <c r="BH1362">
        <v>290</v>
      </c>
      <c r="BI1362">
        <v>145</v>
      </c>
      <c r="BJ1362">
        <v>0.28799999999999998</v>
      </c>
      <c r="BK1362">
        <v>1.6400000000000001E-2</v>
      </c>
      <c r="BN1362" s="183"/>
    </row>
    <row r="1363" spans="1:66" ht="38.25" x14ac:dyDescent="0.25">
      <c r="A1363" s="1"/>
      <c r="B1363" s="94">
        <v>1357</v>
      </c>
      <c r="C1363" s="43">
        <v>1045451</v>
      </c>
      <c r="D1363" s="37" t="s">
        <v>22</v>
      </c>
      <c r="E1363" s="27" t="s">
        <v>5131</v>
      </c>
      <c r="F1363" s="151" t="s">
        <v>652</v>
      </c>
      <c r="G1363" s="41" t="s">
        <v>29</v>
      </c>
      <c r="H1363" s="46" t="str">
        <f>IFERROR(IFERROR(IF(SEARCH("Usystems",$E1363)&gt;0,"Usystems"),IF(SEARCH("RIIFO",$E1363)&gt;0,"RIIFO","Uponor")),"Uponor")</f>
        <v>Uponor</v>
      </c>
      <c r="I1363" s="25" t="str">
        <f>IFERROR(MID($D1363,1,7)+0,"")</f>
        <v/>
      </c>
      <c r="J1363" s="25" t="str">
        <f>IFERROR(MID($D1363,10,7)+0,"")</f>
        <v/>
      </c>
      <c r="K1363" s="25" t="str">
        <f>IFERROR(MID($D1363,19,7)+0,"")</f>
        <v/>
      </c>
      <c r="L1363" s="25" t="str">
        <f>IFERROR(MID($D1363,28,7)+0,"")</f>
        <v/>
      </c>
      <c r="M1363" s="25">
        <f>IF(IFERROR(MID($Q1363,1,7)+0,"")&lt;1130000,IF(INDEX(C:C,MATCH(LEFT(Q1363,7)+0,I:I,0))&lt;1130000,"",INDEX(C:C,MATCH(LEFT(Q1363,7)+0,I:I,0))),IFERROR(MID($Q1363,1,7)+0,""))</f>
        <v>1136089</v>
      </c>
      <c r="N1363" s="25" t="str">
        <f>IF(IFERROR(MID($Q1363,10,7)+0,"")&lt;1130000,"",IFERROR(MID($Q1363,10,7)+0,""))</f>
        <v/>
      </c>
      <c r="O1363" s="25" t="str">
        <f>IF(IFERROR(MID($Q1363,19,7)+0,"")&lt;1130000,"",IFERROR(MID($Q1363,19,7)+0,""))</f>
        <v/>
      </c>
      <c r="P1363" s="25">
        <f>IF(M1363="","",IF(N1363="",M1363,M1363&amp;", "&amp;N1363))</f>
        <v>1136089</v>
      </c>
      <c r="Q1363" s="43">
        <v>1136089</v>
      </c>
      <c r="R1363" s="43"/>
      <c r="S1363" s="35" t="s">
        <v>34</v>
      </c>
      <c r="T1363" s="25" t="s">
        <v>38</v>
      </c>
      <c r="U1363" s="185">
        <v>4411</v>
      </c>
      <c r="V1363" s="188">
        <v>4411</v>
      </c>
      <c r="W1363" s="189">
        <v>4411</v>
      </c>
      <c r="X1363" s="31">
        <v>4411</v>
      </c>
      <c r="Y1363" s="90">
        <f>IFERROR(ROUND(X1363/W1363-1,2),"")</f>
        <v>0</v>
      </c>
      <c r="Z1363" s="31">
        <f>IF(OR(S1363="VLD MLC components",S1363="VLD MLC pipes",S1363="VLD PEX components",S1363="VLD PEX pipes",S1363="VLD PHC components",S1363="VLD PHC pipes",S1363="Controls VLD"),"По запросу",X1363)</f>
        <v>4411</v>
      </c>
      <c r="AA1363" s="63">
        <f>ROUND(X1363/1.2,3)</f>
        <v>3675.8330000000001</v>
      </c>
      <c r="AB1363" s="23">
        <v>3675.8330000000001</v>
      </c>
      <c r="AC1363" s="190">
        <f>IFERROR(ROUND(AA1363/AB1363-1,2),"")</f>
        <v>0</v>
      </c>
      <c r="AD1363" s="25">
        <v>0.41</v>
      </c>
      <c r="AE1363" s="25">
        <v>6.0000000000000002E-5</v>
      </c>
      <c r="AF1363" s="25">
        <v>32</v>
      </c>
      <c r="AG1363" s="25">
        <v>61</v>
      </c>
      <c r="AH1363" s="25">
        <v>61</v>
      </c>
      <c r="AI1363" s="25">
        <v>61</v>
      </c>
      <c r="AJ1363" s="25" t="s">
        <v>20</v>
      </c>
      <c r="AK1363" s="22" t="s">
        <v>20</v>
      </c>
      <c r="AL1363" s="25" t="s">
        <v>20</v>
      </c>
      <c r="AM1363" s="25">
        <v>25</v>
      </c>
      <c r="AN1363" s="25">
        <v>340</v>
      </c>
      <c r="AO1363" s="25">
        <v>385</v>
      </c>
      <c r="AP1363" s="25">
        <v>215</v>
      </c>
      <c r="AQ1363" s="25">
        <v>10.25</v>
      </c>
      <c r="AR1363" s="94">
        <v>2.8143999999999999E-2</v>
      </c>
      <c r="AS1363" s="157">
        <v>61</v>
      </c>
      <c r="AT1363" s="93" t="s">
        <v>22</v>
      </c>
      <c r="AU1363" s="92" t="s">
        <v>22</v>
      </c>
      <c r="AV1363" s="91" t="s">
        <v>152</v>
      </c>
      <c r="AW1363" s="92" t="s">
        <v>152</v>
      </c>
      <c r="AX1363" s="92" t="s">
        <v>48</v>
      </c>
      <c r="AY1363" s="91" t="s">
        <v>152</v>
      </c>
      <c r="AZ1363" s="23"/>
      <c r="BA1363" s="25" t="s">
        <v>5130</v>
      </c>
      <c r="BB1363" t="s">
        <v>25</v>
      </c>
      <c r="BC1363">
        <v>4411</v>
      </c>
      <c r="BD1363" t="str">
        <f>IF(Z1363=BC1363,"OK")</f>
        <v>OK</v>
      </c>
      <c r="BE1363">
        <v>0.41</v>
      </c>
      <c r="BF1363">
        <v>6.0000000000000002E-5</v>
      </c>
      <c r="BG1363">
        <v>340</v>
      </c>
      <c r="BH1363">
        <v>385</v>
      </c>
      <c r="BI1363">
        <v>215</v>
      </c>
      <c r="BJ1363">
        <v>10.25</v>
      </c>
      <c r="BK1363">
        <v>2.8143999999999999E-2</v>
      </c>
      <c r="BN1363" s="183"/>
    </row>
    <row r="1364" spans="1:66" ht="25.5" x14ac:dyDescent="0.25">
      <c r="A1364" s="1"/>
      <c r="B1364" s="94">
        <v>1358</v>
      </c>
      <c r="C1364" s="43">
        <v>1020247</v>
      </c>
      <c r="D1364" s="25"/>
      <c r="E1364" s="27" t="s">
        <v>5129</v>
      </c>
      <c r="F1364" s="151" t="s">
        <v>44</v>
      </c>
      <c r="G1364" s="41"/>
      <c r="H1364" s="46" t="str">
        <f>IFERROR(IFERROR(IF(SEARCH("Usystems",$E1364)&gt;0,"Usystems"),IF(SEARCH("RIIFO",$E1364)&gt;0,"RIIFO","Uponor")),"Uponor")</f>
        <v>Uponor</v>
      </c>
      <c r="I1364" s="25" t="str">
        <f>IFERROR(MID($D1364,1,7)+0,"")</f>
        <v/>
      </c>
      <c r="J1364" s="25" t="str">
        <f>IFERROR(MID($D1364,10,7)+0,"")</f>
        <v/>
      </c>
      <c r="K1364" s="25" t="str">
        <f>IFERROR(MID($D1364,19,7)+0,"")</f>
        <v/>
      </c>
      <c r="L1364" s="25" t="str">
        <f>IFERROR(MID($D1364,28,7)+0,"")</f>
        <v/>
      </c>
      <c r="M1364" s="25" t="str">
        <f>IF(IFERROR(MID($Q1364,1,7)+0,"")&lt;1130000,IF(INDEX(C:C,MATCH(LEFT(Q1364,7)+0,I:I,0))&lt;1130000,"",INDEX(C:C,MATCH(LEFT(Q1364,7)+0,I:I,0))),IFERROR(MID($Q1364,1,7)+0,""))</f>
        <v/>
      </c>
      <c r="N1364" s="25" t="str">
        <f>IF(IFERROR(MID($Q1364,10,7)+0,"")&lt;1130000,"",IFERROR(MID($Q1364,10,7)+0,""))</f>
        <v/>
      </c>
      <c r="O1364" s="25" t="str">
        <f>IF(IFERROR(MID($Q1364,19,7)+0,"")&lt;1130000,"",IFERROR(MID($Q1364,19,7)+0,""))</f>
        <v/>
      </c>
      <c r="P1364" s="25" t="str">
        <f>IF(M1364="","",IF(N1364="",M1364,M1364&amp;", "&amp;N1364))</f>
        <v/>
      </c>
      <c r="Q1364" s="25"/>
      <c r="R1364" s="25"/>
      <c r="S1364" s="35" t="s">
        <v>34</v>
      </c>
      <c r="T1364" s="25" t="s">
        <v>36</v>
      </c>
      <c r="U1364" s="185">
        <v>165.97</v>
      </c>
      <c r="V1364" s="188">
        <v>165.97</v>
      </c>
      <c r="W1364" s="189">
        <v>165.97</v>
      </c>
      <c r="X1364" s="31">
        <v>165.97</v>
      </c>
      <c r="Y1364" s="90">
        <f>IFERROR(ROUND(X1364/W1364-1,2),"")</f>
        <v>0</v>
      </c>
      <c r="Z1364" s="31">
        <f>IF(OR(S1364="VLD MLC components",S1364="VLD MLC pipes",S1364="VLD PEX components",S1364="VLD PEX pipes",S1364="VLD PHC components",S1364="VLD PHC pipes",S1364="Controls VLD"),"По запросу",X1364)</f>
        <v>165.97</v>
      </c>
      <c r="AA1364" s="63">
        <f>ROUND(X1364/1.2,3)</f>
        <v>138.30799999999999</v>
      </c>
      <c r="AB1364" s="23">
        <v>138.30799999999999</v>
      </c>
      <c r="AC1364" s="190">
        <f>IFERROR(ROUND(AA1364/AB1364-1,2),"")</f>
        <v>0</v>
      </c>
      <c r="AD1364" s="25">
        <v>7.0000000000000001E-3</v>
      </c>
      <c r="AE1364" s="25">
        <v>4.1999999999999998E-5</v>
      </c>
      <c r="AF1364" s="25">
        <v>0</v>
      </c>
      <c r="AG1364" s="25" t="s">
        <v>22</v>
      </c>
      <c r="AH1364" s="25">
        <v>0</v>
      </c>
      <c r="AI1364" s="25">
        <v>0</v>
      </c>
      <c r="AJ1364" s="25" t="s">
        <v>20</v>
      </c>
      <c r="AK1364" s="42" t="s">
        <v>19</v>
      </c>
      <c r="AL1364" s="25" t="s">
        <v>20</v>
      </c>
      <c r="AM1364" s="25">
        <v>1</v>
      </c>
      <c r="AN1364" s="25">
        <v>60</v>
      </c>
      <c r="AO1364" s="25">
        <v>45</v>
      </c>
      <c r="AP1364" s="25">
        <v>30</v>
      </c>
      <c r="AQ1364" s="25">
        <v>7.0000000000000001E-3</v>
      </c>
      <c r="AR1364" s="94">
        <v>8.1000000000000004E-5</v>
      </c>
      <c r="AS1364" s="157" t="s">
        <v>22</v>
      </c>
      <c r="AT1364" s="93" t="s">
        <v>22</v>
      </c>
      <c r="AU1364" s="92" t="s">
        <v>22</v>
      </c>
      <c r="AV1364" s="91" t="s">
        <v>152</v>
      </c>
      <c r="AW1364" s="92" t="s">
        <v>48</v>
      </c>
      <c r="AX1364" s="92" t="s">
        <v>48</v>
      </c>
      <c r="AY1364" s="91" t="s">
        <v>152</v>
      </c>
      <c r="AZ1364" s="23"/>
      <c r="BA1364" s="25" t="s">
        <v>5128</v>
      </c>
      <c r="BB1364" t="s">
        <v>25</v>
      </c>
      <c r="BC1364" t="e">
        <v>#N/A</v>
      </c>
      <c r="BD1364" t="e">
        <f>IF(Z1364=BC1364,"OK")</f>
        <v>#N/A</v>
      </c>
      <c r="BE1364">
        <v>7.0000000000000001E-3</v>
      </c>
      <c r="BF1364">
        <v>4.1999999999999998E-5</v>
      </c>
      <c r="BG1364">
        <v>60</v>
      </c>
      <c r="BH1364">
        <v>45</v>
      </c>
      <c r="BI1364">
        <v>30</v>
      </c>
      <c r="BJ1364">
        <v>7.0000000000000001E-3</v>
      </c>
      <c r="BK1364">
        <v>8.1000000000000004E-5</v>
      </c>
      <c r="BN1364" s="183"/>
    </row>
    <row r="1365" spans="1:66" ht="25.5" x14ac:dyDescent="0.25">
      <c r="A1365" s="1"/>
      <c r="B1365" s="94">
        <v>1359</v>
      </c>
      <c r="C1365" s="43">
        <v>1015455</v>
      </c>
      <c r="D1365" s="37" t="s">
        <v>22</v>
      </c>
      <c r="E1365" s="36" t="s">
        <v>5127</v>
      </c>
      <c r="F1365" s="151" t="s">
        <v>28</v>
      </c>
      <c r="G1365" s="41"/>
      <c r="H1365" s="46" t="str">
        <f>IFERROR(IFERROR(IF(SEARCH("Usystems",$E1365)&gt;0,"Usystems"),IF(SEARCH("RIIFO",$E1365)&gt;0,"RIIFO","Uponor")),"Uponor")</f>
        <v>Uponor</v>
      </c>
      <c r="I1365" s="25" t="str">
        <f>IFERROR(MID($D1365,1,7)+0,"")</f>
        <v/>
      </c>
      <c r="J1365" s="25" t="str">
        <f>IFERROR(MID($D1365,10,7)+0,"")</f>
        <v/>
      </c>
      <c r="K1365" s="25" t="str">
        <f>IFERROR(MID($D1365,19,7)+0,"")</f>
        <v/>
      </c>
      <c r="L1365" s="25" t="str">
        <f>IFERROR(MID($D1365,28,7)+0,"")</f>
        <v/>
      </c>
      <c r="M1365" s="25" t="e">
        <f>IF(IFERROR(MID($Q1365,1,7)+0,"")&lt;1130000,IF(INDEX(C:C,MATCH(LEFT(Q1365,7)+0,I:I,0))&lt;1130000,"",INDEX(C:C,MATCH(LEFT(Q1365,7)+0,I:I,0))),IFERROR(MID($Q1365,1,7)+0,""))</f>
        <v>#N/A</v>
      </c>
      <c r="N1365" s="25" t="str">
        <f>IF(IFERROR(MID($Q1365,10,7)+0,"")&lt;1130000,"",IFERROR(MID($Q1365,10,7)+0,""))</f>
        <v/>
      </c>
      <c r="O1365" s="25" t="str">
        <f>IF(IFERROR(MID($Q1365,19,7)+0,"")&lt;1130000,"",IFERROR(MID($Q1365,19,7)+0,""))</f>
        <v/>
      </c>
      <c r="P1365" s="25" t="e">
        <f>IF(M1365="","",IF(N1365="",M1365,M1365&amp;", "&amp;N1365))</f>
        <v>#N/A</v>
      </c>
      <c r="Q1365" s="25">
        <v>1070639</v>
      </c>
      <c r="R1365" s="25"/>
      <c r="S1365" s="35" t="s">
        <v>34</v>
      </c>
      <c r="T1365" s="25" t="s">
        <v>36</v>
      </c>
      <c r="U1365" s="185">
        <v>1338</v>
      </c>
      <c r="V1365" s="188">
        <v>1338</v>
      </c>
      <c r="W1365" s="189">
        <v>1338</v>
      </c>
      <c r="X1365" s="31">
        <v>1338</v>
      </c>
      <c r="Y1365" s="90">
        <f>IFERROR(ROUND(X1365/W1365-1,2),"")</f>
        <v>0</v>
      </c>
      <c r="Z1365" s="31">
        <f>IF(OR(S1365="VLD MLC components",S1365="VLD MLC pipes",S1365="VLD PEX components",S1365="VLD PEX pipes",S1365="VLD PHC components",S1365="VLD PHC pipes",S1365="Controls VLD"),"По запросу",X1365)</f>
        <v>1338</v>
      </c>
      <c r="AA1365" s="63">
        <f>ROUND(X1365/1.2,3)</f>
        <v>1115</v>
      </c>
      <c r="AB1365" s="23">
        <v>1115</v>
      </c>
      <c r="AC1365" s="190">
        <f>IFERROR(ROUND(AA1365/AB1365-1,2),"")</f>
        <v>0</v>
      </c>
      <c r="AD1365" s="25">
        <v>0.153</v>
      </c>
      <c r="AE1365" s="25">
        <v>2.13E-4</v>
      </c>
      <c r="AF1365" s="25">
        <v>0</v>
      </c>
      <c r="AG1365" s="25" t="s">
        <v>22</v>
      </c>
      <c r="AH1365" s="25">
        <v>0</v>
      </c>
      <c r="AI1365" s="25">
        <v>0</v>
      </c>
      <c r="AJ1365" s="25" t="s">
        <v>19</v>
      </c>
      <c r="AK1365" s="42" t="s">
        <v>19</v>
      </c>
      <c r="AL1365" s="25" t="s">
        <v>19</v>
      </c>
      <c r="AM1365" s="25">
        <v>10</v>
      </c>
      <c r="AN1365" s="25">
        <v>175</v>
      </c>
      <c r="AO1365" s="25">
        <v>135</v>
      </c>
      <c r="AP1365" s="25">
        <v>90</v>
      </c>
      <c r="AQ1365" s="25">
        <v>1.53</v>
      </c>
      <c r="AR1365" s="94">
        <v>2.1259999999999999E-3</v>
      </c>
      <c r="AS1365" s="157" t="s">
        <v>22</v>
      </c>
      <c r="AT1365" s="93" t="s">
        <v>22</v>
      </c>
      <c r="AU1365" s="92" t="s">
        <v>22</v>
      </c>
      <c r="AV1365" s="91" t="s">
        <v>48</v>
      </c>
      <c r="AW1365" s="92" t="s">
        <v>48</v>
      </c>
      <c r="AX1365" s="92" t="s">
        <v>48</v>
      </c>
      <c r="AY1365" s="91" t="s">
        <v>152</v>
      </c>
      <c r="AZ1365" s="23"/>
      <c r="BA1365" s="25">
        <v>0</v>
      </c>
      <c r="BB1365" t="s">
        <v>48</v>
      </c>
      <c r="BC1365" t="e">
        <v>#N/A</v>
      </c>
      <c r="BD1365" t="e">
        <f>IF(Z1365=BC1365,"OK")</f>
        <v>#N/A</v>
      </c>
      <c r="BE1365">
        <v>0.153</v>
      </c>
      <c r="BF1365">
        <v>2.13E-4</v>
      </c>
      <c r="BG1365">
        <v>175</v>
      </c>
      <c r="BH1365">
        <v>135</v>
      </c>
      <c r="BI1365">
        <v>90</v>
      </c>
      <c r="BJ1365">
        <v>1.53</v>
      </c>
      <c r="BK1365">
        <v>2.1259999999999999E-3</v>
      </c>
      <c r="BN1365" s="183"/>
    </row>
    <row r="1366" spans="1:66" ht="25.5" x14ac:dyDescent="0.25">
      <c r="A1366" s="1"/>
      <c r="B1366" s="94">
        <v>1360</v>
      </c>
      <c r="C1366" s="43">
        <v>1015512</v>
      </c>
      <c r="D1366" s="37" t="s">
        <v>22</v>
      </c>
      <c r="E1366" s="36" t="s">
        <v>5126</v>
      </c>
      <c r="F1366" s="151" t="s">
        <v>28</v>
      </c>
      <c r="G1366" s="41"/>
      <c r="H1366" s="46" t="str">
        <f>IFERROR(IFERROR(IF(SEARCH("Usystems",$E1366)&gt;0,"Usystems"),IF(SEARCH("RIIFO",$E1366)&gt;0,"RIIFO","Uponor")),"Uponor")</f>
        <v>Uponor</v>
      </c>
      <c r="I1366" s="25" t="str">
        <f>IFERROR(MID($D1366,1,7)+0,"")</f>
        <v/>
      </c>
      <c r="J1366" s="25" t="str">
        <f>IFERROR(MID($D1366,10,7)+0,"")</f>
        <v/>
      </c>
      <c r="K1366" s="25" t="str">
        <f>IFERROR(MID($D1366,19,7)+0,"")</f>
        <v/>
      </c>
      <c r="L1366" s="25" t="str">
        <f>IFERROR(MID($D1366,28,7)+0,"")</f>
        <v/>
      </c>
      <c r="M1366" s="25" t="e">
        <f>IF(IFERROR(MID($Q1366,1,7)+0,"")&lt;1130000,IF(INDEX(C:C,MATCH(LEFT(Q1366,7)+0,I:I,0))&lt;1130000,"",INDEX(C:C,MATCH(LEFT(Q1366,7)+0,I:I,0))),IFERROR(MID($Q1366,1,7)+0,""))</f>
        <v>#N/A</v>
      </c>
      <c r="N1366" s="25" t="str">
        <f>IF(IFERROR(MID($Q1366,10,7)+0,"")&lt;1130000,"",IFERROR(MID($Q1366,10,7)+0,""))</f>
        <v/>
      </c>
      <c r="O1366" s="25" t="str">
        <f>IF(IFERROR(MID($Q1366,19,7)+0,"")&lt;1130000,"",IFERROR(MID($Q1366,19,7)+0,""))</f>
        <v/>
      </c>
      <c r="P1366" s="25" t="e">
        <f>IF(M1366="","",IF(N1366="",M1366,M1366&amp;", "&amp;N1366))</f>
        <v>#N/A</v>
      </c>
      <c r="Q1366" s="25">
        <v>1070640</v>
      </c>
      <c r="R1366" s="25"/>
      <c r="S1366" s="35" t="s">
        <v>34</v>
      </c>
      <c r="T1366" s="25" t="s">
        <v>36</v>
      </c>
      <c r="U1366" s="185">
        <v>1618</v>
      </c>
      <c r="V1366" s="188">
        <v>1618</v>
      </c>
      <c r="W1366" s="189">
        <v>1618</v>
      </c>
      <c r="X1366" s="31">
        <v>1618</v>
      </c>
      <c r="Y1366" s="90">
        <f>IFERROR(ROUND(X1366/W1366-1,2),"")</f>
        <v>0</v>
      </c>
      <c r="Z1366" s="31">
        <f>IF(OR(S1366="VLD MLC components",S1366="VLD MLC pipes",S1366="VLD PEX components",S1366="VLD PEX pipes",S1366="VLD PHC components",S1366="VLD PHC pipes",S1366="Controls VLD"),"По запросу",X1366)</f>
        <v>1618</v>
      </c>
      <c r="AA1366" s="63">
        <f>ROUND(X1366/1.2,3)</f>
        <v>1348.3330000000001</v>
      </c>
      <c r="AB1366" s="23">
        <v>1348.3330000000001</v>
      </c>
      <c r="AC1366" s="190">
        <f>IFERROR(ROUND(AA1366/AB1366-1,2),"")</f>
        <v>0</v>
      </c>
      <c r="AD1366" s="25">
        <v>0.16</v>
      </c>
      <c r="AE1366" s="25">
        <v>2.13E-4</v>
      </c>
      <c r="AF1366" s="25">
        <v>0</v>
      </c>
      <c r="AG1366" s="25" t="s">
        <v>22</v>
      </c>
      <c r="AH1366" s="25">
        <v>0</v>
      </c>
      <c r="AI1366" s="25">
        <v>0</v>
      </c>
      <c r="AJ1366" s="25" t="s">
        <v>19</v>
      </c>
      <c r="AK1366" s="42" t="s">
        <v>19</v>
      </c>
      <c r="AL1366" s="25" t="s">
        <v>19</v>
      </c>
      <c r="AM1366" s="25">
        <v>10</v>
      </c>
      <c r="AN1366" s="25">
        <v>175</v>
      </c>
      <c r="AO1366" s="25">
        <v>135</v>
      </c>
      <c r="AP1366" s="25">
        <v>90</v>
      </c>
      <c r="AQ1366" s="25">
        <v>1.6</v>
      </c>
      <c r="AR1366" s="94">
        <v>2.1259999999999999E-3</v>
      </c>
      <c r="AS1366" s="157" t="s">
        <v>22</v>
      </c>
      <c r="AT1366" s="93" t="s">
        <v>22</v>
      </c>
      <c r="AU1366" s="92" t="s">
        <v>22</v>
      </c>
      <c r="AV1366" s="91" t="s">
        <v>48</v>
      </c>
      <c r="AW1366" s="92" t="s">
        <v>48</v>
      </c>
      <c r="AX1366" s="92" t="s">
        <v>48</v>
      </c>
      <c r="AY1366" s="91" t="s">
        <v>152</v>
      </c>
      <c r="AZ1366" s="23"/>
      <c r="BA1366" s="25">
        <v>0</v>
      </c>
      <c r="BB1366" t="s">
        <v>48</v>
      </c>
      <c r="BC1366" t="e">
        <v>#N/A</v>
      </c>
      <c r="BD1366" t="e">
        <f>IF(Z1366=BC1366,"OK")</f>
        <v>#N/A</v>
      </c>
      <c r="BE1366">
        <v>0.16</v>
      </c>
      <c r="BF1366">
        <v>2.13E-4</v>
      </c>
      <c r="BG1366">
        <v>175</v>
      </c>
      <c r="BH1366">
        <v>135</v>
      </c>
      <c r="BI1366">
        <v>90</v>
      </c>
      <c r="BJ1366">
        <v>1.6</v>
      </c>
      <c r="BK1366">
        <v>2.1259999999999999E-3</v>
      </c>
      <c r="BN1366" s="183"/>
    </row>
    <row r="1367" spans="1:66" ht="25.5" x14ac:dyDescent="0.25">
      <c r="A1367" s="1"/>
      <c r="B1367" s="94">
        <v>1361</v>
      </c>
      <c r="C1367" s="43">
        <v>1015515</v>
      </c>
      <c r="D1367" s="37" t="s">
        <v>22</v>
      </c>
      <c r="E1367" s="36" t="s">
        <v>5125</v>
      </c>
      <c r="F1367" s="151" t="s">
        <v>28</v>
      </c>
      <c r="G1367" s="41"/>
      <c r="H1367" s="46" t="str">
        <f>IFERROR(IFERROR(IF(SEARCH("Usystems",$E1367)&gt;0,"Usystems"),IF(SEARCH("RIIFO",$E1367)&gt;0,"RIIFO","Uponor")),"Uponor")</f>
        <v>Uponor</v>
      </c>
      <c r="I1367" s="25" t="str">
        <f>IFERROR(MID($D1367,1,7)+0,"")</f>
        <v/>
      </c>
      <c r="J1367" s="25" t="str">
        <f>IFERROR(MID($D1367,10,7)+0,"")</f>
        <v/>
      </c>
      <c r="K1367" s="25" t="str">
        <f>IFERROR(MID($D1367,19,7)+0,"")</f>
        <v/>
      </c>
      <c r="L1367" s="25" t="str">
        <f>IFERROR(MID($D1367,28,7)+0,"")</f>
        <v/>
      </c>
      <c r="M1367" s="25" t="e">
        <f>IF(IFERROR(MID($Q1367,1,7)+0,"")&lt;1130000,IF(INDEX(C:C,MATCH(LEFT(Q1367,7)+0,I:I,0))&lt;1130000,"",INDEX(C:C,MATCH(LEFT(Q1367,7)+0,I:I,0))),IFERROR(MID($Q1367,1,7)+0,""))</f>
        <v>#N/A</v>
      </c>
      <c r="N1367" s="25" t="str">
        <f>IF(IFERROR(MID($Q1367,10,7)+0,"")&lt;1130000,"",IFERROR(MID($Q1367,10,7)+0,""))</f>
        <v/>
      </c>
      <c r="O1367" s="25" t="str">
        <f>IF(IFERROR(MID($Q1367,19,7)+0,"")&lt;1130000,"",IFERROR(MID($Q1367,19,7)+0,""))</f>
        <v/>
      </c>
      <c r="P1367" s="25" t="e">
        <f>IF(M1367="","",IF(N1367="",M1367,M1367&amp;", "&amp;N1367))</f>
        <v>#N/A</v>
      </c>
      <c r="Q1367" s="25">
        <v>1070641</v>
      </c>
      <c r="R1367" s="25"/>
      <c r="S1367" s="35" t="s">
        <v>34</v>
      </c>
      <c r="T1367" s="25" t="s">
        <v>36</v>
      </c>
      <c r="U1367" s="185">
        <v>1618</v>
      </c>
      <c r="V1367" s="188">
        <v>1618</v>
      </c>
      <c r="W1367" s="189">
        <v>1618</v>
      </c>
      <c r="X1367" s="31">
        <v>1618</v>
      </c>
      <c r="Y1367" s="90">
        <f>IFERROR(ROUND(X1367/W1367-1,2),"")</f>
        <v>0</v>
      </c>
      <c r="Z1367" s="31">
        <f>IF(OR(S1367="VLD MLC components",S1367="VLD MLC pipes",S1367="VLD PEX components",S1367="VLD PEX pipes",S1367="VLD PHC components",S1367="VLD PHC pipes",S1367="Controls VLD"),"По запросу",X1367)</f>
        <v>1618</v>
      </c>
      <c r="AA1367" s="63">
        <f>ROUND(X1367/1.2,3)</f>
        <v>1348.3330000000001</v>
      </c>
      <c r="AB1367" s="23">
        <v>1348.3330000000001</v>
      </c>
      <c r="AC1367" s="190">
        <f>IFERROR(ROUND(AA1367/AB1367-1,2),"")</f>
        <v>0</v>
      </c>
      <c r="AD1367" s="25">
        <v>0.193</v>
      </c>
      <c r="AE1367" s="25">
        <v>2.2100000000000001E-4</v>
      </c>
      <c r="AF1367" s="25">
        <v>0</v>
      </c>
      <c r="AG1367" s="25" t="s">
        <v>22</v>
      </c>
      <c r="AH1367" s="25">
        <v>0</v>
      </c>
      <c r="AI1367" s="25">
        <v>0</v>
      </c>
      <c r="AJ1367" s="25" t="s">
        <v>19</v>
      </c>
      <c r="AK1367" s="42" t="s">
        <v>19</v>
      </c>
      <c r="AL1367" s="25" t="s">
        <v>19</v>
      </c>
      <c r="AM1367" s="25">
        <v>5</v>
      </c>
      <c r="AN1367" s="25">
        <v>70</v>
      </c>
      <c r="AO1367" s="25">
        <v>175</v>
      </c>
      <c r="AP1367" s="25">
        <v>90</v>
      </c>
      <c r="AQ1367" s="25">
        <v>0.96499999999999997</v>
      </c>
      <c r="AR1367" s="94">
        <v>1.103E-3</v>
      </c>
      <c r="AS1367" s="157" t="s">
        <v>22</v>
      </c>
      <c r="AT1367" s="93" t="s">
        <v>22</v>
      </c>
      <c r="AU1367" s="92" t="s">
        <v>22</v>
      </c>
      <c r="AV1367" s="91" t="s">
        <v>48</v>
      </c>
      <c r="AW1367" s="92" t="s">
        <v>48</v>
      </c>
      <c r="AX1367" s="92" t="s">
        <v>48</v>
      </c>
      <c r="AY1367" s="91" t="s">
        <v>152</v>
      </c>
      <c r="AZ1367" s="23"/>
      <c r="BA1367" s="25">
        <v>0</v>
      </c>
      <c r="BB1367" t="s">
        <v>48</v>
      </c>
      <c r="BC1367" t="e">
        <v>#N/A</v>
      </c>
      <c r="BD1367" t="e">
        <f>IF(Z1367=BC1367,"OK")</f>
        <v>#N/A</v>
      </c>
      <c r="BE1367">
        <v>0.193</v>
      </c>
      <c r="BF1367">
        <v>2.2100000000000001E-4</v>
      </c>
      <c r="BG1367">
        <v>70</v>
      </c>
      <c r="BH1367">
        <v>175</v>
      </c>
      <c r="BI1367">
        <v>90</v>
      </c>
      <c r="BJ1367">
        <v>0.96499999999999997</v>
      </c>
      <c r="BK1367">
        <v>1.103E-3</v>
      </c>
      <c r="BN1367" s="183"/>
    </row>
    <row r="1368" spans="1:66" ht="25.5" x14ac:dyDescent="0.25">
      <c r="A1368" s="1"/>
      <c r="B1368" s="94">
        <v>1362</v>
      </c>
      <c r="C1368" s="43">
        <v>1015345</v>
      </c>
      <c r="D1368" s="37">
        <v>1015469</v>
      </c>
      <c r="E1368" s="36" t="s">
        <v>5124</v>
      </c>
      <c r="F1368" s="151" t="s">
        <v>28</v>
      </c>
      <c r="G1368" s="41"/>
      <c r="H1368" s="46" t="str">
        <f>IFERROR(IFERROR(IF(SEARCH("Usystems",$E1368)&gt;0,"Usystems"),IF(SEARCH("RIIFO",$E1368)&gt;0,"RIIFO","Uponor")),"Uponor")</f>
        <v>Uponor</v>
      </c>
      <c r="I1368" s="25">
        <f>IFERROR(MID($D1368,1,7)+0,"")</f>
        <v>1015469</v>
      </c>
      <c r="J1368" s="25" t="str">
        <f>IFERROR(MID($D1368,10,7)+0,"")</f>
        <v/>
      </c>
      <c r="K1368" s="25" t="str">
        <f>IFERROR(MID($D1368,19,7)+0,"")</f>
        <v/>
      </c>
      <c r="L1368" s="25" t="str">
        <f>IFERROR(MID($D1368,28,7)+0,"")</f>
        <v/>
      </c>
      <c r="M1368" s="25" t="e">
        <f>IF(IFERROR(MID($Q1368,1,7)+0,"")&lt;1130000,IF(INDEX(C:C,MATCH(LEFT(Q1368,7)+0,I:I,0))&lt;1130000,"",INDEX(C:C,MATCH(LEFT(Q1368,7)+0,I:I,0))),IFERROR(MID($Q1368,1,7)+0,""))</f>
        <v>#N/A</v>
      </c>
      <c r="N1368" s="25" t="str">
        <f>IF(IFERROR(MID($Q1368,10,7)+0,"")&lt;1130000,"",IFERROR(MID($Q1368,10,7)+0,""))</f>
        <v/>
      </c>
      <c r="O1368" s="25" t="str">
        <f>IF(IFERROR(MID($Q1368,19,7)+0,"")&lt;1130000,"",IFERROR(MID($Q1368,19,7)+0,""))</f>
        <v/>
      </c>
      <c r="P1368" s="25" t="e">
        <f>IF(M1368="","",IF(N1368="",M1368,M1368&amp;", "&amp;N1368))</f>
        <v>#N/A</v>
      </c>
      <c r="Q1368" s="25">
        <v>1070644</v>
      </c>
      <c r="R1368" s="25"/>
      <c r="S1368" s="35" t="s">
        <v>34</v>
      </c>
      <c r="T1368" s="25" t="s">
        <v>36</v>
      </c>
      <c r="U1368" s="185">
        <v>1338</v>
      </c>
      <c r="V1368" s="188">
        <v>1338</v>
      </c>
      <c r="W1368" s="189">
        <v>1338</v>
      </c>
      <c r="X1368" s="31">
        <v>1338</v>
      </c>
      <c r="Y1368" s="90">
        <f>IFERROR(ROUND(X1368/W1368-1,2),"")</f>
        <v>0</v>
      </c>
      <c r="Z1368" s="31">
        <f>IF(OR(S1368="VLD MLC components",S1368="VLD MLC pipes",S1368="VLD PEX components",S1368="VLD PEX pipes",S1368="VLD PHC components",S1368="VLD PHC pipes",S1368="Controls VLD"),"По запросу",X1368)</f>
        <v>1338</v>
      </c>
      <c r="AA1368" s="63">
        <f>ROUND(X1368/1.2,3)</f>
        <v>1115</v>
      </c>
      <c r="AB1368" s="23">
        <v>1115</v>
      </c>
      <c r="AC1368" s="190">
        <f>IFERROR(ROUND(AA1368/AB1368-1,2),"")</f>
        <v>0</v>
      </c>
      <c r="AD1368" s="25">
        <v>0.17699999999999999</v>
      </c>
      <c r="AE1368" s="25">
        <v>2.13E-4</v>
      </c>
      <c r="AF1368" s="25">
        <v>0</v>
      </c>
      <c r="AG1368" s="25" t="s">
        <v>22</v>
      </c>
      <c r="AH1368" s="25">
        <v>0</v>
      </c>
      <c r="AI1368" s="25">
        <v>0</v>
      </c>
      <c r="AJ1368" s="25" t="s">
        <v>19</v>
      </c>
      <c r="AK1368" s="42" t="s">
        <v>19</v>
      </c>
      <c r="AL1368" s="25" t="s">
        <v>19</v>
      </c>
      <c r="AM1368" s="25">
        <v>10</v>
      </c>
      <c r="AN1368" s="25">
        <v>176</v>
      </c>
      <c r="AO1368" s="25">
        <v>135</v>
      </c>
      <c r="AP1368" s="25">
        <v>89</v>
      </c>
      <c r="AQ1368" s="25">
        <v>1.77</v>
      </c>
      <c r="AR1368" s="94">
        <v>2.1150000000000001E-3</v>
      </c>
      <c r="AS1368" s="157" t="s">
        <v>22</v>
      </c>
      <c r="AT1368" s="93" t="s">
        <v>22</v>
      </c>
      <c r="AU1368" s="92" t="s">
        <v>22</v>
      </c>
      <c r="AV1368" s="91" t="s">
        <v>48</v>
      </c>
      <c r="AW1368" s="92" t="s">
        <v>48</v>
      </c>
      <c r="AX1368" s="92" t="s">
        <v>48</v>
      </c>
      <c r="AY1368" s="91" t="s">
        <v>152</v>
      </c>
      <c r="AZ1368" s="23"/>
      <c r="BA1368" s="25">
        <v>0</v>
      </c>
      <c r="BB1368" t="s">
        <v>48</v>
      </c>
      <c r="BC1368" t="e">
        <v>#N/A</v>
      </c>
      <c r="BD1368" t="e">
        <f>IF(Z1368=BC1368,"OK")</f>
        <v>#N/A</v>
      </c>
      <c r="BE1368">
        <v>0.17699999999999999</v>
      </c>
      <c r="BF1368">
        <v>2.13E-4</v>
      </c>
      <c r="BG1368">
        <v>176</v>
      </c>
      <c r="BH1368">
        <v>135</v>
      </c>
      <c r="BI1368">
        <v>89</v>
      </c>
      <c r="BJ1368">
        <v>1.77</v>
      </c>
      <c r="BK1368">
        <v>2.1150000000000001E-3</v>
      </c>
      <c r="BN1368" s="183"/>
    </row>
    <row r="1369" spans="1:66" x14ac:dyDescent="0.25">
      <c r="A1369" s="1"/>
      <c r="B1369" s="94">
        <v>1363</v>
      </c>
      <c r="C1369" s="43">
        <v>1057835</v>
      </c>
      <c r="D1369" s="25"/>
      <c r="E1369" s="36" t="s">
        <v>5123</v>
      </c>
      <c r="F1369" s="151" t="s">
        <v>28</v>
      </c>
      <c r="G1369" s="41"/>
      <c r="H1369" s="46" t="str">
        <f>IFERROR(IFERROR(IF(SEARCH("Usystems",$E1369)&gt;0,"Usystems"),IF(SEARCH("RIIFO",$E1369)&gt;0,"RIIFO","Uponor")),"Uponor")</f>
        <v>Uponor</v>
      </c>
      <c r="I1369" s="25" t="str">
        <f>IFERROR(MID($D1369,1,7)+0,"")</f>
        <v/>
      </c>
      <c r="J1369" s="25" t="str">
        <f>IFERROR(MID($D1369,10,7)+0,"")</f>
        <v/>
      </c>
      <c r="K1369" s="25" t="str">
        <f>IFERROR(MID($D1369,19,7)+0,"")</f>
        <v/>
      </c>
      <c r="L1369" s="25" t="str">
        <f>IFERROR(MID($D1369,28,7)+0,"")</f>
        <v/>
      </c>
      <c r="M1369" s="25" t="e">
        <f>IF(IFERROR(MID($Q1369,1,7)+0,"")&lt;1130000,IF(INDEX(C:C,MATCH(LEFT(Q1369,7)+0,I:I,0))&lt;1130000,"",INDEX(C:C,MATCH(LEFT(Q1369,7)+0,I:I,0))),IFERROR(MID($Q1369,1,7)+0,""))</f>
        <v>#N/A</v>
      </c>
      <c r="N1369" s="25" t="str">
        <f>IF(IFERROR(MID($Q1369,10,7)+0,"")&lt;1130000,"",IFERROR(MID($Q1369,10,7)+0,""))</f>
        <v/>
      </c>
      <c r="O1369" s="25" t="str">
        <f>IF(IFERROR(MID($Q1369,19,7)+0,"")&lt;1130000,"",IFERROR(MID($Q1369,19,7)+0,""))</f>
        <v/>
      </c>
      <c r="P1369" s="25" t="e">
        <f>IF(M1369="","",IF(N1369="",M1369,M1369&amp;", "&amp;N1369))</f>
        <v>#N/A</v>
      </c>
      <c r="Q1369" s="25">
        <v>1070645</v>
      </c>
      <c r="R1369" s="25"/>
      <c r="S1369" s="35" t="s">
        <v>34</v>
      </c>
      <c r="T1369" s="25" t="s">
        <v>36</v>
      </c>
      <c r="U1369" s="185">
        <v>1620</v>
      </c>
      <c r="V1369" s="188">
        <v>1620</v>
      </c>
      <c r="W1369" s="189">
        <v>1620</v>
      </c>
      <c r="X1369" s="31">
        <v>1620</v>
      </c>
      <c r="Y1369" s="90">
        <f>IFERROR(ROUND(X1369/W1369-1,2),"")</f>
        <v>0</v>
      </c>
      <c r="Z1369" s="31">
        <f>IF(OR(S1369="VLD MLC components",S1369="VLD MLC pipes",S1369="VLD PEX components",S1369="VLD PEX pipes",S1369="VLD PHC components",S1369="VLD PHC pipes",S1369="Controls VLD"),"По запросу",X1369)</f>
        <v>1620</v>
      </c>
      <c r="AA1369" s="63">
        <f>ROUND(X1369/1.2,3)</f>
        <v>1350</v>
      </c>
      <c r="AB1369" s="23">
        <v>1350</v>
      </c>
      <c r="AC1369" s="190">
        <f>IFERROR(ROUND(AA1369/AB1369-1,2),"")</f>
        <v>0</v>
      </c>
      <c r="AD1369" s="25">
        <v>0.17799999999999999</v>
      </c>
      <c r="AE1369" s="25">
        <v>2.13E-4</v>
      </c>
      <c r="AF1369" s="25">
        <v>0</v>
      </c>
      <c r="AG1369" s="25" t="s">
        <v>22</v>
      </c>
      <c r="AH1369" s="25">
        <v>0</v>
      </c>
      <c r="AI1369" s="25">
        <v>0</v>
      </c>
      <c r="AJ1369" s="25" t="s">
        <v>19</v>
      </c>
      <c r="AK1369" s="42" t="s">
        <v>19</v>
      </c>
      <c r="AL1369" s="25" t="s">
        <v>19</v>
      </c>
      <c r="AM1369" s="25">
        <v>10</v>
      </c>
      <c r="AN1369" s="25">
        <v>175</v>
      </c>
      <c r="AO1369" s="25">
        <v>135</v>
      </c>
      <c r="AP1369" s="25">
        <v>90</v>
      </c>
      <c r="AQ1369" s="25">
        <v>1.78</v>
      </c>
      <c r="AR1369" s="94">
        <v>2.1259999999999999E-3</v>
      </c>
      <c r="AS1369" s="157" t="s">
        <v>22</v>
      </c>
      <c r="AT1369" s="93">
        <v>42521</v>
      </c>
      <c r="AU1369" s="92" t="s">
        <v>22</v>
      </c>
      <c r="AV1369" s="91" t="s">
        <v>48</v>
      </c>
      <c r="AW1369" s="92" t="s">
        <v>48</v>
      </c>
      <c r="AX1369" s="92" t="s">
        <v>48</v>
      </c>
      <c r="AY1369" s="91" t="s">
        <v>152</v>
      </c>
      <c r="AZ1369" s="23"/>
      <c r="BA1369" s="25">
        <v>0</v>
      </c>
      <c r="BB1369" t="s">
        <v>48</v>
      </c>
      <c r="BC1369" t="e">
        <v>#N/A</v>
      </c>
      <c r="BD1369" t="e">
        <f>IF(Z1369=BC1369,"OK")</f>
        <v>#N/A</v>
      </c>
      <c r="BE1369">
        <v>0.17799999999999999</v>
      </c>
      <c r="BF1369">
        <v>2.13E-4</v>
      </c>
      <c r="BG1369">
        <v>175</v>
      </c>
      <c r="BH1369">
        <v>135</v>
      </c>
      <c r="BI1369">
        <v>90</v>
      </c>
      <c r="BJ1369">
        <v>1.78</v>
      </c>
      <c r="BK1369">
        <v>2.1259999999999999E-3</v>
      </c>
      <c r="BN1369" s="183"/>
    </row>
    <row r="1370" spans="1:66" ht="25.5" x14ac:dyDescent="0.25">
      <c r="A1370" s="1"/>
      <c r="B1370" s="94">
        <v>1364</v>
      </c>
      <c r="C1370" s="43">
        <v>1015572</v>
      </c>
      <c r="D1370" s="37" t="s">
        <v>22</v>
      </c>
      <c r="E1370" s="36" t="s">
        <v>5122</v>
      </c>
      <c r="F1370" s="151" t="s">
        <v>28</v>
      </c>
      <c r="G1370" s="41"/>
      <c r="H1370" s="46" t="str">
        <f>IFERROR(IFERROR(IF(SEARCH("Usystems",$E1370)&gt;0,"Usystems"),IF(SEARCH("RIIFO",$E1370)&gt;0,"RIIFO","Uponor")),"Uponor")</f>
        <v>Uponor</v>
      </c>
      <c r="I1370" s="25" t="str">
        <f>IFERROR(MID($D1370,1,7)+0,"")</f>
        <v/>
      </c>
      <c r="J1370" s="25" t="str">
        <f>IFERROR(MID($D1370,10,7)+0,"")</f>
        <v/>
      </c>
      <c r="K1370" s="25" t="str">
        <f>IFERROR(MID($D1370,19,7)+0,"")</f>
        <v/>
      </c>
      <c r="L1370" s="25" t="str">
        <f>IFERROR(MID($D1370,28,7)+0,"")</f>
        <v/>
      </c>
      <c r="M1370" s="25" t="e">
        <f>IF(IFERROR(MID($Q1370,1,7)+0,"")&lt;1130000,IF(INDEX(C:C,MATCH(LEFT(Q1370,7)+0,I:I,0))&lt;1130000,"",INDEX(C:C,MATCH(LEFT(Q1370,7)+0,I:I,0))),IFERROR(MID($Q1370,1,7)+0,""))</f>
        <v>#N/A</v>
      </c>
      <c r="N1370" s="25" t="str">
        <f>IF(IFERROR(MID($Q1370,10,7)+0,"")&lt;1130000,"",IFERROR(MID($Q1370,10,7)+0,""))</f>
        <v/>
      </c>
      <c r="O1370" s="25" t="str">
        <f>IF(IFERROR(MID($Q1370,19,7)+0,"")&lt;1130000,"",IFERROR(MID($Q1370,19,7)+0,""))</f>
        <v/>
      </c>
      <c r="P1370" s="25" t="e">
        <f>IF(M1370="","",IF(N1370="",M1370,M1370&amp;", "&amp;N1370))</f>
        <v>#N/A</v>
      </c>
      <c r="Q1370" s="25">
        <v>1070652</v>
      </c>
      <c r="R1370" s="25"/>
      <c r="S1370" s="35" t="s">
        <v>34</v>
      </c>
      <c r="T1370" s="25" t="s">
        <v>36</v>
      </c>
      <c r="U1370" s="185">
        <v>2026</v>
      </c>
      <c r="V1370" s="188">
        <v>2026</v>
      </c>
      <c r="W1370" s="189">
        <v>2026</v>
      </c>
      <c r="X1370" s="31">
        <v>2026</v>
      </c>
      <c r="Y1370" s="90">
        <f>IFERROR(ROUND(X1370/W1370-1,2),"")</f>
        <v>0</v>
      </c>
      <c r="Z1370" s="31">
        <f>IF(OR(S1370="VLD MLC components",S1370="VLD MLC pipes",S1370="VLD PEX components",S1370="VLD PEX pipes",S1370="VLD PHC components",S1370="VLD PHC pipes",S1370="Controls VLD"),"По запросу",X1370)</f>
        <v>2026</v>
      </c>
      <c r="AA1370" s="63">
        <f>ROUND(X1370/1.2,3)</f>
        <v>1688.3330000000001</v>
      </c>
      <c r="AB1370" s="23">
        <v>1688.3330000000001</v>
      </c>
      <c r="AC1370" s="190">
        <f>IFERROR(ROUND(AA1370/AB1370-1,2),"")</f>
        <v>0</v>
      </c>
      <c r="AD1370" s="25">
        <v>0.19800000000000001</v>
      </c>
      <c r="AE1370" s="25">
        <v>2.13E-4</v>
      </c>
      <c r="AF1370" s="25">
        <v>0</v>
      </c>
      <c r="AG1370" s="25" t="s">
        <v>22</v>
      </c>
      <c r="AH1370" s="25">
        <v>0</v>
      </c>
      <c r="AI1370" s="25">
        <v>0</v>
      </c>
      <c r="AJ1370" s="25" t="s">
        <v>19</v>
      </c>
      <c r="AK1370" s="42" t="s">
        <v>19</v>
      </c>
      <c r="AL1370" s="25" t="s">
        <v>19</v>
      </c>
      <c r="AM1370" s="25">
        <v>10</v>
      </c>
      <c r="AN1370" s="25">
        <v>175</v>
      </c>
      <c r="AO1370" s="25">
        <v>135</v>
      </c>
      <c r="AP1370" s="25">
        <v>90</v>
      </c>
      <c r="AQ1370" s="25">
        <v>1.98</v>
      </c>
      <c r="AR1370" s="94">
        <v>2.1259999999999999E-3</v>
      </c>
      <c r="AS1370" s="157" t="s">
        <v>22</v>
      </c>
      <c r="AT1370" s="93" t="s">
        <v>22</v>
      </c>
      <c r="AU1370" s="92" t="s">
        <v>22</v>
      </c>
      <c r="AV1370" s="91" t="s">
        <v>48</v>
      </c>
      <c r="AW1370" s="92" t="s">
        <v>48</v>
      </c>
      <c r="AX1370" s="92" t="s">
        <v>48</v>
      </c>
      <c r="AY1370" s="91" t="s">
        <v>152</v>
      </c>
      <c r="AZ1370" s="23"/>
      <c r="BA1370" s="25">
        <v>0</v>
      </c>
      <c r="BB1370" t="s">
        <v>48</v>
      </c>
      <c r="BC1370" t="e">
        <v>#N/A</v>
      </c>
      <c r="BD1370" t="e">
        <f>IF(Z1370=BC1370,"OK")</f>
        <v>#N/A</v>
      </c>
      <c r="BE1370">
        <v>0.19800000000000001</v>
      </c>
      <c r="BF1370">
        <v>2.13E-4</v>
      </c>
      <c r="BG1370">
        <v>175</v>
      </c>
      <c r="BH1370">
        <v>135</v>
      </c>
      <c r="BI1370">
        <v>90</v>
      </c>
      <c r="BJ1370">
        <v>1.98</v>
      </c>
      <c r="BK1370">
        <v>2.1259999999999999E-3</v>
      </c>
      <c r="BN1370" s="183"/>
    </row>
    <row r="1371" spans="1:66" ht="25.5" x14ac:dyDescent="0.25">
      <c r="A1371" s="1"/>
      <c r="B1371" s="94">
        <v>1365</v>
      </c>
      <c r="C1371" s="43">
        <v>1015454</v>
      </c>
      <c r="D1371" s="25"/>
      <c r="E1371" s="36" t="s">
        <v>5121</v>
      </c>
      <c r="F1371" s="151" t="s">
        <v>28</v>
      </c>
      <c r="G1371" s="41"/>
      <c r="H1371" s="46" t="str">
        <f>IFERROR(IFERROR(IF(SEARCH("Usystems",$E1371)&gt;0,"Usystems"),IF(SEARCH("RIIFO",$E1371)&gt;0,"RIIFO","Uponor")),"Uponor")</f>
        <v>Uponor</v>
      </c>
      <c r="I1371" s="25" t="str">
        <f>IFERROR(MID($D1371,1,7)+0,"")</f>
        <v/>
      </c>
      <c r="J1371" s="25" t="str">
        <f>IFERROR(MID($D1371,10,7)+0,"")</f>
        <v/>
      </c>
      <c r="K1371" s="25" t="str">
        <f>IFERROR(MID($D1371,19,7)+0,"")</f>
        <v/>
      </c>
      <c r="L1371" s="25" t="str">
        <f>IFERROR(MID($D1371,28,7)+0,"")</f>
        <v/>
      </c>
      <c r="M1371" s="25" t="e">
        <f>IF(IFERROR(MID($Q1371,1,7)+0,"")&lt;1130000,IF(INDEX(C:C,MATCH(LEFT(Q1371,7)+0,I:I,0))&lt;1130000,"",INDEX(C:C,MATCH(LEFT(Q1371,7)+0,I:I,0))),IFERROR(MID($Q1371,1,7)+0,""))</f>
        <v>#N/A</v>
      </c>
      <c r="N1371" s="25" t="str">
        <f>IF(IFERROR(MID($Q1371,10,7)+0,"")&lt;1130000,"",IFERROR(MID($Q1371,10,7)+0,""))</f>
        <v/>
      </c>
      <c r="O1371" s="25" t="str">
        <f>IF(IFERROR(MID($Q1371,19,7)+0,"")&lt;1130000,"",IFERROR(MID($Q1371,19,7)+0,""))</f>
        <v/>
      </c>
      <c r="P1371" s="25" t="e">
        <f>IF(M1371="","",IF(N1371="",M1371,M1371&amp;", "&amp;N1371))</f>
        <v>#N/A</v>
      </c>
      <c r="Q1371" s="25">
        <v>1070629</v>
      </c>
      <c r="R1371" s="25"/>
      <c r="S1371" s="35" t="s">
        <v>34</v>
      </c>
      <c r="T1371" s="25" t="s">
        <v>36</v>
      </c>
      <c r="U1371" s="185">
        <v>4905</v>
      </c>
      <c r="V1371" s="188">
        <v>4905</v>
      </c>
      <c r="W1371" s="189">
        <v>4905</v>
      </c>
      <c r="X1371" s="31">
        <v>4905</v>
      </c>
      <c r="Y1371" s="90">
        <f>IFERROR(ROUND(X1371/W1371-1,2),"")</f>
        <v>0</v>
      </c>
      <c r="Z1371" s="31">
        <f>IF(OR(S1371="VLD MLC components",S1371="VLD MLC pipes",S1371="VLD PEX components",S1371="VLD PEX pipes",S1371="VLD PHC components",S1371="VLD PHC pipes",S1371="Controls VLD"),"По запросу",X1371)</f>
        <v>4905</v>
      </c>
      <c r="AA1371" s="63">
        <f>ROUND(X1371/1.2,3)</f>
        <v>4087.5</v>
      </c>
      <c r="AB1371" s="23">
        <v>4087.5</v>
      </c>
      <c r="AC1371" s="190">
        <f>IFERROR(ROUND(AA1371/AB1371-1,2),"")</f>
        <v>0</v>
      </c>
      <c r="AD1371" s="25">
        <v>0.21299999999999999</v>
      </c>
      <c r="AE1371" s="25">
        <v>4.2499999999999998E-4</v>
      </c>
      <c r="AF1371" s="25">
        <v>0</v>
      </c>
      <c r="AG1371" s="25" t="s">
        <v>22</v>
      </c>
      <c r="AH1371" s="25">
        <v>0</v>
      </c>
      <c r="AI1371" s="25">
        <v>0</v>
      </c>
      <c r="AJ1371" s="25" t="s">
        <v>19</v>
      </c>
      <c r="AK1371" s="42" t="s">
        <v>19</v>
      </c>
      <c r="AL1371" s="25" t="s">
        <v>19</v>
      </c>
      <c r="AM1371" s="25">
        <v>5</v>
      </c>
      <c r="AN1371" s="25">
        <v>175</v>
      </c>
      <c r="AO1371" s="25">
        <v>135</v>
      </c>
      <c r="AP1371" s="25">
        <v>90</v>
      </c>
      <c r="AQ1371" s="25">
        <v>1.0649999999999999</v>
      </c>
      <c r="AR1371" s="94">
        <v>2.1259999999999999E-3</v>
      </c>
      <c r="AS1371" s="157" t="s">
        <v>22</v>
      </c>
      <c r="AT1371" s="93" t="s">
        <v>22</v>
      </c>
      <c r="AU1371" s="92" t="s">
        <v>22</v>
      </c>
      <c r="AV1371" s="91" t="s">
        <v>48</v>
      </c>
      <c r="AW1371" s="92" t="s">
        <v>48</v>
      </c>
      <c r="AX1371" s="92" t="s">
        <v>48</v>
      </c>
      <c r="AY1371" s="91" t="s">
        <v>152</v>
      </c>
      <c r="AZ1371" s="23"/>
      <c r="BA1371" s="25">
        <v>0</v>
      </c>
      <c r="BB1371" t="s">
        <v>48</v>
      </c>
      <c r="BC1371" t="e">
        <v>#N/A</v>
      </c>
      <c r="BD1371" t="e">
        <f>IF(Z1371=BC1371,"OK")</f>
        <v>#N/A</v>
      </c>
      <c r="BE1371">
        <v>0.21299999999999999</v>
      </c>
      <c r="BF1371">
        <v>4.2499999999999998E-4</v>
      </c>
      <c r="BG1371">
        <v>175</v>
      </c>
      <c r="BH1371">
        <v>135</v>
      </c>
      <c r="BI1371">
        <v>90</v>
      </c>
      <c r="BJ1371">
        <v>1.0649999999999999</v>
      </c>
      <c r="BK1371">
        <v>2.1259999999999999E-3</v>
      </c>
      <c r="BN1371" s="183"/>
    </row>
    <row r="1372" spans="1:66" ht="25.5" x14ac:dyDescent="0.25">
      <c r="A1372" s="1"/>
      <c r="B1372" s="94">
        <v>1366</v>
      </c>
      <c r="C1372" s="43">
        <v>1060096</v>
      </c>
      <c r="D1372" s="25"/>
      <c r="E1372" s="36" t="s">
        <v>5120</v>
      </c>
      <c r="F1372" s="151" t="s">
        <v>28</v>
      </c>
      <c r="G1372" s="41"/>
      <c r="H1372" s="46" t="str">
        <f>IFERROR(IFERROR(IF(SEARCH("Usystems",$E1372)&gt;0,"Usystems"),IF(SEARCH("RIIFO",$E1372)&gt;0,"RIIFO","Uponor")),"Uponor")</f>
        <v>Uponor</v>
      </c>
      <c r="I1372" s="25" t="str">
        <f>IFERROR(MID($D1372,1,7)+0,"")</f>
        <v/>
      </c>
      <c r="J1372" s="25" t="str">
        <f>IFERROR(MID($D1372,10,7)+0,"")</f>
        <v/>
      </c>
      <c r="K1372" s="25" t="str">
        <f>IFERROR(MID($D1372,19,7)+0,"")</f>
        <v/>
      </c>
      <c r="L1372" s="25" t="str">
        <f>IFERROR(MID($D1372,28,7)+0,"")</f>
        <v/>
      </c>
      <c r="M1372" s="25" t="e">
        <f>IF(IFERROR(MID($Q1372,1,7)+0,"")&lt;1130000,IF(INDEX(C:C,MATCH(LEFT(Q1372,7)+0,I:I,0))&lt;1130000,"",INDEX(C:C,MATCH(LEFT(Q1372,7)+0,I:I,0))),IFERROR(MID($Q1372,1,7)+0,""))</f>
        <v>#N/A</v>
      </c>
      <c r="N1372" s="25" t="str">
        <f>IF(IFERROR(MID($Q1372,10,7)+0,"")&lt;1130000,"",IFERROR(MID($Q1372,10,7)+0,""))</f>
        <v/>
      </c>
      <c r="O1372" s="25" t="str">
        <f>IF(IFERROR(MID($Q1372,19,7)+0,"")&lt;1130000,"",IFERROR(MID($Q1372,19,7)+0,""))</f>
        <v/>
      </c>
      <c r="P1372" s="25" t="e">
        <f>IF(M1372="","",IF(N1372="",M1372,M1372&amp;", "&amp;N1372))</f>
        <v>#N/A</v>
      </c>
      <c r="Q1372" s="25">
        <v>1070630</v>
      </c>
      <c r="R1372" s="25"/>
      <c r="S1372" s="35" t="s">
        <v>34</v>
      </c>
      <c r="T1372" s="25" t="s">
        <v>36</v>
      </c>
      <c r="U1372" s="185">
        <v>6056</v>
      </c>
      <c r="V1372" s="188">
        <v>6056</v>
      </c>
      <c r="W1372" s="189">
        <v>6056</v>
      </c>
      <c r="X1372" s="31">
        <v>6056</v>
      </c>
      <c r="Y1372" s="90">
        <f>IFERROR(ROUND(X1372/W1372-1,2),"")</f>
        <v>0</v>
      </c>
      <c r="Z1372" s="31">
        <f>IF(OR(S1372="VLD MLC components",S1372="VLD MLC pipes",S1372="VLD PEX components",S1372="VLD PEX pipes",S1372="VLD PHC components",S1372="VLD PHC pipes",S1372="Controls VLD"),"По запросу",X1372)</f>
        <v>6056</v>
      </c>
      <c r="AA1372" s="63">
        <f>ROUND(X1372/1.2,3)</f>
        <v>5046.6670000000004</v>
      </c>
      <c r="AB1372" s="23">
        <v>5046.6670000000004</v>
      </c>
      <c r="AC1372" s="190">
        <f>IFERROR(ROUND(AA1372/AB1372-1,2),"")</f>
        <v>0</v>
      </c>
      <c r="AD1372" s="25">
        <v>0.248</v>
      </c>
      <c r="AE1372" s="25">
        <v>2.7E-4</v>
      </c>
      <c r="AF1372" s="25">
        <v>0</v>
      </c>
      <c r="AG1372" s="25" t="s">
        <v>22</v>
      </c>
      <c r="AH1372" s="25">
        <v>0</v>
      </c>
      <c r="AI1372" s="25">
        <v>0</v>
      </c>
      <c r="AJ1372" s="25" t="s">
        <v>19</v>
      </c>
      <c r="AK1372" s="42" t="s">
        <v>19</v>
      </c>
      <c r="AL1372" s="25" t="s">
        <v>19</v>
      </c>
      <c r="AM1372" s="25">
        <v>5</v>
      </c>
      <c r="AN1372" s="25">
        <v>175</v>
      </c>
      <c r="AO1372" s="25">
        <v>138</v>
      </c>
      <c r="AP1372" s="25">
        <v>90</v>
      </c>
      <c r="AQ1372" s="25">
        <v>1.24</v>
      </c>
      <c r="AR1372" s="94">
        <v>2.1740000000000002E-3</v>
      </c>
      <c r="AS1372" s="157" t="s">
        <v>22</v>
      </c>
      <c r="AT1372" s="93">
        <v>43327</v>
      </c>
      <c r="AU1372" s="92" t="s">
        <v>22</v>
      </c>
      <c r="AV1372" s="91" t="s">
        <v>48</v>
      </c>
      <c r="AW1372" s="92" t="s">
        <v>48</v>
      </c>
      <c r="AX1372" s="92" t="s">
        <v>48</v>
      </c>
      <c r="AY1372" s="91" t="s">
        <v>152</v>
      </c>
      <c r="AZ1372" s="23"/>
      <c r="BA1372" s="25">
        <v>0</v>
      </c>
      <c r="BB1372" t="s">
        <v>48</v>
      </c>
      <c r="BC1372" t="e">
        <v>#N/A</v>
      </c>
      <c r="BD1372" t="e">
        <f>IF(Z1372=BC1372,"OK")</f>
        <v>#N/A</v>
      </c>
      <c r="BE1372">
        <v>0.248</v>
      </c>
      <c r="BF1372">
        <v>2.7E-4</v>
      </c>
      <c r="BG1372">
        <v>175</v>
      </c>
      <c r="BH1372">
        <v>138</v>
      </c>
      <c r="BI1372">
        <v>90</v>
      </c>
      <c r="BJ1372">
        <v>1.24</v>
      </c>
      <c r="BK1372">
        <v>2.1740000000000002E-3</v>
      </c>
      <c r="BN1372" s="183"/>
    </row>
    <row r="1373" spans="1:66" ht="25.5" x14ac:dyDescent="0.25">
      <c r="A1373" s="1"/>
      <c r="B1373" s="94">
        <v>1367</v>
      </c>
      <c r="C1373" s="43">
        <v>1057836</v>
      </c>
      <c r="D1373" s="25"/>
      <c r="E1373" s="36" t="s">
        <v>5119</v>
      </c>
      <c r="F1373" s="151" t="s">
        <v>28</v>
      </c>
      <c r="G1373" s="41"/>
      <c r="H1373" s="46" t="str">
        <f>IFERROR(IFERROR(IF(SEARCH("Usystems",$E1373)&gt;0,"Usystems"),IF(SEARCH("RIIFO",$E1373)&gt;0,"RIIFO","Uponor")),"Uponor")</f>
        <v>Uponor</v>
      </c>
      <c r="I1373" s="25" t="str">
        <f>IFERROR(MID($D1373,1,7)+0,"")</f>
        <v/>
      </c>
      <c r="J1373" s="25" t="str">
        <f>IFERROR(MID($D1373,10,7)+0,"")</f>
        <v/>
      </c>
      <c r="K1373" s="25" t="str">
        <f>IFERROR(MID($D1373,19,7)+0,"")</f>
        <v/>
      </c>
      <c r="L1373" s="25" t="str">
        <f>IFERROR(MID($D1373,28,7)+0,"")</f>
        <v/>
      </c>
      <c r="M1373" s="25" t="e">
        <f>IF(IFERROR(MID($Q1373,1,7)+0,"")&lt;1130000,IF(INDEX(C:C,MATCH(LEFT(Q1373,7)+0,I:I,0))&lt;1130000,"",INDEX(C:C,MATCH(LEFT(Q1373,7)+0,I:I,0))),IFERROR(MID($Q1373,1,7)+0,""))</f>
        <v>#N/A</v>
      </c>
      <c r="N1373" s="25" t="str">
        <f>IF(IFERROR(MID($Q1373,10,7)+0,"")&lt;1130000,"",IFERROR(MID($Q1373,10,7)+0,""))</f>
        <v/>
      </c>
      <c r="O1373" s="25" t="str">
        <f>IF(IFERROR(MID($Q1373,19,7)+0,"")&lt;1130000,"",IFERROR(MID($Q1373,19,7)+0,""))</f>
        <v/>
      </c>
      <c r="P1373" s="25" t="e">
        <f>IF(M1373="","",IF(N1373="",M1373,M1373&amp;", "&amp;N1373))</f>
        <v>#N/A</v>
      </c>
      <c r="Q1373" s="25">
        <v>1070648</v>
      </c>
      <c r="R1373" s="25"/>
      <c r="S1373" s="35" t="s">
        <v>34</v>
      </c>
      <c r="T1373" s="25" t="s">
        <v>36</v>
      </c>
      <c r="U1373" s="185">
        <v>2483</v>
      </c>
      <c r="V1373" s="188">
        <v>2483</v>
      </c>
      <c r="W1373" s="189">
        <v>2483</v>
      </c>
      <c r="X1373" s="31">
        <v>2483</v>
      </c>
      <c r="Y1373" s="90">
        <f>IFERROR(ROUND(X1373/W1373-1,2),"")</f>
        <v>0</v>
      </c>
      <c r="Z1373" s="31">
        <f>IF(OR(S1373="VLD MLC components",S1373="VLD MLC pipes",S1373="VLD PEX components",S1373="VLD PEX pipes",S1373="VLD PHC components",S1373="VLD PHC pipes",S1373="Controls VLD"),"По запросу",X1373)</f>
        <v>2483</v>
      </c>
      <c r="AA1373" s="63">
        <f>ROUND(X1373/1.2,3)</f>
        <v>2069.1669999999999</v>
      </c>
      <c r="AB1373" s="23">
        <v>2069.1669999999999</v>
      </c>
      <c r="AC1373" s="190">
        <f>IFERROR(ROUND(AA1373/AB1373-1,2),"")</f>
        <v>0</v>
      </c>
      <c r="AD1373" s="25">
        <v>0.23799999999999999</v>
      </c>
      <c r="AE1373" s="25">
        <v>2.13E-4</v>
      </c>
      <c r="AF1373" s="25">
        <v>0</v>
      </c>
      <c r="AG1373" s="25" t="s">
        <v>22</v>
      </c>
      <c r="AH1373" s="25">
        <v>0</v>
      </c>
      <c r="AI1373" s="25">
        <v>0</v>
      </c>
      <c r="AJ1373" s="25" t="s">
        <v>19</v>
      </c>
      <c r="AK1373" s="42" t="s">
        <v>19</v>
      </c>
      <c r="AL1373" s="25" t="s">
        <v>19</v>
      </c>
      <c r="AM1373" s="25">
        <v>10</v>
      </c>
      <c r="AN1373" s="25">
        <v>175</v>
      </c>
      <c r="AO1373" s="25">
        <v>135</v>
      </c>
      <c r="AP1373" s="25">
        <v>90</v>
      </c>
      <c r="AQ1373" s="25">
        <v>2.38</v>
      </c>
      <c r="AR1373" s="94">
        <v>2.1259999999999999E-3</v>
      </c>
      <c r="AS1373" s="157" t="s">
        <v>22</v>
      </c>
      <c r="AT1373" s="93" t="s">
        <v>22</v>
      </c>
      <c r="AU1373" s="92" t="s">
        <v>22</v>
      </c>
      <c r="AV1373" s="91" t="s">
        <v>48</v>
      </c>
      <c r="AW1373" s="92" t="s">
        <v>48</v>
      </c>
      <c r="AX1373" s="92" t="s">
        <v>48</v>
      </c>
      <c r="AY1373" s="91" t="s">
        <v>152</v>
      </c>
      <c r="AZ1373" s="23"/>
      <c r="BA1373" s="25">
        <v>0</v>
      </c>
      <c r="BB1373" t="s">
        <v>48</v>
      </c>
      <c r="BC1373" t="e">
        <v>#N/A</v>
      </c>
      <c r="BD1373" t="e">
        <f>IF(Z1373=BC1373,"OK")</f>
        <v>#N/A</v>
      </c>
      <c r="BE1373">
        <v>0.23799999999999999</v>
      </c>
      <c r="BF1373">
        <v>2.13E-4</v>
      </c>
      <c r="BG1373">
        <v>175</v>
      </c>
      <c r="BH1373">
        <v>135</v>
      </c>
      <c r="BI1373">
        <v>90</v>
      </c>
      <c r="BJ1373">
        <v>2.38</v>
      </c>
      <c r="BK1373">
        <v>2.1259999999999999E-3</v>
      </c>
      <c r="BN1373" s="183"/>
    </row>
    <row r="1374" spans="1:66" ht="25.5" x14ac:dyDescent="0.25">
      <c r="A1374" s="1"/>
      <c r="B1374" s="94">
        <v>1368</v>
      </c>
      <c r="C1374" s="43">
        <v>1057838</v>
      </c>
      <c r="D1374" s="25"/>
      <c r="E1374" s="36" t="s">
        <v>5118</v>
      </c>
      <c r="F1374" s="151" t="s">
        <v>28</v>
      </c>
      <c r="G1374" s="41"/>
      <c r="H1374" s="46" t="str">
        <f>IFERROR(IFERROR(IF(SEARCH("Usystems",$E1374)&gt;0,"Usystems"),IF(SEARCH("RIIFO",$E1374)&gt;0,"RIIFO","Uponor")),"Uponor")</f>
        <v>Uponor</v>
      </c>
      <c r="I1374" s="25" t="str">
        <f>IFERROR(MID($D1374,1,7)+0,"")</f>
        <v/>
      </c>
      <c r="J1374" s="25" t="str">
        <f>IFERROR(MID($D1374,10,7)+0,"")</f>
        <v/>
      </c>
      <c r="K1374" s="25" t="str">
        <f>IFERROR(MID($D1374,19,7)+0,"")</f>
        <v/>
      </c>
      <c r="L1374" s="25" t="str">
        <f>IFERROR(MID($D1374,28,7)+0,"")</f>
        <v/>
      </c>
      <c r="M1374" s="25" t="e">
        <f>IF(IFERROR(MID($Q1374,1,7)+0,"")&lt;1130000,IF(INDEX(C:C,MATCH(LEFT(Q1374,7)+0,I:I,0))&lt;1130000,"",INDEX(C:C,MATCH(LEFT(Q1374,7)+0,I:I,0))),IFERROR(MID($Q1374,1,7)+0,""))</f>
        <v>#N/A</v>
      </c>
      <c r="N1374" s="25" t="str">
        <f>IF(IFERROR(MID($Q1374,10,7)+0,"")&lt;1130000,"",IFERROR(MID($Q1374,10,7)+0,""))</f>
        <v/>
      </c>
      <c r="O1374" s="25" t="str">
        <f>IF(IFERROR(MID($Q1374,19,7)+0,"")&lt;1130000,"",IFERROR(MID($Q1374,19,7)+0,""))</f>
        <v/>
      </c>
      <c r="P1374" s="25" t="e">
        <f>IF(M1374="","",IF(N1374="",M1374,M1374&amp;", "&amp;N1374))</f>
        <v>#N/A</v>
      </c>
      <c r="Q1374" s="25">
        <v>1070649</v>
      </c>
      <c r="R1374" s="25"/>
      <c r="S1374" s="35" t="s">
        <v>34</v>
      </c>
      <c r="T1374" s="25" t="s">
        <v>36</v>
      </c>
      <c r="U1374" s="185">
        <v>2730</v>
      </c>
      <c r="V1374" s="188">
        <v>2730</v>
      </c>
      <c r="W1374" s="189">
        <v>2730</v>
      </c>
      <c r="X1374" s="31">
        <v>2730</v>
      </c>
      <c r="Y1374" s="90">
        <f>IFERROR(ROUND(X1374/W1374-1,2),"")</f>
        <v>0</v>
      </c>
      <c r="Z1374" s="31">
        <f>IF(OR(S1374="VLD MLC components",S1374="VLD MLC pipes",S1374="VLD PEX components",S1374="VLD PEX pipes",S1374="VLD PHC components",S1374="VLD PHC pipes",S1374="Controls VLD"),"По запросу",X1374)</f>
        <v>2730</v>
      </c>
      <c r="AA1374" s="63">
        <f>ROUND(X1374/1.2,3)</f>
        <v>2275</v>
      </c>
      <c r="AB1374" s="23">
        <v>2275</v>
      </c>
      <c r="AC1374" s="190">
        <f>IFERROR(ROUND(AA1374/AB1374-1,2),"")</f>
        <v>0</v>
      </c>
      <c r="AD1374" s="25">
        <v>0.248</v>
      </c>
      <c r="AE1374" s="25">
        <v>2.13E-4</v>
      </c>
      <c r="AF1374" s="25">
        <v>0</v>
      </c>
      <c r="AG1374" s="25" t="s">
        <v>22</v>
      </c>
      <c r="AH1374" s="25">
        <v>0</v>
      </c>
      <c r="AI1374" s="25">
        <v>0</v>
      </c>
      <c r="AJ1374" s="25" t="s">
        <v>19</v>
      </c>
      <c r="AK1374" s="42" t="s">
        <v>19</v>
      </c>
      <c r="AL1374" s="25" t="s">
        <v>19</v>
      </c>
      <c r="AM1374" s="25">
        <v>10</v>
      </c>
      <c r="AN1374" s="25">
        <v>175</v>
      </c>
      <c r="AO1374" s="25">
        <v>135</v>
      </c>
      <c r="AP1374" s="25">
        <v>90</v>
      </c>
      <c r="AQ1374" s="25">
        <v>2.48</v>
      </c>
      <c r="AR1374" s="94">
        <v>2.1259999999999999E-3</v>
      </c>
      <c r="AS1374" s="157" t="s">
        <v>22</v>
      </c>
      <c r="AT1374" s="93" t="s">
        <v>22</v>
      </c>
      <c r="AU1374" s="92" t="s">
        <v>22</v>
      </c>
      <c r="AV1374" s="91" t="s">
        <v>48</v>
      </c>
      <c r="AW1374" s="92" t="s">
        <v>48</v>
      </c>
      <c r="AX1374" s="92" t="s">
        <v>48</v>
      </c>
      <c r="AY1374" s="91" t="s">
        <v>152</v>
      </c>
      <c r="AZ1374" s="23"/>
      <c r="BA1374" s="25">
        <v>0</v>
      </c>
      <c r="BB1374" t="s">
        <v>48</v>
      </c>
      <c r="BC1374" t="e">
        <v>#N/A</v>
      </c>
      <c r="BD1374" t="e">
        <f>IF(Z1374=BC1374,"OK")</f>
        <v>#N/A</v>
      </c>
      <c r="BE1374">
        <v>0.248</v>
      </c>
      <c r="BF1374">
        <v>2.13E-4</v>
      </c>
      <c r="BG1374">
        <v>175</v>
      </c>
      <c r="BH1374">
        <v>135</v>
      </c>
      <c r="BI1374">
        <v>90</v>
      </c>
      <c r="BJ1374">
        <v>2.48</v>
      </c>
      <c r="BK1374">
        <v>2.1259999999999999E-3</v>
      </c>
      <c r="BN1374" s="183"/>
    </row>
    <row r="1375" spans="1:66" ht="25.5" x14ac:dyDescent="0.25">
      <c r="A1375" s="1"/>
      <c r="B1375" s="94">
        <v>1369</v>
      </c>
      <c r="C1375" s="181">
        <v>1044211</v>
      </c>
      <c r="D1375" s="25"/>
      <c r="E1375" s="36" t="s">
        <v>5117</v>
      </c>
      <c r="F1375" s="151" t="s">
        <v>28</v>
      </c>
      <c r="G1375" s="41"/>
      <c r="H1375" s="46" t="str">
        <f>IFERROR(IFERROR(IF(SEARCH("Usystems",$E1375)&gt;0,"Usystems"),IF(SEARCH("RIIFO",$E1375)&gt;0,"RIIFO","Uponor")),"Uponor")</f>
        <v>Uponor</v>
      </c>
      <c r="I1375" s="25" t="str">
        <f>IFERROR(MID($D1375,1,7)+0,"")</f>
        <v/>
      </c>
      <c r="J1375" s="25" t="str">
        <f>IFERROR(MID($D1375,10,7)+0,"")</f>
        <v/>
      </c>
      <c r="K1375" s="25" t="str">
        <f>IFERROR(MID($D1375,19,7)+0,"")</f>
        <v/>
      </c>
      <c r="L1375" s="25" t="str">
        <f>IFERROR(MID($D1375,28,7)+0,"")</f>
        <v/>
      </c>
      <c r="M1375" s="25" t="e">
        <f>IF(IFERROR(MID($Q1375,1,7)+0,"")&lt;1130000,IF(INDEX(C:C,MATCH(LEFT(Q1375,7)+0,I:I,0))&lt;1130000,"",INDEX(C:C,MATCH(LEFT(Q1375,7)+0,I:I,0))),IFERROR(MID($Q1375,1,7)+0,""))</f>
        <v>#N/A</v>
      </c>
      <c r="N1375" s="25" t="str">
        <f>IF(IFERROR(MID($Q1375,10,7)+0,"")&lt;1130000,"",IFERROR(MID($Q1375,10,7)+0,""))</f>
        <v/>
      </c>
      <c r="O1375" s="25" t="str">
        <f>IF(IFERROR(MID($Q1375,19,7)+0,"")&lt;1130000,"",IFERROR(MID($Q1375,19,7)+0,""))</f>
        <v/>
      </c>
      <c r="P1375" s="25" t="e">
        <f>IF(M1375="","",IF(N1375="",M1375,M1375&amp;", "&amp;N1375))</f>
        <v>#N/A</v>
      </c>
      <c r="Q1375" s="25">
        <v>1070643</v>
      </c>
      <c r="R1375" s="25"/>
      <c r="S1375" s="35" t="s">
        <v>34</v>
      </c>
      <c r="T1375" s="25" t="s">
        <v>36</v>
      </c>
      <c r="U1375" s="185">
        <v>5848</v>
      </c>
      <c r="V1375" s="188">
        <v>5848</v>
      </c>
      <c r="W1375" s="189">
        <v>5848</v>
      </c>
      <c r="X1375" s="31">
        <v>5848</v>
      </c>
      <c r="Y1375" s="90">
        <f>IFERROR(ROUND(X1375/W1375-1,2),"")</f>
        <v>0</v>
      </c>
      <c r="Z1375" s="31">
        <f>IF(OR(S1375="VLD MLC components",S1375="VLD MLC pipes",S1375="VLD PEX components",S1375="VLD PEX pipes",S1375="VLD PHC components",S1375="VLD PHC pipes",S1375="Controls VLD"),"По запросу",X1375)</f>
        <v>5848</v>
      </c>
      <c r="AA1375" s="63">
        <f>ROUND(X1375/1.2,3)</f>
        <v>4873.3329999999996</v>
      </c>
      <c r="AB1375" s="23">
        <v>4873.3329999999996</v>
      </c>
      <c r="AC1375" s="190">
        <f>IFERROR(ROUND(AA1375/AB1375-1,2),"")</f>
        <v>0</v>
      </c>
      <c r="AD1375" s="25">
        <v>0.23</v>
      </c>
      <c r="AE1375" s="25">
        <v>3.1799999999999998E-4</v>
      </c>
      <c r="AF1375" s="25">
        <v>0</v>
      </c>
      <c r="AG1375" s="25" t="s">
        <v>22</v>
      </c>
      <c r="AH1375" s="25">
        <v>0</v>
      </c>
      <c r="AI1375" s="25">
        <v>0</v>
      </c>
      <c r="AJ1375" s="25" t="s">
        <v>19</v>
      </c>
      <c r="AK1375" s="42" t="s">
        <v>19</v>
      </c>
      <c r="AL1375" s="25" t="s">
        <v>19</v>
      </c>
      <c r="AM1375" s="25">
        <v>20</v>
      </c>
      <c r="AN1375" s="25">
        <v>260</v>
      </c>
      <c r="AO1375" s="25">
        <v>238</v>
      </c>
      <c r="AP1375" s="25">
        <v>138</v>
      </c>
      <c r="AQ1375" s="25">
        <v>4.5999999999999996</v>
      </c>
      <c r="AR1375" s="94">
        <v>8.5389999999999997E-3</v>
      </c>
      <c r="AS1375" s="157" t="s">
        <v>22</v>
      </c>
      <c r="AT1375" s="93">
        <v>42542</v>
      </c>
      <c r="AU1375" s="92" t="s">
        <v>22</v>
      </c>
      <c r="AV1375" s="91" t="s">
        <v>48</v>
      </c>
      <c r="AW1375" s="92" t="s">
        <v>48</v>
      </c>
      <c r="AX1375" s="92" t="s">
        <v>48</v>
      </c>
      <c r="AY1375" s="91" t="s">
        <v>152</v>
      </c>
      <c r="AZ1375" s="23"/>
      <c r="BA1375" s="25">
        <v>0</v>
      </c>
      <c r="BB1375" t="s">
        <v>48</v>
      </c>
      <c r="BC1375" t="e">
        <v>#N/A</v>
      </c>
      <c r="BD1375" t="e">
        <f>IF(Z1375=BC1375,"OK")</f>
        <v>#N/A</v>
      </c>
      <c r="BE1375">
        <v>0.23</v>
      </c>
      <c r="BF1375">
        <v>3.1799999999999998E-4</v>
      </c>
      <c r="BG1375">
        <v>260</v>
      </c>
      <c r="BH1375">
        <v>238</v>
      </c>
      <c r="BI1375">
        <v>138</v>
      </c>
      <c r="BJ1375">
        <v>4.5999999999999996</v>
      </c>
      <c r="BK1375">
        <v>8.5389999999999997E-3</v>
      </c>
      <c r="BN1375" s="183"/>
    </row>
    <row r="1376" spans="1:66" ht="25.5" x14ac:dyDescent="0.25">
      <c r="A1376" s="1"/>
      <c r="B1376" s="94">
        <v>1370</v>
      </c>
      <c r="C1376" s="43">
        <v>1015626</v>
      </c>
      <c r="D1376" s="37" t="s">
        <v>22</v>
      </c>
      <c r="E1376" s="36" t="s">
        <v>5116</v>
      </c>
      <c r="F1376" s="151" t="s">
        <v>28</v>
      </c>
      <c r="G1376" s="41"/>
      <c r="H1376" s="46" t="str">
        <f>IFERROR(IFERROR(IF(SEARCH("Usystems",$E1376)&gt;0,"Usystems"),IF(SEARCH("RIIFO",$E1376)&gt;0,"RIIFO","Uponor")),"Uponor")</f>
        <v>Uponor</v>
      </c>
      <c r="I1376" s="25" t="str">
        <f>IFERROR(MID($D1376,1,7)+0,"")</f>
        <v/>
      </c>
      <c r="J1376" s="25" t="str">
        <f>IFERROR(MID($D1376,10,7)+0,"")</f>
        <v/>
      </c>
      <c r="K1376" s="25" t="str">
        <f>IFERROR(MID($D1376,19,7)+0,"")</f>
        <v/>
      </c>
      <c r="L1376" s="25" t="str">
        <f>IFERROR(MID($D1376,28,7)+0,"")</f>
        <v/>
      </c>
      <c r="M1376" s="25" t="e">
        <f>IF(IFERROR(MID($Q1376,1,7)+0,"")&lt;1130000,IF(INDEX(C:C,MATCH(LEFT(Q1376,7)+0,I:I,0))&lt;1130000,"",INDEX(C:C,MATCH(LEFT(Q1376,7)+0,I:I,0))),IFERROR(MID($Q1376,1,7)+0,""))</f>
        <v>#N/A</v>
      </c>
      <c r="N1376" s="25" t="str">
        <f>IF(IFERROR(MID($Q1376,10,7)+0,"")&lt;1130000,"",IFERROR(MID($Q1376,10,7)+0,""))</f>
        <v/>
      </c>
      <c r="O1376" s="25" t="str">
        <f>IF(IFERROR(MID($Q1376,19,7)+0,"")&lt;1130000,"",IFERROR(MID($Q1376,19,7)+0,""))</f>
        <v/>
      </c>
      <c r="P1376" s="25" t="e">
        <f>IF(M1376="","",IF(N1376="",M1376,M1376&amp;", "&amp;N1376))</f>
        <v>#N/A</v>
      </c>
      <c r="Q1376" s="25">
        <v>1070678</v>
      </c>
      <c r="R1376" s="25"/>
      <c r="S1376" s="35" t="s">
        <v>34</v>
      </c>
      <c r="T1376" s="25" t="s">
        <v>36</v>
      </c>
      <c r="U1376" s="185">
        <v>1986</v>
      </c>
      <c r="V1376" s="188">
        <v>1986</v>
      </c>
      <c r="W1376" s="189">
        <v>1986</v>
      </c>
      <c r="X1376" s="31">
        <v>1986</v>
      </c>
      <c r="Y1376" s="90">
        <f>IFERROR(ROUND(X1376/W1376-1,2),"")</f>
        <v>0</v>
      </c>
      <c r="Z1376" s="31">
        <f>IF(OR(S1376="VLD MLC components",S1376="VLD MLC pipes",S1376="VLD PEX components",S1376="VLD PEX pipes",S1376="VLD PHC components",S1376="VLD PHC pipes",S1376="Controls VLD"),"По запросу",X1376)</f>
        <v>1986</v>
      </c>
      <c r="AA1376" s="63">
        <f>ROUND(X1376/1.2,3)</f>
        <v>1655</v>
      </c>
      <c r="AB1376" s="23">
        <v>1655</v>
      </c>
      <c r="AC1376" s="190">
        <f>IFERROR(ROUND(AA1376/AB1376-1,2),"")</f>
        <v>0</v>
      </c>
      <c r="AD1376" s="25">
        <v>0.18</v>
      </c>
      <c r="AE1376" s="25">
        <v>3.1599999999999998E-4</v>
      </c>
      <c r="AF1376" s="25">
        <v>0</v>
      </c>
      <c r="AG1376" s="25" t="s">
        <v>22</v>
      </c>
      <c r="AH1376" s="25">
        <v>0</v>
      </c>
      <c r="AI1376" s="25">
        <v>0</v>
      </c>
      <c r="AJ1376" s="25" t="s">
        <v>19</v>
      </c>
      <c r="AK1376" s="42" t="s">
        <v>19</v>
      </c>
      <c r="AL1376" s="25" t="s">
        <v>19</v>
      </c>
      <c r="AM1376" s="25">
        <v>20</v>
      </c>
      <c r="AN1376" s="25">
        <v>400</v>
      </c>
      <c r="AO1376" s="25">
        <v>200</v>
      </c>
      <c r="AP1376" s="25">
        <v>80</v>
      </c>
      <c r="AQ1376" s="25">
        <v>3.6</v>
      </c>
      <c r="AR1376" s="94">
        <v>6.4000000000000003E-3</v>
      </c>
      <c r="AS1376" s="157" t="s">
        <v>22</v>
      </c>
      <c r="AT1376" s="93" t="s">
        <v>22</v>
      </c>
      <c r="AU1376" s="92" t="s">
        <v>22</v>
      </c>
      <c r="AV1376" s="91" t="s">
        <v>48</v>
      </c>
      <c r="AW1376" s="92" t="s">
        <v>48</v>
      </c>
      <c r="AX1376" s="92" t="s">
        <v>48</v>
      </c>
      <c r="AY1376" s="91" t="s">
        <v>152</v>
      </c>
      <c r="AZ1376" s="23"/>
      <c r="BA1376" s="25">
        <v>0</v>
      </c>
      <c r="BB1376" t="s">
        <v>48</v>
      </c>
      <c r="BC1376" t="e">
        <v>#N/A</v>
      </c>
      <c r="BD1376" t="e">
        <f>IF(Z1376=BC1376,"OK")</f>
        <v>#N/A</v>
      </c>
      <c r="BE1376">
        <v>0.18</v>
      </c>
      <c r="BF1376">
        <v>3.1599999999999998E-4</v>
      </c>
      <c r="BG1376">
        <v>400</v>
      </c>
      <c r="BH1376">
        <v>200</v>
      </c>
      <c r="BI1376">
        <v>80</v>
      </c>
      <c r="BJ1376">
        <v>3.6</v>
      </c>
      <c r="BK1376">
        <v>6.4000000000000003E-3</v>
      </c>
      <c r="BN1376" s="183"/>
    </row>
    <row r="1377" spans="1:66" ht="25.5" x14ac:dyDescent="0.25">
      <c r="A1377" s="1"/>
      <c r="B1377" s="94">
        <v>1371</v>
      </c>
      <c r="C1377" s="43">
        <v>1015631</v>
      </c>
      <c r="D1377" s="37" t="s">
        <v>22</v>
      </c>
      <c r="E1377" s="36" t="s">
        <v>5115</v>
      </c>
      <c r="F1377" s="151" t="s">
        <v>28</v>
      </c>
      <c r="G1377" s="41"/>
      <c r="H1377" s="46" t="str">
        <f>IFERROR(IFERROR(IF(SEARCH("Usystems",$E1377)&gt;0,"Usystems"),IF(SEARCH("RIIFO",$E1377)&gt;0,"RIIFO","Uponor")),"Uponor")</f>
        <v>Uponor</v>
      </c>
      <c r="I1377" s="25" t="str">
        <f>IFERROR(MID($D1377,1,7)+0,"")</f>
        <v/>
      </c>
      <c r="J1377" s="25" t="str">
        <f>IFERROR(MID($D1377,10,7)+0,"")</f>
        <v/>
      </c>
      <c r="K1377" s="25" t="str">
        <f>IFERROR(MID($D1377,19,7)+0,"")</f>
        <v/>
      </c>
      <c r="L1377" s="25" t="str">
        <f>IFERROR(MID($D1377,28,7)+0,"")</f>
        <v/>
      </c>
      <c r="M1377" s="25" t="e">
        <f>IF(IFERROR(MID($Q1377,1,7)+0,"")&lt;1130000,IF(INDEX(C:C,MATCH(LEFT(Q1377,7)+0,I:I,0))&lt;1130000,"",INDEX(C:C,MATCH(LEFT(Q1377,7)+0,I:I,0))),IFERROR(MID($Q1377,1,7)+0,""))</f>
        <v>#N/A</v>
      </c>
      <c r="N1377" s="25" t="str">
        <f>IF(IFERROR(MID($Q1377,10,7)+0,"")&lt;1130000,"",IFERROR(MID($Q1377,10,7)+0,""))</f>
        <v/>
      </c>
      <c r="O1377" s="25" t="str">
        <f>IF(IFERROR(MID($Q1377,19,7)+0,"")&lt;1130000,"",IFERROR(MID($Q1377,19,7)+0,""))</f>
        <v/>
      </c>
      <c r="P1377" s="25" t="e">
        <f>IF(M1377="","",IF(N1377="",M1377,M1377&amp;", "&amp;N1377))</f>
        <v>#N/A</v>
      </c>
      <c r="Q1377" s="25">
        <v>1070679</v>
      </c>
      <c r="R1377" s="25"/>
      <c r="S1377" s="35" t="s">
        <v>34</v>
      </c>
      <c r="T1377" s="25" t="s">
        <v>36</v>
      </c>
      <c r="U1377" s="185">
        <v>3957</v>
      </c>
      <c r="V1377" s="188">
        <v>3957</v>
      </c>
      <c r="W1377" s="189">
        <v>3957</v>
      </c>
      <c r="X1377" s="31">
        <v>3957</v>
      </c>
      <c r="Y1377" s="90">
        <f>IFERROR(ROUND(X1377/W1377-1,2),"")</f>
        <v>0</v>
      </c>
      <c r="Z1377" s="31">
        <f>IF(OR(S1377="VLD MLC components",S1377="VLD MLC pipes",S1377="VLD PEX components",S1377="VLD PEX pipes",S1377="VLD PHC components",S1377="VLD PHC pipes",S1377="Controls VLD"),"По запросу",X1377)</f>
        <v>3957</v>
      </c>
      <c r="AA1377" s="63">
        <f>ROUND(X1377/1.2,3)</f>
        <v>3297.5</v>
      </c>
      <c r="AB1377" s="23">
        <v>3297.5</v>
      </c>
      <c r="AC1377" s="190">
        <f>IFERROR(ROUND(AA1377/AB1377-1,2),"")</f>
        <v>0</v>
      </c>
      <c r="AD1377" s="25">
        <v>0.46</v>
      </c>
      <c r="AE1377" s="25">
        <v>5.0100000000000003E-4</v>
      </c>
      <c r="AF1377" s="25">
        <v>0</v>
      </c>
      <c r="AG1377" s="25" t="s">
        <v>22</v>
      </c>
      <c r="AH1377" s="25">
        <v>0</v>
      </c>
      <c r="AI1377" s="25">
        <v>0</v>
      </c>
      <c r="AJ1377" s="25" t="s">
        <v>19</v>
      </c>
      <c r="AK1377" s="42" t="s">
        <v>19</v>
      </c>
      <c r="AL1377" s="25" t="s">
        <v>19</v>
      </c>
      <c r="AM1377" s="25">
        <v>20</v>
      </c>
      <c r="AN1377" s="25">
        <v>1150</v>
      </c>
      <c r="AO1377" s="25">
        <v>105</v>
      </c>
      <c r="AP1377" s="25">
        <v>83</v>
      </c>
      <c r="AQ1377" s="25">
        <v>9.1999999999999993</v>
      </c>
      <c r="AR1377" s="94">
        <v>1.0022E-2</v>
      </c>
      <c r="AS1377" s="157" t="s">
        <v>22</v>
      </c>
      <c r="AT1377" s="93" t="s">
        <v>22</v>
      </c>
      <c r="AU1377" s="92" t="s">
        <v>22</v>
      </c>
      <c r="AV1377" s="91" t="s">
        <v>48</v>
      </c>
      <c r="AW1377" s="92" t="s">
        <v>48</v>
      </c>
      <c r="AX1377" s="92" t="s">
        <v>48</v>
      </c>
      <c r="AY1377" s="91" t="s">
        <v>152</v>
      </c>
      <c r="AZ1377" s="23"/>
      <c r="BA1377" s="25">
        <v>0</v>
      </c>
      <c r="BB1377" t="s">
        <v>48</v>
      </c>
      <c r="BC1377" t="e">
        <v>#N/A</v>
      </c>
      <c r="BD1377" t="e">
        <f>IF(Z1377=BC1377,"OK")</f>
        <v>#N/A</v>
      </c>
      <c r="BE1377">
        <v>0.46</v>
      </c>
      <c r="BF1377">
        <v>5.0100000000000003E-4</v>
      </c>
      <c r="BG1377">
        <v>1150</v>
      </c>
      <c r="BH1377">
        <v>105</v>
      </c>
      <c r="BI1377">
        <v>83</v>
      </c>
      <c r="BJ1377">
        <v>9.1999999999999993</v>
      </c>
      <c r="BK1377">
        <v>1.0022E-2</v>
      </c>
      <c r="BN1377" s="183"/>
    </row>
    <row r="1378" spans="1:66" ht="25.5" x14ac:dyDescent="0.25">
      <c r="A1378" s="1"/>
      <c r="B1378" s="94">
        <v>1372</v>
      </c>
      <c r="C1378" s="43">
        <v>1015628</v>
      </c>
      <c r="D1378" s="37" t="s">
        <v>22</v>
      </c>
      <c r="E1378" s="36" t="s">
        <v>5114</v>
      </c>
      <c r="F1378" s="151" t="s">
        <v>28</v>
      </c>
      <c r="G1378" s="41"/>
      <c r="H1378" s="46" t="str">
        <f>IFERROR(IFERROR(IF(SEARCH("Usystems",$E1378)&gt;0,"Usystems"),IF(SEARCH("RIIFO",$E1378)&gt;0,"RIIFO","Uponor")),"Uponor")</f>
        <v>Uponor</v>
      </c>
      <c r="I1378" s="25" t="str">
        <f>IFERROR(MID($D1378,1,7)+0,"")</f>
        <v/>
      </c>
      <c r="J1378" s="25" t="str">
        <f>IFERROR(MID($D1378,10,7)+0,"")</f>
        <v/>
      </c>
      <c r="K1378" s="25" t="str">
        <f>IFERROR(MID($D1378,19,7)+0,"")</f>
        <v/>
      </c>
      <c r="L1378" s="25" t="str">
        <f>IFERROR(MID($D1378,28,7)+0,"")</f>
        <v/>
      </c>
      <c r="M1378" s="25" t="e">
        <f>IF(IFERROR(MID($Q1378,1,7)+0,"")&lt;1130000,IF(INDEX(C:C,MATCH(LEFT(Q1378,7)+0,I:I,0))&lt;1130000,"",INDEX(C:C,MATCH(LEFT(Q1378,7)+0,I:I,0))),IFERROR(MID($Q1378,1,7)+0,""))</f>
        <v>#N/A</v>
      </c>
      <c r="N1378" s="25" t="str">
        <f>IF(IFERROR(MID($Q1378,10,7)+0,"")&lt;1130000,"",IFERROR(MID($Q1378,10,7)+0,""))</f>
        <v/>
      </c>
      <c r="O1378" s="25" t="str">
        <f>IF(IFERROR(MID($Q1378,19,7)+0,"")&lt;1130000,"",IFERROR(MID($Q1378,19,7)+0,""))</f>
        <v/>
      </c>
      <c r="P1378" s="25" t="e">
        <f>IF(M1378="","",IF(N1378="",M1378,M1378&amp;", "&amp;N1378))</f>
        <v>#N/A</v>
      </c>
      <c r="Q1378" s="25">
        <v>1070681</v>
      </c>
      <c r="R1378" s="25"/>
      <c r="S1378" s="35" t="s">
        <v>34</v>
      </c>
      <c r="T1378" s="25" t="s">
        <v>36</v>
      </c>
      <c r="U1378" s="185">
        <v>3768</v>
      </c>
      <c r="V1378" s="188">
        <v>3768</v>
      </c>
      <c r="W1378" s="189">
        <v>3768</v>
      </c>
      <c r="X1378" s="31">
        <v>3768</v>
      </c>
      <c r="Y1378" s="90">
        <f>IFERROR(ROUND(X1378/W1378-1,2),"")</f>
        <v>0</v>
      </c>
      <c r="Z1378" s="31">
        <f>IF(OR(S1378="VLD MLC components",S1378="VLD MLC pipes",S1378="VLD PEX components",S1378="VLD PEX pipes",S1378="VLD PHC components",S1378="VLD PHC pipes",S1378="Controls VLD"),"По запросу",X1378)</f>
        <v>3768</v>
      </c>
      <c r="AA1378" s="63">
        <f>ROUND(X1378/1.2,3)</f>
        <v>3140</v>
      </c>
      <c r="AB1378" s="23">
        <v>3140</v>
      </c>
      <c r="AC1378" s="190">
        <f>IFERROR(ROUND(AA1378/AB1378-1,2),"")</f>
        <v>0</v>
      </c>
      <c r="AD1378" s="25">
        <v>0.19800000000000001</v>
      </c>
      <c r="AE1378" s="25">
        <v>6.7100000000000005E-4</v>
      </c>
      <c r="AF1378" s="25">
        <v>0</v>
      </c>
      <c r="AG1378" s="25" t="s">
        <v>22</v>
      </c>
      <c r="AH1378" s="25">
        <v>0</v>
      </c>
      <c r="AI1378" s="25">
        <v>0</v>
      </c>
      <c r="AJ1378" s="25" t="s">
        <v>19</v>
      </c>
      <c r="AK1378" s="42" t="s">
        <v>19</v>
      </c>
      <c r="AL1378" s="25" t="s">
        <v>19</v>
      </c>
      <c r="AM1378" s="25">
        <v>20</v>
      </c>
      <c r="AN1378" s="25">
        <v>423</v>
      </c>
      <c r="AO1378" s="25">
        <v>235</v>
      </c>
      <c r="AP1378" s="25">
        <v>135</v>
      </c>
      <c r="AQ1378" s="25">
        <v>3.96</v>
      </c>
      <c r="AR1378" s="94">
        <v>1.342E-2</v>
      </c>
      <c r="AS1378" s="157" t="s">
        <v>22</v>
      </c>
      <c r="AT1378" s="93" t="s">
        <v>22</v>
      </c>
      <c r="AU1378" s="92" t="s">
        <v>22</v>
      </c>
      <c r="AV1378" s="91" t="s">
        <v>48</v>
      </c>
      <c r="AW1378" s="92" t="s">
        <v>48</v>
      </c>
      <c r="AX1378" s="92" t="s">
        <v>48</v>
      </c>
      <c r="AY1378" s="91" t="s">
        <v>152</v>
      </c>
      <c r="AZ1378" s="23"/>
      <c r="BA1378" s="25">
        <v>0</v>
      </c>
      <c r="BB1378" t="s">
        <v>48</v>
      </c>
      <c r="BC1378" t="e">
        <v>#N/A</v>
      </c>
      <c r="BD1378" t="e">
        <f>IF(Z1378=BC1378,"OK")</f>
        <v>#N/A</v>
      </c>
      <c r="BE1378">
        <v>0.19800000000000001</v>
      </c>
      <c r="BF1378">
        <v>6.7100000000000005E-4</v>
      </c>
      <c r="BG1378">
        <v>423</v>
      </c>
      <c r="BH1378">
        <v>235</v>
      </c>
      <c r="BI1378">
        <v>135</v>
      </c>
      <c r="BJ1378">
        <v>3.96</v>
      </c>
      <c r="BK1378">
        <v>1.342E-2</v>
      </c>
      <c r="BN1378" s="183"/>
    </row>
    <row r="1379" spans="1:66" ht="25.5" x14ac:dyDescent="0.25">
      <c r="A1379" s="1"/>
      <c r="B1379" s="94">
        <v>1373</v>
      </c>
      <c r="C1379" s="43">
        <v>1015653</v>
      </c>
      <c r="D1379" s="37" t="s">
        <v>22</v>
      </c>
      <c r="E1379" s="36" t="s">
        <v>5113</v>
      </c>
      <c r="F1379" s="151" t="s">
        <v>28</v>
      </c>
      <c r="G1379" s="41"/>
      <c r="H1379" s="46" t="str">
        <f>IFERROR(IFERROR(IF(SEARCH("Usystems",$E1379)&gt;0,"Usystems"),IF(SEARCH("RIIFO",$E1379)&gt;0,"RIIFO","Uponor")),"Uponor")</f>
        <v>Uponor</v>
      </c>
      <c r="I1379" s="25" t="str">
        <f>IFERROR(MID($D1379,1,7)+0,"")</f>
        <v/>
      </c>
      <c r="J1379" s="25" t="str">
        <f>IFERROR(MID($D1379,10,7)+0,"")</f>
        <v/>
      </c>
      <c r="K1379" s="25" t="str">
        <f>IFERROR(MID($D1379,19,7)+0,"")</f>
        <v/>
      </c>
      <c r="L1379" s="25" t="str">
        <f>IFERROR(MID($D1379,28,7)+0,"")</f>
        <v/>
      </c>
      <c r="M1379" s="25" t="e">
        <f>IF(IFERROR(MID($Q1379,1,7)+0,"")&lt;1130000,IF(INDEX(C:C,MATCH(LEFT(Q1379,7)+0,I:I,0))&lt;1130000,"",INDEX(C:C,MATCH(LEFT(Q1379,7)+0,I:I,0))),IFERROR(MID($Q1379,1,7)+0,""))</f>
        <v>#N/A</v>
      </c>
      <c r="N1379" s="25" t="str">
        <f>IF(IFERROR(MID($Q1379,10,7)+0,"")&lt;1130000,"",IFERROR(MID($Q1379,10,7)+0,""))</f>
        <v/>
      </c>
      <c r="O1379" s="25" t="str">
        <f>IF(IFERROR(MID($Q1379,19,7)+0,"")&lt;1130000,"",IFERROR(MID($Q1379,19,7)+0,""))</f>
        <v/>
      </c>
      <c r="P1379" s="25" t="e">
        <f>IF(M1379="","",IF(N1379="",M1379,M1379&amp;", "&amp;N1379))</f>
        <v>#N/A</v>
      </c>
      <c r="Q1379" s="25">
        <v>1070682</v>
      </c>
      <c r="R1379" s="25"/>
      <c r="S1379" s="35" t="s">
        <v>34</v>
      </c>
      <c r="T1379" s="25" t="s">
        <v>36</v>
      </c>
      <c r="U1379" s="185">
        <v>3768</v>
      </c>
      <c r="V1379" s="188">
        <v>3768</v>
      </c>
      <c r="W1379" s="189">
        <v>3768</v>
      </c>
      <c r="X1379" s="31">
        <v>3768</v>
      </c>
      <c r="Y1379" s="90">
        <f>IFERROR(ROUND(X1379/W1379-1,2),"")</f>
        <v>0</v>
      </c>
      <c r="Z1379" s="31">
        <f>IF(OR(S1379="VLD MLC components",S1379="VLD MLC pipes",S1379="VLD PEX components",S1379="VLD PEX pipes",S1379="VLD PHC components",S1379="VLD PHC pipes",S1379="Controls VLD"),"По запросу",X1379)</f>
        <v>3768</v>
      </c>
      <c r="AA1379" s="63">
        <f>ROUND(X1379/1.2,3)</f>
        <v>3140</v>
      </c>
      <c r="AB1379" s="23">
        <v>3140</v>
      </c>
      <c r="AC1379" s="190">
        <f>IFERROR(ROUND(AA1379/AB1379-1,2),"")</f>
        <v>0</v>
      </c>
      <c r="AD1379" s="25">
        <v>0.24</v>
      </c>
      <c r="AE1379" s="25">
        <v>4.84E-4</v>
      </c>
      <c r="AF1379" s="25">
        <v>0</v>
      </c>
      <c r="AG1379" s="25" t="s">
        <v>22</v>
      </c>
      <c r="AH1379" s="25">
        <v>0</v>
      </c>
      <c r="AI1379" s="25">
        <v>0</v>
      </c>
      <c r="AJ1379" s="25" t="s">
        <v>19</v>
      </c>
      <c r="AK1379" s="42" t="s">
        <v>19</v>
      </c>
      <c r="AL1379" s="25" t="s">
        <v>19</v>
      </c>
      <c r="AM1379" s="25">
        <v>20</v>
      </c>
      <c r="AN1379" s="25">
        <v>235</v>
      </c>
      <c r="AO1379" s="25">
        <v>425</v>
      </c>
      <c r="AP1379" s="25">
        <v>97</v>
      </c>
      <c r="AQ1379" s="25">
        <v>4.8</v>
      </c>
      <c r="AR1379" s="94">
        <v>9.6880000000000004E-3</v>
      </c>
      <c r="AS1379" s="157" t="s">
        <v>22</v>
      </c>
      <c r="AT1379" s="93" t="s">
        <v>22</v>
      </c>
      <c r="AU1379" s="92" t="s">
        <v>22</v>
      </c>
      <c r="AV1379" s="91" t="s">
        <v>48</v>
      </c>
      <c r="AW1379" s="92" t="s">
        <v>48</v>
      </c>
      <c r="AX1379" s="92" t="s">
        <v>48</v>
      </c>
      <c r="AY1379" s="91" t="s">
        <v>152</v>
      </c>
      <c r="AZ1379" s="23"/>
      <c r="BA1379" s="25">
        <v>0</v>
      </c>
      <c r="BB1379" t="s">
        <v>48</v>
      </c>
      <c r="BC1379" t="e">
        <v>#N/A</v>
      </c>
      <c r="BD1379" t="e">
        <f>IF(Z1379=BC1379,"OK")</f>
        <v>#N/A</v>
      </c>
      <c r="BE1379">
        <v>0.24</v>
      </c>
      <c r="BF1379">
        <v>4.84E-4</v>
      </c>
      <c r="BG1379">
        <v>235</v>
      </c>
      <c r="BH1379">
        <v>425</v>
      </c>
      <c r="BI1379">
        <v>97</v>
      </c>
      <c r="BJ1379">
        <v>4.8</v>
      </c>
      <c r="BK1379">
        <v>9.6880000000000004E-3</v>
      </c>
      <c r="BN1379" s="183"/>
    </row>
    <row r="1380" spans="1:66" ht="25.5" x14ac:dyDescent="0.25">
      <c r="A1380" s="1"/>
      <c r="B1380" s="94">
        <v>1374</v>
      </c>
      <c r="C1380" s="43">
        <v>1015634</v>
      </c>
      <c r="D1380" s="37" t="s">
        <v>22</v>
      </c>
      <c r="E1380" s="36" t="s">
        <v>5112</v>
      </c>
      <c r="F1380" s="151" t="s">
        <v>28</v>
      </c>
      <c r="G1380" s="41"/>
      <c r="H1380" s="46" t="str">
        <f>IFERROR(IFERROR(IF(SEARCH("Usystems",$E1380)&gt;0,"Usystems"),IF(SEARCH("RIIFO",$E1380)&gt;0,"RIIFO","Uponor")),"Uponor")</f>
        <v>Uponor</v>
      </c>
      <c r="I1380" s="25" t="str">
        <f>IFERROR(MID($D1380,1,7)+0,"")</f>
        <v/>
      </c>
      <c r="J1380" s="25" t="str">
        <f>IFERROR(MID($D1380,10,7)+0,"")</f>
        <v/>
      </c>
      <c r="K1380" s="25" t="str">
        <f>IFERROR(MID($D1380,19,7)+0,"")</f>
        <v/>
      </c>
      <c r="L1380" s="25" t="str">
        <f>IFERROR(MID($D1380,28,7)+0,"")</f>
        <v/>
      </c>
      <c r="M1380" s="25" t="e">
        <f>IF(IFERROR(MID($Q1380,1,7)+0,"")&lt;1130000,IF(INDEX(C:C,MATCH(LEFT(Q1380,7)+0,I:I,0))&lt;1130000,"",INDEX(C:C,MATCH(LEFT(Q1380,7)+0,I:I,0))),IFERROR(MID($Q1380,1,7)+0,""))</f>
        <v>#N/A</v>
      </c>
      <c r="N1380" s="25" t="str">
        <f>IF(IFERROR(MID($Q1380,10,7)+0,"")&lt;1130000,"",IFERROR(MID($Q1380,10,7)+0,""))</f>
        <v/>
      </c>
      <c r="O1380" s="25" t="str">
        <f>IF(IFERROR(MID($Q1380,19,7)+0,"")&lt;1130000,"",IFERROR(MID($Q1380,19,7)+0,""))</f>
        <v/>
      </c>
      <c r="P1380" s="25" t="e">
        <f>IF(M1380="","",IF(N1380="",M1380,M1380&amp;", "&amp;N1380))</f>
        <v>#N/A</v>
      </c>
      <c r="Q1380" s="25">
        <v>1070689</v>
      </c>
      <c r="R1380" s="25"/>
      <c r="S1380" s="35" t="s">
        <v>34</v>
      </c>
      <c r="T1380" s="25" t="s">
        <v>36</v>
      </c>
      <c r="U1380" s="185">
        <v>7143</v>
      </c>
      <c r="V1380" s="188">
        <v>7143</v>
      </c>
      <c r="W1380" s="189">
        <v>7143</v>
      </c>
      <c r="X1380" s="31">
        <v>7143</v>
      </c>
      <c r="Y1380" s="90">
        <f>IFERROR(ROUND(X1380/W1380-1,2),"")</f>
        <v>0</v>
      </c>
      <c r="Z1380" s="31">
        <f>IF(OR(S1380="VLD MLC components",S1380="VLD MLC pipes",S1380="VLD PEX components",S1380="VLD PEX pipes",S1380="VLD PHC components",S1380="VLD PHC pipes",S1380="Controls VLD"),"По запросу",X1380)</f>
        <v>7143</v>
      </c>
      <c r="AA1380" s="63">
        <f>ROUND(X1380/1.2,3)</f>
        <v>5952.5</v>
      </c>
      <c r="AB1380" s="23">
        <v>5952.5</v>
      </c>
      <c r="AC1380" s="190">
        <f>IFERROR(ROUND(AA1380/AB1380-1,2),"")</f>
        <v>0</v>
      </c>
      <c r="AD1380" s="25">
        <v>0.54600000000000004</v>
      </c>
      <c r="AE1380" s="25">
        <v>1.17E-3</v>
      </c>
      <c r="AF1380" s="25">
        <v>0</v>
      </c>
      <c r="AG1380" s="25" t="s">
        <v>22</v>
      </c>
      <c r="AH1380" s="25">
        <v>0</v>
      </c>
      <c r="AI1380" s="25">
        <v>0</v>
      </c>
      <c r="AJ1380" s="25" t="s">
        <v>19</v>
      </c>
      <c r="AK1380" s="42" t="s">
        <v>19</v>
      </c>
      <c r="AL1380" s="25" t="s">
        <v>19</v>
      </c>
      <c r="AM1380" s="25">
        <v>1</v>
      </c>
      <c r="AN1380" s="25">
        <v>160</v>
      </c>
      <c r="AO1380" s="25">
        <v>150</v>
      </c>
      <c r="AP1380" s="25">
        <v>85</v>
      </c>
      <c r="AQ1380" s="25">
        <v>0.54600000000000004</v>
      </c>
      <c r="AR1380" s="94">
        <v>2.0400000000000001E-3</v>
      </c>
      <c r="AS1380" s="157" t="s">
        <v>22</v>
      </c>
      <c r="AT1380" s="93" t="s">
        <v>22</v>
      </c>
      <c r="AU1380" s="92" t="s">
        <v>22</v>
      </c>
      <c r="AV1380" s="91" t="s">
        <v>48</v>
      </c>
      <c r="AW1380" s="92" t="s">
        <v>48</v>
      </c>
      <c r="AX1380" s="92" t="s">
        <v>48</v>
      </c>
      <c r="AY1380" s="91" t="s">
        <v>152</v>
      </c>
      <c r="AZ1380" s="23"/>
      <c r="BA1380" s="25">
        <v>0</v>
      </c>
      <c r="BB1380" t="s">
        <v>48</v>
      </c>
      <c r="BC1380" t="e">
        <v>#N/A</v>
      </c>
      <c r="BD1380" t="e">
        <f>IF(Z1380=BC1380,"OK")</f>
        <v>#N/A</v>
      </c>
      <c r="BE1380">
        <v>0.54600000000000004</v>
      </c>
      <c r="BF1380">
        <v>1.17E-3</v>
      </c>
      <c r="BG1380">
        <v>160</v>
      </c>
      <c r="BH1380">
        <v>150</v>
      </c>
      <c r="BI1380">
        <v>85</v>
      </c>
      <c r="BJ1380">
        <v>0.54600000000000004</v>
      </c>
      <c r="BK1380">
        <v>2.0400000000000001E-3</v>
      </c>
      <c r="BN1380" s="183"/>
    </row>
    <row r="1381" spans="1:66" ht="25.5" x14ac:dyDescent="0.25">
      <c r="A1381" s="1"/>
      <c r="B1381" s="94">
        <v>1375</v>
      </c>
      <c r="C1381" s="43">
        <v>1015661</v>
      </c>
      <c r="D1381" s="37" t="s">
        <v>22</v>
      </c>
      <c r="E1381" s="36" t="s">
        <v>5111</v>
      </c>
      <c r="F1381" s="151" t="s">
        <v>28</v>
      </c>
      <c r="G1381" s="41"/>
      <c r="H1381" s="46" t="str">
        <f>IFERROR(IFERROR(IF(SEARCH("Usystems",$E1381)&gt;0,"Usystems"),IF(SEARCH("RIIFO",$E1381)&gt;0,"RIIFO","Uponor")),"Uponor")</f>
        <v>Uponor</v>
      </c>
      <c r="I1381" s="25" t="str">
        <f>IFERROR(MID($D1381,1,7)+0,"")</f>
        <v/>
      </c>
      <c r="J1381" s="25" t="str">
        <f>IFERROR(MID($D1381,10,7)+0,"")</f>
        <v/>
      </c>
      <c r="K1381" s="25" t="str">
        <f>IFERROR(MID($D1381,19,7)+0,"")</f>
        <v/>
      </c>
      <c r="L1381" s="25" t="str">
        <f>IFERROR(MID($D1381,28,7)+0,"")</f>
        <v/>
      </c>
      <c r="M1381" s="25" t="e">
        <f>IF(IFERROR(MID($Q1381,1,7)+0,"")&lt;1130000,IF(INDEX(C:C,MATCH(LEFT(Q1381,7)+0,I:I,0))&lt;1130000,"",INDEX(C:C,MATCH(LEFT(Q1381,7)+0,I:I,0))),IFERROR(MID($Q1381,1,7)+0,""))</f>
        <v>#N/A</v>
      </c>
      <c r="N1381" s="25" t="str">
        <f>IF(IFERROR(MID($Q1381,10,7)+0,"")&lt;1130000,"",IFERROR(MID($Q1381,10,7)+0,""))</f>
        <v/>
      </c>
      <c r="O1381" s="25" t="str">
        <f>IF(IFERROR(MID($Q1381,19,7)+0,"")&lt;1130000,"",IFERROR(MID($Q1381,19,7)+0,""))</f>
        <v/>
      </c>
      <c r="P1381" s="25" t="e">
        <f>IF(M1381="","",IF(N1381="",M1381,M1381&amp;", "&amp;N1381))</f>
        <v>#N/A</v>
      </c>
      <c r="Q1381" s="25">
        <v>1070691</v>
      </c>
      <c r="R1381" s="25"/>
      <c r="S1381" s="35" t="s">
        <v>34</v>
      </c>
      <c r="T1381" s="25" t="s">
        <v>36</v>
      </c>
      <c r="U1381" s="185">
        <v>7143</v>
      </c>
      <c r="V1381" s="188">
        <v>7143</v>
      </c>
      <c r="W1381" s="189">
        <v>7143</v>
      </c>
      <c r="X1381" s="31">
        <v>7143</v>
      </c>
      <c r="Y1381" s="90">
        <f>IFERROR(ROUND(X1381/W1381-1,2),"")</f>
        <v>0</v>
      </c>
      <c r="Z1381" s="31">
        <f>IF(OR(S1381="VLD MLC components",S1381="VLD MLC pipes",S1381="VLD PEX components",S1381="VLD PEX pipes",S1381="VLD PHC components",S1381="VLD PHC pipes",S1381="Controls VLD"),"По запросу",X1381)</f>
        <v>7143</v>
      </c>
      <c r="AA1381" s="63">
        <f>ROUND(X1381/1.2,3)</f>
        <v>5952.5</v>
      </c>
      <c r="AB1381" s="23">
        <v>5952.5</v>
      </c>
      <c r="AC1381" s="190">
        <f>IFERROR(ROUND(AA1381/AB1381-1,2),"")</f>
        <v>0</v>
      </c>
      <c r="AD1381" s="25">
        <v>0.56899999999999995</v>
      </c>
      <c r="AE1381" s="25">
        <v>5.1000000000000004E-4</v>
      </c>
      <c r="AF1381" s="25">
        <v>0</v>
      </c>
      <c r="AG1381" s="25" t="s">
        <v>22</v>
      </c>
      <c r="AH1381" s="25">
        <v>0</v>
      </c>
      <c r="AI1381" s="25">
        <v>0</v>
      </c>
      <c r="AJ1381" s="25" t="s">
        <v>19</v>
      </c>
      <c r="AK1381" s="42" t="s">
        <v>19</v>
      </c>
      <c r="AL1381" s="25" t="s">
        <v>19</v>
      </c>
      <c r="AM1381" s="25">
        <v>1</v>
      </c>
      <c r="AN1381" s="25">
        <v>150</v>
      </c>
      <c r="AO1381" s="25">
        <v>150</v>
      </c>
      <c r="AP1381" s="25">
        <v>75</v>
      </c>
      <c r="AQ1381" s="25">
        <v>0.56899999999999995</v>
      </c>
      <c r="AR1381" s="94">
        <v>1.688E-3</v>
      </c>
      <c r="AS1381" s="157" t="s">
        <v>22</v>
      </c>
      <c r="AT1381" s="93" t="s">
        <v>22</v>
      </c>
      <c r="AU1381" s="92" t="s">
        <v>22</v>
      </c>
      <c r="AV1381" s="91" t="s">
        <v>48</v>
      </c>
      <c r="AW1381" s="92" t="s">
        <v>48</v>
      </c>
      <c r="AX1381" s="92" t="s">
        <v>48</v>
      </c>
      <c r="AY1381" s="91" t="s">
        <v>152</v>
      </c>
      <c r="AZ1381" s="23"/>
      <c r="BA1381" s="25">
        <v>0</v>
      </c>
      <c r="BB1381" t="s">
        <v>48</v>
      </c>
      <c r="BC1381" t="e">
        <v>#N/A</v>
      </c>
      <c r="BD1381" t="e">
        <f>IF(Z1381=BC1381,"OK")</f>
        <v>#N/A</v>
      </c>
      <c r="BE1381">
        <v>0.56899999999999995</v>
      </c>
      <c r="BF1381">
        <v>5.1000000000000004E-4</v>
      </c>
      <c r="BG1381">
        <v>150</v>
      </c>
      <c r="BH1381">
        <v>150</v>
      </c>
      <c r="BI1381">
        <v>75</v>
      </c>
      <c r="BJ1381">
        <v>0.56899999999999995</v>
      </c>
      <c r="BK1381">
        <v>1.688E-3</v>
      </c>
      <c r="BN1381" s="183"/>
    </row>
    <row r="1382" spans="1:66" ht="25.5" x14ac:dyDescent="0.25">
      <c r="A1382" s="1"/>
      <c r="B1382" s="94">
        <v>1376</v>
      </c>
      <c r="C1382" s="43">
        <v>1015659</v>
      </c>
      <c r="D1382" s="37" t="s">
        <v>22</v>
      </c>
      <c r="E1382" s="36" t="s">
        <v>5110</v>
      </c>
      <c r="F1382" s="151" t="s">
        <v>28</v>
      </c>
      <c r="G1382" s="41"/>
      <c r="H1382" s="46" t="str">
        <f>IFERROR(IFERROR(IF(SEARCH("Usystems",$E1382)&gt;0,"Usystems"),IF(SEARCH("RIIFO",$E1382)&gt;0,"RIIFO","Uponor")),"Uponor")</f>
        <v>Uponor</v>
      </c>
      <c r="I1382" s="25" t="str">
        <f>IFERROR(MID($D1382,1,7)+0,"")</f>
        <v/>
      </c>
      <c r="J1382" s="25" t="str">
        <f>IFERROR(MID($D1382,10,7)+0,"")</f>
        <v/>
      </c>
      <c r="K1382" s="25" t="str">
        <f>IFERROR(MID($D1382,19,7)+0,"")</f>
        <v/>
      </c>
      <c r="L1382" s="25" t="str">
        <f>IFERROR(MID($D1382,28,7)+0,"")</f>
        <v/>
      </c>
      <c r="M1382" s="25" t="e">
        <f>IF(IFERROR(MID($Q1382,1,7)+0,"")&lt;1130000,IF(INDEX(C:C,MATCH(LEFT(Q1382,7)+0,I:I,0))&lt;1130000,"",INDEX(C:C,MATCH(LEFT(Q1382,7)+0,I:I,0))),IFERROR(MID($Q1382,1,7)+0,""))</f>
        <v>#N/A</v>
      </c>
      <c r="N1382" s="25" t="str">
        <f>IF(IFERROR(MID($Q1382,10,7)+0,"")&lt;1130000,"",IFERROR(MID($Q1382,10,7)+0,""))</f>
        <v/>
      </c>
      <c r="O1382" s="25" t="str">
        <f>IF(IFERROR(MID($Q1382,19,7)+0,"")&lt;1130000,"",IFERROR(MID($Q1382,19,7)+0,""))</f>
        <v/>
      </c>
      <c r="P1382" s="25" t="e">
        <f>IF(M1382="","",IF(N1382="",M1382,M1382&amp;", "&amp;N1382))</f>
        <v>#N/A</v>
      </c>
      <c r="Q1382" s="25">
        <v>1070690</v>
      </c>
      <c r="R1382" s="25"/>
      <c r="S1382" s="35" t="s">
        <v>34</v>
      </c>
      <c r="T1382" s="25" t="s">
        <v>36</v>
      </c>
      <c r="U1382" s="185">
        <v>7143</v>
      </c>
      <c r="V1382" s="188">
        <v>7143</v>
      </c>
      <c r="W1382" s="189">
        <v>7143</v>
      </c>
      <c r="X1382" s="31">
        <v>7143</v>
      </c>
      <c r="Y1382" s="90">
        <f>IFERROR(ROUND(X1382/W1382-1,2),"")</f>
        <v>0</v>
      </c>
      <c r="Z1382" s="31">
        <f>IF(OR(S1382="VLD MLC components",S1382="VLD MLC pipes",S1382="VLD PEX components",S1382="VLD PEX pipes",S1382="VLD PHC components",S1382="VLD PHC pipes",S1382="Controls VLD"),"По запросу",X1382)</f>
        <v>7143</v>
      </c>
      <c r="AA1382" s="63">
        <f>ROUND(X1382/1.2,3)</f>
        <v>5952.5</v>
      </c>
      <c r="AB1382" s="23">
        <v>5952.5</v>
      </c>
      <c r="AC1382" s="190">
        <f>IFERROR(ROUND(AA1382/AB1382-1,2),"")</f>
        <v>0</v>
      </c>
      <c r="AD1382" s="25">
        <v>0.55300000000000005</v>
      </c>
      <c r="AE1382" s="25">
        <v>5.0000000000000001E-4</v>
      </c>
      <c r="AF1382" s="25">
        <v>0</v>
      </c>
      <c r="AG1382" s="25" t="s">
        <v>22</v>
      </c>
      <c r="AH1382" s="25">
        <v>0</v>
      </c>
      <c r="AI1382" s="25">
        <v>0</v>
      </c>
      <c r="AJ1382" s="25" t="s">
        <v>19</v>
      </c>
      <c r="AK1382" s="42" t="s">
        <v>19</v>
      </c>
      <c r="AL1382" s="25" t="s">
        <v>19</v>
      </c>
      <c r="AM1382" s="25">
        <v>1</v>
      </c>
      <c r="AN1382" s="25">
        <v>150</v>
      </c>
      <c r="AO1382" s="25">
        <v>150</v>
      </c>
      <c r="AP1382" s="25">
        <v>75</v>
      </c>
      <c r="AQ1382" s="25">
        <v>0.55300000000000005</v>
      </c>
      <c r="AR1382" s="94">
        <v>1.688E-3</v>
      </c>
      <c r="AS1382" s="157" t="s">
        <v>22</v>
      </c>
      <c r="AT1382" s="93" t="s">
        <v>22</v>
      </c>
      <c r="AU1382" s="92" t="s">
        <v>22</v>
      </c>
      <c r="AV1382" s="91" t="s">
        <v>48</v>
      </c>
      <c r="AW1382" s="92" t="s">
        <v>48</v>
      </c>
      <c r="AX1382" s="92" t="s">
        <v>48</v>
      </c>
      <c r="AY1382" s="91" t="s">
        <v>152</v>
      </c>
      <c r="AZ1382" s="23"/>
      <c r="BA1382" s="25">
        <v>0</v>
      </c>
      <c r="BB1382" t="s">
        <v>48</v>
      </c>
      <c r="BC1382" t="e">
        <v>#N/A</v>
      </c>
      <c r="BD1382" t="e">
        <f>IF(Z1382=BC1382,"OK")</f>
        <v>#N/A</v>
      </c>
      <c r="BE1382">
        <v>0.55300000000000005</v>
      </c>
      <c r="BF1382">
        <v>5.0000000000000001E-4</v>
      </c>
      <c r="BG1382">
        <v>150</v>
      </c>
      <c r="BH1382">
        <v>150</v>
      </c>
      <c r="BI1382">
        <v>75</v>
      </c>
      <c r="BJ1382">
        <v>0.55300000000000005</v>
      </c>
      <c r="BK1382">
        <v>1.688E-3</v>
      </c>
      <c r="BN1382" s="183"/>
    </row>
    <row r="1383" spans="1:66" ht="25.5" x14ac:dyDescent="0.25">
      <c r="A1383" s="1"/>
      <c r="B1383" s="94">
        <v>1377</v>
      </c>
      <c r="C1383" s="43">
        <v>1015663</v>
      </c>
      <c r="D1383" s="37" t="s">
        <v>22</v>
      </c>
      <c r="E1383" s="36" t="s">
        <v>5109</v>
      </c>
      <c r="F1383" s="151" t="s">
        <v>28</v>
      </c>
      <c r="G1383" s="41"/>
      <c r="H1383" s="46" t="str">
        <f>IFERROR(IFERROR(IF(SEARCH("Usystems",$E1383)&gt;0,"Usystems"),IF(SEARCH("RIIFO",$E1383)&gt;0,"RIIFO","Uponor")),"Uponor")</f>
        <v>Uponor</v>
      </c>
      <c r="I1383" s="25" t="str">
        <f>IFERROR(MID($D1383,1,7)+0,"")</f>
        <v/>
      </c>
      <c r="J1383" s="25" t="str">
        <f>IFERROR(MID($D1383,10,7)+0,"")</f>
        <v/>
      </c>
      <c r="K1383" s="25" t="str">
        <f>IFERROR(MID($D1383,19,7)+0,"")</f>
        <v/>
      </c>
      <c r="L1383" s="25" t="str">
        <f>IFERROR(MID($D1383,28,7)+0,"")</f>
        <v/>
      </c>
      <c r="M1383" s="25" t="e">
        <f>IF(IFERROR(MID($Q1383,1,7)+0,"")&lt;1130000,IF(INDEX(C:C,MATCH(LEFT(Q1383,7)+0,I:I,0))&lt;1130000,"",INDEX(C:C,MATCH(LEFT(Q1383,7)+0,I:I,0))),IFERROR(MID($Q1383,1,7)+0,""))</f>
        <v>#N/A</v>
      </c>
      <c r="N1383" s="25" t="str">
        <f>IF(IFERROR(MID($Q1383,10,7)+0,"")&lt;1130000,"",IFERROR(MID($Q1383,10,7)+0,""))</f>
        <v/>
      </c>
      <c r="O1383" s="25" t="str">
        <f>IF(IFERROR(MID($Q1383,19,7)+0,"")&lt;1130000,"",IFERROR(MID($Q1383,19,7)+0,""))</f>
        <v/>
      </c>
      <c r="P1383" s="25" t="e">
        <f>IF(M1383="","",IF(N1383="",M1383,M1383&amp;", "&amp;N1383))</f>
        <v>#N/A</v>
      </c>
      <c r="Q1383" s="25">
        <v>1070692</v>
      </c>
      <c r="R1383" s="25"/>
      <c r="S1383" s="35" t="s">
        <v>34</v>
      </c>
      <c r="T1383" s="25" t="s">
        <v>36</v>
      </c>
      <c r="U1383" s="185">
        <v>7143</v>
      </c>
      <c r="V1383" s="188">
        <v>7143</v>
      </c>
      <c r="W1383" s="189">
        <v>7143</v>
      </c>
      <c r="X1383" s="31">
        <v>7143</v>
      </c>
      <c r="Y1383" s="90">
        <f>IFERROR(ROUND(X1383/W1383-1,2),"")</f>
        <v>0</v>
      </c>
      <c r="Z1383" s="31">
        <f>IF(OR(S1383="VLD MLC components",S1383="VLD MLC pipes",S1383="VLD PEX components",S1383="VLD PEX pipes",S1383="VLD PHC components",S1383="VLD PHC pipes",S1383="Controls VLD"),"По запросу",X1383)</f>
        <v>7143</v>
      </c>
      <c r="AA1383" s="63">
        <f>ROUND(X1383/1.2,3)</f>
        <v>5952.5</v>
      </c>
      <c r="AB1383" s="23">
        <v>5952.5</v>
      </c>
      <c r="AC1383" s="190">
        <f>IFERROR(ROUND(AA1383/AB1383-1,2),"")</f>
        <v>0</v>
      </c>
      <c r="AD1383" s="25">
        <v>0.57399999999999995</v>
      </c>
      <c r="AE1383" s="25">
        <v>1.2199999999999999E-3</v>
      </c>
      <c r="AF1383" s="25">
        <v>0</v>
      </c>
      <c r="AG1383" s="25" t="s">
        <v>22</v>
      </c>
      <c r="AH1383" s="25">
        <v>0</v>
      </c>
      <c r="AI1383" s="25">
        <v>0</v>
      </c>
      <c r="AJ1383" s="25" t="s">
        <v>19</v>
      </c>
      <c r="AK1383" s="42" t="s">
        <v>19</v>
      </c>
      <c r="AL1383" s="25" t="s">
        <v>19</v>
      </c>
      <c r="AM1383" s="25">
        <v>1</v>
      </c>
      <c r="AN1383" s="25">
        <v>150</v>
      </c>
      <c r="AO1383" s="25">
        <v>150</v>
      </c>
      <c r="AP1383" s="25">
        <v>75</v>
      </c>
      <c r="AQ1383" s="25">
        <v>0.57399999999999995</v>
      </c>
      <c r="AR1383" s="94">
        <v>1.688E-3</v>
      </c>
      <c r="AS1383" s="157" t="s">
        <v>22</v>
      </c>
      <c r="AT1383" s="93" t="s">
        <v>22</v>
      </c>
      <c r="AU1383" s="92" t="s">
        <v>22</v>
      </c>
      <c r="AV1383" s="91" t="s">
        <v>48</v>
      </c>
      <c r="AW1383" s="92" t="s">
        <v>48</v>
      </c>
      <c r="AX1383" s="92" t="s">
        <v>48</v>
      </c>
      <c r="AY1383" s="91" t="s">
        <v>152</v>
      </c>
      <c r="AZ1383" s="23"/>
      <c r="BA1383" s="25">
        <v>0</v>
      </c>
      <c r="BB1383" t="s">
        <v>48</v>
      </c>
      <c r="BC1383" t="e">
        <v>#N/A</v>
      </c>
      <c r="BD1383" t="e">
        <f>IF(Z1383=BC1383,"OK")</f>
        <v>#N/A</v>
      </c>
      <c r="BE1383">
        <v>0.57399999999999995</v>
      </c>
      <c r="BF1383">
        <v>1.2199999999999999E-3</v>
      </c>
      <c r="BG1383">
        <v>150</v>
      </c>
      <c r="BH1383">
        <v>150</v>
      </c>
      <c r="BI1383">
        <v>75</v>
      </c>
      <c r="BJ1383">
        <v>0.57399999999999995</v>
      </c>
      <c r="BK1383">
        <v>1.688E-3</v>
      </c>
      <c r="BN1383" s="183"/>
    </row>
    <row r="1384" spans="1:66" ht="25.5" x14ac:dyDescent="0.25">
      <c r="A1384" s="1"/>
      <c r="B1384" s="94">
        <v>1378</v>
      </c>
      <c r="C1384" s="43">
        <v>1048749</v>
      </c>
      <c r="D1384" s="37" t="s">
        <v>22</v>
      </c>
      <c r="E1384" s="36" t="s">
        <v>5108</v>
      </c>
      <c r="F1384" s="151" t="s">
        <v>28</v>
      </c>
      <c r="G1384" s="41"/>
      <c r="H1384" s="46" t="str">
        <f>IFERROR(IFERROR(IF(SEARCH("Usystems",$E1384)&gt;0,"Usystems"),IF(SEARCH("RIIFO",$E1384)&gt;0,"RIIFO","Uponor")),"Uponor")</f>
        <v>Uponor</v>
      </c>
      <c r="I1384" s="25" t="str">
        <f>IFERROR(MID($D1384,1,7)+0,"")</f>
        <v/>
      </c>
      <c r="J1384" s="25" t="str">
        <f>IFERROR(MID($D1384,10,7)+0,"")</f>
        <v/>
      </c>
      <c r="K1384" s="25" t="str">
        <f>IFERROR(MID($D1384,19,7)+0,"")</f>
        <v/>
      </c>
      <c r="L1384" s="25" t="str">
        <f>IFERROR(MID($D1384,28,7)+0,"")</f>
        <v/>
      </c>
      <c r="M1384" s="25" t="e">
        <f>IF(IFERROR(MID($Q1384,1,7)+0,"")&lt;1130000,IF(INDEX(C:C,MATCH(LEFT(Q1384,7)+0,I:I,0))&lt;1130000,"",INDEX(C:C,MATCH(LEFT(Q1384,7)+0,I:I,0))),IFERROR(MID($Q1384,1,7)+0,""))</f>
        <v>#N/A</v>
      </c>
      <c r="N1384" s="25" t="str">
        <f>IF(IFERROR(MID($Q1384,10,7)+0,"")&lt;1130000,"",IFERROR(MID($Q1384,10,7)+0,""))</f>
        <v/>
      </c>
      <c r="O1384" s="25" t="str">
        <f>IF(IFERROR(MID($Q1384,19,7)+0,"")&lt;1130000,"",IFERROR(MID($Q1384,19,7)+0,""))</f>
        <v/>
      </c>
      <c r="P1384" s="25" t="e">
        <f>IF(M1384="","",IF(N1384="",M1384,M1384&amp;", "&amp;N1384))</f>
        <v>#N/A</v>
      </c>
      <c r="Q1384" s="25">
        <v>1070693</v>
      </c>
      <c r="R1384" s="25"/>
      <c r="S1384" s="35" t="s">
        <v>34</v>
      </c>
      <c r="T1384" s="25" t="s">
        <v>36</v>
      </c>
      <c r="U1384" s="185">
        <v>11582</v>
      </c>
      <c r="V1384" s="188">
        <v>11582</v>
      </c>
      <c r="W1384" s="189">
        <v>11582</v>
      </c>
      <c r="X1384" s="31">
        <v>11582</v>
      </c>
      <c r="Y1384" s="90">
        <f>IFERROR(ROUND(X1384/W1384-1,2),"")</f>
        <v>0</v>
      </c>
      <c r="Z1384" s="31">
        <f>IF(OR(S1384="VLD MLC components",S1384="VLD MLC pipes",S1384="VLD PEX components",S1384="VLD PEX pipes",S1384="VLD PHC components",S1384="VLD PHC pipes",S1384="Controls VLD"),"По запросу",X1384)</f>
        <v>11582</v>
      </c>
      <c r="AA1384" s="63">
        <f>ROUND(X1384/1.2,3)</f>
        <v>9651.6669999999995</v>
      </c>
      <c r="AB1384" s="23">
        <v>9651.6669999999995</v>
      </c>
      <c r="AC1384" s="190">
        <f>IFERROR(ROUND(AA1384/AB1384-1,2),"")</f>
        <v>0</v>
      </c>
      <c r="AD1384" s="25">
        <v>0.63200000000000001</v>
      </c>
      <c r="AE1384" s="25">
        <v>5.9999999999999995E-4</v>
      </c>
      <c r="AF1384" s="25">
        <v>0</v>
      </c>
      <c r="AG1384" s="25" t="s">
        <v>22</v>
      </c>
      <c r="AH1384" s="25">
        <v>0</v>
      </c>
      <c r="AI1384" s="25">
        <v>0</v>
      </c>
      <c r="AJ1384" s="25" t="s">
        <v>19</v>
      </c>
      <c r="AK1384" s="42" t="s">
        <v>19</v>
      </c>
      <c r="AL1384" s="25" t="s">
        <v>19</v>
      </c>
      <c r="AM1384" s="25">
        <v>1</v>
      </c>
      <c r="AN1384" s="25">
        <v>175</v>
      </c>
      <c r="AO1384" s="25">
        <v>135</v>
      </c>
      <c r="AP1384" s="25">
        <v>90</v>
      </c>
      <c r="AQ1384" s="25">
        <v>0.63200000000000001</v>
      </c>
      <c r="AR1384" s="94">
        <v>2.1259999999999999E-3</v>
      </c>
      <c r="AS1384" s="157" t="s">
        <v>22</v>
      </c>
      <c r="AT1384" s="93" t="s">
        <v>22</v>
      </c>
      <c r="AU1384" s="92" t="s">
        <v>22</v>
      </c>
      <c r="AV1384" s="91" t="s">
        <v>48</v>
      </c>
      <c r="AW1384" s="92" t="s">
        <v>48</v>
      </c>
      <c r="AX1384" s="92" t="s">
        <v>48</v>
      </c>
      <c r="AY1384" s="91" t="s">
        <v>152</v>
      </c>
      <c r="AZ1384" s="23"/>
      <c r="BA1384" s="25">
        <v>0</v>
      </c>
      <c r="BB1384" t="s">
        <v>48</v>
      </c>
      <c r="BC1384" t="e">
        <v>#N/A</v>
      </c>
      <c r="BD1384" t="e">
        <f>IF(Z1384=BC1384,"OK")</f>
        <v>#N/A</v>
      </c>
      <c r="BE1384">
        <v>0.63200000000000001</v>
      </c>
      <c r="BF1384">
        <v>5.9999999999999995E-4</v>
      </c>
      <c r="BG1384">
        <v>175</v>
      </c>
      <c r="BH1384">
        <v>135</v>
      </c>
      <c r="BI1384">
        <v>90</v>
      </c>
      <c r="BJ1384">
        <v>0.63200000000000001</v>
      </c>
      <c r="BK1384">
        <v>2.1259999999999999E-3</v>
      </c>
      <c r="BN1384" s="183"/>
    </row>
    <row r="1385" spans="1:66" ht="25.5" x14ac:dyDescent="0.25">
      <c r="A1385" s="1"/>
      <c r="B1385" s="94">
        <v>1379</v>
      </c>
      <c r="C1385" s="43">
        <v>1048751</v>
      </c>
      <c r="D1385" s="37" t="s">
        <v>22</v>
      </c>
      <c r="E1385" s="36" t="s">
        <v>5107</v>
      </c>
      <c r="F1385" s="151" t="s">
        <v>28</v>
      </c>
      <c r="G1385" s="41"/>
      <c r="H1385" s="46" t="str">
        <f>IFERROR(IFERROR(IF(SEARCH("Usystems",$E1385)&gt;0,"Usystems"),IF(SEARCH("RIIFO",$E1385)&gt;0,"RIIFO","Uponor")),"Uponor")</f>
        <v>Uponor</v>
      </c>
      <c r="I1385" s="25" t="str">
        <f>IFERROR(MID($D1385,1,7)+0,"")</f>
        <v/>
      </c>
      <c r="J1385" s="25" t="str">
        <f>IFERROR(MID($D1385,10,7)+0,"")</f>
        <v/>
      </c>
      <c r="K1385" s="25" t="str">
        <f>IFERROR(MID($D1385,19,7)+0,"")</f>
        <v/>
      </c>
      <c r="L1385" s="25" t="str">
        <f>IFERROR(MID($D1385,28,7)+0,"")</f>
        <v/>
      </c>
      <c r="M1385" s="25" t="e">
        <f>IF(IFERROR(MID($Q1385,1,7)+0,"")&lt;1130000,IF(INDEX(C:C,MATCH(LEFT(Q1385,7)+0,I:I,0))&lt;1130000,"",INDEX(C:C,MATCH(LEFT(Q1385,7)+0,I:I,0))),IFERROR(MID($Q1385,1,7)+0,""))</f>
        <v>#N/A</v>
      </c>
      <c r="N1385" s="25" t="str">
        <f>IF(IFERROR(MID($Q1385,10,7)+0,"")&lt;1130000,"",IFERROR(MID($Q1385,10,7)+0,""))</f>
        <v/>
      </c>
      <c r="O1385" s="25" t="str">
        <f>IF(IFERROR(MID($Q1385,19,7)+0,"")&lt;1130000,"",IFERROR(MID($Q1385,19,7)+0,""))</f>
        <v/>
      </c>
      <c r="P1385" s="25" t="e">
        <f>IF(M1385="","",IF(N1385="",M1385,M1385&amp;", "&amp;N1385))</f>
        <v>#N/A</v>
      </c>
      <c r="Q1385" s="25">
        <v>1070694</v>
      </c>
      <c r="R1385" s="25"/>
      <c r="S1385" s="35" t="s">
        <v>34</v>
      </c>
      <c r="T1385" s="25" t="s">
        <v>36</v>
      </c>
      <c r="U1385" s="185">
        <v>11582</v>
      </c>
      <c r="V1385" s="188">
        <v>11582</v>
      </c>
      <c r="W1385" s="189">
        <v>11582</v>
      </c>
      <c r="X1385" s="31">
        <v>11582</v>
      </c>
      <c r="Y1385" s="90">
        <f>IFERROR(ROUND(X1385/W1385-1,2),"")</f>
        <v>0</v>
      </c>
      <c r="Z1385" s="31">
        <f>IF(OR(S1385="VLD MLC components",S1385="VLD MLC pipes",S1385="VLD PEX components",S1385="VLD PEX pipes",S1385="VLD PHC components",S1385="VLD PHC pipes",S1385="Controls VLD"),"По запросу",X1385)</f>
        <v>11582</v>
      </c>
      <c r="AA1385" s="63">
        <f>ROUND(X1385/1.2,3)</f>
        <v>9651.6669999999995</v>
      </c>
      <c r="AB1385" s="23">
        <v>9651.6669999999995</v>
      </c>
      <c r="AC1385" s="190">
        <f>IFERROR(ROUND(AA1385/AB1385-1,2),"")</f>
        <v>0</v>
      </c>
      <c r="AD1385" s="25">
        <v>0.64500000000000002</v>
      </c>
      <c r="AE1385" s="25">
        <v>8.3000000000000001E-4</v>
      </c>
      <c r="AF1385" s="25">
        <v>0</v>
      </c>
      <c r="AG1385" s="25" t="s">
        <v>22</v>
      </c>
      <c r="AH1385" s="25">
        <v>0</v>
      </c>
      <c r="AI1385" s="25">
        <v>0</v>
      </c>
      <c r="AJ1385" s="25" t="s">
        <v>19</v>
      </c>
      <c r="AK1385" s="42" t="s">
        <v>19</v>
      </c>
      <c r="AL1385" s="25" t="s">
        <v>19</v>
      </c>
      <c r="AM1385" s="25">
        <v>1</v>
      </c>
      <c r="AN1385" s="25">
        <v>175</v>
      </c>
      <c r="AO1385" s="25">
        <v>135</v>
      </c>
      <c r="AP1385" s="25">
        <v>90</v>
      </c>
      <c r="AQ1385" s="25">
        <v>0.64500000000000002</v>
      </c>
      <c r="AR1385" s="94">
        <v>2.1259999999999999E-3</v>
      </c>
      <c r="AS1385" s="157" t="s">
        <v>22</v>
      </c>
      <c r="AT1385" s="93" t="s">
        <v>22</v>
      </c>
      <c r="AU1385" s="92" t="s">
        <v>22</v>
      </c>
      <c r="AV1385" s="91" t="s">
        <v>48</v>
      </c>
      <c r="AW1385" s="92" t="s">
        <v>48</v>
      </c>
      <c r="AX1385" s="92" t="s">
        <v>48</v>
      </c>
      <c r="AY1385" s="91" t="s">
        <v>152</v>
      </c>
      <c r="AZ1385" s="23"/>
      <c r="BA1385" s="25">
        <v>0</v>
      </c>
      <c r="BB1385" t="s">
        <v>48</v>
      </c>
      <c r="BC1385" t="e">
        <v>#N/A</v>
      </c>
      <c r="BD1385" t="e">
        <f>IF(Z1385=BC1385,"OK")</f>
        <v>#N/A</v>
      </c>
      <c r="BE1385">
        <v>0.64500000000000002</v>
      </c>
      <c r="BF1385">
        <v>8.3000000000000001E-4</v>
      </c>
      <c r="BG1385">
        <v>175</v>
      </c>
      <c r="BH1385">
        <v>135</v>
      </c>
      <c r="BI1385">
        <v>90</v>
      </c>
      <c r="BJ1385">
        <v>0.64500000000000002</v>
      </c>
      <c r="BK1385">
        <v>2.1259999999999999E-3</v>
      </c>
      <c r="BN1385" s="183"/>
    </row>
    <row r="1386" spans="1:66" ht="25.5" x14ac:dyDescent="0.25">
      <c r="A1386" s="1"/>
      <c r="B1386" s="94">
        <v>1380</v>
      </c>
      <c r="C1386" s="43">
        <v>1048752</v>
      </c>
      <c r="D1386" s="37" t="s">
        <v>22</v>
      </c>
      <c r="E1386" s="36" t="s">
        <v>5106</v>
      </c>
      <c r="F1386" s="151" t="s">
        <v>28</v>
      </c>
      <c r="G1386" s="41"/>
      <c r="H1386" s="46" t="str">
        <f>IFERROR(IFERROR(IF(SEARCH("Usystems",$E1386)&gt;0,"Usystems"),IF(SEARCH("RIIFO",$E1386)&gt;0,"RIIFO","Uponor")),"Uponor")</f>
        <v>Uponor</v>
      </c>
      <c r="I1386" s="25" t="str">
        <f>IFERROR(MID($D1386,1,7)+0,"")</f>
        <v/>
      </c>
      <c r="J1386" s="25" t="str">
        <f>IFERROR(MID($D1386,10,7)+0,"")</f>
        <v/>
      </c>
      <c r="K1386" s="25" t="str">
        <f>IFERROR(MID($D1386,19,7)+0,"")</f>
        <v/>
      </c>
      <c r="L1386" s="25" t="str">
        <f>IFERROR(MID($D1386,28,7)+0,"")</f>
        <v/>
      </c>
      <c r="M1386" s="25" t="e">
        <f>IF(IFERROR(MID($Q1386,1,7)+0,"")&lt;1130000,IF(INDEX(C:C,MATCH(LEFT(Q1386,7)+0,I:I,0))&lt;1130000,"",INDEX(C:C,MATCH(LEFT(Q1386,7)+0,I:I,0))),IFERROR(MID($Q1386,1,7)+0,""))</f>
        <v>#N/A</v>
      </c>
      <c r="N1386" s="25" t="str">
        <f>IF(IFERROR(MID($Q1386,10,7)+0,"")&lt;1130000,"",IFERROR(MID($Q1386,10,7)+0,""))</f>
        <v/>
      </c>
      <c r="O1386" s="25" t="str">
        <f>IF(IFERROR(MID($Q1386,19,7)+0,"")&lt;1130000,"",IFERROR(MID($Q1386,19,7)+0,""))</f>
        <v/>
      </c>
      <c r="P1386" s="25" t="e">
        <f>IF(M1386="","",IF(N1386="",M1386,M1386&amp;", "&amp;N1386))</f>
        <v>#N/A</v>
      </c>
      <c r="Q1386" s="25">
        <v>1070695</v>
      </c>
      <c r="R1386" s="25"/>
      <c r="S1386" s="35" t="s">
        <v>34</v>
      </c>
      <c r="T1386" s="25" t="s">
        <v>36</v>
      </c>
      <c r="U1386" s="185">
        <v>11582</v>
      </c>
      <c r="V1386" s="188">
        <v>11582</v>
      </c>
      <c r="W1386" s="189">
        <v>11582</v>
      </c>
      <c r="X1386" s="31">
        <v>11582</v>
      </c>
      <c r="Y1386" s="90">
        <f>IFERROR(ROUND(X1386/W1386-1,2),"")</f>
        <v>0</v>
      </c>
      <c r="Z1386" s="31">
        <f>IF(OR(S1386="VLD MLC components",S1386="VLD MLC pipes",S1386="VLD PEX components",S1386="VLD PEX pipes",S1386="VLD PHC components",S1386="VLD PHC pipes",S1386="Controls VLD"),"По запросу",X1386)</f>
        <v>11582</v>
      </c>
      <c r="AA1386" s="63">
        <f>ROUND(X1386/1.2,3)</f>
        <v>9651.6669999999995</v>
      </c>
      <c r="AB1386" s="23">
        <v>9651.6669999999995</v>
      </c>
      <c r="AC1386" s="190">
        <f>IFERROR(ROUND(AA1386/AB1386-1,2),"")</f>
        <v>0</v>
      </c>
      <c r="AD1386" s="25">
        <v>0.6</v>
      </c>
      <c r="AE1386" s="25">
        <v>4.0999999999999999E-4</v>
      </c>
      <c r="AF1386" s="25">
        <v>0</v>
      </c>
      <c r="AG1386" s="25" t="s">
        <v>22</v>
      </c>
      <c r="AH1386" s="25">
        <v>0</v>
      </c>
      <c r="AI1386" s="25">
        <v>0</v>
      </c>
      <c r="AJ1386" s="25" t="s">
        <v>19</v>
      </c>
      <c r="AK1386" s="42" t="s">
        <v>19</v>
      </c>
      <c r="AL1386" s="25" t="s">
        <v>19</v>
      </c>
      <c r="AM1386" s="25">
        <v>1</v>
      </c>
      <c r="AN1386" s="25">
        <v>176</v>
      </c>
      <c r="AO1386" s="25">
        <v>68</v>
      </c>
      <c r="AP1386" s="25">
        <v>89</v>
      </c>
      <c r="AQ1386" s="25">
        <v>0.6</v>
      </c>
      <c r="AR1386" s="94">
        <v>1.065E-3</v>
      </c>
      <c r="AS1386" s="157" t="s">
        <v>22</v>
      </c>
      <c r="AT1386" s="93" t="s">
        <v>22</v>
      </c>
      <c r="AU1386" s="92" t="s">
        <v>22</v>
      </c>
      <c r="AV1386" s="91" t="s">
        <v>48</v>
      </c>
      <c r="AW1386" s="92" t="s">
        <v>48</v>
      </c>
      <c r="AX1386" s="92" t="s">
        <v>48</v>
      </c>
      <c r="AY1386" s="91" t="s">
        <v>152</v>
      </c>
      <c r="AZ1386" s="23"/>
      <c r="BA1386" s="25">
        <v>0</v>
      </c>
      <c r="BB1386" t="s">
        <v>48</v>
      </c>
      <c r="BC1386" t="e">
        <v>#N/A</v>
      </c>
      <c r="BD1386" t="e">
        <f>IF(Z1386=BC1386,"OK")</f>
        <v>#N/A</v>
      </c>
      <c r="BE1386">
        <v>0.6</v>
      </c>
      <c r="BF1386">
        <v>4.0999999999999999E-4</v>
      </c>
      <c r="BG1386">
        <v>176</v>
      </c>
      <c r="BH1386">
        <v>68</v>
      </c>
      <c r="BI1386">
        <v>89</v>
      </c>
      <c r="BJ1386">
        <v>0.6</v>
      </c>
      <c r="BK1386">
        <v>1.065E-3</v>
      </c>
      <c r="BN1386" s="183"/>
    </row>
    <row r="1387" spans="1:66" ht="25.5" x14ac:dyDescent="0.25">
      <c r="A1387" s="1"/>
      <c r="B1387" s="94">
        <v>1381</v>
      </c>
      <c r="C1387" s="43">
        <v>1048753</v>
      </c>
      <c r="D1387" s="37" t="s">
        <v>22</v>
      </c>
      <c r="E1387" s="36" t="s">
        <v>5105</v>
      </c>
      <c r="F1387" s="151" t="s">
        <v>28</v>
      </c>
      <c r="G1387" s="41"/>
      <c r="H1387" s="46" t="str">
        <f>IFERROR(IFERROR(IF(SEARCH("Usystems",$E1387)&gt;0,"Usystems"),IF(SEARCH("RIIFO",$E1387)&gt;0,"RIIFO","Uponor")),"Uponor")</f>
        <v>Uponor</v>
      </c>
      <c r="I1387" s="25" t="str">
        <f>IFERROR(MID($D1387,1,7)+0,"")</f>
        <v/>
      </c>
      <c r="J1387" s="25" t="str">
        <f>IFERROR(MID($D1387,10,7)+0,"")</f>
        <v/>
      </c>
      <c r="K1387" s="25" t="str">
        <f>IFERROR(MID($D1387,19,7)+0,"")</f>
        <v/>
      </c>
      <c r="L1387" s="25" t="str">
        <f>IFERROR(MID($D1387,28,7)+0,"")</f>
        <v/>
      </c>
      <c r="M1387" s="25" t="e">
        <f>IF(IFERROR(MID($Q1387,1,7)+0,"")&lt;1130000,IF(INDEX(C:C,MATCH(LEFT(Q1387,7)+0,I:I,0))&lt;1130000,"",INDEX(C:C,MATCH(LEFT(Q1387,7)+0,I:I,0))),IFERROR(MID($Q1387,1,7)+0,""))</f>
        <v>#N/A</v>
      </c>
      <c r="N1387" s="25" t="str">
        <f>IF(IFERROR(MID($Q1387,10,7)+0,"")&lt;1130000,"",IFERROR(MID($Q1387,10,7)+0,""))</f>
        <v/>
      </c>
      <c r="O1387" s="25" t="str">
        <f>IF(IFERROR(MID($Q1387,19,7)+0,"")&lt;1130000,"",IFERROR(MID($Q1387,19,7)+0,""))</f>
        <v/>
      </c>
      <c r="P1387" s="25" t="e">
        <f>IF(M1387="","",IF(N1387="",M1387,M1387&amp;", "&amp;N1387))</f>
        <v>#N/A</v>
      </c>
      <c r="Q1387" s="44">
        <v>1094219</v>
      </c>
      <c r="R1387" s="44"/>
      <c r="S1387" s="35" t="s">
        <v>34</v>
      </c>
      <c r="T1387" s="25" t="s">
        <v>36</v>
      </c>
      <c r="U1387" s="185">
        <v>11582</v>
      </c>
      <c r="V1387" s="188">
        <v>11582</v>
      </c>
      <c r="W1387" s="189">
        <v>11582</v>
      </c>
      <c r="X1387" s="31">
        <v>11582</v>
      </c>
      <c r="Y1387" s="90">
        <f>IFERROR(ROUND(X1387/W1387-1,2),"")</f>
        <v>0</v>
      </c>
      <c r="Z1387" s="31">
        <f>IF(OR(S1387="VLD MLC components",S1387="VLD MLC pipes",S1387="VLD PEX components",S1387="VLD PEX pipes",S1387="VLD PHC components",S1387="VLD PHC pipes",S1387="Controls VLD"),"По запросу",X1387)</f>
        <v>11582</v>
      </c>
      <c r="AA1387" s="63">
        <f>ROUND(X1387/1.2,3)</f>
        <v>9651.6669999999995</v>
      </c>
      <c r="AB1387" s="23">
        <v>9651.6669999999995</v>
      </c>
      <c r="AC1387" s="190">
        <f>IFERROR(ROUND(AA1387/AB1387-1,2),"")</f>
        <v>0</v>
      </c>
      <c r="AD1387" s="25">
        <v>0.60199999999999998</v>
      </c>
      <c r="AE1387" s="25">
        <v>3.8000000000000002E-4</v>
      </c>
      <c r="AF1387" s="25">
        <v>0</v>
      </c>
      <c r="AG1387" s="25" t="s">
        <v>22</v>
      </c>
      <c r="AH1387" s="25">
        <v>0</v>
      </c>
      <c r="AI1387" s="25">
        <v>0</v>
      </c>
      <c r="AJ1387" s="25" t="s">
        <v>19</v>
      </c>
      <c r="AK1387" s="42" t="s">
        <v>19</v>
      </c>
      <c r="AL1387" s="25" t="s">
        <v>19</v>
      </c>
      <c r="AM1387" s="25">
        <v>1</v>
      </c>
      <c r="AN1387" s="25">
        <v>175</v>
      </c>
      <c r="AO1387" s="25">
        <v>135</v>
      </c>
      <c r="AP1387" s="25">
        <v>90</v>
      </c>
      <c r="AQ1387" s="25">
        <v>0.60199999999999998</v>
      </c>
      <c r="AR1387" s="94">
        <v>2.1259999999999999E-3</v>
      </c>
      <c r="AS1387" s="157" t="s">
        <v>22</v>
      </c>
      <c r="AT1387" s="93" t="s">
        <v>22</v>
      </c>
      <c r="AU1387" s="92" t="s">
        <v>22</v>
      </c>
      <c r="AV1387" s="91" t="s">
        <v>48</v>
      </c>
      <c r="AW1387" s="92" t="s">
        <v>48</v>
      </c>
      <c r="AX1387" s="92" t="s">
        <v>48</v>
      </c>
      <c r="AY1387" s="91" t="s">
        <v>152</v>
      </c>
      <c r="AZ1387" s="23"/>
      <c r="BA1387" s="25">
        <v>0</v>
      </c>
      <c r="BB1387" t="s">
        <v>48</v>
      </c>
      <c r="BC1387" t="e">
        <v>#N/A</v>
      </c>
      <c r="BD1387" t="e">
        <f>IF(Z1387=BC1387,"OK")</f>
        <v>#N/A</v>
      </c>
      <c r="BE1387">
        <v>0.60199999999999998</v>
      </c>
      <c r="BF1387">
        <v>3.8000000000000002E-4</v>
      </c>
      <c r="BG1387">
        <v>175</v>
      </c>
      <c r="BH1387">
        <v>135</v>
      </c>
      <c r="BI1387">
        <v>90</v>
      </c>
      <c r="BJ1387">
        <v>0.60199999999999998</v>
      </c>
      <c r="BK1387">
        <v>2.1259999999999999E-3</v>
      </c>
      <c r="BN1387" s="183"/>
    </row>
    <row r="1388" spans="1:66" ht="25.5" x14ac:dyDescent="0.25">
      <c r="A1388" s="1"/>
      <c r="B1388" s="94">
        <v>1382</v>
      </c>
      <c r="C1388" s="43">
        <v>1048754</v>
      </c>
      <c r="D1388" s="37" t="s">
        <v>22</v>
      </c>
      <c r="E1388" s="36" t="s">
        <v>5104</v>
      </c>
      <c r="F1388" s="151" t="s">
        <v>28</v>
      </c>
      <c r="G1388" s="41"/>
      <c r="H1388" s="46" t="str">
        <f>IFERROR(IFERROR(IF(SEARCH("Usystems",$E1388)&gt;0,"Usystems"),IF(SEARCH("RIIFO",$E1388)&gt;0,"RIIFO","Uponor")),"Uponor")</f>
        <v>Uponor</v>
      </c>
      <c r="I1388" s="25" t="str">
        <f>IFERROR(MID($D1388,1,7)+0,"")</f>
        <v/>
      </c>
      <c r="J1388" s="25" t="str">
        <f>IFERROR(MID($D1388,10,7)+0,"")</f>
        <v/>
      </c>
      <c r="K1388" s="25" t="str">
        <f>IFERROR(MID($D1388,19,7)+0,"")</f>
        <v/>
      </c>
      <c r="L1388" s="25" t="str">
        <f>IFERROR(MID($D1388,28,7)+0,"")</f>
        <v/>
      </c>
      <c r="M1388" s="25" t="e">
        <f>IF(IFERROR(MID($Q1388,1,7)+0,"")&lt;1130000,IF(INDEX(C:C,MATCH(LEFT(Q1388,7)+0,I:I,0))&lt;1130000,"",INDEX(C:C,MATCH(LEFT(Q1388,7)+0,I:I,0))),IFERROR(MID($Q1388,1,7)+0,""))</f>
        <v>#N/A</v>
      </c>
      <c r="N1388" s="25" t="str">
        <f>IF(IFERROR(MID($Q1388,10,7)+0,"")&lt;1130000,"",IFERROR(MID($Q1388,10,7)+0,""))</f>
        <v/>
      </c>
      <c r="O1388" s="25" t="str">
        <f>IF(IFERROR(MID($Q1388,19,7)+0,"")&lt;1130000,"",IFERROR(MID($Q1388,19,7)+0,""))</f>
        <v/>
      </c>
      <c r="P1388" s="25" t="e">
        <f>IF(M1388="","",IF(N1388="",M1388,M1388&amp;", "&amp;N1388))</f>
        <v>#N/A</v>
      </c>
      <c r="Q1388" s="25">
        <v>1070696</v>
      </c>
      <c r="R1388" s="25"/>
      <c r="S1388" s="35" t="s">
        <v>34</v>
      </c>
      <c r="T1388" s="25" t="s">
        <v>36</v>
      </c>
      <c r="U1388" s="185">
        <v>11582</v>
      </c>
      <c r="V1388" s="188">
        <v>11582</v>
      </c>
      <c r="W1388" s="189">
        <v>11582</v>
      </c>
      <c r="X1388" s="31">
        <v>11582</v>
      </c>
      <c r="Y1388" s="90">
        <f>IFERROR(ROUND(X1388/W1388-1,2),"")</f>
        <v>0</v>
      </c>
      <c r="Z1388" s="31">
        <f>IF(OR(S1388="VLD MLC components",S1388="VLD MLC pipes",S1388="VLD PEX components",S1388="VLD PEX pipes",S1388="VLD PHC components",S1388="VLD PHC pipes",S1388="Controls VLD"),"По запросу",X1388)</f>
        <v>11582</v>
      </c>
      <c r="AA1388" s="63">
        <f>ROUND(X1388/1.2,3)</f>
        <v>9651.6669999999995</v>
      </c>
      <c r="AB1388" s="23">
        <v>9651.6669999999995</v>
      </c>
      <c r="AC1388" s="190">
        <f>IFERROR(ROUND(AA1388/AB1388-1,2),"")</f>
        <v>0</v>
      </c>
      <c r="AD1388" s="25">
        <v>0.64500000000000002</v>
      </c>
      <c r="AE1388" s="25">
        <v>3.8999999999999999E-4</v>
      </c>
      <c r="AF1388" s="25">
        <v>0</v>
      </c>
      <c r="AG1388" s="25" t="s">
        <v>22</v>
      </c>
      <c r="AH1388" s="25">
        <v>0</v>
      </c>
      <c r="AI1388" s="25">
        <v>0</v>
      </c>
      <c r="AJ1388" s="25" t="s">
        <v>19</v>
      </c>
      <c r="AK1388" s="42" t="s">
        <v>19</v>
      </c>
      <c r="AL1388" s="25" t="s">
        <v>19</v>
      </c>
      <c r="AM1388" s="25">
        <v>1</v>
      </c>
      <c r="AN1388" s="25">
        <v>175</v>
      </c>
      <c r="AO1388" s="25">
        <v>135</v>
      </c>
      <c r="AP1388" s="25">
        <v>90</v>
      </c>
      <c r="AQ1388" s="25">
        <v>0.64500000000000002</v>
      </c>
      <c r="AR1388" s="94">
        <v>2.1259999999999999E-3</v>
      </c>
      <c r="AS1388" s="157" t="s">
        <v>22</v>
      </c>
      <c r="AT1388" s="93" t="s">
        <v>22</v>
      </c>
      <c r="AU1388" s="92" t="s">
        <v>22</v>
      </c>
      <c r="AV1388" s="91" t="s">
        <v>48</v>
      </c>
      <c r="AW1388" s="92" t="s">
        <v>48</v>
      </c>
      <c r="AX1388" s="92" t="s">
        <v>48</v>
      </c>
      <c r="AY1388" s="91" t="s">
        <v>152</v>
      </c>
      <c r="AZ1388" s="23"/>
      <c r="BA1388" s="25">
        <v>0</v>
      </c>
      <c r="BB1388" t="s">
        <v>48</v>
      </c>
      <c r="BC1388" t="e">
        <v>#N/A</v>
      </c>
      <c r="BD1388" t="e">
        <f>IF(Z1388=BC1388,"OK")</f>
        <v>#N/A</v>
      </c>
      <c r="BE1388">
        <v>0.64500000000000002</v>
      </c>
      <c r="BF1388">
        <v>3.8999999999999999E-4</v>
      </c>
      <c r="BG1388">
        <v>175</v>
      </c>
      <c r="BH1388">
        <v>135</v>
      </c>
      <c r="BI1388">
        <v>90</v>
      </c>
      <c r="BJ1388">
        <v>0.64500000000000002</v>
      </c>
      <c r="BK1388">
        <v>2.1259999999999999E-3</v>
      </c>
      <c r="BN1388" s="183"/>
    </row>
    <row r="1389" spans="1:66" ht="25.5" x14ac:dyDescent="0.25">
      <c r="A1389" s="1"/>
      <c r="B1389" s="94">
        <v>1383</v>
      </c>
      <c r="C1389" s="43">
        <v>1048755</v>
      </c>
      <c r="D1389" s="37" t="s">
        <v>22</v>
      </c>
      <c r="E1389" s="36" t="s">
        <v>5103</v>
      </c>
      <c r="F1389" s="151" t="s">
        <v>28</v>
      </c>
      <c r="G1389" s="41"/>
      <c r="H1389" s="46" t="str">
        <f>IFERROR(IFERROR(IF(SEARCH("Usystems",$E1389)&gt;0,"Usystems"),IF(SEARCH("RIIFO",$E1389)&gt;0,"RIIFO","Uponor")),"Uponor")</f>
        <v>Uponor</v>
      </c>
      <c r="I1389" s="25" t="str">
        <f>IFERROR(MID($D1389,1,7)+0,"")</f>
        <v/>
      </c>
      <c r="J1389" s="25" t="str">
        <f>IFERROR(MID($D1389,10,7)+0,"")</f>
        <v/>
      </c>
      <c r="K1389" s="25" t="str">
        <f>IFERROR(MID($D1389,19,7)+0,"")</f>
        <v/>
      </c>
      <c r="L1389" s="25" t="str">
        <f>IFERROR(MID($D1389,28,7)+0,"")</f>
        <v/>
      </c>
      <c r="M1389" s="25" t="e">
        <f>IF(IFERROR(MID($Q1389,1,7)+0,"")&lt;1130000,IF(INDEX(C:C,MATCH(LEFT(Q1389,7)+0,I:I,0))&lt;1130000,"",INDEX(C:C,MATCH(LEFT(Q1389,7)+0,I:I,0))),IFERROR(MID($Q1389,1,7)+0,""))</f>
        <v>#N/A</v>
      </c>
      <c r="N1389" s="25" t="str">
        <f>IF(IFERROR(MID($Q1389,10,7)+0,"")&lt;1130000,"",IFERROR(MID($Q1389,10,7)+0,""))</f>
        <v/>
      </c>
      <c r="O1389" s="25" t="str">
        <f>IF(IFERROR(MID($Q1389,19,7)+0,"")&lt;1130000,"",IFERROR(MID($Q1389,19,7)+0,""))</f>
        <v/>
      </c>
      <c r="P1389" s="25" t="e">
        <f>IF(M1389="","",IF(N1389="",M1389,M1389&amp;", "&amp;N1389))</f>
        <v>#N/A</v>
      </c>
      <c r="Q1389" s="25">
        <v>1070697</v>
      </c>
      <c r="R1389" s="25"/>
      <c r="S1389" s="35" t="s">
        <v>34</v>
      </c>
      <c r="T1389" s="25" t="s">
        <v>36</v>
      </c>
      <c r="U1389" s="185">
        <v>11582</v>
      </c>
      <c r="V1389" s="188">
        <v>11582</v>
      </c>
      <c r="W1389" s="189">
        <v>11582</v>
      </c>
      <c r="X1389" s="31">
        <v>11582</v>
      </c>
      <c r="Y1389" s="90">
        <f>IFERROR(ROUND(X1389/W1389-1,2),"")</f>
        <v>0</v>
      </c>
      <c r="Z1389" s="31">
        <f>IF(OR(S1389="VLD MLC components",S1389="VLD MLC pipes",S1389="VLD PEX components",S1389="VLD PEX pipes",S1389="VLD PHC components",S1389="VLD PHC pipes",S1389="Controls VLD"),"По запросу",X1389)</f>
        <v>11582</v>
      </c>
      <c r="AA1389" s="63">
        <f>ROUND(X1389/1.2,3)</f>
        <v>9651.6669999999995</v>
      </c>
      <c r="AB1389" s="23">
        <v>9651.6669999999995</v>
      </c>
      <c r="AC1389" s="190">
        <f>IFERROR(ROUND(AA1389/AB1389-1,2),"")</f>
        <v>0</v>
      </c>
      <c r="AD1389" s="25">
        <v>0.65600000000000003</v>
      </c>
      <c r="AE1389" s="25">
        <v>7.1000000000000002E-4</v>
      </c>
      <c r="AF1389" s="25">
        <v>0</v>
      </c>
      <c r="AG1389" s="25" t="s">
        <v>22</v>
      </c>
      <c r="AH1389" s="25">
        <v>0</v>
      </c>
      <c r="AI1389" s="25">
        <v>0</v>
      </c>
      <c r="AJ1389" s="25" t="s">
        <v>19</v>
      </c>
      <c r="AK1389" s="42" t="s">
        <v>19</v>
      </c>
      <c r="AL1389" s="25" t="s">
        <v>19</v>
      </c>
      <c r="AM1389" s="25">
        <v>1</v>
      </c>
      <c r="AN1389" s="25">
        <v>175</v>
      </c>
      <c r="AO1389" s="25">
        <v>135</v>
      </c>
      <c r="AP1389" s="25">
        <v>90</v>
      </c>
      <c r="AQ1389" s="25">
        <v>0.65600000000000003</v>
      </c>
      <c r="AR1389" s="94">
        <v>2.1259999999999999E-3</v>
      </c>
      <c r="AS1389" s="157" t="s">
        <v>22</v>
      </c>
      <c r="AT1389" s="93" t="s">
        <v>22</v>
      </c>
      <c r="AU1389" s="92" t="s">
        <v>22</v>
      </c>
      <c r="AV1389" s="91" t="s">
        <v>48</v>
      </c>
      <c r="AW1389" s="92" t="s">
        <v>48</v>
      </c>
      <c r="AX1389" s="92" t="s">
        <v>48</v>
      </c>
      <c r="AY1389" s="91" t="s">
        <v>152</v>
      </c>
      <c r="AZ1389" s="23"/>
      <c r="BA1389" s="25">
        <v>0</v>
      </c>
      <c r="BB1389" t="s">
        <v>48</v>
      </c>
      <c r="BC1389" t="e">
        <v>#N/A</v>
      </c>
      <c r="BD1389" t="e">
        <f>IF(Z1389=BC1389,"OK")</f>
        <v>#N/A</v>
      </c>
      <c r="BE1389">
        <v>0.65600000000000003</v>
      </c>
      <c r="BF1389">
        <v>7.1000000000000002E-4</v>
      </c>
      <c r="BG1389">
        <v>175</v>
      </c>
      <c r="BH1389">
        <v>135</v>
      </c>
      <c r="BI1389">
        <v>90</v>
      </c>
      <c r="BJ1389">
        <v>0.65600000000000003</v>
      </c>
      <c r="BK1389">
        <v>2.1259999999999999E-3</v>
      </c>
      <c r="BN1389" s="183"/>
    </row>
    <row r="1390" spans="1:66" ht="25.5" x14ac:dyDescent="0.25">
      <c r="A1390" s="1"/>
      <c r="B1390" s="94">
        <v>1384</v>
      </c>
      <c r="C1390" s="43">
        <v>1048745</v>
      </c>
      <c r="D1390" s="37" t="s">
        <v>22</v>
      </c>
      <c r="E1390" s="27" t="s">
        <v>5102</v>
      </c>
      <c r="F1390" s="151" t="s">
        <v>21</v>
      </c>
      <c r="G1390" s="34"/>
      <c r="H1390" s="46" t="str">
        <f>IFERROR(IFERROR(IF(SEARCH("Usystems",$E1390)&gt;0,"Usystems"),IF(SEARCH("RIIFO",$E1390)&gt;0,"RIIFO","Uponor")),"Uponor")</f>
        <v>Uponor</v>
      </c>
      <c r="I1390" s="25" t="str">
        <f>IFERROR(MID($D1390,1,7)+0,"")</f>
        <v/>
      </c>
      <c r="J1390" s="25" t="str">
        <f>IFERROR(MID($D1390,10,7)+0,"")</f>
        <v/>
      </c>
      <c r="K1390" s="25" t="str">
        <f>IFERROR(MID($D1390,19,7)+0,"")</f>
        <v/>
      </c>
      <c r="L1390" s="25" t="str">
        <f>IFERROR(MID($D1390,28,7)+0,"")</f>
        <v/>
      </c>
      <c r="M1390" s="25" t="str">
        <f>IF(IFERROR(MID($Q1390,1,7)+0,"")&lt;1130000,IF(INDEX(C:C,MATCH(LEFT(Q1390,7)+0,I:I,0))&lt;1130000,"",INDEX(C:C,MATCH(LEFT(Q1390,7)+0,I:I,0))),IFERROR(MID($Q1390,1,7)+0,""))</f>
        <v/>
      </c>
      <c r="N1390" s="25" t="str">
        <f>IF(IFERROR(MID($Q1390,10,7)+0,"")&lt;1130000,"",IFERROR(MID($Q1390,10,7)+0,""))</f>
        <v/>
      </c>
      <c r="O1390" s="25" t="str">
        <f>IF(IFERROR(MID($Q1390,19,7)+0,"")&lt;1130000,"",IFERROR(MID($Q1390,19,7)+0,""))</f>
        <v/>
      </c>
      <c r="P1390" s="25" t="str">
        <f>IF(M1390="","",IF(N1390="",M1390,M1390&amp;", "&amp;N1390))</f>
        <v/>
      </c>
      <c r="Q1390" s="37" t="s">
        <v>22</v>
      </c>
      <c r="R1390" s="37"/>
      <c r="S1390" s="35" t="s">
        <v>34</v>
      </c>
      <c r="T1390" s="25" t="s">
        <v>38</v>
      </c>
      <c r="U1390" s="185">
        <v>3238</v>
      </c>
      <c r="V1390" s="188">
        <v>3238</v>
      </c>
      <c r="W1390" s="189">
        <v>3238</v>
      </c>
      <c r="X1390" s="31">
        <v>3238</v>
      </c>
      <c r="Y1390" s="90">
        <f>IFERROR(ROUND(X1390/W1390-1,2),"")</f>
        <v>0</v>
      </c>
      <c r="Z1390" s="31">
        <f>IF(OR(S1390="VLD MLC components",S1390="VLD MLC pipes",S1390="VLD PEX components",S1390="VLD PEX pipes",S1390="VLD PHC components",S1390="VLD PHC pipes",S1390="Controls VLD"),"По запросу",X1390)</f>
        <v>3238</v>
      </c>
      <c r="AA1390" s="63">
        <f>ROUND(X1390/1.2,3)</f>
        <v>2698.3330000000001</v>
      </c>
      <c r="AB1390" s="23">
        <v>2698.3330000000001</v>
      </c>
      <c r="AC1390" s="190">
        <f>IFERROR(ROUND(AA1390/AB1390-1,2),"")</f>
        <v>0</v>
      </c>
      <c r="AD1390" s="25">
        <v>0.17</v>
      </c>
      <c r="AE1390" s="25">
        <v>6.0000000000000002E-5</v>
      </c>
      <c r="AF1390" s="25">
        <v>0</v>
      </c>
      <c r="AG1390" s="25" t="s">
        <v>22</v>
      </c>
      <c r="AH1390" s="25">
        <v>0</v>
      </c>
      <c r="AI1390" s="25">
        <v>0</v>
      </c>
      <c r="AJ1390" s="25" t="s">
        <v>20</v>
      </c>
      <c r="AK1390" s="42" t="s">
        <v>19</v>
      </c>
      <c r="AL1390" s="25" t="s">
        <v>20</v>
      </c>
      <c r="AM1390" s="25">
        <v>10</v>
      </c>
      <c r="AN1390" s="25">
        <v>176</v>
      </c>
      <c r="AO1390" s="25">
        <v>137</v>
      </c>
      <c r="AP1390" s="25">
        <v>89</v>
      </c>
      <c r="AQ1390" s="25">
        <v>1.7</v>
      </c>
      <c r="AR1390" s="94">
        <v>2.1459999999999999E-3</v>
      </c>
      <c r="AS1390" s="157" t="s">
        <v>22</v>
      </c>
      <c r="AT1390" s="93" t="s">
        <v>22</v>
      </c>
      <c r="AU1390" s="92" t="s">
        <v>22</v>
      </c>
      <c r="AV1390" s="91" t="s">
        <v>48</v>
      </c>
      <c r="AW1390" s="92" t="s">
        <v>48</v>
      </c>
      <c r="AX1390" s="92" t="s">
        <v>48</v>
      </c>
      <c r="AY1390" s="91" t="s">
        <v>152</v>
      </c>
      <c r="AZ1390" s="23"/>
      <c r="BA1390" s="25">
        <v>0</v>
      </c>
      <c r="BB1390" t="s">
        <v>48</v>
      </c>
      <c r="BC1390" t="e">
        <v>#N/A</v>
      </c>
      <c r="BD1390" t="e">
        <f>IF(Z1390=BC1390,"OK")</f>
        <v>#N/A</v>
      </c>
      <c r="BE1390">
        <v>0.17</v>
      </c>
      <c r="BF1390">
        <v>6.0000000000000002E-5</v>
      </c>
      <c r="BG1390">
        <v>176</v>
      </c>
      <c r="BH1390">
        <v>137</v>
      </c>
      <c r="BI1390">
        <v>89</v>
      </c>
      <c r="BJ1390">
        <v>1.7</v>
      </c>
      <c r="BK1390">
        <v>2.1459999999999999E-3</v>
      </c>
      <c r="BN1390" s="183"/>
    </row>
    <row r="1391" spans="1:66" ht="25.5" x14ac:dyDescent="0.25">
      <c r="A1391" s="1"/>
      <c r="B1391" s="94">
        <v>1385</v>
      </c>
      <c r="C1391" s="43">
        <v>1048746</v>
      </c>
      <c r="D1391" s="37" t="s">
        <v>22</v>
      </c>
      <c r="E1391" s="27" t="s">
        <v>5101</v>
      </c>
      <c r="F1391" s="151" t="s">
        <v>21</v>
      </c>
      <c r="G1391" s="34"/>
      <c r="H1391" s="46" t="str">
        <f>IFERROR(IFERROR(IF(SEARCH("Usystems",$E1391)&gt;0,"Usystems"),IF(SEARCH("RIIFO",$E1391)&gt;0,"RIIFO","Uponor")),"Uponor")</f>
        <v>Uponor</v>
      </c>
      <c r="I1391" s="25" t="str">
        <f>IFERROR(MID($D1391,1,7)+0,"")</f>
        <v/>
      </c>
      <c r="J1391" s="25" t="str">
        <f>IFERROR(MID($D1391,10,7)+0,"")</f>
        <v/>
      </c>
      <c r="K1391" s="25" t="str">
        <f>IFERROR(MID($D1391,19,7)+0,"")</f>
        <v/>
      </c>
      <c r="L1391" s="25" t="str">
        <f>IFERROR(MID($D1391,28,7)+0,"")</f>
        <v/>
      </c>
      <c r="M1391" s="25" t="str">
        <f>IF(IFERROR(MID($Q1391,1,7)+0,"")&lt;1130000,IF(INDEX(C:C,MATCH(LEFT(Q1391,7)+0,I:I,0))&lt;1130000,"",INDEX(C:C,MATCH(LEFT(Q1391,7)+0,I:I,0))),IFERROR(MID($Q1391,1,7)+0,""))</f>
        <v/>
      </c>
      <c r="N1391" s="25" t="str">
        <f>IF(IFERROR(MID($Q1391,10,7)+0,"")&lt;1130000,"",IFERROR(MID($Q1391,10,7)+0,""))</f>
        <v/>
      </c>
      <c r="O1391" s="25" t="str">
        <f>IF(IFERROR(MID($Q1391,19,7)+0,"")&lt;1130000,"",IFERROR(MID($Q1391,19,7)+0,""))</f>
        <v/>
      </c>
      <c r="P1391" s="25" t="str">
        <f>IF(M1391="","",IF(N1391="",M1391,M1391&amp;", "&amp;N1391))</f>
        <v/>
      </c>
      <c r="Q1391" s="37" t="s">
        <v>22</v>
      </c>
      <c r="R1391" s="37"/>
      <c r="S1391" s="35" t="s">
        <v>34</v>
      </c>
      <c r="T1391" s="25" t="s">
        <v>38</v>
      </c>
      <c r="U1391" s="185">
        <v>3238</v>
      </c>
      <c r="V1391" s="188">
        <v>3238</v>
      </c>
      <c r="W1391" s="189">
        <v>3238</v>
      </c>
      <c r="X1391" s="31">
        <v>3238</v>
      </c>
      <c r="Y1391" s="90">
        <f>IFERROR(ROUND(X1391/W1391-1,2),"")</f>
        <v>0</v>
      </c>
      <c r="Z1391" s="31">
        <f>IF(OR(S1391="VLD MLC components",S1391="VLD MLC pipes",S1391="VLD PEX components",S1391="VLD PEX pipes",S1391="VLD PHC components",S1391="VLD PHC pipes",S1391="Controls VLD"),"По запросу",X1391)</f>
        <v>3238</v>
      </c>
      <c r="AA1391" s="63">
        <f>ROUND(X1391/1.2,3)</f>
        <v>2698.3330000000001</v>
      </c>
      <c r="AB1391" s="23">
        <v>2698.3330000000001</v>
      </c>
      <c r="AC1391" s="190">
        <f>IFERROR(ROUND(AA1391/AB1391-1,2),"")</f>
        <v>0</v>
      </c>
      <c r="AD1391" s="25">
        <v>0.17</v>
      </c>
      <c r="AE1391" s="25">
        <v>5.0000000000000002E-5</v>
      </c>
      <c r="AF1391" s="25">
        <v>0</v>
      </c>
      <c r="AG1391" s="25" t="s">
        <v>22</v>
      </c>
      <c r="AH1391" s="25">
        <v>0</v>
      </c>
      <c r="AI1391" s="25">
        <v>0</v>
      </c>
      <c r="AJ1391" s="25" t="s">
        <v>20</v>
      </c>
      <c r="AK1391" s="42" t="s">
        <v>19</v>
      </c>
      <c r="AL1391" s="25" t="s">
        <v>20</v>
      </c>
      <c r="AM1391" s="25">
        <v>10</v>
      </c>
      <c r="AN1391" s="25">
        <v>176</v>
      </c>
      <c r="AO1391" s="25">
        <v>137</v>
      </c>
      <c r="AP1391" s="25">
        <v>89</v>
      </c>
      <c r="AQ1391" s="25">
        <v>1.7</v>
      </c>
      <c r="AR1391" s="94">
        <v>2.1459999999999999E-3</v>
      </c>
      <c r="AS1391" s="157" t="s">
        <v>22</v>
      </c>
      <c r="AT1391" s="93" t="s">
        <v>22</v>
      </c>
      <c r="AU1391" s="92" t="s">
        <v>22</v>
      </c>
      <c r="AV1391" s="91" t="s">
        <v>48</v>
      </c>
      <c r="AW1391" s="92" t="s">
        <v>48</v>
      </c>
      <c r="AX1391" s="92" t="s">
        <v>48</v>
      </c>
      <c r="AY1391" s="91" t="s">
        <v>152</v>
      </c>
      <c r="AZ1391" s="23"/>
      <c r="BA1391" s="25">
        <v>0</v>
      </c>
      <c r="BB1391" t="s">
        <v>48</v>
      </c>
      <c r="BC1391" t="e">
        <v>#N/A</v>
      </c>
      <c r="BD1391" t="e">
        <f>IF(Z1391=BC1391,"OK")</f>
        <v>#N/A</v>
      </c>
      <c r="BE1391">
        <v>0.17</v>
      </c>
      <c r="BF1391">
        <v>5.0000000000000002E-5</v>
      </c>
      <c r="BG1391">
        <v>176</v>
      </c>
      <c r="BH1391">
        <v>137</v>
      </c>
      <c r="BI1391">
        <v>89</v>
      </c>
      <c r="BJ1391">
        <v>1.7</v>
      </c>
      <c r="BK1391">
        <v>2.1459999999999999E-3</v>
      </c>
      <c r="BN1391" s="183"/>
    </row>
    <row r="1392" spans="1:66" ht="25.5" x14ac:dyDescent="0.25">
      <c r="A1392" s="1"/>
      <c r="B1392" s="94">
        <v>1386</v>
      </c>
      <c r="C1392" s="43">
        <v>1048747</v>
      </c>
      <c r="D1392" s="37" t="s">
        <v>22</v>
      </c>
      <c r="E1392" s="27" t="s">
        <v>5100</v>
      </c>
      <c r="F1392" s="151" t="s">
        <v>21</v>
      </c>
      <c r="G1392" s="34"/>
      <c r="H1392" s="46" t="str">
        <f>IFERROR(IFERROR(IF(SEARCH("Usystems",$E1392)&gt;0,"Usystems"),IF(SEARCH("RIIFO",$E1392)&gt;0,"RIIFO","Uponor")),"Uponor")</f>
        <v>Uponor</v>
      </c>
      <c r="I1392" s="25" t="str">
        <f>IFERROR(MID($D1392,1,7)+0,"")</f>
        <v/>
      </c>
      <c r="J1392" s="25" t="str">
        <f>IFERROR(MID($D1392,10,7)+0,"")</f>
        <v/>
      </c>
      <c r="K1392" s="25" t="str">
        <f>IFERROR(MID($D1392,19,7)+0,"")</f>
        <v/>
      </c>
      <c r="L1392" s="25" t="str">
        <f>IFERROR(MID($D1392,28,7)+0,"")</f>
        <v/>
      </c>
      <c r="M1392" s="25" t="str">
        <f>IF(IFERROR(MID($Q1392,1,7)+0,"")&lt;1130000,IF(INDEX(C:C,MATCH(LEFT(Q1392,7)+0,I:I,0))&lt;1130000,"",INDEX(C:C,MATCH(LEFT(Q1392,7)+0,I:I,0))),IFERROR(MID($Q1392,1,7)+0,""))</f>
        <v/>
      </c>
      <c r="N1392" s="25" t="str">
        <f>IF(IFERROR(MID($Q1392,10,7)+0,"")&lt;1130000,"",IFERROR(MID($Q1392,10,7)+0,""))</f>
        <v/>
      </c>
      <c r="O1392" s="25" t="str">
        <f>IF(IFERROR(MID($Q1392,19,7)+0,"")&lt;1130000,"",IFERROR(MID($Q1392,19,7)+0,""))</f>
        <v/>
      </c>
      <c r="P1392" s="25" t="str">
        <f>IF(M1392="","",IF(N1392="",M1392,M1392&amp;", "&amp;N1392))</f>
        <v/>
      </c>
      <c r="Q1392" s="37" t="s">
        <v>22</v>
      </c>
      <c r="R1392" s="37"/>
      <c r="S1392" s="35" t="s">
        <v>34</v>
      </c>
      <c r="T1392" s="25" t="s">
        <v>38</v>
      </c>
      <c r="U1392" s="185">
        <v>3612</v>
      </c>
      <c r="V1392" s="188">
        <v>3612</v>
      </c>
      <c r="W1392" s="189">
        <v>3612</v>
      </c>
      <c r="X1392" s="31">
        <v>3612</v>
      </c>
      <c r="Y1392" s="90">
        <f>IFERROR(ROUND(X1392/W1392-1,2),"")</f>
        <v>0</v>
      </c>
      <c r="Z1392" s="31">
        <f>IF(OR(S1392="VLD MLC components",S1392="VLD MLC pipes",S1392="VLD PEX components",S1392="VLD PEX pipes",S1392="VLD PHC components",S1392="VLD PHC pipes",S1392="Controls VLD"),"По запросу",X1392)</f>
        <v>3612</v>
      </c>
      <c r="AA1392" s="63">
        <f>ROUND(X1392/1.2,3)</f>
        <v>3010</v>
      </c>
      <c r="AB1392" s="23">
        <v>3010</v>
      </c>
      <c r="AC1392" s="190">
        <f>IFERROR(ROUND(AA1392/AB1392-1,2),"")</f>
        <v>0</v>
      </c>
      <c r="AD1392" s="25">
        <v>0.17899999999999999</v>
      </c>
      <c r="AE1392" s="25">
        <v>8.2000000000000001E-5</v>
      </c>
      <c r="AF1392" s="25">
        <v>0</v>
      </c>
      <c r="AG1392" s="25" t="s">
        <v>22</v>
      </c>
      <c r="AH1392" s="25">
        <v>0</v>
      </c>
      <c r="AI1392" s="25">
        <v>0</v>
      </c>
      <c r="AJ1392" s="25" t="s">
        <v>20</v>
      </c>
      <c r="AK1392" s="42" t="s">
        <v>19</v>
      </c>
      <c r="AL1392" s="25" t="s">
        <v>20</v>
      </c>
      <c r="AM1392" s="25">
        <v>10</v>
      </c>
      <c r="AN1392" s="25">
        <v>176</v>
      </c>
      <c r="AO1392" s="25">
        <v>137</v>
      </c>
      <c r="AP1392" s="25">
        <v>89</v>
      </c>
      <c r="AQ1392" s="25">
        <v>1.79</v>
      </c>
      <c r="AR1392" s="94">
        <v>2.1459999999999999E-3</v>
      </c>
      <c r="AS1392" s="157" t="s">
        <v>22</v>
      </c>
      <c r="AT1392" s="93" t="s">
        <v>22</v>
      </c>
      <c r="AU1392" s="92" t="s">
        <v>22</v>
      </c>
      <c r="AV1392" s="91" t="s">
        <v>48</v>
      </c>
      <c r="AW1392" s="92" t="s">
        <v>48</v>
      </c>
      <c r="AX1392" s="92" t="s">
        <v>48</v>
      </c>
      <c r="AY1392" s="91" t="s">
        <v>152</v>
      </c>
      <c r="AZ1392" s="23"/>
      <c r="BA1392" s="25">
        <v>0</v>
      </c>
      <c r="BB1392" t="s">
        <v>48</v>
      </c>
      <c r="BC1392" t="e">
        <v>#N/A</v>
      </c>
      <c r="BD1392" t="e">
        <f>IF(Z1392=BC1392,"OK")</f>
        <v>#N/A</v>
      </c>
      <c r="BE1392">
        <v>0.17899999999999999</v>
      </c>
      <c r="BF1392">
        <v>8.2000000000000001E-5</v>
      </c>
      <c r="BG1392">
        <v>176</v>
      </c>
      <c r="BH1392">
        <v>137</v>
      </c>
      <c r="BI1392">
        <v>89</v>
      </c>
      <c r="BJ1392">
        <v>1.79</v>
      </c>
      <c r="BK1392">
        <v>2.1459999999999999E-3</v>
      </c>
      <c r="BN1392" s="183"/>
    </row>
    <row r="1393" spans="1:66" ht="25.5" x14ac:dyDescent="0.25">
      <c r="A1393" s="1"/>
      <c r="B1393" s="94">
        <v>1387</v>
      </c>
      <c r="C1393" s="43">
        <v>1048748</v>
      </c>
      <c r="D1393" s="37" t="s">
        <v>22</v>
      </c>
      <c r="E1393" s="27" t="s">
        <v>5099</v>
      </c>
      <c r="F1393" s="151" t="s">
        <v>21</v>
      </c>
      <c r="G1393" s="34"/>
      <c r="H1393" s="46" t="str">
        <f>IFERROR(IFERROR(IF(SEARCH("Usystems",$E1393)&gt;0,"Usystems"),IF(SEARCH("RIIFO",$E1393)&gt;0,"RIIFO","Uponor")),"Uponor")</f>
        <v>Uponor</v>
      </c>
      <c r="I1393" s="25" t="str">
        <f>IFERROR(MID($D1393,1,7)+0,"")</f>
        <v/>
      </c>
      <c r="J1393" s="25" t="str">
        <f>IFERROR(MID($D1393,10,7)+0,"")</f>
        <v/>
      </c>
      <c r="K1393" s="25" t="str">
        <f>IFERROR(MID($D1393,19,7)+0,"")</f>
        <v/>
      </c>
      <c r="L1393" s="25" t="str">
        <f>IFERROR(MID($D1393,28,7)+0,"")</f>
        <v/>
      </c>
      <c r="M1393" s="25" t="str">
        <f>IF(IFERROR(MID($Q1393,1,7)+0,"")&lt;1130000,IF(INDEX(C:C,MATCH(LEFT(Q1393,7)+0,I:I,0))&lt;1130000,"",INDEX(C:C,MATCH(LEFT(Q1393,7)+0,I:I,0))),IFERROR(MID($Q1393,1,7)+0,""))</f>
        <v/>
      </c>
      <c r="N1393" s="25" t="str">
        <f>IF(IFERROR(MID($Q1393,10,7)+0,"")&lt;1130000,"",IFERROR(MID($Q1393,10,7)+0,""))</f>
        <v/>
      </c>
      <c r="O1393" s="25" t="str">
        <f>IF(IFERROR(MID($Q1393,19,7)+0,"")&lt;1130000,"",IFERROR(MID($Q1393,19,7)+0,""))</f>
        <v/>
      </c>
      <c r="P1393" s="25" t="str">
        <f>IF(M1393="","",IF(N1393="",M1393,M1393&amp;", "&amp;N1393))</f>
        <v/>
      </c>
      <c r="Q1393" s="37" t="s">
        <v>22</v>
      </c>
      <c r="R1393" s="37"/>
      <c r="S1393" s="35" t="s">
        <v>34</v>
      </c>
      <c r="T1393" s="25" t="s">
        <v>38</v>
      </c>
      <c r="U1393" s="185">
        <v>3612</v>
      </c>
      <c r="V1393" s="188">
        <v>3612</v>
      </c>
      <c r="W1393" s="189">
        <v>3612</v>
      </c>
      <c r="X1393" s="31">
        <v>3612</v>
      </c>
      <c r="Y1393" s="90">
        <f>IFERROR(ROUND(X1393/W1393-1,2),"")</f>
        <v>0</v>
      </c>
      <c r="Z1393" s="31">
        <f>IF(OR(S1393="VLD MLC components",S1393="VLD MLC pipes",S1393="VLD PEX components",S1393="VLD PEX pipes",S1393="VLD PHC components",S1393="VLD PHC pipes",S1393="Controls VLD"),"По запросу",X1393)</f>
        <v>3612</v>
      </c>
      <c r="AA1393" s="63">
        <f>ROUND(X1393/1.2,3)</f>
        <v>3010</v>
      </c>
      <c r="AB1393" s="23">
        <v>3010</v>
      </c>
      <c r="AC1393" s="190">
        <f>IFERROR(ROUND(AA1393/AB1393-1,2),"")</f>
        <v>0</v>
      </c>
      <c r="AD1393" s="25">
        <v>0.18</v>
      </c>
      <c r="AE1393" s="25">
        <v>5.0000000000000002E-5</v>
      </c>
      <c r="AF1393" s="25">
        <v>0</v>
      </c>
      <c r="AG1393" s="25" t="s">
        <v>22</v>
      </c>
      <c r="AH1393" s="25">
        <v>0</v>
      </c>
      <c r="AI1393" s="25">
        <v>0</v>
      </c>
      <c r="AJ1393" s="25" t="s">
        <v>20</v>
      </c>
      <c r="AK1393" s="42" t="s">
        <v>19</v>
      </c>
      <c r="AL1393" s="25" t="s">
        <v>20</v>
      </c>
      <c r="AM1393" s="25">
        <v>10</v>
      </c>
      <c r="AN1393" s="25">
        <v>176</v>
      </c>
      <c r="AO1393" s="25">
        <v>137</v>
      </c>
      <c r="AP1393" s="25">
        <v>89</v>
      </c>
      <c r="AQ1393" s="25">
        <v>1.8</v>
      </c>
      <c r="AR1393" s="94">
        <v>2.1459999999999999E-3</v>
      </c>
      <c r="AS1393" s="157" t="s">
        <v>22</v>
      </c>
      <c r="AT1393" s="93" t="s">
        <v>22</v>
      </c>
      <c r="AU1393" s="92" t="s">
        <v>22</v>
      </c>
      <c r="AV1393" s="91" t="s">
        <v>48</v>
      </c>
      <c r="AW1393" s="92" t="s">
        <v>48</v>
      </c>
      <c r="AX1393" s="92" t="s">
        <v>48</v>
      </c>
      <c r="AY1393" s="91" t="s">
        <v>152</v>
      </c>
      <c r="AZ1393" s="23"/>
      <c r="BA1393" s="25">
        <v>0</v>
      </c>
      <c r="BB1393" t="s">
        <v>48</v>
      </c>
      <c r="BC1393" t="e">
        <v>#N/A</v>
      </c>
      <c r="BD1393" t="e">
        <f>IF(Z1393=BC1393,"OK")</f>
        <v>#N/A</v>
      </c>
      <c r="BE1393">
        <v>0.18</v>
      </c>
      <c r="BF1393">
        <v>5.0000000000000002E-5</v>
      </c>
      <c r="BG1393">
        <v>176</v>
      </c>
      <c r="BH1393">
        <v>137</v>
      </c>
      <c r="BI1393">
        <v>89</v>
      </c>
      <c r="BJ1393">
        <v>1.8</v>
      </c>
      <c r="BK1393">
        <v>2.1459999999999999E-3</v>
      </c>
      <c r="BN1393" s="183"/>
    </row>
    <row r="1394" spans="1:66" ht="38.25" x14ac:dyDescent="0.25">
      <c r="A1394" s="1"/>
      <c r="B1394" s="94">
        <v>1388</v>
      </c>
      <c r="C1394" s="43">
        <v>1045642</v>
      </c>
      <c r="D1394" s="25"/>
      <c r="E1394" s="36" t="s">
        <v>5098</v>
      </c>
      <c r="F1394" s="151" t="s">
        <v>28</v>
      </c>
      <c r="G1394" s="41"/>
      <c r="H1394" s="46" t="str">
        <f>IFERROR(IFERROR(IF(SEARCH("Usystems",$E1394)&gt;0,"Usystems"),IF(SEARCH("RIIFO",$E1394)&gt;0,"RIIFO","Uponor")),"Uponor")</f>
        <v>Uponor</v>
      </c>
      <c r="I1394" s="25" t="str">
        <f>IFERROR(MID($D1394,1,7)+0,"")</f>
        <v/>
      </c>
      <c r="J1394" s="25" t="str">
        <f>IFERROR(MID($D1394,10,7)+0,"")</f>
        <v/>
      </c>
      <c r="K1394" s="25" t="str">
        <f>IFERROR(MID($D1394,19,7)+0,"")</f>
        <v/>
      </c>
      <c r="L1394" s="25" t="str">
        <f>IFERROR(MID($D1394,28,7)+0,"")</f>
        <v/>
      </c>
      <c r="M1394" s="25" t="str">
        <f>IF(IFERROR(MID($Q1394,1,7)+0,"")&lt;1130000,IF(INDEX(C:C,MATCH(LEFT(Q1394,7)+0,I:I,0))&lt;1130000,"",INDEX(C:C,MATCH(LEFT(Q1394,7)+0,I:I,0))),IFERROR(MID($Q1394,1,7)+0,""))</f>
        <v/>
      </c>
      <c r="N1394" s="25" t="str">
        <f>IF(IFERROR(MID($Q1394,10,7)+0,"")&lt;1130000,"",IFERROR(MID($Q1394,10,7)+0,""))</f>
        <v/>
      </c>
      <c r="O1394" s="25" t="str">
        <f>IF(IFERROR(MID($Q1394,19,7)+0,"")&lt;1130000,"",IFERROR(MID($Q1394,19,7)+0,""))</f>
        <v/>
      </c>
      <c r="P1394" s="25" t="str">
        <f>IF(M1394="","",IF(N1394="",M1394,M1394&amp;", "&amp;N1394))</f>
        <v/>
      </c>
      <c r="Q1394" s="37" t="s">
        <v>22</v>
      </c>
      <c r="R1394" s="37"/>
      <c r="S1394" s="35" t="s">
        <v>34</v>
      </c>
      <c r="T1394" s="25" t="s">
        <v>38</v>
      </c>
      <c r="U1394" s="185">
        <v>4005</v>
      </c>
      <c r="V1394" s="188">
        <v>4005</v>
      </c>
      <c r="W1394" s="189">
        <v>4005</v>
      </c>
      <c r="X1394" s="31">
        <v>4005</v>
      </c>
      <c r="Y1394" s="90">
        <f>IFERROR(ROUND(X1394/W1394-1,2),"")</f>
        <v>0</v>
      </c>
      <c r="Z1394" s="31">
        <f>IF(OR(S1394="VLD MLC components",S1394="VLD MLC pipes",S1394="VLD PEX components",S1394="VLD PEX pipes",S1394="VLD PHC components",S1394="VLD PHC pipes",S1394="Controls VLD"),"По запросу",X1394)</f>
        <v>4005</v>
      </c>
      <c r="AA1394" s="63">
        <f>ROUND(X1394/1.2,3)</f>
        <v>3337.5</v>
      </c>
      <c r="AB1394" s="23">
        <v>3337.5</v>
      </c>
      <c r="AC1394" s="190">
        <f>IFERROR(ROUND(AA1394/AB1394-1,2),"")</f>
        <v>0</v>
      </c>
      <c r="AD1394" s="25">
        <v>0.1</v>
      </c>
      <c r="AE1394" s="25">
        <v>1.103E-3</v>
      </c>
      <c r="AF1394" s="25">
        <v>0</v>
      </c>
      <c r="AG1394" s="25" t="s">
        <v>22</v>
      </c>
      <c r="AH1394" s="25">
        <v>0</v>
      </c>
      <c r="AI1394" s="25">
        <v>0</v>
      </c>
      <c r="AJ1394" s="25" t="s">
        <v>19</v>
      </c>
      <c r="AK1394" s="42" t="s">
        <v>19</v>
      </c>
      <c r="AL1394" s="25" t="s">
        <v>19</v>
      </c>
      <c r="AM1394" s="25">
        <v>10</v>
      </c>
      <c r="AN1394" s="25"/>
      <c r="AO1394" s="25"/>
      <c r="AP1394" s="25"/>
      <c r="AQ1394" s="25"/>
      <c r="AR1394" s="94"/>
      <c r="AS1394" s="157" t="s">
        <v>22</v>
      </c>
      <c r="AT1394" s="93" t="s">
        <v>22</v>
      </c>
      <c r="AU1394" s="92" t="s">
        <v>22</v>
      </c>
      <c r="AV1394" s="91" t="s">
        <v>48</v>
      </c>
      <c r="AW1394" s="92" t="s">
        <v>48</v>
      </c>
      <c r="AX1394" s="92" t="s">
        <v>48</v>
      </c>
      <c r="AY1394" s="91" t="s">
        <v>152</v>
      </c>
      <c r="AZ1394" s="23"/>
      <c r="BA1394" s="25">
        <v>0</v>
      </c>
      <c r="BB1394" t="s">
        <v>48</v>
      </c>
      <c r="BC1394" t="e">
        <v>#N/A</v>
      </c>
      <c r="BD1394" t="e">
        <f>IF(Z1394=BC1394,"OK")</f>
        <v>#N/A</v>
      </c>
      <c r="BE1394">
        <v>0.1</v>
      </c>
      <c r="BF1394">
        <v>1.103E-3</v>
      </c>
      <c r="BG1394">
        <v>0</v>
      </c>
      <c r="BH1394">
        <v>0</v>
      </c>
      <c r="BI1394">
        <v>0</v>
      </c>
      <c r="BJ1394">
        <v>0</v>
      </c>
      <c r="BK1394">
        <v>0</v>
      </c>
      <c r="BN1394" s="183"/>
    </row>
    <row r="1395" spans="1:66" x14ac:dyDescent="0.25">
      <c r="A1395" s="1"/>
      <c r="B1395" s="94">
        <v>1389</v>
      </c>
      <c r="C1395" s="43">
        <v>1014558</v>
      </c>
      <c r="D1395" s="25"/>
      <c r="E1395" s="36" t="s">
        <v>5097</v>
      </c>
      <c r="F1395" s="151" t="s">
        <v>28</v>
      </c>
      <c r="G1395" s="41"/>
      <c r="H1395" s="46" t="str">
        <f>IFERROR(IFERROR(IF(SEARCH("Usystems",$E1395)&gt;0,"Usystems"),IF(SEARCH("RIIFO",$E1395)&gt;0,"RIIFO","Uponor")),"Uponor")</f>
        <v>Uponor</v>
      </c>
      <c r="I1395" s="25" t="str">
        <f>IFERROR(MID($D1395,1,7)+0,"")</f>
        <v/>
      </c>
      <c r="J1395" s="25" t="str">
        <f>IFERROR(MID($D1395,10,7)+0,"")</f>
        <v/>
      </c>
      <c r="K1395" s="25" t="str">
        <f>IFERROR(MID($D1395,19,7)+0,"")</f>
        <v/>
      </c>
      <c r="L1395" s="25" t="str">
        <f>IFERROR(MID($D1395,28,7)+0,"")</f>
        <v/>
      </c>
      <c r="M1395" s="25" t="e">
        <f>IF(IFERROR(MID($Q1395,1,7)+0,"")&lt;1130000,IF(INDEX(C:C,MATCH(LEFT(Q1395,7)+0,I:I,0))&lt;1130000,"",INDEX(C:C,MATCH(LEFT(Q1395,7)+0,I:I,0))),IFERROR(MID($Q1395,1,7)+0,""))</f>
        <v>#N/A</v>
      </c>
      <c r="N1395" s="25" t="str">
        <f>IF(IFERROR(MID($Q1395,10,7)+0,"")&lt;1130000,"",IFERROR(MID($Q1395,10,7)+0,""))</f>
        <v/>
      </c>
      <c r="O1395" s="25" t="str">
        <f>IF(IFERROR(MID($Q1395,19,7)+0,"")&lt;1130000,"",IFERROR(MID($Q1395,19,7)+0,""))</f>
        <v/>
      </c>
      <c r="P1395" s="25" t="e">
        <f>IF(M1395="","",IF(N1395="",M1395,M1395&amp;", "&amp;N1395))</f>
        <v>#N/A</v>
      </c>
      <c r="Q1395" s="25">
        <v>1070617</v>
      </c>
      <c r="R1395" s="25"/>
      <c r="S1395" s="35" t="s">
        <v>34</v>
      </c>
      <c r="T1395" s="25" t="s">
        <v>36</v>
      </c>
      <c r="U1395" s="185">
        <v>1331</v>
      </c>
      <c r="V1395" s="188">
        <v>1331</v>
      </c>
      <c r="W1395" s="189">
        <v>1331</v>
      </c>
      <c r="X1395" s="31">
        <v>1331</v>
      </c>
      <c r="Y1395" s="90">
        <f>IFERROR(ROUND(X1395/W1395-1,2),"")</f>
        <v>0</v>
      </c>
      <c r="Z1395" s="31">
        <f>IF(OR(S1395="VLD MLC components",S1395="VLD MLC pipes",S1395="VLD PEX components",S1395="VLD PEX pipes",S1395="VLD PHC components",S1395="VLD PHC pipes",S1395="Controls VLD"),"По запросу",X1395)</f>
        <v>1331</v>
      </c>
      <c r="AA1395" s="63">
        <f>ROUND(X1395/1.2,3)</f>
        <v>1109.1669999999999</v>
      </c>
      <c r="AB1395" s="23">
        <v>1109.1669999999999</v>
      </c>
      <c r="AC1395" s="190">
        <f>IFERROR(ROUND(AA1395/AB1395-1,2),"")</f>
        <v>0</v>
      </c>
      <c r="AD1395" s="25">
        <v>7.3999999999999996E-2</v>
      </c>
      <c r="AE1395" s="25">
        <v>1.1E-4</v>
      </c>
      <c r="AF1395" s="25">
        <v>0</v>
      </c>
      <c r="AG1395" s="25" t="s">
        <v>22</v>
      </c>
      <c r="AH1395" s="25">
        <v>0</v>
      </c>
      <c r="AI1395" s="25">
        <v>0</v>
      </c>
      <c r="AJ1395" s="25" t="s">
        <v>19</v>
      </c>
      <c r="AK1395" s="42" t="s">
        <v>19</v>
      </c>
      <c r="AL1395" s="25" t="s">
        <v>19</v>
      </c>
      <c r="AM1395" s="25">
        <v>10</v>
      </c>
      <c r="AN1395" s="25">
        <v>70</v>
      </c>
      <c r="AO1395" s="25">
        <v>175</v>
      </c>
      <c r="AP1395" s="25">
        <v>90</v>
      </c>
      <c r="AQ1395" s="25">
        <v>0.74</v>
      </c>
      <c r="AR1395" s="94">
        <v>1.103E-3</v>
      </c>
      <c r="AS1395" s="157" t="s">
        <v>22</v>
      </c>
      <c r="AT1395" s="93" t="s">
        <v>22</v>
      </c>
      <c r="AU1395" s="92" t="s">
        <v>22</v>
      </c>
      <c r="AV1395" s="91" t="s">
        <v>48</v>
      </c>
      <c r="AW1395" s="92" t="s">
        <v>48</v>
      </c>
      <c r="AX1395" s="92" t="s">
        <v>48</v>
      </c>
      <c r="AY1395" s="91" t="s">
        <v>152</v>
      </c>
      <c r="AZ1395" s="23"/>
      <c r="BA1395" s="25">
        <v>0</v>
      </c>
      <c r="BB1395" t="s">
        <v>48</v>
      </c>
      <c r="BC1395" t="e">
        <v>#N/A</v>
      </c>
      <c r="BD1395" t="e">
        <f>IF(Z1395=BC1395,"OK")</f>
        <v>#N/A</v>
      </c>
      <c r="BE1395">
        <v>7.3999999999999996E-2</v>
      </c>
      <c r="BF1395">
        <v>1.1E-4</v>
      </c>
      <c r="BG1395">
        <v>70</v>
      </c>
      <c r="BH1395">
        <v>175</v>
      </c>
      <c r="BI1395">
        <v>90</v>
      </c>
      <c r="BJ1395">
        <v>0.74</v>
      </c>
      <c r="BK1395">
        <v>1.103E-3</v>
      </c>
      <c r="BN1395" s="183"/>
    </row>
    <row r="1396" spans="1:66" x14ac:dyDescent="0.25">
      <c r="A1396" s="1"/>
      <c r="B1396" s="94">
        <v>1390</v>
      </c>
      <c r="C1396" s="43">
        <v>1014584</v>
      </c>
      <c r="D1396" s="25"/>
      <c r="E1396" s="36" t="s">
        <v>5096</v>
      </c>
      <c r="F1396" s="151" t="s">
        <v>28</v>
      </c>
      <c r="G1396" s="41"/>
      <c r="H1396" s="46" t="str">
        <f>IFERROR(IFERROR(IF(SEARCH("Usystems",$E1396)&gt;0,"Usystems"),IF(SEARCH("RIIFO",$E1396)&gt;0,"RIIFO","Uponor")),"Uponor")</f>
        <v>Uponor</v>
      </c>
      <c r="I1396" s="25" t="str">
        <f>IFERROR(MID($D1396,1,7)+0,"")</f>
        <v/>
      </c>
      <c r="J1396" s="25" t="str">
        <f>IFERROR(MID($D1396,10,7)+0,"")</f>
        <v/>
      </c>
      <c r="K1396" s="25" t="str">
        <f>IFERROR(MID($D1396,19,7)+0,"")</f>
        <v/>
      </c>
      <c r="L1396" s="25" t="str">
        <f>IFERROR(MID($D1396,28,7)+0,"")</f>
        <v/>
      </c>
      <c r="M1396" s="25" t="e">
        <f>IF(IFERROR(MID($Q1396,1,7)+0,"")&lt;1130000,IF(INDEX(C:C,MATCH(LEFT(Q1396,7)+0,I:I,0))&lt;1130000,"",INDEX(C:C,MATCH(LEFT(Q1396,7)+0,I:I,0))),IFERROR(MID($Q1396,1,7)+0,""))</f>
        <v>#N/A</v>
      </c>
      <c r="N1396" s="25" t="str">
        <f>IF(IFERROR(MID($Q1396,10,7)+0,"")&lt;1130000,"",IFERROR(MID($Q1396,10,7)+0,""))</f>
        <v/>
      </c>
      <c r="O1396" s="25" t="str">
        <f>IF(IFERROR(MID($Q1396,19,7)+0,"")&lt;1130000,"",IFERROR(MID($Q1396,19,7)+0,""))</f>
        <v/>
      </c>
      <c r="P1396" s="25" t="e">
        <f>IF(M1396="","",IF(N1396="",M1396,M1396&amp;", "&amp;N1396))</f>
        <v>#N/A</v>
      </c>
      <c r="Q1396" s="25">
        <v>1070618</v>
      </c>
      <c r="R1396" s="25"/>
      <c r="S1396" s="35" t="s">
        <v>34</v>
      </c>
      <c r="T1396" s="25" t="s">
        <v>36</v>
      </c>
      <c r="U1396" s="185">
        <v>1760</v>
      </c>
      <c r="V1396" s="188">
        <v>1760</v>
      </c>
      <c r="W1396" s="189">
        <v>1760</v>
      </c>
      <c r="X1396" s="31">
        <v>1760</v>
      </c>
      <c r="Y1396" s="90">
        <f>IFERROR(ROUND(X1396/W1396-1,2),"")</f>
        <v>0</v>
      </c>
      <c r="Z1396" s="31">
        <f>IF(OR(S1396="VLD MLC components",S1396="VLD MLC pipes",S1396="VLD PEX components",S1396="VLD PEX pipes",S1396="VLD PHC components",S1396="VLD PHC pipes",S1396="Controls VLD"),"По запросу",X1396)</f>
        <v>1760</v>
      </c>
      <c r="AA1396" s="63">
        <f>ROUND(X1396/1.2,3)</f>
        <v>1466.6669999999999</v>
      </c>
      <c r="AB1396" s="23">
        <v>1466.6669999999999</v>
      </c>
      <c r="AC1396" s="190">
        <f>IFERROR(ROUND(AA1396/AB1396-1,2),"")</f>
        <v>0</v>
      </c>
      <c r="AD1396" s="25">
        <v>9.8000000000000004E-2</v>
      </c>
      <c r="AE1396" s="25">
        <v>2.2100000000000001E-4</v>
      </c>
      <c r="AF1396" s="25">
        <v>0</v>
      </c>
      <c r="AG1396" s="25" t="s">
        <v>22</v>
      </c>
      <c r="AH1396" s="25">
        <v>0</v>
      </c>
      <c r="AI1396" s="25">
        <v>0</v>
      </c>
      <c r="AJ1396" s="25" t="s">
        <v>19</v>
      </c>
      <c r="AK1396" s="42" t="s">
        <v>19</v>
      </c>
      <c r="AL1396" s="25" t="s">
        <v>19</v>
      </c>
      <c r="AM1396" s="25">
        <v>5</v>
      </c>
      <c r="AN1396" s="25">
        <v>70</v>
      </c>
      <c r="AO1396" s="25">
        <v>175</v>
      </c>
      <c r="AP1396" s="25">
        <v>90</v>
      </c>
      <c r="AQ1396" s="25">
        <v>0.49</v>
      </c>
      <c r="AR1396" s="94">
        <v>1.103E-3</v>
      </c>
      <c r="AS1396" s="157" t="s">
        <v>22</v>
      </c>
      <c r="AT1396" s="93" t="s">
        <v>22</v>
      </c>
      <c r="AU1396" s="92" t="s">
        <v>22</v>
      </c>
      <c r="AV1396" s="91" t="s">
        <v>48</v>
      </c>
      <c r="AW1396" s="92" t="s">
        <v>48</v>
      </c>
      <c r="AX1396" s="92" t="s">
        <v>48</v>
      </c>
      <c r="AY1396" s="91" t="s">
        <v>152</v>
      </c>
      <c r="AZ1396" s="23"/>
      <c r="BA1396" s="25">
        <v>0</v>
      </c>
      <c r="BB1396" t="s">
        <v>48</v>
      </c>
      <c r="BC1396" t="e">
        <v>#N/A</v>
      </c>
      <c r="BD1396" t="e">
        <f>IF(Z1396=BC1396,"OK")</f>
        <v>#N/A</v>
      </c>
      <c r="BE1396">
        <v>9.8000000000000004E-2</v>
      </c>
      <c r="BF1396">
        <v>2.2100000000000001E-4</v>
      </c>
      <c r="BG1396">
        <v>70</v>
      </c>
      <c r="BH1396">
        <v>175</v>
      </c>
      <c r="BI1396">
        <v>90</v>
      </c>
      <c r="BJ1396">
        <v>0.49</v>
      </c>
      <c r="BK1396">
        <v>1.103E-3</v>
      </c>
      <c r="BN1396" s="183"/>
    </row>
    <row r="1397" spans="1:66" ht="25.5" x14ac:dyDescent="0.25">
      <c r="A1397" s="1"/>
      <c r="B1397" s="94">
        <v>1391</v>
      </c>
      <c r="C1397" s="43">
        <v>1046940</v>
      </c>
      <c r="D1397" s="37">
        <v>1029123</v>
      </c>
      <c r="E1397" s="27" t="s">
        <v>5095</v>
      </c>
      <c r="F1397" s="213" t="s">
        <v>652</v>
      </c>
      <c r="G1397" s="41" t="s">
        <v>585</v>
      </c>
      <c r="H1397" s="46" t="str">
        <f>IFERROR(IFERROR(IF(SEARCH("Usystems",$E1397)&gt;0,"Usystems"),IF(SEARCH("RIIFO",$E1397)&gt;0,"RIIFO","Uponor")),"Uponor")</f>
        <v>Uponor</v>
      </c>
      <c r="I1397" s="25">
        <f>IFERROR(MID($D1397,1,7)+0,"")</f>
        <v>1029123</v>
      </c>
      <c r="J1397" s="25" t="str">
        <f>IFERROR(MID($D1397,10,7)+0,"")</f>
        <v/>
      </c>
      <c r="K1397" s="25" t="str">
        <f>IFERROR(MID($D1397,19,7)+0,"")</f>
        <v/>
      </c>
      <c r="L1397" s="25" t="str">
        <f>IFERROR(MID($D1397,28,7)+0,"")</f>
        <v/>
      </c>
      <c r="M1397" s="25" t="str">
        <f>IF(IFERROR(MID($Q1397,1,7)+0,"")&lt;1130000,IF(INDEX(C:C,MATCH(LEFT(Q1397,7)+0,I:I,0))&lt;1130000,"",INDEX(C:C,MATCH(LEFT(Q1397,7)+0,I:I,0))),IFERROR(MID($Q1397,1,7)+0,""))</f>
        <v/>
      </c>
      <c r="N1397" s="25" t="str">
        <f>IF(IFERROR(MID($Q1397,10,7)+0,"")&lt;1130000,"",IFERROR(MID($Q1397,10,7)+0,""))</f>
        <v/>
      </c>
      <c r="O1397" s="25" t="str">
        <f>IF(IFERROR(MID($Q1397,19,7)+0,"")&lt;1130000,"",IFERROR(MID($Q1397,19,7)+0,""))</f>
        <v/>
      </c>
      <c r="P1397" s="25" t="str">
        <f>IF(M1397="","",IF(N1397="",M1397,M1397&amp;", "&amp;N1397))</f>
        <v/>
      </c>
      <c r="Q1397" s="44" t="s">
        <v>22</v>
      </c>
      <c r="R1397" s="44"/>
      <c r="S1397" s="35" t="s">
        <v>34</v>
      </c>
      <c r="T1397" s="25" t="s">
        <v>36</v>
      </c>
      <c r="U1397" s="185">
        <v>7367</v>
      </c>
      <c r="V1397" s="188">
        <v>7367</v>
      </c>
      <c r="W1397" s="189">
        <v>7367</v>
      </c>
      <c r="X1397" s="31">
        <v>7367</v>
      </c>
      <c r="Y1397" s="90">
        <f>IFERROR(ROUND(X1397/W1397-1,2),"")</f>
        <v>0</v>
      </c>
      <c r="Z1397" s="31">
        <f>IF(OR(S1397="VLD MLC components",S1397="VLD MLC pipes",S1397="VLD PEX components",S1397="VLD PEX pipes",S1397="VLD PHC components",S1397="VLD PHC pipes",S1397="Controls VLD"),"По запросу",X1397)</f>
        <v>7367</v>
      </c>
      <c r="AA1397" s="63">
        <f>ROUND(X1397/1.2,3)</f>
        <v>6139.1670000000004</v>
      </c>
      <c r="AB1397" s="23">
        <v>6139.1670000000004</v>
      </c>
      <c r="AC1397" s="190">
        <f>IFERROR(ROUND(AA1397/AB1397-1,2),"")</f>
        <v>0</v>
      </c>
      <c r="AD1397" s="25">
        <v>0.38</v>
      </c>
      <c r="AE1397" s="25">
        <v>1.0200000000000001E-3</v>
      </c>
      <c r="AF1397" s="25">
        <v>72</v>
      </c>
      <c r="AG1397" s="25">
        <v>72</v>
      </c>
      <c r="AH1397" s="25">
        <v>69</v>
      </c>
      <c r="AI1397" s="25">
        <v>72</v>
      </c>
      <c r="AJ1397" s="25" t="s">
        <v>20</v>
      </c>
      <c r="AK1397" s="22" t="s">
        <v>20</v>
      </c>
      <c r="AL1397" s="25" t="s">
        <v>20</v>
      </c>
      <c r="AM1397" s="25">
        <v>1</v>
      </c>
      <c r="AN1397" s="25">
        <v>120</v>
      </c>
      <c r="AO1397" s="25">
        <v>100</v>
      </c>
      <c r="AP1397" s="25">
        <v>85</v>
      </c>
      <c r="AQ1397" s="25">
        <v>0.38</v>
      </c>
      <c r="AR1397" s="94">
        <v>1.0200000000000001E-3</v>
      </c>
      <c r="AS1397" s="157">
        <v>72</v>
      </c>
      <c r="AT1397" s="93" t="s">
        <v>22</v>
      </c>
      <c r="AU1397" s="92" t="s">
        <v>22</v>
      </c>
      <c r="AV1397" s="91" t="s">
        <v>152</v>
      </c>
      <c r="AW1397" s="92" t="s">
        <v>152</v>
      </c>
      <c r="AX1397" s="92" t="s">
        <v>48</v>
      </c>
      <c r="AY1397" s="91" t="s">
        <v>152</v>
      </c>
      <c r="AZ1397" s="23"/>
      <c r="BA1397" s="25" t="s">
        <v>5094</v>
      </c>
      <c r="BB1397" t="s">
        <v>25</v>
      </c>
      <c r="BC1397">
        <v>7367</v>
      </c>
      <c r="BD1397" t="str">
        <f>IF(Z1397=BC1397,"OK")</f>
        <v>OK</v>
      </c>
      <c r="BE1397">
        <v>0.38</v>
      </c>
      <c r="BF1397">
        <v>1.0200000000000001E-3</v>
      </c>
      <c r="BG1397">
        <v>120</v>
      </c>
      <c r="BH1397">
        <v>100</v>
      </c>
      <c r="BI1397">
        <v>85</v>
      </c>
      <c r="BJ1397">
        <v>0.38</v>
      </c>
      <c r="BK1397">
        <v>1.0200000000000001E-3</v>
      </c>
      <c r="BN1397" s="183"/>
    </row>
    <row r="1398" spans="1:66" ht="25.5" x14ac:dyDescent="0.25">
      <c r="A1398" s="1"/>
      <c r="B1398" s="94">
        <v>1392</v>
      </c>
      <c r="C1398" s="43">
        <v>1046941</v>
      </c>
      <c r="D1398" s="37">
        <v>1029124</v>
      </c>
      <c r="E1398" s="27" t="s">
        <v>5093</v>
      </c>
      <c r="F1398" s="213" t="s">
        <v>652</v>
      </c>
      <c r="G1398" s="41" t="s">
        <v>585</v>
      </c>
      <c r="H1398" s="46" t="str">
        <f>IFERROR(IFERROR(IF(SEARCH("Usystems",$E1398)&gt;0,"Usystems"),IF(SEARCH("RIIFO",$E1398)&gt;0,"RIIFO","Uponor")),"Uponor")</f>
        <v>Uponor</v>
      </c>
      <c r="I1398" s="25">
        <f>IFERROR(MID($D1398,1,7)+0,"")</f>
        <v>1029124</v>
      </c>
      <c r="J1398" s="25" t="str">
        <f>IFERROR(MID($D1398,10,7)+0,"")</f>
        <v/>
      </c>
      <c r="K1398" s="25" t="str">
        <f>IFERROR(MID($D1398,19,7)+0,"")</f>
        <v/>
      </c>
      <c r="L1398" s="25" t="str">
        <f>IFERROR(MID($D1398,28,7)+0,"")</f>
        <v/>
      </c>
      <c r="M1398" s="25" t="str">
        <f>IF(IFERROR(MID($Q1398,1,7)+0,"")&lt;1130000,IF(INDEX(C:C,MATCH(LEFT(Q1398,7)+0,I:I,0))&lt;1130000,"",INDEX(C:C,MATCH(LEFT(Q1398,7)+0,I:I,0))),IFERROR(MID($Q1398,1,7)+0,""))</f>
        <v/>
      </c>
      <c r="N1398" s="25" t="str">
        <f>IF(IFERROR(MID($Q1398,10,7)+0,"")&lt;1130000,"",IFERROR(MID($Q1398,10,7)+0,""))</f>
        <v/>
      </c>
      <c r="O1398" s="25" t="str">
        <f>IF(IFERROR(MID($Q1398,19,7)+0,"")&lt;1130000,"",IFERROR(MID($Q1398,19,7)+0,""))</f>
        <v/>
      </c>
      <c r="P1398" s="25" t="str">
        <f>IF(M1398="","",IF(N1398="",M1398,M1398&amp;", "&amp;N1398))</f>
        <v/>
      </c>
      <c r="Q1398" s="44" t="s">
        <v>22</v>
      </c>
      <c r="R1398" s="44"/>
      <c r="S1398" s="35" t="s">
        <v>5049</v>
      </c>
      <c r="T1398" s="25" t="s">
        <v>36</v>
      </c>
      <c r="U1398" s="185">
        <v>8293</v>
      </c>
      <c r="V1398" s="188">
        <v>8293</v>
      </c>
      <c r="W1398" s="189">
        <v>8293</v>
      </c>
      <c r="X1398" s="31">
        <v>8293</v>
      </c>
      <c r="Y1398" s="90">
        <f>IFERROR(ROUND(X1398/W1398-1,2),"")</f>
        <v>0</v>
      </c>
      <c r="Z1398" s="31" t="str">
        <f>IF(OR(S1398="VLD MLC components",S1398="VLD MLC pipes",S1398="VLD PEX components",S1398="VLD PEX pipes",S1398="VLD PHC components",S1398="VLD PHC pipes",S1398="Controls VLD"),"По запросу",X1398)</f>
        <v>По запросу</v>
      </c>
      <c r="AA1398" s="63">
        <f>ROUND(X1398/1.2,3)</f>
        <v>6910.8329999999996</v>
      </c>
      <c r="AB1398" s="23">
        <v>6910.8329999999996</v>
      </c>
      <c r="AC1398" s="190">
        <f>IFERROR(ROUND(AA1398/AB1398-1,2),"")</f>
        <v>0</v>
      </c>
      <c r="AD1398" s="25">
        <v>0.40899999999999997</v>
      </c>
      <c r="AE1398" s="25">
        <v>1.008E-3</v>
      </c>
      <c r="AF1398" s="25">
        <v>2</v>
      </c>
      <c r="AG1398" s="25">
        <v>2</v>
      </c>
      <c r="AH1398" s="25">
        <v>0</v>
      </c>
      <c r="AI1398" s="25">
        <v>2</v>
      </c>
      <c r="AJ1398" s="25" t="s">
        <v>20</v>
      </c>
      <c r="AK1398" s="22" t="s">
        <v>20</v>
      </c>
      <c r="AL1398" s="25" t="s">
        <v>20</v>
      </c>
      <c r="AM1398" s="25">
        <v>1</v>
      </c>
      <c r="AN1398" s="25">
        <v>120</v>
      </c>
      <c r="AO1398" s="25">
        <v>100</v>
      </c>
      <c r="AP1398" s="25">
        <v>84</v>
      </c>
      <c r="AQ1398" s="25">
        <v>0.40899999999999997</v>
      </c>
      <c r="AR1398" s="94">
        <v>1.008E-3</v>
      </c>
      <c r="AS1398" s="157">
        <v>2</v>
      </c>
      <c r="AT1398" s="93" t="s">
        <v>22</v>
      </c>
      <c r="AU1398" s="92" t="s">
        <v>22</v>
      </c>
      <c r="AV1398" s="91" t="s">
        <v>152</v>
      </c>
      <c r="AW1398" s="92" t="s">
        <v>152</v>
      </c>
      <c r="AX1398" s="92" t="s">
        <v>48</v>
      </c>
      <c r="AY1398" s="91" t="s">
        <v>152</v>
      </c>
      <c r="AZ1398" s="23"/>
      <c r="BA1398" s="25" t="s">
        <v>5092</v>
      </c>
      <c r="BB1398" t="s">
        <v>25</v>
      </c>
      <c r="BC1398" t="s">
        <v>2629</v>
      </c>
      <c r="BD1398" t="str">
        <f>IF(Z1398=BC1398,"OK")</f>
        <v>OK</v>
      </c>
      <c r="BE1398">
        <v>0.40899999999999997</v>
      </c>
      <c r="BF1398">
        <v>1.008E-3</v>
      </c>
      <c r="BG1398">
        <v>120</v>
      </c>
      <c r="BH1398">
        <v>100</v>
      </c>
      <c r="BI1398">
        <v>84</v>
      </c>
      <c r="BJ1398">
        <v>0.40899999999999997</v>
      </c>
      <c r="BK1398">
        <v>1.008E-3</v>
      </c>
      <c r="BN1398" s="183"/>
    </row>
    <row r="1399" spans="1:66" ht="25.5" x14ac:dyDescent="0.25">
      <c r="A1399" s="1"/>
      <c r="B1399" s="94">
        <v>1393</v>
      </c>
      <c r="C1399" s="43">
        <v>1029125</v>
      </c>
      <c r="D1399" s="37" t="s">
        <v>22</v>
      </c>
      <c r="E1399" s="27" t="s">
        <v>5091</v>
      </c>
      <c r="F1399" s="151" t="s">
        <v>655</v>
      </c>
      <c r="G1399" s="41" t="s">
        <v>585</v>
      </c>
      <c r="H1399" s="46" t="str">
        <f>IFERROR(IFERROR(IF(SEARCH("Usystems",$E1399)&gt;0,"Usystems"),IF(SEARCH("RIIFO",$E1399)&gt;0,"RIIFO","Uponor")),"Uponor")</f>
        <v>Uponor</v>
      </c>
      <c r="I1399" s="25" t="str">
        <f>IFERROR(MID($D1399,1,7)+0,"")</f>
        <v/>
      </c>
      <c r="J1399" s="25" t="str">
        <f>IFERROR(MID($D1399,10,7)+0,"")</f>
        <v/>
      </c>
      <c r="K1399" s="25" t="str">
        <f>IFERROR(MID($D1399,19,7)+0,"")</f>
        <v/>
      </c>
      <c r="L1399" s="25" t="str">
        <f>IFERROR(MID($D1399,28,7)+0,"")</f>
        <v/>
      </c>
      <c r="M1399" s="25" t="str">
        <f>IF(IFERROR(MID($Q1399,1,7)+0,"")&lt;1130000,IF(INDEX(C:C,MATCH(LEFT(Q1399,7)+0,I:I,0))&lt;1130000,"",INDEX(C:C,MATCH(LEFT(Q1399,7)+0,I:I,0))),IFERROR(MID($Q1399,1,7)+0,""))</f>
        <v/>
      </c>
      <c r="N1399" s="25" t="str">
        <f>IF(IFERROR(MID($Q1399,10,7)+0,"")&lt;1130000,"",IFERROR(MID($Q1399,10,7)+0,""))</f>
        <v/>
      </c>
      <c r="O1399" s="25" t="str">
        <f>IF(IFERROR(MID($Q1399,19,7)+0,"")&lt;1130000,"",IFERROR(MID($Q1399,19,7)+0,""))</f>
        <v/>
      </c>
      <c r="P1399" s="25" t="str">
        <f>IF(M1399="","",IF(N1399="",M1399,M1399&amp;", "&amp;N1399))</f>
        <v/>
      </c>
      <c r="Q1399" s="37" t="s">
        <v>22</v>
      </c>
      <c r="R1399" s="37"/>
      <c r="S1399" s="35" t="s">
        <v>5049</v>
      </c>
      <c r="T1399" s="25" t="s">
        <v>36</v>
      </c>
      <c r="U1399" s="185">
        <v>10139</v>
      </c>
      <c r="V1399" s="188">
        <v>10139</v>
      </c>
      <c r="W1399" s="189">
        <v>10139</v>
      </c>
      <c r="X1399" s="31">
        <v>10139</v>
      </c>
      <c r="Y1399" s="90">
        <f>IFERROR(ROUND(X1399/W1399-1,2),"")</f>
        <v>0</v>
      </c>
      <c r="Z1399" s="31" t="str">
        <f>IF(OR(S1399="VLD MLC components",S1399="VLD MLC pipes",S1399="VLD PEX components",S1399="VLD PEX pipes",S1399="VLD PHC components",S1399="VLD PHC pipes",S1399="Controls VLD"),"По запросу",X1399)</f>
        <v>По запросу</v>
      </c>
      <c r="AA1399" s="63">
        <f>ROUND(X1399/1.2,3)</f>
        <v>8449.1669999999995</v>
      </c>
      <c r="AB1399" s="23">
        <v>8449.1669999999995</v>
      </c>
      <c r="AC1399" s="190">
        <f>IFERROR(ROUND(AA1399/AB1399-1,2),"")</f>
        <v>0</v>
      </c>
      <c r="AD1399" s="25">
        <v>0.56999999999999995</v>
      </c>
      <c r="AE1399" s="25">
        <v>4.5100000000000001E-4</v>
      </c>
      <c r="AF1399" s="25">
        <v>157</v>
      </c>
      <c r="AG1399" s="25">
        <v>157</v>
      </c>
      <c r="AH1399" s="25">
        <v>37</v>
      </c>
      <c r="AI1399" s="25">
        <v>157</v>
      </c>
      <c r="AJ1399" s="25" t="s">
        <v>20</v>
      </c>
      <c r="AK1399" s="22" t="s">
        <v>20</v>
      </c>
      <c r="AL1399" s="25" t="s">
        <v>20</v>
      </c>
      <c r="AM1399" s="25">
        <v>1</v>
      </c>
      <c r="AN1399" s="25">
        <v>96</v>
      </c>
      <c r="AO1399" s="25">
        <v>92</v>
      </c>
      <c r="AP1399" s="25">
        <v>100</v>
      </c>
      <c r="AQ1399" s="25">
        <v>0.56999999999999995</v>
      </c>
      <c r="AR1399" s="94">
        <v>8.83E-4</v>
      </c>
      <c r="AS1399" s="157">
        <v>57</v>
      </c>
      <c r="AT1399" s="93" t="s">
        <v>22</v>
      </c>
      <c r="AU1399" s="92" t="s">
        <v>22</v>
      </c>
      <c r="AV1399" s="91" t="s">
        <v>152</v>
      </c>
      <c r="AW1399" s="92" t="s">
        <v>152</v>
      </c>
      <c r="AX1399" s="92" t="s">
        <v>48</v>
      </c>
      <c r="AY1399" s="91" t="s">
        <v>152</v>
      </c>
      <c r="AZ1399" s="23"/>
      <c r="BA1399" s="25" t="s">
        <v>5090</v>
      </c>
      <c r="BB1399" t="s">
        <v>25</v>
      </c>
      <c r="BC1399" t="s">
        <v>2629</v>
      </c>
      <c r="BD1399" t="str">
        <f>IF(Z1399=BC1399,"OK")</f>
        <v>OK</v>
      </c>
      <c r="BE1399">
        <v>0.56999999999999995</v>
      </c>
      <c r="BF1399">
        <v>4.5100000000000001E-4</v>
      </c>
      <c r="BG1399">
        <v>96</v>
      </c>
      <c r="BH1399">
        <v>92</v>
      </c>
      <c r="BI1399">
        <v>100</v>
      </c>
      <c r="BJ1399">
        <v>0.56999999999999995</v>
      </c>
      <c r="BK1399">
        <v>8.83E-4</v>
      </c>
      <c r="BN1399" s="183"/>
    </row>
    <row r="1400" spans="1:66" ht="25.5" x14ac:dyDescent="0.25">
      <c r="A1400" s="1"/>
      <c r="B1400" s="94">
        <v>1394</v>
      </c>
      <c r="C1400" s="43">
        <v>1029126</v>
      </c>
      <c r="D1400" s="37" t="s">
        <v>22</v>
      </c>
      <c r="E1400" s="36" t="s">
        <v>5089</v>
      </c>
      <c r="F1400" s="151" t="s">
        <v>655</v>
      </c>
      <c r="G1400" s="41" t="s">
        <v>585</v>
      </c>
      <c r="H1400" s="46" t="str">
        <f>IFERROR(IFERROR(IF(SEARCH("Usystems",$E1400)&gt;0,"Usystems"),IF(SEARCH("RIIFO",$E1400)&gt;0,"RIIFO","Uponor")),"Uponor")</f>
        <v>Uponor</v>
      </c>
      <c r="I1400" s="25" t="str">
        <f>IFERROR(MID($D1400,1,7)+0,"")</f>
        <v/>
      </c>
      <c r="J1400" s="25" t="str">
        <f>IFERROR(MID($D1400,10,7)+0,"")</f>
        <v/>
      </c>
      <c r="K1400" s="25" t="str">
        <f>IFERROR(MID($D1400,19,7)+0,"")</f>
        <v/>
      </c>
      <c r="L1400" s="25" t="str">
        <f>IFERROR(MID($D1400,28,7)+0,"")</f>
        <v/>
      </c>
      <c r="M1400" s="25" t="str">
        <f>IF(IFERROR(MID($Q1400,1,7)+0,"")&lt;1130000,IF(INDEX(C:C,MATCH(LEFT(Q1400,7)+0,I:I,0))&lt;1130000,"",INDEX(C:C,MATCH(LEFT(Q1400,7)+0,I:I,0))),IFERROR(MID($Q1400,1,7)+0,""))</f>
        <v/>
      </c>
      <c r="N1400" s="25" t="str">
        <f>IF(IFERROR(MID($Q1400,10,7)+0,"")&lt;1130000,"",IFERROR(MID($Q1400,10,7)+0,""))</f>
        <v/>
      </c>
      <c r="O1400" s="25" t="str">
        <f>IF(IFERROR(MID($Q1400,19,7)+0,"")&lt;1130000,"",IFERROR(MID($Q1400,19,7)+0,""))</f>
        <v/>
      </c>
      <c r="P1400" s="25" t="str">
        <f>IF(M1400="","",IF(N1400="",M1400,M1400&amp;", "&amp;N1400))</f>
        <v/>
      </c>
      <c r="Q1400" s="37" t="s">
        <v>22</v>
      </c>
      <c r="R1400" s="37"/>
      <c r="S1400" s="35" t="s">
        <v>5049</v>
      </c>
      <c r="T1400" s="25" t="s">
        <v>36</v>
      </c>
      <c r="U1400" s="185">
        <v>12360</v>
      </c>
      <c r="V1400" s="188">
        <v>12360</v>
      </c>
      <c r="W1400" s="189">
        <v>12360</v>
      </c>
      <c r="X1400" s="31">
        <v>12360</v>
      </c>
      <c r="Y1400" s="90">
        <f>IFERROR(ROUND(X1400/W1400-1,2),"")</f>
        <v>0</v>
      </c>
      <c r="Z1400" s="31" t="str">
        <f>IF(OR(S1400="VLD MLC components",S1400="VLD MLC pipes",S1400="VLD PEX components",S1400="VLD PEX pipes",S1400="VLD PHC components",S1400="VLD PHC pipes",S1400="Controls VLD"),"По запросу",X1400)</f>
        <v>По запросу</v>
      </c>
      <c r="AA1400" s="63">
        <f>ROUND(X1400/1.2,3)</f>
        <v>10300</v>
      </c>
      <c r="AB1400" s="23">
        <v>10300</v>
      </c>
      <c r="AC1400" s="190">
        <f>IFERROR(ROUND(AA1400/AB1400-1,2),"")</f>
        <v>0</v>
      </c>
      <c r="AD1400" s="25">
        <v>0.76700000000000002</v>
      </c>
      <c r="AE1400" s="25">
        <v>5.5999999999999995E-4</v>
      </c>
      <c r="AF1400" s="25">
        <v>4</v>
      </c>
      <c r="AG1400" s="25">
        <v>4</v>
      </c>
      <c r="AH1400" s="25">
        <v>4</v>
      </c>
      <c r="AI1400" s="25">
        <v>4</v>
      </c>
      <c r="AJ1400" s="25" t="s">
        <v>20</v>
      </c>
      <c r="AK1400" s="22" t="s">
        <v>20</v>
      </c>
      <c r="AL1400" s="25" t="s">
        <v>20</v>
      </c>
      <c r="AM1400" s="25">
        <v>1</v>
      </c>
      <c r="AN1400" s="25">
        <v>202</v>
      </c>
      <c r="AO1400" s="25">
        <v>120</v>
      </c>
      <c r="AP1400" s="25">
        <v>102</v>
      </c>
      <c r="AQ1400" s="25">
        <v>0.76700000000000002</v>
      </c>
      <c r="AR1400" s="94">
        <v>2.4719999999999998E-3</v>
      </c>
      <c r="AS1400" s="157" t="s">
        <v>22</v>
      </c>
      <c r="AT1400" s="93" t="s">
        <v>22</v>
      </c>
      <c r="AU1400" s="92" t="s">
        <v>22</v>
      </c>
      <c r="AV1400" s="91" t="s">
        <v>152</v>
      </c>
      <c r="AW1400" s="92" t="s">
        <v>152</v>
      </c>
      <c r="AX1400" s="92" t="s">
        <v>48</v>
      </c>
      <c r="AY1400" s="91" t="s">
        <v>152</v>
      </c>
      <c r="AZ1400" s="23"/>
      <c r="BA1400" s="25" t="s">
        <v>5088</v>
      </c>
      <c r="BB1400" t="s">
        <v>25</v>
      </c>
      <c r="BC1400" t="s">
        <v>2629</v>
      </c>
      <c r="BD1400" t="str">
        <f>IF(Z1400=BC1400,"OK")</f>
        <v>OK</v>
      </c>
      <c r="BE1400">
        <v>0.76700000000000002</v>
      </c>
      <c r="BF1400">
        <v>5.5999999999999995E-4</v>
      </c>
      <c r="BG1400">
        <v>202</v>
      </c>
      <c r="BH1400">
        <v>120</v>
      </c>
      <c r="BI1400">
        <v>102</v>
      </c>
      <c r="BJ1400">
        <v>0.76700000000000002</v>
      </c>
      <c r="BK1400">
        <v>2.4719999999999998E-3</v>
      </c>
      <c r="BN1400" s="183"/>
    </row>
    <row r="1401" spans="1:66" ht="25.5" x14ac:dyDescent="0.25">
      <c r="A1401" s="1"/>
      <c r="B1401" s="94">
        <v>1395</v>
      </c>
      <c r="C1401" s="43">
        <v>1029127</v>
      </c>
      <c r="D1401" s="37" t="s">
        <v>22</v>
      </c>
      <c r="E1401" s="36" t="s">
        <v>5087</v>
      </c>
      <c r="F1401" s="151" t="s">
        <v>655</v>
      </c>
      <c r="G1401" s="41" t="s">
        <v>585</v>
      </c>
      <c r="H1401" s="46" t="str">
        <f>IFERROR(IFERROR(IF(SEARCH("Usystems",$E1401)&gt;0,"Usystems"),IF(SEARCH("RIIFO",$E1401)&gt;0,"RIIFO","Uponor")),"Uponor")</f>
        <v>Uponor</v>
      </c>
      <c r="I1401" s="25" t="str">
        <f>IFERROR(MID($D1401,1,7)+0,"")</f>
        <v/>
      </c>
      <c r="J1401" s="25" t="str">
        <f>IFERROR(MID($D1401,10,7)+0,"")</f>
        <v/>
      </c>
      <c r="K1401" s="25" t="str">
        <f>IFERROR(MID($D1401,19,7)+0,"")</f>
        <v/>
      </c>
      <c r="L1401" s="25" t="str">
        <f>IFERROR(MID($D1401,28,7)+0,"")</f>
        <v/>
      </c>
      <c r="M1401" s="25" t="str">
        <f>IF(IFERROR(MID($Q1401,1,7)+0,"")&lt;1130000,IF(INDEX(C:C,MATCH(LEFT(Q1401,7)+0,I:I,0))&lt;1130000,"",INDEX(C:C,MATCH(LEFT(Q1401,7)+0,I:I,0))),IFERROR(MID($Q1401,1,7)+0,""))</f>
        <v/>
      </c>
      <c r="N1401" s="25" t="str">
        <f>IF(IFERROR(MID($Q1401,10,7)+0,"")&lt;1130000,"",IFERROR(MID($Q1401,10,7)+0,""))</f>
        <v/>
      </c>
      <c r="O1401" s="25" t="str">
        <f>IF(IFERROR(MID($Q1401,19,7)+0,"")&lt;1130000,"",IFERROR(MID($Q1401,19,7)+0,""))</f>
        <v/>
      </c>
      <c r="P1401" s="25" t="str">
        <f>IF(M1401="","",IF(N1401="",M1401,M1401&amp;", "&amp;N1401))</f>
        <v/>
      </c>
      <c r="Q1401" s="37" t="s">
        <v>22</v>
      </c>
      <c r="R1401" s="37"/>
      <c r="S1401" s="35" t="s">
        <v>5049</v>
      </c>
      <c r="T1401" s="25" t="s">
        <v>36</v>
      </c>
      <c r="U1401" s="185">
        <v>27365</v>
      </c>
      <c r="V1401" s="188">
        <v>27365</v>
      </c>
      <c r="W1401" s="189">
        <v>27365</v>
      </c>
      <c r="X1401" s="31">
        <v>27365</v>
      </c>
      <c r="Y1401" s="90">
        <f>IFERROR(ROUND(X1401/W1401-1,2),"")</f>
        <v>0</v>
      </c>
      <c r="Z1401" s="31" t="str">
        <f>IF(OR(S1401="VLD MLC components",S1401="VLD MLC pipes",S1401="VLD PEX components",S1401="VLD PEX pipes",S1401="VLD PHC components",S1401="VLD PHC pipes",S1401="Controls VLD"),"По запросу",X1401)</f>
        <v>По запросу</v>
      </c>
      <c r="AA1401" s="63">
        <f>ROUND(X1401/1.2,3)</f>
        <v>22804.167000000001</v>
      </c>
      <c r="AB1401" s="23">
        <v>22804.167000000001</v>
      </c>
      <c r="AC1401" s="190">
        <f>IFERROR(ROUND(AA1401/AB1401-1,2),"")</f>
        <v>0</v>
      </c>
      <c r="AD1401" s="25">
        <v>1.337</v>
      </c>
      <c r="AE1401" s="25">
        <v>2.2430000000000002E-3</v>
      </c>
      <c r="AF1401" s="25">
        <v>18</v>
      </c>
      <c r="AG1401" s="25">
        <v>18</v>
      </c>
      <c r="AH1401" s="25">
        <v>18</v>
      </c>
      <c r="AI1401" s="25">
        <v>18</v>
      </c>
      <c r="AJ1401" s="25" t="s">
        <v>20</v>
      </c>
      <c r="AK1401" s="22" t="s">
        <v>20</v>
      </c>
      <c r="AL1401" s="25" t="s">
        <v>20</v>
      </c>
      <c r="AM1401" s="25">
        <v>1</v>
      </c>
      <c r="AN1401" s="25">
        <v>150</v>
      </c>
      <c r="AO1401" s="25">
        <v>130</v>
      </c>
      <c r="AP1401" s="25">
        <v>115</v>
      </c>
      <c r="AQ1401" s="25">
        <v>1.337</v>
      </c>
      <c r="AR1401" s="94">
        <v>2.2430000000000002E-3</v>
      </c>
      <c r="AS1401" s="157">
        <v>8</v>
      </c>
      <c r="AT1401" s="93" t="s">
        <v>22</v>
      </c>
      <c r="AU1401" s="92" t="s">
        <v>22</v>
      </c>
      <c r="AV1401" s="91" t="s">
        <v>152</v>
      </c>
      <c r="AW1401" s="92" t="s">
        <v>152</v>
      </c>
      <c r="AX1401" s="92" t="s">
        <v>48</v>
      </c>
      <c r="AY1401" s="91" t="s">
        <v>152</v>
      </c>
      <c r="AZ1401" s="23"/>
      <c r="BA1401" s="25" t="s">
        <v>5086</v>
      </c>
      <c r="BB1401" t="s">
        <v>25</v>
      </c>
      <c r="BC1401" t="s">
        <v>2629</v>
      </c>
      <c r="BD1401" t="str">
        <f>IF(Z1401=BC1401,"OK")</f>
        <v>OK</v>
      </c>
      <c r="BE1401">
        <v>1.337</v>
      </c>
      <c r="BF1401">
        <v>2.2430000000000002E-3</v>
      </c>
      <c r="BG1401">
        <v>150</v>
      </c>
      <c r="BH1401">
        <v>130</v>
      </c>
      <c r="BI1401">
        <v>115</v>
      </c>
      <c r="BJ1401">
        <v>1.337</v>
      </c>
      <c r="BK1401">
        <v>2.2430000000000002E-3</v>
      </c>
      <c r="BN1401" s="183"/>
    </row>
    <row r="1402" spans="1:66" ht="25.5" x14ac:dyDescent="0.25">
      <c r="A1402" s="1"/>
      <c r="B1402" s="94">
        <v>1396</v>
      </c>
      <c r="C1402" s="43">
        <v>1029128</v>
      </c>
      <c r="D1402" s="37" t="s">
        <v>22</v>
      </c>
      <c r="E1402" s="36" t="s">
        <v>5085</v>
      </c>
      <c r="F1402" s="151" t="s">
        <v>652</v>
      </c>
      <c r="G1402" s="41" t="s">
        <v>585</v>
      </c>
      <c r="H1402" s="46" t="str">
        <f>IFERROR(IFERROR(IF(SEARCH("Usystems",$E1402)&gt;0,"Usystems"),IF(SEARCH("RIIFO",$E1402)&gt;0,"RIIFO","Uponor")),"Uponor")</f>
        <v>Uponor</v>
      </c>
      <c r="I1402" s="25" t="str">
        <f>IFERROR(MID($D1402,1,7)+0,"")</f>
        <v/>
      </c>
      <c r="J1402" s="25" t="str">
        <f>IFERROR(MID($D1402,10,7)+0,"")</f>
        <v/>
      </c>
      <c r="K1402" s="25" t="str">
        <f>IFERROR(MID($D1402,19,7)+0,"")</f>
        <v/>
      </c>
      <c r="L1402" s="25" t="str">
        <f>IFERROR(MID($D1402,28,7)+0,"")</f>
        <v/>
      </c>
      <c r="M1402" s="25" t="str">
        <f>IF(IFERROR(MID($Q1402,1,7)+0,"")&lt;1130000,IF(INDEX(C:C,MATCH(LEFT(Q1402,7)+0,I:I,0))&lt;1130000,"",INDEX(C:C,MATCH(LEFT(Q1402,7)+0,I:I,0))),IFERROR(MID($Q1402,1,7)+0,""))</f>
        <v/>
      </c>
      <c r="N1402" s="25" t="str">
        <f>IF(IFERROR(MID($Q1402,10,7)+0,"")&lt;1130000,"",IFERROR(MID($Q1402,10,7)+0,""))</f>
        <v/>
      </c>
      <c r="O1402" s="25" t="str">
        <f>IF(IFERROR(MID($Q1402,19,7)+0,"")&lt;1130000,"",IFERROR(MID($Q1402,19,7)+0,""))</f>
        <v/>
      </c>
      <c r="P1402" s="25" t="str">
        <f>IF(M1402="","",IF(N1402="",M1402,M1402&amp;", "&amp;N1402))</f>
        <v/>
      </c>
      <c r="Q1402" s="37" t="s">
        <v>22</v>
      </c>
      <c r="R1402" s="37"/>
      <c r="S1402" s="35" t="s">
        <v>5049</v>
      </c>
      <c r="T1402" s="25" t="s">
        <v>36</v>
      </c>
      <c r="U1402" s="185">
        <v>32548</v>
      </c>
      <c r="V1402" s="188">
        <v>32548</v>
      </c>
      <c r="W1402" s="189">
        <v>32548</v>
      </c>
      <c r="X1402" s="31">
        <v>32548</v>
      </c>
      <c r="Y1402" s="90">
        <f>IFERROR(ROUND(X1402/W1402-1,2),"")</f>
        <v>0</v>
      </c>
      <c r="Z1402" s="31" t="str">
        <f>IF(OR(S1402="VLD MLC components",S1402="VLD MLC pipes",S1402="VLD PEX components",S1402="VLD PEX pipes",S1402="VLD PHC components",S1402="VLD PHC pipes",S1402="Controls VLD"),"По запросу",X1402)</f>
        <v>По запросу</v>
      </c>
      <c r="AA1402" s="63">
        <f>ROUND(X1402/1.2,3)</f>
        <v>27123.332999999999</v>
      </c>
      <c r="AB1402" s="23">
        <v>27123.332999999999</v>
      </c>
      <c r="AC1402" s="190">
        <f>IFERROR(ROUND(AA1402/AB1402-1,2),"")</f>
        <v>0</v>
      </c>
      <c r="AD1402" s="25">
        <v>1.625</v>
      </c>
      <c r="AE1402" s="25">
        <v>1.3500000000000001E-3</v>
      </c>
      <c r="AF1402" s="25">
        <v>5</v>
      </c>
      <c r="AG1402" s="25">
        <v>5</v>
      </c>
      <c r="AH1402" s="25">
        <v>5</v>
      </c>
      <c r="AI1402" s="25">
        <v>5</v>
      </c>
      <c r="AJ1402" s="25" t="s">
        <v>20</v>
      </c>
      <c r="AK1402" s="22" t="s">
        <v>20</v>
      </c>
      <c r="AL1402" s="25" t="s">
        <v>20</v>
      </c>
      <c r="AM1402" s="25">
        <v>1</v>
      </c>
      <c r="AN1402" s="25">
        <v>150</v>
      </c>
      <c r="AO1402" s="25">
        <v>135</v>
      </c>
      <c r="AP1402" s="25">
        <v>115</v>
      </c>
      <c r="AQ1402" s="25">
        <v>1.625</v>
      </c>
      <c r="AR1402" s="94">
        <v>2.3289999999999999E-3</v>
      </c>
      <c r="AS1402" s="157">
        <v>1</v>
      </c>
      <c r="AT1402" s="93" t="s">
        <v>22</v>
      </c>
      <c r="AU1402" s="92" t="s">
        <v>22</v>
      </c>
      <c r="AV1402" s="91" t="s">
        <v>152</v>
      </c>
      <c r="AW1402" s="92" t="s">
        <v>152</v>
      </c>
      <c r="AX1402" s="92" t="s">
        <v>48</v>
      </c>
      <c r="AY1402" s="91" t="s">
        <v>152</v>
      </c>
      <c r="AZ1402" s="23"/>
      <c r="BA1402" s="25" t="s">
        <v>5084</v>
      </c>
      <c r="BB1402" t="s">
        <v>25</v>
      </c>
      <c r="BC1402" t="s">
        <v>2629</v>
      </c>
      <c r="BD1402" t="str">
        <f>IF(Z1402=BC1402,"OK")</f>
        <v>OK</v>
      </c>
      <c r="BE1402">
        <v>1.625</v>
      </c>
      <c r="BF1402">
        <v>1.3500000000000001E-3</v>
      </c>
      <c r="BG1402">
        <v>150</v>
      </c>
      <c r="BH1402">
        <v>135</v>
      </c>
      <c r="BI1402">
        <v>115</v>
      </c>
      <c r="BJ1402">
        <v>1.625</v>
      </c>
      <c r="BK1402">
        <v>2.3289999999999999E-3</v>
      </c>
      <c r="BN1402" s="183"/>
    </row>
    <row r="1403" spans="1:66" ht="25.5" x14ac:dyDescent="0.25">
      <c r="A1403" s="1"/>
      <c r="B1403" s="94">
        <v>1397</v>
      </c>
      <c r="C1403" s="43">
        <v>1059403</v>
      </c>
      <c r="D1403" s="25"/>
      <c r="E1403" s="27" t="s">
        <v>5083</v>
      </c>
      <c r="F1403" s="151" t="s">
        <v>21</v>
      </c>
      <c r="G1403" s="34"/>
      <c r="H1403" s="46" t="str">
        <f>IFERROR(IFERROR(IF(SEARCH("Usystems",$E1403)&gt;0,"Usystems"),IF(SEARCH("RIIFO",$E1403)&gt;0,"RIIFO","Uponor")),"Uponor")</f>
        <v>Uponor</v>
      </c>
      <c r="I1403" s="25" t="str">
        <f>IFERROR(MID($D1403,1,7)+0,"")</f>
        <v/>
      </c>
      <c r="J1403" s="25" t="str">
        <f>IFERROR(MID($D1403,10,7)+0,"")</f>
        <v/>
      </c>
      <c r="K1403" s="25" t="str">
        <f>IFERROR(MID($D1403,19,7)+0,"")</f>
        <v/>
      </c>
      <c r="L1403" s="25" t="str">
        <f>IFERROR(MID($D1403,28,7)+0,"")</f>
        <v/>
      </c>
      <c r="M1403" s="25" t="str">
        <f>IF(IFERROR(MID($Q1403,1,7)+0,"")&lt;1130000,IF(INDEX(C:C,MATCH(LEFT(Q1403,7)+0,I:I,0))&lt;1130000,"",INDEX(C:C,MATCH(LEFT(Q1403,7)+0,I:I,0))),IFERROR(MID($Q1403,1,7)+0,""))</f>
        <v/>
      </c>
      <c r="N1403" s="25" t="str">
        <f>IF(IFERROR(MID($Q1403,10,7)+0,"")&lt;1130000,"",IFERROR(MID($Q1403,10,7)+0,""))</f>
        <v/>
      </c>
      <c r="O1403" s="25" t="str">
        <f>IF(IFERROR(MID($Q1403,19,7)+0,"")&lt;1130000,"",IFERROR(MID($Q1403,19,7)+0,""))</f>
        <v/>
      </c>
      <c r="P1403" s="25" t="str">
        <f>IF(M1403="","",IF(N1403="",M1403,M1403&amp;", "&amp;N1403))</f>
        <v/>
      </c>
      <c r="Q1403" s="25"/>
      <c r="R1403" s="25"/>
      <c r="S1403" s="35" t="s">
        <v>5049</v>
      </c>
      <c r="T1403" s="25" t="s">
        <v>36</v>
      </c>
      <c r="U1403" s="185">
        <v>6829</v>
      </c>
      <c r="V1403" s="188">
        <v>6829</v>
      </c>
      <c r="W1403" s="189">
        <v>6829</v>
      </c>
      <c r="X1403" s="31">
        <v>6829</v>
      </c>
      <c r="Y1403" s="90">
        <f>IFERROR(ROUND(X1403/W1403-1,2),"")</f>
        <v>0</v>
      </c>
      <c r="Z1403" s="31" t="str">
        <f>IF(OR(S1403="VLD MLC components",S1403="VLD MLC pipes",S1403="VLD PEX components",S1403="VLD PEX pipes",S1403="VLD PHC components",S1403="VLD PHC pipes",S1403="Controls VLD"),"По запросу",X1403)</f>
        <v>По запросу</v>
      </c>
      <c r="AA1403" s="63">
        <f>ROUND(X1403/1.2,3)</f>
        <v>5690.8329999999996</v>
      </c>
      <c r="AB1403" s="23">
        <v>5690.8329999999996</v>
      </c>
      <c r="AC1403" s="190">
        <f>IFERROR(ROUND(AA1403/AB1403-1,2),"")</f>
        <v>0</v>
      </c>
      <c r="AD1403" s="25">
        <v>0.34599999999999997</v>
      </c>
      <c r="AE1403" s="25">
        <v>9.6000000000000002E-4</v>
      </c>
      <c r="AF1403" s="25">
        <v>0</v>
      </c>
      <c r="AG1403" s="25" t="s">
        <v>22</v>
      </c>
      <c r="AH1403" s="25">
        <v>0</v>
      </c>
      <c r="AI1403" s="25">
        <v>0</v>
      </c>
      <c r="AJ1403" s="25" t="s">
        <v>20</v>
      </c>
      <c r="AK1403" s="42" t="s">
        <v>19</v>
      </c>
      <c r="AL1403" s="25" t="s">
        <v>20</v>
      </c>
      <c r="AM1403" s="25">
        <v>1</v>
      </c>
      <c r="AN1403" s="25">
        <v>120</v>
      </c>
      <c r="AO1403" s="25">
        <v>100</v>
      </c>
      <c r="AP1403" s="25">
        <v>80</v>
      </c>
      <c r="AQ1403" s="25">
        <v>0.34599999999999997</v>
      </c>
      <c r="AR1403" s="94">
        <v>9.6000000000000002E-4</v>
      </c>
      <c r="AS1403" s="157" t="s">
        <v>22</v>
      </c>
      <c r="AT1403" s="93" t="s">
        <v>22</v>
      </c>
      <c r="AU1403" s="92" t="s">
        <v>22</v>
      </c>
      <c r="AV1403" s="91" t="s">
        <v>152</v>
      </c>
      <c r="AW1403" s="92" t="s">
        <v>48</v>
      </c>
      <c r="AX1403" s="92" t="s">
        <v>48</v>
      </c>
      <c r="AY1403" s="91" t="s">
        <v>152</v>
      </c>
      <c r="AZ1403" s="23"/>
      <c r="BA1403" s="25" t="s">
        <v>5074</v>
      </c>
      <c r="BB1403" t="s">
        <v>25</v>
      </c>
      <c r="BC1403" t="e">
        <v>#N/A</v>
      </c>
      <c r="BD1403" t="e">
        <f>IF(Z1403=BC1403,"OK")</f>
        <v>#N/A</v>
      </c>
      <c r="BE1403">
        <v>0.34599999999999997</v>
      </c>
      <c r="BF1403">
        <v>9.6000000000000002E-4</v>
      </c>
      <c r="BG1403">
        <v>120</v>
      </c>
      <c r="BH1403">
        <v>100</v>
      </c>
      <c r="BI1403">
        <v>80</v>
      </c>
      <c r="BJ1403">
        <v>0.34599999999999997</v>
      </c>
      <c r="BK1403">
        <v>9.6000000000000002E-4</v>
      </c>
      <c r="BN1403" s="183"/>
    </row>
    <row r="1404" spans="1:66" ht="25.5" x14ac:dyDescent="0.25">
      <c r="A1404" s="1"/>
      <c r="B1404" s="94">
        <v>1398</v>
      </c>
      <c r="C1404" s="43">
        <v>1029134</v>
      </c>
      <c r="D1404" s="37" t="s">
        <v>22</v>
      </c>
      <c r="E1404" s="27" t="s">
        <v>5082</v>
      </c>
      <c r="F1404" s="151" t="s">
        <v>21</v>
      </c>
      <c r="G1404" s="41"/>
      <c r="H1404" s="46" t="str">
        <f>IFERROR(IFERROR(IF(SEARCH("Usystems",$E1404)&gt;0,"Usystems"),IF(SEARCH("RIIFO",$E1404)&gt;0,"RIIFO","Uponor")),"Uponor")</f>
        <v>Uponor</v>
      </c>
      <c r="I1404" s="25" t="str">
        <f>IFERROR(MID($D1404,1,7)+0,"")</f>
        <v/>
      </c>
      <c r="J1404" s="25" t="str">
        <f>IFERROR(MID($D1404,10,7)+0,"")</f>
        <v/>
      </c>
      <c r="K1404" s="25" t="str">
        <f>IFERROR(MID($D1404,19,7)+0,"")</f>
        <v/>
      </c>
      <c r="L1404" s="25" t="str">
        <f>IFERROR(MID($D1404,28,7)+0,"")</f>
        <v/>
      </c>
      <c r="M1404" s="25" t="str">
        <f>IF(IFERROR(MID($Q1404,1,7)+0,"")&lt;1130000,IF(INDEX(C:C,MATCH(LEFT(Q1404,7)+0,I:I,0))&lt;1130000,"",INDEX(C:C,MATCH(LEFT(Q1404,7)+0,I:I,0))),IFERROR(MID($Q1404,1,7)+0,""))</f>
        <v/>
      </c>
      <c r="N1404" s="25" t="str">
        <f>IF(IFERROR(MID($Q1404,10,7)+0,"")&lt;1130000,"",IFERROR(MID($Q1404,10,7)+0,""))</f>
        <v/>
      </c>
      <c r="O1404" s="25" t="str">
        <f>IF(IFERROR(MID($Q1404,19,7)+0,"")&lt;1130000,"",IFERROR(MID($Q1404,19,7)+0,""))</f>
        <v/>
      </c>
      <c r="P1404" s="25" t="str">
        <f>IF(M1404="","",IF(N1404="",M1404,M1404&amp;", "&amp;N1404))</f>
        <v/>
      </c>
      <c r="Q1404" s="37" t="s">
        <v>22</v>
      </c>
      <c r="R1404" s="37"/>
      <c r="S1404" s="35" t="s">
        <v>5049</v>
      </c>
      <c r="T1404" s="25" t="s">
        <v>36</v>
      </c>
      <c r="U1404" s="185">
        <v>5917</v>
      </c>
      <c r="V1404" s="188">
        <v>5917</v>
      </c>
      <c r="W1404" s="189">
        <v>5917</v>
      </c>
      <c r="X1404" s="31">
        <v>5917</v>
      </c>
      <c r="Y1404" s="90">
        <f>IFERROR(ROUND(X1404/W1404-1,2),"")</f>
        <v>0</v>
      </c>
      <c r="Z1404" s="31" t="str">
        <f>IF(OR(S1404="VLD MLC components",S1404="VLD MLC pipes",S1404="VLD PEX components",S1404="VLD PEX pipes",S1404="VLD PHC components",S1404="VLD PHC pipes",S1404="Controls VLD"),"По запросу",X1404)</f>
        <v>По запросу</v>
      </c>
      <c r="AA1404" s="63">
        <f>ROUND(X1404/1.2,3)</f>
        <v>4930.8329999999996</v>
      </c>
      <c r="AB1404" s="23">
        <v>4930.8329999999996</v>
      </c>
      <c r="AC1404" s="190">
        <f>IFERROR(ROUND(AA1404/AB1404-1,2),"")</f>
        <v>0</v>
      </c>
      <c r="AD1404" s="25">
        <v>0.316</v>
      </c>
      <c r="AE1404" s="25">
        <v>9.6000000000000002E-4</v>
      </c>
      <c r="AF1404" s="25">
        <v>0</v>
      </c>
      <c r="AG1404" s="25" t="s">
        <v>22</v>
      </c>
      <c r="AH1404" s="25">
        <v>0</v>
      </c>
      <c r="AI1404" s="25">
        <v>0</v>
      </c>
      <c r="AJ1404" s="25" t="s">
        <v>20</v>
      </c>
      <c r="AK1404" s="42" t="s">
        <v>19</v>
      </c>
      <c r="AL1404" s="25" t="s">
        <v>20</v>
      </c>
      <c r="AM1404" s="25">
        <v>1</v>
      </c>
      <c r="AN1404" s="25">
        <v>120</v>
      </c>
      <c r="AO1404" s="25">
        <v>100</v>
      </c>
      <c r="AP1404" s="25">
        <v>80</v>
      </c>
      <c r="AQ1404" s="25">
        <v>0.316</v>
      </c>
      <c r="AR1404" s="94">
        <v>9.6000000000000002E-4</v>
      </c>
      <c r="AS1404" s="157" t="s">
        <v>22</v>
      </c>
      <c r="AT1404" s="93" t="s">
        <v>22</v>
      </c>
      <c r="AU1404" s="92" t="s">
        <v>22</v>
      </c>
      <c r="AV1404" s="91" t="s">
        <v>152</v>
      </c>
      <c r="AW1404" s="92" t="s">
        <v>48</v>
      </c>
      <c r="AX1404" s="92" t="s">
        <v>48</v>
      </c>
      <c r="AY1404" s="91" t="s">
        <v>152</v>
      </c>
      <c r="AZ1404" s="23"/>
      <c r="BA1404" s="25" t="s">
        <v>5081</v>
      </c>
      <c r="BB1404" t="s">
        <v>25</v>
      </c>
      <c r="BC1404" t="e">
        <v>#N/A</v>
      </c>
      <c r="BD1404" t="e">
        <f>IF(Z1404=BC1404,"OK")</f>
        <v>#N/A</v>
      </c>
      <c r="BE1404">
        <v>0.316</v>
      </c>
      <c r="BF1404">
        <v>9.6000000000000002E-4</v>
      </c>
      <c r="BG1404">
        <v>120</v>
      </c>
      <c r="BH1404">
        <v>100</v>
      </c>
      <c r="BI1404">
        <v>80</v>
      </c>
      <c r="BJ1404">
        <v>0.316</v>
      </c>
      <c r="BK1404">
        <v>9.6000000000000002E-4</v>
      </c>
      <c r="BN1404" s="183"/>
    </row>
    <row r="1405" spans="1:66" ht="25.5" x14ac:dyDescent="0.25">
      <c r="A1405" s="1"/>
      <c r="B1405" s="94">
        <v>1399</v>
      </c>
      <c r="C1405" s="43">
        <v>1029135</v>
      </c>
      <c r="D1405" s="37" t="s">
        <v>22</v>
      </c>
      <c r="E1405" s="36" t="s">
        <v>5080</v>
      </c>
      <c r="F1405" s="151" t="s">
        <v>21</v>
      </c>
      <c r="G1405" s="41"/>
      <c r="H1405" s="46" t="str">
        <f>IFERROR(IFERROR(IF(SEARCH("Usystems",$E1405)&gt;0,"Usystems"),IF(SEARCH("RIIFO",$E1405)&gt;0,"RIIFO","Uponor")),"Uponor")</f>
        <v>Uponor</v>
      </c>
      <c r="I1405" s="25" t="str">
        <f>IFERROR(MID($D1405,1,7)+0,"")</f>
        <v/>
      </c>
      <c r="J1405" s="25" t="str">
        <f>IFERROR(MID($D1405,10,7)+0,"")</f>
        <v/>
      </c>
      <c r="K1405" s="25" t="str">
        <f>IFERROR(MID($D1405,19,7)+0,"")</f>
        <v/>
      </c>
      <c r="L1405" s="25" t="str">
        <f>IFERROR(MID($D1405,28,7)+0,"")</f>
        <v/>
      </c>
      <c r="M1405" s="25" t="str">
        <f>IF(IFERROR(MID($Q1405,1,7)+0,"")&lt;1130000,IF(INDEX(C:C,MATCH(LEFT(Q1405,7)+0,I:I,0))&lt;1130000,"",INDEX(C:C,MATCH(LEFT(Q1405,7)+0,I:I,0))),IFERROR(MID($Q1405,1,7)+0,""))</f>
        <v/>
      </c>
      <c r="N1405" s="25" t="str">
        <f>IF(IFERROR(MID($Q1405,10,7)+0,"")&lt;1130000,"",IFERROR(MID($Q1405,10,7)+0,""))</f>
        <v/>
      </c>
      <c r="O1405" s="25" t="str">
        <f>IF(IFERROR(MID($Q1405,19,7)+0,"")&lt;1130000,"",IFERROR(MID($Q1405,19,7)+0,""))</f>
        <v/>
      </c>
      <c r="P1405" s="25" t="str">
        <f>IF(M1405="","",IF(N1405="",M1405,M1405&amp;", "&amp;N1405))</f>
        <v/>
      </c>
      <c r="Q1405" s="37" t="s">
        <v>22</v>
      </c>
      <c r="R1405" s="37"/>
      <c r="S1405" s="35" t="s">
        <v>5049</v>
      </c>
      <c r="T1405" s="25" t="s">
        <v>36</v>
      </c>
      <c r="U1405" s="185">
        <v>7194</v>
      </c>
      <c r="V1405" s="188">
        <v>7194</v>
      </c>
      <c r="W1405" s="189">
        <v>7194</v>
      </c>
      <c r="X1405" s="31">
        <v>7194</v>
      </c>
      <c r="Y1405" s="90">
        <f>IFERROR(ROUND(X1405/W1405-1,2),"")</f>
        <v>0</v>
      </c>
      <c r="Z1405" s="31" t="str">
        <f>IF(OR(S1405="VLD MLC components",S1405="VLD MLC pipes",S1405="VLD PEX components",S1405="VLD PEX pipes",S1405="VLD PHC components",S1405="VLD PHC pipes",S1405="Controls VLD"),"По запросу",X1405)</f>
        <v>По запросу</v>
      </c>
      <c r="AA1405" s="63">
        <f>ROUND(X1405/1.2,3)</f>
        <v>5995</v>
      </c>
      <c r="AB1405" s="23">
        <v>5995</v>
      </c>
      <c r="AC1405" s="190">
        <f>IFERROR(ROUND(AA1405/AB1405-1,2),"")</f>
        <v>0</v>
      </c>
      <c r="AD1405" s="25">
        <v>0.47299999999999998</v>
      </c>
      <c r="AE1405" s="25">
        <v>9.0200000000000002E-4</v>
      </c>
      <c r="AF1405" s="25">
        <v>0</v>
      </c>
      <c r="AG1405" s="25" t="s">
        <v>22</v>
      </c>
      <c r="AH1405" s="25">
        <v>0</v>
      </c>
      <c r="AI1405" s="25">
        <v>0</v>
      </c>
      <c r="AJ1405" s="25" t="s">
        <v>20</v>
      </c>
      <c r="AK1405" s="42" t="s">
        <v>19</v>
      </c>
      <c r="AL1405" s="25" t="s">
        <v>20</v>
      </c>
      <c r="AM1405" s="25">
        <v>1</v>
      </c>
      <c r="AN1405" s="25">
        <v>115</v>
      </c>
      <c r="AO1405" s="25">
        <v>98</v>
      </c>
      <c r="AP1405" s="25">
        <v>80</v>
      </c>
      <c r="AQ1405" s="25">
        <v>0.47299999999999998</v>
      </c>
      <c r="AR1405" s="94">
        <v>9.0200000000000002E-4</v>
      </c>
      <c r="AS1405" s="157">
        <v>0</v>
      </c>
      <c r="AT1405" s="93" t="s">
        <v>22</v>
      </c>
      <c r="AU1405" s="92" t="s">
        <v>22</v>
      </c>
      <c r="AV1405" s="91" t="s">
        <v>152</v>
      </c>
      <c r="AW1405" s="92" t="s">
        <v>152</v>
      </c>
      <c r="AX1405" s="92" t="s">
        <v>48</v>
      </c>
      <c r="AY1405" s="91" t="s">
        <v>152</v>
      </c>
      <c r="AZ1405" s="23"/>
      <c r="BA1405" s="25" t="s">
        <v>5072</v>
      </c>
      <c r="BB1405" t="s">
        <v>25</v>
      </c>
      <c r="BC1405" t="e">
        <v>#N/A</v>
      </c>
      <c r="BD1405" t="e">
        <f>IF(Z1405=BC1405,"OK")</f>
        <v>#N/A</v>
      </c>
      <c r="BE1405">
        <v>0.47299999999999998</v>
      </c>
      <c r="BF1405">
        <v>9.0200000000000002E-4</v>
      </c>
      <c r="BG1405">
        <v>115</v>
      </c>
      <c r="BH1405">
        <v>98</v>
      </c>
      <c r="BI1405">
        <v>80</v>
      </c>
      <c r="BJ1405">
        <v>0.47299999999999998</v>
      </c>
      <c r="BK1405">
        <v>9.0200000000000002E-4</v>
      </c>
      <c r="BN1405" s="183"/>
    </row>
    <row r="1406" spans="1:66" ht="25.5" x14ac:dyDescent="0.25">
      <c r="A1406" s="1"/>
      <c r="B1406" s="94">
        <v>1400</v>
      </c>
      <c r="C1406" s="43">
        <v>1029136</v>
      </c>
      <c r="D1406" s="37" t="s">
        <v>22</v>
      </c>
      <c r="E1406" s="27" t="s">
        <v>5079</v>
      </c>
      <c r="F1406" s="151" t="s">
        <v>21</v>
      </c>
      <c r="G1406" s="25"/>
      <c r="H1406" s="46" t="str">
        <f>IFERROR(IFERROR(IF(SEARCH("Usystems",$E1406)&gt;0,"Usystems"),IF(SEARCH("RIIFO",$E1406)&gt;0,"RIIFO","Uponor")),"Uponor")</f>
        <v>Uponor</v>
      </c>
      <c r="I1406" s="25" t="str">
        <f>IFERROR(MID($D1406,1,7)+0,"")</f>
        <v/>
      </c>
      <c r="J1406" s="25" t="str">
        <f>IFERROR(MID($D1406,10,7)+0,"")</f>
        <v/>
      </c>
      <c r="K1406" s="25" t="str">
        <f>IFERROR(MID($D1406,19,7)+0,"")</f>
        <v/>
      </c>
      <c r="L1406" s="25" t="str">
        <f>IFERROR(MID($D1406,28,7)+0,"")</f>
        <v/>
      </c>
      <c r="M1406" s="25" t="str">
        <f>IF(IFERROR(MID($Q1406,1,7)+0,"")&lt;1130000,IF(INDEX(C:C,MATCH(LEFT(Q1406,7)+0,I:I,0))&lt;1130000,"",INDEX(C:C,MATCH(LEFT(Q1406,7)+0,I:I,0))),IFERROR(MID($Q1406,1,7)+0,""))</f>
        <v/>
      </c>
      <c r="N1406" s="25" t="str">
        <f>IF(IFERROR(MID($Q1406,10,7)+0,"")&lt;1130000,"",IFERROR(MID($Q1406,10,7)+0,""))</f>
        <v/>
      </c>
      <c r="O1406" s="25" t="str">
        <f>IF(IFERROR(MID($Q1406,19,7)+0,"")&lt;1130000,"",IFERROR(MID($Q1406,19,7)+0,""))</f>
        <v/>
      </c>
      <c r="P1406" s="25" t="str">
        <f>IF(M1406="","",IF(N1406="",M1406,M1406&amp;", "&amp;N1406))</f>
        <v/>
      </c>
      <c r="Q1406" s="37" t="s">
        <v>22</v>
      </c>
      <c r="R1406" s="37"/>
      <c r="S1406" s="35" t="s">
        <v>5049</v>
      </c>
      <c r="T1406" s="25" t="s">
        <v>36</v>
      </c>
      <c r="U1406" s="185">
        <v>8219</v>
      </c>
      <c r="V1406" s="188">
        <v>8219</v>
      </c>
      <c r="W1406" s="189">
        <v>8219</v>
      </c>
      <c r="X1406" s="31">
        <v>8219</v>
      </c>
      <c r="Y1406" s="90">
        <f>IFERROR(ROUND(X1406/W1406-1,2),"")</f>
        <v>0</v>
      </c>
      <c r="Z1406" s="31" t="str">
        <f>IF(OR(S1406="VLD MLC components",S1406="VLD MLC pipes",S1406="VLD PEX components",S1406="VLD PEX pipes",S1406="VLD PHC components",S1406="VLD PHC pipes",S1406="Controls VLD"),"По запросу",X1406)</f>
        <v>По запросу</v>
      </c>
      <c r="AA1406" s="63">
        <f>ROUND(X1406/1.2,3)</f>
        <v>6849.1670000000004</v>
      </c>
      <c r="AB1406" s="23">
        <v>6849.1670000000004</v>
      </c>
      <c r="AC1406" s="190">
        <f>IFERROR(ROUND(AA1406/AB1406-1,2),"")</f>
        <v>0</v>
      </c>
      <c r="AD1406" s="25">
        <v>0.56899999999999995</v>
      </c>
      <c r="AE1406" s="25">
        <v>9.8400000000000007E-4</v>
      </c>
      <c r="AF1406" s="25">
        <v>0</v>
      </c>
      <c r="AG1406" s="25" t="s">
        <v>22</v>
      </c>
      <c r="AH1406" s="25">
        <v>0</v>
      </c>
      <c r="AI1406" s="25">
        <v>0</v>
      </c>
      <c r="AJ1406" s="25" t="s">
        <v>20</v>
      </c>
      <c r="AK1406" s="42" t="s">
        <v>19</v>
      </c>
      <c r="AL1406" s="25" t="s">
        <v>20</v>
      </c>
      <c r="AM1406" s="25">
        <v>1</v>
      </c>
      <c r="AN1406" s="25">
        <v>100</v>
      </c>
      <c r="AO1406" s="25">
        <v>120</v>
      </c>
      <c r="AP1406" s="25">
        <v>82</v>
      </c>
      <c r="AQ1406" s="25">
        <v>0.56899999999999995</v>
      </c>
      <c r="AR1406" s="94">
        <v>9.8400000000000007E-4</v>
      </c>
      <c r="AS1406" s="157" t="s">
        <v>22</v>
      </c>
      <c r="AT1406" s="93" t="s">
        <v>22</v>
      </c>
      <c r="AU1406" s="92" t="s">
        <v>22</v>
      </c>
      <c r="AV1406" s="91" t="s">
        <v>48</v>
      </c>
      <c r="AW1406" s="92" t="s">
        <v>48</v>
      </c>
      <c r="AX1406" s="92" t="s">
        <v>48</v>
      </c>
      <c r="AY1406" s="91" t="s">
        <v>152</v>
      </c>
      <c r="AZ1406" s="23"/>
      <c r="BA1406" s="25">
        <v>0</v>
      </c>
      <c r="BB1406" t="s">
        <v>48</v>
      </c>
      <c r="BC1406" t="e">
        <v>#N/A</v>
      </c>
      <c r="BD1406" t="e">
        <f>IF(Z1406=BC1406,"OK")</f>
        <v>#N/A</v>
      </c>
      <c r="BE1406">
        <v>0.56899999999999995</v>
      </c>
      <c r="BF1406">
        <v>9.8400000000000007E-4</v>
      </c>
      <c r="BG1406">
        <v>100</v>
      </c>
      <c r="BH1406">
        <v>120</v>
      </c>
      <c r="BI1406">
        <v>82</v>
      </c>
      <c r="BJ1406">
        <v>0.56899999999999995</v>
      </c>
      <c r="BK1406">
        <v>9.8400000000000007E-4</v>
      </c>
      <c r="BN1406" s="183"/>
    </row>
    <row r="1407" spans="1:66" ht="25.5" x14ac:dyDescent="0.25">
      <c r="A1407" s="1"/>
      <c r="B1407" s="94">
        <v>1401</v>
      </c>
      <c r="C1407" s="43">
        <v>1059404</v>
      </c>
      <c r="D1407" s="25"/>
      <c r="E1407" s="27" t="s">
        <v>5078</v>
      </c>
      <c r="F1407" s="151" t="s">
        <v>21</v>
      </c>
      <c r="G1407" s="34"/>
      <c r="H1407" s="46" t="str">
        <f>IFERROR(IFERROR(IF(SEARCH("Usystems",$E1407)&gt;0,"Usystems"),IF(SEARCH("RIIFO",$E1407)&gt;0,"RIIFO","Uponor")),"Uponor")</f>
        <v>Uponor</v>
      </c>
      <c r="I1407" s="25" t="str">
        <f>IFERROR(MID($D1407,1,7)+0,"")</f>
        <v/>
      </c>
      <c r="J1407" s="25" t="str">
        <f>IFERROR(MID($D1407,10,7)+0,"")</f>
        <v/>
      </c>
      <c r="K1407" s="25" t="str">
        <f>IFERROR(MID($D1407,19,7)+0,"")</f>
        <v/>
      </c>
      <c r="L1407" s="25" t="str">
        <f>IFERROR(MID($D1407,28,7)+0,"")</f>
        <v/>
      </c>
      <c r="M1407" s="25" t="str">
        <f>IF(IFERROR(MID($Q1407,1,7)+0,"")&lt;1130000,IF(INDEX(C:C,MATCH(LEFT(Q1407,7)+0,I:I,0))&lt;1130000,"",INDEX(C:C,MATCH(LEFT(Q1407,7)+0,I:I,0))),IFERROR(MID($Q1407,1,7)+0,""))</f>
        <v/>
      </c>
      <c r="N1407" s="25" t="str">
        <f>IF(IFERROR(MID($Q1407,10,7)+0,"")&lt;1130000,"",IFERROR(MID($Q1407,10,7)+0,""))</f>
        <v/>
      </c>
      <c r="O1407" s="25" t="str">
        <f>IF(IFERROR(MID($Q1407,19,7)+0,"")&lt;1130000,"",IFERROR(MID($Q1407,19,7)+0,""))</f>
        <v/>
      </c>
      <c r="P1407" s="25" t="str">
        <f>IF(M1407="","",IF(N1407="",M1407,M1407&amp;", "&amp;N1407))</f>
        <v/>
      </c>
      <c r="Q1407" s="25"/>
      <c r="R1407" s="25"/>
      <c r="S1407" s="35" t="s">
        <v>5049</v>
      </c>
      <c r="T1407" s="25" t="s">
        <v>36</v>
      </c>
      <c r="U1407" s="185">
        <v>8219</v>
      </c>
      <c r="V1407" s="188">
        <v>8219</v>
      </c>
      <c r="W1407" s="189">
        <v>8219</v>
      </c>
      <c r="X1407" s="31">
        <v>8219</v>
      </c>
      <c r="Y1407" s="90">
        <f>IFERROR(ROUND(X1407/W1407-1,2),"")</f>
        <v>0</v>
      </c>
      <c r="Z1407" s="31" t="str">
        <f>IF(OR(S1407="VLD MLC components",S1407="VLD MLC pipes",S1407="VLD PEX components",S1407="VLD PEX pipes",S1407="VLD PHC components",S1407="VLD PHC pipes",S1407="Controls VLD"),"По запросу",X1407)</f>
        <v>По запросу</v>
      </c>
      <c r="AA1407" s="63">
        <f>ROUND(X1407/1.2,3)</f>
        <v>6849.1670000000004</v>
      </c>
      <c r="AB1407" s="23">
        <v>6849.1670000000004</v>
      </c>
      <c r="AC1407" s="190">
        <f>IFERROR(ROUND(AA1407/AB1407-1,2),"")</f>
        <v>0</v>
      </c>
      <c r="AD1407" s="25">
        <v>0.66200000000000003</v>
      </c>
      <c r="AE1407" s="25">
        <v>5.5000000000000003E-4</v>
      </c>
      <c r="AF1407" s="25">
        <v>0</v>
      </c>
      <c r="AG1407" s="25" t="s">
        <v>22</v>
      </c>
      <c r="AH1407" s="25">
        <v>0</v>
      </c>
      <c r="AI1407" s="25">
        <v>0</v>
      </c>
      <c r="AJ1407" s="25" t="s">
        <v>20</v>
      </c>
      <c r="AK1407" s="42" t="s">
        <v>19</v>
      </c>
      <c r="AL1407" s="25" t="s">
        <v>20</v>
      </c>
      <c r="AM1407" s="25">
        <v>1</v>
      </c>
      <c r="AN1407" s="25">
        <v>150</v>
      </c>
      <c r="AO1407" s="25">
        <v>129</v>
      </c>
      <c r="AP1407" s="25">
        <v>71</v>
      </c>
      <c r="AQ1407" s="25">
        <v>0.66200000000000003</v>
      </c>
      <c r="AR1407" s="94">
        <v>1.374E-3</v>
      </c>
      <c r="AS1407" s="157" t="s">
        <v>22</v>
      </c>
      <c r="AT1407" s="93" t="s">
        <v>22</v>
      </c>
      <c r="AU1407" s="92" t="s">
        <v>22</v>
      </c>
      <c r="AV1407" s="91" t="s">
        <v>48</v>
      </c>
      <c r="AW1407" s="92" t="s">
        <v>48</v>
      </c>
      <c r="AX1407" s="92" t="s">
        <v>48</v>
      </c>
      <c r="AY1407" s="91" t="s">
        <v>152</v>
      </c>
      <c r="AZ1407" s="23"/>
      <c r="BA1407" s="25">
        <v>0</v>
      </c>
      <c r="BB1407" t="s">
        <v>48</v>
      </c>
      <c r="BC1407" t="e">
        <v>#N/A</v>
      </c>
      <c r="BD1407" t="e">
        <f>IF(Z1407=BC1407,"OK")</f>
        <v>#N/A</v>
      </c>
      <c r="BE1407">
        <v>0.66200000000000003</v>
      </c>
      <c r="BF1407">
        <v>5.5000000000000003E-4</v>
      </c>
      <c r="BG1407">
        <v>150</v>
      </c>
      <c r="BH1407">
        <v>129</v>
      </c>
      <c r="BI1407">
        <v>71</v>
      </c>
      <c r="BJ1407">
        <v>0.66200000000000003</v>
      </c>
      <c r="BK1407">
        <v>1.374E-3</v>
      </c>
      <c r="BN1407" s="183"/>
    </row>
    <row r="1408" spans="1:66" ht="25.5" x14ac:dyDescent="0.25">
      <c r="A1408" s="1"/>
      <c r="B1408" s="94">
        <v>1402</v>
      </c>
      <c r="C1408" s="43">
        <v>1029137</v>
      </c>
      <c r="D1408" s="37" t="s">
        <v>22</v>
      </c>
      <c r="E1408" s="27" t="s">
        <v>5077</v>
      </c>
      <c r="F1408" s="151" t="s">
        <v>21</v>
      </c>
      <c r="G1408" s="25"/>
      <c r="H1408" s="46" t="str">
        <f>IFERROR(IFERROR(IF(SEARCH("Usystems",$E1408)&gt;0,"Usystems"),IF(SEARCH("RIIFO",$E1408)&gt;0,"RIIFO","Uponor")),"Uponor")</f>
        <v>Uponor</v>
      </c>
      <c r="I1408" s="25" t="str">
        <f>IFERROR(MID($D1408,1,7)+0,"")</f>
        <v/>
      </c>
      <c r="J1408" s="25" t="str">
        <f>IFERROR(MID($D1408,10,7)+0,"")</f>
        <v/>
      </c>
      <c r="K1408" s="25" t="str">
        <f>IFERROR(MID($D1408,19,7)+0,"")</f>
        <v/>
      </c>
      <c r="L1408" s="25" t="str">
        <f>IFERROR(MID($D1408,28,7)+0,"")</f>
        <v/>
      </c>
      <c r="M1408" s="25" t="str">
        <f>IF(IFERROR(MID($Q1408,1,7)+0,"")&lt;1130000,IF(INDEX(C:C,MATCH(LEFT(Q1408,7)+0,I:I,0))&lt;1130000,"",INDEX(C:C,MATCH(LEFT(Q1408,7)+0,I:I,0))),IFERROR(MID($Q1408,1,7)+0,""))</f>
        <v/>
      </c>
      <c r="N1408" s="25" t="str">
        <f>IF(IFERROR(MID($Q1408,10,7)+0,"")&lt;1130000,"",IFERROR(MID($Q1408,10,7)+0,""))</f>
        <v/>
      </c>
      <c r="O1408" s="25" t="str">
        <f>IF(IFERROR(MID($Q1408,19,7)+0,"")&lt;1130000,"",IFERROR(MID($Q1408,19,7)+0,""))</f>
        <v/>
      </c>
      <c r="P1408" s="25" t="str">
        <f>IF(M1408="","",IF(N1408="",M1408,M1408&amp;", "&amp;N1408))</f>
        <v/>
      </c>
      <c r="Q1408" s="37" t="s">
        <v>22</v>
      </c>
      <c r="R1408" s="37"/>
      <c r="S1408" s="35" t="s">
        <v>5049</v>
      </c>
      <c r="T1408" s="25" t="s">
        <v>36</v>
      </c>
      <c r="U1408" s="185">
        <v>11277</v>
      </c>
      <c r="V1408" s="188">
        <v>11277</v>
      </c>
      <c r="W1408" s="189">
        <v>11277</v>
      </c>
      <c r="X1408" s="31">
        <v>11277</v>
      </c>
      <c r="Y1408" s="90">
        <f>IFERROR(ROUND(X1408/W1408-1,2),"")</f>
        <v>0</v>
      </c>
      <c r="Z1408" s="31" t="str">
        <f>IF(OR(S1408="VLD MLC components",S1408="VLD MLC pipes",S1408="VLD PEX components",S1408="VLD PEX pipes",S1408="VLD PHC components",S1408="VLD PHC pipes",S1408="Controls VLD"),"По запросу",X1408)</f>
        <v>По запросу</v>
      </c>
      <c r="AA1408" s="63">
        <f>ROUND(X1408/1.2,3)</f>
        <v>9397.5</v>
      </c>
      <c r="AB1408" s="23">
        <v>9397.5</v>
      </c>
      <c r="AC1408" s="190">
        <f>IFERROR(ROUND(AA1408/AB1408-1,2),"")</f>
        <v>0</v>
      </c>
      <c r="AD1408" s="25">
        <v>0.751</v>
      </c>
      <c r="AE1408" s="25">
        <v>2.3119999999999998E-3</v>
      </c>
      <c r="AF1408" s="25">
        <v>0</v>
      </c>
      <c r="AG1408" s="25" t="s">
        <v>22</v>
      </c>
      <c r="AH1408" s="25">
        <v>0</v>
      </c>
      <c r="AI1408" s="25">
        <v>0</v>
      </c>
      <c r="AJ1408" s="25" t="s">
        <v>20</v>
      </c>
      <c r="AK1408" s="42" t="s">
        <v>19</v>
      </c>
      <c r="AL1408" s="25" t="s">
        <v>20</v>
      </c>
      <c r="AM1408" s="25">
        <v>1</v>
      </c>
      <c r="AN1408" s="25">
        <v>134</v>
      </c>
      <c r="AO1408" s="25">
        <v>150</v>
      </c>
      <c r="AP1408" s="25">
        <v>115</v>
      </c>
      <c r="AQ1408" s="25">
        <v>0.751</v>
      </c>
      <c r="AR1408" s="94">
        <v>2.3119999999999998E-3</v>
      </c>
      <c r="AS1408" s="157" t="s">
        <v>22</v>
      </c>
      <c r="AT1408" s="93" t="s">
        <v>22</v>
      </c>
      <c r="AU1408" s="92" t="s">
        <v>22</v>
      </c>
      <c r="AV1408" s="91" t="s">
        <v>152</v>
      </c>
      <c r="AW1408" s="92" t="s">
        <v>48</v>
      </c>
      <c r="AX1408" s="92" t="s">
        <v>48</v>
      </c>
      <c r="AY1408" s="91" t="s">
        <v>152</v>
      </c>
      <c r="AZ1408" s="23"/>
      <c r="BA1408" s="25" t="s">
        <v>5076</v>
      </c>
      <c r="BB1408" t="s">
        <v>25</v>
      </c>
      <c r="BC1408" t="e">
        <v>#N/A</v>
      </c>
      <c r="BD1408" t="e">
        <f>IF(Z1408=BC1408,"OK")</f>
        <v>#N/A</v>
      </c>
      <c r="BE1408">
        <v>0.751</v>
      </c>
      <c r="BF1408">
        <v>2.3119999999999998E-3</v>
      </c>
      <c r="BG1408">
        <v>134</v>
      </c>
      <c r="BH1408">
        <v>150</v>
      </c>
      <c r="BI1408">
        <v>115</v>
      </c>
      <c r="BJ1408">
        <v>0.751</v>
      </c>
      <c r="BK1408">
        <v>2.3119999999999998E-3</v>
      </c>
      <c r="BN1408" s="183"/>
    </row>
    <row r="1409" spans="1:66" ht="25.5" x14ac:dyDescent="0.25">
      <c r="A1409" s="1"/>
      <c r="B1409" s="94">
        <v>1403</v>
      </c>
      <c r="C1409" s="43">
        <v>1059402</v>
      </c>
      <c r="D1409" s="25"/>
      <c r="E1409" s="27" t="s">
        <v>5075</v>
      </c>
      <c r="F1409" s="151" t="s">
        <v>21</v>
      </c>
      <c r="G1409" s="34"/>
      <c r="H1409" s="46" t="str">
        <f>IFERROR(IFERROR(IF(SEARCH("Usystems",$E1409)&gt;0,"Usystems"),IF(SEARCH("RIIFO",$E1409)&gt;0,"RIIFO","Uponor")),"Uponor")</f>
        <v>Uponor</v>
      </c>
      <c r="I1409" s="25" t="str">
        <f>IFERROR(MID($D1409,1,7)+0,"")</f>
        <v/>
      </c>
      <c r="J1409" s="25" t="str">
        <f>IFERROR(MID($D1409,10,7)+0,"")</f>
        <v/>
      </c>
      <c r="K1409" s="25" t="str">
        <f>IFERROR(MID($D1409,19,7)+0,"")</f>
        <v/>
      </c>
      <c r="L1409" s="25" t="str">
        <f>IFERROR(MID($D1409,28,7)+0,"")</f>
        <v/>
      </c>
      <c r="M1409" s="25" t="str">
        <f>IF(IFERROR(MID($Q1409,1,7)+0,"")&lt;1130000,IF(INDEX(C:C,MATCH(LEFT(Q1409,7)+0,I:I,0))&lt;1130000,"",INDEX(C:C,MATCH(LEFT(Q1409,7)+0,I:I,0))),IFERROR(MID($Q1409,1,7)+0,""))</f>
        <v/>
      </c>
      <c r="N1409" s="25" t="str">
        <f>IF(IFERROR(MID($Q1409,10,7)+0,"")&lt;1130000,"",IFERROR(MID($Q1409,10,7)+0,""))</f>
        <v/>
      </c>
      <c r="O1409" s="25" t="str">
        <f>IF(IFERROR(MID($Q1409,19,7)+0,"")&lt;1130000,"",IFERROR(MID($Q1409,19,7)+0,""))</f>
        <v/>
      </c>
      <c r="P1409" s="25" t="str">
        <f>IF(M1409="","",IF(N1409="",M1409,M1409&amp;", "&amp;N1409))</f>
        <v/>
      </c>
      <c r="Q1409" s="25"/>
      <c r="R1409" s="25"/>
      <c r="S1409" s="35" t="s">
        <v>5049</v>
      </c>
      <c r="T1409" s="25" t="s">
        <v>36</v>
      </c>
      <c r="U1409" s="185">
        <v>6829</v>
      </c>
      <c r="V1409" s="188">
        <v>6829</v>
      </c>
      <c r="W1409" s="189">
        <v>6829</v>
      </c>
      <c r="X1409" s="31">
        <v>6829</v>
      </c>
      <c r="Y1409" s="90">
        <f>IFERROR(ROUND(X1409/W1409-1,2),"")</f>
        <v>0</v>
      </c>
      <c r="Z1409" s="31" t="str">
        <f>IF(OR(S1409="VLD MLC components",S1409="VLD MLC pipes",S1409="VLD PEX components",S1409="VLD PEX pipes",S1409="VLD PHC components",S1409="VLD PHC pipes",S1409="Controls VLD"),"По запросу",X1409)</f>
        <v>По запросу</v>
      </c>
      <c r="AA1409" s="63">
        <f>ROUND(X1409/1.2,3)</f>
        <v>5690.8329999999996</v>
      </c>
      <c r="AB1409" s="23">
        <v>5690.8329999999996</v>
      </c>
      <c r="AC1409" s="190">
        <f>IFERROR(ROUND(AA1409/AB1409-1,2),"")</f>
        <v>0</v>
      </c>
      <c r="AD1409" s="25">
        <v>0.498</v>
      </c>
      <c r="AE1409" s="25">
        <v>1.08E-3</v>
      </c>
      <c r="AF1409" s="25">
        <v>0</v>
      </c>
      <c r="AG1409" s="25" t="s">
        <v>22</v>
      </c>
      <c r="AH1409" s="25">
        <v>0</v>
      </c>
      <c r="AI1409" s="25">
        <v>0</v>
      </c>
      <c r="AJ1409" s="25" t="s">
        <v>20</v>
      </c>
      <c r="AK1409" s="42" t="s">
        <v>19</v>
      </c>
      <c r="AL1409" s="25" t="s">
        <v>20</v>
      </c>
      <c r="AM1409" s="25">
        <v>1</v>
      </c>
      <c r="AN1409" s="25">
        <v>120</v>
      </c>
      <c r="AO1409" s="25">
        <v>100</v>
      </c>
      <c r="AP1409" s="25">
        <v>90</v>
      </c>
      <c r="AQ1409" s="25">
        <v>0.498</v>
      </c>
      <c r="AR1409" s="94">
        <v>1.08E-3</v>
      </c>
      <c r="AS1409" s="157" t="s">
        <v>22</v>
      </c>
      <c r="AT1409" s="93" t="s">
        <v>22</v>
      </c>
      <c r="AU1409" s="92" t="s">
        <v>22</v>
      </c>
      <c r="AV1409" s="91" t="s">
        <v>152</v>
      </c>
      <c r="AW1409" s="92" t="s">
        <v>48</v>
      </c>
      <c r="AX1409" s="92" t="s">
        <v>48</v>
      </c>
      <c r="AY1409" s="91" t="s">
        <v>152</v>
      </c>
      <c r="AZ1409" s="23"/>
      <c r="BA1409" s="25" t="s">
        <v>5074</v>
      </c>
      <c r="BB1409" t="s">
        <v>25</v>
      </c>
      <c r="BC1409" t="e">
        <v>#N/A</v>
      </c>
      <c r="BD1409" t="e">
        <f>IF(Z1409=BC1409,"OK")</f>
        <v>#N/A</v>
      </c>
      <c r="BE1409">
        <v>0.498</v>
      </c>
      <c r="BF1409">
        <v>1.08E-3</v>
      </c>
      <c r="BG1409">
        <v>120</v>
      </c>
      <c r="BH1409">
        <v>100</v>
      </c>
      <c r="BI1409">
        <v>90</v>
      </c>
      <c r="BJ1409">
        <v>0.498</v>
      </c>
      <c r="BK1409">
        <v>1.08E-3</v>
      </c>
      <c r="BN1409" s="183"/>
    </row>
    <row r="1410" spans="1:66" ht="25.5" x14ac:dyDescent="0.25">
      <c r="A1410" s="1"/>
      <c r="B1410" s="94">
        <v>1404</v>
      </c>
      <c r="C1410" s="43">
        <v>1029131</v>
      </c>
      <c r="D1410" s="37" t="s">
        <v>22</v>
      </c>
      <c r="E1410" s="48" t="s">
        <v>5073</v>
      </c>
      <c r="F1410" s="151" t="s">
        <v>652</v>
      </c>
      <c r="G1410" s="41"/>
      <c r="H1410" s="46" t="str">
        <f>IFERROR(IFERROR(IF(SEARCH("Usystems",$E1410)&gt;0,"Usystems"),IF(SEARCH("RIIFO",$E1410)&gt;0,"RIIFO","Uponor")),"Uponor")</f>
        <v>Uponor</v>
      </c>
      <c r="I1410" s="25" t="str">
        <f>IFERROR(MID($D1410,1,7)+0,"")</f>
        <v/>
      </c>
      <c r="J1410" s="25" t="str">
        <f>IFERROR(MID($D1410,10,7)+0,"")</f>
        <v/>
      </c>
      <c r="K1410" s="25" t="str">
        <f>IFERROR(MID($D1410,19,7)+0,"")</f>
        <v/>
      </c>
      <c r="L1410" s="25" t="str">
        <f>IFERROR(MID($D1410,28,7)+0,"")</f>
        <v/>
      </c>
      <c r="M1410" s="25" t="str">
        <f>IF(IFERROR(MID($Q1410,1,7)+0,"")&lt;1130000,IF(INDEX(C:C,MATCH(LEFT(Q1410,7)+0,I:I,0))&lt;1130000,"",INDEX(C:C,MATCH(LEFT(Q1410,7)+0,I:I,0))),IFERROR(MID($Q1410,1,7)+0,""))</f>
        <v/>
      </c>
      <c r="N1410" s="25" t="str">
        <f>IF(IFERROR(MID($Q1410,10,7)+0,"")&lt;1130000,"",IFERROR(MID($Q1410,10,7)+0,""))</f>
        <v/>
      </c>
      <c r="O1410" s="25" t="str">
        <f>IF(IFERROR(MID($Q1410,19,7)+0,"")&lt;1130000,"",IFERROR(MID($Q1410,19,7)+0,""))</f>
        <v/>
      </c>
      <c r="P1410" s="25" t="str">
        <f>IF(M1410="","",IF(N1410="",M1410,M1410&amp;", "&amp;N1410))</f>
        <v/>
      </c>
      <c r="Q1410" s="37" t="s">
        <v>22</v>
      </c>
      <c r="R1410" s="37"/>
      <c r="S1410" s="35" t="s">
        <v>5049</v>
      </c>
      <c r="T1410" s="25" t="s">
        <v>36</v>
      </c>
      <c r="U1410" s="185">
        <v>7194</v>
      </c>
      <c r="V1410" s="188">
        <v>7194</v>
      </c>
      <c r="W1410" s="189">
        <v>7194</v>
      </c>
      <c r="X1410" s="31">
        <v>7194</v>
      </c>
      <c r="Y1410" s="90">
        <f>IFERROR(ROUND(X1410/W1410-1,2),"")</f>
        <v>0</v>
      </c>
      <c r="Z1410" s="31" t="str">
        <f>IF(OR(S1410="VLD MLC components",S1410="VLD MLC pipes",S1410="VLD PEX components",S1410="VLD PEX pipes",S1410="VLD PHC components",S1410="VLD PHC pipes",S1410="Controls VLD"),"По запросу",X1410)</f>
        <v>По запросу</v>
      </c>
      <c r="AA1410" s="63">
        <f>ROUND(X1410/1.2,3)</f>
        <v>5995</v>
      </c>
      <c r="AB1410" s="23">
        <v>5995</v>
      </c>
      <c r="AC1410" s="190">
        <f>IFERROR(ROUND(AA1410/AB1410-1,2),"")</f>
        <v>0</v>
      </c>
      <c r="AD1410" s="25">
        <v>0.48599999999999999</v>
      </c>
      <c r="AE1410" s="25">
        <v>1E-3</v>
      </c>
      <c r="AF1410" s="25">
        <v>0</v>
      </c>
      <c r="AG1410" s="25" t="s">
        <v>22</v>
      </c>
      <c r="AH1410" s="25">
        <v>0</v>
      </c>
      <c r="AI1410" s="25">
        <v>0</v>
      </c>
      <c r="AJ1410" s="25" t="s">
        <v>20</v>
      </c>
      <c r="AK1410" s="42" t="s">
        <v>19</v>
      </c>
      <c r="AL1410" s="25" t="s">
        <v>20</v>
      </c>
      <c r="AM1410" s="25">
        <v>1</v>
      </c>
      <c r="AN1410" s="25">
        <v>120</v>
      </c>
      <c r="AO1410" s="25">
        <v>98</v>
      </c>
      <c r="AP1410" s="25">
        <v>85</v>
      </c>
      <c r="AQ1410" s="25">
        <v>0.48599999999999999</v>
      </c>
      <c r="AR1410" s="94">
        <v>1E-3</v>
      </c>
      <c r="AS1410" s="157" t="s">
        <v>22</v>
      </c>
      <c r="AT1410" s="93" t="s">
        <v>22</v>
      </c>
      <c r="AU1410" s="92" t="s">
        <v>22</v>
      </c>
      <c r="AV1410" s="91" t="s">
        <v>152</v>
      </c>
      <c r="AW1410" s="92" t="s">
        <v>152</v>
      </c>
      <c r="AX1410" s="92" t="s">
        <v>48</v>
      </c>
      <c r="AY1410" s="91" t="s">
        <v>152</v>
      </c>
      <c r="AZ1410" s="23"/>
      <c r="BA1410" s="25" t="s">
        <v>5072</v>
      </c>
      <c r="BB1410" t="s">
        <v>25</v>
      </c>
      <c r="BC1410" t="e">
        <v>#N/A</v>
      </c>
      <c r="BD1410" t="e">
        <f>IF(Z1410=BC1410,"OK")</f>
        <v>#N/A</v>
      </c>
      <c r="BE1410">
        <v>0.48599999999999999</v>
      </c>
      <c r="BF1410">
        <v>1E-3</v>
      </c>
      <c r="BG1410">
        <v>120</v>
      </c>
      <c r="BH1410">
        <v>98</v>
      </c>
      <c r="BI1410">
        <v>85</v>
      </c>
      <c r="BJ1410">
        <v>0.48599999999999999</v>
      </c>
      <c r="BK1410">
        <v>1E-3</v>
      </c>
      <c r="BN1410" s="183"/>
    </row>
    <row r="1411" spans="1:66" ht="25.5" x14ac:dyDescent="0.25">
      <c r="A1411" s="1"/>
      <c r="B1411" s="94">
        <v>1405</v>
      </c>
      <c r="C1411" s="43">
        <v>1029132</v>
      </c>
      <c r="D1411" s="37" t="s">
        <v>22</v>
      </c>
      <c r="E1411" s="27" t="s">
        <v>5071</v>
      </c>
      <c r="F1411" s="151" t="s">
        <v>21</v>
      </c>
      <c r="G1411" s="25"/>
      <c r="H1411" s="46" t="str">
        <f>IFERROR(IFERROR(IF(SEARCH("Usystems",$E1411)&gt;0,"Usystems"),IF(SEARCH("RIIFO",$E1411)&gt;0,"RIIFO","Uponor")),"Uponor")</f>
        <v>Uponor</v>
      </c>
      <c r="I1411" s="25" t="str">
        <f>IFERROR(MID($D1411,1,7)+0,"")</f>
        <v/>
      </c>
      <c r="J1411" s="25" t="str">
        <f>IFERROR(MID($D1411,10,7)+0,"")</f>
        <v/>
      </c>
      <c r="K1411" s="25" t="str">
        <f>IFERROR(MID($D1411,19,7)+0,"")</f>
        <v/>
      </c>
      <c r="L1411" s="25" t="str">
        <f>IFERROR(MID($D1411,28,7)+0,"")</f>
        <v/>
      </c>
      <c r="M1411" s="25" t="str">
        <f>IF(IFERROR(MID($Q1411,1,7)+0,"")&lt;1130000,IF(INDEX(C:C,MATCH(LEFT(Q1411,7)+0,I:I,0))&lt;1130000,"",INDEX(C:C,MATCH(LEFT(Q1411,7)+0,I:I,0))),IFERROR(MID($Q1411,1,7)+0,""))</f>
        <v/>
      </c>
      <c r="N1411" s="25" t="str">
        <f>IF(IFERROR(MID($Q1411,10,7)+0,"")&lt;1130000,"",IFERROR(MID($Q1411,10,7)+0,""))</f>
        <v/>
      </c>
      <c r="O1411" s="25" t="str">
        <f>IF(IFERROR(MID($Q1411,19,7)+0,"")&lt;1130000,"",IFERROR(MID($Q1411,19,7)+0,""))</f>
        <v/>
      </c>
      <c r="P1411" s="25" t="str">
        <f>IF(M1411="","",IF(N1411="",M1411,M1411&amp;", "&amp;N1411))</f>
        <v/>
      </c>
      <c r="Q1411" s="37" t="s">
        <v>22</v>
      </c>
      <c r="R1411" s="37"/>
      <c r="S1411" s="35" t="s">
        <v>5049</v>
      </c>
      <c r="T1411" s="25" t="s">
        <v>36</v>
      </c>
      <c r="U1411" s="185">
        <v>8219</v>
      </c>
      <c r="V1411" s="188">
        <v>8219</v>
      </c>
      <c r="W1411" s="189">
        <v>8219</v>
      </c>
      <c r="X1411" s="31">
        <v>8219</v>
      </c>
      <c r="Y1411" s="90">
        <f>IFERROR(ROUND(X1411/W1411-1,2),"")</f>
        <v>0</v>
      </c>
      <c r="Z1411" s="31" t="str">
        <f>IF(OR(S1411="VLD MLC components",S1411="VLD MLC pipes",S1411="VLD PEX components",S1411="VLD PEX pipes",S1411="VLD PHC components",S1411="VLD PHC pipes",S1411="Controls VLD"),"По запросу",X1411)</f>
        <v>По запросу</v>
      </c>
      <c r="AA1411" s="63">
        <f>ROUND(X1411/1.2,3)</f>
        <v>6849.1670000000004</v>
      </c>
      <c r="AB1411" s="23">
        <v>6849.1670000000004</v>
      </c>
      <c r="AC1411" s="190">
        <f>IFERROR(ROUND(AA1411/AB1411-1,2),"")</f>
        <v>0</v>
      </c>
      <c r="AD1411" s="25">
        <v>0.55000000000000004</v>
      </c>
      <c r="AE1411" s="25">
        <v>9.59E-4</v>
      </c>
      <c r="AF1411" s="25">
        <v>0</v>
      </c>
      <c r="AG1411" s="25" t="s">
        <v>22</v>
      </c>
      <c r="AH1411" s="25">
        <v>0</v>
      </c>
      <c r="AI1411" s="25">
        <v>0</v>
      </c>
      <c r="AJ1411" s="25" t="s">
        <v>20</v>
      </c>
      <c r="AK1411" s="42" t="s">
        <v>19</v>
      </c>
      <c r="AL1411" s="25" t="s">
        <v>20</v>
      </c>
      <c r="AM1411" s="25">
        <v>1</v>
      </c>
      <c r="AN1411" s="25">
        <v>117</v>
      </c>
      <c r="AO1411" s="25">
        <v>100</v>
      </c>
      <c r="AP1411" s="25">
        <v>82</v>
      </c>
      <c r="AQ1411" s="25">
        <v>0.55000000000000004</v>
      </c>
      <c r="AR1411" s="94">
        <v>9.59E-4</v>
      </c>
      <c r="AS1411" s="157" t="s">
        <v>22</v>
      </c>
      <c r="AT1411" s="93" t="s">
        <v>22</v>
      </c>
      <c r="AU1411" s="92" t="s">
        <v>22</v>
      </c>
      <c r="AV1411" s="91" t="s">
        <v>48</v>
      </c>
      <c r="AW1411" s="92" t="s">
        <v>48</v>
      </c>
      <c r="AX1411" s="92" t="s">
        <v>48</v>
      </c>
      <c r="AY1411" s="91" t="s">
        <v>152</v>
      </c>
      <c r="AZ1411" s="23"/>
      <c r="BA1411" s="25">
        <v>0</v>
      </c>
      <c r="BB1411" t="s">
        <v>48</v>
      </c>
      <c r="BC1411" t="e">
        <v>#N/A</v>
      </c>
      <c r="BD1411" t="e">
        <f>IF(Z1411=BC1411,"OK")</f>
        <v>#N/A</v>
      </c>
      <c r="BE1411">
        <v>0.55000000000000004</v>
      </c>
      <c r="BF1411">
        <v>9.59E-4</v>
      </c>
      <c r="BG1411">
        <v>117</v>
      </c>
      <c r="BH1411">
        <v>100</v>
      </c>
      <c r="BI1411">
        <v>82</v>
      </c>
      <c r="BJ1411">
        <v>0.55000000000000004</v>
      </c>
      <c r="BK1411">
        <v>9.59E-4</v>
      </c>
      <c r="BN1411" s="183"/>
    </row>
    <row r="1412" spans="1:66" ht="25.5" x14ac:dyDescent="0.25">
      <c r="A1412" s="1"/>
      <c r="B1412" s="94">
        <v>1406</v>
      </c>
      <c r="C1412" s="43">
        <v>1029133</v>
      </c>
      <c r="D1412" s="37" t="s">
        <v>22</v>
      </c>
      <c r="E1412" s="27" t="s">
        <v>5070</v>
      </c>
      <c r="F1412" s="151" t="s">
        <v>21</v>
      </c>
      <c r="G1412" s="25"/>
      <c r="H1412" s="46" t="str">
        <f>IFERROR(IFERROR(IF(SEARCH("Usystems",$E1412)&gt;0,"Usystems"),IF(SEARCH("RIIFO",$E1412)&gt;0,"RIIFO","Uponor")),"Uponor")</f>
        <v>Uponor</v>
      </c>
      <c r="I1412" s="25" t="str">
        <f>IFERROR(MID($D1412,1,7)+0,"")</f>
        <v/>
      </c>
      <c r="J1412" s="25" t="str">
        <f>IFERROR(MID($D1412,10,7)+0,"")</f>
        <v/>
      </c>
      <c r="K1412" s="25" t="str">
        <f>IFERROR(MID($D1412,19,7)+0,"")</f>
        <v/>
      </c>
      <c r="L1412" s="25" t="str">
        <f>IFERROR(MID($D1412,28,7)+0,"")</f>
        <v/>
      </c>
      <c r="M1412" s="25" t="str">
        <f>IF(IFERROR(MID($Q1412,1,7)+0,"")&lt;1130000,IF(INDEX(C:C,MATCH(LEFT(Q1412,7)+0,I:I,0))&lt;1130000,"",INDEX(C:C,MATCH(LEFT(Q1412,7)+0,I:I,0))),IFERROR(MID($Q1412,1,7)+0,""))</f>
        <v/>
      </c>
      <c r="N1412" s="25" t="str">
        <f>IF(IFERROR(MID($Q1412,10,7)+0,"")&lt;1130000,"",IFERROR(MID($Q1412,10,7)+0,""))</f>
        <v/>
      </c>
      <c r="O1412" s="25" t="str">
        <f>IF(IFERROR(MID($Q1412,19,7)+0,"")&lt;1130000,"",IFERROR(MID($Q1412,19,7)+0,""))</f>
        <v/>
      </c>
      <c r="P1412" s="25" t="str">
        <f>IF(M1412="","",IF(N1412="",M1412,M1412&amp;", "&amp;N1412))</f>
        <v/>
      </c>
      <c r="Q1412" s="37" t="s">
        <v>22</v>
      </c>
      <c r="R1412" s="37"/>
      <c r="S1412" s="35" t="s">
        <v>5049</v>
      </c>
      <c r="T1412" s="25" t="s">
        <v>36</v>
      </c>
      <c r="U1412" s="185">
        <v>11277</v>
      </c>
      <c r="V1412" s="188">
        <v>11277</v>
      </c>
      <c r="W1412" s="189">
        <v>11277</v>
      </c>
      <c r="X1412" s="31">
        <v>11277</v>
      </c>
      <c r="Y1412" s="90">
        <f>IFERROR(ROUND(X1412/W1412-1,2),"")</f>
        <v>0</v>
      </c>
      <c r="Z1412" s="31" t="str">
        <f>IF(OR(S1412="VLD MLC components",S1412="VLD MLC pipes",S1412="VLD PEX components",S1412="VLD PEX pipes",S1412="VLD PHC components",S1412="VLD PHC pipes",S1412="Controls VLD"),"По запросу",X1412)</f>
        <v>По запросу</v>
      </c>
      <c r="AA1412" s="63">
        <f>ROUND(X1412/1.2,3)</f>
        <v>9397.5</v>
      </c>
      <c r="AB1412" s="23">
        <v>9397.5</v>
      </c>
      <c r="AC1412" s="190">
        <f>IFERROR(ROUND(AA1412/AB1412-1,2),"")</f>
        <v>0</v>
      </c>
      <c r="AD1412" s="25">
        <v>0.82599999999999996</v>
      </c>
      <c r="AE1412" s="25">
        <v>5.9999999999999995E-4</v>
      </c>
      <c r="AF1412" s="25">
        <v>0</v>
      </c>
      <c r="AG1412" s="25" t="s">
        <v>22</v>
      </c>
      <c r="AH1412" s="25">
        <v>0</v>
      </c>
      <c r="AI1412" s="25">
        <v>0</v>
      </c>
      <c r="AJ1412" s="25" t="s">
        <v>20</v>
      </c>
      <c r="AK1412" s="42" t="s">
        <v>19</v>
      </c>
      <c r="AL1412" s="25" t="s">
        <v>20</v>
      </c>
      <c r="AM1412" s="25">
        <v>1</v>
      </c>
      <c r="AN1412" s="25">
        <v>115</v>
      </c>
      <c r="AO1412" s="25">
        <v>130</v>
      </c>
      <c r="AP1412" s="25">
        <v>115</v>
      </c>
      <c r="AQ1412" s="25">
        <v>0.82599999999999996</v>
      </c>
      <c r="AR1412" s="94">
        <v>1.719E-3</v>
      </c>
      <c r="AS1412" s="157" t="s">
        <v>22</v>
      </c>
      <c r="AT1412" s="93" t="s">
        <v>22</v>
      </c>
      <c r="AU1412" s="92" t="s">
        <v>22</v>
      </c>
      <c r="AV1412" s="91" t="s">
        <v>48</v>
      </c>
      <c r="AW1412" s="92" t="s">
        <v>48</v>
      </c>
      <c r="AX1412" s="92" t="s">
        <v>48</v>
      </c>
      <c r="AY1412" s="91" t="s">
        <v>152</v>
      </c>
      <c r="AZ1412" s="23"/>
      <c r="BA1412" s="25">
        <v>0</v>
      </c>
      <c r="BB1412" t="s">
        <v>48</v>
      </c>
      <c r="BC1412" t="e">
        <v>#N/A</v>
      </c>
      <c r="BD1412" t="e">
        <f>IF(Z1412=BC1412,"OK")</f>
        <v>#N/A</v>
      </c>
      <c r="BE1412">
        <v>0.82599999999999996</v>
      </c>
      <c r="BF1412">
        <v>5.9999999999999995E-4</v>
      </c>
      <c r="BG1412">
        <v>115</v>
      </c>
      <c r="BH1412">
        <v>130</v>
      </c>
      <c r="BI1412">
        <v>115</v>
      </c>
      <c r="BJ1412">
        <v>0.82599999999999996</v>
      </c>
      <c r="BK1412">
        <v>1.719E-3</v>
      </c>
      <c r="BN1412" s="183"/>
    </row>
    <row r="1413" spans="1:66" ht="25.5" x14ac:dyDescent="0.25">
      <c r="A1413" s="1"/>
      <c r="B1413" s="94">
        <v>1407</v>
      </c>
      <c r="C1413" s="43">
        <v>1059398</v>
      </c>
      <c r="D1413" s="25"/>
      <c r="E1413" s="27" t="s">
        <v>5069</v>
      </c>
      <c r="F1413" s="151" t="s">
        <v>21</v>
      </c>
      <c r="G1413" s="34"/>
      <c r="H1413" s="46" t="str">
        <f>IFERROR(IFERROR(IF(SEARCH("Usystems",$E1413)&gt;0,"Usystems"),IF(SEARCH("RIIFO",$E1413)&gt;0,"RIIFO","Uponor")),"Uponor")</f>
        <v>Uponor</v>
      </c>
      <c r="I1413" s="25" t="str">
        <f>IFERROR(MID($D1413,1,7)+0,"")</f>
        <v/>
      </c>
      <c r="J1413" s="25" t="str">
        <f>IFERROR(MID($D1413,10,7)+0,"")</f>
        <v/>
      </c>
      <c r="K1413" s="25" t="str">
        <f>IFERROR(MID($D1413,19,7)+0,"")</f>
        <v/>
      </c>
      <c r="L1413" s="25" t="str">
        <f>IFERROR(MID($D1413,28,7)+0,"")</f>
        <v/>
      </c>
      <c r="M1413" s="25" t="str">
        <f>IF(IFERROR(MID($Q1413,1,7)+0,"")&lt;1130000,IF(INDEX(C:C,MATCH(LEFT(Q1413,7)+0,I:I,0))&lt;1130000,"",INDEX(C:C,MATCH(LEFT(Q1413,7)+0,I:I,0))),IFERROR(MID($Q1413,1,7)+0,""))</f>
        <v/>
      </c>
      <c r="N1413" s="25" t="str">
        <f>IF(IFERROR(MID($Q1413,10,7)+0,"")&lt;1130000,"",IFERROR(MID($Q1413,10,7)+0,""))</f>
        <v/>
      </c>
      <c r="O1413" s="25" t="str">
        <f>IF(IFERROR(MID($Q1413,19,7)+0,"")&lt;1130000,"",IFERROR(MID($Q1413,19,7)+0,""))</f>
        <v/>
      </c>
      <c r="P1413" s="25" t="str">
        <f>IF(M1413="","",IF(N1413="",M1413,M1413&amp;", "&amp;N1413))</f>
        <v/>
      </c>
      <c r="Q1413" s="25"/>
      <c r="R1413" s="25"/>
      <c r="S1413" s="35" t="s">
        <v>5049</v>
      </c>
      <c r="T1413" s="25" t="s">
        <v>36</v>
      </c>
      <c r="U1413" s="185">
        <v>43646</v>
      </c>
      <c r="V1413" s="188">
        <v>43646</v>
      </c>
      <c r="W1413" s="189">
        <v>43646</v>
      </c>
      <c r="X1413" s="31">
        <v>43646</v>
      </c>
      <c r="Y1413" s="90">
        <f>IFERROR(ROUND(X1413/W1413-1,2),"")</f>
        <v>0</v>
      </c>
      <c r="Z1413" s="31" t="str">
        <f>IF(OR(S1413="VLD MLC components",S1413="VLD MLC pipes",S1413="VLD PEX components",S1413="VLD PEX pipes",S1413="VLD PHC components",S1413="VLD PHC pipes",S1413="Controls VLD"),"По запросу",X1413)</f>
        <v>По запросу</v>
      </c>
      <c r="AA1413" s="63">
        <f>ROUND(X1413/1.2,3)</f>
        <v>36371.667000000001</v>
      </c>
      <c r="AB1413" s="23">
        <v>36371.667000000001</v>
      </c>
      <c r="AC1413" s="190">
        <f>IFERROR(ROUND(AA1413/AB1413-1,2),"")</f>
        <v>0</v>
      </c>
      <c r="AD1413" s="25">
        <v>1.2</v>
      </c>
      <c r="AE1413" s="25">
        <v>2.8379999999999998E-3</v>
      </c>
      <c r="AF1413" s="25">
        <v>0</v>
      </c>
      <c r="AG1413" s="25" t="s">
        <v>22</v>
      </c>
      <c r="AH1413" s="25">
        <v>0</v>
      </c>
      <c r="AI1413" s="25">
        <v>0</v>
      </c>
      <c r="AJ1413" s="25" t="s">
        <v>20</v>
      </c>
      <c r="AK1413" s="42" t="s">
        <v>19</v>
      </c>
      <c r="AL1413" s="25" t="s">
        <v>20</v>
      </c>
      <c r="AM1413" s="25">
        <v>1</v>
      </c>
      <c r="AN1413" s="25">
        <v>215</v>
      </c>
      <c r="AO1413" s="25">
        <v>220</v>
      </c>
      <c r="AP1413" s="25">
        <v>60</v>
      </c>
      <c r="AQ1413" s="25">
        <v>1.2</v>
      </c>
      <c r="AR1413" s="94">
        <v>2.8379999999999998E-3</v>
      </c>
      <c r="AS1413" s="157" t="s">
        <v>22</v>
      </c>
      <c r="AT1413" s="93" t="s">
        <v>22</v>
      </c>
      <c r="AU1413" s="92" t="s">
        <v>22</v>
      </c>
      <c r="AV1413" s="91" t="s">
        <v>48</v>
      </c>
      <c r="AW1413" s="92" t="s">
        <v>48</v>
      </c>
      <c r="AX1413" s="92" t="s">
        <v>48</v>
      </c>
      <c r="AY1413" s="91" t="s">
        <v>152</v>
      </c>
      <c r="AZ1413" s="23"/>
      <c r="BA1413" s="25">
        <v>0</v>
      </c>
      <c r="BB1413" t="s">
        <v>48</v>
      </c>
      <c r="BC1413" t="e">
        <v>#N/A</v>
      </c>
      <c r="BD1413" t="e">
        <f>IF(Z1413=BC1413,"OK")</f>
        <v>#N/A</v>
      </c>
      <c r="BE1413">
        <v>1.2</v>
      </c>
      <c r="BF1413">
        <v>2.8379999999999998E-3</v>
      </c>
      <c r="BG1413">
        <v>215</v>
      </c>
      <c r="BH1413">
        <v>220</v>
      </c>
      <c r="BI1413">
        <v>60</v>
      </c>
      <c r="BJ1413">
        <v>1.2</v>
      </c>
      <c r="BK1413">
        <v>2.8379999999999998E-3</v>
      </c>
      <c r="BN1413" s="183"/>
    </row>
    <row r="1414" spans="1:66" ht="25.5" x14ac:dyDescent="0.25">
      <c r="A1414" s="1"/>
      <c r="B1414" s="94">
        <v>1408</v>
      </c>
      <c r="C1414" s="43">
        <v>1059399</v>
      </c>
      <c r="D1414" s="25"/>
      <c r="E1414" s="48" t="s">
        <v>5068</v>
      </c>
      <c r="F1414" s="151" t="s">
        <v>652</v>
      </c>
      <c r="G1414" s="41"/>
      <c r="H1414" s="46" t="str">
        <f>IFERROR(IFERROR(IF(SEARCH("Usystems",$E1414)&gt;0,"Usystems"),IF(SEARCH("RIIFO",$E1414)&gt;0,"RIIFO","Uponor")),"Uponor")</f>
        <v>Uponor</v>
      </c>
      <c r="I1414" s="25" t="str">
        <f>IFERROR(MID($D1414,1,7)+0,"")</f>
        <v/>
      </c>
      <c r="J1414" s="25" t="str">
        <f>IFERROR(MID($D1414,10,7)+0,"")</f>
        <v/>
      </c>
      <c r="K1414" s="25" t="str">
        <f>IFERROR(MID($D1414,19,7)+0,"")</f>
        <v/>
      </c>
      <c r="L1414" s="25" t="str">
        <f>IFERROR(MID($D1414,28,7)+0,"")</f>
        <v/>
      </c>
      <c r="M1414" s="25" t="str">
        <f>IF(IFERROR(MID($Q1414,1,7)+0,"")&lt;1130000,IF(INDEX(C:C,MATCH(LEFT(Q1414,7)+0,I:I,0))&lt;1130000,"",INDEX(C:C,MATCH(LEFT(Q1414,7)+0,I:I,0))),IFERROR(MID($Q1414,1,7)+0,""))</f>
        <v/>
      </c>
      <c r="N1414" s="25" t="str">
        <f>IF(IFERROR(MID($Q1414,10,7)+0,"")&lt;1130000,"",IFERROR(MID($Q1414,10,7)+0,""))</f>
        <v/>
      </c>
      <c r="O1414" s="25" t="str">
        <f>IF(IFERROR(MID($Q1414,19,7)+0,"")&lt;1130000,"",IFERROR(MID($Q1414,19,7)+0,""))</f>
        <v/>
      </c>
      <c r="P1414" s="25" t="str">
        <f>IF(M1414="","",IF(N1414="",M1414,M1414&amp;", "&amp;N1414))</f>
        <v/>
      </c>
      <c r="Q1414" s="25"/>
      <c r="R1414" s="25"/>
      <c r="S1414" s="35" t="s">
        <v>5049</v>
      </c>
      <c r="T1414" s="25" t="s">
        <v>36</v>
      </c>
      <c r="U1414" s="185">
        <v>54284</v>
      </c>
      <c r="V1414" s="188">
        <v>54284</v>
      </c>
      <c r="W1414" s="189">
        <v>54284</v>
      </c>
      <c r="X1414" s="31">
        <v>54284</v>
      </c>
      <c r="Y1414" s="90">
        <f>IFERROR(ROUND(X1414/W1414-1,2),"")</f>
        <v>0</v>
      </c>
      <c r="Z1414" s="31" t="str">
        <f>IF(OR(S1414="VLD MLC components",S1414="VLD MLC pipes",S1414="VLD PEX components",S1414="VLD PEX pipes",S1414="VLD PHC components",S1414="VLD PHC pipes",S1414="Controls VLD"),"По запросу",X1414)</f>
        <v>По запросу</v>
      </c>
      <c r="AA1414" s="63">
        <f>ROUND(X1414/1.2,3)</f>
        <v>45236.667000000001</v>
      </c>
      <c r="AB1414" s="23">
        <v>45236.667000000001</v>
      </c>
      <c r="AC1414" s="190">
        <f>IFERROR(ROUND(AA1414/AB1414-1,2),"")</f>
        <v>0</v>
      </c>
      <c r="AD1414" s="25">
        <v>4.25</v>
      </c>
      <c r="AE1414" s="25">
        <v>2.6800000000000001E-3</v>
      </c>
      <c r="AF1414" s="25">
        <v>0</v>
      </c>
      <c r="AG1414" s="25" t="s">
        <v>22</v>
      </c>
      <c r="AH1414" s="25">
        <v>0</v>
      </c>
      <c r="AI1414" s="25">
        <v>0</v>
      </c>
      <c r="AJ1414" s="25" t="s">
        <v>20</v>
      </c>
      <c r="AK1414" s="42" t="s">
        <v>19</v>
      </c>
      <c r="AL1414" s="25" t="s">
        <v>20</v>
      </c>
      <c r="AM1414" s="25">
        <v>1</v>
      </c>
      <c r="AN1414" s="25">
        <v>220</v>
      </c>
      <c r="AO1414" s="25">
        <v>210</v>
      </c>
      <c r="AP1414" s="25">
        <v>58</v>
      </c>
      <c r="AQ1414" s="25">
        <v>4.25</v>
      </c>
      <c r="AR1414" s="94">
        <v>2.6800000000000001E-3</v>
      </c>
      <c r="AS1414" s="157" t="s">
        <v>22</v>
      </c>
      <c r="AT1414" s="93" t="s">
        <v>22</v>
      </c>
      <c r="AU1414" s="92" t="s">
        <v>22</v>
      </c>
      <c r="AV1414" s="91" t="s">
        <v>152</v>
      </c>
      <c r="AW1414" s="92" t="s">
        <v>48</v>
      </c>
      <c r="AX1414" s="92" t="s">
        <v>48</v>
      </c>
      <c r="AY1414" s="91" t="s">
        <v>152</v>
      </c>
      <c r="AZ1414" s="23"/>
      <c r="BA1414" s="25" t="s">
        <v>5067</v>
      </c>
      <c r="BB1414" t="s">
        <v>25</v>
      </c>
      <c r="BC1414" t="e">
        <v>#N/A</v>
      </c>
      <c r="BD1414" t="e">
        <f>IF(Z1414=BC1414,"OK")</f>
        <v>#N/A</v>
      </c>
      <c r="BE1414">
        <v>4.25</v>
      </c>
      <c r="BF1414">
        <v>2.6800000000000001E-3</v>
      </c>
      <c r="BG1414">
        <v>220</v>
      </c>
      <c r="BH1414">
        <v>210</v>
      </c>
      <c r="BI1414">
        <v>58</v>
      </c>
      <c r="BJ1414">
        <v>4.25</v>
      </c>
      <c r="BK1414">
        <v>2.6800000000000001E-3</v>
      </c>
      <c r="BN1414" s="183"/>
    </row>
    <row r="1415" spans="1:66" ht="25.5" x14ac:dyDescent="0.25">
      <c r="A1415" s="1"/>
      <c r="B1415" s="94">
        <v>1409</v>
      </c>
      <c r="C1415" s="43">
        <v>1059400</v>
      </c>
      <c r="D1415" s="25"/>
      <c r="E1415" s="27" t="s">
        <v>5066</v>
      </c>
      <c r="F1415" s="151" t="s">
        <v>21</v>
      </c>
      <c r="G1415" s="34"/>
      <c r="H1415" s="46" t="str">
        <f>IFERROR(IFERROR(IF(SEARCH("Usystems",$E1415)&gt;0,"Usystems"),IF(SEARCH("RIIFO",$E1415)&gt;0,"RIIFO","Uponor")),"Uponor")</f>
        <v>Uponor</v>
      </c>
      <c r="I1415" s="25" t="str">
        <f>IFERROR(MID($D1415,1,7)+0,"")</f>
        <v/>
      </c>
      <c r="J1415" s="25" t="str">
        <f>IFERROR(MID($D1415,10,7)+0,"")</f>
        <v/>
      </c>
      <c r="K1415" s="25" t="str">
        <f>IFERROR(MID($D1415,19,7)+0,"")</f>
        <v/>
      </c>
      <c r="L1415" s="25" t="str">
        <f>IFERROR(MID($D1415,28,7)+0,"")</f>
        <v/>
      </c>
      <c r="M1415" s="25" t="str">
        <f>IF(IFERROR(MID($Q1415,1,7)+0,"")&lt;1130000,IF(INDEX(C:C,MATCH(LEFT(Q1415,7)+0,I:I,0))&lt;1130000,"",INDEX(C:C,MATCH(LEFT(Q1415,7)+0,I:I,0))),IFERROR(MID($Q1415,1,7)+0,""))</f>
        <v/>
      </c>
      <c r="N1415" s="25" t="str">
        <f>IF(IFERROR(MID($Q1415,10,7)+0,"")&lt;1130000,"",IFERROR(MID($Q1415,10,7)+0,""))</f>
        <v/>
      </c>
      <c r="O1415" s="25" t="str">
        <f>IF(IFERROR(MID($Q1415,19,7)+0,"")&lt;1130000,"",IFERROR(MID($Q1415,19,7)+0,""))</f>
        <v/>
      </c>
      <c r="P1415" s="25" t="str">
        <f>IF(M1415="","",IF(N1415="",M1415,M1415&amp;", "&amp;N1415))</f>
        <v/>
      </c>
      <c r="Q1415" s="25"/>
      <c r="R1415" s="25"/>
      <c r="S1415" s="35" t="s">
        <v>5049</v>
      </c>
      <c r="T1415" s="25" t="s">
        <v>36</v>
      </c>
      <c r="U1415" s="185">
        <v>58058</v>
      </c>
      <c r="V1415" s="188">
        <v>58058</v>
      </c>
      <c r="W1415" s="189">
        <v>58058</v>
      </c>
      <c r="X1415" s="31">
        <v>58058</v>
      </c>
      <c r="Y1415" s="90">
        <f>IFERROR(ROUND(X1415/W1415-1,2),"")</f>
        <v>0</v>
      </c>
      <c r="Z1415" s="31" t="str">
        <f>IF(OR(S1415="VLD MLC components",S1415="VLD MLC pipes",S1415="VLD PEX components",S1415="VLD PEX pipes",S1415="VLD PHC components",S1415="VLD PHC pipes",S1415="Controls VLD"),"По запросу",X1415)</f>
        <v>По запросу</v>
      </c>
      <c r="AA1415" s="63">
        <f>ROUND(X1415/1.2,3)</f>
        <v>48381.667000000001</v>
      </c>
      <c r="AB1415" s="23">
        <v>48381.667000000001</v>
      </c>
      <c r="AC1415" s="190">
        <f>IFERROR(ROUND(AA1415/AB1415-1,2),"")</f>
        <v>0</v>
      </c>
      <c r="AD1415" s="25">
        <v>1.6</v>
      </c>
      <c r="AE1415" s="25">
        <v>2.8300000000000001E-3</v>
      </c>
      <c r="AF1415" s="25">
        <v>0</v>
      </c>
      <c r="AG1415" s="25" t="s">
        <v>22</v>
      </c>
      <c r="AH1415" s="25">
        <v>0</v>
      </c>
      <c r="AI1415" s="25">
        <v>0</v>
      </c>
      <c r="AJ1415" s="25" t="s">
        <v>20</v>
      </c>
      <c r="AK1415" s="42" t="s">
        <v>19</v>
      </c>
      <c r="AL1415" s="25" t="s">
        <v>20</v>
      </c>
      <c r="AM1415" s="25">
        <v>1</v>
      </c>
      <c r="AN1415" s="25">
        <v>220</v>
      </c>
      <c r="AO1415" s="25">
        <v>218</v>
      </c>
      <c r="AP1415" s="25">
        <v>59</v>
      </c>
      <c r="AQ1415" s="25">
        <v>1.6</v>
      </c>
      <c r="AR1415" s="94">
        <v>2.8300000000000001E-3</v>
      </c>
      <c r="AS1415" s="157" t="s">
        <v>22</v>
      </c>
      <c r="AT1415" s="93" t="s">
        <v>22</v>
      </c>
      <c r="AU1415" s="92" t="s">
        <v>22</v>
      </c>
      <c r="AV1415" s="91" t="s">
        <v>48</v>
      </c>
      <c r="AW1415" s="92" t="s">
        <v>48</v>
      </c>
      <c r="AX1415" s="92" t="s">
        <v>48</v>
      </c>
      <c r="AY1415" s="91" t="s">
        <v>152</v>
      </c>
      <c r="AZ1415" s="23"/>
      <c r="BA1415" s="25">
        <v>0</v>
      </c>
      <c r="BB1415" t="s">
        <v>48</v>
      </c>
      <c r="BC1415" t="e">
        <v>#N/A</v>
      </c>
      <c r="BD1415" t="e">
        <f>IF(Z1415=BC1415,"OK")</f>
        <v>#N/A</v>
      </c>
      <c r="BE1415">
        <v>1.6</v>
      </c>
      <c r="BF1415">
        <v>2.8300000000000001E-3</v>
      </c>
      <c r="BG1415">
        <v>220</v>
      </c>
      <c r="BH1415">
        <v>218</v>
      </c>
      <c r="BI1415">
        <v>59</v>
      </c>
      <c r="BJ1415">
        <v>1.6</v>
      </c>
      <c r="BK1415">
        <v>2.8300000000000001E-3</v>
      </c>
      <c r="BN1415" s="183"/>
    </row>
    <row r="1416" spans="1:66" ht="25.5" x14ac:dyDescent="0.25">
      <c r="A1416" s="1"/>
      <c r="B1416" s="94">
        <v>1410</v>
      </c>
      <c r="C1416" s="43">
        <v>1059401</v>
      </c>
      <c r="D1416" s="25"/>
      <c r="E1416" s="27" t="s">
        <v>5065</v>
      </c>
      <c r="F1416" s="151" t="s">
        <v>21</v>
      </c>
      <c r="G1416" s="34"/>
      <c r="H1416" s="46" t="str">
        <f>IFERROR(IFERROR(IF(SEARCH("Usystems",$E1416)&gt;0,"Usystems"),IF(SEARCH("RIIFO",$E1416)&gt;0,"RIIFO","Uponor")),"Uponor")</f>
        <v>Uponor</v>
      </c>
      <c r="I1416" s="25" t="str">
        <f>IFERROR(MID($D1416,1,7)+0,"")</f>
        <v/>
      </c>
      <c r="J1416" s="25" t="str">
        <f>IFERROR(MID($D1416,10,7)+0,"")</f>
        <v/>
      </c>
      <c r="K1416" s="25" t="str">
        <f>IFERROR(MID($D1416,19,7)+0,"")</f>
        <v/>
      </c>
      <c r="L1416" s="25" t="str">
        <f>IFERROR(MID($D1416,28,7)+0,"")</f>
        <v/>
      </c>
      <c r="M1416" s="25" t="str">
        <f>IF(IFERROR(MID($Q1416,1,7)+0,"")&lt;1130000,IF(INDEX(C:C,MATCH(LEFT(Q1416,7)+0,I:I,0))&lt;1130000,"",INDEX(C:C,MATCH(LEFT(Q1416,7)+0,I:I,0))),IFERROR(MID($Q1416,1,7)+0,""))</f>
        <v/>
      </c>
      <c r="N1416" s="25" t="str">
        <f>IF(IFERROR(MID($Q1416,10,7)+0,"")&lt;1130000,"",IFERROR(MID($Q1416,10,7)+0,""))</f>
        <v/>
      </c>
      <c r="O1416" s="25" t="str">
        <f>IF(IFERROR(MID($Q1416,19,7)+0,"")&lt;1130000,"",IFERROR(MID($Q1416,19,7)+0,""))</f>
        <v/>
      </c>
      <c r="P1416" s="25" t="str">
        <f>IF(M1416="","",IF(N1416="",M1416,M1416&amp;", "&amp;N1416))</f>
        <v/>
      </c>
      <c r="Q1416" s="25"/>
      <c r="R1416" s="25"/>
      <c r="S1416" s="35" t="s">
        <v>5049</v>
      </c>
      <c r="T1416" s="25" t="s">
        <v>36</v>
      </c>
      <c r="U1416" s="185">
        <v>63823</v>
      </c>
      <c r="V1416" s="188">
        <v>63823</v>
      </c>
      <c r="W1416" s="189">
        <v>63823</v>
      </c>
      <c r="X1416" s="31">
        <v>63823</v>
      </c>
      <c r="Y1416" s="90">
        <f>IFERROR(ROUND(X1416/W1416-1,2),"")</f>
        <v>0</v>
      </c>
      <c r="Z1416" s="31" t="str">
        <f>IF(OR(S1416="VLD MLC components",S1416="VLD MLC pipes",S1416="VLD PEX components",S1416="VLD PEX pipes",S1416="VLD PHC components",S1416="VLD PHC pipes",S1416="Controls VLD"),"По запросу",X1416)</f>
        <v>По запросу</v>
      </c>
      <c r="AA1416" s="63">
        <f>ROUND(X1416/1.2,3)</f>
        <v>53185.832999999999</v>
      </c>
      <c r="AB1416" s="23">
        <v>53185.832999999999</v>
      </c>
      <c r="AC1416" s="190">
        <f>IFERROR(ROUND(AA1416/AB1416-1,2),"")</f>
        <v>0</v>
      </c>
      <c r="AD1416" s="25">
        <v>4.0919999999999996</v>
      </c>
      <c r="AE1416" s="25">
        <v>3.189E-3</v>
      </c>
      <c r="AF1416" s="25">
        <v>0</v>
      </c>
      <c r="AG1416" s="25" t="s">
        <v>22</v>
      </c>
      <c r="AH1416" s="25">
        <v>0</v>
      </c>
      <c r="AI1416" s="25">
        <v>0</v>
      </c>
      <c r="AJ1416" s="25" t="s">
        <v>20</v>
      </c>
      <c r="AK1416" s="42" t="s">
        <v>19</v>
      </c>
      <c r="AL1416" s="25" t="s">
        <v>20</v>
      </c>
      <c r="AM1416" s="25">
        <v>1</v>
      </c>
      <c r="AN1416" s="25">
        <v>238</v>
      </c>
      <c r="AO1416" s="25">
        <v>231</v>
      </c>
      <c r="AP1416" s="25">
        <v>58</v>
      </c>
      <c r="AQ1416" s="25">
        <v>4.0919999999999996</v>
      </c>
      <c r="AR1416" s="94">
        <v>3.189E-3</v>
      </c>
      <c r="AS1416" s="157" t="s">
        <v>22</v>
      </c>
      <c r="AT1416" s="93" t="s">
        <v>22</v>
      </c>
      <c r="AU1416" s="92" t="s">
        <v>22</v>
      </c>
      <c r="AV1416" s="91" t="s">
        <v>48</v>
      </c>
      <c r="AW1416" s="92" t="s">
        <v>48</v>
      </c>
      <c r="AX1416" s="92" t="s">
        <v>48</v>
      </c>
      <c r="AY1416" s="91" t="s">
        <v>152</v>
      </c>
      <c r="AZ1416" s="23"/>
      <c r="BA1416" s="25">
        <v>0</v>
      </c>
      <c r="BB1416" t="s">
        <v>48</v>
      </c>
      <c r="BC1416" t="e">
        <v>#N/A</v>
      </c>
      <c r="BD1416" t="e">
        <f>IF(Z1416=BC1416,"OK")</f>
        <v>#N/A</v>
      </c>
      <c r="BE1416">
        <v>4.0919999999999996</v>
      </c>
      <c r="BF1416">
        <v>3.189E-3</v>
      </c>
      <c r="BG1416">
        <v>238</v>
      </c>
      <c r="BH1416">
        <v>231</v>
      </c>
      <c r="BI1416">
        <v>58</v>
      </c>
      <c r="BJ1416">
        <v>4.0919999999999996</v>
      </c>
      <c r="BK1416">
        <v>3.189E-3</v>
      </c>
      <c r="BN1416" s="183"/>
    </row>
    <row r="1417" spans="1:66" ht="25.5" x14ac:dyDescent="0.25">
      <c r="A1417" s="1"/>
      <c r="B1417" s="94">
        <v>1411</v>
      </c>
      <c r="C1417" s="43">
        <v>1029129</v>
      </c>
      <c r="D1417" s="37" t="s">
        <v>22</v>
      </c>
      <c r="E1417" s="36" t="s">
        <v>5064</v>
      </c>
      <c r="F1417" s="151" t="s">
        <v>652</v>
      </c>
      <c r="G1417" s="41"/>
      <c r="H1417" s="46" t="str">
        <f>IFERROR(IFERROR(IF(SEARCH("Usystems",$E1417)&gt;0,"Usystems"),IF(SEARCH("RIIFO",$E1417)&gt;0,"RIIFO","Uponor")),"Uponor")</f>
        <v>Uponor</v>
      </c>
      <c r="I1417" s="25" t="str">
        <f>IFERROR(MID($D1417,1,7)+0,"")</f>
        <v/>
      </c>
      <c r="J1417" s="25" t="str">
        <f>IFERROR(MID($D1417,10,7)+0,"")</f>
        <v/>
      </c>
      <c r="K1417" s="25" t="str">
        <f>IFERROR(MID($D1417,19,7)+0,"")</f>
        <v/>
      </c>
      <c r="L1417" s="25" t="str">
        <f>IFERROR(MID($D1417,28,7)+0,"")</f>
        <v/>
      </c>
      <c r="M1417" s="25" t="str">
        <f>IF(IFERROR(MID($Q1417,1,7)+0,"")&lt;1130000,IF(INDEX(C:C,MATCH(LEFT(Q1417,7)+0,I:I,0))&lt;1130000,"",INDEX(C:C,MATCH(LEFT(Q1417,7)+0,I:I,0))),IFERROR(MID($Q1417,1,7)+0,""))</f>
        <v/>
      </c>
      <c r="N1417" s="25" t="str">
        <f>IF(IFERROR(MID($Q1417,10,7)+0,"")&lt;1130000,"",IFERROR(MID($Q1417,10,7)+0,""))</f>
        <v/>
      </c>
      <c r="O1417" s="25" t="str">
        <f>IF(IFERROR(MID($Q1417,19,7)+0,"")&lt;1130000,"",IFERROR(MID($Q1417,19,7)+0,""))</f>
        <v/>
      </c>
      <c r="P1417" s="25" t="str">
        <f>IF(M1417="","",IF(N1417="",M1417,M1417&amp;", "&amp;N1417))</f>
        <v/>
      </c>
      <c r="Q1417" s="37" t="s">
        <v>22</v>
      </c>
      <c r="R1417" s="37"/>
      <c r="S1417" s="35" t="s">
        <v>5049</v>
      </c>
      <c r="T1417" s="25" t="s">
        <v>36</v>
      </c>
      <c r="U1417" s="185">
        <v>58058</v>
      </c>
      <c r="V1417" s="188">
        <v>58058</v>
      </c>
      <c r="W1417" s="189">
        <v>58058</v>
      </c>
      <c r="X1417" s="31">
        <v>58058</v>
      </c>
      <c r="Y1417" s="90">
        <f>IFERROR(ROUND(X1417/W1417-1,2),"")</f>
        <v>0</v>
      </c>
      <c r="Z1417" s="31" t="str">
        <f>IF(OR(S1417="VLD MLC components",S1417="VLD MLC pipes",S1417="VLD PEX components",S1417="VLD PEX pipes",S1417="VLD PHC components",S1417="VLD PHC pipes",S1417="Controls VLD"),"По запросу",X1417)</f>
        <v>По запросу</v>
      </c>
      <c r="AA1417" s="63">
        <f>ROUND(X1417/1.2,3)</f>
        <v>48381.667000000001</v>
      </c>
      <c r="AB1417" s="23">
        <v>48381.667000000001</v>
      </c>
      <c r="AC1417" s="190">
        <f>IFERROR(ROUND(AA1417/AB1417-1,2),"")</f>
        <v>0</v>
      </c>
      <c r="AD1417" s="25">
        <v>4.452</v>
      </c>
      <c r="AE1417" s="25">
        <v>3.173E-3</v>
      </c>
      <c r="AF1417" s="25">
        <v>0</v>
      </c>
      <c r="AG1417" s="25" t="s">
        <v>22</v>
      </c>
      <c r="AH1417" s="25">
        <v>0</v>
      </c>
      <c r="AI1417" s="25">
        <v>0</v>
      </c>
      <c r="AJ1417" s="25" t="s">
        <v>20</v>
      </c>
      <c r="AK1417" s="42" t="s">
        <v>19</v>
      </c>
      <c r="AL1417" s="25" t="s">
        <v>20</v>
      </c>
      <c r="AM1417" s="25">
        <v>1</v>
      </c>
      <c r="AN1417" s="25">
        <v>250</v>
      </c>
      <c r="AO1417" s="25">
        <v>235</v>
      </c>
      <c r="AP1417" s="25">
        <v>54</v>
      </c>
      <c r="AQ1417" s="25">
        <v>4.452</v>
      </c>
      <c r="AR1417" s="94">
        <v>3.173E-3</v>
      </c>
      <c r="AS1417" s="157" t="s">
        <v>22</v>
      </c>
      <c r="AT1417" s="93" t="s">
        <v>22</v>
      </c>
      <c r="AU1417" s="92" t="s">
        <v>22</v>
      </c>
      <c r="AV1417" s="91" t="s">
        <v>152</v>
      </c>
      <c r="AW1417" s="92" t="s">
        <v>152</v>
      </c>
      <c r="AX1417" s="92" t="s">
        <v>48</v>
      </c>
      <c r="AY1417" s="91" t="s">
        <v>152</v>
      </c>
      <c r="AZ1417" s="23"/>
      <c r="BA1417" s="25" t="s">
        <v>5063</v>
      </c>
      <c r="BB1417" t="s">
        <v>25</v>
      </c>
      <c r="BC1417" t="e">
        <v>#N/A</v>
      </c>
      <c r="BD1417" t="e">
        <f>IF(Z1417=BC1417,"OK")</f>
        <v>#N/A</v>
      </c>
      <c r="BE1417">
        <v>4.452</v>
      </c>
      <c r="BF1417">
        <v>3.173E-3</v>
      </c>
      <c r="BG1417">
        <v>250</v>
      </c>
      <c r="BH1417">
        <v>235</v>
      </c>
      <c r="BI1417">
        <v>54</v>
      </c>
      <c r="BJ1417">
        <v>4.452</v>
      </c>
      <c r="BK1417">
        <v>3.173E-3</v>
      </c>
      <c r="BN1417" s="183"/>
    </row>
    <row r="1418" spans="1:66" ht="25.5" x14ac:dyDescent="0.25">
      <c r="A1418" s="1"/>
      <c r="B1418" s="94">
        <v>1412</v>
      </c>
      <c r="C1418" s="43">
        <v>1029130</v>
      </c>
      <c r="D1418" s="37" t="s">
        <v>22</v>
      </c>
      <c r="E1418" s="27" t="s">
        <v>5062</v>
      </c>
      <c r="F1418" s="213" t="s">
        <v>757</v>
      </c>
      <c r="G1418" s="41" t="s">
        <v>585</v>
      </c>
      <c r="H1418" s="46" t="str">
        <f>IFERROR(IFERROR(IF(SEARCH("Usystems",$E1418)&gt;0,"Usystems"),IF(SEARCH("RIIFO",$E1418)&gt;0,"RIIFO","Uponor")),"Uponor")</f>
        <v>Uponor</v>
      </c>
      <c r="I1418" s="25" t="str">
        <f>IFERROR(MID($D1418,1,7)+0,"")</f>
        <v/>
      </c>
      <c r="J1418" s="25" t="str">
        <f>IFERROR(MID($D1418,10,7)+0,"")</f>
        <v/>
      </c>
      <c r="K1418" s="25" t="str">
        <f>IFERROR(MID($D1418,19,7)+0,"")</f>
        <v/>
      </c>
      <c r="L1418" s="25" t="str">
        <f>IFERROR(MID($D1418,28,7)+0,"")</f>
        <v/>
      </c>
      <c r="M1418" s="25" t="str">
        <f>IF(IFERROR(MID($Q1418,1,7)+0,"")&lt;1130000,IF(INDEX(C:C,MATCH(LEFT(Q1418,7)+0,I:I,0))&lt;1130000,"",INDEX(C:C,MATCH(LEFT(Q1418,7)+0,I:I,0))),IFERROR(MID($Q1418,1,7)+0,""))</f>
        <v/>
      </c>
      <c r="N1418" s="25" t="str">
        <f>IF(IFERROR(MID($Q1418,10,7)+0,"")&lt;1130000,"",IFERROR(MID($Q1418,10,7)+0,""))</f>
        <v/>
      </c>
      <c r="O1418" s="25" t="str">
        <f>IF(IFERROR(MID($Q1418,19,7)+0,"")&lt;1130000,"",IFERROR(MID($Q1418,19,7)+0,""))</f>
        <v/>
      </c>
      <c r="P1418" s="25" t="str">
        <f>IF(M1418="","",IF(N1418="",M1418,M1418&amp;", "&amp;N1418))</f>
        <v/>
      </c>
      <c r="Q1418" s="37" t="s">
        <v>22</v>
      </c>
      <c r="R1418" s="37"/>
      <c r="S1418" s="35" t="s">
        <v>5049</v>
      </c>
      <c r="T1418" s="25" t="s">
        <v>36</v>
      </c>
      <c r="U1418" s="185">
        <v>63823</v>
      </c>
      <c r="V1418" s="188">
        <v>63823</v>
      </c>
      <c r="W1418" s="189">
        <v>63823</v>
      </c>
      <c r="X1418" s="31">
        <v>63823</v>
      </c>
      <c r="Y1418" s="90">
        <f>IFERROR(ROUND(X1418/W1418-1,2),"")</f>
        <v>0</v>
      </c>
      <c r="Z1418" s="31" t="str">
        <f>IF(OR(S1418="VLD MLC components",S1418="VLD MLC pipes",S1418="VLD PEX components",S1418="VLD PEX pipes",S1418="VLD PHC components",S1418="VLD PHC pipes",S1418="Controls VLD"),"По запросу",X1418)</f>
        <v>По запросу</v>
      </c>
      <c r="AA1418" s="63">
        <f>ROUND(X1418/1.2,3)</f>
        <v>53185.832999999999</v>
      </c>
      <c r="AB1418" s="23">
        <v>53185.832999999999</v>
      </c>
      <c r="AC1418" s="190">
        <f>IFERROR(ROUND(AA1418/AB1418-1,2),"")</f>
        <v>0</v>
      </c>
      <c r="AD1418" s="25">
        <v>5.23</v>
      </c>
      <c r="AE1418" s="25">
        <v>4.9350000000000002E-3</v>
      </c>
      <c r="AF1418" s="25">
        <v>2</v>
      </c>
      <c r="AG1418" s="25">
        <v>2</v>
      </c>
      <c r="AH1418" s="25">
        <v>2</v>
      </c>
      <c r="AI1418" s="25">
        <v>2</v>
      </c>
      <c r="AJ1418" s="25" t="s">
        <v>20</v>
      </c>
      <c r="AK1418" s="22" t="s">
        <v>20</v>
      </c>
      <c r="AL1418" s="25" t="s">
        <v>20</v>
      </c>
      <c r="AM1418" s="25">
        <v>1</v>
      </c>
      <c r="AN1418" s="25">
        <v>350</v>
      </c>
      <c r="AO1418" s="25">
        <v>235</v>
      </c>
      <c r="AP1418" s="25">
        <v>60</v>
      </c>
      <c r="AQ1418" s="25">
        <v>5.23</v>
      </c>
      <c r="AR1418" s="94">
        <v>4.9350000000000002E-3</v>
      </c>
      <c r="AS1418" s="157" t="s">
        <v>22</v>
      </c>
      <c r="AT1418" s="93" t="s">
        <v>22</v>
      </c>
      <c r="AU1418" s="92" t="s">
        <v>22</v>
      </c>
      <c r="AV1418" s="91" t="s">
        <v>152</v>
      </c>
      <c r="AW1418" s="92" t="s">
        <v>152</v>
      </c>
      <c r="AX1418" s="92" t="s">
        <v>48</v>
      </c>
      <c r="AY1418" s="91" t="s">
        <v>152</v>
      </c>
      <c r="AZ1418" s="23"/>
      <c r="BA1418" s="25" t="s">
        <v>5061</v>
      </c>
      <c r="BB1418" t="s">
        <v>25</v>
      </c>
      <c r="BC1418" t="e">
        <v>#N/A</v>
      </c>
      <c r="BD1418" t="e">
        <f>IF(Z1418=BC1418,"OK")</f>
        <v>#N/A</v>
      </c>
      <c r="BE1418">
        <v>5.23</v>
      </c>
      <c r="BF1418">
        <v>4.9350000000000002E-3</v>
      </c>
      <c r="BG1418">
        <v>350</v>
      </c>
      <c r="BH1418">
        <v>235</v>
      </c>
      <c r="BI1418">
        <v>60</v>
      </c>
      <c r="BJ1418">
        <v>5.23</v>
      </c>
      <c r="BK1418">
        <v>4.9350000000000002E-3</v>
      </c>
      <c r="BN1418" s="183"/>
    </row>
    <row r="1419" spans="1:66" ht="25.5" x14ac:dyDescent="0.25">
      <c r="A1419" s="1"/>
      <c r="B1419" s="94">
        <v>1413</v>
      </c>
      <c r="C1419" s="43">
        <v>1046477</v>
      </c>
      <c r="D1419" s="37" t="s">
        <v>22</v>
      </c>
      <c r="E1419" s="48" t="s">
        <v>5060</v>
      </c>
      <c r="F1419" s="151" t="s">
        <v>21</v>
      </c>
      <c r="G1419" s="25"/>
      <c r="H1419" s="46" t="str">
        <f>IFERROR(IFERROR(IF(SEARCH("Usystems",$E1419)&gt;0,"Usystems"),IF(SEARCH("RIIFO",$E1419)&gt;0,"RIIFO","Uponor")),"Uponor")</f>
        <v>Uponor</v>
      </c>
      <c r="I1419" s="25" t="str">
        <f>IFERROR(MID($D1419,1,7)+0,"")</f>
        <v/>
      </c>
      <c r="J1419" s="25" t="str">
        <f>IFERROR(MID($D1419,10,7)+0,"")</f>
        <v/>
      </c>
      <c r="K1419" s="25" t="str">
        <f>IFERROR(MID($D1419,19,7)+0,"")</f>
        <v/>
      </c>
      <c r="L1419" s="25" t="str">
        <f>IFERROR(MID($D1419,28,7)+0,"")</f>
        <v/>
      </c>
      <c r="M1419" s="25" t="str">
        <f>IF(IFERROR(MID($Q1419,1,7)+0,"")&lt;1130000,IF(INDEX(C:C,MATCH(LEFT(Q1419,7)+0,I:I,0))&lt;1130000,"",INDEX(C:C,MATCH(LEFT(Q1419,7)+0,I:I,0))),IFERROR(MID($Q1419,1,7)+0,""))</f>
        <v/>
      </c>
      <c r="N1419" s="25" t="str">
        <f>IF(IFERROR(MID($Q1419,10,7)+0,"")&lt;1130000,"",IFERROR(MID($Q1419,10,7)+0,""))</f>
        <v/>
      </c>
      <c r="O1419" s="25" t="str">
        <f>IF(IFERROR(MID($Q1419,19,7)+0,"")&lt;1130000,"",IFERROR(MID($Q1419,19,7)+0,""))</f>
        <v/>
      </c>
      <c r="P1419" s="25" t="str">
        <f>IF(M1419="","",IF(N1419="",M1419,M1419&amp;", "&amp;N1419))</f>
        <v/>
      </c>
      <c r="Q1419" s="37" t="s">
        <v>22</v>
      </c>
      <c r="R1419" s="37"/>
      <c r="S1419" s="35" t="s">
        <v>5049</v>
      </c>
      <c r="T1419" s="25" t="s">
        <v>36</v>
      </c>
      <c r="U1419" s="185">
        <v>12651</v>
      </c>
      <c r="V1419" s="188">
        <v>12651</v>
      </c>
      <c r="W1419" s="189">
        <v>12651</v>
      </c>
      <c r="X1419" s="31">
        <v>12651</v>
      </c>
      <c r="Y1419" s="90">
        <f>IFERROR(ROUND(X1419/W1419-1,2),"")</f>
        <v>0</v>
      </c>
      <c r="Z1419" s="31" t="str">
        <f>IF(OR(S1419="VLD MLC components",S1419="VLD MLC pipes",S1419="VLD PEX components",S1419="VLD PEX pipes",S1419="VLD PHC components",S1419="VLD PHC pipes",S1419="Controls VLD"),"По запросу",X1419)</f>
        <v>По запросу</v>
      </c>
      <c r="AA1419" s="63">
        <f>ROUND(X1419/1.2,3)</f>
        <v>10542.5</v>
      </c>
      <c r="AB1419" s="23">
        <v>10542.5</v>
      </c>
      <c r="AC1419" s="190">
        <f>IFERROR(ROUND(AA1419/AB1419-1,2),"")</f>
        <v>0</v>
      </c>
      <c r="AD1419" s="25">
        <v>1.214</v>
      </c>
      <c r="AE1419" s="25">
        <v>2.088E-3</v>
      </c>
      <c r="AF1419" s="25">
        <v>0</v>
      </c>
      <c r="AG1419" s="25" t="s">
        <v>22</v>
      </c>
      <c r="AH1419" s="25">
        <v>0</v>
      </c>
      <c r="AI1419" s="25">
        <v>0</v>
      </c>
      <c r="AJ1419" s="25" t="s">
        <v>20</v>
      </c>
      <c r="AK1419" s="42" t="s">
        <v>19</v>
      </c>
      <c r="AL1419" s="25" t="s">
        <v>20</v>
      </c>
      <c r="AM1419" s="25">
        <v>1</v>
      </c>
      <c r="AN1419" s="25">
        <v>205</v>
      </c>
      <c r="AO1419" s="25">
        <v>105</v>
      </c>
      <c r="AP1419" s="25">
        <v>97</v>
      </c>
      <c r="AQ1419" s="25">
        <v>1.214</v>
      </c>
      <c r="AR1419" s="94">
        <v>2.088E-3</v>
      </c>
      <c r="AS1419" s="157" t="s">
        <v>22</v>
      </c>
      <c r="AT1419" s="93" t="s">
        <v>22</v>
      </c>
      <c r="AU1419" s="92" t="s">
        <v>22</v>
      </c>
      <c r="AV1419" s="91" t="s">
        <v>48</v>
      </c>
      <c r="AW1419" s="92" t="s">
        <v>48</v>
      </c>
      <c r="AX1419" s="92" t="s">
        <v>48</v>
      </c>
      <c r="AY1419" s="91" t="s">
        <v>152</v>
      </c>
      <c r="AZ1419" s="23"/>
      <c r="BA1419" s="25">
        <v>0</v>
      </c>
      <c r="BB1419" t="s">
        <v>48</v>
      </c>
      <c r="BC1419" t="e">
        <v>#N/A</v>
      </c>
      <c r="BD1419" t="e">
        <f>IF(Z1419=BC1419,"OK")</f>
        <v>#N/A</v>
      </c>
      <c r="BE1419">
        <v>1.214</v>
      </c>
      <c r="BF1419">
        <v>2.088E-3</v>
      </c>
      <c r="BG1419">
        <v>205</v>
      </c>
      <c r="BH1419">
        <v>105</v>
      </c>
      <c r="BI1419">
        <v>97</v>
      </c>
      <c r="BJ1419">
        <v>1.214</v>
      </c>
      <c r="BK1419">
        <v>2.088E-3</v>
      </c>
      <c r="BN1419" s="183"/>
    </row>
    <row r="1420" spans="1:66" ht="25.5" x14ac:dyDescent="0.25">
      <c r="A1420" s="1"/>
      <c r="B1420" s="94">
        <v>1414</v>
      </c>
      <c r="C1420" s="43">
        <v>1046478</v>
      </c>
      <c r="D1420" s="37" t="s">
        <v>22</v>
      </c>
      <c r="E1420" s="27" t="s">
        <v>5059</v>
      </c>
      <c r="F1420" s="151" t="s">
        <v>21</v>
      </c>
      <c r="G1420" s="41" t="s">
        <v>585</v>
      </c>
      <c r="H1420" s="46" t="str">
        <f>IFERROR(IFERROR(IF(SEARCH("Usystems",$E1420)&gt;0,"Usystems"),IF(SEARCH("RIIFO",$E1420)&gt;0,"RIIFO","Uponor")),"Uponor")</f>
        <v>Uponor</v>
      </c>
      <c r="I1420" s="25" t="str">
        <f>IFERROR(MID($D1420,1,7)+0,"")</f>
        <v/>
      </c>
      <c r="J1420" s="25" t="str">
        <f>IFERROR(MID($D1420,10,7)+0,"")</f>
        <v/>
      </c>
      <c r="K1420" s="25" t="str">
        <f>IFERROR(MID($D1420,19,7)+0,"")</f>
        <v/>
      </c>
      <c r="L1420" s="25" t="str">
        <f>IFERROR(MID($D1420,28,7)+0,"")</f>
        <v/>
      </c>
      <c r="M1420" s="25" t="str">
        <f>IF(IFERROR(MID($Q1420,1,7)+0,"")&lt;1130000,IF(INDEX(C:C,MATCH(LEFT(Q1420,7)+0,I:I,0))&lt;1130000,"",INDEX(C:C,MATCH(LEFT(Q1420,7)+0,I:I,0))),IFERROR(MID($Q1420,1,7)+0,""))</f>
        <v/>
      </c>
      <c r="N1420" s="25" t="str">
        <f>IF(IFERROR(MID($Q1420,10,7)+0,"")&lt;1130000,"",IFERROR(MID($Q1420,10,7)+0,""))</f>
        <v/>
      </c>
      <c r="O1420" s="25" t="str">
        <f>IF(IFERROR(MID($Q1420,19,7)+0,"")&lt;1130000,"",IFERROR(MID($Q1420,19,7)+0,""))</f>
        <v/>
      </c>
      <c r="P1420" s="25" t="str">
        <f>IF(M1420="","",IF(N1420="",M1420,M1420&amp;", "&amp;N1420))</f>
        <v/>
      </c>
      <c r="Q1420" s="37" t="s">
        <v>22</v>
      </c>
      <c r="R1420" s="37"/>
      <c r="S1420" s="35" t="s">
        <v>5049</v>
      </c>
      <c r="T1420" s="25" t="s">
        <v>36</v>
      </c>
      <c r="U1420" s="185">
        <v>23423</v>
      </c>
      <c r="V1420" s="188">
        <v>23423</v>
      </c>
      <c r="W1420" s="189">
        <v>23423</v>
      </c>
      <c r="X1420" s="31">
        <v>23423</v>
      </c>
      <c r="Y1420" s="90">
        <f>IFERROR(ROUND(X1420/W1420-1,2),"")</f>
        <v>0</v>
      </c>
      <c r="Z1420" s="31" t="str">
        <f>IF(OR(S1420="VLD MLC components",S1420="VLD MLC pipes",S1420="VLD PEX components",S1420="VLD PEX pipes",S1420="VLD PHC components",S1420="VLD PHC pipes",S1420="Controls VLD"),"По запросу",X1420)</f>
        <v>По запросу</v>
      </c>
      <c r="AA1420" s="63">
        <f>ROUND(X1420/1.2,3)</f>
        <v>19519.167000000001</v>
      </c>
      <c r="AB1420" s="23">
        <v>19519.167000000001</v>
      </c>
      <c r="AC1420" s="190">
        <f>IFERROR(ROUND(AA1420/AB1420-1,2),"")</f>
        <v>0</v>
      </c>
      <c r="AD1420" s="25">
        <v>2.7170000000000001</v>
      </c>
      <c r="AE1420" s="25">
        <v>2.81E-3</v>
      </c>
      <c r="AF1420" s="25">
        <v>30</v>
      </c>
      <c r="AG1420" s="25">
        <v>30</v>
      </c>
      <c r="AH1420" s="25">
        <v>30</v>
      </c>
      <c r="AI1420" s="25">
        <v>30</v>
      </c>
      <c r="AJ1420" s="25" t="s">
        <v>20</v>
      </c>
      <c r="AK1420" s="22" t="s">
        <v>20</v>
      </c>
      <c r="AL1420" s="25" t="s">
        <v>20</v>
      </c>
      <c r="AM1420" s="25">
        <v>1</v>
      </c>
      <c r="AN1420" s="25">
        <v>285</v>
      </c>
      <c r="AO1420" s="25">
        <v>131</v>
      </c>
      <c r="AP1420" s="25">
        <v>131</v>
      </c>
      <c r="AQ1420" s="25">
        <v>2.7170000000000001</v>
      </c>
      <c r="AR1420" s="94">
        <v>4.8910000000000004E-3</v>
      </c>
      <c r="AS1420" s="157">
        <v>30</v>
      </c>
      <c r="AT1420" s="93" t="s">
        <v>22</v>
      </c>
      <c r="AU1420" s="92" t="s">
        <v>22</v>
      </c>
      <c r="AV1420" s="91" t="s">
        <v>152</v>
      </c>
      <c r="AW1420" s="92" t="s">
        <v>152</v>
      </c>
      <c r="AX1420" s="92" t="s">
        <v>48</v>
      </c>
      <c r="AY1420" s="91" t="s">
        <v>152</v>
      </c>
      <c r="AZ1420" s="23"/>
      <c r="BA1420" s="25" t="s">
        <v>5058</v>
      </c>
      <c r="BB1420" t="s">
        <v>25</v>
      </c>
      <c r="BC1420" t="s">
        <v>2629</v>
      </c>
      <c r="BD1420" t="str">
        <f>IF(Z1420=BC1420,"OK")</f>
        <v>OK</v>
      </c>
      <c r="BE1420">
        <v>2.7170000000000001</v>
      </c>
      <c r="BF1420">
        <v>2.81E-3</v>
      </c>
      <c r="BG1420">
        <v>285</v>
      </c>
      <c r="BH1420">
        <v>131</v>
      </c>
      <c r="BI1420">
        <v>131</v>
      </c>
      <c r="BJ1420">
        <v>2.7170000000000001</v>
      </c>
      <c r="BK1420">
        <v>4.8910000000000004E-3</v>
      </c>
      <c r="BN1420" s="183"/>
    </row>
    <row r="1421" spans="1:66" ht="25.5" x14ac:dyDescent="0.25">
      <c r="A1421" s="1"/>
      <c r="B1421" s="94">
        <v>1415</v>
      </c>
      <c r="C1421" s="43">
        <v>1046750</v>
      </c>
      <c r="D1421" s="37" t="s">
        <v>22</v>
      </c>
      <c r="E1421" s="27" t="s">
        <v>5057</v>
      </c>
      <c r="F1421" s="151" t="s">
        <v>21</v>
      </c>
      <c r="G1421" s="25"/>
      <c r="H1421" s="46" t="str">
        <f>IFERROR(IFERROR(IF(SEARCH("Usystems",$E1421)&gt;0,"Usystems"),IF(SEARCH("RIIFO",$E1421)&gt;0,"RIIFO","Uponor")),"Uponor")</f>
        <v>Uponor</v>
      </c>
      <c r="I1421" s="25" t="str">
        <f>IFERROR(MID($D1421,1,7)+0,"")</f>
        <v/>
      </c>
      <c r="J1421" s="25" t="str">
        <f>IFERROR(MID($D1421,10,7)+0,"")</f>
        <v/>
      </c>
      <c r="K1421" s="25" t="str">
        <f>IFERROR(MID($D1421,19,7)+0,"")</f>
        <v/>
      </c>
      <c r="L1421" s="25" t="str">
        <f>IFERROR(MID($D1421,28,7)+0,"")</f>
        <v/>
      </c>
      <c r="M1421" s="25" t="str">
        <f>IF(IFERROR(MID($Q1421,1,7)+0,"")&lt;1130000,IF(INDEX(C:C,MATCH(LEFT(Q1421,7)+0,I:I,0))&lt;1130000,"",INDEX(C:C,MATCH(LEFT(Q1421,7)+0,I:I,0))),IFERROR(MID($Q1421,1,7)+0,""))</f>
        <v/>
      </c>
      <c r="N1421" s="25" t="str">
        <f>IF(IFERROR(MID($Q1421,10,7)+0,"")&lt;1130000,"",IFERROR(MID($Q1421,10,7)+0,""))</f>
        <v/>
      </c>
      <c r="O1421" s="25" t="str">
        <f>IF(IFERROR(MID($Q1421,19,7)+0,"")&lt;1130000,"",IFERROR(MID($Q1421,19,7)+0,""))</f>
        <v/>
      </c>
      <c r="P1421" s="25" t="str">
        <f>IF(M1421="","",IF(N1421="",M1421,M1421&amp;", "&amp;N1421))</f>
        <v/>
      </c>
      <c r="Q1421" s="37" t="s">
        <v>22</v>
      </c>
      <c r="R1421" s="37"/>
      <c r="S1421" s="35" t="s">
        <v>5049</v>
      </c>
      <c r="T1421" s="25" t="s">
        <v>36</v>
      </c>
      <c r="U1421" s="185">
        <v>6092</v>
      </c>
      <c r="V1421" s="188">
        <v>6092</v>
      </c>
      <c r="W1421" s="189">
        <v>6092</v>
      </c>
      <c r="X1421" s="31">
        <v>6092</v>
      </c>
      <c r="Y1421" s="90">
        <f>IFERROR(ROUND(X1421/W1421-1,2),"")</f>
        <v>0</v>
      </c>
      <c r="Z1421" s="31" t="str">
        <f>IF(OR(S1421="VLD MLC components",S1421="VLD MLC pipes",S1421="VLD PEX components",S1421="VLD PEX pipes",S1421="VLD PHC components",S1421="VLD PHC pipes",S1421="Controls VLD"),"По запросу",X1421)</f>
        <v>По запросу</v>
      </c>
      <c r="AA1421" s="63">
        <f>ROUND(X1421/1.2,3)</f>
        <v>5076.6670000000004</v>
      </c>
      <c r="AB1421" s="23">
        <v>5076.6670000000004</v>
      </c>
      <c r="AC1421" s="190">
        <f>IFERROR(ROUND(AA1421/AB1421-1,2),"")</f>
        <v>0</v>
      </c>
      <c r="AD1421" s="25">
        <v>0.35499999999999998</v>
      </c>
      <c r="AE1421" s="25">
        <v>9.8400000000000007E-4</v>
      </c>
      <c r="AF1421" s="25">
        <v>0</v>
      </c>
      <c r="AG1421" s="25" t="s">
        <v>22</v>
      </c>
      <c r="AH1421" s="25">
        <v>0</v>
      </c>
      <c r="AI1421" s="25">
        <v>0</v>
      </c>
      <c r="AJ1421" s="25" t="s">
        <v>20</v>
      </c>
      <c r="AK1421" s="42" t="s">
        <v>19</v>
      </c>
      <c r="AL1421" s="25" t="s">
        <v>20</v>
      </c>
      <c r="AM1421" s="25">
        <v>1</v>
      </c>
      <c r="AN1421" s="25">
        <v>120</v>
      </c>
      <c r="AO1421" s="25">
        <v>100</v>
      </c>
      <c r="AP1421" s="25">
        <v>82</v>
      </c>
      <c r="AQ1421" s="25">
        <v>0.35499999999999998</v>
      </c>
      <c r="AR1421" s="94">
        <v>9.8400000000000007E-4</v>
      </c>
      <c r="AS1421" s="157" t="s">
        <v>22</v>
      </c>
      <c r="AT1421" s="93" t="s">
        <v>22</v>
      </c>
      <c r="AU1421" s="92" t="s">
        <v>22</v>
      </c>
      <c r="AV1421" s="91" t="s">
        <v>48</v>
      </c>
      <c r="AW1421" s="92" t="s">
        <v>48</v>
      </c>
      <c r="AX1421" s="92" t="s">
        <v>48</v>
      </c>
      <c r="AY1421" s="91" t="s">
        <v>152</v>
      </c>
      <c r="AZ1421" s="23"/>
      <c r="BA1421" s="25">
        <v>0</v>
      </c>
      <c r="BB1421" t="s">
        <v>48</v>
      </c>
      <c r="BC1421" t="e">
        <v>#N/A</v>
      </c>
      <c r="BD1421" t="e">
        <f>IF(Z1421=BC1421,"OK")</f>
        <v>#N/A</v>
      </c>
      <c r="BE1421">
        <v>0.35499999999999998</v>
      </c>
      <c r="BF1421">
        <v>9.8400000000000007E-4</v>
      </c>
      <c r="BG1421">
        <v>120</v>
      </c>
      <c r="BH1421">
        <v>100</v>
      </c>
      <c r="BI1421">
        <v>82</v>
      </c>
      <c r="BJ1421">
        <v>0.35499999999999998</v>
      </c>
      <c r="BK1421">
        <v>9.8400000000000007E-4</v>
      </c>
      <c r="BN1421" s="183"/>
    </row>
    <row r="1422" spans="1:66" ht="25.5" x14ac:dyDescent="0.25">
      <c r="A1422" s="1"/>
      <c r="B1422" s="94">
        <v>1416</v>
      </c>
      <c r="C1422" s="43">
        <v>1046751</v>
      </c>
      <c r="D1422" s="37" t="s">
        <v>22</v>
      </c>
      <c r="E1422" s="27" t="s">
        <v>5056</v>
      </c>
      <c r="F1422" s="151" t="s">
        <v>21</v>
      </c>
      <c r="G1422" s="25"/>
      <c r="H1422" s="46" t="str">
        <f>IFERROR(IFERROR(IF(SEARCH("Usystems",$E1422)&gt;0,"Usystems"),IF(SEARCH("RIIFO",$E1422)&gt;0,"RIIFO","Uponor")),"Uponor")</f>
        <v>Uponor</v>
      </c>
      <c r="I1422" s="25" t="str">
        <f>IFERROR(MID($D1422,1,7)+0,"")</f>
        <v/>
      </c>
      <c r="J1422" s="25" t="str">
        <f>IFERROR(MID($D1422,10,7)+0,"")</f>
        <v/>
      </c>
      <c r="K1422" s="25" t="str">
        <f>IFERROR(MID($D1422,19,7)+0,"")</f>
        <v/>
      </c>
      <c r="L1422" s="25" t="str">
        <f>IFERROR(MID($D1422,28,7)+0,"")</f>
        <v/>
      </c>
      <c r="M1422" s="25" t="str">
        <f>IF(IFERROR(MID($Q1422,1,7)+0,"")&lt;1130000,IF(INDEX(C:C,MATCH(LEFT(Q1422,7)+0,I:I,0))&lt;1130000,"",INDEX(C:C,MATCH(LEFT(Q1422,7)+0,I:I,0))),IFERROR(MID($Q1422,1,7)+0,""))</f>
        <v/>
      </c>
      <c r="N1422" s="25" t="str">
        <f>IF(IFERROR(MID($Q1422,10,7)+0,"")&lt;1130000,"",IFERROR(MID($Q1422,10,7)+0,""))</f>
        <v/>
      </c>
      <c r="O1422" s="25" t="str">
        <f>IF(IFERROR(MID($Q1422,19,7)+0,"")&lt;1130000,"",IFERROR(MID($Q1422,19,7)+0,""))</f>
        <v/>
      </c>
      <c r="P1422" s="25" t="str">
        <f>IF(M1422="","",IF(N1422="",M1422,M1422&amp;", "&amp;N1422))</f>
        <v/>
      </c>
      <c r="Q1422" s="37" t="s">
        <v>22</v>
      </c>
      <c r="R1422" s="37"/>
      <c r="S1422" s="35" t="s">
        <v>5049</v>
      </c>
      <c r="T1422" s="25" t="s">
        <v>36</v>
      </c>
      <c r="U1422" s="185">
        <v>9057</v>
      </c>
      <c r="V1422" s="188">
        <v>9057</v>
      </c>
      <c r="W1422" s="189">
        <v>9057</v>
      </c>
      <c r="X1422" s="31">
        <v>9057</v>
      </c>
      <c r="Y1422" s="90">
        <f>IFERROR(ROUND(X1422/W1422-1,2),"")</f>
        <v>0</v>
      </c>
      <c r="Z1422" s="31" t="str">
        <f>IF(OR(S1422="VLD MLC components",S1422="VLD MLC pipes",S1422="VLD PEX components",S1422="VLD PEX pipes",S1422="VLD PHC components",S1422="VLD PHC pipes",S1422="Controls VLD"),"По запросу",X1422)</f>
        <v>По запросу</v>
      </c>
      <c r="AA1422" s="63">
        <f>ROUND(X1422/1.2,3)</f>
        <v>7547.5</v>
      </c>
      <c r="AB1422" s="23">
        <v>7547.5</v>
      </c>
      <c r="AC1422" s="190">
        <f>IFERROR(ROUND(AA1422/AB1422-1,2),"")</f>
        <v>0</v>
      </c>
      <c r="AD1422" s="25">
        <v>0.56799999999999995</v>
      </c>
      <c r="AE1422" s="25">
        <v>2.3400000000000001E-3</v>
      </c>
      <c r="AF1422" s="25">
        <v>0</v>
      </c>
      <c r="AG1422" s="25" t="s">
        <v>22</v>
      </c>
      <c r="AH1422" s="25">
        <v>0</v>
      </c>
      <c r="AI1422" s="25">
        <v>0</v>
      </c>
      <c r="AJ1422" s="25" t="s">
        <v>20</v>
      </c>
      <c r="AK1422" s="42" t="s">
        <v>19</v>
      </c>
      <c r="AL1422" s="25" t="s">
        <v>20</v>
      </c>
      <c r="AM1422" s="25">
        <v>1</v>
      </c>
      <c r="AN1422" s="25">
        <v>150</v>
      </c>
      <c r="AO1422" s="25">
        <v>130</v>
      </c>
      <c r="AP1422" s="25">
        <v>120</v>
      </c>
      <c r="AQ1422" s="25">
        <v>0.56799999999999995</v>
      </c>
      <c r="AR1422" s="94">
        <v>2.3400000000000001E-3</v>
      </c>
      <c r="AS1422" s="157" t="s">
        <v>22</v>
      </c>
      <c r="AT1422" s="93" t="s">
        <v>22</v>
      </c>
      <c r="AU1422" s="92" t="s">
        <v>22</v>
      </c>
      <c r="AV1422" s="91" t="s">
        <v>48</v>
      </c>
      <c r="AW1422" s="92" t="s">
        <v>48</v>
      </c>
      <c r="AX1422" s="92" t="s">
        <v>48</v>
      </c>
      <c r="AY1422" s="91" t="s">
        <v>152</v>
      </c>
      <c r="AZ1422" s="23"/>
      <c r="BA1422" s="25">
        <v>0</v>
      </c>
      <c r="BB1422" t="s">
        <v>48</v>
      </c>
      <c r="BC1422" t="e">
        <v>#N/A</v>
      </c>
      <c r="BD1422" t="e">
        <f>IF(Z1422=BC1422,"OK")</f>
        <v>#N/A</v>
      </c>
      <c r="BE1422">
        <v>0.56799999999999995</v>
      </c>
      <c r="BF1422">
        <v>2.3400000000000001E-3</v>
      </c>
      <c r="BG1422">
        <v>150</v>
      </c>
      <c r="BH1422">
        <v>130</v>
      </c>
      <c r="BI1422">
        <v>120</v>
      </c>
      <c r="BJ1422">
        <v>0.56799999999999995</v>
      </c>
      <c r="BK1422">
        <v>2.3400000000000001E-3</v>
      </c>
      <c r="BN1422" s="183"/>
    </row>
    <row r="1423" spans="1:66" ht="25.5" x14ac:dyDescent="0.25">
      <c r="A1423" s="1"/>
      <c r="B1423" s="94">
        <v>1417</v>
      </c>
      <c r="C1423" s="43">
        <v>1042921</v>
      </c>
      <c r="D1423" s="37" t="s">
        <v>22</v>
      </c>
      <c r="E1423" s="27" t="s">
        <v>5055</v>
      </c>
      <c r="F1423" s="151" t="s">
        <v>44</v>
      </c>
      <c r="G1423" s="41" t="s">
        <v>585</v>
      </c>
      <c r="H1423" s="46" t="str">
        <f>IFERROR(IFERROR(IF(SEARCH("Usystems",$E1423)&gt;0,"Usystems"),IF(SEARCH("RIIFO",$E1423)&gt;0,"RIIFO","Uponor")),"Uponor")</f>
        <v>Uponor</v>
      </c>
      <c r="I1423" s="25" t="str">
        <f>IFERROR(MID($D1423,1,7)+0,"")</f>
        <v/>
      </c>
      <c r="J1423" s="25" t="str">
        <f>IFERROR(MID($D1423,10,7)+0,"")</f>
        <v/>
      </c>
      <c r="K1423" s="25" t="str">
        <f>IFERROR(MID($D1423,19,7)+0,"")</f>
        <v/>
      </c>
      <c r="L1423" s="25" t="str">
        <f>IFERROR(MID($D1423,28,7)+0,"")</f>
        <v/>
      </c>
      <c r="M1423" s="25" t="str">
        <f>IF(IFERROR(MID($Q1423,1,7)+0,"")&lt;1130000,IF(INDEX(C:C,MATCH(LEFT(Q1423,7)+0,I:I,0))&lt;1130000,"",INDEX(C:C,MATCH(LEFT(Q1423,7)+0,I:I,0))),IFERROR(MID($Q1423,1,7)+0,""))</f>
        <v/>
      </c>
      <c r="N1423" s="25" t="str">
        <f>IF(IFERROR(MID($Q1423,10,7)+0,"")&lt;1130000,"",IFERROR(MID($Q1423,10,7)+0,""))</f>
        <v/>
      </c>
      <c r="O1423" s="25" t="str">
        <f>IF(IFERROR(MID($Q1423,19,7)+0,"")&lt;1130000,"",IFERROR(MID($Q1423,19,7)+0,""))</f>
        <v/>
      </c>
      <c r="P1423" s="25" t="str">
        <f>IF(M1423="","",IF(N1423="",M1423,M1423&amp;", "&amp;N1423))</f>
        <v/>
      </c>
      <c r="Q1423" s="37" t="s">
        <v>22</v>
      </c>
      <c r="R1423" s="37"/>
      <c r="S1423" s="35" t="s">
        <v>5049</v>
      </c>
      <c r="T1423" s="25" t="s">
        <v>36</v>
      </c>
      <c r="U1423" s="185">
        <v>312.01</v>
      </c>
      <c r="V1423" s="188">
        <v>312.01</v>
      </c>
      <c r="W1423" s="189">
        <v>367</v>
      </c>
      <c r="X1423" s="31">
        <v>367</v>
      </c>
      <c r="Y1423" s="90">
        <f>IFERROR(ROUND(X1423/W1423-1,2),"")</f>
        <v>0</v>
      </c>
      <c r="Z1423" s="31" t="str">
        <f>IF(OR(S1423="VLD MLC components",S1423="VLD MLC pipes",S1423="VLD PEX components",S1423="VLD PEX pipes",S1423="VLD PHC components",S1423="VLD PHC pipes",S1423="Controls VLD"),"По запросу",X1423)</f>
        <v>По запросу</v>
      </c>
      <c r="AA1423" s="63">
        <f>ROUND(X1423/1.2,3)</f>
        <v>305.83300000000003</v>
      </c>
      <c r="AB1423" s="23">
        <v>305.83300000000003</v>
      </c>
      <c r="AC1423" s="190">
        <f>IFERROR(ROUND(AA1423/AB1423-1,2),"")</f>
        <v>0</v>
      </c>
      <c r="AD1423" s="25">
        <v>3.0000000000000001E-3</v>
      </c>
      <c r="AE1423" s="25">
        <v>7.9999999999999996E-6</v>
      </c>
      <c r="AF1423" s="25">
        <v>70</v>
      </c>
      <c r="AG1423" s="25">
        <v>70</v>
      </c>
      <c r="AH1423" s="25">
        <v>70</v>
      </c>
      <c r="AI1423" s="25">
        <v>70</v>
      </c>
      <c r="AJ1423" s="25" t="s">
        <v>20</v>
      </c>
      <c r="AK1423" s="22" t="s">
        <v>20</v>
      </c>
      <c r="AL1423" s="25" t="s">
        <v>20</v>
      </c>
      <c r="AM1423" s="25">
        <v>10</v>
      </c>
      <c r="AN1423" s="25">
        <v>180</v>
      </c>
      <c r="AO1423" s="25">
        <v>80</v>
      </c>
      <c r="AP1423" s="25">
        <v>5</v>
      </c>
      <c r="AQ1423" s="25">
        <v>0.03</v>
      </c>
      <c r="AR1423" s="94">
        <v>7.2000000000000002E-5</v>
      </c>
      <c r="AS1423" s="157">
        <v>0</v>
      </c>
      <c r="AT1423" s="93" t="s">
        <v>22</v>
      </c>
      <c r="AU1423" s="92" t="s">
        <v>22</v>
      </c>
      <c r="AV1423" s="91" t="s">
        <v>152</v>
      </c>
      <c r="AW1423" s="92" t="s">
        <v>152</v>
      </c>
      <c r="AX1423" s="92" t="s">
        <v>48</v>
      </c>
      <c r="AY1423" s="91" t="s">
        <v>152</v>
      </c>
      <c r="AZ1423" s="23"/>
      <c r="BA1423" s="25" t="s">
        <v>5054</v>
      </c>
      <c r="BB1423" t="s">
        <v>25</v>
      </c>
      <c r="BC1423" t="e">
        <v>#N/A</v>
      </c>
      <c r="BD1423" t="e">
        <f>IF(Z1423=BC1423,"OK")</f>
        <v>#N/A</v>
      </c>
      <c r="BE1423">
        <v>3.0000000000000001E-3</v>
      </c>
      <c r="BF1423">
        <v>7.9999999999999996E-6</v>
      </c>
      <c r="BG1423">
        <v>180</v>
      </c>
      <c r="BH1423">
        <v>80</v>
      </c>
      <c r="BI1423">
        <v>5</v>
      </c>
      <c r="BJ1423">
        <v>0.03</v>
      </c>
      <c r="BK1423">
        <v>7.2000000000000002E-5</v>
      </c>
      <c r="BN1423" s="183"/>
    </row>
    <row r="1424" spans="1:66" ht="25.5" x14ac:dyDescent="0.25">
      <c r="A1424" s="1"/>
      <c r="B1424" s="94">
        <v>1418</v>
      </c>
      <c r="C1424" s="43">
        <v>1042922</v>
      </c>
      <c r="D1424" s="37" t="s">
        <v>22</v>
      </c>
      <c r="E1424" s="27" t="s">
        <v>5053</v>
      </c>
      <c r="F1424" s="151" t="s">
        <v>44</v>
      </c>
      <c r="G1424" s="25"/>
      <c r="H1424" s="46" t="str">
        <f>IFERROR(IFERROR(IF(SEARCH("Usystems",$E1424)&gt;0,"Usystems"),IF(SEARCH("RIIFO",$E1424)&gt;0,"RIIFO","Uponor")),"Uponor")</f>
        <v>Uponor</v>
      </c>
      <c r="I1424" s="25" t="str">
        <f>IFERROR(MID($D1424,1,7)+0,"")</f>
        <v/>
      </c>
      <c r="J1424" s="25" t="str">
        <f>IFERROR(MID($D1424,10,7)+0,"")</f>
        <v/>
      </c>
      <c r="K1424" s="25" t="str">
        <f>IFERROR(MID($D1424,19,7)+0,"")</f>
        <v/>
      </c>
      <c r="L1424" s="25" t="str">
        <f>IFERROR(MID($D1424,28,7)+0,"")</f>
        <v/>
      </c>
      <c r="M1424" s="25" t="str">
        <f>IF(IFERROR(MID($Q1424,1,7)+0,"")&lt;1130000,IF(INDEX(C:C,MATCH(LEFT(Q1424,7)+0,I:I,0))&lt;1130000,"",INDEX(C:C,MATCH(LEFT(Q1424,7)+0,I:I,0))),IFERROR(MID($Q1424,1,7)+0,""))</f>
        <v/>
      </c>
      <c r="N1424" s="25" t="str">
        <f>IF(IFERROR(MID($Q1424,10,7)+0,"")&lt;1130000,"",IFERROR(MID($Q1424,10,7)+0,""))</f>
        <v/>
      </c>
      <c r="O1424" s="25" t="str">
        <f>IF(IFERROR(MID($Q1424,19,7)+0,"")&lt;1130000,"",IFERROR(MID($Q1424,19,7)+0,""))</f>
        <v/>
      </c>
      <c r="P1424" s="25" t="str">
        <f>IF(M1424="","",IF(N1424="",M1424,M1424&amp;", "&amp;N1424))</f>
        <v/>
      </c>
      <c r="Q1424" s="37" t="s">
        <v>22</v>
      </c>
      <c r="R1424" s="37"/>
      <c r="S1424" s="35" t="s">
        <v>5049</v>
      </c>
      <c r="T1424" s="25" t="s">
        <v>36</v>
      </c>
      <c r="U1424" s="185">
        <v>702</v>
      </c>
      <c r="V1424" s="188">
        <v>702</v>
      </c>
      <c r="W1424" s="189">
        <v>702</v>
      </c>
      <c r="X1424" s="31">
        <v>702</v>
      </c>
      <c r="Y1424" s="90">
        <f>IFERROR(ROUND(X1424/W1424-1,2),"")</f>
        <v>0</v>
      </c>
      <c r="Z1424" s="31" t="str">
        <f>IF(OR(S1424="VLD MLC components",S1424="VLD MLC pipes",S1424="VLD PEX components",S1424="VLD PEX pipes",S1424="VLD PHC components",S1424="VLD PHC pipes",S1424="Controls VLD"),"По запросу",X1424)</f>
        <v>По запросу</v>
      </c>
      <c r="AA1424" s="63">
        <f>ROUND(X1424/1.2,3)</f>
        <v>585</v>
      </c>
      <c r="AB1424" s="23">
        <v>585</v>
      </c>
      <c r="AC1424" s="190">
        <f>IFERROR(ROUND(AA1424/AB1424-1,2),"")</f>
        <v>0</v>
      </c>
      <c r="AD1424" s="25">
        <v>4.0000000000000001E-3</v>
      </c>
      <c r="AE1424" s="25">
        <v>3.0000000000000001E-6</v>
      </c>
      <c r="AF1424" s="25">
        <v>0</v>
      </c>
      <c r="AG1424" s="25" t="s">
        <v>22</v>
      </c>
      <c r="AH1424" s="25">
        <v>0</v>
      </c>
      <c r="AI1424" s="25">
        <v>0</v>
      </c>
      <c r="AJ1424" s="25" t="s">
        <v>20</v>
      </c>
      <c r="AK1424" s="42" t="s">
        <v>19</v>
      </c>
      <c r="AL1424" s="25" t="s">
        <v>20</v>
      </c>
      <c r="AM1424" s="25">
        <v>10</v>
      </c>
      <c r="AN1424" s="25">
        <v>320</v>
      </c>
      <c r="AO1424" s="25">
        <v>200</v>
      </c>
      <c r="AP1424" s="25">
        <v>15</v>
      </c>
      <c r="AQ1424" s="25">
        <v>0.04</v>
      </c>
      <c r="AR1424" s="94">
        <v>9.6000000000000002E-4</v>
      </c>
      <c r="AS1424" s="157">
        <v>0</v>
      </c>
      <c r="AT1424" s="93" t="s">
        <v>22</v>
      </c>
      <c r="AU1424" s="92" t="s">
        <v>22</v>
      </c>
      <c r="AV1424" s="91" t="s">
        <v>48</v>
      </c>
      <c r="AW1424" s="92" t="s">
        <v>48</v>
      </c>
      <c r="AX1424" s="92" t="s">
        <v>48</v>
      </c>
      <c r="AY1424" s="91" t="s">
        <v>152</v>
      </c>
      <c r="AZ1424" s="23"/>
      <c r="BA1424" s="25">
        <v>0</v>
      </c>
      <c r="BB1424" t="s">
        <v>48</v>
      </c>
      <c r="BC1424" t="e">
        <v>#N/A</v>
      </c>
      <c r="BD1424" t="e">
        <f>IF(Z1424=BC1424,"OK")</f>
        <v>#N/A</v>
      </c>
      <c r="BE1424">
        <v>4.0000000000000001E-3</v>
      </c>
      <c r="BF1424">
        <v>3.0000000000000001E-6</v>
      </c>
      <c r="BG1424">
        <v>320</v>
      </c>
      <c r="BH1424">
        <v>200</v>
      </c>
      <c r="BI1424">
        <v>15</v>
      </c>
      <c r="BJ1424">
        <v>0.04</v>
      </c>
      <c r="BK1424">
        <v>9.6000000000000002E-4</v>
      </c>
      <c r="BN1424" s="183"/>
    </row>
    <row r="1425" spans="1:66" ht="25.5" x14ac:dyDescent="0.25">
      <c r="A1425" s="1"/>
      <c r="B1425" s="94">
        <v>1419</v>
      </c>
      <c r="C1425" s="43">
        <v>1059396</v>
      </c>
      <c r="D1425" s="25"/>
      <c r="E1425" s="36" t="s">
        <v>5052</v>
      </c>
      <c r="F1425" s="151" t="s">
        <v>28</v>
      </c>
      <c r="G1425" s="41"/>
      <c r="H1425" s="46" t="str">
        <f>IFERROR(IFERROR(IF(SEARCH("Usystems",$E1425)&gt;0,"Usystems"),IF(SEARCH("RIIFO",$E1425)&gt;0,"RIIFO","Uponor")),"Uponor")</f>
        <v>Uponor</v>
      </c>
      <c r="I1425" s="25" t="str">
        <f>IFERROR(MID($D1425,1,7)+0,"")</f>
        <v/>
      </c>
      <c r="J1425" s="25" t="str">
        <f>IFERROR(MID($D1425,10,7)+0,"")</f>
        <v/>
      </c>
      <c r="K1425" s="25" t="str">
        <f>IFERROR(MID($D1425,19,7)+0,"")</f>
        <v/>
      </c>
      <c r="L1425" s="25" t="str">
        <f>IFERROR(MID($D1425,28,7)+0,"")</f>
        <v/>
      </c>
      <c r="M1425" s="25" t="e">
        <f>IF(IFERROR(MID($Q1425,1,7)+0,"")&lt;1130000,IF(INDEX(C:C,MATCH(LEFT(Q1425,7)+0,I:I,0))&lt;1130000,"",INDEX(C:C,MATCH(LEFT(Q1425,7)+0,I:I,0))),IFERROR(MID($Q1425,1,7)+0,""))</f>
        <v>#N/A</v>
      </c>
      <c r="N1425" s="25" t="str">
        <f>IF(IFERROR(MID($Q1425,10,7)+0,"")&lt;1130000,"",IFERROR(MID($Q1425,10,7)+0,""))</f>
        <v/>
      </c>
      <c r="O1425" s="25" t="str">
        <f>IF(IFERROR(MID($Q1425,19,7)+0,"")&lt;1130000,"",IFERROR(MID($Q1425,19,7)+0,""))</f>
        <v/>
      </c>
      <c r="P1425" s="25" t="e">
        <f>IF(M1425="","",IF(N1425="",M1425,M1425&amp;", "&amp;N1425))</f>
        <v>#N/A</v>
      </c>
      <c r="Q1425" s="25">
        <v>1095818</v>
      </c>
      <c r="R1425" s="25"/>
      <c r="S1425" s="35" t="s">
        <v>5049</v>
      </c>
      <c r="T1425" s="25" t="s">
        <v>36</v>
      </c>
      <c r="U1425" s="185">
        <v>6008</v>
      </c>
      <c r="V1425" s="188">
        <v>6008</v>
      </c>
      <c r="W1425" s="189">
        <v>6008</v>
      </c>
      <c r="X1425" s="31">
        <v>6008</v>
      </c>
      <c r="Y1425" s="90">
        <f>IFERROR(ROUND(X1425/W1425-1,2),"")</f>
        <v>0</v>
      </c>
      <c r="Z1425" s="31" t="str">
        <f>IF(OR(S1425="VLD MLC components",S1425="VLD MLC pipes",S1425="VLD PEX components",S1425="VLD PEX pipes",S1425="VLD PHC components",S1425="VLD PHC pipes",S1425="Controls VLD"),"По запросу",X1425)</f>
        <v>По запросу</v>
      </c>
      <c r="AA1425" s="63">
        <f>ROUND(X1425/1.2,3)</f>
        <v>5006.6670000000004</v>
      </c>
      <c r="AB1425" s="23">
        <v>5006.6670000000004</v>
      </c>
      <c r="AC1425" s="190">
        <f>IFERROR(ROUND(AA1425/AB1425-1,2),"")</f>
        <v>0</v>
      </c>
      <c r="AD1425" s="25">
        <v>0.374</v>
      </c>
      <c r="AE1425" s="25">
        <v>9.6000000000000002E-4</v>
      </c>
      <c r="AF1425" s="25">
        <v>0</v>
      </c>
      <c r="AG1425" s="25" t="s">
        <v>22</v>
      </c>
      <c r="AH1425" s="25">
        <v>0</v>
      </c>
      <c r="AI1425" s="25">
        <v>0</v>
      </c>
      <c r="AJ1425" s="25" t="s">
        <v>19</v>
      </c>
      <c r="AK1425" s="42" t="s">
        <v>19</v>
      </c>
      <c r="AL1425" s="25" t="s">
        <v>19</v>
      </c>
      <c r="AM1425" s="25">
        <v>1</v>
      </c>
      <c r="AN1425" s="25">
        <v>120</v>
      </c>
      <c r="AO1425" s="25">
        <v>100</v>
      </c>
      <c r="AP1425" s="25">
        <v>80</v>
      </c>
      <c r="AQ1425" s="25">
        <v>0.374</v>
      </c>
      <c r="AR1425" s="94">
        <v>9.6000000000000002E-4</v>
      </c>
      <c r="AS1425" s="157" t="s">
        <v>22</v>
      </c>
      <c r="AT1425" s="93" t="s">
        <v>22</v>
      </c>
      <c r="AU1425" s="92" t="s">
        <v>22</v>
      </c>
      <c r="AV1425" s="91" t="s">
        <v>48</v>
      </c>
      <c r="AW1425" s="92" t="s">
        <v>48</v>
      </c>
      <c r="AX1425" s="92" t="s">
        <v>48</v>
      </c>
      <c r="AY1425" s="91" t="s">
        <v>152</v>
      </c>
      <c r="AZ1425" s="23"/>
      <c r="BA1425" s="25">
        <v>0</v>
      </c>
      <c r="BB1425" t="s">
        <v>48</v>
      </c>
      <c r="BC1425" t="e">
        <v>#N/A</v>
      </c>
      <c r="BD1425" t="e">
        <f>IF(Z1425=BC1425,"OK")</f>
        <v>#N/A</v>
      </c>
      <c r="BE1425">
        <v>0.374</v>
      </c>
      <c r="BF1425">
        <v>9.6000000000000002E-4</v>
      </c>
      <c r="BG1425">
        <v>120</v>
      </c>
      <c r="BH1425">
        <v>100</v>
      </c>
      <c r="BI1425">
        <v>80</v>
      </c>
      <c r="BJ1425">
        <v>0.374</v>
      </c>
      <c r="BK1425">
        <v>9.6000000000000002E-4</v>
      </c>
      <c r="BN1425" s="183"/>
    </row>
    <row r="1426" spans="1:66" ht="25.5" x14ac:dyDescent="0.25">
      <c r="A1426" s="1"/>
      <c r="B1426" s="94">
        <v>1420</v>
      </c>
      <c r="C1426" s="43">
        <v>1029121</v>
      </c>
      <c r="D1426" s="37" t="s">
        <v>22</v>
      </c>
      <c r="E1426" s="36" t="s">
        <v>5051</v>
      </c>
      <c r="F1426" s="151" t="s">
        <v>28</v>
      </c>
      <c r="G1426" s="41"/>
      <c r="H1426" s="46" t="str">
        <f>IFERROR(IFERROR(IF(SEARCH("Usystems",$E1426)&gt;0,"Usystems"),IF(SEARCH("RIIFO",$E1426)&gt;0,"RIIFO","Uponor")),"Uponor")</f>
        <v>Uponor</v>
      </c>
      <c r="I1426" s="25" t="str">
        <f>IFERROR(MID($D1426,1,7)+0,"")</f>
        <v/>
      </c>
      <c r="J1426" s="25" t="str">
        <f>IFERROR(MID($D1426,10,7)+0,"")</f>
        <v/>
      </c>
      <c r="K1426" s="25" t="str">
        <f>IFERROR(MID($D1426,19,7)+0,"")</f>
        <v/>
      </c>
      <c r="L1426" s="25" t="str">
        <f>IFERROR(MID($D1426,28,7)+0,"")</f>
        <v/>
      </c>
      <c r="M1426" s="25" t="e">
        <f>IF(IFERROR(MID($Q1426,1,7)+0,"")&lt;1130000,IF(INDEX(C:C,MATCH(LEFT(Q1426,7)+0,I:I,0))&lt;1130000,"",INDEX(C:C,MATCH(LEFT(Q1426,7)+0,I:I,0))),IFERROR(MID($Q1426,1,7)+0,""))</f>
        <v>#N/A</v>
      </c>
      <c r="N1426" s="25" t="str">
        <f>IF(IFERROR(MID($Q1426,10,7)+0,"")&lt;1130000,"",IFERROR(MID($Q1426,10,7)+0,""))</f>
        <v/>
      </c>
      <c r="O1426" s="25" t="str">
        <f>IF(IFERROR(MID($Q1426,19,7)+0,"")&lt;1130000,"",IFERROR(MID($Q1426,19,7)+0,""))</f>
        <v/>
      </c>
      <c r="P1426" s="25" t="e">
        <f>IF(M1426="","",IF(N1426="",M1426,M1426&amp;", "&amp;N1426))</f>
        <v>#N/A</v>
      </c>
      <c r="Q1426" s="37">
        <v>1095819</v>
      </c>
      <c r="R1426" s="37"/>
      <c r="S1426" s="35" t="s">
        <v>5049</v>
      </c>
      <c r="T1426" s="25" t="s">
        <v>36</v>
      </c>
      <c r="U1426" s="185">
        <v>6331</v>
      </c>
      <c r="V1426" s="188">
        <v>6331</v>
      </c>
      <c r="W1426" s="189">
        <v>6331</v>
      </c>
      <c r="X1426" s="31">
        <v>6331</v>
      </c>
      <c r="Y1426" s="90">
        <f>IFERROR(ROUND(X1426/W1426-1,2),"")</f>
        <v>0</v>
      </c>
      <c r="Z1426" s="31" t="str">
        <f>IF(OR(S1426="VLD MLC components",S1426="VLD MLC pipes",S1426="VLD PEX components",S1426="VLD PEX pipes",S1426="VLD PHC components",S1426="VLD PHC pipes",S1426="Controls VLD"),"По запросу",X1426)</f>
        <v>По запросу</v>
      </c>
      <c r="AA1426" s="63">
        <f>ROUND(X1426/1.2,3)</f>
        <v>5275.8329999999996</v>
      </c>
      <c r="AB1426" s="23">
        <v>5275.8329999999996</v>
      </c>
      <c r="AC1426" s="190">
        <f>IFERROR(ROUND(AA1426/AB1426-1,2),"")</f>
        <v>0</v>
      </c>
      <c r="AD1426" s="25">
        <v>0.35399999999999998</v>
      </c>
      <c r="AE1426" s="25">
        <v>9.8400000000000007E-4</v>
      </c>
      <c r="AF1426" s="25">
        <v>0</v>
      </c>
      <c r="AG1426" s="25" t="s">
        <v>22</v>
      </c>
      <c r="AH1426" s="25">
        <v>0</v>
      </c>
      <c r="AI1426" s="25">
        <v>0</v>
      </c>
      <c r="AJ1426" s="25" t="s">
        <v>19</v>
      </c>
      <c r="AK1426" s="42" t="s">
        <v>19</v>
      </c>
      <c r="AL1426" s="25" t="s">
        <v>19</v>
      </c>
      <c r="AM1426" s="25">
        <v>1</v>
      </c>
      <c r="AN1426" s="25">
        <v>100</v>
      </c>
      <c r="AO1426" s="25">
        <v>120</v>
      </c>
      <c r="AP1426" s="25">
        <v>82</v>
      </c>
      <c r="AQ1426" s="25">
        <v>0.35399999999999998</v>
      </c>
      <c r="AR1426" s="94">
        <v>9.8400000000000007E-4</v>
      </c>
      <c r="AS1426" s="157" t="s">
        <v>22</v>
      </c>
      <c r="AT1426" s="93" t="s">
        <v>22</v>
      </c>
      <c r="AU1426" s="92" t="s">
        <v>22</v>
      </c>
      <c r="AV1426" s="91" t="s">
        <v>48</v>
      </c>
      <c r="AW1426" s="92" t="s">
        <v>48</v>
      </c>
      <c r="AX1426" s="92" t="s">
        <v>48</v>
      </c>
      <c r="AY1426" s="91" t="s">
        <v>152</v>
      </c>
      <c r="AZ1426" s="23"/>
      <c r="BA1426" s="25">
        <v>0</v>
      </c>
      <c r="BB1426" t="s">
        <v>48</v>
      </c>
      <c r="BC1426" t="e">
        <v>#N/A</v>
      </c>
      <c r="BD1426" t="e">
        <f>IF(Z1426=BC1426,"OK")</f>
        <v>#N/A</v>
      </c>
      <c r="BE1426">
        <v>0.35399999999999998</v>
      </c>
      <c r="BF1426">
        <v>9.8400000000000007E-4</v>
      </c>
      <c r="BG1426">
        <v>100</v>
      </c>
      <c r="BH1426">
        <v>120</v>
      </c>
      <c r="BI1426">
        <v>82</v>
      </c>
      <c r="BJ1426">
        <v>0.35399999999999998</v>
      </c>
      <c r="BK1426">
        <v>9.8400000000000007E-4</v>
      </c>
      <c r="BN1426" s="183"/>
    </row>
    <row r="1427" spans="1:66" ht="25.5" x14ac:dyDescent="0.25">
      <c r="A1427" s="1"/>
      <c r="B1427" s="94">
        <v>1421</v>
      </c>
      <c r="C1427" s="43">
        <v>1029122</v>
      </c>
      <c r="D1427" s="37" t="s">
        <v>22</v>
      </c>
      <c r="E1427" s="36" t="s">
        <v>5050</v>
      </c>
      <c r="F1427" s="151" t="s">
        <v>28</v>
      </c>
      <c r="G1427" s="41"/>
      <c r="H1427" s="46" t="str">
        <f>IFERROR(IFERROR(IF(SEARCH("Usystems",$E1427)&gt;0,"Usystems"),IF(SEARCH("RIIFO",$E1427)&gt;0,"RIIFO","Uponor")),"Uponor")</f>
        <v>Uponor</v>
      </c>
      <c r="I1427" s="25" t="str">
        <f>IFERROR(MID($D1427,1,7)+0,"")</f>
        <v/>
      </c>
      <c r="J1427" s="25" t="str">
        <f>IFERROR(MID($D1427,10,7)+0,"")</f>
        <v/>
      </c>
      <c r="K1427" s="25" t="str">
        <f>IFERROR(MID($D1427,19,7)+0,"")</f>
        <v/>
      </c>
      <c r="L1427" s="25" t="str">
        <f>IFERROR(MID($D1427,28,7)+0,"")</f>
        <v/>
      </c>
      <c r="M1427" s="25" t="e">
        <f>IF(IFERROR(MID($Q1427,1,7)+0,"")&lt;1130000,IF(INDEX(C:C,MATCH(LEFT(Q1427,7)+0,I:I,0))&lt;1130000,"",INDEX(C:C,MATCH(LEFT(Q1427,7)+0,I:I,0))),IFERROR(MID($Q1427,1,7)+0,""))</f>
        <v>#N/A</v>
      </c>
      <c r="N1427" s="25" t="str">
        <f>IF(IFERROR(MID($Q1427,10,7)+0,"")&lt;1130000,"",IFERROR(MID($Q1427,10,7)+0,""))</f>
        <v/>
      </c>
      <c r="O1427" s="25" t="str">
        <f>IF(IFERROR(MID($Q1427,19,7)+0,"")&lt;1130000,"",IFERROR(MID($Q1427,19,7)+0,""))</f>
        <v/>
      </c>
      <c r="P1427" s="25" t="e">
        <f>IF(M1427="","",IF(N1427="",M1427,M1427&amp;", "&amp;N1427))</f>
        <v>#N/A</v>
      </c>
      <c r="Q1427" s="37">
        <v>1095820</v>
      </c>
      <c r="R1427" s="37"/>
      <c r="S1427" s="35" t="s">
        <v>5049</v>
      </c>
      <c r="T1427" s="25" t="s">
        <v>36</v>
      </c>
      <c r="U1427" s="185">
        <v>6331</v>
      </c>
      <c r="V1427" s="188">
        <v>6331</v>
      </c>
      <c r="W1427" s="189">
        <v>6331</v>
      </c>
      <c r="X1427" s="31">
        <v>6331</v>
      </c>
      <c r="Y1427" s="90">
        <f>IFERROR(ROUND(X1427/W1427-1,2),"")</f>
        <v>0</v>
      </c>
      <c r="Z1427" s="31" t="str">
        <f>IF(OR(S1427="VLD MLC components",S1427="VLD MLC pipes",S1427="VLD PEX components",S1427="VLD PEX pipes",S1427="VLD PHC components",S1427="VLD PHC pipes",S1427="Controls VLD"),"По запросу",X1427)</f>
        <v>По запросу</v>
      </c>
      <c r="AA1427" s="63">
        <f>ROUND(X1427/1.2,3)</f>
        <v>5275.8329999999996</v>
      </c>
      <c r="AB1427" s="23">
        <v>5275.8329999999996</v>
      </c>
      <c r="AC1427" s="190">
        <f>IFERROR(ROUND(AA1427/AB1427-1,2),"")</f>
        <v>0</v>
      </c>
      <c r="AD1427" s="25">
        <v>0.37</v>
      </c>
      <c r="AE1427" s="25">
        <v>9.6000000000000002E-4</v>
      </c>
      <c r="AF1427" s="25">
        <v>0</v>
      </c>
      <c r="AG1427" s="25" t="s">
        <v>22</v>
      </c>
      <c r="AH1427" s="25">
        <v>0</v>
      </c>
      <c r="AI1427" s="25">
        <v>0</v>
      </c>
      <c r="AJ1427" s="25" t="s">
        <v>19</v>
      </c>
      <c r="AK1427" s="42" t="s">
        <v>19</v>
      </c>
      <c r="AL1427" s="25" t="s">
        <v>19</v>
      </c>
      <c r="AM1427" s="25">
        <v>1</v>
      </c>
      <c r="AN1427" s="25">
        <v>120</v>
      </c>
      <c r="AO1427" s="25">
        <v>100</v>
      </c>
      <c r="AP1427" s="25">
        <v>80</v>
      </c>
      <c r="AQ1427" s="25">
        <v>0.37</v>
      </c>
      <c r="AR1427" s="94">
        <v>9.6000000000000002E-4</v>
      </c>
      <c r="AS1427" s="157" t="s">
        <v>22</v>
      </c>
      <c r="AT1427" s="93" t="s">
        <v>22</v>
      </c>
      <c r="AU1427" s="92" t="s">
        <v>22</v>
      </c>
      <c r="AV1427" s="91" t="s">
        <v>48</v>
      </c>
      <c r="AW1427" s="92" t="s">
        <v>48</v>
      </c>
      <c r="AX1427" s="92" t="s">
        <v>48</v>
      </c>
      <c r="AY1427" s="91" t="s">
        <v>152</v>
      </c>
      <c r="AZ1427" s="23"/>
      <c r="BA1427" s="25">
        <v>0</v>
      </c>
      <c r="BB1427" t="s">
        <v>48</v>
      </c>
      <c r="BC1427" t="e">
        <v>#N/A</v>
      </c>
      <c r="BD1427" t="e">
        <f>IF(Z1427=BC1427,"OK")</f>
        <v>#N/A</v>
      </c>
      <c r="BE1427">
        <v>0.37</v>
      </c>
      <c r="BF1427">
        <v>9.6000000000000002E-4</v>
      </c>
      <c r="BG1427">
        <v>120</v>
      </c>
      <c r="BH1427">
        <v>100</v>
      </c>
      <c r="BI1427">
        <v>80</v>
      </c>
      <c r="BJ1427">
        <v>0.37</v>
      </c>
      <c r="BK1427">
        <v>9.6000000000000002E-4</v>
      </c>
      <c r="BN1427" s="183"/>
    </row>
    <row r="1428" spans="1:66" x14ac:dyDescent="0.25">
      <c r="A1428" s="1"/>
      <c r="B1428" s="94">
        <v>1422</v>
      </c>
      <c r="C1428" s="43">
        <v>1015154</v>
      </c>
      <c r="D1428" s="25"/>
      <c r="E1428" s="36" t="s">
        <v>5048</v>
      </c>
      <c r="F1428" s="151" t="s">
        <v>26</v>
      </c>
      <c r="G1428" s="28"/>
      <c r="H1428" s="46" t="str">
        <f>IFERROR(IFERROR(IF(SEARCH("Usystems",$E1428)&gt;0,"Usystems"),IF(SEARCH("RIIFO",$E1428)&gt;0,"RIIFO","Uponor")),"Uponor")</f>
        <v>Uponor</v>
      </c>
      <c r="I1428" s="25" t="str">
        <f>IFERROR(MID($D1428,1,7)+0,"")</f>
        <v/>
      </c>
      <c r="J1428" s="25" t="str">
        <f>IFERROR(MID($D1428,10,7)+0,"")</f>
        <v/>
      </c>
      <c r="K1428" s="25" t="str">
        <f>IFERROR(MID($D1428,19,7)+0,"")</f>
        <v/>
      </c>
      <c r="L1428" s="25" t="str">
        <f>IFERROR(MID($D1428,28,7)+0,"")</f>
        <v/>
      </c>
      <c r="M1428" s="25" t="str">
        <f>IF(IFERROR(MID($Q1428,1,7)+0,"")&lt;1130000,IF(INDEX(C:C,MATCH(LEFT(Q1428,7)+0,I:I,0))&lt;1130000,"",INDEX(C:C,MATCH(LEFT(Q1428,7)+0,I:I,0))),IFERROR(MID($Q1428,1,7)+0,""))</f>
        <v/>
      </c>
      <c r="N1428" s="25" t="str">
        <f>IF(IFERROR(MID($Q1428,10,7)+0,"")&lt;1130000,"",IFERROR(MID($Q1428,10,7)+0,""))</f>
        <v/>
      </c>
      <c r="O1428" s="25" t="str">
        <f>IF(IFERROR(MID($Q1428,19,7)+0,"")&lt;1130000,"",IFERROR(MID($Q1428,19,7)+0,""))</f>
        <v/>
      </c>
      <c r="P1428" s="25" t="str">
        <f>IF(M1428="","",IF(N1428="",M1428,M1428&amp;", "&amp;N1428))</f>
        <v/>
      </c>
      <c r="Q1428" s="25"/>
      <c r="R1428" s="25"/>
      <c r="S1428" s="35" t="s">
        <v>34</v>
      </c>
      <c r="T1428" s="25" t="s">
        <v>36</v>
      </c>
      <c r="U1428" s="185">
        <v>865</v>
      </c>
      <c r="V1428" s="188">
        <v>865</v>
      </c>
      <c r="W1428" s="189">
        <v>865</v>
      </c>
      <c r="X1428" s="31">
        <v>865</v>
      </c>
      <c r="Y1428" s="90">
        <f>IFERROR(ROUND(X1428/W1428-1,2),"")</f>
        <v>0</v>
      </c>
      <c r="Z1428" s="31">
        <f>IF(OR(S1428="VLD MLC components",S1428="VLD MLC pipes",S1428="VLD PEX components",S1428="VLD PEX pipes",S1428="VLD PHC components",S1428="VLD PHC pipes",S1428="Controls VLD"),"По запросу",X1428)</f>
        <v>865</v>
      </c>
      <c r="AA1428" s="63">
        <f>ROUND(X1428/1.2,3)</f>
        <v>720.83299999999997</v>
      </c>
      <c r="AB1428" s="23">
        <v>720.83299999999997</v>
      </c>
      <c r="AC1428" s="190">
        <f>IFERROR(ROUND(AA1428/AB1428-1,2),"")</f>
        <v>0</v>
      </c>
      <c r="AD1428" s="25">
        <v>3.2000000000000001E-2</v>
      </c>
      <c r="AE1428" s="25">
        <v>5.3999999999999998E-5</v>
      </c>
      <c r="AF1428" s="25">
        <v>0</v>
      </c>
      <c r="AG1428" s="25" t="s">
        <v>22</v>
      </c>
      <c r="AH1428" s="25">
        <v>0</v>
      </c>
      <c r="AI1428" s="25">
        <v>0</v>
      </c>
      <c r="AJ1428" s="25" t="s">
        <v>20</v>
      </c>
      <c r="AK1428" s="42" t="s">
        <v>19</v>
      </c>
      <c r="AL1428" s="25" t="s">
        <v>20</v>
      </c>
      <c r="AM1428" s="25">
        <v>10</v>
      </c>
      <c r="AN1428" s="25">
        <v>87</v>
      </c>
      <c r="AO1428" s="25">
        <v>67</v>
      </c>
      <c r="AP1428" s="25">
        <v>89</v>
      </c>
      <c r="AQ1428" s="25">
        <v>0.32</v>
      </c>
      <c r="AR1428" s="94">
        <v>5.1900000000000004E-4</v>
      </c>
      <c r="AS1428" s="157" t="s">
        <v>22</v>
      </c>
      <c r="AT1428" s="93" t="s">
        <v>22</v>
      </c>
      <c r="AU1428" s="92" t="s">
        <v>22</v>
      </c>
      <c r="AV1428" s="91" t="s">
        <v>152</v>
      </c>
      <c r="AW1428" s="92" t="s">
        <v>48</v>
      </c>
      <c r="AX1428" s="92" t="s">
        <v>48</v>
      </c>
      <c r="AY1428" s="91" t="s">
        <v>152</v>
      </c>
      <c r="AZ1428" s="23"/>
      <c r="BA1428" s="25" t="s">
        <v>5047</v>
      </c>
      <c r="BB1428" t="s">
        <v>25</v>
      </c>
      <c r="BC1428" t="e">
        <v>#N/A</v>
      </c>
      <c r="BD1428" t="e">
        <f>IF(Z1428=BC1428,"OK")</f>
        <v>#N/A</v>
      </c>
      <c r="BE1428">
        <v>3.2000000000000001E-2</v>
      </c>
      <c r="BF1428">
        <v>5.3999999999999998E-5</v>
      </c>
      <c r="BG1428">
        <v>87</v>
      </c>
      <c r="BH1428">
        <v>67</v>
      </c>
      <c r="BI1428">
        <v>89</v>
      </c>
      <c r="BJ1428">
        <v>0.32</v>
      </c>
      <c r="BK1428">
        <v>5.1900000000000004E-4</v>
      </c>
      <c r="BN1428" s="183"/>
    </row>
    <row r="1429" spans="1:66" ht="25.5" x14ac:dyDescent="0.25">
      <c r="A1429" s="1"/>
      <c r="B1429" s="94">
        <v>1423</v>
      </c>
      <c r="C1429" s="43">
        <v>1058089</v>
      </c>
      <c r="D1429" s="45"/>
      <c r="E1429" s="27" t="s">
        <v>5046</v>
      </c>
      <c r="F1429" s="151" t="s">
        <v>28</v>
      </c>
      <c r="G1429" s="41"/>
      <c r="H1429" s="46" t="str">
        <f>IFERROR(IFERROR(IF(SEARCH("Usystems",$E1429)&gt;0,"Usystems"),IF(SEARCH("RIIFO",$E1429)&gt;0,"RIIFO","Uponor")),"Uponor")</f>
        <v>Uponor</v>
      </c>
      <c r="I1429" s="25" t="str">
        <f>IFERROR(MID($D1429,1,7)+0,"")</f>
        <v/>
      </c>
      <c r="J1429" s="25" t="str">
        <f>IFERROR(MID($D1429,10,7)+0,"")</f>
        <v/>
      </c>
      <c r="K1429" s="25" t="str">
        <f>IFERROR(MID($D1429,19,7)+0,"")</f>
        <v/>
      </c>
      <c r="L1429" s="25" t="str">
        <f>IFERROR(MID($D1429,28,7)+0,"")</f>
        <v/>
      </c>
      <c r="M1429" s="25" t="str">
        <f>IF(IFERROR(MID($Q1429,1,7)+0,"")&lt;1130000,IF(INDEX(C:C,MATCH(LEFT(Q1429,7)+0,I:I,0))&lt;1130000,"",INDEX(C:C,MATCH(LEFT(Q1429,7)+0,I:I,0))),IFERROR(MID($Q1429,1,7)+0,""))</f>
        <v/>
      </c>
      <c r="N1429" s="25" t="str">
        <f>IF(IFERROR(MID($Q1429,10,7)+0,"")&lt;1130000,"",IFERROR(MID($Q1429,10,7)+0,""))</f>
        <v/>
      </c>
      <c r="O1429" s="25" t="str">
        <f>IF(IFERROR(MID($Q1429,19,7)+0,"")&lt;1130000,"",IFERROR(MID($Q1429,19,7)+0,""))</f>
        <v/>
      </c>
      <c r="P1429" s="25" t="str">
        <f>IF(M1429="","",IF(N1429="",M1429,M1429&amp;", "&amp;N1429))</f>
        <v/>
      </c>
      <c r="Q1429" s="25"/>
      <c r="R1429" s="25"/>
      <c r="S1429" s="35" t="s">
        <v>34</v>
      </c>
      <c r="T1429" s="25" t="s">
        <v>36</v>
      </c>
      <c r="U1429" s="185">
        <v>784</v>
      </c>
      <c r="V1429" s="188">
        <v>784</v>
      </c>
      <c r="W1429" s="189">
        <v>784</v>
      </c>
      <c r="X1429" s="31">
        <v>784</v>
      </c>
      <c r="Y1429" s="90">
        <f>IFERROR(ROUND(X1429/W1429-1,2),"")</f>
        <v>0</v>
      </c>
      <c r="Z1429" s="31">
        <f>IF(OR(S1429="VLD MLC components",S1429="VLD MLC pipes",S1429="VLD PEX components",S1429="VLD PEX pipes",S1429="VLD PHC components",S1429="VLD PHC pipes",S1429="Controls VLD"),"По запросу",X1429)</f>
        <v>784</v>
      </c>
      <c r="AA1429" s="63">
        <f>ROUND(X1429/1.2,3)</f>
        <v>653.33299999999997</v>
      </c>
      <c r="AB1429" s="23">
        <v>653.33299999999997</v>
      </c>
      <c r="AC1429" s="190">
        <f>IFERROR(ROUND(AA1429/AB1429-1,2),"")</f>
        <v>0</v>
      </c>
      <c r="AD1429" s="25">
        <v>0.05</v>
      </c>
      <c r="AE1429" s="25">
        <v>2.3E-5</v>
      </c>
      <c r="AF1429" s="25">
        <v>0</v>
      </c>
      <c r="AG1429" s="25" t="s">
        <v>22</v>
      </c>
      <c r="AH1429" s="25">
        <v>0</v>
      </c>
      <c r="AI1429" s="25">
        <v>0</v>
      </c>
      <c r="AJ1429" s="25" t="s">
        <v>20</v>
      </c>
      <c r="AK1429" s="42" t="s">
        <v>19</v>
      </c>
      <c r="AL1429" s="25" t="s">
        <v>20</v>
      </c>
      <c r="AM1429" s="25">
        <v>25</v>
      </c>
      <c r="AN1429" s="25">
        <v>176</v>
      </c>
      <c r="AO1429" s="25">
        <v>135</v>
      </c>
      <c r="AP1429" s="25">
        <v>89</v>
      </c>
      <c r="AQ1429" s="25">
        <v>1.25</v>
      </c>
      <c r="AR1429" s="94">
        <v>2.1150000000000001E-3</v>
      </c>
      <c r="AS1429" s="157" t="s">
        <v>22</v>
      </c>
      <c r="AT1429" s="93" t="s">
        <v>51</v>
      </c>
      <c r="AU1429" s="92" t="s">
        <v>22</v>
      </c>
      <c r="AV1429" s="91" t="s">
        <v>48</v>
      </c>
      <c r="AW1429" s="92" t="s">
        <v>48</v>
      </c>
      <c r="AX1429" s="92" t="s">
        <v>48</v>
      </c>
      <c r="AY1429" s="91" t="s">
        <v>152</v>
      </c>
      <c r="AZ1429" s="23"/>
      <c r="BA1429" s="25">
        <v>0</v>
      </c>
      <c r="BB1429" t="s">
        <v>48</v>
      </c>
      <c r="BC1429" t="e">
        <v>#N/A</v>
      </c>
      <c r="BD1429" t="e">
        <f>IF(Z1429=BC1429,"OK")</f>
        <v>#N/A</v>
      </c>
      <c r="BE1429">
        <v>0.05</v>
      </c>
      <c r="BF1429">
        <v>2.3E-5</v>
      </c>
      <c r="BG1429">
        <v>176</v>
      </c>
      <c r="BH1429">
        <v>135</v>
      </c>
      <c r="BI1429">
        <v>89</v>
      </c>
      <c r="BJ1429">
        <v>1.25</v>
      </c>
      <c r="BK1429">
        <v>2.1150000000000001E-3</v>
      </c>
      <c r="BN1429" s="183"/>
    </row>
    <row r="1430" spans="1:66" ht="25.5" x14ac:dyDescent="0.25">
      <c r="A1430" s="1"/>
      <c r="B1430" s="94">
        <v>1424</v>
      </c>
      <c r="C1430" s="43">
        <v>1020248</v>
      </c>
      <c r="D1430" s="25"/>
      <c r="E1430" s="27" t="s">
        <v>5045</v>
      </c>
      <c r="F1430" s="151" t="s">
        <v>28</v>
      </c>
      <c r="G1430" s="41"/>
      <c r="H1430" s="46" t="str">
        <f>IFERROR(IFERROR(IF(SEARCH("Usystems",$E1430)&gt;0,"Usystems"),IF(SEARCH("RIIFO",$E1430)&gt;0,"RIIFO","Uponor")),"Uponor")</f>
        <v>Uponor</v>
      </c>
      <c r="I1430" s="25" t="str">
        <f>IFERROR(MID($D1430,1,7)+0,"")</f>
        <v/>
      </c>
      <c r="J1430" s="25" t="str">
        <f>IFERROR(MID($D1430,10,7)+0,"")</f>
        <v/>
      </c>
      <c r="K1430" s="25" t="str">
        <f>IFERROR(MID($D1430,19,7)+0,"")</f>
        <v/>
      </c>
      <c r="L1430" s="25" t="str">
        <f>IFERROR(MID($D1430,28,7)+0,"")</f>
        <v/>
      </c>
      <c r="M1430" s="25" t="str">
        <f>IF(IFERROR(MID($Q1430,1,7)+0,"")&lt;1130000,IF(INDEX(C:C,MATCH(LEFT(Q1430,7)+0,I:I,0))&lt;1130000,"",INDEX(C:C,MATCH(LEFT(Q1430,7)+0,I:I,0))),IFERROR(MID($Q1430,1,7)+0,""))</f>
        <v/>
      </c>
      <c r="N1430" s="25" t="str">
        <f>IF(IFERROR(MID($Q1430,10,7)+0,"")&lt;1130000,"",IFERROR(MID($Q1430,10,7)+0,""))</f>
        <v/>
      </c>
      <c r="O1430" s="25" t="str">
        <f>IF(IFERROR(MID($Q1430,19,7)+0,"")&lt;1130000,"",IFERROR(MID($Q1430,19,7)+0,""))</f>
        <v/>
      </c>
      <c r="P1430" s="25" t="str">
        <f>IF(M1430="","",IF(N1430="",M1430,M1430&amp;", "&amp;N1430))</f>
        <v/>
      </c>
      <c r="Q1430" s="25"/>
      <c r="R1430" s="25"/>
      <c r="S1430" s="35" t="s">
        <v>34</v>
      </c>
      <c r="T1430" s="25" t="s">
        <v>36</v>
      </c>
      <c r="U1430" s="185">
        <v>1024</v>
      </c>
      <c r="V1430" s="188">
        <v>1024</v>
      </c>
      <c r="W1430" s="189">
        <v>1024</v>
      </c>
      <c r="X1430" s="31">
        <v>1024</v>
      </c>
      <c r="Y1430" s="90">
        <f>IFERROR(ROUND(X1430/W1430-1,2),"")</f>
        <v>0</v>
      </c>
      <c r="Z1430" s="31">
        <f>IF(OR(S1430="VLD MLC components",S1430="VLD MLC pipes",S1430="VLD PEX components",S1430="VLD PEX pipes",S1430="VLD PHC components",S1430="VLD PHC pipes",S1430="Controls VLD"),"По запросу",X1430)</f>
        <v>1024</v>
      </c>
      <c r="AA1430" s="63">
        <f>ROUND(X1430/1.2,3)</f>
        <v>853.33299999999997</v>
      </c>
      <c r="AB1430" s="23">
        <v>853.33299999999997</v>
      </c>
      <c r="AC1430" s="190">
        <f>IFERROR(ROUND(AA1430/AB1430-1,2),"")</f>
        <v>0</v>
      </c>
      <c r="AD1430" s="25">
        <v>4.5999999999999999E-2</v>
      </c>
      <c r="AE1430" s="25">
        <v>2.8E-5</v>
      </c>
      <c r="AF1430" s="25">
        <v>0</v>
      </c>
      <c r="AG1430" s="25" t="s">
        <v>22</v>
      </c>
      <c r="AH1430" s="25">
        <v>0</v>
      </c>
      <c r="AI1430" s="25">
        <v>0</v>
      </c>
      <c r="AJ1430" s="42" t="s">
        <v>19</v>
      </c>
      <c r="AK1430" s="42" t="s">
        <v>19</v>
      </c>
      <c r="AL1430" s="42" t="s">
        <v>19</v>
      </c>
      <c r="AM1430" s="25">
        <v>10</v>
      </c>
      <c r="AN1430" s="25">
        <v>171</v>
      </c>
      <c r="AO1430" s="25">
        <v>132</v>
      </c>
      <c r="AP1430" s="25">
        <v>83</v>
      </c>
      <c r="AQ1430" s="25">
        <v>0.46</v>
      </c>
      <c r="AR1430" s="94">
        <v>1.8730000000000001E-3</v>
      </c>
      <c r="AS1430" s="157" t="s">
        <v>22</v>
      </c>
      <c r="AT1430" s="93" t="s">
        <v>22</v>
      </c>
      <c r="AU1430" s="92" t="s">
        <v>22</v>
      </c>
      <c r="AV1430" s="91" t="s">
        <v>48</v>
      </c>
      <c r="AW1430" s="92" t="s">
        <v>48</v>
      </c>
      <c r="AX1430" s="92" t="s">
        <v>48</v>
      </c>
      <c r="AY1430" s="91" t="s">
        <v>152</v>
      </c>
      <c r="AZ1430" s="23"/>
      <c r="BA1430" s="25">
        <v>0</v>
      </c>
      <c r="BB1430" t="s">
        <v>48</v>
      </c>
      <c r="BC1430" t="e">
        <v>#N/A</v>
      </c>
      <c r="BD1430" t="e">
        <f>IF(Z1430=BC1430,"OK")</f>
        <v>#N/A</v>
      </c>
      <c r="BE1430">
        <v>4.5999999999999999E-2</v>
      </c>
      <c r="BF1430">
        <v>2.8E-5</v>
      </c>
      <c r="BG1430">
        <v>171</v>
      </c>
      <c r="BH1430">
        <v>132</v>
      </c>
      <c r="BI1430">
        <v>83</v>
      </c>
      <c r="BJ1430">
        <v>0.46</v>
      </c>
      <c r="BK1430">
        <v>1.8730000000000001E-3</v>
      </c>
      <c r="BN1430" s="183"/>
    </row>
    <row r="1431" spans="1:66" ht="25.5" x14ac:dyDescent="0.25">
      <c r="A1431" s="1"/>
      <c r="B1431" s="94">
        <v>1425</v>
      </c>
      <c r="C1431" s="43">
        <v>1015425</v>
      </c>
      <c r="D1431" s="25"/>
      <c r="E1431" s="27" t="s">
        <v>5044</v>
      </c>
      <c r="F1431" s="151" t="s">
        <v>21</v>
      </c>
      <c r="G1431" s="41" t="s">
        <v>585</v>
      </c>
      <c r="H1431" s="46" t="str">
        <f>IFERROR(IFERROR(IF(SEARCH("Usystems",$E1431)&gt;0,"Usystems"),IF(SEARCH("RIIFO",$E1431)&gt;0,"RIIFO","Uponor")),"Uponor")</f>
        <v>Uponor</v>
      </c>
      <c r="I1431" s="25" t="str">
        <f>IFERROR(MID($D1431,1,7)+0,"")</f>
        <v/>
      </c>
      <c r="J1431" s="25" t="str">
        <f>IFERROR(MID($D1431,10,7)+0,"")</f>
        <v/>
      </c>
      <c r="K1431" s="25" t="str">
        <f>IFERROR(MID($D1431,19,7)+0,"")</f>
        <v/>
      </c>
      <c r="L1431" s="25" t="str">
        <f>IFERROR(MID($D1431,28,7)+0,"")</f>
        <v/>
      </c>
      <c r="M1431" s="25" t="str">
        <f>IF(IFERROR(MID($Q1431,1,7)+0,"")&lt;1130000,IF(INDEX(C:C,MATCH(LEFT(Q1431,7)+0,I:I,0))&lt;1130000,"",INDEX(C:C,MATCH(LEFT(Q1431,7)+0,I:I,0))),IFERROR(MID($Q1431,1,7)+0,""))</f>
        <v/>
      </c>
      <c r="N1431" s="25" t="str">
        <f>IF(IFERROR(MID($Q1431,10,7)+0,"")&lt;1130000,"",IFERROR(MID($Q1431,10,7)+0,""))</f>
        <v/>
      </c>
      <c r="O1431" s="25" t="str">
        <f>IF(IFERROR(MID($Q1431,19,7)+0,"")&lt;1130000,"",IFERROR(MID($Q1431,19,7)+0,""))</f>
        <v/>
      </c>
      <c r="P1431" s="25" t="str">
        <f>IF(M1431="","",IF(N1431="",M1431,M1431&amp;", "&amp;N1431))</f>
        <v/>
      </c>
      <c r="Q1431" s="25"/>
      <c r="R1431" s="25"/>
      <c r="S1431" s="35" t="s">
        <v>34</v>
      </c>
      <c r="T1431" s="25" t="s">
        <v>36</v>
      </c>
      <c r="U1431" s="185">
        <v>2311</v>
      </c>
      <c r="V1431" s="188">
        <v>2311</v>
      </c>
      <c r="W1431" s="189">
        <v>2311</v>
      </c>
      <c r="X1431" s="31">
        <v>2311</v>
      </c>
      <c r="Y1431" s="90">
        <f>IFERROR(ROUND(X1431/W1431-1,2),"")</f>
        <v>0</v>
      </c>
      <c r="Z1431" s="31">
        <f>IF(OR(S1431="VLD MLC components",S1431="VLD MLC pipes",S1431="VLD PEX components",S1431="VLD PEX pipes",S1431="VLD PHC components",S1431="VLD PHC pipes",S1431="Controls VLD"),"По запросу",X1431)</f>
        <v>2311</v>
      </c>
      <c r="AA1431" s="63">
        <f>ROUND(X1431/1.2,3)</f>
        <v>1925.8330000000001</v>
      </c>
      <c r="AB1431" s="23">
        <v>1925.8330000000001</v>
      </c>
      <c r="AC1431" s="190">
        <f>IFERROR(ROUND(AA1431/AB1431-1,2),"")</f>
        <v>0</v>
      </c>
      <c r="AD1431" s="25">
        <v>0.183</v>
      </c>
      <c r="AE1431" s="25">
        <v>5.13E-4</v>
      </c>
      <c r="AF1431" s="25">
        <v>380</v>
      </c>
      <c r="AG1431" s="25">
        <v>380</v>
      </c>
      <c r="AH1431" s="25">
        <v>380</v>
      </c>
      <c r="AI1431" s="25">
        <v>380</v>
      </c>
      <c r="AJ1431" s="25" t="s">
        <v>20</v>
      </c>
      <c r="AK1431" s="22" t="s">
        <v>20</v>
      </c>
      <c r="AL1431" s="25" t="s">
        <v>20</v>
      </c>
      <c r="AM1431" s="25">
        <v>20</v>
      </c>
      <c r="AN1431" s="25">
        <v>360</v>
      </c>
      <c r="AO1431" s="25">
        <v>259</v>
      </c>
      <c r="AP1431" s="25">
        <v>110</v>
      </c>
      <c r="AQ1431" s="25">
        <v>3.66</v>
      </c>
      <c r="AR1431" s="94">
        <v>1.0255999999999999E-2</v>
      </c>
      <c r="AS1431" s="157">
        <v>380</v>
      </c>
      <c r="AT1431" s="93" t="s">
        <v>22</v>
      </c>
      <c r="AU1431" s="92" t="s">
        <v>22</v>
      </c>
      <c r="AV1431" s="91" t="s">
        <v>152</v>
      </c>
      <c r="AW1431" s="92" t="s">
        <v>152</v>
      </c>
      <c r="AX1431" s="92" t="s">
        <v>48</v>
      </c>
      <c r="AY1431" s="91" t="s">
        <v>152</v>
      </c>
      <c r="AZ1431" s="23"/>
      <c r="BA1431" s="25" t="s">
        <v>5043</v>
      </c>
      <c r="BB1431" t="s">
        <v>25</v>
      </c>
      <c r="BC1431">
        <v>2311</v>
      </c>
      <c r="BD1431" t="str">
        <f>IF(Z1431=BC1431,"OK")</f>
        <v>OK</v>
      </c>
      <c r="BE1431">
        <v>0.183</v>
      </c>
      <c r="BF1431">
        <v>5.13E-4</v>
      </c>
      <c r="BG1431">
        <v>360</v>
      </c>
      <c r="BH1431">
        <v>259</v>
      </c>
      <c r="BI1431">
        <v>110</v>
      </c>
      <c r="BJ1431">
        <v>3.66</v>
      </c>
      <c r="BK1431">
        <v>1.0255999999999999E-2</v>
      </c>
      <c r="BN1431" s="183"/>
    </row>
    <row r="1432" spans="1:66" x14ac:dyDescent="0.25">
      <c r="A1432" s="1"/>
      <c r="B1432" s="94">
        <v>1426</v>
      </c>
      <c r="C1432" s="180" t="s">
        <v>5042</v>
      </c>
      <c r="D1432" s="37"/>
      <c r="E1432" s="36"/>
      <c r="F1432" s="215"/>
      <c r="G1432" s="146"/>
      <c r="H1432" s="46" t="str">
        <f>IFERROR(IFERROR(IF(SEARCH("Usystems",$E1432)&gt;0,"Usystems"),IF(SEARCH("RIIFO",$E1432)&gt;0,"RIIFO","Uponor")),"Uponor")</f>
        <v>Uponor</v>
      </c>
      <c r="I1432" s="25" t="str">
        <f>IFERROR(MID($D1432,1,7)+0,"")</f>
        <v/>
      </c>
      <c r="J1432" s="25" t="str">
        <f>IFERROR(MID($D1432,10,7)+0,"")</f>
        <v/>
      </c>
      <c r="K1432" s="25" t="str">
        <f>IFERROR(MID($D1432,19,7)+0,"")</f>
        <v/>
      </c>
      <c r="L1432" s="25" t="str">
        <f>IFERROR(MID($D1432,28,7)+0,"")</f>
        <v/>
      </c>
      <c r="M1432" s="25" t="str">
        <f>IF(IFERROR(MID($Q1432,1,7)+0,"")&lt;1130000,IF(INDEX(C:C,MATCH(LEFT(Q1432,7)+0,I:I,0))&lt;1130000,"",INDEX(C:C,MATCH(LEFT(Q1432,7)+0,I:I,0))),IFERROR(MID($Q1432,1,7)+0,""))</f>
        <v/>
      </c>
      <c r="N1432" s="25" t="str">
        <f>IF(IFERROR(MID($Q1432,10,7)+0,"")&lt;1130000,"",IFERROR(MID($Q1432,10,7)+0,""))</f>
        <v/>
      </c>
      <c r="O1432" s="25" t="str">
        <f>IF(IFERROR(MID($Q1432,19,7)+0,"")&lt;1130000,"",IFERROR(MID($Q1432,19,7)+0,""))</f>
        <v/>
      </c>
      <c r="P1432" s="25" t="str">
        <f>IF(M1432="","",IF(N1432="",M1432,M1432&amp;", "&amp;N1432))</f>
        <v/>
      </c>
      <c r="Q1432" s="146"/>
      <c r="R1432" s="146"/>
      <c r="S1432" s="35" t="s">
        <v>22</v>
      </c>
      <c r="T1432" s="106"/>
      <c r="U1432" s="185" t="s">
        <v>22</v>
      </c>
      <c r="V1432" s="188" t="s">
        <v>22</v>
      </c>
      <c r="W1432" s="189" t="s">
        <v>22</v>
      </c>
      <c r="X1432" s="31"/>
      <c r="Y1432" s="90" t="str">
        <f>IFERROR(ROUND(X1432/W1432-1,2),"")</f>
        <v/>
      </c>
      <c r="Z1432" s="31">
        <f>IF(OR(S1432="VLD MLC components",S1432="VLD MLC pipes",S1432="VLD PEX components",S1432="VLD PEX pipes",S1432="VLD PHC components",S1432="VLD PHC pipes",S1432="Controls VLD"),"По запросу",X1432)</f>
        <v>0</v>
      </c>
      <c r="AA1432" s="63">
        <f>ROUND(X1432/1.2,3)</f>
        <v>0</v>
      </c>
      <c r="AB1432" s="23">
        <v>0</v>
      </c>
      <c r="AC1432" s="190" t="str">
        <f>IFERROR(ROUND(AA1432/AB1432-1,2),"")</f>
        <v/>
      </c>
      <c r="AD1432" s="25"/>
      <c r="AE1432" s="25"/>
      <c r="AF1432" s="25">
        <v>0</v>
      </c>
      <c r="AG1432" s="25" t="s">
        <v>22</v>
      </c>
      <c r="AH1432" s="25">
        <v>0</v>
      </c>
      <c r="AI1432" s="25">
        <v>0</v>
      </c>
      <c r="AJ1432" s="25" t="s">
        <v>19</v>
      </c>
      <c r="AK1432" s="147" t="s">
        <v>19</v>
      </c>
      <c r="AL1432" s="25" t="s">
        <v>20</v>
      </c>
      <c r="AM1432" s="25" t="s">
        <v>22</v>
      </c>
      <c r="AN1432" s="25"/>
      <c r="AO1432" s="25"/>
      <c r="AP1432" s="25"/>
      <c r="AQ1432" s="25"/>
      <c r="AR1432" s="94"/>
      <c r="AS1432" s="157" t="s">
        <v>22</v>
      </c>
      <c r="AT1432" s="93" t="s">
        <v>22</v>
      </c>
      <c r="AU1432" s="92" t="s">
        <v>582</v>
      </c>
      <c r="AV1432" s="91" t="s">
        <v>48</v>
      </c>
      <c r="AW1432" s="92" t="s">
        <v>48</v>
      </c>
      <c r="AX1432" s="92" t="s">
        <v>48</v>
      </c>
      <c r="AY1432" s="91" t="s">
        <v>48</v>
      </c>
      <c r="AZ1432" s="23"/>
      <c r="BA1432" s="25">
        <v>0</v>
      </c>
      <c r="BB1432" t="s">
        <v>25</v>
      </c>
      <c r="BC1432" t="e">
        <v>#N/A</v>
      </c>
      <c r="BD1432" t="e">
        <f>IF(Z1432=BC1432,"OK")</f>
        <v>#N/A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N1432" s="183"/>
    </row>
    <row r="1433" spans="1:66" ht="25.5" x14ac:dyDescent="0.25">
      <c r="A1433" s="1"/>
      <c r="B1433" s="94">
        <v>1427</v>
      </c>
      <c r="C1433" s="45">
        <v>1237341</v>
      </c>
      <c r="D1433" s="23"/>
      <c r="E1433" s="36" t="s">
        <v>7058</v>
      </c>
      <c r="F1433" s="151" t="s">
        <v>21</v>
      </c>
      <c r="G1433" s="179" t="s">
        <v>2182</v>
      </c>
      <c r="H1433" s="46"/>
      <c r="I1433" s="25" t="str">
        <f>IFERROR(MID($D1433,1,7)+0,"")</f>
        <v/>
      </c>
      <c r="J1433" s="25" t="str">
        <f>IFERROR(MID($D1433,10,7)+0,"")</f>
        <v/>
      </c>
      <c r="K1433" s="25" t="str">
        <f>IFERROR(MID($D1433,19,7)+0,"")</f>
        <v/>
      </c>
      <c r="L1433" s="25" t="str">
        <f>IFERROR(MID($D1433,28,7)+0,"")</f>
        <v/>
      </c>
      <c r="M1433" s="25" t="str">
        <f>IF(IFERROR(MID($Q1433,1,7)+0,"")&lt;1130000,IF(INDEX(C:C,MATCH(LEFT(Q1433,7)+0,I:I,0))&lt;1130000,"",INDEX(C:C,MATCH(LEFT(Q1433,7)+0,I:I,0))),IFERROR(MID($Q1433,1,7)+0,""))</f>
        <v/>
      </c>
      <c r="N1433" s="25" t="str">
        <f>IF(IFERROR(MID($Q1433,10,7)+0,"")&lt;1130000,"",IFERROR(MID($Q1433,10,7)+0,""))</f>
        <v/>
      </c>
      <c r="O1433" s="25" t="str">
        <f>IF(IFERROR(MID($Q1433,19,7)+0,"")&lt;1130000,"",IFERROR(MID($Q1433,19,7)+0,""))</f>
        <v/>
      </c>
      <c r="P1433" s="25" t="str">
        <f>IF(M1433="","",IF(N1433="",M1433,M1433&amp;", "&amp;N1433))</f>
        <v/>
      </c>
      <c r="Q1433" s="37"/>
      <c r="R1433" s="37"/>
      <c r="S1433" s="35" t="s">
        <v>42</v>
      </c>
      <c r="T1433" s="34" t="s">
        <v>36</v>
      </c>
      <c r="U1433" s="185" t="s">
        <v>22</v>
      </c>
      <c r="V1433" s="188" t="s">
        <v>22</v>
      </c>
      <c r="W1433" s="189">
        <v>12900</v>
      </c>
      <c r="X1433" s="31">
        <v>14190</v>
      </c>
      <c r="Y1433" s="90">
        <f>IFERROR(ROUND(X1433/W1433-1,2),"")</f>
        <v>0.1</v>
      </c>
      <c r="Z1433" s="31">
        <f>IF(OR(S1433="VLD MLC components",S1433="VLD MLC pipes",S1433="VLD PEX components",S1433="VLD PEX pipes",S1433="VLD PHC components",S1433="VLD PHC pipes",S1433="Controls VLD"),"По запросу",X1433)</f>
        <v>14190</v>
      </c>
      <c r="AA1433" s="63">
        <f>ROUND(X1433/1.2,3)</f>
        <v>11825</v>
      </c>
      <c r="AB1433" s="23">
        <v>10750</v>
      </c>
      <c r="AC1433" s="190">
        <f>IFERROR(ROUND(AA1433/AB1433-1,2),"")</f>
        <v>0.1</v>
      </c>
      <c r="AD1433" s="25">
        <v>5</v>
      </c>
      <c r="AE1433" s="25"/>
      <c r="AF1433" s="25">
        <v>5</v>
      </c>
      <c r="AG1433" s="25">
        <v>5</v>
      </c>
      <c r="AH1433" s="25">
        <v>0</v>
      </c>
      <c r="AI1433" s="25">
        <v>0</v>
      </c>
      <c r="AJ1433" s="25" t="s">
        <v>20</v>
      </c>
      <c r="AK1433" s="22" t="s">
        <v>20</v>
      </c>
      <c r="AL1433" s="25" t="s">
        <v>20</v>
      </c>
      <c r="AM1433" s="25">
        <v>1</v>
      </c>
      <c r="AN1433" s="25"/>
      <c r="AO1433" s="25"/>
      <c r="AP1433" s="25"/>
      <c r="AQ1433" s="25"/>
      <c r="AR1433" s="94"/>
      <c r="AS1433" s="157"/>
      <c r="AT1433" s="93"/>
      <c r="AU1433" s="92"/>
      <c r="AV1433" s="91"/>
      <c r="AW1433" s="92"/>
      <c r="AX1433" s="92"/>
      <c r="AY1433" s="91"/>
      <c r="AZ1433" s="23"/>
      <c r="BA1433" s="25"/>
      <c r="BC1433">
        <v>14190</v>
      </c>
      <c r="BD1433" t="str">
        <f>IF(Z1433=BC1433,"OK")</f>
        <v>OK</v>
      </c>
      <c r="BN1433" s="183"/>
    </row>
    <row r="1434" spans="1:66" ht="25.5" x14ac:dyDescent="0.25">
      <c r="A1434" s="1"/>
      <c r="B1434" s="94">
        <v>1428</v>
      </c>
      <c r="C1434" s="45">
        <v>1237346</v>
      </c>
      <c r="D1434" s="23"/>
      <c r="E1434" s="36" t="s">
        <v>7059</v>
      </c>
      <c r="F1434" s="151" t="s">
        <v>21</v>
      </c>
      <c r="G1434" s="179" t="s">
        <v>2182</v>
      </c>
      <c r="H1434" s="46"/>
      <c r="I1434" s="25" t="str">
        <f>IFERROR(MID($D1434,1,7)+0,"")</f>
        <v/>
      </c>
      <c r="J1434" s="25" t="str">
        <f>IFERROR(MID($D1434,10,7)+0,"")</f>
        <v/>
      </c>
      <c r="K1434" s="25" t="str">
        <f>IFERROR(MID($D1434,19,7)+0,"")</f>
        <v/>
      </c>
      <c r="L1434" s="25" t="str">
        <f>IFERROR(MID($D1434,28,7)+0,"")</f>
        <v/>
      </c>
      <c r="M1434" s="25" t="str">
        <f>IF(IFERROR(MID($Q1434,1,7)+0,"")&lt;1130000,IF(INDEX(C:C,MATCH(LEFT(Q1434,7)+0,I:I,0))&lt;1130000,"",INDEX(C:C,MATCH(LEFT(Q1434,7)+0,I:I,0))),IFERROR(MID($Q1434,1,7)+0,""))</f>
        <v/>
      </c>
      <c r="N1434" s="25" t="str">
        <f>IF(IFERROR(MID($Q1434,10,7)+0,"")&lt;1130000,"",IFERROR(MID($Q1434,10,7)+0,""))</f>
        <v/>
      </c>
      <c r="O1434" s="25" t="str">
        <f>IF(IFERROR(MID($Q1434,19,7)+0,"")&lt;1130000,"",IFERROR(MID($Q1434,19,7)+0,""))</f>
        <v/>
      </c>
      <c r="P1434" s="25" t="str">
        <f>IF(M1434="","",IF(N1434="",M1434,M1434&amp;", "&amp;N1434))</f>
        <v/>
      </c>
      <c r="Q1434" s="37"/>
      <c r="R1434" s="37"/>
      <c r="S1434" s="35" t="s">
        <v>42</v>
      </c>
      <c r="T1434" s="34" t="s">
        <v>36</v>
      </c>
      <c r="U1434" s="185" t="s">
        <v>22</v>
      </c>
      <c r="V1434" s="188" t="s">
        <v>22</v>
      </c>
      <c r="W1434" s="189">
        <v>149900</v>
      </c>
      <c r="X1434" s="31">
        <v>164890</v>
      </c>
      <c r="Y1434" s="90">
        <f>IFERROR(ROUND(X1434/W1434-1,2),"")</f>
        <v>0.1</v>
      </c>
      <c r="Z1434" s="31">
        <f>IF(OR(S1434="VLD MLC components",S1434="VLD MLC pipes",S1434="VLD PEX components",S1434="VLD PEX pipes",S1434="VLD PHC components",S1434="VLD PHC pipes",S1434="Controls VLD"),"По запросу",X1434)</f>
        <v>164890</v>
      </c>
      <c r="AA1434" s="63">
        <f>ROUND(X1434/1.2,3)</f>
        <v>137408.33300000001</v>
      </c>
      <c r="AB1434" s="23">
        <v>124916.667</v>
      </c>
      <c r="AC1434" s="190">
        <f>IFERROR(ROUND(AA1434/AB1434-1,2),"")</f>
        <v>0.1</v>
      </c>
      <c r="AD1434" s="25">
        <v>5.55</v>
      </c>
      <c r="AE1434" s="25"/>
      <c r="AF1434" s="25">
        <v>3</v>
      </c>
      <c r="AG1434" s="25">
        <v>4</v>
      </c>
      <c r="AH1434" s="25">
        <v>0</v>
      </c>
      <c r="AI1434" s="25">
        <v>0</v>
      </c>
      <c r="AJ1434" s="25" t="s">
        <v>20</v>
      </c>
      <c r="AK1434" s="22" t="s">
        <v>20</v>
      </c>
      <c r="AL1434" s="25" t="s">
        <v>20</v>
      </c>
      <c r="AM1434" s="25">
        <v>1</v>
      </c>
      <c r="AN1434" s="25"/>
      <c r="AO1434" s="25"/>
      <c r="AP1434" s="25"/>
      <c r="AQ1434" s="25"/>
      <c r="AR1434" s="94"/>
      <c r="AS1434" s="157"/>
      <c r="AT1434" s="93"/>
      <c r="AU1434" s="92"/>
      <c r="AV1434" s="91"/>
      <c r="AW1434" s="92"/>
      <c r="AX1434" s="92"/>
      <c r="AY1434" s="91"/>
      <c r="AZ1434" s="23"/>
      <c r="BA1434" s="25"/>
      <c r="BC1434">
        <v>164890</v>
      </c>
      <c r="BD1434" t="str">
        <f>IF(Z1434=BC1434,"OK")</f>
        <v>OK</v>
      </c>
      <c r="BN1434" s="183"/>
    </row>
    <row r="1435" spans="1:66" ht="25.5" x14ac:dyDescent="0.25">
      <c r="A1435" s="1"/>
      <c r="B1435" s="94">
        <v>1429</v>
      </c>
      <c r="C1435" s="45">
        <v>1237348</v>
      </c>
      <c r="D1435" s="23"/>
      <c r="E1435" s="36" t="s">
        <v>7060</v>
      </c>
      <c r="F1435" s="151" t="s">
        <v>21</v>
      </c>
      <c r="G1435" s="179" t="s">
        <v>2182</v>
      </c>
      <c r="H1435" s="46"/>
      <c r="I1435" s="25" t="str">
        <f>IFERROR(MID($D1435,1,7)+0,"")</f>
        <v/>
      </c>
      <c r="J1435" s="25" t="str">
        <f>IFERROR(MID($D1435,10,7)+0,"")</f>
        <v/>
      </c>
      <c r="K1435" s="25" t="str">
        <f>IFERROR(MID($D1435,19,7)+0,"")</f>
        <v/>
      </c>
      <c r="L1435" s="25" t="str">
        <f>IFERROR(MID($D1435,28,7)+0,"")</f>
        <v/>
      </c>
      <c r="M1435" s="25" t="str">
        <f>IF(IFERROR(MID($Q1435,1,7)+0,"")&lt;1130000,IF(INDEX(C:C,MATCH(LEFT(Q1435,7)+0,I:I,0))&lt;1130000,"",INDEX(C:C,MATCH(LEFT(Q1435,7)+0,I:I,0))),IFERROR(MID($Q1435,1,7)+0,""))</f>
        <v/>
      </c>
      <c r="N1435" s="25" t="str">
        <f>IF(IFERROR(MID($Q1435,10,7)+0,"")&lt;1130000,"",IFERROR(MID($Q1435,10,7)+0,""))</f>
        <v/>
      </c>
      <c r="O1435" s="25" t="str">
        <f>IF(IFERROR(MID($Q1435,19,7)+0,"")&lt;1130000,"",IFERROR(MID($Q1435,19,7)+0,""))</f>
        <v/>
      </c>
      <c r="P1435" s="25" t="str">
        <f>IF(M1435="","",IF(N1435="",M1435,M1435&amp;", "&amp;N1435))</f>
        <v/>
      </c>
      <c r="Q1435" s="37"/>
      <c r="R1435" s="37"/>
      <c r="S1435" s="35" t="s">
        <v>42</v>
      </c>
      <c r="T1435" s="34" t="s">
        <v>36</v>
      </c>
      <c r="U1435" s="185" t="s">
        <v>22</v>
      </c>
      <c r="V1435" s="188" t="s">
        <v>22</v>
      </c>
      <c r="W1435" s="189">
        <v>8700</v>
      </c>
      <c r="X1435" s="31">
        <v>9570</v>
      </c>
      <c r="Y1435" s="90">
        <f>IFERROR(ROUND(X1435/W1435-1,2),"")</f>
        <v>0.1</v>
      </c>
      <c r="Z1435" s="31">
        <f>IF(OR(S1435="VLD MLC components",S1435="VLD MLC pipes",S1435="VLD PEX components",S1435="VLD PEX pipes",S1435="VLD PHC components",S1435="VLD PHC pipes",S1435="Controls VLD"),"По запросу",X1435)</f>
        <v>9570</v>
      </c>
      <c r="AA1435" s="63">
        <f>ROUND(X1435/1.2,3)</f>
        <v>7975</v>
      </c>
      <c r="AB1435" s="23">
        <v>7250</v>
      </c>
      <c r="AC1435" s="190">
        <f>IFERROR(ROUND(AA1435/AB1435-1,2),"")</f>
        <v>0.1</v>
      </c>
      <c r="AD1435" s="25">
        <v>1.5</v>
      </c>
      <c r="AE1435" s="25"/>
      <c r="AF1435" s="25">
        <v>4</v>
      </c>
      <c r="AG1435" s="25">
        <v>4</v>
      </c>
      <c r="AH1435" s="25">
        <v>0</v>
      </c>
      <c r="AI1435" s="25">
        <v>0</v>
      </c>
      <c r="AJ1435" s="25" t="s">
        <v>20</v>
      </c>
      <c r="AK1435" s="22" t="s">
        <v>20</v>
      </c>
      <c r="AL1435" s="25" t="s">
        <v>20</v>
      </c>
      <c r="AM1435" s="25">
        <v>1</v>
      </c>
      <c r="AN1435" s="25"/>
      <c r="AO1435" s="25"/>
      <c r="AP1435" s="25"/>
      <c r="AQ1435" s="25"/>
      <c r="AR1435" s="94"/>
      <c r="AS1435" s="157"/>
      <c r="AT1435" s="93"/>
      <c r="AU1435" s="92"/>
      <c r="AV1435" s="91"/>
      <c r="AW1435" s="92"/>
      <c r="AX1435" s="92"/>
      <c r="AY1435" s="91"/>
      <c r="AZ1435" s="23"/>
      <c r="BA1435" s="25"/>
      <c r="BC1435">
        <v>9570</v>
      </c>
      <c r="BD1435" t="str">
        <f>IF(Z1435=BC1435,"OK")</f>
        <v>OK</v>
      </c>
      <c r="BN1435" s="183"/>
    </row>
    <row r="1436" spans="1:66" ht="25.5" x14ac:dyDescent="0.25">
      <c r="A1436" s="126" t="s">
        <v>22</v>
      </c>
      <c r="B1436" s="94">
        <v>1430</v>
      </c>
      <c r="C1436" s="45">
        <v>1237349</v>
      </c>
      <c r="D1436" s="23"/>
      <c r="E1436" s="36" t="s">
        <v>7061</v>
      </c>
      <c r="F1436" s="151" t="s">
        <v>21</v>
      </c>
      <c r="G1436" s="179" t="s">
        <v>2182</v>
      </c>
      <c r="H1436" s="46"/>
      <c r="I1436" s="25" t="str">
        <f>IFERROR(MID($D1436,1,7)+0,"")</f>
        <v/>
      </c>
      <c r="J1436" s="25" t="str">
        <f>IFERROR(MID($D1436,10,7)+0,"")</f>
        <v/>
      </c>
      <c r="K1436" s="25" t="str">
        <f>IFERROR(MID($D1436,19,7)+0,"")</f>
        <v/>
      </c>
      <c r="L1436" s="25" t="str">
        <f>IFERROR(MID($D1436,28,7)+0,"")</f>
        <v/>
      </c>
      <c r="M1436" s="25" t="str">
        <f>IF(IFERROR(MID($Q1436,1,7)+0,"")&lt;1130000,IF(INDEX(C:C,MATCH(LEFT(Q1436,7)+0,I:I,0))&lt;1130000,"",INDEX(C:C,MATCH(LEFT(Q1436,7)+0,I:I,0))),IFERROR(MID($Q1436,1,7)+0,""))</f>
        <v/>
      </c>
      <c r="N1436" s="25" t="str">
        <f>IF(IFERROR(MID($Q1436,10,7)+0,"")&lt;1130000,"",IFERROR(MID($Q1436,10,7)+0,""))</f>
        <v/>
      </c>
      <c r="O1436" s="25" t="str">
        <f>IF(IFERROR(MID($Q1436,19,7)+0,"")&lt;1130000,"",IFERROR(MID($Q1436,19,7)+0,""))</f>
        <v/>
      </c>
      <c r="P1436" s="25" t="str">
        <f>IF(M1436="","",IF(N1436="",M1436,M1436&amp;", "&amp;N1436))</f>
        <v/>
      </c>
      <c r="Q1436" s="37"/>
      <c r="R1436" s="37"/>
      <c r="S1436" s="35" t="s">
        <v>42</v>
      </c>
      <c r="T1436" s="34" t="s">
        <v>36</v>
      </c>
      <c r="U1436" s="185" t="s">
        <v>22</v>
      </c>
      <c r="V1436" s="188" t="s">
        <v>22</v>
      </c>
      <c r="W1436" s="189">
        <v>8700</v>
      </c>
      <c r="X1436" s="31">
        <v>9570</v>
      </c>
      <c r="Y1436" s="90">
        <f>IFERROR(ROUND(X1436/W1436-1,2),"")</f>
        <v>0.1</v>
      </c>
      <c r="Z1436" s="31">
        <f>IF(OR(S1436="VLD MLC components",S1436="VLD MLC pipes",S1436="VLD PEX components",S1436="VLD PEX pipes",S1436="VLD PHC components",S1436="VLD PHC pipes",S1436="Controls VLD"),"По запросу",X1436)</f>
        <v>9570</v>
      </c>
      <c r="AA1436" s="63">
        <f>ROUND(X1436/1.2,3)</f>
        <v>7975</v>
      </c>
      <c r="AB1436" s="23">
        <v>7250</v>
      </c>
      <c r="AC1436" s="190">
        <f>IFERROR(ROUND(AA1436/AB1436-1,2),"")</f>
        <v>0.1</v>
      </c>
      <c r="AD1436" s="25">
        <v>1.5</v>
      </c>
      <c r="AE1436" s="25"/>
      <c r="AF1436" s="25">
        <v>4</v>
      </c>
      <c r="AG1436" s="25">
        <v>4</v>
      </c>
      <c r="AH1436" s="25">
        <v>0</v>
      </c>
      <c r="AI1436" s="25">
        <v>0</v>
      </c>
      <c r="AJ1436" s="25" t="s">
        <v>20</v>
      </c>
      <c r="AK1436" s="22" t="s">
        <v>20</v>
      </c>
      <c r="AL1436" s="25" t="s">
        <v>20</v>
      </c>
      <c r="AM1436" s="25">
        <v>1</v>
      </c>
      <c r="AN1436" s="25"/>
      <c r="AO1436" s="25"/>
      <c r="AP1436" s="25"/>
      <c r="AQ1436" s="25"/>
      <c r="AR1436" s="94"/>
      <c r="AS1436" s="157"/>
      <c r="AT1436" s="93"/>
      <c r="AU1436" s="92"/>
      <c r="AV1436" s="91"/>
      <c r="AW1436" s="92"/>
      <c r="AX1436" s="92"/>
      <c r="AY1436" s="91"/>
      <c r="AZ1436" s="23"/>
      <c r="BA1436" s="25"/>
      <c r="BC1436">
        <v>9570</v>
      </c>
      <c r="BD1436" t="str">
        <f>IF(Z1436=BC1436,"OK")</f>
        <v>OK</v>
      </c>
      <c r="BN1436" s="183"/>
    </row>
    <row r="1437" spans="1:66" ht="25.5" x14ac:dyDescent="0.25">
      <c r="A1437" s="51"/>
      <c r="B1437" s="94">
        <v>1431</v>
      </c>
      <c r="C1437" s="45">
        <v>1237350</v>
      </c>
      <c r="D1437" s="23"/>
      <c r="E1437" s="36" t="s">
        <v>7062</v>
      </c>
      <c r="F1437" s="151" t="s">
        <v>21</v>
      </c>
      <c r="G1437" s="179" t="s">
        <v>2182</v>
      </c>
      <c r="H1437" s="46"/>
      <c r="I1437" s="25" t="str">
        <f>IFERROR(MID($D1437,1,7)+0,"")</f>
        <v/>
      </c>
      <c r="J1437" s="25" t="str">
        <f>IFERROR(MID($D1437,10,7)+0,"")</f>
        <v/>
      </c>
      <c r="K1437" s="25" t="str">
        <f>IFERROR(MID($D1437,19,7)+0,"")</f>
        <v/>
      </c>
      <c r="L1437" s="25" t="str">
        <f>IFERROR(MID($D1437,28,7)+0,"")</f>
        <v/>
      </c>
      <c r="M1437" s="25" t="str">
        <f>IF(IFERROR(MID($Q1437,1,7)+0,"")&lt;1130000,IF(INDEX(C:C,MATCH(LEFT(Q1437,7)+0,I:I,0))&lt;1130000,"",INDEX(C:C,MATCH(LEFT(Q1437,7)+0,I:I,0))),IFERROR(MID($Q1437,1,7)+0,""))</f>
        <v/>
      </c>
      <c r="N1437" s="25" t="str">
        <f>IF(IFERROR(MID($Q1437,10,7)+0,"")&lt;1130000,"",IFERROR(MID($Q1437,10,7)+0,""))</f>
        <v/>
      </c>
      <c r="O1437" s="25" t="str">
        <f>IF(IFERROR(MID($Q1437,19,7)+0,"")&lt;1130000,"",IFERROR(MID($Q1437,19,7)+0,""))</f>
        <v/>
      </c>
      <c r="P1437" s="25" t="str">
        <f>IF(M1437="","",IF(N1437="",M1437,M1437&amp;", "&amp;N1437))</f>
        <v/>
      </c>
      <c r="Q1437" s="37"/>
      <c r="R1437" s="37"/>
      <c r="S1437" s="35" t="s">
        <v>42</v>
      </c>
      <c r="T1437" s="34" t="s">
        <v>36</v>
      </c>
      <c r="U1437" s="185" t="s">
        <v>22</v>
      </c>
      <c r="V1437" s="188" t="s">
        <v>22</v>
      </c>
      <c r="W1437" s="189">
        <v>8700</v>
      </c>
      <c r="X1437" s="31">
        <v>9570</v>
      </c>
      <c r="Y1437" s="90">
        <f>IFERROR(ROUND(X1437/W1437-1,2),"")</f>
        <v>0.1</v>
      </c>
      <c r="Z1437" s="31">
        <f>IF(OR(S1437="VLD MLC components",S1437="VLD MLC pipes",S1437="VLD PEX components",S1437="VLD PEX pipes",S1437="VLD PHC components",S1437="VLD PHC pipes",S1437="Controls VLD"),"По запросу",X1437)</f>
        <v>9570</v>
      </c>
      <c r="AA1437" s="63">
        <f>ROUND(X1437/1.2,3)</f>
        <v>7975</v>
      </c>
      <c r="AB1437" s="23">
        <v>7250</v>
      </c>
      <c r="AC1437" s="190">
        <f>IFERROR(ROUND(AA1437/AB1437-1,2),"")</f>
        <v>0.1</v>
      </c>
      <c r="AD1437" s="25">
        <v>1.5</v>
      </c>
      <c r="AE1437" s="25"/>
      <c r="AF1437" s="25">
        <v>4</v>
      </c>
      <c r="AG1437" s="25">
        <v>4</v>
      </c>
      <c r="AH1437" s="25">
        <v>0</v>
      </c>
      <c r="AI1437" s="25">
        <v>0</v>
      </c>
      <c r="AJ1437" s="25" t="s">
        <v>20</v>
      </c>
      <c r="AK1437" s="22" t="s">
        <v>20</v>
      </c>
      <c r="AL1437" s="25" t="s">
        <v>20</v>
      </c>
      <c r="AM1437" s="25">
        <v>1</v>
      </c>
      <c r="AN1437" s="25"/>
      <c r="AO1437" s="25"/>
      <c r="AP1437" s="25"/>
      <c r="AQ1437" s="25"/>
      <c r="AR1437" s="94"/>
      <c r="AS1437" s="157"/>
      <c r="AT1437" s="93"/>
      <c r="AU1437" s="92"/>
      <c r="AV1437" s="91"/>
      <c r="AW1437" s="92"/>
      <c r="AX1437" s="92"/>
      <c r="AY1437" s="91"/>
      <c r="AZ1437" s="23"/>
      <c r="BA1437" s="25"/>
      <c r="BC1437">
        <v>9570</v>
      </c>
      <c r="BD1437" t="str">
        <f>IF(Z1437=BC1437,"OK")</f>
        <v>OK</v>
      </c>
      <c r="BN1437" s="183"/>
    </row>
    <row r="1438" spans="1:66" ht="25.5" x14ac:dyDescent="0.25">
      <c r="A1438" s="51"/>
      <c r="B1438" s="94">
        <v>1432</v>
      </c>
      <c r="C1438" s="45">
        <v>1237351</v>
      </c>
      <c r="D1438" s="23"/>
      <c r="E1438" s="36" t="s">
        <v>7063</v>
      </c>
      <c r="F1438" s="151" t="s">
        <v>21</v>
      </c>
      <c r="G1438" s="179" t="s">
        <v>2182</v>
      </c>
      <c r="H1438" s="46"/>
      <c r="I1438" s="25" t="str">
        <f>IFERROR(MID($D1438,1,7)+0,"")</f>
        <v/>
      </c>
      <c r="J1438" s="25" t="str">
        <f>IFERROR(MID($D1438,10,7)+0,"")</f>
        <v/>
      </c>
      <c r="K1438" s="25" t="str">
        <f>IFERROR(MID($D1438,19,7)+0,"")</f>
        <v/>
      </c>
      <c r="L1438" s="25" t="str">
        <f>IFERROR(MID($D1438,28,7)+0,"")</f>
        <v/>
      </c>
      <c r="M1438" s="25" t="str">
        <f>IF(IFERROR(MID($Q1438,1,7)+0,"")&lt;1130000,IF(INDEX(C:C,MATCH(LEFT(Q1438,7)+0,I:I,0))&lt;1130000,"",INDEX(C:C,MATCH(LEFT(Q1438,7)+0,I:I,0))),IFERROR(MID($Q1438,1,7)+0,""))</f>
        <v/>
      </c>
      <c r="N1438" s="25" t="str">
        <f>IF(IFERROR(MID($Q1438,10,7)+0,"")&lt;1130000,"",IFERROR(MID($Q1438,10,7)+0,""))</f>
        <v/>
      </c>
      <c r="O1438" s="25" t="str">
        <f>IF(IFERROR(MID($Q1438,19,7)+0,"")&lt;1130000,"",IFERROR(MID($Q1438,19,7)+0,""))</f>
        <v/>
      </c>
      <c r="P1438" s="25" t="str">
        <f>IF(M1438="","",IF(N1438="",M1438,M1438&amp;", "&amp;N1438))</f>
        <v/>
      </c>
      <c r="Q1438" s="37"/>
      <c r="R1438" s="37"/>
      <c r="S1438" s="35" t="s">
        <v>42</v>
      </c>
      <c r="T1438" s="34" t="s">
        <v>36</v>
      </c>
      <c r="U1438" s="185" t="s">
        <v>22</v>
      </c>
      <c r="V1438" s="188" t="s">
        <v>22</v>
      </c>
      <c r="W1438" s="189">
        <v>8700</v>
      </c>
      <c r="X1438" s="31">
        <v>9570</v>
      </c>
      <c r="Y1438" s="90">
        <f>IFERROR(ROUND(X1438/W1438-1,2),"")</f>
        <v>0.1</v>
      </c>
      <c r="Z1438" s="31">
        <f>IF(OR(S1438="VLD MLC components",S1438="VLD MLC pipes",S1438="VLD PEX components",S1438="VLD PEX pipes",S1438="VLD PHC components",S1438="VLD PHC pipes",S1438="Controls VLD"),"По запросу",X1438)</f>
        <v>9570</v>
      </c>
      <c r="AA1438" s="63">
        <f>ROUND(X1438/1.2,3)</f>
        <v>7975</v>
      </c>
      <c r="AB1438" s="23">
        <v>7250</v>
      </c>
      <c r="AC1438" s="190">
        <f>IFERROR(ROUND(AA1438/AB1438-1,2),"")</f>
        <v>0.1</v>
      </c>
      <c r="AD1438" s="25">
        <v>1.5</v>
      </c>
      <c r="AE1438" s="25"/>
      <c r="AF1438" s="25">
        <v>4</v>
      </c>
      <c r="AG1438" s="25">
        <v>4</v>
      </c>
      <c r="AH1438" s="25">
        <v>0</v>
      </c>
      <c r="AI1438" s="25">
        <v>0</v>
      </c>
      <c r="AJ1438" s="25" t="s">
        <v>20</v>
      </c>
      <c r="AK1438" s="22" t="s">
        <v>20</v>
      </c>
      <c r="AL1438" s="25" t="s">
        <v>20</v>
      </c>
      <c r="AM1438" s="25">
        <v>1</v>
      </c>
      <c r="AN1438" s="25"/>
      <c r="AO1438" s="25"/>
      <c r="AP1438" s="25"/>
      <c r="AQ1438" s="25"/>
      <c r="AR1438" s="94"/>
      <c r="AS1438" s="157"/>
      <c r="AT1438" s="93"/>
      <c r="AU1438" s="92"/>
      <c r="AV1438" s="91"/>
      <c r="AW1438" s="92"/>
      <c r="AX1438" s="92"/>
      <c r="AY1438" s="91"/>
      <c r="AZ1438" s="23"/>
      <c r="BA1438" s="25"/>
      <c r="BC1438">
        <v>9570</v>
      </c>
      <c r="BD1438" t="str">
        <f>IF(Z1438=BC1438,"OK")</f>
        <v>OK</v>
      </c>
      <c r="BN1438" s="183"/>
    </row>
    <row r="1439" spans="1:66" ht="25.5" x14ac:dyDescent="0.25">
      <c r="A1439" s="51"/>
      <c r="B1439" s="94">
        <v>1433</v>
      </c>
      <c r="C1439" s="45">
        <v>1237356</v>
      </c>
      <c r="D1439" s="23"/>
      <c r="E1439" s="36" t="s">
        <v>7064</v>
      </c>
      <c r="F1439" s="151" t="s">
        <v>21</v>
      </c>
      <c r="G1439" s="179" t="s">
        <v>2182</v>
      </c>
      <c r="H1439" s="46" t="str">
        <f>IFERROR(IFERROR(IF(SEARCH("Usystems",$E1439)&gt;0,"Usystems"),IF(SEARCH("RIIFO",$E1439)&gt;0,"RIIFO","Uponor")),"Uponor")</f>
        <v>Usystems</v>
      </c>
      <c r="I1439" s="25" t="str">
        <f>IFERROR(MID($D1439,1,7)+0,"")</f>
        <v/>
      </c>
      <c r="J1439" s="25" t="str">
        <f>IFERROR(MID($D1439,10,7)+0,"")</f>
        <v/>
      </c>
      <c r="K1439" s="25" t="str">
        <f>IFERROR(MID($D1439,19,7)+0,"")</f>
        <v/>
      </c>
      <c r="L1439" s="25" t="str">
        <f>IFERROR(MID($D1439,28,7)+0,"")</f>
        <v/>
      </c>
      <c r="M1439" s="25" t="str">
        <f>IF(IFERROR(MID($Q1439,1,7)+0,"")&lt;1130000,IF(INDEX(C:C,MATCH(LEFT(Q1439,7)+0,I:I,0))&lt;1130000,"",INDEX(C:C,MATCH(LEFT(Q1439,7)+0,I:I,0))),IFERROR(MID($Q1439,1,7)+0,""))</f>
        <v/>
      </c>
      <c r="N1439" s="25" t="str">
        <f>IF(IFERROR(MID($Q1439,10,7)+0,"")&lt;1130000,"",IFERROR(MID($Q1439,10,7)+0,""))</f>
        <v/>
      </c>
      <c r="O1439" s="25" t="str">
        <f>IF(IFERROR(MID($Q1439,19,7)+0,"")&lt;1130000,"",IFERROR(MID($Q1439,19,7)+0,""))</f>
        <v/>
      </c>
      <c r="P1439" s="25" t="str">
        <f>IF(M1439="","",IF(N1439="",M1439,M1439&amp;", "&amp;N1439))</f>
        <v/>
      </c>
      <c r="Q1439" s="37"/>
      <c r="R1439" s="37"/>
      <c r="S1439" s="35" t="s">
        <v>42</v>
      </c>
      <c r="T1439" s="34" t="s">
        <v>36</v>
      </c>
      <c r="U1439" s="185" t="s">
        <v>22</v>
      </c>
      <c r="V1439" s="188" t="s">
        <v>22</v>
      </c>
      <c r="W1439" s="189">
        <v>480</v>
      </c>
      <c r="X1439" s="31">
        <v>528</v>
      </c>
      <c r="Y1439" s="90">
        <f>IFERROR(ROUND(X1439/W1439-1,2),"")</f>
        <v>0.1</v>
      </c>
      <c r="Z1439" s="31">
        <f>IF(OR(S1439="VLD MLC components",S1439="VLD MLC pipes",S1439="VLD PEX components",S1439="VLD PEX pipes",S1439="VLD PHC components",S1439="VLD PHC pipes",S1439="Controls VLD"),"По запросу",X1439)</f>
        <v>528</v>
      </c>
      <c r="AA1439" s="63">
        <f>ROUND(X1439/1.2,3)</f>
        <v>440</v>
      </c>
      <c r="AB1439" s="23">
        <v>400</v>
      </c>
      <c r="AC1439" s="190">
        <f>IFERROR(ROUND(AA1439/AB1439-1,2),"")</f>
        <v>0.1</v>
      </c>
      <c r="AD1439" s="25"/>
      <c r="AE1439" s="25"/>
      <c r="AF1439" s="25">
        <v>89</v>
      </c>
      <c r="AG1439" s="25">
        <v>0</v>
      </c>
      <c r="AH1439" s="25">
        <v>0</v>
      </c>
      <c r="AI1439" s="25">
        <v>0</v>
      </c>
      <c r="AJ1439" s="25" t="s">
        <v>20</v>
      </c>
      <c r="AK1439" s="22" t="s">
        <v>20</v>
      </c>
      <c r="AL1439" s="25" t="s">
        <v>20</v>
      </c>
      <c r="AM1439" s="25">
        <v>1</v>
      </c>
      <c r="AN1439" s="25"/>
      <c r="AO1439" s="25"/>
      <c r="AP1439" s="25"/>
      <c r="AQ1439" s="25"/>
      <c r="AR1439" s="94"/>
      <c r="AS1439" s="157"/>
      <c r="AT1439" s="93"/>
      <c r="AU1439" s="92"/>
      <c r="AV1439" s="91"/>
      <c r="AW1439" s="92"/>
      <c r="AX1439" s="92"/>
      <c r="AY1439" s="91"/>
      <c r="AZ1439" s="23"/>
      <c r="BA1439" s="25"/>
      <c r="BC1439">
        <v>528</v>
      </c>
      <c r="BD1439" t="str">
        <f>IF(Z1439=BC1439,"OK")</f>
        <v>OK</v>
      </c>
      <c r="BN1439" s="183"/>
    </row>
    <row r="1440" spans="1:66" ht="25.5" x14ac:dyDescent="0.25">
      <c r="A1440" s="51"/>
      <c r="B1440" s="94">
        <v>1434</v>
      </c>
      <c r="C1440" s="45">
        <v>1237357</v>
      </c>
      <c r="D1440" s="23"/>
      <c r="E1440" s="36" t="s">
        <v>7065</v>
      </c>
      <c r="F1440" s="151" t="s">
        <v>21</v>
      </c>
      <c r="G1440" s="179" t="s">
        <v>2182</v>
      </c>
      <c r="H1440" s="46" t="str">
        <f>IFERROR(IFERROR(IF(SEARCH("Usystems",$E1440)&gt;0,"Usystems"),IF(SEARCH("RIIFO",$E1440)&gt;0,"RIIFO","Uponor")),"Uponor")</f>
        <v>Usystems</v>
      </c>
      <c r="I1440" s="25" t="str">
        <f>IFERROR(MID($D1440,1,7)+0,"")</f>
        <v/>
      </c>
      <c r="J1440" s="25" t="str">
        <f>IFERROR(MID($D1440,10,7)+0,"")</f>
        <v/>
      </c>
      <c r="K1440" s="25" t="str">
        <f>IFERROR(MID($D1440,19,7)+0,"")</f>
        <v/>
      </c>
      <c r="L1440" s="25" t="str">
        <f>IFERROR(MID($D1440,28,7)+0,"")</f>
        <v/>
      </c>
      <c r="M1440" s="25" t="str">
        <f>IF(IFERROR(MID($Q1440,1,7)+0,"")&lt;1130000,IF(INDEX(C:C,MATCH(LEFT(Q1440,7)+0,I:I,0))&lt;1130000,"",INDEX(C:C,MATCH(LEFT(Q1440,7)+0,I:I,0))),IFERROR(MID($Q1440,1,7)+0,""))</f>
        <v/>
      </c>
      <c r="N1440" s="25" t="str">
        <f>IF(IFERROR(MID($Q1440,10,7)+0,"")&lt;1130000,"",IFERROR(MID($Q1440,10,7)+0,""))</f>
        <v/>
      </c>
      <c r="O1440" s="25" t="str">
        <f>IF(IFERROR(MID($Q1440,19,7)+0,"")&lt;1130000,"",IFERROR(MID($Q1440,19,7)+0,""))</f>
        <v/>
      </c>
      <c r="P1440" s="25" t="str">
        <f>IF(M1440="","",IF(N1440="",M1440,M1440&amp;", "&amp;N1440))</f>
        <v/>
      </c>
      <c r="Q1440" s="37"/>
      <c r="R1440" s="37"/>
      <c r="S1440" s="35" t="s">
        <v>42</v>
      </c>
      <c r="T1440" s="34" t="s">
        <v>36</v>
      </c>
      <c r="U1440" s="185" t="s">
        <v>22</v>
      </c>
      <c r="V1440" s="188" t="s">
        <v>22</v>
      </c>
      <c r="W1440" s="189">
        <v>480</v>
      </c>
      <c r="X1440" s="31">
        <v>528</v>
      </c>
      <c r="Y1440" s="90">
        <f>IFERROR(ROUND(X1440/W1440-1,2),"")</f>
        <v>0.1</v>
      </c>
      <c r="Z1440" s="31">
        <f>IF(OR(S1440="VLD MLC components",S1440="VLD MLC pipes",S1440="VLD PEX components",S1440="VLD PEX pipes",S1440="VLD PHC components",S1440="VLD PHC pipes",S1440="Controls VLD"),"По запросу",X1440)</f>
        <v>528</v>
      </c>
      <c r="AA1440" s="63">
        <f>ROUND(X1440/1.2,3)</f>
        <v>440</v>
      </c>
      <c r="AB1440" s="23">
        <v>400</v>
      </c>
      <c r="AC1440" s="190">
        <f>IFERROR(ROUND(AA1440/AB1440-1,2),"")</f>
        <v>0.1</v>
      </c>
      <c r="AD1440" s="25"/>
      <c r="AE1440" s="25"/>
      <c r="AF1440" s="25">
        <v>90</v>
      </c>
      <c r="AG1440" s="25">
        <v>0</v>
      </c>
      <c r="AH1440" s="25">
        <v>0</v>
      </c>
      <c r="AI1440" s="25">
        <v>0</v>
      </c>
      <c r="AJ1440" s="25" t="s">
        <v>20</v>
      </c>
      <c r="AK1440" s="22" t="s">
        <v>20</v>
      </c>
      <c r="AL1440" s="25" t="s">
        <v>20</v>
      </c>
      <c r="AM1440" s="25">
        <v>1</v>
      </c>
      <c r="AN1440" s="25"/>
      <c r="AO1440" s="25"/>
      <c r="AP1440" s="25"/>
      <c r="AQ1440" s="25"/>
      <c r="AR1440" s="94"/>
      <c r="AS1440" s="157"/>
      <c r="AT1440" s="93"/>
      <c r="AU1440" s="92"/>
      <c r="AV1440" s="91"/>
      <c r="AW1440" s="92"/>
      <c r="AX1440" s="92"/>
      <c r="AY1440" s="91"/>
      <c r="AZ1440" s="23"/>
      <c r="BA1440" s="25"/>
      <c r="BC1440">
        <v>528</v>
      </c>
      <c r="BD1440" t="str">
        <f>IF(Z1440=BC1440,"OK")</f>
        <v>OK</v>
      </c>
      <c r="BN1440" s="183"/>
    </row>
    <row r="1441" spans="1:66" ht="25.5" x14ac:dyDescent="0.25">
      <c r="A1441" s="51"/>
      <c r="B1441" s="94">
        <v>1435</v>
      </c>
      <c r="C1441" s="43">
        <v>1089674</v>
      </c>
      <c r="D1441" s="23"/>
      <c r="E1441" s="26" t="s">
        <v>176</v>
      </c>
      <c r="F1441" s="212" t="s">
        <v>667</v>
      </c>
      <c r="G1441" s="41"/>
      <c r="H1441" s="46" t="str">
        <f>IFERROR(IFERROR(IF(SEARCH("Usystems",$E1441)&gt;0,"Usystems"),IF(SEARCH("RIIFO",$E1441)&gt;0,"RIIFO","Uponor")),"Uponor")</f>
        <v>Uponor</v>
      </c>
      <c r="I1441" s="25" t="str">
        <f>IFERROR(MID($D1441,1,7)+0,"")</f>
        <v/>
      </c>
      <c r="J1441" s="25" t="str">
        <f>IFERROR(MID($D1441,10,7)+0,"")</f>
        <v/>
      </c>
      <c r="K1441" s="25" t="str">
        <f>IFERROR(MID($D1441,19,7)+0,"")</f>
        <v/>
      </c>
      <c r="L1441" s="25" t="str">
        <f>IFERROR(MID($D1441,28,7)+0,"")</f>
        <v/>
      </c>
      <c r="M1441" s="25" t="str">
        <f>IF(IFERROR(MID($Q1441,1,7)+0,"")&lt;1130000,IF(INDEX(C:C,MATCH(LEFT(Q1441,7)+0,I:I,0))&lt;1130000,"",INDEX(C:C,MATCH(LEFT(Q1441,7)+0,I:I,0))),IFERROR(MID($Q1441,1,7)+0,""))</f>
        <v/>
      </c>
      <c r="N1441" s="25" t="str">
        <f>IF(IFERROR(MID($Q1441,10,7)+0,"")&lt;1130000,"",IFERROR(MID($Q1441,10,7)+0,""))</f>
        <v/>
      </c>
      <c r="O1441" s="25" t="str">
        <f>IF(IFERROR(MID($Q1441,19,7)+0,"")&lt;1130000,"",IFERROR(MID($Q1441,19,7)+0,""))</f>
        <v/>
      </c>
      <c r="P1441" s="25" t="str">
        <f>IF(M1441="","",IF(N1441="",M1441,M1441&amp;", "&amp;N1441))</f>
        <v/>
      </c>
      <c r="Q1441" s="23"/>
      <c r="R1441" s="23"/>
      <c r="S1441" s="35" t="s">
        <v>42</v>
      </c>
      <c r="T1441" s="34" t="s">
        <v>36</v>
      </c>
      <c r="U1441" s="185">
        <v>7040</v>
      </c>
      <c r="V1441" s="188">
        <v>7040</v>
      </c>
      <c r="W1441" s="189">
        <v>7040</v>
      </c>
      <c r="X1441" s="31">
        <v>7040</v>
      </c>
      <c r="Y1441" s="90">
        <f>IFERROR(ROUND(X1441/W1441-1,2),"")</f>
        <v>0</v>
      </c>
      <c r="Z1441" s="31">
        <f>IF(OR(S1441="VLD MLC components",S1441="VLD MLC pipes",S1441="VLD PEX components",S1441="VLD PEX pipes",S1441="VLD PHC components",S1441="VLD PHC pipes",S1441="Controls VLD"),"По запросу",X1441)</f>
        <v>7040</v>
      </c>
      <c r="AA1441" s="63">
        <f>ROUND(X1441/1.2,3)</f>
        <v>5866.6670000000004</v>
      </c>
      <c r="AB1441" s="23">
        <v>5866.6670000000004</v>
      </c>
      <c r="AC1441" s="190">
        <f>IFERROR(ROUND(AA1441/AB1441-1,2),"")</f>
        <v>0</v>
      </c>
      <c r="AD1441" s="25">
        <v>0.30299999999999999</v>
      </c>
      <c r="AE1441" s="25">
        <v>3.4000000000000002E-4</v>
      </c>
      <c r="AF1441" s="25">
        <v>0</v>
      </c>
      <c r="AG1441" s="25" t="s">
        <v>22</v>
      </c>
      <c r="AH1441" s="25">
        <v>0</v>
      </c>
      <c r="AI1441" s="25">
        <v>0</v>
      </c>
      <c r="AJ1441" s="25" t="s">
        <v>20</v>
      </c>
      <c r="AK1441" s="42" t="s">
        <v>19</v>
      </c>
      <c r="AL1441" s="25" t="s">
        <v>20</v>
      </c>
      <c r="AM1441" s="25">
        <v>1</v>
      </c>
      <c r="AN1441" s="25">
        <v>230</v>
      </c>
      <c r="AO1441" s="25">
        <v>87</v>
      </c>
      <c r="AP1441" s="25">
        <v>30</v>
      </c>
      <c r="AQ1441" s="25">
        <v>0.30299999999999999</v>
      </c>
      <c r="AR1441" s="94">
        <v>3.4000000000000002E-4</v>
      </c>
      <c r="AS1441" s="157" t="s">
        <v>22</v>
      </c>
      <c r="AT1441" s="93">
        <v>44301</v>
      </c>
      <c r="AU1441" s="92" t="s">
        <v>22</v>
      </c>
      <c r="AV1441" s="91" t="s">
        <v>152</v>
      </c>
      <c r="AW1441" s="92" t="s">
        <v>48</v>
      </c>
      <c r="AX1441" s="92" t="s">
        <v>48</v>
      </c>
      <c r="AY1441" s="91" t="s">
        <v>152</v>
      </c>
      <c r="AZ1441" s="23"/>
      <c r="BA1441" s="25" t="s">
        <v>5041</v>
      </c>
      <c r="BB1441" t="s">
        <v>25</v>
      </c>
      <c r="BC1441" t="e">
        <v>#N/A</v>
      </c>
      <c r="BD1441" t="e">
        <f>IF(Z1441=BC1441,"OK")</f>
        <v>#N/A</v>
      </c>
      <c r="BE1441">
        <v>0.30299999999999999</v>
      </c>
      <c r="BF1441">
        <v>3.4000000000000002E-4</v>
      </c>
      <c r="BG1441">
        <v>230</v>
      </c>
      <c r="BH1441">
        <v>87</v>
      </c>
      <c r="BI1441">
        <v>30</v>
      </c>
      <c r="BJ1441">
        <v>0.30299999999999999</v>
      </c>
      <c r="BK1441">
        <v>3.4000000000000002E-4</v>
      </c>
      <c r="BN1441" s="183"/>
    </row>
    <row r="1442" spans="1:66" ht="25.5" x14ac:dyDescent="0.25">
      <c r="A1442" s="51"/>
      <c r="B1442" s="94">
        <v>1436</v>
      </c>
      <c r="C1442" s="43">
        <v>1089776</v>
      </c>
      <c r="D1442" s="23"/>
      <c r="E1442" s="26" t="s">
        <v>177</v>
      </c>
      <c r="F1442" s="212" t="s">
        <v>44</v>
      </c>
      <c r="G1442" s="41"/>
      <c r="H1442" s="46" t="str">
        <f>IFERROR(IFERROR(IF(SEARCH("Usystems",$E1442)&gt;0,"Usystems"),IF(SEARCH("RIIFO",$E1442)&gt;0,"RIIFO","Uponor")),"Uponor")</f>
        <v>Uponor</v>
      </c>
      <c r="I1442" s="25" t="str">
        <f>IFERROR(MID($D1442,1,7)+0,"")</f>
        <v/>
      </c>
      <c r="J1442" s="25" t="str">
        <f>IFERROR(MID($D1442,10,7)+0,"")</f>
        <v/>
      </c>
      <c r="K1442" s="25" t="str">
        <f>IFERROR(MID($D1442,19,7)+0,"")</f>
        <v/>
      </c>
      <c r="L1442" s="25" t="str">
        <f>IFERROR(MID($D1442,28,7)+0,"")</f>
        <v/>
      </c>
      <c r="M1442" s="25" t="str">
        <f>IF(IFERROR(MID($Q1442,1,7)+0,"")&lt;1130000,IF(INDEX(C:C,MATCH(LEFT(Q1442,7)+0,I:I,0))&lt;1130000,"",INDEX(C:C,MATCH(LEFT(Q1442,7)+0,I:I,0))),IFERROR(MID($Q1442,1,7)+0,""))</f>
        <v/>
      </c>
      <c r="N1442" s="25" t="str">
        <f>IF(IFERROR(MID($Q1442,10,7)+0,"")&lt;1130000,"",IFERROR(MID($Q1442,10,7)+0,""))</f>
        <v/>
      </c>
      <c r="O1442" s="25" t="str">
        <f>IF(IFERROR(MID($Q1442,19,7)+0,"")&lt;1130000,"",IFERROR(MID($Q1442,19,7)+0,""))</f>
        <v/>
      </c>
      <c r="P1442" s="25" t="str">
        <f>IF(M1442="","",IF(N1442="",M1442,M1442&amp;", "&amp;N1442))</f>
        <v/>
      </c>
      <c r="Q1442" s="23"/>
      <c r="R1442" s="23"/>
      <c r="S1442" s="35" t="s">
        <v>42</v>
      </c>
      <c r="T1442" s="34" t="s">
        <v>36</v>
      </c>
      <c r="U1442" s="185">
        <v>2816</v>
      </c>
      <c r="V1442" s="188">
        <v>2816</v>
      </c>
      <c r="W1442" s="189">
        <v>2816</v>
      </c>
      <c r="X1442" s="31">
        <v>2816</v>
      </c>
      <c r="Y1442" s="90">
        <f>IFERROR(ROUND(X1442/W1442-1,2),"")</f>
        <v>0</v>
      </c>
      <c r="Z1442" s="31">
        <f>IF(OR(S1442="VLD MLC components",S1442="VLD MLC pipes",S1442="VLD PEX components",S1442="VLD PEX pipes",S1442="VLD PHC components",S1442="VLD PHC pipes",S1442="Controls VLD"),"По запросу",X1442)</f>
        <v>2816</v>
      </c>
      <c r="AA1442" s="63">
        <f>ROUND(X1442/1.2,3)</f>
        <v>2346.6669999999999</v>
      </c>
      <c r="AB1442" s="23">
        <v>2346.6669999999999</v>
      </c>
      <c r="AC1442" s="190">
        <f>IFERROR(ROUND(AA1442/AB1442-1,2),"")</f>
        <v>0</v>
      </c>
      <c r="AD1442" s="25">
        <v>1.9E-2</v>
      </c>
      <c r="AE1442" s="25">
        <v>1.8150000000000001E-5</v>
      </c>
      <c r="AF1442" s="25">
        <v>0</v>
      </c>
      <c r="AG1442" s="25" t="s">
        <v>22</v>
      </c>
      <c r="AH1442" s="25">
        <v>0</v>
      </c>
      <c r="AI1442" s="25">
        <v>0</v>
      </c>
      <c r="AJ1442" s="25" t="s">
        <v>20</v>
      </c>
      <c r="AK1442" s="42" t="s">
        <v>19</v>
      </c>
      <c r="AL1442" s="25" t="s">
        <v>20</v>
      </c>
      <c r="AM1442" s="25">
        <v>1</v>
      </c>
      <c r="AN1442" s="25">
        <v>150</v>
      </c>
      <c r="AO1442" s="25">
        <v>79</v>
      </c>
      <c r="AP1442" s="25">
        <v>2.4</v>
      </c>
      <c r="AQ1442" s="25">
        <v>1.9E-2</v>
      </c>
      <c r="AR1442" s="94">
        <v>1.8150000000000001E-5</v>
      </c>
      <c r="AS1442" s="157" t="s">
        <v>22</v>
      </c>
      <c r="AT1442" s="93">
        <v>44301</v>
      </c>
      <c r="AU1442" s="92" t="s">
        <v>22</v>
      </c>
      <c r="AV1442" s="91" t="s">
        <v>152</v>
      </c>
      <c r="AW1442" s="92" t="s">
        <v>48</v>
      </c>
      <c r="AX1442" s="92" t="s">
        <v>48</v>
      </c>
      <c r="AY1442" s="91" t="s">
        <v>152</v>
      </c>
      <c r="AZ1442" s="23"/>
      <c r="BA1442" s="25" t="s">
        <v>5040</v>
      </c>
      <c r="BB1442" t="s">
        <v>25</v>
      </c>
      <c r="BC1442" t="e">
        <v>#N/A</v>
      </c>
      <c r="BD1442" t="e">
        <f>IF(Z1442=BC1442,"OK")</f>
        <v>#N/A</v>
      </c>
      <c r="BE1442">
        <v>1.9E-2</v>
      </c>
      <c r="BF1442">
        <v>1.8150000000000001E-5</v>
      </c>
      <c r="BG1442">
        <v>150</v>
      </c>
      <c r="BH1442">
        <v>79</v>
      </c>
      <c r="BI1442">
        <v>2.4</v>
      </c>
      <c r="BJ1442">
        <v>1.9E-2</v>
      </c>
      <c r="BK1442">
        <v>1.8150000000000001E-5</v>
      </c>
      <c r="BN1442" s="183"/>
    </row>
    <row r="1443" spans="1:66" x14ac:dyDescent="0.25">
      <c r="A1443" s="51"/>
      <c r="B1443" s="94">
        <v>1437</v>
      </c>
      <c r="C1443" s="43">
        <v>1089677</v>
      </c>
      <c r="D1443" s="37">
        <v>1013719</v>
      </c>
      <c r="E1443" s="36" t="s">
        <v>5039</v>
      </c>
      <c r="F1443" s="151" t="s">
        <v>652</v>
      </c>
      <c r="G1443" s="41"/>
      <c r="H1443" s="46" t="str">
        <f>IFERROR(IFERROR(IF(SEARCH("Usystems",$E1443)&gt;0,"Usystems"),IF(SEARCH("RIIFO",$E1443)&gt;0,"RIIFO","Uponor")),"Uponor")</f>
        <v>Uponor</v>
      </c>
      <c r="I1443" s="25">
        <f>IFERROR(MID($D1443,1,7)+0,"")</f>
        <v>1013719</v>
      </c>
      <c r="J1443" s="25" t="str">
        <f>IFERROR(MID($D1443,10,7)+0,"")</f>
        <v/>
      </c>
      <c r="K1443" s="25" t="str">
        <f>IFERROR(MID($D1443,19,7)+0,"")</f>
        <v/>
      </c>
      <c r="L1443" s="25" t="str">
        <f>IFERROR(MID($D1443,28,7)+0,"")</f>
        <v/>
      </c>
      <c r="M1443" s="25" t="str">
        <f>IF(IFERROR(MID($Q1443,1,7)+0,"")&lt;1130000,IF(INDEX(C:C,MATCH(LEFT(Q1443,7)+0,I:I,0))&lt;1130000,"",INDEX(C:C,MATCH(LEFT(Q1443,7)+0,I:I,0))),IFERROR(MID($Q1443,1,7)+0,""))</f>
        <v/>
      </c>
      <c r="N1443" s="25" t="str">
        <f>IF(IFERROR(MID($Q1443,10,7)+0,"")&lt;1130000,"",IFERROR(MID($Q1443,10,7)+0,""))</f>
        <v/>
      </c>
      <c r="O1443" s="25" t="str">
        <f>IF(IFERROR(MID($Q1443,19,7)+0,"")&lt;1130000,"",IFERROR(MID($Q1443,19,7)+0,""))</f>
        <v/>
      </c>
      <c r="P1443" s="25" t="str">
        <f>IF(M1443="","",IF(N1443="",M1443,M1443&amp;", "&amp;N1443))</f>
        <v/>
      </c>
      <c r="Q1443" s="37"/>
      <c r="R1443" s="37"/>
      <c r="S1443" s="35" t="s">
        <v>42</v>
      </c>
      <c r="T1443" s="25" t="s">
        <v>36</v>
      </c>
      <c r="U1443" s="185">
        <v>7360</v>
      </c>
      <c r="V1443" s="188">
        <v>7360</v>
      </c>
      <c r="W1443" s="189">
        <v>7360</v>
      </c>
      <c r="X1443" s="31">
        <v>7360</v>
      </c>
      <c r="Y1443" s="90">
        <f>IFERROR(ROUND(X1443/W1443-1,2),"")</f>
        <v>0</v>
      </c>
      <c r="Z1443" s="31">
        <f>IF(OR(S1443="VLD MLC components",S1443="VLD MLC pipes",S1443="VLD PEX components",S1443="VLD PEX pipes",S1443="VLD PHC components",S1443="VLD PHC pipes",S1443="Controls VLD"),"По запросу",X1443)</f>
        <v>7360</v>
      </c>
      <c r="AA1443" s="63">
        <f>ROUND(X1443/1.2,3)</f>
        <v>6133.3329999999996</v>
      </c>
      <c r="AB1443" s="23">
        <v>6133.3329999999996</v>
      </c>
      <c r="AC1443" s="190">
        <f>IFERROR(ROUND(AA1443/AB1443-1,2),"")</f>
        <v>0</v>
      </c>
      <c r="AD1443" s="25">
        <v>0.44</v>
      </c>
      <c r="AE1443" s="25">
        <v>1.0679999999999999E-3</v>
      </c>
      <c r="AF1443" s="25">
        <v>0</v>
      </c>
      <c r="AG1443" s="25" t="s">
        <v>22</v>
      </c>
      <c r="AH1443" s="25">
        <v>0</v>
      </c>
      <c r="AI1443" s="25">
        <v>0</v>
      </c>
      <c r="AJ1443" s="25" t="s">
        <v>20</v>
      </c>
      <c r="AK1443" s="42" t="s">
        <v>19</v>
      </c>
      <c r="AL1443" s="25" t="s">
        <v>20</v>
      </c>
      <c r="AM1443" s="25">
        <v>1</v>
      </c>
      <c r="AN1443" s="25">
        <v>258</v>
      </c>
      <c r="AO1443" s="25">
        <v>110</v>
      </c>
      <c r="AP1443" s="25">
        <v>42</v>
      </c>
      <c r="AQ1443" s="25">
        <v>0.44</v>
      </c>
      <c r="AR1443" s="94">
        <v>1.1919999999999999E-3</v>
      </c>
      <c r="AS1443" s="157" t="s">
        <v>22</v>
      </c>
      <c r="AT1443" s="93">
        <v>43017</v>
      </c>
      <c r="AU1443" s="92" t="s">
        <v>22</v>
      </c>
      <c r="AV1443" s="91" t="s">
        <v>152</v>
      </c>
      <c r="AW1443" s="92" t="s">
        <v>152</v>
      </c>
      <c r="AX1443" s="92" t="s">
        <v>48</v>
      </c>
      <c r="AY1443" s="91" t="s">
        <v>152</v>
      </c>
      <c r="AZ1443" s="23"/>
      <c r="BA1443" s="25" t="s">
        <v>5038</v>
      </c>
      <c r="BB1443" t="s">
        <v>25</v>
      </c>
      <c r="BC1443" t="e">
        <v>#N/A</v>
      </c>
      <c r="BD1443" t="e">
        <f>IF(Z1443=BC1443,"OK")</f>
        <v>#N/A</v>
      </c>
      <c r="BE1443">
        <v>0.44</v>
      </c>
      <c r="BF1443">
        <v>1.0679999999999999E-3</v>
      </c>
      <c r="BG1443">
        <v>258</v>
      </c>
      <c r="BH1443">
        <v>110</v>
      </c>
      <c r="BI1443">
        <v>42</v>
      </c>
      <c r="BJ1443">
        <v>0.44</v>
      </c>
      <c r="BK1443">
        <v>1.1919999999999999E-3</v>
      </c>
      <c r="BN1443" s="183"/>
    </row>
    <row r="1444" spans="1:66" ht="25.5" x14ac:dyDescent="0.25">
      <c r="A1444" s="51"/>
      <c r="B1444" s="94">
        <v>1438</v>
      </c>
      <c r="C1444" s="43">
        <v>1089779</v>
      </c>
      <c r="D1444" s="37"/>
      <c r="E1444" s="27" t="s">
        <v>5037</v>
      </c>
      <c r="F1444" s="151" t="s">
        <v>44</v>
      </c>
      <c r="G1444" s="41"/>
      <c r="H1444" s="46" t="str">
        <f>IFERROR(IFERROR(IF(SEARCH("Usystems",$E1444)&gt;0,"Usystems"),IF(SEARCH("RIIFO",$E1444)&gt;0,"RIIFO","Uponor")),"Uponor")</f>
        <v>Uponor</v>
      </c>
      <c r="I1444" s="25" t="str">
        <f>IFERROR(MID($D1444,1,7)+0,"")</f>
        <v/>
      </c>
      <c r="J1444" s="25" t="str">
        <f>IFERROR(MID($D1444,10,7)+0,"")</f>
        <v/>
      </c>
      <c r="K1444" s="25" t="str">
        <f>IFERROR(MID($D1444,19,7)+0,"")</f>
        <v/>
      </c>
      <c r="L1444" s="25" t="str">
        <f>IFERROR(MID($D1444,28,7)+0,"")</f>
        <v/>
      </c>
      <c r="M1444" s="25" t="str">
        <f>IF(IFERROR(MID($Q1444,1,7)+0,"")&lt;1130000,IF(INDEX(C:C,MATCH(LEFT(Q1444,7)+0,I:I,0))&lt;1130000,"",INDEX(C:C,MATCH(LEFT(Q1444,7)+0,I:I,0))),IFERROR(MID($Q1444,1,7)+0,""))</f>
        <v/>
      </c>
      <c r="N1444" s="25" t="str">
        <f>IF(IFERROR(MID($Q1444,10,7)+0,"")&lt;1130000,"",IFERROR(MID($Q1444,10,7)+0,""))</f>
        <v/>
      </c>
      <c r="O1444" s="25" t="str">
        <f>IF(IFERROR(MID($Q1444,19,7)+0,"")&lt;1130000,"",IFERROR(MID($Q1444,19,7)+0,""))</f>
        <v/>
      </c>
      <c r="P1444" s="25" t="str">
        <f>IF(M1444="","",IF(N1444="",M1444,M1444&amp;", "&amp;N1444))</f>
        <v/>
      </c>
      <c r="Q1444" s="37"/>
      <c r="R1444" s="37"/>
      <c r="S1444" s="35" t="s">
        <v>42</v>
      </c>
      <c r="T1444" s="25" t="s">
        <v>36</v>
      </c>
      <c r="U1444" s="185">
        <v>3601</v>
      </c>
      <c r="V1444" s="188">
        <v>3601</v>
      </c>
      <c r="W1444" s="189">
        <v>3601</v>
      </c>
      <c r="X1444" s="31">
        <v>3601</v>
      </c>
      <c r="Y1444" s="90">
        <f>IFERROR(ROUND(X1444/W1444-1,2),"")</f>
        <v>0</v>
      </c>
      <c r="Z1444" s="31">
        <f>IF(OR(S1444="VLD MLC components",S1444="VLD MLC pipes",S1444="VLD PEX components",S1444="VLD PEX pipes",S1444="VLD PHC components",S1444="VLD PHC pipes",S1444="Controls VLD"),"По запросу",X1444)</f>
        <v>3601</v>
      </c>
      <c r="AA1444" s="63">
        <f>ROUND(X1444/1.2,3)</f>
        <v>3000.8330000000001</v>
      </c>
      <c r="AB1444" s="23">
        <v>3000.8330000000001</v>
      </c>
      <c r="AC1444" s="190">
        <f>IFERROR(ROUND(AA1444/AB1444-1,2),"")</f>
        <v>0</v>
      </c>
      <c r="AD1444" s="25">
        <v>7.2999999999999995E-2</v>
      </c>
      <c r="AE1444" s="25">
        <v>6.3E-5</v>
      </c>
      <c r="AF1444" s="25">
        <v>0</v>
      </c>
      <c r="AG1444" s="25" t="s">
        <v>22</v>
      </c>
      <c r="AH1444" s="25">
        <v>0</v>
      </c>
      <c r="AI1444" s="25">
        <v>0</v>
      </c>
      <c r="AJ1444" s="25" t="s">
        <v>20</v>
      </c>
      <c r="AK1444" s="42" t="s">
        <v>19</v>
      </c>
      <c r="AL1444" s="25" t="s">
        <v>20</v>
      </c>
      <c r="AM1444" s="25">
        <v>1</v>
      </c>
      <c r="AN1444" s="25">
        <v>187</v>
      </c>
      <c r="AO1444" s="25">
        <v>86</v>
      </c>
      <c r="AP1444" s="25">
        <v>3.9</v>
      </c>
      <c r="AQ1444" s="25">
        <v>7.2999999999999995E-2</v>
      </c>
      <c r="AR1444" s="94">
        <v>6.3E-5</v>
      </c>
      <c r="AS1444" s="157" t="s">
        <v>22</v>
      </c>
      <c r="AT1444" s="93">
        <v>43017</v>
      </c>
      <c r="AU1444" s="92" t="s">
        <v>22</v>
      </c>
      <c r="AV1444" s="91" t="s">
        <v>152</v>
      </c>
      <c r="AW1444" s="92" t="s">
        <v>48</v>
      </c>
      <c r="AX1444" s="92" t="s">
        <v>48</v>
      </c>
      <c r="AY1444" s="91" t="s">
        <v>152</v>
      </c>
      <c r="AZ1444" s="23"/>
      <c r="BA1444" s="25" t="s">
        <v>5030</v>
      </c>
      <c r="BB1444" t="s">
        <v>25</v>
      </c>
      <c r="BC1444" t="e">
        <v>#N/A</v>
      </c>
      <c r="BD1444" t="e">
        <f>IF(Z1444=BC1444,"OK")</f>
        <v>#N/A</v>
      </c>
      <c r="BE1444">
        <v>7.2999999999999995E-2</v>
      </c>
      <c r="BF1444">
        <v>6.3E-5</v>
      </c>
      <c r="BG1444">
        <v>187</v>
      </c>
      <c r="BH1444">
        <v>86</v>
      </c>
      <c r="BI1444">
        <v>3.9</v>
      </c>
      <c r="BJ1444">
        <v>7.2999999999999995E-2</v>
      </c>
      <c r="BK1444">
        <v>6.3E-5</v>
      </c>
      <c r="BN1444" s="183"/>
    </row>
    <row r="1445" spans="1:66" x14ac:dyDescent="0.25">
      <c r="A1445" s="51"/>
      <c r="B1445" s="94">
        <v>1439</v>
      </c>
      <c r="C1445" s="43">
        <v>1089675</v>
      </c>
      <c r="D1445" s="37">
        <v>1006634</v>
      </c>
      <c r="E1445" s="36" t="s">
        <v>5036</v>
      </c>
      <c r="F1445" s="151" t="s">
        <v>652</v>
      </c>
      <c r="G1445" s="41"/>
      <c r="H1445" s="46" t="str">
        <f>IFERROR(IFERROR(IF(SEARCH("Usystems",$E1445)&gt;0,"Usystems"),IF(SEARCH("RIIFO",$E1445)&gt;0,"RIIFO","Uponor")),"Uponor")</f>
        <v>Uponor</v>
      </c>
      <c r="I1445" s="25">
        <f>IFERROR(MID($D1445,1,7)+0,"")</f>
        <v>1006634</v>
      </c>
      <c r="J1445" s="25" t="str">
        <f>IFERROR(MID($D1445,10,7)+0,"")</f>
        <v/>
      </c>
      <c r="K1445" s="25" t="str">
        <f>IFERROR(MID($D1445,19,7)+0,"")</f>
        <v/>
      </c>
      <c r="L1445" s="25" t="str">
        <f>IFERROR(MID($D1445,28,7)+0,"")</f>
        <v/>
      </c>
      <c r="M1445" s="25" t="str">
        <f>IF(IFERROR(MID($Q1445,1,7)+0,"")&lt;1130000,IF(INDEX(C:C,MATCH(LEFT(Q1445,7)+0,I:I,0))&lt;1130000,"",INDEX(C:C,MATCH(LEFT(Q1445,7)+0,I:I,0))),IFERROR(MID($Q1445,1,7)+0,""))</f>
        <v/>
      </c>
      <c r="N1445" s="25" t="str">
        <f>IF(IFERROR(MID($Q1445,10,7)+0,"")&lt;1130000,"",IFERROR(MID($Q1445,10,7)+0,""))</f>
        <v/>
      </c>
      <c r="O1445" s="25" t="str">
        <f>IF(IFERROR(MID($Q1445,19,7)+0,"")&lt;1130000,"",IFERROR(MID($Q1445,19,7)+0,""))</f>
        <v/>
      </c>
      <c r="P1445" s="25" t="str">
        <f>IF(M1445="","",IF(N1445="",M1445,M1445&amp;", "&amp;N1445))</f>
        <v/>
      </c>
      <c r="Q1445" s="37"/>
      <c r="R1445" s="37"/>
      <c r="S1445" s="35" t="s">
        <v>42</v>
      </c>
      <c r="T1445" s="25" t="s">
        <v>36</v>
      </c>
      <c r="U1445" s="185">
        <v>11266</v>
      </c>
      <c r="V1445" s="188">
        <v>11266</v>
      </c>
      <c r="W1445" s="189">
        <v>11266</v>
      </c>
      <c r="X1445" s="31">
        <v>11266</v>
      </c>
      <c r="Y1445" s="90">
        <f>IFERROR(ROUND(X1445/W1445-1,2),"")</f>
        <v>0</v>
      </c>
      <c r="Z1445" s="31">
        <f>IF(OR(S1445="VLD MLC components",S1445="VLD MLC pipes",S1445="VLD PEX components",S1445="VLD PEX pipes",S1445="VLD PHC components",S1445="VLD PHC pipes",S1445="Controls VLD"),"По запросу",X1445)</f>
        <v>11266</v>
      </c>
      <c r="AA1445" s="63">
        <f>ROUND(X1445/1.2,3)</f>
        <v>9388.3330000000005</v>
      </c>
      <c r="AB1445" s="23">
        <v>9388.3330000000005</v>
      </c>
      <c r="AC1445" s="190">
        <f>IFERROR(ROUND(AA1445/AB1445-1,2),"")</f>
        <v>0</v>
      </c>
      <c r="AD1445" s="25">
        <v>0.9</v>
      </c>
      <c r="AE1445" s="25">
        <v>1.0679999999999999E-3</v>
      </c>
      <c r="AF1445" s="25">
        <v>0</v>
      </c>
      <c r="AG1445" s="25" t="s">
        <v>22</v>
      </c>
      <c r="AH1445" s="25">
        <v>0</v>
      </c>
      <c r="AI1445" s="25">
        <v>0</v>
      </c>
      <c r="AJ1445" s="25" t="s">
        <v>20</v>
      </c>
      <c r="AK1445" s="42" t="s">
        <v>19</v>
      </c>
      <c r="AL1445" s="25" t="s">
        <v>20</v>
      </c>
      <c r="AM1445" s="25">
        <v>1</v>
      </c>
      <c r="AN1445" s="25">
        <v>258</v>
      </c>
      <c r="AO1445" s="25">
        <v>110</v>
      </c>
      <c r="AP1445" s="25">
        <v>42</v>
      </c>
      <c r="AQ1445" s="25">
        <v>0.9</v>
      </c>
      <c r="AR1445" s="94">
        <v>1.1919999999999999E-3</v>
      </c>
      <c r="AS1445" s="157" t="s">
        <v>22</v>
      </c>
      <c r="AT1445" s="93">
        <v>43017</v>
      </c>
      <c r="AU1445" s="92" t="s">
        <v>22</v>
      </c>
      <c r="AV1445" s="91" t="s">
        <v>152</v>
      </c>
      <c r="AW1445" s="92" t="s">
        <v>48</v>
      </c>
      <c r="AX1445" s="92" t="s">
        <v>48</v>
      </c>
      <c r="AY1445" s="91" t="s">
        <v>152</v>
      </c>
      <c r="AZ1445" s="23"/>
      <c r="BA1445" s="25" t="s">
        <v>5035</v>
      </c>
      <c r="BB1445" t="s">
        <v>25</v>
      </c>
      <c r="BC1445" t="e">
        <v>#N/A</v>
      </c>
      <c r="BD1445" t="e">
        <f>IF(Z1445=BC1445,"OK")</f>
        <v>#N/A</v>
      </c>
      <c r="BE1445">
        <v>0.9</v>
      </c>
      <c r="BF1445">
        <v>1.0679999999999999E-3</v>
      </c>
      <c r="BG1445">
        <v>258</v>
      </c>
      <c r="BH1445">
        <v>110</v>
      </c>
      <c r="BI1445">
        <v>42</v>
      </c>
      <c r="BJ1445">
        <v>0.9</v>
      </c>
      <c r="BK1445">
        <v>1.1919999999999999E-3</v>
      </c>
      <c r="BN1445" s="183"/>
    </row>
    <row r="1446" spans="1:66" ht="25.5" x14ac:dyDescent="0.25">
      <c r="A1446" s="51"/>
      <c r="B1446" s="94">
        <v>1440</v>
      </c>
      <c r="C1446" s="43">
        <v>1089777</v>
      </c>
      <c r="D1446" s="37"/>
      <c r="E1446" s="27" t="s">
        <v>5034</v>
      </c>
      <c r="F1446" s="151" t="s">
        <v>44</v>
      </c>
      <c r="G1446" s="37"/>
      <c r="H1446" s="46" t="str">
        <f>IFERROR(IFERROR(IF(SEARCH("Usystems",$E1446)&gt;0,"Usystems"),IF(SEARCH("RIIFO",$E1446)&gt;0,"RIIFO","Uponor")),"Uponor")</f>
        <v>Uponor</v>
      </c>
      <c r="I1446" s="25" t="str">
        <f>IFERROR(MID($D1446,1,7)+0,"")</f>
        <v/>
      </c>
      <c r="J1446" s="25" t="str">
        <f>IFERROR(MID($D1446,10,7)+0,"")</f>
        <v/>
      </c>
      <c r="K1446" s="25" t="str">
        <f>IFERROR(MID($D1446,19,7)+0,"")</f>
        <v/>
      </c>
      <c r="L1446" s="25" t="str">
        <f>IFERROR(MID($D1446,28,7)+0,"")</f>
        <v/>
      </c>
      <c r="M1446" s="25" t="str">
        <f>IF(IFERROR(MID($Q1446,1,7)+0,"")&lt;1130000,IF(INDEX(C:C,MATCH(LEFT(Q1446,7)+0,I:I,0))&lt;1130000,"",INDEX(C:C,MATCH(LEFT(Q1446,7)+0,I:I,0))),IFERROR(MID($Q1446,1,7)+0,""))</f>
        <v/>
      </c>
      <c r="N1446" s="25" t="str">
        <f>IF(IFERROR(MID($Q1446,10,7)+0,"")&lt;1130000,"",IFERROR(MID($Q1446,10,7)+0,""))</f>
        <v/>
      </c>
      <c r="O1446" s="25" t="str">
        <f>IF(IFERROR(MID($Q1446,19,7)+0,"")&lt;1130000,"",IFERROR(MID($Q1446,19,7)+0,""))</f>
        <v/>
      </c>
      <c r="P1446" s="25" t="str">
        <f>IF(M1446="","",IF(N1446="",M1446,M1446&amp;", "&amp;N1446))</f>
        <v/>
      </c>
      <c r="Q1446" s="37"/>
      <c r="R1446" s="37"/>
      <c r="S1446" s="35" t="s">
        <v>42</v>
      </c>
      <c r="T1446" s="25" t="s">
        <v>36</v>
      </c>
      <c r="U1446" s="185">
        <v>1282</v>
      </c>
      <c r="V1446" s="188">
        <v>1282</v>
      </c>
      <c r="W1446" s="189">
        <v>1282</v>
      </c>
      <c r="X1446" s="31">
        <v>1282</v>
      </c>
      <c r="Y1446" s="90">
        <f>IFERROR(ROUND(X1446/W1446-1,2),"")</f>
        <v>0</v>
      </c>
      <c r="Z1446" s="31">
        <f>IF(OR(S1446="VLD MLC components",S1446="VLD MLC pipes",S1446="VLD PEX components",S1446="VLD PEX pipes",S1446="VLD PHC components",S1446="VLD PHC pipes",S1446="Controls VLD"),"По запросу",X1446)</f>
        <v>1282</v>
      </c>
      <c r="AA1446" s="63">
        <f>ROUND(X1446/1.2,3)</f>
        <v>1068.3330000000001</v>
      </c>
      <c r="AB1446" s="23">
        <v>1068.3330000000001</v>
      </c>
      <c r="AC1446" s="190">
        <f>IFERROR(ROUND(AA1446/AB1446-1,2),"")</f>
        <v>0</v>
      </c>
      <c r="AD1446" s="25">
        <v>8.9999999999999993E-3</v>
      </c>
      <c r="AE1446" s="25">
        <v>7.7000000000000001E-5</v>
      </c>
      <c r="AF1446" s="25">
        <v>0</v>
      </c>
      <c r="AG1446" s="25" t="s">
        <v>22</v>
      </c>
      <c r="AH1446" s="25">
        <v>0</v>
      </c>
      <c r="AI1446" s="25">
        <v>0</v>
      </c>
      <c r="AJ1446" s="25" t="s">
        <v>20</v>
      </c>
      <c r="AK1446" s="42" t="s">
        <v>19</v>
      </c>
      <c r="AL1446" s="25" t="s">
        <v>20</v>
      </c>
      <c r="AM1446" s="25">
        <v>1</v>
      </c>
      <c r="AN1446" s="25">
        <v>330</v>
      </c>
      <c r="AO1446" s="25">
        <v>140</v>
      </c>
      <c r="AP1446" s="25">
        <v>55</v>
      </c>
      <c r="AQ1446" s="25">
        <v>8.9999999999999993E-3</v>
      </c>
      <c r="AR1446" s="94">
        <v>2.5409999999999999E-3</v>
      </c>
      <c r="AS1446" s="157" t="s">
        <v>22</v>
      </c>
      <c r="AT1446" s="93">
        <v>43017</v>
      </c>
      <c r="AU1446" s="92" t="s">
        <v>22</v>
      </c>
      <c r="AV1446" s="91" t="s">
        <v>152</v>
      </c>
      <c r="AW1446" s="92" t="s">
        <v>48</v>
      </c>
      <c r="AX1446" s="92" t="s">
        <v>48</v>
      </c>
      <c r="AY1446" s="91" t="s">
        <v>152</v>
      </c>
      <c r="AZ1446" s="23"/>
      <c r="BA1446" s="25" t="s">
        <v>3994</v>
      </c>
      <c r="BB1446" t="s">
        <v>25</v>
      </c>
      <c r="BC1446" t="e">
        <v>#N/A</v>
      </c>
      <c r="BD1446" t="e">
        <f>IF(Z1446=BC1446,"OK")</f>
        <v>#N/A</v>
      </c>
      <c r="BE1446">
        <v>8.9999999999999993E-3</v>
      </c>
      <c r="BF1446">
        <v>7.7000000000000001E-5</v>
      </c>
      <c r="BG1446">
        <v>330</v>
      </c>
      <c r="BH1446">
        <v>140</v>
      </c>
      <c r="BI1446">
        <v>55</v>
      </c>
      <c r="BJ1446">
        <v>8.9999999999999993E-3</v>
      </c>
      <c r="BK1446">
        <v>2.5409999999999999E-3</v>
      </c>
      <c r="BN1446" s="183"/>
    </row>
    <row r="1447" spans="1:66" x14ac:dyDescent="0.25">
      <c r="A1447" s="51"/>
      <c r="B1447" s="94">
        <v>1441</v>
      </c>
      <c r="C1447" s="43">
        <v>1089676</v>
      </c>
      <c r="D1447" s="37">
        <v>1014171</v>
      </c>
      <c r="E1447" s="27" t="s">
        <v>5033</v>
      </c>
      <c r="F1447" s="151" t="s">
        <v>757</v>
      </c>
      <c r="G1447" s="41"/>
      <c r="H1447" s="46" t="str">
        <f>IFERROR(IFERROR(IF(SEARCH("Usystems",$E1447)&gt;0,"Usystems"),IF(SEARCH("RIIFO",$E1447)&gt;0,"RIIFO","Uponor")),"Uponor")</f>
        <v>Uponor</v>
      </c>
      <c r="I1447" s="25">
        <f>IFERROR(MID($D1447,1,7)+0,"")</f>
        <v>1014171</v>
      </c>
      <c r="J1447" s="25" t="str">
        <f>IFERROR(MID($D1447,10,7)+0,"")</f>
        <v/>
      </c>
      <c r="K1447" s="25" t="str">
        <f>IFERROR(MID($D1447,19,7)+0,"")</f>
        <v/>
      </c>
      <c r="L1447" s="25" t="str">
        <f>IFERROR(MID($D1447,28,7)+0,"")</f>
        <v/>
      </c>
      <c r="M1447" s="25" t="str">
        <f>IF(IFERROR(MID($Q1447,1,7)+0,"")&lt;1130000,IF(INDEX(C:C,MATCH(LEFT(Q1447,7)+0,I:I,0))&lt;1130000,"",INDEX(C:C,MATCH(LEFT(Q1447,7)+0,I:I,0))),IFERROR(MID($Q1447,1,7)+0,""))</f>
        <v/>
      </c>
      <c r="N1447" s="25" t="str">
        <f>IF(IFERROR(MID($Q1447,10,7)+0,"")&lt;1130000,"",IFERROR(MID($Q1447,10,7)+0,""))</f>
        <v/>
      </c>
      <c r="O1447" s="25" t="str">
        <f>IF(IFERROR(MID($Q1447,19,7)+0,"")&lt;1130000,"",IFERROR(MID($Q1447,19,7)+0,""))</f>
        <v/>
      </c>
      <c r="P1447" s="25" t="str">
        <f>IF(M1447="","",IF(N1447="",M1447,M1447&amp;", "&amp;N1447))</f>
        <v/>
      </c>
      <c r="Q1447" s="37"/>
      <c r="R1447" s="37"/>
      <c r="S1447" s="35" t="s">
        <v>42</v>
      </c>
      <c r="T1447" s="25" t="s">
        <v>36</v>
      </c>
      <c r="U1447" s="185">
        <v>19651</v>
      </c>
      <c r="V1447" s="188">
        <v>19651</v>
      </c>
      <c r="W1447" s="189">
        <v>19651</v>
      </c>
      <c r="X1447" s="31">
        <v>19651</v>
      </c>
      <c r="Y1447" s="90">
        <f>IFERROR(ROUND(X1447/W1447-1,2),"")</f>
        <v>0</v>
      </c>
      <c r="Z1447" s="31">
        <f>IF(OR(S1447="VLD MLC components",S1447="VLD MLC pipes",S1447="VLD PEX components",S1447="VLD PEX pipes",S1447="VLD PHC components",S1447="VLD PHC pipes",S1447="Controls VLD"),"По запросу",X1447)</f>
        <v>19651</v>
      </c>
      <c r="AA1447" s="63">
        <f>ROUND(X1447/1.2,3)</f>
        <v>16375.833000000001</v>
      </c>
      <c r="AB1447" s="23">
        <v>16375.833000000001</v>
      </c>
      <c r="AC1447" s="190">
        <f>IFERROR(ROUND(AA1447/AB1447-1,2),"")</f>
        <v>0</v>
      </c>
      <c r="AD1447" s="25">
        <v>1.62</v>
      </c>
      <c r="AE1447" s="25">
        <v>2.673E-3</v>
      </c>
      <c r="AF1447" s="25">
        <v>0</v>
      </c>
      <c r="AG1447" s="25" t="s">
        <v>22</v>
      </c>
      <c r="AH1447" s="25">
        <v>0</v>
      </c>
      <c r="AI1447" s="25">
        <v>0</v>
      </c>
      <c r="AJ1447" s="25" t="s">
        <v>20</v>
      </c>
      <c r="AK1447" s="42" t="s">
        <v>19</v>
      </c>
      <c r="AL1447" s="25" t="s">
        <v>20</v>
      </c>
      <c r="AM1447" s="25">
        <v>1</v>
      </c>
      <c r="AN1447" s="25">
        <v>357</v>
      </c>
      <c r="AO1447" s="25">
        <v>159</v>
      </c>
      <c r="AP1447" s="25">
        <v>48</v>
      </c>
      <c r="AQ1447" s="25">
        <v>1.62</v>
      </c>
      <c r="AR1447" s="94">
        <v>2.725E-3</v>
      </c>
      <c r="AS1447" s="157" t="s">
        <v>22</v>
      </c>
      <c r="AT1447" s="93">
        <v>43017</v>
      </c>
      <c r="AU1447" s="92" t="s">
        <v>22</v>
      </c>
      <c r="AV1447" s="91" t="s">
        <v>152</v>
      </c>
      <c r="AW1447" s="92" t="s">
        <v>48</v>
      </c>
      <c r="AX1447" s="92" t="s">
        <v>48</v>
      </c>
      <c r="AY1447" s="91" t="s">
        <v>152</v>
      </c>
      <c r="AZ1447" s="23"/>
      <c r="BA1447" s="25" t="s">
        <v>4966</v>
      </c>
      <c r="BB1447" t="s">
        <v>25</v>
      </c>
      <c r="BC1447" t="e">
        <v>#N/A</v>
      </c>
      <c r="BD1447" t="e">
        <f>IF(Z1447=BC1447,"OK")</f>
        <v>#N/A</v>
      </c>
      <c r="BE1447">
        <v>1.62</v>
      </c>
      <c r="BF1447">
        <v>2.673E-3</v>
      </c>
      <c r="BG1447">
        <v>357</v>
      </c>
      <c r="BH1447">
        <v>159</v>
      </c>
      <c r="BI1447">
        <v>48</v>
      </c>
      <c r="BJ1447">
        <v>1.62</v>
      </c>
      <c r="BK1447">
        <v>2.725E-3</v>
      </c>
      <c r="BN1447" s="183"/>
    </row>
    <row r="1448" spans="1:66" ht="25.5" x14ac:dyDescent="0.25">
      <c r="A1448" s="51"/>
      <c r="B1448" s="94">
        <v>1442</v>
      </c>
      <c r="C1448" s="43">
        <v>1089778</v>
      </c>
      <c r="D1448" s="37"/>
      <c r="E1448" s="27" t="s">
        <v>5032</v>
      </c>
      <c r="F1448" s="151" t="s">
        <v>44</v>
      </c>
      <c r="G1448" s="41"/>
      <c r="H1448" s="46" t="str">
        <f>IFERROR(IFERROR(IF(SEARCH("Usystems",$E1448)&gt;0,"Usystems"),IF(SEARCH("RIIFO",$E1448)&gt;0,"RIIFO","Uponor")),"Uponor")</f>
        <v>Uponor</v>
      </c>
      <c r="I1448" s="25" t="str">
        <f>IFERROR(MID($D1448,1,7)+0,"")</f>
        <v/>
      </c>
      <c r="J1448" s="25" t="str">
        <f>IFERROR(MID($D1448,10,7)+0,"")</f>
        <v/>
      </c>
      <c r="K1448" s="25" t="str">
        <f>IFERROR(MID($D1448,19,7)+0,"")</f>
        <v/>
      </c>
      <c r="L1448" s="25" t="str">
        <f>IFERROR(MID($D1448,28,7)+0,"")</f>
        <v/>
      </c>
      <c r="M1448" s="25" t="str">
        <f>IF(IFERROR(MID($Q1448,1,7)+0,"")&lt;1130000,IF(INDEX(C:C,MATCH(LEFT(Q1448,7)+0,I:I,0))&lt;1130000,"",INDEX(C:C,MATCH(LEFT(Q1448,7)+0,I:I,0))),IFERROR(MID($Q1448,1,7)+0,""))</f>
        <v/>
      </c>
      <c r="N1448" s="25" t="str">
        <f>IF(IFERROR(MID($Q1448,10,7)+0,"")&lt;1130000,"",IFERROR(MID($Q1448,10,7)+0,""))</f>
        <v/>
      </c>
      <c r="O1448" s="25" t="str">
        <f>IF(IFERROR(MID($Q1448,19,7)+0,"")&lt;1130000,"",IFERROR(MID($Q1448,19,7)+0,""))</f>
        <v/>
      </c>
      <c r="P1448" s="25" t="str">
        <f>IF(M1448="","",IF(N1448="",M1448,M1448&amp;", "&amp;N1448))</f>
        <v/>
      </c>
      <c r="Q1448" s="37"/>
      <c r="R1448" s="37"/>
      <c r="S1448" s="35" t="s">
        <v>42</v>
      </c>
      <c r="T1448" s="25" t="s">
        <v>36</v>
      </c>
      <c r="U1448" s="185">
        <v>1787</v>
      </c>
      <c r="V1448" s="188">
        <v>1787</v>
      </c>
      <c r="W1448" s="189">
        <v>1787</v>
      </c>
      <c r="X1448" s="31">
        <v>1787</v>
      </c>
      <c r="Y1448" s="90">
        <f>IFERROR(ROUND(X1448/W1448-1,2),"")</f>
        <v>0</v>
      </c>
      <c r="Z1448" s="31">
        <f>IF(OR(S1448="VLD MLC components",S1448="VLD MLC pipes",S1448="VLD PEX components",S1448="VLD PEX pipes",S1448="VLD PHC components",S1448="VLD PHC pipes",S1448="Controls VLD"),"По запросу",X1448)</f>
        <v>1787</v>
      </c>
      <c r="AA1448" s="63">
        <f>ROUND(X1448/1.2,3)</f>
        <v>1489.1669999999999</v>
      </c>
      <c r="AB1448" s="23">
        <v>1489.1669999999999</v>
      </c>
      <c r="AC1448" s="190">
        <f>IFERROR(ROUND(AA1448/AB1448-1,2),"")</f>
        <v>0</v>
      </c>
      <c r="AD1448" s="25">
        <v>1.4999999999999999E-2</v>
      </c>
      <c r="AE1448" s="25">
        <v>1.34E-4</v>
      </c>
      <c r="AF1448" s="25">
        <v>0</v>
      </c>
      <c r="AG1448" s="25" t="s">
        <v>22</v>
      </c>
      <c r="AH1448" s="25">
        <v>0</v>
      </c>
      <c r="AI1448" s="25">
        <v>0</v>
      </c>
      <c r="AJ1448" s="25" t="s">
        <v>20</v>
      </c>
      <c r="AK1448" s="42" t="s">
        <v>19</v>
      </c>
      <c r="AL1448" s="25" t="s">
        <v>20</v>
      </c>
      <c r="AM1448" s="25">
        <v>1</v>
      </c>
      <c r="AN1448" s="25">
        <v>330</v>
      </c>
      <c r="AO1448" s="25">
        <v>140</v>
      </c>
      <c r="AP1448" s="25">
        <v>55</v>
      </c>
      <c r="AQ1448" s="25">
        <v>1.4999999999999999E-2</v>
      </c>
      <c r="AR1448" s="94">
        <v>2.5409999999999999E-3</v>
      </c>
      <c r="AS1448" s="157" t="s">
        <v>22</v>
      </c>
      <c r="AT1448" s="93">
        <v>43017</v>
      </c>
      <c r="AU1448" s="92" t="s">
        <v>22</v>
      </c>
      <c r="AV1448" s="91" t="s">
        <v>152</v>
      </c>
      <c r="AW1448" s="92" t="s">
        <v>48</v>
      </c>
      <c r="AX1448" s="92" t="s">
        <v>48</v>
      </c>
      <c r="AY1448" s="91" t="s">
        <v>152</v>
      </c>
      <c r="AZ1448" s="23"/>
      <c r="BA1448" s="25" t="s">
        <v>5027</v>
      </c>
      <c r="BB1448" t="s">
        <v>25</v>
      </c>
      <c r="BC1448" t="e">
        <v>#N/A</v>
      </c>
      <c r="BD1448" t="e">
        <f>IF(Z1448=BC1448,"OK")</f>
        <v>#N/A</v>
      </c>
      <c r="BE1448">
        <v>1.4999999999999999E-2</v>
      </c>
      <c r="BF1448">
        <v>1.34E-4</v>
      </c>
      <c r="BG1448">
        <v>330</v>
      </c>
      <c r="BH1448">
        <v>140</v>
      </c>
      <c r="BI1448">
        <v>55</v>
      </c>
      <c r="BJ1448">
        <v>1.4999999999999999E-2</v>
      </c>
      <c r="BK1448">
        <v>2.5409999999999999E-3</v>
      </c>
      <c r="BN1448" s="183"/>
    </row>
    <row r="1449" spans="1:66" ht="25.5" x14ac:dyDescent="0.25">
      <c r="A1449" s="51"/>
      <c r="B1449" s="94">
        <v>1443</v>
      </c>
      <c r="C1449" s="43">
        <v>1013721</v>
      </c>
      <c r="D1449" s="43" t="s">
        <v>22</v>
      </c>
      <c r="E1449" s="48" t="s">
        <v>5031</v>
      </c>
      <c r="F1449" s="151" t="s">
        <v>44</v>
      </c>
      <c r="G1449" s="41"/>
      <c r="H1449" s="46" t="str">
        <f>IFERROR(IFERROR(IF(SEARCH("Usystems",$E1449)&gt;0,"Usystems"),IF(SEARCH("RIIFO",$E1449)&gt;0,"RIIFO","Uponor")),"Uponor")</f>
        <v>Uponor</v>
      </c>
      <c r="I1449" s="25" t="str">
        <f>IFERROR(MID($D1449,1,7)+0,"")</f>
        <v/>
      </c>
      <c r="J1449" s="25" t="str">
        <f>IFERROR(MID($D1449,10,7)+0,"")</f>
        <v/>
      </c>
      <c r="K1449" s="25" t="str">
        <f>IFERROR(MID($D1449,19,7)+0,"")</f>
        <v/>
      </c>
      <c r="L1449" s="25" t="str">
        <f>IFERROR(MID($D1449,28,7)+0,"")</f>
        <v/>
      </c>
      <c r="M1449" s="25" t="str">
        <f>IF(IFERROR(MID($Q1449,1,7)+0,"")&lt;1130000,IF(INDEX(C:C,MATCH(LEFT(Q1449,7)+0,I:I,0))&lt;1130000,"",INDEX(C:C,MATCH(LEFT(Q1449,7)+0,I:I,0))),IFERROR(MID($Q1449,1,7)+0,""))</f>
        <v/>
      </c>
      <c r="N1449" s="25" t="str">
        <f>IF(IFERROR(MID($Q1449,10,7)+0,"")&lt;1130000,"",IFERROR(MID($Q1449,10,7)+0,""))</f>
        <v/>
      </c>
      <c r="O1449" s="25" t="str">
        <f>IF(IFERROR(MID($Q1449,19,7)+0,"")&lt;1130000,"",IFERROR(MID($Q1449,19,7)+0,""))</f>
        <v/>
      </c>
      <c r="P1449" s="25" t="str">
        <f>IF(M1449="","",IF(N1449="",M1449,M1449&amp;", "&amp;N1449))</f>
        <v/>
      </c>
      <c r="Q1449" s="37"/>
      <c r="R1449" s="37"/>
      <c r="S1449" s="35" t="s">
        <v>42</v>
      </c>
      <c r="T1449" s="25" t="s">
        <v>36</v>
      </c>
      <c r="U1449" s="185">
        <v>3601</v>
      </c>
      <c r="V1449" s="188">
        <v>3601</v>
      </c>
      <c r="W1449" s="189">
        <v>3601</v>
      </c>
      <c r="X1449" s="31">
        <v>3601</v>
      </c>
      <c r="Y1449" s="90">
        <f>IFERROR(ROUND(X1449/W1449-1,2),"")</f>
        <v>0</v>
      </c>
      <c r="Z1449" s="31">
        <f>IF(OR(S1449="VLD MLC components",S1449="VLD MLC pipes",S1449="VLD PEX components",S1449="VLD PEX pipes",S1449="VLD PHC components",S1449="VLD PHC pipes",S1449="Controls VLD"),"По запросу",X1449)</f>
        <v>3601</v>
      </c>
      <c r="AA1449" s="63">
        <f>ROUND(X1449/1.2,3)</f>
        <v>3000.8330000000001</v>
      </c>
      <c r="AB1449" s="23">
        <v>3000.8330000000001</v>
      </c>
      <c r="AC1449" s="190">
        <f>IFERROR(ROUND(AA1449/AB1449-1,2),"")</f>
        <v>0</v>
      </c>
      <c r="AD1449" s="25">
        <v>7.2999999999999995E-2</v>
      </c>
      <c r="AE1449" s="25">
        <v>1.0000000000000001E-5</v>
      </c>
      <c r="AF1449" s="25">
        <v>0</v>
      </c>
      <c r="AG1449" s="25" t="s">
        <v>22</v>
      </c>
      <c r="AH1449" s="25">
        <v>0</v>
      </c>
      <c r="AI1449" s="25">
        <v>0</v>
      </c>
      <c r="AJ1449" s="25" t="s">
        <v>20</v>
      </c>
      <c r="AK1449" s="42" t="s">
        <v>19</v>
      </c>
      <c r="AL1449" s="25" t="s">
        <v>19</v>
      </c>
      <c r="AM1449" s="25">
        <v>1</v>
      </c>
      <c r="AN1449" s="25">
        <v>135</v>
      </c>
      <c r="AO1449" s="25">
        <v>95</v>
      </c>
      <c r="AP1449" s="25">
        <v>3</v>
      </c>
      <c r="AQ1449" s="25"/>
      <c r="AR1449" s="94"/>
      <c r="AS1449" s="157" t="s">
        <v>22</v>
      </c>
      <c r="AT1449" s="93" t="s">
        <v>22</v>
      </c>
      <c r="AU1449" s="92" t="s">
        <v>22</v>
      </c>
      <c r="AV1449" s="91" t="s">
        <v>152</v>
      </c>
      <c r="AW1449" s="92" t="s">
        <v>48</v>
      </c>
      <c r="AX1449" s="92" t="s">
        <v>48</v>
      </c>
      <c r="AY1449" s="91" t="s">
        <v>152</v>
      </c>
      <c r="AZ1449" s="23"/>
      <c r="BA1449" s="25" t="s">
        <v>5030</v>
      </c>
      <c r="BB1449" t="s">
        <v>25</v>
      </c>
      <c r="BC1449" t="e">
        <v>#N/A</v>
      </c>
      <c r="BD1449" t="e">
        <f>IF(Z1449=BC1449,"OK")</f>
        <v>#N/A</v>
      </c>
      <c r="BE1449">
        <v>7.2999999999999995E-2</v>
      </c>
      <c r="BF1449">
        <v>1.0000000000000001E-5</v>
      </c>
      <c r="BG1449">
        <v>135</v>
      </c>
      <c r="BH1449">
        <v>95</v>
      </c>
      <c r="BI1449">
        <v>3</v>
      </c>
      <c r="BJ1449">
        <v>0</v>
      </c>
      <c r="BK1449">
        <v>0</v>
      </c>
      <c r="BN1449" s="183"/>
    </row>
    <row r="1450" spans="1:66" ht="25.5" x14ac:dyDescent="0.25">
      <c r="A1450" s="51"/>
      <c r="B1450" s="94">
        <v>1444</v>
      </c>
      <c r="C1450" s="43">
        <v>1006635</v>
      </c>
      <c r="D1450" s="37" t="s">
        <v>22</v>
      </c>
      <c r="E1450" s="27" t="s">
        <v>5029</v>
      </c>
      <c r="F1450" s="213" t="s">
        <v>26</v>
      </c>
      <c r="G1450" s="25"/>
      <c r="H1450" s="46" t="str">
        <f>IFERROR(IFERROR(IF(SEARCH("Usystems",$E1450)&gt;0,"Usystems"),IF(SEARCH("RIIFO",$E1450)&gt;0,"RIIFO","Uponor")),"Uponor")</f>
        <v>Uponor</v>
      </c>
      <c r="I1450" s="25" t="str">
        <f>IFERROR(MID($D1450,1,7)+0,"")</f>
        <v/>
      </c>
      <c r="J1450" s="25" t="str">
        <f>IFERROR(MID($D1450,10,7)+0,"")</f>
        <v/>
      </c>
      <c r="K1450" s="25" t="str">
        <f>IFERROR(MID($D1450,19,7)+0,"")</f>
        <v/>
      </c>
      <c r="L1450" s="25" t="str">
        <f>IFERROR(MID($D1450,28,7)+0,"")</f>
        <v/>
      </c>
      <c r="M1450" s="25" t="str">
        <f>IF(IFERROR(MID($Q1450,1,7)+0,"")&lt;1130000,IF(INDEX(C:C,MATCH(LEFT(Q1450,7)+0,I:I,0))&lt;1130000,"",INDEX(C:C,MATCH(LEFT(Q1450,7)+0,I:I,0))),IFERROR(MID($Q1450,1,7)+0,""))</f>
        <v/>
      </c>
      <c r="N1450" s="25" t="str">
        <f>IF(IFERROR(MID($Q1450,10,7)+0,"")&lt;1130000,"",IFERROR(MID($Q1450,10,7)+0,""))</f>
        <v/>
      </c>
      <c r="O1450" s="25" t="str">
        <f>IF(IFERROR(MID($Q1450,19,7)+0,"")&lt;1130000,"",IFERROR(MID($Q1450,19,7)+0,""))</f>
        <v/>
      </c>
      <c r="P1450" s="25" t="str">
        <f>IF(M1450="","",IF(N1450="",M1450,M1450&amp;", "&amp;N1450))</f>
        <v/>
      </c>
      <c r="Q1450" s="37" t="s">
        <v>22</v>
      </c>
      <c r="R1450" s="37"/>
      <c r="S1450" s="35" t="s">
        <v>42</v>
      </c>
      <c r="T1450" s="25" t="s">
        <v>36</v>
      </c>
      <c r="U1450" s="185">
        <v>1283</v>
      </c>
      <c r="V1450" s="188">
        <v>1283</v>
      </c>
      <c r="W1450" s="189">
        <v>1283</v>
      </c>
      <c r="X1450" s="31">
        <v>1283</v>
      </c>
      <c r="Y1450" s="90">
        <f>IFERROR(ROUND(X1450/W1450-1,2),"")</f>
        <v>0</v>
      </c>
      <c r="Z1450" s="31">
        <f>IF(OR(S1450="VLD MLC components",S1450="VLD MLC pipes",S1450="VLD PEX components",S1450="VLD PEX pipes",S1450="VLD PHC components",S1450="VLD PHC pipes",S1450="Controls VLD"),"По запросу",X1450)</f>
        <v>1283</v>
      </c>
      <c r="AA1450" s="63">
        <f>ROUND(X1450/1.2,3)</f>
        <v>1069.1669999999999</v>
      </c>
      <c r="AB1450" s="23">
        <v>1069.1669999999999</v>
      </c>
      <c r="AC1450" s="190">
        <f>IFERROR(ROUND(AA1450/AB1450-1,2),"")</f>
        <v>0</v>
      </c>
      <c r="AD1450" s="25">
        <v>4.0000000000000001E-3</v>
      </c>
      <c r="AE1450" s="25">
        <v>6.0000000000000002E-6</v>
      </c>
      <c r="AF1450" s="25">
        <v>0</v>
      </c>
      <c r="AG1450" s="25" t="s">
        <v>22</v>
      </c>
      <c r="AH1450" s="25">
        <v>0</v>
      </c>
      <c r="AI1450" s="25">
        <v>0</v>
      </c>
      <c r="AJ1450" s="25" t="s">
        <v>20</v>
      </c>
      <c r="AK1450" s="42" t="s">
        <v>19</v>
      </c>
      <c r="AL1450" s="25" t="s">
        <v>19</v>
      </c>
      <c r="AM1450" s="25">
        <v>1</v>
      </c>
      <c r="AN1450" s="25"/>
      <c r="AO1450" s="25"/>
      <c r="AP1450" s="25"/>
      <c r="AQ1450" s="25"/>
      <c r="AR1450" s="94"/>
      <c r="AS1450" s="157" t="s">
        <v>22</v>
      </c>
      <c r="AT1450" s="93" t="s">
        <v>22</v>
      </c>
      <c r="AU1450" s="92" t="s">
        <v>22</v>
      </c>
      <c r="AV1450" s="91" t="s">
        <v>48</v>
      </c>
      <c r="AW1450" s="92" t="s">
        <v>48</v>
      </c>
      <c r="AX1450" s="92" t="s">
        <v>48</v>
      </c>
      <c r="AY1450" s="91" t="s">
        <v>152</v>
      </c>
      <c r="AZ1450" s="23"/>
      <c r="BA1450" s="25">
        <v>0</v>
      </c>
      <c r="BB1450" t="s">
        <v>48</v>
      </c>
      <c r="BC1450" t="e">
        <v>#N/A</v>
      </c>
      <c r="BD1450" t="e">
        <f>IF(Z1450=BC1450,"OK")</f>
        <v>#N/A</v>
      </c>
      <c r="BE1450">
        <v>4.0000000000000001E-3</v>
      </c>
      <c r="BF1450">
        <v>6.0000000000000002E-6</v>
      </c>
      <c r="BG1450">
        <v>0</v>
      </c>
      <c r="BH1450">
        <v>0</v>
      </c>
      <c r="BI1450">
        <v>0</v>
      </c>
      <c r="BJ1450">
        <v>0</v>
      </c>
      <c r="BK1450">
        <v>0</v>
      </c>
      <c r="BN1450" s="183"/>
    </row>
    <row r="1451" spans="1:66" ht="25.5" x14ac:dyDescent="0.25">
      <c r="A1451" s="51"/>
      <c r="B1451" s="94">
        <v>1445</v>
      </c>
      <c r="C1451" s="43">
        <v>1014173</v>
      </c>
      <c r="D1451" s="37" t="s">
        <v>22</v>
      </c>
      <c r="E1451" s="27" t="s">
        <v>5028</v>
      </c>
      <c r="F1451" s="213" t="s">
        <v>26</v>
      </c>
      <c r="G1451" s="41"/>
      <c r="H1451" s="46" t="str">
        <f>IFERROR(IFERROR(IF(SEARCH("Usystems",$E1451)&gt;0,"Usystems"),IF(SEARCH("RIIFO",$E1451)&gt;0,"RIIFO","Uponor")),"Uponor")</f>
        <v>Uponor</v>
      </c>
      <c r="I1451" s="25" t="str">
        <f>IFERROR(MID($D1451,1,7)+0,"")</f>
        <v/>
      </c>
      <c r="J1451" s="25" t="str">
        <f>IFERROR(MID($D1451,10,7)+0,"")</f>
        <v/>
      </c>
      <c r="K1451" s="25" t="str">
        <f>IFERROR(MID($D1451,19,7)+0,"")</f>
        <v/>
      </c>
      <c r="L1451" s="25" t="str">
        <f>IFERROR(MID($D1451,28,7)+0,"")</f>
        <v/>
      </c>
      <c r="M1451" s="25" t="str">
        <f>IF(IFERROR(MID($Q1451,1,7)+0,"")&lt;1130000,IF(INDEX(C:C,MATCH(LEFT(Q1451,7)+0,I:I,0))&lt;1130000,"",INDEX(C:C,MATCH(LEFT(Q1451,7)+0,I:I,0))),IFERROR(MID($Q1451,1,7)+0,""))</f>
        <v/>
      </c>
      <c r="N1451" s="25" t="str">
        <f>IF(IFERROR(MID($Q1451,10,7)+0,"")&lt;1130000,"",IFERROR(MID($Q1451,10,7)+0,""))</f>
        <v/>
      </c>
      <c r="O1451" s="25" t="str">
        <f>IF(IFERROR(MID($Q1451,19,7)+0,"")&lt;1130000,"",IFERROR(MID($Q1451,19,7)+0,""))</f>
        <v/>
      </c>
      <c r="P1451" s="25" t="str">
        <f>IF(M1451="","",IF(N1451="",M1451,M1451&amp;", "&amp;N1451))</f>
        <v/>
      </c>
      <c r="Q1451" s="37" t="s">
        <v>22</v>
      </c>
      <c r="R1451" s="37"/>
      <c r="S1451" s="35" t="s">
        <v>42</v>
      </c>
      <c r="T1451" s="25" t="s">
        <v>36</v>
      </c>
      <c r="U1451" s="185">
        <v>1787</v>
      </c>
      <c r="V1451" s="188">
        <v>1787</v>
      </c>
      <c r="W1451" s="189">
        <v>1787</v>
      </c>
      <c r="X1451" s="31">
        <v>1787</v>
      </c>
      <c r="Y1451" s="90">
        <f>IFERROR(ROUND(X1451/W1451-1,2),"")</f>
        <v>0</v>
      </c>
      <c r="Z1451" s="31">
        <f>IF(OR(S1451="VLD MLC components",S1451="VLD MLC pipes",S1451="VLD PEX components",S1451="VLD PEX pipes",S1451="VLD PHC components",S1451="VLD PHC pipes",S1451="Controls VLD"),"По запросу",X1451)</f>
        <v>1787</v>
      </c>
      <c r="AA1451" s="63">
        <f>ROUND(X1451/1.2,3)</f>
        <v>1489.1669999999999</v>
      </c>
      <c r="AB1451" s="23">
        <v>1489.1669999999999</v>
      </c>
      <c r="AC1451" s="190">
        <f>IFERROR(ROUND(AA1451/AB1451-1,2),"")</f>
        <v>0</v>
      </c>
      <c r="AD1451" s="25">
        <v>1.4E-2</v>
      </c>
      <c r="AE1451" s="25">
        <v>2.0000000000000002E-5</v>
      </c>
      <c r="AF1451" s="25">
        <v>0</v>
      </c>
      <c r="AG1451" s="25" t="s">
        <v>22</v>
      </c>
      <c r="AH1451" s="25">
        <v>0</v>
      </c>
      <c r="AI1451" s="25">
        <v>0</v>
      </c>
      <c r="AJ1451" s="25" t="s">
        <v>20</v>
      </c>
      <c r="AK1451" s="42" t="s">
        <v>19</v>
      </c>
      <c r="AL1451" s="25" t="s">
        <v>19</v>
      </c>
      <c r="AM1451" s="25">
        <v>1</v>
      </c>
      <c r="AN1451" s="25"/>
      <c r="AO1451" s="25"/>
      <c r="AP1451" s="25"/>
      <c r="AQ1451" s="25"/>
      <c r="AR1451" s="94"/>
      <c r="AS1451" s="157" t="s">
        <v>22</v>
      </c>
      <c r="AT1451" s="93" t="s">
        <v>22</v>
      </c>
      <c r="AU1451" s="92" t="s">
        <v>22</v>
      </c>
      <c r="AV1451" s="91" t="s">
        <v>152</v>
      </c>
      <c r="AW1451" s="92" t="s">
        <v>48</v>
      </c>
      <c r="AX1451" s="92" t="s">
        <v>48</v>
      </c>
      <c r="AY1451" s="91" t="s">
        <v>152</v>
      </c>
      <c r="AZ1451" s="23"/>
      <c r="BA1451" s="25" t="s">
        <v>5027</v>
      </c>
      <c r="BB1451" t="s">
        <v>25</v>
      </c>
      <c r="BC1451" t="e">
        <v>#N/A</v>
      </c>
      <c r="BD1451" t="e">
        <f>IF(Z1451=BC1451,"OK")</f>
        <v>#N/A</v>
      </c>
      <c r="BE1451">
        <v>1.4E-2</v>
      </c>
      <c r="BF1451">
        <v>2.0000000000000002E-5</v>
      </c>
      <c r="BG1451">
        <v>0</v>
      </c>
      <c r="BH1451">
        <v>0</v>
      </c>
      <c r="BI1451">
        <v>0</v>
      </c>
      <c r="BJ1451">
        <v>0</v>
      </c>
      <c r="BK1451">
        <v>0</v>
      </c>
      <c r="BN1451" s="183"/>
    </row>
    <row r="1452" spans="1:66" ht="25.5" x14ac:dyDescent="0.25">
      <c r="A1452" s="51"/>
      <c r="B1452" s="94">
        <v>1446</v>
      </c>
      <c r="C1452" s="43">
        <v>1014334</v>
      </c>
      <c r="D1452" s="37" t="s">
        <v>22</v>
      </c>
      <c r="E1452" s="27" t="s">
        <v>5026</v>
      </c>
      <c r="F1452" s="151" t="s">
        <v>21</v>
      </c>
      <c r="G1452" s="25"/>
      <c r="H1452" s="46" t="str">
        <f>IFERROR(IFERROR(IF(SEARCH("Usystems",$E1452)&gt;0,"Usystems"),IF(SEARCH("RIIFO",$E1452)&gt;0,"RIIFO","Uponor")),"Uponor")</f>
        <v>Uponor</v>
      </c>
      <c r="I1452" s="25" t="str">
        <f>IFERROR(MID($D1452,1,7)+0,"")</f>
        <v/>
      </c>
      <c r="J1452" s="25" t="str">
        <f>IFERROR(MID($D1452,10,7)+0,"")</f>
        <v/>
      </c>
      <c r="K1452" s="25" t="str">
        <f>IFERROR(MID($D1452,19,7)+0,"")</f>
        <v/>
      </c>
      <c r="L1452" s="25" t="str">
        <f>IFERROR(MID($D1452,28,7)+0,"")</f>
        <v/>
      </c>
      <c r="M1452" s="25" t="str">
        <f>IF(IFERROR(MID($Q1452,1,7)+0,"")&lt;1130000,IF(INDEX(C:C,MATCH(LEFT(Q1452,7)+0,I:I,0))&lt;1130000,"",INDEX(C:C,MATCH(LEFT(Q1452,7)+0,I:I,0))),IFERROR(MID($Q1452,1,7)+0,""))</f>
        <v/>
      </c>
      <c r="N1452" s="25" t="str">
        <f>IF(IFERROR(MID($Q1452,10,7)+0,"")&lt;1130000,"",IFERROR(MID($Q1452,10,7)+0,""))</f>
        <v/>
      </c>
      <c r="O1452" s="25" t="str">
        <f>IF(IFERROR(MID($Q1452,19,7)+0,"")&lt;1130000,"",IFERROR(MID($Q1452,19,7)+0,""))</f>
        <v/>
      </c>
      <c r="P1452" s="25" t="str">
        <f>IF(M1452="","",IF(N1452="",M1452,M1452&amp;", "&amp;N1452))</f>
        <v/>
      </c>
      <c r="Q1452" s="37" t="s">
        <v>22</v>
      </c>
      <c r="R1452" s="37"/>
      <c r="S1452" s="35" t="s">
        <v>42</v>
      </c>
      <c r="T1452" s="25" t="s">
        <v>36</v>
      </c>
      <c r="U1452" s="185">
        <v>103859</v>
      </c>
      <c r="V1452" s="188">
        <v>103859</v>
      </c>
      <c r="W1452" s="189">
        <v>103859</v>
      </c>
      <c r="X1452" s="31">
        <v>103859</v>
      </c>
      <c r="Y1452" s="90">
        <f>IFERROR(ROUND(X1452/W1452-1,2),"")</f>
        <v>0</v>
      </c>
      <c r="Z1452" s="31">
        <f>IF(OR(S1452="VLD MLC components",S1452="VLD MLC pipes",S1452="VLD PEX components",S1452="VLD PEX pipes",S1452="VLD PHC components",S1452="VLD PHC pipes",S1452="Controls VLD"),"По запросу",X1452)</f>
        <v>103859</v>
      </c>
      <c r="AA1452" s="63">
        <f>ROUND(X1452/1.2,3)</f>
        <v>86549.167000000001</v>
      </c>
      <c r="AB1452" s="23">
        <v>86549.167000000001</v>
      </c>
      <c r="AC1452" s="190">
        <f>IFERROR(ROUND(AA1452/AB1452-1,2),"")</f>
        <v>0</v>
      </c>
      <c r="AD1452" s="25">
        <v>3.6</v>
      </c>
      <c r="AE1452" s="25">
        <v>9.1299999999999992E-3</v>
      </c>
      <c r="AF1452" s="25">
        <v>0</v>
      </c>
      <c r="AG1452" s="25" t="s">
        <v>22</v>
      </c>
      <c r="AH1452" s="25">
        <v>0</v>
      </c>
      <c r="AI1452" s="25">
        <v>0</v>
      </c>
      <c r="AJ1452" s="25" t="s">
        <v>20</v>
      </c>
      <c r="AK1452" s="42" t="s">
        <v>19</v>
      </c>
      <c r="AL1452" s="25" t="s">
        <v>20</v>
      </c>
      <c r="AM1452" s="25">
        <v>1</v>
      </c>
      <c r="AN1452" s="25">
        <v>490</v>
      </c>
      <c r="AO1452" s="25">
        <v>145</v>
      </c>
      <c r="AP1452" s="25">
        <v>255</v>
      </c>
      <c r="AQ1452" s="25">
        <v>3.6</v>
      </c>
      <c r="AR1452" s="94">
        <v>1.8117999999999999E-2</v>
      </c>
      <c r="AS1452" s="157" t="s">
        <v>22</v>
      </c>
      <c r="AT1452" s="93" t="s">
        <v>22</v>
      </c>
      <c r="AU1452" s="92" t="s">
        <v>22</v>
      </c>
      <c r="AV1452" s="91" t="s">
        <v>152</v>
      </c>
      <c r="AW1452" s="92" t="s">
        <v>48</v>
      </c>
      <c r="AX1452" s="92" t="s">
        <v>48</v>
      </c>
      <c r="AY1452" s="91" t="s">
        <v>152</v>
      </c>
      <c r="AZ1452" s="23"/>
      <c r="BA1452" s="25" t="s">
        <v>5025</v>
      </c>
      <c r="BB1452" t="s">
        <v>25</v>
      </c>
      <c r="BC1452" t="e">
        <v>#N/A</v>
      </c>
      <c r="BD1452" t="e">
        <f>IF(Z1452=BC1452,"OK")</f>
        <v>#N/A</v>
      </c>
      <c r="BE1452">
        <v>3.6</v>
      </c>
      <c r="BF1452">
        <v>9.1299999999999992E-3</v>
      </c>
      <c r="BG1452">
        <v>490</v>
      </c>
      <c r="BH1452">
        <v>145</v>
      </c>
      <c r="BI1452">
        <v>255</v>
      </c>
      <c r="BJ1452">
        <v>3.6</v>
      </c>
      <c r="BK1452">
        <v>1.8117999999999999E-2</v>
      </c>
      <c r="BN1452" s="183"/>
    </row>
    <row r="1453" spans="1:66" ht="25.5" x14ac:dyDescent="0.25">
      <c r="A1453" s="1"/>
      <c r="B1453" s="94">
        <v>1447</v>
      </c>
      <c r="C1453" s="43">
        <v>1014320</v>
      </c>
      <c r="D1453" s="37" t="s">
        <v>22</v>
      </c>
      <c r="E1453" s="27" t="s">
        <v>5024</v>
      </c>
      <c r="F1453" s="151" t="s">
        <v>44</v>
      </c>
      <c r="G1453" s="41" t="s">
        <v>585</v>
      </c>
      <c r="H1453" s="46" t="str">
        <f>IFERROR(IFERROR(IF(SEARCH("Usystems",$E1453)&gt;0,"Usystems"),IF(SEARCH("RIIFO",$E1453)&gt;0,"RIIFO","Uponor")),"Uponor")</f>
        <v>Uponor</v>
      </c>
      <c r="I1453" s="25" t="str">
        <f>IFERROR(MID($D1453,1,7)+0,"")</f>
        <v/>
      </c>
      <c r="J1453" s="25" t="str">
        <f>IFERROR(MID($D1453,10,7)+0,"")</f>
        <v/>
      </c>
      <c r="K1453" s="25" t="str">
        <f>IFERROR(MID($D1453,19,7)+0,"")</f>
        <v/>
      </c>
      <c r="L1453" s="25" t="str">
        <f>IFERROR(MID($D1453,28,7)+0,"")</f>
        <v/>
      </c>
      <c r="M1453" s="25" t="str">
        <f>IF(IFERROR(MID($Q1453,1,7)+0,"")&lt;1130000,IF(INDEX(C:C,MATCH(LEFT(Q1453,7)+0,I:I,0))&lt;1130000,"",INDEX(C:C,MATCH(LEFT(Q1453,7)+0,I:I,0))),IFERROR(MID($Q1453,1,7)+0,""))</f>
        <v/>
      </c>
      <c r="N1453" s="25" t="str">
        <f>IF(IFERROR(MID($Q1453,10,7)+0,"")&lt;1130000,"",IFERROR(MID($Q1453,10,7)+0,""))</f>
        <v/>
      </c>
      <c r="O1453" s="25" t="str">
        <f>IF(IFERROR(MID($Q1453,19,7)+0,"")&lt;1130000,"",IFERROR(MID($Q1453,19,7)+0,""))</f>
        <v/>
      </c>
      <c r="P1453" s="25" t="str">
        <f>IF(M1453="","",IF(N1453="",M1453,M1453&amp;", "&amp;N1453))</f>
        <v/>
      </c>
      <c r="Q1453" s="37" t="s">
        <v>22</v>
      </c>
      <c r="R1453" s="37"/>
      <c r="S1453" s="35" t="s">
        <v>42</v>
      </c>
      <c r="T1453" s="25" t="s">
        <v>36</v>
      </c>
      <c r="U1453" s="185">
        <v>7785</v>
      </c>
      <c r="V1453" s="188">
        <v>7785</v>
      </c>
      <c r="W1453" s="189">
        <v>7785</v>
      </c>
      <c r="X1453" s="31">
        <v>7785</v>
      </c>
      <c r="Y1453" s="90">
        <f>IFERROR(ROUND(X1453/W1453-1,2),"")</f>
        <v>0</v>
      </c>
      <c r="Z1453" s="31">
        <f>IF(OR(S1453="VLD MLC components",S1453="VLD MLC pipes",S1453="VLD PEX components",S1453="VLD PEX pipes",S1453="VLD PHC components",S1453="VLD PHC pipes",S1453="Controls VLD"),"По запросу",X1453)</f>
        <v>7785</v>
      </c>
      <c r="AA1453" s="63">
        <f>ROUND(X1453/1.2,3)</f>
        <v>6487.5</v>
      </c>
      <c r="AB1453" s="23">
        <v>6487.5</v>
      </c>
      <c r="AC1453" s="190">
        <f>IFERROR(ROUND(AA1453/AB1453-1,2),"")</f>
        <v>0</v>
      </c>
      <c r="AD1453" s="25">
        <v>1.4E-2</v>
      </c>
      <c r="AE1453" s="25">
        <v>1.7E-5</v>
      </c>
      <c r="AF1453" s="25">
        <v>22</v>
      </c>
      <c r="AG1453" s="25">
        <v>22</v>
      </c>
      <c r="AH1453" s="25">
        <v>22</v>
      </c>
      <c r="AI1453" s="25">
        <v>22</v>
      </c>
      <c r="AJ1453" s="25" t="s">
        <v>20</v>
      </c>
      <c r="AK1453" s="22" t="s">
        <v>20</v>
      </c>
      <c r="AL1453" s="25" t="s">
        <v>20</v>
      </c>
      <c r="AM1453" s="25">
        <v>1</v>
      </c>
      <c r="AN1453" s="25">
        <v>155</v>
      </c>
      <c r="AO1453" s="25">
        <v>90</v>
      </c>
      <c r="AP1453" s="25">
        <v>32</v>
      </c>
      <c r="AQ1453" s="25">
        <v>1.4E-2</v>
      </c>
      <c r="AR1453" s="94">
        <v>4.46E-4</v>
      </c>
      <c r="AS1453" s="157">
        <v>22</v>
      </c>
      <c r="AT1453" s="93" t="s">
        <v>22</v>
      </c>
      <c r="AU1453" s="92" t="s">
        <v>22</v>
      </c>
      <c r="AV1453" s="91" t="s">
        <v>152</v>
      </c>
      <c r="AW1453" s="92" t="s">
        <v>152</v>
      </c>
      <c r="AX1453" s="92" t="s">
        <v>48</v>
      </c>
      <c r="AY1453" s="91" t="s">
        <v>152</v>
      </c>
      <c r="AZ1453" s="23"/>
      <c r="BA1453" s="25" t="s">
        <v>5023</v>
      </c>
      <c r="BB1453" t="s">
        <v>25</v>
      </c>
      <c r="BC1453">
        <v>7785</v>
      </c>
      <c r="BD1453" t="str">
        <f>IF(Z1453=BC1453,"OK")</f>
        <v>OK</v>
      </c>
      <c r="BE1453">
        <v>1.4E-2</v>
      </c>
      <c r="BF1453">
        <v>1.7E-5</v>
      </c>
      <c r="BG1453">
        <v>155</v>
      </c>
      <c r="BH1453">
        <v>90</v>
      </c>
      <c r="BI1453">
        <v>32</v>
      </c>
      <c r="BJ1453">
        <v>1.4E-2</v>
      </c>
      <c r="BK1453">
        <v>4.46E-4</v>
      </c>
      <c r="BN1453" s="183"/>
    </row>
    <row r="1454" spans="1:66" x14ac:dyDescent="0.25">
      <c r="A1454" s="1"/>
      <c r="B1454" s="94">
        <v>1448</v>
      </c>
      <c r="C1454" s="43">
        <v>1006830</v>
      </c>
      <c r="D1454" s="37" t="s">
        <v>22</v>
      </c>
      <c r="E1454" s="27" t="s">
        <v>5022</v>
      </c>
      <c r="F1454" s="151" t="s">
        <v>21</v>
      </c>
      <c r="G1454" s="25"/>
      <c r="H1454" s="46" t="str">
        <f>IFERROR(IFERROR(IF(SEARCH("Usystems",$E1454)&gt;0,"Usystems"),IF(SEARCH("RIIFO",$E1454)&gt;0,"RIIFO","Uponor")),"Uponor")</f>
        <v>Uponor</v>
      </c>
      <c r="I1454" s="25" t="str">
        <f>IFERROR(MID($D1454,1,7)+0,"")</f>
        <v/>
      </c>
      <c r="J1454" s="25" t="str">
        <f>IFERROR(MID($D1454,10,7)+0,"")</f>
        <v/>
      </c>
      <c r="K1454" s="25" t="str">
        <f>IFERROR(MID($D1454,19,7)+0,"")</f>
        <v/>
      </c>
      <c r="L1454" s="25" t="str">
        <f>IFERROR(MID($D1454,28,7)+0,"")</f>
        <v/>
      </c>
      <c r="M1454" s="25" t="str">
        <f>IF(IFERROR(MID($Q1454,1,7)+0,"")&lt;1130000,IF(INDEX(C:C,MATCH(LEFT(Q1454,7)+0,I:I,0))&lt;1130000,"",INDEX(C:C,MATCH(LEFT(Q1454,7)+0,I:I,0))),IFERROR(MID($Q1454,1,7)+0,""))</f>
        <v/>
      </c>
      <c r="N1454" s="25" t="str">
        <f>IF(IFERROR(MID($Q1454,10,7)+0,"")&lt;1130000,"",IFERROR(MID($Q1454,10,7)+0,""))</f>
        <v/>
      </c>
      <c r="O1454" s="25" t="str">
        <f>IF(IFERROR(MID($Q1454,19,7)+0,"")&lt;1130000,"",IFERROR(MID($Q1454,19,7)+0,""))</f>
        <v/>
      </c>
      <c r="P1454" s="25" t="str">
        <f>IF(M1454="","",IF(N1454="",M1454,M1454&amp;", "&amp;N1454))</f>
        <v/>
      </c>
      <c r="Q1454" s="37" t="s">
        <v>22</v>
      </c>
      <c r="R1454" s="37"/>
      <c r="S1454" s="35" t="s">
        <v>42</v>
      </c>
      <c r="T1454" s="25" t="s">
        <v>36</v>
      </c>
      <c r="U1454" s="185">
        <v>2925</v>
      </c>
      <c r="V1454" s="188">
        <v>2925</v>
      </c>
      <c r="W1454" s="189">
        <v>2925</v>
      </c>
      <c r="X1454" s="31">
        <v>2925</v>
      </c>
      <c r="Y1454" s="90">
        <f>IFERROR(ROUND(X1454/W1454-1,2),"")</f>
        <v>0</v>
      </c>
      <c r="Z1454" s="31">
        <f>IF(OR(S1454="VLD MLC components",S1454="VLD MLC pipes",S1454="VLD PEX components",S1454="VLD PEX pipes",S1454="VLD PHC components",S1454="VLD PHC pipes",S1454="Controls VLD"),"По запросу",X1454)</f>
        <v>2925</v>
      </c>
      <c r="AA1454" s="63">
        <f>ROUND(X1454/1.2,3)</f>
        <v>2437.5</v>
      </c>
      <c r="AB1454" s="23">
        <v>2437.5</v>
      </c>
      <c r="AC1454" s="190">
        <f>IFERROR(ROUND(AA1454/AB1454-1,2),"")</f>
        <v>0</v>
      </c>
      <c r="AD1454" s="25">
        <v>0.12</v>
      </c>
      <c r="AE1454" s="25">
        <v>3.9999999999999998E-6</v>
      </c>
      <c r="AF1454" s="25">
        <v>0</v>
      </c>
      <c r="AG1454" s="25" t="s">
        <v>22</v>
      </c>
      <c r="AH1454" s="25">
        <v>0</v>
      </c>
      <c r="AI1454" s="25">
        <v>0</v>
      </c>
      <c r="AJ1454" s="25" t="s">
        <v>20</v>
      </c>
      <c r="AK1454" s="42" t="s">
        <v>19</v>
      </c>
      <c r="AL1454" s="25" t="s">
        <v>20</v>
      </c>
      <c r="AM1454" s="25">
        <v>1</v>
      </c>
      <c r="AN1454" s="25">
        <v>130</v>
      </c>
      <c r="AO1454" s="25">
        <v>120</v>
      </c>
      <c r="AP1454" s="25">
        <v>30</v>
      </c>
      <c r="AQ1454" s="25">
        <v>0.12</v>
      </c>
      <c r="AR1454" s="94">
        <v>3.7440000000000001E-6</v>
      </c>
      <c r="AS1454" s="157" t="s">
        <v>22</v>
      </c>
      <c r="AT1454" s="93" t="s">
        <v>22</v>
      </c>
      <c r="AU1454" s="92" t="s">
        <v>22</v>
      </c>
      <c r="AV1454" s="91" t="s">
        <v>152</v>
      </c>
      <c r="AW1454" s="92" t="s">
        <v>48</v>
      </c>
      <c r="AX1454" s="92" t="s">
        <v>48</v>
      </c>
      <c r="AY1454" s="91" t="s">
        <v>152</v>
      </c>
      <c r="AZ1454" s="23"/>
      <c r="BA1454" s="25" t="s">
        <v>4950</v>
      </c>
      <c r="BB1454" t="s">
        <v>25</v>
      </c>
      <c r="BC1454" t="e">
        <v>#N/A</v>
      </c>
      <c r="BD1454" t="e">
        <f>IF(Z1454=BC1454,"OK")</f>
        <v>#N/A</v>
      </c>
      <c r="BE1454">
        <v>0.12</v>
      </c>
      <c r="BF1454">
        <v>3.9999999999999998E-6</v>
      </c>
      <c r="BG1454">
        <v>130</v>
      </c>
      <c r="BH1454">
        <v>120</v>
      </c>
      <c r="BI1454">
        <v>30</v>
      </c>
      <c r="BJ1454">
        <v>0.12</v>
      </c>
      <c r="BK1454">
        <v>3.7440000000000001E-6</v>
      </c>
      <c r="BN1454" s="183"/>
    </row>
    <row r="1455" spans="1:66" x14ac:dyDescent="0.25">
      <c r="A1455" s="1"/>
      <c r="B1455" s="94">
        <v>1449</v>
      </c>
      <c r="C1455" s="43">
        <v>1015749</v>
      </c>
      <c r="D1455" s="37" t="s">
        <v>22</v>
      </c>
      <c r="E1455" s="27" t="s">
        <v>5021</v>
      </c>
      <c r="F1455" s="151" t="s">
        <v>21</v>
      </c>
      <c r="G1455" s="25"/>
      <c r="H1455" s="46" t="str">
        <f>IFERROR(IFERROR(IF(SEARCH("Usystems",$E1455)&gt;0,"Usystems"),IF(SEARCH("RIIFO",$E1455)&gt;0,"RIIFO","Uponor")),"Uponor")</f>
        <v>Uponor</v>
      </c>
      <c r="I1455" s="25" t="str">
        <f>IFERROR(MID($D1455,1,7)+0,"")</f>
        <v/>
      </c>
      <c r="J1455" s="25" t="str">
        <f>IFERROR(MID($D1455,10,7)+0,"")</f>
        <v/>
      </c>
      <c r="K1455" s="25" t="str">
        <f>IFERROR(MID($D1455,19,7)+0,"")</f>
        <v/>
      </c>
      <c r="L1455" s="25" t="str">
        <f>IFERROR(MID($D1455,28,7)+0,"")</f>
        <v/>
      </c>
      <c r="M1455" s="25" t="str">
        <f>IF(IFERROR(MID($Q1455,1,7)+0,"")&lt;1130000,IF(INDEX(C:C,MATCH(LEFT(Q1455,7)+0,I:I,0))&lt;1130000,"",INDEX(C:C,MATCH(LEFT(Q1455,7)+0,I:I,0))),IFERROR(MID($Q1455,1,7)+0,""))</f>
        <v/>
      </c>
      <c r="N1455" s="25" t="str">
        <f>IF(IFERROR(MID($Q1455,10,7)+0,"")&lt;1130000,"",IFERROR(MID($Q1455,10,7)+0,""))</f>
        <v/>
      </c>
      <c r="O1455" s="25" t="str">
        <f>IF(IFERROR(MID($Q1455,19,7)+0,"")&lt;1130000,"",IFERROR(MID($Q1455,19,7)+0,""))</f>
        <v/>
      </c>
      <c r="P1455" s="25" t="str">
        <f>IF(M1455="","",IF(N1455="",M1455,M1455&amp;", "&amp;N1455))</f>
        <v/>
      </c>
      <c r="Q1455" s="37" t="s">
        <v>22</v>
      </c>
      <c r="R1455" s="37"/>
      <c r="S1455" s="35" t="s">
        <v>42</v>
      </c>
      <c r="T1455" s="25" t="s">
        <v>36</v>
      </c>
      <c r="U1455" s="185">
        <v>3046</v>
      </c>
      <c r="V1455" s="188">
        <v>3046</v>
      </c>
      <c r="W1455" s="189">
        <v>3046</v>
      </c>
      <c r="X1455" s="31">
        <v>3046</v>
      </c>
      <c r="Y1455" s="90">
        <f>IFERROR(ROUND(X1455/W1455-1,2),"")</f>
        <v>0</v>
      </c>
      <c r="Z1455" s="31">
        <f>IF(OR(S1455="VLD MLC components",S1455="VLD MLC pipes",S1455="VLD PEX components",S1455="VLD PEX pipes",S1455="VLD PHC components",S1455="VLD PHC pipes",S1455="Controls VLD"),"По запросу",X1455)</f>
        <v>3046</v>
      </c>
      <c r="AA1455" s="63">
        <f>ROUND(X1455/1.2,3)</f>
        <v>2538.3330000000001</v>
      </c>
      <c r="AB1455" s="23">
        <v>2538.3330000000001</v>
      </c>
      <c r="AC1455" s="190">
        <f>IFERROR(ROUND(AA1455/AB1455-1,2),"")</f>
        <v>0</v>
      </c>
      <c r="AD1455" s="25">
        <v>0.13600000000000001</v>
      </c>
      <c r="AE1455" s="25">
        <v>4.9299999999999995E-4</v>
      </c>
      <c r="AF1455" s="25">
        <v>0</v>
      </c>
      <c r="AG1455" s="25" t="s">
        <v>22</v>
      </c>
      <c r="AH1455" s="25">
        <v>0</v>
      </c>
      <c r="AI1455" s="25">
        <v>0</v>
      </c>
      <c r="AJ1455" s="25" t="s">
        <v>20</v>
      </c>
      <c r="AK1455" s="42" t="s">
        <v>19</v>
      </c>
      <c r="AL1455" s="25" t="s">
        <v>20</v>
      </c>
      <c r="AM1455" s="25">
        <v>1</v>
      </c>
      <c r="AN1455" s="25">
        <v>120</v>
      </c>
      <c r="AO1455" s="25">
        <v>120</v>
      </c>
      <c r="AP1455" s="25">
        <v>40</v>
      </c>
      <c r="AQ1455" s="25">
        <v>0.13600000000000001</v>
      </c>
      <c r="AR1455" s="94">
        <v>5.7600000000000001E-4</v>
      </c>
      <c r="AS1455" s="157" t="s">
        <v>22</v>
      </c>
      <c r="AT1455" s="93" t="s">
        <v>22</v>
      </c>
      <c r="AU1455" s="92" t="s">
        <v>22</v>
      </c>
      <c r="AV1455" s="91" t="s">
        <v>48</v>
      </c>
      <c r="AW1455" s="92" t="s">
        <v>48</v>
      </c>
      <c r="AX1455" s="92" t="s">
        <v>48</v>
      </c>
      <c r="AY1455" s="91" t="s">
        <v>152</v>
      </c>
      <c r="AZ1455" s="23"/>
      <c r="BA1455" s="25">
        <v>0</v>
      </c>
      <c r="BB1455" t="s">
        <v>48</v>
      </c>
      <c r="BC1455" t="e">
        <v>#N/A</v>
      </c>
      <c r="BD1455" t="e">
        <f>IF(Z1455=BC1455,"OK")</f>
        <v>#N/A</v>
      </c>
      <c r="BE1455">
        <v>0.13600000000000001</v>
      </c>
      <c r="BF1455">
        <v>4.9299999999999995E-4</v>
      </c>
      <c r="BG1455">
        <v>120</v>
      </c>
      <c r="BH1455">
        <v>120</v>
      </c>
      <c r="BI1455">
        <v>40</v>
      </c>
      <c r="BJ1455">
        <v>0.13600000000000001</v>
      </c>
      <c r="BK1455">
        <v>5.7600000000000001E-4</v>
      </c>
      <c r="BN1455" s="183"/>
    </row>
    <row r="1456" spans="1:66" x14ac:dyDescent="0.25">
      <c r="A1456" s="1"/>
      <c r="B1456" s="94">
        <v>1450</v>
      </c>
      <c r="C1456" s="43">
        <v>1015756</v>
      </c>
      <c r="D1456" s="37" t="s">
        <v>22</v>
      </c>
      <c r="E1456" s="27" t="s">
        <v>5020</v>
      </c>
      <c r="F1456" s="151" t="s">
        <v>21</v>
      </c>
      <c r="G1456" s="25"/>
      <c r="H1456" s="46" t="str">
        <f>IFERROR(IFERROR(IF(SEARCH("Usystems",$E1456)&gt;0,"Usystems"),IF(SEARCH("RIIFO",$E1456)&gt;0,"RIIFO","Uponor")),"Uponor")</f>
        <v>Uponor</v>
      </c>
      <c r="I1456" s="25" t="str">
        <f>IFERROR(MID($D1456,1,7)+0,"")</f>
        <v/>
      </c>
      <c r="J1456" s="25" t="str">
        <f>IFERROR(MID($D1456,10,7)+0,"")</f>
        <v/>
      </c>
      <c r="K1456" s="25" t="str">
        <f>IFERROR(MID($D1456,19,7)+0,"")</f>
        <v/>
      </c>
      <c r="L1456" s="25" t="str">
        <f>IFERROR(MID($D1456,28,7)+0,"")</f>
        <v/>
      </c>
      <c r="M1456" s="25" t="str">
        <f>IF(IFERROR(MID($Q1456,1,7)+0,"")&lt;1130000,IF(INDEX(C:C,MATCH(LEFT(Q1456,7)+0,I:I,0))&lt;1130000,"",INDEX(C:C,MATCH(LEFT(Q1456,7)+0,I:I,0))),IFERROR(MID($Q1456,1,7)+0,""))</f>
        <v/>
      </c>
      <c r="N1456" s="25" t="str">
        <f>IF(IFERROR(MID($Q1456,10,7)+0,"")&lt;1130000,"",IFERROR(MID($Q1456,10,7)+0,""))</f>
        <v/>
      </c>
      <c r="O1456" s="25" t="str">
        <f>IF(IFERROR(MID($Q1456,19,7)+0,"")&lt;1130000,"",IFERROR(MID($Q1456,19,7)+0,""))</f>
        <v/>
      </c>
      <c r="P1456" s="25" t="str">
        <f>IF(M1456="","",IF(N1456="",M1456,M1456&amp;", "&amp;N1456))</f>
        <v/>
      </c>
      <c r="Q1456" s="37" t="s">
        <v>22</v>
      </c>
      <c r="R1456" s="37"/>
      <c r="S1456" s="35" t="s">
        <v>42</v>
      </c>
      <c r="T1456" s="25" t="s">
        <v>36</v>
      </c>
      <c r="U1456" s="185">
        <v>3494</v>
      </c>
      <c r="V1456" s="188">
        <v>3494</v>
      </c>
      <c r="W1456" s="189">
        <v>3494</v>
      </c>
      <c r="X1456" s="31">
        <v>3494</v>
      </c>
      <c r="Y1456" s="90">
        <f>IFERROR(ROUND(X1456/W1456-1,2),"")</f>
        <v>0</v>
      </c>
      <c r="Z1456" s="31">
        <f>IF(OR(S1456="VLD MLC components",S1456="VLD MLC pipes",S1456="VLD PEX components",S1456="VLD PEX pipes",S1456="VLD PHC components",S1456="VLD PHC pipes",S1456="Controls VLD"),"По запросу",X1456)</f>
        <v>3494</v>
      </c>
      <c r="AA1456" s="63">
        <f>ROUND(X1456/1.2,3)</f>
        <v>2911.6669999999999</v>
      </c>
      <c r="AB1456" s="23">
        <v>2911.6669999999999</v>
      </c>
      <c r="AC1456" s="190">
        <f>IFERROR(ROUND(AA1456/AB1456-1,2),"")</f>
        <v>0</v>
      </c>
      <c r="AD1456" s="25">
        <v>0.21</v>
      </c>
      <c r="AE1456" s="25">
        <v>5.6099999999999998E-4</v>
      </c>
      <c r="AF1456" s="25">
        <v>0</v>
      </c>
      <c r="AG1456" s="25" t="s">
        <v>22</v>
      </c>
      <c r="AH1456" s="25">
        <v>0</v>
      </c>
      <c r="AI1456" s="25">
        <v>0</v>
      </c>
      <c r="AJ1456" s="25" t="s">
        <v>20</v>
      </c>
      <c r="AK1456" s="42" t="s">
        <v>19</v>
      </c>
      <c r="AL1456" s="25" t="s">
        <v>20</v>
      </c>
      <c r="AM1456" s="25">
        <v>1</v>
      </c>
      <c r="AN1456" s="25">
        <v>130</v>
      </c>
      <c r="AO1456" s="25">
        <v>120</v>
      </c>
      <c r="AP1456" s="25">
        <v>40</v>
      </c>
      <c r="AQ1456" s="25">
        <v>0.21</v>
      </c>
      <c r="AR1456" s="94">
        <v>6.2399999999999999E-4</v>
      </c>
      <c r="AS1456" s="157" t="s">
        <v>22</v>
      </c>
      <c r="AT1456" s="93" t="s">
        <v>22</v>
      </c>
      <c r="AU1456" s="92" t="s">
        <v>22</v>
      </c>
      <c r="AV1456" s="91" t="s">
        <v>152</v>
      </c>
      <c r="AW1456" s="92" t="s">
        <v>48</v>
      </c>
      <c r="AX1456" s="92" t="s">
        <v>48</v>
      </c>
      <c r="AY1456" s="91" t="s">
        <v>152</v>
      </c>
      <c r="AZ1456" s="23"/>
      <c r="BA1456" s="25" t="s">
        <v>5019</v>
      </c>
      <c r="BB1456" t="s">
        <v>25</v>
      </c>
      <c r="BC1456" t="e">
        <v>#N/A</v>
      </c>
      <c r="BD1456" t="e">
        <f>IF(Z1456=BC1456,"OK")</f>
        <v>#N/A</v>
      </c>
      <c r="BE1456">
        <v>0.21</v>
      </c>
      <c r="BF1456">
        <v>5.6099999999999998E-4</v>
      </c>
      <c r="BG1456">
        <v>130</v>
      </c>
      <c r="BH1456">
        <v>120</v>
      </c>
      <c r="BI1456">
        <v>40</v>
      </c>
      <c r="BJ1456">
        <v>0.21</v>
      </c>
      <c r="BK1456">
        <v>6.2399999999999999E-4</v>
      </c>
      <c r="BN1456" s="183"/>
    </row>
    <row r="1457" spans="1:66" x14ac:dyDescent="0.25">
      <c r="A1457" s="1"/>
      <c r="B1457" s="94">
        <v>1451</v>
      </c>
      <c r="C1457" s="43">
        <v>1015762</v>
      </c>
      <c r="D1457" s="37" t="s">
        <v>22</v>
      </c>
      <c r="E1457" s="27" t="s">
        <v>5018</v>
      </c>
      <c r="F1457" s="151" t="s">
        <v>21</v>
      </c>
      <c r="G1457" s="25"/>
      <c r="H1457" s="46" t="str">
        <f>IFERROR(IFERROR(IF(SEARCH("Usystems",$E1457)&gt;0,"Usystems"),IF(SEARCH("RIIFO",$E1457)&gt;0,"RIIFO","Uponor")),"Uponor")</f>
        <v>Uponor</v>
      </c>
      <c r="I1457" s="25" t="str">
        <f>IFERROR(MID($D1457,1,7)+0,"")</f>
        <v/>
      </c>
      <c r="J1457" s="25" t="str">
        <f>IFERROR(MID($D1457,10,7)+0,"")</f>
        <v/>
      </c>
      <c r="K1457" s="25" t="str">
        <f>IFERROR(MID($D1457,19,7)+0,"")</f>
        <v/>
      </c>
      <c r="L1457" s="25" t="str">
        <f>IFERROR(MID($D1457,28,7)+0,"")</f>
        <v/>
      </c>
      <c r="M1457" s="25" t="str">
        <f>IF(IFERROR(MID($Q1457,1,7)+0,"")&lt;1130000,IF(INDEX(C:C,MATCH(LEFT(Q1457,7)+0,I:I,0))&lt;1130000,"",INDEX(C:C,MATCH(LEFT(Q1457,7)+0,I:I,0))),IFERROR(MID($Q1457,1,7)+0,""))</f>
        <v/>
      </c>
      <c r="N1457" s="25" t="str">
        <f>IF(IFERROR(MID($Q1457,10,7)+0,"")&lt;1130000,"",IFERROR(MID($Q1457,10,7)+0,""))</f>
        <v/>
      </c>
      <c r="O1457" s="25" t="str">
        <f>IF(IFERROR(MID($Q1457,19,7)+0,"")&lt;1130000,"",IFERROR(MID($Q1457,19,7)+0,""))</f>
        <v/>
      </c>
      <c r="P1457" s="25" t="str">
        <f>IF(M1457="","",IF(N1457="",M1457,M1457&amp;", "&amp;N1457))</f>
        <v/>
      </c>
      <c r="Q1457" s="37" t="s">
        <v>22</v>
      </c>
      <c r="R1457" s="37"/>
      <c r="S1457" s="35" t="s">
        <v>42</v>
      </c>
      <c r="T1457" s="25" t="s">
        <v>36</v>
      </c>
      <c r="U1457" s="185">
        <v>4792</v>
      </c>
      <c r="V1457" s="188">
        <v>4792</v>
      </c>
      <c r="W1457" s="189">
        <v>4792</v>
      </c>
      <c r="X1457" s="31">
        <v>4792</v>
      </c>
      <c r="Y1457" s="90">
        <f>IFERROR(ROUND(X1457/W1457-1,2),"")</f>
        <v>0</v>
      </c>
      <c r="Z1457" s="31">
        <f>IF(OR(S1457="VLD MLC components",S1457="VLD MLC pipes",S1457="VLD PEX components",S1457="VLD PEX pipes",S1457="VLD PHC components",S1457="VLD PHC pipes",S1457="Controls VLD"),"По запросу",X1457)</f>
        <v>4792</v>
      </c>
      <c r="AA1457" s="63">
        <f>ROUND(X1457/1.2,3)</f>
        <v>3993.3330000000001</v>
      </c>
      <c r="AB1457" s="23">
        <v>3993.3330000000001</v>
      </c>
      <c r="AC1457" s="190">
        <f>IFERROR(ROUND(AA1457/AB1457-1,2),"")</f>
        <v>0</v>
      </c>
      <c r="AD1457" s="25">
        <v>0.2</v>
      </c>
      <c r="AE1457" s="25">
        <v>4.8500000000000003E-4</v>
      </c>
      <c r="AF1457" s="25">
        <v>0</v>
      </c>
      <c r="AG1457" s="25" t="s">
        <v>22</v>
      </c>
      <c r="AH1457" s="25">
        <v>0</v>
      </c>
      <c r="AI1457" s="25">
        <v>0</v>
      </c>
      <c r="AJ1457" s="25" t="s">
        <v>20</v>
      </c>
      <c r="AK1457" s="42" t="s">
        <v>19</v>
      </c>
      <c r="AL1457" s="25" t="s">
        <v>20</v>
      </c>
      <c r="AM1457" s="25">
        <v>1</v>
      </c>
      <c r="AN1457" s="25">
        <v>130</v>
      </c>
      <c r="AO1457" s="25">
        <v>120</v>
      </c>
      <c r="AP1457" s="25">
        <v>45</v>
      </c>
      <c r="AQ1457" s="25">
        <v>0.2</v>
      </c>
      <c r="AR1457" s="94">
        <v>7.0200000000000004E-4</v>
      </c>
      <c r="AS1457" s="157" t="s">
        <v>22</v>
      </c>
      <c r="AT1457" s="93" t="s">
        <v>22</v>
      </c>
      <c r="AU1457" s="92" t="s">
        <v>22</v>
      </c>
      <c r="AV1457" s="91" t="s">
        <v>152</v>
      </c>
      <c r="AW1457" s="92" t="s">
        <v>48</v>
      </c>
      <c r="AX1457" s="92" t="s">
        <v>48</v>
      </c>
      <c r="AY1457" s="91" t="s">
        <v>152</v>
      </c>
      <c r="AZ1457" s="23"/>
      <c r="BA1457" s="25" t="s">
        <v>5017</v>
      </c>
      <c r="BB1457" t="s">
        <v>25</v>
      </c>
      <c r="BC1457" t="e">
        <v>#N/A</v>
      </c>
      <c r="BD1457" t="e">
        <f>IF(Z1457=BC1457,"OK")</f>
        <v>#N/A</v>
      </c>
      <c r="BE1457">
        <v>0.2</v>
      </c>
      <c r="BF1457">
        <v>4.8500000000000003E-4</v>
      </c>
      <c r="BG1457">
        <v>130</v>
      </c>
      <c r="BH1457">
        <v>120</v>
      </c>
      <c r="BI1457">
        <v>45</v>
      </c>
      <c r="BJ1457">
        <v>0.2</v>
      </c>
      <c r="BK1457">
        <v>7.0200000000000004E-4</v>
      </c>
      <c r="BN1457" s="183"/>
    </row>
    <row r="1458" spans="1:66" x14ac:dyDescent="0.25">
      <c r="A1458" s="1"/>
      <c r="B1458" s="94">
        <v>1452</v>
      </c>
      <c r="C1458" s="43">
        <v>1006638</v>
      </c>
      <c r="D1458" s="37" t="s">
        <v>22</v>
      </c>
      <c r="E1458" s="27" t="s">
        <v>5016</v>
      </c>
      <c r="F1458" s="151" t="s">
        <v>21</v>
      </c>
      <c r="G1458" s="25"/>
      <c r="H1458" s="46" t="str">
        <f>IFERROR(IFERROR(IF(SEARCH("Usystems",$E1458)&gt;0,"Usystems"),IF(SEARCH("RIIFO",$E1458)&gt;0,"RIIFO","Uponor")),"Uponor")</f>
        <v>Uponor</v>
      </c>
      <c r="I1458" s="25" t="str">
        <f>IFERROR(MID($D1458,1,7)+0,"")</f>
        <v/>
      </c>
      <c r="J1458" s="25" t="str">
        <f>IFERROR(MID($D1458,10,7)+0,"")</f>
        <v/>
      </c>
      <c r="K1458" s="25" t="str">
        <f>IFERROR(MID($D1458,19,7)+0,"")</f>
        <v/>
      </c>
      <c r="L1458" s="25" t="str">
        <f>IFERROR(MID($D1458,28,7)+0,"")</f>
        <v/>
      </c>
      <c r="M1458" s="25" t="str">
        <f>IF(IFERROR(MID($Q1458,1,7)+0,"")&lt;1130000,IF(INDEX(C:C,MATCH(LEFT(Q1458,7)+0,I:I,0))&lt;1130000,"",INDEX(C:C,MATCH(LEFT(Q1458,7)+0,I:I,0))),IFERROR(MID($Q1458,1,7)+0,""))</f>
        <v/>
      </c>
      <c r="N1458" s="25" t="str">
        <f>IF(IFERROR(MID($Q1458,10,7)+0,"")&lt;1130000,"",IFERROR(MID($Q1458,10,7)+0,""))</f>
        <v/>
      </c>
      <c r="O1458" s="25" t="str">
        <f>IF(IFERROR(MID($Q1458,19,7)+0,"")&lt;1130000,"",IFERROR(MID($Q1458,19,7)+0,""))</f>
        <v/>
      </c>
      <c r="P1458" s="25" t="str">
        <f>IF(M1458="","",IF(N1458="",M1458,M1458&amp;", "&amp;N1458))</f>
        <v/>
      </c>
      <c r="Q1458" s="37" t="s">
        <v>22</v>
      </c>
      <c r="R1458" s="37"/>
      <c r="S1458" s="35" t="s">
        <v>42</v>
      </c>
      <c r="T1458" s="25" t="s">
        <v>36</v>
      </c>
      <c r="U1458" s="185">
        <v>7139</v>
      </c>
      <c r="V1458" s="188">
        <v>7139</v>
      </c>
      <c r="W1458" s="189">
        <v>7139</v>
      </c>
      <c r="X1458" s="31">
        <v>7139</v>
      </c>
      <c r="Y1458" s="90">
        <f>IFERROR(ROUND(X1458/W1458-1,2),"")</f>
        <v>0</v>
      </c>
      <c r="Z1458" s="31">
        <f>IF(OR(S1458="VLD MLC components",S1458="VLD MLC pipes",S1458="VLD PEX components",S1458="VLD PEX pipes",S1458="VLD PHC components",S1458="VLD PHC pipes",S1458="Controls VLD"),"По запросу",X1458)</f>
        <v>7139</v>
      </c>
      <c r="AA1458" s="63">
        <f>ROUND(X1458/1.2,3)</f>
        <v>5949.1670000000004</v>
      </c>
      <c r="AB1458" s="23">
        <v>5949.1670000000004</v>
      </c>
      <c r="AC1458" s="190">
        <f>IFERROR(ROUND(AA1458/AB1458-1,2),"")</f>
        <v>0</v>
      </c>
      <c r="AD1458" s="25">
        <v>0.183</v>
      </c>
      <c r="AE1458" s="25">
        <v>8.1599999999999999E-4</v>
      </c>
      <c r="AF1458" s="25">
        <v>0</v>
      </c>
      <c r="AG1458" s="25" t="s">
        <v>22</v>
      </c>
      <c r="AH1458" s="25">
        <v>0</v>
      </c>
      <c r="AI1458" s="25">
        <v>0</v>
      </c>
      <c r="AJ1458" s="25" t="s">
        <v>20</v>
      </c>
      <c r="AK1458" s="42" t="s">
        <v>19</v>
      </c>
      <c r="AL1458" s="25" t="s">
        <v>20</v>
      </c>
      <c r="AM1458" s="25">
        <v>1</v>
      </c>
      <c r="AN1458" s="25">
        <v>170</v>
      </c>
      <c r="AO1458" s="25">
        <v>120</v>
      </c>
      <c r="AP1458" s="25">
        <v>40</v>
      </c>
      <c r="AQ1458" s="25">
        <v>0.183</v>
      </c>
      <c r="AR1458" s="94">
        <v>8.1599999999999999E-4</v>
      </c>
      <c r="AS1458" s="157" t="s">
        <v>22</v>
      </c>
      <c r="AT1458" s="93" t="s">
        <v>22</v>
      </c>
      <c r="AU1458" s="92" t="s">
        <v>22</v>
      </c>
      <c r="AV1458" s="91" t="s">
        <v>152</v>
      </c>
      <c r="AW1458" s="92" t="s">
        <v>48</v>
      </c>
      <c r="AX1458" s="92" t="s">
        <v>48</v>
      </c>
      <c r="AY1458" s="91" t="s">
        <v>152</v>
      </c>
      <c r="AZ1458" s="23"/>
      <c r="BA1458" s="25" t="s">
        <v>5015</v>
      </c>
      <c r="BB1458" t="s">
        <v>25</v>
      </c>
      <c r="BC1458" t="e">
        <v>#N/A</v>
      </c>
      <c r="BD1458" t="e">
        <f>IF(Z1458=BC1458,"OK")</f>
        <v>#N/A</v>
      </c>
      <c r="BE1458">
        <v>0.183</v>
      </c>
      <c r="BF1458">
        <v>8.1599999999999999E-4</v>
      </c>
      <c r="BG1458">
        <v>170</v>
      </c>
      <c r="BH1458">
        <v>120</v>
      </c>
      <c r="BI1458">
        <v>40</v>
      </c>
      <c r="BJ1458">
        <v>0.183</v>
      </c>
      <c r="BK1458">
        <v>8.1599999999999999E-4</v>
      </c>
      <c r="BN1458" s="183"/>
    </row>
    <row r="1459" spans="1:66" x14ac:dyDescent="0.25">
      <c r="A1459" s="1"/>
      <c r="B1459" s="94">
        <v>1453</v>
      </c>
      <c r="C1459" s="43">
        <v>1015808</v>
      </c>
      <c r="D1459" s="37" t="s">
        <v>22</v>
      </c>
      <c r="E1459" s="27" t="s">
        <v>5014</v>
      </c>
      <c r="F1459" s="151" t="s">
        <v>21</v>
      </c>
      <c r="G1459" s="25"/>
      <c r="H1459" s="46" t="str">
        <f>IFERROR(IFERROR(IF(SEARCH("Usystems",$E1459)&gt;0,"Usystems"),IF(SEARCH("RIIFO",$E1459)&gt;0,"RIIFO","Uponor")),"Uponor")</f>
        <v>Uponor</v>
      </c>
      <c r="I1459" s="25" t="str">
        <f>IFERROR(MID($D1459,1,7)+0,"")</f>
        <v/>
      </c>
      <c r="J1459" s="25" t="str">
        <f>IFERROR(MID($D1459,10,7)+0,"")</f>
        <v/>
      </c>
      <c r="K1459" s="25" t="str">
        <f>IFERROR(MID($D1459,19,7)+0,"")</f>
        <v/>
      </c>
      <c r="L1459" s="25" t="str">
        <f>IFERROR(MID($D1459,28,7)+0,"")</f>
        <v/>
      </c>
      <c r="M1459" s="25" t="str">
        <f>IF(IFERROR(MID($Q1459,1,7)+0,"")&lt;1130000,IF(INDEX(C:C,MATCH(LEFT(Q1459,7)+0,I:I,0))&lt;1130000,"",INDEX(C:C,MATCH(LEFT(Q1459,7)+0,I:I,0))),IFERROR(MID($Q1459,1,7)+0,""))</f>
        <v/>
      </c>
      <c r="N1459" s="25" t="str">
        <f>IF(IFERROR(MID($Q1459,10,7)+0,"")&lt;1130000,"",IFERROR(MID($Q1459,10,7)+0,""))</f>
        <v/>
      </c>
      <c r="O1459" s="25" t="str">
        <f>IF(IFERROR(MID($Q1459,19,7)+0,"")&lt;1130000,"",IFERROR(MID($Q1459,19,7)+0,""))</f>
        <v/>
      </c>
      <c r="P1459" s="25" t="str">
        <f>IF(M1459="","",IF(N1459="",M1459,M1459&amp;", "&amp;N1459))</f>
        <v/>
      </c>
      <c r="Q1459" s="37" t="s">
        <v>22</v>
      </c>
      <c r="R1459" s="37"/>
      <c r="S1459" s="35" t="s">
        <v>42</v>
      </c>
      <c r="T1459" s="25" t="s">
        <v>36</v>
      </c>
      <c r="U1459" s="185">
        <v>8128</v>
      </c>
      <c r="V1459" s="188">
        <v>8128</v>
      </c>
      <c r="W1459" s="189">
        <v>8128</v>
      </c>
      <c r="X1459" s="31">
        <v>8128</v>
      </c>
      <c r="Y1459" s="90">
        <f>IFERROR(ROUND(X1459/W1459-1,2),"")</f>
        <v>0</v>
      </c>
      <c r="Z1459" s="31">
        <f>IF(OR(S1459="VLD MLC components",S1459="VLD MLC pipes",S1459="VLD PEX components",S1459="VLD PEX pipes",S1459="VLD PHC components",S1459="VLD PHC pipes",S1459="Controls VLD"),"По запросу",X1459)</f>
        <v>8128</v>
      </c>
      <c r="AA1459" s="63">
        <f>ROUND(X1459/1.2,3)</f>
        <v>6773.3329999999996</v>
      </c>
      <c r="AB1459" s="23">
        <v>6773.3329999999996</v>
      </c>
      <c r="AC1459" s="190">
        <f>IFERROR(ROUND(AA1459/AB1459-1,2),"")</f>
        <v>0</v>
      </c>
      <c r="AD1459" s="25">
        <v>0.23</v>
      </c>
      <c r="AE1459" s="25">
        <v>2.7E-4</v>
      </c>
      <c r="AF1459" s="25">
        <v>0</v>
      </c>
      <c r="AG1459" s="25" t="s">
        <v>22</v>
      </c>
      <c r="AH1459" s="25">
        <v>0</v>
      </c>
      <c r="AI1459" s="25">
        <v>0</v>
      </c>
      <c r="AJ1459" s="25" t="s">
        <v>20</v>
      </c>
      <c r="AK1459" s="42" t="s">
        <v>19</v>
      </c>
      <c r="AL1459" s="25" t="s">
        <v>20</v>
      </c>
      <c r="AM1459" s="25">
        <v>1</v>
      </c>
      <c r="AN1459" s="25">
        <v>111</v>
      </c>
      <c r="AO1459" s="25">
        <v>38</v>
      </c>
      <c r="AP1459" s="25">
        <v>70</v>
      </c>
      <c r="AQ1459" s="25">
        <v>0.23</v>
      </c>
      <c r="AR1459" s="94">
        <v>2.9500000000000001E-4</v>
      </c>
      <c r="AS1459" s="157" t="s">
        <v>22</v>
      </c>
      <c r="AT1459" s="93" t="s">
        <v>22</v>
      </c>
      <c r="AU1459" s="92" t="s">
        <v>22</v>
      </c>
      <c r="AV1459" s="91" t="s">
        <v>152</v>
      </c>
      <c r="AW1459" s="92" t="s">
        <v>48</v>
      </c>
      <c r="AX1459" s="92" t="s">
        <v>48</v>
      </c>
      <c r="AY1459" s="91" t="s">
        <v>152</v>
      </c>
      <c r="AZ1459" s="23"/>
      <c r="BA1459" s="25" t="s">
        <v>5013</v>
      </c>
      <c r="BB1459" t="s">
        <v>25</v>
      </c>
      <c r="BC1459" t="e">
        <v>#N/A</v>
      </c>
      <c r="BD1459" t="e">
        <f>IF(Z1459=BC1459,"OK")</f>
        <v>#N/A</v>
      </c>
      <c r="BE1459">
        <v>0.23</v>
      </c>
      <c r="BF1459">
        <v>2.7E-4</v>
      </c>
      <c r="BG1459">
        <v>111</v>
      </c>
      <c r="BH1459">
        <v>38</v>
      </c>
      <c r="BI1459">
        <v>70</v>
      </c>
      <c r="BJ1459">
        <v>0.23</v>
      </c>
      <c r="BK1459">
        <v>2.9500000000000001E-4</v>
      </c>
      <c r="BN1459" s="183"/>
    </row>
    <row r="1460" spans="1:66" x14ac:dyDescent="0.25">
      <c r="A1460" s="1"/>
      <c r="B1460" s="94">
        <v>1454</v>
      </c>
      <c r="C1460" s="43">
        <v>1014339</v>
      </c>
      <c r="D1460" s="37" t="s">
        <v>22</v>
      </c>
      <c r="E1460" s="27" t="s">
        <v>5012</v>
      </c>
      <c r="F1460" s="151" t="s">
        <v>21</v>
      </c>
      <c r="G1460" s="25"/>
      <c r="H1460" s="46" t="str">
        <f>IFERROR(IFERROR(IF(SEARCH("Usystems",$E1460)&gt;0,"Usystems"),IF(SEARCH("RIIFO",$E1460)&gt;0,"RIIFO","Uponor")),"Uponor")</f>
        <v>Uponor</v>
      </c>
      <c r="I1460" s="25" t="str">
        <f>IFERROR(MID($D1460,1,7)+0,"")</f>
        <v/>
      </c>
      <c r="J1460" s="25" t="str">
        <f>IFERROR(MID($D1460,10,7)+0,"")</f>
        <v/>
      </c>
      <c r="K1460" s="25" t="str">
        <f>IFERROR(MID($D1460,19,7)+0,"")</f>
        <v/>
      </c>
      <c r="L1460" s="25" t="str">
        <f>IFERROR(MID($D1460,28,7)+0,"")</f>
        <v/>
      </c>
      <c r="M1460" s="25" t="str">
        <f>IF(IFERROR(MID($Q1460,1,7)+0,"")&lt;1130000,IF(INDEX(C:C,MATCH(LEFT(Q1460,7)+0,I:I,0))&lt;1130000,"",INDEX(C:C,MATCH(LEFT(Q1460,7)+0,I:I,0))),IFERROR(MID($Q1460,1,7)+0,""))</f>
        <v/>
      </c>
      <c r="N1460" s="25" t="str">
        <f>IF(IFERROR(MID($Q1460,10,7)+0,"")&lt;1130000,"",IFERROR(MID($Q1460,10,7)+0,""))</f>
        <v/>
      </c>
      <c r="O1460" s="25" t="str">
        <f>IF(IFERROR(MID($Q1460,19,7)+0,"")&lt;1130000,"",IFERROR(MID($Q1460,19,7)+0,""))</f>
        <v/>
      </c>
      <c r="P1460" s="25" t="str">
        <f>IF(M1460="","",IF(N1460="",M1460,M1460&amp;", "&amp;N1460))</f>
        <v/>
      </c>
      <c r="Q1460" s="37" t="s">
        <v>22</v>
      </c>
      <c r="R1460" s="37"/>
      <c r="S1460" s="35" t="s">
        <v>42</v>
      </c>
      <c r="T1460" s="25" t="s">
        <v>36</v>
      </c>
      <c r="U1460" s="185">
        <v>10010</v>
      </c>
      <c r="V1460" s="188">
        <v>10010</v>
      </c>
      <c r="W1460" s="189">
        <v>10010</v>
      </c>
      <c r="X1460" s="31">
        <v>10010</v>
      </c>
      <c r="Y1460" s="90">
        <f>IFERROR(ROUND(X1460/W1460-1,2),"")</f>
        <v>0</v>
      </c>
      <c r="Z1460" s="31">
        <f>IF(OR(S1460="VLD MLC components",S1460="VLD MLC pipes",S1460="VLD PEX components",S1460="VLD PEX pipes",S1460="VLD PHC components",S1460="VLD PHC pipes",S1460="Controls VLD"),"По запросу",X1460)</f>
        <v>10010</v>
      </c>
      <c r="AA1460" s="63">
        <f>ROUND(X1460/1.2,3)</f>
        <v>8341.6669999999995</v>
      </c>
      <c r="AB1460" s="23">
        <v>8341.6669999999995</v>
      </c>
      <c r="AC1460" s="190">
        <f>IFERROR(ROUND(AA1460/AB1460-1,2),"")</f>
        <v>0</v>
      </c>
      <c r="AD1460" s="25">
        <v>0.24</v>
      </c>
      <c r="AE1460" s="25">
        <v>5.1999999999999995E-4</v>
      </c>
      <c r="AF1460" s="25">
        <v>0</v>
      </c>
      <c r="AG1460" s="25" t="s">
        <v>22</v>
      </c>
      <c r="AH1460" s="25">
        <v>0</v>
      </c>
      <c r="AI1460" s="25">
        <v>0</v>
      </c>
      <c r="AJ1460" s="25" t="s">
        <v>20</v>
      </c>
      <c r="AK1460" s="42" t="s">
        <v>19</v>
      </c>
      <c r="AL1460" s="25" t="s">
        <v>20</v>
      </c>
      <c r="AM1460" s="25">
        <v>1</v>
      </c>
      <c r="AN1460" s="25">
        <v>111</v>
      </c>
      <c r="AO1460" s="25">
        <v>66</v>
      </c>
      <c r="AP1460" s="25">
        <v>71</v>
      </c>
      <c r="AQ1460" s="25">
        <v>0.24</v>
      </c>
      <c r="AR1460" s="94">
        <v>5.1999999999999995E-4</v>
      </c>
      <c r="AS1460" s="157" t="s">
        <v>22</v>
      </c>
      <c r="AT1460" s="93" t="s">
        <v>22</v>
      </c>
      <c r="AU1460" s="92" t="s">
        <v>22</v>
      </c>
      <c r="AV1460" s="91" t="s">
        <v>152</v>
      </c>
      <c r="AW1460" s="92" t="s">
        <v>48</v>
      </c>
      <c r="AX1460" s="92" t="s">
        <v>48</v>
      </c>
      <c r="AY1460" s="91" t="s">
        <v>152</v>
      </c>
      <c r="AZ1460" s="23"/>
      <c r="BA1460" s="25" t="s">
        <v>5011</v>
      </c>
      <c r="BB1460" t="s">
        <v>25</v>
      </c>
      <c r="BC1460" t="e">
        <v>#N/A</v>
      </c>
      <c r="BD1460" t="e">
        <f>IF(Z1460=BC1460,"OK")</f>
        <v>#N/A</v>
      </c>
      <c r="BE1460">
        <v>0.24</v>
      </c>
      <c r="BF1460">
        <v>5.1999999999999995E-4</v>
      </c>
      <c r="BG1460">
        <v>111</v>
      </c>
      <c r="BH1460">
        <v>66</v>
      </c>
      <c r="BI1460">
        <v>71</v>
      </c>
      <c r="BJ1460">
        <v>0.24</v>
      </c>
      <c r="BK1460">
        <v>5.1999999999999995E-4</v>
      </c>
      <c r="BN1460" s="183"/>
    </row>
    <row r="1461" spans="1:66" x14ac:dyDescent="0.25">
      <c r="A1461" s="1"/>
      <c r="B1461" s="94">
        <v>1455</v>
      </c>
      <c r="C1461" s="43">
        <v>1014344</v>
      </c>
      <c r="D1461" s="37" t="s">
        <v>22</v>
      </c>
      <c r="E1461" s="27" t="s">
        <v>5010</v>
      </c>
      <c r="F1461" s="151" t="s">
        <v>21</v>
      </c>
      <c r="G1461" s="25"/>
      <c r="H1461" s="46" t="str">
        <f>IFERROR(IFERROR(IF(SEARCH("Usystems",$E1461)&gt;0,"Usystems"),IF(SEARCH("RIIFO",$E1461)&gt;0,"RIIFO","Uponor")),"Uponor")</f>
        <v>Uponor</v>
      </c>
      <c r="I1461" s="25" t="str">
        <f>IFERROR(MID($D1461,1,7)+0,"")</f>
        <v/>
      </c>
      <c r="J1461" s="25" t="str">
        <f>IFERROR(MID($D1461,10,7)+0,"")</f>
        <v/>
      </c>
      <c r="K1461" s="25" t="str">
        <f>IFERROR(MID($D1461,19,7)+0,"")</f>
        <v/>
      </c>
      <c r="L1461" s="25" t="str">
        <f>IFERROR(MID($D1461,28,7)+0,"")</f>
        <v/>
      </c>
      <c r="M1461" s="25" t="str">
        <f>IF(IFERROR(MID($Q1461,1,7)+0,"")&lt;1130000,IF(INDEX(C:C,MATCH(LEFT(Q1461,7)+0,I:I,0))&lt;1130000,"",INDEX(C:C,MATCH(LEFT(Q1461,7)+0,I:I,0))),IFERROR(MID($Q1461,1,7)+0,""))</f>
        <v/>
      </c>
      <c r="N1461" s="25" t="str">
        <f>IF(IFERROR(MID($Q1461,10,7)+0,"")&lt;1130000,"",IFERROR(MID($Q1461,10,7)+0,""))</f>
        <v/>
      </c>
      <c r="O1461" s="25" t="str">
        <f>IF(IFERROR(MID($Q1461,19,7)+0,"")&lt;1130000,"",IFERROR(MID($Q1461,19,7)+0,""))</f>
        <v/>
      </c>
      <c r="P1461" s="25" t="str">
        <f>IF(M1461="","",IF(N1461="",M1461,M1461&amp;", "&amp;N1461))</f>
        <v/>
      </c>
      <c r="Q1461" s="37" t="s">
        <v>22</v>
      </c>
      <c r="R1461" s="37"/>
      <c r="S1461" s="35" t="s">
        <v>42</v>
      </c>
      <c r="T1461" s="25" t="s">
        <v>36</v>
      </c>
      <c r="U1461" s="185">
        <v>13217</v>
      </c>
      <c r="V1461" s="188">
        <v>13217</v>
      </c>
      <c r="W1461" s="189">
        <v>13217</v>
      </c>
      <c r="X1461" s="31">
        <v>13217</v>
      </c>
      <c r="Y1461" s="90">
        <f>IFERROR(ROUND(X1461/W1461-1,2),"")</f>
        <v>0</v>
      </c>
      <c r="Z1461" s="31">
        <f>IF(OR(S1461="VLD MLC components",S1461="VLD MLC pipes",S1461="VLD PEX components",S1461="VLD PEX pipes",S1461="VLD PHC components",S1461="VLD PHC pipes",S1461="Controls VLD"),"По запросу",X1461)</f>
        <v>13217</v>
      </c>
      <c r="AA1461" s="63">
        <f>ROUND(X1461/1.2,3)</f>
        <v>11014.166999999999</v>
      </c>
      <c r="AB1461" s="23">
        <v>11014.166999999999</v>
      </c>
      <c r="AC1461" s="190">
        <f>IFERROR(ROUND(AA1461/AB1461-1,2),"")</f>
        <v>0</v>
      </c>
      <c r="AD1461" s="25">
        <v>0.39</v>
      </c>
      <c r="AE1461" s="25">
        <v>5.7200000000000003E-4</v>
      </c>
      <c r="AF1461" s="25">
        <v>0</v>
      </c>
      <c r="AG1461" s="25" t="s">
        <v>22</v>
      </c>
      <c r="AH1461" s="25">
        <v>0</v>
      </c>
      <c r="AI1461" s="25">
        <v>0</v>
      </c>
      <c r="AJ1461" s="25" t="s">
        <v>20</v>
      </c>
      <c r="AK1461" s="42" t="s">
        <v>19</v>
      </c>
      <c r="AL1461" s="25" t="s">
        <v>20</v>
      </c>
      <c r="AM1461" s="25">
        <v>1</v>
      </c>
      <c r="AN1461" s="25">
        <v>180</v>
      </c>
      <c r="AO1461" s="25">
        <v>120</v>
      </c>
      <c r="AP1461" s="25">
        <v>65</v>
      </c>
      <c r="AQ1461" s="25">
        <v>0.39</v>
      </c>
      <c r="AR1461" s="94">
        <v>1.4040000000000001E-3</v>
      </c>
      <c r="AS1461" s="157" t="s">
        <v>22</v>
      </c>
      <c r="AT1461" s="93" t="s">
        <v>22</v>
      </c>
      <c r="AU1461" s="92" t="s">
        <v>22</v>
      </c>
      <c r="AV1461" s="91" t="s">
        <v>152</v>
      </c>
      <c r="AW1461" s="92" t="s">
        <v>48</v>
      </c>
      <c r="AX1461" s="92" t="s">
        <v>48</v>
      </c>
      <c r="AY1461" s="91" t="s">
        <v>152</v>
      </c>
      <c r="AZ1461" s="23"/>
      <c r="BA1461" s="25" t="s">
        <v>5009</v>
      </c>
      <c r="BB1461" t="s">
        <v>25</v>
      </c>
      <c r="BC1461" t="e">
        <v>#N/A</v>
      </c>
      <c r="BD1461" t="e">
        <f>IF(Z1461=BC1461,"OK")</f>
        <v>#N/A</v>
      </c>
      <c r="BE1461">
        <v>0.39</v>
      </c>
      <c r="BF1461">
        <v>5.7200000000000003E-4</v>
      </c>
      <c r="BG1461">
        <v>180</v>
      </c>
      <c r="BH1461">
        <v>120</v>
      </c>
      <c r="BI1461">
        <v>65</v>
      </c>
      <c r="BJ1461">
        <v>0.39</v>
      </c>
      <c r="BK1461">
        <v>1.4040000000000001E-3</v>
      </c>
      <c r="BN1461" s="183"/>
    </row>
    <row r="1462" spans="1:66" x14ac:dyDescent="0.25">
      <c r="A1462" s="1"/>
      <c r="B1462" s="94">
        <v>1456</v>
      </c>
      <c r="C1462" s="43">
        <v>1015739</v>
      </c>
      <c r="D1462" s="37" t="s">
        <v>22</v>
      </c>
      <c r="E1462" s="36" t="s">
        <v>5008</v>
      </c>
      <c r="F1462" s="151" t="s">
        <v>652</v>
      </c>
      <c r="G1462" s="25"/>
      <c r="H1462" s="46" t="str">
        <f>IFERROR(IFERROR(IF(SEARCH("Usystems",$E1462)&gt;0,"Usystems"),IF(SEARCH("RIIFO",$E1462)&gt;0,"RIIFO","Uponor")),"Uponor")</f>
        <v>Uponor</v>
      </c>
      <c r="I1462" s="25" t="str">
        <f>IFERROR(MID($D1462,1,7)+0,"")</f>
        <v/>
      </c>
      <c r="J1462" s="25" t="str">
        <f>IFERROR(MID($D1462,10,7)+0,"")</f>
        <v/>
      </c>
      <c r="K1462" s="25" t="str">
        <f>IFERROR(MID($D1462,19,7)+0,"")</f>
        <v/>
      </c>
      <c r="L1462" s="25" t="str">
        <f>IFERROR(MID($D1462,28,7)+0,"")</f>
        <v/>
      </c>
      <c r="M1462" s="25" t="str">
        <f>IF(IFERROR(MID($Q1462,1,7)+0,"")&lt;1130000,IF(INDEX(C:C,MATCH(LEFT(Q1462,7)+0,I:I,0))&lt;1130000,"",INDEX(C:C,MATCH(LEFT(Q1462,7)+0,I:I,0))),IFERROR(MID($Q1462,1,7)+0,""))</f>
        <v/>
      </c>
      <c r="N1462" s="25" t="str">
        <f>IF(IFERROR(MID($Q1462,10,7)+0,"")&lt;1130000,"",IFERROR(MID($Q1462,10,7)+0,""))</f>
        <v/>
      </c>
      <c r="O1462" s="25" t="str">
        <f>IF(IFERROR(MID($Q1462,19,7)+0,"")&lt;1130000,"",IFERROR(MID($Q1462,19,7)+0,""))</f>
        <v/>
      </c>
      <c r="P1462" s="25" t="str">
        <f>IF(M1462="","",IF(N1462="",M1462,M1462&amp;", "&amp;N1462))</f>
        <v/>
      </c>
      <c r="Q1462" s="37" t="s">
        <v>22</v>
      </c>
      <c r="R1462" s="37"/>
      <c r="S1462" s="35" t="s">
        <v>42</v>
      </c>
      <c r="T1462" s="25" t="s">
        <v>36</v>
      </c>
      <c r="U1462" s="185">
        <v>3671</v>
      </c>
      <c r="V1462" s="188">
        <v>3671</v>
      </c>
      <c r="W1462" s="189">
        <v>3671</v>
      </c>
      <c r="X1462" s="31">
        <v>3671</v>
      </c>
      <c r="Y1462" s="90">
        <f>IFERROR(ROUND(X1462/W1462-1,2),"")</f>
        <v>0</v>
      </c>
      <c r="Z1462" s="31">
        <f>IF(OR(S1462="VLD MLC components",S1462="VLD MLC pipes",S1462="VLD PEX components",S1462="VLD PEX pipes",S1462="VLD PHC components",S1462="VLD PHC pipes",S1462="Controls VLD"),"По запросу",X1462)</f>
        <v>3671</v>
      </c>
      <c r="AA1462" s="63">
        <f>ROUND(X1462/1.2,3)</f>
        <v>3059.1669999999999</v>
      </c>
      <c r="AB1462" s="23">
        <v>3059.1669999999999</v>
      </c>
      <c r="AC1462" s="190">
        <f>IFERROR(ROUND(AA1462/AB1462-1,2),"")</f>
        <v>0</v>
      </c>
      <c r="AD1462" s="25">
        <v>0.13</v>
      </c>
      <c r="AE1462" s="25">
        <v>3.1500000000000001E-4</v>
      </c>
      <c r="AF1462" s="25">
        <v>0</v>
      </c>
      <c r="AG1462" s="25" t="s">
        <v>22</v>
      </c>
      <c r="AH1462" s="25">
        <v>0</v>
      </c>
      <c r="AI1462" s="25">
        <v>0</v>
      </c>
      <c r="AJ1462" s="25" t="s">
        <v>20</v>
      </c>
      <c r="AK1462" s="42" t="s">
        <v>19</v>
      </c>
      <c r="AL1462" s="25" t="s">
        <v>20</v>
      </c>
      <c r="AM1462" s="25">
        <v>1</v>
      </c>
      <c r="AN1462" s="25">
        <v>105</v>
      </c>
      <c r="AO1462" s="25">
        <v>100</v>
      </c>
      <c r="AP1462" s="25">
        <v>30</v>
      </c>
      <c r="AQ1462" s="25">
        <v>0.13</v>
      </c>
      <c r="AR1462" s="94">
        <v>3.1500000000000001E-4</v>
      </c>
      <c r="AS1462" s="157" t="s">
        <v>22</v>
      </c>
      <c r="AT1462" s="93" t="s">
        <v>22</v>
      </c>
      <c r="AU1462" s="92" t="s">
        <v>22</v>
      </c>
      <c r="AV1462" s="91" t="s">
        <v>152</v>
      </c>
      <c r="AW1462" s="92" t="s">
        <v>48</v>
      </c>
      <c r="AX1462" s="92" t="s">
        <v>48</v>
      </c>
      <c r="AY1462" s="91" t="s">
        <v>152</v>
      </c>
      <c r="AZ1462" s="23"/>
      <c r="BA1462" s="25" t="s">
        <v>5007</v>
      </c>
      <c r="BB1462" t="s">
        <v>25</v>
      </c>
      <c r="BC1462" t="e">
        <v>#N/A</v>
      </c>
      <c r="BD1462" t="e">
        <f>IF(Z1462=BC1462,"OK")</f>
        <v>#N/A</v>
      </c>
      <c r="BE1462">
        <v>0.13</v>
      </c>
      <c r="BF1462">
        <v>3.1500000000000001E-4</v>
      </c>
      <c r="BG1462">
        <v>105</v>
      </c>
      <c r="BH1462">
        <v>100</v>
      </c>
      <c r="BI1462">
        <v>30</v>
      </c>
      <c r="BJ1462">
        <v>0.13</v>
      </c>
      <c r="BK1462">
        <v>3.1500000000000001E-4</v>
      </c>
      <c r="BN1462" s="183"/>
    </row>
    <row r="1463" spans="1:66" x14ac:dyDescent="0.25">
      <c r="A1463" s="1"/>
      <c r="B1463" s="94">
        <v>1457</v>
      </c>
      <c r="C1463" s="43">
        <v>1013729</v>
      </c>
      <c r="D1463" s="37" t="s">
        <v>22</v>
      </c>
      <c r="E1463" s="36" t="s">
        <v>5006</v>
      </c>
      <c r="F1463" s="151" t="s">
        <v>21</v>
      </c>
      <c r="G1463" s="25"/>
      <c r="H1463" s="46" t="str">
        <f>IFERROR(IFERROR(IF(SEARCH("Usystems",$E1463)&gt;0,"Usystems"),IF(SEARCH("RIIFO",$E1463)&gt;0,"RIIFO","Uponor")),"Uponor")</f>
        <v>Uponor</v>
      </c>
      <c r="I1463" s="25" t="str">
        <f>IFERROR(MID($D1463,1,7)+0,"")</f>
        <v/>
      </c>
      <c r="J1463" s="25" t="str">
        <f>IFERROR(MID($D1463,10,7)+0,"")</f>
        <v/>
      </c>
      <c r="K1463" s="25" t="str">
        <f>IFERROR(MID($D1463,19,7)+0,"")</f>
        <v/>
      </c>
      <c r="L1463" s="25" t="str">
        <f>IFERROR(MID($D1463,28,7)+0,"")</f>
        <v/>
      </c>
      <c r="M1463" s="25" t="str">
        <f>IF(IFERROR(MID($Q1463,1,7)+0,"")&lt;1130000,IF(INDEX(C:C,MATCH(LEFT(Q1463,7)+0,I:I,0))&lt;1130000,"",INDEX(C:C,MATCH(LEFT(Q1463,7)+0,I:I,0))),IFERROR(MID($Q1463,1,7)+0,""))</f>
        <v/>
      </c>
      <c r="N1463" s="25" t="str">
        <f>IF(IFERROR(MID($Q1463,10,7)+0,"")&lt;1130000,"",IFERROR(MID($Q1463,10,7)+0,""))</f>
        <v/>
      </c>
      <c r="O1463" s="25" t="str">
        <f>IF(IFERROR(MID($Q1463,19,7)+0,"")&lt;1130000,"",IFERROR(MID($Q1463,19,7)+0,""))</f>
        <v/>
      </c>
      <c r="P1463" s="25" t="str">
        <f>IF(M1463="","",IF(N1463="",M1463,M1463&amp;", "&amp;N1463))</f>
        <v/>
      </c>
      <c r="Q1463" s="37" t="s">
        <v>22</v>
      </c>
      <c r="R1463" s="37"/>
      <c r="S1463" s="35" t="s">
        <v>42</v>
      </c>
      <c r="T1463" s="25" t="s">
        <v>36</v>
      </c>
      <c r="U1463" s="185">
        <v>861</v>
      </c>
      <c r="V1463" s="188">
        <v>861</v>
      </c>
      <c r="W1463" s="189">
        <v>861</v>
      </c>
      <c r="X1463" s="31">
        <v>861</v>
      </c>
      <c r="Y1463" s="90">
        <f>IFERROR(ROUND(X1463/W1463-1,2),"")</f>
        <v>0</v>
      </c>
      <c r="Z1463" s="31">
        <f>IF(OR(S1463="VLD MLC components",S1463="VLD MLC pipes",S1463="VLD PEX components",S1463="VLD PEX pipes",S1463="VLD PHC components",S1463="VLD PHC pipes",S1463="Controls VLD"),"По запросу",X1463)</f>
        <v>861</v>
      </c>
      <c r="AA1463" s="63">
        <f>ROUND(X1463/1.2,3)</f>
        <v>717.5</v>
      </c>
      <c r="AB1463" s="23">
        <v>717.5</v>
      </c>
      <c r="AC1463" s="190">
        <f>IFERROR(ROUND(AA1463/AB1463-1,2),"")</f>
        <v>0</v>
      </c>
      <c r="AD1463" s="25">
        <v>0.21</v>
      </c>
      <c r="AE1463" s="25">
        <v>3.0000000000000001E-5</v>
      </c>
      <c r="AF1463" s="25">
        <v>0</v>
      </c>
      <c r="AG1463" s="25" t="s">
        <v>22</v>
      </c>
      <c r="AH1463" s="25">
        <v>0</v>
      </c>
      <c r="AI1463" s="25">
        <v>0</v>
      </c>
      <c r="AJ1463" s="25" t="s">
        <v>20</v>
      </c>
      <c r="AK1463" s="42" t="s">
        <v>19</v>
      </c>
      <c r="AL1463" s="25" t="s">
        <v>20</v>
      </c>
      <c r="AM1463" s="25">
        <v>1</v>
      </c>
      <c r="AN1463" s="25">
        <v>700</v>
      </c>
      <c r="AO1463" s="25">
        <v>210</v>
      </c>
      <c r="AP1463" s="25">
        <v>210</v>
      </c>
      <c r="AQ1463" s="25">
        <v>0.21</v>
      </c>
      <c r="AR1463" s="94">
        <v>3.0870000000000002E-2</v>
      </c>
      <c r="AS1463" s="157" t="s">
        <v>22</v>
      </c>
      <c r="AT1463" s="93" t="s">
        <v>22</v>
      </c>
      <c r="AU1463" s="92" t="s">
        <v>22</v>
      </c>
      <c r="AV1463" s="91" t="s">
        <v>48</v>
      </c>
      <c r="AW1463" s="92" t="s">
        <v>48</v>
      </c>
      <c r="AX1463" s="92" t="s">
        <v>48</v>
      </c>
      <c r="AY1463" s="91" t="s">
        <v>152</v>
      </c>
      <c r="AZ1463" s="23"/>
      <c r="BA1463" s="25">
        <v>0</v>
      </c>
      <c r="BB1463" t="s">
        <v>48</v>
      </c>
      <c r="BC1463" t="e">
        <v>#N/A</v>
      </c>
      <c r="BD1463" t="e">
        <f>IF(Z1463=BC1463,"OK")</f>
        <v>#N/A</v>
      </c>
      <c r="BE1463">
        <v>0.21</v>
      </c>
      <c r="BF1463">
        <v>3.0000000000000001E-5</v>
      </c>
      <c r="BG1463">
        <v>700</v>
      </c>
      <c r="BH1463">
        <v>210</v>
      </c>
      <c r="BI1463">
        <v>210</v>
      </c>
      <c r="BJ1463">
        <v>0.21</v>
      </c>
      <c r="BK1463">
        <v>3.0870000000000002E-2</v>
      </c>
      <c r="BN1463" s="183"/>
    </row>
    <row r="1464" spans="1:66" x14ac:dyDescent="0.25">
      <c r="A1464" s="1"/>
      <c r="B1464" s="94">
        <v>1458</v>
      </c>
      <c r="C1464" s="43">
        <v>1013734</v>
      </c>
      <c r="D1464" s="37" t="s">
        <v>22</v>
      </c>
      <c r="E1464" s="27" t="s">
        <v>5005</v>
      </c>
      <c r="F1464" s="151" t="s">
        <v>21</v>
      </c>
      <c r="G1464" s="25"/>
      <c r="H1464" s="46" t="str">
        <f>IFERROR(IFERROR(IF(SEARCH("Usystems",$E1464)&gt;0,"Usystems"),IF(SEARCH("RIIFO",$E1464)&gt;0,"RIIFO","Uponor")),"Uponor")</f>
        <v>Uponor</v>
      </c>
      <c r="I1464" s="25" t="str">
        <f>IFERROR(MID($D1464,1,7)+0,"")</f>
        <v/>
      </c>
      <c r="J1464" s="25" t="str">
        <f>IFERROR(MID($D1464,10,7)+0,"")</f>
        <v/>
      </c>
      <c r="K1464" s="25" t="str">
        <f>IFERROR(MID($D1464,19,7)+0,"")</f>
        <v/>
      </c>
      <c r="L1464" s="25" t="str">
        <f>IFERROR(MID($D1464,28,7)+0,"")</f>
        <v/>
      </c>
      <c r="M1464" s="25" t="str">
        <f>IF(IFERROR(MID($Q1464,1,7)+0,"")&lt;1130000,IF(INDEX(C:C,MATCH(LEFT(Q1464,7)+0,I:I,0))&lt;1130000,"",INDEX(C:C,MATCH(LEFT(Q1464,7)+0,I:I,0))),IFERROR(MID($Q1464,1,7)+0,""))</f>
        <v/>
      </c>
      <c r="N1464" s="25" t="str">
        <f>IF(IFERROR(MID($Q1464,10,7)+0,"")&lt;1130000,"",IFERROR(MID($Q1464,10,7)+0,""))</f>
        <v/>
      </c>
      <c r="O1464" s="25" t="str">
        <f>IF(IFERROR(MID($Q1464,19,7)+0,"")&lt;1130000,"",IFERROR(MID($Q1464,19,7)+0,""))</f>
        <v/>
      </c>
      <c r="P1464" s="25" t="str">
        <f>IF(M1464="","",IF(N1464="",M1464,M1464&amp;", "&amp;N1464))</f>
        <v/>
      </c>
      <c r="Q1464" s="37" t="s">
        <v>22</v>
      </c>
      <c r="R1464" s="37"/>
      <c r="S1464" s="35" t="s">
        <v>42</v>
      </c>
      <c r="T1464" s="25" t="s">
        <v>36</v>
      </c>
      <c r="U1464" s="185">
        <v>937</v>
      </c>
      <c r="V1464" s="188">
        <v>937</v>
      </c>
      <c r="W1464" s="189">
        <v>937</v>
      </c>
      <c r="X1464" s="31">
        <v>937</v>
      </c>
      <c r="Y1464" s="90">
        <f>IFERROR(ROUND(X1464/W1464-1,2),"")</f>
        <v>0</v>
      </c>
      <c r="Z1464" s="31">
        <f>IF(OR(S1464="VLD MLC components",S1464="VLD MLC pipes",S1464="VLD PEX components",S1464="VLD PEX pipes",S1464="VLD PHC components",S1464="VLD PHC pipes",S1464="Controls VLD"),"По запросу",X1464)</f>
        <v>937</v>
      </c>
      <c r="AA1464" s="63">
        <f>ROUND(X1464/1.2,3)</f>
        <v>780.83299999999997</v>
      </c>
      <c r="AB1464" s="23">
        <v>780.83299999999997</v>
      </c>
      <c r="AC1464" s="190">
        <f>IFERROR(ROUND(AA1464/AB1464-1,2),"")</f>
        <v>0</v>
      </c>
      <c r="AD1464" s="25">
        <v>0.33</v>
      </c>
      <c r="AE1464" s="25">
        <v>6.3E-5</v>
      </c>
      <c r="AF1464" s="25">
        <v>0</v>
      </c>
      <c r="AG1464" s="25" t="s">
        <v>22</v>
      </c>
      <c r="AH1464" s="25">
        <v>0</v>
      </c>
      <c r="AI1464" s="25">
        <v>0</v>
      </c>
      <c r="AJ1464" s="25" t="s">
        <v>20</v>
      </c>
      <c r="AK1464" s="42" t="s">
        <v>19</v>
      </c>
      <c r="AL1464" s="25" t="s">
        <v>20</v>
      </c>
      <c r="AM1464" s="25">
        <v>1</v>
      </c>
      <c r="AN1464" s="25">
        <v>700</v>
      </c>
      <c r="AO1464" s="25">
        <v>210</v>
      </c>
      <c r="AP1464" s="25">
        <v>210</v>
      </c>
      <c r="AQ1464" s="25">
        <v>0.33</v>
      </c>
      <c r="AR1464" s="94">
        <v>3.0870000000000002E-2</v>
      </c>
      <c r="AS1464" s="157" t="s">
        <v>22</v>
      </c>
      <c r="AT1464" s="93" t="s">
        <v>22</v>
      </c>
      <c r="AU1464" s="92" t="s">
        <v>22</v>
      </c>
      <c r="AV1464" s="91" t="s">
        <v>48</v>
      </c>
      <c r="AW1464" s="92" t="s">
        <v>48</v>
      </c>
      <c r="AX1464" s="92" t="s">
        <v>48</v>
      </c>
      <c r="AY1464" s="91" t="s">
        <v>152</v>
      </c>
      <c r="AZ1464" s="23"/>
      <c r="BA1464" s="25">
        <v>0</v>
      </c>
      <c r="BB1464" t="s">
        <v>48</v>
      </c>
      <c r="BC1464" t="e">
        <v>#N/A</v>
      </c>
      <c r="BD1464" t="e">
        <f>IF(Z1464=BC1464,"OK")</f>
        <v>#N/A</v>
      </c>
      <c r="BE1464">
        <v>0.33</v>
      </c>
      <c r="BF1464">
        <v>6.3E-5</v>
      </c>
      <c r="BG1464">
        <v>700</v>
      </c>
      <c r="BH1464">
        <v>210</v>
      </c>
      <c r="BI1464">
        <v>210</v>
      </c>
      <c r="BJ1464">
        <v>0.33</v>
      </c>
      <c r="BK1464">
        <v>3.0870000000000002E-2</v>
      </c>
      <c r="BN1464" s="183"/>
    </row>
    <row r="1465" spans="1:66" x14ac:dyDescent="0.25">
      <c r="A1465" s="1"/>
      <c r="B1465" s="94">
        <v>1459</v>
      </c>
      <c r="C1465" s="43">
        <v>1013737</v>
      </c>
      <c r="D1465" s="37" t="s">
        <v>22</v>
      </c>
      <c r="E1465" s="36" t="s">
        <v>5004</v>
      </c>
      <c r="F1465" s="151" t="s">
        <v>21</v>
      </c>
      <c r="G1465" s="25"/>
      <c r="H1465" s="46" t="str">
        <f>IFERROR(IFERROR(IF(SEARCH("Usystems",$E1465)&gt;0,"Usystems"),IF(SEARCH("RIIFO",$E1465)&gt;0,"RIIFO","Uponor")),"Uponor")</f>
        <v>Uponor</v>
      </c>
      <c r="I1465" s="25" t="str">
        <f>IFERROR(MID($D1465,1,7)+0,"")</f>
        <v/>
      </c>
      <c r="J1465" s="25" t="str">
        <f>IFERROR(MID($D1465,10,7)+0,"")</f>
        <v/>
      </c>
      <c r="K1465" s="25" t="str">
        <f>IFERROR(MID($D1465,19,7)+0,"")</f>
        <v/>
      </c>
      <c r="L1465" s="25" t="str">
        <f>IFERROR(MID($D1465,28,7)+0,"")</f>
        <v/>
      </c>
      <c r="M1465" s="25" t="str">
        <f>IF(IFERROR(MID($Q1465,1,7)+0,"")&lt;1130000,IF(INDEX(C:C,MATCH(LEFT(Q1465,7)+0,I:I,0))&lt;1130000,"",INDEX(C:C,MATCH(LEFT(Q1465,7)+0,I:I,0))),IFERROR(MID($Q1465,1,7)+0,""))</f>
        <v/>
      </c>
      <c r="N1465" s="25" t="str">
        <f>IF(IFERROR(MID($Q1465,10,7)+0,"")&lt;1130000,"",IFERROR(MID($Q1465,10,7)+0,""))</f>
        <v/>
      </c>
      <c r="O1465" s="25" t="str">
        <f>IF(IFERROR(MID($Q1465,19,7)+0,"")&lt;1130000,"",IFERROR(MID($Q1465,19,7)+0,""))</f>
        <v/>
      </c>
      <c r="P1465" s="25" t="str">
        <f>IF(M1465="","",IF(N1465="",M1465,M1465&amp;", "&amp;N1465))</f>
        <v/>
      </c>
      <c r="Q1465" s="37" t="s">
        <v>22</v>
      </c>
      <c r="R1465" s="37"/>
      <c r="S1465" s="35" t="s">
        <v>42</v>
      </c>
      <c r="T1465" s="25" t="s">
        <v>36</v>
      </c>
      <c r="U1465" s="185">
        <v>1193</v>
      </c>
      <c r="V1465" s="188">
        <v>1193</v>
      </c>
      <c r="W1465" s="189">
        <v>1193</v>
      </c>
      <c r="X1465" s="31">
        <v>1193</v>
      </c>
      <c r="Y1465" s="90">
        <f>IFERROR(ROUND(X1465/W1465-1,2),"")</f>
        <v>0</v>
      </c>
      <c r="Z1465" s="31">
        <f>IF(OR(S1465="VLD MLC components",S1465="VLD MLC pipes",S1465="VLD PEX components",S1465="VLD PEX pipes",S1465="VLD PHC components",S1465="VLD PHC pipes",S1465="Controls VLD"),"По запросу",X1465)</f>
        <v>1193</v>
      </c>
      <c r="AA1465" s="63">
        <f>ROUND(X1465/1.2,3)</f>
        <v>994.16700000000003</v>
      </c>
      <c r="AB1465" s="23">
        <v>994.16700000000003</v>
      </c>
      <c r="AC1465" s="190">
        <f>IFERROR(ROUND(AA1465/AB1465-1,2),"")</f>
        <v>0</v>
      </c>
      <c r="AD1465" s="25">
        <v>0.63</v>
      </c>
      <c r="AE1465" s="25">
        <v>9.1000000000000003E-5</v>
      </c>
      <c r="AF1465" s="25">
        <v>0</v>
      </c>
      <c r="AG1465" s="25" t="s">
        <v>22</v>
      </c>
      <c r="AH1465" s="25">
        <v>0</v>
      </c>
      <c r="AI1465" s="25">
        <v>0</v>
      </c>
      <c r="AJ1465" s="25" t="s">
        <v>20</v>
      </c>
      <c r="AK1465" s="42" t="s">
        <v>19</v>
      </c>
      <c r="AL1465" s="25" t="s">
        <v>20</v>
      </c>
      <c r="AM1465" s="25">
        <v>1</v>
      </c>
      <c r="AN1465" s="25">
        <v>700</v>
      </c>
      <c r="AO1465" s="25">
        <v>210</v>
      </c>
      <c r="AP1465" s="25">
        <v>210</v>
      </c>
      <c r="AQ1465" s="25">
        <v>0.63</v>
      </c>
      <c r="AR1465" s="94">
        <v>3.0870000000000002E-2</v>
      </c>
      <c r="AS1465" s="157" t="s">
        <v>22</v>
      </c>
      <c r="AT1465" s="93" t="s">
        <v>22</v>
      </c>
      <c r="AU1465" s="92" t="s">
        <v>22</v>
      </c>
      <c r="AV1465" s="91" t="s">
        <v>48</v>
      </c>
      <c r="AW1465" s="92" t="s">
        <v>48</v>
      </c>
      <c r="AX1465" s="92" t="s">
        <v>48</v>
      </c>
      <c r="AY1465" s="91" t="s">
        <v>152</v>
      </c>
      <c r="AZ1465" s="23"/>
      <c r="BA1465" s="25">
        <v>0</v>
      </c>
      <c r="BB1465" t="s">
        <v>48</v>
      </c>
      <c r="BC1465" t="e">
        <v>#N/A</v>
      </c>
      <c r="BD1465" t="e">
        <f>IF(Z1465=BC1465,"OK")</f>
        <v>#N/A</v>
      </c>
      <c r="BE1465">
        <v>0.63</v>
      </c>
      <c r="BF1465">
        <v>9.1000000000000003E-5</v>
      </c>
      <c r="BG1465">
        <v>700</v>
      </c>
      <c r="BH1465">
        <v>210</v>
      </c>
      <c r="BI1465">
        <v>210</v>
      </c>
      <c r="BJ1465">
        <v>0.63</v>
      </c>
      <c r="BK1465">
        <v>3.0870000000000002E-2</v>
      </c>
      <c r="BN1465" s="183"/>
    </row>
    <row r="1466" spans="1:66" x14ac:dyDescent="0.25">
      <c r="A1466" s="1"/>
      <c r="B1466" s="94">
        <v>1460</v>
      </c>
      <c r="C1466" s="43">
        <v>1013739</v>
      </c>
      <c r="D1466" s="37" t="s">
        <v>22</v>
      </c>
      <c r="E1466" s="48" t="s">
        <v>5003</v>
      </c>
      <c r="F1466" s="151" t="s">
        <v>757</v>
      </c>
      <c r="G1466" s="41"/>
      <c r="H1466" s="46" t="str">
        <f>IFERROR(IFERROR(IF(SEARCH("Usystems",$E1466)&gt;0,"Usystems"),IF(SEARCH("RIIFO",$E1466)&gt;0,"RIIFO","Uponor")),"Uponor")</f>
        <v>Uponor</v>
      </c>
      <c r="I1466" s="25" t="str">
        <f>IFERROR(MID($D1466,1,7)+0,"")</f>
        <v/>
      </c>
      <c r="J1466" s="25" t="str">
        <f>IFERROR(MID($D1466,10,7)+0,"")</f>
        <v/>
      </c>
      <c r="K1466" s="25" t="str">
        <f>IFERROR(MID($D1466,19,7)+0,"")</f>
        <v/>
      </c>
      <c r="L1466" s="25" t="str">
        <f>IFERROR(MID($D1466,28,7)+0,"")</f>
        <v/>
      </c>
      <c r="M1466" s="25" t="str">
        <f>IF(IFERROR(MID($Q1466,1,7)+0,"")&lt;1130000,IF(INDEX(C:C,MATCH(LEFT(Q1466,7)+0,I:I,0))&lt;1130000,"",INDEX(C:C,MATCH(LEFT(Q1466,7)+0,I:I,0))),IFERROR(MID($Q1466,1,7)+0,""))</f>
        <v/>
      </c>
      <c r="N1466" s="25" t="str">
        <f>IF(IFERROR(MID($Q1466,10,7)+0,"")&lt;1130000,"",IFERROR(MID($Q1466,10,7)+0,""))</f>
        <v/>
      </c>
      <c r="O1466" s="25" t="str">
        <f>IF(IFERROR(MID($Q1466,19,7)+0,"")&lt;1130000,"",IFERROR(MID($Q1466,19,7)+0,""))</f>
        <v/>
      </c>
      <c r="P1466" s="25" t="str">
        <f>IF(M1466="","",IF(N1466="",M1466,M1466&amp;", "&amp;N1466))</f>
        <v/>
      </c>
      <c r="Q1466" s="37" t="s">
        <v>22</v>
      </c>
      <c r="R1466" s="37"/>
      <c r="S1466" s="35" t="s">
        <v>42</v>
      </c>
      <c r="T1466" s="25" t="s">
        <v>36</v>
      </c>
      <c r="U1466" s="185">
        <v>1352</v>
      </c>
      <c r="V1466" s="188">
        <v>1352</v>
      </c>
      <c r="W1466" s="189">
        <v>1352</v>
      </c>
      <c r="X1466" s="31">
        <v>1352</v>
      </c>
      <c r="Y1466" s="90">
        <f>IFERROR(ROUND(X1466/W1466-1,2),"")</f>
        <v>0</v>
      </c>
      <c r="Z1466" s="31">
        <f>IF(OR(S1466="VLD MLC components",S1466="VLD MLC pipes",S1466="VLD PEX components",S1466="VLD PEX pipes",S1466="VLD PHC components",S1466="VLD PHC pipes",S1466="Controls VLD"),"По запросу",X1466)</f>
        <v>1352</v>
      </c>
      <c r="AA1466" s="63">
        <f>ROUND(X1466/1.2,3)</f>
        <v>1126.6669999999999</v>
      </c>
      <c r="AB1466" s="23">
        <v>1126.6669999999999</v>
      </c>
      <c r="AC1466" s="190">
        <f>IFERROR(ROUND(AA1466/AB1466-1,2),"")</f>
        <v>0</v>
      </c>
      <c r="AD1466" s="25">
        <v>0.63</v>
      </c>
      <c r="AE1466" s="25">
        <v>1.2E-4</v>
      </c>
      <c r="AF1466" s="25">
        <v>0</v>
      </c>
      <c r="AG1466" s="25" t="s">
        <v>22</v>
      </c>
      <c r="AH1466" s="25">
        <v>0</v>
      </c>
      <c r="AI1466" s="25">
        <v>0</v>
      </c>
      <c r="AJ1466" s="25" t="s">
        <v>20</v>
      </c>
      <c r="AK1466" s="42" t="s">
        <v>19</v>
      </c>
      <c r="AL1466" s="25" t="s">
        <v>20</v>
      </c>
      <c r="AM1466" s="25">
        <v>1</v>
      </c>
      <c r="AN1466" s="25">
        <v>700</v>
      </c>
      <c r="AO1466" s="25">
        <v>210</v>
      </c>
      <c r="AP1466" s="25">
        <v>210</v>
      </c>
      <c r="AQ1466" s="25">
        <v>0.63</v>
      </c>
      <c r="AR1466" s="94">
        <v>3.0870000000000002E-2</v>
      </c>
      <c r="AS1466" s="157" t="s">
        <v>22</v>
      </c>
      <c r="AT1466" s="93" t="s">
        <v>22</v>
      </c>
      <c r="AU1466" s="92" t="s">
        <v>22</v>
      </c>
      <c r="AV1466" s="91" t="s">
        <v>152</v>
      </c>
      <c r="AW1466" s="92" t="s">
        <v>48</v>
      </c>
      <c r="AX1466" s="92" t="s">
        <v>48</v>
      </c>
      <c r="AY1466" s="91" t="s">
        <v>152</v>
      </c>
      <c r="AZ1466" s="23"/>
      <c r="BA1466" s="25" t="s">
        <v>2230</v>
      </c>
      <c r="BB1466" t="s">
        <v>25</v>
      </c>
      <c r="BC1466" t="e">
        <v>#N/A</v>
      </c>
      <c r="BD1466" t="e">
        <f>IF(Z1466=BC1466,"OK")</f>
        <v>#N/A</v>
      </c>
      <c r="BE1466">
        <v>0.63</v>
      </c>
      <c r="BF1466">
        <v>1.2E-4</v>
      </c>
      <c r="BG1466">
        <v>700</v>
      </c>
      <c r="BH1466">
        <v>210</v>
      </c>
      <c r="BI1466">
        <v>210</v>
      </c>
      <c r="BJ1466">
        <v>0.63</v>
      </c>
      <c r="BK1466">
        <v>3.0870000000000002E-2</v>
      </c>
      <c r="BN1466" s="183"/>
    </row>
    <row r="1467" spans="1:66" x14ac:dyDescent="0.25">
      <c r="A1467" s="1"/>
      <c r="B1467" s="94">
        <v>1461</v>
      </c>
      <c r="C1467" s="43">
        <v>1006640</v>
      </c>
      <c r="D1467" s="37" t="s">
        <v>22</v>
      </c>
      <c r="E1467" s="36" t="s">
        <v>5002</v>
      </c>
      <c r="F1467" s="151" t="s">
        <v>652</v>
      </c>
      <c r="G1467" s="41"/>
      <c r="H1467" s="46" t="str">
        <f>IFERROR(IFERROR(IF(SEARCH("Usystems",$E1467)&gt;0,"Usystems"),IF(SEARCH("RIIFO",$E1467)&gt;0,"RIIFO","Uponor")),"Uponor")</f>
        <v>Uponor</v>
      </c>
      <c r="I1467" s="25" t="str">
        <f>IFERROR(MID($D1467,1,7)+0,"")</f>
        <v/>
      </c>
      <c r="J1467" s="25" t="str">
        <f>IFERROR(MID($D1467,10,7)+0,"")</f>
        <v/>
      </c>
      <c r="K1467" s="25" t="str">
        <f>IFERROR(MID($D1467,19,7)+0,"")</f>
        <v/>
      </c>
      <c r="L1467" s="25" t="str">
        <f>IFERROR(MID($D1467,28,7)+0,"")</f>
        <v/>
      </c>
      <c r="M1467" s="25" t="str">
        <f>IF(IFERROR(MID($Q1467,1,7)+0,"")&lt;1130000,IF(INDEX(C:C,MATCH(LEFT(Q1467,7)+0,I:I,0))&lt;1130000,"",INDEX(C:C,MATCH(LEFT(Q1467,7)+0,I:I,0))),IFERROR(MID($Q1467,1,7)+0,""))</f>
        <v/>
      </c>
      <c r="N1467" s="25" t="str">
        <f>IF(IFERROR(MID($Q1467,10,7)+0,"")&lt;1130000,"",IFERROR(MID($Q1467,10,7)+0,""))</f>
        <v/>
      </c>
      <c r="O1467" s="25" t="str">
        <f>IF(IFERROR(MID($Q1467,19,7)+0,"")&lt;1130000,"",IFERROR(MID($Q1467,19,7)+0,""))</f>
        <v/>
      </c>
      <c r="P1467" s="25" t="str">
        <f>IF(M1467="","",IF(N1467="",M1467,M1467&amp;", "&amp;N1467))</f>
        <v/>
      </c>
      <c r="Q1467" s="37" t="s">
        <v>22</v>
      </c>
      <c r="R1467" s="37"/>
      <c r="S1467" s="35" t="s">
        <v>42</v>
      </c>
      <c r="T1467" s="25" t="s">
        <v>36</v>
      </c>
      <c r="U1467" s="185">
        <v>1294</v>
      </c>
      <c r="V1467" s="188">
        <v>1294</v>
      </c>
      <c r="W1467" s="189">
        <v>1294</v>
      </c>
      <c r="X1467" s="31">
        <v>1294</v>
      </c>
      <c r="Y1467" s="90">
        <f>IFERROR(ROUND(X1467/W1467-1,2),"")</f>
        <v>0</v>
      </c>
      <c r="Z1467" s="31">
        <f>IF(OR(S1467="VLD MLC components",S1467="VLD MLC pipes",S1467="VLD PEX components",S1467="VLD PEX pipes",S1467="VLD PHC components",S1467="VLD PHC pipes",S1467="Controls VLD"),"По запросу",X1467)</f>
        <v>1294</v>
      </c>
      <c r="AA1467" s="63">
        <f>ROUND(X1467/1.2,3)</f>
        <v>1078.3330000000001</v>
      </c>
      <c r="AB1467" s="23">
        <v>1078.3330000000001</v>
      </c>
      <c r="AC1467" s="190">
        <f>IFERROR(ROUND(AA1467/AB1467-1,2),"")</f>
        <v>0</v>
      </c>
      <c r="AD1467" s="25">
        <v>0.42799999999999999</v>
      </c>
      <c r="AE1467" s="25">
        <v>6.11E-4</v>
      </c>
      <c r="AF1467" s="25">
        <v>0</v>
      </c>
      <c r="AG1467" s="25" t="s">
        <v>22</v>
      </c>
      <c r="AH1467" s="25">
        <v>0</v>
      </c>
      <c r="AI1467" s="25">
        <v>0</v>
      </c>
      <c r="AJ1467" s="25" t="s">
        <v>20</v>
      </c>
      <c r="AK1467" s="42" t="s">
        <v>19</v>
      </c>
      <c r="AL1467" s="25" t="s">
        <v>20</v>
      </c>
      <c r="AM1467" s="25">
        <v>1</v>
      </c>
      <c r="AN1467" s="25">
        <v>710</v>
      </c>
      <c r="AO1467" s="25">
        <v>215</v>
      </c>
      <c r="AP1467" s="25">
        <v>220</v>
      </c>
      <c r="AQ1467" s="25">
        <v>0.42799999999999999</v>
      </c>
      <c r="AR1467" s="94">
        <v>3.3583000000000002E-2</v>
      </c>
      <c r="AS1467" s="157" t="s">
        <v>22</v>
      </c>
      <c r="AT1467" s="93" t="s">
        <v>22</v>
      </c>
      <c r="AU1467" s="92" t="s">
        <v>22</v>
      </c>
      <c r="AV1467" s="91" t="s">
        <v>152</v>
      </c>
      <c r="AW1467" s="92" t="s">
        <v>48</v>
      </c>
      <c r="AX1467" s="92" t="s">
        <v>48</v>
      </c>
      <c r="AY1467" s="91" t="s">
        <v>152</v>
      </c>
      <c r="AZ1467" s="23"/>
      <c r="BA1467" s="25" t="s">
        <v>4121</v>
      </c>
      <c r="BB1467" t="s">
        <v>25</v>
      </c>
      <c r="BC1467" t="e">
        <v>#N/A</v>
      </c>
      <c r="BD1467" t="e">
        <f>IF(Z1467=BC1467,"OK")</f>
        <v>#N/A</v>
      </c>
      <c r="BE1467">
        <v>0.42799999999999999</v>
      </c>
      <c r="BF1467">
        <v>6.11E-4</v>
      </c>
      <c r="BG1467">
        <v>710</v>
      </c>
      <c r="BH1467">
        <v>215</v>
      </c>
      <c r="BI1467">
        <v>220</v>
      </c>
      <c r="BJ1467">
        <v>0.42799999999999999</v>
      </c>
      <c r="BK1467">
        <v>3.3583000000000002E-2</v>
      </c>
      <c r="BN1467" s="183"/>
    </row>
    <row r="1468" spans="1:66" x14ac:dyDescent="0.25">
      <c r="A1468" s="1"/>
      <c r="B1468" s="94">
        <v>1462</v>
      </c>
      <c r="C1468" s="43">
        <v>1013792</v>
      </c>
      <c r="D1468" s="37" t="s">
        <v>22</v>
      </c>
      <c r="E1468" s="27" t="s">
        <v>5001</v>
      </c>
      <c r="F1468" s="151" t="s">
        <v>757</v>
      </c>
      <c r="G1468" s="25"/>
      <c r="H1468" s="46" t="str">
        <f>IFERROR(IFERROR(IF(SEARCH("Usystems",$E1468)&gt;0,"Usystems"),IF(SEARCH("RIIFO",$E1468)&gt;0,"RIIFO","Uponor")),"Uponor")</f>
        <v>Uponor</v>
      </c>
      <c r="I1468" s="25" t="str">
        <f>IFERROR(MID($D1468,1,7)+0,"")</f>
        <v/>
      </c>
      <c r="J1468" s="25" t="str">
        <f>IFERROR(MID($D1468,10,7)+0,"")</f>
        <v/>
      </c>
      <c r="K1468" s="25" t="str">
        <f>IFERROR(MID($D1468,19,7)+0,"")</f>
        <v/>
      </c>
      <c r="L1468" s="25" t="str">
        <f>IFERROR(MID($D1468,28,7)+0,"")</f>
        <v/>
      </c>
      <c r="M1468" s="25" t="str">
        <f>IF(IFERROR(MID($Q1468,1,7)+0,"")&lt;1130000,IF(INDEX(C:C,MATCH(LEFT(Q1468,7)+0,I:I,0))&lt;1130000,"",INDEX(C:C,MATCH(LEFT(Q1468,7)+0,I:I,0))),IFERROR(MID($Q1468,1,7)+0,""))</f>
        <v/>
      </c>
      <c r="N1468" s="25" t="str">
        <f>IF(IFERROR(MID($Q1468,10,7)+0,"")&lt;1130000,"",IFERROR(MID($Q1468,10,7)+0,""))</f>
        <v/>
      </c>
      <c r="O1468" s="25" t="str">
        <f>IF(IFERROR(MID($Q1468,19,7)+0,"")&lt;1130000,"",IFERROR(MID($Q1468,19,7)+0,""))</f>
        <v/>
      </c>
      <c r="P1468" s="25" t="str">
        <f>IF(M1468="","",IF(N1468="",M1468,M1468&amp;", "&amp;N1468))</f>
        <v/>
      </c>
      <c r="Q1468" s="37" t="s">
        <v>22</v>
      </c>
      <c r="R1468" s="37"/>
      <c r="S1468" s="35" t="s">
        <v>42</v>
      </c>
      <c r="T1468" s="25" t="s">
        <v>36</v>
      </c>
      <c r="U1468" s="185">
        <v>1294</v>
      </c>
      <c r="V1468" s="188">
        <v>1294</v>
      </c>
      <c r="W1468" s="189">
        <v>1294</v>
      </c>
      <c r="X1468" s="31">
        <v>1294</v>
      </c>
      <c r="Y1468" s="90">
        <f>IFERROR(ROUND(X1468/W1468-1,2),"")</f>
        <v>0</v>
      </c>
      <c r="Z1468" s="31">
        <f>IF(OR(S1468="VLD MLC components",S1468="VLD MLC pipes",S1468="VLD PEX components",S1468="VLD PEX pipes",S1468="VLD PHC components",S1468="VLD PHC pipes",S1468="Controls VLD"),"По запросу",X1468)</f>
        <v>1294</v>
      </c>
      <c r="AA1468" s="63">
        <f>ROUND(X1468/1.2,3)</f>
        <v>1078.3330000000001</v>
      </c>
      <c r="AB1468" s="23">
        <v>1078.3330000000001</v>
      </c>
      <c r="AC1468" s="190">
        <f>IFERROR(ROUND(AA1468/AB1468-1,2),"")</f>
        <v>0</v>
      </c>
      <c r="AD1468" s="25">
        <v>0.51600000000000001</v>
      </c>
      <c r="AE1468" s="25">
        <v>1.75E-4</v>
      </c>
      <c r="AF1468" s="25">
        <v>0</v>
      </c>
      <c r="AG1468" s="25" t="s">
        <v>22</v>
      </c>
      <c r="AH1468" s="25">
        <v>0</v>
      </c>
      <c r="AI1468" s="25">
        <v>0</v>
      </c>
      <c r="AJ1468" s="25" t="s">
        <v>20</v>
      </c>
      <c r="AK1468" s="42" t="s">
        <v>19</v>
      </c>
      <c r="AL1468" s="25" t="s">
        <v>20</v>
      </c>
      <c r="AM1468" s="25">
        <v>1</v>
      </c>
      <c r="AN1468" s="25">
        <v>700</v>
      </c>
      <c r="AO1468" s="25">
        <v>210</v>
      </c>
      <c r="AP1468" s="25">
        <v>210</v>
      </c>
      <c r="AQ1468" s="25">
        <v>0.51600000000000001</v>
      </c>
      <c r="AR1468" s="94">
        <v>3.0870000000000002E-2</v>
      </c>
      <c r="AS1468" s="157" t="s">
        <v>22</v>
      </c>
      <c r="AT1468" s="93" t="s">
        <v>22</v>
      </c>
      <c r="AU1468" s="92" t="s">
        <v>22</v>
      </c>
      <c r="AV1468" s="91" t="s">
        <v>152</v>
      </c>
      <c r="AW1468" s="92" t="s">
        <v>48</v>
      </c>
      <c r="AX1468" s="92" t="s">
        <v>48</v>
      </c>
      <c r="AY1468" s="91" t="s">
        <v>152</v>
      </c>
      <c r="AZ1468" s="23"/>
      <c r="BA1468" s="25" t="s">
        <v>4121</v>
      </c>
      <c r="BB1468" t="s">
        <v>25</v>
      </c>
      <c r="BC1468" t="e">
        <v>#N/A</v>
      </c>
      <c r="BD1468" t="e">
        <f>IF(Z1468=BC1468,"OK")</f>
        <v>#N/A</v>
      </c>
      <c r="BE1468">
        <v>0.51600000000000001</v>
      </c>
      <c r="BF1468">
        <v>1.75E-4</v>
      </c>
      <c r="BG1468">
        <v>700</v>
      </c>
      <c r="BH1468">
        <v>210</v>
      </c>
      <c r="BI1468">
        <v>210</v>
      </c>
      <c r="BJ1468">
        <v>0.51600000000000001</v>
      </c>
      <c r="BK1468">
        <v>3.0870000000000002E-2</v>
      </c>
      <c r="BN1468" s="183"/>
    </row>
    <row r="1469" spans="1:66" x14ac:dyDescent="0.25">
      <c r="A1469" s="1"/>
      <c r="B1469" s="94">
        <v>1463</v>
      </c>
      <c r="C1469" s="43">
        <v>1013794</v>
      </c>
      <c r="D1469" s="37" t="s">
        <v>22</v>
      </c>
      <c r="E1469" s="27" t="s">
        <v>5000</v>
      </c>
      <c r="F1469" s="151" t="s">
        <v>757</v>
      </c>
      <c r="G1469" s="41"/>
      <c r="H1469" s="46" t="str">
        <f>IFERROR(IFERROR(IF(SEARCH("Usystems",$E1469)&gt;0,"Usystems"),IF(SEARCH("RIIFO",$E1469)&gt;0,"RIIFO","Uponor")),"Uponor")</f>
        <v>Uponor</v>
      </c>
      <c r="I1469" s="25" t="str">
        <f>IFERROR(MID($D1469,1,7)+0,"")</f>
        <v/>
      </c>
      <c r="J1469" s="25" t="str">
        <f>IFERROR(MID($D1469,10,7)+0,"")</f>
        <v/>
      </c>
      <c r="K1469" s="25" t="str">
        <f>IFERROR(MID($D1469,19,7)+0,"")</f>
        <v/>
      </c>
      <c r="L1469" s="25" t="str">
        <f>IFERROR(MID($D1469,28,7)+0,"")</f>
        <v/>
      </c>
      <c r="M1469" s="25" t="str">
        <f>IF(IFERROR(MID($Q1469,1,7)+0,"")&lt;1130000,IF(INDEX(C:C,MATCH(LEFT(Q1469,7)+0,I:I,0))&lt;1130000,"",INDEX(C:C,MATCH(LEFT(Q1469,7)+0,I:I,0))),IFERROR(MID($Q1469,1,7)+0,""))</f>
        <v/>
      </c>
      <c r="N1469" s="25" t="str">
        <f>IF(IFERROR(MID($Q1469,10,7)+0,"")&lt;1130000,"",IFERROR(MID($Q1469,10,7)+0,""))</f>
        <v/>
      </c>
      <c r="O1469" s="25" t="str">
        <f>IF(IFERROR(MID($Q1469,19,7)+0,"")&lt;1130000,"",IFERROR(MID($Q1469,19,7)+0,""))</f>
        <v/>
      </c>
      <c r="P1469" s="25" t="str">
        <f>IF(M1469="","",IF(N1469="",M1469,M1469&amp;", "&amp;N1469))</f>
        <v/>
      </c>
      <c r="Q1469" s="37" t="s">
        <v>22</v>
      </c>
      <c r="R1469" s="37"/>
      <c r="S1469" s="35" t="s">
        <v>42</v>
      </c>
      <c r="T1469" s="25" t="s">
        <v>36</v>
      </c>
      <c r="U1469" s="185">
        <v>1702</v>
      </c>
      <c r="V1469" s="188">
        <v>1702</v>
      </c>
      <c r="W1469" s="189">
        <v>1702</v>
      </c>
      <c r="X1469" s="31">
        <v>1702</v>
      </c>
      <c r="Y1469" s="90">
        <f>IFERROR(ROUND(X1469/W1469-1,2),"")</f>
        <v>0</v>
      </c>
      <c r="Z1469" s="31">
        <f>IF(OR(S1469="VLD MLC components",S1469="VLD MLC pipes",S1469="VLD PEX components",S1469="VLD PEX pipes",S1469="VLD PHC components",S1469="VLD PHC pipes",S1469="Controls VLD"),"По запросу",X1469)</f>
        <v>1702</v>
      </c>
      <c r="AA1469" s="63">
        <f>ROUND(X1469/1.2,3)</f>
        <v>1418.3330000000001</v>
      </c>
      <c r="AB1469" s="23">
        <v>1418.3330000000001</v>
      </c>
      <c r="AC1469" s="190">
        <f>IFERROR(ROUND(AA1469/AB1469-1,2),"")</f>
        <v>0</v>
      </c>
      <c r="AD1469" s="25">
        <v>0.64600000000000002</v>
      </c>
      <c r="AE1469" s="25">
        <v>2.52E-4</v>
      </c>
      <c r="AF1469" s="25">
        <v>0</v>
      </c>
      <c r="AG1469" s="25" t="s">
        <v>22</v>
      </c>
      <c r="AH1469" s="25">
        <v>0</v>
      </c>
      <c r="AI1469" s="25">
        <v>0</v>
      </c>
      <c r="AJ1469" s="25" t="s">
        <v>20</v>
      </c>
      <c r="AK1469" s="42" t="s">
        <v>19</v>
      </c>
      <c r="AL1469" s="25" t="s">
        <v>20</v>
      </c>
      <c r="AM1469" s="25">
        <v>1</v>
      </c>
      <c r="AN1469" s="25">
        <v>700</v>
      </c>
      <c r="AO1469" s="25">
        <v>210</v>
      </c>
      <c r="AP1469" s="25">
        <v>210</v>
      </c>
      <c r="AQ1469" s="25">
        <v>0.64600000000000002</v>
      </c>
      <c r="AR1469" s="94">
        <v>3.0870000000000002E-2</v>
      </c>
      <c r="AS1469" s="157" t="s">
        <v>22</v>
      </c>
      <c r="AT1469" s="93" t="s">
        <v>22</v>
      </c>
      <c r="AU1469" s="92" t="s">
        <v>22</v>
      </c>
      <c r="AV1469" s="91" t="s">
        <v>152</v>
      </c>
      <c r="AW1469" s="92" t="s">
        <v>48</v>
      </c>
      <c r="AX1469" s="92" t="s">
        <v>48</v>
      </c>
      <c r="AY1469" s="91" t="s">
        <v>152</v>
      </c>
      <c r="AZ1469" s="23"/>
      <c r="BA1469" s="25" t="s">
        <v>4823</v>
      </c>
      <c r="BB1469" t="s">
        <v>25</v>
      </c>
      <c r="BC1469" t="e">
        <v>#N/A</v>
      </c>
      <c r="BD1469" t="e">
        <f>IF(Z1469=BC1469,"OK")</f>
        <v>#N/A</v>
      </c>
      <c r="BE1469">
        <v>0.64600000000000002</v>
      </c>
      <c r="BF1469">
        <v>2.52E-4</v>
      </c>
      <c r="BG1469">
        <v>700</v>
      </c>
      <c r="BH1469">
        <v>210</v>
      </c>
      <c r="BI1469">
        <v>210</v>
      </c>
      <c r="BJ1469">
        <v>0.64600000000000002</v>
      </c>
      <c r="BK1469">
        <v>3.0870000000000002E-2</v>
      </c>
      <c r="BN1469" s="183"/>
    </row>
    <row r="1470" spans="1:66" x14ac:dyDescent="0.25">
      <c r="A1470" s="1"/>
      <c r="B1470" s="94">
        <v>1464</v>
      </c>
      <c r="C1470" s="43">
        <v>1013773</v>
      </c>
      <c r="D1470" s="37" t="s">
        <v>22</v>
      </c>
      <c r="E1470" s="36" t="s">
        <v>4999</v>
      </c>
      <c r="F1470" s="151" t="s">
        <v>21</v>
      </c>
      <c r="G1470" s="41"/>
      <c r="H1470" s="46" t="str">
        <f>IFERROR(IFERROR(IF(SEARCH("Usystems",$E1470)&gt;0,"Usystems"),IF(SEARCH("RIIFO",$E1470)&gt;0,"RIIFO","Uponor")),"Uponor")</f>
        <v>Uponor</v>
      </c>
      <c r="I1470" s="25" t="str">
        <f>IFERROR(MID($D1470,1,7)+0,"")</f>
        <v/>
      </c>
      <c r="J1470" s="25" t="str">
        <f>IFERROR(MID($D1470,10,7)+0,"")</f>
        <v/>
      </c>
      <c r="K1470" s="25" t="str">
        <f>IFERROR(MID($D1470,19,7)+0,"")</f>
        <v/>
      </c>
      <c r="L1470" s="25" t="str">
        <f>IFERROR(MID($D1470,28,7)+0,"")</f>
        <v/>
      </c>
      <c r="M1470" s="25" t="str">
        <f>IF(IFERROR(MID($Q1470,1,7)+0,"")&lt;1130000,IF(INDEX(C:C,MATCH(LEFT(Q1470,7)+0,I:I,0))&lt;1130000,"",INDEX(C:C,MATCH(LEFT(Q1470,7)+0,I:I,0))),IFERROR(MID($Q1470,1,7)+0,""))</f>
        <v/>
      </c>
      <c r="N1470" s="25" t="str">
        <f>IF(IFERROR(MID($Q1470,10,7)+0,"")&lt;1130000,"",IFERROR(MID($Q1470,10,7)+0,""))</f>
        <v/>
      </c>
      <c r="O1470" s="25" t="str">
        <f>IF(IFERROR(MID($Q1470,19,7)+0,"")&lt;1130000,"",IFERROR(MID($Q1470,19,7)+0,""))</f>
        <v/>
      </c>
      <c r="P1470" s="25" t="str">
        <f>IF(M1470="","",IF(N1470="",M1470,M1470&amp;", "&amp;N1470))</f>
        <v/>
      </c>
      <c r="Q1470" s="37" t="s">
        <v>22</v>
      </c>
      <c r="R1470" s="37"/>
      <c r="S1470" s="35" t="s">
        <v>42</v>
      </c>
      <c r="T1470" s="25" t="s">
        <v>36</v>
      </c>
      <c r="U1470" s="185">
        <v>50334</v>
      </c>
      <c r="V1470" s="188">
        <v>50334</v>
      </c>
      <c r="W1470" s="189">
        <v>50334</v>
      </c>
      <c r="X1470" s="31">
        <v>50334</v>
      </c>
      <c r="Y1470" s="90">
        <f>IFERROR(ROUND(X1470/W1470-1,2),"")</f>
        <v>0</v>
      </c>
      <c r="Z1470" s="31">
        <f>IF(OR(S1470="VLD MLC components",S1470="VLD MLC pipes",S1470="VLD PEX components",S1470="VLD PEX pipes",S1470="VLD PHC components",S1470="VLD PHC pipes",S1470="Controls VLD"),"По запросу",X1470)</f>
        <v>50334</v>
      </c>
      <c r="AA1470" s="63">
        <f>ROUND(X1470/1.2,3)</f>
        <v>41945</v>
      </c>
      <c r="AB1470" s="23">
        <v>41945</v>
      </c>
      <c r="AC1470" s="190">
        <f>IFERROR(ROUND(AA1470/AB1470-1,2),"")</f>
        <v>0</v>
      </c>
      <c r="AD1470" s="25">
        <v>2.8</v>
      </c>
      <c r="AE1470" s="25">
        <v>1.6414000000000002E-2</v>
      </c>
      <c r="AF1470" s="25">
        <v>0</v>
      </c>
      <c r="AG1470" s="25" t="s">
        <v>22</v>
      </c>
      <c r="AH1470" s="25">
        <v>0</v>
      </c>
      <c r="AI1470" s="25">
        <v>0</v>
      </c>
      <c r="AJ1470" s="25" t="s">
        <v>20</v>
      </c>
      <c r="AK1470" s="42" t="s">
        <v>19</v>
      </c>
      <c r="AL1470" s="25" t="s">
        <v>20</v>
      </c>
      <c r="AM1470" s="25">
        <v>1</v>
      </c>
      <c r="AN1470" s="25">
        <v>570</v>
      </c>
      <c r="AO1470" s="25">
        <v>345</v>
      </c>
      <c r="AP1470" s="25">
        <v>120</v>
      </c>
      <c r="AQ1470" s="25">
        <v>2.8</v>
      </c>
      <c r="AR1470" s="94">
        <v>2.3598000000000001E-2</v>
      </c>
      <c r="AS1470" s="157" t="s">
        <v>22</v>
      </c>
      <c r="AT1470" s="93" t="s">
        <v>22</v>
      </c>
      <c r="AU1470" s="92" t="s">
        <v>22</v>
      </c>
      <c r="AV1470" s="91" t="s">
        <v>152</v>
      </c>
      <c r="AW1470" s="92" t="s">
        <v>48</v>
      </c>
      <c r="AX1470" s="92" t="s">
        <v>48</v>
      </c>
      <c r="AY1470" s="91" t="s">
        <v>152</v>
      </c>
      <c r="AZ1470" s="23"/>
      <c r="BA1470" s="25" t="s">
        <v>4998</v>
      </c>
      <c r="BB1470" t="s">
        <v>25</v>
      </c>
      <c r="BC1470" t="e">
        <v>#N/A</v>
      </c>
      <c r="BD1470" t="e">
        <f>IF(Z1470=BC1470,"OK")</f>
        <v>#N/A</v>
      </c>
      <c r="BE1470">
        <v>2.8</v>
      </c>
      <c r="BF1470">
        <v>1.6414000000000002E-2</v>
      </c>
      <c r="BG1470">
        <v>570</v>
      </c>
      <c r="BH1470">
        <v>345</v>
      </c>
      <c r="BI1470">
        <v>120</v>
      </c>
      <c r="BJ1470">
        <v>2.8</v>
      </c>
      <c r="BK1470">
        <v>2.3598000000000001E-2</v>
      </c>
      <c r="BN1470" s="183"/>
    </row>
    <row r="1471" spans="1:66" x14ac:dyDescent="0.25">
      <c r="A1471" s="1"/>
      <c r="B1471" s="94">
        <v>1465</v>
      </c>
      <c r="C1471" s="43">
        <v>1071925</v>
      </c>
      <c r="D1471" s="25"/>
      <c r="E1471" s="36" t="s">
        <v>4997</v>
      </c>
      <c r="F1471" s="151" t="s">
        <v>21</v>
      </c>
      <c r="G1471" s="28"/>
      <c r="H1471" s="46" t="str">
        <f>IFERROR(IFERROR(IF(SEARCH("Usystems",$E1471)&gt;0,"Usystems"),IF(SEARCH("RIIFO",$E1471)&gt;0,"RIIFO","Uponor")),"Uponor")</f>
        <v>Uponor</v>
      </c>
      <c r="I1471" s="25" t="str">
        <f>IFERROR(MID($D1471,1,7)+0,"")</f>
        <v/>
      </c>
      <c r="J1471" s="25" t="str">
        <f>IFERROR(MID($D1471,10,7)+0,"")</f>
        <v/>
      </c>
      <c r="K1471" s="25" t="str">
        <f>IFERROR(MID($D1471,19,7)+0,"")</f>
        <v/>
      </c>
      <c r="L1471" s="25" t="str">
        <f>IFERROR(MID($D1471,28,7)+0,"")</f>
        <v/>
      </c>
      <c r="M1471" s="25" t="str">
        <f>IF(IFERROR(MID($Q1471,1,7)+0,"")&lt;1130000,IF(INDEX(C:C,MATCH(LEFT(Q1471,7)+0,I:I,0))&lt;1130000,"",INDEX(C:C,MATCH(LEFT(Q1471,7)+0,I:I,0))),IFERROR(MID($Q1471,1,7)+0,""))</f>
        <v/>
      </c>
      <c r="N1471" s="25" t="str">
        <f>IF(IFERROR(MID($Q1471,10,7)+0,"")&lt;1130000,"",IFERROR(MID($Q1471,10,7)+0,""))</f>
        <v/>
      </c>
      <c r="O1471" s="25" t="str">
        <f>IF(IFERROR(MID($Q1471,19,7)+0,"")&lt;1130000,"",IFERROR(MID($Q1471,19,7)+0,""))</f>
        <v/>
      </c>
      <c r="P1471" s="25" t="str">
        <f>IF(M1471="","",IF(N1471="",M1471,M1471&amp;", "&amp;N1471))</f>
        <v/>
      </c>
      <c r="Q1471" s="25"/>
      <c r="R1471" s="25"/>
      <c r="S1471" s="35" t="s">
        <v>42</v>
      </c>
      <c r="T1471" s="25" t="s">
        <v>36</v>
      </c>
      <c r="U1471" s="185">
        <v>60536</v>
      </c>
      <c r="V1471" s="188">
        <v>60536</v>
      </c>
      <c r="W1471" s="189">
        <v>60536</v>
      </c>
      <c r="X1471" s="31">
        <v>60536</v>
      </c>
      <c r="Y1471" s="90">
        <f>IFERROR(ROUND(X1471/W1471-1,2),"")</f>
        <v>0</v>
      </c>
      <c r="Z1471" s="31">
        <f>IF(OR(S1471="VLD MLC components",S1471="VLD MLC pipes",S1471="VLD PEX components",S1471="VLD PEX pipes",S1471="VLD PHC components",S1471="VLD PHC pipes",S1471="Controls VLD"),"По запросу",X1471)</f>
        <v>60536</v>
      </c>
      <c r="AA1471" s="63">
        <f>ROUND(X1471/1.2,3)</f>
        <v>50446.667000000001</v>
      </c>
      <c r="AB1471" s="23">
        <v>50446.667000000001</v>
      </c>
      <c r="AC1471" s="190">
        <f>IFERROR(ROUND(AA1471/AB1471-1,2),"")</f>
        <v>0</v>
      </c>
      <c r="AD1471" s="25">
        <v>1.827</v>
      </c>
      <c r="AE1471" s="25">
        <v>2.8E-3</v>
      </c>
      <c r="AF1471" s="25">
        <v>0</v>
      </c>
      <c r="AG1471" s="25" t="s">
        <v>22</v>
      </c>
      <c r="AH1471" s="25">
        <v>0</v>
      </c>
      <c r="AI1471" s="25">
        <v>0</v>
      </c>
      <c r="AJ1471" s="25" t="s">
        <v>20</v>
      </c>
      <c r="AK1471" s="42" t="s">
        <v>19</v>
      </c>
      <c r="AL1471" s="25" t="s">
        <v>20</v>
      </c>
      <c r="AM1471" s="25">
        <v>1</v>
      </c>
      <c r="AN1471" s="25">
        <v>445</v>
      </c>
      <c r="AO1471" s="25">
        <v>185</v>
      </c>
      <c r="AP1471" s="25">
        <v>58</v>
      </c>
      <c r="AQ1471" s="25">
        <v>1.827</v>
      </c>
      <c r="AR1471" s="94">
        <v>4.7749999999999997E-3</v>
      </c>
      <c r="AS1471" s="157" t="s">
        <v>22</v>
      </c>
      <c r="AT1471" s="93">
        <v>42521</v>
      </c>
      <c r="AU1471" s="92" t="s">
        <v>22</v>
      </c>
      <c r="AV1471" s="91" t="s">
        <v>48</v>
      </c>
      <c r="AW1471" s="92" t="s">
        <v>48</v>
      </c>
      <c r="AX1471" s="92" t="s">
        <v>48</v>
      </c>
      <c r="AY1471" s="91" t="s">
        <v>152</v>
      </c>
      <c r="AZ1471" s="23"/>
      <c r="BA1471" s="25">
        <v>0</v>
      </c>
      <c r="BB1471" t="s">
        <v>48</v>
      </c>
      <c r="BC1471" t="e">
        <v>#N/A</v>
      </c>
      <c r="BD1471" t="e">
        <f>IF(Z1471=BC1471,"OK")</f>
        <v>#N/A</v>
      </c>
      <c r="BE1471">
        <v>1.827</v>
      </c>
      <c r="BF1471">
        <v>2.8E-3</v>
      </c>
      <c r="BG1471">
        <v>445</v>
      </c>
      <c r="BH1471">
        <v>185</v>
      </c>
      <c r="BI1471">
        <v>58</v>
      </c>
      <c r="BJ1471">
        <v>1.827</v>
      </c>
      <c r="BK1471">
        <v>4.7749999999999997E-3</v>
      </c>
      <c r="BN1471" s="183"/>
    </row>
    <row r="1472" spans="1:66" ht="25.5" x14ac:dyDescent="0.25">
      <c r="A1472" s="1"/>
      <c r="B1472" s="94">
        <v>1466</v>
      </c>
      <c r="C1472" s="43">
        <v>1089774</v>
      </c>
      <c r="D1472" s="25"/>
      <c r="E1472" s="36" t="s">
        <v>4996</v>
      </c>
      <c r="F1472" s="151" t="s">
        <v>652</v>
      </c>
      <c r="G1472" s="34"/>
      <c r="H1472" s="46" t="str">
        <f>IFERROR(IFERROR(IF(SEARCH("Usystems",$E1472)&gt;0,"Usystems"),IF(SEARCH("RIIFO",$E1472)&gt;0,"RIIFO","Uponor")),"Uponor")</f>
        <v>Uponor</v>
      </c>
      <c r="I1472" s="25" t="str">
        <f>IFERROR(MID($D1472,1,7)+0,"")</f>
        <v/>
      </c>
      <c r="J1472" s="25" t="str">
        <f>IFERROR(MID($D1472,10,7)+0,"")</f>
        <v/>
      </c>
      <c r="K1472" s="25" t="str">
        <f>IFERROR(MID($D1472,19,7)+0,"")</f>
        <v/>
      </c>
      <c r="L1472" s="25" t="str">
        <f>IFERROR(MID($D1472,28,7)+0,"")</f>
        <v/>
      </c>
      <c r="M1472" s="25" t="str">
        <f>IF(IFERROR(MID($Q1472,1,7)+0,"")&lt;1130000,IF(INDEX(C:C,MATCH(LEFT(Q1472,7)+0,I:I,0))&lt;1130000,"",INDEX(C:C,MATCH(LEFT(Q1472,7)+0,I:I,0))),IFERROR(MID($Q1472,1,7)+0,""))</f>
        <v/>
      </c>
      <c r="N1472" s="25" t="str">
        <f>IF(IFERROR(MID($Q1472,10,7)+0,"")&lt;1130000,"",IFERROR(MID($Q1472,10,7)+0,""))</f>
        <v/>
      </c>
      <c r="O1472" s="25" t="str">
        <f>IF(IFERROR(MID($Q1472,19,7)+0,"")&lt;1130000,"",IFERROR(MID($Q1472,19,7)+0,""))</f>
        <v/>
      </c>
      <c r="P1472" s="25" t="str">
        <f>IF(M1472="","",IF(N1472="",M1472,M1472&amp;", "&amp;N1472))</f>
        <v/>
      </c>
      <c r="Q1472" s="25"/>
      <c r="R1472" s="25"/>
      <c r="S1472" s="35" t="s">
        <v>42</v>
      </c>
      <c r="T1472" s="25" t="s">
        <v>36</v>
      </c>
      <c r="U1472" s="185">
        <v>29497</v>
      </c>
      <c r="V1472" s="188">
        <v>29497</v>
      </c>
      <c r="W1472" s="189">
        <v>29497</v>
      </c>
      <c r="X1472" s="31">
        <v>29497</v>
      </c>
      <c r="Y1472" s="90">
        <f>IFERROR(ROUND(X1472/W1472-1,2),"")</f>
        <v>0</v>
      </c>
      <c r="Z1472" s="31">
        <f>IF(OR(S1472="VLD MLC components",S1472="VLD MLC pipes",S1472="VLD PEX components",S1472="VLD PEX pipes",S1472="VLD PHC components",S1472="VLD PHC pipes",S1472="Controls VLD"),"По запросу",X1472)</f>
        <v>29497</v>
      </c>
      <c r="AA1472" s="63">
        <f>ROUND(X1472/1.2,3)</f>
        <v>24580.832999999999</v>
      </c>
      <c r="AB1472" s="23">
        <v>24580.832999999999</v>
      </c>
      <c r="AC1472" s="190">
        <f>IFERROR(ROUND(AA1472/AB1472-1,2),"")</f>
        <v>0</v>
      </c>
      <c r="AD1472" s="25">
        <v>4.04</v>
      </c>
      <c r="AE1472" s="25">
        <v>3.7399999999999998E-3</v>
      </c>
      <c r="AF1472" s="25">
        <v>0</v>
      </c>
      <c r="AG1472" s="25" t="s">
        <v>22</v>
      </c>
      <c r="AH1472" s="25">
        <v>0</v>
      </c>
      <c r="AI1472" s="25">
        <v>0</v>
      </c>
      <c r="AJ1472" s="25" t="s">
        <v>19</v>
      </c>
      <c r="AK1472" s="42" t="s">
        <v>19</v>
      </c>
      <c r="AL1472" s="25" t="s">
        <v>19</v>
      </c>
      <c r="AM1472" s="25">
        <v>1</v>
      </c>
      <c r="AN1472" s="25">
        <v>525</v>
      </c>
      <c r="AO1472" s="25">
        <v>195</v>
      </c>
      <c r="AP1472" s="25">
        <v>66</v>
      </c>
      <c r="AQ1472" s="25">
        <v>4.04</v>
      </c>
      <c r="AR1472" s="94">
        <v>6.757E-3</v>
      </c>
      <c r="AS1472" s="157" t="s">
        <v>22</v>
      </c>
      <c r="AT1472" s="93">
        <v>42913</v>
      </c>
      <c r="AU1472" s="92" t="s">
        <v>22</v>
      </c>
      <c r="AV1472" s="91" t="s">
        <v>48</v>
      </c>
      <c r="AW1472" s="92" t="s">
        <v>48</v>
      </c>
      <c r="AX1472" s="92" t="s">
        <v>48</v>
      </c>
      <c r="AY1472" s="91" t="s">
        <v>152</v>
      </c>
      <c r="AZ1472" s="23"/>
      <c r="BA1472" s="25">
        <v>0</v>
      </c>
      <c r="BB1472" t="s">
        <v>48</v>
      </c>
      <c r="BC1472" t="e">
        <v>#N/A</v>
      </c>
      <c r="BD1472" t="e">
        <f>IF(Z1472=BC1472,"OK")</f>
        <v>#N/A</v>
      </c>
      <c r="BE1472">
        <v>4.04</v>
      </c>
      <c r="BF1472">
        <v>3.7399999999999998E-3</v>
      </c>
      <c r="BG1472">
        <v>525</v>
      </c>
      <c r="BH1472">
        <v>195</v>
      </c>
      <c r="BI1472">
        <v>66</v>
      </c>
      <c r="BJ1472">
        <v>4.04</v>
      </c>
      <c r="BK1472">
        <v>6.757E-3</v>
      </c>
      <c r="BN1472" s="183"/>
    </row>
    <row r="1473" spans="1:66" ht="25.5" x14ac:dyDescent="0.25">
      <c r="A1473" s="1"/>
      <c r="B1473" s="94">
        <v>1467</v>
      </c>
      <c r="C1473" s="43">
        <v>1015764</v>
      </c>
      <c r="D1473" s="37" t="s">
        <v>22</v>
      </c>
      <c r="E1473" s="27" t="s">
        <v>4995</v>
      </c>
      <c r="F1473" s="213" t="s">
        <v>26</v>
      </c>
      <c r="G1473" s="25"/>
      <c r="H1473" s="46" t="str">
        <f>IFERROR(IFERROR(IF(SEARCH("Usystems",$E1473)&gt;0,"Usystems"),IF(SEARCH("RIIFO",$E1473)&gt;0,"RIIFO","Uponor")),"Uponor")</f>
        <v>Uponor</v>
      </c>
      <c r="I1473" s="25" t="str">
        <f>IFERROR(MID($D1473,1,7)+0,"")</f>
        <v/>
      </c>
      <c r="J1473" s="25" t="str">
        <f>IFERROR(MID($D1473,10,7)+0,"")</f>
        <v/>
      </c>
      <c r="K1473" s="25" t="str">
        <f>IFERROR(MID($D1473,19,7)+0,"")</f>
        <v/>
      </c>
      <c r="L1473" s="25" t="str">
        <f>IFERROR(MID($D1473,28,7)+0,"")</f>
        <v/>
      </c>
      <c r="M1473" s="25" t="e">
        <f>IF(IFERROR(MID($Q1473,1,7)+0,"")&lt;1130000,IF(INDEX(C:C,MATCH(LEFT(Q1473,7)+0,I:I,0))&lt;1130000,"",INDEX(C:C,MATCH(LEFT(Q1473,7)+0,I:I,0))),IFERROR(MID($Q1473,1,7)+0,""))</f>
        <v>#N/A</v>
      </c>
      <c r="N1473" s="25" t="str">
        <f>IF(IFERROR(MID($Q1473,10,7)+0,"")&lt;1130000,"",IFERROR(MID($Q1473,10,7)+0,""))</f>
        <v/>
      </c>
      <c r="O1473" s="25" t="str">
        <f>IF(IFERROR(MID($Q1473,19,7)+0,"")&lt;1130000,"",IFERROR(MID($Q1473,19,7)+0,""))</f>
        <v/>
      </c>
      <c r="P1473" s="25" t="e">
        <f>IF(M1473="","",IF(N1473="",M1473,M1473&amp;", "&amp;N1473))</f>
        <v>#N/A</v>
      </c>
      <c r="Q1473" s="37">
        <v>1089774</v>
      </c>
      <c r="R1473" s="37"/>
      <c r="S1473" s="35" t="s">
        <v>42</v>
      </c>
      <c r="T1473" s="25" t="s">
        <v>36</v>
      </c>
      <c r="U1473" s="185">
        <v>52738</v>
      </c>
      <c r="V1473" s="188">
        <v>52738</v>
      </c>
      <c r="W1473" s="189">
        <v>52738</v>
      </c>
      <c r="X1473" s="31">
        <v>52738</v>
      </c>
      <c r="Y1473" s="90">
        <f>IFERROR(ROUND(X1473/W1473-1,2),"")</f>
        <v>0</v>
      </c>
      <c r="Z1473" s="31">
        <f>IF(OR(S1473="VLD MLC components",S1473="VLD MLC pipes",S1473="VLD PEX components",S1473="VLD PEX pipes",S1473="VLD PHC components",S1473="VLD PHC pipes",S1473="Controls VLD"),"По запросу",X1473)</f>
        <v>52738</v>
      </c>
      <c r="AA1473" s="63">
        <f>ROUND(X1473/1.2,3)</f>
        <v>43948.332999999999</v>
      </c>
      <c r="AB1473" s="23">
        <v>43948.332999999999</v>
      </c>
      <c r="AC1473" s="190">
        <f>IFERROR(ROUND(AA1473/AB1473-1,2),"")</f>
        <v>0</v>
      </c>
      <c r="AD1473" s="25">
        <v>1.8</v>
      </c>
      <c r="AE1473" s="25">
        <v>4.9090000000000002E-3</v>
      </c>
      <c r="AF1473" s="25">
        <v>0</v>
      </c>
      <c r="AG1473" s="25" t="s">
        <v>22</v>
      </c>
      <c r="AH1473" s="25">
        <v>0</v>
      </c>
      <c r="AI1473" s="25">
        <v>0</v>
      </c>
      <c r="AJ1473" s="25" t="s">
        <v>20</v>
      </c>
      <c r="AK1473" s="42" t="s">
        <v>19</v>
      </c>
      <c r="AL1473" s="25" t="s">
        <v>20</v>
      </c>
      <c r="AM1473" s="25">
        <v>1</v>
      </c>
      <c r="AN1473" s="25">
        <v>520</v>
      </c>
      <c r="AO1473" s="25">
        <v>190</v>
      </c>
      <c r="AP1473" s="25">
        <v>50</v>
      </c>
      <c r="AQ1473" s="25">
        <v>1.8</v>
      </c>
      <c r="AR1473" s="94">
        <v>4.9399999999999999E-3</v>
      </c>
      <c r="AS1473" s="157" t="s">
        <v>22</v>
      </c>
      <c r="AT1473" s="93" t="s">
        <v>22</v>
      </c>
      <c r="AU1473" s="92" t="s">
        <v>22</v>
      </c>
      <c r="AV1473" s="91" t="s">
        <v>152</v>
      </c>
      <c r="AW1473" s="92" t="s">
        <v>48</v>
      </c>
      <c r="AX1473" s="92" t="s">
        <v>48</v>
      </c>
      <c r="AY1473" s="91" t="s">
        <v>152</v>
      </c>
      <c r="AZ1473" s="23"/>
      <c r="BA1473" s="25" t="s">
        <v>4994</v>
      </c>
      <c r="BB1473" t="s">
        <v>25</v>
      </c>
      <c r="BC1473" t="e">
        <v>#N/A</v>
      </c>
      <c r="BD1473" t="e">
        <f>IF(Z1473=BC1473,"OK")</f>
        <v>#N/A</v>
      </c>
      <c r="BE1473">
        <v>1.8</v>
      </c>
      <c r="BF1473">
        <v>4.9090000000000002E-3</v>
      </c>
      <c r="BG1473">
        <v>520</v>
      </c>
      <c r="BH1473">
        <v>190</v>
      </c>
      <c r="BI1473">
        <v>50</v>
      </c>
      <c r="BJ1473">
        <v>1.8</v>
      </c>
      <c r="BK1473">
        <v>4.9399999999999999E-3</v>
      </c>
      <c r="BN1473" s="183"/>
    </row>
    <row r="1474" spans="1:66" ht="25.5" x14ac:dyDescent="0.25">
      <c r="A1474" s="1"/>
      <c r="B1474" s="94">
        <v>1468</v>
      </c>
      <c r="C1474" s="43">
        <v>1015777</v>
      </c>
      <c r="D1474" s="37" t="s">
        <v>22</v>
      </c>
      <c r="E1474" s="36" t="s">
        <v>4993</v>
      </c>
      <c r="F1474" s="151" t="s">
        <v>652</v>
      </c>
      <c r="G1474" s="41"/>
      <c r="H1474" s="46" t="str">
        <f>IFERROR(IFERROR(IF(SEARCH("Usystems",$E1474)&gt;0,"Usystems"),IF(SEARCH("RIIFO",$E1474)&gt;0,"RIIFO","Uponor")),"Uponor")</f>
        <v>Uponor</v>
      </c>
      <c r="I1474" s="25" t="str">
        <f>IFERROR(MID($D1474,1,7)+0,"")</f>
        <v/>
      </c>
      <c r="J1474" s="25" t="str">
        <f>IFERROR(MID($D1474,10,7)+0,"")</f>
        <v/>
      </c>
      <c r="K1474" s="25" t="str">
        <f>IFERROR(MID($D1474,19,7)+0,"")</f>
        <v/>
      </c>
      <c r="L1474" s="25" t="str">
        <f>IFERROR(MID($D1474,28,7)+0,"")</f>
        <v/>
      </c>
      <c r="M1474" s="25" t="str">
        <f>IF(IFERROR(MID($Q1474,1,7)+0,"")&lt;1130000,IF(INDEX(C:C,MATCH(LEFT(Q1474,7)+0,I:I,0))&lt;1130000,"",INDEX(C:C,MATCH(LEFT(Q1474,7)+0,I:I,0))),IFERROR(MID($Q1474,1,7)+0,""))</f>
        <v/>
      </c>
      <c r="N1474" s="25" t="str">
        <f>IF(IFERROR(MID($Q1474,10,7)+0,"")&lt;1130000,"",IFERROR(MID($Q1474,10,7)+0,""))</f>
        <v/>
      </c>
      <c r="O1474" s="25" t="str">
        <f>IF(IFERROR(MID($Q1474,19,7)+0,"")&lt;1130000,"",IFERROR(MID($Q1474,19,7)+0,""))</f>
        <v/>
      </c>
      <c r="P1474" s="25" t="str">
        <f>IF(M1474="","",IF(N1474="",M1474,M1474&amp;", "&amp;N1474))</f>
        <v/>
      </c>
      <c r="Q1474" s="37" t="s">
        <v>22</v>
      </c>
      <c r="R1474" s="37"/>
      <c r="S1474" s="35" t="s">
        <v>42</v>
      </c>
      <c r="T1474" s="25" t="s">
        <v>36</v>
      </c>
      <c r="U1474" s="185">
        <v>7350</v>
      </c>
      <c r="V1474" s="188">
        <v>7350</v>
      </c>
      <c r="W1474" s="189">
        <v>7350</v>
      </c>
      <c r="X1474" s="31">
        <v>7350</v>
      </c>
      <c r="Y1474" s="90">
        <f>IFERROR(ROUND(X1474/W1474-1,2),"")</f>
        <v>0</v>
      </c>
      <c r="Z1474" s="31">
        <f>IF(OR(S1474="VLD MLC components",S1474="VLD MLC pipes",S1474="VLD PEX components",S1474="VLD PEX pipes",S1474="VLD PHC components",S1474="VLD PHC pipes",S1474="Controls VLD"),"По запросу",X1474)</f>
        <v>7350</v>
      </c>
      <c r="AA1474" s="63">
        <f>ROUND(X1474/1.2,3)</f>
        <v>6125</v>
      </c>
      <c r="AB1474" s="23">
        <v>6125</v>
      </c>
      <c r="AC1474" s="190">
        <f>IFERROR(ROUND(AA1474/AB1474-1,2),"")</f>
        <v>0</v>
      </c>
      <c r="AD1474" s="25">
        <v>7.1999999999999995E-2</v>
      </c>
      <c r="AE1474" s="25">
        <v>5.5000000000000002E-5</v>
      </c>
      <c r="AF1474" s="25">
        <v>0</v>
      </c>
      <c r="AG1474" s="25" t="s">
        <v>22</v>
      </c>
      <c r="AH1474" s="25">
        <v>0</v>
      </c>
      <c r="AI1474" s="25">
        <v>0</v>
      </c>
      <c r="AJ1474" s="25" t="s">
        <v>20</v>
      </c>
      <c r="AK1474" s="42" t="s">
        <v>19</v>
      </c>
      <c r="AL1474" s="25" t="s">
        <v>20</v>
      </c>
      <c r="AM1474" s="25">
        <v>1</v>
      </c>
      <c r="AN1474" s="25">
        <v>55</v>
      </c>
      <c r="AO1474" s="25">
        <v>50</v>
      </c>
      <c r="AP1474" s="25">
        <v>20</v>
      </c>
      <c r="AQ1474" s="25">
        <v>7.1999999999999995E-2</v>
      </c>
      <c r="AR1474" s="94">
        <v>5.5000000000000002E-5</v>
      </c>
      <c r="AS1474" s="157" t="s">
        <v>22</v>
      </c>
      <c r="AT1474" s="93" t="s">
        <v>22</v>
      </c>
      <c r="AU1474" s="92" t="s">
        <v>22</v>
      </c>
      <c r="AV1474" s="91" t="s">
        <v>152</v>
      </c>
      <c r="AW1474" s="92" t="s">
        <v>152</v>
      </c>
      <c r="AX1474" s="92" t="s">
        <v>48</v>
      </c>
      <c r="AY1474" s="91" t="s">
        <v>152</v>
      </c>
      <c r="AZ1474" s="23"/>
      <c r="BA1474" s="25" t="s">
        <v>4991</v>
      </c>
      <c r="BB1474" t="s">
        <v>25</v>
      </c>
      <c r="BC1474" t="e">
        <v>#N/A</v>
      </c>
      <c r="BD1474" t="e">
        <f>IF(Z1474=BC1474,"OK")</f>
        <v>#N/A</v>
      </c>
      <c r="BE1474">
        <v>7.1999999999999995E-2</v>
      </c>
      <c r="BF1474">
        <v>5.5000000000000002E-5</v>
      </c>
      <c r="BG1474">
        <v>55</v>
      </c>
      <c r="BH1474">
        <v>50</v>
      </c>
      <c r="BI1474">
        <v>20</v>
      </c>
      <c r="BJ1474">
        <v>7.1999999999999995E-2</v>
      </c>
      <c r="BK1474">
        <v>5.5000000000000002E-5</v>
      </c>
      <c r="BN1474" s="183"/>
    </row>
    <row r="1475" spans="1:66" ht="25.5" x14ac:dyDescent="0.25">
      <c r="A1475" s="1"/>
      <c r="B1475" s="94">
        <v>1469</v>
      </c>
      <c r="C1475" s="43">
        <v>1015780</v>
      </c>
      <c r="D1475" s="37" t="s">
        <v>22</v>
      </c>
      <c r="E1475" s="36" t="s">
        <v>4992</v>
      </c>
      <c r="F1475" s="151" t="s">
        <v>652</v>
      </c>
      <c r="G1475" s="41"/>
      <c r="H1475" s="46" t="str">
        <f>IFERROR(IFERROR(IF(SEARCH("Usystems",$E1475)&gt;0,"Usystems"),IF(SEARCH("RIIFO",$E1475)&gt;0,"RIIFO","Uponor")),"Uponor")</f>
        <v>Uponor</v>
      </c>
      <c r="I1475" s="25" t="str">
        <f>IFERROR(MID($D1475,1,7)+0,"")</f>
        <v/>
      </c>
      <c r="J1475" s="25" t="str">
        <f>IFERROR(MID($D1475,10,7)+0,"")</f>
        <v/>
      </c>
      <c r="K1475" s="25" t="str">
        <f>IFERROR(MID($D1475,19,7)+0,"")</f>
        <v/>
      </c>
      <c r="L1475" s="25" t="str">
        <f>IFERROR(MID($D1475,28,7)+0,"")</f>
        <v/>
      </c>
      <c r="M1475" s="25" t="str">
        <f>IF(IFERROR(MID($Q1475,1,7)+0,"")&lt;1130000,IF(INDEX(C:C,MATCH(LEFT(Q1475,7)+0,I:I,0))&lt;1130000,"",INDEX(C:C,MATCH(LEFT(Q1475,7)+0,I:I,0))),IFERROR(MID($Q1475,1,7)+0,""))</f>
        <v/>
      </c>
      <c r="N1475" s="25" t="str">
        <f>IF(IFERROR(MID($Q1475,10,7)+0,"")&lt;1130000,"",IFERROR(MID($Q1475,10,7)+0,""))</f>
        <v/>
      </c>
      <c r="O1475" s="25" t="str">
        <f>IF(IFERROR(MID($Q1475,19,7)+0,"")&lt;1130000,"",IFERROR(MID($Q1475,19,7)+0,""))</f>
        <v/>
      </c>
      <c r="P1475" s="25" t="str">
        <f>IF(M1475="","",IF(N1475="",M1475,M1475&amp;", "&amp;N1475))</f>
        <v/>
      </c>
      <c r="Q1475" s="37" t="s">
        <v>22</v>
      </c>
      <c r="R1475" s="37"/>
      <c r="S1475" s="35" t="s">
        <v>42</v>
      </c>
      <c r="T1475" s="25" t="s">
        <v>36</v>
      </c>
      <c r="U1475" s="185">
        <v>7350</v>
      </c>
      <c r="V1475" s="188">
        <v>7350</v>
      </c>
      <c r="W1475" s="189">
        <v>7350</v>
      </c>
      <c r="X1475" s="31">
        <v>7350</v>
      </c>
      <c r="Y1475" s="90">
        <f>IFERROR(ROUND(X1475/W1475-1,2),"")</f>
        <v>0</v>
      </c>
      <c r="Z1475" s="31">
        <f>IF(OR(S1475="VLD MLC components",S1475="VLD MLC pipes",S1475="VLD PEX components",S1475="VLD PEX pipes",S1475="VLD PHC components",S1475="VLD PHC pipes",S1475="Controls VLD"),"По запросу",X1475)</f>
        <v>7350</v>
      </c>
      <c r="AA1475" s="63">
        <f>ROUND(X1475/1.2,3)</f>
        <v>6125</v>
      </c>
      <c r="AB1475" s="23">
        <v>6125</v>
      </c>
      <c r="AC1475" s="190">
        <f>IFERROR(ROUND(AA1475/AB1475-1,2),"")</f>
        <v>0</v>
      </c>
      <c r="AD1475" s="25">
        <v>0.06</v>
      </c>
      <c r="AE1475" s="25">
        <v>2.0000000000000002E-5</v>
      </c>
      <c r="AF1475" s="25">
        <v>0</v>
      </c>
      <c r="AG1475" s="25" t="s">
        <v>22</v>
      </c>
      <c r="AH1475" s="25">
        <v>0</v>
      </c>
      <c r="AI1475" s="25">
        <v>0</v>
      </c>
      <c r="AJ1475" s="25" t="s">
        <v>20</v>
      </c>
      <c r="AK1475" s="42" t="s">
        <v>19</v>
      </c>
      <c r="AL1475" s="25" t="s">
        <v>20</v>
      </c>
      <c r="AM1475" s="25">
        <v>1</v>
      </c>
      <c r="AN1475" s="25">
        <v>36</v>
      </c>
      <c r="AO1475" s="25">
        <v>29</v>
      </c>
      <c r="AP1475" s="25">
        <v>22</v>
      </c>
      <c r="AQ1475" s="25">
        <v>0.06</v>
      </c>
      <c r="AR1475" s="94">
        <v>2.3E-5</v>
      </c>
      <c r="AS1475" s="157" t="s">
        <v>22</v>
      </c>
      <c r="AT1475" s="93" t="s">
        <v>22</v>
      </c>
      <c r="AU1475" s="92" t="s">
        <v>22</v>
      </c>
      <c r="AV1475" s="91" t="s">
        <v>152</v>
      </c>
      <c r="AW1475" s="92" t="s">
        <v>152</v>
      </c>
      <c r="AX1475" s="92" t="s">
        <v>48</v>
      </c>
      <c r="AY1475" s="91" t="s">
        <v>152</v>
      </c>
      <c r="AZ1475" s="23"/>
      <c r="BA1475" s="25" t="s">
        <v>4991</v>
      </c>
      <c r="BB1475" t="s">
        <v>25</v>
      </c>
      <c r="BC1475" t="e">
        <v>#N/A</v>
      </c>
      <c r="BD1475" t="e">
        <f>IF(Z1475=BC1475,"OK")</f>
        <v>#N/A</v>
      </c>
      <c r="BE1475">
        <v>0.06</v>
      </c>
      <c r="BF1475">
        <v>2.0000000000000002E-5</v>
      </c>
      <c r="BG1475">
        <v>36</v>
      </c>
      <c r="BH1475">
        <v>29</v>
      </c>
      <c r="BI1475">
        <v>22</v>
      </c>
      <c r="BJ1475">
        <v>0.06</v>
      </c>
      <c r="BK1475">
        <v>2.3E-5</v>
      </c>
      <c r="BN1475" s="183"/>
    </row>
    <row r="1476" spans="1:66" ht="25.5" x14ac:dyDescent="0.25">
      <c r="A1476" s="1"/>
      <c r="B1476" s="94">
        <v>1470</v>
      </c>
      <c r="C1476" s="43">
        <v>1083586</v>
      </c>
      <c r="D1476" s="24">
        <v>1007096</v>
      </c>
      <c r="E1476" s="36" t="s">
        <v>4990</v>
      </c>
      <c r="F1476" s="151" t="s">
        <v>655</v>
      </c>
      <c r="G1476" s="28"/>
      <c r="H1476" s="46" t="str">
        <f>IFERROR(IFERROR(IF(SEARCH("Usystems",$E1476)&gt;0,"Usystems"),IF(SEARCH("RIIFO",$E1476)&gt;0,"RIIFO","Uponor")),"Uponor")</f>
        <v>Uponor</v>
      </c>
      <c r="I1476" s="25">
        <f>IFERROR(MID($D1476,1,7)+0,"")</f>
        <v>1007096</v>
      </c>
      <c r="J1476" s="25" t="str">
        <f>IFERROR(MID($D1476,10,7)+0,"")</f>
        <v/>
      </c>
      <c r="K1476" s="25" t="str">
        <f>IFERROR(MID($D1476,19,7)+0,"")</f>
        <v/>
      </c>
      <c r="L1476" s="25" t="str">
        <f>IFERROR(MID($D1476,28,7)+0,"")</f>
        <v/>
      </c>
      <c r="M1476" s="25" t="str">
        <f>IF(IFERROR(MID($Q1476,1,7)+0,"")&lt;1130000,IF(INDEX(C:C,MATCH(LEFT(Q1476,7)+0,I:I,0))&lt;1130000,"",INDEX(C:C,MATCH(LEFT(Q1476,7)+0,I:I,0))),IFERROR(MID($Q1476,1,7)+0,""))</f>
        <v/>
      </c>
      <c r="N1476" s="25" t="str">
        <f>IF(IFERROR(MID($Q1476,10,7)+0,"")&lt;1130000,"",IFERROR(MID($Q1476,10,7)+0,""))</f>
        <v/>
      </c>
      <c r="O1476" s="25" t="str">
        <f>IF(IFERROR(MID($Q1476,19,7)+0,"")&lt;1130000,"",IFERROR(MID($Q1476,19,7)+0,""))</f>
        <v/>
      </c>
      <c r="P1476" s="25" t="str">
        <f>IF(M1476="","",IF(N1476="",M1476,M1476&amp;", "&amp;N1476))</f>
        <v/>
      </c>
      <c r="Q1476" s="25"/>
      <c r="R1476" s="25"/>
      <c r="S1476" s="35" t="s">
        <v>42</v>
      </c>
      <c r="T1476" s="25" t="s">
        <v>38</v>
      </c>
      <c r="U1476" s="185">
        <v>289492</v>
      </c>
      <c r="V1476" s="188">
        <v>289492</v>
      </c>
      <c r="W1476" s="189">
        <v>289492</v>
      </c>
      <c r="X1476" s="31">
        <v>289492</v>
      </c>
      <c r="Y1476" s="90">
        <f>IFERROR(ROUND(X1476/W1476-1,2),"")</f>
        <v>0</v>
      </c>
      <c r="Z1476" s="31">
        <f>IF(OR(S1476="VLD MLC components",S1476="VLD MLC pipes",S1476="VLD PEX components",S1476="VLD PEX pipes",S1476="VLD PHC components",S1476="VLD PHC pipes",S1476="Controls VLD"),"По запросу",X1476)</f>
        <v>289492</v>
      </c>
      <c r="AA1476" s="63">
        <f>ROUND(X1476/1.2,3)</f>
        <v>241243.33300000001</v>
      </c>
      <c r="AB1476" s="23">
        <v>241243.33300000001</v>
      </c>
      <c r="AC1476" s="190">
        <f>IFERROR(ROUND(AA1476/AB1476-1,2),"")</f>
        <v>0</v>
      </c>
      <c r="AD1476" s="25">
        <v>6.6</v>
      </c>
      <c r="AE1476" s="25">
        <v>2.3911999999999999E-2</v>
      </c>
      <c r="AF1476" s="25">
        <v>0</v>
      </c>
      <c r="AG1476" s="25" t="s">
        <v>22</v>
      </c>
      <c r="AH1476" s="25">
        <v>0</v>
      </c>
      <c r="AI1476" s="25">
        <v>0</v>
      </c>
      <c r="AJ1476" s="25" t="s">
        <v>20</v>
      </c>
      <c r="AK1476" s="42" t="s">
        <v>19</v>
      </c>
      <c r="AL1476" s="25" t="s">
        <v>20</v>
      </c>
      <c r="AM1476" s="25">
        <v>1</v>
      </c>
      <c r="AN1476" s="25">
        <v>490</v>
      </c>
      <c r="AO1476" s="25">
        <v>400</v>
      </c>
      <c r="AP1476" s="25">
        <v>122</v>
      </c>
      <c r="AQ1476" s="25">
        <v>6.6</v>
      </c>
      <c r="AR1476" s="94">
        <v>2.3911999999999999E-2</v>
      </c>
      <c r="AS1476" s="157" t="s">
        <v>22</v>
      </c>
      <c r="AT1476" s="93" t="s">
        <v>22</v>
      </c>
      <c r="AU1476" s="92" t="s">
        <v>22</v>
      </c>
      <c r="AV1476" s="91" t="s">
        <v>152</v>
      </c>
      <c r="AW1476" s="92" t="s">
        <v>48</v>
      </c>
      <c r="AX1476" s="92" t="s">
        <v>48</v>
      </c>
      <c r="AY1476" s="91" t="s">
        <v>152</v>
      </c>
      <c r="AZ1476" s="23"/>
      <c r="BA1476" s="25" t="s">
        <v>4989</v>
      </c>
      <c r="BB1476" t="s">
        <v>25</v>
      </c>
      <c r="BC1476" t="e">
        <v>#N/A</v>
      </c>
      <c r="BD1476" t="e">
        <f>IF(Z1476=BC1476,"OK")</f>
        <v>#N/A</v>
      </c>
      <c r="BE1476">
        <v>6.6</v>
      </c>
      <c r="BF1476">
        <v>2.3911999999999999E-2</v>
      </c>
      <c r="BG1476">
        <v>490</v>
      </c>
      <c r="BH1476">
        <v>400</v>
      </c>
      <c r="BI1476">
        <v>122</v>
      </c>
      <c r="BJ1476">
        <v>6.6</v>
      </c>
      <c r="BK1476">
        <v>2.3911999999999999E-2</v>
      </c>
      <c r="BN1476" s="183"/>
    </row>
    <row r="1477" spans="1:66" ht="25.5" x14ac:dyDescent="0.25">
      <c r="A1477" s="1"/>
      <c r="B1477" s="94">
        <v>1471</v>
      </c>
      <c r="C1477" s="43">
        <v>1015703</v>
      </c>
      <c r="D1477" s="43" t="s">
        <v>22</v>
      </c>
      <c r="E1477" s="27" t="s">
        <v>4988</v>
      </c>
      <c r="F1477" s="151" t="s">
        <v>44</v>
      </c>
      <c r="G1477" s="41"/>
      <c r="H1477" s="46" t="str">
        <f>IFERROR(IFERROR(IF(SEARCH("Usystems",$E1477)&gt;0,"Usystems"),IF(SEARCH("RIIFO",$E1477)&gt;0,"RIIFO","Uponor")),"Uponor")</f>
        <v>Uponor</v>
      </c>
      <c r="I1477" s="25" t="str">
        <f>IFERROR(MID($D1477,1,7)+0,"")</f>
        <v/>
      </c>
      <c r="J1477" s="25" t="str">
        <f>IFERROR(MID($D1477,10,7)+0,"")</f>
        <v/>
      </c>
      <c r="K1477" s="25" t="str">
        <f>IFERROR(MID($D1477,19,7)+0,"")</f>
        <v/>
      </c>
      <c r="L1477" s="25" t="str">
        <f>IFERROR(MID($D1477,28,7)+0,"")</f>
        <v/>
      </c>
      <c r="M1477" s="25" t="str">
        <f>IF(IFERROR(MID($Q1477,1,7)+0,"")&lt;1130000,IF(INDEX(C:C,MATCH(LEFT(Q1477,7)+0,I:I,0))&lt;1130000,"",INDEX(C:C,MATCH(LEFT(Q1477,7)+0,I:I,0))),IFERROR(MID($Q1477,1,7)+0,""))</f>
        <v/>
      </c>
      <c r="N1477" s="25" t="str">
        <f>IF(IFERROR(MID($Q1477,10,7)+0,"")&lt;1130000,"",IFERROR(MID($Q1477,10,7)+0,""))</f>
        <v/>
      </c>
      <c r="O1477" s="25" t="str">
        <f>IF(IFERROR(MID($Q1477,19,7)+0,"")&lt;1130000,"",IFERROR(MID($Q1477,19,7)+0,""))</f>
        <v/>
      </c>
      <c r="P1477" s="25" t="str">
        <f>IF(M1477="","",IF(N1477="",M1477,M1477&amp;", "&amp;N1477))</f>
        <v/>
      </c>
      <c r="Q1477" s="37" t="s">
        <v>22</v>
      </c>
      <c r="R1477" s="37"/>
      <c r="S1477" s="35" t="s">
        <v>42</v>
      </c>
      <c r="T1477" s="25" t="s">
        <v>36</v>
      </c>
      <c r="U1477" s="185">
        <v>21828</v>
      </c>
      <c r="V1477" s="188">
        <v>21828</v>
      </c>
      <c r="W1477" s="189">
        <v>21828</v>
      </c>
      <c r="X1477" s="31">
        <v>21828</v>
      </c>
      <c r="Y1477" s="90">
        <f>IFERROR(ROUND(X1477/W1477-1,2),"")</f>
        <v>0</v>
      </c>
      <c r="Z1477" s="31">
        <f>IF(OR(S1477="VLD MLC components",S1477="VLD MLC pipes",S1477="VLD PEX components",S1477="VLD PEX pipes",S1477="VLD PHC components",S1477="VLD PHC pipes",S1477="Controls VLD"),"По запросу",X1477)</f>
        <v>21828</v>
      </c>
      <c r="AA1477" s="63">
        <f>ROUND(X1477/1.2,3)</f>
        <v>18190</v>
      </c>
      <c r="AB1477" s="23">
        <v>18190</v>
      </c>
      <c r="AC1477" s="190">
        <f>IFERROR(ROUND(AA1477/AB1477-1,2),"")</f>
        <v>0</v>
      </c>
      <c r="AD1477" s="25">
        <v>0.42099999999999999</v>
      </c>
      <c r="AE1477" s="25">
        <v>8.1599999999999999E-4</v>
      </c>
      <c r="AF1477" s="25">
        <v>0</v>
      </c>
      <c r="AG1477" s="25" t="s">
        <v>22</v>
      </c>
      <c r="AH1477" s="25">
        <v>0</v>
      </c>
      <c r="AI1477" s="25">
        <v>0</v>
      </c>
      <c r="AJ1477" s="25" t="s">
        <v>19</v>
      </c>
      <c r="AK1477" s="42" t="s">
        <v>19</v>
      </c>
      <c r="AL1477" s="25" t="s">
        <v>19</v>
      </c>
      <c r="AM1477" s="25">
        <v>1</v>
      </c>
      <c r="AN1477" s="25">
        <v>120</v>
      </c>
      <c r="AO1477" s="25">
        <v>100</v>
      </c>
      <c r="AP1477" s="25">
        <v>85</v>
      </c>
      <c r="AQ1477" s="25">
        <v>0.42099999999999999</v>
      </c>
      <c r="AR1477" s="94">
        <v>1.0200000000000001E-3</v>
      </c>
      <c r="AS1477" s="157" t="s">
        <v>22</v>
      </c>
      <c r="AT1477" s="93" t="s">
        <v>22</v>
      </c>
      <c r="AU1477" s="92" t="s">
        <v>22</v>
      </c>
      <c r="AV1477" s="91" t="s">
        <v>48</v>
      </c>
      <c r="AW1477" s="92" t="s">
        <v>48</v>
      </c>
      <c r="AX1477" s="92" t="s">
        <v>48</v>
      </c>
      <c r="AY1477" s="91" t="s">
        <v>152</v>
      </c>
      <c r="AZ1477" s="23"/>
      <c r="BA1477" s="25">
        <v>0</v>
      </c>
      <c r="BB1477" t="s">
        <v>48</v>
      </c>
      <c r="BC1477" t="e">
        <v>#N/A</v>
      </c>
      <c r="BD1477" t="e">
        <f>IF(Z1477=BC1477,"OK")</f>
        <v>#N/A</v>
      </c>
      <c r="BE1477">
        <v>0.42099999999999999</v>
      </c>
      <c r="BF1477">
        <v>8.1599999999999999E-4</v>
      </c>
      <c r="BG1477">
        <v>120</v>
      </c>
      <c r="BH1477">
        <v>100</v>
      </c>
      <c r="BI1477">
        <v>85</v>
      </c>
      <c r="BJ1477">
        <v>0.42099999999999999</v>
      </c>
      <c r="BK1477">
        <v>1.0200000000000001E-3</v>
      </c>
      <c r="BN1477" s="183"/>
    </row>
    <row r="1478" spans="1:66" ht="25.5" x14ac:dyDescent="0.25">
      <c r="A1478" s="1"/>
      <c r="B1478" s="94">
        <v>1472</v>
      </c>
      <c r="C1478" s="43">
        <v>1083605</v>
      </c>
      <c r="D1478" s="25"/>
      <c r="E1478" s="27" t="s">
        <v>4987</v>
      </c>
      <c r="F1478" s="151" t="s">
        <v>21</v>
      </c>
      <c r="G1478" s="28"/>
      <c r="H1478" s="46" t="str">
        <f>IFERROR(IFERROR(IF(SEARCH("Usystems",$E1478)&gt;0,"Usystems"),IF(SEARCH("RIIFO",$E1478)&gt;0,"RIIFO","Uponor")),"Uponor")</f>
        <v>Uponor</v>
      </c>
      <c r="I1478" s="25" t="str">
        <f>IFERROR(MID($D1478,1,7)+0,"")</f>
        <v/>
      </c>
      <c r="J1478" s="25" t="str">
        <f>IFERROR(MID($D1478,10,7)+0,"")</f>
        <v/>
      </c>
      <c r="K1478" s="25" t="str">
        <f>IFERROR(MID($D1478,19,7)+0,"")</f>
        <v/>
      </c>
      <c r="L1478" s="25" t="str">
        <f>IFERROR(MID($D1478,28,7)+0,"")</f>
        <v/>
      </c>
      <c r="M1478" s="25" t="str">
        <f>IF(IFERROR(MID($Q1478,1,7)+0,"")&lt;1130000,IF(INDEX(C:C,MATCH(LEFT(Q1478,7)+0,I:I,0))&lt;1130000,"",INDEX(C:C,MATCH(LEFT(Q1478,7)+0,I:I,0))),IFERROR(MID($Q1478,1,7)+0,""))</f>
        <v/>
      </c>
      <c r="N1478" s="25" t="str">
        <f>IF(IFERROR(MID($Q1478,10,7)+0,"")&lt;1130000,"",IFERROR(MID($Q1478,10,7)+0,""))</f>
        <v/>
      </c>
      <c r="O1478" s="25" t="str">
        <f>IF(IFERROR(MID($Q1478,19,7)+0,"")&lt;1130000,"",IFERROR(MID($Q1478,19,7)+0,""))</f>
        <v/>
      </c>
      <c r="P1478" s="25" t="str">
        <f>IF(M1478="","",IF(N1478="",M1478,M1478&amp;", "&amp;N1478))</f>
        <v/>
      </c>
      <c r="Q1478" s="25"/>
      <c r="R1478" s="25"/>
      <c r="S1478" s="35" t="s">
        <v>42</v>
      </c>
      <c r="T1478" s="25" t="s">
        <v>36</v>
      </c>
      <c r="U1478" s="185">
        <v>39628</v>
      </c>
      <c r="V1478" s="188">
        <v>39628</v>
      </c>
      <c r="W1478" s="189">
        <v>39628</v>
      </c>
      <c r="X1478" s="31">
        <v>39628</v>
      </c>
      <c r="Y1478" s="90">
        <f>IFERROR(ROUND(X1478/W1478-1,2),"")</f>
        <v>0</v>
      </c>
      <c r="Z1478" s="31">
        <f>IF(OR(S1478="VLD MLC components",S1478="VLD MLC pipes",S1478="VLD PEX components",S1478="VLD PEX pipes",S1478="VLD PHC components",S1478="VLD PHC pipes",S1478="Controls VLD"),"По запросу",X1478)</f>
        <v>39628</v>
      </c>
      <c r="AA1478" s="63">
        <f>ROUND(X1478/1.2,3)</f>
        <v>33023.332999999999</v>
      </c>
      <c r="AB1478" s="23">
        <v>33023.332999999999</v>
      </c>
      <c r="AC1478" s="190">
        <f>IFERROR(ROUND(AA1478/AB1478-1,2),"")</f>
        <v>0</v>
      </c>
      <c r="AD1478" s="25">
        <v>0.35199999999999998</v>
      </c>
      <c r="AE1478" s="25">
        <v>3.5E-4</v>
      </c>
      <c r="AF1478" s="25">
        <v>0</v>
      </c>
      <c r="AG1478" s="25" t="s">
        <v>22</v>
      </c>
      <c r="AH1478" s="25">
        <v>0</v>
      </c>
      <c r="AI1478" s="25">
        <v>0</v>
      </c>
      <c r="AJ1478" s="25" t="s">
        <v>20</v>
      </c>
      <c r="AK1478" s="42" t="s">
        <v>19</v>
      </c>
      <c r="AL1478" s="25" t="s">
        <v>20</v>
      </c>
      <c r="AM1478" s="25">
        <v>1</v>
      </c>
      <c r="AN1478" s="25">
        <v>205</v>
      </c>
      <c r="AO1478" s="25">
        <v>155</v>
      </c>
      <c r="AP1478" s="25">
        <v>110</v>
      </c>
      <c r="AQ1478" s="25">
        <v>0.35199999999999998</v>
      </c>
      <c r="AR1478" s="94">
        <v>3.4949999999999998E-3</v>
      </c>
      <c r="AS1478" s="157" t="s">
        <v>22</v>
      </c>
      <c r="AT1478" s="93" t="s">
        <v>22</v>
      </c>
      <c r="AU1478" s="92" t="s">
        <v>22</v>
      </c>
      <c r="AV1478" s="91" t="s">
        <v>152</v>
      </c>
      <c r="AW1478" s="92" t="s">
        <v>48</v>
      </c>
      <c r="AX1478" s="92" t="s">
        <v>48</v>
      </c>
      <c r="AY1478" s="91" t="s">
        <v>152</v>
      </c>
      <c r="AZ1478" s="23"/>
      <c r="BA1478" s="25" t="s">
        <v>4986</v>
      </c>
      <c r="BB1478" t="s">
        <v>25</v>
      </c>
      <c r="BC1478" t="e">
        <v>#N/A</v>
      </c>
      <c r="BD1478" t="e">
        <f>IF(Z1478=BC1478,"OK")</f>
        <v>#N/A</v>
      </c>
      <c r="BE1478">
        <v>0.35199999999999998</v>
      </c>
      <c r="BF1478">
        <v>3.5E-4</v>
      </c>
      <c r="BG1478">
        <v>205</v>
      </c>
      <c r="BH1478">
        <v>155</v>
      </c>
      <c r="BI1478">
        <v>110</v>
      </c>
      <c r="BJ1478">
        <v>0.35199999999999998</v>
      </c>
      <c r="BK1478">
        <v>3.4949999999999998E-3</v>
      </c>
      <c r="BN1478" s="183"/>
    </row>
    <row r="1479" spans="1:66" x14ac:dyDescent="0.25">
      <c r="A1479" s="1"/>
      <c r="B1479" s="94">
        <v>1473</v>
      </c>
      <c r="C1479" s="43">
        <v>1007090</v>
      </c>
      <c r="D1479" s="25"/>
      <c r="E1479" s="27" t="s">
        <v>4985</v>
      </c>
      <c r="F1479" s="151" t="s">
        <v>21</v>
      </c>
      <c r="G1479" s="28"/>
      <c r="H1479" s="46" t="str">
        <f>IFERROR(IFERROR(IF(SEARCH("Usystems",$E1479)&gt;0,"Usystems"),IF(SEARCH("RIIFO",$E1479)&gt;0,"RIIFO","Uponor")),"Uponor")</f>
        <v>Uponor</v>
      </c>
      <c r="I1479" s="25" t="str">
        <f>IFERROR(MID($D1479,1,7)+0,"")</f>
        <v/>
      </c>
      <c r="J1479" s="25" t="str">
        <f>IFERROR(MID($D1479,10,7)+0,"")</f>
        <v/>
      </c>
      <c r="K1479" s="25" t="str">
        <f>IFERROR(MID($D1479,19,7)+0,"")</f>
        <v/>
      </c>
      <c r="L1479" s="25" t="str">
        <f>IFERROR(MID($D1479,28,7)+0,"")</f>
        <v/>
      </c>
      <c r="M1479" s="25" t="str">
        <f>IF(IFERROR(MID($Q1479,1,7)+0,"")&lt;1130000,IF(INDEX(C:C,MATCH(LEFT(Q1479,7)+0,I:I,0))&lt;1130000,"",INDEX(C:C,MATCH(LEFT(Q1479,7)+0,I:I,0))),IFERROR(MID($Q1479,1,7)+0,""))</f>
        <v/>
      </c>
      <c r="N1479" s="25" t="str">
        <f>IF(IFERROR(MID($Q1479,10,7)+0,"")&lt;1130000,"",IFERROR(MID($Q1479,10,7)+0,""))</f>
        <v/>
      </c>
      <c r="O1479" s="25" t="str">
        <f>IF(IFERROR(MID($Q1479,19,7)+0,"")&lt;1130000,"",IFERROR(MID($Q1479,19,7)+0,""))</f>
        <v/>
      </c>
      <c r="P1479" s="25" t="str">
        <f>IF(M1479="","",IF(N1479="",M1479,M1479&amp;", "&amp;N1479))</f>
        <v/>
      </c>
      <c r="Q1479" s="25"/>
      <c r="R1479" s="25"/>
      <c r="S1479" s="35" t="s">
        <v>42</v>
      </c>
      <c r="T1479" s="25" t="s">
        <v>36</v>
      </c>
      <c r="U1479" s="185">
        <v>25064</v>
      </c>
      <c r="V1479" s="188">
        <v>25064</v>
      </c>
      <c r="W1479" s="189">
        <v>25064</v>
      </c>
      <c r="X1479" s="31">
        <v>25064</v>
      </c>
      <c r="Y1479" s="90">
        <f>IFERROR(ROUND(X1479/W1479-1,2),"")</f>
        <v>0</v>
      </c>
      <c r="Z1479" s="31">
        <f>IF(OR(S1479="VLD MLC components",S1479="VLD MLC pipes",S1479="VLD PEX components",S1479="VLD PEX pipes",S1479="VLD PHC components",S1479="VLD PHC pipes",S1479="Controls VLD"),"По запросу",X1479)</f>
        <v>25064</v>
      </c>
      <c r="AA1479" s="63">
        <f>ROUND(X1479/1.2,3)</f>
        <v>20886.667000000001</v>
      </c>
      <c r="AB1479" s="23">
        <v>20886.667000000001</v>
      </c>
      <c r="AC1479" s="190">
        <f>IFERROR(ROUND(AA1479/AB1479-1,2),"")</f>
        <v>0</v>
      </c>
      <c r="AD1479" s="25">
        <v>1.01</v>
      </c>
      <c r="AE1479" s="25">
        <v>2.3800000000000001E-4</v>
      </c>
      <c r="AF1479" s="25">
        <v>0</v>
      </c>
      <c r="AG1479" s="25" t="s">
        <v>22</v>
      </c>
      <c r="AH1479" s="25">
        <v>0</v>
      </c>
      <c r="AI1479" s="25">
        <v>0</v>
      </c>
      <c r="AJ1479" s="25" t="s">
        <v>20</v>
      </c>
      <c r="AK1479" s="42" t="s">
        <v>19</v>
      </c>
      <c r="AL1479" s="25" t="s">
        <v>20</v>
      </c>
      <c r="AM1479" s="25">
        <v>1</v>
      </c>
      <c r="AN1479" s="25">
        <v>170</v>
      </c>
      <c r="AO1479" s="25">
        <v>210</v>
      </c>
      <c r="AP1479" s="25">
        <v>120</v>
      </c>
      <c r="AQ1479" s="25">
        <v>1.01</v>
      </c>
      <c r="AR1479" s="94">
        <v>4.2839999999999996E-3</v>
      </c>
      <c r="AS1479" s="157" t="s">
        <v>22</v>
      </c>
      <c r="AT1479" s="93">
        <v>42521</v>
      </c>
      <c r="AU1479" s="92" t="s">
        <v>22</v>
      </c>
      <c r="AV1479" s="91" t="s">
        <v>48</v>
      </c>
      <c r="AW1479" s="92" t="s">
        <v>48</v>
      </c>
      <c r="AX1479" s="92" t="s">
        <v>48</v>
      </c>
      <c r="AY1479" s="91" t="s">
        <v>152</v>
      </c>
      <c r="AZ1479" s="23"/>
      <c r="BA1479" s="25">
        <v>0</v>
      </c>
      <c r="BB1479" t="s">
        <v>48</v>
      </c>
      <c r="BC1479" t="e">
        <v>#N/A</v>
      </c>
      <c r="BD1479" t="e">
        <f>IF(Z1479=BC1479,"OK")</f>
        <v>#N/A</v>
      </c>
      <c r="BE1479">
        <v>1.01</v>
      </c>
      <c r="BF1479">
        <v>2.3800000000000001E-4</v>
      </c>
      <c r="BG1479">
        <v>170</v>
      </c>
      <c r="BH1479">
        <v>210</v>
      </c>
      <c r="BI1479">
        <v>120</v>
      </c>
      <c r="BJ1479">
        <v>1.01</v>
      </c>
      <c r="BK1479">
        <v>4.2839999999999996E-3</v>
      </c>
      <c r="BN1479" s="183"/>
    </row>
    <row r="1480" spans="1:66" x14ac:dyDescent="0.25">
      <c r="A1480" s="1"/>
      <c r="B1480" s="94">
        <v>1474</v>
      </c>
      <c r="C1480" s="43">
        <v>1007091</v>
      </c>
      <c r="D1480" s="37" t="s">
        <v>22</v>
      </c>
      <c r="E1480" s="27" t="s">
        <v>4984</v>
      </c>
      <c r="F1480" s="151" t="s">
        <v>21</v>
      </c>
      <c r="G1480" s="25"/>
      <c r="H1480" s="46" t="str">
        <f>IFERROR(IFERROR(IF(SEARCH("Usystems",$E1480)&gt;0,"Usystems"),IF(SEARCH("RIIFO",$E1480)&gt;0,"RIIFO","Uponor")),"Uponor")</f>
        <v>Uponor</v>
      </c>
      <c r="I1480" s="25" t="str">
        <f>IFERROR(MID($D1480,1,7)+0,"")</f>
        <v/>
      </c>
      <c r="J1480" s="25" t="str">
        <f>IFERROR(MID($D1480,10,7)+0,"")</f>
        <v/>
      </c>
      <c r="K1480" s="25" t="str">
        <f>IFERROR(MID($D1480,19,7)+0,"")</f>
        <v/>
      </c>
      <c r="L1480" s="25" t="str">
        <f>IFERROR(MID($D1480,28,7)+0,"")</f>
        <v/>
      </c>
      <c r="M1480" s="25" t="str">
        <f>IF(IFERROR(MID($Q1480,1,7)+0,"")&lt;1130000,IF(INDEX(C:C,MATCH(LEFT(Q1480,7)+0,I:I,0))&lt;1130000,"",INDEX(C:C,MATCH(LEFT(Q1480,7)+0,I:I,0))),IFERROR(MID($Q1480,1,7)+0,""))</f>
        <v/>
      </c>
      <c r="N1480" s="25" t="str">
        <f>IF(IFERROR(MID($Q1480,10,7)+0,"")&lt;1130000,"",IFERROR(MID($Q1480,10,7)+0,""))</f>
        <v/>
      </c>
      <c r="O1480" s="25" t="str">
        <f>IF(IFERROR(MID($Q1480,19,7)+0,"")&lt;1130000,"",IFERROR(MID($Q1480,19,7)+0,""))</f>
        <v/>
      </c>
      <c r="P1480" s="25" t="str">
        <f>IF(M1480="","",IF(N1480="",M1480,M1480&amp;", "&amp;N1480))</f>
        <v/>
      </c>
      <c r="Q1480" s="37" t="s">
        <v>22</v>
      </c>
      <c r="R1480" s="37"/>
      <c r="S1480" s="35" t="s">
        <v>42</v>
      </c>
      <c r="T1480" s="25" t="s">
        <v>36</v>
      </c>
      <c r="U1480" s="185">
        <v>25064</v>
      </c>
      <c r="V1480" s="188">
        <v>25064</v>
      </c>
      <c r="W1480" s="189">
        <v>25064</v>
      </c>
      <c r="X1480" s="31">
        <v>25064</v>
      </c>
      <c r="Y1480" s="90">
        <f>IFERROR(ROUND(X1480/W1480-1,2),"")</f>
        <v>0</v>
      </c>
      <c r="Z1480" s="31">
        <f>IF(OR(S1480="VLD MLC components",S1480="VLD MLC pipes",S1480="VLD PEX components",S1480="VLD PEX pipes",S1480="VLD PHC components",S1480="VLD PHC pipes",S1480="Controls VLD"),"По запросу",X1480)</f>
        <v>25064</v>
      </c>
      <c r="AA1480" s="63">
        <f>ROUND(X1480/1.2,3)</f>
        <v>20886.667000000001</v>
      </c>
      <c r="AB1480" s="23">
        <v>20886.667000000001</v>
      </c>
      <c r="AC1480" s="190">
        <f>IFERROR(ROUND(AA1480/AB1480-1,2),"")</f>
        <v>0</v>
      </c>
      <c r="AD1480" s="25">
        <v>1.02</v>
      </c>
      <c r="AE1480" s="25">
        <v>2.0000000000000001E-4</v>
      </c>
      <c r="AF1480" s="25">
        <v>0</v>
      </c>
      <c r="AG1480" s="25" t="s">
        <v>22</v>
      </c>
      <c r="AH1480" s="25">
        <v>0</v>
      </c>
      <c r="AI1480" s="25">
        <v>0</v>
      </c>
      <c r="AJ1480" s="25" t="s">
        <v>20</v>
      </c>
      <c r="AK1480" s="42" t="s">
        <v>19</v>
      </c>
      <c r="AL1480" s="25" t="s">
        <v>20</v>
      </c>
      <c r="AM1480" s="25">
        <v>1</v>
      </c>
      <c r="AN1480" s="25">
        <v>200</v>
      </c>
      <c r="AO1480" s="25">
        <v>200</v>
      </c>
      <c r="AP1480" s="25">
        <v>120</v>
      </c>
      <c r="AQ1480" s="25">
        <v>1.02</v>
      </c>
      <c r="AR1480" s="94">
        <v>4.7999999999999996E-3</v>
      </c>
      <c r="AS1480" s="157" t="s">
        <v>22</v>
      </c>
      <c r="AT1480" s="93" t="s">
        <v>22</v>
      </c>
      <c r="AU1480" s="92" t="s">
        <v>22</v>
      </c>
      <c r="AV1480" s="91" t="s">
        <v>152</v>
      </c>
      <c r="AW1480" s="92" t="s">
        <v>48</v>
      </c>
      <c r="AX1480" s="92" t="s">
        <v>48</v>
      </c>
      <c r="AY1480" s="91" t="s">
        <v>152</v>
      </c>
      <c r="AZ1480" s="23"/>
      <c r="BA1480" s="25" t="s">
        <v>4982</v>
      </c>
      <c r="BB1480" t="s">
        <v>25</v>
      </c>
      <c r="BC1480" t="e">
        <v>#N/A</v>
      </c>
      <c r="BD1480" t="e">
        <f>IF(Z1480=BC1480,"OK")</f>
        <v>#N/A</v>
      </c>
      <c r="BE1480">
        <v>1.02</v>
      </c>
      <c r="BF1480">
        <v>2.0000000000000001E-4</v>
      </c>
      <c r="BG1480">
        <v>200</v>
      </c>
      <c r="BH1480">
        <v>200</v>
      </c>
      <c r="BI1480">
        <v>120</v>
      </c>
      <c r="BJ1480">
        <v>1.02</v>
      </c>
      <c r="BK1480">
        <v>4.7999999999999996E-3</v>
      </c>
      <c r="BN1480" s="183"/>
    </row>
    <row r="1481" spans="1:66" x14ac:dyDescent="0.25">
      <c r="A1481" s="1"/>
      <c r="B1481" s="94">
        <v>1475</v>
      </c>
      <c r="C1481" s="43">
        <v>1007093</v>
      </c>
      <c r="D1481" s="37" t="s">
        <v>22</v>
      </c>
      <c r="E1481" s="27" t="s">
        <v>4983</v>
      </c>
      <c r="F1481" s="151" t="s">
        <v>21</v>
      </c>
      <c r="G1481" s="25"/>
      <c r="H1481" s="46" t="str">
        <f>IFERROR(IFERROR(IF(SEARCH("Usystems",$E1481)&gt;0,"Usystems"),IF(SEARCH("RIIFO",$E1481)&gt;0,"RIIFO","Uponor")),"Uponor")</f>
        <v>Uponor</v>
      </c>
      <c r="I1481" s="25" t="str">
        <f>IFERROR(MID($D1481,1,7)+0,"")</f>
        <v/>
      </c>
      <c r="J1481" s="25" t="str">
        <f>IFERROR(MID($D1481,10,7)+0,"")</f>
        <v/>
      </c>
      <c r="K1481" s="25" t="str">
        <f>IFERROR(MID($D1481,19,7)+0,"")</f>
        <v/>
      </c>
      <c r="L1481" s="25" t="str">
        <f>IFERROR(MID($D1481,28,7)+0,"")</f>
        <v/>
      </c>
      <c r="M1481" s="25" t="str">
        <f>IF(IFERROR(MID($Q1481,1,7)+0,"")&lt;1130000,IF(INDEX(C:C,MATCH(LEFT(Q1481,7)+0,I:I,0))&lt;1130000,"",INDEX(C:C,MATCH(LEFT(Q1481,7)+0,I:I,0))),IFERROR(MID($Q1481,1,7)+0,""))</f>
        <v/>
      </c>
      <c r="N1481" s="25" t="str">
        <f>IF(IFERROR(MID($Q1481,10,7)+0,"")&lt;1130000,"",IFERROR(MID($Q1481,10,7)+0,""))</f>
        <v/>
      </c>
      <c r="O1481" s="25" t="str">
        <f>IF(IFERROR(MID($Q1481,19,7)+0,"")&lt;1130000,"",IFERROR(MID($Q1481,19,7)+0,""))</f>
        <v/>
      </c>
      <c r="P1481" s="25" t="str">
        <f>IF(M1481="","",IF(N1481="",M1481,M1481&amp;", "&amp;N1481))</f>
        <v/>
      </c>
      <c r="Q1481" s="37" t="s">
        <v>22</v>
      </c>
      <c r="R1481" s="37"/>
      <c r="S1481" s="35" t="s">
        <v>42</v>
      </c>
      <c r="T1481" s="25" t="s">
        <v>36</v>
      </c>
      <c r="U1481" s="185">
        <v>25064</v>
      </c>
      <c r="V1481" s="188">
        <v>25064</v>
      </c>
      <c r="W1481" s="189">
        <v>25064</v>
      </c>
      <c r="X1481" s="31">
        <v>25064</v>
      </c>
      <c r="Y1481" s="90">
        <f>IFERROR(ROUND(X1481/W1481-1,2),"")</f>
        <v>0</v>
      </c>
      <c r="Z1481" s="31">
        <f>IF(OR(S1481="VLD MLC components",S1481="VLD MLC pipes",S1481="VLD PEX components",S1481="VLD PEX pipes",S1481="VLD PHC components",S1481="VLD PHC pipes",S1481="Controls VLD"),"По запросу",X1481)</f>
        <v>25064</v>
      </c>
      <c r="AA1481" s="63">
        <f>ROUND(X1481/1.2,3)</f>
        <v>20886.667000000001</v>
      </c>
      <c r="AB1481" s="23">
        <v>20886.667000000001</v>
      </c>
      <c r="AC1481" s="190">
        <f>IFERROR(ROUND(AA1481/AB1481-1,2),"")</f>
        <v>0</v>
      </c>
      <c r="AD1481" s="25">
        <v>1</v>
      </c>
      <c r="AE1481" s="25">
        <v>2.5000000000000001E-4</v>
      </c>
      <c r="AF1481" s="25">
        <v>0</v>
      </c>
      <c r="AG1481" s="25" t="s">
        <v>22</v>
      </c>
      <c r="AH1481" s="25">
        <v>0</v>
      </c>
      <c r="AI1481" s="25">
        <v>0</v>
      </c>
      <c r="AJ1481" s="25" t="s">
        <v>20</v>
      </c>
      <c r="AK1481" s="42" t="s">
        <v>19</v>
      </c>
      <c r="AL1481" s="25" t="s">
        <v>20</v>
      </c>
      <c r="AM1481" s="25">
        <v>1</v>
      </c>
      <c r="AN1481" s="25">
        <v>170</v>
      </c>
      <c r="AO1481" s="25">
        <v>210</v>
      </c>
      <c r="AP1481" s="25">
        <v>120</v>
      </c>
      <c r="AQ1481" s="25">
        <v>1</v>
      </c>
      <c r="AR1481" s="94">
        <v>4.2839999999999996E-3</v>
      </c>
      <c r="AS1481" s="157" t="s">
        <v>22</v>
      </c>
      <c r="AT1481" s="93" t="s">
        <v>22</v>
      </c>
      <c r="AU1481" s="92" t="s">
        <v>22</v>
      </c>
      <c r="AV1481" s="91" t="s">
        <v>152</v>
      </c>
      <c r="AW1481" s="92" t="s">
        <v>48</v>
      </c>
      <c r="AX1481" s="92" t="s">
        <v>48</v>
      </c>
      <c r="AY1481" s="91" t="s">
        <v>152</v>
      </c>
      <c r="AZ1481" s="23"/>
      <c r="BA1481" s="25" t="s">
        <v>4982</v>
      </c>
      <c r="BB1481" t="s">
        <v>25</v>
      </c>
      <c r="BC1481" t="e">
        <v>#N/A</v>
      </c>
      <c r="BD1481" t="e">
        <f>IF(Z1481=BC1481,"OK")</f>
        <v>#N/A</v>
      </c>
      <c r="BE1481">
        <v>1</v>
      </c>
      <c r="BF1481">
        <v>2.5000000000000001E-4</v>
      </c>
      <c r="BG1481">
        <v>170</v>
      </c>
      <c r="BH1481">
        <v>210</v>
      </c>
      <c r="BI1481">
        <v>120</v>
      </c>
      <c r="BJ1481">
        <v>1</v>
      </c>
      <c r="BK1481">
        <v>4.2839999999999996E-3</v>
      </c>
      <c r="BN1481" s="183"/>
    </row>
    <row r="1482" spans="1:66" x14ac:dyDescent="0.25">
      <c r="A1482" s="1"/>
      <c r="B1482" s="94">
        <v>1476</v>
      </c>
      <c r="C1482" s="43">
        <v>1007094</v>
      </c>
      <c r="D1482" s="37" t="s">
        <v>22</v>
      </c>
      <c r="E1482" s="27" t="s">
        <v>4981</v>
      </c>
      <c r="F1482" s="151" t="s">
        <v>21</v>
      </c>
      <c r="G1482" s="25"/>
      <c r="H1482" s="46" t="str">
        <f>IFERROR(IFERROR(IF(SEARCH("Usystems",$E1482)&gt;0,"Usystems"),IF(SEARCH("RIIFO",$E1482)&gt;0,"RIIFO","Uponor")),"Uponor")</f>
        <v>Uponor</v>
      </c>
      <c r="I1482" s="25" t="str">
        <f>IFERROR(MID($D1482,1,7)+0,"")</f>
        <v/>
      </c>
      <c r="J1482" s="25" t="str">
        <f>IFERROR(MID($D1482,10,7)+0,"")</f>
        <v/>
      </c>
      <c r="K1482" s="25" t="str">
        <f>IFERROR(MID($D1482,19,7)+0,"")</f>
        <v/>
      </c>
      <c r="L1482" s="25" t="str">
        <f>IFERROR(MID($D1482,28,7)+0,"")</f>
        <v/>
      </c>
      <c r="M1482" s="25" t="str">
        <f>IF(IFERROR(MID($Q1482,1,7)+0,"")&lt;1130000,IF(INDEX(C:C,MATCH(LEFT(Q1482,7)+0,I:I,0))&lt;1130000,"",INDEX(C:C,MATCH(LEFT(Q1482,7)+0,I:I,0))),IFERROR(MID($Q1482,1,7)+0,""))</f>
        <v/>
      </c>
      <c r="N1482" s="25" t="str">
        <f>IF(IFERROR(MID($Q1482,10,7)+0,"")&lt;1130000,"",IFERROR(MID($Q1482,10,7)+0,""))</f>
        <v/>
      </c>
      <c r="O1482" s="25" t="str">
        <f>IF(IFERROR(MID($Q1482,19,7)+0,"")&lt;1130000,"",IFERROR(MID($Q1482,19,7)+0,""))</f>
        <v/>
      </c>
      <c r="P1482" s="25" t="str">
        <f>IF(M1482="","",IF(N1482="",M1482,M1482&amp;", "&amp;N1482))</f>
        <v/>
      </c>
      <c r="Q1482" s="37" t="s">
        <v>22</v>
      </c>
      <c r="R1482" s="37"/>
      <c r="S1482" s="35" t="s">
        <v>42</v>
      </c>
      <c r="T1482" s="25" t="s">
        <v>36</v>
      </c>
      <c r="U1482" s="185">
        <v>26676</v>
      </c>
      <c r="V1482" s="188">
        <v>26676</v>
      </c>
      <c r="W1482" s="189">
        <v>26676</v>
      </c>
      <c r="X1482" s="31">
        <v>26676</v>
      </c>
      <c r="Y1482" s="90">
        <f>IFERROR(ROUND(X1482/W1482-1,2),"")</f>
        <v>0</v>
      </c>
      <c r="Z1482" s="31">
        <f>IF(OR(S1482="VLD MLC components",S1482="VLD MLC pipes",S1482="VLD PEX components",S1482="VLD PEX pipes",S1482="VLD PHC components",S1482="VLD PHC pipes",S1482="Controls VLD"),"По запросу",X1482)</f>
        <v>26676</v>
      </c>
      <c r="AA1482" s="63">
        <f>ROUND(X1482/1.2,3)</f>
        <v>22230</v>
      </c>
      <c r="AB1482" s="23">
        <v>22230</v>
      </c>
      <c r="AC1482" s="190">
        <f>IFERROR(ROUND(AA1482/AB1482-1,2),"")</f>
        <v>0</v>
      </c>
      <c r="AD1482" s="25">
        <v>1.0169999999999999</v>
      </c>
      <c r="AE1482" s="25">
        <v>5.0100000000000003E-4</v>
      </c>
      <c r="AF1482" s="25">
        <v>0</v>
      </c>
      <c r="AG1482" s="25" t="s">
        <v>22</v>
      </c>
      <c r="AH1482" s="25">
        <v>0</v>
      </c>
      <c r="AI1482" s="25">
        <v>0</v>
      </c>
      <c r="AJ1482" s="25" t="s">
        <v>20</v>
      </c>
      <c r="AK1482" s="42" t="s">
        <v>19</v>
      </c>
      <c r="AL1482" s="25" t="s">
        <v>20</v>
      </c>
      <c r="AM1482" s="25">
        <v>1</v>
      </c>
      <c r="AN1482" s="25">
        <v>170</v>
      </c>
      <c r="AO1482" s="25">
        <v>210</v>
      </c>
      <c r="AP1482" s="25">
        <v>120</v>
      </c>
      <c r="AQ1482" s="25">
        <v>1.0169999999999999</v>
      </c>
      <c r="AR1482" s="94">
        <v>4.2839999999999996E-3</v>
      </c>
      <c r="AS1482" s="157" t="s">
        <v>22</v>
      </c>
      <c r="AT1482" s="93" t="s">
        <v>22</v>
      </c>
      <c r="AU1482" s="92" t="s">
        <v>22</v>
      </c>
      <c r="AV1482" s="91" t="s">
        <v>152</v>
      </c>
      <c r="AW1482" s="92" t="s">
        <v>48</v>
      </c>
      <c r="AX1482" s="92" t="s">
        <v>48</v>
      </c>
      <c r="AY1482" s="91" t="s">
        <v>152</v>
      </c>
      <c r="AZ1482" s="23"/>
      <c r="BA1482" s="25" t="s">
        <v>4979</v>
      </c>
      <c r="BB1482" t="s">
        <v>25</v>
      </c>
      <c r="BC1482" t="e">
        <v>#N/A</v>
      </c>
      <c r="BD1482" t="e">
        <f>IF(Z1482=BC1482,"OK")</f>
        <v>#N/A</v>
      </c>
      <c r="BE1482">
        <v>1.0169999999999999</v>
      </c>
      <c r="BF1482">
        <v>5.0100000000000003E-4</v>
      </c>
      <c r="BG1482">
        <v>170</v>
      </c>
      <c r="BH1482">
        <v>210</v>
      </c>
      <c r="BI1482">
        <v>120</v>
      </c>
      <c r="BJ1482">
        <v>1.0169999999999999</v>
      </c>
      <c r="BK1482">
        <v>4.2839999999999996E-3</v>
      </c>
      <c r="BN1482" s="183"/>
    </row>
    <row r="1483" spans="1:66" x14ac:dyDescent="0.25">
      <c r="A1483" s="1"/>
      <c r="B1483" s="94">
        <v>1477</v>
      </c>
      <c r="C1483" s="43">
        <v>1007095</v>
      </c>
      <c r="D1483" s="37" t="s">
        <v>22</v>
      </c>
      <c r="E1483" s="27" t="s">
        <v>4980</v>
      </c>
      <c r="F1483" s="151" t="s">
        <v>21</v>
      </c>
      <c r="G1483" s="25"/>
      <c r="H1483" s="46" t="str">
        <f>IFERROR(IFERROR(IF(SEARCH("Usystems",$E1483)&gt;0,"Usystems"),IF(SEARCH("RIIFO",$E1483)&gt;0,"RIIFO","Uponor")),"Uponor")</f>
        <v>Uponor</v>
      </c>
      <c r="I1483" s="25" t="str">
        <f>IFERROR(MID($D1483,1,7)+0,"")</f>
        <v/>
      </c>
      <c r="J1483" s="25" t="str">
        <f>IFERROR(MID($D1483,10,7)+0,"")</f>
        <v/>
      </c>
      <c r="K1483" s="25" t="str">
        <f>IFERROR(MID($D1483,19,7)+0,"")</f>
        <v/>
      </c>
      <c r="L1483" s="25" t="str">
        <f>IFERROR(MID($D1483,28,7)+0,"")</f>
        <v/>
      </c>
      <c r="M1483" s="25" t="str">
        <f>IF(IFERROR(MID($Q1483,1,7)+0,"")&lt;1130000,IF(INDEX(C:C,MATCH(LEFT(Q1483,7)+0,I:I,0))&lt;1130000,"",INDEX(C:C,MATCH(LEFT(Q1483,7)+0,I:I,0))),IFERROR(MID($Q1483,1,7)+0,""))</f>
        <v/>
      </c>
      <c r="N1483" s="25" t="str">
        <f>IF(IFERROR(MID($Q1483,10,7)+0,"")&lt;1130000,"",IFERROR(MID($Q1483,10,7)+0,""))</f>
        <v/>
      </c>
      <c r="O1483" s="25" t="str">
        <f>IF(IFERROR(MID($Q1483,19,7)+0,"")&lt;1130000,"",IFERROR(MID($Q1483,19,7)+0,""))</f>
        <v/>
      </c>
      <c r="P1483" s="25" t="str">
        <f>IF(M1483="","",IF(N1483="",M1483,M1483&amp;", "&amp;N1483))</f>
        <v/>
      </c>
      <c r="Q1483" s="37" t="s">
        <v>22</v>
      </c>
      <c r="R1483" s="37"/>
      <c r="S1483" s="35" t="s">
        <v>42</v>
      </c>
      <c r="T1483" s="25" t="s">
        <v>36</v>
      </c>
      <c r="U1483" s="185">
        <v>26676</v>
      </c>
      <c r="V1483" s="188">
        <v>26676</v>
      </c>
      <c r="W1483" s="189">
        <v>26676</v>
      </c>
      <c r="X1483" s="31">
        <v>26676</v>
      </c>
      <c r="Y1483" s="90">
        <f>IFERROR(ROUND(X1483/W1483-1,2),"")</f>
        <v>0</v>
      </c>
      <c r="Z1483" s="31">
        <f>IF(OR(S1483="VLD MLC components",S1483="VLD MLC pipes",S1483="VLD PEX components",S1483="VLD PEX pipes",S1483="VLD PHC components",S1483="VLD PHC pipes",S1483="Controls VLD"),"По запросу",X1483)</f>
        <v>26676</v>
      </c>
      <c r="AA1483" s="63">
        <f>ROUND(X1483/1.2,3)</f>
        <v>22230</v>
      </c>
      <c r="AB1483" s="23">
        <v>22230</v>
      </c>
      <c r="AC1483" s="190">
        <f>IFERROR(ROUND(AA1483/AB1483-1,2),"")</f>
        <v>0</v>
      </c>
      <c r="AD1483" s="25">
        <v>0.94</v>
      </c>
      <c r="AE1483" s="25">
        <v>2.0000000000000001E-4</v>
      </c>
      <c r="AF1483" s="25">
        <v>0</v>
      </c>
      <c r="AG1483" s="25" t="s">
        <v>22</v>
      </c>
      <c r="AH1483" s="25">
        <v>0</v>
      </c>
      <c r="AI1483" s="25">
        <v>0</v>
      </c>
      <c r="AJ1483" s="25" t="s">
        <v>20</v>
      </c>
      <c r="AK1483" s="42" t="s">
        <v>19</v>
      </c>
      <c r="AL1483" s="25" t="s">
        <v>20</v>
      </c>
      <c r="AM1483" s="25">
        <v>1</v>
      </c>
      <c r="AN1483" s="25">
        <v>200</v>
      </c>
      <c r="AO1483" s="25">
        <v>200</v>
      </c>
      <c r="AP1483" s="25">
        <v>120</v>
      </c>
      <c r="AQ1483" s="25">
        <v>0.94</v>
      </c>
      <c r="AR1483" s="94">
        <v>4.7999999999999996E-3</v>
      </c>
      <c r="AS1483" s="157" t="s">
        <v>22</v>
      </c>
      <c r="AT1483" s="93" t="s">
        <v>22</v>
      </c>
      <c r="AU1483" s="92" t="s">
        <v>22</v>
      </c>
      <c r="AV1483" s="91" t="s">
        <v>152</v>
      </c>
      <c r="AW1483" s="92" t="s">
        <v>48</v>
      </c>
      <c r="AX1483" s="92" t="s">
        <v>48</v>
      </c>
      <c r="AY1483" s="91" t="s">
        <v>152</v>
      </c>
      <c r="AZ1483" s="23"/>
      <c r="BA1483" s="25" t="s">
        <v>4979</v>
      </c>
      <c r="BB1483" t="s">
        <v>25</v>
      </c>
      <c r="BC1483" t="e">
        <v>#N/A</v>
      </c>
      <c r="BD1483" t="e">
        <f>IF(Z1483=BC1483,"OK")</f>
        <v>#N/A</v>
      </c>
      <c r="BE1483">
        <v>0.94</v>
      </c>
      <c r="BF1483">
        <v>2.0000000000000001E-4</v>
      </c>
      <c r="BG1483">
        <v>200</v>
      </c>
      <c r="BH1483">
        <v>200</v>
      </c>
      <c r="BI1483">
        <v>120</v>
      </c>
      <c r="BJ1483">
        <v>0.94</v>
      </c>
      <c r="BK1483">
        <v>4.7999999999999996E-3</v>
      </c>
      <c r="BN1483" s="183"/>
    </row>
    <row r="1484" spans="1:66" ht="25.5" x14ac:dyDescent="0.25">
      <c r="A1484" s="1"/>
      <c r="B1484" s="94">
        <v>1478</v>
      </c>
      <c r="C1484" s="43">
        <v>1007082</v>
      </c>
      <c r="D1484" s="37" t="s">
        <v>22</v>
      </c>
      <c r="E1484" s="36" t="s">
        <v>4978</v>
      </c>
      <c r="F1484" s="151" t="s">
        <v>655</v>
      </c>
      <c r="G1484" s="25"/>
      <c r="H1484" s="46" t="str">
        <f>IFERROR(IFERROR(IF(SEARCH("Usystems",$E1484)&gt;0,"Usystems"),IF(SEARCH("RIIFO",$E1484)&gt;0,"RIIFO","Uponor")),"Uponor")</f>
        <v>Uponor</v>
      </c>
      <c r="I1484" s="25" t="str">
        <f>IFERROR(MID($D1484,1,7)+0,"")</f>
        <v/>
      </c>
      <c r="J1484" s="25" t="str">
        <f>IFERROR(MID($D1484,10,7)+0,"")</f>
        <v/>
      </c>
      <c r="K1484" s="25" t="str">
        <f>IFERROR(MID($D1484,19,7)+0,"")</f>
        <v/>
      </c>
      <c r="L1484" s="25" t="str">
        <f>IFERROR(MID($D1484,28,7)+0,"")</f>
        <v/>
      </c>
      <c r="M1484" s="25" t="str">
        <f>IF(IFERROR(MID($Q1484,1,7)+0,"")&lt;1130000,IF(INDEX(C:C,MATCH(LEFT(Q1484,7)+0,I:I,0))&lt;1130000,"",INDEX(C:C,MATCH(LEFT(Q1484,7)+0,I:I,0))),IFERROR(MID($Q1484,1,7)+0,""))</f>
        <v/>
      </c>
      <c r="N1484" s="25" t="str">
        <f>IF(IFERROR(MID($Q1484,10,7)+0,"")&lt;1130000,"",IFERROR(MID($Q1484,10,7)+0,""))</f>
        <v/>
      </c>
      <c r="O1484" s="25" t="str">
        <f>IF(IFERROR(MID($Q1484,19,7)+0,"")&lt;1130000,"",IFERROR(MID($Q1484,19,7)+0,""))</f>
        <v/>
      </c>
      <c r="P1484" s="25" t="str">
        <f>IF(M1484="","",IF(N1484="",M1484,M1484&amp;", "&amp;N1484))</f>
        <v/>
      </c>
      <c r="Q1484" s="37" t="s">
        <v>22</v>
      </c>
      <c r="R1484" s="37"/>
      <c r="S1484" s="35" t="s">
        <v>42</v>
      </c>
      <c r="T1484" s="25" t="s">
        <v>36</v>
      </c>
      <c r="U1484" s="185">
        <v>228603</v>
      </c>
      <c r="V1484" s="188">
        <v>228603</v>
      </c>
      <c r="W1484" s="189">
        <v>228603</v>
      </c>
      <c r="X1484" s="31">
        <v>228603</v>
      </c>
      <c r="Y1484" s="90">
        <f>IFERROR(ROUND(X1484/W1484-1,2),"")</f>
        <v>0</v>
      </c>
      <c r="Z1484" s="31">
        <f>IF(OR(S1484="VLD MLC components",S1484="VLD MLC pipes",S1484="VLD PEX components",S1484="VLD PEX pipes",S1484="VLD PHC components",S1484="VLD PHC pipes",S1484="Controls VLD"),"По запросу",X1484)</f>
        <v>228603</v>
      </c>
      <c r="AA1484" s="63">
        <f>ROUND(X1484/1.2,3)</f>
        <v>190502.5</v>
      </c>
      <c r="AB1484" s="23">
        <v>190502.5</v>
      </c>
      <c r="AC1484" s="190">
        <f>IFERROR(ROUND(AA1484/AB1484-1,2),"")</f>
        <v>0</v>
      </c>
      <c r="AD1484" s="25">
        <v>3.6</v>
      </c>
      <c r="AE1484" s="25">
        <v>3.8303999999999998E-2</v>
      </c>
      <c r="AF1484" s="25">
        <v>0</v>
      </c>
      <c r="AG1484" s="25" t="s">
        <v>22</v>
      </c>
      <c r="AH1484" s="25">
        <v>0</v>
      </c>
      <c r="AI1484" s="25">
        <v>0</v>
      </c>
      <c r="AJ1484" s="25" t="s">
        <v>20</v>
      </c>
      <c r="AK1484" s="42" t="s">
        <v>19</v>
      </c>
      <c r="AL1484" s="25" t="s">
        <v>20</v>
      </c>
      <c r="AM1484" s="25">
        <v>1</v>
      </c>
      <c r="AN1484" s="25">
        <v>570</v>
      </c>
      <c r="AO1484" s="25">
        <v>140</v>
      </c>
      <c r="AP1484" s="25">
        <v>480</v>
      </c>
      <c r="AQ1484" s="25">
        <v>3.6</v>
      </c>
      <c r="AR1484" s="94">
        <v>3.8303999999999998E-2</v>
      </c>
      <c r="AS1484" s="157" t="s">
        <v>22</v>
      </c>
      <c r="AT1484" s="93" t="s">
        <v>22</v>
      </c>
      <c r="AU1484" s="92" t="s">
        <v>22</v>
      </c>
      <c r="AV1484" s="91" t="s">
        <v>152</v>
      </c>
      <c r="AW1484" s="92" t="s">
        <v>48</v>
      </c>
      <c r="AX1484" s="92" t="s">
        <v>48</v>
      </c>
      <c r="AY1484" s="91" t="s">
        <v>152</v>
      </c>
      <c r="AZ1484" s="23"/>
      <c r="BA1484" s="25" t="s">
        <v>4977</v>
      </c>
      <c r="BB1484" t="s">
        <v>25</v>
      </c>
      <c r="BC1484" t="e">
        <v>#N/A</v>
      </c>
      <c r="BD1484" t="e">
        <f>IF(Z1484=BC1484,"OK")</f>
        <v>#N/A</v>
      </c>
      <c r="BE1484">
        <v>3.6</v>
      </c>
      <c r="BF1484">
        <v>3.8303999999999998E-2</v>
      </c>
      <c r="BG1484">
        <v>570</v>
      </c>
      <c r="BH1484">
        <v>140</v>
      </c>
      <c r="BI1484">
        <v>480</v>
      </c>
      <c r="BJ1484">
        <v>3.6</v>
      </c>
      <c r="BK1484">
        <v>3.8303999999999998E-2</v>
      </c>
      <c r="BN1484" s="183"/>
    </row>
    <row r="1485" spans="1:66" ht="25.5" x14ac:dyDescent="0.25">
      <c r="A1485" s="1"/>
      <c r="B1485" s="94">
        <v>1479</v>
      </c>
      <c r="C1485" s="43">
        <v>1083612</v>
      </c>
      <c r="D1485" s="24">
        <v>1006827</v>
      </c>
      <c r="E1485" s="27" t="s">
        <v>4976</v>
      </c>
      <c r="F1485" s="213" t="s">
        <v>21</v>
      </c>
      <c r="G1485" s="28"/>
      <c r="H1485" s="46" t="str">
        <f>IFERROR(IFERROR(IF(SEARCH("Usystems",$E1485)&gt;0,"Usystems"),IF(SEARCH("RIIFO",$E1485)&gt;0,"RIIFO","Uponor")),"Uponor")</f>
        <v>Uponor</v>
      </c>
      <c r="I1485" s="25">
        <f>IFERROR(MID($D1485,1,7)+0,"")</f>
        <v>1006827</v>
      </c>
      <c r="J1485" s="25" t="str">
        <f>IFERROR(MID($D1485,10,7)+0,"")</f>
        <v/>
      </c>
      <c r="K1485" s="25" t="str">
        <f>IFERROR(MID($D1485,19,7)+0,"")</f>
        <v/>
      </c>
      <c r="L1485" s="25" t="str">
        <f>IFERROR(MID($D1485,28,7)+0,"")</f>
        <v/>
      </c>
      <c r="M1485" s="25" t="str">
        <f>IF(IFERROR(MID($Q1485,1,7)+0,"")&lt;1130000,IF(INDEX(C:C,MATCH(LEFT(Q1485,7)+0,I:I,0))&lt;1130000,"",INDEX(C:C,MATCH(LEFT(Q1485,7)+0,I:I,0))),IFERROR(MID($Q1485,1,7)+0,""))</f>
        <v/>
      </c>
      <c r="N1485" s="25" t="str">
        <f>IF(IFERROR(MID($Q1485,10,7)+0,"")&lt;1130000,"",IFERROR(MID($Q1485,10,7)+0,""))</f>
        <v/>
      </c>
      <c r="O1485" s="25" t="str">
        <f>IF(IFERROR(MID($Q1485,19,7)+0,"")&lt;1130000,"",IFERROR(MID($Q1485,19,7)+0,""))</f>
        <v/>
      </c>
      <c r="P1485" s="25" t="str">
        <f>IF(M1485="","",IF(N1485="",M1485,M1485&amp;", "&amp;N1485))</f>
        <v/>
      </c>
      <c r="Q1485" s="25"/>
      <c r="R1485" s="25"/>
      <c r="S1485" s="35" t="s">
        <v>42</v>
      </c>
      <c r="T1485" s="25" t="s">
        <v>38</v>
      </c>
      <c r="U1485" s="185">
        <v>304805</v>
      </c>
      <c r="V1485" s="188">
        <v>304805</v>
      </c>
      <c r="W1485" s="189">
        <v>304805</v>
      </c>
      <c r="X1485" s="31">
        <v>304805</v>
      </c>
      <c r="Y1485" s="90">
        <f>IFERROR(ROUND(X1485/W1485-1,2),"")</f>
        <v>0</v>
      </c>
      <c r="Z1485" s="31">
        <f>IF(OR(S1485="VLD MLC components",S1485="VLD MLC pipes",S1485="VLD PEX components",S1485="VLD PEX pipes",S1485="VLD PHC components",S1485="VLD PHC pipes",S1485="Controls VLD"),"По запросу",X1485)</f>
        <v>304805</v>
      </c>
      <c r="AA1485" s="63">
        <f>ROUND(X1485/1.2,3)</f>
        <v>254004.16699999999</v>
      </c>
      <c r="AB1485" s="23">
        <v>254004.16699999999</v>
      </c>
      <c r="AC1485" s="190">
        <f>IFERROR(ROUND(AA1485/AB1485-1,2),"")</f>
        <v>0</v>
      </c>
      <c r="AD1485" s="25">
        <v>4.4000000000000004</v>
      </c>
      <c r="AE1485" s="25">
        <v>3.4844E-2</v>
      </c>
      <c r="AF1485" s="25">
        <v>0</v>
      </c>
      <c r="AG1485" s="25" t="s">
        <v>22</v>
      </c>
      <c r="AH1485" s="25">
        <v>0</v>
      </c>
      <c r="AI1485" s="25">
        <v>0</v>
      </c>
      <c r="AJ1485" s="25" t="s">
        <v>20</v>
      </c>
      <c r="AK1485" s="42" t="s">
        <v>19</v>
      </c>
      <c r="AL1485" s="25" t="s">
        <v>20</v>
      </c>
      <c r="AM1485" s="25">
        <v>1</v>
      </c>
      <c r="AN1485" s="25">
        <v>547</v>
      </c>
      <c r="AO1485" s="25">
        <v>455</v>
      </c>
      <c r="AP1485" s="25">
        <v>140</v>
      </c>
      <c r="AQ1485" s="25">
        <v>4.4000000000000004</v>
      </c>
      <c r="AR1485" s="94">
        <v>3.4844E-2</v>
      </c>
      <c r="AS1485" s="157" t="s">
        <v>22</v>
      </c>
      <c r="AT1485" s="93" t="s">
        <v>22</v>
      </c>
      <c r="AU1485" s="92" t="s">
        <v>22</v>
      </c>
      <c r="AV1485" s="91" t="s">
        <v>48</v>
      </c>
      <c r="AW1485" s="92" t="s">
        <v>48</v>
      </c>
      <c r="AX1485" s="92" t="s">
        <v>48</v>
      </c>
      <c r="AY1485" s="91" t="s">
        <v>152</v>
      </c>
      <c r="AZ1485" s="23"/>
      <c r="BA1485" s="25">
        <v>0</v>
      </c>
      <c r="BB1485" t="s">
        <v>48</v>
      </c>
      <c r="BC1485" t="e">
        <v>#N/A</v>
      </c>
      <c r="BD1485" t="e">
        <f>IF(Z1485=BC1485,"OK")</f>
        <v>#N/A</v>
      </c>
      <c r="BE1485">
        <v>4.4000000000000004</v>
      </c>
      <c r="BF1485">
        <v>3.4844E-2</v>
      </c>
      <c r="BG1485">
        <v>547</v>
      </c>
      <c r="BH1485">
        <v>455</v>
      </c>
      <c r="BI1485">
        <v>140</v>
      </c>
      <c r="BJ1485">
        <v>4.4000000000000004</v>
      </c>
      <c r="BK1485">
        <v>3.4844E-2</v>
      </c>
      <c r="BN1485" s="183"/>
    </row>
    <row r="1486" spans="1:66" ht="25.5" x14ac:dyDescent="0.25">
      <c r="A1486" s="1"/>
      <c r="B1486" s="94">
        <v>1480</v>
      </c>
      <c r="C1486" s="43">
        <v>1006949</v>
      </c>
      <c r="D1486" s="43" t="s">
        <v>22</v>
      </c>
      <c r="E1486" s="27" t="s">
        <v>4975</v>
      </c>
      <c r="F1486" s="151" t="s">
        <v>21</v>
      </c>
      <c r="G1486" s="41"/>
      <c r="H1486" s="46" t="str">
        <f>IFERROR(IFERROR(IF(SEARCH("Usystems",$E1486)&gt;0,"Usystems"),IF(SEARCH("RIIFO",$E1486)&gt;0,"RIIFO","Uponor")),"Uponor")</f>
        <v>Uponor</v>
      </c>
      <c r="I1486" s="25" t="str">
        <f>IFERROR(MID($D1486,1,7)+0,"")</f>
        <v/>
      </c>
      <c r="J1486" s="25" t="str">
        <f>IFERROR(MID($D1486,10,7)+0,"")</f>
        <v/>
      </c>
      <c r="K1486" s="25" t="str">
        <f>IFERROR(MID($D1486,19,7)+0,"")</f>
        <v/>
      </c>
      <c r="L1486" s="25" t="str">
        <f>IFERROR(MID($D1486,28,7)+0,"")</f>
        <v/>
      </c>
      <c r="M1486" s="25" t="str">
        <f>IF(IFERROR(MID($Q1486,1,7)+0,"")&lt;1130000,IF(INDEX(C:C,MATCH(LEFT(Q1486,7)+0,I:I,0))&lt;1130000,"",INDEX(C:C,MATCH(LEFT(Q1486,7)+0,I:I,0))),IFERROR(MID($Q1486,1,7)+0,""))</f>
        <v/>
      </c>
      <c r="N1486" s="25" t="str">
        <f>IF(IFERROR(MID($Q1486,10,7)+0,"")&lt;1130000,"",IFERROR(MID($Q1486,10,7)+0,""))</f>
        <v/>
      </c>
      <c r="O1486" s="25" t="str">
        <f>IF(IFERROR(MID($Q1486,19,7)+0,"")&lt;1130000,"",IFERROR(MID($Q1486,19,7)+0,""))</f>
        <v/>
      </c>
      <c r="P1486" s="25" t="str">
        <f>IF(M1486="","",IF(N1486="",M1486,M1486&amp;", "&amp;N1486))</f>
        <v/>
      </c>
      <c r="Q1486" s="37" t="s">
        <v>22</v>
      </c>
      <c r="R1486" s="37"/>
      <c r="S1486" s="35" t="s">
        <v>42</v>
      </c>
      <c r="T1486" s="25" t="s">
        <v>36</v>
      </c>
      <c r="U1486" s="185">
        <v>21934</v>
      </c>
      <c r="V1486" s="188">
        <v>21934</v>
      </c>
      <c r="W1486" s="189">
        <v>21934</v>
      </c>
      <c r="X1486" s="31">
        <v>21934</v>
      </c>
      <c r="Y1486" s="90">
        <f>IFERROR(ROUND(X1486/W1486-1,2),"")</f>
        <v>0</v>
      </c>
      <c r="Z1486" s="31">
        <f>IF(OR(S1486="VLD MLC components",S1486="VLD MLC pipes",S1486="VLD PEX components",S1486="VLD PEX pipes",S1486="VLD PHC components",S1486="VLD PHC pipes",S1486="Controls VLD"),"По запросу",X1486)</f>
        <v>21934</v>
      </c>
      <c r="AA1486" s="63">
        <f>ROUND(X1486/1.2,3)</f>
        <v>18278.332999999999</v>
      </c>
      <c r="AB1486" s="23">
        <v>18278.332999999999</v>
      </c>
      <c r="AC1486" s="190">
        <f>IFERROR(ROUND(AA1486/AB1486-1,2),"")</f>
        <v>0</v>
      </c>
      <c r="AD1486" s="25">
        <v>0.64</v>
      </c>
      <c r="AE1486" s="25">
        <v>9.41E-4</v>
      </c>
      <c r="AF1486" s="25">
        <v>0</v>
      </c>
      <c r="AG1486" s="25" t="s">
        <v>22</v>
      </c>
      <c r="AH1486" s="25">
        <v>0</v>
      </c>
      <c r="AI1486" s="25">
        <v>0</v>
      </c>
      <c r="AJ1486" s="25" t="s">
        <v>19</v>
      </c>
      <c r="AK1486" s="42" t="s">
        <v>19</v>
      </c>
      <c r="AL1486" s="25" t="s">
        <v>19</v>
      </c>
      <c r="AM1486" s="25">
        <v>1</v>
      </c>
      <c r="AN1486" s="25">
        <v>95</v>
      </c>
      <c r="AO1486" s="25">
        <v>90</v>
      </c>
      <c r="AP1486" s="25">
        <v>110</v>
      </c>
      <c r="AQ1486" s="25">
        <v>0.64</v>
      </c>
      <c r="AR1486" s="94">
        <v>9.41E-4</v>
      </c>
      <c r="AS1486" s="157" t="s">
        <v>22</v>
      </c>
      <c r="AT1486" s="93" t="s">
        <v>22</v>
      </c>
      <c r="AU1486" s="92" t="s">
        <v>22</v>
      </c>
      <c r="AV1486" s="91" t="s">
        <v>48</v>
      </c>
      <c r="AW1486" s="92" t="s">
        <v>48</v>
      </c>
      <c r="AX1486" s="92" t="s">
        <v>48</v>
      </c>
      <c r="AY1486" s="91" t="s">
        <v>152</v>
      </c>
      <c r="AZ1486" s="23"/>
      <c r="BA1486" s="25">
        <v>0</v>
      </c>
      <c r="BB1486" t="s">
        <v>48</v>
      </c>
      <c r="BC1486" t="e">
        <v>#N/A</v>
      </c>
      <c r="BD1486" t="e">
        <f>IF(Z1486=BC1486,"OK")</f>
        <v>#N/A</v>
      </c>
      <c r="BE1486">
        <v>0.64</v>
      </c>
      <c r="BF1486">
        <v>9.41E-4</v>
      </c>
      <c r="BG1486">
        <v>95</v>
      </c>
      <c r="BH1486">
        <v>90</v>
      </c>
      <c r="BI1486">
        <v>110</v>
      </c>
      <c r="BJ1486">
        <v>0.64</v>
      </c>
      <c r="BK1486">
        <v>9.41E-4</v>
      </c>
      <c r="BN1486" s="183"/>
    </row>
    <row r="1487" spans="1:66" ht="25.5" x14ac:dyDescent="0.25">
      <c r="A1487" s="1"/>
      <c r="B1487" s="94">
        <v>1481</v>
      </c>
      <c r="C1487" s="43">
        <v>1083608</v>
      </c>
      <c r="D1487" s="25"/>
      <c r="E1487" s="27" t="s">
        <v>4974</v>
      </c>
      <c r="F1487" s="151" t="s">
        <v>21</v>
      </c>
      <c r="G1487" s="28"/>
      <c r="H1487" s="46" t="str">
        <f>IFERROR(IFERROR(IF(SEARCH("Usystems",$E1487)&gt;0,"Usystems"),IF(SEARCH("RIIFO",$E1487)&gt;0,"RIIFO","Uponor")),"Uponor")</f>
        <v>Uponor</v>
      </c>
      <c r="I1487" s="25" t="str">
        <f>IFERROR(MID($D1487,1,7)+0,"")</f>
        <v/>
      </c>
      <c r="J1487" s="25" t="str">
        <f>IFERROR(MID($D1487,10,7)+0,"")</f>
        <v/>
      </c>
      <c r="K1487" s="25" t="str">
        <f>IFERROR(MID($D1487,19,7)+0,"")</f>
        <v/>
      </c>
      <c r="L1487" s="25" t="str">
        <f>IFERROR(MID($D1487,28,7)+0,"")</f>
        <v/>
      </c>
      <c r="M1487" s="25" t="str">
        <f>IF(IFERROR(MID($Q1487,1,7)+0,"")&lt;1130000,IF(INDEX(C:C,MATCH(LEFT(Q1487,7)+0,I:I,0))&lt;1130000,"",INDEX(C:C,MATCH(LEFT(Q1487,7)+0,I:I,0))),IFERROR(MID($Q1487,1,7)+0,""))</f>
        <v/>
      </c>
      <c r="N1487" s="25" t="str">
        <f>IF(IFERROR(MID($Q1487,10,7)+0,"")&lt;1130000,"",IFERROR(MID($Q1487,10,7)+0,""))</f>
        <v/>
      </c>
      <c r="O1487" s="25" t="str">
        <f>IF(IFERROR(MID($Q1487,19,7)+0,"")&lt;1130000,"",IFERROR(MID($Q1487,19,7)+0,""))</f>
        <v/>
      </c>
      <c r="P1487" s="25" t="str">
        <f>IF(M1487="","",IF(N1487="",M1487,M1487&amp;", "&amp;N1487))</f>
        <v/>
      </c>
      <c r="Q1487" s="25"/>
      <c r="R1487" s="25"/>
      <c r="S1487" s="35" t="s">
        <v>42</v>
      </c>
      <c r="T1487" s="25" t="s">
        <v>36</v>
      </c>
      <c r="U1487" s="185">
        <v>53016</v>
      </c>
      <c r="V1487" s="188">
        <v>53016</v>
      </c>
      <c r="W1487" s="189">
        <v>53016</v>
      </c>
      <c r="X1487" s="31">
        <v>53016</v>
      </c>
      <c r="Y1487" s="90">
        <f>IFERROR(ROUND(X1487/W1487-1,2),"")</f>
        <v>0</v>
      </c>
      <c r="Z1487" s="31">
        <f>IF(OR(S1487="VLD MLC components",S1487="VLD MLC pipes",S1487="VLD PEX components",S1487="VLD PEX pipes",S1487="VLD PHC components",S1487="VLD PHC pipes",S1487="Controls VLD"),"По запросу",X1487)</f>
        <v>53016</v>
      </c>
      <c r="AA1487" s="63">
        <f>ROUND(X1487/1.2,3)</f>
        <v>44180</v>
      </c>
      <c r="AB1487" s="23">
        <v>44180</v>
      </c>
      <c r="AC1487" s="190">
        <f>IFERROR(ROUND(AA1487/AB1487-1,2),"")</f>
        <v>0</v>
      </c>
      <c r="AD1487" s="25">
        <v>0.60199999999999998</v>
      </c>
      <c r="AE1487" s="25">
        <v>5.1000000000000004E-4</v>
      </c>
      <c r="AF1487" s="25">
        <v>0</v>
      </c>
      <c r="AG1487" s="25" t="s">
        <v>22</v>
      </c>
      <c r="AH1487" s="25">
        <v>0</v>
      </c>
      <c r="AI1487" s="25">
        <v>0</v>
      </c>
      <c r="AJ1487" s="25" t="s">
        <v>20</v>
      </c>
      <c r="AK1487" s="42" t="s">
        <v>19</v>
      </c>
      <c r="AL1487" s="25" t="s">
        <v>20</v>
      </c>
      <c r="AM1487" s="25">
        <v>1</v>
      </c>
      <c r="AN1487" s="25">
        <v>205</v>
      </c>
      <c r="AO1487" s="25">
        <v>150</v>
      </c>
      <c r="AP1487" s="25">
        <v>110</v>
      </c>
      <c r="AQ1487" s="25">
        <v>0.60199999999999998</v>
      </c>
      <c r="AR1487" s="94">
        <v>3.3830000000000002E-3</v>
      </c>
      <c r="AS1487" s="157" t="s">
        <v>22</v>
      </c>
      <c r="AT1487" s="93" t="s">
        <v>22</v>
      </c>
      <c r="AU1487" s="92" t="s">
        <v>22</v>
      </c>
      <c r="AV1487" s="91" t="s">
        <v>48</v>
      </c>
      <c r="AW1487" s="92" t="s">
        <v>48</v>
      </c>
      <c r="AX1487" s="92" t="s">
        <v>48</v>
      </c>
      <c r="AY1487" s="91" t="s">
        <v>152</v>
      </c>
      <c r="AZ1487" s="23"/>
      <c r="BA1487" s="25">
        <v>0</v>
      </c>
      <c r="BB1487" t="s">
        <v>48</v>
      </c>
      <c r="BC1487" t="e">
        <v>#N/A</v>
      </c>
      <c r="BD1487" t="e">
        <f>IF(Z1487=BC1487,"OK")</f>
        <v>#N/A</v>
      </c>
      <c r="BE1487">
        <v>0.60199999999999998</v>
      </c>
      <c r="BF1487">
        <v>5.1000000000000004E-4</v>
      </c>
      <c r="BG1487">
        <v>205</v>
      </c>
      <c r="BH1487">
        <v>150</v>
      </c>
      <c r="BI1487">
        <v>110</v>
      </c>
      <c r="BJ1487">
        <v>0.60199999999999998</v>
      </c>
      <c r="BK1487">
        <v>3.3830000000000002E-3</v>
      </c>
      <c r="BN1487" s="183"/>
    </row>
    <row r="1488" spans="1:66" ht="25.5" x14ac:dyDescent="0.25">
      <c r="A1488" s="1"/>
      <c r="B1488" s="94">
        <v>1482</v>
      </c>
      <c r="C1488" s="43">
        <v>1006950</v>
      </c>
      <c r="D1488" s="43" t="s">
        <v>22</v>
      </c>
      <c r="E1488" s="27" t="s">
        <v>4973</v>
      </c>
      <c r="F1488" s="151" t="s">
        <v>21</v>
      </c>
      <c r="G1488" s="41"/>
      <c r="H1488" s="46" t="str">
        <f>IFERROR(IFERROR(IF(SEARCH("Usystems",$E1488)&gt;0,"Usystems"),IF(SEARCH("RIIFO",$E1488)&gt;0,"RIIFO","Uponor")),"Uponor")</f>
        <v>Uponor</v>
      </c>
      <c r="I1488" s="25" t="str">
        <f>IFERROR(MID($D1488,1,7)+0,"")</f>
        <v/>
      </c>
      <c r="J1488" s="25" t="str">
        <f>IFERROR(MID($D1488,10,7)+0,"")</f>
        <v/>
      </c>
      <c r="K1488" s="25" t="str">
        <f>IFERROR(MID($D1488,19,7)+0,"")</f>
        <v/>
      </c>
      <c r="L1488" s="25" t="str">
        <f>IFERROR(MID($D1488,28,7)+0,"")</f>
        <v/>
      </c>
      <c r="M1488" s="25" t="str">
        <f>IF(IFERROR(MID($Q1488,1,7)+0,"")&lt;1130000,IF(INDEX(C:C,MATCH(LEFT(Q1488,7)+0,I:I,0))&lt;1130000,"",INDEX(C:C,MATCH(LEFT(Q1488,7)+0,I:I,0))),IFERROR(MID($Q1488,1,7)+0,""))</f>
        <v/>
      </c>
      <c r="N1488" s="25" t="str">
        <f>IF(IFERROR(MID($Q1488,10,7)+0,"")&lt;1130000,"",IFERROR(MID($Q1488,10,7)+0,""))</f>
        <v/>
      </c>
      <c r="O1488" s="25" t="str">
        <f>IF(IFERROR(MID($Q1488,19,7)+0,"")&lt;1130000,"",IFERROR(MID($Q1488,19,7)+0,""))</f>
        <v/>
      </c>
      <c r="P1488" s="25" t="str">
        <f>IF(M1488="","",IF(N1488="",M1488,M1488&amp;", "&amp;N1488))</f>
        <v/>
      </c>
      <c r="Q1488" s="37" t="s">
        <v>22</v>
      </c>
      <c r="R1488" s="37"/>
      <c r="S1488" s="35" t="s">
        <v>42</v>
      </c>
      <c r="T1488" s="25" t="s">
        <v>36</v>
      </c>
      <c r="U1488" s="185">
        <v>24394</v>
      </c>
      <c r="V1488" s="188">
        <v>24394</v>
      </c>
      <c r="W1488" s="189">
        <v>24394</v>
      </c>
      <c r="X1488" s="31">
        <v>24394</v>
      </c>
      <c r="Y1488" s="90">
        <f>IFERROR(ROUND(X1488/W1488-1,2),"")</f>
        <v>0</v>
      </c>
      <c r="Z1488" s="31">
        <f>IF(OR(S1488="VLD MLC components",S1488="VLD MLC pipes",S1488="VLD PEX components",S1488="VLD PEX pipes",S1488="VLD PHC components",S1488="VLD PHC pipes",S1488="Controls VLD"),"По запросу",X1488)</f>
        <v>24394</v>
      </c>
      <c r="AA1488" s="63">
        <f>ROUND(X1488/1.2,3)</f>
        <v>20328.332999999999</v>
      </c>
      <c r="AB1488" s="23">
        <v>20328.332999999999</v>
      </c>
      <c r="AC1488" s="190">
        <f>IFERROR(ROUND(AA1488/AB1488-1,2),"")</f>
        <v>0</v>
      </c>
      <c r="AD1488" s="25">
        <v>0.47599999999999998</v>
      </c>
      <c r="AE1488" s="25">
        <v>2.3E-3</v>
      </c>
      <c r="AF1488" s="25">
        <v>0</v>
      </c>
      <c r="AG1488" s="25" t="s">
        <v>22</v>
      </c>
      <c r="AH1488" s="25">
        <v>0</v>
      </c>
      <c r="AI1488" s="25">
        <v>0</v>
      </c>
      <c r="AJ1488" s="42" t="s">
        <v>19</v>
      </c>
      <c r="AK1488" s="42" t="s">
        <v>19</v>
      </c>
      <c r="AL1488" s="25" t="s">
        <v>19</v>
      </c>
      <c r="AM1488" s="25">
        <v>1</v>
      </c>
      <c r="AN1488" s="25">
        <v>100</v>
      </c>
      <c r="AO1488" s="25">
        <v>100</v>
      </c>
      <c r="AP1488" s="25">
        <v>230</v>
      </c>
      <c r="AQ1488" s="25">
        <v>0.47599999999999998</v>
      </c>
      <c r="AR1488" s="94">
        <v>2.3E-3</v>
      </c>
      <c r="AS1488" s="157" t="s">
        <v>22</v>
      </c>
      <c r="AT1488" s="93" t="s">
        <v>22</v>
      </c>
      <c r="AU1488" s="92" t="s">
        <v>22</v>
      </c>
      <c r="AV1488" s="91" t="s">
        <v>48</v>
      </c>
      <c r="AW1488" s="92" t="s">
        <v>48</v>
      </c>
      <c r="AX1488" s="92" t="s">
        <v>48</v>
      </c>
      <c r="AY1488" s="91" t="s">
        <v>152</v>
      </c>
      <c r="AZ1488" s="23"/>
      <c r="BA1488" s="25">
        <v>0</v>
      </c>
      <c r="BB1488" t="s">
        <v>48</v>
      </c>
      <c r="BC1488" t="e">
        <v>#N/A</v>
      </c>
      <c r="BD1488" t="e">
        <f>IF(Z1488=BC1488,"OK")</f>
        <v>#N/A</v>
      </c>
      <c r="BE1488">
        <v>0.47599999999999998</v>
      </c>
      <c r="BF1488">
        <v>2.3E-3</v>
      </c>
      <c r="BG1488">
        <v>100</v>
      </c>
      <c r="BH1488">
        <v>100</v>
      </c>
      <c r="BI1488">
        <v>230</v>
      </c>
      <c r="BJ1488">
        <v>0.47599999999999998</v>
      </c>
      <c r="BK1488">
        <v>2.3E-3</v>
      </c>
      <c r="BN1488" s="183"/>
    </row>
    <row r="1489" spans="1:66" ht="25.5" x14ac:dyDescent="0.25">
      <c r="A1489" s="1"/>
      <c r="B1489" s="94">
        <v>1483</v>
      </c>
      <c r="C1489" s="43">
        <v>1083610</v>
      </c>
      <c r="D1489" s="25"/>
      <c r="E1489" s="27" t="s">
        <v>4972</v>
      </c>
      <c r="F1489" s="151" t="s">
        <v>21</v>
      </c>
      <c r="G1489" s="28"/>
      <c r="H1489" s="46" t="str">
        <f>IFERROR(IFERROR(IF(SEARCH("Usystems",$E1489)&gt;0,"Usystems"),IF(SEARCH("RIIFO",$E1489)&gt;0,"RIIFO","Uponor")),"Uponor")</f>
        <v>Uponor</v>
      </c>
      <c r="I1489" s="25" t="str">
        <f>IFERROR(MID($D1489,1,7)+0,"")</f>
        <v/>
      </c>
      <c r="J1489" s="25" t="str">
        <f>IFERROR(MID($D1489,10,7)+0,"")</f>
        <v/>
      </c>
      <c r="K1489" s="25" t="str">
        <f>IFERROR(MID($D1489,19,7)+0,"")</f>
        <v/>
      </c>
      <c r="L1489" s="25" t="str">
        <f>IFERROR(MID($D1489,28,7)+0,"")</f>
        <v/>
      </c>
      <c r="M1489" s="25" t="str">
        <f>IF(IFERROR(MID($Q1489,1,7)+0,"")&lt;1130000,IF(INDEX(C:C,MATCH(LEFT(Q1489,7)+0,I:I,0))&lt;1130000,"",INDEX(C:C,MATCH(LEFT(Q1489,7)+0,I:I,0))),IFERROR(MID($Q1489,1,7)+0,""))</f>
        <v/>
      </c>
      <c r="N1489" s="25" t="str">
        <f>IF(IFERROR(MID($Q1489,10,7)+0,"")&lt;1130000,"",IFERROR(MID($Q1489,10,7)+0,""))</f>
        <v/>
      </c>
      <c r="O1489" s="25" t="str">
        <f>IF(IFERROR(MID($Q1489,19,7)+0,"")&lt;1130000,"",IFERROR(MID($Q1489,19,7)+0,""))</f>
        <v/>
      </c>
      <c r="P1489" s="25" t="str">
        <f>IF(M1489="","",IF(N1489="",M1489,M1489&amp;", "&amp;N1489))</f>
        <v/>
      </c>
      <c r="Q1489" s="25"/>
      <c r="R1489" s="25"/>
      <c r="S1489" s="35" t="s">
        <v>42</v>
      </c>
      <c r="T1489" s="25" t="s">
        <v>36</v>
      </c>
      <c r="U1489" s="185">
        <v>35343</v>
      </c>
      <c r="V1489" s="188">
        <v>35343</v>
      </c>
      <c r="W1489" s="189">
        <v>35343</v>
      </c>
      <c r="X1489" s="31">
        <v>35343</v>
      </c>
      <c r="Y1489" s="90">
        <f>IFERROR(ROUND(X1489/W1489-1,2),"")</f>
        <v>0</v>
      </c>
      <c r="Z1489" s="31">
        <f>IF(OR(S1489="VLD MLC components",S1489="VLD MLC pipes",S1489="VLD PEX components",S1489="VLD PEX pipes",S1489="VLD PHC components",S1489="VLD PHC pipes",S1489="Controls VLD"),"По запросу",X1489)</f>
        <v>35343</v>
      </c>
      <c r="AA1489" s="63">
        <f>ROUND(X1489/1.2,3)</f>
        <v>29452.5</v>
      </c>
      <c r="AB1489" s="23">
        <v>29452.5</v>
      </c>
      <c r="AC1489" s="190">
        <f>IFERROR(ROUND(AA1489/AB1489-1,2),"")</f>
        <v>0</v>
      </c>
      <c r="AD1489" s="25">
        <v>0.82899999999999996</v>
      </c>
      <c r="AE1489" s="25">
        <v>3.0699999999999998E-3</v>
      </c>
      <c r="AF1489" s="25">
        <v>0</v>
      </c>
      <c r="AG1489" s="25" t="s">
        <v>22</v>
      </c>
      <c r="AH1489" s="25">
        <v>0</v>
      </c>
      <c r="AI1489" s="25">
        <v>0</v>
      </c>
      <c r="AJ1489" s="25" t="s">
        <v>20</v>
      </c>
      <c r="AK1489" s="42" t="s">
        <v>19</v>
      </c>
      <c r="AL1489" s="25" t="s">
        <v>20</v>
      </c>
      <c r="AM1489" s="25">
        <v>1</v>
      </c>
      <c r="AN1489" s="25">
        <v>235</v>
      </c>
      <c r="AO1489" s="25">
        <v>185</v>
      </c>
      <c r="AP1489" s="25">
        <v>168</v>
      </c>
      <c r="AQ1489" s="25">
        <v>0.82899999999999996</v>
      </c>
      <c r="AR1489" s="94">
        <v>7.3039999999999997E-3</v>
      </c>
      <c r="AS1489" s="157" t="s">
        <v>22</v>
      </c>
      <c r="AT1489" s="93" t="s">
        <v>22</v>
      </c>
      <c r="AU1489" s="92" t="s">
        <v>22</v>
      </c>
      <c r="AV1489" s="91" t="s">
        <v>48</v>
      </c>
      <c r="AW1489" s="92" t="s">
        <v>48</v>
      </c>
      <c r="AX1489" s="92" t="s">
        <v>48</v>
      </c>
      <c r="AY1489" s="91" t="s">
        <v>152</v>
      </c>
      <c r="AZ1489" s="23"/>
      <c r="BA1489" s="25">
        <v>0</v>
      </c>
      <c r="BB1489" t="s">
        <v>48</v>
      </c>
      <c r="BC1489" t="e">
        <v>#N/A</v>
      </c>
      <c r="BD1489" t="e">
        <f>IF(Z1489=BC1489,"OK")</f>
        <v>#N/A</v>
      </c>
      <c r="BE1489">
        <v>0.82899999999999996</v>
      </c>
      <c r="BF1489">
        <v>3.0699999999999998E-3</v>
      </c>
      <c r="BG1489">
        <v>235</v>
      </c>
      <c r="BH1489">
        <v>185</v>
      </c>
      <c r="BI1489">
        <v>168</v>
      </c>
      <c r="BJ1489">
        <v>0.82899999999999996</v>
      </c>
      <c r="BK1489">
        <v>7.3039999999999997E-3</v>
      </c>
      <c r="BN1489" s="183"/>
    </row>
    <row r="1490" spans="1:66" x14ac:dyDescent="0.25">
      <c r="A1490" s="1"/>
      <c r="B1490" s="94">
        <v>1484</v>
      </c>
      <c r="C1490" s="43">
        <v>1007083</v>
      </c>
      <c r="D1490" s="25"/>
      <c r="E1490" s="27" t="s">
        <v>4971</v>
      </c>
      <c r="F1490" s="151" t="s">
        <v>21</v>
      </c>
      <c r="G1490" s="28"/>
      <c r="H1490" s="46" t="str">
        <f>IFERROR(IFERROR(IF(SEARCH("Usystems",$E1490)&gt;0,"Usystems"),IF(SEARCH("RIIFO",$E1490)&gt;0,"RIIFO","Uponor")),"Uponor")</f>
        <v>Uponor</v>
      </c>
      <c r="I1490" s="25" t="str">
        <f>IFERROR(MID($D1490,1,7)+0,"")</f>
        <v/>
      </c>
      <c r="J1490" s="25" t="str">
        <f>IFERROR(MID($D1490,10,7)+0,"")</f>
        <v/>
      </c>
      <c r="K1490" s="25" t="str">
        <f>IFERROR(MID($D1490,19,7)+0,"")</f>
        <v/>
      </c>
      <c r="L1490" s="25" t="str">
        <f>IFERROR(MID($D1490,28,7)+0,"")</f>
        <v/>
      </c>
      <c r="M1490" s="25" t="str">
        <f>IF(IFERROR(MID($Q1490,1,7)+0,"")&lt;1130000,IF(INDEX(C:C,MATCH(LEFT(Q1490,7)+0,I:I,0))&lt;1130000,"",INDEX(C:C,MATCH(LEFT(Q1490,7)+0,I:I,0))),IFERROR(MID($Q1490,1,7)+0,""))</f>
        <v/>
      </c>
      <c r="N1490" s="25" t="str">
        <f>IF(IFERROR(MID($Q1490,10,7)+0,"")&lt;1130000,"",IFERROR(MID($Q1490,10,7)+0,""))</f>
        <v/>
      </c>
      <c r="O1490" s="25" t="str">
        <f>IF(IFERROR(MID($Q1490,19,7)+0,"")&lt;1130000,"",IFERROR(MID($Q1490,19,7)+0,""))</f>
        <v/>
      </c>
      <c r="P1490" s="25" t="str">
        <f>IF(M1490="","",IF(N1490="",M1490,M1490&amp;", "&amp;N1490))</f>
        <v/>
      </c>
      <c r="Q1490" s="25"/>
      <c r="R1490" s="25"/>
      <c r="S1490" s="35" t="s">
        <v>42</v>
      </c>
      <c r="T1490" s="25" t="s">
        <v>36</v>
      </c>
      <c r="U1490" s="185">
        <v>19651</v>
      </c>
      <c r="V1490" s="188">
        <v>19651</v>
      </c>
      <c r="W1490" s="189">
        <v>19651</v>
      </c>
      <c r="X1490" s="31">
        <v>19651</v>
      </c>
      <c r="Y1490" s="90">
        <f>IFERROR(ROUND(X1490/W1490-1,2),"")</f>
        <v>0</v>
      </c>
      <c r="Z1490" s="31">
        <f>IF(OR(S1490="VLD MLC components",S1490="VLD MLC pipes",S1490="VLD PEX components",S1490="VLD PEX pipes",S1490="VLD PHC components",S1490="VLD PHC pipes",S1490="Controls VLD"),"По запросу",X1490)</f>
        <v>19651</v>
      </c>
      <c r="AA1490" s="63">
        <f>ROUND(X1490/1.2,3)</f>
        <v>16375.833000000001</v>
      </c>
      <c r="AB1490" s="23">
        <v>16375.833000000001</v>
      </c>
      <c r="AC1490" s="190">
        <f>IFERROR(ROUND(AA1490/AB1490-1,2),"")</f>
        <v>0</v>
      </c>
      <c r="AD1490" s="25">
        <v>1.91</v>
      </c>
      <c r="AE1490" s="25">
        <v>1.346E-3</v>
      </c>
      <c r="AF1490" s="25">
        <v>0</v>
      </c>
      <c r="AG1490" s="25" t="s">
        <v>22</v>
      </c>
      <c r="AH1490" s="25">
        <v>0</v>
      </c>
      <c r="AI1490" s="25">
        <v>0</v>
      </c>
      <c r="AJ1490" s="25" t="s">
        <v>20</v>
      </c>
      <c r="AK1490" s="42" t="s">
        <v>19</v>
      </c>
      <c r="AL1490" s="25" t="s">
        <v>20</v>
      </c>
      <c r="AM1490" s="25">
        <v>1</v>
      </c>
      <c r="AN1490" s="25">
        <v>187</v>
      </c>
      <c r="AO1490" s="25">
        <v>60</v>
      </c>
      <c r="AP1490" s="25">
        <v>120</v>
      </c>
      <c r="AQ1490" s="25">
        <v>1.91</v>
      </c>
      <c r="AR1490" s="94">
        <v>1.346E-3</v>
      </c>
      <c r="AS1490" s="157" t="s">
        <v>22</v>
      </c>
      <c r="AT1490" s="93">
        <v>42521</v>
      </c>
      <c r="AU1490" s="92" t="s">
        <v>22</v>
      </c>
      <c r="AV1490" s="91" t="s">
        <v>48</v>
      </c>
      <c r="AW1490" s="92" t="s">
        <v>48</v>
      </c>
      <c r="AX1490" s="92" t="s">
        <v>48</v>
      </c>
      <c r="AY1490" s="91" t="s">
        <v>152</v>
      </c>
      <c r="AZ1490" s="23"/>
      <c r="BA1490" s="25">
        <v>0</v>
      </c>
      <c r="BB1490" t="s">
        <v>48</v>
      </c>
      <c r="BC1490" t="e">
        <v>#N/A</v>
      </c>
      <c r="BD1490" t="e">
        <f>IF(Z1490=BC1490,"OK")</f>
        <v>#N/A</v>
      </c>
      <c r="BE1490">
        <v>1.91</v>
      </c>
      <c r="BF1490">
        <v>1.346E-3</v>
      </c>
      <c r="BG1490">
        <v>187</v>
      </c>
      <c r="BH1490">
        <v>60</v>
      </c>
      <c r="BI1490">
        <v>120</v>
      </c>
      <c r="BJ1490">
        <v>1.91</v>
      </c>
      <c r="BK1490">
        <v>1.346E-3</v>
      </c>
      <c r="BN1490" s="183"/>
    </row>
    <row r="1491" spans="1:66" ht="25.5" x14ac:dyDescent="0.25">
      <c r="A1491" s="1"/>
      <c r="B1491" s="94">
        <v>1485</v>
      </c>
      <c r="C1491" s="43">
        <v>1007084</v>
      </c>
      <c r="D1491" s="37" t="s">
        <v>22</v>
      </c>
      <c r="E1491" s="36" t="s">
        <v>4970</v>
      </c>
      <c r="F1491" s="151" t="s">
        <v>652</v>
      </c>
      <c r="G1491" s="41" t="s">
        <v>585</v>
      </c>
      <c r="H1491" s="46" t="str">
        <f>IFERROR(IFERROR(IF(SEARCH("Usystems",$E1491)&gt;0,"Usystems"),IF(SEARCH("RIIFO",$E1491)&gt;0,"RIIFO","Uponor")),"Uponor")</f>
        <v>Uponor</v>
      </c>
      <c r="I1491" s="25" t="str">
        <f>IFERROR(MID($D1491,1,7)+0,"")</f>
        <v/>
      </c>
      <c r="J1491" s="25" t="str">
        <f>IFERROR(MID($D1491,10,7)+0,"")</f>
        <v/>
      </c>
      <c r="K1491" s="25" t="str">
        <f>IFERROR(MID($D1491,19,7)+0,"")</f>
        <v/>
      </c>
      <c r="L1491" s="25" t="str">
        <f>IFERROR(MID($D1491,28,7)+0,"")</f>
        <v/>
      </c>
      <c r="M1491" s="25" t="str">
        <f>IF(IFERROR(MID($Q1491,1,7)+0,"")&lt;1130000,IF(INDEX(C:C,MATCH(LEFT(Q1491,7)+0,I:I,0))&lt;1130000,"",INDEX(C:C,MATCH(LEFT(Q1491,7)+0,I:I,0))),IFERROR(MID($Q1491,1,7)+0,""))</f>
        <v/>
      </c>
      <c r="N1491" s="25" t="str">
        <f>IF(IFERROR(MID($Q1491,10,7)+0,"")&lt;1130000,"",IFERROR(MID($Q1491,10,7)+0,""))</f>
        <v/>
      </c>
      <c r="O1491" s="25" t="str">
        <f>IF(IFERROR(MID($Q1491,19,7)+0,"")&lt;1130000,"",IFERROR(MID($Q1491,19,7)+0,""))</f>
        <v/>
      </c>
      <c r="P1491" s="25" t="str">
        <f>IF(M1491="","",IF(N1491="",M1491,M1491&amp;", "&amp;N1491))</f>
        <v/>
      </c>
      <c r="Q1491" s="37" t="s">
        <v>22</v>
      </c>
      <c r="R1491" s="37"/>
      <c r="S1491" s="35" t="s">
        <v>42</v>
      </c>
      <c r="T1491" s="25" t="s">
        <v>36</v>
      </c>
      <c r="U1491" s="185">
        <v>19651</v>
      </c>
      <c r="V1491" s="188">
        <v>19651</v>
      </c>
      <c r="W1491" s="189">
        <v>19651</v>
      </c>
      <c r="X1491" s="31">
        <v>19651</v>
      </c>
      <c r="Y1491" s="90">
        <f>IFERROR(ROUND(X1491/W1491-1,2),"")</f>
        <v>0</v>
      </c>
      <c r="Z1491" s="31">
        <f>IF(OR(S1491="VLD MLC components",S1491="VLD MLC pipes",S1491="VLD PEX components",S1491="VLD PEX pipes",S1491="VLD PHC components",S1491="VLD PHC pipes",S1491="Controls VLD"),"По запросу",X1491)</f>
        <v>19651</v>
      </c>
      <c r="AA1491" s="63">
        <f>ROUND(X1491/1.2,3)</f>
        <v>16375.833000000001</v>
      </c>
      <c r="AB1491" s="23">
        <v>16375.833000000001</v>
      </c>
      <c r="AC1491" s="190">
        <f>IFERROR(ROUND(AA1491/AB1491-1,2),"")</f>
        <v>0</v>
      </c>
      <c r="AD1491" s="25">
        <v>1.91</v>
      </c>
      <c r="AE1491" s="25">
        <v>6.0000000000000002E-5</v>
      </c>
      <c r="AF1491" s="25">
        <v>3</v>
      </c>
      <c r="AG1491" s="25">
        <v>3</v>
      </c>
      <c r="AH1491" s="25">
        <v>3</v>
      </c>
      <c r="AI1491" s="25">
        <v>3</v>
      </c>
      <c r="AJ1491" s="25" t="s">
        <v>20</v>
      </c>
      <c r="AK1491" s="22" t="s">
        <v>20</v>
      </c>
      <c r="AL1491" s="25" t="s">
        <v>20</v>
      </c>
      <c r="AM1491" s="25">
        <v>1</v>
      </c>
      <c r="AN1491" s="25">
        <v>180</v>
      </c>
      <c r="AO1491" s="25">
        <v>120</v>
      </c>
      <c r="AP1491" s="25">
        <v>55</v>
      </c>
      <c r="AQ1491" s="25">
        <v>1.91</v>
      </c>
      <c r="AR1491" s="94">
        <v>1.188E-3</v>
      </c>
      <c r="AS1491" s="157">
        <v>3</v>
      </c>
      <c r="AT1491" s="93" t="s">
        <v>22</v>
      </c>
      <c r="AU1491" s="92" t="s">
        <v>22</v>
      </c>
      <c r="AV1491" s="91" t="s">
        <v>152</v>
      </c>
      <c r="AW1491" s="92" t="s">
        <v>152</v>
      </c>
      <c r="AX1491" s="92" t="s">
        <v>48</v>
      </c>
      <c r="AY1491" s="91" t="s">
        <v>152</v>
      </c>
      <c r="AZ1491" s="23"/>
      <c r="BA1491" s="25" t="s">
        <v>4966</v>
      </c>
      <c r="BB1491" t="s">
        <v>25</v>
      </c>
      <c r="BC1491">
        <v>19651</v>
      </c>
      <c r="BD1491" t="str">
        <f>IF(Z1491=BC1491,"OK")</f>
        <v>OK</v>
      </c>
      <c r="BE1491">
        <v>1.91</v>
      </c>
      <c r="BF1491">
        <v>6.0000000000000002E-5</v>
      </c>
      <c r="BG1491">
        <v>180</v>
      </c>
      <c r="BH1491">
        <v>120</v>
      </c>
      <c r="BI1491">
        <v>55</v>
      </c>
      <c r="BJ1491">
        <v>1.91</v>
      </c>
      <c r="BK1491">
        <v>1.188E-3</v>
      </c>
      <c r="BN1491" s="183"/>
    </row>
    <row r="1492" spans="1:66" x14ac:dyDescent="0.25">
      <c r="A1492" s="1"/>
      <c r="B1492" s="94">
        <v>1486</v>
      </c>
      <c r="C1492" s="43">
        <v>1007086</v>
      </c>
      <c r="D1492" s="37" t="s">
        <v>22</v>
      </c>
      <c r="E1492" s="36" t="s">
        <v>4969</v>
      </c>
      <c r="F1492" s="151" t="s">
        <v>652</v>
      </c>
      <c r="G1492" s="41"/>
      <c r="H1492" s="46" t="str">
        <f>IFERROR(IFERROR(IF(SEARCH("Usystems",$E1492)&gt;0,"Usystems"),IF(SEARCH("RIIFO",$E1492)&gt;0,"RIIFO","Uponor")),"Uponor")</f>
        <v>Uponor</v>
      </c>
      <c r="I1492" s="25" t="str">
        <f>IFERROR(MID($D1492,1,7)+0,"")</f>
        <v/>
      </c>
      <c r="J1492" s="25" t="str">
        <f>IFERROR(MID($D1492,10,7)+0,"")</f>
        <v/>
      </c>
      <c r="K1492" s="25" t="str">
        <f>IFERROR(MID($D1492,19,7)+0,"")</f>
        <v/>
      </c>
      <c r="L1492" s="25" t="str">
        <f>IFERROR(MID($D1492,28,7)+0,"")</f>
        <v/>
      </c>
      <c r="M1492" s="25" t="str">
        <f>IF(IFERROR(MID($Q1492,1,7)+0,"")&lt;1130000,IF(INDEX(C:C,MATCH(LEFT(Q1492,7)+0,I:I,0))&lt;1130000,"",INDEX(C:C,MATCH(LEFT(Q1492,7)+0,I:I,0))),IFERROR(MID($Q1492,1,7)+0,""))</f>
        <v/>
      </c>
      <c r="N1492" s="25" t="str">
        <f>IF(IFERROR(MID($Q1492,10,7)+0,"")&lt;1130000,"",IFERROR(MID($Q1492,10,7)+0,""))</f>
        <v/>
      </c>
      <c r="O1492" s="25" t="str">
        <f>IF(IFERROR(MID($Q1492,19,7)+0,"")&lt;1130000,"",IFERROR(MID($Q1492,19,7)+0,""))</f>
        <v/>
      </c>
      <c r="P1492" s="25" t="str">
        <f>IF(M1492="","",IF(N1492="",M1492,M1492&amp;", "&amp;N1492))</f>
        <v/>
      </c>
      <c r="Q1492" s="37" t="s">
        <v>22</v>
      </c>
      <c r="R1492" s="37"/>
      <c r="S1492" s="35" t="s">
        <v>42</v>
      </c>
      <c r="T1492" s="25" t="s">
        <v>36</v>
      </c>
      <c r="U1492" s="185">
        <v>19651</v>
      </c>
      <c r="V1492" s="188">
        <v>19651</v>
      </c>
      <c r="W1492" s="189">
        <v>19651</v>
      </c>
      <c r="X1492" s="31">
        <v>19651</v>
      </c>
      <c r="Y1492" s="90">
        <f>IFERROR(ROUND(X1492/W1492-1,2),"")</f>
        <v>0</v>
      </c>
      <c r="Z1492" s="31">
        <f>IF(OR(S1492="VLD MLC components",S1492="VLD MLC pipes",S1492="VLD PEX components",S1492="VLD PEX pipes",S1492="VLD PHC components",S1492="VLD PHC pipes",S1492="Controls VLD"),"По запросу",X1492)</f>
        <v>19651</v>
      </c>
      <c r="AA1492" s="63">
        <f>ROUND(X1492/1.2,3)</f>
        <v>16375.833000000001</v>
      </c>
      <c r="AB1492" s="23">
        <v>16375.833000000001</v>
      </c>
      <c r="AC1492" s="190">
        <f>IFERROR(ROUND(AA1492/AB1492-1,2),"")</f>
        <v>0</v>
      </c>
      <c r="AD1492" s="25">
        <v>1.9</v>
      </c>
      <c r="AE1492" s="25">
        <v>1.3320000000000001E-3</v>
      </c>
      <c r="AF1492" s="25">
        <v>0</v>
      </c>
      <c r="AG1492" s="25" t="s">
        <v>22</v>
      </c>
      <c r="AH1492" s="25">
        <v>0</v>
      </c>
      <c r="AI1492" s="25">
        <v>0</v>
      </c>
      <c r="AJ1492" s="25" t="s">
        <v>20</v>
      </c>
      <c r="AK1492" s="42" t="s">
        <v>19</v>
      </c>
      <c r="AL1492" s="25" t="s">
        <v>20</v>
      </c>
      <c r="AM1492" s="25">
        <v>1</v>
      </c>
      <c r="AN1492" s="25">
        <v>185</v>
      </c>
      <c r="AO1492" s="25">
        <v>120</v>
      </c>
      <c r="AP1492" s="25">
        <v>60</v>
      </c>
      <c r="AQ1492" s="25">
        <v>1.9</v>
      </c>
      <c r="AR1492" s="94">
        <v>1.3320000000000001E-3</v>
      </c>
      <c r="AS1492" s="157" t="s">
        <v>22</v>
      </c>
      <c r="AT1492" s="93" t="s">
        <v>22</v>
      </c>
      <c r="AU1492" s="92" t="s">
        <v>22</v>
      </c>
      <c r="AV1492" s="91" t="s">
        <v>152</v>
      </c>
      <c r="AW1492" s="92" t="s">
        <v>48</v>
      </c>
      <c r="AX1492" s="92" t="s">
        <v>48</v>
      </c>
      <c r="AY1492" s="91" t="s">
        <v>152</v>
      </c>
      <c r="AZ1492" s="23"/>
      <c r="BA1492" s="25" t="s">
        <v>4966</v>
      </c>
      <c r="BB1492" t="s">
        <v>25</v>
      </c>
      <c r="BC1492" t="e">
        <v>#N/A</v>
      </c>
      <c r="BD1492" t="e">
        <f>IF(Z1492=BC1492,"OK")</f>
        <v>#N/A</v>
      </c>
      <c r="BE1492">
        <v>1.9</v>
      </c>
      <c r="BF1492">
        <v>1.3320000000000001E-3</v>
      </c>
      <c r="BG1492">
        <v>185</v>
      </c>
      <c r="BH1492">
        <v>120</v>
      </c>
      <c r="BI1492">
        <v>60</v>
      </c>
      <c r="BJ1492">
        <v>1.9</v>
      </c>
      <c r="BK1492">
        <v>1.3320000000000001E-3</v>
      </c>
      <c r="BN1492" s="183"/>
    </row>
    <row r="1493" spans="1:66" x14ac:dyDescent="0.25">
      <c r="A1493" s="1"/>
      <c r="B1493" s="94">
        <v>1487</v>
      </c>
      <c r="C1493" s="43">
        <v>1007087</v>
      </c>
      <c r="D1493" s="37" t="s">
        <v>22</v>
      </c>
      <c r="E1493" s="36" t="s">
        <v>4968</v>
      </c>
      <c r="F1493" s="151" t="s">
        <v>652</v>
      </c>
      <c r="G1493" s="41"/>
      <c r="H1493" s="46" t="str">
        <f>IFERROR(IFERROR(IF(SEARCH("Usystems",$E1493)&gt;0,"Usystems"),IF(SEARCH("RIIFO",$E1493)&gt;0,"RIIFO","Uponor")),"Uponor")</f>
        <v>Uponor</v>
      </c>
      <c r="I1493" s="25" t="str">
        <f>IFERROR(MID($D1493,1,7)+0,"")</f>
        <v/>
      </c>
      <c r="J1493" s="25" t="str">
        <f>IFERROR(MID($D1493,10,7)+0,"")</f>
        <v/>
      </c>
      <c r="K1493" s="25" t="str">
        <f>IFERROR(MID($D1493,19,7)+0,"")</f>
        <v/>
      </c>
      <c r="L1493" s="25" t="str">
        <f>IFERROR(MID($D1493,28,7)+0,"")</f>
        <v/>
      </c>
      <c r="M1493" s="25" t="str">
        <f>IF(IFERROR(MID($Q1493,1,7)+0,"")&lt;1130000,IF(INDEX(C:C,MATCH(LEFT(Q1493,7)+0,I:I,0))&lt;1130000,"",INDEX(C:C,MATCH(LEFT(Q1493,7)+0,I:I,0))),IFERROR(MID($Q1493,1,7)+0,""))</f>
        <v/>
      </c>
      <c r="N1493" s="25" t="str">
        <f>IF(IFERROR(MID($Q1493,10,7)+0,"")&lt;1130000,"",IFERROR(MID($Q1493,10,7)+0,""))</f>
        <v/>
      </c>
      <c r="O1493" s="25" t="str">
        <f>IF(IFERROR(MID($Q1493,19,7)+0,"")&lt;1130000,"",IFERROR(MID($Q1493,19,7)+0,""))</f>
        <v/>
      </c>
      <c r="P1493" s="25" t="str">
        <f>IF(M1493="","",IF(N1493="",M1493,M1493&amp;", "&amp;N1493))</f>
        <v/>
      </c>
      <c r="Q1493" s="37" t="s">
        <v>22</v>
      </c>
      <c r="R1493" s="37"/>
      <c r="S1493" s="35" t="s">
        <v>42</v>
      </c>
      <c r="T1493" s="25" t="s">
        <v>36</v>
      </c>
      <c r="U1493" s="185">
        <v>19651</v>
      </c>
      <c r="V1493" s="188">
        <v>19651</v>
      </c>
      <c r="W1493" s="189">
        <v>19651</v>
      </c>
      <c r="X1493" s="31">
        <v>19651</v>
      </c>
      <c r="Y1493" s="90">
        <f>IFERROR(ROUND(X1493/W1493-1,2),"")</f>
        <v>0</v>
      </c>
      <c r="Z1493" s="31">
        <f>IF(OR(S1493="VLD MLC components",S1493="VLD MLC pipes",S1493="VLD PEX components",S1493="VLD PEX pipes",S1493="VLD PHC components",S1493="VLD PHC pipes",S1493="Controls VLD"),"По запросу",X1493)</f>
        <v>19651</v>
      </c>
      <c r="AA1493" s="63">
        <f>ROUND(X1493/1.2,3)</f>
        <v>16375.833000000001</v>
      </c>
      <c r="AB1493" s="23">
        <v>16375.833000000001</v>
      </c>
      <c r="AC1493" s="190">
        <f>IFERROR(ROUND(AA1493/AB1493-1,2),"")</f>
        <v>0</v>
      </c>
      <c r="AD1493" s="25">
        <v>2.16</v>
      </c>
      <c r="AE1493" s="25">
        <v>1.2210000000000001E-3</v>
      </c>
      <c r="AF1493" s="25">
        <v>0</v>
      </c>
      <c r="AG1493" s="25" t="s">
        <v>22</v>
      </c>
      <c r="AH1493" s="25">
        <v>0</v>
      </c>
      <c r="AI1493" s="25">
        <v>0</v>
      </c>
      <c r="AJ1493" s="25" t="s">
        <v>20</v>
      </c>
      <c r="AK1493" s="42" t="s">
        <v>19</v>
      </c>
      <c r="AL1493" s="25" t="s">
        <v>20</v>
      </c>
      <c r="AM1493" s="25">
        <v>1</v>
      </c>
      <c r="AN1493" s="25">
        <v>185</v>
      </c>
      <c r="AO1493" s="25">
        <v>120</v>
      </c>
      <c r="AP1493" s="25">
        <v>55</v>
      </c>
      <c r="AQ1493" s="25">
        <v>2.16</v>
      </c>
      <c r="AR1493" s="94">
        <v>1.2210000000000001E-3</v>
      </c>
      <c r="AS1493" s="157" t="s">
        <v>22</v>
      </c>
      <c r="AT1493" s="93" t="s">
        <v>22</v>
      </c>
      <c r="AU1493" s="92" t="s">
        <v>22</v>
      </c>
      <c r="AV1493" s="91" t="s">
        <v>152</v>
      </c>
      <c r="AW1493" s="92" t="s">
        <v>48</v>
      </c>
      <c r="AX1493" s="92" t="s">
        <v>48</v>
      </c>
      <c r="AY1493" s="91" t="s">
        <v>152</v>
      </c>
      <c r="AZ1493" s="23"/>
      <c r="BA1493" s="25" t="s">
        <v>4966</v>
      </c>
      <c r="BB1493" t="s">
        <v>25</v>
      </c>
      <c r="BC1493" t="e">
        <v>#N/A</v>
      </c>
      <c r="BD1493" t="e">
        <f>IF(Z1493=BC1493,"OK")</f>
        <v>#N/A</v>
      </c>
      <c r="BE1493">
        <v>2.16</v>
      </c>
      <c r="BF1493">
        <v>1.2210000000000001E-3</v>
      </c>
      <c r="BG1493">
        <v>185</v>
      </c>
      <c r="BH1493">
        <v>120</v>
      </c>
      <c r="BI1493">
        <v>55</v>
      </c>
      <c r="BJ1493">
        <v>2.16</v>
      </c>
      <c r="BK1493">
        <v>1.2210000000000001E-3</v>
      </c>
      <c r="BN1493" s="183"/>
    </row>
    <row r="1494" spans="1:66" x14ac:dyDescent="0.25">
      <c r="A1494" s="1"/>
      <c r="B1494" s="94">
        <v>1488</v>
      </c>
      <c r="C1494" s="43">
        <v>1007088</v>
      </c>
      <c r="D1494" s="37" t="s">
        <v>22</v>
      </c>
      <c r="E1494" s="36" t="s">
        <v>4967</v>
      </c>
      <c r="F1494" s="151" t="s">
        <v>652</v>
      </c>
      <c r="G1494" s="41"/>
      <c r="H1494" s="46" t="str">
        <f>IFERROR(IFERROR(IF(SEARCH("Usystems",$E1494)&gt;0,"Usystems"),IF(SEARCH("RIIFO",$E1494)&gt;0,"RIIFO","Uponor")),"Uponor")</f>
        <v>Uponor</v>
      </c>
      <c r="I1494" s="25" t="str">
        <f>IFERROR(MID($D1494,1,7)+0,"")</f>
        <v/>
      </c>
      <c r="J1494" s="25" t="str">
        <f>IFERROR(MID($D1494,10,7)+0,"")</f>
        <v/>
      </c>
      <c r="K1494" s="25" t="str">
        <f>IFERROR(MID($D1494,19,7)+0,"")</f>
        <v/>
      </c>
      <c r="L1494" s="25" t="str">
        <f>IFERROR(MID($D1494,28,7)+0,"")</f>
        <v/>
      </c>
      <c r="M1494" s="25" t="str">
        <f>IF(IFERROR(MID($Q1494,1,7)+0,"")&lt;1130000,IF(INDEX(C:C,MATCH(LEFT(Q1494,7)+0,I:I,0))&lt;1130000,"",INDEX(C:C,MATCH(LEFT(Q1494,7)+0,I:I,0))),IFERROR(MID($Q1494,1,7)+0,""))</f>
        <v/>
      </c>
      <c r="N1494" s="25" t="str">
        <f>IF(IFERROR(MID($Q1494,10,7)+0,"")&lt;1130000,"",IFERROR(MID($Q1494,10,7)+0,""))</f>
        <v/>
      </c>
      <c r="O1494" s="25" t="str">
        <f>IF(IFERROR(MID($Q1494,19,7)+0,"")&lt;1130000,"",IFERROR(MID($Q1494,19,7)+0,""))</f>
        <v/>
      </c>
      <c r="P1494" s="25" t="str">
        <f>IF(M1494="","",IF(N1494="",M1494,M1494&amp;", "&amp;N1494))</f>
        <v/>
      </c>
      <c r="Q1494" s="37" t="s">
        <v>22</v>
      </c>
      <c r="R1494" s="37"/>
      <c r="S1494" s="35" t="s">
        <v>42</v>
      </c>
      <c r="T1494" s="25" t="s">
        <v>36</v>
      </c>
      <c r="U1494" s="185">
        <v>19651</v>
      </c>
      <c r="V1494" s="188">
        <v>19651</v>
      </c>
      <c r="W1494" s="189">
        <v>19651</v>
      </c>
      <c r="X1494" s="31">
        <v>19651</v>
      </c>
      <c r="Y1494" s="90">
        <f>IFERROR(ROUND(X1494/W1494-1,2),"")</f>
        <v>0</v>
      </c>
      <c r="Z1494" s="31">
        <f>IF(OR(S1494="VLD MLC components",S1494="VLD MLC pipes",S1494="VLD PEX components",S1494="VLD PEX pipes",S1494="VLD PHC components",S1494="VLD PHC pipes",S1494="Controls VLD"),"По запросу",X1494)</f>
        <v>19651</v>
      </c>
      <c r="AA1494" s="63">
        <f>ROUND(X1494/1.2,3)</f>
        <v>16375.833000000001</v>
      </c>
      <c r="AB1494" s="23">
        <v>16375.833000000001</v>
      </c>
      <c r="AC1494" s="190">
        <f>IFERROR(ROUND(AA1494/AB1494-1,2),"")</f>
        <v>0</v>
      </c>
      <c r="AD1494" s="25">
        <v>2</v>
      </c>
      <c r="AE1494" s="25">
        <v>5.5999999999999995E-4</v>
      </c>
      <c r="AF1494" s="25">
        <v>0</v>
      </c>
      <c r="AG1494" s="25" t="s">
        <v>22</v>
      </c>
      <c r="AH1494" s="25">
        <v>0</v>
      </c>
      <c r="AI1494" s="25">
        <v>0</v>
      </c>
      <c r="AJ1494" s="25" t="s">
        <v>20</v>
      </c>
      <c r="AK1494" s="42" t="s">
        <v>19</v>
      </c>
      <c r="AL1494" s="25" t="s">
        <v>20</v>
      </c>
      <c r="AM1494" s="25">
        <v>1</v>
      </c>
      <c r="AN1494" s="25">
        <v>180</v>
      </c>
      <c r="AO1494" s="25">
        <v>120</v>
      </c>
      <c r="AP1494" s="25">
        <v>55</v>
      </c>
      <c r="AQ1494" s="25">
        <v>2</v>
      </c>
      <c r="AR1494" s="94">
        <v>1.188E-3</v>
      </c>
      <c r="AS1494" s="157" t="s">
        <v>22</v>
      </c>
      <c r="AT1494" s="93" t="s">
        <v>22</v>
      </c>
      <c r="AU1494" s="92" t="s">
        <v>22</v>
      </c>
      <c r="AV1494" s="91" t="s">
        <v>152</v>
      </c>
      <c r="AW1494" s="92" t="s">
        <v>48</v>
      </c>
      <c r="AX1494" s="92" t="s">
        <v>48</v>
      </c>
      <c r="AY1494" s="91" t="s">
        <v>152</v>
      </c>
      <c r="AZ1494" s="23"/>
      <c r="BA1494" s="25" t="s">
        <v>4966</v>
      </c>
      <c r="BB1494" t="s">
        <v>25</v>
      </c>
      <c r="BC1494" t="e">
        <v>#N/A</v>
      </c>
      <c r="BD1494" t="e">
        <f>IF(Z1494=BC1494,"OK")</f>
        <v>#N/A</v>
      </c>
      <c r="BE1494">
        <v>2</v>
      </c>
      <c r="BF1494">
        <v>5.5999999999999995E-4</v>
      </c>
      <c r="BG1494">
        <v>180</v>
      </c>
      <c r="BH1494">
        <v>120</v>
      </c>
      <c r="BI1494">
        <v>55</v>
      </c>
      <c r="BJ1494">
        <v>2</v>
      </c>
      <c r="BK1494">
        <v>1.188E-3</v>
      </c>
      <c r="BN1494" s="183"/>
    </row>
    <row r="1495" spans="1:66" x14ac:dyDescent="0.25">
      <c r="A1495" s="1"/>
      <c r="B1495" s="94">
        <v>1489</v>
      </c>
      <c r="C1495" s="43">
        <v>1015768</v>
      </c>
      <c r="D1495" s="37" t="s">
        <v>22</v>
      </c>
      <c r="E1495" s="36" t="s">
        <v>4965</v>
      </c>
      <c r="F1495" s="151" t="s">
        <v>652</v>
      </c>
      <c r="G1495" s="41"/>
      <c r="H1495" s="46" t="str">
        <f>IFERROR(IFERROR(IF(SEARCH("Usystems",$E1495)&gt;0,"Usystems"),IF(SEARCH("RIIFO",$E1495)&gt;0,"RIIFO","Uponor")),"Uponor")</f>
        <v>Uponor</v>
      </c>
      <c r="I1495" s="25" t="str">
        <f>IFERROR(MID($D1495,1,7)+0,"")</f>
        <v/>
      </c>
      <c r="J1495" s="25" t="str">
        <f>IFERROR(MID($D1495,10,7)+0,"")</f>
        <v/>
      </c>
      <c r="K1495" s="25" t="str">
        <f>IFERROR(MID($D1495,19,7)+0,"")</f>
        <v/>
      </c>
      <c r="L1495" s="25" t="str">
        <f>IFERROR(MID($D1495,28,7)+0,"")</f>
        <v/>
      </c>
      <c r="M1495" s="25" t="str">
        <f>IF(IFERROR(MID($Q1495,1,7)+0,"")&lt;1130000,IF(INDEX(C:C,MATCH(LEFT(Q1495,7)+0,I:I,0))&lt;1130000,"",INDEX(C:C,MATCH(LEFT(Q1495,7)+0,I:I,0))),IFERROR(MID($Q1495,1,7)+0,""))</f>
        <v/>
      </c>
      <c r="N1495" s="25" t="str">
        <f>IF(IFERROR(MID($Q1495,10,7)+0,"")&lt;1130000,"",IFERROR(MID($Q1495,10,7)+0,""))</f>
        <v/>
      </c>
      <c r="O1495" s="25" t="str">
        <f>IF(IFERROR(MID($Q1495,19,7)+0,"")&lt;1130000,"",IFERROR(MID($Q1495,19,7)+0,""))</f>
        <v/>
      </c>
      <c r="P1495" s="25" t="str">
        <f>IF(M1495="","",IF(N1495="",M1495,M1495&amp;", "&amp;N1495))</f>
        <v/>
      </c>
      <c r="Q1495" s="37" t="s">
        <v>22</v>
      </c>
      <c r="R1495" s="37"/>
      <c r="S1495" s="35" t="s">
        <v>42</v>
      </c>
      <c r="T1495" s="25" t="s">
        <v>36</v>
      </c>
      <c r="U1495" s="185">
        <v>38502</v>
      </c>
      <c r="V1495" s="188">
        <v>38502</v>
      </c>
      <c r="W1495" s="189">
        <v>38502</v>
      </c>
      <c r="X1495" s="31">
        <v>38502</v>
      </c>
      <c r="Y1495" s="90">
        <f>IFERROR(ROUND(X1495/W1495-1,2),"")</f>
        <v>0</v>
      </c>
      <c r="Z1495" s="31">
        <f>IF(OR(S1495="VLD MLC components",S1495="VLD MLC pipes",S1495="VLD PEX components",S1495="VLD PEX pipes",S1495="VLD PHC components",S1495="VLD PHC pipes",S1495="Controls VLD"),"По запросу",X1495)</f>
        <v>38502</v>
      </c>
      <c r="AA1495" s="63">
        <f>ROUND(X1495/1.2,3)</f>
        <v>32085</v>
      </c>
      <c r="AB1495" s="23">
        <v>32085</v>
      </c>
      <c r="AC1495" s="190">
        <f>IFERROR(ROUND(AA1495/AB1495-1,2),"")</f>
        <v>0</v>
      </c>
      <c r="AD1495" s="25">
        <v>2.89</v>
      </c>
      <c r="AE1495" s="25">
        <v>2.0790000000000001E-3</v>
      </c>
      <c r="AF1495" s="25">
        <v>0</v>
      </c>
      <c r="AG1495" s="25" t="s">
        <v>22</v>
      </c>
      <c r="AH1495" s="25">
        <v>0</v>
      </c>
      <c r="AI1495" s="25">
        <v>0</v>
      </c>
      <c r="AJ1495" s="25" t="s">
        <v>20</v>
      </c>
      <c r="AK1495" s="42" t="s">
        <v>19</v>
      </c>
      <c r="AL1495" s="25" t="s">
        <v>20</v>
      </c>
      <c r="AM1495" s="25">
        <v>1</v>
      </c>
      <c r="AN1495" s="25">
        <v>210</v>
      </c>
      <c r="AO1495" s="25">
        <v>175</v>
      </c>
      <c r="AP1495" s="25">
        <v>60</v>
      </c>
      <c r="AQ1495" s="25">
        <v>2.89</v>
      </c>
      <c r="AR1495" s="94">
        <v>2.2049999999999999E-3</v>
      </c>
      <c r="AS1495" s="157" t="s">
        <v>22</v>
      </c>
      <c r="AT1495" s="93" t="s">
        <v>22</v>
      </c>
      <c r="AU1495" s="92" t="s">
        <v>22</v>
      </c>
      <c r="AV1495" s="91" t="s">
        <v>152</v>
      </c>
      <c r="AW1495" s="92" t="s">
        <v>48</v>
      </c>
      <c r="AX1495" s="92" t="s">
        <v>48</v>
      </c>
      <c r="AY1495" s="91" t="s">
        <v>152</v>
      </c>
      <c r="AZ1495" s="23"/>
      <c r="BA1495" s="25" t="s">
        <v>4963</v>
      </c>
      <c r="BB1495" t="s">
        <v>25</v>
      </c>
      <c r="BC1495" t="e">
        <v>#N/A</v>
      </c>
      <c r="BD1495" t="e">
        <f>IF(Z1495=BC1495,"OK")</f>
        <v>#N/A</v>
      </c>
      <c r="BE1495">
        <v>2.89</v>
      </c>
      <c r="BF1495">
        <v>2.0790000000000001E-3</v>
      </c>
      <c r="BG1495">
        <v>210</v>
      </c>
      <c r="BH1495">
        <v>175</v>
      </c>
      <c r="BI1495">
        <v>60</v>
      </c>
      <c r="BJ1495">
        <v>2.89</v>
      </c>
      <c r="BK1495">
        <v>2.2049999999999999E-3</v>
      </c>
      <c r="BN1495" s="183"/>
    </row>
    <row r="1496" spans="1:66" x14ac:dyDescent="0.25">
      <c r="A1496" s="1"/>
      <c r="B1496" s="94">
        <v>1490</v>
      </c>
      <c r="C1496" s="43">
        <v>1015792</v>
      </c>
      <c r="D1496" s="37" t="s">
        <v>22</v>
      </c>
      <c r="E1496" s="36" t="s">
        <v>4964</v>
      </c>
      <c r="F1496" s="151" t="s">
        <v>652</v>
      </c>
      <c r="G1496" s="41"/>
      <c r="H1496" s="46" t="str">
        <f>IFERROR(IFERROR(IF(SEARCH("Usystems",$E1496)&gt;0,"Usystems"),IF(SEARCH("RIIFO",$E1496)&gt;0,"RIIFO","Uponor")),"Uponor")</f>
        <v>Uponor</v>
      </c>
      <c r="I1496" s="25" t="str">
        <f>IFERROR(MID($D1496,1,7)+0,"")</f>
        <v/>
      </c>
      <c r="J1496" s="25" t="str">
        <f>IFERROR(MID($D1496,10,7)+0,"")</f>
        <v/>
      </c>
      <c r="K1496" s="25" t="str">
        <f>IFERROR(MID($D1496,19,7)+0,"")</f>
        <v/>
      </c>
      <c r="L1496" s="25" t="str">
        <f>IFERROR(MID($D1496,28,7)+0,"")</f>
        <v/>
      </c>
      <c r="M1496" s="25" t="str">
        <f>IF(IFERROR(MID($Q1496,1,7)+0,"")&lt;1130000,IF(INDEX(C:C,MATCH(LEFT(Q1496,7)+0,I:I,0))&lt;1130000,"",INDEX(C:C,MATCH(LEFT(Q1496,7)+0,I:I,0))),IFERROR(MID($Q1496,1,7)+0,""))</f>
        <v/>
      </c>
      <c r="N1496" s="25" t="str">
        <f>IF(IFERROR(MID($Q1496,10,7)+0,"")&lt;1130000,"",IFERROR(MID($Q1496,10,7)+0,""))</f>
        <v/>
      </c>
      <c r="O1496" s="25" t="str">
        <f>IF(IFERROR(MID($Q1496,19,7)+0,"")&lt;1130000,"",IFERROR(MID($Q1496,19,7)+0,""))</f>
        <v/>
      </c>
      <c r="P1496" s="25" t="str">
        <f>IF(M1496="","",IF(N1496="",M1496,M1496&amp;", "&amp;N1496))</f>
        <v/>
      </c>
      <c r="Q1496" s="37" t="s">
        <v>22</v>
      </c>
      <c r="R1496" s="37"/>
      <c r="S1496" s="35" t="s">
        <v>42</v>
      </c>
      <c r="T1496" s="25" t="s">
        <v>36</v>
      </c>
      <c r="U1496" s="185">
        <v>38502</v>
      </c>
      <c r="V1496" s="188">
        <v>38502</v>
      </c>
      <c r="W1496" s="189">
        <v>38502</v>
      </c>
      <c r="X1496" s="31">
        <v>38502</v>
      </c>
      <c r="Y1496" s="90">
        <f>IFERROR(ROUND(X1496/W1496-1,2),"")</f>
        <v>0</v>
      </c>
      <c r="Z1496" s="31">
        <f>IF(OR(S1496="VLD MLC components",S1496="VLD MLC pipes",S1496="VLD PEX components",S1496="VLD PEX pipes",S1496="VLD PHC components",S1496="VLD PHC pipes",S1496="Controls VLD"),"По запросу",X1496)</f>
        <v>38502</v>
      </c>
      <c r="AA1496" s="63">
        <f>ROUND(X1496/1.2,3)</f>
        <v>32085</v>
      </c>
      <c r="AB1496" s="23">
        <v>32085</v>
      </c>
      <c r="AC1496" s="190">
        <f>IFERROR(ROUND(AA1496/AB1496-1,2),"")</f>
        <v>0</v>
      </c>
      <c r="AD1496" s="25">
        <v>2.6</v>
      </c>
      <c r="AE1496" s="25">
        <v>2.1289999999999998E-3</v>
      </c>
      <c r="AF1496" s="25">
        <v>0</v>
      </c>
      <c r="AG1496" s="25" t="s">
        <v>22</v>
      </c>
      <c r="AH1496" s="25">
        <v>0</v>
      </c>
      <c r="AI1496" s="25">
        <v>0</v>
      </c>
      <c r="AJ1496" s="25" t="s">
        <v>20</v>
      </c>
      <c r="AK1496" s="42" t="s">
        <v>19</v>
      </c>
      <c r="AL1496" s="25" t="s">
        <v>20</v>
      </c>
      <c r="AM1496" s="25">
        <v>1</v>
      </c>
      <c r="AN1496" s="25">
        <v>210</v>
      </c>
      <c r="AO1496" s="25">
        <v>175</v>
      </c>
      <c r="AP1496" s="25">
        <v>60</v>
      </c>
      <c r="AQ1496" s="25">
        <v>2.6</v>
      </c>
      <c r="AR1496" s="94">
        <v>2.2049999999999999E-3</v>
      </c>
      <c r="AS1496" s="157" t="s">
        <v>22</v>
      </c>
      <c r="AT1496" s="93" t="s">
        <v>22</v>
      </c>
      <c r="AU1496" s="92" t="s">
        <v>22</v>
      </c>
      <c r="AV1496" s="91" t="s">
        <v>152</v>
      </c>
      <c r="AW1496" s="92" t="s">
        <v>48</v>
      </c>
      <c r="AX1496" s="92" t="s">
        <v>48</v>
      </c>
      <c r="AY1496" s="91" t="s">
        <v>152</v>
      </c>
      <c r="AZ1496" s="23"/>
      <c r="BA1496" s="25" t="s">
        <v>4963</v>
      </c>
      <c r="BB1496" t="s">
        <v>25</v>
      </c>
      <c r="BC1496" t="e">
        <v>#N/A</v>
      </c>
      <c r="BD1496" t="e">
        <f>IF(Z1496=BC1496,"OK")</f>
        <v>#N/A</v>
      </c>
      <c r="BE1496">
        <v>2.6</v>
      </c>
      <c r="BF1496">
        <v>2.1289999999999998E-3</v>
      </c>
      <c r="BG1496">
        <v>210</v>
      </c>
      <c r="BH1496">
        <v>175</v>
      </c>
      <c r="BI1496">
        <v>60</v>
      </c>
      <c r="BJ1496">
        <v>2.6</v>
      </c>
      <c r="BK1496">
        <v>2.2049999999999999E-3</v>
      </c>
      <c r="BN1496" s="183"/>
    </row>
    <row r="1497" spans="1:66" x14ac:dyDescent="0.25">
      <c r="A1497" s="1"/>
      <c r="B1497" s="94">
        <v>1491</v>
      </c>
      <c r="C1497" s="43">
        <v>1046541</v>
      </c>
      <c r="D1497" s="37" t="s">
        <v>22</v>
      </c>
      <c r="E1497" s="27" t="s">
        <v>4962</v>
      </c>
      <c r="F1497" s="151" t="s">
        <v>757</v>
      </c>
      <c r="G1497" s="41"/>
      <c r="H1497" s="46" t="str">
        <f>IFERROR(IFERROR(IF(SEARCH("Usystems",$E1497)&gt;0,"Usystems"),IF(SEARCH("RIIFO",$E1497)&gt;0,"RIIFO","Uponor")),"Uponor")</f>
        <v>Uponor</v>
      </c>
      <c r="I1497" s="25" t="str">
        <f>IFERROR(MID($D1497,1,7)+0,"")</f>
        <v/>
      </c>
      <c r="J1497" s="25" t="str">
        <f>IFERROR(MID($D1497,10,7)+0,"")</f>
        <v/>
      </c>
      <c r="K1497" s="25" t="str">
        <f>IFERROR(MID($D1497,19,7)+0,"")</f>
        <v/>
      </c>
      <c r="L1497" s="25" t="str">
        <f>IFERROR(MID($D1497,28,7)+0,"")</f>
        <v/>
      </c>
      <c r="M1497" s="25" t="str">
        <f>IF(IFERROR(MID($Q1497,1,7)+0,"")&lt;1130000,IF(INDEX(C:C,MATCH(LEFT(Q1497,7)+0,I:I,0))&lt;1130000,"",INDEX(C:C,MATCH(LEFT(Q1497,7)+0,I:I,0))),IFERROR(MID($Q1497,1,7)+0,""))</f>
        <v/>
      </c>
      <c r="N1497" s="25" t="str">
        <f>IF(IFERROR(MID($Q1497,10,7)+0,"")&lt;1130000,"",IFERROR(MID($Q1497,10,7)+0,""))</f>
        <v/>
      </c>
      <c r="O1497" s="25" t="str">
        <f>IF(IFERROR(MID($Q1497,19,7)+0,"")&lt;1130000,"",IFERROR(MID($Q1497,19,7)+0,""))</f>
        <v/>
      </c>
      <c r="P1497" s="25" t="str">
        <f>IF(M1497="","",IF(N1497="",M1497,M1497&amp;", "&amp;N1497))</f>
        <v/>
      </c>
      <c r="Q1497" s="37" t="s">
        <v>22</v>
      </c>
      <c r="R1497" s="37"/>
      <c r="S1497" s="35" t="s">
        <v>42</v>
      </c>
      <c r="T1497" s="25" t="s">
        <v>36</v>
      </c>
      <c r="U1497" s="185">
        <v>123399</v>
      </c>
      <c r="V1497" s="188">
        <v>123399</v>
      </c>
      <c r="W1497" s="189">
        <v>123399</v>
      </c>
      <c r="X1497" s="31">
        <v>123399</v>
      </c>
      <c r="Y1497" s="90">
        <f>IFERROR(ROUND(X1497/W1497-1,2),"")</f>
        <v>0</v>
      </c>
      <c r="Z1497" s="31">
        <f>IF(OR(S1497="VLD MLC components",S1497="VLD MLC pipes",S1497="VLD PEX components",S1497="VLD PEX pipes",S1497="VLD PHC components",S1497="VLD PHC pipes",S1497="Controls VLD"),"По запросу",X1497)</f>
        <v>123399</v>
      </c>
      <c r="AA1497" s="63">
        <f>ROUND(X1497/1.2,3)</f>
        <v>102832.5</v>
      </c>
      <c r="AB1497" s="23">
        <v>102832.5</v>
      </c>
      <c r="AC1497" s="190">
        <f>IFERROR(ROUND(AA1497/AB1497-1,2),"")</f>
        <v>0</v>
      </c>
      <c r="AD1497" s="25">
        <v>2.2970000000000002</v>
      </c>
      <c r="AE1497" s="25">
        <v>4.5469999999999998E-3</v>
      </c>
      <c r="AF1497" s="25">
        <v>0</v>
      </c>
      <c r="AG1497" s="25" t="s">
        <v>22</v>
      </c>
      <c r="AH1497" s="25">
        <v>0</v>
      </c>
      <c r="AI1497" s="25">
        <v>0</v>
      </c>
      <c r="AJ1497" s="25" t="s">
        <v>20</v>
      </c>
      <c r="AK1497" s="42" t="s">
        <v>19</v>
      </c>
      <c r="AL1497" s="25" t="s">
        <v>20</v>
      </c>
      <c r="AM1497" s="25">
        <v>1</v>
      </c>
      <c r="AN1497" s="25">
        <v>265</v>
      </c>
      <c r="AO1497" s="25">
        <v>220</v>
      </c>
      <c r="AP1497" s="25">
        <v>78</v>
      </c>
      <c r="AQ1497" s="25">
        <v>2.2970000000000002</v>
      </c>
      <c r="AR1497" s="94">
        <v>4.5469999999999998E-3</v>
      </c>
      <c r="AS1497" s="157" t="s">
        <v>22</v>
      </c>
      <c r="AT1497" s="93" t="s">
        <v>22</v>
      </c>
      <c r="AU1497" s="92" t="s">
        <v>22</v>
      </c>
      <c r="AV1497" s="91" t="s">
        <v>152</v>
      </c>
      <c r="AW1497" s="92" t="s">
        <v>48</v>
      </c>
      <c r="AX1497" s="92" t="s">
        <v>48</v>
      </c>
      <c r="AY1497" s="91" t="s">
        <v>152</v>
      </c>
      <c r="AZ1497" s="23"/>
      <c r="BA1497" s="25" t="s">
        <v>4961</v>
      </c>
      <c r="BB1497" t="s">
        <v>25</v>
      </c>
      <c r="BC1497" t="e">
        <v>#N/A</v>
      </c>
      <c r="BD1497" t="e">
        <f>IF(Z1497=BC1497,"OK")</f>
        <v>#N/A</v>
      </c>
      <c r="BE1497">
        <v>2.2970000000000002</v>
      </c>
      <c r="BF1497">
        <v>4.5469999999999998E-3</v>
      </c>
      <c r="BG1497">
        <v>265</v>
      </c>
      <c r="BH1497">
        <v>220</v>
      </c>
      <c r="BI1497">
        <v>78</v>
      </c>
      <c r="BJ1497">
        <v>2.2970000000000002</v>
      </c>
      <c r="BK1497">
        <v>4.5469999999999998E-3</v>
      </c>
      <c r="BN1497" s="183"/>
    </row>
    <row r="1498" spans="1:66" x14ac:dyDescent="0.25">
      <c r="A1498" s="1"/>
      <c r="B1498" s="94">
        <v>1492</v>
      </c>
      <c r="C1498" s="43">
        <v>1046542</v>
      </c>
      <c r="D1498" s="37" t="s">
        <v>22</v>
      </c>
      <c r="E1498" s="27" t="s">
        <v>4960</v>
      </c>
      <c r="F1498" s="151" t="s">
        <v>21</v>
      </c>
      <c r="G1498" s="25"/>
      <c r="H1498" s="46" t="str">
        <f>IFERROR(IFERROR(IF(SEARCH("Usystems",$E1498)&gt;0,"Usystems"),IF(SEARCH("RIIFO",$E1498)&gt;0,"RIIFO","Uponor")),"Uponor")</f>
        <v>Uponor</v>
      </c>
      <c r="I1498" s="25" t="str">
        <f>IFERROR(MID($D1498,1,7)+0,"")</f>
        <v/>
      </c>
      <c r="J1498" s="25" t="str">
        <f>IFERROR(MID($D1498,10,7)+0,"")</f>
        <v/>
      </c>
      <c r="K1498" s="25" t="str">
        <f>IFERROR(MID($D1498,19,7)+0,"")</f>
        <v/>
      </c>
      <c r="L1498" s="25" t="str">
        <f>IFERROR(MID($D1498,28,7)+0,"")</f>
        <v/>
      </c>
      <c r="M1498" s="25" t="str">
        <f>IF(IFERROR(MID($Q1498,1,7)+0,"")&lt;1130000,IF(INDEX(C:C,MATCH(LEFT(Q1498,7)+0,I:I,0))&lt;1130000,"",INDEX(C:C,MATCH(LEFT(Q1498,7)+0,I:I,0))),IFERROR(MID($Q1498,1,7)+0,""))</f>
        <v/>
      </c>
      <c r="N1498" s="25" t="str">
        <f>IF(IFERROR(MID($Q1498,10,7)+0,"")&lt;1130000,"",IFERROR(MID($Q1498,10,7)+0,""))</f>
        <v/>
      </c>
      <c r="O1498" s="25" t="str">
        <f>IF(IFERROR(MID($Q1498,19,7)+0,"")&lt;1130000,"",IFERROR(MID($Q1498,19,7)+0,""))</f>
        <v/>
      </c>
      <c r="P1498" s="25" t="str">
        <f>IF(M1498="","",IF(N1498="",M1498,M1498&amp;", "&amp;N1498))</f>
        <v/>
      </c>
      <c r="Q1498" s="37" t="s">
        <v>22</v>
      </c>
      <c r="R1498" s="37"/>
      <c r="S1498" s="35" t="s">
        <v>42</v>
      </c>
      <c r="T1498" s="25" t="s">
        <v>36</v>
      </c>
      <c r="U1498" s="185">
        <v>136903</v>
      </c>
      <c r="V1498" s="188">
        <v>136903</v>
      </c>
      <c r="W1498" s="189">
        <v>136903</v>
      </c>
      <c r="X1498" s="31">
        <v>136903</v>
      </c>
      <c r="Y1498" s="90">
        <f>IFERROR(ROUND(X1498/W1498-1,2),"")</f>
        <v>0</v>
      </c>
      <c r="Z1498" s="31">
        <f>IF(OR(S1498="VLD MLC components",S1498="VLD MLC pipes",S1498="VLD PEX components",S1498="VLD PEX pipes",S1498="VLD PHC components",S1498="VLD PHC pipes",S1498="Controls VLD"),"По запросу",X1498)</f>
        <v>136903</v>
      </c>
      <c r="AA1498" s="63">
        <f>ROUND(X1498/1.2,3)</f>
        <v>114085.833</v>
      </c>
      <c r="AB1498" s="23">
        <v>114085.833</v>
      </c>
      <c r="AC1498" s="190">
        <f>IFERROR(ROUND(AA1498/AB1498-1,2),"")</f>
        <v>0</v>
      </c>
      <c r="AD1498" s="25">
        <v>2.64</v>
      </c>
      <c r="AE1498" s="25">
        <v>1.17E-3</v>
      </c>
      <c r="AF1498" s="25">
        <v>0</v>
      </c>
      <c r="AG1498" s="25" t="s">
        <v>22</v>
      </c>
      <c r="AH1498" s="25">
        <v>0</v>
      </c>
      <c r="AI1498" s="25">
        <v>0</v>
      </c>
      <c r="AJ1498" s="25" t="s">
        <v>20</v>
      </c>
      <c r="AK1498" s="42" t="s">
        <v>19</v>
      </c>
      <c r="AL1498" s="25" t="s">
        <v>20</v>
      </c>
      <c r="AM1498" s="25">
        <v>1</v>
      </c>
      <c r="AN1498" s="25">
        <v>265</v>
      </c>
      <c r="AO1498" s="25">
        <v>210</v>
      </c>
      <c r="AP1498" s="25">
        <v>85</v>
      </c>
      <c r="AQ1498" s="25">
        <v>2.64</v>
      </c>
      <c r="AR1498" s="94">
        <v>4.7299999999999998E-3</v>
      </c>
      <c r="AS1498" s="157" t="s">
        <v>22</v>
      </c>
      <c r="AT1498" s="93" t="s">
        <v>22</v>
      </c>
      <c r="AU1498" s="92" t="s">
        <v>22</v>
      </c>
      <c r="AV1498" s="91" t="s">
        <v>152</v>
      </c>
      <c r="AW1498" s="92" t="s">
        <v>48</v>
      </c>
      <c r="AX1498" s="92" t="s">
        <v>48</v>
      </c>
      <c r="AY1498" s="91" t="s">
        <v>152</v>
      </c>
      <c r="AZ1498" s="23"/>
      <c r="BA1498" s="25" t="s">
        <v>4959</v>
      </c>
      <c r="BB1498" t="s">
        <v>25</v>
      </c>
      <c r="BC1498" t="e">
        <v>#N/A</v>
      </c>
      <c r="BD1498" t="e">
        <f>IF(Z1498=BC1498,"OK")</f>
        <v>#N/A</v>
      </c>
      <c r="BE1498">
        <v>2.64</v>
      </c>
      <c r="BF1498">
        <v>1.17E-3</v>
      </c>
      <c r="BG1498">
        <v>265</v>
      </c>
      <c r="BH1498">
        <v>210</v>
      </c>
      <c r="BI1498">
        <v>85</v>
      </c>
      <c r="BJ1498">
        <v>2.64</v>
      </c>
      <c r="BK1498">
        <v>4.7299999999999998E-3</v>
      </c>
      <c r="BN1498" s="183"/>
    </row>
    <row r="1499" spans="1:66" x14ac:dyDescent="0.25">
      <c r="A1499" s="1"/>
      <c r="B1499" s="94">
        <v>1493</v>
      </c>
      <c r="C1499" s="43">
        <v>1046543</v>
      </c>
      <c r="D1499" s="37" t="s">
        <v>22</v>
      </c>
      <c r="E1499" s="27" t="s">
        <v>4958</v>
      </c>
      <c r="F1499" s="151" t="s">
        <v>21</v>
      </c>
      <c r="G1499" s="25"/>
      <c r="H1499" s="46" t="str">
        <f>IFERROR(IFERROR(IF(SEARCH("Usystems",$E1499)&gt;0,"Usystems"),IF(SEARCH("RIIFO",$E1499)&gt;0,"RIIFO","Uponor")),"Uponor")</f>
        <v>Uponor</v>
      </c>
      <c r="I1499" s="25" t="str">
        <f>IFERROR(MID($D1499,1,7)+0,"")</f>
        <v/>
      </c>
      <c r="J1499" s="25" t="str">
        <f>IFERROR(MID($D1499,10,7)+0,"")</f>
        <v/>
      </c>
      <c r="K1499" s="25" t="str">
        <f>IFERROR(MID($D1499,19,7)+0,"")</f>
        <v/>
      </c>
      <c r="L1499" s="25" t="str">
        <f>IFERROR(MID($D1499,28,7)+0,"")</f>
        <v/>
      </c>
      <c r="M1499" s="25" t="str">
        <f>IF(IFERROR(MID($Q1499,1,7)+0,"")&lt;1130000,IF(INDEX(C:C,MATCH(LEFT(Q1499,7)+0,I:I,0))&lt;1130000,"",INDEX(C:C,MATCH(LEFT(Q1499,7)+0,I:I,0))),IFERROR(MID($Q1499,1,7)+0,""))</f>
        <v/>
      </c>
      <c r="N1499" s="25" t="str">
        <f>IF(IFERROR(MID($Q1499,10,7)+0,"")&lt;1130000,"",IFERROR(MID($Q1499,10,7)+0,""))</f>
        <v/>
      </c>
      <c r="O1499" s="25" t="str">
        <f>IF(IFERROR(MID($Q1499,19,7)+0,"")&lt;1130000,"",IFERROR(MID($Q1499,19,7)+0,""))</f>
        <v/>
      </c>
      <c r="P1499" s="25" t="str">
        <f>IF(M1499="","",IF(N1499="",M1499,M1499&amp;", "&amp;N1499))</f>
        <v/>
      </c>
      <c r="Q1499" s="37" t="s">
        <v>22</v>
      </c>
      <c r="R1499" s="37"/>
      <c r="S1499" s="35" t="s">
        <v>42</v>
      </c>
      <c r="T1499" s="25" t="s">
        <v>36</v>
      </c>
      <c r="U1499" s="185">
        <v>163892</v>
      </c>
      <c r="V1499" s="188">
        <v>163892</v>
      </c>
      <c r="W1499" s="189">
        <v>163892</v>
      </c>
      <c r="X1499" s="31">
        <v>163892</v>
      </c>
      <c r="Y1499" s="90">
        <f>IFERROR(ROUND(X1499/W1499-1,2),"")</f>
        <v>0</v>
      </c>
      <c r="Z1499" s="31">
        <f>IF(OR(S1499="VLD MLC components",S1499="VLD MLC pipes",S1499="VLD PEX components",S1499="VLD PEX pipes",S1499="VLD PHC components",S1499="VLD PHC pipes",S1499="Controls VLD"),"По запросу",X1499)</f>
        <v>163892</v>
      </c>
      <c r="AA1499" s="63">
        <f>ROUND(X1499/1.2,3)</f>
        <v>136576.66699999999</v>
      </c>
      <c r="AB1499" s="23">
        <v>136576.66699999999</v>
      </c>
      <c r="AC1499" s="190">
        <f>IFERROR(ROUND(AA1499/AB1499-1,2),"")</f>
        <v>0</v>
      </c>
      <c r="AD1499" s="25">
        <v>3.29</v>
      </c>
      <c r="AE1499" s="25">
        <v>4.7520000000000001E-3</v>
      </c>
      <c r="AF1499" s="25">
        <v>0</v>
      </c>
      <c r="AG1499" s="25" t="s">
        <v>22</v>
      </c>
      <c r="AH1499" s="25">
        <v>0</v>
      </c>
      <c r="AI1499" s="25">
        <v>0</v>
      </c>
      <c r="AJ1499" s="25" t="s">
        <v>20</v>
      </c>
      <c r="AK1499" s="42" t="s">
        <v>19</v>
      </c>
      <c r="AL1499" s="25" t="s">
        <v>20</v>
      </c>
      <c r="AM1499" s="25">
        <v>1</v>
      </c>
      <c r="AN1499" s="25">
        <v>260</v>
      </c>
      <c r="AO1499" s="25">
        <v>215</v>
      </c>
      <c r="AP1499" s="25">
        <v>85</v>
      </c>
      <c r="AQ1499" s="25">
        <v>3.29</v>
      </c>
      <c r="AR1499" s="94">
        <v>4.7520000000000001E-3</v>
      </c>
      <c r="AS1499" s="157" t="s">
        <v>22</v>
      </c>
      <c r="AT1499" s="93" t="s">
        <v>22</v>
      </c>
      <c r="AU1499" s="92" t="s">
        <v>22</v>
      </c>
      <c r="AV1499" s="91" t="s">
        <v>152</v>
      </c>
      <c r="AW1499" s="92" t="s">
        <v>48</v>
      </c>
      <c r="AX1499" s="92" t="s">
        <v>48</v>
      </c>
      <c r="AY1499" s="91" t="s">
        <v>152</v>
      </c>
      <c r="AZ1499" s="23"/>
      <c r="BA1499" s="25" t="s">
        <v>4957</v>
      </c>
      <c r="BB1499" t="s">
        <v>25</v>
      </c>
      <c r="BC1499" t="e">
        <v>#N/A</v>
      </c>
      <c r="BD1499" t="e">
        <f>IF(Z1499=BC1499,"OK")</f>
        <v>#N/A</v>
      </c>
      <c r="BE1499">
        <v>3.29</v>
      </c>
      <c r="BF1499">
        <v>4.7520000000000001E-3</v>
      </c>
      <c r="BG1499">
        <v>260</v>
      </c>
      <c r="BH1499">
        <v>215</v>
      </c>
      <c r="BI1499">
        <v>85</v>
      </c>
      <c r="BJ1499">
        <v>3.29</v>
      </c>
      <c r="BK1499">
        <v>4.7520000000000001E-3</v>
      </c>
      <c r="BN1499" s="183"/>
    </row>
    <row r="1500" spans="1:66" x14ac:dyDescent="0.25">
      <c r="A1500" s="1"/>
      <c r="B1500" s="94">
        <v>1494</v>
      </c>
      <c r="C1500" s="43">
        <v>1046544</v>
      </c>
      <c r="D1500" s="37" t="s">
        <v>22</v>
      </c>
      <c r="E1500" s="27" t="s">
        <v>4956</v>
      </c>
      <c r="F1500" s="151" t="s">
        <v>21</v>
      </c>
      <c r="G1500" s="41"/>
      <c r="H1500" s="46" t="str">
        <f>IFERROR(IFERROR(IF(SEARCH("Usystems",$E1500)&gt;0,"Usystems"),IF(SEARCH("RIIFO",$E1500)&gt;0,"RIIFO","Uponor")),"Uponor")</f>
        <v>Uponor</v>
      </c>
      <c r="I1500" s="25" t="str">
        <f>IFERROR(MID($D1500,1,7)+0,"")</f>
        <v/>
      </c>
      <c r="J1500" s="25" t="str">
        <f>IFERROR(MID($D1500,10,7)+0,"")</f>
        <v/>
      </c>
      <c r="K1500" s="25" t="str">
        <f>IFERROR(MID($D1500,19,7)+0,"")</f>
        <v/>
      </c>
      <c r="L1500" s="25" t="str">
        <f>IFERROR(MID($D1500,28,7)+0,"")</f>
        <v/>
      </c>
      <c r="M1500" s="25" t="str">
        <f>IF(IFERROR(MID($Q1500,1,7)+0,"")&lt;1130000,IF(INDEX(C:C,MATCH(LEFT(Q1500,7)+0,I:I,0))&lt;1130000,"",INDEX(C:C,MATCH(LEFT(Q1500,7)+0,I:I,0))),IFERROR(MID($Q1500,1,7)+0,""))</f>
        <v/>
      </c>
      <c r="N1500" s="25" t="str">
        <f>IF(IFERROR(MID($Q1500,10,7)+0,"")&lt;1130000,"",IFERROR(MID($Q1500,10,7)+0,""))</f>
        <v/>
      </c>
      <c r="O1500" s="25" t="str">
        <f>IF(IFERROR(MID($Q1500,19,7)+0,"")&lt;1130000,"",IFERROR(MID($Q1500,19,7)+0,""))</f>
        <v/>
      </c>
      <c r="P1500" s="25" t="str">
        <f>IF(M1500="","",IF(N1500="",M1500,M1500&amp;", "&amp;N1500))</f>
        <v/>
      </c>
      <c r="Q1500" s="37" t="s">
        <v>22</v>
      </c>
      <c r="R1500" s="37"/>
      <c r="S1500" s="35" t="s">
        <v>42</v>
      </c>
      <c r="T1500" s="25" t="s">
        <v>36</v>
      </c>
      <c r="U1500" s="185">
        <v>177389</v>
      </c>
      <c r="V1500" s="188">
        <v>177389</v>
      </c>
      <c r="W1500" s="189">
        <v>177389</v>
      </c>
      <c r="X1500" s="31">
        <v>177389</v>
      </c>
      <c r="Y1500" s="90">
        <f>IFERROR(ROUND(X1500/W1500-1,2),"")</f>
        <v>0</v>
      </c>
      <c r="Z1500" s="31">
        <f>IF(OR(S1500="VLD MLC components",S1500="VLD MLC pipes",S1500="VLD PEX components",S1500="VLD PEX pipes",S1500="VLD PHC components",S1500="VLD PHC pipes",S1500="Controls VLD"),"По запросу",X1500)</f>
        <v>177389</v>
      </c>
      <c r="AA1500" s="63">
        <f>ROUND(X1500/1.2,3)</f>
        <v>147824.16699999999</v>
      </c>
      <c r="AB1500" s="23">
        <v>147824.16699999999</v>
      </c>
      <c r="AC1500" s="190">
        <f>IFERROR(ROUND(AA1500/AB1500-1,2),"")</f>
        <v>0</v>
      </c>
      <c r="AD1500" s="25">
        <v>3.88</v>
      </c>
      <c r="AE1500" s="25">
        <v>7.208E-3</v>
      </c>
      <c r="AF1500" s="25">
        <v>0</v>
      </c>
      <c r="AG1500" s="25" t="s">
        <v>22</v>
      </c>
      <c r="AH1500" s="25">
        <v>0</v>
      </c>
      <c r="AI1500" s="25">
        <v>0</v>
      </c>
      <c r="AJ1500" s="25" t="s">
        <v>20</v>
      </c>
      <c r="AK1500" s="42" t="s">
        <v>19</v>
      </c>
      <c r="AL1500" s="25" t="s">
        <v>20</v>
      </c>
      <c r="AM1500" s="25">
        <v>1</v>
      </c>
      <c r="AN1500" s="25">
        <v>320</v>
      </c>
      <c r="AO1500" s="25">
        <v>265</v>
      </c>
      <c r="AP1500" s="25">
        <v>85</v>
      </c>
      <c r="AQ1500" s="25">
        <v>3.88</v>
      </c>
      <c r="AR1500" s="94">
        <v>7.208E-3</v>
      </c>
      <c r="AS1500" s="157" t="s">
        <v>22</v>
      </c>
      <c r="AT1500" s="93" t="s">
        <v>22</v>
      </c>
      <c r="AU1500" s="92" t="s">
        <v>22</v>
      </c>
      <c r="AV1500" s="91" t="s">
        <v>152</v>
      </c>
      <c r="AW1500" s="92" t="s">
        <v>48</v>
      </c>
      <c r="AX1500" s="92" t="s">
        <v>48</v>
      </c>
      <c r="AY1500" s="91" t="s">
        <v>152</v>
      </c>
      <c r="AZ1500" s="23"/>
      <c r="BA1500" s="25" t="s">
        <v>4955</v>
      </c>
      <c r="BB1500" t="s">
        <v>25</v>
      </c>
      <c r="BC1500" t="e">
        <v>#N/A</v>
      </c>
      <c r="BD1500" t="e">
        <f>IF(Z1500=BC1500,"OK")</f>
        <v>#N/A</v>
      </c>
      <c r="BE1500">
        <v>3.88</v>
      </c>
      <c r="BF1500">
        <v>7.208E-3</v>
      </c>
      <c r="BG1500">
        <v>320</v>
      </c>
      <c r="BH1500">
        <v>265</v>
      </c>
      <c r="BI1500">
        <v>85</v>
      </c>
      <c r="BJ1500">
        <v>3.88</v>
      </c>
      <c r="BK1500">
        <v>7.208E-3</v>
      </c>
      <c r="BN1500" s="183"/>
    </row>
    <row r="1501" spans="1:66" ht="25.5" x14ac:dyDescent="0.25">
      <c r="A1501" s="1"/>
      <c r="B1501" s="94">
        <v>1495</v>
      </c>
      <c r="C1501" s="43">
        <v>1046545</v>
      </c>
      <c r="D1501" s="37" t="s">
        <v>22</v>
      </c>
      <c r="E1501" s="27" t="s">
        <v>4954</v>
      </c>
      <c r="F1501" s="151" t="s">
        <v>757</v>
      </c>
      <c r="G1501" s="41"/>
      <c r="H1501" s="46" t="str">
        <f>IFERROR(IFERROR(IF(SEARCH("Usystems",$E1501)&gt;0,"Usystems"),IF(SEARCH("RIIFO",$E1501)&gt;0,"RIIFO","Uponor")),"Uponor")</f>
        <v>Uponor</v>
      </c>
      <c r="I1501" s="25" t="str">
        <f>IFERROR(MID($D1501,1,7)+0,"")</f>
        <v/>
      </c>
      <c r="J1501" s="25" t="str">
        <f>IFERROR(MID($D1501,10,7)+0,"")</f>
        <v/>
      </c>
      <c r="K1501" s="25" t="str">
        <f>IFERROR(MID($D1501,19,7)+0,"")</f>
        <v/>
      </c>
      <c r="L1501" s="25" t="str">
        <f>IFERROR(MID($D1501,28,7)+0,"")</f>
        <v/>
      </c>
      <c r="M1501" s="25" t="str">
        <f>IF(IFERROR(MID($Q1501,1,7)+0,"")&lt;1130000,IF(INDEX(C:C,MATCH(LEFT(Q1501,7)+0,I:I,0))&lt;1130000,"",INDEX(C:C,MATCH(LEFT(Q1501,7)+0,I:I,0))),IFERROR(MID($Q1501,1,7)+0,""))</f>
        <v/>
      </c>
      <c r="N1501" s="25" t="str">
        <f>IF(IFERROR(MID($Q1501,10,7)+0,"")&lt;1130000,"",IFERROR(MID($Q1501,10,7)+0,""))</f>
        <v/>
      </c>
      <c r="O1501" s="25" t="str">
        <f>IF(IFERROR(MID($Q1501,19,7)+0,"")&lt;1130000,"",IFERROR(MID($Q1501,19,7)+0,""))</f>
        <v/>
      </c>
      <c r="P1501" s="25" t="str">
        <f>IF(M1501="","",IF(N1501="",M1501,M1501&amp;", "&amp;N1501))</f>
        <v/>
      </c>
      <c r="Q1501" s="37" t="s">
        <v>22</v>
      </c>
      <c r="R1501" s="37"/>
      <c r="S1501" s="35" t="s">
        <v>42</v>
      </c>
      <c r="T1501" s="25" t="s">
        <v>36</v>
      </c>
      <c r="U1501" s="185">
        <v>49166</v>
      </c>
      <c r="V1501" s="188">
        <v>49166</v>
      </c>
      <c r="W1501" s="189">
        <v>49166</v>
      </c>
      <c r="X1501" s="31">
        <v>49166</v>
      </c>
      <c r="Y1501" s="90">
        <f>IFERROR(ROUND(X1501/W1501-1,2),"")</f>
        <v>0</v>
      </c>
      <c r="Z1501" s="31">
        <f>IF(OR(S1501="VLD MLC components",S1501="VLD MLC pipes",S1501="VLD PEX components",S1501="VLD PEX pipes",S1501="VLD PHC components",S1501="VLD PHC pipes",S1501="Controls VLD"),"По запросу",X1501)</f>
        <v>49166</v>
      </c>
      <c r="AA1501" s="63">
        <f>ROUND(X1501/1.2,3)</f>
        <v>40971.667000000001</v>
      </c>
      <c r="AB1501" s="23">
        <v>40971.667000000001</v>
      </c>
      <c r="AC1501" s="190">
        <f>IFERROR(ROUND(AA1501/AB1501-1,2),"")</f>
        <v>0</v>
      </c>
      <c r="AD1501" s="25">
        <v>2.4300000000000002</v>
      </c>
      <c r="AE1501" s="25">
        <v>9.1E-4</v>
      </c>
      <c r="AF1501" s="25">
        <v>0</v>
      </c>
      <c r="AG1501" s="25" t="s">
        <v>22</v>
      </c>
      <c r="AH1501" s="25">
        <v>0</v>
      </c>
      <c r="AI1501" s="25">
        <v>0</v>
      </c>
      <c r="AJ1501" s="25" t="s">
        <v>20</v>
      </c>
      <c r="AK1501" s="42" t="s">
        <v>19</v>
      </c>
      <c r="AL1501" s="25" t="s">
        <v>20</v>
      </c>
      <c r="AM1501" s="25">
        <v>1</v>
      </c>
      <c r="AN1501" s="25">
        <v>275</v>
      </c>
      <c r="AO1501" s="25">
        <v>210</v>
      </c>
      <c r="AP1501" s="25">
        <v>83</v>
      </c>
      <c r="AQ1501" s="25">
        <v>2.4300000000000002</v>
      </c>
      <c r="AR1501" s="94">
        <v>4.7930000000000004E-3</v>
      </c>
      <c r="AS1501" s="157" t="s">
        <v>22</v>
      </c>
      <c r="AT1501" s="93" t="s">
        <v>22</v>
      </c>
      <c r="AU1501" s="92" t="s">
        <v>22</v>
      </c>
      <c r="AV1501" s="91" t="s">
        <v>152</v>
      </c>
      <c r="AW1501" s="92" t="s">
        <v>48</v>
      </c>
      <c r="AX1501" s="92" t="s">
        <v>48</v>
      </c>
      <c r="AY1501" s="91" t="s">
        <v>152</v>
      </c>
      <c r="AZ1501" s="23"/>
      <c r="BA1501" s="25" t="s">
        <v>4953</v>
      </c>
      <c r="BB1501" t="s">
        <v>25</v>
      </c>
      <c r="BC1501" t="e">
        <v>#N/A</v>
      </c>
      <c r="BD1501" t="e">
        <f>IF(Z1501=BC1501,"OK")</f>
        <v>#N/A</v>
      </c>
      <c r="BE1501">
        <v>2.4300000000000002</v>
      </c>
      <c r="BF1501">
        <v>9.1E-4</v>
      </c>
      <c r="BG1501">
        <v>275</v>
      </c>
      <c r="BH1501">
        <v>210</v>
      </c>
      <c r="BI1501">
        <v>83</v>
      </c>
      <c r="BJ1501">
        <v>2.4300000000000002</v>
      </c>
      <c r="BK1501">
        <v>4.7930000000000004E-3</v>
      </c>
      <c r="BN1501" s="183"/>
    </row>
    <row r="1502" spans="1:66" x14ac:dyDescent="0.25">
      <c r="A1502" s="1"/>
      <c r="B1502" s="94">
        <v>1496</v>
      </c>
      <c r="C1502" s="43">
        <v>1010512</v>
      </c>
      <c r="D1502" s="37" t="s">
        <v>22</v>
      </c>
      <c r="E1502" s="27" t="s">
        <v>4952</v>
      </c>
      <c r="F1502" s="151" t="s">
        <v>21</v>
      </c>
      <c r="G1502" s="25"/>
      <c r="H1502" s="46" t="str">
        <f>IFERROR(IFERROR(IF(SEARCH("Usystems",$E1502)&gt;0,"Usystems"),IF(SEARCH("RIIFO",$E1502)&gt;0,"RIIFO","Uponor")),"Uponor")</f>
        <v>Uponor</v>
      </c>
      <c r="I1502" s="25" t="str">
        <f>IFERROR(MID($D1502,1,7)+0,"")</f>
        <v/>
      </c>
      <c r="J1502" s="25" t="str">
        <f>IFERROR(MID($D1502,10,7)+0,"")</f>
        <v/>
      </c>
      <c r="K1502" s="25" t="str">
        <f>IFERROR(MID($D1502,19,7)+0,"")</f>
        <v/>
      </c>
      <c r="L1502" s="25" t="str">
        <f>IFERROR(MID($D1502,28,7)+0,"")</f>
        <v/>
      </c>
      <c r="M1502" s="25" t="str">
        <f>IF(IFERROR(MID($Q1502,1,7)+0,"")&lt;1130000,IF(INDEX(C:C,MATCH(LEFT(Q1502,7)+0,I:I,0))&lt;1130000,"",INDEX(C:C,MATCH(LEFT(Q1502,7)+0,I:I,0))),IFERROR(MID($Q1502,1,7)+0,""))</f>
        <v/>
      </c>
      <c r="N1502" s="25" t="str">
        <f>IF(IFERROR(MID($Q1502,10,7)+0,"")&lt;1130000,"",IFERROR(MID($Q1502,10,7)+0,""))</f>
        <v/>
      </c>
      <c r="O1502" s="25" t="str">
        <f>IF(IFERROR(MID($Q1502,19,7)+0,"")&lt;1130000,"",IFERROR(MID($Q1502,19,7)+0,""))</f>
        <v/>
      </c>
      <c r="P1502" s="25" t="str">
        <f>IF(M1502="","",IF(N1502="",M1502,M1502&amp;", "&amp;N1502))</f>
        <v/>
      </c>
      <c r="Q1502" s="37" t="s">
        <v>22</v>
      </c>
      <c r="R1502" s="37"/>
      <c r="S1502" s="35" t="s">
        <v>42</v>
      </c>
      <c r="T1502" s="25" t="s">
        <v>36</v>
      </c>
      <c r="U1502" s="185">
        <v>51933</v>
      </c>
      <c r="V1502" s="188">
        <v>51933</v>
      </c>
      <c r="W1502" s="189">
        <v>51933</v>
      </c>
      <c r="X1502" s="31">
        <v>51933</v>
      </c>
      <c r="Y1502" s="90">
        <f>IFERROR(ROUND(X1502/W1502-1,2),"")</f>
        <v>0</v>
      </c>
      <c r="Z1502" s="31">
        <f>IF(OR(S1502="VLD MLC components",S1502="VLD MLC pipes",S1502="VLD PEX components",S1502="VLD PEX pipes",S1502="VLD PHC components",S1502="VLD PHC pipes",S1502="Controls VLD"),"По запросу",X1502)</f>
        <v>51933</v>
      </c>
      <c r="AA1502" s="63">
        <f>ROUND(X1502/1.2,3)</f>
        <v>43277.5</v>
      </c>
      <c r="AB1502" s="23">
        <v>43277.5</v>
      </c>
      <c r="AC1502" s="190">
        <f>IFERROR(ROUND(AA1502/AB1502-1,2),"")</f>
        <v>0</v>
      </c>
      <c r="AD1502" s="25">
        <v>3.2</v>
      </c>
      <c r="AE1502" s="25">
        <v>5.2249999999999996E-3</v>
      </c>
      <c r="AF1502" s="25">
        <v>0</v>
      </c>
      <c r="AG1502" s="25" t="s">
        <v>22</v>
      </c>
      <c r="AH1502" s="25">
        <v>0</v>
      </c>
      <c r="AI1502" s="25">
        <v>0</v>
      </c>
      <c r="AJ1502" s="25" t="s">
        <v>20</v>
      </c>
      <c r="AK1502" s="42" t="s">
        <v>19</v>
      </c>
      <c r="AL1502" s="25" t="s">
        <v>20</v>
      </c>
      <c r="AM1502" s="25">
        <v>1</v>
      </c>
      <c r="AN1502" s="25">
        <v>260</v>
      </c>
      <c r="AO1502" s="25">
        <v>225</v>
      </c>
      <c r="AP1502" s="25">
        <v>95</v>
      </c>
      <c r="AQ1502" s="25">
        <v>3.2</v>
      </c>
      <c r="AR1502" s="94">
        <v>5.5579999999999996E-3</v>
      </c>
      <c r="AS1502" s="157" t="s">
        <v>22</v>
      </c>
      <c r="AT1502" s="93" t="s">
        <v>22</v>
      </c>
      <c r="AU1502" s="92" t="s">
        <v>22</v>
      </c>
      <c r="AV1502" s="91" t="s">
        <v>48</v>
      </c>
      <c r="AW1502" s="92" t="s">
        <v>48</v>
      </c>
      <c r="AX1502" s="92" t="s">
        <v>48</v>
      </c>
      <c r="AY1502" s="91" t="s">
        <v>152</v>
      </c>
      <c r="AZ1502" s="23"/>
      <c r="BA1502" s="25">
        <v>0</v>
      </c>
      <c r="BB1502" t="s">
        <v>48</v>
      </c>
      <c r="BC1502" t="e">
        <v>#N/A</v>
      </c>
      <c r="BD1502" t="e">
        <f>IF(Z1502=BC1502,"OK")</f>
        <v>#N/A</v>
      </c>
      <c r="BE1502">
        <v>3.2</v>
      </c>
      <c r="BF1502">
        <v>5.2249999999999996E-3</v>
      </c>
      <c r="BG1502">
        <v>260</v>
      </c>
      <c r="BH1502">
        <v>225</v>
      </c>
      <c r="BI1502">
        <v>95</v>
      </c>
      <c r="BJ1502">
        <v>3.2</v>
      </c>
      <c r="BK1502">
        <v>5.5579999999999996E-3</v>
      </c>
      <c r="BN1502" s="183"/>
    </row>
    <row r="1503" spans="1:66" ht="25.5" x14ac:dyDescent="0.25">
      <c r="A1503" s="1"/>
      <c r="B1503" s="94">
        <v>1497</v>
      </c>
      <c r="C1503" s="43">
        <v>1060167</v>
      </c>
      <c r="D1503" s="25"/>
      <c r="E1503" s="27" t="s">
        <v>4951</v>
      </c>
      <c r="F1503" s="151" t="s">
        <v>21</v>
      </c>
      <c r="G1503" s="34"/>
      <c r="H1503" s="46" t="str">
        <f>IFERROR(IFERROR(IF(SEARCH("Usystems",$E1503)&gt;0,"Usystems"),IF(SEARCH("RIIFO",$E1503)&gt;0,"RIIFO","Uponor")),"Uponor")</f>
        <v>Uponor</v>
      </c>
      <c r="I1503" s="25" t="str">
        <f>IFERROR(MID($D1503,1,7)+0,"")</f>
        <v/>
      </c>
      <c r="J1503" s="25" t="str">
        <f>IFERROR(MID($D1503,10,7)+0,"")</f>
        <v/>
      </c>
      <c r="K1503" s="25" t="str">
        <f>IFERROR(MID($D1503,19,7)+0,"")</f>
        <v/>
      </c>
      <c r="L1503" s="25" t="str">
        <f>IFERROR(MID($D1503,28,7)+0,"")</f>
        <v/>
      </c>
      <c r="M1503" s="25" t="str">
        <f>IF(IFERROR(MID($Q1503,1,7)+0,"")&lt;1130000,IF(INDEX(C:C,MATCH(LEFT(Q1503,7)+0,I:I,0))&lt;1130000,"",INDEX(C:C,MATCH(LEFT(Q1503,7)+0,I:I,0))),IFERROR(MID($Q1503,1,7)+0,""))</f>
        <v/>
      </c>
      <c r="N1503" s="25" t="str">
        <f>IF(IFERROR(MID($Q1503,10,7)+0,"")&lt;1130000,"",IFERROR(MID($Q1503,10,7)+0,""))</f>
        <v/>
      </c>
      <c r="O1503" s="25" t="str">
        <f>IF(IFERROR(MID($Q1503,19,7)+0,"")&lt;1130000,"",IFERROR(MID($Q1503,19,7)+0,""))</f>
        <v/>
      </c>
      <c r="P1503" s="25" t="str">
        <f>IF(M1503="","",IF(N1503="",M1503,M1503&amp;", "&amp;N1503))</f>
        <v/>
      </c>
      <c r="Q1503" s="25"/>
      <c r="R1503" s="25"/>
      <c r="S1503" s="35" t="s">
        <v>42</v>
      </c>
      <c r="T1503" s="25" t="s">
        <v>36</v>
      </c>
      <c r="U1503" s="185">
        <v>2925</v>
      </c>
      <c r="V1503" s="188">
        <v>2925</v>
      </c>
      <c r="W1503" s="189">
        <v>2925</v>
      </c>
      <c r="X1503" s="31">
        <v>2925</v>
      </c>
      <c r="Y1503" s="90">
        <f>IFERROR(ROUND(X1503/W1503-1,2),"")</f>
        <v>0</v>
      </c>
      <c r="Z1503" s="31">
        <f>IF(OR(S1503="VLD MLC components",S1503="VLD MLC pipes",S1503="VLD PEX components",S1503="VLD PEX pipes",S1503="VLD PHC components",S1503="VLD PHC pipes",S1503="Controls VLD"),"По запросу",X1503)</f>
        <v>2925</v>
      </c>
      <c r="AA1503" s="63">
        <f>ROUND(X1503/1.2,3)</f>
        <v>2437.5</v>
      </c>
      <c r="AB1503" s="23">
        <v>2437.5</v>
      </c>
      <c r="AC1503" s="190">
        <f>IFERROR(ROUND(AA1503/AB1503-1,2),"")</f>
        <v>0</v>
      </c>
      <c r="AD1503" s="25">
        <v>0.03</v>
      </c>
      <c r="AE1503" s="25">
        <v>9.0000000000000006E-5</v>
      </c>
      <c r="AF1503" s="25">
        <v>0</v>
      </c>
      <c r="AG1503" s="25" t="s">
        <v>22</v>
      </c>
      <c r="AH1503" s="25">
        <v>0</v>
      </c>
      <c r="AI1503" s="25">
        <v>0</v>
      </c>
      <c r="AJ1503" s="25" t="s">
        <v>20</v>
      </c>
      <c r="AK1503" s="42" t="s">
        <v>19</v>
      </c>
      <c r="AL1503" s="25" t="s">
        <v>20</v>
      </c>
      <c r="AM1503" s="25">
        <v>1</v>
      </c>
      <c r="AN1503" s="25">
        <v>177</v>
      </c>
      <c r="AO1503" s="25">
        <v>26</v>
      </c>
      <c r="AP1503" s="25">
        <v>26</v>
      </c>
      <c r="AQ1503" s="25">
        <v>0.03</v>
      </c>
      <c r="AR1503" s="94">
        <v>1.2E-4</v>
      </c>
      <c r="AS1503" s="157" t="s">
        <v>22</v>
      </c>
      <c r="AT1503" s="93" t="s">
        <v>22</v>
      </c>
      <c r="AU1503" s="92" t="s">
        <v>22</v>
      </c>
      <c r="AV1503" s="91" t="s">
        <v>152</v>
      </c>
      <c r="AW1503" s="92" t="s">
        <v>48</v>
      </c>
      <c r="AX1503" s="92" t="s">
        <v>48</v>
      </c>
      <c r="AY1503" s="91" t="s">
        <v>152</v>
      </c>
      <c r="AZ1503" s="23"/>
      <c r="BA1503" s="25" t="s">
        <v>4950</v>
      </c>
      <c r="BB1503" t="s">
        <v>25</v>
      </c>
      <c r="BC1503" t="e">
        <v>#N/A</v>
      </c>
      <c r="BD1503" t="e">
        <f>IF(Z1503=BC1503,"OK")</f>
        <v>#N/A</v>
      </c>
      <c r="BE1503">
        <v>0.03</v>
      </c>
      <c r="BF1503">
        <v>9.0000000000000006E-5</v>
      </c>
      <c r="BG1503">
        <v>177</v>
      </c>
      <c r="BH1503">
        <v>26</v>
      </c>
      <c r="BI1503">
        <v>26</v>
      </c>
      <c r="BJ1503">
        <v>0.03</v>
      </c>
      <c r="BK1503">
        <v>1.2E-4</v>
      </c>
      <c r="BN1503" s="183"/>
    </row>
    <row r="1504" spans="1:66" x14ac:dyDescent="0.25">
      <c r="A1504" s="1"/>
      <c r="B1504" s="94">
        <v>1498</v>
      </c>
      <c r="C1504" s="43">
        <v>1006639</v>
      </c>
      <c r="D1504" s="25"/>
      <c r="E1504" s="27" t="s">
        <v>4949</v>
      </c>
      <c r="F1504" s="213" t="s">
        <v>21</v>
      </c>
      <c r="G1504" s="28"/>
      <c r="H1504" s="46" t="str">
        <f>IFERROR(IFERROR(IF(SEARCH("Usystems",$E1504)&gt;0,"Usystems"),IF(SEARCH("RIIFO",$E1504)&gt;0,"RIIFO","Uponor")),"Uponor")</f>
        <v>Uponor</v>
      </c>
      <c r="I1504" s="25" t="str">
        <f>IFERROR(MID($D1504,1,7)+0,"")</f>
        <v/>
      </c>
      <c r="J1504" s="25" t="str">
        <f>IFERROR(MID($D1504,10,7)+0,"")</f>
        <v/>
      </c>
      <c r="K1504" s="25" t="str">
        <f>IFERROR(MID($D1504,19,7)+0,"")</f>
        <v/>
      </c>
      <c r="L1504" s="25" t="str">
        <f>IFERROR(MID($D1504,28,7)+0,"")</f>
        <v/>
      </c>
      <c r="M1504" s="25" t="str">
        <f>IF(IFERROR(MID($Q1504,1,7)+0,"")&lt;1130000,IF(INDEX(C:C,MATCH(LEFT(Q1504,7)+0,I:I,0))&lt;1130000,"",INDEX(C:C,MATCH(LEFT(Q1504,7)+0,I:I,0))),IFERROR(MID($Q1504,1,7)+0,""))</f>
        <v/>
      </c>
      <c r="N1504" s="25" t="str">
        <f>IF(IFERROR(MID($Q1504,10,7)+0,"")&lt;1130000,"",IFERROR(MID($Q1504,10,7)+0,""))</f>
        <v/>
      </c>
      <c r="O1504" s="25" t="str">
        <f>IF(IFERROR(MID($Q1504,19,7)+0,"")&lt;1130000,"",IFERROR(MID($Q1504,19,7)+0,""))</f>
        <v/>
      </c>
      <c r="P1504" s="25" t="str">
        <f>IF(M1504="","",IF(N1504="",M1504,M1504&amp;", "&amp;N1504))</f>
        <v/>
      </c>
      <c r="Q1504" s="25"/>
      <c r="R1504" s="25"/>
      <c r="S1504" s="35" t="s">
        <v>42</v>
      </c>
      <c r="T1504" s="25" t="s">
        <v>36</v>
      </c>
      <c r="U1504" s="185">
        <v>1294</v>
      </c>
      <c r="V1504" s="188">
        <v>1294</v>
      </c>
      <c r="W1504" s="189">
        <v>1294</v>
      </c>
      <c r="X1504" s="31">
        <v>1294</v>
      </c>
      <c r="Y1504" s="90">
        <f>IFERROR(ROUND(X1504/W1504-1,2),"")</f>
        <v>0</v>
      </c>
      <c r="Z1504" s="31">
        <f>IF(OR(S1504="VLD MLC components",S1504="VLD MLC pipes",S1504="VLD PEX components",S1504="VLD PEX pipes",S1504="VLD PHC components",S1504="VLD PHC pipes",S1504="Controls VLD"),"По запросу",X1504)</f>
        <v>1294</v>
      </c>
      <c r="AA1504" s="63">
        <f>ROUND(X1504/1.2,3)</f>
        <v>1078.3330000000001</v>
      </c>
      <c r="AB1504" s="23">
        <v>1078.3330000000001</v>
      </c>
      <c r="AC1504" s="190">
        <f>IFERROR(ROUND(AA1504/AB1504-1,2),"")</f>
        <v>0</v>
      </c>
      <c r="AD1504" s="25">
        <v>0.72199999999999998</v>
      </c>
      <c r="AE1504" s="25">
        <v>1.12E-4</v>
      </c>
      <c r="AF1504" s="25">
        <v>0</v>
      </c>
      <c r="AG1504" s="25" t="s">
        <v>22</v>
      </c>
      <c r="AH1504" s="25">
        <v>0</v>
      </c>
      <c r="AI1504" s="25">
        <v>0</v>
      </c>
      <c r="AJ1504" s="25" t="s">
        <v>20</v>
      </c>
      <c r="AK1504" s="42" t="s">
        <v>19</v>
      </c>
      <c r="AL1504" s="25" t="s">
        <v>20</v>
      </c>
      <c r="AM1504" s="25">
        <v>1</v>
      </c>
      <c r="AN1504" s="25">
        <v>280</v>
      </c>
      <c r="AO1504" s="25">
        <v>20</v>
      </c>
      <c r="AP1504" s="25">
        <v>20</v>
      </c>
      <c r="AQ1504" s="25">
        <v>0.72199999999999998</v>
      </c>
      <c r="AR1504" s="94">
        <v>1.12E-4</v>
      </c>
      <c r="AS1504" s="157" t="s">
        <v>22</v>
      </c>
      <c r="AT1504" s="93" t="s">
        <v>22</v>
      </c>
      <c r="AU1504" s="92" t="s">
        <v>22</v>
      </c>
      <c r="AV1504" s="91" t="s">
        <v>48</v>
      </c>
      <c r="AW1504" s="92" t="s">
        <v>48</v>
      </c>
      <c r="AX1504" s="92" t="s">
        <v>48</v>
      </c>
      <c r="AY1504" s="91" t="s">
        <v>152</v>
      </c>
      <c r="AZ1504" s="23"/>
      <c r="BA1504" s="25">
        <v>0</v>
      </c>
      <c r="BB1504" t="s">
        <v>48</v>
      </c>
      <c r="BC1504" t="e">
        <v>#N/A</v>
      </c>
      <c r="BD1504" t="e">
        <f>IF(Z1504=BC1504,"OK")</f>
        <v>#N/A</v>
      </c>
      <c r="BE1504">
        <v>0.72199999999999998</v>
      </c>
      <c r="BF1504">
        <v>1.12E-4</v>
      </c>
      <c r="BG1504">
        <v>280</v>
      </c>
      <c r="BH1504">
        <v>20</v>
      </c>
      <c r="BI1504">
        <v>20</v>
      </c>
      <c r="BJ1504">
        <v>0.72199999999999998</v>
      </c>
      <c r="BK1504">
        <v>1.12E-4</v>
      </c>
      <c r="BN1504" s="183"/>
    </row>
    <row r="1505" spans="1:66" ht="25.5" x14ac:dyDescent="0.25">
      <c r="A1505" s="1"/>
      <c r="B1505" s="94">
        <v>1499</v>
      </c>
      <c r="C1505" s="43">
        <v>1015776</v>
      </c>
      <c r="D1505" s="25"/>
      <c r="E1505" s="27" t="s">
        <v>4948</v>
      </c>
      <c r="F1505" s="151" t="s">
        <v>21</v>
      </c>
      <c r="G1505" s="28"/>
      <c r="H1505" s="46" t="str">
        <f>IFERROR(IFERROR(IF(SEARCH("Usystems",$E1505)&gt;0,"Usystems"),IF(SEARCH("RIIFO",$E1505)&gt;0,"RIIFO","Uponor")),"Uponor")</f>
        <v>Uponor</v>
      </c>
      <c r="I1505" s="25" t="str">
        <f>IFERROR(MID($D1505,1,7)+0,"")</f>
        <v/>
      </c>
      <c r="J1505" s="25" t="str">
        <f>IFERROR(MID($D1505,10,7)+0,"")</f>
        <v/>
      </c>
      <c r="K1505" s="25" t="str">
        <f>IFERROR(MID($D1505,19,7)+0,"")</f>
        <v/>
      </c>
      <c r="L1505" s="25" t="str">
        <f>IFERROR(MID($D1505,28,7)+0,"")</f>
        <v/>
      </c>
      <c r="M1505" s="25" t="str">
        <f>IF(IFERROR(MID($Q1505,1,7)+0,"")&lt;1130000,IF(INDEX(C:C,MATCH(LEFT(Q1505,7)+0,I:I,0))&lt;1130000,"",INDEX(C:C,MATCH(LEFT(Q1505,7)+0,I:I,0))),IFERROR(MID($Q1505,1,7)+0,""))</f>
        <v/>
      </c>
      <c r="N1505" s="25" t="str">
        <f>IF(IFERROR(MID($Q1505,10,7)+0,"")&lt;1130000,"",IFERROR(MID($Q1505,10,7)+0,""))</f>
        <v/>
      </c>
      <c r="O1505" s="25" t="str">
        <f>IF(IFERROR(MID($Q1505,19,7)+0,"")&lt;1130000,"",IFERROR(MID($Q1505,19,7)+0,""))</f>
        <v/>
      </c>
      <c r="P1505" s="25" t="str">
        <f>IF(M1505="","",IF(N1505="",M1505,M1505&amp;", "&amp;N1505))</f>
        <v/>
      </c>
      <c r="Q1505" s="25"/>
      <c r="R1505" s="25"/>
      <c r="S1505" s="35" t="s">
        <v>42</v>
      </c>
      <c r="T1505" s="25" t="s">
        <v>36</v>
      </c>
      <c r="U1505" s="185">
        <v>7350</v>
      </c>
      <c r="V1505" s="188">
        <v>7350</v>
      </c>
      <c r="W1505" s="189">
        <v>7350</v>
      </c>
      <c r="X1505" s="31">
        <v>7350</v>
      </c>
      <c r="Y1505" s="90">
        <f>IFERROR(ROUND(X1505/W1505-1,2),"")</f>
        <v>0</v>
      </c>
      <c r="Z1505" s="31">
        <f>IF(OR(S1505="VLD MLC components",S1505="VLD MLC pipes",S1505="VLD PEX components",S1505="VLD PEX pipes",S1505="VLD PHC components",S1505="VLD PHC pipes",S1505="Controls VLD"),"По запросу",X1505)</f>
        <v>7350</v>
      </c>
      <c r="AA1505" s="63">
        <f>ROUND(X1505/1.2,3)</f>
        <v>6125</v>
      </c>
      <c r="AB1505" s="23">
        <v>6125</v>
      </c>
      <c r="AC1505" s="190">
        <f>IFERROR(ROUND(AA1505/AB1505-1,2),"")</f>
        <v>0</v>
      </c>
      <c r="AD1505" s="25">
        <v>7.9000000000000001E-2</v>
      </c>
      <c r="AE1505" s="25">
        <v>2.5999999999999998E-5</v>
      </c>
      <c r="AF1505" s="25">
        <v>0</v>
      </c>
      <c r="AG1505" s="25" t="s">
        <v>22</v>
      </c>
      <c r="AH1505" s="25">
        <v>0</v>
      </c>
      <c r="AI1505" s="25">
        <v>0</v>
      </c>
      <c r="AJ1505" s="25" t="s">
        <v>20</v>
      </c>
      <c r="AK1505" s="42" t="s">
        <v>19</v>
      </c>
      <c r="AL1505" s="25" t="s">
        <v>20</v>
      </c>
      <c r="AM1505" s="25">
        <v>1</v>
      </c>
      <c r="AN1505" s="25">
        <v>48</v>
      </c>
      <c r="AO1505" s="25">
        <v>30</v>
      </c>
      <c r="AP1505" s="25">
        <v>18</v>
      </c>
      <c r="AQ1505" s="25">
        <v>7.9000000000000001E-2</v>
      </c>
      <c r="AR1505" s="94">
        <v>2.5999999999999998E-5</v>
      </c>
      <c r="AS1505" s="157" t="s">
        <v>22</v>
      </c>
      <c r="AT1505" s="93" t="s">
        <v>22</v>
      </c>
      <c r="AU1505" s="92" t="s">
        <v>22</v>
      </c>
      <c r="AV1505" s="91" t="s">
        <v>48</v>
      </c>
      <c r="AW1505" s="92" t="s">
        <v>48</v>
      </c>
      <c r="AX1505" s="92" t="s">
        <v>48</v>
      </c>
      <c r="AY1505" s="91" t="s">
        <v>152</v>
      </c>
      <c r="AZ1505" s="23"/>
      <c r="BA1505" s="25">
        <v>0</v>
      </c>
      <c r="BB1505" t="s">
        <v>48</v>
      </c>
      <c r="BC1505" t="e">
        <v>#N/A</v>
      </c>
      <c r="BD1505" t="e">
        <f>IF(Z1505=BC1505,"OK")</f>
        <v>#N/A</v>
      </c>
      <c r="BE1505">
        <v>7.9000000000000001E-2</v>
      </c>
      <c r="BF1505">
        <v>2.5999999999999998E-5</v>
      </c>
      <c r="BG1505">
        <v>48</v>
      </c>
      <c r="BH1505">
        <v>30</v>
      </c>
      <c r="BI1505">
        <v>18</v>
      </c>
      <c r="BJ1505">
        <v>7.9000000000000001E-2</v>
      </c>
      <c r="BK1505">
        <v>2.5999999999999998E-5</v>
      </c>
      <c r="BN1505" s="183"/>
    </row>
    <row r="1506" spans="1:66" x14ac:dyDescent="0.25">
      <c r="A1506" s="1"/>
      <c r="B1506" s="94">
        <v>1500</v>
      </c>
      <c r="C1506" s="180" t="s">
        <v>4947</v>
      </c>
      <c r="D1506" s="37"/>
      <c r="E1506" s="36"/>
      <c r="F1506" s="215"/>
      <c r="G1506" s="106"/>
      <c r="H1506" s="46" t="str">
        <f>IFERROR(IFERROR(IF(SEARCH("Usystems",$E1506)&gt;0,"Usystems"),IF(SEARCH("RIIFO",$E1506)&gt;0,"RIIFO","Uponor")),"Uponor")</f>
        <v>Uponor</v>
      </c>
      <c r="I1506" s="25" t="str">
        <f>IFERROR(MID($D1506,1,7)+0,"")</f>
        <v/>
      </c>
      <c r="J1506" s="25" t="str">
        <f>IFERROR(MID($D1506,10,7)+0,"")</f>
        <v/>
      </c>
      <c r="K1506" s="25" t="str">
        <f>IFERROR(MID($D1506,19,7)+0,"")</f>
        <v/>
      </c>
      <c r="L1506" s="25" t="str">
        <f>IFERROR(MID($D1506,28,7)+0,"")</f>
        <v/>
      </c>
      <c r="M1506" s="25" t="str">
        <f>IF(IFERROR(MID($Q1506,1,7)+0,"")&lt;1130000,IF(INDEX(C:C,MATCH(LEFT(Q1506,7)+0,I:I,0))&lt;1130000,"",INDEX(C:C,MATCH(LEFT(Q1506,7)+0,I:I,0))),IFERROR(MID($Q1506,1,7)+0,""))</f>
        <v/>
      </c>
      <c r="N1506" s="25" t="str">
        <f>IF(IFERROR(MID($Q1506,10,7)+0,"")&lt;1130000,"",IFERROR(MID($Q1506,10,7)+0,""))</f>
        <v/>
      </c>
      <c r="O1506" s="25" t="str">
        <f>IF(IFERROR(MID($Q1506,19,7)+0,"")&lt;1130000,"",IFERROR(MID($Q1506,19,7)+0,""))</f>
        <v/>
      </c>
      <c r="P1506" s="25" t="str">
        <f>IF(M1506="","",IF(N1506="",M1506,M1506&amp;", "&amp;N1506))</f>
        <v/>
      </c>
      <c r="Q1506" s="146"/>
      <c r="R1506" s="146"/>
      <c r="S1506" s="35" t="s">
        <v>22</v>
      </c>
      <c r="T1506" s="106"/>
      <c r="U1506" s="185" t="s">
        <v>22</v>
      </c>
      <c r="V1506" s="188" t="s">
        <v>22</v>
      </c>
      <c r="W1506" s="189" t="s">
        <v>22</v>
      </c>
      <c r="X1506" s="31"/>
      <c r="Y1506" s="90" t="str">
        <f>IFERROR(ROUND(X1506/W1506-1,2),"")</f>
        <v/>
      </c>
      <c r="Z1506" s="31">
        <f>IF(OR(S1506="VLD MLC components",S1506="VLD MLC pipes",S1506="VLD PEX components",S1506="VLD PEX pipes",S1506="VLD PHC components",S1506="VLD PHC pipes",S1506="Controls VLD"),"По запросу",X1506)</f>
        <v>0</v>
      </c>
      <c r="AA1506" s="63">
        <f>ROUND(X1506/1.2,3)</f>
        <v>0</v>
      </c>
      <c r="AB1506" s="23">
        <v>0</v>
      </c>
      <c r="AC1506" s="190" t="str">
        <f>IFERROR(ROUND(AA1506/AB1506-1,2),"")</f>
        <v/>
      </c>
      <c r="AD1506" s="25"/>
      <c r="AE1506" s="25"/>
      <c r="AF1506" s="25">
        <v>0</v>
      </c>
      <c r="AG1506" s="25" t="s">
        <v>22</v>
      </c>
      <c r="AH1506" s="25">
        <v>0</v>
      </c>
      <c r="AI1506" s="25">
        <v>0</v>
      </c>
      <c r="AJ1506" s="25" t="s">
        <v>19</v>
      </c>
      <c r="AK1506" s="145" t="s">
        <v>20</v>
      </c>
      <c r="AL1506" s="25" t="s">
        <v>20</v>
      </c>
      <c r="AM1506" s="25" t="s">
        <v>22</v>
      </c>
      <c r="AN1506" s="25"/>
      <c r="AO1506" s="25"/>
      <c r="AP1506" s="25"/>
      <c r="AQ1506" s="25"/>
      <c r="AR1506" s="94"/>
      <c r="AS1506" s="157" t="s">
        <v>22</v>
      </c>
      <c r="AT1506" s="93" t="s">
        <v>22</v>
      </c>
      <c r="AU1506" s="92" t="s">
        <v>582</v>
      </c>
      <c r="AV1506" s="91" t="s">
        <v>48</v>
      </c>
      <c r="AW1506" s="92" t="s">
        <v>48</v>
      </c>
      <c r="AX1506" s="92" t="s">
        <v>48</v>
      </c>
      <c r="AY1506" s="91" t="s">
        <v>48</v>
      </c>
      <c r="AZ1506" s="23"/>
      <c r="BA1506" s="25">
        <v>0</v>
      </c>
      <c r="BB1506" t="s">
        <v>25</v>
      </c>
      <c r="BC1506">
        <v>0</v>
      </c>
      <c r="BD1506" t="str">
        <f>IF(Z1506=BC1506,"OK")</f>
        <v>OK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N1506" s="183"/>
    </row>
    <row r="1507" spans="1:66" ht="25.5" x14ac:dyDescent="0.25">
      <c r="A1507" s="1"/>
      <c r="B1507" s="94">
        <v>1501</v>
      </c>
      <c r="C1507" s="43">
        <v>1048539</v>
      </c>
      <c r="D1507" s="45"/>
      <c r="E1507" s="27" t="s">
        <v>4946</v>
      </c>
      <c r="F1507" s="151" t="s">
        <v>21</v>
      </c>
      <c r="G1507" s="41" t="s">
        <v>585</v>
      </c>
      <c r="H1507" s="46" t="str">
        <f>IFERROR(IFERROR(IF(SEARCH("Usystems",$E1507)&gt;0,"Usystems"),IF(SEARCH("RIIFO",$E1507)&gt;0,"RIIFO","Uponor")),"Uponor")</f>
        <v>Uponor</v>
      </c>
      <c r="I1507" s="25" t="str">
        <f>IFERROR(MID($D1507,1,7)+0,"")</f>
        <v/>
      </c>
      <c r="J1507" s="25" t="str">
        <f>IFERROR(MID($D1507,10,7)+0,"")</f>
        <v/>
      </c>
      <c r="K1507" s="25" t="str">
        <f>IFERROR(MID($D1507,19,7)+0,"")</f>
        <v/>
      </c>
      <c r="L1507" s="25" t="str">
        <f>IFERROR(MID($D1507,28,7)+0,"")</f>
        <v/>
      </c>
      <c r="M1507" s="25" t="str">
        <f>IF(IFERROR(MID($Q1507,1,7)+0,"")&lt;1130000,IF(INDEX(C:C,MATCH(LEFT(Q1507,7)+0,I:I,0))&lt;1130000,"",INDEX(C:C,MATCH(LEFT(Q1507,7)+0,I:I,0))),IFERROR(MID($Q1507,1,7)+0,""))</f>
        <v/>
      </c>
      <c r="N1507" s="25" t="str">
        <f>IF(IFERROR(MID($Q1507,10,7)+0,"")&lt;1130000,"",IFERROR(MID($Q1507,10,7)+0,""))</f>
        <v/>
      </c>
      <c r="O1507" s="25" t="str">
        <f>IF(IFERROR(MID($Q1507,19,7)+0,"")&lt;1130000,"",IFERROR(MID($Q1507,19,7)+0,""))</f>
        <v/>
      </c>
      <c r="P1507" s="25" t="str">
        <f>IF(M1507="","",IF(N1507="",M1507,M1507&amp;", "&amp;N1507))</f>
        <v/>
      </c>
      <c r="Q1507" s="25"/>
      <c r="R1507" s="25"/>
      <c r="S1507" s="35" t="s">
        <v>52</v>
      </c>
      <c r="T1507" s="25" t="s">
        <v>36</v>
      </c>
      <c r="U1507" s="185">
        <v>898</v>
      </c>
      <c r="V1507" s="188">
        <v>898</v>
      </c>
      <c r="W1507" s="189">
        <v>898</v>
      </c>
      <c r="X1507" s="31">
        <v>898</v>
      </c>
      <c r="Y1507" s="90">
        <f>IFERROR(ROUND(X1507/W1507-1,2),"")</f>
        <v>0</v>
      </c>
      <c r="Z1507" s="31">
        <f>IF(OR(S1507="VLD MLC components",S1507="VLD MLC pipes",S1507="VLD PEX components",S1507="VLD PEX pipes",S1507="VLD PHC components",S1507="VLD PHC pipes",S1507="Controls VLD"),"По запросу",X1507)</f>
        <v>898</v>
      </c>
      <c r="AA1507" s="63">
        <f>ROUND(X1507/1.2,3)</f>
        <v>748.33299999999997</v>
      </c>
      <c r="AB1507" s="23">
        <v>748.33299999999997</v>
      </c>
      <c r="AC1507" s="190">
        <f>IFERROR(ROUND(AA1507/AB1507-1,2),"")</f>
        <v>0</v>
      </c>
      <c r="AD1507" s="25">
        <v>2.3E-2</v>
      </c>
      <c r="AE1507" s="25">
        <v>4.0000000000000003E-5</v>
      </c>
      <c r="AF1507" s="25">
        <v>144</v>
      </c>
      <c r="AG1507" s="25">
        <v>144</v>
      </c>
      <c r="AH1507" s="25">
        <v>144</v>
      </c>
      <c r="AI1507" s="25">
        <v>144</v>
      </c>
      <c r="AJ1507" s="25" t="s">
        <v>20</v>
      </c>
      <c r="AK1507" s="22" t="s">
        <v>20</v>
      </c>
      <c r="AL1507" s="25" t="s">
        <v>20</v>
      </c>
      <c r="AM1507" s="25">
        <v>48</v>
      </c>
      <c r="AN1507" s="25">
        <v>280</v>
      </c>
      <c r="AO1507" s="25">
        <v>187</v>
      </c>
      <c r="AP1507" s="25">
        <v>95</v>
      </c>
      <c r="AQ1507" s="25">
        <v>1.2</v>
      </c>
      <c r="AR1507" s="94">
        <v>4.9740000000000001E-3</v>
      </c>
      <c r="AS1507" s="157">
        <v>144</v>
      </c>
      <c r="AT1507" s="93" t="s">
        <v>22</v>
      </c>
      <c r="AU1507" s="92" t="s">
        <v>22</v>
      </c>
      <c r="AV1507" s="91" t="s">
        <v>152</v>
      </c>
      <c r="AW1507" s="92" t="s">
        <v>152</v>
      </c>
      <c r="AX1507" s="92" t="s">
        <v>48</v>
      </c>
      <c r="AY1507" s="91" t="s">
        <v>152</v>
      </c>
      <c r="AZ1507" s="23"/>
      <c r="BA1507" s="25" t="s">
        <v>879</v>
      </c>
      <c r="BB1507" t="s">
        <v>25</v>
      </c>
      <c r="BC1507">
        <v>898</v>
      </c>
      <c r="BD1507" t="str">
        <f>IF(Z1507=BC1507,"OK")</f>
        <v>OK</v>
      </c>
      <c r="BE1507">
        <v>2.3E-2</v>
      </c>
      <c r="BF1507">
        <v>4.0000000000000003E-5</v>
      </c>
      <c r="BG1507">
        <v>280</v>
      </c>
      <c r="BH1507">
        <v>187</v>
      </c>
      <c r="BI1507">
        <v>95</v>
      </c>
      <c r="BJ1507">
        <v>1.2</v>
      </c>
      <c r="BK1507">
        <v>4.9740000000000001E-3</v>
      </c>
      <c r="BN1507" s="183"/>
    </row>
    <row r="1508" spans="1:66" ht="25.5" x14ac:dyDescent="0.25">
      <c r="A1508" s="1"/>
      <c r="B1508" s="94">
        <v>1502</v>
      </c>
      <c r="C1508" s="43">
        <v>1048540</v>
      </c>
      <c r="D1508" s="45"/>
      <c r="E1508" s="27" t="s">
        <v>4945</v>
      </c>
      <c r="F1508" s="151" t="s">
        <v>21</v>
      </c>
      <c r="G1508" s="41" t="s">
        <v>585</v>
      </c>
      <c r="H1508" s="46" t="str">
        <f>IFERROR(IFERROR(IF(SEARCH("Usystems",$E1508)&gt;0,"Usystems"),IF(SEARCH("RIIFO",$E1508)&gt;0,"RIIFO","Uponor")),"Uponor")</f>
        <v>Uponor</v>
      </c>
      <c r="I1508" s="25" t="str">
        <f>IFERROR(MID($D1508,1,7)+0,"")</f>
        <v/>
      </c>
      <c r="J1508" s="25" t="str">
        <f>IFERROR(MID($D1508,10,7)+0,"")</f>
        <v/>
      </c>
      <c r="K1508" s="25" t="str">
        <f>IFERROR(MID($D1508,19,7)+0,"")</f>
        <v/>
      </c>
      <c r="L1508" s="25" t="str">
        <f>IFERROR(MID($D1508,28,7)+0,"")</f>
        <v/>
      </c>
      <c r="M1508" s="25" t="str">
        <f>IF(IFERROR(MID($Q1508,1,7)+0,"")&lt;1130000,IF(INDEX(C:C,MATCH(LEFT(Q1508,7)+0,I:I,0))&lt;1130000,"",INDEX(C:C,MATCH(LEFT(Q1508,7)+0,I:I,0))),IFERROR(MID($Q1508,1,7)+0,""))</f>
        <v/>
      </c>
      <c r="N1508" s="25" t="str">
        <f>IF(IFERROR(MID($Q1508,10,7)+0,"")&lt;1130000,"",IFERROR(MID($Q1508,10,7)+0,""))</f>
        <v/>
      </c>
      <c r="O1508" s="25" t="str">
        <f>IF(IFERROR(MID($Q1508,19,7)+0,"")&lt;1130000,"",IFERROR(MID($Q1508,19,7)+0,""))</f>
        <v/>
      </c>
      <c r="P1508" s="25" t="str">
        <f>IF(M1508="","",IF(N1508="",M1508,M1508&amp;", "&amp;N1508))</f>
        <v/>
      </c>
      <c r="Q1508" s="25"/>
      <c r="R1508" s="25"/>
      <c r="S1508" s="35" t="s">
        <v>52</v>
      </c>
      <c r="T1508" s="25" t="s">
        <v>36</v>
      </c>
      <c r="U1508" s="185">
        <v>1343</v>
      </c>
      <c r="V1508" s="188">
        <v>1343</v>
      </c>
      <c r="W1508" s="189">
        <v>1343</v>
      </c>
      <c r="X1508" s="31">
        <v>1343</v>
      </c>
      <c r="Y1508" s="90">
        <f>IFERROR(ROUND(X1508/W1508-1,2),"")</f>
        <v>0</v>
      </c>
      <c r="Z1508" s="31">
        <f>IF(OR(S1508="VLD MLC components",S1508="VLD MLC pipes",S1508="VLD PEX components",S1508="VLD PEX pipes",S1508="VLD PHC components",S1508="VLD PHC pipes",S1508="Controls VLD"),"По запросу",X1508)</f>
        <v>1343</v>
      </c>
      <c r="AA1508" s="63">
        <f>ROUND(X1508/1.2,3)</f>
        <v>1119.1669999999999</v>
      </c>
      <c r="AB1508" s="23">
        <v>1119.1669999999999</v>
      </c>
      <c r="AC1508" s="190">
        <f>IFERROR(ROUND(AA1508/AB1508-1,2),"")</f>
        <v>0</v>
      </c>
      <c r="AD1508" s="25">
        <v>3.5999999999999997E-2</v>
      </c>
      <c r="AE1508" s="25">
        <v>6.9999999999999994E-5</v>
      </c>
      <c r="AF1508" s="25">
        <v>65</v>
      </c>
      <c r="AG1508" s="25">
        <v>65</v>
      </c>
      <c r="AH1508" s="25">
        <v>65</v>
      </c>
      <c r="AI1508" s="25">
        <v>65</v>
      </c>
      <c r="AJ1508" s="25" t="s">
        <v>20</v>
      </c>
      <c r="AK1508" s="22" t="s">
        <v>20</v>
      </c>
      <c r="AL1508" s="25" t="s">
        <v>20</v>
      </c>
      <c r="AM1508" s="25">
        <v>36</v>
      </c>
      <c r="AN1508" s="25">
        <v>280</v>
      </c>
      <c r="AO1508" s="25">
        <v>187</v>
      </c>
      <c r="AP1508" s="25">
        <v>95</v>
      </c>
      <c r="AQ1508" s="25">
        <v>1.3320000000000001</v>
      </c>
      <c r="AR1508" s="94">
        <v>4.9740000000000001E-3</v>
      </c>
      <c r="AS1508" s="157">
        <v>65</v>
      </c>
      <c r="AT1508" s="93" t="s">
        <v>22</v>
      </c>
      <c r="AU1508" s="92" t="s">
        <v>22</v>
      </c>
      <c r="AV1508" s="91" t="s">
        <v>152</v>
      </c>
      <c r="AW1508" s="92" t="s">
        <v>152</v>
      </c>
      <c r="AX1508" s="92" t="s">
        <v>48</v>
      </c>
      <c r="AY1508" s="91" t="s">
        <v>152</v>
      </c>
      <c r="AZ1508" s="23"/>
      <c r="BA1508" s="25" t="s">
        <v>4941</v>
      </c>
      <c r="BB1508" t="s">
        <v>25</v>
      </c>
      <c r="BC1508">
        <v>1343</v>
      </c>
      <c r="BD1508" t="str">
        <f>IF(Z1508=BC1508,"OK")</f>
        <v>OK</v>
      </c>
      <c r="BE1508">
        <v>3.5999999999999997E-2</v>
      </c>
      <c r="BF1508">
        <v>6.9999999999999994E-5</v>
      </c>
      <c r="BG1508">
        <v>280</v>
      </c>
      <c r="BH1508">
        <v>187</v>
      </c>
      <c r="BI1508">
        <v>95</v>
      </c>
      <c r="BJ1508">
        <v>1.3320000000000001</v>
      </c>
      <c r="BK1508">
        <v>4.9740000000000001E-3</v>
      </c>
      <c r="BN1508" s="183"/>
    </row>
    <row r="1509" spans="1:66" ht="25.5" x14ac:dyDescent="0.25">
      <c r="A1509" s="1"/>
      <c r="B1509" s="94">
        <v>1503</v>
      </c>
      <c r="C1509" s="43">
        <v>1048541</v>
      </c>
      <c r="D1509" s="45"/>
      <c r="E1509" s="27" t="s">
        <v>4944</v>
      </c>
      <c r="F1509" s="151" t="s">
        <v>21</v>
      </c>
      <c r="G1509" s="41" t="s">
        <v>585</v>
      </c>
      <c r="H1509" s="46" t="str">
        <f>IFERROR(IFERROR(IF(SEARCH("Usystems",$E1509)&gt;0,"Usystems"),IF(SEARCH("RIIFO",$E1509)&gt;0,"RIIFO","Uponor")),"Uponor")</f>
        <v>Uponor</v>
      </c>
      <c r="I1509" s="25" t="str">
        <f>IFERROR(MID($D1509,1,7)+0,"")</f>
        <v/>
      </c>
      <c r="J1509" s="25" t="str">
        <f>IFERROR(MID($D1509,10,7)+0,"")</f>
        <v/>
      </c>
      <c r="K1509" s="25" t="str">
        <f>IFERROR(MID($D1509,19,7)+0,"")</f>
        <v/>
      </c>
      <c r="L1509" s="25" t="str">
        <f>IFERROR(MID($D1509,28,7)+0,"")</f>
        <v/>
      </c>
      <c r="M1509" s="25" t="str">
        <f>IF(IFERROR(MID($Q1509,1,7)+0,"")&lt;1130000,IF(INDEX(C:C,MATCH(LEFT(Q1509,7)+0,I:I,0))&lt;1130000,"",INDEX(C:C,MATCH(LEFT(Q1509,7)+0,I:I,0))),IFERROR(MID($Q1509,1,7)+0,""))</f>
        <v/>
      </c>
      <c r="N1509" s="25" t="str">
        <f>IF(IFERROR(MID($Q1509,10,7)+0,"")&lt;1130000,"",IFERROR(MID($Q1509,10,7)+0,""))</f>
        <v/>
      </c>
      <c r="O1509" s="25" t="str">
        <f>IF(IFERROR(MID($Q1509,19,7)+0,"")&lt;1130000,"",IFERROR(MID($Q1509,19,7)+0,""))</f>
        <v/>
      </c>
      <c r="P1509" s="25" t="str">
        <f>IF(M1509="","",IF(N1509="",M1509,M1509&amp;", "&amp;N1509))</f>
        <v/>
      </c>
      <c r="Q1509" s="25"/>
      <c r="R1509" s="25"/>
      <c r="S1509" s="35" t="s">
        <v>52</v>
      </c>
      <c r="T1509" s="25" t="s">
        <v>36</v>
      </c>
      <c r="U1509" s="185">
        <v>2153</v>
      </c>
      <c r="V1509" s="188">
        <v>2153</v>
      </c>
      <c r="W1509" s="189">
        <v>2153</v>
      </c>
      <c r="X1509" s="31">
        <v>2153</v>
      </c>
      <c r="Y1509" s="90">
        <f>IFERROR(ROUND(X1509/W1509-1,2),"")</f>
        <v>0</v>
      </c>
      <c r="Z1509" s="31">
        <f>IF(OR(S1509="VLD MLC components",S1509="VLD MLC pipes",S1509="VLD PEX components",S1509="VLD PEX pipes",S1509="VLD PHC components",S1509="VLD PHC pipes",S1509="Controls VLD"),"По запросу",X1509)</f>
        <v>2153</v>
      </c>
      <c r="AA1509" s="63">
        <f>ROUND(X1509/1.2,3)</f>
        <v>1794.1669999999999</v>
      </c>
      <c r="AB1509" s="23">
        <v>1794.1669999999999</v>
      </c>
      <c r="AC1509" s="190">
        <f>IFERROR(ROUND(AA1509/AB1509-1,2),"")</f>
        <v>0</v>
      </c>
      <c r="AD1509" s="25">
        <v>5.8999999999999997E-2</v>
      </c>
      <c r="AE1509" s="25">
        <v>6.0000000000000002E-5</v>
      </c>
      <c r="AF1509" s="25">
        <v>40</v>
      </c>
      <c r="AG1509" s="25">
        <v>40</v>
      </c>
      <c r="AH1509" s="25">
        <v>40</v>
      </c>
      <c r="AI1509" s="25">
        <v>40</v>
      </c>
      <c r="AJ1509" s="25" t="s">
        <v>20</v>
      </c>
      <c r="AK1509" s="22" t="s">
        <v>20</v>
      </c>
      <c r="AL1509" s="25" t="s">
        <v>20</v>
      </c>
      <c r="AM1509" s="25">
        <v>20</v>
      </c>
      <c r="AN1509" s="25">
        <v>280</v>
      </c>
      <c r="AO1509" s="25">
        <v>180</v>
      </c>
      <c r="AP1509" s="25">
        <v>90</v>
      </c>
      <c r="AQ1509" s="25">
        <v>1.2</v>
      </c>
      <c r="AR1509" s="94">
        <v>4.5360000000000001E-3</v>
      </c>
      <c r="AS1509" s="157">
        <v>40</v>
      </c>
      <c r="AT1509" s="93" t="s">
        <v>22</v>
      </c>
      <c r="AU1509" s="92" t="s">
        <v>22</v>
      </c>
      <c r="AV1509" s="91" t="s">
        <v>152</v>
      </c>
      <c r="AW1509" s="92" t="s">
        <v>152</v>
      </c>
      <c r="AX1509" s="92" t="s">
        <v>48</v>
      </c>
      <c r="AY1509" s="91" t="s">
        <v>152</v>
      </c>
      <c r="AZ1509" s="23"/>
      <c r="BA1509" s="25" t="s">
        <v>4018</v>
      </c>
      <c r="BB1509" t="s">
        <v>25</v>
      </c>
      <c r="BC1509">
        <v>2153</v>
      </c>
      <c r="BD1509" t="str">
        <f>IF(Z1509=BC1509,"OK")</f>
        <v>OK</v>
      </c>
      <c r="BE1509">
        <v>5.8999999999999997E-2</v>
      </c>
      <c r="BF1509">
        <v>6.0000000000000002E-5</v>
      </c>
      <c r="BG1509">
        <v>280</v>
      </c>
      <c r="BH1509">
        <v>180</v>
      </c>
      <c r="BI1509">
        <v>90</v>
      </c>
      <c r="BJ1509">
        <v>1.2</v>
      </c>
      <c r="BK1509">
        <v>4.5360000000000001E-3</v>
      </c>
      <c r="BN1509" s="183"/>
    </row>
    <row r="1510" spans="1:66" ht="25.5" x14ac:dyDescent="0.25">
      <c r="A1510" s="1"/>
      <c r="B1510" s="94">
        <v>1504</v>
      </c>
      <c r="C1510" s="43">
        <v>1048558</v>
      </c>
      <c r="D1510" s="45"/>
      <c r="E1510" s="27" t="s">
        <v>4943</v>
      </c>
      <c r="F1510" s="151" t="s">
        <v>21</v>
      </c>
      <c r="G1510" s="41" t="s">
        <v>585</v>
      </c>
      <c r="H1510" s="46" t="str">
        <f>IFERROR(IFERROR(IF(SEARCH("Usystems",$E1510)&gt;0,"Usystems"),IF(SEARCH("RIIFO",$E1510)&gt;0,"RIIFO","Uponor")),"Uponor")</f>
        <v>Uponor</v>
      </c>
      <c r="I1510" s="25" t="str">
        <f>IFERROR(MID($D1510,1,7)+0,"")</f>
        <v/>
      </c>
      <c r="J1510" s="25" t="str">
        <f>IFERROR(MID($D1510,10,7)+0,"")</f>
        <v/>
      </c>
      <c r="K1510" s="25" t="str">
        <f>IFERROR(MID($D1510,19,7)+0,"")</f>
        <v/>
      </c>
      <c r="L1510" s="25" t="str">
        <f>IFERROR(MID($D1510,28,7)+0,"")</f>
        <v/>
      </c>
      <c r="M1510" s="25" t="str">
        <f>IF(IFERROR(MID($Q1510,1,7)+0,"")&lt;1130000,IF(INDEX(C:C,MATCH(LEFT(Q1510,7)+0,I:I,0))&lt;1130000,"",INDEX(C:C,MATCH(LEFT(Q1510,7)+0,I:I,0))),IFERROR(MID($Q1510,1,7)+0,""))</f>
        <v/>
      </c>
      <c r="N1510" s="25" t="str">
        <f>IF(IFERROR(MID($Q1510,10,7)+0,"")&lt;1130000,"",IFERROR(MID($Q1510,10,7)+0,""))</f>
        <v/>
      </c>
      <c r="O1510" s="25" t="str">
        <f>IF(IFERROR(MID($Q1510,19,7)+0,"")&lt;1130000,"",IFERROR(MID($Q1510,19,7)+0,""))</f>
        <v/>
      </c>
      <c r="P1510" s="25" t="str">
        <f>IF(M1510="","",IF(N1510="",M1510,M1510&amp;", "&amp;N1510))</f>
        <v/>
      </c>
      <c r="Q1510" s="25"/>
      <c r="R1510" s="25"/>
      <c r="S1510" s="35" t="s">
        <v>52</v>
      </c>
      <c r="T1510" s="25" t="s">
        <v>36</v>
      </c>
      <c r="U1510" s="185">
        <v>898</v>
      </c>
      <c r="V1510" s="188">
        <v>898</v>
      </c>
      <c r="W1510" s="189">
        <v>898</v>
      </c>
      <c r="X1510" s="31">
        <v>898</v>
      </c>
      <c r="Y1510" s="90">
        <f>IFERROR(ROUND(X1510/W1510-1,2),"")</f>
        <v>0</v>
      </c>
      <c r="Z1510" s="31">
        <f>IF(OR(S1510="VLD MLC components",S1510="VLD MLC pipes",S1510="VLD PEX components",S1510="VLD PEX pipes",S1510="VLD PHC components",S1510="VLD PHC pipes",S1510="Controls VLD"),"По запросу",X1510)</f>
        <v>898</v>
      </c>
      <c r="AA1510" s="63">
        <f>ROUND(X1510/1.2,3)</f>
        <v>748.33299999999997</v>
      </c>
      <c r="AB1510" s="23">
        <v>748.33299999999997</v>
      </c>
      <c r="AC1510" s="190">
        <f>IFERROR(ROUND(AA1510/AB1510-1,2),"")</f>
        <v>0</v>
      </c>
      <c r="AD1510" s="25">
        <v>5.8000000000000003E-2</v>
      </c>
      <c r="AE1510" s="25">
        <v>5.0000000000000002E-5</v>
      </c>
      <c r="AF1510" s="25">
        <v>98</v>
      </c>
      <c r="AG1510" s="25">
        <v>98</v>
      </c>
      <c r="AH1510" s="25">
        <v>98</v>
      </c>
      <c r="AI1510" s="25">
        <v>98</v>
      </c>
      <c r="AJ1510" s="25" t="s">
        <v>20</v>
      </c>
      <c r="AK1510" s="22" t="s">
        <v>20</v>
      </c>
      <c r="AL1510" s="25" t="s">
        <v>20</v>
      </c>
      <c r="AM1510" s="25">
        <v>40</v>
      </c>
      <c r="AN1510" s="25">
        <v>280</v>
      </c>
      <c r="AO1510" s="25">
        <v>187</v>
      </c>
      <c r="AP1510" s="25">
        <v>95</v>
      </c>
      <c r="AQ1510" s="25">
        <v>2.48</v>
      </c>
      <c r="AR1510" s="94">
        <v>4.9740000000000001E-3</v>
      </c>
      <c r="AS1510" s="157">
        <v>98</v>
      </c>
      <c r="AT1510" s="93" t="s">
        <v>22</v>
      </c>
      <c r="AU1510" s="92" t="s">
        <v>22</v>
      </c>
      <c r="AV1510" s="91" t="s">
        <v>152</v>
      </c>
      <c r="AW1510" s="92" t="s">
        <v>152</v>
      </c>
      <c r="AX1510" s="92" t="s">
        <v>48</v>
      </c>
      <c r="AY1510" s="91" t="s">
        <v>152</v>
      </c>
      <c r="AZ1510" s="23"/>
      <c r="BA1510" s="25" t="s">
        <v>879</v>
      </c>
      <c r="BB1510" t="s">
        <v>25</v>
      </c>
      <c r="BC1510">
        <v>898</v>
      </c>
      <c r="BD1510" t="str">
        <f>IF(Z1510=BC1510,"OK")</f>
        <v>OK</v>
      </c>
      <c r="BE1510">
        <v>5.8000000000000003E-2</v>
      </c>
      <c r="BF1510">
        <v>5.0000000000000002E-5</v>
      </c>
      <c r="BG1510">
        <v>280</v>
      </c>
      <c r="BH1510">
        <v>187</v>
      </c>
      <c r="BI1510">
        <v>95</v>
      </c>
      <c r="BJ1510">
        <v>2.48</v>
      </c>
      <c r="BK1510">
        <v>4.9740000000000001E-3</v>
      </c>
      <c r="BN1510" s="183"/>
    </row>
    <row r="1511" spans="1:66" ht="25.5" x14ac:dyDescent="0.25">
      <c r="A1511" s="1"/>
      <c r="B1511" s="94">
        <v>1505</v>
      </c>
      <c r="C1511" s="43">
        <v>1048559</v>
      </c>
      <c r="D1511" s="45"/>
      <c r="E1511" s="27" t="s">
        <v>4942</v>
      </c>
      <c r="F1511" s="151" t="s">
        <v>21</v>
      </c>
      <c r="G1511" s="41" t="s">
        <v>585</v>
      </c>
      <c r="H1511" s="46" t="str">
        <f>IFERROR(IFERROR(IF(SEARCH("Usystems",$E1511)&gt;0,"Usystems"),IF(SEARCH("RIIFO",$E1511)&gt;0,"RIIFO","Uponor")),"Uponor")</f>
        <v>Uponor</v>
      </c>
      <c r="I1511" s="25" t="str">
        <f>IFERROR(MID($D1511,1,7)+0,"")</f>
        <v/>
      </c>
      <c r="J1511" s="25" t="str">
        <f>IFERROR(MID($D1511,10,7)+0,"")</f>
        <v/>
      </c>
      <c r="K1511" s="25" t="str">
        <f>IFERROR(MID($D1511,19,7)+0,"")</f>
        <v/>
      </c>
      <c r="L1511" s="25" t="str">
        <f>IFERROR(MID($D1511,28,7)+0,"")</f>
        <v/>
      </c>
      <c r="M1511" s="25" t="str">
        <f>IF(IFERROR(MID($Q1511,1,7)+0,"")&lt;1130000,IF(INDEX(C:C,MATCH(LEFT(Q1511,7)+0,I:I,0))&lt;1130000,"",INDEX(C:C,MATCH(LEFT(Q1511,7)+0,I:I,0))),IFERROR(MID($Q1511,1,7)+0,""))</f>
        <v/>
      </c>
      <c r="N1511" s="25" t="str">
        <f>IF(IFERROR(MID($Q1511,10,7)+0,"")&lt;1130000,"",IFERROR(MID($Q1511,10,7)+0,""))</f>
        <v/>
      </c>
      <c r="O1511" s="25" t="str">
        <f>IF(IFERROR(MID($Q1511,19,7)+0,"")&lt;1130000,"",IFERROR(MID($Q1511,19,7)+0,""))</f>
        <v/>
      </c>
      <c r="P1511" s="25" t="str">
        <f>IF(M1511="","",IF(N1511="",M1511,M1511&amp;", "&amp;N1511))</f>
        <v/>
      </c>
      <c r="Q1511" s="25"/>
      <c r="R1511" s="25"/>
      <c r="S1511" s="35" t="s">
        <v>52</v>
      </c>
      <c r="T1511" s="25" t="s">
        <v>36</v>
      </c>
      <c r="U1511" s="185">
        <v>1343</v>
      </c>
      <c r="V1511" s="188">
        <v>1343</v>
      </c>
      <c r="W1511" s="189">
        <v>1343</v>
      </c>
      <c r="X1511" s="31">
        <v>1343</v>
      </c>
      <c r="Y1511" s="90">
        <f>IFERROR(ROUND(X1511/W1511-1,2),"")</f>
        <v>0</v>
      </c>
      <c r="Z1511" s="31">
        <f>IF(OR(S1511="VLD MLC components",S1511="VLD MLC pipes",S1511="VLD PEX components",S1511="VLD PEX pipes",S1511="VLD PHC components",S1511="VLD PHC pipes",S1511="Controls VLD"),"По запросу",X1511)</f>
        <v>1343</v>
      </c>
      <c r="AA1511" s="63">
        <f>ROUND(X1511/1.2,3)</f>
        <v>1119.1669999999999</v>
      </c>
      <c r="AB1511" s="23">
        <v>1119.1669999999999</v>
      </c>
      <c r="AC1511" s="190">
        <f>IFERROR(ROUND(AA1511/AB1511-1,2),"")</f>
        <v>0</v>
      </c>
      <c r="AD1511" s="25">
        <v>7.0999999999999994E-2</v>
      </c>
      <c r="AE1511" s="25">
        <v>6.9999999999999994E-5</v>
      </c>
      <c r="AF1511" s="25">
        <v>0</v>
      </c>
      <c r="AG1511" s="25">
        <v>108</v>
      </c>
      <c r="AH1511" s="25">
        <v>108</v>
      </c>
      <c r="AI1511" s="25">
        <v>108</v>
      </c>
      <c r="AJ1511" s="25" t="s">
        <v>20</v>
      </c>
      <c r="AK1511" s="22" t="s">
        <v>20</v>
      </c>
      <c r="AL1511" s="25" t="s">
        <v>20</v>
      </c>
      <c r="AM1511" s="25">
        <v>36</v>
      </c>
      <c r="AN1511" s="25">
        <v>280</v>
      </c>
      <c r="AO1511" s="25">
        <v>187</v>
      </c>
      <c r="AP1511" s="25">
        <v>90</v>
      </c>
      <c r="AQ1511" s="25">
        <v>2.52</v>
      </c>
      <c r="AR1511" s="94">
        <v>4.712E-3</v>
      </c>
      <c r="AS1511" s="157">
        <v>108</v>
      </c>
      <c r="AT1511" s="93" t="s">
        <v>22</v>
      </c>
      <c r="AU1511" s="92" t="s">
        <v>22</v>
      </c>
      <c r="AV1511" s="91" t="s">
        <v>152</v>
      </c>
      <c r="AW1511" s="92" t="s">
        <v>152</v>
      </c>
      <c r="AX1511" s="92" t="s">
        <v>48</v>
      </c>
      <c r="AY1511" s="91" t="s">
        <v>152</v>
      </c>
      <c r="AZ1511" s="23"/>
      <c r="BA1511" s="25" t="s">
        <v>4941</v>
      </c>
      <c r="BB1511" t="s">
        <v>25</v>
      </c>
      <c r="BC1511">
        <v>1343</v>
      </c>
      <c r="BD1511" t="str">
        <f>IF(Z1511=BC1511,"OK")</f>
        <v>OK</v>
      </c>
      <c r="BE1511">
        <v>7.0999999999999994E-2</v>
      </c>
      <c r="BF1511">
        <v>6.9999999999999994E-5</v>
      </c>
      <c r="BG1511">
        <v>280</v>
      </c>
      <c r="BH1511">
        <v>187</v>
      </c>
      <c r="BI1511">
        <v>90</v>
      </c>
      <c r="BJ1511">
        <v>2.52</v>
      </c>
      <c r="BK1511">
        <v>4.712E-3</v>
      </c>
      <c r="BN1511" s="183"/>
    </row>
    <row r="1512" spans="1:66" ht="25.5" x14ac:dyDescent="0.25">
      <c r="A1512" s="1"/>
      <c r="B1512" s="94">
        <v>1506</v>
      </c>
      <c r="C1512" s="43">
        <v>1048560</v>
      </c>
      <c r="D1512" s="45"/>
      <c r="E1512" s="27" t="s">
        <v>4940</v>
      </c>
      <c r="F1512" s="151" t="s">
        <v>21</v>
      </c>
      <c r="G1512" s="41" t="s">
        <v>585</v>
      </c>
      <c r="H1512" s="46" t="str">
        <f>IFERROR(IFERROR(IF(SEARCH("Usystems",$E1512)&gt;0,"Usystems"),IF(SEARCH("RIIFO",$E1512)&gt;0,"RIIFO","Uponor")),"Uponor")</f>
        <v>Uponor</v>
      </c>
      <c r="I1512" s="25" t="str">
        <f>IFERROR(MID($D1512,1,7)+0,"")</f>
        <v/>
      </c>
      <c r="J1512" s="25" t="str">
        <f>IFERROR(MID($D1512,10,7)+0,"")</f>
        <v/>
      </c>
      <c r="K1512" s="25" t="str">
        <f>IFERROR(MID($D1512,19,7)+0,"")</f>
        <v/>
      </c>
      <c r="L1512" s="25" t="str">
        <f>IFERROR(MID($D1512,28,7)+0,"")</f>
        <v/>
      </c>
      <c r="M1512" s="25" t="str">
        <f>IF(IFERROR(MID($Q1512,1,7)+0,"")&lt;1130000,IF(INDEX(C:C,MATCH(LEFT(Q1512,7)+0,I:I,0))&lt;1130000,"",INDEX(C:C,MATCH(LEFT(Q1512,7)+0,I:I,0))),IFERROR(MID($Q1512,1,7)+0,""))</f>
        <v/>
      </c>
      <c r="N1512" s="25" t="str">
        <f>IF(IFERROR(MID($Q1512,10,7)+0,"")&lt;1130000,"",IFERROR(MID($Q1512,10,7)+0,""))</f>
        <v/>
      </c>
      <c r="O1512" s="25" t="str">
        <f>IF(IFERROR(MID($Q1512,19,7)+0,"")&lt;1130000,"",IFERROR(MID($Q1512,19,7)+0,""))</f>
        <v/>
      </c>
      <c r="P1512" s="25" t="str">
        <f>IF(M1512="","",IF(N1512="",M1512,M1512&amp;", "&amp;N1512))</f>
        <v/>
      </c>
      <c r="Q1512" s="25"/>
      <c r="R1512" s="25"/>
      <c r="S1512" s="35" t="s">
        <v>52</v>
      </c>
      <c r="T1512" s="25" t="s">
        <v>36</v>
      </c>
      <c r="U1512" s="185">
        <v>2274</v>
      </c>
      <c r="V1512" s="188">
        <v>2274</v>
      </c>
      <c r="W1512" s="189">
        <v>2274</v>
      </c>
      <c r="X1512" s="31">
        <v>2274</v>
      </c>
      <c r="Y1512" s="90">
        <f>IFERROR(ROUND(X1512/W1512-1,2),"")</f>
        <v>0</v>
      </c>
      <c r="Z1512" s="31">
        <f>IF(OR(S1512="VLD MLC components",S1512="VLD MLC pipes",S1512="VLD PEX components",S1512="VLD PEX pipes",S1512="VLD PHC components",S1512="VLD PHC pipes",S1512="Controls VLD"),"По запросу",X1512)</f>
        <v>2274</v>
      </c>
      <c r="AA1512" s="63">
        <f>ROUND(X1512/1.2,3)</f>
        <v>1895</v>
      </c>
      <c r="AB1512" s="23">
        <v>1895</v>
      </c>
      <c r="AC1512" s="190">
        <f>IFERROR(ROUND(AA1512/AB1512-1,2),"")</f>
        <v>0</v>
      </c>
      <c r="AD1512" s="25">
        <v>5.8999999999999997E-2</v>
      </c>
      <c r="AE1512" s="25">
        <v>1E-4</v>
      </c>
      <c r="AF1512" s="25">
        <v>20</v>
      </c>
      <c r="AG1512" s="25">
        <v>20</v>
      </c>
      <c r="AH1512" s="25">
        <v>20</v>
      </c>
      <c r="AI1512" s="25">
        <v>20</v>
      </c>
      <c r="AJ1512" s="25" t="s">
        <v>20</v>
      </c>
      <c r="AK1512" s="22" t="s">
        <v>20</v>
      </c>
      <c r="AL1512" s="25" t="s">
        <v>20</v>
      </c>
      <c r="AM1512" s="25">
        <v>20</v>
      </c>
      <c r="AN1512" s="25">
        <v>280</v>
      </c>
      <c r="AO1512" s="25">
        <v>187</v>
      </c>
      <c r="AP1512" s="25">
        <v>95</v>
      </c>
      <c r="AQ1512" s="25">
        <v>2.3199999999999998</v>
      </c>
      <c r="AR1512" s="94">
        <v>4.9740000000000001E-3</v>
      </c>
      <c r="AS1512" s="157">
        <v>20</v>
      </c>
      <c r="AT1512" s="93" t="s">
        <v>22</v>
      </c>
      <c r="AU1512" s="92" t="s">
        <v>22</v>
      </c>
      <c r="AV1512" s="91" t="s">
        <v>152</v>
      </c>
      <c r="AW1512" s="92" t="s">
        <v>152</v>
      </c>
      <c r="AX1512" s="92" t="s">
        <v>48</v>
      </c>
      <c r="AY1512" s="91" t="s">
        <v>152</v>
      </c>
      <c r="AZ1512" s="23"/>
      <c r="BA1512" s="25" t="s">
        <v>4874</v>
      </c>
      <c r="BB1512" t="s">
        <v>25</v>
      </c>
      <c r="BC1512">
        <v>2274</v>
      </c>
      <c r="BD1512" t="str">
        <f>IF(Z1512=BC1512,"OK")</f>
        <v>OK</v>
      </c>
      <c r="BE1512">
        <v>5.8999999999999997E-2</v>
      </c>
      <c r="BF1512">
        <v>1E-4</v>
      </c>
      <c r="BG1512">
        <v>280</v>
      </c>
      <c r="BH1512">
        <v>187</v>
      </c>
      <c r="BI1512">
        <v>95</v>
      </c>
      <c r="BJ1512">
        <v>2.3199999999999998</v>
      </c>
      <c r="BK1512">
        <v>4.9740000000000001E-3</v>
      </c>
      <c r="BN1512" s="183"/>
    </row>
    <row r="1513" spans="1:66" ht="25.5" x14ac:dyDescent="0.25">
      <c r="A1513" s="1"/>
      <c r="B1513" s="94">
        <v>1507</v>
      </c>
      <c r="C1513" s="43">
        <v>1048561</v>
      </c>
      <c r="D1513" s="45"/>
      <c r="E1513" s="27" t="s">
        <v>4939</v>
      </c>
      <c r="F1513" s="151" t="s">
        <v>21</v>
      </c>
      <c r="G1513" s="41" t="s">
        <v>585</v>
      </c>
      <c r="H1513" s="46" t="str">
        <f>IFERROR(IFERROR(IF(SEARCH("Usystems",$E1513)&gt;0,"Usystems"),IF(SEARCH("RIIFO",$E1513)&gt;0,"RIIFO","Uponor")),"Uponor")</f>
        <v>Uponor</v>
      </c>
      <c r="I1513" s="25" t="str">
        <f>IFERROR(MID($D1513,1,7)+0,"")</f>
        <v/>
      </c>
      <c r="J1513" s="25" t="str">
        <f>IFERROR(MID($D1513,10,7)+0,"")</f>
        <v/>
      </c>
      <c r="K1513" s="25" t="str">
        <f>IFERROR(MID($D1513,19,7)+0,"")</f>
        <v/>
      </c>
      <c r="L1513" s="25" t="str">
        <f>IFERROR(MID($D1513,28,7)+0,"")</f>
        <v/>
      </c>
      <c r="M1513" s="25" t="str">
        <f>IF(IFERROR(MID($Q1513,1,7)+0,"")&lt;1130000,IF(INDEX(C:C,MATCH(LEFT(Q1513,7)+0,I:I,0))&lt;1130000,"",INDEX(C:C,MATCH(LEFT(Q1513,7)+0,I:I,0))),IFERROR(MID($Q1513,1,7)+0,""))</f>
        <v/>
      </c>
      <c r="N1513" s="25" t="str">
        <f>IF(IFERROR(MID($Q1513,10,7)+0,"")&lt;1130000,"",IFERROR(MID($Q1513,10,7)+0,""))</f>
        <v/>
      </c>
      <c r="O1513" s="25" t="str">
        <f>IF(IFERROR(MID($Q1513,19,7)+0,"")&lt;1130000,"",IFERROR(MID($Q1513,19,7)+0,""))</f>
        <v/>
      </c>
      <c r="P1513" s="25" t="str">
        <f>IF(M1513="","",IF(N1513="",M1513,M1513&amp;", "&amp;N1513))</f>
        <v/>
      </c>
      <c r="Q1513" s="25"/>
      <c r="R1513" s="25"/>
      <c r="S1513" s="35" t="s">
        <v>52</v>
      </c>
      <c r="T1513" s="25" t="s">
        <v>36</v>
      </c>
      <c r="U1513" s="185">
        <v>1297</v>
      </c>
      <c r="V1513" s="188">
        <v>1297</v>
      </c>
      <c r="W1513" s="189">
        <v>1297</v>
      </c>
      <c r="X1513" s="31">
        <v>1297</v>
      </c>
      <c r="Y1513" s="90">
        <f>IFERROR(ROUND(X1513/W1513-1,2),"")</f>
        <v>0</v>
      </c>
      <c r="Z1513" s="31">
        <f>IF(OR(S1513="VLD MLC components",S1513="VLD MLC pipes",S1513="VLD PEX components",S1513="VLD PEX pipes",S1513="VLD PHC components",S1513="VLD PHC pipes",S1513="Controls VLD"),"По запросу",X1513)</f>
        <v>1297</v>
      </c>
      <c r="AA1513" s="63">
        <f>ROUND(X1513/1.2,3)</f>
        <v>1080.8330000000001</v>
      </c>
      <c r="AB1513" s="23">
        <v>1080.8330000000001</v>
      </c>
      <c r="AC1513" s="190">
        <f>IFERROR(ROUND(AA1513/AB1513-1,2),"")</f>
        <v>0</v>
      </c>
      <c r="AD1513" s="25">
        <v>6.0999999999999999E-2</v>
      </c>
      <c r="AE1513" s="25">
        <v>8.0000000000000007E-5</v>
      </c>
      <c r="AF1513" s="25">
        <v>90</v>
      </c>
      <c r="AG1513" s="25">
        <v>90</v>
      </c>
      <c r="AH1513" s="25">
        <v>90</v>
      </c>
      <c r="AI1513" s="25">
        <v>90</v>
      </c>
      <c r="AJ1513" s="25" t="s">
        <v>20</v>
      </c>
      <c r="AK1513" s="22" t="s">
        <v>20</v>
      </c>
      <c r="AL1513" s="25" t="s">
        <v>20</v>
      </c>
      <c r="AM1513" s="25">
        <v>30</v>
      </c>
      <c r="AN1513" s="25">
        <v>280</v>
      </c>
      <c r="AO1513" s="25">
        <v>187</v>
      </c>
      <c r="AP1513" s="25">
        <v>95</v>
      </c>
      <c r="AQ1513" s="25">
        <v>1.92</v>
      </c>
      <c r="AR1513" s="94">
        <v>4.9740000000000001E-3</v>
      </c>
      <c r="AS1513" s="157">
        <v>90</v>
      </c>
      <c r="AT1513" s="93" t="s">
        <v>22</v>
      </c>
      <c r="AU1513" s="92" t="s">
        <v>22</v>
      </c>
      <c r="AV1513" s="91" t="s">
        <v>152</v>
      </c>
      <c r="AW1513" s="92" t="s">
        <v>152</v>
      </c>
      <c r="AX1513" s="92" t="s">
        <v>48</v>
      </c>
      <c r="AY1513" s="91" t="s">
        <v>152</v>
      </c>
      <c r="AZ1513" s="23"/>
      <c r="BA1513" s="25" t="s">
        <v>4938</v>
      </c>
      <c r="BB1513" t="s">
        <v>25</v>
      </c>
      <c r="BC1513">
        <v>1297</v>
      </c>
      <c r="BD1513" t="str">
        <f>IF(Z1513=BC1513,"OK")</f>
        <v>OK</v>
      </c>
      <c r="BE1513">
        <v>6.0999999999999999E-2</v>
      </c>
      <c r="BF1513">
        <v>8.0000000000000007E-5</v>
      </c>
      <c r="BG1513">
        <v>280</v>
      </c>
      <c r="BH1513">
        <v>187</v>
      </c>
      <c r="BI1513">
        <v>95</v>
      </c>
      <c r="BJ1513">
        <v>1.92</v>
      </c>
      <c r="BK1513">
        <v>4.9740000000000001E-3</v>
      </c>
      <c r="BN1513" s="183"/>
    </row>
    <row r="1514" spans="1:66" ht="25.5" x14ac:dyDescent="0.25">
      <c r="A1514" s="1"/>
      <c r="B1514" s="94">
        <v>1508</v>
      </c>
      <c r="C1514" s="43">
        <v>1048562</v>
      </c>
      <c r="D1514" s="45"/>
      <c r="E1514" s="27" t="s">
        <v>4937</v>
      </c>
      <c r="F1514" s="151" t="s">
        <v>21</v>
      </c>
      <c r="G1514" s="41" t="s">
        <v>585</v>
      </c>
      <c r="H1514" s="46" t="str">
        <f>IFERROR(IFERROR(IF(SEARCH("Usystems",$E1514)&gt;0,"Usystems"),IF(SEARCH("RIIFO",$E1514)&gt;0,"RIIFO","Uponor")),"Uponor")</f>
        <v>Uponor</v>
      </c>
      <c r="I1514" s="25" t="str">
        <f>IFERROR(MID($D1514,1,7)+0,"")</f>
        <v/>
      </c>
      <c r="J1514" s="25" t="str">
        <f>IFERROR(MID($D1514,10,7)+0,"")</f>
        <v/>
      </c>
      <c r="K1514" s="25" t="str">
        <f>IFERROR(MID($D1514,19,7)+0,"")</f>
        <v/>
      </c>
      <c r="L1514" s="25" t="str">
        <f>IFERROR(MID($D1514,28,7)+0,"")</f>
        <v/>
      </c>
      <c r="M1514" s="25" t="str">
        <f>IF(IFERROR(MID($Q1514,1,7)+0,"")&lt;1130000,IF(INDEX(C:C,MATCH(LEFT(Q1514,7)+0,I:I,0))&lt;1130000,"",INDEX(C:C,MATCH(LEFT(Q1514,7)+0,I:I,0))),IFERROR(MID($Q1514,1,7)+0,""))</f>
        <v/>
      </c>
      <c r="N1514" s="25" t="str">
        <f>IF(IFERROR(MID($Q1514,10,7)+0,"")&lt;1130000,"",IFERROR(MID($Q1514,10,7)+0,""))</f>
        <v/>
      </c>
      <c r="O1514" s="25" t="str">
        <f>IF(IFERROR(MID($Q1514,19,7)+0,"")&lt;1130000,"",IFERROR(MID($Q1514,19,7)+0,""))</f>
        <v/>
      </c>
      <c r="P1514" s="25" t="str">
        <f>IF(M1514="","",IF(N1514="",M1514,M1514&amp;", "&amp;N1514))</f>
        <v/>
      </c>
      <c r="Q1514" s="25"/>
      <c r="R1514" s="25"/>
      <c r="S1514" s="35" t="s">
        <v>52</v>
      </c>
      <c r="T1514" s="25" t="s">
        <v>36</v>
      </c>
      <c r="U1514" s="185">
        <v>2112</v>
      </c>
      <c r="V1514" s="188">
        <v>2112</v>
      </c>
      <c r="W1514" s="189">
        <v>2112</v>
      </c>
      <c r="X1514" s="31">
        <v>2112</v>
      </c>
      <c r="Y1514" s="90">
        <f>IFERROR(ROUND(X1514/W1514-1,2),"")</f>
        <v>0</v>
      </c>
      <c r="Z1514" s="31">
        <f>IF(OR(S1514="VLD MLC components",S1514="VLD MLC pipes",S1514="VLD PEX components",S1514="VLD PEX pipes",S1514="VLD PHC components",S1514="VLD PHC pipes",S1514="Controls VLD"),"По запросу",X1514)</f>
        <v>2112</v>
      </c>
      <c r="AA1514" s="63">
        <f>ROUND(X1514/1.2,3)</f>
        <v>1760</v>
      </c>
      <c r="AB1514" s="23">
        <v>1760</v>
      </c>
      <c r="AC1514" s="190">
        <f>IFERROR(ROUND(AA1514/AB1514-1,2),"")</f>
        <v>0</v>
      </c>
      <c r="AD1514" s="25">
        <v>3.5999999999999997E-2</v>
      </c>
      <c r="AE1514" s="25">
        <v>9.0000000000000006E-5</v>
      </c>
      <c r="AF1514" s="25">
        <v>60</v>
      </c>
      <c r="AG1514" s="25">
        <v>60</v>
      </c>
      <c r="AH1514" s="25">
        <v>60</v>
      </c>
      <c r="AI1514" s="25">
        <v>60</v>
      </c>
      <c r="AJ1514" s="25" t="s">
        <v>20</v>
      </c>
      <c r="AK1514" s="22" t="s">
        <v>20</v>
      </c>
      <c r="AL1514" s="25" t="s">
        <v>20</v>
      </c>
      <c r="AM1514" s="25">
        <v>20</v>
      </c>
      <c r="AN1514" s="25">
        <v>280</v>
      </c>
      <c r="AO1514" s="25">
        <v>187</v>
      </c>
      <c r="AP1514" s="25">
        <v>95</v>
      </c>
      <c r="AQ1514" s="25">
        <v>1.52</v>
      </c>
      <c r="AR1514" s="94">
        <v>4.9740000000000001E-3</v>
      </c>
      <c r="AS1514" s="157">
        <v>60</v>
      </c>
      <c r="AT1514" s="93" t="s">
        <v>22</v>
      </c>
      <c r="AU1514" s="92" t="s">
        <v>22</v>
      </c>
      <c r="AV1514" s="91" t="s">
        <v>152</v>
      </c>
      <c r="AW1514" s="92" t="s">
        <v>152</v>
      </c>
      <c r="AX1514" s="92" t="s">
        <v>48</v>
      </c>
      <c r="AY1514" s="91" t="s">
        <v>152</v>
      </c>
      <c r="AZ1514" s="23"/>
      <c r="BA1514" s="25" t="s">
        <v>4936</v>
      </c>
      <c r="BB1514" t="s">
        <v>25</v>
      </c>
      <c r="BC1514">
        <v>2112</v>
      </c>
      <c r="BD1514" t="str">
        <f>IF(Z1514=BC1514,"OK")</f>
        <v>OK</v>
      </c>
      <c r="BE1514">
        <v>3.5999999999999997E-2</v>
      </c>
      <c r="BF1514">
        <v>9.0000000000000006E-5</v>
      </c>
      <c r="BG1514">
        <v>280</v>
      </c>
      <c r="BH1514">
        <v>187</v>
      </c>
      <c r="BI1514">
        <v>95</v>
      </c>
      <c r="BJ1514">
        <v>1.52</v>
      </c>
      <c r="BK1514">
        <v>4.9740000000000001E-3</v>
      </c>
      <c r="BN1514" s="183"/>
    </row>
    <row r="1515" spans="1:66" ht="25.5" x14ac:dyDescent="0.25">
      <c r="A1515" s="1"/>
      <c r="B1515" s="94">
        <v>1509</v>
      </c>
      <c r="C1515" s="43">
        <v>1048563</v>
      </c>
      <c r="D1515" s="45"/>
      <c r="E1515" s="27" t="s">
        <v>4935</v>
      </c>
      <c r="F1515" s="151" t="s">
        <v>21</v>
      </c>
      <c r="G1515" s="41" t="s">
        <v>585</v>
      </c>
      <c r="H1515" s="46" t="str">
        <f>IFERROR(IFERROR(IF(SEARCH("Usystems",$E1515)&gt;0,"Usystems"),IF(SEARCH("RIIFO",$E1515)&gt;0,"RIIFO","Uponor")),"Uponor")</f>
        <v>Uponor</v>
      </c>
      <c r="I1515" s="25" t="str">
        <f>IFERROR(MID($D1515,1,7)+0,"")</f>
        <v/>
      </c>
      <c r="J1515" s="25" t="str">
        <f>IFERROR(MID($D1515,10,7)+0,"")</f>
        <v/>
      </c>
      <c r="K1515" s="25" t="str">
        <f>IFERROR(MID($D1515,19,7)+0,"")</f>
        <v/>
      </c>
      <c r="L1515" s="25" t="str">
        <f>IFERROR(MID($D1515,28,7)+0,"")</f>
        <v/>
      </c>
      <c r="M1515" s="25" t="str">
        <f>IF(IFERROR(MID($Q1515,1,7)+0,"")&lt;1130000,IF(INDEX(C:C,MATCH(LEFT(Q1515,7)+0,I:I,0))&lt;1130000,"",INDEX(C:C,MATCH(LEFT(Q1515,7)+0,I:I,0))),IFERROR(MID($Q1515,1,7)+0,""))</f>
        <v/>
      </c>
      <c r="N1515" s="25" t="str">
        <f>IF(IFERROR(MID($Q1515,10,7)+0,"")&lt;1130000,"",IFERROR(MID($Q1515,10,7)+0,""))</f>
        <v/>
      </c>
      <c r="O1515" s="25" t="str">
        <f>IF(IFERROR(MID($Q1515,19,7)+0,"")&lt;1130000,"",IFERROR(MID($Q1515,19,7)+0,""))</f>
        <v/>
      </c>
      <c r="P1515" s="25" t="str">
        <f>IF(M1515="","",IF(N1515="",M1515,M1515&amp;", "&amp;N1515))</f>
        <v/>
      </c>
      <c r="Q1515" s="25"/>
      <c r="R1515" s="25"/>
      <c r="S1515" s="35" t="s">
        <v>52</v>
      </c>
      <c r="T1515" s="25" t="s">
        <v>36</v>
      </c>
      <c r="U1515" s="185">
        <v>3252</v>
      </c>
      <c r="V1515" s="188">
        <v>3252</v>
      </c>
      <c r="W1515" s="189">
        <v>3252</v>
      </c>
      <c r="X1515" s="31">
        <v>3252</v>
      </c>
      <c r="Y1515" s="90">
        <f>IFERROR(ROUND(X1515/W1515-1,2),"")</f>
        <v>0</v>
      </c>
      <c r="Z1515" s="31">
        <f>IF(OR(S1515="VLD MLC components",S1515="VLD MLC pipes",S1515="VLD PEX components",S1515="VLD PEX pipes",S1515="VLD PHC components",S1515="VLD PHC pipes",S1515="Controls VLD"),"По запросу",X1515)</f>
        <v>3252</v>
      </c>
      <c r="AA1515" s="63">
        <f>ROUND(X1515/1.2,3)</f>
        <v>2710</v>
      </c>
      <c r="AB1515" s="23">
        <v>2710</v>
      </c>
      <c r="AC1515" s="190">
        <f>IFERROR(ROUND(AA1515/AB1515-1,2),"")</f>
        <v>0</v>
      </c>
      <c r="AD1515" s="25">
        <v>6.6000000000000003E-2</v>
      </c>
      <c r="AE1515" s="25">
        <v>1.8000000000000001E-4</v>
      </c>
      <c r="AF1515" s="25">
        <v>40</v>
      </c>
      <c r="AG1515" s="25">
        <v>40</v>
      </c>
      <c r="AH1515" s="25">
        <v>40</v>
      </c>
      <c r="AI1515" s="25">
        <v>40</v>
      </c>
      <c r="AJ1515" s="25" t="s">
        <v>20</v>
      </c>
      <c r="AK1515" s="22" t="s">
        <v>20</v>
      </c>
      <c r="AL1515" s="25" t="s">
        <v>20</v>
      </c>
      <c r="AM1515" s="25">
        <v>20</v>
      </c>
      <c r="AN1515" s="25">
        <v>280</v>
      </c>
      <c r="AO1515" s="25">
        <v>187</v>
      </c>
      <c r="AP1515" s="25">
        <v>95</v>
      </c>
      <c r="AQ1515" s="25">
        <v>2.48</v>
      </c>
      <c r="AR1515" s="94">
        <v>4.9740000000000001E-3</v>
      </c>
      <c r="AS1515" s="157">
        <v>40</v>
      </c>
      <c r="AT1515" s="93" t="s">
        <v>22</v>
      </c>
      <c r="AU1515" s="92" t="s">
        <v>22</v>
      </c>
      <c r="AV1515" s="91" t="s">
        <v>152</v>
      </c>
      <c r="AW1515" s="92" t="s">
        <v>152</v>
      </c>
      <c r="AX1515" s="92" t="s">
        <v>48</v>
      </c>
      <c r="AY1515" s="91" t="s">
        <v>152</v>
      </c>
      <c r="AZ1515" s="23"/>
      <c r="BA1515" s="25" t="s">
        <v>4934</v>
      </c>
      <c r="BB1515" t="s">
        <v>25</v>
      </c>
      <c r="BC1515">
        <v>3252</v>
      </c>
      <c r="BD1515" t="str">
        <f>IF(Z1515=BC1515,"OK")</f>
        <v>OK</v>
      </c>
      <c r="BE1515">
        <v>6.6000000000000003E-2</v>
      </c>
      <c r="BF1515">
        <v>1.8000000000000001E-4</v>
      </c>
      <c r="BG1515">
        <v>280</v>
      </c>
      <c r="BH1515">
        <v>187</v>
      </c>
      <c r="BI1515">
        <v>95</v>
      </c>
      <c r="BJ1515">
        <v>2.48</v>
      </c>
      <c r="BK1515">
        <v>4.9740000000000001E-3</v>
      </c>
      <c r="BN1515" s="183"/>
    </row>
    <row r="1516" spans="1:66" ht="25.5" x14ac:dyDescent="0.25">
      <c r="A1516" s="1"/>
      <c r="B1516" s="94">
        <v>1510</v>
      </c>
      <c r="C1516" s="43">
        <v>1048564</v>
      </c>
      <c r="D1516" s="45"/>
      <c r="E1516" s="27" t="s">
        <v>4933</v>
      </c>
      <c r="F1516" s="151" t="s">
        <v>21</v>
      </c>
      <c r="G1516" s="41" t="s">
        <v>585</v>
      </c>
      <c r="H1516" s="46" t="str">
        <f>IFERROR(IFERROR(IF(SEARCH("Usystems",$E1516)&gt;0,"Usystems"),IF(SEARCH("RIIFO",$E1516)&gt;0,"RIIFO","Uponor")),"Uponor")</f>
        <v>Uponor</v>
      </c>
      <c r="I1516" s="25" t="str">
        <f>IFERROR(MID($D1516,1,7)+0,"")</f>
        <v/>
      </c>
      <c r="J1516" s="25" t="str">
        <f>IFERROR(MID($D1516,10,7)+0,"")</f>
        <v/>
      </c>
      <c r="K1516" s="25" t="str">
        <f>IFERROR(MID($D1516,19,7)+0,"")</f>
        <v/>
      </c>
      <c r="L1516" s="25" t="str">
        <f>IFERROR(MID($D1516,28,7)+0,"")</f>
        <v/>
      </c>
      <c r="M1516" s="25" t="str">
        <f>IF(IFERROR(MID($Q1516,1,7)+0,"")&lt;1130000,IF(INDEX(C:C,MATCH(LEFT(Q1516,7)+0,I:I,0))&lt;1130000,"",INDEX(C:C,MATCH(LEFT(Q1516,7)+0,I:I,0))),IFERROR(MID($Q1516,1,7)+0,""))</f>
        <v/>
      </c>
      <c r="N1516" s="25" t="str">
        <f>IF(IFERROR(MID($Q1516,10,7)+0,"")&lt;1130000,"",IFERROR(MID($Q1516,10,7)+0,""))</f>
        <v/>
      </c>
      <c r="O1516" s="25" t="str">
        <f>IF(IFERROR(MID($Q1516,19,7)+0,"")&lt;1130000,"",IFERROR(MID($Q1516,19,7)+0,""))</f>
        <v/>
      </c>
      <c r="P1516" s="25" t="str">
        <f>IF(M1516="","",IF(N1516="",M1516,M1516&amp;", "&amp;N1516))</f>
        <v/>
      </c>
      <c r="Q1516" s="25"/>
      <c r="R1516" s="25"/>
      <c r="S1516" s="35" t="s">
        <v>52</v>
      </c>
      <c r="T1516" s="25" t="s">
        <v>36</v>
      </c>
      <c r="U1516" s="185">
        <v>1712</v>
      </c>
      <c r="V1516" s="188">
        <v>1712</v>
      </c>
      <c r="W1516" s="189">
        <v>1712</v>
      </c>
      <c r="X1516" s="31">
        <v>1712</v>
      </c>
      <c r="Y1516" s="90">
        <f>IFERROR(ROUND(X1516/W1516-1,2),"")</f>
        <v>0</v>
      </c>
      <c r="Z1516" s="31">
        <f>IF(OR(S1516="VLD MLC components",S1516="VLD MLC pipes",S1516="VLD PEX components",S1516="VLD PEX pipes",S1516="VLD PHC components",S1516="VLD PHC pipes",S1516="Controls VLD"),"По запросу",X1516)</f>
        <v>1712</v>
      </c>
      <c r="AA1516" s="63">
        <f>ROUND(X1516/1.2,3)</f>
        <v>1426.6669999999999</v>
      </c>
      <c r="AB1516" s="23">
        <v>1426.6669999999999</v>
      </c>
      <c r="AC1516" s="190">
        <f>IFERROR(ROUND(AA1516/AB1516-1,2),"")</f>
        <v>0</v>
      </c>
      <c r="AD1516" s="25">
        <v>3.2000000000000001E-2</v>
      </c>
      <c r="AE1516" s="25">
        <v>1.3999999999999999E-4</v>
      </c>
      <c r="AF1516" s="25">
        <v>20</v>
      </c>
      <c r="AG1516" s="25">
        <v>20</v>
      </c>
      <c r="AH1516" s="25">
        <v>20</v>
      </c>
      <c r="AI1516" s="25">
        <v>20</v>
      </c>
      <c r="AJ1516" s="25" t="s">
        <v>20</v>
      </c>
      <c r="AK1516" s="22" t="s">
        <v>20</v>
      </c>
      <c r="AL1516" s="25" t="s">
        <v>20</v>
      </c>
      <c r="AM1516" s="25">
        <v>20</v>
      </c>
      <c r="AN1516" s="25">
        <v>280</v>
      </c>
      <c r="AO1516" s="25">
        <v>187</v>
      </c>
      <c r="AP1516" s="25">
        <v>95</v>
      </c>
      <c r="AQ1516" s="25">
        <v>1.44</v>
      </c>
      <c r="AR1516" s="94">
        <v>4.9740000000000001E-3</v>
      </c>
      <c r="AS1516" s="157">
        <v>20</v>
      </c>
      <c r="AT1516" s="93" t="s">
        <v>22</v>
      </c>
      <c r="AU1516" s="92" t="s">
        <v>22</v>
      </c>
      <c r="AV1516" s="91" t="s">
        <v>152</v>
      </c>
      <c r="AW1516" s="92" t="s">
        <v>152</v>
      </c>
      <c r="AX1516" s="92" t="s">
        <v>48</v>
      </c>
      <c r="AY1516" s="91" t="s">
        <v>152</v>
      </c>
      <c r="AZ1516" s="23"/>
      <c r="BA1516" s="25" t="s">
        <v>4932</v>
      </c>
      <c r="BB1516" t="s">
        <v>25</v>
      </c>
      <c r="BC1516">
        <v>1712</v>
      </c>
      <c r="BD1516" t="str">
        <f>IF(Z1516=BC1516,"OK")</f>
        <v>OK</v>
      </c>
      <c r="BE1516">
        <v>3.2000000000000001E-2</v>
      </c>
      <c r="BF1516">
        <v>1.3999999999999999E-4</v>
      </c>
      <c r="BG1516">
        <v>280</v>
      </c>
      <c r="BH1516">
        <v>187</v>
      </c>
      <c r="BI1516">
        <v>95</v>
      </c>
      <c r="BJ1516">
        <v>1.44</v>
      </c>
      <c r="BK1516">
        <v>4.9740000000000001E-3</v>
      </c>
      <c r="BN1516" s="183"/>
    </row>
    <row r="1517" spans="1:66" ht="25.5" x14ac:dyDescent="0.25">
      <c r="A1517" s="1"/>
      <c r="B1517" s="94">
        <v>1511</v>
      </c>
      <c r="C1517" s="43">
        <v>1048565</v>
      </c>
      <c r="D1517" s="45"/>
      <c r="E1517" s="27" t="s">
        <v>4931</v>
      </c>
      <c r="F1517" s="151" t="s">
        <v>21</v>
      </c>
      <c r="G1517" s="41" t="s">
        <v>585</v>
      </c>
      <c r="H1517" s="46" t="str">
        <f>IFERROR(IFERROR(IF(SEARCH("Usystems",$E1517)&gt;0,"Usystems"),IF(SEARCH("RIIFO",$E1517)&gt;0,"RIIFO","Uponor")),"Uponor")</f>
        <v>Uponor</v>
      </c>
      <c r="I1517" s="25" t="str">
        <f>IFERROR(MID($D1517,1,7)+0,"")</f>
        <v/>
      </c>
      <c r="J1517" s="25" t="str">
        <f>IFERROR(MID($D1517,10,7)+0,"")</f>
        <v/>
      </c>
      <c r="K1517" s="25" t="str">
        <f>IFERROR(MID($D1517,19,7)+0,"")</f>
        <v/>
      </c>
      <c r="L1517" s="25" t="str">
        <f>IFERROR(MID($D1517,28,7)+0,"")</f>
        <v/>
      </c>
      <c r="M1517" s="25" t="str">
        <f>IF(IFERROR(MID($Q1517,1,7)+0,"")&lt;1130000,IF(INDEX(C:C,MATCH(LEFT(Q1517,7)+0,I:I,0))&lt;1130000,"",INDEX(C:C,MATCH(LEFT(Q1517,7)+0,I:I,0))),IFERROR(MID($Q1517,1,7)+0,""))</f>
        <v/>
      </c>
      <c r="N1517" s="25" t="str">
        <f>IF(IFERROR(MID($Q1517,10,7)+0,"")&lt;1130000,"",IFERROR(MID($Q1517,10,7)+0,""))</f>
        <v/>
      </c>
      <c r="O1517" s="25" t="str">
        <f>IF(IFERROR(MID($Q1517,19,7)+0,"")&lt;1130000,"",IFERROR(MID($Q1517,19,7)+0,""))</f>
        <v/>
      </c>
      <c r="P1517" s="25" t="str">
        <f>IF(M1517="","",IF(N1517="",M1517,M1517&amp;", "&amp;N1517))</f>
        <v/>
      </c>
      <c r="Q1517" s="25"/>
      <c r="R1517" s="25"/>
      <c r="S1517" s="35" t="s">
        <v>52</v>
      </c>
      <c r="T1517" s="25" t="s">
        <v>36</v>
      </c>
      <c r="U1517" s="185">
        <v>2083</v>
      </c>
      <c r="V1517" s="188">
        <v>2083</v>
      </c>
      <c r="W1517" s="189">
        <v>2083</v>
      </c>
      <c r="X1517" s="31">
        <v>2083</v>
      </c>
      <c r="Y1517" s="90">
        <f>IFERROR(ROUND(X1517/W1517-1,2),"")</f>
        <v>0</v>
      </c>
      <c r="Z1517" s="31">
        <f>IF(OR(S1517="VLD MLC components",S1517="VLD MLC pipes",S1517="VLD PEX components",S1517="VLD PEX pipes",S1517="VLD PHC components",S1517="VLD PHC pipes",S1517="Controls VLD"),"По запросу",X1517)</f>
        <v>2083</v>
      </c>
      <c r="AA1517" s="63">
        <f>ROUND(X1517/1.2,3)</f>
        <v>1735.8330000000001</v>
      </c>
      <c r="AB1517" s="23">
        <v>1735.8330000000001</v>
      </c>
      <c r="AC1517" s="190">
        <f>IFERROR(ROUND(AA1517/AB1517-1,2),"")</f>
        <v>0</v>
      </c>
      <c r="AD1517" s="25">
        <v>7.5999999999999998E-2</v>
      </c>
      <c r="AE1517" s="25">
        <v>1.8000000000000001E-4</v>
      </c>
      <c r="AF1517" s="25">
        <v>620</v>
      </c>
      <c r="AG1517" s="25">
        <v>620</v>
      </c>
      <c r="AH1517" s="25">
        <v>620</v>
      </c>
      <c r="AI1517" s="25">
        <v>620</v>
      </c>
      <c r="AJ1517" s="25" t="s">
        <v>20</v>
      </c>
      <c r="AK1517" s="22" t="s">
        <v>20</v>
      </c>
      <c r="AL1517" s="25" t="s">
        <v>20</v>
      </c>
      <c r="AM1517" s="25">
        <v>20</v>
      </c>
      <c r="AN1517" s="25">
        <v>280</v>
      </c>
      <c r="AO1517" s="25">
        <v>187</v>
      </c>
      <c r="AP1517" s="25">
        <v>95</v>
      </c>
      <c r="AQ1517" s="25">
        <v>1.7</v>
      </c>
      <c r="AR1517" s="94">
        <v>4.9740000000000001E-3</v>
      </c>
      <c r="AS1517" s="157">
        <v>620</v>
      </c>
      <c r="AT1517" s="93" t="s">
        <v>22</v>
      </c>
      <c r="AU1517" s="92" t="s">
        <v>22</v>
      </c>
      <c r="AV1517" s="91" t="s">
        <v>152</v>
      </c>
      <c r="AW1517" s="92" t="s">
        <v>152</v>
      </c>
      <c r="AX1517" s="92" t="s">
        <v>48</v>
      </c>
      <c r="AY1517" s="91" t="s">
        <v>152</v>
      </c>
      <c r="AZ1517" s="23"/>
      <c r="BA1517" s="25" t="s">
        <v>4604</v>
      </c>
      <c r="BB1517" t="s">
        <v>25</v>
      </c>
      <c r="BC1517">
        <v>2083</v>
      </c>
      <c r="BD1517" t="str">
        <f>IF(Z1517=BC1517,"OK")</f>
        <v>OK</v>
      </c>
      <c r="BE1517">
        <v>7.5999999999999998E-2</v>
      </c>
      <c r="BF1517">
        <v>1.8000000000000001E-4</v>
      </c>
      <c r="BG1517">
        <v>280</v>
      </c>
      <c r="BH1517">
        <v>187</v>
      </c>
      <c r="BI1517">
        <v>95</v>
      </c>
      <c r="BJ1517">
        <v>1.7</v>
      </c>
      <c r="BK1517">
        <v>4.9740000000000001E-3</v>
      </c>
      <c r="BN1517" s="183"/>
    </row>
    <row r="1518" spans="1:66" ht="25.5" x14ac:dyDescent="0.25">
      <c r="A1518" s="1"/>
      <c r="B1518" s="94">
        <v>1512</v>
      </c>
      <c r="C1518" s="43">
        <v>1048542</v>
      </c>
      <c r="D1518" s="45"/>
      <c r="E1518" s="27" t="s">
        <v>4930</v>
      </c>
      <c r="F1518" s="151" t="s">
        <v>21</v>
      </c>
      <c r="G1518" s="41"/>
      <c r="H1518" s="46" t="str">
        <f>IFERROR(IFERROR(IF(SEARCH("Usystems",$E1518)&gt;0,"Usystems"),IF(SEARCH("RIIFO",$E1518)&gt;0,"RIIFO","Uponor")),"Uponor")</f>
        <v>Uponor</v>
      </c>
      <c r="I1518" s="25" t="str">
        <f>IFERROR(MID($D1518,1,7)+0,"")</f>
        <v/>
      </c>
      <c r="J1518" s="25" t="str">
        <f>IFERROR(MID($D1518,10,7)+0,"")</f>
        <v/>
      </c>
      <c r="K1518" s="25" t="str">
        <f>IFERROR(MID($D1518,19,7)+0,"")</f>
        <v/>
      </c>
      <c r="L1518" s="25" t="str">
        <f>IFERROR(MID($D1518,28,7)+0,"")</f>
        <v/>
      </c>
      <c r="M1518" s="25" t="str">
        <f>IF(IFERROR(MID($Q1518,1,7)+0,"")&lt;1130000,IF(INDEX(C:C,MATCH(LEFT(Q1518,7)+0,I:I,0))&lt;1130000,"",INDEX(C:C,MATCH(LEFT(Q1518,7)+0,I:I,0))),IFERROR(MID($Q1518,1,7)+0,""))</f>
        <v/>
      </c>
      <c r="N1518" s="25" t="str">
        <f>IF(IFERROR(MID($Q1518,10,7)+0,"")&lt;1130000,"",IFERROR(MID($Q1518,10,7)+0,""))</f>
        <v/>
      </c>
      <c r="O1518" s="25" t="str">
        <f>IF(IFERROR(MID($Q1518,19,7)+0,"")&lt;1130000,"",IFERROR(MID($Q1518,19,7)+0,""))</f>
        <v/>
      </c>
      <c r="P1518" s="25" t="str">
        <f>IF(M1518="","",IF(N1518="",M1518,M1518&amp;", "&amp;N1518))</f>
        <v/>
      </c>
      <c r="Q1518" s="25"/>
      <c r="R1518" s="25"/>
      <c r="S1518" s="35" t="s">
        <v>52</v>
      </c>
      <c r="T1518" s="25" t="s">
        <v>36</v>
      </c>
      <c r="U1518" s="185">
        <v>1032</v>
      </c>
      <c r="V1518" s="188">
        <v>1032</v>
      </c>
      <c r="W1518" s="189">
        <v>1032</v>
      </c>
      <c r="X1518" s="31">
        <v>1032</v>
      </c>
      <c r="Y1518" s="90">
        <f>IFERROR(ROUND(X1518/W1518-1,2),"")</f>
        <v>0</v>
      </c>
      <c r="Z1518" s="31">
        <f>IF(OR(S1518="VLD MLC components",S1518="VLD MLC pipes",S1518="VLD PEX components",S1518="VLD PEX pipes",S1518="VLD PHC components",S1518="VLD PHC pipes",S1518="Controls VLD"),"По запросу",X1518)</f>
        <v>1032</v>
      </c>
      <c r="AA1518" s="63">
        <f>ROUND(X1518/1.2,3)</f>
        <v>860</v>
      </c>
      <c r="AB1518" s="23">
        <v>860</v>
      </c>
      <c r="AC1518" s="190">
        <f>IFERROR(ROUND(AA1518/AB1518-1,2),"")</f>
        <v>0</v>
      </c>
      <c r="AD1518" s="25">
        <v>3.3000000000000002E-2</v>
      </c>
      <c r="AE1518" s="25">
        <v>3.0000000000000001E-5</v>
      </c>
      <c r="AF1518" s="25">
        <v>0</v>
      </c>
      <c r="AG1518" s="25" t="s">
        <v>22</v>
      </c>
      <c r="AH1518" s="25">
        <v>0</v>
      </c>
      <c r="AI1518" s="25">
        <v>0</v>
      </c>
      <c r="AJ1518" s="25" t="s">
        <v>20</v>
      </c>
      <c r="AK1518" s="42" t="s">
        <v>19</v>
      </c>
      <c r="AL1518" s="25" t="s">
        <v>20</v>
      </c>
      <c r="AM1518" s="25">
        <v>40</v>
      </c>
      <c r="AN1518" s="25">
        <v>275</v>
      </c>
      <c r="AO1518" s="25">
        <v>183</v>
      </c>
      <c r="AP1518" s="25">
        <v>90</v>
      </c>
      <c r="AQ1518" s="25">
        <v>1.2</v>
      </c>
      <c r="AR1518" s="94">
        <v>4.529E-3</v>
      </c>
      <c r="AS1518" s="157" t="s">
        <v>22</v>
      </c>
      <c r="AT1518" s="93" t="s">
        <v>22</v>
      </c>
      <c r="AU1518" s="92" t="s">
        <v>22</v>
      </c>
      <c r="AV1518" s="91" t="s">
        <v>152</v>
      </c>
      <c r="AW1518" s="92" t="s">
        <v>48</v>
      </c>
      <c r="AX1518" s="92" t="s">
        <v>48</v>
      </c>
      <c r="AY1518" s="91" t="s">
        <v>152</v>
      </c>
      <c r="AZ1518" s="23"/>
      <c r="BA1518" s="25" t="s">
        <v>4912</v>
      </c>
      <c r="BB1518" t="s">
        <v>25</v>
      </c>
      <c r="BC1518" t="e">
        <v>#N/A</v>
      </c>
      <c r="BD1518" t="e">
        <f>IF(Z1518=BC1518,"OK")</f>
        <v>#N/A</v>
      </c>
      <c r="BE1518">
        <v>3.3000000000000002E-2</v>
      </c>
      <c r="BF1518">
        <v>3.0000000000000001E-5</v>
      </c>
      <c r="BG1518">
        <v>275</v>
      </c>
      <c r="BH1518">
        <v>183</v>
      </c>
      <c r="BI1518">
        <v>90</v>
      </c>
      <c r="BJ1518">
        <v>1.2</v>
      </c>
      <c r="BK1518">
        <v>4.529E-3</v>
      </c>
      <c r="BN1518" s="183"/>
    </row>
    <row r="1519" spans="1:66" ht="25.5" x14ac:dyDescent="0.25">
      <c r="A1519" s="1"/>
      <c r="B1519" s="94">
        <v>1513</v>
      </c>
      <c r="C1519" s="43">
        <v>1048543</v>
      </c>
      <c r="D1519" s="45"/>
      <c r="E1519" s="27" t="s">
        <v>4929</v>
      </c>
      <c r="F1519" s="151" t="s">
        <v>21</v>
      </c>
      <c r="G1519" s="41"/>
      <c r="H1519" s="46" t="str">
        <f>IFERROR(IFERROR(IF(SEARCH("Usystems",$E1519)&gt;0,"Usystems"),IF(SEARCH("RIIFO",$E1519)&gt;0,"RIIFO","Uponor")),"Uponor")</f>
        <v>Uponor</v>
      </c>
      <c r="I1519" s="25" t="str">
        <f>IFERROR(MID($D1519,1,7)+0,"")</f>
        <v/>
      </c>
      <c r="J1519" s="25" t="str">
        <f>IFERROR(MID($D1519,10,7)+0,"")</f>
        <v/>
      </c>
      <c r="K1519" s="25" t="str">
        <f>IFERROR(MID($D1519,19,7)+0,"")</f>
        <v/>
      </c>
      <c r="L1519" s="25" t="str">
        <f>IFERROR(MID($D1519,28,7)+0,"")</f>
        <v/>
      </c>
      <c r="M1519" s="25" t="str">
        <f>IF(IFERROR(MID($Q1519,1,7)+0,"")&lt;1130000,IF(INDEX(C:C,MATCH(LEFT(Q1519,7)+0,I:I,0))&lt;1130000,"",INDEX(C:C,MATCH(LEFT(Q1519,7)+0,I:I,0))),IFERROR(MID($Q1519,1,7)+0,""))</f>
        <v/>
      </c>
      <c r="N1519" s="25" t="str">
        <f>IF(IFERROR(MID($Q1519,10,7)+0,"")&lt;1130000,"",IFERROR(MID($Q1519,10,7)+0,""))</f>
        <v/>
      </c>
      <c r="O1519" s="25" t="str">
        <f>IF(IFERROR(MID($Q1519,19,7)+0,"")&lt;1130000,"",IFERROR(MID($Q1519,19,7)+0,""))</f>
        <v/>
      </c>
      <c r="P1519" s="25" t="str">
        <f>IF(M1519="","",IF(N1519="",M1519,M1519&amp;", "&amp;N1519))</f>
        <v/>
      </c>
      <c r="Q1519" s="25"/>
      <c r="R1519" s="25"/>
      <c r="S1519" s="35" t="s">
        <v>52</v>
      </c>
      <c r="T1519" s="25" t="s">
        <v>36</v>
      </c>
      <c r="U1519" s="185">
        <v>1420</v>
      </c>
      <c r="V1519" s="188">
        <v>1420</v>
      </c>
      <c r="W1519" s="189">
        <v>1420</v>
      </c>
      <c r="X1519" s="31">
        <v>1420</v>
      </c>
      <c r="Y1519" s="90">
        <f>IFERROR(ROUND(X1519/W1519-1,2),"")</f>
        <v>0</v>
      </c>
      <c r="Z1519" s="31">
        <f>IF(OR(S1519="VLD MLC components",S1519="VLD MLC pipes",S1519="VLD PEX components",S1519="VLD PEX pipes",S1519="VLD PHC components",S1519="VLD PHC pipes",S1519="Controls VLD"),"По запросу",X1519)</f>
        <v>1420</v>
      </c>
      <c r="AA1519" s="63">
        <f>ROUND(X1519/1.2,3)</f>
        <v>1183.3330000000001</v>
      </c>
      <c r="AB1519" s="23">
        <v>1183.3330000000001</v>
      </c>
      <c r="AC1519" s="190">
        <f>IFERROR(ROUND(AA1519/AB1519-1,2),"")</f>
        <v>0</v>
      </c>
      <c r="AD1519" s="25">
        <v>5.7000000000000002E-2</v>
      </c>
      <c r="AE1519" s="25">
        <v>6.9999999999999994E-5</v>
      </c>
      <c r="AF1519" s="25">
        <v>0</v>
      </c>
      <c r="AG1519" s="25" t="s">
        <v>22</v>
      </c>
      <c r="AH1519" s="25">
        <v>0</v>
      </c>
      <c r="AI1519" s="25">
        <v>0</v>
      </c>
      <c r="AJ1519" s="25" t="s">
        <v>20</v>
      </c>
      <c r="AK1519" s="42" t="s">
        <v>19</v>
      </c>
      <c r="AL1519" s="25" t="s">
        <v>20</v>
      </c>
      <c r="AM1519" s="25">
        <v>30</v>
      </c>
      <c r="AN1519" s="25">
        <v>280</v>
      </c>
      <c r="AO1519" s="25">
        <v>187</v>
      </c>
      <c r="AP1519" s="25">
        <v>95</v>
      </c>
      <c r="AQ1519" s="25">
        <v>1.74</v>
      </c>
      <c r="AR1519" s="94">
        <v>4.9740000000000001E-3</v>
      </c>
      <c r="AS1519" s="157" t="s">
        <v>22</v>
      </c>
      <c r="AT1519" s="93" t="s">
        <v>22</v>
      </c>
      <c r="AU1519" s="92" t="s">
        <v>22</v>
      </c>
      <c r="AV1519" s="91" t="s">
        <v>48</v>
      </c>
      <c r="AW1519" s="92" t="s">
        <v>48</v>
      </c>
      <c r="AX1519" s="92" t="s">
        <v>48</v>
      </c>
      <c r="AY1519" s="91" t="s">
        <v>152</v>
      </c>
      <c r="AZ1519" s="23"/>
      <c r="BA1519" s="25">
        <v>0</v>
      </c>
      <c r="BB1519" t="s">
        <v>48</v>
      </c>
      <c r="BC1519" t="e">
        <v>#N/A</v>
      </c>
      <c r="BD1519" t="e">
        <f>IF(Z1519=BC1519,"OK")</f>
        <v>#N/A</v>
      </c>
      <c r="BE1519">
        <v>5.7000000000000002E-2</v>
      </c>
      <c r="BF1519">
        <v>6.9999999999999994E-5</v>
      </c>
      <c r="BG1519">
        <v>280</v>
      </c>
      <c r="BH1519">
        <v>187</v>
      </c>
      <c r="BI1519">
        <v>95</v>
      </c>
      <c r="BJ1519">
        <v>1.74</v>
      </c>
      <c r="BK1519">
        <v>4.9740000000000001E-3</v>
      </c>
      <c r="BN1519" s="183"/>
    </row>
    <row r="1520" spans="1:66" ht="25.5" x14ac:dyDescent="0.25">
      <c r="A1520" s="1"/>
      <c r="B1520" s="94">
        <v>1514</v>
      </c>
      <c r="C1520" s="43">
        <v>1048544</v>
      </c>
      <c r="D1520" s="45"/>
      <c r="E1520" s="27" t="s">
        <v>4928</v>
      </c>
      <c r="F1520" s="151" t="s">
        <v>21</v>
      </c>
      <c r="G1520" s="41" t="s">
        <v>585</v>
      </c>
      <c r="H1520" s="46" t="str">
        <f>IFERROR(IFERROR(IF(SEARCH("Usystems",$E1520)&gt;0,"Usystems"),IF(SEARCH("RIIFO",$E1520)&gt;0,"RIIFO","Uponor")),"Uponor")</f>
        <v>Uponor</v>
      </c>
      <c r="I1520" s="25" t="str">
        <f>IFERROR(MID($D1520,1,7)+0,"")</f>
        <v/>
      </c>
      <c r="J1520" s="25" t="str">
        <f>IFERROR(MID($D1520,10,7)+0,"")</f>
        <v/>
      </c>
      <c r="K1520" s="25" t="str">
        <f>IFERROR(MID($D1520,19,7)+0,"")</f>
        <v/>
      </c>
      <c r="L1520" s="25" t="str">
        <f>IFERROR(MID($D1520,28,7)+0,"")</f>
        <v/>
      </c>
      <c r="M1520" s="25" t="str">
        <f>IF(IFERROR(MID($Q1520,1,7)+0,"")&lt;1130000,IF(INDEX(C:C,MATCH(LEFT(Q1520,7)+0,I:I,0))&lt;1130000,"",INDEX(C:C,MATCH(LEFT(Q1520,7)+0,I:I,0))),IFERROR(MID($Q1520,1,7)+0,""))</f>
        <v/>
      </c>
      <c r="N1520" s="25" t="str">
        <f>IF(IFERROR(MID($Q1520,10,7)+0,"")&lt;1130000,"",IFERROR(MID($Q1520,10,7)+0,""))</f>
        <v/>
      </c>
      <c r="O1520" s="25" t="str">
        <f>IF(IFERROR(MID($Q1520,19,7)+0,"")&lt;1130000,"",IFERROR(MID($Q1520,19,7)+0,""))</f>
        <v/>
      </c>
      <c r="P1520" s="25" t="str">
        <f>IF(M1520="","",IF(N1520="",M1520,M1520&amp;", "&amp;N1520))</f>
        <v/>
      </c>
      <c r="Q1520" s="25"/>
      <c r="R1520" s="25"/>
      <c r="S1520" s="35" t="s">
        <v>52</v>
      </c>
      <c r="T1520" s="25" t="s">
        <v>36</v>
      </c>
      <c r="U1520" s="185">
        <v>2243</v>
      </c>
      <c r="V1520" s="188">
        <v>2243</v>
      </c>
      <c r="W1520" s="189">
        <v>2243</v>
      </c>
      <c r="X1520" s="31">
        <v>2243</v>
      </c>
      <c r="Y1520" s="90">
        <f>IFERROR(ROUND(X1520/W1520-1,2),"")</f>
        <v>0</v>
      </c>
      <c r="Z1520" s="31">
        <f>IF(OR(S1520="VLD MLC components",S1520="VLD MLC pipes",S1520="VLD PEX components",S1520="VLD PEX pipes",S1520="VLD PHC components",S1520="VLD PHC pipes",S1520="Controls VLD"),"По запросу",X1520)</f>
        <v>2243</v>
      </c>
      <c r="AA1520" s="63">
        <f>ROUND(X1520/1.2,3)</f>
        <v>1869.1669999999999</v>
      </c>
      <c r="AB1520" s="23">
        <v>1869.1669999999999</v>
      </c>
      <c r="AC1520" s="190">
        <f>IFERROR(ROUND(AA1520/AB1520-1,2),"")</f>
        <v>0</v>
      </c>
      <c r="AD1520" s="25">
        <v>9.2999999999999999E-2</v>
      </c>
      <c r="AE1520" s="25">
        <v>1E-4</v>
      </c>
      <c r="AF1520" s="25">
        <v>7</v>
      </c>
      <c r="AG1520" s="25">
        <v>7</v>
      </c>
      <c r="AH1520" s="25">
        <v>7</v>
      </c>
      <c r="AI1520" s="25">
        <v>7</v>
      </c>
      <c r="AJ1520" s="25" t="s">
        <v>20</v>
      </c>
      <c r="AK1520" s="22" t="s">
        <v>20</v>
      </c>
      <c r="AL1520" s="25" t="s">
        <v>20</v>
      </c>
      <c r="AM1520" s="25">
        <v>20</v>
      </c>
      <c r="AN1520" s="25">
        <v>280</v>
      </c>
      <c r="AO1520" s="25">
        <v>187</v>
      </c>
      <c r="AP1520" s="25">
        <v>95</v>
      </c>
      <c r="AQ1520" s="25">
        <v>1.92</v>
      </c>
      <c r="AR1520" s="94">
        <v>4.9740000000000001E-3</v>
      </c>
      <c r="AS1520" s="157">
        <v>7</v>
      </c>
      <c r="AT1520" s="93" t="s">
        <v>22</v>
      </c>
      <c r="AU1520" s="92" t="s">
        <v>22</v>
      </c>
      <c r="AV1520" s="91" t="s">
        <v>152</v>
      </c>
      <c r="AW1520" s="92" t="s">
        <v>152</v>
      </c>
      <c r="AX1520" s="92" t="s">
        <v>48</v>
      </c>
      <c r="AY1520" s="91" t="s">
        <v>152</v>
      </c>
      <c r="AZ1520" s="23"/>
      <c r="BA1520" s="25" t="s">
        <v>4924</v>
      </c>
      <c r="BB1520" t="s">
        <v>25</v>
      </c>
      <c r="BC1520">
        <v>2243</v>
      </c>
      <c r="BD1520" t="str">
        <f>IF(Z1520=BC1520,"OK")</f>
        <v>OK</v>
      </c>
      <c r="BE1520">
        <v>9.2999999999999999E-2</v>
      </c>
      <c r="BF1520">
        <v>1E-4</v>
      </c>
      <c r="BG1520">
        <v>280</v>
      </c>
      <c r="BH1520">
        <v>187</v>
      </c>
      <c r="BI1520">
        <v>95</v>
      </c>
      <c r="BJ1520">
        <v>1.92</v>
      </c>
      <c r="BK1520">
        <v>4.9740000000000001E-3</v>
      </c>
      <c r="BN1520" s="183"/>
    </row>
    <row r="1521" spans="1:66" ht="25.5" x14ac:dyDescent="0.25">
      <c r="A1521" s="1"/>
      <c r="B1521" s="94">
        <v>1515</v>
      </c>
      <c r="C1521" s="43">
        <v>1048545</v>
      </c>
      <c r="D1521" s="45"/>
      <c r="E1521" s="27" t="s">
        <v>4927</v>
      </c>
      <c r="F1521" s="151" t="s">
        <v>21</v>
      </c>
      <c r="G1521" s="41" t="s">
        <v>585</v>
      </c>
      <c r="H1521" s="46" t="str">
        <f>IFERROR(IFERROR(IF(SEARCH("Usystems",$E1521)&gt;0,"Usystems"),IF(SEARCH("RIIFO",$E1521)&gt;0,"RIIFO","Uponor")),"Uponor")</f>
        <v>Uponor</v>
      </c>
      <c r="I1521" s="25" t="str">
        <f>IFERROR(MID($D1521,1,7)+0,"")</f>
        <v/>
      </c>
      <c r="J1521" s="25" t="str">
        <f>IFERROR(MID($D1521,10,7)+0,"")</f>
        <v/>
      </c>
      <c r="K1521" s="25" t="str">
        <f>IFERROR(MID($D1521,19,7)+0,"")</f>
        <v/>
      </c>
      <c r="L1521" s="25" t="str">
        <f>IFERROR(MID($D1521,28,7)+0,"")</f>
        <v/>
      </c>
      <c r="M1521" s="25" t="str">
        <f>IF(IFERROR(MID($Q1521,1,7)+0,"")&lt;1130000,IF(INDEX(C:C,MATCH(LEFT(Q1521,7)+0,I:I,0))&lt;1130000,"",INDEX(C:C,MATCH(LEFT(Q1521,7)+0,I:I,0))),IFERROR(MID($Q1521,1,7)+0,""))</f>
        <v/>
      </c>
      <c r="N1521" s="25" t="str">
        <f>IF(IFERROR(MID($Q1521,10,7)+0,"")&lt;1130000,"",IFERROR(MID($Q1521,10,7)+0,""))</f>
        <v/>
      </c>
      <c r="O1521" s="25" t="str">
        <f>IF(IFERROR(MID($Q1521,19,7)+0,"")&lt;1130000,"",IFERROR(MID($Q1521,19,7)+0,""))</f>
        <v/>
      </c>
      <c r="P1521" s="25" t="str">
        <f>IF(M1521="","",IF(N1521="",M1521,M1521&amp;", "&amp;N1521))</f>
        <v/>
      </c>
      <c r="Q1521" s="25"/>
      <c r="R1521" s="25"/>
      <c r="S1521" s="35" t="s">
        <v>52</v>
      </c>
      <c r="T1521" s="25" t="s">
        <v>36</v>
      </c>
      <c r="U1521" s="185">
        <v>1420</v>
      </c>
      <c r="V1521" s="188">
        <v>1420</v>
      </c>
      <c r="W1521" s="189">
        <v>1420</v>
      </c>
      <c r="X1521" s="31">
        <v>1420</v>
      </c>
      <c r="Y1521" s="90">
        <f>IFERROR(ROUND(X1521/W1521-1,2),"")</f>
        <v>0</v>
      </c>
      <c r="Z1521" s="31">
        <f>IF(OR(S1521="VLD MLC components",S1521="VLD MLC pipes",S1521="VLD PEX components",S1521="VLD PEX pipes",S1521="VLD PHC components",S1521="VLD PHC pipes",S1521="Controls VLD"),"По запросу",X1521)</f>
        <v>1420</v>
      </c>
      <c r="AA1521" s="63">
        <f>ROUND(X1521/1.2,3)</f>
        <v>1183.3330000000001</v>
      </c>
      <c r="AB1521" s="23">
        <v>1183.3330000000001</v>
      </c>
      <c r="AC1521" s="190">
        <f>IFERROR(ROUND(AA1521/AB1521-1,2),"")</f>
        <v>0</v>
      </c>
      <c r="AD1521" s="25">
        <v>4.7E-2</v>
      </c>
      <c r="AE1521" s="25">
        <v>6.0000000000000002E-5</v>
      </c>
      <c r="AF1521" s="25">
        <v>85</v>
      </c>
      <c r="AG1521" s="25">
        <v>85</v>
      </c>
      <c r="AH1521" s="25">
        <v>85</v>
      </c>
      <c r="AI1521" s="25">
        <v>85</v>
      </c>
      <c r="AJ1521" s="25" t="s">
        <v>20</v>
      </c>
      <c r="AK1521" s="22" t="s">
        <v>20</v>
      </c>
      <c r="AL1521" s="25" t="s">
        <v>20</v>
      </c>
      <c r="AM1521" s="25">
        <v>35</v>
      </c>
      <c r="AN1521" s="25">
        <v>280</v>
      </c>
      <c r="AO1521" s="25">
        <v>187</v>
      </c>
      <c r="AP1521" s="25">
        <v>95</v>
      </c>
      <c r="AQ1521" s="25">
        <v>1.645</v>
      </c>
      <c r="AR1521" s="94">
        <v>4.9740000000000001E-3</v>
      </c>
      <c r="AS1521" s="157">
        <v>85</v>
      </c>
      <c r="AT1521" s="93" t="s">
        <v>22</v>
      </c>
      <c r="AU1521" s="92" t="s">
        <v>22</v>
      </c>
      <c r="AV1521" s="91" t="s">
        <v>152</v>
      </c>
      <c r="AW1521" s="92" t="s">
        <v>152</v>
      </c>
      <c r="AX1521" s="92" t="s">
        <v>48</v>
      </c>
      <c r="AY1521" s="91" t="s">
        <v>152</v>
      </c>
      <c r="AZ1521" s="23"/>
      <c r="BA1521" s="25" t="s">
        <v>3955</v>
      </c>
      <c r="BB1521" t="s">
        <v>25</v>
      </c>
      <c r="BC1521">
        <v>1420</v>
      </c>
      <c r="BD1521" t="str">
        <f>IF(Z1521=BC1521,"OK")</f>
        <v>OK</v>
      </c>
      <c r="BE1521">
        <v>4.7E-2</v>
      </c>
      <c r="BF1521">
        <v>6.0000000000000002E-5</v>
      </c>
      <c r="BG1521">
        <v>280</v>
      </c>
      <c r="BH1521">
        <v>187</v>
      </c>
      <c r="BI1521">
        <v>95</v>
      </c>
      <c r="BJ1521">
        <v>1.645</v>
      </c>
      <c r="BK1521">
        <v>4.9740000000000001E-3</v>
      </c>
      <c r="BN1521" s="183"/>
    </row>
    <row r="1522" spans="1:66" ht="25.5" x14ac:dyDescent="0.25">
      <c r="A1522" s="1"/>
      <c r="B1522" s="94">
        <v>1516</v>
      </c>
      <c r="C1522" s="43">
        <v>1048546</v>
      </c>
      <c r="D1522" s="45"/>
      <c r="E1522" s="27" t="s">
        <v>4926</v>
      </c>
      <c r="F1522" s="151" t="s">
        <v>21</v>
      </c>
      <c r="G1522" s="41"/>
      <c r="H1522" s="46" t="str">
        <f>IFERROR(IFERROR(IF(SEARCH("Usystems",$E1522)&gt;0,"Usystems"),IF(SEARCH("RIIFO",$E1522)&gt;0,"RIIFO","Uponor")),"Uponor")</f>
        <v>Uponor</v>
      </c>
      <c r="I1522" s="25" t="str">
        <f>IFERROR(MID($D1522,1,7)+0,"")</f>
        <v/>
      </c>
      <c r="J1522" s="25" t="str">
        <f>IFERROR(MID($D1522,10,7)+0,"")</f>
        <v/>
      </c>
      <c r="K1522" s="25" t="str">
        <f>IFERROR(MID($D1522,19,7)+0,"")</f>
        <v/>
      </c>
      <c r="L1522" s="25" t="str">
        <f>IFERROR(MID($D1522,28,7)+0,"")</f>
        <v/>
      </c>
      <c r="M1522" s="25" t="str">
        <f>IF(IFERROR(MID($Q1522,1,7)+0,"")&lt;1130000,IF(INDEX(C:C,MATCH(LEFT(Q1522,7)+0,I:I,0))&lt;1130000,"",INDEX(C:C,MATCH(LEFT(Q1522,7)+0,I:I,0))),IFERROR(MID($Q1522,1,7)+0,""))</f>
        <v/>
      </c>
      <c r="N1522" s="25" t="str">
        <f>IF(IFERROR(MID($Q1522,10,7)+0,"")&lt;1130000,"",IFERROR(MID($Q1522,10,7)+0,""))</f>
        <v/>
      </c>
      <c r="O1522" s="25" t="str">
        <f>IF(IFERROR(MID($Q1522,19,7)+0,"")&lt;1130000,"",IFERROR(MID($Q1522,19,7)+0,""))</f>
        <v/>
      </c>
      <c r="P1522" s="25" t="str">
        <f>IF(M1522="","",IF(N1522="",M1522,M1522&amp;", "&amp;N1522))</f>
        <v/>
      </c>
      <c r="Q1522" s="25"/>
      <c r="R1522" s="25"/>
      <c r="S1522" s="35" t="s">
        <v>52</v>
      </c>
      <c r="T1522" s="25" t="s">
        <v>36</v>
      </c>
      <c r="U1522" s="185">
        <v>2243</v>
      </c>
      <c r="V1522" s="188">
        <v>2243</v>
      </c>
      <c r="W1522" s="189">
        <v>2243</v>
      </c>
      <c r="X1522" s="31">
        <v>2243</v>
      </c>
      <c r="Y1522" s="90">
        <f>IFERROR(ROUND(X1522/W1522-1,2),"")</f>
        <v>0</v>
      </c>
      <c r="Z1522" s="31">
        <f>IF(OR(S1522="VLD MLC components",S1522="VLD MLC pipes",S1522="VLD PEX components",S1522="VLD PEX pipes",S1522="VLD PHC components",S1522="VLD PHC pipes",S1522="Controls VLD"),"По запросу",X1522)</f>
        <v>2243</v>
      </c>
      <c r="AA1522" s="63">
        <f>ROUND(X1522/1.2,3)</f>
        <v>1869.1669999999999</v>
      </c>
      <c r="AB1522" s="23">
        <v>1869.1669999999999</v>
      </c>
      <c r="AC1522" s="190">
        <f>IFERROR(ROUND(AA1522/AB1522-1,2),"")</f>
        <v>0</v>
      </c>
      <c r="AD1522" s="25">
        <v>7.5999999999999998E-2</v>
      </c>
      <c r="AE1522" s="25">
        <v>6.9999999999999994E-5</v>
      </c>
      <c r="AF1522" s="25">
        <v>0</v>
      </c>
      <c r="AG1522" s="25" t="s">
        <v>22</v>
      </c>
      <c r="AH1522" s="25">
        <v>0</v>
      </c>
      <c r="AI1522" s="25">
        <v>0</v>
      </c>
      <c r="AJ1522" s="25" t="s">
        <v>20</v>
      </c>
      <c r="AK1522" s="42" t="s">
        <v>19</v>
      </c>
      <c r="AL1522" s="25" t="s">
        <v>20</v>
      </c>
      <c r="AM1522" s="25">
        <v>25</v>
      </c>
      <c r="AN1522" s="25">
        <v>280</v>
      </c>
      <c r="AO1522" s="25">
        <v>187</v>
      </c>
      <c r="AP1522" s="25">
        <v>95</v>
      </c>
      <c r="AQ1522" s="25">
        <v>1.925</v>
      </c>
      <c r="AR1522" s="94">
        <v>4.9740000000000001E-3</v>
      </c>
      <c r="AS1522" s="157" t="s">
        <v>22</v>
      </c>
      <c r="AT1522" s="93" t="s">
        <v>22</v>
      </c>
      <c r="AU1522" s="92" t="s">
        <v>22</v>
      </c>
      <c r="AV1522" s="91" t="s">
        <v>48</v>
      </c>
      <c r="AW1522" s="92" t="s">
        <v>48</v>
      </c>
      <c r="AX1522" s="92" t="s">
        <v>48</v>
      </c>
      <c r="AY1522" s="91" t="s">
        <v>152</v>
      </c>
      <c r="AZ1522" s="23"/>
      <c r="BA1522" s="25">
        <v>0</v>
      </c>
      <c r="BB1522" t="s">
        <v>48</v>
      </c>
      <c r="BC1522" t="e">
        <v>#N/A</v>
      </c>
      <c r="BD1522" t="e">
        <f>IF(Z1522=BC1522,"OK")</f>
        <v>#N/A</v>
      </c>
      <c r="BE1522">
        <v>7.5999999999999998E-2</v>
      </c>
      <c r="BF1522">
        <v>6.9999999999999994E-5</v>
      </c>
      <c r="BG1522">
        <v>280</v>
      </c>
      <c r="BH1522">
        <v>187</v>
      </c>
      <c r="BI1522">
        <v>95</v>
      </c>
      <c r="BJ1522">
        <v>1.925</v>
      </c>
      <c r="BK1522">
        <v>4.9740000000000001E-3</v>
      </c>
      <c r="BN1522" s="183"/>
    </row>
    <row r="1523" spans="1:66" ht="25.5" x14ac:dyDescent="0.25">
      <c r="A1523" s="1"/>
      <c r="B1523" s="94">
        <v>1517</v>
      </c>
      <c r="C1523" s="43">
        <v>1048573</v>
      </c>
      <c r="D1523" s="45"/>
      <c r="E1523" s="36" t="s">
        <v>4925</v>
      </c>
      <c r="F1523" s="151" t="s">
        <v>26</v>
      </c>
      <c r="G1523" s="41" t="s">
        <v>585</v>
      </c>
      <c r="H1523" s="46" t="str">
        <f>IFERROR(IFERROR(IF(SEARCH("Usystems",$E1523)&gt;0,"Usystems"),IF(SEARCH("RIIFO",$E1523)&gt;0,"RIIFO","Uponor")),"Uponor")</f>
        <v>Uponor</v>
      </c>
      <c r="I1523" s="25" t="str">
        <f>IFERROR(MID($D1523,1,7)+0,"")</f>
        <v/>
      </c>
      <c r="J1523" s="25" t="str">
        <f>IFERROR(MID($D1523,10,7)+0,"")</f>
        <v/>
      </c>
      <c r="K1523" s="25" t="str">
        <f>IFERROR(MID($D1523,19,7)+0,"")</f>
        <v/>
      </c>
      <c r="L1523" s="25" t="str">
        <f>IFERROR(MID($D1523,28,7)+0,"")</f>
        <v/>
      </c>
      <c r="M1523" s="25" t="str">
        <f>IF(IFERROR(MID($Q1523,1,7)+0,"")&lt;1130000,IF(INDEX(C:C,MATCH(LEFT(Q1523,7)+0,I:I,0))&lt;1130000,"",INDEX(C:C,MATCH(LEFT(Q1523,7)+0,I:I,0))),IFERROR(MID($Q1523,1,7)+0,""))</f>
        <v/>
      </c>
      <c r="N1523" s="25" t="str">
        <f>IF(IFERROR(MID($Q1523,10,7)+0,"")&lt;1130000,"",IFERROR(MID($Q1523,10,7)+0,""))</f>
        <v/>
      </c>
      <c r="O1523" s="25" t="str">
        <f>IF(IFERROR(MID($Q1523,19,7)+0,"")&lt;1130000,"",IFERROR(MID($Q1523,19,7)+0,""))</f>
        <v/>
      </c>
      <c r="P1523" s="25" t="str">
        <f>IF(M1523="","",IF(N1523="",M1523,M1523&amp;", "&amp;N1523))</f>
        <v/>
      </c>
      <c r="Q1523" s="25"/>
      <c r="R1523" s="25"/>
      <c r="S1523" s="35" t="s">
        <v>52</v>
      </c>
      <c r="T1523" s="25" t="s">
        <v>36</v>
      </c>
      <c r="U1523" s="185">
        <v>2243</v>
      </c>
      <c r="V1523" s="188">
        <v>2243</v>
      </c>
      <c r="W1523" s="189">
        <v>2243</v>
      </c>
      <c r="X1523" s="31">
        <v>2243</v>
      </c>
      <c r="Y1523" s="90">
        <f>IFERROR(ROUND(X1523/W1523-1,2),"")</f>
        <v>0</v>
      </c>
      <c r="Z1523" s="31">
        <f>IF(OR(S1523="VLD MLC components",S1523="VLD MLC pipes",S1523="VLD PEX components",S1523="VLD PEX pipes",S1523="VLD PHC components",S1523="VLD PHC pipes",S1523="Controls VLD"),"По запросу",X1523)</f>
        <v>2243</v>
      </c>
      <c r="AA1523" s="63">
        <f>ROUND(X1523/1.2,3)</f>
        <v>1869.1669999999999</v>
      </c>
      <c r="AB1523" s="23">
        <v>1869.1669999999999</v>
      </c>
      <c r="AC1523" s="190">
        <f>IFERROR(ROUND(AA1523/AB1523-1,2),"")</f>
        <v>0</v>
      </c>
      <c r="AD1523" s="25">
        <v>0.155</v>
      </c>
      <c r="AE1523" s="25">
        <v>1.2999999999999999E-4</v>
      </c>
      <c r="AF1523" s="25">
        <v>20</v>
      </c>
      <c r="AG1523" s="25">
        <v>20</v>
      </c>
      <c r="AH1523" s="25">
        <v>20</v>
      </c>
      <c r="AI1523" s="25">
        <v>20</v>
      </c>
      <c r="AJ1523" s="25" t="s">
        <v>20</v>
      </c>
      <c r="AK1523" s="22" t="s">
        <v>20</v>
      </c>
      <c r="AL1523" s="25" t="s">
        <v>19</v>
      </c>
      <c r="AM1523" s="25">
        <v>20</v>
      </c>
      <c r="AN1523" s="25">
        <v>280</v>
      </c>
      <c r="AO1523" s="25">
        <v>185</v>
      </c>
      <c r="AP1523" s="25">
        <v>90</v>
      </c>
      <c r="AQ1523" s="25">
        <v>2.96</v>
      </c>
      <c r="AR1523" s="94">
        <v>4.6620000000000003E-3</v>
      </c>
      <c r="AS1523" s="157">
        <v>20</v>
      </c>
      <c r="AT1523" s="93" t="s">
        <v>22</v>
      </c>
      <c r="AU1523" s="92" t="s">
        <v>22</v>
      </c>
      <c r="AV1523" s="91" t="s">
        <v>152</v>
      </c>
      <c r="AW1523" s="92" t="s">
        <v>152</v>
      </c>
      <c r="AX1523" s="92" t="s">
        <v>48</v>
      </c>
      <c r="AY1523" s="91" t="s">
        <v>152</v>
      </c>
      <c r="AZ1523" s="23"/>
      <c r="BA1523" s="25" t="s">
        <v>4924</v>
      </c>
      <c r="BB1523" t="s">
        <v>25</v>
      </c>
      <c r="BC1523">
        <v>2243</v>
      </c>
      <c r="BD1523" t="str">
        <f>IF(Z1523=BC1523,"OK")</f>
        <v>OK</v>
      </c>
      <c r="BE1523">
        <v>0.155</v>
      </c>
      <c r="BF1523">
        <v>1.2999999999999999E-4</v>
      </c>
      <c r="BG1523">
        <v>280</v>
      </c>
      <c r="BH1523">
        <v>185</v>
      </c>
      <c r="BI1523">
        <v>90</v>
      </c>
      <c r="BJ1523">
        <v>2.96</v>
      </c>
      <c r="BK1523">
        <v>4.6620000000000003E-3</v>
      </c>
      <c r="BN1523" s="183"/>
    </row>
    <row r="1524" spans="1:66" x14ac:dyDescent="0.25">
      <c r="A1524" s="1"/>
      <c r="B1524" s="94">
        <v>1518</v>
      </c>
      <c r="C1524" s="43">
        <v>1059012</v>
      </c>
      <c r="D1524" s="42"/>
      <c r="E1524" s="27" t="s">
        <v>4923</v>
      </c>
      <c r="F1524" s="151" t="s">
        <v>28</v>
      </c>
      <c r="G1524" s="41" t="s">
        <v>30</v>
      </c>
      <c r="H1524" s="46" t="str">
        <f>IFERROR(IFERROR(IF(SEARCH("Usystems",$E1524)&gt;0,"Usystems"),IF(SEARCH("RIIFO",$E1524)&gt;0,"RIIFO","Uponor")),"Uponor")</f>
        <v>Uponor</v>
      </c>
      <c r="I1524" s="25" t="str">
        <f>IFERROR(MID($D1524,1,7)+0,"")</f>
        <v/>
      </c>
      <c r="J1524" s="25" t="str">
        <f>IFERROR(MID($D1524,10,7)+0,"")</f>
        <v/>
      </c>
      <c r="K1524" s="25" t="str">
        <f>IFERROR(MID($D1524,19,7)+0,"")</f>
        <v/>
      </c>
      <c r="L1524" s="25" t="str">
        <f>IFERROR(MID($D1524,28,7)+0,"")</f>
        <v/>
      </c>
      <c r="M1524" s="25" t="str">
        <f>IF(IFERROR(MID($Q1524,1,7)+0,"")&lt;1130000,IF(INDEX(C:C,MATCH(LEFT(Q1524,7)+0,I:I,0))&lt;1130000,"",INDEX(C:C,MATCH(LEFT(Q1524,7)+0,I:I,0))),IFERROR(MID($Q1524,1,7)+0,""))</f>
        <v/>
      </c>
      <c r="N1524" s="25" t="str">
        <f>IF(IFERROR(MID($Q1524,10,7)+0,"")&lt;1130000,"",IFERROR(MID($Q1524,10,7)+0,""))</f>
        <v/>
      </c>
      <c r="O1524" s="25" t="str">
        <f>IF(IFERROR(MID($Q1524,19,7)+0,"")&lt;1130000,"",IFERROR(MID($Q1524,19,7)+0,""))</f>
        <v/>
      </c>
      <c r="P1524" s="25" t="str">
        <f>IF(M1524="","",IF(N1524="",M1524,M1524&amp;", "&amp;N1524))</f>
        <v/>
      </c>
      <c r="Q1524" s="25"/>
      <c r="R1524" s="25"/>
      <c r="S1524" s="35" t="s">
        <v>52</v>
      </c>
      <c r="T1524" s="25" t="s">
        <v>36</v>
      </c>
      <c r="U1524" s="185">
        <v>2845</v>
      </c>
      <c r="V1524" s="188">
        <v>2845</v>
      </c>
      <c r="W1524" s="189">
        <v>2845</v>
      </c>
      <c r="X1524" s="31">
        <v>2845</v>
      </c>
      <c r="Y1524" s="90">
        <f>IFERROR(ROUND(X1524/W1524-1,2),"")</f>
        <v>0</v>
      </c>
      <c r="Z1524" s="31">
        <f>IF(OR(S1524="VLD MLC components",S1524="VLD MLC pipes",S1524="VLD PEX components",S1524="VLD PEX pipes",S1524="VLD PHC components",S1524="VLD PHC pipes",S1524="Controls VLD"),"По запросу",X1524)</f>
        <v>2845</v>
      </c>
      <c r="AA1524" s="63">
        <f>ROUND(X1524/1.2,3)</f>
        <v>2370.8330000000001</v>
      </c>
      <c r="AB1524" s="23">
        <v>2370.8330000000001</v>
      </c>
      <c r="AC1524" s="190">
        <f>IFERROR(ROUND(AA1524/AB1524-1,2),"")</f>
        <v>0</v>
      </c>
      <c r="AD1524" s="25">
        <v>0.27</v>
      </c>
      <c r="AE1524" s="25">
        <v>1.3999999999999999E-4</v>
      </c>
      <c r="AF1524" s="25">
        <v>0</v>
      </c>
      <c r="AG1524" s="25" t="s">
        <v>22</v>
      </c>
      <c r="AH1524" s="25">
        <v>0</v>
      </c>
      <c r="AI1524" s="25">
        <v>0</v>
      </c>
      <c r="AJ1524" s="25" t="s">
        <v>19</v>
      </c>
      <c r="AK1524" s="42" t="s">
        <v>19</v>
      </c>
      <c r="AL1524" s="25" t="s">
        <v>19</v>
      </c>
      <c r="AM1524" s="25">
        <v>12</v>
      </c>
      <c r="AN1524" s="25" t="s">
        <v>22</v>
      </c>
      <c r="AO1524" s="25" t="s">
        <v>22</v>
      </c>
      <c r="AP1524" s="25" t="s">
        <v>22</v>
      </c>
      <c r="AQ1524" s="25"/>
      <c r="AR1524" s="94"/>
      <c r="AS1524" s="157" t="s">
        <v>22</v>
      </c>
      <c r="AT1524" s="93" t="s">
        <v>22</v>
      </c>
      <c r="AU1524" s="92" t="s">
        <v>22</v>
      </c>
      <c r="AV1524" s="91" t="s">
        <v>48</v>
      </c>
      <c r="AW1524" s="92" t="s">
        <v>48</v>
      </c>
      <c r="AX1524" s="92" t="s">
        <v>48</v>
      </c>
      <c r="AY1524" s="91" t="s">
        <v>152</v>
      </c>
      <c r="AZ1524" s="23"/>
      <c r="BA1524" s="25">
        <v>0</v>
      </c>
      <c r="BB1524" t="s">
        <v>48</v>
      </c>
      <c r="BC1524" t="e">
        <v>#N/A</v>
      </c>
      <c r="BD1524" t="e">
        <f>IF(Z1524=BC1524,"OK")</f>
        <v>#N/A</v>
      </c>
      <c r="BE1524">
        <v>0.27</v>
      </c>
      <c r="BF1524">
        <v>1.3999999999999999E-4</v>
      </c>
      <c r="BG1524" t="s">
        <v>22</v>
      </c>
      <c r="BH1524" t="s">
        <v>22</v>
      </c>
      <c r="BI1524" t="s">
        <v>22</v>
      </c>
      <c r="BJ1524">
        <v>0</v>
      </c>
      <c r="BK1524">
        <v>0</v>
      </c>
      <c r="BN1524" s="183"/>
    </row>
    <row r="1525" spans="1:66" x14ac:dyDescent="0.25">
      <c r="A1525" s="1"/>
      <c r="B1525" s="94">
        <v>1519</v>
      </c>
      <c r="C1525" s="43">
        <v>1048574</v>
      </c>
      <c r="D1525" s="42"/>
      <c r="E1525" s="27" t="s">
        <v>4922</v>
      </c>
      <c r="F1525" s="151" t="s">
        <v>28</v>
      </c>
      <c r="G1525" s="41" t="s">
        <v>30</v>
      </c>
      <c r="H1525" s="46" t="str">
        <f>IFERROR(IFERROR(IF(SEARCH("Usystems",$E1525)&gt;0,"Usystems"),IF(SEARCH("RIIFO",$E1525)&gt;0,"RIIFO","Uponor")),"Uponor")</f>
        <v>Uponor</v>
      </c>
      <c r="I1525" s="25" t="str">
        <f>IFERROR(MID($D1525,1,7)+0,"")</f>
        <v/>
      </c>
      <c r="J1525" s="25" t="str">
        <f>IFERROR(MID($D1525,10,7)+0,"")</f>
        <v/>
      </c>
      <c r="K1525" s="25" t="str">
        <f>IFERROR(MID($D1525,19,7)+0,"")</f>
        <v/>
      </c>
      <c r="L1525" s="25" t="str">
        <f>IFERROR(MID($D1525,28,7)+0,"")</f>
        <v/>
      </c>
      <c r="M1525" s="25" t="str">
        <f>IF(IFERROR(MID($Q1525,1,7)+0,"")&lt;1130000,IF(INDEX(C:C,MATCH(LEFT(Q1525,7)+0,I:I,0))&lt;1130000,"",INDEX(C:C,MATCH(LEFT(Q1525,7)+0,I:I,0))),IFERROR(MID($Q1525,1,7)+0,""))</f>
        <v/>
      </c>
      <c r="N1525" s="25" t="str">
        <f>IF(IFERROR(MID($Q1525,10,7)+0,"")&lt;1130000,"",IFERROR(MID($Q1525,10,7)+0,""))</f>
        <v/>
      </c>
      <c r="O1525" s="25" t="str">
        <f>IF(IFERROR(MID($Q1525,19,7)+0,"")&lt;1130000,"",IFERROR(MID($Q1525,19,7)+0,""))</f>
        <v/>
      </c>
      <c r="P1525" s="25" t="str">
        <f>IF(M1525="","",IF(N1525="",M1525,M1525&amp;", "&amp;N1525))</f>
        <v/>
      </c>
      <c r="Q1525" s="25"/>
      <c r="R1525" s="25"/>
      <c r="S1525" s="35" t="s">
        <v>52</v>
      </c>
      <c r="T1525" s="25" t="s">
        <v>36</v>
      </c>
      <c r="U1525" s="185">
        <v>2845</v>
      </c>
      <c r="V1525" s="188">
        <v>2845</v>
      </c>
      <c r="W1525" s="189">
        <v>2845</v>
      </c>
      <c r="X1525" s="31">
        <v>2845</v>
      </c>
      <c r="Y1525" s="90">
        <f>IFERROR(ROUND(X1525/W1525-1,2),"")</f>
        <v>0</v>
      </c>
      <c r="Z1525" s="31">
        <f>IF(OR(S1525="VLD MLC components",S1525="VLD MLC pipes",S1525="VLD PEX components",S1525="VLD PEX pipes",S1525="VLD PHC components",S1525="VLD PHC pipes",S1525="Controls VLD"),"По запросу",X1525)</f>
        <v>2845</v>
      </c>
      <c r="AA1525" s="63">
        <f>ROUND(X1525/1.2,3)</f>
        <v>2370.8330000000001</v>
      </c>
      <c r="AB1525" s="23">
        <v>2370.8330000000001</v>
      </c>
      <c r="AC1525" s="190">
        <f>IFERROR(ROUND(AA1525/AB1525-1,2),"")</f>
        <v>0</v>
      </c>
      <c r="AD1525" s="25">
        <v>0.29799999999999999</v>
      </c>
      <c r="AE1525" s="25">
        <v>2.9E-4</v>
      </c>
      <c r="AF1525" s="25">
        <v>0</v>
      </c>
      <c r="AG1525" s="25" t="s">
        <v>22</v>
      </c>
      <c r="AH1525" s="25">
        <v>0</v>
      </c>
      <c r="AI1525" s="25">
        <v>0</v>
      </c>
      <c r="AJ1525" s="25" t="s">
        <v>19</v>
      </c>
      <c r="AK1525" s="42" t="s">
        <v>19</v>
      </c>
      <c r="AL1525" s="25" t="s">
        <v>19</v>
      </c>
      <c r="AM1525" s="25">
        <v>12</v>
      </c>
      <c r="AN1525" s="25" t="s">
        <v>22</v>
      </c>
      <c r="AO1525" s="25" t="s">
        <v>22</v>
      </c>
      <c r="AP1525" s="25" t="s">
        <v>22</v>
      </c>
      <c r="AQ1525" s="25"/>
      <c r="AR1525" s="94"/>
      <c r="AS1525" s="157" t="s">
        <v>22</v>
      </c>
      <c r="AT1525" s="93" t="s">
        <v>22</v>
      </c>
      <c r="AU1525" s="92" t="s">
        <v>22</v>
      </c>
      <c r="AV1525" s="91" t="s">
        <v>48</v>
      </c>
      <c r="AW1525" s="92" t="s">
        <v>48</v>
      </c>
      <c r="AX1525" s="92" t="s">
        <v>48</v>
      </c>
      <c r="AY1525" s="91" t="s">
        <v>152</v>
      </c>
      <c r="AZ1525" s="23"/>
      <c r="BA1525" s="25">
        <v>0</v>
      </c>
      <c r="BB1525" t="s">
        <v>48</v>
      </c>
      <c r="BC1525" t="e">
        <v>#N/A</v>
      </c>
      <c r="BD1525" t="e">
        <f>IF(Z1525=BC1525,"OK")</f>
        <v>#N/A</v>
      </c>
      <c r="BE1525">
        <v>0.29799999999999999</v>
      </c>
      <c r="BF1525">
        <v>2.9E-4</v>
      </c>
      <c r="BG1525" t="s">
        <v>22</v>
      </c>
      <c r="BH1525" t="s">
        <v>22</v>
      </c>
      <c r="BI1525" t="s">
        <v>22</v>
      </c>
      <c r="BJ1525">
        <v>0</v>
      </c>
      <c r="BK1525">
        <v>0</v>
      </c>
      <c r="BN1525" s="183"/>
    </row>
    <row r="1526" spans="1:66" ht="25.5" x14ac:dyDescent="0.25">
      <c r="A1526" s="1"/>
      <c r="B1526" s="94">
        <v>1520</v>
      </c>
      <c r="C1526" s="43">
        <v>1048566</v>
      </c>
      <c r="D1526" s="42"/>
      <c r="E1526" s="27" t="s">
        <v>4921</v>
      </c>
      <c r="F1526" s="151" t="s">
        <v>21</v>
      </c>
      <c r="G1526" s="41" t="s">
        <v>585</v>
      </c>
      <c r="H1526" s="46" t="str">
        <f>IFERROR(IFERROR(IF(SEARCH("Usystems",$E1526)&gt;0,"Usystems"),IF(SEARCH("RIIFO",$E1526)&gt;0,"RIIFO","Uponor")),"Uponor")</f>
        <v>Uponor</v>
      </c>
      <c r="I1526" s="25" t="str">
        <f>IFERROR(MID($D1526,1,7)+0,"")</f>
        <v/>
      </c>
      <c r="J1526" s="25" t="str">
        <f>IFERROR(MID($D1526,10,7)+0,"")</f>
        <v/>
      </c>
      <c r="K1526" s="25" t="str">
        <f>IFERROR(MID($D1526,19,7)+0,"")</f>
        <v/>
      </c>
      <c r="L1526" s="25" t="str">
        <f>IFERROR(MID($D1526,28,7)+0,"")</f>
        <v/>
      </c>
      <c r="M1526" s="25" t="str">
        <f>IF(IFERROR(MID($Q1526,1,7)+0,"")&lt;1130000,IF(INDEX(C:C,MATCH(LEFT(Q1526,7)+0,I:I,0))&lt;1130000,"",INDEX(C:C,MATCH(LEFT(Q1526,7)+0,I:I,0))),IFERROR(MID($Q1526,1,7)+0,""))</f>
        <v/>
      </c>
      <c r="N1526" s="25" t="str">
        <f>IF(IFERROR(MID($Q1526,10,7)+0,"")&lt;1130000,"",IFERROR(MID($Q1526,10,7)+0,""))</f>
        <v/>
      </c>
      <c r="O1526" s="25" t="str">
        <f>IF(IFERROR(MID($Q1526,19,7)+0,"")&lt;1130000,"",IFERROR(MID($Q1526,19,7)+0,""))</f>
        <v/>
      </c>
      <c r="P1526" s="25" t="str">
        <f>IF(M1526="","",IF(N1526="",M1526,M1526&amp;", "&amp;N1526))</f>
        <v/>
      </c>
      <c r="Q1526" s="25"/>
      <c r="R1526" s="25"/>
      <c r="S1526" s="35" t="s">
        <v>52</v>
      </c>
      <c r="T1526" s="25" t="s">
        <v>36</v>
      </c>
      <c r="U1526" s="185">
        <v>965</v>
      </c>
      <c r="V1526" s="188">
        <v>965</v>
      </c>
      <c r="W1526" s="189">
        <v>965</v>
      </c>
      <c r="X1526" s="31">
        <v>965</v>
      </c>
      <c r="Y1526" s="90">
        <f>IFERROR(ROUND(X1526/W1526-1,2),"")</f>
        <v>0</v>
      </c>
      <c r="Z1526" s="31">
        <f>IF(OR(S1526="VLD MLC components",S1526="VLD MLC pipes",S1526="VLD PEX components",S1526="VLD PEX pipes",S1526="VLD PHC components",S1526="VLD PHC pipes",S1526="Controls VLD"),"По запросу",X1526)</f>
        <v>965</v>
      </c>
      <c r="AA1526" s="63">
        <f>ROUND(X1526/1.2,3)</f>
        <v>804.16700000000003</v>
      </c>
      <c r="AB1526" s="23">
        <v>804.16700000000003</v>
      </c>
      <c r="AC1526" s="190">
        <f>IFERROR(ROUND(AA1526/AB1526-1,2),"")</f>
        <v>0</v>
      </c>
      <c r="AD1526" s="25">
        <v>8.7999999999999995E-2</v>
      </c>
      <c r="AE1526" s="25">
        <v>3.0000000000000001E-5</v>
      </c>
      <c r="AF1526" s="25">
        <v>214</v>
      </c>
      <c r="AG1526" s="25">
        <v>214</v>
      </c>
      <c r="AH1526" s="25">
        <v>214</v>
      </c>
      <c r="AI1526" s="25">
        <v>214</v>
      </c>
      <c r="AJ1526" s="25" t="s">
        <v>20</v>
      </c>
      <c r="AK1526" s="22" t="s">
        <v>20</v>
      </c>
      <c r="AL1526" s="25" t="s">
        <v>20</v>
      </c>
      <c r="AM1526" s="25">
        <v>48</v>
      </c>
      <c r="AN1526" s="25">
        <v>280</v>
      </c>
      <c r="AO1526" s="25">
        <v>180</v>
      </c>
      <c r="AP1526" s="25">
        <v>90</v>
      </c>
      <c r="AQ1526" s="25">
        <v>3.36</v>
      </c>
      <c r="AR1526" s="94">
        <v>4.5360000000000001E-3</v>
      </c>
      <c r="AS1526" s="157">
        <v>214</v>
      </c>
      <c r="AT1526" s="93" t="s">
        <v>22</v>
      </c>
      <c r="AU1526" s="92" t="s">
        <v>22</v>
      </c>
      <c r="AV1526" s="91" t="s">
        <v>152</v>
      </c>
      <c r="AW1526" s="92" t="s">
        <v>152</v>
      </c>
      <c r="AX1526" s="92" t="s">
        <v>48</v>
      </c>
      <c r="AY1526" s="91" t="s">
        <v>152</v>
      </c>
      <c r="AZ1526" s="23"/>
      <c r="BA1526" s="25" t="s">
        <v>4920</v>
      </c>
      <c r="BB1526" t="s">
        <v>25</v>
      </c>
      <c r="BC1526">
        <v>965</v>
      </c>
      <c r="BD1526" t="str">
        <f>IF(Z1526=BC1526,"OK")</f>
        <v>OK</v>
      </c>
      <c r="BE1526">
        <v>8.7999999999999995E-2</v>
      </c>
      <c r="BF1526">
        <v>3.0000000000000001E-5</v>
      </c>
      <c r="BG1526">
        <v>280</v>
      </c>
      <c r="BH1526">
        <v>180</v>
      </c>
      <c r="BI1526">
        <v>90</v>
      </c>
      <c r="BJ1526">
        <v>3.36</v>
      </c>
      <c r="BK1526">
        <v>4.5360000000000001E-3</v>
      </c>
      <c r="BN1526" s="183"/>
    </row>
    <row r="1527" spans="1:66" ht="25.5" x14ac:dyDescent="0.25">
      <c r="A1527" s="1"/>
      <c r="B1527" s="94">
        <v>1521</v>
      </c>
      <c r="C1527" s="43">
        <v>1048567</v>
      </c>
      <c r="D1527" s="42"/>
      <c r="E1527" s="27" t="s">
        <v>4919</v>
      </c>
      <c r="F1527" s="151" t="s">
        <v>21</v>
      </c>
      <c r="G1527" s="41"/>
      <c r="H1527" s="46" t="str">
        <f>IFERROR(IFERROR(IF(SEARCH("Usystems",$E1527)&gt;0,"Usystems"),IF(SEARCH("RIIFO",$E1527)&gt;0,"RIIFO","Uponor")),"Uponor")</f>
        <v>Uponor</v>
      </c>
      <c r="I1527" s="25" t="str">
        <f>IFERROR(MID($D1527,1,7)+0,"")</f>
        <v/>
      </c>
      <c r="J1527" s="25" t="str">
        <f>IFERROR(MID($D1527,10,7)+0,"")</f>
        <v/>
      </c>
      <c r="K1527" s="25" t="str">
        <f>IFERROR(MID($D1527,19,7)+0,"")</f>
        <v/>
      </c>
      <c r="L1527" s="25" t="str">
        <f>IFERROR(MID($D1527,28,7)+0,"")</f>
        <v/>
      </c>
      <c r="M1527" s="25" t="str">
        <f>IF(IFERROR(MID($Q1527,1,7)+0,"")&lt;1130000,IF(INDEX(C:C,MATCH(LEFT(Q1527,7)+0,I:I,0))&lt;1130000,"",INDEX(C:C,MATCH(LEFT(Q1527,7)+0,I:I,0))),IFERROR(MID($Q1527,1,7)+0,""))</f>
        <v/>
      </c>
      <c r="N1527" s="25" t="str">
        <f>IF(IFERROR(MID($Q1527,10,7)+0,"")&lt;1130000,"",IFERROR(MID($Q1527,10,7)+0,""))</f>
        <v/>
      </c>
      <c r="O1527" s="25" t="str">
        <f>IF(IFERROR(MID($Q1527,19,7)+0,"")&lt;1130000,"",IFERROR(MID($Q1527,19,7)+0,""))</f>
        <v/>
      </c>
      <c r="P1527" s="25" t="str">
        <f>IF(M1527="","",IF(N1527="",M1527,M1527&amp;", "&amp;N1527))</f>
        <v/>
      </c>
      <c r="Q1527" s="25"/>
      <c r="R1527" s="25"/>
      <c r="S1527" s="35" t="s">
        <v>52</v>
      </c>
      <c r="T1527" s="25" t="s">
        <v>36</v>
      </c>
      <c r="U1527" s="185">
        <v>1445</v>
      </c>
      <c r="V1527" s="188">
        <v>1445</v>
      </c>
      <c r="W1527" s="189">
        <v>1445</v>
      </c>
      <c r="X1527" s="31">
        <v>1445</v>
      </c>
      <c r="Y1527" s="90">
        <f>IFERROR(ROUND(X1527/W1527-1,2),"")</f>
        <v>0</v>
      </c>
      <c r="Z1527" s="31">
        <f>IF(OR(S1527="VLD MLC components",S1527="VLD MLC pipes",S1527="VLD PEX components",S1527="VLD PEX pipes",S1527="VLD PHC components",S1527="VLD PHC pipes",S1527="Controls VLD"),"По запросу",X1527)</f>
        <v>1445</v>
      </c>
      <c r="AA1527" s="63">
        <f>ROUND(X1527/1.2,3)</f>
        <v>1204.1669999999999</v>
      </c>
      <c r="AB1527" s="23">
        <v>1204.1669999999999</v>
      </c>
      <c r="AC1527" s="190">
        <f>IFERROR(ROUND(AA1527/AB1527-1,2),"")</f>
        <v>0</v>
      </c>
      <c r="AD1527" s="25">
        <v>9.8000000000000004E-2</v>
      </c>
      <c r="AE1527" s="25">
        <v>4.0000000000000003E-5</v>
      </c>
      <c r="AF1527" s="25">
        <v>0</v>
      </c>
      <c r="AG1527" s="25" t="s">
        <v>22</v>
      </c>
      <c r="AH1527" s="25">
        <v>0</v>
      </c>
      <c r="AI1527" s="25">
        <v>0</v>
      </c>
      <c r="AJ1527" s="25" t="s">
        <v>20</v>
      </c>
      <c r="AK1527" s="42" t="s">
        <v>19</v>
      </c>
      <c r="AL1527" s="25" t="s">
        <v>20</v>
      </c>
      <c r="AM1527" s="25">
        <v>36</v>
      </c>
      <c r="AN1527" s="25">
        <v>280</v>
      </c>
      <c r="AO1527" s="25">
        <v>180</v>
      </c>
      <c r="AP1527" s="25">
        <v>95</v>
      </c>
      <c r="AQ1527" s="25">
        <v>3.6</v>
      </c>
      <c r="AR1527" s="94">
        <v>4.7879999999999997E-3</v>
      </c>
      <c r="AS1527" s="157" t="s">
        <v>22</v>
      </c>
      <c r="AT1527" s="93" t="s">
        <v>22</v>
      </c>
      <c r="AU1527" s="92" t="s">
        <v>22</v>
      </c>
      <c r="AV1527" s="91" t="s">
        <v>48</v>
      </c>
      <c r="AW1527" s="92" t="s">
        <v>48</v>
      </c>
      <c r="AX1527" s="92" t="s">
        <v>48</v>
      </c>
      <c r="AY1527" s="91" t="s">
        <v>152</v>
      </c>
      <c r="AZ1527" s="23"/>
      <c r="BA1527" s="25">
        <v>0</v>
      </c>
      <c r="BB1527" t="s">
        <v>48</v>
      </c>
      <c r="BC1527" t="e">
        <v>#N/A</v>
      </c>
      <c r="BD1527" t="e">
        <f>IF(Z1527=BC1527,"OK")</f>
        <v>#N/A</v>
      </c>
      <c r="BE1527">
        <v>9.8000000000000004E-2</v>
      </c>
      <c r="BF1527">
        <v>4.0000000000000003E-5</v>
      </c>
      <c r="BG1527">
        <v>280</v>
      </c>
      <c r="BH1527">
        <v>180</v>
      </c>
      <c r="BI1527">
        <v>95</v>
      </c>
      <c r="BJ1527">
        <v>3.6</v>
      </c>
      <c r="BK1527">
        <v>4.7879999999999997E-3</v>
      </c>
      <c r="BN1527" s="183"/>
    </row>
    <row r="1528" spans="1:66" ht="25.5" x14ac:dyDescent="0.25">
      <c r="A1528" s="1"/>
      <c r="B1528" s="94">
        <v>1522</v>
      </c>
      <c r="C1528" s="43">
        <v>1048568</v>
      </c>
      <c r="D1528" s="42"/>
      <c r="E1528" s="27" t="s">
        <v>4918</v>
      </c>
      <c r="F1528" s="151" t="s">
        <v>21</v>
      </c>
      <c r="G1528" s="41" t="s">
        <v>585</v>
      </c>
      <c r="H1528" s="46" t="str">
        <f>IFERROR(IFERROR(IF(SEARCH("Usystems",$E1528)&gt;0,"Usystems"),IF(SEARCH("RIIFO",$E1528)&gt;0,"RIIFO","Uponor")),"Uponor")</f>
        <v>Uponor</v>
      </c>
      <c r="I1528" s="25" t="str">
        <f>IFERROR(MID($D1528,1,7)+0,"")</f>
        <v/>
      </c>
      <c r="J1528" s="25" t="str">
        <f>IFERROR(MID($D1528,10,7)+0,"")</f>
        <v/>
      </c>
      <c r="K1528" s="25" t="str">
        <f>IFERROR(MID($D1528,19,7)+0,"")</f>
        <v/>
      </c>
      <c r="L1528" s="25" t="str">
        <f>IFERROR(MID($D1528,28,7)+0,"")</f>
        <v/>
      </c>
      <c r="M1528" s="25" t="str">
        <f>IF(IFERROR(MID($Q1528,1,7)+0,"")&lt;1130000,IF(INDEX(C:C,MATCH(LEFT(Q1528,7)+0,I:I,0))&lt;1130000,"",INDEX(C:C,MATCH(LEFT(Q1528,7)+0,I:I,0))),IFERROR(MID($Q1528,1,7)+0,""))</f>
        <v/>
      </c>
      <c r="N1528" s="25" t="str">
        <f>IF(IFERROR(MID($Q1528,10,7)+0,"")&lt;1130000,"",IFERROR(MID($Q1528,10,7)+0,""))</f>
        <v/>
      </c>
      <c r="O1528" s="25" t="str">
        <f>IF(IFERROR(MID($Q1528,19,7)+0,"")&lt;1130000,"",IFERROR(MID($Q1528,19,7)+0,""))</f>
        <v/>
      </c>
      <c r="P1528" s="25" t="str">
        <f>IF(M1528="","",IF(N1528="",M1528,M1528&amp;", "&amp;N1528))</f>
        <v/>
      </c>
      <c r="Q1528" s="25"/>
      <c r="R1528" s="25"/>
      <c r="S1528" s="35" t="s">
        <v>52</v>
      </c>
      <c r="T1528" s="25" t="s">
        <v>36</v>
      </c>
      <c r="U1528" s="185">
        <v>1445</v>
      </c>
      <c r="V1528" s="188">
        <v>1445</v>
      </c>
      <c r="W1528" s="189">
        <v>1445</v>
      </c>
      <c r="X1528" s="31">
        <v>1445</v>
      </c>
      <c r="Y1528" s="90">
        <f>IFERROR(ROUND(X1528/W1528-1,2),"")</f>
        <v>0</v>
      </c>
      <c r="Z1528" s="31">
        <f>IF(OR(S1528="VLD MLC components",S1528="VLD MLC pipes",S1528="VLD PEX components",S1528="VLD PEX pipes",S1528="VLD PHC components",S1528="VLD PHC pipes",S1528="Controls VLD"),"По запросу",X1528)</f>
        <v>1445</v>
      </c>
      <c r="AA1528" s="63">
        <f>ROUND(X1528/1.2,3)</f>
        <v>1204.1669999999999</v>
      </c>
      <c r="AB1528" s="23">
        <v>1204.1669999999999</v>
      </c>
      <c r="AC1528" s="190">
        <f>IFERROR(ROUND(AA1528/AB1528-1,2),"")</f>
        <v>0</v>
      </c>
      <c r="AD1528" s="25">
        <v>0.11799999999999999</v>
      </c>
      <c r="AE1528" s="25">
        <v>5.0000000000000002E-5</v>
      </c>
      <c r="AF1528" s="25">
        <v>46</v>
      </c>
      <c r="AG1528" s="25">
        <v>46</v>
      </c>
      <c r="AH1528" s="25">
        <v>46</v>
      </c>
      <c r="AI1528" s="25">
        <v>46</v>
      </c>
      <c r="AJ1528" s="25" t="s">
        <v>20</v>
      </c>
      <c r="AK1528" s="22" t="s">
        <v>20</v>
      </c>
      <c r="AL1528" s="25" t="s">
        <v>20</v>
      </c>
      <c r="AM1528" s="25">
        <v>25</v>
      </c>
      <c r="AN1528" s="25">
        <v>280</v>
      </c>
      <c r="AO1528" s="25">
        <v>187</v>
      </c>
      <c r="AP1528" s="25">
        <v>95</v>
      </c>
      <c r="AQ1528" s="25">
        <v>2.7749999999999999</v>
      </c>
      <c r="AR1528" s="94">
        <v>4.9740000000000001E-3</v>
      </c>
      <c r="AS1528" s="157">
        <v>46</v>
      </c>
      <c r="AT1528" s="93" t="s">
        <v>22</v>
      </c>
      <c r="AU1528" s="92" t="s">
        <v>22</v>
      </c>
      <c r="AV1528" s="91" t="s">
        <v>152</v>
      </c>
      <c r="AW1528" s="92" t="s">
        <v>152</v>
      </c>
      <c r="AX1528" s="92" t="s">
        <v>48</v>
      </c>
      <c r="AY1528" s="91" t="s">
        <v>152</v>
      </c>
      <c r="AZ1528" s="23"/>
      <c r="BA1528" s="25" t="s">
        <v>4154</v>
      </c>
      <c r="BB1528" t="s">
        <v>25</v>
      </c>
      <c r="BC1528">
        <v>1445</v>
      </c>
      <c r="BD1528" t="str">
        <f>IF(Z1528=BC1528,"OK")</f>
        <v>OK</v>
      </c>
      <c r="BE1528">
        <v>0.11799999999999999</v>
      </c>
      <c r="BF1528">
        <v>5.0000000000000002E-5</v>
      </c>
      <c r="BG1528">
        <v>280</v>
      </c>
      <c r="BH1528">
        <v>187</v>
      </c>
      <c r="BI1528">
        <v>95</v>
      </c>
      <c r="BJ1528">
        <v>2.7749999999999999</v>
      </c>
      <c r="BK1528">
        <v>4.9740000000000001E-3</v>
      </c>
      <c r="BN1528" s="183"/>
    </row>
    <row r="1529" spans="1:66" ht="25.5" x14ac:dyDescent="0.25">
      <c r="A1529" s="1"/>
      <c r="B1529" s="94">
        <v>1523</v>
      </c>
      <c r="C1529" s="43">
        <v>1048569</v>
      </c>
      <c r="D1529" s="42"/>
      <c r="E1529" s="27" t="s">
        <v>4917</v>
      </c>
      <c r="F1529" s="151" t="s">
        <v>21</v>
      </c>
      <c r="G1529" s="41"/>
      <c r="H1529" s="46" t="str">
        <f>IFERROR(IFERROR(IF(SEARCH("Usystems",$E1529)&gt;0,"Usystems"),IF(SEARCH("RIIFO",$E1529)&gt;0,"RIIFO","Uponor")),"Uponor")</f>
        <v>Uponor</v>
      </c>
      <c r="I1529" s="25" t="str">
        <f>IFERROR(MID($D1529,1,7)+0,"")</f>
        <v/>
      </c>
      <c r="J1529" s="25" t="str">
        <f>IFERROR(MID($D1529,10,7)+0,"")</f>
        <v/>
      </c>
      <c r="K1529" s="25" t="str">
        <f>IFERROR(MID($D1529,19,7)+0,"")</f>
        <v/>
      </c>
      <c r="L1529" s="25" t="str">
        <f>IFERROR(MID($D1529,28,7)+0,"")</f>
        <v/>
      </c>
      <c r="M1529" s="25" t="str">
        <f>IF(IFERROR(MID($Q1529,1,7)+0,"")&lt;1130000,IF(INDEX(C:C,MATCH(LEFT(Q1529,7)+0,I:I,0))&lt;1130000,"",INDEX(C:C,MATCH(LEFT(Q1529,7)+0,I:I,0))),IFERROR(MID($Q1529,1,7)+0,""))</f>
        <v/>
      </c>
      <c r="N1529" s="25" t="str">
        <f>IF(IFERROR(MID($Q1529,10,7)+0,"")&lt;1130000,"",IFERROR(MID($Q1529,10,7)+0,""))</f>
        <v/>
      </c>
      <c r="O1529" s="25" t="str">
        <f>IF(IFERROR(MID($Q1529,19,7)+0,"")&lt;1130000,"",IFERROR(MID($Q1529,19,7)+0,""))</f>
        <v/>
      </c>
      <c r="P1529" s="25" t="str">
        <f>IF(M1529="","",IF(N1529="",M1529,M1529&amp;", "&amp;N1529))</f>
        <v/>
      </c>
      <c r="Q1529" s="25"/>
      <c r="R1529" s="25"/>
      <c r="S1529" s="35" t="s">
        <v>52</v>
      </c>
      <c r="T1529" s="25" t="s">
        <v>36</v>
      </c>
      <c r="U1529" s="185">
        <v>2307</v>
      </c>
      <c r="V1529" s="188">
        <v>2307</v>
      </c>
      <c r="W1529" s="189">
        <v>2307</v>
      </c>
      <c r="X1529" s="31">
        <v>2307</v>
      </c>
      <c r="Y1529" s="90">
        <f>IFERROR(ROUND(X1529/W1529-1,2),"")</f>
        <v>0</v>
      </c>
      <c r="Z1529" s="31">
        <f>IF(OR(S1529="VLD MLC components",S1529="VLD MLC pipes",S1529="VLD PEX components",S1529="VLD PEX pipes",S1529="VLD PHC components",S1529="VLD PHC pipes",S1529="Controls VLD"),"По запросу",X1529)</f>
        <v>2307</v>
      </c>
      <c r="AA1529" s="63">
        <f>ROUND(X1529/1.2,3)</f>
        <v>1922.5</v>
      </c>
      <c r="AB1529" s="23">
        <v>1922.5</v>
      </c>
      <c r="AC1529" s="190">
        <f>IFERROR(ROUND(AA1529/AB1529-1,2),"")</f>
        <v>0</v>
      </c>
      <c r="AD1529" s="25">
        <v>0.16600000000000001</v>
      </c>
      <c r="AE1529" s="25">
        <v>1.2999999999999999E-4</v>
      </c>
      <c r="AF1529" s="25">
        <v>0</v>
      </c>
      <c r="AG1529" s="25" t="s">
        <v>22</v>
      </c>
      <c r="AH1529" s="25">
        <v>0</v>
      </c>
      <c r="AI1529" s="25">
        <v>0</v>
      </c>
      <c r="AJ1529" s="25" t="s">
        <v>20</v>
      </c>
      <c r="AK1529" s="42" t="s">
        <v>19</v>
      </c>
      <c r="AL1529" s="25" t="s">
        <v>20</v>
      </c>
      <c r="AM1529" s="25">
        <v>20</v>
      </c>
      <c r="AN1529" s="25">
        <v>280</v>
      </c>
      <c r="AO1529" s="25">
        <v>187</v>
      </c>
      <c r="AP1529" s="25">
        <v>95</v>
      </c>
      <c r="AQ1529" s="25">
        <v>3.5</v>
      </c>
      <c r="AR1529" s="94">
        <v>4.9740000000000001E-3</v>
      </c>
      <c r="AS1529" s="157" t="s">
        <v>22</v>
      </c>
      <c r="AT1529" s="93" t="s">
        <v>22</v>
      </c>
      <c r="AU1529" s="92" t="s">
        <v>22</v>
      </c>
      <c r="AV1529" s="91" t="s">
        <v>48</v>
      </c>
      <c r="AW1529" s="92" t="s">
        <v>48</v>
      </c>
      <c r="AX1529" s="92" t="s">
        <v>48</v>
      </c>
      <c r="AY1529" s="91" t="s">
        <v>152</v>
      </c>
      <c r="AZ1529" s="23"/>
      <c r="BA1529" s="25">
        <v>0</v>
      </c>
      <c r="BB1529" t="s">
        <v>48</v>
      </c>
      <c r="BC1529" t="e">
        <v>#N/A</v>
      </c>
      <c r="BD1529" t="e">
        <f>IF(Z1529=BC1529,"OK")</f>
        <v>#N/A</v>
      </c>
      <c r="BE1529">
        <v>0.16600000000000001</v>
      </c>
      <c r="BF1529">
        <v>1.2999999999999999E-4</v>
      </c>
      <c r="BG1529">
        <v>280</v>
      </c>
      <c r="BH1529">
        <v>187</v>
      </c>
      <c r="BI1529">
        <v>95</v>
      </c>
      <c r="BJ1529">
        <v>3.5</v>
      </c>
      <c r="BK1529">
        <v>4.9740000000000001E-3</v>
      </c>
      <c r="BN1529" s="183"/>
    </row>
    <row r="1530" spans="1:66" ht="25.5" x14ac:dyDescent="0.25">
      <c r="A1530" s="1"/>
      <c r="B1530" s="94">
        <v>1524</v>
      </c>
      <c r="C1530" s="43">
        <v>1048570</v>
      </c>
      <c r="D1530" s="42"/>
      <c r="E1530" s="27" t="s">
        <v>4916</v>
      </c>
      <c r="F1530" s="151" t="s">
        <v>21</v>
      </c>
      <c r="G1530" s="41" t="s">
        <v>585</v>
      </c>
      <c r="H1530" s="46" t="str">
        <f>IFERROR(IFERROR(IF(SEARCH("Usystems",$E1530)&gt;0,"Usystems"),IF(SEARCH("RIIFO",$E1530)&gt;0,"RIIFO","Uponor")),"Uponor")</f>
        <v>Uponor</v>
      </c>
      <c r="I1530" s="25" t="str">
        <f>IFERROR(MID($D1530,1,7)+0,"")</f>
        <v/>
      </c>
      <c r="J1530" s="25" t="str">
        <f>IFERROR(MID($D1530,10,7)+0,"")</f>
        <v/>
      </c>
      <c r="K1530" s="25" t="str">
        <f>IFERROR(MID($D1530,19,7)+0,"")</f>
        <v/>
      </c>
      <c r="L1530" s="25" t="str">
        <f>IFERROR(MID($D1530,28,7)+0,"")</f>
        <v/>
      </c>
      <c r="M1530" s="25" t="str">
        <f>IF(IFERROR(MID($Q1530,1,7)+0,"")&lt;1130000,IF(INDEX(C:C,MATCH(LEFT(Q1530,7)+0,I:I,0))&lt;1130000,"",INDEX(C:C,MATCH(LEFT(Q1530,7)+0,I:I,0))),IFERROR(MID($Q1530,1,7)+0,""))</f>
        <v/>
      </c>
      <c r="N1530" s="25" t="str">
        <f>IF(IFERROR(MID($Q1530,10,7)+0,"")&lt;1130000,"",IFERROR(MID($Q1530,10,7)+0,""))</f>
        <v/>
      </c>
      <c r="O1530" s="25" t="str">
        <f>IF(IFERROR(MID($Q1530,19,7)+0,"")&lt;1130000,"",IFERROR(MID($Q1530,19,7)+0,""))</f>
        <v/>
      </c>
      <c r="P1530" s="25" t="str">
        <f>IF(M1530="","",IF(N1530="",M1530,M1530&amp;", "&amp;N1530))</f>
        <v/>
      </c>
      <c r="Q1530" s="25"/>
      <c r="R1530" s="25"/>
      <c r="S1530" s="35" t="s">
        <v>52</v>
      </c>
      <c r="T1530" s="25" t="s">
        <v>36</v>
      </c>
      <c r="U1530" s="185">
        <v>2307</v>
      </c>
      <c r="V1530" s="188">
        <v>2307</v>
      </c>
      <c r="W1530" s="189">
        <v>2307</v>
      </c>
      <c r="X1530" s="31">
        <v>2307</v>
      </c>
      <c r="Y1530" s="90">
        <f>IFERROR(ROUND(X1530/W1530-1,2),"")</f>
        <v>0</v>
      </c>
      <c r="Z1530" s="31">
        <f>IF(OR(S1530="VLD MLC components",S1530="VLD MLC pipes",S1530="VLD PEX components",S1530="VLD PEX pipes",S1530="VLD PHC components",S1530="VLD PHC pipes",S1530="Controls VLD"),"По запросу",X1530)</f>
        <v>2307</v>
      </c>
      <c r="AA1530" s="63">
        <f>ROUND(X1530/1.2,3)</f>
        <v>1922.5</v>
      </c>
      <c r="AB1530" s="23">
        <v>1922.5</v>
      </c>
      <c r="AC1530" s="190">
        <f>IFERROR(ROUND(AA1530/AB1530-1,2),"")</f>
        <v>0</v>
      </c>
      <c r="AD1530" s="25">
        <v>0.156</v>
      </c>
      <c r="AE1530" s="25">
        <v>6.9999999999999994E-5</v>
      </c>
      <c r="AF1530" s="25">
        <v>14</v>
      </c>
      <c r="AG1530" s="25">
        <v>14</v>
      </c>
      <c r="AH1530" s="25">
        <v>14</v>
      </c>
      <c r="AI1530" s="25">
        <v>14</v>
      </c>
      <c r="AJ1530" s="25" t="s">
        <v>20</v>
      </c>
      <c r="AK1530" s="22" t="s">
        <v>20</v>
      </c>
      <c r="AL1530" s="25" t="s">
        <v>20</v>
      </c>
      <c r="AM1530" s="25">
        <v>20</v>
      </c>
      <c r="AN1530" s="25">
        <v>280</v>
      </c>
      <c r="AO1530" s="25">
        <v>187</v>
      </c>
      <c r="AP1530" s="25">
        <v>90</v>
      </c>
      <c r="AQ1530" s="25">
        <v>3.4</v>
      </c>
      <c r="AR1530" s="94">
        <v>4.712E-3</v>
      </c>
      <c r="AS1530" s="157">
        <v>14</v>
      </c>
      <c r="AT1530" s="93" t="s">
        <v>22</v>
      </c>
      <c r="AU1530" s="92" t="s">
        <v>22</v>
      </c>
      <c r="AV1530" s="91" t="s">
        <v>152</v>
      </c>
      <c r="AW1530" s="92" t="s">
        <v>152</v>
      </c>
      <c r="AX1530" s="92" t="s">
        <v>48</v>
      </c>
      <c r="AY1530" s="91" t="s">
        <v>152</v>
      </c>
      <c r="AZ1530" s="23"/>
      <c r="BA1530" s="25" t="s">
        <v>4915</v>
      </c>
      <c r="BB1530" t="s">
        <v>25</v>
      </c>
      <c r="BC1530">
        <v>2307</v>
      </c>
      <c r="BD1530" t="str">
        <f>IF(Z1530=BC1530,"OK")</f>
        <v>OK</v>
      </c>
      <c r="BE1530">
        <v>0.156</v>
      </c>
      <c r="BF1530">
        <v>6.9999999999999994E-5</v>
      </c>
      <c r="BG1530">
        <v>280</v>
      </c>
      <c r="BH1530">
        <v>187</v>
      </c>
      <c r="BI1530">
        <v>90</v>
      </c>
      <c r="BJ1530">
        <v>3.4</v>
      </c>
      <c r="BK1530">
        <v>4.712E-3</v>
      </c>
      <c r="BN1530" s="183"/>
    </row>
    <row r="1531" spans="1:66" ht="25.5" x14ac:dyDescent="0.25">
      <c r="A1531" s="1"/>
      <c r="B1531" s="94">
        <v>1525</v>
      </c>
      <c r="C1531" s="43">
        <v>1048571</v>
      </c>
      <c r="D1531" s="42"/>
      <c r="E1531" s="27" t="s">
        <v>4914</v>
      </c>
      <c r="F1531" s="151" t="s">
        <v>28</v>
      </c>
      <c r="G1531" s="41" t="s">
        <v>30</v>
      </c>
      <c r="H1531" s="46" t="str">
        <f>IFERROR(IFERROR(IF(SEARCH("Usystems",$E1531)&gt;0,"Usystems"),IF(SEARCH("RIIFO",$E1531)&gt;0,"RIIFO","Uponor")),"Uponor")</f>
        <v>Uponor</v>
      </c>
      <c r="I1531" s="25" t="str">
        <f>IFERROR(MID($D1531,1,7)+0,"")</f>
        <v/>
      </c>
      <c r="J1531" s="25" t="str">
        <f>IFERROR(MID($D1531,10,7)+0,"")</f>
        <v/>
      </c>
      <c r="K1531" s="25" t="str">
        <f>IFERROR(MID($D1531,19,7)+0,"")</f>
        <v/>
      </c>
      <c r="L1531" s="25" t="str">
        <f>IFERROR(MID($D1531,28,7)+0,"")</f>
        <v/>
      </c>
      <c r="M1531" s="25" t="str">
        <f>IF(IFERROR(MID($Q1531,1,7)+0,"")&lt;1130000,IF(INDEX(C:C,MATCH(LEFT(Q1531,7)+0,I:I,0))&lt;1130000,"",INDEX(C:C,MATCH(LEFT(Q1531,7)+0,I:I,0))),IFERROR(MID($Q1531,1,7)+0,""))</f>
        <v/>
      </c>
      <c r="N1531" s="25" t="str">
        <f>IF(IFERROR(MID($Q1531,10,7)+0,"")&lt;1130000,"",IFERROR(MID($Q1531,10,7)+0,""))</f>
        <v/>
      </c>
      <c r="O1531" s="25" t="str">
        <f>IF(IFERROR(MID($Q1531,19,7)+0,"")&lt;1130000,"",IFERROR(MID($Q1531,19,7)+0,""))</f>
        <v/>
      </c>
      <c r="P1531" s="25" t="str">
        <f>IF(M1531="","",IF(N1531="",M1531,M1531&amp;", "&amp;N1531))</f>
        <v/>
      </c>
      <c r="Q1531" s="25"/>
      <c r="R1531" s="25"/>
      <c r="S1531" s="35" t="s">
        <v>52</v>
      </c>
      <c r="T1531" s="25" t="s">
        <v>36</v>
      </c>
      <c r="U1531" s="185">
        <v>2552</v>
      </c>
      <c r="V1531" s="188">
        <v>2552</v>
      </c>
      <c r="W1531" s="189">
        <v>2552</v>
      </c>
      <c r="X1531" s="31">
        <v>2552</v>
      </c>
      <c r="Y1531" s="90">
        <f>IFERROR(ROUND(X1531/W1531-1,2),"")</f>
        <v>0</v>
      </c>
      <c r="Z1531" s="31">
        <f>IF(OR(S1531="VLD MLC components",S1531="VLD MLC pipes",S1531="VLD PEX components",S1531="VLD PEX pipes",S1531="VLD PHC components",S1531="VLD PHC pipes",S1531="Controls VLD"),"По запросу",X1531)</f>
        <v>2552</v>
      </c>
      <c r="AA1531" s="63">
        <f>ROUND(X1531/1.2,3)</f>
        <v>2126.6669999999999</v>
      </c>
      <c r="AB1531" s="23">
        <v>2126.6669999999999</v>
      </c>
      <c r="AC1531" s="190">
        <f>IFERROR(ROUND(AA1531/AB1531-1,2),"")</f>
        <v>0</v>
      </c>
      <c r="AD1531" s="25">
        <v>0.315</v>
      </c>
      <c r="AE1531" s="25">
        <v>1.7000000000000001E-4</v>
      </c>
      <c r="AF1531" s="25">
        <v>0</v>
      </c>
      <c r="AG1531" s="25" t="s">
        <v>22</v>
      </c>
      <c r="AH1531" s="25">
        <v>0</v>
      </c>
      <c r="AI1531" s="25">
        <v>0</v>
      </c>
      <c r="AJ1531" s="25" t="s">
        <v>19</v>
      </c>
      <c r="AK1531" s="42" t="s">
        <v>19</v>
      </c>
      <c r="AL1531" s="25" t="s">
        <v>19</v>
      </c>
      <c r="AM1531" s="25">
        <v>15</v>
      </c>
      <c r="AN1531" s="25" t="s">
        <v>22</v>
      </c>
      <c r="AO1531" s="25" t="s">
        <v>22</v>
      </c>
      <c r="AP1531" s="25" t="s">
        <v>22</v>
      </c>
      <c r="AQ1531" s="25"/>
      <c r="AR1531" s="94"/>
      <c r="AS1531" s="157" t="s">
        <v>22</v>
      </c>
      <c r="AT1531" s="93" t="s">
        <v>22</v>
      </c>
      <c r="AU1531" s="92" t="s">
        <v>22</v>
      </c>
      <c r="AV1531" s="91" t="s">
        <v>48</v>
      </c>
      <c r="AW1531" s="92" t="s">
        <v>48</v>
      </c>
      <c r="AX1531" s="92" t="s">
        <v>48</v>
      </c>
      <c r="AY1531" s="91" t="s">
        <v>152</v>
      </c>
      <c r="AZ1531" s="23"/>
      <c r="BA1531" s="25">
        <v>0</v>
      </c>
      <c r="BB1531" t="s">
        <v>48</v>
      </c>
      <c r="BC1531" t="e">
        <v>#N/A</v>
      </c>
      <c r="BD1531" t="e">
        <f>IF(Z1531=BC1531,"OK")</f>
        <v>#N/A</v>
      </c>
      <c r="BE1531">
        <v>0.315</v>
      </c>
      <c r="BF1531">
        <v>1.7000000000000001E-4</v>
      </c>
      <c r="BG1531" t="s">
        <v>22</v>
      </c>
      <c r="BH1531" t="s">
        <v>22</v>
      </c>
      <c r="BI1531" t="s">
        <v>22</v>
      </c>
      <c r="BJ1531">
        <v>0</v>
      </c>
      <c r="BK1531">
        <v>0</v>
      </c>
      <c r="BN1531" s="183"/>
    </row>
    <row r="1532" spans="1:66" ht="25.5" x14ac:dyDescent="0.25">
      <c r="A1532" s="1"/>
      <c r="B1532" s="94">
        <v>1526</v>
      </c>
      <c r="C1532" s="43">
        <v>1048581</v>
      </c>
      <c r="D1532" s="45"/>
      <c r="E1532" s="27" t="s">
        <v>4913</v>
      </c>
      <c r="F1532" s="151" t="s">
        <v>21</v>
      </c>
      <c r="G1532" s="41" t="s">
        <v>585</v>
      </c>
      <c r="H1532" s="46" t="str">
        <f>IFERROR(IFERROR(IF(SEARCH("Usystems",$E1532)&gt;0,"Usystems"),IF(SEARCH("RIIFO",$E1532)&gt;0,"RIIFO","Uponor")),"Uponor")</f>
        <v>Uponor</v>
      </c>
      <c r="I1532" s="25" t="str">
        <f>IFERROR(MID($D1532,1,7)+0,"")</f>
        <v/>
      </c>
      <c r="J1532" s="25" t="str">
        <f>IFERROR(MID($D1532,10,7)+0,"")</f>
        <v/>
      </c>
      <c r="K1532" s="25" t="str">
        <f>IFERROR(MID($D1532,19,7)+0,"")</f>
        <v/>
      </c>
      <c r="L1532" s="25" t="str">
        <f>IFERROR(MID($D1532,28,7)+0,"")</f>
        <v/>
      </c>
      <c r="M1532" s="25" t="str">
        <f>IF(IFERROR(MID($Q1532,1,7)+0,"")&lt;1130000,IF(INDEX(C:C,MATCH(LEFT(Q1532,7)+0,I:I,0))&lt;1130000,"",INDEX(C:C,MATCH(LEFT(Q1532,7)+0,I:I,0))),IFERROR(MID($Q1532,1,7)+0,""))</f>
        <v/>
      </c>
      <c r="N1532" s="25" t="str">
        <f>IF(IFERROR(MID($Q1532,10,7)+0,"")&lt;1130000,"",IFERROR(MID($Q1532,10,7)+0,""))</f>
        <v/>
      </c>
      <c r="O1532" s="25" t="str">
        <f>IF(IFERROR(MID($Q1532,19,7)+0,"")&lt;1130000,"",IFERROR(MID($Q1532,19,7)+0,""))</f>
        <v/>
      </c>
      <c r="P1532" s="25" t="str">
        <f>IF(M1532="","",IF(N1532="",M1532,M1532&amp;", "&amp;N1532))</f>
        <v/>
      </c>
      <c r="Q1532" s="25"/>
      <c r="R1532" s="25"/>
      <c r="S1532" s="35" t="s">
        <v>52</v>
      </c>
      <c r="T1532" s="25" t="s">
        <v>36</v>
      </c>
      <c r="U1532" s="185">
        <v>1032</v>
      </c>
      <c r="V1532" s="188">
        <v>1032</v>
      </c>
      <c r="W1532" s="189">
        <v>1032</v>
      </c>
      <c r="X1532" s="31">
        <v>1032</v>
      </c>
      <c r="Y1532" s="90">
        <f>IFERROR(ROUND(X1532/W1532-1,2),"")</f>
        <v>0</v>
      </c>
      <c r="Z1532" s="31">
        <f>IF(OR(S1532="VLD MLC components",S1532="VLD MLC pipes",S1532="VLD PEX components",S1532="VLD PEX pipes",S1532="VLD PHC components",S1532="VLD PHC pipes",S1532="Controls VLD"),"По запросу",X1532)</f>
        <v>1032</v>
      </c>
      <c r="AA1532" s="63">
        <f>ROUND(X1532/1.2,3)</f>
        <v>860</v>
      </c>
      <c r="AB1532" s="23">
        <v>860</v>
      </c>
      <c r="AC1532" s="190">
        <f>IFERROR(ROUND(AA1532/AB1532-1,2),"")</f>
        <v>0</v>
      </c>
      <c r="AD1532" s="25">
        <v>7.4999999999999997E-2</v>
      </c>
      <c r="AE1532" s="25">
        <v>3.0000000000000001E-5</v>
      </c>
      <c r="AF1532" s="25">
        <v>80</v>
      </c>
      <c r="AG1532" s="25">
        <v>80</v>
      </c>
      <c r="AH1532" s="25">
        <v>80</v>
      </c>
      <c r="AI1532" s="25">
        <v>80</v>
      </c>
      <c r="AJ1532" s="25" t="s">
        <v>20</v>
      </c>
      <c r="AK1532" s="22" t="s">
        <v>20</v>
      </c>
      <c r="AL1532" s="25" t="s">
        <v>20</v>
      </c>
      <c r="AM1532" s="25">
        <v>48</v>
      </c>
      <c r="AN1532" s="25">
        <v>280</v>
      </c>
      <c r="AO1532" s="25">
        <v>180</v>
      </c>
      <c r="AP1532" s="25">
        <v>90</v>
      </c>
      <c r="AQ1532" s="25">
        <v>3.36</v>
      </c>
      <c r="AR1532" s="94">
        <v>4.5360000000000001E-3</v>
      </c>
      <c r="AS1532" s="157">
        <v>80</v>
      </c>
      <c r="AT1532" s="93" t="s">
        <v>22</v>
      </c>
      <c r="AU1532" s="92" t="s">
        <v>22</v>
      </c>
      <c r="AV1532" s="91" t="s">
        <v>152</v>
      </c>
      <c r="AW1532" s="92" t="s">
        <v>152</v>
      </c>
      <c r="AX1532" s="92" t="s">
        <v>48</v>
      </c>
      <c r="AY1532" s="91" t="s">
        <v>152</v>
      </c>
      <c r="AZ1532" s="23"/>
      <c r="BA1532" s="25" t="s">
        <v>4912</v>
      </c>
      <c r="BB1532" t="s">
        <v>25</v>
      </c>
      <c r="BC1532">
        <v>1032</v>
      </c>
      <c r="BD1532" t="str">
        <f>IF(Z1532=BC1532,"OK")</f>
        <v>OK</v>
      </c>
      <c r="BE1532">
        <v>7.4999999999999997E-2</v>
      </c>
      <c r="BF1532">
        <v>3.0000000000000001E-5</v>
      </c>
      <c r="BG1532">
        <v>280</v>
      </c>
      <c r="BH1532">
        <v>180</v>
      </c>
      <c r="BI1532">
        <v>90</v>
      </c>
      <c r="BJ1532">
        <v>3.36</v>
      </c>
      <c r="BK1532">
        <v>4.5360000000000001E-3</v>
      </c>
      <c r="BN1532" s="183"/>
    </row>
    <row r="1533" spans="1:66" ht="25.5" x14ac:dyDescent="0.25">
      <c r="A1533" s="1"/>
      <c r="B1533" s="94">
        <v>1527</v>
      </c>
      <c r="C1533" s="43">
        <v>1048582</v>
      </c>
      <c r="D1533" s="45"/>
      <c r="E1533" s="27" t="s">
        <v>4911</v>
      </c>
      <c r="F1533" s="151" t="s">
        <v>21</v>
      </c>
      <c r="G1533" s="41"/>
      <c r="H1533" s="46" t="str">
        <f>IFERROR(IFERROR(IF(SEARCH("Usystems",$E1533)&gt;0,"Usystems"),IF(SEARCH("RIIFO",$E1533)&gt;0,"RIIFO","Uponor")),"Uponor")</f>
        <v>Uponor</v>
      </c>
      <c r="I1533" s="25" t="str">
        <f>IFERROR(MID($D1533,1,7)+0,"")</f>
        <v/>
      </c>
      <c r="J1533" s="25" t="str">
        <f>IFERROR(MID($D1533,10,7)+0,"")</f>
        <v/>
      </c>
      <c r="K1533" s="25" t="str">
        <f>IFERROR(MID($D1533,19,7)+0,"")</f>
        <v/>
      </c>
      <c r="L1533" s="25" t="str">
        <f>IFERROR(MID($D1533,28,7)+0,"")</f>
        <v/>
      </c>
      <c r="M1533" s="25" t="str">
        <f>IF(IFERROR(MID($Q1533,1,7)+0,"")&lt;1130000,IF(INDEX(C:C,MATCH(LEFT(Q1533,7)+0,I:I,0))&lt;1130000,"",INDEX(C:C,MATCH(LEFT(Q1533,7)+0,I:I,0))),IFERROR(MID($Q1533,1,7)+0,""))</f>
        <v/>
      </c>
      <c r="N1533" s="25" t="str">
        <f>IF(IFERROR(MID($Q1533,10,7)+0,"")&lt;1130000,"",IFERROR(MID($Q1533,10,7)+0,""))</f>
        <v/>
      </c>
      <c r="O1533" s="25" t="str">
        <f>IF(IFERROR(MID($Q1533,19,7)+0,"")&lt;1130000,"",IFERROR(MID($Q1533,19,7)+0,""))</f>
        <v/>
      </c>
      <c r="P1533" s="25" t="str">
        <f>IF(M1533="","",IF(N1533="",M1533,M1533&amp;", "&amp;N1533))</f>
        <v/>
      </c>
      <c r="Q1533" s="25"/>
      <c r="R1533" s="25"/>
      <c r="S1533" s="35" t="s">
        <v>52</v>
      </c>
      <c r="T1533" s="25" t="s">
        <v>36</v>
      </c>
      <c r="U1533" s="185">
        <v>1445</v>
      </c>
      <c r="V1533" s="188">
        <v>1445</v>
      </c>
      <c r="W1533" s="189">
        <v>1445</v>
      </c>
      <c r="X1533" s="31">
        <v>1445</v>
      </c>
      <c r="Y1533" s="90">
        <f>IFERROR(ROUND(X1533/W1533-1,2),"")</f>
        <v>0</v>
      </c>
      <c r="Z1533" s="31">
        <f>IF(OR(S1533="VLD MLC components",S1533="VLD MLC pipes",S1533="VLD PEX components",S1533="VLD PEX pipes",S1533="VLD PHC components",S1533="VLD PHC pipes",S1533="Controls VLD"),"По запросу",X1533)</f>
        <v>1445</v>
      </c>
      <c r="AA1533" s="63">
        <f>ROUND(X1533/1.2,3)</f>
        <v>1204.1669999999999</v>
      </c>
      <c r="AB1533" s="23">
        <v>1204.1669999999999</v>
      </c>
      <c r="AC1533" s="190">
        <f>IFERROR(ROUND(AA1533/AB1533-1,2),"")</f>
        <v>0</v>
      </c>
      <c r="AD1533" s="25">
        <v>0.105</v>
      </c>
      <c r="AE1533" s="25">
        <v>6.0000000000000002E-5</v>
      </c>
      <c r="AF1533" s="25">
        <v>0</v>
      </c>
      <c r="AG1533" s="25" t="s">
        <v>22</v>
      </c>
      <c r="AH1533" s="25">
        <v>0</v>
      </c>
      <c r="AI1533" s="25">
        <v>0</v>
      </c>
      <c r="AJ1533" s="25" t="s">
        <v>20</v>
      </c>
      <c r="AK1533" s="42" t="s">
        <v>19</v>
      </c>
      <c r="AL1533" s="25" t="s">
        <v>20</v>
      </c>
      <c r="AM1533" s="25">
        <v>36</v>
      </c>
      <c r="AN1533" s="25">
        <v>280</v>
      </c>
      <c r="AO1533" s="25">
        <v>187</v>
      </c>
      <c r="AP1533" s="25">
        <v>95</v>
      </c>
      <c r="AQ1533" s="25">
        <v>3.42</v>
      </c>
      <c r="AR1533" s="94">
        <v>4.9740000000000001E-3</v>
      </c>
      <c r="AS1533" s="157" t="s">
        <v>22</v>
      </c>
      <c r="AT1533" s="93" t="s">
        <v>22</v>
      </c>
      <c r="AU1533" s="92" t="s">
        <v>22</v>
      </c>
      <c r="AV1533" s="91" t="s">
        <v>48</v>
      </c>
      <c r="AW1533" s="92" t="s">
        <v>48</v>
      </c>
      <c r="AX1533" s="92" t="s">
        <v>48</v>
      </c>
      <c r="AY1533" s="91" t="s">
        <v>152</v>
      </c>
      <c r="AZ1533" s="23"/>
      <c r="BA1533" s="25">
        <v>0</v>
      </c>
      <c r="BB1533" t="s">
        <v>48</v>
      </c>
      <c r="BC1533" t="e">
        <v>#N/A</v>
      </c>
      <c r="BD1533" t="e">
        <f>IF(Z1533=BC1533,"OK")</f>
        <v>#N/A</v>
      </c>
      <c r="BE1533">
        <v>0.105</v>
      </c>
      <c r="BF1533">
        <v>6.0000000000000002E-5</v>
      </c>
      <c r="BG1533">
        <v>280</v>
      </c>
      <c r="BH1533">
        <v>187</v>
      </c>
      <c r="BI1533">
        <v>95</v>
      </c>
      <c r="BJ1533">
        <v>3.42</v>
      </c>
      <c r="BK1533">
        <v>4.9740000000000001E-3</v>
      </c>
      <c r="BN1533" s="183"/>
    </row>
    <row r="1534" spans="1:66" ht="25.5" x14ac:dyDescent="0.25">
      <c r="A1534" s="1"/>
      <c r="B1534" s="94">
        <v>1528</v>
      </c>
      <c r="C1534" s="43">
        <v>1048583</v>
      </c>
      <c r="D1534" s="45"/>
      <c r="E1534" s="27" t="s">
        <v>4910</v>
      </c>
      <c r="F1534" s="151" t="s">
        <v>21</v>
      </c>
      <c r="G1534" s="41" t="s">
        <v>585</v>
      </c>
      <c r="H1534" s="46" t="str">
        <f>IFERROR(IFERROR(IF(SEARCH("Usystems",$E1534)&gt;0,"Usystems"),IF(SEARCH("RIIFO",$E1534)&gt;0,"RIIFO","Uponor")),"Uponor")</f>
        <v>Uponor</v>
      </c>
      <c r="I1534" s="25" t="str">
        <f>IFERROR(MID($D1534,1,7)+0,"")</f>
        <v/>
      </c>
      <c r="J1534" s="25" t="str">
        <f>IFERROR(MID($D1534,10,7)+0,"")</f>
        <v/>
      </c>
      <c r="K1534" s="25" t="str">
        <f>IFERROR(MID($D1534,19,7)+0,"")</f>
        <v/>
      </c>
      <c r="L1534" s="25" t="str">
        <f>IFERROR(MID($D1534,28,7)+0,"")</f>
        <v/>
      </c>
      <c r="M1534" s="25" t="str">
        <f>IF(IFERROR(MID($Q1534,1,7)+0,"")&lt;1130000,IF(INDEX(C:C,MATCH(LEFT(Q1534,7)+0,I:I,0))&lt;1130000,"",INDEX(C:C,MATCH(LEFT(Q1534,7)+0,I:I,0))),IFERROR(MID($Q1534,1,7)+0,""))</f>
        <v/>
      </c>
      <c r="N1534" s="25" t="str">
        <f>IF(IFERROR(MID($Q1534,10,7)+0,"")&lt;1130000,"",IFERROR(MID($Q1534,10,7)+0,""))</f>
        <v/>
      </c>
      <c r="O1534" s="25" t="str">
        <f>IF(IFERROR(MID($Q1534,19,7)+0,"")&lt;1130000,"",IFERROR(MID($Q1534,19,7)+0,""))</f>
        <v/>
      </c>
      <c r="P1534" s="25" t="str">
        <f>IF(M1534="","",IF(N1534="",M1534,M1534&amp;", "&amp;N1534))</f>
        <v/>
      </c>
      <c r="Q1534" s="25"/>
      <c r="R1534" s="25"/>
      <c r="S1534" s="35" t="s">
        <v>52</v>
      </c>
      <c r="T1534" s="25" t="s">
        <v>36</v>
      </c>
      <c r="U1534" s="185">
        <v>1839</v>
      </c>
      <c r="V1534" s="188">
        <v>1839</v>
      </c>
      <c r="W1534" s="189">
        <v>1839</v>
      </c>
      <c r="X1534" s="31">
        <v>1839</v>
      </c>
      <c r="Y1534" s="90">
        <f>IFERROR(ROUND(X1534/W1534-1,2),"")</f>
        <v>0</v>
      </c>
      <c r="Z1534" s="31">
        <f>IF(OR(S1534="VLD MLC components",S1534="VLD MLC pipes",S1534="VLD PEX components",S1534="VLD PEX pipes",S1534="VLD PHC components",S1534="VLD PHC pipes",S1534="Controls VLD"),"По запросу",X1534)</f>
        <v>1839</v>
      </c>
      <c r="AA1534" s="63">
        <f>ROUND(X1534/1.2,3)</f>
        <v>1532.5</v>
      </c>
      <c r="AB1534" s="23">
        <v>1532.5</v>
      </c>
      <c r="AC1534" s="190">
        <f>IFERROR(ROUND(AA1534/AB1534-1,2),"")</f>
        <v>0</v>
      </c>
      <c r="AD1534" s="25">
        <v>0.152</v>
      </c>
      <c r="AE1534" s="25">
        <v>6.9999999999999994E-5</v>
      </c>
      <c r="AF1534" s="25">
        <v>63</v>
      </c>
      <c r="AG1534" s="25">
        <v>63</v>
      </c>
      <c r="AH1534" s="25">
        <v>63</v>
      </c>
      <c r="AI1534" s="25">
        <v>63</v>
      </c>
      <c r="AJ1534" s="25" t="s">
        <v>20</v>
      </c>
      <c r="AK1534" s="22" t="s">
        <v>20</v>
      </c>
      <c r="AL1534" s="25" t="s">
        <v>20</v>
      </c>
      <c r="AM1534" s="25">
        <v>25</v>
      </c>
      <c r="AN1534" s="25">
        <v>280</v>
      </c>
      <c r="AO1534" s="25">
        <v>187</v>
      </c>
      <c r="AP1534" s="25">
        <v>95</v>
      </c>
      <c r="AQ1534" s="25">
        <v>3.35</v>
      </c>
      <c r="AR1534" s="94">
        <v>4.9740000000000001E-3</v>
      </c>
      <c r="AS1534" s="157">
        <v>63</v>
      </c>
      <c r="AT1534" s="93" t="s">
        <v>22</v>
      </c>
      <c r="AU1534" s="92" t="s">
        <v>22</v>
      </c>
      <c r="AV1534" s="91" t="s">
        <v>152</v>
      </c>
      <c r="AW1534" s="92" t="s">
        <v>152</v>
      </c>
      <c r="AX1534" s="92" t="s">
        <v>48</v>
      </c>
      <c r="AY1534" s="91" t="s">
        <v>152</v>
      </c>
      <c r="AZ1534" s="23"/>
      <c r="BA1534" s="25" t="s">
        <v>4909</v>
      </c>
      <c r="BB1534" t="s">
        <v>25</v>
      </c>
      <c r="BC1534">
        <v>1839</v>
      </c>
      <c r="BD1534" t="str">
        <f>IF(Z1534=BC1534,"OK")</f>
        <v>OK</v>
      </c>
      <c r="BE1534">
        <v>0.152</v>
      </c>
      <c r="BF1534">
        <v>6.9999999999999994E-5</v>
      </c>
      <c r="BG1534">
        <v>280</v>
      </c>
      <c r="BH1534">
        <v>187</v>
      </c>
      <c r="BI1534">
        <v>95</v>
      </c>
      <c r="BJ1534">
        <v>3.35</v>
      </c>
      <c r="BK1534">
        <v>4.9740000000000001E-3</v>
      </c>
      <c r="BN1534" s="183"/>
    </row>
    <row r="1535" spans="1:66" ht="25.5" x14ac:dyDescent="0.25">
      <c r="A1535" s="1"/>
      <c r="B1535" s="94">
        <v>1529</v>
      </c>
      <c r="C1535" s="43">
        <v>1048584</v>
      </c>
      <c r="D1535" s="45"/>
      <c r="E1535" s="27" t="s">
        <v>4908</v>
      </c>
      <c r="F1535" s="151" t="s">
        <v>21</v>
      </c>
      <c r="G1535" s="41" t="s">
        <v>585</v>
      </c>
      <c r="H1535" s="46" t="str">
        <f>IFERROR(IFERROR(IF(SEARCH("Usystems",$E1535)&gt;0,"Usystems"),IF(SEARCH("RIIFO",$E1535)&gt;0,"RIIFO","Uponor")),"Uponor")</f>
        <v>Uponor</v>
      </c>
      <c r="I1535" s="25" t="str">
        <f>IFERROR(MID($D1535,1,7)+0,"")</f>
        <v/>
      </c>
      <c r="J1535" s="25" t="str">
        <f>IFERROR(MID($D1535,10,7)+0,"")</f>
        <v/>
      </c>
      <c r="K1535" s="25" t="str">
        <f>IFERROR(MID($D1535,19,7)+0,"")</f>
        <v/>
      </c>
      <c r="L1535" s="25" t="str">
        <f>IFERROR(MID($D1535,28,7)+0,"")</f>
        <v/>
      </c>
      <c r="M1535" s="25" t="str">
        <f>IF(IFERROR(MID($Q1535,1,7)+0,"")&lt;1130000,IF(INDEX(C:C,MATCH(LEFT(Q1535,7)+0,I:I,0))&lt;1130000,"",INDEX(C:C,MATCH(LEFT(Q1535,7)+0,I:I,0))),IFERROR(MID($Q1535,1,7)+0,""))</f>
        <v/>
      </c>
      <c r="N1535" s="25" t="str">
        <f>IF(IFERROR(MID($Q1535,10,7)+0,"")&lt;1130000,"",IFERROR(MID($Q1535,10,7)+0,""))</f>
        <v/>
      </c>
      <c r="O1535" s="25" t="str">
        <f>IF(IFERROR(MID($Q1535,19,7)+0,"")&lt;1130000,"",IFERROR(MID($Q1535,19,7)+0,""))</f>
        <v/>
      </c>
      <c r="P1535" s="25" t="str">
        <f>IF(M1535="","",IF(N1535="",M1535,M1535&amp;", "&amp;N1535))</f>
        <v/>
      </c>
      <c r="Q1535" s="25"/>
      <c r="R1535" s="25"/>
      <c r="S1535" s="35" t="s">
        <v>52</v>
      </c>
      <c r="T1535" s="25" t="s">
        <v>36</v>
      </c>
      <c r="U1535" s="185">
        <v>2442</v>
      </c>
      <c r="V1535" s="188">
        <v>2442</v>
      </c>
      <c r="W1535" s="189">
        <v>2442</v>
      </c>
      <c r="X1535" s="31">
        <v>2442</v>
      </c>
      <c r="Y1535" s="90">
        <f>IFERROR(ROUND(X1535/W1535-1,2),"")</f>
        <v>0</v>
      </c>
      <c r="Z1535" s="31">
        <f>IF(OR(S1535="VLD MLC components",S1535="VLD MLC pipes",S1535="VLD PEX components",S1535="VLD PEX pipes",S1535="VLD PHC components",S1535="VLD PHC pipes",S1535="Controls VLD"),"По запросу",X1535)</f>
        <v>2442</v>
      </c>
      <c r="AA1535" s="63">
        <f>ROUND(X1535/1.2,3)</f>
        <v>2035</v>
      </c>
      <c r="AB1535" s="23">
        <v>2035</v>
      </c>
      <c r="AC1535" s="190">
        <f>IFERROR(ROUND(AA1535/AB1535-1,2),"")</f>
        <v>0</v>
      </c>
      <c r="AD1535" s="25">
        <v>0.16800000000000001</v>
      </c>
      <c r="AE1535" s="25">
        <v>1.2E-4</v>
      </c>
      <c r="AF1535" s="25">
        <v>50</v>
      </c>
      <c r="AG1535" s="25">
        <v>50</v>
      </c>
      <c r="AH1535" s="25">
        <v>50</v>
      </c>
      <c r="AI1535" s="25">
        <v>50</v>
      </c>
      <c r="AJ1535" s="25" t="s">
        <v>20</v>
      </c>
      <c r="AK1535" s="22" t="s">
        <v>20</v>
      </c>
      <c r="AL1535" s="25" t="s">
        <v>20</v>
      </c>
      <c r="AM1535" s="25">
        <v>25</v>
      </c>
      <c r="AN1535" s="25">
        <v>280</v>
      </c>
      <c r="AO1535" s="25">
        <v>187</v>
      </c>
      <c r="AP1535" s="25">
        <v>95</v>
      </c>
      <c r="AQ1535" s="25">
        <v>4.25</v>
      </c>
      <c r="AR1535" s="94">
        <v>4.9740000000000001E-3</v>
      </c>
      <c r="AS1535" s="157">
        <v>50</v>
      </c>
      <c r="AT1535" s="93" t="s">
        <v>22</v>
      </c>
      <c r="AU1535" s="92" t="s">
        <v>22</v>
      </c>
      <c r="AV1535" s="91" t="s">
        <v>152</v>
      </c>
      <c r="AW1535" s="92" t="s">
        <v>152</v>
      </c>
      <c r="AX1535" s="92" t="s">
        <v>48</v>
      </c>
      <c r="AY1535" s="91" t="s">
        <v>152</v>
      </c>
      <c r="AZ1535" s="23"/>
      <c r="BA1535" s="25" t="s">
        <v>4907</v>
      </c>
      <c r="BB1535" t="s">
        <v>25</v>
      </c>
      <c r="BC1535">
        <v>2442</v>
      </c>
      <c r="BD1535" t="str">
        <f>IF(Z1535=BC1535,"OK")</f>
        <v>OK</v>
      </c>
      <c r="BE1535">
        <v>0.16800000000000001</v>
      </c>
      <c r="BF1535">
        <v>1.2E-4</v>
      </c>
      <c r="BG1535">
        <v>280</v>
      </c>
      <c r="BH1535">
        <v>187</v>
      </c>
      <c r="BI1535">
        <v>95</v>
      </c>
      <c r="BJ1535">
        <v>4.25</v>
      </c>
      <c r="BK1535">
        <v>4.9740000000000001E-3</v>
      </c>
      <c r="BN1535" s="183"/>
    </row>
    <row r="1536" spans="1:66" ht="25.5" x14ac:dyDescent="0.25">
      <c r="A1536" s="1"/>
      <c r="B1536" s="94">
        <v>1530</v>
      </c>
      <c r="C1536" s="43">
        <v>1048585</v>
      </c>
      <c r="D1536" s="45"/>
      <c r="E1536" s="36" t="s">
        <v>4906</v>
      </c>
      <c r="F1536" s="151" t="s">
        <v>26</v>
      </c>
      <c r="G1536" s="41" t="s">
        <v>585</v>
      </c>
      <c r="H1536" s="46" t="str">
        <f>IFERROR(IFERROR(IF(SEARCH("Usystems",$E1536)&gt;0,"Usystems"),IF(SEARCH("RIIFO",$E1536)&gt;0,"RIIFO","Uponor")),"Uponor")</f>
        <v>Uponor</v>
      </c>
      <c r="I1536" s="25" t="str">
        <f>IFERROR(MID($D1536,1,7)+0,"")</f>
        <v/>
      </c>
      <c r="J1536" s="25" t="str">
        <f>IFERROR(MID($D1536,10,7)+0,"")</f>
        <v/>
      </c>
      <c r="K1536" s="25" t="str">
        <f>IFERROR(MID($D1536,19,7)+0,"")</f>
        <v/>
      </c>
      <c r="L1536" s="25" t="str">
        <f>IFERROR(MID($D1536,28,7)+0,"")</f>
        <v/>
      </c>
      <c r="M1536" s="25" t="str">
        <f>IF(IFERROR(MID($Q1536,1,7)+0,"")&lt;1130000,IF(INDEX(C:C,MATCH(LEFT(Q1536,7)+0,I:I,0))&lt;1130000,"",INDEX(C:C,MATCH(LEFT(Q1536,7)+0,I:I,0))),IFERROR(MID($Q1536,1,7)+0,""))</f>
        <v/>
      </c>
      <c r="N1536" s="25" t="str">
        <f>IF(IFERROR(MID($Q1536,10,7)+0,"")&lt;1130000,"",IFERROR(MID($Q1536,10,7)+0,""))</f>
        <v/>
      </c>
      <c r="O1536" s="25" t="str">
        <f>IF(IFERROR(MID($Q1536,19,7)+0,"")&lt;1130000,"",IFERROR(MID($Q1536,19,7)+0,""))</f>
        <v/>
      </c>
      <c r="P1536" s="25" t="str">
        <f>IF(M1536="","",IF(N1536="",M1536,M1536&amp;", "&amp;N1536))</f>
        <v/>
      </c>
      <c r="Q1536" s="25"/>
      <c r="R1536" s="25"/>
      <c r="S1536" s="35" t="s">
        <v>52</v>
      </c>
      <c r="T1536" s="25" t="s">
        <v>36</v>
      </c>
      <c r="U1536" s="185">
        <v>3276</v>
      </c>
      <c r="V1536" s="188">
        <v>3276</v>
      </c>
      <c r="W1536" s="189">
        <v>3276</v>
      </c>
      <c r="X1536" s="31">
        <v>3276</v>
      </c>
      <c r="Y1536" s="90">
        <f>IFERROR(ROUND(X1536/W1536-1,2),"")</f>
        <v>0</v>
      </c>
      <c r="Z1536" s="31">
        <f>IF(OR(S1536="VLD MLC components",S1536="VLD MLC pipes",S1536="VLD PEX components",S1536="VLD PEX pipes",S1536="VLD PHC components",S1536="VLD PHC pipes",S1536="Controls VLD"),"По запросу",X1536)</f>
        <v>3276</v>
      </c>
      <c r="AA1536" s="63">
        <f>ROUND(X1536/1.2,3)</f>
        <v>2730</v>
      </c>
      <c r="AB1536" s="23">
        <v>2730</v>
      </c>
      <c r="AC1536" s="190">
        <f>IFERROR(ROUND(AA1536/AB1536-1,2),"")</f>
        <v>0</v>
      </c>
      <c r="AD1536" s="25">
        <v>0.245</v>
      </c>
      <c r="AE1536" s="25">
        <v>1.2E-4</v>
      </c>
      <c r="AF1536" s="25">
        <v>60</v>
      </c>
      <c r="AG1536" s="25">
        <v>60</v>
      </c>
      <c r="AH1536" s="25">
        <v>60</v>
      </c>
      <c r="AI1536" s="25">
        <v>60</v>
      </c>
      <c r="AJ1536" s="25" t="s">
        <v>20</v>
      </c>
      <c r="AK1536" s="22" t="s">
        <v>20</v>
      </c>
      <c r="AL1536" s="25" t="s">
        <v>20</v>
      </c>
      <c r="AM1536" s="25">
        <v>20</v>
      </c>
      <c r="AN1536" s="25">
        <v>280</v>
      </c>
      <c r="AO1536" s="25">
        <v>187</v>
      </c>
      <c r="AP1536" s="25">
        <v>95</v>
      </c>
      <c r="AQ1536" s="25">
        <v>5.0199999999999996</v>
      </c>
      <c r="AR1536" s="94">
        <v>4.9740000000000001E-3</v>
      </c>
      <c r="AS1536" s="157">
        <v>60</v>
      </c>
      <c r="AT1536" s="93" t="s">
        <v>22</v>
      </c>
      <c r="AU1536" s="92" t="s">
        <v>22</v>
      </c>
      <c r="AV1536" s="91" t="s">
        <v>152</v>
      </c>
      <c r="AW1536" s="92" t="s">
        <v>152</v>
      </c>
      <c r="AX1536" s="92" t="s">
        <v>48</v>
      </c>
      <c r="AY1536" s="91" t="s">
        <v>152</v>
      </c>
      <c r="AZ1536" s="23"/>
      <c r="BA1536" s="25" t="s">
        <v>4905</v>
      </c>
      <c r="BB1536" t="s">
        <v>25</v>
      </c>
      <c r="BC1536">
        <v>3276</v>
      </c>
      <c r="BD1536" t="str">
        <f>IF(Z1536=BC1536,"OK")</f>
        <v>OK</v>
      </c>
      <c r="BE1536">
        <v>0.245</v>
      </c>
      <c r="BF1536">
        <v>1.2E-4</v>
      </c>
      <c r="BG1536">
        <v>280</v>
      </c>
      <c r="BH1536">
        <v>187</v>
      </c>
      <c r="BI1536">
        <v>95</v>
      </c>
      <c r="BJ1536">
        <v>5.0199999999999996</v>
      </c>
      <c r="BK1536">
        <v>4.9740000000000001E-3</v>
      </c>
      <c r="BN1536" s="183"/>
    </row>
    <row r="1537" spans="1:66" ht="25.5" x14ac:dyDescent="0.25">
      <c r="A1537" s="1"/>
      <c r="B1537" s="94">
        <v>1531</v>
      </c>
      <c r="C1537" s="43">
        <v>1048547</v>
      </c>
      <c r="D1537" s="45"/>
      <c r="E1537" s="27" t="s">
        <v>4904</v>
      </c>
      <c r="F1537" s="151" t="s">
        <v>21</v>
      </c>
      <c r="G1537" s="41"/>
      <c r="H1537" s="46" t="str">
        <f>IFERROR(IFERROR(IF(SEARCH("Usystems",$E1537)&gt;0,"Usystems"),IF(SEARCH("RIIFO",$E1537)&gt;0,"RIIFO","Uponor")),"Uponor")</f>
        <v>Uponor</v>
      </c>
      <c r="I1537" s="25" t="str">
        <f>IFERROR(MID($D1537,1,7)+0,"")</f>
        <v/>
      </c>
      <c r="J1537" s="25" t="str">
        <f>IFERROR(MID($D1537,10,7)+0,"")</f>
        <v/>
      </c>
      <c r="K1537" s="25" t="str">
        <f>IFERROR(MID($D1537,19,7)+0,"")</f>
        <v/>
      </c>
      <c r="L1537" s="25" t="str">
        <f>IFERROR(MID($D1537,28,7)+0,"")</f>
        <v/>
      </c>
      <c r="M1537" s="25" t="str">
        <f>IF(IFERROR(MID($Q1537,1,7)+0,"")&lt;1130000,IF(INDEX(C:C,MATCH(LEFT(Q1537,7)+0,I:I,0))&lt;1130000,"",INDEX(C:C,MATCH(LEFT(Q1537,7)+0,I:I,0))),IFERROR(MID($Q1537,1,7)+0,""))</f>
        <v/>
      </c>
      <c r="N1537" s="25" t="str">
        <f>IF(IFERROR(MID($Q1537,10,7)+0,"")&lt;1130000,"",IFERROR(MID($Q1537,10,7)+0,""))</f>
        <v/>
      </c>
      <c r="O1537" s="25" t="str">
        <f>IF(IFERROR(MID($Q1537,19,7)+0,"")&lt;1130000,"",IFERROR(MID($Q1537,19,7)+0,""))</f>
        <v/>
      </c>
      <c r="P1537" s="25" t="str">
        <f>IF(M1537="","",IF(N1537="",M1537,M1537&amp;", "&amp;N1537))</f>
        <v/>
      </c>
      <c r="Q1537" s="25"/>
      <c r="R1537" s="25"/>
      <c r="S1537" s="35" t="s">
        <v>52</v>
      </c>
      <c r="T1537" s="25" t="s">
        <v>36</v>
      </c>
      <c r="U1537" s="185">
        <v>1377</v>
      </c>
      <c r="V1537" s="188">
        <v>1377</v>
      </c>
      <c r="W1537" s="189">
        <v>1377</v>
      </c>
      <c r="X1537" s="31">
        <v>1377</v>
      </c>
      <c r="Y1537" s="90">
        <f>IFERROR(ROUND(X1537/W1537-1,2),"")</f>
        <v>0</v>
      </c>
      <c r="Z1537" s="31">
        <f>IF(OR(S1537="VLD MLC components",S1537="VLD MLC pipes",S1537="VLD PEX components",S1537="VLD PEX pipes",S1537="VLD PHC components",S1537="VLD PHC pipes",S1537="Controls VLD"),"По запросу",X1537)</f>
        <v>1377</v>
      </c>
      <c r="AA1537" s="63">
        <f>ROUND(X1537/1.2,3)</f>
        <v>1147.5</v>
      </c>
      <c r="AB1537" s="23">
        <v>1147.5</v>
      </c>
      <c r="AC1537" s="190">
        <f>IFERROR(ROUND(AA1537/AB1537-1,2),"")</f>
        <v>0</v>
      </c>
      <c r="AD1537" s="25">
        <v>3.5999999999999997E-2</v>
      </c>
      <c r="AE1537" s="25">
        <v>4.0000000000000003E-5</v>
      </c>
      <c r="AF1537" s="25">
        <v>0</v>
      </c>
      <c r="AG1537" s="25" t="s">
        <v>22</v>
      </c>
      <c r="AH1537" s="25">
        <v>0</v>
      </c>
      <c r="AI1537" s="25">
        <v>0</v>
      </c>
      <c r="AJ1537" s="25" t="s">
        <v>20</v>
      </c>
      <c r="AK1537" s="42" t="s">
        <v>19</v>
      </c>
      <c r="AL1537" s="25" t="s">
        <v>20</v>
      </c>
      <c r="AM1537" s="25">
        <v>40</v>
      </c>
      <c r="AN1537" s="25">
        <v>280</v>
      </c>
      <c r="AO1537" s="25">
        <v>180</v>
      </c>
      <c r="AP1537" s="25">
        <v>95</v>
      </c>
      <c r="AQ1537" s="25">
        <v>1.2</v>
      </c>
      <c r="AR1537" s="94">
        <v>4.7879999999999997E-3</v>
      </c>
      <c r="AS1537" s="157" t="s">
        <v>22</v>
      </c>
      <c r="AT1537" s="93" t="s">
        <v>22</v>
      </c>
      <c r="AU1537" s="92" t="s">
        <v>22</v>
      </c>
      <c r="AV1537" s="91" t="s">
        <v>48</v>
      </c>
      <c r="AW1537" s="92" t="s">
        <v>48</v>
      </c>
      <c r="AX1537" s="92" t="s">
        <v>48</v>
      </c>
      <c r="AY1537" s="91" t="s">
        <v>152</v>
      </c>
      <c r="AZ1537" s="23"/>
      <c r="BA1537" s="25">
        <v>0</v>
      </c>
      <c r="BB1537" t="s">
        <v>48</v>
      </c>
      <c r="BC1537" t="e">
        <v>#N/A</v>
      </c>
      <c r="BD1537" t="e">
        <f>IF(Z1537=BC1537,"OK")</f>
        <v>#N/A</v>
      </c>
      <c r="BE1537">
        <v>3.5999999999999997E-2</v>
      </c>
      <c r="BF1537">
        <v>4.0000000000000003E-5</v>
      </c>
      <c r="BG1537">
        <v>280</v>
      </c>
      <c r="BH1537">
        <v>180</v>
      </c>
      <c r="BI1537">
        <v>95</v>
      </c>
      <c r="BJ1537">
        <v>1.2</v>
      </c>
      <c r="BK1537">
        <v>4.7879999999999997E-3</v>
      </c>
      <c r="BN1537" s="183"/>
    </row>
    <row r="1538" spans="1:66" ht="25.5" x14ac:dyDescent="0.25">
      <c r="A1538" s="1"/>
      <c r="B1538" s="94">
        <v>1532</v>
      </c>
      <c r="C1538" s="43">
        <v>1048548</v>
      </c>
      <c r="D1538" s="45"/>
      <c r="E1538" s="27" t="s">
        <v>4903</v>
      </c>
      <c r="F1538" s="151" t="s">
        <v>21</v>
      </c>
      <c r="G1538" s="41"/>
      <c r="H1538" s="46" t="str">
        <f>IFERROR(IFERROR(IF(SEARCH("Usystems",$E1538)&gt;0,"Usystems"),IF(SEARCH("RIIFO",$E1538)&gt;0,"RIIFO","Uponor")),"Uponor")</f>
        <v>Uponor</v>
      </c>
      <c r="I1538" s="25" t="str">
        <f>IFERROR(MID($D1538,1,7)+0,"")</f>
        <v/>
      </c>
      <c r="J1538" s="25" t="str">
        <f>IFERROR(MID($D1538,10,7)+0,"")</f>
        <v/>
      </c>
      <c r="K1538" s="25" t="str">
        <f>IFERROR(MID($D1538,19,7)+0,"")</f>
        <v/>
      </c>
      <c r="L1538" s="25" t="str">
        <f>IFERROR(MID($D1538,28,7)+0,"")</f>
        <v/>
      </c>
      <c r="M1538" s="25" t="str">
        <f>IF(IFERROR(MID($Q1538,1,7)+0,"")&lt;1130000,IF(INDEX(C:C,MATCH(LEFT(Q1538,7)+0,I:I,0))&lt;1130000,"",INDEX(C:C,MATCH(LEFT(Q1538,7)+0,I:I,0))),IFERROR(MID($Q1538,1,7)+0,""))</f>
        <v/>
      </c>
      <c r="N1538" s="25" t="str">
        <f>IF(IFERROR(MID($Q1538,10,7)+0,"")&lt;1130000,"",IFERROR(MID($Q1538,10,7)+0,""))</f>
        <v/>
      </c>
      <c r="O1538" s="25" t="str">
        <f>IF(IFERROR(MID($Q1538,19,7)+0,"")&lt;1130000,"",IFERROR(MID($Q1538,19,7)+0,""))</f>
        <v/>
      </c>
      <c r="P1538" s="25" t="str">
        <f>IF(M1538="","",IF(N1538="",M1538,M1538&amp;", "&amp;N1538))</f>
        <v/>
      </c>
      <c r="Q1538" s="25"/>
      <c r="R1538" s="25"/>
      <c r="S1538" s="35" t="s">
        <v>52</v>
      </c>
      <c r="T1538" s="25" t="s">
        <v>36</v>
      </c>
      <c r="U1538" s="185">
        <v>1638</v>
      </c>
      <c r="V1538" s="188">
        <v>1638</v>
      </c>
      <c r="W1538" s="189">
        <v>1638</v>
      </c>
      <c r="X1538" s="31">
        <v>1638</v>
      </c>
      <c r="Y1538" s="90">
        <f>IFERROR(ROUND(X1538/W1538-1,2),"")</f>
        <v>0</v>
      </c>
      <c r="Z1538" s="31">
        <f>IF(OR(S1538="VLD MLC components",S1538="VLD MLC pipes",S1538="VLD PEX components",S1538="VLD PEX pipes",S1538="VLD PHC components",S1538="VLD PHC pipes",S1538="Controls VLD"),"По запросу",X1538)</f>
        <v>1638</v>
      </c>
      <c r="AA1538" s="63">
        <f>ROUND(X1538/1.2,3)</f>
        <v>1365</v>
      </c>
      <c r="AB1538" s="23">
        <v>1365</v>
      </c>
      <c r="AC1538" s="190">
        <f>IFERROR(ROUND(AA1538/AB1538-1,2),"")</f>
        <v>0</v>
      </c>
      <c r="AD1538" s="25">
        <v>6.2E-2</v>
      </c>
      <c r="AE1538" s="25">
        <v>6.9999999999999994E-5</v>
      </c>
      <c r="AF1538" s="25">
        <v>0</v>
      </c>
      <c r="AG1538" s="25" t="s">
        <v>22</v>
      </c>
      <c r="AH1538" s="25">
        <v>0</v>
      </c>
      <c r="AI1538" s="25">
        <v>0</v>
      </c>
      <c r="AJ1538" s="25" t="s">
        <v>20</v>
      </c>
      <c r="AK1538" s="42" t="s">
        <v>19</v>
      </c>
      <c r="AL1538" s="25" t="s">
        <v>20</v>
      </c>
      <c r="AM1538" s="25">
        <v>25</v>
      </c>
      <c r="AN1538" s="25">
        <v>280</v>
      </c>
      <c r="AO1538" s="25">
        <v>187</v>
      </c>
      <c r="AP1538" s="25">
        <v>90</v>
      </c>
      <c r="AQ1538" s="25">
        <v>1.25</v>
      </c>
      <c r="AR1538" s="94">
        <v>4.712E-3</v>
      </c>
      <c r="AS1538" s="157" t="s">
        <v>22</v>
      </c>
      <c r="AT1538" s="93" t="s">
        <v>22</v>
      </c>
      <c r="AU1538" s="92" t="s">
        <v>22</v>
      </c>
      <c r="AV1538" s="91" t="s">
        <v>48</v>
      </c>
      <c r="AW1538" s="92" t="s">
        <v>48</v>
      </c>
      <c r="AX1538" s="92" t="s">
        <v>48</v>
      </c>
      <c r="AY1538" s="91" t="s">
        <v>152</v>
      </c>
      <c r="AZ1538" s="23"/>
      <c r="BA1538" s="25">
        <v>0</v>
      </c>
      <c r="BB1538" t="s">
        <v>48</v>
      </c>
      <c r="BC1538" t="e">
        <v>#N/A</v>
      </c>
      <c r="BD1538" t="e">
        <f>IF(Z1538=BC1538,"OK")</f>
        <v>#N/A</v>
      </c>
      <c r="BE1538">
        <v>6.2E-2</v>
      </c>
      <c r="BF1538">
        <v>6.9999999999999994E-5</v>
      </c>
      <c r="BG1538">
        <v>280</v>
      </c>
      <c r="BH1538">
        <v>187</v>
      </c>
      <c r="BI1538">
        <v>90</v>
      </c>
      <c r="BJ1538">
        <v>1.25</v>
      </c>
      <c r="BK1538">
        <v>4.712E-3</v>
      </c>
      <c r="BN1538" s="183"/>
    </row>
    <row r="1539" spans="1:66" ht="25.5" x14ac:dyDescent="0.25">
      <c r="A1539" s="1"/>
      <c r="B1539" s="94">
        <v>1533</v>
      </c>
      <c r="C1539" s="43">
        <v>1048549</v>
      </c>
      <c r="D1539" s="45"/>
      <c r="E1539" s="27" t="s">
        <v>4902</v>
      </c>
      <c r="F1539" s="151" t="s">
        <v>21</v>
      </c>
      <c r="G1539" s="41"/>
      <c r="H1539" s="46" t="str">
        <f>IFERROR(IFERROR(IF(SEARCH("Usystems",$E1539)&gt;0,"Usystems"),IF(SEARCH("RIIFO",$E1539)&gt;0,"RIIFO","Uponor")),"Uponor")</f>
        <v>Uponor</v>
      </c>
      <c r="I1539" s="25" t="str">
        <f>IFERROR(MID($D1539,1,7)+0,"")</f>
        <v/>
      </c>
      <c r="J1539" s="25" t="str">
        <f>IFERROR(MID($D1539,10,7)+0,"")</f>
        <v/>
      </c>
      <c r="K1539" s="25" t="str">
        <f>IFERROR(MID($D1539,19,7)+0,"")</f>
        <v/>
      </c>
      <c r="L1539" s="25" t="str">
        <f>IFERROR(MID($D1539,28,7)+0,"")</f>
        <v/>
      </c>
      <c r="M1539" s="25" t="str">
        <f>IF(IFERROR(MID($Q1539,1,7)+0,"")&lt;1130000,IF(INDEX(C:C,MATCH(LEFT(Q1539,7)+0,I:I,0))&lt;1130000,"",INDEX(C:C,MATCH(LEFT(Q1539,7)+0,I:I,0))),IFERROR(MID($Q1539,1,7)+0,""))</f>
        <v/>
      </c>
      <c r="N1539" s="25" t="str">
        <f>IF(IFERROR(MID($Q1539,10,7)+0,"")&lt;1130000,"",IFERROR(MID($Q1539,10,7)+0,""))</f>
        <v/>
      </c>
      <c r="O1539" s="25" t="str">
        <f>IF(IFERROR(MID($Q1539,19,7)+0,"")&lt;1130000,"",IFERROR(MID($Q1539,19,7)+0,""))</f>
        <v/>
      </c>
      <c r="P1539" s="25" t="str">
        <f>IF(M1539="","",IF(N1539="",M1539,M1539&amp;", "&amp;N1539))</f>
        <v/>
      </c>
      <c r="Q1539" s="25"/>
      <c r="R1539" s="25"/>
      <c r="S1539" s="35" t="s">
        <v>52</v>
      </c>
      <c r="T1539" s="25" t="s">
        <v>36</v>
      </c>
      <c r="U1539" s="185">
        <v>3194</v>
      </c>
      <c r="V1539" s="188">
        <v>3194</v>
      </c>
      <c r="W1539" s="189">
        <v>3194</v>
      </c>
      <c r="X1539" s="31">
        <v>3194</v>
      </c>
      <c r="Y1539" s="90">
        <f>IFERROR(ROUND(X1539/W1539-1,2),"")</f>
        <v>0</v>
      </c>
      <c r="Z1539" s="31">
        <f>IF(OR(S1539="VLD MLC components",S1539="VLD MLC pipes",S1539="VLD PEX components",S1539="VLD PEX pipes",S1539="VLD PHC components",S1539="VLD PHC pipes",S1539="Controls VLD"),"По запросу",X1539)</f>
        <v>3194</v>
      </c>
      <c r="AA1539" s="63">
        <f>ROUND(X1539/1.2,3)</f>
        <v>2661.6669999999999</v>
      </c>
      <c r="AB1539" s="23">
        <v>2661.6669999999999</v>
      </c>
      <c r="AC1539" s="190">
        <f>IFERROR(ROUND(AA1539/AB1539-1,2),"")</f>
        <v>0</v>
      </c>
      <c r="AD1539" s="25">
        <v>0.104</v>
      </c>
      <c r="AE1539" s="25">
        <v>1.7000000000000001E-4</v>
      </c>
      <c r="AF1539" s="25">
        <v>0</v>
      </c>
      <c r="AG1539" s="25" t="s">
        <v>22</v>
      </c>
      <c r="AH1539" s="25">
        <v>0</v>
      </c>
      <c r="AI1539" s="25">
        <v>0</v>
      </c>
      <c r="AJ1539" s="25" t="s">
        <v>20</v>
      </c>
      <c r="AK1539" s="42" t="s">
        <v>19</v>
      </c>
      <c r="AL1539" s="25" t="s">
        <v>20</v>
      </c>
      <c r="AM1539" s="25">
        <v>15</v>
      </c>
      <c r="AN1539" s="25">
        <v>280</v>
      </c>
      <c r="AO1539" s="25">
        <v>187</v>
      </c>
      <c r="AP1539" s="25">
        <v>95</v>
      </c>
      <c r="AQ1539" s="25">
        <v>1.605</v>
      </c>
      <c r="AR1539" s="94">
        <v>4.9740000000000001E-3</v>
      </c>
      <c r="AS1539" s="157" t="s">
        <v>22</v>
      </c>
      <c r="AT1539" s="93" t="s">
        <v>22</v>
      </c>
      <c r="AU1539" s="92" t="s">
        <v>22</v>
      </c>
      <c r="AV1539" s="91" t="s">
        <v>48</v>
      </c>
      <c r="AW1539" s="92" t="s">
        <v>48</v>
      </c>
      <c r="AX1539" s="92" t="s">
        <v>48</v>
      </c>
      <c r="AY1539" s="91" t="s">
        <v>152</v>
      </c>
      <c r="AZ1539" s="23"/>
      <c r="BA1539" s="25">
        <v>0</v>
      </c>
      <c r="BB1539" t="s">
        <v>48</v>
      </c>
      <c r="BC1539" t="e">
        <v>#N/A</v>
      </c>
      <c r="BD1539" t="e">
        <f>IF(Z1539=BC1539,"OK")</f>
        <v>#N/A</v>
      </c>
      <c r="BE1539">
        <v>0.104</v>
      </c>
      <c r="BF1539">
        <v>1.7000000000000001E-4</v>
      </c>
      <c r="BG1539">
        <v>280</v>
      </c>
      <c r="BH1539">
        <v>187</v>
      </c>
      <c r="BI1539">
        <v>95</v>
      </c>
      <c r="BJ1539">
        <v>1.605</v>
      </c>
      <c r="BK1539">
        <v>4.9740000000000001E-3</v>
      </c>
      <c r="BN1539" s="183"/>
    </row>
    <row r="1540" spans="1:66" ht="25.5" x14ac:dyDescent="0.25">
      <c r="A1540" s="1"/>
      <c r="B1540" s="94">
        <v>1534</v>
      </c>
      <c r="C1540" s="43">
        <v>1048599</v>
      </c>
      <c r="D1540" s="45"/>
      <c r="E1540" s="27" t="s">
        <v>4901</v>
      </c>
      <c r="F1540" s="151" t="s">
        <v>21</v>
      </c>
      <c r="G1540" s="41" t="s">
        <v>585</v>
      </c>
      <c r="H1540" s="46" t="str">
        <f>IFERROR(IFERROR(IF(SEARCH("Usystems",$E1540)&gt;0,"Usystems"),IF(SEARCH("RIIFO",$E1540)&gt;0,"RIIFO","Uponor")),"Uponor")</f>
        <v>Uponor</v>
      </c>
      <c r="I1540" s="25" t="str">
        <f>IFERROR(MID($D1540,1,7)+0,"")</f>
        <v/>
      </c>
      <c r="J1540" s="25" t="str">
        <f>IFERROR(MID($D1540,10,7)+0,"")</f>
        <v/>
      </c>
      <c r="K1540" s="25" t="str">
        <f>IFERROR(MID($D1540,19,7)+0,"")</f>
        <v/>
      </c>
      <c r="L1540" s="25" t="str">
        <f>IFERROR(MID($D1540,28,7)+0,"")</f>
        <v/>
      </c>
      <c r="M1540" s="25" t="str">
        <f>IF(IFERROR(MID($Q1540,1,7)+0,"")&lt;1130000,IF(INDEX(C:C,MATCH(LEFT(Q1540,7)+0,I:I,0))&lt;1130000,"",INDEX(C:C,MATCH(LEFT(Q1540,7)+0,I:I,0))),IFERROR(MID($Q1540,1,7)+0,""))</f>
        <v/>
      </c>
      <c r="N1540" s="25" t="str">
        <f>IF(IFERROR(MID($Q1540,10,7)+0,"")&lt;1130000,"",IFERROR(MID($Q1540,10,7)+0,""))</f>
        <v/>
      </c>
      <c r="O1540" s="25" t="str">
        <f>IF(IFERROR(MID($Q1540,19,7)+0,"")&lt;1130000,"",IFERROR(MID($Q1540,19,7)+0,""))</f>
        <v/>
      </c>
      <c r="P1540" s="25" t="str">
        <f>IF(M1540="","",IF(N1540="",M1540,M1540&amp;", "&amp;N1540))</f>
        <v/>
      </c>
      <c r="Q1540" s="25"/>
      <c r="R1540" s="25"/>
      <c r="S1540" s="35" t="s">
        <v>52</v>
      </c>
      <c r="T1540" s="25" t="s">
        <v>36</v>
      </c>
      <c r="U1540" s="185">
        <v>1394</v>
      </c>
      <c r="V1540" s="188">
        <v>1394</v>
      </c>
      <c r="W1540" s="189">
        <v>1394</v>
      </c>
      <c r="X1540" s="31">
        <v>1394</v>
      </c>
      <c r="Y1540" s="90">
        <f>IFERROR(ROUND(X1540/W1540-1,2),"")</f>
        <v>0</v>
      </c>
      <c r="Z1540" s="31">
        <f>IF(OR(S1540="VLD MLC components",S1540="VLD MLC pipes",S1540="VLD PEX components",S1540="VLD PEX pipes",S1540="VLD PHC components",S1540="VLD PHC pipes",S1540="Controls VLD"),"По запросу",X1540)</f>
        <v>1394</v>
      </c>
      <c r="AA1540" s="63">
        <f>ROUND(X1540/1.2,3)</f>
        <v>1161.6669999999999</v>
      </c>
      <c r="AB1540" s="23">
        <v>1161.6669999999999</v>
      </c>
      <c r="AC1540" s="190">
        <f>IFERROR(ROUND(AA1540/AB1540-1,2),"")</f>
        <v>0</v>
      </c>
      <c r="AD1540" s="25">
        <v>0.10299999999999999</v>
      </c>
      <c r="AE1540" s="25">
        <v>6.9999999999999994E-5</v>
      </c>
      <c r="AF1540" s="25">
        <v>90</v>
      </c>
      <c r="AG1540" s="25">
        <v>90</v>
      </c>
      <c r="AH1540" s="25">
        <v>90</v>
      </c>
      <c r="AI1540" s="25">
        <v>90</v>
      </c>
      <c r="AJ1540" s="25" t="s">
        <v>20</v>
      </c>
      <c r="AK1540" s="22" t="s">
        <v>20</v>
      </c>
      <c r="AL1540" s="25" t="s">
        <v>20</v>
      </c>
      <c r="AM1540" s="25">
        <v>30</v>
      </c>
      <c r="AN1540" s="25">
        <v>280</v>
      </c>
      <c r="AO1540" s="25">
        <v>187</v>
      </c>
      <c r="AP1540" s="25">
        <v>95</v>
      </c>
      <c r="AQ1540" s="25">
        <v>3.03</v>
      </c>
      <c r="AR1540" s="94">
        <v>4.9740000000000001E-3</v>
      </c>
      <c r="AS1540" s="157">
        <v>90</v>
      </c>
      <c r="AT1540" s="93" t="s">
        <v>22</v>
      </c>
      <c r="AU1540" s="92" t="s">
        <v>22</v>
      </c>
      <c r="AV1540" s="91" t="s">
        <v>152</v>
      </c>
      <c r="AW1540" s="92" t="s">
        <v>152</v>
      </c>
      <c r="AX1540" s="92" t="s">
        <v>48</v>
      </c>
      <c r="AY1540" s="91" t="s">
        <v>152</v>
      </c>
      <c r="AZ1540" s="23"/>
      <c r="BA1540" s="25" t="s">
        <v>4893</v>
      </c>
      <c r="BB1540" t="s">
        <v>25</v>
      </c>
      <c r="BC1540">
        <v>1394</v>
      </c>
      <c r="BD1540" t="str">
        <f>IF(Z1540=BC1540,"OK")</f>
        <v>OK</v>
      </c>
      <c r="BE1540">
        <v>0.10299999999999999</v>
      </c>
      <c r="BF1540">
        <v>6.9999999999999994E-5</v>
      </c>
      <c r="BG1540">
        <v>280</v>
      </c>
      <c r="BH1540">
        <v>187</v>
      </c>
      <c r="BI1540">
        <v>95</v>
      </c>
      <c r="BJ1540">
        <v>3.03</v>
      </c>
      <c r="BK1540">
        <v>4.9740000000000001E-3</v>
      </c>
      <c r="BN1540" s="183"/>
    </row>
    <row r="1541" spans="1:66" ht="25.5" x14ac:dyDescent="0.25">
      <c r="A1541" s="1"/>
      <c r="B1541" s="94">
        <v>1535</v>
      </c>
      <c r="C1541" s="43">
        <v>1048600</v>
      </c>
      <c r="D1541" s="45"/>
      <c r="E1541" s="27" t="s">
        <v>4900</v>
      </c>
      <c r="F1541" s="151" t="s">
        <v>21</v>
      </c>
      <c r="G1541" s="41" t="s">
        <v>585</v>
      </c>
      <c r="H1541" s="46" t="str">
        <f>IFERROR(IFERROR(IF(SEARCH("Usystems",$E1541)&gt;0,"Usystems"),IF(SEARCH("RIIFO",$E1541)&gt;0,"RIIFO","Uponor")),"Uponor")</f>
        <v>Uponor</v>
      </c>
      <c r="I1541" s="25" t="str">
        <f>IFERROR(MID($D1541,1,7)+0,"")</f>
        <v/>
      </c>
      <c r="J1541" s="25" t="str">
        <f>IFERROR(MID($D1541,10,7)+0,"")</f>
        <v/>
      </c>
      <c r="K1541" s="25" t="str">
        <f>IFERROR(MID($D1541,19,7)+0,"")</f>
        <v/>
      </c>
      <c r="L1541" s="25" t="str">
        <f>IFERROR(MID($D1541,28,7)+0,"")</f>
        <v/>
      </c>
      <c r="M1541" s="25" t="str">
        <f>IF(IFERROR(MID($Q1541,1,7)+0,"")&lt;1130000,IF(INDEX(C:C,MATCH(LEFT(Q1541,7)+0,I:I,0))&lt;1130000,"",INDEX(C:C,MATCH(LEFT(Q1541,7)+0,I:I,0))),IFERROR(MID($Q1541,1,7)+0,""))</f>
        <v/>
      </c>
      <c r="N1541" s="25" t="str">
        <f>IF(IFERROR(MID($Q1541,10,7)+0,"")&lt;1130000,"",IFERROR(MID($Q1541,10,7)+0,""))</f>
        <v/>
      </c>
      <c r="O1541" s="25" t="str">
        <f>IF(IFERROR(MID($Q1541,19,7)+0,"")&lt;1130000,"",IFERROR(MID($Q1541,19,7)+0,""))</f>
        <v/>
      </c>
      <c r="P1541" s="25" t="str">
        <f>IF(M1541="","",IF(N1541="",M1541,M1541&amp;", "&amp;N1541))</f>
        <v/>
      </c>
      <c r="Q1541" s="25"/>
      <c r="R1541" s="25"/>
      <c r="S1541" s="35" t="s">
        <v>52</v>
      </c>
      <c r="T1541" s="25" t="s">
        <v>36</v>
      </c>
      <c r="U1541" s="185">
        <v>2166</v>
      </c>
      <c r="V1541" s="188">
        <v>2166</v>
      </c>
      <c r="W1541" s="189">
        <v>2166</v>
      </c>
      <c r="X1541" s="31">
        <v>2166</v>
      </c>
      <c r="Y1541" s="90">
        <f>IFERROR(ROUND(X1541/W1541-1,2),"")</f>
        <v>0</v>
      </c>
      <c r="Z1541" s="31">
        <f>IF(OR(S1541="VLD MLC components",S1541="VLD MLC pipes",S1541="VLD PEX components",S1541="VLD PEX pipes",S1541="VLD PHC components",S1541="VLD PHC pipes",S1541="Controls VLD"),"По запросу",X1541)</f>
        <v>2166</v>
      </c>
      <c r="AA1541" s="63">
        <f>ROUND(X1541/1.2,3)</f>
        <v>1805</v>
      </c>
      <c r="AB1541" s="23">
        <v>1805</v>
      </c>
      <c r="AC1541" s="190">
        <f>IFERROR(ROUND(AA1541/AB1541-1,2),"")</f>
        <v>0</v>
      </c>
      <c r="AD1541" s="25">
        <v>0.124</v>
      </c>
      <c r="AE1541" s="25">
        <v>6.9999999999999994E-5</v>
      </c>
      <c r="AF1541" s="25">
        <v>60</v>
      </c>
      <c r="AG1541" s="25">
        <v>60</v>
      </c>
      <c r="AH1541" s="25">
        <v>60</v>
      </c>
      <c r="AI1541" s="25">
        <v>60</v>
      </c>
      <c r="AJ1541" s="25" t="s">
        <v>20</v>
      </c>
      <c r="AK1541" s="22" t="s">
        <v>20</v>
      </c>
      <c r="AL1541" s="25" t="s">
        <v>20</v>
      </c>
      <c r="AM1541" s="25">
        <v>20</v>
      </c>
      <c r="AN1541" s="25">
        <v>280</v>
      </c>
      <c r="AO1541" s="25">
        <v>187</v>
      </c>
      <c r="AP1541" s="25">
        <v>95</v>
      </c>
      <c r="AQ1541" s="25">
        <v>2.48</v>
      </c>
      <c r="AR1541" s="94">
        <v>4.9740000000000001E-3</v>
      </c>
      <c r="AS1541" s="157">
        <v>60</v>
      </c>
      <c r="AT1541" s="93" t="s">
        <v>22</v>
      </c>
      <c r="AU1541" s="92" t="s">
        <v>22</v>
      </c>
      <c r="AV1541" s="91" t="s">
        <v>152</v>
      </c>
      <c r="AW1541" s="92" t="s">
        <v>152</v>
      </c>
      <c r="AX1541" s="92" t="s">
        <v>48</v>
      </c>
      <c r="AY1541" s="91" t="s">
        <v>152</v>
      </c>
      <c r="AZ1541" s="23"/>
      <c r="BA1541" s="25" t="s">
        <v>4899</v>
      </c>
      <c r="BB1541" t="s">
        <v>25</v>
      </c>
      <c r="BC1541">
        <v>2166</v>
      </c>
      <c r="BD1541" t="str">
        <f>IF(Z1541=BC1541,"OK")</f>
        <v>OK</v>
      </c>
      <c r="BE1541">
        <v>0.124</v>
      </c>
      <c r="BF1541">
        <v>6.9999999999999994E-5</v>
      </c>
      <c r="BG1541">
        <v>280</v>
      </c>
      <c r="BH1541">
        <v>187</v>
      </c>
      <c r="BI1541">
        <v>95</v>
      </c>
      <c r="BJ1541">
        <v>2.48</v>
      </c>
      <c r="BK1541">
        <v>4.9740000000000001E-3</v>
      </c>
      <c r="BN1541" s="183"/>
    </row>
    <row r="1542" spans="1:66" ht="25.5" x14ac:dyDescent="0.25">
      <c r="A1542" s="1"/>
      <c r="B1542" s="94">
        <v>1536</v>
      </c>
      <c r="C1542" s="43">
        <v>1048601</v>
      </c>
      <c r="D1542" s="45"/>
      <c r="E1542" s="27" t="s">
        <v>4898</v>
      </c>
      <c r="F1542" s="151" t="s">
        <v>21</v>
      </c>
      <c r="G1542" s="41" t="s">
        <v>585</v>
      </c>
      <c r="H1542" s="46" t="str">
        <f>IFERROR(IFERROR(IF(SEARCH("Usystems",$E1542)&gt;0,"Usystems"),IF(SEARCH("RIIFO",$E1542)&gt;0,"RIIFO","Uponor")),"Uponor")</f>
        <v>Uponor</v>
      </c>
      <c r="I1542" s="25" t="str">
        <f>IFERROR(MID($D1542,1,7)+0,"")</f>
        <v/>
      </c>
      <c r="J1542" s="25" t="str">
        <f>IFERROR(MID($D1542,10,7)+0,"")</f>
        <v/>
      </c>
      <c r="K1542" s="25" t="str">
        <f>IFERROR(MID($D1542,19,7)+0,"")</f>
        <v/>
      </c>
      <c r="L1542" s="25" t="str">
        <f>IFERROR(MID($D1542,28,7)+0,"")</f>
        <v/>
      </c>
      <c r="M1542" s="25" t="str">
        <f>IF(IFERROR(MID($Q1542,1,7)+0,"")&lt;1130000,IF(INDEX(C:C,MATCH(LEFT(Q1542,7)+0,I:I,0))&lt;1130000,"",INDEX(C:C,MATCH(LEFT(Q1542,7)+0,I:I,0))),IFERROR(MID($Q1542,1,7)+0,""))</f>
        <v/>
      </c>
      <c r="N1542" s="25" t="str">
        <f>IF(IFERROR(MID($Q1542,10,7)+0,"")&lt;1130000,"",IFERROR(MID($Q1542,10,7)+0,""))</f>
        <v/>
      </c>
      <c r="O1542" s="25" t="str">
        <f>IF(IFERROR(MID($Q1542,19,7)+0,"")&lt;1130000,"",IFERROR(MID($Q1542,19,7)+0,""))</f>
        <v/>
      </c>
      <c r="P1542" s="25" t="str">
        <f>IF(M1542="","",IF(N1542="",M1542,M1542&amp;", "&amp;N1542))</f>
        <v/>
      </c>
      <c r="Q1542" s="25"/>
      <c r="R1542" s="25"/>
      <c r="S1542" s="35" t="s">
        <v>52</v>
      </c>
      <c r="T1542" s="25" t="s">
        <v>36</v>
      </c>
      <c r="U1542" s="185">
        <v>2487</v>
      </c>
      <c r="V1542" s="188">
        <v>2487</v>
      </c>
      <c r="W1542" s="189">
        <v>2487</v>
      </c>
      <c r="X1542" s="31">
        <v>2487</v>
      </c>
      <c r="Y1542" s="90">
        <f>IFERROR(ROUND(X1542/W1542-1,2),"")</f>
        <v>0</v>
      </c>
      <c r="Z1542" s="31">
        <f>IF(OR(S1542="VLD MLC components",S1542="VLD MLC pipes",S1542="VLD PEX components",S1542="VLD PEX pipes",S1542="VLD PHC components",S1542="VLD PHC pipes",S1542="Controls VLD"),"По запросу",X1542)</f>
        <v>2487</v>
      </c>
      <c r="AA1542" s="63">
        <f>ROUND(X1542/1.2,3)</f>
        <v>2072.5</v>
      </c>
      <c r="AB1542" s="23">
        <v>2072.5</v>
      </c>
      <c r="AC1542" s="190">
        <f>IFERROR(ROUND(AA1542/AB1542-1,2),"")</f>
        <v>0</v>
      </c>
      <c r="AD1542" s="25">
        <v>0.18</v>
      </c>
      <c r="AE1542" s="25">
        <v>6.9999999999999994E-5</v>
      </c>
      <c r="AF1542" s="25">
        <v>60</v>
      </c>
      <c r="AG1542" s="25">
        <v>60</v>
      </c>
      <c r="AH1542" s="25">
        <v>60</v>
      </c>
      <c r="AI1542" s="25">
        <v>60</v>
      </c>
      <c r="AJ1542" s="25" t="s">
        <v>20</v>
      </c>
      <c r="AK1542" s="22" t="s">
        <v>20</v>
      </c>
      <c r="AL1542" s="25" t="s">
        <v>20</v>
      </c>
      <c r="AM1542" s="25">
        <v>20</v>
      </c>
      <c r="AN1542" s="25">
        <v>280</v>
      </c>
      <c r="AO1542" s="25">
        <v>187</v>
      </c>
      <c r="AP1542" s="25">
        <v>95</v>
      </c>
      <c r="AQ1542" s="25">
        <v>3.54</v>
      </c>
      <c r="AR1542" s="94">
        <v>4.9740000000000001E-3</v>
      </c>
      <c r="AS1542" s="157">
        <v>60</v>
      </c>
      <c r="AT1542" s="93" t="s">
        <v>22</v>
      </c>
      <c r="AU1542" s="92" t="s">
        <v>22</v>
      </c>
      <c r="AV1542" s="91" t="s">
        <v>152</v>
      </c>
      <c r="AW1542" s="92" t="s">
        <v>152</v>
      </c>
      <c r="AX1542" s="92" t="s">
        <v>48</v>
      </c>
      <c r="AY1542" s="91" t="s">
        <v>152</v>
      </c>
      <c r="AZ1542" s="23"/>
      <c r="BA1542" s="25" t="s">
        <v>4897</v>
      </c>
      <c r="BB1542" t="s">
        <v>25</v>
      </c>
      <c r="BC1542">
        <v>2487</v>
      </c>
      <c r="BD1542" t="str">
        <f>IF(Z1542=BC1542,"OK")</f>
        <v>OK</v>
      </c>
      <c r="BE1542">
        <v>0.18</v>
      </c>
      <c r="BF1542">
        <v>6.9999999999999994E-5</v>
      </c>
      <c r="BG1542">
        <v>280</v>
      </c>
      <c r="BH1542">
        <v>187</v>
      </c>
      <c r="BI1542">
        <v>95</v>
      </c>
      <c r="BJ1542">
        <v>3.54</v>
      </c>
      <c r="BK1542">
        <v>4.9740000000000001E-3</v>
      </c>
      <c r="BN1542" s="183"/>
    </row>
    <row r="1543" spans="1:66" ht="25.5" x14ac:dyDescent="0.25">
      <c r="A1543" s="1"/>
      <c r="B1543" s="94">
        <v>1537</v>
      </c>
      <c r="C1543" s="43">
        <v>1048602</v>
      </c>
      <c r="D1543" s="45"/>
      <c r="E1543" s="27" t="s">
        <v>4896</v>
      </c>
      <c r="F1543" s="151" t="s">
        <v>21</v>
      </c>
      <c r="G1543" s="41" t="s">
        <v>585</v>
      </c>
      <c r="H1543" s="46" t="str">
        <f>IFERROR(IFERROR(IF(SEARCH("Usystems",$E1543)&gt;0,"Usystems"),IF(SEARCH("RIIFO",$E1543)&gt;0,"RIIFO","Uponor")),"Uponor")</f>
        <v>Uponor</v>
      </c>
      <c r="I1543" s="25" t="str">
        <f>IFERROR(MID($D1543,1,7)+0,"")</f>
        <v/>
      </c>
      <c r="J1543" s="25" t="str">
        <f>IFERROR(MID($D1543,10,7)+0,"")</f>
        <v/>
      </c>
      <c r="K1543" s="25" t="str">
        <f>IFERROR(MID($D1543,19,7)+0,"")</f>
        <v/>
      </c>
      <c r="L1543" s="25" t="str">
        <f>IFERROR(MID($D1543,28,7)+0,"")</f>
        <v/>
      </c>
      <c r="M1543" s="25" t="str">
        <f>IF(IFERROR(MID($Q1543,1,7)+0,"")&lt;1130000,IF(INDEX(C:C,MATCH(LEFT(Q1543,7)+0,I:I,0))&lt;1130000,"",INDEX(C:C,MATCH(LEFT(Q1543,7)+0,I:I,0))),IFERROR(MID($Q1543,1,7)+0,""))</f>
        <v/>
      </c>
      <c r="N1543" s="25" t="str">
        <f>IF(IFERROR(MID($Q1543,10,7)+0,"")&lt;1130000,"",IFERROR(MID($Q1543,10,7)+0,""))</f>
        <v/>
      </c>
      <c r="O1543" s="25" t="str">
        <f>IF(IFERROR(MID($Q1543,19,7)+0,"")&lt;1130000,"",IFERROR(MID($Q1543,19,7)+0,""))</f>
        <v/>
      </c>
      <c r="P1543" s="25" t="str">
        <f>IF(M1543="","",IF(N1543="",M1543,M1543&amp;", "&amp;N1543))</f>
        <v/>
      </c>
      <c r="Q1543" s="25"/>
      <c r="R1543" s="25"/>
      <c r="S1543" s="35" t="s">
        <v>52</v>
      </c>
      <c r="T1543" s="25" t="s">
        <v>36</v>
      </c>
      <c r="U1543" s="185">
        <v>3194</v>
      </c>
      <c r="V1543" s="188">
        <v>3194</v>
      </c>
      <c r="W1543" s="189">
        <v>3194</v>
      </c>
      <c r="X1543" s="31">
        <v>3194</v>
      </c>
      <c r="Y1543" s="90">
        <f>IFERROR(ROUND(X1543/W1543-1,2),"")</f>
        <v>0</v>
      </c>
      <c r="Z1543" s="31">
        <f>IF(OR(S1543="VLD MLC components",S1543="VLD MLC pipes",S1543="VLD PEX components",S1543="VLD PEX pipes",S1543="VLD PHC components",S1543="VLD PHC pipes",S1543="Controls VLD"),"По запросу",X1543)</f>
        <v>3194</v>
      </c>
      <c r="AA1543" s="63">
        <f>ROUND(X1543/1.2,3)</f>
        <v>2661.6669999999999</v>
      </c>
      <c r="AB1543" s="23">
        <v>2661.6669999999999</v>
      </c>
      <c r="AC1543" s="190">
        <f>IFERROR(ROUND(AA1543/AB1543-1,2),"")</f>
        <v>0</v>
      </c>
      <c r="AD1543" s="25">
        <v>0.22500000000000001</v>
      </c>
      <c r="AE1543" s="25">
        <v>1.4999999999999999E-4</v>
      </c>
      <c r="AF1543" s="25">
        <v>30</v>
      </c>
      <c r="AG1543" s="25">
        <v>30</v>
      </c>
      <c r="AH1543" s="25">
        <v>30</v>
      </c>
      <c r="AI1543" s="25">
        <v>30</v>
      </c>
      <c r="AJ1543" s="25" t="s">
        <v>20</v>
      </c>
      <c r="AK1543" s="22" t="s">
        <v>20</v>
      </c>
      <c r="AL1543" s="25" t="s">
        <v>20</v>
      </c>
      <c r="AM1543" s="25">
        <v>15</v>
      </c>
      <c r="AN1543" s="25">
        <v>275</v>
      </c>
      <c r="AO1543" s="25">
        <v>180</v>
      </c>
      <c r="AP1543" s="25">
        <v>90</v>
      </c>
      <c r="AQ1543" s="25">
        <v>3</v>
      </c>
      <c r="AR1543" s="94">
        <v>4.4549999999999998E-3</v>
      </c>
      <c r="AS1543" s="157">
        <v>30</v>
      </c>
      <c r="AT1543" s="93" t="s">
        <v>22</v>
      </c>
      <c r="AU1543" s="92" t="s">
        <v>22</v>
      </c>
      <c r="AV1543" s="91" t="s">
        <v>152</v>
      </c>
      <c r="AW1543" s="92" t="s">
        <v>152</v>
      </c>
      <c r="AX1543" s="92" t="s">
        <v>48</v>
      </c>
      <c r="AY1543" s="91" t="s">
        <v>152</v>
      </c>
      <c r="AZ1543" s="23"/>
      <c r="BA1543" s="25" t="s">
        <v>4895</v>
      </c>
      <c r="BB1543" t="s">
        <v>25</v>
      </c>
      <c r="BC1543">
        <v>3194</v>
      </c>
      <c r="BD1543" t="str">
        <f>IF(Z1543=BC1543,"OK")</f>
        <v>OK</v>
      </c>
      <c r="BE1543">
        <v>0.22500000000000001</v>
      </c>
      <c r="BF1543">
        <v>1.4999999999999999E-4</v>
      </c>
      <c r="BG1543">
        <v>275</v>
      </c>
      <c r="BH1543">
        <v>180</v>
      </c>
      <c r="BI1543">
        <v>90</v>
      </c>
      <c r="BJ1543">
        <v>3</v>
      </c>
      <c r="BK1543">
        <v>4.4549999999999998E-3</v>
      </c>
      <c r="BN1543" s="183"/>
    </row>
    <row r="1544" spans="1:66" ht="25.5" x14ac:dyDescent="0.25">
      <c r="A1544" s="1"/>
      <c r="B1544" s="94">
        <v>1538</v>
      </c>
      <c r="C1544" s="43">
        <v>1048590</v>
      </c>
      <c r="D1544" s="45"/>
      <c r="E1544" s="27" t="s">
        <v>4894</v>
      </c>
      <c r="F1544" s="151" t="s">
        <v>21</v>
      </c>
      <c r="G1544" s="41" t="s">
        <v>585</v>
      </c>
      <c r="H1544" s="46" t="str">
        <f>IFERROR(IFERROR(IF(SEARCH("Usystems",$E1544)&gt;0,"Usystems"),IF(SEARCH("RIIFO",$E1544)&gt;0,"RIIFO","Uponor")),"Uponor")</f>
        <v>Uponor</v>
      </c>
      <c r="I1544" s="25" t="str">
        <f>IFERROR(MID($D1544,1,7)+0,"")</f>
        <v/>
      </c>
      <c r="J1544" s="25" t="str">
        <f>IFERROR(MID($D1544,10,7)+0,"")</f>
        <v/>
      </c>
      <c r="K1544" s="25" t="str">
        <f>IFERROR(MID($D1544,19,7)+0,"")</f>
        <v/>
      </c>
      <c r="L1544" s="25" t="str">
        <f>IFERROR(MID($D1544,28,7)+0,"")</f>
        <v/>
      </c>
      <c r="M1544" s="25" t="str">
        <f>IF(IFERROR(MID($Q1544,1,7)+0,"")&lt;1130000,IF(INDEX(C:C,MATCH(LEFT(Q1544,7)+0,I:I,0))&lt;1130000,"",INDEX(C:C,MATCH(LEFT(Q1544,7)+0,I:I,0))),IFERROR(MID($Q1544,1,7)+0,""))</f>
        <v/>
      </c>
      <c r="N1544" s="25" t="str">
        <f>IF(IFERROR(MID($Q1544,10,7)+0,"")&lt;1130000,"",IFERROR(MID($Q1544,10,7)+0,""))</f>
        <v/>
      </c>
      <c r="O1544" s="25" t="str">
        <f>IF(IFERROR(MID($Q1544,19,7)+0,"")&lt;1130000,"",IFERROR(MID($Q1544,19,7)+0,""))</f>
        <v/>
      </c>
      <c r="P1544" s="25" t="str">
        <f>IF(M1544="","",IF(N1544="",M1544,M1544&amp;", "&amp;N1544))</f>
        <v/>
      </c>
      <c r="Q1544" s="25"/>
      <c r="R1544" s="25"/>
      <c r="S1544" s="35" t="s">
        <v>52</v>
      </c>
      <c r="T1544" s="25" t="s">
        <v>36</v>
      </c>
      <c r="U1544" s="185">
        <v>1394</v>
      </c>
      <c r="V1544" s="188">
        <v>1394</v>
      </c>
      <c r="W1544" s="189">
        <v>1394</v>
      </c>
      <c r="X1544" s="31">
        <v>1394</v>
      </c>
      <c r="Y1544" s="90">
        <f>IFERROR(ROUND(X1544/W1544-1,2),"")</f>
        <v>0</v>
      </c>
      <c r="Z1544" s="31">
        <f>IF(OR(S1544="VLD MLC components",S1544="VLD MLC pipes",S1544="VLD PEX components",S1544="VLD PEX pipes",S1544="VLD PHC components",S1544="VLD PHC pipes",S1544="Controls VLD"),"По запросу",X1544)</f>
        <v>1394</v>
      </c>
      <c r="AA1544" s="63">
        <f>ROUND(X1544/1.2,3)</f>
        <v>1161.6669999999999</v>
      </c>
      <c r="AB1544" s="23">
        <v>1161.6669999999999</v>
      </c>
      <c r="AC1544" s="190">
        <f>IFERROR(ROUND(AA1544/AB1544-1,2),"")</f>
        <v>0</v>
      </c>
      <c r="AD1544" s="25">
        <v>8.7999999999999995E-2</v>
      </c>
      <c r="AE1544" s="25">
        <v>3.0000000000000001E-5</v>
      </c>
      <c r="AF1544" s="25">
        <v>144</v>
      </c>
      <c r="AG1544" s="25">
        <v>144</v>
      </c>
      <c r="AH1544" s="25">
        <v>144</v>
      </c>
      <c r="AI1544" s="25">
        <v>144</v>
      </c>
      <c r="AJ1544" s="25" t="s">
        <v>20</v>
      </c>
      <c r="AK1544" s="22" t="s">
        <v>20</v>
      </c>
      <c r="AL1544" s="25" t="s">
        <v>20</v>
      </c>
      <c r="AM1544" s="25">
        <v>48</v>
      </c>
      <c r="AN1544" s="25">
        <v>280</v>
      </c>
      <c r="AO1544" s="25">
        <v>187</v>
      </c>
      <c r="AP1544" s="25">
        <v>90</v>
      </c>
      <c r="AQ1544" s="25">
        <v>3.84</v>
      </c>
      <c r="AR1544" s="94">
        <v>4.712E-3</v>
      </c>
      <c r="AS1544" s="157">
        <v>144</v>
      </c>
      <c r="AT1544" s="93" t="s">
        <v>22</v>
      </c>
      <c r="AU1544" s="92" t="s">
        <v>22</v>
      </c>
      <c r="AV1544" s="91" t="s">
        <v>152</v>
      </c>
      <c r="AW1544" s="92" t="s">
        <v>152</v>
      </c>
      <c r="AX1544" s="92" t="s">
        <v>48</v>
      </c>
      <c r="AY1544" s="91" t="s">
        <v>152</v>
      </c>
      <c r="AZ1544" s="23"/>
      <c r="BA1544" s="25" t="s">
        <v>4893</v>
      </c>
      <c r="BB1544" t="s">
        <v>25</v>
      </c>
      <c r="BC1544">
        <v>1394</v>
      </c>
      <c r="BD1544" t="str">
        <f>IF(Z1544=BC1544,"OK")</f>
        <v>OK</v>
      </c>
      <c r="BE1544">
        <v>8.7999999999999995E-2</v>
      </c>
      <c r="BF1544">
        <v>3.0000000000000001E-5</v>
      </c>
      <c r="BG1544">
        <v>280</v>
      </c>
      <c r="BH1544">
        <v>187</v>
      </c>
      <c r="BI1544">
        <v>90</v>
      </c>
      <c r="BJ1544">
        <v>3.84</v>
      </c>
      <c r="BK1544">
        <v>4.712E-3</v>
      </c>
      <c r="BN1544" s="183"/>
    </row>
    <row r="1545" spans="1:66" ht="25.5" x14ac:dyDescent="0.25">
      <c r="A1545" s="1"/>
      <c r="B1545" s="94">
        <v>1539</v>
      </c>
      <c r="C1545" s="43">
        <v>1048591</v>
      </c>
      <c r="D1545" s="45"/>
      <c r="E1545" s="27" t="s">
        <v>4892</v>
      </c>
      <c r="F1545" s="151" t="s">
        <v>21</v>
      </c>
      <c r="G1545" s="41" t="s">
        <v>585</v>
      </c>
      <c r="H1545" s="46" t="str">
        <f>IFERROR(IFERROR(IF(SEARCH("Usystems",$E1545)&gt;0,"Usystems"),IF(SEARCH("RIIFO",$E1545)&gt;0,"RIIFO","Uponor")),"Uponor")</f>
        <v>Uponor</v>
      </c>
      <c r="I1545" s="25" t="str">
        <f>IFERROR(MID($D1545,1,7)+0,"")</f>
        <v/>
      </c>
      <c r="J1545" s="25" t="str">
        <f>IFERROR(MID($D1545,10,7)+0,"")</f>
        <v/>
      </c>
      <c r="K1545" s="25" t="str">
        <f>IFERROR(MID($D1545,19,7)+0,"")</f>
        <v/>
      </c>
      <c r="L1545" s="25" t="str">
        <f>IFERROR(MID($D1545,28,7)+0,"")</f>
        <v/>
      </c>
      <c r="M1545" s="25" t="str">
        <f>IF(IFERROR(MID($Q1545,1,7)+0,"")&lt;1130000,IF(INDEX(C:C,MATCH(LEFT(Q1545,7)+0,I:I,0))&lt;1130000,"",INDEX(C:C,MATCH(LEFT(Q1545,7)+0,I:I,0))),IFERROR(MID($Q1545,1,7)+0,""))</f>
        <v/>
      </c>
      <c r="N1545" s="25" t="str">
        <f>IF(IFERROR(MID($Q1545,10,7)+0,"")&lt;1130000,"",IFERROR(MID($Q1545,10,7)+0,""))</f>
        <v/>
      </c>
      <c r="O1545" s="25" t="str">
        <f>IF(IFERROR(MID($Q1545,19,7)+0,"")&lt;1130000,"",IFERROR(MID($Q1545,19,7)+0,""))</f>
        <v/>
      </c>
      <c r="P1545" s="25" t="str">
        <f>IF(M1545="","",IF(N1545="",M1545,M1545&amp;", "&amp;N1545))</f>
        <v/>
      </c>
      <c r="Q1545" s="25"/>
      <c r="R1545" s="25"/>
      <c r="S1545" s="35" t="s">
        <v>52</v>
      </c>
      <c r="T1545" s="25" t="s">
        <v>36</v>
      </c>
      <c r="U1545" s="185">
        <v>2274</v>
      </c>
      <c r="V1545" s="188">
        <v>2274</v>
      </c>
      <c r="W1545" s="189">
        <v>2274</v>
      </c>
      <c r="X1545" s="31">
        <v>2274</v>
      </c>
      <c r="Y1545" s="90">
        <f>IFERROR(ROUND(X1545/W1545-1,2),"")</f>
        <v>0</v>
      </c>
      <c r="Z1545" s="31">
        <f>IF(OR(S1545="VLD MLC components",S1545="VLD MLC pipes",S1545="VLD PEX components",S1545="VLD PEX pipes",S1545="VLD PHC components",S1545="VLD PHC pipes",S1545="Controls VLD"),"По запросу",X1545)</f>
        <v>2274</v>
      </c>
      <c r="AA1545" s="63">
        <f>ROUND(X1545/1.2,3)</f>
        <v>1895</v>
      </c>
      <c r="AB1545" s="23">
        <v>1895</v>
      </c>
      <c r="AC1545" s="190">
        <f>IFERROR(ROUND(AA1545/AB1545-1,2),"")</f>
        <v>0</v>
      </c>
      <c r="AD1545" s="25">
        <v>0.13</v>
      </c>
      <c r="AE1545" s="25">
        <v>6.0000000000000002E-5</v>
      </c>
      <c r="AF1545" s="25">
        <v>90</v>
      </c>
      <c r="AG1545" s="25">
        <v>90</v>
      </c>
      <c r="AH1545" s="25">
        <v>90</v>
      </c>
      <c r="AI1545" s="25">
        <v>90</v>
      </c>
      <c r="AJ1545" s="25" t="s">
        <v>20</v>
      </c>
      <c r="AK1545" s="22" t="s">
        <v>20</v>
      </c>
      <c r="AL1545" s="25" t="s">
        <v>20</v>
      </c>
      <c r="AM1545" s="25">
        <v>30</v>
      </c>
      <c r="AN1545" s="25">
        <v>290</v>
      </c>
      <c r="AO1545" s="25">
        <v>180</v>
      </c>
      <c r="AP1545" s="25">
        <v>95</v>
      </c>
      <c r="AQ1545" s="25">
        <v>3.6</v>
      </c>
      <c r="AR1545" s="94">
        <v>4.9589999999999999E-3</v>
      </c>
      <c r="AS1545" s="157">
        <v>90</v>
      </c>
      <c r="AT1545" s="93" t="s">
        <v>22</v>
      </c>
      <c r="AU1545" s="92" t="s">
        <v>22</v>
      </c>
      <c r="AV1545" s="91" t="s">
        <v>152</v>
      </c>
      <c r="AW1545" s="92" t="s">
        <v>152</v>
      </c>
      <c r="AX1545" s="92" t="s">
        <v>48</v>
      </c>
      <c r="AY1545" s="91" t="s">
        <v>152</v>
      </c>
      <c r="AZ1545" s="23"/>
      <c r="BA1545" s="25" t="s">
        <v>4874</v>
      </c>
      <c r="BB1545" t="s">
        <v>25</v>
      </c>
      <c r="BC1545">
        <v>2274</v>
      </c>
      <c r="BD1545" t="str">
        <f>IF(Z1545=BC1545,"OK")</f>
        <v>OK</v>
      </c>
      <c r="BE1545">
        <v>0.13</v>
      </c>
      <c r="BF1545">
        <v>6.0000000000000002E-5</v>
      </c>
      <c r="BG1545">
        <v>290</v>
      </c>
      <c r="BH1545">
        <v>180</v>
      </c>
      <c r="BI1545">
        <v>95</v>
      </c>
      <c r="BJ1545">
        <v>3.6</v>
      </c>
      <c r="BK1545">
        <v>4.9589999999999999E-3</v>
      </c>
      <c r="BN1545" s="183"/>
    </row>
    <row r="1546" spans="1:66" ht="25.5" x14ac:dyDescent="0.25">
      <c r="A1546" s="1"/>
      <c r="B1546" s="94">
        <v>1540</v>
      </c>
      <c r="C1546" s="43">
        <v>1048592</v>
      </c>
      <c r="D1546" s="45"/>
      <c r="E1546" s="36" t="s">
        <v>4891</v>
      </c>
      <c r="F1546" s="151" t="s">
        <v>26</v>
      </c>
      <c r="G1546" s="41" t="s">
        <v>585</v>
      </c>
      <c r="H1546" s="46" t="str">
        <f>IFERROR(IFERROR(IF(SEARCH("Usystems",$E1546)&gt;0,"Usystems"),IF(SEARCH("RIIFO",$E1546)&gt;0,"RIIFO","Uponor")),"Uponor")</f>
        <v>Uponor</v>
      </c>
      <c r="I1546" s="25" t="str">
        <f>IFERROR(MID($D1546,1,7)+0,"")</f>
        <v/>
      </c>
      <c r="J1546" s="25" t="str">
        <f>IFERROR(MID($D1546,10,7)+0,"")</f>
        <v/>
      </c>
      <c r="K1546" s="25" t="str">
        <f>IFERROR(MID($D1546,19,7)+0,"")</f>
        <v/>
      </c>
      <c r="L1546" s="25" t="str">
        <f>IFERROR(MID($D1546,28,7)+0,"")</f>
        <v/>
      </c>
      <c r="M1546" s="25" t="str">
        <f>IF(IFERROR(MID($Q1546,1,7)+0,"")&lt;1130000,IF(INDEX(C:C,MATCH(LEFT(Q1546,7)+0,I:I,0))&lt;1130000,"",INDEX(C:C,MATCH(LEFT(Q1546,7)+0,I:I,0))),IFERROR(MID($Q1546,1,7)+0,""))</f>
        <v/>
      </c>
      <c r="N1546" s="25" t="str">
        <f>IF(IFERROR(MID($Q1546,10,7)+0,"")&lt;1130000,"",IFERROR(MID($Q1546,10,7)+0,""))</f>
        <v/>
      </c>
      <c r="O1546" s="25" t="str">
        <f>IF(IFERROR(MID($Q1546,19,7)+0,"")&lt;1130000,"",IFERROR(MID($Q1546,19,7)+0,""))</f>
        <v/>
      </c>
      <c r="P1546" s="25" t="str">
        <f>IF(M1546="","",IF(N1546="",M1546,M1546&amp;", "&amp;N1546))</f>
        <v/>
      </c>
      <c r="Q1546" s="25"/>
      <c r="R1546" s="25"/>
      <c r="S1546" s="35" t="s">
        <v>52</v>
      </c>
      <c r="T1546" s="25" t="s">
        <v>36</v>
      </c>
      <c r="U1546" s="185">
        <v>2534</v>
      </c>
      <c r="V1546" s="188">
        <v>2534</v>
      </c>
      <c r="W1546" s="189">
        <v>2534</v>
      </c>
      <c r="X1546" s="31">
        <v>2534</v>
      </c>
      <c r="Y1546" s="90">
        <f>IFERROR(ROUND(X1546/W1546-1,2),"")</f>
        <v>0</v>
      </c>
      <c r="Z1546" s="31">
        <f>IF(OR(S1546="VLD MLC components",S1546="VLD MLC pipes",S1546="VLD PEX components",S1546="VLD PEX pipes",S1546="VLD PHC components",S1546="VLD PHC pipes",S1546="Controls VLD"),"По запросу",X1546)</f>
        <v>2534</v>
      </c>
      <c r="AA1546" s="63">
        <f>ROUND(X1546/1.2,3)</f>
        <v>2111.6669999999999</v>
      </c>
      <c r="AB1546" s="23">
        <v>2111.6669999999999</v>
      </c>
      <c r="AC1546" s="190">
        <f>IFERROR(ROUND(AA1546/AB1546-1,2),"")</f>
        <v>0</v>
      </c>
      <c r="AD1546" s="25">
        <v>0.161</v>
      </c>
      <c r="AE1546" s="25">
        <v>8.0000000000000007E-5</v>
      </c>
      <c r="AF1546" s="25">
        <v>60</v>
      </c>
      <c r="AG1546" s="25">
        <v>60</v>
      </c>
      <c r="AH1546" s="25">
        <v>60</v>
      </c>
      <c r="AI1546" s="25">
        <v>60</v>
      </c>
      <c r="AJ1546" s="25" t="s">
        <v>20</v>
      </c>
      <c r="AK1546" s="22" t="s">
        <v>20</v>
      </c>
      <c r="AL1546" s="25" t="s">
        <v>20</v>
      </c>
      <c r="AM1546" s="25">
        <v>20</v>
      </c>
      <c r="AN1546" s="25">
        <v>280</v>
      </c>
      <c r="AO1546" s="25">
        <v>187</v>
      </c>
      <c r="AP1546" s="25">
        <v>95</v>
      </c>
      <c r="AQ1546" s="25">
        <v>3.1</v>
      </c>
      <c r="AR1546" s="94">
        <v>4.9740000000000001E-3</v>
      </c>
      <c r="AS1546" s="157">
        <v>60</v>
      </c>
      <c r="AT1546" s="93" t="s">
        <v>22</v>
      </c>
      <c r="AU1546" s="92" t="s">
        <v>22</v>
      </c>
      <c r="AV1546" s="91" t="s">
        <v>152</v>
      </c>
      <c r="AW1546" s="92" t="s">
        <v>152</v>
      </c>
      <c r="AX1546" s="92" t="s">
        <v>48</v>
      </c>
      <c r="AY1546" s="91" t="s">
        <v>152</v>
      </c>
      <c r="AZ1546" s="23"/>
      <c r="BA1546" s="25" t="s">
        <v>4890</v>
      </c>
      <c r="BB1546" t="s">
        <v>25</v>
      </c>
      <c r="BC1546">
        <v>2534</v>
      </c>
      <c r="BD1546" t="str">
        <f>IF(Z1546=BC1546,"OK")</f>
        <v>OK</v>
      </c>
      <c r="BE1546">
        <v>0.161</v>
      </c>
      <c r="BF1546">
        <v>8.0000000000000007E-5</v>
      </c>
      <c r="BG1546">
        <v>280</v>
      </c>
      <c r="BH1546">
        <v>187</v>
      </c>
      <c r="BI1546">
        <v>95</v>
      </c>
      <c r="BJ1546">
        <v>3.1</v>
      </c>
      <c r="BK1546">
        <v>4.9740000000000001E-3</v>
      </c>
      <c r="BN1546" s="183"/>
    </row>
    <row r="1547" spans="1:66" ht="25.5" x14ac:dyDescent="0.25">
      <c r="A1547" s="1"/>
      <c r="B1547" s="94">
        <v>1541</v>
      </c>
      <c r="C1547" s="43">
        <v>1048593</v>
      </c>
      <c r="D1547" s="45"/>
      <c r="E1547" s="27" t="s">
        <v>4889</v>
      </c>
      <c r="F1547" s="151" t="s">
        <v>21</v>
      </c>
      <c r="G1547" s="41" t="s">
        <v>585</v>
      </c>
      <c r="H1547" s="46" t="str">
        <f>IFERROR(IFERROR(IF(SEARCH("Usystems",$E1547)&gt;0,"Usystems"),IF(SEARCH("RIIFO",$E1547)&gt;0,"RIIFO","Uponor")),"Uponor")</f>
        <v>Uponor</v>
      </c>
      <c r="I1547" s="25" t="str">
        <f>IFERROR(MID($D1547,1,7)+0,"")</f>
        <v/>
      </c>
      <c r="J1547" s="25" t="str">
        <f>IFERROR(MID($D1547,10,7)+0,"")</f>
        <v/>
      </c>
      <c r="K1547" s="25" t="str">
        <f>IFERROR(MID($D1547,19,7)+0,"")</f>
        <v/>
      </c>
      <c r="L1547" s="25" t="str">
        <f>IFERROR(MID($D1547,28,7)+0,"")</f>
        <v/>
      </c>
      <c r="M1547" s="25" t="str">
        <f>IF(IFERROR(MID($Q1547,1,7)+0,"")&lt;1130000,IF(INDEX(C:C,MATCH(LEFT(Q1547,7)+0,I:I,0))&lt;1130000,"",INDEX(C:C,MATCH(LEFT(Q1547,7)+0,I:I,0))),IFERROR(MID($Q1547,1,7)+0,""))</f>
        <v/>
      </c>
      <c r="N1547" s="25" t="str">
        <f>IF(IFERROR(MID($Q1547,10,7)+0,"")&lt;1130000,"",IFERROR(MID($Q1547,10,7)+0,""))</f>
        <v/>
      </c>
      <c r="O1547" s="25" t="str">
        <f>IF(IFERROR(MID($Q1547,19,7)+0,"")&lt;1130000,"",IFERROR(MID($Q1547,19,7)+0,""))</f>
        <v/>
      </c>
      <c r="P1547" s="25" t="str">
        <f>IF(M1547="","",IF(N1547="",M1547,M1547&amp;", "&amp;N1547))</f>
        <v/>
      </c>
      <c r="Q1547" s="25"/>
      <c r="R1547" s="25"/>
      <c r="S1547" s="35" t="s">
        <v>52</v>
      </c>
      <c r="T1547" s="25" t="s">
        <v>36</v>
      </c>
      <c r="U1547" s="185">
        <v>3497</v>
      </c>
      <c r="V1547" s="188">
        <v>3497</v>
      </c>
      <c r="W1547" s="189">
        <v>3497</v>
      </c>
      <c r="X1547" s="31">
        <v>3497</v>
      </c>
      <c r="Y1547" s="90">
        <f>IFERROR(ROUND(X1547/W1547-1,2),"")</f>
        <v>0</v>
      </c>
      <c r="Z1547" s="31">
        <f>IF(OR(S1547="VLD MLC components",S1547="VLD MLC pipes",S1547="VLD PEX components",S1547="VLD PEX pipes",S1547="VLD PHC components",S1547="VLD PHC pipes",S1547="Controls VLD"),"По запросу",X1547)</f>
        <v>3497</v>
      </c>
      <c r="AA1547" s="63">
        <f>ROUND(X1547/1.2,3)</f>
        <v>2914.1669999999999</v>
      </c>
      <c r="AB1547" s="23">
        <v>2914.1669999999999</v>
      </c>
      <c r="AC1547" s="190">
        <f>IFERROR(ROUND(AA1547/AB1547-1,2),"")</f>
        <v>0</v>
      </c>
      <c r="AD1547" s="25">
        <v>0.21199999999999999</v>
      </c>
      <c r="AE1547" s="25">
        <v>1.2999999999999999E-4</v>
      </c>
      <c r="AF1547" s="25">
        <v>36</v>
      </c>
      <c r="AG1547" s="25">
        <v>36</v>
      </c>
      <c r="AH1547" s="25">
        <v>36</v>
      </c>
      <c r="AI1547" s="25">
        <v>36</v>
      </c>
      <c r="AJ1547" s="25" t="s">
        <v>20</v>
      </c>
      <c r="AK1547" s="22" t="s">
        <v>20</v>
      </c>
      <c r="AL1547" s="25" t="s">
        <v>20</v>
      </c>
      <c r="AM1547" s="25">
        <v>20</v>
      </c>
      <c r="AN1547" s="25">
        <v>280</v>
      </c>
      <c r="AO1547" s="25">
        <v>187</v>
      </c>
      <c r="AP1547" s="25">
        <v>95</v>
      </c>
      <c r="AQ1547" s="25">
        <v>3.84</v>
      </c>
      <c r="AR1547" s="94">
        <v>4.9740000000000001E-3</v>
      </c>
      <c r="AS1547" s="157">
        <v>36</v>
      </c>
      <c r="AT1547" s="93" t="s">
        <v>22</v>
      </c>
      <c r="AU1547" s="92" t="s">
        <v>22</v>
      </c>
      <c r="AV1547" s="91" t="s">
        <v>152</v>
      </c>
      <c r="AW1547" s="92" t="s">
        <v>152</v>
      </c>
      <c r="AX1547" s="92" t="s">
        <v>48</v>
      </c>
      <c r="AY1547" s="91" t="s">
        <v>152</v>
      </c>
      <c r="AZ1547" s="23"/>
      <c r="BA1547" s="25" t="s">
        <v>4888</v>
      </c>
      <c r="BB1547" t="s">
        <v>25</v>
      </c>
      <c r="BC1547">
        <v>3497</v>
      </c>
      <c r="BD1547" t="str">
        <f>IF(Z1547=BC1547,"OK")</f>
        <v>OK</v>
      </c>
      <c r="BE1547">
        <v>0.21199999999999999</v>
      </c>
      <c r="BF1547">
        <v>1.2999999999999999E-4</v>
      </c>
      <c r="BG1547">
        <v>280</v>
      </c>
      <c r="BH1547">
        <v>187</v>
      </c>
      <c r="BI1547">
        <v>95</v>
      </c>
      <c r="BJ1547">
        <v>3.84</v>
      </c>
      <c r="BK1547">
        <v>4.9740000000000001E-3</v>
      </c>
      <c r="BN1547" s="183"/>
    </row>
    <row r="1548" spans="1:66" ht="25.5" x14ac:dyDescent="0.25">
      <c r="A1548" s="1"/>
      <c r="B1548" s="94">
        <v>1542</v>
      </c>
      <c r="C1548" s="43">
        <v>1048594</v>
      </c>
      <c r="D1548" s="45"/>
      <c r="E1548" s="27" t="s">
        <v>4887</v>
      </c>
      <c r="F1548" s="151" t="s">
        <v>21</v>
      </c>
      <c r="G1548" s="41" t="s">
        <v>585</v>
      </c>
      <c r="H1548" s="46" t="str">
        <f>IFERROR(IFERROR(IF(SEARCH("Usystems",$E1548)&gt;0,"Usystems"),IF(SEARCH("RIIFO",$E1548)&gt;0,"RIIFO","Uponor")),"Uponor")</f>
        <v>Uponor</v>
      </c>
      <c r="I1548" s="25" t="str">
        <f>IFERROR(MID($D1548,1,7)+0,"")</f>
        <v/>
      </c>
      <c r="J1548" s="25" t="str">
        <f>IFERROR(MID($D1548,10,7)+0,"")</f>
        <v/>
      </c>
      <c r="K1548" s="25" t="str">
        <f>IFERROR(MID($D1548,19,7)+0,"")</f>
        <v/>
      </c>
      <c r="L1548" s="25" t="str">
        <f>IFERROR(MID($D1548,28,7)+0,"")</f>
        <v/>
      </c>
      <c r="M1548" s="25" t="str">
        <f>IF(IFERROR(MID($Q1548,1,7)+0,"")&lt;1130000,IF(INDEX(C:C,MATCH(LEFT(Q1548,7)+0,I:I,0))&lt;1130000,"",INDEX(C:C,MATCH(LEFT(Q1548,7)+0,I:I,0))),IFERROR(MID($Q1548,1,7)+0,""))</f>
        <v/>
      </c>
      <c r="N1548" s="25" t="str">
        <f>IF(IFERROR(MID($Q1548,10,7)+0,"")&lt;1130000,"",IFERROR(MID($Q1548,10,7)+0,""))</f>
        <v/>
      </c>
      <c r="O1548" s="25" t="str">
        <f>IF(IFERROR(MID($Q1548,19,7)+0,"")&lt;1130000,"",IFERROR(MID($Q1548,19,7)+0,""))</f>
        <v/>
      </c>
      <c r="P1548" s="25" t="str">
        <f>IF(M1548="","",IF(N1548="",M1548,M1548&amp;", "&amp;N1548))</f>
        <v/>
      </c>
      <c r="Q1548" s="25"/>
      <c r="R1548" s="25"/>
      <c r="S1548" s="35" t="s">
        <v>52</v>
      </c>
      <c r="T1548" s="25" t="s">
        <v>36</v>
      </c>
      <c r="U1548" s="185">
        <v>4098</v>
      </c>
      <c r="V1548" s="188">
        <v>4098</v>
      </c>
      <c r="W1548" s="189">
        <v>4098</v>
      </c>
      <c r="X1548" s="31">
        <v>4098</v>
      </c>
      <c r="Y1548" s="90">
        <f>IFERROR(ROUND(X1548/W1548-1,2),"")</f>
        <v>0</v>
      </c>
      <c r="Z1548" s="31">
        <f>IF(OR(S1548="VLD MLC components",S1548="VLD MLC pipes",S1548="VLD PEX components",S1548="VLD PEX pipes",S1548="VLD PHC components",S1548="VLD PHC pipes",S1548="Controls VLD"),"По запросу",X1548)</f>
        <v>4098</v>
      </c>
      <c r="AA1548" s="63">
        <f>ROUND(X1548/1.2,3)</f>
        <v>3415</v>
      </c>
      <c r="AB1548" s="23">
        <v>3415</v>
      </c>
      <c r="AC1548" s="190">
        <f>IFERROR(ROUND(AA1548/AB1548-1,2),"")</f>
        <v>0</v>
      </c>
      <c r="AD1548" s="25">
        <v>0.254</v>
      </c>
      <c r="AE1548" s="25">
        <v>1.4999999999999999E-4</v>
      </c>
      <c r="AF1548" s="25">
        <v>20</v>
      </c>
      <c r="AG1548" s="25">
        <v>20</v>
      </c>
      <c r="AH1548" s="25">
        <v>20</v>
      </c>
      <c r="AI1548" s="25">
        <v>20</v>
      </c>
      <c r="AJ1548" s="25" t="s">
        <v>20</v>
      </c>
      <c r="AK1548" s="22" t="s">
        <v>20</v>
      </c>
      <c r="AL1548" s="25" t="s">
        <v>20</v>
      </c>
      <c r="AM1548" s="25">
        <v>20</v>
      </c>
      <c r="AN1548" s="25">
        <v>280</v>
      </c>
      <c r="AO1548" s="25">
        <v>187</v>
      </c>
      <c r="AP1548" s="25">
        <v>95</v>
      </c>
      <c r="AQ1548" s="25">
        <v>5.0199999999999996</v>
      </c>
      <c r="AR1548" s="94">
        <v>4.9740000000000001E-3</v>
      </c>
      <c r="AS1548" s="157">
        <v>20</v>
      </c>
      <c r="AT1548" s="93" t="s">
        <v>22</v>
      </c>
      <c r="AU1548" s="92" t="s">
        <v>22</v>
      </c>
      <c r="AV1548" s="91" t="s">
        <v>152</v>
      </c>
      <c r="AW1548" s="92" t="s">
        <v>152</v>
      </c>
      <c r="AX1548" s="92" t="s">
        <v>48</v>
      </c>
      <c r="AY1548" s="91" t="s">
        <v>152</v>
      </c>
      <c r="AZ1548" s="23"/>
      <c r="BA1548" s="25" t="s">
        <v>4886</v>
      </c>
      <c r="BB1548" t="s">
        <v>25</v>
      </c>
      <c r="BC1548">
        <v>4098</v>
      </c>
      <c r="BD1548" t="str">
        <f>IF(Z1548=BC1548,"OK")</f>
        <v>OK</v>
      </c>
      <c r="BE1548">
        <v>0.254</v>
      </c>
      <c r="BF1548">
        <v>1.4999999999999999E-4</v>
      </c>
      <c r="BG1548">
        <v>280</v>
      </c>
      <c r="BH1548">
        <v>187</v>
      </c>
      <c r="BI1548">
        <v>95</v>
      </c>
      <c r="BJ1548">
        <v>5.0199999999999996</v>
      </c>
      <c r="BK1548">
        <v>4.9740000000000001E-3</v>
      </c>
      <c r="BN1548" s="183"/>
    </row>
    <row r="1549" spans="1:66" ht="25.5" x14ac:dyDescent="0.25">
      <c r="A1549" s="1"/>
      <c r="B1549" s="94">
        <v>1543</v>
      </c>
      <c r="C1549" s="43">
        <v>1048550</v>
      </c>
      <c r="D1549" s="45"/>
      <c r="E1549" s="27" t="s">
        <v>4885</v>
      </c>
      <c r="F1549" s="151" t="s">
        <v>21</v>
      </c>
      <c r="G1549" s="41" t="s">
        <v>585</v>
      </c>
      <c r="H1549" s="46" t="str">
        <f>IFERROR(IFERROR(IF(SEARCH("Usystems",$E1549)&gt;0,"Usystems"),IF(SEARCH("RIIFO",$E1549)&gt;0,"RIIFO","Uponor")),"Uponor")</f>
        <v>Uponor</v>
      </c>
      <c r="I1549" s="25" t="str">
        <f>IFERROR(MID($D1549,1,7)+0,"")</f>
        <v/>
      </c>
      <c r="J1549" s="25" t="str">
        <f>IFERROR(MID($D1549,10,7)+0,"")</f>
        <v/>
      </c>
      <c r="K1549" s="25" t="str">
        <f>IFERROR(MID($D1549,19,7)+0,"")</f>
        <v/>
      </c>
      <c r="L1549" s="25" t="str">
        <f>IFERROR(MID($D1549,28,7)+0,"")</f>
        <v/>
      </c>
      <c r="M1549" s="25" t="str">
        <f>IF(IFERROR(MID($Q1549,1,7)+0,"")&lt;1130000,IF(INDEX(C:C,MATCH(LEFT(Q1549,7)+0,I:I,0))&lt;1130000,"",INDEX(C:C,MATCH(LEFT(Q1549,7)+0,I:I,0))),IFERROR(MID($Q1549,1,7)+0,""))</f>
        <v/>
      </c>
      <c r="N1549" s="25" t="str">
        <f>IF(IFERROR(MID($Q1549,10,7)+0,"")&lt;1130000,"",IFERROR(MID($Q1549,10,7)+0,""))</f>
        <v/>
      </c>
      <c r="O1549" s="25" t="str">
        <f>IF(IFERROR(MID($Q1549,19,7)+0,"")&lt;1130000,"",IFERROR(MID($Q1549,19,7)+0,""))</f>
        <v/>
      </c>
      <c r="P1549" s="25" t="str">
        <f>IF(M1549="","",IF(N1549="",M1549,M1549&amp;", "&amp;N1549))</f>
        <v/>
      </c>
      <c r="Q1549" s="25"/>
      <c r="R1549" s="25"/>
      <c r="S1549" s="35" t="s">
        <v>52</v>
      </c>
      <c r="T1549" s="25" t="s">
        <v>36</v>
      </c>
      <c r="U1549" s="185">
        <v>1659</v>
      </c>
      <c r="V1549" s="188">
        <v>1659</v>
      </c>
      <c r="W1549" s="189">
        <v>1659</v>
      </c>
      <c r="X1549" s="31">
        <v>1659</v>
      </c>
      <c r="Y1549" s="90">
        <f>IFERROR(ROUND(X1549/W1549-1,2),"")</f>
        <v>0</v>
      </c>
      <c r="Z1549" s="31">
        <f>IF(OR(S1549="VLD MLC components",S1549="VLD MLC pipes",S1549="VLD PEX components",S1549="VLD PEX pipes",S1549="VLD PHC components",S1549="VLD PHC pipes",S1549="Controls VLD"),"По запросу",X1549)</f>
        <v>1659</v>
      </c>
      <c r="AA1549" s="63">
        <f>ROUND(X1549/1.2,3)</f>
        <v>1382.5</v>
      </c>
      <c r="AB1549" s="23">
        <v>1382.5</v>
      </c>
      <c r="AC1549" s="190">
        <f>IFERROR(ROUND(AA1549/AB1549-1,2),"")</f>
        <v>0</v>
      </c>
      <c r="AD1549" s="25">
        <v>5.2999999999999999E-2</v>
      </c>
      <c r="AE1549" s="25">
        <v>8.0000000000000007E-5</v>
      </c>
      <c r="AF1549" s="25">
        <v>290</v>
      </c>
      <c r="AG1549" s="25">
        <v>290</v>
      </c>
      <c r="AH1549" s="25">
        <v>290</v>
      </c>
      <c r="AI1549" s="25">
        <v>290</v>
      </c>
      <c r="AJ1549" s="25" t="s">
        <v>20</v>
      </c>
      <c r="AK1549" s="22" t="s">
        <v>20</v>
      </c>
      <c r="AL1549" s="25" t="s">
        <v>20</v>
      </c>
      <c r="AM1549" s="25">
        <v>24</v>
      </c>
      <c r="AN1549" s="25">
        <v>280</v>
      </c>
      <c r="AO1549" s="25">
        <v>180</v>
      </c>
      <c r="AP1549" s="25">
        <v>90</v>
      </c>
      <c r="AQ1549" s="25">
        <v>1.2</v>
      </c>
      <c r="AR1549" s="94">
        <v>4.5360000000000001E-3</v>
      </c>
      <c r="AS1549" s="157">
        <v>290</v>
      </c>
      <c r="AT1549" s="93" t="s">
        <v>22</v>
      </c>
      <c r="AU1549" s="92" t="s">
        <v>22</v>
      </c>
      <c r="AV1549" s="91" t="s">
        <v>152</v>
      </c>
      <c r="AW1549" s="92" t="s">
        <v>152</v>
      </c>
      <c r="AX1549" s="92" t="s">
        <v>48</v>
      </c>
      <c r="AY1549" s="91" t="s">
        <v>152</v>
      </c>
      <c r="AZ1549" s="23"/>
      <c r="BA1549" s="25" t="s">
        <v>4884</v>
      </c>
      <c r="BB1549" t="s">
        <v>25</v>
      </c>
      <c r="BC1549">
        <v>1659</v>
      </c>
      <c r="BD1549" t="str">
        <f>IF(Z1549=BC1549,"OK")</f>
        <v>OK</v>
      </c>
      <c r="BE1549">
        <v>5.2999999999999999E-2</v>
      </c>
      <c r="BF1549">
        <v>8.0000000000000007E-5</v>
      </c>
      <c r="BG1549">
        <v>280</v>
      </c>
      <c r="BH1549">
        <v>180</v>
      </c>
      <c r="BI1549">
        <v>90</v>
      </c>
      <c r="BJ1549">
        <v>1.2</v>
      </c>
      <c r="BK1549">
        <v>4.5360000000000001E-3</v>
      </c>
      <c r="BN1549" s="183"/>
    </row>
    <row r="1550" spans="1:66" ht="25.5" x14ac:dyDescent="0.25">
      <c r="A1550" s="1"/>
      <c r="B1550" s="94">
        <v>1544</v>
      </c>
      <c r="C1550" s="43">
        <v>1048551</v>
      </c>
      <c r="D1550" s="45"/>
      <c r="E1550" s="27" t="s">
        <v>4883</v>
      </c>
      <c r="F1550" s="151" t="s">
        <v>21</v>
      </c>
      <c r="G1550" s="41" t="s">
        <v>585</v>
      </c>
      <c r="H1550" s="46" t="str">
        <f>IFERROR(IFERROR(IF(SEARCH("Usystems",$E1550)&gt;0,"Usystems"),IF(SEARCH("RIIFO",$E1550)&gt;0,"RIIFO","Uponor")),"Uponor")</f>
        <v>Uponor</v>
      </c>
      <c r="I1550" s="25" t="str">
        <f>IFERROR(MID($D1550,1,7)+0,"")</f>
        <v/>
      </c>
      <c r="J1550" s="25" t="str">
        <f>IFERROR(MID($D1550,10,7)+0,"")</f>
        <v/>
      </c>
      <c r="K1550" s="25" t="str">
        <f>IFERROR(MID($D1550,19,7)+0,"")</f>
        <v/>
      </c>
      <c r="L1550" s="25" t="str">
        <f>IFERROR(MID($D1550,28,7)+0,"")</f>
        <v/>
      </c>
      <c r="M1550" s="25" t="str">
        <f>IF(IFERROR(MID($Q1550,1,7)+0,"")&lt;1130000,IF(INDEX(C:C,MATCH(LEFT(Q1550,7)+0,I:I,0))&lt;1130000,"",INDEX(C:C,MATCH(LEFT(Q1550,7)+0,I:I,0))),IFERROR(MID($Q1550,1,7)+0,""))</f>
        <v/>
      </c>
      <c r="N1550" s="25" t="str">
        <f>IF(IFERROR(MID($Q1550,10,7)+0,"")&lt;1130000,"",IFERROR(MID($Q1550,10,7)+0,""))</f>
        <v/>
      </c>
      <c r="O1550" s="25" t="str">
        <f>IF(IFERROR(MID($Q1550,19,7)+0,"")&lt;1130000,"",IFERROR(MID($Q1550,19,7)+0,""))</f>
        <v/>
      </c>
      <c r="P1550" s="25" t="str">
        <f>IF(M1550="","",IF(N1550="",M1550,M1550&amp;", "&amp;N1550))</f>
        <v/>
      </c>
      <c r="Q1550" s="25"/>
      <c r="R1550" s="25"/>
      <c r="S1550" s="35" t="s">
        <v>52</v>
      </c>
      <c r="T1550" s="25" t="s">
        <v>36</v>
      </c>
      <c r="U1550" s="185">
        <v>2274</v>
      </c>
      <c r="V1550" s="188">
        <v>2274</v>
      </c>
      <c r="W1550" s="189">
        <v>2274</v>
      </c>
      <c r="X1550" s="31">
        <v>2274</v>
      </c>
      <c r="Y1550" s="90">
        <f>IFERROR(ROUND(X1550/W1550-1,2),"")</f>
        <v>0</v>
      </c>
      <c r="Z1550" s="31">
        <f>IF(OR(S1550="VLD MLC components",S1550="VLD MLC pipes",S1550="VLD PEX components",S1550="VLD PEX pipes",S1550="VLD PHC components",S1550="VLD PHC pipes",S1550="Controls VLD"),"По запросу",X1550)</f>
        <v>2274</v>
      </c>
      <c r="AA1550" s="63">
        <f>ROUND(X1550/1.2,3)</f>
        <v>1895</v>
      </c>
      <c r="AB1550" s="23">
        <v>1895</v>
      </c>
      <c r="AC1550" s="190">
        <f>IFERROR(ROUND(AA1550/AB1550-1,2),"")</f>
        <v>0</v>
      </c>
      <c r="AD1550" s="25">
        <v>9.0999999999999998E-2</v>
      </c>
      <c r="AE1550" s="25">
        <v>1.9000000000000001E-4</v>
      </c>
      <c r="AF1550" s="25">
        <v>51</v>
      </c>
      <c r="AG1550" s="25">
        <v>51</v>
      </c>
      <c r="AH1550" s="25">
        <v>51</v>
      </c>
      <c r="AI1550" s="25">
        <v>51</v>
      </c>
      <c r="AJ1550" s="25" t="s">
        <v>20</v>
      </c>
      <c r="AK1550" s="22" t="s">
        <v>20</v>
      </c>
      <c r="AL1550" s="25" t="s">
        <v>20</v>
      </c>
      <c r="AM1550" s="25">
        <v>20</v>
      </c>
      <c r="AN1550" s="25">
        <v>280</v>
      </c>
      <c r="AO1550" s="25">
        <v>187</v>
      </c>
      <c r="AP1550" s="25">
        <v>95</v>
      </c>
      <c r="AQ1550" s="25">
        <v>1.78</v>
      </c>
      <c r="AR1550" s="94">
        <v>4.9740000000000001E-3</v>
      </c>
      <c r="AS1550" s="157">
        <v>51</v>
      </c>
      <c r="AT1550" s="93" t="s">
        <v>22</v>
      </c>
      <c r="AU1550" s="92" t="s">
        <v>22</v>
      </c>
      <c r="AV1550" s="91" t="s">
        <v>152</v>
      </c>
      <c r="AW1550" s="92" t="s">
        <v>152</v>
      </c>
      <c r="AX1550" s="92" t="s">
        <v>48</v>
      </c>
      <c r="AY1550" s="91" t="s">
        <v>152</v>
      </c>
      <c r="AZ1550" s="23"/>
      <c r="BA1550" s="25" t="s">
        <v>4874</v>
      </c>
      <c r="BB1550" t="s">
        <v>25</v>
      </c>
      <c r="BC1550">
        <v>2274</v>
      </c>
      <c r="BD1550" t="str">
        <f>IF(Z1550=BC1550,"OK")</f>
        <v>OK</v>
      </c>
      <c r="BE1550">
        <v>9.0999999999999998E-2</v>
      </c>
      <c r="BF1550">
        <v>1.9000000000000001E-4</v>
      </c>
      <c r="BG1550">
        <v>280</v>
      </c>
      <c r="BH1550">
        <v>187</v>
      </c>
      <c r="BI1550">
        <v>95</v>
      </c>
      <c r="BJ1550">
        <v>1.78</v>
      </c>
      <c r="BK1550">
        <v>4.9740000000000001E-3</v>
      </c>
      <c r="BN1550" s="183"/>
    </row>
    <row r="1551" spans="1:66" ht="25.5" x14ac:dyDescent="0.25">
      <c r="A1551" s="1"/>
      <c r="B1551" s="94">
        <v>1545</v>
      </c>
      <c r="C1551" s="43">
        <v>1048552</v>
      </c>
      <c r="D1551" s="45"/>
      <c r="E1551" s="27" t="s">
        <v>4882</v>
      </c>
      <c r="F1551" s="151" t="s">
        <v>21</v>
      </c>
      <c r="G1551" s="41" t="s">
        <v>585</v>
      </c>
      <c r="H1551" s="46" t="str">
        <f>IFERROR(IFERROR(IF(SEARCH("Usystems",$E1551)&gt;0,"Usystems"),IF(SEARCH("RIIFO",$E1551)&gt;0,"RIIFO","Uponor")),"Uponor")</f>
        <v>Uponor</v>
      </c>
      <c r="I1551" s="25" t="str">
        <f>IFERROR(MID($D1551,1,7)+0,"")</f>
        <v/>
      </c>
      <c r="J1551" s="25" t="str">
        <f>IFERROR(MID($D1551,10,7)+0,"")</f>
        <v/>
      </c>
      <c r="K1551" s="25" t="str">
        <f>IFERROR(MID($D1551,19,7)+0,"")</f>
        <v/>
      </c>
      <c r="L1551" s="25" t="str">
        <f>IFERROR(MID($D1551,28,7)+0,"")</f>
        <v/>
      </c>
      <c r="M1551" s="25" t="str">
        <f>IF(IFERROR(MID($Q1551,1,7)+0,"")&lt;1130000,IF(INDEX(C:C,MATCH(LEFT(Q1551,7)+0,I:I,0))&lt;1130000,"",INDEX(C:C,MATCH(LEFT(Q1551,7)+0,I:I,0))),IFERROR(MID($Q1551,1,7)+0,""))</f>
        <v/>
      </c>
      <c r="N1551" s="25" t="str">
        <f>IF(IFERROR(MID($Q1551,10,7)+0,"")&lt;1130000,"",IFERROR(MID($Q1551,10,7)+0,""))</f>
        <v/>
      </c>
      <c r="O1551" s="25" t="str">
        <f>IF(IFERROR(MID($Q1551,19,7)+0,"")&lt;1130000,"",IFERROR(MID($Q1551,19,7)+0,""))</f>
        <v/>
      </c>
      <c r="P1551" s="25" t="str">
        <f>IF(M1551="","",IF(N1551="",M1551,M1551&amp;", "&amp;N1551))</f>
        <v/>
      </c>
      <c r="Q1551" s="25"/>
      <c r="R1551" s="25"/>
      <c r="S1551" s="35" t="s">
        <v>52</v>
      </c>
      <c r="T1551" s="25" t="s">
        <v>36</v>
      </c>
      <c r="U1551" s="185">
        <v>3704</v>
      </c>
      <c r="V1551" s="188">
        <v>3704</v>
      </c>
      <c r="W1551" s="189">
        <v>3704</v>
      </c>
      <c r="X1551" s="31">
        <v>3704</v>
      </c>
      <c r="Y1551" s="90">
        <f>IFERROR(ROUND(X1551/W1551-1,2),"")</f>
        <v>0</v>
      </c>
      <c r="Z1551" s="31">
        <f>IF(OR(S1551="VLD MLC components",S1551="VLD MLC pipes",S1551="VLD PEX components",S1551="VLD PEX pipes",S1551="VLD PHC components",S1551="VLD PHC pipes",S1551="Controls VLD"),"По запросу",X1551)</f>
        <v>3704</v>
      </c>
      <c r="AA1551" s="63">
        <f>ROUND(X1551/1.2,3)</f>
        <v>3086.6669999999999</v>
      </c>
      <c r="AB1551" s="23">
        <v>3086.6669999999999</v>
      </c>
      <c r="AC1551" s="190">
        <f>IFERROR(ROUND(AA1551/AB1551-1,2),"")</f>
        <v>0</v>
      </c>
      <c r="AD1551" s="25">
        <v>0.155</v>
      </c>
      <c r="AE1551" s="25">
        <v>3.4000000000000002E-4</v>
      </c>
      <c r="AF1551" s="25">
        <v>0</v>
      </c>
      <c r="AG1551" s="25" t="s">
        <v>22</v>
      </c>
      <c r="AH1551" s="25">
        <v>0</v>
      </c>
      <c r="AI1551" s="25">
        <v>0</v>
      </c>
      <c r="AJ1551" s="25" t="s">
        <v>20</v>
      </c>
      <c r="AK1551" s="42" t="s">
        <v>19</v>
      </c>
      <c r="AL1551" s="25" t="s">
        <v>20</v>
      </c>
      <c r="AM1551" s="25">
        <v>10</v>
      </c>
      <c r="AN1551" s="25">
        <v>280</v>
      </c>
      <c r="AO1551" s="25">
        <v>187</v>
      </c>
      <c r="AP1551" s="25">
        <v>95</v>
      </c>
      <c r="AQ1551" s="25">
        <v>1.59</v>
      </c>
      <c r="AR1551" s="94">
        <v>4.9740000000000001E-3</v>
      </c>
      <c r="AS1551" s="157" t="s">
        <v>22</v>
      </c>
      <c r="AT1551" s="93" t="s">
        <v>22</v>
      </c>
      <c r="AU1551" s="92" t="s">
        <v>22</v>
      </c>
      <c r="AV1551" s="91" t="s">
        <v>152</v>
      </c>
      <c r="AW1551" s="92" t="s">
        <v>48</v>
      </c>
      <c r="AX1551" s="92" t="s">
        <v>48</v>
      </c>
      <c r="AY1551" s="91" t="s">
        <v>152</v>
      </c>
      <c r="AZ1551" s="23"/>
      <c r="BA1551" s="25" t="s">
        <v>4876</v>
      </c>
      <c r="BB1551" t="s">
        <v>25</v>
      </c>
      <c r="BC1551" t="e">
        <v>#N/A</v>
      </c>
      <c r="BD1551" t="e">
        <f>IF(Z1551=BC1551,"OK")</f>
        <v>#N/A</v>
      </c>
      <c r="BE1551">
        <v>0.155</v>
      </c>
      <c r="BF1551">
        <v>3.4000000000000002E-4</v>
      </c>
      <c r="BG1551">
        <v>280</v>
      </c>
      <c r="BH1551">
        <v>187</v>
      </c>
      <c r="BI1551">
        <v>95</v>
      </c>
      <c r="BJ1551">
        <v>1.59</v>
      </c>
      <c r="BK1551">
        <v>4.9740000000000001E-3</v>
      </c>
      <c r="BN1551" s="183"/>
    </row>
    <row r="1552" spans="1:66" ht="25.5" x14ac:dyDescent="0.25">
      <c r="A1552" s="1"/>
      <c r="B1552" s="94">
        <v>1546</v>
      </c>
      <c r="C1552" s="43">
        <v>1048554</v>
      </c>
      <c r="D1552" s="45"/>
      <c r="E1552" s="27" t="s">
        <v>4881</v>
      </c>
      <c r="F1552" s="151" t="s">
        <v>21</v>
      </c>
      <c r="G1552" s="41" t="s">
        <v>585</v>
      </c>
      <c r="H1552" s="46" t="str">
        <f>IFERROR(IFERROR(IF(SEARCH("Usystems",$E1552)&gt;0,"Usystems"),IF(SEARCH("RIIFO",$E1552)&gt;0,"RIIFO","Uponor")),"Uponor")</f>
        <v>Uponor</v>
      </c>
      <c r="I1552" s="25" t="str">
        <f>IFERROR(MID($D1552,1,7)+0,"")</f>
        <v/>
      </c>
      <c r="J1552" s="25" t="str">
        <f>IFERROR(MID($D1552,10,7)+0,"")</f>
        <v/>
      </c>
      <c r="K1552" s="25" t="str">
        <f>IFERROR(MID($D1552,19,7)+0,"")</f>
        <v/>
      </c>
      <c r="L1552" s="25" t="str">
        <f>IFERROR(MID($D1552,28,7)+0,"")</f>
        <v/>
      </c>
      <c r="M1552" s="25" t="str">
        <f>IF(IFERROR(MID($Q1552,1,7)+0,"")&lt;1130000,IF(INDEX(C:C,MATCH(LEFT(Q1552,7)+0,I:I,0))&lt;1130000,"",INDEX(C:C,MATCH(LEFT(Q1552,7)+0,I:I,0))),IFERROR(MID($Q1552,1,7)+0,""))</f>
        <v/>
      </c>
      <c r="N1552" s="25" t="str">
        <f>IF(IFERROR(MID($Q1552,10,7)+0,"")&lt;1130000,"",IFERROR(MID($Q1552,10,7)+0,""))</f>
        <v/>
      </c>
      <c r="O1552" s="25" t="str">
        <f>IF(IFERROR(MID($Q1552,19,7)+0,"")&lt;1130000,"",IFERROR(MID($Q1552,19,7)+0,""))</f>
        <v/>
      </c>
      <c r="P1552" s="25" t="str">
        <f>IF(M1552="","",IF(N1552="",M1552,M1552&amp;", "&amp;N1552))</f>
        <v/>
      </c>
      <c r="Q1552" s="25"/>
      <c r="R1552" s="25"/>
      <c r="S1552" s="35" t="s">
        <v>52</v>
      </c>
      <c r="T1552" s="25" t="s">
        <v>36</v>
      </c>
      <c r="U1552" s="185">
        <v>2274</v>
      </c>
      <c r="V1552" s="188">
        <v>2274</v>
      </c>
      <c r="W1552" s="189">
        <v>2274</v>
      </c>
      <c r="X1552" s="31">
        <v>2274</v>
      </c>
      <c r="Y1552" s="90">
        <f>IFERROR(ROUND(X1552/W1552-1,2),"")</f>
        <v>0</v>
      </c>
      <c r="Z1552" s="31">
        <f>IF(OR(S1552="VLD MLC components",S1552="VLD MLC pipes",S1552="VLD PEX components",S1552="VLD PEX pipes",S1552="VLD PHC components",S1552="VLD PHC pipes",S1552="Controls VLD"),"По запросу",X1552)</f>
        <v>2274</v>
      </c>
      <c r="AA1552" s="63">
        <f>ROUND(X1552/1.2,3)</f>
        <v>1895</v>
      </c>
      <c r="AB1552" s="23">
        <v>1895</v>
      </c>
      <c r="AC1552" s="190">
        <f>IFERROR(ROUND(AA1552/AB1552-1,2),"")</f>
        <v>0</v>
      </c>
      <c r="AD1552" s="25">
        <v>6.8000000000000005E-2</v>
      </c>
      <c r="AE1552" s="25">
        <v>1E-4</v>
      </c>
      <c r="AF1552" s="25">
        <v>0</v>
      </c>
      <c r="AG1552" s="25">
        <v>19</v>
      </c>
      <c r="AH1552" s="25">
        <v>19</v>
      </c>
      <c r="AI1552" s="25">
        <v>19</v>
      </c>
      <c r="AJ1552" s="25" t="s">
        <v>20</v>
      </c>
      <c r="AK1552" s="42" t="s">
        <v>19</v>
      </c>
      <c r="AL1552" s="25" t="s">
        <v>20</v>
      </c>
      <c r="AM1552" s="25">
        <v>20</v>
      </c>
      <c r="AN1552" s="25">
        <v>280</v>
      </c>
      <c r="AO1552" s="25">
        <v>180</v>
      </c>
      <c r="AP1552" s="25">
        <v>90</v>
      </c>
      <c r="AQ1552" s="25">
        <v>1.2</v>
      </c>
      <c r="AR1552" s="94">
        <v>4.5360000000000001E-3</v>
      </c>
      <c r="AS1552" s="157">
        <v>19</v>
      </c>
      <c r="AT1552" s="93" t="s">
        <v>22</v>
      </c>
      <c r="AU1552" s="92" t="s">
        <v>22</v>
      </c>
      <c r="AV1552" s="91" t="s">
        <v>152</v>
      </c>
      <c r="AW1552" s="92" t="s">
        <v>152</v>
      </c>
      <c r="AX1552" s="92" t="s">
        <v>48</v>
      </c>
      <c r="AY1552" s="91" t="s">
        <v>152</v>
      </c>
      <c r="AZ1552" s="23"/>
      <c r="BA1552" s="25" t="s">
        <v>4874</v>
      </c>
      <c r="BB1552" t="s">
        <v>25</v>
      </c>
      <c r="BC1552">
        <v>2274</v>
      </c>
      <c r="BD1552" t="str">
        <f>IF(Z1552=BC1552,"OK")</f>
        <v>OK</v>
      </c>
      <c r="BE1552">
        <v>6.8000000000000005E-2</v>
      </c>
      <c r="BF1552">
        <v>1E-4</v>
      </c>
      <c r="BG1552">
        <v>280</v>
      </c>
      <c r="BH1552">
        <v>180</v>
      </c>
      <c r="BI1552">
        <v>90</v>
      </c>
      <c r="BJ1552">
        <v>1.2</v>
      </c>
      <c r="BK1552">
        <v>4.5360000000000001E-3</v>
      </c>
      <c r="BN1552" s="183"/>
    </row>
    <row r="1553" spans="1:66" ht="25.5" x14ac:dyDescent="0.25">
      <c r="A1553" s="1"/>
      <c r="B1553" s="94">
        <v>1547</v>
      </c>
      <c r="C1553" s="43">
        <v>1048553</v>
      </c>
      <c r="D1553" s="45"/>
      <c r="E1553" s="27" t="s">
        <v>4880</v>
      </c>
      <c r="F1553" s="151" t="s">
        <v>21</v>
      </c>
      <c r="G1553" s="41"/>
      <c r="H1553" s="46" t="str">
        <f>IFERROR(IFERROR(IF(SEARCH("Usystems",$E1553)&gt;0,"Usystems"),IF(SEARCH("RIIFO",$E1553)&gt;0,"RIIFO","Uponor")),"Uponor")</f>
        <v>Uponor</v>
      </c>
      <c r="I1553" s="25" t="str">
        <f>IFERROR(MID($D1553,1,7)+0,"")</f>
        <v/>
      </c>
      <c r="J1553" s="25" t="str">
        <f>IFERROR(MID($D1553,10,7)+0,"")</f>
        <v/>
      </c>
      <c r="K1553" s="25" t="str">
        <f>IFERROR(MID($D1553,19,7)+0,"")</f>
        <v/>
      </c>
      <c r="L1553" s="25" t="str">
        <f>IFERROR(MID($D1553,28,7)+0,"")</f>
        <v/>
      </c>
      <c r="M1553" s="25" t="str">
        <f>IF(IFERROR(MID($Q1553,1,7)+0,"")&lt;1130000,IF(INDEX(C:C,MATCH(LEFT(Q1553,7)+0,I:I,0))&lt;1130000,"",INDEX(C:C,MATCH(LEFT(Q1553,7)+0,I:I,0))),IFERROR(MID($Q1553,1,7)+0,""))</f>
        <v/>
      </c>
      <c r="N1553" s="25" t="str">
        <f>IF(IFERROR(MID($Q1553,10,7)+0,"")&lt;1130000,"",IFERROR(MID($Q1553,10,7)+0,""))</f>
        <v/>
      </c>
      <c r="O1553" s="25" t="str">
        <f>IF(IFERROR(MID($Q1553,19,7)+0,"")&lt;1130000,"",IFERROR(MID($Q1553,19,7)+0,""))</f>
        <v/>
      </c>
      <c r="P1553" s="25" t="str">
        <f>IF(M1553="","",IF(N1553="",M1553,M1553&amp;", "&amp;N1553))</f>
        <v/>
      </c>
      <c r="Q1553" s="25"/>
      <c r="R1553" s="25"/>
      <c r="S1553" s="35" t="s">
        <v>52</v>
      </c>
      <c r="T1553" s="25" t="s">
        <v>36</v>
      </c>
      <c r="U1553" s="185">
        <v>2274</v>
      </c>
      <c r="V1553" s="188">
        <v>2274</v>
      </c>
      <c r="W1553" s="189">
        <v>2274</v>
      </c>
      <c r="X1553" s="31">
        <v>2274</v>
      </c>
      <c r="Y1553" s="90">
        <f>IFERROR(ROUND(X1553/W1553-1,2),"")</f>
        <v>0</v>
      </c>
      <c r="Z1553" s="31">
        <f>IF(OR(S1553="VLD MLC components",S1553="VLD MLC pipes",S1553="VLD PEX components",S1553="VLD PEX pipes",S1553="VLD PHC components",S1553="VLD PHC pipes",S1553="Controls VLD"),"По запросу",X1553)</f>
        <v>2274</v>
      </c>
      <c r="AA1553" s="63">
        <f>ROUND(X1553/1.2,3)</f>
        <v>1895</v>
      </c>
      <c r="AB1553" s="23">
        <v>1895</v>
      </c>
      <c r="AC1553" s="190">
        <f>IFERROR(ROUND(AA1553/AB1553-1,2),"")</f>
        <v>0</v>
      </c>
      <c r="AD1553" s="25">
        <v>7.9000000000000001E-2</v>
      </c>
      <c r="AE1553" s="25">
        <v>1.2999999999999999E-4</v>
      </c>
      <c r="AF1553" s="25">
        <v>0</v>
      </c>
      <c r="AG1553" s="25" t="s">
        <v>22</v>
      </c>
      <c r="AH1553" s="25">
        <v>0</v>
      </c>
      <c r="AI1553" s="25">
        <v>0</v>
      </c>
      <c r="AJ1553" s="25" t="s">
        <v>20</v>
      </c>
      <c r="AK1553" s="42" t="s">
        <v>19</v>
      </c>
      <c r="AL1553" s="25" t="s">
        <v>20</v>
      </c>
      <c r="AM1553" s="25">
        <v>20</v>
      </c>
      <c r="AN1553" s="25">
        <v>280</v>
      </c>
      <c r="AO1553" s="25">
        <v>185</v>
      </c>
      <c r="AP1553" s="25">
        <v>90</v>
      </c>
      <c r="AQ1553" s="25">
        <v>1.6</v>
      </c>
      <c r="AR1553" s="94">
        <v>4.6620000000000003E-3</v>
      </c>
      <c r="AS1553" s="157" t="s">
        <v>22</v>
      </c>
      <c r="AT1553" s="93" t="s">
        <v>22</v>
      </c>
      <c r="AU1553" s="92" t="s">
        <v>22</v>
      </c>
      <c r="AV1553" s="91" t="s">
        <v>48</v>
      </c>
      <c r="AW1553" s="92" t="s">
        <v>48</v>
      </c>
      <c r="AX1553" s="92" t="s">
        <v>48</v>
      </c>
      <c r="AY1553" s="91" t="s">
        <v>152</v>
      </c>
      <c r="AZ1553" s="23"/>
      <c r="BA1553" s="25">
        <v>0</v>
      </c>
      <c r="BB1553" t="s">
        <v>48</v>
      </c>
      <c r="BC1553" t="e">
        <v>#N/A</v>
      </c>
      <c r="BD1553" t="e">
        <f>IF(Z1553=BC1553,"OK")</f>
        <v>#N/A</v>
      </c>
      <c r="BE1553">
        <v>7.9000000000000001E-2</v>
      </c>
      <c r="BF1553">
        <v>1.2999999999999999E-4</v>
      </c>
      <c r="BG1553">
        <v>280</v>
      </c>
      <c r="BH1553">
        <v>185</v>
      </c>
      <c r="BI1553">
        <v>90</v>
      </c>
      <c r="BJ1553">
        <v>1.6</v>
      </c>
      <c r="BK1553">
        <v>4.6620000000000003E-3</v>
      </c>
      <c r="BN1553" s="183"/>
    </row>
    <row r="1554" spans="1:66" ht="25.5" x14ac:dyDescent="0.25">
      <c r="A1554" s="1"/>
      <c r="B1554" s="94">
        <v>1548</v>
      </c>
      <c r="C1554" s="43">
        <v>1048555</v>
      </c>
      <c r="D1554" s="45"/>
      <c r="E1554" s="36" t="s">
        <v>4879</v>
      </c>
      <c r="F1554" s="151" t="s">
        <v>26</v>
      </c>
      <c r="G1554" s="41" t="s">
        <v>585</v>
      </c>
      <c r="H1554" s="46" t="str">
        <f>IFERROR(IFERROR(IF(SEARCH("Usystems",$E1554)&gt;0,"Usystems"),IF(SEARCH("RIIFO",$E1554)&gt;0,"RIIFO","Uponor")),"Uponor")</f>
        <v>Uponor</v>
      </c>
      <c r="I1554" s="25" t="str">
        <f>IFERROR(MID($D1554,1,7)+0,"")</f>
        <v/>
      </c>
      <c r="J1554" s="25" t="str">
        <f>IFERROR(MID($D1554,10,7)+0,"")</f>
        <v/>
      </c>
      <c r="K1554" s="25" t="str">
        <f>IFERROR(MID($D1554,19,7)+0,"")</f>
        <v/>
      </c>
      <c r="L1554" s="25" t="str">
        <f>IFERROR(MID($D1554,28,7)+0,"")</f>
        <v/>
      </c>
      <c r="M1554" s="25" t="str">
        <f>IF(IFERROR(MID($Q1554,1,7)+0,"")&lt;1130000,IF(INDEX(C:C,MATCH(LEFT(Q1554,7)+0,I:I,0))&lt;1130000,"",INDEX(C:C,MATCH(LEFT(Q1554,7)+0,I:I,0))),IFERROR(MID($Q1554,1,7)+0,""))</f>
        <v/>
      </c>
      <c r="N1554" s="25" t="str">
        <f>IF(IFERROR(MID($Q1554,10,7)+0,"")&lt;1130000,"",IFERROR(MID($Q1554,10,7)+0,""))</f>
        <v/>
      </c>
      <c r="O1554" s="25" t="str">
        <f>IF(IFERROR(MID($Q1554,19,7)+0,"")&lt;1130000,"",IFERROR(MID($Q1554,19,7)+0,""))</f>
        <v/>
      </c>
      <c r="P1554" s="25" t="str">
        <f>IF(M1554="","",IF(N1554="",M1554,M1554&amp;", "&amp;N1554))</f>
        <v/>
      </c>
      <c r="Q1554" s="25"/>
      <c r="R1554" s="25"/>
      <c r="S1554" s="35" t="s">
        <v>52</v>
      </c>
      <c r="T1554" s="25" t="s">
        <v>36</v>
      </c>
      <c r="U1554" s="185">
        <v>2274</v>
      </c>
      <c r="V1554" s="188">
        <v>2274</v>
      </c>
      <c r="W1554" s="189">
        <v>2274</v>
      </c>
      <c r="X1554" s="31">
        <v>2274</v>
      </c>
      <c r="Y1554" s="90">
        <f>IFERROR(ROUND(X1554/W1554-1,2),"")</f>
        <v>0</v>
      </c>
      <c r="Z1554" s="31">
        <f>IF(OR(S1554="VLD MLC components",S1554="VLD MLC pipes",S1554="VLD PEX components",S1554="VLD PEX pipes",S1554="VLD PHC components",S1554="VLD PHC pipes",S1554="Controls VLD"),"По запросу",X1554)</f>
        <v>2274</v>
      </c>
      <c r="AA1554" s="63">
        <f>ROUND(X1554/1.2,3)</f>
        <v>1895</v>
      </c>
      <c r="AB1554" s="23">
        <v>1895</v>
      </c>
      <c r="AC1554" s="190">
        <f>IFERROR(ROUND(AA1554/AB1554-1,2),"")</f>
        <v>0</v>
      </c>
      <c r="AD1554" s="25">
        <v>0.08</v>
      </c>
      <c r="AE1554" s="25">
        <v>1.2E-4</v>
      </c>
      <c r="AF1554" s="25">
        <v>40</v>
      </c>
      <c r="AG1554" s="25">
        <v>40</v>
      </c>
      <c r="AH1554" s="25">
        <v>40</v>
      </c>
      <c r="AI1554" s="25">
        <v>40</v>
      </c>
      <c r="AJ1554" s="25" t="s">
        <v>20</v>
      </c>
      <c r="AK1554" s="22" t="s">
        <v>20</v>
      </c>
      <c r="AL1554" s="25" t="s">
        <v>20</v>
      </c>
      <c r="AM1554" s="25">
        <v>20</v>
      </c>
      <c r="AN1554" s="25">
        <v>280</v>
      </c>
      <c r="AO1554" s="25">
        <v>185</v>
      </c>
      <c r="AP1554" s="25">
        <v>95</v>
      </c>
      <c r="AQ1554" s="25">
        <v>1.4</v>
      </c>
      <c r="AR1554" s="94">
        <v>4.921E-3</v>
      </c>
      <c r="AS1554" s="157">
        <v>40</v>
      </c>
      <c r="AT1554" s="93" t="s">
        <v>22</v>
      </c>
      <c r="AU1554" s="92" t="s">
        <v>22</v>
      </c>
      <c r="AV1554" s="91" t="s">
        <v>152</v>
      </c>
      <c r="AW1554" s="92" t="s">
        <v>152</v>
      </c>
      <c r="AX1554" s="92" t="s">
        <v>48</v>
      </c>
      <c r="AY1554" s="91" t="s">
        <v>152</v>
      </c>
      <c r="AZ1554" s="23"/>
      <c r="BA1554" s="25" t="s">
        <v>4874</v>
      </c>
      <c r="BB1554" t="s">
        <v>25</v>
      </c>
      <c r="BC1554">
        <v>2274</v>
      </c>
      <c r="BD1554" t="str">
        <f>IF(Z1554=BC1554,"OK")</f>
        <v>OK</v>
      </c>
      <c r="BE1554">
        <v>0.08</v>
      </c>
      <c r="BF1554">
        <v>1.2E-4</v>
      </c>
      <c r="BG1554">
        <v>280</v>
      </c>
      <c r="BH1554">
        <v>185</v>
      </c>
      <c r="BI1554">
        <v>95</v>
      </c>
      <c r="BJ1554">
        <v>1.4</v>
      </c>
      <c r="BK1554">
        <v>4.921E-3</v>
      </c>
      <c r="BN1554" s="183"/>
    </row>
    <row r="1555" spans="1:66" ht="25.5" x14ac:dyDescent="0.25">
      <c r="A1555" s="1"/>
      <c r="B1555" s="94">
        <v>1549</v>
      </c>
      <c r="C1555" s="43">
        <v>1048557</v>
      </c>
      <c r="D1555" s="45"/>
      <c r="E1555" s="36" t="s">
        <v>4878</v>
      </c>
      <c r="F1555" s="151" t="s">
        <v>26</v>
      </c>
      <c r="G1555" s="41"/>
      <c r="H1555" s="46" t="str">
        <f>IFERROR(IFERROR(IF(SEARCH("Usystems",$E1555)&gt;0,"Usystems"),IF(SEARCH("RIIFO",$E1555)&gt;0,"RIIFO","Uponor")),"Uponor")</f>
        <v>Uponor</v>
      </c>
      <c r="I1555" s="25" t="str">
        <f>IFERROR(MID($D1555,1,7)+0,"")</f>
        <v/>
      </c>
      <c r="J1555" s="25" t="str">
        <f>IFERROR(MID($D1555,10,7)+0,"")</f>
        <v/>
      </c>
      <c r="K1555" s="25" t="str">
        <f>IFERROR(MID($D1555,19,7)+0,"")</f>
        <v/>
      </c>
      <c r="L1555" s="25" t="str">
        <f>IFERROR(MID($D1555,28,7)+0,"")</f>
        <v/>
      </c>
      <c r="M1555" s="25" t="str">
        <f>IF(IFERROR(MID($Q1555,1,7)+0,"")&lt;1130000,IF(INDEX(C:C,MATCH(LEFT(Q1555,7)+0,I:I,0))&lt;1130000,"",INDEX(C:C,MATCH(LEFT(Q1555,7)+0,I:I,0))),IFERROR(MID($Q1555,1,7)+0,""))</f>
        <v/>
      </c>
      <c r="N1555" s="25" t="str">
        <f>IF(IFERROR(MID($Q1555,10,7)+0,"")&lt;1130000,"",IFERROR(MID($Q1555,10,7)+0,""))</f>
        <v/>
      </c>
      <c r="O1555" s="25" t="str">
        <f>IF(IFERROR(MID($Q1555,19,7)+0,"")&lt;1130000,"",IFERROR(MID($Q1555,19,7)+0,""))</f>
        <v/>
      </c>
      <c r="P1555" s="25" t="str">
        <f>IF(M1555="","",IF(N1555="",M1555,M1555&amp;", "&amp;N1555))</f>
        <v/>
      </c>
      <c r="Q1555" s="25"/>
      <c r="R1555" s="25"/>
      <c r="S1555" s="35" t="s">
        <v>52</v>
      </c>
      <c r="T1555" s="25" t="s">
        <v>36</v>
      </c>
      <c r="U1555" s="185">
        <v>3704</v>
      </c>
      <c r="V1555" s="188">
        <v>3704</v>
      </c>
      <c r="W1555" s="189">
        <v>3704</v>
      </c>
      <c r="X1555" s="31">
        <v>3704</v>
      </c>
      <c r="Y1555" s="90">
        <f>IFERROR(ROUND(X1555/W1555-1,2),"")</f>
        <v>0</v>
      </c>
      <c r="Z1555" s="31">
        <f>IF(OR(S1555="VLD MLC components",S1555="VLD MLC pipes",S1555="VLD PEX components",S1555="VLD PEX pipes",S1555="VLD PHC components",S1555="VLD PHC pipes",S1555="Controls VLD"),"По запросу",X1555)</f>
        <v>3704</v>
      </c>
      <c r="AA1555" s="63">
        <f>ROUND(X1555/1.2,3)</f>
        <v>3086.6669999999999</v>
      </c>
      <c r="AB1555" s="23">
        <v>3086.6669999999999</v>
      </c>
      <c r="AC1555" s="190">
        <f>IFERROR(ROUND(AA1555/AB1555-1,2),"")</f>
        <v>0</v>
      </c>
      <c r="AD1555" s="25">
        <v>0.113</v>
      </c>
      <c r="AE1555" s="25">
        <v>2.9999999999999997E-4</v>
      </c>
      <c r="AF1555" s="25">
        <v>2</v>
      </c>
      <c r="AG1555" s="25">
        <v>2</v>
      </c>
      <c r="AH1555" s="25">
        <v>2</v>
      </c>
      <c r="AI1555" s="25">
        <v>2</v>
      </c>
      <c r="AJ1555" s="25" t="s">
        <v>20</v>
      </c>
      <c r="AK1555" s="42" t="s">
        <v>19</v>
      </c>
      <c r="AL1555" s="25" t="s">
        <v>19</v>
      </c>
      <c r="AM1555" s="25">
        <v>14</v>
      </c>
      <c r="AN1555" s="25">
        <v>280</v>
      </c>
      <c r="AO1555" s="25">
        <v>185</v>
      </c>
      <c r="AP1555" s="25">
        <v>95</v>
      </c>
      <c r="AQ1555" s="25">
        <v>1.554</v>
      </c>
      <c r="AR1555" s="94">
        <v>4.921E-3</v>
      </c>
      <c r="AS1555" s="157">
        <v>2</v>
      </c>
      <c r="AT1555" s="93" t="s">
        <v>22</v>
      </c>
      <c r="AU1555" s="92" t="s">
        <v>22</v>
      </c>
      <c r="AV1555" s="91" t="s">
        <v>152</v>
      </c>
      <c r="AW1555" s="92" t="s">
        <v>48</v>
      </c>
      <c r="AX1555" s="92" t="s">
        <v>48</v>
      </c>
      <c r="AY1555" s="91" t="s">
        <v>152</v>
      </c>
      <c r="AZ1555" s="23"/>
      <c r="BA1555" s="25" t="s">
        <v>4876</v>
      </c>
      <c r="BB1555" t="s">
        <v>25</v>
      </c>
      <c r="BC1555" t="e">
        <v>#N/A</v>
      </c>
      <c r="BD1555" t="e">
        <f>IF(Z1555=BC1555,"OK")</f>
        <v>#N/A</v>
      </c>
      <c r="BE1555">
        <v>0.113</v>
      </c>
      <c r="BF1555">
        <v>2.9999999999999997E-4</v>
      </c>
      <c r="BG1555">
        <v>280</v>
      </c>
      <c r="BH1555">
        <v>185</v>
      </c>
      <c r="BI1555">
        <v>95</v>
      </c>
      <c r="BJ1555">
        <v>1.554</v>
      </c>
      <c r="BK1555">
        <v>4.921E-3</v>
      </c>
      <c r="BN1555" s="183"/>
    </row>
    <row r="1556" spans="1:66" ht="25.5" x14ac:dyDescent="0.25">
      <c r="A1556" s="1"/>
      <c r="B1556" s="94">
        <v>1550</v>
      </c>
      <c r="C1556" s="43">
        <v>1048556</v>
      </c>
      <c r="D1556" s="45"/>
      <c r="E1556" s="36" t="s">
        <v>4877</v>
      </c>
      <c r="F1556" s="151" t="s">
        <v>26</v>
      </c>
      <c r="G1556" s="41" t="s">
        <v>585</v>
      </c>
      <c r="H1556" s="46" t="str">
        <f>IFERROR(IFERROR(IF(SEARCH("Usystems",$E1556)&gt;0,"Usystems"),IF(SEARCH("RIIFO",$E1556)&gt;0,"RIIFO","Uponor")),"Uponor")</f>
        <v>Uponor</v>
      </c>
      <c r="I1556" s="25" t="str">
        <f>IFERROR(MID($D1556,1,7)+0,"")</f>
        <v/>
      </c>
      <c r="J1556" s="25" t="str">
        <f>IFERROR(MID($D1556,10,7)+0,"")</f>
        <v/>
      </c>
      <c r="K1556" s="25" t="str">
        <f>IFERROR(MID($D1556,19,7)+0,"")</f>
        <v/>
      </c>
      <c r="L1556" s="25" t="str">
        <f>IFERROR(MID($D1556,28,7)+0,"")</f>
        <v/>
      </c>
      <c r="M1556" s="25" t="str">
        <f>IF(IFERROR(MID($Q1556,1,7)+0,"")&lt;1130000,IF(INDEX(C:C,MATCH(LEFT(Q1556,7)+0,I:I,0))&lt;1130000,"",INDEX(C:C,MATCH(LEFT(Q1556,7)+0,I:I,0))),IFERROR(MID($Q1556,1,7)+0,""))</f>
        <v/>
      </c>
      <c r="N1556" s="25" t="str">
        <f>IF(IFERROR(MID($Q1556,10,7)+0,"")&lt;1130000,"",IFERROR(MID($Q1556,10,7)+0,""))</f>
        <v/>
      </c>
      <c r="O1556" s="25" t="str">
        <f>IF(IFERROR(MID($Q1556,19,7)+0,"")&lt;1130000,"",IFERROR(MID($Q1556,19,7)+0,""))</f>
        <v/>
      </c>
      <c r="P1556" s="25" t="str">
        <f>IF(M1556="","",IF(N1556="",M1556,M1556&amp;", "&amp;N1556))</f>
        <v/>
      </c>
      <c r="Q1556" s="25"/>
      <c r="R1556" s="25"/>
      <c r="S1556" s="35" t="s">
        <v>52</v>
      </c>
      <c r="T1556" s="25" t="s">
        <v>36</v>
      </c>
      <c r="U1556" s="185">
        <v>3704</v>
      </c>
      <c r="V1556" s="188">
        <v>3704</v>
      </c>
      <c r="W1556" s="189">
        <v>3704</v>
      </c>
      <c r="X1556" s="31">
        <v>3704</v>
      </c>
      <c r="Y1556" s="90">
        <f>IFERROR(ROUND(X1556/W1556-1,2),"")</f>
        <v>0</v>
      </c>
      <c r="Z1556" s="31">
        <f>IF(OR(S1556="VLD MLC components",S1556="VLD MLC pipes",S1556="VLD PEX components",S1556="VLD PEX pipes",S1556="VLD PHC components",S1556="VLD PHC pipes",S1556="Controls VLD"),"По запросу",X1556)</f>
        <v>3704</v>
      </c>
      <c r="AA1556" s="63">
        <f>ROUND(X1556/1.2,3)</f>
        <v>3086.6669999999999</v>
      </c>
      <c r="AB1556" s="23">
        <v>3086.6669999999999</v>
      </c>
      <c r="AC1556" s="190">
        <f>IFERROR(ROUND(AA1556/AB1556-1,2),"")</f>
        <v>0</v>
      </c>
      <c r="AD1556" s="25">
        <v>0.13200000000000001</v>
      </c>
      <c r="AE1556" s="25">
        <v>2.3000000000000001E-4</v>
      </c>
      <c r="AF1556" s="25">
        <v>4</v>
      </c>
      <c r="AG1556" s="25">
        <v>4</v>
      </c>
      <c r="AH1556" s="25">
        <v>4</v>
      </c>
      <c r="AI1556" s="25">
        <v>4</v>
      </c>
      <c r="AJ1556" s="25" t="s">
        <v>20</v>
      </c>
      <c r="AK1556" s="22" t="s">
        <v>20</v>
      </c>
      <c r="AL1556" s="25" t="s">
        <v>19</v>
      </c>
      <c r="AM1556" s="25">
        <v>14</v>
      </c>
      <c r="AN1556" s="25">
        <v>280</v>
      </c>
      <c r="AO1556" s="25">
        <v>187</v>
      </c>
      <c r="AP1556" s="25">
        <v>95</v>
      </c>
      <c r="AQ1556" s="25">
        <v>1.82</v>
      </c>
      <c r="AR1556" s="94">
        <v>4.9740000000000001E-3</v>
      </c>
      <c r="AS1556" s="157">
        <v>4</v>
      </c>
      <c r="AT1556" s="93" t="s">
        <v>22</v>
      </c>
      <c r="AU1556" s="92" t="s">
        <v>22</v>
      </c>
      <c r="AV1556" s="91" t="s">
        <v>152</v>
      </c>
      <c r="AW1556" s="92" t="s">
        <v>152</v>
      </c>
      <c r="AX1556" s="92" t="s">
        <v>48</v>
      </c>
      <c r="AY1556" s="91" t="s">
        <v>152</v>
      </c>
      <c r="AZ1556" s="23"/>
      <c r="BA1556" s="25" t="s">
        <v>4876</v>
      </c>
      <c r="BB1556" t="s">
        <v>25</v>
      </c>
      <c r="BC1556">
        <v>3704</v>
      </c>
      <c r="BD1556" t="str">
        <f>IF(Z1556=BC1556,"OK")</f>
        <v>OK</v>
      </c>
      <c r="BE1556">
        <v>0.13200000000000001</v>
      </c>
      <c r="BF1556">
        <v>2.3000000000000001E-4</v>
      </c>
      <c r="BG1556">
        <v>280</v>
      </c>
      <c r="BH1556">
        <v>187</v>
      </c>
      <c r="BI1556">
        <v>95</v>
      </c>
      <c r="BJ1556">
        <v>1.82</v>
      </c>
      <c r="BK1556">
        <v>4.9740000000000001E-3</v>
      </c>
      <c r="BN1556" s="183"/>
    </row>
    <row r="1557" spans="1:66" ht="25.5" x14ac:dyDescent="0.25">
      <c r="A1557" s="1"/>
      <c r="B1557" s="94">
        <v>1551</v>
      </c>
      <c r="C1557" s="43">
        <v>1059011</v>
      </c>
      <c r="D1557" s="45"/>
      <c r="E1557" s="36" t="s">
        <v>4875</v>
      </c>
      <c r="F1557" s="151" t="s">
        <v>26</v>
      </c>
      <c r="G1557" s="41" t="s">
        <v>585</v>
      </c>
      <c r="H1557" s="46" t="str">
        <f>IFERROR(IFERROR(IF(SEARCH("Usystems",$E1557)&gt;0,"Usystems"),IF(SEARCH("RIIFO",$E1557)&gt;0,"RIIFO","Uponor")),"Uponor")</f>
        <v>Uponor</v>
      </c>
      <c r="I1557" s="25" t="str">
        <f>IFERROR(MID($D1557,1,7)+0,"")</f>
        <v/>
      </c>
      <c r="J1557" s="25" t="str">
        <f>IFERROR(MID($D1557,10,7)+0,"")</f>
        <v/>
      </c>
      <c r="K1557" s="25" t="str">
        <f>IFERROR(MID($D1557,19,7)+0,"")</f>
        <v/>
      </c>
      <c r="L1557" s="25" t="str">
        <f>IFERROR(MID($D1557,28,7)+0,"")</f>
        <v/>
      </c>
      <c r="M1557" s="25" t="str">
        <f>IF(IFERROR(MID($Q1557,1,7)+0,"")&lt;1130000,IF(INDEX(C:C,MATCH(LEFT(Q1557,7)+0,I:I,0))&lt;1130000,"",INDEX(C:C,MATCH(LEFT(Q1557,7)+0,I:I,0))),IFERROR(MID($Q1557,1,7)+0,""))</f>
        <v/>
      </c>
      <c r="N1557" s="25" t="str">
        <f>IF(IFERROR(MID($Q1557,10,7)+0,"")&lt;1130000,"",IFERROR(MID($Q1557,10,7)+0,""))</f>
        <v/>
      </c>
      <c r="O1557" s="25" t="str">
        <f>IF(IFERROR(MID($Q1557,19,7)+0,"")&lt;1130000,"",IFERROR(MID($Q1557,19,7)+0,""))</f>
        <v/>
      </c>
      <c r="P1557" s="25" t="str">
        <f>IF(M1557="","",IF(N1557="",M1557,M1557&amp;", "&amp;N1557))</f>
        <v/>
      </c>
      <c r="Q1557" s="25"/>
      <c r="R1557" s="25"/>
      <c r="S1557" s="35" t="s">
        <v>52</v>
      </c>
      <c r="T1557" s="25" t="s">
        <v>36</v>
      </c>
      <c r="U1557" s="185">
        <v>2274</v>
      </c>
      <c r="V1557" s="188">
        <v>2274</v>
      </c>
      <c r="W1557" s="189">
        <v>2274</v>
      </c>
      <c r="X1557" s="31">
        <v>2274</v>
      </c>
      <c r="Y1557" s="90">
        <f>IFERROR(ROUND(X1557/W1557-1,2),"")</f>
        <v>0</v>
      </c>
      <c r="Z1557" s="31">
        <f>IF(OR(S1557="VLD MLC components",S1557="VLD MLC pipes",S1557="VLD PEX components",S1557="VLD PEX pipes",S1557="VLD PHC components",S1557="VLD PHC pipes",S1557="Controls VLD"),"По запросу",X1557)</f>
        <v>2274</v>
      </c>
      <c r="AA1557" s="63">
        <f>ROUND(X1557/1.2,3)</f>
        <v>1895</v>
      </c>
      <c r="AB1557" s="23">
        <v>1895</v>
      </c>
      <c r="AC1557" s="190">
        <f>IFERROR(ROUND(AA1557/AB1557-1,2),"")</f>
        <v>0</v>
      </c>
      <c r="AD1557" s="25">
        <v>0.193</v>
      </c>
      <c r="AE1557" s="25">
        <v>1.2E-4</v>
      </c>
      <c r="AF1557" s="25">
        <v>0</v>
      </c>
      <c r="AG1557" s="25" t="s">
        <v>22</v>
      </c>
      <c r="AH1557" s="25">
        <v>0</v>
      </c>
      <c r="AI1557" s="25">
        <v>0</v>
      </c>
      <c r="AJ1557" s="25" t="s">
        <v>20</v>
      </c>
      <c r="AK1557" s="42" t="s">
        <v>19</v>
      </c>
      <c r="AL1557" s="25" t="s">
        <v>20</v>
      </c>
      <c r="AM1557" s="25">
        <v>20</v>
      </c>
      <c r="AN1557" s="25">
        <v>280</v>
      </c>
      <c r="AO1557" s="25">
        <v>187</v>
      </c>
      <c r="AP1557" s="25">
        <v>90</v>
      </c>
      <c r="AQ1557" s="25">
        <v>3.8</v>
      </c>
      <c r="AR1557" s="94">
        <v>4.712E-3</v>
      </c>
      <c r="AS1557" s="157" t="s">
        <v>22</v>
      </c>
      <c r="AT1557" s="93" t="s">
        <v>22</v>
      </c>
      <c r="AU1557" s="92" t="s">
        <v>22</v>
      </c>
      <c r="AV1557" s="91" t="s">
        <v>152</v>
      </c>
      <c r="AW1557" s="92" t="s">
        <v>48</v>
      </c>
      <c r="AX1557" s="92" t="s">
        <v>48</v>
      </c>
      <c r="AY1557" s="91" t="s">
        <v>152</v>
      </c>
      <c r="AZ1557" s="23"/>
      <c r="BA1557" s="25" t="s">
        <v>4874</v>
      </c>
      <c r="BB1557" t="s">
        <v>25</v>
      </c>
      <c r="BC1557" t="e">
        <v>#N/A</v>
      </c>
      <c r="BD1557" t="e">
        <f>IF(Z1557=BC1557,"OK")</f>
        <v>#N/A</v>
      </c>
      <c r="BE1557">
        <v>0.193</v>
      </c>
      <c r="BF1557">
        <v>1.2E-4</v>
      </c>
      <c r="BG1557">
        <v>280</v>
      </c>
      <c r="BH1557">
        <v>187</v>
      </c>
      <c r="BI1557">
        <v>90</v>
      </c>
      <c r="BJ1557">
        <v>3.8</v>
      </c>
      <c r="BK1557">
        <v>4.712E-3</v>
      </c>
      <c r="BN1557" s="183"/>
    </row>
    <row r="1558" spans="1:66" ht="25.5" x14ac:dyDescent="0.25">
      <c r="A1558" s="1"/>
      <c r="B1558" s="94">
        <v>1552</v>
      </c>
      <c r="C1558" s="43">
        <v>1059010</v>
      </c>
      <c r="D1558" s="42"/>
      <c r="E1558" s="27" t="s">
        <v>4873</v>
      </c>
      <c r="F1558" s="151" t="s">
        <v>28</v>
      </c>
      <c r="G1558" s="41" t="s">
        <v>30</v>
      </c>
      <c r="H1558" s="46" t="str">
        <f>IFERROR(IFERROR(IF(SEARCH("Usystems",$E1558)&gt;0,"Usystems"),IF(SEARCH("RIIFO",$E1558)&gt;0,"RIIFO","Uponor")),"Uponor")</f>
        <v>Uponor</v>
      </c>
      <c r="I1558" s="25" t="str">
        <f>IFERROR(MID($D1558,1,7)+0,"")</f>
        <v/>
      </c>
      <c r="J1558" s="25" t="str">
        <f>IFERROR(MID($D1558,10,7)+0,"")</f>
        <v/>
      </c>
      <c r="K1558" s="25" t="str">
        <f>IFERROR(MID($D1558,19,7)+0,"")</f>
        <v/>
      </c>
      <c r="L1558" s="25" t="str">
        <f>IFERROR(MID($D1558,28,7)+0,"")</f>
        <v/>
      </c>
      <c r="M1558" s="25" t="str">
        <f>IF(IFERROR(MID($Q1558,1,7)+0,"")&lt;1130000,IF(INDEX(C:C,MATCH(LEFT(Q1558,7)+0,I:I,0))&lt;1130000,"",INDEX(C:C,MATCH(LEFT(Q1558,7)+0,I:I,0))),IFERROR(MID($Q1558,1,7)+0,""))</f>
        <v/>
      </c>
      <c r="N1558" s="25" t="str">
        <f>IF(IFERROR(MID($Q1558,10,7)+0,"")&lt;1130000,"",IFERROR(MID($Q1558,10,7)+0,""))</f>
        <v/>
      </c>
      <c r="O1558" s="25" t="str">
        <f>IF(IFERROR(MID($Q1558,19,7)+0,"")&lt;1130000,"",IFERROR(MID($Q1558,19,7)+0,""))</f>
        <v/>
      </c>
      <c r="P1558" s="25" t="str">
        <f>IF(M1558="","",IF(N1558="",M1558,M1558&amp;", "&amp;N1558))</f>
        <v/>
      </c>
      <c r="Q1558" s="25"/>
      <c r="R1558" s="25"/>
      <c r="S1558" s="35" t="s">
        <v>52</v>
      </c>
      <c r="T1558" s="25" t="s">
        <v>36</v>
      </c>
      <c r="U1558" s="185">
        <v>5422</v>
      </c>
      <c r="V1558" s="188">
        <v>5422</v>
      </c>
      <c r="W1558" s="189">
        <v>5422</v>
      </c>
      <c r="X1558" s="31">
        <v>5422</v>
      </c>
      <c r="Y1558" s="90">
        <f>IFERROR(ROUND(X1558/W1558-1,2),"")</f>
        <v>0</v>
      </c>
      <c r="Z1558" s="31">
        <f>IF(OR(S1558="VLD MLC components",S1558="VLD MLC pipes",S1558="VLD PEX components",S1558="VLD PEX pipes",S1558="VLD PHC components",S1558="VLD PHC pipes",S1558="Controls VLD"),"По запросу",X1558)</f>
        <v>5422</v>
      </c>
      <c r="AA1558" s="63">
        <f>ROUND(X1558/1.2,3)</f>
        <v>4518.3329999999996</v>
      </c>
      <c r="AB1558" s="23">
        <v>4518.3329999999996</v>
      </c>
      <c r="AC1558" s="190">
        <f>IFERROR(ROUND(AA1558/AB1558-1,2),"")</f>
        <v>0</v>
      </c>
      <c r="AD1558" s="25">
        <v>0.56100000000000005</v>
      </c>
      <c r="AE1558" s="25">
        <v>5.1000000000000004E-4</v>
      </c>
      <c r="AF1558" s="25">
        <v>0</v>
      </c>
      <c r="AG1558" s="25" t="s">
        <v>22</v>
      </c>
      <c r="AH1558" s="25">
        <v>0</v>
      </c>
      <c r="AI1558" s="25">
        <v>0</v>
      </c>
      <c r="AJ1558" s="25" t="s">
        <v>19</v>
      </c>
      <c r="AK1558" s="42" t="s">
        <v>19</v>
      </c>
      <c r="AL1558" s="25" t="s">
        <v>19</v>
      </c>
      <c r="AM1558" s="25">
        <v>6</v>
      </c>
      <c r="AN1558" s="25" t="s">
        <v>22</v>
      </c>
      <c r="AO1558" s="25" t="s">
        <v>22</v>
      </c>
      <c r="AP1558" s="25" t="s">
        <v>22</v>
      </c>
      <c r="AQ1558" s="25"/>
      <c r="AR1558" s="94"/>
      <c r="AS1558" s="157" t="s">
        <v>22</v>
      </c>
      <c r="AT1558" s="93" t="s">
        <v>22</v>
      </c>
      <c r="AU1558" s="92" t="s">
        <v>22</v>
      </c>
      <c r="AV1558" s="91" t="s">
        <v>48</v>
      </c>
      <c r="AW1558" s="92" t="s">
        <v>48</v>
      </c>
      <c r="AX1558" s="92" t="s">
        <v>48</v>
      </c>
      <c r="AY1558" s="91" t="s">
        <v>152</v>
      </c>
      <c r="AZ1558" s="23"/>
      <c r="BA1558" s="25">
        <v>0</v>
      </c>
      <c r="BB1558" t="s">
        <v>48</v>
      </c>
      <c r="BC1558" t="e">
        <v>#N/A</v>
      </c>
      <c r="BD1558" t="e">
        <f>IF(Z1558=BC1558,"OK")</f>
        <v>#N/A</v>
      </c>
      <c r="BE1558">
        <v>0.56100000000000005</v>
      </c>
      <c r="BF1558">
        <v>5.1000000000000004E-4</v>
      </c>
      <c r="BG1558" t="s">
        <v>22</v>
      </c>
      <c r="BH1558" t="s">
        <v>22</v>
      </c>
      <c r="BI1558" t="s">
        <v>22</v>
      </c>
      <c r="BJ1558">
        <v>0</v>
      </c>
      <c r="BK1558">
        <v>0</v>
      </c>
      <c r="BN1558" s="183"/>
    </row>
    <row r="1559" spans="1:66" ht="25.5" x14ac:dyDescent="0.25">
      <c r="A1559" s="1"/>
      <c r="B1559" s="94">
        <v>1553</v>
      </c>
      <c r="C1559" s="43">
        <v>1048580</v>
      </c>
      <c r="D1559" s="42"/>
      <c r="E1559" s="27" t="s">
        <v>4872</v>
      </c>
      <c r="F1559" s="151" t="s">
        <v>28</v>
      </c>
      <c r="G1559" s="41" t="s">
        <v>30</v>
      </c>
      <c r="H1559" s="46" t="str">
        <f>IFERROR(IFERROR(IF(SEARCH("Usystems",$E1559)&gt;0,"Usystems"),IF(SEARCH("RIIFO",$E1559)&gt;0,"RIIFO","Uponor")),"Uponor")</f>
        <v>Uponor</v>
      </c>
      <c r="I1559" s="25" t="str">
        <f>IFERROR(MID($D1559,1,7)+0,"")</f>
        <v/>
      </c>
      <c r="J1559" s="25" t="str">
        <f>IFERROR(MID($D1559,10,7)+0,"")</f>
        <v/>
      </c>
      <c r="K1559" s="25" t="str">
        <f>IFERROR(MID($D1559,19,7)+0,"")</f>
        <v/>
      </c>
      <c r="L1559" s="25" t="str">
        <f>IFERROR(MID($D1559,28,7)+0,"")</f>
        <v/>
      </c>
      <c r="M1559" s="25" t="str">
        <f>IF(IFERROR(MID($Q1559,1,7)+0,"")&lt;1130000,IF(INDEX(C:C,MATCH(LEFT(Q1559,7)+0,I:I,0))&lt;1130000,"",INDEX(C:C,MATCH(LEFT(Q1559,7)+0,I:I,0))),IFERROR(MID($Q1559,1,7)+0,""))</f>
        <v/>
      </c>
      <c r="N1559" s="25" t="str">
        <f>IF(IFERROR(MID($Q1559,10,7)+0,"")&lt;1130000,"",IFERROR(MID($Q1559,10,7)+0,""))</f>
        <v/>
      </c>
      <c r="O1559" s="25" t="str">
        <f>IF(IFERROR(MID($Q1559,19,7)+0,"")&lt;1130000,"",IFERROR(MID($Q1559,19,7)+0,""))</f>
        <v/>
      </c>
      <c r="P1559" s="25" t="str">
        <f>IF(M1559="","",IF(N1559="",M1559,M1559&amp;", "&amp;N1559))</f>
        <v/>
      </c>
      <c r="Q1559" s="25"/>
      <c r="R1559" s="25"/>
      <c r="S1559" s="35" t="s">
        <v>52</v>
      </c>
      <c r="T1559" s="25" t="s">
        <v>36</v>
      </c>
      <c r="U1559" s="185">
        <v>5422</v>
      </c>
      <c r="V1559" s="188">
        <v>5422</v>
      </c>
      <c r="W1559" s="189">
        <v>5422</v>
      </c>
      <c r="X1559" s="31">
        <v>5422</v>
      </c>
      <c r="Y1559" s="90">
        <f>IFERROR(ROUND(X1559/W1559-1,2),"")</f>
        <v>0</v>
      </c>
      <c r="Z1559" s="31">
        <f>IF(OR(S1559="VLD MLC components",S1559="VLD MLC pipes",S1559="VLD PEX components",S1559="VLD PEX pipes",S1559="VLD PHC components",S1559="VLD PHC pipes",S1559="Controls VLD"),"По запросу",X1559)</f>
        <v>5422</v>
      </c>
      <c r="AA1559" s="63">
        <f>ROUND(X1559/1.2,3)</f>
        <v>4518.3329999999996</v>
      </c>
      <c r="AB1559" s="23">
        <v>4518.3329999999996</v>
      </c>
      <c r="AC1559" s="190">
        <f>IFERROR(ROUND(AA1559/AB1559-1,2),"")</f>
        <v>0</v>
      </c>
      <c r="AD1559" s="25">
        <v>0.67200000000000004</v>
      </c>
      <c r="AE1559" s="25">
        <v>4.2999999999999999E-4</v>
      </c>
      <c r="AF1559" s="25">
        <v>0</v>
      </c>
      <c r="AG1559" s="25" t="s">
        <v>22</v>
      </c>
      <c r="AH1559" s="25">
        <v>0</v>
      </c>
      <c r="AI1559" s="25">
        <v>0</v>
      </c>
      <c r="AJ1559" s="25" t="s">
        <v>19</v>
      </c>
      <c r="AK1559" s="42" t="s">
        <v>19</v>
      </c>
      <c r="AL1559" s="25" t="s">
        <v>19</v>
      </c>
      <c r="AM1559" s="25">
        <v>6</v>
      </c>
      <c r="AN1559" s="25" t="s">
        <v>22</v>
      </c>
      <c r="AO1559" s="25" t="s">
        <v>22</v>
      </c>
      <c r="AP1559" s="25" t="s">
        <v>22</v>
      </c>
      <c r="AQ1559" s="25"/>
      <c r="AR1559" s="94"/>
      <c r="AS1559" s="157" t="s">
        <v>22</v>
      </c>
      <c r="AT1559" s="93" t="s">
        <v>22</v>
      </c>
      <c r="AU1559" s="92" t="s">
        <v>22</v>
      </c>
      <c r="AV1559" s="91" t="s">
        <v>48</v>
      </c>
      <c r="AW1559" s="92" t="s">
        <v>48</v>
      </c>
      <c r="AX1559" s="92" t="s">
        <v>48</v>
      </c>
      <c r="AY1559" s="91" t="s">
        <v>152</v>
      </c>
      <c r="AZ1559" s="23"/>
      <c r="BA1559" s="25">
        <v>0</v>
      </c>
      <c r="BB1559" t="s">
        <v>48</v>
      </c>
      <c r="BC1559" t="e">
        <v>#N/A</v>
      </c>
      <c r="BD1559" t="e">
        <f>IF(Z1559=BC1559,"OK")</f>
        <v>#N/A</v>
      </c>
      <c r="BE1559">
        <v>0.67200000000000004</v>
      </c>
      <c r="BF1559">
        <v>4.2999999999999999E-4</v>
      </c>
      <c r="BG1559" t="s">
        <v>22</v>
      </c>
      <c r="BH1559" t="s">
        <v>22</v>
      </c>
      <c r="BI1559" t="s">
        <v>22</v>
      </c>
      <c r="BJ1559">
        <v>0</v>
      </c>
      <c r="BK1559">
        <v>0</v>
      </c>
      <c r="BN1559" s="183"/>
    </row>
    <row r="1560" spans="1:66" ht="25.5" x14ac:dyDescent="0.25">
      <c r="A1560" s="1"/>
      <c r="B1560" s="94">
        <v>1554</v>
      </c>
      <c r="C1560" s="43">
        <v>1048587</v>
      </c>
      <c r="D1560" s="45"/>
      <c r="E1560" s="27" t="s">
        <v>4871</v>
      </c>
      <c r="F1560" s="151" t="s">
        <v>21</v>
      </c>
      <c r="G1560" s="41" t="s">
        <v>585</v>
      </c>
      <c r="H1560" s="46" t="str">
        <f>IFERROR(IFERROR(IF(SEARCH("Usystems",$E1560)&gt;0,"Usystems"),IF(SEARCH("RIIFO",$E1560)&gt;0,"RIIFO","Uponor")),"Uponor")</f>
        <v>Uponor</v>
      </c>
      <c r="I1560" s="25" t="str">
        <f>IFERROR(MID($D1560,1,7)+0,"")</f>
        <v/>
      </c>
      <c r="J1560" s="25" t="str">
        <f>IFERROR(MID($D1560,10,7)+0,"")</f>
        <v/>
      </c>
      <c r="K1560" s="25" t="str">
        <f>IFERROR(MID($D1560,19,7)+0,"")</f>
        <v/>
      </c>
      <c r="L1560" s="25" t="str">
        <f>IFERROR(MID($D1560,28,7)+0,"")</f>
        <v/>
      </c>
      <c r="M1560" s="25" t="str">
        <f>IF(IFERROR(MID($Q1560,1,7)+0,"")&lt;1130000,IF(INDEX(C:C,MATCH(LEFT(Q1560,7)+0,I:I,0))&lt;1130000,"",INDEX(C:C,MATCH(LEFT(Q1560,7)+0,I:I,0))),IFERROR(MID($Q1560,1,7)+0,""))</f>
        <v/>
      </c>
      <c r="N1560" s="25" t="str">
        <f>IF(IFERROR(MID($Q1560,10,7)+0,"")&lt;1130000,"",IFERROR(MID($Q1560,10,7)+0,""))</f>
        <v/>
      </c>
      <c r="O1560" s="25" t="str">
        <f>IF(IFERROR(MID($Q1560,19,7)+0,"")&lt;1130000,"",IFERROR(MID($Q1560,19,7)+0,""))</f>
        <v/>
      </c>
      <c r="P1560" s="25" t="str">
        <f>IF(M1560="","",IF(N1560="",M1560,M1560&amp;", "&amp;N1560))</f>
        <v/>
      </c>
      <c r="Q1560" s="25"/>
      <c r="R1560" s="25"/>
      <c r="S1560" s="35" t="s">
        <v>52</v>
      </c>
      <c r="T1560" s="25" t="s">
        <v>36</v>
      </c>
      <c r="U1560" s="185">
        <v>2788</v>
      </c>
      <c r="V1560" s="188">
        <v>2788</v>
      </c>
      <c r="W1560" s="189">
        <v>2788</v>
      </c>
      <c r="X1560" s="31">
        <v>2788</v>
      </c>
      <c r="Y1560" s="90">
        <f>IFERROR(ROUND(X1560/W1560-1,2),"")</f>
        <v>0</v>
      </c>
      <c r="Z1560" s="31">
        <f>IF(OR(S1560="VLD MLC components",S1560="VLD MLC pipes",S1560="VLD PEX components",S1560="VLD PEX pipes",S1560="VLD PHC components",S1560="VLD PHC pipes",S1560="Controls VLD"),"По запросу",X1560)</f>
        <v>2788</v>
      </c>
      <c r="AA1560" s="63">
        <f>ROUND(X1560/1.2,3)</f>
        <v>2323.3330000000001</v>
      </c>
      <c r="AB1560" s="23">
        <v>2323.3330000000001</v>
      </c>
      <c r="AC1560" s="190">
        <f>IFERROR(ROUND(AA1560/AB1560-1,2),"")</f>
        <v>0</v>
      </c>
      <c r="AD1560" s="25">
        <v>0.13100000000000001</v>
      </c>
      <c r="AE1560" s="25">
        <v>9.2999999999999997E-5</v>
      </c>
      <c r="AF1560" s="25">
        <v>90</v>
      </c>
      <c r="AG1560" s="25">
        <v>90</v>
      </c>
      <c r="AH1560" s="25">
        <v>90</v>
      </c>
      <c r="AI1560" s="25">
        <v>90</v>
      </c>
      <c r="AJ1560" s="25" t="s">
        <v>20</v>
      </c>
      <c r="AK1560" s="22" t="s">
        <v>20</v>
      </c>
      <c r="AL1560" s="25" t="s">
        <v>20</v>
      </c>
      <c r="AM1560" s="25">
        <v>30</v>
      </c>
      <c r="AN1560" s="25">
        <v>280</v>
      </c>
      <c r="AO1560" s="25">
        <v>187</v>
      </c>
      <c r="AP1560" s="25">
        <v>95</v>
      </c>
      <c r="AQ1560" s="25">
        <v>3.99</v>
      </c>
      <c r="AR1560" s="94">
        <v>4.9740000000000001E-3</v>
      </c>
      <c r="AS1560" s="157">
        <v>90</v>
      </c>
      <c r="AT1560" s="93" t="s">
        <v>22</v>
      </c>
      <c r="AU1560" s="92" t="s">
        <v>22</v>
      </c>
      <c r="AV1560" s="91" t="s">
        <v>152</v>
      </c>
      <c r="AW1560" s="92" t="s">
        <v>152</v>
      </c>
      <c r="AX1560" s="92" t="s">
        <v>48</v>
      </c>
      <c r="AY1560" s="91" t="s">
        <v>152</v>
      </c>
      <c r="AZ1560" s="23"/>
      <c r="BA1560" s="25" t="s">
        <v>4203</v>
      </c>
      <c r="BB1560" t="s">
        <v>25</v>
      </c>
      <c r="BC1560">
        <v>2788</v>
      </c>
      <c r="BD1560" t="str">
        <f>IF(Z1560=BC1560,"OK")</f>
        <v>OK</v>
      </c>
      <c r="BE1560">
        <v>0.13100000000000001</v>
      </c>
      <c r="BF1560">
        <v>9.2999999999999997E-5</v>
      </c>
      <c r="BG1560">
        <v>280</v>
      </c>
      <c r="BH1560">
        <v>187</v>
      </c>
      <c r="BI1560">
        <v>95</v>
      </c>
      <c r="BJ1560">
        <v>3.99</v>
      </c>
      <c r="BK1560">
        <v>4.9740000000000001E-3</v>
      </c>
      <c r="BN1560" s="183"/>
    </row>
    <row r="1561" spans="1:66" ht="25.5" x14ac:dyDescent="0.25">
      <c r="A1561" s="1"/>
      <c r="B1561" s="94">
        <v>1555</v>
      </c>
      <c r="C1561" s="43">
        <v>1048588</v>
      </c>
      <c r="D1561" s="45"/>
      <c r="E1561" s="27" t="s">
        <v>4870</v>
      </c>
      <c r="F1561" s="151" t="s">
        <v>21</v>
      </c>
      <c r="G1561" s="41" t="s">
        <v>585</v>
      </c>
      <c r="H1561" s="46" t="str">
        <f>IFERROR(IFERROR(IF(SEARCH("Usystems",$E1561)&gt;0,"Usystems"),IF(SEARCH("RIIFO",$E1561)&gt;0,"RIIFO","Uponor")),"Uponor")</f>
        <v>Uponor</v>
      </c>
      <c r="I1561" s="25" t="str">
        <f>IFERROR(MID($D1561,1,7)+0,"")</f>
        <v/>
      </c>
      <c r="J1561" s="25" t="str">
        <f>IFERROR(MID($D1561,10,7)+0,"")</f>
        <v/>
      </c>
      <c r="K1561" s="25" t="str">
        <f>IFERROR(MID($D1561,19,7)+0,"")</f>
        <v/>
      </c>
      <c r="L1561" s="25" t="str">
        <f>IFERROR(MID($D1561,28,7)+0,"")</f>
        <v/>
      </c>
      <c r="M1561" s="25" t="str">
        <f>IF(IFERROR(MID($Q1561,1,7)+0,"")&lt;1130000,IF(INDEX(C:C,MATCH(LEFT(Q1561,7)+0,I:I,0))&lt;1130000,"",INDEX(C:C,MATCH(LEFT(Q1561,7)+0,I:I,0))),IFERROR(MID($Q1561,1,7)+0,""))</f>
        <v/>
      </c>
      <c r="N1561" s="25" t="str">
        <f>IF(IFERROR(MID($Q1561,10,7)+0,"")&lt;1130000,"",IFERROR(MID($Q1561,10,7)+0,""))</f>
        <v/>
      </c>
      <c r="O1561" s="25" t="str">
        <f>IF(IFERROR(MID($Q1561,19,7)+0,"")&lt;1130000,"",IFERROR(MID($Q1561,19,7)+0,""))</f>
        <v/>
      </c>
      <c r="P1561" s="25" t="str">
        <f>IF(M1561="","",IF(N1561="",M1561,M1561&amp;", "&amp;N1561))</f>
        <v/>
      </c>
      <c r="Q1561" s="25"/>
      <c r="R1561" s="25"/>
      <c r="S1561" s="35" t="s">
        <v>52</v>
      </c>
      <c r="T1561" s="25" t="s">
        <v>36</v>
      </c>
      <c r="U1561" s="185">
        <v>3131</v>
      </c>
      <c r="V1561" s="188">
        <v>3131</v>
      </c>
      <c r="W1561" s="189">
        <v>3131</v>
      </c>
      <c r="X1561" s="31">
        <v>3131</v>
      </c>
      <c r="Y1561" s="90">
        <f>IFERROR(ROUND(X1561/W1561-1,2),"")</f>
        <v>0</v>
      </c>
      <c r="Z1561" s="31">
        <f>IF(OR(S1561="VLD MLC components",S1561="VLD MLC pipes",S1561="VLD PEX components",S1561="VLD PEX pipes",S1561="VLD PHC components",S1561="VLD PHC pipes",S1561="Controls VLD"),"По запросу",X1561)</f>
        <v>3131</v>
      </c>
      <c r="AA1561" s="63">
        <f>ROUND(X1561/1.2,3)</f>
        <v>2609.1669999999999</v>
      </c>
      <c r="AB1561" s="23">
        <v>2609.1669999999999</v>
      </c>
      <c r="AC1561" s="190">
        <f>IFERROR(ROUND(AA1561/AB1561-1,2),"")</f>
        <v>0</v>
      </c>
      <c r="AD1561" s="25">
        <v>0.188</v>
      </c>
      <c r="AE1561" s="25">
        <v>1E-4</v>
      </c>
      <c r="AF1561" s="25">
        <v>60</v>
      </c>
      <c r="AG1561" s="25">
        <v>60</v>
      </c>
      <c r="AH1561" s="25">
        <v>60</v>
      </c>
      <c r="AI1561" s="25">
        <v>60</v>
      </c>
      <c r="AJ1561" s="25" t="s">
        <v>20</v>
      </c>
      <c r="AK1561" s="22" t="s">
        <v>20</v>
      </c>
      <c r="AL1561" s="25" t="s">
        <v>20</v>
      </c>
      <c r="AM1561" s="25">
        <v>20</v>
      </c>
      <c r="AN1561" s="25">
        <v>280</v>
      </c>
      <c r="AO1561" s="25">
        <v>187</v>
      </c>
      <c r="AP1561" s="25">
        <v>95</v>
      </c>
      <c r="AQ1561" s="25">
        <v>3.78</v>
      </c>
      <c r="AR1561" s="94">
        <v>4.9740000000000001E-3</v>
      </c>
      <c r="AS1561" s="157">
        <v>60</v>
      </c>
      <c r="AT1561" s="93" t="s">
        <v>22</v>
      </c>
      <c r="AU1561" s="92" t="s">
        <v>22</v>
      </c>
      <c r="AV1561" s="91" t="s">
        <v>152</v>
      </c>
      <c r="AW1561" s="92" t="s">
        <v>152</v>
      </c>
      <c r="AX1561" s="92" t="s">
        <v>48</v>
      </c>
      <c r="AY1561" s="91" t="s">
        <v>152</v>
      </c>
      <c r="AZ1561" s="23"/>
      <c r="BA1561" s="25" t="s">
        <v>4869</v>
      </c>
      <c r="BB1561" t="s">
        <v>25</v>
      </c>
      <c r="BC1561">
        <v>3131</v>
      </c>
      <c r="BD1561" t="str">
        <f>IF(Z1561=BC1561,"OK")</f>
        <v>OK</v>
      </c>
      <c r="BE1561">
        <v>0.188</v>
      </c>
      <c r="BF1561">
        <v>1E-4</v>
      </c>
      <c r="BG1561">
        <v>280</v>
      </c>
      <c r="BH1561">
        <v>187</v>
      </c>
      <c r="BI1561">
        <v>95</v>
      </c>
      <c r="BJ1561">
        <v>3.78</v>
      </c>
      <c r="BK1561">
        <v>4.9740000000000001E-3</v>
      </c>
      <c r="BN1561" s="183"/>
    </row>
    <row r="1562" spans="1:66" ht="25.5" x14ac:dyDescent="0.25">
      <c r="A1562" s="1"/>
      <c r="B1562" s="94">
        <v>1556</v>
      </c>
      <c r="C1562" s="43">
        <v>1048589</v>
      </c>
      <c r="D1562" s="45"/>
      <c r="E1562" s="36" t="s">
        <v>4868</v>
      </c>
      <c r="F1562" s="151" t="s">
        <v>26</v>
      </c>
      <c r="G1562" s="41" t="s">
        <v>585</v>
      </c>
      <c r="H1562" s="46" t="str">
        <f>IFERROR(IFERROR(IF(SEARCH("Usystems",$E1562)&gt;0,"Usystems"),IF(SEARCH("RIIFO",$E1562)&gt;0,"RIIFO","Uponor")),"Uponor")</f>
        <v>Uponor</v>
      </c>
      <c r="I1562" s="25" t="str">
        <f>IFERROR(MID($D1562,1,7)+0,"")</f>
        <v/>
      </c>
      <c r="J1562" s="25" t="str">
        <f>IFERROR(MID($D1562,10,7)+0,"")</f>
        <v/>
      </c>
      <c r="K1562" s="25" t="str">
        <f>IFERROR(MID($D1562,19,7)+0,"")</f>
        <v/>
      </c>
      <c r="L1562" s="25" t="str">
        <f>IFERROR(MID($D1562,28,7)+0,"")</f>
        <v/>
      </c>
      <c r="M1562" s="25" t="str">
        <f>IF(IFERROR(MID($Q1562,1,7)+0,"")&lt;1130000,IF(INDEX(C:C,MATCH(LEFT(Q1562,7)+0,I:I,0))&lt;1130000,"",INDEX(C:C,MATCH(LEFT(Q1562,7)+0,I:I,0))),IFERROR(MID($Q1562,1,7)+0,""))</f>
        <v/>
      </c>
      <c r="N1562" s="25" t="str">
        <f>IF(IFERROR(MID($Q1562,10,7)+0,"")&lt;1130000,"",IFERROR(MID($Q1562,10,7)+0,""))</f>
        <v/>
      </c>
      <c r="O1562" s="25" t="str">
        <f>IF(IFERROR(MID($Q1562,19,7)+0,"")&lt;1130000,"",IFERROR(MID($Q1562,19,7)+0,""))</f>
        <v/>
      </c>
      <c r="P1562" s="25" t="str">
        <f>IF(M1562="","",IF(N1562="",M1562,M1562&amp;", "&amp;N1562))</f>
        <v/>
      </c>
      <c r="Q1562" s="25"/>
      <c r="R1562" s="25"/>
      <c r="S1562" s="35" t="s">
        <v>52</v>
      </c>
      <c r="T1562" s="25" t="s">
        <v>36</v>
      </c>
      <c r="U1562" s="185">
        <v>3657</v>
      </c>
      <c r="V1562" s="188">
        <v>3657</v>
      </c>
      <c r="W1562" s="189">
        <v>3657</v>
      </c>
      <c r="X1562" s="31">
        <v>3657</v>
      </c>
      <c r="Y1562" s="90">
        <f>IFERROR(ROUND(X1562/W1562-1,2),"")</f>
        <v>0</v>
      </c>
      <c r="Z1562" s="31">
        <f>IF(OR(S1562="VLD MLC components",S1562="VLD MLC pipes",S1562="VLD PEX components",S1562="VLD PEX pipes",S1562="VLD PHC components",S1562="VLD PHC pipes",S1562="Controls VLD"),"По запросу",X1562)</f>
        <v>3657</v>
      </c>
      <c r="AA1562" s="63">
        <f>ROUND(X1562/1.2,3)</f>
        <v>3047.5</v>
      </c>
      <c r="AB1562" s="23">
        <v>3047.5</v>
      </c>
      <c r="AC1562" s="190">
        <f>IFERROR(ROUND(AA1562/AB1562-1,2),"")</f>
        <v>0</v>
      </c>
      <c r="AD1562" s="25">
        <v>0.22</v>
      </c>
      <c r="AE1562" s="25">
        <v>1.8000000000000001E-4</v>
      </c>
      <c r="AF1562" s="25">
        <v>60</v>
      </c>
      <c r="AG1562" s="25">
        <v>60</v>
      </c>
      <c r="AH1562" s="25">
        <v>60</v>
      </c>
      <c r="AI1562" s="25">
        <v>60</v>
      </c>
      <c r="AJ1562" s="25" t="s">
        <v>20</v>
      </c>
      <c r="AK1562" s="22" t="s">
        <v>20</v>
      </c>
      <c r="AL1562" s="25" t="s">
        <v>20</v>
      </c>
      <c r="AM1562" s="25">
        <v>20</v>
      </c>
      <c r="AN1562" s="25">
        <v>280</v>
      </c>
      <c r="AO1562" s="25">
        <v>185</v>
      </c>
      <c r="AP1562" s="25">
        <v>95</v>
      </c>
      <c r="AQ1562" s="25">
        <v>4.5</v>
      </c>
      <c r="AR1562" s="94">
        <v>4.921E-3</v>
      </c>
      <c r="AS1562" s="157">
        <v>60</v>
      </c>
      <c r="AT1562" s="93" t="s">
        <v>22</v>
      </c>
      <c r="AU1562" s="92" t="s">
        <v>22</v>
      </c>
      <c r="AV1562" s="91" t="s">
        <v>152</v>
      </c>
      <c r="AW1562" s="92" t="s">
        <v>152</v>
      </c>
      <c r="AX1562" s="92" t="s">
        <v>48</v>
      </c>
      <c r="AY1562" s="91" t="s">
        <v>152</v>
      </c>
      <c r="AZ1562" s="23"/>
      <c r="BA1562" s="25" t="s">
        <v>4867</v>
      </c>
      <c r="BB1562" t="s">
        <v>25</v>
      </c>
      <c r="BC1562">
        <v>3657</v>
      </c>
      <c r="BD1562" t="str">
        <f>IF(Z1562=BC1562,"OK")</f>
        <v>OK</v>
      </c>
      <c r="BE1562">
        <v>0.22</v>
      </c>
      <c r="BF1562">
        <v>1.8000000000000001E-4</v>
      </c>
      <c r="BG1562">
        <v>280</v>
      </c>
      <c r="BH1562">
        <v>185</v>
      </c>
      <c r="BI1562">
        <v>95</v>
      </c>
      <c r="BJ1562">
        <v>4.5</v>
      </c>
      <c r="BK1562">
        <v>4.921E-3</v>
      </c>
      <c r="BN1562" s="183"/>
    </row>
    <row r="1563" spans="1:66" ht="25.5" x14ac:dyDescent="0.25">
      <c r="A1563" s="1"/>
      <c r="B1563" s="94">
        <v>1557</v>
      </c>
      <c r="C1563" s="43">
        <v>1048596</v>
      </c>
      <c r="D1563" s="45"/>
      <c r="E1563" s="27" t="s">
        <v>4866</v>
      </c>
      <c r="F1563" s="151" t="s">
        <v>21</v>
      </c>
      <c r="G1563" s="41"/>
      <c r="H1563" s="46" t="str">
        <f>IFERROR(IFERROR(IF(SEARCH("Usystems",$E1563)&gt;0,"Usystems"),IF(SEARCH("RIIFO",$E1563)&gt;0,"RIIFO","Uponor")),"Uponor")</f>
        <v>Uponor</v>
      </c>
      <c r="I1563" s="25" t="str">
        <f>IFERROR(MID($D1563,1,7)+0,"")</f>
        <v/>
      </c>
      <c r="J1563" s="25" t="str">
        <f>IFERROR(MID($D1563,10,7)+0,"")</f>
        <v/>
      </c>
      <c r="K1563" s="25" t="str">
        <f>IFERROR(MID($D1563,19,7)+0,"")</f>
        <v/>
      </c>
      <c r="L1563" s="25" t="str">
        <f>IFERROR(MID($D1563,28,7)+0,"")</f>
        <v/>
      </c>
      <c r="M1563" s="25" t="str">
        <f>IF(IFERROR(MID($Q1563,1,7)+0,"")&lt;1130000,IF(INDEX(C:C,MATCH(LEFT(Q1563,7)+0,I:I,0))&lt;1130000,"",INDEX(C:C,MATCH(LEFT(Q1563,7)+0,I:I,0))),IFERROR(MID($Q1563,1,7)+0,""))</f>
        <v/>
      </c>
      <c r="N1563" s="25" t="str">
        <f>IF(IFERROR(MID($Q1563,10,7)+0,"")&lt;1130000,"",IFERROR(MID($Q1563,10,7)+0,""))</f>
        <v/>
      </c>
      <c r="O1563" s="25" t="str">
        <f>IF(IFERROR(MID($Q1563,19,7)+0,"")&lt;1130000,"",IFERROR(MID($Q1563,19,7)+0,""))</f>
        <v/>
      </c>
      <c r="P1563" s="25" t="str">
        <f>IF(M1563="","",IF(N1563="",M1563,M1563&amp;", "&amp;N1563))</f>
        <v/>
      </c>
      <c r="Q1563" s="25"/>
      <c r="R1563" s="25"/>
      <c r="S1563" s="35" t="s">
        <v>52</v>
      </c>
      <c r="T1563" s="25" t="s">
        <v>36</v>
      </c>
      <c r="U1563" s="185">
        <v>1848</v>
      </c>
      <c r="V1563" s="188">
        <v>1848</v>
      </c>
      <c r="W1563" s="189">
        <v>1848</v>
      </c>
      <c r="X1563" s="31">
        <v>1848</v>
      </c>
      <c r="Y1563" s="90">
        <f>IFERROR(ROUND(X1563/W1563-1,2),"")</f>
        <v>0</v>
      </c>
      <c r="Z1563" s="31">
        <f>IF(OR(S1563="VLD MLC components",S1563="VLD MLC pipes",S1563="VLD PEX components",S1563="VLD PEX pipes",S1563="VLD PHC components",S1563="VLD PHC pipes",S1563="Controls VLD"),"По запросу",X1563)</f>
        <v>1848</v>
      </c>
      <c r="AA1563" s="63">
        <f>ROUND(X1563/1.2,3)</f>
        <v>1540</v>
      </c>
      <c r="AB1563" s="23">
        <v>1540</v>
      </c>
      <c r="AC1563" s="190">
        <f>IFERROR(ROUND(AA1563/AB1563-1,2),"")</f>
        <v>0</v>
      </c>
      <c r="AD1563" s="25">
        <v>0.129</v>
      </c>
      <c r="AE1563" s="25">
        <v>1.2999999999999999E-4</v>
      </c>
      <c r="AF1563" s="25">
        <v>0</v>
      </c>
      <c r="AG1563" s="25" t="s">
        <v>22</v>
      </c>
      <c r="AH1563" s="25">
        <v>0</v>
      </c>
      <c r="AI1563" s="25">
        <v>0</v>
      </c>
      <c r="AJ1563" s="25" t="s">
        <v>20</v>
      </c>
      <c r="AK1563" s="42" t="s">
        <v>19</v>
      </c>
      <c r="AL1563" s="25" t="s">
        <v>20</v>
      </c>
      <c r="AM1563" s="25">
        <v>20</v>
      </c>
      <c r="AN1563" s="25">
        <v>280</v>
      </c>
      <c r="AO1563" s="25">
        <v>187</v>
      </c>
      <c r="AP1563" s="25">
        <v>95</v>
      </c>
      <c r="AQ1563" s="25">
        <v>2.54</v>
      </c>
      <c r="AR1563" s="94">
        <v>4.9740000000000001E-3</v>
      </c>
      <c r="AS1563" s="157" t="s">
        <v>22</v>
      </c>
      <c r="AT1563" s="93" t="s">
        <v>22</v>
      </c>
      <c r="AU1563" s="92" t="s">
        <v>22</v>
      </c>
      <c r="AV1563" s="91" t="s">
        <v>152</v>
      </c>
      <c r="AW1563" s="92" t="s">
        <v>48</v>
      </c>
      <c r="AX1563" s="92" t="s">
        <v>48</v>
      </c>
      <c r="AY1563" s="91" t="s">
        <v>152</v>
      </c>
      <c r="AZ1563" s="23"/>
      <c r="BA1563" s="25" t="s">
        <v>4865</v>
      </c>
      <c r="BB1563" t="s">
        <v>25</v>
      </c>
      <c r="BC1563" t="e">
        <v>#N/A</v>
      </c>
      <c r="BD1563" t="e">
        <f>IF(Z1563=BC1563,"OK")</f>
        <v>#N/A</v>
      </c>
      <c r="BE1563">
        <v>0.129</v>
      </c>
      <c r="BF1563">
        <v>1.2999999999999999E-4</v>
      </c>
      <c r="BG1563">
        <v>280</v>
      </c>
      <c r="BH1563">
        <v>187</v>
      </c>
      <c r="BI1563">
        <v>95</v>
      </c>
      <c r="BJ1563">
        <v>2.54</v>
      </c>
      <c r="BK1563">
        <v>4.9740000000000001E-3</v>
      </c>
      <c r="BN1563" s="183"/>
    </row>
    <row r="1564" spans="1:66" ht="25.5" x14ac:dyDescent="0.25">
      <c r="A1564" s="1"/>
      <c r="B1564" s="94">
        <v>1558</v>
      </c>
      <c r="C1564" s="43">
        <v>1048597</v>
      </c>
      <c r="D1564" s="45"/>
      <c r="E1564" s="27" t="s">
        <v>4864</v>
      </c>
      <c r="F1564" s="151" t="s">
        <v>21</v>
      </c>
      <c r="G1564" s="41"/>
      <c r="H1564" s="46" t="str">
        <f>IFERROR(IFERROR(IF(SEARCH("Usystems",$E1564)&gt;0,"Usystems"),IF(SEARCH("RIIFO",$E1564)&gt;0,"RIIFO","Uponor")),"Uponor")</f>
        <v>Uponor</v>
      </c>
      <c r="I1564" s="25" t="str">
        <f>IFERROR(MID($D1564,1,7)+0,"")</f>
        <v/>
      </c>
      <c r="J1564" s="25" t="str">
        <f>IFERROR(MID($D1564,10,7)+0,"")</f>
        <v/>
      </c>
      <c r="K1564" s="25" t="str">
        <f>IFERROR(MID($D1564,19,7)+0,"")</f>
        <v/>
      </c>
      <c r="L1564" s="25" t="str">
        <f>IFERROR(MID($D1564,28,7)+0,"")</f>
        <v/>
      </c>
      <c r="M1564" s="25" t="str">
        <f>IF(IFERROR(MID($Q1564,1,7)+0,"")&lt;1130000,IF(INDEX(C:C,MATCH(LEFT(Q1564,7)+0,I:I,0))&lt;1130000,"",INDEX(C:C,MATCH(LEFT(Q1564,7)+0,I:I,0))),IFERROR(MID($Q1564,1,7)+0,""))</f>
        <v/>
      </c>
      <c r="N1564" s="25" t="str">
        <f>IF(IFERROR(MID($Q1564,10,7)+0,"")&lt;1130000,"",IFERROR(MID($Q1564,10,7)+0,""))</f>
        <v/>
      </c>
      <c r="O1564" s="25" t="str">
        <f>IF(IFERROR(MID($Q1564,19,7)+0,"")&lt;1130000,"",IFERROR(MID($Q1564,19,7)+0,""))</f>
        <v/>
      </c>
      <c r="P1564" s="25" t="str">
        <f>IF(M1564="","",IF(N1564="",M1564,M1564&amp;", "&amp;N1564))</f>
        <v/>
      </c>
      <c r="Q1564" s="25"/>
      <c r="R1564" s="25"/>
      <c r="S1564" s="35" t="s">
        <v>52</v>
      </c>
      <c r="T1564" s="25" t="s">
        <v>36</v>
      </c>
      <c r="U1564" s="185">
        <v>2242</v>
      </c>
      <c r="V1564" s="188">
        <v>2242</v>
      </c>
      <c r="W1564" s="189">
        <v>2242</v>
      </c>
      <c r="X1564" s="31">
        <v>2242</v>
      </c>
      <c r="Y1564" s="90">
        <f>IFERROR(ROUND(X1564/W1564-1,2),"")</f>
        <v>0</v>
      </c>
      <c r="Z1564" s="31">
        <f>IF(OR(S1564="VLD MLC components",S1564="VLD MLC pipes",S1564="VLD PEX components",S1564="VLD PEX pipes",S1564="VLD PHC components",S1564="VLD PHC pipes",S1564="Controls VLD"),"По запросу",X1564)</f>
        <v>2242</v>
      </c>
      <c r="AA1564" s="63">
        <f>ROUND(X1564/1.2,3)</f>
        <v>1868.3330000000001</v>
      </c>
      <c r="AB1564" s="23">
        <v>1868.3330000000001</v>
      </c>
      <c r="AC1564" s="190">
        <f>IFERROR(ROUND(AA1564/AB1564-1,2),"")</f>
        <v>0</v>
      </c>
      <c r="AD1564" s="25">
        <v>0.157</v>
      </c>
      <c r="AE1564" s="25">
        <v>1.4999999999999999E-4</v>
      </c>
      <c r="AF1564" s="25">
        <v>0</v>
      </c>
      <c r="AG1564" s="25" t="s">
        <v>22</v>
      </c>
      <c r="AH1564" s="25">
        <v>0</v>
      </c>
      <c r="AI1564" s="25">
        <v>0</v>
      </c>
      <c r="AJ1564" s="25" t="s">
        <v>20</v>
      </c>
      <c r="AK1564" s="42" t="s">
        <v>19</v>
      </c>
      <c r="AL1564" s="25" t="s">
        <v>20</v>
      </c>
      <c r="AM1564" s="25">
        <v>20</v>
      </c>
      <c r="AN1564" s="25">
        <v>280</v>
      </c>
      <c r="AO1564" s="25">
        <v>187</v>
      </c>
      <c r="AP1564" s="25">
        <v>95</v>
      </c>
      <c r="AQ1564" s="25">
        <v>3.16</v>
      </c>
      <c r="AR1564" s="94">
        <v>4.9740000000000001E-3</v>
      </c>
      <c r="AS1564" s="157" t="s">
        <v>22</v>
      </c>
      <c r="AT1564" s="93" t="s">
        <v>22</v>
      </c>
      <c r="AU1564" s="92" t="s">
        <v>22</v>
      </c>
      <c r="AV1564" s="91" t="s">
        <v>48</v>
      </c>
      <c r="AW1564" s="92" t="s">
        <v>48</v>
      </c>
      <c r="AX1564" s="92" t="s">
        <v>48</v>
      </c>
      <c r="AY1564" s="91" t="s">
        <v>152</v>
      </c>
      <c r="AZ1564" s="23"/>
      <c r="BA1564" s="25">
        <v>0</v>
      </c>
      <c r="BB1564" t="s">
        <v>48</v>
      </c>
      <c r="BC1564" t="e">
        <v>#N/A</v>
      </c>
      <c r="BD1564" t="e">
        <f>IF(Z1564=BC1564,"OK")</f>
        <v>#N/A</v>
      </c>
      <c r="BE1564">
        <v>0.157</v>
      </c>
      <c r="BF1564">
        <v>1.4999999999999999E-4</v>
      </c>
      <c r="BG1564">
        <v>280</v>
      </c>
      <c r="BH1564">
        <v>187</v>
      </c>
      <c r="BI1564">
        <v>95</v>
      </c>
      <c r="BJ1564">
        <v>3.16</v>
      </c>
      <c r="BK1564">
        <v>4.9740000000000001E-3</v>
      </c>
      <c r="BN1564" s="183"/>
    </row>
    <row r="1565" spans="1:66" ht="25.5" x14ac:dyDescent="0.25">
      <c r="A1565" s="1"/>
      <c r="B1565" s="94">
        <v>1559</v>
      </c>
      <c r="C1565" s="43">
        <v>1048598</v>
      </c>
      <c r="D1565" s="45"/>
      <c r="E1565" s="27" t="s">
        <v>4863</v>
      </c>
      <c r="F1565" s="151" t="s">
        <v>21</v>
      </c>
      <c r="G1565" s="41"/>
      <c r="H1565" s="46" t="str">
        <f>IFERROR(IFERROR(IF(SEARCH("Usystems",$E1565)&gt;0,"Usystems"),IF(SEARCH("RIIFO",$E1565)&gt;0,"RIIFO","Uponor")),"Uponor")</f>
        <v>Uponor</v>
      </c>
      <c r="I1565" s="25" t="str">
        <f>IFERROR(MID($D1565,1,7)+0,"")</f>
        <v/>
      </c>
      <c r="J1565" s="25" t="str">
        <f>IFERROR(MID($D1565,10,7)+0,"")</f>
        <v/>
      </c>
      <c r="K1565" s="25" t="str">
        <f>IFERROR(MID($D1565,19,7)+0,"")</f>
        <v/>
      </c>
      <c r="L1565" s="25" t="str">
        <f>IFERROR(MID($D1565,28,7)+0,"")</f>
        <v/>
      </c>
      <c r="M1565" s="25" t="str">
        <f>IF(IFERROR(MID($Q1565,1,7)+0,"")&lt;1130000,IF(INDEX(C:C,MATCH(LEFT(Q1565,7)+0,I:I,0))&lt;1130000,"",INDEX(C:C,MATCH(LEFT(Q1565,7)+0,I:I,0))),IFERROR(MID($Q1565,1,7)+0,""))</f>
        <v/>
      </c>
      <c r="N1565" s="25" t="str">
        <f>IF(IFERROR(MID($Q1565,10,7)+0,"")&lt;1130000,"",IFERROR(MID($Q1565,10,7)+0,""))</f>
        <v/>
      </c>
      <c r="O1565" s="25" t="str">
        <f>IF(IFERROR(MID($Q1565,19,7)+0,"")&lt;1130000,"",IFERROR(MID($Q1565,19,7)+0,""))</f>
        <v/>
      </c>
      <c r="P1565" s="25" t="str">
        <f>IF(M1565="","",IF(N1565="",M1565,M1565&amp;", "&amp;N1565))</f>
        <v/>
      </c>
      <c r="Q1565" s="25"/>
      <c r="R1565" s="25"/>
      <c r="S1565" s="35" t="s">
        <v>52</v>
      </c>
      <c r="T1565" s="25" t="s">
        <v>36</v>
      </c>
      <c r="U1565" s="185">
        <v>2242</v>
      </c>
      <c r="V1565" s="188">
        <v>2242</v>
      </c>
      <c r="W1565" s="189">
        <v>2242</v>
      </c>
      <c r="X1565" s="31">
        <v>2242</v>
      </c>
      <c r="Y1565" s="90">
        <f>IFERROR(ROUND(X1565/W1565-1,2),"")</f>
        <v>0</v>
      </c>
      <c r="Z1565" s="31">
        <f>IF(OR(S1565="VLD MLC components",S1565="VLD MLC pipes",S1565="VLD PEX components",S1565="VLD PEX pipes",S1565="VLD PHC components",S1565="VLD PHC pipes",S1565="Controls VLD"),"По запросу",X1565)</f>
        <v>2242</v>
      </c>
      <c r="AA1565" s="63">
        <f>ROUND(X1565/1.2,3)</f>
        <v>1868.3330000000001</v>
      </c>
      <c r="AB1565" s="23">
        <v>1868.3330000000001</v>
      </c>
      <c r="AC1565" s="190">
        <f>IFERROR(ROUND(AA1565/AB1565-1,2),"")</f>
        <v>0</v>
      </c>
      <c r="AD1565" s="25">
        <v>0.189</v>
      </c>
      <c r="AE1565" s="25">
        <v>1E-4</v>
      </c>
      <c r="AF1565" s="25">
        <v>0</v>
      </c>
      <c r="AG1565" s="25" t="s">
        <v>22</v>
      </c>
      <c r="AH1565" s="25">
        <v>0</v>
      </c>
      <c r="AI1565" s="25">
        <v>0</v>
      </c>
      <c r="AJ1565" s="25" t="s">
        <v>20</v>
      </c>
      <c r="AK1565" s="42" t="s">
        <v>19</v>
      </c>
      <c r="AL1565" s="25" t="s">
        <v>20</v>
      </c>
      <c r="AM1565" s="25">
        <v>20</v>
      </c>
      <c r="AN1565" s="25">
        <v>285</v>
      </c>
      <c r="AO1565" s="25">
        <v>180</v>
      </c>
      <c r="AP1565" s="25">
        <v>90</v>
      </c>
      <c r="AQ1565" s="25">
        <v>3.6</v>
      </c>
      <c r="AR1565" s="94">
        <v>4.6169999999999996E-3</v>
      </c>
      <c r="AS1565" s="157" t="s">
        <v>22</v>
      </c>
      <c r="AT1565" s="93" t="s">
        <v>22</v>
      </c>
      <c r="AU1565" s="92" t="s">
        <v>22</v>
      </c>
      <c r="AV1565" s="91" t="s">
        <v>48</v>
      </c>
      <c r="AW1565" s="92" t="s">
        <v>48</v>
      </c>
      <c r="AX1565" s="92" t="s">
        <v>48</v>
      </c>
      <c r="AY1565" s="91" t="s">
        <v>152</v>
      </c>
      <c r="AZ1565" s="23"/>
      <c r="BA1565" s="25">
        <v>0</v>
      </c>
      <c r="BB1565" t="s">
        <v>48</v>
      </c>
      <c r="BC1565" t="e">
        <v>#N/A</v>
      </c>
      <c r="BD1565" t="e">
        <f>IF(Z1565=BC1565,"OK")</f>
        <v>#N/A</v>
      </c>
      <c r="BE1565">
        <v>0.189</v>
      </c>
      <c r="BF1565">
        <v>1E-4</v>
      </c>
      <c r="BG1565">
        <v>285</v>
      </c>
      <c r="BH1565">
        <v>180</v>
      </c>
      <c r="BI1565">
        <v>90</v>
      </c>
      <c r="BJ1565">
        <v>3.6</v>
      </c>
      <c r="BK1565">
        <v>4.6169999999999996E-3</v>
      </c>
      <c r="BN1565" s="183"/>
    </row>
    <row r="1566" spans="1:66" ht="25.5" x14ac:dyDescent="0.25">
      <c r="A1566" s="1"/>
      <c r="B1566" s="94">
        <v>1560</v>
      </c>
      <c r="C1566" s="43">
        <v>1061621</v>
      </c>
      <c r="D1566" s="45"/>
      <c r="E1566" s="27" t="s">
        <v>4862</v>
      </c>
      <c r="F1566" s="151" t="s">
        <v>21</v>
      </c>
      <c r="G1566" s="41"/>
      <c r="H1566" s="46" t="str">
        <f>IFERROR(IFERROR(IF(SEARCH("Usystems",$E1566)&gt;0,"Usystems"),IF(SEARCH("RIIFO",$E1566)&gt;0,"RIIFO","Uponor")),"Uponor")</f>
        <v>Uponor</v>
      </c>
      <c r="I1566" s="25" t="str">
        <f>IFERROR(MID($D1566,1,7)+0,"")</f>
        <v/>
      </c>
      <c r="J1566" s="25" t="str">
        <f>IFERROR(MID($D1566,10,7)+0,"")</f>
        <v/>
      </c>
      <c r="K1566" s="25" t="str">
        <f>IFERROR(MID($D1566,19,7)+0,"")</f>
        <v/>
      </c>
      <c r="L1566" s="25" t="str">
        <f>IFERROR(MID($D1566,28,7)+0,"")</f>
        <v/>
      </c>
      <c r="M1566" s="25" t="str">
        <f>IF(IFERROR(MID($Q1566,1,7)+0,"")&lt;1130000,IF(INDEX(C:C,MATCH(LEFT(Q1566,7)+0,I:I,0))&lt;1130000,"",INDEX(C:C,MATCH(LEFT(Q1566,7)+0,I:I,0))),IFERROR(MID($Q1566,1,7)+0,""))</f>
        <v/>
      </c>
      <c r="N1566" s="25" t="str">
        <f>IF(IFERROR(MID($Q1566,10,7)+0,"")&lt;1130000,"",IFERROR(MID($Q1566,10,7)+0,""))</f>
        <v/>
      </c>
      <c r="O1566" s="25" t="str">
        <f>IF(IFERROR(MID($Q1566,19,7)+0,"")&lt;1130000,"",IFERROR(MID($Q1566,19,7)+0,""))</f>
        <v/>
      </c>
      <c r="P1566" s="25" t="str">
        <f>IF(M1566="","",IF(N1566="",M1566,M1566&amp;", "&amp;N1566))</f>
        <v/>
      </c>
      <c r="Q1566" s="25"/>
      <c r="R1566" s="25"/>
      <c r="S1566" s="35" t="s">
        <v>52</v>
      </c>
      <c r="T1566" s="25" t="s">
        <v>36</v>
      </c>
      <c r="U1566" s="185">
        <v>6794</v>
      </c>
      <c r="V1566" s="188">
        <v>6794</v>
      </c>
      <c r="W1566" s="189">
        <v>6794</v>
      </c>
      <c r="X1566" s="31">
        <v>6794</v>
      </c>
      <c r="Y1566" s="90">
        <f>IFERROR(ROUND(X1566/W1566-1,2),"")</f>
        <v>0</v>
      </c>
      <c r="Z1566" s="31">
        <f>IF(OR(S1566="VLD MLC components",S1566="VLD MLC pipes",S1566="VLD PEX components",S1566="VLD PEX pipes",S1566="VLD PHC components",S1566="VLD PHC pipes",S1566="Controls VLD"),"По запросу",X1566)</f>
        <v>6794</v>
      </c>
      <c r="AA1566" s="63">
        <f>ROUND(X1566/1.2,3)</f>
        <v>5661.6670000000004</v>
      </c>
      <c r="AB1566" s="23">
        <v>5661.6670000000004</v>
      </c>
      <c r="AC1566" s="190">
        <f>IFERROR(ROUND(AA1566/AB1566-1,2),"")</f>
        <v>0</v>
      </c>
      <c r="AD1566" s="25">
        <v>0.25600000000000001</v>
      </c>
      <c r="AE1566" s="25">
        <v>2.81E-4</v>
      </c>
      <c r="AF1566" s="25">
        <v>0</v>
      </c>
      <c r="AG1566" s="25" t="s">
        <v>22</v>
      </c>
      <c r="AH1566" s="25">
        <v>0</v>
      </c>
      <c r="AI1566" s="25">
        <v>0</v>
      </c>
      <c r="AJ1566" s="25" t="s">
        <v>20</v>
      </c>
      <c r="AK1566" s="42" t="s">
        <v>19</v>
      </c>
      <c r="AL1566" s="25" t="s">
        <v>20</v>
      </c>
      <c r="AM1566" s="25">
        <v>5</v>
      </c>
      <c r="AN1566" s="25">
        <v>260</v>
      </c>
      <c r="AO1566" s="25">
        <v>120</v>
      </c>
      <c r="AP1566" s="25">
        <v>100</v>
      </c>
      <c r="AQ1566" s="25">
        <v>1.28</v>
      </c>
      <c r="AR1566" s="94">
        <v>3.1199999999999999E-3</v>
      </c>
      <c r="AS1566" s="157" t="s">
        <v>22</v>
      </c>
      <c r="AT1566" s="93" t="s">
        <v>22</v>
      </c>
      <c r="AU1566" s="92" t="s">
        <v>22</v>
      </c>
      <c r="AV1566" s="91" t="s">
        <v>48</v>
      </c>
      <c r="AW1566" s="92" t="s">
        <v>48</v>
      </c>
      <c r="AX1566" s="92" t="s">
        <v>48</v>
      </c>
      <c r="AY1566" s="91" t="s">
        <v>152</v>
      </c>
      <c r="AZ1566" s="23"/>
      <c r="BA1566" s="25">
        <v>0</v>
      </c>
      <c r="BB1566" t="s">
        <v>48</v>
      </c>
      <c r="BC1566" t="e">
        <v>#N/A</v>
      </c>
      <c r="BD1566" t="e">
        <f>IF(Z1566=BC1566,"OK")</f>
        <v>#N/A</v>
      </c>
      <c r="BE1566">
        <v>0.25600000000000001</v>
      </c>
      <c r="BF1566">
        <v>2.81E-4</v>
      </c>
      <c r="BG1566">
        <v>260</v>
      </c>
      <c r="BH1566">
        <v>120</v>
      </c>
      <c r="BI1566">
        <v>100</v>
      </c>
      <c r="BJ1566">
        <v>1.28</v>
      </c>
      <c r="BK1566">
        <v>3.1199999999999999E-3</v>
      </c>
      <c r="BN1566" s="183"/>
    </row>
    <row r="1567" spans="1:66" ht="25.5" x14ac:dyDescent="0.25">
      <c r="A1567" s="1"/>
      <c r="B1567" s="94">
        <v>1561</v>
      </c>
      <c r="C1567" s="43">
        <v>1061622</v>
      </c>
      <c r="D1567" s="45"/>
      <c r="E1567" s="27" t="s">
        <v>4861</v>
      </c>
      <c r="F1567" s="151" t="s">
        <v>21</v>
      </c>
      <c r="G1567" s="41" t="s">
        <v>30</v>
      </c>
      <c r="H1567" s="46" t="str">
        <f>IFERROR(IFERROR(IF(SEARCH("Usystems",$E1567)&gt;0,"Usystems"),IF(SEARCH("RIIFO",$E1567)&gt;0,"RIIFO","Uponor")),"Uponor")</f>
        <v>Uponor</v>
      </c>
      <c r="I1567" s="25" t="str">
        <f>IFERROR(MID($D1567,1,7)+0,"")</f>
        <v/>
      </c>
      <c r="J1567" s="25" t="str">
        <f>IFERROR(MID($D1567,10,7)+0,"")</f>
        <v/>
      </c>
      <c r="K1567" s="25" t="str">
        <f>IFERROR(MID($D1567,19,7)+0,"")</f>
        <v/>
      </c>
      <c r="L1567" s="25" t="str">
        <f>IFERROR(MID($D1567,28,7)+0,"")</f>
        <v/>
      </c>
      <c r="M1567" s="25" t="str">
        <f>IF(IFERROR(MID($Q1567,1,7)+0,"")&lt;1130000,IF(INDEX(C:C,MATCH(LEFT(Q1567,7)+0,I:I,0))&lt;1130000,"",INDEX(C:C,MATCH(LEFT(Q1567,7)+0,I:I,0))),IFERROR(MID($Q1567,1,7)+0,""))</f>
        <v/>
      </c>
      <c r="N1567" s="25" t="str">
        <f>IF(IFERROR(MID($Q1567,10,7)+0,"")&lt;1130000,"",IFERROR(MID($Q1567,10,7)+0,""))</f>
        <v/>
      </c>
      <c r="O1567" s="25" t="str">
        <f>IF(IFERROR(MID($Q1567,19,7)+0,"")&lt;1130000,"",IFERROR(MID($Q1567,19,7)+0,""))</f>
        <v/>
      </c>
      <c r="P1567" s="25" t="str">
        <f>IF(M1567="","",IF(N1567="",M1567,M1567&amp;", "&amp;N1567))</f>
        <v/>
      </c>
      <c r="Q1567" s="25"/>
      <c r="R1567" s="25"/>
      <c r="S1567" s="35" t="s">
        <v>52</v>
      </c>
      <c r="T1567" s="25" t="s">
        <v>36</v>
      </c>
      <c r="U1567" s="185">
        <v>6714</v>
      </c>
      <c r="V1567" s="188">
        <v>6714</v>
      </c>
      <c r="W1567" s="189">
        <v>6714</v>
      </c>
      <c r="X1567" s="31">
        <v>6714</v>
      </c>
      <c r="Y1567" s="90">
        <f>IFERROR(ROUND(X1567/W1567-1,2),"")</f>
        <v>0</v>
      </c>
      <c r="Z1567" s="31">
        <f>IF(OR(S1567="VLD MLC components",S1567="VLD MLC pipes",S1567="VLD PEX components",S1567="VLD PEX pipes",S1567="VLD PHC components",S1567="VLD PHC pipes",S1567="Controls VLD"),"По запросу",X1567)</f>
        <v>6714</v>
      </c>
      <c r="AA1567" s="63">
        <f>ROUND(X1567/1.2,3)</f>
        <v>5595</v>
      </c>
      <c r="AB1567" s="23">
        <v>5595</v>
      </c>
      <c r="AC1567" s="190">
        <f>IFERROR(ROUND(AA1567/AB1567-1,2),"")</f>
        <v>0</v>
      </c>
      <c r="AD1567" s="25">
        <v>0.312</v>
      </c>
      <c r="AE1567" s="25">
        <v>4.2499999999999998E-4</v>
      </c>
      <c r="AF1567" s="25">
        <v>0</v>
      </c>
      <c r="AG1567" s="25" t="s">
        <v>22</v>
      </c>
      <c r="AH1567" s="25">
        <v>0</v>
      </c>
      <c r="AI1567" s="25">
        <v>0</v>
      </c>
      <c r="AJ1567" s="25" t="s">
        <v>19</v>
      </c>
      <c r="AK1567" s="42" t="s">
        <v>19</v>
      </c>
      <c r="AL1567" s="25" t="s">
        <v>19</v>
      </c>
      <c r="AM1567" s="25">
        <v>5</v>
      </c>
      <c r="AN1567" s="25">
        <v>175</v>
      </c>
      <c r="AO1567" s="25">
        <v>135</v>
      </c>
      <c r="AP1567" s="25">
        <v>90</v>
      </c>
      <c r="AQ1567" s="25">
        <v>1.56</v>
      </c>
      <c r="AR1567" s="94">
        <v>2.1259999999999999E-3</v>
      </c>
      <c r="AS1567" s="157" t="s">
        <v>22</v>
      </c>
      <c r="AT1567" s="93" t="s">
        <v>22</v>
      </c>
      <c r="AU1567" s="92" t="s">
        <v>22</v>
      </c>
      <c r="AV1567" s="91" t="s">
        <v>48</v>
      </c>
      <c r="AW1567" s="92" t="s">
        <v>48</v>
      </c>
      <c r="AX1567" s="92" t="s">
        <v>48</v>
      </c>
      <c r="AY1567" s="91" t="s">
        <v>152</v>
      </c>
      <c r="AZ1567" s="23"/>
      <c r="BA1567" s="25">
        <v>0</v>
      </c>
      <c r="BB1567" t="s">
        <v>48</v>
      </c>
      <c r="BC1567" t="e">
        <v>#N/A</v>
      </c>
      <c r="BD1567" t="e">
        <f>IF(Z1567=BC1567,"OK")</f>
        <v>#N/A</v>
      </c>
      <c r="BE1567">
        <v>0.312</v>
      </c>
      <c r="BF1567">
        <v>4.2499999999999998E-4</v>
      </c>
      <c r="BG1567">
        <v>175</v>
      </c>
      <c r="BH1567">
        <v>135</v>
      </c>
      <c r="BI1567">
        <v>90</v>
      </c>
      <c r="BJ1567">
        <v>1.56</v>
      </c>
      <c r="BK1567">
        <v>2.1259999999999999E-3</v>
      </c>
      <c r="BN1567" s="183"/>
    </row>
    <row r="1568" spans="1:66" ht="25.5" x14ac:dyDescent="0.25">
      <c r="A1568" s="1"/>
      <c r="B1568" s="94">
        <v>1562</v>
      </c>
      <c r="C1568" s="43">
        <v>1048604</v>
      </c>
      <c r="D1568" s="45"/>
      <c r="E1568" s="27" t="s">
        <v>4860</v>
      </c>
      <c r="F1568" s="151" t="s">
        <v>21</v>
      </c>
      <c r="G1568" s="41" t="s">
        <v>585</v>
      </c>
      <c r="H1568" s="46" t="str">
        <f>IFERROR(IFERROR(IF(SEARCH("Usystems",$E1568)&gt;0,"Usystems"),IF(SEARCH("RIIFO",$E1568)&gt;0,"RIIFO","Uponor")),"Uponor")</f>
        <v>Uponor</v>
      </c>
      <c r="I1568" s="25" t="str">
        <f>IFERROR(MID($D1568,1,7)+0,"")</f>
        <v/>
      </c>
      <c r="J1568" s="25" t="str">
        <f>IFERROR(MID($D1568,10,7)+0,"")</f>
        <v/>
      </c>
      <c r="K1568" s="25" t="str">
        <f>IFERROR(MID($D1568,19,7)+0,"")</f>
        <v/>
      </c>
      <c r="L1568" s="25" t="str">
        <f>IFERROR(MID($D1568,28,7)+0,"")</f>
        <v/>
      </c>
      <c r="M1568" s="25" t="str">
        <f>IF(IFERROR(MID($Q1568,1,7)+0,"")&lt;1130000,IF(INDEX(C:C,MATCH(LEFT(Q1568,7)+0,I:I,0))&lt;1130000,"",INDEX(C:C,MATCH(LEFT(Q1568,7)+0,I:I,0))),IFERROR(MID($Q1568,1,7)+0,""))</f>
        <v/>
      </c>
      <c r="N1568" s="25" t="str">
        <f>IF(IFERROR(MID($Q1568,10,7)+0,"")&lt;1130000,"",IFERROR(MID($Q1568,10,7)+0,""))</f>
        <v/>
      </c>
      <c r="O1568" s="25" t="str">
        <f>IF(IFERROR(MID($Q1568,19,7)+0,"")&lt;1130000,"",IFERROR(MID($Q1568,19,7)+0,""))</f>
        <v/>
      </c>
      <c r="P1568" s="25" t="str">
        <f>IF(M1568="","",IF(N1568="",M1568,M1568&amp;", "&amp;N1568))</f>
        <v/>
      </c>
      <c r="Q1568" s="25"/>
      <c r="R1568" s="25"/>
      <c r="S1568" s="35" t="s">
        <v>52</v>
      </c>
      <c r="T1568" s="25" t="s">
        <v>36</v>
      </c>
      <c r="U1568" s="185">
        <v>1453</v>
      </c>
      <c r="V1568" s="188">
        <v>1453</v>
      </c>
      <c r="W1568" s="189">
        <v>1453</v>
      </c>
      <c r="X1568" s="31">
        <v>1453</v>
      </c>
      <c r="Y1568" s="90">
        <f>IFERROR(ROUND(X1568/W1568-1,2),"")</f>
        <v>0</v>
      </c>
      <c r="Z1568" s="31">
        <f>IF(OR(S1568="VLD MLC components",S1568="VLD MLC pipes",S1568="VLD PEX components",S1568="VLD PEX pipes",S1568="VLD PHC components",S1568="VLD PHC pipes",S1568="Controls VLD"),"По запросу",X1568)</f>
        <v>1453</v>
      </c>
      <c r="AA1568" s="63">
        <f>ROUND(X1568/1.2,3)</f>
        <v>1210.8330000000001</v>
      </c>
      <c r="AB1568" s="23">
        <v>1210.8330000000001</v>
      </c>
      <c r="AC1568" s="190">
        <f>IFERROR(ROUND(AA1568/AB1568-1,2),"")</f>
        <v>0</v>
      </c>
      <c r="AD1568" s="25">
        <v>7.0999999999999994E-2</v>
      </c>
      <c r="AE1568" s="25">
        <v>6.0000000000000002E-5</v>
      </c>
      <c r="AF1568" s="25">
        <v>50</v>
      </c>
      <c r="AG1568" s="25">
        <v>50</v>
      </c>
      <c r="AH1568" s="25">
        <v>50</v>
      </c>
      <c r="AI1568" s="25">
        <v>50</v>
      </c>
      <c r="AJ1568" s="25" t="s">
        <v>20</v>
      </c>
      <c r="AK1568" s="22" t="s">
        <v>20</v>
      </c>
      <c r="AL1568" s="25" t="s">
        <v>20</v>
      </c>
      <c r="AM1568" s="25">
        <v>25</v>
      </c>
      <c r="AN1568" s="25">
        <v>280</v>
      </c>
      <c r="AO1568" s="25">
        <v>187</v>
      </c>
      <c r="AP1568" s="25">
        <v>95</v>
      </c>
      <c r="AQ1568" s="25">
        <v>2.625</v>
      </c>
      <c r="AR1568" s="94">
        <v>4.9740000000000001E-3</v>
      </c>
      <c r="AS1568" s="157">
        <v>50</v>
      </c>
      <c r="AT1568" s="93" t="s">
        <v>22</v>
      </c>
      <c r="AU1568" s="92" t="s">
        <v>22</v>
      </c>
      <c r="AV1568" s="91" t="s">
        <v>152</v>
      </c>
      <c r="AW1568" s="92" t="s">
        <v>152</v>
      </c>
      <c r="AX1568" s="92" t="s">
        <v>48</v>
      </c>
      <c r="AY1568" s="91" t="s">
        <v>152</v>
      </c>
      <c r="AZ1568" s="23"/>
      <c r="BA1568" s="25" t="s">
        <v>4859</v>
      </c>
      <c r="BB1568" t="s">
        <v>25</v>
      </c>
      <c r="BC1568">
        <v>1453</v>
      </c>
      <c r="BD1568" t="str">
        <f>IF(Z1568=BC1568,"OK")</f>
        <v>OK</v>
      </c>
      <c r="BE1568">
        <v>7.0999999999999994E-2</v>
      </c>
      <c r="BF1568">
        <v>6.0000000000000002E-5</v>
      </c>
      <c r="BG1568">
        <v>280</v>
      </c>
      <c r="BH1568">
        <v>187</v>
      </c>
      <c r="BI1568">
        <v>95</v>
      </c>
      <c r="BJ1568">
        <v>2.625</v>
      </c>
      <c r="BK1568">
        <v>4.9740000000000001E-3</v>
      </c>
      <c r="BN1568" s="183"/>
    </row>
    <row r="1569" spans="1:66" ht="25.5" x14ac:dyDescent="0.25">
      <c r="A1569" s="1"/>
      <c r="B1569" s="94">
        <v>1563</v>
      </c>
      <c r="C1569" s="43">
        <v>1048605</v>
      </c>
      <c r="D1569" s="45"/>
      <c r="E1569" s="36" t="s">
        <v>4858</v>
      </c>
      <c r="F1569" s="151" t="s">
        <v>26</v>
      </c>
      <c r="G1569" s="41" t="s">
        <v>585</v>
      </c>
      <c r="H1569" s="46" t="str">
        <f>IFERROR(IFERROR(IF(SEARCH("Usystems",$E1569)&gt;0,"Usystems"),IF(SEARCH("RIIFO",$E1569)&gt;0,"RIIFO","Uponor")),"Uponor")</f>
        <v>Uponor</v>
      </c>
      <c r="I1569" s="25" t="str">
        <f>IFERROR(MID($D1569,1,7)+0,"")</f>
        <v/>
      </c>
      <c r="J1569" s="25" t="str">
        <f>IFERROR(MID($D1569,10,7)+0,"")</f>
        <v/>
      </c>
      <c r="K1569" s="25" t="str">
        <f>IFERROR(MID($D1569,19,7)+0,"")</f>
        <v/>
      </c>
      <c r="L1569" s="25" t="str">
        <f>IFERROR(MID($D1569,28,7)+0,"")</f>
        <v/>
      </c>
      <c r="M1569" s="25" t="str">
        <f>IF(IFERROR(MID($Q1569,1,7)+0,"")&lt;1130000,IF(INDEX(C:C,MATCH(LEFT(Q1569,7)+0,I:I,0))&lt;1130000,"",INDEX(C:C,MATCH(LEFT(Q1569,7)+0,I:I,0))),IFERROR(MID($Q1569,1,7)+0,""))</f>
        <v/>
      </c>
      <c r="N1569" s="25" t="str">
        <f>IF(IFERROR(MID($Q1569,10,7)+0,"")&lt;1130000,"",IFERROR(MID($Q1569,10,7)+0,""))</f>
        <v/>
      </c>
      <c r="O1569" s="25" t="str">
        <f>IF(IFERROR(MID($Q1569,19,7)+0,"")&lt;1130000,"",IFERROR(MID($Q1569,19,7)+0,""))</f>
        <v/>
      </c>
      <c r="P1569" s="25" t="str">
        <f>IF(M1569="","",IF(N1569="",M1569,M1569&amp;", "&amp;N1569))</f>
        <v/>
      </c>
      <c r="Q1569" s="25"/>
      <c r="R1569" s="25"/>
      <c r="S1569" s="35" t="s">
        <v>52</v>
      </c>
      <c r="T1569" s="25" t="s">
        <v>36</v>
      </c>
      <c r="U1569" s="185">
        <v>1647</v>
      </c>
      <c r="V1569" s="188">
        <v>1647</v>
      </c>
      <c r="W1569" s="189">
        <v>1647</v>
      </c>
      <c r="X1569" s="31">
        <v>1647</v>
      </c>
      <c r="Y1569" s="90">
        <f>IFERROR(ROUND(X1569/W1569-1,2),"")</f>
        <v>0</v>
      </c>
      <c r="Z1569" s="31">
        <f>IF(OR(S1569="VLD MLC components",S1569="VLD MLC pipes",S1569="VLD PEX components",S1569="VLD PEX pipes",S1569="VLD PHC components",S1569="VLD PHC pipes",S1569="Controls VLD"),"По запросу",X1569)</f>
        <v>1647</v>
      </c>
      <c r="AA1569" s="63">
        <f>ROUND(X1569/1.2,3)</f>
        <v>1372.5</v>
      </c>
      <c r="AB1569" s="23">
        <v>1372.5</v>
      </c>
      <c r="AC1569" s="190">
        <f>IFERROR(ROUND(AA1569/AB1569-1,2),"")</f>
        <v>0</v>
      </c>
      <c r="AD1569" s="25">
        <v>9.8000000000000004E-2</v>
      </c>
      <c r="AE1569" s="25">
        <v>6.0000000000000002E-5</v>
      </c>
      <c r="AF1569" s="25">
        <v>75</v>
      </c>
      <c r="AG1569" s="25">
        <v>75</v>
      </c>
      <c r="AH1569" s="25">
        <v>75</v>
      </c>
      <c r="AI1569" s="25">
        <v>75</v>
      </c>
      <c r="AJ1569" s="25" t="s">
        <v>20</v>
      </c>
      <c r="AK1569" s="22" t="s">
        <v>20</v>
      </c>
      <c r="AL1569" s="25" t="s">
        <v>20</v>
      </c>
      <c r="AM1569" s="25">
        <v>25</v>
      </c>
      <c r="AN1569" s="25">
        <v>280</v>
      </c>
      <c r="AO1569" s="25">
        <v>187</v>
      </c>
      <c r="AP1569" s="25">
        <v>95</v>
      </c>
      <c r="AQ1569" s="25">
        <v>3.2749999999999999</v>
      </c>
      <c r="AR1569" s="94">
        <v>4.9740000000000001E-3</v>
      </c>
      <c r="AS1569" s="157">
        <v>75</v>
      </c>
      <c r="AT1569" s="93" t="s">
        <v>22</v>
      </c>
      <c r="AU1569" s="92" t="s">
        <v>22</v>
      </c>
      <c r="AV1569" s="91" t="s">
        <v>152</v>
      </c>
      <c r="AW1569" s="92" t="s">
        <v>152</v>
      </c>
      <c r="AX1569" s="92" t="s">
        <v>48</v>
      </c>
      <c r="AY1569" s="91" t="s">
        <v>152</v>
      </c>
      <c r="AZ1569" s="23"/>
      <c r="BA1569" s="25" t="s">
        <v>4857</v>
      </c>
      <c r="BB1569" t="s">
        <v>25</v>
      </c>
      <c r="BC1569">
        <v>1647</v>
      </c>
      <c r="BD1569" t="str">
        <f>IF(Z1569=BC1569,"OK")</f>
        <v>OK</v>
      </c>
      <c r="BE1569">
        <v>9.8000000000000004E-2</v>
      </c>
      <c r="BF1569">
        <v>6.0000000000000002E-5</v>
      </c>
      <c r="BG1569">
        <v>280</v>
      </c>
      <c r="BH1569">
        <v>187</v>
      </c>
      <c r="BI1569">
        <v>95</v>
      </c>
      <c r="BJ1569">
        <v>3.2749999999999999</v>
      </c>
      <c r="BK1569">
        <v>4.9740000000000001E-3</v>
      </c>
      <c r="BN1569" s="183"/>
    </row>
    <row r="1570" spans="1:66" ht="25.5" x14ac:dyDescent="0.25">
      <c r="A1570" s="1"/>
      <c r="B1570" s="94">
        <v>1564</v>
      </c>
      <c r="C1570" s="43">
        <v>1057379</v>
      </c>
      <c r="D1570" s="45"/>
      <c r="E1570" s="27" t="s">
        <v>4856</v>
      </c>
      <c r="F1570" s="151" t="s">
        <v>21</v>
      </c>
      <c r="G1570" s="41"/>
      <c r="H1570" s="46" t="str">
        <f>IFERROR(IFERROR(IF(SEARCH("Usystems",$E1570)&gt;0,"Usystems"),IF(SEARCH("RIIFO",$E1570)&gt;0,"RIIFO","Uponor")),"Uponor")</f>
        <v>Uponor</v>
      </c>
      <c r="I1570" s="25" t="str">
        <f>IFERROR(MID($D1570,1,7)+0,"")</f>
        <v/>
      </c>
      <c r="J1570" s="25" t="str">
        <f>IFERROR(MID($D1570,10,7)+0,"")</f>
        <v/>
      </c>
      <c r="K1570" s="25" t="str">
        <f>IFERROR(MID($D1570,19,7)+0,"")</f>
        <v/>
      </c>
      <c r="L1570" s="25" t="str">
        <f>IFERROR(MID($D1570,28,7)+0,"")</f>
        <v/>
      </c>
      <c r="M1570" s="25" t="str">
        <f>IF(IFERROR(MID($Q1570,1,7)+0,"")&lt;1130000,IF(INDEX(C:C,MATCH(LEFT(Q1570,7)+0,I:I,0))&lt;1130000,"",INDEX(C:C,MATCH(LEFT(Q1570,7)+0,I:I,0))),IFERROR(MID($Q1570,1,7)+0,""))</f>
        <v/>
      </c>
      <c r="N1570" s="25" t="str">
        <f>IF(IFERROR(MID($Q1570,10,7)+0,"")&lt;1130000,"",IFERROR(MID($Q1570,10,7)+0,""))</f>
        <v/>
      </c>
      <c r="O1570" s="25" t="str">
        <f>IF(IFERROR(MID($Q1570,19,7)+0,"")&lt;1130000,"",IFERROR(MID($Q1570,19,7)+0,""))</f>
        <v/>
      </c>
      <c r="P1570" s="25" t="str">
        <f>IF(M1570="","",IF(N1570="",M1570,M1570&amp;", "&amp;N1570))</f>
        <v/>
      </c>
      <c r="Q1570" s="25"/>
      <c r="R1570" s="25"/>
      <c r="S1570" s="35" t="s">
        <v>52</v>
      </c>
      <c r="T1570" s="25" t="s">
        <v>36</v>
      </c>
      <c r="U1570" s="185">
        <v>2754</v>
      </c>
      <c r="V1570" s="188">
        <v>2754</v>
      </c>
      <c r="W1570" s="189">
        <v>2754</v>
      </c>
      <c r="X1570" s="31">
        <v>2754</v>
      </c>
      <c r="Y1570" s="90">
        <f>IFERROR(ROUND(X1570/W1570-1,2),"")</f>
        <v>0</v>
      </c>
      <c r="Z1570" s="31">
        <f>IF(OR(S1570="VLD MLC components",S1570="VLD MLC pipes",S1570="VLD PEX components",S1570="VLD PEX pipes",S1570="VLD PHC components",S1570="VLD PHC pipes",S1570="Controls VLD"),"По запросу",X1570)</f>
        <v>2754</v>
      </c>
      <c r="AA1570" s="63">
        <f>ROUND(X1570/1.2,3)</f>
        <v>2295</v>
      </c>
      <c r="AB1570" s="23">
        <v>2295</v>
      </c>
      <c r="AC1570" s="190">
        <f>IFERROR(ROUND(AA1570/AB1570-1,2),"")</f>
        <v>0</v>
      </c>
      <c r="AD1570" s="25">
        <v>0.14599999999999999</v>
      </c>
      <c r="AE1570" s="25">
        <v>1.6000000000000001E-4</v>
      </c>
      <c r="AF1570" s="25">
        <v>0</v>
      </c>
      <c r="AG1570" s="25" t="s">
        <v>22</v>
      </c>
      <c r="AH1570" s="25">
        <v>0</v>
      </c>
      <c r="AI1570" s="25">
        <v>0</v>
      </c>
      <c r="AJ1570" s="25" t="s">
        <v>20</v>
      </c>
      <c r="AK1570" s="42" t="s">
        <v>19</v>
      </c>
      <c r="AL1570" s="25" t="s">
        <v>20</v>
      </c>
      <c r="AM1570" s="25">
        <v>15</v>
      </c>
      <c r="AN1570" s="25">
        <v>280</v>
      </c>
      <c r="AO1570" s="25">
        <v>187</v>
      </c>
      <c r="AP1570" s="25">
        <v>95</v>
      </c>
      <c r="AQ1570" s="25">
        <v>2.2650000000000001</v>
      </c>
      <c r="AR1570" s="94">
        <v>4.9740000000000001E-3</v>
      </c>
      <c r="AS1570" s="157" t="s">
        <v>22</v>
      </c>
      <c r="AT1570" s="93" t="s">
        <v>22</v>
      </c>
      <c r="AU1570" s="92" t="s">
        <v>22</v>
      </c>
      <c r="AV1570" s="91" t="s">
        <v>48</v>
      </c>
      <c r="AW1570" s="92" t="s">
        <v>48</v>
      </c>
      <c r="AX1570" s="92" t="s">
        <v>48</v>
      </c>
      <c r="AY1570" s="91" t="s">
        <v>152</v>
      </c>
      <c r="AZ1570" s="23"/>
      <c r="BA1570" s="25">
        <v>0</v>
      </c>
      <c r="BB1570" t="s">
        <v>48</v>
      </c>
      <c r="BC1570" t="e">
        <v>#N/A</v>
      </c>
      <c r="BD1570" t="e">
        <f>IF(Z1570=BC1570,"OK")</f>
        <v>#N/A</v>
      </c>
      <c r="BE1570">
        <v>0.14599999999999999</v>
      </c>
      <c r="BF1570">
        <v>1.6000000000000001E-4</v>
      </c>
      <c r="BG1570">
        <v>280</v>
      </c>
      <c r="BH1570">
        <v>187</v>
      </c>
      <c r="BI1570">
        <v>95</v>
      </c>
      <c r="BJ1570">
        <v>2.2650000000000001</v>
      </c>
      <c r="BK1570">
        <v>4.9740000000000001E-3</v>
      </c>
      <c r="BN1570" s="183"/>
    </row>
    <row r="1571" spans="1:66" ht="25.5" x14ac:dyDescent="0.25">
      <c r="A1571" s="1"/>
      <c r="B1571" s="94">
        <v>1565</v>
      </c>
      <c r="C1571" s="43">
        <v>1057375</v>
      </c>
      <c r="D1571" s="45"/>
      <c r="E1571" s="27" t="s">
        <v>4855</v>
      </c>
      <c r="F1571" s="151" t="s">
        <v>21</v>
      </c>
      <c r="G1571" s="41" t="s">
        <v>585</v>
      </c>
      <c r="H1571" s="46" t="str">
        <f>IFERROR(IFERROR(IF(SEARCH("Usystems",$E1571)&gt;0,"Usystems"),IF(SEARCH("RIIFO",$E1571)&gt;0,"RIIFO","Uponor")),"Uponor")</f>
        <v>Uponor</v>
      </c>
      <c r="I1571" s="25" t="str">
        <f>IFERROR(MID($D1571,1,7)+0,"")</f>
        <v/>
      </c>
      <c r="J1571" s="25" t="str">
        <f>IFERROR(MID($D1571,10,7)+0,"")</f>
        <v/>
      </c>
      <c r="K1571" s="25" t="str">
        <f>IFERROR(MID($D1571,19,7)+0,"")</f>
        <v/>
      </c>
      <c r="L1571" s="25" t="str">
        <f>IFERROR(MID($D1571,28,7)+0,"")</f>
        <v/>
      </c>
      <c r="M1571" s="25" t="str">
        <f>IF(IFERROR(MID($Q1571,1,7)+0,"")&lt;1130000,IF(INDEX(C:C,MATCH(LEFT(Q1571,7)+0,I:I,0))&lt;1130000,"",INDEX(C:C,MATCH(LEFT(Q1571,7)+0,I:I,0))),IFERROR(MID($Q1571,1,7)+0,""))</f>
        <v/>
      </c>
      <c r="N1571" s="25" t="str">
        <f>IF(IFERROR(MID($Q1571,10,7)+0,"")&lt;1130000,"",IFERROR(MID($Q1571,10,7)+0,""))</f>
        <v/>
      </c>
      <c r="O1571" s="25" t="str">
        <f>IF(IFERROR(MID($Q1571,19,7)+0,"")&lt;1130000,"",IFERROR(MID($Q1571,19,7)+0,""))</f>
        <v/>
      </c>
      <c r="P1571" s="25" t="str">
        <f>IF(M1571="","",IF(N1571="",M1571,M1571&amp;", "&amp;N1571))</f>
        <v/>
      </c>
      <c r="Q1571" s="25"/>
      <c r="R1571" s="25"/>
      <c r="S1571" s="35" t="s">
        <v>52</v>
      </c>
      <c r="T1571" s="25" t="s">
        <v>36</v>
      </c>
      <c r="U1571" s="185">
        <v>2055</v>
      </c>
      <c r="V1571" s="188">
        <v>2055</v>
      </c>
      <c r="W1571" s="189">
        <v>2055</v>
      </c>
      <c r="X1571" s="31">
        <v>2055</v>
      </c>
      <c r="Y1571" s="90">
        <f>IFERROR(ROUND(X1571/W1571-1,2),"")</f>
        <v>0</v>
      </c>
      <c r="Z1571" s="31">
        <f>IF(OR(S1571="VLD MLC components",S1571="VLD MLC pipes",S1571="VLD PEX components",S1571="VLD PEX pipes",S1571="VLD PHC components",S1571="VLD PHC pipes",S1571="Controls VLD"),"По запросу",X1571)</f>
        <v>2055</v>
      </c>
      <c r="AA1571" s="63">
        <f>ROUND(X1571/1.2,3)</f>
        <v>1712.5</v>
      </c>
      <c r="AB1571" s="23">
        <v>1712.5</v>
      </c>
      <c r="AC1571" s="190">
        <f>IFERROR(ROUND(AA1571/AB1571-1,2),"")</f>
        <v>0</v>
      </c>
      <c r="AD1571" s="25">
        <v>6.9000000000000006E-2</v>
      </c>
      <c r="AE1571" s="25">
        <v>3.0000000000000001E-5</v>
      </c>
      <c r="AF1571" s="25">
        <v>96</v>
      </c>
      <c r="AG1571" s="25">
        <v>96</v>
      </c>
      <c r="AH1571" s="25">
        <v>96</v>
      </c>
      <c r="AI1571" s="25">
        <v>96</v>
      </c>
      <c r="AJ1571" s="25" t="s">
        <v>20</v>
      </c>
      <c r="AK1571" s="22" t="s">
        <v>20</v>
      </c>
      <c r="AL1571" s="25" t="s">
        <v>20</v>
      </c>
      <c r="AM1571" s="25">
        <v>24</v>
      </c>
      <c r="AN1571" s="25">
        <v>280</v>
      </c>
      <c r="AO1571" s="25">
        <v>187</v>
      </c>
      <c r="AP1571" s="25">
        <v>95</v>
      </c>
      <c r="AQ1571" s="25">
        <v>1.8</v>
      </c>
      <c r="AR1571" s="94">
        <v>4.9740000000000001E-3</v>
      </c>
      <c r="AS1571" s="157">
        <v>96</v>
      </c>
      <c r="AT1571" s="93" t="s">
        <v>22</v>
      </c>
      <c r="AU1571" s="92" t="s">
        <v>22</v>
      </c>
      <c r="AV1571" s="91" t="s">
        <v>152</v>
      </c>
      <c r="AW1571" s="92" t="s">
        <v>152</v>
      </c>
      <c r="AX1571" s="92" t="s">
        <v>48</v>
      </c>
      <c r="AY1571" s="91" t="s">
        <v>152</v>
      </c>
      <c r="AZ1571" s="23"/>
      <c r="BA1571" s="25" t="s">
        <v>4854</v>
      </c>
      <c r="BB1571" t="s">
        <v>25</v>
      </c>
      <c r="BC1571">
        <v>2055</v>
      </c>
      <c r="BD1571" t="str">
        <f>IF(Z1571=BC1571,"OK")</f>
        <v>OK</v>
      </c>
      <c r="BE1571">
        <v>6.9000000000000006E-2</v>
      </c>
      <c r="BF1571">
        <v>3.0000000000000001E-5</v>
      </c>
      <c r="BG1571">
        <v>280</v>
      </c>
      <c r="BH1571">
        <v>187</v>
      </c>
      <c r="BI1571">
        <v>95</v>
      </c>
      <c r="BJ1571">
        <v>1.8</v>
      </c>
      <c r="BK1571">
        <v>4.9740000000000001E-3</v>
      </c>
      <c r="BN1571" s="183"/>
    </row>
    <row r="1572" spans="1:66" ht="25.5" x14ac:dyDescent="0.25">
      <c r="A1572" s="1"/>
      <c r="B1572" s="94">
        <v>1566</v>
      </c>
      <c r="C1572" s="43">
        <v>1057376</v>
      </c>
      <c r="D1572" s="45"/>
      <c r="E1572" s="27" t="s">
        <v>4853</v>
      </c>
      <c r="F1572" s="151" t="s">
        <v>21</v>
      </c>
      <c r="G1572" s="41" t="s">
        <v>585</v>
      </c>
      <c r="H1572" s="46" t="str">
        <f>IFERROR(IFERROR(IF(SEARCH("Usystems",$E1572)&gt;0,"Usystems"),IF(SEARCH("RIIFO",$E1572)&gt;0,"RIIFO","Uponor")),"Uponor")</f>
        <v>Uponor</v>
      </c>
      <c r="I1572" s="25" t="str">
        <f>IFERROR(MID($D1572,1,7)+0,"")</f>
        <v/>
      </c>
      <c r="J1572" s="25" t="str">
        <f>IFERROR(MID($D1572,10,7)+0,"")</f>
        <v/>
      </c>
      <c r="K1572" s="25" t="str">
        <f>IFERROR(MID($D1572,19,7)+0,"")</f>
        <v/>
      </c>
      <c r="L1572" s="25" t="str">
        <f>IFERROR(MID($D1572,28,7)+0,"")</f>
        <v/>
      </c>
      <c r="M1572" s="25" t="str">
        <f>IF(IFERROR(MID($Q1572,1,7)+0,"")&lt;1130000,IF(INDEX(C:C,MATCH(LEFT(Q1572,7)+0,I:I,0))&lt;1130000,"",INDEX(C:C,MATCH(LEFT(Q1572,7)+0,I:I,0))),IFERROR(MID($Q1572,1,7)+0,""))</f>
        <v/>
      </c>
      <c r="N1572" s="25" t="str">
        <f>IF(IFERROR(MID($Q1572,10,7)+0,"")&lt;1130000,"",IFERROR(MID($Q1572,10,7)+0,""))</f>
        <v/>
      </c>
      <c r="O1572" s="25" t="str">
        <f>IF(IFERROR(MID($Q1572,19,7)+0,"")&lt;1130000,"",IFERROR(MID($Q1572,19,7)+0,""))</f>
        <v/>
      </c>
      <c r="P1572" s="25" t="str">
        <f>IF(M1572="","",IF(N1572="",M1572,M1572&amp;", "&amp;N1572))</f>
        <v/>
      </c>
      <c r="Q1572" s="25"/>
      <c r="R1572" s="25"/>
      <c r="S1572" s="35" t="s">
        <v>52</v>
      </c>
      <c r="T1572" s="25" t="s">
        <v>36</v>
      </c>
      <c r="U1572" s="185">
        <v>3635</v>
      </c>
      <c r="V1572" s="188">
        <v>3635</v>
      </c>
      <c r="W1572" s="189">
        <v>3635</v>
      </c>
      <c r="X1572" s="31">
        <v>3635</v>
      </c>
      <c r="Y1572" s="90">
        <f>IFERROR(ROUND(X1572/W1572-1,2),"")</f>
        <v>0</v>
      </c>
      <c r="Z1572" s="31">
        <f>IF(OR(S1572="VLD MLC components",S1572="VLD MLC pipes",S1572="VLD PEX components",S1572="VLD PEX pipes",S1572="VLD PHC components",S1572="VLD PHC pipes",S1572="Controls VLD"),"По запросу",X1572)</f>
        <v>3635</v>
      </c>
      <c r="AA1572" s="63">
        <f>ROUND(X1572/1.2,3)</f>
        <v>3029.1669999999999</v>
      </c>
      <c r="AB1572" s="23">
        <v>3029.1669999999999</v>
      </c>
      <c r="AC1572" s="190">
        <f>IFERROR(ROUND(AA1572/AB1572-1,2),"")</f>
        <v>0</v>
      </c>
      <c r="AD1572" s="25">
        <v>0.11899999999999999</v>
      </c>
      <c r="AE1572" s="25">
        <v>6.0000000000000002E-5</v>
      </c>
      <c r="AF1572" s="25">
        <v>0</v>
      </c>
      <c r="AG1572" s="25">
        <v>72</v>
      </c>
      <c r="AH1572" s="25">
        <v>72</v>
      </c>
      <c r="AI1572" s="25">
        <v>72</v>
      </c>
      <c r="AJ1572" s="25" t="s">
        <v>20</v>
      </c>
      <c r="AK1572" s="42" t="s">
        <v>19</v>
      </c>
      <c r="AL1572" s="25" t="s">
        <v>20</v>
      </c>
      <c r="AM1572" s="25">
        <v>24</v>
      </c>
      <c r="AN1572" s="25">
        <v>280</v>
      </c>
      <c r="AO1572" s="25">
        <v>180</v>
      </c>
      <c r="AP1572" s="25">
        <v>90</v>
      </c>
      <c r="AQ1572" s="25">
        <v>2.88</v>
      </c>
      <c r="AR1572" s="94">
        <v>4.5360000000000001E-3</v>
      </c>
      <c r="AS1572" s="157">
        <v>72</v>
      </c>
      <c r="AT1572" s="93" t="s">
        <v>22</v>
      </c>
      <c r="AU1572" s="92" t="s">
        <v>22</v>
      </c>
      <c r="AV1572" s="91" t="s">
        <v>152</v>
      </c>
      <c r="AW1572" s="92" t="s">
        <v>152</v>
      </c>
      <c r="AX1572" s="92" t="s">
        <v>48</v>
      </c>
      <c r="AY1572" s="91" t="s">
        <v>152</v>
      </c>
      <c r="AZ1572" s="23"/>
      <c r="BA1572" s="25" t="s">
        <v>4852</v>
      </c>
      <c r="BB1572" t="s">
        <v>25</v>
      </c>
      <c r="BC1572">
        <v>3635</v>
      </c>
      <c r="BD1572" t="str">
        <f>IF(Z1572=BC1572,"OK")</f>
        <v>OK</v>
      </c>
      <c r="BE1572">
        <v>0.11899999999999999</v>
      </c>
      <c r="BF1572">
        <v>6.0000000000000002E-5</v>
      </c>
      <c r="BG1572">
        <v>280</v>
      </c>
      <c r="BH1572">
        <v>180</v>
      </c>
      <c r="BI1572">
        <v>90</v>
      </c>
      <c r="BJ1572">
        <v>2.88</v>
      </c>
      <c r="BK1572">
        <v>4.5360000000000001E-3</v>
      </c>
      <c r="BN1572" s="183"/>
    </row>
    <row r="1573" spans="1:66" x14ac:dyDescent="0.25">
      <c r="A1573" s="1"/>
      <c r="B1573" s="94">
        <v>1567</v>
      </c>
      <c r="C1573" s="43">
        <v>1048603</v>
      </c>
      <c r="D1573" s="45"/>
      <c r="E1573" s="27" t="s">
        <v>4851</v>
      </c>
      <c r="F1573" s="151" t="s">
        <v>21</v>
      </c>
      <c r="G1573" s="41"/>
      <c r="H1573" s="46" t="str">
        <f>IFERROR(IFERROR(IF(SEARCH("Usystems",$E1573)&gt;0,"Usystems"),IF(SEARCH("RIIFO",$E1573)&gt;0,"RIIFO","Uponor")),"Uponor")</f>
        <v>Uponor</v>
      </c>
      <c r="I1573" s="25" t="str">
        <f>IFERROR(MID($D1573,1,7)+0,"")</f>
        <v/>
      </c>
      <c r="J1573" s="25" t="str">
        <f>IFERROR(MID($D1573,10,7)+0,"")</f>
        <v/>
      </c>
      <c r="K1573" s="25" t="str">
        <f>IFERROR(MID($D1573,19,7)+0,"")</f>
        <v/>
      </c>
      <c r="L1573" s="25" t="str">
        <f>IFERROR(MID($D1573,28,7)+0,"")</f>
        <v/>
      </c>
      <c r="M1573" s="25" t="str">
        <f>IF(IFERROR(MID($Q1573,1,7)+0,"")&lt;1130000,IF(INDEX(C:C,MATCH(LEFT(Q1573,7)+0,I:I,0))&lt;1130000,"",INDEX(C:C,MATCH(LEFT(Q1573,7)+0,I:I,0))),IFERROR(MID($Q1573,1,7)+0,""))</f>
        <v/>
      </c>
      <c r="N1573" s="25" t="str">
        <f>IF(IFERROR(MID($Q1573,10,7)+0,"")&lt;1130000,"",IFERROR(MID($Q1573,10,7)+0,""))</f>
        <v/>
      </c>
      <c r="O1573" s="25" t="str">
        <f>IF(IFERROR(MID($Q1573,19,7)+0,"")&lt;1130000,"",IFERROR(MID($Q1573,19,7)+0,""))</f>
        <v/>
      </c>
      <c r="P1573" s="25" t="str">
        <f>IF(M1573="","",IF(N1573="",M1573,M1573&amp;", "&amp;N1573))</f>
        <v/>
      </c>
      <c r="Q1573" s="25"/>
      <c r="R1573" s="25"/>
      <c r="S1573" s="35" t="s">
        <v>52</v>
      </c>
      <c r="T1573" s="25" t="s">
        <v>36</v>
      </c>
      <c r="U1573" s="185">
        <v>1219</v>
      </c>
      <c r="V1573" s="188">
        <v>1219</v>
      </c>
      <c r="W1573" s="189">
        <v>1219</v>
      </c>
      <c r="X1573" s="31">
        <v>1219</v>
      </c>
      <c r="Y1573" s="90">
        <f>IFERROR(ROUND(X1573/W1573-1,2),"")</f>
        <v>0</v>
      </c>
      <c r="Z1573" s="31">
        <f>IF(OR(S1573="VLD MLC components",S1573="VLD MLC pipes",S1573="VLD PEX components",S1573="VLD PEX pipes",S1573="VLD PHC components",S1573="VLD PHC pipes",S1573="Controls VLD"),"По запросу",X1573)</f>
        <v>1219</v>
      </c>
      <c r="AA1573" s="63">
        <f>ROUND(X1573/1.2,3)</f>
        <v>1015.833</v>
      </c>
      <c r="AB1573" s="23">
        <v>1015.833</v>
      </c>
      <c r="AC1573" s="190">
        <f>IFERROR(ROUND(AA1573/AB1573-1,2),"")</f>
        <v>0</v>
      </c>
      <c r="AD1573" s="25">
        <v>5.2999999999999999E-2</v>
      </c>
      <c r="AE1573" s="25">
        <v>4.0000000000000003E-5</v>
      </c>
      <c r="AF1573" s="25">
        <v>0</v>
      </c>
      <c r="AG1573" s="25" t="s">
        <v>22</v>
      </c>
      <c r="AH1573" s="25">
        <v>0</v>
      </c>
      <c r="AI1573" s="25">
        <v>0</v>
      </c>
      <c r="AJ1573" s="25" t="s">
        <v>20</v>
      </c>
      <c r="AK1573" s="42" t="s">
        <v>19</v>
      </c>
      <c r="AL1573" s="25" t="s">
        <v>20</v>
      </c>
      <c r="AM1573" s="25">
        <v>40</v>
      </c>
      <c r="AN1573" s="25">
        <v>280</v>
      </c>
      <c r="AO1573" s="25">
        <v>187</v>
      </c>
      <c r="AP1573" s="25">
        <v>95</v>
      </c>
      <c r="AQ1573" s="25">
        <v>2.2000000000000002</v>
      </c>
      <c r="AR1573" s="94">
        <v>4.9740000000000001E-3</v>
      </c>
      <c r="AS1573" s="157" t="s">
        <v>22</v>
      </c>
      <c r="AT1573" s="93" t="s">
        <v>22</v>
      </c>
      <c r="AU1573" s="92" t="s">
        <v>22</v>
      </c>
      <c r="AV1573" s="91" t="s">
        <v>48</v>
      </c>
      <c r="AW1573" s="92" t="s">
        <v>48</v>
      </c>
      <c r="AX1573" s="92" t="s">
        <v>48</v>
      </c>
      <c r="AY1573" s="91" t="s">
        <v>152</v>
      </c>
      <c r="AZ1573" s="23"/>
      <c r="BA1573" s="25">
        <v>0</v>
      </c>
      <c r="BB1573" t="s">
        <v>48</v>
      </c>
      <c r="BC1573" t="e">
        <v>#N/A</v>
      </c>
      <c r="BD1573" t="e">
        <f>IF(Z1573=BC1573,"OK")</f>
        <v>#N/A</v>
      </c>
      <c r="BE1573">
        <v>5.2999999999999999E-2</v>
      </c>
      <c r="BF1573">
        <v>4.0000000000000003E-5</v>
      </c>
      <c r="BG1573">
        <v>280</v>
      </c>
      <c r="BH1573">
        <v>187</v>
      </c>
      <c r="BI1573">
        <v>95</v>
      </c>
      <c r="BJ1573">
        <v>2.2000000000000002</v>
      </c>
      <c r="BK1573">
        <v>4.9740000000000001E-3</v>
      </c>
      <c r="BN1573" s="183"/>
    </row>
    <row r="1574" spans="1:66" x14ac:dyDescent="0.25">
      <c r="A1574" s="1"/>
      <c r="B1574" s="94">
        <v>1568</v>
      </c>
      <c r="C1574" s="43">
        <v>1057377</v>
      </c>
      <c r="D1574" s="45"/>
      <c r="E1574" s="27" t="s">
        <v>4850</v>
      </c>
      <c r="F1574" s="151" t="s">
        <v>21</v>
      </c>
      <c r="G1574" s="41"/>
      <c r="H1574" s="46" t="str">
        <f>IFERROR(IFERROR(IF(SEARCH("Usystems",$E1574)&gt;0,"Usystems"),IF(SEARCH("RIIFO",$E1574)&gt;0,"RIIFO","Uponor")),"Uponor")</f>
        <v>Uponor</v>
      </c>
      <c r="I1574" s="25" t="str">
        <f>IFERROR(MID($D1574,1,7)+0,"")</f>
        <v/>
      </c>
      <c r="J1574" s="25" t="str">
        <f>IFERROR(MID($D1574,10,7)+0,"")</f>
        <v/>
      </c>
      <c r="K1574" s="25" t="str">
        <f>IFERROR(MID($D1574,19,7)+0,"")</f>
        <v/>
      </c>
      <c r="L1574" s="25" t="str">
        <f>IFERROR(MID($D1574,28,7)+0,"")</f>
        <v/>
      </c>
      <c r="M1574" s="25" t="str">
        <f>IF(IFERROR(MID($Q1574,1,7)+0,"")&lt;1130000,IF(INDEX(C:C,MATCH(LEFT(Q1574,7)+0,I:I,0))&lt;1130000,"",INDEX(C:C,MATCH(LEFT(Q1574,7)+0,I:I,0))),IFERROR(MID($Q1574,1,7)+0,""))</f>
        <v/>
      </c>
      <c r="N1574" s="25" t="str">
        <f>IF(IFERROR(MID($Q1574,10,7)+0,"")&lt;1130000,"",IFERROR(MID($Q1574,10,7)+0,""))</f>
        <v/>
      </c>
      <c r="O1574" s="25" t="str">
        <f>IF(IFERROR(MID($Q1574,19,7)+0,"")&lt;1130000,"",IFERROR(MID($Q1574,19,7)+0,""))</f>
        <v/>
      </c>
      <c r="P1574" s="25" t="str">
        <f>IF(M1574="","",IF(N1574="",M1574,M1574&amp;", "&amp;N1574))</f>
        <v/>
      </c>
      <c r="Q1574" s="25"/>
      <c r="R1574" s="25"/>
      <c r="S1574" s="35" t="s">
        <v>52</v>
      </c>
      <c r="T1574" s="25" t="s">
        <v>36</v>
      </c>
      <c r="U1574" s="185">
        <v>2243</v>
      </c>
      <c r="V1574" s="188">
        <v>2243</v>
      </c>
      <c r="W1574" s="189">
        <v>2243</v>
      </c>
      <c r="X1574" s="31">
        <v>2243</v>
      </c>
      <c r="Y1574" s="90">
        <f>IFERROR(ROUND(X1574/W1574-1,2),"")</f>
        <v>0</v>
      </c>
      <c r="Z1574" s="31">
        <f>IF(OR(S1574="VLD MLC components",S1574="VLD MLC pipes",S1574="VLD PEX components",S1574="VLD PEX pipes",S1574="VLD PHC components",S1574="VLD PHC pipes",S1574="Controls VLD"),"По запросу",X1574)</f>
        <v>2243</v>
      </c>
      <c r="AA1574" s="63">
        <f>ROUND(X1574/1.2,3)</f>
        <v>1869.1669999999999</v>
      </c>
      <c r="AB1574" s="23">
        <v>1869.1669999999999</v>
      </c>
      <c r="AC1574" s="190">
        <f>IFERROR(ROUND(AA1574/AB1574-1,2),"")</f>
        <v>0</v>
      </c>
      <c r="AD1574" s="25">
        <v>0.13900000000000001</v>
      </c>
      <c r="AE1574" s="25">
        <v>6.0000000000000002E-5</v>
      </c>
      <c r="AF1574" s="25">
        <v>0</v>
      </c>
      <c r="AG1574" s="25" t="s">
        <v>22</v>
      </c>
      <c r="AH1574" s="25">
        <v>0</v>
      </c>
      <c r="AI1574" s="25">
        <v>0</v>
      </c>
      <c r="AJ1574" s="25" t="s">
        <v>20</v>
      </c>
      <c r="AK1574" s="42" t="s">
        <v>19</v>
      </c>
      <c r="AL1574" s="25" t="s">
        <v>20</v>
      </c>
      <c r="AM1574" s="25">
        <v>20</v>
      </c>
      <c r="AN1574" s="25">
        <v>280</v>
      </c>
      <c r="AO1574" s="25">
        <v>180</v>
      </c>
      <c r="AP1574" s="25">
        <v>90</v>
      </c>
      <c r="AQ1574" s="25">
        <v>2.6</v>
      </c>
      <c r="AR1574" s="94">
        <v>4.5360000000000001E-3</v>
      </c>
      <c r="AS1574" s="157" t="s">
        <v>22</v>
      </c>
      <c r="AT1574" s="93" t="s">
        <v>22</v>
      </c>
      <c r="AU1574" s="92" t="s">
        <v>22</v>
      </c>
      <c r="AV1574" s="91" t="s">
        <v>48</v>
      </c>
      <c r="AW1574" s="92" t="s">
        <v>48</v>
      </c>
      <c r="AX1574" s="92" t="s">
        <v>48</v>
      </c>
      <c r="AY1574" s="91" t="s">
        <v>152</v>
      </c>
      <c r="AZ1574" s="23"/>
      <c r="BA1574" s="25">
        <v>0</v>
      </c>
      <c r="BB1574" t="s">
        <v>48</v>
      </c>
      <c r="BC1574" t="e">
        <v>#N/A</v>
      </c>
      <c r="BD1574" t="e">
        <f>IF(Z1574=BC1574,"OK")</f>
        <v>#N/A</v>
      </c>
      <c r="BE1574">
        <v>0.13900000000000001</v>
      </c>
      <c r="BF1574">
        <v>6.0000000000000002E-5</v>
      </c>
      <c r="BG1574">
        <v>280</v>
      </c>
      <c r="BH1574">
        <v>180</v>
      </c>
      <c r="BI1574">
        <v>90</v>
      </c>
      <c r="BJ1574">
        <v>2.6</v>
      </c>
      <c r="BK1574">
        <v>4.5360000000000001E-3</v>
      </c>
      <c r="BN1574" s="183"/>
    </row>
    <row r="1575" spans="1:66" x14ac:dyDescent="0.25">
      <c r="A1575" s="1"/>
      <c r="B1575" s="94">
        <v>1569</v>
      </c>
      <c r="C1575" s="43">
        <v>1059013</v>
      </c>
      <c r="D1575" s="45"/>
      <c r="E1575" s="27" t="s">
        <v>4849</v>
      </c>
      <c r="F1575" s="151" t="s">
        <v>21</v>
      </c>
      <c r="G1575" s="41"/>
      <c r="H1575" s="46" t="str">
        <f>IFERROR(IFERROR(IF(SEARCH("Usystems",$E1575)&gt;0,"Usystems"),IF(SEARCH("RIIFO",$E1575)&gt;0,"RIIFO","Uponor")),"Uponor")</f>
        <v>Uponor</v>
      </c>
      <c r="I1575" s="25" t="str">
        <f>IFERROR(MID($D1575,1,7)+0,"")</f>
        <v/>
      </c>
      <c r="J1575" s="25" t="str">
        <f>IFERROR(MID($D1575,10,7)+0,"")</f>
        <v/>
      </c>
      <c r="K1575" s="25" t="str">
        <f>IFERROR(MID($D1575,19,7)+0,"")</f>
        <v/>
      </c>
      <c r="L1575" s="25" t="str">
        <f>IFERROR(MID($D1575,28,7)+0,"")</f>
        <v/>
      </c>
      <c r="M1575" s="25" t="str">
        <f>IF(IFERROR(MID($Q1575,1,7)+0,"")&lt;1130000,IF(INDEX(C:C,MATCH(LEFT(Q1575,7)+0,I:I,0))&lt;1130000,"",INDEX(C:C,MATCH(LEFT(Q1575,7)+0,I:I,0))),IFERROR(MID($Q1575,1,7)+0,""))</f>
        <v/>
      </c>
      <c r="N1575" s="25" t="str">
        <f>IF(IFERROR(MID($Q1575,10,7)+0,"")&lt;1130000,"",IFERROR(MID($Q1575,10,7)+0,""))</f>
        <v/>
      </c>
      <c r="O1575" s="25" t="str">
        <f>IF(IFERROR(MID($Q1575,19,7)+0,"")&lt;1130000,"",IFERROR(MID($Q1575,19,7)+0,""))</f>
        <v/>
      </c>
      <c r="P1575" s="25" t="str">
        <f>IF(M1575="","",IF(N1575="",M1575,M1575&amp;", "&amp;N1575))</f>
        <v/>
      </c>
      <c r="Q1575" s="25"/>
      <c r="R1575" s="25"/>
      <c r="S1575" s="35" t="s">
        <v>52</v>
      </c>
      <c r="T1575" s="25" t="s">
        <v>36</v>
      </c>
      <c r="U1575" s="185">
        <v>1195</v>
      </c>
      <c r="V1575" s="188">
        <v>1195</v>
      </c>
      <c r="W1575" s="189">
        <v>1195</v>
      </c>
      <c r="X1575" s="31">
        <v>1195</v>
      </c>
      <c r="Y1575" s="90">
        <f>IFERROR(ROUND(X1575/W1575-1,2),"")</f>
        <v>0</v>
      </c>
      <c r="Z1575" s="31">
        <f>IF(OR(S1575="VLD MLC components",S1575="VLD MLC pipes",S1575="VLD PEX components",S1575="VLD PEX pipes",S1575="VLD PHC components",S1575="VLD PHC pipes",S1575="Controls VLD"),"По запросу",X1575)</f>
        <v>1195</v>
      </c>
      <c r="AA1575" s="63">
        <f>ROUND(X1575/1.2,3)</f>
        <v>995.83299999999997</v>
      </c>
      <c r="AB1575" s="23">
        <v>995.83299999999997</v>
      </c>
      <c r="AC1575" s="190">
        <f>IFERROR(ROUND(AA1575/AB1575-1,2),"")</f>
        <v>0</v>
      </c>
      <c r="AD1575" s="25">
        <v>2.8000000000000001E-2</v>
      </c>
      <c r="AE1575" s="25">
        <v>3.0000000000000001E-5</v>
      </c>
      <c r="AF1575" s="25">
        <v>0</v>
      </c>
      <c r="AG1575" s="25" t="s">
        <v>22</v>
      </c>
      <c r="AH1575" s="25">
        <v>0</v>
      </c>
      <c r="AI1575" s="25">
        <v>0</v>
      </c>
      <c r="AJ1575" s="25" t="s">
        <v>20</v>
      </c>
      <c r="AK1575" s="42" t="s">
        <v>19</v>
      </c>
      <c r="AL1575" s="25" t="s">
        <v>20</v>
      </c>
      <c r="AM1575" s="25">
        <v>48</v>
      </c>
      <c r="AN1575" s="25">
        <v>280</v>
      </c>
      <c r="AO1575" s="25">
        <v>187</v>
      </c>
      <c r="AP1575" s="25">
        <v>95</v>
      </c>
      <c r="AQ1575" s="25">
        <v>2.0640000000000001</v>
      </c>
      <c r="AR1575" s="94">
        <v>4.9740000000000001E-3</v>
      </c>
      <c r="AS1575" s="157" t="s">
        <v>22</v>
      </c>
      <c r="AT1575" s="93" t="s">
        <v>22</v>
      </c>
      <c r="AU1575" s="92" t="s">
        <v>22</v>
      </c>
      <c r="AV1575" s="91" t="s">
        <v>48</v>
      </c>
      <c r="AW1575" s="92" t="s">
        <v>48</v>
      </c>
      <c r="AX1575" s="92" t="s">
        <v>48</v>
      </c>
      <c r="AY1575" s="91" t="s">
        <v>152</v>
      </c>
      <c r="AZ1575" s="23"/>
      <c r="BA1575" s="25">
        <v>0</v>
      </c>
      <c r="BB1575" t="s">
        <v>48</v>
      </c>
      <c r="BC1575" t="e">
        <v>#N/A</v>
      </c>
      <c r="BD1575" t="e">
        <f>IF(Z1575=BC1575,"OK")</f>
        <v>#N/A</v>
      </c>
      <c r="BE1575">
        <v>2.8000000000000001E-2</v>
      </c>
      <c r="BF1575">
        <v>3.0000000000000001E-5</v>
      </c>
      <c r="BG1575">
        <v>280</v>
      </c>
      <c r="BH1575">
        <v>187</v>
      </c>
      <c r="BI1575">
        <v>95</v>
      </c>
      <c r="BJ1575">
        <v>2.0640000000000001</v>
      </c>
      <c r="BK1575">
        <v>4.9740000000000001E-3</v>
      </c>
      <c r="BN1575" s="183"/>
    </row>
    <row r="1576" spans="1:66" ht="25.5" x14ac:dyDescent="0.25">
      <c r="A1576" s="1"/>
      <c r="B1576" s="94">
        <v>1570</v>
      </c>
      <c r="C1576" s="43">
        <v>1048606</v>
      </c>
      <c r="D1576" s="45"/>
      <c r="E1576" s="27" t="s">
        <v>4848</v>
      </c>
      <c r="F1576" s="151" t="s">
        <v>21</v>
      </c>
      <c r="G1576" s="41" t="s">
        <v>585</v>
      </c>
      <c r="H1576" s="46" t="str">
        <f>IFERROR(IFERROR(IF(SEARCH("Usystems",$E1576)&gt;0,"Usystems"),IF(SEARCH("RIIFO",$E1576)&gt;0,"RIIFO","Uponor")),"Uponor")</f>
        <v>Uponor</v>
      </c>
      <c r="I1576" s="25" t="str">
        <f>IFERROR(MID($D1576,1,7)+0,"")</f>
        <v/>
      </c>
      <c r="J1576" s="25" t="str">
        <f>IFERROR(MID($D1576,10,7)+0,"")</f>
        <v/>
      </c>
      <c r="K1576" s="25" t="str">
        <f>IFERROR(MID($D1576,19,7)+0,"")</f>
        <v/>
      </c>
      <c r="L1576" s="25" t="str">
        <f>IFERROR(MID($D1576,28,7)+0,"")</f>
        <v/>
      </c>
      <c r="M1576" s="25" t="str">
        <f>IF(IFERROR(MID($Q1576,1,7)+0,"")&lt;1130000,IF(INDEX(C:C,MATCH(LEFT(Q1576,7)+0,I:I,0))&lt;1130000,"",INDEX(C:C,MATCH(LEFT(Q1576,7)+0,I:I,0))),IFERROR(MID($Q1576,1,7)+0,""))</f>
        <v/>
      </c>
      <c r="N1576" s="25" t="str">
        <f>IF(IFERROR(MID($Q1576,10,7)+0,"")&lt;1130000,"",IFERROR(MID($Q1576,10,7)+0,""))</f>
        <v/>
      </c>
      <c r="O1576" s="25" t="str">
        <f>IF(IFERROR(MID($Q1576,19,7)+0,"")&lt;1130000,"",IFERROR(MID($Q1576,19,7)+0,""))</f>
        <v/>
      </c>
      <c r="P1576" s="25" t="str">
        <f>IF(M1576="","",IF(N1576="",M1576,M1576&amp;", "&amp;N1576))</f>
        <v/>
      </c>
      <c r="Q1576" s="25"/>
      <c r="R1576" s="25"/>
      <c r="S1576" s="35" t="s">
        <v>52</v>
      </c>
      <c r="T1576" s="25" t="s">
        <v>36</v>
      </c>
      <c r="U1576" s="185">
        <v>406.24</v>
      </c>
      <c r="V1576" s="188">
        <v>406.24</v>
      </c>
      <c r="W1576" s="189">
        <v>406.24</v>
      </c>
      <c r="X1576" s="31">
        <v>406.24</v>
      </c>
      <c r="Y1576" s="90">
        <f>IFERROR(ROUND(X1576/W1576-1,2),"")</f>
        <v>0</v>
      </c>
      <c r="Z1576" s="31">
        <f>IF(OR(S1576="VLD MLC components",S1576="VLD MLC pipes",S1576="VLD PEX components",S1576="VLD PEX pipes",S1576="VLD PHC components",S1576="VLD PHC pipes",S1576="Controls VLD"),"По запросу",X1576)</f>
        <v>406.24</v>
      </c>
      <c r="AA1576" s="63">
        <f>ROUND(X1576/1.2,3)</f>
        <v>338.53300000000002</v>
      </c>
      <c r="AB1576" s="23">
        <v>338.53300000000002</v>
      </c>
      <c r="AC1576" s="190">
        <f>IFERROR(ROUND(AA1576/AB1576-1,2),"")</f>
        <v>0</v>
      </c>
      <c r="AD1576" s="25">
        <v>0.04</v>
      </c>
      <c r="AE1576" s="25">
        <v>2.2699999999999999E-4</v>
      </c>
      <c r="AF1576" s="25">
        <v>0</v>
      </c>
      <c r="AG1576" s="25" t="s">
        <v>22</v>
      </c>
      <c r="AH1576" s="25">
        <v>0</v>
      </c>
      <c r="AI1576" s="25">
        <v>0</v>
      </c>
      <c r="AJ1576" s="25" t="s">
        <v>20</v>
      </c>
      <c r="AK1576" s="42" t="s">
        <v>19</v>
      </c>
      <c r="AL1576" s="25" t="s">
        <v>20</v>
      </c>
      <c r="AM1576" s="25">
        <v>20</v>
      </c>
      <c r="AN1576" s="25">
        <v>280</v>
      </c>
      <c r="AO1576" s="25">
        <v>180</v>
      </c>
      <c r="AP1576" s="25">
        <v>90</v>
      </c>
      <c r="AQ1576" s="25">
        <v>0.8</v>
      </c>
      <c r="AR1576" s="94">
        <v>4.5360000000000001E-3</v>
      </c>
      <c r="AS1576" s="157" t="s">
        <v>22</v>
      </c>
      <c r="AT1576" s="93" t="s">
        <v>22</v>
      </c>
      <c r="AU1576" s="92" t="s">
        <v>22</v>
      </c>
      <c r="AV1576" s="91" t="s">
        <v>152</v>
      </c>
      <c r="AW1576" s="92" t="s">
        <v>152</v>
      </c>
      <c r="AX1576" s="92" t="s">
        <v>48</v>
      </c>
      <c r="AY1576" s="91" t="s">
        <v>152</v>
      </c>
      <c r="AZ1576" s="23"/>
      <c r="BA1576" s="25" t="s">
        <v>4847</v>
      </c>
      <c r="BB1576" t="s">
        <v>25</v>
      </c>
      <c r="BC1576" t="e">
        <v>#N/A</v>
      </c>
      <c r="BD1576" t="e">
        <f>IF(Z1576=BC1576,"OK")</f>
        <v>#N/A</v>
      </c>
      <c r="BE1576">
        <v>0.04</v>
      </c>
      <c r="BF1576">
        <v>2.2699999999999999E-4</v>
      </c>
      <c r="BG1576">
        <v>280</v>
      </c>
      <c r="BH1576">
        <v>180</v>
      </c>
      <c r="BI1576">
        <v>90</v>
      </c>
      <c r="BJ1576">
        <v>0.8</v>
      </c>
      <c r="BK1576">
        <v>4.5360000000000001E-3</v>
      </c>
      <c r="BN1576" s="183"/>
    </row>
    <row r="1577" spans="1:66" x14ac:dyDescent="0.25">
      <c r="A1577" s="1"/>
      <c r="B1577" s="94">
        <v>1571</v>
      </c>
      <c r="C1577" s="43">
        <v>1048607</v>
      </c>
      <c r="D1577" s="45"/>
      <c r="E1577" s="36" t="s">
        <v>4846</v>
      </c>
      <c r="F1577" s="151" t="s">
        <v>28</v>
      </c>
      <c r="G1577" s="41" t="s">
        <v>30</v>
      </c>
      <c r="H1577" s="46" t="str">
        <f>IFERROR(IFERROR(IF(SEARCH("Usystems",$E1577)&gt;0,"Usystems"),IF(SEARCH("RIIFO",$E1577)&gt;0,"RIIFO","Uponor")),"Uponor")</f>
        <v>Uponor</v>
      </c>
      <c r="I1577" s="25" t="str">
        <f>IFERROR(MID($D1577,1,7)+0,"")</f>
        <v/>
      </c>
      <c r="J1577" s="25" t="str">
        <f>IFERROR(MID($D1577,10,7)+0,"")</f>
        <v/>
      </c>
      <c r="K1577" s="25" t="str">
        <f>IFERROR(MID($D1577,19,7)+0,"")</f>
        <v/>
      </c>
      <c r="L1577" s="25" t="str">
        <f>IFERROR(MID($D1577,28,7)+0,"")</f>
        <v/>
      </c>
      <c r="M1577" s="25" t="str">
        <f>IF(IFERROR(MID($Q1577,1,7)+0,"")&lt;1130000,IF(INDEX(C:C,MATCH(LEFT(Q1577,7)+0,I:I,0))&lt;1130000,"",INDEX(C:C,MATCH(LEFT(Q1577,7)+0,I:I,0))),IFERROR(MID($Q1577,1,7)+0,""))</f>
        <v/>
      </c>
      <c r="N1577" s="25" t="str">
        <f>IF(IFERROR(MID($Q1577,10,7)+0,"")&lt;1130000,"",IFERROR(MID($Q1577,10,7)+0,""))</f>
        <v/>
      </c>
      <c r="O1577" s="25" t="str">
        <f>IF(IFERROR(MID($Q1577,19,7)+0,"")&lt;1130000,"",IFERROR(MID($Q1577,19,7)+0,""))</f>
        <v/>
      </c>
      <c r="P1577" s="25" t="str">
        <f>IF(M1577="","",IF(N1577="",M1577,M1577&amp;", "&amp;N1577))</f>
        <v/>
      </c>
      <c r="Q1577" s="25"/>
      <c r="R1577" s="25"/>
      <c r="S1577" s="35" t="s">
        <v>52</v>
      </c>
      <c r="T1577" s="25" t="s">
        <v>36</v>
      </c>
      <c r="U1577" s="185">
        <v>550</v>
      </c>
      <c r="V1577" s="188">
        <v>550</v>
      </c>
      <c r="W1577" s="189">
        <v>550</v>
      </c>
      <c r="X1577" s="31">
        <v>550</v>
      </c>
      <c r="Y1577" s="90">
        <f>IFERROR(ROUND(X1577/W1577-1,2),"")</f>
        <v>0</v>
      </c>
      <c r="Z1577" s="31">
        <f>IF(OR(S1577="VLD MLC components",S1577="VLD MLC pipes",S1577="VLD PEX components",S1577="VLD PEX pipes",S1577="VLD PHC components",S1577="VLD PHC pipes",S1577="Controls VLD"),"По запросу",X1577)</f>
        <v>550</v>
      </c>
      <c r="AA1577" s="63">
        <f>ROUND(X1577/1.2,3)</f>
        <v>458.33300000000003</v>
      </c>
      <c r="AB1577" s="23">
        <v>458.33300000000003</v>
      </c>
      <c r="AC1577" s="190">
        <f>IFERROR(ROUND(AA1577/AB1577-1,2),"")</f>
        <v>0</v>
      </c>
      <c r="AD1577" s="25">
        <v>9.5000000000000001E-2</v>
      </c>
      <c r="AE1577" s="25">
        <v>9.9500000000000001E-4</v>
      </c>
      <c r="AF1577" s="25">
        <v>0</v>
      </c>
      <c r="AG1577" s="25" t="s">
        <v>22</v>
      </c>
      <c r="AH1577" s="25">
        <v>0</v>
      </c>
      <c r="AI1577" s="25">
        <v>0</v>
      </c>
      <c r="AJ1577" s="25" t="s">
        <v>19</v>
      </c>
      <c r="AK1577" s="42" t="s">
        <v>19</v>
      </c>
      <c r="AL1577" s="25" t="s">
        <v>19</v>
      </c>
      <c r="AM1577" s="25">
        <v>5</v>
      </c>
      <c r="AN1577" s="25">
        <v>280</v>
      </c>
      <c r="AO1577" s="25">
        <v>187</v>
      </c>
      <c r="AP1577" s="25">
        <v>95</v>
      </c>
      <c r="AQ1577" s="25">
        <v>0.49</v>
      </c>
      <c r="AR1577" s="94">
        <v>4.9740000000000001E-3</v>
      </c>
      <c r="AS1577" s="157" t="s">
        <v>22</v>
      </c>
      <c r="AT1577" s="93" t="s">
        <v>22</v>
      </c>
      <c r="AU1577" s="92" t="s">
        <v>22</v>
      </c>
      <c r="AV1577" s="91" t="s">
        <v>48</v>
      </c>
      <c r="AW1577" s="92" t="s">
        <v>48</v>
      </c>
      <c r="AX1577" s="92" t="s">
        <v>48</v>
      </c>
      <c r="AY1577" s="91" t="s">
        <v>152</v>
      </c>
      <c r="AZ1577" s="23"/>
      <c r="BA1577" s="25">
        <v>0</v>
      </c>
      <c r="BB1577" t="s">
        <v>48</v>
      </c>
      <c r="BC1577" t="e">
        <v>#N/A</v>
      </c>
      <c r="BD1577" t="e">
        <f>IF(Z1577=BC1577,"OK")</f>
        <v>#N/A</v>
      </c>
      <c r="BE1577">
        <v>9.5000000000000001E-2</v>
      </c>
      <c r="BF1577">
        <v>9.9500000000000001E-4</v>
      </c>
      <c r="BG1577">
        <v>280</v>
      </c>
      <c r="BH1577">
        <v>187</v>
      </c>
      <c r="BI1577">
        <v>95</v>
      </c>
      <c r="BJ1577">
        <v>0.49</v>
      </c>
      <c r="BK1577">
        <v>4.9740000000000001E-3</v>
      </c>
      <c r="BN1577" s="183"/>
    </row>
    <row r="1578" spans="1:66" x14ac:dyDescent="0.25">
      <c r="A1578" s="1"/>
      <c r="B1578" s="94">
        <v>1572</v>
      </c>
      <c r="C1578" s="180" t="s">
        <v>4845</v>
      </c>
      <c r="D1578" s="37"/>
      <c r="E1578" s="36"/>
      <c r="F1578" s="215"/>
      <c r="G1578" s="106"/>
      <c r="H1578" s="46" t="str">
        <f>IFERROR(IFERROR(IF(SEARCH("Usystems",$E1578)&gt;0,"Usystems"),IF(SEARCH("RIIFO",$E1578)&gt;0,"RIIFO","Uponor")),"Uponor")</f>
        <v>Uponor</v>
      </c>
      <c r="I1578" s="25" t="str">
        <f>IFERROR(MID($D1578,1,7)+0,"")</f>
        <v/>
      </c>
      <c r="J1578" s="25" t="str">
        <f>IFERROR(MID($D1578,10,7)+0,"")</f>
        <v/>
      </c>
      <c r="K1578" s="25" t="str">
        <f>IFERROR(MID($D1578,19,7)+0,"")</f>
        <v/>
      </c>
      <c r="L1578" s="25" t="str">
        <f>IFERROR(MID($D1578,28,7)+0,"")</f>
        <v/>
      </c>
      <c r="M1578" s="25" t="str">
        <f>IF(IFERROR(MID($Q1578,1,7)+0,"")&lt;1130000,IF(INDEX(C:C,MATCH(LEFT(Q1578,7)+0,I:I,0))&lt;1130000,"",INDEX(C:C,MATCH(LEFT(Q1578,7)+0,I:I,0))),IFERROR(MID($Q1578,1,7)+0,""))</f>
        <v/>
      </c>
      <c r="N1578" s="25" t="str">
        <f>IF(IFERROR(MID($Q1578,10,7)+0,"")&lt;1130000,"",IFERROR(MID($Q1578,10,7)+0,""))</f>
        <v/>
      </c>
      <c r="O1578" s="25" t="str">
        <f>IF(IFERROR(MID($Q1578,19,7)+0,"")&lt;1130000,"",IFERROR(MID($Q1578,19,7)+0,""))</f>
        <v/>
      </c>
      <c r="P1578" s="25" t="str">
        <f>IF(M1578="","",IF(N1578="",M1578,M1578&amp;", "&amp;N1578))</f>
        <v/>
      </c>
      <c r="Q1578" s="146"/>
      <c r="R1578" s="146"/>
      <c r="S1578" s="35" t="s">
        <v>22</v>
      </c>
      <c r="T1578" s="106"/>
      <c r="U1578" s="185" t="s">
        <v>22</v>
      </c>
      <c r="V1578" s="188" t="s">
        <v>22</v>
      </c>
      <c r="W1578" s="189" t="s">
        <v>22</v>
      </c>
      <c r="X1578" s="31"/>
      <c r="Y1578" s="90" t="str">
        <f>IFERROR(ROUND(X1578/W1578-1,2),"")</f>
        <v/>
      </c>
      <c r="Z1578" s="31">
        <f>IF(OR(S1578="VLD MLC components",S1578="VLD MLC pipes",S1578="VLD PEX components",S1578="VLD PEX pipes",S1578="VLD PHC components",S1578="VLD PHC pipes",S1578="Controls VLD"),"По запросу",X1578)</f>
        <v>0</v>
      </c>
      <c r="AA1578" s="63">
        <f>ROUND(X1578/1.2,3)</f>
        <v>0</v>
      </c>
      <c r="AB1578" s="23">
        <v>0</v>
      </c>
      <c r="AC1578" s="190" t="str">
        <f>IFERROR(ROUND(AA1578/AB1578-1,2),"")</f>
        <v/>
      </c>
      <c r="AD1578" s="25"/>
      <c r="AE1578" s="25"/>
      <c r="AF1578" s="25">
        <v>0</v>
      </c>
      <c r="AG1578" s="25" t="s">
        <v>22</v>
      </c>
      <c r="AH1578" s="25">
        <v>0</v>
      </c>
      <c r="AI1578" s="25">
        <v>0</v>
      </c>
      <c r="AJ1578" s="25" t="s">
        <v>19</v>
      </c>
      <c r="AK1578" s="147" t="s">
        <v>19</v>
      </c>
      <c r="AL1578" s="25" t="s">
        <v>20</v>
      </c>
      <c r="AM1578" s="25" t="s">
        <v>22</v>
      </c>
      <c r="AN1578" s="25"/>
      <c r="AO1578" s="25"/>
      <c r="AP1578" s="25"/>
      <c r="AQ1578" s="25"/>
      <c r="AR1578" s="94"/>
      <c r="AS1578" s="157" t="s">
        <v>22</v>
      </c>
      <c r="AT1578" s="93" t="s">
        <v>22</v>
      </c>
      <c r="AU1578" s="92" t="s">
        <v>582</v>
      </c>
      <c r="AV1578" s="91" t="s">
        <v>48</v>
      </c>
      <c r="AW1578" s="92" t="s">
        <v>48</v>
      </c>
      <c r="AX1578" s="92" t="s">
        <v>48</v>
      </c>
      <c r="AY1578" s="91" t="s">
        <v>48</v>
      </c>
      <c r="AZ1578" s="23"/>
      <c r="BA1578" s="25">
        <v>0</v>
      </c>
      <c r="BB1578" t="s">
        <v>25</v>
      </c>
      <c r="BC1578" t="e">
        <v>#N/A</v>
      </c>
      <c r="BD1578" t="e">
        <f>IF(Z1578=BC1578,"OK")</f>
        <v>#N/A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N1578" s="183"/>
    </row>
    <row r="1579" spans="1:66" ht="25.5" x14ac:dyDescent="0.25">
      <c r="A1579" s="1"/>
      <c r="B1579" s="94">
        <v>1573</v>
      </c>
      <c r="C1579" s="43">
        <v>1119058</v>
      </c>
      <c r="D1579" s="45"/>
      <c r="E1579" s="36" t="s">
        <v>219</v>
      </c>
      <c r="F1579" s="151" t="s">
        <v>21</v>
      </c>
      <c r="G1579" s="41"/>
      <c r="H1579" s="46" t="str">
        <f>IFERROR(IFERROR(IF(SEARCH("Usystems",$E1579)&gt;0,"Usystems"),IF(SEARCH("RIIFO",$E1579)&gt;0,"RIIFO","Uponor")),"Uponor")</f>
        <v>Uponor</v>
      </c>
      <c r="I1579" s="25" t="str">
        <f>IFERROR(MID($D1579,1,7)+0,"")</f>
        <v/>
      </c>
      <c r="J1579" s="25" t="str">
        <f>IFERROR(MID($D1579,10,7)+0,"")</f>
        <v/>
      </c>
      <c r="K1579" s="25" t="str">
        <f>IFERROR(MID($D1579,19,7)+0,"")</f>
        <v/>
      </c>
      <c r="L1579" s="25" t="str">
        <f>IFERROR(MID($D1579,28,7)+0,"")</f>
        <v/>
      </c>
      <c r="M1579" s="25" t="str">
        <f>IF(IFERROR(MID($Q1579,1,7)+0,"")&lt;1130000,IF(INDEX(C:C,MATCH(LEFT(Q1579,7)+0,I:I,0))&lt;1130000,"",INDEX(C:C,MATCH(LEFT(Q1579,7)+0,I:I,0))),IFERROR(MID($Q1579,1,7)+0,""))</f>
        <v/>
      </c>
      <c r="N1579" s="25" t="str">
        <f>IF(IFERROR(MID($Q1579,10,7)+0,"")&lt;1130000,"",IFERROR(MID($Q1579,10,7)+0,""))</f>
        <v/>
      </c>
      <c r="O1579" s="25" t="str">
        <f>IF(IFERROR(MID($Q1579,19,7)+0,"")&lt;1130000,"",IFERROR(MID($Q1579,19,7)+0,""))</f>
        <v/>
      </c>
      <c r="P1579" s="25" t="str">
        <f>IF(M1579="","",IF(N1579="",M1579,M1579&amp;", "&amp;N1579))</f>
        <v/>
      </c>
      <c r="Q1579" s="25"/>
      <c r="R1579" s="25"/>
      <c r="S1579" s="35" t="s">
        <v>4784</v>
      </c>
      <c r="T1579" s="25" t="s">
        <v>418</v>
      </c>
      <c r="U1579" s="185">
        <v>1030</v>
      </c>
      <c r="V1579" s="188">
        <v>1030</v>
      </c>
      <c r="W1579" s="189">
        <v>1030</v>
      </c>
      <c r="X1579" s="31">
        <v>1030</v>
      </c>
      <c r="Y1579" s="90">
        <f>IFERROR(ROUND(X1579/W1579-1,2),"")</f>
        <v>0</v>
      </c>
      <c r="Z1579" s="31">
        <f>IF(OR(S1579="VLD MLC components",S1579="VLD MLC pipes",S1579="VLD PEX components",S1579="VLD PEX pipes",S1579="VLD PHC components",S1579="VLD PHC pipes",S1579="Controls VLD"),"По запросу",X1579)</f>
        <v>1030</v>
      </c>
      <c r="AA1579" s="63">
        <f>ROUND(X1579/1.2,3)</f>
        <v>858.33299999999997</v>
      </c>
      <c r="AB1579" s="23">
        <v>858.33299999999997</v>
      </c>
      <c r="AC1579" s="190">
        <f>IFERROR(ROUND(AA1579/AB1579-1,2),"")</f>
        <v>0</v>
      </c>
      <c r="AD1579" s="25">
        <v>0.35099999999999998</v>
      </c>
      <c r="AE1579" s="25">
        <v>1.3500000000000001E-3</v>
      </c>
      <c r="AF1579" s="25">
        <v>0</v>
      </c>
      <c r="AG1579" s="25" t="s">
        <v>22</v>
      </c>
      <c r="AH1579" s="25">
        <v>0</v>
      </c>
      <c r="AI1579" s="25">
        <v>0</v>
      </c>
      <c r="AJ1579" s="25" t="s">
        <v>20</v>
      </c>
      <c r="AK1579" s="42" t="s">
        <v>19</v>
      </c>
      <c r="AL1579" s="25" t="s">
        <v>20</v>
      </c>
      <c r="AM1579" s="25">
        <v>6</v>
      </c>
      <c r="AN1579" s="25">
        <v>6000</v>
      </c>
      <c r="AO1579" s="25">
        <v>15</v>
      </c>
      <c r="AP1579" s="25">
        <v>15</v>
      </c>
      <c r="AQ1579" s="25">
        <v>2.1059999999999999</v>
      </c>
      <c r="AR1579" s="94">
        <v>1.3500000000000001E-3</v>
      </c>
      <c r="AS1579" s="157" t="s">
        <v>22</v>
      </c>
      <c r="AT1579" s="93">
        <v>44511</v>
      </c>
      <c r="AU1579" s="92" t="s">
        <v>22</v>
      </c>
      <c r="AV1579" s="91" t="s">
        <v>152</v>
      </c>
      <c r="AW1579" s="92" t="s">
        <v>48</v>
      </c>
      <c r="AX1579" s="92" t="s">
        <v>48</v>
      </c>
      <c r="AY1579" s="91" t="s">
        <v>152</v>
      </c>
      <c r="AZ1579" s="23"/>
      <c r="BA1579" s="25" t="s">
        <v>4835</v>
      </c>
      <c r="BB1579" t="s">
        <v>25</v>
      </c>
      <c r="BC1579" t="e">
        <v>#N/A</v>
      </c>
      <c r="BD1579" t="e">
        <f>IF(Z1579=BC1579,"OK")</f>
        <v>#N/A</v>
      </c>
      <c r="BE1579">
        <v>0.35099999999999998</v>
      </c>
      <c r="BF1579">
        <v>1.3500000000000001E-3</v>
      </c>
      <c r="BG1579">
        <v>6000</v>
      </c>
      <c r="BH1579">
        <v>15</v>
      </c>
      <c r="BI1579">
        <v>15</v>
      </c>
      <c r="BJ1579">
        <v>2.1059999999999999</v>
      </c>
      <c r="BK1579">
        <v>1.3500000000000001E-3</v>
      </c>
      <c r="BN1579" s="183"/>
    </row>
    <row r="1580" spans="1:66" ht="25.5" x14ac:dyDescent="0.25">
      <c r="A1580" s="1"/>
      <c r="B1580" s="94">
        <v>1574</v>
      </c>
      <c r="C1580" s="43">
        <v>1119059</v>
      </c>
      <c r="D1580" s="45"/>
      <c r="E1580" s="36" t="s">
        <v>220</v>
      </c>
      <c r="F1580" s="151" t="s">
        <v>21</v>
      </c>
      <c r="G1580" s="41"/>
      <c r="H1580" s="46" t="str">
        <f>IFERROR(IFERROR(IF(SEARCH("Usystems",$E1580)&gt;0,"Usystems"),IF(SEARCH("RIIFO",$E1580)&gt;0,"RIIFO","Uponor")),"Uponor")</f>
        <v>Uponor</v>
      </c>
      <c r="I1580" s="25" t="str">
        <f>IFERROR(MID($D1580,1,7)+0,"")</f>
        <v/>
      </c>
      <c r="J1580" s="25" t="str">
        <f>IFERROR(MID($D1580,10,7)+0,"")</f>
        <v/>
      </c>
      <c r="K1580" s="25" t="str">
        <f>IFERROR(MID($D1580,19,7)+0,"")</f>
        <v/>
      </c>
      <c r="L1580" s="25" t="str">
        <f>IFERROR(MID($D1580,28,7)+0,"")</f>
        <v/>
      </c>
      <c r="M1580" s="25" t="str">
        <f>IF(IFERROR(MID($Q1580,1,7)+0,"")&lt;1130000,IF(INDEX(C:C,MATCH(LEFT(Q1580,7)+0,I:I,0))&lt;1130000,"",INDEX(C:C,MATCH(LEFT(Q1580,7)+0,I:I,0))),IFERROR(MID($Q1580,1,7)+0,""))</f>
        <v/>
      </c>
      <c r="N1580" s="25" t="str">
        <f>IF(IFERROR(MID($Q1580,10,7)+0,"")&lt;1130000,"",IFERROR(MID($Q1580,10,7)+0,""))</f>
        <v/>
      </c>
      <c r="O1580" s="25" t="str">
        <f>IF(IFERROR(MID($Q1580,19,7)+0,"")&lt;1130000,"",IFERROR(MID($Q1580,19,7)+0,""))</f>
        <v/>
      </c>
      <c r="P1580" s="25" t="str">
        <f>IF(M1580="","",IF(N1580="",M1580,M1580&amp;", "&amp;N1580))</f>
        <v/>
      </c>
      <c r="Q1580" s="25"/>
      <c r="R1580" s="25"/>
      <c r="S1580" s="35" t="s">
        <v>4784</v>
      </c>
      <c r="T1580" s="25" t="s">
        <v>418</v>
      </c>
      <c r="U1580" s="185">
        <v>1234</v>
      </c>
      <c r="V1580" s="188">
        <v>1234</v>
      </c>
      <c r="W1580" s="189">
        <v>1234</v>
      </c>
      <c r="X1580" s="31">
        <v>1234</v>
      </c>
      <c r="Y1580" s="90">
        <f>IFERROR(ROUND(X1580/W1580-1,2),"")</f>
        <v>0</v>
      </c>
      <c r="Z1580" s="31">
        <f>IF(OR(S1580="VLD MLC components",S1580="VLD MLC pipes",S1580="VLD PEX components",S1580="VLD PEX pipes",S1580="VLD PHC components",S1580="VLD PHC pipes",S1580="Controls VLD"),"По запросу",X1580)</f>
        <v>1234</v>
      </c>
      <c r="AA1580" s="63">
        <f>ROUND(X1580/1.2,3)</f>
        <v>1028.3330000000001</v>
      </c>
      <c r="AB1580" s="23">
        <v>1028.3330000000001</v>
      </c>
      <c r="AC1580" s="190">
        <f>IFERROR(ROUND(AA1580/AB1580-1,2),"")</f>
        <v>0</v>
      </c>
      <c r="AD1580" s="25">
        <v>0.42599999999999999</v>
      </c>
      <c r="AE1580" s="25">
        <v>1.944E-3</v>
      </c>
      <c r="AF1580" s="25">
        <v>0</v>
      </c>
      <c r="AG1580" s="25" t="s">
        <v>22</v>
      </c>
      <c r="AH1580" s="25">
        <v>0</v>
      </c>
      <c r="AI1580" s="25">
        <v>0</v>
      </c>
      <c r="AJ1580" s="25" t="s">
        <v>20</v>
      </c>
      <c r="AK1580" s="42" t="s">
        <v>19</v>
      </c>
      <c r="AL1580" s="25" t="s">
        <v>20</v>
      </c>
      <c r="AM1580" s="25">
        <v>6</v>
      </c>
      <c r="AN1580" s="25">
        <v>6000</v>
      </c>
      <c r="AO1580" s="25">
        <v>18</v>
      </c>
      <c r="AP1580" s="25">
        <v>18</v>
      </c>
      <c r="AQ1580" s="25">
        <v>2.556</v>
      </c>
      <c r="AR1580" s="94">
        <v>1.944E-3</v>
      </c>
      <c r="AS1580" s="157" t="s">
        <v>22</v>
      </c>
      <c r="AT1580" s="93">
        <v>44511</v>
      </c>
      <c r="AU1580" s="92" t="s">
        <v>22</v>
      </c>
      <c r="AV1580" s="91" t="s">
        <v>152</v>
      </c>
      <c r="AW1580" s="92" t="s">
        <v>48</v>
      </c>
      <c r="AX1580" s="92" t="s">
        <v>48</v>
      </c>
      <c r="AY1580" s="91" t="s">
        <v>152</v>
      </c>
      <c r="AZ1580" s="23"/>
      <c r="BA1580" s="25" t="s">
        <v>4844</v>
      </c>
      <c r="BB1580" t="s">
        <v>25</v>
      </c>
      <c r="BC1580" t="e">
        <v>#N/A</v>
      </c>
      <c r="BD1580" t="e">
        <f>IF(Z1580=BC1580,"OK")</f>
        <v>#N/A</v>
      </c>
      <c r="BE1580">
        <v>0.42599999999999999</v>
      </c>
      <c r="BF1580">
        <v>1.944E-3</v>
      </c>
      <c r="BG1580">
        <v>6000</v>
      </c>
      <c r="BH1580">
        <v>18</v>
      </c>
      <c r="BI1580">
        <v>18</v>
      </c>
      <c r="BJ1580">
        <v>2.556</v>
      </c>
      <c r="BK1580">
        <v>1.944E-3</v>
      </c>
      <c r="BN1580" s="183"/>
    </row>
    <row r="1581" spans="1:66" ht="25.5" x14ac:dyDescent="0.25">
      <c r="A1581" s="1"/>
      <c r="B1581" s="94">
        <v>1575</v>
      </c>
      <c r="C1581" s="43">
        <v>1119060</v>
      </c>
      <c r="D1581" s="45"/>
      <c r="E1581" s="36" t="s">
        <v>221</v>
      </c>
      <c r="F1581" s="151" t="s">
        <v>21</v>
      </c>
      <c r="G1581" s="41"/>
      <c r="H1581" s="46" t="str">
        <f>IFERROR(IFERROR(IF(SEARCH("Usystems",$E1581)&gt;0,"Usystems"),IF(SEARCH("RIIFO",$E1581)&gt;0,"RIIFO","Uponor")),"Uponor")</f>
        <v>Uponor</v>
      </c>
      <c r="I1581" s="25" t="str">
        <f>IFERROR(MID($D1581,1,7)+0,"")</f>
        <v/>
      </c>
      <c r="J1581" s="25" t="str">
        <f>IFERROR(MID($D1581,10,7)+0,"")</f>
        <v/>
      </c>
      <c r="K1581" s="25" t="str">
        <f>IFERROR(MID($D1581,19,7)+0,"")</f>
        <v/>
      </c>
      <c r="L1581" s="25" t="str">
        <f>IFERROR(MID($D1581,28,7)+0,"")</f>
        <v/>
      </c>
      <c r="M1581" s="25" t="str">
        <f>IF(IFERROR(MID($Q1581,1,7)+0,"")&lt;1130000,IF(INDEX(C:C,MATCH(LEFT(Q1581,7)+0,I:I,0))&lt;1130000,"",INDEX(C:C,MATCH(LEFT(Q1581,7)+0,I:I,0))),IFERROR(MID($Q1581,1,7)+0,""))</f>
        <v/>
      </c>
      <c r="N1581" s="25" t="str">
        <f>IF(IFERROR(MID($Q1581,10,7)+0,"")&lt;1130000,"",IFERROR(MID($Q1581,10,7)+0,""))</f>
        <v/>
      </c>
      <c r="O1581" s="25" t="str">
        <f>IF(IFERROR(MID($Q1581,19,7)+0,"")&lt;1130000,"",IFERROR(MID($Q1581,19,7)+0,""))</f>
        <v/>
      </c>
      <c r="P1581" s="25" t="str">
        <f>IF(M1581="","",IF(N1581="",M1581,M1581&amp;", "&amp;N1581))</f>
        <v/>
      </c>
      <c r="Q1581" s="25"/>
      <c r="R1581" s="25"/>
      <c r="S1581" s="35" t="s">
        <v>4784</v>
      </c>
      <c r="T1581" s="25" t="s">
        <v>418</v>
      </c>
      <c r="U1581" s="185">
        <v>1707</v>
      </c>
      <c r="V1581" s="188">
        <v>1707</v>
      </c>
      <c r="W1581" s="189">
        <v>1707</v>
      </c>
      <c r="X1581" s="31">
        <v>1707</v>
      </c>
      <c r="Y1581" s="90">
        <f>IFERROR(ROUND(X1581/W1581-1,2),"")</f>
        <v>0</v>
      </c>
      <c r="Z1581" s="31">
        <f>IF(OR(S1581="VLD MLC components",S1581="VLD MLC pipes",S1581="VLD PEX components",S1581="VLD PEX pipes",S1581="VLD PHC components",S1581="VLD PHC pipes",S1581="Controls VLD"),"По запросу",X1581)</f>
        <v>1707</v>
      </c>
      <c r="AA1581" s="63">
        <f>ROUND(X1581/1.2,3)</f>
        <v>1422.5</v>
      </c>
      <c r="AB1581" s="23">
        <v>1422.5</v>
      </c>
      <c r="AC1581" s="190">
        <f>IFERROR(ROUND(AA1581/AB1581-1,2),"")</f>
        <v>0</v>
      </c>
      <c r="AD1581" s="25">
        <v>0.625</v>
      </c>
      <c r="AE1581" s="25">
        <v>2.9039999999999999E-3</v>
      </c>
      <c r="AF1581" s="25">
        <v>0</v>
      </c>
      <c r="AG1581" s="25" t="s">
        <v>22</v>
      </c>
      <c r="AH1581" s="25">
        <v>0</v>
      </c>
      <c r="AI1581" s="25">
        <v>0</v>
      </c>
      <c r="AJ1581" s="25" t="s">
        <v>20</v>
      </c>
      <c r="AK1581" s="42" t="s">
        <v>19</v>
      </c>
      <c r="AL1581" s="25" t="s">
        <v>20</v>
      </c>
      <c r="AM1581" s="25">
        <v>6</v>
      </c>
      <c r="AN1581" s="25">
        <v>6000</v>
      </c>
      <c r="AO1581" s="25">
        <v>22</v>
      </c>
      <c r="AP1581" s="25">
        <v>22</v>
      </c>
      <c r="AQ1581" s="25">
        <v>3.75</v>
      </c>
      <c r="AR1581" s="94">
        <v>2.9039999999999999E-3</v>
      </c>
      <c r="AS1581" s="157" t="s">
        <v>22</v>
      </c>
      <c r="AT1581" s="93">
        <v>44511</v>
      </c>
      <c r="AU1581" s="92" t="s">
        <v>22</v>
      </c>
      <c r="AV1581" s="91" t="s">
        <v>152</v>
      </c>
      <c r="AW1581" s="92" t="s">
        <v>48</v>
      </c>
      <c r="AX1581" s="92" t="s">
        <v>48</v>
      </c>
      <c r="AY1581" s="91" t="s">
        <v>152</v>
      </c>
      <c r="AZ1581" s="23"/>
      <c r="BA1581" s="25" t="s">
        <v>791</v>
      </c>
      <c r="BB1581" t="s">
        <v>25</v>
      </c>
      <c r="BC1581" t="e">
        <v>#N/A</v>
      </c>
      <c r="BD1581" t="e">
        <f>IF(Z1581=BC1581,"OK")</f>
        <v>#N/A</v>
      </c>
      <c r="BE1581">
        <v>0.625</v>
      </c>
      <c r="BF1581">
        <v>2.9039999999999999E-3</v>
      </c>
      <c r="BG1581">
        <v>6000</v>
      </c>
      <c r="BH1581">
        <v>22</v>
      </c>
      <c r="BI1581">
        <v>22</v>
      </c>
      <c r="BJ1581">
        <v>3.75</v>
      </c>
      <c r="BK1581">
        <v>2.9039999999999999E-3</v>
      </c>
      <c r="BN1581" s="183"/>
    </row>
    <row r="1582" spans="1:66" ht="25.5" x14ac:dyDescent="0.25">
      <c r="A1582" s="1"/>
      <c r="B1582" s="94">
        <v>1576</v>
      </c>
      <c r="C1582" s="43">
        <v>1119061</v>
      </c>
      <c r="D1582" s="45"/>
      <c r="E1582" s="36" t="s">
        <v>222</v>
      </c>
      <c r="F1582" s="151" t="s">
        <v>21</v>
      </c>
      <c r="G1582" s="41" t="s">
        <v>585</v>
      </c>
      <c r="H1582" s="46" t="str">
        <f>IFERROR(IFERROR(IF(SEARCH("Usystems",$E1582)&gt;0,"Usystems"),IF(SEARCH("RIIFO",$E1582)&gt;0,"RIIFO","Uponor")),"Uponor")</f>
        <v>Uponor</v>
      </c>
      <c r="I1582" s="25" t="str">
        <f>IFERROR(MID($D1582,1,7)+0,"")</f>
        <v/>
      </c>
      <c r="J1582" s="25" t="str">
        <f>IFERROR(MID($D1582,10,7)+0,"")</f>
        <v/>
      </c>
      <c r="K1582" s="25" t="str">
        <f>IFERROR(MID($D1582,19,7)+0,"")</f>
        <v/>
      </c>
      <c r="L1582" s="25" t="str">
        <f>IFERROR(MID($D1582,28,7)+0,"")</f>
        <v/>
      </c>
      <c r="M1582" s="25" t="str">
        <f>IF(IFERROR(MID($Q1582,1,7)+0,"")&lt;1130000,IF(INDEX(C:C,MATCH(LEFT(Q1582,7)+0,I:I,0))&lt;1130000,"",INDEX(C:C,MATCH(LEFT(Q1582,7)+0,I:I,0))),IFERROR(MID($Q1582,1,7)+0,""))</f>
        <v/>
      </c>
      <c r="N1582" s="25" t="str">
        <f>IF(IFERROR(MID($Q1582,10,7)+0,"")&lt;1130000,"",IFERROR(MID($Q1582,10,7)+0,""))</f>
        <v/>
      </c>
      <c r="O1582" s="25" t="str">
        <f>IF(IFERROR(MID($Q1582,19,7)+0,"")&lt;1130000,"",IFERROR(MID($Q1582,19,7)+0,""))</f>
        <v/>
      </c>
      <c r="P1582" s="25" t="str">
        <f>IF(M1582="","",IF(N1582="",M1582,M1582&amp;", "&amp;N1582))</f>
        <v/>
      </c>
      <c r="Q1582" s="25"/>
      <c r="R1582" s="25"/>
      <c r="S1582" s="35" t="s">
        <v>4784</v>
      </c>
      <c r="T1582" s="25" t="s">
        <v>418</v>
      </c>
      <c r="U1582" s="185">
        <v>2113</v>
      </c>
      <c r="V1582" s="188">
        <v>2113</v>
      </c>
      <c r="W1582" s="189">
        <v>2113</v>
      </c>
      <c r="X1582" s="31">
        <v>2113</v>
      </c>
      <c r="Y1582" s="90">
        <f>IFERROR(ROUND(X1582/W1582-1,2),"")</f>
        <v>0</v>
      </c>
      <c r="Z1582" s="31">
        <f>IF(OR(S1582="VLD MLC components",S1582="VLD MLC pipes",S1582="VLD PEX components",S1582="VLD PEX pipes",S1582="VLD PHC components",S1582="VLD PHC pipes",S1582="Controls VLD"),"По запросу",X1582)</f>
        <v>2113</v>
      </c>
      <c r="AA1582" s="63">
        <f>ROUND(X1582/1.2,3)</f>
        <v>1760.8330000000001</v>
      </c>
      <c r="AB1582" s="23">
        <v>1760.8330000000001</v>
      </c>
      <c r="AC1582" s="190">
        <f>IFERROR(ROUND(AA1582/AB1582-1,2),"")</f>
        <v>0</v>
      </c>
      <c r="AD1582" s="25">
        <v>0.80500000000000005</v>
      </c>
      <c r="AE1582" s="25">
        <v>4.7039999999999998E-3</v>
      </c>
      <c r="AF1582" s="25">
        <v>18</v>
      </c>
      <c r="AG1582" s="25">
        <v>18</v>
      </c>
      <c r="AH1582" s="25">
        <v>0</v>
      </c>
      <c r="AI1582" s="25">
        <v>0</v>
      </c>
      <c r="AJ1582" s="25" t="s">
        <v>20</v>
      </c>
      <c r="AK1582" s="22" t="s">
        <v>19</v>
      </c>
      <c r="AL1582" s="25" t="s">
        <v>20</v>
      </c>
      <c r="AM1582" s="25">
        <v>6</v>
      </c>
      <c r="AN1582" s="25">
        <v>6000</v>
      </c>
      <c r="AO1582" s="25">
        <v>28</v>
      </c>
      <c r="AP1582" s="25">
        <v>28</v>
      </c>
      <c r="AQ1582" s="25">
        <v>4.83</v>
      </c>
      <c r="AR1582" s="94">
        <v>4.7039999999999998E-3</v>
      </c>
      <c r="AS1582" s="157">
        <v>18</v>
      </c>
      <c r="AT1582" s="93">
        <v>44511</v>
      </c>
      <c r="AU1582" s="92" t="s">
        <v>22</v>
      </c>
      <c r="AV1582" s="91" t="s">
        <v>152</v>
      </c>
      <c r="AW1582" s="92" t="s">
        <v>152</v>
      </c>
      <c r="AX1582" s="92" t="s">
        <v>48</v>
      </c>
      <c r="AY1582" s="91" t="s">
        <v>152</v>
      </c>
      <c r="AZ1582" s="23"/>
      <c r="BA1582" s="25" t="s">
        <v>4843</v>
      </c>
      <c r="BB1582" t="s">
        <v>25</v>
      </c>
      <c r="BC1582" t="e">
        <v>#N/A</v>
      </c>
      <c r="BD1582" t="e">
        <f>IF(Z1582=BC1582,"OK")</f>
        <v>#N/A</v>
      </c>
      <c r="BE1582">
        <v>0.80500000000000005</v>
      </c>
      <c r="BF1582">
        <v>4.7039999999999998E-3</v>
      </c>
      <c r="BG1582">
        <v>6000</v>
      </c>
      <c r="BH1582">
        <v>28</v>
      </c>
      <c r="BI1582">
        <v>28</v>
      </c>
      <c r="BJ1582">
        <v>4.83</v>
      </c>
      <c r="BK1582">
        <v>4.7039999999999998E-3</v>
      </c>
      <c r="BN1582" s="183"/>
    </row>
    <row r="1583" spans="1:66" ht="25.5" x14ac:dyDescent="0.25">
      <c r="A1583" s="1"/>
      <c r="B1583" s="94">
        <v>1577</v>
      </c>
      <c r="C1583" s="43">
        <v>1119062</v>
      </c>
      <c r="D1583" s="45"/>
      <c r="E1583" s="36" t="s">
        <v>223</v>
      </c>
      <c r="F1583" s="151" t="s">
        <v>21</v>
      </c>
      <c r="G1583" s="41"/>
      <c r="H1583" s="46" t="str">
        <f>IFERROR(IFERROR(IF(SEARCH("Usystems",$E1583)&gt;0,"Usystems"),IF(SEARCH("RIIFO",$E1583)&gt;0,"RIIFO","Uponor")),"Uponor")</f>
        <v>Uponor</v>
      </c>
      <c r="I1583" s="25" t="str">
        <f>IFERROR(MID($D1583,1,7)+0,"")</f>
        <v/>
      </c>
      <c r="J1583" s="25" t="str">
        <f>IFERROR(MID($D1583,10,7)+0,"")</f>
        <v/>
      </c>
      <c r="K1583" s="25" t="str">
        <f>IFERROR(MID($D1583,19,7)+0,"")</f>
        <v/>
      </c>
      <c r="L1583" s="25" t="str">
        <f>IFERROR(MID($D1583,28,7)+0,"")</f>
        <v/>
      </c>
      <c r="M1583" s="25" t="str">
        <f>IF(IFERROR(MID($Q1583,1,7)+0,"")&lt;1130000,IF(INDEX(C:C,MATCH(LEFT(Q1583,7)+0,I:I,0))&lt;1130000,"",INDEX(C:C,MATCH(LEFT(Q1583,7)+0,I:I,0))),IFERROR(MID($Q1583,1,7)+0,""))</f>
        <v/>
      </c>
      <c r="N1583" s="25" t="str">
        <f>IF(IFERROR(MID($Q1583,10,7)+0,"")&lt;1130000,"",IFERROR(MID($Q1583,10,7)+0,""))</f>
        <v/>
      </c>
      <c r="O1583" s="25" t="str">
        <f>IF(IFERROR(MID($Q1583,19,7)+0,"")&lt;1130000,"",IFERROR(MID($Q1583,19,7)+0,""))</f>
        <v/>
      </c>
      <c r="P1583" s="25" t="str">
        <f>IF(M1583="","",IF(N1583="",M1583,M1583&amp;", "&amp;N1583))</f>
        <v/>
      </c>
      <c r="Q1583" s="25"/>
      <c r="R1583" s="25"/>
      <c r="S1583" s="35" t="s">
        <v>4784</v>
      </c>
      <c r="T1583" s="25" t="s">
        <v>418</v>
      </c>
      <c r="U1583" s="185">
        <v>3107</v>
      </c>
      <c r="V1583" s="188">
        <v>3107</v>
      </c>
      <c r="W1583" s="189">
        <v>3107</v>
      </c>
      <c r="X1583" s="31">
        <v>3107</v>
      </c>
      <c r="Y1583" s="90">
        <f>IFERROR(ROUND(X1583/W1583-1,2),"")</f>
        <v>0</v>
      </c>
      <c r="Z1583" s="31">
        <f>IF(OR(S1583="VLD MLC components",S1583="VLD MLC pipes",S1583="VLD PEX components",S1583="VLD PEX pipes",S1583="VLD PHC components",S1583="VLD PHC pipes",S1583="Controls VLD"),"По запросу",X1583)</f>
        <v>3107</v>
      </c>
      <c r="AA1583" s="63">
        <f>ROUND(X1583/1.2,3)</f>
        <v>2589.1669999999999</v>
      </c>
      <c r="AB1583" s="23">
        <v>2589.1669999999999</v>
      </c>
      <c r="AC1583" s="190">
        <f>IFERROR(ROUND(AA1583/AB1583-1,2),"")</f>
        <v>0</v>
      </c>
      <c r="AD1583" s="25">
        <v>1.258</v>
      </c>
      <c r="AE1583" s="25">
        <v>7.3499999999999998E-3</v>
      </c>
      <c r="AF1583" s="25">
        <v>0</v>
      </c>
      <c r="AG1583" s="25" t="s">
        <v>22</v>
      </c>
      <c r="AH1583" s="25">
        <v>0</v>
      </c>
      <c r="AI1583" s="25">
        <v>0</v>
      </c>
      <c r="AJ1583" s="25" t="s">
        <v>20</v>
      </c>
      <c r="AK1583" s="42" t="s">
        <v>19</v>
      </c>
      <c r="AL1583" s="25" t="s">
        <v>20</v>
      </c>
      <c r="AM1583" s="25">
        <v>6</v>
      </c>
      <c r="AN1583" s="25">
        <v>6000</v>
      </c>
      <c r="AO1583" s="25">
        <v>35</v>
      </c>
      <c r="AP1583" s="25">
        <v>35</v>
      </c>
      <c r="AQ1583" s="25">
        <v>7.548</v>
      </c>
      <c r="AR1583" s="94">
        <v>7.3499999999999998E-3</v>
      </c>
      <c r="AS1583" s="157" t="s">
        <v>22</v>
      </c>
      <c r="AT1583" s="93">
        <v>44511</v>
      </c>
      <c r="AU1583" s="92" t="s">
        <v>22</v>
      </c>
      <c r="AV1583" s="91" t="s">
        <v>152</v>
      </c>
      <c r="AW1583" s="92" t="s">
        <v>48</v>
      </c>
      <c r="AX1583" s="92" t="s">
        <v>48</v>
      </c>
      <c r="AY1583" s="91" t="s">
        <v>152</v>
      </c>
      <c r="AZ1583" s="23"/>
      <c r="BA1583" s="25" t="s">
        <v>4842</v>
      </c>
      <c r="BB1583" t="s">
        <v>25</v>
      </c>
      <c r="BC1583" t="e">
        <v>#N/A</v>
      </c>
      <c r="BD1583" t="e">
        <f>IF(Z1583=BC1583,"OK")</f>
        <v>#N/A</v>
      </c>
      <c r="BE1583">
        <v>1.258</v>
      </c>
      <c r="BF1583">
        <v>7.3499999999999998E-3</v>
      </c>
      <c r="BG1583">
        <v>6000</v>
      </c>
      <c r="BH1583">
        <v>35</v>
      </c>
      <c r="BI1583">
        <v>35</v>
      </c>
      <c r="BJ1583">
        <v>7.548</v>
      </c>
      <c r="BK1583">
        <v>7.3499999999999998E-3</v>
      </c>
      <c r="BN1583" s="183"/>
    </row>
    <row r="1584" spans="1:66" ht="25.5" x14ac:dyDescent="0.25">
      <c r="A1584" s="1"/>
      <c r="B1584" s="94">
        <v>1578</v>
      </c>
      <c r="C1584" s="43">
        <v>1119063</v>
      </c>
      <c r="D1584" s="45"/>
      <c r="E1584" s="36" t="s">
        <v>224</v>
      </c>
      <c r="F1584" s="151" t="s">
        <v>21</v>
      </c>
      <c r="G1584" s="41"/>
      <c r="H1584" s="46" t="str">
        <f>IFERROR(IFERROR(IF(SEARCH("Usystems",$E1584)&gt;0,"Usystems"),IF(SEARCH("RIIFO",$E1584)&gt;0,"RIIFO","Uponor")),"Uponor")</f>
        <v>Uponor</v>
      </c>
      <c r="I1584" s="25" t="str">
        <f>IFERROR(MID($D1584,1,7)+0,"")</f>
        <v/>
      </c>
      <c r="J1584" s="25" t="str">
        <f>IFERROR(MID($D1584,10,7)+0,"")</f>
        <v/>
      </c>
      <c r="K1584" s="25" t="str">
        <f>IFERROR(MID($D1584,19,7)+0,"")</f>
        <v/>
      </c>
      <c r="L1584" s="25" t="str">
        <f>IFERROR(MID($D1584,28,7)+0,"")</f>
        <v/>
      </c>
      <c r="M1584" s="25" t="str">
        <f>IF(IFERROR(MID($Q1584,1,7)+0,"")&lt;1130000,IF(INDEX(C:C,MATCH(LEFT(Q1584,7)+0,I:I,0))&lt;1130000,"",INDEX(C:C,MATCH(LEFT(Q1584,7)+0,I:I,0))),IFERROR(MID($Q1584,1,7)+0,""))</f>
        <v/>
      </c>
      <c r="N1584" s="25" t="str">
        <f>IF(IFERROR(MID($Q1584,10,7)+0,"")&lt;1130000,"",IFERROR(MID($Q1584,10,7)+0,""))</f>
        <v/>
      </c>
      <c r="O1584" s="25" t="str">
        <f>IF(IFERROR(MID($Q1584,19,7)+0,"")&lt;1130000,"",IFERROR(MID($Q1584,19,7)+0,""))</f>
        <v/>
      </c>
      <c r="P1584" s="25" t="str">
        <f>IF(M1584="","",IF(N1584="",M1584,M1584&amp;", "&amp;N1584))</f>
        <v/>
      </c>
      <c r="Q1584" s="25"/>
      <c r="R1584" s="25"/>
      <c r="S1584" s="35" t="s">
        <v>4784</v>
      </c>
      <c r="T1584" s="25" t="s">
        <v>418</v>
      </c>
      <c r="U1584" s="185">
        <v>3764</v>
      </c>
      <c r="V1584" s="188">
        <v>3764</v>
      </c>
      <c r="W1584" s="189">
        <v>3764</v>
      </c>
      <c r="X1584" s="31">
        <v>3764</v>
      </c>
      <c r="Y1584" s="90">
        <f>IFERROR(ROUND(X1584/W1584-1,2),"")</f>
        <v>0</v>
      </c>
      <c r="Z1584" s="31">
        <f>IF(OR(S1584="VLD MLC components",S1584="VLD MLC pipes",S1584="VLD PEX components",S1584="VLD PEX pipes",S1584="VLD PHC components",S1584="VLD PHC pipes",S1584="Controls VLD"),"По запросу",X1584)</f>
        <v>3764</v>
      </c>
      <c r="AA1584" s="63">
        <f>ROUND(X1584/1.2,3)</f>
        <v>3136.6669999999999</v>
      </c>
      <c r="AB1584" s="23">
        <v>3136.6669999999999</v>
      </c>
      <c r="AC1584" s="190">
        <f>IFERROR(ROUND(AA1584/AB1584-1,2),"")</f>
        <v>0</v>
      </c>
      <c r="AD1584" s="25">
        <v>1.5209999999999999</v>
      </c>
      <c r="AE1584" s="25">
        <v>1.0584E-2</v>
      </c>
      <c r="AF1584" s="25">
        <v>0</v>
      </c>
      <c r="AG1584" s="25" t="s">
        <v>22</v>
      </c>
      <c r="AH1584" s="25">
        <v>0</v>
      </c>
      <c r="AI1584" s="25">
        <v>0</v>
      </c>
      <c r="AJ1584" s="25" t="s">
        <v>20</v>
      </c>
      <c r="AK1584" s="42" t="s">
        <v>19</v>
      </c>
      <c r="AL1584" s="25" t="s">
        <v>20</v>
      </c>
      <c r="AM1584" s="25">
        <v>6</v>
      </c>
      <c r="AN1584" s="25">
        <v>6000</v>
      </c>
      <c r="AO1584" s="25">
        <v>42</v>
      </c>
      <c r="AP1584" s="25">
        <v>42</v>
      </c>
      <c r="AQ1584" s="25">
        <v>9.1259999999999994</v>
      </c>
      <c r="AR1584" s="94">
        <v>1.0584E-2</v>
      </c>
      <c r="AS1584" s="157" t="s">
        <v>22</v>
      </c>
      <c r="AT1584" s="93">
        <v>44511</v>
      </c>
      <c r="AU1584" s="92" t="s">
        <v>22</v>
      </c>
      <c r="AV1584" s="91" t="s">
        <v>152</v>
      </c>
      <c r="AW1584" s="92" t="s">
        <v>48</v>
      </c>
      <c r="AX1584" s="92" t="s">
        <v>48</v>
      </c>
      <c r="AY1584" s="91" t="s">
        <v>152</v>
      </c>
      <c r="AZ1584" s="23"/>
      <c r="BA1584" s="25" t="s">
        <v>4841</v>
      </c>
      <c r="BB1584" t="s">
        <v>25</v>
      </c>
      <c r="BC1584" t="e">
        <v>#N/A</v>
      </c>
      <c r="BD1584" t="e">
        <f>IF(Z1584=BC1584,"OK")</f>
        <v>#N/A</v>
      </c>
      <c r="BE1584">
        <v>1.5209999999999999</v>
      </c>
      <c r="BF1584">
        <v>1.0584E-2</v>
      </c>
      <c r="BG1584">
        <v>6000</v>
      </c>
      <c r="BH1584">
        <v>42</v>
      </c>
      <c r="BI1584">
        <v>42</v>
      </c>
      <c r="BJ1584">
        <v>9.1259999999999994</v>
      </c>
      <c r="BK1584">
        <v>1.0584E-2</v>
      </c>
      <c r="BN1584" s="183"/>
    </row>
    <row r="1585" spans="1:66" ht="25.5" x14ac:dyDescent="0.25">
      <c r="A1585" s="1"/>
      <c r="B1585" s="94">
        <v>1579</v>
      </c>
      <c r="C1585" s="43">
        <v>1119064</v>
      </c>
      <c r="D1585" s="45"/>
      <c r="E1585" s="36" t="s">
        <v>225</v>
      </c>
      <c r="F1585" s="151" t="s">
        <v>21</v>
      </c>
      <c r="G1585" s="28"/>
      <c r="H1585" s="46" t="str">
        <f>IFERROR(IFERROR(IF(SEARCH("Usystems",$E1585)&gt;0,"Usystems"),IF(SEARCH("RIIFO",$E1585)&gt;0,"RIIFO","Uponor")),"Uponor")</f>
        <v>Uponor</v>
      </c>
      <c r="I1585" s="25" t="str">
        <f>IFERROR(MID($D1585,1,7)+0,"")</f>
        <v/>
      </c>
      <c r="J1585" s="25" t="str">
        <f>IFERROR(MID($D1585,10,7)+0,"")</f>
        <v/>
      </c>
      <c r="K1585" s="25" t="str">
        <f>IFERROR(MID($D1585,19,7)+0,"")</f>
        <v/>
      </c>
      <c r="L1585" s="25" t="str">
        <f>IFERROR(MID($D1585,28,7)+0,"")</f>
        <v/>
      </c>
      <c r="M1585" s="25" t="str">
        <f>IF(IFERROR(MID($Q1585,1,7)+0,"")&lt;1130000,IF(INDEX(C:C,MATCH(LEFT(Q1585,7)+0,I:I,0))&lt;1130000,"",INDEX(C:C,MATCH(LEFT(Q1585,7)+0,I:I,0))),IFERROR(MID($Q1585,1,7)+0,""))</f>
        <v/>
      </c>
      <c r="N1585" s="25" t="str">
        <f>IF(IFERROR(MID($Q1585,10,7)+0,"")&lt;1130000,"",IFERROR(MID($Q1585,10,7)+0,""))</f>
        <v/>
      </c>
      <c r="O1585" s="25" t="str">
        <f>IF(IFERROR(MID($Q1585,19,7)+0,"")&lt;1130000,"",IFERROR(MID($Q1585,19,7)+0,""))</f>
        <v/>
      </c>
      <c r="P1585" s="25" t="str">
        <f>IF(M1585="","",IF(N1585="",M1585,M1585&amp;", "&amp;N1585))</f>
        <v/>
      </c>
      <c r="Q1585" s="25"/>
      <c r="R1585" s="25"/>
      <c r="S1585" s="35" t="s">
        <v>4784</v>
      </c>
      <c r="T1585" s="25" t="s">
        <v>418</v>
      </c>
      <c r="U1585" s="185">
        <v>4969</v>
      </c>
      <c r="V1585" s="188">
        <v>4969</v>
      </c>
      <c r="W1585" s="189">
        <v>4969</v>
      </c>
      <c r="X1585" s="31">
        <v>4969</v>
      </c>
      <c r="Y1585" s="90">
        <f>IFERROR(ROUND(X1585/W1585-1,2),"")</f>
        <v>0</v>
      </c>
      <c r="Z1585" s="31">
        <f>IF(OR(S1585="VLD MLC components",S1585="VLD MLC pipes",S1585="VLD PEX components",S1585="VLD PEX pipes",S1585="VLD PHC components",S1585="VLD PHC pipes",S1585="Controls VLD"),"По запросу",X1585)</f>
        <v>4969</v>
      </c>
      <c r="AA1585" s="63">
        <f>ROUND(X1585/1.2,3)</f>
        <v>4140.8329999999996</v>
      </c>
      <c r="AB1585" s="23">
        <v>4140.8329999999996</v>
      </c>
      <c r="AC1585" s="190">
        <f>IFERROR(ROUND(AA1585/AB1585-1,2),"")</f>
        <v>0</v>
      </c>
      <c r="AD1585" s="25">
        <v>1.972</v>
      </c>
      <c r="AE1585" s="25">
        <v>1.7496000000000001E-2</v>
      </c>
      <c r="AF1585" s="25">
        <v>0</v>
      </c>
      <c r="AG1585" s="25" t="s">
        <v>22</v>
      </c>
      <c r="AH1585" s="25">
        <v>0</v>
      </c>
      <c r="AI1585" s="25">
        <v>0</v>
      </c>
      <c r="AJ1585" s="25" t="s">
        <v>20</v>
      </c>
      <c r="AK1585" s="42" t="s">
        <v>19</v>
      </c>
      <c r="AL1585" s="25" t="s">
        <v>20</v>
      </c>
      <c r="AM1585" s="25">
        <v>6</v>
      </c>
      <c r="AN1585" s="25">
        <v>6000</v>
      </c>
      <c r="AO1585" s="25">
        <v>54</v>
      </c>
      <c r="AP1585" s="25">
        <v>54</v>
      </c>
      <c r="AQ1585" s="25">
        <v>11.832000000000001</v>
      </c>
      <c r="AR1585" s="94">
        <v>1.7496000000000001E-2</v>
      </c>
      <c r="AS1585" s="157" t="s">
        <v>22</v>
      </c>
      <c r="AT1585" s="93">
        <v>44511</v>
      </c>
      <c r="AU1585" s="92" t="s">
        <v>22</v>
      </c>
      <c r="AV1585" s="91" t="s">
        <v>48</v>
      </c>
      <c r="AW1585" s="92" t="s">
        <v>48</v>
      </c>
      <c r="AX1585" s="92" t="s">
        <v>48</v>
      </c>
      <c r="AY1585" s="91" t="s">
        <v>152</v>
      </c>
      <c r="AZ1585" s="23"/>
      <c r="BA1585" s="25">
        <v>0</v>
      </c>
      <c r="BB1585" t="s">
        <v>48</v>
      </c>
      <c r="BC1585" t="e">
        <v>#N/A</v>
      </c>
      <c r="BD1585" t="e">
        <f>IF(Z1585=BC1585,"OK")</f>
        <v>#N/A</v>
      </c>
      <c r="BE1585">
        <v>1.972</v>
      </c>
      <c r="BF1585">
        <v>1.7496000000000001E-2</v>
      </c>
      <c r="BG1585">
        <v>6000</v>
      </c>
      <c r="BH1585">
        <v>54</v>
      </c>
      <c r="BI1585">
        <v>54</v>
      </c>
      <c r="BJ1585">
        <v>11.832000000000001</v>
      </c>
      <c r="BK1585">
        <v>1.7496000000000001E-2</v>
      </c>
      <c r="BN1585" s="183"/>
    </row>
    <row r="1586" spans="1:66" ht="25.5" x14ac:dyDescent="0.25">
      <c r="A1586" s="1"/>
      <c r="B1586" s="94">
        <v>1580</v>
      </c>
      <c r="C1586" s="43">
        <v>1119065</v>
      </c>
      <c r="D1586" s="45"/>
      <c r="E1586" s="36" t="s">
        <v>226</v>
      </c>
      <c r="F1586" s="151" t="s">
        <v>21</v>
      </c>
      <c r="G1586" s="41"/>
      <c r="H1586" s="46" t="str">
        <f>IFERROR(IFERROR(IF(SEARCH("Usystems",$E1586)&gt;0,"Usystems"),IF(SEARCH("RIIFO",$E1586)&gt;0,"RIIFO","Uponor")),"Uponor")</f>
        <v>Uponor</v>
      </c>
      <c r="I1586" s="25" t="str">
        <f>IFERROR(MID($D1586,1,7)+0,"")</f>
        <v/>
      </c>
      <c r="J1586" s="25" t="str">
        <f>IFERROR(MID($D1586,10,7)+0,"")</f>
        <v/>
      </c>
      <c r="K1586" s="25" t="str">
        <f>IFERROR(MID($D1586,19,7)+0,"")</f>
        <v/>
      </c>
      <c r="L1586" s="25" t="str">
        <f>IFERROR(MID($D1586,28,7)+0,"")</f>
        <v/>
      </c>
      <c r="M1586" s="25" t="str">
        <f>IF(IFERROR(MID($Q1586,1,7)+0,"")&lt;1130000,IF(INDEX(C:C,MATCH(LEFT(Q1586,7)+0,I:I,0))&lt;1130000,"",INDEX(C:C,MATCH(LEFT(Q1586,7)+0,I:I,0))),IFERROR(MID($Q1586,1,7)+0,""))</f>
        <v/>
      </c>
      <c r="N1586" s="25" t="str">
        <f>IF(IFERROR(MID($Q1586,10,7)+0,"")&lt;1130000,"",IFERROR(MID($Q1586,10,7)+0,""))</f>
        <v/>
      </c>
      <c r="O1586" s="25" t="str">
        <f>IF(IFERROR(MID($Q1586,19,7)+0,"")&lt;1130000,"",IFERROR(MID($Q1586,19,7)+0,""))</f>
        <v/>
      </c>
      <c r="P1586" s="25" t="str">
        <f>IF(M1586="","",IF(N1586="",M1586,M1586&amp;", "&amp;N1586))</f>
        <v/>
      </c>
      <c r="Q1586" s="25"/>
      <c r="R1586" s="25"/>
      <c r="S1586" s="35" t="s">
        <v>4784</v>
      </c>
      <c r="T1586" s="25" t="s">
        <v>36</v>
      </c>
      <c r="U1586" s="185">
        <v>994</v>
      </c>
      <c r="V1586" s="188">
        <v>994</v>
      </c>
      <c r="W1586" s="189">
        <v>994</v>
      </c>
      <c r="X1586" s="31">
        <v>994</v>
      </c>
      <c r="Y1586" s="90">
        <f>IFERROR(ROUND(X1586/W1586-1,2),"")</f>
        <v>0</v>
      </c>
      <c r="Z1586" s="31">
        <f>IF(OR(S1586="VLD MLC components",S1586="VLD MLC pipes",S1586="VLD PEX components",S1586="VLD PEX pipes",S1586="VLD PHC components",S1586="VLD PHC pipes",S1586="Controls VLD"),"По запросу",X1586)</f>
        <v>994</v>
      </c>
      <c r="AA1586" s="63">
        <f>ROUND(X1586/1.2,3)</f>
        <v>828.33299999999997</v>
      </c>
      <c r="AB1586" s="23">
        <v>828.33299999999997</v>
      </c>
      <c r="AC1586" s="190">
        <f>IFERROR(ROUND(AA1586/AB1586-1,2),"")</f>
        <v>0</v>
      </c>
      <c r="AD1586" s="25">
        <v>5.6000000000000001E-2</v>
      </c>
      <c r="AE1586" s="25">
        <v>8.6399999999999999E-5</v>
      </c>
      <c r="AF1586" s="25">
        <v>0</v>
      </c>
      <c r="AG1586" s="25" t="s">
        <v>22</v>
      </c>
      <c r="AH1586" s="25">
        <v>0</v>
      </c>
      <c r="AI1586" s="25">
        <v>0</v>
      </c>
      <c r="AJ1586" s="25" t="s">
        <v>20</v>
      </c>
      <c r="AK1586" s="42" t="s">
        <v>19</v>
      </c>
      <c r="AL1586" s="25" t="s">
        <v>20</v>
      </c>
      <c r="AM1586" s="25">
        <v>10</v>
      </c>
      <c r="AN1586" s="25">
        <v>60</v>
      </c>
      <c r="AO1586" s="25">
        <v>122</v>
      </c>
      <c r="AP1586" s="25">
        <v>122</v>
      </c>
      <c r="AQ1586" s="25">
        <v>0.56000000000000005</v>
      </c>
      <c r="AR1586" s="94">
        <v>8.9304E-4</v>
      </c>
      <c r="AS1586" s="157" t="s">
        <v>22</v>
      </c>
      <c r="AT1586" s="93">
        <v>44511</v>
      </c>
      <c r="AU1586" s="92" t="s">
        <v>22</v>
      </c>
      <c r="AV1586" s="91" t="s">
        <v>152</v>
      </c>
      <c r="AW1586" s="92" t="s">
        <v>48</v>
      </c>
      <c r="AX1586" s="92" t="s">
        <v>48</v>
      </c>
      <c r="AY1586" s="91" t="s">
        <v>152</v>
      </c>
      <c r="AZ1586" s="23"/>
      <c r="BA1586" s="25" t="s">
        <v>4717</v>
      </c>
      <c r="BB1586" t="s">
        <v>25</v>
      </c>
      <c r="BC1586" t="e">
        <v>#N/A</v>
      </c>
      <c r="BD1586" t="e">
        <f>IF(Z1586=BC1586,"OK")</f>
        <v>#N/A</v>
      </c>
      <c r="BE1586">
        <v>5.6000000000000001E-2</v>
      </c>
      <c r="BF1586">
        <v>8.6399999999999999E-5</v>
      </c>
      <c r="BG1586">
        <v>60</v>
      </c>
      <c r="BH1586">
        <v>122</v>
      </c>
      <c r="BI1586">
        <v>122</v>
      </c>
      <c r="BJ1586">
        <v>0.56000000000000005</v>
      </c>
      <c r="BK1586">
        <v>8.9304E-4</v>
      </c>
      <c r="BN1586" s="183"/>
    </row>
    <row r="1587" spans="1:66" ht="25.5" x14ac:dyDescent="0.25">
      <c r="A1587" s="1"/>
      <c r="B1587" s="94">
        <v>1581</v>
      </c>
      <c r="C1587" s="43">
        <v>1119066</v>
      </c>
      <c r="D1587" s="45"/>
      <c r="E1587" s="36" t="s">
        <v>227</v>
      </c>
      <c r="F1587" s="151" t="s">
        <v>21</v>
      </c>
      <c r="G1587" s="41"/>
      <c r="H1587" s="46" t="str">
        <f>IFERROR(IFERROR(IF(SEARCH("Usystems",$E1587)&gt;0,"Usystems"),IF(SEARCH("RIIFO",$E1587)&gt;0,"RIIFO","Uponor")),"Uponor")</f>
        <v>Uponor</v>
      </c>
      <c r="I1587" s="25" t="str">
        <f>IFERROR(MID($D1587,1,7)+0,"")</f>
        <v/>
      </c>
      <c r="J1587" s="25" t="str">
        <f>IFERROR(MID($D1587,10,7)+0,"")</f>
        <v/>
      </c>
      <c r="K1587" s="25" t="str">
        <f>IFERROR(MID($D1587,19,7)+0,"")</f>
        <v/>
      </c>
      <c r="L1587" s="25" t="str">
        <f>IFERROR(MID($D1587,28,7)+0,"")</f>
        <v/>
      </c>
      <c r="M1587" s="25" t="str">
        <f>IF(IFERROR(MID($Q1587,1,7)+0,"")&lt;1130000,IF(INDEX(C:C,MATCH(LEFT(Q1587,7)+0,I:I,0))&lt;1130000,"",INDEX(C:C,MATCH(LEFT(Q1587,7)+0,I:I,0))),IFERROR(MID($Q1587,1,7)+0,""))</f>
        <v/>
      </c>
      <c r="N1587" s="25" t="str">
        <f>IF(IFERROR(MID($Q1587,10,7)+0,"")&lt;1130000,"",IFERROR(MID($Q1587,10,7)+0,""))</f>
        <v/>
      </c>
      <c r="O1587" s="25" t="str">
        <f>IF(IFERROR(MID($Q1587,19,7)+0,"")&lt;1130000,"",IFERROR(MID($Q1587,19,7)+0,""))</f>
        <v/>
      </c>
      <c r="P1587" s="25" t="str">
        <f>IF(M1587="","",IF(N1587="",M1587,M1587&amp;", "&amp;N1587))</f>
        <v/>
      </c>
      <c r="Q1587" s="25"/>
      <c r="R1587" s="25"/>
      <c r="S1587" s="35" t="s">
        <v>4784</v>
      </c>
      <c r="T1587" s="25" t="s">
        <v>36</v>
      </c>
      <c r="U1587" s="185">
        <v>1182</v>
      </c>
      <c r="V1587" s="188">
        <v>1182</v>
      </c>
      <c r="W1587" s="189">
        <v>1182</v>
      </c>
      <c r="X1587" s="31">
        <v>1182</v>
      </c>
      <c r="Y1587" s="90">
        <f>IFERROR(ROUND(X1587/W1587-1,2),"")</f>
        <v>0</v>
      </c>
      <c r="Z1587" s="31">
        <f>IF(OR(S1587="VLD MLC components",S1587="VLD MLC pipes",S1587="VLD PEX components",S1587="VLD PEX pipes",S1587="VLD PHC components",S1587="VLD PHC pipes",S1587="Controls VLD"),"По запросу",X1587)</f>
        <v>1182</v>
      </c>
      <c r="AA1587" s="63">
        <f>ROUND(X1587/1.2,3)</f>
        <v>985</v>
      </c>
      <c r="AB1587" s="23">
        <v>985</v>
      </c>
      <c r="AC1587" s="190">
        <f>IFERROR(ROUND(AA1587/AB1587-1,2),"")</f>
        <v>0</v>
      </c>
      <c r="AD1587" s="25">
        <v>7.0000000000000007E-2</v>
      </c>
      <c r="AE1587" s="25">
        <v>1.194E-4</v>
      </c>
      <c r="AF1587" s="25">
        <v>0</v>
      </c>
      <c r="AG1587" s="25" t="s">
        <v>22</v>
      </c>
      <c r="AH1587" s="25">
        <v>0</v>
      </c>
      <c r="AI1587" s="25">
        <v>0</v>
      </c>
      <c r="AJ1587" s="25" t="s">
        <v>20</v>
      </c>
      <c r="AK1587" s="42" t="s">
        <v>19</v>
      </c>
      <c r="AL1587" s="25" t="s">
        <v>20</v>
      </c>
      <c r="AM1587" s="25">
        <v>1</v>
      </c>
      <c r="AN1587" s="25">
        <v>67</v>
      </c>
      <c r="AO1587" s="25">
        <v>130</v>
      </c>
      <c r="AP1587" s="25">
        <v>130</v>
      </c>
      <c r="AQ1587" s="25">
        <v>7.0000000000000007E-2</v>
      </c>
      <c r="AR1587" s="94">
        <v>1.1322999999999999E-3</v>
      </c>
      <c r="AS1587" s="157" t="s">
        <v>22</v>
      </c>
      <c r="AT1587" s="93">
        <v>44511</v>
      </c>
      <c r="AU1587" s="92" t="s">
        <v>22</v>
      </c>
      <c r="AV1587" s="91" t="s">
        <v>152</v>
      </c>
      <c r="AW1587" s="92" t="s">
        <v>48</v>
      </c>
      <c r="AX1587" s="92" t="s">
        <v>48</v>
      </c>
      <c r="AY1587" s="91" t="s">
        <v>152</v>
      </c>
      <c r="AZ1587" s="23"/>
      <c r="BA1587" s="25" t="s">
        <v>4840</v>
      </c>
      <c r="BB1587" t="s">
        <v>25</v>
      </c>
      <c r="BC1587" t="e">
        <v>#N/A</v>
      </c>
      <c r="BD1587" t="e">
        <f>IF(Z1587=BC1587,"OK")</f>
        <v>#N/A</v>
      </c>
      <c r="BE1587">
        <v>7.0000000000000007E-2</v>
      </c>
      <c r="BF1587">
        <v>1.194E-4</v>
      </c>
      <c r="BG1587">
        <v>67</v>
      </c>
      <c r="BH1587">
        <v>130</v>
      </c>
      <c r="BI1587">
        <v>130</v>
      </c>
      <c r="BJ1587">
        <v>7.0000000000000007E-2</v>
      </c>
      <c r="BK1587">
        <v>1.1322999999999999E-3</v>
      </c>
      <c r="BN1587" s="183"/>
    </row>
    <row r="1588" spans="1:66" ht="25.5" x14ac:dyDescent="0.25">
      <c r="A1588" s="1"/>
      <c r="B1588" s="94">
        <v>1582</v>
      </c>
      <c r="C1588" s="43">
        <v>1119067</v>
      </c>
      <c r="D1588" s="45"/>
      <c r="E1588" s="36" t="s">
        <v>228</v>
      </c>
      <c r="F1588" s="151" t="s">
        <v>21</v>
      </c>
      <c r="G1588" s="41"/>
      <c r="H1588" s="46" t="str">
        <f>IFERROR(IFERROR(IF(SEARCH("Usystems",$E1588)&gt;0,"Usystems"),IF(SEARCH("RIIFO",$E1588)&gt;0,"RIIFO","Uponor")),"Uponor")</f>
        <v>Uponor</v>
      </c>
      <c r="I1588" s="25" t="str">
        <f>IFERROR(MID($D1588,1,7)+0,"")</f>
        <v/>
      </c>
      <c r="J1588" s="25" t="str">
        <f>IFERROR(MID($D1588,10,7)+0,"")</f>
        <v/>
      </c>
      <c r="K1588" s="25" t="str">
        <f>IFERROR(MID($D1588,19,7)+0,"")</f>
        <v/>
      </c>
      <c r="L1588" s="25" t="str">
        <f>IFERROR(MID($D1588,28,7)+0,"")</f>
        <v/>
      </c>
      <c r="M1588" s="25" t="str">
        <f>IF(IFERROR(MID($Q1588,1,7)+0,"")&lt;1130000,IF(INDEX(C:C,MATCH(LEFT(Q1588,7)+0,I:I,0))&lt;1130000,"",INDEX(C:C,MATCH(LEFT(Q1588,7)+0,I:I,0))),IFERROR(MID($Q1588,1,7)+0,""))</f>
        <v/>
      </c>
      <c r="N1588" s="25" t="str">
        <f>IF(IFERROR(MID($Q1588,10,7)+0,"")&lt;1130000,"",IFERROR(MID($Q1588,10,7)+0,""))</f>
        <v/>
      </c>
      <c r="O1588" s="25" t="str">
        <f>IF(IFERROR(MID($Q1588,19,7)+0,"")&lt;1130000,"",IFERROR(MID($Q1588,19,7)+0,""))</f>
        <v/>
      </c>
      <c r="P1588" s="25" t="str">
        <f>IF(M1588="","",IF(N1588="",M1588,M1588&amp;", "&amp;N1588))</f>
        <v/>
      </c>
      <c r="Q1588" s="25"/>
      <c r="R1588" s="25"/>
      <c r="S1588" s="35" t="s">
        <v>4784</v>
      </c>
      <c r="T1588" s="25" t="s">
        <v>36</v>
      </c>
      <c r="U1588" s="185">
        <v>1228</v>
      </c>
      <c r="V1588" s="188">
        <v>1228</v>
      </c>
      <c r="W1588" s="189">
        <v>1228</v>
      </c>
      <c r="X1588" s="31">
        <v>1228</v>
      </c>
      <c r="Y1588" s="90">
        <f>IFERROR(ROUND(X1588/W1588-1,2),"")</f>
        <v>0</v>
      </c>
      <c r="Z1588" s="31">
        <f>IF(OR(S1588="VLD MLC components",S1588="VLD MLC pipes",S1588="VLD PEX components",S1588="VLD PEX pipes",S1588="VLD PHC components",S1588="VLD PHC pipes",S1588="Controls VLD"),"По запросу",X1588)</f>
        <v>1228</v>
      </c>
      <c r="AA1588" s="63">
        <f>ROUND(X1588/1.2,3)</f>
        <v>1023.333</v>
      </c>
      <c r="AB1588" s="23">
        <v>1023.333</v>
      </c>
      <c r="AC1588" s="190">
        <f>IFERROR(ROUND(AA1588/AB1588-1,2),"")</f>
        <v>0</v>
      </c>
      <c r="AD1588" s="25">
        <v>0.1</v>
      </c>
      <c r="AE1588" s="25">
        <v>1.897E-4</v>
      </c>
      <c r="AF1588" s="25">
        <v>0</v>
      </c>
      <c r="AG1588" s="25" t="s">
        <v>22</v>
      </c>
      <c r="AH1588" s="25">
        <v>0</v>
      </c>
      <c r="AI1588" s="25">
        <v>0</v>
      </c>
      <c r="AJ1588" s="25" t="s">
        <v>20</v>
      </c>
      <c r="AK1588" s="42" t="s">
        <v>19</v>
      </c>
      <c r="AL1588" s="25" t="s">
        <v>20</v>
      </c>
      <c r="AM1588" s="25">
        <v>10</v>
      </c>
      <c r="AN1588" s="25">
        <v>77</v>
      </c>
      <c r="AO1588" s="25">
        <v>140</v>
      </c>
      <c r="AP1588" s="25">
        <v>140</v>
      </c>
      <c r="AQ1588" s="25">
        <v>1</v>
      </c>
      <c r="AR1588" s="94">
        <v>1.5092E-3</v>
      </c>
      <c r="AS1588" s="157" t="s">
        <v>22</v>
      </c>
      <c r="AT1588" s="93">
        <v>44511</v>
      </c>
      <c r="AU1588" s="92" t="s">
        <v>22</v>
      </c>
      <c r="AV1588" s="91" t="s">
        <v>152</v>
      </c>
      <c r="AW1588" s="92" t="s">
        <v>48</v>
      </c>
      <c r="AX1588" s="92" t="s">
        <v>48</v>
      </c>
      <c r="AY1588" s="91" t="s">
        <v>152</v>
      </c>
      <c r="AZ1588" s="23"/>
      <c r="BA1588" s="25" t="s">
        <v>4839</v>
      </c>
      <c r="BB1588" t="s">
        <v>25</v>
      </c>
      <c r="BC1588" t="e">
        <v>#N/A</v>
      </c>
      <c r="BD1588" t="e">
        <f>IF(Z1588=BC1588,"OK")</f>
        <v>#N/A</v>
      </c>
      <c r="BE1588">
        <v>0.1</v>
      </c>
      <c r="BF1588">
        <v>1.897E-4</v>
      </c>
      <c r="BG1588">
        <v>77</v>
      </c>
      <c r="BH1588">
        <v>140</v>
      </c>
      <c r="BI1588">
        <v>140</v>
      </c>
      <c r="BJ1588">
        <v>1</v>
      </c>
      <c r="BK1588">
        <v>1.5092E-3</v>
      </c>
      <c r="BN1588" s="183"/>
    </row>
    <row r="1589" spans="1:66" ht="25.5" x14ac:dyDescent="0.25">
      <c r="A1589" s="1"/>
      <c r="B1589" s="94">
        <v>1583</v>
      </c>
      <c r="C1589" s="43">
        <v>1119068</v>
      </c>
      <c r="D1589" s="45"/>
      <c r="E1589" s="36" t="s">
        <v>229</v>
      </c>
      <c r="F1589" s="151" t="s">
        <v>21</v>
      </c>
      <c r="G1589" s="127"/>
      <c r="H1589" s="46" t="str">
        <f>IFERROR(IFERROR(IF(SEARCH("Usystems",$E1589)&gt;0,"Usystems"),IF(SEARCH("RIIFO",$E1589)&gt;0,"RIIFO","Uponor")),"Uponor")</f>
        <v>Uponor</v>
      </c>
      <c r="I1589" s="25" t="str">
        <f>IFERROR(MID($D1589,1,7)+0,"")</f>
        <v/>
      </c>
      <c r="J1589" s="25" t="str">
        <f>IFERROR(MID($D1589,10,7)+0,"")</f>
        <v/>
      </c>
      <c r="K1589" s="25" t="str">
        <f>IFERROR(MID($D1589,19,7)+0,"")</f>
        <v/>
      </c>
      <c r="L1589" s="25" t="str">
        <f>IFERROR(MID($D1589,28,7)+0,"")</f>
        <v/>
      </c>
      <c r="M1589" s="25" t="str">
        <f>IF(IFERROR(MID($Q1589,1,7)+0,"")&lt;1130000,IF(INDEX(C:C,MATCH(LEFT(Q1589,7)+0,I:I,0))&lt;1130000,"",INDEX(C:C,MATCH(LEFT(Q1589,7)+0,I:I,0))),IFERROR(MID($Q1589,1,7)+0,""))</f>
        <v/>
      </c>
      <c r="N1589" s="25" t="str">
        <f>IF(IFERROR(MID($Q1589,10,7)+0,"")&lt;1130000,"",IFERROR(MID($Q1589,10,7)+0,""))</f>
        <v/>
      </c>
      <c r="O1589" s="25" t="str">
        <f>IF(IFERROR(MID($Q1589,19,7)+0,"")&lt;1130000,"",IFERROR(MID($Q1589,19,7)+0,""))</f>
        <v/>
      </c>
      <c r="P1589" s="25" t="str">
        <f>IF(M1589="","",IF(N1589="",M1589,M1589&amp;", "&amp;N1589))</f>
        <v/>
      </c>
      <c r="Q1589" s="25"/>
      <c r="R1589" s="25"/>
      <c r="S1589" s="35" t="s">
        <v>4784</v>
      </c>
      <c r="T1589" s="25" t="s">
        <v>36</v>
      </c>
      <c r="U1589" s="185">
        <v>1421</v>
      </c>
      <c r="V1589" s="188">
        <v>1421</v>
      </c>
      <c r="W1589" s="189">
        <v>1421</v>
      </c>
      <c r="X1589" s="31">
        <v>1421</v>
      </c>
      <c r="Y1589" s="90">
        <f>IFERROR(ROUND(X1589/W1589-1,2),"")</f>
        <v>0</v>
      </c>
      <c r="Z1589" s="31">
        <f>IF(OR(S1589="VLD MLC components",S1589="VLD MLC pipes",S1589="VLD PEX components",S1589="VLD PEX pipes",S1589="VLD PHC components",S1589="VLD PHC pipes",S1589="Controls VLD"),"По запросу",X1589)</f>
        <v>1421</v>
      </c>
      <c r="AA1589" s="63">
        <f>ROUND(X1589/1.2,3)</f>
        <v>1184.1669999999999</v>
      </c>
      <c r="AB1589" s="23">
        <v>1184.1669999999999</v>
      </c>
      <c r="AC1589" s="190">
        <f>IFERROR(ROUND(AA1589/AB1589-1,2),"")</f>
        <v>0</v>
      </c>
      <c r="AD1589" s="25">
        <v>0.14399999999999999</v>
      </c>
      <c r="AE1589" s="25">
        <v>3.1470000000000001E-4</v>
      </c>
      <c r="AF1589" s="25">
        <v>0</v>
      </c>
      <c r="AG1589" s="25" t="s">
        <v>22</v>
      </c>
      <c r="AH1589" s="25">
        <v>0</v>
      </c>
      <c r="AI1589" s="25">
        <v>0</v>
      </c>
      <c r="AJ1589" s="25" t="s">
        <v>20</v>
      </c>
      <c r="AK1589" s="42" t="s">
        <v>19</v>
      </c>
      <c r="AL1589" s="25" t="s">
        <v>20</v>
      </c>
      <c r="AM1589" s="25">
        <v>10</v>
      </c>
      <c r="AN1589" s="25">
        <v>91</v>
      </c>
      <c r="AO1589" s="25">
        <v>182</v>
      </c>
      <c r="AP1589" s="25">
        <v>182</v>
      </c>
      <c r="AQ1589" s="25">
        <v>1.44</v>
      </c>
      <c r="AR1589" s="94">
        <v>3.0142839999999999E-3</v>
      </c>
      <c r="AS1589" s="157" t="s">
        <v>22</v>
      </c>
      <c r="AT1589" s="93">
        <v>44511</v>
      </c>
      <c r="AU1589" s="92" t="s">
        <v>22</v>
      </c>
      <c r="AV1589" s="91" t="s">
        <v>152</v>
      </c>
      <c r="AW1589" s="92" t="s">
        <v>48</v>
      </c>
      <c r="AX1589" s="92" t="s">
        <v>48</v>
      </c>
      <c r="AY1589" s="91" t="s">
        <v>152</v>
      </c>
      <c r="AZ1589" s="23"/>
      <c r="BA1589" s="25" t="s">
        <v>4838</v>
      </c>
      <c r="BB1589" t="s">
        <v>25</v>
      </c>
      <c r="BC1589" t="e">
        <v>#N/A</v>
      </c>
      <c r="BD1589" t="e">
        <f>IF(Z1589=BC1589,"OK")</f>
        <v>#N/A</v>
      </c>
      <c r="BE1589">
        <v>0.14399999999999999</v>
      </c>
      <c r="BF1589">
        <v>3.1470000000000001E-4</v>
      </c>
      <c r="BG1589">
        <v>91</v>
      </c>
      <c r="BH1589">
        <v>182</v>
      </c>
      <c r="BI1589">
        <v>182</v>
      </c>
      <c r="BJ1589">
        <v>1.44</v>
      </c>
      <c r="BK1589">
        <v>3.0142839999999999E-3</v>
      </c>
      <c r="BN1589" s="183"/>
    </row>
    <row r="1590" spans="1:66" ht="25.5" x14ac:dyDescent="0.25">
      <c r="A1590" s="1"/>
      <c r="B1590" s="94">
        <v>1584</v>
      </c>
      <c r="C1590" s="43">
        <v>1119069</v>
      </c>
      <c r="D1590" s="45"/>
      <c r="E1590" s="36" t="s">
        <v>230</v>
      </c>
      <c r="F1590" s="151" t="s">
        <v>21</v>
      </c>
      <c r="G1590" s="41"/>
      <c r="H1590" s="46" t="str">
        <f>IFERROR(IFERROR(IF(SEARCH("Usystems",$E1590)&gt;0,"Usystems"),IF(SEARCH("RIIFO",$E1590)&gt;0,"RIIFO","Uponor")),"Uponor")</f>
        <v>Uponor</v>
      </c>
      <c r="I1590" s="25" t="str">
        <f>IFERROR(MID($D1590,1,7)+0,"")</f>
        <v/>
      </c>
      <c r="J1590" s="25" t="str">
        <f>IFERROR(MID($D1590,10,7)+0,"")</f>
        <v/>
      </c>
      <c r="K1590" s="25" t="str">
        <f>IFERROR(MID($D1590,19,7)+0,"")</f>
        <v/>
      </c>
      <c r="L1590" s="25" t="str">
        <f>IFERROR(MID($D1590,28,7)+0,"")</f>
        <v/>
      </c>
      <c r="M1590" s="25" t="str">
        <f>IF(IFERROR(MID($Q1590,1,7)+0,"")&lt;1130000,IF(INDEX(C:C,MATCH(LEFT(Q1590,7)+0,I:I,0))&lt;1130000,"",INDEX(C:C,MATCH(LEFT(Q1590,7)+0,I:I,0))),IFERROR(MID($Q1590,1,7)+0,""))</f>
        <v/>
      </c>
      <c r="N1590" s="25" t="str">
        <f>IF(IFERROR(MID($Q1590,10,7)+0,"")&lt;1130000,"",IFERROR(MID($Q1590,10,7)+0,""))</f>
        <v/>
      </c>
      <c r="O1590" s="25" t="str">
        <f>IF(IFERROR(MID($Q1590,19,7)+0,"")&lt;1130000,"",IFERROR(MID($Q1590,19,7)+0,""))</f>
        <v/>
      </c>
      <c r="P1590" s="25" t="str">
        <f>IF(M1590="","",IF(N1590="",M1590,M1590&amp;", "&amp;N1590))</f>
        <v/>
      </c>
      <c r="Q1590" s="25"/>
      <c r="R1590" s="25"/>
      <c r="S1590" s="35" t="s">
        <v>4784</v>
      </c>
      <c r="T1590" s="25" t="s">
        <v>36</v>
      </c>
      <c r="U1590" s="185">
        <v>2737</v>
      </c>
      <c r="V1590" s="188">
        <v>2737</v>
      </c>
      <c r="W1590" s="189">
        <v>2737</v>
      </c>
      <c r="X1590" s="31">
        <v>2737</v>
      </c>
      <c r="Y1590" s="90">
        <f>IFERROR(ROUND(X1590/W1590-1,2),"")</f>
        <v>0</v>
      </c>
      <c r="Z1590" s="31">
        <f>IF(OR(S1590="VLD MLC components",S1590="VLD MLC pipes",S1590="VLD PEX components",S1590="VLD PEX pipes",S1590="VLD PHC components",S1590="VLD PHC pipes",S1590="Controls VLD"),"По запросу",X1590)</f>
        <v>2737</v>
      </c>
      <c r="AA1590" s="63">
        <f>ROUND(X1590/1.2,3)</f>
        <v>2280.8330000000001</v>
      </c>
      <c r="AB1590" s="23">
        <v>2280.8330000000001</v>
      </c>
      <c r="AC1590" s="190">
        <f>IFERROR(ROUND(AA1590/AB1590-1,2),"")</f>
        <v>0</v>
      </c>
      <c r="AD1590" s="25">
        <v>0.20599999999999999</v>
      </c>
      <c r="AE1590" s="25">
        <v>5.4449999999999995E-4</v>
      </c>
      <c r="AF1590" s="25">
        <v>0</v>
      </c>
      <c r="AG1590" s="25" t="s">
        <v>22</v>
      </c>
      <c r="AH1590" s="25">
        <v>0</v>
      </c>
      <c r="AI1590" s="25">
        <v>0</v>
      </c>
      <c r="AJ1590" s="25" t="s">
        <v>20</v>
      </c>
      <c r="AK1590" s="42" t="s">
        <v>19</v>
      </c>
      <c r="AL1590" s="25" t="s">
        <v>20</v>
      </c>
      <c r="AM1590" s="25">
        <v>10</v>
      </c>
      <c r="AN1590" s="25">
        <v>110</v>
      </c>
      <c r="AO1590" s="25">
        <v>202</v>
      </c>
      <c r="AP1590" s="25">
        <v>202</v>
      </c>
      <c r="AQ1590" s="25">
        <v>2.06</v>
      </c>
      <c r="AR1590" s="94">
        <v>4.4884399999999998E-3</v>
      </c>
      <c r="AS1590" s="157" t="s">
        <v>22</v>
      </c>
      <c r="AT1590" s="93">
        <v>44511</v>
      </c>
      <c r="AU1590" s="92" t="s">
        <v>22</v>
      </c>
      <c r="AV1590" s="91" t="s">
        <v>152</v>
      </c>
      <c r="AW1590" s="92" t="s">
        <v>48</v>
      </c>
      <c r="AX1590" s="92" t="s">
        <v>48</v>
      </c>
      <c r="AY1590" s="91" t="s">
        <v>152</v>
      </c>
      <c r="AZ1590" s="23"/>
      <c r="BA1590" s="25" t="s">
        <v>4837</v>
      </c>
      <c r="BB1590" t="s">
        <v>25</v>
      </c>
      <c r="BC1590" t="e">
        <v>#N/A</v>
      </c>
      <c r="BD1590" t="e">
        <f>IF(Z1590=BC1590,"OK")</f>
        <v>#N/A</v>
      </c>
      <c r="BE1590">
        <v>0.20599999999999999</v>
      </c>
      <c r="BF1590">
        <v>5.4449999999999995E-4</v>
      </c>
      <c r="BG1590">
        <v>110</v>
      </c>
      <c r="BH1590">
        <v>202</v>
      </c>
      <c r="BI1590">
        <v>202</v>
      </c>
      <c r="BJ1590">
        <v>2.06</v>
      </c>
      <c r="BK1590">
        <v>4.4884399999999998E-3</v>
      </c>
      <c r="BN1590" s="183"/>
    </row>
    <row r="1591" spans="1:66" ht="25.5" x14ac:dyDescent="0.25">
      <c r="A1591" s="1"/>
      <c r="B1591" s="94">
        <v>1585</v>
      </c>
      <c r="C1591" s="43">
        <v>1119070</v>
      </c>
      <c r="D1591" s="45"/>
      <c r="E1591" s="36" t="s">
        <v>231</v>
      </c>
      <c r="F1591" s="151" t="s">
        <v>21</v>
      </c>
      <c r="G1591" s="41"/>
      <c r="H1591" s="46" t="str">
        <f>IFERROR(IFERROR(IF(SEARCH("Usystems",$E1591)&gt;0,"Usystems"),IF(SEARCH("RIIFO",$E1591)&gt;0,"RIIFO","Uponor")),"Uponor")</f>
        <v>Uponor</v>
      </c>
      <c r="I1591" s="25" t="str">
        <f>IFERROR(MID($D1591,1,7)+0,"")</f>
        <v/>
      </c>
      <c r="J1591" s="25" t="str">
        <f>IFERROR(MID($D1591,10,7)+0,"")</f>
        <v/>
      </c>
      <c r="K1591" s="25" t="str">
        <f>IFERROR(MID($D1591,19,7)+0,"")</f>
        <v/>
      </c>
      <c r="L1591" s="25" t="str">
        <f>IFERROR(MID($D1591,28,7)+0,"")</f>
        <v/>
      </c>
      <c r="M1591" s="25" t="str">
        <f>IF(IFERROR(MID($Q1591,1,7)+0,"")&lt;1130000,IF(INDEX(C:C,MATCH(LEFT(Q1591,7)+0,I:I,0))&lt;1130000,"",INDEX(C:C,MATCH(LEFT(Q1591,7)+0,I:I,0))),IFERROR(MID($Q1591,1,7)+0,""))</f>
        <v/>
      </c>
      <c r="N1591" s="25" t="str">
        <f>IF(IFERROR(MID($Q1591,10,7)+0,"")&lt;1130000,"",IFERROR(MID($Q1591,10,7)+0,""))</f>
        <v/>
      </c>
      <c r="O1591" s="25" t="str">
        <f>IF(IFERROR(MID($Q1591,19,7)+0,"")&lt;1130000,"",IFERROR(MID($Q1591,19,7)+0,""))</f>
        <v/>
      </c>
      <c r="P1591" s="25" t="str">
        <f>IF(M1591="","",IF(N1591="",M1591,M1591&amp;", "&amp;N1591))</f>
        <v/>
      </c>
      <c r="Q1591" s="25"/>
      <c r="R1591" s="25"/>
      <c r="S1591" s="35" t="s">
        <v>4784</v>
      </c>
      <c r="T1591" s="25" t="s">
        <v>36</v>
      </c>
      <c r="U1591" s="185">
        <v>4254</v>
      </c>
      <c r="V1591" s="188">
        <v>4254</v>
      </c>
      <c r="W1591" s="189">
        <v>4254</v>
      </c>
      <c r="X1591" s="31">
        <v>4254</v>
      </c>
      <c r="Y1591" s="90">
        <f>IFERROR(ROUND(X1591/W1591-1,2),"")</f>
        <v>0</v>
      </c>
      <c r="Z1591" s="31">
        <f>IF(OR(S1591="VLD MLC components",S1591="VLD MLC pipes",S1591="VLD PEX components",S1591="VLD PEX pipes",S1591="VLD PHC components",S1591="VLD PHC pipes",S1591="Controls VLD"),"По запросу",X1591)</f>
        <v>4254</v>
      </c>
      <c r="AA1591" s="63">
        <f>ROUND(X1591/1.2,3)</f>
        <v>3545</v>
      </c>
      <c r="AB1591" s="23">
        <v>3545</v>
      </c>
      <c r="AC1591" s="190">
        <f>IFERROR(ROUND(AA1591/AB1591-1,2),"")</f>
        <v>0</v>
      </c>
      <c r="AD1591" s="25">
        <v>0.33</v>
      </c>
      <c r="AE1591" s="25">
        <v>1.1247E-3</v>
      </c>
      <c r="AF1591" s="25">
        <v>0</v>
      </c>
      <c r="AG1591" s="25" t="s">
        <v>22</v>
      </c>
      <c r="AH1591" s="25">
        <v>0</v>
      </c>
      <c r="AI1591" s="25">
        <v>0</v>
      </c>
      <c r="AJ1591" s="25" t="s">
        <v>20</v>
      </c>
      <c r="AK1591" s="42" t="s">
        <v>19</v>
      </c>
      <c r="AL1591" s="25" t="s">
        <v>20</v>
      </c>
      <c r="AM1591" s="25">
        <v>2</v>
      </c>
      <c r="AN1591" s="25">
        <v>143</v>
      </c>
      <c r="AO1591" s="25">
        <v>125</v>
      </c>
      <c r="AP1591" s="25">
        <v>125</v>
      </c>
      <c r="AQ1591" s="25">
        <v>0.66</v>
      </c>
      <c r="AR1591" s="94">
        <v>2.2343749999999998E-3</v>
      </c>
      <c r="AS1591" s="157" t="s">
        <v>22</v>
      </c>
      <c r="AT1591" s="93">
        <v>44511</v>
      </c>
      <c r="AU1591" s="92" t="s">
        <v>22</v>
      </c>
      <c r="AV1591" s="91" t="s">
        <v>152</v>
      </c>
      <c r="AW1591" s="92" t="s">
        <v>48</v>
      </c>
      <c r="AX1591" s="92" t="s">
        <v>48</v>
      </c>
      <c r="AY1591" s="91" t="s">
        <v>152</v>
      </c>
      <c r="AZ1591" s="23"/>
      <c r="BA1591" s="25" t="s">
        <v>4836</v>
      </c>
      <c r="BB1591" t="s">
        <v>25</v>
      </c>
      <c r="BC1591" t="e">
        <v>#N/A</v>
      </c>
      <c r="BD1591" t="e">
        <f>IF(Z1591=BC1591,"OK")</f>
        <v>#N/A</v>
      </c>
      <c r="BE1591">
        <v>0.33</v>
      </c>
      <c r="BF1591">
        <v>1.1247E-3</v>
      </c>
      <c r="BG1591">
        <v>143</v>
      </c>
      <c r="BH1591">
        <v>125</v>
      </c>
      <c r="BI1591">
        <v>125</v>
      </c>
      <c r="BJ1591">
        <v>0.66</v>
      </c>
      <c r="BK1591">
        <v>2.2343749999999998E-3</v>
      </c>
      <c r="BN1591" s="183"/>
    </row>
    <row r="1592" spans="1:66" ht="25.5" x14ac:dyDescent="0.25">
      <c r="A1592" s="1"/>
      <c r="B1592" s="94">
        <v>1586</v>
      </c>
      <c r="C1592" s="43">
        <v>1119071</v>
      </c>
      <c r="D1592" s="45"/>
      <c r="E1592" s="36" t="s">
        <v>232</v>
      </c>
      <c r="F1592" s="151" t="s">
        <v>21</v>
      </c>
      <c r="G1592" s="28"/>
      <c r="H1592" s="46" t="str">
        <f>IFERROR(IFERROR(IF(SEARCH("Usystems",$E1592)&gt;0,"Usystems"),IF(SEARCH("RIIFO",$E1592)&gt;0,"RIIFO","Uponor")),"Uponor")</f>
        <v>Uponor</v>
      </c>
      <c r="I1592" s="25" t="str">
        <f>IFERROR(MID($D1592,1,7)+0,"")</f>
        <v/>
      </c>
      <c r="J1592" s="25" t="str">
        <f>IFERROR(MID($D1592,10,7)+0,"")</f>
        <v/>
      </c>
      <c r="K1592" s="25" t="str">
        <f>IFERROR(MID($D1592,19,7)+0,"")</f>
        <v/>
      </c>
      <c r="L1592" s="25" t="str">
        <f>IFERROR(MID($D1592,28,7)+0,"")</f>
        <v/>
      </c>
      <c r="M1592" s="25" t="str">
        <f>IF(IFERROR(MID($Q1592,1,7)+0,"")&lt;1130000,IF(INDEX(C:C,MATCH(LEFT(Q1592,7)+0,I:I,0))&lt;1130000,"",INDEX(C:C,MATCH(LEFT(Q1592,7)+0,I:I,0))),IFERROR(MID($Q1592,1,7)+0,""))</f>
        <v/>
      </c>
      <c r="N1592" s="25" t="str">
        <f>IF(IFERROR(MID($Q1592,10,7)+0,"")&lt;1130000,"",IFERROR(MID($Q1592,10,7)+0,""))</f>
        <v/>
      </c>
      <c r="O1592" s="25" t="str">
        <f>IF(IFERROR(MID($Q1592,19,7)+0,"")&lt;1130000,"",IFERROR(MID($Q1592,19,7)+0,""))</f>
        <v/>
      </c>
      <c r="P1592" s="25" t="str">
        <f>IF(M1592="","",IF(N1592="",M1592,M1592&amp;", "&amp;N1592))</f>
        <v/>
      </c>
      <c r="Q1592" s="25"/>
      <c r="R1592" s="25"/>
      <c r="S1592" s="35" t="s">
        <v>4784</v>
      </c>
      <c r="T1592" s="25" t="s">
        <v>36</v>
      </c>
      <c r="U1592" s="185">
        <v>5349</v>
      </c>
      <c r="V1592" s="188">
        <v>5349</v>
      </c>
      <c r="W1592" s="189">
        <v>5349</v>
      </c>
      <c r="X1592" s="31">
        <v>5349</v>
      </c>
      <c r="Y1592" s="90">
        <f>IFERROR(ROUND(X1592/W1592-1,2),"")</f>
        <v>0</v>
      </c>
      <c r="Z1592" s="31">
        <f>IF(OR(S1592="VLD MLC components",S1592="VLD MLC pipes",S1592="VLD PEX components",S1592="VLD PEX pipes",S1592="VLD PHC components",S1592="VLD PHC pipes",S1592="Controls VLD"),"По запросу",X1592)</f>
        <v>5349</v>
      </c>
      <c r="AA1592" s="63">
        <f>ROUND(X1592/1.2,3)</f>
        <v>4457.5</v>
      </c>
      <c r="AB1592" s="23">
        <v>4457.5</v>
      </c>
      <c r="AC1592" s="190">
        <f>IFERROR(ROUND(AA1592/AB1592-1,2),"")</f>
        <v>0</v>
      </c>
      <c r="AD1592" s="25">
        <v>0.503</v>
      </c>
      <c r="AE1592" s="25">
        <v>2.0990000000000002E-3</v>
      </c>
      <c r="AF1592" s="25">
        <v>0</v>
      </c>
      <c r="AG1592" s="25" t="s">
        <v>22</v>
      </c>
      <c r="AH1592" s="25">
        <v>0</v>
      </c>
      <c r="AI1592" s="25">
        <v>0</v>
      </c>
      <c r="AJ1592" s="25" t="s">
        <v>20</v>
      </c>
      <c r="AK1592" s="42" t="s">
        <v>19</v>
      </c>
      <c r="AL1592" s="25" t="s">
        <v>20</v>
      </c>
      <c r="AM1592" s="25">
        <v>2</v>
      </c>
      <c r="AN1592" s="25">
        <v>177</v>
      </c>
      <c r="AO1592" s="25">
        <v>159</v>
      </c>
      <c r="AP1592" s="25">
        <v>159</v>
      </c>
      <c r="AQ1592" s="25">
        <v>1.006</v>
      </c>
      <c r="AR1592" s="94">
        <v>4.4747370000000003E-3</v>
      </c>
      <c r="AS1592" s="157" t="s">
        <v>22</v>
      </c>
      <c r="AT1592" s="93">
        <v>44511</v>
      </c>
      <c r="AU1592" s="92" t="s">
        <v>22</v>
      </c>
      <c r="AV1592" s="91" t="s">
        <v>48</v>
      </c>
      <c r="AW1592" s="92" t="s">
        <v>48</v>
      </c>
      <c r="AX1592" s="92" t="s">
        <v>48</v>
      </c>
      <c r="AY1592" s="91" t="s">
        <v>152</v>
      </c>
      <c r="AZ1592" s="23"/>
      <c r="BA1592" s="25">
        <v>0</v>
      </c>
      <c r="BB1592" t="s">
        <v>48</v>
      </c>
      <c r="BC1592" t="e">
        <v>#N/A</v>
      </c>
      <c r="BD1592" t="e">
        <f>IF(Z1592=BC1592,"OK")</f>
        <v>#N/A</v>
      </c>
      <c r="BE1592">
        <v>0.503</v>
      </c>
      <c r="BF1592">
        <v>2.0990000000000002E-3</v>
      </c>
      <c r="BG1592">
        <v>177</v>
      </c>
      <c r="BH1592">
        <v>159</v>
      </c>
      <c r="BI1592">
        <v>159</v>
      </c>
      <c r="BJ1592">
        <v>1.006</v>
      </c>
      <c r="BK1592">
        <v>4.4747370000000003E-3</v>
      </c>
      <c r="BN1592" s="183"/>
    </row>
    <row r="1593" spans="1:66" ht="25.5" x14ac:dyDescent="0.25">
      <c r="A1593" s="1"/>
      <c r="B1593" s="94">
        <v>1587</v>
      </c>
      <c r="C1593" s="43">
        <v>1119072</v>
      </c>
      <c r="D1593" s="45"/>
      <c r="E1593" s="36" t="s">
        <v>233</v>
      </c>
      <c r="F1593" s="151" t="s">
        <v>21</v>
      </c>
      <c r="G1593" s="41"/>
      <c r="H1593" s="46" t="str">
        <f>IFERROR(IFERROR(IF(SEARCH("Usystems",$E1593)&gt;0,"Usystems"),IF(SEARCH("RIIFO",$E1593)&gt;0,"RIIFO","Uponor")),"Uponor")</f>
        <v>Uponor</v>
      </c>
      <c r="I1593" s="25" t="str">
        <f>IFERROR(MID($D1593,1,7)+0,"")</f>
        <v/>
      </c>
      <c r="J1593" s="25" t="str">
        <f>IFERROR(MID($D1593,10,7)+0,"")</f>
        <v/>
      </c>
      <c r="K1593" s="25" t="str">
        <f>IFERROR(MID($D1593,19,7)+0,"")</f>
        <v/>
      </c>
      <c r="L1593" s="25" t="str">
        <f>IFERROR(MID($D1593,28,7)+0,"")</f>
        <v/>
      </c>
      <c r="M1593" s="25" t="str">
        <f>IF(IFERROR(MID($Q1593,1,7)+0,"")&lt;1130000,IF(INDEX(C:C,MATCH(LEFT(Q1593,7)+0,I:I,0))&lt;1130000,"",INDEX(C:C,MATCH(LEFT(Q1593,7)+0,I:I,0))),IFERROR(MID($Q1593,1,7)+0,""))</f>
        <v/>
      </c>
      <c r="N1593" s="25" t="str">
        <f>IF(IFERROR(MID($Q1593,10,7)+0,"")&lt;1130000,"",IFERROR(MID($Q1593,10,7)+0,""))</f>
        <v/>
      </c>
      <c r="O1593" s="25" t="str">
        <f>IF(IFERROR(MID($Q1593,19,7)+0,"")&lt;1130000,"",IFERROR(MID($Q1593,19,7)+0,""))</f>
        <v/>
      </c>
      <c r="P1593" s="25" t="str">
        <f>IF(M1593="","",IF(N1593="",M1593,M1593&amp;", "&amp;N1593))</f>
        <v/>
      </c>
      <c r="Q1593" s="25"/>
      <c r="R1593" s="25"/>
      <c r="S1593" s="35" t="s">
        <v>4784</v>
      </c>
      <c r="T1593" s="25" t="s">
        <v>36</v>
      </c>
      <c r="U1593" s="185">
        <v>1030</v>
      </c>
      <c r="V1593" s="188">
        <v>1030</v>
      </c>
      <c r="W1593" s="189">
        <v>1030</v>
      </c>
      <c r="X1593" s="31">
        <v>1030</v>
      </c>
      <c r="Y1593" s="90">
        <f>IFERROR(ROUND(X1593/W1593-1,2),"")</f>
        <v>0</v>
      </c>
      <c r="Z1593" s="31">
        <f>IF(OR(S1593="VLD MLC components",S1593="VLD MLC pipes",S1593="VLD PEX components",S1593="VLD PEX pipes",S1593="VLD PHC components",S1593="VLD PHC pipes",S1593="Controls VLD"),"По запросу",X1593)</f>
        <v>1030</v>
      </c>
      <c r="AA1593" s="63">
        <f>ROUND(X1593/1.2,3)</f>
        <v>858.33299999999997</v>
      </c>
      <c r="AB1593" s="23">
        <v>858.33299999999997</v>
      </c>
      <c r="AC1593" s="190">
        <f>IFERROR(ROUND(AA1593/AB1593-1,2),"")</f>
        <v>0</v>
      </c>
      <c r="AD1593" s="25">
        <v>0.06</v>
      </c>
      <c r="AE1593" s="25">
        <v>9.2999999999999997E-5</v>
      </c>
      <c r="AF1593" s="25">
        <v>0</v>
      </c>
      <c r="AG1593" s="25" t="s">
        <v>22</v>
      </c>
      <c r="AH1593" s="25">
        <v>0</v>
      </c>
      <c r="AI1593" s="25">
        <v>0</v>
      </c>
      <c r="AJ1593" s="25" t="s">
        <v>20</v>
      </c>
      <c r="AK1593" s="42" t="s">
        <v>19</v>
      </c>
      <c r="AL1593" s="25" t="s">
        <v>20</v>
      </c>
      <c r="AM1593" s="25">
        <v>10</v>
      </c>
      <c r="AN1593" s="25">
        <v>57</v>
      </c>
      <c r="AO1593" s="25">
        <v>126</v>
      </c>
      <c r="AP1593" s="25">
        <v>126</v>
      </c>
      <c r="AQ1593" s="25">
        <v>0.6</v>
      </c>
      <c r="AR1593" s="94">
        <v>9.04932E-4</v>
      </c>
      <c r="AS1593" s="157" t="s">
        <v>22</v>
      </c>
      <c r="AT1593" s="93">
        <v>44511</v>
      </c>
      <c r="AU1593" s="92" t="s">
        <v>22</v>
      </c>
      <c r="AV1593" s="91" t="s">
        <v>152</v>
      </c>
      <c r="AW1593" s="92" t="s">
        <v>48</v>
      </c>
      <c r="AX1593" s="92" t="s">
        <v>48</v>
      </c>
      <c r="AY1593" s="91" t="s">
        <v>152</v>
      </c>
      <c r="AZ1593" s="23"/>
      <c r="BA1593" s="25" t="s">
        <v>4835</v>
      </c>
      <c r="BB1593" t="s">
        <v>25</v>
      </c>
      <c r="BC1593" t="e">
        <v>#N/A</v>
      </c>
      <c r="BD1593" t="e">
        <f>IF(Z1593=BC1593,"OK")</f>
        <v>#N/A</v>
      </c>
      <c r="BE1593">
        <v>0.06</v>
      </c>
      <c r="BF1593">
        <v>9.2999999999999997E-5</v>
      </c>
      <c r="BG1593">
        <v>57</v>
      </c>
      <c r="BH1593">
        <v>126</v>
      </c>
      <c r="BI1593">
        <v>126</v>
      </c>
      <c r="BJ1593">
        <v>0.6</v>
      </c>
      <c r="BK1593">
        <v>9.04932E-4</v>
      </c>
      <c r="BN1593" s="183"/>
    </row>
    <row r="1594" spans="1:66" ht="25.5" x14ac:dyDescent="0.25">
      <c r="A1594" s="1"/>
      <c r="B1594" s="94">
        <v>1588</v>
      </c>
      <c r="C1594" s="43">
        <v>1119073</v>
      </c>
      <c r="D1594" s="45"/>
      <c r="E1594" s="36" t="s">
        <v>234</v>
      </c>
      <c r="F1594" s="151" t="s">
        <v>21</v>
      </c>
      <c r="G1594" s="41"/>
      <c r="H1594" s="46" t="str">
        <f>IFERROR(IFERROR(IF(SEARCH("Usystems",$E1594)&gt;0,"Usystems"),IF(SEARCH("RIIFO",$E1594)&gt;0,"RIIFO","Uponor")),"Uponor")</f>
        <v>Uponor</v>
      </c>
      <c r="I1594" s="25" t="str">
        <f>IFERROR(MID($D1594,1,7)+0,"")</f>
        <v/>
      </c>
      <c r="J1594" s="25" t="str">
        <f>IFERROR(MID($D1594,10,7)+0,"")</f>
        <v/>
      </c>
      <c r="K1594" s="25" t="str">
        <f>IFERROR(MID($D1594,19,7)+0,"")</f>
        <v/>
      </c>
      <c r="L1594" s="25" t="str">
        <f>IFERROR(MID($D1594,28,7)+0,"")</f>
        <v/>
      </c>
      <c r="M1594" s="25" t="str">
        <f>IF(IFERROR(MID($Q1594,1,7)+0,"")&lt;1130000,IF(INDEX(C:C,MATCH(LEFT(Q1594,7)+0,I:I,0))&lt;1130000,"",INDEX(C:C,MATCH(LEFT(Q1594,7)+0,I:I,0))),IFERROR(MID($Q1594,1,7)+0,""))</f>
        <v/>
      </c>
      <c r="N1594" s="25" t="str">
        <f>IF(IFERROR(MID($Q1594,10,7)+0,"")&lt;1130000,"",IFERROR(MID($Q1594,10,7)+0,""))</f>
        <v/>
      </c>
      <c r="O1594" s="25" t="str">
        <f>IF(IFERROR(MID($Q1594,19,7)+0,"")&lt;1130000,"",IFERROR(MID($Q1594,19,7)+0,""))</f>
        <v/>
      </c>
      <c r="P1594" s="25" t="str">
        <f>IF(M1594="","",IF(N1594="",M1594,M1594&amp;", "&amp;N1594))</f>
        <v/>
      </c>
      <c r="Q1594" s="25"/>
      <c r="R1594" s="25"/>
      <c r="S1594" s="35" t="s">
        <v>4784</v>
      </c>
      <c r="T1594" s="25" t="s">
        <v>36</v>
      </c>
      <c r="U1594" s="185">
        <v>1095</v>
      </c>
      <c r="V1594" s="188">
        <v>1095</v>
      </c>
      <c r="W1594" s="189">
        <v>1095</v>
      </c>
      <c r="X1594" s="31">
        <v>1095</v>
      </c>
      <c r="Y1594" s="90">
        <f>IFERROR(ROUND(X1594/W1594-1,2),"")</f>
        <v>0</v>
      </c>
      <c r="Z1594" s="31">
        <f>IF(OR(S1594="VLD MLC components",S1594="VLD MLC pipes",S1594="VLD PEX components",S1594="VLD PEX pipes",S1594="VLD PHC components",S1594="VLD PHC pipes",S1594="Controls VLD"),"По запросу",X1594)</f>
        <v>1095</v>
      </c>
      <c r="AA1594" s="63">
        <f>ROUND(X1594/1.2,3)</f>
        <v>912.5</v>
      </c>
      <c r="AB1594" s="23">
        <v>912.5</v>
      </c>
      <c r="AC1594" s="190">
        <f>IFERROR(ROUND(AA1594/AB1594-1,2),"")</f>
        <v>0</v>
      </c>
      <c r="AD1594" s="25">
        <v>7.1999999999999995E-2</v>
      </c>
      <c r="AE1594" s="25">
        <v>1.392E-4</v>
      </c>
      <c r="AF1594" s="25">
        <v>0</v>
      </c>
      <c r="AG1594" s="25" t="s">
        <v>22</v>
      </c>
      <c r="AH1594" s="25">
        <v>0</v>
      </c>
      <c r="AI1594" s="25">
        <v>0</v>
      </c>
      <c r="AJ1594" s="25" t="s">
        <v>20</v>
      </c>
      <c r="AK1594" s="42" t="s">
        <v>19</v>
      </c>
      <c r="AL1594" s="25" t="s">
        <v>20</v>
      </c>
      <c r="AM1594" s="25">
        <v>10</v>
      </c>
      <c r="AN1594" s="25">
        <v>67</v>
      </c>
      <c r="AO1594" s="25">
        <v>130</v>
      </c>
      <c r="AP1594" s="25">
        <v>130</v>
      </c>
      <c r="AQ1594" s="25">
        <v>0.72</v>
      </c>
      <c r="AR1594" s="94">
        <v>1.1322999999999999E-3</v>
      </c>
      <c r="AS1594" s="157" t="s">
        <v>22</v>
      </c>
      <c r="AT1594" s="93">
        <v>44511</v>
      </c>
      <c r="AU1594" s="92" t="s">
        <v>22</v>
      </c>
      <c r="AV1594" s="91" t="s">
        <v>152</v>
      </c>
      <c r="AW1594" s="92" t="s">
        <v>48</v>
      </c>
      <c r="AX1594" s="92" t="s">
        <v>48</v>
      </c>
      <c r="AY1594" s="91" t="s">
        <v>152</v>
      </c>
      <c r="AZ1594" s="23"/>
      <c r="BA1594" s="25" t="s">
        <v>4834</v>
      </c>
      <c r="BB1594" t="s">
        <v>25</v>
      </c>
      <c r="BC1594" t="e">
        <v>#N/A</v>
      </c>
      <c r="BD1594" t="e">
        <f>IF(Z1594=BC1594,"OK")</f>
        <v>#N/A</v>
      </c>
      <c r="BE1594">
        <v>7.1999999999999995E-2</v>
      </c>
      <c r="BF1594">
        <v>1.392E-4</v>
      </c>
      <c r="BG1594">
        <v>67</v>
      </c>
      <c r="BH1594">
        <v>130</v>
      </c>
      <c r="BI1594">
        <v>130</v>
      </c>
      <c r="BJ1594">
        <v>0.72</v>
      </c>
      <c r="BK1594">
        <v>1.1322999999999999E-3</v>
      </c>
      <c r="BN1594" s="183"/>
    </row>
    <row r="1595" spans="1:66" ht="25.5" x14ac:dyDescent="0.25">
      <c r="A1595" s="1"/>
      <c r="B1595" s="94">
        <v>1589</v>
      </c>
      <c r="C1595" s="43">
        <v>1119074</v>
      </c>
      <c r="D1595" s="45"/>
      <c r="E1595" s="36" t="s">
        <v>235</v>
      </c>
      <c r="F1595" s="151" t="s">
        <v>21</v>
      </c>
      <c r="G1595" s="41"/>
      <c r="H1595" s="46" t="str">
        <f>IFERROR(IFERROR(IF(SEARCH("Usystems",$E1595)&gt;0,"Usystems"),IF(SEARCH("RIIFO",$E1595)&gt;0,"RIIFO","Uponor")),"Uponor")</f>
        <v>Uponor</v>
      </c>
      <c r="I1595" s="25" t="str">
        <f>IFERROR(MID($D1595,1,7)+0,"")</f>
        <v/>
      </c>
      <c r="J1595" s="25" t="str">
        <f>IFERROR(MID($D1595,10,7)+0,"")</f>
        <v/>
      </c>
      <c r="K1595" s="25" t="str">
        <f>IFERROR(MID($D1595,19,7)+0,"")</f>
        <v/>
      </c>
      <c r="L1595" s="25" t="str">
        <f>IFERROR(MID($D1595,28,7)+0,"")</f>
        <v/>
      </c>
      <c r="M1595" s="25" t="str">
        <f>IF(IFERROR(MID($Q1595,1,7)+0,"")&lt;1130000,IF(INDEX(C:C,MATCH(LEFT(Q1595,7)+0,I:I,0))&lt;1130000,"",INDEX(C:C,MATCH(LEFT(Q1595,7)+0,I:I,0))),IFERROR(MID($Q1595,1,7)+0,""))</f>
        <v/>
      </c>
      <c r="N1595" s="25" t="str">
        <f>IF(IFERROR(MID($Q1595,10,7)+0,"")&lt;1130000,"",IFERROR(MID($Q1595,10,7)+0,""))</f>
        <v/>
      </c>
      <c r="O1595" s="25" t="str">
        <f>IF(IFERROR(MID($Q1595,19,7)+0,"")&lt;1130000,"",IFERROR(MID($Q1595,19,7)+0,""))</f>
        <v/>
      </c>
      <c r="P1595" s="25" t="str">
        <f>IF(M1595="","",IF(N1595="",M1595,M1595&amp;", "&amp;N1595))</f>
        <v/>
      </c>
      <c r="Q1595" s="25"/>
      <c r="R1595" s="25"/>
      <c r="S1595" s="35" t="s">
        <v>4784</v>
      </c>
      <c r="T1595" s="25" t="s">
        <v>36</v>
      </c>
      <c r="U1595" s="185">
        <v>1252</v>
      </c>
      <c r="V1595" s="188">
        <v>1252</v>
      </c>
      <c r="W1595" s="189">
        <v>1252</v>
      </c>
      <c r="X1595" s="31">
        <v>1252</v>
      </c>
      <c r="Y1595" s="90">
        <f>IFERROR(ROUND(X1595/W1595-1,2),"")</f>
        <v>0</v>
      </c>
      <c r="Z1595" s="31">
        <f>IF(OR(S1595="VLD MLC components",S1595="VLD MLC pipes",S1595="VLD PEX components",S1595="VLD PEX pipes",S1595="VLD PHC components",S1595="VLD PHC pipes",S1595="Controls VLD"),"По запросу",X1595)</f>
        <v>1252</v>
      </c>
      <c r="AA1595" s="63">
        <f>ROUND(X1595/1.2,3)</f>
        <v>1043.3330000000001</v>
      </c>
      <c r="AB1595" s="23">
        <v>1043.3330000000001</v>
      </c>
      <c r="AC1595" s="190">
        <f>IFERROR(ROUND(AA1595/AB1595-1,2),"")</f>
        <v>0</v>
      </c>
      <c r="AD1595" s="25">
        <v>0.1</v>
      </c>
      <c r="AE1595" s="25">
        <v>2.0320000000000001E-4</v>
      </c>
      <c r="AF1595" s="25">
        <v>0</v>
      </c>
      <c r="AG1595" s="25" t="s">
        <v>22</v>
      </c>
      <c r="AH1595" s="25">
        <v>0</v>
      </c>
      <c r="AI1595" s="25">
        <v>0</v>
      </c>
      <c r="AJ1595" s="25" t="s">
        <v>20</v>
      </c>
      <c r="AK1595" s="42" t="s">
        <v>19</v>
      </c>
      <c r="AL1595" s="25" t="s">
        <v>20</v>
      </c>
      <c r="AM1595" s="25">
        <v>10</v>
      </c>
      <c r="AN1595" s="25">
        <v>74</v>
      </c>
      <c r="AO1595" s="25">
        <v>142</v>
      </c>
      <c r="AP1595" s="25">
        <v>142</v>
      </c>
      <c r="AQ1595" s="25">
        <v>1</v>
      </c>
      <c r="AR1595" s="94">
        <v>1.492136E-3</v>
      </c>
      <c r="AS1595" s="157" t="s">
        <v>22</v>
      </c>
      <c r="AT1595" s="93">
        <v>44511</v>
      </c>
      <c r="AU1595" s="92" t="s">
        <v>22</v>
      </c>
      <c r="AV1595" s="91" t="s">
        <v>152</v>
      </c>
      <c r="AW1595" s="92" t="s">
        <v>48</v>
      </c>
      <c r="AX1595" s="92" t="s">
        <v>48</v>
      </c>
      <c r="AY1595" s="91" t="s">
        <v>152</v>
      </c>
      <c r="AZ1595" s="23"/>
      <c r="BA1595" s="25" t="s">
        <v>4833</v>
      </c>
      <c r="BB1595" t="s">
        <v>25</v>
      </c>
      <c r="BC1595" t="e">
        <v>#N/A</v>
      </c>
      <c r="BD1595" t="e">
        <f>IF(Z1595=BC1595,"OK")</f>
        <v>#N/A</v>
      </c>
      <c r="BE1595">
        <v>0.1</v>
      </c>
      <c r="BF1595">
        <v>2.0320000000000001E-4</v>
      </c>
      <c r="BG1595">
        <v>74</v>
      </c>
      <c r="BH1595">
        <v>142</v>
      </c>
      <c r="BI1595">
        <v>142</v>
      </c>
      <c r="BJ1595">
        <v>1</v>
      </c>
      <c r="BK1595">
        <v>1.492136E-3</v>
      </c>
      <c r="BN1595" s="183"/>
    </row>
    <row r="1596" spans="1:66" ht="25.5" x14ac:dyDescent="0.25">
      <c r="A1596" s="1"/>
      <c r="B1596" s="94">
        <v>1590</v>
      </c>
      <c r="C1596" s="43">
        <v>1119075</v>
      </c>
      <c r="D1596" s="45"/>
      <c r="E1596" s="36" t="s">
        <v>236</v>
      </c>
      <c r="F1596" s="151" t="s">
        <v>21</v>
      </c>
      <c r="G1596" s="127"/>
      <c r="H1596" s="46" t="str">
        <f>IFERROR(IFERROR(IF(SEARCH("Usystems",$E1596)&gt;0,"Usystems"),IF(SEARCH("RIIFO",$E1596)&gt;0,"RIIFO","Uponor")),"Uponor")</f>
        <v>Uponor</v>
      </c>
      <c r="I1596" s="25" t="str">
        <f>IFERROR(MID($D1596,1,7)+0,"")</f>
        <v/>
      </c>
      <c r="J1596" s="25" t="str">
        <f>IFERROR(MID($D1596,10,7)+0,"")</f>
        <v/>
      </c>
      <c r="K1596" s="25" t="str">
        <f>IFERROR(MID($D1596,19,7)+0,"")</f>
        <v/>
      </c>
      <c r="L1596" s="25" t="str">
        <f>IFERROR(MID($D1596,28,7)+0,"")</f>
        <v/>
      </c>
      <c r="M1596" s="25" t="str">
        <f>IF(IFERROR(MID($Q1596,1,7)+0,"")&lt;1130000,IF(INDEX(C:C,MATCH(LEFT(Q1596,7)+0,I:I,0))&lt;1130000,"",INDEX(C:C,MATCH(LEFT(Q1596,7)+0,I:I,0))),IFERROR(MID($Q1596,1,7)+0,""))</f>
        <v/>
      </c>
      <c r="N1596" s="25" t="str">
        <f>IF(IFERROR(MID($Q1596,10,7)+0,"")&lt;1130000,"",IFERROR(MID($Q1596,10,7)+0,""))</f>
        <v/>
      </c>
      <c r="O1596" s="25" t="str">
        <f>IF(IFERROR(MID($Q1596,19,7)+0,"")&lt;1130000,"",IFERROR(MID($Q1596,19,7)+0,""))</f>
        <v/>
      </c>
      <c r="P1596" s="25" t="str">
        <f>IF(M1596="","",IF(N1596="",M1596,M1596&amp;", "&amp;N1596))</f>
        <v/>
      </c>
      <c r="Q1596" s="25"/>
      <c r="R1596" s="25"/>
      <c r="S1596" s="35" t="s">
        <v>4784</v>
      </c>
      <c r="T1596" s="25" t="s">
        <v>36</v>
      </c>
      <c r="U1596" s="185">
        <v>1376</v>
      </c>
      <c r="V1596" s="188">
        <v>1376</v>
      </c>
      <c r="W1596" s="189">
        <v>1376</v>
      </c>
      <c r="X1596" s="31">
        <v>1376</v>
      </c>
      <c r="Y1596" s="90">
        <f>IFERROR(ROUND(X1596/W1596-1,2),"")</f>
        <v>0</v>
      </c>
      <c r="Z1596" s="31">
        <f>IF(OR(S1596="VLD MLC components",S1596="VLD MLC pipes",S1596="VLD PEX components",S1596="VLD PEX pipes",S1596="VLD PHC components",S1596="VLD PHC pipes",S1596="Controls VLD"),"По запросу",X1596)</f>
        <v>1376</v>
      </c>
      <c r="AA1596" s="63">
        <f>ROUND(X1596/1.2,3)</f>
        <v>1146.6669999999999</v>
      </c>
      <c r="AB1596" s="23">
        <v>1146.6669999999999</v>
      </c>
      <c r="AC1596" s="190">
        <f>IFERROR(ROUND(AA1596/AB1596-1,2),"")</f>
        <v>0</v>
      </c>
      <c r="AD1596" s="25">
        <v>0.14399999999999999</v>
      </c>
      <c r="AE1596" s="25">
        <v>3.2919999999999998E-4</v>
      </c>
      <c r="AF1596" s="25">
        <v>0</v>
      </c>
      <c r="AG1596" s="25" t="s">
        <v>22</v>
      </c>
      <c r="AH1596" s="25">
        <v>0</v>
      </c>
      <c r="AI1596" s="25">
        <v>0</v>
      </c>
      <c r="AJ1596" s="25" t="s">
        <v>20</v>
      </c>
      <c r="AK1596" s="42" t="s">
        <v>19</v>
      </c>
      <c r="AL1596" s="25" t="s">
        <v>20</v>
      </c>
      <c r="AM1596" s="25">
        <v>10</v>
      </c>
      <c r="AN1596" s="25">
        <v>88</v>
      </c>
      <c r="AO1596" s="25">
        <v>185</v>
      </c>
      <c r="AP1596" s="25">
        <v>185</v>
      </c>
      <c r="AQ1596" s="25">
        <v>1.44</v>
      </c>
      <c r="AR1596" s="94">
        <v>3.0117999999999998E-3</v>
      </c>
      <c r="AS1596" s="157" t="s">
        <v>22</v>
      </c>
      <c r="AT1596" s="93">
        <v>44511</v>
      </c>
      <c r="AU1596" s="92" t="s">
        <v>22</v>
      </c>
      <c r="AV1596" s="91" t="s">
        <v>152</v>
      </c>
      <c r="AW1596" s="92" t="s">
        <v>48</v>
      </c>
      <c r="AX1596" s="92" t="s">
        <v>48</v>
      </c>
      <c r="AY1596" s="91" t="s">
        <v>152</v>
      </c>
      <c r="AZ1596" s="23"/>
      <c r="BA1596" s="25" t="s">
        <v>4710</v>
      </c>
      <c r="BB1596" t="s">
        <v>25</v>
      </c>
      <c r="BC1596" t="e">
        <v>#N/A</v>
      </c>
      <c r="BD1596" t="e">
        <f>IF(Z1596=BC1596,"OK")</f>
        <v>#N/A</v>
      </c>
      <c r="BE1596">
        <v>0.14399999999999999</v>
      </c>
      <c r="BF1596">
        <v>3.2919999999999998E-4</v>
      </c>
      <c r="BG1596">
        <v>88</v>
      </c>
      <c r="BH1596">
        <v>185</v>
      </c>
      <c r="BI1596">
        <v>185</v>
      </c>
      <c r="BJ1596">
        <v>1.44</v>
      </c>
      <c r="BK1596">
        <v>3.0117999999999998E-3</v>
      </c>
      <c r="BN1596" s="183"/>
    </row>
    <row r="1597" spans="1:66" ht="25.5" x14ac:dyDescent="0.25">
      <c r="A1597" s="1"/>
      <c r="B1597" s="94">
        <v>1591</v>
      </c>
      <c r="C1597" s="43">
        <v>1119076</v>
      </c>
      <c r="D1597" s="45"/>
      <c r="E1597" s="36" t="s">
        <v>237</v>
      </c>
      <c r="F1597" s="151" t="s">
        <v>21</v>
      </c>
      <c r="G1597" s="28"/>
      <c r="H1597" s="46" t="str">
        <f>IFERROR(IFERROR(IF(SEARCH("Usystems",$E1597)&gt;0,"Usystems"),IF(SEARCH("RIIFO",$E1597)&gt;0,"RIIFO","Uponor")),"Uponor")</f>
        <v>Uponor</v>
      </c>
      <c r="I1597" s="25" t="str">
        <f>IFERROR(MID($D1597,1,7)+0,"")</f>
        <v/>
      </c>
      <c r="J1597" s="25" t="str">
        <f>IFERROR(MID($D1597,10,7)+0,"")</f>
        <v/>
      </c>
      <c r="K1597" s="25" t="str">
        <f>IFERROR(MID($D1597,19,7)+0,"")</f>
        <v/>
      </c>
      <c r="L1597" s="25" t="str">
        <f>IFERROR(MID($D1597,28,7)+0,"")</f>
        <v/>
      </c>
      <c r="M1597" s="25" t="str">
        <f>IF(IFERROR(MID($Q1597,1,7)+0,"")&lt;1130000,IF(INDEX(C:C,MATCH(LEFT(Q1597,7)+0,I:I,0))&lt;1130000,"",INDEX(C:C,MATCH(LEFT(Q1597,7)+0,I:I,0))),IFERROR(MID($Q1597,1,7)+0,""))</f>
        <v/>
      </c>
      <c r="N1597" s="25" t="str">
        <f>IF(IFERROR(MID($Q1597,10,7)+0,"")&lt;1130000,"",IFERROR(MID($Q1597,10,7)+0,""))</f>
        <v/>
      </c>
      <c r="O1597" s="25" t="str">
        <f>IF(IFERROR(MID($Q1597,19,7)+0,"")&lt;1130000,"",IFERROR(MID($Q1597,19,7)+0,""))</f>
        <v/>
      </c>
      <c r="P1597" s="25" t="str">
        <f>IF(M1597="","",IF(N1597="",M1597,M1597&amp;", "&amp;N1597))</f>
        <v/>
      </c>
      <c r="Q1597" s="25"/>
      <c r="R1597" s="25"/>
      <c r="S1597" s="35" t="s">
        <v>4784</v>
      </c>
      <c r="T1597" s="25" t="s">
        <v>36</v>
      </c>
      <c r="U1597" s="185">
        <v>2804</v>
      </c>
      <c r="V1597" s="188">
        <v>2804</v>
      </c>
      <c r="W1597" s="189">
        <v>2804</v>
      </c>
      <c r="X1597" s="31">
        <v>2804</v>
      </c>
      <c r="Y1597" s="90">
        <f>IFERROR(ROUND(X1597/W1597-1,2),"")</f>
        <v>0</v>
      </c>
      <c r="Z1597" s="31">
        <f>IF(OR(S1597="VLD MLC components",S1597="VLD MLC pipes",S1597="VLD PEX components",S1597="VLD PEX pipes",S1597="VLD PHC components",S1597="VLD PHC pipes",S1597="Controls VLD"),"По запросу",X1597)</f>
        <v>2804</v>
      </c>
      <c r="AA1597" s="63">
        <f>ROUND(X1597/1.2,3)</f>
        <v>2336.6669999999999</v>
      </c>
      <c r="AB1597" s="23">
        <v>2336.6669999999999</v>
      </c>
      <c r="AC1597" s="190">
        <f>IFERROR(ROUND(AA1597/AB1597-1,2),"")</f>
        <v>0</v>
      </c>
      <c r="AD1597" s="25">
        <v>0.20599999999999999</v>
      </c>
      <c r="AE1597" s="25">
        <v>5.5279999999999999E-4</v>
      </c>
      <c r="AF1597" s="25">
        <v>0</v>
      </c>
      <c r="AG1597" s="25" t="s">
        <v>22</v>
      </c>
      <c r="AH1597" s="25">
        <v>0</v>
      </c>
      <c r="AI1597" s="25">
        <v>0</v>
      </c>
      <c r="AJ1597" s="25" t="s">
        <v>20</v>
      </c>
      <c r="AK1597" s="42" t="s">
        <v>19</v>
      </c>
      <c r="AL1597" s="25" t="s">
        <v>20</v>
      </c>
      <c r="AM1597" s="25">
        <v>10</v>
      </c>
      <c r="AN1597" s="25">
        <v>105</v>
      </c>
      <c r="AO1597" s="25">
        <v>207</v>
      </c>
      <c r="AP1597" s="25">
        <v>207</v>
      </c>
      <c r="AQ1597" s="25">
        <v>2.06</v>
      </c>
      <c r="AR1597" s="94">
        <v>4.4991450000000004E-3</v>
      </c>
      <c r="AS1597" s="157" t="s">
        <v>22</v>
      </c>
      <c r="AT1597" s="93">
        <v>44511</v>
      </c>
      <c r="AU1597" s="92" t="s">
        <v>22</v>
      </c>
      <c r="AV1597" s="91" t="s">
        <v>48</v>
      </c>
      <c r="AW1597" s="92" t="s">
        <v>48</v>
      </c>
      <c r="AX1597" s="92" t="s">
        <v>48</v>
      </c>
      <c r="AY1597" s="91" t="s">
        <v>152</v>
      </c>
      <c r="AZ1597" s="23"/>
      <c r="BA1597" s="25">
        <v>0</v>
      </c>
      <c r="BB1597" t="s">
        <v>48</v>
      </c>
      <c r="BC1597" t="e">
        <v>#N/A</v>
      </c>
      <c r="BD1597" t="e">
        <f>IF(Z1597=BC1597,"OK")</f>
        <v>#N/A</v>
      </c>
      <c r="BE1597">
        <v>0.20599999999999999</v>
      </c>
      <c r="BF1597">
        <v>5.5279999999999999E-4</v>
      </c>
      <c r="BG1597">
        <v>105</v>
      </c>
      <c r="BH1597">
        <v>207</v>
      </c>
      <c r="BI1597">
        <v>207</v>
      </c>
      <c r="BJ1597">
        <v>2.06</v>
      </c>
      <c r="BK1597">
        <v>4.4991450000000004E-3</v>
      </c>
      <c r="BN1597" s="183"/>
    </row>
    <row r="1598" spans="1:66" ht="25.5" x14ac:dyDescent="0.25">
      <c r="A1598" s="1"/>
      <c r="B1598" s="94">
        <v>1592</v>
      </c>
      <c r="C1598" s="43">
        <v>1119077</v>
      </c>
      <c r="D1598" s="45"/>
      <c r="E1598" s="36" t="s">
        <v>238</v>
      </c>
      <c r="F1598" s="151" t="s">
        <v>21</v>
      </c>
      <c r="G1598" s="28"/>
      <c r="H1598" s="46" t="str">
        <f>IFERROR(IFERROR(IF(SEARCH("Usystems",$E1598)&gt;0,"Usystems"),IF(SEARCH("RIIFO",$E1598)&gt;0,"RIIFO","Uponor")),"Uponor")</f>
        <v>Uponor</v>
      </c>
      <c r="I1598" s="25" t="str">
        <f>IFERROR(MID($D1598,1,7)+0,"")</f>
        <v/>
      </c>
      <c r="J1598" s="25" t="str">
        <f>IFERROR(MID($D1598,10,7)+0,"")</f>
        <v/>
      </c>
      <c r="K1598" s="25" t="str">
        <f>IFERROR(MID($D1598,19,7)+0,"")</f>
        <v/>
      </c>
      <c r="L1598" s="25" t="str">
        <f>IFERROR(MID($D1598,28,7)+0,"")</f>
        <v/>
      </c>
      <c r="M1598" s="25" t="str">
        <f>IF(IFERROR(MID($Q1598,1,7)+0,"")&lt;1130000,IF(INDEX(C:C,MATCH(LEFT(Q1598,7)+0,I:I,0))&lt;1130000,"",INDEX(C:C,MATCH(LEFT(Q1598,7)+0,I:I,0))),IFERROR(MID($Q1598,1,7)+0,""))</f>
        <v/>
      </c>
      <c r="N1598" s="25" t="str">
        <f>IF(IFERROR(MID($Q1598,10,7)+0,"")&lt;1130000,"",IFERROR(MID($Q1598,10,7)+0,""))</f>
        <v/>
      </c>
      <c r="O1598" s="25" t="str">
        <f>IF(IFERROR(MID($Q1598,19,7)+0,"")&lt;1130000,"",IFERROR(MID($Q1598,19,7)+0,""))</f>
        <v/>
      </c>
      <c r="P1598" s="25" t="str">
        <f>IF(M1598="","",IF(N1598="",M1598,M1598&amp;", "&amp;N1598))</f>
        <v/>
      </c>
      <c r="Q1598" s="25"/>
      <c r="R1598" s="25"/>
      <c r="S1598" s="35" t="s">
        <v>4784</v>
      </c>
      <c r="T1598" s="25" t="s">
        <v>36</v>
      </c>
      <c r="U1598" s="185">
        <v>3460</v>
      </c>
      <c r="V1598" s="188">
        <v>3460</v>
      </c>
      <c r="W1598" s="189">
        <v>3460</v>
      </c>
      <c r="X1598" s="31">
        <v>3460</v>
      </c>
      <c r="Y1598" s="90">
        <f>IFERROR(ROUND(X1598/W1598-1,2),"")</f>
        <v>0</v>
      </c>
      <c r="Z1598" s="31">
        <f>IF(OR(S1598="VLD MLC components",S1598="VLD MLC pipes",S1598="VLD PEX components",S1598="VLD PEX pipes",S1598="VLD PHC components",S1598="VLD PHC pipes",S1598="Controls VLD"),"По запросу",X1598)</f>
        <v>3460</v>
      </c>
      <c r="AA1598" s="63">
        <f>ROUND(X1598/1.2,3)</f>
        <v>2883.3330000000001</v>
      </c>
      <c r="AB1598" s="23">
        <v>2883.3330000000001</v>
      </c>
      <c r="AC1598" s="190">
        <f>IFERROR(ROUND(AA1598/AB1598-1,2),"")</f>
        <v>0</v>
      </c>
      <c r="AD1598" s="25">
        <v>0.31</v>
      </c>
      <c r="AE1598" s="25">
        <v>1.1303000000000001E-3</v>
      </c>
      <c r="AF1598" s="25">
        <v>0</v>
      </c>
      <c r="AG1598" s="25" t="s">
        <v>22</v>
      </c>
      <c r="AH1598" s="25">
        <v>0</v>
      </c>
      <c r="AI1598" s="25">
        <v>0</v>
      </c>
      <c r="AJ1598" s="25" t="s">
        <v>20</v>
      </c>
      <c r="AK1598" s="42" t="s">
        <v>19</v>
      </c>
      <c r="AL1598" s="25" t="s">
        <v>20</v>
      </c>
      <c r="AM1598" s="25">
        <v>2</v>
      </c>
      <c r="AN1598" s="25">
        <v>136</v>
      </c>
      <c r="AO1598" s="25">
        <v>129</v>
      </c>
      <c r="AP1598" s="25">
        <v>129</v>
      </c>
      <c r="AQ1598" s="25">
        <v>0.62</v>
      </c>
      <c r="AR1598" s="94">
        <v>2.263176E-3</v>
      </c>
      <c r="AS1598" s="157" t="s">
        <v>22</v>
      </c>
      <c r="AT1598" s="93">
        <v>44511</v>
      </c>
      <c r="AU1598" s="92" t="s">
        <v>22</v>
      </c>
      <c r="AV1598" s="91" t="s">
        <v>48</v>
      </c>
      <c r="AW1598" s="92" t="s">
        <v>48</v>
      </c>
      <c r="AX1598" s="92" t="s">
        <v>48</v>
      </c>
      <c r="AY1598" s="91" t="s">
        <v>152</v>
      </c>
      <c r="AZ1598" s="23"/>
      <c r="BA1598" s="25">
        <v>0</v>
      </c>
      <c r="BB1598" t="s">
        <v>48</v>
      </c>
      <c r="BC1598" t="e">
        <v>#N/A</v>
      </c>
      <c r="BD1598" t="e">
        <f>IF(Z1598=BC1598,"OK")</f>
        <v>#N/A</v>
      </c>
      <c r="BE1598">
        <v>0.31</v>
      </c>
      <c r="BF1598">
        <v>1.1303000000000001E-3</v>
      </c>
      <c r="BG1598">
        <v>136</v>
      </c>
      <c r="BH1598">
        <v>129</v>
      </c>
      <c r="BI1598">
        <v>129</v>
      </c>
      <c r="BJ1598">
        <v>0.62</v>
      </c>
      <c r="BK1598">
        <v>2.263176E-3</v>
      </c>
      <c r="BN1598" s="183"/>
    </row>
    <row r="1599" spans="1:66" ht="25.5" x14ac:dyDescent="0.25">
      <c r="A1599" s="1"/>
      <c r="B1599" s="94">
        <v>1593</v>
      </c>
      <c r="C1599" s="43">
        <v>1119078</v>
      </c>
      <c r="D1599" s="45"/>
      <c r="E1599" s="36" t="s">
        <v>239</v>
      </c>
      <c r="F1599" s="151" t="s">
        <v>21</v>
      </c>
      <c r="G1599" s="28"/>
      <c r="H1599" s="46" t="str">
        <f>IFERROR(IFERROR(IF(SEARCH("Usystems",$E1599)&gt;0,"Usystems"),IF(SEARCH("RIIFO",$E1599)&gt;0,"RIIFO","Uponor")),"Uponor")</f>
        <v>Uponor</v>
      </c>
      <c r="I1599" s="25" t="str">
        <f>IFERROR(MID($D1599,1,7)+0,"")</f>
        <v/>
      </c>
      <c r="J1599" s="25" t="str">
        <f>IFERROR(MID($D1599,10,7)+0,"")</f>
        <v/>
      </c>
      <c r="K1599" s="25" t="str">
        <f>IFERROR(MID($D1599,19,7)+0,"")</f>
        <v/>
      </c>
      <c r="L1599" s="25" t="str">
        <f>IFERROR(MID($D1599,28,7)+0,"")</f>
        <v/>
      </c>
      <c r="M1599" s="25" t="str">
        <f>IF(IFERROR(MID($Q1599,1,7)+0,"")&lt;1130000,IF(INDEX(C:C,MATCH(LEFT(Q1599,7)+0,I:I,0))&lt;1130000,"",INDEX(C:C,MATCH(LEFT(Q1599,7)+0,I:I,0))),IFERROR(MID($Q1599,1,7)+0,""))</f>
        <v/>
      </c>
      <c r="N1599" s="25" t="str">
        <f>IF(IFERROR(MID($Q1599,10,7)+0,"")&lt;1130000,"",IFERROR(MID($Q1599,10,7)+0,""))</f>
        <v/>
      </c>
      <c r="O1599" s="25" t="str">
        <f>IF(IFERROR(MID($Q1599,19,7)+0,"")&lt;1130000,"",IFERROR(MID($Q1599,19,7)+0,""))</f>
        <v/>
      </c>
      <c r="P1599" s="25" t="str">
        <f>IF(M1599="","",IF(N1599="",M1599,M1599&amp;", "&amp;N1599))</f>
        <v/>
      </c>
      <c r="Q1599" s="25"/>
      <c r="R1599" s="25"/>
      <c r="S1599" s="35" t="s">
        <v>4784</v>
      </c>
      <c r="T1599" s="25" t="s">
        <v>36</v>
      </c>
      <c r="U1599" s="185">
        <v>5438</v>
      </c>
      <c r="V1599" s="188">
        <v>5438</v>
      </c>
      <c r="W1599" s="189">
        <v>5438</v>
      </c>
      <c r="X1599" s="31">
        <v>5438</v>
      </c>
      <c r="Y1599" s="90">
        <f>IFERROR(ROUND(X1599/W1599-1,2),"")</f>
        <v>0</v>
      </c>
      <c r="Z1599" s="31">
        <f>IF(OR(S1599="VLD MLC components",S1599="VLD MLC pipes",S1599="VLD PEX components",S1599="VLD PEX pipes",S1599="VLD PHC components",S1599="VLD PHC pipes",S1599="Controls VLD"),"По запросу",X1599)</f>
        <v>5438</v>
      </c>
      <c r="AA1599" s="63">
        <f>ROUND(X1599/1.2,3)</f>
        <v>4531.6670000000004</v>
      </c>
      <c r="AB1599" s="23">
        <v>4531.6670000000004</v>
      </c>
      <c r="AC1599" s="190">
        <f>IFERROR(ROUND(AA1599/AB1599-1,2),"")</f>
        <v>0</v>
      </c>
      <c r="AD1599" s="25">
        <v>0.39400000000000002</v>
      </c>
      <c r="AE1599" s="25">
        <v>2.0631999999999998E-3</v>
      </c>
      <c r="AF1599" s="25">
        <v>0</v>
      </c>
      <c r="AG1599" s="25" t="s">
        <v>22</v>
      </c>
      <c r="AH1599" s="25">
        <v>0</v>
      </c>
      <c r="AI1599" s="25">
        <v>0</v>
      </c>
      <c r="AJ1599" s="25" t="s">
        <v>20</v>
      </c>
      <c r="AK1599" s="42" t="s">
        <v>19</v>
      </c>
      <c r="AL1599" s="25" t="s">
        <v>20</v>
      </c>
      <c r="AM1599" s="25">
        <v>2</v>
      </c>
      <c r="AN1599" s="25">
        <v>170</v>
      </c>
      <c r="AO1599" s="25">
        <v>163</v>
      </c>
      <c r="AP1599" s="25">
        <v>163</v>
      </c>
      <c r="AQ1599" s="25">
        <v>0.78800000000000003</v>
      </c>
      <c r="AR1599" s="94">
        <v>4.5167300000000001E-3</v>
      </c>
      <c r="AS1599" s="157" t="s">
        <v>22</v>
      </c>
      <c r="AT1599" s="93">
        <v>44511</v>
      </c>
      <c r="AU1599" s="92" t="s">
        <v>22</v>
      </c>
      <c r="AV1599" s="91" t="s">
        <v>48</v>
      </c>
      <c r="AW1599" s="92" t="s">
        <v>48</v>
      </c>
      <c r="AX1599" s="92" t="s">
        <v>48</v>
      </c>
      <c r="AY1599" s="91" t="s">
        <v>152</v>
      </c>
      <c r="AZ1599" s="23"/>
      <c r="BA1599" s="25">
        <v>0</v>
      </c>
      <c r="BB1599" t="s">
        <v>48</v>
      </c>
      <c r="BC1599" t="e">
        <v>#N/A</v>
      </c>
      <c r="BD1599" t="e">
        <f>IF(Z1599=BC1599,"OK")</f>
        <v>#N/A</v>
      </c>
      <c r="BE1599">
        <v>0.39400000000000002</v>
      </c>
      <c r="BF1599">
        <v>2.0631999999999998E-3</v>
      </c>
      <c r="BG1599">
        <v>170</v>
      </c>
      <c r="BH1599">
        <v>163</v>
      </c>
      <c r="BI1599">
        <v>163</v>
      </c>
      <c r="BJ1599">
        <v>0.78800000000000003</v>
      </c>
      <c r="BK1599">
        <v>4.5167300000000001E-3</v>
      </c>
      <c r="BN1599" s="183"/>
    </row>
    <row r="1600" spans="1:66" ht="25.5" x14ac:dyDescent="0.25">
      <c r="A1600" s="1"/>
      <c r="B1600" s="94">
        <v>1594</v>
      </c>
      <c r="C1600" s="43">
        <v>1119079</v>
      </c>
      <c r="D1600" s="45"/>
      <c r="E1600" s="36" t="s">
        <v>240</v>
      </c>
      <c r="F1600" s="151" t="s">
        <v>21</v>
      </c>
      <c r="G1600" s="41"/>
      <c r="H1600" s="46" t="str">
        <f>IFERROR(IFERROR(IF(SEARCH("Usystems",$E1600)&gt;0,"Usystems"),IF(SEARCH("RIIFO",$E1600)&gt;0,"RIIFO","Uponor")),"Uponor")</f>
        <v>Uponor</v>
      </c>
      <c r="I1600" s="25" t="str">
        <f>IFERROR(MID($D1600,1,7)+0,"")</f>
        <v/>
      </c>
      <c r="J1600" s="25" t="str">
        <f>IFERROR(MID($D1600,10,7)+0,"")</f>
        <v/>
      </c>
      <c r="K1600" s="25" t="str">
        <f>IFERROR(MID($D1600,19,7)+0,"")</f>
        <v/>
      </c>
      <c r="L1600" s="25" t="str">
        <f>IFERROR(MID($D1600,28,7)+0,"")</f>
        <v/>
      </c>
      <c r="M1600" s="25" t="str">
        <f>IF(IFERROR(MID($Q1600,1,7)+0,"")&lt;1130000,IF(INDEX(C:C,MATCH(LEFT(Q1600,7)+0,I:I,0))&lt;1130000,"",INDEX(C:C,MATCH(LEFT(Q1600,7)+0,I:I,0))),IFERROR(MID($Q1600,1,7)+0,""))</f>
        <v/>
      </c>
      <c r="N1600" s="25" t="str">
        <f>IF(IFERROR(MID($Q1600,10,7)+0,"")&lt;1130000,"",IFERROR(MID($Q1600,10,7)+0,""))</f>
        <v/>
      </c>
      <c r="O1600" s="25" t="str">
        <f>IF(IFERROR(MID($Q1600,19,7)+0,"")&lt;1130000,"",IFERROR(MID($Q1600,19,7)+0,""))</f>
        <v/>
      </c>
      <c r="P1600" s="25" t="str">
        <f>IF(M1600="","",IF(N1600="",M1600,M1600&amp;", "&amp;N1600))</f>
        <v/>
      </c>
      <c r="Q1600" s="25"/>
      <c r="R1600" s="25"/>
      <c r="S1600" s="35" t="s">
        <v>4784</v>
      </c>
      <c r="T1600" s="25" t="s">
        <v>36</v>
      </c>
      <c r="U1600" s="185">
        <v>1040</v>
      </c>
      <c r="V1600" s="188">
        <v>1040</v>
      </c>
      <c r="W1600" s="189">
        <v>1040</v>
      </c>
      <c r="X1600" s="31">
        <v>1040</v>
      </c>
      <c r="Y1600" s="90">
        <f>IFERROR(ROUND(X1600/W1600-1,2),"")</f>
        <v>0</v>
      </c>
      <c r="Z1600" s="31">
        <f>IF(OR(S1600="VLD MLC components",S1600="VLD MLC pipes",S1600="VLD PEX components",S1600="VLD PEX pipes",S1600="VLD PHC components",S1600="VLD PHC pipes",S1600="Controls VLD"),"По запросу",X1600)</f>
        <v>1040</v>
      </c>
      <c r="AA1600" s="63">
        <f>ROUND(X1600/1.2,3)</f>
        <v>866.66700000000003</v>
      </c>
      <c r="AB1600" s="23">
        <v>866.66700000000003</v>
      </c>
      <c r="AC1600" s="190">
        <f>IFERROR(ROUND(AA1600/AB1600-1,2),"")</f>
        <v>0</v>
      </c>
      <c r="AD1600" s="25">
        <v>5.0999999999999997E-2</v>
      </c>
      <c r="AE1600" s="25">
        <v>7.5799999999999999E-5</v>
      </c>
      <c r="AF1600" s="25">
        <v>0</v>
      </c>
      <c r="AG1600" s="25" t="s">
        <v>22</v>
      </c>
      <c r="AH1600" s="25">
        <v>0</v>
      </c>
      <c r="AI1600" s="25">
        <v>0</v>
      </c>
      <c r="AJ1600" s="25" t="s">
        <v>20</v>
      </c>
      <c r="AK1600" s="42" t="s">
        <v>19</v>
      </c>
      <c r="AL1600" s="25" t="s">
        <v>20</v>
      </c>
      <c r="AM1600" s="25">
        <v>10</v>
      </c>
      <c r="AN1600" s="25">
        <v>71</v>
      </c>
      <c r="AO1600" s="25">
        <v>113</v>
      </c>
      <c r="AP1600" s="25">
        <v>113</v>
      </c>
      <c r="AQ1600" s="25">
        <v>0.51</v>
      </c>
      <c r="AR1600" s="94">
        <v>9.0659900000000001E-4</v>
      </c>
      <c r="AS1600" s="157" t="s">
        <v>22</v>
      </c>
      <c r="AT1600" s="93">
        <v>44511</v>
      </c>
      <c r="AU1600" s="92" t="s">
        <v>22</v>
      </c>
      <c r="AV1600" s="91" t="s">
        <v>152</v>
      </c>
      <c r="AW1600" s="92" t="s">
        <v>48</v>
      </c>
      <c r="AX1600" s="92" t="s">
        <v>48</v>
      </c>
      <c r="AY1600" s="91" t="s">
        <v>152</v>
      </c>
      <c r="AZ1600" s="23"/>
      <c r="BA1600" s="25" t="s">
        <v>4278</v>
      </c>
      <c r="BB1600" t="s">
        <v>25</v>
      </c>
      <c r="BC1600" t="e">
        <v>#N/A</v>
      </c>
      <c r="BD1600" t="e">
        <f>IF(Z1600=BC1600,"OK")</f>
        <v>#N/A</v>
      </c>
      <c r="BE1600">
        <v>5.0999999999999997E-2</v>
      </c>
      <c r="BF1600">
        <v>7.5799999999999999E-5</v>
      </c>
      <c r="BG1600">
        <v>71</v>
      </c>
      <c r="BH1600">
        <v>113</v>
      </c>
      <c r="BI1600">
        <v>113</v>
      </c>
      <c r="BJ1600">
        <v>0.51</v>
      </c>
      <c r="BK1600">
        <v>9.0659900000000001E-4</v>
      </c>
      <c r="BN1600" s="183"/>
    </row>
    <row r="1601" spans="1:66" ht="25.5" x14ac:dyDescent="0.25">
      <c r="A1601" s="1"/>
      <c r="B1601" s="94">
        <v>1595</v>
      </c>
      <c r="C1601" s="43">
        <v>1119080</v>
      </c>
      <c r="D1601" s="45"/>
      <c r="E1601" s="36" t="s">
        <v>241</v>
      </c>
      <c r="F1601" s="151" t="s">
        <v>21</v>
      </c>
      <c r="G1601" s="127"/>
      <c r="H1601" s="46" t="str">
        <f>IFERROR(IFERROR(IF(SEARCH("Usystems",$E1601)&gt;0,"Usystems"),IF(SEARCH("RIIFO",$E1601)&gt;0,"RIIFO","Uponor")),"Uponor")</f>
        <v>Uponor</v>
      </c>
      <c r="I1601" s="25" t="str">
        <f>IFERROR(MID($D1601,1,7)+0,"")</f>
        <v/>
      </c>
      <c r="J1601" s="25" t="str">
        <f>IFERROR(MID($D1601,10,7)+0,"")</f>
        <v/>
      </c>
      <c r="K1601" s="25" t="str">
        <f>IFERROR(MID($D1601,19,7)+0,"")</f>
        <v/>
      </c>
      <c r="L1601" s="25" t="str">
        <f>IFERROR(MID($D1601,28,7)+0,"")</f>
        <v/>
      </c>
      <c r="M1601" s="25" t="str">
        <f>IF(IFERROR(MID($Q1601,1,7)+0,"")&lt;1130000,IF(INDEX(C:C,MATCH(LEFT(Q1601,7)+0,I:I,0))&lt;1130000,"",INDEX(C:C,MATCH(LEFT(Q1601,7)+0,I:I,0))),IFERROR(MID($Q1601,1,7)+0,""))</f>
        <v/>
      </c>
      <c r="N1601" s="25" t="str">
        <f>IF(IFERROR(MID($Q1601,10,7)+0,"")&lt;1130000,"",IFERROR(MID($Q1601,10,7)+0,""))</f>
        <v/>
      </c>
      <c r="O1601" s="25" t="str">
        <f>IF(IFERROR(MID($Q1601,19,7)+0,"")&lt;1130000,"",IFERROR(MID($Q1601,19,7)+0,""))</f>
        <v/>
      </c>
      <c r="P1601" s="25" t="str">
        <f>IF(M1601="","",IF(N1601="",M1601,M1601&amp;", "&amp;N1601))</f>
        <v/>
      </c>
      <c r="Q1601" s="25"/>
      <c r="R1601" s="25"/>
      <c r="S1601" s="35" t="s">
        <v>4784</v>
      </c>
      <c r="T1601" s="25" t="s">
        <v>36</v>
      </c>
      <c r="U1601" s="185">
        <v>1083</v>
      </c>
      <c r="V1601" s="188">
        <v>1083</v>
      </c>
      <c r="W1601" s="189">
        <v>1083</v>
      </c>
      <c r="X1601" s="31">
        <v>1083</v>
      </c>
      <c r="Y1601" s="90">
        <f>IFERROR(ROUND(X1601/W1601-1,2),"")</f>
        <v>0</v>
      </c>
      <c r="Z1601" s="31">
        <f>IF(OR(S1601="VLD MLC components",S1601="VLD MLC pipes",S1601="VLD PEX components",S1601="VLD PEX pipes",S1601="VLD PHC components",S1601="VLD PHC pipes",S1601="Controls VLD"),"По запросу",X1601)</f>
        <v>1083</v>
      </c>
      <c r="AA1601" s="63">
        <f>ROUND(X1601/1.2,3)</f>
        <v>902.5</v>
      </c>
      <c r="AB1601" s="23">
        <v>902.5</v>
      </c>
      <c r="AC1601" s="190">
        <f>IFERROR(ROUND(AA1601/AB1601-1,2),"")</f>
        <v>0</v>
      </c>
      <c r="AD1601" s="25">
        <v>5.8000000000000003E-2</v>
      </c>
      <c r="AE1601" s="25">
        <v>9.7200000000000004E-5</v>
      </c>
      <c r="AF1601" s="25">
        <v>0</v>
      </c>
      <c r="AG1601" s="25" t="s">
        <v>22</v>
      </c>
      <c r="AH1601" s="25">
        <v>0</v>
      </c>
      <c r="AI1601" s="25">
        <v>0</v>
      </c>
      <c r="AJ1601" s="25" t="s">
        <v>20</v>
      </c>
      <c r="AK1601" s="42" t="s">
        <v>19</v>
      </c>
      <c r="AL1601" s="25" t="s">
        <v>20</v>
      </c>
      <c r="AM1601" s="25">
        <v>10</v>
      </c>
      <c r="AN1601" s="25">
        <v>74</v>
      </c>
      <c r="AO1601" s="25">
        <v>110</v>
      </c>
      <c r="AP1601" s="25">
        <v>110</v>
      </c>
      <c r="AQ1601" s="25">
        <v>0.58000000000000007</v>
      </c>
      <c r="AR1601" s="94">
        <v>8.9539999999999997E-4</v>
      </c>
      <c r="AS1601" s="157" t="s">
        <v>22</v>
      </c>
      <c r="AT1601" s="93">
        <v>44511</v>
      </c>
      <c r="AU1601" s="92" t="s">
        <v>22</v>
      </c>
      <c r="AV1601" s="91" t="s">
        <v>152</v>
      </c>
      <c r="AW1601" s="92" t="s">
        <v>48</v>
      </c>
      <c r="AX1601" s="92" t="s">
        <v>48</v>
      </c>
      <c r="AY1601" s="91" t="s">
        <v>152</v>
      </c>
      <c r="AZ1601" s="23"/>
      <c r="BA1601" s="25" t="s">
        <v>4832</v>
      </c>
      <c r="BB1601" t="s">
        <v>25</v>
      </c>
      <c r="BC1601" t="e">
        <v>#N/A</v>
      </c>
      <c r="BD1601" t="e">
        <f>IF(Z1601=BC1601,"OK")</f>
        <v>#N/A</v>
      </c>
      <c r="BE1601">
        <v>5.8000000000000003E-2</v>
      </c>
      <c r="BF1601">
        <v>9.7200000000000004E-5</v>
      </c>
      <c r="BG1601">
        <v>74</v>
      </c>
      <c r="BH1601">
        <v>110</v>
      </c>
      <c r="BI1601">
        <v>110</v>
      </c>
      <c r="BJ1601">
        <v>0.58000000000000007</v>
      </c>
      <c r="BK1601">
        <v>8.9539999999999997E-4</v>
      </c>
      <c r="BN1601" s="183"/>
    </row>
    <row r="1602" spans="1:66" ht="25.5" x14ac:dyDescent="0.25">
      <c r="A1602" s="1"/>
      <c r="B1602" s="94">
        <v>1596</v>
      </c>
      <c r="C1602" s="43">
        <v>1119081</v>
      </c>
      <c r="D1602" s="45"/>
      <c r="E1602" s="36" t="s">
        <v>242</v>
      </c>
      <c r="F1602" s="151" t="s">
        <v>21</v>
      </c>
      <c r="G1602" s="127"/>
      <c r="H1602" s="46" t="str">
        <f>IFERROR(IFERROR(IF(SEARCH("Usystems",$E1602)&gt;0,"Usystems"),IF(SEARCH("RIIFO",$E1602)&gt;0,"RIIFO","Uponor")),"Uponor")</f>
        <v>Uponor</v>
      </c>
      <c r="I1602" s="25" t="str">
        <f>IFERROR(MID($D1602,1,7)+0,"")</f>
        <v/>
      </c>
      <c r="J1602" s="25" t="str">
        <f>IFERROR(MID($D1602,10,7)+0,"")</f>
        <v/>
      </c>
      <c r="K1602" s="25" t="str">
        <f>IFERROR(MID($D1602,19,7)+0,"")</f>
        <v/>
      </c>
      <c r="L1602" s="25" t="str">
        <f>IFERROR(MID($D1602,28,7)+0,"")</f>
        <v/>
      </c>
      <c r="M1602" s="25" t="str">
        <f>IF(IFERROR(MID($Q1602,1,7)+0,"")&lt;1130000,IF(INDEX(C:C,MATCH(LEFT(Q1602,7)+0,I:I,0))&lt;1130000,"",INDEX(C:C,MATCH(LEFT(Q1602,7)+0,I:I,0))),IFERROR(MID($Q1602,1,7)+0,""))</f>
        <v/>
      </c>
      <c r="N1602" s="25" t="str">
        <f>IF(IFERROR(MID($Q1602,10,7)+0,"")&lt;1130000,"",IFERROR(MID($Q1602,10,7)+0,""))</f>
        <v/>
      </c>
      <c r="O1602" s="25" t="str">
        <f>IF(IFERROR(MID($Q1602,19,7)+0,"")&lt;1130000,"",IFERROR(MID($Q1602,19,7)+0,""))</f>
        <v/>
      </c>
      <c r="P1602" s="25" t="str">
        <f>IF(M1602="","",IF(N1602="",M1602,M1602&amp;", "&amp;N1602))</f>
        <v/>
      </c>
      <c r="Q1602" s="25"/>
      <c r="R1602" s="25"/>
      <c r="S1602" s="35" t="s">
        <v>4784</v>
      </c>
      <c r="T1602" s="25" t="s">
        <v>36</v>
      </c>
      <c r="U1602" s="185">
        <v>1241</v>
      </c>
      <c r="V1602" s="188">
        <v>1241</v>
      </c>
      <c r="W1602" s="189">
        <v>1241</v>
      </c>
      <c r="X1602" s="31">
        <v>1241</v>
      </c>
      <c r="Y1602" s="90">
        <f>IFERROR(ROUND(X1602/W1602-1,2),"")</f>
        <v>0</v>
      </c>
      <c r="Z1602" s="31">
        <f>IF(OR(S1602="VLD MLC components",S1602="VLD MLC pipes",S1602="VLD PEX components",S1602="VLD PEX pipes",S1602="VLD PHC components",S1602="VLD PHC pipes",S1602="Controls VLD"),"По запросу",X1602)</f>
        <v>1241</v>
      </c>
      <c r="AA1602" s="63">
        <f>ROUND(X1602/1.2,3)</f>
        <v>1034.1669999999999</v>
      </c>
      <c r="AB1602" s="23">
        <v>1034.1669999999999</v>
      </c>
      <c r="AC1602" s="190">
        <f>IFERROR(ROUND(AA1602/AB1602-1,2),"")</f>
        <v>0</v>
      </c>
      <c r="AD1602" s="25">
        <v>0.08</v>
      </c>
      <c r="AE1602" s="25">
        <v>1.5980000000000001E-4</v>
      </c>
      <c r="AF1602" s="25">
        <v>0</v>
      </c>
      <c r="AG1602" s="25" t="s">
        <v>22</v>
      </c>
      <c r="AH1602" s="25">
        <v>0</v>
      </c>
      <c r="AI1602" s="25">
        <v>0</v>
      </c>
      <c r="AJ1602" s="25" t="s">
        <v>20</v>
      </c>
      <c r="AK1602" s="42" t="s">
        <v>19</v>
      </c>
      <c r="AL1602" s="25" t="s">
        <v>20</v>
      </c>
      <c r="AM1602" s="25">
        <v>10</v>
      </c>
      <c r="AN1602" s="25">
        <v>86</v>
      </c>
      <c r="AO1602" s="25">
        <v>132</v>
      </c>
      <c r="AP1602" s="25">
        <v>132</v>
      </c>
      <c r="AQ1602" s="25">
        <v>0.8</v>
      </c>
      <c r="AR1602" s="94">
        <v>1.4984639999999999E-3</v>
      </c>
      <c r="AS1602" s="157" t="s">
        <v>22</v>
      </c>
      <c r="AT1602" s="93">
        <v>44511</v>
      </c>
      <c r="AU1602" s="92" t="s">
        <v>22</v>
      </c>
      <c r="AV1602" s="91" t="s">
        <v>152</v>
      </c>
      <c r="AW1602" s="92" t="s">
        <v>48</v>
      </c>
      <c r="AX1602" s="92" t="s">
        <v>48</v>
      </c>
      <c r="AY1602" s="91" t="s">
        <v>152</v>
      </c>
      <c r="AZ1602" s="23"/>
      <c r="BA1602" s="25" t="s">
        <v>4831</v>
      </c>
      <c r="BB1602" t="s">
        <v>25</v>
      </c>
      <c r="BC1602" t="e">
        <v>#N/A</v>
      </c>
      <c r="BD1602" t="e">
        <f>IF(Z1602=BC1602,"OK")</f>
        <v>#N/A</v>
      </c>
      <c r="BE1602">
        <v>0.08</v>
      </c>
      <c r="BF1602">
        <v>1.5980000000000001E-4</v>
      </c>
      <c r="BG1602">
        <v>86</v>
      </c>
      <c r="BH1602">
        <v>132</v>
      </c>
      <c r="BI1602">
        <v>132</v>
      </c>
      <c r="BJ1602">
        <v>0.8</v>
      </c>
      <c r="BK1602">
        <v>1.4984639999999999E-3</v>
      </c>
      <c r="BN1602" s="183"/>
    </row>
    <row r="1603" spans="1:66" ht="25.5" x14ac:dyDescent="0.25">
      <c r="A1603" s="1"/>
      <c r="B1603" s="94">
        <v>1597</v>
      </c>
      <c r="C1603" s="43">
        <v>1119082</v>
      </c>
      <c r="D1603" s="45"/>
      <c r="E1603" s="36" t="s">
        <v>243</v>
      </c>
      <c r="F1603" s="151" t="s">
        <v>21</v>
      </c>
      <c r="G1603" s="102"/>
      <c r="H1603" s="46" t="str">
        <f>IFERROR(IFERROR(IF(SEARCH("Usystems",$E1603)&gt;0,"Usystems"),IF(SEARCH("RIIFO",$E1603)&gt;0,"RIIFO","Uponor")),"Uponor")</f>
        <v>Uponor</v>
      </c>
      <c r="I1603" s="25" t="str">
        <f>IFERROR(MID($D1603,1,7)+0,"")</f>
        <v/>
      </c>
      <c r="J1603" s="25" t="str">
        <f>IFERROR(MID($D1603,10,7)+0,"")</f>
        <v/>
      </c>
      <c r="K1603" s="25" t="str">
        <f>IFERROR(MID($D1603,19,7)+0,"")</f>
        <v/>
      </c>
      <c r="L1603" s="25" t="str">
        <f>IFERROR(MID($D1603,28,7)+0,"")</f>
        <v/>
      </c>
      <c r="M1603" s="25" t="str">
        <f>IF(IFERROR(MID($Q1603,1,7)+0,"")&lt;1130000,IF(INDEX(C:C,MATCH(LEFT(Q1603,7)+0,I:I,0))&lt;1130000,"",INDEX(C:C,MATCH(LEFT(Q1603,7)+0,I:I,0))),IFERROR(MID($Q1603,1,7)+0,""))</f>
        <v/>
      </c>
      <c r="N1603" s="25" t="str">
        <f>IF(IFERROR(MID($Q1603,10,7)+0,"")&lt;1130000,"",IFERROR(MID($Q1603,10,7)+0,""))</f>
        <v/>
      </c>
      <c r="O1603" s="25" t="str">
        <f>IF(IFERROR(MID($Q1603,19,7)+0,"")&lt;1130000,"",IFERROR(MID($Q1603,19,7)+0,""))</f>
        <v/>
      </c>
      <c r="P1603" s="25" t="str">
        <f>IF(M1603="","",IF(N1603="",M1603,M1603&amp;", "&amp;N1603))</f>
        <v/>
      </c>
      <c r="Q1603" s="25"/>
      <c r="R1603" s="25"/>
      <c r="S1603" s="35" t="s">
        <v>4784</v>
      </c>
      <c r="T1603" s="25" t="s">
        <v>36</v>
      </c>
      <c r="U1603" s="185">
        <v>1586</v>
      </c>
      <c r="V1603" s="188">
        <v>1586</v>
      </c>
      <c r="W1603" s="189">
        <v>1586</v>
      </c>
      <c r="X1603" s="31">
        <v>1586</v>
      </c>
      <c r="Y1603" s="90">
        <f>IFERROR(ROUND(X1603/W1603-1,2),"")</f>
        <v>0</v>
      </c>
      <c r="Z1603" s="31">
        <f>IF(OR(S1603="VLD MLC components",S1603="VLD MLC pipes",S1603="VLD PEX components",S1603="VLD PEX pipes",S1603="VLD PHC components",S1603="VLD PHC pipes",S1603="Controls VLD"),"По запросу",X1603)</f>
        <v>1586</v>
      </c>
      <c r="AA1603" s="63">
        <f>ROUND(X1603/1.2,3)</f>
        <v>1321.6669999999999</v>
      </c>
      <c r="AB1603" s="23">
        <v>1321.6669999999999</v>
      </c>
      <c r="AC1603" s="190">
        <f>IFERROR(ROUND(AA1603/AB1603-1,2),"")</f>
        <v>0</v>
      </c>
      <c r="AD1603" s="25">
        <v>0.11799999999999999</v>
      </c>
      <c r="AE1603" s="25">
        <v>2.3340000000000001E-4</v>
      </c>
      <c r="AF1603" s="25">
        <v>0</v>
      </c>
      <c r="AG1603" s="25" t="s">
        <v>22</v>
      </c>
      <c r="AH1603" s="25">
        <v>0</v>
      </c>
      <c r="AI1603" s="25">
        <v>0</v>
      </c>
      <c r="AJ1603" s="25" t="s">
        <v>20</v>
      </c>
      <c r="AK1603" s="42" t="s">
        <v>19</v>
      </c>
      <c r="AL1603" s="25" t="s">
        <v>20</v>
      </c>
      <c r="AM1603" s="25">
        <v>10</v>
      </c>
      <c r="AN1603" s="25">
        <v>95</v>
      </c>
      <c r="AO1603" s="25">
        <v>154</v>
      </c>
      <c r="AP1603" s="25">
        <v>154</v>
      </c>
      <c r="AQ1603" s="25">
        <v>1.18</v>
      </c>
      <c r="AR1603" s="94">
        <v>2.2530200000000001E-3</v>
      </c>
      <c r="AS1603" s="157" t="s">
        <v>22</v>
      </c>
      <c r="AT1603" s="93">
        <v>44511</v>
      </c>
      <c r="AU1603" s="92" t="s">
        <v>22</v>
      </c>
      <c r="AV1603" s="91" t="s">
        <v>152</v>
      </c>
      <c r="AW1603" s="92" t="s">
        <v>48</v>
      </c>
      <c r="AX1603" s="92" t="s">
        <v>48</v>
      </c>
      <c r="AY1603" s="91" t="s">
        <v>152</v>
      </c>
      <c r="AZ1603" s="23"/>
      <c r="BA1603" s="25" t="s">
        <v>4830</v>
      </c>
      <c r="BB1603" t="s">
        <v>25</v>
      </c>
      <c r="BC1603" t="e">
        <v>#N/A</v>
      </c>
      <c r="BD1603" t="e">
        <f>IF(Z1603=BC1603,"OK")</f>
        <v>#N/A</v>
      </c>
      <c r="BE1603">
        <v>0.11799999999999999</v>
      </c>
      <c r="BF1603">
        <v>2.3340000000000001E-4</v>
      </c>
      <c r="BG1603">
        <v>95</v>
      </c>
      <c r="BH1603">
        <v>154</v>
      </c>
      <c r="BI1603">
        <v>154</v>
      </c>
      <c r="BJ1603">
        <v>1.18</v>
      </c>
      <c r="BK1603">
        <v>2.2530200000000001E-3</v>
      </c>
      <c r="BN1603" s="183"/>
    </row>
    <row r="1604" spans="1:66" ht="25.5" x14ac:dyDescent="0.25">
      <c r="A1604" s="1"/>
      <c r="B1604" s="94">
        <v>1598</v>
      </c>
      <c r="C1604" s="43">
        <v>1119083</v>
      </c>
      <c r="D1604" s="45"/>
      <c r="E1604" s="36" t="s">
        <v>244</v>
      </c>
      <c r="F1604" s="151" t="s">
        <v>21</v>
      </c>
      <c r="G1604" s="28"/>
      <c r="H1604" s="46" t="str">
        <f>IFERROR(IFERROR(IF(SEARCH("Usystems",$E1604)&gt;0,"Usystems"),IF(SEARCH("RIIFO",$E1604)&gt;0,"RIIFO","Uponor")),"Uponor")</f>
        <v>Uponor</v>
      </c>
      <c r="I1604" s="25" t="str">
        <f>IFERROR(MID($D1604,1,7)+0,"")</f>
        <v/>
      </c>
      <c r="J1604" s="25" t="str">
        <f>IFERROR(MID($D1604,10,7)+0,"")</f>
        <v/>
      </c>
      <c r="K1604" s="25" t="str">
        <f>IFERROR(MID($D1604,19,7)+0,"")</f>
        <v/>
      </c>
      <c r="L1604" s="25" t="str">
        <f>IFERROR(MID($D1604,28,7)+0,"")</f>
        <v/>
      </c>
      <c r="M1604" s="25" t="str">
        <f>IF(IFERROR(MID($Q1604,1,7)+0,"")&lt;1130000,IF(INDEX(C:C,MATCH(LEFT(Q1604,7)+0,I:I,0))&lt;1130000,"",INDEX(C:C,MATCH(LEFT(Q1604,7)+0,I:I,0))),IFERROR(MID($Q1604,1,7)+0,""))</f>
        <v/>
      </c>
      <c r="N1604" s="25" t="str">
        <f>IF(IFERROR(MID($Q1604,10,7)+0,"")&lt;1130000,"",IFERROR(MID($Q1604,10,7)+0,""))</f>
        <v/>
      </c>
      <c r="O1604" s="25" t="str">
        <f>IF(IFERROR(MID($Q1604,19,7)+0,"")&lt;1130000,"",IFERROR(MID($Q1604,19,7)+0,""))</f>
        <v/>
      </c>
      <c r="P1604" s="25" t="str">
        <f>IF(M1604="","",IF(N1604="",M1604,M1604&amp;", "&amp;N1604))</f>
        <v/>
      </c>
      <c r="Q1604" s="25"/>
      <c r="R1604" s="25"/>
      <c r="S1604" s="35" t="s">
        <v>4784</v>
      </c>
      <c r="T1604" s="25" t="s">
        <v>36</v>
      </c>
      <c r="U1604" s="185">
        <v>2350</v>
      </c>
      <c r="V1604" s="188">
        <v>2350</v>
      </c>
      <c r="W1604" s="189">
        <v>2350</v>
      </c>
      <c r="X1604" s="31">
        <v>2350</v>
      </c>
      <c r="Y1604" s="90">
        <f>IFERROR(ROUND(X1604/W1604-1,2),"")</f>
        <v>0</v>
      </c>
      <c r="Z1604" s="31">
        <f>IF(OR(S1604="VLD MLC components",S1604="VLD MLC pipes",S1604="VLD PEX components",S1604="VLD PEX pipes",S1604="VLD PHC components",S1604="VLD PHC pipes",S1604="Controls VLD"),"По запросу",X1604)</f>
        <v>2350</v>
      </c>
      <c r="AA1604" s="63">
        <f>ROUND(X1604/1.2,3)</f>
        <v>1958.3330000000001</v>
      </c>
      <c r="AB1604" s="23">
        <v>1958.3330000000001</v>
      </c>
      <c r="AC1604" s="190">
        <f>IFERROR(ROUND(AA1604/AB1604-1,2),"")</f>
        <v>0</v>
      </c>
      <c r="AD1604" s="25">
        <v>0.16500000000000001</v>
      </c>
      <c r="AE1604" s="25">
        <v>4.124E-4</v>
      </c>
      <c r="AF1604" s="25">
        <v>0</v>
      </c>
      <c r="AG1604" s="25" t="s">
        <v>22</v>
      </c>
      <c r="AH1604" s="25">
        <v>0</v>
      </c>
      <c r="AI1604" s="25">
        <v>0</v>
      </c>
      <c r="AJ1604" s="25" t="s">
        <v>20</v>
      </c>
      <c r="AK1604" s="42" t="s">
        <v>19</v>
      </c>
      <c r="AL1604" s="25" t="s">
        <v>20</v>
      </c>
      <c r="AM1604" s="25">
        <v>10</v>
      </c>
      <c r="AN1604" s="25">
        <v>116</v>
      </c>
      <c r="AO1604" s="25">
        <v>197</v>
      </c>
      <c r="AP1604" s="25">
        <v>197</v>
      </c>
      <c r="AQ1604" s="25">
        <v>1.6500000000000001</v>
      </c>
      <c r="AR1604" s="94">
        <v>4.5018439999999996E-3</v>
      </c>
      <c r="AS1604" s="157" t="s">
        <v>22</v>
      </c>
      <c r="AT1604" s="93">
        <v>44511</v>
      </c>
      <c r="AU1604" s="92" t="s">
        <v>22</v>
      </c>
      <c r="AV1604" s="91" t="s">
        <v>152</v>
      </c>
      <c r="AW1604" s="92" t="s">
        <v>48</v>
      </c>
      <c r="AX1604" s="92" t="s">
        <v>48</v>
      </c>
      <c r="AY1604" s="91" t="s">
        <v>152</v>
      </c>
      <c r="AZ1604" s="23"/>
      <c r="BA1604" s="25" t="s">
        <v>4829</v>
      </c>
      <c r="BB1604" t="s">
        <v>25</v>
      </c>
      <c r="BC1604" t="e">
        <v>#N/A</v>
      </c>
      <c r="BD1604" t="e">
        <f>IF(Z1604=BC1604,"OK")</f>
        <v>#N/A</v>
      </c>
      <c r="BE1604">
        <v>0.16500000000000001</v>
      </c>
      <c r="BF1604">
        <v>4.124E-4</v>
      </c>
      <c r="BG1604">
        <v>116</v>
      </c>
      <c r="BH1604">
        <v>197</v>
      </c>
      <c r="BI1604">
        <v>197</v>
      </c>
      <c r="BJ1604">
        <v>1.6500000000000001</v>
      </c>
      <c r="BK1604">
        <v>4.5018439999999996E-3</v>
      </c>
      <c r="BN1604" s="183"/>
    </row>
    <row r="1605" spans="1:66" ht="25.5" x14ac:dyDescent="0.25">
      <c r="A1605" s="1"/>
      <c r="B1605" s="94">
        <v>1599</v>
      </c>
      <c r="C1605" s="43">
        <v>1119084</v>
      </c>
      <c r="D1605" s="45"/>
      <c r="E1605" s="36" t="s">
        <v>245</v>
      </c>
      <c r="F1605" s="151" t="s">
        <v>21</v>
      </c>
      <c r="G1605" s="28"/>
      <c r="H1605" s="46" t="str">
        <f>IFERROR(IFERROR(IF(SEARCH("Usystems",$E1605)&gt;0,"Usystems"),IF(SEARCH("RIIFO",$E1605)&gt;0,"RIIFO","Uponor")),"Uponor")</f>
        <v>Uponor</v>
      </c>
      <c r="I1605" s="25" t="str">
        <f>IFERROR(MID($D1605,1,7)+0,"")</f>
        <v/>
      </c>
      <c r="J1605" s="25" t="str">
        <f>IFERROR(MID($D1605,10,7)+0,"")</f>
        <v/>
      </c>
      <c r="K1605" s="25" t="str">
        <f>IFERROR(MID($D1605,19,7)+0,"")</f>
        <v/>
      </c>
      <c r="L1605" s="25" t="str">
        <f>IFERROR(MID($D1605,28,7)+0,"")</f>
        <v/>
      </c>
      <c r="M1605" s="25" t="str">
        <f>IF(IFERROR(MID($Q1605,1,7)+0,"")&lt;1130000,IF(INDEX(C:C,MATCH(LEFT(Q1605,7)+0,I:I,0))&lt;1130000,"",INDEX(C:C,MATCH(LEFT(Q1605,7)+0,I:I,0))),IFERROR(MID($Q1605,1,7)+0,""))</f>
        <v/>
      </c>
      <c r="N1605" s="25" t="str">
        <f>IF(IFERROR(MID($Q1605,10,7)+0,"")&lt;1130000,"",IFERROR(MID($Q1605,10,7)+0,""))</f>
        <v/>
      </c>
      <c r="O1605" s="25" t="str">
        <f>IF(IFERROR(MID($Q1605,19,7)+0,"")&lt;1130000,"",IFERROR(MID($Q1605,19,7)+0,""))</f>
        <v/>
      </c>
      <c r="P1605" s="25" t="str">
        <f>IF(M1605="","",IF(N1605="",M1605,M1605&amp;", "&amp;N1605))</f>
        <v/>
      </c>
      <c r="Q1605" s="25"/>
      <c r="R1605" s="25"/>
      <c r="S1605" s="35" t="s">
        <v>4784</v>
      </c>
      <c r="T1605" s="25" t="s">
        <v>36</v>
      </c>
      <c r="U1605" s="185">
        <v>3102</v>
      </c>
      <c r="V1605" s="188">
        <v>3102</v>
      </c>
      <c r="W1605" s="189">
        <v>3102</v>
      </c>
      <c r="X1605" s="31">
        <v>3102</v>
      </c>
      <c r="Y1605" s="90">
        <f>IFERROR(ROUND(X1605/W1605-1,2),"")</f>
        <v>0</v>
      </c>
      <c r="Z1605" s="31">
        <f>IF(OR(S1605="VLD MLC components",S1605="VLD MLC pipes",S1605="VLD PEX components",S1605="VLD PEX pipes",S1605="VLD PHC components",S1605="VLD PHC pipes",S1605="Controls VLD"),"По запросу",X1605)</f>
        <v>3102</v>
      </c>
      <c r="AA1605" s="63">
        <f>ROUND(X1605/1.2,3)</f>
        <v>2585</v>
      </c>
      <c r="AB1605" s="23">
        <v>2585</v>
      </c>
      <c r="AC1605" s="190">
        <f>IFERROR(ROUND(AA1605/AB1605-1,2),"")</f>
        <v>0</v>
      </c>
      <c r="AD1605" s="25">
        <v>0.25800000000000001</v>
      </c>
      <c r="AE1605" s="25">
        <v>8.1749999999999998E-4</v>
      </c>
      <c r="AF1605" s="25">
        <v>0</v>
      </c>
      <c r="AG1605" s="25" t="s">
        <v>22</v>
      </c>
      <c r="AH1605" s="25">
        <v>0</v>
      </c>
      <c r="AI1605" s="25">
        <v>0</v>
      </c>
      <c r="AJ1605" s="25" t="s">
        <v>20</v>
      </c>
      <c r="AK1605" s="42" t="s">
        <v>19</v>
      </c>
      <c r="AL1605" s="25" t="s">
        <v>20</v>
      </c>
      <c r="AM1605" s="25">
        <v>4</v>
      </c>
      <c r="AN1605" s="25">
        <v>150</v>
      </c>
      <c r="AO1605" s="25">
        <v>141</v>
      </c>
      <c r="AP1605" s="25">
        <v>141</v>
      </c>
      <c r="AQ1605" s="25">
        <v>1.032</v>
      </c>
      <c r="AR1605" s="94">
        <v>2.9821499999999998E-3</v>
      </c>
      <c r="AS1605" s="157" t="s">
        <v>22</v>
      </c>
      <c r="AT1605" s="93">
        <v>44511</v>
      </c>
      <c r="AU1605" s="92" t="s">
        <v>22</v>
      </c>
      <c r="AV1605" s="91" t="s">
        <v>48</v>
      </c>
      <c r="AW1605" s="92" t="s">
        <v>48</v>
      </c>
      <c r="AX1605" s="92" t="s">
        <v>48</v>
      </c>
      <c r="AY1605" s="91" t="s">
        <v>152</v>
      </c>
      <c r="AZ1605" s="23"/>
      <c r="BA1605" s="25">
        <v>0</v>
      </c>
      <c r="BB1605" t="s">
        <v>48</v>
      </c>
      <c r="BC1605" t="e">
        <v>#N/A</v>
      </c>
      <c r="BD1605" t="e">
        <f>IF(Z1605=BC1605,"OK")</f>
        <v>#N/A</v>
      </c>
      <c r="BE1605">
        <v>0.25800000000000001</v>
      </c>
      <c r="BF1605">
        <v>8.1749999999999998E-4</v>
      </c>
      <c r="BG1605">
        <v>150</v>
      </c>
      <c r="BH1605">
        <v>141</v>
      </c>
      <c r="BI1605">
        <v>141</v>
      </c>
      <c r="BJ1605">
        <v>1.032</v>
      </c>
      <c r="BK1605">
        <v>2.9821499999999998E-3</v>
      </c>
      <c r="BN1605" s="183"/>
    </row>
    <row r="1606" spans="1:66" ht="25.5" x14ac:dyDescent="0.25">
      <c r="A1606" s="1"/>
      <c r="B1606" s="94">
        <v>1600</v>
      </c>
      <c r="C1606" s="43">
        <v>1119085</v>
      </c>
      <c r="D1606" s="45"/>
      <c r="E1606" s="36" t="s">
        <v>246</v>
      </c>
      <c r="F1606" s="151" t="s">
        <v>21</v>
      </c>
      <c r="G1606" s="28"/>
      <c r="H1606" s="46" t="str">
        <f>IFERROR(IFERROR(IF(SEARCH("Usystems",$E1606)&gt;0,"Usystems"),IF(SEARCH("RIIFO",$E1606)&gt;0,"RIIFO","Uponor")),"Uponor")</f>
        <v>Uponor</v>
      </c>
      <c r="I1606" s="25" t="str">
        <f>IFERROR(MID($D1606,1,7)+0,"")</f>
        <v/>
      </c>
      <c r="J1606" s="25" t="str">
        <f>IFERROR(MID($D1606,10,7)+0,"")</f>
        <v/>
      </c>
      <c r="K1606" s="25" t="str">
        <f>IFERROR(MID($D1606,19,7)+0,"")</f>
        <v/>
      </c>
      <c r="L1606" s="25" t="str">
        <f>IFERROR(MID($D1606,28,7)+0,"")</f>
        <v/>
      </c>
      <c r="M1606" s="25" t="str">
        <f>IF(IFERROR(MID($Q1606,1,7)+0,"")&lt;1130000,IF(INDEX(C:C,MATCH(LEFT(Q1606,7)+0,I:I,0))&lt;1130000,"",INDEX(C:C,MATCH(LEFT(Q1606,7)+0,I:I,0))),IFERROR(MID($Q1606,1,7)+0,""))</f>
        <v/>
      </c>
      <c r="N1606" s="25" t="str">
        <f>IF(IFERROR(MID($Q1606,10,7)+0,"")&lt;1130000,"",IFERROR(MID($Q1606,10,7)+0,""))</f>
        <v/>
      </c>
      <c r="O1606" s="25" t="str">
        <f>IF(IFERROR(MID($Q1606,19,7)+0,"")&lt;1130000,"",IFERROR(MID($Q1606,19,7)+0,""))</f>
        <v/>
      </c>
      <c r="P1606" s="25" t="str">
        <f>IF(M1606="","",IF(N1606="",M1606,M1606&amp;", "&amp;N1606))</f>
        <v/>
      </c>
      <c r="Q1606" s="25"/>
      <c r="R1606" s="25"/>
      <c r="S1606" s="35" t="s">
        <v>4784</v>
      </c>
      <c r="T1606" s="25" t="s">
        <v>36</v>
      </c>
      <c r="U1606" s="185">
        <v>5101</v>
      </c>
      <c r="V1606" s="188">
        <v>5101</v>
      </c>
      <c r="W1606" s="189">
        <v>5101</v>
      </c>
      <c r="X1606" s="31">
        <v>5101</v>
      </c>
      <c r="Y1606" s="90">
        <f>IFERROR(ROUND(X1606/W1606-1,2),"")</f>
        <v>0</v>
      </c>
      <c r="Z1606" s="31">
        <f>IF(OR(S1606="VLD MLC components",S1606="VLD MLC pipes",S1606="VLD PEX components",S1606="VLD PEX pipes",S1606="VLD PHC components",S1606="VLD PHC pipes",S1606="Controls VLD"),"По запросу",X1606)</f>
        <v>5101</v>
      </c>
      <c r="AA1606" s="63">
        <f>ROUND(X1606/1.2,3)</f>
        <v>4250.8329999999996</v>
      </c>
      <c r="AB1606" s="23">
        <v>4250.8329999999996</v>
      </c>
      <c r="AC1606" s="190">
        <f>IFERROR(ROUND(AA1606/AB1606-1,2),"")</f>
        <v>0</v>
      </c>
      <c r="AD1606" s="25">
        <v>0.374</v>
      </c>
      <c r="AE1606" s="25">
        <v>1.3575E-3</v>
      </c>
      <c r="AF1606" s="25">
        <v>0</v>
      </c>
      <c r="AG1606" s="25" t="s">
        <v>22</v>
      </c>
      <c r="AH1606" s="25">
        <v>0</v>
      </c>
      <c r="AI1606" s="25">
        <v>0</v>
      </c>
      <c r="AJ1606" s="25" t="s">
        <v>20</v>
      </c>
      <c r="AK1606" s="42" t="s">
        <v>19</v>
      </c>
      <c r="AL1606" s="25" t="s">
        <v>20</v>
      </c>
      <c r="AM1606" s="25">
        <v>2</v>
      </c>
      <c r="AN1606" s="25">
        <v>173</v>
      </c>
      <c r="AO1606" s="25">
        <v>114</v>
      </c>
      <c r="AP1606" s="25">
        <v>114</v>
      </c>
      <c r="AQ1606" s="25">
        <v>0.748</v>
      </c>
      <c r="AR1606" s="94">
        <v>2.2483080000000001E-3</v>
      </c>
      <c r="AS1606" s="157" t="s">
        <v>22</v>
      </c>
      <c r="AT1606" s="93">
        <v>44511</v>
      </c>
      <c r="AU1606" s="92" t="s">
        <v>22</v>
      </c>
      <c r="AV1606" s="91" t="s">
        <v>48</v>
      </c>
      <c r="AW1606" s="92" t="s">
        <v>48</v>
      </c>
      <c r="AX1606" s="92" t="s">
        <v>48</v>
      </c>
      <c r="AY1606" s="91" t="s">
        <v>152</v>
      </c>
      <c r="AZ1606" s="23"/>
      <c r="BA1606" s="25">
        <v>0</v>
      </c>
      <c r="BB1606" t="s">
        <v>48</v>
      </c>
      <c r="BC1606" t="e">
        <v>#N/A</v>
      </c>
      <c r="BD1606" t="e">
        <f>IF(Z1606=BC1606,"OK")</f>
        <v>#N/A</v>
      </c>
      <c r="BE1606">
        <v>0.374</v>
      </c>
      <c r="BF1606">
        <v>1.3575E-3</v>
      </c>
      <c r="BG1606">
        <v>173</v>
      </c>
      <c r="BH1606">
        <v>114</v>
      </c>
      <c r="BI1606">
        <v>114</v>
      </c>
      <c r="BJ1606">
        <v>0.748</v>
      </c>
      <c r="BK1606">
        <v>2.2483080000000001E-3</v>
      </c>
      <c r="BN1606" s="183"/>
    </row>
    <row r="1607" spans="1:66" ht="25.5" x14ac:dyDescent="0.25">
      <c r="A1607" s="1"/>
      <c r="B1607" s="94">
        <v>1601</v>
      </c>
      <c r="C1607" s="43">
        <v>1119086</v>
      </c>
      <c r="D1607" s="45"/>
      <c r="E1607" s="36" t="s">
        <v>247</v>
      </c>
      <c r="F1607" s="151" t="s">
        <v>21</v>
      </c>
      <c r="G1607" s="127"/>
      <c r="H1607" s="46" t="str">
        <f>IFERROR(IFERROR(IF(SEARCH("Usystems",$E1607)&gt;0,"Usystems"),IF(SEARCH("RIIFO",$E1607)&gt;0,"RIIFO","Uponor")),"Uponor")</f>
        <v>Uponor</v>
      </c>
      <c r="I1607" s="25" t="str">
        <f>IFERROR(MID($D1607,1,7)+0,"")</f>
        <v/>
      </c>
      <c r="J1607" s="25" t="str">
        <f>IFERROR(MID($D1607,10,7)+0,"")</f>
        <v/>
      </c>
      <c r="K1607" s="25" t="str">
        <f>IFERROR(MID($D1607,19,7)+0,"")</f>
        <v/>
      </c>
      <c r="L1607" s="25" t="str">
        <f>IFERROR(MID($D1607,28,7)+0,"")</f>
        <v/>
      </c>
      <c r="M1607" s="25" t="str">
        <f>IF(IFERROR(MID($Q1607,1,7)+0,"")&lt;1130000,IF(INDEX(C:C,MATCH(LEFT(Q1607,7)+0,I:I,0))&lt;1130000,"",INDEX(C:C,MATCH(LEFT(Q1607,7)+0,I:I,0))),IFERROR(MID($Q1607,1,7)+0,""))</f>
        <v/>
      </c>
      <c r="N1607" s="25" t="str">
        <f>IF(IFERROR(MID($Q1607,10,7)+0,"")&lt;1130000,"",IFERROR(MID($Q1607,10,7)+0,""))</f>
        <v/>
      </c>
      <c r="O1607" s="25" t="str">
        <f>IF(IFERROR(MID($Q1607,19,7)+0,"")&lt;1130000,"",IFERROR(MID($Q1607,19,7)+0,""))</f>
        <v/>
      </c>
      <c r="P1607" s="25" t="str">
        <f>IF(M1607="","",IF(N1607="",M1607,M1607&amp;", "&amp;N1607))</f>
        <v/>
      </c>
      <c r="Q1607" s="25"/>
      <c r="R1607" s="25"/>
      <c r="S1607" s="35" t="s">
        <v>4784</v>
      </c>
      <c r="T1607" s="25" t="s">
        <v>36</v>
      </c>
      <c r="U1607" s="185">
        <v>1135</v>
      </c>
      <c r="V1607" s="188">
        <v>1135</v>
      </c>
      <c r="W1607" s="189">
        <v>1135</v>
      </c>
      <c r="X1607" s="31">
        <v>1135</v>
      </c>
      <c r="Y1607" s="90">
        <f>IFERROR(ROUND(X1607/W1607-1,2),"")</f>
        <v>0</v>
      </c>
      <c r="Z1607" s="31">
        <f>IF(OR(S1607="VLD MLC components",S1607="VLD MLC pipes",S1607="VLD PEX components",S1607="VLD PEX pipes",S1607="VLD PHC components",S1607="VLD PHC pipes",S1607="Controls VLD"),"По запросу",X1607)</f>
        <v>1135</v>
      </c>
      <c r="AA1607" s="63">
        <f>ROUND(X1607/1.2,3)</f>
        <v>945.83299999999997</v>
      </c>
      <c r="AB1607" s="23">
        <v>945.83299999999997</v>
      </c>
      <c r="AC1607" s="190">
        <f>IFERROR(ROUND(AA1607/AB1607-1,2),"")</f>
        <v>0</v>
      </c>
      <c r="AD1607" s="25">
        <v>0.06</v>
      </c>
      <c r="AE1607" s="25">
        <v>9.2999999999999997E-5</v>
      </c>
      <c r="AF1607" s="25">
        <v>0</v>
      </c>
      <c r="AG1607" s="25" t="s">
        <v>22</v>
      </c>
      <c r="AH1607" s="25">
        <v>0</v>
      </c>
      <c r="AI1607" s="25">
        <v>0</v>
      </c>
      <c r="AJ1607" s="25" t="s">
        <v>20</v>
      </c>
      <c r="AK1607" s="42" t="s">
        <v>19</v>
      </c>
      <c r="AL1607" s="25" t="s">
        <v>20</v>
      </c>
      <c r="AM1607" s="25">
        <v>10</v>
      </c>
      <c r="AN1607" s="25">
        <v>76</v>
      </c>
      <c r="AO1607" s="25">
        <v>99</v>
      </c>
      <c r="AP1607" s="25">
        <v>99</v>
      </c>
      <c r="AQ1607" s="25">
        <v>0.6</v>
      </c>
      <c r="AR1607" s="94">
        <v>7.44876E-4</v>
      </c>
      <c r="AS1607" s="157" t="s">
        <v>22</v>
      </c>
      <c r="AT1607" s="93">
        <v>44511</v>
      </c>
      <c r="AU1607" s="92" t="s">
        <v>22</v>
      </c>
      <c r="AV1607" s="91" t="s">
        <v>152</v>
      </c>
      <c r="AW1607" s="92" t="s">
        <v>48</v>
      </c>
      <c r="AX1607" s="92" t="s">
        <v>48</v>
      </c>
      <c r="AY1607" s="91" t="s">
        <v>152</v>
      </c>
      <c r="AZ1607" s="23"/>
      <c r="BA1607" s="25" t="s">
        <v>4828</v>
      </c>
      <c r="BB1607" t="s">
        <v>25</v>
      </c>
      <c r="BC1607" t="e">
        <v>#N/A</v>
      </c>
      <c r="BD1607" t="e">
        <f>IF(Z1607=BC1607,"OK")</f>
        <v>#N/A</v>
      </c>
      <c r="BE1607">
        <v>0.06</v>
      </c>
      <c r="BF1607">
        <v>9.2999999999999997E-5</v>
      </c>
      <c r="BG1607">
        <v>76</v>
      </c>
      <c r="BH1607">
        <v>99</v>
      </c>
      <c r="BI1607">
        <v>99</v>
      </c>
      <c r="BJ1607">
        <v>0.6</v>
      </c>
      <c r="BK1607">
        <v>7.44876E-4</v>
      </c>
      <c r="BN1607" s="183"/>
    </row>
    <row r="1608" spans="1:66" ht="25.5" x14ac:dyDescent="0.25">
      <c r="A1608" s="1"/>
      <c r="B1608" s="94">
        <v>1602</v>
      </c>
      <c r="C1608" s="43">
        <v>1119087</v>
      </c>
      <c r="D1608" s="45"/>
      <c r="E1608" s="36" t="s">
        <v>248</v>
      </c>
      <c r="F1608" s="151" t="s">
        <v>21</v>
      </c>
      <c r="G1608" s="127"/>
      <c r="H1608" s="46" t="str">
        <f>IFERROR(IFERROR(IF(SEARCH("Usystems",$E1608)&gt;0,"Usystems"),IF(SEARCH("RIIFO",$E1608)&gt;0,"RIIFO","Uponor")),"Uponor")</f>
        <v>Uponor</v>
      </c>
      <c r="I1608" s="25" t="str">
        <f>IFERROR(MID($D1608,1,7)+0,"")</f>
        <v/>
      </c>
      <c r="J1608" s="25" t="str">
        <f>IFERROR(MID($D1608,10,7)+0,"")</f>
        <v/>
      </c>
      <c r="K1608" s="25" t="str">
        <f>IFERROR(MID($D1608,19,7)+0,"")</f>
        <v/>
      </c>
      <c r="L1608" s="25" t="str">
        <f>IFERROR(MID($D1608,28,7)+0,"")</f>
        <v/>
      </c>
      <c r="M1608" s="25" t="str">
        <f>IF(IFERROR(MID($Q1608,1,7)+0,"")&lt;1130000,IF(INDEX(C:C,MATCH(LEFT(Q1608,7)+0,I:I,0))&lt;1130000,"",INDEX(C:C,MATCH(LEFT(Q1608,7)+0,I:I,0))),IFERROR(MID($Q1608,1,7)+0,""))</f>
        <v/>
      </c>
      <c r="N1608" s="25" t="str">
        <f>IF(IFERROR(MID($Q1608,10,7)+0,"")&lt;1130000,"",IFERROR(MID($Q1608,10,7)+0,""))</f>
        <v/>
      </c>
      <c r="O1608" s="25" t="str">
        <f>IF(IFERROR(MID($Q1608,19,7)+0,"")&lt;1130000,"",IFERROR(MID($Q1608,19,7)+0,""))</f>
        <v/>
      </c>
      <c r="P1608" s="25" t="str">
        <f>IF(M1608="","",IF(N1608="",M1608,M1608&amp;", "&amp;N1608))</f>
        <v/>
      </c>
      <c r="Q1608" s="25"/>
      <c r="R1608" s="25"/>
      <c r="S1608" s="35" t="s">
        <v>4784</v>
      </c>
      <c r="T1608" s="25" t="s">
        <v>36</v>
      </c>
      <c r="U1608" s="185">
        <v>1204</v>
      </c>
      <c r="V1608" s="188">
        <v>1204</v>
      </c>
      <c r="W1608" s="189">
        <v>1204</v>
      </c>
      <c r="X1608" s="31">
        <v>1204</v>
      </c>
      <c r="Y1608" s="90">
        <f>IFERROR(ROUND(X1608/W1608-1,2),"")</f>
        <v>0</v>
      </c>
      <c r="Z1608" s="31">
        <f>IF(OR(S1608="VLD MLC components",S1608="VLD MLC pipes",S1608="VLD PEX components",S1608="VLD PEX pipes",S1608="VLD PHC components",S1608="VLD PHC pipes",S1608="Controls VLD"),"По запросу",X1608)</f>
        <v>1204</v>
      </c>
      <c r="AA1608" s="63">
        <f>ROUND(X1608/1.2,3)</f>
        <v>1003.333</v>
      </c>
      <c r="AB1608" s="23">
        <v>1003.333</v>
      </c>
      <c r="AC1608" s="190">
        <f>IFERROR(ROUND(AA1608/AB1608-1,2),"")</f>
        <v>0</v>
      </c>
      <c r="AD1608" s="25">
        <v>0.06</v>
      </c>
      <c r="AE1608" s="25">
        <v>1.0569999999999999E-4</v>
      </c>
      <c r="AF1608" s="25">
        <v>0</v>
      </c>
      <c r="AG1608" s="25" t="s">
        <v>22</v>
      </c>
      <c r="AH1608" s="25">
        <v>0</v>
      </c>
      <c r="AI1608" s="25">
        <v>0</v>
      </c>
      <c r="AJ1608" s="25" t="s">
        <v>20</v>
      </c>
      <c r="AK1608" s="42" t="s">
        <v>19</v>
      </c>
      <c r="AL1608" s="25" t="s">
        <v>20</v>
      </c>
      <c r="AM1608" s="25">
        <v>10</v>
      </c>
      <c r="AN1608" s="25">
        <v>76</v>
      </c>
      <c r="AO1608" s="25">
        <v>109</v>
      </c>
      <c r="AP1608" s="25">
        <v>109</v>
      </c>
      <c r="AQ1608" s="25">
        <v>0.6</v>
      </c>
      <c r="AR1608" s="94">
        <v>9.0295600000000001E-4</v>
      </c>
      <c r="AS1608" s="157" t="s">
        <v>22</v>
      </c>
      <c r="AT1608" s="93">
        <v>44511</v>
      </c>
      <c r="AU1608" s="92" t="s">
        <v>22</v>
      </c>
      <c r="AV1608" s="91" t="s">
        <v>152</v>
      </c>
      <c r="AW1608" s="92" t="s">
        <v>48</v>
      </c>
      <c r="AX1608" s="92" t="s">
        <v>48</v>
      </c>
      <c r="AY1608" s="91" t="s">
        <v>152</v>
      </c>
      <c r="AZ1608" s="23"/>
      <c r="BA1608" s="25" t="s">
        <v>4827</v>
      </c>
      <c r="BB1608" t="s">
        <v>25</v>
      </c>
      <c r="BC1608" t="e">
        <v>#N/A</v>
      </c>
      <c r="BD1608" t="e">
        <f>IF(Z1608=BC1608,"OK")</f>
        <v>#N/A</v>
      </c>
      <c r="BE1608">
        <v>0.06</v>
      </c>
      <c r="BF1608">
        <v>1.0569999999999999E-4</v>
      </c>
      <c r="BG1608">
        <v>76</v>
      </c>
      <c r="BH1608">
        <v>109</v>
      </c>
      <c r="BI1608">
        <v>109</v>
      </c>
      <c r="BJ1608">
        <v>0.6</v>
      </c>
      <c r="BK1608">
        <v>9.0295600000000001E-4</v>
      </c>
      <c r="BN1608" s="183"/>
    </row>
    <row r="1609" spans="1:66" ht="25.5" x14ac:dyDescent="0.25">
      <c r="A1609" s="1"/>
      <c r="B1609" s="94">
        <v>1603</v>
      </c>
      <c r="C1609" s="43">
        <v>1119088</v>
      </c>
      <c r="D1609" s="45"/>
      <c r="E1609" s="36" t="s">
        <v>249</v>
      </c>
      <c r="F1609" s="151" t="s">
        <v>21</v>
      </c>
      <c r="G1609" s="127"/>
      <c r="H1609" s="46" t="str">
        <f>IFERROR(IFERROR(IF(SEARCH("Usystems",$E1609)&gt;0,"Usystems"),IF(SEARCH("RIIFO",$E1609)&gt;0,"RIIFO","Uponor")),"Uponor")</f>
        <v>Uponor</v>
      </c>
      <c r="I1609" s="25" t="str">
        <f>IFERROR(MID($D1609,1,7)+0,"")</f>
        <v/>
      </c>
      <c r="J1609" s="25" t="str">
        <f>IFERROR(MID($D1609,10,7)+0,"")</f>
        <v/>
      </c>
      <c r="K1609" s="25" t="str">
        <f>IFERROR(MID($D1609,19,7)+0,"")</f>
        <v/>
      </c>
      <c r="L1609" s="25" t="str">
        <f>IFERROR(MID($D1609,28,7)+0,"")</f>
        <v/>
      </c>
      <c r="M1609" s="25" t="str">
        <f>IF(IFERROR(MID($Q1609,1,7)+0,"")&lt;1130000,IF(INDEX(C:C,MATCH(LEFT(Q1609,7)+0,I:I,0))&lt;1130000,"",INDEX(C:C,MATCH(LEFT(Q1609,7)+0,I:I,0))),IFERROR(MID($Q1609,1,7)+0,""))</f>
        <v/>
      </c>
      <c r="N1609" s="25" t="str">
        <f>IF(IFERROR(MID($Q1609,10,7)+0,"")&lt;1130000,"",IFERROR(MID($Q1609,10,7)+0,""))</f>
        <v/>
      </c>
      <c r="O1609" s="25" t="str">
        <f>IF(IFERROR(MID($Q1609,19,7)+0,"")&lt;1130000,"",IFERROR(MID($Q1609,19,7)+0,""))</f>
        <v/>
      </c>
      <c r="P1609" s="25" t="str">
        <f>IF(M1609="","",IF(N1609="",M1609,M1609&amp;", "&amp;N1609))</f>
        <v/>
      </c>
      <c r="Q1609" s="25"/>
      <c r="R1609" s="25"/>
      <c r="S1609" s="35" t="s">
        <v>4784</v>
      </c>
      <c r="T1609" s="25" t="s">
        <v>36</v>
      </c>
      <c r="U1609" s="185">
        <v>1189</v>
      </c>
      <c r="V1609" s="188">
        <v>1189</v>
      </c>
      <c r="W1609" s="189">
        <v>1189</v>
      </c>
      <c r="X1609" s="31">
        <v>1189</v>
      </c>
      <c r="Y1609" s="90">
        <f>IFERROR(ROUND(X1609/W1609-1,2),"")</f>
        <v>0</v>
      </c>
      <c r="Z1609" s="31">
        <f>IF(OR(S1609="VLD MLC components",S1609="VLD MLC pipes",S1609="VLD PEX components",S1609="VLD PEX pipes",S1609="VLD PHC components",S1609="VLD PHC pipes",S1609="Controls VLD"),"По запросу",X1609)</f>
        <v>1189</v>
      </c>
      <c r="AA1609" s="63">
        <f>ROUND(X1609/1.2,3)</f>
        <v>990.83299999999997</v>
      </c>
      <c r="AB1609" s="23">
        <v>990.83299999999997</v>
      </c>
      <c r="AC1609" s="190">
        <f>IFERROR(ROUND(AA1609/AB1609-1,2),"")</f>
        <v>0</v>
      </c>
      <c r="AD1609" s="25">
        <v>0.08</v>
      </c>
      <c r="AE1609" s="25">
        <v>1.7369999999999999E-4</v>
      </c>
      <c r="AF1609" s="25">
        <v>0</v>
      </c>
      <c r="AG1609" s="25" t="s">
        <v>22</v>
      </c>
      <c r="AH1609" s="25">
        <v>0</v>
      </c>
      <c r="AI1609" s="25">
        <v>0</v>
      </c>
      <c r="AJ1609" s="25" t="s">
        <v>20</v>
      </c>
      <c r="AK1609" s="42" t="s">
        <v>19</v>
      </c>
      <c r="AL1609" s="25" t="s">
        <v>20</v>
      </c>
      <c r="AM1609" s="25">
        <v>10</v>
      </c>
      <c r="AN1609" s="25">
        <v>89</v>
      </c>
      <c r="AO1609" s="25">
        <v>130</v>
      </c>
      <c r="AP1609" s="25">
        <v>130</v>
      </c>
      <c r="AQ1609" s="25">
        <v>0.8</v>
      </c>
      <c r="AR1609" s="94">
        <v>1.5041E-3</v>
      </c>
      <c r="AS1609" s="157" t="s">
        <v>22</v>
      </c>
      <c r="AT1609" s="93">
        <v>44511</v>
      </c>
      <c r="AU1609" s="92" t="s">
        <v>22</v>
      </c>
      <c r="AV1609" s="91" t="s">
        <v>152</v>
      </c>
      <c r="AW1609" s="92" t="s">
        <v>48</v>
      </c>
      <c r="AX1609" s="92" t="s">
        <v>48</v>
      </c>
      <c r="AY1609" s="91" t="s">
        <v>152</v>
      </c>
      <c r="AZ1609" s="23"/>
      <c r="BA1609" s="25" t="s">
        <v>4826</v>
      </c>
      <c r="BB1609" t="s">
        <v>25</v>
      </c>
      <c r="BC1609" t="e">
        <v>#N/A</v>
      </c>
      <c r="BD1609" t="e">
        <f>IF(Z1609=BC1609,"OK")</f>
        <v>#N/A</v>
      </c>
      <c r="BE1609">
        <v>0.08</v>
      </c>
      <c r="BF1609">
        <v>1.7369999999999999E-4</v>
      </c>
      <c r="BG1609">
        <v>89</v>
      </c>
      <c r="BH1609">
        <v>130</v>
      </c>
      <c r="BI1609">
        <v>130</v>
      </c>
      <c r="BJ1609">
        <v>0.8</v>
      </c>
      <c r="BK1609">
        <v>1.5041E-3</v>
      </c>
      <c r="BN1609" s="183"/>
    </row>
    <row r="1610" spans="1:66" ht="25.5" x14ac:dyDescent="0.25">
      <c r="A1610" s="1"/>
      <c r="B1610" s="94">
        <v>1604</v>
      </c>
      <c r="C1610" s="43">
        <v>1119089</v>
      </c>
      <c r="D1610" s="45"/>
      <c r="E1610" s="36" t="s">
        <v>250</v>
      </c>
      <c r="F1610" s="151" t="s">
        <v>21</v>
      </c>
      <c r="G1610" s="127"/>
      <c r="H1610" s="46" t="str">
        <f>IFERROR(IFERROR(IF(SEARCH("Usystems",$E1610)&gt;0,"Usystems"),IF(SEARCH("RIIFO",$E1610)&gt;0,"RIIFO","Uponor")),"Uponor")</f>
        <v>Uponor</v>
      </c>
      <c r="I1610" s="25" t="str">
        <f>IFERROR(MID($D1610,1,7)+0,"")</f>
        <v/>
      </c>
      <c r="J1610" s="25" t="str">
        <f>IFERROR(MID($D1610,10,7)+0,"")</f>
        <v/>
      </c>
      <c r="K1610" s="25" t="str">
        <f>IFERROR(MID($D1610,19,7)+0,"")</f>
        <v/>
      </c>
      <c r="L1610" s="25" t="str">
        <f>IFERROR(MID($D1610,28,7)+0,"")</f>
        <v/>
      </c>
      <c r="M1610" s="25" t="str">
        <f>IF(IFERROR(MID($Q1610,1,7)+0,"")&lt;1130000,IF(INDEX(C:C,MATCH(LEFT(Q1610,7)+0,I:I,0))&lt;1130000,"",INDEX(C:C,MATCH(LEFT(Q1610,7)+0,I:I,0))),IFERROR(MID($Q1610,1,7)+0,""))</f>
        <v/>
      </c>
      <c r="N1610" s="25" t="str">
        <f>IF(IFERROR(MID($Q1610,10,7)+0,"")&lt;1130000,"",IFERROR(MID($Q1610,10,7)+0,""))</f>
        <v/>
      </c>
      <c r="O1610" s="25" t="str">
        <f>IF(IFERROR(MID($Q1610,19,7)+0,"")&lt;1130000,"",IFERROR(MID($Q1610,19,7)+0,""))</f>
        <v/>
      </c>
      <c r="P1610" s="25" t="str">
        <f>IF(M1610="","",IF(N1610="",M1610,M1610&amp;", "&amp;N1610))</f>
        <v/>
      </c>
      <c r="Q1610" s="25"/>
      <c r="R1610" s="25"/>
      <c r="S1610" s="35" t="s">
        <v>4784</v>
      </c>
      <c r="T1610" s="25" t="s">
        <v>36</v>
      </c>
      <c r="U1610" s="185">
        <v>1452</v>
      </c>
      <c r="V1610" s="188">
        <v>1452</v>
      </c>
      <c r="W1610" s="189">
        <v>1452</v>
      </c>
      <c r="X1610" s="31">
        <v>1452</v>
      </c>
      <c r="Y1610" s="90">
        <f>IFERROR(ROUND(X1610/W1610-1,2),"")</f>
        <v>0</v>
      </c>
      <c r="Z1610" s="31">
        <f>IF(OR(S1610="VLD MLC components",S1610="VLD MLC pipes",S1610="VLD PEX components",S1610="VLD PEX pipes",S1610="VLD PHC components",S1610="VLD PHC pipes",S1610="Controls VLD"),"По запросу",X1610)</f>
        <v>1452</v>
      </c>
      <c r="AA1610" s="63">
        <f>ROUND(X1610/1.2,3)</f>
        <v>1210</v>
      </c>
      <c r="AB1610" s="23">
        <v>1210</v>
      </c>
      <c r="AC1610" s="190">
        <f>IFERROR(ROUND(AA1610/AB1610-1,2),"")</f>
        <v>0</v>
      </c>
      <c r="AD1610" s="25">
        <v>0.115</v>
      </c>
      <c r="AE1610" s="25">
        <v>2.698E-4</v>
      </c>
      <c r="AF1610" s="25">
        <v>0</v>
      </c>
      <c r="AG1610" s="25" t="s">
        <v>22</v>
      </c>
      <c r="AH1610" s="25">
        <v>0</v>
      </c>
      <c r="AI1610" s="25">
        <v>0</v>
      </c>
      <c r="AJ1610" s="25" t="s">
        <v>20</v>
      </c>
      <c r="AK1610" s="42" t="s">
        <v>19</v>
      </c>
      <c r="AL1610" s="25" t="s">
        <v>20</v>
      </c>
      <c r="AM1610" s="25">
        <v>10</v>
      </c>
      <c r="AN1610" s="25">
        <v>100</v>
      </c>
      <c r="AO1610" s="25">
        <v>150</v>
      </c>
      <c r="AP1610" s="25">
        <v>150</v>
      </c>
      <c r="AQ1610" s="25">
        <v>1.1500000000000001</v>
      </c>
      <c r="AR1610" s="94">
        <v>2.2499999999999998E-3</v>
      </c>
      <c r="AS1610" s="157" t="s">
        <v>22</v>
      </c>
      <c r="AT1610" s="93">
        <v>44511</v>
      </c>
      <c r="AU1610" s="92" t="s">
        <v>22</v>
      </c>
      <c r="AV1610" s="91" t="s">
        <v>152</v>
      </c>
      <c r="AW1610" s="92" t="s">
        <v>48</v>
      </c>
      <c r="AX1610" s="92" t="s">
        <v>48</v>
      </c>
      <c r="AY1610" s="91" t="s">
        <v>152</v>
      </c>
      <c r="AZ1610" s="23"/>
      <c r="BA1610" s="25" t="s">
        <v>4825</v>
      </c>
      <c r="BB1610" t="s">
        <v>25</v>
      </c>
      <c r="BC1610" t="e">
        <v>#N/A</v>
      </c>
      <c r="BD1610" t="e">
        <f>IF(Z1610=BC1610,"OK")</f>
        <v>#N/A</v>
      </c>
      <c r="BE1610">
        <v>0.115</v>
      </c>
      <c r="BF1610">
        <v>2.698E-4</v>
      </c>
      <c r="BG1610">
        <v>100</v>
      </c>
      <c r="BH1610">
        <v>150</v>
      </c>
      <c r="BI1610">
        <v>150</v>
      </c>
      <c r="BJ1610">
        <v>1.1500000000000001</v>
      </c>
      <c r="BK1610">
        <v>2.2499999999999998E-3</v>
      </c>
      <c r="BN1610" s="183"/>
    </row>
    <row r="1611" spans="1:66" ht="25.5" x14ac:dyDescent="0.25">
      <c r="A1611" s="1"/>
      <c r="B1611" s="94">
        <v>1605</v>
      </c>
      <c r="C1611" s="43">
        <v>1119090</v>
      </c>
      <c r="D1611" s="45"/>
      <c r="E1611" s="36" t="s">
        <v>251</v>
      </c>
      <c r="F1611" s="151" t="s">
        <v>21</v>
      </c>
      <c r="G1611" s="41"/>
      <c r="H1611" s="46" t="str">
        <f>IFERROR(IFERROR(IF(SEARCH("Usystems",$E1611)&gt;0,"Usystems"),IF(SEARCH("RIIFO",$E1611)&gt;0,"RIIFO","Uponor")),"Uponor")</f>
        <v>Uponor</v>
      </c>
      <c r="I1611" s="25" t="str">
        <f>IFERROR(MID($D1611,1,7)+0,"")</f>
        <v/>
      </c>
      <c r="J1611" s="25" t="str">
        <f>IFERROR(MID($D1611,10,7)+0,"")</f>
        <v/>
      </c>
      <c r="K1611" s="25" t="str">
        <f>IFERROR(MID($D1611,19,7)+0,"")</f>
        <v/>
      </c>
      <c r="L1611" s="25" t="str">
        <f>IFERROR(MID($D1611,28,7)+0,"")</f>
        <v/>
      </c>
      <c r="M1611" s="25" t="str">
        <f>IF(IFERROR(MID($Q1611,1,7)+0,"")&lt;1130000,IF(INDEX(C:C,MATCH(LEFT(Q1611,7)+0,I:I,0))&lt;1130000,"",INDEX(C:C,MATCH(LEFT(Q1611,7)+0,I:I,0))),IFERROR(MID($Q1611,1,7)+0,""))</f>
        <v/>
      </c>
      <c r="N1611" s="25" t="str">
        <f>IF(IFERROR(MID($Q1611,10,7)+0,"")&lt;1130000,"",IFERROR(MID($Q1611,10,7)+0,""))</f>
        <v/>
      </c>
      <c r="O1611" s="25" t="str">
        <f>IF(IFERROR(MID($Q1611,19,7)+0,"")&lt;1130000,"",IFERROR(MID($Q1611,19,7)+0,""))</f>
        <v/>
      </c>
      <c r="P1611" s="25" t="str">
        <f>IF(M1611="","",IF(N1611="",M1611,M1611&amp;", "&amp;N1611))</f>
        <v/>
      </c>
      <c r="Q1611" s="25"/>
      <c r="R1611" s="25"/>
      <c r="S1611" s="35" t="s">
        <v>4784</v>
      </c>
      <c r="T1611" s="25" t="s">
        <v>36</v>
      </c>
      <c r="U1611" s="185">
        <v>2768</v>
      </c>
      <c r="V1611" s="188">
        <v>2768</v>
      </c>
      <c r="W1611" s="189">
        <v>2768</v>
      </c>
      <c r="X1611" s="31">
        <v>2768</v>
      </c>
      <c r="Y1611" s="90">
        <f>IFERROR(ROUND(X1611/W1611-1,2),"")</f>
        <v>0</v>
      </c>
      <c r="Z1611" s="31">
        <f>IF(OR(S1611="VLD MLC components",S1611="VLD MLC pipes",S1611="VLD PEX components",S1611="VLD PEX pipes",S1611="VLD PHC components",S1611="VLD PHC pipes",S1611="Controls VLD"),"По запросу",X1611)</f>
        <v>2768</v>
      </c>
      <c r="AA1611" s="63">
        <f>ROUND(X1611/1.2,3)</f>
        <v>2306.6669999999999</v>
      </c>
      <c r="AB1611" s="23">
        <v>2306.6669999999999</v>
      </c>
      <c r="AC1611" s="190">
        <f>IFERROR(ROUND(AA1611/AB1611-1,2),"")</f>
        <v>0</v>
      </c>
      <c r="AD1611" s="25">
        <v>0.16600000000000001</v>
      </c>
      <c r="AE1611" s="25">
        <v>4.5469999999999999E-4</v>
      </c>
      <c r="AF1611" s="25">
        <v>0</v>
      </c>
      <c r="AG1611" s="25" t="s">
        <v>22</v>
      </c>
      <c r="AH1611" s="25">
        <v>0</v>
      </c>
      <c r="AI1611" s="25">
        <v>0</v>
      </c>
      <c r="AJ1611" s="25" t="s">
        <v>20</v>
      </c>
      <c r="AK1611" s="42" t="s">
        <v>19</v>
      </c>
      <c r="AL1611" s="25" t="s">
        <v>20</v>
      </c>
      <c r="AM1611" s="25">
        <v>10</v>
      </c>
      <c r="AN1611" s="25">
        <v>121</v>
      </c>
      <c r="AO1611" s="25">
        <v>193</v>
      </c>
      <c r="AP1611" s="25">
        <v>193</v>
      </c>
      <c r="AQ1611" s="25">
        <v>1.6600000000000001</v>
      </c>
      <c r="AR1611" s="94">
        <v>4.5071290000000003E-3</v>
      </c>
      <c r="AS1611" s="157" t="s">
        <v>22</v>
      </c>
      <c r="AT1611" s="93">
        <v>44511</v>
      </c>
      <c r="AU1611" s="92" t="s">
        <v>22</v>
      </c>
      <c r="AV1611" s="91" t="s">
        <v>152</v>
      </c>
      <c r="AW1611" s="92" t="s">
        <v>48</v>
      </c>
      <c r="AX1611" s="92" t="s">
        <v>48</v>
      </c>
      <c r="AY1611" s="91" t="s">
        <v>152</v>
      </c>
      <c r="AZ1611" s="23"/>
      <c r="BA1611" s="25" t="s">
        <v>1709</v>
      </c>
      <c r="BB1611" t="s">
        <v>25</v>
      </c>
      <c r="BC1611" t="e">
        <v>#N/A</v>
      </c>
      <c r="BD1611" t="e">
        <f>IF(Z1611=BC1611,"OK")</f>
        <v>#N/A</v>
      </c>
      <c r="BE1611">
        <v>0.16600000000000001</v>
      </c>
      <c r="BF1611">
        <v>4.5469999999999999E-4</v>
      </c>
      <c r="BG1611">
        <v>121</v>
      </c>
      <c r="BH1611">
        <v>193</v>
      </c>
      <c r="BI1611">
        <v>193</v>
      </c>
      <c r="BJ1611">
        <v>1.6600000000000001</v>
      </c>
      <c r="BK1611">
        <v>4.5071290000000003E-3</v>
      </c>
      <c r="BN1611" s="183"/>
    </row>
    <row r="1612" spans="1:66" ht="25.5" x14ac:dyDescent="0.25">
      <c r="A1612" s="1"/>
      <c r="B1612" s="94">
        <v>1606</v>
      </c>
      <c r="C1612" s="43">
        <v>1119091</v>
      </c>
      <c r="D1612" s="45"/>
      <c r="E1612" s="36" t="s">
        <v>252</v>
      </c>
      <c r="F1612" s="151" t="s">
        <v>21</v>
      </c>
      <c r="G1612" s="28"/>
      <c r="H1612" s="46" t="str">
        <f>IFERROR(IFERROR(IF(SEARCH("Usystems",$E1612)&gt;0,"Usystems"),IF(SEARCH("RIIFO",$E1612)&gt;0,"RIIFO","Uponor")),"Uponor")</f>
        <v>Uponor</v>
      </c>
      <c r="I1612" s="25" t="str">
        <f>IFERROR(MID($D1612,1,7)+0,"")</f>
        <v/>
      </c>
      <c r="J1612" s="25" t="str">
        <f>IFERROR(MID($D1612,10,7)+0,"")</f>
        <v/>
      </c>
      <c r="K1612" s="25" t="str">
        <f>IFERROR(MID($D1612,19,7)+0,"")</f>
        <v/>
      </c>
      <c r="L1612" s="25" t="str">
        <f>IFERROR(MID($D1612,28,7)+0,"")</f>
        <v/>
      </c>
      <c r="M1612" s="25" t="str">
        <f>IF(IFERROR(MID($Q1612,1,7)+0,"")&lt;1130000,IF(INDEX(C:C,MATCH(LEFT(Q1612,7)+0,I:I,0))&lt;1130000,"",INDEX(C:C,MATCH(LEFT(Q1612,7)+0,I:I,0))),IFERROR(MID($Q1612,1,7)+0,""))</f>
        <v/>
      </c>
      <c r="N1612" s="25" t="str">
        <f>IF(IFERROR(MID($Q1612,10,7)+0,"")&lt;1130000,"",IFERROR(MID($Q1612,10,7)+0,""))</f>
        <v/>
      </c>
      <c r="O1612" s="25" t="str">
        <f>IF(IFERROR(MID($Q1612,19,7)+0,"")&lt;1130000,"",IFERROR(MID($Q1612,19,7)+0,""))</f>
        <v/>
      </c>
      <c r="P1612" s="25" t="str">
        <f>IF(M1612="","",IF(N1612="",M1612,M1612&amp;", "&amp;N1612))</f>
        <v/>
      </c>
      <c r="Q1612" s="25"/>
      <c r="R1612" s="25"/>
      <c r="S1612" s="35" t="s">
        <v>4784</v>
      </c>
      <c r="T1612" s="25" t="s">
        <v>36</v>
      </c>
      <c r="U1612" s="185">
        <v>3635</v>
      </c>
      <c r="V1612" s="188">
        <v>3635</v>
      </c>
      <c r="W1612" s="189">
        <v>3635</v>
      </c>
      <c r="X1612" s="31">
        <v>3635</v>
      </c>
      <c r="Y1612" s="90">
        <f>IFERROR(ROUND(X1612/W1612-1,2),"")</f>
        <v>0</v>
      </c>
      <c r="Z1612" s="31">
        <f>IF(OR(S1612="VLD MLC components",S1612="VLD MLC pipes",S1612="VLD PEX components",S1612="VLD PEX pipes",S1612="VLD PHC components",S1612="VLD PHC pipes",S1612="Controls VLD"),"По запросу",X1612)</f>
        <v>3635</v>
      </c>
      <c r="AA1612" s="63">
        <f>ROUND(X1612/1.2,3)</f>
        <v>3029.1669999999999</v>
      </c>
      <c r="AB1612" s="23">
        <v>3029.1669999999999</v>
      </c>
      <c r="AC1612" s="190">
        <f>IFERROR(ROUND(AA1612/AB1612-1,2),"")</f>
        <v>0</v>
      </c>
      <c r="AD1612" s="25">
        <v>0.25800000000000001</v>
      </c>
      <c r="AE1612" s="25">
        <v>8.0389999999999997E-4</v>
      </c>
      <c r="AF1612" s="25">
        <v>0</v>
      </c>
      <c r="AG1612" s="25" t="s">
        <v>22</v>
      </c>
      <c r="AH1612" s="25">
        <v>0</v>
      </c>
      <c r="AI1612" s="25">
        <v>0</v>
      </c>
      <c r="AJ1612" s="25" t="s">
        <v>20</v>
      </c>
      <c r="AK1612" s="42" t="s">
        <v>19</v>
      </c>
      <c r="AL1612" s="25" t="s">
        <v>20</v>
      </c>
      <c r="AM1612" s="25">
        <v>4</v>
      </c>
      <c r="AN1612" s="25">
        <v>149</v>
      </c>
      <c r="AO1612" s="25">
        <v>142</v>
      </c>
      <c r="AP1612" s="25">
        <v>142</v>
      </c>
      <c r="AQ1612" s="25">
        <v>1.032</v>
      </c>
      <c r="AR1612" s="94">
        <v>3.0044360000000001E-3</v>
      </c>
      <c r="AS1612" s="157" t="s">
        <v>22</v>
      </c>
      <c r="AT1612" s="93">
        <v>44511</v>
      </c>
      <c r="AU1612" s="92" t="s">
        <v>22</v>
      </c>
      <c r="AV1612" s="91" t="s">
        <v>48</v>
      </c>
      <c r="AW1612" s="92" t="s">
        <v>48</v>
      </c>
      <c r="AX1612" s="92" t="s">
        <v>48</v>
      </c>
      <c r="AY1612" s="91" t="s">
        <v>152</v>
      </c>
      <c r="AZ1612" s="23"/>
      <c r="BA1612" s="25">
        <v>0</v>
      </c>
      <c r="BB1612" t="s">
        <v>48</v>
      </c>
      <c r="BC1612" t="e">
        <v>#N/A</v>
      </c>
      <c r="BD1612" t="e">
        <f>IF(Z1612=BC1612,"OK")</f>
        <v>#N/A</v>
      </c>
      <c r="BE1612">
        <v>0.25800000000000001</v>
      </c>
      <c r="BF1612">
        <v>8.0389999999999997E-4</v>
      </c>
      <c r="BG1612">
        <v>149</v>
      </c>
      <c r="BH1612">
        <v>142</v>
      </c>
      <c r="BI1612">
        <v>142</v>
      </c>
      <c r="BJ1612">
        <v>1.032</v>
      </c>
      <c r="BK1612">
        <v>3.0044360000000001E-3</v>
      </c>
      <c r="BN1612" s="183"/>
    </row>
    <row r="1613" spans="1:66" ht="25.5" x14ac:dyDescent="0.25">
      <c r="A1613" s="1"/>
      <c r="B1613" s="94">
        <v>1607</v>
      </c>
      <c r="C1613" s="43">
        <v>1119092</v>
      </c>
      <c r="D1613" s="45"/>
      <c r="E1613" s="36" t="s">
        <v>253</v>
      </c>
      <c r="F1613" s="151" t="s">
        <v>21</v>
      </c>
      <c r="G1613" s="28"/>
      <c r="H1613" s="46" t="str">
        <f>IFERROR(IFERROR(IF(SEARCH("Usystems",$E1613)&gt;0,"Usystems"),IF(SEARCH("RIIFO",$E1613)&gt;0,"RIIFO","Uponor")),"Uponor")</f>
        <v>Uponor</v>
      </c>
      <c r="I1613" s="25" t="str">
        <f>IFERROR(MID($D1613,1,7)+0,"")</f>
        <v/>
      </c>
      <c r="J1613" s="25" t="str">
        <f>IFERROR(MID($D1613,10,7)+0,"")</f>
        <v/>
      </c>
      <c r="K1613" s="25" t="str">
        <f>IFERROR(MID($D1613,19,7)+0,"")</f>
        <v/>
      </c>
      <c r="L1613" s="25" t="str">
        <f>IFERROR(MID($D1613,28,7)+0,"")</f>
        <v/>
      </c>
      <c r="M1613" s="25" t="str">
        <f>IF(IFERROR(MID($Q1613,1,7)+0,"")&lt;1130000,IF(INDEX(C:C,MATCH(LEFT(Q1613,7)+0,I:I,0))&lt;1130000,"",INDEX(C:C,MATCH(LEFT(Q1613,7)+0,I:I,0))),IFERROR(MID($Q1613,1,7)+0,""))</f>
        <v/>
      </c>
      <c r="N1613" s="25" t="str">
        <f>IF(IFERROR(MID($Q1613,10,7)+0,"")&lt;1130000,"",IFERROR(MID($Q1613,10,7)+0,""))</f>
        <v/>
      </c>
      <c r="O1613" s="25" t="str">
        <f>IF(IFERROR(MID($Q1613,19,7)+0,"")&lt;1130000,"",IFERROR(MID($Q1613,19,7)+0,""))</f>
        <v/>
      </c>
      <c r="P1613" s="25" t="str">
        <f>IF(M1613="","",IF(N1613="",M1613,M1613&amp;", "&amp;N1613))</f>
        <v/>
      </c>
      <c r="Q1613" s="25"/>
      <c r="R1613" s="25"/>
      <c r="S1613" s="35" t="s">
        <v>4784</v>
      </c>
      <c r="T1613" s="25" t="s">
        <v>36</v>
      </c>
      <c r="U1613" s="185">
        <v>4067</v>
      </c>
      <c r="V1613" s="188">
        <v>4067</v>
      </c>
      <c r="W1613" s="189">
        <v>4067</v>
      </c>
      <c r="X1613" s="31">
        <v>4067</v>
      </c>
      <c r="Y1613" s="90">
        <f>IFERROR(ROUND(X1613/W1613-1,2),"")</f>
        <v>0</v>
      </c>
      <c r="Z1613" s="31">
        <f>IF(OR(S1613="VLD MLC components",S1613="VLD MLC pipes",S1613="VLD PEX components",S1613="VLD PEX pipes",S1613="VLD PHC components",S1613="VLD PHC pipes",S1613="Controls VLD"),"По запросу",X1613)</f>
        <v>4067</v>
      </c>
      <c r="AA1613" s="63">
        <f>ROUND(X1613/1.2,3)</f>
        <v>3389.1669999999999</v>
      </c>
      <c r="AB1613" s="23">
        <v>3389.1669999999999</v>
      </c>
      <c r="AC1613" s="190">
        <f>IFERROR(ROUND(AA1613/AB1613-1,2),"")</f>
        <v>0</v>
      </c>
      <c r="AD1613" s="25">
        <v>0.37</v>
      </c>
      <c r="AE1613" s="25">
        <v>1.3575E-3</v>
      </c>
      <c r="AF1613" s="25">
        <v>0</v>
      </c>
      <c r="AG1613" s="25" t="s">
        <v>22</v>
      </c>
      <c r="AH1613" s="25">
        <v>0</v>
      </c>
      <c r="AI1613" s="25">
        <v>0</v>
      </c>
      <c r="AJ1613" s="25" t="s">
        <v>20</v>
      </c>
      <c r="AK1613" s="42" t="s">
        <v>19</v>
      </c>
      <c r="AL1613" s="25" t="s">
        <v>20</v>
      </c>
      <c r="AM1613" s="25">
        <v>2</v>
      </c>
      <c r="AN1613" s="25">
        <v>173</v>
      </c>
      <c r="AO1613" s="25">
        <v>114</v>
      </c>
      <c r="AP1613" s="25">
        <v>114</v>
      </c>
      <c r="AQ1613" s="25">
        <v>0.74</v>
      </c>
      <c r="AR1613" s="94">
        <v>2.2483080000000001E-3</v>
      </c>
      <c r="AS1613" s="157" t="s">
        <v>22</v>
      </c>
      <c r="AT1613" s="93">
        <v>44511</v>
      </c>
      <c r="AU1613" s="92" t="s">
        <v>22</v>
      </c>
      <c r="AV1613" s="91" t="s">
        <v>48</v>
      </c>
      <c r="AW1613" s="92" t="s">
        <v>48</v>
      </c>
      <c r="AX1613" s="92" t="s">
        <v>48</v>
      </c>
      <c r="AY1613" s="91" t="s">
        <v>152</v>
      </c>
      <c r="AZ1613" s="23"/>
      <c r="BA1613" s="25">
        <v>0</v>
      </c>
      <c r="BB1613" t="s">
        <v>48</v>
      </c>
      <c r="BC1613" t="e">
        <v>#N/A</v>
      </c>
      <c r="BD1613" t="e">
        <f>IF(Z1613=BC1613,"OK")</f>
        <v>#N/A</v>
      </c>
      <c r="BE1613">
        <v>0.37</v>
      </c>
      <c r="BF1613">
        <v>1.3575E-3</v>
      </c>
      <c r="BG1613">
        <v>173</v>
      </c>
      <c r="BH1613">
        <v>114</v>
      </c>
      <c r="BI1613">
        <v>114</v>
      </c>
      <c r="BJ1613">
        <v>0.74</v>
      </c>
      <c r="BK1613">
        <v>2.2483080000000001E-3</v>
      </c>
      <c r="BN1613" s="183"/>
    </row>
    <row r="1614" spans="1:66" ht="25.5" x14ac:dyDescent="0.25">
      <c r="A1614" s="1"/>
      <c r="B1614" s="94">
        <v>1608</v>
      </c>
      <c r="C1614" s="43">
        <v>1119093</v>
      </c>
      <c r="D1614" s="45"/>
      <c r="E1614" s="36" t="s">
        <v>254</v>
      </c>
      <c r="F1614" s="151" t="s">
        <v>21</v>
      </c>
      <c r="G1614" s="41"/>
      <c r="H1614" s="46" t="str">
        <f>IFERROR(IFERROR(IF(SEARCH("Usystems",$E1614)&gt;0,"Usystems"),IF(SEARCH("RIIFO",$E1614)&gt;0,"RIIFO","Uponor")),"Uponor")</f>
        <v>Uponor</v>
      </c>
      <c r="I1614" s="25" t="str">
        <f>IFERROR(MID($D1614,1,7)+0,"")</f>
        <v/>
      </c>
      <c r="J1614" s="25" t="str">
        <f>IFERROR(MID($D1614,10,7)+0,"")</f>
        <v/>
      </c>
      <c r="K1614" s="25" t="str">
        <f>IFERROR(MID($D1614,19,7)+0,"")</f>
        <v/>
      </c>
      <c r="L1614" s="25" t="str">
        <f>IFERROR(MID($D1614,28,7)+0,"")</f>
        <v/>
      </c>
      <c r="M1614" s="25" t="str">
        <f>IF(IFERROR(MID($Q1614,1,7)+0,"")&lt;1130000,IF(INDEX(C:C,MATCH(LEFT(Q1614,7)+0,I:I,0))&lt;1130000,"",INDEX(C:C,MATCH(LEFT(Q1614,7)+0,I:I,0))),IFERROR(MID($Q1614,1,7)+0,""))</f>
        <v/>
      </c>
      <c r="N1614" s="25" t="str">
        <f>IF(IFERROR(MID($Q1614,10,7)+0,"")&lt;1130000,"",IFERROR(MID($Q1614,10,7)+0,""))</f>
        <v/>
      </c>
      <c r="O1614" s="25" t="str">
        <f>IF(IFERROR(MID($Q1614,19,7)+0,"")&lt;1130000,"",IFERROR(MID($Q1614,19,7)+0,""))</f>
        <v/>
      </c>
      <c r="P1614" s="25" t="str">
        <f>IF(M1614="","",IF(N1614="",M1614,M1614&amp;", "&amp;N1614))</f>
        <v/>
      </c>
      <c r="Q1614" s="25"/>
      <c r="R1614" s="25"/>
      <c r="S1614" s="35" t="s">
        <v>4784</v>
      </c>
      <c r="T1614" s="25" t="s">
        <v>36</v>
      </c>
      <c r="U1614" s="185">
        <v>1546</v>
      </c>
      <c r="V1614" s="188">
        <v>1546</v>
      </c>
      <c r="W1614" s="189">
        <v>1546</v>
      </c>
      <c r="X1614" s="31">
        <v>1546</v>
      </c>
      <c r="Y1614" s="90">
        <f>IFERROR(ROUND(X1614/W1614-1,2),"")</f>
        <v>0</v>
      </c>
      <c r="Z1614" s="31">
        <f>IF(OR(S1614="VLD MLC components",S1614="VLD MLC pipes",S1614="VLD PEX components",S1614="VLD PEX pipes",S1614="VLD PHC components",S1614="VLD PHC pipes",S1614="Controls VLD"),"По запросу",X1614)</f>
        <v>1546</v>
      </c>
      <c r="AA1614" s="63">
        <f>ROUND(X1614/1.2,3)</f>
        <v>1288.3330000000001</v>
      </c>
      <c r="AB1614" s="23">
        <v>1288.3330000000001</v>
      </c>
      <c r="AC1614" s="190">
        <f>IFERROR(ROUND(AA1614/AB1614-1,2),"")</f>
        <v>0</v>
      </c>
      <c r="AD1614" s="25">
        <v>7.0999999999999994E-2</v>
      </c>
      <c r="AE1614" s="25">
        <v>8.3499999999999997E-5</v>
      </c>
      <c r="AF1614" s="25">
        <v>0</v>
      </c>
      <c r="AG1614" s="25" t="s">
        <v>22</v>
      </c>
      <c r="AH1614" s="25">
        <v>0</v>
      </c>
      <c r="AI1614" s="25">
        <v>0</v>
      </c>
      <c r="AJ1614" s="25" t="s">
        <v>20</v>
      </c>
      <c r="AK1614" s="42" t="s">
        <v>19</v>
      </c>
      <c r="AL1614" s="25" t="s">
        <v>20</v>
      </c>
      <c r="AM1614" s="25">
        <v>10</v>
      </c>
      <c r="AN1614" s="25">
        <v>74</v>
      </c>
      <c r="AO1614" s="25">
        <v>123</v>
      </c>
      <c r="AP1614" s="25">
        <v>123</v>
      </c>
      <c r="AQ1614" s="25">
        <v>0.71</v>
      </c>
      <c r="AR1614" s="94">
        <v>1.1195459999999999E-3</v>
      </c>
      <c r="AS1614" s="157" t="s">
        <v>22</v>
      </c>
      <c r="AT1614" s="93">
        <v>44511</v>
      </c>
      <c r="AU1614" s="92" t="s">
        <v>22</v>
      </c>
      <c r="AV1614" s="91" t="s">
        <v>152</v>
      </c>
      <c r="AW1614" s="92" t="s">
        <v>48</v>
      </c>
      <c r="AX1614" s="92" t="s">
        <v>48</v>
      </c>
      <c r="AY1614" s="91" t="s">
        <v>152</v>
      </c>
      <c r="AZ1614" s="23"/>
      <c r="BA1614" s="25" t="s">
        <v>4824</v>
      </c>
      <c r="BB1614" t="s">
        <v>25</v>
      </c>
      <c r="BC1614" t="e">
        <v>#N/A</v>
      </c>
      <c r="BD1614" t="e">
        <f>IF(Z1614=BC1614,"OK")</f>
        <v>#N/A</v>
      </c>
      <c r="BE1614">
        <v>7.0999999999999994E-2</v>
      </c>
      <c r="BF1614">
        <v>8.3499999999999997E-5</v>
      </c>
      <c r="BG1614">
        <v>74</v>
      </c>
      <c r="BH1614">
        <v>123</v>
      </c>
      <c r="BI1614">
        <v>123</v>
      </c>
      <c r="BJ1614">
        <v>0.71</v>
      </c>
      <c r="BK1614">
        <v>1.1195459999999999E-3</v>
      </c>
      <c r="BN1614" s="183"/>
    </row>
    <row r="1615" spans="1:66" ht="25.5" x14ac:dyDescent="0.25">
      <c r="A1615" s="1"/>
      <c r="B1615" s="94">
        <v>1609</v>
      </c>
      <c r="C1615" s="43">
        <v>1119094</v>
      </c>
      <c r="D1615" s="45"/>
      <c r="E1615" s="36" t="s">
        <v>255</v>
      </c>
      <c r="F1615" s="151" t="s">
        <v>21</v>
      </c>
      <c r="G1615" s="41"/>
      <c r="H1615" s="46" t="str">
        <f>IFERROR(IFERROR(IF(SEARCH("Usystems",$E1615)&gt;0,"Usystems"),IF(SEARCH("RIIFO",$E1615)&gt;0,"RIIFO","Uponor")),"Uponor")</f>
        <v>Uponor</v>
      </c>
      <c r="I1615" s="25" t="str">
        <f>IFERROR(MID($D1615,1,7)+0,"")</f>
        <v/>
      </c>
      <c r="J1615" s="25" t="str">
        <f>IFERROR(MID($D1615,10,7)+0,"")</f>
        <v/>
      </c>
      <c r="K1615" s="25" t="str">
        <f>IFERROR(MID($D1615,19,7)+0,"")</f>
        <v/>
      </c>
      <c r="L1615" s="25" t="str">
        <f>IFERROR(MID($D1615,28,7)+0,"")</f>
        <v/>
      </c>
      <c r="M1615" s="25" t="str">
        <f>IF(IFERROR(MID($Q1615,1,7)+0,"")&lt;1130000,IF(INDEX(C:C,MATCH(LEFT(Q1615,7)+0,I:I,0))&lt;1130000,"",INDEX(C:C,MATCH(LEFT(Q1615,7)+0,I:I,0))),IFERROR(MID($Q1615,1,7)+0,""))</f>
        <v/>
      </c>
      <c r="N1615" s="25" t="str">
        <f>IF(IFERROR(MID($Q1615,10,7)+0,"")&lt;1130000,"",IFERROR(MID($Q1615,10,7)+0,""))</f>
        <v/>
      </c>
      <c r="O1615" s="25" t="str">
        <f>IF(IFERROR(MID($Q1615,19,7)+0,"")&lt;1130000,"",IFERROR(MID($Q1615,19,7)+0,""))</f>
        <v/>
      </c>
      <c r="P1615" s="25" t="str">
        <f>IF(M1615="","",IF(N1615="",M1615,M1615&amp;", "&amp;N1615))</f>
        <v/>
      </c>
      <c r="Q1615" s="25"/>
      <c r="R1615" s="25"/>
      <c r="S1615" s="35" t="s">
        <v>4784</v>
      </c>
      <c r="T1615" s="25" t="s">
        <v>36</v>
      </c>
      <c r="U1615" s="185">
        <v>1702</v>
      </c>
      <c r="V1615" s="188">
        <v>1702</v>
      </c>
      <c r="W1615" s="189">
        <v>1702</v>
      </c>
      <c r="X1615" s="31">
        <v>1702</v>
      </c>
      <c r="Y1615" s="90">
        <f>IFERROR(ROUND(X1615/W1615-1,2),"")</f>
        <v>0</v>
      </c>
      <c r="Z1615" s="31">
        <f>IF(OR(S1615="VLD MLC components",S1615="VLD MLC pipes",S1615="VLD PEX components",S1615="VLD PEX pipes",S1615="VLD PHC components",S1615="VLD PHC pipes",S1615="Controls VLD"),"По запросу",X1615)</f>
        <v>1702</v>
      </c>
      <c r="AA1615" s="63">
        <f>ROUND(X1615/1.2,3)</f>
        <v>1418.3330000000001</v>
      </c>
      <c r="AB1615" s="23">
        <v>1418.3330000000001</v>
      </c>
      <c r="AC1615" s="190">
        <f>IFERROR(ROUND(AA1615/AB1615-1,2),"")</f>
        <v>0</v>
      </c>
      <c r="AD1615" s="25">
        <v>8.4000000000000005E-2</v>
      </c>
      <c r="AE1615" s="25">
        <v>1.102E-4</v>
      </c>
      <c r="AF1615" s="25">
        <v>0</v>
      </c>
      <c r="AG1615" s="25" t="s">
        <v>22</v>
      </c>
      <c r="AH1615" s="25">
        <v>0</v>
      </c>
      <c r="AI1615" s="25">
        <v>0</v>
      </c>
      <c r="AJ1615" s="25" t="s">
        <v>20</v>
      </c>
      <c r="AK1615" s="42" t="s">
        <v>19</v>
      </c>
      <c r="AL1615" s="25" t="s">
        <v>20</v>
      </c>
      <c r="AM1615" s="25">
        <v>10</v>
      </c>
      <c r="AN1615" s="25">
        <v>80</v>
      </c>
      <c r="AO1615" s="25">
        <v>137</v>
      </c>
      <c r="AP1615" s="25">
        <v>137</v>
      </c>
      <c r="AQ1615" s="25">
        <v>0.84000000000000008</v>
      </c>
      <c r="AR1615" s="94">
        <v>1.5015199999999999E-3</v>
      </c>
      <c r="AS1615" s="157" t="s">
        <v>22</v>
      </c>
      <c r="AT1615" s="93">
        <v>44511</v>
      </c>
      <c r="AU1615" s="92" t="s">
        <v>22</v>
      </c>
      <c r="AV1615" s="91" t="s">
        <v>152</v>
      </c>
      <c r="AW1615" s="92" t="s">
        <v>48</v>
      </c>
      <c r="AX1615" s="92" t="s">
        <v>48</v>
      </c>
      <c r="AY1615" s="91" t="s">
        <v>152</v>
      </c>
      <c r="AZ1615" s="23"/>
      <c r="BA1615" s="25" t="s">
        <v>4823</v>
      </c>
      <c r="BB1615" t="s">
        <v>25</v>
      </c>
      <c r="BC1615" t="e">
        <v>#N/A</v>
      </c>
      <c r="BD1615" t="e">
        <f>IF(Z1615=BC1615,"OK")</f>
        <v>#N/A</v>
      </c>
      <c r="BE1615">
        <v>8.4000000000000005E-2</v>
      </c>
      <c r="BF1615">
        <v>1.102E-4</v>
      </c>
      <c r="BG1615">
        <v>80</v>
      </c>
      <c r="BH1615">
        <v>137</v>
      </c>
      <c r="BI1615">
        <v>137</v>
      </c>
      <c r="BJ1615">
        <v>0.84000000000000008</v>
      </c>
      <c r="BK1615">
        <v>1.5015199999999999E-3</v>
      </c>
      <c r="BN1615" s="183"/>
    </row>
    <row r="1616" spans="1:66" ht="25.5" x14ac:dyDescent="0.25">
      <c r="A1616" s="1"/>
      <c r="B1616" s="94">
        <v>1610</v>
      </c>
      <c r="C1616" s="43">
        <v>1119095</v>
      </c>
      <c r="D1616" s="45"/>
      <c r="E1616" s="36" t="s">
        <v>256</v>
      </c>
      <c r="F1616" s="151" t="s">
        <v>21</v>
      </c>
      <c r="G1616" s="127"/>
      <c r="H1616" s="46" t="str">
        <f>IFERROR(IFERROR(IF(SEARCH("Usystems",$E1616)&gt;0,"Usystems"),IF(SEARCH("RIIFO",$E1616)&gt;0,"RIIFO","Uponor")),"Uponor")</f>
        <v>Uponor</v>
      </c>
      <c r="I1616" s="25" t="str">
        <f>IFERROR(MID($D1616,1,7)+0,"")</f>
        <v/>
      </c>
      <c r="J1616" s="25" t="str">
        <f>IFERROR(MID($D1616,10,7)+0,"")</f>
        <v/>
      </c>
      <c r="K1616" s="25" t="str">
        <f>IFERROR(MID($D1616,19,7)+0,"")</f>
        <v/>
      </c>
      <c r="L1616" s="25" t="str">
        <f>IFERROR(MID($D1616,28,7)+0,"")</f>
        <v/>
      </c>
      <c r="M1616" s="25" t="str">
        <f>IF(IFERROR(MID($Q1616,1,7)+0,"")&lt;1130000,IF(INDEX(C:C,MATCH(LEFT(Q1616,7)+0,I:I,0))&lt;1130000,"",INDEX(C:C,MATCH(LEFT(Q1616,7)+0,I:I,0))),IFERROR(MID($Q1616,1,7)+0,""))</f>
        <v/>
      </c>
      <c r="N1616" s="25" t="str">
        <f>IF(IFERROR(MID($Q1616,10,7)+0,"")&lt;1130000,"",IFERROR(MID($Q1616,10,7)+0,""))</f>
        <v/>
      </c>
      <c r="O1616" s="25" t="str">
        <f>IF(IFERROR(MID($Q1616,19,7)+0,"")&lt;1130000,"",IFERROR(MID($Q1616,19,7)+0,""))</f>
        <v/>
      </c>
      <c r="P1616" s="25" t="str">
        <f>IF(M1616="","",IF(N1616="",M1616,M1616&amp;", "&amp;N1616))</f>
        <v/>
      </c>
      <c r="Q1616" s="25"/>
      <c r="R1616" s="25"/>
      <c r="S1616" s="35" t="s">
        <v>4784</v>
      </c>
      <c r="T1616" s="25" t="s">
        <v>36</v>
      </c>
      <c r="U1616" s="185">
        <v>1514</v>
      </c>
      <c r="V1616" s="188">
        <v>1514</v>
      </c>
      <c r="W1616" s="189">
        <v>1514</v>
      </c>
      <c r="X1616" s="31">
        <v>1514</v>
      </c>
      <c r="Y1616" s="90">
        <f>IFERROR(ROUND(X1616/W1616-1,2),"")</f>
        <v>0</v>
      </c>
      <c r="Z1616" s="31">
        <f>IF(OR(S1616="VLD MLC components",S1616="VLD MLC pipes",S1616="VLD PEX components",S1616="VLD PEX pipes",S1616="VLD PHC components",S1616="VLD PHC pipes",S1616="Controls VLD"),"По запросу",X1616)</f>
        <v>1514</v>
      </c>
      <c r="AA1616" s="63">
        <f>ROUND(X1616/1.2,3)</f>
        <v>1261.6669999999999</v>
      </c>
      <c r="AB1616" s="23">
        <v>1261.6669999999999</v>
      </c>
      <c r="AC1616" s="190">
        <f>IFERROR(ROUND(AA1616/AB1616-1,2),"")</f>
        <v>0</v>
      </c>
      <c r="AD1616" s="25">
        <v>0.11</v>
      </c>
      <c r="AE1616" s="25">
        <v>1.496E-4</v>
      </c>
      <c r="AF1616" s="25">
        <v>0</v>
      </c>
      <c r="AG1616" s="25" t="s">
        <v>22</v>
      </c>
      <c r="AH1616" s="25">
        <v>0</v>
      </c>
      <c r="AI1616" s="25">
        <v>0</v>
      </c>
      <c r="AJ1616" s="25" t="s">
        <v>20</v>
      </c>
      <c r="AK1616" s="42" t="s">
        <v>19</v>
      </c>
      <c r="AL1616" s="25" t="s">
        <v>20</v>
      </c>
      <c r="AM1616" s="25">
        <v>10</v>
      </c>
      <c r="AN1616" s="25">
        <v>82</v>
      </c>
      <c r="AO1616" s="25">
        <v>148</v>
      </c>
      <c r="AP1616" s="25">
        <v>148</v>
      </c>
      <c r="AQ1616" s="25">
        <v>1.1000000000000001</v>
      </c>
      <c r="AR1616" s="94">
        <v>1.7961279999999999E-3</v>
      </c>
      <c r="AS1616" s="157" t="s">
        <v>22</v>
      </c>
      <c r="AT1616" s="93">
        <v>44511</v>
      </c>
      <c r="AU1616" s="92" t="s">
        <v>22</v>
      </c>
      <c r="AV1616" s="91" t="s">
        <v>152</v>
      </c>
      <c r="AW1616" s="92" t="s">
        <v>48</v>
      </c>
      <c r="AX1616" s="92" t="s">
        <v>48</v>
      </c>
      <c r="AY1616" s="91" t="s">
        <v>152</v>
      </c>
      <c r="AZ1616" s="23"/>
      <c r="BA1616" s="25" t="s">
        <v>4822</v>
      </c>
      <c r="BB1616" t="s">
        <v>25</v>
      </c>
      <c r="BC1616" t="e">
        <v>#N/A</v>
      </c>
      <c r="BD1616" t="e">
        <f>IF(Z1616=BC1616,"OK")</f>
        <v>#N/A</v>
      </c>
      <c r="BE1616">
        <v>0.11</v>
      </c>
      <c r="BF1616">
        <v>1.496E-4</v>
      </c>
      <c r="BG1616">
        <v>82</v>
      </c>
      <c r="BH1616">
        <v>148</v>
      </c>
      <c r="BI1616">
        <v>148</v>
      </c>
      <c r="BJ1616">
        <v>1.1000000000000001</v>
      </c>
      <c r="BK1616">
        <v>1.7961279999999999E-3</v>
      </c>
      <c r="BN1616" s="183"/>
    </row>
    <row r="1617" spans="1:66" ht="25.5" x14ac:dyDescent="0.25">
      <c r="A1617" s="1"/>
      <c r="B1617" s="94">
        <v>1611</v>
      </c>
      <c r="C1617" s="43">
        <v>1119096</v>
      </c>
      <c r="D1617" s="45"/>
      <c r="E1617" s="36" t="s">
        <v>257</v>
      </c>
      <c r="F1617" s="151" t="s">
        <v>21</v>
      </c>
      <c r="G1617" s="127"/>
      <c r="H1617" s="46" t="str">
        <f>IFERROR(IFERROR(IF(SEARCH("Usystems",$E1617)&gt;0,"Usystems"),IF(SEARCH("RIIFO",$E1617)&gt;0,"RIIFO","Uponor")),"Uponor")</f>
        <v>Uponor</v>
      </c>
      <c r="I1617" s="25" t="str">
        <f>IFERROR(MID($D1617,1,7)+0,"")</f>
        <v/>
      </c>
      <c r="J1617" s="25" t="str">
        <f>IFERROR(MID($D1617,10,7)+0,"")</f>
        <v/>
      </c>
      <c r="K1617" s="25" t="str">
        <f>IFERROR(MID($D1617,19,7)+0,"")</f>
        <v/>
      </c>
      <c r="L1617" s="25" t="str">
        <f>IFERROR(MID($D1617,28,7)+0,"")</f>
        <v/>
      </c>
      <c r="M1617" s="25" t="str">
        <f>IF(IFERROR(MID($Q1617,1,7)+0,"")&lt;1130000,IF(INDEX(C:C,MATCH(LEFT(Q1617,7)+0,I:I,0))&lt;1130000,"",INDEX(C:C,MATCH(LEFT(Q1617,7)+0,I:I,0))),IFERROR(MID($Q1617,1,7)+0,""))</f>
        <v/>
      </c>
      <c r="N1617" s="25" t="str">
        <f>IF(IFERROR(MID($Q1617,10,7)+0,"")&lt;1130000,"",IFERROR(MID($Q1617,10,7)+0,""))</f>
        <v/>
      </c>
      <c r="O1617" s="25" t="str">
        <f>IF(IFERROR(MID($Q1617,19,7)+0,"")&lt;1130000,"",IFERROR(MID($Q1617,19,7)+0,""))</f>
        <v/>
      </c>
      <c r="P1617" s="25" t="str">
        <f>IF(M1617="","",IF(N1617="",M1617,M1617&amp;", "&amp;N1617))</f>
        <v/>
      </c>
      <c r="Q1617" s="25"/>
      <c r="R1617" s="25"/>
      <c r="S1617" s="35" t="s">
        <v>4784</v>
      </c>
      <c r="T1617" s="25" t="s">
        <v>36</v>
      </c>
      <c r="U1617" s="185">
        <v>1823</v>
      </c>
      <c r="V1617" s="188">
        <v>1823</v>
      </c>
      <c r="W1617" s="189">
        <v>1823</v>
      </c>
      <c r="X1617" s="31">
        <v>1823</v>
      </c>
      <c r="Y1617" s="90">
        <f>IFERROR(ROUND(X1617/W1617-1,2),"")</f>
        <v>0</v>
      </c>
      <c r="Z1617" s="31">
        <f>IF(OR(S1617="VLD MLC components",S1617="VLD MLC pipes",S1617="VLD PEX components",S1617="VLD PEX pipes",S1617="VLD PHC components",S1617="VLD PHC pipes",S1617="Controls VLD"),"По запросу",X1617)</f>
        <v>1823</v>
      </c>
      <c r="AA1617" s="63">
        <f>ROUND(X1617/1.2,3)</f>
        <v>1519.1669999999999</v>
      </c>
      <c r="AB1617" s="23">
        <v>1519.1669999999999</v>
      </c>
      <c r="AC1617" s="190">
        <f>IFERROR(ROUND(AA1617/AB1617-1,2),"")</f>
        <v>0</v>
      </c>
      <c r="AD1617" s="25">
        <v>0.14599999999999999</v>
      </c>
      <c r="AE1617" s="25">
        <v>2.307E-4</v>
      </c>
      <c r="AF1617" s="25">
        <v>0</v>
      </c>
      <c r="AG1617" s="25" t="s">
        <v>22</v>
      </c>
      <c r="AH1617" s="25">
        <v>0</v>
      </c>
      <c r="AI1617" s="25">
        <v>0</v>
      </c>
      <c r="AJ1617" s="25" t="s">
        <v>20</v>
      </c>
      <c r="AK1617" s="42" t="s">
        <v>19</v>
      </c>
      <c r="AL1617" s="25" t="s">
        <v>20</v>
      </c>
      <c r="AM1617" s="25">
        <v>10</v>
      </c>
      <c r="AN1617" s="25">
        <v>92</v>
      </c>
      <c r="AO1617" s="25">
        <v>181</v>
      </c>
      <c r="AP1617" s="25">
        <v>181</v>
      </c>
      <c r="AQ1617" s="25">
        <v>1.46</v>
      </c>
      <c r="AR1617" s="94">
        <v>3.0140119999999999E-3</v>
      </c>
      <c r="AS1617" s="157" t="s">
        <v>22</v>
      </c>
      <c r="AT1617" s="93">
        <v>44511</v>
      </c>
      <c r="AU1617" s="92" t="s">
        <v>22</v>
      </c>
      <c r="AV1617" s="91" t="s">
        <v>152</v>
      </c>
      <c r="AW1617" s="92" t="s">
        <v>48</v>
      </c>
      <c r="AX1617" s="92" t="s">
        <v>48</v>
      </c>
      <c r="AY1617" s="91" t="s">
        <v>152</v>
      </c>
      <c r="AZ1617" s="23"/>
      <c r="BA1617" s="25" t="s">
        <v>4821</v>
      </c>
      <c r="BB1617" t="s">
        <v>25</v>
      </c>
      <c r="BC1617" t="e">
        <v>#N/A</v>
      </c>
      <c r="BD1617" t="e">
        <f>IF(Z1617=BC1617,"OK")</f>
        <v>#N/A</v>
      </c>
      <c r="BE1617">
        <v>0.14599999999999999</v>
      </c>
      <c r="BF1617">
        <v>2.307E-4</v>
      </c>
      <c r="BG1617">
        <v>92</v>
      </c>
      <c r="BH1617">
        <v>181</v>
      </c>
      <c r="BI1617">
        <v>181</v>
      </c>
      <c r="BJ1617">
        <v>1.46</v>
      </c>
      <c r="BK1617">
        <v>3.0140119999999999E-3</v>
      </c>
      <c r="BN1617" s="183"/>
    </row>
    <row r="1618" spans="1:66" ht="25.5" x14ac:dyDescent="0.25">
      <c r="A1618" s="1"/>
      <c r="B1618" s="94">
        <v>1612</v>
      </c>
      <c r="C1618" s="43">
        <v>1119097</v>
      </c>
      <c r="D1618" s="45"/>
      <c r="E1618" s="36" t="s">
        <v>258</v>
      </c>
      <c r="F1618" s="151" t="s">
        <v>21</v>
      </c>
      <c r="G1618" s="28"/>
      <c r="H1618" s="46" t="str">
        <f>IFERROR(IFERROR(IF(SEARCH("Usystems",$E1618)&gt;0,"Usystems"),IF(SEARCH("RIIFO",$E1618)&gt;0,"RIIFO","Uponor")),"Uponor")</f>
        <v>Uponor</v>
      </c>
      <c r="I1618" s="25" t="str">
        <f>IFERROR(MID($D1618,1,7)+0,"")</f>
        <v/>
      </c>
      <c r="J1618" s="25" t="str">
        <f>IFERROR(MID($D1618,10,7)+0,"")</f>
        <v/>
      </c>
      <c r="K1618" s="25" t="str">
        <f>IFERROR(MID($D1618,19,7)+0,"")</f>
        <v/>
      </c>
      <c r="L1618" s="25" t="str">
        <f>IFERROR(MID($D1618,28,7)+0,"")</f>
        <v/>
      </c>
      <c r="M1618" s="25" t="str">
        <f>IF(IFERROR(MID($Q1618,1,7)+0,"")&lt;1130000,IF(INDEX(C:C,MATCH(LEFT(Q1618,7)+0,I:I,0))&lt;1130000,"",INDEX(C:C,MATCH(LEFT(Q1618,7)+0,I:I,0))),IFERROR(MID($Q1618,1,7)+0,""))</f>
        <v/>
      </c>
      <c r="N1618" s="25" t="str">
        <f>IF(IFERROR(MID($Q1618,10,7)+0,"")&lt;1130000,"",IFERROR(MID($Q1618,10,7)+0,""))</f>
        <v/>
      </c>
      <c r="O1618" s="25" t="str">
        <f>IF(IFERROR(MID($Q1618,19,7)+0,"")&lt;1130000,"",IFERROR(MID($Q1618,19,7)+0,""))</f>
        <v/>
      </c>
      <c r="P1618" s="25" t="str">
        <f>IF(M1618="","",IF(N1618="",M1618,M1618&amp;", "&amp;N1618))</f>
        <v/>
      </c>
      <c r="Q1618" s="25"/>
      <c r="R1618" s="25"/>
      <c r="S1618" s="35" t="s">
        <v>4784</v>
      </c>
      <c r="T1618" s="25" t="s">
        <v>36</v>
      </c>
      <c r="U1618" s="185">
        <v>2205</v>
      </c>
      <c r="V1618" s="188">
        <v>2205</v>
      </c>
      <c r="W1618" s="189">
        <v>2205</v>
      </c>
      <c r="X1618" s="31">
        <v>2205</v>
      </c>
      <c r="Y1618" s="90">
        <f>IFERROR(ROUND(X1618/W1618-1,2),"")</f>
        <v>0</v>
      </c>
      <c r="Z1618" s="31">
        <f>IF(OR(S1618="VLD MLC components",S1618="VLD MLC pipes",S1618="VLD PEX components",S1618="VLD PEX pipes",S1618="VLD PHC components",S1618="VLD PHC pipes",S1618="Controls VLD"),"По запросу",X1618)</f>
        <v>2205</v>
      </c>
      <c r="AA1618" s="63">
        <f>ROUND(X1618/1.2,3)</f>
        <v>1837.5</v>
      </c>
      <c r="AB1618" s="23">
        <v>1837.5</v>
      </c>
      <c r="AC1618" s="190">
        <f>IFERROR(ROUND(AA1618/AB1618-1,2),"")</f>
        <v>0</v>
      </c>
      <c r="AD1618" s="25">
        <v>0.193</v>
      </c>
      <c r="AE1618" s="25">
        <v>3.4880000000000002E-4</v>
      </c>
      <c r="AF1618" s="25">
        <v>0</v>
      </c>
      <c r="AG1618" s="25" t="s">
        <v>22</v>
      </c>
      <c r="AH1618" s="25">
        <v>0</v>
      </c>
      <c r="AI1618" s="25">
        <v>0</v>
      </c>
      <c r="AJ1618" s="25" t="s">
        <v>20</v>
      </c>
      <c r="AK1618" s="42" t="s">
        <v>19</v>
      </c>
      <c r="AL1618" s="25" t="s">
        <v>20</v>
      </c>
      <c r="AM1618" s="25">
        <v>10</v>
      </c>
      <c r="AN1618" s="25">
        <v>102</v>
      </c>
      <c r="AO1618" s="25">
        <v>210</v>
      </c>
      <c r="AP1618" s="25">
        <v>210</v>
      </c>
      <c r="AQ1618" s="25">
        <v>1.9300000000000002</v>
      </c>
      <c r="AR1618" s="94">
        <v>4.4981999999999999E-3</v>
      </c>
      <c r="AS1618" s="157" t="s">
        <v>22</v>
      </c>
      <c r="AT1618" s="93">
        <v>44511</v>
      </c>
      <c r="AU1618" s="92" t="s">
        <v>22</v>
      </c>
      <c r="AV1618" s="91" t="s">
        <v>152</v>
      </c>
      <c r="AW1618" s="92" t="s">
        <v>48</v>
      </c>
      <c r="AX1618" s="92" t="s">
        <v>48</v>
      </c>
      <c r="AY1618" s="91" t="s">
        <v>152</v>
      </c>
      <c r="AZ1618" s="23"/>
      <c r="BA1618" s="25" t="s">
        <v>4820</v>
      </c>
      <c r="BB1618" t="s">
        <v>25</v>
      </c>
      <c r="BC1618" t="e">
        <v>#N/A</v>
      </c>
      <c r="BD1618" t="e">
        <f>IF(Z1618=BC1618,"OK")</f>
        <v>#N/A</v>
      </c>
      <c r="BE1618">
        <v>0.193</v>
      </c>
      <c r="BF1618">
        <v>3.4880000000000002E-4</v>
      </c>
      <c r="BG1618">
        <v>102</v>
      </c>
      <c r="BH1618">
        <v>210</v>
      </c>
      <c r="BI1618">
        <v>210</v>
      </c>
      <c r="BJ1618">
        <v>1.9300000000000002</v>
      </c>
      <c r="BK1618">
        <v>4.4981999999999999E-3</v>
      </c>
      <c r="BN1618" s="183"/>
    </row>
    <row r="1619" spans="1:66" ht="25.5" x14ac:dyDescent="0.25">
      <c r="A1619" s="1"/>
      <c r="B1619" s="94">
        <v>1613</v>
      </c>
      <c r="C1619" s="43">
        <v>1119098</v>
      </c>
      <c r="D1619" s="45"/>
      <c r="E1619" s="36" t="s">
        <v>259</v>
      </c>
      <c r="F1619" s="151" t="s">
        <v>21</v>
      </c>
      <c r="G1619" s="41"/>
      <c r="H1619" s="46" t="str">
        <f>IFERROR(IFERROR(IF(SEARCH("Usystems",$E1619)&gt;0,"Usystems"),IF(SEARCH("RIIFO",$E1619)&gt;0,"RIIFO","Uponor")),"Uponor")</f>
        <v>Uponor</v>
      </c>
      <c r="I1619" s="25" t="str">
        <f>IFERROR(MID($D1619,1,7)+0,"")</f>
        <v/>
      </c>
      <c r="J1619" s="25" t="str">
        <f>IFERROR(MID($D1619,10,7)+0,"")</f>
        <v/>
      </c>
      <c r="K1619" s="25" t="str">
        <f>IFERROR(MID($D1619,19,7)+0,"")</f>
        <v/>
      </c>
      <c r="L1619" s="25" t="str">
        <f>IFERROR(MID($D1619,28,7)+0,"")</f>
        <v/>
      </c>
      <c r="M1619" s="25" t="str">
        <f>IF(IFERROR(MID($Q1619,1,7)+0,"")&lt;1130000,IF(INDEX(C:C,MATCH(LEFT(Q1619,7)+0,I:I,0))&lt;1130000,"",INDEX(C:C,MATCH(LEFT(Q1619,7)+0,I:I,0))),IFERROR(MID($Q1619,1,7)+0,""))</f>
        <v/>
      </c>
      <c r="N1619" s="25" t="str">
        <f>IF(IFERROR(MID($Q1619,10,7)+0,"")&lt;1130000,"",IFERROR(MID($Q1619,10,7)+0,""))</f>
        <v/>
      </c>
      <c r="O1619" s="25" t="str">
        <f>IF(IFERROR(MID($Q1619,19,7)+0,"")&lt;1130000,"",IFERROR(MID($Q1619,19,7)+0,""))</f>
        <v/>
      </c>
      <c r="P1619" s="25" t="str">
        <f>IF(M1619="","",IF(N1619="",M1619,M1619&amp;", "&amp;N1619))</f>
        <v/>
      </c>
      <c r="Q1619" s="25"/>
      <c r="R1619" s="25"/>
      <c r="S1619" s="35" t="s">
        <v>4784</v>
      </c>
      <c r="T1619" s="25" t="s">
        <v>36</v>
      </c>
      <c r="U1619" s="185">
        <v>4076</v>
      </c>
      <c r="V1619" s="188">
        <v>4076</v>
      </c>
      <c r="W1619" s="189">
        <v>4076</v>
      </c>
      <c r="X1619" s="31">
        <v>4076</v>
      </c>
      <c r="Y1619" s="90">
        <f>IFERROR(ROUND(X1619/W1619-1,2),"")</f>
        <v>0</v>
      </c>
      <c r="Z1619" s="31">
        <f>IF(OR(S1619="VLD MLC components",S1619="VLD MLC pipes",S1619="VLD PEX components",S1619="VLD PEX pipes",S1619="VLD PHC components",S1619="VLD PHC pipes",S1619="Controls VLD"),"По запросу",X1619)</f>
        <v>4076</v>
      </c>
      <c r="AA1619" s="63">
        <f>ROUND(X1619/1.2,3)</f>
        <v>3396.6669999999999</v>
      </c>
      <c r="AB1619" s="23">
        <v>3396.6669999999999</v>
      </c>
      <c r="AC1619" s="190">
        <f>IFERROR(ROUND(AA1619/AB1619-1,2),"")</f>
        <v>0</v>
      </c>
      <c r="AD1619" s="25">
        <v>0.27800000000000002</v>
      </c>
      <c r="AE1619" s="25">
        <v>5.6709999999999996E-4</v>
      </c>
      <c r="AF1619" s="25">
        <v>0</v>
      </c>
      <c r="AG1619" s="25" t="s">
        <v>22</v>
      </c>
      <c r="AH1619" s="25">
        <v>0</v>
      </c>
      <c r="AI1619" s="25">
        <v>0</v>
      </c>
      <c r="AJ1619" s="25" t="s">
        <v>20</v>
      </c>
      <c r="AK1619" s="42" t="s">
        <v>19</v>
      </c>
      <c r="AL1619" s="25" t="s">
        <v>20</v>
      </c>
      <c r="AM1619" s="25">
        <v>4</v>
      </c>
      <c r="AN1619" s="25">
        <v>118</v>
      </c>
      <c r="AO1619" s="25">
        <v>159</v>
      </c>
      <c r="AP1619" s="25">
        <v>159</v>
      </c>
      <c r="AQ1619" s="25">
        <v>1.1120000000000001</v>
      </c>
      <c r="AR1619" s="94">
        <v>2.9831580000000001E-3</v>
      </c>
      <c r="AS1619" s="157" t="s">
        <v>22</v>
      </c>
      <c r="AT1619" s="93">
        <v>44511</v>
      </c>
      <c r="AU1619" s="92" t="s">
        <v>22</v>
      </c>
      <c r="AV1619" s="91" t="s">
        <v>152</v>
      </c>
      <c r="AW1619" s="92" t="s">
        <v>48</v>
      </c>
      <c r="AX1619" s="92" t="s">
        <v>48</v>
      </c>
      <c r="AY1619" s="91" t="s">
        <v>152</v>
      </c>
      <c r="AZ1619" s="23"/>
      <c r="BA1619" s="25" t="s">
        <v>4819</v>
      </c>
      <c r="BB1619" t="s">
        <v>25</v>
      </c>
      <c r="BC1619" t="e">
        <v>#N/A</v>
      </c>
      <c r="BD1619" t="e">
        <f>IF(Z1619=BC1619,"OK")</f>
        <v>#N/A</v>
      </c>
      <c r="BE1619">
        <v>0.27800000000000002</v>
      </c>
      <c r="BF1619">
        <v>5.6709999999999996E-4</v>
      </c>
      <c r="BG1619">
        <v>118</v>
      </c>
      <c r="BH1619">
        <v>159</v>
      </c>
      <c r="BI1619">
        <v>159</v>
      </c>
      <c r="BJ1619">
        <v>1.1120000000000001</v>
      </c>
      <c r="BK1619">
        <v>2.9831580000000001E-3</v>
      </c>
      <c r="BN1619" s="183"/>
    </row>
    <row r="1620" spans="1:66" ht="25.5" x14ac:dyDescent="0.25">
      <c r="A1620" s="1"/>
      <c r="B1620" s="94">
        <v>1614</v>
      </c>
      <c r="C1620" s="43">
        <v>1119099</v>
      </c>
      <c r="D1620" s="45"/>
      <c r="E1620" s="36" t="s">
        <v>260</v>
      </c>
      <c r="F1620" s="151" t="s">
        <v>21</v>
      </c>
      <c r="G1620" s="28"/>
      <c r="H1620" s="46" t="str">
        <f>IFERROR(IFERROR(IF(SEARCH("Usystems",$E1620)&gt;0,"Usystems"),IF(SEARCH("RIIFO",$E1620)&gt;0,"RIIFO","Uponor")),"Uponor")</f>
        <v>Uponor</v>
      </c>
      <c r="I1620" s="25" t="str">
        <f>IFERROR(MID($D1620,1,7)+0,"")</f>
        <v/>
      </c>
      <c r="J1620" s="25" t="str">
        <f>IFERROR(MID($D1620,10,7)+0,"")</f>
        <v/>
      </c>
      <c r="K1620" s="25" t="str">
        <f>IFERROR(MID($D1620,19,7)+0,"")</f>
        <v/>
      </c>
      <c r="L1620" s="25" t="str">
        <f>IFERROR(MID($D1620,28,7)+0,"")</f>
        <v/>
      </c>
      <c r="M1620" s="25" t="str">
        <f>IF(IFERROR(MID($Q1620,1,7)+0,"")&lt;1130000,IF(INDEX(C:C,MATCH(LEFT(Q1620,7)+0,I:I,0))&lt;1130000,"",INDEX(C:C,MATCH(LEFT(Q1620,7)+0,I:I,0))),IFERROR(MID($Q1620,1,7)+0,""))</f>
        <v/>
      </c>
      <c r="N1620" s="25" t="str">
        <f>IF(IFERROR(MID($Q1620,10,7)+0,"")&lt;1130000,"",IFERROR(MID($Q1620,10,7)+0,""))</f>
        <v/>
      </c>
      <c r="O1620" s="25" t="str">
        <f>IF(IFERROR(MID($Q1620,19,7)+0,"")&lt;1130000,"",IFERROR(MID($Q1620,19,7)+0,""))</f>
        <v/>
      </c>
      <c r="P1620" s="25" t="str">
        <f>IF(M1620="","",IF(N1620="",M1620,M1620&amp;", "&amp;N1620))</f>
        <v/>
      </c>
      <c r="Q1620" s="25"/>
      <c r="R1620" s="25"/>
      <c r="S1620" s="35" t="s">
        <v>4784</v>
      </c>
      <c r="T1620" s="25" t="s">
        <v>36</v>
      </c>
      <c r="U1620" s="185">
        <v>4216</v>
      </c>
      <c r="V1620" s="188">
        <v>4216</v>
      </c>
      <c r="W1620" s="189">
        <v>4216</v>
      </c>
      <c r="X1620" s="31">
        <v>4216</v>
      </c>
      <c r="Y1620" s="90">
        <f>IFERROR(ROUND(X1620/W1620-1,2),"")</f>
        <v>0</v>
      </c>
      <c r="Z1620" s="31">
        <f>IF(OR(S1620="VLD MLC components",S1620="VLD MLC pipes",S1620="VLD PEX components",S1620="VLD PEX pipes",S1620="VLD PHC components",S1620="VLD PHC pipes",S1620="Controls VLD"),"По запросу",X1620)</f>
        <v>4216</v>
      </c>
      <c r="AA1620" s="63">
        <f>ROUND(X1620/1.2,3)</f>
        <v>3513.3330000000001</v>
      </c>
      <c r="AB1620" s="23">
        <v>3513.3330000000001</v>
      </c>
      <c r="AC1620" s="190">
        <f>IFERROR(ROUND(AA1620/AB1620-1,2),"")</f>
        <v>0</v>
      </c>
      <c r="AD1620" s="25">
        <v>0.40600000000000003</v>
      </c>
      <c r="AE1620" s="25">
        <v>9.8409999999999991E-4</v>
      </c>
      <c r="AF1620" s="25">
        <v>0</v>
      </c>
      <c r="AG1620" s="25" t="s">
        <v>22</v>
      </c>
      <c r="AH1620" s="25">
        <v>0</v>
      </c>
      <c r="AI1620" s="25">
        <v>0</v>
      </c>
      <c r="AJ1620" s="25" t="s">
        <v>20</v>
      </c>
      <c r="AK1620" s="42" t="s">
        <v>19</v>
      </c>
      <c r="AL1620" s="25" t="s">
        <v>20</v>
      </c>
      <c r="AM1620" s="25">
        <v>2</v>
      </c>
      <c r="AN1620" s="25">
        <v>142</v>
      </c>
      <c r="AO1620" s="25">
        <v>145</v>
      </c>
      <c r="AP1620" s="25">
        <v>145</v>
      </c>
      <c r="AQ1620" s="25">
        <v>0.81200000000000006</v>
      </c>
      <c r="AR1620" s="94">
        <v>2.98555E-3</v>
      </c>
      <c r="AS1620" s="157" t="s">
        <v>22</v>
      </c>
      <c r="AT1620" s="93">
        <v>44511</v>
      </c>
      <c r="AU1620" s="92" t="s">
        <v>22</v>
      </c>
      <c r="AV1620" s="91" t="s">
        <v>48</v>
      </c>
      <c r="AW1620" s="92" t="s">
        <v>48</v>
      </c>
      <c r="AX1620" s="92" t="s">
        <v>48</v>
      </c>
      <c r="AY1620" s="91" t="s">
        <v>152</v>
      </c>
      <c r="AZ1620" s="23"/>
      <c r="BA1620" s="25">
        <v>0</v>
      </c>
      <c r="BB1620" t="s">
        <v>48</v>
      </c>
      <c r="BC1620" t="e">
        <v>#N/A</v>
      </c>
      <c r="BD1620" t="e">
        <f>IF(Z1620=BC1620,"OK")</f>
        <v>#N/A</v>
      </c>
      <c r="BE1620">
        <v>0.40600000000000003</v>
      </c>
      <c r="BF1620">
        <v>9.8409999999999991E-4</v>
      </c>
      <c r="BG1620">
        <v>142</v>
      </c>
      <c r="BH1620">
        <v>145</v>
      </c>
      <c r="BI1620">
        <v>145</v>
      </c>
      <c r="BJ1620">
        <v>0.81200000000000006</v>
      </c>
      <c r="BK1620">
        <v>2.98555E-3</v>
      </c>
      <c r="BN1620" s="183"/>
    </row>
    <row r="1621" spans="1:66" ht="25.5" x14ac:dyDescent="0.25">
      <c r="A1621" s="1"/>
      <c r="B1621" s="94">
        <v>1615</v>
      </c>
      <c r="C1621" s="43">
        <v>1119100</v>
      </c>
      <c r="D1621" s="45"/>
      <c r="E1621" s="36" t="s">
        <v>261</v>
      </c>
      <c r="F1621" s="151" t="s">
        <v>21</v>
      </c>
      <c r="G1621" s="28"/>
      <c r="H1621" s="46" t="str">
        <f>IFERROR(IFERROR(IF(SEARCH("Usystems",$E1621)&gt;0,"Usystems"),IF(SEARCH("RIIFO",$E1621)&gt;0,"RIIFO","Uponor")),"Uponor")</f>
        <v>Uponor</v>
      </c>
      <c r="I1621" s="25" t="str">
        <f>IFERROR(MID($D1621,1,7)+0,"")</f>
        <v/>
      </c>
      <c r="J1621" s="25" t="str">
        <f>IFERROR(MID($D1621,10,7)+0,"")</f>
        <v/>
      </c>
      <c r="K1621" s="25" t="str">
        <f>IFERROR(MID($D1621,19,7)+0,"")</f>
        <v/>
      </c>
      <c r="L1621" s="25" t="str">
        <f>IFERROR(MID($D1621,28,7)+0,"")</f>
        <v/>
      </c>
      <c r="M1621" s="25" t="str">
        <f>IF(IFERROR(MID($Q1621,1,7)+0,"")&lt;1130000,IF(INDEX(C:C,MATCH(LEFT(Q1621,7)+0,I:I,0))&lt;1130000,"",INDEX(C:C,MATCH(LEFT(Q1621,7)+0,I:I,0))),IFERROR(MID($Q1621,1,7)+0,""))</f>
        <v/>
      </c>
      <c r="N1621" s="25" t="str">
        <f>IF(IFERROR(MID($Q1621,10,7)+0,"")&lt;1130000,"",IFERROR(MID($Q1621,10,7)+0,""))</f>
        <v/>
      </c>
      <c r="O1621" s="25" t="str">
        <f>IF(IFERROR(MID($Q1621,19,7)+0,"")&lt;1130000,"",IFERROR(MID($Q1621,19,7)+0,""))</f>
        <v/>
      </c>
      <c r="P1621" s="25" t="str">
        <f>IF(M1621="","",IF(N1621="",M1621,M1621&amp;", "&amp;N1621))</f>
        <v/>
      </c>
      <c r="Q1621" s="25"/>
      <c r="R1621" s="25"/>
      <c r="S1621" s="35" t="s">
        <v>4784</v>
      </c>
      <c r="T1621" s="25" t="s">
        <v>36</v>
      </c>
      <c r="U1621" s="185">
        <v>1898</v>
      </c>
      <c r="V1621" s="188">
        <v>1898</v>
      </c>
      <c r="W1621" s="189">
        <v>1898</v>
      </c>
      <c r="X1621" s="31">
        <v>1898</v>
      </c>
      <c r="Y1621" s="90">
        <f>IFERROR(ROUND(X1621/W1621-1,2),"")</f>
        <v>0</v>
      </c>
      <c r="Z1621" s="31">
        <f>IF(OR(S1621="VLD MLC components",S1621="VLD MLC pipes",S1621="VLD PEX components",S1621="VLD PEX pipes",S1621="VLD PHC components",S1621="VLD PHC pipes",S1621="Controls VLD"),"По запросу",X1621)</f>
        <v>1898</v>
      </c>
      <c r="AA1621" s="63">
        <f>ROUND(X1621/1.2,3)</f>
        <v>1581.6669999999999</v>
      </c>
      <c r="AB1621" s="23">
        <v>1581.6669999999999</v>
      </c>
      <c r="AC1621" s="190">
        <f>IFERROR(ROUND(AA1621/AB1621-1,2),"")</f>
        <v>0</v>
      </c>
      <c r="AD1621" s="25">
        <v>8.4000000000000005E-2</v>
      </c>
      <c r="AE1621" s="25">
        <v>1.071E-4</v>
      </c>
      <c r="AF1621" s="25">
        <v>0</v>
      </c>
      <c r="AG1621" s="25" t="s">
        <v>22</v>
      </c>
      <c r="AH1621" s="25">
        <v>0</v>
      </c>
      <c r="AI1621" s="25">
        <v>0</v>
      </c>
      <c r="AJ1621" s="25" t="s">
        <v>20</v>
      </c>
      <c r="AK1621" s="42" t="s">
        <v>19</v>
      </c>
      <c r="AL1621" s="25" t="s">
        <v>20</v>
      </c>
      <c r="AM1621" s="25">
        <v>10</v>
      </c>
      <c r="AN1621" s="25">
        <v>80</v>
      </c>
      <c r="AO1621" s="25">
        <v>150</v>
      </c>
      <c r="AP1621" s="25">
        <v>150</v>
      </c>
      <c r="AQ1621" s="25">
        <v>0.84000000000000008</v>
      </c>
      <c r="AR1621" s="94">
        <v>1.8E-3</v>
      </c>
      <c r="AS1621" s="157" t="s">
        <v>22</v>
      </c>
      <c r="AT1621" s="93">
        <v>44511</v>
      </c>
      <c r="AU1621" s="92" t="s">
        <v>22</v>
      </c>
      <c r="AV1621" s="91" t="s">
        <v>48</v>
      </c>
      <c r="AW1621" s="92" t="s">
        <v>48</v>
      </c>
      <c r="AX1621" s="92" t="s">
        <v>48</v>
      </c>
      <c r="AY1621" s="91" t="s">
        <v>152</v>
      </c>
      <c r="AZ1621" s="23"/>
      <c r="BA1621" s="25">
        <v>0</v>
      </c>
      <c r="BB1621" t="s">
        <v>48</v>
      </c>
      <c r="BC1621" t="e">
        <v>#N/A</v>
      </c>
      <c r="BD1621" t="e">
        <f>IF(Z1621=BC1621,"OK")</f>
        <v>#N/A</v>
      </c>
      <c r="BE1621">
        <v>8.4000000000000005E-2</v>
      </c>
      <c r="BF1621">
        <v>1.071E-4</v>
      </c>
      <c r="BG1621">
        <v>80</v>
      </c>
      <c r="BH1621">
        <v>150</v>
      </c>
      <c r="BI1621">
        <v>150</v>
      </c>
      <c r="BJ1621">
        <v>0.84000000000000008</v>
      </c>
      <c r="BK1621">
        <v>1.8E-3</v>
      </c>
      <c r="BN1621" s="183"/>
    </row>
    <row r="1622" spans="1:66" ht="25.5" x14ac:dyDescent="0.25">
      <c r="A1622" s="1"/>
      <c r="B1622" s="94">
        <v>1616</v>
      </c>
      <c r="C1622" s="43">
        <v>1119101</v>
      </c>
      <c r="D1622" s="45"/>
      <c r="E1622" s="36" t="s">
        <v>262</v>
      </c>
      <c r="F1622" s="151" t="s">
        <v>21</v>
      </c>
      <c r="G1622" s="127"/>
      <c r="H1622" s="46" t="str">
        <f>IFERROR(IFERROR(IF(SEARCH("Usystems",$E1622)&gt;0,"Usystems"),IF(SEARCH("RIIFO",$E1622)&gt;0,"RIIFO","Uponor")),"Uponor")</f>
        <v>Uponor</v>
      </c>
      <c r="I1622" s="25" t="str">
        <f>IFERROR(MID($D1622,1,7)+0,"")</f>
        <v/>
      </c>
      <c r="J1622" s="25" t="str">
        <f>IFERROR(MID($D1622,10,7)+0,"")</f>
        <v/>
      </c>
      <c r="K1622" s="25" t="str">
        <f>IFERROR(MID($D1622,19,7)+0,"")</f>
        <v/>
      </c>
      <c r="L1622" s="25" t="str">
        <f>IFERROR(MID($D1622,28,7)+0,"")</f>
        <v/>
      </c>
      <c r="M1622" s="25" t="str">
        <f>IF(IFERROR(MID($Q1622,1,7)+0,"")&lt;1130000,IF(INDEX(C:C,MATCH(LEFT(Q1622,7)+0,I:I,0))&lt;1130000,"",INDEX(C:C,MATCH(LEFT(Q1622,7)+0,I:I,0))),IFERROR(MID($Q1622,1,7)+0,""))</f>
        <v/>
      </c>
      <c r="N1622" s="25" t="str">
        <f>IF(IFERROR(MID($Q1622,10,7)+0,"")&lt;1130000,"",IFERROR(MID($Q1622,10,7)+0,""))</f>
        <v/>
      </c>
      <c r="O1622" s="25" t="str">
        <f>IF(IFERROR(MID($Q1622,19,7)+0,"")&lt;1130000,"",IFERROR(MID($Q1622,19,7)+0,""))</f>
        <v/>
      </c>
      <c r="P1622" s="25" t="str">
        <f>IF(M1622="","",IF(N1622="",M1622,M1622&amp;", "&amp;N1622))</f>
        <v/>
      </c>
      <c r="Q1622" s="25"/>
      <c r="R1622" s="25"/>
      <c r="S1622" s="35" t="s">
        <v>4784</v>
      </c>
      <c r="T1622" s="25" t="s">
        <v>36</v>
      </c>
      <c r="U1622" s="185">
        <v>1786</v>
      </c>
      <c r="V1622" s="188">
        <v>1786</v>
      </c>
      <c r="W1622" s="189">
        <v>1786</v>
      </c>
      <c r="X1622" s="31">
        <v>1786</v>
      </c>
      <c r="Y1622" s="90">
        <f>IFERROR(ROUND(X1622/W1622-1,2),"")</f>
        <v>0</v>
      </c>
      <c r="Z1622" s="31">
        <f>IF(OR(S1622="VLD MLC components",S1622="VLD MLC pipes",S1622="VLD PEX components",S1622="VLD PEX pipes",S1622="VLD PHC components",S1622="VLD PHC pipes",S1622="Controls VLD"),"По запросу",X1622)</f>
        <v>1786</v>
      </c>
      <c r="AA1622" s="63">
        <f>ROUND(X1622/1.2,3)</f>
        <v>1488.3330000000001</v>
      </c>
      <c r="AB1622" s="23">
        <v>1488.3330000000001</v>
      </c>
      <c r="AC1622" s="190">
        <f>IFERROR(ROUND(AA1622/AB1622-1,2),"")</f>
        <v>0</v>
      </c>
      <c r="AD1622" s="25">
        <v>0.1</v>
      </c>
      <c r="AE1622" s="25">
        <v>1.4080000000000001E-4</v>
      </c>
      <c r="AF1622" s="25">
        <v>0</v>
      </c>
      <c r="AG1622" s="25" t="s">
        <v>22</v>
      </c>
      <c r="AH1622" s="25">
        <v>0</v>
      </c>
      <c r="AI1622" s="25">
        <v>0</v>
      </c>
      <c r="AJ1622" s="25" t="s">
        <v>20</v>
      </c>
      <c r="AK1622" s="42" t="s">
        <v>19</v>
      </c>
      <c r="AL1622" s="25" t="s">
        <v>20</v>
      </c>
      <c r="AM1622" s="25">
        <v>10</v>
      </c>
      <c r="AN1622" s="25">
        <v>82</v>
      </c>
      <c r="AO1622" s="25">
        <v>148</v>
      </c>
      <c r="AP1622" s="25">
        <v>148</v>
      </c>
      <c r="AQ1622" s="25">
        <v>1</v>
      </c>
      <c r="AR1622" s="94">
        <v>1.7961279999999999E-3</v>
      </c>
      <c r="AS1622" s="157" t="s">
        <v>22</v>
      </c>
      <c r="AT1622" s="93">
        <v>44511</v>
      </c>
      <c r="AU1622" s="92" t="s">
        <v>22</v>
      </c>
      <c r="AV1622" s="91" t="s">
        <v>152</v>
      </c>
      <c r="AW1622" s="92" t="s">
        <v>48</v>
      </c>
      <c r="AX1622" s="92" t="s">
        <v>48</v>
      </c>
      <c r="AY1622" s="91" t="s">
        <v>152</v>
      </c>
      <c r="AZ1622" s="23"/>
      <c r="BA1622" s="25" t="s">
        <v>4818</v>
      </c>
      <c r="BB1622" t="s">
        <v>25</v>
      </c>
      <c r="BC1622" t="e">
        <v>#N/A</v>
      </c>
      <c r="BD1622" t="e">
        <f>IF(Z1622=BC1622,"OK")</f>
        <v>#N/A</v>
      </c>
      <c r="BE1622">
        <v>0.1</v>
      </c>
      <c r="BF1622">
        <v>1.4080000000000001E-4</v>
      </c>
      <c r="BG1622">
        <v>82</v>
      </c>
      <c r="BH1622">
        <v>148</v>
      </c>
      <c r="BI1622">
        <v>148</v>
      </c>
      <c r="BJ1622">
        <v>1</v>
      </c>
      <c r="BK1622">
        <v>1.7961279999999999E-3</v>
      </c>
      <c r="BN1622" s="183"/>
    </row>
    <row r="1623" spans="1:66" ht="25.5" x14ac:dyDescent="0.25">
      <c r="A1623" s="1"/>
      <c r="B1623" s="94">
        <v>1617</v>
      </c>
      <c r="C1623" s="43">
        <v>1119102</v>
      </c>
      <c r="D1623" s="45"/>
      <c r="E1623" s="36" t="s">
        <v>263</v>
      </c>
      <c r="F1623" s="151" t="s">
        <v>21</v>
      </c>
      <c r="G1623" s="28"/>
      <c r="H1623" s="46" t="str">
        <f>IFERROR(IFERROR(IF(SEARCH("Usystems",$E1623)&gt;0,"Usystems"),IF(SEARCH("RIIFO",$E1623)&gt;0,"RIIFO","Uponor")),"Uponor")</f>
        <v>Uponor</v>
      </c>
      <c r="I1623" s="25" t="str">
        <f>IFERROR(MID($D1623,1,7)+0,"")</f>
        <v/>
      </c>
      <c r="J1623" s="25" t="str">
        <f>IFERROR(MID($D1623,10,7)+0,"")</f>
        <v/>
      </c>
      <c r="K1623" s="25" t="str">
        <f>IFERROR(MID($D1623,19,7)+0,"")</f>
        <v/>
      </c>
      <c r="L1623" s="25" t="str">
        <f>IFERROR(MID($D1623,28,7)+0,"")</f>
        <v/>
      </c>
      <c r="M1623" s="25" t="str">
        <f>IF(IFERROR(MID($Q1623,1,7)+0,"")&lt;1130000,IF(INDEX(C:C,MATCH(LEFT(Q1623,7)+0,I:I,0))&lt;1130000,"",INDEX(C:C,MATCH(LEFT(Q1623,7)+0,I:I,0))),IFERROR(MID($Q1623,1,7)+0,""))</f>
        <v/>
      </c>
      <c r="N1623" s="25" t="str">
        <f>IF(IFERROR(MID($Q1623,10,7)+0,"")&lt;1130000,"",IFERROR(MID($Q1623,10,7)+0,""))</f>
        <v/>
      </c>
      <c r="O1623" s="25" t="str">
        <f>IF(IFERROR(MID($Q1623,19,7)+0,"")&lt;1130000,"",IFERROR(MID($Q1623,19,7)+0,""))</f>
        <v/>
      </c>
      <c r="P1623" s="25" t="str">
        <f>IF(M1623="","",IF(N1623="",M1623,M1623&amp;", "&amp;N1623))</f>
        <v/>
      </c>
      <c r="Q1623" s="25"/>
      <c r="R1623" s="25"/>
      <c r="S1623" s="35" t="s">
        <v>4784</v>
      </c>
      <c r="T1623" s="25" t="s">
        <v>36</v>
      </c>
      <c r="U1623" s="185">
        <v>1902</v>
      </c>
      <c r="V1623" s="188">
        <v>1902</v>
      </c>
      <c r="W1623" s="189">
        <v>1902</v>
      </c>
      <c r="X1623" s="31">
        <v>1902</v>
      </c>
      <c r="Y1623" s="90">
        <f>IFERROR(ROUND(X1623/W1623-1,2),"")</f>
        <v>0</v>
      </c>
      <c r="Z1623" s="31">
        <f>IF(OR(S1623="VLD MLC components",S1623="VLD MLC pipes",S1623="VLD PEX components",S1623="VLD PEX pipes",S1623="VLD PHC components",S1623="VLD PHC pipes",S1623="Controls VLD"),"По запросу",X1623)</f>
        <v>1902</v>
      </c>
      <c r="AA1623" s="63">
        <f>ROUND(X1623/1.2,3)</f>
        <v>1585</v>
      </c>
      <c r="AB1623" s="23">
        <v>1585</v>
      </c>
      <c r="AC1623" s="190">
        <f>IFERROR(ROUND(AA1623/AB1623-1,2),"")</f>
        <v>0</v>
      </c>
      <c r="AD1623" s="25">
        <v>0.104</v>
      </c>
      <c r="AE1623" s="25">
        <v>1.4210000000000001E-4</v>
      </c>
      <c r="AF1623" s="25">
        <v>0</v>
      </c>
      <c r="AG1623" s="25" t="s">
        <v>22</v>
      </c>
      <c r="AH1623" s="25">
        <v>0</v>
      </c>
      <c r="AI1623" s="25">
        <v>0</v>
      </c>
      <c r="AJ1623" s="25" t="s">
        <v>20</v>
      </c>
      <c r="AK1623" s="42" t="s">
        <v>19</v>
      </c>
      <c r="AL1623" s="25" t="s">
        <v>20</v>
      </c>
      <c r="AM1623" s="25">
        <v>10</v>
      </c>
      <c r="AN1623" s="25">
        <v>82</v>
      </c>
      <c r="AO1623" s="25">
        <v>148</v>
      </c>
      <c r="AP1623" s="25">
        <v>148</v>
      </c>
      <c r="AQ1623" s="25">
        <v>1.04</v>
      </c>
      <c r="AR1623" s="94">
        <v>1.7961279999999999E-3</v>
      </c>
      <c r="AS1623" s="157" t="s">
        <v>22</v>
      </c>
      <c r="AT1623" s="93">
        <v>44511</v>
      </c>
      <c r="AU1623" s="92" t="s">
        <v>22</v>
      </c>
      <c r="AV1623" s="91" t="s">
        <v>48</v>
      </c>
      <c r="AW1623" s="92" t="s">
        <v>48</v>
      </c>
      <c r="AX1623" s="92" t="s">
        <v>48</v>
      </c>
      <c r="AY1623" s="91" t="s">
        <v>152</v>
      </c>
      <c r="AZ1623" s="23"/>
      <c r="BA1623" s="25">
        <v>0</v>
      </c>
      <c r="BB1623" t="s">
        <v>48</v>
      </c>
      <c r="BC1623" t="e">
        <v>#N/A</v>
      </c>
      <c r="BD1623" t="e">
        <f>IF(Z1623=BC1623,"OK")</f>
        <v>#N/A</v>
      </c>
      <c r="BE1623">
        <v>0.104</v>
      </c>
      <c r="BF1623">
        <v>1.4210000000000001E-4</v>
      </c>
      <c r="BG1623">
        <v>82</v>
      </c>
      <c r="BH1623">
        <v>148</v>
      </c>
      <c r="BI1623">
        <v>148</v>
      </c>
      <c r="BJ1623">
        <v>1.04</v>
      </c>
      <c r="BK1623">
        <v>1.7961279999999999E-3</v>
      </c>
      <c r="BN1623" s="183"/>
    </row>
    <row r="1624" spans="1:66" ht="25.5" x14ac:dyDescent="0.25">
      <c r="A1624" s="1"/>
      <c r="B1624" s="94">
        <v>1618</v>
      </c>
      <c r="C1624" s="43">
        <v>1119103</v>
      </c>
      <c r="D1624" s="45"/>
      <c r="E1624" s="36" t="s">
        <v>264</v>
      </c>
      <c r="F1624" s="151" t="s">
        <v>21</v>
      </c>
      <c r="G1624" s="102"/>
      <c r="H1624" s="46" t="str">
        <f>IFERROR(IFERROR(IF(SEARCH("Usystems",$E1624)&gt;0,"Usystems"),IF(SEARCH("RIIFO",$E1624)&gt;0,"RIIFO","Uponor")),"Uponor")</f>
        <v>Uponor</v>
      </c>
      <c r="I1624" s="25" t="str">
        <f>IFERROR(MID($D1624,1,7)+0,"")</f>
        <v/>
      </c>
      <c r="J1624" s="25" t="str">
        <f>IFERROR(MID($D1624,10,7)+0,"")</f>
        <v/>
      </c>
      <c r="K1624" s="25" t="str">
        <f>IFERROR(MID($D1624,19,7)+0,"")</f>
        <v/>
      </c>
      <c r="L1624" s="25" t="str">
        <f>IFERROR(MID($D1624,28,7)+0,"")</f>
        <v/>
      </c>
      <c r="M1624" s="25" t="str">
        <f>IF(IFERROR(MID($Q1624,1,7)+0,"")&lt;1130000,IF(INDEX(C:C,MATCH(LEFT(Q1624,7)+0,I:I,0))&lt;1130000,"",INDEX(C:C,MATCH(LEFT(Q1624,7)+0,I:I,0))),IFERROR(MID($Q1624,1,7)+0,""))</f>
        <v/>
      </c>
      <c r="N1624" s="25" t="str">
        <f>IF(IFERROR(MID($Q1624,10,7)+0,"")&lt;1130000,"",IFERROR(MID($Q1624,10,7)+0,""))</f>
        <v/>
      </c>
      <c r="O1624" s="25" t="str">
        <f>IF(IFERROR(MID($Q1624,19,7)+0,"")&lt;1130000,"",IFERROR(MID($Q1624,19,7)+0,""))</f>
        <v/>
      </c>
      <c r="P1624" s="25" t="str">
        <f>IF(M1624="","",IF(N1624="",M1624,M1624&amp;", "&amp;N1624))</f>
        <v/>
      </c>
      <c r="Q1624" s="25"/>
      <c r="R1624" s="25"/>
      <c r="S1624" s="35" t="s">
        <v>4784</v>
      </c>
      <c r="T1624" s="25" t="s">
        <v>36</v>
      </c>
      <c r="U1624" s="185">
        <v>2708</v>
      </c>
      <c r="V1624" s="188">
        <v>2708</v>
      </c>
      <c r="W1624" s="189">
        <v>2708</v>
      </c>
      <c r="X1624" s="31">
        <v>2708</v>
      </c>
      <c r="Y1624" s="90">
        <f>IFERROR(ROUND(X1624/W1624-1,2),"")</f>
        <v>0</v>
      </c>
      <c r="Z1624" s="31">
        <f>IF(OR(S1624="VLD MLC components",S1624="VLD MLC pipes",S1624="VLD PEX components",S1624="VLD PEX pipes",S1624="VLD PHC components",S1624="VLD PHC pipes",S1624="Controls VLD"),"По запросу",X1624)</f>
        <v>2708</v>
      </c>
      <c r="AA1624" s="63">
        <f>ROUND(X1624/1.2,3)</f>
        <v>2256.6669999999999</v>
      </c>
      <c r="AB1624" s="23">
        <v>2256.6669999999999</v>
      </c>
      <c r="AC1624" s="190">
        <f>IFERROR(ROUND(AA1624/AB1624-1,2),"")</f>
        <v>0</v>
      </c>
      <c r="AD1624" s="25">
        <v>0.13200000000000001</v>
      </c>
      <c r="AE1624" s="25">
        <v>2.1499999999999999E-4</v>
      </c>
      <c r="AF1624" s="25">
        <v>0</v>
      </c>
      <c r="AG1624" s="25" t="s">
        <v>22</v>
      </c>
      <c r="AH1624" s="25">
        <v>0</v>
      </c>
      <c r="AI1624" s="25">
        <v>0</v>
      </c>
      <c r="AJ1624" s="25" t="s">
        <v>20</v>
      </c>
      <c r="AK1624" s="42" t="s">
        <v>19</v>
      </c>
      <c r="AL1624" s="25" t="s">
        <v>20</v>
      </c>
      <c r="AM1624" s="25">
        <v>10</v>
      </c>
      <c r="AN1624" s="25">
        <v>92</v>
      </c>
      <c r="AO1624" s="25">
        <v>181</v>
      </c>
      <c r="AP1624" s="25">
        <v>181</v>
      </c>
      <c r="AQ1624" s="25">
        <v>1.32</v>
      </c>
      <c r="AR1624" s="94">
        <v>3.0140119999999999E-3</v>
      </c>
      <c r="AS1624" s="157" t="s">
        <v>22</v>
      </c>
      <c r="AT1624" s="93">
        <v>44511</v>
      </c>
      <c r="AU1624" s="92" t="s">
        <v>22</v>
      </c>
      <c r="AV1624" s="91" t="s">
        <v>48</v>
      </c>
      <c r="AW1624" s="92" t="s">
        <v>48</v>
      </c>
      <c r="AX1624" s="92" t="s">
        <v>48</v>
      </c>
      <c r="AY1624" s="91" t="s">
        <v>152</v>
      </c>
      <c r="AZ1624" s="23"/>
      <c r="BA1624" s="25">
        <v>0</v>
      </c>
      <c r="BB1624" t="s">
        <v>48</v>
      </c>
      <c r="BC1624" t="e">
        <v>#N/A</v>
      </c>
      <c r="BD1624" t="e">
        <f>IF(Z1624=BC1624,"OK")</f>
        <v>#N/A</v>
      </c>
      <c r="BE1624">
        <v>0.13200000000000001</v>
      </c>
      <c r="BF1624">
        <v>2.1499999999999999E-4</v>
      </c>
      <c r="BG1624">
        <v>92</v>
      </c>
      <c r="BH1624">
        <v>181</v>
      </c>
      <c r="BI1624">
        <v>181</v>
      </c>
      <c r="BJ1624">
        <v>1.32</v>
      </c>
      <c r="BK1624">
        <v>3.0140119999999999E-3</v>
      </c>
      <c r="BN1624" s="183"/>
    </row>
    <row r="1625" spans="1:66" ht="25.5" x14ac:dyDescent="0.25">
      <c r="A1625" s="1"/>
      <c r="B1625" s="94">
        <v>1619</v>
      </c>
      <c r="C1625" s="43">
        <v>1119104</v>
      </c>
      <c r="D1625" s="45"/>
      <c r="E1625" s="36" t="s">
        <v>265</v>
      </c>
      <c r="F1625" s="151" t="s">
        <v>21</v>
      </c>
      <c r="G1625" s="102"/>
      <c r="H1625" s="46" t="str">
        <f>IFERROR(IFERROR(IF(SEARCH("Usystems",$E1625)&gt;0,"Usystems"),IF(SEARCH("RIIFO",$E1625)&gt;0,"RIIFO","Uponor")),"Uponor")</f>
        <v>Uponor</v>
      </c>
      <c r="I1625" s="25" t="str">
        <f>IFERROR(MID($D1625,1,7)+0,"")</f>
        <v/>
      </c>
      <c r="J1625" s="25" t="str">
        <f>IFERROR(MID($D1625,10,7)+0,"")</f>
        <v/>
      </c>
      <c r="K1625" s="25" t="str">
        <f>IFERROR(MID($D1625,19,7)+0,"")</f>
        <v/>
      </c>
      <c r="L1625" s="25" t="str">
        <f>IFERROR(MID($D1625,28,7)+0,"")</f>
        <v/>
      </c>
      <c r="M1625" s="25" t="str">
        <f>IF(IFERROR(MID($Q1625,1,7)+0,"")&lt;1130000,IF(INDEX(C:C,MATCH(LEFT(Q1625,7)+0,I:I,0))&lt;1130000,"",INDEX(C:C,MATCH(LEFT(Q1625,7)+0,I:I,0))),IFERROR(MID($Q1625,1,7)+0,""))</f>
        <v/>
      </c>
      <c r="N1625" s="25" t="str">
        <f>IF(IFERROR(MID($Q1625,10,7)+0,"")&lt;1130000,"",IFERROR(MID($Q1625,10,7)+0,""))</f>
        <v/>
      </c>
      <c r="O1625" s="25" t="str">
        <f>IF(IFERROR(MID($Q1625,19,7)+0,"")&lt;1130000,"",IFERROR(MID($Q1625,19,7)+0,""))</f>
        <v/>
      </c>
      <c r="P1625" s="25" t="str">
        <f>IF(M1625="","",IF(N1625="",M1625,M1625&amp;", "&amp;N1625))</f>
        <v/>
      </c>
      <c r="Q1625" s="25"/>
      <c r="R1625" s="25"/>
      <c r="S1625" s="35" t="s">
        <v>4784</v>
      </c>
      <c r="T1625" s="25" t="s">
        <v>36</v>
      </c>
      <c r="U1625" s="185">
        <v>2144</v>
      </c>
      <c r="V1625" s="188">
        <v>2144</v>
      </c>
      <c r="W1625" s="189">
        <v>2144</v>
      </c>
      <c r="X1625" s="31">
        <v>2144</v>
      </c>
      <c r="Y1625" s="90">
        <f>IFERROR(ROUND(X1625/W1625-1,2),"")</f>
        <v>0</v>
      </c>
      <c r="Z1625" s="31">
        <f>IF(OR(S1625="VLD MLC components",S1625="VLD MLC pipes",S1625="VLD PEX components",S1625="VLD PEX pipes",S1625="VLD PHC components",S1625="VLD PHC pipes",S1625="Controls VLD"),"По запросу",X1625)</f>
        <v>2144</v>
      </c>
      <c r="AA1625" s="63">
        <f>ROUND(X1625/1.2,3)</f>
        <v>1786.6669999999999</v>
      </c>
      <c r="AB1625" s="23">
        <v>1786.6669999999999</v>
      </c>
      <c r="AC1625" s="190">
        <f>IFERROR(ROUND(AA1625/AB1625-1,2),"")</f>
        <v>0</v>
      </c>
      <c r="AD1625" s="25">
        <v>0.13400000000000001</v>
      </c>
      <c r="AE1625" s="25">
        <v>2.2020000000000001E-4</v>
      </c>
      <c r="AF1625" s="25">
        <v>0</v>
      </c>
      <c r="AG1625" s="25" t="s">
        <v>22</v>
      </c>
      <c r="AH1625" s="25">
        <v>0</v>
      </c>
      <c r="AI1625" s="25">
        <v>0</v>
      </c>
      <c r="AJ1625" s="25" t="s">
        <v>20</v>
      </c>
      <c r="AK1625" s="42" t="s">
        <v>19</v>
      </c>
      <c r="AL1625" s="25" t="s">
        <v>20</v>
      </c>
      <c r="AM1625" s="25">
        <v>10</v>
      </c>
      <c r="AN1625" s="25">
        <v>92</v>
      </c>
      <c r="AO1625" s="25">
        <v>181</v>
      </c>
      <c r="AP1625" s="25">
        <v>181</v>
      </c>
      <c r="AQ1625" s="25">
        <v>1.34</v>
      </c>
      <c r="AR1625" s="94">
        <v>3.0140119999999999E-3</v>
      </c>
      <c r="AS1625" s="157" t="s">
        <v>22</v>
      </c>
      <c r="AT1625" s="93">
        <v>44511</v>
      </c>
      <c r="AU1625" s="92" t="s">
        <v>22</v>
      </c>
      <c r="AV1625" s="91" t="s">
        <v>48</v>
      </c>
      <c r="AW1625" s="92" t="s">
        <v>48</v>
      </c>
      <c r="AX1625" s="92" t="s">
        <v>48</v>
      </c>
      <c r="AY1625" s="91" t="s">
        <v>152</v>
      </c>
      <c r="AZ1625" s="23"/>
      <c r="BA1625" s="25">
        <v>0</v>
      </c>
      <c r="BB1625" t="s">
        <v>48</v>
      </c>
      <c r="BC1625" t="e">
        <v>#N/A</v>
      </c>
      <c r="BD1625" t="e">
        <f>IF(Z1625=BC1625,"OK")</f>
        <v>#N/A</v>
      </c>
      <c r="BE1625">
        <v>0.13400000000000001</v>
      </c>
      <c r="BF1625">
        <v>2.2020000000000001E-4</v>
      </c>
      <c r="BG1625">
        <v>92</v>
      </c>
      <c r="BH1625">
        <v>181</v>
      </c>
      <c r="BI1625">
        <v>181</v>
      </c>
      <c r="BJ1625">
        <v>1.34</v>
      </c>
      <c r="BK1625">
        <v>3.0140119999999999E-3</v>
      </c>
      <c r="BN1625" s="183"/>
    </row>
    <row r="1626" spans="1:66" ht="25.5" x14ac:dyDescent="0.25">
      <c r="A1626" s="1"/>
      <c r="B1626" s="94">
        <v>1620</v>
      </c>
      <c r="C1626" s="43">
        <v>1119105</v>
      </c>
      <c r="D1626" s="45"/>
      <c r="E1626" s="36" t="s">
        <v>266</v>
      </c>
      <c r="F1626" s="151" t="s">
        <v>21</v>
      </c>
      <c r="G1626" s="41"/>
      <c r="H1626" s="46" t="str">
        <f>IFERROR(IFERROR(IF(SEARCH("Usystems",$E1626)&gt;0,"Usystems"),IF(SEARCH("RIIFO",$E1626)&gt;0,"RIIFO","Uponor")),"Uponor")</f>
        <v>Uponor</v>
      </c>
      <c r="I1626" s="25" t="str">
        <f>IFERROR(MID($D1626,1,7)+0,"")</f>
        <v/>
      </c>
      <c r="J1626" s="25" t="str">
        <f>IFERROR(MID($D1626,10,7)+0,"")</f>
        <v/>
      </c>
      <c r="K1626" s="25" t="str">
        <f>IFERROR(MID($D1626,19,7)+0,"")</f>
        <v/>
      </c>
      <c r="L1626" s="25" t="str">
        <f>IFERROR(MID($D1626,28,7)+0,"")</f>
        <v/>
      </c>
      <c r="M1626" s="25" t="str">
        <f>IF(IFERROR(MID($Q1626,1,7)+0,"")&lt;1130000,IF(INDEX(C:C,MATCH(LEFT(Q1626,7)+0,I:I,0))&lt;1130000,"",INDEX(C:C,MATCH(LEFT(Q1626,7)+0,I:I,0))),IFERROR(MID($Q1626,1,7)+0,""))</f>
        <v/>
      </c>
      <c r="N1626" s="25" t="str">
        <f>IF(IFERROR(MID($Q1626,10,7)+0,"")&lt;1130000,"",IFERROR(MID($Q1626,10,7)+0,""))</f>
        <v/>
      </c>
      <c r="O1626" s="25" t="str">
        <f>IF(IFERROR(MID($Q1626,19,7)+0,"")&lt;1130000,"",IFERROR(MID($Q1626,19,7)+0,""))</f>
        <v/>
      </c>
      <c r="P1626" s="25" t="str">
        <f>IF(M1626="","",IF(N1626="",M1626,M1626&amp;", "&amp;N1626))</f>
        <v/>
      </c>
      <c r="Q1626" s="25"/>
      <c r="R1626" s="25"/>
      <c r="S1626" s="35" t="s">
        <v>4784</v>
      </c>
      <c r="T1626" s="25" t="s">
        <v>36</v>
      </c>
      <c r="U1626" s="185">
        <v>2163</v>
      </c>
      <c r="V1626" s="188">
        <v>2163</v>
      </c>
      <c r="W1626" s="189">
        <v>2163</v>
      </c>
      <c r="X1626" s="31">
        <v>2163</v>
      </c>
      <c r="Y1626" s="90">
        <f>IFERROR(ROUND(X1626/W1626-1,2),"")</f>
        <v>0</v>
      </c>
      <c r="Z1626" s="31">
        <f>IF(OR(S1626="VLD MLC components",S1626="VLD MLC pipes",S1626="VLD PEX components",S1626="VLD PEX pipes",S1626="VLD PHC components",S1626="VLD PHC pipes",S1626="Controls VLD"),"По запросу",X1626)</f>
        <v>2163</v>
      </c>
      <c r="AA1626" s="63">
        <f>ROUND(X1626/1.2,3)</f>
        <v>1802.5</v>
      </c>
      <c r="AB1626" s="23">
        <v>1802.5</v>
      </c>
      <c r="AC1626" s="190">
        <f>IFERROR(ROUND(AA1626/AB1626-1,2),"")</f>
        <v>0</v>
      </c>
      <c r="AD1626" s="25">
        <v>0.14000000000000001</v>
      </c>
      <c r="AE1626" s="25">
        <v>2.2020000000000001E-4</v>
      </c>
      <c r="AF1626" s="25">
        <v>0</v>
      </c>
      <c r="AG1626" s="25" t="s">
        <v>22</v>
      </c>
      <c r="AH1626" s="25">
        <v>0</v>
      </c>
      <c r="AI1626" s="25">
        <v>0</v>
      </c>
      <c r="AJ1626" s="25" t="s">
        <v>20</v>
      </c>
      <c r="AK1626" s="42" t="s">
        <v>19</v>
      </c>
      <c r="AL1626" s="25" t="s">
        <v>20</v>
      </c>
      <c r="AM1626" s="25">
        <v>10</v>
      </c>
      <c r="AN1626" s="25">
        <v>92</v>
      </c>
      <c r="AO1626" s="25">
        <v>181</v>
      </c>
      <c r="AP1626" s="25">
        <v>181</v>
      </c>
      <c r="AQ1626" s="25">
        <v>1.4000000000000001</v>
      </c>
      <c r="AR1626" s="94">
        <v>3.0140119999999999E-3</v>
      </c>
      <c r="AS1626" s="157" t="s">
        <v>22</v>
      </c>
      <c r="AT1626" s="93">
        <v>44511</v>
      </c>
      <c r="AU1626" s="92" t="s">
        <v>22</v>
      </c>
      <c r="AV1626" s="91" t="s">
        <v>152</v>
      </c>
      <c r="AW1626" s="92" t="s">
        <v>48</v>
      </c>
      <c r="AX1626" s="92" t="s">
        <v>48</v>
      </c>
      <c r="AY1626" s="91" t="s">
        <v>152</v>
      </c>
      <c r="AZ1626" s="23"/>
      <c r="BA1626" s="25" t="s">
        <v>4817</v>
      </c>
      <c r="BB1626" t="s">
        <v>25</v>
      </c>
      <c r="BC1626" t="e">
        <v>#N/A</v>
      </c>
      <c r="BD1626" t="e">
        <f>IF(Z1626=BC1626,"OK")</f>
        <v>#N/A</v>
      </c>
      <c r="BE1626">
        <v>0.14000000000000001</v>
      </c>
      <c r="BF1626">
        <v>2.2020000000000001E-4</v>
      </c>
      <c r="BG1626">
        <v>92</v>
      </c>
      <c r="BH1626">
        <v>181</v>
      </c>
      <c r="BI1626">
        <v>181</v>
      </c>
      <c r="BJ1626">
        <v>1.4000000000000001</v>
      </c>
      <c r="BK1626">
        <v>3.0140119999999999E-3</v>
      </c>
      <c r="BN1626" s="183"/>
    </row>
    <row r="1627" spans="1:66" ht="25.5" x14ac:dyDescent="0.25">
      <c r="A1627" s="1"/>
      <c r="B1627" s="94">
        <v>1621</v>
      </c>
      <c r="C1627" s="43">
        <v>1119106</v>
      </c>
      <c r="D1627" s="45"/>
      <c r="E1627" s="36" t="s">
        <v>267</v>
      </c>
      <c r="F1627" s="151" t="s">
        <v>21</v>
      </c>
      <c r="G1627" s="102"/>
      <c r="H1627" s="46" t="str">
        <f>IFERROR(IFERROR(IF(SEARCH("Usystems",$E1627)&gt;0,"Usystems"),IF(SEARCH("RIIFO",$E1627)&gt;0,"RIIFO","Uponor")),"Uponor")</f>
        <v>Uponor</v>
      </c>
      <c r="I1627" s="25" t="str">
        <f>IFERROR(MID($D1627,1,7)+0,"")</f>
        <v/>
      </c>
      <c r="J1627" s="25" t="str">
        <f>IFERROR(MID($D1627,10,7)+0,"")</f>
        <v/>
      </c>
      <c r="K1627" s="25" t="str">
        <f>IFERROR(MID($D1627,19,7)+0,"")</f>
        <v/>
      </c>
      <c r="L1627" s="25" t="str">
        <f>IFERROR(MID($D1627,28,7)+0,"")</f>
        <v/>
      </c>
      <c r="M1627" s="25" t="str">
        <f>IF(IFERROR(MID($Q1627,1,7)+0,"")&lt;1130000,IF(INDEX(C:C,MATCH(LEFT(Q1627,7)+0,I:I,0))&lt;1130000,"",INDEX(C:C,MATCH(LEFT(Q1627,7)+0,I:I,0))),IFERROR(MID($Q1627,1,7)+0,""))</f>
        <v/>
      </c>
      <c r="N1627" s="25" t="str">
        <f>IF(IFERROR(MID($Q1627,10,7)+0,"")&lt;1130000,"",IFERROR(MID($Q1627,10,7)+0,""))</f>
        <v/>
      </c>
      <c r="O1627" s="25" t="str">
        <f>IF(IFERROR(MID($Q1627,19,7)+0,"")&lt;1130000,"",IFERROR(MID($Q1627,19,7)+0,""))</f>
        <v/>
      </c>
      <c r="P1627" s="25" t="str">
        <f>IF(M1627="","",IF(N1627="",M1627,M1627&amp;", "&amp;N1627))</f>
        <v/>
      </c>
      <c r="Q1627" s="25"/>
      <c r="R1627" s="25"/>
      <c r="S1627" s="35" t="s">
        <v>4784</v>
      </c>
      <c r="T1627" s="25" t="s">
        <v>36</v>
      </c>
      <c r="U1627" s="185">
        <v>2202</v>
      </c>
      <c r="V1627" s="188">
        <v>2202</v>
      </c>
      <c r="W1627" s="189">
        <v>2202</v>
      </c>
      <c r="X1627" s="31">
        <v>2202</v>
      </c>
      <c r="Y1627" s="90">
        <f>IFERROR(ROUND(X1627/W1627-1,2),"")</f>
        <v>0</v>
      </c>
      <c r="Z1627" s="31">
        <f>IF(OR(S1627="VLD MLC components",S1627="VLD MLC pipes",S1627="VLD PEX components",S1627="VLD PEX pipes",S1627="VLD PHC components",S1627="VLD PHC pipes",S1627="Controls VLD"),"По запросу",X1627)</f>
        <v>2202</v>
      </c>
      <c r="AA1627" s="63">
        <f>ROUND(X1627/1.2,3)</f>
        <v>1835</v>
      </c>
      <c r="AB1627" s="23">
        <v>1835</v>
      </c>
      <c r="AC1627" s="190">
        <f>IFERROR(ROUND(AA1627/AB1627-1,2),"")</f>
        <v>0</v>
      </c>
      <c r="AD1627" s="25">
        <v>0.16</v>
      </c>
      <c r="AE1627" s="25">
        <v>3.098E-4</v>
      </c>
      <c r="AF1627" s="25">
        <v>0</v>
      </c>
      <c r="AG1627" s="25" t="s">
        <v>22</v>
      </c>
      <c r="AH1627" s="25">
        <v>0</v>
      </c>
      <c r="AI1627" s="25">
        <v>0</v>
      </c>
      <c r="AJ1627" s="25" t="s">
        <v>20</v>
      </c>
      <c r="AK1627" s="42" t="s">
        <v>19</v>
      </c>
      <c r="AL1627" s="25" t="s">
        <v>20</v>
      </c>
      <c r="AM1627" s="25">
        <v>10</v>
      </c>
      <c r="AN1627" s="25">
        <v>102</v>
      </c>
      <c r="AO1627" s="25">
        <v>210</v>
      </c>
      <c r="AP1627" s="25">
        <v>210</v>
      </c>
      <c r="AQ1627" s="25">
        <v>1.6</v>
      </c>
      <c r="AR1627" s="94">
        <v>4.4981999999999999E-3</v>
      </c>
      <c r="AS1627" s="157" t="s">
        <v>22</v>
      </c>
      <c r="AT1627" s="93">
        <v>44511</v>
      </c>
      <c r="AU1627" s="92" t="s">
        <v>22</v>
      </c>
      <c r="AV1627" s="91" t="s">
        <v>48</v>
      </c>
      <c r="AW1627" s="92" t="s">
        <v>48</v>
      </c>
      <c r="AX1627" s="92" t="s">
        <v>48</v>
      </c>
      <c r="AY1627" s="91" t="s">
        <v>152</v>
      </c>
      <c r="AZ1627" s="23"/>
      <c r="BA1627" s="25">
        <v>0</v>
      </c>
      <c r="BB1627" t="s">
        <v>48</v>
      </c>
      <c r="BC1627" t="e">
        <v>#N/A</v>
      </c>
      <c r="BD1627" t="e">
        <f>IF(Z1627=BC1627,"OK")</f>
        <v>#N/A</v>
      </c>
      <c r="BE1627">
        <v>0.16</v>
      </c>
      <c r="BF1627">
        <v>3.098E-4</v>
      </c>
      <c r="BG1627">
        <v>102</v>
      </c>
      <c r="BH1627">
        <v>210</v>
      </c>
      <c r="BI1627">
        <v>210</v>
      </c>
      <c r="BJ1627">
        <v>1.6</v>
      </c>
      <c r="BK1627">
        <v>4.4981999999999999E-3</v>
      </c>
      <c r="BN1627" s="183"/>
    </row>
    <row r="1628" spans="1:66" ht="25.5" x14ac:dyDescent="0.25">
      <c r="A1628" s="1"/>
      <c r="B1628" s="94">
        <v>1622</v>
      </c>
      <c r="C1628" s="43">
        <v>1119107</v>
      </c>
      <c r="D1628" s="45"/>
      <c r="E1628" s="36" t="s">
        <v>268</v>
      </c>
      <c r="F1628" s="151" t="s">
        <v>21</v>
      </c>
      <c r="G1628" s="102"/>
      <c r="H1628" s="46" t="str">
        <f>IFERROR(IFERROR(IF(SEARCH("Usystems",$E1628)&gt;0,"Usystems"),IF(SEARCH("RIIFO",$E1628)&gt;0,"RIIFO","Uponor")),"Uponor")</f>
        <v>Uponor</v>
      </c>
      <c r="I1628" s="25" t="str">
        <f>IFERROR(MID($D1628,1,7)+0,"")</f>
        <v/>
      </c>
      <c r="J1628" s="25" t="str">
        <f>IFERROR(MID($D1628,10,7)+0,"")</f>
        <v/>
      </c>
      <c r="K1628" s="25" t="str">
        <f>IFERROR(MID($D1628,19,7)+0,"")</f>
        <v/>
      </c>
      <c r="L1628" s="25" t="str">
        <f>IFERROR(MID($D1628,28,7)+0,"")</f>
        <v/>
      </c>
      <c r="M1628" s="25" t="str">
        <f>IF(IFERROR(MID($Q1628,1,7)+0,"")&lt;1130000,IF(INDEX(C:C,MATCH(LEFT(Q1628,7)+0,I:I,0))&lt;1130000,"",INDEX(C:C,MATCH(LEFT(Q1628,7)+0,I:I,0))),IFERROR(MID($Q1628,1,7)+0,""))</f>
        <v/>
      </c>
      <c r="N1628" s="25" t="str">
        <f>IF(IFERROR(MID($Q1628,10,7)+0,"")&lt;1130000,"",IFERROR(MID($Q1628,10,7)+0,""))</f>
        <v/>
      </c>
      <c r="O1628" s="25" t="str">
        <f>IF(IFERROR(MID($Q1628,19,7)+0,"")&lt;1130000,"",IFERROR(MID($Q1628,19,7)+0,""))</f>
        <v/>
      </c>
      <c r="P1628" s="25" t="str">
        <f>IF(M1628="","",IF(N1628="",M1628,M1628&amp;", "&amp;N1628))</f>
        <v/>
      </c>
      <c r="Q1628" s="25"/>
      <c r="R1628" s="25"/>
      <c r="S1628" s="35" t="s">
        <v>4784</v>
      </c>
      <c r="T1628" s="25" t="s">
        <v>36</v>
      </c>
      <c r="U1628" s="185">
        <v>2254</v>
      </c>
      <c r="V1628" s="188">
        <v>2254</v>
      </c>
      <c r="W1628" s="189">
        <v>2254</v>
      </c>
      <c r="X1628" s="31">
        <v>2254</v>
      </c>
      <c r="Y1628" s="90">
        <f>IFERROR(ROUND(X1628/W1628-1,2),"")</f>
        <v>0</v>
      </c>
      <c r="Z1628" s="31">
        <f>IF(OR(S1628="VLD MLC components",S1628="VLD MLC pipes",S1628="VLD PEX components",S1628="VLD PEX pipes",S1628="VLD PHC components",S1628="VLD PHC pipes",S1628="Controls VLD"),"По запросу",X1628)</f>
        <v>2254</v>
      </c>
      <c r="AA1628" s="63">
        <f>ROUND(X1628/1.2,3)</f>
        <v>1878.3330000000001</v>
      </c>
      <c r="AB1628" s="23">
        <v>1878.3330000000001</v>
      </c>
      <c r="AC1628" s="190">
        <f>IFERROR(ROUND(AA1628/AB1628-1,2),"")</f>
        <v>0</v>
      </c>
      <c r="AD1628" s="25">
        <v>0.16500000000000001</v>
      </c>
      <c r="AE1628" s="25">
        <v>3.098E-4</v>
      </c>
      <c r="AF1628" s="25">
        <v>0</v>
      </c>
      <c r="AG1628" s="25" t="s">
        <v>22</v>
      </c>
      <c r="AH1628" s="25">
        <v>0</v>
      </c>
      <c r="AI1628" s="25">
        <v>0</v>
      </c>
      <c r="AJ1628" s="25" t="s">
        <v>20</v>
      </c>
      <c r="AK1628" s="42" t="s">
        <v>19</v>
      </c>
      <c r="AL1628" s="25" t="s">
        <v>20</v>
      </c>
      <c r="AM1628" s="25">
        <v>10</v>
      </c>
      <c r="AN1628" s="25">
        <v>102</v>
      </c>
      <c r="AO1628" s="25">
        <v>210</v>
      </c>
      <c r="AP1628" s="25">
        <v>210</v>
      </c>
      <c r="AQ1628" s="25">
        <v>1.6500000000000001</v>
      </c>
      <c r="AR1628" s="94">
        <v>4.4981999999999999E-3</v>
      </c>
      <c r="AS1628" s="157" t="s">
        <v>22</v>
      </c>
      <c r="AT1628" s="93">
        <v>44511</v>
      </c>
      <c r="AU1628" s="92" t="s">
        <v>22</v>
      </c>
      <c r="AV1628" s="91" t="s">
        <v>48</v>
      </c>
      <c r="AW1628" s="92" t="s">
        <v>48</v>
      </c>
      <c r="AX1628" s="92" t="s">
        <v>48</v>
      </c>
      <c r="AY1628" s="91" t="s">
        <v>152</v>
      </c>
      <c r="AZ1628" s="23"/>
      <c r="BA1628" s="25">
        <v>0</v>
      </c>
      <c r="BB1628" t="s">
        <v>48</v>
      </c>
      <c r="BC1628" t="e">
        <v>#N/A</v>
      </c>
      <c r="BD1628" t="e">
        <f>IF(Z1628=BC1628,"OK")</f>
        <v>#N/A</v>
      </c>
      <c r="BE1628">
        <v>0.16500000000000001</v>
      </c>
      <c r="BF1628">
        <v>3.098E-4</v>
      </c>
      <c r="BG1628">
        <v>102</v>
      </c>
      <c r="BH1628">
        <v>210</v>
      </c>
      <c r="BI1628">
        <v>210</v>
      </c>
      <c r="BJ1628">
        <v>1.6500000000000001</v>
      </c>
      <c r="BK1628">
        <v>4.4981999999999999E-3</v>
      </c>
      <c r="BN1628" s="183"/>
    </row>
    <row r="1629" spans="1:66" ht="25.5" x14ac:dyDescent="0.25">
      <c r="A1629" s="1"/>
      <c r="B1629" s="94">
        <v>1623</v>
      </c>
      <c r="C1629" s="43">
        <v>1119108</v>
      </c>
      <c r="D1629" s="45"/>
      <c r="E1629" s="36" t="s">
        <v>269</v>
      </c>
      <c r="F1629" s="151" t="s">
        <v>21</v>
      </c>
      <c r="G1629" s="102"/>
      <c r="H1629" s="46" t="str">
        <f>IFERROR(IFERROR(IF(SEARCH("Usystems",$E1629)&gt;0,"Usystems"),IF(SEARCH("RIIFO",$E1629)&gt;0,"RIIFO","Uponor")),"Uponor")</f>
        <v>Uponor</v>
      </c>
      <c r="I1629" s="25" t="str">
        <f>IFERROR(MID($D1629,1,7)+0,"")</f>
        <v/>
      </c>
      <c r="J1629" s="25" t="str">
        <f>IFERROR(MID($D1629,10,7)+0,"")</f>
        <v/>
      </c>
      <c r="K1629" s="25" t="str">
        <f>IFERROR(MID($D1629,19,7)+0,"")</f>
        <v/>
      </c>
      <c r="L1629" s="25" t="str">
        <f>IFERROR(MID($D1629,28,7)+0,"")</f>
        <v/>
      </c>
      <c r="M1629" s="25" t="str">
        <f>IF(IFERROR(MID($Q1629,1,7)+0,"")&lt;1130000,IF(INDEX(C:C,MATCH(LEFT(Q1629,7)+0,I:I,0))&lt;1130000,"",INDEX(C:C,MATCH(LEFT(Q1629,7)+0,I:I,0))),IFERROR(MID($Q1629,1,7)+0,""))</f>
        <v/>
      </c>
      <c r="N1629" s="25" t="str">
        <f>IF(IFERROR(MID($Q1629,10,7)+0,"")&lt;1130000,"",IFERROR(MID($Q1629,10,7)+0,""))</f>
        <v/>
      </c>
      <c r="O1629" s="25" t="str">
        <f>IF(IFERROR(MID($Q1629,19,7)+0,"")&lt;1130000,"",IFERROR(MID($Q1629,19,7)+0,""))</f>
        <v/>
      </c>
      <c r="P1629" s="25" t="str">
        <f>IF(M1629="","",IF(N1629="",M1629,M1629&amp;", "&amp;N1629))</f>
        <v/>
      </c>
      <c r="Q1629" s="25"/>
      <c r="R1629" s="25"/>
      <c r="S1629" s="35" t="s">
        <v>4784</v>
      </c>
      <c r="T1629" s="25" t="s">
        <v>36</v>
      </c>
      <c r="U1629" s="185">
        <v>3618</v>
      </c>
      <c r="V1629" s="188">
        <v>3618</v>
      </c>
      <c r="W1629" s="189">
        <v>3618</v>
      </c>
      <c r="X1629" s="31">
        <v>3618</v>
      </c>
      <c r="Y1629" s="90">
        <f>IFERROR(ROUND(X1629/W1629-1,2),"")</f>
        <v>0</v>
      </c>
      <c r="Z1629" s="31">
        <f>IF(OR(S1629="VLD MLC components",S1629="VLD MLC pipes",S1629="VLD PEX components",S1629="VLD PEX pipes",S1629="VLD PHC components",S1629="VLD PHC pipes",S1629="Controls VLD"),"По запросу",X1629)</f>
        <v>3618</v>
      </c>
      <c r="AA1629" s="63">
        <f>ROUND(X1629/1.2,3)</f>
        <v>3015</v>
      </c>
      <c r="AB1629" s="23">
        <v>3015</v>
      </c>
      <c r="AC1629" s="190">
        <f>IFERROR(ROUND(AA1629/AB1629-1,2),"")</f>
        <v>0</v>
      </c>
      <c r="AD1629" s="25">
        <v>0.17299999999999999</v>
      </c>
      <c r="AE1629" s="25">
        <v>3.213E-4</v>
      </c>
      <c r="AF1629" s="25">
        <v>0</v>
      </c>
      <c r="AG1629" s="25" t="s">
        <v>22</v>
      </c>
      <c r="AH1629" s="25">
        <v>0</v>
      </c>
      <c r="AI1629" s="25">
        <v>0</v>
      </c>
      <c r="AJ1629" s="25" t="s">
        <v>20</v>
      </c>
      <c r="AK1629" s="42" t="s">
        <v>19</v>
      </c>
      <c r="AL1629" s="25" t="s">
        <v>20</v>
      </c>
      <c r="AM1629" s="25">
        <v>10</v>
      </c>
      <c r="AN1629" s="25">
        <v>102</v>
      </c>
      <c r="AO1629" s="25">
        <v>210</v>
      </c>
      <c r="AP1629" s="25">
        <v>210</v>
      </c>
      <c r="AQ1629" s="25">
        <v>1.73</v>
      </c>
      <c r="AR1629" s="94">
        <v>4.4981999999999999E-3</v>
      </c>
      <c r="AS1629" s="157" t="s">
        <v>22</v>
      </c>
      <c r="AT1629" s="93">
        <v>44511</v>
      </c>
      <c r="AU1629" s="92" t="s">
        <v>22</v>
      </c>
      <c r="AV1629" s="91" t="s">
        <v>48</v>
      </c>
      <c r="AW1629" s="92" t="s">
        <v>48</v>
      </c>
      <c r="AX1629" s="92" t="s">
        <v>48</v>
      </c>
      <c r="AY1629" s="91" t="s">
        <v>152</v>
      </c>
      <c r="AZ1629" s="23"/>
      <c r="BA1629" s="25">
        <v>0</v>
      </c>
      <c r="BB1629" t="s">
        <v>48</v>
      </c>
      <c r="BC1629" t="e">
        <v>#N/A</v>
      </c>
      <c r="BD1629" t="e">
        <f>IF(Z1629=BC1629,"OK")</f>
        <v>#N/A</v>
      </c>
      <c r="BE1629">
        <v>0.17299999999999999</v>
      </c>
      <c r="BF1629">
        <v>3.213E-4</v>
      </c>
      <c r="BG1629">
        <v>102</v>
      </c>
      <c r="BH1629">
        <v>210</v>
      </c>
      <c r="BI1629">
        <v>210</v>
      </c>
      <c r="BJ1629">
        <v>1.73</v>
      </c>
      <c r="BK1629">
        <v>4.4981999999999999E-3</v>
      </c>
      <c r="BN1629" s="183"/>
    </row>
    <row r="1630" spans="1:66" ht="25.5" x14ac:dyDescent="0.25">
      <c r="A1630" s="1"/>
      <c r="B1630" s="94">
        <v>1624</v>
      </c>
      <c r="C1630" s="43">
        <v>1119109</v>
      </c>
      <c r="D1630" s="45"/>
      <c r="E1630" s="36" t="s">
        <v>270</v>
      </c>
      <c r="F1630" s="151" t="s">
        <v>21</v>
      </c>
      <c r="G1630" s="28"/>
      <c r="H1630" s="46" t="str">
        <f>IFERROR(IFERROR(IF(SEARCH("Usystems",$E1630)&gt;0,"Usystems"),IF(SEARCH("RIIFO",$E1630)&gt;0,"RIIFO","Uponor")),"Uponor")</f>
        <v>Uponor</v>
      </c>
      <c r="I1630" s="25" t="str">
        <f>IFERROR(MID($D1630,1,7)+0,"")</f>
        <v/>
      </c>
      <c r="J1630" s="25" t="str">
        <f>IFERROR(MID($D1630,10,7)+0,"")</f>
        <v/>
      </c>
      <c r="K1630" s="25" t="str">
        <f>IFERROR(MID($D1630,19,7)+0,"")</f>
        <v/>
      </c>
      <c r="L1630" s="25" t="str">
        <f>IFERROR(MID($D1630,28,7)+0,"")</f>
        <v/>
      </c>
      <c r="M1630" s="25" t="str">
        <f>IF(IFERROR(MID($Q1630,1,7)+0,"")&lt;1130000,IF(INDEX(C:C,MATCH(LEFT(Q1630,7)+0,I:I,0))&lt;1130000,"",INDEX(C:C,MATCH(LEFT(Q1630,7)+0,I:I,0))),IFERROR(MID($Q1630,1,7)+0,""))</f>
        <v/>
      </c>
      <c r="N1630" s="25" t="str">
        <f>IF(IFERROR(MID($Q1630,10,7)+0,"")&lt;1130000,"",IFERROR(MID($Q1630,10,7)+0,""))</f>
        <v/>
      </c>
      <c r="O1630" s="25" t="str">
        <f>IF(IFERROR(MID($Q1630,19,7)+0,"")&lt;1130000,"",IFERROR(MID($Q1630,19,7)+0,""))</f>
        <v/>
      </c>
      <c r="P1630" s="25" t="str">
        <f>IF(M1630="","",IF(N1630="",M1630,M1630&amp;", "&amp;N1630))</f>
        <v/>
      </c>
      <c r="Q1630" s="25"/>
      <c r="R1630" s="25"/>
      <c r="S1630" s="35" t="s">
        <v>4784</v>
      </c>
      <c r="T1630" s="25" t="s">
        <v>36</v>
      </c>
      <c r="U1630" s="185">
        <v>3117</v>
      </c>
      <c r="V1630" s="188">
        <v>3117</v>
      </c>
      <c r="W1630" s="189">
        <v>3117</v>
      </c>
      <c r="X1630" s="31">
        <v>3117</v>
      </c>
      <c r="Y1630" s="90">
        <f>IFERROR(ROUND(X1630/W1630-1,2),"")</f>
        <v>0</v>
      </c>
      <c r="Z1630" s="31">
        <f>IF(OR(S1630="VLD MLC components",S1630="VLD MLC pipes",S1630="VLD PEX components",S1630="VLD PEX pipes",S1630="VLD PHC components",S1630="VLD PHC pipes",S1630="Controls VLD"),"По запросу",X1630)</f>
        <v>3117</v>
      </c>
      <c r="AA1630" s="63">
        <f>ROUND(X1630/1.2,3)</f>
        <v>2597.5</v>
      </c>
      <c r="AB1630" s="23">
        <v>2597.5</v>
      </c>
      <c r="AC1630" s="190">
        <f>IFERROR(ROUND(AA1630/AB1630-1,2),"")</f>
        <v>0</v>
      </c>
      <c r="AD1630" s="25">
        <v>0.17599999999999999</v>
      </c>
      <c r="AE1630" s="25">
        <v>3.3510000000000001E-4</v>
      </c>
      <c r="AF1630" s="25">
        <v>0</v>
      </c>
      <c r="AG1630" s="25" t="s">
        <v>22</v>
      </c>
      <c r="AH1630" s="25">
        <v>0</v>
      </c>
      <c r="AI1630" s="25">
        <v>0</v>
      </c>
      <c r="AJ1630" s="25" t="s">
        <v>20</v>
      </c>
      <c r="AK1630" s="42" t="s">
        <v>19</v>
      </c>
      <c r="AL1630" s="25" t="s">
        <v>20</v>
      </c>
      <c r="AM1630" s="25">
        <v>10</v>
      </c>
      <c r="AN1630" s="25">
        <v>102</v>
      </c>
      <c r="AO1630" s="25">
        <v>210</v>
      </c>
      <c r="AP1630" s="25">
        <v>210</v>
      </c>
      <c r="AQ1630" s="25">
        <v>1.7599999999999998</v>
      </c>
      <c r="AR1630" s="94">
        <v>4.4981999999999999E-3</v>
      </c>
      <c r="AS1630" s="157" t="s">
        <v>22</v>
      </c>
      <c r="AT1630" s="93">
        <v>44511</v>
      </c>
      <c r="AU1630" s="92" t="s">
        <v>22</v>
      </c>
      <c r="AV1630" s="91" t="s">
        <v>48</v>
      </c>
      <c r="AW1630" s="92" t="s">
        <v>48</v>
      </c>
      <c r="AX1630" s="92" t="s">
        <v>48</v>
      </c>
      <c r="AY1630" s="91" t="s">
        <v>152</v>
      </c>
      <c r="AZ1630" s="23"/>
      <c r="BA1630" s="25">
        <v>0</v>
      </c>
      <c r="BB1630" t="s">
        <v>48</v>
      </c>
      <c r="BC1630" t="e">
        <v>#N/A</v>
      </c>
      <c r="BD1630" t="e">
        <f>IF(Z1630=BC1630,"OK")</f>
        <v>#N/A</v>
      </c>
      <c r="BE1630">
        <v>0.17599999999999999</v>
      </c>
      <c r="BF1630">
        <v>3.3510000000000001E-4</v>
      </c>
      <c r="BG1630">
        <v>102</v>
      </c>
      <c r="BH1630">
        <v>210</v>
      </c>
      <c r="BI1630">
        <v>210</v>
      </c>
      <c r="BJ1630">
        <v>1.7599999999999998</v>
      </c>
      <c r="BK1630">
        <v>4.4981999999999999E-3</v>
      </c>
      <c r="BN1630" s="183"/>
    </row>
    <row r="1631" spans="1:66" ht="25.5" x14ac:dyDescent="0.25">
      <c r="A1631" s="1"/>
      <c r="B1631" s="94">
        <v>1625</v>
      </c>
      <c r="C1631" s="43">
        <v>1119110</v>
      </c>
      <c r="D1631" s="45"/>
      <c r="E1631" s="36" t="s">
        <v>271</v>
      </c>
      <c r="F1631" s="151" t="s">
        <v>21</v>
      </c>
      <c r="G1631" s="102"/>
      <c r="H1631" s="46" t="str">
        <f>IFERROR(IFERROR(IF(SEARCH("Usystems",$E1631)&gt;0,"Usystems"),IF(SEARCH("RIIFO",$E1631)&gt;0,"RIIFO","Uponor")),"Uponor")</f>
        <v>Uponor</v>
      </c>
      <c r="I1631" s="25" t="str">
        <f>IFERROR(MID($D1631,1,7)+0,"")</f>
        <v/>
      </c>
      <c r="J1631" s="25" t="str">
        <f>IFERROR(MID($D1631,10,7)+0,"")</f>
        <v/>
      </c>
      <c r="K1631" s="25" t="str">
        <f>IFERROR(MID($D1631,19,7)+0,"")</f>
        <v/>
      </c>
      <c r="L1631" s="25" t="str">
        <f>IFERROR(MID($D1631,28,7)+0,"")</f>
        <v/>
      </c>
      <c r="M1631" s="25" t="str">
        <f>IF(IFERROR(MID($Q1631,1,7)+0,"")&lt;1130000,IF(INDEX(C:C,MATCH(LEFT(Q1631,7)+0,I:I,0))&lt;1130000,"",INDEX(C:C,MATCH(LEFT(Q1631,7)+0,I:I,0))),IFERROR(MID($Q1631,1,7)+0,""))</f>
        <v/>
      </c>
      <c r="N1631" s="25" t="str">
        <f>IF(IFERROR(MID($Q1631,10,7)+0,"")&lt;1130000,"",IFERROR(MID($Q1631,10,7)+0,""))</f>
        <v/>
      </c>
      <c r="O1631" s="25" t="str">
        <f>IF(IFERROR(MID($Q1631,19,7)+0,"")&lt;1130000,"",IFERROR(MID($Q1631,19,7)+0,""))</f>
        <v/>
      </c>
      <c r="P1631" s="25" t="str">
        <f>IF(M1631="","",IF(N1631="",M1631,M1631&amp;", "&amp;N1631))</f>
        <v/>
      </c>
      <c r="Q1631" s="25"/>
      <c r="R1631" s="25"/>
      <c r="S1631" s="35" t="s">
        <v>4784</v>
      </c>
      <c r="T1631" s="25" t="s">
        <v>36</v>
      </c>
      <c r="U1631" s="185">
        <v>3074</v>
      </c>
      <c r="V1631" s="188">
        <v>3074</v>
      </c>
      <c r="W1631" s="189">
        <v>3074</v>
      </c>
      <c r="X1631" s="31">
        <v>3074</v>
      </c>
      <c r="Y1631" s="90">
        <f>IFERROR(ROUND(X1631/W1631-1,2),"")</f>
        <v>0</v>
      </c>
      <c r="Z1631" s="31">
        <f>IF(OR(S1631="VLD MLC components",S1631="VLD MLC pipes",S1631="VLD PEX components",S1631="VLD PEX pipes",S1631="VLD PHC components",S1631="VLD PHC pipes",S1631="Controls VLD"),"По запросу",X1631)</f>
        <v>3074</v>
      </c>
      <c r="AA1631" s="63">
        <f>ROUND(X1631/1.2,3)</f>
        <v>2561.6669999999999</v>
      </c>
      <c r="AB1631" s="23">
        <v>2561.6669999999999</v>
      </c>
      <c r="AC1631" s="190">
        <f>IFERROR(ROUND(AA1631/AB1631-1,2),"")</f>
        <v>0</v>
      </c>
      <c r="AD1631" s="25">
        <v>0.22800000000000001</v>
      </c>
      <c r="AE1631" s="25">
        <v>4.8430000000000001E-4</v>
      </c>
      <c r="AF1631" s="25">
        <v>0</v>
      </c>
      <c r="AG1631" s="25" t="s">
        <v>22</v>
      </c>
      <c r="AH1631" s="25">
        <v>0</v>
      </c>
      <c r="AI1631" s="25">
        <v>0</v>
      </c>
      <c r="AJ1631" s="25" t="s">
        <v>20</v>
      </c>
      <c r="AK1631" s="42" t="s">
        <v>19</v>
      </c>
      <c r="AL1631" s="25" t="s">
        <v>20</v>
      </c>
      <c r="AM1631" s="25">
        <v>4</v>
      </c>
      <c r="AN1631" s="25">
        <v>118</v>
      </c>
      <c r="AO1631" s="25">
        <v>159</v>
      </c>
      <c r="AP1631" s="25">
        <v>159</v>
      </c>
      <c r="AQ1631" s="25">
        <v>0.91200000000000003</v>
      </c>
      <c r="AR1631" s="94">
        <v>2.9831580000000001E-3</v>
      </c>
      <c r="AS1631" s="157" t="s">
        <v>22</v>
      </c>
      <c r="AT1631" s="93">
        <v>44511</v>
      </c>
      <c r="AU1631" s="92" t="s">
        <v>22</v>
      </c>
      <c r="AV1631" s="91" t="s">
        <v>48</v>
      </c>
      <c r="AW1631" s="92" t="s">
        <v>48</v>
      </c>
      <c r="AX1631" s="92" t="s">
        <v>48</v>
      </c>
      <c r="AY1631" s="91" t="s">
        <v>152</v>
      </c>
      <c r="AZ1631" s="23"/>
      <c r="BA1631" s="25">
        <v>0</v>
      </c>
      <c r="BB1631" t="s">
        <v>48</v>
      </c>
      <c r="BC1631" t="e">
        <v>#N/A</v>
      </c>
      <c r="BD1631" t="e">
        <f>IF(Z1631=BC1631,"OK")</f>
        <v>#N/A</v>
      </c>
      <c r="BE1631">
        <v>0.22800000000000001</v>
      </c>
      <c r="BF1631">
        <v>4.8430000000000001E-4</v>
      </c>
      <c r="BG1631">
        <v>118</v>
      </c>
      <c r="BH1631">
        <v>159</v>
      </c>
      <c r="BI1631">
        <v>159</v>
      </c>
      <c r="BJ1631">
        <v>0.91200000000000003</v>
      </c>
      <c r="BK1631">
        <v>2.9831580000000001E-3</v>
      </c>
      <c r="BN1631" s="183"/>
    </row>
    <row r="1632" spans="1:66" ht="25.5" x14ac:dyDescent="0.25">
      <c r="A1632" s="1"/>
      <c r="B1632" s="94">
        <v>1626</v>
      </c>
      <c r="C1632" s="43">
        <v>1119111</v>
      </c>
      <c r="D1632" s="45"/>
      <c r="E1632" s="36" t="s">
        <v>272</v>
      </c>
      <c r="F1632" s="151" t="s">
        <v>21</v>
      </c>
      <c r="G1632" s="102"/>
      <c r="H1632" s="46" t="str">
        <f>IFERROR(IFERROR(IF(SEARCH("Usystems",$E1632)&gt;0,"Usystems"),IF(SEARCH("RIIFO",$E1632)&gt;0,"RIIFO","Uponor")),"Uponor")</f>
        <v>Uponor</v>
      </c>
      <c r="I1632" s="25" t="str">
        <f>IFERROR(MID($D1632,1,7)+0,"")</f>
        <v/>
      </c>
      <c r="J1632" s="25" t="str">
        <f>IFERROR(MID($D1632,10,7)+0,"")</f>
        <v/>
      </c>
      <c r="K1632" s="25" t="str">
        <f>IFERROR(MID($D1632,19,7)+0,"")</f>
        <v/>
      </c>
      <c r="L1632" s="25" t="str">
        <f>IFERROR(MID($D1632,28,7)+0,"")</f>
        <v/>
      </c>
      <c r="M1632" s="25" t="str">
        <f>IF(IFERROR(MID($Q1632,1,7)+0,"")&lt;1130000,IF(INDEX(C:C,MATCH(LEFT(Q1632,7)+0,I:I,0))&lt;1130000,"",INDEX(C:C,MATCH(LEFT(Q1632,7)+0,I:I,0))),IFERROR(MID($Q1632,1,7)+0,""))</f>
        <v/>
      </c>
      <c r="N1632" s="25" t="str">
        <f>IF(IFERROR(MID($Q1632,10,7)+0,"")&lt;1130000,"",IFERROR(MID($Q1632,10,7)+0,""))</f>
        <v/>
      </c>
      <c r="O1632" s="25" t="str">
        <f>IF(IFERROR(MID($Q1632,19,7)+0,"")&lt;1130000,"",IFERROR(MID($Q1632,19,7)+0,""))</f>
        <v/>
      </c>
      <c r="P1632" s="25" t="str">
        <f>IF(M1632="","",IF(N1632="",M1632,M1632&amp;", "&amp;N1632))</f>
        <v/>
      </c>
      <c r="Q1632" s="25"/>
      <c r="R1632" s="25"/>
      <c r="S1632" s="35" t="s">
        <v>4784</v>
      </c>
      <c r="T1632" s="25" t="s">
        <v>36</v>
      </c>
      <c r="U1632" s="185">
        <v>3132</v>
      </c>
      <c r="V1632" s="188">
        <v>3132</v>
      </c>
      <c r="W1632" s="189">
        <v>3132</v>
      </c>
      <c r="X1632" s="31">
        <v>3132</v>
      </c>
      <c r="Y1632" s="90">
        <f>IFERROR(ROUND(X1632/W1632-1,2),"")</f>
        <v>0</v>
      </c>
      <c r="Z1632" s="31">
        <f>IF(OR(S1632="VLD MLC components",S1632="VLD MLC pipes",S1632="VLD PEX components",S1632="VLD PEX pipes",S1632="VLD PHC components",S1632="VLD PHC pipes",S1632="Controls VLD"),"По запросу",X1632)</f>
        <v>3132</v>
      </c>
      <c r="AA1632" s="63">
        <f>ROUND(X1632/1.2,3)</f>
        <v>2610</v>
      </c>
      <c r="AB1632" s="23">
        <v>2610</v>
      </c>
      <c r="AC1632" s="190">
        <f>IFERROR(ROUND(AA1632/AB1632-1,2),"")</f>
        <v>0</v>
      </c>
      <c r="AD1632" s="25">
        <v>0.23200000000000001</v>
      </c>
      <c r="AE1632" s="25">
        <v>5.1610000000000002E-4</v>
      </c>
      <c r="AF1632" s="25">
        <v>0</v>
      </c>
      <c r="AG1632" s="25" t="s">
        <v>22</v>
      </c>
      <c r="AH1632" s="25">
        <v>0</v>
      </c>
      <c r="AI1632" s="25">
        <v>0</v>
      </c>
      <c r="AJ1632" s="25" t="s">
        <v>20</v>
      </c>
      <c r="AK1632" s="42" t="s">
        <v>19</v>
      </c>
      <c r="AL1632" s="25" t="s">
        <v>20</v>
      </c>
      <c r="AM1632" s="25">
        <v>4</v>
      </c>
      <c r="AN1632" s="25">
        <v>118</v>
      </c>
      <c r="AO1632" s="25">
        <v>159</v>
      </c>
      <c r="AP1632" s="25">
        <v>159</v>
      </c>
      <c r="AQ1632" s="25">
        <v>0.92800000000000005</v>
      </c>
      <c r="AR1632" s="94">
        <v>2.9831580000000001E-3</v>
      </c>
      <c r="AS1632" s="157" t="s">
        <v>22</v>
      </c>
      <c r="AT1632" s="93">
        <v>44511</v>
      </c>
      <c r="AU1632" s="92" t="s">
        <v>22</v>
      </c>
      <c r="AV1632" s="91" t="s">
        <v>48</v>
      </c>
      <c r="AW1632" s="92" t="s">
        <v>48</v>
      </c>
      <c r="AX1632" s="92" t="s">
        <v>48</v>
      </c>
      <c r="AY1632" s="91" t="s">
        <v>152</v>
      </c>
      <c r="AZ1632" s="23"/>
      <c r="BA1632" s="25">
        <v>0</v>
      </c>
      <c r="BB1632" t="s">
        <v>48</v>
      </c>
      <c r="BC1632" t="e">
        <v>#N/A</v>
      </c>
      <c r="BD1632" t="e">
        <f>IF(Z1632=BC1632,"OK")</f>
        <v>#N/A</v>
      </c>
      <c r="BE1632">
        <v>0.23200000000000001</v>
      </c>
      <c r="BF1632">
        <v>5.1610000000000002E-4</v>
      </c>
      <c r="BG1632">
        <v>118</v>
      </c>
      <c r="BH1632">
        <v>159</v>
      </c>
      <c r="BI1632">
        <v>159</v>
      </c>
      <c r="BJ1632">
        <v>0.92800000000000005</v>
      </c>
      <c r="BK1632">
        <v>2.9831580000000001E-3</v>
      </c>
      <c r="BN1632" s="183"/>
    </row>
    <row r="1633" spans="1:66" ht="25.5" x14ac:dyDescent="0.25">
      <c r="A1633" s="1"/>
      <c r="B1633" s="94">
        <v>1627</v>
      </c>
      <c r="C1633" s="43">
        <v>1119112</v>
      </c>
      <c r="D1633" s="45"/>
      <c r="E1633" s="36" t="s">
        <v>273</v>
      </c>
      <c r="F1633" s="151" t="s">
        <v>21</v>
      </c>
      <c r="G1633" s="102"/>
      <c r="H1633" s="46" t="str">
        <f>IFERROR(IFERROR(IF(SEARCH("Usystems",$E1633)&gt;0,"Usystems"),IF(SEARCH("RIIFO",$E1633)&gt;0,"RIIFO","Uponor")),"Uponor")</f>
        <v>Uponor</v>
      </c>
      <c r="I1633" s="25" t="str">
        <f>IFERROR(MID($D1633,1,7)+0,"")</f>
        <v/>
      </c>
      <c r="J1633" s="25" t="str">
        <f>IFERROR(MID($D1633,10,7)+0,"")</f>
        <v/>
      </c>
      <c r="K1633" s="25" t="str">
        <f>IFERROR(MID($D1633,19,7)+0,"")</f>
        <v/>
      </c>
      <c r="L1633" s="25" t="str">
        <f>IFERROR(MID($D1633,28,7)+0,"")</f>
        <v/>
      </c>
      <c r="M1633" s="25" t="str">
        <f>IF(IFERROR(MID($Q1633,1,7)+0,"")&lt;1130000,IF(INDEX(C:C,MATCH(LEFT(Q1633,7)+0,I:I,0))&lt;1130000,"",INDEX(C:C,MATCH(LEFT(Q1633,7)+0,I:I,0))),IFERROR(MID($Q1633,1,7)+0,""))</f>
        <v/>
      </c>
      <c r="N1633" s="25" t="str">
        <f>IF(IFERROR(MID($Q1633,10,7)+0,"")&lt;1130000,"",IFERROR(MID($Q1633,10,7)+0,""))</f>
        <v/>
      </c>
      <c r="O1633" s="25" t="str">
        <f>IF(IFERROR(MID($Q1633,19,7)+0,"")&lt;1130000,"",IFERROR(MID($Q1633,19,7)+0,""))</f>
        <v/>
      </c>
      <c r="P1633" s="25" t="str">
        <f>IF(M1633="","",IF(N1633="",M1633,M1633&amp;", "&amp;N1633))</f>
        <v/>
      </c>
      <c r="Q1633" s="25"/>
      <c r="R1633" s="25"/>
      <c r="S1633" s="35" t="s">
        <v>4784</v>
      </c>
      <c r="T1633" s="25" t="s">
        <v>36</v>
      </c>
      <c r="U1633" s="185">
        <v>3215</v>
      </c>
      <c r="V1633" s="188">
        <v>3215</v>
      </c>
      <c r="W1633" s="189">
        <v>3215</v>
      </c>
      <c r="X1633" s="31">
        <v>3215</v>
      </c>
      <c r="Y1633" s="90">
        <f>IFERROR(ROUND(X1633/W1633-1,2),"")</f>
        <v>0</v>
      </c>
      <c r="Z1633" s="31">
        <f>IF(OR(S1633="VLD MLC components",S1633="VLD MLC pipes",S1633="VLD PEX components",S1633="VLD PEX pipes",S1633="VLD PHC components",S1633="VLD PHC pipes",S1633="Controls VLD"),"По запросу",X1633)</f>
        <v>3215</v>
      </c>
      <c r="AA1633" s="63">
        <f>ROUND(X1633/1.2,3)</f>
        <v>2679.1669999999999</v>
      </c>
      <c r="AB1633" s="23">
        <v>2679.1669999999999</v>
      </c>
      <c r="AC1633" s="190">
        <f>IFERROR(ROUND(AA1633/AB1633-1,2),"")</f>
        <v>0</v>
      </c>
      <c r="AD1633" s="25">
        <v>0.24099999999999999</v>
      </c>
      <c r="AE1633" s="25">
        <v>5.1610000000000002E-4</v>
      </c>
      <c r="AF1633" s="25">
        <v>0</v>
      </c>
      <c r="AG1633" s="25" t="s">
        <v>22</v>
      </c>
      <c r="AH1633" s="25">
        <v>0</v>
      </c>
      <c r="AI1633" s="25">
        <v>0</v>
      </c>
      <c r="AJ1633" s="25" t="s">
        <v>20</v>
      </c>
      <c r="AK1633" s="42" t="s">
        <v>19</v>
      </c>
      <c r="AL1633" s="25" t="s">
        <v>20</v>
      </c>
      <c r="AM1633" s="25">
        <v>4</v>
      </c>
      <c r="AN1633" s="25">
        <v>118</v>
      </c>
      <c r="AO1633" s="25">
        <v>159</v>
      </c>
      <c r="AP1633" s="25">
        <v>159</v>
      </c>
      <c r="AQ1633" s="25">
        <v>0.96399999999999997</v>
      </c>
      <c r="AR1633" s="94">
        <v>2.9831580000000001E-3</v>
      </c>
      <c r="AS1633" s="157" t="s">
        <v>22</v>
      </c>
      <c r="AT1633" s="93">
        <v>44511</v>
      </c>
      <c r="AU1633" s="92" t="s">
        <v>22</v>
      </c>
      <c r="AV1633" s="91" t="s">
        <v>48</v>
      </c>
      <c r="AW1633" s="92" t="s">
        <v>48</v>
      </c>
      <c r="AX1633" s="92" t="s">
        <v>48</v>
      </c>
      <c r="AY1633" s="91" t="s">
        <v>152</v>
      </c>
      <c r="AZ1633" s="23"/>
      <c r="BA1633" s="25">
        <v>0</v>
      </c>
      <c r="BB1633" t="s">
        <v>48</v>
      </c>
      <c r="BC1633" t="e">
        <v>#N/A</v>
      </c>
      <c r="BD1633" t="e">
        <f>IF(Z1633=BC1633,"OK")</f>
        <v>#N/A</v>
      </c>
      <c r="BE1633">
        <v>0.24099999999999999</v>
      </c>
      <c r="BF1633">
        <v>5.1610000000000002E-4</v>
      </c>
      <c r="BG1633">
        <v>118</v>
      </c>
      <c r="BH1633">
        <v>159</v>
      </c>
      <c r="BI1633">
        <v>159</v>
      </c>
      <c r="BJ1633">
        <v>0.96399999999999997</v>
      </c>
      <c r="BK1633">
        <v>2.9831580000000001E-3</v>
      </c>
      <c r="BN1633" s="183"/>
    </row>
    <row r="1634" spans="1:66" ht="25.5" x14ac:dyDescent="0.25">
      <c r="A1634" s="1"/>
      <c r="B1634" s="94">
        <v>1628</v>
      </c>
      <c r="C1634" s="43">
        <v>1119113</v>
      </c>
      <c r="D1634" s="45"/>
      <c r="E1634" s="36" t="s">
        <v>274</v>
      </c>
      <c r="F1634" s="151" t="s">
        <v>21</v>
      </c>
      <c r="G1634" s="127"/>
      <c r="H1634" s="46" t="str">
        <f>IFERROR(IFERROR(IF(SEARCH("Usystems",$E1634)&gt;0,"Usystems"),IF(SEARCH("RIIFO",$E1634)&gt;0,"RIIFO","Uponor")),"Uponor")</f>
        <v>Uponor</v>
      </c>
      <c r="I1634" s="25" t="str">
        <f>IFERROR(MID($D1634,1,7)+0,"")</f>
        <v/>
      </c>
      <c r="J1634" s="25" t="str">
        <f>IFERROR(MID($D1634,10,7)+0,"")</f>
        <v/>
      </c>
      <c r="K1634" s="25" t="str">
        <f>IFERROR(MID($D1634,19,7)+0,"")</f>
        <v/>
      </c>
      <c r="L1634" s="25" t="str">
        <f>IFERROR(MID($D1634,28,7)+0,"")</f>
        <v/>
      </c>
      <c r="M1634" s="25" t="str">
        <f>IF(IFERROR(MID($Q1634,1,7)+0,"")&lt;1130000,IF(INDEX(C:C,MATCH(LEFT(Q1634,7)+0,I:I,0))&lt;1130000,"",INDEX(C:C,MATCH(LEFT(Q1634,7)+0,I:I,0))),IFERROR(MID($Q1634,1,7)+0,""))</f>
        <v/>
      </c>
      <c r="N1634" s="25" t="str">
        <f>IF(IFERROR(MID($Q1634,10,7)+0,"")&lt;1130000,"",IFERROR(MID($Q1634,10,7)+0,""))</f>
        <v/>
      </c>
      <c r="O1634" s="25" t="str">
        <f>IF(IFERROR(MID($Q1634,19,7)+0,"")&lt;1130000,"",IFERROR(MID($Q1634,19,7)+0,""))</f>
        <v/>
      </c>
      <c r="P1634" s="25" t="str">
        <f>IF(M1634="","",IF(N1634="",M1634,M1634&amp;", "&amp;N1634))</f>
        <v/>
      </c>
      <c r="Q1634" s="25"/>
      <c r="R1634" s="25"/>
      <c r="S1634" s="35" t="s">
        <v>4784</v>
      </c>
      <c r="T1634" s="25" t="s">
        <v>36</v>
      </c>
      <c r="U1634" s="185">
        <v>4610</v>
      </c>
      <c r="V1634" s="188">
        <v>4610</v>
      </c>
      <c r="W1634" s="189">
        <v>4610</v>
      </c>
      <c r="X1634" s="31">
        <v>4610</v>
      </c>
      <c r="Y1634" s="90">
        <f>IFERROR(ROUND(X1634/W1634-1,2),"")</f>
        <v>0</v>
      </c>
      <c r="Z1634" s="31">
        <f>IF(OR(S1634="VLD MLC components",S1634="VLD MLC pipes",S1634="VLD PEX components",S1634="VLD PEX pipes",S1634="VLD PHC components",S1634="VLD PHC pipes",S1634="Controls VLD"),"По запросу",X1634)</f>
        <v>4610</v>
      </c>
      <c r="AA1634" s="63">
        <f>ROUND(X1634/1.2,3)</f>
        <v>3841.6669999999999</v>
      </c>
      <c r="AB1634" s="23">
        <v>3841.6669999999999</v>
      </c>
      <c r="AC1634" s="190">
        <f>IFERROR(ROUND(AA1634/AB1634-1,2),"")</f>
        <v>0</v>
      </c>
      <c r="AD1634" s="25">
        <v>0.25</v>
      </c>
      <c r="AE1634" s="25">
        <v>5.3839999999999997E-4</v>
      </c>
      <c r="AF1634" s="25">
        <v>0</v>
      </c>
      <c r="AG1634" s="25" t="s">
        <v>22</v>
      </c>
      <c r="AH1634" s="25">
        <v>0</v>
      </c>
      <c r="AI1634" s="25">
        <v>0</v>
      </c>
      <c r="AJ1634" s="25" t="s">
        <v>20</v>
      </c>
      <c r="AK1634" s="42" t="s">
        <v>19</v>
      </c>
      <c r="AL1634" s="25" t="s">
        <v>20</v>
      </c>
      <c r="AM1634" s="25">
        <v>4</v>
      </c>
      <c r="AN1634" s="25">
        <v>118</v>
      </c>
      <c r="AO1634" s="25">
        <v>159</v>
      </c>
      <c r="AP1634" s="25">
        <v>159</v>
      </c>
      <c r="AQ1634" s="25">
        <v>1</v>
      </c>
      <c r="AR1634" s="94">
        <v>2.9831580000000001E-3</v>
      </c>
      <c r="AS1634" s="157" t="s">
        <v>22</v>
      </c>
      <c r="AT1634" s="93">
        <v>44511</v>
      </c>
      <c r="AU1634" s="92" t="s">
        <v>22</v>
      </c>
      <c r="AV1634" s="91" t="s">
        <v>152</v>
      </c>
      <c r="AW1634" s="92" t="s">
        <v>48</v>
      </c>
      <c r="AX1634" s="92" t="s">
        <v>48</v>
      </c>
      <c r="AY1634" s="91" t="s">
        <v>152</v>
      </c>
      <c r="AZ1634" s="23"/>
      <c r="BA1634" s="25" t="s">
        <v>4816</v>
      </c>
      <c r="BB1634" t="s">
        <v>25</v>
      </c>
      <c r="BC1634" t="e">
        <v>#N/A</v>
      </c>
      <c r="BD1634" t="e">
        <f>IF(Z1634=BC1634,"OK")</f>
        <v>#N/A</v>
      </c>
      <c r="BE1634">
        <v>0.25</v>
      </c>
      <c r="BF1634">
        <v>5.3839999999999997E-4</v>
      </c>
      <c r="BG1634">
        <v>118</v>
      </c>
      <c r="BH1634">
        <v>159</v>
      </c>
      <c r="BI1634">
        <v>159</v>
      </c>
      <c r="BJ1634">
        <v>1</v>
      </c>
      <c r="BK1634">
        <v>2.9831580000000001E-3</v>
      </c>
      <c r="BN1634" s="183"/>
    </row>
    <row r="1635" spans="1:66" ht="25.5" x14ac:dyDescent="0.25">
      <c r="A1635" s="1"/>
      <c r="B1635" s="94">
        <v>1629</v>
      </c>
      <c r="C1635" s="43">
        <v>1119114</v>
      </c>
      <c r="D1635" s="45"/>
      <c r="E1635" s="36" t="s">
        <v>275</v>
      </c>
      <c r="F1635" s="151" t="s">
        <v>21</v>
      </c>
      <c r="G1635" s="102"/>
      <c r="H1635" s="46" t="str">
        <f>IFERROR(IFERROR(IF(SEARCH("Usystems",$E1635)&gt;0,"Usystems"),IF(SEARCH("RIIFO",$E1635)&gt;0,"RIIFO","Uponor")),"Uponor")</f>
        <v>Uponor</v>
      </c>
      <c r="I1635" s="25" t="str">
        <f>IFERROR(MID($D1635,1,7)+0,"")</f>
        <v/>
      </c>
      <c r="J1635" s="25" t="str">
        <f>IFERROR(MID($D1635,10,7)+0,"")</f>
        <v/>
      </c>
      <c r="K1635" s="25" t="str">
        <f>IFERROR(MID($D1635,19,7)+0,"")</f>
        <v/>
      </c>
      <c r="L1635" s="25" t="str">
        <f>IFERROR(MID($D1635,28,7)+0,"")</f>
        <v/>
      </c>
      <c r="M1635" s="25" t="str">
        <f>IF(IFERROR(MID($Q1635,1,7)+0,"")&lt;1130000,IF(INDEX(C:C,MATCH(LEFT(Q1635,7)+0,I:I,0))&lt;1130000,"",INDEX(C:C,MATCH(LEFT(Q1635,7)+0,I:I,0))),IFERROR(MID($Q1635,1,7)+0,""))</f>
        <v/>
      </c>
      <c r="N1635" s="25" t="str">
        <f>IF(IFERROR(MID($Q1635,10,7)+0,"")&lt;1130000,"",IFERROR(MID($Q1635,10,7)+0,""))</f>
        <v/>
      </c>
      <c r="O1635" s="25" t="str">
        <f>IF(IFERROR(MID($Q1635,19,7)+0,"")&lt;1130000,"",IFERROR(MID($Q1635,19,7)+0,""))</f>
        <v/>
      </c>
      <c r="P1635" s="25" t="str">
        <f>IF(M1635="","",IF(N1635="",M1635,M1635&amp;", "&amp;N1635))</f>
        <v/>
      </c>
      <c r="Q1635" s="25"/>
      <c r="R1635" s="25"/>
      <c r="S1635" s="35" t="s">
        <v>4784</v>
      </c>
      <c r="T1635" s="25" t="s">
        <v>36</v>
      </c>
      <c r="U1635" s="185">
        <v>3478</v>
      </c>
      <c r="V1635" s="188">
        <v>3478</v>
      </c>
      <c r="W1635" s="189">
        <v>3478</v>
      </c>
      <c r="X1635" s="31">
        <v>3478</v>
      </c>
      <c r="Y1635" s="90">
        <f>IFERROR(ROUND(X1635/W1635-1,2),"")</f>
        <v>0</v>
      </c>
      <c r="Z1635" s="31">
        <f>IF(OR(S1635="VLD MLC components",S1635="VLD MLC pipes",S1635="VLD PEX components",S1635="VLD PEX pipes",S1635="VLD PHC components",S1635="VLD PHC pipes",S1635="Controls VLD"),"По запросу",X1635)</f>
        <v>3478</v>
      </c>
      <c r="AA1635" s="63">
        <f>ROUND(X1635/1.2,3)</f>
        <v>2898.3330000000001</v>
      </c>
      <c r="AB1635" s="23">
        <v>2898.3330000000001</v>
      </c>
      <c r="AC1635" s="190">
        <f>IFERROR(ROUND(AA1635/AB1635-1,2),"")</f>
        <v>0</v>
      </c>
      <c r="AD1635" s="25">
        <v>0.33600000000000002</v>
      </c>
      <c r="AE1635" s="25">
        <v>8.3410000000000005E-4</v>
      </c>
      <c r="AF1635" s="25">
        <v>0</v>
      </c>
      <c r="AG1635" s="25" t="s">
        <v>22</v>
      </c>
      <c r="AH1635" s="25">
        <v>0</v>
      </c>
      <c r="AI1635" s="25">
        <v>0</v>
      </c>
      <c r="AJ1635" s="25" t="s">
        <v>20</v>
      </c>
      <c r="AK1635" s="42" t="s">
        <v>19</v>
      </c>
      <c r="AL1635" s="25" t="s">
        <v>20</v>
      </c>
      <c r="AM1635" s="25">
        <v>2</v>
      </c>
      <c r="AN1635" s="25">
        <v>142</v>
      </c>
      <c r="AO1635" s="25">
        <v>145</v>
      </c>
      <c r="AP1635" s="25">
        <v>145</v>
      </c>
      <c r="AQ1635" s="25">
        <v>0.67200000000000004</v>
      </c>
      <c r="AR1635" s="94">
        <v>2.98555E-3</v>
      </c>
      <c r="AS1635" s="157" t="s">
        <v>22</v>
      </c>
      <c r="AT1635" s="93">
        <v>44511</v>
      </c>
      <c r="AU1635" s="92" t="s">
        <v>22</v>
      </c>
      <c r="AV1635" s="91" t="s">
        <v>48</v>
      </c>
      <c r="AW1635" s="92" t="s">
        <v>48</v>
      </c>
      <c r="AX1635" s="92" t="s">
        <v>48</v>
      </c>
      <c r="AY1635" s="91" t="s">
        <v>152</v>
      </c>
      <c r="AZ1635" s="23"/>
      <c r="BA1635" s="25">
        <v>0</v>
      </c>
      <c r="BB1635" t="s">
        <v>48</v>
      </c>
      <c r="BC1635" t="e">
        <v>#N/A</v>
      </c>
      <c r="BD1635" t="e">
        <f>IF(Z1635=BC1635,"OK")</f>
        <v>#N/A</v>
      </c>
      <c r="BE1635">
        <v>0.33600000000000002</v>
      </c>
      <c r="BF1635">
        <v>8.3410000000000005E-4</v>
      </c>
      <c r="BG1635">
        <v>142</v>
      </c>
      <c r="BH1635">
        <v>145</v>
      </c>
      <c r="BI1635">
        <v>145</v>
      </c>
      <c r="BJ1635">
        <v>0.67200000000000004</v>
      </c>
      <c r="BK1635">
        <v>2.98555E-3</v>
      </c>
      <c r="BN1635" s="183"/>
    </row>
    <row r="1636" spans="1:66" ht="25.5" x14ac:dyDescent="0.25">
      <c r="A1636" s="1"/>
      <c r="B1636" s="94">
        <v>1630</v>
      </c>
      <c r="C1636" s="43">
        <v>1119115</v>
      </c>
      <c r="D1636" s="45"/>
      <c r="E1636" s="36" t="s">
        <v>276</v>
      </c>
      <c r="F1636" s="151" t="s">
        <v>21</v>
      </c>
      <c r="G1636" s="102"/>
      <c r="H1636" s="46" t="str">
        <f>IFERROR(IFERROR(IF(SEARCH("Usystems",$E1636)&gt;0,"Usystems"),IF(SEARCH("RIIFO",$E1636)&gt;0,"RIIFO","Uponor")),"Uponor")</f>
        <v>Uponor</v>
      </c>
      <c r="I1636" s="25" t="str">
        <f>IFERROR(MID($D1636,1,7)+0,"")</f>
        <v/>
      </c>
      <c r="J1636" s="25" t="str">
        <f>IFERROR(MID($D1636,10,7)+0,"")</f>
        <v/>
      </c>
      <c r="K1636" s="25" t="str">
        <f>IFERROR(MID($D1636,19,7)+0,"")</f>
        <v/>
      </c>
      <c r="L1636" s="25" t="str">
        <f>IFERROR(MID($D1636,28,7)+0,"")</f>
        <v/>
      </c>
      <c r="M1636" s="25" t="str">
        <f>IF(IFERROR(MID($Q1636,1,7)+0,"")&lt;1130000,IF(INDEX(C:C,MATCH(LEFT(Q1636,7)+0,I:I,0))&lt;1130000,"",INDEX(C:C,MATCH(LEFT(Q1636,7)+0,I:I,0))),IFERROR(MID($Q1636,1,7)+0,""))</f>
        <v/>
      </c>
      <c r="N1636" s="25" t="str">
        <f>IF(IFERROR(MID($Q1636,10,7)+0,"")&lt;1130000,"",IFERROR(MID($Q1636,10,7)+0,""))</f>
        <v/>
      </c>
      <c r="O1636" s="25" t="str">
        <f>IF(IFERROR(MID($Q1636,19,7)+0,"")&lt;1130000,"",IFERROR(MID($Q1636,19,7)+0,""))</f>
        <v/>
      </c>
      <c r="P1636" s="25" t="str">
        <f>IF(M1636="","",IF(N1636="",M1636,M1636&amp;", "&amp;N1636))</f>
        <v/>
      </c>
      <c r="Q1636" s="25"/>
      <c r="R1636" s="25"/>
      <c r="S1636" s="35" t="s">
        <v>4784</v>
      </c>
      <c r="T1636" s="25" t="s">
        <v>36</v>
      </c>
      <c r="U1636" s="185">
        <v>3607</v>
      </c>
      <c r="V1636" s="188">
        <v>3607</v>
      </c>
      <c r="W1636" s="189">
        <v>3607</v>
      </c>
      <c r="X1636" s="31">
        <v>3607</v>
      </c>
      <c r="Y1636" s="90">
        <f>IFERROR(ROUND(X1636/W1636-1,2),"")</f>
        <v>0</v>
      </c>
      <c r="Z1636" s="31">
        <f>IF(OR(S1636="VLD MLC components",S1636="VLD MLC pipes",S1636="VLD PEX components",S1636="VLD PEX pipes",S1636="VLD PHC components",S1636="VLD PHC pipes",S1636="Controls VLD"),"По запросу",X1636)</f>
        <v>3607</v>
      </c>
      <c r="AA1636" s="63">
        <f>ROUND(X1636/1.2,3)</f>
        <v>3005.8330000000001</v>
      </c>
      <c r="AB1636" s="23">
        <v>3005.8330000000001</v>
      </c>
      <c r="AC1636" s="190">
        <f>IFERROR(ROUND(AA1636/AB1636-1,2),"")</f>
        <v>0</v>
      </c>
      <c r="AD1636" s="25">
        <v>0.33400000000000002</v>
      </c>
      <c r="AE1636" s="25">
        <v>8.4820000000000002E-4</v>
      </c>
      <c r="AF1636" s="25">
        <v>0</v>
      </c>
      <c r="AG1636" s="25" t="s">
        <v>22</v>
      </c>
      <c r="AH1636" s="25">
        <v>0</v>
      </c>
      <c r="AI1636" s="25">
        <v>0</v>
      </c>
      <c r="AJ1636" s="25" t="s">
        <v>20</v>
      </c>
      <c r="AK1636" s="42" t="s">
        <v>19</v>
      </c>
      <c r="AL1636" s="25" t="s">
        <v>20</v>
      </c>
      <c r="AM1636" s="25">
        <v>2</v>
      </c>
      <c r="AN1636" s="25">
        <v>142</v>
      </c>
      <c r="AO1636" s="25">
        <v>126</v>
      </c>
      <c r="AP1636" s="25">
        <v>126</v>
      </c>
      <c r="AQ1636" s="25">
        <v>0.66800000000000004</v>
      </c>
      <c r="AR1636" s="94">
        <v>2.254392E-3</v>
      </c>
      <c r="AS1636" s="157" t="s">
        <v>22</v>
      </c>
      <c r="AT1636" s="93">
        <v>44511</v>
      </c>
      <c r="AU1636" s="92" t="s">
        <v>22</v>
      </c>
      <c r="AV1636" s="91" t="s">
        <v>48</v>
      </c>
      <c r="AW1636" s="92" t="s">
        <v>48</v>
      </c>
      <c r="AX1636" s="92" t="s">
        <v>48</v>
      </c>
      <c r="AY1636" s="91" t="s">
        <v>152</v>
      </c>
      <c r="AZ1636" s="23"/>
      <c r="BA1636" s="25">
        <v>0</v>
      </c>
      <c r="BB1636" t="s">
        <v>48</v>
      </c>
      <c r="BC1636" t="e">
        <v>#N/A</v>
      </c>
      <c r="BD1636" t="e">
        <f>IF(Z1636=BC1636,"OK")</f>
        <v>#N/A</v>
      </c>
      <c r="BE1636">
        <v>0.33400000000000002</v>
      </c>
      <c r="BF1636">
        <v>8.4820000000000002E-4</v>
      </c>
      <c r="BG1636">
        <v>142</v>
      </c>
      <c r="BH1636">
        <v>126</v>
      </c>
      <c r="BI1636">
        <v>126</v>
      </c>
      <c r="BJ1636">
        <v>0.66800000000000004</v>
      </c>
      <c r="BK1636">
        <v>2.254392E-3</v>
      </c>
      <c r="BN1636" s="183"/>
    </row>
    <row r="1637" spans="1:66" ht="25.5" x14ac:dyDescent="0.25">
      <c r="A1637" s="1"/>
      <c r="B1637" s="94">
        <v>1631</v>
      </c>
      <c r="C1637" s="43">
        <v>1119116</v>
      </c>
      <c r="D1637" s="45"/>
      <c r="E1637" s="36" t="s">
        <v>277</v>
      </c>
      <c r="F1637" s="151" t="s">
        <v>21</v>
      </c>
      <c r="G1637" s="102"/>
      <c r="H1637" s="46" t="str">
        <f>IFERROR(IFERROR(IF(SEARCH("Usystems",$E1637)&gt;0,"Usystems"),IF(SEARCH("RIIFO",$E1637)&gt;0,"RIIFO","Uponor")),"Uponor")</f>
        <v>Uponor</v>
      </c>
      <c r="I1637" s="25" t="str">
        <f>IFERROR(MID($D1637,1,7)+0,"")</f>
        <v/>
      </c>
      <c r="J1637" s="25" t="str">
        <f>IFERROR(MID($D1637,10,7)+0,"")</f>
        <v/>
      </c>
      <c r="K1637" s="25" t="str">
        <f>IFERROR(MID($D1637,19,7)+0,"")</f>
        <v/>
      </c>
      <c r="L1637" s="25" t="str">
        <f>IFERROR(MID($D1637,28,7)+0,"")</f>
        <v/>
      </c>
      <c r="M1637" s="25" t="str">
        <f>IF(IFERROR(MID($Q1637,1,7)+0,"")&lt;1130000,IF(INDEX(C:C,MATCH(LEFT(Q1637,7)+0,I:I,0))&lt;1130000,"",INDEX(C:C,MATCH(LEFT(Q1637,7)+0,I:I,0))),IFERROR(MID($Q1637,1,7)+0,""))</f>
        <v/>
      </c>
      <c r="N1637" s="25" t="str">
        <f>IF(IFERROR(MID($Q1637,10,7)+0,"")&lt;1130000,"",IFERROR(MID($Q1637,10,7)+0,""))</f>
        <v/>
      </c>
      <c r="O1637" s="25" t="str">
        <f>IF(IFERROR(MID($Q1637,19,7)+0,"")&lt;1130000,"",IFERROR(MID($Q1637,19,7)+0,""))</f>
        <v/>
      </c>
      <c r="P1637" s="25" t="str">
        <f>IF(M1637="","",IF(N1637="",M1637,M1637&amp;", "&amp;N1637))</f>
        <v/>
      </c>
      <c r="Q1637" s="25"/>
      <c r="R1637" s="25"/>
      <c r="S1637" s="35" t="s">
        <v>4784</v>
      </c>
      <c r="T1637" s="25" t="s">
        <v>36</v>
      </c>
      <c r="U1637" s="185">
        <v>3684</v>
      </c>
      <c r="V1637" s="188">
        <v>3684</v>
      </c>
      <c r="W1637" s="189">
        <v>3684</v>
      </c>
      <c r="X1637" s="31">
        <v>3684</v>
      </c>
      <c r="Y1637" s="90">
        <f>IFERROR(ROUND(X1637/W1637-1,2),"")</f>
        <v>0</v>
      </c>
      <c r="Z1637" s="31">
        <f>IF(OR(S1637="VLD MLC components",S1637="VLD MLC pipes",S1637="VLD PEX components",S1637="VLD PEX pipes",S1637="VLD PHC components",S1637="VLD PHC pipes",S1637="Controls VLD"),"По запросу",X1637)</f>
        <v>3684</v>
      </c>
      <c r="AA1637" s="63">
        <f>ROUND(X1637/1.2,3)</f>
        <v>3070</v>
      </c>
      <c r="AB1637" s="23">
        <v>3070</v>
      </c>
      <c r="AC1637" s="190">
        <f>IFERROR(ROUND(AA1637/AB1637-1,2),"")</f>
        <v>0</v>
      </c>
      <c r="AD1637" s="25">
        <v>0.34799999999999998</v>
      </c>
      <c r="AE1637" s="25">
        <v>9.0439999999999997E-4</v>
      </c>
      <c r="AF1637" s="25">
        <v>0</v>
      </c>
      <c r="AG1637" s="25" t="s">
        <v>22</v>
      </c>
      <c r="AH1637" s="25">
        <v>0</v>
      </c>
      <c r="AI1637" s="25">
        <v>0</v>
      </c>
      <c r="AJ1637" s="25" t="s">
        <v>20</v>
      </c>
      <c r="AK1637" s="42" t="s">
        <v>19</v>
      </c>
      <c r="AL1637" s="25" t="s">
        <v>20</v>
      </c>
      <c r="AM1637" s="25">
        <v>2</v>
      </c>
      <c r="AN1637" s="25">
        <v>142</v>
      </c>
      <c r="AO1637" s="25">
        <v>126</v>
      </c>
      <c r="AP1637" s="25">
        <v>126</v>
      </c>
      <c r="AQ1637" s="25">
        <v>0.69599999999999995</v>
      </c>
      <c r="AR1637" s="94">
        <v>2.254392E-3</v>
      </c>
      <c r="AS1637" s="157" t="s">
        <v>22</v>
      </c>
      <c r="AT1637" s="93">
        <v>44511</v>
      </c>
      <c r="AU1637" s="92" t="s">
        <v>22</v>
      </c>
      <c r="AV1637" s="91" t="s">
        <v>48</v>
      </c>
      <c r="AW1637" s="92" t="s">
        <v>48</v>
      </c>
      <c r="AX1637" s="92" t="s">
        <v>48</v>
      </c>
      <c r="AY1637" s="91" t="s">
        <v>152</v>
      </c>
      <c r="AZ1637" s="23"/>
      <c r="BA1637" s="25">
        <v>0</v>
      </c>
      <c r="BB1637" t="s">
        <v>48</v>
      </c>
      <c r="BC1637" t="e">
        <v>#N/A</v>
      </c>
      <c r="BD1637" t="e">
        <f>IF(Z1637=BC1637,"OK")</f>
        <v>#N/A</v>
      </c>
      <c r="BE1637">
        <v>0.34799999999999998</v>
      </c>
      <c r="BF1637">
        <v>9.0439999999999997E-4</v>
      </c>
      <c r="BG1637">
        <v>142</v>
      </c>
      <c r="BH1637">
        <v>126</v>
      </c>
      <c r="BI1637">
        <v>126</v>
      </c>
      <c r="BJ1637">
        <v>0.69599999999999995</v>
      </c>
      <c r="BK1637">
        <v>2.254392E-3</v>
      </c>
      <c r="BN1637" s="183"/>
    </row>
    <row r="1638" spans="1:66" ht="25.5" x14ac:dyDescent="0.25">
      <c r="A1638" s="1"/>
      <c r="B1638" s="94">
        <v>1632</v>
      </c>
      <c r="C1638" s="43">
        <v>1119117</v>
      </c>
      <c r="D1638" s="45"/>
      <c r="E1638" s="36" t="s">
        <v>278</v>
      </c>
      <c r="F1638" s="151" t="s">
        <v>21</v>
      </c>
      <c r="G1638" s="28"/>
      <c r="H1638" s="46" t="str">
        <f>IFERROR(IFERROR(IF(SEARCH("Usystems",$E1638)&gt;0,"Usystems"),IF(SEARCH("RIIFO",$E1638)&gt;0,"RIIFO","Uponor")),"Uponor")</f>
        <v>Uponor</v>
      </c>
      <c r="I1638" s="25" t="str">
        <f>IFERROR(MID($D1638,1,7)+0,"")</f>
        <v/>
      </c>
      <c r="J1638" s="25" t="str">
        <f>IFERROR(MID($D1638,10,7)+0,"")</f>
        <v/>
      </c>
      <c r="K1638" s="25" t="str">
        <f>IFERROR(MID($D1638,19,7)+0,"")</f>
        <v/>
      </c>
      <c r="L1638" s="25" t="str">
        <f>IFERROR(MID($D1638,28,7)+0,"")</f>
        <v/>
      </c>
      <c r="M1638" s="25" t="str">
        <f>IF(IFERROR(MID($Q1638,1,7)+0,"")&lt;1130000,IF(INDEX(C:C,MATCH(LEFT(Q1638,7)+0,I:I,0))&lt;1130000,"",INDEX(C:C,MATCH(LEFT(Q1638,7)+0,I:I,0))),IFERROR(MID($Q1638,1,7)+0,""))</f>
        <v/>
      </c>
      <c r="N1638" s="25" t="str">
        <f>IF(IFERROR(MID($Q1638,10,7)+0,"")&lt;1130000,"",IFERROR(MID($Q1638,10,7)+0,""))</f>
        <v/>
      </c>
      <c r="O1638" s="25" t="str">
        <f>IF(IFERROR(MID($Q1638,19,7)+0,"")&lt;1130000,"",IFERROR(MID($Q1638,19,7)+0,""))</f>
        <v/>
      </c>
      <c r="P1638" s="25" t="str">
        <f>IF(M1638="","",IF(N1638="",M1638,M1638&amp;", "&amp;N1638))</f>
        <v/>
      </c>
      <c r="Q1638" s="25"/>
      <c r="R1638" s="25"/>
      <c r="S1638" s="35" t="s">
        <v>4784</v>
      </c>
      <c r="T1638" s="25" t="s">
        <v>36</v>
      </c>
      <c r="U1638" s="185">
        <v>3855</v>
      </c>
      <c r="V1638" s="188">
        <v>3855</v>
      </c>
      <c r="W1638" s="189">
        <v>3855</v>
      </c>
      <c r="X1638" s="31">
        <v>3855</v>
      </c>
      <c r="Y1638" s="90">
        <f>IFERROR(ROUND(X1638/W1638-1,2),"")</f>
        <v>0</v>
      </c>
      <c r="Z1638" s="31">
        <f>IF(OR(S1638="VLD MLC components",S1638="VLD MLC pipes",S1638="VLD PEX components",S1638="VLD PEX pipes",S1638="VLD PHC components",S1638="VLD PHC pipes",S1638="Controls VLD"),"По запросу",X1638)</f>
        <v>3855</v>
      </c>
      <c r="AA1638" s="63">
        <f>ROUND(X1638/1.2,3)</f>
        <v>3212.5</v>
      </c>
      <c r="AB1638" s="23">
        <v>3212.5</v>
      </c>
      <c r="AC1638" s="190">
        <f>IFERROR(ROUND(AA1638/AB1638-1,2),"")</f>
        <v>0</v>
      </c>
      <c r="AD1638" s="25">
        <v>0.35599999999999998</v>
      </c>
      <c r="AE1638" s="25">
        <v>9.0439999999999997E-4</v>
      </c>
      <c r="AF1638" s="25">
        <v>0</v>
      </c>
      <c r="AG1638" s="25" t="s">
        <v>22</v>
      </c>
      <c r="AH1638" s="25">
        <v>0</v>
      </c>
      <c r="AI1638" s="25">
        <v>0</v>
      </c>
      <c r="AJ1638" s="25" t="s">
        <v>20</v>
      </c>
      <c r="AK1638" s="42" t="s">
        <v>19</v>
      </c>
      <c r="AL1638" s="25" t="s">
        <v>20</v>
      </c>
      <c r="AM1638" s="25">
        <v>2</v>
      </c>
      <c r="AN1638" s="25">
        <v>142</v>
      </c>
      <c r="AO1638" s="25">
        <v>145</v>
      </c>
      <c r="AP1638" s="25">
        <v>145</v>
      </c>
      <c r="AQ1638" s="25">
        <v>0.71199999999999997</v>
      </c>
      <c r="AR1638" s="94">
        <v>2.98555E-3</v>
      </c>
      <c r="AS1638" s="157" t="s">
        <v>22</v>
      </c>
      <c r="AT1638" s="93">
        <v>44511</v>
      </c>
      <c r="AU1638" s="92" t="s">
        <v>22</v>
      </c>
      <c r="AV1638" s="91" t="s">
        <v>48</v>
      </c>
      <c r="AW1638" s="92" t="s">
        <v>48</v>
      </c>
      <c r="AX1638" s="92" t="s">
        <v>48</v>
      </c>
      <c r="AY1638" s="91" t="s">
        <v>152</v>
      </c>
      <c r="AZ1638" s="23"/>
      <c r="BA1638" s="25">
        <v>0</v>
      </c>
      <c r="BB1638" t="s">
        <v>48</v>
      </c>
      <c r="BC1638" t="e">
        <v>#N/A</v>
      </c>
      <c r="BD1638" t="e">
        <f>IF(Z1638=BC1638,"OK")</f>
        <v>#N/A</v>
      </c>
      <c r="BE1638">
        <v>0.35599999999999998</v>
      </c>
      <c r="BF1638">
        <v>9.0439999999999997E-4</v>
      </c>
      <c r="BG1638">
        <v>142</v>
      </c>
      <c r="BH1638">
        <v>145</v>
      </c>
      <c r="BI1638">
        <v>145</v>
      </c>
      <c r="BJ1638">
        <v>0.71199999999999997</v>
      </c>
      <c r="BK1638">
        <v>2.98555E-3</v>
      </c>
      <c r="BN1638" s="183"/>
    </row>
    <row r="1639" spans="1:66" ht="25.5" x14ac:dyDescent="0.25">
      <c r="A1639" s="1"/>
      <c r="B1639" s="94">
        <v>1633</v>
      </c>
      <c r="C1639" s="43">
        <v>1119118</v>
      </c>
      <c r="D1639" s="45"/>
      <c r="E1639" s="36" t="s">
        <v>279</v>
      </c>
      <c r="F1639" s="151" t="s">
        <v>21</v>
      </c>
      <c r="G1639" s="102"/>
      <c r="H1639" s="46" t="str">
        <f>IFERROR(IFERROR(IF(SEARCH("Usystems",$E1639)&gt;0,"Usystems"),IF(SEARCH("RIIFO",$E1639)&gt;0,"RIIFO","Uponor")),"Uponor")</f>
        <v>Uponor</v>
      </c>
      <c r="I1639" s="25" t="str">
        <f>IFERROR(MID($D1639,1,7)+0,"")</f>
        <v/>
      </c>
      <c r="J1639" s="25" t="str">
        <f>IFERROR(MID($D1639,10,7)+0,"")</f>
        <v/>
      </c>
      <c r="K1639" s="25" t="str">
        <f>IFERROR(MID($D1639,19,7)+0,"")</f>
        <v/>
      </c>
      <c r="L1639" s="25" t="str">
        <f>IFERROR(MID($D1639,28,7)+0,"")</f>
        <v/>
      </c>
      <c r="M1639" s="25" t="str">
        <f>IF(IFERROR(MID($Q1639,1,7)+0,"")&lt;1130000,IF(INDEX(C:C,MATCH(LEFT(Q1639,7)+0,I:I,0))&lt;1130000,"",INDEX(C:C,MATCH(LEFT(Q1639,7)+0,I:I,0))),IFERROR(MID($Q1639,1,7)+0,""))</f>
        <v/>
      </c>
      <c r="N1639" s="25" t="str">
        <f>IF(IFERROR(MID($Q1639,10,7)+0,"")&lt;1130000,"",IFERROR(MID($Q1639,10,7)+0,""))</f>
        <v/>
      </c>
      <c r="O1639" s="25" t="str">
        <f>IF(IFERROR(MID($Q1639,19,7)+0,"")&lt;1130000,"",IFERROR(MID($Q1639,19,7)+0,""))</f>
        <v/>
      </c>
      <c r="P1639" s="25" t="str">
        <f>IF(M1639="","",IF(N1639="",M1639,M1639&amp;", "&amp;N1639))</f>
        <v/>
      </c>
      <c r="Q1639" s="25"/>
      <c r="R1639" s="25"/>
      <c r="S1639" s="35" t="s">
        <v>4784</v>
      </c>
      <c r="T1639" s="25" t="s">
        <v>36</v>
      </c>
      <c r="U1639" s="185">
        <v>3928</v>
      </c>
      <c r="V1639" s="188">
        <v>3928</v>
      </c>
      <c r="W1639" s="189">
        <v>3928</v>
      </c>
      <c r="X1639" s="31">
        <v>3928</v>
      </c>
      <c r="Y1639" s="90">
        <f>IFERROR(ROUND(X1639/W1639-1,2),"")</f>
        <v>0</v>
      </c>
      <c r="Z1639" s="31">
        <f>IF(OR(S1639="VLD MLC components",S1639="VLD MLC pipes",S1639="VLD PEX components",S1639="VLD PEX pipes",S1639="VLD PHC components",S1639="VLD PHC pipes",S1639="Controls VLD"),"По запросу",X1639)</f>
        <v>3928</v>
      </c>
      <c r="AA1639" s="63">
        <f>ROUND(X1639/1.2,3)</f>
        <v>3273.3330000000001</v>
      </c>
      <c r="AB1639" s="23">
        <v>3273.3330000000001</v>
      </c>
      <c r="AC1639" s="190">
        <f>IFERROR(ROUND(AA1639/AB1639-1,2),"")</f>
        <v>0</v>
      </c>
      <c r="AD1639" s="25">
        <v>0.378</v>
      </c>
      <c r="AE1639" s="25">
        <v>9.4660000000000002E-4</v>
      </c>
      <c r="AF1639" s="25">
        <v>0</v>
      </c>
      <c r="AG1639" s="25" t="s">
        <v>22</v>
      </c>
      <c r="AH1639" s="25">
        <v>0</v>
      </c>
      <c r="AI1639" s="25">
        <v>0</v>
      </c>
      <c r="AJ1639" s="25" t="s">
        <v>20</v>
      </c>
      <c r="AK1639" s="42" t="s">
        <v>19</v>
      </c>
      <c r="AL1639" s="25" t="s">
        <v>20</v>
      </c>
      <c r="AM1639" s="25">
        <v>2</v>
      </c>
      <c r="AN1639" s="25">
        <v>142</v>
      </c>
      <c r="AO1639" s="25">
        <v>145</v>
      </c>
      <c r="AP1639" s="25">
        <v>145</v>
      </c>
      <c r="AQ1639" s="25">
        <v>0.75600000000000001</v>
      </c>
      <c r="AR1639" s="94">
        <v>2.98555E-3</v>
      </c>
      <c r="AS1639" s="157" t="s">
        <v>22</v>
      </c>
      <c r="AT1639" s="93">
        <v>44511</v>
      </c>
      <c r="AU1639" s="92" t="s">
        <v>22</v>
      </c>
      <c r="AV1639" s="91" t="s">
        <v>48</v>
      </c>
      <c r="AW1639" s="92" t="s">
        <v>48</v>
      </c>
      <c r="AX1639" s="92" t="s">
        <v>48</v>
      </c>
      <c r="AY1639" s="91" t="s">
        <v>152</v>
      </c>
      <c r="AZ1639" s="23"/>
      <c r="BA1639" s="25">
        <v>0</v>
      </c>
      <c r="BB1639" t="s">
        <v>48</v>
      </c>
      <c r="BC1639" t="e">
        <v>#N/A</v>
      </c>
      <c r="BD1639" t="e">
        <f>IF(Z1639=BC1639,"OK")</f>
        <v>#N/A</v>
      </c>
      <c r="BE1639">
        <v>0.378</v>
      </c>
      <c r="BF1639">
        <v>9.4660000000000002E-4</v>
      </c>
      <c r="BG1639">
        <v>142</v>
      </c>
      <c r="BH1639">
        <v>145</v>
      </c>
      <c r="BI1639">
        <v>145</v>
      </c>
      <c r="BJ1639">
        <v>0.75600000000000001</v>
      </c>
      <c r="BK1639">
        <v>2.98555E-3</v>
      </c>
      <c r="BN1639" s="183"/>
    </row>
    <row r="1640" spans="1:66" ht="38.25" x14ac:dyDescent="0.25">
      <c r="A1640" s="1"/>
      <c r="B1640" s="94">
        <v>1634</v>
      </c>
      <c r="C1640" s="43">
        <v>1119119</v>
      </c>
      <c r="D1640" s="45"/>
      <c r="E1640" s="36" t="s">
        <v>280</v>
      </c>
      <c r="F1640" s="151" t="s">
        <v>21</v>
      </c>
      <c r="G1640" s="102"/>
      <c r="H1640" s="46" t="str">
        <f>IFERROR(IFERROR(IF(SEARCH("Usystems",$E1640)&gt;0,"Usystems"),IF(SEARCH("RIIFO",$E1640)&gt;0,"RIIFO","Uponor")),"Uponor")</f>
        <v>Uponor</v>
      </c>
      <c r="I1640" s="25" t="str">
        <f>IFERROR(MID($D1640,1,7)+0,"")</f>
        <v/>
      </c>
      <c r="J1640" s="25" t="str">
        <f>IFERROR(MID($D1640,10,7)+0,"")</f>
        <v/>
      </c>
      <c r="K1640" s="25" t="str">
        <f>IFERROR(MID($D1640,19,7)+0,"")</f>
        <v/>
      </c>
      <c r="L1640" s="25" t="str">
        <f>IFERROR(MID($D1640,28,7)+0,"")</f>
        <v/>
      </c>
      <c r="M1640" s="25" t="str">
        <f>IF(IFERROR(MID($Q1640,1,7)+0,"")&lt;1130000,IF(INDEX(C:C,MATCH(LEFT(Q1640,7)+0,I:I,0))&lt;1130000,"",INDEX(C:C,MATCH(LEFT(Q1640,7)+0,I:I,0))),IFERROR(MID($Q1640,1,7)+0,""))</f>
        <v/>
      </c>
      <c r="N1640" s="25" t="str">
        <f>IF(IFERROR(MID($Q1640,10,7)+0,"")&lt;1130000,"",IFERROR(MID($Q1640,10,7)+0,""))</f>
        <v/>
      </c>
      <c r="O1640" s="25" t="str">
        <f>IF(IFERROR(MID($Q1640,19,7)+0,"")&lt;1130000,"",IFERROR(MID($Q1640,19,7)+0,""))</f>
        <v/>
      </c>
      <c r="P1640" s="25" t="str">
        <f>IF(M1640="","",IF(N1640="",M1640,M1640&amp;", "&amp;N1640))</f>
        <v/>
      </c>
      <c r="Q1640" s="25"/>
      <c r="R1640" s="25"/>
      <c r="S1640" s="35" t="s">
        <v>4784</v>
      </c>
      <c r="T1640" s="25" t="s">
        <v>36</v>
      </c>
      <c r="U1640" s="185">
        <v>1784</v>
      </c>
      <c r="V1640" s="188">
        <v>1784</v>
      </c>
      <c r="W1640" s="189">
        <v>1784</v>
      </c>
      <c r="X1640" s="31">
        <v>1784</v>
      </c>
      <c r="Y1640" s="90">
        <f>IFERROR(ROUND(X1640/W1640-1,2),"")</f>
        <v>0</v>
      </c>
      <c r="Z1640" s="31">
        <f>IF(OR(S1640="VLD MLC components",S1640="VLD MLC pipes",S1640="VLD PEX components",S1640="VLD PEX pipes",S1640="VLD PHC components",S1640="VLD PHC pipes",S1640="Controls VLD"),"По запросу",X1640)</f>
        <v>1784</v>
      </c>
      <c r="AA1640" s="63">
        <f>ROUND(X1640/1.2,3)</f>
        <v>1486.6669999999999</v>
      </c>
      <c r="AB1640" s="23">
        <v>1486.6669999999999</v>
      </c>
      <c r="AC1640" s="190">
        <f>IFERROR(ROUND(AA1640/AB1640-1,2),"")</f>
        <v>0</v>
      </c>
      <c r="AD1640" s="25">
        <v>8.4000000000000005E-2</v>
      </c>
      <c r="AE1640" s="25">
        <v>8.5199999999999997E-5</v>
      </c>
      <c r="AF1640" s="25">
        <v>0</v>
      </c>
      <c r="AG1640" s="25" t="s">
        <v>22</v>
      </c>
      <c r="AH1640" s="25">
        <v>0</v>
      </c>
      <c r="AI1640" s="25">
        <v>0</v>
      </c>
      <c r="AJ1640" s="25" t="s">
        <v>20</v>
      </c>
      <c r="AK1640" s="42" t="s">
        <v>19</v>
      </c>
      <c r="AL1640" s="25" t="s">
        <v>20</v>
      </c>
      <c r="AM1640" s="25">
        <v>10</v>
      </c>
      <c r="AN1640" s="25">
        <v>74</v>
      </c>
      <c r="AO1640" s="25">
        <v>123</v>
      </c>
      <c r="AP1640" s="25">
        <v>123</v>
      </c>
      <c r="AQ1640" s="25">
        <v>0.84000000000000008</v>
      </c>
      <c r="AR1640" s="94">
        <v>1.1195459999999999E-3</v>
      </c>
      <c r="AS1640" s="157" t="s">
        <v>22</v>
      </c>
      <c r="AT1640" s="93">
        <v>44511</v>
      </c>
      <c r="AU1640" s="92" t="s">
        <v>22</v>
      </c>
      <c r="AV1640" s="91" t="s">
        <v>48</v>
      </c>
      <c r="AW1640" s="92" t="s">
        <v>48</v>
      </c>
      <c r="AX1640" s="92" t="s">
        <v>48</v>
      </c>
      <c r="AY1640" s="91" t="s">
        <v>152</v>
      </c>
      <c r="AZ1640" s="23"/>
      <c r="BA1640" s="25">
        <v>0</v>
      </c>
      <c r="BB1640" t="s">
        <v>48</v>
      </c>
      <c r="BC1640" t="e">
        <v>#N/A</v>
      </c>
      <c r="BD1640" t="e">
        <f>IF(Z1640=BC1640,"OK")</f>
        <v>#N/A</v>
      </c>
      <c r="BE1640">
        <v>8.4000000000000005E-2</v>
      </c>
      <c r="BF1640">
        <v>8.5199999999999997E-5</v>
      </c>
      <c r="BG1640">
        <v>74</v>
      </c>
      <c r="BH1640">
        <v>123</v>
      </c>
      <c r="BI1640">
        <v>123</v>
      </c>
      <c r="BJ1640">
        <v>0.84000000000000008</v>
      </c>
      <c r="BK1640">
        <v>1.1195459999999999E-3</v>
      </c>
      <c r="BN1640" s="183"/>
    </row>
    <row r="1641" spans="1:66" ht="38.25" x14ac:dyDescent="0.25">
      <c r="A1641" s="1"/>
      <c r="B1641" s="94">
        <v>1635</v>
      </c>
      <c r="C1641" s="43">
        <v>1119120</v>
      </c>
      <c r="D1641" s="45"/>
      <c r="E1641" s="36" t="s">
        <v>281</v>
      </c>
      <c r="F1641" s="151" t="s">
        <v>21</v>
      </c>
      <c r="G1641" s="102"/>
      <c r="H1641" s="46" t="str">
        <f>IFERROR(IFERROR(IF(SEARCH("Usystems",$E1641)&gt;0,"Usystems"),IF(SEARCH("RIIFO",$E1641)&gt;0,"RIIFO","Uponor")),"Uponor")</f>
        <v>Uponor</v>
      </c>
      <c r="I1641" s="25" t="str">
        <f>IFERROR(MID($D1641,1,7)+0,"")</f>
        <v/>
      </c>
      <c r="J1641" s="25" t="str">
        <f>IFERROR(MID($D1641,10,7)+0,"")</f>
        <v/>
      </c>
      <c r="K1641" s="25" t="str">
        <f>IFERROR(MID($D1641,19,7)+0,"")</f>
        <v/>
      </c>
      <c r="L1641" s="25" t="str">
        <f>IFERROR(MID($D1641,28,7)+0,"")</f>
        <v/>
      </c>
      <c r="M1641" s="25" t="str">
        <f>IF(IFERROR(MID($Q1641,1,7)+0,"")&lt;1130000,IF(INDEX(C:C,MATCH(LEFT(Q1641,7)+0,I:I,0))&lt;1130000,"",INDEX(C:C,MATCH(LEFT(Q1641,7)+0,I:I,0))),IFERROR(MID($Q1641,1,7)+0,""))</f>
        <v/>
      </c>
      <c r="N1641" s="25" t="str">
        <f>IF(IFERROR(MID($Q1641,10,7)+0,"")&lt;1130000,"",IFERROR(MID($Q1641,10,7)+0,""))</f>
        <v/>
      </c>
      <c r="O1641" s="25" t="str">
        <f>IF(IFERROR(MID($Q1641,19,7)+0,"")&lt;1130000,"",IFERROR(MID($Q1641,19,7)+0,""))</f>
        <v/>
      </c>
      <c r="P1641" s="25" t="str">
        <f>IF(M1641="","",IF(N1641="",M1641,M1641&amp;", "&amp;N1641))</f>
        <v/>
      </c>
      <c r="Q1641" s="25"/>
      <c r="R1641" s="25"/>
      <c r="S1641" s="35" t="s">
        <v>4784</v>
      </c>
      <c r="T1641" s="25" t="s">
        <v>36</v>
      </c>
      <c r="U1641" s="185">
        <v>2025</v>
      </c>
      <c r="V1641" s="188">
        <v>2025</v>
      </c>
      <c r="W1641" s="189">
        <v>2025</v>
      </c>
      <c r="X1641" s="31">
        <v>2025</v>
      </c>
      <c r="Y1641" s="90">
        <f>IFERROR(ROUND(X1641/W1641-1,2),"")</f>
        <v>0</v>
      </c>
      <c r="Z1641" s="31">
        <f>IF(OR(S1641="VLD MLC components",S1641="VLD MLC pipes",S1641="VLD PEX components",S1641="VLD PEX pipes",S1641="VLD PHC components",S1641="VLD PHC pipes",S1641="Controls VLD"),"По запросу",X1641)</f>
        <v>2025</v>
      </c>
      <c r="AA1641" s="63">
        <f>ROUND(X1641/1.2,3)</f>
        <v>1687.5</v>
      </c>
      <c r="AB1641" s="23">
        <v>1687.5</v>
      </c>
      <c r="AC1641" s="190">
        <f>IFERROR(ROUND(AA1641/AB1641-1,2),"")</f>
        <v>0</v>
      </c>
      <c r="AD1641" s="25">
        <v>9.9000000000000005E-2</v>
      </c>
      <c r="AE1641" s="25">
        <v>1.1129999999999999E-4</v>
      </c>
      <c r="AF1641" s="25">
        <v>0</v>
      </c>
      <c r="AG1641" s="25" t="s">
        <v>22</v>
      </c>
      <c r="AH1641" s="25">
        <v>0</v>
      </c>
      <c r="AI1641" s="25">
        <v>0</v>
      </c>
      <c r="AJ1641" s="25" t="s">
        <v>20</v>
      </c>
      <c r="AK1641" s="42" t="s">
        <v>19</v>
      </c>
      <c r="AL1641" s="25" t="s">
        <v>20</v>
      </c>
      <c r="AM1641" s="25">
        <v>10</v>
      </c>
      <c r="AN1641" s="25">
        <v>80</v>
      </c>
      <c r="AO1641" s="25">
        <v>137</v>
      </c>
      <c r="AP1641" s="25">
        <v>137</v>
      </c>
      <c r="AQ1641" s="25">
        <v>0.99</v>
      </c>
      <c r="AR1641" s="94">
        <v>1.5015199999999999E-3</v>
      </c>
      <c r="AS1641" s="157" t="s">
        <v>22</v>
      </c>
      <c r="AT1641" s="93">
        <v>44511</v>
      </c>
      <c r="AU1641" s="92" t="s">
        <v>22</v>
      </c>
      <c r="AV1641" s="91" t="s">
        <v>48</v>
      </c>
      <c r="AW1641" s="92" t="s">
        <v>48</v>
      </c>
      <c r="AX1641" s="92" t="s">
        <v>48</v>
      </c>
      <c r="AY1641" s="91" t="s">
        <v>152</v>
      </c>
      <c r="AZ1641" s="23"/>
      <c r="BA1641" s="25">
        <v>0</v>
      </c>
      <c r="BB1641" t="s">
        <v>48</v>
      </c>
      <c r="BC1641" t="e">
        <v>#N/A</v>
      </c>
      <c r="BD1641" t="e">
        <f>IF(Z1641=BC1641,"OK")</f>
        <v>#N/A</v>
      </c>
      <c r="BE1641">
        <v>9.9000000000000005E-2</v>
      </c>
      <c r="BF1641">
        <v>1.1129999999999999E-4</v>
      </c>
      <c r="BG1641">
        <v>80</v>
      </c>
      <c r="BH1641">
        <v>137</v>
      </c>
      <c r="BI1641">
        <v>137</v>
      </c>
      <c r="BJ1641">
        <v>0.99</v>
      </c>
      <c r="BK1641">
        <v>1.5015199999999999E-3</v>
      </c>
      <c r="BN1641" s="183"/>
    </row>
    <row r="1642" spans="1:66" ht="38.25" x14ac:dyDescent="0.25">
      <c r="A1642" s="1"/>
      <c r="B1642" s="94">
        <v>1636</v>
      </c>
      <c r="C1642" s="43">
        <v>1119121</v>
      </c>
      <c r="D1642" s="45"/>
      <c r="E1642" s="36" t="s">
        <v>282</v>
      </c>
      <c r="F1642" s="151" t="s">
        <v>21</v>
      </c>
      <c r="G1642" s="102"/>
      <c r="H1642" s="46" t="str">
        <f>IFERROR(IFERROR(IF(SEARCH("Usystems",$E1642)&gt;0,"Usystems"),IF(SEARCH("RIIFO",$E1642)&gt;0,"RIIFO","Uponor")),"Uponor")</f>
        <v>Uponor</v>
      </c>
      <c r="I1642" s="25" t="str">
        <f>IFERROR(MID($D1642,1,7)+0,"")</f>
        <v/>
      </c>
      <c r="J1642" s="25" t="str">
        <f>IFERROR(MID($D1642,10,7)+0,"")</f>
        <v/>
      </c>
      <c r="K1642" s="25" t="str">
        <f>IFERROR(MID($D1642,19,7)+0,"")</f>
        <v/>
      </c>
      <c r="L1642" s="25" t="str">
        <f>IFERROR(MID($D1642,28,7)+0,"")</f>
        <v/>
      </c>
      <c r="M1642" s="25" t="str">
        <f>IF(IFERROR(MID($Q1642,1,7)+0,"")&lt;1130000,IF(INDEX(C:C,MATCH(LEFT(Q1642,7)+0,I:I,0))&lt;1130000,"",INDEX(C:C,MATCH(LEFT(Q1642,7)+0,I:I,0))),IFERROR(MID($Q1642,1,7)+0,""))</f>
        <v/>
      </c>
      <c r="N1642" s="25" t="str">
        <f>IF(IFERROR(MID($Q1642,10,7)+0,"")&lt;1130000,"",IFERROR(MID($Q1642,10,7)+0,""))</f>
        <v/>
      </c>
      <c r="O1642" s="25" t="str">
        <f>IF(IFERROR(MID($Q1642,19,7)+0,"")&lt;1130000,"",IFERROR(MID($Q1642,19,7)+0,""))</f>
        <v/>
      </c>
      <c r="P1642" s="25" t="str">
        <f>IF(M1642="","",IF(N1642="",M1642,M1642&amp;", "&amp;N1642))</f>
        <v/>
      </c>
      <c r="Q1642" s="25"/>
      <c r="R1642" s="25"/>
      <c r="S1642" s="35" t="s">
        <v>4784</v>
      </c>
      <c r="T1642" s="25" t="s">
        <v>36</v>
      </c>
      <c r="U1642" s="185">
        <v>2214</v>
      </c>
      <c r="V1642" s="188">
        <v>2214</v>
      </c>
      <c r="W1642" s="189">
        <v>2214</v>
      </c>
      <c r="X1642" s="31">
        <v>2214</v>
      </c>
      <c r="Y1642" s="90">
        <f>IFERROR(ROUND(X1642/W1642-1,2),"")</f>
        <v>0</v>
      </c>
      <c r="Z1642" s="31">
        <f>IF(OR(S1642="VLD MLC components",S1642="VLD MLC pipes",S1642="VLD PEX components",S1642="VLD PEX pipes",S1642="VLD PHC components",S1642="VLD PHC pipes",S1642="Controls VLD"),"По запросу",X1642)</f>
        <v>2214</v>
      </c>
      <c r="AA1642" s="63">
        <f>ROUND(X1642/1.2,3)</f>
        <v>1845</v>
      </c>
      <c r="AB1642" s="23">
        <v>1845</v>
      </c>
      <c r="AC1642" s="190">
        <f>IFERROR(ROUND(AA1642/AB1642-1,2),"")</f>
        <v>0</v>
      </c>
      <c r="AD1642" s="25">
        <v>0.11799999999999999</v>
      </c>
      <c r="AE1642" s="25">
        <v>1.3439999999999999E-4</v>
      </c>
      <c r="AF1642" s="25">
        <v>0</v>
      </c>
      <c r="AG1642" s="25" t="s">
        <v>22</v>
      </c>
      <c r="AH1642" s="25">
        <v>0</v>
      </c>
      <c r="AI1642" s="25">
        <v>0</v>
      </c>
      <c r="AJ1642" s="25" t="s">
        <v>20</v>
      </c>
      <c r="AK1642" s="42" t="s">
        <v>19</v>
      </c>
      <c r="AL1642" s="25" t="s">
        <v>20</v>
      </c>
      <c r="AM1642" s="25">
        <v>10</v>
      </c>
      <c r="AN1642" s="25">
        <v>80</v>
      </c>
      <c r="AO1642" s="25">
        <v>150</v>
      </c>
      <c r="AP1642" s="25">
        <v>150</v>
      </c>
      <c r="AQ1642" s="25">
        <v>1.18</v>
      </c>
      <c r="AR1642" s="94">
        <v>1.8E-3</v>
      </c>
      <c r="AS1642" s="157" t="s">
        <v>22</v>
      </c>
      <c r="AT1642" s="93">
        <v>44511</v>
      </c>
      <c r="AU1642" s="92" t="s">
        <v>22</v>
      </c>
      <c r="AV1642" s="91" t="s">
        <v>48</v>
      </c>
      <c r="AW1642" s="92" t="s">
        <v>48</v>
      </c>
      <c r="AX1642" s="92" t="s">
        <v>48</v>
      </c>
      <c r="AY1642" s="91" t="s">
        <v>152</v>
      </c>
      <c r="AZ1642" s="23"/>
      <c r="BA1642" s="25">
        <v>0</v>
      </c>
      <c r="BB1642" t="s">
        <v>48</v>
      </c>
      <c r="BC1642" t="e">
        <v>#N/A</v>
      </c>
      <c r="BD1642" t="e">
        <f>IF(Z1642=BC1642,"OK")</f>
        <v>#N/A</v>
      </c>
      <c r="BE1642">
        <v>0.11799999999999999</v>
      </c>
      <c r="BF1642">
        <v>1.3439999999999999E-4</v>
      </c>
      <c r="BG1642">
        <v>80</v>
      </c>
      <c r="BH1642">
        <v>150</v>
      </c>
      <c r="BI1642">
        <v>150</v>
      </c>
      <c r="BJ1642">
        <v>1.18</v>
      </c>
      <c r="BK1642">
        <v>1.8E-3</v>
      </c>
      <c r="BN1642" s="183"/>
    </row>
    <row r="1643" spans="1:66" ht="38.25" x14ac:dyDescent="0.25">
      <c r="A1643" s="1"/>
      <c r="B1643" s="94">
        <v>1637</v>
      </c>
      <c r="C1643" s="43">
        <v>1119122</v>
      </c>
      <c r="D1643" s="45"/>
      <c r="E1643" s="36" t="s">
        <v>283</v>
      </c>
      <c r="F1643" s="151" t="s">
        <v>21</v>
      </c>
      <c r="G1643" s="127"/>
      <c r="H1643" s="46" t="str">
        <f>IFERROR(IFERROR(IF(SEARCH("Usystems",$E1643)&gt;0,"Usystems"),IF(SEARCH("RIIFO",$E1643)&gt;0,"RIIFO","Uponor")),"Uponor")</f>
        <v>Uponor</v>
      </c>
      <c r="I1643" s="25" t="str">
        <f>IFERROR(MID($D1643,1,7)+0,"")</f>
        <v/>
      </c>
      <c r="J1643" s="25" t="str">
        <f>IFERROR(MID($D1643,10,7)+0,"")</f>
        <v/>
      </c>
      <c r="K1643" s="25" t="str">
        <f>IFERROR(MID($D1643,19,7)+0,"")</f>
        <v/>
      </c>
      <c r="L1643" s="25" t="str">
        <f>IFERROR(MID($D1643,28,7)+0,"")</f>
        <v/>
      </c>
      <c r="M1643" s="25" t="str">
        <f>IF(IFERROR(MID($Q1643,1,7)+0,"")&lt;1130000,IF(INDEX(C:C,MATCH(LEFT(Q1643,7)+0,I:I,0))&lt;1130000,"",INDEX(C:C,MATCH(LEFT(Q1643,7)+0,I:I,0))),IFERROR(MID($Q1643,1,7)+0,""))</f>
        <v/>
      </c>
      <c r="N1643" s="25" t="str">
        <f>IF(IFERROR(MID($Q1643,10,7)+0,"")&lt;1130000,"",IFERROR(MID($Q1643,10,7)+0,""))</f>
        <v/>
      </c>
      <c r="O1643" s="25" t="str">
        <f>IF(IFERROR(MID($Q1643,19,7)+0,"")&lt;1130000,"",IFERROR(MID($Q1643,19,7)+0,""))</f>
        <v/>
      </c>
      <c r="P1643" s="25" t="str">
        <f>IF(M1643="","",IF(N1643="",M1643,M1643&amp;", "&amp;N1643))</f>
        <v/>
      </c>
      <c r="Q1643" s="25"/>
      <c r="R1643" s="25"/>
      <c r="S1643" s="35" t="s">
        <v>4784</v>
      </c>
      <c r="T1643" s="25" t="s">
        <v>36</v>
      </c>
      <c r="U1643" s="185">
        <v>2075</v>
      </c>
      <c r="V1643" s="188">
        <v>2075</v>
      </c>
      <c r="W1643" s="189">
        <v>2075</v>
      </c>
      <c r="X1643" s="31">
        <v>2075</v>
      </c>
      <c r="Y1643" s="90">
        <f>IFERROR(ROUND(X1643/W1643-1,2),"")</f>
        <v>0</v>
      </c>
      <c r="Z1643" s="31">
        <f>IF(OR(S1643="VLD MLC components",S1643="VLD MLC pipes",S1643="VLD PEX components",S1643="VLD PEX pipes",S1643="VLD PHC components",S1643="VLD PHC pipes",S1643="Controls VLD"),"По запросу",X1643)</f>
        <v>2075</v>
      </c>
      <c r="AA1643" s="63">
        <f>ROUND(X1643/1.2,3)</f>
        <v>1729.1669999999999</v>
      </c>
      <c r="AB1643" s="23">
        <v>1729.1669999999999</v>
      </c>
      <c r="AC1643" s="190">
        <f>IFERROR(ROUND(AA1643/AB1643-1,2),"")</f>
        <v>0</v>
      </c>
      <c r="AD1643" s="25">
        <v>0.11799999999999999</v>
      </c>
      <c r="AE1643" s="25">
        <v>1.472E-4</v>
      </c>
      <c r="AF1643" s="25">
        <v>0</v>
      </c>
      <c r="AG1643" s="25" t="s">
        <v>22</v>
      </c>
      <c r="AH1643" s="25">
        <v>0</v>
      </c>
      <c r="AI1643" s="25">
        <v>0</v>
      </c>
      <c r="AJ1643" s="25" t="s">
        <v>20</v>
      </c>
      <c r="AK1643" s="42" t="s">
        <v>19</v>
      </c>
      <c r="AL1643" s="25" t="s">
        <v>20</v>
      </c>
      <c r="AM1643" s="25">
        <v>10</v>
      </c>
      <c r="AN1643" s="25">
        <v>82</v>
      </c>
      <c r="AO1643" s="25">
        <v>148</v>
      </c>
      <c r="AP1643" s="25">
        <v>148</v>
      </c>
      <c r="AQ1643" s="25">
        <v>1.18</v>
      </c>
      <c r="AR1643" s="94">
        <v>1.7961279999999999E-3</v>
      </c>
      <c r="AS1643" s="157" t="s">
        <v>22</v>
      </c>
      <c r="AT1643" s="93">
        <v>44511</v>
      </c>
      <c r="AU1643" s="92" t="s">
        <v>22</v>
      </c>
      <c r="AV1643" s="91" t="s">
        <v>152</v>
      </c>
      <c r="AW1643" s="92" t="s">
        <v>48</v>
      </c>
      <c r="AX1643" s="92" t="s">
        <v>48</v>
      </c>
      <c r="AY1643" s="91" t="s">
        <v>152</v>
      </c>
      <c r="AZ1643" s="23"/>
      <c r="BA1643" s="25" t="s">
        <v>4815</v>
      </c>
      <c r="BB1643" t="s">
        <v>25</v>
      </c>
      <c r="BC1643" t="e">
        <v>#N/A</v>
      </c>
      <c r="BD1643" t="e">
        <f>IF(Z1643=BC1643,"OK")</f>
        <v>#N/A</v>
      </c>
      <c r="BE1643">
        <v>0.11799999999999999</v>
      </c>
      <c r="BF1643">
        <v>1.472E-4</v>
      </c>
      <c r="BG1643">
        <v>82</v>
      </c>
      <c r="BH1643">
        <v>148</v>
      </c>
      <c r="BI1643">
        <v>148</v>
      </c>
      <c r="BJ1643">
        <v>1.18</v>
      </c>
      <c r="BK1643">
        <v>1.7961279999999999E-3</v>
      </c>
      <c r="BN1643" s="183"/>
    </row>
    <row r="1644" spans="1:66" ht="38.25" x14ac:dyDescent="0.25">
      <c r="A1644" s="1"/>
      <c r="B1644" s="94">
        <v>1638</v>
      </c>
      <c r="C1644" s="43">
        <v>1119123</v>
      </c>
      <c r="D1644" s="45"/>
      <c r="E1644" s="36" t="s">
        <v>284</v>
      </c>
      <c r="F1644" s="151" t="s">
        <v>21</v>
      </c>
      <c r="G1644" s="102"/>
      <c r="H1644" s="46" t="str">
        <f>IFERROR(IFERROR(IF(SEARCH("Usystems",$E1644)&gt;0,"Usystems"),IF(SEARCH("RIIFO",$E1644)&gt;0,"RIIFO","Uponor")),"Uponor")</f>
        <v>Uponor</v>
      </c>
      <c r="I1644" s="25" t="str">
        <f>IFERROR(MID($D1644,1,7)+0,"")</f>
        <v/>
      </c>
      <c r="J1644" s="25" t="str">
        <f>IFERROR(MID($D1644,10,7)+0,"")</f>
        <v/>
      </c>
      <c r="K1644" s="25" t="str">
        <f>IFERROR(MID($D1644,19,7)+0,"")</f>
        <v/>
      </c>
      <c r="L1644" s="25" t="str">
        <f>IFERROR(MID($D1644,28,7)+0,"")</f>
        <v/>
      </c>
      <c r="M1644" s="25" t="str">
        <f>IF(IFERROR(MID($Q1644,1,7)+0,"")&lt;1130000,IF(INDEX(C:C,MATCH(LEFT(Q1644,7)+0,I:I,0))&lt;1130000,"",INDEX(C:C,MATCH(LEFT(Q1644,7)+0,I:I,0))),IFERROR(MID($Q1644,1,7)+0,""))</f>
        <v/>
      </c>
      <c r="N1644" s="25" t="str">
        <f>IF(IFERROR(MID($Q1644,10,7)+0,"")&lt;1130000,"",IFERROR(MID($Q1644,10,7)+0,""))</f>
        <v/>
      </c>
      <c r="O1644" s="25" t="str">
        <f>IF(IFERROR(MID($Q1644,19,7)+0,"")&lt;1130000,"",IFERROR(MID($Q1644,19,7)+0,""))</f>
        <v/>
      </c>
      <c r="P1644" s="25" t="str">
        <f>IF(M1644="","",IF(N1644="",M1644,M1644&amp;", "&amp;N1644))</f>
        <v/>
      </c>
      <c r="Q1644" s="25"/>
      <c r="R1644" s="25"/>
      <c r="S1644" s="35" t="s">
        <v>4784</v>
      </c>
      <c r="T1644" s="25" t="s">
        <v>36</v>
      </c>
      <c r="U1644" s="185">
        <v>2179</v>
      </c>
      <c r="V1644" s="188">
        <v>2179</v>
      </c>
      <c r="W1644" s="189">
        <v>2179</v>
      </c>
      <c r="X1644" s="31">
        <v>2179</v>
      </c>
      <c r="Y1644" s="90">
        <f>IFERROR(ROUND(X1644/W1644-1,2),"")</f>
        <v>0</v>
      </c>
      <c r="Z1644" s="31">
        <f>IF(OR(S1644="VLD MLC components",S1644="VLD MLC pipes",S1644="VLD PEX components",S1644="VLD PEX pipes",S1644="VLD PHC components",S1644="VLD PHC pipes",S1644="Controls VLD"),"По запросу",X1644)</f>
        <v>2179</v>
      </c>
      <c r="AA1644" s="63">
        <f>ROUND(X1644/1.2,3)</f>
        <v>1815.8330000000001</v>
      </c>
      <c r="AB1644" s="23">
        <v>1815.8330000000001</v>
      </c>
      <c r="AC1644" s="190">
        <f>IFERROR(ROUND(AA1644/AB1644-1,2),"")</f>
        <v>0</v>
      </c>
      <c r="AD1644" s="25">
        <v>0.13</v>
      </c>
      <c r="AE1644" s="25">
        <v>1.472E-4</v>
      </c>
      <c r="AF1644" s="25">
        <v>0</v>
      </c>
      <c r="AG1644" s="25" t="s">
        <v>22</v>
      </c>
      <c r="AH1644" s="25">
        <v>0</v>
      </c>
      <c r="AI1644" s="25">
        <v>0</v>
      </c>
      <c r="AJ1644" s="25" t="s">
        <v>20</v>
      </c>
      <c r="AK1644" s="42" t="s">
        <v>19</v>
      </c>
      <c r="AL1644" s="25" t="s">
        <v>20</v>
      </c>
      <c r="AM1644" s="25">
        <v>10</v>
      </c>
      <c r="AN1644" s="25">
        <v>82</v>
      </c>
      <c r="AO1644" s="25">
        <v>166</v>
      </c>
      <c r="AP1644" s="25">
        <v>166</v>
      </c>
      <c r="AQ1644" s="25">
        <v>1.3</v>
      </c>
      <c r="AR1644" s="94">
        <v>2.2595919999999999E-3</v>
      </c>
      <c r="AS1644" s="157" t="s">
        <v>22</v>
      </c>
      <c r="AT1644" s="93">
        <v>44511</v>
      </c>
      <c r="AU1644" s="92" t="s">
        <v>22</v>
      </c>
      <c r="AV1644" s="91" t="s">
        <v>48</v>
      </c>
      <c r="AW1644" s="92" t="s">
        <v>48</v>
      </c>
      <c r="AX1644" s="92" t="s">
        <v>48</v>
      </c>
      <c r="AY1644" s="91" t="s">
        <v>152</v>
      </c>
      <c r="AZ1644" s="23"/>
      <c r="BA1644" s="25">
        <v>0</v>
      </c>
      <c r="BB1644" t="s">
        <v>48</v>
      </c>
      <c r="BC1644" t="e">
        <v>#N/A</v>
      </c>
      <c r="BD1644" t="e">
        <f>IF(Z1644=BC1644,"OK")</f>
        <v>#N/A</v>
      </c>
      <c r="BE1644">
        <v>0.13</v>
      </c>
      <c r="BF1644">
        <v>1.472E-4</v>
      </c>
      <c r="BG1644">
        <v>82</v>
      </c>
      <c r="BH1644">
        <v>166</v>
      </c>
      <c r="BI1644">
        <v>166</v>
      </c>
      <c r="BJ1644">
        <v>1.3</v>
      </c>
      <c r="BK1644">
        <v>2.2595919999999999E-3</v>
      </c>
      <c r="BN1644" s="183"/>
    </row>
    <row r="1645" spans="1:66" ht="38.25" x14ac:dyDescent="0.25">
      <c r="A1645" s="1"/>
      <c r="B1645" s="94">
        <v>1639</v>
      </c>
      <c r="C1645" s="43">
        <v>1119124</v>
      </c>
      <c r="D1645" s="45"/>
      <c r="E1645" s="36" t="s">
        <v>285</v>
      </c>
      <c r="F1645" s="151" t="s">
        <v>21</v>
      </c>
      <c r="G1645" s="127"/>
      <c r="H1645" s="46" t="str">
        <f>IFERROR(IFERROR(IF(SEARCH("Usystems",$E1645)&gt;0,"Usystems"),IF(SEARCH("RIIFO",$E1645)&gt;0,"RIIFO","Uponor")),"Uponor")</f>
        <v>Uponor</v>
      </c>
      <c r="I1645" s="25" t="str">
        <f>IFERROR(MID($D1645,1,7)+0,"")</f>
        <v/>
      </c>
      <c r="J1645" s="25" t="str">
        <f>IFERROR(MID($D1645,10,7)+0,"")</f>
        <v/>
      </c>
      <c r="K1645" s="25" t="str">
        <f>IFERROR(MID($D1645,19,7)+0,"")</f>
        <v/>
      </c>
      <c r="L1645" s="25" t="str">
        <f>IFERROR(MID($D1645,28,7)+0,"")</f>
        <v/>
      </c>
      <c r="M1645" s="25" t="str">
        <f>IF(IFERROR(MID($Q1645,1,7)+0,"")&lt;1130000,IF(INDEX(C:C,MATCH(LEFT(Q1645,7)+0,I:I,0))&lt;1130000,"",INDEX(C:C,MATCH(LEFT(Q1645,7)+0,I:I,0))),IFERROR(MID($Q1645,1,7)+0,""))</f>
        <v/>
      </c>
      <c r="N1645" s="25" t="str">
        <f>IF(IFERROR(MID($Q1645,10,7)+0,"")&lt;1130000,"",IFERROR(MID($Q1645,10,7)+0,""))</f>
        <v/>
      </c>
      <c r="O1645" s="25" t="str">
        <f>IF(IFERROR(MID($Q1645,19,7)+0,"")&lt;1130000,"",IFERROR(MID($Q1645,19,7)+0,""))</f>
        <v/>
      </c>
      <c r="P1645" s="25" t="str">
        <f>IF(M1645="","",IF(N1645="",M1645,M1645&amp;", "&amp;N1645))</f>
        <v/>
      </c>
      <c r="Q1645" s="25"/>
      <c r="R1645" s="25"/>
      <c r="S1645" s="35" t="s">
        <v>4784</v>
      </c>
      <c r="T1645" s="25" t="s">
        <v>36</v>
      </c>
      <c r="U1645" s="185">
        <v>2110</v>
      </c>
      <c r="V1645" s="188">
        <v>2110</v>
      </c>
      <c r="W1645" s="189">
        <v>2110</v>
      </c>
      <c r="X1645" s="31">
        <v>2110</v>
      </c>
      <c r="Y1645" s="90">
        <f>IFERROR(ROUND(X1645/W1645-1,2),"")</f>
        <v>0</v>
      </c>
      <c r="Z1645" s="31">
        <f>IF(OR(S1645="VLD MLC components",S1645="VLD MLC pipes",S1645="VLD PEX components",S1645="VLD PEX pipes",S1645="VLD PHC components",S1645="VLD PHC pipes",S1645="Controls VLD"),"По запросу",X1645)</f>
        <v>2110</v>
      </c>
      <c r="AA1645" s="63">
        <f>ROUND(X1645/1.2,3)</f>
        <v>1758.3330000000001</v>
      </c>
      <c r="AB1645" s="23">
        <v>1758.3330000000001</v>
      </c>
      <c r="AC1645" s="190">
        <f>IFERROR(ROUND(AA1645/AB1645-1,2),"")</f>
        <v>0</v>
      </c>
      <c r="AD1645" s="25">
        <v>0.14599999999999999</v>
      </c>
      <c r="AE1645" s="25">
        <v>2.1910000000000001E-4</v>
      </c>
      <c r="AF1645" s="25">
        <v>0</v>
      </c>
      <c r="AG1645" s="25" t="s">
        <v>22</v>
      </c>
      <c r="AH1645" s="25">
        <v>0</v>
      </c>
      <c r="AI1645" s="25">
        <v>0</v>
      </c>
      <c r="AJ1645" s="25" t="s">
        <v>20</v>
      </c>
      <c r="AK1645" s="42" t="s">
        <v>19</v>
      </c>
      <c r="AL1645" s="25" t="s">
        <v>20</v>
      </c>
      <c r="AM1645" s="25">
        <v>10</v>
      </c>
      <c r="AN1645" s="25">
        <v>92</v>
      </c>
      <c r="AO1645" s="25">
        <v>181</v>
      </c>
      <c r="AP1645" s="25">
        <v>181</v>
      </c>
      <c r="AQ1645" s="25">
        <v>1.46</v>
      </c>
      <c r="AR1645" s="94">
        <v>3.0140119999999999E-3</v>
      </c>
      <c r="AS1645" s="157" t="s">
        <v>22</v>
      </c>
      <c r="AT1645" s="93">
        <v>44511</v>
      </c>
      <c r="AU1645" s="92" t="s">
        <v>22</v>
      </c>
      <c r="AV1645" s="91" t="s">
        <v>152</v>
      </c>
      <c r="AW1645" s="92" t="s">
        <v>48</v>
      </c>
      <c r="AX1645" s="92" t="s">
        <v>48</v>
      </c>
      <c r="AY1645" s="91" t="s">
        <v>152</v>
      </c>
      <c r="AZ1645" s="23"/>
      <c r="BA1645" s="25" t="s">
        <v>4814</v>
      </c>
      <c r="BB1645" t="s">
        <v>25</v>
      </c>
      <c r="BC1645" t="e">
        <v>#N/A</v>
      </c>
      <c r="BD1645" t="e">
        <f>IF(Z1645=BC1645,"OK")</f>
        <v>#N/A</v>
      </c>
      <c r="BE1645">
        <v>0.14599999999999999</v>
      </c>
      <c r="BF1645">
        <v>2.1910000000000001E-4</v>
      </c>
      <c r="BG1645">
        <v>92</v>
      </c>
      <c r="BH1645">
        <v>181</v>
      </c>
      <c r="BI1645">
        <v>181</v>
      </c>
      <c r="BJ1645">
        <v>1.46</v>
      </c>
      <c r="BK1645">
        <v>3.0140119999999999E-3</v>
      </c>
      <c r="BN1645" s="183"/>
    </row>
    <row r="1646" spans="1:66" ht="38.25" x14ac:dyDescent="0.25">
      <c r="A1646" s="1"/>
      <c r="B1646" s="94">
        <v>1640</v>
      </c>
      <c r="C1646" s="43">
        <v>1119125</v>
      </c>
      <c r="D1646" s="45"/>
      <c r="E1646" s="36" t="s">
        <v>286</v>
      </c>
      <c r="F1646" s="151" t="s">
        <v>21</v>
      </c>
      <c r="G1646" s="102"/>
      <c r="H1646" s="46" t="str">
        <f>IFERROR(IFERROR(IF(SEARCH("Usystems",$E1646)&gt;0,"Usystems"),IF(SEARCH("RIIFO",$E1646)&gt;0,"RIIFO","Uponor")),"Uponor")</f>
        <v>Uponor</v>
      </c>
      <c r="I1646" s="25" t="str">
        <f>IFERROR(MID($D1646,1,7)+0,"")</f>
        <v/>
      </c>
      <c r="J1646" s="25" t="str">
        <f>IFERROR(MID($D1646,10,7)+0,"")</f>
        <v/>
      </c>
      <c r="K1646" s="25" t="str">
        <f>IFERROR(MID($D1646,19,7)+0,"")</f>
        <v/>
      </c>
      <c r="L1646" s="25" t="str">
        <f>IFERROR(MID($D1646,28,7)+0,"")</f>
        <v/>
      </c>
      <c r="M1646" s="25" t="str">
        <f>IF(IFERROR(MID($Q1646,1,7)+0,"")&lt;1130000,IF(INDEX(C:C,MATCH(LEFT(Q1646,7)+0,I:I,0))&lt;1130000,"",INDEX(C:C,MATCH(LEFT(Q1646,7)+0,I:I,0))),IFERROR(MID($Q1646,1,7)+0,""))</f>
        <v/>
      </c>
      <c r="N1646" s="25" t="str">
        <f>IF(IFERROR(MID($Q1646,10,7)+0,"")&lt;1130000,"",IFERROR(MID($Q1646,10,7)+0,""))</f>
        <v/>
      </c>
      <c r="O1646" s="25" t="str">
        <f>IF(IFERROR(MID($Q1646,19,7)+0,"")&lt;1130000,"",IFERROR(MID($Q1646,19,7)+0,""))</f>
        <v/>
      </c>
      <c r="P1646" s="25" t="str">
        <f>IF(M1646="","",IF(N1646="",M1646,M1646&amp;", "&amp;N1646))</f>
        <v/>
      </c>
      <c r="Q1646" s="25"/>
      <c r="R1646" s="25"/>
      <c r="S1646" s="35" t="s">
        <v>4784</v>
      </c>
      <c r="T1646" s="25" t="s">
        <v>36</v>
      </c>
      <c r="U1646" s="185">
        <v>2748</v>
      </c>
      <c r="V1646" s="188">
        <v>2748</v>
      </c>
      <c r="W1646" s="189">
        <v>2748</v>
      </c>
      <c r="X1646" s="31">
        <v>2748</v>
      </c>
      <c r="Y1646" s="90">
        <f>IFERROR(ROUND(X1646/W1646-1,2),"")</f>
        <v>0</v>
      </c>
      <c r="Z1646" s="31">
        <f>IF(OR(S1646="VLD MLC components",S1646="VLD MLC pipes",S1646="VLD PEX components",S1646="VLD PEX pipes",S1646="VLD PHC components",S1646="VLD PHC pipes",S1646="Controls VLD"),"По запросу",X1646)</f>
        <v>2748</v>
      </c>
      <c r="AA1646" s="63">
        <f>ROUND(X1646/1.2,3)</f>
        <v>2290</v>
      </c>
      <c r="AB1646" s="23">
        <v>2290</v>
      </c>
      <c r="AC1646" s="190">
        <f>IFERROR(ROUND(AA1646/AB1646-1,2),"")</f>
        <v>0</v>
      </c>
      <c r="AD1646" s="25">
        <v>0.14599999999999999</v>
      </c>
      <c r="AE1646" s="25">
        <v>2.1910000000000001E-4</v>
      </c>
      <c r="AF1646" s="25">
        <v>0</v>
      </c>
      <c r="AG1646" s="25" t="s">
        <v>22</v>
      </c>
      <c r="AH1646" s="25">
        <v>0</v>
      </c>
      <c r="AI1646" s="25">
        <v>0</v>
      </c>
      <c r="AJ1646" s="25" t="s">
        <v>20</v>
      </c>
      <c r="AK1646" s="42" t="s">
        <v>19</v>
      </c>
      <c r="AL1646" s="25" t="s">
        <v>20</v>
      </c>
      <c r="AM1646" s="25">
        <v>10</v>
      </c>
      <c r="AN1646" s="25">
        <v>92</v>
      </c>
      <c r="AO1646" s="25">
        <v>181</v>
      </c>
      <c r="AP1646" s="25">
        <v>181</v>
      </c>
      <c r="AQ1646" s="25">
        <v>1.46</v>
      </c>
      <c r="AR1646" s="94">
        <v>3.0140119999999999E-3</v>
      </c>
      <c r="AS1646" s="157" t="s">
        <v>22</v>
      </c>
      <c r="AT1646" s="93">
        <v>44511</v>
      </c>
      <c r="AU1646" s="92" t="s">
        <v>22</v>
      </c>
      <c r="AV1646" s="91" t="s">
        <v>48</v>
      </c>
      <c r="AW1646" s="92" t="s">
        <v>48</v>
      </c>
      <c r="AX1646" s="92" t="s">
        <v>48</v>
      </c>
      <c r="AY1646" s="91" t="s">
        <v>152</v>
      </c>
      <c r="AZ1646" s="23"/>
      <c r="BA1646" s="25">
        <v>0</v>
      </c>
      <c r="BB1646" t="s">
        <v>48</v>
      </c>
      <c r="BC1646" t="e">
        <v>#N/A</v>
      </c>
      <c r="BD1646" t="e">
        <f>IF(Z1646=BC1646,"OK")</f>
        <v>#N/A</v>
      </c>
      <c r="BE1646">
        <v>0.14599999999999999</v>
      </c>
      <c r="BF1646">
        <v>2.1910000000000001E-4</v>
      </c>
      <c r="BG1646">
        <v>92</v>
      </c>
      <c r="BH1646">
        <v>181</v>
      </c>
      <c r="BI1646">
        <v>181</v>
      </c>
      <c r="BJ1646">
        <v>1.46</v>
      </c>
      <c r="BK1646">
        <v>3.0140119999999999E-3</v>
      </c>
      <c r="BN1646" s="183"/>
    </row>
    <row r="1647" spans="1:66" ht="38.25" x14ac:dyDescent="0.25">
      <c r="A1647" s="1"/>
      <c r="B1647" s="94">
        <v>1641</v>
      </c>
      <c r="C1647" s="43">
        <v>1119126</v>
      </c>
      <c r="D1647" s="45"/>
      <c r="E1647" s="36" t="s">
        <v>287</v>
      </c>
      <c r="F1647" s="151" t="s">
        <v>21</v>
      </c>
      <c r="G1647" s="41"/>
      <c r="H1647" s="46" t="str">
        <f>IFERROR(IFERROR(IF(SEARCH("Usystems",$E1647)&gt;0,"Usystems"),IF(SEARCH("RIIFO",$E1647)&gt;0,"RIIFO","Uponor")),"Uponor")</f>
        <v>Uponor</v>
      </c>
      <c r="I1647" s="25" t="str">
        <f>IFERROR(MID($D1647,1,7)+0,"")</f>
        <v/>
      </c>
      <c r="J1647" s="25" t="str">
        <f>IFERROR(MID($D1647,10,7)+0,"")</f>
        <v/>
      </c>
      <c r="K1647" s="25" t="str">
        <f>IFERROR(MID($D1647,19,7)+0,"")</f>
        <v/>
      </c>
      <c r="L1647" s="25" t="str">
        <f>IFERROR(MID($D1647,28,7)+0,"")</f>
        <v/>
      </c>
      <c r="M1647" s="25" t="str">
        <f>IF(IFERROR(MID($Q1647,1,7)+0,"")&lt;1130000,IF(INDEX(C:C,MATCH(LEFT(Q1647,7)+0,I:I,0))&lt;1130000,"",INDEX(C:C,MATCH(LEFT(Q1647,7)+0,I:I,0))),IFERROR(MID($Q1647,1,7)+0,""))</f>
        <v/>
      </c>
      <c r="N1647" s="25" t="str">
        <f>IF(IFERROR(MID($Q1647,10,7)+0,"")&lt;1130000,"",IFERROR(MID($Q1647,10,7)+0,""))</f>
        <v/>
      </c>
      <c r="O1647" s="25" t="str">
        <f>IF(IFERROR(MID($Q1647,19,7)+0,"")&lt;1130000,"",IFERROR(MID($Q1647,19,7)+0,""))</f>
        <v/>
      </c>
      <c r="P1647" s="25" t="str">
        <f>IF(M1647="","",IF(N1647="",M1647,M1647&amp;", "&amp;N1647))</f>
        <v/>
      </c>
      <c r="Q1647" s="25"/>
      <c r="R1647" s="25"/>
      <c r="S1647" s="35" t="s">
        <v>4784</v>
      </c>
      <c r="T1647" s="25" t="s">
        <v>36</v>
      </c>
      <c r="U1647" s="185">
        <v>4510</v>
      </c>
      <c r="V1647" s="188">
        <v>4510</v>
      </c>
      <c r="W1647" s="189">
        <v>4510</v>
      </c>
      <c r="X1647" s="31">
        <v>4510</v>
      </c>
      <c r="Y1647" s="90">
        <f>IFERROR(ROUND(X1647/W1647-1,2),"")</f>
        <v>0</v>
      </c>
      <c r="Z1647" s="31">
        <f>IF(OR(S1647="VLD MLC components",S1647="VLD MLC pipes",S1647="VLD PEX components",S1647="VLD PEX pipes",S1647="VLD PHC components",S1647="VLD PHC pipes",S1647="Controls VLD"),"По запросу",X1647)</f>
        <v>4510</v>
      </c>
      <c r="AA1647" s="63">
        <f>ROUND(X1647/1.2,3)</f>
        <v>3758.3330000000001</v>
      </c>
      <c r="AB1647" s="23">
        <v>3758.3330000000001</v>
      </c>
      <c r="AC1647" s="190">
        <f>IFERROR(ROUND(AA1647/AB1647-1,2),"")</f>
        <v>0</v>
      </c>
      <c r="AD1647" s="25">
        <v>0.17599999999999999</v>
      </c>
      <c r="AE1647" s="25">
        <v>3.1770000000000002E-4</v>
      </c>
      <c r="AF1647" s="25">
        <v>0</v>
      </c>
      <c r="AG1647" s="25" t="s">
        <v>22</v>
      </c>
      <c r="AH1647" s="25">
        <v>0</v>
      </c>
      <c r="AI1647" s="25">
        <v>0</v>
      </c>
      <c r="AJ1647" s="25" t="s">
        <v>20</v>
      </c>
      <c r="AK1647" s="42" t="s">
        <v>19</v>
      </c>
      <c r="AL1647" s="25" t="s">
        <v>20</v>
      </c>
      <c r="AM1647" s="25">
        <v>10</v>
      </c>
      <c r="AN1647" s="25">
        <v>102</v>
      </c>
      <c r="AO1647" s="25">
        <v>210</v>
      </c>
      <c r="AP1647" s="25">
        <v>210</v>
      </c>
      <c r="AQ1647" s="25">
        <v>1.7599999999999998</v>
      </c>
      <c r="AR1647" s="94">
        <v>4.4981999999999999E-3</v>
      </c>
      <c r="AS1647" s="157" t="s">
        <v>22</v>
      </c>
      <c r="AT1647" s="93">
        <v>44511</v>
      </c>
      <c r="AU1647" s="92" t="s">
        <v>22</v>
      </c>
      <c r="AV1647" s="91" t="s">
        <v>152</v>
      </c>
      <c r="AW1647" s="92" t="s">
        <v>48</v>
      </c>
      <c r="AX1647" s="92" t="s">
        <v>48</v>
      </c>
      <c r="AY1647" s="91" t="s">
        <v>152</v>
      </c>
      <c r="AZ1647" s="23"/>
      <c r="BA1647" s="25" t="s">
        <v>4813</v>
      </c>
      <c r="BB1647" t="s">
        <v>25</v>
      </c>
      <c r="BC1647" t="e">
        <v>#N/A</v>
      </c>
      <c r="BD1647" t="e">
        <f>IF(Z1647=BC1647,"OK")</f>
        <v>#N/A</v>
      </c>
      <c r="BE1647">
        <v>0.17599999999999999</v>
      </c>
      <c r="BF1647">
        <v>3.1770000000000002E-4</v>
      </c>
      <c r="BG1647">
        <v>102</v>
      </c>
      <c r="BH1647">
        <v>210</v>
      </c>
      <c r="BI1647">
        <v>210</v>
      </c>
      <c r="BJ1647">
        <v>1.7599999999999998</v>
      </c>
      <c r="BK1647">
        <v>4.4981999999999999E-3</v>
      </c>
      <c r="BN1647" s="183"/>
    </row>
    <row r="1648" spans="1:66" ht="38.25" x14ac:dyDescent="0.25">
      <c r="A1648" s="1"/>
      <c r="B1648" s="94">
        <v>1642</v>
      </c>
      <c r="C1648" s="43">
        <v>1119127</v>
      </c>
      <c r="D1648" s="45"/>
      <c r="E1648" s="36" t="s">
        <v>288</v>
      </c>
      <c r="F1648" s="151" t="s">
        <v>21</v>
      </c>
      <c r="G1648" s="127"/>
      <c r="H1648" s="46" t="str">
        <f>IFERROR(IFERROR(IF(SEARCH("Usystems",$E1648)&gt;0,"Usystems"),IF(SEARCH("RIIFO",$E1648)&gt;0,"RIIFO","Uponor")),"Uponor")</f>
        <v>Uponor</v>
      </c>
      <c r="I1648" s="25" t="str">
        <f>IFERROR(MID($D1648,1,7)+0,"")</f>
        <v/>
      </c>
      <c r="J1648" s="25" t="str">
        <f>IFERROR(MID($D1648,10,7)+0,"")</f>
        <v/>
      </c>
      <c r="K1648" s="25" t="str">
        <f>IFERROR(MID($D1648,19,7)+0,"")</f>
        <v/>
      </c>
      <c r="L1648" s="25" t="str">
        <f>IFERROR(MID($D1648,28,7)+0,"")</f>
        <v/>
      </c>
      <c r="M1648" s="25" t="str">
        <f>IF(IFERROR(MID($Q1648,1,7)+0,"")&lt;1130000,IF(INDEX(C:C,MATCH(LEFT(Q1648,7)+0,I:I,0))&lt;1130000,"",INDEX(C:C,MATCH(LEFT(Q1648,7)+0,I:I,0))),IFERROR(MID($Q1648,1,7)+0,""))</f>
        <v/>
      </c>
      <c r="N1648" s="25" t="str">
        <f>IF(IFERROR(MID($Q1648,10,7)+0,"")&lt;1130000,"",IFERROR(MID($Q1648,10,7)+0,""))</f>
        <v/>
      </c>
      <c r="O1648" s="25" t="str">
        <f>IF(IFERROR(MID($Q1648,19,7)+0,"")&lt;1130000,"",IFERROR(MID($Q1648,19,7)+0,""))</f>
        <v/>
      </c>
      <c r="P1648" s="25" t="str">
        <f>IF(M1648="","",IF(N1648="",M1648,M1648&amp;", "&amp;N1648))</f>
        <v/>
      </c>
      <c r="Q1648" s="25"/>
      <c r="R1648" s="25"/>
      <c r="S1648" s="35" t="s">
        <v>4784</v>
      </c>
      <c r="T1648" s="25" t="s">
        <v>36</v>
      </c>
      <c r="U1648" s="185">
        <v>4510</v>
      </c>
      <c r="V1648" s="188">
        <v>4510</v>
      </c>
      <c r="W1648" s="189">
        <v>4510</v>
      </c>
      <c r="X1648" s="31">
        <v>4510</v>
      </c>
      <c r="Y1648" s="90">
        <f>IFERROR(ROUND(X1648/W1648-1,2),"")</f>
        <v>0</v>
      </c>
      <c r="Z1648" s="31">
        <f>IF(OR(S1648="VLD MLC components",S1648="VLD MLC pipes",S1648="VLD PEX components",S1648="VLD PEX pipes",S1648="VLD PHC components",S1648="VLD PHC pipes",S1648="Controls VLD"),"По запросу",X1648)</f>
        <v>4510</v>
      </c>
      <c r="AA1648" s="63">
        <f>ROUND(X1648/1.2,3)</f>
        <v>3758.3330000000001</v>
      </c>
      <c r="AB1648" s="23">
        <v>3758.3330000000001</v>
      </c>
      <c r="AC1648" s="190">
        <f>IFERROR(ROUND(AA1648/AB1648-1,2),"")</f>
        <v>0</v>
      </c>
      <c r="AD1648" s="25">
        <v>0.19400000000000001</v>
      </c>
      <c r="AE1648" s="25">
        <v>3.1770000000000002E-4</v>
      </c>
      <c r="AF1648" s="25">
        <v>0</v>
      </c>
      <c r="AG1648" s="25" t="s">
        <v>22</v>
      </c>
      <c r="AH1648" s="25">
        <v>0</v>
      </c>
      <c r="AI1648" s="25">
        <v>0</v>
      </c>
      <c r="AJ1648" s="25" t="s">
        <v>20</v>
      </c>
      <c r="AK1648" s="42" t="s">
        <v>19</v>
      </c>
      <c r="AL1648" s="25" t="s">
        <v>20</v>
      </c>
      <c r="AM1648" s="25">
        <v>10</v>
      </c>
      <c r="AN1648" s="25">
        <v>102</v>
      </c>
      <c r="AO1648" s="25">
        <v>210</v>
      </c>
      <c r="AP1648" s="25">
        <v>210</v>
      </c>
      <c r="AQ1648" s="25">
        <v>1.94</v>
      </c>
      <c r="AR1648" s="94">
        <v>4.4981999999999999E-3</v>
      </c>
      <c r="AS1648" s="157" t="s">
        <v>22</v>
      </c>
      <c r="AT1648" s="93">
        <v>44511</v>
      </c>
      <c r="AU1648" s="92" t="s">
        <v>22</v>
      </c>
      <c r="AV1648" s="91" t="s">
        <v>152</v>
      </c>
      <c r="AW1648" s="92" t="s">
        <v>48</v>
      </c>
      <c r="AX1648" s="92" t="s">
        <v>48</v>
      </c>
      <c r="AY1648" s="91" t="s">
        <v>152</v>
      </c>
      <c r="AZ1648" s="23"/>
      <c r="BA1648" s="25" t="s">
        <v>4813</v>
      </c>
      <c r="BB1648" t="s">
        <v>25</v>
      </c>
      <c r="BC1648" t="e">
        <v>#N/A</v>
      </c>
      <c r="BD1648" t="e">
        <f>IF(Z1648=BC1648,"OK")</f>
        <v>#N/A</v>
      </c>
      <c r="BE1648">
        <v>0.19400000000000001</v>
      </c>
      <c r="BF1648">
        <v>3.1770000000000002E-4</v>
      </c>
      <c r="BG1648">
        <v>102</v>
      </c>
      <c r="BH1648">
        <v>210</v>
      </c>
      <c r="BI1648">
        <v>210</v>
      </c>
      <c r="BJ1648">
        <v>1.94</v>
      </c>
      <c r="BK1648">
        <v>4.4981999999999999E-3</v>
      </c>
      <c r="BN1648" s="183"/>
    </row>
    <row r="1649" spans="1:66" ht="38.25" x14ac:dyDescent="0.25">
      <c r="A1649" s="1"/>
      <c r="B1649" s="94">
        <v>1643</v>
      </c>
      <c r="C1649" s="43">
        <v>1119128</v>
      </c>
      <c r="D1649" s="45"/>
      <c r="E1649" s="36" t="s">
        <v>289</v>
      </c>
      <c r="F1649" s="151" t="s">
        <v>21</v>
      </c>
      <c r="G1649" s="28"/>
      <c r="H1649" s="46" t="str">
        <f>IFERROR(IFERROR(IF(SEARCH("Usystems",$E1649)&gt;0,"Usystems"),IF(SEARCH("RIIFO",$E1649)&gt;0,"RIIFO","Uponor")),"Uponor")</f>
        <v>Uponor</v>
      </c>
      <c r="I1649" s="25" t="str">
        <f>IFERROR(MID($D1649,1,7)+0,"")</f>
        <v/>
      </c>
      <c r="J1649" s="25" t="str">
        <f>IFERROR(MID($D1649,10,7)+0,"")</f>
        <v/>
      </c>
      <c r="K1649" s="25" t="str">
        <f>IFERROR(MID($D1649,19,7)+0,"")</f>
        <v/>
      </c>
      <c r="L1649" s="25" t="str">
        <f>IFERROR(MID($D1649,28,7)+0,"")</f>
        <v/>
      </c>
      <c r="M1649" s="25" t="str">
        <f>IF(IFERROR(MID($Q1649,1,7)+0,"")&lt;1130000,IF(INDEX(C:C,MATCH(LEFT(Q1649,7)+0,I:I,0))&lt;1130000,"",INDEX(C:C,MATCH(LEFT(Q1649,7)+0,I:I,0))),IFERROR(MID($Q1649,1,7)+0,""))</f>
        <v/>
      </c>
      <c r="N1649" s="25" t="str">
        <f>IF(IFERROR(MID($Q1649,10,7)+0,"")&lt;1130000,"",IFERROR(MID($Q1649,10,7)+0,""))</f>
        <v/>
      </c>
      <c r="O1649" s="25" t="str">
        <f>IF(IFERROR(MID($Q1649,19,7)+0,"")&lt;1130000,"",IFERROR(MID($Q1649,19,7)+0,""))</f>
        <v/>
      </c>
      <c r="P1649" s="25" t="str">
        <f>IF(M1649="","",IF(N1649="",M1649,M1649&amp;", "&amp;N1649))</f>
        <v/>
      </c>
      <c r="Q1649" s="25"/>
      <c r="R1649" s="25"/>
      <c r="S1649" s="35" t="s">
        <v>4784</v>
      </c>
      <c r="T1649" s="25" t="s">
        <v>36</v>
      </c>
      <c r="U1649" s="185">
        <v>5117</v>
      </c>
      <c r="V1649" s="188">
        <v>5117</v>
      </c>
      <c r="W1649" s="189">
        <v>5117</v>
      </c>
      <c r="X1649" s="31">
        <v>5117</v>
      </c>
      <c r="Y1649" s="90">
        <f>IFERROR(ROUND(X1649/W1649-1,2),"")</f>
        <v>0</v>
      </c>
      <c r="Z1649" s="31">
        <f>IF(OR(S1649="VLD MLC components",S1649="VLD MLC pipes",S1649="VLD PEX components",S1649="VLD PEX pipes",S1649="VLD PHC components",S1649="VLD PHC pipes",S1649="Controls VLD"),"По запросу",X1649)</f>
        <v>5117</v>
      </c>
      <c r="AA1649" s="63">
        <f>ROUND(X1649/1.2,3)</f>
        <v>4264.1670000000004</v>
      </c>
      <c r="AB1649" s="23">
        <v>4264.1670000000004</v>
      </c>
      <c r="AC1649" s="190">
        <f>IFERROR(ROUND(AA1649/AB1649-1,2),"")</f>
        <v>0</v>
      </c>
      <c r="AD1649" s="25">
        <v>0.249</v>
      </c>
      <c r="AE1649" s="25">
        <v>4.7150000000000002E-4</v>
      </c>
      <c r="AF1649" s="25">
        <v>0</v>
      </c>
      <c r="AG1649" s="25" t="s">
        <v>22</v>
      </c>
      <c r="AH1649" s="25">
        <v>0</v>
      </c>
      <c r="AI1649" s="25">
        <v>0</v>
      </c>
      <c r="AJ1649" s="25" t="s">
        <v>20</v>
      </c>
      <c r="AK1649" s="42" t="s">
        <v>19</v>
      </c>
      <c r="AL1649" s="25" t="s">
        <v>20</v>
      </c>
      <c r="AM1649" s="25">
        <v>2</v>
      </c>
      <c r="AN1649" s="25">
        <v>118</v>
      </c>
      <c r="AO1649" s="25">
        <v>98</v>
      </c>
      <c r="AP1649" s="25">
        <v>98</v>
      </c>
      <c r="AQ1649" s="25">
        <v>0.498</v>
      </c>
      <c r="AR1649" s="94">
        <v>1.1332720000000001E-3</v>
      </c>
      <c r="AS1649" s="157" t="s">
        <v>22</v>
      </c>
      <c r="AT1649" s="93">
        <v>44511</v>
      </c>
      <c r="AU1649" s="92" t="s">
        <v>22</v>
      </c>
      <c r="AV1649" s="91" t="s">
        <v>48</v>
      </c>
      <c r="AW1649" s="92" t="s">
        <v>48</v>
      </c>
      <c r="AX1649" s="92" t="s">
        <v>48</v>
      </c>
      <c r="AY1649" s="91" t="s">
        <v>152</v>
      </c>
      <c r="AZ1649" s="23"/>
      <c r="BA1649" s="25">
        <v>0</v>
      </c>
      <c r="BB1649" t="s">
        <v>48</v>
      </c>
      <c r="BC1649" t="e">
        <v>#N/A</v>
      </c>
      <c r="BD1649" t="e">
        <f>IF(Z1649=BC1649,"OK")</f>
        <v>#N/A</v>
      </c>
      <c r="BE1649">
        <v>0.249</v>
      </c>
      <c r="BF1649">
        <v>4.7150000000000002E-4</v>
      </c>
      <c r="BG1649">
        <v>118</v>
      </c>
      <c r="BH1649">
        <v>98</v>
      </c>
      <c r="BI1649">
        <v>98</v>
      </c>
      <c r="BJ1649">
        <v>0.498</v>
      </c>
      <c r="BK1649">
        <v>1.1332720000000001E-3</v>
      </c>
      <c r="BN1649" s="183"/>
    </row>
    <row r="1650" spans="1:66" ht="38.25" x14ac:dyDescent="0.25">
      <c r="A1650" s="1"/>
      <c r="B1650" s="94">
        <v>1644</v>
      </c>
      <c r="C1650" s="43">
        <v>1119129</v>
      </c>
      <c r="D1650" s="45"/>
      <c r="E1650" s="36" t="s">
        <v>290</v>
      </c>
      <c r="F1650" s="151" t="s">
        <v>21</v>
      </c>
      <c r="G1650" s="102"/>
      <c r="H1650" s="46" t="str">
        <f>IFERROR(IFERROR(IF(SEARCH("Usystems",$E1650)&gt;0,"Usystems"),IF(SEARCH("RIIFO",$E1650)&gt;0,"RIIFO","Uponor")),"Uponor")</f>
        <v>Uponor</v>
      </c>
      <c r="I1650" s="25" t="str">
        <f>IFERROR(MID($D1650,1,7)+0,"")</f>
        <v/>
      </c>
      <c r="J1650" s="25" t="str">
        <f>IFERROR(MID($D1650,10,7)+0,"")</f>
        <v/>
      </c>
      <c r="K1650" s="25" t="str">
        <f>IFERROR(MID($D1650,19,7)+0,"")</f>
        <v/>
      </c>
      <c r="L1650" s="25" t="str">
        <f>IFERROR(MID($D1650,28,7)+0,"")</f>
        <v/>
      </c>
      <c r="M1650" s="25" t="str">
        <f>IF(IFERROR(MID($Q1650,1,7)+0,"")&lt;1130000,IF(INDEX(C:C,MATCH(LEFT(Q1650,7)+0,I:I,0))&lt;1130000,"",INDEX(C:C,MATCH(LEFT(Q1650,7)+0,I:I,0))),IFERROR(MID($Q1650,1,7)+0,""))</f>
        <v/>
      </c>
      <c r="N1650" s="25" t="str">
        <f>IF(IFERROR(MID($Q1650,10,7)+0,"")&lt;1130000,"",IFERROR(MID($Q1650,10,7)+0,""))</f>
        <v/>
      </c>
      <c r="O1650" s="25" t="str">
        <f>IF(IFERROR(MID($Q1650,19,7)+0,"")&lt;1130000,"",IFERROR(MID($Q1650,19,7)+0,""))</f>
        <v/>
      </c>
      <c r="P1650" s="25" t="str">
        <f>IF(M1650="","",IF(N1650="",M1650,M1650&amp;", "&amp;N1650))</f>
        <v/>
      </c>
      <c r="Q1650" s="25"/>
      <c r="R1650" s="25"/>
      <c r="S1650" s="35" t="s">
        <v>4784</v>
      </c>
      <c r="T1650" s="25" t="s">
        <v>36</v>
      </c>
      <c r="U1650" s="185">
        <v>5117</v>
      </c>
      <c r="V1650" s="188">
        <v>5117</v>
      </c>
      <c r="W1650" s="189">
        <v>5117</v>
      </c>
      <c r="X1650" s="31">
        <v>5117</v>
      </c>
      <c r="Y1650" s="90">
        <f>IFERROR(ROUND(X1650/W1650-1,2),"")</f>
        <v>0</v>
      </c>
      <c r="Z1650" s="31">
        <f>IF(OR(S1650="VLD MLC components",S1650="VLD MLC pipes",S1650="VLD PEX components",S1650="VLD PEX pipes",S1650="VLD PHC components",S1650="VLD PHC pipes",S1650="Controls VLD"),"По запросу",X1650)</f>
        <v>5117</v>
      </c>
      <c r="AA1650" s="63">
        <f>ROUND(X1650/1.2,3)</f>
        <v>4264.1670000000004</v>
      </c>
      <c r="AB1650" s="23">
        <v>4264.1670000000004</v>
      </c>
      <c r="AC1650" s="190">
        <f>IFERROR(ROUND(AA1650/AB1650-1,2),"")</f>
        <v>0</v>
      </c>
      <c r="AD1650" s="25">
        <v>0.255</v>
      </c>
      <c r="AE1650" s="25">
        <v>5.0020000000000002E-4</v>
      </c>
      <c r="AF1650" s="25">
        <v>0</v>
      </c>
      <c r="AG1650" s="25" t="s">
        <v>22</v>
      </c>
      <c r="AH1650" s="25">
        <v>0</v>
      </c>
      <c r="AI1650" s="25">
        <v>0</v>
      </c>
      <c r="AJ1650" s="25" t="s">
        <v>20</v>
      </c>
      <c r="AK1650" s="42" t="s">
        <v>19</v>
      </c>
      <c r="AL1650" s="25" t="s">
        <v>20</v>
      </c>
      <c r="AM1650" s="25">
        <v>4</v>
      </c>
      <c r="AN1650" s="25">
        <v>118</v>
      </c>
      <c r="AO1650" s="25">
        <v>138</v>
      </c>
      <c r="AP1650" s="25">
        <v>138</v>
      </c>
      <c r="AQ1650" s="25">
        <v>1.02</v>
      </c>
      <c r="AR1650" s="94">
        <v>2.2471919999999999E-3</v>
      </c>
      <c r="AS1650" s="157" t="s">
        <v>22</v>
      </c>
      <c r="AT1650" s="93">
        <v>44511</v>
      </c>
      <c r="AU1650" s="92" t="s">
        <v>22</v>
      </c>
      <c r="AV1650" s="91" t="s">
        <v>48</v>
      </c>
      <c r="AW1650" s="92" t="s">
        <v>48</v>
      </c>
      <c r="AX1650" s="92" t="s">
        <v>48</v>
      </c>
      <c r="AY1650" s="91" t="s">
        <v>152</v>
      </c>
      <c r="AZ1650" s="23"/>
      <c r="BA1650" s="25">
        <v>0</v>
      </c>
      <c r="BB1650" t="s">
        <v>48</v>
      </c>
      <c r="BC1650" t="e">
        <v>#N/A</v>
      </c>
      <c r="BD1650" t="e">
        <f>IF(Z1650=BC1650,"OK")</f>
        <v>#N/A</v>
      </c>
      <c r="BE1650">
        <v>0.255</v>
      </c>
      <c r="BF1650">
        <v>5.0020000000000002E-4</v>
      </c>
      <c r="BG1650">
        <v>118</v>
      </c>
      <c r="BH1650">
        <v>138</v>
      </c>
      <c r="BI1650">
        <v>138</v>
      </c>
      <c r="BJ1650">
        <v>1.02</v>
      </c>
      <c r="BK1650">
        <v>2.2471919999999999E-3</v>
      </c>
      <c r="BN1650" s="183"/>
    </row>
    <row r="1651" spans="1:66" ht="38.25" x14ac:dyDescent="0.25">
      <c r="A1651" s="1"/>
      <c r="B1651" s="94">
        <v>1645</v>
      </c>
      <c r="C1651" s="43">
        <v>1119130</v>
      </c>
      <c r="D1651" s="45"/>
      <c r="E1651" s="36" t="s">
        <v>291</v>
      </c>
      <c r="F1651" s="151" t="s">
        <v>21</v>
      </c>
      <c r="G1651" s="28"/>
      <c r="H1651" s="46" t="str">
        <f>IFERROR(IFERROR(IF(SEARCH("Usystems",$E1651)&gt;0,"Usystems"),IF(SEARCH("RIIFO",$E1651)&gt;0,"RIIFO","Uponor")),"Uponor")</f>
        <v>Uponor</v>
      </c>
      <c r="I1651" s="25" t="str">
        <f>IFERROR(MID($D1651,1,7)+0,"")</f>
        <v/>
      </c>
      <c r="J1651" s="25" t="str">
        <f>IFERROR(MID($D1651,10,7)+0,"")</f>
        <v/>
      </c>
      <c r="K1651" s="25" t="str">
        <f>IFERROR(MID($D1651,19,7)+0,"")</f>
        <v/>
      </c>
      <c r="L1651" s="25" t="str">
        <f>IFERROR(MID($D1651,28,7)+0,"")</f>
        <v/>
      </c>
      <c r="M1651" s="25" t="str">
        <f>IF(IFERROR(MID($Q1651,1,7)+0,"")&lt;1130000,IF(INDEX(C:C,MATCH(LEFT(Q1651,7)+0,I:I,0))&lt;1130000,"",INDEX(C:C,MATCH(LEFT(Q1651,7)+0,I:I,0))),IFERROR(MID($Q1651,1,7)+0,""))</f>
        <v/>
      </c>
      <c r="N1651" s="25" t="str">
        <f>IF(IFERROR(MID($Q1651,10,7)+0,"")&lt;1130000,"",IFERROR(MID($Q1651,10,7)+0,""))</f>
        <v/>
      </c>
      <c r="O1651" s="25" t="str">
        <f>IF(IFERROR(MID($Q1651,19,7)+0,"")&lt;1130000,"",IFERROR(MID($Q1651,19,7)+0,""))</f>
        <v/>
      </c>
      <c r="P1651" s="25" t="str">
        <f>IF(M1651="","",IF(N1651="",M1651,M1651&amp;", "&amp;N1651))</f>
        <v/>
      </c>
      <c r="Q1651" s="25"/>
      <c r="R1651" s="25"/>
      <c r="S1651" s="35" t="s">
        <v>4784</v>
      </c>
      <c r="T1651" s="25" t="s">
        <v>36</v>
      </c>
      <c r="U1651" s="185">
        <v>6291</v>
      </c>
      <c r="V1651" s="188">
        <v>6291</v>
      </c>
      <c r="W1651" s="189">
        <v>6291</v>
      </c>
      <c r="X1651" s="31">
        <v>6291</v>
      </c>
      <c r="Y1651" s="90">
        <f>IFERROR(ROUND(X1651/W1651-1,2),"")</f>
        <v>0</v>
      </c>
      <c r="Z1651" s="31">
        <f>IF(OR(S1651="VLD MLC components",S1651="VLD MLC pipes",S1651="VLD PEX components",S1651="VLD PEX pipes",S1651="VLD PHC components",S1651="VLD PHC pipes",S1651="Controls VLD"),"По запросу",X1651)</f>
        <v>6291</v>
      </c>
      <c r="AA1651" s="63">
        <f>ROUND(X1651/1.2,3)</f>
        <v>5242.5</v>
      </c>
      <c r="AB1651" s="23">
        <v>5242.5</v>
      </c>
      <c r="AC1651" s="190">
        <f>IFERROR(ROUND(AA1651/AB1651-1,2),"")</f>
        <v>0</v>
      </c>
      <c r="AD1651" s="25">
        <v>0.35</v>
      </c>
      <c r="AE1651" s="25">
        <v>8.0599999999999997E-4</v>
      </c>
      <c r="AF1651" s="25">
        <v>0</v>
      </c>
      <c r="AG1651" s="25" t="s">
        <v>22</v>
      </c>
      <c r="AH1651" s="25">
        <v>0</v>
      </c>
      <c r="AI1651" s="25">
        <v>0</v>
      </c>
      <c r="AJ1651" s="25" t="s">
        <v>20</v>
      </c>
      <c r="AK1651" s="42" t="s">
        <v>19</v>
      </c>
      <c r="AL1651" s="25" t="s">
        <v>20</v>
      </c>
      <c r="AM1651" s="25">
        <v>2</v>
      </c>
      <c r="AN1651" s="25">
        <v>142</v>
      </c>
      <c r="AO1651" s="25">
        <v>126</v>
      </c>
      <c r="AP1651" s="25">
        <v>126</v>
      </c>
      <c r="AQ1651" s="25">
        <v>0.7</v>
      </c>
      <c r="AR1651" s="94">
        <v>2.254392E-3</v>
      </c>
      <c r="AS1651" s="157" t="s">
        <v>22</v>
      </c>
      <c r="AT1651" s="93">
        <v>44511</v>
      </c>
      <c r="AU1651" s="92" t="s">
        <v>22</v>
      </c>
      <c r="AV1651" s="91" t="s">
        <v>48</v>
      </c>
      <c r="AW1651" s="92" t="s">
        <v>48</v>
      </c>
      <c r="AX1651" s="92" t="s">
        <v>48</v>
      </c>
      <c r="AY1651" s="91" t="s">
        <v>152</v>
      </c>
      <c r="AZ1651" s="23"/>
      <c r="BA1651" s="25">
        <v>0</v>
      </c>
      <c r="BB1651" t="s">
        <v>48</v>
      </c>
      <c r="BC1651" t="e">
        <v>#N/A</v>
      </c>
      <c r="BD1651" t="e">
        <f>IF(Z1651=BC1651,"OK")</f>
        <v>#N/A</v>
      </c>
      <c r="BE1651">
        <v>0.35</v>
      </c>
      <c r="BF1651">
        <v>8.0599999999999997E-4</v>
      </c>
      <c r="BG1651">
        <v>142</v>
      </c>
      <c r="BH1651">
        <v>126</v>
      </c>
      <c r="BI1651">
        <v>126</v>
      </c>
      <c r="BJ1651">
        <v>0.7</v>
      </c>
      <c r="BK1651">
        <v>2.254392E-3</v>
      </c>
      <c r="BN1651" s="183"/>
    </row>
    <row r="1652" spans="1:66" ht="38.25" x14ac:dyDescent="0.25">
      <c r="A1652" s="1"/>
      <c r="B1652" s="94">
        <v>1646</v>
      </c>
      <c r="C1652" s="43">
        <v>1119131</v>
      </c>
      <c r="D1652" s="45"/>
      <c r="E1652" s="36" t="s">
        <v>292</v>
      </c>
      <c r="F1652" s="151" t="s">
        <v>21</v>
      </c>
      <c r="G1652" s="28"/>
      <c r="H1652" s="46" t="str">
        <f>IFERROR(IFERROR(IF(SEARCH("Usystems",$E1652)&gt;0,"Usystems"),IF(SEARCH("RIIFO",$E1652)&gt;0,"RIIFO","Uponor")),"Uponor")</f>
        <v>Uponor</v>
      </c>
      <c r="I1652" s="25" t="str">
        <f>IFERROR(MID($D1652,1,7)+0,"")</f>
        <v/>
      </c>
      <c r="J1652" s="25" t="str">
        <f>IFERROR(MID($D1652,10,7)+0,"")</f>
        <v/>
      </c>
      <c r="K1652" s="25" t="str">
        <f>IFERROR(MID($D1652,19,7)+0,"")</f>
        <v/>
      </c>
      <c r="L1652" s="25" t="str">
        <f>IFERROR(MID($D1652,28,7)+0,"")</f>
        <v/>
      </c>
      <c r="M1652" s="25" t="str">
        <f>IF(IFERROR(MID($Q1652,1,7)+0,"")&lt;1130000,IF(INDEX(C:C,MATCH(LEFT(Q1652,7)+0,I:I,0))&lt;1130000,"",INDEX(C:C,MATCH(LEFT(Q1652,7)+0,I:I,0))),IFERROR(MID($Q1652,1,7)+0,""))</f>
        <v/>
      </c>
      <c r="N1652" s="25" t="str">
        <f>IF(IFERROR(MID($Q1652,10,7)+0,"")&lt;1130000,"",IFERROR(MID($Q1652,10,7)+0,""))</f>
        <v/>
      </c>
      <c r="O1652" s="25" t="str">
        <f>IF(IFERROR(MID($Q1652,19,7)+0,"")&lt;1130000,"",IFERROR(MID($Q1652,19,7)+0,""))</f>
        <v/>
      </c>
      <c r="P1652" s="25" t="str">
        <f>IF(M1652="","",IF(N1652="",M1652,M1652&amp;", "&amp;N1652))</f>
        <v/>
      </c>
      <c r="Q1652" s="25"/>
      <c r="R1652" s="25"/>
      <c r="S1652" s="35" t="s">
        <v>4784</v>
      </c>
      <c r="T1652" s="25" t="s">
        <v>36</v>
      </c>
      <c r="U1652" s="185">
        <v>6291</v>
      </c>
      <c r="V1652" s="188">
        <v>6291</v>
      </c>
      <c r="W1652" s="189">
        <v>6291</v>
      </c>
      <c r="X1652" s="31">
        <v>6291</v>
      </c>
      <c r="Y1652" s="90">
        <f>IFERROR(ROUND(X1652/W1652-1,2),"")</f>
        <v>0</v>
      </c>
      <c r="Z1652" s="31">
        <f>IF(OR(S1652="VLD MLC components",S1652="VLD MLC pipes",S1652="VLD PEX components",S1652="VLD PEX pipes",S1652="VLD PHC components",S1652="VLD PHC pipes",S1652="Controls VLD"),"По запросу",X1652)</f>
        <v>6291</v>
      </c>
      <c r="AA1652" s="63">
        <f>ROUND(X1652/1.2,3)</f>
        <v>5242.5</v>
      </c>
      <c r="AB1652" s="23">
        <v>5242.5</v>
      </c>
      <c r="AC1652" s="190">
        <f>IFERROR(ROUND(AA1652/AB1652-1,2),"")</f>
        <v>0</v>
      </c>
      <c r="AD1652" s="25">
        <v>0.36</v>
      </c>
      <c r="AE1652" s="25">
        <v>8.4820000000000002E-4</v>
      </c>
      <c r="AF1652" s="25">
        <v>0</v>
      </c>
      <c r="AG1652" s="25" t="s">
        <v>22</v>
      </c>
      <c r="AH1652" s="25">
        <v>0</v>
      </c>
      <c r="AI1652" s="25">
        <v>0</v>
      </c>
      <c r="AJ1652" s="25" t="s">
        <v>20</v>
      </c>
      <c r="AK1652" s="42" t="s">
        <v>19</v>
      </c>
      <c r="AL1652" s="25" t="s">
        <v>20</v>
      </c>
      <c r="AM1652" s="25">
        <v>2</v>
      </c>
      <c r="AN1652" s="25">
        <v>142</v>
      </c>
      <c r="AO1652" s="25">
        <v>145</v>
      </c>
      <c r="AP1652" s="25">
        <v>145</v>
      </c>
      <c r="AQ1652" s="25">
        <v>0.72</v>
      </c>
      <c r="AR1652" s="94">
        <v>2.98555E-3</v>
      </c>
      <c r="AS1652" s="157" t="s">
        <v>22</v>
      </c>
      <c r="AT1652" s="93">
        <v>44511</v>
      </c>
      <c r="AU1652" s="92" t="s">
        <v>22</v>
      </c>
      <c r="AV1652" s="91" t="s">
        <v>48</v>
      </c>
      <c r="AW1652" s="92" t="s">
        <v>48</v>
      </c>
      <c r="AX1652" s="92" t="s">
        <v>48</v>
      </c>
      <c r="AY1652" s="91" t="s">
        <v>152</v>
      </c>
      <c r="AZ1652" s="23"/>
      <c r="BA1652" s="25">
        <v>0</v>
      </c>
      <c r="BB1652" t="s">
        <v>48</v>
      </c>
      <c r="BC1652" t="e">
        <v>#N/A</v>
      </c>
      <c r="BD1652" t="e">
        <f>IF(Z1652=BC1652,"OK")</f>
        <v>#N/A</v>
      </c>
      <c r="BE1652">
        <v>0.36</v>
      </c>
      <c r="BF1652">
        <v>8.4820000000000002E-4</v>
      </c>
      <c r="BG1652">
        <v>142</v>
      </c>
      <c r="BH1652">
        <v>145</v>
      </c>
      <c r="BI1652">
        <v>145</v>
      </c>
      <c r="BJ1652">
        <v>0.72</v>
      </c>
      <c r="BK1652">
        <v>2.98555E-3</v>
      </c>
      <c r="BN1652" s="183"/>
    </row>
    <row r="1653" spans="1:66" ht="25.5" x14ac:dyDescent="0.25">
      <c r="A1653" s="1"/>
      <c r="B1653" s="94">
        <v>1647</v>
      </c>
      <c r="C1653" s="43">
        <v>1119132</v>
      </c>
      <c r="D1653" s="45"/>
      <c r="E1653" s="36" t="s">
        <v>293</v>
      </c>
      <c r="F1653" s="151" t="s">
        <v>21</v>
      </c>
      <c r="G1653" s="102"/>
      <c r="H1653" s="46" t="str">
        <f>IFERROR(IFERROR(IF(SEARCH("Usystems",$E1653)&gt;0,"Usystems"),IF(SEARCH("RIIFO",$E1653)&gt;0,"RIIFO","Uponor")),"Uponor")</f>
        <v>Uponor</v>
      </c>
      <c r="I1653" s="25" t="str">
        <f>IFERROR(MID($D1653,1,7)+0,"")</f>
        <v/>
      </c>
      <c r="J1653" s="25" t="str">
        <f>IFERROR(MID($D1653,10,7)+0,"")</f>
        <v/>
      </c>
      <c r="K1653" s="25" t="str">
        <f>IFERROR(MID($D1653,19,7)+0,"")</f>
        <v/>
      </c>
      <c r="L1653" s="25" t="str">
        <f>IFERROR(MID($D1653,28,7)+0,"")</f>
        <v/>
      </c>
      <c r="M1653" s="25" t="str">
        <f>IF(IFERROR(MID($Q1653,1,7)+0,"")&lt;1130000,IF(INDEX(C:C,MATCH(LEFT(Q1653,7)+0,I:I,0))&lt;1130000,"",INDEX(C:C,MATCH(LEFT(Q1653,7)+0,I:I,0))),IFERROR(MID($Q1653,1,7)+0,""))</f>
        <v/>
      </c>
      <c r="N1653" s="25" t="str">
        <f>IF(IFERROR(MID($Q1653,10,7)+0,"")&lt;1130000,"",IFERROR(MID($Q1653,10,7)+0,""))</f>
        <v/>
      </c>
      <c r="O1653" s="25" t="str">
        <f>IF(IFERROR(MID($Q1653,19,7)+0,"")&lt;1130000,"",IFERROR(MID($Q1653,19,7)+0,""))</f>
        <v/>
      </c>
      <c r="P1653" s="25" t="str">
        <f>IF(M1653="","",IF(N1653="",M1653,M1653&amp;", "&amp;N1653))</f>
        <v/>
      </c>
      <c r="Q1653" s="25"/>
      <c r="R1653" s="25"/>
      <c r="S1653" s="35" t="s">
        <v>4784</v>
      </c>
      <c r="T1653" s="25" t="s">
        <v>36</v>
      </c>
      <c r="U1653" s="185">
        <v>6291</v>
      </c>
      <c r="V1653" s="188">
        <v>6291</v>
      </c>
      <c r="W1653" s="189">
        <v>6291</v>
      </c>
      <c r="X1653" s="31">
        <v>6291</v>
      </c>
      <c r="Y1653" s="90">
        <f>IFERROR(ROUND(X1653/W1653-1,2),"")</f>
        <v>0</v>
      </c>
      <c r="Z1653" s="31">
        <f>IF(OR(S1653="VLD MLC components",S1653="VLD MLC pipes",S1653="VLD PEX components",S1653="VLD PEX pipes",S1653="VLD PHC components",S1653="VLD PHC pipes",S1653="Controls VLD"),"По запросу",X1653)</f>
        <v>6291</v>
      </c>
      <c r="AA1653" s="63">
        <f>ROUND(X1653/1.2,3)</f>
        <v>5242.5</v>
      </c>
      <c r="AB1653" s="23">
        <v>5242.5</v>
      </c>
      <c r="AC1653" s="190">
        <f>IFERROR(ROUND(AA1653/AB1653-1,2),"")</f>
        <v>0</v>
      </c>
      <c r="AD1653" s="25">
        <v>0.54800000000000004</v>
      </c>
      <c r="AE1653" s="25">
        <v>9.6060000000000004E-4</v>
      </c>
      <c r="AF1653" s="25">
        <v>0</v>
      </c>
      <c r="AG1653" s="25" t="s">
        <v>22</v>
      </c>
      <c r="AH1653" s="25">
        <v>0</v>
      </c>
      <c r="AI1653" s="25">
        <v>0</v>
      </c>
      <c r="AJ1653" s="25" t="s">
        <v>20</v>
      </c>
      <c r="AK1653" s="42" t="s">
        <v>19</v>
      </c>
      <c r="AL1653" s="25" t="s">
        <v>20</v>
      </c>
      <c r="AM1653" s="25">
        <v>2</v>
      </c>
      <c r="AN1653" s="25">
        <v>142</v>
      </c>
      <c r="AO1653" s="25">
        <v>145</v>
      </c>
      <c r="AP1653" s="25">
        <v>145</v>
      </c>
      <c r="AQ1653" s="25">
        <v>1.0960000000000001</v>
      </c>
      <c r="AR1653" s="94">
        <v>2.98555E-3</v>
      </c>
      <c r="AS1653" s="157" t="s">
        <v>22</v>
      </c>
      <c r="AT1653" s="93">
        <v>44511</v>
      </c>
      <c r="AU1653" s="92" t="s">
        <v>22</v>
      </c>
      <c r="AV1653" s="91" t="s">
        <v>48</v>
      </c>
      <c r="AW1653" s="92" t="s">
        <v>48</v>
      </c>
      <c r="AX1653" s="92" t="s">
        <v>48</v>
      </c>
      <c r="AY1653" s="91" t="s">
        <v>152</v>
      </c>
      <c r="AZ1653" s="23"/>
      <c r="BA1653" s="25">
        <v>0</v>
      </c>
      <c r="BB1653" t="s">
        <v>48</v>
      </c>
      <c r="BC1653" t="e">
        <v>#N/A</v>
      </c>
      <c r="BD1653" t="e">
        <f>IF(Z1653=BC1653,"OK")</f>
        <v>#N/A</v>
      </c>
      <c r="BE1653">
        <v>0.54800000000000004</v>
      </c>
      <c r="BF1653">
        <v>9.6060000000000004E-4</v>
      </c>
      <c r="BG1653">
        <v>142</v>
      </c>
      <c r="BH1653">
        <v>145</v>
      </c>
      <c r="BI1653">
        <v>145</v>
      </c>
      <c r="BJ1653">
        <v>1.0960000000000001</v>
      </c>
      <c r="BK1653">
        <v>2.98555E-3</v>
      </c>
      <c r="BN1653" s="183"/>
    </row>
    <row r="1654" spans="1:66" ht="25.5" x14ac:dyDescent="0.25">
      <c r="A1654" s="1"/>
      <c r="B1654" s="94">
        <v>1648</v>
      </c>
      <c r="C1654" s="43">
        <v>1119133</v>
      </c>
      <c r="D1654" s="45"/>
      <c r="E1654" s="36" t="s">
        <v>294</v>
      </c>
      <c r="F1654" s="151" t="s">
        <v>21</v>
      </c>
      <c r="G1654" s="127"/>
      <c r="H1654" s="46" t="str">
        <f>IFERROR(IFERROR(IF(SEARCH("Usystems",$E1654)&gt;0,"Usystems"),IF(SEARCH("RIIFO",$E1654)&gt;0,"RIIFO","Uponor")),"Uponor")</f>
        <v>Uponor</v>
      </c>
      <c r="I1654" s="25" t="str">
        <f>IFERROR(MID($D1654,1,7)+0,"")</f>
        <v/>
      </c>
      <c r="J1654" s="25" t="str">
        <f>IFERROR(MID($D1654,10,7)+0,"")</f>
        <v/>
      </c>
      <c r="K1654" s="25" t="str">
        <f>IFERROR(MID($D1654,19,7)+0,"")</f>
        <v/>
      </c>
      <c r="L1654" s="25" t="str">
        <f>IFERROR(MID($D1654,28,7)+0,"")</f>
        <v/>
      </c>
      <c r="M1654" s="25" t="str">
        <f>IF(IFERROR(MID($Q1654,1,7)+0,"")&lt;1130000,IF(INDEX(C:C,MATCH(LEFT(Q1654,7)+0,I:I,0))&lt;1130000,"",INDEX(C:C,MATCH(LEFT(Q1654,7)+0,I:I,0))),IFERROR(MID($Q1654,1,7)+0,""))</f>
        <v/>
      </c>
      <c r="N1654" s="25" t="str">
        <f>IF(IFERROR(MID($Q1654,10,7)+0,"")&lt;1130000,"",IFERROR(MID($Q1654,10,7)+0,""))</f>
        <v/>
      </c>
      <c r="O1654" s="25" t="str">
        <f>IF(IFERROR(MID($Q1654,19,7)+0,"")&lt;1130000,"",IFERROR(MID($Q1654,19,7)+0,""))</f>
        <v/>
      </c>
      <c r="P1654" s="25" t="str">
        <f>IF(M1654="","",IF(N1654="",M1654,M1654&amp;", "&amp;N1654))</f>
        <v/>
      </c>
      <c r="Q1654" s="25"/>
      <c r="R1654" s="25"/>
      <c r="S1654" s="35" t="s">
        <v>4784</v>
      </c>
      <c r="T1654" s="25" t="s">
        <v>36</v>
      </c>
      <c r="U1654" s="185">
        <v>1173</v>
      </c>
      <c r="V1654" s="188">
        <v>1173</v>
      </c>
      <c r="W1654" s="189">
        <v>1173</v>
      </c>
      <c r="X1654" s="31">
        <v>1173</v>
      </c>
      <c r="Y1654" s="90">
        <f>IFERROR(ROUND(X1654/W1654-1,2),"")</f>
        <v>0</v>
      </c>
      <c r="Z1654" s="31">
        <f>IF(OR(S1654="VLD MLC components",S1654="VLD MLC pipes",S1654="VLD PEX components",S1654="VLD PEX pipes",S1654="VLD PHC components",S1654="VLD PHC pipes",S1654="Controls VLD"),"По запросу",X1654)</f>
        <v>1173</v>
      </c>
      <c r="AA1654" s="63">
        <f>ROUND(X1654/1.2,3)</f>
        <v>977.5</v>
      </c>
      <c r="AB1654" s="23">
        <v>977.5</v>
      </c>
      <c r="AC1654" s="190">
        <f>IFERROR(ROUND(AA1654/AB1654-1,2),"")</f>
        <v>0</v>
      </c>
      <c r="AD1654" s="25">
        <v>5.2999999999999999E-2</v>
      </c>
      <c r="AE1654" s="25">
        <v>2.97E-5</v>
      </c>
      <c r="AF1654" s="25">
        <v>0</v>
      </c>
      <c r="AG1654" s="25" t="s">
        <v>22</v>
      </c>
      <c r="AH1654" s="25">
        <v>0</v>
      </c>
      <c r="AI1654" s="25">
        <v>0</v>
      </c>
      <c r="AJ1654" s="25" t="s">
        <v>20</v>
      </c>
      <c r="AK1654" s="42" t="s">
        <v>19</v>
      </c>
      <c r="AL1654" s="25" t="s">
        <v>20</v>
      </c>
      <c r="AM1654" s="25">
        <v>20</v>
      </c>
      <c r="AN1654" s="25">
        <v>54</v>
      </c>
      <c r="AO1654" s="25">
        <v>129</v>
      </c>
      <c r="AP1654" s="25">
        <v>129</v>
      </c>
      <c r="AQ1654" s="25">
        <v>1.06</v>
      </c>
      <c r="AR1654" s="94">
        <v>8.9861400000000005E-4</v>
      </c>
      <c r="AS1654" s="157" t="s">
        <v>22</v>
      </c>
      <c r="AT1654" s="93">
        <v>44511</v>
      </c>
      <c r="AU1654" s="92" t="s">
        <v>22</v>
      </c>
      <c r="AV1654" s="91" t="s">
        <v>152</v>
      </c>
      <c r="AW1654" s="92" t="s">
        <v>48</v>
      </c>
      <c r="AX1654" s="92" t="s">
        <v>48</v>
      </c>
      <c r="AY1654" s="91" t="s">
        <v>152</v>
      </c>
      <c r="AZ1654" s="23"/>
      <c r="BA1654" s="25" t="s">
        <v>4530</v>
      </c>
      <c r="BB1654" t="s">
        <v>25</v>
      </c>
      <c r="BC1654" t="e">
        <v>#N/A</v>
      </c>
      <c r="BD1654" t="e">
        <f>IF(Z1654=BC1654,"OK")</f>
        <v>#N/A</v>
      </c>
      <c r="BE1654">
        <v>5.2999999999999999E-2</v>
      </c>
      <c r="BF1654">
        <v>2.97E-5</v>
      </c>
      <c r="BG1654">
        <v>54</v>
      </c>
      <c r="BH1654">
        <v>129</v>
      </c>
      <c r="BI1654">
        <v>129</v>
      </c>
      <c r="BJ1654">
        <v>1.06</v>
      </c>
      <c r="BK1654">
        <v>8.9861400000000005E-4</v>
      </c>
      <c r="BN1654" s="183"/>
    </row>
    <row r="1655" spans="1:66" ht="25.5" x14ac:dyDescent="0.25">
      <c r="A1655" s="1"/>
      <c r="B1655" s="94">
        <v>1649</v>
      </c>
      <c r="C1655" s="43">
        <v>1119134</v>
      </c>
      <c r="D1655" s="45"/>
      <c r="E1655" s="36" t="s">
        <v>295</v>
      </c>
      <c r="F1655" s="151" t="s">
        <v>21</v>
      </c>
      <c r="G1655" s="102"/>
      <c r="H1655" s="46" t="str">
        <f>IFERROR(IFERROR(IF(SEARCH("Usystems",$E1655)&gt;0,"Usystems"),IF(SEARCH("RIIFO",$E1655)&gt;0,"RIIFO","Uponor")),"Uponor")</f>
        <v>Uponor</v>
      </c>
      <c r="I1655" s="25" t="str">
        <f>IFERROR(MID($D1655,1,7)+0,"")</f>
        <v/>
      </c>
      <c r="J1655" s="25" t="str">
        <f>IFERROR(MID($D1655,10,7)+0,"")</f>
        <v/>
      </c>
      <c r="K1655" s="25" t="str">
        <f>IFERROR(MID($D1655,19,7)+0,"")</f>
        <v/>
      </c>
      <c r="L1655" s="25" t="str">
        <f>IFERROR(MID($D1655,28,7)+0,"")</f>
        <v/>
      </c>
      <c r="M1655" s="25" t="str">
        <f>IF(IFERROR(MID($Q1655,1,7)+0,"")&lt;1130000,IF(INDEX(C:C,MATCH(LEFT(Q1655,7)+0,I:I,0))&lt;1130000,"",INDEX(C:C,MATCH(LEFT(Q1655,7)+0,I:I,0))),IFERROR(MID($Q1655,1,7)+0,""))</f>
        <v/>
      </c>
      <c r="N1655" s="25" t="str">
        <f>IF(IFERROR(MID($Q1655,10,7)+0,"")&lt;1130000,"",IFERROR(MID($Q1655,10,7)+0,""))</f>
        <v/>
      </c>
      <c r="O1655" s="25" t="str">
        <f>IF(IFERROR(MID($Q1655,19,7)+0,"")&lt;1130000,"",IFERROR(MID($Q1655,19,7)+0,""))</f>
        <v/>
      </c>
      <c r="P1655" s="25" t="str">
        <f>IF(M1655="","",IF(N1655="",M1655,M1655&amp;", "&amp;N1655))</f>
        <v/>
      </c>
      <c r="Q1655" s="25"/>
      <c r="R1655" s="25"/>
      <c r="S1655" s="35" t="s">
        <v>4784</v>
      </c>
      <c r="T1655" s="25" t="s">
        <v>36</v>
      </c>
      <c r="U1655" s="185">
        <v>1274</v>
      </c>
      <c r="V1655" s="188">
        <v>1274</v>
      </c>
      <c r="W1655" s="189">
        <v>1274</v>
      </c>
      <c r="X1655" s="31">
        <v>1274</v>
      </c>
      <c r="Y1655" s="90">
        <f>IFERROR(ROUND(X1655/W1655-1,2),"")</f>
        <v>0</v>
      </c>
      <c r="Z1655" s="31">
        <f>IF(OR(S1655="VLD MLC components",S1655="VLD MLC pipes",S1655="VLD PEX components",S1655="VLD PEX pipes",S1655="VLD PHC components",S1655="VLD PHC pipes",S1655="Controls VLD"),"По запросу",X1655)</f>
        <v>1274</v>
      </c>
      <c r="AA1655" s="63">
        <f>ROUND(X1655/1.2,3)</f>
        <v>1061.6669999999999</v>
      </c>
      <c r="AB1655" s="23">
        <v>1061.6669999999999</v>
      </c>
      <c r="AC1655" s="190">
        <f>IFERROR(ROUND(AA1655/AB1655-1,2),"")</f>
        <v>0</v>
      </c>
      <c r="AD1655" s="25">
        <v>7.0000000000000007E-2</v>
      </c>
      <c r="AE1655" s="25">
        <v>5.3999999999999998E-5</v>
      </c>
      <c r="AF1655" s="25">
        <v>0</v>
      </c>
      <c r="AG1655" s="25" t="s">
        <v>22</v>
      </c>
      <c r="AH1655" s="25">
        <v>0</v>
      </c>
      <c r="AI1655" s="25">
        <v>0</v>
      </c>
      <c r="AJ1655" s="25" t="s">
        <v>20</v>
      </c>
      <c r="AK1655" s="42" t="s">
        <v>19</v>
      </c>
      <c r="AL1655" s="25" t="s">
        <v>20</v>
      </c>
      <c r="AM1655" s="25">
        <v>10</v>
      </c>
      <c r="AN1655" s="25">
        <v>65</v>
      </c>
      <c r="AO1655" s="25">
        <v>118</v>
      </c>
      <c r="AP1655" s="25">
        <v>118</v>
      </c>
      <c r="AQ1655" s="25">
        <v>0.70000000000000007</v>
      </c>
      <c r="AR1655" s="94">
        <v>9.0505999999999996E-4</v>
      </c>
      <c r="AS1655" s="157" t="s">
        <v>22</v>
      </c>
      <c r="AT1655" s="93">
        <v>44511</v>
      </c>
      <c r="AU1655" s="92" t="s">
        <v>22</v>
      </c>
      <c r="AV1655" s="91" t="s">
        <v>48</v>
      </c>
      <c r="AW1655" s="92" t="s">
        <v>48</v>
      </c>
      <c r="AX1655" s="92" t="s">
        <v>48</v>
      </c>
      <c r="AY1655" s="91" t="s">
        <v>152</v>
      </c>
      <c r="AZ1655" s="23"/>
      <c r="BA1655" s="25">
        <v>0</v>
      </c>
      <c r="BB1655" t="s">
        <v>48</v>
      </c>
      <c r="BC1655" t="e">
        <v>#N/A</v>
      </c>
      <c r="BD1655" t="e">
        <f>IF(Z1655=BC1655,"OK")</f>
        <v>#N/A</v>
      </c>
      <c r="BE1655">
        <v>7.0000000000000007E-2</v>
      </c>
      <c r="BF1655">
        <v>5.3999999999999998E-5</v>
      </c>
      <c r="BG1655">
        <v>65</v>
      </c>
      <c r="BH1655">
        <v>118</v>
      </c>
      <c r="BI1655">
        <v>118</v>
      </c>
      <c r="BJ1655">
        <v>0.70000000000000007</v>
      </c>
      <c r="BK1655">
        <v>9.0505999999999996E-4</v>
      </c>
      <c r="BN1655" s="183"/>
    </row>
    <row r="1656" spans="1:66" ht="25.5" x14ac:dyDescent="0.25">
      <c r="A1656" s="1"/>
      <c r="B1656" s="94">
        <v>1650</v>
      </c>
      <c r="C1656" s="43">
        <v>1119135</v>
      </c>
      <c r="D1656" s="45"/>
      <c r="E1656" s="36" t="s">
        <v>296</v>
      </c>
      <c r="F1656" s="151" t="s">
        <v>21</v>
      </c>
      <c r="G1656" s="127"/>
      <c r="H1656" s="46" t="str">
        <f>IFERROR(IFERROR(IF(SEARCH("Usystems",$E1656)&gt;0,"Usystems"),IF(SEARCH("RIIFO",$E1656)&gt;0,"RIIFO","Uponor")),"Uponor")</f>
        <v>Uponor</v>
      </c>
      <c r="I1656" s="25" t="str">
        <f>IFERROR(MID($D1656,1,7)+0,"")</f>
        <v/>
      </c>
      <c r="J1656" s="25" t="str">
        <f>IFERROR(MID($D1656,10,7)+0,"")</f>
        <v/>
      </c>
      <c r="K1656" s="25" t="str">
        <f>IFERROR(MID($D1656,19,7)+0,"")</f>
        <v/>
      </c>
      <c r="L1656" s="25" t="str">
        <f>IFERROR(MID($D1656,28,7)+0,"")</f>
        <v/>
      </c>
      <c r="M1656" s="25" t="str">
        <f>IF(IFERROR(MID($Q1656,1,7)+0,"")&lt;1130000,IF(INDEX(C:C,MATCH(LEFT(Q1656,7)+0,I:I,0))&lt;1130000,"",INDEX(C:C,MATCH(LEFT(Q1656,7)+0,I:I,0))),IFERROR(MID($Q1656,1,7)+0,""))</f>
        <v/>
      </c>
      <c r="N1656" s="25" t="str">
        <f>IF(IFERROR(MID($Q1656,10,7)+0,"")&lt;1130000,"",IFERROR(MID($Q1656,10,7)+0,""))</f>
        <v/>
      </c>
      <c r="O1656" s="25" t="str">
        <f>IF(IFERROR(MID($Q1656,19,7)+0,"")&lt;1130000,"",IFERROR(MID($Q1656,19,7)+0,""))</f>
        <v/>
      </c>
      <c r="P1656" s="25" t="str">
        <f>IF(M1656="","",IF(N1656="",M1656,M1656&amp;", "&amp;N1656))</f>
        <v/>
      </c>
      <c r="Q1656" s="25"/>
      <c r="R1656" s="25"/>
      <c r="S1656" s="35" t="s">
        <v>4784</v>
      </c>
      <c r="T1656" s="25" t="s">
        <v>36</v>
      </c>
      <c r="U1656" s="185">
        <v>1408</v>
      </c>
      <c r="V1656" s="188">
        <v>1408</v>
      </c>
      <c r="W1656" s="189">
        <v>1408</v>
      </c>
      <c r="X1656" s="31">
        <v>1408</v>
      </c>
      <c r="Y1656" s="90">
        <f>IFERROR(ROUND(X1656/W1656-1,2),"")</f>
        <v>0</v>
      </c>
      <c r="Z1656" s="31">
        <f>IF(OR(S1656="VLD MLC components",S1656="VLD MLC pipes",S1656="VLD PEX components",S1656="VLD PEX pipes",S1656="VLD PHC components",S1656="VLD PHC pipes",S1656="Controls VLD"),"По запросу",X1656)</f>
        <v>1408</v>
      </c>
      <c r="AA1656" s="63">
        <f>ROUND(X1656/1.2,3)</f>
        <v>1173.3330000000001</v>
      </c>
      <c r="AB1656" s="23">
        <v>1173.3330000000001</v>
      </c>
      <c r="AC1656" s="190">
        <f>IFERROR(ROUND(AA1656/AB1656-1,2),"")</f>
        <v>0</v>
      </c>
      <c r="AD1656" s="25">
        <v>5.7000000000000002E-2</v>
      </c>
      <c r="AE1656" s="25">
        <v>2.97E-5</v>
      </c>
      <c r="AF1656" s="25">
        <v>0</v>
      </c>
      <c r="AG1656" s="25" t="s">
        <v>22</v>
      </c>
      <c r="AH1656" s="25">
        <v>0</v>
      </c>
      <c r="AI1656" s="25">
        <v>0</v>
      </c>
      <c r="AJ1656" s="25" t="s">
        <v>20</v>
      </c>
      <c r="AK1656" s="42" t="s">
        <v>19</v>
      </c>
      <c r="AL1656" s="25" t="s">
        <v>20</v>
      </c>
      <c r="AM1656" s="25">
        <v>20</v>
      </c>
      <c r="AN1656" s="25">
        <v>54</v>
      </c>
      <c r="AO1656" s="25">
        <v>144</v>
      </c>
      <c r="AP1656" s="25">
        <v>144</v>
      </c>
      <c r="AQ1656" s="25">
        <v>1.1400000000000001</v>
      </c>
      <c r="AR1656" s="94">
        <v>1.119744E-3</v>
      </c>
      <c r="AS1656" s="157" t="s">
        <v>22</v>
      </c>
      <c r="AT1656" s="93">
        <v>44511</v>
      </c>
      <c r="AU1656" s="92" t="s">
        <v>22</v>
      </c>
      <c r="AV1656" s="91" t="s">
        <v>152</v>
      </c>
      <c r="AW1656" s="92" t="s">
        <v>48</v>
      </c>
      <c r="AX1656" s="92" t="s">
        <v>48</v>
      </c>
      <c r="AY1656" s="91" t="s">
        <v>152</v>
      </c>
      <c r="AZ1656" s="23"/>
      <c r="BA1656" s="25" t="s">
        <v>4812</v>
      </c>
      <c r="BB1656" t="s">
        <v>25</v>
      </c>
      <c r="BC1656" t="e">
        <v>#N/A</v>
      </c>
      <c r="BD1656" t="e">
        <f>IF(Z1656=BC1656,"OK")</f>
        <v>#N/A</v>
      </c>
      <c r="BE1656">
        <v>5.7000000000000002E-2</v>
      </c>
      <c r="BF1656">
        <v>2.97E-5</v>
      </c>
      <c r="BG1656">
        <v>54</v>
      </c>
      <c r="BH1656">
        <v>144</v>
      </c>
      <c r="BI1656">
        <v>144</v>
      </c>
      <c r="BJ1656">
        <v>1.1400000000000001</v>
      </c>
      <c r="BK1656">
        <v>1.119744E-3</v>
      </c>
      <c r="BN1656" s="183"/>
    </row>
    <row r="1657" spans="1:66" ht="25.5" x14ac:dyDescent="0.25">
      <c r="A1657" s="1"/>
      <c r="B1657" s="94">
        <v>1651</v>
      </c>
      <c r="C1657" s="43">
        <v>1119136</v>
      </c>
      <c r="D1657" s="45"/>
      <c r="E1657" s="36" t="s">
        <v>297</v>
      </c>
      <c r="F1657" s="151" t="s">
        <v>21</v>
      </c>
      <c r="G1657" s="102"/>
      <c r="H1657" s="46" t="str">
        <f>IFERROR(IFERROR(IF(SEARCH("Usystems",$E1657)&gt;0,"Usystems"),IF(SEARCH("RIIFO",$E1657)&gt;0,"RIIFO","Uponor")),"Uponor")</f>
        <v>Uponor</v>
      </c>
      <c r="I1657" s="25" t="str">
        <f>IFERROR(MID($D1657,1,7)+0,"")</f>
        <v/>
      </c>
      <c r="J1657" s="25" t="str">
        <f>IFERROR(MID($D1657,10,7)+0,"")</f>
        <v/>
      </c>
      <c r="K1657" s="25" t="str">
        <f>IFERROR(MID($D1657,19,7)+0,"")</f>
        <v/>
      </c>
      <c r="L1657" s="25" t="str">
        <f>IFERROR(MID($D1657,28,7)+0,"")</f>
        <v/>
      </c>
      <c r="M1657" s="25" t="str">
        <f>IF(IFERROR(MID($Q1657,1,7)+0,"")&lt;1130000,IF(INDEX(C:C,MATCH(LEFT(Q1657,7)+0,I:I,0))&lt;1130000,"",INDEX(C:C,MATCH(LEFT(Q1657,7)+0,I:I,0))),IFERROR(MID($Q1657,1,7)+0,""))</f>
        <v/>
      </c>
      <c r="N1657" s="25" t="str">
        <f>IF(IFERROR(MID($Q1657,10,7)+0,"")&lt;1130000,"",IFERROR(MID($Q1657,10,7)+0,""))</f>
        <v/>
      </c>
      <c r="O1657" s="25" t="str">
        <f>IF(IFERROR(MID($Q1657,19,7)+0,"")&lt;1130000,"",IFERROR(MID($Q1657,19,7)+0,""))</f>
        <v/>
      </c>
      <c r="P1657" s="25" t="str">
        <f>IF(M1657="","",IF(N1657="",M1657,M1657&amp;", "&amp;N1657))</f>
        <v/>
      </c>
      <c r="Q1657" s="25"/>
      <c r="R1657" s="25"/>
      <c r="S1657" s="35" t="s">
        <v>4784</v>
      </c>
      <c r="T1657" s="25" t="s">
        <v>36</v>
      </c>
      <c r="U1657" s="185">
        <v>1432</v>
      </c>
      <c r="V1657" s="188">
        <v>1432</v>
      </c>
      <c r="W1657" s="189">
        <v>1432</v>
      </c>
      <c r="X1657" s="31">
        <v>1432</v>
      </c>
      <c r="Y1657" s="90">
        <f>IFERROR(ROUND(X1657/W1657-1,2),"")</f>
        <v>0</v>
      </c>
      <c r="Z1657" s="31">
        <f>IF(OR(S1657="VLD MLC components",S1657="VLD MLC pipes",S1657="VLD PEX components",S1657="VLD PEX pipes",S1657="VLD PHC components",S1657="VLD PHC pipes",S1657="Controls VLD"),"По запросу",X1657)</f>
        <v>1432</v>
      </c>
      <c r="AA1657" s="63">
        <f>ROUND(X1657/1.2,3)</f>
        <v>1193.3330000000001</v>
      </c>
      <c r="AB1657" s="23">
        <v>1193.3330000000001</v>
      </c>
      <c r="AC1657" s="190">
        <f>IFERROR(ROUND(AA1657/AB1657-1,2),"")</f>
        <v>0</v>
      </c>
      <c r="AD1657" s="25">
        <v>6.7000000000000004E-2</v>
      </c>
      <c r="AE1657" s="25">
        <v>4.6900000000000002E-5</v>
      </c>
      <c r="AF1657" s="25">
        <v>0</v>
      </c>
      <c r="AG1657" s="25" t="s">
        <v>22</v>
      </c>
      <c r="AH1657" s="25">
        <v>0</v>
      </c>
      <c r="AI1657" s="25">
        <v>0</v>
      </c>
      <c r="AJ1657" s="25" t="s">
        <v>20</v>
      </c>
      <c r="AK1657" s="42" t="s">
        <v>19</v>
      </c>
      <c r="AL1657" s="25" t="s">
        <v>20</v>
      </c>
      <c r="AM1657" s="25">
        <v>10</v>
      </c>
      <c r="AN1657" s="25">
        <v>56</v>
      </c>
      <c r="AO1657" s="25">
        <v>127</v>
      </c>
      <c r="AP1657" s="25">
        <v>127</v>
      </c>
      <c r="AQ1657" s="25">
        <v>0.67</v>
      </c>
      <c r="AR1657" s="94">
        <v>9.03224E-4</v>
      </c>
      <c r="AS1657" s="157" t="s">
        <v>22</v>
      </c>
      <c r="AT1657" s="93">
        <v>44511</v>
      </c>
      <c r="AU1657" s="92" t="s">
        <v>22</v>
      </c>
      <c r="AV1657" s="91" t="s">
        <v>48</v>
      </c>
      <c r="AW1657" s="92" t="s">
        <v>48</v>
      </c>
      <c r="AX1657" s="92" t="s">
        <v>48</v>
      </c>
      <c r="AY1657" s="91" t="s">
        <v>152</v>
      </c>
      <c r="AZ1657" s="23"/>
      <c r="BA1657" s="25">
        <v>0</v>
      </c>
      <c r="BB1657" t="s">
        <v>48</v>
      </c>
      <c r="BC1657" t="e">
        <v>#N/A</v>
      </c>
      <c r="BD1657" t="e">
        <f>IF(Z1657=BC1657,"OK")</f>
        <v>#N/A</v>
      </c>
      <c r="BE1657">
        <v>6.7000000000000004E-2</v>
      </c>
      <c r="BF1657">
        <v>4.6900000000000002E-5</v>
      </c>
      <c r="BG1657">
        <v>56</v>
      </c>
      <c r="BH1657">
        <v>127</v>
      </c>
      <c r="BI1657">
        <v>127</v>
      </c>
      <c r="BJ1657">
        <v>0.67</v>
      </c>
      <c r="BK1657">
        <v>9.03224E-4</v>
      </c>
      <c r="BN1657" s="183"/>
    </row>
    <row r="1658" spans="1:66" ht="25.5" x14ac:dyDescent="0.25">
      <c r="A1658" s="1"/>
      <c r="B1658" s="94">
        <v>1652</v>
      </c>
      <c r="C1658" s="43">
        <v>1119137</v>
      </c>
      <c r="D1658" s="45"/>
      <c r="E1658" s="36" t="s">
        <v>298</v>
      </c>
      <c r="F1658" s="151" t="s">
        <v>21</v>
      </c>
      <c r="G1658" s="28"/>
      <c r="H1658" s="46" t="str">
        <f>IFERROR(IFERROR(IF(SEARCH("Usystems",$E1658)&gt;0,"Usystems"),IF(SEARCH("RIIFO",$E1658)&gt;0,"RIIFO","Uponor")),"Uponor")</f>
        <v>Uponor</v>
      </c>
      <c r="I1658" s="25" t="str">
        <f>IFERROR(MID($D1658,1,7)+0,"")</f>
        <v/>
      </c>
      <c r="J1658" s="25" t="str">
        <f>IFERROR(MID($D1658,10,7)+0,"")</f>
        <v/>
      </c>
      <c r="K1658" s="25" t="str">
        <f>IFERROR(MID($D1658,19,7)+0,"")</f>
        <v/>
      </c>
      <c r="L1658" s="25" t="str">
        <f>IFERROR(MID($D1658,28,7)+0,"")</f>
        <v/>
      </c>
      <c r="M1658" s="25" t="str">
        <f>IF(IFERROR(MID($Q1658,1,7)+0,"")&lt;1130000,IF(INDEX(C:C,MATCH(LEFT(Q1658,7)+0,I:I,0))&lt;1130000,"",INDEX(C:C,MATCH(LEFT(Q1658,7)+0,I:I,0))),IFERROR(MID($Q1658,1,7)+0,""))</f>
        <v/>
      </c>
      <c r="N1658" s="25" t="str">
        <f>IF(IFERROR(MID($Q1658,10,7)+0,"")&lt;1130000,"",IFERROR(MID($Q1658,10,7)+0,""))</f>
        <v/>
      </c>
      <c r="O1658" s="25" t="str">
        <f>IF(IFERROR(MID($Q1658,19,7)+0,"")&lt;1130000,"",IFERROR(MID($Q1658,19,7)+0,""))</f>
        <v/>
      </c>
      <c r="P1658" s="25" t="str">
        <f>IF(M1658="","",IF(N1658="",M1658,M1658&amp;", "&amp;N1658))</f>
        <v/>
      </c>
      <c r="Q1658" s="25"/>
      <c r="R1658" s="25"/>
      <c r="S1658" s="35" t="s">
        <v>4784</v>
      </c>
      <c r="T1658" s="25" t="s">
        <v>36</v>
      </c>
      <c r="U1658" s="185">
        <v>1625</v>
      </c>
      <c r="V1658" s="188">
        <v>1625</v>
      </c>
      <c r="W1658" s="189">
        <v>1625</v>
      </c>
      <c r="X1658" s="31">
        <v>1625</v>
      </c>
      <c r="Y1658" s="90">
        <f>IFERROR(ROUND(X1658/W1658-1,2),"")</f>
        <v>0</v>
      </c>
      <c r="Z1658" s="31">
        <f>IF(OR(S1658="VLD MLC components",S1658="VLD MLC pipes",S1658="VLD PEX components",S1658="VLD PEX pipes",S1658="VLD PHC components",S1658="VLD PHC pipes",S1658="Controls VLD"),"По запросу",X1658)</f>
        <v>1625</v>
      </c>
      <c r="AA1658" s="63">
        <f>ROUND(X1658/1.2,3)</f>
        <v>1354.1669999999999</v>
      </c>
      <c r="AB1658" s="23">
        <v>1354.1669999999999</v>
      </c>
      <c r="AC1658" s="190">
        <f>IFERROR(ROUND(AA1658/AB1658-1,2),"")</f>
        <v>0</v>
      </c>
      <c r="AD1658" s="25">
        <v>7.2999999999999995E-2</v>
      </c>
      <c r="AE1658" s="25">
        <v>3.7700000000000002E-5</v>
      </c>
      <c r="AF1658" s="25">
        <v>0</v>
      </c>
      <c r="AG1658" s="25" t="s">
        <v>22</v>
      </c>
      <c r="AH1658" s="25">
        <v>0</v>
      </c>
      <c r="AI1658" s="25">
        <v>0</v>
      </c>
      <c r="AJ1658" s="25" t="s">
        <v>20</v>
      </c>
      <c r="AK1658" s="42" t="s">
        <v>19</v>
      </c>
      <c r="AL1658" s="25" t="s">
        <v>20</v>
      </c>
      <c r="AM1658" s="25">
        <v>10</v>
      </c>
      <c r="AN1658" s="25">
        <v>69</v>
      </c>
      <c r="AO1658" s="25">
        <v>114</v>
      </c>
      <c r="AP1658" s="25">
        <v>114</v>
      </c>
      <c r="AQ1658" s="25">
        <v>0.73</v>
      </c>
      <c r="AR1658" s="94">
        <v>8.96724E-4</v>
      </c>
      <c r="AS1658" s="157" t="s">
        <v>22</v>
      </c>
      <c r="AT1658" s="93">
        <v>44511</v>
      </c>
      <c r="AU1658" s="92" t="s">
        <v>22</v>
      </c>
      <c r="AV1658" s="91" t="s">
        <v>152</v>
      </c>
      <c r="AW1658" s="92" t="s">
        <v>48</v>
      </c>
      <c r="AX1658" s="92" t="s">
        <v>48</v>
      </c>
      <c r="AY1658" s="91" t="s">
        <v>152</v>
      </c>
      <c r="AZ1658" s="23"/>
      <c r="BA1658" s="25" t="s">
        <v>4811</v>
      </c>
      <c r="BB1658" t="s">
        <v>25</v>
      </c>
      <c r="BC1658" t="e">
        <v>#N/A</v>
      </c>
      <c r="BD1658" t="e">
        <f>IF(Z1658=BC1658,"OK")</f>
        <v>#N/A</v>
      </c>
      <c r="BE1658">
        <v>7.2999999999999995E-2</v>
      </c>
      <c r="BF1658">
        <v>3.7700000000000002E-5</v>
      </c>
      <c r="BG1658">
        <v>69</v>
      </c>
      <c r="BH1658">
        <v>114</v>
      </c>
      <c r="BI1658">
        <v>114</v>
      </c>
      <c r="BJ1658">
        <v>0.73</v>
      </c>
      <c r="BK1658">
        <v>8.96724E-4</v>
      </c>
      <c r="BN1658" s="183"/>
    </row>
    <row r="1659" spans="1:66" ht="25.5" x14ac:dyDescent="0.25">
      <c r="A1659" s="1"/>
      <c r="B1659" s="94">
        <v>1653</v>
      </c>
      <c r="C1659" s="43">
        <v>1119138</v>
      </c>
      <c r="D1659" s="45"/>
      <c r="E1659" s="36" t="s">
        <v>299</v>
      </c>
      <c r="F1659" s="151" t="s">
        <v>21</v>
      </c>
      <c r="G1659" s="127"/>
      <c r="H1659" s="46" t="str">
        <f>IFERROR(IFERROR(IF(SEARCH("Usystems",$E1659)&gt;0,"Usystems"),IF(SEARCH("RIIFO",$E1659)&gt;0,"RIIFO","Uponor")),"Uponor")</f>
        <v>Uponor</v>
      </c>
      <c r="I1659" s="25" t="str">
        <f>IFERROR(MID($D1659,1,7)+0,"")</f>
        <v/>
      </c>
      <c r="J1659" s="25" t="str">
        <f>IFERROR(MID($D1659,10,7)+0,"")</f>
        <v/>
      </c>
      <c r="K1659" s="25" t="str">
        <f>IFERROR(MID($D1659,19,7)+0,"")</f>
        <v/>
      </c>
      <c r="L1659" s="25" t="str">
        <f>IFERROR(MID($D1659,28,7)+0,"")</f>
        <v/>
      </c>
      <c r="M1659" s="25" t="str">
        <f>IF(IFERROR(MID($Q1659,1,7)+0,"")&lt;1130000,IF(INDEX(C:C,MATCH(LEFT(Q1659,7)+0,I:I,0))&lt;1130000,"",INDEX(C:C,MATCH(LEFT(Q1659,7)+0,I:I,0))),IFERROR(MID($Q1659,1,7)+0,""))</f>
        <v/>
      </c>
      <c r="N1659" s="25" t="str">
        <f>IF(IFERROR(MID($Q1659,10,7)+0,"")&lt;1130000,"",IFERROR(MID($Q1659,10,7)+0,""))</f>
        <v/>
      </c>
      <c r="O1659" s="25" t="str">
        <f>IF(IFERROR(MID($Q1659,19,7)+0,"")&lt;1130000,"",IFERROR(MID($Q1659,19,7)+0,""))</f>
        <v/>
      </c>
      <c r="P1659" s="25" t="str">
        <f>IF(M1659="","",IF(N1659="",M1659,M1659&amp;", "&amp;N1659))</f>
        <v/>
      </c>
      <c r="Q1659" s="25"/>
      <c r="R1659" s="25"/>
      <c r="S1659" s="35" t="s">
        <v>4784</v>
      </c>
      <c r="T1659" s="25" t="s">
        <v>36</v>
      </c>
      <c r="U1659" s="185">
        <v>1655</v>
      </c>
      <c r="V1659" s="188">
        <v>1655</v>
      </c>
      <c r="W1659" s="189">
        <v>1655</v>
      </c>
      <c r="X1659" s="31">
        <v>1655</v>
      </c>
      <c r="Y1659" s="90">
        <f>IFERROR(ROUND(X1659/W1659-1,2),"")</f>
        <v>0</v>
      </c>
      <c r="Z1659" s="31">
        <f>IF(OR(S1659="VLD MLC components",S1659="VLD MLC pipes",S1659="VLD PEX components",S1659="VLD PEX pipes",S1659="VLD PHC components",S1659="VLD PHC pipes",S1659="Controls VLD"),"По запросу",X1659)</f>
        <v>1655</v>
      </c>
      <c r="AA1659" s="63">
        <f>ROUND(X1659/1.2,3)</f>
        <v>1379.1669999999999</v>
      </c>
      <c r="AB1659" s="23">
        <v>1379.1669999999999</v>
      </c>
      <c r="AC1659" s="190">
        <f>IFERROR(ROUND(AA1659/AB1659-1,2),"")</f>
        <v>0</v>
      </c>
      <c r="AD1659" s="25">
        <v>7.4999999999999997E-2</v>
      </c>
      <c r="AE1659" s="25">
        <v>4.8099999999999997E-5</v>
      </c>
      <c r="AF1659" s="25">
        <v>0</v>
      </c>
      <c r="AG1659" s="25" t="s">
        <v>22</v>
      </c>
      <c r="AH1659" s="25">
        <v>0</v>
      </c>
      <c r="AI1659" s="25">
        <v>0</v>
      </c>
      <c r="AJ1659" s="25" t="s">
        <v>20</v>
      </c>
      <c r="AK1659" s="42" t="s">
        <v>19</v>
      </c>
      <c r="AL1659" s="25" t="s">
        <v>20</v>
      </c>
      <c r="AM1659" s="25">
        <v>10</v>
      </c>
      <c r="AN1659" s="25">
        <v>58</v>
      </c>
      <c r="AO1659" s="25">
        <v>139</v>
      </c>
      <c r="AP1659" s="25">
        <v>139</v>
      </c>
      <c r="AQ1659" s="25">
        <v>0.75</v>
      </c>
      <c r="AR1659" s="94">
        <v>1.1206180000000001E-3</v>
      </c>
      <c r="AS1659" s="157" t="s">
        <v>22</v>
      </c>
      <c r="AT1659" s="93">
        <v>44511</v>
      </c>
      <c r="AU1659" s="92" t="s">
        <v>22</v>
      </c>
      <c r="AV1659" s="91" t="s">
        <v>152</v>
      </c>
      <c r="AW1659" s="92" t="s">
        <v>48</v>
      </c>
      <c r="AX1659" s="92" t="s">
        <v>48</v>
      </c>
      <c r="AY1659" s="91" t="s">
        <v>152</v>
      </c>
      <c r="AZ1659" s="23"/>
      <c r="BA1659" s="25" t="s">
        <v>4810</v>
      </c>
      <c r="BB1659" t="s">
        <v>25</v>
      </c>
      <c r="BC1659" t="e">
        <v>#N/A</v>
      </c>
      <c r="BD1659" t="e">
        <f>IF(Z1659=BC1659,"OK")</f>
        <v>#N/A</v>
      </c>
      <c r="BE1659">
        <v>7.4999999999999997E-2</v>
      </c>
      <c r="BF1659">
        <v>4.8099999999999997E-5</v>
      </c>
      <c r="BG1659">
        <v>58</v>
      </c>
      <c r="BH1659">
        <v>139</v>
      </c>
      <c r="BI1659">
        <v>139</v>
      </c>
      <c r="BJ1659">
        <v>0.75</v>
      </c>
      <c r="BK1659">
        <v>1.1206180000000001E-3</v>
      </c>
      <c r="BN1659" s="183"/>
    </row>
    <row r="1660" spans="1:66" ht="25.5" x14ac:dyDescent="0.25">
      <c r="A1660" s="1"/>
      <c r="B1660" s="94">
        <v>1654</v>
      </c>
      <c r="C1660" s="43">
        <v>1119139</v>
      </c>
      <c r="D1660" s="45"/>
      <c r="E1660" s="36" t="s">
        <v>300</v>
      </c>
      <c r="F1660" s="151" t="s">
        <v>21</v>
      </c>
      <c r="G1660" s="28"/>
      <c r="H1660" s="46" t="str">
        <f>IFERROR(IFERROR(IF(SEARCH("Usystems",$E1660)&gt;0,"Usystems"),IF(SEARCH("RIIFO",$E1660)&gt;0,"RIIFO","Uponor")),"Uponor")</f>
        <v>Uponor</v>
      </c>
      <c r="I1660" s="25" t="str">
        <f>IFERROR(MID($D1660,1,7)+0,"")</f>
        <v/>
      </c>
      <c r="J1660" s="25" t="str">
        <f>IFERROR(MID($D1660,10,7)+0,"")</f>
        <v/>
      </c>
      <c r="K1660" s="25" t="str">
        <f>IFERROR(MID($D1660,19,7)+0,"")</f>
        <v/>
      </c>
      <c r="L1660" s="25" t="str">
        <f>IFERROR(MID($D1660,28,7)+0,"")</f>
        <v/>
      </c>
      <c r="M1660" s="25" t="str">
        <f>IF(IFERROR(MID($Q1660,1,7)+0,"")&lt;1130000,IF(INDEX(C:C,MATCH(LEFT(Q1660,7)+0,I:I,0))&lt;1130000,"",INDEX(C:C,MATCH(LEFT(Q1660,7)+0,I:I,0))),IFERROR(MID($Q1660,1,7)+0,""))</f>
        <v/>
      </c>
      <c r="N1660" s="25" t="str">
        <f>IF(IFERROR(MID($Q1660,10,7)+0,"")&lt;1130000,"",IFERROR(MID($Q1660,10,7)+0,""))</f>
        <v/>
      </c>
      <c r="O1660" s="25" t="str">
        <f>IF(IFERROR(MID($Q1660,19,7)+0,"")&lt;1130000,"",IFERROR(MID($Q1660,19,7)+0,""))</f>
        <v/>
      </c>
      <c r="P1660" s="25" t="str">
        <f>IF(M1660="","",IF(N1660="",M1660,M1660&amp;", "&amp;N1660))</f>
        <v/>
      </c>
      <c r="Q1660" s="25"/>
      <c r="R1660" s="25"/>
      <c r="S1660" s="35" t="s">
        <v>4784</v>
      </c>
      <c r="T1660" s="25" t="s">
        <v>36</v>
      </c>
      <c r="U1660" s="185">
        <v>1979</v>
      </c>
      <c r="V1660" s="188">
        <v>1979</v>
      </c>
      <c r="W1660" s="189">
        <v>1979</v>
      </c>
      <c r="X1660" s="31">
        <v>1979</v>
      </c>
      <c r="Y1660" s="90">
        <f>IFERROR(ROUND(X1660/W1660-1,2),"")</f>
        <v>0</v>
      </c>
      <c r="Z1660" s="31">
        <f>IF(OR(S1660="VLD MLC components",S1660="VLD MLC pipes",S1660="VLD PEX components",S1660="VLD PEX pipes",S1660="VLD PHC components",S1660="VLD PHC pipes",S1660="Controls VLD"),"По запросу",X1660)</f>
        <v>1979</v>
      </c>
      <c r="AA1660" s="63">
        <f>ROUND(X1660/1.2,3)</f>
        <v>1649.1669999999999</v>
      </c>
      <c r="AB1660" s="23">
        <v>1649.1669999999999</v>
      </c>
      <c r="AC1660" s="190">
        <f>IFERROR(ROUND(AA1660/AB1660-1,2),"")</f>
        <v>0</v>
      </c>
      <c r="AD1660" s="25">
        <v>0.12</v>
      </c>
      <c r="AE1660" s="25">
        <v>1.042E-4</v>
      </c>
      <c r="AF1660" s="25">
        <v>0</v>
      </c>
      <c r="AG1660" s="25" t="s">
        <v>22</v>
      </c>
      <c r="AH1660" s="25">
        <v>0</v>
      </c>
      <c r="AI1660" s="25">
        <v>0</v>
      </c>
      <c r="AJ1660" s="25" t="s">
        <v>20</v>
      </c>
      <c r="AK1660" s="42" t="s">
        <v>19</v>
      </c>
      <c r="AL1660" s="25" t="s">
        <v>20</v>
      </c>
      <c r="AM1660" s="25">
        <v>10</v>
      </c>
      <c r="AN1660" s="25">
        <v>72</v>
      </c>
      <c r="AO1660" s="25">
        <v>158</v>
      </c>
      <c r="AP1660" s="25">
        <v>158</v>
      </c>
      <c r="AQ1660" s="25">
        <v>1.2</v>
      </c>
      <c r="AR1660" s="94">
        <v>1.7974079999999999E-3</v>
      </c>
      <c r="AS1660" s="157" t="s">
        <v>22</v>
      </c>
      <c r="AT1660" s="93">
        <v>44511</v>
      </c>
      <c r="AU1660" s="92" t="s">
        <v>22</v>
      </c>
      <c r="AV1660" s="91" t="s">
        <v>48</v>
      </c>
      <c r="AW1660" s="92" t="s">
        <v>48</v>
      </c>
      <c r="AX1660" s="92" t="s">
        <v>48</v>
      </c>
      <c r="AY1660" s="91" t="s">
        <v>152</v>
      </c>
      <c r="AZ1660" s="23"/>
      <c r="BA1660" s="25">
        <v>0</v>
      </c>
      <c r="BB1660" t="s">
        <v>48</v>
      </c>
      <c r="BC1660" t="e">
        <v>#N/A</v>
      </c>
      <c r="BD1660" t="e">
        <f>IF(Z1660=BC1660,"OK")</f>
        <v>#N/A</v>
      </c>
      <c r="BE1660">
        <v>0.12</v>
      </c>
      <c r="BF1660">
        <v>1.042E-4</v>
      </c>
      <c r="BG1660">
        <v>72</v>
      </c>
      <c r="BH1660">
        <v>158</v>
      </c>
      <c r="BI1660">
        <v>158</v>
      </c>
      <c r="BJ1660">
        <v>1.2</v>
      </c>
      <c r="BK1660">
        <v>1.7974079999999999E-3</v>
      </c>
      <c r="BN1660" s="183"/>
    </row>
    <row r="1661" spans="1:66" ht="25.5" x14ac:dyDescent="0.25">
      <c r="A1661" s="1"/>
      <c r="B1661" s="94">
        <v>1655</v>
      </c>
      <c r="C1661" s="43">
        <v>1119140</v>
      </c>
      <c r="D1661" s="45"/>
      <c r="E1661" s="36" t="s">
        <v>301</v>
      </c>
      <c r="F1661" s="151" t="s">
        <v>21</v>
      </c>
      <c r="G1661" s="102"/>
      <c r="H1661" s="46" t="str">
        <f>IFERROR(IFERROR(IF(SEARCH("Usystems",$E1661)&gt;0,"Usystems"),IF(SEARCH("RIIFO",$E1661)&gt;0,"RIIFO","Uponor")),"Uponor")</f>
        <v>Uponor</v>
      </c>
      <c r="I1661" s="25" t="str">
        <f>IFERROR(MID($D1661,1,7)+0,"")</f>
        <v/>
      </c>
      <c r="J1661" s="25" t="str">
        <f>IFERROR(MID($D1661,10,7)+0,"")</f>
        <v/>
      </c>
      <c r="K1661" s="25" t="str">
        <f>IFERROR(MID($D1661,19,7)+0,"")</f>
        <v/>
      </c>
      <c r="L1661" s="25" t="str">
        <f>IFERROR(MID($D1661,28,7)+0,"")</f>
        <v/>
      </c>
      <c r="M1661" s="25" t="str">
        <f>IF(IFERROR(MID($Q1661,1,7)+0,"")&lt;1130000,IF(INDEX(C:C,MATCH(LEFT(Q1661,7)+0,I:I,0))&lt;1130000,"",INDEX(C:C,MATCH(LEFT(Q1661,7)+0,I:I,0))),IFERROR(MID($Q1661,1,7)+0,""))</f>
        <v/>
      </c>
      <c r="N1661" s="25" t="str">
        <f>IF(IFERROR(MID($Q1661,10,7)+0,"")&lt;1130000,"",IFERROR(MID($Q1661,10,7)+0,""))</f>
        <v/>
      </c>
      <c r="O1661" s="25" t="str">
        <f>IF(IFERROR(MID($Q1661,19,7)+0,"")&lt;1130000,"",IFERROR(MID($Q1661,19,7)+0,""))</f>
        <v/>
      </c>
      <c r="P1661" s="25" t="str">
        <f>IF(M1661="","",IF(N1661="",M1661,M1661&amp;", "&amp;N1661))</f>
        <v/>
      </c>
      <c r="Q1661" s="25"/>
      <c r="R1661" s="25"/>
      <c r="S1661" s="35" t="s">
        <v>4784</v>
      </c>
      <c r="T1661" s="25" t="s">
        <v>36</v>
      </c>
      <c r="U1661" s="185">
        <v>2004</v>
      </c>
      <c r="V1661" s="188">
        <v>2004</v>
      </c>
      <c r="W1661" s="189">
        <v>2004</v>
      </c>
      <c r="X1661" s="31">
        <v>2004</v>
      </c>
      <c r="Y1661" s="90">
        <f>IFERROR(ROUND(X1661/W1661-1,2),"")</f>
        <v>0</v>
      </c>
      <c r="Z1661" s="31">
        <f>IF(OR(S1661="VLD MLC components",S1661="VLD MLC pipes",S1661="VLD PEX components",S1661="VLD PEX pipes",S1661="VLD PHC components",S1661="VLD PHC pipes",S1661="Controls VLD"),"По запросу",X1661)</f>
        <v>2004</v>
      </c>
      <c r="AA1661" s="63">
        <f>ROUND(X1661/1.2,3)</f>
        <v>1670</v>
      </c>
      <c r="AB1661" s="23">
        <v>1670</v>
      </c>
      <c r="AC1661" s="190">
        <f>IFERROR(ROUND(AA1661/AB1661-1,2),"")</f>
        <v>0</v>
      </c>
      <c r="AD1661" s="25">
        <v>0.10199999999999999</v>
      </c>
      <c r="AE1661" s="25">
        <v>6.2399999999999999E-5</v>
      </c>
      <c r="AF1661" s="25">
        <v>0</v>
      </c>
      <c r="AG1661" s="25" t="s">
        <v>22</v>
      </c>
      <c r="AH1661" s="25">
        <v>0</v>
      </c>
      <c r="AI1661" s="25">
        <v>0</v>
      </c>
      <c r="AJ1661" s="25" t="s">
        <v>20</v>
      </c>
      <c r="AK1661" s="42" t="s">
        <v>19</v>
      </c>
      <c r="AL1661" s="25" t="s">
        <v>20</v>
      </c>
      <c r="AM1661" s="25">
        <v>10</v>
      </c>
      <c r="AN1661" s="25">
        <v>75</v>
      </c>
      <c r="AO1661" s="25">
        <v>141</v>
      </c>
      <c r="AP1661" s="25">
        <v>141</v>
      </c>
      <c r="AQ1661" s="25">
        <v>1.02</v>
      </c>
      <c r="AR1661" s="94">
        <v>1.4910749999999999E-3</v>
      </c>
      <c r="AS1661" s="157" t="s">
        <v>22</v>
      </c>
      <c r="AT1661" s="93">
        <v>44511</v>
      </c>
      <c r="AU1661" s="92" t="s">
        <v>22</v>
      </c>
      <c r="AV1661" s="91" t="s">
        <v>48</v>
      </c>
      <c r="AW1661" s="92" t="s">
        <v>48</v>
      </c>
      <c r="AX1661" s="92" t="s">
        <v>48</v>
      </c>
      <c r="AY1661" s="91" t="s">
        <v>152</v>
      </c>
      <c r="AZ1661" s="23"/>
      <c r="BA1661" s="25">
        <v>0</v>
      </c>
      <c r="BB1661" t="s">
        <v>48</v>
      </c>
      <c r="BC1661" t="e">
        <v>#N/A</v>
      </c>
      <c r="BD1661" t="e">
        <f>IF(Z1661=BC1661,"OK")</f>
        <v>#N/A</v>
      </c>
      <c r="BE1661">
        <v>0.10199999999999999</v>
      </c>
      <c r="BF1661">
        <v>6.2399999999999999E-5</v>
      </c>
      <c r="BG1661">
        <v>75</v>
      </c>
      <c r="BH1661">
        <v>141</v>
      </c>
      <c r="BI1661">
        <v>141</v>
      </c>
      <c r="BJ1661">
        <v>1.02</v>
      </c>
      <c r="BK1661">
        <v>1.4910749999999999E-3</v>
      </c>
      <c r="BN1661" s="183"/>
    </row>
    <row r="1662" spans="1:66" ht="25.5" x14ac:dyDescent="0.25">
      <c r="A1662" s="1"/>
      <c r="B1662" s="94">
        <v>1656</v>
      </c>
      <c r="C1662" s="43">
        <v>1119141</v>
      </c>
      <c r="D1662" s="45"/>
      <c r="E1662" s="36" t="s">
        <v>302</v>
      </c>
      <c r="F1662" s="151" t="s">
        <v>21</v>
      </c>
      <c r="G1662" s="127"/>
      <c r="H1662" s="46" t="str">
        <f>IFERROR(IFERROR(IF(SEARCH("Usystems",$E1662)&gt;0,"Usystems"),IF(SEARCH("RIIFO",$E1662)&gt;0,"RIIFO","Uponor")),"Uponor")</f>
        <v>Uponor</v>
      </c>
      <c r="I1662" s="25" t="str">
        <f>IFERROR(MID($D1662,1,7)+0,"")</f>
        <v/>
      </c>
      <c r="J1662" s="25" t="str">
        <f>IFERROR(MID($D1662,10,7)+0,"")</f>
        <v/>
      </c>
      <c r="K1662" s="25" t="str">
        <f>IFERROR(MID($D1662,19,7)+0,"")</f>
        <v/>
      </c>
      <c r="L1662" s="25" t="str">
        <f>IFERROR(MID($D1662,28,7)+0,"")</f>
        <v/>
      </c>
      <c r="M1662" s="25" t="str">
        <f>IF(IFERROR(MID($Q1662,1,7)+0,"")&lt;1130000,IF(INDEX(C:C,MATCH(LEFT(Q1662,7)+0,I:I,0))&lt;1130000,"",INDEX(C:C,MATCH(LEFT(Q1662,7)+0,I:I,0))),IFERROR(MID($Q1662,1,7)+0,""))</f>
        <v/>
      </c>
      <c r="N1662" s="25" t="str">
        <f>IF(IFERROR(MID($Q1662,10,7)+0,"")&lt;1130000,"",IFERROR(MID($Q1662,10,7)+0,""))</f>
        <v/>
      </c>
      <c r="O1662" s="25" t="str">
        <f>IF(IFERROR(MID($Q1662,19,7)+0,"")&lt;1130000,"",IFERROR(MID($Q1662,19,7)+0,""))</f>
        <v/>
      </c>
      <c r="P1662" s="25" t="str">
        <f>IF(M1662="","",IF(N1662="",M1662,M1662&amp;", "&amp;N1662))</f>
        <v/>
      </c>
      <c r="Q1662" s="25"/>
      <c r="R1662" s="25"/>
      <c r="S1662" s="35" t="s">
        <v>4784</v>
      </c>
      <c r="T1662" s="25" t="s">
        <v>36</v>
      </c>
      <c r="U1662" s="185">
        <v>2172</v>
      </c>
      <c r="V1662" s="188">
        <v>2172</v>
      </c>
      <c r="W1662" s="189">
        <v>2172</v>
      </c>
      <c r="X1662" s="31">
        <v>2172</v>
      </c>
      <c r="Y1662" s="90">
        <f>IFERROR(ROUND(X1662/W1662-1,2),"")</f>
        <v>0</v>
      </c>
      <c r="Z1662" s="31">
        <f>IF(OR(S1662="VLD MLC components",S1662="VLD MLC pipes",S1662="VLD PEX components",S1662="VLD PEX pipes",S1662="VLD PHC components",S1662="VLD PHC pipes",S1662="Controls VLD"),"По запросу",X1662)</f>
        <v>2172</v>
      </c>
      <c r="AA1662" s="63">
        <f>ROUND(X1662/1.2,3)</f>
        <v>1810</v>
      </c>
      <c r="AB1662" s="23">
        <v>1810</v>
      </c>
      <c r="AC1662" s="190">
        <f>IFERROR(ROUND(AA1662/AB1662-1,2),"")</f>
        <v>0</v>
      </c>
      <c r="AD1662" s="25">
        <v>0.11799999999999999</v>
      </c>
      <c r="AE1662" s="25">
        <v>9.3300000000000005E-5</v>
      </c>
      <c r="AF1662" s="25">
        <v>0</v>
      </c>
      <c r="AG1662" s="25" t="s">
        <v>22</v>
      </c>
      <c r="AH1662" s="25">
        <v>0</v>
      </c>
      <c r="AI1662" s="25">
        <v>0</v>
      </c>
      <c r="AJ1662" s="25" t="s">
        <v>20</v>
      </c>
      <c r="AK1662" s="42" t="s">
        <v>19</v>
      </c>
      <c r="AL1662" s="25" t="s">
        <v>20</v>
      </c>
      <c r="AM1662" s="25">
        <v>10</v>
      </c>
      <c r="AN1662" s="25">
        <v>64</v>
      </c>
      <c r="AO1662" s="25">
        <v>153</v>
      </c>
      <c r="AP1662" s="25">
        <v>153</v>
      </c>
      <c r="AQ1662" s="25">
        <v>1.18</v>
      </c>
      <c r="AR1662" s="94">
        <v>1.4981759999999999E-3</v>
      </c>
      <c r="AS1662" s="157" t="s">
        <v>22</v>
      </c>
      <c r="AT1662" s="93">
        <v>44511</v>
      </c>
      <c r="AU1662" s="92" t="s">
        <v>22</v>
      </c>
      <c r="AV1662" s="91" t="s">
        <v>152</v>
      </c>
      <c r="AW1662" s="92" t="s">
        <v>48</v>
      </c>
      <c r="AX1662" s="92" t="s">
        <v>48</v>
      </c>
      <c r="AY1662" s="91" t="s">
        <v>152</v>
      </c>
      <c r="AZ1662" s="23"/>
      <c r="BA1662" s="25" t="s">
        <v>4809</v>
      </c>
      <c r="BB1662" t="s">
        <v>25</v>
      </c>
      <c r="BC1662" t="e">
        <v>#N/A</v>
      </c>
      <c r="BD1662" t="e">
        <f>IF(Z1662=BC1662,"OK")</f>
        <v>#N/A</v>
      </c>
      <c r="BE1662">
        <v>0.11799999999999999</v>
      </c>
      <c r="BF1662">
        <v>9.3300000000000005E-5</v>
      </c>
      <c r="BG1662">
        <v>64</v>
      </c>
      <c r="BH1662">
        <v>153</v>
      </c>
      <c r="BI1662">
        <v>153</v>
      </c>
      <c r="BJ1662">
        <v>1.18</v>
      </c>
      <c r="BK1662">
        <v>1.4981759999999999E-3</v>
      </c>
      <c r="BN1662" s="183"/>
    </row>
    <row r="1663" spans="1:66" ht="25.5" x14ac:dyDescent="0.25">
      <c r="A1663" s="1"/>
      <c r="B1663" s="94">
        <v>1657</v>
      </c>
      <c r="C1663" s="43">
        <v>1119142</v>
      </c>
      <c r="D1663" s="45"/>
      <c r="E1663" s="36" t="s">
        <v>303</v>
      </c>
      <c r="F1663" s="151" t="s">
        <v>21</v>
      </c>
      <c r="G1663" s="41"/>
      <c r="H1663" s="46" t="str">
        <f>IFERROR(IFERROR(IF(SEARCH("Usystems",$E1663)&gt;0,"Usystems"),IF(SEARCH("RIIFO",$E1663)&gt;0,"RIIFO","Uponor")),"Uponor")</f>
        <v>Uponor</v>
      </c>
      <c r="I1663" s="25" t="str">
        <f>IFERROR(MID($D1663,1,7)+0,"")</f>
        <v/>
      </c>
      <c r="J1663" s="25" t="str">
        <f>IFERROR(MID($D1663,10,7)+0,"")</f>
        <v/>
      </c>
      <c r="K1663" s="25" t="str">
        <f>IFERROR(MID($D1663,19,7)+0,"")</f>
        <v/>
      </c>
      <c r="L1663" s="25" t="str">
        <f>IFERROR(MID($D1663,28,7)+0,"")</f>
        <v/>
      </c>
      <c r="M1663" s="25" t="str">
        <f>IF(IFERROR(MID($Q1663,1,7)+0,"")&lt;1130000,IF(INDEX(C:C,MATCH(LEFT(Q1663,7)+0,I:I,0))&lt;1130000,"",INDEX(C:C,MATCH(LEFT(Q1663,7)+0,I:I,0))),IFERROR(MID($Q1663,1,7)+0,""))</f>
        <v/>
      </c>
      <c r="N1663" s="25" t="str">
        <f>IF(IFERROR(MID($Q1663,10,7)+0,"")&lt;1130000,"",IFERROR(MID($Q1663,10,7)+0,""))</f>
        <v/>
      </c>
      <c r="O1663" s="25" t="str">
        <f>IF(IFERROR(MID($Q1663,19,7)+0,"")&lt;1130000,"",IFERROR(MID($Q1663,19,7)+0,""))</f>
        <v/>
      </c>
      <c r="P1663" s="25" t="str">
        <f>IF(M1663="","",IF(N1663="",M1663,M1663&amp;", "&amp;N1663))</f>
        <v/>
      </c>
      <c r="Q1663" s="25"/>
      <c r="R1663" s="25"/>
      <c r="S1663" s="35" t="s">
        <v>4784</v>
      </c>
      <c r="T1663" s="25" t="s">
        <v>36</v>
      </c>
      <c r="U1663" s="185">
        <v>3543</v>
      </c>
      <c r="V1663" s="188">
        <v>3543</v>
      </c>
      <c r="W1663" s="189">
        <v>3543</v>
      </c>
      <c r="X1663" s="31">
        <v>3543</v>
      </c>
      <c r="Y1663" s="90">
        <f>IFERROR(ROUND(X1663/W1663-1,2),"")</f>
        <v>0</v>
      </c>
      <c r="Z1663" s="31">
        <f>IF(OR(S1663="VLD MLC components",S1663="VLD MLC pipes",S1663="VLD PEX components",S1663="VLD PEX pipes",S1663="VLD PHC components",S1663="VLD PHC pipes",S1663="Controls VLD"),"По запросу",X1663)</f>
        <v>3543</v>
      </c>
      <c r="AA1663" s="63">
        <f>ROUND(X1663/1.2,3)</f>
        <v>2952.5</v>
      </c>
      <c r="AB1663" s="23">
        <v>2952.5</v>
      </c>
      <c r="AC1663" s="190">
        <f>IFERROR(ROUND(AA1663/AB1663-1,2),"")</f>
        <v>0</v>
      </c>
      <c r="AD1663" s="25">
        <v>0.15</v>
      </c>
      <c r="AE1663" s="25">
        <v>1.21E-4</v>
      </c>
      <c r="AF1663" s="25">
        <v>0</v>
      </c>
      <c r="AG1663" s="25" t="s">
        <v>22</v>
      </c>
      <c r="AH1663" s="25">
        <v>0</v>
      </c>
      <c r="AI1663" s="25">
        <v>0</v>
      </c>
      <c r="AJ1663" s="25" t="s">
        <v>20</v>
      </c>
      <c r="AK1663" s="42" t="s">
        <v>19</v>
      </c>
      <c r="AL1663" s="25" t="s">
        <v>20</v>
      </c>
      <c r="AM1663" s="25">
        <v>10</v>
      </c>
      <c r="AN1663" s="25">
        <v>83</v>
      </c>
      <c r="AO1663" s="25">
        <v>165</v>
      </c>
      <c r="AP1663" s="25">
        <v>165</v>
      </c>
      <c r="AQ1663" s="25">
        <v>1.5</v>
      </c>
      <c r="AR1663" s="94">
        <v>2.2596750000000001E-3</v>
      </c>
      <c r="AS1663" s="157" t="s">
        <v>22</v>
      </c>
      <c r="AT1663" s="93">
        <v>44511</v>
      </c>
      <c r="AU1663" s="92" t="s">
        <v>22</v>
      </c>
      <c r="AV1663" s="91" t="s">
        <v>152</v>
      </c>
      <c r="AW1663" s="92" t="s">
        <v>48</v>
      </c>
      <c r="AX1663" s="92" t="s">
        <v>48</v>
      </c>
      <c r="AY1663" s="91" t="s">
        <v>152</v>
      </c>
      <c r="AZ1663" s="23"/>
      <c r="BA1663" s="25" t="s">
        <v>2313</v>
      </c>
      <c r="BB1663" t="s">
        <v>25</v>
      </c>
      <c r="BC1663" t="e">
        <v>#N/A</v>
      </c>
      <c r="BD1663" t="e">
        <f>IF(Z1663=BC1663,"OK")</f>
        <v>#N/A</v>
      </c>
      <c r="BE1663">
        <v>0.15</v>
      </c>
      <c r="BF1663">
        <v>1.21E-4</v>
      </c>
      <c r="BG1663">
        <v>83</v>
      </c>
      <c r="BH1663">
        <v>165</v>
      </c>
      <c r="BI1663">
        <v>165</v>
      </c>
      <c r="BJ1663">
        <v>1.5</v>
      </c>
      <c r="BK1663">
        <v>2.2596750000000001E-3</v>
      </c>
      <c r="BN1663" s="183"/>
    </row>
    <row r="1664" spans="1:66" ht="38.25" x14ac:dyDescent="0.25">
      <c r="A1664" s="1"/>
      <c r="B1664" s="94">
        <v>1658</v>
      </c>
      <c r="C1664" s="43">
        <v>1119143</v>
      </c>
      <c r="D1664" s="45"/>
      <c r="E1664" s="36" t="s">
        <v>304</v>
      </c>
      <c r="F1664" s="151" t="s">
        <v>21</v>
      </c>
      <c r="G1664" s="127"/>
      <c r="H1664" s="46" t="str">
        <f>IFERROR(IFERROR(IF(SEARCH("Usystems",$E1664)&gt;0,"Usystems"),IF(SEARCH("RIIFO",$E1664)&gt;0,"RIIFO","Uponor")),"Uponor")</f>
        <v>Uponor</v>
      </c>
      <c r="I1664" s="25" t="str">
        <f>IFERROR(MID($D1664,1,7)+0,"")</f>
        <v/>
      </c>
      <c r="J1664" s="25" t="str">
        <f>IFERROR(MID($D1664,10,7)+0,"")</f>
        <v/>
      </c>
      <c r="K1664" s="25" t="str">
        <f>IFERROR(MID($D1664,19,7)+0,"")</f>
        <v/>
      </c>
      <c r="L1664" s="25" t="str">
        <f>IFERROR(MID($D1664,28,7)+0,"")</f>
        <v/>
      </c>
      <c r="M1664" s="25" t="str">
        <f>IF(IFERROR(MID($Q1664,1,7)+0,"")&lt;1130000,IF(INDEX(C:C,MATCH(LEFT(Q1664,7)+0,I:I,0))&lt;1130000,"",INDEX(C:C,MATCH(LEFT(Q1664,7)+0,I:I,0))),IFERROR(MID($Q1664,1,7)+0,""))</f>
        <v/>
      </c>
      <c r="N1664" s="25" t="str">
        <f>IF(IFERROR(MID($Q1664,10,7)+0,"")&lt;1130000,"",IFERROR(MID($Q1664,10,7)+0,""))</f>
        <v/>
      </c>
      <c r="O1664" s="25" t="str">
        <f>IF(IFERROR(MID($Q1664,19,7)+0,"")&lt;1130000,"",IFERROR(MID($Q1664,19,7)+0,""))</f>
        <v/>
      </c>
      <c r="P1664" s="25" t="str">
        <f>IF(M1664="","",IF(N1664="",M1664,M1664&amp;", "&amp;N1664))</f>
        <v/>
      </c>
      <c r="Q1664" s="25"/>
      <c r="R1664" s="25"/>
      <c r="S1664" s="35" t="s">
        <v>4784</v>
      </c>
      <c r="T1664" s="25" t="s">
        <v>36</v>
      </c>
      <c r="U1664" s="185">
        <v>4167</v>
      </c>
      <c r="V1664" s="188">
        <v>4167</v>
      </c>
      <c r="W1664" s="189">
        <v>4167</v>
      </c>
      <c r="X1664" s="31">
        <v>4167</v>
      </c>
      <c r="Y1664" s="90">
        <f>IFERROR(ROUND(X1664/W1664-1,2),"")</f>
        <v>0</v>
      </c>
      <c r="Z1664" s="31">
        <f>IF(OR(S1664="VLD MLC components",S1664="VLD MLC pipes",S1664="VLD PEX components",S1664="VLD PEX pipes",S1664="VLD PHC components",S1664="VLD PHC pipes",S1664="Controls VLD"),"По запросу",X1664)</f>
        <v>4167</v>
      </c>
      <c r="AA1664" s="63">
        <f>ROUND(X1664/1.2,3)</f>
        <v>3472.5</v>
      </c>
      <c r="AB1664" s="23">
        <v>3472.5</v>
      </c>
      <c r="AC1664" s="190">
        <f>IFERROR(ROUND(AA1664/AB1664-1,2),"")</f>
        <v>0</v>
      </c>
      <c r="AD1664" s="25">
        <v>0.17</v>
      </c>
      <c r="AE1664" s="25">
        <v>1.6579999999999999E-4</v>
      </c>
      <c r="AF1664" s="25">
        <v>0</v>
      </c>
      <c r="AG1664" s="25" t="s">
        <v>22</v>
      </c>
      <c r="AH1664" s="25">
        <v>0</v>
      </c>
      <c r="AI1664" s="25">
        <v>0</v>
      </c>
      <c r="AJ1664" s="25" t="s">
        <v>20</v>
      </c>
      <c r="AK1664" s="42" t="s">
        <v>19</v>
      </c>
      <c r="AL1664" s="25" t="s">
        <v>20</v>
      </c>
      <c r="AM1664" s="25">
        <v>10</v>
      </c>
      <c r="AN1664" s="25">
        <v>70</v>
      </c>
      <c r="AO1664" s="25">
        <v>207</v>
      </c>
      <c r="AP1664" s="25">
        <v>207</v>
      </c>
      <c r="AQ1664" s="25">
        <v>1.7000000000000002</v>
      </c>
      <c r="AR1664" s="94">
        <v>2.99943E-3</v>
      </c>
      <c r="AS1664" s="157" t="s">
        <v>22</v>
      </c>
      <c r="AT1664" s="93">
        <v>44511</v>
      </c>
      <c r="AU1664" s="92" t="s">
        <v>22</v>
      </c>
      <c r="AV1664" s="91" t="s">
        <v>152</v>
      </c>
      <c r="AW1664" s="92" t="s">
        <v>48</v>
      </c>
      <c r="AX1664" s="92" t="s">
        <v>48</v>
      </c>
      <c r="AY1664" s="91" t="s">
        <v>152</v>
      </c>
      <c r="AZ1664" s="23"/>
      <c r="BA1664" s="25" t="s">
        <v>4808</v>
      </c>
      <c r="BB1664" t="s">
        <v>25</v>
      </c>
      <c r="BC1664" t="e">
        <v>#N/A</v>
      </c>
      <c r="BD1664" t="e">
        <f>IF(Z1664=BC1664,"OK")</f>
        <v>#N/A</v>
      </c>
      <c r="BE1664">
        <v>0.17</v>
      </c>
      <c r="BF1664">
        <v>1.6579999999999999E-4</v>
      </c>
      <c r="BG1664">
        <v>70</v>
      </c>
      <c r="BH1664">
        <v>207</v>
      </c>
      <c r="BI1664">
        <v>207</v>
      </c>
      <c r="BJ1664">
        <v>1.7000000000000002</v>
      </c>
      <c r="BK1664">
        <v>2.99943E-3</v>
      </c>
      <c r="BN1664" s="183"/>
    </row>
    <row r="1665" spans="1:66" ht="25.5" x14ac:dyDescent="0.25">
      <c r="A1665" s="1"/>
      <c r="B1665" s="94">
        <v>1659</v>
      </c>
      <c r="C1665" s="43">
        <v>1119144</v>
      </c>
      <c r="D1665" s="45"/>
      <c r="E1665" s="36" t="s">
        <v>305</v>
      </c>
      <c r="F1665" s="151" t="s">
        <v>21</v>
      </c>
      <c r="G1665" s="127"/>
      <c r="H1665" s="46" t="str">
        <f>IFERROR(IFERROR(IF(SEARCH("Usystems",$E1665)&gt;0,"Usystems"),IF(SEARCH("RIIFO",$E1665)&gt;0,"RIIFO","Uponor")),"Uponor")</f>
        <v>Uponor</v>
      </c>
      <c r="I1665" s="25" t="str">
        <f>IFERROR(MID($D1665,1,7)+0,"")</f>
        <v/>
      </c>
      <c r="J1665" s="25" t="str">
        <f>IFERROR(MID($D1665,10,7)+0,"")</f>
        <v/>
      </c>
      <c r="K1665" s="25" t="str">
        <f>IFERROR(MID($D1665,19,7)+0,"")</f>
        <v/>
      </c>
      <c r="L1665" s="25" t="str">
        <f>IFERROR(MID($D1665,28,7)+0,"")</f>
        <v/>
      </c>
      <c r="M1665" s="25" t="str">
        <f>IF(IFERROR(MID($Q1665,1,7)+0,"")&lt;1130000,IF(INDEX(C:C,MATCH(LEFT(Q1665,7)+0,I:I,0))&lt;1130000,"",INDEX(C:C,MATCH(LEFT(Q1665,7)+0,I:I,0))),IFERROR(MID($Q1665,1,7)+0,""))</f>
        <v/>
      </c>
      <c r="N1665" s="25" t="str">
        <f>IF(IFERROR(MID($Q1665,10,7)+0,"")&lt;1130000,"",IFERROR(MID($Q1665,10,7)+0,""))</f>
        <v/>
      </c>
      <c r="O1665" s="25" t="str">
        <f>IF(IFERROR(MID($Q1665,19,7)+0,"")&lt;1130000,"",IFERROR(MID($Q1665,19,7)+0,""))</f>
        <v/>
      </c>
      <c r="P1665" s="25" t="str">
        <f>IF(M1665="","",IF(N1665="",M1665,M1665&amp;", "&amp;N1665))</f>
        <v/>
      </c>
      <c r="Q1665" s="25"/>
      <c r="R1665" s="25"/>
      <c r="S1665" s="35" t="s">
        <v>4784</v>
      </c>
      <c r="T1665" s="25" t="s">
        <v>36</v>
      </c>
      <c r="U1665" s="185">
        <v>4975</v>
      </c>
      <c r="V1665" s="188">
        <v>4975</v>
      </c>
      <c r="W1665" s="189">
        <v>4975</v>
      </c>
      <c r="X1665" s="31">
        <v>4975</v>
      </c>
      <c r="Y1665" s="90">
        <f>IFERROR(ROUND(X1665/W1665-1,2),"")</f>
        <v>0</v>
      </c>
      <c r="Z1665" s="31">
        <f>IF(OR(S1665="VLD MLC components",S1665="VLD MLC pipes",S1665="VLD PEX components",S1665="VLD PEX pipes",S1665="VLD PHC components",S1665="VLD PHC pipes",S1665="Controls VLD"),"По запросу",X1665)</f>
        <v>4975</v>
      </c>
      <c r="AA1665" s="63">
        <f>ROUND(X1665/1.2,3)</f>
        <v>4145.8329999999996</v>
      </c>
      <c r="AB1665" s="23">
        <v>4145.8329999999996</v>
      </c>
      <c r="AC1665" s="190">
        <f>IFERROR(ROUND(AA1665/AB1665-1,2),"")</f>
        <v>0</v>
      </c>
      <c r="AD1665" s="25">
        <v>0.20399999999999999</v>
      </c>
      <c r="AE1665" s="25">
        <v>2.1139999999999999E-4</v>
      </c>
      <c r="AF1665" s="25">
        <v>0</v>
      </c>
      <c r="AG1665" s="25" t="s">
        <v>22</v>
      </c>
      <c r="AH1665" s="25">
        <v>0</v>
      </c>
      <c r="AI1665" s="25">
        <v>0</v>
      </c>
      <c r="AJ1665" s="25" t="s">
        <v>20</v>
      </c>
      <c r="AK1665" s="42" t="s">
        <v>19</v>
      </c>
      <c r="AL1665" s="25" t="s">
        <v>20</v>
      </c>
      <c r="AM1665" s="25">
        <v>4</v>
      </c>
      <c r="AN1665" s="25">
        <v>76</v>
      </c>
      <c r="AO1665" s="25">
        <v>140</v>
      </c>
      <c r="AP1665" s="25">
        <v>140</v>
      </c>
      <c r="AQ1665" s="25">
        <v>0.81599999999999995</v>
      </c>
      <c r="AR1665" s="94">
        <v>1.4896E-3</v>
      </c>
      <c r="AS1665" s="157" t="s">
        <v>22</v>
      </c>
      <c r="AT1665" s="93">
        <v>44511</v>
      </c>
      <c r="AU1665" s="92" t="s">
        <v>22</v>
      </c>
      <c r="AV1665" s="91" t="s">
        <v>152</v>
      </c>
      <c r="AW1665" s="92" t="s">
        <v>48</v>
      </c>
      <c r="AX1665" s="92" t="s">
        <v>48</v>
      </c>
      <c r="AY1665" s="91" t="s">
        <v>152</v>
      </c>
      <c r="AZ1665" s="23"/>
      <c r="BA1665" s="25" t="s">
        <v>4807</v>
      </c>
      <c r="BB1665" t="s">
        <v>25</v>
      </c>
      <c r="BC1665" t="e">
        <v>#N/A</v>
      </c>
      <c r="BD1665" t="e">
        <f>IF(Z1665=BC1665,"OK")</f>
        <v>#N/A</v>
      </c>
      <c r="BE1665">
        <v>0.20399999999999999</v>
      </c>
      <c r="BF1665">
        <v>2.1139999999999999E-4</v>
      </c>
      <c r="BG1665">
        <v>76</v>
      </c>
      <c r="BH1665">
        <v>140</v>
      </c>
      <c r="BI1665">
        <v>140</v>
      </c>
      <c r="BJ1665">
        <v>0.81599999999999995</v>
      </c>
      <c r="BK1665">
        <v>1.4896E-3</v>
      </c>
      <c r="BN1665" s="183"/>
    </row>
    <row r="1666" spans="1:66" ht="25.5" x14ac:dyDescent="0.25">
      <c r="A1666" s="1"/>
      <c r="B1666" s="94">
        <v>1660</v>
      </c>
      <c r="C1666" s="43">
        <v>1119145</v>
      </c>
      <c r="D1666" s="45"/>
      <c r="E1666" s="36" t="s">
        <v>306</v>
      </c>
      <c r="F1666" s="151" t="s">
        <v>21</v>
      </c>
      <c r="G1666" s="28"/>
      <c r="H1666" s="46" t="str">
        <f>IFERROR(IFERROR(IF(SEARCH("Usystems",$E1666)&gt;0,"Usystems"),IF(SEARCH("RIIFO",$E1666)&gt;0,"RIIFO","Uponor")),"Uponor")</f>
        <v>Uponor</v>
      </c>
      <c r="I1666" s="25" t="str">
        <f>IFERROR(MID($D1666,1,7)+0,"")</f>
        <v/>
      </c>
      <c r="J1666" s="25" t="str">
        <f>IFERROR(MID($D1666,10,7)+0,"")</f>
        <v/>
      </c>
      <c r="K1666" s="25" t="str">
        <f>IFERROR(MID($D1666,19,7)+0,"")</f>
        <v/>
      </c>
      <c r="L1666" s="25" t="str">
        <f>IFERROR(MID($D1666,28,7)+0,"")</f>
        <v/>
      </c>
      <c r="M1666" s="25" t="str">
        <f>IF(IFERROR(MID($Q1666,1,7)+0,"")&lt;1130000,IF(INDEX(C:C,MATCH(LEFT(Q1666,7)+0,I:I,0))&lt;1130000,"",INDEX(C:C,MATCH(LEFT(Q1666,7)+0,I:I,0))),IFERROR(MID($Q1666,1,7)+0,""))</f>
        <v/>
      </c>
      <c r="N1666" s="25" t="str">
        <f>IF(IFERROR(MID($Q1666,10,7)+0,"")&lt;1130000,"",IFERROR(MID($Q1666,10,7)+0,""))</f>
        <v/>
      </c>
      <c r="O1666" s="25" t="str">
        <f>IF(IFERROR(MID($Q1666,19,7)+0,"")&lt;1130000,"",IFERROR(MID($Q1666,19,7)+0,""))</f>
        <v/>
      </c>
      <c r="P1666" s="25" t="str">
        <f>IF(M1666="","",IF(N1666="",M1666,M1666&amp;", "&amp;N1666))</f>
        <v/>
      </c>
      <c r="Q1666" s="25"/>
      <c r="R1666" s="25"/>
      <c r="S1666" s="35" t="s">
        <v>4784</v>
      </c>
      <c r="T1666" s="25" t="s">
        <v>36</v>
      </c>
      <c r="U1666" s="185">
        <v>6004</v>
      </c>
      <c r="V1666" s="188">
        <v>6004</v>
      </c>
      <c r="W1666" s="189">
        <v>6004</v>
      </c>
      <c r="X1666" s="31">
        <v>6004</v>
      </c>
      <c r="Y1666" s="90">
        <f>IFERROR(ROUND(X1666/W1666-1,2),"")</f>
        <v>0</v>
      </c>
      <c r="Z1666" s="31">
        <f>IF(OR(S1666="VLD MLC components",S1666="VLD MLC pipes",S1666="VLD PEX components",S1666="VLD PEX pipes",S1666="VLD PHC components",S1666="VLD PHC pipes",S1666="Controls VLD"),"По запросу",X1666)</f>
        <v>6004</v>
      </c>
      <c r="AA1666" s="63">
        <f>ROUND(X1666/1.2,3)</f>
        <v>5003.3329999999996</v>
      </c>
      <c r="AB1666" s="23">
        <v>5003.3329999999996</v>
      </c>
      <c r="AC1666" s="190">
        <f>IFERROR(ROUND(AA1666/AB1666-1,2),"")</f>
        <v>0</v>
      </c>
      <c r="AD1666" s="25">
        <v>0.372</v>
      </c>
      <c r="AE1666" s="25">
        <v>4.1760000000000001E-4</v>
      </c>
      <c r="AF1666" s="25">
        <v>0</v>
      </c>
      <c r="AG1666" s="25" t="s">
        <v>22</v>
      </c>
      <c r="AH1666" s="25">
        <v>0</v>
      </c>
      <c r="AI1666" s="25">
        <v>0</v>
      </c>
      <c r="AJ1666" s="25" t="s">
        <v>20</v>
      </c>
      <c r="AK1666" s="42" t="s">
        <v>19</v>
      </c>
      <c r="AL1666" s="25" t="s">
        <v>20</v>
      </c>
      <c r="AM1666" s="25">
        <v>4</v>
      </c>
      <c r="AN1666" s="25">
        <v>88</v>
      </c>
      <c r="AO1666" s="25">
        <v>185</v>
      </c>
      <c r="AP1666" s="25">
        <v>185</v>
      </c>
      <c r="AQ1666" s="25">
        <v>1.488</v>
      </c>
      <c r="AR1666" s="94">
        <v>3.0117999999999998E-3</v>
      </c>
      <c r="AS1666" s="157" t="s">
        <v>22</v>
      </c>
      <c r="AT1666" s="93">
        <v>44511</v>
      </c>
      <c r="AU1666" s="92" t="s">
        <v>22</v>
      </c>
      <c r="AV1666" s="91" t="s">
        <v>48</v>
      </c>
      <c r="AW1666" s="92" t="s">
        <v>48</v>
      </c>
      <c r="AX1666" s="92" t="s">
        <v>48</v>
      </c>
      <c r="AY1666" s="91" t="s">
        <v>152</v>
      </c>
      <c r="AZ1666" s="23"/>
      <c r="BA1666" s="25">
        <v>0</v>
      </c>
      <c r="BB1666" t="s">
        <v>48</v>
      </c>
      <c r="BC1666" t="e">
        <v>#N/A</v>
      </c>
      <c r="BD1666" t="e">
        <f>IF(Z1666=BC1666,"OK")</f>
        <v>#N/A</v>
      </c>
      <c r="BE1666">
        <v>0.372</v>
      </c>
      <c r="BF1666">
        <v>4.1760000000000001E-4</v>
      </c>
      <c r="BG1666">
        <v>88</v>
      </c>
      <c r="BH1666">
        <v>185</v>
      </c>
      <c r="BI1666">
        <v>185</v>
      </c>
      <c r="BJ1666">
        <v>1.488</v>
      </c>
      <c r="BK1666">
        <v>3.0117999999999998E-3</v>
      </c>
      <c r="BN1666" s="183"/>
    </row>
    <row r="1667" spans="1:66" ht="25.5" x14ac:dyDescent="0.25">
      <c r="A1667" s="1"/>
      <c r="B1667" s="94">
        <v>1661</v>
      </c>
      <c r="C1667" s="43">
        <v>1119146</v>
      </c>
      <c r="D1667" s="45"/>
      <c r="E1667" s="36" t="s">
        <v>307</v>
      </c>
      <c r="F1667" s="151" t="s">
        <v>21</v>
      </c>
      <c r="G1667" s="41"/>
      <c r="H1667" s="46" t="str">
        <f>IFERROR(IFERROR(IF(SEARCH("Usystems",$E1667)&gt;0,"Usystems"),IF(SEARCH("RIIFO",$E1667)&gt;0,"RIIFO","Uponor")),"Uponor")</f>
        <v>Uponor</v>
      </c>
      <c r="I1667" s="25" t="str">
        <f>IFERROR(MID($D1667,1,7)+0,"")</f>
        <v/>
      </c>
      <c r="J1667" s="25" t="str">
        <f>IFERROR(MID($D1667,10,7)+0,"")</f>
        <v/>
      </c>
      <c r="K1667" s="25" t="str">
        <f>IFERROR(MID($D1667,19,7)+0,"")</f>
        <v/>
      </c>
      <c r="L1667" s="25" t="str">
        <f>IFERROR(MID($D1667,28,7)+0,"")</f>
        <v/>
      </c>
      <c r="M1667" s="25" t="str">
        <f>IF(IFERROR(MID($Q1667,1,7)+0,"")&lt;1130000,IF(INDEX(C:C,MATCH(LEFT(Q1667,7)+0,I:I,0))&lt;1130000,"",INDEX(C:C,MATCH(LEFT(Q1667,7)+0,I:I,0))),IFERROR(MID($Q1667,1,7)+0,""))</f>
        <v/>
      </c>
      <c r="N1667" s="25" t="str">
        <f>IF(IFERROR(MID($Q1667,10,7)+0,"")&lt;1130000,"",IFERROR(MID($Q1667,10,7)+0,""))</f>
        <v/>
      </c>
      <c r="O1667" s="25" t="str">
        <f>IF(IFERROR(MID($Q1667,19,7)+0,"")&lt;1130000,"",IFERROR(MID($Q1667,19,7)+0,""))</f>
        <v/>
      </c>
      <c r="P1667" s="25" t="str">
        <f>IF(M1667="","",IF(N1667="",M1667,M1667&amp;", "&amp;N1667))</f>
        <v/>
      </c>
      <c r="Q1667" s="25"/>
      <c r="R1667" s="25"/>
      <c r="S1667" s="35" t="s">
        <v>4784</v>
      </c>
      <c r="T1667" s="25" t="s">
        <v>36</v>
      </c>
      <c r="U1667" s="185">
        <v>1050</v>
      </c>
      <c r="V1667" s="188">
        <v>1050</v>
      </c>
      <c r="W1667" s="189">
        <v>1050</v>
      </c>
      <c r="X1667" s="31">
        <v>1050</v>
      </c>
      <c r="Y1667" s="90">
        <f>IFERROR(ROUND(X1667/W1667-1,2),"")</f>
        <v>0</v>
      </c>
      <c r="Z1667" s="31">
        <f>IF(OR(S1667="VLD MLC components",S1667="VLD MLC pipes",S1667="VLD PEX components",S1667="VLD PEX pipes",S1667="VLD PHC components",S1667="VLD PHC pipes",S1667="Controls VLD"),"По запросу",X1667)</f>
        <v>1050</v>
      </c>
      <c r="AA1667" s="63">
        <f>ROUND(X1667/1.2,3)</f>
        <v>875</v>
      </c>
      <c r="AB1667" s="23">
        <v>875</v>
      </c>
      <c r="AC1667" s="190">
        <f>IFERROR(ROUND(AA1667/AB1667-1,2),"")</f>
        <v>0</v>
      </c>
      <c r="AD1667" s="25">
        <v>5.2999999999999999E-2</v>
      </c>
      <c r="AE1667" s="25">
        <v>3.6600000000000002E-5</v>
      </c>
      <c r="AF1667" s="25">
        <v>0</v>
      </c>
      <c r="AG1667" s="25" t="s">
        <v>22</v>
      </c>
      <c r="AH1667" s="25">
        <v>0</v>
      </c>
      <c r="AI1667" s="25">
        <v>0</v>
      </c>
      <c r="AJ1667" s="25" t="s">
        <v>20</v>
      </c>
      <c r="AK1667" s="42" t="s">
        <v>19</v>
      </c>
      <c r="AL1667" s="25" t="s">
        <v>20</v>
      </c>
      <c r="AM1667" s="25">
        <v>10</v>
      </c>
      <c r="AN1667" s="25">
        <v>55</v>
      </c>
      <c r="AO1667" s="25">
        <v>117</v>
      </c>
      <c r="AP1667" s="25">
        <v>117</v>
      </c>
      <c r="AQ1667" s="25">
        <v>0.53</v>
      </c>
      <c r="AR1667" s="94">
        <v>7.5289499999999995E-4</v>
      </c>
      <c r="AS1667" s="157" t="s">
        <v>22</v>
      </c>
      <c r="AT1667" s="93">
        <v>44511</v>
      </c>
      <c r="AU1667" s="92" t="s">
        <v>22</v>
      </c>
      <c r="AV1667" s="91" t="s">
        <v>152</v>
      </c>
      <c r="AW1667" s="92" t="s">
        <v>48</v>
      </c>
      <c r="AX1667" s="92" t="s">
        <v>48</v>
      </c>
      <c r="AY1667" s="91" t="s">
        <v>152</v>
      </c>
      <c r="AZ1667" s="23"/>
      <c r="BA1667" s="25" t="s">
        <v>4806</v>
      </c>
      <c r="BB1667" t="s">
        <v>25</v>
      </c>
      <c r="BC1667" t="e">
        <v>#N/A</v>
      </c>
      <c r="BD1667" t="e">
        <f>IF(Z1667=BC1667,"OK")</f>
        <v>#N/A</v>
      </c>
      <c r="BE1667">
        <v>5.2999999999999999E-2</v>
      </c>
      <c r="BF1667">
        <v>3.6600000000000002E-5</v>
      </c>
      <c r="BG1667">
        <v>55</v>
      </c>
      <c r="BH1667">
        <v>117</v>
      </c>
      <c r="BI1667">
        <v>117</v>
      </c>
      <c r="BJ1667">
        <v>0.53</v>
      </c>
      <c r="BK1667">
        <v>7.5289499999999995E-4</v>
      </c>
      <c r="BN1667" s="183"/>
    </row>
    <row r="1668" spans="1:66" ht="41.25" customHeight="1" x14ac:dyDescent="0.25">
      <c r="A1668" s="1"/>
      <c r="B1668" s="94">
        <v>1662</v>
      </c>
      <c r="C1668" s="43">
        <v>1119147</v>
      </c>
      <c r="D1668" s="45"/>
      <c r="E1668" s="36" t="s">
        <v>308</v>
      </c>
      <c r="F1668" s="151" t="s">
        <v>21</v>
      </c>
      <c r="G1668" s="41" t="s">
        <v>585</v>
      </c>
      <c r="H1668" s="46" t="str">
        <f>IFERROR(IFERROR(IF(SEARCH("Usystems",$E1668)&gt;0,"Usystems"),IF(SEARCH("RIIFO",$E1668)&gt;0,"RIIFO","Uponor")),"Uponor")</f>
        <v>Uponor</v>
      </c>
      <c r="I1668" s="25" t="str">
        <f>IFERROR(MID($D1668,1,7)+0,"")</f>
        <v/>
      </c>
      <c r="J1668" s="25" t="str">
        <f>IFERROR(MID($D1668,10,7)+0,"")</f>
        <v/>
      </c>
      <c r="K1668" s="25" t="str">
        <f>IFERROR(MID($D1668,19,7)+0,"")</f>
        <v/>
      </c>
      <c r="L1668" s="25" t="str">
        <f>IFERROR(MID($D1668,28,7)+0,"")</f>
        <v/>
      </c>
      <c r="M1668" s="25" t="str">
        <f>IF(IFERROR(MID($Q1668,1,7)+0,"")&lt;1130000,IF(INDEX(C:C,MATCH(LEFT(Q1668,7)+0,I:I,0))&lt;1130000,"",INDEX(C:C,MATCH(LEFT(Q1668,7)+0,I:I,0))),IFERROR(MID($Q1668,1,7)+0,""))</f>
        <v/>
      </c>
      <c r="N1668" s="25" t="str">
        <f>IF(IFERROR(MID($Q1668,10,7)+0,"")&lt;1130000,"",IFERROR(MID($Q1668,10,7)+0,""))</f>
        <v/>
      </c>
      <c r="O1668" s="25" t="str">
        <f>IF(IFERROR(MID($Q1668,19,7)+0,"")&lt;1130000,"",IFERROR(MID($Q1668,19,7)+0,""))</f>
        <v/>
      </c>
      <c r="P1668" s="25" t="str">
        <f>IF(M1668="","",IF(N1668="",M1668,M1668&amp;", "&amp;N1668))</f>
        <v/>
      </c>
      <c r="Q1668" s="25"/>
      <c r="R1668" s="25"/>
      <c r="S1668" s="35" t="s">
        <v>4784</v>
      </c>
      <c r="T1668" s="25" t="s">
        <v>36</v>
      </c>
      <c r="U1668" s="185">
        <v>1364</v>
      </c>
      <c r="V1668" s="188">
        <v>1364</v>
      </c>
      <c r="W1668" s="189">
        <v>1364</v>
      </c>
      <c r="X1668" s="31">
        <v>1364</v>
      </c>
      <c r="Y1668" s="90">
        <f>IFERROR(ROUND(X1668/W1668-1,2),"")</f>
        <v>0</v>
      </c>
      <c r="Z1668" s="31">
        <f>IF(OR(S1668="VLD MLC components",S1668="VLD MLC pipes",S1668="VLD PEX components",S1668="VLD PEX pipes",S1668="VLD PHC components",S1668="VLD PHC pipes",S1668="Controls VLD"),"По запросу",X1668)</f>
        <v>1364</v>
      </c>
      <c r="AA1668" s="63">
        <f>ROUND(X1668/1.2,3)</f>
        <v>1136.6669999999999</v>
      </c>
      <c r="AB1668" s="23">
        <v>1136.6669999999999</v>
      </c>
      <c r="AC1668" s="190">
        <f>IFERROR(ROUND(AA1668/AB1668-1,2),"")</f>
        <v>0</v>
      </c>
      <c r="AD1668" s="25">
        <v>7.9000000000000001E-2</v>
      </c>
      <c r="AE1668" s="25">
        <v>7.0400000000000004E-5</v>
      </c>
      <c r="AF1668" s="25">
        <v>10</v>
      </c>
      <c r="AG1668" s="25">
        <v>10</v>
      </c>
      <c r="AH1668" s="25">
        <v>0</v>
      </c>
      <c r="AI1668" s="25">
        <v>0</v>
      </c>
      <c r="AJ1668" s="25" t="s">
        <v>20</v>
      </c>
      <c r="AK1668" s="22" t="s">
        <v>19</v>
      </c>
      <c r="AL1668" s="25" t="s">
        <v>20</v>
      </c>
      <c r="AM1668" s="25">
        <v>10</v>
      </c>
      <c r="AN1668" s="25">
        <v>67</v>
      </c>
      <c r="AO1668" s="25">
        <v>122</v>
      </c>
      <c r="AP1668" s="25">
        <v>122</v>
      </c>
      <c r="AQ1668" s="25">
        <v>0.79</v>
      </c>
      <c r="AR1668" s="94">
        <v>9.9722799999999996E-4</v>
      </c>
      <c r="AS1668" s="157">
        <v>10</v>
      </c>
      <c r="AT1668" s="93">
        <v>44511</v>
      </c>
      <c r="AU1668" s="92" t="s">
        <v>22</v>
      </c>
      <c r="AV1668" s="91" t="s">
        <v>152</v>
      </c>
      <c r="AW1668" s="92" t="s">
        <v>152</v>
      </c>
      <c r="AX1668" s="92" t="s">
        <v>48</v>
      </c>
      <c r="AY1668" s="91" t="s">
        <v>152</v>
      </c>
      <c r="AZ1668" s="23"/>
      <c r="BA1668" s="25" t="s">
        <v>4805</v>
      </c>
      <c r="BB1668" t="s">
        <v>25</v>
      </c>
      <c r="BC1668" t="e">
        <v>#N/A</v>
      </c>
      <c r="BD1668" t="e">
        <f>IF(Z1668=BC1668,"OK")</f>
        <v>#N/A</v>
      </c>
      <c r="BE1668">
        <v>7.9000000000000001E-2</v>
      </c>
      <c r="BF1668">
        <v>7.0400000000000004E-5</v>
      </c>
      <c r="BG1668">
        <v>67</v>
      </c>
      <c r="BH1668">
        <v>122</v>
      </c>
      <c r="BI1668">
        <v>122</v>
      </c>
      <c r="BJ1668">
        <v>0.79</v>
      </c>
      <c r="BK1668">
        <v>9.9722799999999996E-4</v>
      </c>
      <c r="BN1668" s="183"/>
    </row>
    <row r="1669" spans="1:66" ht="25.5" x14ac:dyDescent="0.25">
      <c r="A1669" s="1"/>
      <c r="B1669" s="94">
        <v>1663</v>
      </c>
      <c r="C1669" s="43">
        <v>1119148</v>
      </c>
      <c r="D1669" s="45"/>
      <c r="E1669" s="36" t="s">
        <v>309</v>
      </c>
      <c r="F1669" s="151" t="s">
        <v>21</v>
      </c>
      <c r="G1669" s="41"/>
      <c r="H1669" s="46" t="str">
        <f>IFERROR(IFERROR(IF(SEARCH("Usystems",$E1669)&gt;0,"Usystems"),IF(SEARCH("RIIFO",$E1669)&gt;0,"RIIFO","Uponor")),"Uponor")</f>
        <v>Uponor</v>
      </c>
      <c r="I1669" s="25" t="str">
        <f>IFERROR(MID($D1669,1,7)+0,"")</f>
        <v/>
      </c>
      <c r="J1669" s="25" t="str">
        <f>IFERROR(MID($D1669,10,7)+0,"")</f>
        <v/>
      </c>
      <c r="K1669" s="25" t="str">
        <f>IFERROR(MID($D1669,19,7)+0,"")</f>
        <v/>
      </c>
      <c r="L1669" s="25" t="str">
        <f>IFERROR(MID($D1669,28,7)+0,"")</f>
        <v/>
      </c>
      <c r="M1669" s="25" t="str">
        <f>IF(IFERROR(MID($Q1669,1,7)+0,"")&lt;1130000,IF(INDEX(C:C,MATCH(LEFT(Q1669,7)+0,I:I,0))&lt;1130000,"",INDEX(C:C,MATCH(LEFT(Q1669,7)+0,I:I,0))),IFERROR(MID($Q1669,1,7)+0,""))</f>
        <v/>
      </c>
      <c r="N1669" s="25" t="str">
        <f>IF(IFERROR(MID($Q1669,10,7)+0,"")&lt;1130000,"",IFERROR(MID($Q1669,10,7)+0,""))</f>
        <v/>
      </c>
      <c r="O1669" s="25" t="str">
        <f>IF(IFERROR(MID($Q1669,19,7)+0,"")&lt;1130000,"",IFERROR(MID($Q1669,19,7)+0,""))</f>
        <v/>
      </c>
      <c r="P1669" s="25" t="str">
        <f>IF(M1669="","",IF(N1669="",M1669,M1669&amp;", "&amp;N1669))</f>
        <v/>
      </c>
      <c r="Q1669" s="25"/>
      <c r="R1669" s="25"/>
      <c r="S1669" s="35" t="s">
        <v>4784</v>
      </c>
      <c r="T1669" s="25" t="s">
        <v>36</v>
      </c>
      <c r="U1669" s="185">
        <v>1381</v>
      </c>
      <c r="V1669" s="188">
        <v>1381</v>
      </c>
      <c r="W1669" s="189">
        <v>1381</v>
      </c>
      <c r="X1669" s="31">
        <v>1381</v>
      </c>
      <c r="Y1669" s="90">
        <f>IFERROR(ROUND(X1669/W1669-1,2),"")</f>
        <v>0</v>
      </c>
      <c r="Z1669" s="31">
        <f>IF(OR(S1669="VLD MLC components",S1669="VLD MLC pipes",S1669="VLD PEX components",S1669="VLD PEX pipes",S1669="VLD PHC components",S1669="VLD PHC pipes",S1669="Controls VLD"),"По запросу",X1669)</f>
        <v>1381</v>
      </c>
      <c r="AA1669" s="63">
        <f>ROUND(X1669/1.2,3)</f>
        <v>1150.8330000000001</v>
      </c>
      <c r="AB1669" s="23">
        <v>1150.8330000000001</v>
      </c>
      <c r="AC1669" s="190">
        <f>IFERROR(ROUND(AA1669/AB1669-1,2),"")</f>
        <v>0</v>
      </c>
      <c r="AD1669" s="25">
        <v>5.2999999999999999E-2</v>
      </c>
      <c r="AE1669" s="25">
        <v>3.4900000000000001E-5</v>
      </c>
      <c r="AF1669" s="25">
        <v>0</v>
      </c>
      <c r="AG1669" s="25" t="s">
        <v>22</v>
      </c>
      <c r="AH1669" s="25">
        <v>0</v>
      </c>
      <c r="AI1669" s="25">
        <v>0</v>
      </c>
      <c r="AJ1669" s="25" t="s">
        <v>20</v>
      </c>
      <c r="AK1669" s="42" t="s">
        <v>19</v>
      </c>
      <c r="AL1669" s="25" t="s">
        <v>20</v>
      </c>
      <c r="AM1669" s="25">
        <v>20</v>
      </c>
      <c r="AN1669" s="25">
        <v>52</v>
      </c>
      <c r="AO1669" s="25">
        <v>170</v>
      </c>
      <c r="AP1669" s="25">
        <v>170</v>
      </c>
      <c r="AQ1669" s="25">
        <v>1.06</v>
      </c>
      <c r="AR1669" s="94">
        <v>1.5028000000000001E-3</v>
      </c>
      <c r="AS1669" s="157" t="s">
        <v>22</v>
      </c>
      <c r="AT1669" s="93">
        <v>44511</v>
      </c>
      <c r="AU1669" s="92" t="s">
        <v>22</v>
      </c>
      <c r="AV1669" s="91" t="s">
        <v>152</v>
      </c>
      <c r="AW1669" s="92" t="s">
        <v>48</v>
      </c>
      <c r="AX1669" s="92" t="s">
        <v>48</v>
      </c>
      <c r="AY1669" s="91" t="s">
        <v>152</v>
      </c>
      <c r="AZ1669" s="23"/>
      <c r="BA1669" s="25" t="s">
        <v>4804</v>
      </c>
      <c r="BB1669" t="s">
        <v>25</v>
      </c>
      <c r="BC1669" t="e">
        <v>#N/A</v>
      </c>
      <c r="BD1669" t="e">
        <f>IF(Z1669=BC1669,"OK")</f>
        <v>#N/A</v>
      </c>
      <c r="BE1669">
        <v>5.2999999999999999E-2</v>
      </c>
      <c r="BF1669">
        <v>3.4900000000000001E-5</v>
      </c>
      <c r="BG1669">
        <v>52</v>
      </c>
      <c r="BH1669">
        <v>170</v>
      </c>
      <c r="BI1669">
        <v>170</v>
      </c>
      <c r="BJ1669">
        <v>1.06</v>
      </c>
      <c r="BK1669">
        <v>1.5028000000000001E-3</v>
      </c>
      <c r="BN1669" s="183"/>
    </row>
    <row r="1670" spans="1:66" ht="25.5" x14ac:dyDescent="0.25">
      <c r="A1670" s="1"/>
      <c r="B1670" s="94">
        <v>1664</v>
      </c>
      <c r="C1670" s="43">
        <v>1119149</v>
      </c>
      <c r="D1670" s="45"/>
      <c r="E1670" s="36" t="s">
        <v>310</v>
      </c>
      <c r="F1670" s="151" t="s">
        <v>21</v>
      </c>
      <c r="G1670" s="102"/>
      <c r="H1670" s="46" t="str">
        <f>IFERROR(IFERROR(IF(SEARCH("Usystems",$E1670)&gt;0,"Usystems"),IF(SEARCH("RIIFO",$E1670)&gt;0,"RIIFO","Uponor")),"Uponor")</f>
        <v>Uponor</v>
      </c>
      <c r="I1670" s="25" t="str">
        <f>IFERROR(MID($D1670,1,7)+0,"")</f>
        <v/>
      </c>
      <c r="J1670" s="25" t="str">
        <f>IFERROR(MID($D1670,10,7)+0,"")</f>
        <v/>
      </c>
      <c r="K1670" s="25" t="str">
        <f>IFERROR(MID($D1670,19,7)+0,"")</f>
        <v/>
      </c>
      <c r="L1670" s="25" t="str">
        <f>IFERROR(MID($D1670,28,7)+0,"")</f>
        <v/>
      </c>
      <c r="M1670" s="25" t="str">
        <f>IF(IFERROR(MID($Q1670,1,7)+0,"")&lt;1130000,IF(INDEX(C:C,MATCH(LEFT(Q1670,7)+0,I:I,0))&lt;1130000,"",INDEX(C:C,MATCH(LEFT(Q1670,7)+0,I:I,0))),IFERROR(MID($Q1670,1,7)+0,""))</f>
        <v/>
      </c>
      <c r="N1670" s="25" t="str">
        <f>IF(IFERROR(MID($Q1670,10,7)+0,"")&lt;1130000,"",IFERROR(MID($Q1670,10,7)+0,""))</f>
        <v/>
      </c>
      <c r="O1670" s="25" t="str">
        <f>IF(IFERROR(MID($Q1670,19,7)+0,"")&lt;1130000,"",IFERROR(MID($Q1670,19,7)+0,""))</f>
        <v/>
      </c>
      <c r="P1670" s="25" t="str">
        <f>IF(M1670="","",IF(N1670="",M1670,M1670&amp;", "&amp;N1670))</f>
        <v/>
      </c>
      <c r="Q1670" s="25"/>
      <c r="R1670" s="25"/>
      <c r="S1670" s="35" t="s">
        <v>4784</v>
      </c>
      <c r="T1670" s="25" t="s">
        <v>36</v>
      </c>
      <c r="U1670" s="185">
        <v>1415</v>
      </c>
      <c r="V1670" s="188">
        <v>1415</v>
      </c>
      <c r="W1670" s="189">
        <v>1415</v>
      </c>
      <c r="X1670" s="31">
        <v>1415</v>
      </c>
      <c r="Y1670" s="90">
        <f>IFERROR(ROUND(X1670/W1670-1,2),"")</f>
        <v>0</v>
      </c>
      <c r="Z1670" s="31">
        <f>IF(OR(S1670="VLD MLC components",S1670="VLD MLC pipes",S1670="VLD PEX components",S1670="VLD PEX pipes",S1670="VLD PHC components",S1670="VLD PHC pipes",S1670="Controls VLD"),"По запросу",X1670)</f>
        <v>1415</v>
      </c>
      <c r="AA1670" s="63">
        <f>ROUND(X1670/1.2,3)</f>
        <v>1179.1669999999999</v>
      </c>
      <c r="AB1670" s="23">
        <v>1179.1669999999999</v>
      </c>
      <c r="AC1670" s="190">
        <f>IFERROR(ROUND(AA1670/AB1670-1,2),"")</f>
        <v>0</v>
      </c>
      <c r="AD1670" s="25">
        <v>7.8E-2</v>
      </c>
      <c r="AE1670" s="25">
        <v>6.1400000000000002E-5</v>
      </c>
      <c r="AF1670" s="25">
        <v>0</v>
      </c>
      <c r="AG1670" s="25" t="s">
        <v>22</v>
      </c>
      <c r="AH1670" s="25">
        <v>0</v>
      </c>
      <c r="AI1670" s="25">
        <v>0</v>
      </c>
      <c r="AJ1670" s="25" t="s">
        <v>20</v>
      </c>
      <c r="AK1670" s="42" t="s">
        <v>19</v>
      </c>
      <c r="AL1670" s="25" t="s">
        <v>20</v>
      </c>
      <c r="AM1670" s="25">
        <v>10</v>
      </c>
      <c r="AN1670" s="25">
        <v>59</v>
      </c>
      <c r="AO1670" s="25">
        <v>124</v>
      </c>
      <c r="AP1670" s="25">
        <v>124</v>
      </c>
      <c r="AQ1670" s="25">
        <v>0.78</v>
      </c>
      <c r="AR1670" s="94">
        <v>9.0718400000000001E-4</v>
      </c>
      <c r="AS1670" s="157" t="s">
        <v>22</v>
      </c>
      <c r="AT1670" s="93">
        <v>44511</v>
      </c>
      <c r="AU1670" s="92" t="s">
        <v>22</v>
      </c>
      <c r="AV1670" s="91" t="s">
        <v>48</v>
      </c>
      <c r="AW1670" s="92" t="s">
        <v>48</v>
      </c>
      <c r="AX1670" s="92" t="s">
        <v>48</v>
      </c>
      <c r="AY1670" s="91" t="s">
        <v>152</v>
      </c>
      <c r="AZ1670" s="23"/>
      <c r="BA1670" s="25">
        <v>0</v>
      </c>
      <c r="BB1670" t="s">
        <v>48</v>
      </c>
      <c r="BC1670" t="e">
        <v>#N/A</v>
      </c>
      <c r="BD1670" t="e">
        <f>IF(Z1670=BC1670,"OK")</f>
        <v>#N/A</v>
      </c>
      <c r="BE1670">
        <v>7.8E-2</v>
      </c>
      <c r="BF1670">
        <v>6.1400000000000002E-5</v>
      </c>
      <c r="BG1670">
        <v>59</v>
      </c>
      <c r="BH1670">
        <v>124</v>
      </c>
      <c r="BI1670">
        <v>124</v>
      </c>
      <c r="BJ1670">
        <v>0.78</v>
      </c>
      <c r="BK1670">
        <v>9.0718400000000001E-4</v>
      </c>
      <c r="BN1670" s="183"/>
    </row>
    <row r="1671" spans="1:66" ht="25.5" x14ac:dyDescent="0.25">
      <c r="A1671" s="1"/>
      <c r="B1671" s="94">
        <v>1665</v>
      </c>
      <c r="C1671" s="43">
        <v>1119150</v>
      </c>
      <c r="D1671" s="45"/>
      <c r="E1671" s="36" t="s">
        <v>311</v>
      </c>
      <c r="F1671" s="151" t="s">
        <v>21</v>
      </c>
      <c r="G1671" s="41"/>
      <c r="H1671" s="46" t="str">
        <f>IFERROR(IFERROR(IF(SEARCH("Usystems",$E1671)&gt;0,"Usystems"),IF(SEARCH("RIIFO",$E1671)&gt;0,"RIIFO","Uponor")),"Uponor")</f>
        <v>Uponor</v>
      </c>
      <c r="I1671" s="25" t="str">
        <f>IFERROR(MID($D1671,1,7)+0,"")</f>
        <v/>
      </c>
      <c r="J1671" s="25" t="str">
        <f>IFERROR(MID($D1671,10,7)+0,"")</f>
        <v/>
      </c>
      <c r="K1671" s="25" t="str">
        <f>IFERROR(MID($D1671,19,7)+0,"")</f>
        <v/>
      </c>
      <c r="L1671" s="25" t="str">
        <f>IFERROR(MID($D1671,28,7)+0,"")</f>
        <v/>
      </c>
      <c r="M1671" s="25" t="str">
        <f>IF(IFERROR(MID($Q1671,1,7)+0,"")&lt;1130000,IF(INDEX(C:C,MATCH(LEFT(Q1671,7)+0,I:I,0))&lt;1130000,"",INDEX(C:C,MATCH(LEFT(Q1671,7)+0,I:I,0))),IFERROR(MID($Q1671,1,7)+0,""))</f>
        <v/>
      </c>
      <c r="N1671" s="25" t="str">
        <f>IF(IFERROR(MID($Q1671,10,7)+0,"")&lt;1130000,"",IFERROR(MID($Q1671,10,7)+0,""))</f>
        <v/>
      </c>
      <c r="O1671" s="25" t="str">
        <f>IF(IFERROR(MID($Q1671,19,7)+0,"")&lt;1130000,"",IFERROR(MID($Q1671,19,7)+0,""))</f>
        <v/>
      </c>
      <c r="P1671" s="25" t="str">
        <f>IF(M1671="","",IF(N1671="",M1671,M1671&amp;", "&amp;N1671))</f>
        <v/>
      </c>
      <c r="Q1671" s="25"/>
      <c r="R1671" s="25"/>
      <c r="S1671" s="35" t="s">
        <v>4784</v>
      </c>
      <c r="T1671" s="25" t="s">
        <v>36</v>
      </c>
      <c r="U1671" s="185">
        <v>1663</v>
      </c>
      <c r="V1671" s="188">
        <v>1663</v>
      </c>
      <c r="W1671" s="189">
        <v>1663</v>
      </c>
      <c r="X1671" s="31">
        <v>1663</v>
      </c>
      <c r="Y1671" s="90">
        <f>IFERROR(ROUND(X1671/W1671-1,2),"")</f>
        <v>0</v>
      </c>
      <c r="Z1671" s="31">
        <f>IF(OR(S1671="VLD MLC components",S1671="VLD MLC pipes",S1671="VLD PEX components",S1671="VLD PEX pipes",S1671="VLD PHC components",S1671="VLD PHC pipes",S1671="Controls VLD"),"По запросу",X1671)</f>
        <v>1663</v>
      </c>
      <c r="AA1671" s="63">
        <f>ROUND(X1671/1.2,3)</f>
        <v>1385.8330000000001</v>
      </c>
      <c r="AB1671" s="23">
        <v>1385.8330000000001</v>
      </c>
      <c r="AC1671" s="190">
        <f>IFERROR(ROUND(AA1671/AB1671-1,2),"")</f>
        <v>0</v>
      </c>
      <c r="AD1671" s="25">
        <v>7.8E-2</v>
      </c>
      <c r="AE1671" s="25">
        <v>4.4199999999999997E-5</v>
      </c>
      <c r="AF1671" s="25">
        <v>0</v>
      </c>
      <c r="AG1671" s="25" t="s">
        <v>22</v>
      </c>
      <c r="AH1671" s="25">
        <v>0</v>
      </c>
      <c r="AI1671" s="25">
        <v>0</v>
      </c>
      <c r="AJ1671" s="25" t="s">
        <v>20</v>
      </c>
      <c r="AK1671" s="42" t="s">
        <v>19</v>
      </c>
      <c r="AL1671" s="25" t="s">
        <v>20</v>
      </c>
      <c r="AM1671" s="25">
        <v>10</v>
      </c>
      <c r="AN1671" s="25">
        <v>52</v>
      </c>
      <c r="AO1671" s="25">
        <v>132</v>
      </c>
      <c r="AP1671" s="25">
        <v>132</v>
      </c>
      <c r="AQ1671" s="25">
        <v>0.78</v>
      </c>
      <c r="AR1671" s="94">
        <v>9.0604800000000001E-4</v>
      </c>
      <c r="AS1671" s="157" t="s">
        <v>22</v>
      </c>
      <c r="AT1671" s="93">
        <v>44511</v>
      </c>
      <c r="AU1671" s="92" t="s">
        <v>22</v>
      </c>
      <c r="AV1671" s="91" t="s">
        <v>152</v>
      </c>
      <c r="AW1671" s="92" t="s">
        <v>48</v>
      </c>
      <c r="AX1671" s="92" t="s">
        <v>48</v>
      </c>
      <c r="AY1671" s="91" t="s">
        <v>152</v>
      </c>
      <c r="AZ1671" s="23"/>
      <c r="BA1671" s="25" t="s">
        <v>4803</v>
      </c>
      <c r="BB1671" t="s">
        <v>25</v>
      </c>
      <c r="BC1671" t="e">
        <v>#N/A</v>
      </c>
      <c r="BD1671" t="e">
        <f>IF(Z1671=BC1671,"OK")</f>
        <v>#N/A</v>
      </c>
      <c r="BE1671">
        <v>7.8E-2</v>
      </c>
      <c r="BF1671">
        <v>4.4199999999999997E-5</v>
      </c>
      <c r="BG1671">
        <v>52</v>
      </c>
      <c r="BH1671">
        <v>132</v>
      </c>
      <c r="BI1671">
        <v>132</v>
      </c>
      <c r="BJ1671">
        <v>0.78</v>
      </c>
      <c r="BK1671">
        <v>9.0604800000000001E-4</v>
      </c>
      <c r="BN1671" s="183"/>
    </row>
    <row r="1672" spans="1:66" ht="25.5" x14ac:dyDescent="0.25">
      <c r="A1672" s="1"/>
      <c r="B1672" s="94">
        <v>1666</v>
      </c>
      <c r="C1672" s="43">
        <v>1119151</v>
      </c>
      <c r="D1672" s="45"/>
      <c r="E1672" s="36" t="s">
        <v>312</v>
      </c>
      <c r="F1672" s="151" t="s">
        <v>21</v>
      </c>
      <c r="G1672" s="41"/>
      <c r="H1672" s="46" t="str">
        <f>IFERROR(IFERROR(IF(SEARCH("Usystems",$E1672)&gt;0,"Usystems"),IF(SEARCH("RIIFO",$E1672)&gt;0,"RIIFO","Uponor")),"Uponor")</f>
        <v>Uponor</v>
      </c>
      <c r="I1672" s="25" t="str">
        <f>IFERROR(MID($D1672,1,7)+0,"")</f>
        <v/>
      </c>
      <c r="J1672" s="25" t="str">
        <f>IFERROR(MID($D1672,10,7)+0,"")</f>
        <v/>
      </c>
      <c r="K1672" s="25" t="str">
        <f>IFERROR(MID($D1672,19,7)+0,"")</f>
        <v/>
      </c>
      <c r="L1672" s="25" t="str">
        <f>IFERROR(MID($D1672,28,7)+0,"")</f>
        <v/>
      </c>
      <c r="M1672" s="25" t="str">
        <f>IF(IFERROR(MID($Q1672,1,7)+0,"")&lt;1130000,IF(INDEX(C:C,MATCH(LEFT(Q1672,7)+0,I:I,0))&lt;1130000,"",INDEX(C:C,MATCH(LEFT(Q1672,7)+0,I:I,0))),IFERROR(MID($Q1672,1,7)+0,""))</f>
        <v/>
      </c>
      <c r="N1672" s="25" t="str">
        <f>IF(IFERROR(MID($Q1672,10,7)+0,"")&lt;1130000,"",IFERROR(MID($Q1672,10,7)+0,""))</f>
        <v/>
      </c>
      <c r="O1672" s="25" t="str">
        <f>IF(IFERROR(MID($Q1672,19,7)+0,"")&lt;1130000,"",IFERROR(MID($Q1672,19,7)+0,""))</f>
        <v/>
      </c>
      <c r="P1672" s="25" t="str">
        <f>IF(M1672="","",IF(N1672="",M1672,M1672&amp;", "&amp;N1672))</f>
        <v/>
      </c>
      <c r="Q1672" s="25"/>
      <c r="R1672" s="25"/>
      <c r="S1672" s="35" t="s">
        <v>4784</v>
      </c>
      <c r="T1672" s="25" t="s">
        <v>36</v>
      </c>
      <c r="U1672" s="185">
        <v>1679</v>
      </c>
      <c r="V1672" s="188">
        <v>1679</v>
      </c>
      <c r="W1672" s="189">
        <v>1679</v>
      </c>
      <c r="X1672" s="31">
        <v>1679</v>
      </c>
      <c r="Y1672" s="90">
        <f>IFERROR(ROUND(X1672/W1672-1,2),"")</f>
        <v>0</v>
      </c>
      <c r="Z1672" s="31">
        <f>IF(OR(S1672="VLD MLC components",S1672="VLD MLC pipes",S1672="VLD PEX components",S1672="VLD PEX pipes",S1672="VLD PHC components",S1672="VLD PHC pipes",S1672="Controls VLD"),"По запросу",X1672)</f>
        <v>1679</v>
      </c>
      <c r="AA1672" s="63">
        <f>ROUND(X1672/1.2,3)</f>
        <v>1399.1669999999999</v>
      </c>
      <c r="AB1672" s="23">
        <v>1399.1669999999999</v>
      </c>
      <c r="AC1672" s="190">
        <f>IFERROR(ROUND(AA1672/AB1672-1,2),"")</f>
        <v>0</v>
      </c>
      <c r="AD1672" s="25">
        <v>7.9000000000000001E-2</v>
      </c>
      <c r="AE1672" s="25">
        <v>5.9299999999999998E-5</v>
      </c>
      <c r="AF1672" s="25">
        <v>0</v>
      </c>
      <c r="AG1672" s="25" t="s">
        <v>22</v>
      </c>
      <c r="AH1672" s="25">
        <v>0</v>
      </c>
      <c r="AI1672" s="25">
        <v>0</v>
      </c>
      <c r="AJ1672" s="25" t="s">
        <v>20</v>
      </c>
      <c r="AK1672" s="42" t="s">
        <v>19</v>
      </c>
      <c r="AL1672" s="25" t="s">
        <v>20</v>
      </c>
      <c r="AM1672" s="25">
        <v>10</v>
      </c>
      <c r="AN1672" s="25">
        <v>57</v>
      </c>
      <c r="AO1672" s="25">
        <v>140</v>
      </c>
      <c r="AP1672" s="25">
        <v>140</v>
      </c>
      <c r="AQ1672" s="25">
        <v>0.79</v>
      </c>
      <c r="AR1672" s="94">
        <v>1.1172000000000001E-3</v>
      </c>
      <c r="AS1672" s="157" t="s">
        <v>22</v>
      </c>
      <c r="AT1672" s="93">
        <v>44511</v>
      </c>
      <c r="AU1672" s="92" t="s">
        <v>22</v>
      </c>
      <c r="AV1672" s="91" t="s">
        <v>152</v>
      </c>
      <c r="AW1672" s="92" t="s">
        <v>48</v>
      </c>
      <c r="AX1672" s="92" t="s">
        <v>48</v>
      </c>
      <c r="AY1672" s="91" t="s">
        <v>152</v>
      </c>
      <c r="AZ1672" s="23"/>
      <c r="BA1672" s="25" t="s">
        <v>4802</v>
      </c>
      <c r="BB1672" t="s">
        <v>25</v>
      </c>
      <c r="BC1672" t="e">
        <v>#N/A</v>
      </c>
      <c r="BD1672" t="e">
        <f>IF(Z1672=BC1672,"OK")</f>
        <v>#N/A</v>
      </c>
      <c r="BE1672">
        <v>7.9000000000000001E-2</v>
      </c>
      <c r="BF1672">
        <v>5.9299999999999998E-5</v>
      </c>
      <c r="BG1672">
        <v>57</v>
      </c>
      <c r="BH1672">
        <v>140</v>
      </c>
      <c r="BI1672">
        <v>140</v>
      </c>
      <c r="BJ1672">
        <v>0.79</v>
      </c>
      <c r="BK1672">
        <v>1.1172000000000001E-3</v>
      </c>
      <c r="BN1672" s="183"/>
    </row>
    <row r="1673" spans="1:66" ht="25.5" x14ac:dyDescent="0.25">
      <c r="A1673" s="1"/>
      <c r="B1673" s="94">
        <v>1667</v>
      </c>
      <c r="C1673" s="43">
        <v>1119152</v>
      </c>
      <c r="D1673" s="45"/>
      <c r="E1673" s="36" t="s">
        <v>313</v>
      </c>
      <c r="F1673" s="151" t="s">
        <v>21</v>
      </c>
      <c r="G1673" s="28"/>
      <c r="H1673" s="46" t="str">
        <f>IFERROR(IFERROR(IF(SEARCH("Usystems",$E1673)&gt;0,"Usystems"),IF(SEARCH("RIIFO",$E1673)&gt;0,"RIIFO","Uponor")),"Uponor")</f>
        <v>Uponor</v>
      </c>
      <c r="I1673" s="25" t="str">
        <f>IFERROR(MID($D1673,1,7)+0,"")</f>
        <v/>
      </c>
      <c r="J1673" s="25" t="str">
        <f>IFERROR(MID($D1673,10,7)+0,"")</f>
        <v/>
      </c>
      <c r="K1673" s="25" t="str">
        <f>IFERROR(MID($D1673,19,7)+0,"")</f>
        <v/>
      </c>
      <c r="L1673" s="25" t="str">
        <f>IFERROR(MID($D1673,28,7)+0,"")</f>
        <v/>
      </c>
      <c r="M1673" s="25" t="str">
        <f>IF(IFERROR(MID($Q1673,1,7)+0,"")&lt;1130000,IF(INDEX(C:C,MATCH(LEFT(Q1673,7)+0,I:I,0))&lt;1130000,"",INDEX(C:C,MATCH(LEFT(Q1673,7)+0,I:I,0))),IFERROR(MID($Q1673,1,7)+0,""))</f>
        <v/>
      </c>
      <c r="N1673" s="25" t="str">
        <f>IF(IFERROR(MID($Q1673,10,7)+0,"")&lt;1130000,"",IFERROR(MID($Q1673,10,7)+0,""))</f>
        <v/>
      </c>
      <c r="O1673" s="25" t="str">
        <f>IF(IFERROR(MID($Q1673,19,7)+0,"")&lt;1130000,"",IFERROR(MID($Q1673,19,7)+0,""))</f>
        <v/>
      </c>
      <c r="P1673" s="25" t="str">
        <f>IF(M1673="","",IF(N1673="",M1673,M1673&amp;", "&amp;N1673))</f>
        <v/>
      </c>
      <c r="Q1673" s="25"/>
      <c r="R1673" s="25"/>
      <c r="S1673" s="35" t="s">
        <v>4784</v>
      </c>
      <c r="T1673" s="25" t="s">
        <v>36</v>
      </c>
      <c r="U1673" s="185">
        <v>1816</v>
      </c>
      <c r="V1673" s="188">
        <v>1816</v>
      </c>
      <c r="W1673" s="189">
        <v>1816</v>
      </c>
      <c r="X1673" s="31">
        <v>1816</v>
      </c>
      <c r="Y1673" s="90">
        <f>IFERROR(ROUND(X1673/W1673-1,2),"")</f>
        <v>0</v>
      </c>
      <c r="Z1673" s="31">
        <f>IF(OR(S1673="VLD MLC components",S1673="VLD MLC pipes",S1673="VLD PEX components",S1673="VLD PEX pipes",S1673="VLD PHC components",S1673="VLD PHC pipes",S1673="Controls VLD"),"По запросу",X1673)</f>
        <v>1816</v>
      </c>
      <c r="AA1673" s="63">
        <f>ROUND(X1673/1.2,3)</f>
        <v>1513.3330000000001</v>
      </c>
      <c r="AB1673" s="23">
        <v>1513.3330000000001</v>
      </c>
      <c r="AC1673" s="190">
        <f>IFERROR(ROUND(AA1673/AB1673-1,2),"")</f>
        <v>0</v>
      </c>
      <c r="AD1673" s="25">
        <v>0.108</v>
      </c>
      <c r="AE1673" s="25">
        <v>1.066E-4</v>
      </c>
      <c r="AF1673" s="25">
        <v>0</v>
      </c>
      <c r="AG1673" s="25" t="s">
        <v>22</v>
      </c>
      <c r="AH1673" s="25">
        <v>0</v>
      </c>
      <c r="AI1673" s="25">
        <v>0</v>
      </c>
      <c r="AJ1673" s="25" t="s">
        <v>20</v>
      </c>
      <c r="AK1673" s="42" t="s">
        <v>19</v>
      </c>
      <c r="AL1673" s="25" t="s">
        <v>20</v>
      </c>
      <c r="AM1673" s="25">
        <v>10</v>
      </c>
      <c r="AN1673" s="25">
        <v>71</v>
      </c>
      <c r="AO1673" s="25">
        <v>145</v>
      </c>
      <c r="AP1673" s="25">
        <v>145</v>
      </c>
      <c r="AQ1673" s="25">
        <v>1.08</v>
      </c>
      <c r="AR1673" s="94">
        <v>1.492775E-3</v>
      </c>
      <c r="AS1673" s="157" t="s">
        <v>22</v>
      </c>
      <c r="AT1673" s="93">
        <v>44511</v>
      </c>
      <c r="AU1673" s="92" t="s">
        <v>22</v>
      </c>
      <c r="AV1673" s="91" t="s">
        <v>48</v>
      </c>
      <c r="AW1673" s="92" t="s">
        <v>48</v>
      </c>
      <c r="AX1673" s="92" t="s">
        <v>48</v>
      </c>
      <c r="AY1673" s="91" t="s">
        <v>152</v>
      </c>
      <c r="AZ1673" s="23"/>
      <c r="BA1673" s="25">
        <v>0</v>
      </c>
      <c r="BB1673" t="s">
        <v>48</v>
      </c>
      <c r="BC1673" t="e">
        <v>#N/A</v>
      </c>
      <c r="BD1673" t="e">
        <f>IF(Z1673=BC1673,"OK")</f>
        <v>#N/A</v>
      </c>
      <c r="BE1673">
        <v>0.108</v>
      </c>
      <c r="BF1673">
        <v>1.066E-4</v>
      </c>
      <c r="BG1673">
        <v>71</v>
      </c>
      <c r="BH1673">
        <v>145</v>
      </c>
      <c r="BI1673">
        <v>145</v>
      </c>
      <c r="BJ1673">
        <v>1.08</v>
      </c>
      <c r="BK1673">
        <v>1.492775E-3</v>
      </c>
      <c r="BN1673" s="183"/>
    </row>
    <row r="1674" spans="1:66" ht="25.5" x14ac:dyDescent="0.25">
      <c r="A1674" s="1"/>
      <c r="B1674" s="94">
        <v>1668</v>
      </c>
      <c r="C1674" s="43">
        <v>1119153</v>
      </c>
      <c r="D1674" s="45"/>
      <c r="E1674" s="36" t="s">
        <v>314</v>
      </c>
      <c r="F1674" s="151" t="s">
        <v>21</v>
      </c>
      <c r="G1674" s="102"/>
      <c r="H1674" s="46" t="str">
        <f>IFERROR(IFERROR(IF(SEARCH("Usystems",$E1674)&gt;0,"Usystems"),IF(SEARCH("RIIFO",$E1674)&gt;0,"RIIFO","Uponor")),"Uponor")</f>
        <v>Uponor</v>
      </c>
      <c r="I1674" s="25" t="str">
        <f>IFERROR(MID($D1674,1,7)+0,"")</f>
        <v/>
      </c>
      <c r="J1674" s="25" t="str">
        <f>IFERROR(MID($D1674,10,7)+0,"")</f>
        <v/>
      </c>
      <c r="K1674" s="25" t="str">
        <f>IFERROR(MID($D1674,19,7)+0,"")</f>
        <v/>
      </c>
      <c r="L1674" s="25" t="str">
        <f>IFERROR(MID($D1674,28,7)+0,"")</f>
        <v/>
      </c>
      <c r="M1674" s="25" t="str">
        <f>IF(IFERROR(MID($Q1674,1,7)+0,"")&lt;1130000,IF(INDEX(C:C,MATCH(LEFT(Q1674,7)+0,I:I,0))&lt;1130000,"",INDEX(C:C,MATCH(LEFT(Q1674,7)+0,I:I,0))),IFERROR(MID($Q1674,1,7)+0,""))</f>
        <v/>
      </c>
      <c r="N1674" s="25" t="str">
        <f>IF(IFERROR(MID($Q1674,10,7)+0,"")&lt;1130000,"",IFERROR(MID($Q1674,10,7)+0,""))</f>
        <v/>
      </c>
      <c r="O1674" s="25" t="str">
        <f>IF(IFERROR(MID($Q1674,19,7)+0,"")&lt;1130000,"",IFERROR(MID($Q1674,19,7)+0,""))</f>
        <v/>
      </c>
      <c r="P1674" s="25" t="str">
        <f>IF(M1674="","",IF(N1674="",M1674,M1674&amp;", "&amp;N1674))</f>
        <v/>
      </c>
      <c r="Q1674" s="25"/>
      <c r="R1674" s="25"/>
      <c r="S1674" s="35" t="s">
        <v>4784</v>
      </c>
      <c r="T1674" s="25" t="s">
        <v>36</v>
      </c>
      <c r="U1674" s="185">
        <v>2335</v>
      </c>
      <c r="V1674" s="188">
        <v>2335</v>
      </c>
      <c r="W1674" s="189">
        <v>2335</v>
      </c>
      <c r="X1674" s="31">
        <v>2335</v>
      </c>
      <c r="Y1674" s="90">
        <f>IFERROR(ROUND(X1674/W1674-1,2),"")</f>
        <v>0</v>
      </c>
      <c r="Z1674" s="31">
        <f>IF(OR(S1674="VLD MLC components",S1674="VLD MLC pipes",S1674="VLD PEX components",S1674="VLD PEX pipes",S1674="VLD PHC components",S1674="VLD PHC pipes",S1674="Controls VLD"),"По запросу",X1674)</f>
        <v>2335</v>
      </c>
      <c r="AA1674" s="63">
        <f>ROUND(X1674/1.2,3)</f>
        <v>1945.8330000000001</v>
      </c>
      <c r="AB1674" s="23">
        <v>1945.8330000000001</v>
      </c>
      <c r="AC1674" s="190">
        <f>IFERROR(ROUND(AA1674/AB1674-1,2),"")</f>
        <v>0</v>
      </c>
      <c r="AD1674" s="25">
        <v>0.105</v>
      </c>
      <c r="AE1674" s="25">
        <v>7.7200000000000006E-5</v>
      </c>
      <c r="AF1674" s="25">
        <v>0</v>
      </c>
      <c r="AG1674" s="25" t="s">
        <v>22</v>
      </c>
      <c r="AH1674" s="25">
        <v>0</v>
      </c>
      <c r="AI1674" s="25">
        <v>0</v>
      </c>
      <c r="AJ1674" s="25" t="s">
        <v>20</v>
      </c>
      <c r="AK1674" s="42" t="s">
        <v>19</v>
      </c>
      <c r="AL1674" s="25" t="s">
        <v>20</v>
      </c>
      <c r="AM1674" s="25">
        <v>10</v>
      </c>
      <c r="AN1674" s="25">
        <v>74</v>
      </c>
      <c r="AO1674" s="25">
        <v>142</v>
      </c>
      <c r="AP1674" s="25">
        <v>142</v>
      </c>
      <c r="AQ1674" s="25">
        <v>1.05</v>
      </c>
      <c r="AR1674" s="94">
        <v>1.492136E-3</v>
      </c>
      <c r="AS1674" s="157" t="s">
        <v>22</v>
      </c>
      <c r="AT1674" s="93">
        <v>44511</v>
      </c>
      <c r="AU1674" s="92" t="s">
        <v>22</v>
      </c>
      <c r="AV1674" s="91" t="s">
        <v>48</v>
      </c>
      <c r="AW1674" s="92" t="s">
        <v>48</v>
      </c>
      <c r="AX1674" s="92" t="s">
        <v>48</v>
      </c>
      <c r="AY1674" s="91" t="s">
        <v>152</v>
      </c>
      <c r="AZ1674" s="23"/>
      <c r="BA1674" s="25">
        <v>0</v>
      </c>
      <c r="BB1674" t="s">
        <v>48</v>
      </c>
      <c r="BC1674" t="e">
        <v>#N/A</v>
      </c>
      <c r="BD1674" t="e">
        <f>IF(Z1674=BC1674,"OK")</f>
        <v>#N/A</v>
      </c>
      <c r="BE1674">
        <v>0.105</v>
      </c>
      <c r="BF1674">
        <v>7.7200000000000006E-5</v>
      </c>
      <c r="BG1674">
        <v>74</v>
      </c>
      <c r="BH1674">
        <v>142</v>
      </c>
      <c r="BI1674">
        <v>142</v>
      </c>
      <c r="BJ1674">
        <v>1.05</v>
      </c>
      <c r="BK1674">
        <v>1.492136E-3</v>
      </c>
      <c r="BN1674" s="183"/>
    </row>
    <row r="1675" spans="1:66" ht="25.5" x14ac:dyDescent="0.25">
      <c r="A1675" s="1"/>
      <c r="B1675" s="94">
        <v>1669</v>
      </c>
      <c r="C1675" s="43">
        <v>1119154</v>
      </c>
      <c r="D1675" s="45"/>
      <c r="E1675" s="36" t="s">
        <v>315</v>
      </c>
      <c r="F1675" s="151" t="s">
        <v>21</v>
      </c>
      <c r="G1675" s="28"/>
      <c r="H1675" s="46" t="str">
        <f>IFERROR(IFERROR(IF(SEARCH("Usystems",$E1675)&gt;0,"Usystems"),IF(SEARCH("RIIFO",$E1675)&gt;0,"RIIFO","Uponor")),"Uponor")</f>
        <v>Uponor</v>
      </c>
      <c r="I1675" s="25" t="str">
        <f>IFERROR(MID($D1675,1,7)+0,"")</f>
        <v/>
      </c>
      <c r="J1675" s="25" t="str">
        <f>IFERROR(MID($D1675,10,7)+0,"")</f>
        <v/>
      </c>
      <c r="K1675" s="25" t="str">
        <f>IFERROR(MID($D1675,19,7)+0,"")</f>
        <v/>
      </c>
      <c r="L1675" s="25" t="str">
        <f>IFERROR(MID($D1675,28,7)+0,"")</f>
        <v/>
      </c>
      <c r="M1675" s="25" t="str">
        <f>IF(IFERROR(MID($Q1675,1,7)+0,"")&lt;1130000,IF(INDEX(C:C,MATCH(LEFT(Q1675,7)+0,I:I,0))&lt;1130000,"",INDEX(C:C,MATCH(LEFT(Q1675,7)+0,I:I,0))),IFERROR(MID($Q1675,1,7)+0,""))</f>
        <v/>
      </c>
      <c r="N1675" s="25" t="str">
        <f>IF(IFERROR(MID($Q1675,10,7)+0,"")&lt;1130000,"",IFERROR(MID($Q1675,10,7)+0,""))</f>
        <v/>
      </c>
      <c r="O1675" s="25" t="str">
        <f>IF(IFERROR(MID($Q1675,19,7)+0,"")&lt;1130000,"",IFERROR(MID($Q1675,19,7)+0,""))</f>
        <v/>
      </c>
      <c r="P1675" s="25" t="str">
        <f>IF(M1675="","",IF(N1675="",M1675,M1675&amp;", "&amp;N1675))</f>
        <v/>
      </c>
      <c r="Q1675" s="25"/>
      <c r="R1675" s="25"/>
      <c r="S1675" s="35" t="s">
        <v>4784</v>
      </c>
      <c r="T1675" s="25" t="s">
        <v>36</v>
      </c>
      <c r="U1675" s="185">
        <v>3220</v>
      </c>
      <c r="V1675" s="188">
        <v>3220</v>
      </c>
      <c r="W1675" s="189">
        <v>3220</v>
      </c>
      <c r="X1675" s="31">
        <v>3220</v>
      </c>
      <c r="Y1675" s="90">
        <f>IFERROR(ROUND(X1675/W1675-1,2),"")</f>
        <v>0</v>
      </c>
      <c r="Z1675" s="31">
        <f>IF(OR(S1675="VLD MLC components",S1675="VLD MLC pipes",S1675="VLD PEX components",S1675="VLD PEX pipes",S1675="VLD PHC components",S1675="VLD PHC pipes",S1675="Controls VLD"),"По запросу",X1675)</f>
        <v>3220</v>
      </c>
      <c r="AA1675" s="63">
        <f>ROUND(X1675/1.2,3)</f>
        <v>2683.3330000000001</v>
      </c>
      <c r="AB1675" s="23">
        <v>2683.3330000000001</v>
      </c>
      <c r="AC1675" s="190">
        <f>IFERROR(ROUND(AA1675/AB1675-1,2),"")</f>
        <v>0</v>
      </c>
      <c r="AD1675" s="25">
        <v>0.105</v>
      </c>
      <c r="AE1675" s="25">
        <v>9.5299999999999999E-5</v>
      </c>
      <c r="AF1675" s="25">
        <v>0</v>
      </c>
      <c r="AG1675" s="25" t="s">
        <v>22</v>
      </c>
      <c r="AH1675" s="25">
        <v>0</v>
      </c>
      <c r="AI1675" s="25">
        <v>0</v>
      </c>
      <c r="AJ1675" s="25" t="s">
        <v>20</v>
      </c>
      <c r="AK1675" s="42" t="s">
        <v>19</v>
      </c>
      <c r="AL1675" s="25" t="s">
        <v>20</v>
      </c>
      <c r="AM1675" s="25">
        <v>10</v>
      </c>
      <c r="AN1675" s="25">
        <v>63</v>
      </c>
      <c r="AO1675" s="25">
        <v>154</v>
      </c>
      <c r="AP1675" s="25">
        <v>154</v>
      </c>
      <c r="AQ1675" s="25">
        <v>1.05</v>
      </c>
      <c r="AR1675" s="94">
        <v>1.4941080000000001E-3</v>
      </c>
      <c r="AS1675" s="157" t="s">
        <v>22</v>
      </c>
      <c r="AT1675" s="93">
        <v>44511</v>
      </c>
      <c r="AU1675" s="92" t="s">
        <v>22</v>
      </c>
      <c r="AV1675" s="91" t="s">
        <v>152</v>
      </c>
      <c r="AW1675" s="92" t="s">
        <v>48</v>
      </c>
      <c r="AX1675" s="92" t="s">
        <v>48</v>
      </c>
      <c r="AY1675" s="91" t="s">
        <v>152</v>
      </c>
      <c r="AZ1675" s="23"/>
      <c r="BA1675" s="25" t="s">
        <v>4801</v>
      </c>
      <c r="BB1675" t="s">
        <v>25</v>
      </c>
      <c r="BC1675" t="e">
        <v>#N/A</v>
      </c>
      <c r="BD1675" t="e">
        <f>IF(Z1675=BC1675,"OK")</f>
        <v>#N/A</v>
      </c>
      <c r="BE1675">
        <v>0.105</v>
      </c>
      <c r="BF1675">
        <v>9.5299999999999999E-5</v>
      </c>
      <c r="BG1675">
        <v>63</v>
      </c>
      <c r="BH1675">
        <v>154</v>
      </c>
      <c r="BI1675">
        <v>154</v>
      </c>
      <c r="BJ1675">
        <v>1.05</v>
      </c>
      <c r="BK1675">
        <v>1.4941080000000001E-3</v>
      </c>
      <c r="BN1675" s="183"/>
    </row>
    <row r="1676" spans="1:66" ht="25.5" x14ac:dyDescent="0.25">
      <c r="A1676" s="1"/>
      <c r="B1676" s="94">
        <v>1670</v>
      </c>
      <c r="C1676" s="43">
        <v>1119155</v>
      </c>
      <c r="D1676" s="45"/>
      <c r="E1676" s="36" t="s">
        <v>316</v>
      </c>
      <c r="F1676" s="151" t="s">
        <v>21</v>
      </c>
      <c r="G1676" s="28"/>
      <c r="H1676" s="46" t="str">
        <f>IFERROR(IFERROR(IF(SEARCH("Usystems",$E1676)&gt;0,"Usystems"),IF(SEARCH("RIIFO",$E1676)&gt;0,"RIIFO","Uponor")),"Uponor")</f>
        <v>Uponor</v>
      </c>
      <c r="I1676" s="25" t="str">
        <f>IFERROR(MID($D1676,1,7)+0,"")</f>
        <v/>
      </c>
      <c r="J1676" s="25" t="str">
        <f>IFERROR(MID($D1676,10,7)+0,"")</f>
        <v/>
      </c>
      <c r="K1676" s="25" t="str">
        <f>IFERROR(MID($D1676,19,7)+0,"")</f>
        <v/>
      </c>
      <c r="L1676" s="25" t="str">
        <f>IFERROR(MID($D1676,28,7)+0,"")</f>
        <v/>
      </c>
      <c r="M1676" s="25" t="str">
        <f>IF(IFERROR(MID($Q1676,1,7)+0,"")&lt;1130000,IF(INDEX(C:C,MATCH(LEFT(Q1676,7)+0,I:I,0))&lt;1130000,"",INDEX(C:C,MATCH(LEFT(Q1676,7)+0,I:I,0))),IFERROR(MID($Q1676,1,7)+0,""))</f>
        <v/>
      </c>
      <c r="N1676" s="25" t="str">
        <f>IF(IFERROR(MID($Q1676,10,7)+0,"")&lt;1130000,"",IFERROR(MID($Q1676,10,7)+0,""))</f>
        <v/>
      </c>
      <c r="O1676" s="25" t="str">
        <f>IF(IFERROR(MID($Q1676,19,7)+0,"")&lt;1130000,"",IFERROR(MID($Q1676,19,7)+0,""))</f>
        <v/>
      </c>
      <c r="P1676" s="25" t="str">
        <f>IF(M1676="","",IF(N1676="",M1676,M1676&amp;", "&amp;N1676))</f>
        <v/>
      </c>
      <c r="Q1676" s="25"/>
      <c r="R1676" s="25"/>
      <c r="S1676" s="35" t="s">
        <v>4784</v>
      </c>
      <c r="T1676" s="25" t="s">
        <v>36</v>
      </c>
      <c r="U1676" s="185">
        <v>3816</v>
      </c>
      <c r="V1676" s="188">
        <v>3816</v>
      </c>
      <c r="W1676" s="189">
        <v>3816</v>
      </c>
      <c r="X1676" s="31">
        <v>3816</v>
      </c>
      <c r="Y1676" s="90">
        <f>IFERROR(ROUND(X1676/W1676-1,2),"")</f>
        <v>0</v>
      </c>
      <c r="Z1676" s="31">
        <f>IF(OR(S1676="VLD MLC components",S1676="VLD MLC pipes",S1676="VLD PEX components",S1676="VLD PEX pipes",S1676="VLD PHC components",S1676="VLD PHC pipes",S1676="Controls VLD"),"По запросу",X1676)</f>
        <v>3816</v>
      </c>
      <c r="AA1676" s="63">
        <f>ROUND(X1676/1.2,3)</f>
        <v>3180</v>
      </c>
      <c r="AB1676" s="23">
        <v>3180</v>
      </c>
      <c r="AC1676" s="190">
        <f>IFERROR(ROUND(AA1676/AB1676-1,2),"")</f>
        <v>0</v>
      </c>
      <c r="AD1676" s="25">
        <v>0.13400000000000001</v>
      </c>
      <c r="AE1676" s="25">
        <v>1.2400000000000001E-4</v>
      </c>
      <c r="AF1676" s="25">
        <v>0</v>
      </c>
      <c r="AG1676" s="25" t="s">
        <v>22</v>
      </c>
      <c r="AH1676" s="25">
        <v>0</v>
      </c>
      <c r="AI1676" s="25">
        <v>0</v>
      </c>
      <c r="AJ1676" s="25" t="s">
        <v>20</v>
      </c>
      <c r="AK1676" s="42" t="s">
        <v>19</v>
      </c>
      <c r="AL1676" s="25" t="s">
        <v>20</v>
      </c>
      <c r="AM1676" s="25">
        <v>10</v>
      </c>
      <c r="AN1676" s="25">
        <v>82</v>
      </c>
      <c r="AO1676" s="25">
        <v>191</v>
      </c>
      <c r="AP1676" s="25">
        <v>191</v>
      </c>
      <c r="AQ1676" s="25">
        <v>1.34</v>
      </c>
      <c r="AR1676" s="94">
        <v>2.991442E-3</v>
      </c>
      <c r="AS1676" s="157" t="s">
        <v>22</v>
      </c>
      <c r="AT1676" s="93">
        <v>44511</v>
      </c>
      <c r="AU1676" s="92" t="s">
        <v>22</v>
      </c>
      <c r="AV1676" s="91" t="s">
        <v>48</v>
      </c>
      <c r="AW1676" s="92" t="s">
        <v>48</v>
      </c>
      <c r="AX1676" s="92" t="s">
        <v>48</v>
      </c>
      <c r="AY1676" s="91" t="s">
        <v>152</v>
      </c>
      <c r="AZ1676" s="23"/>
      <c r="BA1676" s="25">
        <v>0</v>
      </c>
      <c r="BB1676" t="s">
        <v>48</v>
      </c>
      <c r="BC1676" t="e">
        <v>#N/A</v>
      </c>
      <c r="BD1676" t="e">
        <f>IF(Z1676=BC1676,"OK")</f>
        <v>#N/A</v>
      </c>
      <c r="BE1676">
        <v>0.13400000000000001</v>
      </c>
      <c r="BF1676">
        <v>1.2400000000000001E-4</v>
      </c>
      <c r="BG1676">
        <v>82</v>
      </c>
      <c r="BH1676">
        <v>191</v>
      </c>
      <c r="BI1676">
        <v>191</v>
      </c>
      <c r="BJ1676">
        <v>1.34</v>
      </c>
      <c r="BK1676">
        <v>2.991442E-3</v>
      </c>
      <c r="BN1676" s="183"/>
    </row>
    <row r="1677" spans="1:66" ht="38.25" x14ac:dyDescent="0.25">
      <c r="A1677" s="1"/>
      <c r="B1677" s="94">
        <v>1671</v>
      </c>
      <c r="C1677" s="43">
        <v>1119156</v>
      </c>
      <c r="D1677" s="45"/>
      <c r="E1677" s="36" t="s">
        <v>317</v>
      </c>
      <c r="F1677" s="151" t="s">
        <v>21</v>
      </c>
      <c r="G1677" s="127"/>
      <c r="H1677" s="46" t="str">
        <f>IFERROR(IFERROR(IF(SEARCH("Usystems",$E1677)&gt;0,"Usystems"),IF(SEARCH("RIIFO",$E1677)&gt;0,"RIIFO","Uponor")),"Uponor")</f>
        <v>Uponor</v>
      </c>
      <c r="I1677" s="25" t="str">
        <f>IFERROR(MID($D1677,1,7)+0,"")</f>
        <v/>
      </c>
      <c r="J1677" s="25" t="str">
        <f>IFERROR(MID($D1677,10,7)+0,"")</f>
        <v/>
      </c>
      <c r="K1677" s="25" t="str">
        <f>IFERROR(MID($D1677,19,7)+0,"")</f>
        <v/>
      </c>
      <c r="L1677" s="25" t="str">
        <f>IFERROR(MID($D1677,28,7)+0,"")</f>
        <v/>
      </c>
      <c r="M1677" s="25" t="str">
        <f>IF(IFERROR(MID($Q1677,1,7)+0,"")&lt;1130000,IF(INDEX(C:C,MATCH(LEFT(Q1677,7)+0,I:I,0))&lt;1130000,"",INDEX(C:C,MATCH(LEFT(Q1677,7)+0,I:I,0))),IFERROR(MID($Q1677,1,7)+0,""))</f>
        <v/>
      </c>
      <c r="N1677" s="25" t="str">
        <f>IF(IFERROR(MID($Q1677,10,7)+0,"")&lt;1130000,"",IFERROR(MID($Q1677,10,7)+0,""))</f>
        <v/>
      </c>
      <c r="O1677" s="25" t="str">
        <f>IF(IFERROR(MID($Q1677,19,7)+0,"")&lt;1130000,"",IFERROR(MID($Q1677,19,7)+0,""))</f>
        <v/>
      </c>
      <c r="P1677" s="25" t="str">
        <f>IF(M1677="","",IF(N1677="",M1677,M1677&amp;", "&amp;N1677))</f>
        <v/>
      </c>
      <c r="Q1677" s="25"/>
      <c r="R1677" s="25"/>
      <c r="S1677" s="35" t="s">
        <v>4784</v>
      </c>
      <c r="T1677" s="25" t="s">
        <v>36</v>
      </c>
      <c r="U1677" s="185">
        <v>4004</v>
      </c>
      <c r="V1677" s="188">
        <v>4004</v>
      </c>
      <c r="W1677" s="189">
        <v>4004</v>
      </c>
      <c r="X1677" s="31">
        <v>4004</v>
      </c>
      <c r="Y1677" s="90">
        <f>IFERROR(ROUND(X1677/W1677-1,2),"")</f>
        <v>0</v>
      </c>
      <c r="Z1677" s="31">
        <f>IF(OR(S1677="VLD MLC components",S1677="VLD MLC pipes",S1677="VLD PEX components",S1677="VLD PEX pipes",S1677="VLD PHC components",S1677="VLD PHC pipes",S1677="Controls VLD"),"По запросу",X1677)</f>
        <v>4004</v>
      </c>
      <c r="AA1677" s="63">
        <f>ROUND(X1677/1.2,3)</f>
        <v>3336.6669999999999</v>
      </c>
      <c r="AB1677" s="23">
        <v>3336.6669999999999</v>
      </c>
      <c r="AC1677" s="190">
        <f>IFERROR(ROUND(AA1677/AB1677-1,2),"")</f>
        <v>0</v>
      </c>
      <c r="AD1677" s="25">
        <v>0.17399999999999999</v>
      </c>
      <c r="AE1677" s="25">
        <v>1.7469999999999999E-4</v>
      </c>
      <c r="AF1677" s="25">
        <v>0</v>
      </c>
      <c r="AG1677" s="25" t="s">
        <v>22</v>
      </c>
      <c r="AH1677" s="25">
        <v>0</v>
      </c>
      <c r="AI1677" s="25">
        <v>0</v>
      </c>
      <c r="AJ1677" s="25" t="s">
        <v>20</v>
      </c>
      <c r="AK1677" s="42" t="s">
        <v>19</v>
      </c>
      <c r="AL1677" s="25" t="s">
        <v>20</v>
      </c>
      <c r="AM1677" s="25">
        <v>10</v>
      </c>
      <c r="AN1677" s="25">
        <v>71</v>
      </c>
      <c r="AO1677" s="25">
        <v>206</v>
      </c>
      <c r="AP1677" s="25">
        <v>206</v>
      </c>
      <c r="AQ1677" s="25">
        <v>1.7399999999999998</v>
      </c>
      <c r="AR1677" s="94">
        <v>3.0129559999999998E-3</v>
      </c>
      <c r="AS1677" s="157" t="s">
        <v>22</v>
      </c>
      <c r="AT1677" s="93">
        <v>44511</v>
      </c>
      <c r="AU1677" s="92" t="s">
        <v>22</v>
      </c>
      <c r="AV1677" s="91" t="s">
        <v>152</v>
      </c>
      <c r="AW1677" s="92" t="s">
        <v>48</v>
      </c>
      <c r="AX1677" s="92" t="s">
        <v>48</v>
      </c>
      <c r="AY1677" s="91" t="s">
        <v>152</v>
      </c>
      <c r="AZ1677" s="23"/>
      <c r="BA1677" s="25" t="s">
        <v>4800</v>
      </c>
      <c r="BB1677" t="s">
        <v>25</v>
      </c>
      <c r="BC1677" t="e">
        <v>#N/A</v>
      </c>
      <c r="BD1677" t="e">
        <f>IF(Z1677=BC1677,"OK")</f>
        <v>#N/A</v>
      </c>
      <c r="BE1677">
        <v>0.17399999999999999</v>
      </c>
      <c r="BF1677">
        <v>1.7469999999999999E-4</v>
      </c>
      <c r="BG1677">
        <v>71</v>
      </c>
      <c r="BH1677">
        <v>206</v>
      </c>
      <c r="BI1677">
        <v>206</v>
      </c>
      <c r="BJ1677">
        <v>1.7399999999999998</v>
      </c>
      <c r="BK1677">
        <v>3.0129559999999998E-3</v>
      </c>
      <c r="BN1677" s="183"/>
    </row>
    <row r="1678" spans="1:66" ht="38.25" x14ac:dyDescent="0.25">
      <c r="A1678" s="1"/>
      <c r="B1678" s="94">
        <v>1672</v>
      </c>
      <c r="C1678" s="43">
        <v>1119157</v>
      </c>
      <c r="D1678" s="45"/>
      <c r="E1678" s="36" t="s">
        <v>318</v>
      </c>
      <c r="F1678" s="151" t="s">
        <v>21</v>
      </c>
      <c r="G1678" s="102"/>
      <c r="H1678" s="46" t="str">
        <f>IFERROR(IFERROR(IF(SEARCH("Usystems",$E1678)&gt;0,"Usystems"),IF(SEARCH("RIIFO",$E1678)&gt;0,"RIIFO","Uponor")),"Uponor")</f>
        <v>Uponor</v>
      </c>
      <c r="I1678" s="25" t="str">
        <f>IFERROR(MID($D1678,1,7)+0,"")</f>
        <v/>
      </c>
      <c r="J1678" s="25" t="str">
        <f>IFERROR(MID($D1678,10,7)+0,"")</f>
        <v/>
      </c>
      <c r="K1678" s="25" t="str">
        <f>IFERROR(MID($D1678,19,7)+0,"")</f>
        <v/>
      </c>
      <c r="L1678" s="25" t="str">
        <f>IFERROR(MID($D1678,28,7)+0,"")</f>
        <v/>
      </c>
      <c r="M1678" s="25" t="str">
        <f>IF(IFERROR(MID($Q1678,1,7)+0,"")&lt;1130000,IF(INDEX(C:C,MATCH(LEFT(Q1678,7)+0,I:I,0))&lt;1130000,"",INDEX(C:C,MATCH(LEFT(Q1678,7)+0,I:I,0))),IFERROR(MID($Q1678,1,7)+0,""))</f>
        <v/>
      </c>
      <c r="N1678" s="25" t="str">
        <f>IF(IFERROR(MID($Q1678,10,7)+0,"")&lt;1130000,"",IFERROR(MID($Q1678,10,7)+0,""))</f>
        <v/>
      </c>
      <c r="O1678" s="25" t="str">
        <f>IF(IFERROR(MID($Q1678,19,7)+0,"")&lt;1130000,"",IFERROR(MID($Q1678,19,7)+0,""))</f>
        <v/>
      </c>
      <c r="P1678" s="25" t="str">
        <f>IF(M1678="","",IF(N1678="",M1678,M1678&amp;", "&amp;N1678))</f>
        <v/>
      </c>
      <c r="Q1678" s="25"/>
      <c r="R1678" s="25"/>
      <c r="S1678" s="35" t="s">
        <v>4784</v>
      </c>
      <c r="T1678" s="25" t="s">
        <v>36</v>
      </c>
      <c r="U1678" s="185">
        <v>5015</v>
      </c>
      <c r="V1678" s="188">
        <v>5015</v>
      </c>
      <c r="W1678" s="189">
        <v>5015</v>
      </c>
      <c r="X1678" s="31">
        <v>5015</v>
      </c>
      <c r="Y1678" s="90">
        <f>IFERROR(ROUND(X1678/W1678-1,2),"")</f>
        <v>0</v>
      </c>
      <c r="Z1678" s="31">
        <f>IF(OR(S1678="VLD MLC components",S1678="VLD MLC pipes",S1678="VLD PEX components",S1678="VLD PEX pipes",S1678="VLD PHC components",S1678="VLD PHC pipes",S1678="Controls VLD"),"По запросу",X1678)</f>
        <v>5015</v>
      </c>
      <c r="AA1678" s="63">
        <f>ROUND(X1678/1.2,3)</f>
        <v>4179.1670000000004</v>
      </c>
      <c r="AB1678" s="23">
        <v>4179.1670000000004</v>
      </c>
      <c r="AC1678" s="190">
        <f>IFERROR(ROUND(AA1678/AB1678-1,2),"")</f>
        <v>0</v>
      </c>
      <c r="AD1678" s="25">
        <v>0.27400000000000002</v>
      </c>
      <c r="AE1678" s="25">
        <v>2.6219999999999998E-4</v>
      </c>
      <c r="AF1678" s="25">
        <v>0</v>
      </c>
      <c r="AG1678" s="25" t="s">
        <v>22</v>
      </c>
      <c r="AH1678" s="25">
        <v>0</v>
      </c>
      <c r="AI1678" s="25">
        <v>0</v>
      </c>
      <c r="AJ1678" s="25" t="s">
        <v>20</v>
      </c>
      <c r="AK1678" s="42" t="s">
        <v>19</v>
      </c>
      <c r="AL1678" s="25" t="s">
        <v>20</v>
      </c>
      <c r="AM1678" s="25">
        <v>6</v>
      </c>
      <c r="AN1678" s="25">
        <v>75</v>
      </c>
      <c r="AO1678" s="25">
        <v>173</v>
      </c>
      <c r="AP1678" s="25">
        <v>173</v>
      </c>
      <c r="AQ1678" s="25">
        <v>1.6440000000000001</v>
      </c>
      <c r="AR1678" s="94">
        <v>2.2446749999999998E-3</v>
      </c>
      <c r="AS1678" s="157" t="s">
        <v>22</v>
      </c>
      <c r="AT1678" s="93">
        <v>44511</v>
      </c>
      <c r="AU1678" s="92" t="s">
        <v>22</v>
      </c>
      <c r="AV1678" s="91" t="s">
        <v>48</v>
      </c>
      <c r="AW1678" s="92" t="s">
        <v>48</v>
      </c>
      <c r="AX1678" s="92" t="s">
        <v>48</v>
      </c>
      <c r="AY1678" s="91" t="s">
        <v>152</v>
      </c>
      <c r="AZ1678" s="23"/>
      <c r="BA1678" s="25">
        <v>0</v>
      </c>
      <c r="BB1678" t="s">
        <v>48</v>
      </c>
      <c r="BC1678" t="e">
        <v>#N/A</v>
      </c>
      <c r="BD1678" t="e">
        <f>IF(Z1678=BC1678,"OK")</f>
        <v>#N/A</v>
      </c>
      <c r="BE1678">
        <v>0.27400000000000002</v>
      </c>
      <c r="BF1678">
        <v>2.6219999999999998E-4</v>
      </c>
      <c r="BG1678">
        <v>75</v>
      </c>
      <c r="BH1678">
        <v>173</v>
      </c>
      <c r="BI1678">
        <v>173</v>
      </c>
      <c r="BJ1678">
        <v>1.6440000000000001</v>
      </c>
      <c r="BK1678">
        <v>2.2446749999999998E-3</v>
      </c>
      <c r="BN1678" s="183"/>
    </row>
    <row r="1679" spans="1:66" ht="25.5" x14ac:dyDescent="0.25">
      <c r="A1679" s="1"/>
      <c r="B1679" s="94">
        <v>1673</v>
      </c>
      <c r="C1679" s="43">
        <v>1119158</v>
      </c>
      <c r="D1679" s="45"/>
      <c r="E1679" s="36" t="s">
        <v>319</v>
      </c>
      <c r="F1679" s="151" t="s">
        <v>21</v>
      </c>
      <c r="G1679" s="102"/>
      <c r="H1679" s="46" t="str">
        <f>IFERROR(IFERROR(IF(SEARCH("Usystems",$E1679)&gt;0,"Usystems"),IF(SEARCH("RIIFO",$E1679)&gt;0,"RIIFO","Uponor")),"Uponor")</f>
        <v>Uponor</v>
      </c>
      <c r="I1679" s="25" t="str">
        <f>IFERROR(MID($D1679,1,7)+0,"")</f>
        <v/>
      </c>
      <c r="J1679" s="25" t="str">
        <f>IFERROR(MID($D1679,10,7)+0,"")</f>
        <v/>
      </c>
      <c r="K1679" s="25" t="str">
        <f>IFERROR(MID($D1679,19,7)+0,"")</f>
        <v/>
      </c>
      <c r="L1679" s="25" t="str">
        <f>IFERROR(MID($D1679,28,7)+0,"")</f>
        <v/>
      </c>
      <c r="M1679" s="25" t="str">
        <f>IF(IFERROR(MID($Q1679,1,7)+0,"")&lt;1130000,IF(INDEX(C:C,MATCH(LEFT(Q1679,7)+0,I:I,0))&lt;1130000,"",INDEX(C:C,MATCH(LEFT(Q1679,7)+0,I:I,0))),IFERROR(MID($Q1679,1,7)+0,""))</f>
        <v/>
      </c>
      <c r="N1679" s="25" t="str">
        <f>IF(IFERROR(MID($Q1679,10,7)+0,"")&lt;1130000,"",IFERROR(MID($Q1679,10,7)+0,""))</f>
        <v/>
      </c>
      <c r="O1679" s="25" t="str">
        <f>IF(IFERROR(MID($Q1679,19,7)+0,"")&lt;1130000,"",IFERROR(MID($Q1679,19,7)+0,""))</f>
        <v/>
      </c>
      <c r="P1679" s="25" t="str">
        <f>IF(M1679="","",IF(N1679="",M1679,M1679&amp;", "&amp;N1679))</f>
        <v/>
      </c>
      <c r="Q1679" s="25"/>
      <c r="R1679" s="25"/>
      <c r="S1679" s="35" t="s">
        <v>4784</v>
      </c>
      <c r="T1679" s="25" t="s">
        <v>36</v>
      </c>
      <c r="U1679" s="185">
        <v>5835</v>
      </c>
      <c r="V1679" s="188">
        <v>5835</v>
      </c>
      <c r="W1679" s="189">
        <v>5835</v>
      </c>
      <c r="X1679" s="31">
        <v>5835</v>
      </c>
      <c r="Y1679" s="90">
        <f>IFERROR(ROUND(X1679/W1679-1,2),"")</f>
        <v>0</v>
      </c>
      <c r="Z1679" s="31">
        <f>IF(OR(S1679="VLD MLC components",S1679="VLD MLC pipes",S1679="VLD PEX components",S1679="VLD PEX pipes",S1679="VLD PHC components",S1679="VLD PHC pipes",S1679="Controls VLD"),"По запросу",X1679)</f>
        <v>5835</v>
      </c>
      <c r="AA1679" s="63">
        <f>ROUND(X1679/1.2,3)</f>
        <v>4862.5</v>
      </c>
      <c r="AB1679" s="23">
        <v>4862.5</v>
      </c>
      <c r="AC1679" s="190">
        <f>IFERROR(ROUND(AA1679/AB1679-1,2),"")</f>
        <v>0</v>
      </c>
      <c r="AD1679" s="25">
        <v>0.35199999999999998</v>
      </c>
      <c r="AE1679" s="25">
        <v>4.2200000000000001E-4</v>
      </c>
      <c r="AF1679" s="25">
        <v>0</v>
      </c>
      <c r="AG1679" s="25" t="s">
        <v>22</v>
      </c>
      <c r="AH1679" s="25">
        <v>0</v>
      </c>
      <c r="AI1679" s="25">
        <v>0</v>
      </c>
      <c r="AJ1679" s="25" t="s">
        <v>20</v>
      </c>
      <c r="AK1679" s="42" t="s">
        <v>19</v>
      </c>
      <c r="AL1679" s="25" t="s">
        <v>20</v>
      </c>
      <c r="AM1679" s="25">
        <v>4</v>
      </c>
      <c r="AN1679" s="25">
        <v>86</v>
      </c>
      <c r="AO1679" s="25">
        <v>187</v>
      </c>
      <c r="AP1679" s="25">
        <v>187</v>
      </c>
      <c r="AQ1679" s="25">
        <v>1.4079999999999999</v>
      </c>
      <c r="AR1679" s="94">
        <v>3.007334E-3</v>
      </c>
      <c r="AS1679" s="157" t="s">
        <v>22</v>
      </c>
      <c r="AT1679" s="93">
        <v>44511</v>
      </c>
      <c r="AU1679" s="92" t="s">
        <v>22</v>
      </c>
      <c r="AV1679" s="91" t="s">
        <v>48</v>
      </c>
      <c r="AW1679" s="92" t="s">
        <v>48</v>
      </c>
      <c r="AX1679" s="92" t="s">
        <v>48</v>
      </c>
      <c r="AY1679" s="91" t="s">
        <v>152</v>
      </c>
      <c r="AZ1679" s="23"/>
      <c r="BA1679" s="25">
        <v>0</v>
      </c>
      <c r="BB1679" t="s">
        <v>48</v>
      </c>
      <c r="BC1679" t="e">
        <v>#N/A</v>
      </c>
      <c r="BD1679" t="e">
        <f>IF(Z1679=BC1679,"OK")</f>
        <v>#N/A</v>
      </c>
      <c r="BE1679">
        <v>0.35199999999999998</v>
      </c>
      <c r="BF1679">
        <v>4.2200000000000001E-4</v>
      </c>
      <c r="BG1679">
        <v>86</v>
      </c>
      <c r="BH1679">
        <v>187</v>
      </c>
      <c r="BI1679">
        <v>187</v>
      </c>
      <c r="BJ1679">
        <v>1.4079999999999999</v>
      </c>
      <c r="BK1679">
        <v>3.007334E-3</v>
      </c>
      <c r="BN1679" s="183"/>
    </row>
    <row r="1680" spans="1:66" ht="25.5" x14ac:dyDescent="0.25">
      <c r="A1680" s="1"/>
      <c r="B1680" s="94">
        <v>1674</v>
      </c>
      <c r="C1680" s="43">
        <v>1119159</v>
      </c>
      <c r="D1680" s="45"/>
      <c r="E1680" s="36" t="s">
        <v>320</v>
      </c>
      <c r="F1680" s="151" t="s">
        <v>21</v>
      </c>
      <c r="G1680" s="102"/>
      <c r="H1680" s="46" t="str">
        <f>IFERROR(IFERROR(IF(SEARCH("Usystems",$E1680)&gt;0,"Usystems"),IF(SEARCH("RIIFO",$E1680)&gt;0,"RIIFO","Uponor")),"Uponor")</f>
        <v>Uponor</v>
      </c>
      <c r="I1680" s="25" t="str">
        <f>IFERROR(MID($D1680,1,7)+0,"")</f>
        <v/>
      </c>
      <c r="J1680" s="25" t="str">
        <f>IFERROR(MID($D1680,10,7)+0,"")</f>
        <v/>
      </c>
      <c r="K1680" s="25" t="str">
        <f>IFERROR(MID($D1680,19,7)+0,"")</f>
        <v/>
      </c>
      <c r="L1680" s="25" t="str">
        <f>IFERROR(MID($D1680,28,7)+0,"")</f>
        <v/>
      </c>
      <c r="M1680" s="25" t="str">
        <f>IF(IFERROR(MID($Q1680,1,7)+0,"")&lt;1130000,IF(INDEX(C:C,MATCH(LEFT(Q1680,7)+0,I:I,0))&lt;1130000,"",INDEX(C:C,MATCH(LEFT(Q1680,7)+0,I:I,0))),IFERROR(MID($Q1680,1,7)+0,""))</f>
        <v/>
      </c>
      <c r="N1680" s="25" t="str">
        <f>IF(IFERROR(MID($Q1680,10,7)+0,"")&lt;1130000,"",IFERROR(MID($Q1680,10,7)+0,""))</f>
        <v/>
      </c>
      <c r="O1680" s="25" t="str">
        <f>IF(IFERROR(MID($Q1680,19,7)+0,"")&lt;1130000,"",IFERROR(MID($Q1680,19,7)+0,""))</f>
        <v/>
      </c>
      <c r="P1680" s="25" t="str">
        <f>IF(M1680="","",IF(N1680="",M1680,M1680&amp;", "&amp;N1680))</f>
        <v/>
      </c>
      <c r="Q1680" s="25"/>
      <c r="R1680" s="25"/>
      <c r="S1680" s="35" t="s">
        <v>4784</v>
      </c>
      <c r="T1680" s="25" t="s">
        <v>36</v>
      </c>
      <c r="U1680" s="185">
        <v>7881</v>
      </c>
      <c r="V1680" s="188">
        <v>7881</v>
      </c>
      <c r="W1680" s="189">
        <v>7881</v>
      </c>
      <c r="X1680" s="31">
        <v>7881</v>
      </c>
      <c r="Y1680" s="90">
        <f>IFERROR(ROUND(X1680/W1680-1,2),"")</f>
        <v>0</v>
      </c>
      <c r="Z1680" s="31">
        <f>IF(OR(S1680="VLD MLC components",S1680="VLD MLC pipes",S1680="VLD PEX components",S1680="VLD PEX pipes",S1680="VLD PHC components",S1680="VLD PHC pipes",S1680="Controls VLD"),"По запросу",X1680)</f>
        <v>7881</v>
      </c>
      <c r="AA1680" s="63">
        <f>ROUND(X1680/1.2,3)</f>
        <v>6567.5</v>
      </c>
      <c r="AB1680" s="23">
        <v>6567.5</v>
      </c>
      <c r="AC1680" s="190">
        <f>IFERROR(ROUND(AA1680/AB1680-1,2),"")</f>
        <v>0</v>
      </c>
      <c r="AD1680" s="25">
        <v>0.57199999999999995</v>
      </c>
      <c r="AE1680" s="25">
        <v>5.3249999999999999E-4</v>
      </c>
      <c r="AF1680" s="25">
        <v>0</v>
      </c>
      <c r="AG1680" s="25" t="s">
        <v>22</v>
      </c>
      <c r="AH1680" s="25">
        <v>0</v>
      </c>
      <c r="AI1680" s="25">
        <v>0</v>
      </c>
      <c r="AJ1680" s="25" t="s">
        <v>20</v>
      </c>
      <c r="AK1680" s="42" t="s">
        <v>19</v>
      </c>
      <c r="AL1680" s="25" t="s">
        <v>20</v>
      </c>
      <c r="AM1680" s="25">
        <v>1</v>
      </c>
      <c r="AN1680" s="25">
        <v>59</v>
      </c>
      <c r="AO1680" s="25">
        <v>101</v>
      </c>
      <c r="AP1680" s="25">
        <v>101</v>
      </c>
      <c r="AQ1680" s="25">
        <v>0.57199999999999995</v>
      </c>
      <c r="AR1680" s="94">
        <v>6.0185900000000005E-4</v>
      </c>
      <c r="AS1680" s="157" t="s">
        <v>22</v>
      </c>
      <c r="AT1680" s="93">
        <v>44511</v>
      </c>
      <c r="AU1680" s="92" t="s">
        <v>22</v>
      </c>
      <c r="AV1680" s="91" t="s">
        <v>48</v>
      </c>
      <c r="AW1680" s="92" t="s">
        <v>48</v>
      </c>
      <c r="AX1680" s="92" t="s">
        <v>48</v>
      </c>
      <c r="AY1680" s="91" t="s">
        <v>152</v>
      </c>
      <c r="AZ1680" s="23"/>
      <c r="BA1680" s="25">
        <v>0</v>
      </c>
      <c r="BB1680" t="s">
        <v>48</v>
      </c>
      <c r="BC1680" t="e">
        <v>#N/A</v>
      </c>
      <c r="BD1680" t="e">
        <f>IF(Z1680=BC1680,"OK")</f>
        <v>#N/A</v>
      </c>
      <c r="BE1680">
        <v>0.57199999999999995</v>
      </c>
      <c r="BF1680">
        <v>5.3249999999999999E-4</v>
      </c>
      <c r="BG1680">
        <v>59</v>
      </c>
      <c r="BH1680">
        <v>101</v>
      </c>
      <c r="BI1680">
        <v>101</v>
      </c>
      <c r="BJ1680">
        <v>0.57199999999999995</v>
      </c>
      <c r="BK1680">
        <v>6.0185900000000005E-4</v>
      </c>
      <c r="BN1680" s="183"/>
    </row>
    <row r="1681" spans="1:66" ht="25.5" x14ac:dyDescent="0.25">
      <c r="A1681" s="1"/>
      <c r="B1681" s="94">
        <v>1675</v>
      </c>
      <c r="C1681" s="43">
        <v>1119160</v>
      </c>
      <c r="D1681" s="45"/>
      <c r="E1681" s="36" t="s">
        <v>321</v>
      </c>
      <c r="F1681" s="151" t="s">
        <v>21</v>
      </c>
      <c r="G1681" s="28"/>
      <c r="H1681" s="46" t="str">
        <f>IFERROR(IFERROR(IF(SEARCH("Usystems",$E1681)&gt;0,"Usystems"),IF(SEARCH("RIIFO",$E1681)&gt;0,"RIIFO","Uponor")),"Uponor")</f>
        <v>Uponor</v>
      </c>
      <c r="I1681" s="25" t="str">
        <f>IFERROR(MID($D1681,1,7)+0,"")</f>
        <v/>
      </c>
      <c r="J1681" s="25" t="str">
        <f>IFERROR(MID($D1681,10,7)+0,"")</f>
        <v/>
      </c>
      <c r="K1681" s="25" t="str">
        <f>IFERROR(MID($D1681,19,7)+0,"")</f>
        <v/>
      </c>
      <c r="L1681" s="25" t="str">
        <f>IFERROR(MID($D1681,28,7)+0,"")</f>
        <v/>
      </c>
      <c r="M1681" s="25" t="str">
        <f>IF(IFERROR(MID($Q1681,1,7)+0,"")&lt;1130000,IF(INDEX(C:C,MATCH(LEFT(Q1681,7)+0,I:I,0))&lt;1130000,"",INDEX(C:C,MATCH(LEFT(Q1681,7)+0,I:I,0))),IFERROR(MID($Q1681,1,7)+0,""))</f>
        <v/>
      </c>
      <c r="N1681" s="25" t="str">
        <f>IF(IFERROR(MID($Q1681,10,7)+0,"")&lt;1130000,"",IFERROR(MID($Q1681,10,7)+0,""))</f>
        <v/>
      </c>
      <c r="O1681" s="25" t="str">
        <f>IF(IFERROR(MID($Q1681,19,7)+0,"")&lt;1130000,"",IFERROR(MID($Q1681,19,7)+0,""))</f>
        <v/>
      </c>
      <c r="P1681" s="25" t="str">
        <f>IF(M1681="","",IF(N1681="",M1681,M1681&amp;", "&amp;N1681))</f>
        <v/>
      </c>
      <c r="Q1681" s="25"/>
      <c r="R1681" s="25"/>
      <c r="S1681" s="35" t="s">
        <v>4784</v>
      </c>
      <c r="T1681" s="25" t="s">
        <v>36</v>
      </c>
      <c r="U1681" s="185">
        <v>7891</v>
      </c>
      <c r="V1681" s="188">
        <v>7891</v>
      </c>
      <c r="W1681" s="189">
        <v>7891</v>
      </c>
      <c r="X1681" s="31">
        <v>7891</v>
      </c>
      <c r="Y1681" s="90">
        <f>IFERROR(ROUND(X1681/W1681-1,2),"")</f>
        <v>0</v>
      </c>
      <c r="Z1681" s="31">
        <f>IF(OR(S1681="VLD MLC components",S1681="VLD MLC pipes",S1681="VLD PEX components",S1681="VLD PEX pipes",S1681="VLD PHC components",S1681="VLD PHC pipes",S1681="Controls VLD"),"По запросу",X1681)</f>
        <v>7891</v>
      </c>
      <c r="AA1681" s="63">
        <f>ROUND(X1681/1.2,3)</f>
        <v>6575.8329999999996</v>
      </c>
      <c r="AB1681" s="23">
        <v>6575.8329999999996</v>
      </c>
      <c r="AC1681" s="190">
        <f>IFERROR(ROUND(AA1681/AB1681-1,2),"")</f>
        <v>0</v>
      </c>
      <c r="AD1681" s="25">
        <v>0.61599999999999999</v>
      </c>
      <c r="AE1681" s="25">
        <v>5.1440000000000004E-4</v>
      </c>
      <c r="AF1681" s="25">
        <v>0</v>
      </c>
      <c r="AG1681" s="25" t="s">
        <v>22</v>
      </c>
      <c r="AH1681" s="25">
        <v>0</v>
      </c>
      <c r="AI1681" s="25">
        <v>0</v>
      </c>
      <c r="AJ1681" s="25" t="s">
        <v>20</v>
      </c>
      <c r="AK1681" s="42" t="s">
        <v>19</v>
      </c>
      <c r="AL1681" s="25" t="s">
        <v>20</v>
      </c>
      <c r="AM1681" s="25">
        <v>1</v>
      </c>
      <c r="AN1681" s="25">
        <v>57</v>
      </c>
      <c r="AO1681" s="25">
        <v>126</v>
      </c>
      <c r="AP1681" s="25">
        <v>126</v>
      </c>
      <c r="AQ1681" s="25">
        <v>0.61599999999999999</v>
      </c>
      <c r="AR1681" s="94">
        <v>9.04932E-4</v>
      </c>
      <c r="AS1681" s="157" t="s">
        <v>22</v>
      </c>
      <c r="AT1681" s="93">
        <v>44511</v>
      </c>
      <c r="AU1681" s="92" t="s">
        <v>22</v>
      </c>
      <c r="AV1681" s="91" t="s">
        <v>48</v>
      </c>
      <c r="AW1681" s="92" t="s">
        <v>48</v>
      </c>
      <c r="AX1681" s="92" t="s">
        <v>48</v>
      </c>
      <c r="AY1681" s="91" t="s">
        <v>152</v>
      </c>
      <c r="AZ1681" s="23"/>
      <c r="BA1681" s="25">
        <v>0</v>
      </c>
      <c r="BB1681" t="s">
        <v>48</v>
      </c>
      <c r="BC1681" t="e">
        <v>#N/A</v>
      </c>
      <c r="BD1681" t="e">
        <f>IF(Z1681=BC1681,"OK")</f>
        <v>#N/A</v>
      </c>
      <c r="BE1681">
        <v>0.61599999999999999</v>
      </c>
      <c r="BF1681">
        <v>5.1440000000000004E-4</v>
      </c>
      <c r="BG1681">
        <v>57</v>
      </c>
      <c r="BH1681">
        <v>126</v>
      </c>
      <c r="BI1681">
        <v>126</v>
      </c>
      <c r="BJ1681">
        <v>0.61599999999999999</v>
      </c>
      <c r="BK1681">
        <v>9.04932E-4</v>
      </c>
      <c r="BN1681" s="183"/>
    </row>
    <row r="1682" spans="1:66" ht="25.5" x14ac:dyDescent="0.25">
      <c r="A1682" s="1"/>
      <c r="B1682" s="94">
        <v>1676</v>
      </c>
      <c r="C1682" s="43">
        <v>1119161</v>
      </c>
      <c r="D1682" s="45"/>
      <c r="E1682" s="36" t="s">
        <v>322</v>
      </c>
      <c r="F1682" s="151" t="s">
        <v>21</v>
      </c>
      <c r="G1682" s="102"/>
      <c r="H1682" s="46" t="str">
        <f>IFERROR(IFERROR(IF(SEARCH("Usystems",$E1682)&gt;0,"Usystems"),IF(SEARCH("RIIFO",$E1682)&gt;0,"RIIFO","Uponor")),"Uponor")</f>
        <v>Uponor</v>
      </c>
      <c r="I1682" s="25" t="str">
        <f>IFERROR(MID($D1682,1,7)+0,"")</f>
        <v/>
      </c>
      <c r="J1682" s="25" t="str">
        <f>IFERROR(MID($D1682,10,7)+0,"")</f>
        <v/>
      </c>
      <c r="K1682" s="25" t="str">
        <f>IFERROR(MID($D1682,19,7)+0,"")</f>
        <v/>
      </c>
      <c r="L1682" s="25" t="str">
        <f>IFERROR(MID($D1682,28,7)+0,"")</f>
        <v/>
      </c>
      <c r="M1682" s="25" t="str">
        <f>IF(IFERROR(MID($Q1682,1,7)+0,"")&lt;1130000,IF(INDEX(C:C,MATCH(LEFT(Q1682,7)+0,I:I,0))&lt;1130000,"",INDEX(C:C,MATCH(LEFT(Q1682,7)+0,I:I,0))),IFERROR(MID($Q1682,1,7)+0,""))</f>
        <v/>
      </c>
      <c r="N1682" s="25" t="str">
        <f>IF(IFERROR(MID($Q1682,10,7)+0,"")&lt;1130000,"",IFERROR(MID($Q1682,10,7)+0,""))</f>
        <v/>
      </c>
      <c r="O1682" s="25" t="str">
        <f>IF(IFERROR(MID($Q1682,19,7)+0,"")&lt;1130000,"",IFERROR(MID($Q1682,19,7)+0,""))</f>
        <v/>
      </c>
      <c r="P1682" s="25" t="str">
        <f>IF(M1682="","",IF(N1682="",M1682,M1682&amp;", "&amp;N1682))</f>
        <v/>
      </c>
      <c r="Q1682" s="25"/>
      <c r="R1682" s="25"/>
      <c r="S1682" s="35" t="s">
        <v>4784</v>
      </c>
      <c r="T1682" s="25" t="s">
        <v>36</v>
      </c>
      <c r="U1682" s="185">
        <v>8834</v>
      </c>
      <c r="V1682" s="188">
        <v>8834</v>
      </c>
      <c r="W1682" s="189">
        <v>8834</v>
      </c>
      <c r="X1682" s="31">
        <v>8834</v>
      </c>
      <c r="Y1682" s="90">
        <f>IFERROR(ROUND(X1682/W1682-1,2),"")</f>
        <v>0</v>
      </c>
      <c r="Z1682" s="31">
        <f>IF(OR(S1682="VLD MLC components",S1682="VLD MLC pipes",S1682="VLD PEX components",S1682="VLD PEX pipes",S1682="VLD PHC components",S1682="VLD PHC pipes",S1682="Controls VLD"),"По запросу",X1682)</f>
        <v>8834</v>
      </c>
      <c r="AA1682" s="63">
        <f>ROUND(X1682/1.2,3)</f>
        <v>7361.6670000000004</v>
      </c>
      <c r="AB1682" s="23">
        <v>7361.6670000000004</v>
      </c>
      <c r="AC1682" s="190">
        <f>IFERROR(ROUND(AA1682/AB1682-1,2),"")</f>
        <v>0</v>
      </c>
      <c r="AD1682" s="25">
        <v>0.79200000000000004</v>
      </c>
      <c r="AE1682" s="25">
        <v>6.5050000000000004E-4</v>
      </c>
      <c r="AF1682" s="25">
        <v>0</v>
      </c>
      <c r="AG1682" s="25" t="s">
        <v>22</v>
      </c>
      <c r="AH1682" s="25">
        <v>0</v>
      </c>
      <c r="AI1682" s="25">
        <v>0</v>
      </c>
      <c r="AJ1682" s="25" t="s">
        <v>20</v>
      </c>
      <c r="AK1682" s="42" t="s">
        <v>19</v>
      </c>
      <c r="AL1682" s="25" t="s">
        <v>20</v>
      </c>
      <c r="AM1682" s="25">
        <v>1</v>
      </c>
      <c r="AN1682" s="25">
        <v>59</v>
      </c>
      <c r="AO1682" s="25">
        <v>124</v>
      </c>
      <c r="AP1682" s="25">
        <v>124</v>
      </c>
      <c r="AQ1682" s="25">
        <v>0.79200000000000004</v>
      </c>
      <c r="AR1682" s="94">
        <v>9.0718400000000001E-4</v>
      </c>
      <c r="AS1682" s="157" t="s">
        <v>22</v>
      </c>
      <c r="AT1682" s="93">
        <v>44511</v>
      </c>
      <c r="AU1682" s="92" t="s">
        <v>22</v>
      </c>
      <c r="AV1682" s="91" t="s">
        <v>48</v>
      </c>
      <c r="AW1682" s="92" t="s">
        <v>48</v>
      </c>
      <c r="AX1682" s="92" t="s">
        <v>48</v>
      </c>
      <c r="AY1682" s="91" t="s">
        <v>152</v>
      </c>
      <c r="AZ1682" s="23"/>
      <c r="BA1682" s="25">
        <v>0</v>
      </c>
      <c r="BB1682" t="s">
        <v>48</v>
      </c>
      <c r="BC1682" t="e">
        <v>#N/A</v>
      </c>
      <c r="BD1682" t="e">
        <f>IF(Z1682=BC1682,"OK")</f>
        <v>#N/A</v>
      </c>
      <c r="BE1682">
        <v>0.79200000000000004</v>
      </c>
      <c r="BF1682">
        <v>6.5050000000000004E-4</v>
      </c>
      <c r="BG1682">
        <v>59</v>
      </c>
      <c r="BH1682">
        <v>124</v>
      </c>
      <c r="BI1682">
        <v>124</v>
      </c>
      <c r="BJ1682">
        <v>0.79200000000000004</v>
      </c>
      <c r="BK1682">
        <v>9.0718400000000001E-4</v>
      </c>
      <c r="BN1682" s="183"/>
    </row>
    <row r="1683" spans="1:66" ht="25.5" x14ac:dyDescent="0.25">
      <c r="A1683" s="1"/>
      <c r="B1683" s="94">
        <v>1677</v>
      </c>
      <c r="C1683" s="43">
        <v>1119162</v>
      </c>
      <c r="D1683" s="45"/>
      <c r="E1683" s="36" t="s">
        <v>323</v>
      </c>
      <c r="F1683" s="151" t="s">
        <v>21</v>
      </c>
      <c r="G1683" s="102"/>
      <c r="H1683" s="46" t="str">
        <f>IFERROR(IFERROR(IF(SEARCH("Usystems",$E1683)&gt;0,"Usystems"),IF(SEARCH("RIIFO",$E1683)&gt;0,"RIIFO","Uponor")),"Uponor")</f>
        <v>Uponor</v>
      </c>
      <c r="I1683" s="25" t="str">
        <f>IFERROR(MID($D1683,1,7)+0,"")</f>
        <v/>
      </c>
      <c r="J1683" s="25" t="str">
        <f>IFERROR(MID($D1683,10,7)+0,"")</f>
        <v/>
      </c>
      <c r="K1683" s="25" t="str">
        <f>IFERROR(MID($D1683,19,7)+0,"")</f>
        <v/>
      </c>
      <c r="L1683" s="25" t="str">
        <f>IFERROR(MID($D1683,28,7)+0,"")</f>
        <v/>
      </c>
      <c r="M1683" s="25" t="str">
        <f>IF(IFERROR(MID($Q1683,1,7)+0,"")&lt;1130000,IF(INDEX(C:C,MATCH(LEFT(Q1683,7)+0,I:I,0))&lt;1130000,"",INDEX(C:C,MATCH(LEFT(Q1683,7)+0,I:I,0))),IFERROR(MID($Q1683,1,7)+0,""))</f>
        <v/>
      </c>
      <c r="N1683" s="25" t="str">
        <f>IF(IFERROR(MID($Q1683,10,7)+0,"")&lt;1130000,"",IFERROR(MID($Q1683,10,7)+0,""))</f>
        <v/>
      </c>
      <c r="O1683" s="25" t="str">
        <f>IF(IFERROR(MID($Q1683,19,7)+0,"")&lt;1130000,"",IFERROR(MID($Q1683,19,7)+0,""))</f>
        <v/>
      </c>
      <c r="P1683" s="25" t="str">
        <f>IF(M1683="","",IF(N1683="",M1683,M1683&amp;", "&amp;N1683))</f>
        <v/>
      </c>
      <c r="Q1683" s="25"/>
      <c r="R1683" s="25"/>
      <c r="S1683" s="35" t="s">
        <v>4784</v>
      </c>
      <c r="T1683" s="25" t="s">
        <v>36</v>
      </c>
      <c r="U1683" s="185">
        <v>10845</v>
      </c>
      <c r="V1683" s="188">
        <v>10845</v>
      </c>
      <c r="W1683" s="189">
        <v>10845</v>
      </c>
      <c r="X1683" s="31">
        <v>10845</v>
      </c>
      <c r="Y1683" s="90">
        <f>IFERROR(ROUND(X1683/W1683-1,2),"")</f>
        <v>0</v>
      </c>
      <c r="Z1683" s="31">
        <f>IF(OR(S1683="VLD MLC components",S1683="VLD MLC pipes",S1683="VLD PEX components",S1683="VLD PEX pipes",S1683="VLD PHC components",S1683="VLD PHC pipes",S1683="Controls VLD"),"По запросу",X1683)</f>
        <v>10845</v>
      </c>
      <c r="AA1683" s="63">
        <f>ROUND(X1683/1.2,3)</f>
        <v>9037.5</v>
      </c>
      <c r="AB1683" s="23">
        <v>9037.5</v>
      </c>
      <c r="AC1683" s="190">
        <f>IFERROR(ROUND(AA1683/AB1683-1,2),"")</f>
        <v>0</v>
      </c>
      <c r="AD1683" s="25">
        <v>1.1220000000000001</v>
      </c>
      <c r="AE1683" s="25">
        <v>8.5959999999999997E-4</v>
      </c>
      <c r="AF1683" s="25">
        <v>0</v>
      </c>
      <c r="AG1683" s="25" t="s">
        <v>22</v>
      </c>
      <c r="AH1683" s="25">
        <v>0</v>
      </c>
      <c r="AI1683" s="25">
        <v>0</v>
      </c>
      <c r="AJ1683" s="25" t="s">
        <v>20</v>
      </c>
      <c r="AK1683" s="42" t="s">
        <v>19</v>
      </c>
      <c r="AL1683" s="25" t="s">
        <v>20</v>
      </c>
      <c r="AM1683" s="25">
        <v>1</v>
      </c>
      <c r="AN1683" s="25">
        <v>65</v>
      </c>
      <c r="AO1683" s="25">
        <v>166</v>
      </c>
      <c r="AP1683" s="25">
        <v>166</v>
      </c>
      <c r="AQ1683" s="25">
        <v>1.1220000000000001</v>
      </c>
      <c r="AR1683" s="94">
        <v>1.7911400000000001E-3</v>
      </c>
      <c r="AS1683" s="157" t="s">
        <v>22</v>
      </c>
      <c r="AT1683" s="93">
        <v>44511</v>
      </c>
      <c r="AU1683" s="92" t="s">
        <v>22</v>
      </c>
      <c r="AV1683" s="91" t="s">
        <v>48</v>
      </c>
      <c r="AW1683" s="92" t="s">
        <v>48</v>
      </c>
      <c r="AX1683" s="92" t="s">
        <v>48</v>
      </c>
      <c r="AY1683" s="91" t="s">
        <v>152</v>
      </c>
      <c r="AZ1683" s="23"/>
      <c r="BA1683" s="25">
        <v>0</v>
      </c>
      <c r="BB1683" t="s">
        <v>48</v>
      </c>
      <c r="BC1683" t="e">
        <v>#N/A</v>
      </c>
      <c r="BD1683" t="e">
        <f>IF(Z1683=BC1683,"OK")</f>
        <v>#N/A</v>
      </c>
      <c r="BE1683">
        <v>1.1220000000000001</v>
      </c>
      <c r="BF1683">
        <v>8.5959999999999997E-4</v>
      </c>
      <c r="BG1683">
        <v>65</v>
      </c>
      <c r="BH1683">
        <v>166</v>
      </c>
      <c r="BI1683">
        <v>166</v>
      </c>
      <c r="BJ1683">
        <v>1.1220000000000001</v>
      </c>
      <c r="BK1683">
        <v>1.7911400000000001E-3</v>
      </c>
      <c r="BN1683" s="183"/>
    </row>
    <row r="1684" spans="1:66" ht="25.5" x14ac:dyDescent="0.25">
      <c r="A1684" s="1"/>
      <c r="B1684" s="94">
        <v>1678</v>
      </c>
      <c r="C1684" s="43">
        <v>1119163</v>
      </c>
      <c r="D1684" s="45"/>
      <c r="E1684" s="36" t="s">
        <v>324</v>
      </c>
      <c r="F1684" s="151" t="s">
        <v>21</v>
      </c>
      <c r="G1684" s="102"/>
      <c r="H1684" s="46" t="str">
        <f>IFERROR(IFERROR(IF(SEARCH("Usystems",$E1684)&gt;0,"Usystems"),IF(SEARCH("RIIFO",$E1684)&gt;0,"RIIFO","Uponor")),"Uponor")</f>
        <v>Uponor</v>
      </c>
      <c r="I1684" s="25" t="str">
        <f>IFERROR(MID($D1684,1,7)+0,"")</f>
        <v/>
      </c>
      <c r="J1684" s="25" t="str">
        <f>IFERROR(MID($D1684,10,7)+0,"")</f>
        <v/>
      </c>
      <c r="K1684" s="25" t="str">
        <f>IFERROR(MID($D1684,19,7)+0,"")</f>
        <v/>
      </c>
      <c r="L1684" s="25" t="str">
        <f>IFERROR(MID($D1684,28,7)+0,"")</f>
        <v/>
      </c>
      <c r="M1684" s="25" t="str">
        <f>IF(IFERROR(MID($Q1684,1,7)+0,"")&lt;1130000,IF(INDEX(C:C,MATCH(LEFT(Q1684,7)+0,I:I,0))&lt;1130000,"",INDEX(C:C,MATCH(LEFT(Q1684,7)+0,I:I,0))),IFERROR(MID($Q1684,1,7)+0,""))</f>
        <v/>
      </c>
      <c r="N1684" s="25" t="str">
        <f>IF(IFERROR(MID($Q1684,10,7)+0,"")&lt;1130000,"",IFERROR(MID($Q1684,10,7)+0,""))</f>
        <v/>
      </c>
      <c r="O1684" s="25" t="str">
        <f>IF(IFERROR(MID($Q1684,19,7)+0,"")&lt;1130000,"",IFERROR(MID($Q1684,19,7)+0,""))</f>
        <v/>
      </c>
      <c r="P1684" s="25" t="str">
        <f>IF(M1684="","",IF(N1684="",M1684,M1684&amp;", "&amp;N1684))</f>
        <v/>
      </c>
      <c r="Q1684" s="25"/>
      <c r="R1684" s="25"/>
      <c r="S1684" s="35" t="s">
        <v>4784</v>
      </c>
      <c r="T1684" s="25" t="s">
        <v>36</v>
      </c>
      <c r="U1684" s="185">
        <v>13215</v>
      </c>
      <c r="V1684" s="188">
        <v>13215</v>
      </c>
      <c r="W1684" s="189">
        <v>13215</v>
      </c>
      <c r="X1684" s="31">
        <v>13215</v>
      </c>
      <c r="Y1684" s="90">
        <f>IFERROR(ROUND(X1684/W1684-1,2),"")</f>
        <v>0</v>
      </c>
      <c r="Z1684" s="31">
        <f>IF(OR(S1684="VLD MLC components",S1684="VLD MLC pipes",S1684="VLD PEX components",S1684="VLD PEX pipes",S1684="VLD PHC components",S1684="VLD PHC pipes",S1684="Controls VLD"),"По запросу",X1684)</f>
        <v>13215</v>
      </c>
      <c r="AA1684" s="63">
        <f>ROUND(X1684/1.2,3)</f>
        <v>11012.5</v>
      </c>
      <c r="AB1684" s="23">
        <v>11012.5</v>
      </c>
      <c r="AC1684" s="190">
        <f>IFERROR(ROUND(AA1684/AB1684-1,2),"")</f>
        <v>0</v>
      </c>
      <c r="AD1684" s="25">
        <v>1.77</v>
      </c>
      <c r="AE1684" s="25">
        <v>1.372E-3</v>
      </c>
      <c r="AF1684" s="25">
        <v>0</v>
      </c>
      <c r="AG1684" s="25" t="s">
        <v>22</v>
      </c>
      <c r="AH1684" s="25">
        <v>0</v>
      </c>
      <c r="AI1684" s="25">
        <v>0</v>
      </c>
      <c r="AJ1684" s="25" t="s">
        <v>20</v>
      </c>
      <c r="AK1684" s="42" t="s">
        <v>19</v>
      </c>
      <c r="AL1684" s="25" t="s">
        <v>20</v>
      </c>
      <c r="AM1684" s="25">
        <v>1</v>
      </c>
      <c r="AN1684" s="25">
        <v>70</v>
      </c>
      <c r="AO1684" s="25">
        <v>179</v>
      </c>
      <c r="AP1684" s="25">
        <v>179</v>
      </c>
      <c r="AQ1684" s="25">
        <v>1.77</v>
      </c>
      <c r="AR1684" s="94">
        <v>2.2428700000000001E-3</v>
      </c>
      <c r="AS1684" s="157" t="s">
        <v>22</v>
      </c>
      <c r="AT1684" s="93">
        <v>44511</v>
      </c>
      <c r="AU1684" s="92" t="s">
        <v>22</v>
      </c>
      <c r="AV1684" s="91" t="s">
        <v>48</v>
      </c>
      <c r="AW1684" s="92" t="s">
        <v>48</v>
      </c>
      <c r="AX1684" s="92" t="s">
        <v>48</v>
      </c>
      <c r="AY1684" s="91" t="s">
        <v>152</v>
      </c>
      <c r="AZ1684" s="23"/>
      <c r="BA1684" s="25">
        <v>0</v>
      </c>
      <c r="BB1684" t="s">
        <v>48</v>
      </c>
      <c r="BC1684" t="e">
        <v>#N/A</v>
      </c>
      <c r="BD1684" t="e">
        <f>IF(Z1684=BC1684,"OK")</f>
        <v>#N/A</v>
      </c>
      <c r="BE1684">
        <v>1.77</v>
      </c>
      <c r="BF1684">
        <v>1.372E-3</v>
      </c>
      <c r="BG1684">
        <v>70</v>
      </c>
      <c r="BH1684">
        <v>179</v>
      </c>
      <c r="BI1684">
        <v>179</v>
      </c>
      <c r="BJ1684">
        <v>1.77</v>
      </c>
      <c r="BK1684">
        <v>2.2428700000000001E-3</v>
      </c>
      <c r="BN1684" s="183"/>
    </row>
    <row r="1685" spans="1:66" ht="25.5" x14ac:dyDescent="0.25">
      <c r="A1685" s="1"/>
      <c r="B1685" s="94">
        <v>1679</v>
      </c>
      <c r="C1685" s="43">
        <v>1119164</v>
      </c>
      <c r="D1685" s="45"/>
      <c r="E1685" s="36" t="s">
        <v>325</v>
      </c>
      <c r="F1685" s="151" t="s">
        <v>21</v>
      </c>
      <c r="G1685" s="102"/>
      <c r="H1685" s="46" t="str">
        <f>IFERROR(IFERROR(IF(SEARCH("Usystems",$E1685)&gt;0,"Usystems"),IF(SEARCH("RIIFO",$E1685)&gt;0,"RIIFO","Uponor")),"Uponor")</f>
        <v>Uponor</v>
      </c>
      <c r="I1685" s="25" t="str">
        <f>IFERROR(MID($D1685,1,7)+0,"")</f>
        <v/>
      </c>
      <c r="J1685" s="25" t="str">
        <f>IFERROR(MID($D1685,10,7)+0,"")</f>
        <v/>
      </c>
      <c r="K1685" s="25" t="str">
        <f>IFERROR(MID($D1685,19,7)+0,"")</f>
        <v/>
      </c>
      <c r="L1685" s="25" t="str">
        <f>IFERROR(MID($D1685,28,7)+0,"")</f>
        <v/>
      </c>
      <c r="M1685" s="25" t="str">
        <f>IF(IFERROR(MID($Q1685,1,7)+0,"")&lt;1130000,IF(INDEX(C:C,MATCH(LEFT(Q1685,7)+0,I:I,0))&lt;1130000,"",INDEX(C:C,MATCH(LEFT(Q1685,7)+0,I:I,0))),IFERROR(MID($Q1685,1,7)+0,""))</f>
        <v/>
      </c>
      <c r="N1685" s="25" t="str">
        <f>IF(IFERROR(MID($Q1685,10,7)+0,"")&lt;1130000,"",IFERROR(MID($Q1685,10,7)+0,""))</f>
        <v/>
      </c>
      <c r="O1685" s="25" t="str">
        <f>IF(IFERROR(MID($Q1685,19,7)+0,"")&lt;1130000,"",IFERROR(MID($Q1685,19,7)+0,""))</f>
        <v/>
      </c>
      <c r="P1685" s="25" t="str">
        <f>IF(M1685="","",IF(N1685="",M1685,M1685&amp;", "&amp;N1685))</f>
        <v/>
      </c>
      <c r="Q1685" s="25"/>
      <c r="R1685" s="25"/>
      <c r="S1685" s="35" t="s">
        <v>4784</v>
      </c>
      <c r="T1685" s="25" t="s">
        <v>36</v>
      </c>
      <c r="U1685" s="185">
        <v>17062</v>
      </c>
      <c r="V1685" s="188">
        <v>17062</v>
      </c>
      <c r="W1685" s="189">
        <v>17062</v>
      </c>
      <c r="X1685" s="31">
        <v>17062</v>
      </c>
      <c r="Y1685" s="90">
        <f>IFERROR(ROUND(X1685/W1685-1,2),"")</f>
        <v>0</v>
      </c>
      <c r="Z1685" s="31">
        <f>IF(OR(S1685="VLD MLC components",S1685="VLD MLC pipes",S1685="VLD PEX components",S1685="VLD PEX pipes",S1685="VLD PHC components",S1685="VLD PHC pipes",S1685="Controls VLD"),"По запросу",X1685)</f>
        <v>17062</v>
      </c>
      <c r="AA1685" s="63">
        <f>ROUND(X1685/1.2,3)</f>
        <v>14218.333000000001</v>
      </c>
      <c r="AB1685" s="23">
        <v>14218.333000000001</v>
      </c>
      <c r="AC1685" s="190">
        <f>IFERROR(ROUND(AA1685/AB1685-1,2),"")</f>
        <v>0</v>
      </c>
      <c r="AD1685" s="25">
        <v>2.09</v>
      </c>
      <c r="AE1685" s="25">
        <v>1.7325000000000001E-3</v>
      </c>
      <c r="AF1685" s="25">
        <v>0</v>
      </c>
      <c r="AG1685" s="25" t="s">
        <v>22</v>
      </c>
      <c r="AH1685" s="25">
        <v>0</v>
      </c>
      <c r="AI1685" s="25">
        <v>0</v>
      </c>
      <c r="AJ1685" s="25" t="s">
        <v>20</v>
      </c>
      <c r="AK1685" s="42" t="s">
        <v>19</v>
      </c>
      <c r="AL1685" s="25" t="s">
        <v>20</v>
      </c>
      <c r="AM1685" s="25">
        <v>1</v>
      </c>
      <c r="AN1685" s="25">
        <v>77</v>
      </c>
      <c r="AO1685" s="25">
        <v>153</v>
      </c>
      <c r="AP1685" s="25">
        <v>153</v>
      </c>
      <c r="AQ1685" s="25">
        <v>2.09</v>
      </c>
      <c r="AR1685" s="94">
        <v>1.8024930000000001E-3</v>
      </c>
      <c r="AS1685" s="157" t="s">
        <v>22</v>
      </c>
      <c r="AT1685" s="93">
        <v>44511</v>
      </c>
      <c r="AU1685" s="92" t="s">
        <v>22</v>
      </c>
      <c r="AV1685" s="91" t="s">
        <v>48</v>
      </c>
      <c r="AW1685" s="92" t="s">
        <v>48</v>
      </c>
      <c r="AX1685" s="92" t="s">
        <v>48</v>
      </c>
      <c r="AY1685" s="91" t="s">
        <v>152</v>
      </c>
      <c r="AZ1685" s="23"/>
      <c r="BA1685" s="25">
        <v>0</v>
      </c>
      <c r="BB1685" t="s">
        <v>48</v>
      </c>
      <c r="BC1685" t="e">
        <v>#N/A</v>
      </c>
      <c r="BD1685" t="e">
        <f>IF(Z1685=BC1685,"OK")</f>
        <v>#N/A</v>
      </c>
      <c r="BE1685">
        <v>2.09</v>
      </c>
      <c r="BF1685">
        <v>1.7325000000000001E-3</v>
      </c>
      <c r="BG1685">
        <v>77</v>
      </c>
      <c r="BH1685">
        <v>153</v>
      </c>
      <c r="BI1685">
        <v>153</v>
      </c>
      <c r="BJ1685">
        <v>2.09</v>
      </c>
      <c r="BK1685">
        <v>1.8024930000000001E-3</v>
      </c>
      <c r="BN1685" s="183"/>
    </row>
    <row r="1686" spans="1:66" ht="25.5" x14ac:dyDescent="0.25">
      <c r="A1686" s="1"/>
      <c r="B1686" s="94">
        <v>1680</v>
      </c>
      <c r="C1686" s="43">
        <v>1119165</v>
      </c>
      <c r="D1686" s="45"/>
      <c r="E1686" s="36" t="s">
        <v>326</v>
      </c>
      <c r="F1686" s="151" t="s">
        <v>21</v>
      </c>
      <c r="G1686" s="102"/>
      <c r="H1686" s="46" t="str">
        <f>IFERROR(IFERROR(IF(SEARCH("Usystems",$E1686)&gt;0,"Usystems"),IF(SEARCH("RIIFO",$E1686)&gt;0,"RIIFO","Uponor")),"Uponor")</f>
        <v>Uponor</v>
      </c>
      <c r="I1686" s="25" t="str">
        <f>IFERROR(MID($D1686,1,7)+0,"")</f>
        <v/>
      </c>
      <c r="J1686" s="25" t="str">
        <f>IFERROR(MID($D1686,10,7)+0,"")</f>
        <v/>
      </c>
      <c r="K1686" s="25" t="str">
        <f>IFERROR(MID($D1686,19,7)+0,"")</f>
        <v/>
      </c>
      <c r="L1686" s="25" t="str">
        <f>IFERROR(MID($D1686,28,7)+0,"")</f>
        <v/>
      </c>
      <c r="M1686" s="25" t="str">
        <f>IF(IFERROR(MID($Q1686,1,7)+0,"")&lt;1130000,IF(INDEX(C:C,MATCH(LEFT(Q1686,7)+0,I:I,0))&lt;1130000,"",INDEX(C:C,MATCH(LEFT(Q1686,7)+0,I:I,0))),IFERROR(MID($Q1686,1,7)+0,""))</f>
        <v/>
      </c>
      <c r="N1686" s="25" t="str">
        <f>IF(IFERROR(MID($Q1686,10,7)+0,"")&lt;1130000,"",IFERROR(MID($Q1686,10,7)+0,""))</f>
        <v/>
      </c>
      <c r="O1686" s="25" t="str">
        <f>IF(IFERROR(MID($Q1686,19,7)+0,"")&lt;1130000,"",IFERROR(MID($Q1686,19,7)+0,""))</f>
        <v/>
      </c>
      <c r="P1686" s="25" t="str">
        <f>IF(M1686="","",IF(N1686="",M1686,M1686&amp;", "&amp;N1686))</f>
        <v/>
      </c>
      <c r="Q1686" s="25"/>
      <c r="R1686" s="25"/>
      <c r="S1686" s="35" t="s">
        <v>4784</v>
      </c>
      <c r="T1686" s="25" t="s">
        <v>36</v>
      </c>
      <c r="U1686" s="185">
        <v>18521</v>
      </c>
      <c r="V1686" s="188">
        <v>18521</v>
      </c>
      <c r="W1686" s="189">
        <v>18521</v>
      </c>
      <c r="X1686" s="31">
        <v>18521</v>
      </c>
      <c r="Y1686" s="90">
        <f>IFERROR(ROUND(X1686/W1686-1,2),"")</f>
        <v>0</v>
      </c>
      <c r="Z1686" s="31">
        <f>IF(OR(S1686="VLD MLC components",S1686="VLD MLC pipes",S1686="VLD PEX components",S1686="VLD PEX pipes",S1686="VLD PHC components",S1686="VLD PHC pipes",S1686="Controls VLD"),"По запросу",X1686)</f>
        <v>18521</v>
      </c>
      <c r="AA1686" s="63">
        <f>ROUND(X1686/1.2,3)</f>
        <v>15434.166999999999</v>
      </c>
      <c r="AB1686" s="23">
        <v>15434.166999999999</v>
      </c>
      <c r="AC1686" s="190">
        <f>IFERROR(ROUND(AA1686/AB1686-1,2),"")</f>
        <v>0</v>
      </c>
      <c r="AD1686" s="25">
        <v>2.8380000000000001</v>
      </c>
      <c r="AE1686" s="25">
        <v>2.3822000000000001E-3</v>
      </c>
      <c r="AF1686" s="25">
        <v>0</v>
      </c>
      <c r="AG1686" s="25" t="s">
        <v>22</v>
      </c>
      <c r="AH1686" s="25">
        <v>0</v>
      </c>
      <c r="AI1686" s="25">
        <v>0</v>
      </c>
      <c r="AJ1686" s="25" t="s">
        <v>20</v>
      </c>
      <c r="AK1686" s="42" t="s">
        <v>19</v>
      </c>
      <c r="AL1686" s="25" t="s">
        <v>20</v>
      </c>
      <c r="AM1686" s="25">
        <v>1</v>
      </c>
      <c r="AN1686" s="25">
        <v>88</v>
      </c>
      <c r="AO1686" s="25">
        <v>226</v>
      </c>
      <c r="AP1686" s="25">
        <v>226</v>
      </c>
      <c r="AQ1686" s="25">
        <v>2.8380000000000001</v>
      </c>
      <c r="AR1686" s="94">
        <v>4.4946880000000002E-3</v>
      </c>
      <c r="AS1686" s="157" t="s">
        <v>22</v>
      </c>
      <c r="AT1686" s="93">
        <v>44511</v>
      </c>
      <c r="AU1686" s="92" t="s">
        <v>22</v>
      </c>
      <c r="AV1686" s="91" t="s">
        <v>48</v>
      </c>
      <c r="AW1686" s="92" t="s">
        <v>48</v>
      </c>
      <c r="AX1686" s="92" t="s">
        <v>48</v>
      </c>
      <c r="AY1686" s="91" t="s">
        <v>152</v>
      </c>
      <c r="AZ1686" s="23"/>
      <c r="BA1686" s="25">
        <v>0</v>
      </c>
      <c r="BB1686" t="s">
        <v>48</v>
      </c>
      <c r="BC1686" t="e">
        <v>#N/A</v>
      </c>
      <c r="BD1686" t="e">
        <f>IF(Z1686=BC1686,"OK")</f>
        <v>#N/A</v>
      </c>
      <c r="BE1686">
        <v>2.8380000000000001</v>
      </c>
      <c r="BF1686">
        <v>2.3822000000000001E-3</v>
      </c>
      <c r="BG1686">
        <v>88</v>
      </c>
      <c r="BH1686">
        <v>226</v>
      </c>
      <c r="BI1686">
        <v>226</v>
      </c>
      <c r="BJ1686">
        <v>2.8380000000000001</v>
      </c>
      <c r="BK1686">
        <v>4.4946880000000002E-3</v>
      </c>
      <c r="BN1686" s="183"/>
    </row>
    <row r="1687" spans="1:66" ht="25.5" x14ac:dyDescent="0.25">
      <c r="A1687" s="1"/>
      <c r="B1687" s="94">
        <v>1681</v>
      </c>
      <c r="C1687" s="43">
        <v>1119166</v>
      </c>
      <c r="D1687" s="45"/>
      <c r="E1687" s="36" t="s">
        <v>327</v>
      </c>
      <c r="F1687" s="151" t="s">
        <v>21</v>
      </c>
      <c r="G1687" s="102"/>
      <c r="H1687" s="46" t="str">
        <f>IFERROR(IFERROR(IF(SEARCH("Usystems",$E1687)&gt;0,"Usystems"),IF(SEARCH("RIIFO",$E1687)&gt;0,"RIIFO","Uponor")),"Uponor")</f>
        <v>Uponor</v>
      </c>
      <c r="I1687" s="25" t="str">
        <f>IFERROR(MID($D1687,1,7)+0,"")</f>
        <v/>
      </c>
      <c r="J1687" s="25" t="str">
        <f>IFERROR(MID($D1687,10,7)+0,"")</f>
        <v/>
      </c>
      <c r="K1687" s="25" t="str">
        <f>IFERROR(MID($D1687,19,7)+0,"")</f>
        <v/>
      </c>
      <c r="L1687" s="25" t="str">
        <f>IFERROR(MID($D1687,28,7)+0,"")</f>
        <v/>
      </c>
      <c r="M1687" s="25" t="str">
        <f>IF(IFERROR(MID($Q1687,1,7)+0,"")&lt;1130000,IF(INDEX(C:C,MATCH(LEFT(Q1687,7)+0,I:I,0))&lt;1130000,"",INDEX(C:C,MATCH(LEFT(Q1687,7)+0,I:I,0))),IFERROR(MID($Q1687,1,7)+0,""))</f>
        <v/>
      </c>
      <c r="N1687" s="25" t="str">
        <f>IF(IFERROR(MID($Q1687,10,7)+0,"")&lt;1130000,"",IFERROR(MID($Q1687,10,7)+0,""))</f>
        <v/>
      </c>
      <c r="O1687" s="25" t="str">
        <f>IF(IFERROR(MID($Q1687,19,7)+0,"")&lt;1130000,"",IFERROR(MID($Q1687,19,7)+0,""))</f>
        <v/>
      </c>
      <c r="P1687" s="25" t="str">
        <f>IF(M1687="","",IF(N1687="",M1687,M1687&amp;", "&amp;N1687))</f>
        <v/>
      </c>
      <c r="Q1687" s="25"/>
      <c r="R1687" s="25"/>
      <c r="S1687" s="35" t="s">
        <v>4784</v>
      </c>
      <c r="T1687" s="25" t="s">
        <v>36</v>
      </c>
      <c r="U1687" s="185">
        <v>598</v>
      </c>
      <c r="V1687" s="188">
        <v>598</v>
      </c>
      <c r="W1687" s="189">
        <v>598</v>
      </c>
      <c r="X1687" s="31">
        <v>598</v>
      </c>
      <c r="Y1687" s="90">
        <f>IFERROR(ROUND(X1687/W1687-1,2),"")</f>
        <v>0</v>
      </c>
      <c r="Z1687" s="31">
        <f>IF(OR(S1687="VLD MLC components",S1687="VLD MLC pipes",S1687="VLD PEX components",S1687="VLD PEX pipes",S1687="VLD PHC components",S1687="VLD PHC pipes",S1687="Controls VLD"),"По запросу",X1687)</f>
        <v>598</v>
      </c>
      <c r="AA1687" s="63">
        <f>ROUND(X1687/1.2,3)</f>
        <v>498.33300000000003</v>
      </c>
      <c r="AB1687" s="23">
        <v>498.33300000000003</v>
      </c>
      <c r="AC1687" s="190">
        <f>IFERROR(ROUND(AA1687/AB1687-1,2),"")</f>
        <v>0</v>
      </c>
      <c r="AD1687" s="25">
        <v>0.04</v>
      </c>
      <c r="AE1687" s="25">
        <v>3.0000000000000001E-5</v>
      </c>
      <c r="AF1687" s="25">
        <v>0</v>
      </c>
      <c r="AG1687" s="25" t="s">
        <v>22</v>
      </c>
      <c r="AH1687" s="25">
        <v>0</v>
      </c>
      <c r="AI1687" s="25">
        <v>0</v>
      </c>
      <c r="AJ1687" s="25" t="s">
        <v>20</v>
      </c>
      <c r="AK1687" s="42" t="s">
        <v>19</v>
      </c>
      <c r="AL1687" s="25" t="s">
        <v>20</v>
      </c>
      <c r="AM1687" s="25">
        <v>20</v>
      </c>
      <c r="AN1687" s="25">
        <v>52</v>
      </c>
      <c r="AO1687" s="25">
        <v>147</v>
      </c>
      <c r="AP1687" s="25">
        <v>147</v>
      </c>
      <c r="AQ1687" s="25">
        <v>0.8</v>
      </c>
      <c r="AR1687" s="94">
        <v>1.123668E-3</v>
      </c>
      <c r="AS1687" s="157" t="s">
        <v>22</v>
      </c>
      <c r="AT1687" s="93">
        <v>44511</v>
      </c>
      <c r="AU1687" s="92" t="s">
        <v>22</v>
      </c>
      <c r="AV1687" s="91" t="s">
        <v>48</v>
      </c>
      <c r="AW1687" s="92" t="s">
        <v>48</v>
      </c>
      <c r="AX1687" s="92" t="s">
        <v>48</v>
      </c>
      <c r="AY1687" s="91" t="s">
        <v>152</v>
      </c>
      <c r="AZ1687" s="23"/>
      <c r="BA1687" s="25">
        <v>0</v>
      </c>
      <c r="BB1687" t="s">
        <v>48</v>
      </c>
      <c r="BC1687" t="e">
        <v>#N/A</v>
      </c>
      <c r="BD1687" t="e">
        <f>IF(Z1687=BC1687,"OK")</f>
        <v>#N/A</v>
      </c>
      <c r="BE1687">
        <v>0.04</v>
      </c>
      <c r="BF1687">
        <v>3.0000000000000001E-5</v>
      </c>
      <c r="BG1687">
        <v>52</v>
      </c>
      <c r="BH1687">
        <v>147</v>
      </c>
      <c r="BI1687">
        <v>147</v>
      </c>
      <c r="BJ1687">
        <v>0.8</v>
      </c>
      <c r="BK1687">
        <v>1.123668E-3</v>
      </c>
      <c r="BN1687" s="183"/>
    </row>
    <row r="1688" spans="1:66" ht="25.5" x14ac:dyDescent="0.25">
      <c r="A1688" s="1"/>
      <c r="B1688" s="94">
        <v>1682</v>
      </c>
      <c r="C1688" s="43">
        <v>1119167</v>
      </c>
      <c r="D1688" s="45"/>
      <c r="E1688" s="36" t="s">
        <v>328</v>
      </c>
      <c r="F1688" s="151" t="s">
        <v>21</v>
      </c>
      <c r="G1688" s="102"/>
      <c r="H1688" s="46" t="str">
        <f>IFERROR(IFERROR(IF(SEARCH("Usystems",$E1688)&gt;0,"Usystems"),IF(SEARCH("RIIFO",$E1688)&gt;0,"RIIFO","Uponor")),"Uponor")</f>
        <v>Uponor</v>
      </c>
      <c r="I1688" s="25" t="str">
        <f>IFERROR(MID($D1688,1,7)+0,"")</f>
        <v/>
      </c>
      <c r="J1688" s="25" t="str">
        <f>IFERROR(MID($D1688,10,7)+0,"")</f>
        <v/>
      </c>
      <c r="K1688" s="25" t="str">
        <f>IFERROR(MID($D1688,19,7)+0,"")</f>
        <v/>
      </c>
      <c r="L1688" s="25" t="str">
        <f>IFERROR(MID($D1688,28,7)+0,"")</f>
        <v/>
      </c>
      <c r="M1688" s="25" t="str">
        <f>IF(IFERROR(MID($Q1688,1,7)+0,"")&lt;1130000,IF(INDEX(C:C,MATCH(LEFT(Q1688,7)+0,I:I,0))&lt;1130000,"",INDEX(C:C,MATCH(LEFT(Q1688,7)+0,I:I,0))),IFERROR(MID($Q1688,1,7)+0,""))</f>
        <v/>
      </c>
      <c r="N1688" s="25" t="str">
        <f>IF(IFERROR(MID($Q1688,10,7)+0,"")&lt;1130000,"",IFERROR(MID($Q1688,10,7)+0,""))</f>
        <v/>
      </c>
      <c r="O1688" s="25" t="str">
        <f>IF(IFERROR(MID($Q1688,19,7)+0,"")&lt;1130000,"",IFERROR(MID($Q1688,19,7)+0,""))</f>
        <v/>
      </c>
      <c r="P1688" s="25" t="str">
        <f>IF(M1688="","",IF(N1688="",M1688,M1688&amp;", "&amp;N1688))</f>
        <v/>
      </c>
      <c r="Q1688" s="25"/>
      <c r="R1688" s="25"/>
      <c r="S1688" s="35" t="s">
        <v>4784</v>
      </c>
      <c r="T1688" s="25" t="s">
        <v>36</v>
      </c>
      <c r="U1688" s="185">
        <v>623</v>
      </c>
      <c r="V1688" s="188">
        <v>623</v>
      </c>
      <c r="W1688" s="189">
        <v>623</v>
      </c>
      <c r="X1688" s="31">
        <v>623</v>
      </c>
      <c r="Y1688" s="90">
        <f>IFERROR(ROUND(X1688/W1688-1,2),"")</f>
        <v>0</v>
      </c>
      <c r="Z1688" s="31">
        <f>IF(OR(S1688="VLD MLC components",S1688="VLD MLC pipes",S1688="VLD PEX components",S1688="VLD PEX pipes",S1688="VLD PHC components",S1688="VLD PHC pipes",S1688="Controls VLD"),"По запросу",X1688)</f>
        <v>623</v>
      </c>
      <c r="AA1688" s="63">
        <f>ROUND(X1688/1.2,3)</f>
        <v>519.16700000000003</v>
      </c>
      <c r="AB1688" s="23">
        <v>519.16700000000003</v>
      </c>
      <c r="AC1688" s="190">
        <f>IFERROR(ROUND(AA1688/AB1688-1,2),"")</f>
        <v>0</v>
      </c>
      <c r="AD1688" s="25">
        <v>4.5999999999999999E-2</v>
      </c>
      <c r="AE1688" s="25">
        <v>3.8600000000000003E-5</v>
      </c>
      <c r="AF1688" s="25">
        <v>0</v>
      </c>
      <c r="AG1688" s="25" t="s">
        <v>22</v>
      </c>
      <c r="AH1688" s="25">
        <v>0</v>
      </c>
      <c r="AI1688" s="25">
        <v>0</v>
      </c>
      <c r="AJ1688" s="25" t="s">
        <v>20</v>
      </c>
      <c r="AK1688" s="42" t="s">
        <v>19</v>
      </c>
      <c r="AL1688" s="25" t="s">
        <v>20</v>
      </c>
      <c r="AM1688" s="25">
        <v>10</v>
      </c>
      <c r="AN1688" s="25">
        <v>53</v>
      </c>
      <c r="AO1688" s="25">
        <v>130</v>
      </c>
      <c r="AP1688" s="25">
        <v>130</v>
      </c>
      <c r="AQ1688" s="25">
        <v>0.45999999999999996</v>
      </c>
      <c r="AR1688" s="94">
        <v>8.9570000000000003E-4</v>
      </c>
      <c r="AS1688" s="157" t="s">
        <v>22</v>
      </c>
      <c r="AT1688" s="93">
        <v>44511</v>
      </c>
      <c r="AU1688" s="92" t="s">
        <v>22</v>
      </c>
      <c r="AV1688" s="91" t="s">
        <v>48</v>
      </c>
      <c r="AW1688" s="92" t="s">
        <v>48</v>
      </c>
      <c r="AX1688" s="92" t="s">
        <v>48</v>
      </c>
      <c r="AY1688" s="91" t="s">
        <v>152</v>
      </c>
      <c r="AZ1688" s="23"/>
      <c r="BA1688" s="25">
        <v>0</v>
      </c>
      <c r="BB1688" t="s">
        <v>48</v>
      </c>
      <c r="BC1688" t="e">
        <v>#N/A</v>
      </c>
      <c r="BD1688" t="e">
        <f>IF(Z1688=BC1688,"OK")</f>
        <v>#N/A</v>
      </c>
      <c r="BE1688">
        <v>4.5999999999999999E-2</v>
      </c>
      <c r="BF1688">
        <v>3.8600000000000003E-5</v>
      </c>
      <c r="BG1688">
        <v>53</v>
      </c>
      <c r="BH1688">
        <v>130</v>
      </c>
      <c r="BI1688">
        <v>130</v>
      </c>
      <c r="BJ1688">
        <v>0.45999999999999996</v>
      </c>
      <c r="BK1688">
        <v>8.9570000000000003E-4</v>
      </c>
      <c r="BN1688" s="183"/>
    </row>
    <row r="1689" spans="1:66" ht="25.5" x14ac:dyDescent="0.25">
      <c r="A1689" s="1"/>
      <c r="B1689" s="94">
        <v>1683</v>
      </c>
      <c r="C1689" s="43">
        <v>1119168</v>
      </c>
      <c r="D1689" s="45"/>
      <c r="E1689" s="36" t="s">
        <v>329</v>
      </c>
      <c r="F1689" s="151" t="s">
        <v>21</v>
      </c>
      <c r="G1689" s="127"/>
      <c r="H1689" s="46" t="str">
        <f>IFERROR(IFERROR(IF(SEARCH("Usystems",$E1689)&gt;0,"Usystems"),IF(SEARCH("RIIFO",$E1689)&gt;0,"RIIFO","Uponor")),"Uponor")</f>
        <v>Uponor</v>
      </c>
      <c r="I1689" s="25" t="str">
        <f>IFERROR(MID($D1689,1,7)+0,"")</f>
        <v/>
      </c>
      <c r="J1689" s="25" t="str">
        <f>IFERROR(MID($D1689,10,7)+0,"")</f>
        <v/>
      </c>
      <c r="K1689" s="25" t="str">
        <f>IFERROR(MID($D1689,19,7)+0,"")</f>
        <v/>
      </c>
      <c r="L1689" s="25" t="str">
        <f>IFERROR(MID($D1689,28,7)+0,"")</f>
        <v/>
      </c>
      <c r="M1689" s="25" t="str">
        <f>IF(IFERROR(MID($Q1689,1,7)+0,"")&lt;1130000,IF(INDEX(C:C,MATCH(LEFT(Q1689,7)+0,I:I,0))&lt;1130000,"",INDEX(C:C,MATCH(LEFT(Q1689,7)+0,I:I,0))),IFERROR(MID($Q1689,1,7)+0,""))</f>
        <v/>
      </c>
      <c r="N1689" s="25" t="str">
        <f>IF(IFERROR(MID($Q1689,10,7)+0,"")&lt;1130000,"",IFERROR(MID($Q1689,10,7)+0,""))</f>
        <v/>
      </c>
      <c r="O1689" s="25" t="str">
        <f>IF(IFERROR(MID($Q1689,19,7)+0,"")&lt;1130000,"",IFERROR(MID($Q1689,19,7)+0,""))</f>
        <v/>
      </c>
      <c r="P1689" s="25" t="str">
        <f>IF(M1689="","",IF(N1689="",M1689,M1689&amp;", "&amp;N1689))</f>
        <v/>
      </c>
      <c r="Q1689" s="25"/>
      <c r="R1689" s="25"/>
      <c r="S1689" s="35" t="s">
        <v>4784</v>
      </c>
      <c r="T1689" s="25" t="s">
        <v>36</v>
      </c>
      <c r="U1689" s="185">
        <v>674</v>
      </c>
      <c r="V1689" s="188">
        <v>674</v>
      </c>
      <c r="W1689" s="189">
        <v>674</v>
      </c>
      <c r="X1689" s="31">
        <v>674</v>
      </c>
      <c r="Y1689" s="90">
        <f>IFERROR(ROUND(X1689/W1689-1,2),"")</f>
        <v>0</v>
      </c>
      <c r="Z1689" s="31">
        <f>IF(OR(S1689="VLD MLC components",S1689="VLD MLC pipes",S1689="VLD PEX components",S1689="VLD PEX pipes",S1689="VLD PHC components",S1689="VLD PHC pipes",S1689="Controls VLD"),"По запросу",X1689)</f>
        <v>674</v>
      </c>
      <c r="AA1689" s="63">
        <f>ROUND(X1689/1.2,3)</f>
        <v>561.66700000000003</v>
      </c>
      <c r="AB1689" s="23">
        <v>561.66700000000003</v>
      </c>
      <c r="AC1689" s="190">
        <f>IFERROR(ROUND(AA1689/AB1689-1,2),"")</f>
        <v>0</v>
      </c>
      <c r="AD1689" s="25">
        <v>6.2E-2</v>
      </c>
      <c r="AE1689" s="25">
        <v>6.0399999999999998E-5</v>
      </c>
      <c r="AF1689" s="25">
        <v>0</v>
      </c>
      <c r="AG1689" s="25" t="s">
        <v>22</v>
      </c>
      <c r="AH1689" s="25">
        <v>0</v>
      </c>
      <c r="AI1689" s="25">
        <v>0</v>
      </c>
      <c r="AJ1689" s="25" t="s">
        <v>20</v>
      </c>
      <c r="AK1689" s="42" t="s">
        <v>19</v>
      </c>
      <c r="AL1689" s="25" t="s">
        <v>20</v>
      </c>
      <c r="AM1689" s="25">
        <v>10</v>
      </c>
      <c r="AN1689" s="25">
        <v>59</v>
      </c>
      <c r="AO1689" s="25">
        <v>138</v>
      </c>
      <c r="AP1689" s="25">
        <v>138</v>
      </c>
      <c r="AQ1689" s="25">
        <v>0.62</v>
      </c>
      <c r="AR1689" s="94">
        <v>1.1235959999999999E-3</v>
      </c>
      <c r="AS1689" s="157" t="s">
        <v>22</v>
      </c>
      <c r="AT1689" s="93">
        <v>44511</v>
      </c>
      <c r="AU1689" s="92" t="s">
        <v>22</v>
      </c>
      <c r="AV1689" s="91" t="s">
        <v>152</v>
      </c>
      <c r="AW1689" s="92" t="s">
        <v>48</v>
      </c>
      <c r="AX1689" s="92" t="s">
        <v>48</v>
      </c>
      <c r="AY1689" s="91" t="s">
        <v>152</v>
      </c>
      <c r="AZ1689" s="23"/>
      <c r="BA1689" s="25" t="s">
        <v>1033</v>
      </c>
      <c r="BB1689" t="s">
        <v>25</v>
      </c>
      <c r="BC1689" t="e">
        <v>#N/A</v>
      </c>
      <c r="BD1689" t="e">
        <f>IF(Z1689=BC1689,"OK")</f>
        <v>#N/A</v>
      </c>
      <c r="BE1689">
        <v>6.2E-2</v>
      </c>
      <c r="BF1689">
        <v>6.0399999999999998E-5</v>
      </c>
      <c r="BG1689">
        <v>59</v>
      </c>
      <c r="BH1689">
        <v>138</v>
      </c>
      <c r="BI1689">
        <v>138</v>
      </c>
      <c r="BJ1689">
        <v>0.62</v>
      </c>
      <c r="BK1689">
        <v>1.1235959999999999E-3</v>
      </c>
      <c r="BN1689" s="183"/>
    </row>
    <row r="1690" spans="1:66" ht="25.5" x14ac:dyDescent="0.25">
      <c r="A1690" s="1"/>
      <c r="B1690" s="94">
        <v>1684</v>
      </c>
      <c r="C1690" s="43">
        <v>1119169</v>
      </c>
      <c r="D1690" s="45"/>
      <c r="E1690" s="36" t="s">
        <v>330</v>
      </c>
      <c r="F1690" s="151" t="s">
        <v>21</v>
      </c>
      <c r="G1690" s="102"/>
      <c r="H1690" s="46" t="str">
        <f>IFERROR(IFERROR(IF(SEARCH("Usystems",$E1690)&gt;0,"Usystems"),IF(SEARCH("RIIFO",$E1690)&gt;0,"RIIFO","Uponor")),"Uponor")</f>
        <v>Uponor</v>
      </c>
      <c r="I1690" s="25" t="str">
        <f>IFERROR(MID($D1690,1,7)+0,"")</f>
        <v/>
      </c>
      <c r="J1690" s="25" t="str">
        <f>IFERROR(MID($D1690,10,7)+0,"")</f>
        <v/>
      </c>
      <c r="K1690" s="25" t="str">
        <f>IFERROR(MID($D1690,19,7)+0,"")</f>
        <v/>
      </c>
      <c r="L1690" s="25" t="str">
        <f>IFERROR(MID($D1690,28,7)+0,"")</f>
        <v/>
      </c>
      <c r="M1690" s="25" t="str">
        <f>IF(IFERROR(MID($Q1690,1,7)+0,"")&lt;1130000,IF(INDEX(C:C,MATCH(LEFT(Q1690,7)+0,I:I,0))&lt;1130000,"",INDEX(C:C,MATCH(LEFT(Q1690,7)+0,I:I,0))),IFERROR(MID($Q1690,1,7)+0,""))</f>
        <v/>
      </c>
      <c r="N1690" s="25" t="str">
        <f>IF(IFERROR(MID($Q1690,10,7)+0,"")&lt;1130000,"",IFERROR(MID($Q1690,10,7)+0,""))</f>
        <v/>
      </c>
      <c r="O1690" s="25" t="str">
        <f>IF(IFERROR(MID($Q1690,19,7)+0,"")&lt;1130000,"",IFERROR(MID($Q1690,19,7)+0,""))</f>
        <v/>
      </c>
      <c r="P1690" s="25" t="str">
        <f>IF(M1690="","",IF(N1690="",M1690,M1690&amp;", "&amp;N1690))</f>
        <v/>
      </c>
      <c r="Q1690" s="25"/>
      <c r="R1690" s="25"/>
      <c r="S1690" s="35" t="s">
        <v>4784</v>
      </c>
      <c r="T1690" s="25" t="s">
        <v>36</v>
      </c>
      <c r="U1690" s="185">
        <v>793</v>
      </c>
      <c r="V1690" s="188">
        <v>793</v>
      </c>
      <c r="W1690" s="189">
        <v>793</v>
      </c>
      <c r="X1690" s="31">
        <v>793</v>
      </c>
      <c r="Y1690" s="90">
        <f>IFERROR(ROUND(X1690/W1690-1,2),"")</f>
        <v>0</v>
      </c>
      <c r="Z1690" s="31">
        <f>IF(OR(S1690="VLD MLC components",S1690="VLD MLC pipes",S1690="VLD PEX components",S1690="VLD PEX pipes",S1690="VLD PHC components",S1690="VLD PHC pipes",S1690="Controls VLD"),"По запросу",X1690)</f>
        <v>793</v>
      </c>
      <c r="AA1690" s="63">
        <f>ROUND(X1690/1.2,3)</f>
        <v>660.83299999999997</v>
      </c>
      <c r="AB1690" s="23">
        <v>660.83299999999997</v>
      </c>
      <c r="AC1690" s="190">
        <f>IFERROR(ROUND(AA1690/AB1690-1,2),"")</f>
        <v>0</v>
      </c>
      <c r="AD1690" s="25">
        <v>7.8E-2</v>
      </c>
      <c r="AE1690" s="25">
        <v>8.81E-5</v>
      </c>
      <c r="AF1690" s="25">
        <v>0</v>
      </c>
      <c r="AG1690" s="25" t="s">
        <v>22</v>
      </c>
      <c r="AH1690" s="25">
        <v>0</v>
      </c>
      <c r="AI1690" s="25">
        <v>0</v>
      </c>
      <c r="AJ1690" s="25" t="s">
        <v>20</v>
      </c>
      <c r="AK1690" s="42" t="s">
        <v>19</v>
      </c>
      <c r="AL1690" s="25" t="s">
        <v>20</v>
      </c>
      <c r="AM1690" s="25">
        <v>10</v>
      </c>
      <c r="AN1690" s="25">
        <v>61</v>
      </c>
      <c r="AO1690" s="25">
        <v>157</v>
      </c>
      <c r="AP1690" s="25">
        <v>157</v>
      </c>
      <c r="AQ1690" s="25">
        <v>0.78</v>
      </c>
      <c r="AR1690" s="94">
        <v>1.5035890000000001E-3</v>
      </c>
      <c r="AS1690" s="157" t="s">
        <v>22</v>
      </c>
      <c r="AT1690" s="93">
        <v>44511</v>
      </c>
      <c r="AU1690" s="92" t="s">
        <v>22</v>
      </c>
      <c r="AV1690" s="91" t="s">
        <v>48</v>
      </c>
      <c r="AW1690" s="92" t="s">
        <v>48</v>
      </c>
      <c r="AX1690" s="92" t="s">
        <v>48</v>
      </c>
      <c r="AY1690" s="91" t="s">
        <v>152</v>
      </c>
      <c r="AZ1690" s="23"/>
      <c r="BA1690" s="25">
        <v>0</v>
      </c>
      <c r="BB1690" t="s">
        <v>48</v>
      </c>
      <c r="BC1690" t="e">
        <v>#N/A</v>
      </c>
      <c r="BD1690" t="e">
        <f>IF(Z1690=BC1690,"OK")</f>
        <v>#N/A</v>
      </c>
      <c r="BE1690">
        <v>7.8E-2</v>
      </c>
      <c r="BF1690">
        <v>8.81E-5</v>
      </c>
      <c r="BG1690">
        <v>61</v>
      </c>
      <c r="BH1690">
        <v>157</v>
      </c>
      <c r="BI1690">
        <v>157</v>
      </c>
      <c r="BJ1690">
        <v>0.78</v>
      </c>
      <c r="BK1690">
        <v>1.5035890000000001E-3</v>
      </c>
      <c r="BN1690" s="183"/>
    </row>
    <row r="1691" spans="1:66" ht="25.5" x14ac:dyDescent="0.25">
      <c r="A1691" s="1"/>
      <c r="B1691" s="94">
        <v>1685</v>
      </c>
      <c r="C1691" s="43">
        <v>1119170</v>
      </c>
      <c r="D1691" s="45"/>
      <c r="E1691" s="36" t="s">
        <v>331</v>
      </c>
      <c r="F1691" s="151" t="s">
        <v>21</v>
      </c>
      <c r="G1691" s="127"/>
      <c r="H1691" s="46" t="str">
        <f>IFERROR(IFERROR(IF(SEARCH("Usystems",$E1691)&gt;0,"Usystems"),IF(SEARCH("RIIFO",$E1691)&gt;0,"RIIFO","Uponor")),"Uponor")</f>
        <v>Uponor</v>
      </c>
      <c r="I1691" s="25" t="str">
        <f>IFERROR(MID($D1691,1,7)+0,"")</f>
        <v/>
      </c>
      <c r="J1691" s="25" t="str">
        <f>IFERROR(MID($D1691,10,7)+0,"")</f>
        <v/>
      </c>
      <c r="K1691" s="25" t="str">
        <f>IFERROR(MID($D1691,19,7)+0,"")</f>
        <v/>
      </c>
      <c r="L1691" s="25" t="str">
        <f>IFERROR(MID($D1691,28,7)+0,"")</f>
        <v/>
      </c>
      <c r="M1691" s="25" t="str">
        <f>IF(IFERROR(MID($Q1691,1,7)+0,"")&lt;1130000,IF(INDEX(C:C,MATCH(LEFT(Q1691,7)+0,I:I,0))&lt;1130000,"",INDEX(C:C,MATCH(LEFT(Q1691,7)+0,I:I,0))),IFERROR(MID($Q1691,1,7)+0,""))</f>
        <v/>
      </c>
      <c r="N1691" s="25" t="str">
        <f>IF(IFERROR(MID($Q1691,10,7)+0,"")&lt;1130000,"",IFERROR(MID($Q1691,10,7)+0,""))</f>
        <v/>
      </c>
      <c r="O1691" s="25" t="str">
        <f>IF(IFERROR(MID($Q1691,19,7)+0,"")&lt;1130000,"",IFERROR(MID($Q1691,19,7)+0,""))</f>
        <v/>
      </c>
      <c r="P1691" s="25" t="str">
        <f>IF(M1691="","",IF(N1691="",M1691,M1691&amp;", "&amp;N1691))</f>
        <v/>
      </c>
      <c r="Q1691" s="25"/>
      <c r="R1691" s="25"/>
      <c r="S1691" s="35" t="s">
        <v>4784</v>
      </c>
      <c r="T1691" s="25" t="s">
        <v>36</v>
      </c>
      <c r="U1691" s="185">
        <v>1158</v>
      </c>
      <c r="V1691" s="188">
        <v>1158</v>
      </c>
      <c r="W1691" s="189">
        <v>1158</v>
      </c>
      <c r="X1691" s="31">
        <v>1158</v>
      </c>
      <c r="Y1691" s="90">
        <f>IFERROR(ROUND(X1691/W1691-1,2),"")</f>
        <v>0</v>
      </c>
      <c r="Z1691" s="31">
        <f>IF(OR(S1691="VLD MLC components",S1691="VLD MLC pipes",S1691="VLD PEX components",S1691="VLD PEX pipes",S1691="VLD PHC components",S1691="VLD PHC pipes",S1691="Controls VLD"),"По запросу",X1691)</f>
        <v>1158</v>
      </c>
      <c r="AA1691" s="63">
        <f>ROUND(X1691/1.2,3)</f>
        <v>965</v>
      </c>
      <c r="AB1691" s="23">
        <v>965</v>
      </c>
      <c r="AC1691" s="190">
        <f>IFERROR(ROUND(AA1691/AB1691-1,2),"")</f>
        <v>0</v>
      </c>
      <c r="AD1691" s="25">
        <v>0.107</v>
      </c>
      <c r="AE1691" s="25">
        <v>1.4579999999999999E-4</v>
      </c>
      <c r="AF1691" s="25">
        <v>0</v>
      </c>
      <c r="AG1691" s="25" t="s">
        <v>22</v>
      </c>
      <c r="AH1691" s="25">
        <v>0</v>
      </c>
      <c r="AI1691" s="25">
        <v>0</v>
      </c>
      <c r="AJ1691" s="25" t="s">
        <v>20</v>
      </c>
      <c r="AK1691" s="42" t="s">
        <v>19</v>
      </c>
      <c r="AL1691" s="25" t="s">
        <v>20</v>
      </c>
      <c r="AM1691" s="25">
        <v>10</v>
      </c>
      <c r="AN1691" s="25">
        <v>72</v>
      </c>
      <c r="AO1691" s="25">
        <v>177</v>
      </c>
      <c r="AP1691" s="25">
        <v>177</v>
      </c>
      <c r="AQ1691" s="25">
        <v>1.07</v>
      </c>
      <c r="AR1691" s="94">
        <v>2.2556880000000001E-3</v>
      </c>
      <c r="AS1691" s="157" t="s">
        <v>22</v>
      </c>
      <c r="AT1691" s="93">
        <v>44511</v>
      </c>
      <c r="AU1691" s="92" t="s">
        <v>22</v>
      </c>
      <c r="AV1691" s="91" t="s">
        <v>152</v>
      </c>
      <c r="AW1691" s="92" t="s">
        <v>48</v>
      </c>
      <c r="AX1691" s="92" t="s">
        <v>48</v>
      </c>
      <c r="AY1691" s="91" t="s">
        <v>152</v>
      </c>
      <c r="AZ1691" s="23"/>
      <c r="BA1691" s="25" t="s">
        <v>4799</v>
      </c>
      <c r="BB1691" t="s">
        <v>25</v>
      </c>
      <c r="BC1691" t="e">
        <v>#N/A</v>
      </c>
      <c r="BD1691" t="e">
        <f>IF(Z1691=BC1691,"OK")</f>
        <v>#N/A</v>
      </c>
      <c r="BE1691">
        <v>0.107</v>
      </c>
      <c r="BF1691">
        <v>1.4579999999999999E-4</v>
      </c>
      <c r="BG1691">
        <v>72</v>
      </c>
      <c r="BH1691">
        <v>177</v>
      </c>
      <c r="BI1691">
        <v>177</v>
      </c>
      <c r="BJ1691">
        <v>1.07</v>
      </c>
      <c r="BK1691">
        <v>2.2556880000000001E-3</v>
      </c>
      <c r="BN1691" s="183"/>
    </row>
    <row r="1692" spans="1:66" ht="25.5" x14ac:dyDescent="0.25">
      <c r="A1692" s="1"/>
      <c r="B1692" s="94">
        <v>1686</v>
      </c>
      <c r="C1692" s="43">
        <v>1119171</v>
      </c>
      <c r="D1692" s="45"/>
      <c r="E1692" s="36" t="s">
        <v>332</v>
      </c>
      <c r="F1692" s="151" t="s">
        <v>21</v>
      </c>
      <c r="G1692" s="127"/>
      <c r="H1692" s="46" t="str">
        <f>IFERROR(IFERROR(IF(SEARCH("Usystems",$E1692)&gt;0,"Usystems"),IF(SEARCH("RIIFO",$E1692)&gt;0,"RIIFO","Uponor")),"Uponor")</f>
        <v>Uponor</v>
      </c>
      <c r="I1692" s="25" t="str">
        <f>IFERROR(MID($D1692,1,7)+0,"")</f>
        <v/>
      </c>
      <c r="J1692" s="25" t="str">
        <f>IFERROR(MID($D1692,10,7)+0,"")</f>
        <v/>
      </c>
      <c r="K1692" s="25" t="str">
        <f>IFERROR(MID($D1692,19,7)+0,"")</f>
        <v/>
      </c>
      <c r="L1692" s="25" t="str">
        <f>IFERROR(MID($D1692,28,7)+0,"")</f>
        <v/>
      </c>
      <c r="M1692" s="25" t="str">
        <f>IF(IFERROR(MID($Q1692,1,7)+0,"")&lt;1130000,IF(INDEX(C:C,MATCH(LEFT(Q1692,7)+0,I:I,0))&lt;1130000,"",INDEX(C:C,MATCH(LEFT(Q1692,7)+0,I:I,0))),IFERROR(MID($Q1692,1,7)+0,""))</f>
        <v/>
      </c>
      <c r="N1692" s="25" t="str">
        <f>IF(IFERROR(MID($Q1692,10,7)+0,"")&lt;1130000,"",IFERROR(MID($Q1692,10,7)+0,""))</f>
        <v/>
      </c>
      <c r="O1692" s="25" t="str">
        <f>IF(IFERROR(MID($Q1692,19,7)+0,"")&lt;1130000,"",IFERROR(MID($Q1692,19,7)+0,""))</f>
        <v/>
      </c>
      <c r="P1692" s="25" t="str">
        <f>IF(M1692="","",IF(N1692="",M1692,M1692&amp;", "&amp;N1692))</f>
        <v/>
      </c>
      <c r="Q1692" s="25"/>
      <c r="R1692" s="25"/>
      <c r="S1692" s="35" t="s">
        <v>4784</v>
      </c>
      <c r="T1692" s="25" t="s">
        <v>36</v>
      </c>
      <c r="U1692" s="185">
        <v>1666</v>
      </c>
      <c r="V1692" s="188">
        <v>1666</v>
      </c>
      <c r="W1692" s="189">
        <v>1666</v>
      </c>
      <c r="X1692" s="31">
        <v>1666</v>
      </c>
      <c r="Y1692" s="90">
        <f>IFERROR(ROUND(X1692/W1692-1,2),"")</f>
        <v>0</v>
      </c>
      <c r="Z1692" s="31">
        <f>IF(OR(S1692="VLD MLC components",S1692="VLD MLC pipes",S1692="VLD PEX components",S1692="VLD PEX pipes",S1692="VLD PHC components",S1692="VLD PHC pipes",S1692="Controls VLD"),"По запросу",X1692)</f>
        <v>1666</v>
      </c>
      <c r="AA1692" s="63">
        <f>ROUND(X1692/1.2,3)</f>
        <v>1388.3330000000001</v>
      </c>
      <c r="AB1692" s="23">
        <v>1388.3330000000001</v>
      </c>
      <c r="AC1692" s="190">
        <f>IFERROR(ROUND(AA1692/AB1692-1,2),"")</f>
        <v>0</v>
      </c>
      <c r="AD1692" s="25">
        <v>0.14799999999999999</v>
      </c>
      <c r="AE1692" s="25">
        <v>2.3330000000000001E-4</v>
      </c>
      <c r="AF1692" s="25">
        <v>0</v>
      </c>
      <c r="AG1692" s="25" t="s">
        <v>22</v>
      </c>
      <c r="AH1692" s="25">
        <v>0</v>
      </c>
      <c r="AI1692" s="25">
        <v>0</v>
      </c>
      <c r="AJ1692" s="25" t="s">
        <v>20</v>
      </c>
      <c r="AK1692" s="42" t="s">
        <v>19</v>
      </c>
      <c r="AL1692" s="25" t="s">
        <v>20</v>
      </c>
      <c r="AM1692" s="25">
        <v>4</v>
      </c>
      <c r="AN1692" s="25">
        <v>80</v>
      </c>
      <c r="AO1692" s="25">
        <v>137</v>
      </c>
      <c r="AP1692" s="25">
        <v>137</v>
      </c>
      <c r="AQ1692" s="25">
        <v>0.59199999999999997</v>
      </c>
      <c r="AR1692" s="94">
        <v>1.5015199999999999E-3</v>
      </c>
      <c r="AS1692" s="157" t="s">
        <v>22</v>
      </c>
      <c r="AT1692" s="93">
        <v>44511</v>
      </c>
      <c r="AU1692" s="92" t="s">
        <v>22</v>
      </c>
      <c r="AV1692" s="91" t="s">
        <v>152</v>
      </c>
      <c r="AW1692" s="92" t="s">
        <v>48</v>
      </c>
      <c r="AX1692" s="92" t="s">
        <v>48</v>
      </c>
      <c r="AY1692" s="91" t="s">
        <v>152</v>
      </c>
      <c r="AZ1692" s="23"/>
      <c r="BA1692" s="25" t="s">
        <v>4798</v>
      </c>
      <c r="BB1692" t="s">
        <v>25</v>
      </c>
      <c r="BC1692" t="e">
        <v>#N/A</v>
      </c>
      <c r="BD1692" t="e">
        <f>IF(Z1692=BC1692,"OK")</f>
        <v>#N/A</v>
      </c>
      <c r="BE1692">
        <v>0.14799999999999999</v>
      </c>
      <c r="BF1692">
        <v>2.3330000000000001E-4</v>
      </c>
      <c r="BG1692">
        <v>80</v>
      </c>
      <c r="BH1692">
        <v>137</v>
      </c>
      <c r="BI1692">
        <v>137</v>
      </c>
      <c r="BJ1692">
        <v>0.59199999999999997</v>
      </c>
      <c r="BK1692">
        <v>1.5015199999999999E-3</v>
      </c>
      <c r="BN1692" s="183"/>
    </row>
    <row r="1693" spans="1:66" ht="25.5" x14ac:dyDescent="0.25">
      <c r="A1693" s="1"/>
      <c r="B1693" s="94">
        <v>1687</v>
      </c>
      <c r="C1693" s="43">
        <v>1119172</v>
      </c>
      <c r="D1693" s="45"/>
      <c r="E1693" s="36" t="s">
        <v>333</v>
      </c>
      <c r="F1693" s="151" t="s">
        <v>21</v>
      </c>
      <c r="G1693" s="28"/>
      <c r="H1693" s="46" t="str">
        <f>IFERROR(IFERROR(IF(SEARCH("Usystems",$E1693)&gt;0,"Usystems"),IF(SEARCH("RIIFO",$E1693)&gt;0,"RIIFO","Uponor")),"Uponor")</f>
        <v>Uponor</v>
      </c>
      <c r="I1693" s="25" t="str">
        <f>IFERROR(MID($D1693,1,7)+0,"")</f>
        <v/>
      </c>
      <c r="J1693" s="25" t="str">
        <f>IFERROR(MID($D1693,10,7)+0,"")</f>
        <v/>
      </c>
      <c r="K1693" s="25" t="str">
        <f>IFERROR(MID($D1693,19,7)+0,"")</f>
        <v/>
      </c>
      <c r="L1693" s="25" t="str">
        <f>IFERROR(MID($D1693,28,7)+0,"")</f>
        <v/>
      </c>
      <c r="M1693" s="25" t="str">
        <f>IF(IFERROR(MID($Q1693,1,7)+0,"")&lt;1130000,IF(INDEX(C:C,MATCH(LEFT(Q1693,7)+0,I:I,0))&lt;1130000,"",INDEX(C:C,MATCH(LEFT(Q1693,7)+0,I:I,0))),IFERROR(MID($Q1693,1,7)+0,""))</f>
        <v/>
      </c>
      <c r="N1693" s="25" t="str">
        <f>IF(IFERROR(MID($Q1693,10,7)+0,"")&lt;1130000,"",IFERROR(MID($Q1693,10,7)+0,""))</f>
        <v/>
      </c>
      <c r="O1693" s="25" t="str">
        <f>IF(IFERROR(MID($Q1693,19,7)+0,"")&lt;1130000,"",IFERROR(MID($Q1693,19,7)+0,""))</f>
        <v/>
      </c>
      <c r="P1693" s="25" t="str">
        <f>IF(M1693="","",IF(N1693="",M1693,M1693&amp;", "&amp;N1693))</f>
        <v/>
      </c>
      <c r="Q1693" s="25"/>
      <c r="R1693" s="25"/>
      <c r="S1693" s="35" t="s">
        <v>4784</v>
      </c>
      <c r="T1693" s="25" t="s">
        <v>36</v>
      </c>
      <c r="U1693" s="185">
        <v>2116</v>
      </c>
      <c r="V1693" s="188">
        <v>2116</v>
      </c>
      <c r="W1693" s="189">
        <v>2116</v>
      </c>
      <c r="X1693" s="31">
        <v>2116</v>
      </c>
      <c r="Y1693" s="90">
        <f>IFERROR(ROUND(X1693/W1693-1,2),"")</f>
        <v>0</v>
      </c>
      <c r="Z1693" s="31">
        <f>IF(OR(S1693="VLD MLC components",S1693="VLD MLC pipes",S1693="VLD PEX components",S1693="VLD PEX pipes",S1693="VLD PHC components",S1693="VLD PHC pipes",S1693="Controls VLD"),"По запросу",X1693)</f>
        <v>2116</v>
      </c>
      <c r="AA1693" s="63">
        <f>ROUND(X1693/1.2,3)</f>
        <v>1763.3330000000001</v>
      </c>
      <c r="AB1693" s="23">
        <v>1763.3330000000001</v>
      </c>
      <c r="AC1693" s="190">
        <f>IFERROR(ROUND(AA1693/AB1693-1,2),"")</f>
        <v>0</v>
      </c>
      <c r="AD1693" s="25">
        <v>0.21</v>
      </c>
      <c r="AE1693" s="25">
        <v>3.9639999999999999E-4</v>
      </c>
      <c r="AF1693" s="25">
        <v>0</v>
      </c>
      <c r="AG1693" s="25" t="s">
        <v>22</v>
      </c>
      <c r="AH1693" s="25">
        <v>0</v>
      </c>
      <c r="AI1693" s="25">
        <v>0</v>
      </c>
      <c r="AJ1693" s="25" t="s">
        <v>20</v>
      </c>
      <c r="AK1693" s="42" t="s">
        <v>19</v>
      </c>
      <c r="AL1693" s="25" t="s">
        <v>20</v>
      </c>
      <c r="AM1693" s="25">
        <v>4</v>
      </c>
      <c r="AN1693" s="25">
        <v>91</v>
      </c>
      <c r="AO1693" s="25">
        <v>157</v>
      </c>
      <c r="AP1693" s="25">
        <v>157</v>
      </c>
      <c r="AQ1693" s="25">
        <v>0.84</v>
      </c>
      <c r="AR1693" s="94">
        <v>2.2430589999999999E-3</v>
      </c>
      <c r="AS1693" s="157" t="s">
        <v>22</v>
      </c>
      <c r="AT1693" s="93">
        <v>44511</v>
      </c>
      <c r="AU1693" s="92" t="s">
        <v>22</v>
      </c>
      <c r="AV1693" s="91" t="s">
        <v>48</v>
      </c>
      <c r="AW1693" s="92" t="s">
        <v>48</v>
      </c>
      <c r="AX1693" s="92" t="s">
        <v>48</v>
      </c>
      <c r="AY1693" s="91" t="s">
        <v>152</v>
      </c>
      <c r="AZ1693" s="23"/>
      <c r="BA1693" s="25">
        <v>0</v>
      </c>
      <c r="BB1693" t="s">
        <v>48</v>
      </c>
      <c r="BC1693" t="e">
        <v>#N/A</v>
      </c>
      <c r="BD1693" t="e">
        <f>IF(Z1693=BC1693,"OK")</f>
        <v>#N/A</v>
      </c>
      <c r="BE1693">
        <v>0.21</v>
      </c>
      <c r="BF1693">
        <v>3.9639999999999999E-4</v>
      </c>
      <c r="BG1693">
        <v>91</v>
      </c>
      <c r="BH1693">
        <v>157</v>
      </c>
      <c r="BI1693">
        <v>157</v>
      </c>
      <c r="BJ1693">
        <v>0.84</v>
      </c>
      <c r="BK1693">
        <v>2.2430589999999999E-3</v>
      </c>
      <c r="BN1693" s="183"/>
    </row>
    <row r="1694" spans="1:66" ht="25.5" x14ac:dyDescent="0.25">
      <c r="A1694" s="1"/>
      <c r="B1694" s="94">
        <v>1688</v>
      </c>
      <c r="C1694" s="43">
        <v>1119173</v>
      </c>
      <c r="D1694" s="45"/>
      <c r="E1694" s="36" t="s">
        <v>334</v>
      </c>
      <c r="F1694" s="151" t="s">
        <v>21</v>
      </c>
      <c r="G1694" s="102"/>
      <c r="H1694" s="46" t="str">
        <f>IFERROR(IFERROR(IF(SEARCH("Usystems",$E1694)&gt;0,"Usystems"),IF(SEARCH("RIIFO",$E1694)&gt;0,"RIIFO","Uponor")),"Uponor")</f>
        <v>Uponor</v>
      </c>
      <c r="I1694" s="25" t="str">
        <f>IFERROR(MID($D1694,1,7)+0,"")</f>
        <v/>
      </c>
      <c r="J1694" s="25" t="str">
        <f>IFERROR(MID($D1694,10,7)+0,"")</f>
        <v/>
      </c>
      <c r="K1694" s="25" t="str">
        <f>IFERROR(MID($D1694,19,7)+0,"")</f>
        <v/>
      </c>
      <c r="L1694" s="25" t="str">
        <f>IFERROR(MID($D1694,28,7)+0,"")</f>
        <v/>
      </c>
      <c r="M1694" s="25" t="str">
        <f>IF(IFERROR(MID($Q1694,1,7)+0,"")&lt;1130000,IF(INDEX(C:C,MATCH(LEFT(Q1694,7)+0,I:I,0))&lt;1130000,"",INDEX(C:C,MATCH(LEFT(Q1694,7)+0,I:I,0))),IFERROR(MID($Q1694,1,7)+0,""))</f>
        <v/>
      </c>
      <c r="N1694" s="25" t="str">
        <f>IF(IFERROR(MID($Q1694,10,7)+0,"")&lt;1130000,"",IFERROR(MID($Q1694,10,7)+0,""))</f>
        <v/>
      </c>
      <c r="O1694" s="25" t="str">
        <f>IF(IFERROR(MID($Q1694,19,7)+0,"")&lt;1130000,"",IFERROR(MID($Q1694,19,7)+0,""))</f>
        <v/>
      </c>
      <c r="P1694" s="25" t="str">
        <f>IF(M1694="","",IF(N1694="",M1694,M1694&amp;", "&amp;N1694))</f>
        <v/>
      </c>
      <c r="Q1694" s="25"/>
      <c r="R1694" s="25"/>
      <c r="S1694" s="35" t="s">
        <v>4784</v>
      </c>
      <c r="T1694" s="25" t="s">
        <v>36</v>
      </c>
      <c r="U1694" s="185">
        <v>681</v>
      </c>
      <c r="V1694" s="188">
        <v>681</v>
      </c>
      <c r="W1694" s="189">
        <v>681</v>
      </c>
      <c r="X1694" s="31">
        <v>681</v>
      </c>
      <c r="Y1694" s="90">
        <f>IFERROR(ROUND(X1694/W1694-1,2),"")</f>
        <v>0</v>
      </c>
      <c r="Z1694" s="31">
        <f>IF(OR(S1694="VLD MLC components",S1694="VLD MLC pipes",S1694="VLD PEX components",S1694="VLD PEX pipes",S1694="VLD PHC components",S1694="VLD PHC pipes",S1694="Controls VLD"),"По запросу",X1694)</f>
        <v>681</v>
      </c>
      <c r="AA1694" s="63">
        <f>ROUND(X1694/1.2,3)</f>
        <v>567.5</v>
      </c>
      <c r="AB1694" s="23">
        <v>567.5</v>
      </c>
      <c r="AC1694" s="190">
        <f>IFERROR(ROUND(AA1694/AB1694-1,2),"")</f>
        <v>0</v>
      </c>
      <c r="AD1694" s="25">
        <v>3.9E-2</v>
      </c>
      <c r="AE1694" s="25">
        <v>3.3399999999999999E-5</v>
      </c>
      <c r="AF1694" s="25">
        <v>0</v>
      </c>
      <c r="AG1694" s="25" t="s">
        <v>22</v>
      </c>
      <c r="AH1694" s="25">
        <v>0</v>
      </c>
      <c r="AI1694" s="25">
        <v>0</v>
      </c>
      <c r="AJ1694" s="25" t="s">
        <v>20</v>
      </c>
      <c r="AK1694" s="42" t="s">
        <v>19</v>
      </c>
      <c r="AL1694" s="25" t="s">
        <v>20</v>
      </c>
      <c r="AM1694" s="25">
        <v>20</v>
      </c>
      <c r="AN1694" s="25">
        <v>58</v>
      </c>
      <c r="AO1694" s="25">
        <v>125</v>
      </c>
      <c r="AP1694" s="25">
        <v>125</v>
      </c>
      <c r="AQ1694" s="25">
        <v>0.78</v>
      </c>
      <c r="AR1694" s="94">
        <v>9.0625000000000005E-4</v>
      </c>
      <c r="AS1694" s="157" t="s">
        <v>22</v>
      </c>
      <c r="AT1694" s="93">
        <v>44511</v>
      </c>
      <c r="AU1694" s="92" t="s">
        <v>22</v>
      </c>
      <c r="AV1694" s="91" t="s">
        <v>48</v>
      </c>
      <c r="AW1694" s="92" t="s">
        <v>48</v>
      </c>
      <c r="AX1694" s="92" t="s">
        <v>48</v>
      </c>
      <c r="AY1694" s="91" t="s">
        <v>152</v>
      </c>
      <c r="AZ1694" s="23"/>
      <c r="BA1694" s="25">
        <v>0</v>
      </c>
      <c r="BB1694" t="s">
        <v>48</v>
      </c>
      <c r="BC1694" t="e">
        <v>#N/A</v>
      </c>
      <c r="BD1694" t="e">
        <f>IF(Z1694=BC1694,"OK")</f>
        <v>#N/A</v>
      </c>
      <c r="BE1694">
        <v>3.9E-2</v>
      </c>
      <c r="BF1694">
        <v>3.3399999999999999E-5</v>
      </c>
      <c r="BG1694">
        <v>58</v>
      </c>
      <c r="BH1694">
        <v>125</v>
      </c>
      <c r="BI1694">
        <v>125</v>
      </c>
      <c r="BJ1694">
        <v>0.78</v>
      </c>
      <c r="BK1694">
        <v>9.0625000000000005E-4</v>
      </c>
      <c r="BN1694" s="183"/>
    </row>
    <row r="1695" spans="1:66" ht="25.5" x14ac:dyDescent="0.25">
      <c r="A1695" s="1"/>
      <c r="B1695" s="94">
        <v>1689</v>
      </c>
      <c r="C1695" s="43">
        <v>1119174</v>
      </c>
      <c r="D1695" s="45"/>
      <c r="E1695" s="36" t="s">
        <v>335</v>
      </c>
      <c r="F1695" s="151" t="s">
        <v>21</v>
      </c>
      <c r="G1695" s="28"/>
      <c r="H1695" s="46" t="str">
        <f>IFERROR(IFERROR(IF(SEARCH("Usystems",$E1695)&gt;0,"Usystems"),IF(SEARCH("RIIFO",$E1695)&gt;0,"RIIFO","Uponor")),"Uponor")</f>
        <v>Uponor</v>
      </c>
      <c r="I1695" s="25" t="str">
        <f>IFERROR(MID($D1695,1,7)+0,"")</f>
        <v/>
      </c>
      <c r="J1695" s="25" t="str">
        <f>IFERROR(MID($D1695,10,7)+0,"")</f>
        <v/>
      </c>
      <c r="K1695" s="25" t="str">
        <f>IFERROR(MID($D1695,19,7)+0,"")</f>
        <v/>
      </c>
      <c r="L1695" s="25" t="str">
        <f>IFERROR(MID($D1695,28,7)+0,"")</f>
        <v/>
      </c>
      <c r="M1695" s="25" t="str">
        <f>IF(IFERROR(MID($Q1695,1,7)+0,"")&lt;1130000,IF(INDEX(C:C,MATCH(LEFT(Q1695,7)+0,I:I,0))&lt;1130000,"",INDEX(C:C,MATCH(LEFT(Q1695,7)+0,I:I,0))),IFERROR(MID($Q1695,1,7)+0,""))</f>
        <v/>
      </c>
      <c r="N1695" s="25" t="str">
        <f>IF(IFERROR(MID($Q1695,10,7)+0,"")&lt;1130000,"",IFERROR(MID($Q1695,10,7)+0,""))</f>
        <v/>
      </c>
      <c r="O1695" s="25" t="str">
        <f>IF(IFERROR(MID($Q1695,19,7)+0,"")&lt;1130000,"",IFERROR(MID($Q1695,19,7)+0,""))</f>
        <v/>
      </c>
      <c r="P1695" s="25" t="str">
        <f>IF(M1695="","",IF(N1695="",M1695,M1695&amp;", "&amp;N1695))</f>
        <v/>
      </c>
      <c r="Q1695" s="25"/>
      <c r="R1695" s="25"/>
      <c r="S1695" s="35" t="s">
        <v>4784</v>
      </c>
      <c r="T1695" s="25" t="s">
        <v>36</v>
      </c>
      <c r="U1695" s="185">
        <v>805</v>
      </c>
      <c r="V1695" s="188">
        <v>805</v>
      </c>
      <c r="W1695" s="189">
        <v>805</v>
      </c>
      <c r="X1695" s="31">
        <v>805</v>
      </c>
      <c r="Y1695" s="90">
        <f>IFERROR(ROUND(X1695/W1695-1,2),"")</f>
        <v>0</v>
      </c>
      <c r="Z1695" s="31">
        <f>IF(OR(S1695="VLD MLC components",S1695="VLD MLC pipes",S1695="VLD PEX components",S1695="VLD PEX pipes",S1695="VLD PHC components",S1695="VLD PHC pipes",S1695="Controls VLD"),"По запросу",X1695)</f>
        <v>805</v>
      </c>
      <c r="AA1695" s="63">
        <f>ROUND(X1695/1.2,3)</f>
        <v>670.83299999999997</v>
      </c>
      <c r="AB1695" s="23">
        <v>670.83299999999997</v>
      </c>
      <c r="AC1695" s="190">
        <f>IFERROR(ROUND(AA1695/AB1695-1,2),"")</f>
        <v>0</v>
      </c>
      <c r="AD1695" s="25">
        <v>4.4999999999999998E-2</v>
      </c>
      <c r="AE1695" s="25">
        <v>3.4600000000000001E-5</v>
      </c>
      <c r="AF1695" s="25">
        <v>0</v>
      </c>
      <c r="AG1695" s="25" t="s">
        <v>22</v>
      </c>
      <c r="AH1695" s="25">
        <v>0</v>
      </c>
      <c r="AI1695" s="25">
        <v>0</v>
      </c>
      <c r="AJ1695" s="25" t="s">
        <v>20</v>
      </c>
      <c r="AK1695" s="42" t="s">
        <v>19</v>
      </c>
      <c r="AL1695" s="25" t="s">
        <v>20</v>
      </c>
      <c r="AM1695" s="25">
        <v>10</v>
      </c>
      <c r="AN1695" s="25">
        <v>60</v>
      </c>
      <c r="AO1695" s="25">
        <v>122</v>
      </c>
      <c r="AP1695" s="25">
        <v>122</v>
      </c>
      <c r="AQ1695" s="25">
        <v>0.44999999999999996</v>
      </c>
      <c r="AR1695" s="94">
        <v>8.9304E-4</v>
      </c>
      <c r="AS1695" s="157" t="s">
        <v>22</v>
      </c>
      <c r="AT1695" s="93">
        <v>44511</v>
      </c>
      <c r="AU1695" s="92" t="s">
        <v>22</v>
      </c>
      <c r="AV1695" s="91" t="s">
        <v>48</v>
      </c>
      <c r="AW1695" s="92" t="s">
        <v>48</v>
      </c>
      <c r="AX1695" s="92" t="s">
        <v>48</v>
      </c>
      <c r="AY1695" s="91" t="s">
        <v>152</v>
      </c>
      <c r="AZ1695" s="23"/>
      <c r="BA1695" s="25">
        <v>0</v>
      </c>
      <c r="BB1695" t="s">
        <v>48</v>
      </c>
      <c r="BC1695" t="e">
        <v>#N/A</v>
      </c>
      <c r="BD1695" t="e">
        <f>IF(Z1695=BC1695,"OK")</f>
        <v>#N/A</v>
      </c>
      <c r="BE1695">
        <v>4.4999999999999998E-2</v>
      </c>
      <c r="BF1695">
        <v>3.4600000000000001E-5</v>
      </c>
      <c r="BG1695">
        <v>60</v>
      </c>
      <c r="BH1695">
        <v>122</v>
      </c>
      <c r="BI1695">
        <v>122</v>
      </c>
      <c r="BJ1695">
        <v>0.44999999999999996</v>
      </c>
      <c r="BK1695">
        <v>8.9304E-4</v>
      </c>
      <c r="BN1695" s="183"/>
    </row>
    <row r="1696" spans="1:66" ht="25.5" x14ac:dyDescent="0.25">
      <c r="A1696" s="1"/>
      <c r="B1696" s="94">
        <v>1690</v>
      </c>
      <c r="C1696" s="43">
        <v>1119175</v>
      </c>
      <c r="D1696" s="45"/>
      <c r="E1696" s="36" t="s">
        <v>336</v>
      </c>
      <c r="F1696" s="151" t="s">
        <v>21</v>
      </c>
      <c r="G1696" s="28"/>
      <c r="H1696" s="46" t="str">
        <f>IFERROR(IFERROR(IF(SEARCH("Usystems",$E1696)&gt;0,"Usystems"),IF(SEARCH("RIIFO",$E1696)&gt;0,"RIIFO","Uponor")),"Uponor")</f>
        <v>Uponor</v>
      </c>
      <c r="I1696" s="25" t="str">
        <f>IFERROR(MID($D1696,1,7)+0,"")</f>
        <v/>
      </c>
      <c r="J1696" s="25" t="str">
        <f>IFERROR(MID($D1696,10,7)+0,"")</f>
        <v/>
      </c>
      <c r="K1696" s="25" t="str">
        <f>IFERROR(MID($D1696,19,7)+0,"")</f>
        <v/>
      </c>
      <c r="L1696" s="25" t="str">
        <f>IFERROR(MID($D1696,28,7)+0,"")</f>
        <v/>
      </c>
      <c r="M1696" s="25" t="str">
        <f>IF(IFERROR(MID($Q1696,1,7)+0,"")&lt;1130000,IF(INDEX(C:C,MATCH(LEFT(Q1696,7)+0,I:I,0))&lt;1130000,"",INDEX(C:C,MATCH(LEFT(Q1696,7)+0,I:I,0))),IFERROR(MID($Q1696,1,7)+0,""))</f>
        <v/>
      </c>
      <c r="N1696" s="25" t="str">
        <f>IF(IFERROR(MID($Q1696,10,7)+0,"")&lt;1130000,"",IFERROR(MID($Q1696,10,7)+0,""))</f>
        <v/>
      </c>
      <c r="O1696" s="25" t="str">
        <f>IF(IFERROR(MID($Q1696,19,7)+0,"")&lt;1130000,"",IFERROR(MID($Q1696,19,7)+0,""))</f>
        <v/>
      </c>
      <c r="P1696" s="25" t="str">
        <f>IF(M1696="","",IF(N1696="",M1696,M1696&amp;", "&amp;N1696))</f>
        <v/>
      </c>
      <c r="Q1696" s="25"/>
      <c r="R1696" s="25"/>
      <c r="S1696" s="35" t="s">
        <v>4784</v>
      </c>
      <c r="T1696" s="25" t="s">
        <v>36</v>
      </c>
      <c r="U1696" s="185">
        <v>800</v>
      </c>
      <c r="V1696" s="188">
        <v>800</v>
      </c>
      <c r="W1696" s="189">
        <v>800</v>
      </c>
      <c r="X1696" s="31">
        <v>800</v>
      </c>
      <c r="Y1696" s="90">
        <f>IFERROR(ROUND(X1696/W1696-1,2),"")</f>
        <v>0</v>
      </c>
      <c r="Z1696" s="31">
        <f>IF(OR(S1696="VLD MLC components",S1696="VLD MLC pipes",S1696="VLD PEX components",S1696="VLD PEX pipes",S1696="VLD PHC components",S1696="VLD PHC pipes",S1696="Controls VLD"),"По запросу",X1696)</f>
        <v>800</v>
      </c>
      <c r="AA1696" s="63">
        <f>ROUND(X1696/1.2,3)</f>
        <v>666.66700000000003</v>
      </c>
      <c r="AB1696" s="23">
        <v>666.66700000000003</v>
      </c>
      <c r="AC1696" s="190">
        <f>IFERROR(ROUND(AA1696/AB1696-1,2),"")</f>
        <v>0</v>
      </c>
      <c r="AD1696" s="25">
        <v>4.5999999999999999E-2</v>
      </c>
      <c r="AE1696" s="25">
        <v>4.1600000000000002E-5</v>
      </c>
      <c r="AF1696" s="25">
        <v>0</v>
      </c>
      <c r="AG1696" s="25" t="s">
        <v>22</v>
      </c>
      <c r="AH1696" s="25">
        <v>0</v>
      </c>
      <c r="AI1696" s="25">
        <v>0</v>
      </c>
      <c r="AJ1696" s="25" t="s">
        <v>20</v>
      </c>
      <c r="AK1696" s="42" t="s">
        <v>19</v>
      </c>
      <c r="AL1696" s="25" t="s">
        <v>20</v>
      </c>
      <c r="AM1696" s="25">
        <v>10</v>
      </c>
      <c r="AN1696" s="25">
        <v>57</v>
      </c>
      <c r="AO1696" s="25">
        <v>126</v>
      </c>
      <c r="AP1696" s="25">
        <v>126</v>
      </c>
      <c r="AQ1696" s="25">
        <v>0.45999999999999996</v>
      </c>
      <c r="AR1696" s="94">
        <v>9.04932E-4</v>
      </c>
      <c r="AS1696" s="157" t="s">
        <v>22</v>
      </c>
      <c r="AT1696" s="93">
        <v>44511</v>
      </c>
      <c r="AU1696" s="92" t="s">
        <v>22</v>
      </c>
      <c r="AV1696" s="91" t="s">
        <v>48</v>
      </c>
      <c r="AW1696" s="92" t="s">
        <v>48</v>
      </c>
      <c r="AX1696" s="92" t="s">
        <v>48</v>
      </c>
      <c r="AY1696" s="91" t="s">
        <v>152</v>
      </c>
      <c r="AZ1696" s="23"/>
      <c r="BA1696" s="25">
        <v>0</v>
      </c>
      <c r="BB1696" t="s">
        <v>48</v>
      </c>
      <c r="BC1696" t="e">
        <v>#N/A</v>
      </c>
      <c r="BD1696" t="e">
        <f>IF(Z1696=BC1696,"OK")</f>
        <v>#N/A</v>
      </c>
      <c r="BE1696">
        <v>4.5999999999999999E-2</v>
      </c>
      <c r="BF1696">
        <v>4.1600000000000002E-5</v>
      </c>
      <c r="BG1696">
        <v>57</v>
      </c>
      <c r="BH1696">
        <v>126</v>
      </c>
      <c r="BI1696">
        <v>126</v>
      </c>
      <c r="BJ1696">
        <v>0.45999999999999996</v>
      </c>
      <c r="BK1696">
        <v>9.04932E-4</v>
      </c>
      <c r="BN1696" s="183"/>
    </row>
    <row r="1697" spans="1:66" ht="25.5" x14ac:dyDescent="0.25">
      <c r="A1697" s="1"/>
      <c r="B1697" s="94">
        <v>1691</v>
      </c>
      <c r="C1697" s="43">
        <v>1119176</v>
      </c>
      <c r="D1697" s="45"/>
      <c r="E1697" s="36" t="s">
        <v>337</v>
      </c>
      <c r="F1697" s="151" t="s">
        <v>21</v>
      </c>
      <c r="G1697" s="102"/>
      <c r="H1697" s="46" t="str">
        <f>IFERROR(IFERROR(IF(SEARCH("Usystems",$E1697)&gt;0,"Usystems"),IF(SEARCH("RIIFO",$E1697)&gt;0,"RIIFO","Uponor")),"Uponor")</f>
        <v>Uponor</v>
      </c>
      <c r="I1697" s="25" t="str">
        <f>IFERROR(MID($D1697,1,7)+0,"")</f>
        <v/>
      </c>
      <c r="J1697" s="25" t="str">
        <f>IFERROR(MID($D1697,10,7)+0,"")</f>
        <v/>
      </c>
      <c r="K1697" s="25" t="str">
        <f>IFERROR(MID($D1697,19,7)+0,"")</f>
        <v/>
      </c>
      <c r="L1697" s="25" t="str">
        <f>IFERROR(MID($D1697,28,7)+0,"")</f>
        <v/>
      </c>
      <c r="M1697" s="25" t="str">
        <f>IF(IFERROR(MID($Q1697,1,7)+0,"")&lt;1130000,IF(INDEX(C:C,MATCH(LEFT(Q1697,7)+0,I:I,0))&lt;1130000,"",INDEX(C:C,MATCH(LEFT(Q1697,7)+0,I:I,0))),IFERROR(MID($Q1697,1,7)+0,""))</f>
        <v/>
      </c>
      <c r="N1697" s="25" t="str">
        <f>IF(IFERROR(MID($Q1697,10,7)+0,"")&lt;1130000,"",IFERROR(MID($Q1697,10,7)+0,""))</f>
        <v/>
      </c>
      <c r="O1697" s="25" t="str">
        <f>IF(IFERROR(MID($Q1697,19,7)+0,"")&lt;1130000,"",IFERROR(MID($Q1697,19,7)+0,""))</f>
        <v/>
      </c>
      <c r="P1697" s="25" t="str">
        <f>IF(M1697="","",IF(N1697="",M1697,M1697&amp;", "&amp;N1697))</f>
        <v/>
      </c>
      <c r="Q1697" s="25"/>
      <c r="R1697" s="25"/>
      <c r="S1697" s="35" t="s">
        <v>4784</v>
      </c>
      <c r="T1697" s="25" t="s">
        <v>36</v>
      </c>
      <c r="U1697" s="185">
        <v>984</v>
      </c>
      <c r="V1697" s="188">
        <v>984</v>
      </c>
      <c r="W1697" s="189">
        <v>984</v>
      </c>
      <c r="X1697" s="31">
        <v>984</v>
      </c>
      <c r="Y1697" s="90">
        <f>IFERROR(ROUND(X1697/W1697-1,2),"")</f>
        <v>0</v>
      </c>
      <c r="Z1697" s="31">
        <f>IF(OR(S1697="VLD MLC components",S1697="VLD MLC pipes",S1697="VLD PEX components",S1697="VLD PEX pipes",S1697="VLD PHC components",S1697="VLD PHC pipes",S1697="Controls VLD"),"По запросу",X1697)</f>
        <v>984</v>
      </c>
      <c r="AA1697" s="63">
        <f>ROUND(X1697/1.2,3)</f>
        <v>820</v>
      </c>
      <c r="AB1697" s="23">
        <v>820</v>
      </c>
      <c r="AC1697" s="190">
        <f>IFERROR(ROUND(AA1697/AB1697-1,2),"")</f>
        <v>0</v>
      </c>
      <c r="AD1697" s="25">
        <v>5.6000000000000001E-2</v>
      </c>
      <c r="AE1697" s="25">
        <v>5.7599999999999997E-5</v>
      </c>
      <c r="AF1697" s="25">
        <v>0</v>
      </c>
      <c r="AG1697" s="25" t="s">
        <v>22</v>
      </c>
      <c r="AH1697" s="25">
        <v>0</v>
      </c>
      <c r="AI1697" s="25">
        <v>0</v>
      </c>
      <c r="AJ1697" s="25" t="s">
        <v>20</v>
      </c>
      <c r="AK1697" s="42" t="s">
        <v>19</v>
      </c>
      <c r="AL1697" s="25" t="s">
        <v>20</v>
      </c>
      <c r="AM1697" s="25">
        <v>10</v>
      </c>
      <c r="AN1697" s="25">
        <v>74</v>
      </c>
      <c r="AO1697" s="25">
        <v>123</v>
      </c>
      <c r="AP1697" s="25">
        <v>123</v>
      </c>
      <c r="AQ1697" s="25">
        <v>0.56000000000000005</v>
      </c>
      <c r="AR1697" s="94">
        <v>1.1195459999999999E-3</v>
      </c>
      <c r="AS1697" s="157" t="s">
        <v>22</v>
      </c>
      <c r="AT1697" s="93">
        <v>44511</v>
      </c>
      <c r="AU1697" s="92" t="s">
        <v>22</v>
      </c>
      <c r="AV1697" s="91" t="s">
        <v>48</v>
      </c>
      <c r="AW1697" s="92" t="s">
        <v>48</v>
      </c>
      <c r="AX1697" s="92" t="s">
        <v>48</v>
      </c>
      <c r="AY1697" s="91" t="s">
        <v>152</v>
      </c>
      <c r="AZ1697" s="23"/>
      <c r="BA1697" s="25">
        <v>0</v>
      </c>
      <c r="BB1697" t="s">
        <v>48</v>
      </c>
      <c r="BC1697" t="e">
        <v>#N/A</v>
      </c>
      <c r="BD1697" t="e">
        <f>IF(Z1697=BC1697,"OK")</f>
        <v>#N/A</v>
      </c>
      <c r="BE1697">
        <v>5.6000000000000001E-2</v>
      </c>
      <c r="BF1697">
        <v>5.7599999999999997E-5</v>
      </c>
      <c r="BG1697">
        <v>74</v>
      </c>
      <c r="BH1697">
        <v>123</v>
      </c>
      <c r="BI1697">
        <v>123</v>
      </c>
      <c r="BJ1697">
        <v>0.56000000000000005</v>
      </c>
      <c r="BK1697">
        <v>1.1195459999999999E-3</v>
      </c>
      <c r="BN1697" s="183"/>
    </row>
    <row r="1698" spans="1:66" ht="25.5" x14ac:dyDescent="0.25">
      <c r="A1698" s="1"/>
      <c r="B1698" s="94">
        <v>1692</v>
      </c>
      <c r="C1698" s="43">
        <v>1119177</v>
      </c>
      <c r="D1698" s="45"/>
      <c r="E1698" s="36" t="s">
        <v>338</v>
      </c>
      <c r="F1698" s="151" t="s">
        <v>21</v>
      </c>
      <c r="G1698" s="102"/>
      <c r="H1698" s="46" t="str">
        <f>IFERROR(IFERROR(IF(SEARCH("Usystems",$E1698)&gt;0,"Usystems"),IF(SEARCH("RIIFO",$E1698)&gt;0,"RIIFO","Uponor")),"Uponor")</f>
        <v>Uponor</v>
      </c>
      <c r="I1698" s="25" t="str">
        <f>IFERROR(MID($D1698,1,7)+0,"")</f>
        <v/>
      </c>
      <c r="J1698" s="25" t="str">
        <f>IFERROR(MID($D1698,10,7)+0,"")</f>
        <v/>
      </c>
      <c r="K1698" s="25" t="str">
        <f>IFERROR(MID($D1698,19,7)+0,"")</f>
        <v/>
      </c>
      <c r="L1698" s="25" t="str">
        <f>IFERROR(MID($D1698,28,7)+0,"")</f>
        <v/>
      </c>
      <c r="M1698" s="25" t="str">
        <f>IF(IFERROR(MID($Q1698,1,7)+0,"")&lt;1130000,IF(INDEX(C:C,MATCH(LEFT(Q1698,7)+0,I:I,0))&lt;1130000,"",INDEX(C:C,MATCH(LEFT(Q1698,7)+0,I:I,0))),IFERROR(MID($Q1698,1,7)+0,""))</f>
        <v/>
      </c>
      <c r="N1698" s="25" t="str">
        <f>IF(IFERROR(MID($Q1698,10,7)+0,"")&lt;1130000,"",IFERROR(MID($Q1698,10,7)+0,""))</f>
        <v/>
      </c>
      <c r="O1698" s="25" t="str">
        <f>IF(IFERROR(MID($Q1698,19,7)+0,"")&lt;1130000,"",IFERROR(MID($Q1698,19,7)+0,""))</f>
        <v/>
      </c>
      <c r="P1698" s="25" t="str">
        <f>IF(M1698="","",IF(N1698="",M1698,M1698&amp;", "&amp;N1698))</f>
        <v/>
      </c>
      <c r="Q1698" s="25"/>
      <c r="R1698" s="25"/>
      <c r="S1698" s="35" t="s">
        <v>4784</v>
      </c>
      <c r="T1698" s="25" t="s">
        <v>36</v>
      </c>
      <c r="U1698" s="185">
        <v>1008</v>
      </c>
      <c r="V1698" s="188">
        <v>1008</v>
      </c>
      <c r="W1698" s="189">
        <v>1008</v>
      </c>
      <c r="X1698" s="31">
        <v>1008</v>
      </c>
      <c r="Y1698" s="90">
        <f>IFERROR(ROUND(X1698/W1698-1,2),"")</f>
        <v>0</v>
      </c>
      <c r="Z1698" s="31">
        <f>IF(OR(S1698="VLD MLC components",S1698="VLD MLC pipes",S1698="VLD PEX components",S1698="VLD PEX pipes",S1698="VLD PHC components",S1698="VLD PHC pipes",S1698="Controls VLD"),"По запросу",X1698)</f>
        <v>1008</v>
      </c>
      <c r="AA1698" s="63">
        <f>ROUND(X1698/1.2,3)</f>
        <v>840</v>
      </c>
      <c r="AB1698" s="23">
        <v>840</v>
      </c>
      <c r="AC1698" s="190">
        <f>IFERROR(ROUND(AA1698/AB1698-1,2),"")</f>
        <v>0</v>
      </c>
      <c r="AD1698" s="25">
        <v>6.0999999999999999E-2</v>
      </c>
      <c r="AE1698" s="25">
        <v>6.0800000000000001E-5</v>
      </c>
      <c r="AF1698" s="25">
        <v>0</v>
      </c>
      <c r="AG1698" s="25" t="s">
        <v>22</v>
      </c>
      <c r="AH1698" s="25">
        <v>0</v>
      </c>
      <c r="AI1698" s="25">
        <v>0</v>
      </c>
      <c r="AJ1698" s="25" t="s">
        <v>20</v>
      </c>
      <c r="AK1698" s="42" t="s">
        <v>19</v>
      </c>
      <c r="AL1698" s="25" t="s">
        <v>20</v>
      </c>
      <c r="AM1698" s="25">
        <v>10</v>
      </c>
      <c r="AN1698" s="25">
        <v>78</v>
      </c>
      <c r="AO1698" s="25">
        <v>120</v>
      </c>
      <c r="AP1698" s="25">
        <v>120</v>
      </c>
      <c r="AQ1698" s="25">
        <v>0.61</v>
      </c>
      <c r="AR1698" s="94">
        <v>1.1232E-3</v>
      </c>
      <c r="AS1698" s="157" t="s">
        <v>22</v>
      </c>
      <c r="AT1698" s="93">
        <v>44511</v>
      </c>
      <c r="AU1698" s="92" t="s">
        <v>22</v>
      </c>
      <c r="AV1698" s="91" t="s">
        <v>48</v>
      </c>
      <c r="AW1698" s="92" t="s">
        <v>48</v>
      </c>
      <c r="AX1698" s="92" t="s">
        <v>48</v>
      </c>
      <c r="AY1698" s="91" t="s">
        <v>152</v>
      </c>
      <c r="AZ1698" s="23"/>
      <c r="BA1698" s="25">
        <v>0</v>
      </c>
      <c r="BB1698" t="s">
        <v>48</v>
      </c>
      <c r="BC1698" t="e">
        <v>#N/A</v>
      </c>
      <c r="BD1698" t="e">
        <f>IF(Z1698=BC1698,"OK")</f>
        <v>#N/A</v>
      </c>
      <c r="BE1698">
        <v>6.0999999999999999E-2</v>
      </c>
      <c r="BF1698">
        <v>6.0800000000000001E-5</v>
      </c>
      <c r="BG1698">
        <v>78</v>
      </c>
      <c r="BH1698">
        <v>120</v>
      </c>
      <c r="BI1698">
        <v>120</v>
      </c>
      <c r="BJ1698">
        <v>0.61</v>
      </c>
      <c r="BK1698">
        <v>1.1232E-3</v>
      </c>
      <c r="BN1698" s="183"/>
    </row>
    <row r="1699" spans="1:66" ht="25.5" x14ac:dyDescent="0.25">
      <c r="A1699" s="1"/>
      <c r="B1699" s="94">
        <v>1693</v>
      </c>
      <c r="C1699" s="43">
        <v>1119178</v>
      </c>
      <c r="D1699" s="45"/>
      <c r="E1699" s="36" t="s">
        <v>339</v>
      </c>
      <c r="F1699" s="151" t="s">
        <v>21</v>
      </c>
      <c r="G1699" s="102"/>
      <c r="H1699" s="46" t="str">
        <f>IFERROR(IFERROR(IF(SEARCH("Usystems",$E1699)&gt;0,"Usystems"),IF(SEARCH("RIIFO",$E1699)&gt;0,"RIIFO","Uponor")),"Uponor")</f>
        <v>Uponor</v>
      </c>
      <c r="I1699" s="25" t="str">
        <f>IFERROR(MID($D1699,1,7)+0,"")</f>
        <v/>
      </c>
      <c r="J1699" s="25" t="str">
        <f>IFERROR(MID($D1699,10,7)+0,"")</f>
        <v/>
      </c>
      <c r="K1699" s="25" t="str">
        <f>IFERROR(MID($D1699,19,7)+0,"")</f>
        <v/>
      </c>
      <c r="L1699" s="25" t="str">
        <f>IFERROR(MID($D1699,28,7)+0,"")</f>
        <v/>
      </c>
      <c r="M1699" s="25" t="str">
        <f>IF(IFERROR(MID($Q1699,1,7)+0,"")&lt;1130000,IF(INDEX(C:C,MATCH(LEFT(Q1699,7)+0,I:I,0))&lt;1130000,"",INDEX(C:C,MATCH(LEFT(Q1699,7)+0,I:I,0))),IFERROR(MID($Q1699,1,7)+0,""))</f>
        <v/>
      </c>
      <c r="N1699" s="25" t="str">
        <f>IF(IFERROR(MID($Q1699,10,7)+0,"")&lt;1130000,"",IFERROR(MID($Q1699,10,7)+0,""))</f>
        <v/>
      </c>
      <c r="O1699" s="25" t="str">
        <f>IF(IFERROR(MID($Q1699,19,7)+0,"")&lt;1130000,"",IFERROR(MID($Q1699,19,7)+0,""))</f>
        <v/>
      </c>
      <c r="P1699" s="25" t="str">
        <f>IF(M1699="","",IF(N1699="",M1699,M1699&amp;", "&amp;N1699))</f>
        <v/>
      </c>
      <c r="Q1699" s="25"/>
      <c r="R1699" s="25"/>
      <c r="S1699" s="35" t="s">
        <v>4784</v>
      </c>
      <c r="T1699" s="25" t="s">
        <v>36</v>
      </c>
      <c r="U1699" s="185">
        <v>971</v>
      </c>
      <c r="V1699" s="188">
        <v>971</v>
      </c>
      <c r="W1699" s="189">
        <v>971</v>
      </c>
      <c r="X1699" s="31">
        <v>971</v>
      </c>
      <c r="Y1699" s="90">
        <f>IFERROR(ROUND(X1699/W1699-1,2),"")</f>
        <v>0</v>
      </c>
      <c r="Z1699" s="31">
        <f>IF(OR(S1699="VLD MLC components",S1699="VLD MLC pipes",S1699="VLD PEX components",S1699="VLD PEX pipes",S1699="VLD PHC components",S1699="VLD PHC pipes",S1699="Controls VLD"),"По запросу",X1699)</f>
        <v>971</v>
      </c>
      <c r="AA1699" s="63">
        <f>ROUND(X1699/1.2,3)</f>
        <v>809.16700000000003</v>
      </c>
      <c r="AB1699" s="23">
        <v>809.16700000000003</v>
      </c>
      <c r="AC1699" s="190">
        <f>IFERROR(ROUND(AA1699/AB1699-1,2),"")</f>
        <v>0</v>
      </c>
      <c r="AD1699" s="25">
        <v>6.4000000000000001E-2</v>
      </c>
      <c r="AE1699" s="25">
        <v>6.86E-5</v>
      </c>
      <c r="AF1699" s="25">
        <v>0</v>
      </c>
      <c r="AG1699" s="25" t="s">
        <v>22</v>
      </c>
      <c r="AH1699" s="25">
        <v>0</v>
      </c>
      <c r="AI1699" s="25">
        <v>0</v>
      </c>
      <c r="AJ1699" s="25" t="s">
        <v>20</v>
      </c>
      <c r="AK1699" s="42" t="s">
        <v>19</v>
      </c>
      <c r="AL1699" s="25" t="s">
        <v>20</v>
      </c>
      <c r="AM1699" s="25">
        <v>10</v>
      </c>
      <c r="AN1699" s="25">
        <v>67</v>
      </c>
      <c r="AO1699" s="25">
        <v>130</v>
      </c>
      <c r="AP1699" s="25">
        <v>130</v>
      </c>
      <c r="AQ1699" s="25">
        <v>0.64</v>
      </c>
      <c r="AR1699" s="94">
        <v>1.1322999999999999E-3</v>
      </c>
      <c r="AS1699" s="157" t="s">
        <v>22</v>
      </c>
      <c r="AT1699" s="93">
        <v>44511</v>
      </c>
      <c r="AU1699" s="92" t="s">
        <v>22</v>
      </c>
      <c r="AV1699" s="91" t="s">
        <v>152</v>
      </c>
      <c r="AW1699" s="92" t="s">
        <v>48</v>
      </c>
      <c r="AX1699" s="92" t="s">
        <v>48</v>
      </c>
      <c r="AY1699" s="91" t="s">
        <v>152</v>
      </c>
      <c r="AZ1699" s="23"/>
      <c r="BA1699" s="25" t="s">
        <v>4797</v>
      </c>
      <c r="BB1699" t="s">
        <v>25</v>
      </c>
      <c r="BC1699" t="e">
        <v>#N/A</v>
      </c>
      <c r="BD1699" t="e">
        <f>IF(Z1699=BC1699,"OK")</f>
        <v>#N/A</v>
      </c>
      <c r="BE1699">
        <v>6.4000000000000001E-2</v>
      </c>
      <c r="BF1699">
        <v>6.86E-5</v>
      </c>
      <c r="BG1699">
        <v>67</v>
      </c>
      <c r="BH1699">
        <v>130</v>
      </c>
      <c r="BI1699">
        <v>130</v>
      </c>
      <c r="BJ1699">
        <v>0.64</v>
      </c>
      <c r="BK1699">
        <v>1.1322999999999999E-3</v>
      </c>
      <c r="BN1699" s="183"/>
    </row>
    <row r="1700" spans="1:66" ht="25.5" x14ac:dyDescent="0.25">
      <c r="A1700" s="1"/>
      <c r="B1700" s="94">
        <v>1694</v>
      </c>
      <c r="C1700" s="43">
        <v>1119179</v>
      </c>
      <c r="D1700" s="45"/>
      <c r="E1700" s="36" t="s">
        <v>340</v>
      </c>
      <c r="F1700" s="151" t="s">
        <v>21</v>
      </c>
      <c r="G1700" s="102"/>
      <c r="H1700" s="46" t="str">
        <f>IFERROR(IFERROR(IF(SEARCH("Usystems",$E1700)&gt;0,"Usystems"),IF(SEARCH("RIIFO",$E1700)&gt;0,"RIIFO","Uponor")),"Uponor")</f>
        <v>Uponor</v>
      </c>
      <c r="I1700" s="25" t="str">
        <f>IFERROR(MID($D1700,1,7)+0,"")</f>
        <v/>
      </c>
      <c r="J1700" s="25" t="str">
        <f>IFERROR(MID($D1700,10,7)+0,"")</f>
        <v/>
      </c>
      <c r="K1700" s="25" t="str">
        <f>IFERROR(MID($D1700,19,7)+0,"")</f>
        <v/>
      </c>
      <c r="L1700" s="25" t="str">
        <f>IFERROR(MID($D1700,28,7)+0,"")</f>
        <v/>
      </c>
      <c r="M1700" s="25" t="str">
        <f>IF(IFERROR(MID($Q1700,1,7)+0,"")&lt;1130000,IF(INDEX(C:C,MATCH(LEFT(Q1700,7)+0,I:I,0))&lt;1130000,"",INDEX(C:C,MATCH(LEFT(Q1700,7)+0,I:I,0))),IFERROR(MID($Q1700,1,7)+0,""))</f>
        <v/>
      </c>
      <c r="N1700" s="25" t="str">
        <f>IF(IFERROR(MID($Q1700,10,7)+0,"")&lt;1130000,"",IFERROR(MID($Q1700,10,7)+0,""))</f>
        <v/>
      </c>
      <c r="O1700" s="25" t="str">
        <f>IF(IFERROR(MID($Q1700,19,7)+0,"")&lt;1130000,"",IFERROR(MID($Q1700,19,7)+0,""))</f>
        <v/>
      </c>
      <c r="P1700" s="25" t="str">
        <f>IF(M1700="","",IF(N1700="",M1700,M1700&amp;", "&amp;N1700))</f>
        <v/>
      </c>
      <c r="Q1700" s="25"/>
      <c r="R1700" s="25"/>
      <c r="S1700" s="35" t="s">
        <v>4784</v>
      </c>
      <c r="T1700" s="25" t="s">
        <v>36</v>
      </c>
      <c r="U1700" s="185">
        <v>1672</v>
      </c>
      <c r="V1700" s="188">
        <v>1672</v>
      </c>
      <c r="W1700" s="189">
        <v>1672</v>
      </c>
      <c r="X1700" s="31">
        <v>1672</v>
      </c>
      <c r="Y1700" s="90">
        <f>IFERROR(ROUND(X1700/W1700-1,2),"")</f>
        <v>0</v>
      </c>
      <c r="Z1700" s="31">
        <f>IF(OR(S1700="VLD MLC components",S1700="VLD MLC pipes",S1700="VLD PEX components",S1700="VLD PEX pipes",S1700="VLD PHC components",S1700="VLD PHC pipes",S1700="Controls VLD"),"По запросу",X1700)</f>
        <v>1672</v>
      </c>
      <c r="AA1700" s="63">
        <f>ROUND(X1700/1.2,3)</f>
        <v>1393.3330000000001</v>
      </c>
      <c r="AB1700" s="23">
        <v>1393.3330000000001</v>
      </c>
      <c r="AC1700" s="190">
        <f>IFERROR(ROUND(AA1700/AB1700-1,2),"")</f>
        <v>0</v>
      </c>
      <c r="AD1700" s="25">
        <v>0.09</v>
      </c>
      <c r="AE1700" s="25">
        <v>1.054E-4</v>
      </c>
      <c r="AF1700" s="25">
        <v>0</v>
      </c>
      <c r="AG1700" s="25" t="s">
        <v>22</v>
      </c>
      <c r="AH1700" s="25">
        <v>0</v>
      </c>
      <c r="AI1700" s="25">
        <v>0</v>
      </c>
      <c r="AJ1700" s="25" t="s">
        <v>20</v>
      </c>
      <c r="AK1700" s="42" t="s">
        <v>19</v>
      </c>
      <c r="AL1700" s="25" t="s">
        <v>20</v>
      </c>
      <c r="AM1700" s="25">
        <v>10</v>
      </c>
      <c r="AN1700" s="25">
        <v>86</v>
      </c>
      <c r="AO1700" s="25">
        <v>132</v>
      </c>
      <c r="AP1700" s="25">
        <v>132</v>
      </c>
      <c r="AQ1700" s="25">
        <v>0.89999999999999991</v>
      </c>
      <c r="AR1700" s="94">
        <v>1.4984639999999999E-3</v>
      </c>
      <c r="AS1700" s="157" t="s">
        <v>22</v>
      </c>
      <c r="AT1700" s="93">
        <v>44511</v>
      </c>
      <c r="AU1700" s="92" t="s">
        <v>22</v>
      </c>
      <c r="AV1700" s="91" t="s">
        <v>48</v>
      </c>
      <c r="AW1700" s="92" t="s">
        <v>48</v>
      </c>
      <c r="AX1700" s="92" t="s">
        <v>48</v>
      </c>
      <c r="AY1700" s="91" t="s">
        <v>152</v>
      </c>
      <c r="AZ1700" s="23"/>
      <c r="BA1700" s="25">
        <v>0</v>
      </c>
      <c r="BB1700" t="s">
        <v>48</v>
      </c>
      <c r="BC1700" t="e">
        <v>#N/A</v>
      </c>
      <c r="BD1700" t="e">
        <f>IF(Z1700=BC1700,"OK")</f>
        <v>#N/A</v>
      </c>
      <c r="BE1700">
        <v>0.09</v>
      </c>
      <c r="BF1700">
        <v>1.054E-4</v>
      </c>
      <c r="BG1700">
        <v>86</v>
      </c>
      <c r="BH1700">
        <v>132</v>
      </c>
      <c r="BI1700">
        <v>132</v>
      </c>
      <c r="BJ1700">
        <v>0.89999999999999991</v>
      </c>
      <c r="BK1700">
        <v>1.4984639999999999E-3</v>
      </c>
      <c r="BN1700" s="183"/>
    </row>
    <row r="1701" spans="1:66" ht="25.5" x14ac:dyDescent="0.25">
      <c r="A1701" s="1"/>
      <c r="B1701" s="94">
        <v>1695</v>
      </c>
      <c r="C1701" s="43">
        <v>1119180</v>
      </c>
      <c r="D1701" s="45"/>
      <c r="E1701" s="36" t="s">
        <v>341</v>
      </c>
      <c r="F1701" s="151" t="s">
        <v>21</v>
      </c>
      <c r="G1701" s="127"/>
      <c r="H1701" s="46" t="str">
        <f>IFERROR(IFERROR(IF(SEARCH("Usystems",$E1701)&gt;0,"Usystems"),IF(SEARCH("RIIFO",$E1701)&gt;0,"RIIFO","Uponor")),"Uponor")</f>
        <v>Uponor</v>
      </c>
      <c r="I1701" s="25" t="str">
        <f>IFERROR(MID($D1701,1,7)+0,"")</f>
        <v/>
      </c>
      <c r="J1701" s="25" t="str">
        <f>IFERROR(MID($D1701,10,7)+0,"")</f>
        <v/>
      </c>
      <c r="K1701" s="25" t="str">
        <f>IFERROR(MID($D1701,19,7)+0,"")</f>
        <v/>
      </c>
      <c r="L1701" s="25" t="str">
        <f>IFERROR(MID($D1701,28,7)+0,"")</f>
        <v/>
      </c>
      <c r="M1701" s="25" t="str">
        <f>IF(IFERROR(MID($Q1701,1,7)+0,"")&lt;1130000,IF(INDEX(C:C,MATCH(LEFT(Q1701,7)+0,I:I,0))&lt;1130000,"",INDEX(C:C,MATCH(LEFT(Q1701,7)+0,I:I,0))),IFERROR(MID($Q1701,1,7)+0,""))</f>
        <v/>
      </c>
      <c r="N1701" s="25" t="str">
        <f>IF(IFERROR(MID($Q1701,10,7)+0,"")&lt;1130000,"",IFERROR(MID($Q1701,10,7)+0,""))</f>
        <v/>
      </c>
      <c r="O1701" s="25" t="str">
        <f>IF(IFERROR(MID($Q1701,19,7)+0,"")&lt;1130000,"",IFERROR(MID($Q1701,19,7)+0,""))</f>
        <v/>
      </c>
      <c r="P1701" s="25" t="str">
        <f>IF(M1701="","",IF(N1701="",M1701,M1701&amp;", "&amp;N1701))</f>
        <v/>
      </c>
      <c r="Q1701" s="25"/>
      <c r="R1701" s="25"/>
      <c r="S1701" s="35" t="s">
        <v>4784</v>
      </c>
      <c r="T1701" s="25" t="s">
        <v>36</v>
      </c>
      <c r="U1701" s="185">
        <v>1598</v>
      </c>
      <c r="V1701" s="188">
        <v>1598</v>
      </c>
      <c r="W1701" s="189">
        <v>1598</v>
      </c>
      <c r="X1701" s="31">
        <v>1598</v>
      </c>
      <c r="Y1701" s="90">
        <f>IFERROR(ROUND(X1701/W1701-1,2),"")</f>
        <v>0</v>
      </c>
      <c r="Z1701" s="31">
        <f>IF(OR(S1701="VLD MLC components",S1701="VLD MLC pipes",S1701="VLD PEX components",S1701="VLD PEX pipes",S1701="VLD PHC components",S1701="VLD PHC pipes",S1701="Controls VLD"),"По запросу",X1701)</f>
        <v>1598</v>
      </c>
      <c r="AA1701" s="63">
        <f>ROUND(X1701/1.2,3)</f>
        <v>1331.6669999999999</v>
      </c>
      <c r="AB1701" s="23">
        <v>1331.6669999999999</v>
      </c>
      <c r="AC1701" s="190">
        <f>IFERROR(ROUND(AA1701/AB1701-1,2),"")</f>
        <v>0</v>
      </c>
      <c r="AD1701" s="25">
        <v>8.7999999999999995E-2</v>
      </c>
      <c r="AE1701" s="25">
        <v>9.3700000000000001E-5</v>
      </c>
      <c r="AF1701" s="25">
        <v>0</v>
      </c>
      <c r="AG1701" s="25" t="s">
        <v>22</v>
      </c>
      <c r="AH1701" s="25">
        <v>0</v>
      </c>
      <c r="AI1701" s="25">
        <v>0</v>
      </c>
      <c r="AJ1701" s="25" t="s">
        <v>20</v>
      </c>
      <c r="AK1701" s="42" t="s">
        <v>19</v>
      </c>
      <c r="AL1701" s="25" t="s">
        <v>20</v>
      </c>
      <c r="AM1701" s="25">
        <v>10</v>
      </c>
      <c r="AN1701" s="25">
        <v>77</v>
      </c>
      <c r="AO1701" s="25">
        <v>140</v>
      </c>
      <c r="AP1701" s="25">
        <v>140</v>
      </c>
      <c r="AQ1701" s="25">
        <v>0.87999999999999989</v>
      </c>
      <c r="AR1701" s="94">
        <v>1.5092E-3</v>
      </c>
      <c r="AS1701" s="157" t="s">
        <v>22</v>
      </c>
      <c r="AT1701" s="93">
        <v>44511</v>
      </c>
      <c r="AU1701" s="92" t="s">
        <v>22</v>
      </c>
      <c r="AV1701" s="91" t="s">
        <v>152</v>
      </c>
      <c r="AW1701" s="92" t="s">
        <v>48</v>
      </c>
      <c r="AX1701" s="92" t="s">
        <v>48</v>
      </c>
      <c r="AY1701" s="91" t="s">
        <v>152</v>
      </c>
      <c r="AZ1701" s="23"/>
      <c r="BA1701" s="25" t="s">
        <v>4796</v>
      </c>
      <c r="BB1701" t="s">
        <v>25</v>
      </c>
      <c r="BC1701" t="e">
        <v>#N/A</v>
      </c>
      <c r="BD1701" t="e">
        <f>IF(Z1701=BC1701,"OK")</f>
        <v>#N/A</v>
      </c>
      <c r="BE1701">
        <v>8.7999999999999995E-2</v>
      </c>
      <c r="BF1701">
        <v>9.3700000000000001E-5</v>
      </c>
      <c r="BG1701">
        <v>77</v>
      </c>
      <c r="BH1701">
        <v>140</v>
      </c>
      <c r="BI1701">
        <v>140</v>
      </c>
      <c r="BJ1701">
        <v>0.87999999999999989</v>
      </c>
      <c r="BK1701">
        <v>1.5092E-3</v>
      </c>
      <c r="BN1701" s="183"/>
    </row>
    <row r="1702" spans="1:66" ht="25.5" x14ac:dyDescent="0.25">
      <c r="A1702" s="1"/>
      <c r="B1702" s="94">
        <v>1696</v>
      </c>
      <c r="C1702" s="43">
        <v>1119181</v>
      </c>
      <c r="D1702" s="45"/>
      <c r="E1702" s="36" t="s">
        <v>342</v>
      </c>
      <c r="F1702" s="151" t="s">
        <v>21</v>
      </c>
      <c r="G1702" s="127"/>
      <c r="H1702" s="46" t="str">
        <f>IFERROR(IFERROR(IF(SEARCH("Usystems",$E1702)&gt;0,"Usystems"),IF(SEARCH("RIIFO",$E1702)&gt;0,"RIIFO","Uponor")),"Uponor")</f>
        <v>Uponor</v>
      </c>
      <c r="I1702" s="25" t="str">
        <f>IFERROR(MID($D1702,1,7)+0,"")</f>
        <v/>
      </c>
      <c r="J1702" s="25" t="str">
        <f>IFERROR(MID($D1702,10,7)+0,"")</f>
        <v/>
      </c>
      <c r="K1702" s="25" t="str">
        <f>IFERROR(MID($D1702,19,7)+0,"")</f>
        <v/>
      </c>
      <c r="L1702" s="25" t="str">
        <f>IFERROR(MID($D1702,28,7)+0,"")</f>
        <v/>
      </c>
      <c r="M1702" s="25" t="str">
        <f>IF(IFERROR(MID($Q1702,1,7)+0,"")&lt;1130000,IF(INDEX(C:C,MATCH(LEFT(Q1702,7)+0,I:I,0))&lt;1130000,"",INDEX(C:C,MATCH(LEFT(Q1702,7)+0,I:I,0))),IFERROR(MID($Q1702,1,7)+0,""))</f>
        <v/>
      </c>
      <c r="N1702" s="25" t="str">
        <f>IF(IFERROR(MID($Q1702,10,7)+0,"")&lt;1130000,"",IFERROR(MID($Q1702,10,7)+0,""))</f>
        <v/>
      </c>
      <c r="O1702" s="25" t="str">
        <f>IF(IFERROR(MID($Q1702,19,7)+0,"")&lt;1130000,"",IFERROR(MID($Q1702,19,7)+0,""))</f>
        <v/>
      </c>
      <c r="P1702" s="25" t="str">
        <f>IF(M1702="","",IF(N1702="",M1702,M1702&amp;", "&amp;N1702))</f>
        <v/>
      </c>
      <c r="Q1702" s="25"/>
      <c r="R1702" s="25"/>
      <c r="S1702" s="35" t="s">
        <v>4784</v>
      </c>
      <c r="T1702" s="25" t="s">
        <v>36</v>
      </c>
      <c r="U1702" s="185">
        <v>1605</v>
      </c>
      <c r="V1702" s="188">
        <v>1605</v>
      </c>
      <c r="W1702" s="189">
        <v>1605</v>
      </c>
      <c r="X1702" s="31">
        <v>1605</v>
      </c>
      <c r="Y1702" s="90">
        <f>IFERROR(ROUND(X1702/W1702-1,2),"")</f>
        <v>0</v>
      </c>
      <c r="Z1702" s="31">
        <f>IF(OR(S1702="VLD MLC components",S1702="VLD MLC pipes",S1702="VLD PEX components",S1702="VLD PEX pipes",S1702="VLD PHC components",S1702="VLD PHC pipes",S1702="Controls VLD"),"По запросу",X1702)</f>
        <v>1605</v>
      </c>
      <c r="AA1702" s="63">
        <f>ROUND(X1702/1.2,3)</f>
        <v>1337.5</v>
      </c>
      <c r="AB1702" s="23">
        <v>1337.5</v>
      </c>
      <c r="AC1702" s="190">
        <f>IFERROR(ROUND(AA1702/AB1702-1,2),"")</f>
        <v>0</v>
      </c>
      <c r="AD1702" s="25">
        <v>8.7999999999999995E-2</v>
      </c>
      <c r="AE1702" s="25">
        <v>1.054E-4</v>
      </c>
      <c r="AF1702" s="25">
        <v>0</v>
      </c>
      <c r="AG1702" s="25" t="s">
        <v>22</v>
      </c>
      <c r="AH1702" s="25">
        <v>0</v>
      </c>
      <c r="AI1702" s="25">
        <v>0</v>
      </c>
      <c r="AJ1702" s="25" t="s">
        <v>20</v>
      </c>
      <c r="AK1702" s="42" t="s">
        <v>19</v>
      </c>
      <c r="AL1702" s="25" t="s">
        <v>20</v>
      </c>
      <c r="AM1702" s="25">
        <v>10</v>
      </c>
      <c r="AN1702" s="25">
        <v>73</v>
      </c>
      <c r="AO1702" s="25">
        <v>143</v>
      </c>
      <c r="AP1702" s="25">
        <v>143</v>
      </c>
      <c r="AQ1702" s="25">
        <v>0.87999999999999989</v>
      </c>
      <c r="AR1702" s="94">
        <v>1.492777E-3</v>
      </c>
      <c r="AS1702" s="157" t="s">
        <v>22</v>
      </c>
      <c r="AT1702" s="93">
        <v>44511</v>
      </c>
      <c r="AU1702" s="92" t="s">
        <v>22</v>
      </c>
      <c r="AV1702" s="91" t="s">
        <v>152</v>
      </c>
      <c r="AW1702" s="92" t="s">
        <v>48</v>
      </c>
      <c r="AX1702" s="92" t="s">
        <v>48</v>
      </c>
      <c r="AY1702" s="91" t="s">
        <v>152</v>
      </c>
      <c r="AZ1702" s="23"/>
      <c r="BA1702" s="25" t="s">
        <v>4795</v>
      </c>
      <c r="BB1702" t="s">
        <v>25</v>
      </c>
      <c r="BC1702" t="e">
        <v>#N/A</v>
      </c>
      <c r="BD1702" t="e">
        <f>IF(Z1702=BC1702,"OK")</f>
        <v>#N/A</v>
      </c>
      <c r="BE1702">
        <v>8.7999999999999995E-2</v>
      </c>
      <c r="BF1702">
        <v>1.054E-4</v>
      </c>
      <c r="BG1702">
        <v>73</v>
      </c>
      <c r="BH1702">
        <v>143</v>
      </c>
      <c r="BI1702">
        <v>143</v>
      </c>
      <c r="BJ1702">
        <v>0.87999999999999989</v>
      </c>
      <c r="BK1702">
        <v>1.492777E-3</v>
      </c>
      <c r="BN1702" s="183"/>
    </row>
    <row r="1703" spans="1:66" ht="25.5" x14ac:dyDescent="0.25">
      <c r="A1703" s="1"/>
      <c r="B1703" s="94">
        <v>1697</v>
      </c>
      <c r="C1703" s="43">
        <v>1119182</v>
      </c>
      <c r="D1703" s="45"/>
      <c r="E1703" s="36" t="s">
        <v>343</v>
      </c>
      <c r="F1703" s="151" t="s">
        <v>21</v>
      </c>
      <c r="G1703" s="102"/>
      <c r="H1703" s="46" t="str">
        <f>IFERROR(IFERROR(IF(SEARCH("Usystems",$E1703)&gt;0,"Usystems"),IF(SEARCH("RIIFO",$E1703)&gt;0,"RIIFO","Uponor")),"Uponor")</f>
        <v>Uponor</v>
      </c>
      <c r="I1703" s="25" t="str">
        <f>IFERROR(MID($D1703,1,7)+0,"")</f>
        <v/>
      </c>
      <c r="J1703" s="25" t="str">
        <f>IFERROR(MID($D1703,10,7)+0,"")</f>
        <v/>
      </c>
      <c r="K1703" s="25" t="str">
        <f>IFERROR(MID($D1703,19,7)+0,"")</f>
        <v/>
      </c>
      <c r="L1703" s="25" t="str">
        <f>IFERROR(MID($D1703,28,7)+0,"")</f>
        <v/>
      </c>
      <c r="M1703" s="25" t="str">
        <f>IF(IFERROR(MID($Q1703,1,7)+0,"")&lt;1130000,IF(INDEX(C:C,MATCH(LEFT(Q1703,7)+0,I:I,0))&lt;1130000,"",INDEX(C:C,MATCH(LEFT(Q1703,7)+0,I:I,0))),IFERROR(MID($Q1703,1,7)+0,""))</f>
        <v/>
      </c>
      <c r="N1703" s="25" t="str">
        <f>IF(IFERROR(MID($Q1703,10,7)+0,"")&lt;1130000,"",IFERROR(MID($Q1703,10,7)+0,""))</f>
        <v/>
      </c>
      <c r="O1703" s="25" t="str">
        <f>IF(IFERROR(MID($Q1703,19,7)+0,"")&lt;1130000,"",IFERROR(MID($Q1703,19,7)+0,""))</f>
        <v/>
      </c>
      <c r="P1703" s="25" t="str">
        <f>IF(M1703="","",IF(N1703="",M1703,M1703&amp;", "&amp;N1703))</f>
        <v/>
      </c>
      <c r="Q1703" s="25"/>
      <c r="R1703" s="25"/>
      <c r="S1703" s="35" t="s">
        <v>4784</v>
      </c>
      <c r="T1703" s="25" t="s">
        <v>36</v>
      </c>
      <c r="U1703" s="185">
        <v>2935</v>
      </c>
      <c r="V1703" s="188">
        <v>2935</v>
      </c>
      <c r="W1703" s="189">
        <v>2935</v>
      </c>
      <c r="X1703" s="31">
        <v>2935</v>
      </c>
      <c r="Y1703" s="90">
        <f>IFERROR(ROUND(X1703/W1703-1,2),"")</f>
        <v>0</v>
      </c>
      <c r="Z1703" s="31">
        <f>IF(OR(S1703="VLD MLC components",S1703="VLD MLC pipes",S1703="VLD PEX components",S1703="VLD PEX pipes",S1703="VLD PHC components",S1703="VLD PHC pipes",S1703="Controls VLD"),"По запросу",X1703)</f>
        <v>2935</v>
      </c>
      <c r="AA1703" s="63">
        <f>ROUND(X1703/1.2,3)</f>
        <v>2445.8330000000001</v>
      </c>
      <c r="AB1703" s="23">
        <v>2445.8330000000001</v>
      </c>
      <c r="AC1703" s="190">
        <f>IFERROR(ROUND(AA1703/AB1703-1,2),"")</f>
        <v>0</v>
      </c>
      <c r="AD1703" s="25">
        <v>0.11799999999999999</v>
      </c>
      <c r="AE1703" s="25">
        <v>1.773E-4</v>
      </c>
      <c r="AF1703" s="25">
        <v>0</v>
      </c>
      <c r="AG1703" s="25" t="s">
        <v>22</v>
      </c>
      <c r="AH1703" s="25">
        <v>0</v>
      </c>
      <c r="AI1703" s="25">
        <v>0</v>
      </c>
      <c r="AJ1703" s="25" t="s">
        <v>20</v>
      </c>
      <c r="AK1703" s="42" t="s">
        <v>19</v>
      </c>
      <c r="AL1703" s="25" t="s">
        <v>20</v>
      </c>
      <c r="AM1703" s="25">
        <v>10</v>
      </c>
      <c r="AN1703" s="25">
        <v>101</v>
      </c>
      <c r="AO1703" s="25">
        <v>133</v>
      </c>
      <c r="AP1703" s="25">
        <v>133</v>
      </c>
      <c r="AQ1703" s="25">
        <v>1.18</v>
      </c>
      <c r="AR1703" s="94">
        <v>1.7865890000000001E-3</v>
      </c>
      <c r="AS1703" s="157" t="s">
        <v>22</v>
      </c>
      <c r="AT1703" s="93">
        <v>44511</v>
      </c>
      <c r="AU1703" s="92" t="s">
        <v>22</v>
      </c>
      <c r="AV1703" s="91" t="s">
        <v>48</v>
      </c>
      <c r="AW1703" s="92" t="s">
        <v>48</v>
      </c>
      <c r="AX1703" s="92" t="s">
        <v>48</v>
      </c>
      <c r="AY1703" s="91" t="s">
        <v>152</v>
      </c>
      <c r="AZ1703" s="23"/>
      <c r="BA1703" s="25">
        <v>0</v>
      </c>
      <c r="BB1703" t="s">
        <v>48</v>
      </c>
      <c r="BC1703" t="e">
        <v>#N/A</v>
      </c>
      <c r="BD1703" t="e">
        <f>IF(Z1703=BC1703,"OK")</f>
        <v>#N/A</v>
      </c>
      <c r="BE1703">
        <v>0.11799999999999999</v>
      </c>
      <c r="BF1703">
        <v>1.773E-4</v>
      </c>
      <c r="BG1703">
        <v>101</v>
      </c>
      <c r="BH1703">
        <v>133</v>
      </c>
      <c r="BI1703">
        <v>133</v>
      </c>
      <c r="BJ1703">
        <v>1.18</v>
      </c>
      <c r="BK1703">
        <v>1.7865890000000001E-3</v>
      </c>
      <c r="BN1703" s="183"/>
    </row>
    <row r="1704" spans="1:66" ht="25.5" x14ac:dyDescent="0.25">
      <c r="A1704" s="1"/>
      <c r="B1704" s="94">
        <v>1698</v>
      </c>
      <c r="C1704" s="43">
        <v>1119183</v>
      </c>
      <c r="D1704" s="45"/>
      <c r="E1704" s="36" t="s">
        <v>344</v>
      </c>
      <c r="F1704" s="151" t="s">
        <v>21</v>
      </c>
      <c r="G1704" s="127"/>
      <c r="H1704" s="46" t="str">
        <f>IFERROR(IFERROR(IF(SEARCH("Usystems",$E1704)&gt;0,"Usystems"),IF(SEARCH("RIIFO",$E1704)&gt;0,"RIIFO","Uponor")),"Uponor")</f>
        <v>Uponor</v>
      </c>
      <c r="I1704" s="25" t="str">
        <f>IFERROR(MID($D1704,1,7)+0,"")</f>
        <v/>
      </c>
      <c r="J1704" s="25" t="str">
        <f>IFERROR(MID($D1704,10,7)+0,"")</f>
        <v/>
      </c>
      <c r="K1704" s="25" t="str">
        <f>IFERROR(MID($D1704,19,7)+0,"")</f>
        <v/>
      </c>
      <c r="L1704" s="25" t="str">
        <f>IFERROR(MID($D1704,28,7)+0,"")</f>
        <v/>
      </c>
      <c r="M1704" s="25" t="str">
        <f>IF(IFERROR(MID($Q1704,1,7)+0,"")&lt;1130000,IF(INDEX(C:C,MATCH(LEFT(Q1704,7)+0,I:I,0))&lt;1130000,"",INDEX(C:C,MATCH(LEFT(Q1704,7)+0,I:I,0))),IFERROR(MID($Q1704,1,7)+0,""))</f>
        <v/>
      </c>
      <c r="N1704" s="25" t="str">
        <f>IF(IFERROR(MID($Q1704,10,7)+0,"")&lt;1130000,"",IFERROR(MID($Q1704,10,7)+0,""))</f>
        <v/>
      </c>
      <c r="O1704" s="25" t="str">
        <f>IF(IFERROR(MID($Q1704,19,7)+0,"")&lt;1130000,"",IFERROR(MID($Q1704,19,7)+0,""))</f>
        <v/>
      </c>
      <c r="P1704" s="25" t="str">
        <f>IF(M1704="","",IF(N1704="",M1704,M1704&amp;", "&amp;N1704))</f>
        <v/>
      </c>
      <c r="Q1704" s="25"/>
      <c r="R1704" s="25"/>
      <c r="S1704" s="35" t="s">
        <v>4784</v>
      </c>
      <c r="T1704" s="25" t="s">
        <v>36</v>
      </c>
      <c r="U1704" s="185">
        <v>2077</v>
      </c>
      <c r="V1704" s="188">
        <v>2077</v>
      </c>
      <c r="W1704" s="189">
        <v>2077</v>
      </c>
      <c r="X1704" s="31">
        <v>2077</v>
      </c>
      <c r="Y1704" s="90">
        <f>IFERROR(ROUND(X1704/W1704-1,2),"")</f>
        <v>0</v>
      </c>
      <c r="Z1704" s="31">
        <f>IF(OR(S1704="VLD MLC components",S1704="VLD MLC pipes",S1704="VLD PEX components",S1704="VLD PEX pipes",S1704="VLD PHC components",S1704="VLD PHC pipes",S1704="Controls VLD"),"По запросу",X1704)</f>
        <v>2077</v>
      </c>
      <c r="AA1704" s="63">
        <f>ROUND(X1704/1.2,3)</f>
        <v>1730.8330000000001</v>
      </c>
      <c r="AB1704" s="23">
        <v>1730.8330000000001</v>
      </c>
      <c r="AC1704" s="190">
        <f>IFERROR(ROUND(AA1704/AB1704-1,2),"")</f>
        <v>0</v>
      </c>
      <c r="AD1704" s="25">
        <v>0.11600000000000001</v>
      </c>
      <c r="AE1704" s="25">
        <v>1.605E-4</v>
      </c>
      <c r="AF1704" s="25">
        <v>0</v>
      </c>
      <c r="AG1704" s="25" t="s">
        <v>22</v>
      </c>
      <c r="AH1704" s="25">
        <v>0</v>
      </c>
      <c r="AI1704" s="25">
        <v>0</v>
      </c>
      <c r="AJ1704" s="25" t="s">
        <v>20</v>
      </c>
      <c r="AK1704" s="42" t="s">
        <v>19</v>
      </c>
      <c r="AL1704" s="25" t="s">
        <v>20</v>
      </c>
      <c r="AM1704" s="25">
        <v>5</v>
      </c>
      <c r="AN1704" s="25">
        <v>91</v>
      </c>
      <c r="AO1704" s="25">
        <v>128</v>
      </c>
      <c r="AP1704" s="25">
        <v>128</v>
      </c>
      <c r="AQ1704" s="25">
        <v>0.58000000000000007</v>
      </c>
      <c r="AR1704" s="94">
        <v>1.4909439999999999E-3</v>
      </c>
      <c r="AS1704" s="157" t="s">
        <v>22</v>
      </c>
      <c r="AT1704" s="93">
        <v>44511</v>
      </c>
      <c r="AU1704" s="92" t="s">
        <v>22</v>
      </c>
      <c r="AV1704" s="91" t="s">
        <v>152</v>
      </c>
      <c r="AW1704" s="92" t="s">
        <v>48</v>
      </c>
      <c r="AX1704" s="92" t="s">
        <v>48</v>
      </c>
      <c r="AY1704" s="91" t="s">
        <v>152</v>
      </c>
      <c r="AZ1704" s="23"/>
      <c r="BA1704" s="25" t="s">
        <v>4794</v>
      </c>
      <c r="BB1704" t="s">
        <v>25</v>
      </c>
      <c r="BC1704" t="e">
        <v>#N/A</v>
      </c>
      <c r="BD1704" t="e">
        <f>IF(Z1704=BC1704,"OK")</f>
        <v>#N/A</v>
      </c>
      <c r="BE1704">
        <v>0.11600000000000001</v>
      </c>
      <c r="BF1704">
        <v>1.605E-4</v>
      </c>
      <c r="BG1704">
        <v>91</v>
      </c>
      <c r="BH1704">
        <v>128</v>
      </c>
      <c r="BI1704">
        <v>128</v>
      </c>
      <c r="BJ1704">
        <v>0.58000000000000007</v>
      </c>
      <c r="BK1704">
        <v>1.4909439999999999E-3</v>
      </c>
      <c r="BN1704" s="183"/>
    </row>
    <row r="1705" spans="1:66" ht="25.5" x14ac:dyDescent="0.25">
      <c r="A1705" s="1"/>
      <c r="B1705" s="94">
        <v>1699</v>
      </c>
      <c r="C1705" s="43">
        <v>1119184</v>
      </c>
      <c r="D1705" s="45"/>
      <c r="E1705" s="36" t="s">
        <v>345</v>
      </c>
      <c r="F1705" s="151" t="s">
        <v>21</v>
      </c>
      <c r="G1705" s="28"/>
      <c r="H1705" s="46" t="str">
        <f>IFERROR(IFERROR(IF(SEARCH("Usystems",$E1705)&gt;0,"Usystems"),IF(SEARCH("RIIFO",$E1705)&gt;0,"RIIFO","Uponor")),"Uponor")</f>
        <v>Uponor</v>
      </c>
      <c r="I1705" s="25" t="str">
        <f>IFERROR(MID($D1705,1,7)+0,"")</f>
        <v/>
      </c>
      <c r="J1705" s="25" t="str">
        <f>IFERROR(MID($D1705,10,7)+0,"")</f>
        <v/>
      </c>
      <c r="K1705" s="25" t="str">
        <f>IFERROR(MID($D1705,19,7)+0,"")</f>
        <v/>
      </c>
      <c r="L1705" s="25" t="str">
        <f>IFERROR(MID($D1705,28,7)+0,"")</f>
        <v/>
      </c>
      <c r="M1705" s="25" t="str">
        <f>IF(IFERROR(MID($Q1705,1,7)+0,"")&lt;1130000,IF(INDEX(C:C,MATCH(LEFT(Q1705,7)+0,I:I,0))&lt;1130000,"",INDEX(C:C,MATCH(LEFT(Q1705,7)+0,I:I,0))),IFERROR(MID($Q1705,1,7)+0,""))</f>
        <v/>
      </c>
      <c r="N1705" s="25" t="str">
        <f>IF(IFERROR(MID($Q1705,10,7)+0,"")&lt;1130000,"",IFERROR(MID($Q1705,10,7)+0,""))</f>
        <v/>
      </c>
      <c r="O1705" s="25" t="str">
        <f>IF(IFERROR(MID($Q1705,19,7)+0,"")&lt;1130000,"",IFERROR(MID($Q1705,19,7)+0,""))</f>
        <v/>
      </c>
      <c r="P1705" s="25" t="str">
        <f>IF(M1705="","",IF(N1705="",M1705,M1705&amp;", "&amp;N1705))</f>
        <v/>
      </c>
      <c r="Q1705" s="25"/>
      <c r="R1705" s="25"/>
      <c r="S1705" s="35" t="s">
        <v>4784</v>
      </c>
      <c r="T1705" s="25" t="s">
        <v>36</v>
      </c>
      <c r="U1705" s="185">
        <v>2125</v>
      </c>
      <c r="V1705" s="188">
        <v>2125</v>
      </c>
      <c r="W1705" s="189">
        <v>2125</v>
      </c>
      <c r="X1705" s="31">
        <v>2125</v>
      </c>
      <c r="Y1705" s="90">
        <f>IFERROR(ROUND(X1705/W1705-1,2),"")</f>
        <v>0</v>
      </c>
      <c r="Z1705" s="31">
        <f>IF(OR(S1705="VLD MLC components",S1705="VLD MLC pipes",S1705="VLD PEX components",S1705="VLD PEX pipes",S1705="VLD PHC components",S1705="VLD PHC pipes",S1705="Controls VLD"),"По запросу",X1705)</f>
        <v>2125</v>
      </c>
      <c r="AA1705" s="63">
        <f>ROUND(X1705/1.2,3)</f>
        <v>1770.8330000000001</v>
      </c>
      <c r="AB1705" s="23">
        <v>1770.8330000000001</v>
      </c>
      <c r="AC1705" s="190">
        <f>IFERROR(ROUND(AA1705/AB1705-1,2),"")</f>
        <v>0</v>
      </c>
      <c r="AD1705" s="25">
        <v>0.126</v>
      </c>
      <c r="AE1705" s="25">
        <v>1.738E-4</v>
      </c>
      <c r="AF1705" s="25">
        <v>0</v>
      </c>
      <c r="AG1705" s="25" t="s">
        <v>22</v>
      </c>
      <c r="AH1705" s="25">
        <v>0</v>
      </c>
      <c r="AI1705" s="25">
        <v>0</v>
      </c>
      <c r="AJ1705" s="25" t="s">
        <v>20</v>
      </c>
      <c r="AK1705" s="42" t="s">
        <v>19</v>
      </c>
      <c r="AL1705" s="25" t="s">
        <v>20</v>
      </c>
      <c r="AM1705" s="25">
        <v>5</v>
      </c>
      <c r="AN1705" s="25">
        <v>99</v>
      </c>
      <c r="AO1705" s="25">
        <v>123</v>
      </c>
      <c r="AP1705" s="25">
        <v>123</v>
      </c>
      <c r="AQ1705" s="25">
        <v>0.63</v>
      </c>
      <c r="AR1705" s="94">
        <v>1.497771E-3</v>
      </c>
      <c r="AS1705" s="157" t="s">
        <v>22</v>
      </c>
      <c r="AT1705" s="93">
        <v>44511</v>
      </c>
      <c r="AU1705" s="92" t="s">
        <v>22</v>
      </c>
      <c r="AV1705" s="91" t="s">
        <v>48</v>
      </c>
      <c r="AW1705" s="92" t="s">
        <v>48</v>
      </c>
      <c r="AX1705" s="92" t="s">
        <v>48</v>
      </c>
      <c r="AY1705" s="91" t="s">
        <v>152</v>
      </c>
      <c r="AZ1705" s="23"/>
      <c r="BA1705" s="25">
        <v>0</v>
      </c>
      <c r="BB1705" t="s">
        <v>48</v>
      </c>
      <c r="BC1705" t="e">
        <v>#N/A</v>
      </c>
      <c r="BD1705" t="e">
        <f>IF(Z1705=BC1705,"OK")</f>
        <v>#N/A</v>
      </c>
      <c r="BE1705">
        <v>0.126</v>
      </c>
      <c r="BF1705">
        <v>1.738E-4</v>
      </c>
      <c r="BG1705">
        <v>99</v>
      </c>
      <c r="BH1705">
        <v>123</v>
      </c>
      <c r="BI1705">
        <v>123</v>
      </c>
      <c r="BJ1705">
        <v>0.63</v>
      </c>
      <c r="BK1705">
        <v>1.497771E-3</v>
      </c>
      <c r="BN1705" s="183"/>
    </row>
    <row r="1706" spans="1:66" ht="25.5" x14ac:dyDescent="0.25">
      <c r="A1706" s="1"/>
      <c r="B1706" s="94">
        <v>1700</v>
      </c>
      <c r="C1706" s="43">
        <v>1119185</v>
      </c>
      <c r="D1706" s="45"/>
      <c r="E1706" s="36" t="s">
        <v>346</v>
      </c>
      <c r="F1706" s="151" t="s">
        <v>21</v>
      </c>
      <c r="G1706" s="41"/>
      <c r="H1706" s="46" t="str">
        <f>IFERROR(IFERROR(IF(SEARCH("Usystems",$E1706)&gt;0,"Usystems"),IF(SEARCH("RIIFO",$E1706)&gt;0,"RIIFO","Uponor")),"Uponor")</f>
        <v>Uponor</v>
      </c>
      <c r="I1706" s="25" t="str">
        <f>IFERROR(MID($D1706,1,7)+0,"")</f>
        <v/>
      </c>
      <c r="J1706" s="25" t="str">
        <f>IFERROR(MID($D1706,10,7)+0,"")</f>
        <v/>
      </c>
      <c r="K1706" s="25" t="str">
        <f>IFERROR(MID($D1706,19,7)+0,"")</f>
        <v/>
      </c>
      <c r="L1706" s="25" t="str">
        <f>IFERROR(MID($D1706,28,7)+0,"")</f>
        <v/>
      </c>
      <c r="M1706" s="25" t="str">
        <f>IF(IFERROR(MID($Q1706,1,7)+0,"")&lt;1130000,IF(INDEX(C:C,MATCH(LEFT(Q1706,7)+0,I:I,0))&lt;1130000,"",INDEX(C:C,MATCH(LEFT(Q1706,7)+0,I:I,0))),IFERROR(MID($Q1706,1,7)+0,""))</f>
        <v/>
      </c>
      <c r="N1706" s="25" t="str">
        <f>IF(IFERROR(MID($Q1706,10,7)+0,"")&lt;1130000,"",IFERROR(MID($Q1706,10,7)+0,""))</f>
        <v/>
      </c>
      <c r="O1706" s="25" t="str">
        <f>IF(IFERROR(MID($Q1706,19,7)+0,"")&lt;1130000,"",IFERROR(MID($Q1706,19,7)+0,""))</f>
        <v/>
      </c>
      <c r="P1706" s="25" t="str">
        <f>IF(M1706="","",IF(N1706="",M1706,M1706&amp;", "&amp;N1706))</f>
        <v/>
      </c>
      <c r="Q1706" s="25"/>
      <c r="R1706" s="25"/>
      <c r="S1706" s="35" t="s">
        <v>4784</v>
      </c>
      <c r="T1706" s="25" t="s">
        <v>36</v>
      </c>
      <c r="U1706" s="185">
        <v>2028</v>
      </c>
      <c r="V1706" s="188">
        <v>2028</v>
      </c>
      <c r="W1706" s="189">
        <v>2028</v>
      </c>
      <c r="X1706" s="31">
        <v>2028</v>
      </c>
      <c r="Y1706" s="90">
        <f>IFERROR(ROUND(X1706/W1706-1,2),"")</f>
        <v>0</v>
      </c>
      <c r="Z1706" s="31">
        <f>IF(OR(S1706="VLD MLC components",S1706="VLD MLC pipes",S1706="VLD PEX components",S1706="VLD PEX pipes",S1706="VLD PHC components",S1706="VLD PHC pipes",S1706="Controls VLD"),"По запросу",X1706)</f>
        <v>2028</v>
      </c>
      <c r="AA1706" s="63">
        <f>ROUND(X1706/1.2,3)</f>
        <v>1690</v>
      </c>
      <c r="AB1706" s="23">
        <v>1690</v>
      </c>
      <c r="AC1706" s="190">
        <f>IFERROR(ROUND(AA1706/AB1706-1,2),"")</f>
        <v>0</v>
      </c>
      <c r="AD1706" s="25">
        <v>0.114</v>
      </c>
      <c r="AE1706" s="25">
        <v>1.6000000000000001E-4</v>
      </c>
      <c r="AF1706" s="25">
        <v>0</v>
      </c>
      <c r="AG1706" s="25" t="s">
        <v>22</v>
      </c>
      <c r="AH1706" s="25">
        <v>0</v>
      </c>
      <c r="AI1706" s="25">
        <v>0</v>
      </c>
      <c r="AJ1706" s="25" t="s">
        <v>20</v>
      </c>
      <c r="AK1706" s="42" t="s">
        <v>19</v>
      </c>
      <c r="AL1706" s="25" t="s">
        <v>20</v>
      </c>
      <c r="AM1706" s="25">
        <v>5</v>
      </c>
      <c r="AN1706" s="25">
        <v>79</v>
      </c>
      <c r="AO1706" s="25">
        <v>138</v>
      </c>
      <c r="AP1706" s="25">
        <v>138</v>
      </c>
      <c r="AQ1706" s="25">
        <v>0.57000000000000006</v>
      </c>
      <c r="AR1706" s="94">
        <v>1.504476E-3</v>
      </c>
      <c r="AS1706" s="157" t="s">
        <v>22</v>
      </c>
      <c r="AT1706" s="93">
        <v>44511</v>
      </c>
      <c r="AU1706" s="92" t="s">
        <v>22</v>
      </c>
      <c r="AV1706" s="91" t="s">
        <v>152</v>
      </c>
      <c r="AW1706" s="92" t="s">
        <v>48</v>
      </c>
      <c r="AX1706" s="92" t="s">
        <v>48</v>
      </c>
      <c r="AY1706" s="91" t="s">
        <v>152</v>
      </c>
      <c r="AZ1706" s="23"/>
      <c r="BA1706" s="25" t="s">
        <v>4793</v>
      </c>
      <c r="BB1706" t="s">
        <v>25</v>
      </c>
      <c r="BC1706" t="e">
        <v>#N/A</v>
      </c>
      <c r="BD1706" t="e">
        <f>IF(Z1706=BC1706,"OK")</f>
        <v>#N/A</v>
      </c>
      <c r="BE1706">
        <v>0.114</v>
      </c>
      <c r="BF1706">
        <v>1.6000000000000001E-4</v>
      </c>
      <c r="BG1706">
        <v>79</v>
      </c>
      <c r="BH1706">
        <v>138</v>
      </c>
      <c r="BI1706">
        <v>138</v>
      </c>
      <c r="BJ1706">
        <v>0.57000000000000006</v>
      </c>
      <c r="BK1706">
        <v>1.504476E-3</v>
      </c>
      <c r="BN1706" s="183"/>
    </row>
    <row r="1707" spans="1:66" ht="25.5" x14ac:dyDescent="0.25">
      <c r="A1707" s="1"/>
      <c r="B1707" s="94">
        <v>1701</v>
      </c>
      <c r="C1707" s="43">
        <v>1119186</v>
      </c>
      <c r="D1707" s="45"/>
      <c r="E1707" s="36" t="s">
        <v>347</v>
      </c>
      <c r="F1707" s="151" t="s">
        <v>21</v>
      </c>
      <c r="G1707" s="102"/>
      <c r="H1707" s="46" t="str">
        <f>IFERROR(IFERROR(IF(SEARCH("Usystems",$E1707)&gt;0,"Usystems"),IF(SEARCH("RIIFO",$E1707)&gt;0,"RIIFO","Uponor")),"Uponor")</f>
        <v>Uponor</v>
      </c>
      <c r="I1707" s="25" t="str">
        <f>IFERROR(MID($D1707,1,7)+0,"")</f>
        <v/>
      </c>
      <c r="J1707" s="25" t="str">
        <f>IFERROR(MID($D1707,10,7)+0,"")</f>
        <v/>
      </c>
      <c r="K1707" s="25" t="str">
        <f>IFERROR(MID($D1707,19,7)+0,"")</f>
        <v/>
      </c>
      <c r="L1707" s="25" t="str">
        <f>IFERROR(MID($D1707,28,7)+0,"")</f>
        <v/>
      </c>
      <c r="M1707" s="25" t="str">
        <f>IF(IFERROR(MID($Q1707,1,7)+0,"")&lt;1130000,IF(INDEX(C:C,MATCH(LEFT(Q1707,7)+0,I:I,0))&lt;1130000,"",INDEX(C:C,MATCH(LEFT(Q1707,7)+0,I:I,0))),IFERROR(MID($Q1707,1,7)+0,""))</f>
        <v/>
      </c>
      <c r="N1707" s="25" t="str">
        <f>IF(IFERROR(MID($Q1707,10,7)+0,"")&lt;1130000,"",IFERROR(MID($Q1707,10,7)+0,""))</f>
        <v/>
      </c>
      <c r="O1707" s="25" t="str">
        <f>IF(IFERROR(MID($Q1707,19,7)+0,"")&lt;1130000,"",IFERROR(MID($Q1707,19,7)+0,""))</f>
        <v/>
      </c>
      <c r="P1707" s="25" t="str">
        <f>IF(M1707="","",IF(N1707="",M1707,M1707&amp;", "&amp;N1707))</f>
        <v/>
      </c>
      <c r="Q1707" s="25"/>
      <c r="R1707" s="25"/>
      <c r="S1707" s="35" t="s">
        <v>4784</v>
      </c>
      <c r="T1707" s="25" t="s">
        <v>36</v>
      </c>
      <c r="U1707" s="185">
        <v>3524</v>
      </c>
      <c r="V1707" s="188">
        <v>3524</v>
      </c>
      <c r="W1707" s="189">
        <v>3524</v>
      </c>
      <c r="X1707" s="31">
        <v>3524</v>
      </c>
      <c r="Y1707" s="90">
        <f>IFERROR(ROUND(X1707/W1707-1,2),"")</f>
        <v>0</v>
      </c>
      <c r="Z1707" s="31">
        <f>IF(OR(S1707="VLD MLC components",S1707="VLD MLC pipes",S1707="VLD PEX components",S1707="VLD PEX pipes",S1707="VLD PHC components",S1707="VLD PHC pipes",S1707="Controls VLD"),"По запросу",X1707)</f>
        <v>3524</v>
      </c>
      <c r="AA1707" s="63">
        <f>ROUND(X1707/1.2,3)</f>
        <v>2936.6669999999999</v>
      </c>
      <c r="AB1707" s="23">
        <v>2936.6669999999999</v>
      </c>
      <c r="AC1707" s="190">
        <f>IFERROR(ROUND(AA1707/AB1707-1,2),"")</f>
        <v>0</v>
      </c>
      <c r="AD1707" s="25">
        <v>0.185</v>
      </c>
      <c r="AE1707" s="25">
        <v>2.901E-4</v>
      </c>
      <c r="AF1707" s="25">
        <v>0</v>
      </c>
      <c r="AG1707" s="25" t="s">
        <v>22</v>
      </c>
      <c r="AH1707" s="25">
        <v>0</v>
      </c>
      <c r="AI1707" s="25">
        <v>0</v>
      </c>
      <c r="AJ1707" s="25" t="s">
        <v>20</v>
      </c>
      <c r="AK1707" s="42" t="s">
        <v>19</v>
      </c>
      <c r="AL1707" s="25" t="s">
        <v>20</v>
      </c>
      <c r="AM1707" s="25">
        <v>5</v>
      </c>
      <c r="AN1707" s="25">
        <v>100</v>
      </c>
      <c r="AO1707" s="25">
        <v>150</v>
      </c>
      <c r="AP1707" s="25">
        <v>150</v>
      </c>
      <c r="AQ1707" s="25">
        <v>0.92500000000000004</v>
      </c>
      <c r="AR1707" s="94">
        <v>2.2499999999999998E-3</v>
      </c>
      <c r="AS1707" s="157" t="s">
        <v>22</v>
      </c>
      <c r="AT1707" s="93">
        <v>44511</v>
      </c>
      <c r="AU1707" s="92" t="s">
        <v>22</v>
      </c>
      <c r="AV1707" s="91" t="s">
        <v>48</v>
      </c>
      <c r="AW1707" s="92" t="s">
        <v>48</v>
      </c>
      <c r="AX1707" s="92" t="s">
        <v>48</v>
      </c>
      <c r="AY1707" s="91" t="s">
        <v>152</v>
      </c>
      <c r="AZ1707" s="23"/>
      <c r="BA1707" s="25">
        <v>0</v>
      </c>
      <c r="BB1707" t="s">
        <v>48</v>
      </c>
      <c r="BC1707" t="e">
        <v>#N/A</v>
      </c>
      <c r="BD1707" t="e">
        <f>IF(Z1707=BC1707,"OK")</f>
        <v>#N/A</v>
      </c>
      <c r="BE1707">
        <v>0.185</v>
      </c>
      <c r="BF1707">
        <v>2.901E-4</v>
      </c>
      <c r="BG1707">
        <v>100</v>
      </c>
      <c r="BH1707">
        <v>150</v>
      </c>
      <c r="BI1707">
        <v>150</v>
      </c>
      <c r="BJ1707">
        <v>0.92500000000000004</v>
      </c>
      <c r="BK1707">
        <v>2.2499999999999998E-3</v>
      </c>
      <c r="BN1707" s="183"/>
    </row>
    <row r="1708" spans="1:66" ht="25.5" x14ac:dyDescent="0.25">
      <c r="A1708" s="1"/>
      <c r="B1708" s="94">
        <v>1702</v>
      </c>
      <c r="C1708" s="43">
        <v>1119187</v>
      </c>
      <c r="D1708" s="45"/>
      <c r="E1708" s="36" t="s">
        <v>348</v>
      </c>
      <c r="F1708" s="151" t="s">
        <v>21</v>
      </c>
      <c r="G1708" s="28"/>
      <c r="H1708" s="46" t="str">
        <f>IFERROR(IFERROR(IF(SEARCH("Usystems",$E1708)&gt;0,"Usystems"),IF(SEARCH("RIIFO",$E1708)&gt;0,"RIIFO","Uponor")),"Uponor")</f>
        <v>Uponor</v>
      </c>
      <c r="I1708" s="25" t="str">
        <f>IFERROR(MID($D1708,1,7)+0,"")</f>
        <v/>
      </c>
      <c r="J1708" s="25" t="str">
        <f>IFERROR(MID($D1708,10,7)+0,"")</f>
        <v/>
      </c>
      <c r="K1708" s="25" t="str">
        <f>IFERROR(MID($D1708,19,7)+0,"")</f>
        <v/>
      </c>
      <c r="L1708" s="25" t="str">
        <f>IFERROR(MID($D1708,28,7)+0,"")</f>
        <v/>
      </c>
      <c r="M1708" s="25" t="str">
        <f>IF(IFERROR(MID($Q1708,1,7)+0,"")&lt;1130000,IF(INDEX(C:C,MATCH(LEFT(Q1708,7)+0,I:I,0))&lt;1130000,"",INDEX(C:C,MATCH(LEFT(Q1708,7)+0,I:I,0))),IFERROR(MID($Q1708,1,7)+0,""))</f>
        <v/>
      </c>
      <c r="N1708" s="25" t="str">
        <f>IF(IFERROR(MID($Q1708,10,7)+0,"")&lt;1130000,"",IFERROR(MID($Q1708,10,7)+0,""))</f>
        <v/>
      </c>
      <c r="O1708" s="25" t="str">
        <f>IF(IFERROR(MID($Q1708,19,7)+0,"")&lt;1130000,"",IFERROR(MID($Q1708,19,7)+0,""))</f>
        <v/>
      </c>
      <c r="P1708" s="25" t="str">
        <f>IF(M1708="","",IF(N1708="",M1708,M1708&amp;", "&amp;N1708))</f>
        <v/>
      </c>
      <c r="Q1708" s="25"/>
      <c r="R1708" s="25"/>
      <c r="S1708" s="35" t="s">
        <v>4784</v>
      </c>
      <c r="T1708" s="25" t="s">
        <v>36</v>
      </c>
      <c r="U1708" s="185">
        <v>2904</v>
      </c>
      <c r="V1708" s="188">
        <v>2904</v>
      </c>
      <c r="W1708" s="189">
        <v>2904</v>
      </c>
      <c r="X1708" s="31">
        <v>2904</v>
      </c>
      <c r="Y1708" s="90">
        <f>IFERROR(ROUND(X1708/W1708-1,2),"")</f>
        <v>0</v>
      </c>
      <c r="Z1708" s="31">
        <f>IF(OR(S1708="VLD MLC components",S1708="VLD MLC pipes",S1708="VLD PEX components",S1708="VLD PEX pipes",S1708="VLD PHC components",S1708="VLD PHC pipes",S1708="Controls VLD"),"По запросу",X1708)</f>
        <v>2904</v>
      </c>
      <c r="AA1708" s="63">
        <f>ROUND(X1708/1.2,3)</f>
        <v>2420</v>
      </c>
      <c r="AB1708" s="23">
        <v>2420</v>
      </c>
      <c r="AC1708" s="190">
        <f>IFERROR(ROUND(AA1708/AB1708-1,2),"")</f>
        <v>0</v>
      </c>
      <c r="AD1708" s="25">
        <v>0.20599999999999999</v>
      </c>
      <c r="AE1708" s="25">
        <v>3.412E-4</v>
      </c>
      <c r="AF1708" s="25">
        <v>0</v>
      </c>
      <c r="AG1708" s="25" t="s">
        <v>22</v>
      </c>
      <c r="AH1708" s="25">
        <v>0</v>
      </c>
      <c r="AI1708" s="25">
        <v>0</v>
      </c>
      <c r="AJ1708" s="25" t="s">
        <v>20</v>
      </c>
      <c r="AK1708" s="42" t="s">
        <v>19</v>
      </c>
      <c r="AL1708" s="25" t="s">
        <v>20</v>
      </c>
      <c r="AM1708" s="25">
        <v>5</v>
      </c>
      <c r="AN1708" s="25">
        <v>117</v>
      </c>
      <c r="AO1708" s="25">
        <v>160</v>
      </c>
      <c r="AP1708" s="25">
        <v>160</v>
      </c>
      <c r="AQ1708" s="25">
        <v>1.03</v>
      </c>
      <c r="AR1708" s="94">
        <v>2.9951999999999999E-3</v>
      </c>
      <c r="AS1708" s="157" t="s">
        <v>22</v>
      </c>
      <c r="AT1708" s="93">
        <v>44511</v>
      </c>
      <c r="AU1708" s="92" t="s">
        <v>22</v>
      </c>
      <c r="AV1708" s="91" t="s">
        <v>48</v>
      </c>
      <c r="AW1708" s="92" t="s">
        <v>48</v>
      </c>
      <c r="AX1708" s="92" t="s">
        <v>48</v>
      </c>
      <c r="AY1708" s="91" t="s">
        <v>152</v>
      </c>
      <c r="AZ1708" s="23"/>
      <c r="BA1708" s="25">
        <v>0</v>
      </c>
      <c r="BB1708" t="s">
        <v>48</v>
      </c>
      <c r="BC1708" t="e">
        <v>#N/A</v>
      </c>
      <c r="BD1708" t="e">
        <f>IF(Z1708=BC1708,"OK")</f>
        <v>#N/A</v>
      </c>
      <c r="BE1708">
        <v>0.20599999999999999</v>
      </c>
      <c r="BF1708">
        <v>3.412E-4</v>
      </c>
      <c r="BG1708">
        <v>117</v>
      </c>
      <c r="BH1708">
        <v>160</v>
      </c>
      <c r="BI1708">
        <v>160</v>
      </c>
      <c r="BJ1708">
        <v>1.03</v>
      </c>
      <c r="BK1708">
        <v>2.9951999999999999E-3</v>
      </c>
      <c r="BN1708" s="183"/>
    </row>
    <row r="1709" spans="1:66" ht="25.5" x14ac:dyDescent="0.25">
      <c r="A1709" s="1"/>
      <c r="B1709" s="94">
        <v>1703</v>
      </c>
      <c r="C1709" s="43">
        <v>1119188</v>
      </c>
      <c r="D1709" s="45"/>
      <c r="E1709" s="36" t="s">
        <v>349</v>
      </c>
      <c r="F1709" s="151" t="s">
        <v>21</v>
      </c>
      <c r="G1709" s="102"/>
      <c r="H1709" s="46" t="str">
        <f>IFERROR(IFERROR(IF(SEARCH("Usystems",$E1709)&gt;0,"Usystems"),IF(SEARCH("RIIFO",$E1709)&gt;0,"RIIFO","Uponor")),"Uponor")</f>
        <v>Uponor</v>
      </c>
      <c r="I1709" s="25" t="str">
        <f>IFERROR(MID($D1709,1,7)+0,"")</f>
        <v/>
      </c>
      <c r="J1709" s="25" t="str">
        <f>IFERROR(MID($D1709,10,7)+0,"")</f>
        <v/>
      </c>
      <c r="K1709" s="25" t="str">
        <f>IFERROR(MID($D1709,19,7)+0,"")</f>
        <v/>
      </c>
      <c r="L1709" s="25" t="str">
        <f>IFERROR(MID($D1709,28,7)+0,"")</f>
        <v/>
      </c>
      <c r="M1709" s="25" t="str">
        <f>IF(IFERROR(MID($Q1709,1,7)+0,"")&lt;1130000,IF(INDEX(C:C,MATCH(LEFT(Q1709,7)+0,I:I,0))&lt;1130000,"",INDEX(C:C,MATCH(LEFT(Q1709,7)+0,I:I,0))),IFERROR(MID($Q1709,1,7)+0,""))</f>
        <v/>
      </c>
      <c r="N1709" s="25" t="str">
        <f>IF(IFERROR(MID($Q1709,10,7)+0,"")&lt;1130000,"",IFERROR(MID($Q1709,10,7)+0,""))</f>
        <v/>
      </c>
      <c r="O1709" s="25" t="str">
        <f>IF(IFERROR(MID($Q1709,19,7)+0,"")&lt;1130000,"",IFERROR(MID($Q1709,19,7)+0,""))</f>
        <v/>
      </c>
      <c r="P1709" s="25" t="str">
        <f>IF(M1709="","",IF(N1709="",M1709,M1709&amp;", "&amp;N1709))</f>
        <v/>
      </c>
      <c r="Q1709" s="25"/>
      <c r="R1709" s="25"/>
      <c r="S1709" s="35" t="s">
        <v>4784</v>
      </c>
      <c r="T1709" s="25" t="s">
        <v>36</v>
      </c>
      <c r="U1709" s="185">
        <v>3047</v>
      </c>
      <c r="V1709" s="188">
        <v>3047</v>
      </c>
      <c r="W1709" s="189">
        <v>3047</v>
      </c>
      <c r="X1709" s="31">
        <v>3047</v>
      </c>
      <c r="Y1709" s="90">
        <f>IFERROR(ROUND(X1709/W1709-1,2),"")</f>
        <v>0</v>
      </c>
      <c r="Z1709" s="31">
        <f>IF(OR(S1709="VLD MLC components",S1709="VLD MLC pipes",S1709="VLD PEX components",S1709="VLD PEX pipes",S1709="VLD PHC components",S1709="VLD PHC pipes",S1709="Controls VLD"),"По запросу",X1709)</f>
        <v>3047</v>
      </c>
      <c r="AA1709" s="63">
        <f>ROUND(X1709/1.2,3)</f>
        <v>2539.1669999999999</v>
      </c>
      <c r="AB1709" s="23">
        <v>2539.1669999999999</v>
      </c>
      <c r="AC1709" s="190">
        <f>IFERROR(ROUND(AA1709/AB1709-1,2),"")</f>
        <v>0</v>
      </c>
      <c r="AD1709" s="25">
        <v>0.17899999999999999</v>
      </c>
      <c r="AE1709" s="25">
        <v>2.8289999999999999E-4</v>
      </c>
      <c r="AF1709" s="25">
        <v>0</v>
      </c>
      <c r="AG1709" s="25" t="s">
        <v>22</v>
      </c>
      <c r="AH1709" s="25">
        <v>0</v>
      </c>
      <c r="AI1709" s="25">
        <v>0</v>
      </c>
      <c r="AJ1709" s="25" t="s">
        <v>20</v>
      </c>
      <c r="AK1709" s="42" t="s">
        <v>19</v>
      </c>
      <c r="AL1709" s="25" t="s">
        <v>20</v>
      </c>
      <c r="AM1709" s="25">
        <v>5</v>
      </c>
      <c r="AN1709" s="25">
        <v>97</v>
      </c>
      <c r="AO1709" s="25">
        <v>152</v>
      </c>
      <c r="AP1709" s="25">
        <v>152</v>
      </c>
      <c r="AQ1709" s="25">
        <v>0.89500000000000002</v>
      </c>
      <c r="AR1709" s="94">
        <v>2.241088E-3</v>
      </c>
      <c r="AS1709" s="157" t="s">
        <v>22</v>
      </c>
      <c r="AT1709" s="93">
        <v>44511</v>
      </c>
      <c r="AU1709" s="92" t="s">
        <v>22</v>
      </c>
      <c r="AV1709" s="91" t="s">
        <v>48</v>
      </c>
      <c r="AW1709" s="92" t="s">
        <v>48</v>
      </c>
      <c r="AX1709" s="92" t="s">
        <v>48</v>
      </c>
      <c r="AY1709" s="91" t="s">
        <v>152</v>
      </c>
      <c r="AZ1709" s="23"/>
      <c r="BA1709" s="25">
        <v>0</v>
      </c>
      <c r="BB1709" t="s">
        <v>48</v>
      </c>
      <c r="BC1709" t="e">
        <v>#N/A</v>
      </c>
      <c r="BD1709" t="e">
        <f>IF(Z1709=BC1709,"OK")</f>
        <v>#N/A</v>
      </c>
      <c r="BE1709">
        <v>0.17899999999999999</v>
      </c>
      <c r="BF1709">
        <v>2.8289999999999999E-4</v>
      </c>
      <c r="BG1709">
        <v>97</v>
      </c>
      <c r="BH1709">
        <v>152</v>
      </c>
      <c r="BI1709">
        <v>152</v>
      </c>
      <c r="BJ1709">
        <v>0.89500000000000002</v>
      </c>
      <c r="BK1709">
        <v>2.241088E-3</v>
      </c>
      <c r="BN1709" s="183"/>
    </row>
    <row r="1710" spans="1:66" ht="25.5" x14ac:dyDescent="0.25">
      <c r="A1710" s="1"/>
      <c r="B1710" s="94">
        <v>1704</v>
      </c>
      <c r="C1710" s="43">
        <v>1119189</v>
      </c>
      <c r="D1710" s="45"/>
      <c r="E1710" s="36" t="s">
        <v>350</v>
      </c>
      <c r="F1710" s="151" t="s">
        <v>21</v>
      </c>
      <c r="G1710" s="41"/>
      <c r="H1710" s="46" t="str">
        <f>IFERROR(IFERROR(IF(SEARCH("Usystems",$E1710)&gt;0,"Usystems"),IF(SEARCH("RIIFO",$E1710)&gt;0,"RIIFO","Uponor")),"Uponor")</f>
        <v>Uponor</v>
      </c>
      <c r="I1710" s="25" t="str">
        <f>IFERROR(MID($D1710,1,7)+0,"")</f>
        <v/>
      </c>
      <c r="J1710" s="25" t="str">
        <f>IFERROR(MID($D1710,10,7)+0,"")</f>
        <v/>
      </c>
      <c r="K1710" s="25" t="str">
        <f>IFERROR(MID($D1710,19,7)+0,"")</f>
        <v/>
      </c>
      <c r="L1710" s="25" t="str">
        <f>IFERROR(MID($D1710,28,7)+0,"")</f>
        <v/>
      </c>
      <c r="M1710" s="25" t="str">
        <f>IF(IFERROR(MID($Q1710,1,7)+0,"")&lt;1130000,IF(INDEX(C:C,MATCH(LEFT(Q1710,7)+0,I:I,0))&lt;1130000,"",INDEX(C:C,MATCH(LEFT(Q1710,7)+0,I:I,0))),IFERROR(MID($Q1710,1,7)+0,""))</f>
        <v/>
      </c>
      <c r="N1710" s="25" t="str">
        <f>IF(IFERROR(MID($Q1710,10,7)+0,"")&lt;1130000,"",IFERROR(MID($Q1710,10,7)+0,""))</f>
        <v/>
      </c>
      <c r="O1710" s="25" t="str">
        <f>IF(IFERROR(MID($Q1710,19,7)+0,"")&lt;1130000,"",IFERROR(MID($Q1710,19,7)+0,""))</f>
        <v/>
      </c>
      <c r="P1710" s="25" t="str">
        <f>IF(M1710="","",IF(N1710="",M1710,M1710&amp;", "&amp;N1710))</f>
        <v/>
      </c>
      <c r="Q1710" s="25"/>
      <c r="R1710" s="25"/>
      <c r="S1710" s="35" t="s">
        <v>4784</v>
      </c>
      <c r="T1710" s="25" t="s">
        <v>36</v>
      </c>
      <c r="U1710" s="185">
        <v>25574</v>
      </c>
      <c r="V1710" s="188">
        <v>25574</v>
      </c>
      <c r="W1710" s="189">
        <v>25574</v>
      </c>
      <c r="X1710" s="31">
        <v>25574</v>
      </c>
      <c r="Y1710" s="90">
        <f>IFERROR(ROUND(X1710/W1710-1,2),"")</f>
        <v>0</v>
      </c>
      <c r="Z1710" s="31">
        <f>IF(OR(S1710="VLD MLC components",S1710="VLD MLC pipes",S1710="VLD PEX components",S1710="VLD PEX pipes",S1710="VLD PHC components",S1710="VLD PHC pipes",S1710="Controls VLD"),"По запросу",X1710)</f>
        <v>25574</v>
      </c>
      <c r="AA1710" s="63">
        <f>ROUND(X1710/1.2,3)</f>
        <v>21311.667000000001</v>
      </c>
      <c r="AB1710" s="23">
        <v>21311.667000000001</v>
      </c>
      <c r="AC1710" s="190">
        <f>IFERROR(ROUND(AA1710/AB1710-1,2),"")</f>
        <v>0</v>
      </c>
      <c r="AD1710" s="25">
        <v>1.91</v>
      </c>
      <c r="AE1710" s="25">
        <v>3.702E-4</v>
      </c>
      <c r="AF1710" s="25">
        <v>0</v>
      </c>
      <c r="AG1710" s="25" t="s">
        <v>22</v>
      </c>
      <c r="AH1710" s="25">
        <v>0</v>
      </c>
      <c r="AI1710" s="25">
        <v>0</v>
      </c>
      <c r="AJ1710" s="25" t="s">
        <v>20</v>
      </c>
      <c r="AK1710" s="42" t="s">
        <v>19</v>
      </c>
      <c r="AL1710" s="25" t="s">
        <v>20</v>
      </c>
      <c r="AM1710" s="25">
        <v>1</v>
      </c>
      <c r="AN1710" s="25">
        <v>160</v>
      </c>
      <c r="AO1710" s="25">
        <v>110</v>
      </c>
      <c r="AP1710" s="25">
        <v>60</v>
      </c>
      <c r="AQ1710" s="25">
        <v>1.91</v>
      </c>
      <c r="AR1710" s="94">
        <v>1.0560000000000001E-3</v>
      </c>
      <c r="AS1710" s="157" t="s">
        <v>22</v>
      </c>
      <c r="AT1710" s="93">
        <v>44511</v>
      </c>
      <c r="AU1710" s="92" t="s">
        <v>22</v>
      </c>
      <c r="AV1710" s="91" t="s">
        <v>152</v>
      </c>
      <c r="AW1710" s="92" t="s">
        <v>48</v>
      </c>
      <c r="AX1710" s="92" t="s">
        <v>48</v>
      </c>
      <c r="AY1710" s="91" t="s">
        <v>152</v>
      </c>
      <c r="AZ1710" s="23"/>
      <c r="BA1710" s="25" t="s">
        <v>4792</v>
      </c>
      <c r="BB1710" t="s">
        <v>25</v>
      </c>
      <c r="BC1710" t="e">
        <v>#N/A</v>
      </c>
      <c r="BD1710" t="e">
        <f>IF(Z1710=BC1710,"OK")</f>
        <v>#N/A</v>
      </c>
      <c r="BE1710">
        <v>1.91</v>
      </c>
      <c r="BF1710">
        <v>3.702E-4</v>
      </c>
      <c r="BG1710">
        <v>160</v>
      </c>
      <c r="BH1710">
        <v>110</v>
      </c>
      <c r="BI1710">
        <v>60</v>
      </c>
      <c r="BJ1710">
        <v>1.91</v>
      </c>
      <c r="BK1710">
        <v>1.0560000000000001E-3</v>
      </c>
      <c r="BN1710" s="183"/>
    </row>
    <row r="1711" spans="1:66" ht="25.5" x14ac:dyDescent="0.25">
      <c r="A1711" s="1"/>
      <c r="B1711" s="94">
        <v>1705</v>
      </c>
      <c r="C1711" s="43">
        <v>1119190</v>
      </c>
      <c r="D1711" s="45"/>
      <c r="E1711" s="36" t="s">
        <v>351</v>
      </c>
      <c r="F1711" s="151" t="s">
        <v>21</v>
      </c>
      <c r="G1711" s="127"/>
      <c r="H1711" s="46" t="str">
        <f>IFERROR(IFERROR(IF(SEARCH("Usystems",$E1711)&gt;0,"Usystems"),IF(SEARCH("RIIFO",$E1711)&gt;0,"RIIFO","Uponor")),"Uponor")</f>
        <v>Uponor</v>
      </c>
      <c r="I1711" s="25" t="str">
        <f>IFERROR(MID($D1711,1,7)+0,"")</f>
        <v/>
      </c>
      <c r="J1711" s="25" t="str">
        <f>IFERROR(MID($D1711,10,7)+0,"")</f>
        <v/>
      </c>
      <c r="K1711" s="25" t="str">
        <f>IFERROR(MID($D1711,19,7)+0,"")</f>
        <v/>
      </c>
      <c r="L1711" s="25" t="str">
        <f>IFERROR(MID($D1711,28,7)+0,"")</f>
        <v/>
      </c>
      <c r="M1711" s="25" t="str">
        <f>IF(IFERROR(MID($Q1711,1,7)+0,"")&lt;1130000,IF(INDEX(C:C,MATCH(LEFT(Q1711,7)+0,I:I,0))&lt;1130000,"",INDEX(C:C,MATCH(LEFT(Q1711,7)+0,I:I,0))),IFERROR(MID($Q1711,1,7)+0,""))</f>
        <v/>
      </c>
      <c r="N1711" s="25" t="str">
        <f>IF(IFERROR(MID($Q1711,10,7)+0,"")&lt;1130000,"",IFERROR(MID($Q1711,10,7)+0,""))</f>
        <v/>
      </c>
      <c r="O1711" s="25" t="str">
        <f>IF(IFERROR(MID($Q1711,19,7)+0,"")&lt;1130000,"",IFERROR(MID($Q1711,19,7)+0,""))</f>
        <v/>
      </c>
      <c r="P1711" s="25" t="str">
        <f>IF(M1711="","",IF(N1711="",M1711,M1711&amp;", "&amp;N1711))</f>
        <v/>
      </c>
      <c r="Q1711" s="25"/>
      <c r="R1711" s="25"/>
      <c r="S1711" s="35" t="s">
        <v>4784</v>
      </c>
      <c r="T1711" s="25" t="s">
        <v>36</v>
      </c>
      <c r="U1711" s="185">
        <v>25574</v>
      </c>
      <c r="V1711" s="188">
        <v>25574</v>
      </c>
      <c r="W1711" s="189">
        <v>25574</v>
      </c>
      <c r="X1711" s="31">
        <v>25574</v>
      </c>
      <c r="Y1711" s="90">
        <f>IFERROR(ROUND(X1711/W1711-1,2),"")</f>
        <v>0</v>
      </c>
      <c r="Z1711" s="31">
        <f>IF(OR(S1711="VLD MLC components",S1711="VLD MLC pipes",S1711="VLD PEX components",S1711="VLD PEX pipes",S1711="VLD PHC components",S1711="VLD PHC pipes",S1711="Controls VLD"),"По запросу",X1711)</f>
        <v>25574</v>
      </c>
      <c r="AA1711" s="63">
        <f>ROUND(X1711/1.2,3)</f>
        <v>21311.667000000001</v>
      </c>
      <c r="AB1711" s="23">
        <v>21311.667000000001</v>
      </c>
      <c r="AC1711" s="190">
        <f>IFERROR(ROUND(AA1711/AB1711-1,2),"")</f>
        <v>0</v>
      </c>
      <c r="AD1711" s="25">
        <v>1.944</v>
      </c>
      <c r="AE1711" s="25">
        <v>3.702E-4</v>
      </c>
      <c r="AF1711" s="25">
        <v>0</v>
      </c>
      <c r="AG1711" s="25" t="s">
        <v>22</v>
      </c>
      <c r="AH1711" s="25">
        <v>0</v>
      </c>
      <c r="AI1711" s="25">
        <v>0</v>
      </c>
      <c r="AJ1711" s="25" t="s">
        <v>20</v>
      </c>
      <c r="AK1711" s="42" t="s">
        <v>19</v>
      </c>
      <c r="AL1711" s="25" t="s">
        <v>20</v>
      </c>
      <c r="AM1711" s="25">
        <v>1</v>
      </c>
      <c r="AN1711" s="25">
        <v>160</v>
      </c>
      <c r="AO1711" s="25">
        <v>110</v>
      </c>
      <c r="AP1711" s="25">
        <v>60</v>
      </c>
      <c r="AQ1711" s="25">
        <v>1.944</v>
      </c>
      <c r="AR1711" s="94">
        <v>1.0560000000000001E-3</v>
      </c>
      <c r="AS1711" s="157" t="s">
        <v>22</v>
      </c>
      <c r="AT1711" s="93">
        <v>44511</v>
      </c>
      <c r="AU1711" s="92" t="s">
        <v>22</v>
      </c>
      <c r="AV1711" s="91" t="s">
        <v>152</v>
      </c>
      <c r="AW1711" s="92" t="s">
        <v>48</v>
      </c>
      <c r="AX1711" s="92" t="s">
        <v>48</v>
      </c>
      <c r="AY1711" s="91" t="s">
        <v>152</v>
      </c>
      <c r="AZ1711" s="23"/>
      <c r="BA1711" s="25" t="s">
        <v>4792</v>
      </c>
      <c r="BB1711" t="s">
        <v>25</v>
      </c>
      <c r="BC1711" t="e">
        <v>#N/A</v>
      </c>
      <c r="BD1711" t="e">
        <f>IF(Z1711=BC1711,"OK")</f>
        <v>#N/A</v>
      </c>
      <c r="BE1711">
        <v>1.944</v>
      </c>
      <c r="BF1711">
        <v>3.702E-4</v>
      </c>
      <c r="BG1711">
        <v>160</v>
      </c>
      <c r="BH1711">
        <v>110</v>
      </c>
      <c r="BI1711">
        <v>60</v>
      </c>
      <c r="BJ1711">
        <v>1.944</v>
      </c>
      <c r="BK1711">
        <v>1.0560000000000001E-3</v>
      </c>
      <c r="BN1711" s="183"/>
    </row>
    <row r="1712" spans="1:66" ht="25.5" x14ac:dyDescent="0.25">
      <c r="A1712" s="1"/>
      <c r="B1712" s="94">
        <v>1706</v>
      </c>
      <c r="C1712" s="43">
        <v>1119191</v>
      </c>
      <c r="D1712" s="45"/>
      <c r="E1712" s="36" t="s">
        <v>352</v>
      </c>
      <c r="F1712" s="151" t="s">
        <v>21</v>
      </c>
      <c r="G1712" s="127" t="s">
        <v>585</v>
      </c>
      <c r="H1712" s="46" t="str">
        <f>IFERROR(IFERROR(IF(SEARCH("Usystems",$E1712)&gt;0,"Usystems"),IF(SEARCH("RIIFO",$E1712)&gt;0,"RIIFO","Uponor")),"Uponor")</f>
        <v>Uponor</v>
      </c>
      <c r="I1712" s="25" t="str">
        <f>IFERROR(MID($D1712,1,7)+0,"")</f>
        <v/>
      </c>
      <c r="J1712" s="25" t="str">
        <f>IFERROR(MID($D1712,10,7)+0,"")</f>
        <v/>
      </c>
      <c r="K1712" s="25" t="str">
        <f>IFERROR(MID($D1712,19,7)+0,"")</f>
        <v/>
      </c>
      <c r="L1712" s="25" t="str">
        <f>IFERROR(MID($D1712,28,7)+0,"")</f>
        <v/>
      </c>
      <c r="M1712" s="25" t="str">
        <f>IF(IFERROR(MID($Q1712,1,7)+0,"")&lt;1130000,IF(INDEX(C:C,MATCH(LEFT(Q1712,7)+0,I:I,0))&lt;1130000,"",INDEX(C:C,MATCH(LEFT(Q1712,7)+0,I:I,0))),IFERROR(MID($Q1712,1,7)+0,""))</f>
        <v/>
      </c>
      <c r="N1712" s="25" t="str">
        <f>IF(IFERROR(MID($Q1712,10,7)+0,"")&lt;1130000,"",IFERROR(MID($Q1712,10,7)+0,""))</f>
        <v/>
      </c>
      <c r="O1712" s="25" t="str">
        <f>IF(IFERROR(MID($Q1712,19,7)+0,"")&lt;1130000,"",IFERROR(MID($Q1712,19,7)+0,""))</f>
        <v/>
      </c>
      <c r="P1712" s="25" t="str">
        <f>IF(M1712="","",IF(N1712="",M1712,M1712&amp;", "&amp;N1712))</f>
        <v/>
      </c>
      <c r="Q1712" s="25"/>
      <c r="R1712" s="25"/>
      <c r="S1712" s="35" t="s">
        <v>4784</v>
      </c>
      <c r="T1712" s="25" t="s">
        <v>36</v>
      </c>
      <c r="U1712" s="185">
        <v>25574</v>
      </c>
      <c r="V1712" s="188">
        <v>25574</v>
      </c>
      <c r="W1712" s="189">
        <v>25574</v>
      </c>
      <c r="X1712" s="31">
        <v>25574</v>
      </c>
      <c r="Y1712" s="90">
        <f>IFERROR(ROUND(X1712/W1712-1,2),"")</f>
        <v>0</v>
      </c>
      <c r="Z1712" s="31">
        <f>IF(OR(S1712="VLD MLC components",S1712="VLD MLC pipes",S1712="VLD PEX components",S1712="VLD PEX pipes",S1712="VLD PHC components",S1712="VLD PHC pipes",S1712="Controls VLD"),"По запросу",X1712)</f>
        <v>25574</v>
      </c>
      <c r="AA1712" s="63">
        <f>ROUND(X1712/1.2,3)</f>
        <v>21311.667000000001</v>
      </c>
      <c r="AB1712" s="23">
        <v>21311.667000000001</v>
      </c>
      <c r="AC1712" s="190">
        <f>IFERROR(ROUND(AA1712/AB1712-1,2),"")</f>
        <v>0</v>
      </c>
      <c r="AD1712" s="25">
        <v>2.1739999999999999</v>
      </c>
      <c r="AE1712" s="25">
        <v>3.702E-4</v>
      </c>
      <c r="AF1712" s="25">
        <v>1</v>
      </c>
      <c r="AG1712" s="25">
        <v>1</v>
      </c>
      <c r="AH1712" s="25">
        <v>0</v>
      </c>
      <c r="AI1712" s="25">
        <v>0</v>
      </c>
      <c r="AJ1712" s="25" t="s">
        <v>20</v>
      </c>
      <c r="AK1712" s="22" t="s">
        <v>19</v>
      </c>
      <c r="AL1712" s="25" t="s">
        <v>20</v>
      </c>
      <c r="AM1712" s="25">
        <v>1</v>
      </c>
      <c r="AN1712" s="25">
        <v>160</v>
      </c>
      <c r="AO1712" s="25">
        <v>110</v>
      </c>
      <c r="AP1712" s="25">
        <v>60</v>
      </c>
      <c r="AQ1712" s="25">
        <v>2.1739999999999999</v>
      </c>
      <c r="AR1712" s="94">
        <v>1.0560000000000001E-3</v>
      </c>
      <c r="AS1712" s="157">
        <v>1</v>
      </c>
      <c r="AT1712" s="93">
        <v>44511</v>
      </c>
      <c r="AU1712" s="92" t="s">
        <v>22</v>
      </c>
      <c r="AV1712" s="91" t="s">
        <v>152</v>
      </c>
      <c r="AW1712" s="92" t="s">
        <v>152</v>
      </c>
      <c r="AX1712" s="92" t="s">
        <v>48</v>
      </c>
      <c r="AY1712" s="91" t="s">
        <v>152</v>
      </c>
      <c r="AZ1712" s="23"/>
      <c r="BA1712" s="25" t="s">
        <v>4792</v>
      </c>
      <c r="BB1712" t="s">
        <v>25</v>
      </c>
      <c r="BC1712" t="e">
        <v>#N/A</v>
      </c>
      <c r="BD1712" t="e">
        <f>IF(Z1712=BC1712,"OK")</f>
        <v>#N/A</v>
      </c>
      <c r="BE1712">
        <v>2.1739999999999999</v>
      </c>
      <c r="BF1712">
        <v>3.702E-4</v>
      </c>
      <c r="BG1712">
        <v>160</v>
      </c>
      <c r="BH1712">
        <v>110</v>
      </c>
      <c r="BI1712">
        <v>60</v>
      </c>
      <c r="BJ1712">
        <v>2.1739999999999999</v>
      </c>
      <c r="BK1712">
        <v>1.0560000000000001E-3</v>
      </c>
      <c r="BN1712" s="183"/>
    </row>
    <row r="1713" spans="1:66" ht="25.5" x14ac:dyDescent="0.25">
      <c r="A1713" s="1"/>
      <c r="B1713" s="94">
        <v>1707</v>
      </c>
      <c r="C1713" s="43">
        <v>1119192</v>
      </c>
      <c r="D1713" s="45"/>
      <c r="E1713" s="36" t="s">
        <v>353</v>
      </c>
      <c r="F1713" s="151" t="s">
        <v>21</v>
      </c>
      <c r="G1713" s="127" t="s">
        <v>585</v>
      </c>
      <c r="H1713" s="46" t="str">
        <f>IFERROR(IFERROR(IF(SEARCH("Usystems",$E1713)&gt;0,"Usystems"),IF(SEARCH("RIIFO",$E1713)&gt;0,"RIIFO","Uponor")),"Uponor")</f>
        <v>Uponor</v>
      </c>
      <c r="I1713" s="25" t="str">
        <f>IFERROR(MID($D1713,1,7)+0,"")</f>
        <v/>
      </c>
      <c r="J1713" s="25" t="str">
        <f>IFERROR(MID($D1713,10,7)+0,"")</f>
        <v/>
      </c>
      <c r="K1713" s="25" t="str">
        <f>IFERROR(MID($D1713,19,7)+0,"")</f>
        <v/>
      </c>
      <c r="L1713" s="25" t="str">
        <f>IFERROR(MID($D1713,28,7)+0,"")</f>
        <v/>
      </c>
      <c r="M1713" s="25" t="str">
        <f>IF(IFERROR(MID($Q1713,1,7)+0,"")&lt;1130000,IF(INDEX(C:C,MATCH(LEFT(Q1713,7)+0,I:I,0))&lt;1130000,"",INDEX(C:C,MATCH(LEFT(Q1713,7)+0,I:I,0))),IFERROR(MID($Q1713,1,7)+0,""))</f>
        <v/>
      </c>
      <c r="N1713" s="25" t="str">
        <f>IF(IFERROR(MID($Q1713,10,7)+0,"")&lt;1130000,"",IFERROR(MID($Q1713,10,7)+0,""))</f>
        <v/>
      </c>
      <c r="O1713" s="25" t="str">
        <f>IF(IFERROR(MID($Q1713,19,7)+0,"")&lt;1130000,"",IFERROR(MID($Q1713,19,7)+0,""))</f>
        <v/>
      </c>
      <c r="P1713" s="25" t="str">
        <f>IF(M1713="","",IF(N1713="",M1713,M1713&amp;", "&amp;N1713))</f>
        <v/>
      </c>
      <c r="Q1713" s="25"/>
      <c r="R1713" s="25"/>
      <c r="S1713" s="35" t="s">
        <v>4784</v>
      </c>
      <c r="T1713" s="25" t="s">
        <v>36</v>
      </c>
      <c r="U1713" s="185">
        <v>28032</v>
      </c>
      <c r="V1713" s="188">
        <v>28032</v>
      </c>
      <c r="W1713" s="189">
        <v>28032</v>
      </c>
      <c r="X1713" s="31">
        <v>28032</v>
      </c>
      <c r="Y1713" s="90">
        <f>IFERROR(ROUND(X1713/W1713-1,2),"")</f>
        <v>0</v>
      </c>
      <c r="Z1713" s="31">
        <f>IF(OR(S1713="VLD MLC components",S1713="VLD MLC pipes",S1713="VLD PEX components",S1713="VLD PEX pipes",S1713="VLD PHC components",S1713="VLD PHC pipes",S1713="Controls VLD"),"По запросу",X1713)</f>
        <v>28032</v>
      </c>
      <c r="AA1713" s="63">
        <f>ROUND(X1713/1.2,3)</f>
        <v>23360</v>
      </c>
      <c r="AB1713" s="23">
        <v>23360</v>
      </c>
      <c r="AC1713" s="190">
        <f>IFERROR(ROUND(AA1713/AB1713-1,2),"")</f>
        <v>0</v>
      </c>
      <c r="AD1713" s="25">
        <v>2.1040000000000001</v>
      </c>
      <c r="AE1713" s="25">
        <v>3.8529999999999999E-4</v>
      </c>
      <c r="AF1713" s="25">
        <v>1</v>
      </c>
      <c r="AG1713" s="25">
        <v>1</v>
      </c>
      <c r="AH1713" s="25">
        <v>0</v>
      </c>
      <c r="AI1713" s="25">
        <v>0</v>
      </c>
      <c r="AJ1713" s="25" t="s">
        <v>20</v>
      </c>
      <c r="AK1713" s="22" t="s">
        <v>19</v>
      </c>
      <c r="AL1713" s="25" t="s">
        <v>20</v>
      </c>
      <c r="AM1713" s="25">
        <v>1</v>
      </c>
      <c r="AN1713" s="25">
        <v>160</v>
      </c>
      <c r="AO1713" s="25">
        <v>110</v>
      </c>
      <c r="AP1713" s="25">
        <v>60</v>
      </c>
      <c r="AQ1713" s="25">
        <v>2.1040000000000001</v>
      </c>
      <c r="AR1713" s="94">
        <v>1.0560000000000001E-3</v>
      </c>
      <c r="AS1713" s="157">
        <v>1</v>
      </c>
      <c r="AT1713" s="93">
        <v>44511</v>
      </c>
      <c r="AU1713" s="92" t="s">
        <v>22</v>
      </c>
      <c r="AV1713" s="91" t="s">
        <v>152</v>
      </c>
      <c r="AW1713" s="92" t="s">
        <v>152</v>
      </c>
      <c r="AX1713" s="92" t="s">
        <v>48</v>
      </c>
      <c r="AY1713" s="91" t="s">
        <v>152</v>
      </c>
      <c r="AZ1713" s="23"/>
      <c r="BA1713" s="25" t="s">
        <v>4791</v>
      </c>
      <c r="BB1713" t="s">
        <v>25</v>
      </c>
      <c r="BC1713" t="e">
        <v>#N/A</v>
      </c>
      <c r="BD1713" t="e">
        <f>IF(Z1713=BC1713,"OK")</f>
        <v>#N/A</v>
      </c>
      <c r="BE1713">
        <v>2.1040000000000001</v>
      </c>
      <c r="BF1713">
        <v>3.8529999999999999E-4</v>
      </c>
      <c r="BG1713">
        <v>160</v>
      </c>
      <c r="BH1713">
        <v>110</v>
      </c>
      <c r="BI1713">
        <v>60</v>
      </c>
      <c r="BJ1713">
        <v>2.1040000000000001</v>
      </c>
      <c r="BK1713">
        <v>1.0560000000000001E-3</v>
      </c>
      <c r="BN1713" s="183"/>
    </row>
    <row r="1714" spans="1:66" ht="25.5" x14ac:dyDescent="0.25">
      <c r="A1714" s="1"/>
      <c r="B1714" s="94">
        <v>1708</v>
      </c>
      <c r="C1714" s="43">
        <v>1119193</v>
      </c>
      <c r="D1714" s="45"/>
      <c r="E1714" s="36" t="s">
        <v>354</v>
      </c>
      <c r="F1714" s="151" t="s">
        <v>21</v>
      </c>
      <c r="G1714" s="41"/>
      <c r="H1714" s="46" t="str">
        <f>IFERROR(IFERROR(IF(SEARCH("Usystems",$E1714)&gt;0,"Usystems"),IF(SEARCH("RIIFO",$E1714)&gt;0,"RIIFO","Uponor")),"Uponor")</f>
        <v>Uponor</v>
      </c>
      <c r="I1714" s="25" t="str">
        <f>IFERROR(MID($D1714,1,7)+0,"")</f>
        <v/>
      </c>
      <c r="J1714" s="25" t="str">
        <f>IFERROR(MID($D1714,10,7)+0,"")</f>
        <v/>
      </c>
      <c r="K1714" s="25" t="str">
        <f>IFERROR(MID($D1714,19,7)+0,"")</f>
        <v/>
      </c>
      <c r="L1714" s="25" t="str">
        <f>IFERROR(MID($D1714,28,7)+0,"")</f>
        <v/>
      </c>
      <c r="M1714" s="25" t="str">
        <f>IF(IFERROR(MID($Q1714,1,7)+0,"")&lt;1130000,IF(INDEX(C:C,MATCH(LEFT(Q1714,7)+0,I:I,0))&lt;1130000,"",INDEX(C:C,MATCH(LEFT(Q1714,7)+0,I:I,0))),IFERROR(MID($Q1714,1,7)+0,""))</f>
        <v/>
      </c>
      <c r="N1714" s="25" t="str">
        <f>IF(IFERROR(MID($Q1714,10,7)+0,"")&lt;1130000,"",IFERROR(MID($Q1714,10,7)+0,""))</f>
        <v/>
      </c>
      <c r="O1714" s="25" t="str">
        <f>IF(IFERROR(MID($Q1714,19,7)+0,"")&lt;1130000,"",IFERROR(MID($Q1714,19,7)+0,""))</f>
        <v/>
      </c>
      <c r="P1714" s="25" t="str">
        <f>IF(M1714="","",IF(N1714="",M1714,M1714&amp;", "&amp;N1714))</f>
        <v/>
      </c>
      <c r="Q1714" s="25"/>
      <c r="R1714" s="25"/>
      <c r="S1714" s="35" t="s">
        <v>4784</v>
      </c>
      <c r="T1714" s="25" t="s">
        <v>36</v>
      </c>
      <c r="U1714" s="185">
        <v>29312</v>
      </c>
      <c r="V1714" s="188">
        <v>29312</v>
      </c>
      <c r="W1714" s="189">
        <v>29312</v>
      </c>
      <c r="X1714" s="31">
        <v>29312</v>
      </c>
      <c r="Y1714" s="90">
        <f>IFERROR(ROUND(X1714/W1714-1,2),"")</f>
        <v>0</v>
      </c>
      <c r="Z1714" s="31">
        <f>IF(OR(S1714="VLD MLC components",S1714="VLD MLC pipes",S1714="VLD PEX components",S1714="VLD PEX pipes",S1714="VLD PHC components",S1714="VLD PHC pipes",S1714="Controls VLD"),"По запросу",X1714)</f>
        <v>29312</v>
      </c>
      <c r="AA1714" s="63">
        <f>ROUND(X1714/1.2,3)</f>
        <v>24426.667000000001</v>
      </c>
      <c r="AB1714" s="23">
        <v>24426.667000000001</v>
      </c>
      <c r="AC1714" s="190">
        <f>IFERROR(ROUND(AA1714/AB1714-1,2),"")</f>
        <v>0</v>
      </c>
      <c r="AD1714" s="25">
        <v>2.0939999999999999</v>
      </c>
      <c r="AE1714" s="25">
        <v>4.3150000000000003E-4</v>
      </c>
      <c r="AF1714" s="25">
        <v>0</v>
      </c>
      <c r="AG1714" s="25" t="s">
        <v>22</v>
      </c>
      <c r="AH1714" s="25">
        <v>0</v>
      </c>
      <c r="AI1714" s="25">
        <v>0</v>
      </c>
      <c r="AJ1714" s="25" t="s">
        <v>20</v>
      </c>
      <c r="AK1714" s="42" t="s">
        <v>19</v>
      </c>
      <c r="AL1714" s="25" t="s">
        <v>20</v>
      </c>
      <c r="AM1714" s="25">
        <v>1</v>
      </c>
      <c r="AN1714" s="25">
        <v>160</v>
      </c>
      <c r="AO1714" s="25">
        <v>110</v>
      </c>
      <c r="AP1714" s="25">
        <v>60</v>
      </c>
      <c r="AQ1714" s="25">
        <v>2.0939999999999999</v>
      </c>
      <c r="AR1714" s="94">
        <v>1.0560000000000001E-3</v>
      </c>
      <c r="AS1714" s="157" t="s">
        <v>22</v>
      </c>
      <c r="AT1714" s="93">
        <v>44511</v>
      </c>
      <c r="AU1714" s="92" t="s">
        <v>22</v>
      </c>
      <c r="AV1714" s="91" t="s">
        <v>152</v>
      </c>
      <c r="AW1714" s="92" t="s">
        <v>48</v>
      </c>
      <c r="AX1714" s="92" t="s">
        <v>48</v>
      </c>
      <c r="AY1714" s="91" t="s">
        <v>152</v>
      </c>
      <c r="AZ1714" s="23"/>
      <c r="BA1714" s="25" t="s">
        <v>4790</v>
      </c>
      <c r="BB1714" t="s">
        <v>25</v>
      </c>
      <c r="BC1714" t="e">
        <v>#N/A</v>
      </c>
      <c r="BD1714" t="e">
        <f>IF(Z1714=BC1714,"OK")</f>
        <v>#N/A</v>
      </c>
      <c r="BE1714">
        <v>2.0939999999999999</v>
      </c>
      <c r="BF1714">
        <v>4.3150000000000003E-4</v>
      </c>
      <c r="BG1714">
        <v>160</v>
      </c>
      <c r="BH1714">
        <v>110</v>
      </c>
      <c r="BI1714">
        <v>60</v>
      </c>
      <c r="BJ1714">
        <v>2.0939999999999999</v>
      </c>
      <c r="BK1714">
        <v>1.0560000000000001E-3</v>
      </c>
      <c r="BN1714" s="183"/>
    </row>
    <row r="1715" spans="1:66" ht="38.25" x14ac:dyDescent="0.25">
      <c r="A1715" s="1"/>
      <c r="B1715" s="94">
        <v>1709</v>
      </c>
      <c r="C1715" s="43">
        <v>1119196</v>
      </c>
      <c r="D1715" s="45"/>
      <c r="E1715" s="36" t="s">
        <v>355</v>
      </c>
      <c r="F1715" s="151" t="s">
        <v>21</v>
      </c>
      <c r="G1715" s="41"/>
      <c r="H1715" s="46" t="str">
        <f>IFERROR(IFERROR(IF(SEARCH("Usystems",$E1715)&gt;0,"Usystems"),IF(SEARCH("RIIFO",$E1715)&gt;0,"RIIFO","Uponor")),"Uponor")</f>
        <v>Uponor</v>
      </c>
      <c r="I1715" s="25" t="str">
        <f>IFERROR(MID($D1715,1,7)+0,"")</f>
        <v/>
      </c>
      <c r="J1715" s="25" t="str">
        <f>IFERROR(MID($D1715,10,7)+0,"")</f>
        <v/>
      </c>
      <c r="K1715" s="25" t="str">
        <f>IFERROR(MID($D1715,19,7)+0,"")</f>
        <v/>
      </c>
      <c r="L1715" s="25" t="str">
        <f>IFERROR(MID($D1715,28,7)+0,"")</f>
        <v/>
      </c>
      <c r="M1715" s="25" t="str">
        <f>IF(IFERROR(MID($Q1715,1,7)+0,"")&lt;1130000,IF(INDEX(C:C,MATCH(LEFT(Q1715,7)+0,I:I,0))&lt;1130000,"",INDEX(C:C,MATCH(LEFT(Q1715,7)+0,I:I,0))),IFERROR(MID($Q1715,1,7)+0,""))</f>
        <v/>
      </c>
      <c r="N1715" s="25" t="str">
        <f>IF(IFERROR(MID($Q1715,10,7)+0,"")&lt;1130000,"",IFERROR(MID($Q1715,10,7)+0,""))</f>
        <v/>
      </c>
      <c r="O1715" s="25" t="str">
        <f>IF(IFERROR(MID($Q1715,19,7)+0,"")&lt;1130000,"",IFERROR(MID($Q1715,19,7)+0,""))</f>
        <v/>
      </c>
      <c r="P1715" s="25" t="str">
        <f>IF(M1715="","",IF(N1715="",M1715,M1715&amp;", "&amp;N1715))</f>
        <v/>
      </c>
      <c r="Q1715" s="25"/>
      <c r="R1715" s="25"/>
      <c r="S1715" s="35" t="s">
        <v>4784</v>
      </c>
      <c r="T1715" s="25" t="s">
        <v>36</v>
      </c>
      <c r="U1715" s="185">
        <v>34432</v>
      </c>
      <c r="V1715" s="188">
        <v>34432</v>
      </c>
      <c r="W1715" s="189">
        <v>34432</v>
      </c>
      <c r="X1715" s="31">
        <v>34432</v>
      </c>
      <c r="Y1715" s="90">
        <f>IFERROR(ROUND(X1715/W1715-1,2),"")</f>
        <v>0</v>
      </c>
      <c r="Z1715" s="31">
        <f>IF(OR(S1715="VLD MLC components",S1715="VLD MLC pipes",S1715="VLD PEX components",S1715="VLD PEX pipes",S1715="VLD PHC components",S1715="VLD PHC pipes",S1715="Controls VLD"),"По запросу",X1715)</f>
        <v>34432</v>
      </c>
      <c r="AA1715" s="63">
        <f>ROUND(X1715/1.2,3)</f>
        <v>28693.332999999999</v>
      </c>
      <c r="AB1715" s="23">
        <v>28693.332999999999</v>
      </c>
      <c r="AC1715" s="190">
        <f>IFERROR(ROUND(AA1715/AB1715-1,2),"")</f>
        <v>0</v>
      </c>
      <c r="AD1715" s="25">
        <v>1.71</v>
      </c>
      <c r="AE1715" s="25">
        <v>4.5889999999999999E-4</v>
      </c>
      <c r="AF1715" s="25">
        <v>0</v>
      </c>
      <c r="AG1715" s="25" t="s">
        <v>22</v>
      </c>
      <c r="AH1715" s="25">
        <v>0</v>
      </c>
      <c r="AI1715" s="25">
        <v>0</v>
      </c>
      <c r="AJ1715" s="25" t="s">
        <v>20</v>
      </c>
      <c r="AK1715" s="42" t="s">
        <v>19</v>
      </c>
      <c r="AL1715" s="25" t="s">
        <v>20</v>
      </c>
      <c r="AM1715" s="25">
        <v>1</v>
      </c>
      <c r="AN1715" s="25">
        <v>270</v>
      </c>
      <c r="AO1715" s="25">
        <v>140</v>
      </c>
      <c r="AP1715" s="25">
        <v>25</v>
      </c>
      <c r="AQ1715" s="25">
        <v>1.71</v>
      </c>
      <c r="AR1715" s="94">
        <v>9.4499999999999998E-4</v>
      </c>
      <c r="AS1715" s="157" t="s">
        <v>22</v>
      </c>
      <c r="AT1715" s="93">
        <v>44511</v>
      </c>
      <c r="AU1715" s="92" t="s">
        <v>22</v>
      </c>
      <c r="AV1715" s="91" t="s">
        <v>152</v>
      </c>
      <c r="AW1715" s="92" t="s">
        <v>48</v>
      </c>
      <c r="AX1715" s="92" t="s">
        <v>48</v>
      </c>
      <c r="AY1715" s="91" t="s">
        <v>152</v>
      </c>
      <c r="AZ1715" s="23"/>
      <c r="BA1715" s="25" t="s">
        <v>4789</v>
      </c>
      <c r="BB1715" t="s">
        <v>25</v>
      </c>
      <c r="BC1715" t="e">
        <v>#N/A</v>
      </c>
      <c r="BD1715" t="e">
        <f>IF(Z1715=BC1715,"OK")</f>
        <v>#N/A</v>
      </c>
      <c r="BE1715">
        <v>1.71</v>
      </c>
      <c r="BF1715">
        <v>4.5889999999999999E-4</v>
      </c>
      <c r="BG1715">
        <v>270</v>
      </c>
      <c r="BH1715">
        <v>140</v>
      </c>
      <c r="BI1715">
        <v>25</v>
      </c>
      <c r="BJ1715">
        <v>1.71</v>
      </c>
      <c r="BK1715">
        <v>9.4499999999999998E-4</v>
      </c>
      <c r="BN1715" s="183"/>
    </row>
    <row r="1716" spans="1:66" ht="25.5" x14ac:dyDescent="0.25">
      <c r="A1716" s="1"/>
      <c r="B1716" s="94">
        <v>1710</v>
      </c>
      <c r="C1716" s="43">
        <v>1119194</v>
      </c>
      <c r="D1716" s="45"/>
      <c r="E1716" s="36" t="s">
        <v>356</v>
      </c>
      <c r="F1716" s="151" t="s">
        <v>21</v>
      </c>
      <c r="G1716" s="41"/>
      <c r="H1716" s="46" t="str">
        <f>IFERROR(IFERROR(IF(SEARCH("Usystems",$E1716)&gt;0,"Usystems"),IF(SEARCH("RIIFO",$E1716)&gt;0,"RIIFO","Uponor")),"Uponor")</f>
        <v>Uponor</v>
      </c>
      <c r="I1716" s="25" t="str">
        <f>IFERROR(MID($D1716,1,7)+0,"")</f>
        <v/>
      </c>
      <c r="J1716" s="25" t="str">
        <f>IFERROR(MID($D1716,10,7)+0,"")</f>
        <v/>
      </c>
      <c r="K1716" s="25" t="str">
        <f>IFERROR(MID($D1716,19,7)+0,"")</f>
        <v/>
      </c>
      <c r="L1716" s="25" t="str">
        <f>IFERROR(MID($D1716,28,7)+0,"")</f>
        <v/>
      </c>
      <c r="M1716" s="25" t="str">
        <f>IF(IFERROR(MID($Q1716,1,7)+0,"")&lt;1130000,IF(INDEX(C:C,MATCH(LEFT(Q1716,7)+0,I:I,0))&lt;1130000,"",INDEX(C:C,MATCH(LEFT(Q1716,7)+0,I:I,0))),IFERROR(MID($Q1716,1,7)+0,""))</f>
        <v/>
      </c>
      <c r="N1716" s="25" t="str">
        <f>IF(IFERROR(MID($Q1716,10,7)+0,"")&lt;1130000,"",IFERROR(MID($Q1716,10,7)+0,""))</f>
        <v/>
      </c>
      <c r="O1716" s="25" t="str">
        <f>IF(IFERROR(MID($Q1716,19,7)+0,"")&lt;1130000,"",IFERROR(MID($Q1716,19,7)+0,""))</f>
        <v/>
      </c>
      <c r="P1716" s="25" t="str">
        <f>IF(M1716="","",IF(N1716="",M1716,M1716&amp;", "&amp;N1716))</f>
        <v/>
      </c>
      <c r="Q1716" s="25"/>
      <c r="R1716" s="25"/>
      <c r="S1716" s="35" t="s">
        <v>4784</v>
      </c>
      <c r="T1716" s="25" t="s">
        <v>36</v>
      </c>
      <c r="U1716" s="185">
        <v>140288</v>
      </c>
      <c r="V1716" s="188">
        <v>140288</v>
      </c>
      <c r="W1716" s="189">
        <v>140288</v>
      </c>
      <c r="X1716" s="31">
        <v>140288</v>
      </c>
      <c r="Y1716" s="90">
        <f>IFERROR(ROUND(X1716/W1716-1,2),"")</f>
        <v>0</v>
      </c>
      <c r="Z1716" s="31">
        <f>IF(OR(S1716="VLD MLC components",S1716="VLD MLC pipes",S1716="VLD PEX components",S1716="VLD PEX pipes",S1716="VLD PHC components",S1716="VLD PHC pipes",S1716="Controls VLD"),"По запросу",X1716)</f>
        <v>140288</v>
      </c>
      <c r="AA1716" s="63">
        <f>ROUND(X1716/1.2,3)</f>
        <v>116906.667</v>
      </c>
      <c r="AB1716" s="23">
        <v>116906.667</v>
      </c>
      <c r="AC1716" s="190">
        <f>IFERROR(ROUND(AA1716/AB1716-1,2),"")</f>
        <v>0</v>
      </c>
      <c r="AD1716" s="25">
        <v>1.97</v>
      </c>
      <c r="AE1716" s="25">
        <v>6.4110000000000002E-4</v>
      </c>
      <c r="AF1716" s="25">
        <v>0</v>
      </c>
      <c r="AG1716" s="25" t="s">
        <v>22</v>
      </c>
      <c r="AH1716" s="25">
        <v>0</v>
      </c>
      <c r="AI1716" s="25">
        <v>0</v>
      </c>
      <c r="AJ1716" s="25" t="s">
        <v>20</v>
      </c>
      <c r="AK1716" s="42" t="s">
        <v>19</v>
      </c>
      <c r="AL1716" s="25" t="s">
        <v>20</v>
      </c>
      <c r="AM1716" s="25">
        <v>1</v>
      </c>
      <c r="AN1716" s="25">
        <v>160</v>
      </c>
      <c r="AO1716" s="25">
        <v>110</v>
      </c>
      <c r="AP1716" s="25">
        <v>60</v>
      </c>
      <c r="AQ1716" s="25">
        <v>1.97</v>
      </c>
      <c r="AR1716" s="94">
        <v>1.0560000000000001E-3</v>
      </c>
      <c r="AS1716" s="157" t="s">
        <v>22</v>
      </c>
      <c r="AT1716" s="93">
        <v>44511</v>
      </c>
      <c r="AU1716" s="92" t="s">
        <v>22</v>
      </c>
      <c r="AV1716" s="91" t="s">
        <v>152</v>
      </c>
      <c r="AW1716" s="92" t="s">
        <v>48</v>
      </c>
      <c r="AX1716" s="92" t="s">
        <v>48</v>
      </c>
      <c r="AY1716" s="91" t="s">
        <v>152</v>
      </c>
      <c r="AZ1716" s="23"/>
      <c r="BA1716" s="25" t="s">
        <v>4788</v>
      </c>
      <c r="BB1716" t="s">
        <v>25</v>
      </c>
      <c r="BC1716" t="e">
        <v>#N/A</v>
      </c>
      <c r="BD1716" t="e">
        <f>IF(Z1716=BC1716,"OK")</f>
        <v>#N/A</v>
      </c>
      <c r="BE1716">
        <v>1.97</v>
      </c>
      <c r="BF1716">
        <v>6.4110000000000002E-4</v>
      </c>
      <c r="BG1716">
        <v>160</v>
      </c>
      <c r="BH1716">
        <v>110</v>
      </c>
      <c r="BI1716">
        <v>60</v>
      </c>
      <c r="BJ1716">
        <v>1.97</v>
      </c>
      <c r="BK1716">
        <v>1.0560000000000001E-3</v>
      </c>
      <c r="BN1716" s="183"/>
    </row>
    <row r="1717" spans="1:66" ht="25.5" x14ac:dyDescent="0.25">
      <c r="A1717" s="1"/>
      <c r="B1717" s="94">
        <v>1711</v>
      </c>
      <c r="C1717" s="43">
        <v>1119195</v>
      </c>
      <c r="D1717" s="45"/>
      <c r="E1717" s="36" t="s">
        <v>357</v>
      </c>
      <c r="F1717" s="151" t="s">
        <v>21</v>
      </c>
      <c r="G1717" s="41"/>
      <c r="H1717" s="46" t="str">
        <f>IFERROR(IFERROR(IF(SEARCH("Usystems",$E1717)&gt;0,"Usystems"),IF(SEARCH("RIIFO",$E1717)&gt;0,"RIIFO","Uponor")),"Uponor")</f>
        <v>Uponor</v>
      </c>
      <c r="I1717" s="25" t="str">
        <f>IFERROR(MID($D1717,1,7)+0,"")</f>
        <v/>
      </c>
      <c r="J1717" s="25" t="str">
        <f>IFERROR(MID($D1717,10,7)+0,"")</f>
        <v/>
      </c>
      <c r="K1717" s="25" t="str">
        <f>IFERROR(MID($D1717,19,7)+0,"")</f>
        <v/>
      </c>
      <c r="L1717" s="25" t="str">
        <f>IFERROR(MID($D1717,28,7)+0,"")</f>
        <v/>
      </c>
      <c r="M1717" s="25" t="str">
        <f>IF(IFERROR(MID($Q1717,1,7)+0,"")&lt;1130000,IF(INDEX(C:C,MATCH(LEFT(Q1717,7)+0,I:I,0))&lt;1130000,"",INDEX(C:C,MATCH(LEFT(Q1717,7)+0,I:I,0))),IFERROR(MID($Q1717,1,7)+0,""))</f>
        <v/>
      </c>
      <c r="N1717" s="25" t="str">
        <f>IF(IFERROR(MID($Q1717,10,7)+0,"")&lt;1130000,"",IFERROR(MID($Q1717,10,7)+0,""))</f>
        <v/>
      </c>
      <c r="O1717" s="25" t="str">
        <f>IF(IFERROR(MID($Q1717,19,7)+0,"")&lt;1130000,"",IFERROR(MID($Q1717,19,7)+0,""))</f>
        <v/>
      </c>
      <c r="P1717" s="25" t="str">
        <f>IF(M1717="","",IF(N1717="",M1717,M1717&amp;", "&amp;N1717))</f>
        <v/>
      </c>
      <c r="Q1717" s="25"/>
      <c r="R1717" s="25"/>
      <c r="S1717" s="35" t="s">
        <v>4784</v>
      </c>
      <c r="T1717" s="25" t="s">
        <v>36</v>
      </c>
      <c r="U1717" s="185">
        <v>140288</v>
      </c>
      <c r="V1717" s="188">
        <v>140288</v>
      </c>
      <c r="W1717" s="189">
        <v>140288</v>
      </c>
      <c r="X1717" s="31">
        <v>140288</v>
      </c>
      <c r="Y1717" s="90">
        <f>IFERROR(ROUND(X1717/W1717-1,2),"")</f>
        <v>0</v>
      </c>
      <c r="Z1717" s="31">
        <f>IF(OR(S1717="VLD MLC components",S1717="VLD MLC pipes",S1717="VLD PEX components",S1717="VLD PEX pipes",S1717="VLD PHC components",S1717="VLD PHC pipes",S1717="Controls VLD"),"По запросу",X1717)</f>
        <v>140288</v>
      </c>
      <c r="AA1717" s="63">
        <f>ROUND(X1717/1.2,3)</f>
        <v>116906.667</v>
      </c>
      <c r="AB1717" s="23">
        <v>116906.667</v>
      </c>
      <c r="AC1717" s="190">
        <f>IFERROR(ROUND(AA1717/AB1717-1,2),"")</f>
        <v>0</v>
      </c>
      <c r="AD1717" s="25">
        <v>1.76</v>
      </c>
      <c r="AE1717" s="25">
        <v>6.4110000000000002E-4</v>
      </c>
      <c r="AF1717" s="25">
        <v>0</v>
      </c>
      <c r="AG1717" s="25" t="s">
        <v>22</v>
      </c>
      <c r="AH1717" s="25">
        <v>0</v>
      </c>
      <c r="AI1717" s="25">
        <v>0</v>
      </c>
      <c r="AJ1717" s="25" t="s">
        <v>20</v>
      </c>
      <c r="AK1717" s="42" t="s">
        <v>19</v>
      </c>
      <c r="AL1717" s="25" t="s">
        <v>20</v>
      </c>
      <c r="AM1717" s="25">
        <v>1</v>
      </c>
      <c r="AN1717" s="25">
        <v>160</v>
      </c>
      <c r="AO1717" s="25">
        <v>110</v>
      </c>
      <c r="AP1717" s="25">
        <v>60</v>
      </c>
      <c r="AQ1717" s="25">
        <v>1.76</v>
      </c>
      <c r="AR1717" s="94">
        <v>1.0560000000000001E-3</v>
      </c>
      <c r="AS1717" s="157" t="s">
        <v>22</v>
      </c>
      <c r="AT1717" s="93">
        <v>44511</v>
      </c>
      <c r="AU1717" s="92" t="s">
        <v>22</v>
      </c>
      <c r="AV1717" s="91" t="s">
        <v>152</v>
      </c>
      <c r="AW1717" s="92" t="s">
        <v>48</v>
      </c>
      <c r="AX1717" s="92" t="s">
        <v>48</v>
      </c>
      <c r="AY1717" s="91" t="s">
        <v>152</v>
      </c>
      <c r="AZ1717" s="23"/>
      <c r="BA1717" s="25" t="s">
        <v>4788</v>
      </c>
      <c r="BB1717" t="s">
        <v>25</v>
      </c>
      <c r="BC1717" t="e">
        <v>#N/A</v>
      </c>
      <c r="BD1717" t="e">
        <f>IF(Z1717=BC1717,"OK")</f>
        <v>#N/A</v>
      </c>
      <c r="BE1717">
        <v>1.76</v>
      </c>
      <c r="BF1717">
        <v>6.4110000000000002E-4</v>
      </c>
      <c r="BG1717">
        <v>160</v>
      </c>
      <c r="BH1717">
        <v>110</v>
      </c>
      <c r="BI1717">
        <v>60</v>
      </c>
      <c r="BJ1717">
        <v>1.76</v>
      </c>
      <c r="BK1717">
        <v>1.0560000000000001E-3</v>
      </c>
      <c r="BN1717" s="183"/>
    </row>
    <row r="1718" spans="1:66" ht="25.5" x14ac:dyDescent="0.25">
      <c r="A1718" s="1"/>
      <c r="B1718" s="94">
        <v>1712</v>
      </c>
      <c r="C1718" s="43">
        <v>1119197</v>
      </c>
      <c r="D1718" s="45"/>
      <c r="E1718" s="36" t="s">
        <v>358</v>
      </c>
      <c r="F1718" s="151" t="s">
        <v>21</v>
      </c>
      <c r="G1718" s="41"/>
      <c r="H1718" s="46" t="str">
        <f>IFERROR(IFERROR(IF(SEARCH("Usystems",$E1718)&gt;0,"Usystems"),IF(SEARCH("RIIFO",$E1718)&gt;0,"RIIFO","Uponor")),"Uponor")</f>
        <v>Uponor</v>
      </c>
      <c r="I1718" s="25" t="str">
        <f>IFERROR(MID($D1718,1,7)+0,"")</f>
        <v/>
      </c>
      <c r="J1718" s="25" t="str">
        <f>IFERROR(MID($D1718,10,7)+0,"")</f>
        <v/>
      </c>
      <c r="K1718" s="25" t="str">
        <f>IFERROR(MID($D1718,19,7)+0,"")</f>
        <v/>
      </c>
      <c r="L1718" s="25" t="str">
        <f>IFERROR(MID($D1718,28,7)+0,"")</f>
        <v/>
      </c>
      <c r="M1718" s="25" t="str">
        <f>IF(IFERROR(MID($Q1718,1,7)+0,"")&lt;1130000,IF(INDEX(C:C,MATCH(LEFT(Q1718,7)+0,I:I,0))&lt;1130000,"",INDEX(C:C,MATCH(LEFT(Q1718,7)+0,I:I,0))),IFERROR(MID($Q1718,1,7)+0,""))</f>
        <v/>
      </c>
      <c r="N1718" s="25" t="str">
        <f>IF(IFERROR(MID($Q1718,10,7)+0,"")&lt;1130000,"",IFERROR(MID($Q1718,10,7)+0,""))</f>
        <v/>
      </c>
      <c r="O1718" s="25" t="str">
        <f>IF(IFERROR(MID($Q1718,19,7)+0,"")&lt;1130000,"",IFERROR(MID($Q1718,19,7)+0,""))</f>
        <v/>
      </c>
      <c r="P1718" s="25" t="str">
        <f>IF(M1718="","",IF(N1718="",M1718,M1718&amp;", "&amp;N1718))</f>
        <v/>
      </c>
      <c r="Q1718" s="25"/>
      <c r="R1718" s="25"/>
      <c r="S1718" s="35" t="s">
        <v>4784</v>
      </c>
      <c r="T1718" s="25" t="s">
        <v>36</v>
      </c>
      <c r="U1718" s="185">
        <v>9984</v>
      </c>
      <c r="V1718" s="188">
        <v>9984</v>
      </c>
      <c r="W1718" s="189">
        <v>9984</v>
      </c>
      <c r="X1718" s="31">
        <v>9984</v>
      </c>
      <c r="Y1718" s="90">
        <f>IFERROR(ROUND(X1718/W1718-1,2),"")</f>
        <v>0</v>
      </c>
      <c r="Z1718" s="31">
        <f>IF(OR(S1718="VLD MLC components",S1718="VLD MLC pipes",S1718="VLD PEX components",S1718="VLD PEX pipes",S1718="VLD PHC components",S1718="VLD PHC pipes",S1718="Controls VLD"),"По запросу",X1718)</f>
        <v>9984</v>
      </c>
      <c r="AA1718" s="63">
        <f>ROUND(X1718/1.2,3)</f>
        <v>8320</v>
      </c>
      <c r="AB1718" s="23">
        <v>8320</v>
      </c>
      <c r="AC1718" s="190">
        <f>IFERROR(ROUND(AA1718/AB1718-1,2),"")</f>
        <v>0</v>
      </c>
      <c r="AD1718" s="25">
        <v>0.90500000000000003</v>
      </c>
      <c r="AE1718" s="25">
        <v>3.5129999999999997E-4</v>
      </c>
      <c r="AF1718" s="25">
        <v>0</v>
      </c>
      <c r="AG1718" s="25" t="s">
        <v>22</v>
      </c>
      <c r="AH1718" s="25">
        <v>0</v>
      </c>
      <c r="AI1718" s="25">
        <v>0</v>
      </c>
      <c r="AJ1718" s="25" t="s">
        <v>20</v>
      </c>
      <c r="AK1718" s="42" t="s">
        <v>19</v>
      </c>
      <c r="AL1718" s="25" t="s">
        <v>20</v>
      </c>
      <c r="AM1718" s="25">
        <v>1</v>
      </c>
      <c r="AN1718" s="25">
        <v>258</v>
      </c>
      <c r="AO1718" s="25">
        <v>110</v>
      </c>
      <c r="AP1718" s="25">
        <v>42</v>
      </c>
      <c r="AQ1718" s="25">
        <v>0.90500000000000003</v>
      </c>
      <c r="AR1718" s="94">
        <v>1.1919599999999999E-3</v>
      </c>
      <c r="AS1718" s="157" t="s">
        <v>22</v>
      </c>
      <c r="AT1718" s="93">
        <v>44511</v>
      </c>
      <c r="AU1718" s="92" t="s">
        <v>22</v>
      </c>
      <c r="AV1718" s="91" t="s">
        <v>152</v>
      </c>
      <c r="AW1718" s="92" t="s">
        <v>48</v>
      </c>
      <c r="AX1718" s="92" t="s">
        <v>48</v>
      </c>
      <c r="AY1718" s="91" t="s">
        <v>152</v>
      </c>
      <c r="AZ1718" s="23"/>
      <c r="BA1718" s="25" t="s">
        <v>4787</v>
      </c>
      <c r="BB1718" t="s">
        <v>25</v>
      </c>
      <c r="BC1718" t="e">
        <v>#N/A</v>
      </c>
      <c r="BD1718" t="e">
        <f>IF(Z1718=BC1718,"OK")</f>
        <v>#N/A</v>
      </c>
      <c r="BE1718">
        <v>0.90500000000000003</v>
      </c>
      <c r="BF1718">
        <v>3.5129999999999997E-4</v>
      </c>
      <c r="BG1718">
        <v>258</v>
      </c>
      <c r="BH1718">
        <v>110</v>
      </c>
      <c r="BI1718">
        <v>42</v>
      </c>
      <c r="BJ1718">
        <v>0.90500000000000003</v>
      </c>
      <c r="BK1718">
        <v>1.1919599999999999E-3</v>
      </c>
      <c r="BN1718" s="183"/>
    </row>
    <row r="1719" spans="1:66" ht="25.5" x14ac:dyDescent="0.25">
      <c r="A1719" s="1"/>
      <c r="B1719" s="94">
        <v>1713</v>
      </c>
      <c r="C1719" s="43">
        <v>1119198</v>
      </c>
      <c r="D1719" s="45"/>
      <c r="E1719" s="36" t="s">
        <v>359</v>
      </c>
      <c r="F1719" s="151" t="s">
        <v>21</v>
      </c>
      <c r="G1719" s="41"/>
      <c r="H1719" s="46" t="str">
        <f>IFERROR(IFERROR(IF(SEARCH("Usystems",$E1719)&gt;0,"Usystems"),IF(SEARCH("RIIFO",$E1719)&gt;0,"RIIFO","Uponor")),"Uponor")</f>
        <v>Uponor</v>
      </c>
      <c r="I1719" s="25" t="str">
        <f>IFERROR(MID($D1719,1,7)+0,"")</f>
        <v/>
      </c>
      <c r="J1719" s="25" t="str">
        <f>IFERROR(MID($D1719,10,7)+0,"")</f>
        <v/>
      </c>
      <c r="K1719" s="25" t="str">
        <f>IFERROR(MID($D1719,19,7)+0,"")</f>
        <v/>
      </c>
      <c r="L1719" s="25" t="str">
        <f>IFERROR(MID($D1719,28,7)+0,"")</f>
        <v/>
      </c>
      <c r="M1719" s="25" t="str">
        <f>IF(IFERROR(MID($Q1719,1,7)+0,"")&lt;1130000,IF(INDEX(C:C,MATCH(LEFT(Q1719,7)+0,I:I,0))&lt;1130000,"",INDEX(C:C,MATCH(LEFT(Q1719,7)+0,I:I,0))),IFERROR(MID($Q1719,1,7)+0,""))</f>
        <v/>
      </c>
      <c r="N1719" s="25" t="str">
        <f>IF(IFERROR(MID($Q1719,10,7)+0,"")&lt;1130000,"",IFERROR(MID($Q1719,10,7)+0,""))</f>
        <v/>
      </c>
      <c r="O1719" s="25" t="str">
        <f>IF(IFERROR(MID($Q1719,19,7)+0,"")&lt;1130000,"",IFERROR(MID($Q1719,19,7)+0,""))</f>
        <v/>
      </c>
      <c r="P1719" s="25" t="str">
        <f>IF(M1719="","",IF(N1719="",M1719,M1719&amp;", "&amp;N1719))</f>
        <v/>
      </c>
      <c r="Q1719" s="25"/>
      <c r="R1719" s="25"/>
      <c r="S1719" s="35" t="s">
        <v>4784</v>
      </c>
      <c r="T1719" s="25" t="s">
        <v>36</v>
      </c>
      <c r="U1719" s="185">
        <v>1280</v>
      </c>
      <c r="V1719" s="188">
        <v>1280</v>
      </c>
      <c r="W1719" s="189">
        <v>1280</v>
      </c>
      <c r="X1719" s="31">
        <v>1280</v>
      </c>
      <c r="Y1719" s="90">
        <f>IFERROR(ROUND(X1719/W1719-1,2),"")</f>
        <v>0</v>
      </c>
      <c r="Z1719" s="31">
        <f>IF(OR(S1719="VLD MLC components",S1719="VLD MLC pipes",S1719="VLD PEX components",S1719="VLD PEX pipes",S1719="VLD PHC components",S1719="VLD PHC pipes",S1719="Controls VLD"),"По запросу",X1719)</f>
        <v>1280</v>
      </c>
      <c r="AA1719" s="63">
        <f>ROUND(X1719/1.2,3)</f>
        <v>1066.6669999999999</v>
      </c>
      <c r="AB1719" s="23">
        <v>1066.6669999999999</v>
      </c>
      <c r="AC1719" s="190">
        <f>IFERROR(ROUND(AA1719/AB1719-1,2),"")</f>
        <v>0</v>
      </c>
      <c r="AD1719" s="25">
        <v>0.05</v>
      </c>
      <c r="AE1719" s="25">
        <v>2.5000000000000002E-6</v>
      </c>
      <c r="AF1719" s="25">
        <v>0</v>
      </c>
      <c r="AG1719" s="25" t="s">
        <v>22</v>
      </c>
      <c r="AH1719" s="25">
        <v>0</v>
      </c>
      <c r="AI1719" s="25">
        <v>0</v>
      </c>
      <c r="AJ1719" s="25" t="s">
        <v>20</v>
      </c>
      <c r="AK1719" s="42" t="s">
        <v>19</v>
      </c>
      <c r="AL1719" s="25" t="s">
        <v>20</v>
      </c>
      <c r="AM1719" s="25">
        <v>1</v>
      </c>
      <c r="AN1719" s="25">
        <v>25</v>
      </c>
      <c r="AO1719" s="25">
        <v>25</v>
      </c>
      <c r="AP1719" s="25">
        <v>11</v>
      </c>
      <c r="AQ1719" s="25">
        <v>0.05</v>
      </c>
      <c r="AR1719" s="94">
        <v>6.8750000000000002E-6</v>
      </c>
      <c r="AS1719" s="157" t="s">
        <v>22</v>
      </c>
      <c r="AT1719" s="93">
        <v>44511</v>
      </c>
      <c r="AU1719" s="92" t="s">
        <v>22</v>
      </c>
      <c r="AV1719" s="91" t="s">
        <v>152</v>
      </c>
      <c r="AW1719" s="92" t="s">
        <v>48</v>
      </c>
      <c r="AX1719" s="92" t="s">
        <v>48</v>
      </c>
      <c r="AY1719" s="91" t="s">
        <v>152</v>
      </c>
      <c r="AZ1719" s="23"/>
      <c r="BA1719" s="25" t="s">
        <v>4786</v>
      </c>
      <c r="BB1719" t="s">
        <v>25</v>
      </c>
      <c r="BC1719" t="e">
        <v>#N/A</v>
      </c>
      <c r="BD1719" t="e">
        <f>IF(Z1719=BC1719,"OK")</f>
        <v>#N/A</v>
      </c>
      <c r="BE1719">
        <v>0.05</v>
      </c>
      <c r="BF1719">
        <v>2.5000000000000002E-6</v>
      </c>
      <c r="BG1719">
        <v>25</v>
      </c>
      <c r="BH1719">
        <v>25</v>
      </c>
      <c r="BI1719">
        <v>11</v>
      </c>
      <c r="BJ1719">
        <v>0.05</v>
      </c>
      <c r="BK1719">
        <v>6.8750000000000002E-6</v>
      </c>
      <c r="BN1719" s="183"/>
    </row>
    <row r="1720" spans="1:66" ht="25.5" x14ac:dyDescent="0.25">
      <c r="A1720" s="1"/>
      <c r="B1720" s="94">
        <v>1714</v>
      </c>
      <c r="C1720" s="43">
        <v>1119199</v>
      </c>
      <c r="D1720" s="45"/>
      <c r="E1720" s="36" t="s">
        <v>360</v>
      </c>
      <c r="F1720" s="151" t="s">
        <v>21</v>
      </c>
      <c r="G1720" s="41"/>
      <c r="H1720" s="46" t="str">
        <f>IFERROR(IFERROR(IF(SEARCH("Usystems",$E1720)&gt;0,"Usystems"),IF(SEARCH("RIIFO",$E1720)&gt;0,"RIIFO","Uponor")),"Uponor")</f>
        <v>Uponor</v>
      </c>
      <c r="I1720" s="25" t="str">
        <f>IFERROR(MID($D1720,1,7)+0,"")</f>
        <v/>
      </c>
      <c r="J1720" s="25" t="str">
        <f>IFERROR(MID($D1720,10,7)+0,"")</f>
        <v/>
      </c>
      <c r="K1720" s="25" t="str">
        <f>IFERROR(MID($D1720,19,7)+0,"")</f>
        <v/>
      </c>
      <c r="L1720" s="25" t="str">
        <f>IFERROR(MID($D1720,28,7)+0,"")</f>
        <v/>
      </c>
      <c r="M1720" s="25" t="str">
        <f>IF(IFERROR(MID($Q1720,1,7)+0,"")&lt;1130000,IF(INDEX(C:C,MATCH(LEFT(Q1720,7)+0,I:I,0))&lt;1130000,"",INDEX(C:C,MATCH(LEFT(Q1720,7)+0,I:I,0))),IFERROR(MID($Q1720,1,7)+0,""))</f>
        <v/>
      </c>
      <c r="N1720" s="25" t="str">
        <f>IF(IFERROR(MID($Q1720,10,7)+0,"")&lt;1130000,"",IFERROR(MID($Q1720,10,7)+0,""))</f>
        <v/>
      </c>
      <c r="O1720" s="25" t="str">
        <f>IF(IFERROR(MID($Q1720,19,7)+0,"")&lt;1130000,"",IFERROR(MID($Q1720,19,7)+0,""))</f>
        <v/>
      </c>
      <c r="P1720" s="25" t="str">
        <f>IF(M1720="","",IF(N1720="",M1720,M1720&amp;", "&amp;N1720))</f>
        <v/>
      </c>
      <c r="Q1720" s="25"/>
      <c r="R1720" s="25"/>
      <c r="S1720" s="35" t="s">
        <v>4784</v>
      </c>
      <c r="T1720" s="25" t="s">
        <v>36</v>
      </c>
      <c r="U1720" s="185">
        <v>10214</v>
      </c>
      <c r="V1720" s="188">
        <v>10214</v>
      </c>
      <c r="W1720" s="189">
        <v>10214</v>
      </c>
      <c r="X1720" s="31">
        <v>10214</v>
      </c>
      <c r="Y1720" s="90">
        <f>IFERROR(ROUND(X1720/W1720-1,2),"")</f>
        <v>0</v>
      </c>
      <c r="Z1720" s="31">
        <f>IF(OR(S1720="VLD MLC components",S1720="VLD MLC pipes",S1720="VLD PEX components",S1720="VLD PEX pipes",S1720="VLD PHC components",S1720="VLD PHC pipes",S1720="Controls VLD"),"По запросу",X1720)</f>
        <v>10214</v>
      </c>
      <c r="AA1720" s="63">
        <f>ROUND(X1720/1.2,3)</f>
        <v>8511.6669999999995</v>
      </c>
      <c r="AB1720" s="23">
        <v>8511.6669999999995</v>
      </c>
      <c r="AC1720" s="190">
        <f>IFERROR(ROUND(AA1720/AB1720-1,2),"")</f>
        <v>0</v>
      </c>
      <c r="AD1720" s="25">
        <v>0.44</v>
      </c>
      <c r="AE1720" s="25">
        <v>4.1649999999999999E-4</v>
      </c>
      <c r="AF1720" s="25">
        <v>0</v>
      </c>
      <c r="AG1720" s="25" t="s">
        <v>22</v>
      </c>
      <c r="AH1720" s="25">
        <v>0</v>
      </c>
      <c r="AI1720" s="25">
        <v>0</v>
      </c>
      <c r="AJ1720" s="25" t="s">
        <v>20</v>
      </c>
      <c r="AK1720" s="42" t="s">
        <v>19</v>
      </c>
      <c r="AL1720" s="25" t="s">
        <v>20</v>
      </c>
      <c r="AM1720" s="25">
        <v>1</v>
      </c>
      <c r="AN1720" s="25">
        <v>78</v>
      </c>
      <c r="AO1720" s="25">
        <v>76</v>
      </c>
      <c r="AP1720" s="25">
        <v>99</v>
      </c>
      <c r="AQ1720" s="25">
        <v>0.44</v>
      </c>
      <c r="AR1720" s="94">
        <v>5.86872E-4</v>
      </c>
      <c r="AS1720" s="157" t="s">
        <v>22</v>
      </c>
      <c r="AT1720" s="93">
        <v>44511</v>
      </c>
      <c r="AU1720" s="92" t="s">
        <v>22</v>
      </c>
      <c r="AV1720" s="91" t="s">
        <v>152</v>
      </c>
      <c r="AW1720" s="92" t="s">
        <v>48</v>
      </c>
      <c r="AX1720" s="92" t="s">
        <v>48</v>
      </c>
      <c r="AY1720" s="91" t="s">
        <v>152</v>
      </c>
      <c r="AZ1720" s="23"/>
      <c r="BA1720" s="25" t="s">
        <v>4785</v>
      </c>
      <c r="BB1720" t="s">
        <v>25</v>
      </c>
      <c r="BC1720" t="e">
        <v>#N/A</v>
      </c>
      <c r="BD1720" t="e">
        <f>IF(Z1720=BC1720,"OK")</f>
        <v>#N/A</v>
      </c>
      <c r="BE1720">
        <v>0.44</v>
      </c>
      <c r="BF1720">
        <v>4.1649999999999999E-4</v>
      </c>
      <c r="BG1720">
        <v>78</v>
      </c>
      <c r="BH1720">
        <v>76</v>
      </c>
      <c r="BI1720">
        <v>99</v>
      </c>
      <c r="BJ1720">
        <v>0.44</v>
      </c>
      <c r="BK1720">
        <v>5.86872E-4</v>
      </c>
      <c r="BN1720" s="183"/>
    </row>
    <row r="1721" spans="1:66" ht="25.5" x14ac:dyDescent="0.25">
      <c r="A1721" s="1"/>
      <c r="B1721" s="94">
        <v>1715</v>
      </c>
      <c r="C1721" s="43">
        <v>1119200</v>
      </c>
      <c r="D1721" s="45"/>
      <c r="E1721" s="36" t="s">
        <v>361</v>
      </c>
      <c r="F1721" s="151" t="s">
        <v>21</v>
      </c>
      <c r="G1721" s="41"/>
      <c r="H1721" s="46" t="str">
        <f>IFERROR(IFERROR(IF(SEARCH("Usystems",$E1721)&gt;0,"Usystems"),IF(SEARCH("RIIFO",$E1721)&gt;0,"RIIFO","Uponor")),"Uponor")</f>
        <v>Uponor</v>
      </c>
      <c r="I1721" s="25" t="str">
        <f>IFERROR(MID($D1721,1,7)+0,"")</f>
        <v/>
      </c>
      <c r="J1721" s="25" t="str">
        <f>IFERROR(MID($D1721,10,7)+0,"")</f>
        <v/>
      </c>
      <c r="K1721" s="25" t="str">
        <f>IFERROR(MID($D1721,19,7)+0,"")</f>
        <v/>
      </c>
      <c r="L1721" s="25" t="str">
        <f>IFERROR(MID($D1721,28,7)+0,"")</f>
        <v/>
      </c>
      <c r="M1721" s="25" t="str">
        <f>IF(IFERROR(MID($Q1721,1,7)+0,"")&lt;1130000,IF(INDEX(C:C,MATCH(LEFT(Q1721,7)+0,I:I,0))&lt;1130000,"",INDEX(C:C,MATCH(LEFT(Q1721,7)+0,I:I,0))),IFERROR(MID($Q1721,1,7)+0,""))</f>
        <v/>
      </c>
      <c r="N1721" s="25" t="str">
        <f>IF(IFERROR(MID($Q1721,10,7)+0,"")&lt;1130000,"",IFERROR(MID($Q1721,10,7)+0,""))</f>
        <v/>
      </c>
      <c r="O1721" s="25" t="str">
        <f>IF(IFERROR(MID($Q1721,19,7)+0,"")&lt;1130000,"",IFERROR(MID($Q1721,19,7)+0,""))</f>
        <v/>
      </c>
      <c r="P1721" s="25" t="str">
        <f>IF(M1721="","",IF(N1721="",M1721,M1721&amp;", "&amp;N1721))</f>
        <v/>
      </c>
      <c r="Q1721" s="25"/>
      <c r="R1721" s="25"/>
      <c r="S1721" s="35" t="s">
        <v>4784</v>
      </c>
      <c r="T1721" s="25" t="s">
        <v>36</v>
      </c>
      <c r="U1721" s="185">
        <v>384</v>
      </c>
      <c r="V1721" s="188">
        <v>384</v>
      </c>
      <c r="W1721" s="189">
        <v>384</v>
      </c>
      <c r="X1721" s="31">
        <v>384</v>
      </c>
      <c r="Y1721" s="90">
        <f>IFERROR(ROUND(X1721/W1721-1,2),"")</f>
        <v>0</v>
      </c>
      <c r="Z1721" s="31">
        <f>IF(OR(S1721="VLD MLC components",S1721="VLD MLC pipes",S1721="VLD PEX components",S1721="VLD PEX pipes",S1721="VLD PHC components",S1721="VLD PHC pipes",S1721="Controls VLD"),"По запросу",X1721)</f>
        <v>384</v>
      </c>
      <c r="AA1721" s="63">
        <f>ROUND(X1721/1.2,3)</f>
        <v>320</v>
      </c>
      <c r="AB1721" s="23">
        <v>320</v>
      </c>
      <c r="AC1721" s="190">
        <f>IFERROR(ROUND(AA1721/AB1721-1,2),"")</f>
        <v>0</v>
      </c>
      <c r="AD1721" s="25">
        <v>0.32</v>
      </c>
      <c r="AE1721" s="25">
        <v>1.9249999999999999E-4</v>
      </c>
      <c r="AF1721" s="25">
        <v>0</v>
      </c>
      <c r="AG1721" s="25" t="s">
        <v>22</v>
      </c>
      <c r="AH1721" s="25">
        <v>0</v>
      </c>
      <c r="AI1721" s="25">
        <v>0</v>
      </c>
      <c r="AJ1721" s="25" t="s">
        <v>20</v>
      </c>
      <c r="AK1721" s="42" t="s">
        <v>19</v>
      </c>
      <c r="AL1721" s="25" t="s">
        <v>20</v>
      </c>
      <c r="AM1721" s="25">
        <v>1</v>
      </c>
      <c r="AN1721" s="25">
        <v>180</v>
      </c>
      <c r="AO1721" s="25">
        <v>60</v>
      </c>
      <c r="AP1721" s="25">
        <v>105</v>
      </c>
      <c r="AQ1721" s="25">
        <v>0.32</v>
      </c>
      <c r="AR1721" s="94">
        <v>1.134E-3</v>
      </c>
      <c r="AS1721" s="157" t="s">
        <v>22</v>
      </c>
      <c r="AT1721" s="93">
        <v>44511</v>
      </c>
      <c r="AU1721" s="92" t="s">
        <v>22</v>
      </c>
      <c r="AV1721" s="91" t="s">
        <v>152</v>
      </c>
      <c r="AW1721" s="92" t="s">
        <v>152</v>
      </c>
      <c r="AX1721" s="92" t="s">
        <v>48</v>
      </c>
      <c r="AY1721" s="91" t="s">
        <v>152</v>
      </c>
      <c r="AZ1721" s="23"/>
      <c r="BA1721" s="25" t="s">
        <v>4783</v>
      </c>
      <c r="BB1721" t="s">
        <v>25</v>
      </c>
      <c r="BC1721" t="e">
        <v>#N/A</v>
      </c>
      <c r="BD1721" t="e">
        <f>IF(Z1721=BC1721,"OK")</f>
        <v>#N/A</v>
      </c>
      <c r="BE1721">
        <v>0.32</v>
      </c>
      <c r="BF1721">
        <v>1.9249999999999999E-4</v>
      </c>
      <c r="BG1721">
        <v>180</v>
      </c>
      <c r="BH1721">
        <v>60</v>
      </c>
      <c r="BI1721">
        <v>105</v>
      </c>
      <c r="BJ1721">
        <v>0.32</v>
      </c>
      <c r="BK1721">
        <v>1.134E-3</v>
      </c>
      <c r="BN1721" s="183"/>
    </row>
    <row r="1722" spans="1:66" x14ac:dyDescent="0.25">
      <c r="A1722" s="1"/>
      <c r="B1722" s="94">
        <v>1716</v>
      </c>
      <c r="C1722" s="180" t="s">
        <v>4782</v>
      </c>
      <c r="D1722" s="37"/>
      <c r="E1722" s="144"/>
      <c r="F1722" s="216"/>
      <c r="G1722" s="143"/>
      <c r="H1722" s="46" t="str">
        <f>IFERROR(IFERROR(IF(SEARCH("Usystems",$E1722)&gt;0,"Usystems"),IF(SEARCH("RIIFO",$E1722)&gt;0,"RIIFO","Uponor")),"Uponor")</f>
        <v>Uponor</v>
      </c>
      <c r="I1722" s="25" t="str">
        <f>IFERROR(MID($D1722,1,7)+0,"")</f>
        <v/>
      </c>
      <c r="J1722" s="25" t="str">
        <f>IFERROR(MID($D1722,10,7)+0,"")</f>
        <v/>
      </c>
      <c r="K1722" s="25" t="str">
        <f>IFERROR(MID($D1722,19,7)+0,"")</f>
        <v/>
      </c>
      <c r="L1722" s="25" t="str">
        <f>IFERROR(MID($D1722,28,7)+0,"")</f>
        <v/>
      </c>
      <c r="M1722" s="25" t="str">
        <f>IF(IFERROR(MID($Q1722,1,7)+0,"")&lt;1130000,IF(INDEX(C:C,MATCH(LEFT(Q1722,7)+0,I:I,0))&lt;1130000,"",INDEX(C:C,MATCH(LEFT(Q1722,7)+0,I:I,0))),IFERROR(MID($Q1722,1,7)+0,""))</f>
        <v/>
      </c>
      <c r="N1722" s="25" t="str">
        <f>IF(IFERROR(MID($Q1722,10,7)+0,"")&lt;1130000,"",IFERROR(MID($Q1722,10,7)+0,""))</f>
        <v/>
      </c>
      <c r="O1722" s="25" t="str">
        <f>IF(IFERROR(MID($Q1722,19,7)+0,"")&lt;1130000,"",IFERROR(MID($Q1722,19,7)+0,""))</f>
        <v/>
      </c>
      <c r="P1722" s="25" t="str">
        <f>IF(M1722="","",IF(N1722="",M1722,M1722&amp;", "&amp;N1722))</f>
        <v/>
      </c>
      <c r="Q1722" s="142"/>
      <c r="R1722" s="142"/>
      <c r="S1722" s="35" t="s">
        <v>22</v>
      </c>
      <c r="T1722" s="140"/>
      <c r="U1722" s="185" t="s">
        <v>22</v>
      </c>
      <c r="V1722" s="188" t="s">
        <v>22</v>
      </c>
      <c r="W1722" s="189" t="s">
        <v>22</v>
      </c>
      <c r="X1722" s="31"/>
      <c r="Y1722" s="90" t="str">
        <f>IFERROR(ROUND(X1722/W1722-1,2),"")</f>
        <v/>
      </c>
      <c r="Z1722" s="31">
        <f>IF(OR(S1722="VLD MLC components",S1722="VLD MLC pipes",S1722="VLD PEX components",S1722="VLD PEX pipes",S1722="VLD PHC components",S1722="VLD PHC pipes",S1722="Controls VLD"),"По запросу",X1722)</f>
        <v>0</v>
      </c>
      <c r="AA1722" s="63">
        <f>ROUND(X1722/1.2,3)</f>
        <v>0</v>
      </c>
      <c r="AB1722" s="23">
        <v>0</v>
      </c>
      <c r="AC1722" s="190" t="str">
        <f>IFERROR(ROUND(AA1722/AB1722-1,2),"")</f>
        <v/>
      </c>
      <c r="AD1722" s="140"/>
      <c r="AE1722" s="140"/>
      <c r="AF1722" s="25">
        <v>0</v>
      </c>
      <c r="AG1722" s="25" t="s">
        <v>22</v>
      </c>
      <c r="AH1722" s="25">
        <v>0</v>
      </c>
      <c r="AI1722" s="25">
        <v>0</v>
      </c>
      <c r="AJ1722" s="140" t="s">
        <v>19</v>
      </c>
      <c r="AK1722" s="141" t="s">
        <v>19</v>
      </c>
      <c r="AL1722" s="140" t="s">
        <v>20</v>
      </c>
      <c r="AM1722" s="140" t="s">
        <v>22</v>
      </c>
      <c r="AN1722" s="140"/>
      <c r="AO1722" s="140"/>
      <c r="AP1722" s="140"/>
      <c r="AQ1722" s="140"/>
      <c r="AR1722" s="139"/>
      <c r="AS1722" s="157" t="s">
        <v>22</v>
      </c>
      <c r="AT1722" s="138" t="s">
        <v>22</v>
      </c>
      <c r="AU1722" s="92" t="s">
        <v>582</v>
      </c>
      <c r="AV1722" s="91" t="s">
        <v>48</v>
      </c>
      <c r="AW1722" s="92" t="s">
        <v>48</v>
      </c>
      <c r="AX1722" s="92" t="s">
        <v>48</v>
      </c>
      <c r="AY1722" s="91" t="s">
        <v>48</v>
      </c>
      <c r="AZ1722" s="23"/>
      <c r="BA1722" s="25">
        <v>0</v>
      </c>
      <c r="BB1722" t="s">
        <v>25</v>
      </c>
      <c r="BC1722" t="e">
        <v>#N/A</v>
      </c>
      <c r="BD1722" t="e">
        <f>IF(Z1722=BC1722,"OK")</f>
        <v>#N/A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N1722" s="183"/>
    </row>
    <row r="1723" spans="1:66" ht="38.25" x14ac:dyDescent="0.25">
      <c r="A1723" s="1"/>
      <c r="B1723" s="94">
        <v>1717</v>
      </c>
      <c r="C1723" s="43">
        <v>1135647</v>
      </c>
      <c r="D1723" s="45"/>
      <c r="E1723" s="36" t="s">
        <v>4781</v>
      </c>
      <c r="F1723" s="151" t="s">
        <v>21</v>
      </c>
      <c r="G1723" s="41" t="s">
        <v>29</v>
      </c>
      <c r="H1723" s="46" t="str">
        <f>IFERROR(IFERROR(IF(SEARCH("Usystems",$E1723)&gt;0,"Usystems"),IF(SEARCH("RIIFO",$E1723)&gt;0,"RIIFO","Uponor")),"Uponor")</f>
        <v>RIIFO</v>
      </c>
      <c r="I1723" s="25" t="str">
        <f>IFERROR(MID($D1723,1,7)+0,"")</f>
        <v/>
      </c>
      <c r="J1723" s="25" t="str">
        <f>IFERROR(MID($D1723,10,7)+0,"")</f>
        <v/>
      </c>
      <c r="K1723" s="25" t="str">
        <f>IFERROR(MID($D1723,19,7)+0,"")</f>
        <v/>
      </c>
      <c r="L1723" s="25" t="str">
        <f>IFERROR(MID($D1723,28,7)+0,"")</f>
        <v/>
      </c>
      <c r="M1723" s="25">
        <f>IF(IFERROR(MID($Q1723,1,7)+0,"")&lt;1130000,IF(INDEX(C:C,MATCH(LEFT(Q1723,7)+0,I:I,0))&lt;1130000,"",INDEX(C:C,MATCH(LEFT(Q1723,7)+0,I:I,0))),IFERROR(MID($Q1723,1,7)+0,""))</f>
        <v>1237001</v>
      </c>
      <c r="N1723" s="25" t="str">
        <f>IF(IFERROR(MID($Q1723,10,7)+0,"")&lt;1130000,"",IFERROR(MID($Q1723,10,7)+0,""))</f>
        <v/>
      </c>
      <c r="O1723" s="25" t="str">
        <f>IF(IFERROR(MID($Q1723,19,7)+0,"")&lt;1130000,"",IFERROR(MID($Q1723,19,7)+0,""))</f>
        <v/>
      </c>
      <c r="P1723" s="25">
        <f>IF(M1723="","",IF(N1723="",M1723,M1723&amp;", "&amp;N1723))</f>
        <v>1237001</v>
      </c>
      <c r="Q1723" s="25">
        <v>1237001</v>
      </c>
      <c r="R1723" s="25"/>
      <c r="S1723" s="35" t="s">
        <v>4339</v>
      </c>
      <c r="T1723" s="34" t="s">
        <v>418</v>
      </c>
      <c r="U1723" s="185">
        <v>132</v>
      </c>
      <c r="V1723" s="188">
        <v>132</v>
      </c>
      <c r="W1723" s="189">
        <v>154</v>
      </c>
      <c r="X1723" s="31">
        <v>169</v>
      </c>
      <c r="Y1723" s="90">
        <f>IFERROR(ROUND(X1723/W1723-1,2),"")</f>
        <v>0.1</v>
      </c>
      <c r="Z1723" s="31">
        <f>IF(OR(S1723="VLD MLC components",S1723="VLD MLC pipes",S1723="VLD PEX components",S1723="VLD PEX pipes",S1723="VLD PHC components",S1723="VLD PHC pipes",S1723="Controls VLD"),"По запросу",X1723)</f>
        <v>169</v>
      </c>
      <c r="AA1723" s="63">
        <f>ROUND(X1723/1.2,3)</f>
        <v>140.833</v>
      </c>
      <c r="AB1723" s="23">
        <v>128.333</v>
      </c>
      <c r="AC1723" s="190">
        <f>IFERROR(ROUND(AA1723/AB1723-1,2),"")</f>
        <v>0.1</v>
      </c>
      <c r="AD1723" s="25">
        <v>0.111</v>
      </c>
      <c r="AE1723" s="25">
        <v>4.9877187500000004E-4</v>
      </c>
      <c r="AF1723" s="25">
        <v>0</v>
      </c>
      <c r="AG1723" s="25">
        <v>54000</v>
      </c>
      <c r="AH1723" s="25">
        <v>53900</v>
      </c>
      <c r="AI1723" s="25">
        <v>0</v>
      </c>
      <c r="AJ1723" s="25" t="s">
        <v>20</v>
      </c>
      <c r="AK1723" s="42" t="s">
        <v>19</v>
      </c>
      <c r="AL1723" s="25" t="s">
        <v>20</v>
      </c>
      <c r="AM1723" s="25">
        <v>200</v>
      </c>
      <c r="AN1723" s="25">
        <v>755</v>
      </c>
      <c r="AO1723" s="25">
        <v>755</v>
      </c>
      <c r="AP1723" s="25">
        <v>175</v>
      </c>
      <c r="AQ1723" s="25">
        <v>22.2</v>
      </c>
      <c r="AR1723" s="94">
        <v>9.9753999999999995E-2</v>
      </c>
      <c r="AS1723" s="157">
        <v>55200</v>
      </c>
      <c r="AT1723" s="93">
        <v>44713</v>
      </c>
      <c r="AU1723" s="92" t="s">
        <v>3611</v>
      </c>
      <c r="AV1723" s="91" t="s">
        <v>152</v>
      </c>
      <c r="AW1723" s="92" t="s">
        <v>152</v>
      </c>
      <c r="AX1723" s="92" t="s">
        <v>48</v>
      </c>
      <c r="AY1723" s="91" t="s">
        <v>152</v>
      </c>
      <c r="AZ1723" s="23"/>
      <c r="BA1723" s="25" t="s">
        <v>4780</v>
      </c>
      <c r="BB1723" t="s">
        <v>25</v>
      </c>
      <c r="BC1723" t="e">
        <v>#N/A</v>
      </c>
      <c r="BD1723" t="e">
        <f>IF(Z1723=BC1723,"OK")</f>
        <v>#N/A</v>
      </c>
      <c r="BE1723">
        <v>0.111</v>
      </c>
      <c r="BF1723">
        <v>4.9899999999999999E-4</v>
      </c>
      <c r="BG1723">
        <v>755</v>
      </c>
      <c r="BH1723">
        <v>755</v>
      </c>
      <c r="BI1723">
        <v>175</v>
      </c>
      <c r="BJ1723">
        <v>22.2</v>
      </c>
      <c r="BK1723">
        <v>9.9753999999999995E-2</v>
      </c>
      <c r="BL1723" t="str">
        <f>IF(ABS(AN1723*AO1723*AP1723/1000000000/AR1723-1)&lt;0.1,"OK","NO")</f>
        <v>OK</v>
      </c>
      <c r="BN1723" s="183"/>
    </row>
    <row r="1724" spans="1:66" ht="38.25" x14ac:dyDescent="0.25">
      <c r="A1724" s="1"/>
      <c r="B1724" s="94">
        <v>1718</v>
      </c>
      <c r="C1724" s="43">
        <v>1135648</v>
      </c>
      <c r="D1724" s="45"/>
      <c r="E1724" s="36" t="s">
        <v>4779</v>
      </c>
      <c r="F1724" s="151" t="s">
        <v>21</v>
      </c>
      <c r="G1724" s="41" t="s">
        <v>29</v>
      </c>
      <c r="H1724" s="46" t="str">
        <f>IFERROR(IFERROR(IF(SEARCH("Usystems",$E1724)&gt;0,"Usystems"),IF(SEARCH("RIIFO",$E1724)&gt;0,"RIIFO","Uponor")),"Uponor")</f>
        <v>RIIFO</v>
      </c>
      <c r="I1724" s="25" t="str">
        <f>IFERROR(MID($D1724,1,7)+0,"")</f>
        <v/>
      </c>
      <c r="J1724" s="25" t="str">
        <f>IFERROR(MID($D1724,10,7)+0,"")</f>
        <v/>
      </c>
      <c r="K1724" s="25" t="str">
        <f>IFERROR(MID($D1724,19,7)+0,"")</f>
        <v/>
      </c>
      <c r="L1724" s="25" t="str">
        <f>IFERROR(MID($D1724,28,7)+0,"")</f>
        <v/>
      </c>
      <c r="M1724" s="25">
        <f>IF(IFERROR(MID($Q1724,1,7)+0,"")&lt;1130000,IF(INDEX(C:C,MATCH(LEFT(Q1724,7)+0,I:I,0))&lt;1130000,"",INDEX(C:C,MATCH(LEFT(Q1724,7)+0,I:I,0))),IFERROR(MID($Q1724,1,7)+0,""))</f>
        <v>1237003</v>
      </c>
      <c r="N1724" s="25" t="str">
        <f>IF(IFERROR(MID($Q1724,10,7)+0,"")&lt;1130000,"",IFERROR(MID($Q1724,10,7)+0,""))</f>
        <v/>
      </c>
      <c r="O1724" s="25" t="str">
        <f>IF(IFERROR(MID($Q1724,19,7)+0,"")&lt;1130000,"",IFERROR(MID($Q1724,19,7)+0,""))</f>
        <v/>
      </c>
      <c r="P1724" s="25">
        <f>IF(M1724="","",IF(N1724="",M1724,M1724&amp;", "&amp;N1724))</f>
        <v>1237003</v>
      </c>
      <c r="Q1724" s="25">
        <v>1237003</v>
      </c>
      <c r="R1724" s="25"/>
      <c r="S1724" s="35" t="s">
        <v>4339</v>
      </c>
      <c r="T1724" s="34" t="s">
        <v>418</v>
      </c>
      <c r="U1724" s="185">
        <v>211</v>
      </c>
      <c r="V1724" s="188">
        <v>211</v>
      </c>
      <c r="W1724" s="189">
        <v>265</v>
      </c>
      <c r="X1724" s="31">
        <v>292</v>
      </c>
      <c r="Y1724" s="90">
        <f>IFERROR(ROUND(X1724/W1724-1,2),"")</f>
        <v>0.1</v>
      </c>
      <c r="Z1724" s="31">
        <f>IF(OR(S1724="VLD MLC components",S1724="VLD MLC pipes",S1724="VLD PEX components",S1724="VLD PEX pipes",S1724="VLD PHC components",S1724="VLD PHC pipes",S1724="Controls VLD"),"По запросу",X1724)</f>
        <v>292</v>
      </c>
      <c r="AA1724" s="63">
        <f>ROUND(X1724/1.2,3)</f>
        <v>243.333</v>
      </c>
      <c r="AB1724" s="23">
        <v>220.833</v>
      </c>
      <c r="AC1724" s="190">
        <f>IFERROR(ROUND(AA1724/AB1724-1,2),"")</f>
        <v>0.1</v>
      </c>
      <c r="AD1724" s="25">
        <v>0.15</v>
      </c>
      <c r="AE1724" s="25">
        <v>8.3751999999999991E-4</v>
      </c>
      <c r="AF1724" s="25">
        <v>0</v>
      </c>
      <c r="AG1724" s="25">
        <v>63600</v>
      </c>
      <c r="AH1724" s="25">
        <v>63300</v>
      </c>
      <c r="AI1724" s="25">
        <v>0</v>
      </c>
      <c r="AJ1724" s="25" t="s">
        <v>20</v>
      </c>
      <c r="AK1724" s="42" t="s">
        <v>19</v>
      </c>
      <c r="AL1724" s="25" t="s">
        <v>20</v>
      </c>
      <c r="AM1724" s="25">
        <v>100</v>
      </c>
      <c r="AN1724" s="25">
        <v>760</v>
      </c>
      <c r="AO1724" s="25">
        <v>760</v>
      </c>
      <c r="AP1724" s="25">
        <v>145</v>
      </c>
      <c r="AQ1724" s="25">
        <v>15</v>
      </c>
      <c r="AR1724" s="94">
        <v>8.3751999999999993E-2</v>
      </c>
      <c r="AS1724" s="157">
        <v>38300</v>
      </c>
      <c r="AT1724" s="93">
        <v>44713</v>
      </c>
      <c r="AU1724" s="92" t="s">
        <v>3611</v>
      </c>
      <c r="AV1724" s="91" t="s">
        <v>152</v>
      </c>
      <c r="AW1724" s="92" t="s">
        <v>152</v>
      </c>
      <c r="AX1724" s="92" t="s">
        <v>48</v>
      </c>
      <c r="AY1724" s="91" t="s">
        <v>152</v>
      </c>
      <c r="AZ1724" s="23"/>
      <c r="BA1724" s="25" t="s">
        <v>4778</v>
      </c>
      <c r="BB1724" t="s">
        <v>25</v>
      </c>
      <c r="BC1724" t="e">
        <v>#N/A</v>
      </c>
      <c r="BD1724" t="e">
        <f>IF(Z1724=BC1724,"OK")</f>
        <v>#N/A</v>
      </c>
      <c r="BE1724">
        <v>0.15</v>
      </c>
      <c r="BF1724">
        <v>8.3799999999999999E-4</v>
      </c>
      <c r="BG1724">
        <v>760</v>
      </c>
      <c r="BH1724">
        <v>760</v>
      </c>
      <c r="BI1724">
        <v>145</v>
      </c>
      <c r="BJ1724">
        <v>15</v>
      </c>
      <c r="BK1724">
        <v>8.3751999999999993E-2</v>
      </c>
      <c r="BL1724" t="str">
        <f>IF(ABS(AN1724*AO1724*AP1724/1000000000/AR1724-1)&lt;0.1,"OK","NO")</f>
        <v>OK</v>
      </c>
      <c r="BN1724" s="183"/>
    </row>
    <row r="1725" spans="1:66" ht="38.25" x14ac:dyDescent="0.25">
      <c r="A1725" s="1"/>
      <c r="B1725" s="94">
        <v>1719</v>
      </c>
      <c r="C1725" s="43">
        <v>1135649</v>
      </c>
      <c r="D1725" s="45"/>
      <c r="E1725" s="36" t="s">
        <v>4777</v>
      </c>
      <c r="F1725" s="151" t="s">
        <v>21</v>
      </c>
      <c r="G1725" s="41" t="s">
        <v>29</v>
      </c>
      <c r="H1725" s="46" t="str">
        <f>IFERROR(IFERROR(IF(SEARCH("Usystems",$E1725)&gt;0,"Usystems"),IF(SEARCH("RIIFO",$E1725)&gt;0,"RIIFO","Uponor")),"Uponor")</f>
        <v>RIIFO</v>
      </c>
      <c r="I1725" s="25" t="str">
        <f>IFERROR(MID($D1725,1,7)+0,"")</f>
        <v/>
      </c>
      <c r="J1725" s="25" t="str">
        <f>IFERROR(MID($D1725,10,7)+0,"")</f>
        <v/>
      </c>
      <c r="K1725" s="25" t="str">
        <f>IFERROR(MID($D1725,19,7)+0,"")</f>
        <v/>
      </c>
      <c r="L1725" s="25" t="str">
        <f>IFERROR(MID($D1725,28,7)+0,"")</f>
        <v/>
      </c>
      <c r="M1725" s="25">
        <f>IF(IFERROR(MID($Q1725,1,7)+0,"")&lt;1130000,IF(INDEX(C:C,MATCH(LEFT(Q1725,7)+0,I:I,0))&lt;1130000,"",INDEX(C:C,MATCH(LEFT(Q1725,7)+0,I:I,0))),IFERROR(MID($Q1725,1,7)+0,""))</f>
        <v>1237005</v>
      </c>
      <c r="N1725" s="25" t="str">
        <f>IF(IFERROR(MID($Q1725,10,7)+0,"")&lt;1130000,"",IFERROR(MID($Q1725,10,7)+0,""))</f>
        <v/>
      </c>
      <c r="O1725" s="25" t="str">
        <f>IF(IFERROR(MID($Q1725,19,7)+0,"")&lt;1130000,"",IFERROR(MID($Q1725,19,7)+0,""))</f>
        <v/>
      </c>
      <c r="P1725" s="25">
        <f>IF(M1725="","",IF(N1725="",M1725,M1725&amp;", "&amp;N1725))</f>
        <v>1237005</v>
      </c>
      <c r="Q1725" s="25">
        <v>1237005</v>
      </c>
      <c r="R1725" s="25"/>
      <c r="S1725" s="35" t="s">
        <v>4339</v>
      </c>
      <c r="T1725" s="34" t="s">
        <v>418</v>
      </c>
      <c r="U1725" s="185">
        <v>323</v>
      </c>
      <c r="V1725" s="188">
        <v>355</v>
      </c>
      <c r="W1725" s="189">
        <v>468</v>
      </c>
      <c r="X1725" s="31">
        <v>515</v>
      </c>
      <c r="Y1725" s="90">
        <f>IFERROR(ROUND(X1725/W1725-1,2),"")</f>
        <v>0.1</v>
      </c>
      <c r="Z1725" s="31">
        <f>IF(OR(S1725="VLD MLC components",S1725="VLD MLC pipes",S1725="VLD PEX components",S1725="VLD PEX pipes",S1725="VLD PHC components",S1725="VLD PHC pipes",S1725="Controls VLD"),"По запросу",X1725)</f>
        <v>515</v>
      </c>
      <c r="AA1725" s="63">
        <f>ROUND(X1725/1.2,3)</f>
        <v>429.16699999999997</v>
      </c>
      <c r="AB1725" s="23">
        <v>390</v>
      </c>
      <c r="AC1725" s="190">
        <f>IFERROR(ROUND(AA1725/AB1725-1,2),"")</f>
        <v>0.1</v>
      </c>
      <c r="AD1725" s="25">
        <v>0.26600000000000001</v>
      </c>
      <c r="AE1725" s="25">
        <v>1.575E-3</v>
      </c>
      <c r="AF1725" s="25">
        <v>0</v>
      </c>
      <c r="AG1725" s="25">
        <v>5400</v>
      </c>
      <c r="AH1725" s="25">
        <v>4150</v>
      </c>
      <c r="AI1725" s="25">
        <v>4850</v>
      </c>
      <c r="AJ1725" s="25" t="s">
        <v>20</v>
      </c>
      <c r="AK1725" s="42" t="s">
        <v>19</v>
      </c>
      <c r="AL1725" s="25" t="s">
        <v>20</v>
      </c>
      <c r="AM1725" s="25">
        <v>50</v>
      </c>
      <c r="AN1725" s="25">
        <v>750</v>
      </c>
      <c r="AO1725" s="25">
        <v>750</v>
      </c>
      <c r="AP1725" s="25">
        <v>140</v>
      </c>
      <c r="AQ1725" s="25">
        <v>13.3</v>
      </c>
      <c r="AR1725" s="94">
        <v>7.8750000000000001E-2</v>
      </c>
      <c r="AS1725" s="157">
        <v>4100</v>
      </c>
      <c r="AT1725" s="93">
        <v>44713</v>
      </c>
      <c r="AU1725" s="92" t="s">
        <v>3611</v>
      </c>
      <c r="AV1725" s="91" t="s">
        <v>152</v>
      </c>
      <c r="AW1725" s="92" t="s">
        <v>152</v>
      </c>
      <c r="AX1725" s="92" t="s">
        <v>48</v>
      </c>
      <c r="AY1725" s="91" t="s">
        <v>152</v>
      </c>
      <c r="AZ1725" s="23"/>
      <c r="BA1725" s="25" t="s">
        <v>4776</v>
      </c>
      <c r="BB1725" t="s">
        <v>25</v>
      </c>
      <c r="BC1725" t="e">
        <v>#N/A</v>
      </c>
      <c r="BD1725" t="e">
        <f>IF(Z1725=BC1725,"OK")</f>
        <v>#N/A</v>
      </c>
      <c r="BE1725">
        <v>0.26600000000000001</v>
      </c>
      <c r="BF1725">
        <v>1.575E-3</v>
      </c>
      <c r="BG1725">
        <v>750</v>
      </c>
      <c r="BH1725">
        <v>750</v>
      </c>
      <c r="BI1725">
        <v>140</v>
      </c>
      <c r="BJ1725">
        <v>13.3</v>
      </c>
      <c r="BK1725">
        <v>7.8750000000000001E-2</v>
      </c>
      <c r="BL1725" t="str">
        <f>IF(ABS(AN1725*AO1725*AP1725/1000000000/AR1725-1)&lt;0.1,"OK","NO")</f>
        <v>OK</v>
      </c>
      <c r="BN1725" s="183"/>
    </row>
    <row r="1726" spans="1:66" ht="38.25" x14ac:dyDescent="0.25">
      <c r="A1726" s="1"/>
      <c r="B1726" s="94">
        <v>1720</v>
      </c>
      <c r="C1726" s="43">
        <v>1135650</v>
      </c>
      <c r="D1726" s="45"/>
      <c r="E1726" s="36" t="s">
        <v>4775</v>
      </c>
      <c r="F1726" s="151" t="s">
        <v>21</v>
      </c>
      <c r="G1726" s="41" t="s">
        <v>29</v>
      </c>
      <c r="H1726" s="46" t="str">
        <f>IFERROR(IFERROR(IF(SEARCH("Usystems",$E1726)&gt;0,"Usystems"),IF(SEARCH("RIIFO",$E1726)&gt;0,"RIIFO","Uponor")),"Uponor")</f>
        <v>RIIFO</v>
      </c>
      <c r="I1726" s="25" t="str">
        <f>IFERROR(MID($D1726,1,7)+0,"")</f>
        <v/>
      </c>
      <c r="J1726" s="25" t="str">
        <f>IFERROR(MID($D1726,10,7)+0,"")</f>
        <v/>
      </c>
      <c r="K1726" s="25" t="str">
        <f>IFERROR(MID($D1726,19,7)+0,"")</f>
        <v/>
      </c>
      <c r="L1726" s="25" t="str">
        <f>IFERROR(MID($D1726,28,7)+0,"")</f>
        <v/>
      </c>
      <c r="M1726" s="25">
        <f>IF(IFERROR(MID($Q1726,1,7)+0,"")&lt;1130000,IF(INDEX(C:C,MATCH(LEFT(Q1726,7)+0,I:I,0))&lt;1130000,"",INDEX(C:C,MATCH(LEFT(Q1726,7)+0,I:I,0))),IFERROR(MID($Q1726,1,7)+0,""))</f>
        <v>1237007</v>
      </c>
      <c r="N1726" s="25" t="str">
        <f>IF(IFERROR(MID($Q1726,10,7)+0,"")&lt;1130000,"",IFERROR(MID($Q1726,10,7)+0,""))</f>
        <v/>
      </c>
      <c r="O1726" s="25" t="str">
        <f>IF(IFERROR(MID($Q1726,19,7)+0,"")&lt;1130000,"",IFERROR(MID($Q1726,19,7)+0,""))</f>
        <v/>
      </c>
      <c r="P1726" s="25">
        <f>IF(M1726="","",IF(N1726="",M1726,M1726&amp;", "&amp;N1726))</f>
        <v>1237007</v>
      </c>
      <c r="Q1726" s="25">
        <v>1237007</v>
      </c>
      <c r="R1726" s="25"/>
      <c r="S1726" s="35" t="s">
        <v>4339</v>
      </c>
      <c r="T1726" s="34" t="s">
        <v>418</v>
      </c>
      <c r="U1726" s="185">
        <v>417</v>
      </c>
      <c r="V1726" s="188">
        <v>417</v>
      </c>
      <c r="W1726" s="189">
        <v>596</v>
      </c>
      <c r="X1726" s="31">
        <v>656</v>
      </c>
      <c r="Y1726" s="90">
        <f>IFERROR(ROUND(X1726/W1726-1,2),"")</f>
        <v>0.1</v>
      </c>
      <c r="Z1726" s="31">
        <f>IF(OR(S1726="VLD MLC components",S1726="VLD MLC pipes",S1726="VLD PEX components",S1726="VLD PEX pipes",S1726="VLD PHC components",S1726="VLD PHC pipes",S1726="Controls VLD"),"По запросу",X1726)</f>
        <v>656</v>
      </c>
      <c r="AA1726" s="63">
        <f>ROUND(X1726/1.2,3)</f>
        <v>546.66700000000003</v>
      </c>
      <c r="AB1726" s="23">
        <v>496.66699999999997</v>
      </c>
      <c r="AC1726" s="190">
        <f>IFERROR(ROUND(AA1726/AB1726-1,2),"")</f>
        <v>0.1</v>
      </c>
      <c r="AD1726" s="25">
        <v>0.34599999999999992</v>
      </c>
      <c r="AE1726" s="25">
        <v>2.4299999999999999E-3</v>
      </c>
      <c r="AF1726" s="25">
        <v>0</v>
      </c>
      <c r="AG1726" s="25">
        <v>1300</v>
      </c>
      <c r="AH1726" s="25">
        <v>750</v>
      </c>
      <c r="AI1726" s="25">
        <v>1500</v>
      </c>
      <c r="AJ1726" s="25" t="s">
        <v>20</v>
      </c>
      <c r="AK1726" s="42" t="s">
        <v>19</v>
      </c>
      <c r="AL1726" s="25" t="s">
        <v>20</v>
      </c>
      <c r="AM1726" s="25">
        <v>50</v>
      </c>
      <c r="AN1726" s="25">
        <v>900</v>
      </c>
      <c r="AO1726" s="25">
        <v>900</v>
      </c>
      <c r="AP1726" s="25">
        <v>150</v>
      </c>
      <c r="AQ1726" s="25">
        <v>17.3</v>
      </c>
      <c r="AR1726" s="94">
        <v>0.1215</v>
      </c>
      <c r="AS1726" s="157">
        <v>250</v>
      </c>
      <c r="AT1726" s="93">
        <v>44713</v>
      </c>
      <c r="AU1726" s="92" t="s">
        <v>3611</v>
      </c>
      <c r="AV1726" s="91" t="s">
        <v>152</v>
      </c>
      <c r="AW1726" s="92" t="s">
        <v>152</v>
      </c>
      <c r="AX1726" s="92" t="s">
        <v>48</v>
      </c>
      <c r="AY1726" s="91" t="s">
        <v>152</v>
      </c>
      <c r="AZ1726" s="23"/>
      <c r="BA1726" s="25" t="s">
        <v>4774</v>
      </c>
      <c r="BB1726" t="s">
        <v>48</v>
      </c>
      <c r="BC1726" t="e">
        <v>#N/A</v>
      </c>
      <c r="BD1726" t="e">
        <f>IF(Z1726=BC1726,"OK")</f>
        <v>#N/A</v>
      </c>
      <c r="BE1726">
        <v>0.34599999999999997</v>
      </c>
      <c r="BF1726">
        <v>2.4299999999999999E-3</v>
      </c>
      <c r="BG1726">
        <v>900</v>
      </c>
      <c r="BH1726">
        <v>900</v>
      </c>
      <c r="BI1726">
        <v>150</v>
      </c>
      <c r="BJ1726">
        <v>17.3</v>
      </c>
      <c r="BK1726">
        <v>0.1215</v>
      </c>
      <c r="BL1726" t="str">
        <f>IF(ABS(AN1726*AO1726*AP1726/1000000000/AR1726-1)&lt;0.1,"OK","NO")</f>
        <v>OK</v>
      </c>
      <c r="BN1726" s="183"/>
    </row>
    <row r="1727" spans="1:66" ht="25.5" x14ac:dyDescent="0.25">
      <c r="A1727" s="1"/>
      <c r="B1727" s="94">
        <v>1721</v>
      </c>
      <c r="C1727" s="43">
        <v>1135847</v>
      </c>
      <c r="D1727" s="45"/>
      <c r="E1727" s="36" t="s">
        <v>4773</v>
      </c>
      <c r="F1727" s="151" t="s">
        <v>21</v>
      </c>
      <c r="G1727" s="41" t="s">
        <v>27</v>
      </c>
      <c r="H1727" s="46" t="str">
        <f>IFERROR(IFERROR(IF(SEARCH("Usystems",$E1727)&gt;0,"Usystems"),IF(SEARCH("RIIFO",$E1727)&gt;0,"RIIFO","Uponor")),"Uponor")</f>
        <v>RIIFO</v>
      </c>
      <c r="I1727" s="25" t="str">
        <f>IFERROR(MID($D1727,1,7)+0,"")</f>
        <v/>
      </c>
      <c r="J1727" s="25" t="str">
        <f>IFERROR(MID($D1727,10,7)+0,"")</f>
        <v/>
      </c>
      <c r="K1727" s="25" t="str">
        <f>IFERROR(MID($D1727,19,7)+0,"")</f>
        <v/>
      </c>
      <c r="L1727" s="25" t="str">
        <f>IFERROR(MID($D1727,28,7)+0,"")</f>
        <v/>
      </c>
      <c r="M1727" s="25">
        <f>IF(IFERROR(MID($Q1727,1,7)+0,"")&lt;1130000,IF(INDEX(C:C,MATCH(LEFT(Q1727,7)+0,I:I,0))&lt;1130000,"",INDEX(C:C,MATCH(LEFT(Q1727,7)+0,I:I,0))),IFERROR(MID($Q1727,1,7)+0,""))</f>
        <v>1237007</v>
      </c>
      <c r="N1727" s="25" t="str">
        <f>IF(IFERROR(MID($Q1727,10,7)+0,"")&lt;1130000,"",IFERROR(MID($Q1727,10,7)+0,""))</f>
        <v/>
      </c>
      <c r="O1727" s="25" t="str">
        <f>IF(IFERROR(MID($Q1727,19,7)+0,"")&lt;1130000,"",IFERROR(MID($Q1727,19,7)+0,""))</f>
        <v/>
      </c>
      <c r="P1727" s="25">
        <f>IF(M1727="","",IF(N1727="",M1727,M1727&amp;", "&amp;N1727))</f>
        <v>1237007</v>
      </c>
      <c r="Q1727" s="25">
        <v>1237007</v>
      </c>
      <c r="R1727" s="25"/>
      <c r="S1727" s="35" t="s">
        <v>4339</v>
      </c>
      <c r="T1727" s="34" t="s">
        <v>418</v>
      </c>
      <c r="U1727" s="185">
        <v>564</v>
      </c>
      <c r="V1727" s="188">
        <v>564</v>
      </c>
      <c r="W1727" s="189">
        <v>589</v>
      </c>
      <c r="X1727" s="31">
        <v>648</v>
      </c>
      <c r="Y1727" s="90">
        <f>IFERROR(ROUND(X1727/W1727-1,2),"")</f>
        <v>0.1</v>
      </c>
      <c r="Z1727" s="31">
        <f>IF(OR(S1727="VLD MLC components",S1727="VLD MLC pipes",S1727="VLD PEX components",S1727="VLD PEX pipes",S1727="VLD PHC components",S1727="VLD PHC pipes",S1727="Controls VLD"),"По запросу",X1727)</f>
        <v>648</v>
      </c>
      <c r="AA1727" s="63">
        <f>ROUND(X1727/1.2,3)</f>
        <v>540</v>
      </c>
      <c r="AB1727" s="23">
        <v>490.83300000000003</v>
      </c>
      <c r="AC1727" s="190">
        <f>IFERROR(ROUND(AA1727/AB1727-1,2),"")</f>
        <v>0.1</v>
      </c>
      <c r="AD1727" s="25">
        <v>0.34</v>
      </c>
      <c r="AE1727" s="25">
        <v>2.3999999999999998E-3</v>
      </c>
      <c r="AF1727" s="25">
        <v>0</v>
      </c>
      <c r="AG1727" s="25" t="s">
        <v>22</v>
      </c>
      <c r="AH1727" s="25">
        <v>0</v>
      </c>
      <c r="AI1727" s="25">
        <v>0</v>
      </c>
      <c r="AJ1727" s="25" t="s">
        <v>20</v>
      </c>
      <c r="AK1727" s="42" t="s">
        <v>19</v>
      </c>
      <c r="AL1727" s="25" t="s">
        <v>20</v>
      </c>
      <c r="AM1727" s="25">
        <v>30</v>
      </c>
      <c r="AN1727" s="25">
        <v>5000</v>
      </c>
      <c r="AO1727" s="25">
        <v>120</v>
      </c>
      <c r="AP1727" s="25">
        <v>120</v>
      </c>
      <c r="AQ1727" s="25">
        <v>10.199999999999999</v>
      </c>
      <c r="AR1727" s="25">
        <v>7.1999999999999995E-2</v>
      </c>
      <c r="AS1727" s="157">
        <v>0</v>
      </c>
      <c r="AT1727" s="93">
        <v>44713</v>
      </c>
      <c r="AU1727" s="92" t="s">
        <v>3611</v>
      </c>
      <c r="AV1727" s="91" t="s">
        <v>152</v>
      </c>
      <c r="AW1727" s="92" t="s">
        <v>152</v>
      </c>
      <c r="AX1727" s="92" t="s">
        <v>48</v>
      </c>
      <c r="AY1727" s="91" t="s">
        <v>152</v>
      </c>
      <c r="AZ1727" s="23"/>
      <c r="BA1727" s="25" t="s">
        <v>4772</v>
      </c>
      <c r="BB1727" t="s">
        <v>25</v>
      </c>
      <c r="BC1727" t="e">
        <v>#N/A</v>
      </c>
      <c r="BD1727" t="e">
        <f>IF(Z1727=BC1727,"OK")</f>
        <v>#N/A</v>
      </c>
      <c r="BE1727">
        <v>0.34</v>
      </c>
      <c r="BF1727">
        <v>2.3999999999999998E-3</v>
      </c>
      <c r="BG1727">
        <v>5000</v>
      </c>
      <c r="BH1727">
        <v>120</v>
      </c>
      <c r="BI1727">
        <v>120</v>
      </c>
      <c r="BJ1727">
        <v>10.199999999999999</v>
      </c>
      <c r="BK1727">
        <v>7.1999999999999995E-2</v>
      </c>
      <c r="BL1727" t="str">
        <f>IF(ABS(AN1727*AO1727*AP1727/1000000000/AR1727-1)&lt;0.1,"OK","NO")</f>
        <v>OK</v>
      </c>
      <c r="BN1727" s="183"/>
    </row>
    <row r="1728" spans="1:66" ht="25.5" x14ac:dyDescent="0.25">
      <c r="A1728" s="1"/>
      <c r="B1728" s="94">
        <v>1722</v>
      </c>
      <c r="C1728" s="43">
        <v>1135848</v>
      </c>
      <c r="D1728" s="45"/>
      <c r="E1728" s="36" t="s">
        <v>4771</v>
      </c>
      <c r="F1728" s="151" t="s">
        <v>21</v>
      </c>
      <c r="G1728" s="41" t="s">
        <v>27</v>
      </c>
      <c r="H1728" s="46" t="str">
        <f>IFERROR(IFERROR(IF(SEARCH("Usystems",$E1728)&gt;0,"Usystems"),IF(SEARCH("RIIFO",$E1728)&gt;0,"RIIFO","Uponor")),"Uponor")</f>
        <v>RIIFO</v>
      </c>
      <c r="I1728" s="25" t="str">
        <f>IFERROR(MID($D1728,1,7)+0,"")</f>
        <v/>
      </c>
      <c r="J1728" s="25" t="str">
        <f>IFERROR(MID($D1728,10,7)+0,"")</f>
        <v/>
      </c>
      <c r="K1728" s="25" t="str">
        <f>IFERROR(MID($D1728,19,7)+0,"")</f>
        <v/>
      </c>
      <c r="L1728" s="25" t="str">
        <f>IFERROR(MID($D1728,28,7)+0,"")</f>
        <v/>
      </c>
      <c r="M1728" s="25">
        <f>IF(IFERROR(MID($Q1728,1,7)+0,"")&lt;1130000,IF(INDEX(C:C,MATCH(LEFT(Q1728,7)+0,I:I,0))&lt;1130000,"",INDEX(C:C,MATCH(LEFT(Q1728,7)+0,I:I,0))),IFERROR(MID($Q1728,1,7)+0,""))</f>
        <v>1237010</v>
      </c>
      <c r="N1728" s="25" t="str">
        <f>IF(IFERROR(MID($Q1728,10,7)+0,"")&lt;1130000,"",IFERROR(MID($Q1728,10,7)+0,""))</f>
        <v/>
      </c>
      <c r="O1728" s="25" t="str">
        <f>IF(IFERROR(MID($Q1728,19,7)+0,"")&lt;1130000,"",IFERROR(MID($Q1728,19,7)+0,""))</f>
        <v/>
      </c>
      <c r="P1728" s="25">
        <f>IF(M1728="","",IF(N1728="",M1728,M1728&amp;", "&amp;N1728))</f>
        <v>1237010</v>
      </c>
      <c r="Q1728" s="25">
        <v>1237010</v>
      </c>
      <c r="R1728" s="25"/>
      <c r="S1728" s="35" t="s">
        <v>4339</v>
      </c>
      <c r="T1728" s="34" t="s">
        <v>418</v>
      </c>
      <c r="U1728" s="185">
        <v>840</v>
      </c>
      <c r="V1728" s="188">
        <v>840</v>
      </c>
      <c r="W1728" s="189">
        <v>1069</v>
      </c>
      <c r="X1728" s="31">
        <v>1176</v>
      </c>
      <c r="Y1728" s="90">
        <f>IFERROR(ROUND(X1728/W1728-1,2),"")</f>
        <v>0.1</v>
      </c>
      <c r="Z1728" s="31">
        <f>IF(OR(S1728="VLD MLC components",S1728="VLD MLC pipes",S1728="VLD PEX components",S1728="VLD PEX pipes",S1728="VLD PHC components",S1728="VLD PHC pipes",S1728="Controls VLD"),"По запросу",X1728)</f>
        <v>1176</v>
      </c>
      <c r="AA1728" s="63">
        <f>ROUND(X1728/1.2,3)</f>
        <v>980</v>
      </c>
      <c r="AB1728" s="23">
        <v>890.83299999999997</v>
      </c>
      <c r="AC1728" s="190">
        <f>IFERROR(ROUND(AA1728/AB1728-1,2),"")</f>
        <v>0.1</v>
      </c>
      <c r="AD1728" s="25">
        <v>0.52500000000000002</v>
      </c>
      <c r="AE1728" s="25">
        <v>2.8799999999999997E-3</v>
      </c>
      <c r="AF1728" s="25">
        <v>0</v>
      </c>
      <c r="AG1728" s="25" t="s">
        <v>22</v>
      </c>
      <c r="AH1728" s="25">
        <v>155</v>
      </c>
      <c r="AI1728" s="25">
        <v>355</v>
      </c>
      <c r="AJ1728" s="25" t="s">
        <v>20</v>
      </c>
      <c r="AK1728" s="42" t="s">
        <v>19</v>
      </c>
      <c r="AL1728" s="25" t="s">
        <v>20</v>
      </c>
      <c r="AM1728" s="25">
        <v>25</v>
      </c>
      <c r="AN1728" s="25">
        <v>5000</v>
      </c>
      <c r="AO1728" s="25">
        <v>120</v>
      </c>
      <c r="AP1728" s="25">
        <v>120</v>
      </c>
      <c r="AQ1728" s="25">
        <v>13.1</v>
      </c>
      <c r="AR1728" s="25">
        <v>7.1999999999999995E-2</v>
      </c>
      <c r="AS1728" s="157">
        <v>665</v>
      </c>
      <c r="AT1728" s="93">
        <v>44713</v>
      </c>
      <c r="AU1728" s="92" t="s">
        <v>3611</v>
      </c>
      <c r="AV1728" s="91" t="s">
        <v>152</v>
      </c>
      <c r="AW1728" s="92" t="s">
        <v>152</v>
      </c>
      <c r="AX1728" s="92" t="s">
        <v>48</v>
      </c>
      <c r="AY1728" s="91" t="s">
        <v>152</v>
      </c>
      <c r="AZ1728" s="23"/>
      <c r="BA1728" s="25" t="s">
        <v>4770</v>
      </c>
      <c r="BB1728" t="s">
        <v>25</v>
      </c>
      <c r="BC1728" t="e">
        <v>#N/A</v>
      </c>
      <c r="BD1728" t="e">
        <f>IF(Z1728=BC1728,"OK")</f>
        <v>#N/A</v>
      </c>
      <c r="BE1728">
        <v>0.52500000000000002</v>
      </c>
      <c r="BF1728">
        <v>2.8800000000000002E-3</v>
      </c>
      <c r="BG1728">
        <v>5000</v>
      </c>
      <c r="BH1728">
        <v>120</v>
      </c>
      <c r="BI1728">
        <v>120</v>
      </c>
      <c r="BJ1728">
        <v>13.1</v>
      </c>
      <c r="BK1728">
        <v>7.1999999999999995E-2</v>
      </c>
      <c r="BL1728" t="str">
        <f>IF(ABS(AN1728*AO1728*AP1728/1000000000/AR1728-1)&lt;0.1,"OK","NO")</f>
        <v>OK</v>
      </c>
      <c r="BN1728" s="183"/>
    </row>
    <row r="1729" spans="1:66" ht="38.25" x14ac:dyDescent="0.25">
      <c r="A1729" s="1"/>
      <c r="B1729" s="94">
        <v>1723</v>
      </c>
      <c r="C1729" s="43">
        <v>1135885</v>
      </c>
      <c r="D1729" s="45"/>
      <c r="E1729" s="36" t="s">
        <v>4769</v>
      </c>
      <c r="F1729" s="151" t="s">
        <v>21</v>
      </c>
      <c r="G1729" s="41" t="s">
        <v>29</v>
      </c>
      <c r="H1729" s="46" t="str">
        <f>IFERROR(IFERROR(IF(SEARCH("Usystems",$E1729)&gt;0,"Usystems"),IF(SEARCH("RIIFO",$E1729)&gt;0,"RIIFO","Uponor")),"Uponor")</f>
        <v>RIIFO</v>
      </c>
      <c r="I1729" s="25" t="str">
        <f>IFERROR(MID($D1729,1,7)+0,"")</f>
        <v/>
      </c>
      <c r="J1729" s="25" t="str">
        <f>IFERROR(MID($D1729,10,7)+0,"")</f>
        <v/>
      </c>
      <c r="K1729" s="25" t="str">
        <f>IFERROR(MID($D1729,19,7)+0,"")</f>
        <v/>
      </c>
      <c r="L1729" s="25" t="str">
        <f>IFERROR(MID($D1729,28,7)+0,"")</f>
        <v/>
      </c>
      <c r="M1729" s="25">
        <f>IF(IFERROR(MID($Q1729,1,7)+0,"")&lt;1130000,IF(INDEX(C:C,MATCH(LEFT(Q1729,7)+0,I:I,0))&lt;1130000,"",INDEX(C:C,MATCH(LEFT(Q1729,7)+0,I:I,0))),IFERROR(MID($Q1729,1,7)+0,""))</f>
        <v>1237071</v>
      </c>
      <c r="N1729" s="25" t="str">
        <f>IF(IFERROR(MID($Q1729,10,7)+0,"")&lt;1130000,"",IFERROR(MID($Q1729,10,7)+0,""))</f>
        <v/>
      </c>
      <c r="O1729" s="25" t="str">
        <f>IF(IFERROR(MID($Q1729,19,7)+0,"")&lt;1130000,"",IFERROR(MID($Q1729,19,7)+0,""))</f>
        <v/>
      </c>
      <c r="P1729" s="25">
        <f>IF(M1729="","",IF(N1729="",M1729,M1729&amp;", "&amp;N1729))</f>
        <v>1237071</v>
      </c>
      <c r="Q1729" s="25">
        <v>1237071</v>
      </c>
      <c r="R1729" s="25"/>
      <c r="S1729" s="35" t="s">
        <v>4324</v>
      </c>
      <c r="T1729" s="34" t="s">
        <v>36</v>
      </c>
      <c r="U1729" s="185">
        <v>174</v>
      </c>
      <c r="V1729" s="188">
        <v>174</v>
      </c>
      <c r="W1729" s="189">
        <v>258</v>
      </c>
      <c r="X1729" s="31">
        <v>284</v>
      </c>
      <c r="Y1729" s="90">
        <f>IFERROR(ROUND(X1729/W1729-1,2),"")</f>
        <v>0.1</v>
      </c>
      <c r="Z1729" s="31">
        <f>IF(OR(S1729="VLD MLC components",S1729="VLD MLC pipes",S1729="VLD PEX components",S1729="VLD PEX pipes",S1729="VLD PHC components",S1729="VLD PHC pipes",S1729="Controls VLD"),"По запросу",X1729)</f>
        <v>284</v>
      </c>
      <c r="AA1729" s="63">
        <f>ROUND(X1729/1.2,3)</f>
        <v>236.667</v>
      </c>
      <c r="AB1729" s="23">
        <v>215</v>
      </c>
      <c r="AC1729" s="190">
        <f>IFERROR(ROUND(AA1729/AB1729-1,2),"")</f>
        <v>0.1</v>
      </c>
      <c r="AD1729" s="25">
        <v>1.6E-2</v>
      </c>
      <c r="AE1729" s="25">
        <v>5.3999999999999998E-5</v>
      </c>
      <c r="AF1729" s="25">
        <v>0</v>
      </c>
      <c r="AG1729" s="25">
        <v>20</v>
      </c>
      <c r="AH1729" s="25">
        <v>20</v>
      </c>
      <c r="AI1729" s="25">
        <v>30</v>
      </c>
      <c r="AJ1729" s="25" t="s">
        <v>20</v>
      </c>
      <c r="AK1729" s="42" t="s">
        <v>19</v>
      </c>
      <c r="AL1729" s="25" t="s">
        <v>20</v>
      </c>
      <c r="AM1729" s="25">
        <v>5</v>
      </c>
      <c r="AN1729" s="25">
        <v>100</v>
      </c>
      <c r="AO1729" s="25">
        <v>75</v>
      </c>
      <c r="AP1729" s="25">
        <v>36</v>
      </c>
      <c r="AQ1729" s="25">
        <v>0.08</v>
      </c>
      <c r="AR1729" s="25">
        <v>2.7E-4</v>
      </c>
      <c r="AS1729" s="157">
        <v>0</v>
      </c>
      <c r="AT1729" s="93">
        <v>44713</v>
      </c>
      <c r="AU1729" s="92" t="s">
        <v>3611</v>
      </c>
      <c r="AV1729" s="91" t="s">
        <v>152</v>
      </c>
      <c r="AW1729" s="92" t="s">
        <v>152</v>
      </c>
      <c r="AX1729" s="92" t="s">
        <v>48</v>
      </c>
      <c r="AY1729" s="91" t="s">
        <v>152</v>
      </c>
      <c r="AZ1729" s="23"/>
      <c r="BA1729" s="25" t="s">
        <v>4768</v>
      </c>
      <c r="BB1729" t="s">
        <v>48</v>
      </c>
      <c r="BC1729" t="e">
        <v>#N/A</v>
      </c>
      <c r="BD1729" t="e">
        <f>IF(Z1729=BC1729,"OK")</f>
        <v>#N/A</v>
      </c>
      <c r="BE1729">
        <v>1.6E-2</v>
      </c>
      <c r="BF1729">
        <v>2.3E-5</v>
      </c>
      <c r="BG1729">
        <v>370</v>
      </c>
      <c r="BH1729">
        <v>225</v>
      </c>
      <c r="BI1729">
        <v>165</v>
      </c>
      <c r="BJ1729">
        <v>9.6</v>
      </c>
      <c r="BK1729">
        <v>1.3736E-2</v>
      </c>
      <c r="BL1729" t="str">
        <f>IF(ABS(AN1729*AO1729*AP1729/1000000000/AR1729-1)&lt;0.1,"OK","NO")</f>
        <v>OK</v>
      </c>
      <c r="BN1729" s="183"/>
    </row>
    <row r="1730" spans="1:66" ht="38.25" x14ac:dyDescent="0.25">
      <c r="A1730" s="1"/>
      <c r="B1730" s="94">
        <v>1724</v>
      </c>
      <c r="C1730" s="43">
        <v>1135688</v>
      </c>
      <c r="D1730" s="45"/>
      <c r="E1730" s="36" t="s">
        <v>4767</v>
      </c>
      <c r="F1730" s="151" t="s">
        <v>21</v>
      </c>
      <c r="G1730" s="41" t="s">
        <v>29</v>
      </c>
      <c r="H1730" s="46" t="str">
        <f>IFERROR(IFERROR(IF(SEARCH("Usystems",$E1730)&gt;0,"Usystems"),IF(SEARCH("RIIFO",$E1730)&gt;0,"RIIFO","Uponor")),"Uponor")</f>
        <v>RIIFO</v>
      </c>
      <c r="I1730" s="25" t="str">
        <f>IFERROR(MID($D1730,1,7)+0,"")</f>
        <v/>
      </c>
      <c r="J1730" s="25" t="str">
        <f>IFERROR(MID($D1730,10,7)+0,"")</f>
        <v/>
      </c>
      <c r="K1730" s="25" t="str">
        <f>IFERROR(MID($D1730,19,7)+0,"")</f>
        <v/>
      </c>
      <c r="L1730" s="25" t="str">
        <f>IFERROR(MID($D1730,28,7)+0,"")</f>
        <v/>
      </c>
      <c r="M1730" s="25">
        <f>IF(IFERROR(MID($Q1730,1,7)+0,"")&lt;1130000,IF(INDEX(C:C,MATCH(LEFT(Q1730,7)+0,I:I,0))&lt;1130000,"",INDEX(C:C,MATCH(LEFT(Q1730,7)+0,I:I,0))),IFERROR(MID($Q1730,1,7)+0,""))</f>
        <v>1237021</v>
      </c>
      <c r="N1730" s="25" t="str">
        <f>IF(IFERROR(MID($Q1730,10,7)+0,"")&lt;1130000,"",IFERROR(MID($Q1730,10,7)+0,""))</f>
        <v/>
      </c>
      <c r="O1730" s="25" t="str">
        <f>IF(IFERROR(MID($Q1730,19,7)+0,"")&lt;1130000,"",IFERROR(MID($Q1730,19,7)+0,""))</f>
        <v/>
      </c>
      <c r="P1730" s="25">
        <f>IF(M1730="","",IF(N1730="",M1730,M1730&amp;", "&amp;N1730))</f>
        <v>1237021</v>
      </c>
      <c r="Q1730" s="25">
        <v>1237021</v>
      </c>
      <c r="R1730" s="25"/>
      <c r="S1730" s="35" t="s">
        <v>4324</v>
      </c>
      <c r="T1730" s="34" t="s">
        <v>36</v>
      </c>
      <c r="U1730" s="185">
        <v>404</v>
      </c>
      <c r="V1730" s="188">
        <v>404</v>
      </c>
      <c r="W1730" s="189">
        <v>516</v>
      </c>
      <c r="X1730" s="31">
        <v>568</v>
      </c>
      <c r="Y1730" s="90">
        <f>IFERROR(ROUND(X1730/W1730-1,2),"")</f>
        <v>0.1</v>
      </c>
      <c r="Z1730" s="31">
        <f>IF(OR(S1730="VLD MLC components",S1730="VLD MLC pipes",S1730="VLD PEX components",S1730="VLD PEX pipes",S1730="VLD PHC components",S1730="VLD PHC pipes",S1730="Controls VLD"),"По запросу",X1730)</f>
        <v>568</v>
      </c>
      <c r="AA1730" s="63">
        <f>ROUND(X1730/1.2,3)</f>
        <v>473.33300000000003</v>
      </c>
      <c r="AB1730" s="23">
        <v>430</v>
      </c>
      <c r="AC1730" s="190">
        <f>IFERROR(ROUND(AA1730/AB1730-1,2),"")</f>
        <v>0.1</v>
      </c>
      <c r="AD1730" s="25">
        <v>0.06</v>
      </c>
      <c r="AE1730" s="25">
        <v>5.3999999999999998E-5</v>
      </c>
      <c r="AF1730" s="25">
        <v>0</v>
      </c>
      <c r="AG1730" s="25">
        <v>3265</v>
      </c>
      <c r="AH1730" s="25">
        <v>0</v>
      </c>
      <c r="AI1730" s="25">
        <v>0</v>
      </c>
      <c r="AJ1730" s="25" t="s">
        <v>20</v>
      </c>
      <c r="AK1730" s="42" t="s">
        <v>19</v>
      </c>
      <c r="AL1730" s="25" t="s">
        <v>20</v>
      </c>
      <c r="AM1730" s="25">
        <v>5</v>
      </c>
      <c r="AN1730" s="25">
        <v>100</v>
      </c>
      <c r="AO1730" s="25">
        <v>75</v>
      </c>
      <c r="AP1730" s="25">
        <v>36</v>
      </c>
      <c r="AQ1730" s="25">
        <v>0.3</v>
      </c>
      <c r="AR1730" s="25">
        <v>2.7E-4</v>
      </c>
      <c r="AS1730" s="157">
        <v>5600</v>
      </c>
      <c r="AT1730" s="93">
        <v>44713</v>
      </c>
      <c r="AU1730" s="92" t="s">
        <v>3611</v>
      </c>
      <c r="AV1730" s="91" t="s">
        <v>152</v>
      </c>
      <c r="AW1730" s="92" t="s">
        <v>152</v>
      </c>
      <c r="AX1730" s="92" t="s">
        <v>48</v>
      </c>
      <c r="AY1730" s="91" t="s">
        <v>152</v>
      </c>
      <c r="AZ1730" s="23"/>
      <c r="BA1730" s="25" t="s">
        <v>4766</v>
      </c>
      <c r="BB1730" t="s">
        <v>25</v>
      </c>
      <c r="BC1730" t="e">
        <v>#N/A</v>
      </c>
      <c r="BD1730" t="e">
        <f>IF(Z1730=BC1730,"OK")</f>
        <v>#N/A</v>
      </c>
      <c r="BE1730">
        <v>0.06</v>
      </c>
      <c r="BF1730">
        <v>6.8999999999999997E-5</v>
      </c>
      <c r="BG1730">
        <v>370</v>
      </c>
      <c r="BH1730">
        <v>225</v>
      </c>
      <c r="BI1730">
        <v>165</v>
      </c>
      <c r="BJ1730">
        <v>12</v>
      </c>
      <c r="BK1730">
        <v>1.3736E-2</v>
      </c>
      <c r="BL1730" t="str">
        <f>IF(ABS(AN1730*AO1730*AP1730/1000000000/AR1730-1)&lt;0.1,"OK","NO")</f>
        <v>OK</v>
      </c>
      <c r="BN1730" s="183"/>
    </row>
    <row r="1731" spans="1:66" ht="38.25" x14ac:dyDescent="0.25">
      <c r="A1731" s="1"/>
      <c r="B1731" s="94">
        <v>1725</v>
      </c>
      <c r="C1731" s="43">
        <v>1135689</v>
      </c>
      <c r="D1731" s="45"/>
      <c r="E1731" s="36" t="s">
        <v>4765</v>
      </c>
      <c r="F1731" s="151" t="s">
        <v>21</v>
      </c>
      <c r="G1731" s="41" t="s">
        <v>29</v>
      </c>
      <c r="H1731" s="46" t="str">
        <f>IFERROR(IFERROR(IF(SEARCH("Usystems",$E1731)&gt;0,"Usystems"),IF(SEARCH("RIIFO",$E1731)&gt;0,"RIIFO","Uponor")),"Uponor")</f>
        <v>RIIFO</v>
      </c>
      <c r="I1731" s="25" t="str">
        <f>IFERROR(MID($D1731,1,7)+0,"")</f>
        <v/>
      </c>
      <c r="J1731" s="25" t="str">
        <f>IFERROR(MID($D1731,10,7)+0,"")</f>
        <v/>
      </c>
      <c r="K1731" s="25" t="str">
        <f>IFERROR(MID($D1731,19,7)+0,"")</f>
        <v/>
      </c>
      <c r="L1731" s="25" t="str">
        <f>IFERROR(MID($D1731,28,7)+0,"")</f>
        <v/>
      </c>
      <c r="M1731" s="25">
        <f>IF(IFERROR(MID($Q1731,1,7)+0,"")&lt;1130000,IF(INDEX(C:C,MATCH(LEFT(Q1731,7)+0,I:I,0))&lt;1130000,"",INDEX(C:C,MATCH(LEFT(Q1731,7)+0,I:I,0))),IFERROR(MID($Q1731,1,7)+0,""))</f>
        <v>1237022</v>
      </c>
      <c r="N1731" s="25" t="str">
        <f>IF(IFERROR(MID($Q1731,10,7)+0,"")&lt;1130000,"",IFERROR(MID($Q1731,10,7)+0,""))</f>
        <v/>
      </c>
      <c r="O1731" s="25" t="str">
        <f>IF(IFERROR(MID($Q1731,19,7)+0,"")&lt;1130000,"",IFERROR(MID($Q1731,19,7)+0,""))</f>
        <v/>
      </c>
      <c r="P1731" s="25">
        <f>IF(M1731="","",IF(N1731="",M1731,M1731&amp;", "&amp;N1731))</f>
        <v>1237022</v>
      </c>
      <c r="Q1731" s="25">
        <v>1237022</v>
      </c>
      <c r="R1731" s="25"/>
      <c r="S1731" s="35" t="s">
        <v>4324</v>
      </c>
      <c r="T1731" s="34" t="s">
        <v>36</v>
      </c>
      <c r="U1731" s="185">
        <v>545</v>
      </c>
      <c r="V1731" s="188">
        <v>545</v>
      </c>
      <c r="W1731" s="189">
        <v>739</v>
      </c>
      <c r="X1731" s="31">
        <v>813</v>
      </c>
      <c r="Y1731" s="90">
        <f>IFERROR(ROUND(X1731/W1731-1,2),"")</f>
        <v>0.1</v>
      </c>
      <c r="Z1731" s="31">
        <f>IF(OR(S1731="VLD MLC components",S1731="VLD MLC pipes",S1731="VLD PEX components",S1731="VLD PEX pipes",S1731="VLD PHC components",S1731="VLD PHC pipes",S1731="Controls VLD"),"По запросу",X1731)</f>
        <v>813</v>
      </c>
      <c r="AA1731" s="63">
        <f>ROUND(X1731/1.2,3)</f>
        <v>677.5</v>
      </c>
      <c r="AB1731" s="23">
        <v>615.83299999999997</v>
      </c>
      <c r="AC1731" s="190">
        <f>IFERROR(ROUND(AA1731/AB1731-1,2),"")</f>
        <v>0.1</v>
      </c>
      <c r="AD1731" s="25">
        <v>7.9000000000000001E-2</v>
      </c>
      <c r="AE1731" s="25">
        <v>5.3999999999999998E-5</v>
      </c>
      <c r="AF1731" s="25">
        <v>0</v>
      </c>
      <c r="AG1731" s="25">
        <v>3541</v>
      </c>
      <c r="AH1731" s="25">
        <v>975</v>
      </c>
      <c r="AI1731" s="25">
        <v>2270</v>
      </c>
      <c r="AJ1731" s="25" t="s">
        <v>20</v>
      </c>
      <c r="AK1731" s="42" t="s">
        <v>19</v>
      </c>
      <c r="AL1731" s="25" t="s">
        <v>20</v>
      </c>
      <c r="AM1731" s="25">
        <v>5</v>
      </c>
      <c r="AN1731" s="25">
        <v>100</v>
      </c>
      <c r="AO1731" s="25">
        <v>75</v>
      </c>
      <c r="AP1731" s="25">
        <v>36</v>
      </c>
      <c r="AQ1731" s="25">
        <v>0.4</v>
      </c>
      <c r="AR1731" s="25">
        <v>2.7E-4</v>
      </c>
      <c r="AS1731" s="157">
        <v>5820</v>
      </c>
      <c r="AT1731" s="93">
        <v>44713</v>
      </c>
      <c r="AU1731" s="92" t="s">
        <v>3611</v>
      </c>
      <c r="AV1731" s="91" t="s">
        <v>152</v>
      </c>
      <c r="AW1731" s="92" t="s">
        <v>152</v>
      </c>
      <c r="AX1731" s="92" t="s">
        <v>48</v>
      </c>
      <c r="AY1731" s="91" t="s">
        <v>152</v>
      </c>
      <c r="AZ1731" s="23"/>
      <c r="BA1731" s="25" t="s">
        <v>4764</v>
      </c>
      <c r="BB1731" t="s">
        <v>25</v>
      </c>
      <c r="BC1731" t="e">
        <v>#N/A</v>
      </c>
      <c r="BD1731" t="e">
        <f>IF(Z1731=BC1731,"OK")</f>
        <v>#N/A</v>
      </c>
      <c r="BE1731">
        <v>7.9000000000000001E-2</v>
      </c>
      <c r="BF1731">
        <v>9.2E-5</v>
      </c>
      <c r="BG1731">
        <v>370</v>
      </c>
      <c r="BH1731">
        <v>225</v>
      </c>
      <c r="BI1731">
        <v>165</v>
      </c>
      <c r="BJ1731">
        <v>11.9</v>
      </c>
      <c r="BK1731">
        <v>1.3736E-2</v>
      </c>
      <c r="BL1731" t="str">
        <f>IF(ABS(AN1731*AO1731*AP1731/1000000000/AR1731-1)&lt;0.1,"OK","NO")</f>
        <v>OK</v>
      </c>
      <c r="BN1731" s="183"/>
    </row>
    <row r="1732" spans="1:66" ht="38.25" x14ac:dyDescent="0.25">
      <c r="A1732" s="1"/>
      <c r="B1732" s="94">
        <v>1726</v>
      </c>
      <c r="C1732" s="43">
        <v>1135690</v>
      </c>
      <c r="D1732" s="45"/>
      <c r="E1732" s="36" t="s">
        <v>4763</v>
      </c>
      <c r="F1732" s="151" t="s">
        <v>21</v>
      </c>
      <c r="G1732" s="41" t="s">
        <v>29</v>
      </c>
      <c r="H1732" s="46" t="str">
        <f>IFERROR(IFERROR(IF(SEARCH("Usystems",$E1732)&gt;0,"Usystems"),IF(SEARCH("RIIFO",$E1732)&gt;0,"RIIFO","Uponor")),"Uponor")</f>
        <v>RIIFO</v>
      </c>
      <c r="I1732" s="25" t="str">
        <f>IFERROR(MID($D1732,1,7)+0,"")</f>
        <v/>
      </c>
      <c r="J1732" s="25" t="str">
        <f>IFERROR(MID($D1732,10,7)+0,"")</f>
        <v/>
      </c>
      <c r="K1732" s="25" t="str">
        <f>IFERROR(MID($D1732,19,7)+0,"")</f>
        <v/>
      </c>
      <c r="L1732" s="25" t="str">
        <f>IFERROR(MID($D1732,28,7)+0,"")</f>
        <v/>
      </c>
      <c r="M1732" s="25">
        <f>IF(IFERROR(MID($Q1732,1,7)+0,"")&lt;1130000,IF(INDEX(C:C,MATCH(LEFT(Q1732,7)+0,I:I,0))&lt;1130000,"",INDEX(C:C,MATCH(LEFT(Q1732,7)+0,I:I,0))),IFERROR(MID($Q1732,1,7)+0,""))</f>
        <v>1237023</v>
      </c>
      <c r="N1732" s="25" t="str">
        <f>IF(IFERROR(MID($Q1732,10,7)+0,"")&lt;1130000,"",IFERROR(MID($Q1732,10,7)+0,""))</f>
        <v/>
      </c>
      <c r="O1732" s="25" t="str">
        <f>IF(IFERROR(MID($Q1732,19,7)+0,"")&lt;1130000,"",IFERROR(MID($Q1732,19,7)+0,""))</f>
        <v/>
      </c>
      <c r="P1732" s="25">
        <f>IF(M1732="","",IF(N1732="",M1732,M1732&amp;", "&amp;N1732))</f>
        <v>1237023</v>
      </c>
      <c r="Q1732" s="25">
        <v>1237023</v>
      </c>
      <c r="R1732" s="25"/>
      <c r="S1732" s="35" t="s">
        <v>4324</v>
      </c>
      <c r="T1732" s="34" t="s">
        <v>36</v>
      </c>
      <c r="U1732" s="185">
        <v>872</v>
      </c>
      <c r="V1732" s="188">
        <v>1076</v>
      </c>
      <c r="W1732" s="189">
        <v>1159</v>
      </c>
      <c r="X1732" s="31">
        <v>1275</v>
      </c>
      <c r="Y1732" s="90">
        <f>IFERROR(ROUND(X1732/W1732-1,2),"")</f>
        <v>0.1</v>
      </c>
      <c r="Z1732" s="31">
        <f>IF(OR(S1732="VLD MLC components",S1732="VLD MLC pipes",S1732="VLD PEX components",S1732="VLD PEX pipes",S1732="VLD PHC components",S1732="VLD PHC pipes",S1732="Controls VLD"),"По запросу",X1732)</f>
        <v>1275</v>
      </c>
      <c r="AA1732" s="63">
        <f>ROUND(X1732/1.2,3)</f>
        <v>1062.5</v>
      </c>
      <c r="AB1732" s="23">
        <v>965.83299999999997</v>
      </c>
      <c r="AC1732" s="190">
        <f>IFERROR(ROUND(AA1732/AB1732-1,2),"")</f>
        <v>0.1</v>
      </c>
      <c r="AD1732" s="25">
        <v>0.14199999999999999</v>
      </c>
      <c r="AE1732" s="25">
        <v>5.3999999999999998E-5</v>
      </c>
      <c r="AF1732" s="25">
        <v>0</v>
      </c>
      <c r="AG1732" s="25">
        <v>692</v>
      </c>
      <c r="AH1732" s="25">
        <v>222</v>
      </c>
      <c r="AI1732" s="25">
        <v>232</v>
      </c>
      <c r="AJ1732" s="25" t="s">
        <v>20</v>
      </c>
      <c r="AK1732" s="42" t="s">
        <v>19</v>
      </c>
      <c r="AL1732" s="25" t="s">
        <v>20</v>
      </c>
      <c r="AM1732" s="25">
        <v>5</v>
      </c>
      <c r="AN1732" s="25">
        <v>100</v>
      </c>
      <c r="AO1732" s="25">
        <v>75</v>
      </c>
      <c r="AP1732" s="25">
        <v>36</v>
      </c>
      <c r="AQ1732" s="25">
        <v>0.71</v>
      </c>
      <c r="AR1732" s="25">
        <v>2.7E-4</v>
      </c>
      <c r="AS1732" s="157">
        <v>687</v>
      </c>
      <c r="AT1732" s="93">
        <v>44713</v>
      </c>
      <c r="AU1732" s="92" t="s">
        <v>3611</v>
      </c>
      <c r="AV1732" s="91" t="s">
        <v>152</v>
      </c>
      <c r="AW1732" s="92" t="s">
        <v>152</v>
      </c>
      <c r="AX1732" s="92" t="s">
        <v>48</v>
      </c>
      <c r="AY1732" s="91" t="s">
        <v>152</v>
      </c>
      <c r="AZ1732" s="23"/>
      <c r="BA1732" s="25" t="s">
        <v>4762</v>
      </c>
      <c r="BB1732" t="s">
        <v>25</v>
      </c>
      <c r="BC1732" t="e">
        <v>#N/A</v>
      </c>
      <c r="BD1732" t="e">
        <f>IF(Z1732=BC1732,"OK")</f>
        <v>#N/A</v>
      </c>
      <c r="BE1732">
        <v>0.14199999999999999</v>
      </c>
      <c r="BF1732">
        <v>1.7200000000000001E-4</v>
      </c>
      <c r="BG1732">
        <v>370</v>
      </c>
      <c r="BH1732">
        <v>225</v>
      </c>
      <c r="BI1732">
        <v>165</v>
      </c>
      <c r="BJ1732">
        <v>11.4</v>
      </c>
      <c r="BK1732">
        <v>1.3736E-2</v>
      </c>
      <c r="BL1732" t="str">
        <f>IF(ABS(AN1732*AO1732*AP1732/1000000000/AR1732-1)&lt;0.1,"OK","NO")</f>
        <v>OK</v>
      </c>
      <c r="BN1732" s="183"/>
    </row>
    <row r="1733" spans="1:66" ht="25.5" x14ac:dyDescent="0.25">
      <c r="A1733" s="1"/>
      <c r="B1733" s="94">
        <v>1727</v>
      </c>
      <c r="C1733" s="43">
        <v>1135691</v>
      </c>
      <c r="D1733" s="45"/>
      <c r="E1733" s="36" t="s">
        <v>4761</v>
      </c>
      <c r="F1733" s="151" t="s">
        <v>21</v>
      </c>
      <c r="G1733" s="41" t="s">
        <v>27</v>
      </c>
      <c r="H1733" s="46" t="str">
        <f>IFERROR(IFERROR(IF(SEARCH("Usystems",$E1733)&gt;0,"Usystems"),IF(SEARCH("RIIFO",$E1733)&gt;0,"RIIFO","Uponor")),"Uponor")</f>
        <v>RIIFO</v>
      </c>
      <c r="I1733" s="25" t="str">
        <f>IFERROR(MID($D1733,1,7)+0,"")</f>
        <v/>
      </c>
      <c r="J1733" s="25" t="str">
        <f>IFERROR(MID($D1733,10,7)+0,"")</f>
        <v/>
      </c>
      <c r="K1733" s="25" t="str">
        <f>IFERROR(MID($D1733,19,7)+0,"")</f>
        <v/>
      </c>
      <c r="L1733" s="25" t="str">
        <f>IFERROR(MID($D1733,28,7)+0,"")</f>
        <v/>
      </c>
      <c r="M1733" s="25">
        <f>IF(IFERROR(MID($Q1733,1,7)+0,"")&lt;1130000,IF(INDEX(C:C,MATCH(LEFT(Q1733,7)+0,I:I,0))&lt;1130000,"",INDEX(C:C,MATCH(LEFT(Q1733,7)+0,I:I,0))),IFERROR(MID($Q1733,1,7)+0,""))</f>
        <v>1237024</v>
      </c>
      <c r="N1733" s="25" t="str">
        <f>IF(IFERROR(MID($Q1733,10,7)+0,"")&lt;1130000,"",IFERROR(MID($Q1733,10,7)+0,""))</f>
        <v/>
      </c>
      <c r="O1733" s="25" t="str">
        <f>IF(IFERROR(MID($Q1733,19,7)+0,"")&lt;1130000,"",IFERROR(MID($Q1733,19,7)+0,""))</f>
        <v/>
      </c>
      <c r="P1733" s="25">
        <f>IF(M1733="","",IF(N1733="",M1733,M1733&amp;", "&amp;N1733))</f>
        <v>1237024</v>
      </c>
      <c r="Q1733" s="25">
        <v>1237024</v>
      </c>
      <c r="R1733" s="25"/>
      <c r="S1733" s="35" t="s">
        <v>4324</v>
      </c>
      <c r="T1733" s="34" t="s">
        <v>36</v>
      </c>
      <c r="U1733" s="185">
        <v>1259</v>
      </c>
      <c r="V1733" s="188">
        <v>1259</v>
      </c>
      <c r="W1733" s="189">
        <v>1372</v>
      </c>
      <c r="X1733" s="31">
        <v>1509</v>
      </c>
      <c r="Y1733" s="90">
        <f>IFERROR(ROUND(X1733/W1733-1,2),"")</f>
        <v>0.1</v>
      </c>
      <c r="Z1733" s="31">
        <f>IF(OR(S1733="VLD MLC components",S1733="VLD MLC pipes",S1733="VLD PEX components",S1733="VLD PEX pipes",S1733="VLD PHC components",S1733="VLD PHC pipes",S1733="Controls VLD"),"По запросу",X1733)</f>
        <v>1509</v>
      </c>
      <c r="AA1733" s="63">
        <f>ROUND(X1733/1.2,3)</f>
        <v>1257.5</v>
      </c>
      <c r="AB1733" s="23">
        <v>1143.3330000000001</v>
      </c>
      <c r="AC1733" s="190">
        <f>IFERROR(ROUND(AA1733/AB1733-1,2),"")</f>
        <v>0.1</v>
      </c>
      <c r="AD1733" s="25">
        <v>0.20499999999999999</v>
      </c>
      <c r="AE1733" s="25">
        <v>6.7500000000000001E-5</v>
      </c>
      <c r="AF1733" s="25">
        <v>0</v>
      </c>
      <c r="AG1733" s="25" t="s">
        <v>22</v>
      </c>
      <c r="AH1733" s="25">
        <v>44</v>
      </c>
      <c r="AI1733" s="25">
        <v>96</v>
      </c>
      <c r="AJ1733" s="25" t="s">
        <v>20</v>
      </c>
      <c r="AK1733" s="42" t="s">
        <v>19</v>
      </c>
      <c r="AL1733" s="25" t="s">
        <v>20</v>
      </c>
      <c r="AM1733" s="25">
        <v>4</v>
      </c>
      <c r="AN1733" s="25">
        <v>100</v>
      </c>
      <c r="AO1733" s="25">
        <v>75</v>
      </c>
      <c r="AP1733" s="25">
        <v>36</v>
      </c>
      <c r="AQ1733" s="25">
        <v>0.82</v>
      </c>
      <c r="AR1733" s="25">
        <v>2.7E-4</v>
      </c>
      <c r="AS1733" s="157">
        <v>16</v>
      </c>
      <c r="AT1733" s="93">
        <v>44713</v>
      </c>
      <c r="AU1733" s="92" t="s">
        <v>3611</v>
      </c>
      <c r="AV1733" s="91" t="s">
        <v>152</v>
      </c>
      <c r="AW1733" s="92" t="s">
        <v>152</v>
      </c>
      <c r="AX1733" s="92" t="s">
        <v>48</v>
      </c>
      <c r="AY1733" s="91" t="s">
        <v>152</v>
      </c>
      <c r="AZ1733" s="23"/>
      <c r="BA1733" s="25" t="s">
        <v>4760</v>
      </c>
      <c r="BB1733" t="s">
        <v>25</v>
      </c>
      <c r="BC1733" t="e">
        <v>#N/A</v>
      </c>
      <c r="BD1733" t="e">
        <f>IF(Z1733=BC1733,"OK")</f>
        <v>#N/A</v>
      </c>
      <c r="BE1733">
        <v>0.20499999999999999</v>
      </c>
      <c r="BF1733">
        <v>3.4299999999999999E-4</v>
      </c>
      <c r="BG1733">
        <v>370</v>
      </c>
      <c r="BH1733">
        <v>225</v>
      </c>
      <c r="BI1733">
        <v>165</v>
      </c>
      <c r="BJ1733">
        <v>8.1999999999999993</v>
      </c>
      <c r="BK1733">
        <v>1.3736E-2</v>
      </c>
      <c r="BL1733" t="str">
        <f>IF(ABS(AN1733*AO1733*AP1733/1000000000/AR1733-1)&lt;0.1,"OK","NO")</f>
        <v>OK</v>
      </c>
      <c r="BN1733" s="183"/>
    </row>
    <row r="1734" spans="1:66" ht="38.25" x14ac:dyDescent="0.25">
      <c r="A1734" s="1"/>
      <c r="B1734" s="94">
        <v>1728</v>
      </c>
      <c r="C1734" s="43">
        <v>1135865</v>
      </c>
      <c r="D1734" s="45"/>
      <c r="E1734" s="36" t="s">
        <v>4759</v>
      </c>
      <c r="F1734" s="151" t="s">
        <v>21</v>
      </c>
      <c r="G1734" s="41" t="s">
        <v>29</v>
      </c>
      <c r="H1734" s="46" t="str">
        <f>IFERROR(IFERROR(IF(SEARCH("Usystems",$E1734)&gt;0,"Usystems"),IF(SEARCH("RIIFO",$E1734)&gt;0,"RIIFO","Uponor")),"Uponor")</f>
        <v>RIIFO</v>
      </c>
      <c r="I1734" s="25" t="str">
        <f>IFERROR(MID($D1734,1,7)+0,"")</f>
        <v/>
      </c>
      <c r="J1734" s="25" t="str">
        <f>IFERROR(MID($D1734,10,7)+0,"")</f>
        <v/>
      </c>
      <c r="K1734" s="25" t="str">
        <f>IFERROR(MID($D1734,19,7)+0,"")</f>
        <v/>
      </c>
      <c r="L1734" s="25" t="str">
        <f>IFERROR(MID($D1734,28,7)+0,"")</f>
        <v/>
      </c>
      <c r="M1734" s="25">
        <f>IF(IFERROR(MID($Q1734,1,7)+0,"")&lt;1130000,IF(INDEX(C:C,MATCH(LEFT(Q1734,7)+0,I:I,0))&lt;1130000,"",INDEX(C:C,MATCH(LEFT(Q1734,7)+0,I:I,0))),IFERROR(MID($Q1734,1,7)+0,""))</f>
        <v>1237025</v>
      </c>
      <c r="N1734" s="25" t="str">
        <f>IF(IFERROR(MID($Q1734,10,7)+0,"")&lt;1130000,"",IFERROR(MID($Q1734,10,7)+0,""))</f>
        <v/>
      </c>
      <c r="O1734" s="25" t="str">
        <f>IF(IFERROR(MID($Q1734,19,7)+0,"")&lt;1130000,"",IFERROR(MID($Q1734,19,7)+0,""))</f>
        <v/>
      </c>
      <c r="P1734" s="25">
        <f>IF(M1734="","",IF(N1734="",M1734,M1734&amp;", "&amp;N1734))</f>
        <v>1237025</v>
      </c>
      <c r="Q1734" s="25">
        <v>1237025</v>
      </c>
      <c r="R1734" s="25"/>
      <c r="S1734" s="35" t="s">
        <v>4324</v>
      </c>
      <c r="T1734" s="34" t="s">
        <v>36</v>
      </c>
      <c r="U1734" s="185">
        <v>2446</v>
      </c>
      <c r="V1734" s="188">
        <v>2446</v>
      </c>
      <c r="W1734" s="189">
        <v>2704</v>
      </c>
      <c r="X1734" s="31">
        <v>2974</v>
      </c>
      <c r="Y1734" s="90">
        <f>IFERROR(ROUND(X1734/W1734-1,2),"")</f>
        <v>0.1</v>
      </c>
      <c r="Z1734" s="31">
        <f>IF(OR(S1734="VLD MLC components",S1734="VLD MLC pipes",S1734="VLD PEX components",S1734="VLD PEX pipes",S1734="VLD PHC components",S1734="VLD PHC pipes",S1734="Controls VLD"),"По запросу",X1734)</f>
        <v>2974</v>
      </c>
      <c r="AA1734" s="63">
        <f>ROUND(X1734/1.2,3)</f>
        <v>2478.3330000000001</v>
      </c>
      <c r="AB1734" s="23">
        <v>2253.3330000000001</v>
      </c>
      <c r="AC1734" s="190">
        <f>IFERROR(ROUND(AA1734/AB1734-1,2),"")</f>
        <v>0.1</v>
      </c>
      <c r="AD1734" s="25">
        <v>0.4</v>
      </c>
      <c r="AE1734" s="25">
        <v>4.0500000000000002E-5</v>
      </c>
      <c r="AF1734" s="25">
        <v>0</v>
      </c>
      <c r="AG1734" s="25">
        <v>35</v>
      </c>
      <c r="AH1734" s="25">
        <v>45</v>
      </c>
      <c r="AI1734" s="25">
        <v>74</v>
      </c>
      <c r="AJ1734" s="25" t="s">
        <v>20</v>
      </c>
      <c r="AK1734" s="42" t="s">
        <v>19</v>
      </c>
      <c r="AL1734" s="25" t="s">
        <v>20</v>
      </c>
      <c r="AM1734" s="25">
        <v>1</v>
      </c>
      <c r="AN1734" s="25">
        <v>25</v>
      </c>
      <c r="AO1734" s="25">
        <v>45</v>
      </c>
      <c r="AP1734" s="25">
        <v>36</v>
      </c>
      <c r="AQ1734" s="25">
        <v>0.4</v>
      </c>
      <c r="AR1734" s="25">
        <v>4.0500000000000002E-5</v>
      </c>
      <c r="AS1734" s="157">
        <v>120</v>
      </c>
      <c r="AT1734" s="93">
        <v>44713</v>
      </c>
      <c r="AU1734" s="92" t="s">
        <v>3611</v>
      </c>
      <c r="AV1734" s="91" t="s">
        <v>152</v>
      </c>
      <c r="AW1734" s="92" t="s">
        <v>152</v>
      </c>
      <c r="AX1734" s="92" t="s">
        <v>48</v>
      </c>
      <c r="AY1734" s="91" t="s">
        <v>152</v>
      </c>
      <c r="AZ1734" s="23"/>
      <c r="BA1734" s="25" t="s">
        <v>4758</v>
      </c>
      <c r="BB1734" t="s">
        <v>25</v>
      </c>
      <c r="BC1734" t="e">
        <v>#N/A</v>
      </c>
      <c r="BD1734" t="e">
        <f>IF(Z1734=BC1734,"OK")</f>
        <v>#N/A</v>
      </c>
      <c r="BE1734">
        <v>0.4</v>
      </c>
      <c r="BF1734">
        <v>3.8200000000000002E-4</v>
      </c>
      <c r="BG1734">
        <v>370</v>
      </c>
      <c r="BH1734">
        <v>225</v>
      </c>
      <c r="BI1734">
        <v>165</v>
      </c>
      <c r="BJ1734">
        <v>14.4</v>
      </c>
      <c r="BK1734">
        <v>1.3736E-2</v>
      </c>
      <c r="BL1734" t="str">
        <f>IF(ABS(AN1734*AO1734*AP1734/1000000000/AR1734-1)&lt;0.1,"OK","NO")</f>
        <v>OK</v>
      </c>
      <c r="BN1734" s="183"/>
    </row>
    <row r="1735" spans="1:66" ht="25.5" x14ac:dyDescent="0.25">
      <c r="A1735" s="1"/>
      <c r="B1735" s="94">
        <v>1729</v>
      </c>
      <c r="C1735" s="43">
        <v>1135866</v>
      </c>
      <c r="D1735" s="45"/>
      <c r="E1735" s="36" t="s">
        <v>4757</v>
      </c>
      <c r="F1735" s="151" t="s">
        <v>21</v>
      </c>
      <c r="G1735" s="28" t="s">
        <v>2182</v>
      </c>
      <c r="H1735" s="46" t="str">
        <f>IFERROR(IFERROR(IF(SEARCH("Usystems",$E1735)&gt;0,"Usystems"),IF(SEARCH("RIIFO",$E1735)&gt;0,"RIIFO","Uponor")),"Uponor")</f>
        <v>RIIFO</v>
      </c>
      <c r="I1735" s="25" t="str">
        <f>IFERROR(MID($D1735,1,7)+0,"")</f>
        <v/>
      </c>
      <c r="J1735" s="25" t="str">
        <f>IFERROR(MID($D1735,10,7)+0,"")</f>
        <v/>
      </c>
      <c r="K1735" s="25" t="str">
        <f>IFERROR(MID($D1735,19,7)+0,"")</f>
        <v/>
      </c>
      <c r="L1735" s="25" t="str">
        <f>IFERROR(MID($D1735,28,7)+0,"")</f>
        <v/>
      </c>
      <c r="M1735" s="25" t="str">
        <f>IF(IFERROR(MID($Q1735,1,7)+0,"")&lt;1130000,IF(INDEX(C:C,MATCH(LEFT(Q1735,7)+0,I:I,0))&lt;1130000,"",INDEX(C:C,MATCH(LEFT(Q1735,7)+0,I:I,0))),IFERROR(MID($Q1735,1,7)+0,""))</f>
        <v/>
      </c>
      <c r="N1735" s="25" t="str">
        <f>IF(IFERROR(MID($Q1735,10,7)+0,"")&lt;1130000,"",IFERROR(MID($Q1735,10,7)+0,""))</f>
        <v/>
      </c>
      <c r="O1735" s="25" t="str">
        <f>IF(IFERROR(MID($Q1735,19,7)+0,"")&lt;1130000,"",IFERROR(MID($Q1735,19,7)+0,""))</f>
        <v/>
      </c>
      <c r="P1735" s="25" t="str">
        <f>IF(M1735="","",IF(N1735="",M1735,M1735&amp;", "&amp;N1735))</f>
        <v/>
      </c>
      <c r="Q1735" s="25"/>
      <c r="R1735" s="25"/>
      <c r="S1735" s="35" t="s">
        <v>4324</v>
      </c>
      <c r="T1735" s="34" t="s">
        <v>36</v>
      </c>
      <c r="U1735" s="185">
        <v>702</v>
      </c>
      <c r="V1735" s="188">
        <v>702</v>
      </c>
      <c r="W1735" s="189">
        <v>919</v>
      </c>
      <c r="X1735" s="31">
        <v>1011</v>
      </c>
      <c r="Y1735" s="90">
        <f>IFERROR(ROUND(X1735/W1735-1,2),"")</f>
        <v>0.1</v>
      </c>
      <c r="Z1735" s="31">
        <f>IF(OR(S1735="VLD MLC components",S1735="VLD MLC pipes",S1735="VLD PEX components",S1735="VLD PEX pipes",S1735="VLD PHC components",S1735="VLD PHC pipes",S1735="Controls VLD"),"По запросу",X1735)</f>
        <v>1011</v>
      </c>
      <c r="AA1735" s="63">
        <f>ROUND(X1735/1.2,3)</f>
        <v>842.5</v>
      </c>
      <c r="AB1735" s="23">
        <v>765.83299999999997</v>
      </c>
      <c r="AC1735" s="190">
        <f>IFERROR(ROUND(AA1735/AB1735-1,2),"")</f>
        <v>0.1</v>
      </c>
      <c r="AD1735" s="25">
        <v>0.1464</v>
      </c>
      <c r="AE1735" s="25">
        <v>1.7819999999999999E-4</v>
      </c>
      <c r="AF1735" s="25">
        <v>0</v>
      </c>
      <c r="AG1735" s="25" t="s">
        <v>22</v>
      </c>
      <c r="AH1735" s="25">
        <v>0</v>
      </c>
      <c r="AI1735" s="25">
        <v>0</v>
      </c>
      <c r="AJ1735" s="25" t="s">
        <v>20</v>
      </c>
      <c r="AK1735" s="42" t="s">
        <v>19</v>
      </c>
      <c r="AL1735" s="25" t="s">
        <v>20</v>
      </c>
      <c r="AM1735" s="25">
        <v>5</v>
      </c>
      <c r="AN1735" s="25">
        <v>90</v>
      </c>
      <c r="AO1735" s="25">
        <v>110</v>
      </c>
      <c r="AP1735" s="25">
        <v>90</v>
      </c>
      <c r="AQ1735" s="25">
        <v>0.73199999999999998</v>
      </c>
      <c r="AR1735" s="25">
        <v>8.9099999999999997E-4</v>
      </c>
      <c r="AS1735" s="157">
        <v>0</v>
      </c>
      <c r="AT1735" s="93">
        <v>44713</v>
      </c>
      <c r="AU1735" s="92" t="s">
        <v>3611</v>
      </c>
      <c r="AV1735" s="91" t="s">
        <v>152</v>
      </c>
      <c r="AW1735" s="92" t="s">
        <v>152</v>
      </c>
      <c r="AX1735" s="92" t="s">
        <v>48</v>
      </c>
      <c r="AY1735" s="91" t="s">
        <v>152</v>
      </c>
      <c r="AZ1735" s="23"/>
      <c r="BA1735" s="25" t="s">
        <v>969</v>
      </c>
      <c r="BB1735" t="s">
        <v>25</v>
      </c>
      <c r="BC1735" t="e">
        <v>#N/A</v>
      </c>
      <c r="BD1735" t="e">
        <f>IF(Z1735=BC1735,"OK")</f>
        <v>#N/A</v>
      </c>
      <c r="BE1735">
        <v>0.12</v>
      </c>
      <c r="BF1735">
        <v>1.7200000000000001E-4</v>
      </c>
      <c r="BG1735">
        <v>370</v>
      </c>
      <c r="BH1735">
        <v>225</v>
      </c>
      <c r="BI1735">
        <v>165</v>
      </c>
      <c r="BJ1735">
        <v>9.6</v>
      </c>
      <c r="BK1735">
        <v>1.3736E-2</v>
      </c>
      <c r="BL1735" t="str">
        <f>IF(ABS(AN1735*AO1735*AP1735/1000000000/AR1735-1)&lt;0.1,"OK","NO")</f>
        <v>OK</v>
      </c>
      <c r="BN1735" s="183"/>
    </row>
    <row r="1736" spans="1:66" ht="25.5" x14ac:dyDescent="0.25">
      <c r="A1736" s="1"/>
      <c r="B1736" s="94">
        <v>1730</v>
      </c>
      <c r="C1736" s="43">
        <v>1135867</v>
      </c>
      <c r="D1736" s="45"/>
      <c r="E1736" s="36" t="s">
        <v>4756</v>
      </c>
      <c r="F1736" s="151" t="s">
        <v>21</v>
      </c>
      <c r="G1736" s="28" t="s">
        <v>2182</v>
      </c>
      <c r="H1736" s="46" t="str">
        <f>IFERROR(IFERROR(IF(SEARCH("Usystems",$E1736)&gt;0,"Usystems"),IF(SEARCH("RIIFO",$E1736)&gt;0,"RIIFO","Uponor")),"Uponor")</f>
        <v>RIIFO</v>
      </c>
      <c r="I1736" s="25" t="str">
        <f>IFERROR(MID($D1736,1,7)+0,"")</f>
        <v/>
      </c>
      <c r="J1736" s="25" t="str">
        <f>IFERROR(MID($D1736,10,7)+0,"")</f>
        <v/>
      </c>
      <c r="K1736" s="25" t="str">
        <f>IFERROR(MID($D1736,19,7)+0,"")</f>
        <v/>
      </c>
      <c r="L1736" s="25" t="str">
        <f>IFERROR(MID($D1736,28,7)+0,"")</f>
        <v/>
      </c>
      <c r="M1736" s="25" t="str">
        <f>IF(IFERROR(MID($Q1736,1,7)+0,"")&lt;1130000,IF(INDEX(C:C,MATCH(LEFT(Q1736,7)+0,I:I,0))&lt;1130000,"",INDEX(C:C,MATCH(LEFT(Q1736,7)+0,I:I,0))),IFERROR(MID($Q1736,1,7)+0,""))</f>
        <v/>
      </c>
      <c r="N1736" s="25" t="str">
        <f>IF(IFERROR(MID($Q1736,10,7)+0,"")&lt;1130000,"",IFERROR(MID($Q1736,10,7)+0,""))</f>
        <v/>
      </c>
      <c r="O1736" s="25" t="str">
        <f>IF(IFERROR(MID($Q1736,19,7)+0,"")&lt;1130000,"",IFERROR(MID($Q1736,19,7)+0,""))</f>
        <v/>
      </c>
      <c r="P1736" s="25" t="str">
        <f>IF(M1736="","",IF(N1736="",M1736,M1736&amp;", "&amp;N1736))</f>
        <v/>
      </c>
      <c r="Q1736" s="25"/>
      <c r="R1736" s="25"/>
      <c r="S1736" s="35" t="s">
        <v>4324</v>
      </c>
      <c r="T1736" s="34" t="s">
        <v>36</v>
      </c>
      <c r="U1736" s="185">
        <v>993</v>
      </c>
      <c r="V1736" s="188">
        <v>993</v>
      </c>
      <c r="W1736" s="189">
        <v>1357</v>
      </c>
      <c r="X1736" s="31">
        <v>1493</v>
      </c>
      <c r="Y1736" s="90">
        <f>IFERROR(ROUND(X1736/W1736-1,2),"")</f>
        <v>0.1</v>
      </c>
      <c r="Z1736" s="31">
        <f>IF(OR(S1736="VLD MLC components",S1736="VLD MLC pipes",S1736="VLD PEX components",S1736="VLD PEX pipes",S1736="VLD PHC components",S1736="VLD PHC pipes",S1736="Controls VLD"),"По запросу",X1736)</f>
        <v>1493</v>
      </c>
      <c r="AA1736" s="63">
        <f>ROUND(X1736/1.2,3)</f>
        <v>1244.1669999999999</v>
      </c>
      <c r="AB1736" s="23">
        <v>1130.8330000000001</v>
      </c>
      <c r="AC1736" s="190">
        <f>IFERROR(ROUND(AA1736/AB1736-1,2),"")</f>
        <v>0.1</v>
      </c>
      <c r="AD1736" s="25">
        <v>0.19819999999999999</v>
      </c>
      <c r="AE1736" s="25">
        <v>2.376E-4</v>
      </c>
      <c r="AF1736" s="25">
        <v>0</v>
      </c>
      <c r="AG1736" s="25">
        <v>5</v>
      </c>
      <c r="AH1736" s="25">
        <v>5</v>
      </c>
      <c r="AI1736" s="25">
        <v>5</v>
      </c>
      <c r="AJ1736" s="25" t="s">
        <v>20</v>
      </c>
      <c r="AK1736" s="42" t="s">
        <v>19</v>
      </c>
      <c r="AL1736" s="25" t="s">
        <v>20</v>
      </c>
      <c r="AM1736" s="25">
        <v>5</v>
      </c>
      <c r="AN1736" s="25">
        <v>120</v>
      </c>
      <c r="AO1736" s="25">
        <v>110</v>
      </c>
      <c r="AP1736" s="25">
        <v>90</v>
      </c>
      <c r="AQ1736" s="25">
        <v>0.99099999999999999</v>
      </c>
      <c r="AR1736" s="25">
        <v>1.188E-3</v>
      </c>
      <c r="AS1736" s="157">
        <v>5</v>
      </c>
      <c r="AT1736" s="93">
        <v>44713</v>
      </c>
      <c r="AU1736" s="92" t="s">
        <v>3611</v>
      </c>
      <c r="AV1736" s="91" t="s">
        <v>152</v>
      </c>
      <c r="AW1736" s="92" t="s">
        <v>152</v>
      </c>
      <c r="AX1736" s="92" t="s">
        <v>48</v>
      </c>
      <c r="AY1736" s="91" t="s">
        <v>152</v>
      </c>
      <c r="AZ1736" s="23"/>
      <c r="BA1736" s="25" t="s">
        <v>4755</v>
      </c>
      <c r="BB1736" t="s">
        <v>25</v>
      </c>
      <c r="BC1736" t="e">
        <v>#N/A</v>
      </c>
      <c r="BD1736" t="e">
        <f>IF(Z1736=BC1736,"OK")</f>
        <v>#N/A</v>
      </c>
      <c r="BE1736">
        <v>0.19</v>
      </c>
      <c r="BF1736">
        <v>2.2900000000000001E-4</v>
      </c>
      <c r="BG1736">
        <v>370</v>
      </c>
      <c r="BH1736">
        <v>225</v>
      </c>
      <c r="BI1736">
        <v>165</v>
      </c>
      <c r="BJ1736">
        <v>11.4</v>
      </c>
      <c r="BK1736">
        <v>1.3736E-2</v>
      </c>
      <c r="BL1736" t="str">
        <f>IF(ABS(AN1736*AO1736*AP1736/1000000000/AR1736-1)&lt;0.1,"OK","NO")</f>
        <v>OK</v>
      </c>
      <c r="BN1736" s="183"/>
    </row>
    <row r="1737" spans="1:66" ht="25.5" x14ac:dyDescent="0.25">
      <c r="A1737" s="1"/>
      <c r="B1737" s="94">
        <v>1731</v>
      </c>
      <c r="C1737" s="43">
        <v>1135868</v>
      </c>
      <c r="D1737" s="45"/>
      <c r="E1737" s="36" t="s">
        <v>4754</v>
      </c>
      <c r="F1737" s="151" t="s">
        <v>21</v>
      </c>
      <c r="G1737" s="28" t="s">
        <v>2182</v>
      </c>
      <c r="H1737" s="46" t="str">
        <f>IFERROR(IFERROR(IF(SEARCH("Usystems",$E1737)&gt;0,"Usystems"),IF(SEARCH("RIIFO",$E1737)&gt;0,"RIIFO","Uponor")),"Uponor")</f>
        <v>RIIFO</v>
      </c>
      <c r="I1737" s="25" t="str">
        <f>IFERROR(MID($D1737,1,7)+0,"")</f>
        <v/>
      </c>
      <c r="J1737" s="25" t="str">
        <f>IFERROR(MID($D1737,10,7)+0,"")</f>
        <v/>
      </c>
      <c r="K1737" s="25" t="str">
        <f>IFERROR(MID($D1737,19,7)+0,"")</f>
        <v/>
      </c>
      <c r="L1737" s="25" t="str">
        <f>IFERROR(MID($D1737,28,7)+0,"")</f>
        <v/>
      </c>
      <c r="M1737" s="25" t="str">
        <f>IF(IFERROR(MID($Q1737,1,7)+0,"")&lt;1130000,IF(INDEX(C:C,MATCH(LEFT(Q1737,7)+0,I:I,0))&lt;1130000,"",INDEX(C:C,MATCH(LEFT(Q1737,7)+0,I:I,0))),IFERROR(MID($Q1737,1,7)+0,""))</f>
        <v/>
      </c>
      <c r="N1737" s="25" t="str">
        <f>IF(IFERROR(MID($Q1737,10,7)+0,"")&lt;1130000,"",IFERROR(MID($Q1737,10,7)+0,""))</f>
        <v/>
      </c>
      <c r="O1737" s="25" t="str">
        <f>IF(IFERROR(MID($Q1737,19,7)+0,"")&lt;1130000,"",IFERROR(MID($Q1737,19,7)+0,""))</f>
        <v/>
      </c>
      <c r="P1737" s="25" t="str">
        <f>IF(M1737="","",IF(N1737="",M1737,M1737&amp;", "&amp;N1737))</f>
        <v/>
      </c>
      <c r="Q1737" s="25"/>
      <c r="R1737" s="25"/>
      <c r="S1737" s="35" t="s">
        <v>4324</v>
      </c>
      <c r="T1737" s="34" t="s">
        <v>36</v>
      </c>
      <c r="U1737" s="185">
        <v>2130</v>
      </c>
      <c r="V1737" s="188">
        <v>2130</v>
      </c>
      <c r="W1737" s="189">
        <v>2730</v>
      </c>
      <c r="X1737" s="31">
        <v>3003</v>
      </c>
      <c r="Y1737" s="90">
        <f>IFERROR(ROUND(X1737/W1737-1,2),"")</f>
        <v>0.1</v>
      </c>
      <c r="Z1737" s="31">
        <f>IF(OR(S1737="VLD MLC components",S1737="VLD MLC pipes",S1737="VLD PEX components",S1737="VLD PEX pipes",S1737="VLD PHC components",S1737="VLD PHC pipes",S1737="Controls VLD"),"По запросу",X1737)</f>
        <v>3003</v>
      </c>
      <c r="AA1737" s="63">
        <f>ROUND(X1737/1.2,3)</f>
        <v>2502.5</v>
      </c>
      <c r="AB1737" s="23">
        <v>2275</v>
      </c>
      <c r="AC1737" s="190">
        <f>IFERROR(ROUND(AA1737/AB1737-1,2),"")</f>
        <v>0.1</v>
      </c>
      <c r="AD1737" s="25">
        <v>0.41899999999999998</v>
      </c>
      <c r="AE1737" s="25">
        <v>6.9300000000000004E-4</v>
      </c>
      <c r="AF1737" s="25">
        <v>0</v>
      </c>
      <c r="AG1737" s="25" t="s">
        <v>22</v>
      </c>
      <c r="AH1737" s="25">
        <v>0</v>
      </c>
      <c r="AI1737" s="25">
        <v>0</v>
      </c>
      <c r="AJ1737" s="25" t="s">
        <v>20</v>
      </c>
      <c r="AK1737" s="42" t="s">
        <v>19</v>
      </c>
      <c r="AL1737" s="25" t="s">
        <v>20</v>
      </c>
      <c r="AM1737" s="25">
        <v>1</v>
      </c>
      <c r="AN1737" s="25">
        <v>70</v>
      </c>
      <c r="AO1737" s="25">
        <v>110</v>
      </c>
      <c r="AP1737" s="25">
        <v>90</v>
      </c>
      <c r="AQ1737" s="25">
        <v>0.41899999999999998</v>
      </c>
      <c r="AR1737" s="25">
        <v>6.9300000000000004E-4</v>
      </c>
      <c r="AS1737" s="157" t="s">
        <v>22</v>
      </c>
      <c r="AT1737" s="93">
        <v>44713</v>
      </c>
      <c r="AU1737" s="92" t="s">
        <v>3611</v>
      </c>
      <c r="AV1737" s="91" t="s">
        <v>152</v>
      </c>
      <c r="AW1737" s="92" t="s">
        <v>152</v>
      </c>
      <c r="AX1737" s="92" t="s">
        <v>48</v>
      </c>
      <c r="AY1737" s="91" t="s">
        <v>152</v>
      </c>
      <c r="AZ1737" s="23"/>
      <c r="BA1737" s="25" t="s">
        <v>4753</v>
      </c>
      <c r="BB1737" t="s">
        <v>25</v>
      </c>
      <c r="BC1737" t="e">
        <v>#N/A</v>
      </c>
      <c r="BD1737" t="e">
        <f>IF(Z1737=BC1737,"OK")</f>
        <v>#N/A</v>
      </c>
      <c r="BE1737">
        <v>0.38200000000000001</v>
      </c>
      <c r="BF1737">
        <v>6.87E-4</v>
      </c>
      <c r="BG1737">
        <v>370</v>
      </c>
      <c r="BH1737">
        <v>225</v>
      </c>
      <c r="BI1737">
        <v>165</v>
      </c>
      <c r="BJ1737">
        <v>7.6</v>
      </c>
      <c r="BK1737">
        <v>1.3736E-2</v>
      </c>
      <c r="BL1737" t="str">
        <f>IF(ABS(AN1737*AO1737*AP1737/1000000000/AR1737-1)&lt;0.1,"OK","NO")</f>
        <v>OK</v>
      </c>
      <c r="BN1737" s="183"/>
    </row>
    <row r="1738" spans="1:66" ht="38.25" x14ac:dyDescent="0.25">
      <c r="A1738" s="1"/>
      <c r="B1738" s="94">
        <v>1732</v>
      </c>
      <c r="C1738" s="43">
        <v>1135651</v>
      </c>
      <c r="D1738" s="45"/>
      <c r="E1738" s="36" t="s">
        <v>4752</v>
      </c>
      <c r="F1738" s="151" t="s">
        <v>21</v>
      </c>
      <c r="G1738" s="41" t="s">
        <v>29</v>
      </c>
      <c r="H1738" s="46" t="str">
        <f>IFERROR(IFERROR(IF(SEARCH("Usystems",$E1738)&gt;0,"Usystems"),IF(SEARCH("RIIFO",$E1738)&gt;0,"RIIFO","Uponor")),"Uponor")</f>
        <v>RIIFO</v>
      </c>
      <c r="I1738" s="25" t="str">
        <f>IFERROR(MID($D1738,1,7)+0,"")</f>
        <v/>
      </c>
      <c r="J1738" s="25" t="str">
        <f>IFERROR(MID($D1738,10,7)+0,"")</f>
        <v/>
      </c>
      <c r="K1738" s="25" t="str">
        <f>IFERROR(MID($D1738,19,7)+0,"")</f>
        <v/>
      </c>
      <c r="L1738" s="25" t="str">
        <f>IFERROR(MID($D1738,28,7)+0,"")</f>
        <v/>
      </c>
      <c r="M1738" s="25">
        <f>IF(IFERROR(MID($Q1738,1,7)+0,"")&lt;1130000,IF(INDEX(C:C,MATCH(LEFT(Q1738,7)+0,I:I,0))&lt;1130000,"",INDEX(C:C,MATCH(LEFT(Q1738,7)+0,I:I,0))),IFERROR(MID($Q1738,1,7)+0,""))</f>
        <v>1237041</v>
      </c>
      <c r="N1738" s="25" t="str">
        <f>IF(IFERROR(MID($Q1738,10,7)+0,"")&lt;1130000,"",IFERROR(MID($Q1738,10,7)+0,""))</f>
        <v/>
      </c>
      <c r="O1738" s="25" t="str">
        <f>IF(IFERROR(MID($Q1738,19,7)+0,"")&lt;1130000,"",IFERROR(MID($Q1738,19,7)+0,""))</f>
        <v/>
      </c>
      <c r="P1738" s="25">
        <f>IF(M1738="","",IF(N1738="",M1738,M1738&amp;", "&amp;N1738))</f>
        <v>1237041</v>
      </c>
      <c r="Q1738" s="25">
        <v>1237041</v>
      </c>
      <c r="R1738" s="25"/>
      <c r="S1738" s="35" t="s">
        <v>4324</v>
      </c>
      <c r="T1738" s="34" t="s">
        <v>36</v>
      </c>
      <c r="U1738" s="185">
        <v>307</v>
      </c>
      <c r="V1738" s="188">
        <v>307</v>
      </c>
      <c r="W1738" s="189">
        <v>384</v>
      </c>
      <c r="X1738" s="31">
        <v>422</v>
      </c>
      <c r="Y1738" s="90">
        <f>IFERROR(ROUND(X1738/W1738-1,2),"")</f>
        <v>0.1</v>
      </c>
      <c r="Z1738" s="31">
        <f>IF(OR(S1738="VLD MLC components",S1738="VLD MLC pipes",S1738="VLD PEX components",S1738="VLD PEX pipes",S1738="VLD PHC components",S1738="VLD PHC pipes",S1738="Controls VLD"),"По запросу",X1738)</f>
        <v>422</v>
      </c>
      <c r="AA1738" s="63">
        <f>ROUND(X1738/1.2,3)</f>
        <v>351.66699999999997</v>
      </c>
      <c r="AB1738" s="23">
        <v>320</v>
      </c>
      <c r="AC1738" s="190">
        <f>IFERROR(ROUND(AA1738/AB1738-1,2),"")</f>
        <v>0.1</v>
      </c>
      <c r="AD1738" s="25">
        <v>4.3999999999999997E-2</v>
      </c>
      <c r="AE1738" s="25">
        <v>4.4999999999999996E-5</v>
      </c>
      <c r="AF1738" s="25">
        <v>0</v>
      </c>
      <c r="AG1738" s="25">
        <v>463</v>
      </c>
      <c r="AH1738" s="25">
        <v>500</v>
      </c>
      <c r="AI1738" s="25">
        <v>0</v>
      </c>
      <c r="AJ1738" s="25" t="s">
        <v>20</v>
      </c>
      <c r="AK1738" s="42" t="s">
        <v>19</v>
      </c>
      <c r="AL1738" s="25" t="s">
        <v>20</v>
      </c>
      <c r="AM1738" s="25">
        <v>10</v>
      </c>
      <c r="AN1738" s="25">
        <v>60</v>
      </c>
      <c r="AO1738" s="25">
        <v>100</v>
      </c>
      <c r="AP1738" s="25">
        <v>75</v>
      </c>
      <c r="AQ1738" s="25">
        <v>0.44</v>
      </c>
      <c r="AR1738" s="25">
        <v>4.4999999999999999E-4</v>
      </c>
      <c r="AS1738" s="157">
        <v>310</v>
      </c>
      <c r="AT1738" s="93">
        <v>44713</v>
      </c>
      <c r="AU1738" s="92" t="s">
        <v>3611</v>
      </c>
      <c r="AV1738" s="91" t="s">
        <v>152</v>
      </c>
      <c r="AW1738" s="92" t="s">
        <v>152</v>
      </c>
      <c r="AX1738" s="92" t="s">
        <v>48</v>
      </c>
      <c r="AY1738" s="91" t="s">
        <v>152</v>
      </c>
      <c r="AZ1738" s="23"/>
      <c r="BA1738" s="25" t="s">
        <v>4357</v>
      </c>
      <c r="BB1738" t="s">
        <v>25</v>
      </c>
      <c r="BC1738" t="e">
        <v>#N/A</v>
      </c>
      <c r="BD1738" t="e">
        <f>IF(Z1738=BC1738,"OK")</f>
        <v>#N/A</v>
      </c>
      <c r="BE1738">
        <v>4.3999999999999997E-2</v>
      </c>
      <c r="BF1738">
        <v>5.7000000000000003E-5</v>
      </c>
      <c r="BG1738">
        <v>370</v>
      </c>
      <c r="BH1738">
        <v>225</v>
      </c>
      <c r="BI1738">
        <v>165</v>
      </c>
      <c r="BJ1738">
        <v>10.6</v>
      </c>
      <c r="BK1738">
        <v>1.3736E-2</v>
      </c>
      <c r="BL1738" t="str">
        <f>IF(ABS(AN1738*AO1738*AP1738/1000000000/AR1738-1)&lt;0.1,"OK","NO")</f>
        <v>OK</v>
      </c>
      <c r="BN1738" s="183"/>
    </row>
    <row r="1739" spans="1:66" ht="38.25" x14ac:dyDescent="0.25">
      <c r="A1739" s="1"/>
      <c r="B1739" s="94">
        <v>1733</v>
      </c>
      <c r="C1739" s="43">
        <v>1135652</v>
      </c>
      <c r="D1739" s="45"/>
      <c r="E1739" s="36" t="s">
        <v>4751</v>
      </c>
      <c r="F1739" s="151" t="s">
        <v>21</v>
      </c>
      <c r="G1739" s="127" t="s">
        <v>29</v>
      </c>
      <c r="H1739" s="46" t="str">
        <f>IFERROR(IFERROR(IF(SEARCH("Usystems",$E1739)&gt;0,"Usystems"),IF(SEARCH("RIIFO",$E1739)&gt;0,"RIIFO","Uponor")),"Uponor")</f>
        <v>RIIFO</v>
      </c>
      <c r="I1739" s="25" t="str">
        <f>IFERROR(MID($D1739,1,7)+0,"")</f>
        <v/>
      </c>
      <c r="J1739" s="25" t="str">
        <f>IFERROR(MID($D1739,10,7)+0,"")</f>
        <v/>
      </c>
      <c r="K1739" s="25" t="str">
        <f>IFERROR(MID($D1739,19,7)+0,"")</f>
        <v/>
      </c>
      <c r="L1739" s="25" t="str">
        <f>IFERROR(MID($D1739,28,7)+0,"")</f>
        <v/>
      </c>
      <c r="M1739" s="25">
        <f>IF(IFERROR(MID($Q1739,1,7)+0,"")&lt;1130000,IF(INDEX(C:C,MATCH(LEFT(Q1739,7)+0,I:I,0))&lt;1130000,"",INDEX(C:C,MATCH(LEFT(Q1739,7)+0,I:I,0))),IFERROR(MID($Q1739,1,7)+0,""))</f>
        <v>1237042</v>
      </c>
      <c r="N1739" s="25" t="str">
        <f>IF(IFERROR(MID($Q1739,10,7)+0,"")&lt;1130000,"",IFERROR(MID($Q1739,10,7)+0,""))</f>
        <v/>
      </c>
      <c r="O1739" s="25" t="str">
        <f>IF(IFERROR(MID($Q1739,19,7)+0,"")&lt;1130000,"",IFERROR(MID($Q1739,19,7)+0,""))</f>
        <v/>
      </c>
      <c r="P1739" s="25">
        <f>IF(M1739="","",IF(N1739="",M1739,M1739&amp;", "&amp;N1739))</f>
        <v>1237042</v>
      </c>
      <c r="Q1739" s="25">
        <v>1237042</v>
      </c>
      <c r="R1739" s="25"/>
      <c r="S1739" s="35" t="s">
        <v>4324</v>
      </c>
      <c r="T1739" s="34" t="s">
        <v>36</v>
      </c>
      <c r="U1739" s="185">
        <v>395</v>
      </c>
      <c r="V1739" s="188">
        <v>395</v>
      </c>
      <c r="W1739" s="189">
        <v>498</v>
      </c>
      <c r="X1739" s="31">
        <v>548</v>
      </c>
      <c r="Y1739" s="90">
        <f>IFERROR(ROUND(X1739/W1739-1,2),"")</f>
        <v>0.1</v>
      </c>
      <c r="Z1739" s="31">
        <f>IF(OR(S1739="VLD MLC components",S1739="VLD MLC pipes",S1739="VLD PEX components",S1739="VLD PEX pipes",S1739="VLD PHC components",S1739="VLD PHC pipes",S1739="Controls VLD"),"По запросу",X1739)</f>
        <v>548</v>
      </c>
      <c r="AA1739" s="63">
        <f>ROUND(X1739/1.2,3)</f>
        <v>456.66699999999997</v>
      </c>
      <c r="AB1739" s="23">
        <v>415</v>
      </c>
      <c r="AC1739" s="190">
        <f>IFERROR(ROUND(AA1739/AB1739-1,2),"")</f>
        <v>0.1</v>
      </c>
      <c r="AD1739" s="25">
        <v>4.8000000000000001E-2</v>
      </c>
      <c r="AE1739" s="25">
        <v>5.3999999999999998E-5</v>
      </c>
      <c r="AF1739" s="25">
        <v>0</v>
      </c>
      <c r="AG1739" s="25">
        <v>107</v>
      </c>
      <c r="AH1739" s="25">
        <v>430</v>
      </c>
      <c r="AI1739" s="25">
        <v>0</v>
      </c>
      <c r="AJ1739" s="25" t="s">
        <v>20</v>
      </c>
      <c r="AK1739" s="42" t="s">
        <v>19</v>
      </c>
      <c r="AL1739" s="25" t="s">
        <v>20</v>
      </c>
      <c r="AM1739" s="25">
        <v>5</v>
      </c>
      <c r="AN1739" s="25">
        <v>100</v>
      </c>
      <c r="AO1739" s="25">
        <v>75</v>
      </c>
      <c r="AP1739" s="25">
        <v>36</v>
      </c>
      <c r="AQ1739" s="25">
        <v>0.24</v>
      </c>
      <c r="AR1739" s="25">
        <v>2.7E-4</v>
      </c>
      <c r="AS1739" s="157">
        <v>785</v>
      </c>
      <c r="AT1739" s="93">
        <v>44713</v>
      </c>
      <c r="AU1739" s="92" t="s">
        <v>3611</v>
      </c>
      <c r="AV1739" s="91" t="s">
        <v>152</v>
      </c>
      <c r="AW1739" s="92" t="s">
        <v>152</v>
      </c>
      <c r="AX1739" s="92" t="s">
        <v>48</v>
      </c>
      <c r="AY1739" s="91" t="s">
        <v>152</v>
      </c>
      <c r="AZ1739" s="23"/>
      <c r="BA1739" s="25" t="s">
        <v>4750</v>
      </c>
      <c r="BB1739" t="s">
        <v>25</v>
      </c>
      <c r="BC1739" t="e">
        <v>#N/A</v>
      </c>
      <c r="BD1739" t="e">
        <f>IF(Z1739=BC1739,"OK")</f>
        <v>#N/A</v>
      </c>
      <c r="BE1739">
        <v>4.8000000000000001E-2</v>
      </c>
      <c r="BF1739">
        <v>6.8999999999999997E-5</v>
      </c>
      <c r="BG1739">
        <v>370</v>
      </c>
      <c r="BH1739">
        <v>225</v>
      </c>
      <c r="BI1739">
        <v>165</v>
      </c>
      <c r="BJ1739">
        <v>9.6</v>
      </c>
      <c r="BK1739">
        <v>1.3736E-2</v>
      </c>
      <c r="BL1739" t="str">
        <f>IF(ABS(AN1739*AO1739*AP1739/1000000000/AR1739-1)&lt;0.1,"OK","NO")</f>
        <v>OK</v>
      </c>
      <c r="BN1739" s="183"/>
    </row>
    <row r="1740" spans="1:66" ht="38.25" x14ac:dyDescent="0.25">
      <c r="A1740" s="1"/>
      <c r="B1740" s="94">
        <v>1734</v>
      </c>
      <c r="C1740" s="43">
        <v>1135653</v>
      </c>
      <c r="D1740" s="45"/>
      <c r="E1740" s="36" t="s">
        <v>4749</v>
      </c>
      <c r="F1740" s="151" t="s">
        <v>21</v>
      </c>
      <c r="G1740" s="127" t="s">
        <v>29</v>
      </c>
      <c r="H1740" s="46" t="str">
        <f>IFERROR(IFERROR(IF(SEARCH("Usystems",$E1740)&gt;0,"Usystems"),IF(SEARCH("RIIFO",$E1740)&gt;0,"RIIFO","Uponor")),"Uponor")</f>
        <v>RIIFO</v>
      </c>
      <c r="I1740" s="25" t="str">
        <f>IFERROR(MID($D1740,1,7)+0,"")</f>
        <v/>
      </c>
      <c r="J1740" s="25" t="str">
        <f>IFERROR(MID($D1740,10,7)+0,"")</f>
        <v/>
      </c>
      <c r="K1740" s="25" t="str">
        <f>IFERROR(MID($D1740,19,7)+0,"")</f>
        <v/>
      </c>
      <c r="L1740" s="25" t="str">
        <f>IFERROR(MID($D1740,28,7)+0,"")</f>
        <v/>
      </c>
      <c r="M1740" s="25">
        <f>IF(IFERROR(MID($Q1740,1,7)+0,"")&lt;1130000,IF(INDEX(C:C,MATCH(LEFT(Q1740,7)+0,I:I,0))&lt;1130000,"",INDEX(C:C,MATCH(LEFT(Q1740,7)+0,I:I,0))),IFERROR(MID($Q1740,1,7)+0,""))</f>
        <v>1237043</v>
      </c>
      <c r="N1740" s="25" t="str">
        <f>IF(IFERROR(MID($Q1740,10,7)+0,"")&lt;1130000,"",IFERROR(MID($Q1740,10,7)+0,""))</f>
        <v/>
      </c>
      <c r="O1740" s="25" t="str">
        <f>IF(IFERROR(MID($Q1740,19,7)+0,"")&lt;1130000,"",IFERROR(MID($Q1740,19,7)+0,""))</f>
        <v/>
      </c>
      <c r="P1740" s="25">
        <f>IF(M1740="","",IF(N1740="",M1740,M1740&amp;", "&amp;N1740))</f>
        <v>1237043</v>
      </c>
      <c r="Q1740" s="25">
        <v>1237043</v>
      </c>
      <c r="R1740" s="25"/>
      <c r="S1740" s="35" t="s">
        <v>4324</v>
      </c>
      <c r="T1740" s="34" t="s">
        <v>36</v>
      </c>
      <c r="U1740" s="185">
        <v>633</v>
      </c>
      <c r="V1740" s="188">
        <v>633</v>
      </c>
      <c r="W1740" s="189">
        <v>697</v>
      </c>
      <c r="X1740" s="31">
        <v>767</v>
      </c>
      <c r="Y1740" s="90">
        <f>IFERROR(ROUND(X1740/W1740-1,2),"")</f>
        <v>0.1</v>
      </c>
      <c r="Z1740" s="31">
        <f>IF(OR(S1740="VLD MLC components",S1740="VLD MLC pipes",S1740="VLD PEX components",S1740="VLD PEX pipes",S1740="VLD PHC components",S1740="VLD PHC pipes",S1740="Controls VLD"),"По запросу",X1740)</f>
        <v>767</v>
      </c>
      <c r="AA1740" s="63">
        <f>ROUND(X1740/1.2,3)</f>
        <v>639.16700000000003</v>
      </c>
      <c r="AB1740" s="23">
        <v>580.83299999999997</v>
      </c>
      <c r="AC1740" s="190">
        <f>IFERROR(ROUND(AA1740/AB1740-1,2),"")</f>
        <v>0.1</v>
      </c>
      <c r="AD1740" s="25">
        <v>0.106</v>
      </c>
      <c r="AE1740" s="25">
        <v>5.3999999999999998E-5</v>
      </c>
      <c r="AF1740" s="25">
        <v>0</v>
      </c>
      <c r="AG1740" s="25">
        <v>155</v>
      </c>
      <c r="AH1740" s="25">
        <v>195</v>
      </c>
      <c r="AI1740" s="25">
        <v>15</v>
      </c>
      <c r="AJ1740" s="25" t="s">
        <v>20</v>
      </c>
      <c r="AK1740" s="42" t="s">
        <v>19</v>
      </c>
      <c r="AL1740" s="25" t="s">
        <v>20</v>
      </c>
      <c r="AM1740" s="25">
        <v>5</v>
      </c>
      <c r="AN1740" s="25">
        <v>100</v>
      </c>
      <c r="AO1740" s="25">
        <v>75</v>
      </c>
      <c r="AP1740" s="25">
        <v>36</v>
      </c>
      <c r="AQ1740" s="25">
        <v>0.54</v>
      </c>
      <c r="AR1740" s="25">
        <v>2.7E-4</v>
      </c>
      <c r="AS1740" s="157">
        <v>45</v>
      </c>
      <c r="AT1740" s="93">
        <v>44713</v>
      </c>
      <c r="AU1740" s="92" t="s">
        <v>3611</v>
      </c>
      <c r="AV1740" s="91" t="s">
        <v>152</v>
      </c>
      <c r="AW1740" s="92" t="s">
        <v>152</v>
      </c>
      <c r="AX1740" s="92" t="s">
        <v>48</v>
      </c>
      <c r="AY1740" s="91" t="s">
        <v>152</v>
      </c>
      <c r="AZ1740" s="23"/>
      <c r="BA1740" s="25" t="s">
        <v>4748</v>
      </c>
      <c r="BB1740" t="s">
        <v>25</v>
      </c>
      <c r="BC1740" t="e">
        <v>#N/A</v>
      </c>
      <c r="BD1740" t="e">
        <f>IF(Z1740=BC1740,"OK")</f>
        <v>#N/A</v>
      </c>
      <c r="BE1740">
        <v>0.106</v>
      </c>
      <c r="BF1740">
        <v>1.1400000000000001E-4</v>
      </c>
      <c r="BG1740">
        <v>370</v>
      </c>
      <c r="BH1740">
        <v>225</v>
      </c>
      <c r="BI1740">
        <v>165</v>
      </c>
      <c r="BJ1740">
        <v>12.7</v>
      </c>
      <c r="BK1740">
        <v>1.3736E-2</v>
      </c>
      <c r="BL1740" t="str">
        <f>IF(ABS(AN1740*AO1740*AP1740/1000000000/AR1740-1)&lt;0.1,"OK","NO")</f>
        <v>OK</v>
      </c>
      <c r="BN1740" s="183"/>
    </row>
    <row r="1741" spans="1:66" ht="38.25" x14ac:dyDescent="0.25">
      <c r="A1741" s="1"/>
      <c r="B1741" s="94">
        <v>1735</v>
      </c>
      <c r="C1741" s="43">
        <v>1135654</v>
      </c>
      <c r="D1741" s="45"/>
      <c r="E1741" s="36" t="s">
        <v>4747</v>
      </c>
      <c r="F1741" s="151" t="s">
        <v>21</v>
      </c>
      <c r="G1741" s="127" t="s">
        <v>29</v>
      </c>
      <c r="H1741" s="46" t="str">
        <f>IFERROR(IFERROR(IF(SEARCH("Usystems",$E1741)&gt;0,"Usystems"),IF(SEARCH("RIIFO",$E1741)&gt;0,"RIIFO","Uponor")),"Uponor")</f>
        <v>RIIFO</v>
      </c>
      <c r="I1741" s="25" t="str">
        <f>IFERROR(MID($D1741,1,7)+0,"")</f>
        <v/>
      </c>
      <c r="J1741" s="25" t="str">
        <f>IFERROR(MID($D1741,10,7)+0,"")</f>
        <v/>
      </c>
      <c r="K1741" s="25" t="str">
        <f>IFERROR(MID($D1741,19,7)+0,"")</f>
        <v/>
      </c>
      <c r="L1741" s="25" t="str">
        <f>IFERROR(MID($D1741,28,7)+0,"")</f>
        <v/>
      </c>
      <c r="M1741" s="25">
        <f>IF(IFERROR(MID($Q1741,1,7)+0,"")&lt;1130000,IF(INDEX(C:C,MATCH(LEFT(Q1741,7)+0,I:I,0))&lt;1130000,"",INDEX(C:C,MATCH(LEFT(Q1741,7)+0,I:I,0))),IFERROR(MID($Q1741,1,7)+0,""))</f>
        <v>1237044</v>
      </c>
      <c r="N1741" s="25" t="str">
        <f>IF(IFERROR(MID($Q1741,10,7)+0,"")&lt;1130000,"",IFERROR(MID($Q1741,10,7)+0,""))</f>
        <v/>
      </c>
      <c r="O1741" s="25" t="str">
        <f>IF(IFERROR(MID($Q1741,19,7)+0,"")&lt;1130000,"",IFERROR(MID($Q1741,19,7)+0,""))</f>
        <v/>
      </c>
      <c r="P1741" s="25">
        <f>IF(M1741="","",IF(N1741="",M1741,M1741&amp;", "&amp;N1741))</f>
        <v>1237044</v>
      </c>
      <c r="Q1741" s="25">
        <v>1237044</v>
      </c>
      <c r="R1741" s="25"/>
      <c r="S1741" s="35" t="s">
        <v>4324</v>
      </c>
      <c r="T1741" s="34" t="s">
        <v>36</v>
      </c>
      <c r="U1741" s="185">
        <v>821</v>
      </c>
      <c r="V1741" s="188">
        <v>821</v>
      </c>
      <c r="W1741" s="189">
        <v>899</v>
      </c>
      <c r="X1741" s="31">
        <v>989</v>
      </c>
      <c r="Y1741" s="90">
        <f>IFERROR(ROUND(X1741/W1741-1,2),"")</f>
        <v>0.1</v>
      </c>
      <c r="Z1741" s="31">
        <f>IF(OR(S1741="VLD MLC components",S1741="VLD MLC pipes",S1741="VLD PEX components",S1741="VLD PEX pipes",S1741="VLD PHC components",S1741="VLD PHC pipes",S1741="Controls VLD"),"По запросу",X1741)</f>
        <v>989</v>
      </c>
      <c r="AA1741" s="63">
        <f>ROUND(X1741/1.2,3)</f>
        <v>824.16700000000003</v>
      </c>
      <c r="AB1741" s="23">
        <v>749.16700000000003</v>
      </c>
      <c r="AC1741" s="190">
        <f>IFERROR(ROUND(AA1741/AB1741-1,2),"")</f>
        <v>0.1</v>
      </c>
      <c r="AD1741" s="25">
        <v>0.14099999999999999</v>
      </c>
      <c r="AE1741" s="25">
        <v>5.3999999999999998E-5</v>
      </c>
      <c r="AF1741" s="25">
        <v>0</v>
      </c>
      <c r="AG1741" s="25">
        <v>65</v>
      </c>
      <c r="AH1741" s="25">
        <v>75</v>
      </c>
      <c r="AI1741" s="25">
        <v>0</v>
      </c>
      <c r="AJ1741" s="25" t="s">
        <v>20</v>
      </c>
      <c r="AK1741" s="42" t="s">
        <v>19</v>
      </c>
      <c r="AL1741" s="25" t="s">
        <v>20</v>
      </c>
      <c r="AM1741" s="25">
        <v>5</v>
      </c>
      <c r="AN1741" s="25">
        <v>100</v>
      </c>
      <c r="AO1741" s="25">
        <v>75</v>
      </c>
      <c r="AP1741" s="25">
        <v>36</v>
      </c>
      <c r="AQ1741" s="25">
        <v>0.71</v>
      </c>
      <c r="AR1741" s="25">
        <v>2.7E-4</v>
      </c>
      <c r="AS1741" s="157">
        <v>0</v>
      </c>
      <c r="AT1741" s="93">
        <v>44713</v>
      </c>
      <c r="AU1741" s="92" t="s">
        <v>3611</v>
      </c>
      <c r="AV1741" s="91" t="s">
        <v>152</v>
      </c>
      <c r="AW1741" s="92" t="s">
        <v>152</v>
      </c>
      <c r="AX1741" s="92" t="s">
        <v>48</v>
      </c>
      <c r="AY1741" s="91" t="s">
        <v>152</v>
      </c>
      <c r="AZ1741" s="23"/>
      <c r="BA1741" s="25" t="s">
        <v>4746</v>
      </c>
      <c r="BB1741" t="s">
        <v>25</v>
      </c>
      <c r="BC1741" t="e">
        <v>#N/A</v>
      </c>
      <c r="BD1741" t="e">
        <f>IF(Z1741=BC1741,"OK")</f>
        <v>#N/A</v>
      </c>
      <c r="BE1741">
        <v>0.14099999999999999</v>
      </c>
      <c r="BF1741">
        <v>1.37E-4</v>
      </c>
      <c r="BG1741">
        <v>370</v>
      </c>
      <c r="BH1741">
        <v>225</v>
      </c>
      <c r="BI1741">
        <v>165</v>
      </c>
      <c r="BJ1741">
        <v>14.1</v>
      </c>
      <c r="BK1741">
        <v>1.3736E-2</v>
      </c>
      <c r="BL1741" t="str">
        <f>IF(ABS(AN1741*AO1741*AP1741/1000000000/AR1741-1)&lt;0.1,"OK","NO")</f>
        <v>OK</v>
      </c>
      <c r="BN1741" s="183"/>
    </row>
    <row r="1742" spans="1:66" ht="38.25" x14ac:dyDescent="0.25">
      <c r="A1742" s="1"/>
      <c r="B1742" s="94">
        <v>1736</v>
      </c>
      <c r="C1742" s="43">
        <v>1135849</v>
      </c>
      <c r="D1742" s="45"/>
      <c r="E1742" s="36" t="s">
        <v>4745</v>
      </c>
      <c r="F1742" s="151" t="s">
        <v>21</v>
      </c>
      <c r="G1742" s="41" t="s">
        <v>29</v>
      </c>
      <c r="H1742" s="46" t="str">
        <f>IFERROR(IFERROR(IF(SEARCH("Usystems",$E1742)&gt;0,"Usystems"),IF(SEARCH("RIIFO",$E1742)&gt;0,"RIIFO","Uponor")),"Uponor")</f>
        <v>RIIFO</v>
      </c>
      <c r="I1742" s="25" t="str">
        <f>IFERROR(MID($D1742,1,7)+0,"")</f>
        <v/>
      </c>
      <c r="J1742" s="25" t="str">
        <f>IFERROR(MID($D1742,10,7)+0,"")</f>
        <v/>
      </c>
      <c r="K1742" s="25" t="str">
        <f>IFERROR(MID($D1742,19,7)+0,"")</f>
        <v/>
      </c>
      <c r="L1742" s="25" t="str">
        <f>IFERROR(MID($D1742,28,7)+0,"")</f>
        <v/>
      </c>
      <c r="M1742" s="25">
        <f>IF(IFERROR(MID($Q1742,1,7)+0,"")&lt;1130000,IF(INDEX(C:C,MATCH(LEFT(Q1742,7)+0,I:I,0))&lt;1130000,"",INDEX(C:C,MATCH(LEFT(Q1742,7)+0,I:I,0))),IFERROR(MID($Q1742,1,7)+0,""))</f>
        <v>1237045</v>
      </c>
      <c r="N1742" s="25" t="str">
        <f>IF(IFERROR(MID($Q1742,10,7)+0,"")&lt;1130000,"",IFERROR(MID($Q1742,10,7)+0,""))</f>
        <v/>
      </c>
      <c r="O1742" s="25" t="str">
        <f>IF(IFERROR(MID($Q1742,19,7)+0,"")&lt;1130000,"",IFERROR(MID($Q1742,19,7)+0,""))</f>
        <v/>
      </c>
      <c r="P1742" s="25">
        <f>IF(M1742="","",IF(N1742="",M1742,M1742&amp;", "&amp;N1742))</f>
        <v>1237045</v>
      </c>
      <c r="Q1742" s="25">
        <v>1237045</v>
      </c>
      <c r="R1742" s="25"/>
      <c r="S1742" s="35" t="s">
        <v>4324</v>
      </c>
      <c r="T1742" s="34" t="s">
        <v>36</v>
      </c>
      <c r="U1742" s="185">
        <v>1810</v>
      </c>
      <c r="V1742" s="188">
        <v>1810</v>
      </c>
      <c r="W1742" s="189">
        <v>1926</v>
      </c>
      <c r="X1742" s="31">
        <v>2119</v>
      </c>
      <c r="Y1742" s="90">
        <f>IFERROR(ROUND(X1742/W1742-1,2),"")</f>
        <v>0.1</v>
      </c>
      <c r="Z1742" s="31">
        <f>IF(OR(S1742="VLD MLC components",S1742="VLD MLC pipes",S1742="VLD PEX components",S1742="VLD PEX pipes",S1742="VLD PHC components",S1742="VLD PHC pipes",S1742="Controls VLD"),"По запросу",X1742)</f>
        <v>2119</v>
      </c>
      <c r="AA1742" s="63">
        <f>ROUND(X1742/1.2,3)</f>
        <v>1765.8330000000001</v>
      </c>
      <c r="AB1742" s="23">
        <v>1605</v>
      </c>
      <c r="AC1742" s="190">
        <f>IFERROR(ROUND(AA1742/AB1742-1,2),"")</f>
        <v>0.1</v>
      </c>
      <c r="AD1742" s="25">
        <v>0.28499999999999998</v>
      </c>
      <c r="AE1742" s="25">
        <v>4.0500000000000002E-5</v>
      </c>
      <c r="AF1742" s="25">
        <v>0</v>
      </c>
      <c r="AG1742" s="25">
        <v>79</v>
      </c>
      <c r="AH1742" s="25">
        <v>89</v>
      </c>
      <c r="AI1742" s="25">
        <v>89</v>
      </c>
      <c r="AJ1742" s="25" t="s">
        <v>20</v>
      </c>
      <c r="AK1742" s="42" t="s">
        <v>19</v>
      </c>
      <c r="AL1742" s="25" t="s">
        <v>20</v>
      </c>
      <c r="AM1742" s="25">
        <v>1</v>
      </c>
      <c r="AN1742" s="25">
        <v>25</v>
      </c>
      <c r="AO1742" s="25">
        <v>45</v>
      </c>
      <c r="AP1742" s="25">
        <v>36</v>
      </c>
      <c r="AQ1742" s="25">
        <v>0.3</v>
      </c>
      <c r="AR1742" s="25">
        <v>4.0500000000000002E-5</v>
      </c>
      <c r="AS1742" s="157">
        <v>125</v>
      </c>
      <c r="AT1742" s="93">
        <v>44713</v>
      </c>
      <c r="AU1742" s="92" t="s">
        <v>3611</v>
      </c>
      <c r="AV1742" s="91" t="s">
        <v>152</v>
      </c>
      <c r="AW1742" s="92" t="s">
        <v>152</v>
      </c>
      <c r="AX1742" s="92" t="s">
        <v>48</v>
      </c>
      <c r="AY1742" s="91" t="s">
        <v>152</v>
      </c>
      <c r="AZ1742" s="23"/>
      <c r="BA1742" s="25" t="s">
        <v>4744</v>
      </c>
      <c r="BB1742" t="s">
        <v>25</v>
      </c>
      <c r="BC1742" t="e">
        <v>#N/A</v>
      </c>
      <c r="BD1742" t="e">
        <f>IF(Z1742=BC1742,"OK")</f>
        <v>#N/A</v>
      </c>
      <c r="BE1742">
        <v>0.28499999999999998</v>
      </c>
      <c r="BF1742">
        <v>2.8600000000000001E-4</v>
      </c>
      <c r="BG1742">
        <v>370</v>
      </c>
      <c r="BH1742">
        <v>225</v>
      </c>
      <c r="BI1742">
        <v>165</v>
      </c>
      <c r="BJ1742">
        <v>13.7</v>
      </c>
      <c r="BK1742">
        <v>1.3736E-2</v>
      </c>
      <c r="BL1742" t="str">
        <f>IF(ABS(AN1742*AO1742*AP1742/1000000000/AR1742-1)&lt;0.1,"OK","NO")</f>
        <v>OK</v>
      </c>
      <c r="BN1742" s="183"/>
    </row>
    <row r="1743" spans="1:66" ht="38.25" x14ac:dyDescent="0.25">
      <c r="A1743" s="1"/>
      <c r="B1743" s="94">
        <v>1737</v>
      </c>
      <c r="C1743" s="43">
        <v>1135666</v>
      </c>
      <c r="D1743" s="45"/>
      <c r="E1743" s="36" t="s">
        <v>4743</v>
      </c>
      <c r="F1743" s="151" t="s">
        <v>21</v>
      </c>
      <c r="G1743" s="41" t="s">
        <v>29</v>
      </c>
      <c r="H1743" s="46" t="str">
        <f>IFERROR(IFERROR(IF(SEARCH("Usystems",$E1743)&gt;0,"Usystems"),IF(SEARCH("RIIFO",$E1743)&gt;0,"RIIFO","Uponor")),"Uponor")</f>
        <v>RIIFO</v>
      </c>
      <c r="I1743" s="25" t="str">
        <f>IFERROR(MID($D1743,1,7)+0,"")</f>
        <v/>
      </c>
      <c r="J1743" s="25" t="str">
        <f>IFERROR(MID($D1743,10,7)+0,"")</f>
        <v/>
      </c>
      <c r="K1743" s="25" t="str">
        <f>IFERROR(MID($D1743,19,7)+0,"")</f>
        <v/>
      </c>
      <c r="L1743" s="25" t="str">
        <f>IFERROR(MID($D1743,28,7)+0,"")</f>
        <v/>
      </c>
      <c r="M1743" s="25">
        <f>IF(IFERROR(MID($Q1743,1,7)+0,"")&lt;1130000,IF(INDEX(C:C,MATCH(LEFT(Q1743,7)+0,I:I,0))&lt;1130000,"",INDEX(C:C,MATCH(LEFT(Q1743,7)+0,I:I,0))),IFERROR(MID($Q1743,1,7)+0,""))</f>
        <v>1237051</v>
      </c>
      <c r="N1743" s="25" t="str">
        <f>IF(IFERROR(MID($Q1743,10,7)+0,"")&lt;1130000,"",IFERROR(MID($Q1743,10,7)+0,""))</f>
        <v/>
      </c>
      <c r="O1743" s="25" t="str">
        <f>IF(IFERROR(MID($Q1743,19,7)+0,"")&lt;1130000,"",IFERROR(MID($Q1743,19,7)+0,""))</f>
        <v/>
      </c>
      <c r="P1743" s="25">
        <f>IF(M1743="","",IF(N1743="",M1743,M1743&amp;", "&amp;N1743))</f>
        <v>1237051</v>
      </c>
      <c r="Q1743" s="25">
        <v>1237051</v>
      </c>
      <c r="R1743" s="25"/>
      <c r="S1743" s="35" t="s">
        <v>4324</v>
      </c>
      <c r="T1743" s="34" t="s">
        <v>36</v>
      </c>
      <c r="U1743" s="185">
        <v>358</v>
      </c>
      <c r="V1743" s="188">
        <v>358</v>
      </c>
      <c r="W1743" s="189">
        <v>414</v>
      </c>
      <c r="X1743" s="31">
        <v>455</v>
      </c>
      <c r="Y1743" s="90">
        <f>IFERROR(ROUND(X1743/W1743-1,2),"")</f>
        <v>0.1</v>
      </c>
      <c r="Z1743" s="31">
        <f>IF(OR(S1743="VLD MLC components",S1743="VLD MLC pipes",S1743="VLD PEX components",S1743="VLD PEX pipes",S1743="VLD PHC components",S1743="VLD PHC pipes",S1743="Controls VLD"),"По запросу",X1743)</f>
        <v>455</v>
      </c>
      <c r="AA1743" s="63">
        <f>ROUND(X1743/1.2,3)</f>
        <v>379.16699999999997</v>
      </c>
      <c r="AB1743" s="23">
        <v>345</v>
      </c>
      <c r="AC1743" s="190">
        <f>IFERROR(ROUND(AA1743/AB1743-1,2),"")</f>
        <v>0.1</v>
      </c>
      <c r="AD1743" s="25">
        <v>4.9000000000000002E-2</v>
      </c>
      <c r="AE1743" s="25">
        <v>2.6999999999999999E-5</v>
      </c>
      <c r="AF1743" s="25">
        <v>0</v>
      </c>
      <c r="AG1743" s="25">
        <v>2115</v>
      </c>
      <c r="AH1743" s="25">
        <v>505</v>
      </c>
      <c r="AI1743" s="25">
        <v>155</v>
      </c>
      <c r="AJ1743" s="25" t="s">
        <v>20</v>
      </c>
      <c r="AK1743" s="42" t="s">
        <v>19</v>
      </c>
      <c r="AL1743" s="25" t="s">
        <v>20</v>
      </c>
      <c r="AM1743" s="25">
        <v>10</v>
      </c>
      <c r="AN1743" s="25">
        <v>100</v>
      </c>
      <c r="AO1743" s="25">
        <v>75</v>
      </c>
      <c r="AP1743" s="25">
        <v>36</v>
      </c>
      <c r="AQ1743" s="25">
        <v>0.49</v>
      </c>
      <c r="AR1743" s="25">
        <v>2.7E-4</v>
      </c>
      <c r="AS1743" s="157">
        <v>180</v>
      </c>
      <c r="AT1743" s="93">
        <v>44713</v>
      </c>
      <c r="AU1743" s="92" t="s">
        <v>3611</v>
      </c>
      <c r="AV1743" s="91" t="s">
        <v>152</v>
      </c>
      <c r="AW1743" s="92" t="s">
        <v>152</v>
      </c>
      <c r="AX1743" s="92" t="s">
        <v>48</v>
      </c>
      <c r="AY1743" s="91" t="s">
        <v>152</v>
      </c>
      <c r="AZ1743" s="23"/>
      <c r="BA1743" s="25" t="s">
        <v>4742</v>
      </c>
      <c r="BB1743" t="s">
        <v>25</v>
      </c>
      <c r="BC1743" t="e">
        <v>#N/A</v>
      </c>
      <c r="BD1743" t="e">
        <f>IF(Z1743=BC1743,"OK")</f>
        <v>#N/A</v>
      </c>
      <c r="BE1743">
        <v>4.9000000000000002E-2</v>
      </c>
      <c r="BF1743">
        <v>5.7000000000000003E-5</v>
      </c>
      <c r="BG1743">
        <v>370</v>
      </c>
      <c r="BH1743">
        <v>225</v>
      </c>
      <c r="BI1743">
        <v>165</v>
      </c>
      <c r="BJ1743">
        <v>11.8</v>
      </c>
      <c r="BK1743">
        <v>1.3736E-2</v>
      </c>
      <c r="BL1743" t="str">
        <f>IF(ABS(AN1743*AO1743*AP1743/1000000000/AR1743-1)&lt;0.1,"OK","NO")</f>
        <v>OK</v>
      </c>
      <c r="BN1743" s="183"/>
    </row>
    <row r="1744" spans="1:66" ht="38.25" x14ac:dyDescent="0.25">
      <c r="A1744" s="1"/>
      <c r="B1744" s="94">
        <v>1738</v>
      </c>
      <c r="C1744" s="43">
        <v>1135667</v>
      </c>
      <c r="D1744" s="45"/>
      <c r="E1744" s="36" t="s">
        <v>4741</v>
      </c>
      <c r="F1744" s="151" t="s">
        <v>21</v>
      </c>
      <c r="G1744" s="41" t="s">
        <v>29</v>
      </c>
      <c r="H1744" s="46" t="str">
        <f>IFERROR(IFERROR(IF(SEARCH("Usystems",$E1744)&gt;0,"Usystems"),IF(SEARCH("RIIFO",$E1744)&gt;0,"RIIFO","Uponor")),"Uponor")</f>
        <v>RIIFO</v>
      </c>
      <c r="I1744" s="25" t="str">
        <f>IFERROR(MID($D1744,1,7)+0,"")</f>
        <v/>
      </c>
      <c r="J1744" s="25" t="str">
        <f>IFERROR(MID($D1744,10,7)+0,"")</f>
        <v/>
      </c>
      <c r="K1744" s="25" t="str">
        <f>IFERROR(MID($D1744,19,7)+0,"")</f>
        <v/>
      </c>
      <c r="L1744" s="25" t="str">
        <f>IFERROR(MID($D1744,28,7)+0,"")</f>
        <v/>
      </c>
      <c r="M1744" s="25">
        <f>IF(IFERROR(MID($Q1744,1,7)+0,"")&lt;1130000,IF(INDEX(C:C,MATCH(LEFT(Q1744,7)+0,I:I,0))&lt;1130000,"",INDEX(C:C,MATCH(LEFT(Q1744,7)+0,I:I,0))),IFERROR(MID($Q1744,1,7)+0,""))</f>
        <v>1237052</v>
      </c>
      <c r="N1744" s="25" t="str">
        <f>IF(IFERROR(MID($Q1744,10,7)+0,"")&lt;1130000,"",IFERROR(MID($Q1744,10,7)+0,""))</f>
        <v/>
      </c>
      <c r="O1744" s="25" t="str">
        <f>IF(IFERROR(MID($Q1744,19,7)+0,"")&lt;1130000,"",IFERROR(MID($Q1744,19,7)+0,""))</f>
        <v/>
      </c>
      <c r="P1744" s="25">
        <f>IF(M1744="","",IF(N1744="",M1744,M1744&amp;", "&amp;N1744))</f>
        <v>1237052</v>
      </c>
      <c r="Q1744" s="25">
        <v>1237052</v>
      </c>
      <c r="R1744" s="25"/>
      <c r="S1744" s="35" t="s">
        <v>4324</v>
      </c>
      <c r="T1744" s="34" t="s">
        <v>36</v>
      </c>
      <c r="U1744" s="185">
        <v>500</v>
      </c>
      <c r="V1744" s="188">
        <v>500</v>
      </c>
      <c r="W1744" s="189">
        <v>562</v>
      </c>
      <c r="X1744" s="31">
        <v>618</v>
      </c>
      <c r="Y1744" s="90">
        <f>IFERROR(ROUND(X1744/W1744-1,2),"")</f>
        <v>0.1</v>
      </c>
      <c r="Z1744" s="31">
        <f>IF(OR(S1744="VLD MLC components",S1744="VLD MLC pipes",S1744="VLD PEX components",S1744="VLD PEX pipes",S1744="VLD PHC components",S1744="VLD PHC pipes",S1744="Controls VLD"),"По запросу",X1744)</f>
        <v>618</v>
      </c>
      <c r="AA1744" s="63">
        <f>ROUND(X1744/1.2,3)</f>
        <v>515</v>
      </c>
      <c r="AB1744" s="23">
        <v>468.33300000000003</v>
      </c>
      <c r="AC1744" s="190">
        <f>IFERROR(ROUND(AA1744/AB1744-1,2),"")</f>
        <v>0.1</v>
      </c>
      <c r="AD1744" s="25">
        <v>7.6999999999999999E-2</v>
      </c>
      <c r="AE1744" s="25">
        <v>5.3999999999999998E-5</v>
      </c>
      <c r="AF1744" s="25">
        <v>0</v>
      </c>
      <c r="AG1744" s="25">
        <v>120</v>
      </c>
      <c r="AH1744" s="25">
        <v>30</v>
      </c>
      <c r="AI1744" s="25">
        <v>120</v>
      </c>
      <c r="AJ1744" s="25" t="s">
        <v>20</v>
      </c>
      <c r="AK1744" s="42" t="s">
        <v>19</v>
      </c>
      <c r="AL1744" s="25" t="s">
        <v>20</v>
      </c>
      <c r="AM1744" s="25">
        <v>5</v>
      </c>
      <c r="AN1744" s="25">
        <v>100</v>
      </c>
      <c r="AO1744" s="25">
        <v>75</v>
      </c>
      <c r="AP1744" s="25">
        <v>36</v>
      </c>
      <c r="AQ1744" s="25">
        <v>0.38500000000000001</v>
      </c>
      <c r="AR1744" s="25">
        <v>2.7E-4</v>
      </c>
      <c r="AS1744" s="157">
        <v>0</v>
      </c>
      <c r="AT1744" s="93">
        <v>44713</v>
      </c>
      <c r="AU1744" s="92" t="s">
        <v>3611</v>
      </c>
      <c r="AV1744" s="91" t="s">
        <v>152</v>
      </c>
      <c r="AW1744" s="92" t="s">
        <v>152</v>
      </c>
      <c r="AX1744" s="92" t="s">
        <v>48</v>
      </c>
      <c r="AY1744" s="91" t="s">
        <v>152</v>
      </c>
      <c r="AZ1744" s="23"/>
      <c r="BA1744" s="25" t="s">
        <v>4034</v>
      </c>
      <c r="BB1744" t="s">
        <v>25</v>
      </c>
      <c r="BC1744" t="e">
        <v>#N/A</v>
      </c>
      <c r="BD1744" t="e">
        <f>IF(Z1744=BC1744,"OK")</f>
        <v>#N/A</v>
      </c>
      <c r="BE1744">
        <v>7.6999999999999999E-2</v>
      </c>
      <c r="BF1744">
        <v>1.1400000000000001E-4</v>
      </c>
      <c r="BG1744">
        <v>370</v>
      </c>
      <c r="BH1744">
        <v>225</v>
      </c>
      <c r="BI1744">
        <v>165</v>
      </c>
      <c r="BJ1744">
        <v>9.1999999999999993</v>
      </c>
      <c r="BK1744">
        <v>1.3736E-2</v>
      </c>
      <c r="BL1744" t="str">
        <f>IF(ABS(AN1744*AO1744*AP1744/1000000000/AR1744-1)&lt;0.1,"OK","NO")</f>
        <v>OK</v>
      </c>
      <c r="BN1744" s="183"/>
    </row>
    <row r="1745" spans="1:66" ht="38.25" x14ac:dyDescent="0.25">
      <c r="A1745" s="1"/>
      <c r="B1745" s="94">
        <v>1739</v>
      </c>
      <c r="C1745" s="43">
        <v>1135668</v>
      </c>
      <c r="D1745" s="45"/>
      <c r="E1745" s="36" t="s">
        <v>4740</v>
      </c>
      <c r="F1745" s="151" t="s">
        <v>21</v>
      </c>
      <c r="G1745" s="41" t="s">
        <v>29</v>
      </c>
      <c r="H1745" s="46" t="str">
        <f>IFERROR(IFERROR(IF(SEARCH("Usystems",$E1745)&gt;0,"Usystems"),IF(SEARCH("RIIFO",$E1745)&gt;0,"RIIFO","Uponor")),"Uponor")</f>
        <v>RIIFO</v>
      </c>
      <c r="I1745" s="25" t="str">
        <f>IFERROR(MID($D1745,1,7)+0,"")</f>
        <v/>
      </c>
      <c r="J1745" s="25" t="str">
        <f>IFERROR(MID($D1745,10,7)+0,"")</f>
        <v/>
      </c>
      <c r="K1745" s="25" t="str">
        <f>IFERROR(MID($D1745,19,7)+0,"")</f>
        <v/>
      </c>
      <c r="L1745" s="25" t="str">
        <f>IFERROR(MID($D1745,28,7)+0,"")</f>
        <v/>
      </c>
      <c r="M1745" s="25">
        <f>IF(IFERROR(MID($Q1745,1,7)+0,"")&lt;1130000,IF(INDEX(C:C,MATCH(LEFT(Q1745,7)+0,I:I,0))&lt;1130000,"",INDEX(C:C,MATCH(LEFT(Q1745,7)+0,I:I,0))),IFERROR(MID($Q1745,1,7)+0,""))</f>
        <v>1237053</v>
      </c>
      <c r="N1745" s="25" t="str">
        <f>IF(IFERROR(MID($Q1745,10,7)+0,"")&lt;1130000,"",IFERROR(MID($Q1745,10,7)+0,""))</f>
        <v/>
      </c>
      <c r="O1745" s="25" t="str">
        <f>IF(IFERROR(MID($Q1745,19,7)+0,"")&lt;1130000,"",IFERROR(MID($Q1745,19,7)+0,""))</f>
        <v/>
      </c>
      <c r="P1745" s="25">
        <f>IF(M1745="","",IF(N1745="",M1745,M1745&amp;", "&amp;N1745))</f>
        <v>1237053</v>
      </c>
      <c r="Q1745" s="25">
        <v>1237053</v>
      </c>
      <c r="R1745" s="25"/>
      <c r="S1745" s="35" t="s">
        <v>4324</v>
      </c>
      <c r="T1745" s="34" t="s">
        <v>36</v>
      </c>
      <c r="U1745" s="185">
        <v>535</v>
      </c>
      <c r="V1745" s="188">
        <v>535</v>
      </c>
      <c r="W1745" s="189">
        <v>598</v>
      </c>
      <c r="X1745" s="31">
        <v>658</v>
      </c>
      <c r="Y1745" s="90">
        <f>IFERROR(ROUND(X1745/W1745-1,2),"")</f>
        <v>0.1</v>
      </c>
      <c r="Z1745" s="31">
        <f>IF(OR(S1745="VLD MLC components",S1745="VLD MLC pipes",S1745="VLD PEX components",S1745="VLD PEX pipes",S1745="VLD PHC components",S1745="VLD PHC pipes",S1745="Controls VLD"),"По запросу",X1745)</f>
        <v>658</v>
      </c>
      <c r="AA1745" s="63">
        <f>ROUND(X1745/1.2,3)</f>
        <v>548.33299999999997</v>
      </c>
      <c r="AB1745" s="23">
        <v>498.33300000000003</v>
      </c>
      <c r="AC1745" s="190">
        <f>IFERROR(ROUND(AA1745/AB1745-1,2),"")</f>
        <v>0.1</v>
      </c>
      <c r="AD1745" s="25">
        <v>8.3000000000000004E-2</v>
      </c>
      <c r="AE1745" s="25">
        <v>5.3999999999999998E-5</v>
      </c>
      <c r="AF1745" s="25">
        <v>0</v>
      </c>
      <c r="AG1745" s="25">
        <v>235</v>
      </c>
      <c r="AH1745" s="25">
        <v>0</v>
      </c>
      <c r="AI1745" s="25">
        <v>105</v>
      </c>
      <c r="AJ1745" s="25" t="s">
        <v>20</v>
      </c>
      <c r="AK1745" s="42" t="s">
        <v>19</v>
      </c>
      <c r="AL1745" s="25" t="s">
        <v>20</v>
      </c>
      <c r="AM1745" s="25">
        <v>5</v>
      </c>
      <c r="AN1745" s="25">
        <v>100</v>
      </c>
      <c r="AO1745" s="25">
        <v>75</v>
      </c>
      <c r="AP1745" s="25">
        <v>36</v>
      </c>
      <c r="AQ1745" s="25">
        <v>0.41499999999999998</v>
      </c>
      <c r="AR1745" s="25">
        <v>2.7E-4</v>
      </c>
      <c r="AS1745" s="157">
        <v>80</v>
      </c>
      <c r="AT1745" s="93">
        <v>44713</v>
      </c>
      <c r="AU1745" s="92" t="s">
        <v>3611</v>
      </c>
      <c r="AV1745" s="91" t="s">
        <v>152</v>
      </c>
      <c r="AW1745" s="92" t="s">
        <v>152</v>
      </c>
      <c r="AX1745" s="92" t="s">
        <v>48</v>
      </c>
      <c r="AY1745" s="91" t="s">
        <v>152</v>
      </c>
      <c r="AZ1745" s="23"/>
      <c r="BA1745" s="25" t="s">
        <v>837</v>
      </c>
      <c r="BB1745" t="s">
        <v>25</v>
      </c>
      <c r="BC1745" t="e">
        <v>#N/A</v>
      </c>
      <c r="BD1745" t="e">
        <f>IF(Z1745=BC1745,"OK")</f>
        <v>#N/A</v>
      </c>
      <c r="BE1745">
        <v>8.3000000000000004E-2</v>
      </c>
      <c r="BF1745">
        <v>1.1400000000000001E-4</v>
      </c>
      <c r="BG1745">
        <v>370</v>
      </c>
      <c r="BH1745">
        <v>225</v>
      </c>
      <c r="BI1745">
        <v>165</v>
      </c>
      <c r="BJ1745">
        <v>10</v>
      </c>
      <c r="BK1745">
        <v>1.3736E-2</v>
      </c>
      <c r="BL1745" t="str">
        <f>IF(ABS(AN1745*AO1745*AP1745/1000000000/AR1745-1)&lt;0.1,"OK","NO")</f>
        <v>OK</v>
      </c>
      <c r="BN1745" s="183"/>
    </row>
    <row r="1746" spans="1:66" ht="25.5" x14ac:dyDescent="0.25">
      <c r="A1746" s="1"/>
      <c r="B1746" s="94">
        <v>1740</v>
      </c>
      <c r="C1746" s="43">
        <v>1135669</v>
      </c>
      <c r="D1746" s="45"/>
      <c r="E1746" s="36" t="s">
        <v>4739</v>
      </c>
      <c r="F1746" s="151" t="s">
        <v>21</v>
      </c>
      <c r="G1746" s="41" t="s">
        <v>27</v>
      </c>
      <c r="H1746" s="46" t="str">
        <f>IFERROR(IFERROR(IF(SEARCH("Usystems",$E1746)&gt;0,"Usystems"),IF(SEARCH("RIIFO",$E1746)&gt;0,"RIIFO","Uponor")),"Uponor")</f>
        <v>RIIFO</v>
      </c>
      <c r="I1746" s="25" t="str">
        <f>IFERROR(MID($D1746,1,7)+0,"")</f>
        <v/>
      </c>
      <c r="J1746" s="25" t="str">
        <f>IFERROR(MID($D1746,10,7)+0,"")</f>
        <v/>
      </c>
      <c r="K1746" s="25" t="str">
        <f>IFERROR(MID($D1746,19,7)+0,"")</f>
        <v/>
      </c>
      <c r="L1746" s="25" t="str">
        <f>IFERROR(MID($D1746,28,7)+0,"")</f>
        <v/>
      </c>
      <c r="M1746" s="25">
        <f>IF(IFERROR(MID($Q1746,1,7)+0,"")&lt;1130000,IF(INDEX(C:C,MATCH(LEFT(Q1746,7)+0,I:I,0))&lt;1130000,"",INDEX(C:C,MATCH(LEFT(Q1746,7)+0,I:I,0))),IFERROR(MID($Q1746,1,7)+0,""))</f>
        <v>1237055</v>
      </c>
      <c r="N1746" s="25" t="str">
        <f>IF(IFERROR(MID($Q1746,10,7)+0,"")&lt;1130000,"",IFERROR(MID($Q1746,10,7)+0,""))</f>
        <v/>
      </c>
      <c r="O1746" s="25" t="str">
        <f>IF(IFERROR(MID($Q1746,19,7)+0,"")&lt;1130000,"",IFERROR(MID($Q1746,19,7)+0,""))</f>
        <v/>
      </c>
      <c r="P1746" s="25">
        <f>IF(M1746="","",IF(N1746="",M1746,M1746&amp;", "&amp;N1746))</f>
        <v>1237055</v>
      </c>
      <c r="Q1746" s="25">
        <v>1237055</v>
      </c>
      <c r="R1746" s="25"/>
      <c r="S1746" s="35" t="s">
        <v>4324</v>
      </c>
      <c r="T1746" s="34" t="s">
        <v>36</v>
      </c>
      <c r="U1746" s="185">
        <v>758</v>
      </c>
      <c r="V1746" s="188">
        <v>758</v>
      </c>
      <c r="W1746" s="189">
        <v>826</v>
      </c>
      <c r="X1746" s="31">
        <v>909</v>
      </c>
      <c r="Y1746" s="90">
        <f>IFERROR(ROUND(X1746/W1746-1,2),"")</f>
        <v>0.1</v>
      </c>
      <c r="Z1746" s="31">
        <f>IF(OR(S1746="VLD MLC components",S1746="VLD MLC pipes",S1746="VLD PEX components",S1746="VLD PEX pipes",S1746="VLD PHC components",S1746="VLD PHC pipes",S1746="Controls VLD"),"По запросу",X1746)</f>
        <v>909</v>
      </c>
      <c r="AA1746" s="63">
        <f>ROUND(X1746/1.2,3)</f>
        <v>757.5</v>
      </c>
      <c r="AB1746" s="23">
        <v>688.33299999999997</v>
      </c>
      <c r="AC1746" s="190">
        <f>IFERROR(ROUND(AA1746/AB1746-1,2),"")</f>
        <v>0.1</v>
      </c>
      <c r="AD1746" s="25">
        <v>0.129</v>
      </c>
      <c r="AE1746" s="25">
        <v>6.7500000000000001E-5</v>
      </c>
      <c r="AF1746" s="25">
        <v>0</v>
      </c>
      <c r="AG1746" s="25" t="s">
        <v>22</v>
      </c>
      <c r="AH1746" s="25">
        <v>20</v>
      </c>
      <c r="AI1746" s="25">
        <v>40</v>
      </c>
      <c r="AJ1746" s="25" t="s">
        <v>20</v>
      </c>
      <c r="AK1746" s="42" t="s">
        <v>19</v>
      </c>
      <c r="AL1746" s="25" t="s">
        <v>20</v>
      </c>
      <c r="AM1746" s="25">
        <v>4</v>
      </c>
      <c r="AN1746" s="25">
        <v>100</v>
      </c>
      <c r="AO1746" s="25">
        <v>75</v>
      </c>
      <c r="AP1746" s="25">
        <v>36</v>
      </c>
      <c r="AQ1746" s="25">
        <v>0.51600000000000001</v>
      </c>
      <c r="AR1746" s="25">
        <v>2.7E-4</v>
      </c>
      <c r="AS1746" s="157">
        <v>0</v>
      </c>
      <c r="AT1746" s="93">
        <v>44713</v>
      </c>
      <c r="AU1746" s="92" t="s">
        <v>3611</v>
      </c>
      <c r="AV1746" s="91" t="s">
        <v>152</v>
      </c>
      <c r="AW1746" s="92" t="s">
        <v>152</v>
      </c>
      <c r="AX1746" s="92" t="s">
        <v>48</v>
      </c>
      <c r="AY1746" s="91" t="s">
        <v>152</v>
      </c>
      <c r="AZ1746" s="23"/>
      <c r="BA1746" s="25" t="s">
        <v>4738</v>
      </c>
      <c r="BB1746" t="s">
        <v>25</v>
      </c>
      <c r="BC1746" t="e">
        <v>#N/A</v>
      </c>
      <c r="BD1746" t="e">
        <f>IF(Z1746=BC1746,"OK")</f>
        <v>#N/A</v>
      </c>
      <c r="BE1746">
        <v>0.129</v>
      </c>
      <c r="BF1746">
        <v>2.1499999999999999E-4</v>
      </c>
      <c r="BG1746">
        <v>370</v>
      </c>
      <c r="BH1746">
        <v>225</v>
      </c>
      <c r="BI1746">
        <v>165</v>
      </c>
      <c r="BJ1746">
        <v>8.3000000000000007</v>
      </c>
      <c r="BK1746">
        <v>1.3736E-2</v>
      </c>
      <c r="BL1746" t="str">
        <f>IF(ABS(AN1746*AO1746*AP1746/1000000000/AR1746-1)&lt;0.1,"OK","NO")</f>
        <v>OK</v>
      </c>
      <c r="BN1746" s="183"/>
    </row>
    <row r="1747" spans="1:66" ht="38.25" x14ac:dyDescent="0.25">
      <c r="A1747" s="1"/>
      <c r="B1747" s="94">
        <v>1741</v>
      </c>
      <c r="C1747" s="43">
        <v>1135857</v>
      </c>
      <c r="D1747" s="45"/>
      <c r="E1747" s="36" t="s">
        <v>4737</v>
      </c>
      <c r="F1747" s="151" t="s">
        <v>21</v>
      </c>
      <c r="G1747" s="41" t="s">
        <v>29</v>
      </c>
      <c r="H1747" s="46" t="str">
        <f>IFERROR(IFERROR(IF(SEARCH("Usystems",$E1747)&gt;0,"Usystems"),IF(SEARCH("RIIFO",$E1747)&gt;0,"RIIFO","Uponor")),"Uponor")</f>
        <v>RIIFO</v>
      </c>
      <c r="I1747" s="25" t="str">
        <f>IFERROR(MID($D1747,1,7)+0,"")</f>
        <v/>
      </c>
      <c r="J1747" s="25" t="str">
        <f>IFERROR(MID($D1747,10,7)+0,"")</f>
        <v/>
      </c>
      <c r="K1747" s="25" t="str">
        <f>IFERROR(MID($D1747,19,7)+0,"")</f>
        <v/>
      </c>
      <c r="L1747" s="25" t="str">
        <f>IFERROR(MID($D1747,28,7)+0,"")</f>
        <v/>
      </c>
      <c r="M1747" s="25">
        <f>IF(IFERROR(MID($Q1747,1,7)+0,"")&lt;1130000,IF(INDEX(C:C,MATCH(LEFT(Q1747,7)+0,I:I,0))&lt;1130000,"",INDEX(C:C,MATCH(LEFT(Q1747,7)+0,I:I,0))),IFERROR(MID($Q1747,1,7)+0,""))</f>
        <v>1237054</v>
      </c>
      <c r="N1747" s="25" t="str">
        <f>IF(IFERROR(MID($Q1747,10,7)+0,"")&lt;1130000,"",IFERROR(MID($Q1747,10,7)+0,""))</f>
        <v/>
      </c>
      <c r="O1747" s="25" t="str">
        <f>IF(IFERROR(MID($Q1747,19,7)+0,"")&lt;1130000,"",IFERROR(MID($Q1747,19,7)+0,""))</f>
        <v/>
      </c>
      <c r="P1747" s="25">
        <f>IF(M1747="","",IF(N1747="",M1747,M1747&amp;", "&amp;N1747))</f>
        <v>1237054</v>
      </c>
      <c r="Q1747" s="25">
        <v>1237054</v>
      </c>
      <c r="R1747" s="25"/>
      <c r="S1747" s="35" t="s">
        <v>4324</v>
      </c>
      <c r="T1747" s="34" t="s">
        <v>36</v>
      </c>
      <c r="U1747" s="185">
        <v>650</v>
      </c>
      <c r="V1747" s="188">
        <v>650</v>
      </c>
      <c r="W1747" s="189">
        <v>725</v>
      </c>
      <c r="X1747" s="31">
        <v>798</v>
      </c>
      <c r="Y1747" s="90">
        <f>IFERROR(ROUND(X1747/W1747-1,2),"")</f>
        <v>0.1</v>
      </c>
      <c r="Z1747" s="31">
        <f>IF(OR(S1747="VLD MLC components",S1747="VLD MLC pipes",S1747="VLD PEX components",S1747="VLD PEX pipes",S1747="VLD PHC components",S1747="VLD PHC pipes",S1747="Controls VLD"),"По запросу",X1747)</f>
        <v>798</v>
      </c>
      <c r="AA1747" s="63">
        <f>ROUND(X1747/1.2,3)</f>
        <v>665</v>
      </c>
      <c r="AB1747" s="23">
        <v>604.16700000000003</v>
      </c>
      <c r="AC1747" s="190">
        <f>IFERROR(ROUND(AA1747/AB1747-1,2),"")</f>
        <v>0.1</v>
      </c>
      <c r="AD1747" s="25">
        <v>0.10299999999999999</v>
      </c>
      <c r="AE1747" s="25">
        <v>5.3999999999999998E-5</v>
      </c>
      <c r="AF1747" s="25">
        <v>0</v>
      </c>
      <c r="AG1747" s="25">
        <v>5</v>
      </c>
      <c r="AH1747" s="25">
        <v>5</v>
      </c>
      <c r="AI1747" s="25">
        <v>10</v>
      </c>
      <c r="AJ1747" s="25" t="s">
        <v>20</v>
      </c>
      <c r="AK1747" s="42" t="s">
        <v>19</v>
      </c>
      <c r="AL1747" s="25" t="s">
        <v>20</v>
      </c>
      <c r="AM1747" s="25">
        <v>5</v>
      </c>
      <c r="AN1747" s="25">
        <v>100</v>
      </c>
      <c r="AO1747" s="25">
        <v>75</v>
      </c>
      <c r="AP1747" s="25">
        <v>36</v>
      </c>
      <c r="AQ1747" s="25">
        <v>0.51500000000000001</v>
      </c>
      <c r="AR1747" s="25">
        <v>2.7E-4</v>
      </c>
      <c r="AS1747" s="157">
        <v>55</v>
      </c>
      <c r="AT1747" s="93">
        <v>44713</v>
      </c>
      <c r="AU1747" s="92" t="s">
        <v>3611</v>
      </c>
      <c r="AV1747" s="91" t="s">
        <v>152</v>
      </c>
      <c r="AW1747" s="92" t="s">
        <v>152</v>
      </c>
      <c r="AX1747" s="92" t="s">
        <v>48</v>
      </c>
      <c r="AY1747" s="91" t="s">
        <v>152</v>
      </c>
      <c r="AZ1747" s="23"/>
      <c r="BA1747" s="25" t="s">
        <v>4736</v>
      </c>
      <c r="BB1747" t="s">
        <v>25</v>
      </c>
      <c r="BC1747" t="e">
        <v>#N/A</v>
      </c>
      <c r="BD1747" t="e">
        <f>IF(Z1747=BC1747,"OK")</f>
        <v>#N/A</v>
      </c>
      <c r="BE1747">
        <v>0.10299999999999999</v>
      </c>
      <c r="BF1747">
        <v>1.7200000000000001E-4</v>
      </c>
      <c r="BG1747">
        <v>370</v>
      </c>
      <c r="BH1747">
        <v>225</v>
      </c>
      <c r="BI1747">
        <v>165</v>
      </c>
      <c r="BJ1747">
        <v>8.1999999999999993</v>
      </c>
      <c r="BK1747">
        <v>1.3736E-2</v>
      </c>
      <c r="BL1747" t="str">
        <f>IF(ABS(AN1747*AO1747*AP1747/1000000000/AR1747-1)&lt;0.1,"OK","NO")</f>
        <v>OK</v>
      </c>
      <c r="BN1747" s="183"/>
    </row>
    <row r="1748" spans="1:66" ht="38.25" x14ac:dyDescent="0.25">
      <c r="A1748" s="1"/>
      <c r="B1748" s="94">
        <v>1742</v>
      </c>
      <c r="C1748" s="43">
        <v>1135858</v>
      </c>
      <c r="D1748" s="45"/>
      <c r="E1748" s="36" t="s">
        <v>4735</v>
      </c>
      <c r="F1748" s="151" t="s">
        <v>21</v>
      </c>
      <c r="G1748" s="41" t="s">
        <v>29</v>
      </c>
      <c r="H1748" s="46" t="str">
        <f>IFERROR(IFERROR(IF(SEARCH("Usystems",$E1748)&gt;0,"Usystems"),IF(SEARCH("RIIFO",$E1748)&gt;0,"RIIFO","Uponor")),"Uponor")</f>
        <v>RIIFO</v>
      </c>
      <c r="I1748" s="25" t="str">
        <f>IFERROR(MID($D1748,1,7)+0,"")</f>
        <v/>
      </c>
      <c r="J1748" s="25" t="str">
        <f>IFERROR(MID($D1748,10,7)+0,"")</f>
        <v/>
      </c>
      <c r="K1748" s="25" t="str">
        <f>IFERROR(MID($D1748,19,7)+0,"")</f>
        <v/>
      </c>
      <c r="L1748" s="25" t="str">
        <f>IFERROR(MID($D1748,28,7)+0,"")</f>
        <v/>
      </c>
      <c r="M1748" s="25">
        <f>IF(IFERROR(MID($Q1748,1,7)+0,"")&lt;1130000,IF(INDEX(C:C,MATCH(LEFT(Q1748,7)+0,I:I,0))&lt;1130000,"",INDEX(C:C,MATCH(LEFT(Q1748,7)+0,I:I,0))),IFERROR(MID($Q1748,1,7)+0,""))</f>
        <v>1237057</v>
      </c>
      <c r="N1748" s="25" t="str">
        <f>IF(IFERROR(MID($Q1748,10,7)+0,"")&lt;1130000,"",IFERROR(MID($Q1748,10,7)+0,""))</f>
        <v/>
      </c>
      <c r="O1748" s="25" t="str">
        <f>IF(IFERROR(MID($Q1748,19,7)+0,"")&lt;1130000,"",IFERROR(MID($Q1748,19,7)+0,""))</f>
        <v/>
      </c>
      <c r="P1748" s="25">
        <f>IF(M1748="","",IF(N1748="",M1748,M1748&amp;", "&amp;N1748))</f>
        <v>1237057</v>
      </c>
      <c r="Q1748" s="25">
        <v>1237057</v>
      </c>
      <c r="R1748" s="25"/>
      <c r="S1748" s="35" t="s">
        <v>4324</v>
      </c>
      <c r="T1748" s="34" t="s">
        <v>36</v>
      </c>
      <c r="U1748" s="185">
        <v>1384</v>
      </c>
      <c r="V1748" s="188">
        <v>1384</v>
      </c>
      <c r="W1748" s="189">
        <v>1504</v>
      </c>
      <c r="X1748" s="31">
        <v>1654</v>
      </c>
      <c r="Y1748" s="90">
        <f>IFERROR(ROUND(X1748/W1748-1,2),"")</f>
        <v>0.1</v>
      </c>
      <c r="Z1748" s="31">
        <f>IF(OR(S1748="VLD MLC components",S1748="VLD MLC pipes",S1748="VLD PEX components",S1748="VLD PEX pipes",S1748="VLD PHC components",S1748="VLD PHC pipes",S1748="Controls VLD"),"По запросу",X1748)</f>
        <v>1654</v>
      </c>
      <c r="AA1748" s="63">
        <f>ROUND(X1748/1.2,3)</f>
        <v>1378.3330000000001</v>
      </c>
      <c r="AB1748" s="23">
        <v>1253.3330000000001</v>
      </c>
      <c r="AC1748" s="190">
        <f>IFERROR(ROUND(AA1748/AB1748-1,2),"")</f>
        <v>0.1</v>
      </c>
      <c r="AD1748" s="25">
        <v>0.19500000000000001</v>
      </c>
      <c r="AE1748" s="25">
        <v>4.0500000000000002E-5</v>
      </c>
      <c r="AF1748" s="25">
        <v>0</v>
      </c>
      <c r="AG1748" s="25">
        <v>26</v>
      </c>
      <c r="AH1748" s="25">
        <v>36</v>
      </c>
      <c r="AI1748" s="25">
        <v>36</v>
      </c>
      <c r="AJ1748" s="25" t="s">
        <v>20</v>
      </c>
      <c r="AK1748" s="42" t="s">
        <v>19</v>
      </c>
      <c r="AL1748" s="25" t="s">
        <v>20</v>
      </c>
      <c r="AM1748" s="25">
        <v>1</v>
      </c>
      <c r="AN1748" s="25">
        <v>25</v>
      </c>
      <c r="AO1748" s="25">
        <v>45</v>
      </c>
      <c r="AP1748" s="25">
        <v>36</v>
      </c>
      <c r="AQ1748" s="25">
        <v>0.19500000000000001</v>
      </c>
      <c r="AR1748" s="25">
        <v>4.0500000000000002E-5</v>
      </c>
      <c r="AS1748" s="157">
        <v>48</v>
      </c>
      <c r="AT1748" s="93">
        <v>44713</v>
      </c>
      <c r="AU1748" s="92" t="s">
        <v>3611</v>
      </c>
      <c r="AV1748" s="91" t="s">
        <v>152</v>
      </c>
      <c r="AW1748" s="92" t="s">
        <v>152</v>
      </c>
      <c r="AX1748" s="92" t="s">
        <v>48</v>
      </c>
      <c r="AY1748" s="91" t="s">
        <v>152</v>
      </c>
      <c r="AZ1748" s="23"/>
      <c r="BA1748" s="25" t="s">
        <v>4336</v>
      </c>
      <c r="BB1748" t="s">
        <v>25</v>
      </c>
      <c r="BC1748" t="e">
        <v>#N/A</v>
      </c>
      <c r="BD1748" t="e">
        <f>IF(Z1748=BC1748,"OK")</f>
        <v>#N/A</v>
      </c>
      <c r="BE1748">
        <v>0.19500000000000001</v>
      </c>
      <c r="BF1748">
        <v>2.2900000000000001E-4</v>
      </c>
      <c r="BG1748">
        <v>370</v>
      </c>
      <c r="BH1748">
        <v>225</v>
      </c>
      <c r="BI1748">
        <v>165</v>
      </c>
      <c r="BJ1748">
        <v>11.7</v>
      </c>
      <c r="BK1748">
        <v>1.3736E-2</v>
      </c>
      <c r="BL1748" t="str">
        <f>IF(ABS(AN1748*AO1748*AP1748/1000000000/AR1748-1)&lt;0.1,"OK","NO")</f>
        <v>OK</v>
      </c>
      <c r="BN1748" s="183"/>
    </row>
    <row r="1749" spans="1:66" ht="38.25" x14ac:dyDescent="0.25">
      <c r="A1749" s="1"/>
      <c r="B1749" s="94">
        <v>1743</v>
      </c>
      <c r="C1749" s="43">
        <v>1135670</v>
      </c>
      <c r="D1749" s="45"/>
      <c r="E1749" s="36" t="s">
        <v>4734</v>
      </c>
      <c r="F1749" s="151" t="s">
        <v>21</v>
      </c>
      <c r="G1749" s="41" t="s">
        <v>29</v>
      </c>
      <c r="H1749" s="46" t="str">
        <f>IFERROR(IFERROR(IF(SEARCH("Usystems",$E1749)&gt;0,"Usystems"),IF(SEARCH("RIIFO",$E1749)&gt;0,"RIIFO","Uponor")),"Uponor")</f>
        <v>RIIFO</v>
      </c>
      <c r="I1749" s="25" t="str">
        <f>IFERROR(MID($D1749,1,7)+0,"")</f>
        <v/>
      </c>
      <c r="J1749" s="25" t="str">
        <f>IFERROR(MID($D1749,10,7)+0,"")</f>
        <v/>
      </c>
      <c r="K1749" s="25" t="str">
        <f>IFERROR(MID($D1749,19,7)+0,"")</f>
        <v/>
      </c>
      <c r="L1749" s="25" t="str">
        <f>IFERROR(MID($D1749,28,7)+0,"")</f>
        <v/>
      </c>
      <c r="M1749" s="25">
        <f>IF(IFERROR(MID($Q1749,1,7)+0,"")&lt;1130000,IF(INDEX(C:C,MATCH(LEFT(Q1749,7)+0,I:I,0))&lt;1130000,"",INDEX(C:C,MATCH(LEFT(Q1749,7)+0,I:I,0))),IFERROR(MID($Q1749,1,7)+0,""))</f>
        <v>1237081</v>
      </c>
      <c r="N1749" s="25" t="str">
        <f>IF(IFERROR(MID($Q1749,10,7)+0,"")&lt;1130000,"",IFERROR(MID($Q1749,10,7)+0,""))</f>
        <v/>
      </c>
      <c r="O1749" s="25" t="str">
        <f>IF(IFERROR(MID($Q1749,19,7)+0,"")&lt;1130000,"",IFERROR(MID($Q1749,19,7)+0,""))</f>
        <v/>
      </c>
      <c r="P1749" s="25">
        <f>IF(M1749="","",IF(N1749="",M1749,M1749&amp;", "&amp;N1749))</f>
        <v>1237081</v>
      </c>
      <c r="Q1749" s="25">
        <v>1237081</v>
      </c>
      <c r="R1749" s="25"/>
      <c r="S1749" s="35" t="s">
        <v>4324</v>
      </c>
      <c r="T1749" s="34" t="s">
        <v>36</v>
      </c>
      <c r="U1749" s="185">
        <v>547</v>
      </c>
      <c r="V1749" s="188">
        <v>547</v>
      </c>
      <c r="W1749" s="189">
        <v>627</v>
      </c>
      <c r="X1749" s="31">
        <v>690</v>
      </c>
      <c r="Y1749" s="90">
        <f>IFERROR(ROUND(X1749/W1749-1,2),"")</f>
        <v>0.1</v>
      </c>
      <c r="Z1749" s="31">
        <f>IF(OR(S1749="VLD MLC components",S1749="VLD MLC pipes",S1749="VLD PEX components",S1749="VLD PEX pipes",S1749="VLD PHC components",S1749="VLD PHC pipes",S1749="Controls VLD"),"По запросу",X1749)</f>
        <v>690</v>
      </c>
      <c r="AA1749" s="63">
        <f>ROUND(X1749/1.2,3)</f>
        <v>575</v>
      </c>
      <c r="AB1749" s="23">
        <v>522.5</v>
      </c>
      <c r="AC1749" s="190">
        <f>IFERROR(ROUND(AA1749/AB1749-1,2),"")</f>
        <v>0.1</v>
      </c>
      <c r="AD1749" s="25">
        <v>7.9000000000000001E-2</v>
      </c>
      <c r="AE1749" s="25">
        <v>5.3999999999999998E-5</v>
      </c>
      <c r="AF1749" s="25">
        <v>0</v>
      </c>
      <c r="AG1749" s="25">
        <v>295</v>
      </c>
      <c r="AH1749" s="25">
        <v>70</v>
      </c>
      <c r="AI1749" s="25">
        <v>900</v>
      </c>
      <c r="AJ1749" s="25" t="s">
        <v>20</v>
      </c>
      <c r="AK1749" s="42" t="s">
        <v>19</v>
      </c>
      <c r="AL1749" s="25" t="s">
        <v>20</v>
      </c>
      <c r="AM1749" s="25">
        <v>5</v>
      </c>
      <c r="AN1749" s="25">
        <v>100</v>
      </c>
      <c r="AO1749" s="25">
        <v>75</v>
      </c>
      <c r="AP1749" s="25">
        <v>36</v>
      </c>
      <c r="AQ1749" s="25">
        <v>0.4</v>
      </c>
      <c r="AR1749" s="25">
        <v>2.7E-4</v>
      </c>
      <c r="AS1749" s="157">
        <v>3095</v>
      </c>
      <c r="AT1749" s="93">
        <v>44713</v>
      </c>
      <c r="AU1749" s="92" t="s">
        <v>3611</v>
      </c>
      <c r="AV1749" s="91" t="s">
        <v>152</v>
      </c>
      <c r="AW1749" s="92" t="s">
        <v>152</v>
      </c>
      <c r="AX1749" s="92" t="s">
        <v>48</v>
      </c>
      <c r="AY1749" s="91" t="s">
        <v>152</v>
      </c>
      <c r="AZ1749" s="23"/>
      <c r="BA1749" s="25" t="s">
        <v>918</v>
      </c>
      <c r="BB1749" t="s">
        <v>25</v>
      </c>
      <c r="BC1749" t="e">
        <v>#N/A</v>
      </c>
      <c r="BD1749" t="e">
        <f>IF(Z1749=BC1749,"OK")</f>
        <v>#N/A</v>
      </c>
      <c r="BE1749">
        <v>7.9000000000000001E-2</v>
      </c>
      <c r="BF1749">
        <v>1.1400000000000001E-4</v>
      </c>
      <c r="BG1749">
        <v>370</v>
      </c>
      <c r="BH1749">
        <v>225</v>
      </c>
      <c r="BI1749">
        <v>165</v>
      </c>
      <c r="BJ1749">
        <v>9.5</v>
      </c>
      <c r="BK1749">
        <v>1.3736E-2</v>
      </c>
      <c r="BL1749" t="str">
        <f>IF(ABS(AN1749*AO1749*AP1749/1000000000/AR1749-1)&lt;0.1,"OK","NO")</f>
        <v>OK</v>
      </c>
      <c r="BN1749" s="183"/>
    </row>
    <row r="1750" spans="1:66" ht="25.5" x14ac:dyDescent="0.25">
      <c r="A1750" s="1"/>
      <c r="B1750" s="94">
        <v>1744</v>
      </c>
      <c r="C1750" s="43">
        <v>1135671</v>
      </c>
      <c r="D1750" s="45"/>
      <c r="E1750" s="36" t="s">
        <v>4733</v>
      </c>
      <c r="F1750" s="151" t="s">
        <v>21</v>
      </c>
      <c r="G1750" s="41" t="s">
        <v>27</v>
      </c>
      <c r="H1750" s="46" t="str">
        <f>IFERROR(IFERROR(IF(SEARCH("Usystems",$E1750)&gt;0,"Usystems"),IF(SEARCH("RIIFO",$E1750)&gt;0,"RIIFO","Uponor")),"Uponor")</f>
        <v>RIIFO</v>
      </c>
      <c r="I1750" s="25" t="str">
        <f>IFERROR(MID($D1750,1,7)+0,"")</f>
        <v/>
      </c>
      <c r="J1750" s="25" t="str">
        <f>IFERROR(MID($D1750,10,7)+0,"")</f>
        <v/>
      </c>
      <c r="K1750" s="25" t="str">
        <f>IFERROR(MID($D1750,19,7)+0,"")</f>
        <v/>
      </c>
      <c r="L1750" s="25" t="str">
        <f>IFERROR(MID($D1750,28,7)+0,"")</f>
        <v/>
      </c>
      <c r="M1750" s="25">
        <f>IF(IFERROR(MID($Q1750,1,7)+0,"")&lt;1130000,IF(INDEX(C:C,MATCH(LEFT(Q1750,7)+0,I:I,0))&lt;1130000,"",INDEX(C:C,MATCH(LEFT(Q1750,7)+0,I:I,0))),IFERROR(MID($Q1750,1,7)+0,""))</f>
        <v>1237082</v>
      </c>
      <c r="N1750" s="25" t="str">
        <f>IF(IFERROR(MID($Q1750,10,7)+0,"")&lt;1130000,"",IFERROR(MID($Q1750,10,7)+0,""))</f>
        <v/>
      </c>
      <c r="O1750" s="25" t="str">
        <f>IF(IFERROR(MID($Q1750,19,7)+0,"")&lt;1130000,"",IFERROR(MID($Q1750,19,7)+0,""))</f>
        <v/>
      </c>
      <c r="P1750" s="25">
        <f>IF(M1750="","",IF(N1750="",M1750,M1750&amp;", "&amp;N1750))</f>
        <v>1237082</v>
      </c>
      <c r="Q1750" s="25">
        <v>1237082</v>
      </c>
      <c r="R1750" s="25"/>
      <c r="S1750" s="35" t="s">
        <v>4324</v>
      </c>
      <c r="T1750" s="34" t="s">
        <v>36</v>
      </c>
      <c r="U1750" s="185">
        <v>729</v>
      </c>
      <c r="V1750" s="188">
        <v>729</v>
      </c>
      <c r="W1750" s="189">
        <v>795</v>
      </c>
      <c r="X1750" s="31">
        <v>875</v>
      </c>
      <c r="Y1750" s="90">
        <f>IFERROR(ROUND(X1750/W1750-1,2),"")</f>
        <v>0.1</v>
      </c>
      <c r="Z1750" s="31">
        <f>IF(OR(S1750="VLD MLC components",S1750="VLD MLC pipes",S1750="VLD PEX components",S1750="VLD PEX pipes",S1750="VLD PHC components",S1750="VLD PHC pipes",S1750="Controls VLD"),"По запросу",X1750)</f>
        <v>875</v>
      </c>
      <c r="AA1750" s="63">
        <f>ROUND(X1750/1.2,3)</f>
        <v>729.16700000000003</v>
      </c>
      <c r="AB1750" s="23">
        <v>662.5</v>
      </c>
      <c r="AC1750" s="190">
        <f>IFERROR(ROUND(AA1750/AB1750-1,2),"")</f>
        <v>0.1</v>
      </c>
      <c r="AD1750" s="25">
        <v>0.115</v>
      </c>
      <c r="AE1750" s="25">
        <v>5.3999999999999998E-5</v>
      </c>
      <c r="AF1750" s="25">
        <v>0</v>
      </c>
      <c r="AG1750" s="25" t="s">
        <v>22</v>
      </c>
      <c r="AH1750" s="25">
        <v>930</v>
      </c>
      <c r="AI1750" s="25">
        <v>0</v>
      </c>
      <c r="AJ1750" s="25" t="s">
        <v>20</v>
      </c>
      <c r="AK1750" s="42" t="s">
        <v>19</v>
      </c>
      <c r="AL1750" s="25" t="s">
        <v>20</v>
      </c>
      <c r="AM1750" s="25">
        <v>5</v>
      </c>
      <c r="AN1750" s="25">
        <v>100</v>
      </c>
      <c r="AO1750" s="25">
        <v>75</v>
      </c>
      <c r="AP1750" s="25">
        <v>36</v>
      </c>
      <c r="AQ1750" s="25">
        <v>0.57999999999999996</v>
      </c>
      <c r="AR1750" s="25">
        <v>2.7E-4</v>
      </c>
      <c r="AS1750" s="157">
        <v>1125</v>
      </c>
      <c r="AT1750" s="93">
        <v>44713</v>
      </c>
      <c r="AU1750" s="92" t="s">
        <v>3611</v>
      </c>
      <c r="AV1750" s="91" t="s">
        <v>152</v>
      </c>
      <c r="AW1750" s="92" t="s">
        <v>152</v>
      </c>
      <c r="AX1750" s="92" t="s">
        <v>48</v>
      </c>
      <c r="AY1750" s="91" t="s">
        <v>152</v>
      </c>
      <c r="AZ1750" s="23"/>
      <c r="BA1750" s="25" t="s">
        <v>4672</v>
      </c>
      <c r="BB1750" t="s">
        <v>25</v>
      </c>
      <c r="BC1750" t="e">
        <v>#N/A</v>
      </c>
      <c r="BD1750" t="e">
        <f>IF(Z1750=BC1750,"OK")</f>
        <v>#N/A</v>
      </c>
      <c r="BE1750">
        <v>0.115</v>
      </c>
      <c r="BF1750">
        <v>1.7200000000000001E-4</v>
      </c>
      <c r="BG1750">
        <v>370</v>
      </c>
      <c r="BH1750">
        <v>225</v>
      </c>
      <c r="BI1750">
        <v>165</v>
      </c>
      <c r="BJ1750">
        <v>9.1999999999999993</v>
      </c>
      <c r="BK1750">
        <v>1.3736E-2</v>
      </c>
      <c r="BL1750" t="str">
        <f>IF(ABS(AN1750*AO1750*AP1750/1000000000/AR1750-1)&lt;0.1,"OK","NO")</f>
        <v>OK</v>
      </c>
      <c r="BN1750" s="183"/>
    </row>
    <row r="1751" spans="1:66" ht="38.25" x14ac:dyDescent="0.25">
      <c r="A1751" s="1"/>
      <c r="B1751" s="94">
        <v>1745</v>
      </c>
      <c r="C1751" s="43">
        <v>1135672</v>
      </c>
      <c r="D1751" s="45"/>
      <c r="E1751" s="36" t="s">
        <v>6818</v>
      </c>
      <c r="F1751" s="151" t="s">
        <v>21</v>
      </c>
      <c r="G1751" s="41" t="s">
        <v>29</v>
      </c>
      <c r="H1751" s="46" t="str">
        <f>IFERROR(IFERROR(IF(SEARCH("Usystems",$E1751)&gt;0,"Usystems"),IF(SEARCH("RIIFO",$E1751)&gt;0,"RIIFO","Uponor")),"Uponor")</f>
        <v>RIIFO</v>
      </c>
      <c r="I1751" s="25" t="str">
        <f>IFERROR(MID($D1751,1,7)+0,"")</f>
        <v/>
      </c>
      <c r="J1751" s="25" t="str">
        <f>IFERROR(MID($D1751,10,7)+0,"")</f>
        <v/>
      </c>
      <c r="K1751" s="25" t="str">
        <f>IFERROR(MID($D1751,19,7)+0,"")</f>
        <v/>
      </c>
      <c r="L1751" s="25" t="str">
        <f>IFERROR(MID($D1751,28,7)+0,"")</f>
        <v/>
      </c>
      <c r="M1751" s="25">
        <f>IF(IFERROR(MID($Q1751,1,7)+0,"")&lt;1130000,IF(INDEX(C:C,MATCH(LEFT(Q1751,7)+0,I:I,0))&lt;1130000,"",INDEX(C:C,MATCH(LEFT(Q1751,7)+0,I:I,0))),IFERROR(MID($Q1751,1,7)+0,""))</f>
        <v>1237083</v>
      </c>
      <c r="N1751" s="25" t="str">
        <f>IF(IFERROR(MID($Q1751,10,7)+0,"")&lt;1130000,"",IFERROR(MID($Q1751,10,7)+0,""))</f>
        <v/>
      </c>
      <c r="O1751" s="25" t="str">
        <f>IF(IFERROR(MID($Q1751,19,7)+0,"")&lt;1130000,"",IFERROR(MID($Q1751,19,7)+0,""))</f>
        <v/>
      </c>
      <c r="P1751" s="25">
        <f>IF(M1751="","",IF(N1751="",M1751,M1751&amp;", "&amp;N1751))</f>
        <v>1237083</v>
      </c>
      <c r="Q1751" s="25">
        <v>1237083</v>
      </c>
      <c r="R1751" s="25"/>
      <c r="S1751" s="35" t="s">
        <v>4324</v>
      </c>
      <c r="T1751" s="34" t="s">
        <v>36</v>
      </c>
      <c r="U1751" s="185">
        <v>1215</v>
      </c>
      <c r="V1751" s="188">
        <v>1215</v>
      </c>
      <c r="W1751" s="189">
        <v>1331</v>
      </c>
      <c r="X1751" s="31">
        <v>1464</v>
      </c>
      <c r="Y1751" s="90">
        <f>IFERROR(ROUND(X1751/W1751-1,2),"")</f>
        <v>0.1</v>
      </c>
      <c r="Z1751" s="31">
        <f>IF(OR(S1751="VLD MLC components",S1751="VLD MLC pipes",S1751="VLD PEX components",S1751="VLD PEX pipes",S1751="VLD PHC components",S1751="VLD PHC pipes",S1751="Controls VLD"),"По запросу",X1751)</f>
        <v>1464</v>
      </c>
      <c r="AA1751" s="63">
        <f>ROUND(X1751/1.2,3)</f>
        <v>1220</v>
      </c>
      <c r="AB1751" s="23">
        <v>1109.1669999999999</v>
      </c>
      <c r="AC1751" s="190">
        <f>IFERROR(ROUND(AA1751/AB1751-1,2),"")</f>
        <v>0.1</v>
      </c>
      <c r="AD1751" s="25">
        <v>0.20399999999999999</v>
      </c>
      <c r="AE1751" s="25">
        <v>6.7500000000000001E-5</v>
      </c>
      <c r="AF1751" s="25">
        <v>0</v>
      </c>
      <c r="AG1751" s="25">
        <v>561</v>
      </c>
      <c r="AH1751" s="25">
        <v>391</v>
      </c>
      <c r="AI1751" s="25">
        <v>591</v>
      </c>
      <c r="AJ1751" s="25" t="s">
        <v>20</v>
      </c>
      <c r="AK1751" s="42" t="s">
        <v>19</v>
      </c>
      <c r="AL1751" s="25" t="s">
        <v>20</v>
      </c>
      <c r="AM1751" s="25">
        <v>4</v>
      </c>
      <c r="AN1751" s="25">
        <v>100</v>
      </c>
      <c r="AO1751" s="25">
        <v>75</v>
      </c>
      <c r="AP1751" s="25">
        <v>36</v>
      </c>
      <c r="AQ1751" s="25">
        <v>0.81599999999999995</v>
      </c>
      <c r="AR1751" s="25">
        <v>2.7E-4</v>
      </c>
      <c r="AS1751" s="157">
        <v>704</v>
      </c>
      <c r="AT1751" s="93">
        <v>44713</v>
      </c>
      <c r="AU1751" s="92" t="s">
        <v>3611</v>
      </c>
      <c r="AV1751" s="91" t="s">
        <v>152</v>
      </c>
      <c r="AW1751" s="92" t="s">
        <v>152</v>
      </c>
      <c r="AX1751" s="92" t="s">
        <v>48</v>
      </c>
      <c r="AY1751" s="91" t="s">
        <v>152</v>
      </c>
      <c r="AZ1751" s="23"/>
      <c r="BA1751" s="25" t="s">
        <v>4732</v>
      </c>
      <c r="BB1751" t="s">
        <v>25</v>
      </c>
      <c r="BC1751" t="e">
        <v>#N/A</v>
      </c>
      <c r="BD1751" t="e">
        <f>IF(Z1751=BC1751,"OK")</f>
        <v>#N/A</v>
      </c>
      <c r="BE1751">
        <v>0.20399999999999999</v>
      </c>
      <c r="BF1751">
        <v>2.8600000000000001E-4</v>
      </c>
      <c r="BG1751">
        <v>370</v>
      </c>
      <c r="BH1751">
        <v>225</v>
      </c>
      <c r="BI1751">
        <v>165</v>
      </c>
      <c r="BJ1751">
        <v>9.8000000000000007</v>
      </c>
      <c r="BK1751">
        <v>1.3736E-2</v>
      </c>
      <c r="BL1751" t="str">
        <f>IF(ABS(AN1751*AO1751*AP1751/1000000000/AR1751-1)&lt;0.1,"OK","NO")</f>
        <v>OK</v>
      </c>
      <c r="BN1751" s="183"/>
    </row>
    <row r="1752" spans="1:66" ht="25.5" x14ac:dyDescent="0.25">
      <c r="A1752" s="1"/>
      <c r="B1752" s="94">
        <v>1746</v>
      </c>
      <c r="C1752" s="43">
        <v>1135673</v>
      </c>
      <c r="D1752" s="45"/>
      <c r="E1752" s="36" t="s">
        <v>4731</v>
      </c>
      <c r="F1752" s="151" t="s">
        <v>21</v>
      </c>
      <c r="G1752" s="41" t="s">
        <v>27</v>
      </c>
      <c r="H1752" s="46" t="str">
        <f>IFERROR(IFERROR(IF(SEARCH("Usystems",$E1752)&gt;0,"Usystems"),IF(SEARCH("RIIFO",$E1752)&gt;0,"RIIFO","Uponor")),"Uponor")</f>
        <v>RIIFO</v>
      </c>
      <c r="I1752" s="25" t="str">
        <f>IFERROR(MID($D1752,1,7)+0,"")</f>
        <v/>
      </c>
      <c r="J1752" s="25" t="str">
        <f>IFERROR(MID($D1752,10,7)+0,"")</f>
        <v/>
      </c>
      <c r="K1752" s="25" t="str">
        <f>IFERROR(MID($D1752,19,7)+0,"")</f>
        <v/>
      </c>
      <c r="L1752" s="25" t="str">
        <f>IFERROR(MID($D1752,28,7)+0,"")</f>
        <v/>
      </c>
      <c r="M1752" s="25">
        <f>IF(IFERROR(MID($Q1752,1,7)+0,"")&lt;1130000,IF(INDEX(C:C,MATCH(LEFT(Q1752,7)+0,I:I,0))&lt;1130000,"",INDEX(C:C,MATCH(LEFT(Q1752,7)+0,I:I,0))),IFERROR(MID($Q1752,1,7)+0,""))</f>
        <v>1237084</v>
      </c>
      <c r="N1752" s="25" t="str">
        <f>IF(IFERROR(MID($Q1752,10,7)+0,"")&lt;1130000,"",IFERROR(MID($Q1752,10,7)+0,""))</f>
        <v/>
      </c>
      <c r="O1752" s="25" t="str">
        <f>IF(IFERROR(MID($Q1752,19,7)+0,"")&lt;1130000,"",IFERROR(MID($Q1752,19,7)+0,""))</f>
        <v/>
      </c>
      <c r="P1752" s="25">
        <f>IF(M1752="","",IF(N1752="",M1752,M1752&amp;", "&amp;N1752))</f>
        <v>1237084</v>
      </c>
      <c r="Q1752" s="25">
        <v>1237084</v>
      </c>
      <c r="R1752" s="25"/>
      <c r="S1752" s="35" t="s">
        <v>4324</v>
      </c>
      <c r="T1752" s="34" t="s">
        <v>36</v>
      </c>
      <c r="U1752" s="185">
        <v>1708</v>
      </c>
      <c r="V1752" s="188">
        <v>1708</v>
      </c>
      <c r="W1752" s="189">
        <v>1866</v>
      </c>
      <c r="X1752" s="31">
        <v>2053</v>
      </c>
      <c r="Y1752" s="90">
        <f>IFERROR(ROUND(X1752/W1752-1,2),"")</f>
        <v>0.1</v>
      </c>
      <c r="Z1752" s="31">
        <f>IF(OR(S1752="VLD MLC components",S1752="VLD MLC pipes",S1752="VLD PEX components",S1752="VLD PEX pipes",S1752="VLD PHC components",S1752="VLD PHC pipes",S1752="Controls VLD"),"По запросу",X1752)</f>
        <v>2053</v>
      </c>
      <c r="AA1752" s="63">
        <f>ROUND(X1752/1.2,3)</f>
        <v>1710.8330000000001</v>
      </c>
      <c r="AB1752" s="23">
        <v>1555</v>
      </c>
      <c r="AC1752" s="190">
        <f>IFERROR(ROUND(AA1752/AB1752-1,2),"")</f>
        <v>0.1</v>
      </c>
      <c r="AD1752" s="25">
        <v>0.30499999999999999</v>
      </c>
      <c r="AE1752" s="25">
        <v>6.7500000000000001E-5</v>
      </c>
      <c r="AF1752" s="25">
        <v>0</v>
      </c>
      <c r="AG1752" s="25" t="s">
        <v>22</v>
      </c>
      <c r="AH1752" s="25">
        <v>12</v>
      </c>
      <c r="AI1752" s="25">
        <v>12</v>
      </c>
      <c r="AJ1752" s="25" t="s">
        <v>20</v>
      </c>
      <c r="AK1752" s="42" t="s">
        <v>19</v>
      </c>
      <c r="AL1752" s="25" t="s">
        <v>20</v>
      </c>
      <c r="AM1752" s="25">
        <v>4</v>
      </c>
      <c r="AN1752" s="25">
        <v>100</v>
      </c>
      <c r="AO1752" s="25">
        <v>75</v>
      </c>
      <c r="AP1752" s="25">
        <v>36</v>
      </c>
      <c r="AQ1752" s="25">
        <v>1.22</v>
      </c>
      <c r="AR1752" s="25">
        <v>2.7E-4</v>
      </c>
      <c r="AS1752" s="157">
        <v>12</v>
      </c>
      <c r="AT1752" s="93">
        <v>44713</v>
      </c>
      <c r="AU1752" s="92" t="s">
        <v>3611</v>
      </c>
      <c r="AV1752" s="91" t="s">
        <v>152</v>
      </c>
      <c r="AW1752" s="92" t="s">
        <v>152</v>
      </c>
      <c r="AX1752" s="92" t="s">
        <v>48</v>
      </c>
      <c r="AY1752" s="91" t="s">
        <v>152</v>
      </c>
      <c r="AZ1752" s="23"/>
      <c r="BA1752" s="25" t="s">
        <v>4730</v>
      </c>
      <c r="BB1752" t="s">
        <v>25</v>
      </c>
      <c r="BC1752" t="e">
        <v>#N/A</v>
      </c>
      <c r="BD1752" t="e">
        <f>IF(Z1752=BC1752,"OK")</f>
        <v>#N/A</v>
      </c>
      <c r="BE1752">
        <v>0.30499999999999999</v>
      </c>
      <c r="BF1752">
        <v>3.4299999999999999E-4</v>
      </c>
      <c r="BG1752">
        <v>370</v>
      </c>
      <c r="BH1752">
        <v>225</v>
      </c>
      <c r="BI1752">
        <v>165</v>
      </c>
      <c r="BJ1752">
        <v>12.2</v>
      </c>
      <c r="BK1752">
        <v>1.3736E-2</v>
      </c>
      <c r="BL1752" t="str">
        <f>IF(ABS(AN1752*AO1752*AP1752/1000000000/AR1752-1)&lt;0.1,"OK","NO")</f>
        <v>OK</v>
      </c>
      <c r="BN1752" s="183"/>
    </row>
    <row r="1753" spans="1:66" ht="38.25" x14ac:dyDescent="0.25">
      <c r="A1753" s="1"/>
      <c r="B1753" s="94">
        <v>1747</v>
      </c>
      <c r="C1753" s="43">
        <v>1135678</v>
      </c>
      <c r="D1753" s="45"/>
      <c r="E1753" s="36" t="s">
        <v>4729</v>
      </c>
      <c r="F1753" s="151" t="s">
        <v>21</v>
      </c>
      <c r="G1753" s="41" t="s">
        <v>29</v>
      </c>
      <c r="H1753" s="46" t="str">
        <f>IFERROR(IFERROR(IF(SEARCH("Usystems",$E1753)&gt;0,"Usystems"),IF(SEARCH("RIIFO",$E1753)&gt;0,"RIIFO","Uponor")),"Uponor")</f>
        <v>RIIFO</v>
      </c>
      <c r="I1753" s="25" t="str">
        <f>IFERROR(MID($D1753,1,7)+0,"")</f>
        <v/>
      </c>
      <c r="J1753" s="25" t="str">
        <f>IFERROR(MID($D1753,10,7)+0,"")</f>
        <v/>
      </c>
      <c r="K1753" s="25" t="str">
        <f>IFERROR(MID($D1753,19,7)+0,"")</f>
        <v/>
      </c>
      <c r="L1753" s="25" t="str">
        <f>IFERROR(MID($D1753,28,7)+0,"")</f>
        <v/>
      </c>
      <c r="M1753" s="25">
        <f>IF(IFERROR(MID($Q1753,1,7)+0,"")&lt;1130000,IF(INDEX(C:C,MATCH(LEFT(Q1753,7)+0,I:I,0))&lt;1130000,"",INDEX(C:C,MATCH(LEFT(Q1753,7)+0,I:I,0))),IFERROR(MID($Q1753,1,7)+0,""))</f>
        <v>1237091</v>
      </c>
      <c r="N1753" s="25" t="str">
        <f>IF(IFERROR(MID($Q1753,10,7)+0,"")&lt;1130000,"",IFERROR(MID($Q1753,10,7)+0,""))</f>
        <v/>
      </c>
      <c r="O1753" s="25" t="str">
        <f>IF(IFERROR(MID($Q1753,19,7)+0,"")&lt;1130000,"",IFERROR(MID($Q1753,19,7)+0,""))</f>
        <v/>
      </c>
      <c r="P1753" s="25">
        <f>IF(M1753="","",IF(N1753="",M1753,M1753&amp;", "&amp;N1753))</f>
        <v>1237091</v>
      </c>
      <c r="Q1753" s="25">
        <v>1237091</v>
      </c>
      <c r="R1753" s="25"/>
      <c r="S1753" s="35" t="s">
        <v>4324</v>
      </c>
      <c r="T1753" s="34" t="s">
        <v>36</v>
      </c>
      <c r="U1753" s="185">
        <v>618</v>
      </c>
      <c r="V1753" s="188">
        <v>618</v>
      </c>
      <c r="W1753" s="189">
        <v>696</v>
      </c>
      <c r="X1753" s="31">
        <v>766</v>
      </c>
      <c r="Y1753" s="90">
        <f>IFERROR(ROUND(X1753/W1753-1,2),"")</f>
        <v>0.1</v>
      </c>
      <c r="Z1753" s="31">
        <f>IF(OR(S1753="VLD MLC components",S1753="VLD MLC pipes",S1753="VLD PEX components",S1753="VLD PEX pipes",S1753="VLD PHC components",S1753="VLD PHC pipes",S1753="Controls VLD"),"По запросу",X1753)</f>
        <v>766</v>
      </c>
      <c r="AA1753" s="63">
        <f>ROUND(X1753/1.2,3)</f>
        <v>638.33299999999997</v>
      </c>
      <c r="AB1753" s="23">
        <v>580</v>
      </c>
      <c r="AC1753" s="190">
        <f>IFERROR(ROUND(AA1753/AB1753-1,2),"")</f>
        <v>0.1</v>
      </c>
      <c r="AD1753" s="25">
        <v>0.122</v>
      </c>
      <c r="AE1753" s="25">
        <v>5.3999999999999998E-5</v>
      </c>
      <c r="AF1753" s="25">
        <v>0</v>
      </c>
      <c r="AG1753" s="25">
        <v>50</v>
      </c>
      <c r="AH1753" s="25">
        <v>79</v>
      </c>
      <c r="AI1753" s="25">
        <v>149</v>
      </c>
      <c r="AJ1753" s="25" t="s">
        <v>20</v>
      </c>
      <c r="AK1753" s="42" t="s">
        <v>19</v>
      </c>
      <c r="AL1753" s="25" t="s">
        <v>20</v>
      </c>
      <c r="AM1753" s="25">
        <v>5</v>
      </c>
      <c r="AN1753" s="25">
        <v>100</v>
      </c>
      <c r="AO1753" s="25">
        <v>75</v>
      </c>
      <c r="AP1753" s="25">
        <v>36</v>
      </c>
      <c r="AQ1753" s="25">
        <v>0.61</v>
      </c>
      <c r="AR1753" s="25">
        <v>2.7E-4</v>
      </c>
      <c r="AS1753" s="157">
        <v>644</v>
      </c>
      <c r="AT1753" s="93">
        <v>44713</v>
      </c>
      <c r="AU1753" s="92" t="s">
        <v>3611</v>
      </c>
      <c r="AV1753" s="91" t="s">
        <v>152</v>
      </c>
      <c r="AW1753" s="92" t="s">
        <v>152</v>
      </c>
      <c r="AX1753" s="92" t="s">
        <v>48</v>
      </c>
      <c r="AY1753" s="91" t="s">
        <v>152</v>
      </c>
      <c r="AZ1753" s="23"/>
      <c r="BA1753" s="25" t="s">
        <v>4728</v>
      </c>
      <c r="BB1753" t="s">
        <v>25</v>
      </c>
      <c r="BC1753" t="e">
        <v>#N/A</v>
      </c>
      <c r="BD1753" t="e">
        <f>IF(Z1753=BC1753,"OK")</f>
        <v>#N/A</v>
      </c>
      <c r="BE1753">
        <v>0.122</v>
      </c>
      <c r="BF1753">
        <v>1.1400000000000001E-4</v>
      </c>
      <c r="BG1753">
        <v>370</v>
      </c>
      <c r="BH1753">
        <v>225</v>
      </c>
      <c r="BI1753">
        <v>165</v>
      </c>
      <c r="BJ1753">
        <v>14.6</v>
      </c>
      <c r="BK1753">
        <v>1.3736E-2</v>
      </c>
      <c r="BL1753" t="str">
        <f>IF(ABS(AN1753*AO1753*AP1753/1000000000/AR1753-1)&lt;0.1,"OK","NO")</f>
        <v>OK</v>
      </c>
      <c r="BN1753" s="183"/>
    </row>
    <row r="1754" spans="1:66" ht="38.25" x14ac:dyDescent="0.25">
      <c r="A1754" s="1"/>
      <c r="B1754" s="94">
        <v>1748</v>
      </c>
      <c r="C1754" s="43">
        <v>1135679</v>
      </c>
      <c r="D1754" s="45"/>
      <c r="E1754" s="36" t="s">
        <v>4727</v>
      </c>
      <c r="F1754" s="151" t="s">
        <v>21</v>
      </c>
      <c r="G1754" s="41" t="s">
        <v>29</v>
      </c>
      <c r="H1754" s="46" t="str">
        <f>IFERROR(IFERROR(IF(SEARCH("Usystems",$E1754)&gt;0,"Usystems"),IF(SEARCH("RIIFO",$E1754)&gt;0,"RIIFO","Uponor")),"Uponor")</f>
        <v>RIIFO</v>
      </c>
      <c r="I1754" s="25" t="str">
        <f>IFERROR(MID($D1754,1,7)+0,"")</f>
        <v/>
      </c>
      <c r="J1754" s="25" t="str">
        <f>IFERROR(MID($D1754,10,7)+0,"")</f>
        <v/>
      </c>
      <c r="K1754" s="25" t="str">
        <f>IFERROR(MID($D1754,19,7)+0,"")</f>
        <v/>
      </c>
      <c r="L1754" s="25" t="str">
        <f>IFERROR(MID($D1754,28,7)+0,"")</f>
        <v/>
      </c>
      <c r="M1754" s="25">
        <f>IF(IFERROR(MID($Q1754,1,7)+0,"")&lt;1130000,IF(INDEX(C:C,MATCH(LEFT(Q1754,7)+0,I:I,0))&lt;1130000,"",INDEX(C:C,MATCH(LEFT(Q1754,7)+0,I:I,0))),IFERROR(MID($Q1754,1,7)+0,""))</f>
        <v>1237092</v>
      </c>
      <c r="N1754" s="25" t="str">
        <f>IF(IFERROR(MID($Q1754,10,7)+0,"")&lt;1130000,"",IFERROR(MID($Q1754,10,7)+0,""))</f>
        <v/>
      </c>
      <c r="O1754" s="25" t="str">
        <f>IF(IFERROR(MID($Q1754,19,7)+0,"")&lt;1130000,"",IFERROR(MID($Q1754,19,7)+0,""))</f>
        <v/>
      </c>
      <c r="P1754" s="25">
        <f>IF(M1754="","",IF(N1754="",M1754,M1754&amp;", "&amp;N1754))</f>
        <v>1237092</v>
      </c>
      <c r="Q1754" s="25">
        <v>1237092</v>
      </c>
      <c r="R1754" s="25"/>
      <c r="S1754" s="35" t="s">
        <v>4324</v>
      </c>
      <c r="T1754" s="34" t="s">
        <v>36</v>
      </c>
      <c r="U1754" s="185">
        <v>637</v>
      </c>
      <c r="V1754" s="188">
        <v>637</v>
      </c>
      <c r="W1754" s="189">
        <v>706</v>
      </c>
      <c r="X1754" s="31">
        <v>777</v>
      </c>
      <c r="Y1754" s="90">
        <f>IFERROR(ROUND(X1754/W1754-1,2),"")</f>
        <v>0.1</v>
      </c>
      <c r="Z1754" s="31">
        <f>IF(OR(S1754="VLD MLC components",S1754="VLD MLC pipes",S1754="VLD PEX components",S1754="VLD PEX pipes",S1754="VLD PHC components",S1754="VLD PHC pipes",S1754="Controls VLD"),"По запросу",X1754)</f>
        <v>777</v>
      </c>
      <c r="AA1754" s="63">
        <f>ROUND(X1754/1.2,3)</f>
        <v>647.5</v>
      </c>
      <c r="AB1754" s="23">
        <v>588.33299999999997</v>
      </c>
      <c r="AC1754" s="190">
        <f>IFERROR(ROUND(AA1754/AB1754-1,2),"")</f>
        <v>0.1</v>
      </c>
      <c r="AD1754" s="25">
        <v>9.4E-2</v>
      </c>
      <c r="AE1754" s="25">
        <v>5.3999999999999998E-5</v>
      </c>
      <c r="AF1754" s="25">
        <v>0</v>
      </c>
      <c r="AG1754" s="25">
        <v>532</v>
      </c>
      <c r="AH1754" s="25">
        <v>424</v>
      </c>
      <c r="AI1754" s="25">
        <v>0</v>
      </c>
      <c r="AJ1754" s="25" t="s">
        <v>20</v>
      </c>
      <c r="AK1754" s="42" t="s">
        <v>19</v>
      </c>
      <c r="AL1754" s="25" t="s">
        <v>20</v>
      </c>
      <c r="AM1754" s="25">
        <v>5</v>
      </c>
      <c r="AN1754" s="25">
        <v>100</v>
      </c>
      <c r="AO1754" s="25">
        <v>75</v>
      </c>
      <c r="AP1754" s="25">
        <v>36</v>
      </c>
      <c r="AQ1754" s="25">
        <v>0.47</v>
      </c>
      <c r="AR1754" s="25">
        <v>2.7E-4</v>
      </c>
      <c r="AS1754" s="157">
        <v>3344</v>
      </c>
      <c r="AT1754" s="93">
        <v>44713</v>
      </c>
      <c r="AU1754" s="92" t="s">
        <v>3611</v>
      </c>
      <c r="AV1754" s="91" t="s">
        <v>152</v>
      </c>
      <c r="AW1754" s="92" t="s">
        <v>152</v>
      </c>
      <c r="AX1754" s="92" t="s">
        <v>48</v>
      </c>
      <c r="AY1754" s="91" t="s">
        <v>152</v>
      </c>
      <c r="AZ1754" s="23"/>
      <c r="BA1754" s="25" t="s">
        <v>4693</v>
      </c>
      <c r="BB1754" t="s">
        <v>25</v>
      </c>
      <c r="BC1754" t="e">
        <v>#N/A</v>
      </c>
      <c r="BD1754" t="e">
        <f>IF(Z1754=BC1754,"OK")</f>
        <v>#N/A</v>
      </c>
      <c r="BE1754">
        <v>9.4E-2</v>
      </c>
      <c r="BF1754">
        <v>1.1400000000000001E-4</v>
      </c>
      <c r="BG1754">
        <v>370</v>
      </c>
      <c r="BH1754">
        <v>225</v>
      </c>
      <c r="BI1754">
        <v>165</v>
      </c>
      <c r="BJ1754">
        <v>11.3</v>
      </c>
      <c r="BK1754">
        <v>1.3736E-2</v>
      </c>
      <c r="BL1754" t="str">
        <f>IF(ABS(AN1754*AO1754*AP1754/1000000000/AR1754-1)&lt;0.1,"OK","NO")</f>
        <v>OK</v>
      </c>
      <c r="BN1754" s="183"/>
    </row>
    <row r="1755" spans="1:66" ht="25.5" x14ac:dyDescent="0.25">
      <c r="A1755" s="1"/>
      <c r="B1755" s="94">
        <v>1749</v>
      </c>
      <c r="C1755" s="43">
        <v>1135680</v>
      </c>
      <c r="D1755" s="45"/>
      <c r="E1755" s="36" t="s">
        <v>4726</v>
      </c>
      <c r="F1755" s="151" t="s">
        <v>21</v>
      </c>
      <c r="G1755" s="41" t="s">
        <v>27</v>
      </c>
      <c r="H1755" s="46" t="str">
        <f>IFERROR(IFERROR(IF(SEARCH("Usystems",$E1755)&gt;0,"Usystems"),IF(SEARCH("RIIFO",$E1755)&gt;0,"RIIFO","Uponor")),"Uponor")</f>
        <v>RIIFO</v>
      </c>
      <c r="I1755" s="25" t="str">
        <f>IFERROR(MID($D1755,1,7)+0,"")</f>
        <v/>
      </c>
      <c r="J1755" s="25" t="str">
        <f>IFERROR(MID($D1755,10,7)+0,"")</f>
        <v/>
      </c>
      <c r="K1755" s="25" t="str">
        <f>IFERROR(MID($D1755,19,7)+0,"")</f>
        <v/>
      </c>
      <c r="L1755" s="25" t="str">
        <f>IFERROR(MID($D1755,28,7)+0,"")</f>
        <v/>
      </c>
      <c r="M1755" s="25">
        <f>IF(IFERROR(MID($Q1755,1,7)+0,"")&lt;1130000,IF(INDEX(C:C,MATCH(LEFT(Q1755,7)+0,I:I,0))&lt;1130000,"",INDEX(C:C,MATCH(LEFT(Q1755,7)+0,I:I,0))),IFERROR(MID($Q1755,1,7)+0,""))</f>
        <v>1237093</v>
      </c>
      <c r="N1755" s="25" t="str">
        <f>IF(IFERROR(MID($Q1755,10,7)+0,"")&lt;1130000,"",IFERROR(MID($Q1755,10,7)+0,""))</f>
        <v/>
      </c>
      <c r="O1755" s="25" t="str">
        <f>IF(IFERROR(MID($Q1755,19,7)+0,"")&lt;1130000,"",IFERROR(MID($Q1755,19,7)+0,""))</f>
        <v/>
      </c>
      <c r="P1755" s="25">
        <f>IF(M1755="","",IF(N1755="",M1755,M1755&amp;", "&amp;N1755))</f>
        <v>1237093</v>
      </c>
      <c r="Q1755" s="25">
        <v>1237093</v>
      </c>
      <c r="R1755" s="25"/>
      <c r="S1755" s="35" t="s">
        <v>4324</v>
      </c>
      <c r="T1755" s="34" t="s">
        <v>36</v>
      </c>
      <c r="U1755" s="185">
        <v>669</v>
      </c>
      <c r="V1755" s="188">
        <v>669</v>
      </c>
      <c r="W1755" s="189">
        <v>758</v>
      </c>
      <c r="X1755" s="31">
        <v>834</v>
      </c>
      <c r="Y1755" s="90">
        <f>IFERROR(ROUND(X1755/W1755-1,2),"")</f>
        <v>0.1</v>
      </c>
      <c r="Z1755" s="31">
        <f>IF(OR(S1755="VLD MLC components",S1755="VLD MLC pipes",S1755="VLD PEX components",S1755="VLD PEX pipes",S1755="VLD PHC components",S1755="VLD PHC pipes",S1755="Controls VLD"),"По запросу",X1755)</f>
        <v>834</v>
      </c>
      <c r="AA1755" s="63">
        <f>ROUND(X1755/1.2,3)</f>
        <v>695</v>
      </c>
      <c r="AB1755" s="23">
        <v>631.66700000000003</v>
      </c>
      <c r="AC1755" s="190">
        <f>IFERROR(ROUND(AA1755/AB1755-1,2),"")</f>
        <v>0.1</v>
      </c>
      <c r="AD1755" s="25">
        <v>0.10299999999999999</v>
      </c>
      <c r="AE1755" s="25">
        <v>5.3999999999999998E-5</v>
      </c>
      <c r="AF1755" s="25">
        <v>0</v>
      </c>
      <c r="AG1755" s="25" t="s">
        <v>22</v>
      </c>
      <c r="AH1755" s="25">
        <v>900</v>
      </c>
      <c r="AI1755" s="25">
        <v>0</v>
      </c>
      <c r="AJ1755" s="25" t="s">
        <v>20</v>
      </c>
      <c r="AK1755" s="42" t="s">
        <v>19</v>
      </c>
      <c r="AL1755" s="25" t="s">
        <v>20</v>
      </c>
      <c r="AM1755" s="25">
        <v>5</v>
      </c>
      <c r="AN1755" s="25">
        <v>100</v>
      </c>
      <c r="AO1755" s="25">
        <v>75</v>
      </c>
      <c r="AP1755" s="25">
        <v>36</v>
      </c>
      <c r="AQ1755" s="25">
        <v>0.52</v>
      </c>
      <c r="AR1755" s="25">
        <v>2.7E-4</v>
      </c>
      <c r="AS1755" s="157">
        <v>1444</v>
      </c>
      <c r="AT1755" s="93">
        <v>44713</v>
      </c>
      <c r="AU1755" s="92" t="s">
        <v>3611</v>
      </c>
      <c r="AV1755" s="91" t="s">
        <v>152</v>
      </c>
      <c r="AW1755" s="92" t="s">
        <v>152</v>
      </c>
      <c r="AX1755" s="92" t="s">
        <v>48</v>
      </c>
      <c r="AY1755" s="91" t="s">
        <v>152</v>
      </c>
      <c r="AZ1755" s="23"/>
      <c r="BA1755" s="25" t="s">
        <v>4725</v>
      </c>
      <c r="BB1755" t="s">
        <v>25</v>
      </c>
      <c r="BC1755" t="e">
        <v>#N/A</v>
      </c>
      <c r="BD1755" t="e">
        <f>IF(Z1755=BC1755,"OK")</f>
        <v>#N/A</v>
      </c>
      <c r="BE1755">
        <v>0.10299999999999999</v>
      </c>
      <c r="BF1755">
        <v>1.1400000000000001E-4</v>
      </c>
      <c r="BG1755">
        <v>370</v>
      </c>
      <c r="BH1755">
        <v>225</v>
      </c>
      <c r="BI1755">
        <v>165</v>
      </c>
      <c r="BJ1755">
        <v>12.4</v>
      </c>
      <c r="BK1755">
        <v>1.3736E-2</v>
      </c>
      <c r="BL1755" t="str">
        <f>IF(ABS(AN1755*AO1755*AP1755/1000000000/AR1755-1)&lt;0.1,"OK","NO")</f>
        <v>OK</v>
      </c>
      <c r="BN1755" s="183"/>
    </row>
    <row r="1756" spans="1:66" ht="38.25" x14ac:dyDescent="0.25">
      <c r="A1756" s="1"/>
      <c r="B1756" s="94">
        <v>1750</v>
      </c>
      <c r="C1756" s="43">
        <v>1135681</v>
      </c>
      <c r="D1756" s="45"/>
      <c r="E1756" s="36" t="s">
        <v>4724</v>
      </c>
      <c r="F1756" s="151" t="s">
        <v>21</v>
      </c>
      <c r="G1756" s="41" t="s">
        <v>29</v>
      </c>
      <c r="H1756" s="46" t="str">
        <f>IFERROR(IFERROR(IF(SEARCH("Usystems",$E1756)&gt;0,"Usystems"),IF(SEARCH("RIIFO",$E1756)&gt;0,"RIIFO","Uponor")),"Uponor")</f>
        <v>RIIFO</v>
      </c>
      <c r="I1756" s="25" t="str">
        <f>IFERROR(MID($D1756,1,7)+0,"")</f>
        <v/>
      </c>
      <c r="J1756" s="25" t="str">
        <f>IFERROR(MID($D1756,10,7)+0,"")</f>
        <v/>
      </c>
      <c r="K1756" s="25" t="str">
        <f>IFERROR(MID($D1756,19,7)+0,"")</f>
        <v/>
      </c>
      <c r="L1756" s="25" t="str">
        <f>IFERROR(MID($D1756,28,7)+0,"")</f>
        <v/>
      </c>
      <c r="M1756" s="25">
        <f>IF(IFERROR(MID($Q1756,1,7)+0,"")&lt;1130000,IF(INDEX(C:C,MATCH(LEFT(Q1756,7)+0,I:I,0))&lt;1130000,"",INDEX(C:C,MATCH(LEFT(Q1756,7)+0,I:I,0))),IFERROR(MID($Q1756,1,7)+0,""))</f>
        <v>1237094</v>
      </c>
      <c r="N1756" s="25" t="str">
        <f>IF(IFERROR(MID($Q1756,10,7)+0,"")&lt;1130000,"",IFERROR(MID($Q1756,10,7)+0,""))</f>
        <v/>
      </c>
      <c r="O1756" s="25" t="str">
        <f>IF(IFERROR(MID($Q1756,19,7)+0,"")&lt;1130000,"",IFERROR(MID($Q1756,19,7)+0,""))</f>
        <v/>
      </c>
      <c r="P1756" s="25">
        <f>IF(M1756="","",IF(N1756="",M1756,M1756&amp;", "&amp;N1756))</f>
        <v>1237094</v>
      </c>
      <c r="Q1756" s="25">
        <v>1237094</v>
      </c>
      <c r="R1756" s="25"/>
      <c r="S1756" s="35" t="s">
        <v>4324</v>
      </c>
      <c r="T1756" s="34" t="s">
        <v>36</v>
      </c>
      <c r="U1756" s="185">
        <v>703</v>
      </c>
      <c r="V1756" s="188">
        <v>703</v>
      </c>
      <c r="W1756" s="189">
        <v>783</v>
      </c>
      <c r="X1756" s="31">
        <v>861</v>
      </c>
      <c r="Y1756" s="90">
        <f>IFERROR(ROUND(X1756/W1756-1,2),"")</f>
        <v>0.1</v>
      </c>
      <c r="Z1756" s="31">
        <f>IF(OR(S1756="VLD MLC components",S1756="VLD MLC pipes",S1756="VLD PEX components",S1756="VLD PEX pipes",S1756="VLD PHC components",S1756="VLD PHC pipes",S1756="Controls VLD"),"По запросу",X1756)</f>
        <v>861</v>
      </c>
      <c r="AA1756" s="63">
        <f>ROUND(X1756/1.2,3)</f>
        <v>717.5</v>
      </c>
      <c r="AB1756" s="23">
        <v>652.5</v>
      </c>
      <c r="AC1756" s="190">
        <f>IFERROR(ROUND(AA1756/AB1756-1,2),"")</f>
        <v>0.1</v>
      </c>
      <c r="AD1756" s="25">
        <v>0.107</v>
      </c>
      <c r="AE1756" s="25">
        <v>5.3999999999999998E-5</v>
      </c>
      <c r="AF1756" s="25">
        <v>0</v>
      </c>
      <c r="AG1756" s="25">
        <v>80</v>
      </c>
      <c r="AH1756" s="25">
        <v>225</v>
      </c>
      <c r="AI1756" s="25">
        <v>0</v>
      </c>
      <c r="AJ1756" s="25" t="s">
        <v>20</v>
      </c>
      <c r="AK1756" s="42" t="s">
        <v>19</v>
      </c>
      <c r="AL1756" s="25" t="s">
        <v>20</v>
      </c>
      <c r="AM1756" s="25">
        <v>5</v>
      </c>
      <c r="AN1756" s="25">
        <v>100</v>
      </c>
      <c r="AO1756" s="25">
        <v>75</v>
      </c>
      <c r="AP1756" s="25">
        <v>36</v>
      </c>
      <c r="AQ1756" s="25">
        <v>0.54</v>
      </c>
      <c r="AR1756" s="25">
        <v>2.7E-4</v>
      </c>
      <c r="AS1756" s="157">
        <v>603</v>
      </c>
      <c r="AT1756" s="93">
        <v>44713</v>
      </c>
      <c r="AU1756" s="92" t="s">
        <v>3611</v>
      </c>
      <c r="AV1756" s="91" t="s">
        <v>152</v>
      </c>
      <c r="AW1756" s="92" t="s">
        <v>152</v>
      </c>
      <c r="AX1756" s="92" t="s">
        <v>48</v>
      </c>
      <c r="AY1756" s="91" t="s">
        <v>152</v>
      </c>
      <c r="AZ1756" s="23"/>
      <c r="BA1756" s="25" t="s">
        <v>4723</v>
      </c>
      <c r="BB1756" t="s">
        <v>25</v>
      </c>
      <c r="BC1756" t="e">
        <v>#N/A</v>
      </c>
      <c r="BD1756" t="e">
        <f>IF(Z1756=BC1756,"OK")</f>
        <v>#N/A</v>
      </c>
      <c r="BE1756">
        <v>0.107</v>
      </c>
      <c r="BF1756">
        <v>1.37E-4</v>
      </c>
      <c r="BG1756">
        <v>370</v>
      </c>
      <c r="BH1756">
        <v>225</v>
      </c>
      <c r="BI1756">
        <v>165</v>
      </c>
      <c r="BJ1756">
        <v>10.7</v>
      </c>
      <c r="BK1756">
        <v>1.3736E-2</v>
      </c>
      <c r="BL1756" t="str">
        <f>IF(ABS(AN1756*AO1756*AP1756/1000000000/AR1756-1)&lt;0.1,"OK","NO")</f>
        <v>OK</v>
      </c>
      <c r="BN1756" s="183"/>
    </row>
    <row r="1757" spans="1:66" ht="38.25" x14ac:dyDescent="0.25">
      <c r="A1757" s="1"/>
      <c r="B1757" s="94">
        <v>1751</v>
      </c>
      <c r="C1757" s="43">
        <v>1135682</v>
      </c>
      <c r="D1757" s="45"/>
      <c r="E1757" s="36" t="s">
        <v>4722</v>
      </c>
      <c r="F1757" s="151" t="s">
        <v>21</v>
      </c>
      <c r="G1757" s="41" t="s">
        <v>29</v>
      </c>
      <c r="H1757" s="46" t="str">
        <f>IFERROR(IFERROR(IF(SEARCH("Usystems",$E1757)&gt;0,"Usystems"),IF(SEARCH("RIIFO",$E1757)&gt;0,"RIIFO","Uponor")),"Uponor")</f>
        <v>RIIFO</v>
      </c>
      <c r="I1757" s="25" t="str">
        <f>IFERROR(MID($D1757,1,7)+0,"")</f>
        <v/>
      </c>
      <c r="J1757" s="25" t="str">
        <f>IFERROR(MID($D1757,10,7)+0,"")</f>
        <v/>
      </c>
      <c r="K1757" s="25" t="str">
        <f>IFERROR(MID($D1757,19,7)+0,"")</f>
        <v/>
      </c>
      <c r="L1757" s="25" t="str">
        <f>IFERROR(MID($D1757,28,7)+0,"")</f>
        <v/>
      </c>
      <c r="M1757" s="25">
        <f>IF(IFERROR(MID($Q1757,1,7)+0,"")&lt;1130000,IF(INDEX(C:C,MATCH(LEFT(Q1757,7)+0,I:I,0))&lt;1130000,"",INDEX(C:C,MATCH(LEFT(Q1757,7)+0,I:I,0))),IFERROR(MID($Q1757,1,7)+0,""))</f>
        <v>1237096</v>
      </c>
      <c r="N1757" s="25" t="str">
        <f>IF(IFERROR(MID($Q1757,10,7)+0,"")&lt;1130000,"",IFERROR(MID($Q1757,10,7)+0,""))</f>
        <v/>
      </c>
      <c r="O1757" s="25" t="str">
        <f>IF(IFERROR(MID($Q1757,19,7)+0,"")&lt;1130000,"",IFERROR(MID($Q1757,19,7)+0,""))</f>
        <v/>
      </c>
      <c r="P1757" s="25">
        <f>IF(M1757="","",IF(N1757="",M1757,M1757&amp;", "&amp;N1757))</f>
        <v>1237096</v>
      </c>
      <c r="Q1757" s="25">
        <v>1237096</v>
      </c>
      <c r="R1757" s="25"/>
      <c r="S1757" s="35" t="s">
        <v>4324</v>
      </c>
      <c r="T1757" s="34" t="s">
        <v>36</v>
      </c>
      <c r="U1757" s="185">
        <v>924</v>
      </c>
      <c r="V1757" s="188">
        <v>924</v>
      </c>
      <c r="W1757" s="189">
        <v>1082</v>
      </c>
      <c r="X1757" s="31">
        <v>1190</v>
      </c>
      <c r="Y1757" s="90">
        <f>IFERROR(ROUND(X1757/W1757-1,2),"")</f>
        <v>0.1</v>
      </c>
      <c r="Z1757" s="31">
        <f>IF(OR(S1757="VLD MLC components",S1757="VLD MLC pipes",S1757="VLD PEX components",S1757="VLD PEX pipes",S1757="VLD PHC components",S1757="VLD PHC pipes",S1757="Controls VLD"),"По запросу",X1757)</f>
        <v>1190</v>
      </c>
      <c r="AA1757" s="63">
        <f>ROUND(X1757/1.2,3)</f>
        <v>991.66700000000003</v>
      </c>
      <c r="AB1757" s="23">
        <v>901.66700000000003</v>
      </c>
      <c r="AC1757" s="190">
        <f>IFERROR(ROUND(AA1757/AB1757-1,2),"")</f>
        <v>0.1</v>
      </c>
      <c r="AD1757" s="25">
        <v>0.14599999999999999</v>
      </c>
      <c r="AE1757" s="25">
        <v>6.7500000000000001E-5</v>
      </c>
      <c r="AF1757" s="25">
        <v>4</v>
      </c>
      <c r="AG1757" s="25">
        <v>9</v>
      </c>
      <c r="AH1757" s="25">
        <v>21</v>
      </c>
      <c r="AI1757" s="25">
        <v>21</v>
      </c>
      <c r="AJ1757" s="25" t="s">
        <v>20</v>
      </c>
      <c r="AK1757" s="42" t="s">
        <v>19</v>
      </c>
      <c r="AL1757" s="25" t="s">
        <v>20</v>
      </c>
      <c r="AM1757" s="25">
        <v>4</v>
      </c>
      <c r="AN1757" s="25">
        <v>100</v>
      </c>
      <c r="AO1757" s="25">
        <v>75</v>
      </c>
      <c r="AP1757" s="25">
        <v>36</v>
      </c>
      <c r="AQ1757" s="25">
        <v>0.58399999999999996</v>
      </c>
      <c r="AR1757" s="25">
        <v>2.7E-4</v>
      </c>
      <c r="AS1757" s="157">
        <v>17</v>
      </c>
      <c r="AT1757" s="93">
        <v>44713</v>
      </c>
      <c r="AU1757" s="92" t="s">
        <v>3611</v>
      </c>
      <c r="AV1757" s="91" t="s">
        <v>152</v>
      </c>
      <c r="AW1757" s="92" t="s">
        <v>152</v>
      </c>
      <c r="AX1757" s="92" t="s">
        <v>48</v>
      </c>
      <c r="AY1757" s="91" t="s">
        <v>152</v>
      </c>
      <c r="AZ1757" s="23"/>
      <c r="BA1757" s="25" t="s">
        <v>3655</v>
      </c>
      <c r="BB1757" t="s">
        <v>25</v>
      </c>
      <c r="BC1757" t="e">
        <v>#N/A</v>
      </c>
      <c r="BD1757" t="e">
        <f>IF(Z1757=BC1757,"OK")</f>
        <v>#N/A</v>
      </c>
      <c r="BE1757">
        <v>0.14599999999999999</v>
      </c>
      <c r="BF1757">
        <v>2.1499999999999999E-4</v>
      </c>
      <c r="BG1757">
        <v>370</v>
      </c>
      <c r="BH1757">
        <v>225</v>
      </c>
      <c r="BI1757">
        <v>165</v>
      </c>
      <c r="BJ1757">
        <v>9.3000000000000007</v>
      </c>
      <c r="BK1757">
        <v>1.3736E-2</v>
      </c>
      <c r="BL1757" t="str">
        <f>IF(ABS(AN1757*AO1757*AP1757/1000000000/AR1757-1)&lt;0.1,"OK","NO")</f>
        <v>OK</v>
      </c>
      <c r="BN1757" s="183"/>
    </row>
    <row r="1758" spans="1:66" ht="25.5" x14ac:dyDescent="0.25">
      <c r="A1758" s="1"/>
      <c r="B1758" s="94">
        <v>1752</v>
      </c>
      <c r="C1758" s="43">
        <v>1135860</v>
      </c>
      <c r="D1758" s="45"/>
      <c r="E1758" s="36" t="s">
        <v>4721</v>
      </c>
      <c r="F1758" s="151" t="s">
        <v>21</v>
      </c>
      <c r="G1758" s="28" t="s">
        <v>2182</v>
      </c>
      <c r="H1758" s="46" t="str">
        <f>IFERROR(IFERROR(IF(SEARCH("Usystems",$E1758)&gt;0,"Usystems"),IF(SEARCH("RIIFO",$E1758)&gt;0,"RIIFO","Uponor")),"Uponor")</f>
        <v>RIIFO</v>
      </c>
      <c r="I1758" s="25" t="str">
        <f>IFERROR(MID($D1758,1,7)+0,"")</f>
        <v/>
      </c>
      <c r="J1758" s="25" t="str">
        <f>IFERROR(MID($D1758,10,7)+0,"")</f>
        <v/>
      </c>
      <c r="K1758" s="25" t="str">
        <f>IFERROR(MID($D1758,19,7)+0,"")</f>
        <v/>
      </c>
      <c r="L1758" s="25" t="str">
        <f>IFERROR(MID($D1758,28,7)+0,"")</f>
        <v/>
      </c>
      <c r="M1758" s="25" t="str">
        <f>IF(IFERROR(MID($Q1758,1,7)+0,"")&lt;1130000,IF(INDEX(C:C,MATCH(LEFT(Q1758,7)+0,I:I,0))&lt;1130000,"",INDEX(C:C,MATCH(LEFT(Q1758,7)+0,I:I,0))),IFERROR(MID($Q1758,1,7)+0,""))</f>
        <v/>
      </c>
      <c r="N1758" s="25" t="str">
        <f>IF(IFERROR(MID($Q1758,10,7)+0,"")&lt;1130000,"",IFERROR(MID($Q1758,10,7)+0,""))</f>
        <v/>
      </c>
      <c r="O1758" s="25" t="str">
        <f>IF(IFERROR(MID($Q1758,19,7)+0,"")&lt;1130000,"",IFERROR(MID($Q1758,19,7)+0,""))</f>
        <v/>
      </c>
      <c r="P1758" s="25" t="str">
        <f>IF(M1758="","",IF(N1758="",M1758,M1758&amp;", "&amp;N1758))</f>
        <v/>
      </c>
      <c r="Q1758" s="25"/>
      <c r="R1758" s="25"/>
      <c r="S1758" s="35" t="s">
        <v>4324</v>
      </c>
      <c r="T1758" s="34" t="s">
        <v>36</v>
      </c>
      <c r="U1758" s="185">
        <v>825</v>
      </c>
      <c r="V1758" s="188">
        <v>825</v>
      </c>
      <c r="W1758" s="189">
        <v>941</v>
      </c>
      <c r="X1758" s="31">
        <v>1035</v>
      </c>
      <c r="Y1758" s="90">
        <f>IFERROR(ROUND(X1758/W1758-1,2),"")</f>
        <v>0.1</v>
      </c>
      <c r="Z1758" s="31">
        <f>IF(OR(S1758="VLD MLC components",S1758="VLD MLC pipes",S1758="VLD PEX components",S1758="VLD PEX pipes",S1758="VLD PHC components",S1758="VLD PHC pipes",S1758="Controls VLD"),"По запросу",X1758)</f>
        <v>1035</v>
      </c>
      <c r="AA1758" s="63">
        <f>ROUND(X1758/1.2,3)</f>
        <v>862.5</v>
      </c>
      <c r="AB1758" s="23">
        <v>784.16700000000003</v>
      </c>
      <c r="AC1758" s="190">
        <f>IFERROR(ROUND(AA1758/AB1758-1,2),"")</f>
        <v>0.1</v>
      </c>
      <c r="AD1758" s="25">
        <v>0.13600000000000001</v>
      </c>
      <c r="AE1758" s="25">
        <v>4.0500000000000002E-5</v>
      </c>
      <c r="AF1758" s="25">
        <v>0</v>
      </c>
      <c r="AG1758" s="25">
        <v>58</v>
      </c>
      <c r="AH1758" s="25">
        <v>78</v>
      </c>
      <c r="AI1758" s="25">
        <v>88</v>
      </c>
      <c r="AJ1758" s="25" t="s">
        <v>20</v>
      </c>
      <c r="AK1758" s="42" t="s">
        <v>19</v>
      </c>
      <c r="AL1758" s="25" t="s">
        <v>20</v>
      </c>
      <c r="AM1758" s="25">
        <v>1</v>
      </c>
      <c r="AN1758" s="25">
        <v>25</v>
      </c>
      <c r="AO1758" s="25">
        <v>45</v>
      </c>
      <c r="AP1758" s="25">
        <v>36</v>
      </c>
      <c r="AQ1758" s="25">
        <v>0.13600000000000001</v>
      </c>
      <c r="AR1758" s="25">
        <v>4.0500000000000002E-5</v>
      </c>
      <c r="AS1758" s="157">
        <v>193</v>
      </c>
      <c r="AT1758" s="93">
        <v>44713</v>
      </c>
      <c r="AU1758" s="92" t="s">
        <v>3611</v>
      </c>
      <c r="AV1758" s="91" t="s">
        <v>152</v>
      </c>
      <c r="AW1758" s="92" t="s">
        <v>152</v>
      </c>
      <c r="AX1758" s="92" t="s">
        <v>48</v>
      </c>
      <c r="AY1758" s="91" t="s">
        <v>152</v>
      </c>
      <c r="AZ1758" s="23"/>
      <c r="BA1758" s="25" t="s">
        <v>4720</v>
      </c>
      <c r="BB1758" t="s">
        <v>25</v>
      </c>
      <c r="BC1758" t="e">
        <v>#N/A</v>
      </c>
      <c r="BD1758" t="e">
        <f>IF(Z1758=BC1758,"OK")</f>
        <v>#N/A</v>
      </c>
      <c r="BE1758">
        <v>0.13600000000000001</v>
      </c>
      <c r="BF1758">
        <v>1.7200000000000001E-4</v>
      </c>
      <c r="BG1758">
        <v>370</v>
      </c>
      <c r="BH1758">
        <v>225</v>
      </c>
      <c r="BI1758">
        <v>165</v>
      </c>
      <c r="BJ1758">
        <v>10.9</v>
      </c>
      <c r="BK1758">
        <v>1.3736E-2</v>
      </c>
      <c r="BL1758" t="str">
        <f>IF(ABS(AN1758*AO1758*AP1758/1000000000/AR1758-1)&lt;0.1,"OK","NO")</f>
        <v>OK</v>
      </c>
      <c r="BN1758" s="183"/>
    </row>
    <row r="1759" spans="1:66" ht="38.25" x14ac:dyDescent="0.25">
      <c r="A1759" s="1"/>
      <c r="B1759" s="94">
        <v>1753</v>
      </c>
      <c r="C1759" s="43">
        <v>1135683</v>
      </c>
      <c r="D1759" s="45"/>
      <c r="E1759" s="36" t="s">
        <v>4719</v>
      </c>
      <c r="F1759" s="151" t="s">
        <v>21</v>
      </c>
      <c r="G1759" s="41" t="s">
        <v>29</v>
      </c>
      <c r="H1759" s="46" t="str">
        <f>IFERROR(IFERROR(IF(SEARCH("Usystems",$E1759)&gt;0,"Usystems"),IF(SEARCH("RIIFO",$E1759)&gt;0,"RIIFO","Uponor")),"Uponor")</f>
        <v>RIIFO</v>
      </c>
      <c r="I1759" s="25" t="str">
        <f>IFERROR(MID($D1759,1,7)+0,"")</f>
        <v/>
      </c>
      <c r="J1759" s="25" t="str">
        <f>IFERROR(MID($D1759,10,7)+0,"")</f>
        <v/>
      </c>
      <c r="K1759" s="25" t="str">
        <f>IFERROR(MID($D1759,19,7)+0,"")</f>
        <v/>
      </c>
      <c r="L1759" s="25" t="str">
        <f>IFERROR(MID($D1759,28,7)+0,"")</f>
        <v/>
      </c>
      <c r="M1759" s="25">
        <f>IF(IFERROR(MID($Q1759,1,7)+0,"")&lt;1130000,IF(INDEX(C:C,MATCH(LEFT(Q1759,7)+0,I:I,0))&lt;1130000,"",INDEX(C:C,MATCH(LEFT(Q1759,7)+0,I:I,0))),IFERROR(MID($Q1759,1,7)+0,""))</f>
        <v>1237098</v>
      </c>
      <c r="N1759" s="25" t="str">
        <f>IF(IFERROR(MID($Q1759,10,7)+0,"")&lt;1130000,"",IFERROR(MID($Q1759,10,7)+0,""))</f>
        <v/>
      </c>
      <c r="O1759" s="25" t="str">
        <f>IF(IFERROR(MID($Q1759,19,7)+0,"")&lt;1130000,"",IFERROR(MID($Q1759,19,7)+0,""))</f>
        <v/>
      </c>
      <c r="P1759" s="25">
        <f>IF(M1759="","",IF(N1759="",M1759,M1759&amp;", "&amp;N1759))</f>
        <v>1237098</v>
      </c>
      <c r="Q1759" s="25">
        <v>1237098</v>
      </c>
      <c r="R1759" s="25"/>
      <c r="S1759" s="35" t="s">
        <v>4324</v>
      </c>
      <c r="T1759" s="34" t="s">
        <v>36</v>
      </c>
      <c r="U1759" s="185">
        <v>871</v>
      </c>
      <c r="V1759" s="188">
        <v>1074</v>
      </c>
      <c r="W1759" s="189">
        <v>1210</v>
      </c>
      <c r="X1759" s="31">
        <v>1331</v>
      </c>
      <c r="Y1759" s="90">
        <f>IFERROR(ROUND(X1759/W1759-1,2),"")</f>
        <v>0.1</v>
      </c>
      <c r="Z1759" s="31">
        <f>IF(OR(S1759="VLD MLC components",S1759="VLD MLC pipes",S1759="VLD PEX components",S1759="VLD PEX pipes",S1759="VLD PHC components",S1759="VLD PHC pipes",S1759="Controls VLD"),"По запросу",X1759)</f>
        <v>1331</v>
      </c>
      <c r="AA1759" s="63">
        <f>ROUND(X1759/1.2,3)</f>
        <v>1109.1669999999999</v>
      </c>
      <c r="AB1759" s="23">
        <v>1008.333</v>
      </c>
      <c r="AC1759" s="190">
        <f>IFERROR(ROUND(AA1759/AB1759-1,2),"")</f>
        <v>0.1</v>
      </c>
      <c r="AD1759" s="25">
        <v>0.13300000000000001</v>
      </c>
      <c r="AE1759" s="25">
        <v>4.0500000000000002E-5</v>
      </c>
      <c r="AF1759" s="25">
        <v>0</v>
      </c>
      <c r="AG1759" s="25">
        <v>80</v>
      </c>
      <c r="AH1759" s="25">
        <v>180</v>
      </c>
      <c r="AI1759" s="25">
        <v>204</v>
      </c>
      <c r="AJ1759" s="25" t="s">
        <v>20</v>
      </c>
      <c r="AK1759" s="42" t="s">
        <v>19</v>
      </c>
      <c r="AL1759" s="25" t="s">
        <v>20</v>
      </c>
      <c r="AM1759" s="25">
        <v>4</v>
      </c>
      <c r="AN1759" s="25">
        <v>90</v>
      </c>
      <c r="AO1759" s="25">
        <v>60</v>
      </c>
      <c r="AP1759" s="25">
        <v>30</v>
      </c>
      <c r="AQ1759" s="25">
        <v>0.63500000000000001</v>
      </c>
      <c r="AR1759" s="25">
        <v>1.6200000000000001E-4</v>
      </c>
      <c r="AS1759" s="157">
        <v>256</v>
      </c>
      <c r="AT1759" s="93">
        <v>44713</v>
      </c>
      <c r="AU1759" s="92" t="s">
        <v>3611</v>
      </c>
      <c r="AV1759" s="91" t="s">
        <v>152</v>
      </c>
      <c r="AW1759" s="92" t="s">
        <v>152</v>
      </c>
      <c r="AX1759" s="92" t="s">
        <v>48</v>
      </c>
      <c r="AY1759" s="91" t="s">
        <v>152</v>
      </c>
      <c r="AZ1759" s="23"/>
      <c r="BA1759" s="25" t="s">
        <v>679</v>
      </c>
      <c r="BB1759" t="s">
        <v>25</v>
      </c>
      <c r="BC1759" t="e">
        <v>#N/A</v>
      </c>
      <c r="BD1759" t="e">
        <f>IF(Z1759=BC1759,"OK")</f>
        <v>#N/A</v>
      </c>
      <c r="BE1759">
        <v>0.13300000000000001</v>
      </c>
      <c r="BF1759">
        <v>2.1499999999999999E-4</v>
      </c>
      <c r="BG1759">
        <v>370</v>
      </c>
      <c r="BH1759">
        <v>225</v>
      </c>
      <c r="BI1759">
        <v>165</v>
      </c>
      <c r="BJ1759">
        <v>8.5</v>
      </c>
      <c r="BK1759">
        <v>1.3736E-2</v>
      </c>
      <c r="BL1759" t="str">
        <f>IF(ABS(AN1759*AO1759*AP1759/1000000000/AR1759-1)&lt;0.1,"OK","NO")</f>
        <v>OK</v>
      </c>
      <c r="BN1759" s="183"/>
    </row>
    <row r="1760" spans="1:66" ht="38.25" x14ac:dyDescent="0.25">
      <c r="A1760" s="1"/>
      <c r="B1760" s="94">
        <v>1754</v>
      </c>
      <c r="C1760" s="43">
        <v>1135684</v>
      </c>
      <c r="D1760" s="45"/>
      <c r="E1760" s="36" t="s">
        <v>4718</v>
      </c>
      <c r="F1760" s="151" t="s">
        <v>21</v>
      </c>
      <c r="G1760" s="41" t="s">
        <v>29</v>
      </c>
      <c r="H1760" s="46" t="str">
        <f>IFERROR(IFERROR(IF(SEARCH("Usystems",$E1760)&gt;0,"Usystems"),IF(SEARCH("RIIFO",$E1760)&gt;0,"RIIFO","Uponor")),"Uponor")</f>
        <v>RIIFO</v>
      </c>
      <c r="I1760" s="25" t="str">
        <f>IFERROR(MID($D1760,1,7)+0,"")</f>
        <v/>
      </c>
      <c r="J1760" s="25" t="str">
        <f>IFERROR(MID($D1760,10,7)+0,"")</f>
        <v/>
      </c>
      <c r="K1760" s="25" t="str">
        <f>IFERROR(MID($D1760,19,7)+0,"")</f>
        <v/>
      </c>
      <c r="L1760" s="25" t="str">
        <f>IFERROR(MID($D1760,28,7)+0,"")</f>
        <v/>
      </c>
      <c r="M1760" s="25">
        <f>IF(IFERROR(MID($Q1760,1,7)+0,"")&lt;1130000,IF(INDEX(C:C,MATCH(LEFT(Q1760,7)+0,I:I,0))&lt;1130000,"",INDEX(C:C,MATCH(LEFT(Q1760,7)+0,I:I,0))),IFERROR(MID($Q1760,1,7)+0,""))</f>
        <v>1237099</v>
      </c>
      <c r="N1760" s="25" t="str">
        <f>IF(IFERROR(MID($Q1760,10,7)+0,"")&lt;1130000,"",IFERROR(MID($Q1760,10,7)+0,""))</f>
        <v/>
      </c>
      <c r="O1760" s="25" t="str">
        <f>IF(IFERROR(MID($Q1760,19,7)+0,"")&lt;1130000,"",IFERROR(MID($Q1760,19,7)+0,""))</f>
        <v/>
      </c>
      <c r="P1760" s="25">
        <f>IF(M1760="","",IF(N1760="",M1760,M1760&amp;", "&amp;N1760))</f>
        <v>1237099</v>
      </c>
      <c r="Q1760" s="25">
        <v>1237099</v>
      </c>
      <c r="R1760" s="25"/>
      <c r="S1760" s="35" t="s">
        <v>4324</v>
      </c>
      <c r="T1760" s="34" t="s">
        <v>36</v>
      </c>
      <c r="U1760" s="185">
        <v>994</v>
      </c>
      <c r="V1760" s="188">
        <v>994</v>
      </c>
      <c r="W1760" s="189">
        <v>1134</v>
      </c>
      <c r="X1760" s="31">
        <v>1247</v>
      </c>
      <c r="Y1760" s="90">
        <f>IFERROR(ROUND(X1760/W1760-1,2),"")</f>
        <v>0.1</v>
      </c>
      <c r="Z1760" s="31">
        <f>IF(OR(S1760="VLD MLC components",S1760="VLD MLC pipes",S1760="VLD PEX components",S1760="VLD PEX pipes",S1760="VLD PHC components",S1760="VLD PHC pipes",S1760="Controls VLD"),"По запросу",X1760)</f>
        <v>1247</v>
      </c>
      <c r="AA1760" s="63">
        <f>ROUND(X1760/1.2,3)</f>
        <v>1039.1669999999999</v>
      </c>
      <c r="AB1760" s="23">
        <v>945</v>
      </c>
      <c r="AC1760" s="190">
        <f>IFERROR(ROUND(AA1760/AB1760-1,2),"")</f>
        <v>0.1</v>
      </c>
      <c r="AD1760" s="25">
        <v>0.16</v>
      </c>
      <c r="AE1760" s="25">
        <v>6.7500000000000001E-5</v>
      </c>
      <c r="AF1760" s="25">
        <v>0</v>
      </c>
      <c r="AG1760" s="25">
        <v>62</v>
      </c>
      <c r="AH1760" s="25">
        <v>47</v>
      </c>
      <c r="AI1760" s="25">
        <v>63</v>
      </c>
      <c r="AJ1760" s="25" t="s">
        <v>20</v>
      </c>
      <c r="AK1760" s="42" t="s">
        <v>19</v>
      </c>
      <c r="AL1760" s="25" t="s">
        <v>20</v>
      </c>
      <c r="AM1760" s="25">
        <v>4</v>
      </c>
      <c r="AN1760" s="25">
        <v>100</v>
      </c>
      <c r="AO1760" s="25">
        <v>75</v>
      </c>
      <c r="AP1760" s="25">
        <v>36</v>
      </c>
      <c r="AQ1760" s="25">
        <v>0.64</v>
      </c>
      <c r="AR1760" s="25">
        <v>2.7E-4</v>
      </c>
      <c r="AS1760" s="157">
        <v>67</v>
      </c>
      <c r="AT1760" s="93">
        <v>44713</v>
      </c>
      <c r="AU1760" s="92" t="s">
        <v>3611</v>
      </c>
      <c r="AV1760" s="91" t="s">
        <v>152</v>
      </c>
      <c r="AW1760" s="92" t="s">
        <v>152</v>
      </c>
      <c r="AX1760" s="92" t="s">
        <v>48</v>
      </c>
      <c r="AY1760" s="91" t="s">
        <v>152</v>
      </c>
      <c r="AZ1760" s="23"/>
      <c r="BA1760" s="25" t="s">
        <v>4717</v>
      </c>
      <c r="BB1760" t="s">
        <v>25</v>
      </c>
      <c r="BC1760" t="e">
        <v>#N/A</v>
      </c>
      <c r="BD1760" t="e">
        <f>IF(Z1760=BC1760,"OK")</f>
        <v>#N/A</v>
      </c>
      <c r="BE1760">
        <v>0.16</v>
      </c>
      <c r="BF1760">
        <v>2.1499999999999999E-4</v>
      </c>
      <c r="BG1760">
        <v>370</v>
      </c>
      <c r="BH1760">
        <v>225</v>
      </c>
      <c r="BI1760">
        <v>165</v>
      </c>
      <c r="BJ1760">
        <v>10.199999999999999</v>
      </c>
      <c r="BK1760">
        <v>1.3736E-2</v>
      </c>
      <c r="BL1760" t="str">
        <f>IF(ABS(AN1760*AO1760*AP1760/1000000000/AR1760-1)&lt;0.1,"OK","NO")</f>
        <v>OK</v>
      </c>
      <c r="BN1760" s="183"/>
    </row>
    <row r="1761" spans="1:66" ht="38.25" x14ac:dyDescent="0.25">
      <c r="A1761" s="1"/>
      <c r="B1761" s="94">
        <v>1755</v>
      </c>
      <c r="C1761" s="43">
        <v>1135685</v>
      </c>
      <c r="D1761" s="45"/>
      <c r="E1761" s="36" t="s">
        <v>4716</v>
      </c>
      <c r="F1761" s="151" t="s">
        <v>21</v>
      </c>
      <c r="G1761" s="41" t="s">
        <v>29</v>
      </c>
      <c r="H1761" s="46" t="str">
        <f>IFERROR(IFERROR(IF(SEARCH("Usystems",$E1761)&gt;0,"Usystems"),IF(SEARCH("RIIFO",$E1761)&gt;0,"RIIFO","Uponor")),"Uponor")</f>
        <v>RIIFO</v>
      </c>
      <c r="I1761" s="25" t="str">
        <f>IFERROR(MID($D1761,1,7)+0,"")</f>
        <v/>
      </c>
      <c r="J1761" s="25" t="str">
        <f>IFERROR(MID($D1761,10,7)+0,"")</f>
        <v/>
      </c>
      <c r="K1761" s="25" t="str">
        <f>IFERROR(MID($D1761,19,7)+0,"")</f>
        <v/>
      </c>
      <c r="L1761" s="25" t="str">
        <f>IFERROR(MID($D1761,28,7)+0,"")</f>
        <v/>
      </c>
      <c r="M1761" s="25">
        <f>IF(IFERROR(MID($Q1761,1,7)+0,"")&lt;1130000,IF(INDEX(C:C,MATCH(LEFT(Q1761,7)+0,I:I,0))&lt;1130000,"",INDEX(C:C,MATCH(LEFT(Q1761,7)+0,I:I,0))),IFERROR(MID($Q1761,1,7)+0,""))</f>
        <v>1237101</v>
      </c>
      <c r="N1761" s="25" t="str">
        <f>IF(IFERROR(MID($Q1761,10,7)+0,"")&lt;1130000,"",IFERROR(MID($Q1761,10,7)+0,""))</f>
        <v/>
      </c>
      <c r="O1761" s="25" t="str">
        <f>IF(IFERROR(MID($Q1761,19,7)+0,"")&lt;1130000,"",IFERROR(MID($Q1761,19,7)+0,""))</f>
        <v/>
      </c>
      <c r="P1761" s="25">
        <f>IF(M1761="","",IF(N1761="",M1761,M1761&amp;", "&amp;N1761))</f>
        <v>1237101</v>
      </c>
      <c r="Q1761" s="25">
        <v>1237101</v>
      </c>
      <c r="R1761" s="25"/>
      <c r="S1761" s="35" t="s">
        <v>4324</v>
      </c>
      <c r="T1761" s="34" t="s">
        <v>36</v>
      </c>
      <c r="U1761" s="185">
        <v>945</v>
      </c>
      <c r="V1761" s="188">
        <v>945</v>
      </c>
      <c r="W1761" s="189">
        <v>1156</v>
      </c>
      <c r="X1761" s="31">
        <v>1272</v>
      </c>
      <c r="Y1761" s="90">
        <f>IFERROR(ROUND(X1761/W1761-1,2),"")</f>
        <v>0.1</v>
      </c>
      <c r="Z1761" s="31">
        <f>IF(OR(S1761="VLD MLC components",S1761="VLD MLC pipes",S1761="VLD PEX components",S1761="VLD PEX pipes",S1761="VLD PHC components",S1761="VLD PHC pipes",S1761="Controls VLD"),"По запросу",X1761)</f>
        <v>1272</v>
      </c>
      <c r="AA1761" s="63">
        <f>ROUND(X1761/1.2,3)</f>
        <v>1060</v>
      </c>
      <c r="AB1761" s="23">
        <v>963.33299999999997</v>
      </c>
      <c r="AC1761" s="190">
        <f>IFERROR(ROUND(AA1761/AB1761-1,2),"")</f>
        <v>0.1</v>
      </c>
      <c r="AD1761" s="25">
        <v>0.14799999999999999</v>
      </c>
      <c r="AE1761" s="25">
        <v>6.7500000000000001E-5</v>
      </c>
      <c r="AF1761" s="25">
        <v>0</v>
      </c>
      <c r="AG1761" s="25">
        <v>1678</v>
      </c>
      <c r="AH1761" s="25">
        <v>1706</v>
      </c>
      <c r="AI1761" s="25">
        <v>226</v>
      </c>
      <c r="AJ1761" s="25" t="s">
        <v>20</v>
      </c>
      <c r="AK1761" s="42" t="s">
        <v>19</v>
      </c>
      <c r="AL1761" s="25" t="s">
        <v>20</v>
      </c>
      <c r="AM1761" s="25">
        <v>4</v>
      </c>
      <c r="AN1761" s="25">
        <v>100</v>
      </c>
      <c r="AO1761" s="25">
        <v>75</v>
      </c>
      <c r="AP1761" s="25">
        <v>36</v>
      </c>
      <c r="AQ1761" s="25">
        <v>0.59199999999999997</v>
      </c>
      <c r="AR1761" s="25">
        <v>2.7E-4</v>
      </c>
      <c r="AS1761" s="157">
        <v>220</v>
      </c>
      <c r="AT1761" s="93">
        <v>44713</v>
      </c>
      <c r="AU1761" s="92" t="s">
        <v>3611</v>
      </c>
      <c r="AV1761" s="91" t="s">
        <v>152</v>
      </c>
      <c r="AW1761" s="92" t="s">
        <v>152</v>
      </c>
      <c r="AX1761" s="92" t="s">
        <v>48</v>
      </c>
      <c r="AY1761" s="91" t="s">
        <v>152</v>
      </c>
      <c r="AZ1761" s="23"/>
      <c r="BA1761" s="25" t="s">
        <v>4715</v>
      </c>
      <c r="BB1761" t="s">
        <v>25</v>
      </c>
      <c r="BC1761" t="e">
        <v>#N/A</v>
      </c>
      <c r="BD1761" t="e">
        <f>IF(Z1761=BC1761,"OK")</f>
        <v>#N/A</v>
      </c>
      <c r="BE1761">
        <v>0.14799999999999999</v>
      </c>
      <c r="BF1761">
        <v>2.1499999999999999E-4</v>
      </c>
      <c r="BG1761">
        <v>370</v>
      </c>
      <c r="BH1761">
        <v>225</v>
      </c>
      <c r="BI1761">
        <v>165</v>
      </c>
      <c r="BJ1761">
        <v>9.5</v>
      </c>
      <c r="BK1761">
        <v>1.3736E-2</v>
      </c>
      <c r="BL1761" t="str">
        <f>IF(ABS(AN1761*AO1761*AP1761/1000000000/AR1761-1)&lt;0.1,"OK","NO")</f>
        <v>OK</v>
      </c>
      <c r="BN1761" s="183"/>
    </row>
    <row r="1762" spans="1:66" ht="38.25" x14ac:dyDescent="0.25">
      <c r="A1762" s="1"/>
      <c r="B1762" s="94">
        <v>1756</v>
      </c>
      <c r="C1762" s="43">
        <v>1135686</v>
      </c>
      <c r="D1762" s="45"/>
      <c r="E1762" s="36" t="s">
        <v>4714</v>
      </c>
      <c r="F1762" s="151" t="s">
        <v>21</v>
      </c>
      <c r="G1762" s="127" t="s">
        <v>29</v>
      </c>
      <c r="H1762" s="46" t="str">
        <f>IFERROR(IFERROR(IF(SEARCH("Usystems",$E1762)&gt;0,"Usystems"),IF(SEARCH("RIIFO",$E1762)&gt;0,"RIIFO","Uponor")),"Uponor")</f>
        <v>RIIFO</v>
      </c>
      <c r="I1762" s="25" t="str">
        <f>IFERROR(MID($D1762,1,7)+0,"")</f>
        <v/>
      </c>
      <c r="J1762" s="25" t="str">
        <f>IFERROR(MID($D1762,10,7)+0,"")</f>
        <v/>
      </c>
      <c r="K1762" s="25" t="str">
        <f>IFERROR(MID($D1762,19,7)+0,"")</f>
        <v/>
      </c>
      <c r="L1762" s="25" t="str">
        <f>IFERROR(MID($D1762,28,7)+0,"")</f>
        <v/>
      </c>
      <c r="M1762" s="25">
        <f>IF(IFERROR(MID($Q1762,1,7)+0,"")&lt;1130000,IF(INDEX(C:C,MATCH(LEFT(Q1762,7)+0,I:I,0))&lt;1130000,"",INDEX(C:C,MATCH(LEFT(Q1762,7)+0,I:I,0))),IFERROR(MID($Q1762,1,7)+0,""))</f>
        <v>1237102</v>
      </c>
      <c r="N1762" s="25" t="str">
        <f>IF(IFERROR(MID($Q1762,10,7)+0,"")&lt;1130000,"",IFERROR(MID($Q1762,10,7)+0,""))</f>
        <v/>
      </c>
      <c r="O1762" s="25" t="str">
        <f>IF(IFERROR(MID($Q1762,19,7)+0,"")&lt;1130000,"",IFERROR(MID($Q1762,19,7)+0,""))</f>
        <v/>
      </c>
      <c r="P1762" s="25">
        <f>IF(M1762="","",IF(N1762="",M1762,M1762&amp;", "&amp;N1762))</f>
        <v>1237102</v>
      </c>
      <c r="Q1762" s="25">
        <v>1237102</v>
      </c>
      <c r="R1762" s="25"/>
      <c r="S1762" s="35" t="s">
        <v>4324</v>
      </c>
      <c r="T1762" s="34" t="s">
        <v>36</v>
      </c>
      <c r="U1762" s="185">
        <v>1040</v>
      </c>
      <c r="V1762" s="188">
        <v>1040</v>
      </c>
      <c r="W1762" s="189">
        <v>1138</v>
      </c>
      <c r="X1762" s="31">
        <v>1252</v>
      </c>
      <c r="Y1762" s="90">
        <f>IFERROR(ROUND(X1762/W1762-1,2),"")</f>
        <v>0.1</v>
      </c>
      <c r="Z1762" s="31">
        <f>IF(OR(S1762="VLD MLC components",S1762="VLD MLC pipes",S1762="VLD PEX components",S1762="VLD PEX pipes",S1762="VLD PHC components",S1762="VLD PHC pipes",S1762="Controls VLD"),"По запросу",X1762)</f>
        <v>1252</v>
      </c>
      <c r="AA1762" s="63">
        <f>ROUND(X1762/1.2,3)</f>
        <v>1043.3330000000001</v>
      </c>
      <c r="AB1762" s="23">
        <v>948.33299999999997</v>
      </c>
      <c r="AC1762" s="190">
        <f>IFERROR(ROUND(AA1762/AB1762-1,2),"")</f>
        <v>0.1</v>
      </c>
      <c r="AD1762" s="25">
        <v>0.17199999999999999</v>
      </c>
      <c r="AE1762" s="25">
        <v>2.2274999999999999E-4</v>
      </c>
      <c r="AF1762" s="25">
        <v>0</v>
      </c>
      <c r="AG1762" s="25">
        <v>342</v>
      </c>
      <c r="AH1762" s="25">
        <v>412</v>
      </c>
      <c r="AI1762" s="25">
        <v>416</v>
      </c>
      <c r="AJ1762" s="25" t="s">
        <v>20</v>
      </c>
      <c r="AK1762" s="42" t="s">
        <v>19</v>
      </c>
      <c r="AL1762" s="25" t="s">
        <v>20</v>
      </c>
      <c r="AM1762" s="25">
        <v>4</v>
      </c>
      <c r="AN1762" s="25">
        <v>90</v>
      </c>
      <c r="AO1762" s="25">
        <v>110</v>
      </c>
      <c r="AP1762" s="25">
        <v>90</v>
      </c>
      <c r="AQ1762" s="25">
        <v>0.73399999999999999</v>
      </c>
      <c r="AR1762" s="25">
        <v>8.9099999999999997E-4</v>
      </c>
      <c r="AS1762" s="157">
        <v>580</v>
      </c>
      <c r="AT1762" s="93">
        <v>44713</v>
      </c>
      <c r="AU1762" s="92" t="s">
        <v>3611</v>
      </c>
      <c r="AV1762" s="91" t="s">
        <v>152</v>
      </c>
      <c r="AW1762" s="92" t="s">
        <v>152</v>
      </c>
      <c r="AX1762" s="92" t="s">
        <v>48</v>
      </c>
      <c r="AY1762" s="91" t="s">
        <v>152</v>
      </c>
      <c r="AZ1762" s="23"/>
      <c r="BA1762" s="25" t="s">
        <v>4278</v>
      </c>
      <c r="BB1762" t="s">
        <v>25</v>
      </c>
      <c r="BC1762" t="e">
        <v>#N/A</v>
      </c>
      <c r="BD1762" t="e">
        <f>IF(Z1762=BC1762,"OK")</f>
        <v>#N/A</v>
      </c>
      <c r="BE1762">
        <v>0.17199999999999999</v>
      </c>
      <c r="BF1762">
        <v>2.1499999999999999E-4</v>
      </c>
      <c r="BG1762">
        <v>370</v>
      </c>
      <c r="BH1762">
        <v>225</v>
      </c>
      <c r="BI1762">
        <v>165</v>
      </c>
      <c r="BJ1762">
        <v>11</v>
      </c>
      <c r="BK1762">
        <v>1.3736E-2</v>
      </c>
      <c r="BL1762" t="str">
        <f>IF(ABS(AN1762*AO1762*AP1762/1000000000/AR1762-1)&lt;0.1,"OK","NO")</f>
        <v>OK</v>
      </c>
      <c r="BN1762" s="183"/>
    </row>
    <row r="1763" spans="1:66" ht="38.25" x14ac:dyDescent="0.25">
      <c r="A1763" s="1"/>
      <c r="B1763" s="94">
        <v>1757</v>
      </c>
      <c r="C1763" s="43">
        <v>1135861</v>
      </c>
      <c r="D1763" s="45"/>
      <c r="E1763" s="36" t="s">
        <v>4713</v>
      </c>
      <c r="F1763" s="151" t="s">
        <v>21</v>
      </c>
      <c r="G1763" s="41" t="s">
        <v>29</v>
      </c>
      <c r="H1763" s="46" t="str">
        <f>IFERROR(IFERROR(IF(SEARCH("Usystems",$E1763)&gt;0,"Usystems"),IF(SEARCH("RIIFO",$E1763)&gt;0,"RIIFO","Uponor")),"Uponor")</f>
        <v>RIIFO</v>
      </c>
      <c r="I1763" s="25" t="str">
        <f>IFERROR(MID($D1763,1,7)+0,"")</f>
        <v/>
      </c>
      <c r="J1763" s="25" t="str">
        <f>IFERROR(MID($D1763,10,7)+0,"")</f>
        <v/>
      </c>
      <c r="K1763" s="25" t="str">
        <f>IFERROR(MID($D1763,19,7)+0,"")</f>
        <v/>
      </c>
      <c r="L1763" s="25" t="str">
        <f>IFERROR(MID($D1763,28,7)+0,"")</f>
        <v/>
      </c>
      <c r="M1763" s="25">
        <f>IF(IFERROR(MID($Q1763,1,7)+0,"")&lt;1130000,IF(INDEX(C:C,MATCH(LEFT(Q1763,7)+0,I:I,0))&lt;1130000,"",INDEX(C:C,MATCH(LEFT(Q1763,7)+0,I:I,0))),IFERROR(MID($Q1763,1,7)+0,""))</f>
        <v>1237105</v>
      </c>
      <c r="N1763" s="25" t="str">
        <f>IF(IFERROR(MID($Q1763,10,7)+0,"")&lt;1130000,"",IFERROR(MID($Q1763,10,7)+0,""))</f>
        <v/>
      </c>
      <c r="O1763" s="25" t="str">
        <f>IF(IFERROR(MID($Q1763,19,7)+0,"")&lt;1130000,"",IFERROR(MID($Q1763,19,7)+0,""))</f>
        <v/>
      </c>
      <c r="P1763" s="25">
        <f>IF(M1763="","",IF(N1763="",M1763,M1763&amp;", "&amp;N1763))</f>
        <v>1237105</v>
      </c>
      <c r="Q1763" s="25">
        <v>1237105</v>
      </c>
      <c r="R1763" s="25"/>
      <c r="S1763" s="35" t="s">
        <v>4324</v>
      </c>
      <c r="T1763" s="34" t="s">
        <v>36</v>
      </c>
      <c r="U1763" s="185">
        <v>1310</v>
      </c>
      <c r="V1763" s="188">
        <v>1310</v>
      </c>
      <c r="W1763" s="189">
        <v>1520</v>
      </c>
      <c r="X1763" s="31">
        <v>1672</v>
      </c>
      <c r="Y1763" s="90">
        <f>IFERROR(ROUND(X1763/W1763-1,2),"")</f>
        <v>0.1</v>
      </c>
      <c r="Z1763" s="31">
        <f>IF(OR(S1763="VLD MLC components",S1763="VLD MLC pipes",S1763="VLD PEX components",S1763="VLD PEX pipes",S1763="VLD PHC components",S1763="VLD PHC pipes",S1763="Controls VLD"),"По запросу",X1763)</f>
        <v>1672</v>
      </c>
      <c r="AA1763" s="63">
        <f>ROUND(X1763/1.2,3)</f>
        <v>1393.3330000000001</v>
      </c>
      <c r="AB1763" s="23">
        <v>1266.6669999999999</v>
      </c>
      <c r="AC1763" s="190">
        <f>IFERROR(ROUND(AA1763/AB1763-1,2),"")</f>
        <v>0.1</v>
      </c>
      <c r="AD1763" s="25">
        <v>0.221</v>
      </c>
      <c r="AE1763" s="25">
        <v>4.0500000000000002E-5</v>
      </c>
      <c r="AF1763" s="25">
        <v>0</v>
      </c>
      <c r="AG1763" s="25">
        <v>40</v>
      </c>
      <c r="AH1763" s="25">
        <v>40</v>
      </c>
      <c r="AI1763" s="25">
        <v>48</v>
      </c>
      <c r="AJ1763" s="25" t="s">
        <v>20</v>
      </c>
      <c r="AK1763" s="42" t="s">
        <v>19</v>
      </c>
      <c r="AL1763" s="25" t="s">
        <v>20</v>
      </c>
      <c r="AM1763" s="25">
        <v>1</v>
      </c>
      <c r="AN1763" s="25">
        <v>25</v>
      </c>
      <c r="AO1763" s="25">
        <v>45</v>
      </c>
      <c r="AP1763" s="25">
        <v>36</v>
      </c>
      <c r="AQ1763" s="25">
        <v>0.221</v>
      </c>
      <c r="AR1763" s="25">
        <v>4.0500000000000002E-5</v>
      </c>
      <c r="AS1763" s="157">
        <v>110</v>
      </c>
      <c r="AT1763" s="93">
        <v>44713</v>
      </c>
      <c r="AU1763" s="92" t="s">
        <v>3611</v>
      </c>
      <c r="AV1763" s="91" t="s">
        <v>152</v>
      </c>
      <c r="AW1763" s="92" t="s">
        <v>152</v>
      </c>
      <c r="AX1763" s="92" t="s">
        <v>48</v>
      </c>
      <c r="AY1763" s="91" t="s">
        <v>152</v>
      </c>
      <c r="AZ1763" s="23"/>
      <c r="BA1763" s="25" t="s">
        <v>4712</v>
      </c>
      <c r="BB1763" t="s">
        <v>25</v>
      </c>
      <c r="BC1763" t="e">
        <v>#N/A</v>
      </c>
      <c r="BD1763" t="e">
        <f>IF(Z1763=BC1763,"OK")</f>
        <v>#N/A</v>
      </c>
      <c r="BE1763">
        <v>0.221</v>
      </c>
      <c r="BF1763">
        <v>2.8600000000000001E-4</v>
      </c>
      <c r="BG1763">
        <v>370</v>
      </c>
      <c r="BH1763">
        <v>225</v>
      </c>
      <c r="BI1763">
        <v>165</v>
      </c>
      <c r="BJ1763">
        <v>10.6</v>
      </c>
      <c r="BK1763">
        <v>1.3736E-2</v>
      </c>
      <c r="BL1763" t="str">
        <f>IF(ABS(AN1763*AO1763*AP1763/1000000000/AR1763-1)&lt;0.1,"OK","NO")</f>
        <v>OK</v>
      </c>
      <c r="BN1763" s="183"/>
    </row>
    <row r="1764" spans="1:66" ht="38.25" x14ac:dyDescent="0.25">
      <c r="A1764" s="1"/>
      <c r="B1764" s="94">
        <v>1758</v>
      </c>
      <c r="C1764" s="43">
        <v>1135687</v>
      </c>
      <c r="D1764" s="45"/>
      <c r="E1764" s="36" t="s">
        <v>4711</v>
      </c>
      <c r="F1764" s="151" t="s">
        <v>21</v>
      </c>
      <c r="G1764" s="41" t="s">
        <v>29</v>
      </c>
      <c r="H1764" s="46" t="str">
        <f>IFERROR(IFERROR(IF(SEARCH("Usystems",$E1764)&gt;0,"Usystems"),IF(SEARCH("RIIFO",$E1764)&gt;0,"RIIFO","Uponor")),"Uponor")</f>
        <v>RIIFO</v>
      </c>
      <c r="I1764" s="25" t="str">
        <f>IFERROR(MID($D1764,1,7)+0,"")</f>
        <v/>
      </c>
      <c r="J1764" s="25" t="str">
        <f>IFERROR(MID($D1764,10,7)+0,"")</f>
        <v/>
      </c>
      <c r="K1764" s="25" t="str">
        <f>IFERROR(MID($D1764,19,7)+0,"")</f>
        <v/>
      </c>
      <c r="L1764" s="25" t="str">
        <f>IFERROR(MID($D1764,28,7)+0,"")</f>
        <v/>
      </c>
      <c r="M1764" s="25">
        <f>IF(IFERROR(MID($Q1764,1,7)+0,"")&lt;1130000,IF(INDEX(C:C,MATCH(LEFT(Q1764,7)+0,I:I,0))&lt;1130000,"",INDEX(C:C,MATCH(LEFT(Q1764,7)+0,I:I,0))),IFERROR(MID($Q1764,1,7)+0,""))</f>
        <v>1237106</v>
      </c>
      <c r="N1764" s="25" t="str">
        <f>IF(IFERROR(MID($Q1764,10,7)+0,"")&lt;1130000,"",IFERROR(MID($Q1764,10,7)+0,""))</f>
        <v/>
      </c>
      <c r="O1764" s="25" t="str">
        <f>IF(IFERROR(MID($Q1764,19,7)+0,"")&lt;1130000,"",IFERROR(MID($Q1764,19,7)+0,""))</f>
        <v/>
      </c>
      <c r="P1764" s="25">
        <f>IF(M1764="","",IF(N1764="",M1764,M1764&amp;", "&amp;N1764))</f>
        <v>1237106</v>
      </c>
      <c r="Q1764" s="25">
        <v>1237106</v>
      </c>
      <c r="R1764" s="25"/>
      <c r="S1764" s="35" t="s">
        <v>4324</v>
      </c>
      <c r="T1764" s="34" t="s">
        <v>36</v>
      </c>
      <c r="U1764" s="185">
        <v>1376</v>
      </c>
      <c r="V1764" s="188">
        <v>1376</v>
      </c>
      <c r="W1764" s="189">
        <v>1570</v>
      </c>
      <c r="X1764" s="31">
        <v>1727</v>
      </c>
      <c r="Y1764" s="90">
        <f>IFERROR(ROUND(X1764/W1764-1,2),"")</f>
        <v>0.1</v>
      </c>
      <c r="Z1764" s="31">
        <f>IF(OR(S1764="VLD MLC components",S1764="VLD MLC pipes",S1764="VLD PEX components",S1764="VLD PEX pipes",S1764="VLD PHC components",S1764="VLD PHC pipes",S1764="Controls VLD"),"По запросу",X1764)</f>
        <v>1727</v>
      </c>
      <c r="AA1764" s="63">
        <f>ROUND(X1764/1.2,3)</f>
        <v>1439.1669999999999</v>
      </c>
      <c r="AB1764" s="23">
        <v>1308.3330000000001</v>
      </c>
      <c r="AC1764" s="190">
        <f>IFERROR(ROUND(AA1764/AB1764-1,2),"")</f>
        <v>0.1</v>
      </c>
      <c r="AD1764" s="25">
        <v>0.23799999999999999</v>
      </c>
      <c r="AE1764" s="25">
        <v>5.3999999999999998E-5</v>
      </c>
      <c r="AF1764" s="25">
        <v>0</v>
      </c>
      <c r="AG1764" s="25">
        <v>50</v>
      </c>
      <c r="AH1764" s="25">
        <v>60</v>
      </c>
      <c r="AI1764" s="25">
        <v>65</v>
      </c>
      <c r="AJ1764" s="25" t="s">
        <v>20</v>
      </c>
      <c r="AK1764" s="42" t="s">
        <v>19</v>
      </c>
      <c r="AL1764" s="25" t="s">
        <v>20</v>
      </c>
      <c r="AM1764" s="25">
        <v>5</v>
      </c>
      <c r="AN1764" s="25">
        <v>100</v>
      </c>
      <c r="AO1764" s="25">
        <v>75</v>
      </c>
      <c r="AP1764" s="25">
        <v>36</v>
      </c>
      <c r="AQ1764" s="25">
        <v>1.19</v>
      </c>
      <c r="AR1764" s="25">
        <v>2.7E-4</v>
      </c>
      <c r="AS1764" s="157">
        <v>15</v>
      </c>
      <c r="AT1764" s="93">
        <v>44713</v>
      </c>
      <c r="AU1764" s="92" t="s">
        <v>3611</v>
      </c>
      <c r="AV1764" s="91" t="s">
        <v>152</v>
      </c>
      <c r="AW1764" s="92" t="s">
        <v>152</v>
      </c>
      <c r="AX1764" s="92" t="s">
        <v>48</v>
      </c>
      <c r="AY1764" s="91" t="s">
        <v>152</v>
      </c>
      <c r="AZ1764" s="23"/>
      <c r="BA1764" s="25" t="s">
        <v>4710</v>
      </c>
      <c r="BB1764" t="s">
        <v>25</v>
      </c>
      <c r="BC1764" t="e">
        <v>#N/A</v>
      </c>
      <c r="BD1764" t="e">
        <f>IF(Z1764=BC1764,"OK")</f>
        <v>#N/A</v>
      </c>
      <c r="BE1764">
        <v>0.23799999999999999</v>
      </c>
      <c r="BF1764">
        <v>3.4299999999999999E-4</v>
      </c>
      <c r="BG1764">
        <v>370</v>
      </c>
      <c r="BH1764">
        <v>225</v>
      </c>
      <c r="BI1764">
        <v>165</v>
      </c>
      <c r="BJ1764">
        <v>9.5</v>
      </c>
      <c r="BK1764">
        <v>1.3736E-2</v>
      </c>
      <c r="BL1764" t="str">
        <f>IF(ABS(AN1764*AO1764*AP1764/1000000000/AR1764-1)&lt;0.1,"OK","NO")</f>
        <v>OK</v>
      </c>
      <c r="BN1764" s="183"/>
    </row>
    <row r="1765" spans="1:66" ht="25.5" x14ac:dyDescent="0.25">
      <c r="A1765" s="1"/>
      <c r="B1765" s="94">
        <v>1759</v>
      </c>
      <c r="C1765" s="43">
        <v>1135862</v>
      </c>
      <c r="D1765" s="45"/>
      <c r="E1765" s="36" t="s">
        <v>4709</v>
      </c>
      <c r="F1765" s="151" t="s">
        <v>21</v>
      </c>
      <c r="G1765" s="41" t="s">
        <v>27</v>
      </c>
      <c r="H1765" s="46" t="str">
        <f>IFERROR(IFERROR(IF(SEARCH("Usystems",$E1765)&gt;0,"Usystems"),IF(SEARCH("RIIFO",$E1765)&gt;0,"RIIFO","Uponor")),"Uponor")</f>
        <v>RIIFO</v>
      </c>
      <c r="I1765" s="25" t="str">
        <f>IFERROR(MID($D1765,1,7)+0,"")</f>
        <v/>
      </c>
      <c r="J1765" s="25" t="str">
        <f>IFERROR(MID($D1765,10,7)+0,"")</f>
        <v/>
      </c>
      <c r="K1765" s="25" t="str">
        <f>IFERROR(MID($D1765,19,7)+0,"")</f>
        <v/>
      </c>
      <c r="L1765" s="25" t="str">
        <f>IFERROR(MID($D1765,28,7)+0,"")</f>
        <v/>
      </c>
      <c r="M1765" s="25">
        <f>IF(IFERROR(MID($Q1765,1,7)+0,"")&lt;1130000,IF(INDEX(C:C,MATCH(LEFT(Q1765,7)+0,I:I,0))&lt;1130000,"",INDEX(C:C,MATCH(LEFT(Q1765,7)+0,I:I,0))),IFERROR(MID($Q1765,1,7)+0,""))</f>
        <v>1237108</v>
      </c>
      <c r="N1765" s="25" t="str">
        <f>IF(IFERROR(MID($Q1765,10,7)+0,"")&lt;1130000,"",IFERROR(MID($Q1765,10,7)+0,""))</f>
        <v/>
      </c>
      <c r="O1765" s="25" t="str">
        <f>IF(IFERROR(MID($Q1765,19,7)+0,"")&lt;1130000,"",IFERROR(MID($Q1765,19,7)+0,""))</f>
        <v/>
      </c>
      <c r="P1765" s="25">
        <f>IF(M1765="","",IF(N1765="",M1765,M1765&amp;", "&amp;N1765))</f>
        <v>1237108</v>
      </c>
      <c r="Q1765" s="25">
        <v>1237108</v>
      </c>
      <c r="R1765" s="25"/>
      <c r="S1765" s="35" t="s">
        <v>4324</v>
      </c>
      <c r="T1765" s="34" t="s">
        <v>36</v>
      </c>
      <c r="U1765" s="185">
        <v>1555</v>
      </c>
      <c r="V1765" s="188">
        <v>1555</v>
      </c>
      <c r="W1765" s="189">
        <v>1772</v>
      </c>
      <c r="X1765" s="31">
        <v>1949</v>
      </c>
      <c r="Y1765" s="90">
        <f>IFERROR(ROUND(X1765/W1765-1,2),"")</f>
        <v>0.1</v>
      </c>
      <c r="Z1765" s="31">
        <f>IF(OR(S1765="VLD MLC components",S1765="VLD MLC pipes",S1765="VLD PEX components",S1765="VLD PEX pipes",S1765="VLD PHC components",S1765="VLD PHC pipes",S1765="Controls VLD"),"По запросу",X1765)</f>
        <v>1949</v>
      </c>
      <c r="AA1765" s="63">
        <f>ROUND(X1765/1.2,3)</f>
        <v>1624.1669999999999</v>
      </c>
      <c r="AB1765" s="23">
        <v>1476.6669999999999</v>
      </c>
      <c r="AC1765" s="190">
        <f>IFERROR(ROUND(AA1765/AB1765-1,2),"")</f>
        <v>0.1</v>
      </c>
      <c r="AD1765" s="25">
        <v>0.26900000000000002</v>
      </c>
      <c r="AE1765" s="25">
        <v>4.0500000000000002E-5</v>
      </c>
      <c r="AF1765" s="25">
        <v>0</v>
      </c>
      <c r="AG1765" s="25" t="s">
        <v>22</v>
      </c>
      <c r="AH1765" s="25">
        <v>0</v>
      </c>
      <c r="AI1765" s="25">
        <v>0</v>
      </c>
      <c r="AJ1765" s="25" t="s">
        <v>20</v>
      </c>
      <c r="AK1765" s="42" t="s">
        <v>19</v>
      </c>
      <c r="AL1765" s="25" t="s">
        <v>20</v>
      </c>
      <c r="AM1765" s="25">
        <v>1</v>
      </c>
      <c r="AN1765" s="25">
        <v>25</v>
      </c>
      <c r="AO1765" s="25">
        <v>45</v>
      </c>
      <c r="AP1765" s="25">
        <v>36</v>
      </c>
      <c r="AQ1765" s="25">
        <v>0.26900000000000002</v>
      </c>
      <c r="AR1765" s="25">
        <v>4.0500000000000002E-5</v>
      </c>
      <c r="AS1765" s="157">
        <v>4</v>
      </c>
      <c r="AT1765" s="93">
        <v>44713</v>
      </c>
      <c r="AU1765" s="92" t="s">
        <v>3611</v>
      </c>
      <c r="AV1765" s="91" t="s">
        <v>152</v>
      </c>
      <c r="AW1765" s="92" t="s">
        <v>152</v>
      </c>
      <c r="AX1765" s="92" t="s">
        <v>48</v>
      </c>
      <c r="AY1765" s="91" t="s">
        <v>152</v>
      </c>
      <c r="AZ1765" s="23"/>
      <c r="BA1765" s="25" t="s">
        <v>4708</v>
      </c>
      <c r="BB1765" t="s">
        <v>48</v>
      </c>
      <c r="BC1765" t="e">
        <v>#N/A</v>
      </c>
      <c r="BD1765" t="e">
        <f>IF(Z1765=BC1765,"OK")</f>
        <v>#N/A</v>
      </c>
      <c r="BE1765">
        <v>0.26900000000000002</v>
      </c>
      <c r="BF1765">
        <v>3.4299999999999999E-4</v>
      </c>
      <c r="BG1765">
        <v>370</v>
      </c>
      <c r="BH1765">
        <v>225</v>
      </c>
      <c r="BI1765">
        <v>165</v>
      </c>
      <c r="BJ1765">
        <v>10.8</v>
      </c>
      <c r="BK1765">
        <v>1.3736E-2</v>
      </c>
      <c r="BL1765" t="str">
        <f>IF(ABS(AN1765*AO1765*AP1765/1000000000/AR1765-1)&lt;0.1,"OK","NO")</f>
        <v>OK</v>
      </c>
      <c r="BN1765" s="183"/>
    </row>
    <row r="1766" spans="1:66" ht="25.5" x14ac:dyDescent="0.25">
      <c r="A1766" s="1"/>
      <c r="B1766" s="94">
        <v>1760</v>
      </c>
      <c r="C1766" s="43">
        <v>1135863</v>
      </c>
      <c r="D1766" s="45"/>
      <c r="E1766" s="36" t="s">
        <v>4707</v>
      </c>
      <c r="F1766" s="151" t="s">
        <v>21</v>
      </c>
      <c r="G1766" s="28" t="s">
        <v>2182</v>
      </c>
      <c r="H1766" s="46" t="str">
        <f>IFERROR(IFERROR(IF(SEARCH("Usystems",$E1766)&gt;0,"Usystems"),IF(SEARCH("RIIFO",$E1766)&gt;0,"RIIFO","Uponor")),"Uponor")</f>
        <v>RIIFO</v>
      </c>
      <c r="I1766" s="25" t="str">
        <f>IFERROR(MID($D1766,1,7)+0,"")</f>
        <v/>
      </c>
      <c r="J1766" s="25" t="str">
        <f>IFERROR(MID($D1766,10,7)+0,"")</f>
        <v/>
      </c>
      <c r="K1766" s="25" t="str">
        <f>IFERROR(MID($D1766,19,7)+0,"")</f>
        <v/>
      </c>
      <c r="L1766" s="25" t="str">
        <f>IFERROR(MID($D1766,28,7)+0,"")</f>
        <v/>
      </c>
      <c r="M1766" s="25" t="str">
        <f>IF(IFERROR(MID($Q1766,1,7)+0,"")&lt;1130000,IF(INDEX(C:C,MATCH(LEFT(Q1766,7)+0,I:I,0))&lt;1130000,"",INDEX(C:C,MATCH(LEFT(Q1766,7)+0,I:I,0))),IFERROR(MID($Q1766,1,7)+0,""))</f>
        <v/>
      </c>
      <c r="N1766" s="25" t="str">
        <f>IF(IFERROR(MID($Q1766,10,7)+0,"")&lt;1130000,"",IFERROR(MID($Q1766,10,7)+0,""))</f>
        <v/>
      </c>
      <c r="O1766" s="25" t="str">
        <f>IF(IFERROR(MID($Q1766,19,7)+0,"")&lt;1130000,"",IFERROR(MID($Q1766,19,7)+0,""))</f>
        <v/>
      </c>
      <c r="P1766" s="25" t="str">
        <f>IF(M1766="","",IF(N1766="",M1766,M1766&amp;", "&amp;N1766))</f>
        <v/>
      </c>
      <c r="Q1766" s="25"/>
      <c r="R1766" s="25"/>
      <c r="S1766" s="35" t="s">
        <v>4324</v>
      </c>
      <c r="T1766" s="34" t="s">
        <v>36</v>
      </c>
      <c r="U1766" s="185">
        <v>2683</v>
      </c>
      <c r="V1766" s="188">
        <v>2683</v>
      </c>
      <c r="W1766" s="189">
        <v>2875</v>
      </c>
      <c r="X1766" s="31">
        <v>3163</v>
      </c>
      <c r="Y1766" s="90">
        <f>IFERROR(ROUND(X1766/W1766-1,2),"")</f>
        <v>0.1</v>
      </c>
      <c r="Z1766" s="31">
        <f>IF(OR(S1766="VLD MLC components",S1766="VLD MLC pipes",S1766="VLD PEX components",S1766="VLD PEX pipes",S1766="VLD PHC components",S1766="VLD PHC pipes",S1766="Controls VLD"),"По запросу",X1766)</f>
        <v>3163</v>
      </c>
      <c r="AA1766" s="63">
        <f>ROUND(X1766/1.2,3)</f>
        <v>2635.8330000000001</v>
      </c>
      <c r="AB1766" s="23">
        <v>2395.8330000000001</v>
      </c>
      <c r="AC1766" s="190">
        <f>IFERROR(ROUND(AA1766/AB1766-1,2),"")</f>
        <v>0.1</v>
      </c>
      <c r="AD1766" s="25">
        <v>0.39500000000000002</v>
      </c>
      <c r="AE1766" s="25">
        <v>4.0500000000000002E-5</v>
      </c>
      <c r="AF1766" s="25">
        <v>0</v>
      </c>
      <c r="AG1766" s="25">
        <v>37</v>
      </c>
      <c r="AH1766" s="25">
        <v>45</v>
      </c>
      <c r="AI1766" s="25">
        <v>41</v>
      </c>
      <c r="AJ1766" s="25" t="s">
        <v>20</v>
      </c>
      <c r="AK1766" s="42" t="s">
        <v>19</v>
      </c>
      <c r="AL1766" s="25" t="s">
        <v>20</v>
      </c>
      <c r="AM1766" s="25">
        <v>1</v>
      </c>
      <c r="AN1766" s="25">
        <v>25</v>
      </c>
      <c r="AO1766" s="25">
        <v>45</v>
      </c>
      <c r="AP1766" s="25">
        <v>36</v>
      </c>
      <c r="AQ1766" s="25">
        <v>0.39500000000000002</v>
      </c>
      <c r="AR1766" s="25">
        <v>4.0500000000000002E-5</v>
      </c>
      <c r="AS1766" s="157">
        <v>42</v>
      </c>
      <c r="AT1766" s="93">
        <v>44713</v>
      </c>
      <c r="AU1766" s="92" t="s">
        <v>3611</v>
      </c>
      <c r="AV1766" s="91" t="s">
        <v>152</v>
      </c>
      <c r="AW1766" s="92" t="s">
        <v>152</v>
      </c>
      <c r="AX1766" s="92" t="s">
        <v>48</v>
      </c>
      <c r="AY1766" s="91" t="s">
        <v>152</v>
      </c>
      <c r="AZ1766" s="23"/>
      <c r="BA1766" s="25" t="s">
        <v>4706</v>
      </c>
      <c r="BB1766" t="s">
        <v>25</v>
      </c>
      <c r="BC1766" t="e">
        <v>#N/A</v>
      </c>
      <c r="BD1766" t="e">
        <f>IF(Z1766=BC1766,"OK")</f>
        <v>#N/A</v>
      </c>
      <c r="BE1766">
        <v>0.39500000000000002</v>
      </c>
      <c r="BF1766">
        <v>4.9100000000000001E-4</v>
      </c>
      <c r="BG1766">
        <v>370</v>
      </c>
      <c r="BH1766">
        <v>225</v>
      </c>
      <c r="BI1766">
        <v>165</v>
      </c>
      <c r="BJ1766">
        <v>11.1</v>
      </c>
      <c r="BK1766">
        <v>1.3736E-2</v>
      </c>
      <c r="BL1766" t="str">
        <f>IF(ABS(AN1766*AO1766*AP1766/1000000000/AR1766-1)&lt;0.1,"OK","NO")</f>
        <v>OK</v>
      </c>
      <c r="BN1766" s="183"/>
    </row>
    <row r="1767" spans="1:66" ht="25.5" x14ac:dyDescent="0.25">
      <c r="A1767" s="1"/>
      <c r="B1767" s="94">
        <v>1761</v>
      </c>
      <c r="C1767" s="43">
        <v>1135864</v>
      </c>
      <c r="D1767" s="45"/>
      <c r="E1767" s="36" t="s">
        <v>4705</v>
      </c>
      <c r="F1767" s="151" t="s">
        <v>21</v>
      </c>
      <c r="G1767" s="28" t="s">
        <v>2182</v>
      </c>
      <c r="H1767" s="46" t="str">
        <f>IFERROR(IFERROR(IF(SEARCH("Usystems",$E1767)&gt;0,"Usystems"),IF(SEARCH("RIIFO",$E1767)&gt;0,"RIIFO","Uponor")),"Uponor")</f>
        <v>RIIFO</v>
      </c>
      <c r="I1767" s="25" t="str">
        <f>IFERROR(MID($D1767,1,7)+0,"")</f>
        <v/>
      </c>
      <c r="J1767" s="25" t="str">
        <f>IFERROR(MID($D1767,10,7)+0,"")</f>
        <v/>
      </c>
      <c r="K1767" s="25" t="str">
        <f>IFERROR(MID($D1767,19,7)+0,"")</f>
        <v/>
      </c>
      <c r="L1767" s="25" t="str">
        <f>IFERROR(MID($D1767,28,7)+0,"")</f>
        <v/>
      </c>
      <c r="M1767" s="25" t="str">
        <f>IF(IFERROR(MID($Q1767,1,7)+0,"")&lt;1130000,IF(INDEX(C:C,MATCH(LEFT(Q1767,7)+0,I:I,0))&lt;1130000,"",INDEX(C:C,MATCH(LEFT(Q1767,7)+0,I:I,0))),IFERROR(MID($Q1767,1,7)+0,""))</f>
        <v/>
      </c>
      <c r="N1767" s="25" t="str">
        <f>IF(IFERROR(MID($Q1767,10,7)+0,"")&lt;1130000,"",IFERROR(MID($Q1767,10,7)+0,""))</f>
        <v/>
      </c>
      <c r="O1767" s="25" t="str">
        <f>IF(IFERROR(MID($Q1767,19,7)+0,"")&lt;1130000,"",IFERROR(MID($Q1767,19,7)+0,""))</f>
        <v/>
      </c>
      <c r="P1767" s="25" t="str">
        <f>IF(M1767="","",IF(N1767="",M1767,M1767&amp;", "&amp;N1767))</f>
        <v/>
      </c>
      <c r="Q1767" s="25"/>
      <c r="R1767" s="25"/>
      <c r="S1767" s="35" t="s">
        <v>4324</v>
      </c>
      <c r="T1767" s="34" t="s">
        <v>36</v>
      </c>
      <c r="U1767" s="185">
        <v>2706</v>
      </c>
      <c r="V1767" s="188">
        <v>2706</v>
      </c>
      <c r="W1767" s="189">
        <v>2941</v>
      </c>
      <c r="X1767" s="31">
        <v>3235</v>
      </c>
      <c r="Y1767" s="90">
        <f>IFERROR(ROUND(X1767/W1767-1,2),"")</f>
        <v>0.1</v>
      </c>
      <c r="Z1767" s="31">
        <f>IF(OR(S1767="VLD MLC components",S1767="VLD MLC pipes",S1767="VLD PEX components",S1767="VLD PEX pipes",S1767="VLD PHC components",S1767="VLD PHC pipes",S1767="Controls VLD"),"По запросу",X1767)</f>
        <v>3235</v>
      </c>
      <c r="AA1767" s="63">
        <f>ROUND(X1767/1.2,3)</f>
        <v>2695.8330000000001</v>
      </c>
      <c r="AB1767" s="23">
        <v>2450.8330000000001</v>
      </c>
      <c r="AC1767" s="190">
        <f>IFERROR(ROUND(AA1767/AB1767-1,2),"")</f>
        <v>0.1</v>
      </c>
      <c r="AD1767" s="25">
        <v>0.41399999999999998</v>
      </c>
      <c r="AE1767" s="25">
        <v>4.0500000000000002E-5</v>
      </c>
      <c r="AF1767" s="25">
        <v>0</v>
      </c>
      <c r="AG1767" s="25" t="s">
        <v>22</v>
      </c>
      <c r="AH1767" s="25">
        <v>9</v>
      </c>
      <c r="AI1767" s="25">
        <v>11</v>
      </c>
      <c r="AJ1767" s="25" t="s">
        <v>20</v>
      </c>
      <c r="AK1767" s="42" t="s">
        <v>19</v>
      </c>
      <c r="AL1767" s="25" t="s">
        <v>20</v>
      </c>
      <c r="AM1767" s="25">
        <v>1</v>
      </c>
      <c r="AN1767" s="25">
        <v>25</v>
      </c>
      <c r="AO1767" s="25">
        <v>45</v>
      </c>
      <c r="AP1767" s="25">
        <v>36</v>
      </c>
      <c r="AQ1767" s="25">
        <v>0.41399999999999998</v>
      </c>
      <c r="AR1767" s="25">
        <v>4.0500000000000002E-5</v>
      </c>
      <c r="AS1767" s="157">
        <v>15</v>
      </c>
      <c r="AT1767" s="93">
        <v>44713</v>
      </c>
      <c r="AU1767" s="92" t="s">
        <v>3611</v>
      </c>
      <c r="AV1767" s="91" t="s">
        <v>152</v>
      </c>
      <c r="AW1767" s="92" t="s">
        <v>152</v>
      </c>
      <c r="AX1767" s="92" t="s">
        <v>48</v>
      </c>
      <c r="AY1767" s="91" t="s">
        <v>152</v>
      </c>
      <c r="AZ1767" s="23"/>
      <c r="BA1767" s="25" t="s">
        <v>4353</v>
      </c>
      <c r="BB1767" t="s">
        <v>25</v>
      </c>
      <c r="BC1767" t="e">
        <v>#N/A</v>
      </c>
      <c r="BD1767" t="e">
        <f>IF(Z1767=BC1767,"OK")</f>
        <v>#N/A</v>
      </c>
      <c r="BE1767">
        <v>0.41399999999999998</v>
      </c>
      <c r="BF1767">
        <v>5.7200000000000003E-4</v>
      </c>
      <c r="BG1767">
        <v>370</v>
      </c>
      <c r="BH1767">
        <v>225</v>
      </c>
      <c r="BI1767">
        <v>165</v>
      </c>
      <c r="BJ1767">
        <v>9.9</v>
      </c>
      <c r="BK1767">
        <v>1.3736E-2</v>
      </c>
      <c r="BL1767" t="str">
        <f>IF(ABS(AN1767*AO1767*AP1767/1000000000/AR1767-1)&lt;0.1,"OK","NO")</f>
        <v>OK</v>
      </c>
      <c r="BN1767" s="183"/>
    </row>
    <row r="1768" spans="1:66" ht="38.25" x14ac:dyDescent="0.25">
      <c r="A1768" s="1"/>
      <c r="B1768" s="94">
        <v>1762</v>
      </c>
      <c r="C1768" s="43">
        <v>1135655</v>
      </c>
      <c r="D1768" s="45"/>
      <c r="E1768" s="36" t="s">
        <v>4704</v>
      </c>
      <c r="F1768" s="151" t="s">
        <v>21</v>
      </c>
      <c r="G1768" s="41" t="s">
        <v>29</v>
      </c>
      <c r="H1768" s="46" t="str">
        <f>IFERROR(IFERROR(IF(SEARCH("Usystems",$E1768)&gt;0,"Usystems"),IF(SEARCH("RIIFO",$E1768)&gt;0,"RIIFO","Uponor")),"Uponor")</f>
        <v>RIIFO</v>
      </c>
      <c r="I1768" s="25" t="str">
        <f>IFERROR(MID($D1768,1,7)+0,"")</f>
        <v/>
      </c>
      <c r="J1768" s="25" t="str">
        <f>IFERROR(MID($D1768,10,7)+0,"")</f>
        <v/>
      </c>
      <c r="K1768" s="25" t="str">
        <f>IFERROR(MID($D1768,19,7)+0,"")</f>
        <v/>
      </c>
      <c r="L1768" s="25" t="str">
        <f>IFERROR(MID($D1768,28,7)+0,"")</f>
        <v/>
      </c>
      <c r="M1768" s="25">
        <f>IF(IFERROR(MID($Q1768,1,7)+0,"")&lt;1130000,IF(INDEX(C:C,MATCH(LEFT(Q1768,7)+0,I:I,0))&lt;1130000,"",INDEX(C:C,MATCH(LEFT(Q1768,7)+0,I:I,0))),IFERROR(MID($Q1768,1,7)+0,""))</f>
        <v>1237151</v>
      </c>
      <c r="N1768" s="25" t="str">
        <f>IF(IFERROR(MID($Q1768,10,7)+0,"")&lt;1130000,"",IFERROR(MID($Q1768,10,7)+0,""))</f>
        <v/>
      </c>
      <c r="O1768" s="25" t="str">
        <f>IF(IFERROR(MID($Q1768,19,7)+0,"")&lt;1130000,"",IFERROR(MID($Q1768,19,7)+0,""))</f>
        <v/>
      </c>
      <c r="P1768" s="25">
        <f>IF(M1768="","",IF(N1768="",M1768,M1768&amp;", "&amp;N1768))</f>
        <v>1237151</v>
      </c>
      <c r="Q1768" s="25">
        <v>1237151</v>
      </c>
      <c r="R1768" s="25"/>
      <c r="S1768" s="35" t="s">
        <v>4324</v>
      </c>
      <c r="T1768" s="34" t="s">
        <v>36</v>
      </c>
      <c r="U1768" s="185">
        <v>303</v>
      </c>
      <c r="V1768" s="188">
        <v>331</v>
      </c>
      <c r="W1768" s="189">
        <v>371</v>
      </c>
      <c r="X1768" s="31">
        <v>408</v>
      </c>
      <c r="Y1768" s="90">
        <f>IFERROR(ROUND(X1768/W1768-1,2),"")</f>
        <v>0.1</v>
      </c>
      <c r="Z1768" s="31">
        <f>IF(OR(S1768="VLD MLC components",S1768="VLD MLC pipes",S1768="VLD PEX components",S1768="VLD PEX pipes",S1768="VLD PHC components",S1768="VLD PHC pipes",S1768="Controls VLD"),"По запросу",X1768)</f>
        <v>408</v>
      </c>
      <c r="AA1768" s="63">
        <f>ROUND(X1768/1.2,3)</f>
        <v>340</v>
      </c>
      <c r="AB1768" s="23">
        <v>309.16699999999997</v>
      </c>
      <c r="AC1768" s="190">
        <f>IFERROR(ROUND(AA1768/AB1768-1,2),"")</f>
        <v>0.1</v>
      </c>
      <c r="AD1768" s="25">
        <v>0.05</v>
      </c>
      <c r="AE1768" s="25">
        <v>5.3999999999999998E-5</v>
      </c>
      <c r="AF1768" s="25">
        <v>0</v>
      </c>
      <c r="AG1768" s="25">
        <v>453</v>
      </c>
      <c r="AH1768" s="25">
        <v>1108</v>
      </c>
      <c r="AI1768" s="25">
        <v>0</v>
      </c>
      <c r="AJ1768" s="25" t="s">
        <v>20</v>
      </c>
      <c r="AK1768" s="42" t="s">
        <v>19</v>
      </c>
      <c r="AL1768" s="25" t="s">
        <v>20</v>
      </c>
      <c r="AM1768" s="25">
        <v>5</v>
      </c>
      <c r="AN1768" s="25">
        <v>100</v>
      </c>
      <c r="AO1768" s="25">
        <v>75</v>
      </c>
      <c r="AP1768" s="25">
        <v>36</v>
      </c>
      <c r="AQ1768" s="25">
        <v>0.25</v>
      </c>
      <c r="AR1768" s="25">
        <v>2.7E-4</v>
      </c>
      <c r="AS1768" s="157">
        <v>8373</v>
      </c>
      <c r="AT1768" s="93">
        <v>44713</v>
      </c>
      <c r="AU1768" s="92" t="s">
        <v>3611</v>
      </c>
      <c r="AV1768" s="91" t="s">
        <v>152</v>
      </c>
      <c r="AW1768" s="92" t="s">
        <v>152</v>
      </c>
      <c r="AX1768" s="92" t="s">
        <v>48</v>
      </c>
      <c r="AY1768" s="91" t="s">
        <v>152</v>
      </c>
      <c r="AZ1768" s="23"/>
      <c r="BA1768" s="25" t="s">
        <v>4703</v>
      </c>
      <c r="BB1768" t="s">
        <v>25</v>
      </c>
      <c r="BC1768" t="e">
        <v>#N/A</v>
      </c>
      <c r="BD1768" t="e">
        <f>IF(Z1768=BC1768,"OK")</f>
        <v>#N/A</v>
      </c>
      <c r="BE1768">
        <v>0.05</v>
      </c>
      <c r="BF1768">
        <v>4.8999999999999998E-5</v>
      </c>
      <c r="BG1768">
        <v>370</v>
      </c>
      <c r="BH1768">
        <v>225</v>
      </c>
      <c r="BI1768">
        <v>165</v>
      </c>
      <c r="BJ1768">
        <v>14</v>
      </c>
      <c r="BK1768">
        <v>1.3736E-2</v>
      </c>
      <c r="BL1768" t="str">
        <f>IF(ABS(AN1768*AO1768*AP1768/1000000000/AR1768-1)&lt;0.1,"OK","NO")</f>
        <v>OK</v>
      </c>
      <c r="BN1768" s="183"/>
    </row>
    <row r="1769" spans="1:66" ht="25.5" x14ac:dyDescent="0.25">
      <c r="A1769" s="1"/>
      <c r="B1769" s="94">
        <v>1763</v>
      </c>
      <c r="C1769" s="43">
        <v>1135850</v>
      </c>
      <c r="D1769" s="45"/>
      <c r="E1769" s="36" t="s">
        <v>4702</v>
      </c>
      <c r="F1769" s="151" t="s">
        <v>21</v>
      </c>
      <c r="G1769" s="28" t="s">
        <v>2182</v>
      </c>
      <c r="H1769" s="46" t="str">
        <f>IFERROR(IFERROR(IF(SEARCH("Usystems",$E1769)&gt;0,"Usystems"),IF(SEARCH("RIIFO",$E1769)&gt;0,"RIIFO","Uponor")),"Uponor")</f>
        <v>RIIFO</v>
      </c>
      <c r="I1769" s="25" t="str">
        <f>IFERROR(MID($D1769,1,7)+0,"")</f>
        <v/>
      </c>
      <c r="J1769" s="25" t="str">
        <f>IFERROR(MID($D1769,10,7)+0,"")</f>
        <v/>
      </c>
      <c r="K1769" s="25" t="str">
        <f>IFERROR(MID($D1769,19,7)+0,"")</f>
        <v/>
      </c>
      <c r="L1769" s="25" t="str">
        <f>IFERROR(MID($D1769,28,7)+0,"")</f>
        <v/>
      </c>
      <c r="M1769" s="25" t="str">
        <f>IF(IFERROR(MID($Q1769,1,7)+0,"")&lt;1130000,IF(INDEX(C:C,MATCH(LEFT(Q1769,7)+0,I:I,0))&lt;1130000,"",INDEX(C:C,MATCH(LEFT(Q1769,7)+0,I:I,0))),IFERROR(MID($Q1769,1,7)+0,""))</f>
        <v/>
      </c>
      <c r="N1769" s="25" t="str">
        <f>IF(IFERROR(MID($Q1769,10,7)+0,"")&lt;1130000,"",IFERROR(MID($Q1769,10,7)+0,""))</f>
        <v/>
      </c>
      <c r="O1769" s="25" t="str">
        <f>IF(IFERROR(MID($Q1769,19,7)+0,"")&lt;1130000,"",IFERROR(MID($Q1769,19,7)+0,""))</f>
        <v/>
      </c>
      <c r="P1769" s="25" t="str">
        <f>IF(M1769="","",IF(N1769="",M1769,M1769&amp;", "&amp;N1769))</f>
        <v/>
      </c>
      <c r="Q1769" s="25"/>
      <c r="R1769" s="25"/>
      <c r="S1769" s="35" t="s">
        <v>4324</v>
      </c>
      <c r="T1769" s="34" t="s">
        <v>36</v>
      </c>
      <c r="U1769" s="185">
        <v>372</v>
      </c>
      <c r="V1769" s="188">
        <v>372</v>
      </c>
      <c r="W1769" s="189">
        <v>455</v>
      </c>
      <c r="X1769" s="31">
        <v>501</v>
      </c>
      <c r="Y1769" s="90">
        <f>IFERROR(ROUND(X1769/W1769-1,2),"")</f>
        <v>0.1</v>
      </c>
      <c r="Z1769" s="31">
        <f>IF(OR(S1769="VLD MLC components",S1769="VLD MLC pipes",S1769="VLD PEX components",S1769="VLD PEX pipes",S1769="VLD PHC components",S1769="VLD PHC pipes",S1769="Controls VLD"),"По запросу",X1769)</f>
        <v>501</v>
      </c>
      <c r="AA1769" s="63">
        <f>ROUND(X1769/1.2,3)</f>
        <v>417.5</v>
      </c>
      <c r="AB1769" s="23">
        <v>379.16699999999997</v>
      </c>
      <c r="AC1769" s="190">
        <f>IFERROR(ROUND(AA1769/AB1769-1,2),"")</f>
        <v>0.1</v>
      </c>
      <c r="AD1769" s="25">
        <v>7.0000000000000007E-2</v>
      </c>
      <c r="AE1769" s="25">
        <v>3.857142857142857E-5</v>
      </c>
      <c r="AF1769" s="25">
        <v>0</v>
      </c>
      <c r="AG1769" s="25">
        <v>437</v>
      </c>
      <c r="AH1769" s="25">
        <v>437</v>
      </c>
      <c r="AI1769" s="25">
        <v>457</v>
      </c>
      <c r="AJ1769" s="25" t="s">
        <v>20</v>
      </c>
      <c r="AK1769" s="42" t="s">
        <v>19</v>
      </c>
      <c r="AL1769" s="25" t="s">
        <v>20</v>
      </c>
      <c r="AM1769" s="25">
        <v>4</v>
      </c>
      <c r="AN1769" s="25">
        <v>100</v>
      </c>
      <c r="AO1769" s="25">
        <v>75</v>
      </c>
      <c r="AP1769" s="25">
        <v>36</v>
      </c>
      <c r="AQ1769" s="25">
        <v>0.5</v>
      </c>
      <c r="AR1769" s="25">
        <v>2.7E-4</v>
      </c>
      <c r="AS1769" s="157">
        <v>497</v>
      </c>
      <c r="AT1769" s="93">
        <v>44713</v>
      </c>
      <c r="AU1769" s="92" t="s">
        <v>3611</v>
      </c>
      <c r="AV1769" s="91" t="s">
        <v>152</v>
      </c>
      <c r="AW1769" s="92" t="s">
        <v>152</v>
      </c>
      <c r="AX1769" s="92" t="s">
        <v>48</v>
      </c>
      <c r="AY1769" s="91" t="s">
        <v>152</v>
      </c>
      <c r="AZ1769" s="23"/>
      <c r="BA1769" s="25" t="s">
        <v>4701</v>
      </c>
      <c r="BB1769" t="s">
        <v>25</v>
      </c>
      <c r="BC1769" t="e">
        <v>#N/A</v>
      </c>
      <c r="BD1769" t="e">
        <f>IF(Z1769=BC1769,"OK")</f>
        <v>#N/A</v>
      </c>
      <c r="BE1769">
        <v>7.0000000000000007E-2</v>
      </c>
      <c r="BF1769">
        <v>6.0999999999999999E-5</v>
      </c>
      <c r="BG1769">
        <v>370</v>
      </c>
      <c r="BH1769">
        <v>225</v>
      </c>
      <c r="BI1769">
        <v>165</v>
      </c>
      <c r="BJ1769">
        <v>15.7</v>
      </c>
      <c r="BK1769">
        <v>1.3736E-2</v>
      </c>
      <c r="BL1769" t="str">
        <f>IF(ABS(AN1769*AO1769*AP1769/1000000000/AR1769-1)&lt;0.1,"OK","NO")</f>
        <v>OK</v>
      </c>
      <c r="BN1769" s="183"/>
    </row>
    <row r="1770" spans="1:66" ht="25.5" x14ac:dyDescent="0.25">
      <c r="A1770" s="1"/>
      <c r="B1770" s="94">
        <v>1764</v>
      </c>
      <c r="C1770" s="43">
        <v>1135656</v>
      </c>
      <c r="D1770" s="45"/>
      <c r="E1770" s="36" t="s">
        <v>4700</v>
      </c>
      <c r="F1770" s="151" t="s">
        <v>21</v>
      </c>
      <c r="G1770" s="127" t="s">
        <v>27</v>
      </c>
      <c r="H1770" s="46" t="str">
        <f>IFERROR(IFERROR(IF(SEARCH("Usystems",$E1770)&gt;0,"Usystems"),IF(SEARCH("RIIFO",$E1770)&gt;0,"RIIFO","Uponor")),"Uponor")</f>
        <v>RIIFO</v>
      </c>
      <c r="I1770" s="25" t="str">
        <f>IFERROR(MID($D1770,1,7)+0,"")</f>
        <v/>
      </c>
      <c r="J1770" s="25" t="str">
        <f>IFERROR(MID($D1770,10,7)+0,"")</f>
        <v/>
      </c>
      <c r="K1770" s="25" t="str">
        <f>IFERROR(MID($D1770,19,7)+0,"")</f>
        <v/>
      </c>
      <c r="L1770" s="25" t="str">
        <f>IFERROR(MID($D1770,28,7)+0,"")</f>
        <v/>
      </c>
      <c r="M1770" s="25">
        <f>IF(IFERROR(MID($Q1770,1,7)+0,"")&lt;1130000,IF(INDEX(C:C,MATCH(LEFT(Q1770,7)+0,I:I,0))&lt;1130000,"",INDEX(C:C,MATCH(LEFT(Q1770,7)+0,I:I,0))),IFERROR(MID($Q1770,1,7)+0,""))</f>
        <v>1237153</v>
      </c>
      <c r="N1770" s="25" t="str">
        <f>IF(IFERROR(MID($Q1770,10,7)+0,"")&lt;1130000,"",IFERROR(MID($Q1770,10,7)+0,""))</f>
        <v/>
      </c>
      <c r="O1770" s="25" t="str">
        <f>IF(IFERROR(MID($Q1770,19,7)+0,"")&lt;1130000,"",IFERROR(MID($Q1770,19,7)+0,""))</f>
        <v/>
      </c>
      <c r="P1770" s="25">
        <f>IF(M1770="","",IF(N1770="",M1770,M1770&amp;", "&amp;N1770))</f>
        <v>1237153</v>
      </c>
      <c r="Q1770" s="25">
        <v>1237153</v>
      </c>
      <c r="R1770" s="25"/>
      <c r="S1770" s="35" t="s">
        <v>4324</v>
      </c>
      <c r="T1770" s="34" t="s">
        <v>36</v>
      </c>
      <c r="U1770" s="185">
        <v>330</v>
      </c>
      <c r="V1770" s="188">
        <v>357</v>
      </c>
      <c r="W1770" s="189">
        <v>422</v>
      </c>
      <c r="X1770" s="31">
        <v>464</v>
      </c>
      <c r="Y1770" s="90">
        <f>IFERROR(ROUND(X1770/W1770-1,2),"")</f>
        <v>0.1</v>
      </c>
      <c r="Z1770" s="31">
        <f>IF(OR(S1770="VLD MLC components",S1770="VLD MLC pipes",S1770="VLD PEX components",S1770="VLD PEX pipes",S1770="VLD PHC components",S1770="VLD PHC pipes",S1770="Controls VLD"),"По запросу",X1770)</f>
        <v>464</v>
      </c>
      <c r="AA1770" s="63">
        <f>ROUND(X1770/1.2,3)</f>
        <v>386.66699999999997</v>
      </c>
      <c r="AB1770" s="23">
        <v>351.66699999999997</v>
      </c>
      <c r="AC1770" s="190">
        <f>IFERROR(ROUND(AA1770/AB1770-1,2),"")</f>
        <v>0.1</v>
      </c>
      <c r="AD1770" s="25">
        <v>5.5E-2</v>
      </c>
      <c r="AE1770" s="25">
        <v>2.6999999999999999E-5</v>
      </c>
      <c r="AF1770" s="25">
        <v>0</v>
      </c>
      <c r="AG1770" s="25" t="s">
        <v>22</v>
      </c>
      <c r="AH1770" s="25">
        <v>2080</v>
      </c>
      <c r="AI1770" s="25">
        <v>0</v>
      </c>
      <c r="AJ1770" s="25" t="s">
        <v>20</v>
      </c>
      <c r="AK1770" s="42" t="s">
        <v>19</v>
      </c>
      <c r="AL1770" s="25" t="s">
        <v>20</v>
      </c>
      <c r="AM1770" s="25">
        <v>10</v>
      </c>
      <c r="AN1770" s="25">
        <v>100</v>
      </c>
      <c r="AO1770" s="25">
        <v>75</v>
      </c>
      <c r="AP1770" s="25">
        <v>36</v>
      </c>
      <c r="AQ1770" s="25">
        <v>0.55000000000000004</v>
      </c>
      <c r="AR1770" s="25">
        <v>2.7E-4</v>
      </c>
      <c r="AS1770" s="157">
        <v>930</v>
      </c>
      <c r="AT1770" s="93">
        <v>44713</v>
      </c>
      <c r="AU1770" s="92" t="s">
        <v>3611</v>
      </c>
      <c r="AV1770" s="91" t="s">
        <v>152</v>
      </c>
      <c r="AW1770" s="92" t="s">
        <v>152</v>
      </c>
      <c r="AX1770" s="92" t="s">
        <v>48</v>
      </c>
      <c r="AY1770" s="91" t="s">
        <v>152</v>
      </c>
      <c r="AZ1770" s="23"/>
      <c r="BA1770" s="25" t="s">
        <v>4699</v>
      </c>
      <c r="BB1770" t="s">
        <v>25</v>
      </c>
      <c r="BC1770" t="e">
        <v>#N/A</v>
      </c>
      <c r="BD1770" t="e">
        <f>IF(Z1770=BC1770,"OK")</f>
        <v>#N/A</v>
      </c>
      <c r="BE1770">
        <v>5.5E-2</v>
      </c>
      <c r="BF1770">
        <v>5.5000000000000002E-5</v>
      </c>
      <c r="BG1770">
        <v>370</v>
      </c>
      <c r="BH1770">
        <v>225</v>
      </c>
      <c r="BI1770">
        <v>165</v>
      </c>
      <c r="BJ1770">
        <v>13.8</v>
      </c>
      <c r="BK1770">
        <v>1.3736E-2</v>
      </c>
      <c r="BL1770" t="str">
        <f>IF(ABS(AN1770*AO1770*AP1770/1000000000/AR1770-1)&lt;0.1,"OK","NO")</f>
        <v>OK</v>
      </c>
      <c r="BN1770" s="183"/>
    </row>
    <row r="1771" spans="1:66" ht="38.25" x14ac:dyDescent="0.25">
      <c r="A1771" s="1"/>
      <c r="B1771" s="94">
        <v>1765</v>
      </c>
      <c r="C1771" s="43">
        <v>1135657</v>
      </c>
      <c r="D1771" s="45"/>
      <c r="E1771" s="36" t="s">
        <v>4698</v>
      </c>
      <c r="F1771" s="151" t="s">
        <v>21</v>
      </c>
      <c r="G1771" s="127" t="s">
        <v>29</v>
      </c>
      <c r="H1771" s="46" t="str">
        <f>IFERROR(IFERROR(IF(SEARCH("Usystems",$E1771)&gt;0,"Usystems"),IF(SEARCH("RIIFO",$E1771)&gt;0,"RIIFO","Uponor")),"Uponor")</f>
        <v>RIIFO</v>
      </c>
      <c r="I1771" s="25" t="str">
        <f>IFERROR(MID($D1771,1,7)+0,"")</f>
        <v/>
      </c>
      <c r="J1771" s="25" t="str">
        <f>IFERROR(MID($D1771,10,7)+0,"")</f>
        <v/>
      </c>
      <c r="K1771" s="25" t="str">
        <f>IFERROR(MID($D1771,19,7)+0,"")</f>
        <v/>
      </c>
      <c r="L1771" s="25" t="str">
        <f>IFERROR(MID($D1771,28,7)+0,"")</f>
        <v/>
      </c>
      <c r="M1771" s="25">
        <f>IF(IFERROR(MID($Q1771,1,7)+0,"")&lt;1130000,IF(INDEX(C:C,MATCH(LEFT(Q1771,7)+0,I:I,0))&lt;1130000,"",INDEX(C:C,MATCH(LEFT(Q1771,7)+0,I:I,0))),IFERROR(MID($Q1771,1,7)+0,""))</f>
        <v>1237154</v>
      </c>
      <c r="N1771" s="25" t="str">
        <f>IF(IFERROR(MID($Q1771,10,7)+0,"")&lt;1130000,"",IFERROR(MID($Q1771,10,7)+0,""))</f>
        <v/>
      </c>
      <c r="O1771" s="25" t="str">
        <f>IF(IFERROR(MID($Q1771,19,7)+0,"")&lt;1130000,"",IFERROR(MID($Q1771,19,7)+0,""))</f>
        <v/>
      </c>
      <c r="P1771" s="25">
        <f>IF(M1771="","",IF(N1771="",M1771,M1771&amp;", "&amp;N1771))</f>
        <v>1237154</v>
      </c>
      <c r="Q1771" s="25">
        <v>1237154</v>
      </c>
      <c r="R1771" s="25"/>
      <c r="S1771" s="35" t="s">
        <v>4324</v>
      </c>
      <c r="T1771" s="34" t="s">
        <v>36</v>
      </c>
      <c r="U1771" s="185">
        <v>407</v>
      </c>
      <c r="V1771" s="188">
        <v>407</v>
      </c>
      <c r="W1771" s="189">
        <v>507</v>
      </c>
      <c r="X1771" s="31">
        <v>558</v>
      </c>
      <c r="Y1771" s="90">
        <f>IFERROR(ROUND(X1771/W1771-1,2),"")</f>
        <v>0.1</v>
      </c>
      <c r="Z1771" s="31">
        <f>IF(OR(S1771="VLD MLC components",S1771="VLD MLC pipes",S1771="VLD PEX components",S1771="VLD PEX pipes",S1771="VLD PHC components",S1771="VLD PHC pipes",S1771="Controls VLD"),"По запросу",X1771)</f>
        <v>558</v>
      </c>
      <c r="AA1771" s="63">
        <f>ROUND(X1771/1.2,3)</f>
        <v>465</v>
      </c>
      <c r="AB1771" s="23">
        <v>422.5</v>
      </c>
      <c r="AC1771" s="190">
        <f>IFERROR(ROUND(AA1771/AB1771-1,2),"")</f>
        <v>0.1</v>
      </c>
      <c r="AD1771" s="25">
        <v>7.2999999999999995E-2</v>
      </c>
      <c r="AE1771" s="25">
        <v>5.6250000000000005E-5</v>
      </c>
      <c r="AF1771" s="25">
        <v>0</v>
      </c>
      <c r="AG1771" s="25">
        <v>882</v>
      </c>
      <c r="AH1771" s="25">
        <v>82</v>
      </c>
      <c r="AI1771" s="25">
        <v>1048</v>
      </c>
      <c r="AJ1771" s="25" t="s">
        <v>20</v>
      </c>
      <c r="AK1771" s="42" t="s">
        <v>19</v>
      </c>
      <c r="AL1771" s="25" t="s">
        <v>20</v>
      </c>
      <c r="AM1771" s="25">
        <v>10</v>
      </c>
      <c r="AN1771" s="25">
        <v>90</v>
      </c>
      <c r="AO1771" s="25">
        <v>100</v>
      </c>
      <c r="AP1771" s="25">
        <v>75</v>
      </c>
      <c r="AQ1771" s="25">
        <v>0.88</v>
      </c>
      <c r="AR1771" s="25">
        <v>6.7500000000000004E-4</v>
      </c>
      <c r="AS1771" s="157">
        <v>1892</v>
      </c>
      <c r="AT1771" s="93">
        <v>44713</v>
      </c>
      <c r="AU1771" s="92" t="s">
        <v>3611</v>
      </c>
      <c r="AV1771" s="91" t="s">
        <v>152</v>
      </c>
      <c r="AW1771" s="92" t="s">
        <v>152</v>
      </c>
      <c r="AX1771" s="92" t="s">
        <v>48</v>
      </c>
      <c r="AY1771" s="91" t="s">
        <v>152</v>
      </c>
      <c r="AZ1771" s="23"/>
      <c r="BA1771" s="25" t="s">
        <v>4697</v>
      </c>
      <c r="BB1771" t="s">
        <v>25</v>
      </c>
      <c r="BC1771" t="e">
        <v>#N/A</v>
      </c>
      <c r="BD1771" t="e">
        <f>IF(Z1771=BC1771,"OK")</f>
        <v>#N/A</v>
      </c>
      <c r="BE1771">
        <v>7.2999999999999995E-2</v>
      </c>
      <c r="BF1771">
        <v>7.2000000000000002E-5</v>
      </c>
      <c r="BG1771">
        <v>370</v>
      </c>
      <c r="BH1771">
        <v>225</v>
      </c>
      <c r="BI1771">
        <v>165</v>
      </c>
      <c r="BJ1771">
        <v>14</v>
      </c>
      <c r="BK1771">
        <v>1.3736E-2</v>
      </c>
      <c r="BL1771" t="str">
        <f>IF(ABS(AN1771*AO1771*AP1771/1000000000/AR1771-1)&lt;0.1,"OK","NO")</f>
        <v>OK</v>
      </c>
      <c r="BN1771" s="183"/>
    </row>
    <row r="1772" spans="1:66" ht="25.5" x14ac:dyDescent="0.25">
      <c r="A1772" s="1"/>
      <c r="B1772" s="94">
        <v>1766</v>
      </c>
      <c r="C1772" s="43">
        <v>1135851</v>
      </c>
      <c r="D1772" s="45"/>
      <c r="E1772" s="36" t="s">
        <v>4696</v>
      </c>
      <c r="F1772" s="151" t="s">
        <v>21</v>
      </c>
      <c r="G1772" s="28" t="s">
        <v>2182</v>
      </c>
      <c r="H1772" s="46" t="str">
        <f>IFERROR(IFERROR(IF(SEARCH("Usystems",$E1772)&gt;0,"Usystems"),IF(SEARCH("RIIFO",$E1772)&gt;0,"RIIFO","Uponor")),"Uponor")</f>
        <v>RIIFO</v>
      </c>
      <c r="I1772" s="25" t="str">
        <f>IFERROR(MID($D1772,1,7)+0,"")</f>
        <v/>
      </c>
      <c r="J1772" s="25" t="str">
        <f>IFERROR(MID($D1772,10,7)+0,"")</f>
        <v/>
      </c>
      <c r="K1772" s="25" t="str">
        <f>IFERROR(MID($D1772,19,7)+0,"")</f>
        <v/>
      </c>
      <c r="L1772" s="25" t="str">
        <f>IFERROR(MID($D1772,28,7)+0,"")</f>
        <v/>
      </c>
      <c r="M1772" s="25" t="str">
        <f>IF(IFERROR(MID($Q1772,1,7)+0,"")&lt;1130000,IF(INDEX(C:C,MATCH(LEFT(Q1772,7)+0,I:I,0))&lt;1130000,"",INDEX(C:C,MATCH(LEFT(Q1772,7)+0,I:I,0))),IFERROR(MID($Q1772,1,7)+0,""))</f>
        <v/>
      </c>
      <c r="N1772" s="25" t="str">
        <f>IF(IFERROR(MID($Q1772,10,7)+0,"")&lt;1130000,"",IFERROR(MID($Q1772,10,7)+0,""))</f>
        <v/>
      </c>
      <c r="O1772" s="25" t="str">
        <f>IF(IFERROR(MID($Q1772,19,7)+0,"")&lt;1130000,"",IFERROR(MID($Q1772,19,7)+0,""))</f>
        <v/>
      </c>
      <c r="P1772" s="25" t="str">
        <f>IF(M1772="","",IF(N1772="",M1772,M1772&amp;", "&amp;N1772))</f>
        <v/>
      </c>
      <c r="Q1772" s="25"/>
      <c r="R1772" s="25"/>
      <c r="S1772" s="35" t="s">
        <v>4324</v>
      </c>
      <c r="T1772" s="34" t="s">
        <v>36</v>
      </c>
      <c r="U1772" s="185">
        <v>539</v>
      </c>
      <c r="V1772" s="188">
        <v>577</v>
      </c>
      <c r="W1772" s="189">
        <v>691</v>
      </c>
      <c r="X1772" s="31">
        <v>760</v>
      </c>
      <c r="Y1772" s="90">
        <f>IFERROR(ROUND(X1772/W1772-1,2),"")</f>
        <v>0.1</v>
      </c>
      <c r="Z1772" s="31">
        <f>IF(OR(S1772="VLD MLC components",S1772="VLD MLC pipes",S1772="VLD PEX components",S1772="VLD PEX pipes",S1772="VLD PHC components",S1772="VLD PHC pipes",S1772="Controls VLD"),"По запросу",X1772)</f>
        <v>760</v>
      </c>
      <c r="AA1772" s="63">
        <f>ROUND(X1772/1.2,3)</f>
        <v>633.33299999999997</v>
      </c>
      <c r="AB1772" s="23">
        <v>575.83299999999997</v>
      </c>
      <c r="AC1772" s="190">
        <f>IFERROR(ROUND(AA1772/AB1772-1,2),"")</f>
        <v>0.1</v>
      </c>
      <c r="AD1772" s="25">
        <v>0.11</v>
      </c>
      <c r="AE1772" s="25">
        <v>4.0500000000000002E-5</v>
      </c>
      <c r="AF1772" s="25">
        <v>0</v>
      </c>
      <c r="AG1772" s="25" t="s">
        <v>22</v>
      </c>
      <c r="AH1772" s="25">
        <v>0</v>
      </c>
      <c r="AI1772" s="25">
        <v>0</v>
      </c>
      <c r="AJ1772" s="25" t="s">
        <v>20</v>
      </c>
      <c r="AK1772" s="42" t="s">
        <v>19</v>
      </c>
      <c r="AL1772" s="25" t="s">
        <v>20</v>
      </c>
      <c r="AM1772" s="25">
        <v>1</v>
      </c>
      <c r="AN1772" s="25">
        <v>25</v>
      </c>
      <c r="AO1772" s="25">
        <v>45</v>
      </c>
      <c r="AP1772" s="25">
        <v>36</v>
      </c>
      <c r="AQ1772" s="25">
        <v>0.11</v>
      </c>
      <c r="AR1772" s="25">
        <v>4.0500000000000002E-5</v>
      </c>
      <c r="AS1772" s="157" t="s">
        <v>22</v>
      </c>
      <c r="AT1772" s="93">
        <v>44713</v>
      </c>
      <c r="AU1772" s="92" t="s">
        <v>3611</v>
      </c>
      <c r="AV1772" s="91" t="s">
        <v>152</v>
      </c>
      <c r="AW1772" s="92" t="s">
        <v>152</v>
      </c>
      <c r="AX1772" s="92" t="s">
        <v>48</v>
      </c>
      <c r="AY1772" s="91" t="s">
        <v>152</v>
      </c>
      <c r="AZ1772" s="23"/>
      <c r="BA1772" s="25" t="s">
        <v>4695</v>
      </c>
      <c r="BB1772" t="s">
        <v>25</v>
      </c>
      <c r="BC1772" t="e">
        <v>#N/A</v>
      </c>
      <c r="BD1772" t="e">
        <f>IF(Z1772=BC1772,"OK")</f>
        <v>#N/A</v>
      </c>
      <c r="BE1772">
        <v>0.104</v>
      </c>
      <c r="BF1772">
        <v>8.6000000000000003E-5</v>
      </c>
      <c r="BG1772">
        <v>370</v>
      </c>
      <c r="BH1772">
        <v>225</v>
      </c>
      <c r="BI1772">
        <v>165</v>
      </c>
      <c r="BJ1772">
        <v>16.600000000000001</v>
      </c>
      <c r="BK1772">
        <v>1.3736E-2</v>
      </c>
      <c r="BL1772" t="str">
        <f>IF(ABS(AN1772*AO1772*AP1772/1000000000/AR1772-1)&lt;0.1,"OK","NO")</f>
        <v>OK</v>
      </c>
      <c r="BN1772" s="183"/>
    </row>
    <row r="1773" spans="1:66" ht="38.25" x14ac:dyDescent="0.25">
      <c r="A1773" s="1"/>
      <c r="B1773" s="94">
        <v>1767</v>
      </c>
      <c r="C1773" s="43">
        <v>1135658</v>
      </c>
      <c r="D1773" s="45"/>
      <c r="E1773" s="36" t="s">
        <v>4694</v>
      </c>
      <c r="F1773" s="151" t="s">
        <v>21</v>
      </c>
      <c r="G1773" s="127" t="s">
        <v>29</v>
      </c>
      <c r="H1773" s="46" t="str">
        <f>IFERROR(IFERROR(IF(SEARCH("Usystems",$E1773)&gt;0,"Usystems"),IF(SEARCH("RIIFO",$E1773)&gt;0,"RIIFO","Uponor")),"Uponor")</f>
        <v>RIIFO</v>
      </c>
      <c r="I1773" s="25" t="str">
        <f>IFERROR(MID($D1773,1,7)+0,"")</f>
        <v/>
      </c>
      <c r="J1773" s="25" t="str">
        <f>IFERROR(MID($D1773,10,7)+0,"")</f>
        <v/>
      </c>
      <c r="K1773" s="25" t="str">
        <f>IFERROR(MID($D1773,19,7)+0,"")</f>
        <v/>
      </c>
      <c r="L1773" s="25" t="str">
        <f>IFERROR(MID($D1773,28,7)+0,"")</f>
        <v/>
      </c>
      <c r="M1773" s="25">
        <f>IF(IFERROR(MID($Q1773,1,7)+0,"")&lt;1130000,IF(INDEX(C:C,MATCH(LEFT(Q1773,7)+0,I:I,0))&lt;1130000,"",INDEX(C:C,MATCH(LEFT(Q1773,7)+0,I:I,0))),IFERROR(MID($Q1773,1,7)+0,""))</f>
        <v>1237156</v>
      </c>
      <c r="N1773" s="25" t="str">
        <f>IF(IFERROR(MID($Q1773,10,7)+0,"")&lt;1130000,"",IFERROR(MID($Q1773,10,7)+0,""))</f>
        <v/>
      </c>
      <c r="O1773" s="25" t="str">
        <f>IF(IFERROR(MID($Q1773,19,7)+0,"")&lt;1130000,"",IFERROR(MID($Q1773,19,7)+0,""))</f>
        <v/>
      </c>
      <c r="P1773" s="25">
        <f>IF(M1773="","",IF(N1773="",M1773,M1773&amp;", "&amp;N1773))</f>
        <v>1237156</v>
      </c>
      <c r="Q1773" s="25">
        <v>1237156</v>
      </c>
      <c r="R1773" s="25"/>
      <c r="S1773" s="35" t="s">
        <v>4324</v>
      </c>
      <c r="T1773" s="34" t="s">
        <v>36</v>
      </c>
      <c r="U1773" s="185">
        <v>517</v>
      </c>
      <c r="V1773" s="188">
        <v>637</v>
      </c>
      <c r="W1773" s="189">
        <v>741</v>
      </c>
      <c r="X1773" s="31">
        <v>815</v>
      </c>
      <c r="Y1773" s="90">
        <f>IFERROR(ROUND(X1773/W1773-1,2),"")</f>
        <v>0.1</v>
      </c>
      <c r="Z1773" s="31">
        <f>IF(OR(S1773="VLD MLC components",S1773="VLD MLC pipes",S1773="VLD PEX components",S1773="VLD PEX pipes",S1773="VLD PHC components",S1773="VLD PHC pipes",S1773="Controls VLD"),"По запросу",X1773)</f>
        <v>815</v>
      </c>
      <c r="AA1773" s="63">
        <f>ROUND(X1773/1.2,3)</f>
        <v>679.16700000000003</v>
      </c>
      <c r="AB1773" s="23">
        <v>617.5</v>
      </c>
      <c r="AC1773" s="190">
        <f>IFERROR(ROUND(AA1773/AB1773-1,2),"")</f>
        <v>0.1</v>
      </c>
      <c r="AD1773" s="25">
        <v>0.1</v>
      </c>
      <c r="AE1773" s="25">
        <v>5.3999999999999998E-5</v>
      </c>
      <c r="AF1773" s="25">
        <v>0</v>
      </c>
      <c r="AG1773" s="25">
        <v>586</v>
      </c>
      <c r="AH1773" s="25">
        <v>351</v>
      </c>
      <c r="AI1773" s="25">
        <v>626</v>
      </c>
      <c r="AJ1773" s="25" t="s">
        <v>20</v>
      </c>
      <c r="AK1773" s="42" t="s">
        <v>19</v>
      </c>
      <c r="AL1773" s="25" t="s">
        <v>20</v>
      </c>
      <c r="AM1773" s="25">
        <v>5</v>
      </c>
      <c r="AN1773" s="25">
        <v>100</v>
      </c>
      <c r="AO1773" s="25">
        <v>75</v>
      </c>
      <c r="AP1773" s="25">
        <v>36</v>
      </c>
      <c r="AQ1773" s="25">
        <v>0.5</v>
      </c>
      <c r="AR1773" s="25">
        <v>2.7E-4</v>
      </c>
      <c r="AS1773" s="157">
        <v>290</v>
      </c>
      <c r="AT1773" s="93">
        <v>44713</v>
      </c>
      <c r="AU1773" s="92" t="s">
        <v>3611</v>
      </c>
      <c r="AV1773" s="91" t="s">
        <v>152</v>
      </c>
      <c r="AW1773" s="92" t="s">
        <v>152</v>
      </c>
      <c r="AX1773" s="92" t="s">
        <v>48</v>
      </c>
      <c r="AY1773" s="91" t="s">
        <v>152</v>
      </c>
      <c r="AZ1773" s="23"/>
      <c r="BA1773" s="25" t="s">
        <v>4693</v>
      </c>
      <c r="BB1773" t="s">
        <v>25</v>
      </c>
      <c r="BC1773" t="e">
        <v>#N/A</v>
      </c>
      <c r="BD1773" t="e">
        <f>IF(Z1773=BC1773,"OK")</f>
        <v>#N/A</v>
      </c>
      <c r="BE1773">
        <v>0.1</v>
      </c>
      <c r="BF1773">
        <v>1.1400000000000001E-4</v>
      </c>
      <c r="BG1773">
        <v>370</v>
      </c>
      <c r="BH1773">
        <v>225</v>
      </c>
      <c r="BI1773">
        <v>165</v>
      </c>
      <c r="BJ1773">
        <v>12</v>
      </c>
      <c r="BK1773">
        <v>1.3736E-2</v>
      </c>
      <c r="BL1773" t="str">
        <f>IF(ABS(AN1773*AO1773*AP1773/1000000000/AR1773-1)&lt;0.1,"OK","NO")</f>
        <v>OK</v>
      </c>
      <c r="BN1773" s="183"/>
    </row>
    <row r="1774" spans="1:66" ht="38.25" x14ac:dyDescent="0.25">
      <c r="A1774" s="1"/>
      <c r="B1774" s="94">
        <v>1768</v>
      </c>
      <c r="C1774" s="43">
        <v>1135659</v>
      </c>
      <c r="D1774" s="45"/>
      <c r="E1774" s="36" t="s">
        <v>4692</v>
      </c>
      <c r="F1774" s="151" t="s">
        <v>21</v>
      </c>
      <c r="G1774" s="41" t="s">
        <v>29</v>
      </c>
      <c r="H1774" s="46" t="str">
        <f>IFERROR(IFERROR(IF(SEARCH("Usystems",$E1774)&gt;0,"Usystems"),IF(SEARCH("RIIFO",$E1774)&gt;0,"RIIFO","Uponor")),"Uponor")</f>
        <v>RIIFO</v>
      </c>
      <c r="I1774" s="25" t="str">
        <f>IFERROR(MID($D1774,1,7)+0,"")</f>
        <v/>
      </c>
      <c r="J1774" s="25" t="str">
        <f>IFERROR(MID($D1774,10,7)+0,"")</f>
        <v/>
      </c>
      <c r="K1774" s="25" t="str">
        <f>IFERROR(MID($D1774,19,7)+0,"")</f>
        <v/>
      </c>
      <c r="L1774" s="25" t="str">
        <f>IFERROR(MID($D1774,28,7)+0,"")</f>
        <v/>
      </c>
      <c r="M1774" s="25">
        <f>IF(IFERROR(MID($Q1774,1,7)+0,"")&lt;1130000,IF(INDEX(C:C,MATCH(LEFT(Q1774,7)+0,I:I,0))&lt;1130000,"",INDEX(C:C,MATCH(LEFT(Q1774,7)+0,I:I,0))),IFERROR(MID($Q1774,1,7)+0,""))</f>
        <v>1237157</v>
      </c>
      <c r="N1774" s="25" t="str">
        <f>IF(IFERROR(MID($Q1774,10,7)+0,"")&lt;1130000,"",IFERROR(MID($Q1774,10,7)+0,""))</f>
        <v/>
      </c>
      <c r="O1774" s="25" t="str">
        <f>IF(IFERROR(MID($Q1774,19,7)+0,"")&lt;1130000,"",IFERROR(MID($Q1774,19,7)+0,""))</f>
        <v/>
      </c>
      <c r="P1774" s="25">
        <f>IF(M1774="","",IF(N1774="",M1774,M1774&amp;", "&amp;N1774))</f>
        <v>1237157</v>
      </c>
      <c r="Q1774" s="25">
        <v>1237157</v>
      </c>
      <c r="R1774" s="25"/>
      <c r="S1774" s="35" t="s">
        <v>4324</v>
      </c>
      <c r="T1774" s="34" t="s">
        <v>36</v>
      </c>
      <c r="U1774" s="185">
        <v>628</v>
      </c>
      <c r="V1774" s="188">
        <v>628</v>
      </c>
      <c r="W1774" s="189">
        <v>763</v>
      </c>
      <c r="X1774" s="31">
        <v>839</v>
      </c>
      <c r="Y1774" s="90">
        <f>IFERROR(ROUND(X1774/W1774-1,2),"")</f>
        <v>0.1</v>
      </c>
      <c r="Z1774" s="31">
        <f>IF(OR(S1774="VLD MLC components",S1774="VLD MLC pipes",S1774="VLD PEX components",S1774="VLD PEX pipes",S1774="VLD PHC components",S1774="VLD PHC pipes",S1774="Controls VLD"),"По запросу",X1774)</f>
        <v>839</v>
      </c>
      <c r="AA1774" s="63">
        <f>ROUND(X1774/1.2,3)</f>
        <v>699.16700000000003</v>
      </c>
      <c r="AB1774" s="23">
        <v>635.83299999999997</v>
      </c>
      <c r="AC1774" s="190">
        <f>IFERROR(ROUND(AA1774/AB1774-1,2),"")</f>
        <v>0.1</v>
      </c>
      <c r="AD1774" s="25">
        <v>0.122</v>
      </c>
      <c r="AE1774" s="25">
        <v>5.3999999999999998E-5</v>
      </c>
      <c r="AF1774" s="25">
        <v>0</v>
      </c>
      <c r="AG1774" s="25">
        <v>130</v>
      </c>
      <c r="AH1774" s="25">
        <v>130</v>
      </c>
      <c r="AI1774" s="25">
        <v>130</v>
      </c>
      <c r="AJ1774" s="25" t="s">
        <v>20</v>
      </c>
      <c r="AK1774" s="42" t="s">
        <v>19</v>
      </c>
      <c r="AL1774" s="25" t="s">
        <v>20</v>
      </c>
      <c r="AM1774" s="25">
        <v>5</v>
      </c>
      <c r="AN1774" s="25">
        <v>100</v>
      </c>
      <c r="AO1774" s="25">
        <v>75</v>
      </c>
      <c r="AP1774" s="25">
        <v>36</v>
      </c>
      <c r="AQ1774" s="25">
        <v>0.61</v>
      </c>
      <c r="AR1774" s="25">
        <v>2.7E-4</v>
      </c>
      <c r="AS1774" s="157">
        <v>100</v>
      </c>
      <c r="AT1774" s="93">
        <v>44713</v>
      </c>
      <c r="AU1774" s="92" t="s">
        <v>3611</v>
      </c>
      <c r="AV1774" s="91" t="s">
        <v>152</v>
      </c>
      <c r="AW1774" s="92" t="s">
        <v>152</v>
      </c>
      <c r="AX1774" s="92" t="s">
        <v>48</v>
      </c>
      <c r="AY1774" s="91" t="s">
        <v>152</v>
      </c>
      <c r="AZ1774" s="23"/>
      <c r="BA1774" s="25" t="s">
        <v>4691</v>
      </c>
      <c r="BB1774" t="s">
        <v>25</v>
      </c>
      <c r="BC1774" t="e">
        <v>#N/A</v>
      </c>
      <c r="BD1774" t="e">
        <f>IF(Z1774=BC1774,"OK")</f>
        <v>#N/A</v>
      </c>
      <c r="BE1774">
        <v>0.122</v>
      </c>
      <c r="BF1774">
        <v>1.1400000000000001E-4</v>
      </c>
      <c r="BG1774">
        <v>370</v>
      </c>
      <c r="BH1774">
        <v>225</v>
      </c>
      <c r="BI1774">
        <v>165</v>
      </c>
      <c r="BJ1774">
        <v>14.6</v>
      </c>
      <c r="BK1774">
        <v>1.3736E-2</v>
      </c>
      <c r="BL1774" t="str">
        <f>IF(ABS(AN1774*AO1774*AP1774/1000000000/AR1774-1)&lt;0.1,"OK","NO")</f>
        <v>OK</v>
      </c>
      <c r="BN1774" s="183"/>
    </row>
    <row r="1775" spans="1:66" ht="38.25" x14ac:dyDescent="0.25">
      <c r="A1775" s="1"/>
      <c r="B1775" s="94">
        <v>1769</v>
      </c>
      <c r="C1775" s="43">
        <v>1135660</v>
      </c>
      <c r="D1775" s="45"/>
      <c r="E1775" s="36" t="s">
        <v>4690</v>
      </c>
      <c r="F1775" s="151" t="s">
        <v>21</v>
      </c>
      <c r="G1775" s="41" t="s">
        <v>29</v>
      </c>
      <c r="H1775" s="46" t="str">
        <f>IFERROR(IFERROR(IF(SEARCH("Usystems",$E1775)&gt;0,"Usystems"),IF(SEARCH("RIIFO",$E1775)&gt;0,"RIIFO","Uponor")),"Uponor")</f>
        <v>RIIFO</v>
      </c>
      <c r="I1775" s="25" t="str">
        <f>IFERROR(MID($D1775,1,7)+0,"")</f>
        <v/>
      </c>
      <c r="J1775" s="25" t="str">
        <f>IFERROR(MID($D1775,10,7)+0,"")</f>
        <v/>
      </c>
      <c r="K1775" s="25" t="str">
        <f>IFERROR(MID($D1775,19,7)+0,"")</f>
        <v/>
      </c>
      <c r="L1775" s="25" t="str">
        <f>IFERROR(MID($D1775,28,7)+0,"")</f>
        <v/>
      </c>
      <c r="M1775" s="25">
        <f>IF(IFERROR(MID($Q1775,1,7)+0,"")&lt;1130000,IF(INDEX(C:C,MATCH(LEFT(Q1775,7)+0,I:I,0))&lt;1130000,"",INDEX(C:C,MATCH(LEFT(Q1775,7)+0,I:I,0))),IFERROR(MID($Q1775,1,7)+0,""))</f>
        <v>1237158</v>
      </c>
      <c r="N1775" s="25" t="str">
        <f>IF(IFERROR(MID($Q1775,10,7)+0,"")&lt;1130000,"",IFERROR(MID($Q1775,10,7)+0,""))</f>
        <v/>
      </c>
      <c r="O1775" s="25" t="str">
        <f>IF(IFERROR(MID($Q1775,19,7)+0,"")&lt;1130000,"",IFERROR(MID($Q1775,19,7)+0,""))</f>
        <v/>
      </c>
      <c r="P1775" s="25">
        <f>IF(M1775="","",IF(N1775="",M1775,M1775&amp;", "&amp;N1775))</f>
        <v>1237158</v>
      </c>
      <c r="Q1775" s="25">
        <v>1237158</v>
      </c>
      <c r="R1775" s="25"/>
      <c r="S1775" s="35" t="s">
        <v>4324</v>
      </c>
      <c r="T1775" s="34" t="s">
        <v>36</v>
      </c>
      <c r="U1775" s="185">
        <v>687</v>
      </c>
      <c r="V1775" s="188">
        <v>746</v>
      </c>
      <c r="W1775" s="189">
        <v>843</v>
      </c>
      <c r="X1775" s="31">
        <v>927</v>
      </c>
      <c r="Y1775" s="90">
        <f>IFERROR(ROUND(X1775/W1775-1,2),"")</f>
        <v>0.1</v>
      </c>
      <c r="Z1775" s="31">
        <f>IF(OR(S1775="VLD MLC components",S1775="VLD MLC pipes",S1775="VLD PEX components",S1775="VLD PEX pipes",S1775="VLD PHC components",S1775="VLD PHC pipes",S1775="Controls VLD"),"По запросу",X1775)</f>
        <v>927</v>
      </c>
      <c r="AA1775" s="63">
        <f>ROUND(X1775/1.2,3)</f>
        <v>772.5</v>
      </c>
      <c r="AB1775" s="23">
        <v>702.5</v>
      </c>
      <c r="AC1775" s="190">
        <f>IFERROR(ROUND(AA1775/AB1775-1,2),"")</f>
        <v>0.1</v>
      </c>
      <c r="AD1775" s="25">
        <v>0.13</v>
      </c>
      <c r="AE1775" s="25">
        <v>4.5000000000000003E-5</v>
      </c>
      <c r="AF1775" s="25">
        <v>0</v>
      </c>
      <c r="AG1775" s="25">
        <v>72</v>
      </c>
      <c r="AH1775" s="25">
        <v>96</v>
      </c>
      <c r="AI1775" s="25">
        <v>108</v>
      </c>
      <c r="AJ1775" s="25" t="s">
        <v>20</v>
      </c>
      <c r="AK1775" s="42" t="s">
        <v>19</v>
      </c>
      <c r="AL1775" s="25" t="s">
        <v>20</v>
      </c>
      <c r="AM1775" s="25">
        <v>6</v>
      </c>
      <c r="AN1775" s="25">
        <v>100</v>
      </c>
      <c r="AO1775" s="25">
        <v>75</v>
      </c>
      <c r="AP1775" s="25">
        <v>36</v>
      </c>
      <c r="AQ1775" s="25">
        <v>0.8</v>
      </c>
      <c r="AR1775" s="25">
        <v>2.7E-4</v>
      </c>
      <c r="AS1775" s="157">
        <v>12</v>
      </c>
      <c r="AT1775" s="93">
        <v>44713</v>
      </c>
      <c r="AU1775" s="92" t="s">
        <v>3611</v>
      </c>
      <c r="AV1775" s="91" t="s">
        <v>152</v>
      </c>
      <c r="AW1775" s="92" t="s">
        <v>152</v>
      </c>
      <c r="AX1775" s="92" t="s">
        <v>48</v>
      </c>
      <c r="AY1775" s="91" t="s">
        <v>152</v>
      </c>
      <c r="AZ1775" s="23"/>
      <c r="BA1775" s="25" t="s">
        <v>4689</v>
      </c>
      <c r="BB1775" t="s">
        <v>25</v>
      </c>
      <c r="BC1775" t="e">
        <v>#N/A</v>
      </c>
      <c r="BD1775" t="e">
        <f>IF(Z1775=BC1775,"OK")</f>
        <v>#N/A</v>
      </c>
      <c r="BE1775">
        <v>0.13</v>
      </c>
      <c r="BF1775">
        <v>1.27E-4</v>
      </c>
      <c r="BG1775">
        <v>370</v>
      </c>
      <c r="BH1775">
        <v>225</v>
      </c>
      <c r="BI1775">
        <v>165</v>
      </c>
      <c r="BJ1775">
        <v>14</v>
      </c>
      <c r="BK1775">
        <v>1.3736E-2</v>
      </c>
      <c r="BL1775" t="str">
        <f>IF(ABS(AN1775*AO1775*AP1775/1000000000/AR1775-1)&lt;0.1,"OK","NO")</f>
        <v>OK</v>
      </c>
      <c r="BN1775" s="183"/>
    </row>
    <row r="1776" spans="1:66" ht="38.25" x14ac:dyDescent="0.25">
      <c r="A1776" s="1"/>
      <c r="B1776" s="94">
        <v>1770</v>
      </c>
      <c r="C1776" s="43">
        <v>1135852</v>
      </c>
      <c r="D1776" s="45"/>
      <c r="E1776" s="36" t="s">
        <v>4688</v>
      </c>
      <c r="F1776" s="151" t="s">
        <v>21</v>
      </c>
      <c r="G1776" s="127" t="s">
        <v>29</v>
      </c>
      <c r="H1776" s="46" t="str">
        <f>IFERROR(IFERROR(IF(SEARCH("Usystems",$E1776)&gt;0,"Usystems"),IF(SEARCH("RIIFO",$E1776)&gt;0,"RIIFO","Uponor")),"Uponor")</f>
        <v>RIIFO</v>
      </c>
      <c r="I1776" s="25" t="str">
        <f>IFERROR(MID($D1776,1,7)+0,"")</f>
        <v/>
      </c>
      <c r="J1776" s="25" t="str">
        <f>IFERROR(MID($D1776,10,7)+0,"")</f>
        <v/>
      </c>
      <c r="K1776" s="25" t="str">
        <f>IFERROR(MID($D1776,19,7)+0,"")</f>
        <v/>
      </c>
      <c r="L1776" s="25" t="str">
        <f>IFERROR(MID($D1776,28,7)+0,"")</f>
        <v/>
      </c>
      <c r="M1776" s="25">
        <f>IF(IFERROR(MID($Q1776,1,7)+0,"")&lt;1130000,IF(INDEX(C:C,MATCH(LEFT(Q1776,7)+0,I:I,0))&lt;1130000,"",INDEX(C:C,MATCH(LEFT(Q1776,7)+0,I:I,0))),IFERROR(MID($Q1776,1,7)+0,""))</f>
        <v>1237160</v>
      </c>
      <c r="N1776" s="25" t="str">
        <f>IF(IFERROR(MID($Q1776,10,7)+0,"")&lt;1130000,"",IFERROR(MID($Q1776,10,7)+0,""))</f>
        <v/>
      </c>
      <c r="O1776" s="25" t="str">
        <f>IF(IFERROR(MID($Q1776,19,7)+0,"")&lt;1130000,"",IFERROR(MID($Q1776,19,7)+0,""))</f>
        <v/>
      </c>
      <c r="P1776" s="25">
        <f>IF(M1776="","",IF(N1776="",M1776,M1776&amp;", "&amp;N1776))</f>
        <v>1237160</v>
      </c>
      <c r="Q1776" s="25">
        <v>1237160</v>
      </c>
      <c r="R1776" s="25"/>
      <c r="S1776" s="35" t="s">
        <v>4324</v>
      </c>
      <c r="T1776" s="34" t="s">
        <v>36</v>
      </c>
      <c r="U1776" s="185">
        <v>1574</v>
      </c>
      <c r="V1776" s="188">
        <v>1697</v>
      </c>
      <c r="W1776" s="189">
        <v>1886</v>
      </c>
      <c r="X1776" s="31">
        <v>2075</v>
      </c>
      <c r="Y1776" s="90">
        <f>IFERROR(ROUND(X1776/W1776-1,2),"")</f>
        <v>0.1</v>
      </c>
      <c r="Z1776" s="31">
        <f>IF(OR(S1776="VLD MLC components",S1776="VLD MLC pipes",S1776="VLD PEX components",S1776="VLD PEX pipes",S1776="VLD PHC components",S1776="VLD PHC pipes",S1776="Controls VLD"),"По запросу",X1776)</f>
        <v>2075</v>
      </c>
      <c r="AA1776" s="63">
        <f>ROUND(X1776/1.2,3)</f>
        <v>1729.1669999999999</v>
      </c>
      <c r="AB1776" s="23">
        <v>1571.6669999999999</v>
      </c>
      <c r="AC1776" s="190">
        <f>IFERROR(ROUND(AA1776/AB1776-1,2),"")</f>
        <v>0.1</v>
      </c>
      <c r="AD1776" s="25">
        <v>0.313</v>
      </c>
      <c r="AE1776" s="25">
        <v>4.0500000000000002E-5</v>
      </c>
      <c r="AF1776" s="25">
        <v>0</v>
      </c>
      <c r="AG1776" s="25">
        <v>10</v>
      </c>
      <c r="AH1776" s="25">
        <v>10</v>
      </c>
      <c r="AI1776" s="25">
        <v>13</v>
      </c>
      <c r="AJ1776" s="25" t="s">
        <v>20</v>
      </c>
      <c r="AK1776" s="42" t="s">
        <v>19</v>
      </c>
      <c r="AL1776" s="25" t="s">
        <v>20</v>
      </c>
      <c r="AM1776" s="25">
        <v>1</v>
      </c>
      <c r="AN1776" s="25">
        <v>25</v>
      </c>
      <c r="AO1776" s="25">
        <v>45</v>
      </c>
      <c r="AP1776" s="25">
        <v>36</v>
      </c>
      <c r="AQ1776" s="25">
        <v>0.313</v>
      </c>
      <c r="AR1776" s="25">
        <v>4.0500000000000002E-5</v>
      </c>
      <c r="AS1776" s="157">
        <v>13</v>
      </c>
      <c r="AT1776" s="93">
        <v>44713</v>
      </c>
      <c r="AU1776" s="92" t="s">
        <v>3611</v>
      </c>
      <c r="AV1776" s="91" t="s">
        <v>152</v>
      </c>
      <c r="AW1776" s="92" t="s">
        <v>152</v>
      </c>
      <c r="AX1776" s="92" t="s">
        <v>48</v>
      </c>
      <c r="AY1776" s="91" t="s">
        <v>152</v>
      </c>
      <c r="AZ1776" s="23"/>
      <c r="BA1776" s="25" t="s">
        <v>4687</v>
      </c>
      <c r="BB1776" t="s">
        <v>25</v>
      </c>
      <c r="BC1776" t="e">
        <v>#N/A</v>
      </c>
      <c r="BD1776" t="e">
        <f>IF(Z1776=BC1776,"OK")</f>
        <v>#N/A</v>
      </c>
      <c r="BE1776">
        <v>0.313</v>
      </c>
      <c r="BF1776">
        <v>2.2900000000000001E-4</v>
      </c>
      <c r="BG1776">
        <v>370</v>
      </c>
      <c r="BH1776">
        <v>225</v>
      </c>
      <c r="BI1776">
        <v>165</v>
      </c>
      <c r="BJ1776">
        <v>18.8</v>
      </c>
      <c r="BK1776">
        <v>1.3736E-2</v>
      </c>
      <c r="BL1776" t="str">
        <f>IF(ABS(AN1776*AO1776*AP1776/1000000000/AR1776-1)&lt;0.1,"OK","NO")</f>
        <v>OK</v>
      </c>
      <c r="BN1776" s="183"/>
    </row>
    <row r="1777" spans="1:66" ht="38.25" x14ac:dyDescent="0.25">
      <c r="A1777" s="1"/>
      <c r="B1777" s="94">
        <v>1771</v>
      </c>
      <c r="C1777" s="43">
        <v>1135661</v>
      </c>
      <c r="D1777" s="45"/>
      <c r="E1777" s="36" t="s">
        <v>4686</v>
      </c>
      <c r="F1777" s="151" t="s">
        <v>21</v>
      </c>
      <c r="G1777" s="41" t="s">
        <v>29</v>
      </c>
      <c r="H1777" s="46" t="str">
        <f>IFERROR(IFERROR(IF(SEARCH("Usystems",$E1777)&gt;0,"Usystems"),IF(SEARCH("RIIFO",$E1777)&gt;0,"RIIFO","Uponor")),"Uponor")</f>
        <v>RIIFO</v>
      </c>
      <c r="I1777" s="25" t="str">
        <f>IFERROR(MID($D1777,1,7)+0,"")</f>
        <v/>
      </c>
      <c r="J1777" s="25" t="str">
        <f>IFERROR(MID($D1777,10,7)+0,"")</f>
        <v/>
      </c>
      <c r="K1777" s="25" t="str">
        <f>IFERROR(MID($D1777,19,7)+0,"")</f>
        <v/>
      </c>
      <c r="L1777" s="25" t="str">
        <f>IFERROR(MID($D1777,28,7)+0,"")</f>
        <v/>
      </c>
      <c r="M1777" s="25">
        <f>IF(IFERROR(MID($Q1777,1,7)+0,"")&lt;1130000,IF(INDEX(C:C,MATCH(LEFT(Q1777,7)+0,I:I,0))&lt;1130000,"",INDEX(C:C,MATCH(LEFT(Q1777,7)+0,I:I,0))),IFERROR(MID($Q1777,1,7)+0,""))</f>
        <v>1237171</v>
      </c>
      <c r="N1777" s="25" t="str">
        <f>IF(IFERROR(MID($Q1777,10,7)+0,"")&lt;1130000,"",IFERROR(MID($Q1777,10,7)+0,""))</f>
        <v/>
      </c>
      <c r="O1777" s="25" t="str">
        <f>IF(IFERROR(MID($Q1777,19,7)+0,"")&lt;1130000,"",IFERROR(MID($Q1777,19,7)+0,""))</f>
        <v/>
      </c>
      <c r="P1777" s="25">
        <f>IF(M1777="","",IF(N1777="",M1777,M1777&amp;", "&amp;N1777))</f>
        <v>1237171</v>
      </c>
      <c r="Q1777" s="25">
        <v>1237171</v>
      </c>
      <c r="R1777" s="25"/>
      <c r="S1777" s="35" t="s">
        <v>4324</v>
      </c>
      <c r="T1777" s="34" t="s">
        <v>36</v>
      </c>
      <c r="U1777" s="185">
        <v>318</v>
      </c>
      <c r="V1777" s="188">
        <v>318</v>
      </c>
      <c r="W1777" s="189">
        <v>430</v>
      </c>
      <c r="X1777" s="31">
        <v>473</v>
      </c>
      <c r="Y1777" s="90">
        <f>IFERROR(ROUND(X1777/W1777-1,2),"")</f>
        <v>0.1</v>
      </c>
      <c r="Z1777" s="31">
        <f>IF(OR(S1777="VLD MLC components",S1777="VLD MLC pipes",S1777="VLD PEX components",S1777="VLD PEX pipes",S1777="VLD PHC components",S1777="VLD PHC pipes",S1777="Controls VLD"),"По запросу",X1777)</f>
        <v>473</v>
      </c>
      <c r="AA1777" s="63">
        <f>ROUND(X1777/1.2,3)</f>
        <v>394.16699999999997</v>
      </c>
      <c r="AB1777" s="23">
        <v>358.33300000000003</v>
      </c>
      <c r="AC1777" s="190">
        <f>IFERROR(ROUND(AA1777/AB1777-1,2),"")</f>
        <v>0.1</v>
      </c>
      <c r="AD1777" s="25">
        <v>5.1999999999999998E-2</v>
      </c>
      <c r="AE1777" s="25">
        <v>5.3999999999999998E-5</v>
      </c>
      <c r="AF1777" s="25">
        <v>0</v>
      </c>
      <c r="AG1777" s="25">
        <v>129</v>
      </c>
      <c r="AH1777" s="25">
        <v>199</v>
      </c>
      <c r="AI1777" s="25">
        <v>0</v>
      </c>
      <c r="AJ1777" s="25" t="s">
        <v>20</v>
      </c>
      <c r="AK1777" s="42" t="s">
        <v>19</v>
      </c>
      <c r="AL1777" s="25" t="s">
        <v>20</v>
      </c>
      <c r="AM1777" s="25">
        <v>5</v>
      </c>
      <c r="AN1777" s="25">
        <v>100</v>
      </c>
      <c r="AO1777" s="25">
        <v>75</v>
      </c>
      <c r="AP1777" s="25">
        <v>36</v>
      </c>
      <c r="AQ1777" s="25">
        <v>0.26</v>
      </c>
      <c r="AR1777" s="25">
        <v>2.7E-4</v>
      </c>
      <c r="AS1777" s="157">
        <v>1629</v>
      </c>
      <c r="AT1777" s="93">
        <v>44713</v>
      </c>
      <c r="AU1777" s="92" t="s">
        <v>3611</v>
      </c>
      <c r="AV1777" s="91" t="s">
        <v>152</v>
      </c>
      <c r="AW1777" s="92" t="s">
        <v>152</v>
      </c>
      <c r="AX1777" s="92" t="s">
        <v>48</v>
      </c>
      <c r="AY1777" s="91" t="s">
        <v>152</v>
      </c>
      <c r="AZ1777" s="23"/>
      <c r="BA1777" s="25" t="s">
        <v>4685</v>
      </c>
      <c r="BB1777" t="s">
        <v>25</v>
      </c>
      <c r="BC1777" t="e">
        <v>#N/A</v>
      </c>
      <c r="BD1777" t="e">
        <f>IF(Z1777=BC1777,"OK")</f>
        <v>#N/A</v>
      </c>
      <c r="BE1777">
        <v>5.1999999999999998E-2</v>
      </c>
      <c r="BF1777">
        <v>4.8999999999999998E-5</v>
      </c>
      <c r="BG1777">
        <v>370</v>
      </c>
      <c r="BH1777">
        <v>225</v>
      </c>
      <c r="BI1777">
        <v>165</v>
      </c>
      <c r="BJ1777">
        <v>14.6</v>
      </c>
      <c r="BK1777">
        <v>1.3736E-2</v>
      </c>
      <c r="BL1777" t="str">
        <f>IF(ABS(AN1777*AO1777*AP1777/1000000000/AR1777-1)&lt;0.1,"OK","NO")</f>
        <v>OK</v>
      </c>
      <c r="BN1777" s="183"/>
    </row>
    <row r="1778" spans="1:66" ht="25.5" x14ac:dyDescent="0.25">
      <c r="A1778" s="1"/>
      <c r="B1778" s="94">
        <v>1772</v>
      </c>
      <c r="C1778" s="43">
        <v>1135853</v>
      </c>
      <c r="D1778" s="45"/>
      <c r="E1778" s="36" t="s">
        <v>4684</v>
      </c>
      <c r="F1778" s="151" t="s">
        <v>21</v>
      </c>
      <c r="G1778" s="28" t="s">
        <v>2182</v>
      </c>
      <c r="H1778" s="46" t="str">
        <f>IFERROR(IFERROR(IF(SEARCH("Usystems",$E1778)&gt;0,"Usystems"),IF(SEARCH("RIIFO",$E1778)&gt;0,"RIIFO","Uponor")),"Uponor")</f>
        <v>RIIFO</v>
      </c>
      <c r="I1778" s="25" t="str">
        <f>IFERROR(MID($D1778,1,7)+0,"")</f>
        <v/>
      </c>
      <c r="J1778" s="25" t="str">
        <f>IFERROR(MID($D1778,10,7)+0,"")</f>
        <v/>
      </c>
      <c r="K1778" s="25" t="str">
        <f>IFERROR(MID($D1778,19,7)+0,"")</f>
        <v/>
      </c>
      <c r="L1778" s="25" t="str">
        <f>IFERROR(MID($D1778,28,7)+0,"")</f>
        <v/>
      </c>
      <c r="M1778" s="25" t="str">
        <f>IF(IFERROR(MID($Q1778,1,7)+0,"")&lt;1130000,IF(INDEX(C:C,MATCH(LEFT(Q1778,7)+0,I:I,0))&lt;1130000,"",INDEX(C:C,MATCH(LEFT(Q1778,7)+0,I:I,0))),IFERROR(MID($Q1778,1,7)+0,""))</f>
        <v/>
      </c>
      <c r="N1778" s="25" t="str">
        <f>IF(IFERROR(MID($Q1778,10,7)+0,"")&lt;1130000,"",IFERROR(MID($Q1778,10,7)+0,""))</f>
        <v/>
      </c>
      <c r="O1778" s="25" t="str">
        <f>IF(IFERROR(MID($Q1778,19,7)+0,"")&lt;1130000,"",IFERROR(MID($Q1778,19,7)+0,""))</f>
        <v/>
      </c>
      <c r="P1778" s="25" t="str">
        <f>IF(M1778="","",IF(N1778="",M1778,M1778&amp;", "&amp;N1778))</f>
        <v/>
      </c>
      <c r="Q1778" s="25"/>
      <c r="R1778" s="25"/>
      <c r="S1778" s="35" t="s">
        <v>4324</v>
      </c>
      <c r="T1778" s="34" t="s">
        <v>36</v>
      </c>
      <c r="U1778" s="185">
        <v>391</v>
      </c>
      <c r="V1778" s="188">
        <v>391</v>
      </c>
      <c r="W1778" s="189">
        <v>492</v>
      </c>
      <c r="X1778" s="31">
        <v>541</v>
      </c>
      <c r="Y1778" s="90">
        <f>IFERROR(ROUND(X1778/W1778-1,2),"")</f>
        <v>0.1</v>
      </c>
      <c r="Z1778" s="31">
        <f>IF(OR(S1778="VLD MLC components",S1778="VLD MLC pipes",S1778="VLD PEX components",S1778="VLD PEX pipes",S1778="VLD PHC components",S1778="VLD PHC pipes",S1778="Controls VLD"),"По запросу",X1778)</f>
        <v>541</v>
      </c>
      <c r="AA1778" s="63">
        <f>ROUND(X1778/1.2,3)</f>
        <v>450.83300000000003</v>
      </c>
      <c r="AB1778" s="23">
        <v>410</v>
      </c>
      <c r="AC1778" s="190">
        <f>IFERROR(ROUND(AA1778/AB1778-1,2),"")</f>
        <v>0.1</v>
      </c>
      <c r="AD1778" s="25">
        <v>7.1999999999999995E-2</v>
      </c>
      <c r="AE1778" s="25">
        <v>5.3999999999999998E-5</v>
      </c>
      <c r="AF1778" s="25">
        <v>0</v>
      </c>
      <c r="AG1778" s="25" t="s">
        <v>22</v>
      </c>
      <c r="AH1778" s="25">
        <v>0</v>
      </c>
      <c r="AI1778" s="25">
        <v>0</v>
      </c>
      <c r="AJ1778" s="25" t="s">
        <v>20</v>
      </c>
      <c r="AK1778" s="42" t="s">
        <v>19</v>
      </c>
      <c r="AL1778" s="25" t="s">
        <v>20</v>
      </c>
      <c r="AM1778" s="25">
        <v>5</v>
      </c>
      <c r="AN1778" s="25">
        <v>100</v>
      </c>
      <c r="AO1778" s="25">
        <v>75</v>
      </c>
      <c r="AP1778" s="25">
        <v>36</v>
      </c>
      <c r="AQ1778" s="25">
        <v>0.36</v>
      </c>
      <c r="AR1778" s="25">
        <v>2.7E-4</v>
      </c>
      <c r="AS1778" s="157">
        <v>30</v>
      </c>
      <c r="AT1778" s="93">
        <v>44713</v>
      </c>
      <c r="AU1778" s="92" t="s">
        <v>3611</v>
      </c>
      <c r="AV1778" s="91" t="s">
        <v>152</v>
      </c>
      <c r="AW1778" s="92" t="s">
        <v>152</v>
      </c>
      <c r="AX1778" s="92" t="s">
        <v>48</v>
      </c>
      <c r="AY1778" s="91" t="s">
        <v>152</v>
      </c>
      <c r="AZ1778" s="23"/>
      <c r="BA1778" s="25" t="s">
        <v>4683</v>
      </c>
      <c r="BB1778" t="s">
        <v>25</v>
      </c>
      <c r="BC1778" t="e">
        <v>#N/A</v>
      </c>
      <c r="BD1778" t="e">
        <f>IF(Z1778=BC1778,"OK")</f>
        <v>#N/A</v>
      </c>
      <c r="BE1778">
        <v>7.1999999999999995E-2</v>
      </c>
      <c r="BF1778">
        <v>5.7000000000000003E-5</v>
      </c>
      <c r="BG1778">
        <v>370</v>
      </c>
      <c r="BH1778">
        <v>225</v>
      </c>
      <c r="BI1778">
        <v>165</v>
      </c>
      <c r="BJ1778">
        <v>17.3</v>
      </c>
      <c r="BK1778">
        <v>1.3736E-2</v>
      </c>
      <c r="BL1778" t="str">
        <f>IF(ABS(AN1778*AO1778*AP1778/1000000000/AR1778-1)&lt;0.1,"OK","NO")</f>
        <v>OK</v>
      </c>
      <c r="BN1778" s="183"/>
    </row>
    <row r="1779" spans="1:66" ht="38.25" x14ac:dyDescent="0.25">
      <c r="A1779" s="1"/>
      <c r="B1779" s="94">
        <v>1773</v>
      </c>
      <c r="C1779" s="43">
        <v>1135662</v>
      </c>
      <c r="D1779" s="45"/>
      <c r="E1779" s="36" t="s">
        <v>4682</v>
      </c>
      <c r="F1779" s="151" t="s">
        <v>21</v>
      </c>
      <c r="G1779" s="41" t="s">
        <v>29</v>
      </c>
      <c r="H1779" s="46" t="str">
        <f>IFERROR(IFERROR(IF(SEARCH("Usystems",$E1779)&gt;0,"Usystems"),IF(SEARCH("RIIFO",$E1779)&gt;0,"RIIFO","Uponor")),"Uponor")</f>
        <v>RIIFO</v>
      </c>
      <c r="I1779" s="25" t="str">
        <f>IFERROR(MID($D1779,1,7)+0,"")</f>
        <v/>
      </c>
      <c r="J1779" s="25" t="str">
        <f>IFERROR(MID($D1779,10,7)+0,"")</f>
        <v/>
      </c>
      <c r="K1779" s="25" t="str">
        <f>IFERROR(MID($D1779,19,7)+0,"")</f>
        <v/>
      </c>
      <c r="L1779" s="25" t="str">
        <f>IFERROR(MID($D1779,28,7)+0,"")</f>
        <v/>
      </c>
      <c r="M1779" s="25">
        <f>IF(IFERROR(MID($Q1779,1,7)+0,"")&lt;1130000,IF(INDEX(C:C,MATCH(LEFT(Q1779,7)+0,I:I,0))&lt;1130000,"",INDEX(C:C,MATCH(LEFT(Q1779,7)+0,I:I,0))),IFERROR(MID($Q1779,1,7)+0,""))</f>
        <v>1237172</v>
      </c>
      <c r="N1779" s="25" t="str">
        <f>IF(IFERROR(MID($Q1779,10,7)+0,"")&lt;1130000,"",IFERROR(MID($Q1779,10,7)+0,""))</f>
        <v/>
      </c>
      <c r="O1779" s="25" t="str">
        <f>IF(IFERROR(MID($Q1779,19,7)+0,"")&lt;1130000,"",IFERROR(MID($Q1779,19,7)+0,""))</f>
        <v/>
      </c>
      <c r="P1779" s="25">
        <f>IF(M1779="","",IF(N1779="",M1779,M1779&amp;", "&amp;N1779))</f>
        <v>1237172</v>
      </c>
      <c r="Q1779" s="25">
        <v>1237172</v>
      </c>
      <c r="R1779" s="25"/>
      <c r="S1779" s="35" t="s">
        <v>4324</v>
      </c>
      <c r="T1779" s="34" t="s">
        <v>36</v>
      </c>
      <c r="U1779" s="185">
        <v>353</v>
      </c>
      <c r="V1779" s="188">
        <v>353</v>
      </c>
      <c r="W1779" s="189">
        <v>464</v>
      </c>
      <c r="X1779" s="31">
        <v>510</v>
      </c>
      <c r="Y1779" s="90">
        <f>IFERROR(ROUND(X1779/W1779-1,2),"")</f>
        <v>0.1</v>
      </c>
      <c r="Z1779" s="31">
        <f>IF(OR(S1779="VLD MLC components",S1779="VLD MLC pipes",S1779="VLD PEX components",S1779="VLD PEX pipes",S1779="VLD PHC components",S1779="VLD PHC pipes",S1779="Controls VLD"),"По запросу",X1779)</f>
        <v>510</v>
      </c>
      <c r="AA1779" s="63">
        <f>ROUND(X1779/1.2,3)</f>
        <v>425</v>
      </c>
      <c r="AB1779" s="23">
        <v>386.66699999999997</v>
      </c>
      <c r="AC1779" s="190">
        <f>IFERROR(ROUND(AA1779/AB1779-1,2),"")</f>
        <v>0.1</v>
      </c>
      <c r="AD1779" s="25">
        <v>5.8000000000000003E-2</v>
      </c>
      <c r="AE1779" s="25">
        <v>2.6999999999999999E-5</v>
      </c>
      <c r="AF1779" s="25">
        <v>0</v>
      </c>
      <c r="AG1779" s="25">
        <v>130</v>
      </c>
      <c r="AH1779" s="25">
        <v>590</v>
      </c>
      <c r="AI1779" s="25">
        <v>0</v>
      </c>
      <c r="AJ1779" s="25" t="s">
        <v>20</v>
      </c>
      <c r="AK1779" s="42" t="s">
        <v>19</v>
      </c>
      <c r="AL1779" s="25" t="s">
        <v>20</v>
      </c>
      <c r="AM1779" s="25">
        <v>10</v>
      </c>
      <c r="AN1779" s="25">
        <v>100</v>
      </c>
      <c r="AO1779" s="25">
        <v>75</v>
      </c>
      <c r="AP1779" s="25">
        <v>36</v>
      </c>
      <c r="AQ1779" s="25">
        <v>0.57999999999999996</v>
      </c>
      <c r="AR1779" s="25">
        <v>2.7E-4</v>
      </c>
      <c r="AS1779" s="157">
        <v>2220</v>
      </c>
      <c r="AT1779" s="93">
        <v>44713</v>
      </c>
      <c r="AU1779" s="92" t="s">
        <v>3611</v>
      </c>
      <c r="AV1779" s="91" t="s">
        <v>152</v>
      </c>
      <c r="AW1779" s="92" t="s">
        <v>152</v>
      </c>
      <c r="AX1779" s="92" t="s">
        <v>48</v>
      </c>
      <c r="AY1779" s="91" t="s">
        <v>152</v>
      </c>
      <c r="AZ1779" s="23"/>
      <c r="BA1779" s="25" t="s">
        <v>4681</v>
      </c>
      <c r="BB1779" t="s">
        <v>25</v>
      </c>
      <c r="BC1779" t="e">
        <v>#N/A</v>
      </c>
      <c r="BD1779" t="e">
        <f>IF(Z1779=BC1779,"OK")</f>
        <v>#N/A</v>
      </c>
      <c r="BE1779">
        <v>5.8000000000000003E-2</v>
      </c>
      <c r="BF1779">
        <v>5.7000000000000003E-5</v>
      </c>
      <c r="BG1779">
        <v>370</v>
      </c>
      <c r="BH1779">
        <v>225</v>
      </c>
      <c r="BI1779">
        <v>165</v>
      </c>
      <c r="BJ1779">
        <v>13.9</v>
      </c>
      <c r="BK1779">
        <v>1.3736E-2</v>
      </c>
      <c r="BL1779" t="str">
        <f>IF(ABS(AN1779*AO1779*AP1779/1000000000/AR1779-1)&lt;0.1,"OK","NO")</f>
        <v>OK</v>
      </c>
      <c r="BN1779" s="183"/>
    </row>
    <row r="1780" spans="1:66" ht="25.5" x14ac:dyDescent="0.25">
      <c r="A1780" s="1"/>
      <c r="B1780" s="94">
        <v>1774</v>
      </c>
      <c r="C1780" s="43">
        <v>1135663</v>
      </c>
      <c r="D1780" s="45"/>
      <c r="E1780" s="36" t="s">
        <v>4680</v>
      </c>
      <c r="F1780" s="151" t="s">
        <v>21</v>
      </c>
      <c r="G1780" s="41" t="s">
        <v>27</v>
      </c>
      <c r="H1780" s="46" t="str">
        <f>IFERROR(IFERROR(IF(SEARCH("Usystems",$E1780)&gt;0,"Usystems"),IF(SEARCH("RIIFO",$E1780)&gt;0,"RIIFO","Uponor")),"Uponor")</f>
        <v>RIIFO</v>
      </c>
      <c r="I1780" s="25" t="str">
        <f>IFERROR(MID($D1780,1,7)+0,"")</f>
        <v/>
      </c>
      <c r="J1780" s="25" t="str">
        <f>IFERROR(MID($D1780,10,7)+0,"")</f>
        <v/>
      </c>
      <c r="K1780" s="25" t="str">
        <f>IFERROR(MID($D1780,19,7)+0,"")</f>
        <v/>
      </c>
      <c r="L1780" s="25" t="str">
        <f>IFERROR(MID($D1780,28,7)+0,"")</f>
        <v/>
      </c>
      <c r="M1780" s="25">
        <f>IF(IFERROR(MID($Q1780,1,7)+0,"")&lt;1130000,IF(INDEX(C:C,MATCH(LEFT(Q1780,7)+0,I:I,0))&lt;1130000,"",INDEX(C:C,MATCH(LEFT(Q1780,7)+0,I:I,0))),IFERROR(MID($Q1780,1,7)+0,""))</f>
        <v>1237173</v>
      </c>
      <c r="N1780" s="25" t="str">
        <f>IF(IFERROR(MID($Q1780,10,7)+0,"")&lt;1130000,"",IFERROR(MID($Q1780,10,7)+0,""))</f>
        <v/>
      </c>
      <c r="O1780" s="25" t="str">
        <f>IF(IFERROR(MID($Q1780,19,7)+0,"")&lt;1130000,"",IFERROR(MID($Q1780,19,7)+0,""))</f>
        <v/>
      </c>
      <c r="P1780" s="25">
        <f>IF(M1780="","",IF(N1780="",M1780,M1780&amp;", "&amp;N1780))</f>
        <v>1237173</v>
      </c>
      <c r="Q1780" s="25">
        <v>1237173</v>
      </c>
      <c r="R1780" s="25"/>
      <c r="S1780" s="35" t="s">
        <v>4324</v>
      </c>
      <c r="T1780" s="34" t="s">
        <v>36</v>
      </c>
      <c r="U1780" s="185">
        <v>428</v>
      </c>
      <c r="V1780" s="188">
        <v>428</v>
      </c>
      <c r="W1780" s="189">
        <v>535</v>
      </c>
      <c r="X1780" s="31">
        <v>589</v>
      </c>
      <c r="Y1780" s="90">
        <f>IFERROR(ROUND(X1780/W1780-1,2),"")</f>
        <v>0.1</v>
      </c>
      <c r="Z1780" s="31">
        <f>IF(OR(S1780="VLD MLC components",S1780="VLD MLC pipes",S1780="VLD PEX components",S1780="VLD PEX pipes",S1780="VLD PHC components",S1780="VLD PHC pipes",S1780="Controls VLD"),"По запросу",X1780)</f>
        <v>589</v>
      </c>
      <c r="AA1780" s="63">
        <f>ROUND(X1780/1.2,3)</f>
        <v>490.83300000000003</v>
      </c>
      <c r="AB1780" s="23">
        <v>445.83300000000003</v>
      </c>
      <c r="AC1780" s="190">
        <f>IFERROR(ROUND(AA1780/AB1780-1,2),"")</f>
        <v>0.1</v>
      </c>
      <c r="AD1780" s="25">
        <v>7.9000000000000001E-2</v>
      </c>
      <c r="AE1780" s="25">
        <v>2.6999999999999999E-5</v>
      </c>
      <c r="AF1780" s="25">
        <v>0</v>
      </c>
      <c r="AG1780" s="25" t="s">
        <v>22</v>
      </c>
      <c r="AH1780" s="25">
        <v>10</v>
      </c>
      <c r="AI1780" s="25">
        <v>0</v>
      </c>
      <c r="AJ1780" s="25" t="s">
        <v>20</v>
      </c>
      <c r="AK1780" s="42" t="s">
        <v>19</v>
      </c>
      <c r="AL1780" s="25" t="s">
        <v>20</v>
      </c>
      <c r="AM1780" s="25">
        <v>10</v>
      </c>
      <c r="AN1780" s="25">
        <v>100</v>
      </c>
      <c r="AO1780" s="25">
        <v>75</v>
      </c>
      <c r="AP1780" s="25">
        <v>36</v>
      </c>
      <c r="AQ1780" s="25">
        <v>0.79</v>
      </c>
      <c r="AR1780" s="25">
        <v>2.7E-4</v>
      </c>
      <c r="AS1780" s="157">
        <v>400</v>
      </c>
      <c r="AT1780" s="93">
        <v>44713</v>
      </c>
      <c r="AU1780" s="92" t="s">
        <v>3611</v>
      </c>
      <c r="AV1780" s="91" t="s">
        <v>152</v>
      </c>
      <c r="AW1780" s="92" t="s">
        <v>152</v>
      </c>
      <c r="AX1780" s="92" t="s">
        <v>48</v>
      </c>
      <c r="AY1780" s="91" t="s">
        <v>152</v>
      </c>
      <c r="AZ1780" s="23"/>
      <c r="BA1780" s="25" t="s">
        <v>4679</v>
      </c>
      <c r="BB1780" t="s">
        <v>25</v>
      </c>
      <c r="BC1780" t="e">
        <v>#N/A</v>
      </c>
      <c r="BD1780" t="e">
        <f>IF(Z1780=BC1780,"OK")</f>
        <v>#N/A</v>
      </c>
      <c r="BE1780">
        <v>7.9000000000000001E-2</v>
      </c>
      <c r="BF1780">
        <v>8.6000000000000003E-5</v>
      </c>
      <c r="BG1780">
        <v>370</v>
      </c>
      <c r="BH1780">
        <v>225</v>
      </c>
      <c r="BI1780">
        <v>165</v>
      </c>
      <c r="BJ1780">
        <v>12.6</v>
      </c>
      <c r="BK1780">
        <v>1.3736E-2</v>
      </c>
      <c r="BL1780" t="str">
        <f>IF(ABS(AN1780*AO1780*AP1780/1000000000/AR1780-1)&lt;0.1,"OK","NO")</f>
        <v>OK</v>
      </c>
      <c r="BN1780" s="183"/>
    </row>
    <row r="1781" spans="1:66" ht="25.5" x14ac:dyDescent="0.25">
      <c r="A1781" s="1"/>
      <c r="B1781" s="94">
        <v>1775</v>
      </c>
      <c r="C1781" s="43">
        <v>1135854</v>
      </c>
      <c r="D1781" s="45"/>
      <c r="E1781" s="36" t="s">
        <v>4678</v>
      </c>
      <c r="F1781" s="151" t="s">
        <v>21</v>
      </c>
      <c r="G1781" s="28" t="s">
        <v>2182</v>
      </c>
      <c r="H1781" s="46" t="str">
        <f>IFERROR(IFERROR(IF(SEARCH("Usystems",$E1781)&gt;0,"Usystems"),IF(SEARCH("RIIFO",$E1781)&gt;0,"RIIFO","Uponor")),"Uponor")</f>
        <v>RIIFO</v>
      </c>
      <c r="I1781" s="25" t="str">
        <f>IFERROR(MID($D1781,1,7)+0,"")</f>
        <v/>
      </c>
      <c r="J1781" s="25" t="str">
        <f>IFERROR(MID($D1781,10,7)+0,"")</f>
        <v/>
      </c>
      <c r="K1781" s="25" t="str">
        <f>IFERROR(MID($D1781,19,7)+0,"")</f>
        <v/>
      </c>
      <c r="L1781" s="25" t="str">
        <f>IFERROR(MID($D1781,28,7)+0,"")</f>
        <v/>
      </c>
      <c r="M1781" s="25" t="str">
        <f>IF(IFERROR(MID($Q1781,1,7)+0,"")&lt;1130000,IF(INDEX(C:C,MATCH(LEFT(Q1781,7)+0,I:I,0))&lt;1130000,"",INDEX(C:C,MATCH(LEFT(Q1781,7)+0,I:I,0))),IFERROR(MID($Q1781,1,7)+0,""))</f>
        <v/>
      </c>
      <c r="N1781" s="25" t="str">
        <f>IF(IFERROR(MID($Q1781,10,7)+0,"")&lt;1130000,"",IFERROR(MID($Q1781,10,7)+0,""))</f>
        <v/>
      </c>
      <c r="O1781" s="25" t="str">
        <f>IF(IFERROR(MID($Q1781,19,7)+0,"")&lt;1130000,"",IFERROR(MID($Q1781,19,7)+0,""))</f>
        <v/>
      </c>
      <c r="P1781" s="25" t="str">
        <f>IF(M1781="","",IF(N1781="",M1781,M1781&amp;", "&amp;N1781))</f>
        <v/>
      </c>
      <c r="Q1781" s="25"/>
      <c r="R1781" s="25"/>
      <c r="S1781" s="35" t="s">
        <v>4324</v>
      </c>
      <c r="T1781" s="34" t="s">
        <v>36</v>
      </c>
      <c r="U1781" s="185">
        <v>594</v>
      </c>
      <c r="V1781" s="188">
        <v>594</v>
      </c>
      <c r="W1781" s="189">
        <v>720</v>
      </c>
      <c r="X1781" s="31">
        <v>792</v>
      </c>
      <c r="Y1781" s="90">
        <f>IFERROR(ROUND(X1781/W1781-1,2),"")</f>
        <v>0.1</v>
      </c>
      <c r="Z1781" s="31">
        <f>IF(OR(S1781="VLD MLC components",S1781="VLD MLC pipes",S1781="VLD PEX components",S1781="VLD PEX pipes",S1781="VLD PHC components",S1781="VLD PHC pipes",S1781="Controls VLD"),"По запросу",X1781)</f>
        <v>792</v>
      </c>
      <c r="AA1781" s="63">
        <f>ROUND(X1781/1.2,3)</f>
        <v>660</v>
      </c>
      <c r="AB1781" s="23">
        <v>600</v>
      </c>
      <c r="AC1781" s="190">
        <f>IFERROR(ROUND(AA1781/AB1781-1,2),"")</f>
        <v>0.1</v>
      </c>
      <c r="AD1781" s="25">
        <v>0.124</v>
      </c>
      <c r="AE1781" s="25">
        <v>5.3999999999999998E-5</v>
      </c>
      <c r="AF1781" s="25">
        <v>0</v>
      </c>
      <c r="AG1781" s="25">
        <v>125</v>
      </c>
      <c r="AH1781" s="25">
        <v>125</v>
      </c>
      <c r="AI1781" s="25">
        <v>125</v>
      </c>
      <c r="AJ1781" s="25" t="s">
        <v>20</v>
      </c>
      <c r="AK1781" s="42" t="s">
        <v>19</v>
      </c>
      <c r="AL1781" s="25" t="s">
        <v>20</v>
      </c>
      <c r="AM1781" s="25">
        <v>5</v>
      </c>
      <c r="AN1781" s="25">
        <v>100</v>
      </c>
      <c r="AO1781" s="25">
        <v>75</v>
      </c>
      <c r="AP1781" s="25">
        <v>36</v>
      </c>
      <c r="AQ1781" s="25">
        <v>0.62</v>
      </c>
      <c r="AR1781" s="25">
        <v>2.7E-4</v>
      </c>
      <c r="AS1781" s="157">
        <v>125</v>
      </c>
      <c r="AT1781" s="93">
        <v>44713</v>
      </c>
      <c r="AU1781" s="92" t="s">
        <v>3611</v>
      </c>
      <c r="AV1781" s="91" t="s">
        <v>152</v>
      </c>
      <c r="AW1781" s="92" t="s">
        <v>152</v>
      </c>
      <c r="AX1781" s="92" t="s">
        <v>48</v>
      </c>
      <c r="AY1781" s="91" t="s">
        <v>152</v>
      </c>
      <c r="AZ1781" s="23"/>
      <c r="BA1781" s="25" t="s">
        <v>4677</v>
      </c>
      <c r="BB1781" t="s">
        <v>25</v>
      </c>
      <c r="BC1781" t="e">
        <v>#N/A</v>
      </c>
      <c r="BD1781" t="e">
        <f>IF(Z1781=BC1781,"OK")</f>
        <v>#N/A</v>
      </c>
      <c r="BE1781">
        <v>0.11600000000000001</v>
      </c>
      <c r="BF1781">
        <v>1.1400000000000001E-4</v>
      </c>
      <c r="BG1781">
        <v>370</v>
      </c>
      <c r="BH1781">
        <v>225</v>
      </c>
      <c r="BI1781">
        <v>165</v>
      </c>
      <c r="BJ1781">
        <v>13.9</v>
      </c>
      <c r="BK1781">
        <v>1.3736E-2</v>
      </c>
      <c r="BL1781" t="str">
        <f>IF(ABS(AN1781*AO1781*AP1781/1000000000/AR1781-1)&lt;0.1,"OK","NO")</f>
        <v>OK</v>
      </c>
      <c r="BN1781" s="183"/>
    </row>
    <row r="1782" spans="1:66" ht="38.25" x14ac:dyDescent="0.25">
      <c r="A1782" s="1"/>
      <c r="B1782" s="94">
        <v>1776</v>
      </c>
      <c r="C1782" s="43">
        <v>1135664</v>
      </c>
      <c r="D1782" s="45"/>
      <c r="E1782" s="36" t="s">
        <v>4676</v>
      </c>
      <c r="F1782" s="151" t="s">
        <v>21</v>
      </c>
      <c r="G1782" s="127" t="s">
        <v>29</v>
      </c>
      <c r="H1782" s="46" t="str">
        <f>IFERROR(IFERROR(IF(SEARCH("Usystems",$E1782)&gt;0,"Usystems"),IF(SEARCH("RIIFO",$E1782)&gt;0,"RIIFO","Uponor")),"Uponor")</f>
        <v>RIIFO</v>
      </c>
      <c r="I1782" s="25" t="str">
        <f>IFERROR(MID($D1782,1,7)+0,"")</f>
        <v/>
      </c>
      <c r="J1782" s="25" t="str">
        <f>IFERROR(MID($D1782,10,7)+0,"")</f>
        <v/>
      </c>
      <c r="K1782" s="25" t="str">
        <f>IFERROR(MID($D1782,19,7)+0,"")</f>
        <v/>
      </c>
      <c r="L1782" s="25" t="str">
        <f>IFERROR(MID($D1782,28,7)+0,"")</f>
        <v/>
      </c>
      <c r="M1782" s="25">
        <f>IF(IFERROR(MID($Q1782,1,7)+0,"")&lt;1130000,IF(INDEX(C:C,MATCH(LEFT(Q1782,7)+0,I:I,0))&lt;1130000,"",INDEX(C:C,MATCH(LEFT(Q1782,7)+0,I:I,0))),IFERROR(MID($Q1782,1,7)+0,""))</f>
        <v>1237175</v>
      </c>
      <c r="N1782" s="25" t="str">
        <f>IF(IFERROR(MID($Q1782,10,7)+0,"")&lt;1130000,"",IFERROR(MID($Q1782,10,7)+0,""))</f>
        <v/>
      </c>
      <c r="O1782" s="25" t="str">
        <f>IF(IFERROR(MID($Q1782,19,7)+0,"")&lt;1130000,"",IFERROR(MID($Q1782,19,7)+0,""))</f>
        <v/>
      </c>
      <c r="P1782" s="25">
        <f>IF(M1782="","",IF(N1782="",M1782,M1782&amp;", "&amp;N1782))</f>
        <v>1237175</v>
      </c>
      <c r="Q1782" s="25">
        <v>1237175</v>
      </c>
      <c r="R1782" s="25"/>
      <c r="S1782" s="35" t="s">
        <v>4324</v>
      </c>
      <c r="T1782" s="34" t="s">
        <v>36</v>
      </c>
      <c r="U1782" s="185">
        <v>507</v>
      </c>
      <c r="V1782" s="188">
        <v>625</v>
      </c>
      <c r="W1782" s="189">
        <v>708</v>
      </c>
      <c r="X1782" s="31">
        <v>779</v>
      </c>
      <c r="Y1782" s="90">
        <f>IFERROR(ROUND(X1782/W1782-1,2),"")</f>
        <v>0.1</v>
      </c>
      <c r="Z1782" s="31">
        <f>IF(OR(S1782="VLD MLC components",S1782="VLD MLC pipes",S1782="VLD PEX components",S1782="VLD PEX pipes",S1782="VLD PHC components",S1782="VLD PHC pipes",S1782="Controls VLD"),"По запросу",X1782)</f>
        <v>779</v>
      </c>
      <c r="AA1782" s="63">
        <f>ROUND(X1782/1.2,3)</f>
        <v>649.16700000000003</v>
      </c>
      <c r="AB1782" s="23">
        <v>590</v>
      </c>
      <c r="AC1782" s="190">
        <f>IFERROR(ROUND(AA1782/AB1782-1,2),"")</f>
        <v>0.1</v>
      </c>
      <c r="AD1782" s="25">
        <v>9.1999999999999998E-2</v>
      </c>
      <c r="AE1782" s="25">
        <v>5.3999999999999998E-5</v>
      </c>
      <c r="AF1782" s="25">
        <v>0</v>
      </c>
      <c r="AG1782" s="25">
        <v>50</v>
      </c>
      <c r="AH1782" s="25">
        <v>90</v>
      </c>
      <c r="AI1782" s="25">
        <v>110</v>
      </c>
      <c r="AJ1782" s="25" t="s">
        <v>20</v>
      </c>
      <c r="AK1782" s="42" t="s">
        <v>19</v>
      </c>
      <c r="AL1782" s="25" t="s">
        <v>20</v>
      </c>
      <c r="AM1782" s="25">
        <v>5</v>
      </c>
      <c r="AN1782" s="25">
        <v>100</v>
      </c>
      <c r="AO1782" s="25">
        <v>75</v>
      </c>
      <c r="AP1782" s="25">
        <v>36</v>
      </c>
      <c r="AQ1782" s="25">
        <v>0.46</v>
      </c>
      <c r="AR1782" s="25">
        <v>2.7E-4</v>
      </c>
      <c r="AS1782" s="157">
        <v>180</v>
      </c>
      <c r="AT1782" s="93">
        <v>44713</v>
      </c>
      <c r="AU1782" s="92" t="s">
        <v>3611</v>
      </c>
      <c r="AV1782" s="91" t="s">
        <v>152</v>
      </c>
      <c r="AW1782" s="92" t="s">
        <v>152</v>
      </c>
      <c r="AX1782" s="92" t="s">
        <v>48</v>
      </c>
      <c r="AY1782" s="91" t="s">
        <v>152</v>
      </c>
      <c r="AZ1782" s="23"/>
      <c r="BA1782" s="25" t="s">
        <v>4675</v>
      </c>
      <c r="BB1782" t="s">
        <v>25</v>
      </c>
      <c r="BC1782" t="e">
        <v>#N/A</v>
      </c>
      <c r="BD1782" t="e">
        <f>IF(Z1782=BC1782,"OK")</f>
        <v>#N/A</v>
      </c>
      <c r="BE1782">
        <v>9.1999999999999998E-2</v>
      </c>
      <c r="BF1782">
        <v>1.1400000000000001E-4</v>
      </c>
      <c r="BG1782">
        <v>370</v>
      </c>
      <c r="BH1782">
        <v>225</v>
      </c>
      <c r="BI1782">
        <v>165</v>
      </c>
      <c r="BJ1782">
        <v>11</v>
      </c>
      <c r="BK1782">
        <v>1.3736E-2</v>
      </c>
      <c r="BL1782" t="str">
        <f>IF(ABS(AN1782*AO1782*AP1782/1000000000/AR1782-1)&lt;0.1,"OK","NO")</f>
        <v>OK</v>
      </c>
      <c r="BN1782" s="183"/>
    </row>
    <row r="1783" spans="1:66" ht="25.5" x14ac:dyDescent="0.25">
      <c r="A1783" s="1"/>
      <c r="B1783" s="94">
        <v>1777</v>
      </c>
      <c r="C1783" s="43">
        <v>1135665</v>
      </c>
      <c r="D1783" s="45"/>
      <c r="E1783" s="36" t="s">
        <v>4674</v>
      </c>
      <c r="F1783" s="151" t="s">
        <v>21</v>
      </c>
      <c r="G1783" s="28" t="s">
        <v>2182</v>
      </c>
      <c r="H1783" s="46" t="str">
        <f>IFERROR(IFERROR(IF(SEARCH("Usystems",$E1783)&gt;0,"Usystems"),IF(SEARCH("RIIFO",$E1783)&gt;0,"RIIFO","Uponor")),"Uponor")</f>
        <v>RIIFO</v>
      </c>
      <c r="I1783" s="25" t="str">
        <f>IFERROR(MID($D1783,1,7)+0,"")</f>
        <v/>
      </c>
      <c r="J1783" s="25" t="str">
        <f>IFERROR(MID($D1783,10,7)+0,"")</f>
        <v/>
      </c>
      <c r="K1783" s="25" t="str">
        <f>IFERROR(MID($D1783,19,7)+0,"")</f>
        <v/>
      </c>
      <c r="L1783" s="25" t="str">
        <f>IFERROR(MID($D1783,28,7)+0,"")</f>
        <v/>
      </c>
      <c r="M1783" s="25" t="str">
        <f>IF(IFERROR(MID($Q1783,1,7)+0,"")&lt;1130000,IF(INDEX(C:C,MATCH(LEFT(Q1783,7)+0,I:I,0))&lt;1130000,"",INDEX(C:C,MATCH(LEFT(Q1783,7)+0,I:I,0))),IFERROR(MID($Q1783,1,7)+0,""))</f>
        <v/>
      </c>
      <c r="N1783" s="25" t="str">
        <f>IF(IFERROR(MID($Q1783,10,7)+0,"")&lt;1130000,"",IFERROR(MID($Q1783,10,7)+0,""))</f>
        <v/>
      </c>
      <c r="O1783" s="25" t="str">
        <f>IF(IFERROR(MID($Q1783,19,7)+0,"")&lt;1130000,"",IFERROR(MID($Q1783,19,7)+0,""))</f>
        <v/>
      </c>
      <c r="P1783" s="25" t="str">
        <f>IF(M1783="","",IF(N1783="",M1783,M1783&amp;", "&amp;N1783))</f>
        <v/>
      </c>
      <c r="Q1783" s="25"/>
      <c r="R1783" s="25"/>
      <c r="S1783" s="35" t="s">
        <v>4324</v>
      </c>
      <c r="T1783" s="34" t="s">
        <v>36</v>
      </c>
      <c r="U1783" s="185">
        <v>688</v>
      </c>
      <c r="V1783" s="188">
        <v>688</v>
      </c>
      <c r="W1783" s="189">
        <v>816</v>
      </c>
      <c r="X1783" s="31">
        <v>898</v>
      </c>
      <c r="Y1783" s="90">
        <f>IFERROR(ROUND(X1783/W1783-1,2),"")</f>
        <v>0.1</v>
      </c>
      <c r="Z1783" s="31">
        <f>IF(OR(S1783="VLD MLC components",S1783="VLD MLC pipes",S1783="VLD PEX components",S1783="VLD PEX pipes",S1783="VLD PHC components",S1783="VLD PHC pipes",S1783="Controls VLD"),"По запросу",X1783)</f>
        <v>898</v>
      </c>
      <c r="AA1783" s="63">
        <f>ROUND(X1783/1.2,3)</f>
        <v>748.33299999999997</v>
      </c>
      <c r="AB1783" s="23">
        <v>680</v>
      </c>
      <c r="AC1783" s="190">
        <f>IFERROR(ROUND(AA1783/AB1783-1,2),"")</f>
        <v>0.1</v>
      </c>
      <c r="AD1783" s="25">
        <v>0.13300000000000001</v>
      </c>
      <c r="AE1783" s="25">
        <v>5.3999999999999998E-5</v>
      </c>
      <c r="AF1783" s="25">
        <v>0</v>
      </c>
      <c r="AG1783" s="25">
        <v>5</v>
      </c>
      <c r="AH1783" s="25">
        <v>5</v>
      </c>
      <c r="AI1783" s="25">
        <v>45</v>
      </c>
      <c r="AJ1783" s="25" t="s">
        <v>20</v>
      </c>
      <c r="AK1783" s="42" t="s">
        <v>19</v>
      </c>
      <c r="AL1783" s="25" t="s">
        <v>20</v>
      </c>
      <c r="AM1783" s="25">
        <v>5</v>
      </c>
      <c r="AN1783" s="25">
        <v>100</v>
      </c>
      <c r="AO1783" s="25">
        <v>75</v>
      </c>
      <c r="AP1783" s="25">
        <v>36</v>
      </c>
      <c r="AQ1783" s="25">
        <v>0.67</v>
      </c>
      <c r="AR1783" s="25">
        <v>2.7E-4</v>
      </c>
      <c r="AS1783" s="157">
        <v>80</v>
      </c>
      <c r="AT1783" s="93">
        <v>44713</v>
      </c>
      <c r="AU1783" s="92" t="s">
        <v>3611</v>
      </c>
      <c r="AV1783" s="91" t="s">
        <v>152</v>
      </c>
      <c r="AW1783" s="92" t="s">
        <v>152</v>
      </c>
      <c r="AX1783" s="92" t="s">
        <v>48</v>
      </c>
      <c r="AY1783" s="91" t="s">
        <v>152</v>
      </c>
      <c r="AZ1783" s="23"/>
      <c r="BA1783" s="25" t="s">
        <v>1237</v>
      </c>
      <c r="BB1783" t="s">
        <v>25</v>
      </c>
      <c r="BC1783" t="e">
        <v>#N/A</v>
      </c>
      <c r="BD1783" t="e">
        <f>IF(Z1783=BC1783,"OK")</f>
        <v>#N/A</v>
      </c>
      <c r="BE1783">
        <v>0.13300000000000001</v>
      </c>
      <c r="BF1783">
        <v>1.4300000000000001E-4</v>
      </c>
      <c r="BG1783">
        <v>370</v>
      </c>
      <c r="BH1783">
        <v>225</v>
      </c>
      <c r="BI1783">
        <v>165</v>
      </c>
      <c r="BJ1783">
        <v>12.8</v>
      </c>
      <c r="BK1783">
        <v>1.3736E-2</v>
      </c>
      <c r="BL1783" t="str">
        <f>IF(ABS(AN1783*AO1783*AP1783/1000000000/AR1783-1)&lt;0.1,"OK","NO")</f>
        <v>OK</v>
      </c>
      <c r="BN1783" s="183"/>
    </row>
    <row r="1784" spans="1:66" ht="38.25" x14ac:dyDescent="0.25">
      <c r="A1784" s="1"/>
      <c r="B1784" s="94">
        <v>1778</v>
      </c>
      <c r="C1784" s="43">
        <v>1135855</v>
      </c>
      <c r="D1784" s="45"/>
      <c r="E1784" s="36" t="s">
        <v>4673</v>
      </c>
      <c r="F1784" s="151" t="s">
        <v>21</v>
      </c>
      <c r="G1784" s="41" t="s">
        <v>29</v>
      </c>
      <c r="H1784" s="46" t="str">
        <f>IFERROR(IFERROR(IF(SEARCH("Usystems",$E1784)&gt;0,"Usystems"),IF(SEARCH("RIIFO",$E1784)&gt;0,"RIIFO","Uponor")),"Uponor")</f>
        <v>RIIFO</v>
      </c>
      <c r="I1784" s="25" t="str">
        <f>IFERROR(MID($D1784,1,7)+0,"")</f>
        <v/>
      </c>
      <c r="J1784" s="25" t="str">
        <f>IFERROR(MID($D1784,10,7)+0,"")</f>
        <v/>
      </c>
      <c r="K1784" s="25" t="str">
        <f>IFERROR(MID($D1784,19,7)+0,"")</f>
        <v/>
      </c>
      <c r="L1784" s="25" t="str">
        <f>IFERROR(MID($D1784,28,7)+0,"")</f>
        <v/>
      </c>
      <c r="M1784" s="25">
        <f>IF(IFERROR(MID($Q1784,1,7)+0,"")&lt;1130000,IF(INDEX(C:C,MATCH(LEFT(Q1784,7)+0,I:I,0))&lt;1130000,"",INDEX(C:C,MATCH(LEFT(Q1784,7)+0,I:I,0))),IFERROR(MID($Q1784,1,7)+0,""))</f>
        <v>1237177</v>
      </c>
      <c r="N1784" s="25" t="str">
        <f>IF(IFERROR(MID($Q1784,10,7)+0,"")&lt;1130000,"",IFERROR(MID($Q1784,10,7)+0,""))</f>
        <v/>
      </c>
      <c r="O1784" s="25" t="str">
        <f>IF(IFERROR(MID($Q1784,19,7)+0,"")&lt;1130000,"",IFERROR(MID($Q1784,19,7)+0,""))</f>
        <v/>
      </c>
      <c r="P1784" s="25">
        <f>IF(M1784="","",IF(N1784="",M1784,M1784&amp;", "&amp;N1784))</f>
        <v>1237177</v>
      </c>
      <c r="Q1784" s="25">
        <v>1237177</v>
      </c>
      <c r="R1784" s="25"/>
      <c r="S1784" s="35" t="s">
        <v>4324</v>
      </c>
      <c r="T1784" s="34" t="s">
        <v>36</v>
      </c>
      <c r="U1784" s="185">
        <v>729</v>
      </c>
      <c r="V1784" s="188">
        <v>729</v>
      </c>
      <c r="W1784" s="189">
        <v>840</v>
      </c>
      <c r="X1784" s="31">
        <v>924</v>
      </c>
      <c r="Y1784" s="90">
        <f>IFERROR(ROUND(X1784/W1784-1,2),"")</f>
        <v>0.1</v>
      </c>
      <c r="Z1784" s="31">
        <f>IF(OR(S1784="VLD MLC components",S1784="VLD MLC pipes",S1784="VLD PEX components",S1784="VLD PEX pipes",S1784="VLD PHC components",S1784="VLD PHC pipes",S1784="Controls VLD"),"По запросу",X1784)</f>
        <v>924</v>
      </c>
      <c r="AA1784" s="63">
        <f>ROUND(X1784/1.2,3)</f>
        <v>770</v>
      </c>
      <c r="AB1784" s="23">
        <v>700</v>
      </c>
      <c r="AC1784" s="190">
        <f>IFERROR(ROUND(AA1784/AB1784-1,2),"")</f>
        <v>0.1</v>
      </c>
      <c r="AD1784" s="25">
        <v>0.14099999999999999</v>
      </c>
      <c r="AE1784" s="25">
        <v>5.3999999999999998E-5</v>
      </c>
      <c r="AF1784" s="25">
        <v>0</v>
      </c>
      <c r="AG1784" s="25">
        <v>20</v>
      </c>
      <c r="AH1784" s="25">
        <v>25</v>
      </c>
      <c r="AI1784" s="25">
        <v>25</v>
      </c>
      <c r="AJ1784" s="25" t="s">
        <v>20</v>
      </c>
      <c r="AK1784" s="42" t="s">
        <v>19</v>
      </c>
      <c r="AL1784" s="25" t="s">
        <v>20</v>
      </c>
      <c r="AM1784" s="25">
        <v>5</v>
      </c>
      <c r="AN1784" s="25">
        <v>100</v>
      </c>
      <c r="AO1784" s="25">
        <v>75</v>
      </c>
      <c r="AP1784" s="25">
        <v>36</v>
      </c>
      <c r="AQ1784" s="25">
        <v>0.71</v>
      </c>
      <c r="AR1784" s="25">
        <v>2.7E-4</v>
      </c>
      <c r="AS1784" s="157">
        <v>10</v>
      </c>
      <c r="AT1784" s="93">
        <v>44713</v>
      </c>
      <c r="AU1784" s="92" t="s">
        <v>3611</v>
      </c>
      <c r="AV1784" s="91" t="s">
        <v>152</v>
      </c>
      <c r="AW1784" s="92" t="s">
        <v>152</v>
      </c>
      <c r="AX1784" s="92" t="s">
        <v>48</v>
      </c>
      <c r="AY1784" s="91" t="s">
        <v>152</v>
      </c>
      <c r="AZ1784" s="23"/>
      <c r="BA1784" s="25" t="s">
        <v>4672</v>
      </c>
      <c r="BB1784" t="s">
        <v>25</v>
      </c>
      <c r="BC1784" t="e">
        <v>#N/A</v>
      </c>
      <c r="BD1784" t="e">
        <f>IF(Z1784=BC1784,"OK")</f>
        <v>#N/A</v>
      </c>
      <c r="BE1784">
        <v>0.14099999999999999</v>
      </c>
      <c r="BF1784">
        <v>1.7200000000000001E-4</v>
      </c>
      <c r="BG1784">
        <v>370</v>
      </c>
      <c r="BH1784">
        <v>225</v>
      </c>
      <c r="BI1784">
        <v>165</v>
      </c>
      <c r="BJ1784">
        <v>11.3</v>
      </c>
      <c r="BK1784">
        <v>1.3736E-2</v>
      </c>
      <c r="BL1784" t="str">
        <f>IF(ABS(AN1784*AO1784*AP1784/1000000000/AR1784-1)&lt;0.1,"OK","NO")</f>
        <v>OK</v>
      </c>
      <c r="BN1784" s="183"/>
    </row>
    <row r="1785" spans="1:66" ht="25.5" x14ac:dyDescent="0.25">
      <c r="A1785" s="1"/>
      <c r="B1785" s="94">
        <v>1779</v>
      </c>
      <c r="C1785" s="43">
        <v>1135856</v>
      </c>
      <c r="D1785" s="45"/>
      <c r="E1785" s="36" t="s">
        <v>4671</v>
      </c>
      <c r="F1785" s="151" t="s">
        <v>21</v>
      </c>
      <c r="G1785" s="102" t="s">
        <v>2182</v>
      </c>
      <c r="H1785" s="46" t="str">
        <f>IFERROR(IFERROR(IF(SEARCH("Usystems",$E1785)&gt;0,"Usystems"),IF(SEARCH("RIIFO",$E1785)&gt;0,"RIIFO","Uponor")),"Uponor")</f>
        <v>RIIFO</v>
      </c>
      <c r="I1785" s="25" t="str">
        <f>IFERROR(MID($D1785,1,7)+0,"")</f>
        <v/>
      </c>
      <c r="J1785" s="25" t="str">
        <f>IFERROR(MID($D1785,10,7)+0,"")</f>
        <v/>
      </c>
      <c r="K1785" s="25" t="str">
        <f>IFERROR(MID($D1785,19,7)+0,"")</f>
        <v/>
      </c>
      <c r="L1785" s="25" t="str">
        <f>IFERROR(MID($D1785,28,7)+0,"")</f>
        <v/>
      </c>
      <c r="M1785" s="25" t="str">
        <f>IF(IFERROR(MID($Q1785,1,7)+0,"")&lt;1130000,IF(INDEX(C:C,MATCH(LEFT(Q1785,7)+0,I:I,0))&lt;1130000,"",INDEX(C:C,MATCH(LEFT(Q1785,7)+0,I:I,0))),IFERROR(MID($Q1785,1,7)+0,""))</f>
        <v/>
      </c>
      <c r="N1785" s="25" t="str">
        <f>IF(IFERROR(MID($Q1785,10,7)+0,"")&lt;1130000,"",IFERROR(MID($Q1785,10,7)+0,""))</f>
        <v/>
      </c>
      <c r="O1785" s="25" t="str">
        <f>IF(IFERROR(MID($Q1785,19,7)+0,"")&lt;1130000,"",IFERROR(MID($Q1785,19,7)+0,""))</f>
        <v/>
      </c>
      <c r="P1785" s="25" t="str">
        <f>IF(M1785="","",IF(N1785="",M1785,M1785&amp;", "&amp;N1785))</f>
        <v/>
      </c>
      <c r="Q1785" s="25"/>
      <c r="R1785" s="25"/>
      <c r="S1785" s="35" t="s">
        <v>4324</v>
      </c>
      <c r="T1785" s="34" t="s">
        <v>36</v>
      </c>
      <c r="U1785" s="185">
        <v>1545</v>
      </c>
      <c r="V1785" s="188">
        <v>1545</v>
      </c>
      <c r="W1785" s="189">
        <v>1720</v>
      </c>
      <c r="X1785" s="31">
        <v>1892</v>
      </c>
      <c r="Y1785" s="90">
        <f>IFERROR(ROUND(X1785/W1785-1,2),"")</f>
        <v>0.1</v>
      </c>
      <c r="Z1785" s="31">
        <f>IF(OR(S1785="VLD MLC components",S1785="VLD MLC pipes",S1785="VLD PEX components",S1785="VLD PEX pipes",S1785="VLD PHC components",S1785="VLD PHC pipes",S1785="Controls VLD"),"По запросу",X1785)</f>
        <v>1892</v>
      </c>
      <c r="AA1785" s="63">
        <f>ROUND(X1785/1.2,3)</f>
        <v>1576.6669999999999</v>
      </c>
      <c r="AB1785" s="23">
        <v>1433.3330000000001</v>
      </c>
      <c r="AC1785" s="190">
        <f>IFERROR(ROUND(AA1785/AB1785-1,2),"")</f>
        <v>0.1</v>
      </c>
      <c r="AD1785" s="25">
        <v>0.28899999999999998</v>
      </c>
      <c r="AE1785" s="25">
        <v>4.0500000000000002E-5</v>
      </c>
      <c r="AF1785" s="25">
        <v>0</v>
      </c>
      <c r="AG1785" s="25">
        <v>6</v>
      </c>
      <c r="AH1785" s="25">
        <v>6</v>
      </c>
      <c r="AI1785" s="25">
        <v>6</v>
      </c>
      <c r="AJ1785" s="25" t="s">
        <v>20</v>
      </c>
      <c r="AK1785" s="42" t="s">
        <v>19</v>
      </c>
      <c r="AL1785" s="25" t="s">
        <v>20</v>
      </c>
      <c r="AM1785" s="25">
        <v>1</v>
      </c>
      <c r="AN1785" s="25">
        <v>25</v>
      </c>
      <c r="AO1785" s="25">
        <v>45</v>
      </c>
      <c r="AP1785" s="25">
        <v>36</v>
      </c>
      <c r="AQ1785" s="25">
        <v>0.28899999999999998</v>
      </c>
      <c r="AR1785" s="25">
        <v>4.0500000000000002E-5</v>
      </c>
      <c r="AS1785" s="157">
        <v>8</v>
      </c>
      <c r="AT1785" s="93">
        <v>44713</v>
      </c>
      <c r="AU1785" s="92" t="s">
        <v>3611</v>
      </c>
      <c r="AV1785" s="91" t="s">
        <v>152</v>
      </c>
      <c r="AW1785" s="92" t="s">
        <v>152</v>
      </c>
      <c r="AX1785" s="92" t="s">
        <v>48</v>
      </c>
      <c r="AY1785" s="91" t="s">
        <v>152</v>
      </c>
      <c r="AZ1785" s="23"/>
      <c r="BA1785" s="25" t="s">
        <v>4670</v>
      </c>
      <c r="BB1785" t="s">
        <v>25</v>
      </c>
      <c r="BC1785" t="e">
        <v>#N/A</v>
      </c>
      <c r="BD1785" t="e">
        <f>IF(Z1785=BC1785,"OK")</f>
        <v>#N/A</v>
      </c>
      <c r="BE1785">
        <v>0.28899999999999998</v>
      </c>
      <c r="BF1785">
        <v>2.6400000000000002E-4</v>
      </c>
      <c r="BG1785">
        <v>370</v>
      </c>
      <c r="BH1785">
        <v>225</v>
      </c>
      <c r="BI1785">
        <v>165</v>
      </c>
      <c r="BJ1785">
        <v>15</v>
      </c>
      <c r="BK1785">
        <v>1.3736E-2</v>
      </c>
      <c r="BL1785" t="str">
        <f>IF(ABS(AN1785*AO1785*AP1785/1000000000/AR1785-1)&lt;0.1,"OK","NO")</f>
        <v>OK</v>
      </c>
      <c r="BN1785" s="183"/>
    </row>
    <row r="1786" spans="1:66" ht="38.25" x14ac:dyDescent="0.25">
      <c r="A1786" s="1"/>
      <c r="B1786" s="94">
        <v>1780</v>
      </c>
      <c r="C1786" s="43">
        <v>1135693</v>
      </c>
      <c r="D1786" s="45"/>
      <c r="E1786" s="36" t="s">
        <v>4669</v>
      </c>
      <c r="F1786" s="151" t="s">
        <v>21</v>
      </c>
      <c r="G1786" s="41" t="s">
        <v>29</v>
      </c>
      <c r="H1786" s="46" t="str">
        <f>IFERROR(IFERROR(IF(SEARCH("Usystems",$E1786)&gt;0,"Usystems"),IF(SEARCH("RIIFO",$E1786)&gt;0,"RIIFO","Uponor")),"Uponor")</f>
        <v>RIIFO</v>
      </c>
      <c r="I1786" s="25" t="str">
        <f>IFERROR(MID($D1786,1,7)+0,"")</f>
        <v/>
      </c>
      <c r="J1786" s="25" t="str">
        <f>IFERROR(MID($D1786,10,7)+0,"")</f>
        <v/>
      </c>
      <c r="K1786" s="25" t="str">
        <f>IFERROR(MID($D1786,19,7)+0,"")</f>
        <v/>
      </c>
      <c r="L1786" s="25" t="str">
        <f>IFERROR(MID($D1786,28,7)+0,"")</f>
        <v/>
      </c>
      <c r="M1786" s="25">
        <f>IF(IFERROR(MID($Q1786,1,7)+0,"")&lt;1130000,IF(INDEX(C:C,MATCH(LEFT(Q1786,7)+0,I:I,0))&lt;1130000,"",INDEX(C:C,MATCH(LEFT(Q1786,7)+0,I:I,0))),IFERROR(MID($Q1786,1,7)+0,""))</f>
        <v>1237191</v>
      </c>
      <c r="N1786" s="25" t="str">
        <f>IF(IFERROR(MID($Q1786,10,7)+0,"")&lt;1130000,"",IFERROR(MID($Q1786,10,7)+0,""))</f>
        <v/>
      </c>
      <c r="O1786" s="25" t="str">
        <f>IF(IFERROR(MID($Q1786,19,7)+0,"")&lt;1130000,"",IFERROR(MID($Q1786,19,7)+0,""))</f>
        <v/>
      </c>
      <c r="P1786" s="25">
        <f>IF(M1786="","",IF(N1786="",M1786,M1786&amp;", "&amp;N1786))</f>
        <v>1237191</v>
      </c>
      <c r="Q1786" s="25">
        <v>1237191</v>
      </c>
      <c r="R1786" s="25"/>
      <c r="S1786" s="35" t="s">
        <v>4324</v>
      </c>
      <c r="T1786" s="34" t="s">
        <v>36</v>
      </c>
      <c r="U1786" s="185">
        <v>412</v>
      </c>
      <c r="V1786" s="188">
        <v>412</v>
      </c>
      <c r="W1786" s="189">
        <v>484</v>
      </c>
      <c r="X1786" s="31">
        <v>532</v>
      </c>
      <c r="Y1786" s="90">
        <f>IFERROR(ROUND(X1786/W1786-1,2),"")</f>
        <v>0.1</v>
      </c>
      <c r="Z1786" s="31">
        <f>IF(OR(S1786="VLD MLC components",S1786="VLD MLC pipes",S1786="VLD PEX components",S1786="VLD PEX pipes",S1786="VLD PHC components",S1786="VLD PHC pipes",S1786="Controls VLD"),"По запросу",X1786)</f>
        <v>532</v>
      </c>
      <c r="AA1786" s="63">
        <f>ROUND(X1786/1.2,3)</f>
        <v>443.33300000000003</v>
      </c>
      <c r="AB1786" s="23">
        <v>403.33300000000003</v>
      </c>
      <c r="AC1786" s="190">
        <f>IFERROR(ROUND(AA1786/AB1786-1,2),"")</f>
        <v>0.1</v>
      </c>
      <c r="AD1786" s="25">
        <v>5.8000000000000003E-2</v>
      </c>
      <c r="AE1786" s="25">
        <v>5.3999999999999998E-5</v>
      </c>
      <c r="AF1786" s="25">
        <v>0</v>
      </c>
      <c r="AG1786" s="25">
        <v>34</v>
      </c>
      <c r="AH1786" s="25">
        <v>34</v>
      </c>
      <c r="AI1786" s="25">
        <v>179</v>
      </c>
      <c r="AJ1786" s="25" t="s">
        <v>20</v>
      </c>
      <c r="AK1786" s="42" t="s">
        <v>19</v>
      </c>
      <c r="AL1786" s="25" t="s">
        <v>20</v>
      </c>
      <c r="AM1786" s="25">
        <v>5</v>
      </c>
      <c r="AN1786" s="25">
        <v>100</v>
      </c>
      <c r="AO1786" s="25">
        <v>75</v>
      </c>
      <c r="AP1786" s="25">
        <v>36</v>
      </c>
      <c r="AQ1786" s="25">
        <v>0.28999999999999998</v>
      </c>
      <c r="AR1786" s="25">
        <v>2.7E-4</v>
      </c>
      <c r="AS1786" s="157">
        <v>159</v>
      </c>
      <c r="AT1786" s="93">
        <v>44713</v>
      </c>
      <c r="AU1786" s="92" t="s">
        <v>3611</v>
      </c>
      <c r="AV1786" s="91" t="s">
        <v>152</v>
      </c>
      <c r="AW1786" s="92" t="s">
        <v>152</v>
      </c>
      <c r="AX1786" s="92" t="s">
        <v>48</v>
      </c>
      <c r="AY1786" s="91" t="s">
        <v>152</v>
      </c>
      <c r="AZ1786" s="23"/>
      <c r="BA1786" s="25" t="s">
        <v>4668</v>
      </c>
      <c r="BB1786" t="s">
        <v>25</v>
      </c>
      <c r="BC1786" t="e">
        <v>#N/A</v>
      </c>
      <c r="BD1786" t="e">
        <f>IF(Z1786=BC1786,"OK")</f>
        <v>#N/A</v>
      </c>
      <c r="BE1786">
        <v>5.8000000000000003E-2</v>
      </c>
      <c r="BF1786">
        <v>4.8999999999999998E-5</v>
      </c>
      <c r="BG1786">
        <v>370</v>
      </c>
      <c r="BH1786">
        <v>225</v>
      </c>
      <c r="BI1786">
        <v>165</v>
      </c>
      <c r="BJ1786">
        <v>16.2</v>
      </c>
      <c r="BK1786">
        <v>1.3736E-2</v>
      </c>
      <c r="BL1786" t="str">
        <f>IF(ABS(AN1786*AO1786*AP1786/1000000000/AR1786-1)&lt;0.1,"OK","NO")</f>
        <v>OK</v>
      </c>
      <c r="BN1786" s="183"/>
    </row>
    <row r="1787" spans="1:66" ht="38.25" x14ac:dyDescent="0.25">
      <c r="A1787" s="1"/>
      <c r="B1787" s="94">
        <v>1781</v>
      </c>
      <c r="C1787" s="43">
        <v>1135694</v>
      </c>
      <c r="D1787" s="45"/>
      <c r="E1787" s="36" t="s">
        <v>4667</v>
      </c>
      <c r="F1787" s="151" t="s">
        <v>21</v>
      </c>
      <c r="G1787" s="127" t="s">
        <v>29</v>
      </c>
      <c r="H1787" s="46" t="str">
        <f>IFERROR(IFERROR(IF(SEARCH("Usystems",$E1787)&gt;0,"Usystems"),IF(SEARCH("RIIFO",$E1787)&gt;0,"RIIFO","Uponor")),"Uponor")</f>
        <v>RIIFO</v>
      </c>
      <c r="I1787" s="25" t="str">
        <f>IFERROR(MID($D1787,1,7)+0,"")</f>
        <v/>
      </c>
      <c r="J1787" s="25" t="str">
        <f>IFERROR(MID($D1787,10,7)+0,"")</f>
        <v/>
      </c>
      <c r="K1787" s="25" t="str">
        <f>IFERROR(MID($D1787,19,7)+0,"")</f>
        <v/>
      </c>
      <c r="L1787" s="25" t="str">
        <f>IFERROR(MID($D1787,28,7)+0,"")</f>
        <v/>
      </c>
      <c r="M1787" s="25">
        <f>IF(IFERROR(MID($Q1787,1,7)+0,"")&lt;1130000,IF(INDEX(C:C,MATCH(LEFT(Q1787,7)+0,I:I,0))&lt;1130000,"",INDEX(C:C,MATCH(LEFT(Q1787,7)+0,I:I,0))),IFERROR(MID($Q1787,1,7)+0,""))</f>
        <v>1237192</v>
      </c>
      <c r="N1787" s="25" t="str">
        <f>IF(IFERROR(MID($Q1787,10,7)+0,"")&lt;1130000,"",IFERROR(MID($Q1787,10,7)+0,""))</f>
        <v/>
      </c>
      <c r="O1787" s="25" t="str">
        <f>IF(IFERROR(MID($Q1787,19,7)+0,"")&lt;1130000,"",IFERROR(MID($Q1787,19,7)+0,""))</f>
        <v/>
      </c>
      <c r="P1787" s="25">
        <f>IF(M1787="","",IF(N1787="",M1787,M1787&amp;", "&amp;N1787))</f>
        <v>1237192</v>
      </c>
      <c r="Q1787" s="25">
        <v>1237192</v>
      </c>
      <c r="R1787" s="25"/>
      <c r="S1787" s="35" t="s">
        <v>4324</v>
      </c>
      <c r="T1787" s="34" t="s">
        <v>36</v>
      </c>
      <c r="U1787" s="185">
        <v>441</v>
      </c>
      <c r="V1787" s="188">
        <v>474</v>
      </c>
      <c r="W1787" s="189">
        <v>543</v>
      </c>
      <c r="X1787" s="31">
        <v>597</v>
      </c>
      <c r="Y1787" s="90">
        <f>IFERROR(ROUND(X1787/W1787-1,2),"")</f>
        <v>0.1</v>
      </c>
      <c r="Z1787" s="31">
        <f>IF(OR(S1787="VLD MLC components",S1787="VLD MLC pipes",S1787="VLD PEX components",S1787="VLD PEX pipes",S1787="VLD PHC components",S1787="VLD PHC pipes",S1787="Controls VLD"),"По запросу",X1787)</f>
        <v>597</v>
      </c>
      <c r="AA1787" s="63">
        <f>ROUND(X1787/1.2,3)</f>
        <v>497.5</v>
      </c>
      <c r="AB1787" s="23">
        <v>452.5</v>
      </c>
      <c r="AC1787" s="190">
        <f>IFERROR(ROUND(AA1787/AB1787-1,2),"")</f>
        <v>0.1</v>
      </c>
      <c r="AD1787" s="25">
        <v>3.7999999999999999E-2</v>
      </c>
      <c r="AE1787" s="25">
        <v>5.3999999999999998E-5</v>
      </c>
      <c r="AF1787" s="25">
        <v>0</v>
      </c>
      <c r="AG1787" s="25">
        <v>115</v>
      </c>
      <c r="AH1787" s="25">
        <v>115</v>
      </c>
      <c r="AI1787" s="25">
        <v>125</v>
      </c>
      <c r="AJ1787" s="25" t="s">
        <v>20</v>
      </c>
      <c r="AK1787" s="42" t="s">
        <v>19</v>
      </c>
      <c r="AL1787" s="25" t="s">
        <v>20</v>
      </c>
      <c r="AM1787" s="25">
        <v>5</v>
      </c>
      <c r="AN1787" s="25">
        <v>100</v>
      </c>
      <c r="AO1787" s="25">
        <v>75</v>
      </c>
      <c r="AP1787" s="25">
        <v>36</v>
      </c>
      <c r="AQ1787" s="25">
        <v>0.19</v>
      </c>
      <c r="AR1787" s="25">
        <v>2.7E-4</v>
      </c>
      <c r="AS1787" s="157">
        <v>220</v>
      </c>
      <c r="AT1787" s="93">
        <v>44713</v>
      </c>
      <c r="AU1787" s="92" t="s">
        <v>3611</v>
      </c>
      <c r="AV1787" s="91" t="s">
        <v>152</v>
      </c>
      <c r="AW1787" s="92" t="s">
        <v>152</v>
      </c>
      <c r="AX1787" s="92" t="s">
        <v>48</v>
      </c>
      <c r="AY1787" s="91" t="s">
        <v>152</v>
      </c>
      <c r="AZ1787" s="23"/>
      <c r="BA1787" s="25" t="s">
        <v>4666</v>
      </c>
      <c r="BB1787" t="s">
        <v>25</v>
      </c>
      <c r="BC1787" t="e">
        <v>#N/A</v>
      </c>
      <c r="BD1787" t="e">
        <f>IF(Z1787=BC1787,"OK")</f>
        <v>#N/A</v>
      </c>
      <c r="BE1787">
        <v>3.7999999999999999E-2</v>
      </c>
      <c r="BF1787">
        <v>5.7000000000000003E-5</v>
      </c>
      <c r="BG1787">
        <v>370</v>
      </c>
      <c r="BH1787">
        <v>225</v>
      </c>
      <c r="BI1787">
        <v>165</v>
      </c>
      <c r="BJ1787">
        <v>9.1</v>
      </c>
      <c r="BK1787">
        <v>1.3736E-2</v>
      </c>
      <c r="BL1787" t="str">
        <f>IF(ABS(AN1787*AO1787*AP1787/1000000000/AR1787-1)&lt;0.1,"OK","NO")</f>
        <v>OK</v>
      </c>
      <c r="BN1787" s="183"/>
    </row>
    <row r="1788" spans="1:66" ht="38.25" x14ac:dyDescent="0.25">
      <c r="A1788" s="1"/>
      <c r="B1788" s="94">
        <v>1782</v>
      </c>
      <c r="C1788" s="43">
        <v>1135886</v>
      </c>
      <c r="D1788" s="45"/>
      <c r="E1788" s="36" t="s">
        <v>4665</v>
      </c>
      <c r="F1788" s="151" t="s">
        <v>21</v>
      </c>
      <c r="G1788" s="41" t="s">
        <v>29</v>
      </c>
      <c r="H1788" s="46" t="str">
        <f>IFERROR(IFERROR(IF(SEARCH("Usystems",$E1788)&gt;0,"Usystems"),IF(SEARCH("RIIFO",$E1788)&gt;0,"RIIFO","Uponor")),"Uponor")</f>
        <v>RIIFO</v>
      </c>
      <c r="I1788" s="25" t="str">
        <f>IFERROR(MID($D1788,1,7)+0,"")</f>
        <v/>
      </c>
      <c r="J1788" s="25" t="str">
        <f>IFERROR(MID($D1788,10,7)+0,"")</f>
        <v/>
      </c>
      <c r="K1788" s="25" t="str">
        <f>IFERROR(MID($D1788,19,7)+0,"")</f>
        <v/>
      </c>
      <c r="L1788" s="25" t="str">
        <f>IFERROR(MID($D1788,28,7)+0,"")</f>
        <v/>
      </c>
      <c r="M1788" s="25">
        <f>IF(IFERROR(MID($Q1788,1,7)+0,"")&lt;1130000,IF(INDEX(C:C,MATCH(LEFT(Q1788,7)+0,I:I,0))&lt;1130000,"",INDEX(C:C,MATCH(LEFT(Q1788,7)+0,I:I,0))),IFERROR(MID($Q1788,1,7)+0,""))</f>
        <v>1237193</v>
      </c>
      <c r="N1788" s="25" t="str">
        <f>IF(IFERROR(MID($Q1788,10,7)+0,"")&lt;1130000,"",IFERROR(MID($Q1788,10,7)+0,""))</f>
        <v/>
      </c>
      <c r="O1788" s="25" t="str">
        <f>IF(IFERROR(MID($Q1788,19,7)+0,"")&lt;1130000,"",IFERROR(MID($Q1788,19,7)+0,""))</f>
        <v/>
      </c>
      <c r="P1788" s="25">
        <f>IF(M1788="","",IF(N1788="",M1788,M1788&amp;", "&amp;N1788))</f>
        <v>1237193</v>
      </c>
      <c r="Q1788" s="25">
        <v>1237193</v>
      </c>
      <c r="R1788" s="25"/>
      <c r="S1788" s="35" t="s">
        <v>4324</v>
      </c>
      <c r="T1788" s="34" t="s">
        <v>36</v>
      </c>
      <c r="U1788" s="185">
        <v>447</v>
      </c>
      <c r="V1788" s="188">
        <v>447</v>
      </c>
      <c r="W1788" s="189">
        <v>551</v>
      </c>
      <c r="X1788" s="31">
        <v>606</v>
      </c>
      <c r="Y1788" s="90">
        <f>IFERROR(ROUND(X1788/W1788-1,2),"")</f>
        <v>0.1</v>
      </c>
      <c r="Z1788" s="31">
        <f>IF(OR(S1788="VLD MLC components",S1788="VLD MLC pipes",S1788="VLD PEX components",S1788="VLD PEX pipes",S1788="VLD PHC components",S1788="VLD PHC pipes",S1788="Controls VLD"),"По запросу",X1788)</f>
        <v>606</v>
      </c>
      <c r="AA1788" s="63">
        <f>ROUND(X1788/1.2,3)</f>
        <v>505</v>
      </c>
      <c r="AB1788" s="23">
        <v>459.16699999999997</v>
      </c>
      <c r="AC1788" s="190">
        <f>IFERROR(ROUND(AA1788/AB1788-1,2),"")</f>
        <v>0.1</v>
      </c>
      <c r="AD1788" s="25">
        <v>6.6000000000000003E-2</v>
      </c>
      <c r="AE1788" s="25">
        <v>5.3999999999999998E-5</v>
      </c>
      <c r="AF1788" s="25">
        <v>0</v>
      </c>
      <c r="AG1788" s="25">
        <v>35</v>
      </c>
      <c r="AH1788" s="25">
        <v>35</v>
      </c>
      <c r="AI1788" s="25">
        <v>200</v>
      </c>
      <c r="AJ1788" s="25" t="s">
        <v>20</v>
      </c>
      <c r="AK1788" s="42" t="s">
        <v>19</v>
      </c>
      <c r="AL1788" s="25" t="s">
        <v>20</v>
      </c>
      <c r="AM1788" s="25">
        <v>5</v>
      </c>
      <c r="AN1788" s="25">
        <v>100</v>
      </c>
      <c r="AO1788" s="25">
        <v>75</v>
      </c>
      <c r="AP1788" s="25">
        <v>36</v>
      </c>
      <c r="AQ1788" s="25">
        <v>0.33</v>
      </c>
      <c r="AR1788" s="25">
        <v>2.7E-4</v>
      </c>
      <c r="AS1788" s="157">
        <v>0</v>
      </c>
      <c r="AT1788" s="93">
        <v>44713</v>
      </c>
      <c r="AU1788" s="92" t="s">
        <v>3611</v>
      </c>
      <c r="AV1788" s="91" t="s">
        <v>152</v>
      </c>
      <c r="AW1788" s="92" t="s">
        <v>152</v>
      </c>
      <c r="AX1788" s="92" t="s">
        <v>48</v>
      </c>
      <c r="AY1788" s="91" t="s">
        <v>152</v>
      </c>
      <c r="AZ1788" s="23"/>
      <c r="BA1788" s="25" t="s">
        <v>4664</v>
      </c>
      <c r="BB1788" t="s">
        <v>25</v>
      </c>
      <c r="BC1788" t="e">
        <v>#N/A</v>
      </c>
      <c r="BD1788" t="e">
        <f>IF(Z1788=BC1788,"OK")</f>
        <v>#N/A</v>
      </c>
      <c r="BE1788">
        <v>6.6000000000000003E-2</v>
      </c>
      <c r="BF1788">
        <v>5.7000000000000003E-5</v>
      </c>
      <c r="BG1788">
        <v>370</v>
      </c>
      <c r="BH1788">
        <v>225</v>
      </c>
      <c r="BI1788">
        <v>165</v>
      </c>
      <c r="BJ1788">
        <v>15.8</v>
      </c>
      <c r="BK1788">
        <v>1.3736E-2</v>
      </c>
      <c r="BL1788" t="str">
        <f>IF(ABS(AN1788*AO1788*AP1788/1000000000/AR1788-1)&lt;0.1,"OK","NO")</f>
        <v>OK</v>
      </c>
      <c r="BN1788" s="183"/>
    </row>
    <row r="1789" spans="1:66" ht="38.25" x14ac:dyDescent="0.25">
      <c r="A1789" s="1"/>
      <c r="B1789" s="94">
        <v>1783</v>
      </c>
      <c r="C1789" s="43">
        <v>1135695</v>
      </c>
      <c r="D1789" s="45"/>
      <c r="E1789" s="36" t="s">
        <v>4663</v>
      </c>
      <c r="F1789" s="151" t="s">
        <v>21</v>
      </c>
      <c r="G1789" s="127" t="s">
        <v>29</v>
      </c>
      <c r="H1789" s="46" t="str">
        <f>IFERROR(IFERROR(IF(SEARCH("Usystems",$E1789)&gt;0,"Usystems"),IF(SEARCH("RIIFO",$E1789)&gt;0,"RIIFO","Uponor")),"Uponor")</f>
        <v>RIIFO</v>
      </c>
      <c r="I1789" s="25" t="str">
        <f>IFERROR(MID($D1789,1,7)+0,"")</f>
        <v/>
      </c>
      <c r="J1789" s="25" t="str">
        <f>IFERROR(MID($D1789,10,7)+0,"")</f>
        <v/>
      </c>
      <c r="K1789" s="25" t="str">
        <f>IFERROR(MID($D1789,19,7)+0,"")</f>
        <v/>
      </c>
      <c r="L1789" s="25" t="str">
        <f>IFERROR(MID($D1789,28,7)+0,"")</f>
        <v/>
      </c>
      <c r="M1789" s="25">
        <f>IF(IFERROR(MID($Q1789,1,7)+0,"")&lt;1130000,IF(INDEX(C:C,MATCH(LEFT(Q1789,7)+0,I:I,0))&lt;1130000,"",INDEX(C:C,MATCH(LEFT(Q1789,7)+0,I:I,0))),IFERROR(MID($Q1789,1,7)+0,""))</f>
        <v>1237194</v>
      </c>
      <c r="N1789" s="25" t="str">
        <f>IF(IFERROR(MID($Q1789,10,7)+0,"")&lt;1130000,"",IFERROR(MID($Q1789,10,7)+0,""))</f>
        <v/>
      </c>
      <c r="O1789" s="25" t="str">
        <f>IF(IFERROR(MID($Q1789,19,7)+0,"")&lt;1130000,"",IFERROR(MID($Q1789,19,7)+0,""))</f>
        <v/>
      </c>
      <c r="P1789" s="25">
        <f>IF(M1789="","",IF(N1789="",M1789,M1789&amp;", "&amp;N1789))</f>
        <v>1237194</v>
      </c>
      <c r="Q1789" s="25">
        <v>1237194</v>
      </c>
      <c r="R1789" s="25"/>
      <c r="S1789" s="35" t="s">
        <v>4324</v>
      </c>
      <c r="T1789" s="34" t="s">
        <v>36</v>
      </c>
      <c r="U1789" s="185">
        <v>497</v>
      </c>
      <c r="V1789" s="188">
        <v>531</v>
      </c>
      <c r="W1789" s="189">
        <v>614</v>
      </c>
      <c r="X1789" s="31">
        <v>675</v>
      </c>
      <c r="Y1789" s="90">
        <f>IFERROR(ROUND(X1789/W1789-1,2),"")</f>
        <v>0.1</v>
      </c>
      <c r="Z1789" s="31">
        <f>IF(OR(S1789="VLD MLC components",S1789="VLD MLC pipes",S1789="VLD PEX components",S1789="VLD PEX pipes",S1789="VLD PHC components",S1789="VLD PHC pipes",S1789="Controls VLD"),"По запросу",X1789)</f>
        <v>675</v>
      </c>
      <c r="AA1789" s="63">
        <f>ROUND(X1789/1.2,3)</f>
        <v>562.5</v>
      </c>
      <c r="AB1789" s="23">
        <v>511.66699999999997</v>
      </c>
      <c r="AC1789" s="190">
        <f>IFERROR(ROUND(AA1789/AB1789-1,2),"")</f>
        <v>0.1</v>
      </c>
      <c r="AD1789" s="25">
        <v>8.1000000000000003E-2</v>
      </c>
      <c r="AE1789" s="25">
        <v>5.3999999999999998E-5</v>
      </c>
      <c r="AF1789" s="25">
        <v>0</v>
      </c>
      <c r="AG1789" s="25">
        <v>45</v>
      </c>
      <c r="AH1789" s="25">
        <v>0</v>
      </c>
      <c r="AI1789" s="25">
        <v>335</v>
      </c>
      <c r="AJ1789" s="25" t="s">
        <v>20</v>
      </c>
      <c r="AK1789" s="42" t="s">
        <v>19</v>
      </c>
      <c r="AL1789" s="25" t="s">
        <v>20</v>
      </c>
      <c r="AM1789" s="25">
        <v>5</v>
      </c>
      <c r="AN1789" s="25">
        <v>100</v>
      </c>
      <c r="AO1789" s="25">
        <v>75</v>
      </c>
      <c r="AP1789" s="25">
        <v>36</v>
      </c>
      <c r="AQ1789" s="25">
        <v>0.40500000000000003</v>
      </c>
      <c r="AR1789" s="25">
        <v>2.7E-4</v>
      </c>
      <c r="AS1789" s="157">
        <v>435</v>
      </c>
      <c r="AT1789" s="93">
        <v>44713</v>
      </c>
      <c r="AU1789" s="92" t="s">
        <v>3611</v>
      </c>
      <c r="AV1789" s="91" t="s">
        <v>152</v>
      </c>
      <c r="AW1789" s="92" t="s">
        <v>152</v>
      </c>
      <c r="AX1789" s="92" t="s">
        <v>48</v>
      </c>
      <c r="AY1789" s="91" t="s">
        <v>152</v>
      </c>
      <c r="AZ1789" s="23"/>
      <c r="BA1789" s="25" t="s">
        <v>4662</v>
      </c>
      <c r="BB1789" t="s">
        <v>25</v>
      </c>
      <c r="BC1789" t="e">
        <v>#N/A</v>
      </c>
      <c r="BD1789" t="e">
        <f>IF(Z1789=BC1789,"OK")</f>
        <v>#N/A</v>
      </c>
      <c r="BE1789">
        <v>8.1000000000000003E-2</v>
      </c>
      <c r="BF1789">
        <v>8.6000000000000003E-5</v>
      </c>
      <c r="BG1789">
        <v>370</v>
      </c>
      <c r="BH1789">
        <v>225</v>
      </c>
      <c r="BI1789">
        <v>165</v>
      </c>
      <c r="BJ1789">
        <v>13</v>
      </c>
      <c r="BK1789">
        <v>1.3736E-2</v>
      </c>
      <c r="BL1789" t="str">
        <f>IF(ABS(AN1789*AO1789*AP1789/1000000000/AR1789-1)&lt;0.1,"OK","NO")</f>
        <v>OK</v>
      </c>
      <c r="BN1789" s="183"/>
    </row>
    <row r="1790" spans="1:66" ht="25.5" x14ac:dyDescent="0.25">
      <c r="A1790" s="1"/>
      <c r="B1790" s="94">
        <v>1784</v>
      </c>
      <c r="C1790" s="43">
        <v>1135887</v>
      </c>
      <c r="D1790" s="45"/>
      <c r="E1790" s="36" t="s">
        <v>4661</v>
      </c>
      <c r="F1790" s="151" t="s">
        <v>21</v>
      </c>
      <c r="G1790" s="28" t="s">
        <v>2182</v>
      </c>
      <c r="H1790" s="46" t="str">
        <f>IFERROR(IFERROR(IF(SEARCH("Usystems",$E1790)&gt;0,"Usystems"),IF(SEARCH("RIIFO",$E1790)&gt;0,"RIIFO","Uponor")),"Uponor")</f>
        <v>RIIFO</v>
      </c>
      <c r="I1790" s="25" t="str">
        <f>IFERROR(MID($D1790,1,7)+0,"")</f>
        <v/>
      </c>
      <c r="J1790" s="25" t="str">
        <f>IFERROR(MID($D1790,10,7)+0,"")</f>
        <v/>
      </c>
      <c r="K1790" s="25" t="str">
        <f>IFERROR(MID($D1790,19,7)+0,"")</f>
        <v/>
      </c>
      <c r="L1790" s="25" t="str">
        <f>IFERROR(MID($D1790,28,7)+0,"")</f>
        <v/>
      </c>
      <c r="M1790" s="25" t="str">
        <f>IF(IFERROR(MID($Q1790,1,7)+0,"")&lt;1130000,IF(INDEX(C:C,MATCH(LEFT(Q1790,7)+0,I:I,0))&lt;1130000,"",INDEX(C:C,MATCH(LEFT(Q1790,7)+0,I:I,0))),IFERROR(MID($Q1790,1,7)+0,""))</f>
        <v/>
      </c>
      <c r="N1790" s="25" t="str">
        <f>IF(IFERROR(MID($Q1790,10,7)+0,"")&lt;1130000,"",IFERROR(MID($Q1790,10,7)+0,""))</f>
        <v/>
      </c>
      <c r="O1790" s="25" t="str">
        <f>IF(IFERROR(MID($Q1790,19,7)+0,"")&lt;1130000,"",IFERROR(MID($Q1790,19,7)+0,""))</f>
        <v/>
      </c>
      <c r="P1790" s="25" t="str">
        <f>IF(M1790="","",IF(N1790="",M1790,M1790&amp;", "&amp;N1790))</f>
        <v/>
      </c>
      <c r="Q1790" s="25"/>
      <c r="R1790" s="25"/>
      <c r="S1790" s="35" t="s">
        <v>4324</v>
      </c>
      <c r="T1790" s="34" t="s">
        <v>36</v>
      </c>
      <c r="U1790" s="185">
        <v>603</v>
      </c>
      <c r="V1790" s="188">
        <v>603</v>
      </c>
      <c r="W1790" s="189">
        <v>829</v>
      </c>
      <c r="X1790" s="31">
        <v>912</v>
      </c>
      <c r="Y1790" s="90">
        <f>IFERROR(ROUND(X1790/W1790-1,2),"")</f>
        <v>0.1</v>
      </c>
      <c r="Z1790" s="31">
        <f>IF(OR(S1790="VLD MLC components",S1790="VLD MLC pipes",S1790="VLD PEX components",S1790="VLD PEX pipes",S1790="VLD PHC components",S1790="VLD PHC pipes",S1790="Controls VLD"),"По запросу",X1790)</f>
        <v>912</v>
      </c>
      <c r="AA1790" s="63">
        <f>ROUND(X1790/1.2,3)</f>
        <v>760</v>
      </c>
      <c r="AB1790" s="23">
        <v>690.83299999999997</v>
      </c>
      <c r="AC1790" s="190">
        <f>IFERROR(ROUND(AA1790/AB1790-1,2),"")</f>
        <v>0.1</v>
      </c>
      <c r="AD1790" s="25">
        <v>0.09</v>
      </c>
      <c r="AE1790" s="25">
        <v>6.7500000000000001E-5</v>
      </c>
      <c r="AF1790" s="25">
        <v>0</v>
      </c>
      <c r="AG1790" s="25" t="s">
        <v>22</v>
      </c>
      <c r="AH1790" s="25">
        <v>0</v>
      </c>
      <c r="AI1790" s="25">
        <v>0</v>
      </c>
      <c r="AJ1790" s="25" t="s">
        <v>20</v>
      </c>
      <c r="AK1790" s="42" t="s">
        <v>19</v>
      </c>
      <c r="AL1790" s="25" t="s">
        <v>20</v>
      </c>
      <c r="AM1790" s="25">
        <v>96</v>
      </c>
      <c r="AN1790" s="25">
        <v>380</v>
      </c>
      <c r="AO1790" s="25">
        <v>235</v>
      </c>
      <c r="AP1790" s="25">
        <v>180</v>
      </c>
      <c r="AQ1790" s="25">
        <v>8.5</v>
      </c>
      <c r="AR1790" s="25">
        <v>1.6074000000000001E-2</v>
      </c>
      <c r="AS1790" s="157" t="s">
        <v>22</v>
      </c>
      <c r="AT1790" s="93">
        <v>44713</v>
      </c>
      <c r="AU1790" s="92" t="s">
        <v>3611</v>
      </c>
      <c r="AV1790" s="91" t="s">
        <v>152</v>
      </c>
      <c r="AW1790" s="92" t="s">
        <v>152</v>
      </c>
      <c r="AX1790" s="92" t="s">
        <v>48</v>
      </c>
      <c r="AY1790" s="91" t="s">
        <v>152</v>
      </c>
      <c r="AZ1790" s="23"/>
      <c r="BA1790" s="25" t="s">
        <v>4660</v>
      </c>
      <c r="BB1790" t="s">
        <v>25</v>
      </c>
      <c r="BC1790" t="e">
        <v>#N/A</v>
      </c>
      <c r="BD1790" t="e">
        <f>IF(Z1790=BC1790,"OK")</f>
        <v>#N/A</v>
      </c>
      <c r="BE1790">
        <v>8.8999999999999996E-2</v>
      </c>
      <c r="BF1790">
        <v>1.6699999999999999E-4</v>
      </c>
      <c r="BG1790">
        <v>380</v>
      </c>
      <c r="BH1790">
        <v>235</v>
      </c>
      <c r="BI1790">
        <v>180</v>
      </c>
      <c r="BJ1790">
        <v>8.5</v>
      </c>
      <c r="BK1790">
        <v>1.6074000000000001E-2</v>
      </c>
      <c r="BL1790" t="str">
        <f>IF(ABS(AN1790*AO1790*AP1790/1000000000/AR1790-1)&lt;0.1,"OK","NO")</f>
        <v>OK</v>
      </c>
      <c r="BN1790" s="183"/>
    </row>
    <row r="1791" spans="1:66" ht="38.25" x14ac:dyDescent="0.25">
      <c r="A1791" s="1"/>
      <c r="B1791" s="94">
        <v>1785</v>
      </c>
      <c r="C1791" s="43">
        <v>1135888</v>
      </c>
      <c r="D1791" s="45"/>
      <c r="E1791" s="36" t="s">
        <v>4659</v>
      </c>
      <c r="F1791" s="151" t="s">
        <v>21</v>
      </c>
      <c r="G1791" s="41" t="s">
        <v>29</v>
      </c>
      <c r="H1791" s="46" t="str">
        <f>IFERROR(IFERROR(IF(SEARCH("Usystems",$E1791)&gt;0,"Usystems"),IF(SEARCH("RIIFO",$E1791)&gt;0,"RIIFO","Uponor")),"Uponor")</f>
        <v>RIIFO</v>
      </c>
      <c r="I1791" s="25" t="str">
        <f>IFERROR(MID($D1791,1,7)+0,"")</f>
        <v/>
      </c>
      <c r="J1791" s="25" t="str">
        <f>IFERROR(MID($D1791,10,7)+0,"")</f>
        <v/>
      </c>
      <c r="K1791" s="25" t="str">
        <f>IFERROR(MID($D1791,19,7)+0,"")</f>
        <v/>
      </c>
      <c r="L1791" s="25" t="str">
        <f>IFERROR(MID($D1791,28,7)+0,"")</f>
        <v/>
      </c>
      <c r="M1791" s="25">
        <f>IF(IFERROR(MID($Q1791,1,7)+0,"")&lt;1130000,IF(INDEX(C:C,MATCH(LEFT(Q1791,7)+0,I:I,0))&lt;1130000,"",INDEX(C:C,MATCH(LEFT(Q1791,7)+0,I:I,0))),IFERROR(MID($Q1791,1,7)+0,""))</f>
        <v>1237195</v>
      </c>
      <c r="N1791" s="25" t="str">
        <f>IF(IFERROR(MID($Q1791,10,7)+0,"")&lt;1130000,"",IFERROR(MID($Q1791,10,7)+0,""))</f>
        <v/>
      </c>
      <c r="O1791" s="25" t="str">
        <f>IF(IFERROR(MID($Q1791,19,7)+0,"")&lt;1130000,"",IFERROR(MID($Q1791,19,7)+0,""))</f>
        <v/>
      </c>
      <c r="P1791" s="25">
        <f>IF(M1791="","",IF(N1791="",M1791,M1791&amp;", "&amp;N1791))</f>
        <v>1237195</v>
      </c>
      <c r="Q1791" s="25">
        <v>1237195</v>
      </c>
      <c r="R1791" s="25"/>
      <c r="S1791" s="35" t="s">
        <v>4324</v>
      </c>
      <c r="T1791" s="34" t="s">
        <v>36</v>
      </c>
      <c r="U1791" s="185">
        <v>613</v>
      </c>
      <c r="V1791" s="188">
        <v>613</v>
      </c>
      <c r="W1791" s="189">
        <v>745</v>
      </c>
      <c r="X1791" s="31">
        <v>820</v>
      </c>
      <c r="Y1791" s="90">
        <f>IFERROR(ROUND(X1791/W1791-1,2),"")</f>
        <v>0.1</v>
      </c>
      <c r="Z1791" s="31">
        <f>IF(OR(S1791="VLD MLC components",S1791="VLD MLC pipes",S1791="VLD PEX components",S1791="VLD PEX pipes",S1791="VLD PHC components",S1791="VLD PHC pipes",S1791="Controls VLD"),"По запросу",X1791)</f>
        <v>820</v>
      </c>
      <c r="AA1791" s="63">
        <f>ROUND(X1791/1.2,3)</f>
        <v>683.33299999999997</v>
      </c>
      <c r="AB1791" s="23">
        <v>620.83299999999997</v>
      </c>
      <c r="AC1791" s="190">
        <f>IFERROR(ROUND(AA1791/AB1791-1,2),"")</f>
        <v>0.1</v>
      </c>
      <c r="AD1791" s="25">
        <v>0.106</v>
      </c>
      <c r="AE1791" s="25">
        <v>5.3999999999999998E-5</v>
      </c>
      <c r="AF1791" s="25">
        <v>0</v>
      </c>
      <c r="AG1791" s="25">
        <v>50</v>
      </c>
      <c r="AH1791" s="25">
        <v>85</v>
      </c>
      <c r="AI1791" s="25">
        <v>60</v>
      </c>
      <c r="AJ1791" s="25" t="s">
        <v>20</v>
      </c>
      <c r="AK1791" s="42" t="s">
        <v>19</v>
      </c>
      <c r="AL1791" s="25" t="s">
        <v>20</v>
      </c>
      <c r="AM1791" s="25">
        <v>5</v>
      </c>
      <c r="AN1791" s="25">
        <v>100</v>
      </c>
      <c r="AO1791" s="25">
        <v>75</v>
      </c>
      <c r="AP1791" s="25">
        <v>36</v>
      </c>
      <c r="AQ1791" s="25">
        <v>0.53</v>
      </c>
      <c r="AR1791" s="25">
        <v>2.7E-4</v>
      </c>
      <c r="AS1791" s="157">
        <v>135</v>
      </c>
      <c r="AT1791" s="93">
        <v>44713</v>
      </c>
      <c r="AU1791" s="92" t="s">
        <v>3611</v>
      </c>
      <c r="AV1791" s="91" t="s">
        <v>152</v>
      </c>
      <c r="AW1791" s="92" t="s">
        <v>152</v>
      </c>
      <c r="AX1791" s="92" t="s">
        <v>48</v>
      </c>
      <c r="AY1791" s="91" t="s">
        <v>152</v>
      </c>
      <c r="AZ1791" s="23"/>
      <c r="BA1791" s="25" t="s">
        <v>4658</v>
      </c>
      <c r="BB1791" t="s">
        <v>25</v>
      </c>
      <c r="BC1791" t="e">
        <v>#N/A</v>
      </c>
      <c r="BD1791" t="e">
        <f>IF(Z1791=BC1791,"OK")</f>
        <v>#N/A</v>
      </c>
      <c r="BE1791">
        <v>0.106</v>
      </c>
      <c r="BF1791">
        <v>1.1400000000000001E-4</v>
      </c>
      <c r="BG1791">
        <v>370</v>
      </c>
      <c r="BH1791">
        <v>225</v>
      </c>
      <c r="BI1791">
        <v>165</v>
      </c>
      <c r="BJ1791">
        <v>12.7</v>
      </c>
      <c r="BK1791">
        <v>1.3736E-2</v>
      </c>
      <c r="BL1791" t="str">
        <f>IF(ABS(AN1791*AO1791*AP1791/1000000000/AR1791-1)&lt;0.1,"OK","NO")</f>
        <v>OK</v>
      </c>
      <c r="BN1791" s="183"/>
    </row>
    <row r="1792" spans="1:66" ht="25.5" x14ac:dyDescent="0.25">
      <c r="A1792" s="1"/>
      <c r="B1792" s="94">
        <v>1786</v>
      </c>
      <c r="C1792" s="43">
        <v>1135696</v>
      </c>
      <c r="D1792" s="45"/>
      <c r="E1792" s="36" t="s">
        <v>4657</v>
      </c>
      <c r="F1792" s="151" t="s">
        <v>21</v>
      </c>
      <c r="G1792" s="28" t="s">
        <v>2182</v>
      </c>
      <c r="H1792" s="46" t="str">
        <f>IFERROR(IFERROR(IF(SEARCH("Usystems",$E1792)&gt;0,"Usystems"),IF(SEARCH("RIIFO",$E1792)&gt;0,"RIIFO","Uponor")),"Uponor")</f>
        <v>RIIFO</v>
      </c>
      <c r="I1792" s="25" t="str">
        <f>IFERROR(MID($D1792,1,7)+0,"")</f>
        <v/>
      </c>
      <c r="J1792" s="25" t="str">
        <f>IFERROR(MID($D1792,10,7)+0,"")</f>
        <v/>
      </c>
      <c r="K1792" s="25" t="str">
        <f>IFERROR(MID($D1792,19,7)+0,"")</f>
        <v/>
      </c>
      <c r="L1792" s="25" t="str">
        <f>IFERROR(MID($D1792,28,7)+0,"")</f>
        <v/>
      </c>
      <c r="M1792" s="25" t="str">
        <f>IF(IFERROR(MID($Q1792,1,7)+0,"")&lt;1130000,IF(INDEX(C:C,MATCH(LEFT(Q1792,7)+0,I:I,0))&lt;1130000,"",INDEX(C:C,MATCH(LEFT(Q1792,7)+0,I:I,0))),IFERROR(MID($Q1792,1,7)+0,""))</f>
        <v/>
      </c>
      <c r="N1792" s="25" t="str">
        <f>IF(IFERROR(MID($Q1792,10,7)+0,"")&lt;1130000,"",IFERROR(MID($Q1792,10,7)+0,""))</f>
        <v/>
      </c>
      <c r="O1792" s="25" t="str">
        <f>IF(IFERROR(MID($Q1792,19,7)+0,"")&lt;1130000,"",IFERROR(MID($Q1792,19,7)+0,""))</f>
        <v/>
      </c>
      <c r="P1792" s="25" t="str">
        <f>IF(M1792="","",IF(N1792="",M1792,M1792&amp;", "&amp;N1792))</f>
        <v/>
      </c>
      <c r="Q1792" s="25"/>
      <c r="R1792" s="25"/>
      <c r="S1792" s="35" t="s">
        <v>4324</v>
      </c>
      <c r="T1792" s="34" t="s">
        <v>36</v>
      </c>
      <c r="U1792" s="185">
        <v>752</v>
      </c>
      <c r="V1792" s="188">
        <v>752</v>
      </c>
      <c r="W1792" s="189">
        <v>948</v>
      </c>
      <c r="X1792" s="31">
        <v>1043</v>
      </c>
      <c r="Y1792" s="90">
        <f>IFERROR(ROUND(X1792/W1792-1,2),"")</f>
        <v>0.1</v>
      </c>
      <c r="Z1792" s="31">
        <f>IF(OR(S1792="VLD MLC components",S1792="VLD MLC pipes",S1792="VLD PEX components",S1792="VLD PEX pipes",S1792="VLD PHC components",S1792="VLD PHC pipes",S1792="Controls VLD"),"По запросу",X1792)</f>
        <v>1043</v>
      </c>
      <c r="AA1792" s="63">
        <f>ROUND(X1792/1.2,3)</f>
        <v>869.16700000000003</v>
      </c>
      <c r="AB1792" s="23">
        <v>790</v>
      </c>
      <c r="AC1792" s="190">
        <f>IFERROR(ROUND(AA1792/AB1792-1,2),"")</f>
        <v>0.1</v>
      </c>
      <c r="AD1792" s="25">
        <v>0.125</v>
      </c>
      <c r="AE1792" s="25">
        <v>4.0500000000000002E-5</v>
      </c>
      <c r="AF1792" s="25">
        <v>0</v>
      </c>
      <c r="AG1792" s="25">
        <v>63</v>
      </c>
      <c r="AH1792" s="25">
        <v>63</v>
      </c>
      <c r="AI1792" s="25">
        <v>67</v>
      </c>
      <c r="AJ1792" s="25" t="s">
        <v>20</v>
      </c>
      <c r="AK1792" s="42" t="s">
        <v>19</v>
      </c>
      <c r="AL1792" s="25" t="s">
        <v>20</v>
      </c>
      <c r="AM1792" s="25">
        <v>1</v>
      </c>
      <c r="AN1792" s="25">
        <v>25</v>
      </c>
      <c r="AO1792" s="25">
        <v>45</v>
      </c>
      <c r="AP1792" s="25">
        <v>36</v>
      </c>
      <c r="AQ1792" s="25">
        <v>0.125</v>
      </c>
      <c r="AR1792" s="25">
        <v>4.0500000000000002E-5</v>
      </c>
      <c r="AS1792" s="157">
        <v>76</v>
      </c>
      <c r="AT1792" s="93">
        <v>44713</v>
      </c>
      <c r="AU1792" s="92" t="s">
        <v>3611</v>
      </c>
      <c r="AV1792" s="91" t="s">
        <v>152</v>
      </c>
      <c r="AW1792" s="92" t="s">
        <v>152</v>
      </c>
      <c r="AX1792" s="92" t="s">
        <v>48</v>
      </c>
      <c r="AY1792" s="91" t="s">
        <v>152</v>
      </c>
      <c r="AZ1792" s="23"/>
      <c r="BA1792" s="25" t="s">
        <v>4656</v>
      </c>
      <c r="BB1792" t="s">
        <v>25</v>
      </c>
      <c r="BC1792" t="e">
        <v>#N/A</v>
      </c>
      <c r="BD1792" t="e">
        <f>IF(Z1792=BC1792,"OK")</f>
        <v>#N/A</v>
      </c>
      <c r="BE1792">
        <v>0.125</v>
      </c>
      <c r="BF1792">
        <v>1.1400000000000001E-4</v>
      </c>
      <c r="BG1792">
        <v>370</v>
      </c>
      <c r="BH1792">
        <v>225</v>
      </c>
      <c r="BI1792">
        <v>165</v>
      </c>
      <c r="BJ1792">
        <v>15</v>
      </c>
      <c r="BK1792">
        <v>1.3736E-2</v>
      </c>
      <c r="BL1792" t="str">
        <f>IF(ABS(AN1792*AO1792*AP1792/1000000000/AR1792-1)&lt;0.1,"OK","NO")</f>
        <v>OK</v>
      </c>
      <c r="BN1792" s="183"/>
    </row>
    <row r="1793" spans="1:66" ht="25.5" x14ac:dyDescent="0.25">
      <c r="A1793" s="1"/>
      <c r="B1793" s="94">
        <v>1787</v>
      </c>
      <c r="C1793" s="43">
        <v>1135697</v>
      </c>
      <c r="D1793" s="45"/>
      <c r="E1793" s="36" t="s">
        <v>4655</v>
      </c>
      <c r="F1793" s="151" t="s">
        <v>21</v>
      </c>
      <c r="G1793" s="28" t="s">
        <v>2182</v>
      </c>
      <c r="H1793" s="46" t="str">
        <f>IFERROR(IFERROR(IF(SEARCH("Usystems",$E1793)&gt;0,"Usystems"),IF(SEARCH("RIIFO",$E1793)&gt;0,"RIIFO","Uponor")),"Uponor")</f>
        <v>RIIFO</v>
      </c>
      <c r="I1793" s="25" t="str">
        <f>IFERROR(MID($D1793,1,7)+0,"")</f>
        <v/>
      </c>
      <c r="J1793" s="25" t="str">
        <f>IFERROR(MID($D1793,10,7)+0,"")</f>
        <v/>
      </c>
      <c r="K1793" s="25" t="str">
        <f>IFERROR(MID($D1793,19,7)+0,"")</f>
        <v/>
      </c>
      <c r="L1793" s="25" t="str">
        <f>IFERROR(MID($D1793,28,7)+0,"")</f>
        <v/>
      </c>
      <c r="M1793" s="25" t="str">
        <f>IF(IFERROR(MID($Q1793,1,7)+0,"")&lt;1130000,IF(INDEX(C:C,MATCH(LEFT(Q1793,7)+0,I:I,0))&lt;1130000,"",INDEX(C:C,MATCH(LEFT(Q1793,7)+0,I:I,0))),IFERROR(MID($Q1793,1,7)+0,""))</f>
        <v/>
      </c>
      <c r="N1793" s="25" t="str">
        <f>IF(IFERROR(MID($Q1793,10,7)+0,"")&lt;1130000,"",IFERROR(MID($Q1793,10,7)+0,""))</f>
        <v/>
      </c>
      <c r="O1793" s="25" t="str">
        <f>IF(IFERROR(MID($Q1793,19,7)+0,"")&lt;1130000,"",IFERROR(MID($Q1793,19,7)+0,""))</f>
        <v/>
      </c>
      <c r="P1793" s="25" t="str">
        <f>IF(M1793="","",IF(N1793="",M1793,M1793&amp;", "&amp;N1793))</f>
        <v/>
      </c>
      <c r="Q1793" s="25"/>
      <c r="R1793" s="25"/>
      <c r="S1793" s="35" t="s">
        <v>4324</v>
      </c>
      <c r="T1793" s="34" t="s">
        <v>36</v>
      </c>
      <c r="U1793" s="185">
        <v>850</v>
      </c>
      <c r="V1793" s="188">
        <v>850</v>
      </c>
      <c r="W1793" s="189">
        <v>1011</v>
      </c>
      <c r="X1793" s="31">
        <v>1112</v>
      </c>
      <c r="Y1793" s="90">
        <f>IFERROR(ROUND(X1793/W1793-1,2),"")</f>
        <v>0.1</v>
      </c>
      <c r="Z1793" s="31">
        <f>IF(OR(S1793="VLD MLC components",S1793="VLD MLC pipes",S1793="VLD PEX components",S1793="VLD PEX pipes",S1793="VLD PHC components",S1793="VLD PHC pipes",S1793="Controls VLD"),"По запросу",X1793)</f>
        <v>1112</v>
      </c>
      <c r="AA1793" s="63">
        <f>ROUND(X1793/1.2,3)</f>
        <v>926.66700000000003</v>
      </c>
      <c r="AB1793" s="23">
        <v>842.5</v>
      </c>
      <c r="AC1793" s="190">
        <f>IFERROR(ROUND(AA1793/AB1793-1,2),"")</f>
        <v>0.1</v>
      </c>
      <c r="AD1793" s="25">
        <v>0.10100000000000001</v>
      </c>
      <c r="AE1793" s="25">
        <v>4.0500000000000002E-5</v>
      </c>
      <c r="AF1793" s="25">
        <v>0</v>
      </c>
      <c r="AG1793" s="25">
        <v>30</v>
      </c>
      <c r="AH1793" s="25">
        <v>30</v>
      </c>
      <c r="AI1793" s="25">
        <v>30</v>
      </c>
      <c r="AJ1793" s="25" t="s">
        <v>20</v>
      </c>
      <c r="AK1793" s="42" t="s">
        <v>19</v>
      </c>
      <c r="AL1793" s="25" t="s">
        <v>20</v>
      </c>
      <c r="AM1793" s="25">
        <v>1</v>
      </c>
      <c r="AN1793" s="25">
        <v>25</v>
      </c>
      <c r="AO1793" s="25">
        <v>45</v>
      </c>
      <c r="AP1793" s="25">
        <v>36</v>
      </c>
      <c r="AQ1793" s="25">
        <v>0.1</v>
      </c>
      <c r="AR1793" s="25">
        <v>4.0500000000000002E-5</v>
      </c>
      <c r="AS1793" s="157">
        <v>0</v>
      </c>
      <c r="AT1793" s="93">
        <v>44713</v>
      </c>
      <c r="AU1793" s="92" t="s">
        <v>3611</v>
      </c>
      <c r="AV1793" s="91" t="s">
        <v>152</v>
      </c>
      <c r="AW1793" s="92" t="s">
        <v>152</v>
      </c>
      <c r="AX1793" s="92" t="s">
        <v>48</v>
      </c>
      <c r="AY1793" s="91" t="s">
        <v>152</v>
      </c>
      <c r="AZ1793" s="23"/>
      <c r="BA1793" s="25" t="s">
        <v>4654</v>
      </c>
      <c r="BB1793" t="s">
        <v>25</v>
      </c>
      <c r="BC1793" t="e">
        <v>#N/A</v>
      </c>
      <c r="BD1793" t="e">
        <f>IF(Z1793=BC1793,"OK")</f>
        <v>#N/A</v>
      </c>
      <c r="BE1793">
        <v>0.10100000000000001</v>
      </c>
      <c r="BF1793">
        <v>1.4300000000000001E-4</v>
      </c>
      <c r="BG1793">
        <v>370</v>
      </c>
      <c r="BH1793">
        <v>225</v>
      </c>
      <c r="BI1793">
        <v>165</v>
      </c>
      <c r="BJ1793">
        <v>9.6999999999999993</v>
      </c>
      <c r="BK1793">
        <v>1.3736E-2</v>
      </c>
      <c r="BL1793" t="str">
        <f>IF(ABS(AN1793*AO1793*AP1793/1000000000/AR1793-1)&lt;0.1,"OK","NO")</f>
        <v>OK</v>
      </c>
      <c r="BN1793" s="183"/>
    </row>
    <row r="1794" spans="1:66" ht="25.5" x14ac:dyDescent="0.25">
      <c r="A1794" s="1"/>
      <c r="B1794" s="94">
        <v>1788</v>
      </c>
      <c r="C1794" s="43">
        <v>1135889</v>
      </c>
      <c r="D1794" s="45"/>
      <c r="E1794" s="36" t="s">
        <v>4653</v>
      </c>
      <c r="F1794" s="151" t="s">
        <v>21</v>
      </c>
      <c r="G1794" s="102" t="s">
        <v>2182</v>
      </c>
      <c r="H1794" s="46" t="str">
        <f>IFERROR(IFERROR(IF(SEARCH("Usystems",$E1794)&gt;0,"Usystems"),IF(SEARCH("RIIFO",$E1794)&gt;0,"RIIFO","Uponor")),"Uponor")</f>
        <v>RIIFO</v>
      </c>
      <c r="I1794" s="25" t="str">
        <f>IFERROR(MID($D1794,1,7)+0,"")</f>
        <v/>
      </c>
      <c r="J1794" s="25" t="str">
        <f>IFERROR(MID($D1794,10,7)+0,"")</f>
        <v/>
      </c>
      <c r="K1794" s="25" t="str">
        <f>IFERROR(MID($D1794,19,7)+0,"")</f>
        <v/>
      </c>
      <c r="L1794" s="25" t="str">
        <f>IFERROR(MID($D1794,28,7)+0,"")</f>
        <v/>
      </c>
      <c r="M1794" s="25" t="str">
        <f>IF(IFERROR(MID($Q1794,1,7)+0,"")&lt;1130000,IF(INDEX(C:C,MATCH(LEFT(Q1794,7)+0,I:I,0))&lt;1130000,"",INDEX(C:C,MATCH(LEFT(Q1794,7)+0,I:I,0))),IFERROR(MID($Q1794,1,7)+0,""))</f>
        <v/>
      </c>
      <c r="N1794" s="25" t="str">
        <f>IF(IFERROR(MID($Q1794,10,7)+0,"")&lt;1130000,"",IFERROR(MID($Q1794,10,7)+0,""))</f>
        <v/>
      </c>
      <c r="O1794" s="25" t="str">
        <f>IF(IFERROR(MID($Q1794,19,7)+0,"")&lt;1130000,"",IFERROR(MID($Q1794,19,7)+0,""))</f>
        <v/>
      </c>
      <c r="P1794" s="25" t="str">
        <f>IF(M1794="","",IF(N1794="",M1794,M1794&amp;", "&amp;N1794))</f>
        <v/>
      </c>
      <c r="Q1794" s="25"/>
      <c r="R1794" s="25"/>
      <c r="S1794" s="35" t="s">
        <v>4324</v>
      </c>
      <c r="T1794" s="34" t="s">
        <v>36</v>
      </c>
      <c r="U1794" s="185">
        <v>1696</v>
      </c>
      <c r="V1794" s="188">
        <v>1696</v>
      </c>
      <c r="W1794" s="189">
        <v>2019</v>
      </c>
      <c r="X1794" s="31">
        <v>2221</v>
      </c>
      <c r="Y1794" s="90">
        <f>IFERROR(ROUND(X1794/W1794-1,2),"")</f>
        <v>0.1</v>
      </c>
      <c r="Z1794" s="31">
        <f>IF(OR(S1794="VLD MLC components",S1794="VLD MLC pipes",S1794="VLD PEX components",S1794="VLD PEX pipes",S1794="VLD PHC components",S1794="VLD PHC pipes",S1794="Controls VLD"),"По запросу",X1794)</f>
        <v>2221</v>
      </c>
      <c r="AA1794" s="63">
        <f>ROUND(X1794/1.2,3)</f>
        <v>1850.8330000000001</v>
      </c>
      <c r="AB1794" s="23">
        <v>1682.5</v>
      </c>
      <c r="AC1794" s="190">
        <f>IFERROR(ROUND(AA1794/AB1794-1,2),"")</f>
        <v>0.1</v>
      </c>
      <c r="AD1794" s="25">
        <v>0.26</v>
      </c>
      <c r="AE1794" s="25">
        <v>4.0500000000000002E-5</v>
      </c>
      <c r="AF1794" s="25">
        <v>0</v>
      </c>
      <c r="AG1794" s="25" t="s">
        <v>22</v>
      </c>
      <c r="AH1794" s="25">
        <v>0</v>
      </c>
      <c r="AI1794" s="25">
        <v>0</v>
      </c>
      <c r="AJ1794" s="25" t="s">
        <v>20</v>
      </c>
      <c r="AK1794" s="42" t="s">
        <v>19</v>
      </c>
      <c r="AL1794" s="25" t="s">
        <v>20</v>
      </c>
      <c r="AM1794" s="25">
        <v>1</v>
      </c>
      <c r="AN1794" s="25">
        <v>25</v>
      </c>
      <c r="AO1794" s="25">
        <v>45</v>
      </c>
      <c r="AP1794" s="25">
        <v>36</v>
      </c>
      <c r="AQ1794" s="25">
        <v>0.26</v>
      </c>
      <c r="AR1794" s="25">
        <v>4.0500000000000002E-5</v>
      </c>
      <c r="AS1794" s="157" t="s">
        <v>22</v>
      </c>
      <c r="AT1794" s="93">
        <v>44713</v>
      </c>
      <c r="AU1794" s="92" t="s">
        <v>3611</v>
      </c>
      <c r="AV1794" s="91" t="s">
        <v>152</v>
      </c>
      <c r="AW1794" s="92" t="s">
        <v>152</v>
      </c>
      <c r="AX1794" s="92" t="s">
        <v>48</v>
      </c>
      <c r="AY1794" s="91" t="s">
        <v>152</v>
      </c>
      <c r="AZ1794" s="23"/>
      <c r="BA1794" s="25" t="s">
        <v>4652</v>
      </c>
      <c r="BB1794" t="s">
        <v>25</v>
      </c>
      <c r="BC1794" t="e">
        <v>#N/A</v>
      </c>
      <c r="BD1794" t="e">
        <f>IF(Z1794=BC1794,"OK")</f>
        <v>#N/A</v>
      </c>
      <c r="BE1794">
        <v>0.26</v>
      </c>
      <c r="BF1794">
        <v>2.4499999999999999E-4</v>
      </c>
      <c r="BG1794">
        <v>370</v>
      </c>
      <c r="BH1794">
        <v>225</v>
      </c>
      <c r="BI1794">
        <v>165</v>
      </c>
      <c r="BJ1794">
        <v>14.6</v>
      </c>
      <c r="BK1794">
        <v>1.3736E-2</v>
      </c>
      <c r="BL1794" t="str">
        <f>IF(ABS(AN1794*AO1794*AP1794/1000000000/AR1794-1)&lt;0.1,"OK","NO")</f>
        <v>OK</v>
      </c>
      <c r="BN1794" s="183"/>
    </row>
    <row r="1795" spans="1:66" ht="38.25" x14ac:dyDescent="0.25">
      <c r="A1795" s="1"/>
      <c r="B1795" s="94">
        <v>1789</v>
      </c>
      <c r="C1795" s="43">
        <v>1135869</v>
      </c>
      <c r="D1795" s="45"/>
      <c r="E1795" s="36" t="s">
        <v>4651</v>
      </c>
      <c r="F1795" s="151" t="s">
        <v>21</v>
      </c>
      <c r="G1795" s="41" t="s">
        <v>29</v>
      </c>
      <c r="H1795" s="46" t="str">
        <f>IFERROR(IFERROR(IF(SEARCH("Usystems",$E1795)&gt;0,"Usystems"),IF(SEARCH("RIIFO",$E1795)&gt;0,"RIIFO","Uponor")),"Uponor")</f>
        <v>RIIFO</v>
      </c>
      <c r="I1795" s="25" t="str">
        <f>IFERROR(MID($D1795,1,7)+0,"")</f>
        <v/>
      </c>
      <c r="J1795" s="25" t="str">
        <f>IFERROR(MID($D1795,10,7)+0,"")</f>
        <v/>
      </c>
      <c r="K1795" s="25" t="str">
        <f>IFERROR(MID($D1795,19,7)+0,"")</f>
        <v/>
      </c>
      <c r="L1795" s="25" t="str">
        <f>IFERROR(MID($D1795,28,7)+0,"")</f>
        <v/>
      </c>
      <c r="M1795" s="25">
        <f>IF(IFERROR(MID($Q1795,1,7)+0,"")&lt;1130000,IF(INDEX(C:C,MATCH(LEFT(Q1795,7)+0,I:I,0))&lt;1130000,"",INDEX(C:C,MATCH(LEFT(Q1795,7)+0,I:I,0))),IFERROR(MID($Q1795,1,7)+0,""))</f>
        <v>1237211</v>
      </c>
      <c r="N1795" s="25" t="str">
        <f>IF(IFERROR(MID($Q1795,10,7)+0,"")&lt;1130000,"",IFERROR(MID($Q1795,10,7)+0,""))</f>
        <v/>
      </c>
      <c r="O1795" s="25" t="str">
        <f>IF(IFERROR(MID($Q1795,19,7)+0,"")&lt;1130000,"",IFERROR(MID($Q1795,19,7)+0,""))</f>
        <v/>
      </c>
      <c r="P1795" s="25">
        <f>IF(M1795="","",IF(N1795="",M1795,M1795&amp;", "&amp;N1795))</f>
        <v>1237211</v>
      </c>
      <c r="Q1795" s="25">
        <v>1237211</v>
      </c>
      <c r="R1795" s="25"/>
      <c r="S1795" s="35" t="s">
        <v>4324</v>
      </c>
      <c r="T1795" s="34" t="s">
        <v>36</v>
      </c>
      <c r="U1795" s="185">
        <v>413</v>
      </c>
      <c r="V1795" s="188">
        <v>413</v>
      </c>
      <c r="W1795" s="189">
        <v>468</v>
      </c>
      <c r="X1795" s="31">
        <v>515</v>
      </c>
      <c r="Y1795" s="90">
        <f>IFERROR(ROUND(X1795/W1795-1,2),"")</f>
        <v>0.1</v>
      </c>
      <c r="Z1795" s="31">
        <f>IF(OR(S1795="VLD MLC components",S1795="VLD MLC pipes",S1795="VLD PEX components",S1795="VLD PEX pipes",S1795="VLD PHC components",S1795="VLD PHC pipes",S1795="Controls VLD"),"По запросу",X1795)</f>
        <v>515</v>
      </c>
      <c r="AA1795" s="63">
        <f>ROUND(X1795/1.2,3)</f>
        <v>429.16699999999997</v>
      </c>
      <c r="AB1795" s="23">
        <v>390</v>
      </c>
      <c r="AC1795" s="190">
        <f>IFERROR(ROUND(AA1795/AB1795-1,2),"")</f>
        <v>0.1</v>
      </c>
      <c r="AD1795" s="25">
        <v>6.5000000000000002E-2</v>
      </c>
      <c r="AE1795" s="25">
        <v>5.3999999999999998E-5</v>
      </c>
      <c r="AF1795" s="25">
        <v>0</v>
      </c>
      <c r="AG1795" s="25">
        <v>295</v>
      </c>
      <c r="AH1795" s="25">
        <v>295</v>
      </c>
      <c r="AI1795" s="25">
        <v>275</v>
      </c>
      <c r="AJ1795" s="25" t="s">
        <v>20</v>
      </c>
      <c r="AK1795" s="42" t="s">
        <v>19</v>
      </c>
      <c r="AL1795" s="25" t="s">
        <v>20</v>
      </c>
      <c r="AM1795" s="25">
        <v>5</v>
      </c>
      <c r="AN1795" s="25">
        <v>100</v>
      </c>
      <c r="AO1795" s="25">
        <v>75</v>
      </c>
      <c r="AP1795" s="25">
        <v>36</v>
      </c>
      <c r="AQ1795" s="25">
        <v>0.32500000000000001</v>
      </c>
      <c r="AR1795" s="25">
        <v>2.7E-4</v>
      </c>
      <c r="AS1795" s="157">
        <v>85</v>
      </c>
      <c r="AT1795" s="93">
        <v>44713</v>
      </c>
      <c r="AU1795" s="92" t="s">
        <v>3611</v>
      </c>
      <c r="AV1795" s="91" t="s">
        <v>152</v>
      </c>
      <c r="AW1795" s="92" t="s">
        <v>152</v>
      </c>
      <c r="AX1795" s="92" t="s">
        <v>48</v>
      </c>
      <c r="AY1795" s="91" t="s">
        <v>152</v>
      </c>
      <c r="AZ1795" s="23"/>
      <c r="BA1795" s="25" t="s">
        <v>4650</v>
      </c>
      <c r="BB1795" t="s">
        <v>25</v>
      </c>
      <c r="BC1795" t="e">
        <v>#N/A</v>
      </c>
      <c r="BD1795" t="e">
        <f>IF(Z1795=BC1795,"OK")</f>
        <v>#N/A</v>
      </c>
      <c r="BE1795">
        <v>6.5000000000000002E-2</v>
      </c>
      <c r="BF1795">
        <v>6.8999999999999997E-5</v>
      </c>
      <c r="BG1795">
        <v>370</v>
      </c>
      <c r="BH1795">
        <v>225</v>
      </c>
      <c r="BI1795">
        <v>165</v>
      </c>
      <c r="BJ1795">
        <v>13</v>
      </c>
      <c r="BK1795">
        <v>1.3736E-2</v>
      </c>
      <c r="BL1795" t="str">
        <f>IF(ABS(AN1795*AO1795*AP1795/1000000000/AR1795-1)&lt;0.1,"OK","NO")</f>
        <v>OK</v>
      </c>
      <c r="BN1795" s="183"/>
    </row>
    <row r="1796" spans="1:66" ht="38.25" x14ac:dyDescent="0.25">
      <c r="A1796" s="1"/>
      <c r="B1796" s="94">
        <v>1790</v>
      </c>
      <c r="C1796" s="43">
        <v>1135870</v>
      </c>
      <c r="D1796" s="45"/>
      <c r="E1796" s="36" t="s">
        <v>4649</v>
      </c>
      <c r="F1796" s="151" t="s">
        <v>21</v>
      </c>
      <c r="G1796" s="127" t="s">
        <v>29</v>
      </c>
      <c r="H1796" s="46" t="str">
        <f>IFERROR(IFERROR(IF(SEARCH("Usystems",$E1796)&gt;0,"Usystems"),IF(SEARCH("RIIFO",$E1796)&gt;0,"RIIFO","Uponor")),"Uponor")</f>
        <v>RIIFO</v>
      </c>
      <c r="I1796" s="25" t="str">
        <f>IFERROR(MID($D1796,1,7)+0,"")</f>
        <v/>
      </c>
      <c r="J1796" s="25" t="str">
        <f>IFERROR(MID($D1796,10,7)+0,"")</f>
        <v/>
      </c>
      <c r="K1796" s="25" t="str">
        <f>IFERROR(MID($D1796,19,7)+0,"")</f>
        <v/>
      </c>
      <c r="L1796" s="25" t="str">
        <f>IFERROR(MID($D1796,28,7)+0,"")</f>
        <v/>
      </c>
      <c r="M1796" s="25">
        <f>IF(IFERROR(MID($Q1796,1,7)+0,"")&lt;1130000,IF(INDEX(C:C,MATCH(LEFT(Q1796,7)+0,I:I,0))&lt;1130000,"",INDEX(C:C,MATCH(LEFT(Q1796,7)+0,I:I,0))),IFERROR(MID($Q1796,1,7)+0,""))</f>
        <v>1237213</v>
      </c>
      <c r="N1796" s="25" t="str">
        <f>IF(IFERROR(MID($Q1796,10,7)+0,"")&lt;1130000,"",IFERROR(MID($Q1796,10,7)+0,""))</f>
        <v/>
      </c>
      <c r="O1796" s="25" t="str">
        <f>IF(IFERROR(MID($Q1796,19,7)+0,"")&lt;1130000,"",IFERROR(MID($Q1796,19,7)+0,""))</f>
        <v/>
      </c>
      <c r="P1796" s="25">
        <f>IF(M1796="","",IF(N1796="",M1796,M1796&amp;", "&amp;N1796))</f>
        <v>1237213</v>
      </c>
      <c r="Q1796" s="25">
        <v>1237213</v>
      </c>
      <c r="R1796" s="25"/>
      <c r="S1796" s="35" t="s">
        <v>4324</v>
      </c>
      <c r="T1796" s="34" t="s">
        <v>36</v>
      </c>
      <c r="U1796" s="185">
        <v>489</v>
      </c>
      <c r="V1796" s="188">
        <v>489</v>
      </c>
      <c r="W1796" s="189">
        <v>611</v>
      </c>
      <c r="X1796" s="31">
        <v>672</v>
      </c>
      <c r="Y1796" s="90">
        <f>IFERROR(ROUND(X1796/W1796-1,2),"")</f>
        <v>0.1</v>
      </c>
      <c r="Z1796" s="31">
        <f>IF(OR(S1796="VLD MLC components",S1796="VLD MLC pipes",S1796="VLD PEX components",S1796="VLD PEX pipes",S1796="VLD PHC components",S1796="VLD PHC pipes",S1796="Controls VLD"),"По запросу",X1796)</f>
        <v>672</v>
      </c>
      <c r="AA1796" s="63">
        <f>ROUND(X1796/1.2,3)</f>
        <v>560</v>
      </c>
      <c r="AB1796" s="23">
        <v>509.16699999999997</v>
      </c>
      <c r="AC1796" s="190">
        <f>IFERROR(ROUND(AA1796/AB1796-1,2),"")</f>
        <v>0.1</v>
      </c>
      <c r="AD1796" s="25">
        <v>0.08</v>
      </c>
      <c r="AE1796" s="25">
        <v>5.3999999999999998E-5</v>
      </c>
      <c r="AF1796" s="25">
        <v>0</v>
      </c>
      <c r="AG1796" s="25">
        <v>20</v>
      </c>
      <c r="AH1796" s="25">
        <v>20</v>
      </c>
      <c r="AI1796" s="25">
        <v>20</v>
      </c>
      <c r="AJ1796" s="25" t="s">
        <v>20</v>
      </c>
      <c r="AK1796" s="42" t="s">
        <v>19</v>
      </c>
      <c r="AL1796" s="25" t="s">
        <v>20</v>
      </c>
      <c r="AM1796" s="25">
        <v>5</v>
      </c>
      <c r="AN1796" s="25">
        <v>100</v>
      </c>
      <c r="AO1796" s="25">
        <v>75</v>
      </c>
      <c r="AP1796" s="25">
        <v>36</v>
      </c>
      <c r="AQ1796" s="25">
        <v>0.4</v>
      </c>
      <c r="AR1796" s="25">
        <v>2.7E-4</v>
      </c>
      <c r="AS1796" s="157" t="s">
        <v>22</v>
      </c>
      <c r="AT1796" s="93">
        <v>44713</v>
      </c>
      <c r="AU1796" s="92" t="s">
        <v>3611</v>
      </c>
      <c r="AV1796" s="91" t="s">
        <v>152</v>
      </c>
      <c r="AW1796" s="92" t="s">
        <v>152</v>
      </c>
      <c r="AX1796" s="92" t="s">
        <v>48</v>
      </c>
      <c r="AY1796" s="91" t="s">
        <v>152</v>
      </c>
      <c r="AZ1796" s="23"/>
      <c r="BA1796" s="25" t="s">
        <v>4648</v>
      </c>
      <c r="BB1796" t="s">
        <v>25</v>
      </c>
      <c r="BC1796" t="e">
        <v>#N/A</v>
      </c>
      <c r="BD1796" t="e">
        <f>IF(Z1796=BC1796,"OK")</f>
        <v>#N/A</v>
      </c>
      <c r="BE1796">
        <v>0.08</v>
      </c>
      <c r="BF1796">
        <v>8.6000000000000003E-5</v>
      </c>
      <c r="BG1796">
        <v>370</v>
      </c>
      <c r="BH1796">
        <v>225</v>
      </c>
      <c r="BI1796">
        <v>165</v>
      </c>
      <c r="BJ1796">
        <v>12.8</v>
      </c>
      <c r="BK1796">
        <v>1.3736E-2</v>
      </c>
      <c r="BL1796" t="str">
        <f>IF(ABS(AN1796*AO1796*AP1796/1000000000/AR1796-1)&lt;0.1,"OK","NO")</f>
        <v>OK</v>
      </c>
      <c r="BN1796" s="183"/>
    </row>
    <row r="1797" spans="1:66" ht="25.5" x14ac:dyDescent="0.25">
      <c r="A1797" s="1"/>
      <c r="B1797" s="94">
        <v>1791</v>
      </c>
      <c r="C1797" s="43">
        <v>1135871</v>
      </c>
      <c r="D1797" s="45"/>
      <c r="E1797" s="36" t="s">
        <v>4647</v>
      </c>
      <c r="F1797" s="151" t="s">
        <v>21</v>
      </c>
      <c r="G1797" s="127" t="s">
        <v>27</v>
      </c>
      <c r="H1797" s="46" t="str">
        <f>IFERROR(IFERROR(IF(SEARCH("Usystems",$E1797)&gt;0,"Usystems"),IF(SEARCH("RIIFO",$E1797)&gt;0,"RIIFO","Uponor")),"Uponor")</f>
        <v>RIIFO</v>
      </c>
      <c r="I1797" s="25" t="str">
        <f>IFERROR(MID($D1797,1,7)+0,"")</f>
        <v/>
      </c>
      <c r="J1797" s="25" t="str">
        <f>IFERROR(MID($D1797,10,7)+0,"")</f>
        <v/>
      </c>
      <c r="K1797" s="25" t="str">
        <f>IFERROR(MID($D1797,19,7)+0,"")</f>
        <v/>
      </c>
      <c r="L1797" s="25" t="str">
        <f>IFERROR(MID($D1797,28,7)+0,"")</f>
        <v/>
      </c>
      <c r="M1797" s="25">
        <f>IF(IFERROR(MID($Q1797,1,7)+0,"")&lt;1130000,IF(INDEX(C:C,MATCH(LEFT(Q1797,7)+0,I:I,0))&lt;1130000,"",INDEX(C:C,MATCH(LEFT(Q1797,7)+0,I:I,0))),IFERROR(MID($Q1797,1,7)+0,""))</f>
        <v>1237214</v>
      </c>
      <c r="N1797" s="25" t="str">
        <f>IF(IFERROR(MID($Q1797,10,7)+0,"")&lt;1130000,"",IFERROR(MID($Q1797,10,7)+0,""))</f>
        <v/>
      </c>
      <c r="O1797" s="25" t="str">
        <f>IF(IFERROR(MID($Q1797,19,7)+0,"")&lt;1130000,"",IFERROR(MID($Q1797,19,7)+0,""))</f>
        <v/>
      </c>
      <c r="P1797" s="25">
        <f>IF(M1797="","",IF(N1797="",M1797,M1797&amp;", "&amp;N1797))</f>
        <v>1237214</v>
      </c>
      <c r="Q1797" s="25">
        <v>1237214</v>
      </c>
      <c r="R1797" s="25"/>
      <c r="S1797" s="35" t="s">
        <v>4324</v>
      </c>
      <c r="T1797" s="34" t="s">
        <v>36</v>
      </c>
      <c r="U1797" s="185">
        <v>558</v>
      </c>
      <c r="V1797" s="188">
        <v>558</v>
      </c>
      <c r="W1797" s="189">
        <v>616</v>
      </c>
      <c r="X1797" s="31">
        <v>678</v>
      </c>
      <c r="Y1797" s="90">
        <f>IFERROR(ROUND(X1797/W1797-1,2),"")</f>
        <v>0.1</v>
      </c>
      <c r="Z1797" s="31">
        <f>IF(OR(S1797="VLD MLC components",S1797="VLD MLC pipes",S1797="VLD PEX components",S1797="VLD PEX pipes",S1797="VLD PHC components",S1797="VLD PHC pipes",S1797="Controls VLD"),"По запросу",X1797)</f>
        <v>678</v>
      </c>
      <c r="AA1797" s="63">
        <f>ROUND(X1797/1.2,3)</f>
        <v>565</v>
      </c>
      <c r="AB1797" s="23">
        <v>513.33299999999997</v>
      </c>
      <c r="AC1797" s="190">
        <f>IFERROR(ROUND(AA1797/AB1797-1,2),"")</f>
        <v>0.1</v>
      </c>
      <c r="AD1797" s="25">
        <v>9.4E-2</v>
      </c>
      <c r="AE1797" s="25">
        <v>5.3999999999999998E-5</v>
      </c>
      <c r="AF1797" s="25">
        <v>0</v>
      </c>
      <c r="AG1797" s="25" t="s">
        <v>22</v>
      </c>
      <c r="AH1797" s="25">
        <v>0</v>
      </c>
      <c r="AI1797" s="25">
        <v>0</v>
      </c>
      <c r="AJ1797" s="25" t="s">
        <v>20</v>
      </c>
      <c r="AK1797" s="42" t="s">
        <v>19</v>
      </c>
      <c r="AL1797" s="25" t="s">
        <v>20</v>
      </c>
      <c r="AM1797" s="25">
        <v>5</v>
      </c>
      <c r="AN1797" s="25">
        <v>100</v>
      </c>
      <c r="AO1797" s="25">
        <v>75</v>
      </c>
      <c r="AP1797" s="25">
        <v>36</v>
      </c>
      <c r="AQ1797" s="25">
        <v>0.47</v>
      </c>
      <c r="AR1797" s="25">
        <v>2.7E-4</v>
      </c>
      <c r="AS1797" s="157" t="s">
        <v>22</v>
      </c>
      <c r="AT1797" s="93">
        <v>44713</v>
      </c>
      <c r="AU1797" s="92" t="s">
        <v>3611</v>
      </c>
      <c r="AV1797" s="91" t="s">
        <v>152</v>
      </c>
      <c r="AW1797" s="92" t="s">
        <v>152</v>
      </c>
      <c r="AX1797" s="92" t="s">
        <v>48</v>
      </c>
      <c r="AY1797" s="91" t="s">
        <v>152</v>
      </c>
      <c r="AZ1797" s="23"/>
      <c r="BA1797" s="25" t="s">
        <v>4646</v>
      </c>
      <c r="BB1797" t="s">
        <v>25</v>
      </c>
      <c r="BC1797" t="e">
        <v>#N/A</v>
      </c>
      <c r="BD1797" t="e">
        <f>IF(Z1797=BC1797,"OK")</f>
        <v>#N/A</v>
      </c>
      <c r="BE1797">
        <v>9.4E-2</v>
      </c>
      <c r="BF1797">
        <v>1.1400000000000001E-4</v>
      </c>
      <c r="BG1797">
        <v>370</v>
      </c>
      <c r="BH1797">
        <v>225</v>
      </c>
      <c r="BI1797">
        <v>165</v>
      </c>
      <c r="BJ1797">
        <v>11.3</v>
      </c>
      <c r="BK1797">
        <v>1.3736E-2</v>
      </c>
      <c r="BL1797" t="str">
        <f>IF(ABS(AN1797*AO1797*AP1797/1000000000/AR1797-1)&lt;0.1,"OK","NO")</f>
        <v>OK</v>
      </c>
      <c r="BN1797" s="183"/>
    </row>
    <row r="1798" spans="1:66" ht="25.5" x14ac:dyDescent="0.25">
      <c r="A1798" s="1"/>
      <c r="B1798" s="94">
        <v>1792</v>
      </c>
      <c r="C1798" s="43">
        <v>1135872</v>
      </c>
      <c r="D1798" s="45"/>
      <c r="E1798" s="36" t="s">
        <v>4645</v>
      </c>
      <c r="F1798" s="151" t="s">
        <v>21</v>
      </c>
      <c r="G1798" s="102" t="s">
        <v>2182</v>
      </c>
      <c r="H1798" s="46" t="str">
        <f>IFERROR(IFERROR(IF(SEARCH("Usystems",$E1798)&gt;0,"Usystems"),IF(SEARCH("RIIFO",$E1798)&gt;0,"RIIFO","Uponor")),"Uponor")</f>
        <v>RIIFO</v>
      </c>
      <c r="I1798" s="25" t="str">
        <f>IFERROR(MID($D1798,1,7)+0,"")</f>
        <v/>
      </c>
      <c r="J1798" s="25" t="str">
        <f>IFERROR(MID($D1798,10,7)+0,"")</f>
        <v/>
      </c>
      <c r="K1798" s="25" t="str">
        <f>IFERROR(MID($D1798,19,7)+0,"")</f>
        <v/>
      </c>
      <c r="L1798" s="25" t="str">
        <f>IFERROR(MID($D1798,28,7)+0,"")</f>
        <v/>
      </c>
      <c r="M1798" s="25" t="str">
        <f>IF(IFERROR(MID($Q1798,1,7)+0,"")&lt;1130000,IF(INDEX(C:C,MATCH(LEFT(Q1798,7)+0,I:I,0))&lt;1130000,"",INDEX(C:C,MATCH(LEFT(Q1798,7)+0,I:I,0))),IFERROR(MID($Q1798,1,7)+0,""))</f>
        <v/>
      </c>
      <c r="N1798" s="25" t="str">
        <f>IF(IFERROR(MID($Q1798,10,7)+0,"")&lt;1130000,"",IFERROR(MID($Q1798,10,7)+0,""))</f>
        <v/>
      </c>
      <c r="O1798" s="25" t="str">
        <f>IF(IFERROR(MID($Q1798,19,7)+0,"")&lt;1130000,"",IFERROR(MID($Q1798,19,7)+0,""))</f>
        <v/>
      </c>
      <c r="P1798" s="25" t="str">
        <f>IF(M1798="","",IF(N1798="",M1798,M1798&amp;", "&amp;N1798))</f>
        <v/>
      </c>
      <c r="Q1798" s="25"/>
      <c r="R1798" s="25"/>
      <c r="S1798" s="35" t="s">
        <v>4324</v>
      </c>
      <c r="T1798" s="34" t="s">
        <v>36</v>
      </c>
      <c r="U1798" s="185">
        <v>996</v>
      </c>
      <c r="V1798" s="188">
        <v>996</v>
      </c>
      <c r="W1798" s="189">
        <v>1206</v>
      </c>
      <c r="X1798" s="31">
        <v>1327</v>
      </c>
      <c r="Y1798" s="90">
        <f>IFERROR(ROUND(X1798/W1798-1,2),"")</f>
        <v>0.1</v>
      </c>
      <c r="Z1798" s="31">
        <f>IF(OR(S1798="VLD MLC components",S1798="VLD MLC pipes",S1798="VLD PEX components",S1798="VLD PEX pipes",S1798="VLD PHC components",S1798="VLD PHC pipes",S1798="Controls VLD"),"По запросу",X1798)</f>
        <v>1327</v>
      </c>
      <c r="AA1798" s="63">
        <f>ROUND(X1798/1.2,3)</f>
        <v>1105.8330000000001</v>
      </c>
      <c r="AB1798" s="23">
        <v>1005</v>
      </c>
      <c r="AC1798" s="190">
        <f>IFERROR(ROUND(AA1798/AB1798-1,2),"")</f>
        <v>0.1</v>
      </c>
      <c r="AD1798" s="25">
        <v>0.17899999999999999</v>
      </c>
      <c r="AE1798" s="25">
        <v>5.3999999999999998E-5</v>
      </c>
      <c r="AF1798" s="25">
        <v>0</v>
      </c>
      <c r="AG1798" s="25" t="s">
        <v>22</v>
      </c>
      <c r="AH1798" s="25">
        <v>0</v>
      </c>
      <c r="AI1798" s="25">
        <v>0</v>
      </c>
      <c r="AJ1798" s="25" t="s">
        <v>20</v>
      </c>
      <c r="AK1798" s="42" t="s">
        <v>19</v>
      </c>
      <c r="AL1798" s="25" t="s">
        <v>20</v>
      </c>
      <c r="AM1798" s="25">
        <v>5</v>
      </c>
      <c r="AN1798" s="25">
        <v>100</v>
      </c>
      <c r="AO1798" s="25">
        <v>75</v>
      </c>
      <c r="AP1798" s="25">
        <v>36</v>
      </c>
      <c r="AQ1798" s="25">
        <v>0.89500000000000002</v>
      </c>
      <c r="AR1798" s="25">
        <v>2.7E-4</v>
      </c>
      <c r="AS1798" s="157">
        <v>5</v>
      </c>
      <c r="AT1798" s="93">
        <v>44713</v>
      </c>
      <c r="AU1798" s="92" t="s">
        <v>3611</v>
      </c>
      <c r="AV1798" s="91" t="s">
        <v>152</v>
      </c>
      <c r="AW1798" s="92" t="s">
        <v>152</v>
      </c>
      <c r="AX1798" s="92" t="s">
        <v>48</v>
      </c>
      <c r="AY1798" s="91" t="s">
        <v>152</v>
      </c>
      <c r="AZ1798" s="23"/>
      <c r="BA1798" s="25" t="s">
        <v>4644</v>
      </c>
      <c r="BB1798" t="s">
        <v>25</v>
      </c>
      <c r="BC1798" t="e">
        <v>#N/A</v>
      </c>
      <c r="BD1798" t="e">
        <f>IF(Z1798=BC1798,"OK")</f>
        <v>#N/A</v>
      </c>
      <c r="BE1798">
        <v>0.17899999999999999</v>
      </c>
      <c r="BF1798">
        <v>1.7200000000000001E-4</v>
      </c>
      <c r="BG1798">
        <v>370</v>
      </c>
      <c r="BH1798">
        <v>225</v>
      </c>
      <c r="BI1798">
        <v>165</v>
      </c>
      <c r="BJ1798">
        <v>14.3</v>
      </c>
      <c r="BK1798">
        <v>1.3736E-2</v>
      </c>
      <c r="BL1798" t="str">
        <f>IF(ABS(AN1798*AO1798*AP1798/1000000000/AR1798-1)&lt;0.1,"OK","NO")</f>
        <v>OK</v>
      </c>
      <c r="BN1798" s="183"/>
    </row>
    <row r="1799" spans="1:66" ht="38.25" x14ac:dyDescent="0.25">
      <c r="A1799" s="1"/>
      <c r="B1799" s="94">
        <v>1793</v>
      </c>
      <c r="C1799" s="43">
        <v>1135873</v>
      </c>
      <c r="D1799" s="45"/>
      <c r="E1799" s="36" t="s">
        <v>4643</v>
      </c>
      <c r="F1799" s="151" t="s">
        <v>21</v>
      </c>
      <c r="G1799" s="41" t="s">
        <v>29</v>
      </c>
      <c r="H1799" s="46" t="str">
        <f>IFERROR(IFERROR(IF(SEARCH("Usystems",$E1799)&gt;0,"Usystems"),IF(SEARCH("RIIFO",$E1799)&gt;0,"RIIFO","Uponor")),"Uponor")</f>
        <v>RIIFO</v>
      </c>
      <c r="I1799" s="25" t="str">
        <f>IFERROR(MID($D1799,1,7)+0,"")</f>
        <v/>
      </c>
      <c r="J1799" s="25" t="str">
        <f>IFERROR(MID($D1799,10,7)+0,"")</f>
        <v/>
      </c>
      <c r="K1799" s="25" t="str">
        <f>IFERROR(MID($D1799,19,7)+0,"")</f>
        <v/>
      </c>
      <c r="L1799" s="25" t="str">
        <f>IFERROR(MID($D1799,28,7)+0,"")</f>
        <v/>
      </c>
      <c r="M1799" s="25">
        <f>IF(IFERROR(MID($Q1799,1,7)+0,"")&lt;1130000,IF(INDEX(C:C,MATCH(LEFT(Q1799,7)+0,I:I,0))&lt;1130000,"",INDEX(C:C,MATCH(LEFT(Q1799,7)+0,I:I,0))),IFERROR(MID($Q1799,1,7)+0,""))</f>
        <v>1237221</v>
      </c>
      <c r="N1799" s="25" t="str">
        <f>IF(IFERROR(MID($Q1799,10,7)+0,"")&lt;1130000,"",IFERROR(MID($Q1799,10,7)+0,""))</f>
        <v/>
      </c>
      <c r="O1799" s="25" t="str">
        <f>IF(IFERROR(MID($Q1799,19,7)+0,"")&lt;1130000,"",IFERROR(MID($Q1799,19,7)+0,""))</f>
        <v/>
      </c>
      <c r="P1799" s="25">
        <f>IF(M1799="","",IF(N1799="",M1799,M1799&amp;", "&amp;N1799))</f>
        <v>1237221</v>
      </c>
      <c r="Q1799" s="25">
        <v>1237221</v>
      </c>
      <c r="R1799" s="25"/>
      <c r="S1799" s="35" t="s">
        <v>4324</v>
      </c>
      <c r="T1799" s="34" t="s">
        <v>36</v>
      </c>
      <c r="U1799" s="185">
        <v>421</v>
      </c>
      <c r="V1799" s="188">
        <v>421</v>
      </c>
      <c r="W1799" s="189">
        <v>529</v>
      </c>
      <c r="X1799" s="31">
        <v>582</v>
      </c>
      <c r="Y1799" s="90">
        <f>IFERROR(ROUND(X1799/W1799-1,2),"")</f>
        <v>0.1</v>
      </c>
      <c r="Z1799" s="31">
        <f>IF(OR(S1799="VLD MLC components",S1799="VLD MLC pipes",S1799="VLD PEX components",S1799="VLD PEX pipes",S1799="VLD PHC components",S1799="VLD PHC pipes",S1799="Controls VLD"),"По запросу",X1799)</f>
        <v>582</v>
      </c>
      <c r="AA1799" s="63">
        <f>ROUND(X1799/1.2,3)</f>
        <v>485</v>
      </c>
      <c r="AB1799" s="23">
        <v>440.83300000000003</v>
      </c>
      <c r="AC1799" s="190">
        <f>IFERROR(ROUND(AA1799/AB1799-1,2),"")</f>
        <v>0.1</v>
      </c>
      <c r="AD1799" s="25">
        <v>6.5000000000000002E-2</v>
      </c>
      <c r="AE1799" s="25">
        <v>5.3999999999999998E-5</v>
      </c>
      <c r="AF1799" s="25">
        <v>0</v>
      </c>
      <c r="AG1799" s="25">
        <v>670</v>
      </c>
      <c r="AH1799" s="25">
        <v>680</v>
      </c>
      <c r="AI1799" s="25">
        <v>0</v>
      </c>
      <c r="AJ1799" s="25" t="s">
        <v>20</v>
      </c>
      <c r="AK1799" s="42" t="s">
        <v>19</v>
      </c>
      <c r="AL1799" s="25" t="s">
        <v>20</v>
      </c>
      <c r="AM1799" s="25">
        <v>5</v>
      </c>
      <c r="AN1799" s="25">
        <v>100</v>
      </c>
      <c r="AO1799" s="25">
        <v>75</v>
      </c>
      <c r="AP1799" s="25">
        <v>36</v>
      </c>
      <c r="AQ1799" s="25">
        <v>0.35099999999999998</v>
      </c>
      <c r="AR1799" s="25">
        <v>2.7E-4</v>
      </c>
      <c r="AS1799" s="157">
        <v>1210</v>
      </c>
      <c r="AT1799" s="93">
        <v>44713</v>
      </c>
      <c r="AU1799" s="92" t="s">
        <v>3611</v>
      </c>
      <c r="AV1799" s="91" t="s">
        <v>152</v>
      </c>
      <c r="AW1799" s="92" t="s">
        <v>152</v>
      </c>
      <c r="AX1799" s="92" t="s">
        <v>48</v>
      </c>
      <c r="AY1799" s="91" t="s">
        <v>152</v>
      </c>
      <c r="AZ1799" s="23"/>
      <c r="BA1799" s="25" t="s">
        <v>4642</v>
      </c>
      <c r="BB1799" t="s">
        <v>25</v>
      </c>
      <c r="BC1799" t="e">
        <v>#N/A</v>
      </c>
      <c r="BD1799" t="e">
        <f>IF(Z1799=BC1799,"OK")</f>
        <v>#N/A</v>
      </c>
      <c r="BE1799">
        <v>6.5000000000000002E-2</v>
      </c>
      <c r="BF1799">
        <v>6.8999999999999997E-5</v>
      </c>
      <c r="BG1799">
        <v>370</v>
      </c>
      <c r="BH1799">
        <v>225</v>
      </c>
      <c r="BI1799">
        <v>165</v>
      </c>
      <c r="BJ1799">
        <v>13</v>
      </c>
      <c r="BK1799">
        <v>1.3736E-2</v>
      </c>
      <c r="BL1799" t="str">
        <f>IF(ABS(AN1799*AO1799*AP1799/1000000000/AR1799-1)&lt;0.1,"OK","NO")</f>
        <v>OK</v>
      </c>
      <c r="BN1799" s="183"/>
    </row>
    <row r="1800" spans="1:66" ht="38.25" x14ac:dyDescent="0.25">
      <c r="A1800" s="1"/>
      <c r="B1800" s="94">
        <v>1794</v>
      </c>
      <c r="C1800" s="43">
        <v>1135874</v>
      </c>
      <c r="D1800" s="45"/>
      <c r="E1800" s="36" t="s">
        <v>4641</v>
      </c>
      <c r="F1800" s="151" t="s">
        <v>21</v>
      </c>
      <c r="G1800" s="41" t="s">
        <v>29</v>
      </c>
      <c r="H1800" s="46" t="str">
        <f>IFERROR(IFERROR(IF(SEARCH("Usystems",$E1800)&gt;0,"Usystems"),IF(SEARCH("RIIFO",$E1800)&gt;0,"RIIFO","Uponor")),"Uponor")</f>
        <v>RIIFO</v>
      </c>
      <c r="I1800" s="25" t="str">
        <f>IFERROR(MID($D1800,1,7)+0,"")</f>
        <v/>
      </c>
      <c r="J1800" s="25" t="str">
        <f>IFERROR(MID($D1800,10,7)+0,"")</f>
        <v/>
      </c>
      <c r="K1800" s="25" t="str">
        <f>IFERROR(MID($D1800,19,7)+0,"")</f>
        <v/>
      </c>
      <c r="L1800" s="25" t="str">
        <f>IFERROR(MID($D1800,28,7)+0,"")</f>
        <v/>
      </c>
      <c r="M1800" s="25">
        <f>IF(IFERROR(MID($Q1800,1,7)+0,"")&lt;1130000,IF(INDEX(C:C,MATCH(LEFT(Q1800,7)+0,I:I,0))&lt;1130000,"",INDEX(C:C,MATCH(LEFT(Q1800,7)+0,I:I,0))),IFERROR(MID($Q1800,1,7)+0,""))</f>
        <v>1237222</v>
      </c>
      <c r="N1800" s="25" t="str">
        <f>IF(IFERROR(MID($Q1800,10,7)+0,"")&lt;1130000,"",IFERROR(MID($Q1800,10,7)+0,""))</f>
        <v/>
      </c>
      <c r="O1800" s="25" t="str">
        <f>IF(IFERROR(MID($Q1800,19,7)+0,"")&lt;1130000,"",IFERROR(MID($Q1800,19,7)+0,""))</f>
        <v/>
      </c>
      <c r="P1800" s="25">
        <f>IF(M1800="","",IF(N1800="",M1800,M1800&amp;", "&amp;N1800))</f>
        <v>1237222</v>
      </c>
      <c r="Q1800" s="25">
        <v>1237222</v>
      </c>
      <c r="R1800" s="25"/>
      <c r="S1800" s="35" t="s">
        <v>4324</v>
      </c>
      <c r="T1800" s="34" t="s">
        <v>36</v>
      </c>
      <c r="U1800" s="185">
        <v>481</v>
      </c>
      <c r="V1800" s="188">
        <v>481</v>
      </c>
      <c r="W1800" s="189">
        <v>572</v>
      </c>
      <c r="X1800" s="31">
        <v>629</v>
      </c>
      <c r="Y1800" s="90">
        <f>IFERROR(ROUND(X1800/W1800-1,2),"")</f>
        <v>0.1</v>
      </c>
      <c r="Z1800" s="31">
        <f>IF(OR(S1800="VLD MLC components",S1800="VLD MLC pipes",S1800="VLD PEX components",S1800="VLD PEX pipes",S1800="VLD PHC components",S1800="VLD PHC pipes",S1800="Controls VLD"),"По запросу",X1800)</f>
        <v>629</v>
      </c>
      <c r="AA1800" s="63">
        <f>ROUND(X1800/1.2,3)</f>
        <v>524.16700000000003</v>
      </c>
      <c r="AB1800" s="23">
        <v>476.66699999999997</v>
      </c>
      <c r="AC1800" s="190">
        <f>IFERROR(ROUND(AA1800/AB1800-1,2),"")</f>
        <v>0.1</v>
      </c>
      <c r="AD1800" s="25">
        <v>7.9000000000000001E-2</v>
      </c>
      <c r="AE1800" s="25">
        <v>5.3999999999999998E-5</v>
      </c>
      <c r="AF1800" s="25">
        <v>0</v>
      </c>
      <c r="AG1800" s="25">
        <v>276</v>
      </c>
      <c r="AH1800" s="25">
        <v>276</v>
      </c>
      <c r="AI1800" s="25">
        <v>276</v>
      </c>
      <c r="AJ1800" s="25" t="s">
        <v>20</v>
      </c>
      <c r="AK1800" s="42" t="s">
        <v>19</v>
      </c>
      <c r="AL1800" s="25" t="s">
        <v>20</v>
      </c>
      <c r="AM1800" s="25">
        <v>5</v>
      </c>
      <c r="AN1800" s="25">
        <v>100</v>
      </c>
      <c r="AO1800" s="25">
        <v>75</v>
      </c>
      <c r="AP1800" s="25">
        <v>36</v>
      </c>
      <c r="AQ1800" s="25">
        <v>0.39500000000000002</v>
      </c>
      <c r="AR1800" s="25">
        <v>2.7E-4</v>
      </c>
      <c r="AS1800" s="157">
        <v>101</v>
      </c>
      <c r="AT1800" s="93">
        <v>44713</v>
      </c>
      <c r="AU1800" s="92" t="s">
        <v>3611</v>
      </c>
      <c r="AV1800" s="91" t="s">
        <v>152</v>
      </c>
      <c r="AW1800" s="92" t="s">
        <v>152</v>
      </c>
      <c r="AX1800" s="92" t="s">
        <v>48</v>
      </c>
      <c r="AY1800" s="91" t="s">
        <v>152</v>
      </c>
      <c r="AZ1800" s="23"/>
      <c r="BA1800" s="25" t="s">
        <v>4640</v>
      </c>
      <c r="BB1800" t="s">
        <v>25</v>
      </c>
      <c r="BC1800" t="e">
        <v>#N/A</v>
      </c>
      <c r="BD1800" t="e">
        <f>IF(Z1800=BC1800,"OK")</f>
        <v>#N/A</v>
      </c>
      <c r="BE1800">
        <v>7.9000000000000001E-2</v>
      </c>
      <c r="BF1800">
        <v>6.8999999999999997E-5</v>
      </c>
      <c r="BG1800">
        <v>370</v>
      </c>
      <c r="BH1800">
        <v>225</v>
      </c>
      <c r="BI1800">
        <v>165</v>
      </c>
      <c r="BJ1800">
        <v>15.8</v>
      </c>
      <c r="BK1800">
        <v>1.3736E-2</v>
      </c>
      <c r="BL1800" t="str">
        <f>IF(ABS(AN1800*AO1800*AP1800/1000000000/AR1800-1)&lt;0.1,"OK","NO")</f>
        <v>OK</v>
      </c>
      <c r="BN1800" s="183"/>
    </row>
    <row r="1801" spans="1:66" ht="25.5" x14ac:dyDescent="0.25">
      <c r="A1801" s="1"/>
      <c r="B1801" s="94">
        <v>1795</v>
      </c>
      <c r="C1801" s="43">
        <v>1135875</v>
      </c>
      <c r="D1801" s="45"/>
      <c r="E1801" s="36" t="s">
        <v>4639</v>
      </c>
      <c r="F1801" s="151" t="s">
        <v>21</v>
      </c>
      <c r="G1801" s="28" t="s">
        <v>2182</v>
      </c>
      <c r="H1801" s="46" t="str">
        <f>IFERROR(IFERROR(IF(SEARCH("Usystems",$E1801)&gt;0,"Usystems"),IF(SEARCH("RIIFO",$E1801)&gt;0,"RIIFO","Uponor")),"Uponor")</f>
        <v>RIIFO</v>
      </c>
      <c r="I1801" s="25" t="str">
        <f>IFERROR(MID($D1801,1,7)+0,"")</f>
        <v/>
      </c>
      <c r="J1801" s="25" t="str">
        <f>IFERROR(MID($D1801,10,7)+0,"")</f>
        <v/>
      </c>
      <c r="K1801" s="25" t="str">
        <f>IFERROR(MID($D1801,19,7)+0,"")</f>
        <v/>
      </c>
      <c r="L1801" s="25" t="str">
        <f>IFERROR(MID($D1801,28,7)+0,"")</f>
        <v/>
      </c>
      <c r="M1801" s="25" t="str">
        <f>IF(IFERROR(MID($Q1801,1,7)+0,"")&lt;1130000,IF(INDEX(C:C,MATCH(LEFT(Q1801,7)+0,I:I,0))&lt;1130000,"",INDEX(C:C,MATCH(LEFT(Q1801,7)+0,I:I,0))),IFERROR(MID($Q1801,1,7)+0,""))</f>
        <v/>
      </c>
      <c r="N1801" s="25" t="str">
        <f>IF(IFERROR(MID($Q1801,10,7)+0,"")&lt;1130000,"",IFERROR(MID($Q1801,10,7)+0,""))</f>
        <v/>
      </c>
      <c r="O1801" s="25" t="str">
        <f>IF(IFERROR(MID($Q1801,19,7)+0,"")&lt;1130000,"",IFERROR(MID($Q1801,19,7)+0,""))</f>
        <v/>
      </c>
      <c r="P1801" s="25" t="str">
        <f>IF(M1801="","",IF(N1801="",M1801,M1801&amp;", "&amp;N1801))</f>
        <v/>
      </c>
      <c r="Q1801" s="25"/>
      <c r="R1801" s="25"/>
      <c r="S1801" s="35" t="s">
        <v>4324</v>
      </c>
      <c r="T1801" s="34" t="s">
        <v>36</v>
      </c>
      <c r="U1801" s="185">
        <v>578</v>
      </c>
      <c r="V1801" s="188">
        <v>578</v>
      </c>
      <c r="W1801" s="189">
        <v>632</v>
      </c>
      <c r="X1801" s="31">
        <v>695</v>
      </c>
      <c r="Y1801" s="90">
        <f>IFERROR(ROUND(X1801/W1801-1,2),"")</f>
        <v>0.1</v>
      </c>
      <c r="Z1801" s="31">
        <f>IF(OR(S1801="VLD MLC components",S1801="VLD MLC pipes",S1801="VLD PEX components",S1801="VLD PEX pipes",S1801="VLD PHC components",S1801="VLD PHC pipes",S1801="Controls VLD"),"По запросу",X1801)</f>
        <v>695</v>
      </c>
      <c r="AA1801" s="63">
        <f>ROUND(X1801/1.2,3)</f>
        <v>579.16700000000003</v>
      </c>
      <c r="AB1801" s="23">
        <v>526.66700000000003</v>
      </c>
      <c r="AC1801" s="190">
        <f>IFERROR(ROUND(AA1801/AB1801-1,2),"")</f>
        <v>0.1</v>
      </c>
      <c r="AD1801" s="25">
        <v>9.5000000000000001E-2</v>
      </c>
      <c r="AE1801" s="25">
        <v>5.3999999999999998E-5</v>
      </c>
      <c r="AF1801" s="25">
        <v>0</v>
      </c>
      <c r="AG1801" s="25">
        <v>10</v>
      </c>
      <c r="AH1801" s="25">
        <v>10</v>
      </c>
      <c r="AI1801" s="25">
        <v>10</v>
      </c>
      <c r="AJ1801" s="25" t="s">
        <v>20</v>
      </c>
      <c r="AK1801" s="42" t="s">
        <v>19</v>
      </c>
      <c r="AL1801" s="25" t="s">
        <v>20</v>
      </c>
      <c r="AM1801" s="25">
        <v>5</v>
      </c>
      <c r="AN1801" s="25">
        <v>100</v>
      </c>
      <c r="AO1801" s="25">
        <v>75</v>
      </c>
      <c r="AP1801" s="25">
        <v>36</v>
      </c>
      <c r="AQ1801" s="25">
        <v>0.47499999999999998</v>
      </c>
      <c r="AR1801" s="25">
        <v>2.7E-4</v>
      </c>
      <c r="AS1801" s="157">
        <v>10</v>
      </c>
      <c r="AT1801" s="93">
        <v>44713</v>
      </c>
      <c r="AU1801" s="92" t="s">
        <v>3611</v>
      </c>
      <c r="AV1801" s="91" t="s">
        <v>152</v>
      </c>
      <c r="AW1801" s="92" t="s">
        <v>152</v>
      </c>
      <c r="AX1801" s="92" t="s">
        <v>48</v>
      </c>
      <c r="AY1801" s="91" t="s">
        <v>152</v>
      </c>
      <c r="AZ1801" s="23"/>
      <c r="BA1801" s="25" t="s">
        <v>4638</v>
      </c>
      <c r="BB1801" t="s">
        <v>25</v>
      </c>
      <c r="BC1801" t="e">
        <v>#N/A</v>
      </c>
      <c r="BD1801" t="e">
        <f>IF(Z1801=BC1801,"OK")</f>
        <v>#N/A</v>
      </c>
      <c r="BE1801">
        <v>9.5000000000000001E-2</v>
      </c>
      <c r="BF1801">
        <v>1.1400000000000001E-4</v>
      </c>
      <c r="BG1801">
        <v>370</v>
      </c>
      <c r="BH1801">
        <v>225</v>
      </c>
      <c r="BI1801">
        <v>165</v>
      </c>
      <c r="BJ1801">
        <v>11.4</v>
      </c>
      <c r="BK1801">
        <v>1.3736E-2</v>
      </c>
      <c r="BL1801" t="str">
        <f>IF(ABS(AN1801*AO1801*AP1801/1000000000/AR1801-1)&lt;0.1,"OK","NO")</f>
        <v>OK</v>
      </c>
      <c r="BN1801" s="183"/>
    </row>
    <row r="1802" spans="1:66" ht="25.5" x14ac:dyDescent="0.25">
      <c r="A1802" s="1"/>
      <c r="B1802" s="94">
        <v>1796</v>
      </c>
      <c r="C1802" s="43">
        <v>1135876</v>
      </c>
      <c r="D1802" s="45"/>
      <c r="E1802" s="36" t="s">
        <v>4637</v>
      </c>
      <c r="F1802" s="151" t="s">
        <v>21</v>
      </c>
      <c r="G1802" s="102" t="s">
        <v>2182</v>
      </c>
      <c r="H1802" s="46" t="str">
        <f>IFERROR(IFERROR(IF(SEARCH("Usystems",$E1802)&gt;0,"Usystems"),IF(SEARCH("RIIFO",$E1802)&gt;0,"RIIFO","Uponor")),"Uponor")</f>
        <v>RIIFO</v>
      </c>
      <c r="I1802" s="25" t="str">
        <f>IFERROR(MID($D1802,1,7)+0,"")</f>
        <v/>
      </c>
      <c r="J1802" s="25" t="str">
        <f>IFERROR(MID($D1802,10,7)+0,"")</f>
        <v/>
      </c>
      <c r="K1802" s="25" t="str">
        <f>IFERROR(MID($D1802,19,7)+0,"")</f>
        <v/>
      </c>
      <c r="L1802" s="25" t="str">
        <f>IFERROR(MID($D1802,28,7)+0,"")</f>
        <v/>
      </c>
      <c r="M1802" s="25" t="str">
        <f>IF(IFERROR(MID($Q1802,1,7)+0,"")&lt;1130000,IF(INDEX(C:C,MATCH(LEFT(Q1802,7)+0,I:I,0))&lt;1130000,"",INDEX(C:C,MATCH(LEFT(Q1802,7)+0,I:I,0))),IFERROR(MID($Q1802,1,7)+0,""))</f>
        <v/>
      </c>
      <c r="N1802" s="25" t="str">
        <f>IF(IFERROR(MID($Q1802,10,7)+0,"")&lt;1130000,"",IFERROR(MID($Q1802,10,7)+0,""))</f>
        <v/>
      </c>
      <c r="O1802" s="25" t="str">
        <f>IF(IFERROR(MID($Q1802,19,7)+0,"")&lt;1130000,"",IFERROR(MID($Q1802,19,7)+0,""))</f>
        <v/>
      </c>
      <c r="P1802" s="25" t="str">
        <f>IF(M1802="","",IF(N1802="",M1802,M1802&amp;", "&amp;N1802))</f>
        <v/>
      </c>
      <c r="Q1802" s="25"/>
      <c r="R1802" s="25"/>
      <c r="S1802" s="35" t="s">
        <v>4324</v>
      </c>
      <c r="T1802" s="34" t="s">
        <v>36</v>
      </c>
      <c r="U1802" s="185">
        <v>727</v>
      </c>
      <c r="V1802" s="188">
        <v>727</v>
      </c>
      <c r="W1802" s="189">
        <v>831</v>
      </c>
      <c r="X1802" s="31">
        <v>914</v>
      </c>
      <c r="Y1802" s="90">
        <f>IFERROR(ROUND(X1802/W1802-1,2),"")</f>
        <v>0.1</v>
      </c>
      <c r="Z1802" s="31">
        <f>IF(OR(S1802="VLD MLC components",S1802="VLD MLC pipes",S1802="VLD PEX components",S1802="VLD PEX pipes",S1802="VLD PHC components",S1802="VLD PHC pipes",S1802="Controls VLD"),"По запросу",X1802)</f>
        <v>914</v>
      </c>
      <c r="AA1802" s="63">
        <f>ROUND(X1802/1.2,3)</f>
        <v>761.66700000000003</v>
      </c>
      <c r="AB1802" s="23">
        <v>692.5</v>
      </c>
      <c r="AC1802" s="190">
        <f>IFERROR(ROUND(AA1802/AB1802-1,2),"")</f>
        <v>0.1</v>
      </c>
      <c r="AD1802" s="25">
        <v>0.123</v>
      </c>
      <c r="AE1802" s="25">
        <v>4.0500000000000002E-5</v>
      </c>
      <c r="AF1802" s="25">
        <v>0</v>
      </c>
      <c r="AG1802" s="25" t="s">
        <v>22</v>
      </c>
      <c r="AH1802" s="25">
        <v>0</v>
      </c>
      <c r="AI1802" s="25">
        <v>0</v>
      </c>
      <c r="AJ1802" s="25" t="s">
        <v>20</v>
      </c>
      <c r="AK1802" s="42" t="s">
        <v>19</v>
      </c>
      <c r="AL1802" s="25" t="s">
        <v>20</v>
      </c>
      <c r="AM1802" s="25">
        <v>1</v>
      </c>
      <c r="AN1802" s="25">
        <v>25</v>
      </c>
      <c r="AO1802" s="25">
        <v>45</v>
      </c>
      <c r="AP1802" s="25">
        <v>36</v>
      </c>
      <c r="AQ1802" s="25">
        <v>0.123</v>
      </c>
      <c r="AR1802" s="25">
        <v>4.0500000000000002E-5</v>
      </c>
      <c r="AS1802" s="157" t="s">
        <v>22</v>
      </c>
      <c r="AT1802" s="93">
        <v>44713</v>
      </c>
      <c r="AU1802" s="92" t="s">
        <v>3611</v>
      </c>
      <c r="AV1802" s="91" t="s">
        <v>152</v>
      </c>
      <c r="AW1802" s="92" t="s">
        <v>152</v>
      </c>
      <c r="AX1802" s="92" t="s">
        <v>48</v>
      </c>
      <c r="AY1802" s="91" t="s">
        <v>152</v>
      </c>
      <c r="AZ1802" s="23"/>
      <c r="BA1802" s="25" t="s">
        <v>4636</v>
      </c>
      <c r="BB1802" t="s">
        <v>25</v>
      </c>
      <c r="BC1802" t="e">
        <v>#N/A</v>
      </c>
      <c r="BD1802" t="e">
        <f>IF(Z1802=BC1802,"OK")</f>
        <v>#N/A</v>
      </c>
      <c r="BE1802">
        <v>0.123</v>
      </c>
      <c r="BF1802">
        <v>1.1400000000000001E-4</v>
      </c>
      <c r="BG1802">
        <v>370</v>
      </c>
      <c r="BH1802">
        <v>225</v>
      </c>
      <c r="BI1802">
        <v>165</v>
      </c>
      <c r="BJ1802">
        <v>14.8</v>
      </c>
      <c r="BK1802">
        <v>1.3736E-2</v>
      </c>
      <c r="BL1802" t="str">
        <f>IF(ABS(AN1802*AO1802*AP1802/1000000000/AR1802-1)&lt;0.1,"OK","NO")</f>
        <v>OK</v>
      </c>
      <c r="BN1802" s="183"/>
    </row>
    <row r="1803" spans="1:66" ht="38.25" x14ac:dyDescent="0.25">
      <c r="A1803" s="1"/>
      <c r="B1803" s="94">
        <v>1797</v>
      </c>
      <c r="C1803" s="43">
        <v>1135674</v>
      </c>
      <c r="D1803" s="45"/>
      <c r="E1803" s="36" t="s">
        <v>4635</v>
      </c>
      <c r="F1803" s="151" t="s">
        <v>21</v>
      </c>
      <c r="G1803" s="41" t="s">
        <v>29</v>
      </c>
      <c r="H1803" s="46" t="str">
        <f>IFERROR(IFERROR(IF(SEARCH("Usystems",$E1803)&gt;0,"Usystems"),IF(SEARCH("RIIFO",$E1803)&gt;0,"RIIFO","Uponor")),"Uponor")</f>
        <v>RIIFO</v>
      </c>
      <c r="I1803" s="25" t="str">
        <f>IFERROR(MID($D1803,1,7)+0,"")</f>
        <v/>
      </c>
      <c r="J1803" s="25" t="str">
        <f>IFERROR(MID($D1803,10,7)+0,"")</f>
        <v/>
      </c>
      <c r="K1803" s="25" t="str">
        <f>IFERROR(MID($D1803,19,7)+0,"")</f>
        <v/>
      </c>
      <c r="L1803" s="25" t="str">
        <f>IFERROR(MID($D1803,28,7)+0,"")</f>
        <v/>
      </c>
      <c r="M1803" s="25">
        <f>IF(IFERROR(MID($Q1803,1,7)+0,"")&lt;1130000,IF(INDEX(C:C,MATCH(LEFT(Q1803,7)+0,I:I,0))&lt;1130000,"",INDEX(C:C,MATCH(LEFT(Q1803,7)+0,I:I,0))),IFERROR(MID($Q1803,1,7)+0,""))</f>
        <v>1237251</v>
      </c>
      <c r="N1803" s="25" t="str">
        <f>IF(IFERROR(MID($Q1803,10,7)+0,"")&lt;1130000,"",IFERROR(MID($Q1803,10,7)+0,""))</f>
        <v/>
      </c>
      <c r="O1803" s="25" t="str">
        <f>IF(IFERROR(MID($Q1803,19,7)+0,"")&lt;1130000,"",IFERROR(MID($Q1803,19,7)+0,""))</f>
        <v/>
      </c>
      <c r="P1803" s="25">
        <f>IF(M1803="","",IF(N1803="",M1803,M1803&amp;", "&amp;N1803))</f>
        <v>1237251</v>
      </c>
      <c r="Q1803" s="25">
        <v>1237251</v>
      </c>
      <c r="R1803" s="25"/>
      <c r="S1803" s="35" t="s">
        <v>4324</v>
      </c>
      <c r="T1803" s="34" t="s">
        <v>36</v>
      </c>
      <c r="U1803" s="185">
        <v>574</v>
      </c>
      <c r="V1803" s="188">
        <v>574</v>
      </c>
      <c r="W1803" s="189">
        <v>674</v>
      </c>
      <c r="X1803" s="31">
        <v>741</v>
      </c>
      <c r="Y1803" s="90">
        <f>IFERROR(ROUND(X1803/W1803-1,2),"")</f>
        <v>0.1</v>
      </c>
      <c r="Z1803" s="31">
        <f>IF(OR(S1803="VLD MLC components",S1803="VLD MLC pipes",S1803="VLD PEX components",S1803="VLD PEX pipes",S1803="VLD PHC components",S1803="VLD PHC pipes",S1803="Controls VLD"),"По запросу",X1803)</f>
        <v>741</v>
      </c>
      <c r="AA1803" s="63">
        <f>ROUND(X1803/1.2,3)</f>
        <v>617.5</v>
      </c>
      <c r="AB1803" s="23">
        <v>561.66700000000003</v>
      </c>
      <c r="AC1803" s="190">
        <f>IFERROR(ROUND(AA1803/AB1803-1,2),"")</f>
        <v>0.1</v>
      </c>
      <c r="AD1803" s="25">
        <v>9.0999999999999998E-2</v>
      </c>
      <c r="AE1803" s="25">
        <v>5.3999999999999998E-5</v>
      </c>
      <c r="AF1803" s="25">
        <v>0</v>
      </c>
      <c r="AG1803" s="25">
        <v>85</v>
      </c>
      <c r="AH1803" s="25">
        <v>105</v>
      </c>
      <c r="AI1803" s="25">
        <v>105</v>
      </c>
      <c r="AJ1803" s="25" t="s">
        <v>20</v>
      </c>
      <c r="AK1803" s="42" t="s">
        <v>19</v>
      </c>
      <c r="AL1803" s="25" t="s">
        <v>20</v>
      </c>
      <c r="AM1803" s="25">
        <v>5</v>
      </c>
      <c r="AN1803" s="25">
        <v>100</v>
      </c>
      <c r="AO1803" s="25">
        <v>75</v>
      </c>
      <c r="AP1803" s="25">
        <v>36</v>
      </c>
      <c r="AQ1803" s="25">
        <v>0.45500000000000002</v>
      </c>
      <c r="AR1803" s="25">
        <v>2.7E-4</v>
      </c>
      <c r="AS1803" s="157">
        <v>105</v>
      </c>
      <c r="AT1803" s="93">
        <v>44713</v>
      </c>
      <c r="AU1803" s="92" t="s">
        <v>3611</v>
      </c>
      <c r="AV1803" s="91" t="s">
        <v>152</v>
      </c>
      <c r="AW1803" s="92" t="s">
        <v>152</v>
      </c>
      <c r="AX1803" s="92" t="s">
        <v>48</v>
      </c>
      <c r="AY1803" s="91" t="s">
        <v>152</v>
      </c>
      <c r="AZ1803" s="23"/>
      <c r="BA1803" s="25" t="s">
        <v>4634</v>
      </c>
      <c r="BB1803" t="s">
        <v>25</v>
      </c>
      <c r="BC1803" t="e">
        <v>#N/A</v>
      </c>
      <c r="BD1803" t="e">
        <f>IF(Z1803=BC1803,"OK")</f>
        <v>#N/A</v>
      </c>
      <c r="BE1803">
        <v>9.0999999999999998E-2</v>
      </c>
      <c r="BF1803">
        <v>1.1400000000000001E-4</v>
      </c>
      <c r="BG1803">
        <v>370</v>
      </c>
      <c r="BH1803">
        <v>225</v>
      </c>
      <c r="BI1803">
        <v>165</v>
      </c>
      <c r="BJ1803">
        <v>10.9</v>
      </c>
      <c r="BK1803">
        <v>1.3736E-2</v>
      </c>
      <c r="BL1803" t="str">
        <f>IF(ABS(AN1803*AO1803*AP1803/1000000000/AR1803-1)&lt;0.1,"OK","NO")</f>
        <v>OK</v>
      </c>
      <c r="BN1803" s="183"/>
    </row>
    <row r="1804" spans="1:66" ht="38.25" x14ac:dyDescent="0.25">
      <c r="A1804" s="1"/>
      <c r="B1804" s="94">
        <v>1798</v>
      </c>
      <c r="C1804" s="43">
        <v>1135675</v>
      </c>
      <c r="D1804" s="45"/>
      <c r="E1804" s="36" t="s">
        <v>4633</v>
      </c>
      <c r="F1804" s="151" t="s">
        <v>21</v>
      </c>
      <c r="G1804" s="41" t="s">
        <v>29</v>
      </c>
      <c r="H1804" s="46" t="str">
        <f>IFERROR(IFERROR(IF(SEARCH("Usystems",$E1804)&gt;0,"Usystems"),IF(SEARCH("RIIFO",$E1804)&gt;0,"RIIFO","Uponor")),"Uponor")</f>
        <v>RIIFO</v>
      </c>
      <c r="I1804" s="25" t="str">
        <f>IFERROR(MID($D1804,1,7)+0,"")</f>
        <v/>
      </c>
      <c r="J1804" s="25" t="str">
        <f>IFERROR(MID($D1804,10,7)+0,"")</f>
        <v/>
      </c>
      <c r="K1804" s="25" t="str">
        <f>IFERROR(MID($D1804,19,7)+0,"")</f>
        <v/>
      </c>
      <c r="L1804" s="25" t="str">
        <f>IFERROR(MID($D1804,28,7)+0,"")</f>
        <v/>
      </c>
      <c r="M1804" s="25">
        <f>IF(IFERROR(MID($Q1804,1,7)+0,"")&lt;1130000,IF(INDEX(C:C,MATCH(LEFT(Q1804,7)+0,I:I,0))&lt;1130000,"",INDEX(C:C,MATCH(LEFT(Q1804,7)+0,I:I,0))),IFERROR(MID($Q1804,1,7)+0,""))</f>
        <v>1237252</v>
      </c>
      <c r="N1804" s="25" t="str">
        <f>IF(IFERROR(MID($Q1804,10,7)+0,"")&lt;1130000,"",IFERROR(MID($Q1804,10,7)+0,""))</f>
        <v/>
      </c>
      <c r="O1804" s="25" t="str">
        <f>IF(IFERROR(MID($Q1804,19,7)+0,"")&lt;1130000,"",IFERROR(MID($Q1804,19,7)+0,""))</f>
        <v/>
      </c>
      <c r="P1804" s="25">
        <f>IF(M1804="","",IF(N1804="",M1804,M1804&amp;", "&amp;N1804))</f>
        <v>1237252</v>
      </c>
      <c r="Q1804" s="25">
        <v>1237252</v>
      </c>
      <c r="R1804" s="25"/>
      <c r="S1804" s="35" t="s">
        <v>4324</v>
      </c>
      <c r="T1804" s="34" t="s">
        <v>36</v>
      </c>
      <c r="U1804" s="185">
        <v>676</v>
      </c>
      <c r="V1804" s="188">
        <v>676</v>
      </c>
      <c r="W1804" s="189">
        <v>798</v>
      </c>
      <c r="X1804" s="31">
        <v>878</v>
      </c>
      <c r="Y1804" s="90">
        <f>IFERROR(ROUND(X1804/W1804-1,2),"")</f>
        <v>0.1</v>
      </c>
      <c r="Z1804" s="31">
        <f>IF(OR(S1804="VLD MLC components",S1804="VLD MLC pipes",S1804="VLD PEX components",S1804="VLD PEX pipes",S1804="VLD PHC components",S1804="VLD PHC pipes",S1804="Controls VLD"),"По запросу",X1804)</f>
        <v>878</v>
      </c>
      <c r="AA1804" s="63">
        <f>ROUND(X1804/1.2,3)</f>
        <v>731.66700000000003</v>
      </c>
      <c r="AB1804" s="23">
        <v>665</v>
      </c>
      <c r="AC1804" s="190">
        <f>IFERROR(ROUND(AA1804/AB1804-1,2),"")</f>
        <v>0.1</v>
      </c>
      <c r="AD1804" s="25">
        <v>0.111</v>
      </c>
      <c r="AE1804" s="25">
        <v>5.3999999999999998E-5</v>
      </c>
      <c r="AF1804" s="25">
        <v>0</v>
      </c>
      <c r="AG1804" s="25">
        <v>95</v>
      </c>
      <c r="AH1804" s="25">
        <v>100</v>
      </c>
      <c r="AI1804" s="25">
        <v>100</v>
      </c>
      <c r="AJ1804" s="25" t="s">
        <v>20</v>
      </c>
      <c r="AK1804" s="42" t="s">
        <v>19</v>
      </c>
      <c r="AL1804" s="25" t="s">
        <v>20</v>
      </c>
      <c r="AM1804" s="25">
        <v>5</v>
      </c>
      <c r="AN1804" s="25">
        <v>100</v>
      </c>
      <c r="AO1804" s="25">
        <v>75</v>
      </c>
      <c r="AP1804" s="25">
        <v>36</v>
      </c>
      <c r="AQ1804" s="25">
        <v>0.55500000000000005</v>
      </c>
      <c r="AR1804" s="25">
        <v>2.7E-4</v>
      </c>
      <c r="AS1804" s="157">
        <v>100</v>
      </c>
      <c r="AT1804" s="93">
        <v>44713</v>
      </c>
      <c r="AU1804" s="92" t="s">
        <v>3611</v>
      </c>
      <c r="AV1804" s="91" t="s">
        <v>152</v>
      </c>
      <c r="AW1804" s="92" t="s">
        <v>152</v>
      </c>
      <c r="AX1804" s="92" t="s">
        <v>48</v>
      </c>
      <c r="AY1804" s="91" t="s">
        <v>152</v>
      </c>
      <c r="AZ1804" s="23"/>
      <c r="BA1804" s="25" t="s">
        <v>4632</v>
      </c>
      <c r="BB1804" t="s">
        <v>25</v>
      </c>
      <c r="BC1804" t="e">
        <v>#N/A</v>
      </c>
      <c r="BD1804" t="e">
        <f>IF(Z1804=BC1804,"OK")</f>
        <v>#N/A</v>
      </c>
      <c r="BE1804">
        <v>0.111</v>
      </c>
      <c r="BF1804">
        <v>1.1400000000000001E-4</v>
      </c>
      <c r="BG1804">
        <v>370</v>
      </c>
      <c r="BH1804">
        <v>225</v>
      </c>
      <c r="BI1804">
        <v>165</v>
      </c>
      <c r="BJ1804">
        <v>13.3</v>
      </c>
      <c r="BK1804">
        <v>1.3736E-2</v>
      </c>
      <c r="BL1804" t="str">
        <f>IF(ABS(AN1804*AO1804*AP1804/1000000000/AR1804-1)&lt;0.1,"OK","NO")</f>
        <v>OK</v>
      </c>
      <c r="BN1804" s="183"/>
    </row>
    <row r="1805" spans="1:66" ht="25.5" x14ac:dyDescent="0.25">
      <c r="A1805" s="1"/>
      <c r="B1805" s="94">
        <v>1799</v>
      </c>
      <c r="C1805" s="43">
        <v>1135676</v>
      </c>
      <c r="D1805" s="45"/>
      <c r="E1805" s="36" t="s">
        <v>4631</v>
      </c>
      <c r="F1805" s="151" t="s">
        <v>21</v>
      </c>
      <c r="G1805" s="102" t="s">
        <v>2182</v>
      </c>
      <c r="H1805" s="46" t="str">
        <f>IFERROR(IFERROR(IF(SEARCH("Usystems",$E1805)&gt;0,"Usystems"),IF(SEARCH("RIIFO",$E1805)&gt;0,"RIIFO","Uponor")),"Uponor")</f>
        <v>RIIFO</v>
      </c>
      <c r="I1805" s="25" t="str">
        <f>IFERROR(MID($D1805,1,7)+0,"")</f>
        <v/>
      </c>
      <c r="J1805" s="25" t="str">
        <f>IFERROR(MID($D1805,10,7)+0,"")</f>
        <v/>
      </c>
      <c r="K1805" s="25" t="str">
        <f>IFERROR(MID($D1805,19,7)+0,"")</f>
        <v/>
      </c>
      <c r="L1805" s="25" t="str">
        <f>IFERROR(MID($D1805,28,7)+0,"")</f>
        <v/>
      </c>
      <c r="M1805" s="25" t="str">
        <f>IF(IFERROR(MID($Q1805,1,7)+0,"")&lt;1130000,IF(INDEX(C:C,MATCH(LEFT(Q1805,7)+0,I:I,0))&lt;1130000,"",INDEX(C:C,MATCH(LEFT(Q1805,7)+0,I:I,0))),IFERROR(MID($Q1805,1,7)+0,""))</f>
        <v/>
      </c>
      <c r="N1805" s="25" t="str">
        <f>IF(IFERROR(MID($Q1805,10,7)+0,"")&lt;1130000,"",IFERROR(MID($Q1805,10,7)+0,""))</f>
        <v/>
      </c>
      <c r="O1805" s="25" t="str">
        <f>IF(IFERROR(MID($Q1805,19,7)+0,"")&lt;1130000,"",IFERROR(MID($Q1805,19,7)+0,""))</f>
        <v/>
      </c>
      <c r="P1805" s="25" t="str">
        <f>IF(M1805="","",IF(N1805="",M1805,M1805&amp;", "&amp;N1805))</f>
        <v/>
      </c>
      <c r="Q1805" s="25"/>
      <c r="R1805" s="25"/>
      <c r="S1805" s="35" t="s">
        <v>4324</v>
      </c>
      <c r="T1805" s="34" t="s">
        <v>36</v>
      </c>
      <c r="U1805" s="185">
        <v>999</v>
      </c>
      <c r="V1805" s="188">
        <v>999</v>
      </c>
      <c r="W1805" s="189">
        <v>1145</v>
      </c>
      <c r="X1805" s="31">
        <v>1260</v>
      </c>
      <c r="Y1805" s="90">
        <f>IFERROR(ROUND(X1805/W1805-1,2),"")</f>
        <v>0.1</v>
      </c>
      <c r="Z1805" s="31">
        <f>IF(OR(S1805="VLD MLC components",S1805="VLD MLC pipes",S1805="VLD PEX components",S1805="VLD PEX pipes",S1805="VLD PHC components",S1805="VLD PHC pipes",S1805="Controls VLD"),"По запросу",X1805)</f>
        <v>1260</v>
      </c>
      <c r="AA1805" s="63">
        <f>ROUND(X1805/1.2,3)</f>
        <v>1050</v>
      </c>
      <c r="AB1805" s="23">
        <v>954.16700000000003</v>
      </c>
      <c r="AC1805" s="190">
        <f>IFERROR(ROUND(AA1805/AB1805-1,2),"")</f>
        <v>0.1</v>
      </c>
      <c r="AD1805" s="25">
        <v>0.17399999999999999</v>
      </c>
      <c r="AE1805" s="25">
        <v>4.0500000000000002E-5</v>
      </c>
      <c r="AF1805" s="25">
        <v>0</v>
      </c>
      <c r="AG1805" s="25">
        <v>62</v>
      </c>
      <c r="AH1805" s="25">
        <v>92</v>
      </c>
      <c r="AI1805" s="25">
        <v>92</v>
      </c>
      <c r="AJ1805" s="25" t="s">
        <v>20</v>
      </c>
      <c r="AK1805" s="42" t="s">
        <v>19</v>
      </c>
      <c r="AL1805" s="25" t="s">
        <v>20</v>
      </c>
      <c r="AM1805" s="25">
        <v>1</v>
      </c>
      <c r="AN1805" s="25">
        <v>25</v>
      </c>
      <c r="AO1805" s="25">
        <v>45</v>
      </c>
      <c r="AP1805" s="25">
        <v>36</v>
      </c>
      <c r="AQ1805" s="25">
        <v>0.17399999999999999</v>
      </c>
      <c r="AR1805" s="25">
        <v>4.0500000000000002E-5</v>
      </c>
      <c r="AS1805" s="157">
        <v>103</v>
      </c>
      <c r="AT1805" s="93">
        <v>44713</v>
      </c>
      <c r="AU1805" s="92" t="s">
        <v>3611</v>
      </c>
      <c r="AV1805" s="91" t="s">
        <v>152</v>
      </c>
      <c r="AW1805" s="92" t="s">
        <v>152</v>
      </c>
      <c r="AX1805" s="92" t="s">
        <v>48</v>
      </c>
      <c r="AY1805" s="91" t="s">
        <v>152</v>
      </c>
      <c r="AZ1805" s="23"/>
      <c r="BA1805" s="25" t="s">
        <v>4630</v>
      </c>
      <c r="BB1805" t="s">
        <v>25</v>
      </c>
      <c r="BC1805" t="e">
        <v>#N/A</v>
      </c>
      <c r="BD1805" t="e">
        <f>IF(Z1805=BC1805,"OK")</f>
        <v>#N/A</v>
      </c>
      <c r="BE1805">
        <v>0.17399999999999999</v>
      </c>
      <c r="BF1805">
        <v>2.1100000000000001E-4</v>
      </c>
      <c r="BG1805">
        <v>370</v>
      </c>
      <c r="BH1805">
        <v>225</v>
      </c>
      <c r="BI1805">
        <v>165</v>
      </c>
      <c r="BJ1805">
        <v>11.3</v>
      </c>
      <c r="BK1805">
        <v>1.3736E-2</v>
      </c>
      <c r="BL1805" t="str">
        <f>IF(ABS(AN1805*AO1805*AP1805/1000000000/AR1805-1)&lt;0.1,"OK","NO")</f>
        <v>OK</v>
      </c>
      <c r="BN1805" s="183"/>
    </row>
    <row r="1806" spans="1:66" ht="25.5" x14ac:dyDescent="0.25">
      <c r="A1806" s="1"/>
      <c r="B1806" s="94">
        <v>1800</v>
      </c>
      <c r="C1806" s="43">
        <v>1135859</v>
      </c>
      <c r="D1806" s="45"/>
      <c r="E1806" s="36" t="s">
        <v>4629</v>
      </c>
      <c r="F1806" s="151" t="s">
        <v>21</v>
      </c>
      <c r="G1806" s="127" t="s">
        <v>27</v>
      </c>
      <c r="H1806" s="46" t="str">
        <f>IFERROR(IFERROR(IF(SEARCH("Usystems",$E1806)&gt;0,"Usystems"),IF(SEARCH("RIIFO",$E1806)&gt;0,"RIIFO","Uponor")),"Uponor")</f>
        <v>RIIFO</v>
      </c>
      <c r="I1806" s="25" t="str">
        <f>IFERROR(MID($D1806,1,7)+0,"")</f>
        <v/>
      </c>
      <c r="J1806" s="25" t="str">
        <f>IFERROR(MID($D1806,10,7)+0,"")</f>
        <v/>
      </c>
      <c r="K1806" s="25" t="str">
        <f>IFERROR(MID($D1806,19,7)+0,"")</f>
        <v/>
      </c>
      <c r="L1806" s="25" t="str">
        <f>IFERROR(MID($D1806,28,7)+0,"")</f>
        <v/>
      </c>
      <c r="M1806" s="25">
        <f>IF(IFERROR(MID($Q1806,1,7)+0,"")&lt;1130000,IF(INDEX(C:C,MATCH(LEFT(Q1806,7)+0,I:I,0))&lt;1130000,"",INDEX(C:C,MATCH(LEFT(Q1806,7)+0,I:I,0))),IFERROR(MID($Q1806,1,7)+0,""))</f>
        <v>1237255</v>
      </c>
      <c r="N1806" s="25" t="str">
        <f>IF(IFERROR(MID($Q1806,10,7)+0,"")&lt;1130000,"",IFERROR(MID($Q1806,10,7)+0,""))</f>
        <v/>
      </c>
      <c r="O1806" s="25" t="str">
        <f>IF(IFERROR(MID($Q1806,19,7)+0,"")&lt;1130000,"",IFERROR(MID($Q1806,19,7)+0,""))</f>
        <v/>
      </c>
      <c r="P1806" s="25">
        <f>IF(M1806="","",IF(N1806="",M1806,M1806&amp;", "&amp;N1806))</f>
        <v>1237255</v>
      </c>
      <c r="Q1806" s="25">
        <v>1237255</v>
      </c>
      <c r="R1806" s="25"/>
      <c r="S1806" s="35" t="s">
        <v>4324</v>
      </c>
      <c r="T1806" s="34" t="s">
        <v>36</v>
      </c>
      <c r="U1806" s="185">
        <v>1129</v>
      </c>
      <c r="V1806" s="188">
        <v>1129</v>
      </c>
      <c r="W1806" s="189">
        <v>1291</v>
      </c>
      <c r="X1806" s="31">
        <v>1420</v>
      </c>
      <c r="Y1806" s="90">
        <f>IFERROR(ROUND(X1806/W1806-1,2),"")</f>
        <v>0.1</v>
      </c>
      <c r="Z1806" s="31">
        <f>IF(OR(S1806="VLD MLC components",S1806="VLD MLC pipes",S1806="VLD PEX components",S1806="VLD PEX pipes",S1806="VLD PHC components",S1806="VLD PHC pipes",S1806="Controls VLD"),"По запросу",X1806)</f>
        <v>1420</v>
      </c>
      <c r="AA1806" s="63">
        <f>ROUND(X1806/1.2,3)</f>
        <v>1183.3330000000001</v>
      </c>
      <c r="AB1806" s="23">
        <v>1075.8330000000001</v>
      </c>
      <c r="AC1806" s="190">
        <f>IFERROR(ROUND(AA1806/AB1806-1,2),"")</f>
        <v>0.1</v>
      </c>
      <c r="AD1806" s="25">
        <v>0.186</v>
      </c>
      <c r="AE1806" s="25">
        <v>4.0500000000000002E-5</v>
      </c>
      <c r="AF1806" s="25">
        <v>0</v>
      </c>
      <c r="AG1806" s="25" t="s">
        <v>22</v>
      </c>
      <c r="AH1806" s="25">
        <v>0</v>
      </c>
      <c r="AI1806" s="25">
        <v>0</v>
      </c>
      <c r="AJ1806" s="25" t="s">
        <v>20</v>
      </c>
      <c r="AK1806" s="42" t="s">
        <v>19</v>
      </c>
      <c r="AL1806" s="25" t="s">
        <v>20</v>
      </c>
      <c r="AM1806" s="25">
        <v>1</v>
      </c>
      <c r="AN1806" s="25">
        <v>25</v>
      </c>
      <c r="AO1806" s="25">
        <v>45</v>
      </c>
      <c r="AP1806" s="25">
        <v>36</v>
      </c>
      <c r="AQ1806" s="25">
        <v>0.186</v>
      </c>
      <c r="AR1806" s="25">
        <v>4.0500000000000002E-5</v>
      </c>
      <c r="AS1806" s="157" t="s">
        <v>22</v>
      </c>
      <c r="AT1806" s="93">
        <v>44713</v>
      </c>
      <c r="AU1806" s="92" t="s">
        <v>3611</v>
      </c>
      <c r="AV1806" s="91" t="s">
        <v>152</v>
      </c>
      <c r="AW1806" s="92" t="s">
        <v>152</v>
      </c>
      <c r="AX1806" s="92" t="s">
        <v>48</v>
      </c>
      <c r="AY1806" s="91" t="s">
        <v>152</v>
      </c>
      <c r="AZ1806" s="23"/>
      <c r="BA1806" s="25" t="s">
        <v>4628</v>
      </c>
      <c r="BB1806" t="s">
        <v>25</v>
      </c>
      <c r="BC1806" t="e">
        <v>#N/A</v>
      </c>
      <c r="BD1806" t="e">
        <f>IF(Z1806=BC1806,"OK")</f>
        <v>#N/A</v>
      </c>
      <c r="BE1806">
        <v>0.186</v>
      </c>
      <c r="BF1806">
        <v>2.1499999999999999E-4</v>
      </c>
      <c r="BG1806">
        <v>370</v>
      </c>
      <c r="BH1806">
        <v>225</v>
      </c>
      <c r="BI1806">
        <v>165</v>
      </c>
      <c r="BJ1806">
        <v>11.9</v>
      </c>
      <c r="BK1806">
        <v>1.3736E-2</v>
      </c>
      <c r="BL1806" t="str">
        <f>IF(ABS(AN1806*AO1806*AP1806/1000000000/AR1806-1)&lt;0.1,"OK","NO")</f>
        <v>OK</v>
      </c>
      <c r="BN1806" s="183"/>
    </row>
    <row r="1807" spans="1:66" ht="25.5" x14ac:dyDescent="0.25">
      <c r="A1807" s="1"/>
      <c r="B1807" s="94">
        <v>1801</v>
      </c>
      <c r="C1807" s="43">
        <v>1135677</v>
      </c>
      <c r="D1807" s="45"/>
      <c r="E1807" s="36" t="s">
        <v>4627</v>
      </c>
      <c r="F1807" s="151" t="s">
        <v>21</v>
      </c>
      <c r="G1807" s="28" t="s">
        <v>2182</v>
      </c>
      <c r="H1807" s="46" t="str">
        <f>IFERROR(IFERROR(IF(SEARCH("Usystems",$E1807)&gt;0,"Usystems"),IF(SEARCH("RIIFO",$E1807)&gt;0,"RIIFO","Uponor")),"Uponor")</f>
        <v>RIIFO</v>
      </c>
      <c r="I1807" s="25" t="str">
        <f>IFERROR(MID($D1807,1,7)+0,"")</f>
        <v/>
      </c>
      <c r="J1807" s="25" t="str">
        <f>IFERROR(MID($D1807,10,7)+0,"")</f>
        <v/>
      </c>
      <c r="K1807" s="25" t="str">
        <f>IFERROR(MID($D1807,19,7)+0,"")</f>
        <v/>
      </c>
      <c r="L1807" s="25" t="str">
        <f>IFERROR(MID($D1807,28,7)+0,"")</f>
        <v/>
      </c>
      <c r="M1807" s="25" t="str">
        <f>IF(IFERROR(MID($Q1807,1,7)+0,"")&lt;1130000,IF(INDEX(C:C,MATCH(LEFT(Q1807,7)+0,I:I,0))&lt;1130000,"",INDEX(C:C,MATCH(LEFT(Q1807,7)+0,I:I,0))),IFERROR(MID($Q1807,1,7)+0,""))</f>
        <v/>
      </c>
      <c r="N1807" s="25" t="str">
        <f>IF(IFERROR(MID($Q1807,10,7)+0,"")&lt;1130000,"",IFERROR(MID($Q1807,10,7)+0,""))</f>
        <v/>
      </c>
      <c r="O1807" s="25" t="str">
        <f>IF(IFERROR(MID($Q1807,19,7)+0,"")&lt;1130000,"",IFERROR(MID($Q1807,19,7)+0,""))</f>
        <v/>
      </c>
      <c r="P1807" s="25" t="str">
        <f>IF(M1807="","",IF(N1807="",M1807,M1807&amp;", "&amp;N1807))</f>
        <v/>
      </c>
      <c r="Q1807" s="25"/>
      <c r="R1807" s="25"/>
      <c r="S1807" s="35" t="s">
        <v>4324</v>
      </c>
      <c r="T1807" s="34" t="s">
        <v>36</v>
      </c>
      <c r="U1807" s="185">
        <v>1274</v>
      </c>
      <c r="V1807" s="188">
        <v>1274</v>
      </c>
      <c r="W1807" s="189">
        <v>1408</v>
      </c>
      <c r="X1807" s="31">
        <v>1549</v>
      </c>
      <c r="Y1807" s="90">
        <f>IFERROR(ROUND(X1807/W1807-1,2),"")</f>
        <v>0.1</v>
      </c>
      <c r="Z1807" s="31">
        <f>IF(OR(S1807="VLD MLC components",S1807="VLD MLC pipes",S1807="VLD PEX components",S1807="VLD PEX pipes",S1807="VLD PHC components",S1807="VLD PHC pipes",S1807="Controls VLD"),"По запросу",X1807)</f>
        <v>1549</v>
      </c>
      <c r="AA1807" s="63">
        <f>ROUND(X1807/1.2,3)</f>
        <v>1290.8330000000001</v>
      </c>
      <c r="AB1807" s="23">
        <v>1173.3330000000001</v>
      </c>
      <c r="AC1807" s="190">
        <f>IFERROR(ROUND(AA1807/AB1807-1,2),"")</f>
        <v>0.1</v>
      </c>
      <c r="AD1807" s="25">
        <v>0.20799999999999999</v>
      </c>
      <c r="AE1807" s="25">
        <v>3.726E-4</v>
      </c>
      <c r="AF1807" s="25">
        <v>0</v>
      </c>
      <c r="AG1807" s="25">
        <v>540</v>
      </c>
      <c r="AH1807" s="25">
        <v>540</v>
      </c>
      <c r="AI1807" s="25">
        <v>540</v>
      </c>
      <c r="AJ1807" s="25" t="s">
        <v>20</v>
      </c>
      <c r="AK1807" s="42" t="s">
        <v>19</v>
      </c>
      <c r="AL1807" s="25" t="s">
        <v>20</v>
      </c>
      <c r="AM1807" s="25">
        <v>5</v>
      </c>
      <c r="AN1807" s="25">
        <v>90</v>
      </c>
      <c r="AO1807" s="25">
        <v>230</v>
      </c>
      <c r="AP1807" s="25">
        <v>90</v>
      </c>
      <c r="AQ1807" s="25">
        <v>1.145</v>
      </c>
      <c r="AR1807" s="25">
        <v>1.8630000000000001E-3</v>
      </c>
      <c r="AS1807" s="157">
        <v>545</v>
      </c>
      <c r="AT1807" s="93">
        <v>44713</v>
      </c>
      <c r="AU1807" s="92" t="s">
        <v>3611</v>
      </c>
      <c r="AV1807" s="91" t="s">
        <v>152</v>
      </c>
      <c r="AW1807" s="92" t="s">
        <v>152</v>
      </c>
      <c r="AX1807" s="92" t="s">
        <v>48</v>
      </c>
      <c r="AY1807" s="91" t="s">
        <v>152</v>
      </c>
      <c r="AZ1807" s="23"/>
      <c r="BA1807" s="25" t="s">
        <v>4626</v>
      </c>
      <c r="BB1807" t="s">
        <v>25</v>
      </c>
      <c r="BC1807" t="e">
        <v>#N/A</v>
      </c>
      <c r="BD1807" t="e">
        <f>IF(Z1807=BC1807,"OK")</f>
        <v>#N/A</v>
      </c>
      <c r="BE1807">
        <v>0.20799999999999999</v>
      </c>
      <c r="BF1807">
        <v>3.4299999999999999E-4</v>
      </c>
      <c r="BG1807">
        <v>370</v>
      </c>
      <c r="BH1807">
        <v>225</v>
      </c>
      <c r="BI1807">
        <v>165</v>
      </c>
      <c r="BJ1807">
        <v>8.3000000000000007</v>
      </c>
      <c r="BK1807">
        <v>1.3736E-2</v>
      </c>
      <c r="BL1807" t="str">
        <f>IF(ABS(AN1807*AO1807*AP1807/1000000000/AR1807-1)&lt;0.1,"OK","NO")</f>
        <v>OK</v>
      </c>
      <c r="BN1807" s="183"/>
    </row>
    <row r="1808" spans="1:66" ht="38.25" x14ac:dyDescent="0.25">
      <c r="A1808" s="1"/>
      <c r="B1808" s="94">
        <v>1802</v>
      </c>
      <c r="C1808" s="43">
        <v>1135692</v>
      </c>
      <c r="D1808" s="45"/>
      <c r="E1808" s="36" t="s">
        <v>4625</v>
      </c>
      <c r="F1808" s="151" t="s">
        <v>21</v>
      </c>
      <c r="G1808" s="41" t="s">
        <v>29</v>
      </c>
      <c r="H1808" s="46" t="str">
        <f>IFERROR(IFERROR(IF(SEARCH("Usystems",$E1808)&gt;0,"Usystems"),IF(SEARCH("RIIFO",$E1808)&gt;0,"RIIFO","Uponor")),"Uponor")</f>
        <v>RIIFO</v>
      </c>
      <c r="I1808" s="25" t="str">
        <f>IFERROR(MID($D1808,1,7)+0,"")</f>
        <v/>
      </c>
      <c r="J1808" s="25" t="str">
        <f>IFERROR(MID($D1808,10,7)+0,"")</f>
        <v/>
      </c>
      <c r="K1808" s="25" t="str">
        <f>IFERROR(MID($D1808,19,7)+0,"")</f>
        <v/>
      </c>
      <c r="L1808" s="25" t="str">
        <f>IFERROR(MID($D1808,28,7)+0,"")</f>
        <v/>
      </c>
      <c r="M1808" s="25">
        <f>IF(IFERROR(MID($Q1808,1,7)+0,"")&lt;1130000,IF(INDEX(C:C,MATCH(LEFT(Q1808,7)+0,I:I,0))&lt;1130000,"",INDEX(C:C,MATCH(LEFT(Q1808,7)+0,I:I,0))),IFERROR(MID($Q1808,1,7)+0,""))</f>
        <v>1237271</v>
      </c>
      <c r="N1808" s="25" t="str">
        <f>IF(IFERROR(MID($Q1808,10,7)+0,"")&lt;1130000,"",IFERROR(MID($Q1808,10,7)+0,""))</f>
        <v/>
      </c>
      <c r="O1808" s="25" t="str">
        <f>IF(IFERROR(MID($Q1808,19,7)+0,"")&lt;1130000,"",IFERROR(MID($Q1808,19,7)+0,""))</f>
        <v/>
      </c>
      <c r="P1808" s="25">
        <f>IF(M1808="","",IF(N1808="",M1808,M1808&amp;", "&amp;N1808))</f>
        <v>1237271</v>
      </c>
      <c r="Q1808" s="25">
        <v>1237271</v>
      </c>
      <c r="R1808" s="25"/>
      <c r="S1808" s="35" t="s">
        <v>4324</v>
      </c>
      <c r="T1808" s="34" t="s">
        <v>36</v>
      </c>
      <c r="U1808" s="185">
        <v>579</v>
      </c>
      <c r="V1808" s="188">
        <v>579</v>
      </c>
      <c r="W1808" s="189">
        <v>706</v>
      </c>
      <c r="X1808" s="31">
        <v>777</v>
      </c>
      <c r="Y1808" s="90">
        <f>IFERROR(ROUND(X1808/W1808-1,2),"")</f>
        <v>0.1</v>
      </c>
      <c r="Z1808" s="31">
        <f>IF(OR(S1808="VLD MLC components",S1808="VLD MLC pipes",S1808="VLD PEX components",S1808="VLD PEX pipes",S1808="VLD PHC components",S1808="VLD PHC pipes",S1808="Controls VLD"),"По запросу",X1808)</f>
        <v>777</v>
      </c>
      <c r="AA1808" s="63">
        <f>ROUND(X1808/1.2,3)</f>
        <v>647.5</v>
      </c>
      <c r="AB1808" s="23">
        <v>588.33299999999997</v>
      </c>
      <c r="AC1808" s="190">
        <f>IFERROR(ROUND(AA1808/AB1808-1,2),"")</f>
        <v>0.1</v>
      </c>
      <c r="AD1808" s="25">
        <v>9.5000000000000001E-2</v>
      </c>
      <c r="AE1808" s="25">
        <v>3.857142857142857E-5</v>
      </c>
      <c r="AF1808" s="25">
        <v>0</v>
      </c>
      <c r="AG1808" s="25">
        <v>2240</v>
      </c>
      <c r="AH1808" s="25">
        <v>2443</v>
      </c>
      <c r="AI1808" s="25">
        <v>2940</v>
      </c>
      <c r="AJ1808" s="25" t="s">
        <v>20</v>
      </c>
      <c r="AK1808" s="42" t="s">
        <v>19</v>
      </c>
      <c r="AL1808" s="25" t="s">
        <v>20</v>
      </c>
      <c r="AM1808" s="25">
        <v>7</v>
      </c>
      <c r="AN1808" s="25">
        <v>100</v>
      </c>
      <c r="AO1808" s="25">
        <v>75</v>
      </c>
      <c r="AP1808" s="25">
        <v>36</v>
      </c>
      <c r="AQ1808" s="25">
        <v>0.66</v>
      </c>
      <c r="AR1808" s="25">
        <v>2.7E-4</v>
      </c>
      <c r="AS1808" s="157">
        <v>4660</v>
      </c>
      <c r="AT1808" s="93">
        <v>44713</v>
      </c>
      <c r="AU1808" s="92" t="s">
        <v>3611</v>
      </c>
      <c r="AV1808" s="91" t="s">
        <v>152</v>
      </c>
      <c r="AW1808" s="92" t="s">
        <v>152</v>
      </c>
      <c r="AX1808" s="92" t="s">
        <v>48</v>
      </c>
      <c r="AY1808" s="91" t="s">
        <v>152</v>
      </c>
      <c r="AZ1808" s="23"/>
      <c r="BA1808" s="25" t="s">
        <v>4624</v>
      </c>
      <c r="BB1808" t="s">
        <v>25</v>
      </c>
      <c r="BC1808" t="e">
        <v>#N/A</v>
      </c>
      <c r="BD1808" t="e">
        <f>IF(Z1808=BC1808,"OK")</f>
        <v>#N/A</v>
      </c>
      <c r="BE1808">
        <v>9.5000000000000001E-2</v>
      </c>
      <c r="BF1808">
        <v>8.2000000000000001E-5</v>
      </c>
      <c r="BG1808">
        <v>370</v>
      </c>
      <c r="BH1808">
        <v>225</v>
      </c>
      <c r="BI1808">
        <v>165</v>
      </c>
      <c r="BJ1808">
        <v>16</v>
      </c>
      <c r="BK1808">
        <v>1.3736E-2</v>
      </c>
      <c r="BL1808" t="str">
        <f>IF(ABS(AN1808*AO1808*AP1808/1000000000/AR1808-1)&lt;0.1,"OK","NO")</f>
        <v>OK</v>
      </c>
      <c r="BN1808" s="183"/>
    </row>
    <row r="1809" spans="1:66" ht="38.25" x14ac:dyDescent="0.25">
      <c r="A1809" s="1"/>
      <c r="B1809" s="94">
        <v>1803</v>
      </c>
      <c r="C1809" s="43">
        <v>1135877</v>
      </c>
      <c r="D1809" s="45"/>
      <c r="E1809" s="36" t="s">
        <v>6819</v>
      </c>
      <c r="F1809" s="151" t="s">
        <v>21</v>
      </c>
      <c r="G1809" s="127" t="s">
        <v>29</v>
      </c>
      <c r="H1809" s="46" t="str">
        <f>IFERROR(IFERROR(IF(SEARCH("Usystems",$E1809)&gt;0,"Usystems"),IF(SEARCH("RIIFO",$E1809)&gt;0,"RIIFO","Uponor")),"Uponor")</f>
        <v>RIIFO</v>
      </c>
      <c r="I1809" s="25" t="str">
        <f>IFERROR(MID($D1809,1,7)+0,"")</f>
        <v/>
      </c>
      <c r="J1809" s="25" t="str">
        <f>IFERROR(MID($D1809,10,7)+0,"")</f>
        <v/>
      </c>
      <c r="K1809" s="25" t="str">
        <f>IFERROR(MID($D1809,19,7)+0,"")</f>
        <v/>
      </c>
      <c r="L1809" s="25" t="str">
        <f>IFERROR(MID($D1809,28,7)+0,"")</f>
        <v/>
      </c>
      <c r="M1809" s="25">
        <f>IF(IFERROR(MID($Q1809,1,7)+0,"")&lt;1130000,IF(INDEX(C:C,MATCH(LEFT(Q1809,7)+0,I:I,0))&lt;1130000,"",INDEX(C:C,MATCH(LEFT(Q1809,7)+0,I:I,0))),IFERROR(MID($Q1809,1,7)+0,""))</f>
        <v>1237272</v>
      </c>
      <c r="N1809" s="25" t="str">
        <f>IF(IFERROR(MID($Q1809,10,7)+0,"")&lt;1130000,"",IFERROR(MID($Q1809,10,7)+0,""))</f>
        <v/>
      </c>
      <c r="O1809" s="25" t="str">
        <f>IF(IFERROR(MID($Q1809,19,7)+0,"")&lt;1130000,"",IFERROR(MID($Q1809,19,7)+0,""))</f>
        <v/>
      </c>
      <c r="P1809" s="25">
        <f>IF(M1809="","",IF(N1809="",M1809,M1809&amp;", "&amp;N1809))</f>
        <v>1237272</v>
      </c>
      <c r="Q1809" s="25">
        <v>1237272</v>
      </c>
      <c r="R1809" s="25"/>
      <c r="S1809" s="35" t="s">
        <v>4324</v>
      </c>
      <c r="T1809" s="34" t="s">
        <v>36</v>
      </c>
      <c r="U1809" s="185">
        <v>656</v>
      </c>
      <c r="V1809" s="188">
        <v>656</v>
      </c>
      <c r="W1809" s="189">
        <v>787</v>
      </c>
      <c r="X1809" s="31">
        <v>866</v>
      </c>
      <c r="Y1809" s="90">
        <f>IFERROR(ROUND(X1809/W1809-1,2),"")</f>
        <v>0.1</v>
      </c>
      <c r="Z1809" s="31">
        <f>IF(OR(S1809="VLD MLC components",S1809="VLD MLC pipes",S1809="VLD PEX components",S1809="VLD PEX pipes",S1809="VLD PHC components",S1809="VLD PHC pipes",S1809="Controls VLD"),"По запросу",X1809)</f>
        <v>866</v>
      </c>
      <c r="AA1809" s="63">
        <f>ROUND(X1809/1.2,3)</f>
        <v>721.66700000000003</v>
      </c>
      <c r="AB1809" s="23">
        <v>655.83299999999997</v>
      </c>
      <c r="AC1809" s="190">
        <f>IFERROR(ROUND(AA1809/AB1809-1,2),"")</f>
        <v>0.1</v>
      </c>
      <c r="AD1809" s="25">
        <v>0.11</v>
      </c>
      <c r="AE1809" s="25">
        <v>4.5000000000000003E-5</v>
      </c>
      <c r="AF1809" s="25">
        <v>0</v>
      </c>
      <c r="AG1809" s="25">
        <v>1087</v>
      </c>
      <c r="AH1809" s="25">
        <v>1159</v>
      </c>
      <c r="AI1809" s="25">
        <v>1159</v>
      </c>
      <c r="AJ1809" s="25" t="s">
        <v>20</v>
      </c>
      <c r="AK1809" s="42" t="s">
        <v>19</v>
      </c>
      <c r="AL1809" s="25" t="s">
        <v>20</v>
      </c>
      <c r="AM1809" s="25">
        <v>6</v>
      </c>
      <c r="AN1809" s="25">
        <v>100</v>
      </c>
      <c r="AO1809" s="25">
        <v>75</v>
      </c>
      <c r="AP1809" s="25">
        <v>36</v>
      </c>
      <c r="AQ1809" s="25">
        <v>0.44</v>
      </c>
      <c r="AR1809" s="25">
        <v>2.7E-4</v>
      </c>
      <c r="AS1809" s="157">
        <v>1209</v>
      </c>
      <c r="AT1809" s="93">
        <v>44713</v>
      </c>
      <c r="AU1809" s="92" t="s">
        <v>3611</v>
      </c>
      <c r="AV1809" s="91" t="s">
        <v>152</v>
      </c>
      <c r="AW1809" s="92" t="s">
        <v>152</v>
      </c>
      <c r="AX1809" s="92" t="s">
        <v>48</v>
      </c>
      <c r="AY1809" s="91" t="s">
        <v>152</v>
      </c>
      <c r="AZ1809" s="23"/>
      <c r="BA1809" s="25" t="s">
        <v>4623</v>
      </c>
      <c r="BB1809" t="s">
        <v>25</v>
      </c>
      <c r="BC1809" t="e">
        <v>#N/A</v>
      </c>
      <c r="BD1809" t="e">
        <f>IF(Z1809=BC1809,"OK")</f>
        <v>#N/A</v>
      </c>
      <c r="BE1809">
        <v>0.11</v>
      </c>
      <c r="BF1809">
        <v>1.4300000000000001E-4</v>
      </c>
      <c r="BG1809">
        <v>370</v>
      </c>
      <c r="BH1809">
        <v>225</v>
      </c>
      <c r="BI1809">
        <v>165</v>
      </c>
      <c r="BJ1809">
        <v>10.6</v>
      </c>
      <c r="BK1809">
        <v>1.3736E-2</v>
      </c>
      <c r="BL1809" t="str">
        <f>IF(ABS(AN1809*AO1809*AP1809/1000000000/AR1809-1)&lt;0.1,"OK","NO")</f>
        <v>OK</v>
      </c>
      <c r="BN1809" s="183"/>
    </row>
    <row r="1810" spans="1:66" ht="25.5" x14ac:dyDescent="0.25">
      <c r="A1810" s="1"/>
      <c r="B1810" s="94">
        <v>1804</v>
      </c>
      <c r="C1810" s="43">
        <v>1135879</v>
      </c>
      <c r="D1810" s="45"/>
      <c r="E1810" s="36" t="s">
        <v>4622</v>
      </c>
      <c r="F1810" s="151" t="s">
        <v>21</v>
      </c>
      <c r="G1810" s="28" t="s">
        <v>2182</v>
      </c>
      <c r="H1810" s="46" t="str">
        <f>IFERROR(IFERROR(IF(SEARCH("Usystems",$E1810)&gt;0,"Usystems"),IF(SEARCH("RIIFO",$E1810)&gt;0,"RIIFO","Uponor")),"Uponor")</f>
        <v>RIIFO</v>
      </c>
      <c r="I1810" s="25" t="str">
        <f>IFERROR(MID($D1810,1,7)+0,"")</f>
        <v/>
      </c>
      <c r="J1810" s="25" t="str">
        <f>IFERROR(MID($D1810,10,7)+0,"")</f>
        <v/>
      </c>
      <c r="K1810" s="25" t="str">
        <f>IFERROR(MID($D1810,19,7)+0,"")</f>
        <v/>
      </c>
      <c r="L1810" s="25" t="str">
        <f>IFERROR(MID($D1810,28,7)+0,"")</f>
        <v/>
      </c>
      <c r="M1810" s="25" t="str">
        <f>IF(IFERROR(MID($Q1810,1,7)+0,"")&lt;1130000,IF(INDEX(C:C,MATCH(LEFT(Q1810,7)+0,I:I,0))&lt;1130000,"",INDEX(C:C,MATCH(LEFT(Q1810,7)+0,I:I,0))),IFERROR(MID($Q1810,1,7)+0,""))</f>
        <v/>
      </c>
      <c r="N1810" s="25" t="str">
        <f>IF(IFERROR(MID($Q1810,10,7)+0,"")&lt;1130000,"",IFERROR(MID($Q1810,10,7)+0,""))</f>
        <v/>
      </c>
      <c r="O1810" s="25" t="str">
        <f>IF(IFERROR(MID($Q1810,19,7)+0,"")&lt;1130000,"",IFERROR(MID($Q1810,19,7)+0,""))</f>
        <v/>
      </c>
      <c r="P1810" s="25" t="str">
        <f>IF(M1810="","",IF(N1810="",M1810,M1810&amp;", "&amp;N1810))</f>
        <v/>
      </c>
      <c r="Q1810" s="25"/>
      <c r="R1810" s="25"/>
      <c r="S1810" s="35" t="s">
        <v>4324</v>
      </c>
      <c r="T1810" s="34" t="s">
        <v>36</v>
      </c>
      <c r="U1810" s="185">
        <v>1772</v>
      </c>
      <c r="V1810" s="188">
        <v>1772</v>
      </c>
      <c r="W1810" s="189">
        <v>2445</v>
      </c>
      <c r="X1810" s="31">
        <v>2690</v>
      </c>
      <c r="Y1810" s="90">
        <f>IFERROR(ROUND(X1810/W1810-1,2),"")</f>
        <v>0.1</v>
      </c>
      <c r="Z1810" s="31">
        <f>IF(OR(S1810="VLD MLC components",S1810="VLD MLC pipes",S1810="VLD PEX components",S1810="VLD PEX pipes",S1810="VLD PHC components",S1810="VLD PHC pipes",S1810="Controls VLD"),"По запросу",X1810)</f>
        <v>2690</v>
      </c>
      <c r="AA1810" s="63">
        <f>ROUND(X1810/1.2,3)</f>
        <v>2241.6669999999999</v>
      </c>
      <c r="AB1810" s="23">
        <v>2037.5</v>
      </c>
      <c r="AC1810" s="190">
        <f>IFERROR(ROUND(AA1810/AB1810-1,2),"")</f>
        <v>0.1</v>
      </c>
      <c r="AD1810" s="25">
        <v>0.17</v>
      </c>
      <c r="AE1810" s="25">
        <v>2.7E-4</v>
      </c>
      <c r="AF1810" s="25">
        <v>0</v>
      </c>
      <c r="AG1810" s="25" t="s">
        <v>22</v>
      </c>
      <c r="AH1810" s="25">
        <v>0</v>
      </c>
      <c r="AI1810" s="25">
        <v>0</v>
      </c>
      <c r="AJ1810" s="25" t="s">
        <v>20</v>
      </c>
      <c r="AK1810" s="42" t="s">
        <v>19</v>
      </c>
      <c r="AL1810" s="25" t="s">
        <v>20</v>
      </c>
      <c r="AM1810" s="25">
        <v>48</v>
      </c>
      <c r="AN1810" s="25">
        <v>380</v>
      </c>
      <c r="AO1810" s="25">
        <v>235</v>
      </c>
      <c r="AP1810" s="25">
        <v>180</v>
      </c>
      <c r="AQ1810" s="25">
        <v>8.1999999999999993</v>
      </c>
      <c r="AR1810" s="25">
        <v>1.6074000000000001E-2</v>
      </c>
      <c r="AS1810" s="157" t="s">
        <v>22</v>
      </c>
      <c r="AT1810" s="93">
        <v>44713</v>
      </c>
      <c r="AU1810" s="92" t="s">
        <v>3611</v>
      </c>
      <c r="AV1810" s="91" t="s">
        <v>152</v>
      </c>
      <c r="AW1810" s="92" t="s">
        <v>152</v>
      </c>
      <c r="AX1810" s="92" t="s">
        <v>48</v>
      </c>
      <c r="AY1810" s="91" t="s">
        <v>152</v>
      </c>
      <c r="AZ1810" s="23"/>
      <c r="BA1810" s="25" t="s">
        <v>4621</v>
      </c>
      <c r="BB1810" t="s">
        <v>48</v>
      </c>
      <c r="BC1810" t="e">
        <v>#N/A</v>
      </c>
      <c r="BD1810" t="e">
        <f>IF(Z1810=BC1810,"OK")</f>
        <v>#N/A</v>
      </c>
      <c r="BE1810">
        <v>0.17</v>
      </c>
      <c r="BF1810">
        <v>3.3500000000000001E-4</v>
      </c>
      <c r="BG1810">
        <v>380</v>
      </c>
      <c r="BH1810">
        <v>235</v>
      </c>
      <c r="BI1810">
        <v>180</v>
      </c>
      <c r="BJ1810">
        <v>8.1999999999999993</v>
      </c>
      <c r="BK1810">
        <v>1.6074000000000001E-2</v>
      </c>
      <c r="BL1810" t="str">
        <f>IF(ABS(AN1810*AO1810*AP1810/1000000000/AR1810-1)&lt;0.1,"OK","NO")</f>
        <v>OK</v>
      </c>
      <c r="BN1810" s="183"/>
    </row>
    <row r="1811" spans="1:66" ht="38.25" x14ac:dyDescent="0.25">
      <c r="A1811" s="1"/>
      <c r="B1811" s="94">
        <v>1805</v>
      </c>
      <c r="C1811" s="43">
        <v>1135878</v>
      </c>
      <c r="D1811" s="45"/>
      <c r="E1811" s="36" t="s">
        <v>4620</v>
      </c>
      <c r="F1811" s="151" t="s">
        <v>21</v>
      </c>
      <c r="G1811" s="102" t="s">
        <v>2182</v>
      </c>
      <c r="H1811" s="46" t="str">
        <f>IFERROR(IFERROR(IF(SEARCH("Usystems",$E1811)&gt;0,"Usystems"),IF(SEARCH("RIIFO",$E1811)&gt;0,"RIIFO","Uponor")),"Uponor")</f>
        <v>RIIFO</v>
      </c>
      <c r="I1811" s="25" t="str">
        <f>IFERROR(MID($D1811,1,7)+0,"")</f>
        <v/>
      </c>
      <c r="J1811" s="25" t="str">
        <f>IFERROR(MID($D1811,10,7)+0,"")</f>
        <v/>
      </c>
      <c r="K1811" s="25" t="str">
        <f>IFERROR(MID($D1811,19,7)+0,"")</f>
        <v/>
      </c>
      <c r="L1811" s="25" t="str">
        <f>IFERROR(MID($D1811,28,7)+0,"")</f>
        <v/>
      </c>
      <c r="M1811" s="25" t="str">
        <f>IF(IFERROR(MID($Q1811,1,7)+0,"")&lt;1130000,IF(INDEX(C:C,MATCH(LEFT(Q1811,7)+0,I:I,0))&lt;1130000,"",INDEX(C:C,MATCH(LEFT(Q1811,7)+0,I:I,0))),IFERROR(MID($Q1811,1,7)+0,""))</f>
        <v/>
      </c>
      <c r="N1811" s="25" t="str">
        <f>IF(IFERROR(MID($Q1811,10,7)+0,"")&lt;1130000,"",IFERROR(MID($Q1811,10,7)+0,""))</f>
        <v/>
      </c>
      <c r="O1811" s="25" t="str">
        <f>IF(IFERROR(MID($Q1811,19,7)+0,"")&lt;1130000,"",IFERROR(MID($Q1811,19,7)+0,""))</f>
        <v/>
      </c>
      <c r="P1811" s="25" t="str">
        <f>IF(M1811="","",IF(N1811="",M1811,M1811&amp;", "&amp;N1811))</f>
        <v/>
      </c>
      <c r="Q1811" s="25"/>
      <c r="R1811" s="25"/>
      <c r="S1811" s="35" t="s">
        <v>4324</v>
      </c>
      <c r="T1811" s="34" t="s">
        <v>36</v>
      </c>
      <c r="U1811" s="185">
        <v>2049</v>
      </c>
      <c r="V1811" s="188">
        <v>2049</v>
      </c>
      <c r="W1811" s="189">
        <v>2405</v>
      </c>
      <c r="X1811" s="31">
        <v>2646</v>
      </c>
      <c r="Y1811" s="90">
        <f>IFERROR(ROUND(X1811/W1811-1,2),"")</f>
        <v>0.1</v>
      </c>
      <c r="Z1811" s="31">
        <f>IF(OR(S1811="VLD MLC components",S1811="VLD MLC pipes",S1811="VLD PEX components",S1811="VLD PEX pipes",S1811="VLD PHC components",S1811="VLD PHC pipes",S1811="Controls VLD"),"По запросу",X1811)</f>
        <v>2646</v>
      </c>
      <c r="AA1811" s="63">
        <f>ROUND(X1811/1.2,3)</f>
        <v>2205</v>
      </c>
      <c r="AB1811" s="23">
        <v>2004.1669999999999</v>
      </c>
      <c r="AC1811" s="190">
        <f>IFERROR(ROUND(AA1811/AB1811-1,2),"")</f>
        <v>0.1</v>
      </c>
      <c r="AD1811" s="25">
        <v>0.39500000000000002</v>
      </c>
      <c r="AE1811" s="25">
        <v>4.0500000000000002E-5</v>
      </c>
      <c r="AF1811" s="25">
        <v>0</v>
      </c>
      <c r="AG1811" s="25">
        <v>1161</v>
      </c>
      <c r="AH1811" s="25">
        <v>1162</v>
      </c>
      <c r="AI1811" s="25">
        <v>1167</v>
      </c>
      <c r="AJ1811" s="25" t="s">
        <v>20</v>
      </c>
      <c r="AK1811" s="42" t="s">
        <v>19</v>
      </c>
      <c r="AL1811" s="25" t="s">
        <v>20</v>
      </c>
      <c r="AM1811" s="25">
        <v>1</v>
      </c>
      <c r="AN1811" s="25">
        <v>25</v>
      </c>
      <c r="AO1811" s="25">
        <v>45</v>
      </c>
      <c r="AP1811" s="25">
        <v>36</v>
      </c>
      <c r="AQ1811" s="25">
        <v>0.46600000000000003</v>
      </c>
      <c r="AR1811" s="25">
        <v>4.0500000000000002E-5</v>
      </c>
      <c r="AS1811" s="157">
        <v>1218</v>
      </c>
      <c r="AT1811" s="93">
        <v>44713</v>
      </c>
      <c r="AU1811" s="92" t="s">
        <v>3611</v>
      </c>
      <c r="AV1811" s="91" t="s">
        <v>152</v>
      </c>
      <c r="AW1811" s="92" t="s">
        <v>152</v>
      </c>
      <c r="AX1811" s="92" t="s">
        <v>48</v>
      </c>
      <c r="AY1811" s="91" t="s">
        <v>152</v>
      </c>
      <c r="AZ1811" s="23"/>
      <c r="BA1811" s="25" t="s">
        <v>4619</v>
      </c>
      <c r="BB1811" t="s">
        <v>25</v>
      </c>
      <c r="BC1811" t="e">
        <v>#N/A</v>
      </c>
      <c r="BD1811" t="e">
        <f>IF(Z1811=BC1811,"OK")</f>
        <v>#N/A</v>
      </c>
      <c r="BE1811">
        <v>0.39500000000000002</v>
      </c>
      <c r="BF1811">
        <v>9.1600000000000004E-4</v>
      </c>
      <c r="BG1811">
        <v>370</v>
      </c>
      <c r="BH1811">
        <v>225</v>
      </c>
      <c r="BI1811">
        <v>165</v>
      </c>
      <c r="BJ1811">
        <v>5.9</v>
      </c>
      <c r="BK1811">
        <v>1.3736E-2</v>
      </c>
      <c r="BL1811" t="str">
        <f>IF(ABS(AN1811*AO1811*AP1811/1000000000/AR1811-1)&lt;0.1,"OK","NO")</f>
        <v>OK</v>
      </c>
      <c r="BN1811" s="183"/>
    </row>
    <row r="1812" spans="1:66" ht="38.25" x14ac:dyDescent="0.25">
      <c r="A1812" s="1"/>
      <c r="B1812" s="94">
        <v>1806</v>
      </c>
      <c r="C1812" s="43">
        <v>1135698</v>
      </c>
      <c r="D1812" s="45"/>
      <c r="E1812" s="36" t="s">
        <v>4618</v>
      </c>
      <c r="F1812" s="151" t="s">
        <v>21</v>
      </c>
      <c r="G1812" s="41" t="s">
        <v>29</v>
      </c>
      <c r="H1812" s="46" t="str">
        <f>IFERROR(IFERROR(IF(SEARCH("Usystems",$E1812)&gt;0,"Usystems"),IF(SEARCH("RIIFO",$E1812)&gt;0,"RIIFO","Uponor")),"Uponor")</f>
        <v>RIIFO</v>
      </c>
      <c r="I1812" s="25" t="str">
        <f>IFERROR(MID($D1812,1,7)+0,"")</f>
        <v/>
      </c>
      <c r="J1812" s="25" t="str">
        <f>IFERROR(MID($D1812,10,7)+0,"")</f>
        <v/>
      </c>
      <c r="K1812" s="25" t="str">
        <f>IFERROR(MID($D1812,19,7)+0,"")</f>
        <v/>
      </c>
      <c r="L1812" s="25" t="str">
        <f>IFERROR(MID($D1812,28,7)+0,"")</f>
        <v/>
      </c>
      <c r="M1812" s="25">
        <f>IF(IFERROR(MID($Q1812,1,7)+0,"")&lt;1130000,IF(INDEX(C:C,MATCH(LEFT(Q1812,7)+0,I:I,0))&lt;1130000,"",INDEX(C:C,MATCH(LEFT(Q1812,7)+0,I:I,0))),IFERROR(MID($Q1812,1,7)+0,""))</f>
        <v>1237266</v>
      </c>
      <c r="N1812" s="25" t="str">
        <f>IF(IFERROR(MID($Q1812,10,7)+0,"")&lt;1130000,"",IFERROR(MID($Q1812,10,7)+0,""))</f>
        <v/>
      </c>
      <c r="O1812" s="25" t="str">
        <f>IF(IFERROR(MID($Q1812,19,7)+0,"")&lt;1130000,"",IFERROR(MID($Q1812,19,7)+0,""))</f>
        <v/>
      </c>
      <c r="P1812" s="25">
        <f>IF(M1812="","",IF(N1812="",M1812,M1812&amp;", "&amp;N1812))</f>
        <v>1237266</v>
      </c>
      <c r="Q1812" s="25">
        <v>1237266</v>
      </c>
      <c r="R1812" s="25"/>
      <c r="S1812" s="35" t="s">
        <v>4324</v>
      </c>
      <c r="T1812" s="34" t="s">
        <v>36</v>
      </c>
      <c r="U1812" s="185">
        <v>406</v>
      </c>
      <c r="V1812" s="188">
        <v>406</v>
      </c>
      <c r="W1812" s="189">
        <v>551</v>
      </c>
      <c r="X1812" s="31">
        <v>606</v>
      </c>
      <c r="Y1812" s="90">
        <f>IFERROR(ROUND(X1812/W1812-1,2),"")</f>
        <v>0.1</v>
      </c>
      <c r="Z1812" s="31">
        <f>IF(OR(S1812="VLD MLC components",S1812="VLD MLC pipes",S1812="VLD PEX components",S1812="VLD PEX pipes",S1812="VLD PHC components",S1812="VLD PHC pipes",S1812="Controls VLD"),"По запросу",X1812)</f>
        <v>606</v>
      </c>
      <c r="AA1812" s="63">
        <f>ROUND(X1812/1.2,3)</f>
        <v>505</v>
      </c>
      <c r="AB1812" s="23">
        <v>459.16699999999997</v>
      </c>
      <c r="AC1812" s="190">
        <f>IFERROR(ROUND(AA1812/AB1812-1,2),"")</f>
        <v>0.1</v>
      </c>
      <c r="AD1812" s="25">
        <v>5.8999999999999997E-2</v>
      </c>
      <c r="AE1812" s="25">
        <v>4.5000000000000003E-5</v>
      </c>
      <c r="AF1812" s="25">
        <v>0</v>
      </c>
      <c r="AG1812" s="25">
        <v>288</v>
      </c>
      <c r="AH1812" s="25">
        <v>1398</v>
      </c>
      <c r="AI1812" s="25">
        <v>1062</v>
      </c>
      <c r="AJ1812" s="25" t="s">
        <v>20</v>
      </c>
      <c r="AK1812" s="42" t="s">
        <v>19</v>
      </c>
      <c r="AL1812" s="25" t="s">
        <v>20</v>
      </c>
      <c r="AM1812" s="25">
        <v>6</v>
      </c>
      <c r="AN1812" s="25">
        <v>100</v>
      </c>
      <c r="AO1812" s="25">
        <v>75</v>
      </c>
      <c r="AP1812" s="25">
        <v>36</v>
      </c>
      <c r="AQ1812" s="25">
        <v>0.35</v>
      </c>
      <c r="AR1812" s="25">
        <v>2.7E-4</v>
      </c>
      <c r="AS1812" s="157">
        <v>8040</v>
      </c>
      <c r="AT1812" s="93">
        <v>44713</v>
      </c>
      <c r="AU1812" s="92" t="s">
        <v>3611</v>
      </c>
      <c r="AV1812" s="91" t="s">
        <v>152</v>
      </c>
      <c r="AW1812" s="92" t="s">
        <v>152</v>
      </c>
      <c r="AX1812" s="92" t="s">
        <v>48</v>
      </c>
      <c r="AY1812" s="91" t="s">
        <v>152</v>
      </c>
      <c r="AZ1812" s="23"/>
      <c r="BA1812" s="25" t="s">
        <v>4182</v>
      </c>
      <c r="BB1812" t="s">
        <v>25</v>
      </c>
      <c r="BC1812" t="e">
        <v>#N/A</v>
      </c>
      <c r="BD1812" t="e">
        <f>IF(Z1812=BC1812,"OK")</f>
        <v>#N/A</v>
      </c>
      <c r="BE1812">
        <v>5.8999999999999997E-2</v>
      </c>
      <c r="BF1812">
        <v>3.6000000000000001E-5</v>
      </c>
      <c r="BG1812">
        <v>370</v>
      </c>
      <c r="BH1812">
        <v>225</v>
      </c>
      <c r="BI1812">
        <v>165</v>
      </c>
      <c r="BJ1812">
        <v>22.7</v>
      </c>
      <c r="BK1812">
        <v>1.3736E-2</v>
      </c>
      <c r="BL1812" t="str">
        <f>IF(ABS(AN1812*AO1812*AP1812/1000000000/AR1812-1)&lt;0.1,"OK","NO")</f>
        <v>OK</v>
      </c>
      <c r="BN1812" s="183"/>
    </row>
    <row r="1813" spans="1:66" ht="38.25" x14ac:dyDescent="0.25">
      <c r="A1813" s="1"/>
      <c r="B1813" s="94">
        <v>1807</v>
      </c>
      <c r="C1813" s="43">
        <v>1135699</v>
      </c>
      <c r="D1813" s="45"/>
      <c r="E1813" s="36" t="s">
        <v>4617</v>
      </c>
      <c r="F1813" s="151" t="s">
        <v>21</v>
      </c>
      <c r="G1813" s="41" t="s">
        <v>29</v>
      </c>
      <c r="H1813" s="46" t="str">
        <f>IFERROR(IFERROR(IF(SEARCH("Usystems",$E1813)&gt;0,"Usystems"),IF(SEARCH("RIIFO",$E1813)&gt;0,"RIIFO","Uponor")),"Uponor")</f>
        <v>RIIFO</v>
      </c>
      <c r="I1813" s="25" t="str">
        <f>IFERROR(MID($D1813,1,7)+0,"")</f>
        <v/>
      </c>
      <c r="J1813" s="25" t="str">
        <f>IFERROR(MID($D1813,10,7)+0,"")</f>
        <v/>
      </c>
      <c r="K1813" s="25" t="str">
        <f>IFERROR(MID($D1813,19,7)+0,"")</f>
        <v/>
      </c>
      <c r="L1813" s="25" t="str">
        <f>IFERROR(MID($D1813,28,7)+0,"")</f>
        <v/>
      </c>
      <c r="M1813" s="25">
        <f>IF(IFERROR(MID($Q1813,1,7)+0,"")&lt;1130000,IF(INDEX(C:C,MATCH(LEFT(Q1813,7)+0,I:I,0))&lt;1130000,"",INDEX(C:C,MATCH(LEFT(Q1813,7)+0,I:I,0))),IFERROR(MID($Q1813,1,7)+0,""))</f>
        <v>1237267</v>
      </c>
      <c r="N1813" s="25" t="str">
        <f>IF(IFERROR(MID($Q1813,10,7)+0,"")&lt;1130000,"",IFERROR(MID($Q1813,10,7)+0,""))</f>
        <v/>
      </c>
      <c r="O1813" s="25" t="str">
        <f>IF(IFERROR(MID($Q1813,19,7)+0,"")&lt;1130000,"",IFERROR(MID($Q1813,19,7)+0,""))</f>
        <v/>
      </c>
      <c r="P1813" s="25">
        <f>IF(M1813="","",IF(N1813="",M1813,M1813&amp;", "&amp;N1813))</f>
        <v>1237267</v>
      </c>
      <c r="Q1813" s="25">
        <v>1237267</v>
      </c>
      <c r="R1813" s="25"/>
      <c r="S1813" s="35" t="s">
        <v>4324</v>
      </c>
      <c r="T1813" s="34" t="s">
        <v>36</v>
      </c>
      <c r="U1813" s="185">
        <v>437</v>
      </c>
      <c r="V1813" s="188">
        <v>437</v>
      </c>
      <c r="W1813" s="189">
        <v>585</v>
      </c>
      <c r="X1813" s="31">
        <v>644</v>
      </c>
      <c r="Y1813" s="90">
        <f>IFERROR(ROUND(X1813/W1813-1,2),"")</f>
        <v>0.1</v>
      </c>
      <c r="Z1813" s="31">
        <f>IF(OR(S1813="VLD MLC components",S1813="VLD MLC pipes",S1813="VLD PEX components",S1813="VLD PEX pipes",S1813="VLD PHC components",S1813="VLD PHC pipes",S1813="Controls VLD"),"По запросу",X1813)</f>
        <v>644</v>
      </c>
      <c r="AA1813" s="63">
        <f>ROUND(X1813/1.2,3)</f>
        <v>536.66700000000003</v>
      </c>
      <c r="AB1813" s="23">
        <v>487.5</v>
      </c>
      <c r="AC1813" s="190">
        <f>IFERROR(ROUND(AA1813/AB1813-1,2),"")</f>
        <v>0.1</v>
      </c>
      <c r="AD1813" s="25">
        <v>6.4000000000000001E-2</v>
      </c>
      <c r="AE1813" s="25">
        <v>4.5000000000000003E-5</v>
      </c>
      <c r="AF1813" s="25">
        <v>0</v>
      </c>
      <c r="AG1813" s="25">
        <v>220</v>
      </c>
      <c r="AH1813" s="25">
        <v>246</v>
      </c>
      <c r="AI1813" s="25">
        <v>246</v>
      </c>
      <c r="AJ1813" s="25" t="s">
        <v>20</v>
      </c>
      <c r="AK1813" s="42" t="s">
        <v>19</v>
      </c>
      <c r="AL1813" s="25" t="s">
        <v>20</v>
      </c>
      <c r="AM1813" s="25">
        <v>6</v>
      </c>
      <c r="AN1813" s="25">
        <v>100</v>
      </c>
      <c r="AO1813" s="25">
        <v>75</v>
      </c>
      <c r="AP1813" s="25">
        <v>36</v>
      </c>
      <c r="AQ1813" s="25">
        <v>0.38400000000000001</v>
      </c>
      <c r="AR1813" s="25">
        <v>2.7E-4</v>
      </c>
      <c r="AS1813" s="157">
        <v>288</v>
      </c>
      <c r="AT1813" s="93">
        <v>44713</v>
      </c>
      <c r="AU1813" s="92" t="s">
        <v>3611</v>
      </c>
      <c r="AV1813" s="91" t="s">
        <v>152</v>
      </c>
      <c r="AW1813" s="92" t="s">
        <v>152</v>
      </c>
      <c r="AX1813" s="92" t="s">
        <v>48</v>
      </c>
      <c r="AY1813" s="91" t="s">
        <v>152</v>
      </c>
      <c r="AZ1813" s="23"/>
      <c r="BA1813" s="25" t="s">
        <v>4616</v>
      </c>
      <c r="BB1813" t="s">
        <v>25</v>
      </c>
      <c r="BC1813" t="e">
        <v>#N/A</v>
      </c>
      <c r="BD1813" t="e">
        <f>IF(Z1813=BC1813,"OK")</f>
        <v>#N/A</v>
      </c>
      <c r="BE1813">
        <v>6.4000000000000001E-2</v>
      </c>
      <c r="BF1813">
        <v>3.6000000000000001E-5</v>
      </c>
      <c r="BG1813">
        <v>370</v>
      </c>
      <c r="BH1813">
        <v>225</v>
      </c>
      <c r="BI1813">
        <v>165</v>
      </c>
      <c r="BJ1813">
        <v>24.6</v>
      </c>
      <c r="BK1813">
        <v>1.3736E-2</v>
      </c>
      <c r="BL1813" t="str">
        <f>IF(ABS(AN1813*AO1813*AP1813/1000000000/AR1813-1)&lt;0.1,"OK","NO")</f>
        <v>OK</v>
      </c>
      <c r="BN1813" s="183"/>
    </row>
    <row r="1814" spans="1:66" ht="25.5" x14ac:dyDescent="0.25">
      <c r="A1814" s="1"/>
      <c r="B1814" s="94">
        <v>1808</v>
      </c>
      <c r="C1814" s="43">
        <v>1135893</v>
      </c>
      <c r="D1814" s="45"/>
      <c r="E1814" s="36" t="s">
        <v>4615</v>
      </c>
      <c r="F1814" s="151" t="s">
        <v>21</v>
      </c>
      <c r="G1814" s="102" t="s">
        <v>2182</v>
      </c>
      <c r="H1814" s="46" t="str">
        <f>IFERROR(IFERROR(IF(SEARCH("Usystems",$E1814)&gt;0,"Usystems"),IF(SEARCH("RIIFO",$E1814)&gt;0,"RIIFO","Uponor")),"Uponor")</f>
        <v>RIIFO</v>
      </c>
      <c r="I1814" s="25" t="str">
        <f>IFERROR(MID($D1814,1,7)+0,"")</f>
        <v/>
      </c>
      <c r="J1814" s="25" t="str">
        <f>IFERROR(MID($D1814,10,7)+0,"")</f>
        <v/>
      </c>
      <c r="K1814" s="25" t="str">
        <f>IFERROR(MID($D1814,19,7)+0,"")</f>
        <v/>
      </c>
      <c r="L1814" s="25" t="str">
        <f>IFERROR(MID($D1814,28,7)+0,"")</f>
        <v/>
      </c>
      <c r="M1814" s="25" t="str">
        <f>IF(IFERROR(MID($Q1814,1,7)+0,"")&lt;1130000,IF(INDEX(C:C,MATCH(LEFT(Q1814,7)+0,I:I,0))&lt;1130000,"",INDEX(C:C,MATCH(LEFT(Q1814,7)+0,I:I,0))),IFERROR(MID($Q1814,1,7)+0,""))</f>
        <v/>
      </c>
      <c r="N1814" s="25" t="str">
        <f>IF(IFERROR(MID($Q1814,10,7)+0,"")&lt;1130000,"",IFERROR(MID($Q1814,10,7)+0,""))</f>
        <v/>
      </c>
      <c r="O1814" s="25" t="str">
        <f>IF(IFERROR(MID($Q1814,19,7)+0,"")&lt;1130000,"",IFERROR(MID($Q1814,19,7)+0,""))</f>
        <v/>
      </c>
      <c r="P1814" s="25" t="str">
        <f>IF(M1814="","",IF(N1814="",M1814,M1814&amp;", "&amp;N1814))</f>
        <v/>
      </c>
      <c r="Q1814" s="25"/>
      <c r="R1814" s="25"/>
      <c r="S1814" s="35" t="s">
        <v>4324</v>
      </c>
      <c r="T1814" s="34" t="s">
        <v>36</v>
      </c>
      <c r="U1814" s="185">
        <v>299</v>
      </c>
      <c r="V1814" s="188">
        <v>299</v>
      </c>
      <c r="W1814" s="189">
        <v>371</v>
      </c>
      <c r="X1814" s="31">
        <v>408</v>
      </c>
      <c r="Y1814" s="90">
        <f>IFERROR(ROUND(X1814/W1814-1,2),"")</f>
        <v>0.1</v>
      </c>
      <c r="Z1814" s="31">
        <f>IF(OR(S1814="VLD MLC components",S1814="VLD MLC pipes",S1814="VLD PEX components",S1814="VLD PEX pipes",S1814="VLD PHC components",S1814="VLD PHC pipes",S1814="Controls VLD"),"По запросу",X1814)</f>
        <v>408</v>
      </c>
      <c r="AA1814" s="63">
        <f>ROUND(X1814/1.2,3)</f>
        <v>340</v>
      </c>
      <c r="AB1814" s="23">
        <v>309.16699999999997</v>
      </c>
      <c r="AC1814" s="190">
        <f>IFERROR(ROUND(AA1814/AB1814-1,2),"")</f>
        <v>0.1</v>
      </c>
      <c r="AD1814" s="25">
        <v>4.5000000000000005E-2</v>
      </c>
      <c r="AE1814" s="25">
        <v>2.2500000000000001E-5</v>
      </c>
      <c r="AF1814" s="25">
        <v>0</v>
      </c>
      <c r="AG1814" s="25" t="s">
        <v>22</v>
      </c>
      <c r="AH1814" s="25">
        <v>0</v>
      </c>
      <c r="AI1814" s="25">
        <v>0</v>
      </c>
      <c r="AJ1814" s="25" t="s">
        <v>20</v>
      </c>
      <c r="AK1814" s="42" t="s">
        <v>19</v>
      </c>
      <c r="AL1814" s="25" t="s">
        <v>20</v>
      </c>
      <c r="AM1814" s="25">
        <v>12</v>
      </c>
      <c r="AN1814" s="25">
        <v>100</v>
      </c>
      <c r="AO1814" s="25">
        <v>75</v>
      </c>
      <c r="AP1814" s="25">
        <v>36</v>
      </c>
      <c r="AQ1814" s="25">
        <v>0.54</v>
      </c>
      <c r="AR1814" s="25">
        <v>2.7E-4</v>
      </c>
      <c r="AS1814" s="157" t="s">
        <v>22</v>
      </c>
      <c r="AT1814" s="93">
        <v>44713</v>
      </c>
      <c r="AU1814" s="92" t="s">
        <v>3611</v>
      </c>
      <c r="AV1814" s="91" t="s">
        <v>152</v>
      </c>
      <c r="AW1814" s="92" t="s">
        <v>152</v>
      </c>
      <c r="AX1814" s="92" t="s">
        <v>48</v>
      </c>
      <c r="AY1814" s="91" t="s">
        <v>152</v>
      </c>
      <c r="AZ1814" s="23"/>
      <c r="BA1814" s="25" t="s">
        <v>4614</v>
      </c>
      <c r="BB1814" t="s">
        <v>25</v>
      </c>
      <c r="BC1814" t="e">
        <v>#N/A</v>
      </c>
      <c r="BD1814" t="e">
        <f>IF(Z1814=BC1814,"OK")</f>
        <v>#N/A</v>
      </c>
      <c r="BE1814">
        <v>4.4999999999999998E-2</v>
      </c>
      <c r="BF1814">
        <v>2.4000000000000001E-5</v>
      </c>
      <c r="BG1814">
        <v>370</v>
      </c>
      <c r="BH1814">
        <v>225</v>
      </c>
      <c r="BI1814">
        <v>165</v>
      </c>
      <c r="BJ1814">
        <v>25.9</v>
      </c>
      <c r="BK1814">
        <v>1.3736E-2</v>
      </c>
      <c r="BL1814" t="str">
        <f>IF(ABS(AN1814*AO1814*AP1814/1000000000/AR1814-1)&lt;0.1,"OK","NO")</f>
        <v>OK</v>
      </c>
      <c r="BN1814" s="183"/>
    </row>
    <row r="1815" spans="1:66" ht="25.5" x14ac:dyDescent="0.25">
      <c r="A1815" s="1"/>
      <c r="B1815" s="94">
        <v>1809</v>
      </c>
      <c r="C1815" s="43">
        <v>1135890</v>
      </c>
      <c r="D1815" s="45"/>
      <c r="E1815" s="36" t="s">
        <v>6820</v>
      </c>
      <c r="F1815" s="151" t="s">
        <v>21</v>
      </c>
      <c r="G1815" s="102" t="s">
        <v>2182</v>
      </c>
      <c r="H1815" s="46" t="str">
        <f>IFERROR(IFERROR(IF(SEARCH("Usystems",$E1815)&gt;0,"Usystems"),IF(SEARCH("RIIFO",$E1815)&gt;0,"RIIFO","Uponor")),"Uponor")</f>
        <v>RIIFO</v>
      </c>
      <c r="I1815" s="25" t="str">
        <f>IFERROR(MID($D1815,1,7)+0,"")</f>
        <v/>
      </c>
      <c r="J1815" s="25" t="str">
        <f>IFERROR(MID($D1815,10,7)+0,"")</f>
        <v/>
      </c>
      <c r="K1815" s="25" t="str">
        <f>IFERROR(MID($D1815,19,7)+0,"")</f>
        <v/>
      </c>
      <c r="L1815" s="25" t="str">
        <f>IFERROR(MID($D1815,28,7)+0,"")</f>
        <v/>
      </c>
      <c r="M1815" s="25" t="str">
        <f>IF(IFERROR(MID($Q1815,1,7)+0,"")&lt;1130000,IF(INDEX(C:C,MATCH(LEFT(Q1815,7)+0,I:I,0))&lt;1130000,"",INDEX(C:C,MATCH(LEFT(Q1815,7)+0,I:I,0))),IFERROR(MID($Q1815,1,7)+0,""))</f>
        <v/>
      </c>
      <c r="N1815" s="25" t="str">
        <f>IF(IFERROR(MID($Q1815,10,7)+0,"")&lt;1130000,"",IFERROR(MID($Q1815,10,7)+0,""))</f>
        <v/>
      </c>
      <c r="O1815" s="25" t="str">
        <f>IF(IFERROR(MID($Q1815,19,7)+0,"")&lt;1130000,"",IFERROR(MID($Q1815,19,7)+0,""))</f>
        <v/>
      </c>
      <c r="P1815" s="25" t="str">
        <f>IF(M1815="","",IF(N1815="",M1815,M1815&amp;", "&amp;N1815))</f>
        <v/>
      </c>
      <c r="Q1815" s="25"/>
      <c r="R1815" s="25"/>
      <c r="S1815" s="35" t="s">
        <v>4324</v>
      </c>
      <c r="T1815" s="34" t="s">
        <v>36</v>
      </c>
      <c r="U1815" s="185">
        <v>512</v>
      </c>
      <c r="V1815" s="188">
        <v>512</v>
      </c>
      <c r="W1815" s="189">
        <v>558</v>
      </c>
      <c r="X1815" s="31">
        <v>614</v>
      </c>
      <c r="Y1815" s="90">
        <f>IFERROR(ROUND(X1815/W1815-1,2),"")</f>
        <v>0.1</v>
      </c>
      <c r="Z1815" s="31">
        <f>IF(OR(S1815="VLD MLC components",S1815="VLD MLC pipes",S1815="VLD PEX components",S1815="VLD PEX pipes",S1815="VLD PHC components",S1815="VLD PHC pipes",S1815="Controls VLD"),"По запросу",X1815)</f>
        <v>614</v>
      </c>
      <c r="AA1815" s="63">
        <f>ROUND(X1815/1.2,3)</f>
        <v>511.66699999999997</v>
      </c>
      <c r="AB1815" s="23">
        <v>465</v>
      </c>
      <c r="AC1815" s="190">
        <f>IFERROR(ROUND(AA1815/AB1815-1,2),"")</f>
        <v>0.1</v>
      </c>
      <c r="AD1815" s="25">
        <v>8.8999999999999996E-2</v>
      </c>
      <c r="AE1815" s="25">
        <v>6.9300000000000004E-5</v>
      </c>
      <c r="AF1815" s="25">
        <v>0</v>
      </c>
      <c r="AG1815" s="25">
        <v>964</v>
      </c>
      <c r="AH1815" s="25">
        <v>1064</v>
      </c>
      <c r="AI1815" s="25">
        <v>1064</v>
      </c>
      <c r="AJ1815" s="25" t="s">
        <v>20</v>
      </c>
      <c r="AK1815" s="42" t="s">
        <v>19</v>
      </c>
      <c r="AL1815" s="25" t="s">
        <v>20</v>
      </c>
      <c r="AM1815" s="25">
        <v>10</v>
      </c>
      <c r="AN1815" s="25">
        <v>70</v>
      </c>
      <c r="AO1815" s="25">
        <v>110</v>
      </c>
      <c r="AP1815" s="25">
        <v>90</v>
      </c>
      <c r="AQ1815" s="25">
        <v>0.89</v>
      </c>
      <c r="AR1815" s="25">
        <v>6.9300000000000004E-4</v>
      </c>
      <c r="AS1815" s="157">
        <v>1064</v>
      </c>
      <c r="AT1815" s="93">
        <v>44713</v>
      </c>
      <c r="AU1815" s="92" t="s">
        <v>3611</v>
      </c>
      <c r="AV1815" s="91" t="s">
        <v>152</v>
      </c>
      <c r="AW1815" s="92" t="s">
        <v>152</v>
      </c>
      <c r="AX1815" s="92" t="s">
        <v>48</v>
      </c>
      <c r="AY1815" s="91" t="s">
        <v>152</v>
      </c>
      <c r="AZ1815" s="23"/>
      <c r="BA1815" s="25" t="s">
        <v>4613</v>
      </c>
      <c r="BB1815" t="s">
        <v>25</v>
      </c>
      <c r="BC1815" t="e">
        <v>#N/A</v>
      </c>
      <c r="BD1815" t="e">
        <f>IF(Z1815=BC1815,"OK")</f>
        <v>#N/A</v>
      </c>
      <c r="BE1815">
        <v>8.5000000000000006E-2</v>
      </c>
      <c r="BF1815">
        <v>6.2000000000000003E-5</v>
      </c>
      <c r="BG1815">
        <v>370</v>
      </c>
      <c r="BH1815">
        <v>225</v>
      </c>
      <c r="BI1815">
        <v>165</v>
      </c>
      <c r="BJ1815">
        <v>18.7</v>
      </c>
      <c r="BK1815">
        <v>1.3736E-2</v>
      </c>
      <c r="BL1815" t="str">
        <f>IF(ABS(AN1815*AO1815*AP1815/1000000000/AR1815-1)&lt;0.1,"OK","NO")</f>
        <v>OK</v>
      </c>
      <c r="BN1815" s="183"/>
    </row>
    <row r="1816" spans="1:66" ht="25.5" x14ac:dyDescent="0.25">
      <c r="A1816" s="1"/>
      <c r="B1816" s="94">
        <v>1810</v>
      </c>
      <c r="C1816" s="43">
        <v>1135891</v>
      </c>
      <c r="D1816" s="45"/>
      <c r="E1816" s="36" t="s">
        <v>4612</v>
      </c>
      <c r="F1816" s="151" t="s">
        <v>21</v>
      </c>
      <c r="G1816" s="28" t="s">
        <v>2182</v>
      </c>
      <c r="H1816" s="46" t="str">
        <f>IFERROR(IFERROR(IF(SEARCH("Usystems",$E1816)&gt;0,"Usystems"),IF(SEARCH("RIIFO",$E1816)&gt;0,"RIIFO","Uponor")),"Uponor")</f>
        <v>RIIFO</v>
      </c>
      <c r="I1816" s="25" t="str">
        <f>IFERROR(MID($D1816,1,7)+0,"")</f>
        <v/>
      </c>
      <c r="J1816" s="25" t="str">
        <f>IFERROR(MID($D1816,10,7)+0,"")</f>
        <v/>
      </c>
      <c r="K1816" s="25" t="str">
        <f>IFERROR(MID($D1816,19,7)+0,"")</f>
        <v/>
      </c>
      <c r="L1816" s="25" t="str">
        <f>IFERROR(MID($D1816,28,7)+0,"")</f>
        <v/>
      </c>
      <c r="M1816" s="25" t="str">
        <f>IF(IFERROR(MID($Q1816,1,7)+0,"")&lt;1130000,IF(INDEX(C:C,MATCH(LEFT(Q1816,7)+0,I:I,0))&lt;1130000,"",INDEX(C:C,MATCH(LEFT(Q1816,7)+0,I:I,0))),IFERROR(MID($Q1816,1,7)+0,""))</f>
        <v/>
      </c>
      <c r="N1816" s="25" t="str">
        <f>IF(IFERROR(MID($Q1816,10,7)+0,"")&lt;1130000,"",IFERROR(MID($Q1816,10,7)+0,""))</f>
        <v/>
      </c>
      <c r="O1816" s="25" t="str">
        <f>IF(IFERROR(MID($Q1816,19,7)+0,"")&lt;1130000,"",IFERROR(MID($Q1816,19,7)+0,""))</f>
        <v/>
      </c>
      <c r="P1816" s="25" t="str">
        <f>IF(M1816="","",IF(N1816="",M1816,M1816&amp;", "&amp;N1816))</f>
        <v/>
      </c>
      <c r="Q1816" s="25"/>
      <c r="R1816" s="25"/>
      <c r="S1816" s="35" t="s">
        <v>4324</v>
      </c>
      <c r="T1816" s="34" t="s">
        <v>36</v>
      </c>
      <c r="U1816" s="185">
        <v>572</v>
      </c>
      <c r="V1816" s="188">
        <v>572</v>
      </c>
      <c r="W1816" s="189">
        <v>650</v>
      </c>
      <c r="X1816" s="31">
        <v>715</v>
      </c>
      <c r="Y1816" s="90">
        <f>IFERROR(ROUND(X1816/W1816-1,2),"")</f>
        <v>0.1</v>
      </c>
      <c r="Z1816" s="31">
        <f>IF(OR(S1816="VLD MLC components",S1816="VLD MLC pipes",S1816="VLD PEX components",S1816="VLD PEX pipes",S1816="VLD PHC components",S1816="VLD PHC pipes",S1816="Controls VLD"),"По запросу",X1816)</f>
        <v>715</v>
      </c>
      <c r="AA1816" s="63">
        <f>ROUND(X1816/1.2,3)</f>
        <v>595.83299999999997</v>
      </c>
      <c r="AB1816" s="23">
        <v>541.66700000000003</v>
      </c>
      <c r="AC1816" s="190">
        <f>IFERROR(ROUND(AA1816/AB1816-1,2),"")</f>
        <v>0.1</v>
      </c>
      <c r="AD1816" s="25">
        <v>8.7999999999999995E-2</v>
      </c>
      <c r="AE1816" s="25">
        <v>4.0500000000000002E-5</v>
      </c>
      <c r="AF1816" s="25">
        <v>0</v>
      </c>
      <c r="AG1816" s="25" t="s">
        <v>22</v>
      </c>
      <c r="AH1816" s="25">
        <v>0</v>
      </c>
      <c r="AI1816" s="25">
        <v>0</v>
      </c>
      <c r="AJ1816" s="25" t="s">
        <v>20</v>
      </c>
      <c r="AK1816" s="42" t="s">
        <v>19</v>
      </c>
      <c r="AL1816" s="25" t="s">
        <v>20</v>
      </c>
      <c r="AM1816" s="25">
        <v>1</v>
      </c>
      <c r="AN1816" s="25">
        <v>25</v>
      </c>
      <c r="AO1816" s="25">
        <v>45</v>
      </c>
      <c r="AP1816" s="25">
        <v>36</v>
      </c>
      <c r="AQ1816" s="25">
        <v>8.7999999999999995E-2</v>
      </c>
      <c r="AR1816" s="25">
        <v>4.0500000000000002E-5</v>
      </c>
      <c r="AS1816" s="157" t="s">
        <v>22</v>
      </c>
      <c r="AT1816" s="93">
        <v>44713</v>
      </c>
      <c r="AU1816" s="92" t="s">
        <v>3611</v>
      </c>
      <c r="AV1816" s="91" t="s">
        <v>152</v>
      </c>
      <c r="AW1816" s="92" t="s">
        <v>152</v>
      </c>
      <c r="AX1816" s="92" t="s">
        <v>48</v>
      </c>
      <c r="AY1816" s="91" t="s">
        <v>152</v>
      </c>
      <c r="AZ1816" s="23"/>
      <c r="BA1816" s="25" t="s">
        <v>4611</v>
      </c>
      <c r="BB1816" t="s">
        <v>25</v>
      </c>
      <c r="BC1816" t="e">
        <v>#N/A</v>
      </c>
      <c r="BD1816" t="e">
        <f>IF(Z1816=BC1816,"OK")</f>
        <v>#N/A</v>
      </c>
      <c r="BE1816">
        <v>8.7999999999999995E-2</v>
      </c>
      <c r="BF1816">
        <v>6.2000000000000003E-5</v>
      </c>
      <c r="BG1816">
        <v>370</v>
      </c>
      <c r="BH1816">
        <v>225</v>
      </c>
      <c r="BI1816">
        <v>165</v>
      </c>
      <c r="BJ1816">
        <v>19.399999999999999</v>
      </c>
      <c r="BK1816">
        <v>1.3736E-2</v>
      </c>
      <c r="BL1816" t="str">
        <f>IF(ABS(AN1816*AO1816*AP1816/1000000000/AR1816-1)&lt;0.1,"OK","NO")</f>
        <v>OK</v>
      </c>
      <c r="BN1816" s="183"/>
    </row>
    <row r="1817" spans="1:66" ht="25.5" x14ac:dyDescent="0.25">
      <c r="A1817" s="1"/>
      <c r="B1817" s="94">
        <v>1811</v>
      </c>
      <c r="C1817" s="43">
        <v>1135892</v>
      </c>
      <c r="D1817" s="45"/>
      <c r="E1817" s="36" t="s">
        <v>4610</v>
      </c>
      <c r="F1817" s="151" t="s">
        <v>21</v>
      </c>
      <c r="G1817" s="28" t="s">
        <v>2182</v>
      </c>
      <c r="H1817" s="46" t="str">
        <f>IFERROR(IFERROR(IF(SEARCH("Usystems",$E1817)&gt;0,"Usystems"),IF(SEARCH("RIIFO",$E1817)&gt;0,"RIIFO","Uponor")),"Uponor")</f>
        <v>RIIFO</v>
      </c>
      <c r="I1817" s="25" t="str">
        <f>IFERROR(MID($D1817,1,7)+0,"")</f>
        <v/>
      </c>
      <c r="J1817" s="25" t="str">
        <f>IFERROR(MID($D1817,10,7)+0,"")</f>
        <v/>
      </c>
      <c r="K1817" s="25" t="str">
        <f>IFERROR(MID($D1817,19,7)+0,"")</f>
        <v/>
      </c>
      <c r="L1817" s="25" t="str">
        <f>IFERROR(MID($D1817,28,7)+0,"")</f>
        <v/>
      </c>
      <c r="M1817" s="25" t="str">
        <f>IF(IFERROR(MID($Q1817,1,7)+0,"")&lt;1130000,IF(INDEX(C:C,MATCH(LEFT(Q1817,7)+0,I:I,0))&lt;1130000,"",INDEX(C:C,MATCH(LEFT(Q1817,7)+0,I:I,0))),IFERROR(MID($Q1817,1,7)+0,""))</f>
        <v/>
      </c>
      <c r="N1817" s="25" t="str">
        <f>IF(IFERROR(MID($Q1817,10,7)+0,"")&lt;1130000,"",IFERROR(MID($Q1817,10,7)+0,""))</f>
        <v/>
      </c>
      <c r="O1817" s="25" t="str">
        <f>IF(IFERROR(MID($Q1817,19,7)+0,"")&lt;1130000,"",IFERROR(MID($Q1817,19,7)+0,""))</f>
        <v/>
      </c>
      <c r="P1817" s="25" t="str">
        <f>IF(M1817="","",IF(N1817="",M1817,M1817&amp;", "&amp;N1817))</f>
        <v/>
      </c>
      <c r="Q1817" s="25"/>
      <c r="R1817" s="25"/>
      <c r="S1817" s="35" t="s">
        <v>4324</v>
      </c>
      <c r="T1817" s="34" t="s">
        <v>36</v>
      </c>
      <c r="U1817" s="185">
        <v>421</v>
      </c>
      <c r="V1817" s="188">
        <v>519</v>
      </c>
      <c r="W1817" s="189">
        <v>565</v>
      </c>
      <c r="X1817" s="31">
        <v>622</v>
      </c>
      <c r="Y1817" s="90">
        <f>IFERROR(ROUND(X1817/W1817-1,2),"")</f>
        <v>0.1</v>
      </c>
      <c r="Z1817" s="31">
        <f>IF(OR(S1817="VLD MLC components",S1817="VLD MLC pipes",S1817="VLD PEX components",S1817="VLD PEX pipes",S1817="VLD PHC components",S1817="VLD PHC pipes",S1817="Controls VLD"),"По запросу",X1817)</f>
        <v>622</v>
      </c>
      <c r="AA1817" s="63">
        <f>ROUND(X1817/1.2,3)</f>
        <v>518.33299999999997</v>
      </c>
      <c r="AB1817" s="23">
        <v>470.83300000000003</v>
      </c>
      <c r="AC1817" s="190">
        <f>IFERROR(ROUND(AA1817/AB1817-1,2),"")</f>
        <v>0.1</v>
      </c>
      <c r="AD1817" s="25">
        <v>5.6000000000000001E-2</v>
      </c>
      <c r="AE1817" s="25">
        <v>6.7000000000000002E-5</v>
      </c>
      <c r="AF1817" s="25">
        <v>0</v>
      </c>
      <c r="AG1817" s="25" t="s">
        <v>22</v>
      </c>
      <c r="AH1817" s="25">
        <v>0</v>
      </c>
      <c r="AI1817" s="25">
        <v>0</v>
      </c>
      <c r="AJ1817" s="25" t="s">
        <v>20</v>
      </c>
      <c r="AK1817" s="42" t="s">
        <v>19</v>
      </c>
      <c r="AL1817" s="25" t="s">
        <v>20</v>
      </c>
      <c r="AM1817" s="25">
        <v>240</v>
      </c>
      <c r="AN1817" s="25">
        <v>380</v>
      </c>
      <c r="AO1817" s="25">
        <v>235</v>
      </c>
      <c r="AP1817" s="25">
        <v>180</v>
      </c>
      <c r="AQ1817" s="137">
        <v>13.4</v>
      </c>
      <c r="AR1817" s="25">
        <v>1.6074000000000001E-2</v>
      </c>
      <c r="AS1817" s="157" t="s">
        <v>22</v>
      </c>
      <c r="AT1817" s="93">
        <v>44713</v>
      </c>
      <c r="AU1817" s="92" t="s">
        <v>3611</v>
      </c>
      <c r="AV1817" s="91" t="s">
        <v>152</v>
      </c>
      <c r="AW1817" s="92" t="s">
        <v>152</v>
      </c>
      <c r="AX1817" s="92" t="s">
        <v>48</v>
      </c>
      <c r="AY1817" s="91" t="s">
        <v>152</v>
      </c>
      <c r="AZ1817" s="23"/>
      <c r="BA1817" s="25" t="s">
        <v>4609</v>
      </c>
      <c r="BB1817" t="s">
        <v>25</v>
      </c>
      <c r="BC1817" t="e">
        <v>#N/A</v>
      </c>
      <c r="BD1817" t="e">
        <f>IF(Z1817=BC1817,"OK")</f>
        <v>#N/A</v>
      </c>
      <c r="BE1817">
        <v>5.6000000000000001E-2</v>
      </c>
      <c r="BF1817">
        <v>6.7000000000000002E-5</v>
      </c>
      <c r="BG1817">
        <v>380</v>
      </c>
      <c r="BH1817">
        <v>235</v>
      </c>
      <c r="BI1817">
        <v>180</v>
      </c>
      <c r="BJ1817">
        <v>13.4</v>
      </c>
      <c r="BK1817">
        <v>1.6074000000000001E-2</v>
      </c>
      <c r="BL1817" t="str">
        <f>IF(ABS(AN1817*AO1817*AP1817/1000000000/AR1817-1)&lt;0.1,"OK","NO")</f>
        <v>OK</v>
      </c>
      <c r="BN1817" s="183"/>
    </row>
    <row r="1818" spans="1:66" ht="38.25" x14ac:dyDescent="0.25">
      <c r="A1818" s="1"/>
      <c r="B1818" s="94">
        <v>1812</v>
      </c>
      <c r="C1818" s="43">
        <v>1135894</v>
      </c>
      <c r="D1818" s="45"/>
      <c r="E1818" s="36" t="s">
        <v>4608</v>
      </c>
      <c r="F1818" s="151" t="s">
        <v>21</v>
      </c>
      <c r="G1818" s="127" t="s">
        <v>29</v>
      </c>
      <c r="H1818" s="46" t="str">
        <f>IFERROR(IFERROR(IF(SEARCH("Usystems",$E1818)&gt;0,"Usystems"),IF(SEARCH("RIIFO",$E1818)&gt;0,"RIIFO","Uponor")),"Uponor")</f>
        <v>RIIFO</v>
      </c>
      <c r="I1818" s="25" t="str">
        <f>IFERROR(MID($D1818,1,7)+0,"")</f>
        <v/>
      </c>
      <c r="J1818" s="25" t="str">
        <f>IFERROR(MID($D1818,10,7)+0,"")</f>
        <v/>
      </c>
      <c r="K1818" s="25" t="str">
        <f>IFERROR(MID($D1818,19,7)+0,"")</f>
        <v/>
      </c>
      <c r="L1818" s="25" t="str">
        <f>IFERROR(MID($D1818,28,7)+0,"")</f>
        <v/>
      </c>
      <c r="M1818" s="25">
        <f>IF(IFERROR(MID($Q1818,1,7)+0,"")&lt;1130000,IF(INDEX(C:C,MATCH(LEFT(Q1818,7)+0,I:I,0))&lt;1130000,"",INDEX(C:C,MATCH(LEFT(Q1818,7)+0,I:I,0))),IFERROR(MID($Q1818,1,7)+0,""))</f>
        <v>1237261</v>
      </c>
      <c r="N1818" s="25" t="str">
        <f>IF(IFERROR(MID($Q1818,10,7)+0,"")&lt;1130000,"",IFERROR(MID($Q1818,10,7)+0,""))</f>
        <v/>
      </c>
      <c r="O1818" s="25" t="str">
        <f>IF(IFERROR(MID($Q1818,19,7)+0,"")&lt;1130000,"",IFERROR(MID($Q1818,19,7)+0,""))</f>
        <v/>
      </c>
      <c r="P1818" s="25">
        <f>IF(M1818="","",IF(N1818="",M1818,M1818&amp;", "&amp;N1818))</f>
        <v>1237261</v>
      </c>
      <c r="Q1818" s="25">
        <v>1237261</v>
      </c>
      <c r="R1818" s="25"/>
      <c r="S1818" s="35" t="s">
        <v>4324</v>
      </c>
      <c r="T1818" s="34" t="s">
        <v>36</v>
      </c>
      <c r="U1818" s="185">
        <v>1883</v>
      </c>
      <c r="V1818" s="188">
        <v>1883</v>
      </c>
      <c r="W1818" s="189">
        <v>2394</v>
      </c>
      <c r="X1818" s="31">
        <v>2633</v>
      </c>
      <c r="Y1818" s="90">
        <f>IFERROR(ROUND(X1818/W1818-1,2),"")</f>
        <v>0.1</v>
      </c>
      <c r="Z1818" s="31">
        <f>IF(OR(S1818="VLD MLC components",S1818="VLD MLC pipes",S1818="VLD PEX components",S1818="VLD PEX pipes",S1818="VLD PHC components",S1818="VLD PHC pipes",S1818="Controls VLD"),"По запросу",X1818)</f>
        <v>2633</v>
      </c>
      <c r="AA1818" s="63">
        <f>ROUND(X1818/1.2,3)</f>
        <v>2194.1669999999999</v>
      </c>
      <c r="AB1818" s="23">
        <v>1995</v>
      </c>
      <c r="AC1818" s="190">
        <f>IFERROR(ROUND(AA1818/AB1818-1,2),"")</f>
        <v>0.1</v>
      </c>
      <c r="AD1818" s="25">
        <v>0.14199999999999999</v>
      </c>
      <c r="AE1818" s="25">
        <v>4.0500000000000002E-5</v>
      </c>
      <c r="AF1818" s="25">
        <v>0</v>
      </c>
      <c r="AG1818" s="25">
        <v>100</v>
      </c>
      <c r="AH1818" s="25">
        <v>100</v>
      </c>
      <c r="AI1818" s="25">
        <v>100</v>
      </c>
      <c r="AJ1818" s="25" t="s">
        <v>20</v>
      </c>
      <c r="AK1818" s="42" t="s">
        <v>19</v>
      </c>
      <c r="AL1818" s="25" t="s">
        <v>20</v>
      </c>
      <c r="AM1818" s="25">
        <v>100</v>
      </c>
      <c r="AN1818" s="25">
        <v>405</v>
      </c>
      <c r="AO1818" s="25">
        <v>270</v>
      </c>
      <c r="AP1818" s="25">
        <v>230</v>
      </c>
      <c r="AQ1818" s="25">
        <v>13.6</v>
      </c>
      <c r="AR1818" s="25">
        <v>2.5150499999999999E-2</v>
      </c>
      <c r="AS1818" s="157">
        <v>100</v>
      </c>
      <c r="AT1818" s="93">
        <v>44713</v>
      </c>
      <c r="AU1818" s="92" t="s">
        <v>3611</v>
      </c>
      <c r="AV1818" s="91" t="s">
        <v>152</v>
      </c>
      <c r="AW1818" s="92" t="s">
        <v>152</v>
      </c>
      <c r="AX1818" s="92" t="s">
        <v>48</v>
      </c>
      <c r="AY1818" s="91" t="s">
        <v>152</v>
      </c>
      <c r="AZ1818" s="23"/>
      <c r="BA1818" s="25" t="s">
        <v>4585</v>
      </c>
      <c r="BB1818" t="s">
        <v>25</v>
      </c>
      <c r="BC1818" t="e">
        <v>#N/A</v>
      </c>
      <c r="BD1818" t="e">
        <f>IF(Z1818=BC1818,"OK")</f>
        <v>#N/A</v>
      </c>
      <c r="BE1818">
        <v>0.13600000000000001</v>
      </c>
      <c r="BF1818">
        <v>1.6100000000000001E-4</v>
      </c>
      <c r="BG1818">
        <v>380</v>
      </c>
      <c r="BH1818">
        <v>235</v>
      </c>
      <c r="BI1818">
        <v>180</v>
      </c>
      <c r="BJ1818">
        <v>13.6</v>
      </c>
      <c r="BK1818">
        <v>1.6074000000000001E-2</v>
      </c>
      <c r="BL1818" t="str">
        <f>IF(ABS(AN1818*AO1818*AP1818/1000000000/AR1818-1)&lt;0.1,"OK","NO")</f>
        <v>OK</v>
      </c>
      <c r="BN1818" s="183"/>
    </row>
    <row r="1819" spans="1:66" ht="38.25" x14ac:dyDescent="0.25">
      <c r="A1819" s="1"/>
      <c r="B1819" s="94">
        <v>1813</v>
      </c>
      <c r="C1819" s="43">
        <v>1135895</v>
      </c>
      <c r="D1819" s="45"/>
      <c r="E1819" s="36" t="s">
        <v>4607</v>
      </c>
      <c r="F1819" s="151" t="s">
        <v>21</v>
      </c>
      <c r="G1819" s="102" t="s">
        <v>2182</v>
      </c>
      <c r="H1819" s="46" t="str">
        <f>IFERROR(IFERROR(IF(SEARCH("Usystems",$E1819)&gt;0,"Usystems"),IF(SEARCH("RIIFO",$E1819)&gt;0,"RIIFO","Uponor")),"Uponor")</f>
        <v>RIIFO</v>
      </c>
      <c r="I1819" s="25" t="str">
        <f>IFERROR(MID($D1819,1,7)+0,"")</f>
        <v/>
      </c>
      <c r="J1819" s="25" t="str">
        <f>IFERROR(MID($D1819,10,7)+0,"")</f>
        <v/>
      </c>
      <c r="K1819" s="25" t="str">
        <f>IFERROR(MID($D1819,19,7)+0,"")</f>
        <v/>
      </c>
      <c r="L1819" s="25" t="str">
        <f>IFERROR(MID($D1819,28,7)+0,"")</f>
        <v/>
      </c>
      <c r="M1819" s="25" t="str">
        <f>IF(IFERROR(MID($Q1819,1,7)+0,"")&lt;1130000,IF(INDEX(C:C,MATCH(LEFT(Q1819,7)+0,I:I,0))&lt;1130000,"",INDEX(C:C,MATCH(LEFT(Q1819,7)+0,I:I,0))),IFERROR(MID($Q1819,1,7)+0,""))</f>
        <v/>
      </c>
      <c r="N1819" s="25" t="str">
        <f>IF(IFERROR(MID($Q1819,10,7)+0,"")&lt;1130000,"",IFERROR(MID($Q1819,10,7)+0,""))</f>
        <v/>
      </c>
      <c r="O1819" s="25" t="str">
        <f>IF(IFERROR(MID($Q1819,19,7)+0,"")&lt;1130000,"",IFERROR(MID($Q1819,19,7)+0,""))</f>
        <v/>
      </c>
      <c r="P1819" s="25" t="str">
        <f>IF(M1819="","",IF(N1819="",M1819,M1819&amp;", "&amp;N1819))</f>
        <v/>
      </c>
      <c r="Q1819" s="25"/>
      <c r="R1819" s="25"/>
      <c r="S1819" s="35" t="s">
        <v>4324</v>
      </c>
      <c r="T1819" s="34" t="s">
        <v>36</v>
      </c>
      <c r="U1819" s="185">
        <v>4968</v>
      </c>
      <c r="V1819" s="188">
        <v>6125</v>
      </c>
      <c r="W1819" s="189">
        <v>6669</v>
      </c>
      <c r="X1819" s="31">
        <v>7336</v>
      </c>
      <c r="Y1819" s="90">
        <f>IFERROR(ROUND(X1819/W1819-1,2),"")</f>
        <v>0.1</v>
      </c>
      <c r="Z1819" s="31">
        <f>IF(OR(S1819="VLD MLC components",S1819="VLD MLC pipes",S1819="VLD PEX components",S1819="VLD PEX pipes",S1819="VLD PHC components",S1819="VLD PHC pipes",S1819="Controls VLD"),"По запросу",X1819)</f>
        <v>7336</v>
      </c>
      <c r="AA1819" s="63">
        <f>ROUND(X1819/1.2,3)</f>
        <v>6113.3329999999996</v>
      </c>
      <c r="AB1819" s="23">
        <v>5557.5</v>
      </c>
      <c r="AC1819" s="190">
        <f>IFERROR(ROUND(AA1819/AB1819-1,2),"")</f>
        <v>0.1</v>
      </c>
      <c r="AD1819" s="25">
        <v>0.41499999999999998</v>
      </c>
      <c r="AE1819" s="25">
        <v>2.016E-3</v>
      </c>
      <c r="AF1819" s="25">
        <v>0</v>
      </c>
      <c r="AG1819" s="25" t="s">
        <v>22</v>
      </c>
      <c r="AH1819" s="25">
        <v>0</v>
      </c>
      <c r="AI1819" s="25">
        <v>0</v>
      </c>
      <c r="AJ1819" s="25" t="s">
        <v>20</v>
      </c>
      <c r="AK1819" s="42" t="s">
        <v>19</v>
      </c>
      <c r="AL1819" s="25" t="s">
        <v>20</v>
      </c>
      <c r="AM1819" s="25">
        <v>40</v>
      </c>
      <c r="AN1819" s="25">
        <v>1040</v>
      </c>
      <c r="AO1819" s="25">
        <v>330</v>
      </c>
      <c r="AP1819" s="25">
        <v>235</v>
      </c>
      <c r="AQ1819" s="137">
        <v>16.600000000000001</v>
      </c>
      <c r="AR1819" s="25">
        <v>8.0652000000000001E-2</v>
      </c>
      <c r="AS1819" s="157" t="s">
        <v>22</v>
      </c>
      <c r="AT1819" s="93">
        <v>44713</v>
      </c>
      <c r="AU1819" s="92" t="s">
        <v>3611</v>
      </c>
      <c r="AV1819" s="91" t="s">
        <v>152</v>
      </c>
      <c r="AW1819" s="92" t="s">
        <v>152</v>
      </c>
      <c r="AX1819" s="92" t="s">
        <v>48</v>
      </c>
      <c r="AY1819" s="91" t="s">
        <v>152</v>
      </c>
      <c r="AZ1819" s="23"/>
      <c r="BA1819" s="25" t="s">
        <v>4606</v>
      </c>
      <c r="BB1819" t="s">
        <v>25</v>
      </c>
      <c r="BC1819" t="e">
        <v>#N/A</v>
      </c>
      <c r="BD1819" t="e">
        <f>IF(Z1819=BC1819,"OK")</f>
        <v>#N/A</v>
      </c>
      <c r="BE1819">
        <v>0.41499999999999998</v>
      </c>
      <c r="BF1819">
        <v>2.016E-3</v>
      </c>
      <c r="BG1819">
        <v>1040</v>
      </c>
      <c r="BH1819">
        <v>330</v>
      </c>
      <c r="BI1819">
        <v>235</v>
      </c>
      <c r="BJ1819">
        <v>16.600000000000001</v>
      </c>
      <c r="BK1819">
        <v>8.0652000000000001E-2</v>
      </c>
      <c r="BL1819" t="str">
        <f>IF(ABS(AN1819*AO1819*AP1819/1000000000/AR1819-1)&lt;0.1,"OK","NO")</f>
        <v>OK</v>
      </c>
      <c r="BN1819" s="183"/>
    </row>
    <row r="1820" spans="1:66" ht="38.25" x14ac:dyDescent="0.25">
      <c r="A1820" s="1"/>
      <c r="B1820" s="94">
        <v>1814</v>
      </c>
      <c r="C1820" s="43">
        <v>1135896</v>
      </c>
      <c r="D1820" s="45"/>
      <c r="E1820" s="36" t="s">
        <v>4605</v>
      </c>
      <c r="F1820" s="151" t="s">
        <v>21</v>
      </c>
      <c r="G1820" s="102" t="s">
        <v>2182</v>
      </c>
      <c r="H1820" s="46" t="str">
        <f>IFERROR(IFERROR(IF(SEARCH("Usystems",$E1820)&gt;0,"Usystems"),IF(SEARCH("RIIFO",$E1820)&gt;0,"RIIFO","Uponor")),"Uponor")</f>
        <v>RIIFO</v>
      </c>
      <c r="I1820" s="25" t="str">
        <f>IFERROR(MID($D1820,1,7)+0,"")</f>
        <v/>
      </c>
      <c r="J1820" s="25" t="str">
        <f>IFERROR(MID($D1820,10,7)+0,"")</f>
        <v/>
      </c>
      <c r="K1820" s="25" t="str">
        <f>IFERROR(MID($D1820,19,7)+0,"")</f>
        <v/>
      </c>
      <c r="L1820" s="25" t="str">
        <f>IFERROR(MID($D1820,28,7)+0,"")</f>
        <v/>
      </c>
      <c r="M1820" s="25" t="str">
        <f>IF(IFERROR(MID($Q1820,1,7)+0,"")&lt;1130000,IF(INDEX(C:C,MATCH(LEFT(Q1820,7)+0,I:I,0))&lt;1130000,"",INDEX(C:C,MATCH(LEFT(Q1820,7)+0,I:I,0))),IFERROR(MID($Q1820,1,7)+0,""))</f>
        <v/>
      </c>
      <c r="N1820" s="25" t="str">
        <f>IF(IFERROR(MID($Q1820,10,7)+0,"")&lt;1130000,"",IFERROR(MID($Q1820,10,7)+0,""))</f>
        <v/>
      </c>
      <c r="O1820" s="25" t="str">
        <f>IF(IFERROR(MID($Q1820,19,7)+0,"")&lt;1130000,"",IFERROR(MID($Q1820,19,7)+0,""))</f>
        <v/>
      </c>
      <c r="P1820" s="25" t="str">
        <f>IF(M1820="","",IF(N1820="",M1820,M1820&amp;", "&amp;N1820))</f>
        <v/>
      </c>
      <c r="Q1820" s="25"/>
      <c r="R1820" s="25"/>
      <c r="S1820" s="35" t="s">
        <v>4324</v>
      </c>
      <c r="T1820" s="34" t="s">
        <v>36</v>
      </c>
      <c r="U1820" s="185">
        <v>2083</v>
      </c>
      <c r="V1820" s="188">
        <v>2083</v>
      </c>
      <c r="W1820" s="189">
        <v>2692</v>
      </c>
      <c r="X1820" s="31">
        <v>2961</v>
      </c>
      <c r="Y1820" s="90">
        <f>IFERROR(ROUND(X1820/W1820-1,2),"")</f>
        <v>0.1</v>
      </c>
      <c r="Z1820" s="31">
        <f>IF(OR(S1820="VLD MLC components",S1820="VLD MLC pipes",S1820="VLD PEX components",S1820="VLD PEX pipes",S1820="VLD PHC components",S1820="VLD PHC pipes",S1820="Controls VLD"),"По запросу",X1820)</f>
        <v>2961</v>
      </c>
      <c r="AA1820" s="63">
        <f>ROUND(X1820/1.2,3)</f>
        <v>2467.5</v>
      </c>
      <c r="AB1820" s="23">
        <v>2243.3330000000001</v>
      </c>
      <c r="AC1820" s="190">
        <f>IFERROR(ROUND(AA1820/AB1820-1,2),"")</f>
        <v>0.1</v>
      </c>
      <c r="AD1820" s="25">
        <v>0.16400000000000001</v>
      </c>
      <c r="AE1820" s="25">
        <v>1.9799999999999999E-4</v>
      </c>
      <c r="AF1820" s="25">
        <v>0</v>
      </c>
      <c r="AG1820" s="25" t="s">
        <v>22</v>
      </c>
      <c r="AH1820" s="25">
        <v>0</v>
      </c>
      <c r="AI1820" s="25">
        <v>0</v>
      </c>
      <c r="AJ1820" s="25" t="s">
        <v>20</v>
      </c>
      <c r="AK1820" s="42" t="s">
        <v>19</v>
      </c>
      <c r="AL1820" s="25" t="s">
        <v>20</v>
      </c>
      <c r="AM1820" s="25">
        <v>75</v>
      </c>
      <c r="AN1820" s="25">
        <v>415</v>
      </c>
      <c r="AO1820" s="25">
        <v>280</v>
      </c>
      <c r="AP1820" s="25">
        <v>245</v>
      </c>
      <c r="AQ1820" s="25">
        <v>12.894</v>
      </c>
      <c r="AR1820" s="25">
        <v>2.8469000000000001E-2</v>
      </c>
      <c r="AS1820" s="157" t="s">
        <v>22</v>
      </c>
      <c r="AT1820" s="93">
        <v>44713</v>
      </c>
      <c r="AU1820" s="92" t="s">
        <v>3611</v>
      </c>
      <c r="AV1820" s="91" t="s">
        <v>152</v>
      </c>
      <c r="AW1820" s="92" t="s">
        <v>152</v>
      </c>
      <c r="AX1820" s="92" t="s">
        <v>48</v>
      </c>
      <c r="AY1820" s="91" t="s">
        <v>152</v>
      </c>
      <c r="AZ1820" s="23"/>
      <c r="BA1820" s="25" t="s">
        <v>4604</v>
      </c>
      <c r="BB1820" t="s">
        <v>25</v>
      </c>
      <c r="BC1820" t="e">
        <v>#N/A</v>
      </c>
      <c r="BD1820" t="e">
        <f>IF(Z1820=BC1820,"OK")</f>
        <v>#N/A</v>
      </c>
      <c r="BE1820">
        <v>0.16400000000000001</v>
      </c>
      <c r="BF1820">
        <v>3.8000000000000002E-4</v>
      </c>
      <c r="BG1820">
        <v>415</v>
      </c>
      <c r="BH1820">
        <v>280</v>
      </c>
      <c r="BI1820">
        <v>245</v>
      </c>
      <c r="BJ1820">
        <v>12.3</v>
      </c>
      <c r="BK1820">
        <v>2.8469000000000001E-2</v>
      </c>
      <c r="BL1820" t="str">
        <f>IF(ABS(AN1820*AO1820*AP1820/1000000000/AR1820-1)&lt;0.1,"OK","NO")</f>
        <v>OK</v>
      </c>
      <c r="BN1820" s="183"/>
    </row>
    <row r="1821" spans="1:66" ht="38.25" x14ac:dyDescent="0.25">
      <c r="A1821" s="1"/>
      <c r="B1821" s="94">
        <v>1815</v>
      </c>
      <c r="C1821" s="43">
        <v>1135897</v>
      </c>
      <c r="D1821" s="45"/>
      <c r="E1821" s="36" t="s">
        <v>4603</v>
      </c>
      <c r="F1821" s="151" t="s">
        <v>21</v>
      </c>
      <c r="G1821" s="102" t="s">
        <v>2182</v>
      </c>
      <c r="H1821" s="46" t="str">
        <f>IFERROR(IFERROR(IF(SEARCH("Usystems",$E1821)&gt;0,"Usystems"),IF(SEARCH("RIIFO",$E1821)&gt;0,"RIIFO","Uponor")),"Uponor")</f>
        <v>RIIFO</v>
      </c>
      <c r="I1821" s="25" t="str">
        <f>IFERROR(MID($D1821,1,7)+0,"")</f>
        <v/>
      </c>
      <c r="J1821" s="25" t="str">
        <f>IFERROR(MID($D1821,10,7)+0,"")</f>
        <v/>
      </c>
      <c r="K1821" s="25" t="str">
        <f>IFERROR(MID($D1821,19,7)+0,"")</f>
        <v/>
      </c>
      <c r="L1821" s="25" t="str">
        <f>IFERROR(MID($D1821,28,7)+0,"")</f>
        <v/>
      </c>
      <c r="M1821" s="25" t="str">
        <f>IF(IFERROR(MID($Q1821,1,7)+0,"")&lt;1130000,IF(INDEX(C:C,MATCH(LEFT(Q1821,7)+0,I:I,0))&lt;1130000,"",INDEX(C:C,MATCH(LEFT(Q1821,7)+0,I:I,0))),IFERROR(MID($Q1821,1,7)+0,""))</f>
        <v/>
      </c>
      <c r="N1821" s="25" t="str">
        <f>IF(IFERROR(MID($Q1821,10,7)+0,"")&lt;1130000,"",IFERROR(MID($Q1821,10,7)+0,""))</f>
        <v/>
      </c>
      <c r="O1821" s="25" t="str">
        <f>IF(IFERROR(MID($Q1821,19,7)+0,"")&lt;1130000,"",IFERROR(MID($Q1821,19,7)+0,""))</f>
        <v/>
      </c>
      <c r="P1821" s="25" t="str">
        <f>IF(M1821="","",IF(N1821="",M1821,M1821&amp;", "&amp;N1821))</f>
        <v/>
      </c>
      <c r="Q1821" s="25"/>
      <c r="R1821" s="25"/>
      <c r="S1821" s="35" t="s">
        <v>4324</v>
      </c>
      <c r="T1821" s="34" t="s">
        <v>36</v>
      </c>
      <c r="U1821" s="185">
        <v>2110</v>
      </c>
      <c r="V1821" s="188">
        <v>2602</v>
      </c>
      <c r="W1821" s="189">
        <v>2833</v>
      </c>
      <c r="X1821" s="31">
        <v>3116</v>
      </c>
      <c r="Y1821" s="90">
        <f>IFERROR(ROUND(X1821/W1821-1,2),"")</f>
        <v>0.1</v>
      </c>
      <c r="Z1821" s="31">
        <f>IF(OR(S1821="VLD MLC components",S1821="VLD MLC pipes",S1821="VLD PEX components",S1821="VLD PEX pipes",S1821="VLD PHC components",S1821="VLD PHC pipes",S1821="Controls VLD"),"По запросу",X1821)</f>
        <v>3116</v>
      </c>
      <c r="AA1821" s="63">
        <f>ROUND(X1821/1.2,3)</f>
        <v>2596.6669999999999</v>
      </c>
      <c r="AB1821" s="23">
        <v>2360.8330000000001</v>
      </c>
      <c r="AC1821" s="190">
        <f>IFERROR(ROUND(AA1821/AB1821-1,2),"")</f>
        <v>0.1</v>
      </c>
      <c r="AD1821" s="25">
        <v>0.16600000000000001</v>
      </c>
      <c r="AE1821" s="25">
        <v>3.8000000000000002E-4</v>
      </c>
      <c r="AF1821" s="25">
        <v>0</v>
      </c>
      <c r="AG1821" s="25" t="s">
        <v>22</v>
      </c>
      <c r="AH1821" s="25">
        <v>0</v>
      </c>
      <c r="AI1821" s="25">
        <v>0</v>
      </c>
      <c r="AJ1821" s="25" t="s">
        <v>20</v>
      </c>
      <c r="AK1821" s="42" t="s">
        <v>19</v>
      </c>
      <c r="AL1821" s="25" t="s">
        <v>20</v>
      </c>
      <c r="AM1821" s="25">
        <v>75</v>
      </c>
      <c r="AN1821" s="25">
        <v>415</v>
      </c>
      <c r="AO1821" s="25">
        <v>280</v>
      </c>
      <c r="AP1821" s="25">
        <v>245</v>
      </c>
      <c r="AQ1821" s="137">
        <v>12.5</v>
      </c>
      <c r="AR1821" s="94">
        <v>2.8469000000000001E-2</v>
      </c>
      <c r="AS1821" s="157" t="s">
        <v>22</v>
      </c>
      <c r="AT1821" s="93">
        <v>44713</v>
      </c>
      <c r="AU1821" s="92" t="s">
        <v>3611</v>
      </c>
      <c r="AV1821" s="91" t="s">
        <v>152</v>
      </c>
      <c r="AW1821" s="92" t="s">
        <v>152</v>
      </c>
      <c r="AX1821" s="92" t="s">
        <v>48</v>
      </c>
      <c r="AY1821" s="91" t="s">
        <v>152</v>
      </c>
      <c r="AZ1821" s="23"/>
      <c r="BA1821" s="25" t="s">
        <v>4602</v>
      </c>
      <c r="BB1821" t="s">
        <v>25</v>
      </c>
      <c r="BC1821" t="e">
        <v>#N/A</v>
      </c>
      <c r="BD1821" t="e">
        <f>IF(Z1821=BC1821,"OK")</f>
        <v>#N/A</v>
      </c>
      <c r="BE1821">
        <v>0.16600000000000001</v>
      </c>
      <c r="BF1821">
        <v>3.8000000000000002E-4</v>
      </c>
      <c r="BG1821">
        <v>415</v>
      </c>
      <c r="BH1821">
        <v>280</v>
      </c>
      <c r="BI1821">
        <v>245</v>
      </c>
      <c r="BJ1821">
        <v>12.5</v>
      </c>
      <c r="BK1821">
        <v>2.8469000000000001E-2</v>
      </c>
      <c r="BL1821" t="str">
        <f>IF(ABS(AN1821*AO1821*AP1821/1000000000/AR1821-1)&lt;0.1,"OK","NO")</f>
        <v>OK</v>
      </c>
      <c r="BN1821" s="183"/>
    </row>
    <row r="1822" spans="1:66" ht="25.5" x14ac:dyDescent="0.25">
      <c r="A1822" s="1"/>
      <c r="B1822" s="94">
        <v>1816</v>
      </c>
      <c r="C1822" s="43">
        <v>1135898</v>
      </c>
      <c r="D1822" s="45"/>
      <c r="E1822" s="36" t="s">
        <v>6815</v>
      </c>
      <c r="F1822" s="151" t="s">
        <v>21</v>
      </c>
      <c r="G1822" s="28" t="s">
        <v>2182</v>
      </c>
      <c r="H1822" s="46" t="str">
        <f>IFERROR(IFERROR(IF(SEARCH("Usystems",$E1822)&gt;0,"Usystems"),IF(SEARCH("RIIFO",$E1822)&gt;0,"RIIFO","Uponor")),"Uponor")</f>
        <v>RIIFO</v>
      </c>
      <c r="I1822" s="25" t="str">
        <f>IFERROR(MID($D1822,1,7)+0,"")</f>
        <v/>
      </c>
      <c r="J1822" s="25" t="str">
        <f>IFERROR(MID($D1822,10,7)+0,"")</f>
        <v/>
      </c>
      <c r="K1822" s="25" t="str">
        <f>IFERROR(MID($D1822,19,7)+0,"")</f>
        <v/>
      </c>
      <c r="L1822" s="25" t="str">
        <f>IFERROR(MID($D1822,28,7)+0,"")</f>
        <v/>
      </c>
      <c r="M1822" s="25" t="str">
        <f>IF(IFERROR(MID($Q1822,1,7)+0,"")&lt;1130000,IF(INDEX(C:C,MATCH(LEFT(Q1822,7)+0,I:I,0))&lt;1130000,"",INDEX(C:C,MATCH(LEFT(Q1822,7)+0,I:I,0))),IFERROR(MID($Q1822,1,7)+0,""))</f>
        <v/>
      </c>
      <c r="N1822" s="25" t="str">
        <f>IF(IFERROR(MID($Q1822,10,7)+0,"")&lt;1130000,"",IFERROR(MID($Q1822,10,7)+0,""))</f>
        <v/>
      </c>
      <c r="O1822" s="25" t="str">
        <f>IF(IFERROR(MID($Q1822,19,7)+0,"")&lt;1130000,"",IFERROR(MID($Q1822,19,7)+0,""))</f>
        <v/>
      </c>
      <c r="P1822" s="25" t="str">
        <f>IF(M1822="","",IF(N1822="",M1822,M1822&amp;", "&amp;N1822))</f>
        <v/>
      </c>
      <c r="Q1822" s="25"/>
      <c r="R1822" s="25"/>
      <c r="S1822" s="35" t="s">
        <v>4324</v>
      </c>
      <c r="T1822" s="34" t="s">
        <v>36</v>
      </c>
      <c r="U1822" s="185">
        <v>413</v>
      </c>
      <c r="V1822" s="188">
        <v>443</v>
      </c>
      <c r="W1822" s="189">
        <v>557</v>
      </c>
      <c r="X1822" s="31">
        <v>613</v>
      </c>
      <c r="Y1822" s="90">
        <f>IFERROR(ROUND(X1822/W1822-1,2),"")</f>
        <v>0.1</v>
      </c>
      <c r="Z1822" s="31">
        <f>IF(OR(S1822="VLD MLC components",S1822="VLD MLC pipes",S1822="VLD PEX components",S1822="VLD PEX pipes",S1822="VLD PHC components",S1822="VLD PHC pipes",S1822="Controls VLD"),"По запросу",X1822)</f>
        <v>613</v>
      </c>
      <c r="AA1822" s="63">
        <f>ROUND(X1822/1.2,3)</f>
        <v>510.83300000000003</v>
      </c>
      <c r="AB1822" s="23">
        <v>464.16699999999997</v>
      </c>
      <c r="AC1822" s="190">
        <f>IFERROR(ROUND(AA1822/AB1822-1,2),"")</f>
        <v>0.1</v>
      </c>
      <c r="AD1822" s="25">
        <v>5.7999999999999996E-2</v>
      </c>
      <c r="AE1822" s="25">
        <v>4.5000000000000003E-5</v>
      </c>
      <c r="AF1822" s="25">
        <v>0</v>
      </c>
      <c r="AG1822" s="25">
        <v>180</v>
      </c>
      <c r="AH1822" s="25">
        <v>180</v>
      </c>
      <c r="AI1822" s="25">
        <v>180</v>
      </c>
      <c r="AJ1822" s="25" t="s">
        <v>20</v>
      </c>
      <c r="AK1822" s="42" t="s">
        <v>19</v>
      </c>
      <c r="AL1822" s="25" t="s">
        <v>20</v>
      </c>
      <c r="AM1822" s="25">
        <v>48</v>
      </c>
      <c r="AN1822" s="25">
        <v>180</v>
      </c>
      <c r="AO1822" s="25">
        <v>100</v>
      </c>
      <c r="AP1822" s="25">
        <v>75</v>
      </c>
      <c r="AQ1822" s="25">
        <v>3.1840000000000002</v>
      </c>
      <c r="AR1822" s="25">
        <v>1.3500000000000001E-3</v>
      </c>
      <c r="AS1822" s="157">
        <v>180</v>
      </c>
      <c r="AT1822" s="93">
        <v>44713</v>
      </c>
      <c r="AU1822" s="92" t="s">
        <v>3611</v>
      </c>
      <c r="AV1822" s="91" t="s">
        <v>152</v>
      </c>
      <c r="AW1822" s="92" t="s">
        <v>152</v>
      </c>
      <c r="AX1822" s="92" t="s">
        <v>48</v>
      </c>
      <c r="AY1822" s="91" t="s">
        <v>152</v>
      </c>
      <c r="AZ1822" s="23"/>
      <c r="BA1822" s="25" t="s">
        <v>4601</v>
      </c>
      <c r="BB1822" t="s">
        <v>25</v>
      </c>
      <c r="BC1822" t="e">
        <v>#N/A</v>
      </c>
      <c r="BD1822" t="e">
        <f>IF(Z1822=BC1822,"OK")</f>
        <v>#N/A</v>
      </c>
      <c r="BE1822">
        <v>5.5E-2</v>
      </c>
      <c r="BF1822">
        <v>4.1999999999999998E-5</v>
      </c>
      <c r="BG1822">
        <v>380</v>
      </c>
      <c r="BH1822">
        <v>235</v>
      </c>
      <c r="BI1822">
        <v>180</v>
      </c>
      <c r="BJ1822">
        <v>21.1</v>
      </c>
      <c r="BK1822">
        <v>1.6074000000000001E-2</v>
      </c>
      <c r="BL1822" t="str">
        <f>IF(ABS(AN1822*AO1822*AP1822/1000000000/AR1822-1)&lt;0.1,"OK","NO")</f>
        <v>OK</v>
      </c>
      <c r="BN1822" s="183"/>
    </row>
    <row r="1823" spans="1:66" ht="25.5" x14ac:dyDescent="0.25">
      <c r="A1823" s="1"/>
      <c r="B1823" s="94">
        <v>1817</v>
      </c>
      <c r="C1823" s="43">
        <v>1135880</v>
      </c>
      <c r="D1823" s="45"/>
      <c r="E1823" s="36" t="s">
        <v>4600</v>
      </c>
      <c r="F1823" s="151" t="s">
        <v>21</v>
      </c>
      <c r="G1823" s="102" t="s">
        <v>2182</v>
      </c>
      <c r="H1823" s="46" t="str">
        <f>IFERROR(IFERROR(IF(SEARCH("Usystems",$E1823)&gt;0,"Usystems"),IF(SEARCH("RIIFO",$E1823)&gt;0,"RIIFO","Uponor")),"Uponor")</f>
        <v>RIIFO</v>
      </c>
      <c r="I1823" s="25" t="str">
        <f>IFERROR(MID($D1823,1,7)+0,"")</f>
        <v/>
      </c>
      <c r="J1823" s="25" t="str">
        <f>IFERROR(MID($D1823,10,7)+0,"")</f>
        <v/>
      </c>
      <c r="K1823" s="25" t="str">
        <f>IFERROR(MID($D1823,19,7)+0,"")</f>
        <v/>
      </c>
      <c r="L1823" s="25" t="str">
        <f>IFERROR(MID($D1823,28,7)+0,"")</f>
        <v/>
      </c>
      <c r="M1823" s="25" t="str">
        <f>IF(IFERROR(MID($Q1823,1,7)+0,"")&lt;1130000,IF(INDEX(C:C,MATCH(LEFT(Q1823,7)+0,I:I,0))&lt;1130000,"",INDEX(C:C,MATCH(LEFT(Q1823,7)+0,I:I,0))),IFERROR(MID($Q1823,1,7)+0,""))</f>
        <v/>
      </c>
      <c r="N1823" s="25" t="str">
        <f>IF(IFERROR(MID($Q1823,10,7)+0,"")&lt;1130000,"",IFERROR(MID($Q1823,10,7)+0,""))</f>
        <v/>
      </c>
      <c r="O1823" s="25" t="str">
        <f>IF(IFERROR(MID($Q1823,19,7)+0,"")&lt;1130000,"",IFERROR(MID($Q1823,19,7)+0,""))</f>
        <v/>
      </c>
      <c r="P1823" s="25" t="str">
        <f>IF(M1823="","",IF(N1823="",M1823,M1823&amp;", "&amp;N1823))</f>
        <v/>
      </c>
      <c r="Q1823" s="25"/>
      <c r="R1823" s="25"/>
      <c r="S1823" s="35" t="s">
        <v>4324</v>
      </c>
      <c r="T1823" s="34" t="s">
        <v>36</v>
      </c>
      <c r="U1823" s="185">
        <v>40</v>
      </c>
      <c r="V1823" s="188">
        <v>40</v>
      </c>
      <c r="W1823" s="189">
        <v>49</v>
      </c>
      <c r="X1823" s="31">
        <v>54</v>
      </c>
      <c r="Y1823" s="90">
        <f>IFERROR(ROUND(X1823/W1823-1,2),"")</f>
        <v>0.1</v>
      </c>
      <c r="Z1823" s="31">
        <f>IF(OR(S1823="VLD MLC components",S1823="VLD MLC pipes",S1823="VLD PEX components",S1823="VLD PEX pipes",S1823="VLD PHC components",S1823="VLD PHC pipes",S1823="Controls VLD"),"По запросу",X1823)</f>
        <v>54</v>
      </c>
      <c r="AA1823" s="63">
        <f>ROUND(X1823/1.2,3)</f>
        <v>45</v>
      </c>
      <c r="AB1823" s="23">
        <v>40.832999999999998</v>
      </c>
      <c r="AC1823" s="190">
        <f>IFERROR(ROUND(AA1823/AB1823-1,2),"")</f>
        <v>0.1</v>
      </c>
      <c r="AD1823" s="25">
        <v>8.0000000000000002E-3</v>
      </c>
      <c r="AE1823" s="25">
        <v>4.0500000000000002E-5</v>
      </c>
      <c r="AF1823" s="25">
        <v>0</v>
      </c>
      <c r="AG1823" s="25" t="s">
        <v>22</v>
      </c>
      <c r="AH1823" s="25">
        <v>0</v>
      </c>
      <c r="AI1823" s="25">
        <v>0</v>
      </c>
      <c r="AJ1823" s="25" t="s">
        <v>20</v>
      </c>
      <c r="AK1823" s="42" t="s">
        <v>19</v>
      </c>
      <c r="AL1823" s="25" t="s">
        <v>20</v>
      </c>
      <c r="AM1823" s="25">
        <v>1</v>
      </c>
      <c r="AN1823" s="25">
        <v>25</v>
      </c>
      <c r="AO1823" s="25">
        <v>45</v>
      </c>
      <c r="AP1823" s="25">
        <v>36</v>
      </c>
      <c r="AQ1823" s="25">
        <v>8.0000000000000002E-3</v>
      </c>
      <c r="AR1823" s="94">
        <v>4.0500000000000002E-5</v>
      </c>
      <c r="AS1823" s="157" t="s">
        <v>22</v>
      </c>
      <c r="AT1823" s="93">
        <v>44713</v>
      </c>
      <c r="AU1823" s="92" t="s">
        <v>3611</v>
      </c>
      <c r="AV1823" s="91" t="s">
        <v>152</v>
      </c>
      <c r="AW1823" s="92" t="s">
        <v>152</v>
      </c>
      <c r="AX1823" s="92" t="s">
        <v>48</v>
      </c>
      <c r="AY1823" s="91" t="s">
        <v>152</v>
      </c>
      <c r="AZ1823" s="23"/>
      <c r="BA1823" s="25" t="s">
        <v>4599</v>
      </c>
      <c r="BB1823" t="s">
        <v>25</v>
      </c>
      <c r="BC1823" t="e">
        <v>#N/A</v>
      </c>
      <c r="BD1823" t="e">
        <f>IF(Z1823=BC1823,"OK")</f>
        <v>#N/A</v>
      </c>
      <c r="BE1823">
        <v>8.0000000000000002E-3</v>
      </c>
      <c r="BF1823">
        <v>9.0000000000000002E-6</v>
      </c>
      <c r="BG1823">
        <v>370</v>
      </c>
      <c r="BH1823">
        <v>225</v>
      </c>
      <c r="BI1823">
        <v>165</v>
      </c>
      <c r="BJ1823">
        <v>12</v>
      </c>
      <c r="BK1823">
        <v>1.3736E-2</v>
      </c>
      <c r="BL1823" t="str">
        <f>IF(ABS(AN1823*AO1823*AP1823/1000000000/AR1823-1)&lt;0.1,"OK","NO")</f>
        <v>OK</v>
      </c>
      <c r="BN1823" s="183"/>
    </row>
    <row r="1824" spans="1:66" ht="25.5" x14ac:dyDescent="0.25">
      <c r="A1824" s="1"/>
      <c r="B1824" s="94">
        <v>1818</v>
      </c>
      <c r="C1824" s="43">
        <v>1135881</v>
      </c>
      <c r="D1824" s="45"/>
      <c r="E1824" s="36" t="s">
        <v>4598</v>
      </c>
      <c r="F1824" s="151" t="s">
        <v>21</v>
      </c>
      <c r="G1824" s="102" t="s">
        <v>2182</v>
      </c>
      <c r="H1824" s="46" t="str">
        <f>IFERROR(IFERROR(IF(SEARCH("Usystems",$E1824)&gt;0,"Usystems"),IF(SEARCH("RIIFO",$E1824)&gt;0,"RIIFO","Uponor")),"Uponor")</f>
        <v>RIIFO</v>
      </c>
      <c r="I1824" s="25" t="str">
        <f>IFERROR(MID($D1824,1,7)+0,"")</f>
        <v/>
      </c>
      <c r="J1824" s="25" t="str">
        <f>IFERROR(MID($D1824,10,7)+0,"")</f>
        <v/>
      </c>
      <c r="K1824" s="25" t="str">
        <f>IFERROR(MID($D1824,19,7)+0,"")</f>
        <v/>
      </c>
      <c r="L1824" s="25" t="str">
        <f>IFERROR(MID($D1824,28,7)+0,"")</f>
        <v/>
      </c>
      <c r="M1824" s="25" t="str">
        <f>IF(IFERROR(MID($Q1824,1,7)+0,"")&lt;1130000,IF(INDEX(C:C,MATCH(LEFT(Q1824,7)+0,I:I,0))&lt;1130000,"",INDEX(C:C,MATCH(LEFT(Q1824,7)+0,I:I,0))),IFERROR(MID($Q1824,1,7)+0,""))</f>
        <v/>
      </c>
      <c r="N1824" s="25" t="str">
        <f>IF(IFERROR(MID($Q1824,10,7)+0,"")&lt;1130000,"",IFERROR(MID($Q1824,10,7)+0,""))</f>
        <v/>
      </c>
      <c r="O1824" s="25" t="str">
        <f>IF(IFERROR(MID($Q1824,19,7)+0,"")&lt;1130000,"",IFERROR(MID($Q1824,19,7)+0,""))</f>
        <v/>
      </c>
      <c r="P1824" s="25" t="str">
        <f>IF(M1824="","",IF(N1824="",M1824,M1824&amp;", "&amp;N1824))</f>
        <v/>
      </c>
      <c r="Q1824" s="25"/>
      <c r="R1824" s="25"/>
      <c r="S1824" s="35" t="s">
        <v>4324</v>
      </c>
      <c r="T1824" s="34" t="s">
        <v>36</v>
      </c>
      <c r="U1824" s="185">
        <v>50</v>
      </c>
      <c r="V1824" s="188">
        <v>50</v>
      </c>
      <c r="W1824" s="189">
        <v>65</v>
      </c>
      <c r="X1824" s="31">
        <v>72</v>
      </c>
      <c r="Y1824" s="90">
        <f>IFERROR(ROUND(X1824/W1824-1,2),"")</f>
        <v>0.11</v>
      </c>
      <c r="Z1824" s="31">
        <f>IF(OR(S1824="VLD MLC components",S1824="VLD MLC pipes",S1824="VLD PEX components",S1824="VLD PEX pipes",S1824="VLD PHC components",S1824="VLD PHC pipes",S1824="Controls VLD"),"По запросу",X1824)</f>
        <v>72</v>
      </c>
      <c r="AA1824" s="63">
        <f>ROUND(X1824/1.2,3)</f>
        <v>60</v>
      </c>
      <c r="AB1824" s="23">
        <v>54.167000000000002</v>
      </c>
      <c r="AC1824" s="190">
        <f>IFERROR(ROUND(AA1824/AB1824-1,2),"")</f>
        <v>0.11</v>
      </c>
      <c r="AD1824" s="25">
        <v>0.01</v>
      </c>
      <c r="AE1824" s="25">
        <v>4.0500000000000002E-5</v>
      </c>
      <c r="AF1824" s="25">
        <v>0</v>
      </c>
      <c r="AG1824" s="25" t="s">
        <v>22</v>
      </c>
      <c r="AH1824" s="25">
        <v>0</v>
      </c>
      <c r="AI1824" s="25">
        <v>0</v>
      </c>
      <c r="AJ1824" s="25" t="s">
        <v>20</v>
      </c>
      <c r="AK1824" s="42" t="s">
        <v>19</v>
      </c>
      <c r="AL1824" s="25" t="s">
        <v>20</v>
      </c>
      <c r="AM1824" s="25">
        <v>1</v>
      </c>
      <c r="AN1824" s="25">
        <v>25</v>
      </c>
      <c r="AO1824" s="25">
        <v>45</v>
      </c>
      <c r="AP1824" s="25">
        <v>36</v>
      </c>
      <c r="AQ1824" s="25">
        <v>0.01</v>
      </c>
      <c r="AR1824" s="25">
        <v>4.0500000000000002E-5</v>
      </c>
      <c r="AS1824" s="157" t="s">
        <v>22</v>
      </c>
      <c r="AT1824" s="93">
        <v>44713</v>
      </c>
      <c r="AU1824" s="92" t="s">
        <v>3611</v>
      </c>
      <c r="AV1824" s="91" t="s">
        <v>152</v>
      </c>
      <c r="AW1824" s="92" t="s">
        <v>152</v>
      </c>
      <c r="AX1824" s="92" t="s">
        <v>48</v>
      </c>
      <c r="AY1824" s="91" t="s">
        <v>152</v>
      </c>
      <c r="AZ1824" s="23"/>
      <c r="BA1824" s="25" t="s">
        <v>4597</v>
      </c>
      <c r="BB1824" t="s">
        <v>25</v>
      </c>
      <c r="BC1824" t="e">
        <v>#N/A</v>
      </c>
      <c r="BD1824" t="e">
        <f>IF(Z1824=BC1824,"OK")</f>
        <v>#N/A</v>
      </c>
      <c r="BE1824">
        <v>0.01</v>
      </c>
      <c r="BF1824">
        <v>3.4E-5</v>
      </c>
      <c r="BG1824">
        <v>370</v>
      </c>
      <c r="BH1824">
        <v>225</v>
      </c>
      <c r="BI1824">
        <v>165</v>
      </c>
      <c r="BJ1824">
        <v>4</v>
      </c>
      <c r="BK1824">
        <v>1.3736E-2</v>
      </c>
      <c r="BL1824" t="str">
        <f>IF(ABS(AN1824*AO1824*AP1824/1000000000/AR1824-1)&lt;0.1,"OK","NO")</f>
        <v>OK</v>
      </c>
      <c r="BN1824" s="183"/>
    </row>
    <row r="1825" spans="1:66" ht="25.5" x14ac:dyDescent="0.25">
      <c r="A1825" s="1"/>
      <c r="B1825" s="94">
        <v>1819</v>
      </c>
      <c r="C1825" s="43">
        <v>1135882</v>
      </c>
      <c r="D1825" s="45"/>
      <c r="E1825" s="36" t="s">
        <v>4596</v>
      </c>
      <c r="F1825" s="151" t="s">
        <v>21</v>
      </c>
      <c r="G1825" s="102" t="s">
        <v>2182</v>
      </c>
      <c r="H1825" s="46" t="str">
        <f>IFERROR(IFERROR(IF(SEARCH("Usystems",$E1825)&gt;0,"Usystems"),IF(SEARCH("RIIFO",$E1825)&gt;0,"RIIFO","Uponor")),"Uponor")</f>
        <v>RIIFO</v>
      </c>
      <c r="I1825" s="25" t="str">
        <f>IFERROR(MID($D1825,1,7)+0,"")</f>
        <v/>
      </c>
      <c r="J1825" s="25" t="str">
        <f>IFERROR(MID($D1825,10,7)+0,"")</f>
        <v/>
      </c>
      <c r="K1825" s="25" t="str">
        <f>IFERROR(MID($D1825,19,7)+0,"")</f>
        <v/>
      </c>
      <c r="L1825" s="25" t="str">
        <f>IFERROR(MID($D1825,28,7)+0,"")</f>
        <v/>
      </c>
      <c r="M1825" s="25" t="str">
        <f>IF(IFERROR(MID($Q1825,1,7)+0,"")&lt;1130000,IF(INDEX(C:C,MATCH(LEFT(Q1825,7)+0,I:I,0))&lt;1130000,"",INDEX(C:C,MATCH(LEFT(Q1825,7)+0,I:I,0))),IFERROR(MID($Q1825,1,7)+0,""))</f>
        <v/>
      </c>
      <c r="N1825" s="25" t="str">
        <f>IF(IFERROR(MID($Q1825,10,7)+0,"")&lt;1130000,"",IFERROR(MID($Q1825,10,7)+0,""))</f>
        <v/>
      </c>
      <c r="O1825" s="25" t="str">
        <f>IF(IFERROR(MID($Q1825,19,7)+0,"")&lt;1130000,"",IFERROR(MID($Q1825,19,7)+0,""))</f>
        <v/>
      </c>
      <c r="P1825" s="25" t="str">
        <f>IF(M1825="","",IF(N1825="",M1825,M1825&amp;", "&amp;N1825))</f>
        <v/>
      </c>
      <c r="Q1825" s="25"/>
      <c r="R1825" s="25"/>
      <c r="S1825" s="35" t="s">
        <v>4324</v>
      </c>
      <c r="T1825" s="34" t="s">
        <v>36</v>
      </c>
      <c r="U1825" s="185">
        <v>88</v>
      </c>
      <c r="V1825" s="188">
        <v>88</v>
      </c>
      <c r="W1825" s="189">
        <v>99</v>
      </c>
      <c r="X1825" s="31">
        <v>109</v>
      </c>
      <c r="Y1825" s="90">
        <f>IFERROR(ROUND(X1825/W1825-1,2),"")</f>
        <v>0.1</v>
      </c>
      <c r="Z1825" s="31">
        <f>IF(OR(S1825="VLD MLC components",S1825="VLD MLC pipes",S1825="VLD PEX components",S1825="VLD PEX pipes",S1825="VLD PHC components",S1825="VLD PHC pipes",S1825="Controls VLD"),"По запросу",X1825)</f>
        <v>109</v>
      </c>
      <c r="AA1825" s="63">
        <f>ROUND(X1825/1.2,3)</f>
        <v>90.832999999999998</v>
      </c>
      <c r="AB1825" s="23">
        <v>82.5</v>
      </c>
      <c r="AC1825" s="190">
        <f>IFERROR(ROUND(AA1825/AB1825-1,2),"")</f>
        <v>0.1</v>
      </c>
      <c r="AD1825" s="25">
        <v>1.9E-2</v>
      </c>
      <c r="AE1825" s="25">
        <v>4.0500000000000002E-5</v>
      </c>
      <c r="AF1825" s="25">
        <v>0</v>
      </c>
      <c r="AG1825" s="25" t="s">
        <v>22</v>
      </c>
      <c r="AH1825" s="25">
        <v>0</v>
      </c>
      <c r="AI1825" s="25">
        <v>0</v>
      </c>
      <c r="AJ1825" s="25" t="s">
        <v>20</v>
      </c>
      <c r="AK1825" s="42" t="s">
        <v>19</v>
      </c>
      <c r="AL1825" s="25" t="s">
        <v>20</v>
      </c>
      <c r="AM1825" s="25">
        <v>1</v>
      </c>
      <c r="AN1825" s="25">
        <v>25</v>
      </c>
      <c r="AO1825" s="25">
        <v>45</v>
      </c>
      <c r="AP1825" s="25">
        <v>36</v>
      </c>
      <c r="AQ1825" s="25">
        <v>1.9E-2</v>
      </c>
      <c r="AR1825" s="94">
        <v>4.0500000000000002E-5</v>
      </c>
      <c r="AS1825" s="157" t="s">
        <v>22</v>
      </c>
      <c r="AT1825" s="93">
        <v>44713</v>
      </c>
      <c r="AU1825" s="92" t="s">
        <v>3611</v>
      </c>
      <c r="AV1825" s="91" t="s">
        <v>152</v>
      </c>
      <c r="AW1825" s="92" t="s">
        <v>152</v>
      </c>
      <c r="AX1825" s="92" t="s">
        <v>48</v>
      </c>
      <c r="AY1825" s="91" t="s">
        <v>152</v>
      </c>
      <c r="AZ1825" s="23"/>
      <c r="BA1825" s="25" t="s">
        <v>3717</v>
      </c>
      <c r="BB1825" t="s">
        <v>25</v>
      </c>
      <c r="BC1825" t="e">
        <v>#N/A</v>
      </c>
      <c r="BD1825" t="e">
        <f>IF(Z1825=BC1825,"OK")</f>
        <v>#N/A</v>
      </c>
      <c r="BE1825">
        <v>1.9E-2</v>
      </c>
      <c r="BF1825">
        <v>3.4E-5</v>
      </c>
      <c r="BG1825">
        <v>370</v>
      </c>
      <c r="BH1825">
        <v>225</v>
      </c>
      <c r="BI1825">
        <v>165</v>
      </c>
      <c r="BJ1825">
        <v>7.6</v>
      </c>
      <c r="BK1825">
        <v>1.3736E-2</v>
      </c>
      <c r="BL1825" t="str">
        <f>IF(ABS(AN1825*AO1825*AP1825/1000000000/AR1825-1)&lt;0.1,"OK","NO")</f>
        <v>OK</v>
      </c>
      <c r="BN1825" s="183"/>
    </row>
    <row r="1826" spans="1:66" ht="25.5" x14ac:dyDescent="0.25">
      <c r="A1826" s="1"/>
      <c r="B1826" s="94">
        <v>1820</v>
      </c>
      <c r="C1826" s="43">
        <v>1135883</v>
      </c>
      <c r="D1826" s="45"/>
      <c r="E1826" s="36" t="s">
        <v>4595</v>
      </c>
      <c r="F1826" s="151" t="s">
        <v>21</v>
      </c>
      <c r="G1826" s="102" t="s">
        <v>2182</v>
      </c>
      <c r="H1826" s="46" t="str">
        <f>IFERROR(IFERROR(IF(SEARCH("Usystems",$E1826)&gt;0,"Usystems"),IF(SEARCH("RIIFO",$E1826)&gt;0,"RIIFO","Uponor")),"Uponor")</f>
        <v>RIIFO</v>
      </c>
      <c r="I1826" s="25" t="str">
        <f>IFERROR(MID($D1826,1,7)+0,"")</f>
        <v/>
      </c>
      <c r="J1826" s="25" t="str">
        <f>IFERROR(MID($D1826,10,7)+0,"")</f>
        <v/>
      </c>
      <c r="K1826" s="25" t="str">
        <f>IFERROR(MID($D1826,19,7)+0,"")</f>
        <v/>
      </c>
      <c r="L1826" s="25" t="str">
        <f>IFERROR(MID($D1826,28,7)+0,"")</f>
        <v/>
      </c>
      <c r="M1826" s="25" t="str">
        <f>IF(IFERROR(MID($Q1826,1,7)+0,"")&lt;1130000,IF(INDEX(C:C,MATCH(LEFT(Q1826,7)+0,I:I,0))&lt;1130000,"",INDEX(C:C,MATCH(LEFT(Q1826,7)+0,I:I,0))),IFERROR(MID($Q1826,1,7)+0,""))</f>
        <v/>
      </c>
      <c r="N1826" s="25" t="str">
        <f>IF(IFERROR(MID($Q1826,10,7)+0,"")&lt;1130000,"",IFERROR(MID($Q1826,10,7)+0,""))</f>
        <v/>
      </c>
      <c r="O1826" s="25" t="str">
        <f>IF(IFERROR(MID($Q1826,19,7)+0,"")&lt;1130000,"",IFERROR(MID($Q1826,19,7)+0,""))</f>
        <v/>
      </c>
      <c r="P1826" s="25" t="str">
        <f>IF(M1826="","",IF(N1826="",M1826,M1826&amp;", "&amp;N1826))</f>
        <v/>
      </c>
      <c r="Q1826" s="25"/>
      <c r="R1826" s="25"/>
      <c r="S1826" s="35" t="s">
        <v>4324</v>
      </c>
      <c r="T1826" s="34" t="s">
        <v>36</v>
      </c>
      <c r="U1826" s="185">
        <v>101</v>
      </c>
      <c r="V1826" s="188">
        <v>112</v>
      </c>
      <c r="W1826" s="189">
        <v>139</v>
      </c>
      <c r="X1826" s="31">
        <v>153</v>
      </c>
      <c r="Y1826" s="90">
        <f>IFERROR(ROUND(X1826/W1826-1,2),"")</f>
        <v>0.1</v>
      </c>
      <c r="Z1826" s="31">
        <f>IF(OR(S1826="VLD MLC components",S1826="VLD MLC pipes",S1826="VLD PEX components",S1826="VLD PEX pipes",S1826="VLD PHC components",S1826="VLD PHC pipes",S1826="Controls VLD"),"По запросу",X1826)</f>
        <v>153</v>
      </c>
      <c r="AA1826" s="63">
        <f>ROUND(X1826/1.2,3)</f>
        <v>127.5</v>
      </c>
      <c r="AB1826" s="23">
        <v>115.833</v>
      </c>
      <c r="AC1826" s="190">
        <f>IFERROR(ROUND(AA1826/AB1826-1,2),"")</f>
        <v>0.1</v>
      </c>
      <c r="AD1826" s="25">
        <v>2.3E-2</v>
      </c>
      <c r="AE1826" s="25">
        <v>4.0500000000000002E-5</v>
      </c>
      <c r="AF1826" s="25">
        <v>0</v>
      </c>
      <c r="AG1826" s="25" t="s">
        <v>22</v>
      </c>
      <c r="AH1826" s="25">
        <v>0</v>
      </c>
      <c r="AI1826" s="25">
        <v>0</v>
      </c>
      <c r="AJ1826" s="25" t="s">
        <v>20</v>
      </c>
      <c r="AK1826" s="42" t="s">
        <v>19</v>
      </c>
      <c r="AL1826" s="25" t="s">
        <v>20</v>
      </c>
      <c r="AM1826" s="25">
        <v>1</v>
      </c>
      <c r="AN1826" s="25">
        <v>25</v>
      </c>
      <c r="AO1826" s="25">
        <v>45</v>
      </c>
      <c r="AP1826" s="25">
        <v>36</v>
      </c>
      <c r="AQ1826" s="25">
        <v>2.3E-2</v>
      </c>
      <c r="AR1826" s="25">
        <v>4.0500000000000002E-5</v>
      </c>
      <c r="AS1826" s="157" t="s">
        <v>22</v>
      </c>
      <c r="AT1826" s="93">
        <v>44713</v>
      </c>
      <c r="AU1826" s="92" t="s">
        <v>3611</v>
      </c>
      <c r="AV1826" s="91" t="s">
        <v>152</v>
      </c>
      <c r="AW1826" s="92" t="s">
        <v>152</v>
      </c>
      <c r="AX1826" s="92" t="s">
        <v>48</v>
      </c>
      <c r="AY1826" s="91" t="s">
        <v>152</v>
      </c>
      <c r="AZ1826" s="23"/>
      <c r="BA1826" s="25" t="s">
        <v>4594</v>
      </c>
      <c r="BB1826" t="s">
        <v>25</v>
      </c>
      <c r="BC1826" t="e">
        <v>#N/A</v>
      </c>
      <c r="BD1826" t="e">
        <f>IF(Z1826=BC1826,"OK")</f>
        <v>#N/A</v>
      </c>
      <c r="BE1826">
        <v>2.3E-2</v>
      </c>
      <c r="BF1826">
        <v>5.5000000000000002E-5</v>
      </c>
      <c r="BG1826">
        <v>370</v>
      </c>
      <c r="BH1826">
        <v>225</v>
      </c>
      <c r="BI1826">
        <v>165</v>
      </c>
      <c r="BJ1826">
        <v>5.8</v>
      </c>
      <c r="BK1826">
        <v>1.3736E-2</v>
      </c>
      <c r="BL1826" t="str">
        <f>IF(ABS(AN1826*AO1826*AP1826/1000000000/AR1826-1)&lt;0.1,"OK","NO")</f>
        <v>OK</v>
      </c>
      <c r="BN1826" s="183"/>
    </row>
    <row r="1827" spans="1:66" ht="25.5" x14ac:dyDescent="0.25">
      <c r="A1827" s="1"/>
      <c r="B1827" s="94">
        <v>1821</v>
      </c>
      <c r="C1827" s="43">
        <v>1135884</v>
      </c>
      <c r="D1827" s="45"/>
      <c r="E1827" s="36" t="s">
        <v>4593</v>
      </c>
      <c r="F1827" s="151" t="s">
        <v>21</v>
      </c>
      <c r="G1827" s="102" t="s">
        <v>2182</v>
      </c>
      <c r="H1827" s="46" t="str">
        <f>IFERROR(IFERROR(IF(SEARCH("Usystems",$E1827)&gt;0,"Usystems"),IF(SEARCH("RIIFO",$E1827)&gt;0,"RIIFO","Uponor")),"Uponor")</f>
        <v>RIIFO</v>
      </c>
      <c r="I1827" s="25" t="str">
        <f>IFERROR(MID($D1827,1,7)+0,"")</f>
        <v/>
      </c>
      <c r="J1827" s="25" t="str">
        <f>IFERROR(MID($D1827,10,7)+0,"")</f>
        <v/>
      </c>
      <c r="K1827" s="25" t="str">
        <f>IFERROR(MID($D1827,19,7)+0,"")</f>
        <v/>
      </c>
      <c r="L1827" s="25" t="str">
        <f>IFERROR(MID($D1827,28,7)+0,"")</f>
        <v/>
      </c>
      <c r="M1827" s="25" t="str">
        <f>IF(IFERROR(MID($Q1827,1,7)+0,"")&lt;1130000,IF(INDEX(C:C,MATCH(LEFT(Q1827,7)+0,I:I,0))&lt;1130000,"",INDEX(C:C,MATCH(LEFT(Q1827,7)+0,I:I,0))),IFERROR(MID($Q1827,1,7)+0,""))</f>
        <v/>
      </c>
      <c r="N1827" s="25" t="str">
        <f>IF(IFERROR(MID($Q1827,10,7)+0,"")&lt;1130000,"",IFERROR(MID($Q1827,10,7)+0,""))</f>
        <v/>
      </c>
      <c r="O1827" s="25" t="str">
        <f>IF(IFERROR(MID($Q1827,19,7)+0,"")&lt;1130000,"",IFERROR(MID($Q1827,19,7)+0,""))</f>
        <v/>
      </c>
      <c r="P1827" s="25" t="str">
        <f>IF(M1827="","",IF(N1827="",M1827,M1827&amp;", "&amp;N1827))</f>
        <v/>
      </c>
      <c r="Q1827" s="25"/>
      <c r="R1827" s="25"/>
      <c r="S1827" s="35" t="s">
        <v>4324</v>
      </c>
      <c r="T1827" s="34" t="s">
        <v>36</v>
      </c>
      <c r="U1827" s="185">
        <v>245</v>
      </c>
      <c r="V1827" s="188">
        <v>245</v>
      </c>
      <c r="W1827" s="189">
        <v>270</v>
      </c>
      <c r="X1827" s="31">
        <v>297</v>
      </c>
      <c r="Y1827" s="90">
        <f>IFERROR(ROUND(X1827/W1827-1,2),"")</f>
        <v>0.1</v>
      </c>
      <c r="Z1827" s="31">
        <f>IF(OR(S1827="VLD MLC components",S1827="VLD MLC pipes",S1827="VLD PEX components",S1827="VLD PEX pipes",S1827="VLD PHC components",S1827="VLD PHC pipes",S1827="Controls VLD"),"По запросу",X1827)</f>
        <v>297</v>
      </c>
      <c r="AA1827" s="63">
        <f>ROUND(X1827/1.2,3)</f>
        <v>247.5</v>
      </c>
      <c r="AB1827" s="23">
        <v>225</v>
      </c>
      <c r="AC1827" s="190">
        <f>IFERROR(ROUND(AA1827/AB1827-1,2),"")</f>
        <v>0.1</v>
      </c>
      <c r="AD1827" s="25">
        <v>4.1000000000000002E-2</v>
      </c>
      <c r="AE1827" s="25">
        <v>4.0500000000000002E-5</v>
      </c>
      <c r="AF1827" s="25">
        <v>0</v>
      </c>
      <c r="AG1827" s="25" t="s">
        <v>22</v>
      </c>
      <c r="AH1827" s="25">
        <v>0</v>
      </c>
      <c r="AI1827" s="25">
        <v>0</v>
      </c>
      <c r="AJ1827" s="25" t="s">
        <v>20</v>
      </c>
      <c r="AK1827" s="42" t="s">
        <v>19</v>
      </c>
      <c r="AL1827" s="25" t="s">
        <v>20</v>
      </c>
      <c r="AM1827" s="25">
        <v>1</v>
      </c>
      <c r="AN1827" s="25">
        <v>25</v>
      </c>
      <c r="AO1827" s="25">
        <v>45</v>
      </c>
      <c r="AP1827" s="25">
        <v>36</v>
      </c>
      <c r="AQ1827" s="25">
        <v>4.1000000000000002E-2</v>
      </c>
      <c r="AR1827" s="25">
        <v>4.0500000000000002E-5</v>
      </c>
      <c r="AS1827" s="157" t="s">
        <v>22</v>
      </c>
      <c r="AT1827" s="93">
        <v>44713</v>
      </c>
      <c r="AU1827" s="92" t="s">
        <v>3611</v>
      </c>
      <c r="AV1827" s="91" t="s">
        <v>152</v>
      </c>
      <c r="AW1827" s="92" t="s">
        <v>152</v>
      </c>
      <c r="AX1827" s="92" t="s">
        <v>48</v>
      </c>
      <c r="AY1827" s="91" t="s">
        <v>152</v>
      </c>
      <c r="AZ1827" s="23"/>
      <c r="BA1827" s="25" t="s">
        <v>4592</v>
      </c>
      <c r="BB1827" t="s">
        <v>25</v>
      </c>
      <c r="BC1827" t="e">
        <v>#N/A</v>
      </c>
      <c r="BD1827" t="e">
        <f>IF(Z1827=BC1827,"OK")</f>
        <v>#N/A</v>
      </c>
      <c r="BE1827">
        <v>4.1000000000000002E-2</v>
      </c>
      <c r="BF1827">
        <v>1.7200000000000001E-4</v>
      </c>
      <c r="BG1827">
        <v>370</v>
      </c>
      <c r="BH1827">
        <v>225</v>
      </c>
      <c r="BI1827">
        <v>165</v>
      </c>
      <c r="BJ1827">
        <v>3.3</v>
      </c>
      <c r="BK1827">
        <v>1.3736E-2</v>
      </c>
      <c r="BL1827" t="str">
        <f>IF(ABS(AN1827*AO1827*AP1827/1000000000/AR1827-1)&lt;0.1,"OK","NO")</f>
        <v>OK</v>
      </c>
      <c r="BN1827" s="183"/>
    </row>
    <row r="1828" spans="1:66" ht="25.5" x14ac:dyDescent="0.25">
      <c r="A1828" s="1"/>
      <c r="B1828" s="94">
        <v>1822</v>
      </c>
      <c r="C1828" s="43">
        <v>1135899</v>
      </c>
      <c r="D1828" s="45"/>
      <c r="E1828" s="36" t="s">
        <v>6821</v>
      </c>
      <c r="F1828" s="151" t="s">
        <v>21</v>
      </c>
      <c r="G1828" s="102" t="s">
        <v>2182</v>
      </c>
      <c r="H1828" s="46" t="str">
        <f>IFERROR(IFERROR(IF(SEARCH("Usystems",$E1828)&gt;0,"Usystems"),IF(SEARCH("RIIFO",$E1828)&gt;0,"RIIFO","Uponor")),"Uponor")</f>
        <v>RIIFO</v>
      </c>
      <c r="I1828" s="25" t="str">
        <f>IFERROR(MID($D1828,1,7)+0,"")</f>
        <v/>
      </c>
      <c r="J1828" s="25" t="str">
        <f>IFERROR(MID($D1828,10,7)+0,"")</f>
        <v/>
      </c>
      <c r="K1828" s="25" t="str">
        <f>IFERROR(MID($D1828,19,7)+0,"")</f>
        <v/>
      </c>
      <c r="L1828" s="25" t="str">
        <f>IFERROR(MID($D1828,28,7)+0,"")</f>
        <v/>
      </c>
      <c r="M1828" s="25" t="str">
        <f>IF(IFERROR(MID($Q1828,1,7)+0,"")&lt;1130000,IF(INDEX(C:C,MATCH(LEFT(Q1828,7)+0,I:I,0))&lt;1130000,"",INDEX(C:C,MATCH(LEFT(Q1828,7)+0,I:I,0))),IFERROR(MID($Q1828,1,7)+0,""))</f>
        <v/>
      </c>
      <c r="N1828" s="25" t="str">
        <f>IF(IFERROR(MID($Q1828,10,7)+0,"")&lt;1130000,"",IFERROR(MID($Q1828,10,7)+0,""))</f>
        <v/>
      </c>
      <c r="O1828" s="25" t="str">
        <f>IF(IFERROR(MID($Q1828,19,7)+0,"")&lt;1130000,"",IFERROR(MID($Q1828,19,7)+0,""))</f>
        <v/>
      </c>
      <c r="P1828" s="25" t="str">
        <f>IF(M1828="","",IF(N1828="",M1828,M1828&amp;", "&amp;N1828))</f>
        <v/>
      </c>
      <c r="Q1828" s="25"/>
      <c r="R1828" s="25"/>
      <c r="S1828" s="35" t="s">
        <v>42</v>
      </c>
      <c r="T1828" s="34" t="s">
        <v>36</v>
      </c>
      <c r="U1828" s="185">
        <v>416</v>
      </c>
      <c r="V1828" s="188">
        <v>416</v>
      </c>
      <c r="W1828" s="189">
        <v>429</v>
      </c>
      <c r="X1828" s="31">
        <v>472</v>
      </c>
      <c r="Y1828" s="90">
        <f>IFERROR(ROUND(X1828/W1828-1,2),"")</f>
        <v>0.1</v>
      </c>
      <c r="Z1828" s="31">
        <f>IF(OR(S1828="VLD MLC components",S1828="VLD MLC pipes",S1828="VLD PEX components",S1828="VLD PEX pipes",S1828="VLD PHC components",S1828="VLD PHC pipes",S1828="Controls VLD"),"По запросу",X1828)</f>
        <v>472</v>
      </c>
      <c r="AA1828" s="63">
        <f>ROUND(X1828/1.2,3)</f>
        <v>393.33300000000003</v>
      </c>
      <c r="AB1828" s="23">
        <v>357.5</v>
      </c>
      <c r="AC1828" s="190">
        <f>IFERROR(ROUND(AA1828/AB1828-1,2),"")</f>
        <v>0.1</v>
      </c>
      <c r="AD1828" s="25">
        <v>0.2</v>
      </c>
      <c r="AE1828" s="25">
        <v>1.3799999999999999E-4</v>
      </c>
      <c r="AF1828" s="25">
        <v>0</v>
      </c>
      <c r="AG1828" s="25" t="s">
        <v>22</v>
      </c>
      <c r="AH1828" s="25">
        <v>0</v>
      </c>
      <c r="AI1828" s="25">
        <v>0</v>
      </c>
      <c r="AJ1828" s="25" t="s">
        <v>20</v>
      </c>
      <c r="AK1828" s="42" t="s">
        <v>19</v>
      </c>
      <c r="AL1828" s="25" t="s">
        <v>20</v>
      </c>
      <c r="AM1828" s="25">
        <v>25</v>
      </c>
      <c r="AN1828" s="25">
        <v>230</v>
      </c>
      <c r="AO1828" s="25">
        <v>150</v>
      </c>
      <c r="AP1828" s="25">
        <v>100</v>
      </c>
      <c r="AQ1828" s="25">
        <v>5</v>
      </c>
      <c r="AR1828" s="25">
        <v>3.4499999999999999E-3</v>
      </c>
      <c r="AS1828" s="157" t="s">
        <v>22</v>
      </c>
      <c r="AT1828" s="93">
        <v>44713</v>
      </c>
      <c r="AU1828" s="92" t="s">
        <v>3611</v>
      </c>
      <c r="AV1828" s="91" t="s">
        <v>152</v>
      </c>
      <c r="AW1828" s="92" t="s">
        <v>152</v>
      </c>
      <c r="AX1828" s="92" t="s">
        <v>48</v>
      </c>
      <c r="AY1828" s="91" t="s">
        <v>152</v>
      </c>
      <c r="AZ1828" s="23"/>
      <c r="BA1828" s="25" t="s">
        <v>4591</v>
      </c>
      <c r="BB1828" t="s">
        <v>25</v>
      </c>
      <c r="BC1828" t="e">
        <v>#N/A</v>
      </c>
      <c r="BD1828" t="e">
        <f>IF(Z1828=BC1828,"OK")</f>
        <v>#N/A</v>
      </c>
      <c r="BE1828">
        <v>0.2</v>
      </c>
      <c r="BF1828">
        <v>1.3799999999999999E-4</v>
      </c>
      <c r="BG1828">
        <v>692</v>
      </c>
      <c r="BH1828">
        <v>150</v>
      </c>
      <c r="BI1828">
        <v>200</v>
      </c>
      <c r="BJ1828">
        <v>30</v>
      </c>
      <c r="BK1828">
        <v>2.0760000000000001E-2</v>
      </c>
      <c r="BL1828" t="str">
        <f>IF(ABS(AN1828*AO1828*AP1828/1000000000/AR1828-1)&lt;0.1,"OK","NO")</f>
        <v>OK</v>
      </c>
      <c r="BN1828" s="183"/>
    </row>
    <row r="1829" spans="1:66" ht="25.5" x14ac:dyDescent="0.25">
      <c r="A1829" s="1"/>
      <c r="B1829" s="94">
        <v>1823</v>
      </c>
      <c r="C1829" s="43">
        <v>1135900</v>
      </c>
      <c r="D1829" s="45"/>
      <c r="E1829" s="36" t="s">
        <v>6822</v>
      </c>
      <c r="F1829" s="151" t="s">
        <v>21</v>
      </c>
      <c r="G1829" s="102" t="s">
        <v>2182</v>
      </c>
      <c r="H1829" s="46" t="str">
        <f>IFERROR(IFERROR(IF(SEARCH("Usystems",$E1829)&gt;0,"Usystems"),IF(SEARCH("RIIFO",$E1829)&gt;0,"RIIFO","Uponor")),"Uponor")</f>
        <v>RIIFO</v>
      </c>
      <c r="I1829" s="25" t="str">
        <f>IFERROR(MID($D1829,1,7)+0,"")</f>
        <v/>
      </c>
      <c r="J1829" s="25" t="str">
        <f>IFERROR(MID($D1829,10,7)+0,"")</f>
        <v/>
      </c>
      <c r="K1829" s="25" t="str">
        <f>IFERROR(MID($D1829,19,7)+0,"")</f>
        <v/>
      </c>
      <c r="L1829" s="25" t="str">
        <f>IFERROR(MID($D1829,28,7)+0,"")</f>
        <v/>
      </c>
      <c r="M1829" s="25" t="str">
        <f>IF(IFERROR(MID($Q1829,1,7)+0,"")&lt;1130000,IF(INDEX(C:C,MATCH(LEFT(Q1829,7)+0,I:I,0))&lt;1130000,"",INDEX(C:C,MATCH(LEFT(Q1829,7)+0,I:I,0))),IFERROR(MID($Q1829,1,7)+0,""))</f>
        <v/>
      </c>
      <c r="N1829" s="25" t="str">
        <f>IF(IFERROR(MID($Q1829,10,7)+0,"")&lt;1130000,"",IFERROR(MID($Q1829,10,7)+0,""))</f>
        <v/>
      </c>
      <c r="O1829" s="25" t="str">
        <f>IF(IFERROR(MID($Q1829,19,7)+0,"")&lt;1130000,"",IFERROR(MID($Q1829,19,7)+0,""))</f>
        <v/>
      </c>
      <c r="P1829" s="25" t="str">
        <f>IF(M1829="","",IF(N1829="",M1829,M1829&amp;", "&amp;N1829))</f>
        <v/>
      </c>
      <c r="Q1829" s="25"/>
      <c r="R1829" s="25"/>
      <c r="S1829" s="35" t="s">
        <v>42</v>
      </c>
      <c r="T1829" s="34" t="s">
        <v>36</v>
      </c>
      <c r="U1829" s="185">
        <v>714</v>
      </c>
      <c r="V1829" s="188">
        <v>714</v>
      </c>
      <c r="W1829" s="189">
        <v>736</v>
      </c>
      <c r="X1829" s="31">
        <v>810</v>
      </c>
      <c r="Y1829" s="90">
        <f>IFERROR(ROUND(X1829/W1829-1,2),"")</f>
        <v>0.1</v>
      </c>
      <c r="Z1829" s="31">
        <f>IF(OR(S1829="VLD MLC components",S1829="VLD MLC pipes",S1829="VLD PEX components",S1829="VLD PEX pipes",S1829="VLD PHC components",S1829="VLD PHC pipes",S1829="Controls VLD"),"По запросу",X1829)</f>
        <v>810</v>
      </c>
      <c r="AA1829" s="63">
        <f>ROUND(X1829/1.2,3)</f>
        <v>675</v>
      </c>
      <c r="AB1829" s="23">
        <v>613.33299999999997</v>
      </c>
      <c r="AC1829" s="190">
        <f>IFERROR(ROUND(AA1829/AB1829-1,2),"")</f>
        <v>0.1</v>
      </c>
      <c r="AD1829" s="25">
        <v>0.36000000000000004</v>
      </c>
      <c r="AE1829" s="25">
        <v>2.3000000000000001E-4</v>
      </c>
      <c r="AF1829" s="25">
        <v>0</v>
      </c>
      <c r="AG1829" s="25" t="s">
        <v>22</v>
      </c>
      <c r="AH1829" s="25">
        <v>0</v>
      </c>
      <c r="AI1829" s="25">
        <v>0</v>
      </c>
      <c r="AJ1829" s="25" t="s">
        <v>20</v>
      </c>
      <c r="AK1829" s="42" t="s">
        <v>19</v>
      </c>
      <c r="AL1829" s="25" t="s">
        <v>20</v>
      </c>
      <c r="AM1829" s="25">
        <v>15</v>
      </c>
      <c r="AN1829" s="25">
        <v>230</v>
      </c>
      <c r="AO1829" s="25">
        <v>150</v>
      </c>
      <c r="AP1829" s="25">
        <v>100</v>
      </c>
      <c r="AQ1829" s="137">
        <v>5.4</v>
      </c>
      <c r="AR1829" s="25">
        <v>3.4499999999999999E-3</v>
      </c>
      <c r="AS1829" s="157" t="s">
        <v>22</v>
      </c>
      <c r="AT1829" s="93">
        <v>44713</v>
      </c>
      <c r="AU1829" s="92" t="s">
        <v>3611</v>
      </c>
      <c r="AV1829" s="91" t="s">
        <v>152</v>
      </c>
      <c r="AW1829" s="92" t="s">
        <v>152</v>
      </c>
      <c r="AX1829" s="92" t="s">
        <v>48</v>
      </c>
      <c r="AY1829" s="91" t="s">
        <v>152</v>
      </c>
      <c r="AZ1829" s="23"/>
      <c r="BA1829" s="25" t="s">
        <v>4590</v>
      </c>
      <c r="BB1829" t="s">
        <v>25</v>
      </c>
      <c r="BC1829" t="e">
        <v>#N/A</v>
      </c>
      <c r="BD1829" t="e">
        <f>IF(Z1829=BC1829,"OK")</f>
        <v>#N/A</v>
      </c>
      <c r="BE1829">
        <v>0.36</v>
      </c>
      <c r="BF1829">
        <v>2.31E-4</v>
      </c>
      <c r="BG1829">
        <v>692</v>
      </c>
      <c r="BH1829">
        <v>150</v>
      </c>
      <c r="BI1829">
        <v>200</v>
      </c>
      <c r="BJ1829">
        <v>32.4</v>
      </c>
      <c r="BK1829">
        <v>2.0760000000000001E-2</v>
      </c>
      <c r="BL1829" t="str">
        <f>IF(ABS(AN1829*AO1829*AP1829/1000000000/AR1829-1)&lt;0.1,"OK","NO")</f>
        <v>OK</v>
      </c>
      <c r="BN1829" s="183"/>
    </row>
    <row r="1830" spans="1:66" ht="25.5" x14ac:dyDescent="0.25">
      <c r="A1830" s="1"/>
      <c r="B1830" s="94">
        <v>1824</v>
      </c>
      <c r="C1830" s="43">
        <v>1135901</v>
      </c>
      <c r="D1830" s="45"/>
      <c r="E1830" s="36" t="s">
        <v>6823</v>
      </c>
      <c r="F1830" s="151" t="s">
        <v>21</v>
      </c>
      <c r="G1830" s="102" t="s">
        <v>2182</v>
      </c>
      <c r="H1830" s="46" t="str">
        <f>IFERROR(IFERROR(IF(SEARCH("Usystems",$E1830)&gt;0,"Usystems"),IF(SEARCH("RIIFO",$E1830)&gt;0,"RIIFO","Uponor")),"Uponor")</f>
        <v>RIIFO</v>
      </c>
      <c r="I1830" s="25" t="str">
        <f>IFERROR(MID($D1830,1,7)+0,"")</f>
        <v/>
      </c>
      <c r="J1830" s="25" t="str">
        <f>IFERROR(MID($D1830,10,7)+0,"")</f>
        <v/>
      </c>
      <c r="K1830" s="25" t="str">
        <f>IFERROR(MID($D1830,19,7)+0,"")</f>
        <v/>
      </c>
      <c r="L1830" s="25" t="str">
        <f>IFERROR(MID($D1830,28,7)+0,"")</f>
        <v/>
      </c>
      <c r="M1830" s="25" t="str">
        <f>IF(IFERROR(MID($Q1830,1,7)+0,"")&lt;1130000,IF(INDEX(C:C,MATCH(LEFT(Q1830,7)+0,I:I,0))&lt;1130000,"",INDEX(C:C,MATCH(LEFT(Q1830,7)+0,I:I,0))),IFERROR(MID($Q1830,1,7)+0,""))</f>
        <v/>
      </c>
      <c r="N1830" s="25" t="str">
        <f>IF(IFERROR(MID($Q1830,10,7)+0,"")&lt;1130000,"",IFERROR(MID($Q1830,10,7)+0,""))</f>
        <v/>
      </c>
      <c r="O1830" s="25" t="str">
        <f>IF(IFERROR(MID($Q1830,19,7)+0,"")&lt;1130000,"",IFERROR(MID($Q1830,19,7)+0,""))</f>
        <v/>
      </c>
      <c r="P1830" s="25" t="str">
        <f>IF(M1830="","",IF(N1830="",M1830,M1830&amp;", "&amp;N1830))</f>
        <v/>
      </c>
      <c r="Q1830" s="25"/>
      <c r="R1830" s="25"/>
      <c r="S1830" s="35" t="s">
        <v>42</v>
      </c>
      <c r="T1830" s="34" t="s">
        <v>36</v>
      </c>
      <c r="U1830" s="185">
        <v>853</v>
      </c>
      <c r="V1830" s="188">
        <v>853</v>
      </c>
      <c r="W1830" s="189">
        <v>879</v>
      </c>
      <c r="X1830" s="31">
        <v>967</v>
      </c>
      <c r="Y1830" s="90">
        <f>IFERROR(ROUND(X1830/W1830-1,2),"")</f>
        <v>0.1</v>
      </c>
      <c r="Z1830" s="31">
        <f>IF(OR(S1830="VLD MLC components",S1830="VLD MLC pipes",S1830="VLD PEX components",S1830="VLD PEX pipes",S1830="VLD PHC components",S1830="VLD PHC pipes",S1830="Controls VLD"),"По запросу",X1830)</f>
        <v>967</v>
      </c>
      <c r="AA1830" s="63">
        <f>ROUND(X1830/1.2,3)</f>
        <v>805.83299999999997</v>
      </c>
      <c r="AB1830" s="23">
        <v>732.5</v>
      </c>
      <c r="AC1830" s="190">
        <f>IFERROR(ROUND(AA1830/AB1830-1,2),"")</f>
        <v>0.1</v>
      </c>
      <c r="AD1830" s="25">
        <v>0.51100000000000001</v>
      </c>
      <c r="AE1830" s="25">
        <v>3.8333333333333334E-4</v>
      </c>
      <c r="AF1830" s="25">
        <v>0</v>
      </c>
      <c r="AG1830" s="25" t="s">
        <v>22</v>
      </c>
      <c r="AH1830" s="25">
        <v>0</v>
      </c>
      <c r="AI1830" s="25">
        <v>0</v>
      </c>
      <c r="AJ1830" s="25" t="s">
        <v>20</v>
      </c>
      <c r="AK1830" s="42" t="s">
        <v>19</v>
      </c>
      <c r="AL1830" s="25" t="s">
        <v>20</v>
      </c>
      <c r="AM1830" s="25">
        <v>9</v>
      </c>
      <c r="AN1830" s="25">
        <v>230</v>
      </c>
      <c r="AO1830" s="25">
        <v>150</v>
      </c>
      <c r="AP1830" s="25">
        <v>100</v>
      </c>
      <c r="AQ1830" s="137">
        <v>4.5990000000000002</v>
      </c>
      <c r="AR1830" s="25">
        <v>3.4499999999999999E-3</v>
      </c>
      <c r="AS1830" s="157" t="s">
        <v>22</v>
      </c>
      <c r="AT1830" s="93">
        <v>44713</v>
      </c>
      <c r="AU1830" s="92" t="s">
        <v>3611</v>
      </c>
      <c r="AV1830" s="91" t="s">
        <v>152</v>
      </c>
      <c r="AW1830" s="92" t="s">
        <v>152</v>
      </c>
      <c r="AX1830" s="92" t="s">
        <v>48</v>
      </c>
      <c r="AY1830" s="91" t="s">
        <v>152</v>
      </c>
      <c r="AZ1830" s="23"/>
      <c r="BA1830" s="25" t="s">
        <v>4589</v>
      </c>
      <c r="BB1830" t="s">
        <v>25</v>
      </c>
      <c r="BC1830" t="e">
        <v>#N/A</v>
      </c>
      <c r="BD1830" t="e">
        <f>IF(Z1830=BC1830,"OK")</f>
        <v>#N/A</v>
      </c>
      <c r="BE1830">
        <v>0.51100000000000001</v>
      </c>
      <c r="BF1830">
        <v>3.8400000000000001E-4</v>
      </c>
      <c r="BG1830">
        <v>692</v>
      </c>
      <c r="BH1830">
        <v>150</v>
      </c>
      <c r="BI1830">
        <v>200</v>
      </c>
      <c r="BJ1830">
        <v>27.6</v>
      </c>
      <c r="BK1830">
        <v>2.0760000000000001E-2</v>
      </c>
      <c r="BL1830" t="str">
        <f>IF(ABS(AN1830*AO1830*AP1830/1000000000/AR1830-1)&lt;0.1,"OK","NO")</f>
        <v>OK</v>
      </c>
      <c r="BN1830" s="183"/>
    </row>
    <row r="1831" spans="1:66" ht="25.5" x14ac:dyDescent="0.25">
      <c r="A1831" s="1"/>
      <c r="B1831" s="94">
        <v>1825</v>
      </c>
      <c r="C1831" s="43">
        <v>1135902</v>
      </c>
      <c r="D1831" s="45"/>
      <c r="E1831" s="36" t="s">
        <v>6824</v>
      </c>
      <c r="F1831" s="151" t="s">
        <v>21</v>
      </c>
      <c r="G1831" s="102" t="s">
        <v>2182</v>
      </c>
      <c r="H1831" s="46" t="str">
        <f>IFERROR(IFERROR(IF(SEARCH("Usystems",$E1831)&gt;0,"Usystems"),IF(SEARCH("RIIFO",$E1831)&gt;0,"RIIFO","Uponor")),"Uponor")</f>
        <v>RIIFO</v>
      </c>
      <c r="I1831" s="25" t="str">
        <f>IFERROR(MID($D1831,1,7)+0,"")</f>
        <v/>
      </c>
      <c r="J1831" s="25" t="str">
        <f>IFERROR(MID($D1831,10,7)+0,"")</f>
        <v/>
      </c>
      <c r="K1831" s="25" t="str">
        <f>IFERROR(MID($D1831,19,7)+0,"")</f>
        <v/>
      </c>
      <c r="L1831" s="25" t="str">
        <f>IFERROR(MID($D1831,28,7)+0,"")</f>
        <v/>
      </c>
      <c r="M1831" s="25" t="str">
        <f>IF(IFERROR(MID($Q1831,1,7)+0,"")&lt;1130000,IF(INDEX(C:C,MATCH(LEFT(Q1831,7)+0,I:I,0))&lt;1130000,"",INDEX(C:C,MATCH(LEFT(Q1831,7)+0,I:I,0))),IFERROR(MID($Q1831,1,7)+0,""))</f>
        <v/>
      </c>
      <c r="N1831" s="25" t="str">
        <f>IF(IFERROR(MID($Q1831,10,7)+0,"")&lt;1130000,"",IFERROR(MID($Q1831,10,7)+0,""))</f>
        <v/>
      </c>
      <c r="O1831" s="25" t="str">
        <f>IF(IFERROR(MID($Q1831,19,7)+0,"")&lt;1130000,"",IFERROR(MID($Q1831,19,7)+0,""))</f>
        <v/>
      </c>
      <c r="P1831" s="25" t="str">
        <f>IF(M1831="","",IF(N1831="",M1831,M1831&amp;", "&amp;N1831))</f>
        <v/>
      </c>
      <c r="Q1831" s="25"/>
      <c r="R1831" s="25"/>
      <c r="S1831" s="35" t="s">
        <v>42</v>
      </c>
      <c r="T1831" s="34" t="s">
        <v>36</v>
      </c>
      <c r="U1831" s="185">
        <v>1271</v>
      </c>
      <c r="V1831" s="188">
        <v>1271</v>
      </c>
      <c r="W1831" s="189">
        <v>1310</v>
      </c>
      <c r="X1831" s="31">
        <v>1441</v>
      </c>
      <c r="Y1831" s="90">
        <f>IFERROR(ROUND(X1831/W1831-1,2),"")</f>
        <v>0.1</v>
      </c>
      <c r="Z1831" s="31">
        <f>IF(OR(S1831="VLD MLC components",S1831="VLD MLC pipes",S1831="VLD PEX components",S1831="VLD PEX pipes",S1831="VLD PHC components",S1831="VLD PHC pipes",S1831="Controls VLD"),"По запросу",X1831)</f>
        <v>1441</v>
      </c>
      <c r="AA1831" s="63">
        <f>ROUND(X1831/1.2,3)</f>
        <v>1200.8330000000001</v>
      </c>
      <c r="AB1831" s="23">
        <v>1091.6669999999999</v>
      </c>
      <c r="AC1831" s="190">
        <f>IFERROR(ROUND(AA1831/AB1831-1,2),"")</f>
        <v>0.1</v>
      </c>
      <c r="AD1831" s="25">
        <v>0.75</v>
      </c>
      <c r="AE1831" s="25">
        <v>8.6249999999999999E-4</v>
      </c>
      <c r="AF1831" s="25">
        <v>0</v>
      </c>
      <c r="AG1831" s="25" t="s">
        <v>22</v>
      </c>
      <c r="AH1831" s="25">
        <v>0</v>
      </c>
      <c r="AI1831" s="25">
        <v>0</v>
      </c>
      <c r="AJ1831" s="25" t="s">
        <v>20</v>
      </c>
      <c r="AK1831" s="42" t="s">
        <v>19</v>
      </c>
      <c r="AL1831" s="25" t="s">
        <v>20</v>
      </c>
      <c r="AM1831" s="25">
        <v>4</v>
      </c>
      <c r="AN1831" s="25">
        <v>230</v>
      </c>
      <c r="AO1831" s="25">
        <v>150</v>
      </c>
      <c r="AP1831" s="25">
        <v>100</v>
      </c>
      <c r="AQ1831" s="137">
        <v>3</v>
      </c>
      <c r="AR1831" s="25">
        <v>3.4499999999999999E-3</v>
      </c>
      <c r="AS1831" s="157" t="s">
        <v>22</v>
      </c>
      <c r="AT1831" s="93">
        <v>44713</v>
      </c>
      <c r="AU1831" s="92" t="s">
        <v>3611</v>
      </c>
      <c r="AV1831" s="91" t="s">
        <v>152</v>
      </c>
      <c r="AW1831" s="92" t="s">
        <v>152</v>
      </c>
      <c r="AX1831" s="92" t="s">
        <v>48</v>
      </c>
      <c r="AY1831" s="91" t="s">
        <v>152</v>
      </c>
      <c r="AZ1831" s="23"/>
      <c r="BA1831" s="25" t="s">
        <v>4588</v>
      </c>
      <c r="BB1831" t="s">
        <v>25</v>
      </c>
      <c r="BC1831" t="e">
        <v>#N/A</v>
      </c>
      <c r="BD1831" t="e">
        <f>IF(Z1831=BC1831,"OK")</f>
        <v>#N/A</v>
      </c>
      <c r="BE1831">
        <v>0.75</v>
      </c>
      <c r="BF1831">
        <v>8.6499999999999999E-4</v>
      </c>
      <c r="BG1831">
        <v>692</v>
      </c>
      <c r="BH1831">
        <v>150</v>
      </c>
      <c r="BI1831">
        <v>200</v>
      </c>
      <c r="BJ1831">
        <v>18</v>
      </c>
      <c r="BK1831">
        <v>2.0760000000000001E-2</v>
      </c>
      <c r="BL1831" t="str">
        <f>IF(ABS(AN1831*AO1831*AP1831/1000000000/AR1831-1)&lt;0.1,"OK","NO")</f>
        <v>OK</v>
      </c>
      <c r="BN1831" s="183"/>
    </row>
    <row r="1832" spans="1:66" ht="25.5" x14ac:dyDescent="0.25">
      <c r="A1832" s="1"/>
      <c r="B1832" s="94">
        <v>1826</v>
      </c>
      <c r="C1832" s="43">
        <v>1135903</v>
      </c>
      <c r="D1832" s="45"/>
      <c r="E1832" s="36" t="s">
        <v>6825</v>
      </c>
      <c r="F1832" s="151" t="s">
        <v>21</v>
      </c>
      <c r="G1832" s="102" t="s">
        <v>2182</v>
      </c>
      <c r="H1832" s="46" t="str">
        <f>IFERROR(IFERROR(IF(SEARCH("Usystems",$E1832)&gt;0,"Usystems"),IF(SEARCH("RIIFO",$E1832)&gt;0,"RIIFO","Uponor")),"Uponor")</f>
        <v>RIIFO</v>
      </c>
      <c r="I1832" s="25" t="str">
        <f>IFERROR(MID($D1832,1,7)+0,"")</f>
        <v/>
      </c>
      <c r="J1832" s="25" t="str">
        <f>IFERROR(MID($D1832,10,7)+0,"")</f>
        <v/>
      </c>
      <c r="K1832" s="25" t="str">
        <f>IFERROR(MID($D1832,19,7)+0,"")</f>
        <v/>
      </c>
      <c r="L1832" s="25" t="str">
        <f>IFERROR(MID($D1832,28,7)+0,"")</f>
        <v/>
      </c>
      <c r="M1832" s="25" t="str">
        <f>IF(IFERROR(MID($Q1832,1,7)+0,"")&lt;1130000,IF(INDEX(C:C,MATCH(LEFT(Q1832,7)+0,I:I,0))&lt;1130000,"",INDEX(C:C,MATCH(LEFT(Q1832,7)+0,I:I,0))),IFERROR(MID($Q1832,1,7)+0,""))</f>
        <v/>
      </c>
      <c r="N1832" s="25" t="str">
        <f>IF(IFERROR(MID($Q1832,10,7)+0,"")&lt;1130000,"",IFERROR(MID($Q1832,10,7)+0,""))</f>
        <v/>
      </c>
      <c r="O1832" s="25" t="str">
        <f>IF(IFERROR(MID($Q1832,19,7)+0,"")&lt;1130000,"",IFERROR(MID($Q1832,19,7)+0,""))</f>
        <v/>
      </c>
      <c r="P1832" s="25" t="str">
        <f>IF(M1832="","",IF(N1832="",M1832,M1832&amp;", "&amp;N1832))</f>
        <v/>
      </c>
      <c r="Q1832" s="25"/>
      <c r="R1832" s="25"/>
      <c r="S1832" s="35" t="s">
        <v>42</v>
      </c>
      <c r="T1832" s="34" t="s">
        <v>36</v>
      </c>
      <c r="U1832" s="185">
        <v>1000</v>
      </c>
      <c r="V1832" s="188">
        <v>1000</v>
      </c>
      <c r="W1832" s="189">
        <v>1031</v>
      </c>
      <c r="X1832" s="31">
        <v>1134</v>
      </c>
      <c r="Y1832" s="90">
        <f>IFERROR(ROUND(X1832/W1832-1,2),"")</f>
        <v>0.1</v>
      </c>
      <c r="Z1832" s="31">
        <f>IF(OR(S1832="VLD MLC components",S1832="VLD MLC pipes",S1832="VLD PEX components",S1832="VLD PEX pipes",S1832="VLD PHC components",S1832="VLD PHC pipes",S1832="Controls VLD"),"По запросу",X1832)</f>
        <v>1134</v>
      </c>
      <c r="AA1832" s="63">
        <f>ROUND(X1832/1.2,3)</f>
        <v>945</v>
      </c>
      <c r="AB1832" s="23">
        <v>859.16700000000003</v>
      </c>
      <c r="AC1832" s="190">
        <f>IFERROR(ROUND(AA1832/AB1832-1,2),"")</f>
        <v>0.1</v>
      </c>
      <c r="AD1832" s="25">
        <v>0.48300000000000004</v>
      </c>
      <c r="AE1832" s="25">
        <v>5.7499999999999999E-4</v>
      </c>
      <c r="AF1832" s="25">
        <v>0</v>
      </c>
      <c r="AG1832" s="25" t="s">
        <v>22</v>
      </c>
      <c r="AH1832" s="25">
        <v>0</v>
      </c>
      <c r="AI1832" s="25">
        <v>0</v>
      </c>
      <c r="AJ1832" s="25" t="s">
        <v>20</v>
      </c>
      <c r="AK1832" s="42" t="s">
        <v>19</v>
      </c>
      <c r="AL1832" s="25" t="s">
        <v>20</v>
      </c>
      <c r="AM1832" s="25">
        <v>6</v>
      </c>
      <c r="AN1832" s="25">
        <v>230</v>
      </c>
      <c r="AO1832" s="25">
        <v>150</v>
      </c>
      <c r="AP1832" s="25">
        <v>100</v>
      </c>
      <c r="AQ1832" s="137">
        <v>2.8980000000000001</v>
      </c>
      <c r="AR1832" s="25">
        <v>3.4499999999999999E-3</v>
      </c>
      <c r="AS1832" s="157" t="s">
        <v>22</v>
      </c>
      <c r="AT1832" s="93">
        <v>44713</v>
      </c>
      <c r="AU1832" s="92" t="s">
        <v>3611</v>
      </c>
      <c r="AV1832" s="91" t="s">
        <v>152</v>
      </c>
      <c r="AW1832" s="92" t="s">
        <v>152</v>
      </c>
      <c r="AX1832" s="92" t="s">
        <v>48</v>
      </c>
      <c r="AY1832" s="91" t="s">
        <v>152</v>
      </c>
      <c r="AZ1832" s="23"/>
      <c r="BA1832" s="25" t="s">
        <v>4587</v>
      </c>
      <c r="BB1832" t="s">
        <v>25</v>
      </c>
      <c r="BC1832" t="e">
        <v>#N/A</v>
      </c>
      <c r="BD1832" t="e">
        <f>IF(Z1832=BC1832,"OK")</f>
        <v>#N/A</v>
      </c>
      <c r="BE1832">
        <v>0.48299999999999998</v>
      </c>
      <c r="BF1832">
        <v>5.7700000000000004E-4</v>
      </c>
      <c r="BG1832">
        <v>692</v>
      </c>
      <c r="BH1832">
        <v>150</v>
      </c>
      <c r="BI1832">
        <v>200</v>
      </c>
      <c r="BJ1832">
        <v>17.399999999999999</v>
      </c>
      <c r="BK1832">
        <v>2.0760000000000001E-2</v>
      </c>
      <c r="BL1832" t="str">
        <f>IF(ABS(AN1832*AO1832*AP1832/1000000000/AR1832-1)&lt;0.1,"OK","NO")</f>
        <v>OK</v>
      </c>
      <c r="BN1832" s="183"/>
    </row>
    <row r="1833" spans="1:66" ht="25.5" x14ac:dyDescent="0.25">
      <c r="A1833" s="1"/>
      <c r="B1833" s="94">
        <v>1827</v>
      </c>
      <c r="C1833" s="43">
        <v>1135904</v>
      </c>
      <c r="D1833" s="45"/>
      <c r="E1833" s="36" t="s">
        <v>6826</v>
      </c>
      <c r="F1833" s="151" t="s">
        <v>21</v>
      </c>
      <c r="G1833" s="102" t="s">
        <v>2182</v>
      </c>
      <c r="H1833" s="46" t="str">
        <f>IFERROR(IFERROR(IF(SEARCH("Usystems",$E1833)&gt;0,"Usystems"),IF(SEARCH("RIIFO",$E1833)&gt;0,"RIIFO","Uponor")),"Uponor")</f>
        <v>RIIFO</v>
      </c>
      <c r="I1833" s="25" t="str">
        <f>IFERROR(MID($D1833,1,7)+0,"")</f>
        <v/>
      </c>
      <c r="J1833" s="25" t="str">
        <f>IFERROR(MID($D1833,10,7)+0,"")</f>
        <v/>
      </c>
      <c r="K1833" s="25" t="str">
        <f>IFERROR(MID($D1833,19,7)+0,"")</f>
        <v/>
      </c>
      <c r="L1833" s="25" t="str">
        <f>IFERROR(MID($D1833,28,7)+0,"")</f>
        <v/>
      </c>
      <c r="M1833" s="25" t="str">
        <f>IF(IFERROR(MID($Q1833,1,7)+0,"")&lt;1130000,IF(INDEX(C:C,MATCH(LEFT(Q1833,7)+0,I:I,0))&lt;1130000,"",INDEX(C:C,MATCH(LEFT(Q1833,7)+0,I:I,0))),IFERROR(MID($Q1833,1,7)+0,""))</f>
        <v/>
      </c>
      <c r="N1833" s="25" t="str">
        <f>IF(IFERROR(MID($Q1833,10,7)+0,"")&lt;1130000,"",IFERROR(MID($Q1833,10,7)+0,""))</f>
        <v/>
      </c>
      <c r="O1833" s="25" t="str">
        <f>IF(IFERROR(MID($Q1833,19,7)+0,"")&lt;1130000,"",IFERROR(MID($Q1833,19,7)+0,""))</f>
        <v/>
      </c>
      <c r="P1833" s="25" t="str">
        <f>IF(M1833="","",IF(N1833="",M1833,M1833&amp;", "&amp;N1833))</f>
        <v/>
      </c>
      <c r="Q1833" s="25"/>
      <c r="R1833" s="25"/>
      <c r="S1833" s="35" t="s">
        <v>42</v>
      </c>
      <c r="T1833" s="34" t="s">
        <v>36</v>
      </c>
      <c r="U1833" s="185">
        <v>1530</v>
      </c>
      <c r="V1833" s="188">
        <v>1530</v>
      </c>
      <c r="W1833" s="189">
        <v>1577</v>
      </c>
      <c r="X1833" s="31">
        <v>1735</v>
      </c>
      <c r="Y1833" s="90">
        <f>IFERROR(ROUND(X1833/W1833-1,2),"")</f>
        <v>0.1</v>
      </c>
      <c r="Z1833" s="31">
        <f>IF(OR(S1833="VLD MLC components",S1833="VLD MLC pipes",S1833="VLD PEX components",S1833="VLD PEX pipes",S1833="VLD PHC components",S1833="VLD PHC pipes",S1833="Controls VLD"),"По запросу",X1833)</f>
        <v>1735</v>
      </c>
      <c r="AA1833" s="63">
        <f>ROUND(X1833/1.2,3)</f>
        <v>1445.8330000000001</v>
      </c>
      <c r="AB1833" s="23">
        <v>1314.1669999999999</v>
      </c>
      <c r="AC1833" s="190">
        <f>IFERROR(ROUND(AA1833/AB1833-1,2),"")</f>
        <v>0.1</v>
      </c>
      <c r="AD1833" s="25">
        <v>0.72499999999999998</v>
      </c>
      <c r="AE1833" s="25">
        <v>8.6249999999999999E-4</v>
      </c>
      <c r="AF1833" s="25">
        <v>0</v>
      </c>
      <c r="AG1833" s="25" t="s">
        <v>22</v>
      </c>
      <c r="AH1833" s="25">
        <v>0</v>
      </c>
      <c r="AI1833" s="25">
        <v>0</v>
      </c>
      <c r="AJ1833" s="25" t="s">
        <v>20</v>
      </c>
      <c r="AK1833" s="42" t="s">
        <v>19</v>
      </c>
      <c r="AL1833" s="25" t="s">
        <v>20</v>
      </c>
      <c r="AM1833" s="25">
        <v>4</v>
      </c>
      <c r="AN1833" s="25">
        <v>230</v>
      </c>
      <c r="AO1833" s="25">
        <v>150</v>
      </c>
      <c r="AP1833" s="25">
        <v>100</v>
      </c>
      <c r="AQ1833" s="137">
        <v>2.9</v>
      </c>
      <c r="AR1833" s="94">
        <v>3.4499999999999999E-3</v>
      </c>
      <c r="AS1833" s="157" t="s">
        <v>22</v>
      </c>
      <c r="AT1833" s="93">
        <v>44713</v>
      </c>
      <c r="AU1833" s="92" t="s">
        <v>3611</v>
      </c>
      <c r="AV1833" s="91" t="s">
        <v>152</v>
      </c>
      <c r="AW1833" s="92" t="s">
        <v>152</v>
      </c>
      <c r="AX1833" s="92" t="s">
        <v>48</v>
      </c>
      <c r="AY1833" s="91" t="s">
        <v>152</v>
      </c>
      <c r="AZ1833" s="23"/>
      <c r="BA1833" s="25" t="s">
        <v>4586</v>
      </c>
      <c r="BB1833" t="s">
        <v>25</v>
      </c>
      <c r="BC1833" t="e">
        <v>#N/A</v>
      </c>
      <c r="BD1833" t="e">
        <f>IF(Z1833=BC1833,"OK")</f>
        <v>#N/A</v>
      </c>
      <c r="BE1833">
        <v>0.72499999999999998</v>
      </c>
      <c r="BF1833">
        <v>8.6499999999999999E-4</v>
      </c>
      <c r="BG1833">
        <v>692</v>
      </c>
      <c r="BH1833">
        <v>150</v>
      </c>
      <c r="BI1833">
        <v>200</v>
      </c>
      <c r="BJ1833">
        <v>17.399999999999999</v>
      </c>
      <c r="BK1833">
        <v>2.0760000000000001E-2</v>
      </c>
      <c r="BL1833" t="str">
        <f>IF(ABS(AN1833*AO1833*AP1833/1000000000/AR1833-1)&lt;0.1,"OK","NO")</f>
        <v>OK</v>
      </c>
      <c r="BN1833" s="183"/>
    </row>
    <row r="1834" spans="1:66" ht="25.5" x14ac:dyDescent="0.25">
      <c r="A1834" s="1"/>
      <c r="B1834" s="94">
        <v>1828</v>
      </c>
      <c r="C1834" s="43">
        <v>1135905</v>
      </c>
      <c r="D1834" s="45"/>
      <c r="E1834" s="36" t="s">
        <v>6827</v>
      </c>
      <c r="F1834" s="151" t="s">
        <v>21</v>
      </c>
      <c r="G1834" s="102" t="s">
        <v>2182</v>
      </c>
      <c r="H1834" s="46" t="str">
        <f>IFERROR(IFERROR(IF(SEARCH("Usystems",$E1834)&gt;0,"Usystems"),IF(SEARCH("RIIFO",$E1834)&gt;0,"RIIFO","Uponor")),"Uponor")</f>
        <v>RIIFO</v>
      </c>
      <c r="I1834" s="25" t="str">
        <f>IFERROR(MID($D1834,1,7)+0,"")</f>
        <v/>
      </c>
      <c r="J1834" s="25" t="str">
        <f>IFERROR(MID($D1834,10,7)+0,"")</f>
        <v/>
      </c>
      <c r="K1834" s="25" t="str">
        <f>IFERROR(MID($D1834,19,7)+0,"")</f>
        <v/>
      </c>
      <c r="L1834" s="25" t="str">
        <f>IFERROR(MID($D1834,28,7)+0,"")</f>
        <v/>
      </c>
      <c r="M1834" s="25" t="str">
        <f>IF(IFERROR(MID($Q1834,1,7)+0,"")&lt;1130000,IF(INDEX(C:C,MATCH(LEFT(Q1834,7)+0,I:I,0))&lt;1130000,"",INDEX(C:C,MATCH(LEFT(Q1834,7)+0,I:I,0))),IFERROR(MID($Q1834,1,7)+0,""))</f>
        <v/>
      </c>
      <c r="N1834" s="25" t="str">
        <f>IF(IFERROR(MID($Q1834,10,7)+0,"")&lt;1130000,"",IFERROR(MID($Q1834,10,7)+0,""))</f>
        <v/>
      </c>
      <c r="O1834" s="25" t="str">
        <f>IF(IFERROR(MID($Q1834,19,7)+0,"")&lt;1130000,"",IFERROR(MID($Q1834,19,7)+0,""))</f>
        <v/>
      </c>
      <c r="P1834" s="25" t="str">
        <f>IF(M1834="","",IF(N1834="",M1834,M1834&amp;", "&amp;N1834))</f>
        <v/>
      </c>
      <c r="Q1834" s="25"/>
      <c r="R1834" s="25"/>
      <c r="S1834" s="35" t="s">
        <v>42</v>
      </c>
      <c r="T1834" s="34" t="s">
        <v>36</v>
      </c>
      <c r="U1834" s="185">
        <v>1883</v>
      </c>
      <c r="V1834" s="188">
        <v>1883</v>
      </c>
      <c r="W1834" s="189">
        <v>1941</v>
      </c>
      <c r="X1834" s="31">
        <v>2135</v>
      </c>
      <c r="Y1834" s="90">
        <f>IFERROR(ROUND(X1834/W1834-1,2),"")</f>
        <v>0.1</v>
      </c>
      <c r="Z1834" s="31">
        <f>IF(OR(S1834="VLD MLC components",S1834="VLD MLC pipes",S1834="VLD PEX components",S1834="VLD PEX pipes",S1834="VLD PHC components",S1834="VLD PHC pipes",S1834="Controls VLD"),"По запросу",X1834)</f>
        <v>2135</v>
      </c>
      <c r="AA1834" s="63">
        <f>ROUND(X1834/1.2,3)</f>
        <v>1779.1669999999999</v>
      </c>
      <c r="AB1834" s="23">
        <v>1617.5</v>
      </c>
      <c r="AC1834" s="190">
        <f>IFERROR(ROUND(AA1834/AB1834-1,2),"")</f>
        <v>0.1</v>
      </c>
      <c r="AD1834" s="25">
        <v>1.133</v>
      </c>
      <c r="AE1834" s="25">
        <v>1.725E-3</v>
      </c>
      <c r="AF1834" s="25">
        <v>0</v>
      </c>
      <c r="AG1834" s="25" t="s">
        <v>22</v>
      </c>
      <c r="AH1834" s="25">
        <v>0</v>
      </c>
      <c r="AI1834" s="25">
        <v>0</v>
      </c>
      <c r="AJ1834" s="25" t="s">
        <v>20</v>
      </c>
      <c r="AK1834" s="42" t="s">
        <v>19</v>
      </c>
      <c r="AL1834" s="25" t="s">
        <v>20</v>
      </c>
      <c r="AM1834" s="25">
        <v>2</v>
      </c>
      <c r="AN1834" s="25">
        <v>230</v>
      </c>
      <c r="AO1834" s="25">
        <v>150</v>
      </c>
      <c r="AP1834" s="25">
        <v>100</v>
      </c>
      <c r="AQ1834" s="137">
        <v>2.266</v>
      </c>
      <c r="AR1834" s="94">
        <v>3.4499999999999999E-3</v>
      </c>
      <c r="AS1834" s="157" t="s">
        <v>22</v>
      </c>
      <c r="AT1834" s="93">
        <v>44713</v>
      </c>
      <c r="AU1834" s="92" t="s">
        <v>3611</v>
      </c>
      <c r="AV1834" s="91" t="s">
        <v>152</v>
      </c>
      <c r="AW1834" s="92" t="s">
        <v>152</v>
      </c>
      <c r="AX1834" s="92" t="s">
        <v>48</v>
      </c>
      <c r="AY1834" s="91" t="s">
        <v>152</v>
      </c>
      <c r="AZ1834" s="23"/>
      <c r="BA1834" s="25" t="s">
        <v>4585</v>
      </c>
      <c r="BB1834" t="s">
        <v>25</v>
      </c>
      <c r="BC1834" t="e">
        <v>#N/A</v>
      </c>
      <c r="BD1834" t="e">
        <f>IF(Z1834=BC1834,"OK")</f>
        <v>#N/A</v>
      </c>
      <c r="BE1834">
        <v>1.133</v>
      </c>
      <c r="BF1834">
        <v>1.73E-3</v>
      </c>
      <c r="BG1834">
        <v>692</v>
      </c>
      <c r="BH1834">
        <v>150</v>
      </c>
      <c r="BI1834">
        <v>200</v>
      </c>
      <c r="BJ1834">
        <v>13.6</v>
      </c>
      <c r="BK1834">
        <v>2.0760000000000001E-2</v>
      </c>
      <c r="BL1834" t="str">
        <f>IF(ABS(AN1834*AO1834*AP1834/1000000000/AR1834-1)&lt;0.1,"OK","NO")</f>
        <v>OK</v>
      </c>
      <c r="BN1834" s="183"/>
    </row>
    <row r="1835" spans="1:66" ht="25.5" x14ac:dyDescent="0.25">
      <c r="A1835" s="1"/>
      <c r="B1835" s="94">
        <v>1829</v>
      </c>
      <c r="C1835" s="43">
        <v>1135906</v>
      </c>
      <c r="D1835" s="45"/>
      <c r="E1835" s="36" t="s">
        <v>4584</v>
      </c>
      <c r="F1835" s="151" t="s">
        <v>21</v>
      </c>
      <c r="G1835" s="102" t="s">
        <v>2182</v>
      </c>
      <c r="H1835" s="46" t="str">
        <f>IFERROR(IFERROR(IF(SEARCH("Usystems",$E1835)&gt;0,"Usystems"),IF(SEARCH("RIIFO",$E1835)&gt;0,"RIIFO","Uponor")),"Uponor")</f>
        <v>RIIFO</v>
      </c>
      <c r="I1835" s="25" t="str">
        <f>IFERROR(MID($D1835,1,7)+0,"")</f>
        <v/>
      </c>
      <c r="J1835" s="25" t="str">
        <f>IFERROR(MID($D1835,10,7)+0,"")</f>
        <v/>
      </c>
      <c r="K1835" s="25" t="str">
        <f>IFERROR(MID($D1835,19,7)+0,"")</f>
        <v/>
      </c>
      <c r="L1835" s="25" t="str">
        <f>IFERROR(MID($D1835,28,7)+0,"")</f>
        <v/>
      </c>
      <c r="M1835" s="25" t="str">
        <f>IF(IFERROR(MID($Q1835,1,7)+0,"")&lt;1130000,IF(INDEX(C:C,MATCH(LEFT(Q1835,7)+0,I:I,0))&lt;1130000,"",INDEX(C:C,MATCH(LEFT(Q1835,7)+0,I:I,0))),IFERROR(MID($Q1835,1,7)+0,""))</f>
        <v/>
      </c>
      <c r="N1835" s="25" t="str">
        <f>IF(IFERROR(MID($Q1835,10,7)+0,"")&lt;1130000,"",IFERROR(MID($Q1835,10,7)+0,""))</f>
        <v/>
      </c>
      <c r="O1835" s="25" t="str">
        <f>IF(IFERROR(MID($Q1835,19,7)+0,"")&lt;1130000,"",IFERROR(MID($Q1835,19,7)+0,""))</f>
        <v/>
      </c>
      <c r="P1835" s="25" t="str">
        <f>IF(M1835="","",IF(N1835="",M1835,M1835&amp;", "&amp;N1835))</f>
        <v/>
      </c>
      <c r="Q1835" s="25"/>
      <c r="R1835" s="25"/>
      <c r="S1835" s="35" t="s">
        <v>42</v>
      </c>
      <c r="T1835" s="34" t="s">
        <v>36</v>
      </c>
      <c r="U1835" s="185">
        <v>2935</v>
      </c>
      <c r="V1835" s="188">
        <v>2935</v>
      </c>
      <c r="W1835" s="189">
        <v>3026</v>
      </c>
      <c r="X1835" s="31">
        <v>3329</v>
      </c>
      <c r="Y1835" s="90">
        <f>IFERROR(ROUND(X1835/W1835-1,2),"")</f>
        <v>0.1</v>
      </c>
      <c r="Z1835" s="31">
        <f>IF(OR(S1835="VLD MLC components",S1835="VLD MLC pipes",S1835="VLD PEX components",S1835="VLD PEX pipes",S1835="VLD PHC components",S1835="VLD PHC pipes",S1835="Controls VLD"),"По запросу",X1835)</f>
        <v>3329</v>
      </c>
      <c r="AA1835" s="63">
        <f>ROUND(X1835/1.2,3)</f>
        <v>2774.1669999999999</v>
      </c>
      <c r="AB1835" s="23">
        <v>2521.6669999999999</v>
      </c>
      <c r="AC1835" s="190">
        <f>IFERROR(ROUND(AA1835/AB1835-1,2),"")</f>
        <v>0.1</v>
      </c>
      <c r="AD1835" s="25">
        <v>1.333</v>
      </c>
      <c r="AE1835" s="25">
        <v>3.4499999999999999E-3</v>
      </c>
      <c r="AF1835" s="25">
        <v>0</v>
      </c>
      <c r="AG1835" s="25" t="s">
        <v>22</v>
      </c>
      <c r="AH1835" s="25">
        <v>0</v>
      </c>
      <c r="AI1835" s="25">
        <v>0</v>
      </c>
      <c r="AJ1835" s="25" t="s">
        <v>20</v>
      </c>
      <c r="AK1835" s="42" t="s">
        <v>19</v>
      </c>
      <c r="AL1835" s="25" t="s">
        <v>20</v>
      </c>
      <c r="AM1835" s="25">
        <v>1</v>
      </c>
      <c r="AN1835" s="25">
        <v>230</v>
      </c>
      <c r="AO1835" s="25">
        <v>150</v>
      </c>
      <c r="AP1835" s="25">
        <v>100</v>
      </c>
      <c r="AQ1835" s="25">
        <v>1.333</v>
      </c>
      <c r="AR1835" s="94">
        <v>3.4499999999999999E-3</v>
      </c>
      <c r="AS1835" s="157" t="s">
        <v>22</v>
      </c>
      <c r="AT1835" s="93">
        <v>44713</v>
      </c>
      <c r="AU1835" s="92" t="s">
        <v>3611</v>
      </c>
      <c r="AV1835" s="91" t="s">
        <v>152</v>
      </c>
      <c r="AW1835" s="92" t="s">
        <v>152</v>
      </c>
      <c r="AX1835" s="92" t="s">
        <v>48</v>
      </c>
      <c r="AY1835" s="91" t="s">
        <v>152</v>
      </c>
      <c r="AZ1835" s="23"/>
      <c r="BA1835" s="25" t="s">
        <v>4583</v>
      </c>
      <c r="BB1835" t="s">
        <v>25</v>
      </c>
      <c r="BC1835" t="e">
        <v>#N/A</v>
      </c>
      <c r="BD1835" t="e">
        <f>IF(Z1835=BC1835,"OK")</f>
        <v>#N/A</v>
      </c>
      <c r="BE1835">
        <v>1.333</v>
      </c>
      <c r="BF1835">
        <v>3.46E-3</v>
      </c>
      <c r="BG1835">
        <v>692</v>
      </c>
      <c r="BH1835">
        <v>150</v>
      </c>
      <c r="BI1835">
        <v>200</v>
      </c>
      <c r="BJ1835">
        <v>8</v>
      </c>
      <c r="BK1835">
        <v>2.0760000000000001E-2</v>
      </c>
      <c r="BL1835" t="str">
        <f>IF(ABS(AN1835*AO1835*AP1835/1000000000/AR1835-1)&lt;0.1,"OK","NO")</f>
        <v>OK</v>
      </c>
      <c r="BN1835" s="183"/>
    </row>
    <row r="1836" spans="1:66" x14ac:dyDescent="0.25">
      <c r="A1836" s="1"/>
      <c r="B1836" s="94">
        <v>1830</v>
      </c>
      <c r="C1836" s="43">
        <v>1135909</v>
      </c>
      <c r="D1836" s="45"/>
      <c r="E1836" s="36" t="s">
        <v>4582</v>
      </c>
      <c r="F1836" s="151" t="s">
        <v>21</v>
      </c>
      <c r="G1836" s="102" t="s">
        <v>2182</v>
      </c>
      <c r="H1836" s="46" t="str">
        <f>IFERROR(IFERROR(IF(SEARCH("Usystems",$E1836)&gt;0,"Usystems"),IF(SEARCH("RIIFO",$E1836)&gt;0,"RIIFO","Uponor")),"Uponor")</f>
        <v>RIIFO</v>
      </c>
      <c r="I1836" s="25" t="str">
        <f>IFERROR(MID($D1836,1,7)+0,"")</f>
        <v/>
      </c>
      <c r="J1836" s="25" t="str">
        <f>IFERROR(MID($D1836,10,7)+0,"")</f>
        <v/>
      </c>
      <c r="K1836" s="25" t="str">
        <f>IFERROR(MID($D1836,19,7)+0,"")</f>
        <v/>
      </c>
      <c r="L1836" s="25" t="str">
        <f>IFERROR(MID($D1836,28,7)+0,"")</f>
        <v/>
      </c>
      <c r="M1836" s="25" t="str">
        <f>IF(IFERROR(MID($Q1836,1,7)+0,"")&lt;1130000,IF(INDEX(C:C,MATCH(LEFT(Q1836,7)+0,I:I,0))&lt;1130000,"",INDEX(C:C,MATCH(LEFT(Q1836,7)+0,I:I,0))),IFERROR(MID($Q1836,1,7)+0,""))</f>
        <v/>
      </c>
      <c r="N1836" s="25" t="str">
        <f>IF(IFERROR(MID($Q1836,10,7)+0,"")&lt;1130000,"",IFERROR(MID($Q1836,10,7)+0,""))</f>
        <v/>
      </c>
      <c r="O1836" s="25" t="str">
        <f>IF(IFERROR(MID($Q1836,19,7)+0,"")&lt;1130000,"",IFERROR(MID($Q1836,19,7)+0,""))</f>
        <v/>
      </c>
      <c r="P1836" s="25" t="str">
        <f>IF(M1836="","",IF(N1836="",M1836,M1836&amp;", "&amp;N1836))</f>
        <v/>
      </c>
      <c r="Q1836" s="25"/>
      <c r="R1836" s="25"/>
      <c r="S1836" s="35" t="s">
        <v>42</v>
      </c>
      <c r="T1836" s="34" t="s">
        <v>36</v>
      </c>
      <c r="U1836" s="185">
        <v>1315</v>
      </c>
      <c r="V1836" s="188">
        <v>1315</v>
      </c>
      <c r="W1836" s="189">
        <v>1315</v>
      </c>
      <c r="X1836" s="31">
        <v>1447</v>
      </c>
      <c r="Y1836" s="90">
        <f>IFERROR(ROUND(X1836/W1836-1,2),"")</f>
        <v>0.1</v>
      </c>
      <c r="Z1836" s="31">
        <f>IF(OR(S1836="VLD MLC components",S1836="VLD MLC pipes",S1836="VLD PEX components",S1836="VLD PEX pipes",S1836="VLD PHC components",S1836="VLD PHC pipes",S1836="Controls VLD"),"По запросу",X1836)</f>
        <v>1447</v>
      </c>
      <c r="AA1836" s="63">
        <f>ROUND(X1836/1.2,3)</f>
        <v>1205.8330000000001</v>
      </c>
      <c r="AB1836" s="23">
        <v>1095.8330000000001</v>
      </c>
      <c r="AC1836" s="190">
        <f>IFERROR(ROUND(AA1836/AB1836-1,2),"")</f>
        <v>0.1</v>
      </c>
      <c r="AD1836" s="25">
        <v>0.46</v>
      </c>
      <c r="AE1836" s="25">
        <v>1.3500000000000001E-3</v>
      </c>
      <c r="AF1836" s="25">
        <v>0</v>
      </c>
      <c r="AG1836" s="25" t="s">
        <v>22</v>
      </c>
      <c r="AH1836" s="25">
        <v>0</v>
      </c>
      <c r="AI1836" s="25">
        <v>0</v>
      </c>
      <c r="AJ1836" s="25" t="s">
        <v>20</v>
      </c>
      <c r="AK1836" s="42" t="s">
        <v>19</v>
      </c>
      <c r="AL1836" s="25" t="s">
        <v>20</v>
      </c>
      <c r="AM1836" s="25">
        <v>1</v>
      </c>
      <c r="AN1836" s="25">
        <v>180</v>
      </c>
      <c r="AO1836" s="25">
        <v>100</v>
      </c>
      <c r="AP1836" s="25">
        <v>75</v>
      </c>
      <c r="AQ1836" s="25">
        <v>0.46</v>
      </c>
      <c r="AR1836" s="94">
        <v>1.3500000000000001E-3</v>
      </c>
      <c r="AS1836" s="157" t="s">
        <v>22</v>
      </c>
      <c r="AT1836" s="93">
        <v>44713</v>
      </c>
      <c r="AU1836" s="92" t="s">
        <v>3611</v>
      </c>
      <c r="AV1836" s="91" t="s">
        <v>152</v>
      </c>
      <c r="AW1836" s="92" t="s">
        <v>152</v>
      </c>
      <c r="AX1836" s="92" t="s">
        <v>48</v>
      </c>
      <c r="AY1836" s="91" t="s">
        <v>152</v>
      </c>
      <c r="AZ1836" s="23"/>
      <c r="BA1836" s="25" t="s">
        <v>2434</v>
      </c>
      <c r="BB1836" t="s">
        <v>25</v>
      </c>
      <c r="BC1836" t="e">
        <v>#N/A</v>
      </c>
      <c r="BD1836" t="e">
        <f>IF(Z1836=BC1836,"OK")</f>
        <v>#N/A</v>
      </c>
      <c r="BE1836">
        <v>0.46</v>
      </c>
      <c r="BF1836">
        <v>8.4099999999999995E-4</v>
      </c>
      <c r="BG1836">
        <v>500</v>
      </c>
      <c r="BH1836">
        <v>290</v>
      </c>
      <c r="BI1836">
        <v>290</v>
      </c>
      <c r="BJ1836">
        <v>23</v>
      </c>
      <c r="BK1836">
        <v>4.2049999999999997E-2</v>
      </c>
      <c r="BL1836" t="str">
        <f>IF(ABS(AN1836*AO1836*AP1836/1000000000/AR1836-1)&lt;0.1,"OK","NO")</f>
        <v>OK</v>
      </c>
      <c r="BN1836" s="183"/>
    </row>
    <row r="1837" spans="1:66" x14ac:dyDescent="0.25">
      <c r="A1837" s="1"/>
      <c r="B1837" s="94">
        <v>1831</v>
      </c>
      <c r="C1837" s="43">
        <v>1135907</v>
      </c>
      <c r="D1837" s="45"/>
      <c r="E1837" s="36" t="s">
        <v>4581</v>
      </c>
      <c r="F1837" s="151" t="s">
        <v>21</v>
      </c>
      <c r="G1837" s="102" t="s">
        <v>2182</v>
      </c>
      <c r="H1837" s="46" t="str">
        <f>IFERROR(IFERROR(IF(SEARCH("Usystems",$E1837)&gt;0,"Usystems"),IF(SEARCH("RIIFO",$E1837)&gt;0,"RIIFO","Uponor")),"Uponor")</f>
        <v>RIIFO</v>
      </c>
      <c r="I1837" s="25" t="str">
        <f>IFERROR(MID($D1837,1,7)+0,"")</f>
        <v/>
      </c>
      <c r="J1837" s="25" t="str">
        <f>IFERROR(MID($D1837,10,7)+0,"")</f>
        <v/>
      </c>
      <c r="K1837" s="25" t="str">
        <f>IFERROR(MID($D1837,19,7)+0,"")</f>
        <v/>
      </c>
      <c r="L1837" s="25" t="str">
        <f>IFERROR(MID($D1837,28,7)+0,"")</f>
        <v/>
      </c>
      <c r="M1837" s="25" t="str">
        <f>IF(IFERROR(MID($Q1837,1,7)+0,"")&lt;1130000,IF(INDEX(C:C,MATCH(LEFT(Q1837,7)+0,I:I,0))&lt;1130000,"",INDEX(C:C,MATCH(LEFT(Q1837,7)+0,I:I,0))),IFERROR(MID($Q1837,1,7)+0,""))</f>
        <v/>
      </c>
      <c r="N1837" s="25" t="str">
        <f>IF(IFERROR(MID($Q1837,10,7)+0,"")&lt;1130000,"",IFERROR(MID($Q1837,10,7)+0,""))</f>
        <v/>
      </c>
      <c r="O1837" s="25" t="str">
        <f>IF(IFERROR(MID($Q1837,19,7)+0,"")&lt;1130000,"",IFERROR(MID($Q1837,19,7)+0,""))</f>
        <v/>
      </c>
      <c r="P1837" s="25" t="str">
        <f>IF(M1837="","",IF(N1837="",M1837,M1837&amp;", "&amp;N1837))</f>
        <v/>
      </c>
      <c r="Q1837" s="25"/>
      <c r="R1837" s="25"/>
      <c r="S1837" s="35" t="s">
        <v>42</v>
      </c>
      <c r="T1837" s="34" t="s">
        <v>36</v>
      </c>
      <c r="U1837" s="185">
        <v>5429</v>
      </c>
      <c r="V1837" s="188">
        <v>5429</v>
      </c>
      <c r="W1837" s="189">
        <v>5429</v>
      </c>
      <c r="X1837" s="31">
        <v>5972</v>
      </c>
      <c r="Y1837" s="90">
        <f>IFERROR(ROUND(X1837/W1837-1,2),"")</f>
        <v>0.1</v>
      </c>
      <c r="Z1837" s="31">
        <f>IF(OR(S1837="VLD MLC components",S1837="VLD MLC pipes",S1837="VLD PEX components",S1837="VLD PEX pipes",S1837="VLD PHC components",S1837="VLD PHC pipes",S1837="Controls VLD"),"По запросу",X1837)</f>
        <v>5972</v>
      </c>
      <c r="AA1837" s="63">
        <f>ROUND(X1837/1.2,3)</f>
        <v>4976.6670000000004</v>
      </c>
      <c r="AB1837" s="23">
        <v>4524.1670000000004</v>
      </c>
      <c r="AC1837" s="190">
        <f>IFERROR(ROUND(AA1837/AB1837-1,2),"")</f>
        <v>0.1</v>
      </c>
      <c r="AD1837" s="25">
        <v>0.89300000000000002</v>
      </c>
      <c r="AE1837" s="25">
        <v>2.7E-4</v>
      </c>
      <c r="AF1837" s="25">
        <v>0</v>
      </c>
      <c r="AG1837" s="25" t="s">
        <v>22</v>
      </c>
      <c r="AH1837" s="25">
        <v>0</v>
      </c>
      <c r="AI1837" s="25">
        <v>0</v>
      </c>
      <c r="AJ1837" s="25" t="s">
        <v>20</v>
      </c>
      <c r="AK1837" s="42" t="s">
        <v>19</v>
      </c>
      <c r="AL1837" s="25" t="s">
        <v>20</v>
      </c>
      <c r="AM1837" s="25">
        <v>1</v>
      </c>
      <c r="AN1837" s="25">
        <v>100</v>
      </c>
      <c r="AO1837" s="25">
        <v>75</v>
      </c>
      <c r="AP1837" s="25">
        <v>36</v>
      </c>
      <c r="AQ1837" s="25">
        <v>0.89300000000000002</v>
      </c>
      <c r="AR1837" s="94">
        <v>2.7E-4</v>
      </c>
      <c r="AS1837" s="157" t="s">
        <v>22</v>
      </c>
      <c r="AT1837" s="93">
        <v>44713</v>
      </c>
      <c r="AU1837" s="92" t="s">
        <v>3611</v>
      </c>
      <c r="AV1837" s="91" t="s">
        <v>152</v>
      </c>
      <c r="AW1837" s="92" t="s">
        <v>152</v>
      </c>
      <c r="AX1837" s="92" t="s">
        <v>48</v>
      </c>
      <c r="AY1837" s="91" t="s">
        <v>152</v>
      </c>
      <c r="AZ1837" s="23"/>
      <c r="BA1837" s="25" t="s">
        <v>4580</v>
      </c>
      <c r="BB1837" t="s">
        <v>25</v>
      </c>
      <c r="BC1837" t="e">
        <v>#N/A</v>
      </c>
      <c r="BD1837" t="e">
        <f>IF(Z1837=BC1837,"OK")</f>
        <v>#N/A</v>
      </c>
      <c r="BE1837">
        <v>0.625</v>
      </c>
      <c r="BF1837">
        <v>1.8550000000000001E-3</v>
      </c>
      <c r="BG1837">
        <v>702</v>
      </c>
      <c r="BH1837">
        <v>302</v>
      </c>
      <c r="BI1837">
        <v>245</v>
      </c>
      <c r="BJ1837">
        <v>17.5</v>
      </c>
      <c r="BK1837">
        <v>5.1941000000000001E-2</v>
      </c>
      <c r="BL1837" t="str">
        <f>IF(ABS(AN1837*AO1837*AP1837/1000000000/AR1837-1)&lt;0.1,"OK","NO")</f>
        <v>OK</v>
      </c>
      <c r="BN1837" s="183"/>
    </row>
    <row r="1838" spans="1:66" ht="25.5" x14ac:dyDescent="0.25">
      <c r="A1838" s="1"/>
      <c r="B1838" s="94">
        <v>1832</v>
      </c>
      <c r="C1838" s="43">
        <v>1135908</v>
      </c>
      <c r="D1838" s="45"/>
      <c r="E1838" s="36" t="s">
        <v>4579</v>
      </c>
      <c r="F1838" s="151" t="s">
        <v>21</v>
      </c>
      <c r="G1838" s="102" t="s">
        <v>2182</v>
      </c>
      <c r="H1838" s="46" t="str">
        <f>IFERROR(IFERROR(IF(SEARCH("Usystems",$E1838)&gt;0,"Usystems"),IF(SEARCH("RIIFO",$E1838)&gt;0,"RIIFO","Uponor")),"Uponor")</f>
        <v>RIIFO</v>
      </c>
      <c r="I1838" s="25" t="str">
        <f>IFERROR(MID($D1838,1,7)+0,"")</f>
        <v/>
      </c>
      <c r="J1838" s="25" t="str">
        <f>IFERROR(MID($D1838,10,7)+0,"")</f>
        <v/>
      </c>
      <c r="K1838" s="25" t="str">
        <f>IFERROR(MID($D1838,19,7)+0,"")</f>
        <v/>
      </c>
      <c r="L1838" s="25" t="str">
        <f>IFERROR(MID($D1838,28,7)+0,"")</f>
        <v/>
      </c>
      <c r="M1838" s="25" t="str">
        <f>IF(IFERROR(MID($Q1838,1,7)+0,"")&lt;1130000,IF(INDEX(C:C,MATCH(LEFT(Q1838,7)+0,I:I,0))&lt;1130000,"",INDEX(C:C,MATCH(LEFT(Q1838,7)+0,I:I,0))),IFERROR(MID($Q1838,1,7)+0,""))</f>
        <v/>
      </c>
      <c r="N1838" s="25" t="str">
        <f>IF(IFERROR(MID($Q1838,10,7)+0,"")&lt;1130000,"",IFERROR(MID($Q1838,10,7)+0,""))</f>
        <v/>
      </c>
      <c r="O1838" s="25" t="str">
        <f>IF(IFERROR(MID($Q1838,19,7)+0,"")&lt;1130000,"",IFERROR(MID($Q1838,19,7)+0,""))</f>
        <v/>
      </c>
      <c r="P1838" s="25" t="str">
        <f>IF(M1838="","",IF(N1838="",M1838,M1838&amp;", "&amp;N1838))</f>
        <v/>
      </c>
      <c r="Q1838" s="25"/>
      <c r="R1838" s="25"/>
      <c r="S1838" s="35" t="s">
        <v>42</v>
      </c>
      <c r="T1838" s="34" t="s">
        <v>36</v>
      </c>
      <c r="U1838" s="185">
        <v>652</v>
      </c>
      <c r="V1838" s="188">
        <v>652</v>
      </c>
      <c r="W1838" s="189">
        <v>672</v>
      </c>
      <c r="X1838" s="31">
        <v>739</v>
      </c>
      <c r="Y1838" s="90">
        <f>IFERROR(ROUND(X1838/W1838-1,2),"")</f>
        <v>0.1</v>
      </c>
      <c r="Z1838" s="31">
        <f>IF(OR(S1838="VLD MLC components",S1838="VLD MLC pipes",S1838="VLD PEX components",S1838="VLD PEX pipes",S1838="VLD PHC components",S1838="VLD PHC pipes",S1838="Controls VLD"),"По запросу",X1838)</f>
        <v>739</v>
      </c>
      <c r="AA1838" s="63">
        <f>ROUND(X1838/1.2,3)</f>
        <v>615.83299999999997</v>
      </c>
      <c r="AB1838" s="23">
        <v>560</v>
      </c>
      <c r="AC1838" s="190">
        <f>IFERROR(ROUND(AA1838/AB1838-1,2),"")</f>
        <v>0.1</v>
      </c>
      <c r="AD1838" s="25">
        <v>0.48</v>
      </c>
      <c r="AE1838" s="25">
        <v>4.0500000000000002E-5</v>
      </c>
      <c r="AF1838" s="25">
        <v>0</v>
      </c>
      <c r="AG1838" s="25" t="s">
        <v>22</v>
      </c>
      <c r="AH1838" s="25">
        <v>0</v>
      </c>
      <c r="AI1838" s="25">
        <v>0</v>
      </c>
      <c r="AJ1838" s="25" t="s">
        <v>20</v>
      </c>
      <c r="AK1838" s="42" t="s">
        <v>19</v>
      </c>
      <c r="AL1838" s="25" t="s">
        <v>20</v>
      </c>
      <c r="AM1838" s="25">
        <v>1</v>
      </c>
      <c r="AN1838" s="25">
        <v>25</v>
      </c>
      <c r="AO1838" s="25">
        <v>45</v>
      </c>
      <c r="AP1838" s="25">
        <v>36</v>
      </c>
      <c r="AQ1838" s="25">
        <v>0.48</v>
      </c>
      <c r="AR1838" s="94">
        <v>4.0500000000000002E-5</v>
      </c>
      <c r="AS1838" s="157" t="s">
        <v>22</v>
      </c>
      <c r="AT1838" s="93">
        <v>44713</v>
      </c>
      <c r="AU1838" s="92" t="s">
        <v>3611</v>
      </c>
      <c r="AV1838" s="91" t="s">
        <v>152</v>
      </c>
      <c r="AW1838" s="92" t="s">
        <v>152</v>
      </c>
      <c r="AX1838" s="92" t="s">
        <v>48</v>
      </c>
      <c r="AY1838" s="91" t="s">
        <v>152</v>
      </c>
      <c r="AZ1838" s="23"/>
      <c r="BA1838" s="25" t="s">
        <v>4578</v>
      </c>
      <c r="BB1838" t="s">
        <v>25</v>
      </c>
      <c r="BC1838" t="e">
        <v>#N/A</v>
      </c>
      <c r="BD1838" t="e">
        <f>IF(Z1838=BC1838,"OK")</f>
        <v>#N/A</v>
      </c>
      <c r="BE1838">
        <v>0.48</v>
      </c>
      <c r="BF1838">
        <v>8.4099999999999995E-4</v>
      </c>
      <c r="BG1838">
        <v>500</v>
      </c>
      <c r="BH1838">
        <v>290</v>
      </c>
      <c r="BI1838">
        <v>290</v>
      </c>
      <c r="BJ1838">
        <v>24</v>
      </c>
      <c r="BK1838">
        <v>4.2049999999999997E-2</v>
      </c>
      <c r="BL1838" t="str">
        <f>IF(ABS(AN1838*AO1838*AP1838/1000000000/AR1838-1)&lt;0.1,"OK","NO")</f>
        <v>OK</v>
      </c>
      <c r="BN1838" s="183"/>
    </row>
    <row r="1839" spans="1:66" ht="25.5" x14ac:dyDescent="0.25">
      <c r="A1839" s="1"/>
      <c r="B1839" s="94">
        <v>1833</v>
      </c>
      <c r="C1839" s="43">
        <v>1135910</v>
      </c>
      <c r="D1839" s="45"/>
      <c r="E1839" s="36" t="s">
        <v>4577</v>
      </c>
      <c r="F1839" s="151" t="s">
        <v>21</v>
      </c>
      <c r="G1839" s="102" t="s">
        <v>2182</v>
      </c>
      <c r="H1839" s="46" t="str">
        <f>IFERROR(IFERROR(IF(SEARCH("Usystems",$E1839)&gt;0,"Usystems"),IF(SEARCH("RIIFO",$E1839)&gt;0,"RIIFO","Uponor")),"Uponor")</f>
        <v>RIIFO</v>
      </c>
      <c r="I1839" s="25" t="str">
        <f>IFERROR(MID($D1839,1,7)+0,"")</f>
        <v/>
      </c>
      <c r="J1839" s="25" t="str">
        <f>IFERROR(MID($D1839,10,7)+0,"")</f>
        <v/>
      </c>
      <c r="K1839" s="25" t="str">
        <f>IFERROR(MID($D1839,19,7)+0,"")</f>
        <v/>
      </c>
      <c r="L1839" s="25" t="str">
        <f>IFERROR(MID($D1839,28,7)+0,"")</f>
        <v/>
      </c>
      <c r="M1839" s="25" t="str">
        <f>IF(IFERROR(MID($Q1839,1,7)+0,"")&lt;1130000,IF(INDEX(C:C,MATCH(LEFT(Q1839,7)+0,I:I,0))&lt;1130000,"",INDEX(C:C,MATCH(LEFT(Q1839,7)+0,I:I,0))),IFERROR(MID($Q1839,1,7)+0,""))</f>
        <v/>
      </c>
      <c r="N1839" s="25" t="str">
        <f>IF(IFERROR(MID($Q1839,10,7)+0,"")&lt;1130000,"",IFERROR(MID($Q1839,10,7)+0,""))</f>
        <v/>
      </c>
      <c r="O1839" s="25" t="str">
        <f>IF(IFERROR(MID($Q1839,19,7)+0,"")&lt;1130000,"",IFERROR(MID($Q1839,19,7)+0,""))</f>
        <v/>
      </c>
      <c r="P1839" s="25" t="str">
        <f>IF(M1839="","",IF(N1839="",M1839,M1839&amp;", "&amp;N1839))</f>
        <v/>
      </c>
      <c r="Q1839" s="25"/>
      <c r="R1839" s="25"/>
      <c r="S1839" s="35" t="s">
        <v>42</v>
      </c>
      <c r="T1839" s="34" t="s">
        <v>36</v>
      </c>
      <c r="U1839" s="185">
        <v>599</v>
      </c>
      <c r="V1839" s="188">
        <v>700</v>
      </c>
      <c r="W1839" s="189">
        <v>722</v>
      </c>
      <c r="X1839" s="31">
        <v>794</v>
      </c>
      <c r="Y1839" s="90">
        <f>IFERROR(ROUND(X1839/W1839-1,2),"")</f>
        <v>0.1</v>
      </c>
      <c r="Z1839" s="31">
        <f>IF(OR(S1839="VLD MLC components",S1839="VLD MLC pipes",S1839="VLD PEX components",S1839="VLD PEX pipes",S1839="VLD PHC components",S1839="VLD PHC pipes",S1839="Controls VLD"),"По запросу",X1839)</f>
        <v>794</v>
      </c>
      <c r="AA1839" s="63">
        <f>ROUND(X1839/1.2,3)</f>
        <v>661.66700000000003</v>
      </c>
      <c r="AB1839" s="23">
        <v>601.66700000000003</v>
      </c>
      <c r="AC1839" s="190">
        <f>IFERROR(ROUND(AA1839/AB1839-1,2),"")</f>
        <v>0.1</v>
      </c>
      <c r="AD1839" s="25">
        <v>7.6999999999999999E-2</v>
      </c>
      <c r="AE1839" s="25">
        <v>4.0500000000000002E-5</v>
      </c>
      <c r="AF1839" s="25">
        <v>0</v>
      </c>
      <c r="AG1839" s="25" t="s">
        <v>22</v>
      </c>
      <c r="AH1839" s="25">
        <v>0</v>
      </c>
      <c r="AI1839" s="25">
        <v>0</v>
      </c>
      <c r="AJ1839" s="25" t="s">
        <v>20</v>
      </c>
      <c r="AK1839" s="42" t="s">
        <v>19</v>
      </c>
      <c r="AL1839" s="25" t="s">
        <v>20</v>
      </c>
      <c r="AM1839" s="25">
        <v>1</v>
      </c>
      <c r="AN1839" s="25">
        <v>25</v>
      </c>
      <c r="AO1839" s="25">
        <v>45</v>
      </c>
      <c r="AP1839" s="25">
        <v>36</v>
      </c>
      <c r="AQ1839" s="25">
        <v>7.6999999999999999E-2</v>
      </c>
      <c r="AR1839" s="25">
        <v>4.0500000000000002E-5</v>
      </c>
      <c r="AS1839" s="157" t="s">
        <v>22</v>
      </c>
      <c r="AT1839" s="93">
        <v>44713</v>
      </c>
      <c r="AU1839" s="92" t="s">
        <v>3611</v>
      </c>
      <c r="AV1839" s="91" t="s">
        <v>152</v>
      </c>
      <c r="AW1839" s="92" t="s">
        <v>152</v>
      </c>
      <c r="AX1839" s="92" t="s">
        <v>48</v>
      </c>
      <c r="AY1839" s="91" t="s">
        <v>152</v>
      </c>
      <c r="AZ1839" s="23"/>
      <c r="BA1839" s="25" t="s">
        <v>4459</v>
      </c>
      <c r="BB1839" t="s">
        <v>25</v>
      </c>
      <c r="BC1839" t="e">
        <v>#N/A</v>
      </c>
      <c r="BD1839" t="e">
        <f>IF(Z1839=BC1839,"OK")</f>
        <v>#N/A</v>
      </c>
      <c r="BE1839">
        <v>7.6999999999999999E-2</v>
      </c>
      <c r="BF1839">
        <v>2.5799999999999998E-4</v>
      </c>
      <c r="BG1839">
        <v>692</v>
      </c>
      <c r="BH1839">
        <v>292</v>
      </c>
      <c r="BI1839">
        <v>230</v>
      </c>
      <c r="BJ1839">
        <v>13.9</v>
      </c>
      <c r="BK1839">
        <v>4.6475000000000002E-2</v>
      </c>
      <c r="BL1839" t="str">
        <f>IF(ABS(AN1839*AO1839*AP1839/1000000000/AR1839-1)&lt;0.1,"OK","NO")</f>
        <v>OK</v>
      </c>
      <c r="BN1839" s="183"/>
    </row>
    <row r="1840" spans="1:66" ht="25.5" x14ac:dyDescent="0.25">
      <c r="A1840" s="1"/>
      <c r="B1840" s="94">
        <v>1834</v>
      </c>
      <c r="C1840" s="43">
        <v>1135911</v>
      </c>
      <c r="D1840" s="45"/>
      <c r="E1840" s="36" t="s">
        <v>4576</v>
      </c>
      <c r="F1840" s="151" t="s">
        <v>21</v>
      </c>
      <c r="G1840" s="102" t="s">
        <v>2182</v>
      </c>
      <c r="H1840" s="46" t="str">
        <f>IFERROR(IFERROR(IF(SEARCH("Usystems",$E1840)&gt;0,"Usystems"),IF(SEARCH("RIIFO",$E1840)&gt;0,"RIIFO","Uponor")),"Uponor")</f>
        <v>RIIFO</v>
      </c>
      <c r="I1840" s="25" t="str">
        <f>IFERROR(MID($D1840,1,7)+0,"")</f>
        <v/>
      </c>
      <c r="J1840" s="25" t="str">
        <f>IFERROR(MID($D1840,10,7)+0,"")</f>
        <v/>
      </c>
      <c r="K1840" s="25" t="str">
        <f>IFERROR(MID($D1840,19,7)+0,"")</f>
        <v/>
      </c>
      <c r="L1840" s="25" t="str">
        <f>IFERROR(MID($D1840,28,7)+0,"")</f>
        <v/>
      </c>
      <c r="M1840" s="25" t="str">
        <f>IF(IFERROR(MID($Q1840,1,7)+0,"")&lt;1130000,IF(INDEX(C:C,MATCH(LEFT(Q1840,7)+0,I:I,0))&lt;1130000,"",INDEX(C:C,MATCH(LEFT(Q1840,7)+0,I:I,0))),IFERROR(MID($Q1840,1,7)+0,""))</f>
        <v/>
      </c>
      <c r="N1840" s="25" t="str">
        <f>IF(IFERROR(MID($Q1840,10,7)+0,"")&lt;1130000,"",IFERROR(MID($Q1840,10,7)+0,""))</f>
        <v/>
      </c>
      <c r="O1840" s="25" t="str">
        <f>IF(IFERROR(MID($Q1840,19,7)+0,"")&lt;1130000,"",IFERROR(MID($Q1840,19,7)+0,""))</f>
        <v/>
      </c>
      <c r="P1840" s="25" t="str">
        <f>IF(M1840="","",IF(N1840="",M1840,M1840&amp;", "&amp;N1840))</f>
        <v/>
      </c>
      <c r="Q1840" s="25"/>
      <c r="R1840" s="25"/>
      <c r="S1840" s="35" t="s">
        <v>42</v>
      </c>
      <c r="T1840" s="34" t="s">
        <v>36</v>
      </c>
      <c r="U1840" s="185">
        <v>2643</v>
      </c>
      <c r="V1840" s="188">
        <v>3142</v>
      </c>
      <c r="W1840" s="189">
        <v>3239</v>
      </c>
      <c r="X1840" s="31">
        <v>3563</v>
      </c>
      <c r="Y1840" s="90">
        <f>IFERROR(ROUND(X1840/W1840-1,2),"")</f>
        <v>0.1</v>
      </c>
      <c r="Z1840" s="31">
        <f>IF(OR(S1840="VLD MLC components",S1840="VLD MLC pipes",S1840="VLD PEX components",S1840="VLD PEX pipes",S1840="VLD PHC components",S1840="VLD PHC pipes",S1840="Controls VLD"),"По запросу",X1840)</f>
        <v>3563</v>
      </c>
      <c r="AA1840" s="63">
        <f>ROUND(X1840/1.2,3)</f>
        <v>2969.1669999999999</v>
      </c>
      <c r="AB1840" s="23">
        <v>2699.1669999999999</v>
      </c>
      <c r="AC1840" s="190">
        <f>IFERROR(ROUND(AA1840/AB1840-1,2),"")</f>
        <v>0.1</v>
      </c>
      <c r="AD1840" s="25">
        <v>9.8000000000000004E-2</v>
      </c>
      <c r="AE1840" s="25">
        <v>4.0500000000000002E-5</v>
      </c>
      <c r="AF1840" s="25">
        <v>0</v>
      </c>
      <c r="AG1840" s="25" t="s">
        <v>22</v>
      </c>
      <c r="AH1840" s="25">
        <v>0</v>
      </c>
      <c r="AI1840" s="25">
        <v>0</v>
      </c>
      <c r="AJ1840" s="25" t="s">
        <v>20</v>
      </c>
      <c r="AK1840" s="42" t="s">
        <v>19</v>
      </c>
      <c r="AL1840" s="25" t="s">
        <v>20</v>
      </c>
      <c r="AM1840" s="25">
        <v>1</v>
      </c>
      <c r="AN1840" s="25">
        <v>25</v>
      </c>
      <c r="AO1840" s="25">
        <v>45</v>
      </c>
      <c r="AP1840" s="25">
        <v>36</v>
      </c>
      <c r="AQ1840" s="25">
        <v>9.8000000000000004E-2</v>
      </c>
      <c r="AR1840" s="25">
        <v>4.0500000000000002E-5</v>
      </c>
      <c r="AS1840" s="157" t="s">
        <v>22</v>
      </c>
      <c r="AT1840" s="93">
        <v>44713</v>
      </c>
      <c r="AU1840" s="92" t="s">
        <v>3611</v>
      </c>
      <c r="AV1840" s="91" t="s">
        <v>152</v>
      </c>
      <c r="AW1840" s="92" t="s">
        <v>152</v>
      </c>
      <c r="AX1840" s="92" t="s">
        <v>48</v>
      </c>
      <c r="AY1840" s="91" t="s">
        <v>152</v>
      </c>
      <c r="AZ1840" s="23"/>
      <c r="BA1840" s="25" t="s">
        <v>4575</v>
      </c>
      <c r="BB1840" t="s">
        <v>25</v>
      </c>
      <c r="BC1840" t="e">
        <v>#N/A</v>
      </c>
      <c r="BD1840" t="e">
        <f>IF(Z1840=BC1840,"OK")</f>
        <v>#N/A</v>
      </c>
      <c r="BE1840">
        <v>9.8000000000000004E-2</v>
      </c>
      <c r="BF1840">
        <v>2.7500000000000002E-4</v>
      </c>
      <c r="BG1840">
        <v>370</v>
      </c>
      <c r="BH1840">
        <v>225</v>
      </c>
      <c r="BI1840">
        <v>165</v>
      </c>
      <c r="BJ1840">
        <v>4.9000000000000004</v>
      </c>
      <c r="BK1840">
        <v>1.3736E-2</v>
      </c>
      <c r="BL1840" t="str">
        <f>IF(ABS(AN1840*AO1840*AP1840/1000000000/AR1840-1)&lt;0.1,"OK","NO")</f>
        <v>OK</v>
      </c>
      <c r="BN1840" s="183"/>
    </row>
    <row r="1841" spans="1:66" ht="25.5" x14ac:dyDescent="0.25">
      <c r="A1841" s="1"/>
      <c r="B1841" s="94">
        <v>1835</v>
      </c>
      <c r="C1841" s="43">
        <v>1135912</v>
      </c>
      <c r="D1841" s="45"/>
      <c r="E1841" s="36" t="s">
        <v>4574</v>
      </c>
      <c r="F1841" s="151" t="s">
        <v>21</v>
      </c>
      <c r="G1841" s="102" t="s">
        <v>2182</v>
      </c>
      <c r="H1841" s="46" t="str">
        <f>IFERROR(IFERROR(IF(SEARCH("Usystems",$E1841)&gt;0,"Usystems"),IF(SEARCH("RIIFO",$E1841)&gt;0,"RIIFO","Uponor")),"Uponor")</f>
        <v>RIIFO</v>
      </c>
      <c r="I1841" s="25" t="str">
        <f>IFERROR(MID($D1841,1,7)+0,"")</f>
        <v/>
      </c>
      <c r="J1841" s="25" t="str">
        <f>IFERROR(MID($D1841,10,7)+0,"")</f>
        <v/>
      </c>
      <c r="K1841" s="25" t="str">
        <f>IFERROR(MID($D1841,19,7)+0,"")</f>
        <v/>
      </c>
      <c r="L1841" s="25" t="str">
        <f>IFERROR(MID($D1841,28,7)+0,"")</f>
        <v/>
      </c>
      <c r="M1841" s="25" t="str">
        <f>IF(IFERROR(MID($Q1841,1,7)+0,"")&lt;1130000,IF(INDEX(C:C,MATCH(LEFT(Q1841,7)+0,I:I,0))&lt;1130000,"",INDEX(C:C,MATCH(LEFT(Q1841,7)+0,I:I,0))),IFERROR(MID($Q1841,1,7)+0,""))</f>
        <v/>
      </c>
      <c r="N1841" s="25" t="str">
        <f>IF(IFERROR(MID($Q1841,10,7)+0,"")&lt;1130000,"",IFERROR(MID($Q1841,10,7)+0,""))</f>
        <v/>
      </c>
      <c r="O1841" s="25" t="str">
        <f>IF(IFERROR(MID($Q1841,19,7)+0,"")&lt;1130000,"",IFERROR(MID($Q1841,19,7)+0,""))</f>
        <v/>
      </c>
      <c r="P1841" s="25" t="str">
        <f>IF(M1841="","",IF(N1841="",M1841,M1841&amp;", "&amp;N1841))</f>
        <v/>
      </c>
      <c r="Q1841" s="25"/>
      <c r="R1841" s="25"/>
      <c r="S1841" s="35" t="s">
        <v>42</v>
      </c>
      <c r="T1841" s="34" t="s">
        <v>36</v>
      </c>
      <c r="U1841" s="185">
        <v>3781</v>
      </c>
      <c r="V1841" s="188">
        <v>4342</v>
      </c>
      <c r="W1841" s="189">
        <v>4476</v>
      </c>
      <c r="X1841" s="31">
        <v>4924</v>
      </c>
      <c r="Y1841" s="90">
        <f>IFERROR(ROUND(X1841/W1841-1,2),"")</f>
        <v>0.1</v>
      </c>
      <c r="Z1841" s="31">
        <f>IF(OR(S1841="VLD MLC components",S1841="VLD MLC pipes",S1841="VLD PEX components",S1841="VLD PEX pipes",S1841="VLD PHC components",S1841="VLD PHC pipes",S1841="Controls VLD"),"По запросу",X1841)</f>
        <v>4924</v>
      </c>
      <c r="AA1841" s="63">
        <f>ROUND(X1841/1.2,3)</f>
        <v>4103.3329999999996</v>
      </c>
      <c r="AB1841" s="23">
        <v>3730</v>
      </c>
      <c r="AC1841" s="190">
        <f>IFERROR(ROUND(AA1841/AB1841-1,2),"")</f>
        <v>0.1</v>
      </c>
      <c r="AD1841" s="25">
        <v>0.16700000000000001</v>
      </c>
      <c r="AE1841" s="25">
        <v>4.0500000000000002E-5</v>
      </c>
      <c r="AF1841" s="25">
        <v>0</v>
      </c>
      <c r="AG1841" s="25" t="s">
        <v>22</v>
      </c>
      <c r="AH1841" s="25">
        <v>0</v>
      </c>
      <c r="AI1841" s="25">
        <v>0</v>
      </c>
      <c r="AJ1841" s="25" t="s">
        <v>20</v>
      </c>
      <c r="AK1841" s="42" t="s">
        <v>19</v>
      </c>
      <c r="AL1841" s="25" t="s">
        <v>20</v>
      </c>
      <c r="AM1841" s="25">
        <v>1</v>
      </c>
      <c r="AN1841" s="25">
        <v>25</v>
      </c>
      <c r="AO1841" s="25">
        <v>45</v>
      </c>
      <c r="AP1841" s="25">
        <v>36</v>
      </c>
      <c r="AQ1841" s="25">
        <v>0.16700000000000001</v>
      </c>
      <c r="AR1841" s="25">
        <v>4.0500000000000002E-5</v>
      </c>
      <c r="AS1841" s="157" t="s">
        <v>22</v>
      </c>
      <c r="AT1841" s="93">
        <v>44713</v>
      </c>
      <c r="AU1841" s="92" t="s">
        <v>3611</v>
      </c>
      <c r="AV1841" s="91" t="s">
        <v>152</v>
      </c>
      <c r="AW1841" s="92" t="s">
        <v>152</v>
      </c>
      <c r="AX1841" s="92" t="s">
        <v>48</v>
      </c>
      <c r="AY1841" s="91" t="s">
        <v>152</v>
      </c>
      <c r="AZ1841" s="23"/>
      <c r="BA1841" s="25" t="s">
        <v>4573</v>
      </c>
      <c r="BB1841" t="s">
        <v>25</v>
      </c>
      <c r="BC1841" t="e">
        <v>#N/A</v>
      </c>
      <c r="BD1841" t="e">
        <f>IF(Z1841=BC1841,"OK")</f>
        <v>#N/A</v>
      </c>
      <c r="BE1841">
        <v>0.16700000000000001</v>
      </c>
      <c r="BF1841">
        <v>4.57E-4</v>
      </c>
      <c r="BG1841">
        <v>275</v>
      </c>
      <c r="BH1841">
        <v>210</v>
      </c>
      <c r="BI1841">
        <v>190</v>
      </c>
      <c r="BJ1841">
        <v>4</v>
      </c>
      <c r="BK1841">
        <v>1.0973E-2</v>
      </c>
      <c r="BL1841" t="str">
        <f>IF(ABS(AN1841*AO1841*AP1841/1000000000/AR1841-1)&lt;0.1,"OK","NO")</f>
        <v>OK</v>
      </c>
      <c r="BN1841" s="183"/>
    </row>
    <row r="1842" spans="1:66" ht="25.5" x14ac:dyDescent="0.25">
      <c r="A1842" s="1"/>
      <c r="B1842" s="94">
        <v>1836</v>
      </c>
      <c r="C1842" s="43">
        <v>1135913</v>
      </c>
      <c r="D1842" s="45"/>
      <c r="E1842" s="36" t="s">
        <v>4572</v>
      </c>
      <c r="F1842" s="151" t="s">
        <v>21</v>
      </c>
      <c r="G1842" s="102" t="s">
        <v>2182</v>
      </c>
      <c r="H1842" s="46" t="str">
        <f>IFERROR(IFERROR(IF(SEARCH("Usystems",$E1842)&gt;0,"Usystems"),IF(SEARCH("RIIFO",$E1842)&gt;0,"RIIFO","Uponor")),"Uponor")</f>
        <v>RIIFO</v>
      </c>
      <c r="I1842" s="25" t="str">
        <f>IFERROR(MID($D1842,1,7)+0,"")</f>
        <v/>
      </c>
      <c r="J1842" s="25" t="str">
        <f>IFERROR(MID($D1842,10,7)+0,"")</f>
        <v/>
      </c>
      <c r="K1842" s="25" t="str">
        <f>IFERROR(MID($D1842,19,7)+0,"")</f>
        <v/>
      </c>
      <c r="L1842" s="25" t="str">
        <f>IFERROR(MID($D1842,28,7)+0,"")</f>
        <v/>
      </c>
      <c r="M1842" s="25" t="str">
        <f>IF(IFERROR(MID($Q1842,1,7)+0,"")&lt;1130000,IF(INDEX(C:C,MATCH(LEFT(Q1842,7)+0,I:I,0))&lt;1130000,"",INDEX(C:C,MATCH(LEFT(Q1842,7)+0,I:I,0))),IFERROR(MID($Q1842,1,7)+0,""))</f>
        <v/>
      </c>
      <c r="N1842" s="25" t="str">
        <f>IF(IFERROR(MID($Q1842,10,7)+0,"")&lt;1130000,"",IFERROR(MID($Q1842,10,7)+0,""))</f>
        <v/>
      </c>
      <c r="O1842" s="25" t="str">
        <f>IF(IFERROR(MID($Q1842,19,7)+0,"")&lt;1130000,"",IFERROR(MID($Q1842,19,7)+0,""))</f>
        <v/>
      </c>
      <c r="P1842" s="25" t="str">
        <f>IF(M1842="","",IF(N1842="",M1842,M1842&amp;", "&amp;N1842))</f>
        <v/>
      </c>
      <c r="Q1842" s="25"/>
      <c r="R1842" s="25"/>
      <c r="S1842" s="35" t="s">
        <v>42</v>
      </c>
      <c r="T1842" s="34" t="s">
        <v>36</v>
      </c>
      <c r="U1842" s="185">
        <v>3082</v>
      </c>
      <c r="V1842" s="188">
        <v>4286</v>
      </c>
      <c r="W1842" s="189">
        <v>4419</v>
      </c>
      <c r="X1842" s="31">
        <v>4861</v>
      </c>
      <c r="Y1842" s="90">
        <f>IFERROR(ROUND(X1842/W1842-1,2),"")</f>
        <v>0.1</v>
      </c>
      <c r="Z1842" s="31">
        <f>IF(OR(S1842="VLD MLC components",S1842="VLD MLC pipes",S1842="VLD PEX components",S1842="VLD PEX pipes",S1842="VLD PHC components",S1842="VLD PHC pipes",S1842="Controls VLD"),"По запросу",X1842)</f>
        <v>4861</v>
      </c>
      <c r="AA1842" s="63">
        <f>ROUND(X1842/1.2,3)</f>
        <v>4050.8330000000001</v>
      </c>
      <c r="AB1842" s="23">
        <v>3682.5</v>
      </c>
      <c r="AC1842" s="190">
        <f>IFERROR(ROUND(AA1842/AB1842-1,2),"")</f>
        <v>0.1</v>
      </c>
      <c r="AD1842" s="25">
        <v>0.16700000000000001</v>
      </c>
      <c r="AE1842" s="25">
        <v>4.0500000000000002E-5</v>
      </c>
      <c r="AF1842" s="25">
        <v>0</v>
      </c>
      <c r="AG1842" s="25" t="s">
        <v>22</v>
      </c>
      <c r="AH1842" s="25">
        <v>0</v>
      </c>
      <c r="AI1842" s="25">
        <v>0</v>
      </c>
      <c r="AJ1842" s="25" t="s">
        <v>20</v>
      </c>
      <c r="AK1842" s="42" t="s">
        <v>19</v>
      </c>
      <c r="AL1842" s="25" t="s">
        <v>20</v>
      </c>
      <c r="AM1842" s="25">
        <v>1</v>
      </c>
      <c r="AN1842" s="25">
        <v>25</v>
      </c>
      <c r="AO1842" s="25">
        <v>45</v>
      </c>
      <c r="AP1842" s="25">
        <v>36</v>
      </c>
      <c r="AQ1842" s="25">
        <v>0.16700000000000001</v>
      </c>
      <c r="AR1842" s="25">
        <v>4.0500000000000002E-5</v>
      </c>
      <c r="AS1842" s="157" t="s">
        <v>22</v>
      </c>
      <c r="AT1842" s="93">
        <v>44713</v>
      </c>
      <c r="AU1842" s="92" t="s">
        <v>3611</v>
      </c>
      <c r="AV1842" s="91" t="s">
        <v>152</v>
      </c>
      <c r="AW1842" s="92" t="s">
        <v>152</v>
      </c>
      <c r="AX1842" s="92" t="s">
        <v>48</v>
      </c>
      <c r="AY1842" s="91" t="s">
        <v>152</v>
      </c>
      <c r="AZ1842" s="23"/>
      <c r="BA1842" s="25" t="s">
        <v>4571</v>
      </c>
      <c r="BB1842" t="s">
        <v>25</v>
      </c>
      <c r="BC1842" t="e">
        <v>#N/A</v>
      </c>
      <c r="BD1842" t="e">
        <f>IF(Z1842=BC1842,"OK")</f>
        <v>#N/A</v>
      </c>
      <c r="BE1842">
        <v>0.16700000000000001</v>
      </c>
      <c r="BF1842">
        <v>1.042E-3</v>
      </c>
      <c r="BG1842">
        <v>285</v>
      </c>
      <c r="BH1842">
        <v>195</v>
      </c>
      <c r="BI1842">
        <v>225</v>
      </c>
      <c r="BJ1842">
        <v>2</v>
      </c>
      <c r="BK1842">
        <v>1.2503999999999999E-2</v>
      </c>
      <c r="BL1842" t="str">
        <f>IF(ABS(AN1842*AO1842*AP1842/1000000000/AR1842-1)&lt;0.1,"OK","NO")</f>
        <v>OK</v>
      </c>
      <c r="BN1842" s="183"/>
    </row>
    <row r="1843" spans="1:66" ht="25.5" x14ac:dyDescent="0.25">
      <c r="A1843" s="1"/>
      <c r="B1843" s="94">
        <v>1837</v>
      </c>
      <c r="C1843" s="43">
        <v>1135914</v>
      </c>
      <c r="D1843" s="45"/>
      <c r="E1843" s="36" t="s">
        <v>4570</v>
      </c>
      <c r="F1843" s="151" t="s">
        <v>21</v>
      </c>
      <c r="G1843" s="102" t="s">
        <v>2182</v>
      </c>
      <c r="H1843" s="46" t="str">
        <f>IFERROR(IFERROR(IF(SEARCH("Usystems",$E1843)&gt;0,"Usystems"),IF(SEARCH("RIIFO",$E1843)&gt;0,"RIIFO","Uponor")),"Uponor")</f>
        <v>RIIFO</v>
      </c>
      <c r="I1843" s="25" t="str">
        <f>IFERROR(MID($D1843,1,7)+0,"")</f>
        <v/>
      </c>
      <c r="J1843" s="25" t="str">
        <f>IFERROR(MID($D1843,10,7)+0,"")</f>
        <v/>
      </c>
      <c r="K1843" s="25" t="str">
        <f>IFERROR(MID($D1843,19,7)+0,"")</f>
        <v/>
      </c>
      <c r="L1843" s="25" t="str">
        <f>IFERROR(MID($D1843,28,7)+0,"")</f>
        <v/>
      </c>
      <c r="M1843" s="25" t="str">
        <f>IF(IFERROR(MID($Q1843,1,7)+0,"")&lt;1130000,IF(INDEX(C:C,MATCH(LEFT(Q1843,7)+0,I:I,0))&lt;1130000,"",INDEX(C:C,MATCH(LEFT(Q1843,7)+0,I:I,0))),IFERROR(MID($Q1843,1,7)+0,""))</f>
        <v/>
      </c>
      <c r="N1843" s="25" t="str">
        <f>IF(IFERROR(MID($Q1843,10,7)+0,"")&lt;1130000,"",IFERROR(MID($Q1843,10,7)+0,""))</f>
        <v/>
      </c>
      <c r="O1843" s="25" t="str">
        <f>IF(IFERROR(MID($Q1843,19,7)+0,"")&lt;1130000,"",IFERROR(MID($Q1843,19,7)+0,""))</f>
        <v/>
      </c>
      <c r="P1843" s="25" t="str">
        <f>IF(M1843="","",IF(N1843="",M1843,M1843&amp;", "&amp;N1843))</f>
        <v/>
      </c>
      <c r="Q1843" s="25"/>
      <c r="R1843" s="25"/>
      <c r="S1843" s="35" t="s">
        <v>42</v>
      </c>
      <c r="T1843" s="34" t="s">
        <v>36</v>
      </c>
      <c r="U1843" s="185">
        <v>16665</v>
      </c>
      <c r="V1843" s="188">
        <v>16665</v>
      </c>
      <c r="W1843" s="189">
        <v>17180</v>
      </c>
      <c r="X1843" s="31">
        <v>18898</v>
      </c>
      <c r="Y1843" s="90">
        <f>IFERROR(ROUND(X1843/W1843-1,2),"")</f>
        <v>0.1</v>
      </c>
      <c r="Z1843" s="31">
        <f>IF(OR(S1843="VLD MLC components",S1843="VLD MLC pipes",S1843="VLD PEX components",S1843="VLD PEX pipes",S1843="VLD PHC components",S1843="VLD PHC pipes",S1843="Controls VLD"),"По запросу",X1843)</f>
        <v>18898</v>
      </c>
      <c r="AA1843" s="63">
        <f>ROUND(X1843/1.2,3)</f>
        <v>15748.333000000001</v>
      </c>
      <c r="AB1843" s="23">
        <v>14316.666999999999</v>
      </c>
      <c r="AC1843" s="190">
        <f>IFERROR(ROUND(AA1843/AB1843-1,2),"")</f>
        <v>0.1</v>
      </c>
      <c r="AD1843" s="25">
        <v>4.9000000000000004</v>
      </c>
      <c r="AE1843" s="25">
        <v>3.4499999999999999E-3</v>
      </c>
      <c r="AF1843" s="25">
        <v>0</v>
      </c>
      <c r="AG1843" s="25" t="s">
        <v>22</v>
      </c>
      <c r="AH1843" s="25">
        <v>0</v>
      </c>
      <c r="AI1843" s="25">
        <v>0</v>
      </c>
      <c r="AJ1843" s="25" t="s">
        <v>20</v>
      </c>
      <c r="AK1843" s="42" t="s">
        <v>19</v>
      </c>
      <c r="AL1843" s="25" t="s">
        <v>20</v>
      </c>
      <c r="AM1843" s="25">
        <v>1</v>
      </c>
      <c r="AN1843" s="25">
        <v>230</v>
      </c>
      <c r="AO1843" s="25">
        <v>150</v>
      </c>
      <c r="AP1843" s="25">
        <v>100</v>
      </c>
      <c r="AQ1843" s="25">
        <v>4.9000000000000004</v>
      </c>
      <c r="AR1843" s="25">
        <v>3.4499999999999999E-3</v>
      </c>
      <c r="AS1843" s="157" t="s">
        <v>22</v>
      </c>
      <c r="AT1843" s="93">
        <v>44713</v>
      </c>
      <c r="AU1843" s="92" t="s">
        <v>3611</v>
      </c>
      <c r="AV1843" s="91" t="s">
        <v>152</v>
      </c>
      <c r="AW1843" s="92" t="s">
        <v>152</v>
      </c>
      <c r="AX1843" s="92" t="s">
        <v>48</v>
      </c>
      <c r="AY1843" s="91" t="s">
        <v>152</v>
      </c>
      <c r="AZ1843" s="23"/>
      <c r="BA1843" s="25" t="s">
        <v>4569</v>
      </c>
      <c r="BB1843" t="s">
        <v>25</v>
      </c>
      <c r="BC1843" t="e">
        <v>#N/A</v>
      </c>
      <c r="BD1843" t="e">
        <f>IF(Z1843=BC1843,"OK")</f>
        <v>#N/A</v>
      </c>
      <c r="BE1843">
        <v>4.9000000000000004</v>
      </c>
      <c r="BF1843">
        <v>9.2949999999999994E-3</v>
      </c>
      <c r="BG1843">
        <v>692</v>
      </c>
      <c r="BH1843">
        <v>292</v>
      </c>
      <c r="BI1843">
        <v>230</v>
      </c>
      <c r="BJ1843">
        <v>24.5</v>
      </c>
      <c r="BK1843">
        <v>4.6475000000000002E-2</v>
      </c>
      <c r="BL1843" t="str">
        <f>IF(ABS(AN1843*AO1843*AP1843/1000000000/AR1843-1)&lt;0.1,"OK","NO")</f>
        <v>OK</v>
      </c>
      <c r="BN1843" s="183"/>
    </row>
    <row r="1844" spans="1:66" ht="25.5" x14ac:dyDescent="0.25">
      <c r="A1844" s="1"/>
      <c r="B1844" s="94">
        <v>1838</v>
      </c>
      <c r="C1844" s="43">
        <v>1135915</v>
      </c>
      <c r="D1844" s="45"/>
      <c r="E1844" s="36" t="s">
        <v>4568</v>
      </c>
      <c r="F1844" s="151" t="s">
        <v>21</v>
      </c>
      <c r="G1844" s="102" t="s">
        <v>2182</v>
      </c>
      <c r="H1844" s="46" t="str">
        <f>IFERROR(IFERROR(IF(SEARCH("Usystems",$E1844)&gt;0,"Usystems"),IF(SEARCH("RIIFO",$E1844)&gt;0,"RIIFO","Uponor")),"Uponor")</f>
        <v>RIIFO</v>
      </c>
      <c r="I1844" s="25" t="str">
        <f>IFERROR(MID($D1844,1,7)+0,"")</f>
        <v/>
      </c>
      <c r="J1844" s="25" t="str">
        <f>IFERROR(MID($D1844,10,7)+0,"")</f>
        <v/>
      </c>
      <c r="K1844" s="25" t="str">
        <f>IFERROR(MID($D1844,19,7)+0,"")</f>
        <v/>
      </c>
      <c r="L1844" s="25" t="str">
        <f>IFERROR(MID($D1844,28,7)+0,"")</f>
        <v/>
      </c>
      <c r="M1844" s="25" t="str">
        <f>IF(IFERROR(MID($Q1844,1,7)+0,"")&lt;1130000,IF(INDEX(C:C,MATCH(LEFT(Q1844,7)+0,I:I,0))&lt;1130000,"",INDEX(C:C,MATCH(LEFT(Q1844,7)+0,I:I,0))),IFERROR(MID($Q1844,1,7)+0,""))</f>
        <v/>
      </c>
      <c r="N1844" s="25" t="str">
        <f>IF(IFERROR(MID($Q1844,10,7)+0,"")&lt;1130000,"",IFERROR(MID($Q1844,10,7)+0,""))</f>
        <v/>
      </c>
      <c r="O1844" s="25" t="str">
        <f>IF(IFERROR(MID($Q1844,19,7)+0,"")&lt;1130000,"",IFERROR(MID($Q1844,19,7)+0,""))</f>
        <v/>
      </c>
      <c r="P1844" s="25" t="str">
        <f>IF(M1844="","",IF(N1844="",M1844,M1844&amp;", "&amp;N1844))</f>
        <v/>
      </c>
      <c r="Q1844" s="25"/>
      <c r="R1844" s="25"/>
      <c r="S1844" s="35" t="s">
        <v>42</v>
      </c>
      <c r="T1844" s="34" t="s">
        <v>36</v>
      </c>
      <c r="U1844" s="185">
        <v>1935</v>
      </c>
      <c r="V1844" s="188">
        <v>2515</v>
      </c>
      <c r="W1844" s="189">
        <v>2593</v>
      </c>
      <c r="X1844" s="31">
        <v>2852</v>
      </c>
      <c r="Y1844" s="90">
        <f>IFERROR(ROUND(X1844/W1844-1,2),"")</f>
        <v>0.1</v>
      </c>
      <c r="Z1844" s="31">
        <f>IF(OR(S1844="VLD MLC components",S1844="VLD MLC pipes",S1844="VLD PEX components",S1844="VLD PEX pipes",S1844="VLD PHC components",S1844="VLD PHC pipes",S1844="Controls VLD"),"По запросу",X1844)</f>
        <v>2852</v>
      </c>
      <c r="AA1844" s="63">
        <f>ROUND(X1844/1.2,3)</f>
        <v>2376.6669999999999</v>
      </c>
      <c r="AB1844" s="23">
        <v>2160.8330000000001</v>
      </c>
      <c r="AC1844" s="190">
        <f>IFERROR(ROUND(AA1844/AB1844-1,2),"")</f>
        <v>0.1</v>
      </c>
      <c r="AD1844" s="25">
        <v>0.42</v>
      </c>
      <c r="AE1844" s="25">
        <v>4.0500000000000002E-5</v>
      </c>
      <c r="AF1844" s="25">
        <v>0</v>
      </c>
      <c r="AG1844" s="25" t="s">
        <v>22</v>
      </c>
      <c r="AH1844" s="25">
        <v>0</v>
      </c>
      <c r="AI1844" s="25">
        <v>0</v>
      </c>
      <c r="AJ1844" s="25" t="s">
        <v>20</v>
      </c>
      <c r="AK1844" s="42" t="s">
        <v>19</v>
      </c>
      <c r="AL1844" s="25" t="s">
        <v>20</v>
      </c>
      <c r="AM1844" s="25">
        <v>1</v>
      </c>
      <c r="AN1844" s="25">
        <v>25</v>
      </c>
      <c r="AO1844" s="25">
        <v>45</v>
      </c>
      <c r="AP1844" s="25">
        <v>36</v>
      </c>
      <c r="AQ1844" s="25">
        <v>0.42</v>
      </c>
      <c r="AR1844" s="25">
        <v>4.0500000000000002E-5</v>
      </c>
      <c r="AS1844" s="157" t="s">
        <v>22</v>
      </c>
      <c r="AT1844" s="93">
        <v>44713</v>
      </c>
      <c r="AU1844" s="92" t="s">
        <v>3611</v>
      </c>
      <c r="AV1844" s="91" t="s">
        <v>152</v>
      </c>
      <c r="AW1844" s="92" t="s">
        <v>152</v>
      </c>
      <c r="AX1844" s="92" t="s">
        <v>48</v>
      </c>
      <c r="AY1844" s="91" t="s">
        <v>152</v>
      </c>
      <c r="AZ1844" s="23"/>
      <c r="BA1844" s="25" t="s">
        <v>4563</v>
      </c>
      <c r="BB1844" t="s">
        <v>25</v>
      </c>
      <c r="BC1844" t="e">
        <v>#N/A</v>
      </c>
      <c r="BD1844" t="e">
        <f>IF(Z1844=BC1844,"OK")</f>
        <v>#N/A</v>
      </c>
      <c r="BE1844">
        <v>0.42</v>
      </c>
      <c r="BF1844">
        <v>1.64E-4</v>
      </c>
      <c r="BG1844">
        <v>225</v>
      </c>
      <c r="BH1844">
        <v>200</v>
      </c>
      <c r="BI1844">
        <v>175</v>
      </c>
      <c r="BJ1844">
        <v>20.2</v>
      </c>
      <c r="BK1844">
        <v>7.8750000000000001E-3</v>
      </c>
      <c r="BL1844" t="str">
        <f>IF(ABS(AN1844*AO1844*AP1844/1000000000/AR1844-1)&lt;0.1,"OK","NO")</f>
        <v>OK</v>
      </c>
      <c r="BN1844" s="183"/>
    </row>
    <row r="1845" spans="1:66" ht="25.5" x14ac:dyDescent="0.25">
      <c r="A1845" s="1"/>
      <c r="B1845" s="94">
        <v>1839</v>
      </c>
      <c r="C1845" s="43">
        <v>1135916</v>
      </c>
      <c r="D1845" s="45"/>
      <c r="E1845" s="36" t="s">
        <v>4567</v>
      </c>
      <c r="F1845" s="151" t="s">
        <v>21</v>
      </c>
      <c r="G1845" s="102" t="s">
        <v>2182</v>
      </c>
      <c r="H1845" s="46" t="str">
        <f>IFERROR(IFERROR(IF(SEARCH("Usystems",$E1845)&gt;0,"Usystems"),IF(SEARCH("RIIFO",$E1845)&gt;0,"RIIFO","Uponor")),"Uponor")</f>
        <v>RIIFO</v>
      </c>
      <c r="I1845" s="25" t="str">
        <f>IFERROR(MID($D1845,1,7)+0,"")</f>
        <v/>
      </c>
      <c r="J1845" s="25" t="str">
        <f>IFERROR(MID($D1845,10,7)+0,"")</f>
        <v/>
      </c>
      <c r="K1845" s="25" t="str">
        <f>IFERROR(MID($D1845,19,7)+0,"")</f>
        <v/>
      </c>
      <c r="L1845" s="25" t="str">
        <f>IFERROR(MID($D1845,28,7)+0,"")</f>
        <v/>
      </c>
      <c r="M1845" s="25" t="str">
        <f>IF(IFERROR(MID($Q1845,1,7)+0,"")&lt;1130000,IF(INDEX(C:C,MATCH(LEFT(Q1845,7)+0,I:I,0))&lt;1130000,"",INDEX(C:C,MATCH(LEFT(Q1845,7)+0,I:I,0))),IFERROR(MID($Q1845,1,7)+0,""))</f>
        <v/>
      </c>
      <c r="N1845" s="25" t="str">
        <f>IF(IFERROR(MID($Q1845,10,7)+0,"")&lt;1130000,"",IFERROR(MID($Q1845,10,7)+0,""))</f>
        <v/>
      </c>
      <c r="O1845" s="25" t="str">
        <f>IF(IFERROR(MID($Q1845,19,7)+0,"")&lt;1130000,"",IFERROR(MID($Q1845,19,7)+0,""))</f>
        <v/>
      </c>
      <c r="P1845" s="25" t="str">
        <f>IF(M1845="","",IF(N1845="",M1845,M1845&amp;", "&amp;N1845))</f>
        <v/>
      </c>
      <c r="Q1845" s="25"/>
      <c r="R1845" s="25"/>
      <c r="S1845" s="35" t="s">
        <v>42</v>
      </c>
      <c r="T1845" s="34" t="s">
        <v>36</v>
      </c>
      <c r="U1845" s="185">
        <v>1935</v>
      </c>
      <c r="V1845" s="188">
        <v>2515</v>
      </c>
      <c r="W1845" s="189">
        <v>2593</v>
      </c>
      <c r="X1845" s="31">
        <v>2852</v>
      </c>
      <c r="Y1845" s="90">
        <f>IFERROR(ROUND(X1845/W1845-1,2),"")</f>
        <v>0.1</v>
      </c>
      <c r="Z1845" s="31">
        <f>IF(OR(S1845="VLD MLC components",S1845="VLD MLC pipes",S1845="VLD PEX components",S1845="VLD PEX pipes",S1845="VLD PHC components",S1845="VLD PHC pipes",S1845="Controls VLD"),"По запросу",X1845)</f>
        <v>2852</v>
      </c>
      <c r="AA1845" s="63">
        <f>ROUND(X1845/1.2,3)</f>
        <v>2376.6669999999999</v>
      </c>
      <c r="AB1845" s="23">
        <v>2160.8330000000001</v>
      </c>
      <c r="AC1845" s="190">
        <f>IFERROR(ROUND(AA1845/AB1845-1,2),"")</f>
        <v>0.1</v>
      </c>
      <c r="AD1845" s="25">
        <v>0.42</v>
      </c>
      <c r="AE1845" s="25">
        <v>4.0500000000000002E-5</v>
      </c>
      <c r="AF1845" s="25">
        <v>0</v>
      </c>
      <c r="AG1845" s="25" t="s">
        <v>22</v>
      </c>
      <c r="AH1845" s="25">
        <v>0</v>
      </c>
      <c r="AI1845" s="25">
        <v>0</v>
      </c>
      <c r="AJ1845" s="25" t="s">
        <v>20</v>
      </c>
      <c r="AK1845" s="42" t="s">
        <v>19</v>
      </c>
      <c r="AL1845" s="25" t="s">
        <v>20</v>
      </c>
      <c r="AM1845" s="25">
        <v>12</v>
      </c>
      <c r="AN1845" s="25">
        <v>180</v>
      </c>
      <c r="AO1845" s="25">
        <v>100</v>
      </c>
      <c r="AP1845" s="25">
        <v>75</v>
      </c>
      <c r="AQ1845" s="25">
        <v>5.04</v>
      </c>
      <c r="AR1845" s="25">
        <v>1.3500000000000001E-3</v>
      </c>
      <c r="AS1845" s="157" t="s">
        <v>22</v>
      </c>
      <c r="AT1845" s="93">
        <v>44713</v>
      </c>
      <c r="AU1845" s="92" t="s">
        <v>3611</v>
      </c>
      <c r="AV1845" s="91" t="s">
        <v>152</v>
      </c>
      <c r="AW1845" s="92" t="s">
        <v>152</v>
      </c>
      <c r="AX1845" s="92" t="s">
        <v>48</v>
      </c>
      <c r="AY1845" s="91" t="s">
        <v>152</v>
      </c>
      <c r="AZ1845" s="23"/>
      <c r="BA1845" s="25" t="s">
        <v>4563</v>
      </c>
      <c r="BB1845" t="s">
        <v>25</v>
      </c>
      <c r="BC1845" t="e">
        <v>#N/A</v>
      </c>
      <c r="BD1845" t="e">
        <f>IF(Z1845=BC1845,"OK")</f>
        <v>#N/A</v>
      </c>
      <c r="BE1845">
        <v>0.42</v>
      </c>
      <c r="BF1845">
        <v>1.64E-4</v>
      </c>
      <c r="BG1845">
        <v>225</v>
      </c>
      <c r="BH1845">
        <v>200</v>
      </c>
      <c r="BI1845">
        <v>175</v>
      </c>
      <c r="BJ1845">
        <v>20.2</v>
      </c>
      <c r="BK1845">
        <v>7.8750000000000001E-3</v>
      </c>
      <c r="BL1845" t="str">
        <f>IF(ABS(AN1845*AO1845*AP1845/1000000000/AR1845-1)&lt;0.1,"OK","NO")</f>
        <v>OK</v>
      </c>
      <c r="BN1845" s="183"/>
    </row>
    <row r="1846" spans="1:66" ht="25.5" x14ac:dyDescent="0.25">
      <c r="A1846" s="1"/>
      <c r="B1846" s="94">
        <v>1840</v>
      </c>
      <c r="C1846" s="43">
        <v>1135917</v>
      </c>
      <c r="D1846" s="45"/>
      <c r="E1846" s="36" t="s">
        <v>4566</v>
      </c>
      <c r="F1846" s="151" t="s">
        <v>21</v>
      </c>
      <c r="G1846" s="102" t="s">
        <v>2182</v>
      </c>
      <c r="H1846" s="46" t="str">
        <f>IFERROR(IFERROR(IF(SEARCH("Usystems",$E1846)&gt;0,"Usystems"),IF(SEARCH("RIIFO",$E1846)&gt;0,"RIIFO","Uponor")),"Uponor")</f>
        <v>RIIFO</v>
      </c>
      <c r="I1846" s="25" t="str">
        <f>IFERROR(MID($D1846,1,7)+0,"")</f>
        <v/>
      </c>
      <c r="J1846" s="25" t="str">
        <f>IFERROR(MID($D1846,10,7)+0,"")</f>
        <v/>
      </c>
      <c r="K1846" s="25" t="str">
        <f>IFERROR(MID($D1846,19,7)+0,"")</f>
        <v/>
      </c>
      <c r="L1846" s="25" t="str">
        <f>IFERROR(MID($D1846,28,7)+0,"")</f>
        <v/>
      </c>
      <c r="M1846" s="25" t="str">
        <f>IF(IFERROR(MID($Q1846,1,7)+0,"")&lt;1130000,IF(INDEX(C:C,MATCH(LEFT(Q1846,7)+0,I:I,0))&lt;1130000,"",INDEX(C:C,MATCH(LEFT(Q1846,7)+0,I:I,0))),IFERROR(MID($Q1846,1,7)+0,""))</f>
        <v/>
      </c>
      <c r="N1846" s="25" t="str">
        <f>IF(IFERROR(MID($Q1846,10,7)+0,"")&lt;1130000,"",IFERROR(MID($Q1846,10,7)+0,""))</f>
        <v/>
      </c>
      <c r="O1846" s="25" t="str">
        <f>IF(IFERROR(MID($Q1846,19,7)+0,"")&lt;1130000,"",IFERROR(MID($Q1846,19,7)+0,""))</f>
        <v/>
      </c>
      <c r="P1846" s="25" t="str">
        <f>IF(M1846="","",IF(N1846="",M1846,M1846&amp;", "&amp;N1846))</f>
        <v/>
      </c>
      <c r="Q1846" s="25"/>
      <c r="R1846" s="25"/>
      <c r="S1846" s="35" t="s">
        <v>42</v>
      </c>
      <c r="T1846" s="34" t="s">
        <v>36</v>
      </c>
      <c r="U1846" s="185">
        <v>1933</v>
      </c>
      <c r="V1846" s="188">
        <v>2514</v>
      </c>
      <c r="W1846" s="189">
        <v>2592</v>
      </c>
      <c r="X1846" s="31">
        <v>2851</v>
      </c>
      <c r="Y1846" s="90">
        <f>IFERROR(ROUND(X1846/W1846-1,2),"")</f>
        <v>0.1</v>
      </c>
      <c r="Z1846" s="31">
        <f>IF(OR(S1846="VLD MLC components",S1846="VLD MLC pipes",S1846="VLD PEX components",S1846="VLD PEX pipes",S1846="VLD PHC components",S1846="VLD PHC pipes",S1846="Controls VLD"),"По запросу",X1846)</f>
        <v>2851</v>
      </c>
      <c r="AA1846" s="63">
        <f>ROUND(X1846/1.2,3)</f>
        <v>2375.8330000000001</v>
      </c>
      <c r="AB1846" s="23">
        <v>2160</v>
      </c>
      <c r="AC1846" s="190">
        <f>IFERROR(ROUND(AA1846/AB1846-1,2),"")</f>
        <v>0.1</v>
      </c>
      <c r="AD1846" s="25">
        <v>0.42</v>
      </c>
      <c r="AE1846" s="25">
        <v>4.0500000000000002E-5</v>
      </c>
      <c r="AF1846" s="25">
        <v>0</v>
      </c>
      <c r="AG1846" s="25" t="s">
        <v>22</v>
      </c>
      <c r="AH1846" s="25">
        <v>0</v>
      </c>
      <c r="AI1846" s="25">
        <v>0</v>
      </c>
      <c r="AJ1846" s="25" t="s">
        <v>20</v>
      </c>
      <c r="AK1846" s="42" t="s">
        <v>19</v>
      </c>
      <c r="AL1846" s="25" t="s">
        <v>20</v>
      </c>
      <c r="AM1846" s="25">
        <v>12</v>
      </c>
      <c r="AN1846" s="25">
        <v>180</v>
      </c>
      <c r="AO1846" s="25">
        <v>100</v>
      </c>
      <c r="AP1846" s="25">
        <v>75</v>
      </c>
      <c r="AQ1846" s="25">
        <v>5.04</v>
      </c>
      <c r="AR1846" s="25">
        <v>1.3500000000000001E-3</v>
      </c>
      <c r="AS1846" s="157" t="s">
        <v>22</v>
      </c>
      <c r="AT1846" s="93">
        <v>44713</v>
      </c>
      <c r="AU1846" s="92" t="s">
        <v>3611</v>
      </c>
      <c r="AV1846" s="91" t="s">
        <v>152</v>
      </c>
      <c r="AW1846" s="92" t="s">
        <v>152</v>
      </c>
      <c r="AX1846" s="92" t="s">
        <v>48</v>
      </c>
      <c r="AY1846" s="91" t="s">
        <v>152</v>
      </c>
      <c r="AZ1846" s="23"/>
      <c r="BA1846" s="25" t="s">
        <v>4565</v>
      </c>
      <c r="BB1846" t="s">
        <v>25</v>
      </c>
      <c r="BC1846" t="e">
        <v>#N/A</v>
      </c>
      <c r="BD1846" t="e">
        <f>IF(Z1846=BC1846,"OK")</f>
        <v>#N/A</v>
      </c>
      <c r="BE1846">
        <v>0.42</v>
      </c>
      <c r="BF1846">
        <v>1.64E-4</v>
      </c>
      <c r="BG1846">
        <v>225</v>
      </c>
      <c r="BH1846">
        <v>200</v>
      </c>
      <c r="BI1846">
        <v>175</v>
      </c>
      <c r="BJ1846">
        <v>20.2</v>
      </c>
      <c r="BK1846">
        <v>7.8750000000000001E-3</v>
      </c>
      <c r="BL1846" t="str">
        <f>IF(ABS(AN1846*AO1846*AP1846/1000000000/AR1846-1)&lt;0.1,"OK","NO")</f>
        <v>OK</v>
      </c>
      <c r="BN1846" s="183"/>
    </row>
    <row r="1847" spans="1:66" ht="25.5" x14ac:dyDescent="0.25">
      <c r="A1847" s="1"/>
      <c r="B1847" s="94">
        <v>1841</v>
      </c>
      <c r="C1847" s="43">
        <v>1135918</v>
      </c>
      <c r="D1847" s="45"/>
      <c r="E1847" s="36" t="s">
        <v>4564</v>
      </c>
      <c r="F1847" s="151" t="s">
        <v>21</v>
      </c>
      <c r="G1847" s="102" t="s">
        <v>2182</v>
      </c>
      <c r="H1847" s="46" t="str">
        <f>IFERROR(IFERROR(IF(SEARCH("Usystems",$E1847)&gt;0,"Usystems"),IF(SEARCH("RIIFO",$E1847)&gt;0,"RIIFO","Uponor")),"Uponor")</f>
        <v>RIIFO</v>
      </c>
      <c r="I1847" s="25" t="str">
        <f>IFERROR(MID($D1847,1,7)+0,"")</f>
        <v/>
      </c>
      <c r="J1847" s="25" t="str">
        <f>IFERROR(MID($D1847,10,7)+0,"")</f>
        <v/>
      </c>
      <c r="K1847" s="25" t="str">
        <f>IFERROR(MID($D1847,19,7)+0,"")</f>
        <v/>
      </c>
      <c r="L1847" s="25" t="str">
        <f>IFERROR(MID($D1847,28,7)+0,"")</f>
        <v/>
      </c>
      <c r="M1847" s="25" t="str">
        <f>IF(IFERROR(MID($Q1847,1,7)+0,"")&lt;1130000,IF(INDEX(C:C,MATCH(LEFT(Q1847,7)+0,I:I,0))&lt;1130000,"",INDEX(C:C,MATCH(LEFT(Q1847,7)+0,I:I,0))),IFERROR(MID($Q1847,1,7)+0,""))</f>
        <v/>
      </c>
      <c r="N1847" s="25" t="str">
        <f>IF(IFERROR(MID($Q1847,10,7)+0,"")&lt;1130000,"",IFERROR(MID($Q1847,10,7)+0,""))</f>
        <v/>
      </c>
      <c r="O1847" s="25" t="str">
        <f>IF(IFERROR(MID($Q1847,19,7)+0,"")&lt;1130000,"",IFERROR(MID($Q1847,19,7)+0,""))</f>
        <v/>
      </c>
      <c r="P1847" s="25" t="str">
        <f>IF(M1847="","",IF(N1847="",M1847,M1847&amp;", "&amp;N1847))</f>
        <v/>
      </c>
      <c r="Q1847" s="25"/>
      <c r="R1847" s="25"/>
      <c r="S1847" s="35" t="s">
        <v>42</v>
      </c>
      <c r="T1847" s="34" t="s">
        <v>36</v>
      </c>
      <c r="U1847" s="185">
        <v>1937</v>
      </c>
      <c r="V1847" s="188">
        <v>2515</v>
      </c>
      <c r="W1847" s="189">
        <v>2593</v>
      </c>
      <c r="X1847" s="31">
        <v>2852</v>
      </c>
      <c r="Y1847" s="90">
        <f>IFERROR(ROUND(X1847/W1847-1,2),"")</f>
        <v>0.1</v>
      </c>
      <c r="Z1847" s="31">
        <f>IF(OR(S1847="VLD MLC components",S1847="VLD MLC pipes",S1847="VLD PEX components",S1847="VLD PEX pipes",S1847="VLD PHC components",S1847="VLD PHC pipes",S1847="Controls VLD"),"По запросу",X1847)</f>
        <v>2852</v>
      </c>
      <c r="AA1847" s="63">
        <f>ROUND(X1847/1.2,3)</f>
        <v>2376.6669999999999</v>
      </c>
      <c r="AB1847" s="23">
        <v>2160.8330000000001</v>
      </c>
      <c r="AC1847" s="190">
        <f>IFERROR(ROUND(AA1847/AB1847-1,2),"")</f>
        <v>0.1</v>
      </c>
      <c r="AD1847" s="25">
        <v>0.42</v>
      </c>
      <c r="AE1847" s="25">
        <v>4.0500000000000002E-5</v>
      </c>
      <c r="AF1847" s="25">
        <v>0</v>
      </c>
      <c r="AG1847" s="25" t="s">
        <v>22</v>
      </c>
      <c r="AH1847" s="25">
        <v>0</v>
      </c>
      <c r="AI1847" s="25">
        <v>0</v>
      </c>
      <c r="AJ1847" s="25" t="s">
        <v>20</v>
      </c>
      <c r="AK1847" s="42" t="s">
        <v>19</v>
      </c>
      <c r="AL1847" s="25" t="s">
        <v>20</v>
      </c>
      <c r="AM1847" s="25">
        <v>12</v>
      </c>
      <c r="AN1847" s="25">
        <v>180</v>
      </c>
      <c r="AO1847" s="25">
        <v>100</v>
      </c>
      <c r="AP1847" s="25">
        <v>75</v>
      </c>
      <c r="AQ1847" s="25">
        <v>5.04</v>
      </c>
      <c r="AR1847" s="25">
        <v>1.3500000000000001E-3</v>
      </c>
      <c r="AS1847" s="157" t="s">
        <v>22</v>
      </c>
      <c r="AT1847" s="93">
        <v>44713</v>
      </c>
      <c r="AU1847" s="92" t="s">
        <v>3611</v>
      </c>
      <c r="AV1847" s="91" t="s">
        <v>152</v>
      </c>
      <c r="AW1847" s="92" t="s">
        <v>152</v>
      </c>
      <c r="AX1847" s="92" t="s">
        <v>48</v>
      </c>
      <c r="AY1847" s="91" t="s">
        <v>152</v>
      </c>
      <c r="AZ1847" s="23"/>
      <c r="BA1847" s="25" t="s">
        <v>4563</v>
      </c>
      <c r="BB1847" t="s">
        <v>25</v>
      </c>
      <c r="BC1847" t="e">
        <v>#N/A</v>
      </c>
      <c r="BD1847" t="e">
        <f>IF(Z1847=BC1847,"OK")</f>
        <v>#N/A</v>
      </c>
      <c r="BE1847">
        <v>0.42</v>
      </c>
      <c r="BF1847">
        <v>1.64E-4</v>
      </c>
      <c r="BG1847">
        <v>225</v>
      </c>
      <c r="BH1847">
        <v>200</v>
      </c>
      <c r="BI1847">
        <v>175</v>
      </c>
      <c r="BJ1847">
        <v>20.2</v>
      </c>
      <c r="BK1847">
        <v>7.8750000000000001E-3</v>
      </c>
      <c r="BL1847" t="str">
        <f>IF(ABS(AN1847*AO1847*AP1847/1000000000/AR1847-1)&lt;0.1,"OK","NO")</f>
        <v>OK</v>
      </c>
      <c r="BN1847" s="183"/>
    </row>
    <row r="1848" spans="1:66" ht="25.5" x14ac:dyDescent="0.25">
      <c r="A1848" s="1"/>
      <c r="B1848" s="94">
        <v>1842</v>
      </c>
      <c r="C1848" s="43">
        <v>1135923</v>
      </c>
      <c r="D1848" s="45"/>
      <c r="E1848" s="36" t="s">
        <v>4562</v>
      </c>
      <c r="F1848" s="151" t="s">
        <v>21</v>
      </c>
      <c r="G1848" s="127" t="s">
        <v>30</v>
      </c>
      <c r="H1848" s="46" t="str">
        <f>IFERROR(IFERROR(IF(SEARCH("Usystems",$E1848)&gt;0,"Usystems"),IF(SEARCH("RIIFO",$E1848)&gt;0,"RIIFO","Uponor")),"Uponor")</f>
        <v>RIIFO</v>
      </c>
      <c r="I1848" s="25" t="str">
        <f>IFERROR(MID($D1848,1,7)+0,"")</f>
        <v/>
      </c>
      <c r="J1848" s="25" t="str">
        <f>IFERROR(MID($D1848,10,7)+0,"")</f>
        <v/>
      </c>
      <c r="K1848" s="25" t="str">
        <f>IFERROR(MID($D1848,19,7)+0,"")</f>
        <v/>
      </c>
      <c r="L1848" s="25" t="str">
        <f>IFERROR(MID($D1848,28,7)+0,"")</f>
        <v/>
      </c>
      <c r="M1848" s="25" t="str">
        <f>IF(IFERROR(MID($Q1848,1,7)+0,"")&lt;1130000,IF(INDEX(C:C,MATCH(LEFT(Q1848,7)+0,I:I,0))&lt;1130000,"",INDEX(C:C,MATCH(LEFT(Q1848,7)+0,I:I,0))),IFERROR(MID($Q1848,1,7)+0,""))</f>
        <v/>
      </c>
      <c r="N1848" s="25" t="str">
        <f>IF(IFERROR(MID($Q1848,10,7)+0,"")&lt;1130000,"",IFERROR(MID($Q1848,10,7)+0,""))</f>
        <v/>
      </c>
      <c r="O1848" s="25" t="str">
        <f>IF(IFERROR(MID($Q1848,19,7)+0,"")&lt;1130000,"",IFERROR(MID($Q1848,19,7)+0,""))</f>
        <v/>
      </c>
      <c r="P1848" s="25" t="str">
        <f>IF(M1848="","",IF(N1848="",M1848,M1848&amp;", "&amp;N1848))</f>
        <v/>
      </c>
      <c r="Q1848" s="25"/>
      <c r="R1848" s="25"/>
      <c r="S1848" s="35" t="s">
        <v>4343</v>
      </c>
      <c r="T1848" s="34" t="s">
        <v>418</v>
      </c>
      <c r="U1848" s="185">
        <v>47</v>
      </c>
      <c r="V1848" s="188">
        <v>60</v>
      </c>
      <c r="W1848" s="189">
        <v>60</v>
      </c>
      <c r="X1848" s="31">
        <v>66</v>
      </c>
      <c r="Y1848" s="90">
        <f>IFERROR(ROUND(X1848/W1848-1,2),"")</f>
        <v>0.1</v>
      </c>
      <c r="Z1848" s="31">
        <f>IF(OR(S1848="VLD MLC components",S1848="VLD MLC pipes",S1848="VLD PEX components",S1848="VLD PEX pipes",S1848="VLD PHC components",S1848="VLD PHC pipes",S1848="Controls VLD"),"По запросу",X1848)</f>
        <v>66</v>
      </c>
      <c r="AA1848" s="63">
        <f>ROUND(X1848/1.2,3)</f>
        <v>55</v>
      </c>
      <c r="AB1848" s="23">
        <v>50</v>
      </c>
      <c r="AC1848" s="190">
        <f>IFERROR(ROUND(AA1848/AB1848-1,2),"")</f>
        <v>0.1</v>
      </c>
      <c r="AD1848" s="25">
        <v>0.09</v>
      </c>
      <c r="AE1848" s="25">
        <v>5.3428000000000004E-4</v>
      </c>
      <c r="AF1848" s="25">
        <v>0</v>
      </c>
      <c r="AG1848" s="25" t="s">
        <v>22</v>
      </c>
      <c r="AH1848" s="25">
        <v>0</v>
      </c>
      <c r="AI1848" s="25">
        <v>0</v>
      </c>
      <c r="AJ1848" s="25" t="s">
        <v>20</v>
      </c>
      <c r="AK1848" s="42" t="s">
        <v>19</v>
      </c>
      <c r="AL1848" s="25" t="s">
        <v>20</v>
      </c>
      <c r="AM1848" s="25">
        <v>200</v>
      </c>
      <c r="AN1848" s="25">
        <v>760</v>
      </c>
      <c r="AO1848" s="25">
        <v>760</v>
      </c>
      <c r="AP1848" s="25">
        <v>185</v>
      </c>
      <c r="AQ1848" s="25">
        <v>18</v>
      </c>
      <c r="AR1848" s="25">
        <v>0.10685600000000001</v>
      </c>
      <c r="AS1848" s="157" t="s">
        <v>22</v>
      </c>
      <c r="AT1848" s="93">
        <v>44713</v>
      </c>
      <c r="AU1848" s="92" t="s">
        <v>3611</v>
      </c>
      <c r="AV1848" s="91" t="s">
        <v>152</v>
      </c>
      <c r="AW1848" s="92" t="s">
        <v>152</v>
      </c>
      <c r="AX1848" s="92" t="s">
        <v>48</v>
      </c>
      <c r="AY1848" s="91" t="s">
        <v>152</v>
      </c>
      <c r="AZ1848" s="23"/>
      <c r="BA1848" s="25" t="s">
        <v>4561</v>
      </c>
      <c r="BB1848" t="s">
        <v>25</v>
      </c>
      <c r="BC1848" t="e">
        <v>#N/A</v>
      </c>
      <c r="BD1848" t="e">
        <f>IF(Z1848=BC1848,"OK")</f>
        <v>#N/A</v>
      </c>
      <c r="BE1848">
        <v>0.09</v>
      </c>
      <c r="BF1848">
        <v>5.3399999999999997E-4</v>
      </c>
      <c r="BG1848">
        <v>760</v>
      </c>
      <c r="BH1848">
        <v>760</v>
      </c>
      <c r="BI1848">
        <v>185</v>
      </c>
      <c r="BJ1848">
        <v>18</v>
      </c>
      <c r="BK1848">
        <v>0.10685600000000001</v>
      </c>
      <c r="BL1848" t="str">
        <f>IF(ABS(AN1848*AO1848*AP1848/1000000000/AR1848-1)&lt;0.1,"OK","NO")</f>
        <v>OK</v>
      </c>
      <c r="BN1848" s="183"/>
    </row>
    <row r="1849" spans="1:66" ht="25.5" x14ac:dyDescent="0.25">
      <c r="A1849" s="1"/>
      <c r="B1849" s="94">
        <v>1843</v>
      </c>
      <c r="C1849" s="43">
        <v>1135924</v>
      </c>
      <c r="D1849" s="45"/>
      <c r="E1849" s="36" t="s">
        <v>4560</v>
      </c>
      <c r="F1849" s="151" t="s">
        <v>21</v>
      </c>
      <c r="G1849" s="127" t="s">
        <v>30</v>
      </c>
      <c r="H1849" s="46" t="str">
        <f>IFERROR(IFERROR(IF(SEARCH("Usystems",$E1849)&gt;0,"Usystems"),IF(SEARCH("RIIFO",$E1849)&gt;0,"RIIFO","Uponor")),"Uponor")</f>
        <v>RIIFO</v>
      </c>
      <c r="I1849" s="25" t="str">
        <f>IFERROR(MID($D1849,1,7)+0,"")</f>
        <v/>
      </c>
      <c r="J1849" s="25" t="str">
        <f>IFERROR(MID($D1849,10,7)+0,"")</f>
        <v/>
      </c>
      <c r="K1849" s="25" t="str">
        <f>IFERROR(MID($D1849,19,7)+0,"")</f>
        <v/>
      </c>
      <c r="L1849" s="25" t="str">
        <f>IFERROR(MID($D1849,28,7)+0,"")</f>
        <v/>
      </c>
      <c r="M1849" s="25" t="str">
        <f>IF(IFERROR(MID($Q1849,1,7)+0,"")&lt;1130000,IF(INDEX(C:C,MATCH(LEFT(Q1849,7)+0,I:I,0))&lt;1130000,"",INDEX(C:C,MATCH(LEFT(Q1849,7)+0,I:I,0))),IFERROR(MID($Q1849,1,7)+0,""))</f>
        <v/>
      </c>
      <c r="N1849" s="25" t="str">
        <f>IF(IFERROR(MID($Q1849,10,7)+0,"")&lt;1130000,"",IFERROR(MID($Q1849,10,7)+0,""))</f>
        <v/>
      </c>
      <c r="O1849" s="25" t="str">
        <f>IF(IFERROR(MID($Q1849,19,7)+0,"")&lt;1130000,"",IFERROR(MID($Q1849,19,7)+0,""))</f>
        <v/>
      </c>
      <c r="P1849" s="25" t="str">
        <f>IF(M1849="","",IF(N1849="",M1849,M1849&amp;", "&amp;N1849))</f>
        <v/>
      </c>
      <c r="Q1849" s="25"/>
      <c r="R1849" s="25"/>
      <c r="S1849" s="35" t="s">
        <v>4343</v>
      </c>
      <c r="T1849" s="34" t="s">
        <v>418</v>
      </c>
      <c r="U1849" s="185">
        <v>82</v>
      </c>
      <c r="V1849" s="188">
        <v>82</v>
      </c>
      <c r="W1849" s="189">
        <v>82</v>
      </c>
      <c r="X1849" s="31">
        <v>90</v>
      </c>
      <c r="Y1849" s="90">
        <f>IFERROR(ROUND(X1849/W1849-1,2),"")</f>
        <v>0.1</v>
      </c>
      <c r="Z1849" s="31">
        <f>IF(OR(S1849="VLD MLC components",S1849="VLD MLC pipes",S1849="VLD PEX components",S1849="VLD PEX pipes",S1849="VLD PHC components",S1849="VLD PHC pipes",S1849="Controls VLD"),"По запросу",X1849)</f>
        <v>90</v>
      </c>
      <c r="AA1849" s="63">
        <f>ROUND(X1849/1.2,3)</f>
        <v>75</v>
      </c>
      <c r="AB1849" s="23">
        <v>68.332999999999998</v>
      </c>
      <c r="AC1849" s="190">
        <f>IFERROR(ROUND(AA1849/AB1849-1,2),"")</f>
        <v>0.1</v>
      </c>
      <c r="AD1849" s="25">
        <v>0.11699999999999999</v>
      </c>
      <c r="AE1849" s="25">
        <v>7.9420000000000001E-4</v>
      </c>
      <c r="AF1849" s="25">
        <v>0</v>
      </c>
      <c r="AG1849" s="25" t="s">
        <v>22</v>
      </c>
      <c r="AH1849" s="25">
        <v>0</v>
      </c>
      <c r="AI1849" s="25">
        <v>0</v>
      </c>
      <c r="AJ1849" s="25" t="s">
        <v>20</v>
      </c>
      <c r="AK1849" s="42" t="s">
        <v>19</v>
      </c>
      <c r="AL1849" s="25" t="s">
        <v>20</v>
      </c>
      <c r="AM1849" s="25">
        <v>200</v>
      </c>
      <c r="AN1849" s="25">
        <v>760</v>
      </c>
      <c r="AO1849" s="25">
        <v>760</v>
      </c>
      <c r="AP1849" s="25">
        <v>275</v>
      </c>
      <c r="AQ1849" s="25">
        <v>23.4</v>
      </c>
      <c r="AR1849" s="25">
        <v>0.15884000000000001</v>
      </c>
      <c r="AS1849" s="157" t="s">
        <v>22</v>
      </c>
      <c r="AT1849" s="93">
        <v>44713</v>
      </c>
      <c r="AU1849" s="92" t="s">
        <v>3611</v>
      </c>
      <c r="AV1849" s="91" t="s">
        <v>152</v>
      </c>
      <c r="AW1849" s="92" t="s">
        <v>152</v>
      </c>
      <c r="AX1849" s="92" t="s">
        <v>48</v>
      </c>
      <c r="AY1849" s="91" t="s">
        <v>152</v>
      </c>
      <c r="AZ1849" s="23"/>
      <c r="BA1849" s="25" t="s">
        <v>4559</v>
      </c>
      <c r="BB1849" t="s">
        <v>25</v>
      </c>
      <c r="BC1849" t="e">
        <v>#N/A</v>
      </c>
      <c r="BD1849" t="e">
        <f>IF(Z1849=BC1849,"OK")</f>
        <v>#N/A</v>
      </c>
      <c r="BE1849">
        <v>0.11700000000000001</v>
      </c>
      <c r="BF1849">
        <v>7.94E-4</v>
      </c>
      <c r="BG1849">
        <v>760</v>
      </c>
      <c r="BH1849">
        <v>760</v>
      </c>
      <c r="BI1849">
        <v>275</v>
      </c>
      <c r="BJ1849">
        <v>23.4</v>
      </c>
      <c r="BK1849">
        <v>0.15884000000000001</v>
      </c>
      <c r="BL1849" t="str">
        <f>IF(ABS(AN1849*AO1849*AP1849/1000000000/AR1849-1)&lt;0.1,"OK","NO")</f>
        <v>OK</v>
      </c>
      <c r="BN1849" s="183"/>
    </row>
    <row r="1850" spans="1:66" ht="25.5" x14ac:dyDescent="0.25">
      <c r="A1850" s="1"/>
      <c r="B1850" s="94">
        <v>1844</v>
      </c>
      <c r="C1850" s="43">
        <v>1135925</v>
      </c>
      <c r="D1850" s="45"/>
      <c r="E1850" s="36" t="s">
        <v>4558</v>
      </c>
      <c r="F1850" s="151" t="s">
        <v>21</v>
      </c>
      <c r="G1850" s="127" t="s">
        <v>30</v>
      </c>
      <c r="H1850" s="46" t="str">
        <f>IFERROR(IFERROR(IF(SEARCH("Usystems",$E1850)&gt;0,"Usystems"),IF(SEARCH("RIIFO",$E1850)&gt;0,"RIIFO","Uponor")),"Uponor")</f>
        <v>RIIFO</v>
      </c>
      <c r="I1850" s="25" t="str">
        <f>IFERROR(MID($D1850,1,7)+0,"")</f>
        <v/>
      </c>
      <c r="J1850" s="25" t="str">
        <f>IFERROR(MID($D1850,10,7)+0,"")</f>
        <v/>
      </c>
      <c r="K1850" s="25" t="str">
        <f>IFERROR(MID($D1850,19,7)+0,"")</f>
        <v/>
      </c>
      <c r="L1850" s="25" t="str">
        <f>IFERROR(MID($D1850,28,7)+0,"")</f>
        <v/>
      </c>
      <c r="M1850" s="25" t="str">
        <f>IF(IFERROR(MID($Q1850,1,7)+0,"")&lt;1130000,IF(INDEX(C:C,MATCH(LEFT(Q1850,7)+0,I:I,0))&lt;1130000,"",INDEX(C:C,MATCH(LEFT(Q1850,7)+0,I:I,0))),IFERROR(MID($Q1850,1,7)+0,""))</f>
        <v/>
      </c>
      <c r="N1850" s="25" t="str">
        <f>IF(IFERROR(MID($Q1850,10,7)+0,"")&lt;1130000,"",IFERROR(MID($Q1850,10,7)+0,""))</f>
        <v/>
      </c>
      <c r="O1850" s="25" t="str">
        <f>IF(IFERROR(MID($Q1850,19,7)+0,"")&lt;1130000,"",IFERROR(MID($Q1850,19,7)+0,""))</f>
        <v/>
      </c>
      <c r="P1850" s="25" t="str">
        <f>IF(M1850="","",IF(N1850="",M1850,M1850&amp;", "&amp;N1850))</f>
        <v/>
      </c>
      <c r="Q1850" s="25"/>
      <c r="R1850" s="25"/>
      <c r="S1850" s="35" t="s">
        <v>4343</v>
      </c>
      <c r="T1850" s="34" t="s">
        <v>418</v>
      </c>
      <c r="U1850" s="185">
        <v>64</v>
      </c>
      <c r="V1850" s="188">
        <v>77</v>
      </c>
      <c r="W1850" s="189">
        <v>77</v>
      </c>
      <c r="X1850" s="31">
        <v>85</v>
      </c>
      <c r="Y1850" s="90">
        <f>IFERROR(ROUND(X1850/W1850-1,2),"")</f>
        <v>0.1</v>
      </c>
      <c r="Z1850" s="31">
        <f>IF(OR(S1850="VLD MLC components",S1850="VLD MLC pipes",S1850="VLD PEX components",S1850="VLD PEX pipes",S1850="VLD PHC components",S1850="VLD PHC pipes",S1850="Controls VLD"),"По запросу",X1850)</f>
        <v>85</v>
      </c>
      <c r="AA1850" s="63">
        <f>ROUND(X1850/1.2,3)</f>
        <v>70.832999999999998</v>
      </c>
      <c r="AB1850" s="23">
        <v>64.167000000000002</v>
      </c>
      <c r="AC1850" s="190">
        <f>IFERROR(ROUND(AA1850/AB1850-1,2),"")</f>
        <v>0.1</v>
      </c>
      <c r="AD1850" s="25">
        <v>0.09</v>
      </c>
      <c r="AE1850" s="25">
        <v>5.3428000000000004E-4</v>
      </c>
      <c r="AF1850" s="25">
        <v>0</v>
      </c>
      <c r="AG1850" s="25" t="s">
        <v>22</v>
      </c>
      <c r="AH1850" s="25">
        <v>0</v>
      </c>
      <c r="AI1850" s="25">
        <v>0</v>
      </c>
      <c r="AJ1850" s="25" t="s">
        <v>20</v>
      </c>
      <c r="AK1850" s="42" t="s">
        <v>19</v>
      </c>
      <c r="AL1850" s="25" t="s">
        <v>20</v>
      </c>
      <c r="AM1850" s="25">
        <v>200</v>
      </c>
      <c r="AN1850" s="25">
        <v>760</v>
      </c>
      <c r="AO1850" s="25">
        <v>760</v>
      </c>
      <c r="AP1850" s="25">
        <v>185</v>
      </c>
      <c r="AQ1850" s="25">
        <v>18</v>
      </c>
      <c r="AR1850" s="25">
        <v>0.10685600000000001</v>
      </c>
      <c r="AS1850" s="157" t="s">
        <v>22</v>
      </c>
      <c r="AT1850" s="93">
        <v>44713</v>
      </c>
      <c r="AU1850" s="92" t="s">
        <v>3611</v>
      </c>
      <c r="AV1850" s="91" t="s">
        <v>152</v>
      </c>
      <c r="AW1850" s="92" t="s">
        <v>152</v>
      </c>
      <c r="AX1850" s="92" t="s">
        <v>48</v>
      </c>
      <c r="AY1850" s="91" t="s">
        <v>152</v>
      </c>
      <c r="AZ1850" s="23"/>
      <c r="BA1850" s="25" t="s">
        <v>4342</v>
      </c>
      <c r="BB1850" t="s">
        <v>25</v>
      </c>
      <c r="BC1850" t="e">
        <v>#N/A</v>
      </c>
      <c r="BD1850" t="e">
        <f>IF(Z1850=BC1850,"OK")</f>
        <v>#N/A</v>
      </c>
      <c r="BE1850">
        <v>0.09</v>
      </c>
      <c r="BF1850">
        <v>5.3399999999999997E-4</v>
      </c>
      <c r="BG1850">
        <v>760</v>
      </c>
      <c r="BH1850">
        <v>760</v>
      </c>
      <c r="BI1850">
        <v>185</v>
      </c>
      <c r="BJ1850">
        <v>18</v>
      </c>
      <c r="BK1850">
        <v>0.10685600000000001</v>
      </c>
      <c r="BL1850" t="str">
        <f>IF(ABS(AN1850*AO1850*AP1850/1000000000/AR1850-1)&lt;0.1,"OK","NO")</f>
        <v>OK</v>
      </c>
      <c r="BN1850" s="183"/>
    </row>
    <row r="1851" spans="1:66" ht="25.5" x14ac:dyDescent="0.25">
      <c r="A1851" s="1"/>
      <c r="B1851" s="94">
        <v>1845</v>
      </c>
      <c r="C1851" s="43">
        <v>1135926</v>
      </c>
      <c r="D1851" s="45"/>
      <c r="E1851" s="36" t="s">
        <v>4557</v>
      </c>
      <c r="F1851" s="151" t="s">
        <v>21</v>
      </c>
      <c r="G1851" s="127" t="s">
        <v>30</v>
      </c>
      <c r="H1851" s="46" t="str">
        <f>IFERROR(IFERROR(IF(SEARCH("Usystems",$E1851)&gt;0,"Usystems"),IF(SEARCH("RIIFO",$E1851)&gt;0,"RIIFO","Uponor")),"Uponor")</f>
        <v>RIIFO</v>
      </c>
      <c r="I1851" s="25" t="str">
        <f>IFERROR(MID($D1851,1,7)+0,"")</f>
        <v/>
      </c>
      <c r="J1851" s="25" t="str">
        <f>IFERROR(MID($D1851,10,7)+0,"")</f>
        <v/>
      </c>
      <c r="K1851" s="25" t="str">
        <f>IFERROR(MID($D1851,19,7)+0,"")</f>
        <v/>
      </c>
      <c r="L1851" s="25" t="str">
        <f>IFERROR(MID($D1851,28,7)+0,"")</f>
        <v/>
      </c>
      <c r="M1851" s="25" t="str">
        <f>IF(IFERROR(MID($Q1851,1,7)+0,"")&lt;1130000,IF(INDEX(C:C,MATCH(LEFT(Q1851,7)+0,I:I,0))&lt;1130000,"",INDEX(C:C,MATCH(LEFT(Q1851,7)+0,I:I,0))),IFERROR(MID($Q1851,1,7)+0,""))</f>
        <v/>
      </c>
      <c r="N1851" s="25" t="str">
        <f>IF(IFERROR(MID($Q1851,10,7)+0,"")&lt;1130000,"",IFERROR(MID($Q1851,10,7)+0,""))</f>
        <v/>
      </c>
      <c r="O1851" s="25" t="str">
        <f>IF(IFERROR(MID($Q1851,19,7)+0,"")&lt;1130000,"",IFERROR(MID($Q1851,19,7)+0,""))</f>
        <v/>
      </c>
      <c r="P1851" s="25" t="str">
        <f>IF(M1851="","",IF(N1851="",M1851,M1851&amp;", "&amp;N1851))</f>
        <v/>
      </c>
      <c r="Q1851" s="25"/>
      <c r="R1851" s="25"/>
      <c r="S1851" s="35" t="s">
        <v>4343</v>
      </c>
      <c r="T1851" s="34" t="s">
        <v>418</v>
      </c>
      <c r="U1851" s="185">
        <v>82</v>
      </c>
      <c r="V1851" s="188">
        <v>105</v>
      </c>
      <c r="W1851" s="189">
        <v>105</v>
      </c>
      <c r="X1851" s="31">
        <v>116</v>
      </c>
      <c r="Y1851" s="90">
        <f>IFERROR(ROUND(X1851/W1851-1,2),"")</f>
        <v>0.1</v>
      </c>
      <c r="Z1851" s="31">
        <f>IF(OR(S1851="VLD MLC components",S1851="VLD MLC pipes",S1851="VLD PEX components",S1851="VLD PEX pipes",S1851="VLD PHC components",S1851="VLD PHC pipes",S1851="Controls VLD"),"По запросу",X1851)</f>
        <v>116</v>
      </c>
      <c r="AA1851" s="63">
        <f>ROUND(X1851/1.2,3)</f>
        <v>96.667000000000002</v>
      </c>
      <c r="AB1851" s="23">
        <v>87.5</v>
      </c>
      <c r="AC1851" s="190">
        <f>IFERROR(ROUND(AA1851/AB1851-1,2),"")</f>
        <v>0.1</v>
      </c>
      <c r="AD1851" s="25">
        <v>0.11699999999999999</v>
      </c>
      <c r="AE1851" s="25">
        <v>7.9420000000000001E-4</v>
      </c>
      <c r="AF1851" s="25">
        <v>0</v>
      </c>
      <c r="AG1851" s="25" t="s">
        <v>22</v>
      </c>
      <c r="AH1851" s="25">
        <v>0</v>
      </c>
      <c r="AI1851" s="25">
        <v>0</v>
      </c>
      <c r="AJ1851" s="25" t="s">
        <v>20</v>
      </c>
      <c r="AK1851" s="42" t="s">
        <v>19</v>
      </c>
      <c r="AL1851" s="25" t="s">
        <v>20</v>
      </c>
      <c r="AM1851" s="25">
        <v>200</v>
      </c>
      <c r="AN1851" s="25">
        <v>760</v>
      </c>
      <c r="AO1851" s="25">
        <v>760</v>
      </c>
      <c r="AP1851" s="25">
        <v>275</v>
      </c>
      <c r="AQ1851" s="25">
        <v>23.4</v>
      </c>
      <c r="AR1851" s="25">
        <v>0.15884000000000001</v>
      </c>
      <c r="AS1851" s="157" t="s">
        <v>22</v>
      </c>
      <c r="AT1851" s="93">
        <v>44713</v>
      </c>
      <c r="AU1851" s="92" t="s">
        <v>3611</v>
      </c>
      <c r="AV1851" s="91" t="s">
        <v>152</v>
      </c>
      <c r="AW1851" s="92" t="s">
        <v>152</v>
      </c>
      <c r="AX1851" s="92" t="s">
        <v>48</v>
      </c>
      <c r="AY1851" s="91" t="s">
        <v>152</v>
      </c>
      <c r="AZ1851" s="23"/>
      <c r="BA1851" s="25" t="s">
        <v>4556</v>
      </c>
      <c r="BB1851" t="s">
        <v>25</v>
      </c>
      <c r="BC1851" t="e">
        <v>#N/A</v>
      </c>
      <c r="BD1851" t="e">
        <f>IF(Z1851=BC1851,"OK")</f>
        <v>#N/A</v>
      </c>
      <c r="BE1851">
        <v>0.11700000000000001</v>
      </c>
      <c r="BF1851">
        <v>7.94E-4</v>
      </c>
      <c r="BG1851">
        <v>760</v>
      </c>
      <c r="BH1851">
        <v>760</v>
      </c>
      <c r="BI1851">
        <v>275</v>
      </c>
      <c r="BJ1851">
        <v>23.4</v>
      </c>
      <c r="BK1851">
        <v>0.15884000000000001</v>
      </c>
      <c r="BL1851" t="str">
        <f>IF(ABS(AN1851*AO1851*AP1851/1000000000/AR1851-1)&lt;0.1,"OK","NO")</f>
        <v>OK</v>
      </c>
      <c r="BN1851" s="183"/>
    </row>
    <row r="1852" spans="1:66" ht="25.5" x14ac:dyDescent="0.25">
      <c r="A1852" s="1"/>
      <c r="B1852" s="94">
        <v>1846</v>
      </c>
      <c r="C1852" s="43">
        <v>1135919</v>
      </c>
      <c r="D1852" s="45"/>
      <c r="E1852" s="36" t="s">
        <v>4555</v>
      </c>
      <c r="F1852" s="151" t="s">
        <v>21</v>
      </c>
      <c r="G1852" s="102" t="s">
        <v>2182</v>
      </c>
      <c r="H1852" s="46" t="str">
        <f>IFERROR(IFERROR(IF(SEARCH("Usystems",$E1852)&gt;0,"Usystems"),IF(SEARCH("RIIFO",$E1852)&gt;0,"RIIFO","Uponor")),"Uponor")</f>
        <v>RIIFO</v>
      </c>
      <c r="I1852" s="25" t="str">
        <f>IFERROR(MID($D1852,1,7)+0,"")</f>
        <v/>
      </c>
      <c r="J1852" s="25" t="str">
        <f>IFERROR(MID($D1852,10,7)+0,"")</f>
        <v/>
      </c>
      <c r="K1852" s="25" t="str">
        <f>IFERROR(MID($D1852,19,7)+0,"")</f>
        <v/>
      </c>
      <c r="L1852" s="25" t="str">
        <f>IFERROR(MID($D1852,28,7)+0,"")</f>
        <v/>
      </c>
      <c r="M1852" s="25" t="str">
        <f>IF(IFERROR(MID($Q1852,1,7)+0,"")&lt;1130000,IF(INDEX(C:C,MATCH(LEFT(Q1852,7)+0,I:I,0))&lt;1130000,"",INDEX(C:C,MATCH(LEFT(Q1852,7)+0,I:I,0))),IFERROR(MID($Q1852,1,7)+0,""))</f>
        <v/>
      </c>
      <c r="N1852" s="25" t="str">
        <f>IF(IFERROR(MID($Q1852,10,7)+0,"")&lt;1130000,"",IFERROR(MID($Q1852,10,7)+0,""))</f>
        <v/>
      </c>
      <c r="O1852" s="25" t="str">
        <f>IF(IFERROR(MID($Q1852,19,7)+0,"")&lt;1130000,"",IFERROR(MID($Q1852,19,7)+0,""))</f>
        <v/>
      </c>
      <c r="P1852" s="25" t="str">
        <f>IF(M1852="","",IF(N1852="",M1852,M1852&amp;", "&amp;N1852))</f>
        <v/>
      </c>
      <c r="Q1852" s="25"/>
      <c r="R1852" s="25"/>
      <c r="S1852" s="35" t="s">
        <v>4343</v>
      </c>
      <c r="T1852" s="34" t="s">
        <v>36</v>
      </c>
      <c r="U1852" s="185">
        <v>243</v>
      </c>
      <c r="V1852" s="188">
        <v>243</v>
      </c>
      <c r="W1852" s="189">
        <v>243</v>
      </c>
      <c r="X1852" s="31">
        <v>267</v>
      </c>
      <c r="Y1852" s="90">
        <f>IFERROR(ROUND(X1852/W1852-1,2),"")</f>
        <v>0.1</v>
      </c>
      <c r="Z1852" s="31">
        <f>IF(OR(S1852="VLD MLC components",S1852="VLD MLC pipes",S1852="VLD PEX components",S1852="VLD PEX pipes",S1852="VLD PHC components",S1852="VLD PHC pipes",S1852="Controls VLD"),"По запросу",X1852)</f>
        <v>267</v>
      </c>
      <c r="AA1852" s="63">
        <f>ROUND(X1852/1.2,3)</f>
        <v>222.5</v>
      </c>
      <c r="AB1852" s="23">
        <v>202.5</v>
      </c>
      <c r="AC1852" s="190">
        <f>IFERROR(ROUND(AA1852/AB1852-1,2),"")</f>
        <v>0.1</v>
      </c>
      <c r="AD1852" s="25">
        <v>5.8000000000000003E-2</v>
      </c>
      <c r="AE1852" s="25">
        <v>2.4000000000000001E-5</v>
      </c>
      <c r="AF1852" s="25">
        <v>0</v>
      </c>
      <c r="AG1852" s="25">
        <v>378</v>
      </c>
      <c r="AH1852" s="25">
        <v>378</v>
      </c>
      <c r="AI1852" s="25">
        <v>378</v>
      </c>
      <c r="AJ1852" s="25" t="s">
        <v>20</v>
      </c>
      <c r="AK1852" s="42" t="s">
        <v>19</v>
      </c>
      <c r="AL1852" s="25" t="s">
        <v>20</v>
      </c>
      <c r="AM1852" s="25">
        <v>1</v>
      </c>
      <c r="AN1852" s="25">
        <v>40</v>
      </c>
      <c r="AO1852" s="25">
        <v>30</v>
      </c>
      <c r="AP1852" s="25">
        <v>20</v>
      </c>
      <c r="AQ1852" s="25">
        <v>0.06</v>
      </c>
      <c r="AR1852" s="25">
        <v>2.4000000000000001E-5</v>
      </c>
      <c r="AS1852" s="157">
        <v>428</v>
      </c>
      <c r="AT1852" s="93">
        <v>44713</v>
      </c>
      <c r="AU1852" s="92" t="s">
        <v>3611</v>
      </c>
      <c r="AV1852" s="91" t="s">
        <v>152</v>
      </c>
      <c r="AW1852" s="92" t="s">
        <v>152</v>
      </c>
      <c r="AX1852" s="92" t="s">
        <v>48</v>
      </c>
      <c r="AY1852" s="91" t="s">
        <v>152</v>
      </c>
      <c r="AZ1852" s="23"/>
      <c r="BA1852" s="25" t="s">
        <v>4554</v>
      </c>
      <c r="BB1852" t="s">
        <v>25</v>
      </c>
      <c r="BC1852" t="e">
        <v>#N/A</v>
      </c>
      <c r="BD1852" t="e">
        <f>IF(Z1852=BC1852,"OK")</f>
        <v>#N/A</v>
      </c>
      <c r="BE1852">
        <v>5.8000000000000003E-2</v>
      </c>
      <c r="BF1852">
        <v>3.6000000000000001E-5</v>
      </c>
      <c r="BG1852">
        <v>370</v>
      </c>
      <c r="BH1852">
        <v>225</v>
      </c>
      <c r="BI1852">
        <v>165</v>
      </c>
      <c r="BJ1852">
        <v>22.3</v>
      </c>
      <c r="BK1852">
        <v>1.3736E-2</v>
      </c>
      <c r="BL1852" t="str">
        <f>IF(ABS(AN1852*AO1852*AP1852/1000000000/AR1852-1)&lt;0.1,"OK","NO")</f>
        <v>OK</v>
      </c>
      <c r="BN1852" s="183"/>
    </row>
    <row r="1853" spans="1:66" ht="25.5" x14ac:dyDescent="0.25">
      <c r="A1853" s="1"/>
      <c r="B1853" s="94">
        <v>1847</v>
      </c>
      <c r="C1853" s="43">
        <v>1135920</v>
      </c>
      <c r="D1853" s="45"/>
      <c r="E1853" s="36" t="s">
        <v>4553</v>
      </c>
      <c r="F1853" s="151" t="s">
        <v>21</v>
      </c>
      <c r="G1853" s="102" t="s">
        <v>2182</v>
      </c>
      <c r="H1853" s="46" t="str">
        <f>IFERROR(IFERROR(IF(SEARCH("Usystems",$E1853)&gt;0,"Usystems"),IF(SEARCH("RIIFO",$E1853)&gt;0,"RIIFO","Uponor")),"Uponor")</f>
        <v>RIIFO</v>
      </c>
      <c r="I1853" s="25" t="str">
        <f>IFERROR(MID($D1853,1,7)+0,"")</f>
        <v/>
      </c>
      <c r="J1853" s="25" t="str">
        <f>IFERROR(MID($D1853,10,7)+0,"")</f>
        <v/>
      </c>
      <c r="K1853" s="25" t="str">
        <f>IFERROR(MID($D1853,19,7)+0,"")</f>
        <v/>
      </c>
      <c r="L1853" s="25" t="str">
        <f>IFERROR(MID($D1853,28,7)+0,"")</f>
        <v/>
      </c>
      <c r="M1853" s="25" t="str">
        <f>IF(IFERROR(MID($Q1853,1,7)+0,"")&lt;1130000,IF(INDEX(C:C,MATCH(LEFT(Q1853,7)+0,I:I,0))&lt;1130000,"",INDEX(C:C,MATCH(LEFT(Q1853,7)+0,I:I,0))),IFERROR(MID($Q1853,1,7)+0,""))</f>
        <v/>
      </c>
      <c r="N1853" s="25" t="str">
        <f>IF(IFERROR(MID($Q1853,10,7)+0,"")&lt;1130000,"",IFERROR(MID($Q1853,10,7)+0,""))</f>
        <v/>
      </c>
      <c r="O1853" s="25" t="str">
        <f>IF(IFERROR(MID($Q1853,19,7)+0,"")&lt;1130000,"",IFERROR(MID($Q1853,19,7)+0,""))</f>
        <v/>
      </c>
      <c r="P1853" s="25" t="str">
        <f>IF(M1853="","",IF(N1853="",M1853,M1853&amp;", "&amp;N1853))</f>
        <v/>
      </c>
      <c r="Q1853" s="25"/>
      <c r="R1853" s="25"/>
      <c r="S1853" s="35" t="s">
        <v>4343</v>
      </c>
      <c r="T1853" s="34" t="s">
        <v>36</v>
      </c>
      <c r="U1853" s="185">
        <v>258</v>
      </c>
      <c r="V1853" s="188">
        <v>284</v>
      </c>
      <c r="W1853" s="189">
        <v>284</v>
      </c>
      <c r="X1853" s="31">
        <v>312</v>
      </c>
      <c r="Y1853" s="90">
        <f>IFERROR(ROUND(X1853/W1853-1,2),"")</f>
        <v>0.1</v>
      </c>
      <c r="Z1853" s="31">
        <f>IF(OR(S1853="VLD MLC components",S1853="VLD MLC pipes",S1853="VLD PEX components",S1853="VLD PEX pipes",S1853="VLD PHC components",S1853="VLD PHC pipes",S1853="Controls VLD"),"По запросу",X1853)</f>
        <v>312</v>
      </c>
      <c r="AA1853" s="63">
        <f>ROUND(X1853/1.2,3)</f>
        <v>260</v>
      </c>
      <c r="AB1853" s="23">
        <v>236.667</v>
      </c>
      <c r="AC1853" s="190">
        <f>IFERROR(ROUND(AA1853/AB1853-1,2),"")</f>
        <v>0.1</v>
      </c>
      <c r="AD1853" s="25">
        <v>7.0000000000000007E-2</v>
      </c>
      <c r="AE1853" s="25">
        <v>2.4000000000000001E-5</v>
      </c>
      <c r="AF1853" s="25">
        <v>0</v>
      </c>
      <c r="AG1853" s="25">
        <v>178</v>
      </c>
      <c r="AH1853" s="25">
        <v>178</v>
      </c>
      <c r="AI1853" s="25">
        <v>178</v>
      </c>
      <c r="AJ1853" s="25" t="s">
        <v>20</v>
      </c>
      <c r="AK1853" s="42" t="s">
        <v>19</v>
      </c>
      <c r="AL1853" s="25" t="s">
        <v>20</v>
      </c>
      <c r="AM1853" s="25">
        <v>1</v>
      </c>
      <c r="AN1853" s="25">
        <v>40</v>
      </c>
      <c r="AO1853" s="25">
        <v>30</v>
      </c>
      <c r="AP1853" s="25">
        <v>20</v>
      </c>
      <c r="AQ1853" s="25">
        <v>7.0000000000000007E-2</v>
      </c>
      <c r="AR1853" s="25">
        <v>2.4000000000000001E-5</v>
      </c>
      <c r="AS1853" s="157">
        <v>202</v>
      </c>
      <c r="AT1853" s="93">
        <v>44713</v>
      </c>
      <c r="AU1853" s="92" t="s">
        <v>3611</v>
      </c>
      <c r="AV1853" s="91" t="s">
        <v>152</v>
      </c>
      <c r="AW1853" s="92" t="s">
        <v>152</v>
      </c>
      <c r="AX1853" s="92" t="s">
        <v>48</v>
      </c>
      <c r="AY1853" s="91" t="s">
        <v>152</v>
      </c>
      <c r="AZ1853" s="23"/>
      <c r="BA1853" s="25" t="s">
        <v>4552</v>
      </c>
      <c r="BB1853" t="s">
        <v>25</v>
      </c>
      <c r="BC1853" t="e">
        <v>#N/A</v>
      </c>
      <c r="BD1853" t="e">
        <f>IF(Z1853=BC1853,"OK")</f>
        <v>#N/A</v>
      </c>
      <c r="BE1853">
        <v>6.5000000000000002E-2</v>
      </c>
      <c r="BF1853">
        <v>3.6000000000000001E-5</v>
      </c>
      <c r="BG1853">
        <v>370</v>
      </c>
      <c r="BH1853">
        <v>225</v>
      </c>
      <c r="BI1853">
        <v>165</v>
      </c>
      <c r="BJ1853">
        <v>25</v>
      </c>
      <c r="BK1853">
        <v>1.3736E-2</v>
      </c>
      <c r="BL1853" t="str">
        <f>IF(ABS(AN1853*AO1853*AP1853/1000000000/AR1853-1)&lt;0.1,"OK","NO")</f>
        <v>OK</v>
      </c>
      <c r="BN1853" s="183"/>
    </row>
    <row r="1854" spans="1:66" ht="25.5" x14ac:dyDescent="0.25">
      <c r="A1854" s="1"/>
      <c r="B1854" s="94">
        <v>1848</v>
      </c>
      <c r="C1854" s="43">
        <v>1135921</v>
      </c>
      <c r="D1854" s="45"/>
      <c r="E1854" s="36" t="s">
        <v>4551</v>
      </c>
      <c r="F1854" s="151" t="s">
        <v>21</v>
      </c>
      <c r="G1854" s="102" t="s">
        <v>2182</v>
      </c>
      <c r="H1854" s="46" t="str">
        <f>IFERROR(IFERROR(IF(SEARCH("Usystems",$E1854)&gt;0,"Usystems"),IF(SEARCH("RIIFO",$E1854)&gt;0,"RIIFO","Uponor")),"Uponor")</f>
        <v>RIIFO</v>
      </c>
      <c r="I1854" s="25" t="str">
        <f>IFERROR(MID($D1854,1,7)+0,"")</f>
        <v/>
      </c>
      <c r="J1854" s="25" t="str">
        <f>IFERROR(MID($D1854,10,7)+0,"")</f>
        <v/>
      </c>
      <c r="K1854" s="25" t="str">
        <f>IFERROR(MID($D1854,19,7)+0,"")</f>
        <v/>
      </c>
      <c r="L1854" s="25" t="str">
        <f>IFERROR(MID($D1854,28,7)+0,"")</f>
        <v/>
      </c>
      <c r="M1854" s="25" t="str">
        <f>IF(IFERROR(MID($Q1854,1,7)+0,"")&lt;1130000,IF(INDEX(C:C,MATCH(LEFT(Q1854,7)+0,I:I,0))&lt;1130000,"",INDEX(C:C,MATCH(LEFT(Q1854,7)+0,I:I,0))),IFERROR(MID($Q1854,1,7)+0,""))</f>
        <v/>
      </c>
      <c r="N1854" s="25" t="str">
        <f>IF(IFERROR(MID($Q1854,10,7)+0,"")&lt;1130000,"",IFERROR(MID($Q1854,10,7)+0,""))</f>
        <v/>
      </c>
      <c r="O1854" s="25" t="str">
        <f>IF(IFERROR(MID($Q1854,19,7)+0,"")&lt;1130000,"",IFERROR(MID($Q1854,19,7)+0,""))</f>
        <v/>
      </c>
      <c r="P1854" s="25" t="str">
        <f>IF(M1854="","",IF(N1854="",M1854,M1854&amp;", "&amp;N1854))</f>
        <v/>
      </c>
      <c r="Q1854" s="25"/>
      <c r="R1854" s="25"/>
      <c r="S1854" s="35" t="s">
        <v>4343</v>
      </c>
      <c r="T1854" s="34" t="s">
        <v>36</v>
      </c>
      <c r="U1854" s="185">
        <v>94</v>
      </c>
      <c r="V1854" s="188">
        <v>111</v>
      </c>
      <c r="W1854" s="189">
        <v>111</v>
      </c>
      <c r="X1854" s="31">
        <v>122</v>
      </c>
      <c r="Y1854" s="90">
        <f>IFERROR(ROUND(X1854/W1854-1,2),"")</f>
        <v>0.1</v>
      </c>
      <c r="Z1854" s="31">
        <f>IF(OR(S1854="VLD MLC components",S1854="VLD MLC pipes",S1854="VLD PEX components",S1854="VLD PEX pipes",S1854="VLD PHC components",S1854="VLD PHC pipes",S1854="Controls VLD"),"По запросу",X1854)</f>
        <v>122</v>
      </c>
      <c r="AA1854" s="63">
        <f>ROUND(X1854/1.2,3)</f>
        <v>101.667</v>
      </c>
      <c r="AB1854" s="23">
        <v>92.5</v>
      </c>
      <c r="AC1854" s="190">
        <f>IFERROR(ROUND(AA1854/AB1854-1,2),"")</f>
        <v>0.1</v>
      </c>
      <c r="AD1854" s="25">
        <v>3.6999999999999998E-2</v>
      </c>
      <c r="AE1854" s="25">
        <v>1.6200000000000001E-5</v>
      </c>
      <c r="AF1854" s="25">
        <v>0</v>
      </c>
      <c r="AG1854" s="25" t="s">
        <v>22</v>
      </c>
      <c r="AH1854" s="25">
        <v>0</v>
      </c>
      <c r="AI1854" s="25">
        <v>0</v>
      </c>
      <c r="AJ1854" s="25" t="s">
        <v>20</v>
      </c>
      <c r="AK1854" s="42" t="s">
        <v>19</v>
      </c>
      <c r="AL1854" s="25" t="s">
        <v>20</v>
      </c>
      <c r="AM1854" s="25">
        <v>10</v>
      </c>
      <c r="AN1854" s="25">
        <v>90</v>
      </c>
      <c r="AO1854" s="25">
        <v>60</v>
      </c>
      <c r="AP1854" s="25">
        <v>30</v>
      </c>
      <c r="AQ1854" s="25">
        <v>0.52800000000000002</v>
      </c>
      <c r="AR1854" s="25">
        <v>1.6200000000000001E-4</v>
      </c>
      <c r="AS1854" s="157">
        <v>0</v>
      </c>
      <c r="AT1854" s="93">
        <v>44713</v>
      </c>
      <c r="AU1854" s="92" t="s">
        <v>3611</v>
      </c>
      <c r="AV1854" s="91" t="s">
        <v>152</v>
      </c>
      <c r="AW1854" s="92" t="s">
        <v>152</v>
      </c>
      <c r="AX1854" s="92" t="s">
        <v>48</v>
      </c>
      <c r="AY1854" s="91" t="s">
        <v>152</v>
      </c>
      <c r="AZ1854" s="23"/>
      <c r="BA1854" s="25" t="s">
        <v>4550</v>
      </c>
      <c r="BB1854" t="s">
        <v>25</v>
      </c>
      <c r="BC1854" t="e">
        <v>#N/A</v>
      </c>
      <c r="BD1854" t="e">
        <f>IF(Z1854=BC1854,"OK")</f>
        <v>#N/A</v>
      </c>
      <c r="BE1854">
        <v>3.6999999999999998E-2</v>
      </c>
      <c r="BF1854">
        <v>4.6999999999999997E-5</v>
      </c>
      <c r="BG1854">
        <v>415</v>
      </c>
      <c r="BH1854">
        <v>280</v>
      </c>
      <c r="BI1854">
        <v>245</v>
      </c>
      <c r="BJ1854">
        <v>22.2</v>
      </c>
      <c r="BK1854">
        <v>2.8469000000000001E-2</v>
      </c>
      <c r="BL1854" t="str">
        <f>IF(ABS(AN1854*AO1854*AP1854/1000000000/AR1854-1)&lt;0.1,"OK","NO")</f>
        <v>OK</v>
      </c>
      <c r="BN1854" s="183"/>
    </row>
    <row r="1855" spans="1:66" ht="25.5" x14ac:dyDescent="0.25">
      <c r="A1855" s="1"/>
      <c r="B1855" s="94">
        <v>1849</v>
      </c>
      <c r="C1855" s="43">
        <v>1135922</v>
      </c>
      <c r="D1855" s="45"/>
      <c r="E1855" s="36" t="s">
        <v>4549</v>
      </c>
      <c r="F1855" s="151" t="s">
        <v>21</v>
      </c>
      <c r="G1855" s="102" t="s">
        <v>2182</v>
      </c>
      <c r="H1855" s="46" t="str">
        <f>IFERROR(IFERROR(IF(SEARCH("Usystems",$E1855)&gt;0,"Usystems"),IF(SEARCH("RIIFO",$E1855)&gt;0,"RIIFO","Uponor")),"Uponor")</f>
        <v>RIIFO</v>
      </c>
      <c r="I1855" s="25" t="str">
        <f>IFERROR(MID($D1855,1,7)+0,"")</f>
        <v/>
      </c>
      <c r="J1855" s="25" t="str">
        <f>IFERROR(MID($D1855,10,7)+0,"")</f>
        <v/>
      </c>
      <c r="K1855" s="25" t="str">
        <f>IFERROR(MID($D1855,19,7)+0,"")</f>
        <v/>
      </c>
      <c r="L1855" s="25" t="str">
        <f>IFERROR(MID($D1855,28,7)+0,"")</f>
        <v/>
      </c>
      <c r="M1855" s="25" t="str">
        <f>IF(IFERROR(MID($Q1855,1,7)+0,"")&lt;1130000,IF(INDEX(C:C,MATCH(LEFT(Q1855,7)+0,I:I,0))&lt;1130000,"",INDEX(C:C,MATCH(LEFT(Q1855,7)+0,I:I,0))),IFERROR(MID($Q1855,1,7)+0,""))</f>
        <v/>
      </c>
      <c r="N1855" s="25" t="str">
        <f>IF(IFERROR(MID($Q1855,10,7)+0,"")&lt;1130000,"",IFERROR(MID($Q1855,10,7)+0,""))</f>
        <v/>
      </c>
      <c r="O1855" s="25" t="str">
        <f>IF(IFERROR(MID($Q1855,19,7)+0,"")&lt;1130000,"",IFERROR(MID($Q1855,19,7)+0,""))</f>
        <v/>
      </c>
      <c r="P1855" s="25" t="str">
        <f>IF(M1855="","",IF(N1855="",M1855,M1855&amp;", "&amp;N1855))</f>
        <v/>
      </c>
      <c r="Q1855" s="25"/>
      <c r="R1855" s="25"/>
      <c r="S1855" s="35" t="s">
        <v>4343</v>
      </c>
      <c r="T1855" s="34" t="s">
        <v>36</v>
      </c>
      <c r="U1855" s="185">
        <v>123</v>
      </c>
      <c r="V1855" s="188">
        <v>145</v>
      </c>
      <c r="W1855" s="189">
        <v>145</v>
      </c>
      <c r="X1855" s="31">
        <v>160</v>
      </c>
      <c r="Y1855" s="90">
        <f>IFERROR(ROUND(X1855/W1855-1,2),"")</f>
        <v>0.1</v>
      </c>
      <c r="Z1855" s="31">
        <f>IF(OR(S1855="VLD MLC components",S1855="VLD MLC pipes",S1855="VLD PEX components",S1855="VLD PEX pipes",S1855="VLD PHC components",S1855="VLD PHC pipes",S1855="Controls VLD"),"По запросу",X1855)</f>
        <v>160</v>
      </c>
      <c r="AA1855" s="63">
        <f>ROUND(X1855/1.2,3)</f>
        <v>133.333</v>
      </c>
      <c r="AB1855" s="23">
        <v>120.833</v>
      </c>
      <c r="AC1855" s="190">
        <f>IFERROR(ROUND(AA1855/AB1855-1,2),"")</f>
        <v>0.1</v>
      </c>
      <c r="AD1855" s="25">
        <v>0.06</v>
      </c>
      <c r="AE1855" s="25">
        <v>1.5E-5</v>
      </c>
      <c r="AF1855" s="25">
        <v>0</v>
      </c>
      <c r="AG1855" s="25" t="s">
        <v>22</v>
      </c>
      <c r="AH1855" s="25">
        <v>0</v>
      </c>
      <c r="AI1855" s="25">
        <v>0</v>
      </c>
      <c r="AJ1855" s="25" t="s">
        <v>20</v>
      </c>
      <c r="AK1855" s="42" t="s">
        <v>19</v>
      </c>
      <c r="AL1855" s="25" t="s">
        <v>20</v>
      </c>
      <c r="AM1855" s="25">
        <v>16</v>
      </c>
      <c r="AN1855" s="25">
        <v>100</v>
      </c>
      <c r="AO1855" s="25">
        <v>60</v>
      </c>
      <c r="AP1855" s="25">
        <v>40</v>
      </c>
      <c r="AQ1855" s="25">
        <v>1.056</v>
      </c>
      <c r="AR1855" s="25">
        <v>2.4000000000000001E-4</v>
      </c>
      <c r="AS1855" s="157" t="s">
        <v>22</v>
      </c>
      <c r="AT1855" s="93">
        <v>44713</v>
      </c>
      <c r="AU1855" s="92" t="s">
        <v>3611</v>
      </c>
      <c r="AV1855" s="91" t="s">
        <v>152</v>
      </c>
      <c r="AW1855" s="92" t="s">
        <v>152</v>
      </c>
      <c r="AX1855" s="92" t="s">
        <v>48</v>
      </c>
      <c r="AY1855" s="91" t="s">
        <v>152</v>
      </c>
      <c r="AZ1855" s="23"/>
      <c r="BA1855" s="25" t="s">
        <v>4547</v>
      </c>
      <c r="BB1855" t="s">
        <v>25</v>
      </c>
      <c r="BC1855" t="e">
        <v>#N/A</v>
      </c>
      <c r="BD1855" t="e">
        <f>IF(Z1855=BC1855,"OK")</f>
        <v>#N/A</v>
      </c>
      <c r="BE1855">
        <v>0.06</v>
      </c>
      <c r="BF1855">
        <v>1.11E-4</v>
      </c>
      <c r="BG1855">
        <v>415</v>
      </c>
      <c r="BH1855">
        <v>280</v>
      </c>
      <c r="BI1855">
        <v>245</v>
      </c>
      <c r="BJ1855">
        <v>15.4</v>
      </c>
      <c r="BK1855">
        <v>2.8469000000000001E-2</v>
      </c>
      <c r="BL1855" t="str">
        <f>IF(ABS(AN1855*AO1855*AP1855/1000000000/AR1855-1)&lt;0.1,"OK","NO")</f>
        <v>OK</v>
      </c>
      <c r="BN1855" s="183"/>
    </row>
    <row r="1856" spans="1:66" ht="25.5" x14ac:dyDescent="0.25">
      <c r="A1856" s="1"/>
      <c r="B1856" s="94">
        <v>1850</v>
      </c>
      <c r="C1856" s="43">
        <v>1136796</v>
      </c>
      <c r="D1856" s="45"/>
      <c r="E1856" s="36" t="s">
        <v>4548</v>
      </c>
      <c r="F1856" s="151" t="s">
        <v>21</v>
      </c>
      <c r="G1856" s="127" t="s">
        <v>27</v>
      </c>
      <c r="H1856" s="46" t="str">
        <f>IFERROR(IFERROR(IF(SEARCH("Usystems",$E1856)&gt;0,"Usystems"),IF(SEARCH("RIIFO",$E1856)&gt;0,"RIIFO","Uponor")),"Uponor")</f>
        <v>RIIFO</v>
      </c>
      <c r="I1856" s="25" t="str">
        <f>IFERROR(MID($D1856,1,7)+0,"")</f>
        <v/>
      </c>
      <c r="J1856" s="25" t="str">
        <f>IFERROR(MID($D1856,10,7)+0,"")</f>
        <v/>
      </c>
      <c r="K1856" s="25" t="str">
        <f>IFERROR(MID($D1856,19,7)+0,"")</f>
        <v/>
      </c>
      <c r="L1856" s="25" t="str">
        <f>IFERROR(MID($D1856,28,7)+0,"")</f>
        <v/>
      </c>
      <c r="M1856" s="25">
        <f>IF(IFERROR(MID($Q1856,1,7)+0,"")&lt;1130000,IF(INDEX(C:C,MATCH(LEFT(Q1856,7)+0,I:I,0))&lt;1130000,"",INDEX(C:C,MATCH(LEFT(Q1856,7)+0,I:I,0))),IFERROR(MID($Q1856,1,7)+0,""))</f>
        <v>1237001</v>
      </c>
      <c r="N1856" s="25" t="str">
        <f>IF(IFERROR(MID($Q1856,10,7)+0,"")&lt;1130000,"",IFERROR(MID($Q1856,10,7)+0,""))</f>
        <v/>
      </c>
      <c r="O1856" s="25" t="str">
        <f>IF(IFERROR(MID($Q1856,19,7)+0,"")&lt;1130000,"",IFERROR(MID($Q1856,19,7)+0,""))</f>
        <v/>
      </c>
      <c r="P1856" s="25">
        <f>IF(M1856="","",IF(N1856="",M1856,M1856&amp;", "&amp;N1856))</f>
        <v>1237001</v>
      </c>
      <c r="Q1856" s="25">
        <v>1237001</v>
      </c>
      <c r="R1856" s="25"/>
      <c r="S1856" s="35" t="s">
        <v>4339</v>
      </c>
      <c r="T1856" s="34" t="s">
        <v>418</v>
      </c>
      <c r="U1856" s="185">
        <v>145</v>
      </c>
      <c r="V1856" s="188">
        <v>145</v>
      </c>
      <c r="W1856" s="189">
        <v>168</v>
      </c>
      <c r="X1856" s="31">
        <v>185</v>
      </c>
      <c r="Y1856" s="90">
        <f>IFERROR(ROUND(X1856/W1856-1,2),"")</f>
        <v>0.1</v>
      </c>
      <c r="Z1856" s="31">
        <f>IF(OR(S1856="VLD MLC components",S1856="VLD MLC pipes",S1856="VLD PEX components",S1856="VLD PEX pipes",S1856="VLD PHC components",S1856="VLD PHC pipes",S1856="Controls VLD"),"По запросу",X1856)</f>
        <v>185</v>
      </c>
      <c r="AA1856" s="63">
        <f>ROUND(X1856/1.2,3)</f>
        <v>154.167</v>
      </c>
      <c r="AB1856" s="23">
        <v>140</v>
      </c>
      <c r="AC1856" s="190">
        <f>IFERROR(ROUND(AA1856/AB1856-1,2),"")</f>
        <v>0.1</v>
      </c>
      <c r="AD1856" s="25">
        <v>0.112</v>
      </c>
      <c r="AE1856" s="25">
        <v>4.3636399999999996E-4</v>
      </c>
      <c r="AF1856" s="25">
        <v>0</v>
      </c>
      <c r="AG1856" s="25" t="s">
        <v>22</v>
      </c>
      <c r="AH1856" s="25">
        <v>0</v>
      </c>
      <c r="AI1856" s="25">
        <v>0</v>
      </c>
      <c r="AJ1856" s="25" t="s">
        <v>20</v>
      </c>
      <c r="AK1856" s="42" t="s">
        <v>19</v>
      </c>
      <c r="AL1856" s="25" t="s">
        <v>20</v>
      </c>
      <c r="AM1856" s="25">
        <v>500</v>
      </c>
      <c r="AN1856" s="25">
        <v>860</v>
      </c>
      <c r="AO1856" s="25">
        <v>860</v>
      </c>
      <c r="AP1856" s="25">
        <v>295</v>
      </c>
      <c r="AQ1856" s="25">
        <v>56</v>
      </c>
      <c r="AR1856" s="25">
        <v>0.21818199999999999</v>
      </c>
      <c r="AS1856" s="157" t="s">
        <v>22</v>
      </c>
      <c r="AT1856" s="93"/>
      <c r="AU1856" s="92"/>
      <c r="AV1856" s="91" t="s">
        <v>152</v>
      </c>
      <c r="AW1856" s="92" t="s">
        <v>152</v>
      </c>
      <c r="AX1856" s="92" t="s">
        <v>48</v>
      </c>
      <c r="AY1856" s="91" t="s">
        <v>152</v>
      </c>
      <c r="AZ1856" s="23"/>
      <c r="BA1856" s="25" t="s">
        <v>4547</v>
      </c>
      <c r="BB1856" t="s">
        <v>25</v>
      </c>
      <c r="BC1856" t="e">
        <v>#N/A</v>
      </c>
      <c r="BD1856" t="e">
        <f>IF(Z1856=BC1856,"OK")</f>
        <v>#N/A</v>
      </c>
      <c r="BE1856">
        <v>0.11899999999999999</v>
      </c>
      <c r="BF1856">
        <v>3.9399999999999998E-4</v>
      </c>
      <c r="BG1856">
        <v>980</v>
      </c>
      <c r="BH1856">
        <v>980</v>
      </c>
      <c r="BI1856">
        <v>205</v>
      </c>
      <c r="BJ1856">
        <v>59.5</v>
      </c>
      <c r="BK1856">
        <v>0.196882</v>
      </c>
      <c r="BL1856" t="str">
        <f>IF(ABS(AN1856*AO1856*AP1856/1000000000/AR1856-1)&lt;0.1,"OK","NO")</f>
        <v>OK</v>
      </c>
      <c r="BN1856" s="183"/>
    </row>
    <row r="1857" spans="1:66" ht="25.5" x14ac:dyDescent="0.25">
      <c r="A1857" s="1"/>
      <c r="B1857" s="94">
        <v>1851</v>
      </c>
      <c r="C1857" s="43">
        <v>1136797</v>
      </c>
      <c r="D1857" s="45"/>
      <c r="E1857" s="36" t="s">
        <v>4546</v>
      </c>
      <c r="F1857" s="151" t="s">
        <v>21</v>
      </c>
      <c r="G1857" s="127" t="s">
        <v>27</v>
      </c>
      <c r="H1857" s="46" t="str">
        <f>IFERROR(IFERROR(IF(SEARCH("Usystems",$E1857)&gt;0,"Usystems"),IF(SEARCH("RIIFO",$E1857)&gt;0,"RIIFO","Uponor")),"Uponor")</f>
        <v>RIIFO</v>
      </c>
      <c r="I1857" s="25" t="str">
        <f>IFERROR(MID($D1857,1,7)+0,"")</f>
        <v/>
      </c>
      <c r="J1857" s="25" t="str">
        <f>IFERROR(MID($D1857,10,7)+0,"")</f>
        <v/>
      </c>
      <c r="K1857" s="25" t="str">
        <f>IFERROR(MID($D1857,19,7)+0,"")</f>
        <v/>
      </c>
      <c r="L1857" s="25" t="str">
        <f>IFERROR(MID($D1857,28,7)+0,"")</f>
        <v/>
      </c>
      <c r="M1857" s="25">
        <f>IF(IFERROR(MID($Q1857,1,7)+0,"")&lt;1130000,IF(INDEX(C:C,MATCH(LEFT(Q1857,7)+0,I:I,0))&lt;1130000,"",INDEX(C:C,MATCH(LEFT(Q1857,7)+0,I:I,0))),IFERROR(MID($Q1857,1,7)+0,""))</f>
        <v>1237003</v>
      </c>
      <c r="N1857" s="25" t="str">
        <f>IF(IFERROR(MID($Q1857,10,7)+0,"")&lt;1130000,"",IFERROR(MID($Q1857,10,7)+0,""))</f>
        <v/>
      </c>
      <c r="O1857" s="25" t="str">
        <f>IF(IFERROR(MID($Q1857,19,7)+0,"")&lt;1130000,"",IFERROR(MID($Q1857,19,7)+0,""))</f>
        <v/>
      </c>
      <c r="P1857" s="25">
        <f>IF(M1857="","",IF(N1857="",M1857,M1857&amp;", "&amp;N1857))</f>
        <v>1237003</v>
      </c>
      <c r="Q1857" s="25">
        <v>1237003</v>
      </c>
      <c r="R1857" s="25"/>
      <c r="S1857" s="35" t="s">
        <v>4339</v>
      </c>
      <c r="T1857" s="34" t="s">
        <v>418</v>
      </c>
      <c r="U1857" s="185">
        <v>211</v>
      </c>
      <c r="V1857" s="188">
        <v>260</v>
      </c>
      <c r="W1857" s="189">
        <v>283</v>
      </c>
      <c r="X1857" s="31">
        <v>311</v>
      </c>
      <c r="Y1857" s="90">
        <f>IFERROR(ROUND(X1857/W1857-1,2),"")</f>
        <v>0.1</v>
      </c>
      <c r="Z1857" s="31">
        <f>IF(OR(S1857="VLD MLC components",S1857="VLD MLC pipes",S1857="VLD PEX components",S1857="VLD PEX pipes",S1857="VLD PHC components",S1857="VLD PHC pipes",S1857="Controls VLD"),"По запросу",X1857)</f>
        <v>311</v>
      </c>
      <c r="AA1857" s="63">
        <f>ROUND(X1857/1.2,3)</f>
        <v>259.16699999999997</v>
      </c>
      <c r="AB1857" s="23">
        <v>235.833</v>
      </c>
      <c r="AC1857" s="190">
        <f>IFERROR(ROUND(AA1857/AB1857-1,2),"")</f>
        <v>0.1</v>
      </c>
      <c r="AD1857" s="25">
        <v>0.26600000000000001</v>
      </c>
      <c r="AE1857" s="25">
        <v>1.575E-3</v>
      </c>
      <c r="AF1857" s="25">
        <v>0</v>
      </c>
      <c r="AG1857" s="25" t="s">
        <v>22</v>
      </c>
      <c r="AH1857" s="25">
        <v>0</v>
      </c>
      <c r="AI1857" s="25">
        <v>0</v>
      </c>
      <c r="AJ1857" s="25" t="s">
        <v>20</v>
      </c>
      <c r="AK1857" s="42" t="s">
        <v>19</v>
      </c>
      <c r="AL1857" s="25" t="s">
        <v>20</v>
      </c>
      <c r="AM1857" s="25">
        <v>50</v>
      </c>
      <c r="AN1857" s="25">
        <v>750</v>
      </c>
      <c r="AO1857" s="25">
        <v>750</v>
      </c>
      <c r="AP1857" s="25">
        <v>140</v>
      </c>
      <c r="AQ1857" s="25">
        <v>13.3</v>
      </c>
      <c r="AR1857" s="25">
        <v>7.8750000000000001E-2</v>
      </c>
      <c r="AS1857" s="157" t="s">
        <v>22</v>
      </c>
      <c r="AT1857" s="93"/>
      <c r="AU1857" s="92"/>
      <c r="AV1857" s="91" t="s">
        <v>152</v>
      </c>
      <c r="AW1857" s="92" t="s">
        <v>152</v>
      </c>
      <c r="AX1857" s="92" t="s">
        <v>48</v>
      </c>
      <c r="AY1857" s="91" t="s">
        <v>152</v>
      </c>
      <c r="AZ1857" s="23"/>
      <c r="BA1857" s="25" t="s">
        <v>4545</v>
      </c>
      <c r="BB1857" t="s">
        <v>25</v>
      </c>
      <c r="BC1857" t="e">
        <v>#N/A</v>
      </c>
      <c r="BD1857" t="e">
        <f>IF(Z1857=BC1857,"OK")</f>
        <v>#N/A</v>
      </c>
      <c r="BE1857">
        <v>0.30599999999999999</v>
      </c>
      <c r="BF1857">
        <v>1.183E-3</v>
      </c>
      <c r="BG1857">
        <v>650</v>
      </c>
      <c r="BH1857">
        <v>650</v>
      </c>
      <c r="BI1857">
        <v>140</v>
      </c>
      <c r="BJ1857">
        <v>15.299999999999999</v>
      </c>
      <c r="BK1857">
        <v>5.9150000000000001E-2</v>
      </c>
      <c r="BL1857" t="str">
        <f>IF(ABS(AN1857*AO1857*AP1857/1000000000/AR1857-1)&lt;0.1,"OK","NO")</f>
        <v>OK</v>
      </c>
      <c r="BN1857" s="183"/>
    </row>
    <row r="1858" spans="1:66" ht="25.5" x14ac:dyDescent="0.25">
      <c r="A1858" s="1"/>
      <c r="B1858" s="94">
        <v>1852</v>
      </c>
      <c r="C1858" s="43">
        <v>1136798</v>
      </c>
      <c r="D1858" s="45"/>
      <c r="E1858" s="36" t="s">
        <v>4544</v>
      </c>
      <c r="F1858" s="151" t="s">
        <v>21</v>
      </c>
      <c r="G1858" s="102" t="s">
        <v>2182</v>
      </c>
      <c r="H1858" s="46" t="str">
        <f>IFERROR(IFERROR(IF(SEARCH("Usystems",$E1858)&gt;0,"Usystems"),IF(SEARCH("RIIFO",$E1858)&gt;0,"RIIFO","Uponor")),"Uponor")</f>
        <v>RIIFO</v>
      </c>
      <c r="I1858" s="25" t="str">
        <f>IFERROR(MID($D1858,1,7)+0,"")</f>
        <v/>
      </c>
      <c r="J1858" s="25" t="str">
        <f>IFERROR(MID($D1858,10,7)+0,"")</f>
        <v/>
      </c>
      <c r="K1858" s="25" t="str">
        <f>IFERROR(MID($D1858,19,7)+0,"")</f>
        <v/>
      </c>
      <c r="L1858" s="25" t="str">
        <f>IFERROR(MID($D1858,28,7)+0,"")</f>
        <v/>
      </c>
      <c r="M1858" s="25" t="str">
        <f>IF(IFERROR(MID($Q1858,1,7)+0,"")&lt;1130000,IF(INDEX(C:C,MATCH(LEFT(Q1858,7)+0,I:I,0))&lt;1130000,"",INDEX(C:C,MATCH(LEFT(Q1858,7)+0,I:I,0))),IFERROR(MID($Q1858,1,7)+0,""))</f>
        <v/>
      </c>
      <c r="N1858" s="25" t="str">
        <f>IF(IFERROR(MID($Q1858,10,7)+0,"")&lt;1130000,"",IFERROR(MID($Q1858,10,7)+0,""))</f>
        <v/>
      </c>
      <c r="O1858" s="25" t="str">
        <f>IF(IFERROR(MID($Q1858,19,7)+0,"")&lt;1130000,"",IFERROR(MID($Q1858,19,7)+0,""))</f>
        <v/>
      </c>
      <c r="P1858" s="25" t="str">
        <f>IF(M1858="","",IF(N1858="",M1858,M1858&amp;", "&amp;N1858))</f>
        <v/>
      </c>
      <c r="Q1858" s="25"/>
      <c r="R1858" s="25"/>
      <c r="S1858" s="35" t="s">
        <v>4339</v>
      </c>
      <c r="T1858" s="34" t="s">
        <v>418</v>
      </c>
      <c r="U1858" s="185">
        <v>1655</v>
      </c>
      <c r="V1858" s="188">
        <v>2040</v>
      </c>
      <c r="W1858" s="189">
        <v>2188</v>
      </c>
      <c r="X1858" s="31">
        <v>2407</v>
      </c>
      <c r="Y1858" s="90">
        <f>IFERROR(ROUND(X1858/W1858-1,2),"")</f>
        <v>0.1</v>
      </c>
      <c r="Z1858" s="31">
        <f>IF(OR(S1858="VLD MLC components",S1858="VLD MLC pipes",S1858="VLD PEX components",S1858="VLD PEX pipes",S1858="VLD PHC components",S1858="VLD PHC pipes",S1858="Controls VLD"),"По запросу",X1858)</f>
        <v>2407</v>
      </c>
      <c r="AA1858" s="63">
        <f>ROUND(X1858/1.2,3)</f>
        <v>2005.8330000000001</v>
      </c>
      <c r="AB1858" s="23">
        <v>1823.3330000000001</v>
      </c>
      <c r="AC1858" s="190">
        <f>IFERROR(ROUND(AA1858/AB1858-1,2),"")</f>
        <v>0.1</v>
      </c>
      <c r="AD1858" s="25">
        <v>1.3219999999999998</v>
      </c>
      <c r="AE1858" s="25">
        <v>5.5159466666666662E-3</v>
      </c>
      <c r="AF1858" s="25">
        <v>0</v>
      </c>
      <c r="AG1858" s="25" t="s">
        <v>22</v>
      </c>
      <c r="AH1858" s="25">
        <v>0</v>
      </c>
      <c r="AI1858" s="25">
        <v>0</v>
      </c>
      <c r="AJ1858" s="25" t="s">
        <v>20</v>
      </c>
      <c r="AK1858" s="42" t="s">
        <v>19</v>
      </c>
      <c r="AL1858" s="25" t="s">
        <v>20</v>
      </c>
      <c r="AM1858" s="25">
        <v>15</v>
      </c>
      <c r="AN1858" s="25">
        <v>5050</v>
      </c>
      <c r="AO1858" s="25">
        <v>128</v>
      </c>
      <c r="AP1858" s="25">
        <v>128</v>
      </c>
      <c r="AQ1858" s="25">
        <v>19.829999999999998</v>
      </c>
      <c r="AR1858" s="25">
        <v>8.2739199999999999E-2</v>
      </c>
      <c r="AS1858" s="157">
        <v>0</v>
      </c>
      <c r="AT1858" s="93"/>
      <c r="AU1858" s="92"/>
      <c r="AV1858" s="91" t="s">
        <v>152</v>
      </c>
      <c r="AW1858" s="92" t="s">
        <v>152</v>
      </c>
      <c r="AX1858" s="92" t="s">
        <v>48</v>
      </c>
      <c r="AY1858" s="91" t="s">
        <v>152</v>
      </c>
      <c r="AZ1858" s="23" t="s">
        <v>24</v>
      </c>
      <c r="BA1858" s="25" t="s">
        <v>4543</v>
      </c>
      <c r="BB1858" t="s">
        <v>25</v>
      </c>
      <c r="BC1858" t="e">
        <v>#N/A</v>
      </c>
      <c r="BD1858" t="e">
        <f>IF(Z1858=BC1858,"OK")</f>
        <v>#N/A</v>
      </c>
      <c r="BE1858">
        <v>1.3220000000000001</v>
      </c>
      <c r="BF1858">
        <v>2.5000000000000005E-3</v>
      </c>
      <c r="BG1858" t="s">
        <v>22</v>
      </c>
      <c r="BH1858" t="s">
        <v>22</v>
      </c>
      <c r="BI1858" t="s">
        <v>22</v>
      </c>
      <c r="BJ1858">
        <v>19.830000000000002</v>
      </c>
      <c r="BK1858" t="s">
        <v>22</v>
      </c>
      <c r="BL1858" t="str">
        <f>IF(ABS(AN1858*AO1858*AP1858/1000000000/AR1858-1)&lt;0.1,"OK","NO")</f>
        <v>OK</v>
      </c>
      <c r="BN1858" s="183"/>
    </row>
    <row r="1859" spans="1:66" ht="25.5" x14ac:dyDescent="0.25">
      <c r="A1859" s="1"/>
      <c r="B1859" s="94">
        <v>1853</v>
      </c>
      <c r="C1859" s="43">
        <v>1136799</v>
      </c>
      <c r="D1859" s="45"/>
      <c r="E1859" s="36" t="s">
        <v>4542</v>
      </c>
      <c r="F1859" s="151" t="s">
        <v>21</v>
      </c>
      <c r="G1859" s="102" t="s">
        <v>2182</v>
      </c>
      <c r="H1859" s="46" t="str">
        <f>IFERROR(IFERROR(IF(SEARCH("Usystems",$E1859)&gt;0,"Usystems"),IF(SEARCH("RIIFO",$E1859)&gt;0,"RIIFO","Uponor")),"Uponor")</f>
        <v>RIIFO</v>
      </c>
      <c r="I1859" s="25" t="str">
        <f>IFERROR(MID($D1859,1,7)+0,"")</f>
        <v/>
      </c>
      <c r="J1859" s="25" t="str">
        <f>IFERROR(MID($D1859,10,7)+0,"")</f>
        <v/>
      </c>
      <c r="K1859" s="25" t="str">
        <f>IFERROR(MID($D1859,19,7)+0,"")</f>
        <v/>
      </c>
      <c r="L1859" s="25" t="str">
        <f>IFERROR(MID($D1859,28,7)+0,"")</f>
        <v/>
      </c>
      <c r="M1859" s="25" t="str">
        <f>IF(IFERROR(MID($Q1859,1,7)+0,"")&lt;1130000,IF(INDEX(C:C,MATCH(LEFT(Q1859,7)+0,I:I,0))&lt;1130000,"",INDEX(C:C,MATCH(LEFT(Q1859,7)+0,I:I,0))),IFERROR(MID($Q1859,1,7)+0,""))</f>
        <v/>
      </c>
      <c r="N1859" s="25" t="str">
        <f>IF(IFERROR(MID($Q1859,10,7)+0,"")&lt;1130000,"",IFERROR(MID($Q1859,10,7)+0,""))</f>
        <v/>
      </c>
      <c r="O1859" s="25" t="str">
        <f>IF(IFERROR(MID($Q1859,19,7)+0,"")&lt;1130000,"",IFERROR(MID($Q1859,19,7)+0,""))</f>
        <v/>
      </c>
      <c r="P1859" s="25" t="str">
        <f>IF(M1859="","",IF(N1859="",M1859,M1859&amp;", "&amp;N1859))</f>
        <v/>
      </c>
      <c r="Q1859" s="25"/>
      <c r="R1859" s="25"/>
      <c r="S1859" s="35" t="s">
        <v>4339</v>
      </c>
      <c r="T1859" s="34" t="s">
        <v>418</v>
      </c>
      <c r="U1859" s="185">
        <v>4687</v>
      </c>
      <c r="V1859" s="188">
        <v>5778</v>
      </c>
      <c r="W1859" s="189">
        <v>6292</v>
      </c>
      <c r="X1859" s="31">
        <v>6921</v>
      </c>
      <c r="Y1859" s="90">
        <f>IFERROR(ROUND(X1859/W1859-1,2),"")</f>
        <v>0.1</v>
      </c>
      <c r="Z1859" s="31">
        <f>IF(OR(S1859="VLD MLC components",S1859="VLD MLC pipes",S1859="VLD PEX components",S1859="VLD PEX pipes",S1859="VLD PHC components",S1859="VLD PHC pipes",S1859="Controls VLD"),"По запросу",X1859)</f>
        <v>6921</v>
      </c>
      <c r="AA1859" s="63">
        <f>ROUND(X1859/1.2,3)</f>
        <v>5767.5</v>
      </c>
      <c r="AB1859" s="23">
        <v>5243.3329999999996</v>
      </c>
      <c r="AC1859" s="190">
        <f>IFERROR(ROUND(AA1859/AB1859-1,2),"")</f>
        <v>0.1</v>
      </c>
      <c r="AD1859" s="25">
        <v>2.6599999999999997</v>
      </c>
      <c r="AE1859" s="25">
        <v>9.729666666666666E-3</v>
      </c>
      <c r="AF1859" s="25">
        <v>0</v>
      </c>
      <c r="AG1859" s="25" t="s">
        <v>22</v>
      </c>
      <c r="AH1859" s="25">
        <v>0</v>
      </c>
      <c r="AI1859" s="25">
        <v>0</v>
      </c>
      <c r="AJ1859" s="25" t="s">
        <v>20</v>
      </c>
      <c r="AK1859" s="42" t="s">
        <v>19</v>
      </c>
      <c r="AL1859" s="25" t="s">
        <v>20</v>
      </c>
      <c r="AM1859" s="25">
        <v>15</v>
      </c>
      <c r="AN1859" s="25">
        <v>5050</v>
      </c>
      <c r="AO1859" s="25">
        <v>170</v>
      </c>
      <c r="AP1859" s="25">
        <v>170</v>
      </c>
      <c r="AQ1859" s="25">
        <v>39.9</v>
      </c>
      <c r="AR1859" s="25">
        <v>0.14594499999999999</v>
      </c>
      <c r="AS1859" s="157" t="s">
        <v>22</v>
      </c>
      <c r="AT1859" s="93"/>
      <c r="AU1859" s="92"/>
      <c r="AV1859" s="91" t="s">
        <v>152</v>
      </c>
      <c r="AW1859" s="92" t="s">
        <v>152</v>
      </c>
      <c r="AX1859" s="92" t="s">
        <v>48</v>
      </c>
      <c r="AY1859" s="91" t="s">
        <v>152</v>
      </c>
      <c r="AZ1859" s="23" t="s">
        <v>24</v>
      </c>
      <c r="BA1859" s="25" t="s">
        <v>4541</v>
      </c>
      <c r="BB1859" t="s">
        <v>25</v>
      </c>
      <c r="BC1859" t="e">
        <v>#N/A</v>
      </c>
      <c r="BD1859" t="e">
        <f>IF(Z1859=BC1859,"OK")</f>
        <v>#N/A</v>
      </c>
      <c r="BE1859">
        <v>2.617</v>
      </c>
      <c r="BF1859">
        <v>5.6249999999999998E-3</v>
      </c>
      <c r="BG1859" t="s">
        <v>22</v>
      </c>
      <c r="BH1859" t="s">
        <v>22</v>
      </c>
      <c r="BI1859" t="s">
        <v>22</v>
      </c>
      <c r="BJ1859">
        <v>39.255000000000003</v>
      </c>
      <c r="BK1859" t="s">
        <v>22</v>
      </c>
      <c r="BL1859" t="str">
        <f>IF(ABS(AN1859*AO1859*AP1859/1000000000/AR1859-1)&lt;0.1,"OK","NO")</f>
        <v>OK</v>
      </c>
      <c r="BN1859" s="183"/>
    </row>
    <row r="1860" spans="1:66" ht="38.25" x14ac:dyDescent="0.25">
      <c r="A1860" s="1"/>
      <c r="B1860" s="94">
        <v>1854</v>
      </c>
      <c r="C1860" s="43">
        <v>1136800</v>
      </c>
      <c r="D1860" s="45"/>
      <c r="E1860" s="36" t="s">
        <v>4540</v>
      </c>
      <c r="F1860" s="151" t="s">
        <v>21</v>
      </c>
      <c r="G1860" s="28" t="s">
        <v>2182</v>
      </c>
      <c r="H1860" s="46" t="str">
        <f>IFERROR(IFERROR(IF(SEARCH("Usystems",$E1860)&gt;0,"Usystems"),IF(SEARCH("RIIFO",$E1860)&gt;0,"RIIFO","Uponor")),"Uponor")</f>
        <v>RIIFO</v>
      </c>
      <c r="I1860" s="25" t="str">
        <f>IFERROR(MID($D1860,1,7)+0,"")</f>
        <v/>
      </c>
      <c r="J1860" s="25" t="str">
        <f>IFERROR(MID($D1860,10,7)+0,"")</f>
        <v/>
      </c>
      <c r="K1860" s="25" t="str">
        <f>IFERROR(MID($D1860,19,7)+0,"")</f>
        <v/>
      </c>
      <c r="L1860" s="25" t="str">
        <f>IFERROR(MID($D1860,28,7)+0,"")</f>
        <v/>
      </c>
      <c r="M1860" s="25" t="str">
        <f>IF(IFERROR(MID($Q1860,1,7)+0,"")&lt;1130000,IF(INDEX(C:C,MATCH(LEFT(Q1860,7)+0,I:I,0))&lt;1130000,"",INDEX(C:C,MATCH(LEFT(Q1860,7)+0,I:I,0))),IFERROR(MID($Q1860,1,7)+0,""))</f>
        <v/>
      </c>
      <c r="N1860" s="25" t="str">
        <f>IF(IFERROR(MID($Q1860,10,7)+0,"")&lt;1130000,"",IFERROR(MID($Q1860,10,7)+0,""))</f>
        <v/>
      </c>
      <c r="O1860" s="25" t="str">
        <f>IF(IFERROR(MID($Q1860,19,7)+0,"")&lt;1130000,"",IFERROR(MID($Q1860,19,7)+0,""))</f>
        <v/>
      </c>
      <c r="P1860" s="25" t="str">
        <f>IF(M1860="","",IF(N1860="",M1860,M1860&amp;", "&amp;N1860))</f>
        <v/>
      </c>
      <c r="Q1860" s="25"/>
      <c r="R1860" s="25"/>
      <c r="S1860" s="35" t="s">
        <v>4339</v>
      </c>
      <c r="T1860" s="34" t="s">
        <v>418</v>
      </c>
      <c r="U1860" s="185">
        <v>193</v>
      </c>
      <c r="V1860" s="188">
        <v>193</v>
      </c>
      <c r="W1860" s="189">
        <v>236</v>
      </c>
      <c r="X1860" s="31">
        <v>260</v>
      </c>
      <c r="Y1860" s="90">
        <f>IFERROR(ROUND(X1860/W1860-1,2),"")</f>
        <v>0.1</v>
      </c>
      <c r="Z1860" s="31">
        <f>IF(OR(S1860="VLD MLC components",S1860="VLD MLC pipes",S1860="VLD PEX components",S1860="VLD PEX pipes",S1860="VLD PHC components",S1860="VLD PHC pipes",S1860="Controls VLD"),"По запросу",X1860)</f>
        <v>260</v>
      </c>
      <c r="AA1860" s="63">
        <f>ROUND(X1860/1.2,3)</f>
        <v>216.667</v>
      </c>
      <c r="AB1860" s="23">
        <v>196.667</v>
      </c>
      <c r="AC1860" s="190">
        <f>IFERROR(ROUND(AA1860/AB1860-1,2),"")</f>
        <v>0.1</v>
      </c>
      <c r="AD1860" s="25">
        <v>0.161</v>
      </c>
      <c r="AE1860" s="25">
        <v>1.5332799999999999E-3</v>
      </c>
      <c r="AF1860" s="25">
        <v>0</v>
      </c>
      <c r="AG1860" s="25" t="s">
        <v>22</v>
      </c>
      <c r="AH1860" s="25">
        <v>0</v>
      </c>
      <c r="AI1860" s="25">
        <v>0</v>
      </c>
      <c r="AJ1860" s="25" t="s">
        <v>20</v>
      </c>
      <c r="AK1860" s="42" t="s">
        <v>19</v>
      </c>
      <c r="AL1860" s="25" t="s">
        <v>20</v>
      </c>
      <c r="AM1860" s="25">
        <v>50</v>
      </c>
      <c r="AN1860" s="25">
        <v>740</v>
      </c>
      <c r="AO1860" s="25">
        <v>740</v>
      </c>
      <c r="AP1860" s="25">
        <v>140</v>
      </c>
      <c r="AQ1860" s="25">
        <v>8.0500000000000007</v>
      </c>
      <c r="AR1860" s="25">
        <v>7.6663999999999996E-2</v>
      </c>
      <c r="AS1860" s="157" t="s">
        <v>22</v>
      </c>
      <c r="AT1860" s="93"/>
      <c r="AU1860" s="92"/>
      <c r="AV1860" s="91" t="s">
        <v>152</v>
      </c>
      <c r="AW1860" s="92" t="s">
        <v>152</v>
      </c>
      <c r="AX1860" s="92" t="s">
        <v>48</v>
      </c>
      <c r="AY1860" s="91" t="s">
        <v>152</v>
      </c>
      <c r="AZ1860" s="23" t="s">
        <v>24</v>
      </c>
      <c r="BA1860" s="25" t="s">
        <v>4538</v>
      </c>
      <c r="BB1860" t="s">
        <v>25</v>
      </c>
      <c r="BC1860" t="e">
        <v>#N/A</v>
      </c>
      <c r="BD1860" t="e">
        <f>IF(Z1860=BC1860,"OK")</f>
        <v>#N/A</v>
      </c>
      <c r="BE1860">
        <v>0.161</v>
      </c>
      <c r="BF1860">
        <v>6.2500000000000012E-4</v>
      </c>
      <c r="BG1860" t="s">
        <v>22</v>
      </c>
      <c r="BH1860" t="s">
        <v>22</v>
      </c>
      <c r="BI1860" t="s">
        <v>22</v>
      </c>
      <c r="BJ1860">
        <v>8.0500000000000007</v>
      </c>
      <c r="BK1860" t="s">
        <v>22</v>
      </c>
      <c r="BL1860" t="str">
        <f>IF(ABS(AN1860*AO1860*AP1860/1000000000/AR1860-1)&lt;0.1,"OK","NO")</f>
        <v>OK</v>
      </c>
      <c r="BN1860" s="183"/>
    </row>
    <row r="1861" spans="1:66" ht="38.25" x14ac:dyDescent="0.25">
      <c r="A1861" s="1"/>
      <c r="B1861" s="94">
        <v>1855</v>
      </c>
      <c r="C1861" s="43">
        <v>1136801</v>
      </c>
      <c r="D1861" s="45"/>
      <c r="E1861" s="36" t="s">
        <v>4539</v>
      </c>
      <c r="F1861" s="151" t="s">
        <v>21</v>
      </c>
      <c r="G1861" s="28" t="s">
        <v>2182</v>
      </c>
      <c r="H1861" s="46" t="str">
        <f>IFERROR(IFERROR(IF(SEARCH("Usystems",$E1861)&gt;0,"Usystems"),IF(SEARCH("RIIFO",$E1861)&gt;0,"RIIFO","Uponor")),"Uponor")</f>
        <v>RIIFO</v>
      </c>
      <c r="I1861" s="25" t="str">
        <f>IFERROR(MID($D1861,1,7)+0,"")</f>
        <v/>
      </c>
      <c r="J1861" s="25" t="str">
        <f>IFERROR(MID($D1861,10,7)+0,"")</f>
        <v/>
      </c>
      <c r="K1861" s="25" t="str">
        <f>IFERROR(MID($D1861,19,7)+0,"")</f>
        <v/>
      </c>
      <c r="L1861" s="25" t="str">
        <f>IFERROR(MID($D1861,28,7)+0,"")</f>
        <v/>
      </c>
      <c r="M1861" s="25" t="str">
        <f>IF(IFERROR(MID($Q1861,1,7)+0,"")&lt;1130000,IF(INDEX(C:C,MATCH(LEFT(Q1861,7)+0,I:I,0))&lt;1130000,"",INDEX(C:C,MATCH(LEFT(Q1861,7)+0,I:I,0))),IFERROR(MID($Q1861,1,7)+0,""))</f>
        <v/>
      </c>
      <c r="N1861" s="25" t="str">
        <f>IF(IFERROR(MID($Q1861,10,7)+0,"")&lt;1130000,"",IFERROR(MID($Q1861,10,7)+0,""))</f>
        <v/>
      </c>
      <c r="O1861" s="25" t="str">
        <f>IF(IFERROR(MID($Q1861,19,7)+0,"")&lt;1130000,"",IFERROR(MID($Q1861,19,7)+0,""))</f>
        <v/>
      </c>
      <c r="P1861" s="25" t="str">
        <f>IF(M1861="","",IF(N1861="",M1861,M1861&amp;", "&amp;N1861))</f>
        <v/>
      </c>
      <c r="Q1861" s="25"/>
      <c r="R1861" s="25"/>
      <c r="S1861" s="35" t="s">
        <v>4339</v>
      </c>
      <c r="T1861" s="34" t="s">
        <v>418</v>
      </c>
      <c r="U1861" s="185">
        <v>193</v>
      </c>
      <c r="V1861" s="188">
        <v>193</v>
      </c>
      <c r="W1861" s="189">
        <v>236</v>
      </c>
      <c r="X1861" s="31">
        <v>260</v>
      </c>
      <c r="Y1861" s="90">
        <f>IFERROR(ROUND(X1861/W1861-1,2),"")</f>
        <v>0.1</v>
      </c>
      <c r="Z1861" s="31">
        <f>IF(OR(S1861="VLD MLC components",S1861="VLD MLC pipes",S1861="VLD PEX components",S1861="VLD PEX pipes",S1861="VLD PHC components",S1861="VLD PHC pipes",S1861="Controls VLD"),"По запросу",X1861)</f>
        <v>260</v>
      </c>
      <c r="AA1861" s="63">
        <f>ROUND(X1861/1.2,3)</f>
        <v>216.667</v>
      </c>
      <c r="AB1861" s="23">
        <v>196.667</v>
      </c>
      <c r="AC1861" s="190">
        <f>IFERROR(ROUND(AA1861/AB1861-1,2),"")</f>
        <v>0.1</v>
      </c>
      <c r="AD1861" s="25">
        <v>0.161</v>
      </c>
      <c r="AE1861" s="25">
        <v>1.5332799999999999E-3</v>
      </c>
      <c r="AF1861" s="25">
        <v>0</v>
      </c>
      <c r="AG1861" s="25" t="s">
        <v>22</v>
      </c>
      <c r="AH1861" s="25">
        <v>0</v>
      </c>
      <c r="AI1861" s="25">
        <v>0</v>
      </c>
      <c r="AJ1861" s="25" t="s">
        <v>20</v>
      </c>
      <c r="AK1861" s="42" t="s">
        <v>19</v>
      </c>
      <c r="AL1861" s="25" t="s">
        <v>20</v>
      </c>
      <c r="AM1861" s="25">
        <v>50</v>
      </c>
      <c r="AN1861" s="25">
        <v>740</v>
      </c>
      <c r="AO1861" s="25">
        <v>740</v>
      </c>
      <c r="AP1861" s="25">
        <v>140</v>
      </c>
      <c r="AQ1861" s="25">
        <v>8.0500000000000007</v>
      </c>
      <c r="AR1861" s="25">
        <v>7.6663999999999996E-2</v>
      </c>
      <c r="AS1861" s="157" t="s">
        <v>22</v>
      </c>
      <c r="AT1861" s="93"/>
      <c r="AU1861" s="92"/>
      <c r="AV1861" s="91" t="s">
        <v>152</v>
      </c>
      <c r="AW1861" s="92" t="s">
        <v>152</v>
      </c>
      <c r="AX1861" s="92" t="s">
        <v>48</v>
      </c>
      <c r="AY1861" s="91" t="s">
        <v>152</v>
      </c>
      <c r="AZ1861" s="23" t="s">
        <v>24</v>
      </c>
      <c r="BA1861" s="25" t="s">
        <v>4538</v>
      </c>
      <c r="BB1861" t="s">
        <v>25</v>
      </c>
      <c r="BC1861" t="e">
        <v>#N/A</v>
      </c>
      <c r="BD1861" t="e">
        <f>IF(Z1861=BC1861,"OK")</f>
        <v>#N/A</v>
      </c>
      <c r="BE1861">
        <v>0.161</v>
      </c>
      <c r="BF1861">
        <v>6.2500000000000012E-4</v>
      </c>
      <c r="BG1861" t="s">
        <v>22</v>
      </c>
      <c r="BH1861" t="s">
        <v>22</v>
      </c>
      <c r="BI1861" t="s">
        <v>22</v>
      </c>
      <c r="BJ1861">
        <v>8.0500000000000007</v>
      </c>
      <c r="BK1861" t="s">
        <v>22</v>
      </c>
      <c r="BL1861" t="str">
        <f>IF(ABS(AN1861*AO1861*AP1861/1000000000/AR1861-1)&lt;0.1,"OK","NO")</f>
        <v>OK</v>
      </c>
      <c r="BN1861" s="183"/>
    </row>
    <row r="1862" spans="1:66" ht="25.5" x14ac:dyDescent="0.25">
      <c r="A1862" s="1"/>
      <c r="B1862" s="94">
        <v>1856</v>
      </c>
      <c r="C1862" s="43">
        <v>1136802</v>
      </c>
      <c r="D1862" s="45"/>
      <c r="E1862" s="36" t="s">
        <v>4537</v>
      </c>
      <c r="F1862" s="151" t="s">
        <v>21</v>
      </c>
      <c r="G1862" s="102" t="s">
        <v>2182</v>
      </c>
      <c r="H1862" s="46" t="str">
        <f>IFERROR(IFERROR(IF(SEARCH("Usystems",$E1862)&gt;0,"Usystems"),IF(SEARCH("RIIFO",$E1862)&gt;0,"RIIFO","Uponor")),"Uponor")</f>
        <v>RIIFO</v>
      </c>
      <c r="I1862" s="25" t="str">
        <f>IFERROR(MID($D1862,1,7)+0,"")</f>
        <v/>
      </c>
      <c r="J1862" s="25" t="str">
        <f>IFERROR(MID($D1862,10,7)+0,"")</f>
        <v/>
      </c>
      <c r="K1862" s="25" t="str">
        <f>IFERROR(MID($D1862,19,7)+0,"")</f>
        <v/>
      </c>
      <c r="L1862" s="25" t="str">
        <f>IFERROR(MID($D1862,28,7)+0,"")</f>
        <v/>
      </c>
      <c r="M1862" s="25" t="str">
        <f>IF(IFERROR(MID($Q1862,1,7)+0,"")&lt;1130000,IF(INDEX(C:C,MATCH(LEFT(Q1862,7)+0,I:I,0))&lt;1130000,"",INDEX(C:C,MATCH(LEFT(Q1862,7)+0,I:I,0))),IFERROR(MID($Q1862,1,7)+0,""))</f>
        <v/>
      </c>
      <c r="N1862" s="25" t="str">
        <f>IF(IFERROR(MID($Q1862,10,7)+0,"")&lt;1130000,"",IFERROR(MID($Q1862,10,7)+0,""))</f>
        <v/>
      </c>
      <c r="O1862" s="25" t="str">
        <f>IF(IFERROR(MID($Q1862,19,7)+0,"")&lt;1130000,"",IFERROR(MID($Q1862,19,7)+0,""))</f>
        <v/>
      </c>
      <c r="P1862" s="25" t="str">
        <f>IF(M1862="","",IF(N1862="",M1862,M1862&amp;", "&amp;N1862))</f>
        <v/>
      </c>
      <c r="Q1862" s="25"/>
      <c r="R1862" s="25"/>
      <c r="S1862" s="35" t="s">
        <v>4324</v>
      </c>
      <c r="T1862" s="34" t="s">
        <v>36</v>
      </c>
      <c r="U1862" s="185">
        <v>2432</v>
      </c>
      <c r="V1862" s="188">
        <v>2998</v>
      </c>
      <c r="W1862" s="189">
        <v>3280</v>
      </c>
      <c r="X1862" s="31">
        <v>3608</v>
      </c>
      <c r="Y1862" s="90">
        <f>IFERROR(ROUND(X1862/W1862-1,2),"")</f>
        <v>0.1</v>
      </c>
      <c r="Z1862" s="31">
        <f>IF(OR(S1862="VLD MLC components",S1862="VLD MLC pipes",S1862="VLD PEX components",S1862="VLD PEX pipes",S1862="VLD PHC components",S1862="VLD PHC pipes",S1862="Controls VLD"),"По запросу",X1862)</f>
        <v>3608</v>
      </c>
      <c r="AA1862" s="63">
        <f>ROUND(X1862/1.2,3)</f>
        <v>3006.6669999999999</v>
      </c>
      <c r="AB1862" s="23">
        <v>2733.3330000000001</v>
      </c>
      <c r="AC1862" s="190">
        <f>IFERROR(ROUND(AA1862/AB1862-1,2),"")</f>
        <v>0.1</v>
      </c>
      <c r="AD1862" s="25">
        <v>0.41599999999999998</v>
      </c>
      <c r="AE1862" s="25">
        <v>2.31E-4</v>
      </c>
      <c r="AF1862" s="25">
        <v>0</v>
      </c>
      <c r="AG1862" s="25" t="s">
        <v>22</v>
      </c>
      <c r="AH1862" s="25">
        <v>0</v>
      </c>
      <c r="AI1862" s="25">
        <v>0</v>
      </c>
      <c r="AJ1862" s="25" t="s">
        <v>20</v>
      </c>
      <c r="AK1862" s="42" t="s">
        <v>19</v>
      </c>
      <c r="AL1862" s="25" t="s">
        <v>20</v>
      </c>
      <c r="AM1862" s="25">
        <v>1</v>
      </c>
      <c r="AN1862" s="25">
        <v>60</v>
      </c>
      <c r="AO1862" s="25">
        <v>70</v>
      </c>
      <c r="AP1862" s="25">
        <v>55</v>
      </c>
      <c r="AQ1862" s="137">
        <v>0.39</v>
      </c>
      <c r="AR1862" s="25">
        <v>2.31E-4</v>
      </c>
      <c r="AS1862" s="157" t="s">
        <v>22</v>
      </c>
      <c r="AT1862" s="93"/>
      <c r="AU1862" s="92"/>
      <c r="AV1862" s="91" t="s">
        <v>152</v>
      </c>
      <c r="AW1862" s="92" t="s">
        <v>152</v>
      </c>
      <c r="AX1862" s="92" t="s">
        <v>48</v>
      </c>
      <c r="AY1862" s="91" t="s">
        <v>152</v>
      </c>
      <c r="AZ1862" s="23" t="s">
        <v>24</v>
      </c>
      <c r="BA1862" s="25" t="s">
        <v>4536</v>
      </c>
      <c r="BB1862" t="s">
        <v>25</v>
      </c>
      <c r="BC1862" t="e">
        <v>#N/A</v>
      </c>
      <c r="BD1862" t="e">
        <f>IF(Z1862=BC1862,"OK")</f>
        <v>#N/A</v>
      </c>
      <c r="BE1862">
        <v>0.41599999999999998</v>
      </c>
      <c r="BF1862">
        <v>4.8709090909090913E-4</v>
      </c>
      <c r="BG1862" t="s">
        <v>22</v>
      </c>
      <c r="BH1862" t="s">
        <v>22</v>
      </c>
      <c r="BI1862" t="s">
        <v>22</v>
      </c>
      <c r="BJ1862">
        <v>13.728</v>
      </c>
      <c r="BK1862" t="s">
        <v>22</v>
      </c>
      <c r="BL1862" t="str">
        <f>IF(ABS(AN1862*AO1862*AP1862/1000000000/AR1862-1)&lt;0.1,"OK","NO")</f>
        <v>OK</v>
      </c>
      <c r="BN1862" s="183"/>
    </row>
    <row r="1863" spans="1:66" ht="25.5" x14ac:dyDescent="0.25">
      <c r="A1863" s="1"/>
      <c r="B1863" s="94">
        <v>1857</v>
      </c>
      <c r="C1863" s="43">
        <v>1136803</v>
      </c>
      <c r="D1863" s="45"/>
      <c r="E1863" s="36" t="s">
        <v>4535</v>
      </c>
      <c r="F1863" s="151" t="s">
        <v>21</v>
      </c>
      <c r="G1863" s="102" t="s">
        <v>2182</v>
      </c>
      <c r="H1863" s="46" t="str">
        <f>IFERROR(IFERROR(IF(SEARCH("Usystems",$E1863)&gt;0,"Usystems"),IF(SEARCH("RIIFO",$E1863)&gt;0,"RIIFO","Uponor")),"Uponor")</f>
        <v>RIIFO</v>
      </c>
      <c r="I1863" s="25" t="str">
        <f>IFERROR(MID($D1863,1,7)+0,"")</f>
        <v/>
      </c>
      <c r="J1863" s="25" t="str">
        <f>IFERROR(MID($D1863,10,7)+0,"")</f>
        <v/>
      </c>
      <c r="K1863" s="25" t="str">
        <f>IFERROR(MID($D1863,19,7)+0,"")</f>
        <v/>
      </c>
      <c r="L1863" s="25" t="str">
        <f>IFERROR(MID($D1863,28,7)+0,"")</f>
        <v/>
      </c>
      <c r="M1863" s="25" t="str">
        <f>IF(IFERROR(MID($Q1863,1,7)+0,"")&lt;1130000,IF(INDEX(C:C,MATCH(LEFT(Q1863,7)+0,I:I,0))&lt;1130000,"",INDEX(C:C,MATCH(LEFT(Q1863,7)+0,I:I,0))),IFERROR(MID($Q1863,1,7)+0,""))</f>
        <v/>
      </c>
      <c r="N1863" s="25" t="str">
        <f>IF(IFERROR(MID($Q1863,10,7)+0,"")&lt;1130000,"",IFERROR(MID($Q1863,10,7)+0,""))</f>
        <v/>
      </c>
      <c r="O1863" s="25" t="str">
        <f>IF(IFERROR(MID($Q1863,19,7)+0,"")&lt;1130000,"",IFERROR(MID($Q1863,19,7)+0,""))</f>
        <v/>
      </c>
      <c r="P1863" s="25" t="str">
        <f>IF(M1863="","",IF(N1863="",M1863,M1863&amp;", "&amp;N1863))</f>
        <v/>
      </c>
      <c r="Q1863" s="25"/>
      <c r="R1863" s="25"/>
      <c r="S1863" s="35" t="s">
        <v>4324</v>
      </c>
      <c r="T1863" s="34" t="s">
        <v>36</v>
      </c>
      <c r="U1863" s="185">
        <v>4749</v>
      </c>
      <c r="V1863" s="188">
        <v>5855</v>
      </c>
      <c r="W1863" s="189">
        <v>6457</v>
      </c>
      <c r="X1863" s="31">
        <v>7103</v>
      </c>
      <c r="Y1863" s="90">
        <f>IFERROR(ROUND(X1863/W1863-1,2),"")</f>
        <v>0.1</v>
      </c>
      <c r="Z1863" s="31">
        <f>IF(OR(S1863="VLD MLC components",S1863="VLD MLC pipes",S1863="VLD PEX components",S1863="VLD PEX pipes",S1863="VLD PHC components",S1863="VLD PHC pipes",S1863="Controls VLD"),"По запросу",X1863)</f>
        <v>7103</v>
      </c>
      <c r="AA1863" s="63">
        <f>ROUND(X1863/1.2,3)</f>
        <v>5919.1670000000004</v>
      </c>
      <c r="AB1863" s="23">
        <v>5380.8329999999996</v>
      </c>
      <c r="AC1863" s="190">
        <f>IFERROR(ROUND(AA1863/AB1863-1,2),"")</f>
        <v>0.1</v>
      </c>
      <c r="AD1863" s="25">
        <v>0.89300000000000002</v>
      </c>
      <c r="AE1863" s="25">
        <v>3.9199999999999999E-4</v>
      </c>
      <c r="AF1863" s="25">
        <v>0</v>
      </c>
      <c r="AG1863" s="25" t="s">
        <v>22</v>
      </c>
      <c r="AH1863" s="25">
        <v>0</v>
      </c>
      <c r="AI1863" s="25">
        <v>0</v>
      </c>
      <c r="AJ1863" s="25" t="s">
        <v>20</v>
      </c>
      <c r="AK1863" s="42" t="s">
        <v>19</v>
      </c>
      <c r="AL1863" s="25" t="s">
        <v>20</v>
      </c>
      <c r="AM1863" s="25">
        <v>1</v>
      </c>
      <c r="AN1863" s="25">
        <v>80</v>
      </c>
      <c r="AO1863" s="25">
        <v>70</v>
      </c>
      <c r="AP1863" s="25">
        <v>70</v>
      </c>
      <c r="AQ1863" s="137">
        <v>0.83</v>
      </c>
      <c r="AR1863" s="25">
        <v>3.9199999999999999E-4</v>
      </c>
      <c r="AS1863" s="157" t="s">
        <v>22</v>
      </c>
      <c r="AT1863" s="93"/>
      <c r="AU1863" s="92"/>
      <c r="AV1863" s="91" t="s">
        <v>152</v>
      </c>
      <c r="AW1863" s="92" t="s">
        <v>152</v>
      </c>
      <c r="AX1863" s="92" t="s">
        <v>48</v>
      </c>
      <c r="AY1863" s="91" t="s">
        <v>152</v>
      </c>
      <c r="AZ1863" s="23" t="s">
        <v>24</v>
      </c>
      <c r="BA1863" s="25" t="s">
        <v>4534</v>
      </c>
      <c r="BB1863" t="s">
        <v>25</v>
      </c>
      <c r="BC1863" t="e">
        <v>#N/A</v>
      </c>
      <c r="BD1863" t="e">
        <f>IF(Z1863=BC1863,"OK")</f>
        <v>#N/A</v>
      </c>
      <c r="BE1863">
        <v>0.89300000000000002</v>
      </c>
      <c r="BF1863">
        <v>7.3761800000000011E-4</v>
      </c>
      <c r="BG1863" t="s">
        <v>22</v>
      </c>
      <c r="BH1863" t="s">
        <v>22</v>
      </c>
      <c r="BI1863" t="s">
        <v>22</v>
      </c>
      <c r="BJ1863">
        <v>13.395</v>
      </c>
      <c r="BK1863" t="s">
        <v>22</v>
      </c>
      <c r="BL1863" t="str">
        <f>IF(ABS(AN1863*AO1863*AP1863/1000000000/AR1863-1)&lt;0.1,"OK","NO")</f>
        <v>OK</v>
      </c>
      <c r="BN1863" s="183"/>
    </row>
    <row r="1864" spans="1:66" ht="25.5" x14ac:dyDescent="0.25">
      <c r="A1864" s="1"/>
      <c r="B1864" s="94">
        <v>1858</v>
      </c>
      <c r="C1864" s="43">
        <v>1136804</v>
      </c>
      <c r="D1864" s="45"/>
      <c r="E1864" s="36" t="s">
        <v>4533</v>
      </c>
      <c r="F1864" s="151" t="s">
        <v>21</v>
      </c>
      <c r="G1864" s="102" t="s">
        <v>2182</v>
      </c>
      <c r="H1864" s="46" t="str">
        <f>IFERROR(IFERROR(IF(SEARCH("Usystems",$E1864)&gt;0,"Usystems"),IF(SEARCH("RIIFO",$E1864)&gt;0,"RIIFO","Uponor")),"Uponor")</f>
        <v>RIIFO</v>
      </c>
      <c r="I1864" s="25" t="str">
        <f>IFERROR(MID($D1864,1,7)+0,"")</f>
        <v/>
      </c>
      <c r="J1864" s="25" t="str">
        <f>IFERROR(MID($D1864,10,7)+0,"")</f>
        <v/>
      </c>
      <c r="K1864" s="25" t="str">
        <f>IFERROR(MID($D1864,19,7)+0,"")</f>
        <v/>
      </c>
      <c r="L1864" s="25" t="str">
        <f>IFERROR(MID($D1864,28,7)+0,"")</f>
        <v/>
      </c>
      <c r="M1864" s="25" t="str">
        <f>IF(IFERROR(MID($Q1864,1,7)+0,"")&lt;1130000,IF(INDEX(C:C,MATCH(LEFT(Q1864,7)+0,I:I,0))&lt;1130000,"",INDEX(C:C,MATCH(LEFT(Q1864,7)+0,I:I,0))),IFERROR(MID($Q1864,1,7)+0,""))</f>
        <v/>
      </c>
      <c r="N1864" s="25" t="str">
        <f>IF(IFERROR(MID($Q1864,10,7)+0,"")&lt;1130000,"",IFERROR(MID($Q1864,10,7)+0,""))</f>
        <v/>
      </c>
      <c r="O1864" s="25" t="str">
        <f>IF(IFERROR(MID($Q1864,19,7)+0,"")&lt;1130000,"",IFERROR(MID($Q1864,19,7)+0,""))</f>
        <v/>
      </c>
      <c r="P1864" s="25" t="str">
        <f>IF(M1864="","",IF(N1864="",M1864,M1864&amp;", "&amp;N1864))</f>
        <v/>
      </c>
      <c r="Q1864" s="25"/>
      <c r="R1864" s="25"/>
      <c r="S1864" s="35" t="s">
        <v>4324</v>
      </c>
      <c r="T1864" s="34" t="s">
        <v>36</v>
      </c>
      <c r="U1864" s="185">
        <v>5973</v>
      </c>
      <c r="V1864" s="188">
        <v>7364</v>
      </c>
      <c r="W1864" s="189">
        <v>10287</v>
      </c>
      <c r="X1864" s="31">
        <v>11316</v>
      </c>
      <c r="Y1864" s="90">
        <f>IFERROR(ROUND(X1864/W1864-1,2),"")</f>
        <v>0.1</v>
      </c>
      <c r="Z1864" s="31">
        <f>IF(OR(S1864="VLD MLC components",S1864="VLD MLC pipes",S1864="VLD PEX components",S1864="VLD PEX pipes",S1864="VLD PHC components",S1864="VLD PHC pipes",S1864="Controls VLD"),"По запросу",X1864)</f>
        <v>11316</v>
      </c>
      <c r="AA1864" s="63">
        <f>ROUND(X1864/1.2,3)</f>
        <v>9430</v>
      </c>
      <c r="AB1864" s="23">
        <v>8572.5</v>
      </c>
      <c r="AC1864" s="190">
        <f>IFERROR(ROUND(AA1864/AB1864-1,2),"")</f>
        <v>0.1</v>
      </c>
      <c r="AD1864" s="25">
        <v>1.131</v>
      </c>
      <c r="AE1864" s="25">
        <v>1.6074000000000001E-3</v>
      </c>
      <c r="AF1864" s="25">
        <v>0</v>
      </c>
      <c r="AG1864" s="25" t="s">
        <v>22</v>
      </c>
      <c r="AH1864" s="25">
        <v>0</v>
      </c>
      <c r="AI1864" s="25">
        <v>0</v>
      </c>
      <c r="AJ1864" s="25" t="s">
        <v>20</v>
      </c>
      <c r="AK1864" s="42" t="s">
        <v>19</v>
      </c>
      <c r="AL1864" s="25" t="s">
        <v>20</v>
      </c>
      <c r="AM1864" s="25">
        <v>10</v>
      </c>
      <c r="AN1864" s="25" t="s">
        <v>22</v>
      </c>
      <c r="AO1864" s="25" t="s">
        <v>22</v>
      </c>
      <c r="AP1864" s="25" t="s">
        <v>22</v>
      </c>
      <c r="AQ1864" s="137">
        <v>11.31</v>
      </c>
      <c r="AR1864" s="25" t="s">
        <v>22</v>
      </c>
      <c r="AS1864" s="157" t="s">
        <v>22</v>
      </c>
      <c r="AT1864" s="93"/>
      <c r="AU1864" s="92"/>
      <c r="AV1864" s="91" t="s">
        <v>152</v>
      </c>
      <c r="AW1864" s="92" t="s">
        <v>152</v>
      </c>
      <c r="AX1864" s="92" t="s">
        <v>48</v>
      </c>
      <c r="AY1864" s="91" t="s">
        <v>152</v>
      </c>
      <c r="AZ1864" s="23" t="s">
        <v>24</v>
      </c>
      <c r="BA1864" s="25" t="s">
        <v>4532</v>
      </c>
      <c r="BB1864" t="s">
        <v>25</v>
      </c>
      <c r="BC1864" t="e">
        <v>#N/A</v>
      </c>
      <c r="BD1864" t="e">
        <f>IF(Z1864=BC1864,"OK")</f>
        <v>#N/A</v>
      </c>
      <c r="BE1864">
        <v>1.131</v>
      </c>
      <c r="BF1864">
        <v>1.6074000000000001E-3</v>
      </c>
      <c r="BG1864" t="s">
        <v>22</v>
      </c>
      <c r="BH1864" t="s">
        <v>22</v>
      </c>
      <c r="BI1864" t="s">
        <v>22</v>
      </c>
      <c r="BJ1864">
        <v>11.31</v>
      </c>
      <c r="BK1864" t="s">
        <v>22</v>
      </c>
      <c r="BL1864" t="e">
        <f>IF(ABS(AN1864*AO1864*AP1864/1000000000/AR1864-1)&lt;0.1,"OK","NO")</f>
        <v>#VALUE!</v>
      </c>
      <c r="BN1864" s="183"/>
    </row>
    <row r="1865" spans="1:66" ht="25.5" x14ac:dyDescent="0.25">
      <c r="A1865" s="1"/>
      <c r="B1865" s="94">
        <v>1859</v>
      </c>
      <c r="C1865" s="43">
        <v>1136805</v>
      </c>
      <c r="D1865" s="45"/>
      <c r="E1865" s="36" t="s">
        <v>4531</v>
      </c>
      <c r="F1865" s="151" t="s">
        <v>21</v>
      </c>
      <c r="G1865" s="127" t="s">
        <v>4369</v>
      </c>
      <c r="H1865" s="46" t="str">
        <f>IFERROR(IFERROR(IF(SEARCH("Usystems",$E1865)&gt;0,"Usystems"),IF(SEARCH("RIIFO",$E1865)&gt;0,"RIIFO","Uponor")),"Uponor")</f>
        <v>RIIFO</v>
      </c>
      <c r="I1865" s="25" t="str">
        <f>IFERROR(MID($D1865,1,7)+0,"")</f>
        <v/>
      </c>
      <c r="J1865" s="25" t="str">
        <f>IFERROR(MID($D1865,10,7)+0,"")</f>
        <v/>
      </c>
      <c r="K1865" s="25" t="str">
        <f>IFERROR(MID($D1865,19,7)+0,"")</f>
        <v/>
      </c>
      <c r="L1865" s="25" t="str">
        <f>IFERROR(MID($D1865,28,7)+0,"")</f>
        <v/>
      </c>
      <c r="M1865" s="25" t="str">
        <f>IF(IFERROR(MID($Q1865,1,7)+0,"")&lt;1130000,IF(INDEX(C:C,MATCH(LEFT(Q1865,7)+0,I:I,0))&lt;1130000,"",INDEX(C:C,MATCH(LEFT(Q1865,7)+0,I:I,0))),IFERROR(MID($Q1865,1,7)+0,""))</f>
        <v/>
      </c>
      <c r="N1865" s="25" t="str">
        <f>IF(IFERROR(MID($Q1865,10,7)+0,"")&lt;1130000,"",IFERROR(MID($Q1865,10,7)+0,""))</f>
        <v/>
      </c>
      <c r="O1865" s="25" t="str">
        <f>IF(IFERROR(MID($Q1865,19,7)+0,"")&lt;1130000,"",IFERROR(MID($Q1865,19,7)+0,""))</f>
        <v/>
      </c>
      <c r="P1865" s="25" t="str">
        <f>IF(M1865="","",IF(N1865="",M1865,M1865&amp;", "&amp;N1865))</f>
        <v/>
      </c>
      <c r="Q1865" s="25"/>
      <c r="R1865" s="25"/>
      <c r="S1865" s="35" t="s">
        <v>4324</v>
      </c>
      <c r="T1865" s="34" t="s">
        <v>36</v>
      </c>
      <c r="U1865" s="185">
        <v>874</v>
      </c>
      <c r="V1865" s="188">
        <v>1077</v>
      </c>
      <c r="W1865" s="189">
        <v>1173</v>
      </c>
      <c r="X1865" s="31">
        <v>1290</v>
      </c>
      <c r="Y1865" s="90">
        <f>IFERROR(ROUND(X1865/W1865-1,2),"")</f>
        <v>0.1</v>
      </c>
      <c r="Z1865" s="31">
        <f>IF(OR(S1865="VLD MLC components",S1865="VLD MLC pipes",S1865="VLD PEX components",S1865="VLD PEX pipes",S1865="VLD PHC components",S1865="VLD PHC pipes",S1865="Controls VLD"),"По запросу",X1865)</f>
        <v>1290</v>
      </c>
      <c r="AA1865" s="63">
        <f>ROUND(X1865/1.2,3)</f>
        <v>1075</v>
      </c>
      <c r="AB1865" s="23">
        <v>977.5</v>
      </c>
      <c r="AC1865" s="190">
        <f>IFERROR(ROUND(AA1865/AB1865-1,2),"")</f>
        <v>0.1</v>
      </c>
      <c r="AD1865" s="25">
        <v>0.2</v>
      </c>
      <c r="AE1865" s="25">
        <v>2.2325000000000003E-4</v>
      </c>
      <c r="AF1865" s="25">
        <v>0</v>
      </c>
      <c r="AG1865" s="25" t="s">
        <v>22</v>
      </c>
      <c r="AH1865" s="25">
        <v>0</v>
      </c>
      <c r="AI1865" s="25">
        <v>0</v>
      </c>
      <c r="AJ1865" s="25" t="s">
        <v>20</v>
      </c>
      <c r="AK1865" s="42" t="s">
        <v>19</v>
      </c>
      <c r="AL1865" s="25" t="s">
        <v>20</v>
      </c>
      <c r="AM1865" s="25">
        <v>72</v>
      </c>
      <c r="AN1865" s="25" t="s">
        <v>22</v>
      </c>
      <c r="AO1865" s="25" t="s">
        <v>22</v>
      </c>
      <c r="AP1865" s="25" t="s">
        <v>22</v>
      </c>
      <c r="AQ1865" s="137">
        <v>14.4</v>
      </c>
      <c r="AR1865" s="25" t="s">
        <v>22</v>
      </c>
      <c r="AS1865" s="157" t="s">
        <v>22</v>
      </c>
      <c r="AT1865" s="93"/>
      <c r="AU1865" s="92"/>
      <c r="AV1865" s="91" t="s">
        <v>152</v>
      </c>
      <c r="AW1865" s="92" t="s">
        <v>152</v>
      </c>
      <c r="AX1865" s="92" t="s">
        <v>48</v>
      </c>
      <c r="AY1865" s="91" t="s">
        <v>152</v>
      </c>
      <c r="AZ1865" s="23" t="s">
        <v>24</v>
      </c>
      <c r="BA1865" s="25" t="s">
        <v>4530</v>
      </c>
      <c r="BB1865" t="s">
        <v>25</v>
      </c>
      <c r="BC1865" t="e">
        <v>#N/A</v>
      </c>
      <c r="BD1865" t="e">
        <f>IF(Z1865=BC1865,"OK")</f>
        <v>#N/A</v>
      </c>
      <c r="BE1865">
        <v>0.2</v>
      </c>
      <c r="BF1865">
        <v>2.2325000000000003E-4</v>
      </c>
      <c r="BG1865" t="s">
        <v>22</v>
      </c>
      <c r="BH1865" t="s">
        <v>22</v>
      </c>
      <c r="BI1865" t="s">
        <v>22</v>
      </c>
      <c r="BJ1865">
        <v>14.4</v>
      </c>
      <c r="BK1865" t="s">
        <v>22</v>
      </c>
      <c r="BL1865" t="e">
        <f>IF(ABS(AN1865*AO1865*AP1865/1000000000/AR1865-1)&lt;0.1,"OK","NO")</f>
        <v>#VALUE!</v>
      </c>
      <c r="BN1865" s="183"/>
    </row>
    <row r="1866" spans="1:66" ht="25.5" x14ac:dyDescent="0.25">
      <c r="A1866" s="1"/>
      <c r="B1866" s="94">
        <v>1860</v>
      </c>
      <c r="C1866" s="43">
        <v>1136806</v>
      </c>
      <c r="D1866" s="45"/>
      <c r="E1866" s="36" t="s">
        <v>4529</v>
      </c>
      <c r="F1866" s="151" t="s">
        <v>21</v>
      </c>
      <c r="G1866" s="102" t="s">
        <v>2182</v>
      </c>
      <c r="H1866" s="46" t="str">
        <f>IFERROR(IFERROR(IF(SEARCH("Usystems",$E1866)&gt;0,"Usystems"),IF(SEARCH("RIIFO",$E1866)&gt;0,"RIIFO","Uponor")),"Uponor")</f>
        <v>RIIFO</v>
      </c>
      <c r="I1866" s="25" t="str">
        <f>IFERROR(MID($D1866,1,7)+0,"")</f>
        <v/>
      </c>
      <c r="J1866" s="25" t="str">
        <f>IFERROR(MID($D1866,10,7)+0,"")</f>
        <v/>
      </c>
      <c r="K1866" s="25" t="str">
        <f>IFERROR(MID($D1866,19,7)+0,"")</f>
        <v/>
      </c>
      <c r="L1866" s="25" t="str">
        <f>IFERROR(MID($D1866,28,7)+0,"")</f>
        <v/>
      </c>
      <c r="M1866" s="25" t="str">
        <f>IF(IFERROR(MID($Q1866,1,7)+0,"")&lt;1130000,IF(INDEX(C:C,MATCH(LEFT(Q1866,7)+0,I:I,0))&lt;1130000,"",INDEX(C:C,MATCH(LEFT(Q1866,7)+0,I:I,0))),IFERROR(MID($Q1866,1,7)+0,""))</f>
        <v/>
      </c>
      <c r="N1866" s="25" t="str">
        <f>IF(IFERROR(MID($Q1866,10,7)+0,"")&lt;1130000,"",IFERROR(MID($Q1866,10,7)+0,""))</f>
        <v/>
      </c>
      <c r="O1866" s="25" t="str">
        <f>IF(IFERROR(MID($Q1866,19,7)+0,"")&lt;1130000,"",IFERROR(MID($Q1866,19,7)+0,""))</f>
        <v/>
      </c>
      <c r="P1866" s="25" t="str">
        <f>IF(M1866="","",IF(N1866="",M1866,M1866&amp;", "&amp;N1866))</f>
        <v/>
      </c>
      <c r="Q1866" s="25"/>
      <c r="R1866" s="25"/>
      <c r="S1866" s="35" t="s">
        <v>4324</v>
      </c>
      <c r="T1866" s="34" t="s">
        <v>36</v>
      </c>
      <c r="U1866" s="185">
        <v>2249</v>
      </c>
      <c r="V1866" s="188">
        <v>2773</v>
      </c>
      <c r="W1866" s="189">
        <v>3060</v>
      </c>
      <c r="X1866" s="31">
        <v>3366</v>
      </c>
      <c r="Y1866" s="90">
        <f>IFERROR(ROUND(X1866/W1866-1,2),"")</f>
        <v>0.1</v>
      </c>
      <c r="Z1866" s="31">
        <f>IF(OR(S1866="VLD MLC components",S1866="VLD MLC pipes",S1866="VLD PEX components",S1866="VLD PEX pipes",S1866="VLD PHC components",S1866="VLD PHC pipes",S1866="Controls VLD"),"По запросу",X1866)</f>
        <v>3366</v>
      </c>
      <c r="AA1866" s="63">
        <f>ROUND(X1866/1.2,3)</f>
        <v>2805</v>
      </c>
      <c r="AB1866" s="23">
        <v>2550</v>
      </c>
      <c r="AC1866" s="190">
        <f>IFERROR(ROUND(AA1866/AB1866-1,2),"")</f>
        <v>0.1</v>
      </c>
      <c r="AD1866" s="25">
        <v>0.39800000000000002</v>
      </c>
      <c r="AE1866" s="25">
        <v>2.1175E-4</v>
      </c>
      <c r="AF1866" s="25">
        <v>0</v>
      </c>
      <c r="AG1866" s="25" t="s">
        <v>22</v>
      </c>
      <c r="AH1866" s="25">
        <v>0</v>
      </c>
      <c r="AI1866" s="25">
        <v>0</v>
      </c>
      <c r="AJ1866" s="25" t="s">
        <v>20</v>
      </c>
      <c r="AK1866" s="42" t="s">
        <v>19</v>
      </c>
      <c r="AL1866" s="25" t="s">
        <v>20</v>
      </c>
      <c r="AM1866" s="25">
        <v>1</v>
      </c>
      <c r="AN1866" s="25">
        <v>70</v>
      </c>
      <c r="AO1866" s="25">
        <v>55</v>
      </c>
      <c r="AP1866" s="25">
        <v>55</v>
      </c>
      <c r="AQ1866" s="137">
        <v>0.4</v>
      </c>
      <c r="AR1866" s="94">
        <v>2.1175E-4</v>
      </c>
      <c r="AS1866" s="157" t="s">
        <v>22</v>
      </c>
      <c r="AT1866" s="93"/>
      <c r="AU1866" s="92"/>
      <c r="AV1866" s="91" t="s">
        <v>152</v>
      </c>
      <c r="AW1866" s="92" t="s">
        <v>152</v>
      </c>
      <c r="AX1866" s="92" t="s">
        <v>48</v>
      </c>
      <c r="AY1866" s="91" t="s">
        <v>152</v>
      </c>
      <c r="AZ1866" s="23" t="s">
        <v>24</v>
      </c>
      <c r="BA1866" s="25" t="s">
        <v>4528</v>
      </c>
      <c r="BB1866" t="s">
        <v>25</v>
      </c>
      <c r="BC1866" t="e">
        <v>#N/A</v>
      </c>
      <c r="BD1866" t="e">
        <f>IF(Z1866=BC1866,"OK")</f>
        <v>#N/A</v>
      </c>
      <c r="BE1866">
        <v>0.39800000000000002</v>
      </c>
      <c r="BF1866">
        <v>4.0185000000000004E-4</v>
      </c>
      <c r="BG1866" t="s">
        <v>22</v>
      </c>
      <c r="BH1866" t="s">
        <v>22</v>
      </c>
      <c r="BI1866" t="s">
        <v>22</v>
      </c>
      <c r="BJ1866">
        <v>15.920000000000002</v>
      </c>
      <c r="BK1866" t="s">
        <v>22</v>
      </c>
      <c r="BL1866" t="str">
        <f>IF(ABS(AN1866*AO1866*AP1866/1000000000/AR1866-1)&lt;0.1,"OK","NO")</f>
        <v>OK</v>
      </c>
      <c r="BN1866" s="183"/>
    </row>
    <row r="1867" spans="1:66" ht="25.5" x14ac:dyDescent="0.25">
      <c r="A1867" s="1"/>
      <c r="B1867" s="94">
        <v>1861</v>
      </c>
      <c r="C1867" s="43">
        <v>1136807</v>
      </c>
      <c r="D1867" s="45"/>
      <c r="E1867" s="36" t="s">
        <v>4527</v>
      </c>
      <c r="F1867" s="151" t="s">
        <v>21</v>
      </c>
      <c r="G1867" s="102" t="s">
        <v>2182</v>
      </c>
      <c r="H1867" s="46" t="str">
        <f>IFERROR(IFERROR(IF(SEARCH("Usystems",$E1867)&gt;0,"Usystems"),IF(SEARCH("RIIFO",$E1867)&gt;0,"RIIFO","Uponor")),"Uponor")</f>
        <v>RIIFO</v>
      </c>
      <c r="I1867" s="25" t="str">
        <f>IFERROR(MID($D1867,1,7)+0,"")</f>
        <v/>
      </c>
      <c r="J1867" s="25" t="str">
        <f>IFERROR(MID($D1867,10,7)+0,"")</f>
        <v/>
      </c>
      <c r="K1867" s="25" t="str">
        <f>IFERROR(MID($D1867,19,7)+0,"")</f>
        <v/>
      </c>
      <c r="L1867" s="25" t="str">
        <f>IFERROR(MID($D1867,28,7)+0,"")</f>
        <v/>
      </c>
      <c r="M1867" s="25" t="str">
        <f>IF(IFERROR(MID($Q1867,1,7)+0,"")&lt;1130000,IF(INDEX(C:C,MATCH(LEFT(Q1867,7)+0,I:I,0))&lt;1130000,"",INDEX(C:C,MATCH(LEFT(Q1867,7)+0,I:I,0))),IFERROR(MID($Q1867,1,7)+0,""))</f>
        <v/>
      </c>
      <c r="N1867" s="25" t="str">
        <f>IF(IFERROR(MID($Q1867,10,7)+0,"")&lt;1130000,"",IFERROR(MID($Q1867,10,7)+0,""))</f>
        <v/>
      </c>
      <c r="O1867" s="25" t="str">
        <f>IF(IFERROR(MID($Q1867,19,7)+0,"")&lt;1130000,"",IFERROR(MID($Q1867,19,7)+0,""))</f>
        <v/>
      </c>
      <c r="P1867" s="25" t="str">
        <f>IF(M1867="","",IF(N1867="",M1867,M1867&amp;", "&amp;N1867))</f>
        <v/>
      </c>
      <c r="Q1867" s="25"/>
      <c r="R1867" s="25"/>
      <c r="S1867" s="35" t="s">
        <v>4324</v>
      </c>
      <c r="T1867" s="34" t="s">
        <v>36</v>
      </c>
      <c r="U1867" s="185">
        <v>4151</v>
      </c>
      <c r="V1867" s="188">
        <v>5117</v>
      </c>
      <c r="W1867" s="189">
        <v>5674</v>
      </c>
      <c r="X1867" s="31">
        <v>6241</v>
      </c>
      <c r="Y1867" s="90">
        <f>IFERROR(ROUND(X1867/W1867-1,2),"")</f>
        <v>0.1</v>
      </c>
      <c r="Z1867" s="31">
        <f>IF(OR(S1867="VLD MLC components",S1867="VLD MLC pipes",S1867="VLD PEX components",S1867="VLD PEX pipes",S1867="VLD PHC components",S1867="VLD PHC pipes",S1867="Controls VLD"),"По запросу",X1867)</f>
        <v>6241</v>
      </c>
      <c r="AA1867" s="63">
        <f>ROUND(X1867/1.2,3)</f>
        <v>5200.8329999999996</v>
      </c>
      <c r="AB1867" s="23">
        <v>4728.3329999999996</v>
      </c>
      <c r="AC1867" s="190">
        <f>IFERROR(ROUND(AA1867/AB1867-1,2),"")</f>
        <v>0.1</v>
      </c>
      <c r="AD1867" s="25">
        <v>0.79300000000000004</v>
      </c>
      <c r="AE1867" s="25">
        <v>2.9575000000000001E-4</v>
      </c>
      <c r="AF1867" s="25">
        <v>0</v>
      </c>
      <c r="AG1867" s="25" t="s">
        <v>22</v>
      </c>
      <c r="AH1867" s="25">
        <v>0</v>
      </c>
      <c r="AI1867" s="25">
        <v>0</v>
      </c>
      <c r="AJ1867" s="25" t="s">
        <v>20</v>
      </c>
      <c r="AK1867" s="42" t="s">
        <v>19</v>
      </c>
      <c r="AL1867" s="25" t="s">
        <v>20</v>
      </c>
      <c r="AM1867" s="25">
        <v>1</v>
      </c>
      <c r="AN1867" s="25">
        <v>70</v>
      </c>
      <c r="AO1867" s="25">
        <v>65</v>
      </c>
      <c r="AP1867" s="25">
        <v>65</v>
      </c>
      <c r="AQ1867" s="137">
        <v>0.79</v>
      </c>
      <c r="AR1867" s="94">
        <v>2.9575000000000001E-4</v>
      </c>
      <c r="AS1867" s="157" t="s">
        <v>22</v>
      </c>
      <c r="AT1867" s="93"/>
      <c r="AU1867" s="92"/>
      <c r="AV1867" s="91" t="s">
        <v>152</v>
      </c>
      <c r="AW1867" s="92" t="s">
        <v>152</v>
      </c>
      <c r="AX1867" s="92" t="s">
        <v>48</v>
      </c>
      <c r="AY1867" s="91" t="s">
        <v>152</v>
      </c>
      <c r="AZ1867" s="23" t="s">
        <v>24</v>
      </c>
      <c r="BA1867" s="25" t="s">
        <v>4526</v>
      </c>
      <c r="BB1867" t="s">
        <v>25</v>
      </c>
      <c r="BC1867" t="e">
        <v>#N/A</v>
      </c>
      <c r="BD1867" t="e">
        <f>IF(Z1867=BC1867,"OK")</f>
        <v>#N/A</v>
      </c>
      <c r="BE1867">
        <v>0.79300000000000004</v>
      </c>
      <c r="BF1867">
        <v>8.0370000000000007E-4</v>
      </c>
      <c r="BG1867" t="s">
        <v>22</v>
      </c>
      <c r="BH1867" t="s">
        <v>22</v>
      </c>
      <c r="BI1867" t="s">
        <v>22</v>
      </c>
      <c r="BJ1867">
        <v>15.860000000000001</v>
      </c>
      <c r="BK1867" t="s">
        <v>22</v>
      </c>
      <c r="BL1867" t="str">
        <f>IF(ABS(AN1867*AO1867*AP1867/1000000000/AR1867-1)&lt;0.1,"OK","NO")</f>
        <v>OK</v>
      </c>
      <c r="BN1867" s="183"/>
    </row>
    <row r="1868" spans="1:66" ht="25.5" x14ac:dyDescent="0.25">
      <c r="A1868" s="1"/>
      <c r="B1868" s="94">
        <v>1862</v>
      </c>
      <c r="C1868" s="43">
        <v>1136808</v>
      </c>
      <c r="D1868" s="45"/>
      <c r="E1868" s="36" t="s">
        <v>4525</v>
      </c>
      <c r="F1868" s="151" t="s">
        <v>21</v>
      </c>
      <c r="G1868" s="102" t="s">
        <v>2182</v>
      </c>
      <c r="H1868" s="46" t="str">
        <f>IFERROR(IFERROR(IF(SEARCH("Usystems",$E1868)&gt;0,"Usystems"),IF(SEARCH("RIIFO",$E1868)&gt;0,"RIIFO","Uponor")),"Uponor")</f>
        <v>RIIFO</v>
      </c>
      <c r="I1868" s="25" t="str">
        <f>IFERROR(MID($D1868,1,7)+0,"")</f>
        <v/>
      </c>
      <c r="J1868" s="25" t="str">
        <f>IFERROR(MID($D1868,10,7)+0,"")</f>
        <v/>
      </c>
      <c r="K1868" s="25" t="str">
        <f>IFERROR(MID($D1868,19,7)+0,"")</f>
        <v/>
      </c>
      <c r="L1868" s="25" t="str">
        <f>IFERROR(MID($D1868,28,7)+0,"")</f>
        <v/>
      </c>
      <c r="M1868" s="25" t="str">
        <f>IF(IFERROR(MID($Q1868,1,7)+0,"")&lt;1130000,IF(INDEX(C:C,MATCH(LEFT(Q1868,7)+0,I:I,0))&lt;1130000,"",INDEX(C:C,MATCH(LEFT(Q1868,7)+0,I:I,0))),IFERROR(MID($Q1868,1,7)+0,""))</f>
        <v/>
      </c>
      <c r="N1868" s="25" t="str">
        <f>IF(IFERROR(MID($Q1868,10,7)+0,"")&lt;1130000,"",IFERROR(MID($Q1868,10,7)+0,""))</f>
        <v/>
      </c>
      <c r="O1868" s="25" t="str">
        <f>IF(IFERROR(MID($Q1868,19,7)+0,"")&lt;1130000,"",IFERROR(MID($Q1868,19,7)+0,""))</f>
        <v/>
      </c>
      <c r="P1868" s="25" t="str">
        <f>IF(M1868="","",IF(N1868="",M1868,M1868&amp;", "&amp;N1868))</f>
        <v/>
      </c>
      <c r="Q1868" s="25"/>
      <c r="R1868" s="25"/>
      <c r="S1868" s="35" t="s">
        <v>4324</v>
      </c>
      <c r="T1868" s="34" t="s">
        <v>36</v>
      </c>
      <c r="U1868" s="185">
        <v>6068</v>
      </c>
      <c r="V1868" s="188">
        <v>7481</v>
      </c>
      <c r="W1868" s="189">
        <v>8572</v>
      </c>
      <c r="X1868" s="31">
        <v>9429</v>
      </c>
      <c r="Y1868" s="90">
        <f>IFERROR(ROUND(X1868/W1868-1,2),"")</f>
        <v>0.1</v>
      </c>
      <c r="Z1868" s="31">
        <f>IF(OR(S1868="VLD MLC components",S1868="VLD MLC pipes",S1868="VLD PEX components",S1868="VLD PEX pipes",S1868="VLD PHC components",S1868="VLD PHC pipes",S1868="Controls VLD"),"По запросу",X1868)</f>
        <v>9429</v>
      </c>
      <c r="AA1868" s="63">
        <f>ROUND(X1868/1.2,3)</f>
        <v>7857.5</v>
      </c>
      <c r="AB1868" s="23">
        <v>7143.3329999999996</v>
      </c>
      <c r="AC1868" s="190">
        <f>IFERROR(ROUND(AA1868/AB1868-1,2),"")</f>
        <v>0.1</v>
      </c>
      <c r="AD1868" s="25">
        <v>1.151</v>
      </c>
      <c r="AE1868" s="25">
        <v>1.1481428571428573E-3</v>
      </c>
      <c r="AF1868" s="25">
        <v>0</v>
      </c>
      <c r="AG1868" s="25" t="s">
        <v>22</v>
      </c>
      <c r="AH1868" s="25">
        <v>0</v>
      </c>
      <c r="AI1868" s="25">
        <v>0</v>
      </c>
      <c r="AJ1868" s="25" t="s">
        <v>20</v>
      </c>
      <c r="AK1868" s="42" t="s">
        <v>19</v>
      </c>
      <c r="AL1868" s="25" t="s">
        <v>20</v>
      </c>
      <c r="AM1868" s="25">
        <v>14</v>
      </c>
      <c r="AN1868" s="25" t="s">
        <v>22</v>
      </c>
      <c r="AO1868" s="25" t="s">
        <v>22</v>
      </c>
      <c r="AP1868" s="25" t="s">
        <v>22</v>
      </c>
      <c r="AQ1868" s="137">
        <v>16.114000000000001</v>
      </c>
      <c r="AR1868" s="94" t="s">
        <v>22</v>
      </c>
      <c r="AS1868" s="157" t="s">
        <v>22</v>
      </c>
      <c r="AT1868" s="93"/>
      <c r="AU1868" s="92"/>
      <c r="AV1868" s="91" t="s">
        <v>152</v>
      </c>
      <c r="AW1868" s="92" t="s">
        <v>152</v>
      </c>
      <c r="AX1868" s="92" t="s">
        <v>48</v>
      </c>
      <c r="AY1868" s="91" t="s">
        <v>152</v>
      </c>
      <c r="AZ1868" s="23" t="s">
        <v>24</v>
      </c>
      <c r="BA1868" s="25" t="s">
        <v>4524</v>
      </c>
      <c r="BB1868" t="s">
        <v>25</v>
      </c>
      <c r="BC1868" t="e">
        <v>#N/A</v>
      </c>
      <c r="BD1868" t="e">
        <f>IF(Z1868=BC1868,"OK")</f>
        <v>#N/A</v>
      </c>
      <c r="BE1868">
        <v>1.151</v>
      </c>
      <c r="BF1868">
        <v>1.1481428571428573E-3</v>
      </c>
      <c r="BG1868" t="s">
        <v>22</v>
      </c>
      <c r="BH1868" t="s">
        <v>22</v>
      </c>
      <c r="BI1868" t="s">
        <v>22</v>
      </c>
      <c r="BJ1868">
        <v>16.114000000000001</v>
      </c>
      <c r="BK1868" t="s">
        <v>22</v>
      </c>
      <c r="BL1868" t="e">
        <f>IF(ABS(AN1868*AO1868*AP1868/1000000000/AR1868-1)&lt;0.1,"OK","NO")</f>
        <v>#VALUE!</v>
      </c>
      <c r="BN1868" s="183"/>
    </row>
    <row r="1869" spans="1:66" ht="25.5" x14ac:dyDescent="0.25">
      <c r="A1869" s="1"/>
      <c r="B1869" s="94">
        <v>1863</v>
      </c>
      <c r="C1869" s="43">
        <v>1136809</v>
      </c>
      <c r="D1869" s="45"/>
      <c r="E1869" s="36" t="s">
        <v>4523</v>
      </c>
      <c r="F1869" s="151" t="s">
        <v>21</v>
      </c>
      <c r="G1869" s="127" t="s">
        <v>4369</v>
      </c>
      <c r="H1869" s="46" t="str">
        <f>IFERROR(IFERROR(IF(SEARCH("Usystems",$E1869)&gt;0,"Usystems"),IF(SEARCH("RIIFO",$E1869)&gt;0,"RIIFO","Uponor")),"Uponor")</f>
        <v>RIIFO</v>
      </c>
      <c r="I1869" s="25" t="str">
        <f>IFERROR(MID($D1869,1,7)+0,"")</f>
        <v/>
      </c>
      <c r="J1869" s="25" t="str">
        <f>IFERROR(MID($D1869,10,7)+0,"")</f>
        <v/>
      </c>
      <c r="K1869" s="25" t="str">
        <f>IFERROR(MID($D1869,19,7)+0,"")</f>
        <v/>
      </c>
      <c r="L1869" s="25" t="str">
        <f>IFERROR(MID($D1869,28,7)+0,"")</f>
        <v/>
      </c>
      <c r="M1869" s="25" t="str">
        <f>IF(IFERROR(MID($Q1869,1,7)+0,"")&lt;1130000,IF(INDEX(C:C,MATCH(LEFT(Q1869,7)+0,I:I,0))&lt;1130000,"",INDEX(C:C,MATCH(LEFT(Q1869,7)+0,I:I,0))),IFERROR(MID($Q1869,1,7)+0,""))</f>
        <v/>
      </c>
      <c r="N1869" s="25" t="str">
        <f>IF(IFERROR(MID($Q1869,10,7)+0,"")&lt;1130000,"",IFERROR(MID($Q1869,10,7)+0,""))</f>
        <v/>
      </c>
      <c r="O1869" s="25" t="str">
        <f>IF(IFERROR(MID($Q1869,19,7)+0,"")&lt;1130000,"",IFERROR(MID($Q1869,19,7)+0,""))</f>
        <v/>
      </c>
      <c r="P1869" s="25" t="str">
        <f>IF(M1869="","",IF(N1869="",M1869,M1869&amp;", "&amp;N1869))</f>
        <v/>
      </c>
      <c r="Q1869" s="25"/>
      <c r="R1869" s="25"/>
      <c r="S1869" s="35" t="s">
        <v>4324</v>
      </c>
      <c r="T1869" s="34" t="s">
        <v>36</v>
      </c>
      <c r="U1869" s="185">
        <v>1077</v>
      </c>
      <c r="V1869" s="188">
        <v>1328</v>
      </c>
      <c r="W1869" s="189">
        <v>1446</v>
      </c>
      <c r="X1869" s="31">
        <v>1591</v>
      </c>
      <c r="Y1869" s="90">
        <f>IFERROR(ROUND(X1869/W1869-1,2),"")</f>
        <v>0.1</v>
      </c>
      <c r="Z1869" s="31">
        <f>IF(OR(S1869="VLD MLC components",S1869="VLD MLC pipes",S1869="VLD PEX components",S1869="VLD PEX pipes",S1869="VLD PHC components",S1869="VLD PHC pipes",S1869="Controls VLD"),"По запросу",X1869)</f>
        <v>1591</v>
      </c>
      <c r="AA1869" s="63">
        <f>ROUND(X1869/1.2,3)</f>
        <v>1325.8330000000001</v>
      </c>
      <c r="AB1869" s="23">
        <v>1205</v>
      </c>
      <c r="AC1869" s="190">
        <f>IFERROR(ROUND(AA1869/AB1869-1,2),"")</f>
        <v>0.1</v>
      </c>
      <c r="AD1869" s="25">
        <v>0.22</v>
      </c>
      <c r="AE1869" s="25">
        <v>1.9135714285714288E-4</v>
      </c>
      <c r="AF1869" s="25">
        <v>0</v>
      </c>
      <c r="AG1869" s="25" t="s">
        <v>22</v>
      </c>
      <c r="AH1869" s="25">
        <v>0</v>
      </c>
      <c r="AI1869" s="25">
        <v>0</v>
      </c>
      <c r="AJ1869" s="25" t="s">
        <v>20</v>
      </c>
      <c r="AK1869" s="42" t="s">
        <v>19</v>
      </c>
      <c r="AL1869" s="25" t="s">
        <v>20</v>
      </c>
      <c r="AM1869" s="25">
        <v>84</v>
      </c>
      <c r="AN1869" s="25" t="s">
        <v>22</v>
      </c>
      <c r="AO1869" s="25" t="s">
        <v>22</v>
      </c>
      <c r="AP1869" s="25" t="s">
        <v>22</v>
      </c>
      <c r="AQ1869" s="137">
        <v>18.48</v>
      </c>
      <c r="AR1869" s="94" t="s">
        <v>22</v>
      </c>
      <c r="AS1869" s="157" t="s">
        <v>22</v>
      </c>
      <c r="AT1869" s="93"/>
      <c r="AU1869" s="92"/>
      <c r="AV1869" s="91" t="s">
        <v>152</v>
      </c>
      <c r="AW1869" s="92" t="s">
        <v>152</v>
      </c>
      <c r="AX1869" s="92" t="s">
        <v>48</v>
      </c>
      <c r="AY1869" s="91" t="s">
        <v>152</v>
      </c>
      <c r="AZ1869" s="23" t="s">
        <v>24</v>
      </c>
      <c r="BA1869" s="25" t="s">
        <v>4522</v>
      </c>
      <c r="BB1869" t="s">
        <v>25</v>
      </c>
      <c r="BC1869" t="e">
        <v>#N/A</v>
      </c>
      <c r="BD1869" t="e">
        <f>IF(Z1869=BC1869,"OK")</f>
        <v>#N/A</v>
      </c>
      <c r="BE1869">
        <v>0.22</v>
      </c>
      <c r="BF1869">
        <v>1.9135714285714288E-4</v>
      </c>
      <c r="BG1869" t="s">
        <v>22</v>
      </c>
      <c r="BH1869" t="s">
        <v>22</v>
      </c>
      <c r="BI1869" t="s">
        <v>22</v>
      </c>
      <c r="BJ1869">
        <v>18.48</v>
      </c>
      <c r="BK1869" t="s">
        <v>22</v>
      </c>
      <c r="BL1869" t="e">
        <f>IF(ABS(AN1869*AO1869*AP1869/1000000000/AR1869-1)&lt;0.1,"OK","NO")</f>
        <v>#VALUE!</v>
      </c>
      <c r="BN1869" s="183"/>
    </row>
    <row r="1870" spans="1:66" ht="25.5" x14ac:dyDescent="0.25">
      <c r="A1870" s="1"/>
      <c r="B1870" s="94">
        <v>1864</v>
      </c>
      <c r="C1870" s="43">
        <v>1136810</v>
      </c>
      <c r="D1870" s="45"/>
      <c r="E1870" s="36" t="s">
        <v>4521</v>
      </c>
      <c r="F1870" s="151" t="s">
        <v>21</v>
      </c>
      <c r="G1870" s="102" t="s">
        <v>2182</v>
      </c>
      <c r="H1870" s="46" t="str">
        <f>IFERROR(IFERROR(IF(SEARCH("Usystems",$E1870)&gt;0,"Usystems"),IF(SEARCH("RIIFO",$E1870)&gt;0,"RIIFO","Uponor")),"Uponor")</f>
        <v>RIIFO</v>
      </c>
      <c r="I1870" s="25" t="str">
        <f>IFERROR(MID($D1870,1,7)+0,"")</f>
        <v/>
      </c>
      <c r="J1870" s="25" t="str">
        <f>IFERROR(MID($D1870,10,7)+0,"")</f>
        <v/>
      </c>
      <c r="K1870" s="25" t="str">
        <f>IFERROR(MID($D1870,19,7)+0,"")</f>
        <v/>
      </c>
      <c r="L1870" s="25" t="str">
        <f>IFERROR(MID($D1870,28,7)+0,"")</f>
        <v/>
      </c>
      <c r="M1870" s="25" t="str">
        <f>IF(IFERROR(MID($Q1870,1,7)+0,"")&lt;1130000,IF(INDEX(C:C,MATCH(LEFT(Q1870,7)+0,I:I,0))&lt;1130000,"",INDEX(C:C,MATCH(LEFT(Q1870,7)+0,I:I,0))),IFERROR(MID($Q1870,1,7)+0,""))</f>
        <v/>
      </c>
      <c r="N1870" s="25" t="str">
        <f>IF(IFERROR(MID($Q1870,10,7)+0,"")&lt;1130000,"",IFERROR(MID($Q1870,10,7)+0,""))</f>
        <v/>
      </c>
      <c r="O1870" s="25" t="str">
        <f>IF(IFERROR(MID($Q1870,19,7)+0,"")&lt;1130000,"",IFERROR(MID($Q1870,19,7)+0,""))</f>
        <v/>
      </c>
      <c r="P1870" s="25" t="str">
        <f>IF(M1870="","",IF(N1870="",M1870,M1870&amp;", "&amp;N1870))</f>
        <v/>
      </c>
      <c r="Q1870" s="25"/>
      <c r="R1870" s="25"/>
      <c r="S1870" s="35" t="s">
        <v>4324</v>
      </c>
      <c r="T1870" s="34" t="s">
        <v>36</v>
      </c>
      <c r="U1870" s="185">
        <v>2264</v>
      </c>
      <c r="V1870" s="188">
        <v>2792</v>
      </c>
      <c r="W1870" s="189">
        <v>3055</v>
      </c>
      <c r="X1870" s="31">
        <v>3361</v>
      </c>
      <c r="Y1870" s="90">
        <f>IFERROR(ROUND(X1870/W1870-1,2),"")</f>
        <v>0.1</v>
      </c>
      <c r="Z1870" s="31">
        <f>IF(OR(S1870="VLD MLC components",S1870="VLD MLC pipes",S1870="VLD PEX components",S1870="VLD PEX pipes",S1870="VLD PHC components",S1870="VLD PHC pipes",S1870="Controls VLD"),"По запросу",X1870)</f>
        <v>3361</v>
      </c>
      <c r="AA1870" s="63">
        <f>ROUND(X1870/1.2,3)</f>
        <v>2800.8330000000001</v>
      </c>
      <c r="AB1870" s="23">
        <v>2545.8330000000001</v>
      </c>
      <c r="AC1870" s="190">
        <f>IFERROR(ROUND(AA1870/AB1870-1,2),"")</f>
        <v>0.1</v>
      </c>
      <c r="AD1870" s="25">
        <v>0.39700000000000002</v>
      </c>
      <c r="AE1870" s="25">
        <v>2.1175E-4</v>
      </c>
      <c r="AF1870" s="25">
        <v>0</v>
      </c>
      <c r="AG1870" s="25" t="s">
        <v>22</v>
      </c>
      <c r="AH1870" s="25">
        <v>0</v>
      </c>
      <c r="AI1870" s="25">
        <v>0</v>
      </c>
      <c r="AJ1870" s="25" t="s">
        <v>20</v>
      </c>
      <c r="AK1870" s="42" t="s">
        <v>19</v>
      </c>
      <c r="AL1870" s="25" t="s">
        <v>20</v>
      </c>
      <c r="AM1870" s="25">
        <v>1</v>
      </c>
      <c r="AN1870" s="25">
        <v>70</v>
      </c>
      <c r="AO1870" s="25">
        <v>55</v>
      </c>
      <c r="AP1870" s="25">
        <v>55</v>
      </c>
      <c r="AQ1870" s="137">
        <v>0.39700000000000002</v>
      </c>
      <c r="AR1870" s="94">
        <v>2.1175E-4</v>
      </c>
      <c r="AS1870" s="157" t="s">
        <v>22</v>
      </c>
      <c r="AT1870" s="93"/>
      <c r="AU1870" s="92"/>
      <c r="AV1870" s="91" t="s">
        <v>152</v>
      </c>
      <c r="AW1870" s="92" t="s">
        <v>152</v>
      </c>
      <c r="AX1870" s="92" t="s">
        <v>48</v>
      </c>
      <c r="AY1870" s="91" t="s">
        <v>152</v>
      </c>
      <c r="AZ1870" s="23" t="s">
        <v>24</v>
      </c>
      <c r="BA1870" s="25" t="s">
        <v>4520</v>
      </c>
      <c r="BB1870" t="s">
        <v>25</v>
      </c>
      <c r="BC1870" t="e">
        <v>#N/A</v>
      </c>
      <c r="BD1870" t="e">
        <f>IF(Z1870=BC1870,"OK")</f>
        <v>#N/A</v>
      </c>
      <c r="BE1870">
        <v>0.55000000000000004</v>
      </c>
      <c r="BF1870">
        <v>4.0185000000000004E-4</v>
      </c>
      <c r="BG1870" t="s">
        <v>22</v>
      </c>
      <c r="BH1870" t="s">
        <v>22</v>
      </c>
      <c r="BI1870" t="s">
        <v>22</v>
      </c>
      <c r="BJ1870" t="s">
        <v>22</v>
      </c>
      <c r="BK1870" t="s">
        <v>22</v>
      </c>
      <c r="BL1870" t="str">
        <f>IF(ABS(AN1870*AO1870*AP1870/1000000000/AR1870-1)&lt;0.1,"OK","NO")</f>
        <v>OK</v>
      </c>
      <c r="BN1870" s="183"/>
    </row>
    <row r="1871" spans="1:66" ht="25.5" x14ac:dyDescent="0.25">
      <c r="A1871" s="1"/>
      <c r="B1871" s="94">
        <v>1865</v>
      </c>
      <c r="C1871" s="43">
        <v>1136811</v>
      </c>
      <c r="D1871" s="45"/>
      <c r="E1871" s="36" t="s">
        <v>4519</v>
      </c>
      <c r="F1871" s="151" t="s">
        <v>21</v>
      </c>
      <c r="G1871" s="102" t="s">
        <v>2182</v>
      </c>
      <c r="H1871" s="46" t="str">
        <f>IFERROR(IFERROR(IF(SEARCH("Usystems",$E1871)&gt;0,"Usystems"),IF(SEARCH("RIIFO",$E1871)&gt;0,"RIIFO","Uponor")),"Uponor")</f>
        <v>RIIFO</v>
      </c>
      <c r="I1871" s="25" t="str">
        <f>IFERROR(MID($D1871,1,7)+0,"")</f>
        <v/>
      </c>
      <c r="J1871" s="25" t="str">
        <f>IFERROR(MID($D1871,10,7)+0,"")</f>
        <v/>
      </c>
      <c r="K1871" s="25" t="str">
        <f>IFERROR(MID($D1871,19,7)+0,"")</f>
        <v/>
      </c>
      <c r="L1871" s="25" t="str">
        <f>IFERROR(MID($D1871,28,7)+0,"")</f>
        <v/>
      </c>
      <c r="M1871" s="25" t="str">
        <f>IF(IFERROR(MID($Q1871,1,7)+0,"")&lt;1130000,IF(INDEX(C:C,MATCH(LEFT(Q1871,7)+0,I:I,0))&lt;1130000,"",INDEX(C:C,MATCH(LEFT(Q1871,7)+0,I:I,0))),IFERROR(MID($Q1871,1,7)+0,""))</f>
        <v/>
      </c>
      <c r="N1871" s="25" t="str">
        <f>IF(IFERROR(MID($Q1871,10,7)+0,"")&lt;1130000,"",IFERROR(MID($Q1871,10,7)+0,""))</f>
        <v/>
      </c>
      <c r="O1871" s="25" t="str">
        <f>IF(IFERROR(MID($Q1871,19,7)+0,"")&lt;1130000,"",IFERROR(MID($Q1871,19,7)+0,""))</f>
        <v/>
      </c>
      <c r="P1871" s="25" t="str">
        <f>IF(M1871="","",IF(N1871="",M1871,M1871&amp;", "&amp;N1871))</f>
        <v/>
      </c>
      <c r="Q1871" s="25"/>
      <c r="R1871" s="25"/>
      <c r="S1871" s="35" t="s">
        <v>4324</v>
      </c>
      <c r="T1871" s="34" t="s">
        <v>36</v>
      </c>
      <c r="U1871" s="185">
        <v>4048</v>
      </c>
      <c r="V1871" s="188">
        <v>4991</v>
      </c>
      <c r="W1871" s="189">
        <v>5476</v>
      </c>
      <c r="X1871" s="31">
        <v>6024</v>
      </c>
      <c r="Y1871" s="90">
        <f>IFERROR(ROUND(X1871/W1871-1,2),"")</f>
        <v>0.1</v>
      </c>
      <c r="Z1871" s="31">
        <f>IF(OR(S1871="VLD MLC components",S1871="VLD MLC pipes",S1871="VLD PEX components",S1871="VLD PEX pipes",S1871="VLD PHC components",S1871="VLD PHC pipes",S1871="Controls VLD"),"По запросу",X1871)</f>
        <v>6024</v>
      </c>
      <c r="AA1871" s="63">
        <f>ROUND(X1871/1.2,3)</f>
        <v>5020</v>
      </c>
      <c r="AB1871" s="23">
        <v>4563.3329999999996</v>
      </c>
      <c r="AC1871" s="190">
        <f>IFERROR(ROUND(AA1871/AB1871-1,2),"")</f>
        <v>0.1</v>
      </c>
      <c r="AD1871" s="25">
        <v>0.76600000000000001</v>
      </c>
      <c r="AE1871" s="25">
        <v>2.9575000000000001E-4</v>
      </c>
      <c r="AF1871" s="25">
        <v>0</v>
      </c>
      <c r="AG1871" s="25" t="s">
        <v>22</v>
      </c>
      <c r="AH1871" s="25">
        <v>0</v>
      </c>
      <c r="AI1871" s="25">
        <v>0</v>
      </c>
      <c r="AJ1871" s="25" t="s">
        <v>20</v>
      </c>
      <c r="AK1871" s="42" t="s">
        <v>19</v>
      </c>
      <c r="AL1871" s="25" t="s">
        <v>20</v>
      </c>
      <c r="AM1871" s="25">
        <v>1</v>
      </c>
      <c r="AN1871" s="25">
        <v>70</v>
      </c>
      <c r="AO1871" s="25">
        <v>65</v>
      </c>
      <c r="AP1871" s="25">
        <v>65</v>
      </c>
      <c r="AQ1871" s="137">
        <v>0.76600000000000001</v>
      </c>
      <c r="AR1871" s="94">
        <v>2.9575000000000001E-4</v>
      </c>
      <c r="AS1871" s="157" t="s">
        <v>22</v>
      </c>
      <c r="AT1871" s="93"/>
      <c r="AU1871" s="92"/>
      <c r="AV1871" s="91" t="s">
        <v>152</v>
      </c>
      <c r="AW1871" s="92" t="s">
        <v>152</v>
      </c>
      <c r="AX1871" s="92" t="s">
        <v>48</v>
      </c>
      <c r="AY1871" s="91" t="s">
        <v>152</v>
      </c>
      <c r="AZ1871" s="23" t="s">
        <v>24</v>
      </c>
      <c r="BA1871" s="25" t="s">
        <v>4518</v>
      </c>
      <c r="BB1871" t="s">
        <v>25</v>
      </c>
      <c r="BC1871" t="e">
        <v>#N/A</v>
      </c>
      <c r="BD1871" t="e">
        <f>IF(Z1871=BC1871,"OK")</f>
        <v>#N/A</v>
      </c>
      <c r="BE1871">
        <v>0.76600000000000001</v>
      </c>
      <c r="BF1871">
        <v>8.0370000000000007E-4</v>
      </c>
      <c r="BG1871" t="s">
        <v>22</v>
      </c>
      <c r="BH1871" t="s">
        <v>22</v>
      </c>
      <c r="BI1871" t="s">
        <v>22</v>
      </c>
      <c r="BJ1871">
        <v>15.32</v>
      </c>
      <c r="BK1871" t="s">
        <v>22</v>
      </c>
      <c r="BL1871" t="str">
        <f>IF(ABS(AN1871*AO1871*AP1871/1000000000/AR1871-1)&lt;0.1,"OK","NO")</f>
        <v>OK</v>
      </c>
      <c r="BN1871" s="183"/>
    </row>
    <row r="1872" spans="1:66" ht="25.5" x14ac:dyDescent="0.25">
      <c r="A1872" s="1"/>
      <c r="B1872" s="94">
        <v>1866</v>
      </c>
      <c r="C1872" s="43">
        <v>1136812</v>
      </c>
      <c r="D1872" s="45"/>
      <c r="E1872" s="36" t="s">
        <v>4517</v>
      </c>
      <c r="F1872" s="151" t="s">
        <v>21</v>
      </c>
      <c r="G1872" s="102" t="s">
        <v>2182</v>
      </c>
      <c r="H1872" s="46" t="str">
        <f>IFERROR(IFERROR(IF(SEARCH("Usystems",$E1872)&gt;0,"Usystems"),IF(SEARCH("RIIFO",$E1872)&gt;0,"RIIFO","Uponor")),"Uponor")</f>
        <v>RIIFO</v>
      </c>
      <c r="I1872" s="25" t="str">
        <f>IFERROR(MID($D1872,1,7)+0,"")</f>
        <v/>
      </c>
      <c r="J1872" s="25" t="str">
        <f>IFERROR(MID($D1872,10,7)+0,"")</f>
        <v/>
      </c>
      <c r="K1872" s="25" t="str">
        <f>IFERROR(MID($D1872,19,7)+0,"")</f>
        <v/>
      </c>
      <c r="L1872" s="25" t="str">
        <f>IFERROR(MID($D1872,28,7)+0,"")</f>
        <v/>
      </c>
      <c r="M1872" s="25" t="str">
        <f>IF(IFERROR(MID($Q1872,1,7)+0,"")&lt;1130000,IF(INDEX(C:C,MATCH(LEFT(Q1872,7)+0,I:I,0))&lt;1130000,"",INDEX(C:C,MATCH(LEFT(Q1872,7)+0,I:I,0))),IFERROR(MID($Q1872,1,7)+0,""))</f>
        <v/>
      </c>
      <c r="N1872" s="25" t="str">
        <f>IF(IFERROR(MID($Q1872,10,7)+0,"")&lt;1130000,"",IFERROR(MID($Q1872,10,7)+0,""))</f>
        <v/>
      </c>
      <c r="O1872" s="25" t="str">
        <f>IF(IFERROR(MID($Q1872,19,7)+0,"")&lt;1130000,"",IFERROR(MID($Q1872,19,7)+0,""))</f>
        <v/>
      </c>
      <c r="P1872" s="25" t="str">
        <f>IF(M1872="","",IF(N1872="",M1872,M1872&amp;", "&amp;N1872))</f>
        <v/>
      </c>
      <c r="Q1872" s="25"/>
      <c r="R1872" s="25"/>
      <c r="S1872" s="35" t="s">
        <v>4324</v>
      </c>
      <c r="T1872" s="34" t="s">
        <v>36</v>
      </c>
      <c r="U1872" s="185">
        <v>5902</v>
      </c>
      <c r="V1872" s="188">
        <v>7277</v>
      </c>
      <c r="W1872" s="189">
        <v>9715</v>
      </c>
      <c r="X1872" s="31">
        <v>10687</v>
      </c>
      <c r="Y1872" s="90">
        <f>IFERROR(ROUND(X1872/W1872-1,2),"")</f>
        <v>0.1</v>
      </c>
      <c r="Z1872" s="31">
        <f>IF(OR(S1872="VLD MLC components",S1872="VLD MLC pipes",S1872="VLD PEX components",S1872="VLD PEX pipes",S1872="VLD PHC components",S1872="VLD PHC pipes",S1872="Controls VLD"),"По запросу",X1872)</f>
        <v>10687</v>
      </c>
      <c r="AA1872" s="63">
        <f>ROUND(X1872/1.2,3)</f>
        <v>8905.8330000000005</v>
      </c>
      <c r="AB1872" s="23">
        <v>8095.8329999999996</v>
      </c>
      <c r="AC1872" s="190">
        <f>IFERROR(ROUND(AA1872/AB1872-1,2),"")</f>
        <v>0.1</v>
      </c>
      <c r="AD1872" s="25">
        <v>1.111</v>
      </c>
      <c r="AE1872" s="25">
        <v>1.3395000000000002E-3</v>
      </c>
      <c r="AF1872" s="25">
        <v>0</v>
      </c>
      <c r="AG1872" s="25" t="s">
        <v>22</v>
      </c>
      <c r="AH1872" s="25">
        <v>0</v>
      </c>
      <c r="AI1872" s="25">
        <v>0</v>
      </c>
      <c r="AJ1872" s="25" t="s">
        <v>20</v>
      </c>
      <c r="AK1872" s="42" t="s">
        <v>19</v>
      </c>
      <c r="AL1872" s="25" t="s">
        <v>20</v>
      </c>
      <c r="AM1872" s="25">
        <v>12</v>
      </c>
      <c r="AN1872" s="25" t="s">
        <v>22</v>
      </c>
      <c r="AO1872" s="25" t="s">
        <v>22</v>
      </c>
      <c r="AP1872" s="25" t="s">
        <v>22</v>
      </c>
      <c r="AQ1872" s="137">
        <v>13.332000000000001</v>
      </c>
      <c r="AR1872" s="94" t="s">
        <v>22</v>
      </c>
      <c r="AS1872" s="157" t="s">
        <v>22</v>
      </c>
      <c r="AT1872" s="93"/>
      <c r="AU1872" s="92"/>
      <c r="AV1872" s="91" t="s">
        <v>152</v>
      </c>
      <c r="AW1872" s="92" t="s">
        <v>152</v>
      </c>
      <c r="AX1872" s="92" t="s">
        <v>48</v>
      </c>
      <c r="AY1872" s="91" t="s">
        <v>152</v>
      </c>
      <c r="AZ1872" s="23" t="s">
        <v>24</v>
      </c>
      <c r="BA1872" s="25" t="s">
        <v>4516</v>
      </c>
      <c r="BB1872" t="s">
        <v>25</v>
      </c>
      <c r="BC1872" t="e">
        <v>#N/A</v>
      </c>
      <c r="BD1872" t="e">
        <f>IF(Z1872=BC1872,"OK")</f>
        <v>#N/A</v>
      </c>
      <c r="BE1872">
        <v>1.111</v>
      </c>
      <c r="BF1872">
        <v>1.3395000000000002E-3</v>
      </c>
      <c r="BG1872" t="s">
        <v>22</v>
      </c>
      <c r="BH1872" t="s">
        <v>22</v>
      </c>
      <c r="BI1872" t="s">
        <v>22</v>
      </c>
      <c r="BJ1872">
        <v>13.332000000000001</v>
      </c>
      <c r="BK1872" t="s">
        <v>22</v>
      </c>
      <c r="BL1872" t="e">
        <f>IF(ABS(AN1872*AO1872*AP1872/1000000000/AR1872-1)&lt;0.1,"OK","NO")</f>
        <v>#VALUE!</v>
      </c>
      <c r="BN1872" s="183"/>
    </row>
    <row r="1873" spans="1:66" ht="25.5" x14ac:dyDescent="0.25">
      <c r="A1873" s="1"/>
      <c r="B1873" s="94">
        <v>1867</v>
      </c>
      <c r="C1873" s="43">
        <v>1136813</v>
      </c>
      <c r="D1873" s="45"/>
      <c r="E1873" s="36" t="s">
        <v>4515</v>
      </c>
      <c r="F1873" s="151" t="s">
        <v>21</v>
      </c>
      <c r="G1873" s="102" t="s">
        <v>2182</v>
      </c>
      <c r="H1873" s="46" t="str">
        <f>IFERROR(IFERROR(IF(SEARCH("Usystems",$E1873)&gt;0,"Usystems"),IF(SEARCH("RIIFO",$E1873)&gt;0,"RIIFO","Uponor")),"Uponor")</f>
        <v>RIIFO</v>
      </c>
      <c r="I1873" s="25" t="str">
        <f>IFERROR(MID($D1873,1,7)+0,"")</f>
        <v/>
      </c>
      <c r="J1873" s="25" t="str">
        <f>IFERROR(MID($D1873,10,7)+0,"")</f>
        <v/>
      </c>
      <c r="K1873" s="25" t="str">
        <f>IFERROR(MID($D1873,19,7)+0,"")</f>
        <v/>
      </c>
      <c r="L1873" s="25" t="str">
        <f>IFERROR(MID($D1873,28,7)+0,"")</f>
        <v/>
      </c>
      <c r="M1873" s="25" t="str">
        <f>IF(IFERROR(MID($Q1873,1,7)+0,"")&lt;1130000,IF(INDEX(C:C,MATCH(LEFT(Q1873,7)+0,I:I,0))&lt;1130000,"",INDEX(C:C,MATCH(LEFT(Q1873,7)+0,I:I,0))),IFERROR(MID($Q1873,1,7)+0,""))</f>
        <v/>
      </c>
      <c r="N1873" s="25" t="str">
        <f>IF(IFERROR(MID($Q1873,10,7)+0,"")&lt;1130000,"",IFERROR(MID($Q1873,10,7)+0,""))</f>
        <v/>
      </c>
      <c r="O1873" s="25" t="str">
        <f>IF(IFERROR(MID($Q1873,19,7)+0,"")&lt;1130000,"",IFERROR(MID($Q1873,19,7)+0,""))</f>
        <v/>
      </c>
      <c r="P1873" s="25" t="str">
        <f>IF(M1873="","",IF(N1873="",M1873,M1873&amp;", "&amp;N1873))</f>
        <v/>
      </c>
      <c r="Q1873" s="25"/>
      <c r="R1873" s="25"/>
      <c r="S1873" s="35" t="s">
        <v>4324</v>
      </c>
      <c r="T1873" s="34" t="s">
        <v>36</v>
      </c>
      <c r="U1873" s="185">
        <v>1312</v>
      </c>
      <c r="V1873" s="188">
        <v>1312</v>
      </c>
      <c r="W1873" s="189">
        <v>1528</v>
      </c>
      <c r="X1873" s="31">
        <v>1681</v>
      </c>
      <c r="Y1873" s="90">
        <f>IFERROR(ROUND(X1873/W1873-1,2),"")</f>
        <v>0.1</v>
      </c>
      <c r="Z1873" s="31">
        <f>IF(OR(S1873="VLD MLC components",S1873="VLD MLC pipes",S1873="VLD PEX components",S1873="VLD PEX pipes",S1873="VLD PHC components",S1873="VLD PHC pipes",S1873="Controls VLD"),"По запросу",X1873)</f>
        <v>1681</v>
      </c>
      <c r="AA1873" s="63">
        <f>ROUND(X1873/1.2,3)</f>
        <v>1400.8330000000001</v>
      </c>
      <c r="AB1873" s="23">
        <v>1273.3330000000001</v>
      </c>
      <c r="AC1873" s="190">
        <f>IFERROR(ROUND(AA1873/AB1873-1,2),"")</f>
        <v>0.1</v>
      </c>
      <c r="AD1873" s="25">
        <v>0.20699999999999999</v>
      </c>
      <c r="AE1873" s="25">
        <v>1.44E-4</v>
      </c>
      <c r="AF1873" s="25">
        <v>0</v>
      </c>
      <c r="AG1873" s="25" t="s">
        <v>22</v>
      </c>
      <c r="AH1873" s="25">
        <v>0</v>
      </c>
      <c r="AI1873" s="25">
        <v>0</v>
      </c>
      <c r="AJ1873" s="25" t="s">
        <v>20</v>
      </c>
      <c r="AK1873" s="42" t="s">
        <v>19</v>
      </c>
      <c r="AL1873" s="25" t="s">
        <v>20</v>
      </c>
      <c r="AM1873" s="25">
        <v>1</v>
      </c>
      <c r="AN1873" s="25">
        <v>80</v>
      </c>
      <c r="AO1873" s="25">
        <v>60</v>
      </c>
      <c r="AP1873" s="25">
        <v>30</v>
      </c>
      <c r="AQ1873" s="25">
        <v>0.20699999999999999</v>
      </c>
      <c r="AR1873" s="94">
        <v>1.44E-4</v>
      </c>
      <c r="AS1873" s="157" t="s">
        <v>22</v>
      </c>
      <c r="AT1873" s="93"/>
      <c r="AU1873" s="92"/>
      <c r="AV1873" s="91" t="s">
        <v>152</v>
      </c>
      <c r="AW1873" s="92" t="s">
        <v>152</v>
      </c>
      <c r="AX1873" s="92" t="s">
        <v>48</v>
      </c>
      <c r="AY1873" s="91" t="s">
        <v>152</v>
      </c>
      <c r="AZ1873" s="23" t="s">
        <v>24</v>
      </c>
      <c r="BA1873" s="25" t="s">
        <v>4514</v>
      </c>
      <c r="BB1873" t="s">
        <v>25</v>
      </c>
      <c r="BC1873" t="e">
        <v>#N/A</v>
      </c>
      <c r="BD1873" t="e">
        <f>IF(Z1873=BC1873,"OK")</f>
        <v>#N/A</v>
      </c>
      <c r="BE1873">
        <v>0.2</v>
      </c>
      <c r="BF1873">
        <v>2.289375E-4</v>
      </c>
      <c r="BG1873" t="s">
        <v>22</v>
      </c>
      <c r="BH1873" t="s">
        <v>22</v>
      </c>
      <c r="BI1873" t="s">
        <v>22</v>
      </c>
      <c r="BJ1873" t="s">
        <v>22</v>
      </c>
      <c r="BK1873" t="s">
        <v>22</v>
      </c>
      <c r="BL1873" t="str">
        <f>IF(ABS(AN1873*AO1873*AP1873/1000000000/AR1873-1)&lt;0.1,"OK","NO")</f>
        <v>OK</v>
      </c>
      <c r="BN1873" s="183"/>
    </row>
    <row r="1874" spans="1:66" ht="25.5" x14ac:dyDescent="0.25">
      <c r="A1874" s="1"/>
      <c r="B1874" s="94">
        <v>1868</v>
      </c>
      <c r="C1874" s="43">
        <v>1136814</v>
      </c>
      <c r="D1874" s="45"/>
      <c r="E1874" s="36" t="s">
        <v>4513</v>
      </c>
      <c r="F1874" s="151" t="s">
        <v>21</v>
      </c>
      <c r="G1874" s="102" t="s">
        <v>2182</v>
      </c>
      <c r="H1874" s="46" t="str">
        <f>IFERROR(IFERROR(IF(SEARCH("Usystems",$E1874)&gt;0,"Usystems"),IF(SEARCH("RIIFO",$E1874)&gt;0,"RIIFO","Uponor")),"Uponor")</f>
        <v>RIIFO</v>
      </c>
      <c r="I1874" s="25" t="str">
        <f>IFERROR(MID($D1874,1,7)+0,"")</f>
        <v/>
      </c>
      <c r="J1874" s="25" t="str">
        <f>IFERROR(MID($D1874,10,7)+0,"")</f>
        <v/>
      </c>
      <c r="K1874" s="25" t="str">
        <f>IFERROR(MID($D1874,19,7)+0,"")</f>
        <v/>
      </c>
      <c r="L1874" s="25" t="str">
        <f>IFERROR(MID($D1874,28,7)+0,"")</f>
        <v/>
      </c>
      <c r="M1874" s="25" t="str">
        <f>IF(IFERROR(MID($Q1874,1,7)+0,"")&lt;1130000,IF(INDEX(C:C,MATCH(LEFT(Q1874,7)+0,I:I,0))&lt;1130000,"",INDEX(C:C,MATCH(LEFT(Q1874,7)+0,I:I,0))),IFERROR(MID($Q1874,1,7)+0,""))</f>
        <v/>
      </c>
      <c r="N1874" s="25" t="str">
        <f>IF(IFERROR(MID($Q1874,10,7)+0,"")&lt;1130000,"",IFERROR(MID($Q1874,10,7)+0,""))</f>
        <v/>
      </c>
      <c r="O1874" s="25" t="str">
        <f>IF(IFERROR(MID($Q1874,19,7)+0,"")&lt;1130000,"",IFERROR(MID($Q1874,19,7)+0,""))</f>
        <v/>
      </c>
      <c r="P1874" s="25" t="str">
        <f>IF(M1874="","",IF(N1874="",M1874,M1874&amp;", "&amp;N1874))</f>
        <v/>
      </c>
      <c r="Q1874" s="25"/>
      <c r="R1874" s="25"/>
      <c r="S1874" s="35" t="s">
        <v>4324</v>
      </c>
      <c r="T1874" s="34" t="s">
        <v>36</v>
      </c>
      <c r="U1874" s="185">
        <v>1816</v>
      </c>
      <c r="V1874" s="188">
        <v>2239</v>
      </c>
      <c r="W1874" s="189">
        <v>2490</v>
      </c>
      <c r="X1874" s="31">
        <v>2739</v>
      </c>
      <c r="Y1874" s="90">
        <f>IFERROR(ROUND(X1874/W1874-1,2),"")</f>
        <v>0.1</v>
      </c>
      <c r="Z1874" s="31">
        <f>IF(OR(S1874="VLD MLC components",S1874="VLD MLC pipes",S1874="VLD PEX components",S1874="VLD PEX pipes",S1874="VLD PHC components",S1874="VLD PHC pipes",S1874="Controls VLD"),"По запросу",X1874)</f>
        <v>2739</v>
      </c>
      <c r="AA1874" s="63">
        <f>ROUND(X1874/1.2,3)</f>
        <v>2282.5</v>
      </c>
      <c r="AB1874" s="23">
        <v>2075</v>
      </c>
      <c r="AC1874" s="190">
        <f>IFERROR(ROUND(AA1874/AB1874-1,2),"")</f>
        <v>0.1</v>
      </c>
      <c r="AD1874" s="25">
        <v>0.30199999999999999</v>
      </c>
      <c r="AE1874" s="25">
        <v>2.9575000000000001E-4</v>
      </c>
      <c r="AF1874" s="25">
        <v>0</v>
      </c>
      <c r="AG1874" s="25" t="s">
        <v>22</v>
      </c>
      <c r="AH1874" s="25">
        <v>0</v>
      </c>
      <c r="AI1874" s="25">
        <v>0</v>
      </c>
      <c r="AJ1874" s="25" t="s">
        <v>20</v>
      </c>
      <c r="AK1874" s="42" t="s">
        <v>19</v>
      </c>
      <c r="AL1874" s="25" t="s">
        <v>20</v>
      </c>
      <c r="AM1874" s="25">
        <v>1</v>
      </c>
      <c r="AN1874" s="25">
        <v>70</v>
      </c>
      <c r="AO1874" s="25">
        <v>65</v>
      </c>
      <c r="AP1874" s="25">
        <v>65</v>
      </c>
      <c r="AQ1874" s="25">
        <v>0.30199999999999999</v>
      </c>
      <c r="AR1874" s="94">
        <v>2.9575000000000001E-4</v>
      </c>
      <c r="AS1874" s="157" t="s">
        <v>22</v>
      </c>
      <c r="AT1874" s="93"/>
      <c r="AU1874" s="92"/>
      <c r="AV1874" s="91" t="s">
        <v>152</v>
      </c>
      <c r="AW1874" s="92" t="s">
        <v>152</v>
      </c>
      <c r="AX1874" s="92" t="s">
        <v>48</v>
      </c>
      <c r="AY1874" s="91" t="s">
        <v>152</v>
      </c>
      <c r="AZ1874" s="23" t="s">
        <v>24</v>
      </c>
      <c r="BA1874" s="25" t="s">
        <v>4512</v>
      </c>
      <c r="BB1874" t="s">
        <v>25</v>
      </c>
      <c r="BC1874" t="e">
        <v>#N/A</v>
      </c>
      <c r="BD1874" t="e">
        <f>IF(Z1874=BC1874,"OK")</f>
        <v>#N/A</v>
      </c>
      <c r="BE1874">
        <v>0.30199999999999999</v>
      </c>
      <c r="BF1874">
        <v>6.697500000000001E-4</v>
      </c>
      <c r="BG1874" t="s">
        <v>22</v>
      </c>
      <c r="BH1874" t="s">
        <v>22</v>
      </c>
      <c r="BI1874" t="s">
        <v>22</v>
      </c>
      <c r="BJ1874">
        <v>7.2479999999999993</v>
      </c>
      <c r="BK1874" t="s">
        <v>22</v>
      </c>
      <c r="BL1874" t="str">
        <f>IF(ABS(AN1874*AO1874*AP1874/1000000000/AR1874-1)&lt;0.1,"OK","NO")</f>
        <v>OK</v>
      </c>
      <c r="BN1874" s="183"/>
    </row>
    <row r="1875" spans="1:66" ht="25.5" x14ac:dyDescent="0.25">
      <c r="A1875" s="1"/>
      <c r="B1875" s="94">
        <v>1869</v>
      </c>
      <c r="C1875" s="43">
        <v>1136815</v>
      </c>
      <c r="D1875" s="45"/>
      <c r="E1875" s="36" t="s">
        <v>4511</v>
      </c>
      <c r="F1875" s="151" t="s">
        <v>21</v>
      </c>
      <c r="G1875" s="102" t="s">
        <v>2182</v>
      </c>
      <c r="H1875" s="46" t="str">
        <f>IFERROR(IFERROR(IF(SEARCH("Usystems",$E1875)&gt;0,"Usystems"),IF(SEARCH("RIIFO",$E1875)&gt;0,"RIIFO","Uponor")),"Uponor")</f>
        <v>RIIFO</v>
      </c>
      <c r="I1875" s="25" t="str">
        <f>IFERROR(MID($D1875,1,7)+0,"")</f>
        <v/>
      </c>
      <c r="J1875" s="25" t="str">
        <f>IFERROR(MID($D1875,10,7)+0,"")</f>
        <v/>
      </c>
      <c r="K1875" s="25" t="str">
        <f>IFERROR(MID($D1875,19,7)+0,"")</f>
        <v/>
      </c>
      <c r="L1875" s="25" t="str">
        <f>IFERROR(MID($D1875,28,7)+0,"")</f>
        <v/>
      </c>
      <c r="M1875" s="25" t="str">
        <f>IF(IFERROR(MID($Q1875,1,7)+0,"")&lt;1130000,IF(INDEX(C:C,MATCH(LEFT(Q1875,7)+0,I:I,0))&lt;1130000,"",INDEX(C:C,MATCH(LEFT(Q1875,7)+0,I:I,0))),IFERROR(MID($Q1875,1,7)+0,""))</f>
        <v/>
      </c>
      <c r="N1875" s="25" t="str">
        <f>IF(IFERROR(MID($Q1875,10,7)+0,"")&lt;1130000,"",IFERROR(MID($Q1875,10,7)+0,""))</f>
        <v/>
      </c>
      <c r="O1875" s="25" t="str">
        <f>IF(IFERROR(MID($Q1875,19,7)+0,"")&lt;1130000,"",IFERROR(MID($Q1875,19,7)+0,""))</f>
        <v/>
      </c>
      <c r="P1875" s="25" t="str">
        <f>IF(M1875="","",IF(N1875="",M1875,M1875&amp;", "&amp;N1875))</f>
        <v/>
      </c>
      <c r="Q1875" s="25"/>
      <c r="R1875" s="25"/>
      <c r="S1875" s="35" t="s">
        <v>4324</v>
      </c>
      <c r="T1875" s="34" t="s">
        <v>36</v>
      </c>
      <c r="U1875" s="185">
        <v>2159</v>
      </c>
      <c r="V1875" s="188">
        <v>2662</v>
      </c>
      <c r="W1875" s="189">
        <v>2943</v>
      </c>
      <c r="X1875" s="31">
        <v>3237</v>
      </c>
      <c r="Y1875" s="90">
        <f>IFERROR(ROUND(X1875/W1875-1,2),"")</f>
        <v>0.1</v>
      </c>
      <c r="Z1875" s="31">
        <f>IF(OR(S1875="VLD MLC components",S1875="VLD MLC pipes",S1875="VLD PEX components",S1875="VLD PEX pipes",S1875="VLD PHC components",S1875="VLD PHC pipes",S1875="Controls VLD"),"По запросу",X1875)</f>
        <v>3237</v>
      </c>
      <c r="AA1875" s="63">
        <f>ROUND(X1875/1.2,3)</f>
        <v>2697.5</v>
      </c>
      <c r="AB1875" s="23">
        <v>2452.5</v>
      </c>
      <c r="AC1875" s="190">
        <f>IFERROR(ROUND(AA1875/AB1875-1,2),"")</f>
        <v>0.1</v>
      </c>
      <c r="AD1875" s="25">
        <v>0.35199999999999998</v>
      </c>
      <c r="AE1875" s="25">
        <v>2.9575000000000001E-4</v>
      </c>
      <c r="AF1875" s="25">
        <v>0</v>
      </c>
      <c r="AG1875" s="25" t="s">
        <v>22</v>
      </c>
      <c r="AH1875" s="25">
        <v>0</v>
      </c>
      <c r="AI1875" s="25">
        <v>2</v>
      </c>
      <c r="AJ1875" s="25" t="s">
        <v>20</v>
      </c>
      <c r="AK1875" s="42" t="s">
        <v>19</v>
      </c>
      <c r="AL1875" s="25" t="s">
        <v>20</v>
      </c>
      <c r="AM1875" s="25">
        <v>1</v>
      </c>
      <c r="AN1875" s="25">
        <v>70</v>
      </c>
      <c r="AO1875" s="25">
        <v>65</v>
      </c>
      <c r="AP1875" s="25">
        <v>65</v>
      </c>
      <c r="AQ1875" s="25">
        <v>0.35199999999999998</v>
      </c>
      <c r="AR1875" s="94">
        <v>2.9575000000000001E-4</v>
      </c>
      <c r="AS1875" s="157" t="s">
        <v>22</v>
      </c>
      <c r="AT1875" s="93"/>
      <c r="AU1875" s="92"/>
      <c r="AV1875" s="91" t="s">
        <v>152</v>
      </c>
      <c r="AW1875" s="92" t="s">
        <v>152</v>
      </c>
      <c r="AX1875" s="92" t="s">
        <v>48</v>
      </c>
      <c r="AY1875" s="91" t="s">
        <v>152</v>
      </c>
      <c r="AZ1875" s="23" t="s">
        <v>24</v>
      </c>
      <c r="BA1875" s="25" t="s">
        <v>4510</v>
      </c>
      <c r="BB1875" t="s">
        <v>25</v>
      </c>
      <c r="BC1875" t="e">
        <v>#N/A</v>
      </c>
      <c r="BD1875" t="e">
        <f>IF(Z1875=BC1875,"OK")</f>
        <v>#N/A</v>
      </c>
      <c r="BE1875">
        <v>0.35199999999999998</v>
      </c>
      <c r="BF1875">
        <v>6.697500000000001E-4</v>
      </c>
      <c r="BG1875" t="s">
        <v>22</v>
      </c>
      <c r="BH1875" t="s">
        <v>22</v>
      </c>
      <c r="BI1875" t="s">
        <v>22</v>
      </c>
      <c r="BJ1875">
        <v>8.4480000000000004</v>
      </c>
      <c r="BK1875" t="s">
        <v>22</v>
      </c>
      <c r="BL1875" t="str">
        <f>IF(ABS(AN1875*AO1875*AP1875/1000000000/AR1875-1)&lt;0.1,"OK","NO")</f>
        <v>OK</v>
      </c>
      <c r="BN1875" s="183"/>
    </row>
    <row r="1876" spans="1:66" ht="25.5" x14ac:dyDescent="0.25">
      <c r="A1876" s="1"/>
      <c r="B1876" s="94">
        <v>1870</v>
      </c>
      <c r="C1876" s="43">
        <v>1136816</v>
      </c>
      <c r="D1876" s="45"/>
      <c r="E1876" s="36" t="s">
        <v>4509</v>
      </c>
      <c r="F1876" s="151" t="s">
        <v>21</v>
      </c>
      <c r="G1876" s="102" t="s">
        <v>2182</v>
      </c>
      <c r="H1876" s="46" t="str">
        <f>IFERROR(IFERROR(IF(SEARCH("Usystems",$E1876)&gt;0,"Usystems"),IF(SEARCH("RIIFO",$E1876)&gt;0,"RIIFO","Uponor")),"Uponor")</f>
        <v>RIIFO</v>
      </c>
      <c r="I1876" s="25" t="str">
        <f>IFERROR(MID($D1876,1,7)+0,"")</f>
        <v/>
      </c>
      <c r="J1876" s="25" t="str">
        <f>IFERROR(MID($D1876,10,7)+0,"")</f>
        <v/>
      </c>
      <c r="K1876" s="25" t="str">
        <f>IFERROR(MID($D1876,19,7)+0,"")</f>
        <v/>
      </c>
      <c r="L1876" s="25" t="str">
        <f>IFERROR(MID($D1876,28,7)+0,"")</f>
        <v/>
      </c>
      <c r="M1876" s="25" t="str">
        <f>IF(IFERROR(MID($Q1876,1,7)+0,"")&lt;1130000,IF(INDEX(C:C,MATCH(LEFT(Q1876,7)+0,I:I,0))&lt;1130000,"",INDEX(C:C,MATCH(LEFT(Q1876,7)+0,I:I,0))),IFERROR(MID($Q1876,1,7)+0,""))</f>
        <v/>
      </c>
      <c r="N1876" s="25" t="str">
        <f>IF(IFERROR(MID($Q1876,10,7)+0,"")&lt;1130000,"",IFERROR(MID($Q1876,10,7)+0,""))</f>
        <v/>
      </c>
      <c r="O1876" s="25" t="str">
        <f>IF(IFERROR(MID($Q1876,19,7)+0,"")&lt;1130000,"",IFERROR(MID($Q1876,19,7)+0,""))</f>
        <v/>
      </c>
      <c r="P1876" s="25" t="str">
        <f>IF(M1876="","",IF(N1876="",M1876,M1876&amp;", "&amp;N1876))</f>
        <v/>
      </c>
      <c r="Q1876" s="25"/>
      <c r="R1876" s="25"/>
      <c r="S1876" s="35" t="s">
        <v>4324</v>
      </c>
      <c r="T1876" s="34" t="s">
        <v>36</v>
      </c>
      <c r="U1876" s="185">
        <v>3653</v>
      </c>
      <c r="V1876" s="188">
        <v>4504</v>
      </c>
      <c r="W1876" s="189">
        <v>4920</v>
      </c>
      <c r="X1876" s="31">
        <v>5412</v>
      </c>
      <c r="Y1876" s="90">
        <f>IFERROR(ROUND(X1876/W1876-1,2),"")</f>
        <v>0.1</v>
      </c>
      <c r="Z1876" s="31">
        <f>IF(OR(S1876="VLD MLC components",S1876="VLD MLC pipes",S1876="VLD PEX components",S1876="VLD PEX pipes",S1876="VLD PHC components",S1876="VLD PHC pipes",S1876="Controls VLD"),"По запросу",X1876)</f>
        <v>5412</v>
      </c>
      <c r="AA1876" s="63">
        <f>ROUND(X1876/1.2,3)</f>
        <v>4510</v>
      </c>
      <c r="AB1876" s="23">
        <v>4100</v>
      </c>
      <c r="AC1876" s="190">
        <f>IFERROR(ROUND(AA1876/AB1876-1,2),"")</f>
        <v>0.1</v>
      </c>
      <c r="AD1876" s="25">
        <v>0.64700000000000002</v>
      </c>
      <c r="AE1876" s="25">
        <v>3.8499999999999998E-4</v>
      </c>
      <c r="AF1876" s="25">
        <v>0</v>
      </c>
      <c r="AG1876" s="25" t="s">
        <v>22</v>
      </c>
      <c r="AH1876" s="25">
        <v>0</v>
      </c>
      <c r="AI1876" s="25">
        <v>0</v>
      </c>
      <c r="AJ1876" s="25" t="s">
        <v>20</v>
      </c>
      <c r="AK1876" s="42" t="s">
        <v>19</v>
      </c>
      <c r="AL1876" s="25" t="s">
        <v>20</v>
      </c>
      <c r="AM1876" s="25">
        <v>1</v>
      </c>
      <c r="AN1876" s="25">
        <v>110</v>
      </c>
      <c r="AO1876" s="25">
        <v>70</v>
      </c>
      <c r="AP1876" s="25">
        <v>50</v>
      </c>
      <c r="AQ1876" s="25">
        <v>0.64700000000000002</v>
      </c>
      <c r="AR1876" s="94">
        <v>3.8499999999999998E-4</v>
      </c>
      <c r="AS1876" s="157">
        <v>0</v>
      </c>
      <c r="AT1876" s="93"/>
      <c r="AU1876" s="92"/>
      <c r="AV1876" s="91" t="s">
        <v>152</v>
      </c>
      <c r="AW1876" s="92" t="s">
        <v>152</v>
      </c>
      <c r="AX1876" s="92" t="s">
        <v>48</v>
      </c>
      <c r="AY1876" s="91" t="s">
        <v>152</v>
      </c>
      <c r="AZ1876" s="23" t="s">
        <v>24</v>
      </c>
      <c r="BA1876" s="25" t="s">
        <v>4508</v>
      </c>
      <c r="BB1876" t="s">
        <v>25</v>
      </c>
      <c r="BC1876" t="e">
        <v>#N/A</v>
      </c>
      <c r="BD1876" t="e">
        <f>IF(Z1876=BC1876,"OK")</f>
        <v>#N/A</v>
      </c>
      <c r="BE1876">
        <v>0.64700000000000002</v>
      </c>
      <c r="BF1876">
        <v>1.1481428571428573E-3</v>
      </c>
      <c r="BG1876" t="s">
        <v>22</v>
      </c>
      <c r="BH1876" t="s">
        <v>22</v>
      </c>
      <c r="BI1876" t="s">
        <v>22</v>
      </c>
      <c r="BJ1876">
        <v>9.0579999999999998</v>
      </c>
      <c r="BK1876" t="s">
        <v>22</v>
      </c>
      <c r="BL1876" t="str">
        <f>IF(ABS(AN1876*AO1876*AP1876/1000000000/AR1876-1)&lt;0.1,"OK","NO")</f>
        <v>OK</v>
      </c>
      <c r="BN1876" s="183"/>
    </row>
    <row r="1877" spans="1:66" ht="25.5" x14ac:dyDescent="0.25">
      <c r="A1877" s="1"/>
      <c r="B1877" s="94">
        <v>1871</v>
      </c>
      <c r="C1877" s="43">
        <v>1136817</v>
      </c>
      <c r="D1877" s="45"/>
      <c r="E1877" s="36" t="s">
        <v>4507</v>
      </c>
      <c r="F1877" s="151" t="s">
        <v>21</v>
      </c>
      <c r="G1877" s="102" t="s">
        <v>2182</v>
      </c>
      <c r="H1877" s="46" t="str">
        <f>IFERROR(IFERROR(IF(SEARCH("Usystems",$E1877)&gt;0,"Usystems"),IF(SEARCH("RIIFO",$E1877)&gt;0,"RIIFO","Uponor")),"Uponor")</f>
        <v>RIIFO</v>
      </c>
      <c r="I1877" s="25" t="str">
        <f>IFERROR(MID($D1877,1,7)+0,"")</f>
        <v/>
      </c>
      <c r="J1877" s="25" t="str">
        <f>IFERROR(MID($D1877,10,7)+0,"")</f>
        <v/>
      </c>
      <c r="K1877" s="25" t="str">
        <f>IFERROR(MID($D1877,19,7)+0,"")</f>
        <v/>
      </c>
      <c r="L1877" s="25" t="str">
        <f>IFERROR(MID($D1877,28,7)+0,"")</f>
        <v/>
      </c>
      <c r="M1877" s="25" t="str">
        <f>IF(IFERROR(MID($Q1877,1,7)+0,"")&lt;1130000,IF(INDEX(C:C,MATCH(LEFT(Q1877,7)+0,I:I,0))&lt;1130000,"",INDEX(C:C,MATCH(LEFT(Q1877,7)+0,I:I,0))),IFERROR(MID($Q1877,1,7)+0,""))</f>
        <v/>
      </c>
      <c r="N1877" s="25" t="str">
        <f>IF(IFERROR(MID($Q1877,10,7)+0,"")&lt;1130000,"",IFERROR(MID($Q1877,10,7)+0,""))</f>
        <v/>
      </c>
      <c r="O1877" s="25" t="str">
        <f>IF(IFERROR(MID($Q1877,19,7)+0,"")&lt;1130000,"",IFERROR(MID($Q1877,19,7)+0,""))</f>
        <v/>
      </c>
      <c r="P1877" s="25" t="str">
        <f>IF(M1877="","",IF(N1877="",M1877,M1877&amp;", "&amp;N1877))</f>
        <v/>
      </c>
      <c r="Q1877" s="25"/>
      <c r="R1877" s="25"/>
      <c r="S1877" s="35" t="s">
        <v>4324</v>
      </c>
      <c r="T1877" s="34" t="s">
        <v>36</v>
      </c>
      <c r="U1877" s="185">
        <v>4391</v>
      </c>
      <c r="V1877" s="188">
        <v>5414</v>
      </c>
      <c r="W1877" s="189">
        <v>5895</v>
      </c>
      <c r="X1877" s="31">
        <v>6485</v>
      </c>
      <c r="Y1877" s="90">
        <f>IFERROR(ROUND(X1877/W1877-1,2),"")</f>
        <v>0.1</v>
      </c>
      <c r="Z1877" s="31">
        <f>IF(OR(S1877="VLD MLC components",S1877="VLD MLC pipes",S1877="VLD PEX components",S1877="VLD PEX pipes",S1877="VLD PHC components",S1877="VLD PHC pipes",S1877="Controls VLD"),"По запросу",X1877)</f>
        <v>6485</v>
      </c>
      <c r="AA1877" s="63">
        <f>ROUND(X1877/1.2,3)</f>
        <v>5404.1670000000004</v>
      </c>
      <c r="AB1877" s="23">
        <v>4912.5</v>
      </c>
      <c r="AC1877" s="190">
        <f>IFERROR(ROUND(AA1877/AB1877-1,2),"")</f>
        <v>0.1</v>
      </c>
      <c r="AD1877" s="25">
        <v>0.83599999999999997</v>
      </c>
      <c r="AE1877" s="25">
        <v>2.0092500000000002E-3</v>
      </c>
      <c r="AF1877" s="25">
        <v>0</v>
      </c>
      <c r="AG1877" s="25" t="s">
        <v>22</v>
      </c>
      <c r="AH1877" s="25">
        <v>0</v>
      </c>
      <c r="AI1877" s="25">
        <v>0</v>
      </c>
      <c r="AJ1877" s="25" t="s">
        <v>20</v>
      </c>
      <c r="AK1877" s="42" t="s">
        <v>19</v>
      </c>
      <c r="AL1877" s="25" t="s">
        <v>20</v>
      </c>
      <c r="AM1877" s="25">
        <v>8</v>
      </c>
      <c r="AN1877" s="25"/>
      <c r="AO1877" s="25"/>
      <c r="AP1877" s="25"/>
      <c r="AQ1877" s="25">
        <v>6.6879999999999997</v>
      </c>
      <c r="AR1877" s="25"/>
      <c r="AS1877" s="157" t="s">
        <v>22</v>
      </c>
      <c r="AT1877" s="93"/>
      <c r="AU1877" s="92"/>
      <c r="AV1877" s="91" t="s">
        <v>152</v>
      </c>
      <c r="AW1877" s="92" t="s">
        <v>152</v>
      </c>
      <c r="AX1877" s="92" t="s">
        <v>48</v>
      </c>
      <c r="AY1877" s="91" t="s">
        <v>152</v>
      </c>
      <c r="AZ1877" s="23" t="s">
        <v>24</v>
      </c>
      <c r="BA1877" s="25" t="s">
        <v>4506</v>
      </c>
      <c r="BB1877" t="s">
        <v>25</v>
      </c>
      <c r="BC1877" t="e">
        <v>#N/A</v>
      </c>
      <c r="BD1877" t="e">
        <f>IF(Z1877=BC1877,"OK")</f>
        <v>#N/A</v>
      </c>
      <c r="BE1877">
        <v>0.83599999999999997</v>
      </c>
      <c r="BF1877">
        <v>2.0092500000000002E-3</v>
      </c>
      <c r="BG1877" t="s">
        <v>22</v>
      </c>
      <c r="BH1877" t="s">
        <v>22</v>
      </c>
      <c r="BI1877" t="s">
        <v>22</v>
      </c>
      <c r="BJ1877">
        <v>6.6879999999999997</v>
      </c>
      <c r="BK1877" t="s">
        <v>22</v>
      </c>
      <c r="BL1877" t="e">
        <f>IF(ABS(AN1877*AO1877*AP1877/1000000000/AR1877-1)&lt;0.1,"OK","NO")</f>
        <v>#DIV/0!</v>
      </c>
      <c r="BN1877" s="183"/>
    </row>
    <row r="1878" spans="1:66" ht="25.5" x14ac:dyDescent="0.25">
      <c r="A1878" s="1"/>
      <c r="B1878" s="94">
        <v>1872</v>
      </c>
      <c r="C1878" s="43">
        <v>1136818</v>
      </c>
      <c r="D1878" s="45"/>
      <c r="E1878" s="36" t="s">
        <v>4505</v>
      </c>
      <c r="F1878" s="151" t="s">
        <v>21</v>
      </c>
      <c r="G1878" s="102" t="s">
        <v>2182</v>
      </c>
      <c r="H1878" s="46" t="str">
        <f>IFERROR(IFERROR(IF(SEARCH("Usystems",$E1878)&gt;0,"Usystems"),IF(SEARCH("RIIFO",$E1878)&gt;0,"RIIFO","Uponor")),"Uponor")</f>
        <v>RIIFO</v>
      </c>
      <c r="I1878" s="25" t="str">
        <f>IFERROR(MID($D1878,1,7)+0,"")</f>
        <v/>
      </c>
      <c r="J1878" s="25" t="str">
        <f>IFERROR(MID($D1878,10,7)+0,"")</f>
        <v/>
      </c>
      <c r="K1878" s="25" t="str">
        <f>IFERROR(MID($D1878,19,7)+0,"")</f>
        <v/>
      </c>
      <c r="L1878" s="25" t="str">
        <f>IFERROR(MID($D1878,28,7)+0,"")</f>
        <v/>
      </c>
      <c r="M1878" s="25" t="str">
        <f>IF(IFERROR(MID($Q1878,1,7)+0,"")&lt;1130000,IF(INDEX(C:C,MATCH(LEFT(Q1878,7)+0,I:I,0))&lt;1130000,"",INDEX(C:C,MATCH(LEFT(Q1878,7)+0,I:I,0))),IFERROR(MID($Q1878,1,7)+0,""))</f>
        <v/>
      </c>
      <c r="N1878" s="25" t="str">
        <f>IF(IFERROR(MID($Q1878,10,7)+0,"")&lt;1130000,"",IFERROR(MID($Q1878,10,7)+0,""))</f>
        <v/>
      </c>
      <c r="O1878" s="25" t="str">
        <f>IF(IFERROR(MID($Q1878,19,7)+0,"")&lt;1130000,"",IFERROR(MID($Q1878,19,7)+0,""))</f>
        <v/>
      </c>
      <c r="P1878" s="25" t="str">
        <f>IF(M1878="","",IF(N1878="",M1878,M1878&amp;", "&amp;N1878))</f>
        <v/>
      </c>
      <c r="Q1878" s="25"/>
      <c r="R1878" s="25"/>
      <c r="S1878" s="35" t="s">
        <v>4324</v>
      </c>
      <c r="T1878" s="34" t="s">
        <v>36</v>
      </c>
      <c r="U1878" s="185">
        <v>4547</v>
      </c>
      <c r="V1878" s="188">
        <v>5606</v>
      </c>
      <c r="W1878" s="189">
        <v>7857</v>
      </c>
      <c r="X1878" s="31">
        <v>8643</v>
      </c>
      <c r="Y1878" s="90">
        <f>IFERROR(ROUND(X1878/W1878-1,2),"")</f>
        <v>0.1</v>
      </c>
      <c r="Z1878" s="31">
        <f>IF(OR(S1878="VLD MLC components",S1878="VLD MLC pipes",S1878="VLD PEX components",S1878="VLD PEX pipes",S1878="VLD PHC components",S1878="VLD PHC pipes",S1878="Controls VLD"),"По запросу",X1878)</f>
        <v>8643</v>
      </c>
      <c r="AA1878" s="63">
        <f>ROUND(X1878/1.2,3)</f>
        <v>7202.5</v>
      </c>
      <c r="AB1878" s="23">
        <v>6547.5</v>
      </c>
      <c r="AC1878" s="190">
        <f>IFERROR(ROUND(AA1878/AB1878-1,2),"")</f>
        <v>0.1</v>
      </c>
      <c r="AD1878" s="25">
        <v>0.83</v>
      </c>
      <c r="AE1878" s="25">
        <v>2.0092500000000002E-3</v>
      </c>
      <c r="AF1878" s="25">
        <v>0</v>
      </c>
      <c r="AG1878" s="25" t="s">
        <v>22</v>
      </c>
      <c r="AH1878" s="25">
        <v>0</v>
      </c>
      <c r="AI1878" s="25">
        <v>0</v>
      </c>
      <c r="AJ1878" s="25" t="s">
        <v>20</v>
      </c>
      <c r="AK1878" s="42" t="s">
        <v>19</v>
      </c>
      <c r="AL1878" s="25" t="s">
        <v>20</v>
      </c>
      <c r="AM1878" s="25">
        <v>8</v>
      </c>
      <c r="AN1878" s="25"/>
      <c r="AO1878" s="25"/>
      <c r="AP1878" s="25"/>
      <c r="AQ1878" s="25">
        <v>6.64</v>
      </c>
      <c r="AR1878" s="25"/>
      <c r="AS1878" s="157" t="s">
        <v>22</v>
      </c>
      <c r="AT1878" s="93"/>
      <c r="AU1878" s="92"/>
      <c r="AV1878" s="91" t="s">
        <v>152</v>
      </c>
      <c r="AW1878" s="92" t="s">
        <v>152</v>
      </c>
      <c r="AX1878" s="92" t="s">
        <v>48</v>
      </c>
      <c r="AY1878" s="91" t="s">
        <v>152</v>
      </c>
      <c r="AZ1878" s="23" t="s">
        <v>24</v>
      </c>
      <c r="BA1878" s="25" t="s">
        <v>4501</v>
      </c>
      <c r="BB1878" t="s">
        <v>25</v>
      </c>
      <c r="BC1878" t="e">
        <v>#N/A</v>
      </c>
      <c r="BD1878" t="e">
        <f>IF(Z1878=BC1878,"OK")</f>
        <v>#N/A</v>
      </c>
      <c r="BE1878">
        <v>0.83</v>
      </c>
      <c r="BF1878">
        <v>2.0092500000000002E-3</v>
      </c>
      <c r="BG1878" t="s">
        <v>22</v>
      </c>
      <c r="BH1878" t="s">
        <v>22</v>
      </c>
      <c r="BI1878" t="s">
        <v>22</v>
      </c>
      <c r="BJ1878">
        <v>6.64</v>
      </c>
      <c r="BK1878" t="s">
        <v>22</v>
      </c>
      <c r="BL1878" t="e">
        <f>IF(ABS(AN1878*AO1878*AP1878/1000000000/AR1878-1)&lt;0.1,"OK","NO")</f>
        <v>#DIV/0!</v>
      </c>
      <c r="BN1878" s="183"/>
    </row>
    <row r="1879" spans="1:66" ht="25.5" x14ac:dyDescent="0.25">
      <c r="A1879" s="1"/>
      <c r="B1879" s="94">
        <v>1873</v>
      </c>
      <c r="C1879" s="43">
        <v>1136819</v>
      </c>
      <c r="D1879" s="45"/>
      <c r="E1879" s="36" t="s">
        <v>4504</v>
      </c>
      <c r="F1879" s="151" t="s">
        <v>21</v>
      </c>
      <c r="G1879" s="102" t="s">
        <v>2182</v>
      </c>
      <c r="H1879" s="46" t="str">
        <f>IFERROR(IFERROR(IF(SEARCH("Usystems",$E1879)&gt;0,"Usystems"),IF(SEARCH("RIIFO",$E1879)&gt;0,"RIIFO","Uponor")),"Uponor")</f>
        <v>RIIFO</v>
      </c>
      <c r="I1879" s="25" t="str">
        <f>IFERROR(MID($D1879,1,7)+0,"")</f>
        <v/>
      </c>
      <c r="J1879" s="25" t="str">
        <f>IFERROR(MID($D1879,10,7)+0,"")</f>
        <v/>
      </c>
      <c r="K1879" s="25" t="str">
        <f>IFERROR(MID($D1879,19,7)+0,"")</f>
        <v/>
      </c>
      <c r="L1879" s="25" t="str">
        <f>IFERROR(MID($D1879,28,7)+0,"")</f>
        <v/>
      </c>
      <c r="M1879" s="25" t="str">
        <f>IF(IFERROR(MID($Q1879,1,7)+0,"")&lt;1130000,IF(INDEX(C:C,MATCH(LEFT(Q1879,7)+0,I:I,0))&lt;1130000,"",INDEX(C:C,MATCH(LEFT(Q1879,7)+0,I:I,0))),IFERROR(MID($Q1879,1,7)+0,""))</f>
        <v/>
      </c>
      <c r="N1879" s="25" t="str">
        <f>IF(IFERROR(MID($Q1879,10,7)+0,"")&lt;1130000,"",IFERROR(MID($Q1879,10,7)+0,""))</f>
        <v/>
      </c>
      <c r="O1879" s="25" t="str">
        <f>IF(IFERROR(MID($Q1879,19,7)+0,"")&lt;1130000,"",IFERROR(MID($Q1879,19,7)+0,""))</f>
        <v/>
      </c>
      <c r="P1879" s="25" t="str">
        <f>IF(M1879="","",IF(N1879="",M1879,M1879&amp;", "&amp;N1879))</f>
        <v/>
      </c>
      <c r="Q1879" s="25"/>
      <c r="R1879" s="25"/>
      <c r="S1879" s="35" t="s">
        <v>4324</v>
      </c>
      <c r="T1879" s="34" t="s">
        <v>36</v>
      </c>
      <c r="U1879" s="185">
        <v>5401</v>
      </c>
      <c r="V1879" s="188">
        <v>6659</v>
      </c>
      <c r="W1879" s="189">
        <v>8001</v>
      </c>
      <c r="X1879" s="31">
        <v>8801</v>
      </c>
      <c r="Y1879" s="90">
        <f>IFERROR(ROUND(X1879/W1879-1,2),"")</f>
        <v>0.1</v>
      </c>
      <c r="Z1879" s="31">
        <f>IF(OR(S1879="VLD MLC components",S1879="VLD MLC pipes",S1879="VLD PEX components",S1879="VLD PEX pipes",S1879="VLD PHC components",S1879="VLD PHC pipes",S1879="Controls VLD"),"По запросу",X1879)</f>
        <v>8801</v>
      </c>
      <c r="AA1879" s="63">
        <f>ROUND(X1879/1.2,3)</f>
        <v>7334.1670000000004</v>
      </c>
      <c r="AB1879" s="23">
        <v>6667.5</v>
      </c>
      <c r="AC1879" s="190">
        <f>IFERROR(ROUND(AA1879/AB1879-1,2),"")</f>
        <v>0.1</v>
      </c>
      <c r="AD1879" s="25">
        <v>0.95499999999999996</v>
      </c>
      <c r="AE1879" s="25">
        <v>2.0092500000000002E-3</v>
      </c>
      <c r="AF1879" s="25">
        <v>0</v>
      </c>
      <c r="AG1879" s="25" t="s">
        <v>22</v>
      </c>
      <c r="AH1879" s="25">
        <v>0</v>
      </c>
      <c r="AI1879" s="25">
        <v>0</v>
      </c>
      <c r="AJ1879" s="25" t="s">
        <v>20</v>
      </c>
      <c r="AK1879" s="42" t="s">
        <v>19</v>
      </c>
      <c r="AL1879" s="25" t="s">
        <v>20</v>
      </c>
      <c r="AM1879" s="25">
        <v>8</v>
      </c>
      <c r="AN1879" s="25"/>
      <c r="AO1879" s="25"/>
      <c r="AP1879" s="25"/>
      <c r="AQ1879" s="25">
        <v>7.64</v>
      </c>
      <c r="AR1879" s="25"/>
      <c r="AS1879" s="157" t="s">
        <v>22</v>
      </c>
      <c r="AT1879" s="93"/>
      <c r="AU1879" s="92"/>
      <c r="AV1879" s="91" t="s">
        <v>152</v>
      </c>
      <c r="AW1879" s="92" t="s">
        <v>152</v>
      </c>
      <c r="AX1879" s="92" t="s">
        <v>48</v>
      </c>
      <c r="AY1879" s="91" t="s">
        <v>152</v>
      </c>
      <c r="AZ1879" s="23" t="s">
        <v>24</v>
      </c>
      <c r="BA1879" s="25" t="s">
        <v>4503</v>
      </c>
      <c r="BB1879" t="s">
        <v>25</v>
      </c>
      <c r="BC1879" t="e">
        <v>#N/A</v>
      </c>
      <c r="BD1879" t="e">
        <f>IF(Z1879=BC1879,"OK")</f>
        <v>#N/A</v>
      </c>
      <c r="BE1879">
        <v>0.95499999999999996</v>
      </c>
      <c r="BF1879">
        <v>2.0092500000000002E-3</v>
      </c>
      <c r="BG1879" t="s">
        <v>22</v>
      </c>
      <c r="BH1879" t="s">
        <v>22</v>
      </c>
      <c r="BI1879" t="s">
        <v>22</v>
      </c>
      <c r="BJ1879">
        <v>7.64</v>
      </c>
      <c r="BK1879" t="s">
        <v>22</v>
      </c>
      <c r="BL1879" t="e">
        <f>IF(ABS(AN1879*AO1879*AP1879/1000000000/AR1879-1)&lt;0.1,"OK","NO")</f>
        <v>#DIV/0!</v>
      </c>
      <c r="BN1879" s="183"/>
    </row>
    <row r="1880" spans="1:66" ht="25.5" x14ac:dyDescent="0.25">
      <c r="A1880" s="1"/>
      <c r="B1880" s="94">
        <v>1874</v>
      </c>
      <c r="C1880" s="43">
        <v>1136820</v>
      </c>
      <c r="D1880" s="45"/>
      <c r="E1880" s="36" t="s">
        <v>4502</v>
      </c>
      <c r="F1880" s="151" t="s">
        <v>21</v>
      </c>
      <c r="G1880" s="102" t="s">
        <v>2182</v>
      </c>
      <c r="H1880" s="46" t="str">
        <f>IFERROR(IFERROR(IF(SEARCH("Usystems",$E1880)&gt;0,"Usystems"),IF(SEARCH("RIIFO",$E1880)&gt;0,"RIIFO","Uponor")),"Uponor")</f>
        <v>RIIFO</v>
      </c>
      <c r="I1880" s="25" t="str">
        <f>IFERROR(MID($D1880,1,7)+0,"")</f>
        <v/>
      </c>
      <c r="J1880" s="25" t="str">
        <f>IFERROR(MID($D1880,10,7)+0,"")</f>
        <v/>
      </c>
      <c r="K1880" s="25" t="str">
        <f>IFERROR(MID($D1880,19,7)+0,"")</f>
        <v/>
      </c>
      <c r="L1880" s="25" t="str">
        <f>IFERROR(MID($D1880,28,7)+0,"")</f>
        <v/>
      </c>
      <c r="M1880" s="25" t="str">
        <f>IF(IFERROR(MID($Q1880,1,7)+0,"")&lt;1130000,IF(INDEX(C:C,MATCH(LEFT(Q1880,7)+0,I:I,0))&lt;1130000,"",INDEX(C:C,MATCH(LEFT(Q1880,7)+0,I:I,0))),IFERROR(MID($Q1880,1,7)+0,""))</f>
        <v/>
      </c>
      <c r="N1880" s="25" t="str">
        <f>IF(IFERROR(MID($Q1880,10,7)+0,"")&lt;1130000,"",IFERROR(MID($Q1880,10,7)+0,""))</f>
        <v/>
      </c>
      <c r="O1880" s="25" t="str">
        <f>IF(IFERROR(MID($Q1880,19,7)+0,"")&lt;1130000,"",IFERROR(MID($Q1880,19,7)+0,""))</f>
        <v/>
      </c>
      <c r="P1880" s="25" t="str">
        <f>IF(M1880="","",IF(N1880="",M1880,M1880&amp;", "&amp;N1880))</f>
        <v/>
      </c>
      <c r="Q1880" s="25"/>
      <c r="R1880" s="25"/>
      <c r="S1880" s="35" t="s">
        <v>4324</v>
      </c>
      <c r="T1880" s="34" t="s">
        <v>36</v>
      </c>
      <c r="U1880" s="185">
        <v>4951</v>
      </c>
      <c r="V1880" s="188">
        <v>6104</v>
      </c>
      <c r="W1880" s="189">
        <v>6794</v>
      </c>
      <c r="X1880" s="31">
        <v>7473</v>
      </c>
      <c r="Y1880" s="90">
        <f>IFERROR(ROUND(X1880/W1880-1,2),"")</f>
        <v>0.1</v>
      </c>
      <c r="Z1880" s="31">
        <f>IF(OR(S1880="VLD MLC components",S1880="VLD MLC pipes",S1880="VLD PEX components",S1880="VLD PEX pipes",S1880="VLD PHC components",S1880="VLD PHC pipes",S1880="Controls VLD"),"По запросу",X1880)</f>
        <v>7473</v>
      </c>
      <c r="AA1880" s="63">
        <f>ROUND(X1880/1.2,3)</f>
        <v>6227.5</v>
      </c>
      <c r="AB1880" s="23">
        <v>5661.6670000000004</v>
      </c>
      <c r="AC1880" s="190">
        <f>IFERROR(ROUND(AA1880/AB1880-1,2),"")</f>
        <v>0.1</v>
      </c>
      <c r="AD1880" s="25">
        <v>0.85499999999999998</v>
      </c>
      <c r="AE1880" s="25">
        <v>5.5000000000000003E-4</v>
      </c>
      <c r="AF1880" s="25">
        <v>0</v>
      </c>
      <c r="AG1880" s="25" t="s">
        <v>22</v>
      </c>
      <c r="AH1880" s="25">
        <v>0</v>
      </c>
      <c r="AI1880" s="25">
        <v>0</v>
      </c>
      <c r="AJ1880" s="25" t="s">
        <v>20</v>
      </c>
      <c r="AK1880" s="42" t="s">
        <v>19</v>
      </c>
      <c r="AL1880" s="25" t="s">
        <v>20</v>
      </c>
      <c r="AM1880" s="25">
        <v>1</v>
      </c>
      <c r="AN1880" s="25">
        <v>110</v>
      </c>
      <c r="AO1880" s="25">
        <v>100</v>
      </c>
      <c r="AP1880" s="25">
        <v>50</v>
      </c>
      <c r="AQ1880" s="25">
        <v>0.85499999999999998</v>
      </c>
      <c r="AR1880" s="25">
        <v>5.5000000000000003E-4</v>
      </c>
      <c r="AS1880" s="157" t="s">
        <v>22</v>
      </c>
      <c r="AT1880" s="93"/>
      <c r="AU1880" s="92"/>
      <c r="AV1880" s="91" t="s">
        <v>152</v>
      </c>
      <c r="AW1880" s="92" t="s">
        <v>152</v>
      </c>
      <c r="AX1880" s="92" t="s">
        <v>48</v>
      </c>
      <c r="AY1880" s="91" t="s">
        <v>152</v>
      </c>
      <c r="AZ1880" s="23" t="s">
        <v>24</v>
      </c>
      <c r="BA1880" s="25" t="s">
        <v>4501</v>
      </c>
      <c r="BB1880" t="s">
        <v>25</v>
      </c>
      <c r="BC1880" t="e">
        <v>#N/A</v>
      </c>
      <c r="BD1880" t="e">
        <f>IF(Z1880=BC1880,"OK")</f>
        <v>#N/A</v>
      </c>
      <c r="BE1880">
        <v>0.85499999999999998</v>
      </c>
      <c r="BF1880">
        <v>8.9300000000000013E-4</v>
      </c>
      <c r="BG1880" t="s">
        <v>22</v>
      </c>
      <c r="BH1880" t="s">
        <v>22</v>
      </c>
      <c r="BI1880" t="s">
        <v>22</v>
      </c>
      <c r="BJ1880">
        <v>15.39</v>
      </c>
      <c r="BK1880" t="s">
        <v>22</v>
      </c>
      <c r="BL1880" t="str">
        <f>IF(ABS(AN1880*AO1880*AP1880/1000000000/AR1880-1)&lt;0.1,"OK","NO")</f>
        <v>OK</v>
      </c>
      <c r="BN1880" s="183"/>
    </row>
    <row r="1881" spans="1:66" ht="25.5" x14ac:dyDescent="0.25">
      <c r="A1881" s="1"/>
      <c r="B1881" s="94">
        <v>1875</v>
      </c>
      <c r="C1881" s="43">
        <v>1136821</v>
      </c>
      <c r="D1881" s="45"/>
      <c r="E1881" s="36" t="s">
        <v>4500</v>
      </c>
      <c r="F1881" s="151" t="s">
        <v>21</v>
      </c>
      <c r="G1881" s="102" t="s">
        <v>2182</v>
      </c>
      <c r="H1881" s="46" t="str">
        <f>IFERROR(IFERROR(IF(SEARCH("Usystems",$E1881)&gt;0,"Usystems"),IF(SEARCH("RIIFO",$E1881)&gt;0,"RIIFO","Uponor")),"Uponor")</f>
        <v>RIIFO</v>
      </c>
      <c r="I1881" s="25" t="str">
        <f>IFERROR(MID($D1881,1,7)+0,"")</f>
        <v/>
      </c>
      <c r="J1881" s="25" t="str">
        <f>IFERROR(MID($D1881,10,7)+0,"")</f>
        <v/>
      </c>
      <c r="K1881" s="25" t="str">
        <f>IFERROR(MID($D1881,19,7)+0,"")</f>
        <v/>
      </c>
      <c r="L1881" s="25" t="str">
        <f>IFERROR(MID($D1881,28,7)+0,"")</f>
        <v/>
      </c>
      <c r="M1881" s="25" t="str">
        <f>IF(IFERROR(MID($Q1881,1,7)+0,"")&lt;1130000,IF(INDEX(C:C,MATCH(LEFT(Q1881,7)+0,I:I,0))&lt;1130000,"",INDEX(C:C,MATCH(LEFT(Q1881,7)+0,I:I,0))),IFERROR(MID($Q1881,1,7)+0,""))</f>
        <v/>
      </c>
      <c r="N1881" s="25" t="str">
        <f>IF(IFERROR(MID($Q1881,10,7)+0,"")&lt;1130000,"",IFERROR(MID($Q1881,10,7)+0,""))</f>
        <v/>
      </c>
      <c r="O1881" s="25" t="str">
        <f>IF(IFERROR(MID($Q1881,19,7)+0,"")&lt;1130000,"",IFERROR(MID($Q1881,19,7)+0,""))</f>
        <v/>
      </c>
      <c r="P1881" s="25" t="str">
        <f>IF(M1881="","",IF(N1881="",M1881,M1881&amp;", "&amp;N1881))</f>
        <v/>
      </c>
      <c r="Q1881" s="25"/>
      <c r="R1881" s="25"/>
      <c r="S1881" s="35" t="s">
        <v>4324</v>
      </c>
      <c r="T1881" s="34" t="s">
        <v>36</v>
      </c>
      <c r="U1881" s="185">
        <v>9155</v>
      </c>
      <c r="V1881" s="188">
        <v>11287</v>
      </c>
      <c r="W1881" s="189">
        <v>16000</v>
      </c>
      <c r="X1881" s="31">
        <v>17600</v>
      </c>
      <c r="Y1881" s="90">
        <f>IFERROR(ROUND(X1881/W1881-1,2),"")</f>
        <v>0.1</v>
      </c>
      <c r="Z1881" s="31">
        <f>IF(OR(S1881="VLD MLC components",S1881="VLD MLC pipes",S1881="VLD PEX components",S1881="VLD PEX pipes",S1881="VLD PHC components",S1881="VLD PHC pipes",S1881="Controls VLD"),"По запросу",X1881)</f>
        <v>17600</v>
      </c>
      <c r="AA1881" s="63">
        <f>ROUND(X1881/1.2,3)</f>
        <v>14666.666999999999</v>
      </c>
      <c r="AB1881" s="23">
        <v>13333.333000000001</v>
      </c>
      <c r="AC1881" s="190">
        <f>IFERROR(ROUND(AA1881/AB1881-1,2),"")</f>
        <v>0.1</v>
      </c>
      <c r="AD1881" s="25">
        <v>1.7629999999999999</v>
      </c>
      <c r="AE1881" s="25">
        <v>2.6790000000000004E-3</v>
      </c>
      <c r="AF1881" s="25">
        <v>0</v>
      </c>
      <c r="AG1881" s="25" t="s">
        <v>22</v>
      </c>
      <c r="AH1881" s="25">
        <v>0</v>
      </c>
      <c r="AI1881" s="25">
        <v>0</v>
      </c>
      <c r="AJ1881" s="25" t="s">
        <v>20</v>
      </c>
      <c r="AK1881" s="42" t="s">
        <v>19</v>
      </c>
      <c r="AL1881" s="25" t="s">
        <v>20</v>
      </c>
      <c r="AM1881" s="25">
        <v>6</v>
      </c>
      <c r="AN1881" s="25" t="s">
        <v>22</v>
      </c>
      <c r="AO1881" s="25" t="s">
        <v>22</v>
      </c>
      <c r="AP1881" s="25" t="s">
        <v>22</v>
      </c>
      <c r="AQ1881" s="25">
        <v>10.577999999999999</v>
      </c>
      <c r="AR1881" s="25" t="s">
        <v>22</v>
      </c>
      <c r="AS1881" s="157" t="s">
        <v>22</v>
      </c>
      <c r="AT1881" s="93"/>
      <c r="AU1881" s="92"/>
      <c r="AV1881" s="91" t="s">
        <v>152</v>
      </c>
      <c r="AW1881" s="92" t="s">
        <v>152</v>
      </c>
      <c r="AX1881" s="92" t="s">
        <v>48</v>
      </c>
      <c r="AY1881" s="91" t="s">
        <v>152</v>
      </c>
      <c r="AZ1881" s="23" t="s">
        <v>24</v>
      </c>
      <c r="BA1881" s="25" t="s">
        <v>4499</v>
      </c>
      <c r="BB1881" t="s">
        <v>25</v>
      </c>
      <c r="BC1881" t="e">
        <v>#N/A</v>
      </c>
      <c r="BD1881" t="e">
        <f>IF(Z1881=BC1881,"OK")</f>
        <v>#N/A</v>
      </c>
      <c r="BE1881">
        <v>1.7629999999999999</v>
      </c>
      <c r="BF1881">
        <v>2.6790000000000004E-3</v>
      </c>
      <c r="BG1881" t="s">
        <v>22</v>
      </c>
      <c r="BH1881" t="s">
        <v>22</v>
      </c>
      <c r="BI1881" t="s">
        <v>22</v>
      </c>
      <c r="BJ1881">
        <v>10.577999999999999</v>
      </c>
      <c r="BK1881" t="s">
        <v>22</v>
      </c>
      <c r="BL1881" t="e">
        <f>IF(ABS(AN1881*AO1881*AP1881/1000000000/AR1881-1)&lt;0.1,"OK","NO")</f>
        <v>#VALUE!</v>
      </c>
      <c r="BN1881" s="183"/>
    </row>
    <row r="1882" spans="1:66" ht="25.5" x14ac:dyDescent="0.25">
      <c r="A1882" s="1"/>
      <c r="B1882" s="94">
        <v>1876</v>
      </c>
      <c r="C1882" s="43">
        <v>1136822</v>
      </c>
      <c r="D1882" s="45"/>
      <c r="E1882" s="36" t="s">
        <v>4498</v>
      </c>
      <c r="F1882" s="151" t="s">
        <v>21</v>
      </c>
      <c r="G1882" s="102" t="s">
        <v>2182</v>
      </c>
      <c r="H1882" s="46" t="str">
        <f>IFERROR(IFERROR(IF(SEARCH("Usystems",$E1882)&gt;0,"Usystems"),IF(SEARCH("RIIFO",$E1882)&gt;0,"RIIFO","Uponor")),"Uponor")</f>
        <v>RIIFO</v>
      </c>
      <c r="I1882" s="25" t="str">
        <f>IFERROR(MID($D1882,1,7)+0,"")</f>
        <v/>
      </c>
      <c r="J1882" s="25" t="str">
        <f>IFERROR(MID($D1882,10,7)+0,"")</f>
        <v/>
      </c>
      <c r="K1882" s="25" t="str">
        <f>IFERROR(MID($D1882,19,7)+0,"")</f>
        <v/>
      </c>
      <c r="L1882" s="25" t="str">
        <f>IFERROR(MID($D1882,28,7)+0,"")</f>
        <v/>
      </c>
      <c r="M1882" s="25" t="str">
        <f>IF(IFERROR(MID($Q1882,1,7)+0,"")&lt;1130000,IF(INDEX(C:C,MATCH(LEFT(Q1882,7)+0,I:I,0))&lt;1130000,"",INDEX(C:C,MATCH(LEFT(Q1882,7)+0,I:I,0))),IFERROR(MID($Q1882,1,7)+0,""))</f>
        <v/>
      </c>
      <c r="N1882" s="25" t="str">
        <f>IF(IFERROR(MID($Q1882,10,7)+0,"")&lt;1130000,"",IFERROR(MID($Q1882,10,7)+0,""))</f>
        <v/>
      </c>
      <c r="O1882" s="25" t="str">
        <f>IF(IFERROR(MID($Q1882,19,7)+0,"")&lt;1130000,"",IFERROR(MID($Q1882,19,7)+0,""))</f>
        <v/>
      </c>
      <c r="P1882" s="25" t="str">
        <f>IF(M1882="","",IF(N1882="",M1882,M1882&amp;", "&amp;N1882))</f>
        <v/>
      </c>
      <c r="Q1882" s="25"/>
      <c r="R1882" s="25"/>
      <c r="S1882" s="35" t="s">
        <v>4324</v>
      </c>
      <c r="T1882" s="34" t="s">
        <v>36</v>
      </c>
      <c r="U1882" s="185">
        <v>12309</v>
      </c>
      <c r="V1882" s="188">
        <v>15175</v>
      </c>
      <c r="W1882" s="189">
        <v>20572</v>
      </c>
      <c r="X1882" s="31">
        <v>22629</v>
      </c>
      <c r="Y1882" s="90">
        <f>IFERROR(ROUND(X1882/W1882-1,2),"")</f>
        <v>0.1</v>
      </c>
      <c r="Z1882" s="31">
        <f>IF(OR(S1882="VLD MLC components",S1882="VLD MLC pipes",S1882="VLD PEX components",S1882="VLD PEX pipes",S1882="VLD PHC components",S1882="VLD PHC pipes",S1882="Controls VLD"),"По запросу",X1882)</f>
        <v>22629</v>
      </c>
      <c r="AA1882" s="63">
        <f>ROUND(X1882/1.2,3)</f>
        <v>18857.5</v>
      </c>
      <c r="AB1882" s="23">
        <v>17143.332999999999</v>
      </c>
      <c r="AC1882" s="190">
        <f>IFERROR(ROUND(AA1882/AB1882-1,2),"")</f>
        <v>0.1</v>
      </c>
      <c r="AD1882" s="25">
        <v>2.4060000000000001</v>
      </c>
      <c r="AE1882" s="25">
        <v>5.3580000000000008E-3</v>
      </c>
      <c r="AF1882" s="25">
        <v>0</v>
      </c>
      <c r="AG1882" s="25" t="s">
        <v>22</v>
      </c>
      <c r="AH1882" s="25">
        <v>0</v>
      </c>
      <c r="AI1882" s="25">
        <v>0</v>
      </c>
      <c r="AJ1882" s="25" t="s">
        <v>20</v>
      </c>
      <c r="AK1882" s="42" t="s">
        <v>19</v>
      </c>
      <c r="AL1882" s="25" t="s">
        <v>20</v>
      </c>
      <c r="AM1882" s="25">
        <v>3</v>
      </c>
      <c r="AN1882" s="25"/>
      <c r="AO1882" s="25"/>
      <c r="AP1882" s="25"/>
      <c r="AQ1882" s="25">
        <v>7.218</v>
      </c>
      <c r="AR1882" s="25"/>
      <c r="AS1882" s="157" t="s">
        <v>22</v>
      </c>
      <c r="AT1882" s="93"/>
      <c r="AU1882" s="92"/>
      <c r="AV1882" s="91" t="s">
        <v>152</v>
      </c>
      <c r="AW1882" s="92" t="s">
        <v>152</v>
      </c>
      <c r="AX1882" s="92" t="s">
        <v>48</v>
      </c>
      <c r="AY1882" s="91" t="s">
        <v>152</v>
      </c>
      <c r="AZ1882" s="23" t="s">
        <v>24</v>
      </c>
      <c r="BA1882" s="25" t="s">
        <v>4497</v>
      </c>
      <c r="BB1882" t="s">
        <v>25</v>
      </c>
      <c r="BC1882" t="e">
        <v>#N/A</v>
      </c>
      <c r="BD1882" t="e">
        <f>IF(Z1882=BC1882,"OK")</f>
        <v>#N/A</v>
      </c>
      <c r="BE1882">
        <v>2.4060000000000001</v>
      </c>
      <c r="BF1882">
        <v>5.3580000000000008E-3</v>
      </c>
      <c r="BG1882" t="s">
        <v>22</v>
      </c>
      <c r="BH1882" t="s">
        <v>22</v>
      </c>
      <c r="BI1882" t="s">
        <v>22</v>
      </c>
      <c r="BJ1882">
        <v>7.218</v>
      </c>
      <c r="BK1882" t="s">
        <v>22</v>
      </c>
      <c r="BL1882" t="e">
        <f>IF(ABS(AN1882*AO1882*AP1882/1000000000/AR1882-1)&lt;0.1,"OK","NO")</f>
        <v>#DIV/0!</v>
      </c>
      <c r="BN1882" s="183"/>
    </row>
    <row r="1883" spans="1:66" ht="25.5" x14ac:dyDescent="0.25">
      <c r="A1883" s="1"/>
      <c r="B1883" s="94">
        <v>1877</v>
      </c>
      <c r="C1883" s="43">
        <v>1136823</v>
      </c>
      <c r="D1883" s="45"/>
      <c r="E1883" s="36" t="s">
        <v>4496</v>
      </c>
      <c r="F1883" s="151" t="s">
        <v>21</v>
      </c>
      <c r="G1883" s="127" t="s">
        <v>4369</v>
      </c>
      <c r="H1883" s="46" t="str">
        <f>IFERROR(IFERROR(IF(SEARCH("Usystems",$E1883)&gt;0,"Usystems"),IF(SEARCH("RIIFO",$E1883)&gt;0,"RIIFO","Uponor")),"Uponor")</f>
        <v>RIIFO</v>
      </c>
      <c r="I1883" s="25" t="str">
        <f>IFERROR(MID($D1883,1,7)+0,"")</f>
        <v/>
      </c>
      <c r="J1883" s="25" t="str">
        <f>IFERROR(MID($D1883,10,7)+0,"")</f>
        <v/>
      </c>
      <c r="K1883" s="25" t="str">
        <f>IFERROR(MID($D1883,19,7)+0,"")</f>
        <v/>
      </c>
      <c r="L1883" s="25" t="str">
        <f>IFERROR(MID($D1883,28,7)+0,"")</f>
        <v/>
      </c>
      <c r="M1883" s="25" t="str">
        <f>IF(IFERROR(MID($Q1883,1,7)+0,"")&lt;1130000,IF(INDEX(C:C,MATCH(LEFT(Q1883,7)+0,I:I,0))&lt;1130000,"",INDEX(C:C,MATCH(LEFT(Q1883,7)+0,I:I,0))),IFERROR(MID($Q1883,1,7)+0,""))</f>
        <v/>
      </c>
      <c r="N1883" s="25" t="str">
        <f>IF(IFERROR(MID($Q1883,10,7)+0,"")&lt;1130000,"",IFERROR(MID($Q1883,10,7)+0,""))</f>
        <v/>
      </c>
      <c r="O1883" s="25" t="str">
        <f>IF(IFERROR(MID($Q1883,19,7)+0,"")&lt;1130000,"",IFERROR(MID($Q1883,19,7)+0,""))</f>
        <v/>
      </c>
      <c r="P1883" s="25" t="str">
        <f>IF(M1883="","",IF(N1883="",M1883,M1883&amp;", "&amp;N1883))</f>
        <v/>
      </c>
      <c r="Q1883" s="25"/>
      <c r="R1883" s="25"/>
      <c r="S1883" s="35" t="s">
        <v>4324</v>
      </c>
      <c r="T1883" s="34" t="s">
        <v>36</v>
      </c>
      <c r="U1883" s="185">
        <v>1387</v>
      </c>
      <c r="V1883" s="188">
        <v>1710</v>
      </c>
      <c r="W1883" s="189">
        <v>2037</v>
      </c>
      <c r="X1883" s="31">
        <v>2241</v>
      </c>
      <c r="Y1883" s="90">
        <f>IFERROR(ROUND(X1883/W1883-1,2),"")</f>
        <v>0.1</v>
      </c>
      <c r="Z1883" s="31">
        <f>IF(OR(S1883="VLD MLC components",S1883="VLD MLC pipes",S1883="VLD PEX components",S1883="VLD PEX pipes",S1883="VLD PHC components",S1883="VLD PHC pipes",S1883="Controls VLD"),"По запросу",X1883)</f>
        <v>2241</v>
      </c>
      <c r="AA1883" s="63">
        <f>ROUND(X1883/1.2,3)</f>
        <v>1867.5</v>
      </c>
      <c r="AB1883" s="23">
        <v>1697.5</v>
      </c>
      <c r="AC1883" s="190">
        <f>IFERROR(ROUND(AA1883/AB1883-1,2),"")</f>
        <v>0.1</v>
      </c>
      <c r="AD1883" s="25">
        <v>0.245</v>
      </c>
      <c r="AE1883" s="25">
        <v>2.5115625000000002E-4</v>
      </c>
      <c r="AF1883" s="25">
        <v>0</v>
      </c>
      <c r="AG1883" s="25" t="s">
        <v>22</v>
      </c>
      <c r="AH1883" s="25">
        <v>0</v>
      </c>
      <c r="AI1883" s="25">
        <v>0</v>
      </c>
      <c r="AJ1883" s="25" t="s">
        <v>20</v>
      </c>
      <c r="AK1883" s="42" t="s">
        <v>19</v>
      </c>
      <c r="AL1883" s="25" t="s">
        <v>20</v>
      </c>
      <c r="AM1883" s="25">
        <v>64</v>
      </c>
      <c r="AN1883" s="25" t="s">
        <v>22</v>
      </c>
      <c r="AO1883" s="25" t="s">
        <v>22</v>
      </c>
      <c r="AP1883" s="25" t="s">
        <v>22</v>
      </c>
      <c r="AQ1883" s="137">
        <v>15.68</v>
      </c>
      <c r="AR1883" s="25" t="s">
        <v>22</v>
      </c>
      <c r="AS1883" s="157" t="s">
        <v>22</v>
      </c>
      <c r="AT1883" s="93"/>
      <c r="AU1883" s="92"/>
      <c r="AV1883" s="91" t="s">
        <v>152</v>
      </c>
      <c r="AW1883" s="92" t="s">
        <v>152</v>
      </c>
      <c r="AX1883" s="92" t="s">
        <v>48</v>
      </c>
      <c r="AY1883" s="91" t="s">
        <v>152</v>
      </c>
      <c r="AZ1883" s="23" t="s">
        <v>24</v>
      </c>
      <c r="BA1883" s="25" t="s">
        <v>4495</v>
      </c>
      <c r="BB1883" t="s">
        <v>25</v>
      </c>
      <c r="BC1883" t="e">
        <v>#N/A</v>
      </c>
      <c r="BD1883" t="e">
        <f>IF(Z1883=BC1883,"OK")</f>
        <v>#N/A</v>
      </c>
      <c r="BE1883">
        <v>0.245</v>
      </c>
      <c r="BF1883">
        <v>2.5115625000000002E-4</v>
      </c>
      <c r="BG1883" t="s">
        <v>22</v>
      </c>
      <c r="BH1883" t="s">
        <v>22</v>
      </c>
      <c r="BI1883" t="s">
        <v>22</v>
      </c>
      <c r="BJ1883">
        <v>15.68</v>
      </c>
      <c r="BK1883" t="s">
        <v>22</v>
      </c>
      <c r="BL1883" t="e">
        <f>IF(ABS(AN1883*AO1883*AP1883/1000000000/AR1883-1)&lt;0.1,"OK","NO")</f>
        <v>#VALUE!</v>
      </c>
      <c r="BN1883" s="183"/>
    </row>
    <row r="1884" spans="1:66" ht="25.5" x14ac:dyDescent="0.25">
      <c r="A1884" s="1"/>
      <c r="B1884" s="94">
        <v>1878</v>
      </c>
      <c r="C1884" s="43">
        <v>1136824</v>
      </c>
      <c r="D1884" s="45"/>
      <c r="E1884" s="36" t="s">
        <v>4494</v>
      </c>
      <c r="F1884" s="151" t="s">
        <v>21</v>
      </c>
      <c r="G1884" s="127" t="s">
        <v>4369</v>
      </c>
      <c r="H1884" s="46" t="str">
        <f>IFERROR(IFERROR(IF(SEARCH("Usystems",$E1884)&gt;0,"Usystems"),IF(SEARCH("RIIFO",$E1884)&gt;0,"RIIFO","Uponor")),"Uponor")</f>
        <v>RIIFO</v>
      </c>
      <c r="I1884" s="25" t="str">
        <f>IFERROR(MID($D1884,1,7)+0,"")</f>
        <v/>
      </c>
      <c r="J1884" s="25" t="str">
        <f>IFERROR(MID($D1884,10,7)+0,"")</f>
        <v/>
      </c>
      <c r="K1884" s="25" t="str">
        <f>IFERROR(MID($D1884,19,7)+0,"")</f>
        <v/>
      </c>
      <c r="L1884" s="25" t="str">
        <f>IFERROR(MID($D1884,28,7)+0,"")</f>
        <v/>
      </c>
      <c r="M1884" s="25" t="str">
        <f>IF(IFERROR(MID($Q1884,1,7)+0,"")&lt;1130000,IF(INDEX(C:C,MATCH(LEFT(Q1884,7)+0,I:I,0))&lt;1130000,"",INDEX(C:C,MATCH(LEFT(Q1884,7)+0,I:I,0))),IFERROR(MID($Q1884,1,7)+0,""))</f>
        <v/>
      </c>
      <c r="N1884" s="25" t="str">
        <f>IF(IFERROR(MID($Q1884,10,7)+0,"")&lt;1130000,"",IFERROR(MID($Q1884,10,7)+0,""))</f>
        <v/>
      </c>
      <c r="O1884" s="25" t="str">
        <f>IF(IFERROR(MID($Q1884,19,7)+0,"")&lt;1130000,"",IFERROR(MID($Q1884,19,7)+0,""))</f>
        <v/>
      </c>
      <c r="P1884" s="25" t="str">
        <f>IF(M1884="","",IF(N1884="",M1884,M1884&amp;", "&amp;N1884))</f>
        <v/>
      </c>
      <c r="Q1884" s="25"/>
      <c r="R1884" s="25"/>
      <c r="S1884" s="35" t="s">
        <v>4324</v>
      </c>
      <c r="T1884" s="34" t="s">
        <v>36</v>
      </c>
      <c r="U1884" s="185">
        <v>1580</v>
      </c>
      <c r="V1884" s="188">
        <v>1949</v>
      </c>
      <c r="W1884" s="189">
        <v>2122</v>
      </c>
      <c r="X1884" s="31">
        <v>2334</v>
      </c>
      <c r="Y1884" s="90">
        <f>IFERROR(ROUND(X1884/W1884-1,2),"")</f>
        <v>0.1</v>
      </c>
      <c r="Z1884" s="31">
        <f>IF(OR(S1884="VLD MLC components",S1884="VLD MLC pipes",S1884="VLD PEX components",S1884="VLD PEX pipes",S1884="VLD PHC components",S1884="VLD PHC pipes",S1884="Controls VLD"),"По запросу",X1884)</f>
        <v>2334</v>
      </c>
      <c r="AA1884" s="63">
        <f>ROUND(X1884/1.2,3)</f>
        <v>1945</v>
      </c>
      <c r="AB1884" s="23">
        <v>1768.3330000000001</v>
      </c>
      <c r="AC1884" s="190">
        <f>IFERROR(ROUND(AA1884/AB1884-1,2),"")</f>
        <v>0.1</v>
      </c>
      <c r="AD1884" s="25">
        <v>0.28299999999999997</v>
      </c>
      <c r="AE1884" s="25">
        <v>4.4650000000000007E-4</v>
      </c>
      <c r="AF1884" s="25">
        <v>0</v>
      </c>
      <c r="AG1884" s="25" t="s">
        <v>22</v>
      </c>
      <c r="AH1884" s="25">
        <v>0</v>
      </c>
      <c r="AI1884" s="25">
        <v>0</v>
      </c>
      <c r="AJ1884" s="25" t="s">
        <v>20</v>
      </c>
      <c r="AK1884" s="42" t="s">
        <v>19</v>
      </c>
      <c r="AL1884" s="25" t="s">
        <v>20</v>
      </c>
      <c r="AM1884" s="25">
        <v>36</v>
      </c>
      <c r="AN1884" s="25" t="s">
        <v>22</v>
      </c>
      <c r="AO1884" s="25" t="s">
        <v>22</v>
      </c>
      <c r="AP1884" s="25" t="s">
        <v>22</v>
      </c>
      <c r="AQ1884" s="137">
        <v>10.187999999999999</v>
      </c>
      <c r="AR1884" s="25" t="s">
        <v>22</v>
      </c>
      <c r="AS1884" s="157" t="s">
        <v>22</v>
      </c>
      <c r="AT1884" s="93"/>
      <c r="AU1884" s="92"/>
      <c r="AV1884" s="91" t="s">
        <v>152</v>
      </c>
      <c r="AW1884" s="92" t="s">
        <v>152</v>
      </c>
      <c r="AX1884" s="92" t="s">
        <v>48</v>
      </c>
      <c r="AY1884" s="91" t="s">
        <v>152</v>
      </c>
      <c r="AZ1884" s="23" t="s">
        <v>24</v>
      </c>
      <c r="BA1884" s="25" t="s">
        <v>4493</v>
      </c>
      <c r="BB1884" t="s">
        <v>25</v>
      </c>
      <c r="BC1884" t="e">
        <v>#N/A</v>
      </c>
      <c r="BD1884" t="e">
        <f>IF(Z1884=BC1884,"OK")</f>
        <v>#N/A</v>
      </c>
      <c r="BE1884">
        <v>0.28299999999999997</v>
      </c>
      <c r="BF1884">
        <v>4.4650000000000007E-4</v>
      </c>
      <c r="BG1884" t="s">
        <v>22</v>
      </c>
      <c r="BH1884" t="s">
        <v>22</v>
      </c>
      <c r="BI1884" t="s">
        <v>22</v>
      </c>
      <c r="BJ1884">
        <v>10.187999999999999</v>
      </c>
      <c r="BK1884" t="s">
        <v>22</v>
      </c>
      <c r="BL1884" t="e">
        <f>IF(ABS(AN1884*AO1884*AP1884/1000000000/AR1884-1)&lt;0.1,"OK","NO")</f>
        <v>#VALUE!</v>
      </c>
      <c r="BN1884" s="183"/>
    </row>
    <row r="1885" spans="1:66" ht="25.5" x14ac:dyDescent="0.25">
      <c r="A1885" s="1"/>
      <c r="B1885" s="94">
        <v>1879</v>
      </c>
      <c r="C1885" s="43">
        <v>1136825</v>
      </c>
      <c r="D1885" s="45"/>
      <c r="E1885" s="36" t="s">
        <v>4492</v>
      </c>
      <c r="F1885" s="151" t="s">
        <v>21</v>
      </c>
      <c r="G1885" s="102" t="s">
        <v>2182</v>
      </c>
      <c r="H1885" s="46" t="str">
        <f>IFERROR(IFERROR(IF(SEARCH("Usystems",$E1885)&gt;0,"Usystems"),IF(SEARCH("RIIFO",$E1885)&gt;0,"RIIFO","Uponor")),"Uponor")</f>
        <v>RIIFO</v>
      </c>
      <c r="I1885" s="25" t="str">
        <f>IFERROR(MID($D1885,1,7)+0,"")</f>
        <v/>
      </c>
      <c r="J1885" s="25" t="str">
        <f>IFERROR(MID($D1885,10,7)+0,"")</f>
        <v/>
      </c>
      <c r="K1885" s="25" t="str">
        <f>IFERROR(MID($D1885,19,7)+0,"")</f>
        <v/>
      </c>
      <c r="L1885" s="25" t="str">
        <f>IFERROR(MID($D1885,28,7)+0,"")</f>
        <v/>
      </c>
      <c r="M1885" s="25" t="str">
        <f>IF(IFERROR(MID($Q1885,1,7)+0,"")&lt;1130000,IF(INDEX(C:C,MATCH(LEFT(Q1885,7)+0,I:I,0))&lt;1130000,"",INDEX(C:C,MATCH(LEFT(Q1885,7)+0,I:I,0))),IFERROR(MID($Q1885,1,7)+0,""))</f>
        <v/>
      </c>
      <c r="N1885" s="25" t="str">
        <f>IF(IFERROR(MID($Q1885,10,7)+0,"")&lt;1130000,"",IFERROR(MID($Q1885,10,7)+0,""))</f>
        <v/>
      </c>
      <c r="O1885" s="25" t="str">
        <f>IF(IFERROR(MID($Q1885,19,7)+0,"")&lt;1130000,"",IFERROR(MID($Q1885,19,7)+0,""))</f>
        <v/>
      </c>
      <c r="P1885" s="25" t="str">
        <f>IF(M1885="","",IF(N1885="",M1885,M1885&amp;", "&amp;N1885))</f>
        <v/>
      </c>
      <c r="Q1885" s="25"/>
      <c r="R1885" s="25"/>
      <c r="S1885" s="35" t="s">
        <v>4324</v>
      </c>
      <c r="T1885" s="34" t="s">
        <v>36</v>
      </c>
      <c r="U1885" s="185">
        <v>2362</v>
      </c>
      <c r="V1885" s="188">
        <v>2912</v>
      </c>
      <c r="W1885" s="189">
        <v>3171</v>
      </c>
      <c r="X1885" s="31">
        <v>3488</v>
      </c>
      <c r="Y1885" s="90">
        <f>IFERROR(ROUND(X1885/W1885-1,2),"")</f>
        <v>0.1</v>
      </c>
      <c r="Z1885" s="31">
        <f>IF(OR(S1885="VLD MLC components",S1885="VLD MLC pipes",S1885="VLD PEX components",S1885="VLD PEX pipes",S1885="VLD PHC components",S1885="VLD PHC pipes",S1885="Controls VLD"),"По запросу",X1885)</f>
        <v>3488</v>
      </c>
      <c r="AA1885" s="63">
        <f>ROUND(X1885/1.2,3)</f>
        <v>2906.6669999999999</v>
      </c>
      <c r="AB1885" s="23">
        <v>2642.5</v>
      </c>
      <c r="AC1885" s="190">
        <f>IFERROR(ROUND(AA1885/AB1885-1,2),"")</f>
        <v>0.1</v>
      </c>
      <c r="AD1885" s="25">
        <v>0.432</v>
      </c>
      <c r="AE1885" s="25">
        <v>4.2000000000000002E-4</v>
      </c>
      <c r="AF1885" s="25">
        <v>0</v>
      </c>
      <c r="AG1885" s="25">
        <v>2</v>
      </c>
      <c r="AH1885" s="25">
        <v>2</v>
      </c>
      <c r="AI1885" s="25">
        <v>0</v>
      </c>
      <c r="AJ1885" s="25" t="s">
        <v>20</v>
      </c>
      <c r="AK1885" s="42" t="s">
        <v>19</v>
      </c>
      <c r="AL1885" s="25" t="s">
        <v>20</v>
      </c>
      <c r="AM1885" s="25">
        <v>1</v>
      </c>
      <c r="AN1885" s="25">
        <v>100</v>
      </c>
      <c r="AO1885" s="25">
        <v>60</v>
      </c>
      <c r="AP1885" s="25">
        <v>70</v>
      </c>
      <c r="AQ1885" s="25">
        <v>0.432</v>
      </c>
      <c r="AR1885" s="25">
        <v>4.2000000000000002E-4</v>
      </c>
      <c r="AS1885" s="157" t="s">
        <v>22</v>
      </c>
      <c r="AT1885" s="93"/>
      <c r="AU1885" s="92"/>
      <c r="AV1885" s="91" t="s">
        <v>152</v>
      </c>
      <c r="AW1885" s="92" t="s">
        <v>152</v>
      </c>
      <c r="AX1885" s="92" t="s">
        <v>48</v>
      </c>
      <c r="AY1885" s="91" t="s">
        <v>152</v>
      </c>
      <c r="AZ1885" s="23" t="s">
        <v>24</v>
      </c>
      <c r="BA1885" s="25" t="s">
        <v>4491</v>
      </c>
      <c r="BB1885" t="s">
        <v>25</v>
      </c>
      <c r="BC1885" t="e">
        <v>#N/A</v>
      </c>
      <c r="BD1885" t="e">
        <f>IF(Z1885=BC1885,"OK")</f>
        <v>#N/A</v>
      </c>
      <c r="BE1885">
        <v>0.311</v>
      </c>
      <c r="BF1885">
        <v>6.697500000000001E-4</v>
      </c>
      <c r="BG1885" t="s">
        <v>22</v>
      </c>
      <c r="BH1885" t="s">
        <v>22</v>
      </c>
      <c r="BI1885" t="s">
        <v>22</v>
      </c>
      <c r="BJ1885" t="s">
        <v>22</v>
      </c>
      <c r="BK1885" t="s">
        <v>22</v>
      </c>
      <c r="BL1885" t="str">
        <f>IF(ABS(AN1885*AO1885*AP1885/1000000000/AR1885-1)&lt;0.1,"OK","NO")</f>
        <v>OK</v>
      </c>
      <c r="BN1885" s="183"/>
    </row>
    <row r="1886" spans="1:66" ht="25.5" x14ac:dyDescent="0.25">
      <c r="A1886" s="1"/>
      <c r="B1886" s="94">
        <v>1880</v>
      </c>
      <c r="C1886" s="43">
        <v>1136826</v>
      </c>
      <c r="D1886" s="45"/>
      <c r="E1886" s="36" t="s">
        <v>4490</v>
      </c>
      <c r="F1886" s="151" t="s">
        <v>21</v>
      </c>
      <c r="G1886" s="102" t="s">
        <v>2182</v>
      </c>
      <c r="H1886" s="46" t="str">
        <f>IFERROR(IFERROR(IF(SEARCH("Usystems",$E1886)&gt;0,"Usystems"),IF(SEARCH("RIIFO",$E1886)&gt;0,"RIIFO","Uponor")),"Uponor")</f>
        <v>RIIFO</v>
      </c>
      <c r="I1886" s="25" t="str">
        <f>IFERROR(MID($D1886,1,7)+0,"")</f>
        <v/>
      </c>
      <c r="J1886" s="25" t="str">
        <f>IFERROR(MID($D1886,10,7)+0,"")</f>
        <v/>
      </c>
      <c r="K1886" s="25" t="str">
        <f>IFERROR(MID($D1886,19,7)+0,"")</f>
        <v/>
      </c>
      <c r="L1886" s="25" t="str">
        <f>IFERROR(MID($D1886,28,7)+0,"")</f>
        <v/>
      </c>
      <c r="M1886" s="25" t="str">
        <f>IF(IFERROR(MID($Q1886,1,7)+0,"")&lt;1130000,IF(INDEX(C:C,MATCH(LEFT(Q1886,7)+0,I:I,0))&lt;1130000,"",INDEX(C:C,MATCH(LEFT(Q1886,7)+0,I:I,0))),IFERROR(MID($Q1886,1,7)+0,""))</f>
        <v/>
      </c>
      <c r="N1886" s="25" t="str">
        <f>IF(IFERROR(MID($Q1886,10,7)+0,"")&lt;1130000,"",IFERROR(MID($Q1886,10,7)+0,""))</f>
        <v/>
      </c>
      <c r="O1886" s="25" t="str">
        <f>IF(IFERROR(MID($Q1886,19,7)+0,"")&lt;1130000,"",IFERROR(MID($Q1886,19,7)+0,""))</f>
        <v/>
      </c>
      <c r="P1886" s="25" t="str">
        <f>IF(M1886="","",IF(N1886="",M1886,M1886&amp;", "&amp;N1886))</f>
        <v/>
      </c>
      <c r="Q1886" s="25"/>
      <c r="R1886" s="25"/>
      <c r="S1886" s="35" t="s">
        <v>4324</v>
      </c>
      <c r="T1886" s="34" t="s">
        <v>36</v>
      </c>
      <c r="U1886" s="185">
        <v>2519</v>
      </c>
      <c r="V1886" s="188">
        <v>3105</v>
      </c>
      <c r="W1886" s="189">
        <v>3381</v>
      </c>
      <c r="X1886" s="31">
        <v>3719</v>
      </c>
      <c r="Y1886" s="90">
        <f>IFERROR(ROUND(X1886/W1886-1,2),"")</f>
        <v>0.1</v>
      </c>
      <c r="Z1886" s="31">
        <f>IF(OR(S1886="VLD MLC components",S1886="VLD MLC pipes",S1886="VLD PEX components",S1886="VLD PEX pipes",S1886="VLD PHC components",S1886="VLD PHC pipes",S1886="Controls VLD"),"По запросу",X1886)</f>
        <v>3719</v>
      </c>
      <c r="AA1886" s="63">
        <f>ROUND(X1886/1.2,3)</f>
        <v>3099.1669999999999</v>
      </c>
      <c r="AB1886" s="23">
        <v>2817.5</v>
      </c>
      <c r="AC1886" s="190">
        <f>IFERROR(ROUND(AA1886/AB1886-1,2),"")</f>
        <v>0.1</v>
      </c>
      <c r="AD1886" s="25">
        <v>0.45</v>
      </c>
      <c r="AE1886" s="25">
        <v>4.2000000000000002E-4</v>
      </c>
      <c r="AF1886" s="25">
        <v>0</v>
      </c>
      <c r="AG1886" s="25" t="s">
        <v>22</v>
      </c>
      <c r="AH1886" s="25">
        <v>0</v>
      </c>
      <c r="AI1886" s="25">
        <v>0</v>
      </c>
      <c r="AJ1886" s="25" t="s">
        <v>20</v>
      </c>
      <c r="AK1886" s="42" t="s">
        <v>19</v>
      </c>
      <c r="AL1886" s="25" t="s">
        <v>20</v>
      </c>
      <c r="AM1886" s="25">
        <v>1</v>
      </c>
      <c r="AN1886" s="25">
        <v>100</v>
      </c>
      <c r="AO1886" s="25">
        <v>60</v>
      </c>
      <c r="AP1886" s="25">
        <v>70</v>
      </c>
      <c r="AQ1886" s="25">
        <v>0.45</v>
      </c>
      <c r="AR1886" s="25">
        <v>4.2000000000000002E-4</v>
      </c>
      <c r="AS1886" s="157" t="s">
        <v>22</v>
      </c>
      <c r="AT1886" s="93"/>
      <c r="AU1886" s="92"/>
      <c r="AV1886" s="91" t="s">
        <v>152</v>
      </c>
      <c r="AW1886" s="92" t="s">
        <v>152</v>
      </c>
      <c r="AX1886" s="92" t="s">
        <v>48</v>
      </c>
      <c r="AY1886" s="91" t="s">
        <v>152</v>
      </c>
      <c r="AZ1886" s="23" t="s">
        <v>24</v>
      </c>
      <c r="BA1886" s="25" t="s">
        <v>4489</v>
      </c>
      <c r="BB1886" t="s">
        <v>25</v>
      </c>
      <c r="BC1886" t="e">
        <v>#N/A</v>
      </c>
      <c r="BD1886" t="e">
        <f>IF(Z1886=BC1886,"OK")</f>
        <v>#N/A</v>
      </c>
      <c r="BE1886">
        <v>0.311</v>
      </c>
      <c r="BF1886">
        <v>6.4296000000000004E-4</v>
      </c>
      <c r="BG1886" t="s">
        <v>22</v>
      </c>
      <c r="BH1886" t="s">
        <v>22</v>
      </c>
      <c r="BI1886" t="s">
        <v>22</v>
      </c>
      <c r="BJ1886" t="s">
        <v>22</v>
      </c>
      <c r="BK1886" t="s">
        <v>22</v>
      </c>
      <c r="BL1886" t="str">
        <f>IF(ABS(AN1886*AO1886*AP1886/1000000000/AR1886-1)&lt;0.1,"OK","NO")</f>
        <v>OK</v>
      </c>
      <c r="BN1886" s="183"/>
    </row>
    <row r="1887" spans="1:66" ht="25.5" x14ac:dyDescent="0.25">
      <c r="A1887" s="1"/>
      <c r="B1887" s="94">
        <v>1881</v>
      </c>
      <c r="C1887" s="43">
        <v>1136827</v>
      </c>
      <c r="D1887" s="45"/>
      <c r="E1887" s="36" t="s">
        <v>4488</v>
      </c>
      <c r="F1887" s="151" t="s">
        <v>21</v>
      </c>
      <c r="G1887" s="127" t="s">
        <v>4369</v>
      </c>
      <c r="H1887" s="46" t="str">
        <f>IFERROR(IFERROR(IF(SEARCH("Usystems",$E1887)&gt;0,"Usystems"),IF(SEARCH("RIIFO",$E1887)&gt;0,"RIIFO","Uponor")),"Uponor")</f>
        <v>RIIFO</v>
      </c>
      <c r="I1887" s="25" t="str">
        <f>IFERROR(MID($D1887,1,7)+0,"")</f>
        <v/>
      </c>
      <c r="J1887" s="25" t="str">
        <f>IFERROR(MID($D1887,10,7)+0,"")</f>
        <v/>
      </c>
      <c r="K1887" s="25" t="str">
        <f>IFERROR(MID($D1887,19,7)+0,"")</f>
        <v/>
      </c>
      <c r="L1887" s="25" t="str">
        <f>IFERROR(MID($D1887,28,7)+0,"")</f>
        <v/>
      </c>
      <c r="M1887" s="25" t="str">
        <f>IF(IFERROR(MID($Q1887,1,7)+0,"")&lt;1130000,IF(INDEX(C:C,MATCH(LEFT(Q1887,7)+0,I:I,0))&lt;1130000,"",INDEX(C:C,MATCH(LEFT(Q1887,7)+0,I:I,0))),IFERROR(MID($Q1887,1,7)+0,""))</f>
        <v/>
      </c>
      <c r="N1887" s="25" t="str">
        <f>IF(IFERROR(MID($Q1887,10,7)+0,"")&lt;1130000,"",IFERROR(MID($Q1887,10,7)+0,""))</f>
        <v/>
      </c>
      <c r="O1887" s="25" t="str">
        <f>IF(IFERROR(MID($Q1887,19,7)+0,"")&lt;1130000,"",IFERROR(MID($Q1887,19,7)+0,""))</f>
        <v/>
      </c>
      <c r="P1887" s="25" t="str">
        <f>IF(M1887="","",IF(N1887="",M1887,M1887&amp;", "&amp;N1887))</f>
        <v/>
      </c>
      <c r="Q1887" s="25"/>
      <c r="R1887" s="25"/>
      <c r="S1887" s="35" t="s">
        <v>4324</v>
      </c>
      <c r="T1887" s="34" t="s">
        <v>36</v>
      </c>
      <c r="U1887" s="185">
        <v>2837</v>
      </c>
      <c r="V1887" s="188">
        <v>3497</v>
      </c>
      <c r="W1887" s="189">
        <v>3808</v>
      </c>
      <c r="X1887" s="31">
        <v>4189</v>
      </c>
      <c r="Y1887" s="90">
        <f>IFERROR(ROUND(X1887/W1887-1,2),"")</f>
        <v>0.1</v>
      </c>
      <c r="Z1887" s="31">
        <f>IF(OR(S1887="VLD MLC components",S1887="VLD MLC pipes",S1887="VLD PEX components",S1887="VLD PEX pipes",S1887="VLD PHC components",S1887="VLD PHC pipes",S1887="Controls VLD"),"По запросу",X1887)</f>
        <v>4189</v>
      </c>
      <c r="AA1887" s="63">
        <f>ROUND(X1887/1.2,3)</f>
        <v>3490.8330000000001</v>
      </c>
      <c r="AB1887" s="23">
        <v>3173.3330000000001</v>
      </c>
      <c r="AC1887" s="190">
        <f>IFERROR(ROUND(AA1887/AB1887-1,2),"")</f>
        <v>0.1</v>
      </c>
      <c r="AD1887" s="25">
        <v>0.311</v>
      </c>
      <c r="AE1887" s="25">
        <v>6.697500000000001E-4</v>
      </c>
      <c r="AF1887" s="25">
        <v>0</v>
      </c>
      <c r="AG1887" s="25" t="s">
        <v>22</v>
      </c>
      <c r="AH1887" s="25">
        <v>0</v>
      </c>
      <c r="AI1887" s="25">
        <v>0</v>
      </c>
      <c r="AJ1887" s="25" t="s">
        <v>20</v>
      </c>
      <c r="AK1887" s="42" t="s">
        <v>19</v>
      </c>
      <c r="AL1887" s="25" t="s">
        <v>20</v>
      </c>
      <c r="AM1887" s="25">
        <v>1</v>
      </c>
      <c r="AN1887" s="25" t="s">
        <v>22</v>
      </c>
      <c r="AO1887" s="25" t="s">
        <v>22</v>
      </c>
      <c r="AP1887" s="25" t="s">
        <v>22</v>
      </c>
      <c r="AQ1887" s="25" t="s">
        <v>22</v>
      </c>
      <c r="AR1887" s="94" t="s">
        <v>22</v>
      </c>
      <c r="AS1887" s="157" t="s">
        <v>22</v>
      </c>
      <c r="AT1887" s="93"/>
      <c r="AU1887" s="92"/>
      <c r="AV1887" s="91" t="s">
        <v>152</v>
      </c>
      <c r="AW1887" s="92" t="s">
        <v>152</v>
      </c>
      <c r="AX1887" s="92" t="s">
        <v>48</v>
      </c>
      <c r="AY1887" s="91" t="s">
        <v>152</v>
      </c>
      <c r="AZ1887" s="23" t="s">
        <v>24</v>
      </c>
      <c r="BA1887" s="25" t="s">
        <v>4487</v>
      </c>
      <c r="BB1887" t="s">
        <v>25</v>
      </c>
      <c r="BC1887" t="e">
        <v>#N/A</v>
      </c>
      <c r="BD1887" t="e">
        <f>IF(Z1887=BC1887,"OK")</f>
        <v>#N/A</v>
      </c>
      <c r="BE1887">
        <v>0.311</v>
      </c>
      <c r="BF1887">
        <v>6.697500000000001E-4</v>
      </c>
      <c r="BG1887" t="s">
        <v>22</v>
      </c>
      <c r="BH1887" t="s">
        <v>22</v>
      </c>
      <c r="BI1887" t="s">
        <v>22</v>
      </c>
      <c r="BJ1887" t="s">
        <v>22</v>
      </c>
      <c r="BK1887" t="s">
        <v>22</v>
      </c>
      <c r="BL1887" t="e">
        <f>IF(ABS(AN1887*AO1887*AP1887/1000000000/AR1887-1)&lt;0.1,"OK","NO")</f>
        <v>#VALUE!</v>
      </c>
      <c r="BN1887" s="183"/>
    </row>
    <row r="1888" spans="1:66" ht="25.5" x14ac:dyDescent="0.25">
      <c r="A1888" s="1"/>
      <c r="B1888" s="94">
        <v>1882</v>
      </c>
      <c r="C1888" s="43">
        <v>1136828</v>
      </c>
      <c r="D1888" s="45"/>
      <c r="E1888" s="36" t="s">
        <v>4486</v>
      </c>
      <c r="F1888" s="151" t="s">
        <v>21</v>
      </c>
      <c r="G1888" s="127" t="s">
        <v>4369</v>
      </c>
      <c r="H1888" s="46" t="str">
        <f>IFERROR(IFERROR(IF(SEARCH("Usystems",$E1888)&gt;0,"Usystems"),IF(SEARCH("RIIFO",$E1888)&gt;0,"RIIFO","Uponor")),"Uponor")</f>
        <v>RIIFO</v>
      </c>
      <c r="I1888" s="25" t="str">
        <f>IFERROR(MID($D1888,1,7)+0,"")</f>
        <v/>
      </c>
      <c r="J1888" s="25" t="str">
        <f>IFERROR(MID($D1888,10,7)+0,"")</f>
        <v/>
      </c>
      <c r="K1888" s="25" t="str">
        <f>IFERROR(MID($D1888,19,7)+0,"")</f>
        <v/>
      </c>
      <c r="L1888" s="25" t="str">
        <f>IFERROR(MID($D1888,28,7)+0,"")</f>
        <v/>
      </c>
      <c r="M1888" s="25" t="str">
        <f>IF(IFERROR(MID($Q1888,1,7)+0,"")&lt;1130000,IF(INDEX(C:C,MATCH(LEFT(Q1888,7)+0,I:I,0))&lt;1130000,"",INDEX(C:C,MATCH(LEFT(Q1888,7)+0,I:I,0))),IFERROR(MID($Q1888,1,7)+0,""))</f>
        <v/>
      </c>
      <c r="N1888" s="25" t="str">
        <f>IF(IFERROR(MID($Q1888,10,7)+0,"")&lt;1130000,"",IFERROR(MID($Q1888,10,7)+0,""))</f>
        <v/>
      </c>
      <c r="O1888" s="25" t="str">
        <f>IF(IFERROR(MID($Q1888,19,7)+0,"")&lt;1130000,"",IFERROR(MID($Q1888,19,7)+0,""))</f>
        <v/>
      </c>
      <c r="P1888" s="25" t="str">
        <f>IF(M1888="","",IF(N1888="",M1888,M1888&amp;", "&amp;N1888))</f>
        <v/>
      </c>
      <c r="Q1888" s="25"/>
      <c r="R1888" s="25"/>
      <c r="S1888" s="35" t="s">
        <v>4324</v>
      </c>
      <c r="T1888" s="34" t="s">
        <v>36</v>
      </c>
      <c r="U1888" s="185">
        <v>3183</v>
      </c>
      <c r="V1888" s="188">
        <v>3924</v>
      </c>
      <c r="W1888" s="189">
        <v>4273</v>
      </c>
      <c r="X1888" s="31">
        <v>4700</v>
      </c>
      <c r="Y1888" s="90">
        <f>IFERROR(ROUND(X1888/W1888-1,2),"")</f>
        <v>0.1</v>
      </c>
      <c r="Z1888" s="31">
        <f>IF(OR(S1888="VLD MLC components",S1888="VLD MLC pipes",S1888="VLD PEX components",S1888="VLD PEX pipes",S1888="VLD PHC components",S1888="VLD PHC pipes",S1888="Controls VLD"),"По запросу",X1888)</f>
        <v>4700</v>
      </c>
      <c r="AA1888" s="63">
        <f>ROUND(X1888/1.2,3)</f>
        <v>3916.6669999999999</v>
      </c>
      <c r="AB1888" s="23">
        <v>3560.8330000000001</v>
      </c>
      <c r="AC1888" s="190">
        <f>IFERROR(ROUND(AA1888/AB1888-1,2),"")</f>
        <v>0.1</v>
      </c>
      <c r="AD1888" s="25">
        <v>0.311</v>
      </c>
      <c r="AE1888" s="25">
        <v>6.697500000000001E-4</v>
      </c>
      <c r="AF1888" s="25">
        <v>0</v>
      </c>
      <c r="AG1888" s="25" t="s">
        <v>22</v>
      </c>
      <c r="AH1888" s="25">
        <v>0</v>
      </c>
      <c r="AI1888" s="25">
        <v>0</v>
      </c>
      <c r="AJ1888" s="25" t="s">
        <v>20</v>
      </c>
      <c r="AK1888" s="42" t="s">
        <v>19</v>
      </c>
      <c r="AL1888" s="25" t="s">
        <v>20</v>
      </c>
      <c r="AM1888" s="25">
        <v>1</v>
      </c>
      <c r="AN1888" s="25" t="s">
        <v>22</v>
      </c>
      <c r="AO1888" s="25" t="s">
        <v>22</v>
      </c>
      <c r="AP1888" s="25" t="s">
        <v>22</v>
      </c>
      <c r="AQ1888" s="25" t="s">
        <v>22</v>
      </c>
      <c r="AR1888" s="94" t="s">
        <v>22</v>
      </c>
      <c r="AS1888" s="157" t="s">
        <v>22</v>
      </c>
      <c r="AT1888" s="93"/>
      <c r="AU1888" s="92"/>
      <c r="AV1888" s="91" t="s">
        <v>152</v>
      </c>
      <c r="AW1888" s="92" t="s">
        <v>152</v>
      </c>
      <c r="AX1888" s="92" t="s">
        <v>48</v>
      </c>
      <c r="AY1888" s="91" t="s">
        <v>152</v>
      </c>
      <c r="AZ1888" s="23" t="s">
        <v>24</v>
      </c>
      <c r="BA1888" s="25" t="s">
        <v>4485</v>
      </c>
      <c r="BB1888" t="s">
        <v>25</v>
      </c>
      <c r="BC1888" t="e">
        <v>#N/A</v>
      </c>
      <c r="BD1888" t="e">
        <f>IF(Z1888=BC1888,"OK")</f>
        <v>#N/A</v>
      </c>
      <c r="BE1888">
        <v>0.311</v>
      </c>
      <c r="BF1888">
        <v>6.697500000000001E-4</v>
      </c>
      <c r="BG1888" t="s">
        <v>22</v>
      </c>
      <c r="BH1888" t="s">
        <v>22</v>
      </c>
      <c r="BI1888" t="s">
        <v>22</v>
      </c>
      <c r="BJ1888" t="s">
        <v>22</v>
      </c>
      <c r="BK1888" t="s">
        <v>22</v>
      </c>
      <c r="BL1888" t="e">
        <f>IF(ABS(AN1888*AO1888*AP1888/1000000000/AR1888-1)&lt;0.1,"OK","NO")</f>
        <v>#VALUE!</v>
      </c>
      <c r="BN1888" s="183"/>
    </row>
    <row r="1889" spans="1:66" ht="25.5" x14ac:dyDescent="0.25">
      <c r="A1889" s="1"/>
      <c r="B1889" s="94">
        <v>1883</v>
      </c>
      <c r="C1889" s="43">
        <v>1136829</v>
      </c>
      <c r="D1889" s="45"/>
      <c r="E1889" s="36" t="s">
        <v>4484</v>
      </c>
      <c r="F1889" s="151" t="s">
        <v>21</v>
      </c>
      <c r="G1889" s="127" t="s">
        <v>4369</v>
      </c>
      <c r="H1889" s="46" t="str">
        <f>IFERROR(IFERROR(IF(SEARCH("Usystems",$E1889)&gt;0,"Usystems"),IF(SEARCH("RIIFO",$E1889)&gt;0,"RIIFO","Uponor")),"Uponor")</f>
        <v>RIIFO</v>
      </c>
      <c r="I1889" s="25" t="str">
        <f>IFERROR(MID($D1889,1,7)+0,"")</f>
        <v/>
      </c>
      <c r="J1889" s="25" t="str">
        <f>IFERROR(MID($D1889,10,7)+0,"")</f>
        <v/>
      </c>
      <c r="K1889" s="25" t="str">
        <f>IFERROR(MID($D1889,19,7)+0,"")</f>
        <v/>
      </c>
      <c r="L1889" s="25" t="str">
        <f>IFERROR(MID($D1889,28,7)+0,"")</f>
        <v/>
      </c>
      <c r="M1889" s="25" t="str">
        <f>IF(IFERROR(MID($Q1889,1,7)+0,"")&lt;1130000,IF(INDEX(C:C,MATCH(LEFT(Q1889,7)+0,I:I,0))&lt;1130000,"",INDEX(C:C,MATCH(LEFT(Q1889,7)+0,I:I,0))),IFERROR(MID($Q1889,1,7)+0,""))</f>
        <v/>
      </c>
      <c r="N1889" s="25" t="str">
        <f>IF(IFERROR(MID($Q1889,10,7)+0,"")&lt;1130000,"",IFERROR(MID($Q1889,10,7)+0,""))</f>
        <v/>
      </c>
      <c r="O1889" s="25" t="str">
        <f>IF(IFERROR(MID($Q1889,19,7)+0,"")&lt;1130000,"",IFERROR(MID($Q1889,19,7)+0,""))</f>
        <v/>
      </c>
      <c r="P1889" s="25" t="str">
        <f>IF(M1889="","",IF(N1889="",M1889,M1889&amp;", "&amp;N1889))</f>
        <v/>
      </c>
      <c r="Q1889" s="25"/>
      <c r="R1889" s="25"/>
      <c r="S1889" s="35" t="s">
        <v>4324</v>
      </c>
      <c r="T1889" s="34" t="s">
        <v>36</v>
      </c>
      <c r="U1889" s="185">
        <v>3248</v>
      </c>
      <c r="V1889" s="188">
        <v>4004</v>
      </c>
      <c r="W1889" s="189">
        <v>4360</v>
      </c>
      <c r="X1889" s="31">
        <v>4796</v>
      </c>
      <c r="Y1889" s="90">
        <f>IFERROR(ROUND(X1889/W1889-1,2),"")</f>
        <v>0.1</v>
      </c>
      <c r="Z1889" s="31">
        <f>IF(OR(S1889="VLD MLC components",S1889="VLD MLC pipes",S1889="VLD PEX components",S1889="VLD PEX pipes",S1889="VLD PHC components",S1889="VLD PHC pipes",S1889="Controls VLD"),"По запросу",X1889)</f>
        <v>4796</v>
      </c>
      <c r="AA1889" s="63">
        <f>ROUND(X1889/1.2,3)</f>
        <v>3996.6669999999999</v>
      </c>
      <c r="AB1889" s="23">
        <v>3633.3330000000001</v>
      </c>
      <c r="AC1889" s="190">
        <f>IFERROR(ROUND(AA1889/AB1889-1,2),"")</f>
        <v>0.1</v>
      </c>
      <c r="AD1889" s="25">
        <v>0.20599999999999999</v>
      </c>
      <c r="AE1889" s="25">
        <v>1.0046250000000001E-3</v>
      </c>
      <c r="AF1889" s="25">
        <v>0</v>
      </c>
      <c r="AG1889" s="25" t="s">
        <v>22</v>
      </c>
      <c r="AH1889" s="25">
        <v>0</v>
      </c>
      <c r="AI1889" s="25">
        <v>0</v>
      </c>
      <c r="AJ1889" s="25" t="s">
        <v>20</v>
      </c>
      <c r="AK1889" s="42" t="s">
        <v>19</v>
      </c>
      <c r="AL1889" s="25" t="s">
        <v>20</v>
      </c>
      <c r="AM1889" s="25">
        <v>16</v>
      </c>
      <c r="AN1889" s="25" t="s">
        <v>22</v>
      </c>
      <c r="AO1889" s="25" t="s">
        <v>22</v>
      </c>
      <c r="AP1889" s="25" t="s">
        <v>22</v>
      </c>
      <c r="AQ1889" s="25">
        <v>3.2959999999999998</v>
      </c>
      <c r="AR1889" s="25" t="s">
        <v>22</v>
      </c>
      <c r="AS1889" s="157" t="s">
        <v>22</v>
      </c>
      <c r="AT1889" s="93"/>
      <c r="AU1889" s="92"/>
      <c r="AV1889" s="91" t="s">
        <v>152</v>
      </c>
      <c r="AW1889" s="92" t="s">
        <v>152</v>
      </c>
      <c r="AX1889" s="92" t="s">
        <v>48</v>
      </c>
      <c r="AY1889" s="91" t="s">
        <v>152</v>
      </c>
      <c r="AZ1889" s="23" t="s">
        <v>24</v>
      </c>
      <c r="BA1889" s="25" t="s">
        <v>4483</v>
      </c>
      <c r="BB1889" t="s">
        <v>25</v>
      </c>
      <c r="BC1889" t="e">
        <v>#N/A</v>
      </c>
      <c r="BD1889" t="e">
        <f>IF(Z1889=BC1889,"OK")</f>
        <v>#N/A</v>
      </c>
      <c r="BE1889">
        <v>0.20599999999999999</v>
      </c>
      <c r="BF1889">
        <v>1.0046250000000001E-3</v>
      </c>
      <c r="BG1889" t="s">
        <v>22</v>
      </c>
      <c r="BH1889" t="s">
        <v>22</v>
      </c>
      <c r="BI1889" t="s">
        <v>22</v>
      </c>
      <c r="BJ1889">
        <v>3.2959999999999998</v>
      </c>
      <c r="BK1889" t="s">
        <v>22</v>
      </c>
      <c r="BL1889" t="e">
        <f>IF(ABS(AN1889*AO1889*AP1889/1000000000/AR1889-1)&lt;0.1,"OK","NO")</f>
        <v>#VALUE!</v>
      </c>
      <c r="BN1889" s="183"/>
    </row>
    <row r="1890" spans="1:66" ht="25.5" x14ac:dyDescent="0.25">
      <c r="A1890" s="1"/>
      <c r="B1890" s="94">
        <v>1884</v>
      </c>
      <c r="C1890" s="43">
        <v>1136830</v>
      </c>
      <c r="D1890" s="45"/>
      <c r="E1890" s="36" t="s">
        <v>4482</v>
      </c>
      <c r="F1890" s="151" t="s">
        <v>21</v>
      </c>
      <c r="G1890" s="127" t="s">
        <v>4369</v>
      </c>
      <c r="H1890" s="46" t="str">
        <f>IFERROR(IFERROR(IF(SEARCH("Usystems",$E1890)&gt;0,"Usystems"),IF(SEARCH("RIIFO",$E1890)&gt;0,"RIIFO","Uponor")),"Uponor")</f>
        <v>RIIFO</v>
      </c>
      <c r="I1890" s="25" t="str">
        <f>IFERROR(MID($D1890,1,7)+0,"")</f>
        <v/>
      </c>
      <c r="J1890" s="25" t="str">
        <f>IFERROR(MID($D1890,10,7)+0,"")</f>
        <v/>
      </c>
      <c r="K1890" s="25" t="str">
        <f>IFERROR(MID($D1890,19,7)+0,"")</f>
        <v/>
      </c>
      <c r="L1890" s="25" t="str">
        <f>IFERROR(MID($D1890,28,7)+0,"")</f>
        <v/>
      </c>
      <c r="M1890" s="25" t="str">
        <f>IF(IFERROR(MID($Q1890,1,7)+0,"")&lt;1130000,IF(INDEX(C:C,MATCH(LEFT(Q1890,7)+0,I:I,0))&lt;1130000,"",INDEX(C:C,MATCH(LEFT(Q1890,7)+0,I:I,0))),IFERROR(MID($Q1890,1,7)+0,""))</f>
        <v/>
      </c>
      <c r="N1890" s="25" t="str">
        <f>IF(IFERROR(MID($Q1890,10,7)+0,"")&lt;1130000,"",IFERROR(MID($Q1890,10,7)+0,""))</f>
        <v/>
      </c>
      <c r="O1890" s="25" t="str">
        <f>IF(IFERROR(MID($Q1890,19,7)+0,"")&lt;1130000,"",IFERROR(MID($Q1890,19,7)+0,""))</f>
        <v/>
      </c>
      <c r="P1890" s="25" t="str">
        <f>IF(M1890="","",IF(N1890="",M1890,M1890&amp;", "&amp;N1890))</f>
        <v/>
      </c>
      <c r="Q1890" s="25"/>
      <c r="R1890" s="25"/>
      <c r="S1890" s="35" t="s">
        <v>4324</v>
      </c>
      <c r="T1890" s="34" t="s">
        <v>36</v>
      </c>
      <c r="U1890" s="185">
        <v>3267</v>
      </c>
      <c r="V1890" s="188">
        <v>4028</v>
      </c>
      <c r="W1890" s="189">
        <v>4386</v>
      </c>
      <c r="X1890" s="31">
        <v>4825</v>
      </c>
      <c r="Y1890" s="90">
        <f>IFERROR(ROUND(X1890/W1890-1,2),"")</f>
        <v>0.1</v>
      </c>
      <c r="Z1890" s="31">
        <f>IF(OR(S1890="VLD MLC components",S1890="VLD MLC pipes",S1890="VLD PEX components",S1890="VLD PEX pipes",S1890="VLD PHC components",S1890="VLD PHC pipes",S1890="Controls VLD"),"По запросу",X1890)</f>
        <v>4825</v>
      </c>
      <c r="AA1890" s="63">
        <f>ROUND(X1890/1.2,3)</f>
        <v>4020.8330000000001</v>
      </c>
      <c r="AB1890" s="23">
        <v>3655</v>
      </c>
      <c r="AC1890" s="190">
        <f>IFERROR(ROUND(AA1890/AB1890-1,2),"")</f>
        <v>0.1</v>
      </c>
      <c r="AD1890" s="25">
        <v>0.25</v>
      </c>
      <c r="AE1890" s="25">
        <v>1.0046250000000001E-3</v>
      </c>
      <c r="AF1890" s="25">
        <v>0</v>
      </c>
      <c r="AG1890" s="25" t="s">
        <v>22</v>
      </c>
      <c r="AH1890" s="25">
        <v>0</v>
      </c>
      <c r="AI1890" s="25">
        <v>0</v>
      </c>
      <c r="AJ1890" s="25" t="s">
        <v>20</v>
      </c>
      <c r="AK1890" s="42" t="s">
        <v>19</v>
      </c>
      <c r="AL1890" s="25" t="s">
        <v>20</v>
      </c>
      <c r="AM1890" s="25">
        <v>16</v>
      </c>
      <c r="AN1890" s="25" t="s">
        <v>22</v>
      </c>
      <c r="AO1890" s="25" t="s">
        <v>22</v>
      </c>
      <c r="AP1890" s="25" t="s">
        <v>22</v>
      </c>
      <c r="AQ1890" s="25">
        <v>4</v>
      </c>
      <c r="AR1890" s="25" t="s">
        <v>22</v>
      </c>
      <c r="AS1890" s="157" t="s">
        <v>22</v>
      </c>
      <c r="AT1890" s="93"/>
      <c r="AU1890" s="92"/>
      <c r="AV1890" s="91" t="s">
        <v>152</v>
      </c>
      <c r="AW1890" s="92" t="s">
        <v>152</v>
      </c>
      <c r="AX1890" s="92" t="s">
        <v>48</v>
      </c>
      <c r="AY1890" s="91" t="s">
        <v>152</v>
      </c>
      <c r="AZ1890" s="23" t="s">
        <v>24</v>
      </c>
      <c r="BA1890" s="25" t="s">
        <v>4481</v>
      </c>
      <c r="BB1890" t="s">
        <v>25</v>
      </c>
      <c r="BC1890" t="e">
        <v>#N/A</v>
      </c>
      <c r="BD1890" t="e">
        <f>IF(Z1890=BC1890,"OK")</f>
        <v>#N/A</v>
      </c>
      <c r="BE1890">
        <v>0.25</v>
      </c>
      <c r="BF1890">
        <v>1.0046250000000001E-3</v>
      </c>
      <c r="BG1890" t="s">
        <v>22</v>
      </c>
      <c r="BH1890" t="s">
        <v>22</v>
      </c>
      <c r="BI1890" t="s">
        <v>22</v>
      </c>
      <c r="BJ1890">
        <v>4</v>
      </c>
      <c r="BK1890" t="s">
        <v>22</v>
      </c>
      <c r="BL1890" t="e">
        <f>IF(ABS(AN1890*AO1890*AP1890/1000000000/AR1890-1)&lt;0.1,"OK","NO")</f>
        <v>#VALUE!</v>
      </c>
      <c r="BN1890" s="183"/>
    </row>
    <row r="1891" spans="1:66" ht="25.5" x14ac:dyDescent="0.25">
      <c r="A1891" s="1"/>
      <c r="B1891" s="94">
        <v>1885</v>
      </c>
      <c r="C1891" s="43">
        <v>1136831</v>
      </c>
      <c r="D1891" s="45"/>
      <c r="E1891" s="36" t="s">
        <v>4480</v>
      </c>
      <c r="F1891" s="151" t="s">
        <v>21</v>
      </c>
      <c r="G1891" s="102" t="s">
        <v>2182</v>
      </c>
      <c r="H1891" s="46" t="str">
        <f>IFERROR(IFERROR(IF(SEARCH("Usystems",$E1891)&gt;0,"Usystems"),IF(SEARCH("RIIFO",$E1891)&gt;0,"RIIFO","Uponor")),"Uponor")</f>
        <v>RIIFO</v>
      </c>
      <c r="I1891" s="25" t="str">
        <f>IFERROR(MID($D1891,1,7)+0,"")</f>
        <v/>
      </c>
      <c r="J1891" s="25" t="str">
        <f>IFERROR(MID($D1891,10,7)+0,"")</f>
        <v/>
      </c>
      <c r="K1891" s="25" t="str">
        <f>IFERROR(MID($D1891,19,7)+0,"")</f>
        <v/>
      </c>
      <c r="L1891" s="25" t="str">
        <f>IFERROR(MID($D1891,28,7)+0,"")</f>
        <v/>
      </c>
      <c r="M1891" s="25" t="str">
        <f>IF(IFERROR(MID($Q1891,1,7)+0,"")&lt;1130000,IF(INDEX(C:C,MATCH(LEFT(Q1891,7)+0,I:I,0))&lt;1130000,"",INDEX(C:C,MATCH(LEFT(Q1891,7)+0,I:I,0))),IFERROR(MID($Q1891,1,7)+0,""))</f>
        <v/>
      </c>
      <c r="N1891" s="25" t="str">
        <f>IF(IFERROR(MID($Q1891,10,7)+0,"")&lt;1130000,"",IFERROR(MID($Q1891,10,7)+0,""))</f>
        <v/>
      </c>
      <c r="O1891" s="25" t="str">
        <f>IF(IFERROR(MID($Q1891,19,7)+0,"")&lt;1130000,"",IFERROR(MID($Q1891,19,7)+0,""))</f>
        <v/>
      </c>
      <c r="P1891" s="25" t="str">
        <f>IF(M1891="","",IF(N1891="",M1891,M1891&amp;", "&amp;N1891))</f>
        <v/>
      </c>
      <c r="Q1891" s="25"/>
      <c r="R1891" s="25"/>
      <c r="S1891" s="35" t="s">
        <v>4324</v>
      </c>
      <c r="T1891" s="34" t="s">
        <v>36</v>
      </c>
      <c r="U1891" s="185">
        <v>3562</v>
      </c>
      <c r="V1891" s="188">
        <v>4391</v>
      </c>
      <c r="W1891" s="189">
        <v>4797</v>
      </c>
      <c r="X1891" s="31">
        <v>5277</v>
      </c>
      <c r="Y1891" s="90">
        <f>IFERROR(ROUND(X1891/W1891-1,2),"")</f>
        <v>0.1</v>
      </c>
      <c r="Z1891" s="31">
        <f>IF(OR(S1891="VLD MLC components",S1891="VLD MLC pipes",S1891="VLD PEX components",S1891="VLD PEX pipes",S1891="VLD PHC components",S1891="VLD PHC pipes",S1891="Controls VLD"),"По запросу",X1891)</f>
        <v>5277</v>
      </c>
      <c r="AA1891" s="63">
        <f>ROUND(X1891/1.2,3)</f>
        <v>4397.5</v>
      </c>
      <c r="AB1891" s="23">
        <v>3997.5</v>
      </c>
      <c r="AC1891" s="190">
        <f>IFERROR(ROUND(AA1891/AB1891-1,2),"")</f>
        <v>0.1</v>
      </c>
      <c r="AD1891" s="25">
        <v>0.32100000000000001</v>
      </c>
      <c r="AE1891" s="25">
        <v>2.9575000000000001E-4</v>
      </c>
      <c r="AF1891" s="25">
        <v>0</v>
      </c>
      <c r="AG1891" s="25" t="s">
        <v>22</v>
      </c>
      <c r="AH1891" s="25">
        <v>0</v>
      </c>
      <c r="AI1891" s="25">
        <v>0</v>
      </c>
      <c r="AJ1891" s="25" t="s">
        <v>20</v>
      </c>
      <c r="AK1891" s="42" t="s">
        <v>19</v>
      </c>
      <c r="AL1891" s="25" t="s">
        <v>20</v>
      </c>
      <c r="AM1891" s="25">
        <v>1</v>
      </c>
      <c r="AN1891" s="25">
        <v>70</v>
      </c>
      <c r="AO1891" s="25">
        <v>65</v>
      </c>
      <c r="AP1891" s="25">
        <v>65</v>
      </c>
      <c r="AQ1891" s="25">
        <v>0.62</v>
      </c>
      <c r="AR1891" s="25">
        <v>2.9575000000000001E-4</v>
      </c>
      <c r="AS1891" s="157" t="s">
        <v>22</v>
      </c>
      <c r="AT1891" s="93"/>
      <c r="AU1891" s="92"/>
      <c r="AV1891" s="91" t="s">
        <v>152</v>
      </c>
      <c r="AW1891" s="92" t="s">
        <v>152</v>
      </c>
      <c r="AX1891" s="92" t="s">
        <v>48</v>
      </c>
      <c r="AY1891" s="91" t="s">
        <v>152</v>
      </c>
      <c r="AZ1891" s="23" t="s">
        <v>24</v>
      </c>
      <c r="BA1891" s="25" t="s">
        <v>4479</v>
      </c>
      <c r="BB1891" t="s">
        <v>25</v>
      </c>
      <c r="BC1891" t="e">
        <v>#N/A</v>
      </c>
      <c r="BD1891" t="e">
        <f>IF(Z1891=BC1891,"OK")</f>
        <v>#N/A</v>
      </c>
      <c r="BE1891">
        <v>0.32100000000000001</v>
      </c>
      <c r="BF1891">
        <v>7.3063636363636375E-4</v>
      </c>
      <c r="BG1891" t="s">
        <v>22</v>
      </c>
      <c r="BH1891" t="s">
        <v>22</v>
      </c>
      <c r="BI1891" t="s">
        <v>22</v>
      </c>
      <c r="BJ1891">
        <v>7.0620000000000003</v>
      </c>
      <c r="BK1891" t="s">
        <v>22</v>
      </c>
      <c r="BL1891" t="str">
        <f>IF(ABS(AN1891*AO1891*AP1891/1000000000/AR1891-1)&lt;0.1,"OK","NO")</f>
        <v>OK</v>
      </c>
      <c r="BN1891" s="183"/>
    </row>
    <row r="1892" spans="1:66" ht="25.5" x14ac:dyDescent="0.25">
      <c r="A1892" s="1"/>
      <c r="B1892" s="94">
        <v>1886</v>
      </c>
      <c r="C1892" s="43">
        <v>1136832</v>
      </c>
      <c r="D1892" s="45"/>
      <c r="E1892" s="36" t="s">
        <v>4478</v>
      </c>
      <c r="F1892" s="151" t="s">
        <v>21</v>
      </c>
      <c r="G1892" s="127" t="s">
        <v>4369</v>
      </c>
      <c r="H1892" s="46" t="str">
        <f>IFERROR(IFERROR(IF(SEARCH("Usystems",$E1892)&gt;0,"Usystems"),IF(SEARCH("RIIFO",$E1892)&gt;0,"RIIFO","Uponor")),"Uponor")</f>
        <v>RIIFO</v>
      </c>
      <c r="I1892" s="25" t="str">
        <f>IFERROR(MID($D1892,1,7)+0,"")</f>
        <v/>
      </c>
      <c r="J1892" s="25" t="str">
        <f>IFERROR(MID($D1892,10,7)+0,"")</f>
        <v/>
      </c>
      <c r="K1892" s="25" t="str">
        <f>IFERROR(MID($D1892,19,7)+0,"")</f>
        <v/>
      </c>
      <c r="L1892" s="25" t="str">
        <f>IFERROR(MID($D1892,28,7)+0,"")</f>
        <v/>
      </c>
      <c r="M1892" s="25" t="str">
        <f>IF(IFERROR(MID($Q1892,1,7)+0,"")&lt;1130000,IF(INDEX(C:C,MATCH(LEFT(Q1892,7)+0,I:I,0))&lt;1130000,"",INDEX(C:C,MATCH(LEFT(Q1892,7)+0,I:I,0))),IFERROR(MID($Q1892,1,7)+0,""))</f>
        <v/>
      </c>
      <c r="N1892" s="25" t="str">
        <f>IF(IFERROR(MID($Q1892,10,7)+0,"")&lt;1130000,"",IFERROR(MID($Q1892,10,7)+0,""))</f>
        <v/>
      </c>
      <c r="O1892" s="25" t="str">
        <f>IF(IFERROR(MID($Q1892,19,7)+0,"")&lt;1130000,"",IFERROR(MID($Q1892,19,7)+0,""))</f>
        <v/>
      </c>
      <c r="P1892" s="25" t="str">
        <f>IF(M1892="","",IF(N1892="",M1892,M1892&amp;", "&amp;N1892))</f>
        <v/>
      </c>
      <c r="Q1892" s="25"/>
      <c r="R1892" s="25"/>
      <c r="S1892" s="35" t="s">
        <v>4324</v>
      </c>
      <c r="T1892" s="34" t="s">
        <v>36</v>
      </c>
      <c r="U1892" s="185">
        <v>4179</v>
      </c>
      <c r="V1892" s="188">
        <v>5153</v>
      </c>
      <c r="W1892" s="189">
        <v>5611</v>
      </c>
      <c r="X1892" s="31">
        <v>6172</v>
      </c>
      <c r="Y1892" s="90">
        <f>IFERROR(ROUND(X1892/W1892-1,2),"")</f>
        <v>0.1</v>
      </c>
      <c r="Z1892" s="31">
        <f>IF(OR(S1892="VLD MLC components",S1892="VLD MLC pipes",S1892="VLD PEX components",S1892="VLD PEX pipes",S1892="VLD PHC components",S1892="VLD PHC pipes",S1892="Controls VLD"),"По запросу",X1892)</f>
        <v>6172</v>
      </c>
      <c r="AA1892" s="63">
        <f>ROUND(X1892/1.2,3)</f>
        <v>5143.3329999999996</v>
      </c>
      <c r="AB1892" s="23">
        <v>4675.8329999999996</v>
      </c>
      <c r="AC1892" s="190">
        <f>IFERROR(ROUND(AA1892/AB1892-1,2),"")</f>
        <v>0.1</v>
      </c>
      <c r="AD1892" s="25">
        <v>0.125</v>
      </c>
      <c r="AE1892" s="25">
        <v>1.0046250000000001E-3</v>
      </c>
      <c r="AF1892" s="25">
        <v>0</v>
      </c>
      <c r="AG1892" s="25" t="s">
        <v>22</v>
      </c>
      <c r="AH1892" s="25">
        <v>0</v>
      </c>
      <c r="AI1892" s="25">
        <v>0</v>
      </c>
      <c r="AJ1892" s="25" t="s">
        <v>20</v>
      </c>
      <c r="AK1892" s="42" t="s">
        <v>19</v>
      </c>
      <c r="AL1892" s="25" t="s">
        <v>20</v>
      </c>
      <c r="AM1892" s="25">
        <v>16</v>
      </c>
      <c r="AN1892" s="25" t="s">
        <v>22</v>
      </c>
      <c r="AO1892" s="25" t="s">
        <v>22</v>
      </c>
      <c r="AP1892" s="25" t="s">
        <v>22</v>
      </c>
      <c r="AQ1892" s="25">
        <v>2</v>
      </c>
      <c r="AR1892" s="25" t="s">
        <v>22</v>
      </c>
      <c r="AS1892" s="157" t="s">
        <v>22</v>
      </c>
      <c r="AT1892" s="93"/>
      <c r="AU1892" s="92"/>
      <c r="AV1892" s="91" t="s">
        <v>152</v>
      </c>
      <c r="AW1892" s="92" t="s">
        <v>152</v>
      </c>
      <c r="AX1892" s="92" t="s">
        <v>48</v>
      </c>
      <c r="AY1892" s="91" t="s">
        <v>152</v>
      </c>
      <c r="AZ1892" s="23" t="s">
        <v>24</v>
      </c>
      <c r="BA1892" s="25" t="s">
        <v>4477</v>
      </c>
      <c r="BB1892" t="s">
        <v>25</v>
      </c>
      <c r="BC1892" t="e">
        <v>#N/A</v>
      </c>
      <c r="BD1892" t="e">
        <f>IF(Z1892=BC1892,"OK")</f>
        <v>#N/A</v>
      </c>
      <c r="BE1892">
        <v>0.125</v>
      </c>
      <c r="BF1892">
        <v>1.0046250000000001E-3</v>
      </c>
      <c r="BG1892" t="s">
        <v>22</v>
      </c>
      <c r="BH1892" t="s">
        <v>22</v>
      </c>
      <c r="BI1892" t="s">
        <v>22</v>
      </c>
      <c r="BJ1892">
        <v>2</v>
      </c>
      <c r="BK1892" t="s">
        <v>22</v>
      </c>
      <c r="BL1892" t="e">
        <f>IF(ABS(AN1892*AO1892*AP1892/1000000000/AR1892-1)&lt;0.1,"OK","NO")</f>
        <v>#VALUE!</v>
      </c>
      <c r="BN1892" s="183"/>
    </row>
    <row r="1893" spans="1:66" ht="25.5" x14ac:dyDescent="0.25">
      <c r="A1893" s="1"/>
      <c r="B1893" s="94">
        <v>1887</v>
      </c>
      <c r="C1893" s="43">
        <v>1136833</v>
      </c>
      <c r="D1893" s="45"/>
      <c r="E1893" s="36" t="s">
        <v>4476</v>
      </c>
      <c r="F1893" s="151" t="s">
        <v>21</v>
      </c>
      <c r="G1893" s="127" t="s">
        <v>4369</v>
      </c>
      <c r="H1893" s="46" t="str">
        <f>IFERROR(IFERROR(IF(SEARCH("Usystems",$E1893)&gt;0,"Usystems"),IF(SEARCH("RIIFO",$E1893)&gt;0,"RIIFO","Uponor")),"Uponor")</f>
        <v>RIIFO</v>
      </c>
      <c r="I1893" s="25" t="str">
        <f>IFERROR(MID($D1893,1,7)+0,"")</f>
        <v/>
      </c>
      <c r="J1893" s="25" t="str">
        <f>IFERROR(MID($D1893,10,7)+0,"")</f>
        <v/>
      </c>
      <c r="K1893" s="25" t="str">
        <f>IFERROR(MID($D1893,19,7)+0,"")</f>
        <v/>
      </c>
      <c r="L1893" s="25" t="str">
        <f>IFERROR(MID($D1893,28,7)+0,"")</f>
        <v/>
      </c>
      <c r="M1893" s="25" t="str">
        <f>IF(IFERROR(MID($Q1893,1,7)+0,"")&lt;1130000,IF(INDEX(C:C,MATCH(LEFT(Q1893,7)+0,I:I,0))&lt;1130000,"",INDEX(C:C,MATCH(LEFT(Q1893,7)+0,I:I,0))),IFERROR(MID($Q1893,1,7)+0,""))</f>
        <v/>
      </c>
      <c r="N1893" s="25" t="str">
        <f>IF(IFERROR(MID($Q1893,10,7)+0,"")&lt;1130000,"",IFERROR(MID($Q1893,10,7)+0,""))</f>
        <v/>
      </c>
      <c r="O1893" s="25" t="str">
        <f>IF(IFERROR(MID($Q1893,19,7)+0,"")&lt;1130000,"",IFERROR(MID($Q1893,19,7)+0,""))</f>
        <v/>
      </c>
      <c r="P1893" s="25" t="str">
        <f>IF(M1893="","",IF(N1893="",M1893,M1893&amp;", "&amp;N1893))</f>
        <v/>
      </c>
      <c r="Q1893" s="25"/>
      <c r="R1893" s="25"/>
      <c r="S1893" s="35" t="s">
        <v>4324</v>
      </c>
      <c r="T1893" s="34" t="s">
        <v>36</v>
      </c>
      <c r="U1893" s="185">
        <v>6182</v>
      </c>
      <c r="V1893" s="188">
        <v>7621</v>
      </c>
      <c r="W1893" s="189">
        <v>8298</v>
      </c>
      <c r="X1893" s="31">
        <v>9128</v>
      </c>
      <c r="Y1893" s="90">
        <f>IFERROR(ROUND(X1893/W1893-1,2),"")</f>
        <v>0.1</v>
      </c>
      <c r="Z1893" s="31">
        <f>IF(OR(S1893="VLD MLC components",S1893="VLD MLC pipes",S1893="VLD PEX components",S1893="VLD PEX pipes",S1893="VLD PHC components",S1893="VLD PHC pipes",S1893="Controls VLD"),"По запросу",X1893)</f>
        <v>9128</v>
      </c>
      <c r="AA1893" s="63">
        <f>ROUND(X1893/1.2,3)</f>
        <v>7606.6670000000004</v>
      </c>
      <c r="AB1893" s="23">
        <v>6915</v>
      </c>
      <c r="AC1893" s="190">
        <f>IFERROR(ROUND(AA1893/AB1893-1,2),"")</f>
        <v>0.1</v>
      </c>
      <c r="AD1893" s="25">
        <v>0.55800000000000005</v>
      </c>
      <c r="AE1893" s="25">
        <v>2.6790000000000004E-3</v>
      </c>
      <c r="AF1893" s="25">
        <v>0</v>
      </c>
      <c r="AG1893" s="25" t="s">
        <v>22</v>
      </c>
      <c r="AH1893" s="25">
        <v>0</v>
      </c>
      <c r="AI1893" s="25">
        <v>0</v>
      </c>
      <c r="AJ1893" s="25" t="s">
        <v>20</v>
      </c>
      <c r="AK1893" s="42" t="s">
        <v>19</v>
      </c>
      <c r="AL1893" s="25" t="s">
        <v>20</v>
      </c>
      <c r="AM1893" s="25">
        <v>6</v>
      </c>
      <c r="AN1893" s="25" t="s">
        <v>22</v>
      </c>
      <c r="AO1893" s="25" t="s">
        <v>22</v>
      </c>
      <c r="AP1893" s="25" t="s">
        <v>22</v>
      </c>
      <c r="AQ1893" s="25">
        <v>3.3480000000000003</v>
      </c>
      <c r="AR1893" s="25" t="s">
        <v>22</v>
      </c>
      <c r="AS1893" s="157" t="s">
        <v>22</v>
      </c>
      <c r="AT1893" s="93"/>
      <c r="AU1893" s="92"/>
      <c r="AV1893" s="91" t="s">
        <v>152</v>
      </c>
      <c r="AW1893" s="92" t="s">
        <v>152</v>
      </c>
      <c r="AX1893" s="92" t="s">
        <v>48</v>
      </c>
      <c r="AY1893" s="91" t="s">
        <v>152</v>
      </c>
      <c r="AZ1893" s="23" t="s">
        <v>24</v>
      </c>
      <c r="BA1893" s="25" t="s">
        <v>4475</v>
      </c>
      <c r="BB1893" t="s">
        <v>25</v>
      </c>
      <c r="BC1893" t="e">
        <v>#N/A</v>
      </c>
      <c r="BD1893" t="e">
        <f>IF(Z1893=BC1893,"OK")</f>
        <v>#N/A</v>
      </c>
      <c r="BE1893">
        <v>0.55800000000000005</v>
      </c>
      <c r="BF1893">
        <v>2.6790000000000004E-3</v>
      </c>
      <c r="BG1893" t="s">
        <v>22</v>
      </c>
      <c r="BH1893" t="s">
        <v>22</v>
      </c>
      <c r="BI1893" t="s">
        <v>22</v>
      </c>
      <c r="BJ1893">
        <v>3.3480000000000003</v>
      </c>
      <c r="BK1893" t="s">
        <v>22</v>
      </c>
      <c r="BL1893" t="e">
        <f>IF(ABS(AN1893*AO1893*AP1893/1000000000/AR1893-1)&lt;0.1,"OK","NO")</f>
        <v>#VALUE!</v>
      </c>
      <c r="BN1893" s="183"/>
    </row>
    <row r="1894" spans="1:66" ht="25.5" x14ac:dyDescent="0.25">
      <c r="A1894" s="1"/>
      <c r="B1894" s="94">
        <v>1888</v>
      </c>
      <c r="C1894" s="43">
        <v>1136834</v>
      </c>
      <c r="D1894" s="45"/>
      <c r="E1894" s="36" t="s">
        <v>4474</v>
      </c>
      <c r="F1894" s="151" t="s">
        <v>21</v>
      </c>
      <c r="G1894" s="127" t="s">
        <v>4369</v>
      </c>
      <c r="H1894" s="46" t="str">
        <f>IFERROR(IFERROR(IF(SEARCH("Usystems",$E1894)&gt;0,"Usystems"),IF(SEARCH("RIIFO",$E1894)&gt;0,"RIIFO","Uponor")),"Uponor")</f>
        <v>RIIFO</v>
      </c>
      <c r="I1894" s="25" t="str">
        <f>IFERROR(MID($D1894,1,7)+0,"")</f>
        <v/>
      </c>
      <c r="J1894" s="25" t="str">
        <f>IFERROR(MID($D1894,10,7)+0,"")</f>
        <v/>
      </c>
      <c r="K1894" s="25" t="str">
        <f>IFERROR(MID($D1894,19,7)+0,"")</f>
        <v/>
      </c>
      <c r="L1894" s="25" t="str">
        <f>IFERROR(MID($D1894,28,7)+0,"")</f>
        <v/>
      </c>
      <c r="M1894" s="25" t="str">
        <f>IF(IFERROR(MID($Q1894,1,7)+0,"")&lt;1130000,IF(INDEX(C:C,MATCH(LEFT(Q1894,7)+0,I:I,0))&lt;1130000,"",INDEX(C:C,MATCH(LEFT(Q1894,7)+0,I:I,0))),IFERROR(MID($Q1894,1,7)+0,""))</f>
        <v/>
      </c>
      <c r="N1894" s="25" t="str">
        <f>IF(IFERROR(MID($Q1894,10,7)+0,"")&lt;1130000,"",IFERROR(MID($Q1894,10,7)+0,""))</f>
        <v/>
      </c>
      <c r="O1894" s="25" t="str">
        <f>IF(IFERROR(MID($Q1894,19,7)+0,"")&lt;1130000,"",IFERROR(MID($Q1894,19,7)+0,""))</f>
        <v/>
      </c>
      <c r="P1894" s="25" t="str">
        <f>IF(M1894="","",IF(N1894="",M1894,M1894&amp;", "&amp;N1894))</f>
        <v/>
      </c>
      <c r="Q1894" s="25"/>
      <c r="R1894" s="25"/>
      <c r="S1894" s="35" t="s">
        <v>4324</v>
      </c>
      <c r="T1894" s="34" t="s">
        <v>36</v>
      </c>
      <c r="U1894" s="185">
        <v>6275</v>
      </c>
      <c r="V1894" s="188">
        <v>7736</v>
      </c>
      <c r="W1894" s="189">
        <v>8424</v>
      </c>
      <c r="X1894" s="31">
        <v>9266</v>
      </c>
      <c r="Y1894" s="90">
        <f>IFERROR(ROUND(X1894/W1894-1,2),"")</f>
        <v>0.1</v>
      </c>
      <c r="Z1894" s="31">
        <f>IF(OR(S1894="VLD MLC components",S1894="VLD MLC pipes",S1894="VLD PEX components",S1894="VLD PEX pipes",S1894="VLD PHC components",S1894="VLD PHC pipes",S1894="Controls VLD"),"По запросу",X1894)</f>
        <v>9266</v>
      </c>
      <c r="AA1894" s="63">
        <f>ROUND(X1894/1.2,3)</f>
        <v>7721.6670000000004</v>
      </c>
      <c r="AB1894" s="23">
        <v>7020</v>
      </c>
      <c r="AC1894" s="190">
        <f>IFERROR(ROUND(AA1894/AB1894-1,2),"")</f>
        <v>0.1</v>
      </c>
      <c r="AD1894" s="25">
        <v>0.45700000000000002</v>
      </c>
      <c r="AE1894" s="25">
        <v>2.6790000000000004E-3</v>
      </c>
      <c r="AF1894" s="25">
        <v>0</v>
      </c>
      <c r="AG1894" s="25" t="s">
        <v>22</v>
      </c>
      <c r="AH1894" s="25">
        <v>0</v>
      </c>
      <c r="AI1894" s="25">
        <v>0</v>
      </c>
      <c r="AJ1894" s="25" t="s">
        <v>20</v>
      </c>
      <c r="AK1894" s="42" t="s">
        <v>19</v>
      </c>
      <c r="AL1894" s="25" t="s">
        <v>20</v>
      </c>
      <c r="AM1894" s="25">
        <v>6</v>
      </c>
      <c r="AN1894" s="25" t="s">
        <v>22</v>
      </c>
      <c r="AO1894" s="25" t="s">
        <v>22</v>
      </c>
      <c r="AP1894" s="25" t="s">
        <v>22</v>
      </c>
      <c r="AQ1894" s="25">
        <v>2.742</v>
      </c>
      <c r="AR1894" s="25" t="s">
        <v>22</v>
      </c>
      <c r="AS1894" s="157" t="s">
        <v>22</v>
      </c>
      <c r="AT1894" s="93"/>
      <c r="AU1894" s="92"/>
      <c r="AV1894" s="91" t="s">
        <v>152</v>
      </c>
      <c r="AW1894" s="92" t="s">
        <v>152</v>
      </c>
      <c r="AX1894" s="92" t="s">
        <v>48</v>
      </c>
      <c r="AY1894" s="91" t="s">
        <v>152</v>
      </c>
      <c r="AZ1894" s="23" t="s">
        <v>24</v>
      </c>
      <c r="BA1894" s="25" t="s">
        <v>4473</v>
      </c>
      <c r="BB1894" t="s">
        <v>25</v>
      </c>
      <c r="BC1894" t="e">
        <v>#N/A</v>
      </c>
      <c r="BD1894" t="e">
        <f>IF(Z1894=BC1894,"OK")</f>
        <v>#N/A</v>
      </c>
      <c r="BE1894">
        <v>0.45700000000000002</v>
      </c>
      <c r="BF1894">
        <v>2.6790000000000004E-3</v>
      </c>
      <c r="BG1894" t="s">
        <v>22</v>
      </c>
      <c r="BH1894" t="s">
        <v>22</v>
      </c>
      <c r="BI1894" t="s">
        <v>22</v>
      </c>
      <c r="BJ1894">
        <v>2.742</v>
      </c>
      <c r="BK1894" t="s">
        <v>22</v>
      </c>
      <c r="BL1894" t="e">
        <f>IF(ABS(AN1894*AO1894*AP1894/1000000000/AR1894-1)&lt;0.1,"OK","NO")</f>
        <v>#VALUE!</v>
      </c>
      <c r="BN1894" s="183"/>
    </row>
    <row r="1895" spans="1:66" ht="25.5" x14ac:dyDescent="0.25">
      <c r="A1895" s="1"/>
      <c r="B1895" s="94">
        <v>1889</v>
      </c>
      <c r="C1895" s="43">
        <v>1136835</v>
      </c>
      <c r="D1895" s="45"/>
      <c r="E1895" s="36" t="s">
        <v>4472</v>
      </c>
      <c r="F1895" s="151" t="s">
        <v>21</v>
      </c>
      <c r="G1895" s="102" t="s">
        <v>2182</v>
      </c>
      <c r="H1895" s="46" t="str">
        <f>IFERROR(IFERROR(IF(SEARCH("Usystems",$E1895)&gt;0,"Usystems"),IF(SEARCH("RIIFO",$E1895)&gt;0,"RIIFO","Uponor")),"Uponor")</f>
        <v>RIIFO</v>
      </c>
      <c r="I1895" s="25" t="str">
        <f>IFERROR(MID($D1895,1,7)+0,"")</f>
        <v/>
      </c>
      <c r="J1895" s="25" t="str">
        <f>IFERROR(MID($D1895,10,7)+0,"")</f>
        <v/>
      </c>
      <c r="K1895" s="25" t="str">
        <f>IFERROR(MID($D1895,19,7)+0,"")</f>
        <v/>
      </c>
      <c r="L1895" s="25" t="str">
        <f>IFERROR(MID($D1895,28,7)+0,"")</f>
        <v/>
      </c>
      <c r="M1895" s="25" t="str">
        <f>IF(IFERROR(MID($Q1895,1,7)+0,"")&lt;1130000,IF(INDEX(C:C,MATCH(LEFT(Q1895,7)+0,I:I,0))&lt;1130000,"",INDEX(C:C,MATCH(LEFT(Q1895,7)+0,I:I,0))),IFERROR(MID($Q1895,1,7)+0,""))</f>
        <v/>
      </c>
      <c r="N1895" s="25" t="str">
        <f>IF(IFERROR(MID($Q1895,10,7)+0,"")&lt;1130000,"",IFERROR(MID($Q1895,10,7)+0,""))</f>
        <v/>
      </c>
      <c r="O1895" s="25" t="str">
        <f>IF(IFERROR(MID($Q1895,19,7)+0,"")&lt;1130000,"",IFERROR(MID($Q1895,19,7)+0,""))</f>
        <v/>
      </c>
      <c r="P1895" s="25" t="str">
        <f>IF(M1895="","",IF(N1895="",M1895,M1895&amp;", "&amp;N1895))</f>
        <v/>
      </c>
      <c r="Q1895" s="25"/>
      <c r="R1895" s="25"/>
      <c r="S1895" s="35" t="s">
        <v>4324</v>
      </c>
      <c r="T1895" s="34" t="s">
        <v>36</v>
      </c>
      <c r="U1895" s="185">
        <v>6514</v>
      </c>
      <c r="V1895" s="188">
        <v>8031</v>
      </c>
      <c r="W1895" s="189">
        <v>9865</v>
      </c>
      <c r="X1895" s="31">
        <v>10852</v>
      </c>
      <c r="Y1895" s="90">
        <f>IFERROR(ROUND(X1895/W1895-1,2),"")</f>
        <v>0.1</v>
      </c>
      <c r="Z1895" s="31">
        <f>IF(OR(S1895="VLD MLC components",S1895="VLD MLC pipes",S1895="VLD PEX components",S1895="VLD PEX pipes",S1895="VLD PHC components",S1895="VLD PHC pipes",S1895="Controls VLD"),"По запросу",X1895)</f>
        <v>10852</v>
      </c>
      <c r="AA1895" s="63">
        <f>ROUND(X1895/1.2,3)</f>
        <v>9043.3330000000005</v>
      </c>
      <c r="AB1895" s="23">
        <v>8220.8330000000005</v>
      </c>
      <c r="AC1895" s="190">
        <f>IFERROR(ROUND(AA1895/AB1895-1,2),"")</f>
        <v>0.1</v>
      </c>
      <c r="AD1895" s="25">
        <v>0.437</v>
      </c>
      <c r="AE1895" s="25">
        <v>2.6790000000000004E-3</v>
      </c>
      <c r="AF1895" s="25">
        <v>0</v>
      </c>
      <c r="AG1895" s="25" t="s">
        <v>22</v>
      </c>
      <c r="AH1895" s="25">
        <v>0</v>
      </c>
      <c r="AI1895" s="25">
        <v>0</v>
      </c>
      <c r="AJ1895" s="25" t="s">
        <v>20</v>
      </c>
      <c r="AK1895" s="42" t="s">
        <v>19</v>
      </c>
      <c r="AL1895" s="25" t="s">
        <v>20</v>
      </c>
      <c r="AM1895" s="25">
        <v>6</v>
      </c>
      <c r="AN1895" s="25"/>
      <c r="AO1895" s="25"/>
      <c r="AP1895" s="25"/>
      <c r="AQ1895" s="25">
        <v>2.6219999999999999</v>
      </c>
      <c r="AR1895" s="25" t="s">
        <v>6828</v>
      </c>
      <c r="AS1895" s="157" t="s">
        <v>22</v>
      </c>
      <c r="AT1895" s="93"/>
      <c r="AU1895" s="92"/>
      <c r="AV1895" s="91" t="s">
        <v>152</v>
      </c>
      <c r="AW1895" s="92" t="s">
        <v>152</v>
      </c>
      <c r="AX1895" s="92" t="s">
        <v>48</v>
      </c>
      <c r="AY1895" s="91" t="s">
        <v>152</v>
      </c>
      <c r="AZ1895" s="23" t="s">
        <v>24</v>
      </c>
      <c r="BA1895" s="25" t="s">
        <v>4471</v>
      </c>
      <c r="BB1895" t="s">
        <v>25</v>
      </c>
      <c r="BC1895" t="e">
        <v>#N/A</v>
      </c>
      <c r="BD1895" t="e">
        <f>IF(Z1895=BC1895,"OK")</f>
        <v>#N/A</v>
      </c>
      <c r="BE1895">
        <v>0.437</v>
      </c>
      <c r="BF1895">
        <v>2.6790000000000004E-3</v>
      </c>
      <c r="BG1895" t="s">
        <v>22</v>
      </c>
      <c r="BH1895" t="s">
        <v>22</v>
      </c>
      <c r="BI1895" t="s">
        <v>22</v>
      </c>
      <c r="BJ1895">
        <v>2.6219999999999999</v>
      </c>
      <c r="BK1895" t="s">
        <v>22</v>
      </c>
      <c r="BL1895" t="e">
        <f>IF(ABS(AN1895*AO1895*AP1895/1000000000/AR1895-1)&lt;0.1,"OK","NO")</f>
        <v>#VALUE!</v>
      </c>
      <c r="BN1895" s="183"/>
    </row>
    <row r="1896" spans="1:66" ht="25.5" x14ac:dyDescent="0.25">
      <c r="A1896" s="1"/>
      <c r="B1896" s="94">
        <v>1890</v>
      </c>
      <c r="C1896" s="43">
        <v>1136836</v>
      </c>
      <c r="D1896" s="45"/>
      <c r="E1896" s="36" t="s">
        <v>4470</v>
      </c>
      <c r="F1896" s="151" t="s">
        <v>21</v>
      </c>
      <c r="G1896" s="127" t="s">
        <v>4369</v>
      </c>
      <c r="H1896" s="46" t="str">
        <f>IFERROR(IFERROR(IF(SEARCH("Usystems",$E1896)&gt;0,"Usystems"),IF(SEARCH("RIIFO",$E1896)&gt;0,"RIIFO","Uponor")),"Uponor")</f>
        <v>RIIFO</v>
      </c>
      <c r="I1896" s="25" t="str">
        <f>IFERROR(MID($D1896,1,7)+0,"")</f>
        <v/>
      </c>
      <c r="J1896" s="25" t="str">
        <f>IFERROR(MID($D1896,10,7)+0,"")</f>
        <v/>
      </c>
      <c r="K1896" s="25" t="str">
        <f>IFERROR(MID($D1896,19,7)+0,"")</f>
        <v/>
      </c>
      <c r="L1896" s="25" t="str">
        <f>IFERROR(MID($D1896,28,7)+0,"")</f>
        <v/>
      </c>
      <c r="M1896" s="25" t="str">
        <f>IF(IFERROR(MID($Q1896,1,7)+0,"")&lt;1130000,IF(INDEX(C:C,MATCH(LEFT(Q1896,7)+0,I:I,0))&lt;1130000,"",INDEX(C:C,MATCH(LEFT(Q1896,7)+0,I:I,0))),IFERROR(MID($Q1896,1,7)+0,""))</f>
        <v/>
      </c>
      <c r="N1896" s="25" t="str">
        <f>IF(IFERROR(MID($Q1896,10,7)+0,"")&lt;1130000,"",IFERROR(MID($Q1896,10,7)+0,""))</f>
        <v/>
      </c>
      <c r="O1896" s="25" t="str">
        <f>IF(IFERROR(MID($Q1896,19,7)+0,"")&lt;1130000,"",IFERROR(MID($Q1896,19,7)+0,""))</f>
        <v/>
      </c>
      <c r="P1896" s="25" t="str">
        <f>IF(M1896="","",IF(N1896="",M1896,M1896&amp;", "&amp;N1896))</f>
        <v/>
      </c>
      <c r="Q1896" s="25"/>
      <c r="R1896" s="25"/>
      <c r="S1896" s="35" t="s">
        <v>4324</v>
      </c>
      <c r="T1896" s="34" t="s">
        <v>36</v>
      </c>
      <c r="U1896" s="185">
        <v>7826</v>
      </c>
      <c r="V1896" s="188">
        <v>9648</v>
      </c>
      <c r="W1896" s="189">
        <v>10506</v>
      </c>
      <c r="X1896" s="31">
        <v>11557</v>
      </c>
      <c r="Y1896" s="90">
        <f>IFERROR(ROUND(X1896/W1896-1,2),"")</f>
        <v>0.1</v>
      </c>
      <c r="Z1896" s="31">
        <f>IF(OR(S1896="VLD MLC components",S1896="VLD MLC pipes",S1896="VLD PEX components",S1896="VLD PEX pipes",S1896="VLD PHC components",S1896="VLD PHC pipes",S1896="Controls VLD"),"По запросу",X1896)</f>
        <v>11557</v>
      </c>
      <c r="AA1896" s="63">
        <f>ROUND(X1896/1.2,3)</f>
        <v>9630.8330000000005</v>
      </c>
      <c r="AB1896" s="23">
        <v>8755</v>
      </c>
      <c r="AC1896" s="190">
        <f>IFERROR(ROUND(AA1896/AB1896-1,2),"")</f>
        <v>0.1</v>
      </c>
      <c r="AD1896" s="25">
        <v>0.497</v>
      </c>
      <c r="AE1896" s="25">
        <v>2.0092500000000002E-3</v>
      </c>
      <c r="AF1896" s="25">
        <v>0</v>
      </c>
      <c r="AG1896" s="25" t="s">
        <v>22</v>
      </c>
      <c r="AH1896" s="25">
        <v>0</v>
      </c>
      <c r="AI1896" s="25">
        <v>0</v>
      </c>
      <c r="AJ1896" s="25" t="s">
        <v>20</v>
      </c>
      <c r="AK1896" s="42" t="s">
        <v>19</v>
      </c>
      <c r="AL1896" s="25" t="s">
        <v>20</v>
      </c>
      <c r="AM1896" s="25">
        <v>8</v>
      </c>
      <c r="AN1896" s="25" t="s">
        <v>22</v>
      </c>
      <c r="AO1896" s="25" t="s">
        <v>22</v>
      </c>
      <c r="AP1896" s="25" t="s">
        <v>22</v>
      </c>
      <c r="AQ1896" s="25">
        <v>3.976</v>
      </c>
      <c r="AR1896" s="25" t="s">
        <v>22</v>
      </c>
      <c r="AS1896" s="157" t="s">
        <v>22</v>
      </c>
      <c r="AT1896" s="93"/>
      <c r="AU1896" s="92"/>
      <c r="AV1896" s="91" t="s">
        <v>152</v>
      </c>
      <c r="AW1896" s="92" t="s">
        <v>152</v>
      </c>
      <c r="AX1896" s="92" t="s">
        <v>48</v>
      </c>
      <c r="AY1896" s="91" t="s">
        <v>152</v>
      </c>
      <c r="AZ1896" s="23" t="s">
        <v>24</v>
      </c>
      <c r="BA1896" s="25" t="s">
        <v>4469</v>
      </c>
      <c r="BB1896" t="s">
        <v>25</v>
      </c>
      <c r="BC1896" t="e">
        <v>#N/A</v>
      </c>
      <c r="BD1896" t="e">
        <f>IF(Z1896=BC1896,"OK")</f>
        <v>#N/A</v>
      </c>
      <c r="BE1896">
        <v>0.497</v>
      </c>
      <c r="BF1896">
        <v>2.0092500000000002E-3</v>
      </c>
      <c r="BG1896" t="s">
        <v>22</v>
      </c>
      <c r="BH1896" t="s">
        <v>22</v>
      </c>
      <c r="BI1896" t="s">
        <v>22</v>
      </c>
      <c r="BJ1896">
        <v>3.976</v>
      </c>
      <c r="BK1896" t="s">
        <v>22</v>
      </c>
      <c r="BL1896" t="e">
        <f>IF(ABS(AN1896*AO1896*AP1896/1000000000/AR1896-1)&lt;0.1,"OK","NO")</f>
        <v>#VALUE!</v>
      </c>
      <c r="BN1896" s="183"/>
    </row>
    <row r="1897" spans="1:66" ht="25.5" x14ac:dyDescent="0.25">
      <c r="A1897" s="1"/>
      <c r="B1897" s="94">
        <v>1891</v>
      </c>
      <c r="C1897" s="43">
        <v>1136837</v>
      </c>
      <c r="D1897" s="45"/>
      <c r="E1897" s="36" t="s">
        <v>4468</v>
      </c>
      <c r="F1897" s="151" t="s">
        <v>21</v>
      </c>
      <c r="G1897" s="127" t="s">
        <v>4369</v>
      </c>
      <c r="H1897" s="46" t="str">
        <f>IFERROR(IFERROR(IF(SEARCH("Usystems",$E1897)&gt;0,"Usystems"),IF(SEARCH("RIIFO",$E1897)&gt;0,"RIIFO","Uponor")),"Uponor")</f>
        <v>RIIFO</v>
      </c>
      <c r="I1897" s="25" t="str">
        <f>IFERROR(MID($D1897,1,7)+0,"")</f>
        <v/>
      </c>
      <c r="J1897" s="25" t="str">
        <f>IFERROR(MID($D1897,10,7)+0,"")</f>
        <v/>
      </c>
      <c r="K1897" s="25" t="str">
        <f>IFERROR(MID($D1897,19,7)+0,"")</f>
        <v/>
      </c>
      <c r="L1897" s="25" t="str">
        <f>IFERROR(MID($D1897,28,7)+0,"")</f>
        <v/>
      </c>
      <c r="M1897" s="25" t="str">
        <f>IF(IFERROR(MID($Q1897,1,7)+0,"")&lt;1130000,IF(INDEX(C:C,MATCH(LEFT(Q1897,7)+0,I:I,0))&lt;1130000,"",INDEX(C:C,MATCH(LEFT(Q1897,7)+0,I:I,0))),IFERROR(MID($Q1897,1,7)+0,""))</f>
        <v/>
      </c>
      <c r="N1897" s="25" t="str">
        <f>IF(IFERROR(MID($Q1897,10,7)+0,"")&lt;1130000,"",IFERROR(MID($Q1897,10,7)+0,""))</f>
        <v/>
      </c>
      <c r="O1897" s="25" t="str">
        <f>IF(IFERROR(MID($Q1897,19,7)+0,"")&lt;1130000,"",IFERROR(MID($Q1897,19,7)+0,""))</f>
        <v/>
      </c>
      <c r="P1897" s="25" t="str">
        <f>IF(M1897="","",IF(N1897="",M1897,M1897&amp;", "&amp;N1897))</f>
        <v/>
      </c>
      <c r="Q1897" s="25"/>
      <c r="R1897" s="25"/>
      <c r="S1897" s="35" t="s">
        <v>4324</v>
      </c>
      <c r="T1897" s="34" t="s">
        <v>36</v>
      </c>
      <c r="U1897" s="185">
        <v>8526</v>
      </c>
      <c r="V1897" s="188">
        <v>10512</v>
      </c>
      <c r="W1897" s="189">
        <v>11446</v>
      </c>
      <c r="X1897" s="31">
        <v>12591</v>
      </c>
      <c r="Y1897" s="90">
        <f>IFERROR(ROUND(X1897/W1897-1,2),"")</f>
        <v>0.1</v>
      </c>
      <c r="Z1897" s="31">
        <f>IF(OR(S1897="VLD MLC components",S1897="VLD MLC pipes",S1897="VLD PEX components",S1897="VLD PEX pipes",S1897="VLD PHC components",S1897="VLD PHC pipes",S1897="Controls VLD"),"По запросу",X1897)</f>
        <v>12591</v>
      </c>
      <c r="AA1897" s="63">
        <f>ROUND(X1897/1.2,3)</f>
        <v>10492.5</v>
      </c>
      <c r="AB1897" s="23">
        <v>9538.3330000000005</v>
      </c>
      <c r="AC1897" s="190">
        <f>IFERROR(ROUND(AA1897/AB1897-1,2),"")</f>
        <v>0.1</v>
      </c>
      <c r="AD1897" s="25">
        <v>1.63</v>
      </c>
      <c r="AE1897" s="25">
        <v>4.0185000000000004E-3</v>
      </c>
      <c r="AF1897" s="25">
        <v>0</v>
      </c>
      <c r="AG1897" s="25" t="s">
        <v>22</v>
      </c>
      <c r="AH1897" s="25">
        <v>0</v>
      </c>
      <c r="AI1897" s="25">
        <v>0</v>
      </c>
      <c r="AJ1897" s="25" t="s">
        <v>20</v>
      </c>
      <c r="AK1897" s="42" t="s">
        <v>19</v>
      </c>
      <c r="AL1897" s="25" t="s">
        <v>20</v>
      </c>
      <c r="AM1897" s="25">
        <v>4</v>
      </c>
      <c r="AN1897" s="25" t="s">
        <v>22</v>
      </c>
      <c r="AO1897" s="25" t="s">
        <v>22</v>
      </c>
      <c r="AP1897" s="25" t="s">
        <v>22</v>
      </c>
      <c r="AQ1897" s="25">
        <v>6.52</v>
      </c>
      <c r="AR1897" s="25" t="s">
        <v>22</v>
      </c>
      <c r="AS1897" s="157" t="s">
        <v>22</v>
      </c>
      <c r="AT1897" s="93"/>
      <c r="AU1897" s="92"/>
      <c r="AV1897" s="91" t="s">
        <v>152</v>
      </c>
      <c r="AW1897" s="92" t="s">
        <v>152</v>
      </c>
      <c r="AX1897" s="92" t="s">
        <v>48</v>
      </c>
      <c r="AY1897" s="91" t="s">
        <v>152</v>
      </c>
      <c r="AZ1897" s="23" t="s">
        <v>24</v>
      </c>
      <c r="BA1897" s="25" t="s">
        <v>4467</v>
      </c>
      <c r="BB1897" t="s">
        <v>25</v>
      </c>
      <c r="BC1897" t="e">
        <v>#N/A</v>
      </c>
      <c r="BD1897" t="e">
        <f>IF(Z1897=BC1897,"OK")</f>
        <v>#N/A</v>
      </c>
      <c r="BE1897">
        <v>1.63</v>
      </c>
      <c r="BF1897">
        <v>4.0185000000000004E-3</v>
      </c>
      <c r="BG1897" t="s">
        <v>22</v>
      </c>
      <c r="BH1897" t="s">
        <v>22</v>
      </c>
      <c r="BI1897" t="s">
        <v>22</v>
      </c>
      <c r="BJ1897">
        <v>6.52</v>
      </c>
      <c r="BK1897" t="s">
        <v>22</v>
      </c>
      <c r="BL1897" t="e">
        <f>IF(ABS(AN1897*AO1897*AP1897/1000000000/AR1897-1)&lt;0.1,"OK","NO")</f>
        <v>#VALUE!</v>
      </c>
      <c r="BN1897" s="183"/>
    </row>
    <row r="1898" spans="1:66" ht="25.5" x14ac:dyDescent="0.25">
      <c r="A1898" s="1"/>
      <c r="B1898" s="94">
        <v>1892</v>
      </c>
      <c r="C1898" s="43">
        <v>1136838</v>
      </c>
      <c r="D1898" s="45"/>
      <c r="E1898" s="36" t="s">
        <v>4466</v>
      </c>
      <c r="F1898" s="151" t="s">
        <v>21</v>
      </c>
      <c r="G1898" s="127" t="s">
        <v>4369</v>
      </c>
      <c r="H1898" s="46" t="str">
        <f>IFERROR(IFERROR(IF(SEARCH("Usystems",$E1898)&gt;0,"Usystems"),IF(SEARCH("RIIFO",$E1898)&gt;0,"RIIFO","Uponor")),"Uponor")</f>
        <v>RIIFO</v>
      </c>
      <c r="I1898" s="25" t="str">
        <f>IFERROR(MID($D1898,1,7)+0,"")</f>
        <v/>
      </c>
      <c r="J1898" s="25" t="str">
        <f>IFERROR(MID($D1898,10,7)+0,"")</f>
        <v/>
      </c>
      <c r="K1898" s="25" t="str">
        <f>IFERROR(MID($D1898,19,7)+0,"")</f>
        <v/>
      </c>
      <c r="L1898" s="25" t="str">
        <f>IFERROR(MID($D1898,28,7)+0,"")</f>
        <v/>
      </c>
      <c r="M1898" s="25" t="str">
        <f>IF(IFERROR(MID($Q1898,1,7)+0,"")&lt;1130000,IF(INDEX(C:C,MATCH(LEFT(Q1898,7)+0,I:I,0))&lt;1130000,"",INDEX(C:C,MATCH(LEFT(Q1898,7)+0,I:I,0))),IFERROR(MID($Q1898,1,7)+0,""))</f>
        <v/>
      </c>
      <c r="N1898" s="25" t="str">
        <f>IF(IFERROR(MID($Q1898,10,7)+0,"")&lt;1130000,"",IFERROR(MID($Q1898,10,7)+0,""))</f>
        <v/>
      </c>
      <c r="O1898" s="25" t="str">
        <f>IF(IFERROR(MID($Q1898,19,7)+0,"")&lt;1130000,"",IFERROR(MID($Q1898,19,7)+0,""))</f>
        <v/>
      </c>
      <c r="P1898" s="25" t="str">
        <f>IF(M1898="","",IF(N1898="",M1898,M1898&amp;", "&amp;N1898))</f>
        <v/>
      </c>
      <c r="Q1898" s="25"/>
      <c r="R1898" s="25"/>
      <c r="S1898" s="35" t="s">
        <v>4324</v>
      </c>
      <c r="T1898" s="34" t="s">
        <v>36</v>
      </c>
      <c r="U1898" s="185">
        <v>10219</v>
      </c>
      <c r="V1898" s="188">
        <v>12598</v>
      </c>
      <c r="W1898" s="189">
        <v>13718</v>
      </c>
      <c r="X1898" s="31">
        <v>15090</v>
      </c>
      <c r="Y1898" s="90">
        <f>IFERROR(ROUND(X1898/W1898-1,2),"")</f>
        <v>0.1</v>
      </c>
      <c r="Z1898" s="31">
        <f>IF(OR(S1898="VLD MLC components",S1898="VLD MLC pipes",S1898="VLD PEX components",S1898="VLD PEX pipes",S1898="VLD PHC components",S1898="VLD PHC pipes",S1898="Controls VLD"),"По запросу",X1898)</f>
        <v>15090</v>
      </c>
      <c r="AA1898" s="63">
        <f>ROUND(X1898/1.2,3)</f>
        <v>12575</v>
      </c>
      <c r="AB1898" s="23">
        <v>11431.666999999999</v>
      </c>
      <c r="AC1898" s="190">
        <f>IFERROR(ROUND(AA1898/AB1898-1,2),"")</f>
        <v>0.1</v>
      </c>
      <c r="AD1898" s="25">
        <v>1.9990000000000001</v>
      </c>
      <c r="AE1898" s="25">
        <v>5.3580000000000008E-3</v>
      </c>
      <c r="AF1898" s="25">
        <v>0</v>
      </c>
      <c r="AG1898" s="25" t="s">
        <v>22</v>
      </c>
      <c r="AH1898" s="25">
        <v>0</v>
      </c>
      <c r="AI1898" s="25">
        <v>0</v>
      </c>
      <c r="AJ1898" s="25" t="s">
        <v>20</v>
      </c>
      <c r="AK1898" s="42" t="s">
        <v>19</v>
      </c>
      <c r="AL1898" s="25" t="s">
        <v>20</v>
      </c>
      <c r="AM1898" s="25">
        <v>3</v>
      </c>
      <c r="AN1898" s="25" t="s">
        <v>22</v>
      </c>
      <c r="AO1898" s="25" t="s">
        <v>22</v>
      </c>
      <c r="AP1898" s="25" t="s">
        <v>22</v>
      </c>
      <c r="AQ1898" s="25">
        <v>5.9969999999999999</v>
      </c>
      <c r="AR1898" s="25" t="s">
        <v>22</v>
      </c>
      <c r="AS1898" s="157" t="s">
        <v>22</v>
      </c>
      <c r="AT1898" s="93"/>
      <c r="AU1898" s="92"/>
      <c r="AV1898" s="91" t="s">
        <v>152</v>
      </c>
      <c r="AW1898" s="92" t="s">
        <v>152</v>
      </c>
      <c r="AX1898" s="92" t="s">
        <v>48</v>
      </c>
      <c r="AY1898" s="91" t="s">
        <v>152</v>
      </c>
      <c r="AZ1898" s="23" t="s">
        <v>24</v>
      </c>
      <c r="BA1898" s="25" t="s">
        <v>4465</v>
      </c>
      <c r="BB1898" t="s">
        <v>25</v>
      </c>
      <c r="BC1898" t="e">
        <v>#N/A</v>
      </c>
      <c r="BD1898" t="e">
        <f>IF(Z1898=BC1898,"OK")</f>
        <v>#N/A</v>
      </c>
      <c r="BE1898">
        <v>1.9990000000000001</v>
      </c>
      <c r="BF1898">
        <v>5.3580000000000008E-3</v>
      </c>
      <c r="BG1898" t="s">
        <v>22</v>
      </c>
      <c r="BH1898" t="s">
        <v>22</v>
      </c>
      <c r="BI1898" t="s">
        <v>22</v>
      </c>
      <c r="BJ1898">
        <v>5.9969999999999999</v>
      </c>
      <c r="BK1898" t="s">
        <v>22</v>
      </c>
      <c r="BL1898" t="e">
        <f>IF(ABS(AN1898*AO1898*AP1898/1000000000/AR1898-1)&lt;0.1,"OK","NO")</f>
        <v>#VALUE!</v>
      </c>
      <c r="BN1898" s="183"/>
    </row>
    <row r="1899" spans="1:66" ht="25.5" x14ac:dyDescent="0.25">
      <c r="A1899" s="1"/>
      <c r="B1899" s="94">
        <v>1893</v>
      </c>
      <c r="C1899" s="43">
        <v>1136839</v>
      </c>
      <c r="D1899" s="45"/>
      <c r="E1899" s="36" t="s">
        <v>4464</v>
      </c>
      <c r="F1899" s="151" t="s">
        <v>21</v>
      </c>
      <c r="G1899" s="127" t="s">
        <v>4369</v>
      </c>
      <c r="H1899" s="46" t="str">
        <f>IFERROR(IFERROR(IF(SEARCH("Usystems",$E1899)&gt;0,"Usystems"),IF(SEARCH("RIIFO",$E1899)&gt;0,"RIIFO","Uponor")),"Uponor")</f>
        <v>RIIFO</v>
      </c>
      <c r="I1899" s="25" t="str">
        <f>IFERROR(MID($D1899,1,7)+0,"")</f>
        <v/>
      </c>
      <c r="J1899" s="25" t="str">
        <f>IFERROR(MID($D1899,10,7)+0,"")</f>
        <v/>
      </c>
      <c r="K1899" s="25" t="str">
        <f>IFERROR(MID($D1899,19,7)+0,"")</f>
        <v/>
      </c>
      <c r="L1899" s="25" t="str">
        <f>IFERROR(MID($D1899,28,7)+0,"")</f>
        <v/>
      </c>
      <c r="M1899" s="25" t="str">
        <f>IF(IFERROR(MID($Q1899,1,7)+0,"")&lt;1130000,IF(INDEX(C:C,MATCH(LEFT(Q1899,7)+0,I:I,0))&lt;1130000,"",INDEX(C:C,MATCH(LEFT(Q1899,7)+0,I:I,0))),IFERROR(MID($Q1899,1,7)+0,""))</f>
        <v/>
      </c>
      <c r="N1899" s="25" t="str">
        <f>IF(IFERROR(MID($Q1899,10,7)+0,"")&lt;1130000,"",IFERROR(MID($Q1899,10,7)+0,""))</f>
        <v/>
      </c>
      <c r="O1899" s="25" t="str">
        <f>IF(IFERROR(MID($Q1899,19,7)+0,"")&lt;1130000,"",IFERROR(MID($Q1899,19,7)+0,""))</f>
        <v/>
      </c>
      <c r="P1899" s="25" t="str">
        <f>IF(M1899="","",IF(N1899="",M1899,M1899&amp;", "&amp;N1899))</f>
        <v/>
      </c>
      <c r="Q1899" s="25"/>
      <c r="R1899" s="25"/>
      <c r="S1899" s="35" t="s">
        <v>4324</v>
      </c>
      <c r="T1899" s="34" t="s">
        <v>36</v>
      </c>
      <c r="U1899" s="185">
        <v>11645</v>
      </c>
      <c r="V1899" s="188">
        <v>14357</v>
      </c>
      <c r="W1899" s="189">
        <v>15633</v>
      </c>
      <c r="X1899" s="31">
        <v>17196</v>
      </c>
      <c r="Y1899" s="90">
        <f>IFERROR(ROUND(X1899/W1899-1,2),"")</f>
        <v>0.1</v>
      </c>
      <c r="Z1899" s="31">
        <f>IF(OR(S1899="VLD MLC components",S1899="VLD MLC pipes",S1899="VLD PEX components",S1899="VLD PEX pipes",S1899="VLD PHC components",S1899="VLD PHC pipes",S1899="Controls VLD"),"По запросу",X1899)</f>
        <v>17196</v>
      </c>
      <c r="AA1899" s="63">
        <f>ROUND(X1899/1.2,3)</f>
        <v>14330</v>
      </c>
      <c r="AB1899" s="23">
        <v>13027.5</v>
      </c>
      <c r="AC1899" s="190">
        <f>IFERROR(ROUND(AA1899/AB1899-1,2),"")</f>
        <v>0.1</v>
      </c>
      <c r="AD1899" s="25">
        <v>2.2909999999999999</v>
      </c>
      <c r="AE1899" s="25">
        <v>5.3580000000000008E-3</v>
      </c>
      <c r="AF1899" s="25">
        <v>0</v>
      </c>
      <c r="AG1899" s="25" t="s">
        <v>22</v>
      </c>
      <c r="AH1899" s="25">
        <v>0</v>
      </c>
      <c r="AI1899" s="25">
        <v>0</v>
      </c>
      <c r="AJ1899" s="25" t="s">
        <v>20</v>
      </c>
      <c r="AK1899" s="42" t="s">
        <v>19</v>
      </c>
      <c r="AL1899" s="25" t="s">
        <v>20</v>
      </c>
      <c r="AM1899" s="25">
        <v>3</v>
      </c>
      <c r="AN1899" s="25" t="s">
        <v>22</v>
      </c>
      <c r="AO1899" s="25" t="s">
        <v>22</v>
      </c>
      <c r="AP1899" s="25" t="s">
        <v>22</v>
      </c>
      <c r="AQ1899" s="25">
        <v>6.8729999999999993</v>
      </c>
      <c r="AR1899" s="25" t="s">
        <v>22</v>
      </c>
      <c r="AS1899" s="157" t="s">
        <v>22</v>
      </c>
      <c r="AT1899" s="93"/>
      <c r="AU1899" s="92"/>
      <c r="AV1899" s="91" t="s">
        <v>152</v>
      </c>
      <c r="AW1899" s="92" t="s">
        <v>152</v>
      </c>
      <c r="AX1899" s="92" t="s">
        <v>48</v>
      </c>
      <c r="AY1899" s="91" t="s">
        <v>152</v>
      </c>
      <c r="AZ1899" s="23" t="s">
        <v>24</v>
      </c>
      <c r="BA1899" s="25" t="s">
        <v>4463</v>
      </c>
      <c r="BB1899" t="s">
        <v>25</v>
      </c>
      <c r="BC1899" t="e">
        <v>#N/A</v>
      </c>
      <c r="BD1899" t="e">
        <f>IF(Z1899=BC1899,"OK")</f>
        <v>#N/A</v>
      </c>
      <c r="BE1899">
        <v>2.2909999999999999</v>
      </c>
      <c r="BF1899">
        <v>5.3580000000000008E-3</v>
      </c>
      <c r="BG1899" t="s">
        <v>22</v>
      </c>
      <c r="BH1899" t="s">
        <v>22</v>
      </c>
      <c r="BI1899" t="s">
        <v>22</v>
      </c>
      <c r="BJ1899">
        <v>6.8729999999999993</v>
      </c>
      <c r="BK1899" t="s">
        <v>22</v>
      </c>
      <c r="BL1899" t="e">
        <f>IF(ABS(AN1899*AO1899*AP1899/1000000000/AR1899-1)&lt;0.1,"OK","NO")</f>
        <v>#VALUE!</v>
      </c>
      <c r="BN1899" s="183"/>
    </row>
    <row r="1900" spans="1:66" ht="25.5" x14ac:dyDescent="0.25">
      <c r="A1900" s="1"/>
      <c r="B1900" s="94">
        <v>1894</v>
      </c>
      <c r="C1900" s="43">
        <v>1136840</v>
      </c>
      <c r="D1900" s="45"/>
      <c r="E1900" s="36" t="s">
        <v>4462</v>
      </c>
      <c r="F1900" s="151" t="s">
        <v>21</v>
      </c>
      <c r="G1900" s="102" t="s">
        <v>2182</v>
      </c>
      <c r="H1900" s="46" t="str">
        <f>IFERROR(IFERROR(IF(SEARCH("Usystems",$E1900)&gt;0,"Usystems"),IF(SEARCH("RIIFO",$E1900)&gt;0,"RIIFO","Uponor")),"Uponor")</f>
        <v>RIIFO</v>
      </c>
      <c r="I1900" s="25" t="str">
        <f>IFERROR(MID($D1900,1,7)+0,"")</f>
        <v/>
      </c>
      <c r="J1900" s="25" t="str">
        <f>IFERROR(MID($D1900,10,7)+0,"")</f>
        <v/>
      </c>
      <c r="K1900" s="25" t="str">
        <f>IFERROR(MID($D1900,19,7)+0,"")</f>
        <v/>
      </c>
      <c r="L1900" s="25" t="str">
        <f>IFERROR(MID($D1900,28,7)+0,"")</f>
        <v/>
      </c>
      <c r="M1900" s="25" t="str">
        <f>IF(IFERROR(MID($Q1900,1,7)+0,"")&lt;1130000,IF(INDEX(C:C,MATCH(LEFT(Q1900,7)+0,I:I,0))&lt;1130000,"",INDEX(C:C,MATCH(LEFT(Q1900,7)+0,I:I,0))),IFERROR(MID($Q1900,1,7)+0,""))</f>
        <v/>
      </c>
      <c r="N1900" s="25" t="str">
        <f>IF(IFERROR(MID($Q1900,10,7)+0,"")&lt;1130000,"",IFERROR(MID($Q1900,10,7)+0,""))</f>
        <v/>
      </c>
      <c r="O1900" s="25" t="str">
        <f>IF(IFERROR(MID($Q1900,19,7)+0,"")&lt;1130000,"",IFERROR(MID($Q1900,19,7)+0,""))</f>
        <v/>
      </c>
      <c r="P1900" s="25" t="str">
        <f>IF(M1900="","",IF(N1900="",M1900,M1900&amp;", "&amp;N1900))</f>
        <v/>
      </c>
      <c r="Q1900" s="25"/>
      <c r="R1900" s="25"/>
      <c r="S1900" s="35" t="s">
        <v>4324</v>
      </c>
      <c r="T1900" s="34" t="s">
        <v>36</v>
      </c>
      <c r="U1900" s="185">
        <v>580</v>
      </c>
      <c r="V1900" s="188">
        <v>580</v>
      </c>
      <c r="W1900" s="189">
        <v>689</v>
      </c>
      <c r="X1900" s="31">
        <v>758</v>
      </c>
      <c r="Y1900" s="90">
        <f>IFERROR(ROUND(X1900/W1900-1,2),"")</f>
        <v>0.1</v>
      </c>
      <c r="Z1900" s="31">
        <f>IF(OR(S1900="VLD MLC components",S1900="VLD MLC pipes",S1900="VLD PEX components",S1900="VLD PEX pipes",S1900="VLD PHC components",S1900="VLD PHC pipes",S1900="Controls VLD"),"По запросу",X1900)</f>
        <v>758</v>
      </c>
      <c r="AA1900" s="63">
        <f>ROUND(X1900/1.2,3)</f>
        <v>631.66700000000003</v>
      </c>
      <c r="AB1900" s="23">
        <v>574.16700000000003</v>
      </c>
      <c r="AC1900" s="190">
        <f>IFERROR(ROUND(AA1900/AB1900-1,2),"")</f>
        <v>0.1</v>
      </c>
      <c r="AD1900" s="25">
        <v>9.7000000000000003E-2</v>
      </c>
      <c r="AE1900" s="25">
        <v>3.2400000000000001E-5</v>
      </c>
      <c r="AF1900" s="25">
        <v>0</v>
      </c>
      <c r="AG1900" s="25">
        <v>430</v>
      </c>
      <c r="AH1900" s="25">
        <v>430</v>
      </c>
      <c r="AI1900" s="25">
        <v>0</v>
      </c>
      <c r="AJ1900" s="25" t="s">
        <v>20</v>
      </c>
      <c r="AK1900" s="42" t="s">
        <v>19</v>
      </c>
      <c r="AL1900" s="25" t="s">
        <v>20</v>
      </c>
      <c r="AM1900" s="25">
        <v>5</v>
      </c>
      <c r="AN1900" s="25">
        <v>90</v>
      </c>
      <c r="AO1900" s="25">
        <v>60</v>
      </c>
      <c r="AP1900" s="25">
        <v>30</v>
      </c>
      <c r="AQ1900" s="25">
        <v>0.53400000000000003</v>
      </c>
      <c r="AR1900" s="25">
        <v>1.6200000000000001E-4</v>
      </c>
      <c r="AS1900" s="157" t="s">
        <v>22</v>
      </c>
      <c r="AT1900" s="93"/>
      <c r="AU1900" s="92"/>
      <c r="AV1900" s="91" t="s">
        <v>152</v>
      </c>
      <c r="AW1900" s="92" t="s">
        <v>152</v>
      </c>
      <c r="AX1900" s="92" t="s">
        <v>48</v>
      </c>
      <c r="AY1900" s="91" t="s">
        <v>152</v>
      </c>
      <c r="AZ1900" s="23" t="s">
        <v>24</v>
      </c>
      <c r="BA1900" s="25" t="s">
        <v>4461</v>
      </c>
      <c r="BB1900" t="s">
        <v>25</v>
      </c>
      <c r="BC1900" t="e">
        <v>#N/A</v>
      </c>
      <c r="BD1900" t="e">
        <f>IF(Z1900=BC1900,"OK")</f>
        <v>#N/A</v>
      </c>
      <c r="BE1900">
        <v>9.7000000000000003E-2</v>
      </c>
      <c r="BF1900">
        <v>1.1446875E-4</v>
      </c>
      <c r="BG1900" t="s">
        <v>22</v>
      </c>
      <c r="BH1900" t="s">
        <v>22</v>
      </c>
      <c r="BI1900" t="s">
        <v>22</v>
      </c>
      <c r="BJ1900">
        <v>11.64</v>
      </c>
      <c r="BK1900" t="s">
        <v>22</v>
      </c>
      <c r="BL1900" t="str">
        <f>IF(ABS(AN1900*AO1900*AP1900/1000000000/AR1900-1)&lt;0.1,"OK","NO")</f>
        <v>OK</v>
      </c>
      <c r="BN1900" s="183"/>
    </row>
    <row r="1901" spans="1:66" ht="25.5" x14ac:dyDescent="0.25">
      <c r="A1901" s="1"/>
      <c r="B1901" s="94">
        <v>1895</v>
      </c>
      <c r="C1901" s="43">
        <v>1136841</v>
      </c>
      <c r="D1901" s="45"/>
      <c r="E1901" s="36" t="s">
        <v>4460</v>
      </c>
      <c r="F1901" s="151" t="s">
        <v>21</v>
      </c>
      <c r="G1901" s="102" t="s">
        <v>2182</v>
      </c>
      <c r="H1901" s="46" t="str">
        <f>IFERROR(IFERROR(IF(SEARCH("Usystems",$E1901)&gt;0,"Usystems"),IF(SEARCH("RIIFO",$E1901)&gt;0,"RIIFO","Uponor")),"Uponor")</f>
        <v>RIIFO</v>
      </c>
      <c r="I1901" s="25" t="str">
        <f>IFERROR(MID($D1901,1,7)+0,"")</f>
        <v/>
      </c>
      <c r="J1901" s="25" t="str">
        <f>IFERROR(MID($D1901,10,7)+0,"")</f>
        <v/>
      </c>
      <c r="K1901" s="25" t="str">
        <f>IFERROR(MID($D1901,19,7)+0,"")</f>
        <v/>
      </c>
      <c r="L1901" s="25" t="str">
        <f>IFERROR(MID($D1901,28,7)+0,"")</f>
        <v/>
      </c>
      <c r="M1901" s="25" t="str">
        <f>IF(IFERROR(MID($Q1901,1,7)+0,"")&lt;1130000,IF(INDEX(C:C,MATCH(LEFT(Q1901,7)+0,I:I,0))&lt;1130000,"",INDEX(C:C,MATCH(LEFT(Q1901,7)+0,I:I,0))),IFERROR(MID($Q1901,1,7)+0,""))</f>
        <v/>
      </c>
      <c r="N1901" s="25" t="str">
        <f>IF(IFERROR(MID($Q1901,10,7)+0,"")&lt;1130000,"",IFERROR(MID($Q1901,10,7)+0,""))</f>
        <v/>
      </c>
      <c r="O1901" s="25" t="str">
        <f>IF(IFERROR(MID($Q1901,19,7)+0,"")&lt;1130000,"",IFERROR(MID($Q1901,19,7)+0,""))</f>
        <v/>
      </c>
      <c r="P1901" s="25" t="str">
        <f>IF(M1901="","",IF(N1901="",M1901,M1901&amp;", "&amp;N1901))</f>
        <v/>
      </c>
      <c r="Q1901" s="25"/>
      <c r="R1901" s="25"/>
      <c r="S1901" s="35" t="s">
        <v>4324</v>
      </c>
      <c r="T1901" s="34" t="s">
        <v>36</v>
      </c>
      <c r="U1901" s="185">
        <v>700</v>
      </c>
      <c r="V1901" s="188">
        <v>700</v>
      </c>
      <c r="W1901" s="189">
        <v>815</v>
      </c>
      <c r="X1901" s="31">
        <v>897</v>
      </c>
      <c r="Y1901" s="90">
        <f>IFERROR(ROUND(X1901/W1901-1,2),"")</f>
        <v>0.1</v>
      </c>
      <c r="Z1901" s="31">
        <f>IF(OR(S1901="VLD MLC components",S1901="VLD MLC pipes",S1901="VLD PEX components",S1901="VLD PEX pipes",S1901="VLD PHC components",S1901="VLD PHC pipes",S1901="Controls VLD"),"По запросу",X1901)</f>
        <v>897</v>
      </c>
      <c r="AA1901" s="63">
        <f>ROUND(X1901/1.2,3)</f>
        <v>747.5</v>
      </c>
      <c r="AB1901" s="23">
        <v>679.16700000000003</v>
      </c>
      <c r="AC1901" s="190">
        <f>IFERROR(ROUND(AA1901/AB1901-1,2),"")</f>
        <v>0.1</v>
      </c>
      <c r="AD1901" s="25">
        <v>0.125</v>
      </c>
      <c r="AE1901" s="25">
        <v>3.2400000000000001E-5</v>
      </c>
      <c r="AF1901" s="25">
        <v>0</v>
      </c>
      <c r="AG1901" s="25">
        <v>80</v>
      </c>
      <c r="AH1901" s="25">
        <v>80</v>
      </c>
      <c r="AI1901" s="25">
        <v>0</v>
      </c>
      <c r="AJ1901" s="25" t="s">
        <v>20</v>
      </c>
      <c r="AK1901" s="42" t="s">
        <v>19</v>
      </c>
      <c r="AL1901" s="25" t="s">
        <v>20</v>
      </c>
      <c r="AM1901" s="25">
        <v>5</v>
      </c>
      <c r="AN1901" s="25">
        <v>90</v>
      </c>
      <c r="AO1901" s="25">
        <v>60</v>
      </c>
      <c r="AP1901" s="25">
        <v>30</v>
      </c>
      <c r="AQ1901" s="25">
        <v>0.66400000000000003</v>
      </c>
      <c r="AR1901" s="25">
        <v>1.6200000000000001E-4</v>
      </c>
      <c r="AS1901" s="157" t="s">
        <v>22</v>
      </c>
      <c r="AT1901" s="93"/>
      <c r="AU1901" s="92"/>
      <c r="AV1901" s="91" t="s">
        <v>152</v>
      </c>
      <c r="AW1901" s="92" t="s">
        <v>152</v>
      </c>
      <c r="AX1901" s="92" t="s">
        <v>48</v>
      </c>
      <c r="AY1901" s="91" t="s">
        <v>152</v>
      </c>
      <c r="AZ1901" s="23" t="s">
        <v>24</v>
      </c>
      <c r="BA1901" s="25" t="s">
        <v>4459</v>
      </c>
      <c r="BB1901" t="s">
        <v>25</v>
      </c>
      <c r="BC1901" t="e">
        <v>#N/A</v>
      </c>
      <c r="BD1901" t="e">
        <f>IF(Z1901=BC1901,"OK")</f>
        <v>#N/A</v>
      </c>
      <c r="BE1901">
        <v>0.125</v>
      </c>
      <c r="BF1901">
        <v>1.7170312500000001E-4</v>
      </c>
      <c r="BG1901" t="s">
        <v>22</v>
      </c>
      <c r="BH1901" t="s">
        <v>22</v>
      </c>
      <c r="BI1901" t="s">
        <v>22</v>
      </c>
      <c r="BJ1901">
        <v>10</v>
      </c>
      <c r="BK1901" t="s">
        <v>22</v>
      </c>
      <c r="BL1901" t="str">
        <f>IF(ABS(AN1901*AO1901*AP1901/1000000000/AR1901-1)&lt;0.1,"OK","NO")</f>
        <v>OK</v>
      </c>
      <c r="BN1901" s="183"/>
    </row>
    <row r="1902" spans="1:66" ht="25.5" x14ac:dyDescent="0.25">
      <c r="A1902" s="1"/>
      <c r="B1902" s="94">
        <v>1896</v>
      </c>
      <c r="C1902" s="43">
        <v>1136842</v>
      </c>
      <c r="D1902" s="45"/>
      <c r="E1902" s="36" t="s">
        <v>4458</v>
      </c>
      <c r="F1902" s="151" t="s">
        <v>21</v>
      </c>
      <c r="G1902" s="102" t="s">
        <v>2182</v>
      </c>
      <c r="H1902" s="46" t="str">
        <f>IFERROR(IFERROR(IF(SEARCH("Usystems",$E1902)&gt;0,"Usystems"),IF(SEARCH("RIIFO",$E1902)&gt;0,"RIIFO","Uponor")),"Uponor")</f>
        <v>RIIFO</v>
      </c>
      <c r="I1902" s="25" t="str">
        <f>IFERROR(MID($D1902,1,7)+0,"")</f>
        <v/>
      </c>
      <c r="J1902" s="25" t="str">
        <f>IFERROR(MID($D1902,10,7)+0,"")</f>
        <v/>
      </c>
      <c r="K1902" s="25" t="str">
        <f>IFERROR(MID($D1902,19,7)+0,"")</f>
        <v/>
      </c>
      <c r="L1902" s="25" t="str">
        <f>IFERROR(MID($D1902,28,7)+0,"")</f>
        <v/>
      </c>
      <c r="M1902" s="25" t="str">
        <f>IF(IFERROR(MID($Q1902,1,7)+0,"")&lt;1130000,IF(INDEX(C:C,MATCH(LEFT(Q1902,7)+0,I:I,0))&lt;1130000,"",INDEX(C:C,MATCH(LEFT(Q1902,7)+0,I:I,0))),IFERROR(MID($Q1902,1,7)+0,""))</f>
        <v/>
      </c>
      <c r="N1902" s="25" t="str">
        <f>IF(IFERROR(MID($Q1902,10,7)+0,"")&lt;1130000,"",IFERROR(MID($Q1902,10,7)+0,""))</f>
        <v/>
      </c>
      <c r="O1902" s="25" t="str">
        <f>IF(IFERROR(MID($Q1902,19,7)+0,"")&lt;1130000,"",IFERROR(MID($Q1902,19,7)+0,""))</f>
        <v/>
      </c>
      <c r="P1902" s="25" t="str">
        <f>IF(M1902="","",IF(N1902="",M1902,M1902&amp;", "&amp;N1902))</f>
        <v/>
      </c>
      <c r="Q1902" s="25"/>
      <c r="R1902" s="25"/>
      <c r="S1902" s="35" t="s">
        <v>4324</v>
      </c>
      <c r="T1902" s="34" t="s">
        <v>36</v>
      </c>
      <c r="U1902" s="185">
        <v>1105</v>
      </c>
      <c r="V1902" s="188">
        <v>1171</v>
      </c>
      <c r="W1902" s="189">
        <v>1315</v>
      </c>
      <c r="X1902" s="31">
        <v>1447</v>
      </c>
      <c r="Y1902" s="90">
        <f>IFERROR(ROUND(X1902/W1902-1,2),"")</f>
        <v>0.1</v>
      </c>
      <c r="Z1902" s="31">
        <f>IF(OR(S1902="VLD MLC components",S1902="VLD MLC pipes",S1902="VLD PEX components",S1902="VLD PEX pipes",S1902="VLD PHC components",S1902="VLD PHC pipes",S1902="Controls VLD"),"По запросу",X1902)</f>
        <v>1447</v>
      </c>
      <c r="AA1902" s="63">
        <f>ROUND(X1902/1.2,3)</f>
        <v>1205.8330000000001</v>
      </c>
      <c r="AB1902" s="23">
        <v>1095.8330000000001</v>
      </c>
      <c r="AC1902" s="190">
        <f>IFERROR(ROUND(AA1902/AB1902-1,2),"")</f>
        <v>0.1</v>
      </c>
      <c r="AD1902" s="25">
        <v>0.20599999999999999</v>
      </c>
      <c r="AE1902" s="25">
        <v>2.2274999999999999E-4</v>
      </c>
      <c r="AF1902" s="25">
        <v>0</v>
      </c>
      <c r="AG1902" s="25" t="s">
        <v>22</v>
      </c>
      <c r="AH1902" s="25">
        <v>0</v>
      </c>
      <c r="AI1902" s="25">
        <v>0</v>
      </c>
      <c r="AJ1902" s="25" t="s">
        <v>20</v>
      </c>
      <c r="AK1902" s="42" t="s">
        <v>19</v>
      </c>
      <c r="AL1902" s="25" t="s">
        <v>20</v>
      </c>
      <c r="AM1902" s="25">
        <v>4</v>
      </c>
      <c r="AN1902" s="25">
        <v>110</v>
      </c>
      <c r="AO1902" s="25">
        <v>90</v>
      </c>
      <c r="AP1902" s="25">
        <v>90</v>
      </c>
      <c r="AQ1902" s="25">
        <v>0.85799999999999998</v>
      </c>
      <c r="AR1902" s="25">
        <v>8.9099999999999997E-4</v>
      </c>
      <c r="AS1902" s="157" t="s">
        <v>22</v>
      </c>
      <c r="AT1902" s="93"/>
      <c r="AU1902" s="92"/>
      <c r="AV1902" s="91" t="s">
        <v>152</v>
      </c>
      <c r="AW1902" s="92" t="s">
        <v>152</v>
      </c>
      <c r="AX1902" s="92" t="s">
        <v>48</v>
      </c>
      <c r="AY1902" s="91" t="s">
        <v>152</v>
      </c>
      <c r="AZ1902" s="23" t="s">
        <v>24</v>
      </c>
      <c r="BA1902" s="25" t="s">
        <v>4457</v>
      </c>
      <c r="BB1902" t="s">
        <v>25</v>
      </c>
      <c r="BC1902" t="e">
        <v>#N/A</v>
      </c>
      <c r="BD1902" t="e">
        <f>IF(Z1902=BC1902,"OK")</f>
        <v>#N/A</v>
      </c>
      <c r="BE1902">
        <v>0.20599999999999999</v>
      </c>
      <c r="BF1902">
        <v>2.5115625000000002E-4</v>
      </c>
      <c r="BG1902" t="s">
        <v>22</v>
      </c>
      <c r="BH1902" t="s">
        <v>22</v>
      </c>
      <c r="BI1902" t="s">
        <v>22</v>
      </c>
      <c r="BJ1902">
        <v>13.183999999999999</v>
      </c>
      <c r="BK1902" t="s">
        <v>22</v>
      </c>
      <c r="BL1902" t="str">
        <f>IF(ABS(AN1902*AO1902*AP1902/1000000000/AR1902-1)&lt;0.1,"OK","NO")</f>
        <v>OK</v>
      </c>
      <c r="BN1902" s="183"/>
    </row>
    <row r="1903" spans="1:66" ht="25.5" x14ac:dyDescent="0.25">
      <c r="A1903" s="1"/>
      <c r="B1903" s="94">
        <v>1897</v>
      </c>
      <c r="C1903" s="43">
        <v>1136843</v>
      </c>
      <c r="D1903" s="45"/>
      <c r="E1903" s="36" t="s">
        <v>4456</v>
      </c>
      <c r="F1903" s="151" t="s">
        <v>21</v>
      </c>
      <c r="G1903" s="127" t="s">
        <v>4369</v>
      </c>
      <c r="H1903" s="46" t="str">
        <f>IFERROR(IFERROR(IF(SEARCH("Usystems",$E1903)&gt;0,"Usystems"),IF(SEARCH("RIIFO",$E1903)&gt;0,"RIIFO","Uponor")),"Uponor")</f>
        <v>RIIFO</v>
      </c>
      <c r="I1903" s="25" t="str">
        <f>IFERROR(MID($D1903,1,7)+0,"")</f>
        <v/>
      </c>
      <c r="J1903" s="25" t="str">
        <f>IFERROR(MID($D1903,10,7)+0,"")</f>
        <v/>
      </c>
      <c r="K1903" s="25" t="str">
        <f>IFERROR(MID($D1903,19,7)+0,"")</f>
        <v/>
      </c>
      <c r="L1903" s="25" t="str">
        <f>IFERROR(MID($D1903,28,7)+0,"")</f>
        <v/>
      </c>
      <c r="M1903" s="25" t="str">
        <f>IF(IFERROR(MID($Q1903,1,7)+0,"")&lt;1130000,IF(INDEX(C:C,MATCH(LEFT(Q1903,7)+0,I:I,0))&lt;1130000,"",INDEX(C:C,MATCH(LEFT(Q1903,7)+0,I:I,0))),IFERROR(MID($Q1903,1,7)+0,""))</f>
        <v/>
      </c>
      <c r="N1903" s="25" t="str">
        <f>IF(IFERROR(MID($Q1903,10,7)+0,"")&lt;1130000,"",IFERROR(MID($Q1903,10,7)+0,""))</f>
        <v/>
      </c>
      <c r="O1903" s="25" t="str">
        <f>IF(IFERROR(MID($Q1903,19,7)+0,"")&lt;1130000,"",IFERROR(MID($Q1903,19,7)+0,""))</f>
        <v/>
      </c>
      <c r="P1903" s="25" t="str">
        <f>IF(M1903="","",IF(N1903="",M1903,M1903&amp;", "&amp;N1903))</f>
        <v/>
      </c>
      <c r="Q1903" s="25"/>
      <c r="R1903" s="25"/>
      <c r="S1903" s="35" t="s">
        <v>4324</v>
      </c>
      <c r="T1903" s="34" t="s">
        <v>36</v>
      </c>
      <c r="U1903" s="185">
        <v>1410</v>
      </c>
      <c r="V1903" s="188">
        <v>1738</v>
      </c>
      <c r="W1903" s="189">
        <v>2147</v>
      </c>
      <c r="X1903" s="31">
        <v>2362</v>
      </c>
      <c r="Y1903" s="90">
        <f>IFERROR(ROUND(X1903/W1903-1,2),"")</f>
        <v>0.1</v>
      </c>
      <c r="Z1903" s="31">
        <f>IF(OR(S1903="VLD MLC components",S1903="VLD MLC pipes",S1903="VLD PEX components",S1903="VLD PEX pipes",S1903="VLD PHC components",S1903="VLD PHC pipes",S1903="Controls VLD"),"По запросу",X1903)</f>
        <v>2362</v>
      </c>
      <c r="AA1903" s="63">
        <f>ROUND(X1903/1.2,3)</f>
        <v>1968.3330000000001</v>
      </c>
      <c r="AB1903" s="23">
        <v>1789.1669999999999</v>
      </c>
      <c r="AC1903" s="190">
        <f>IFERROR(ROUND(AA1903/AB1903-1,2),"")</f>
        <v>0.1</v>
      </c>
      <c r="AD1903" s="25">
        <v>0.25</v>
      </c>
      <c r="AE1903" s="25">
        <v>4.0185000000000004E-4</v>
      </c>
      <c r="AF1903" s="25">
        <v>0</v>
      </c>
      <c r="AG1903" s="25" t="s">
        <v>22</v>
      </c>
      <c r="AH1903" s="25">
        <v>0</v>
      </c>
      <c r="AI1903" s="25">
        <v>0</v>
      </c>
      <c r="AJ1903" s="25" t="s">
        <v>20</v>
      </c>
      <c r="AK1903" s="42" t="s">
        <v>19</v>
      </c>
      <c r="AL1903" s="25" t="s">
        <v>20</v>
      </c>
      <c r="AM1903" s="25">
        <v>40</v>
      </c>
      <c r="AN1903" s="25" t="s">
        <v>22</v>
      </c>
      <c r="AO1903" s="25" t="s">
        <v>22</v>
      </c>
      <c r="AP1903" s="25" t="s">
        <v>22</v>
      </c>
      <c r="AQ1903" s="25">
        <v>10</v>
      </c>
      <c r="AR1903" s="25" t="s">
        <v>22</v>
      </c>
      <c r="AS1903" s="157" t="s">
        <v>22</v>
      </c>
      <c r="AT1903" s="93"/>
      <c r="AU1903" s="92"/>
      <c r="AV1903" s="91" t="s">
        <v>152</v>
      </c>
      <c r="AW1903" s="92" t="s">
        <v>152</v>
      </c>
      <c r="AX1903" s="92" t="s">
        <v>48</v>
      </c>
      <c r="AY1903" s="91" t="s">
        <v>152</v>
      </c>
      <c r="AZ1903" s="23" t="s">
        <v>24</v>
      </c>
      <c r="BA1903" s="25" t="s">
        <v>4050</v>
      </c>
      <c r="BB1903" t="s">
        <v>25</v>
      </c>
      <c r="BC1903" t="e">
        <v>#N/A</v>
      </c>
      <c r="BD1903" t="e">
        <f>IF(Z1903=BC1903,"OK")</f>
        <v>#N/A</v>
      </c>
      <c r="BE1903">
        <v>0.25</v>
      </c>
      <c r="BF1903">
        <v>4.0185000000000004E-4</v>
      </c>
      <c r="BG1903" t="s">
        <v>22</v>
      </c>
      <c r="BH1903" t="s">
        <v>22</v>
      </c>
      <c r="BI1903" t="s">
        <v>22</v>
      </c>
      <c r="BJ1903">
        <v>10</v>
      </c>
      <c r="BK1903" t="s">
        <v>22</v>
      </c>
      <c r="BL1903" t="e">
        <f>IF(ABS(AN1903*AO1903*AP1903/1000000000/AR1903-1)&lt;0.1,"OK","NO")</f>
        <v>#VALUE!</v>
      </c>
      <c r="BN1903" s="183"/>
    </row>
    <row r="1904" spans="1:66" ht="25.5" x14ac:dyDescent="0.25">
      <c r="A1904" s="1"/>
      <c r="B1904" s="94">
        <v>1898</v>
      </c>
      <c r="C1904" s="43">
        <v>1136844</v>
      </c>
      <c r="D1904" s="45"/>
      <c r="E1904" s="36" t="s">
        <v>4455</v>
      </c>
      <c r="F1904" s="151" t="s">
        <v>21</v>
      </c>
      <c r="G1904" s="127" t="s">
        <v>4369</v>
      </c>
      <c r="H1904" s="46" t="str">
        <f>IFERROR(IFERROR(IF(SEARCH("Usystems",$E1904)&gt;0,"Usystems"),IF(SEARCH("RIIFO",$E1904)&gt;0,"RIIFO","Uponor")),"Uponor")</f>
        <v>RIIFO</v>
      </c>
      <c r="I1904" s="25" t="str">
        <f>IFERROR(MID($D1904,1,7)+0,"")</f>
        <v/>
      </c>
      <c r="J1904" s="25" t="str">
        <f>IFERROR(MID($D1904,10,7)+0,"")</f>
        <v/>
      </c>
      <c r="K1904" s="25" t="str">
        <f>IFERROR(MID($D1904,19,7)+0,"")</f>
        <v/>
      </c>
      <c r="L1904" s="25" t="str">
        <f>IFERROR(MID($D1904,28,7)+0,"")</f>
        <v/>
      </c>
      <c r="M1904" s="25" t="str">
        <f>IF(IFERROR(MID($Q1904,1,7)+0,"")&lt;1130000,IF(INDEX(C:C,MATCH(LEFT(Q1904,7)+0,I:I,0))&lt;1130000,"",INDEX(C:C,MATCH(LEFT(Q1904,7)+0,I:I,0))),IFERROR(MID($Q1904,1,7)+0,""))</f>
        <v/>
      </c>
      <c r="N1904" s="25" t="str">
        <f>IF(IFERROR(MID($Q1904,10,7)+0,"")&lt;1130000,"",IFERROR(MID($Q1904,10,7)+0,""))</f>
        <v/>
      </c>
      <c r="O1904" s="25" t="str">
        <f>IF(IFERROR(MID($Q1904,19,7)+0,"")&lt;1130000,"",IFERROR(MID($Q1904,19,7)+0,""))</f>
        <v/>
      </c>
      <c r="P1904" s="25" t="str">
        <f>IF(M1904="","",IF(N1904="",M1904,M1904&amp;", "&amp;N1904))</f>
        <v/>
      </c>
      <c r="Q1904" s="25"/>
      <c r="R1904" s="25"/>
      <c r="S1904" s="35" t="s">
        <v>4324</v>
      </c>
      <c r="T1904" s="34" t="s">
        <v>36</v>
      </c>
      <c r="U1904" s="185">
        <v>1697</v>
      </c>
      <c r="V1904" s="188">
        <v>2093</v>
      </c>
      <c r="W1904" s="189">
        <v>2513</v>
      </c>
      <c r="X1904" s="31">
        <v>2764</v>
      </c>
      <c r="Y1904" s="90">
        <f>IFERROR(ROUND(X1904/W1904-1,2),"")</f>
        <v>0.1</v>
      </c>
      <c r="Z1904" s="31">
        <f>IF(OR(S1904="VLD MLC components",S1904="VLD MLC pipes",S1904="VLD PEX components",S1904="VLD PEX pipes",S1904="VLD PHC components",S1904="VLD PHC pipes",S1904="Controls VLD"),"По запросу",X1904)</f>
        <v>2764</v>
      </c>
      <c r="AA1904" s="63">
        <f>ROUND(X1904/1.2,3)</f>
        <v>2303.3330000000001</v>
      </c>
      <c r="AB1904" s="23">
        <v>2094.1669999999999</v>
      </c>
      <c r="AC1904" s="190">
        <f>IFERROR(ROUND(AA1904/AB1904-1,2),"")</f>
        <v>0.1</v>
      </c>
      <c r="AD1904" s="25">
        <v>0.32100000000000001</v>
      </c>
      <c r="AE1904" s="25">
        <v>5.0231250000000005E-4</v>
      </c>
      <c r="AF1904" s="25">
        <v>0</v>
      </c>
      <c r="AG1904" s="25" t="s">
        <v>22</v>
      </c>
      <c r="AH1904" s="25">
        <v>0</v>
      </c>
      <c r="AI1904" s="25">
        <v>0</v>
      </c>
      <c r="AJ1904" s="25" t="s">
        <v>20</v>
      </c>
      <c r="AK1904" s="42" t="s">
        <v>19</v>
      </c>
      <c r="AL1904" s="25" t="s">
        <v>20</v>
      </c>
      <c r="AM1904" s="25">
        <v>32</v>
      </c>
      <c r="AN1904" s="25" t="s">
        <v>22</v>
      </c>
      <c r="AO1904" s="25" t="s">
        <v>22</v>
      </c>
      <c r="AP1904" s="25" t="s">
        <v>22</v>
      </c>
      <c r="AQ1904" s="25">
        <v>10.272</v>
      </c>
      <c r="AR1904" s="25" t="s">
        <v>22</v>
      </c>
      <c r="AS1904" s="157" t="s">
        <v>22</v>
      </c>
      <c r="AT1904" s="93"/>
      <c r="AU1904" s="92"/>
      <c r="AV1904" s="91" t="s">
        <v>152</v>
      </c>
      <c r="AW1904" s="92" t="s">
        <v>152</v>
      </c>
      <c r="AX1904" s="92" t="s">
        <v>48</v>
      </c>
      <c r="AY1904" s="91" t="s">
        <v>152</v>
      </c>
      <c r="AZ1904" s="23" t="s">
        <v>24</v>
      </c>
      <c r="BA1904" s="25" t="s">
        <v>4454</v>
      </c>
      <c r="BB1904" t="s">
        <v>25</v>
      </c>
      <c r="BC1904" t="e">
        <v>#N/A</v>
      </c>
      <c r="BD1904" t="e">
        <f>IF(Z1904=BC1904,"OK")</f>
        <v>#N/A</v>
      </c>
      <c r="BE1904">
        <v>0.32100000000000001</v>
      </c>
      <c r="BF1904">
        <v>5.0231250000000005E-4</v>
      </c>
      <c r="BG1904" t="s">
        <v>22</v>
      </c>
      <c r="BH1904" t="s">
        <v>22</v>
      </c>
      <c r="BI1904" t="s">
        <v>22</v>
      </c>
      <c r="BJ1904">
        <v>10.272</v>
      </c>
      <c r="BK1904" t="s">
        <v>22</v>
      </c>
      <c r="BL1904" t="e">
        <f>IF(ABS(AN1904*AO1904*AP1904/1000000000/AR1904-1)&lt;0.1,"OK","NO")</f>
        <v>#VALUE!</v>
      </c>
      <c r="BN1904" s="183"/>
    </row>
    <row r="1905" spans="1:66" ht="25.5" x14ac:dyDescent="0.25">
      <c r="A1905" s="1"/>
      <c r="B1905" s="94">
        <v>1899</v>
      </c>
      <c r="C1905" s="43">
        <v>1136845</v>
      </c>
      <c r="D1905" s="45"/>
      <c r="E1905" s="36" t="s">
        <v>4453</v>
      </c>
      <c r="F1905" s="151" t="s">
        <v>21</v>
      </c>
      <c r="G1905" s="102" t="s">
        <v>2182</v>
      </c>
      <c r="H1905" s="46" t="str">
        <f>IFERROR(IFERROR(IF(SEARCH("Usystems",$E1905)&gt;0,"Usystems"),IF(SEARCH("RIIFO",$E1905)&gt;0,"RIIFO","Uponor")),"Uponor")</f>
        <v>RIIFO</v>
      </c>
      <c r="I1905" s="25" t="str">
        <f>IFERROR(MID($D1905,1,7)+0,"")</f>
        <v/>
      </c>
      <c r="J1905" s="25" t="str">
        <f>IFERROR(MID($D1905,10,7)+0,"")</f>
        <v/>
      </c>
      <c r="K1905" s="25" t="str">
        <f>IFERROR(MID($D1905,19,7)+0,"")</f>
        <v/>
      </c>
      <c r="L1905" s="25" t="str">
        <f>IFERROR(MID($D1905,28,7)+0,"")</f>
        <v/>
      </c>
      <c r="M1905" s="25" t="str">
        <f>IF(IFERROR(MID($Q1905,1,7)+0,"")&lt;1130000,IF(INDEX(C:C,MATCH(LEFT(Q1905,7)+0,I:I,0))&lt;1130000,"",INDEX(C:C,MATCH(LEFT(Q1905,7)+0,I:I,0))),IFERROR(MID($Q1905,1,7)+0,""))</f>
        <v/>
      </c>
      <c r="N1905" s="25" t="str">
        <f>IF(IFERROR(MID($Q1905,10,7)+0,"")&lt;1130000,"",IFERROR(MID($Q1905,10,7)+0,""))</f>
        <v/>
      </c>
      <c r="O1905" s="25" t="str">
        <f>IF(IFERROR(MID($Q1905,19,7)+0,"")&lt;1130000,"",IFERROR(MID($Q1905,19,7)+0,""))</f>
        <v/>
      </c>
      <c r="P1905" s="25" t="str">
        <f>IF(M1905="","",IF(N1905="",M1905,M1905&amp;", "&amp;N1905))</f>
        <v/>
      </c>
      <c r="Q1905" s="25"/>
      <c r="R1905" s="25"/>
      <c r="S1905" s="35" t="s">
        <v>4324</v>
      </c>
      <c r="T1905" s="34" t="s">
        <v>36</v>
      </c>
      <c r="U1905" s="185">
        <v>2540</v>
      </c>
      <c r="V1905" s="188">
        <v>3132</v>
      </c>
      <c r="W1905" s="189">
        <v>3410</v>
      </c>
      <c r="X1905" s="31">
        <v>3751</v>
      </c>
      <c r="Y1905" s="90">
        <f>IFERROR(ROUND(X1905/W1905-1,2),"")</f>
        <v>0.1</v>
      </c>
      <c r="Z1905" s="31">
        <f>IF(OR(S1905="VLD MLC components",S1905="VLD MLC pipes",S1905="VLD PEX components",S1905="VLD PEX pipes",S1905="VLD PHC components",S1905="VLD PHC pipes",S1905="Controls VLD"),"По запросу",X1905)</f>
        <v>3751</v>
      </c>
      <c r="AA1905" s="63">
        <f>ROUND(X1905/1.2,3)</f>
        <v>3125.8330000000001</v>
      </c>
      <c r="AB1905" s="23">
        <v>2841.6669999999999</v>
      </c>
      <c r="AC1905" s="190">
        <f>IFERROR(ROUND(AA1905/AB1905-1,2),"")</f>
        <v>0.1</v>
      </c>
      <c r="AD1905" s="25">
        <v>0.437</v>
      </c>
      <c r="AE1905" s="25">
        <v>4.2000000000000002E-4</v>
      </c>
      <c r="AF1905" s="25">
        <v>0</v>
      </c>
      <c r="AG1905" s="25">
        <v>4</v>
      </c>
      <c r="AH1905" s="25">
        <v>4</v>
      </c>
      <c r="AI1905" s="25">
        <v>4</v>
      </c>
      <c r="AJ1905" s="25" t="s">
        <v>20</v>
      </c>
      <c r="AK1905" s="42" t="s">
        <v>19</v>
      </c>
      <c r="AL1905" s="25" t="s">
        <v>20</v>
      </c>
      <c r="AM1905" s="25">
        <v>1</v>
      </c>
      <c r="AN1905" s="25">
        <v>100</v>
      </c>
      <c r="AO1905" s="25">
        <v>60</v>
      </c>
      <c r="AP1905" s="25">
        <v>70</v>
      </c>
      <c r="AQ1905" s="25">
        <v>0.437</v>
      </c>
      <c r="AR1905" s="25">
        <v>4.2000000000000002E-4</v>
      </c>
      <c r="AS1905" s="157" t="s">
        <v>22</v>
      </c>
      <c r="AT1905" s="93"/>
      <c r="AU1905" s="92"/>
      <c r="AV1905" s="91" t="s">
        <v>152</v>
      </c>
      <c r="AW1905" s="92" t="s">
        <v>152</v>
      </c>
      <c r="AX1905" s="92" t="s">
        <v>48</v>
      </c>
      <c r="AY1905" s="91" t="s">
        <v>152</v>
      </c>
      <c r="AZ1905" s="23" t="s">
        <v>24</v>
      </c>
      <c r="BA1905" s="25" t="s">
        <v>4452</v>
      </c>
      <c r="BB1905" t="s">
        <v>25</v>
      </c>
      <c r="BC1905" t="e">
        <v>#N/A</v>
      </c>
      <c r="BD1905" t="e">
        <f>IF(Z1905=BC1905,"OK")</f>
        <v>#N/A</v>
      </c>
      <c r="BE1905">
        <v>0.437</v>
      </c>
      <c r="BF1905">
        <v>6.697500000000001E-4</v>
      </c>
      <c r="BG1905" t="s">
        <v>22</v>
      </c>
      <c r="BH1905" t="s">
        <v>22</v>
      </c>
      <c r="BI1905" t="s">
        <v>22</v>
      </c>
      <c r="BJ1905">
        <v>10.488</v>
      </c>
      <c r="BK1905" t="s">
        <v>22</v>
      </c>
      <c r="BL1905" t="str">
        <f>IF(ABS(AN1905*AO1905*AP1905/1000000000/AR1905-1)&lt;0.1,"OK","NO")</f>
        <v>OK</v>
      </c>
      <c r="BN1905" s="183"/>
    </row>
    <row r="1906" spans="1:66" ht="25.5" x14ac:dyDescent="0.25">
      <c r="A1906" s="1"/>
      <c r="B1906" s="94">
        <v>1900</v>
      </c>
      <c r="C1906" s="43">
        <v>1136846</v>
      </c>
      <c r="D1906" s="45"/>
      <c r="E1906" s="36" t="s">
        <v>4451</v>
      </c>
      <c r="F1906" s="151" t="s">
        <v>21</v>
      </c>
      <c r="G1906" s="127" t="s">
        <v>4369</v>
      </c>
      <c r="H1906" s="46" t="str">
        <f>IFERROR(IFERROR(IF(SEARCH("Usystems",$E1906)&gt;0,"Usystems"),IF(SEARCH("RIIFO",$E1906)&gt;0,"RIIFO","Uponor")),"Uponor")</f>
        <v>RIIFO</v>
      </c>
      <c r="I1906" s="25" t="str">
        <f>IFERROR(MID($D1906,1,7)+0,"")</f>
        <v/>
      </c>
      <c r="J1906" s="25" t="str">
        <f>IFERROR(MID($D1906,10,7)+0,"")</f>
        <v/>
      </c>
      <c r="K1906" s="25" t="str">
        <f>IFERROR(MID($D1906,19,7)+0,"")</f>
        <v/>
      </c>
      <c r="L1906" s="25" t="str">
        <f>IFERROR(MID($D1906,28,7)+0,"")</f>
        <v/>
      </c>
      <c r="M1906" s="25" t="str">
        <f>IF(IFERROR(MID($Q1906,1,7)+0,"")&lt;1130000,IF(INDEX(C:C,MATCH(LEFT(Q1906,7)+0,I:I,0))&lt;1130000,"",INDEX(C:C,MATCH(LEFT(Q1906,7)+0,I:I,0))),IFERROR(MID($Q1906,1,7)+0,""))</f>
        <v/>
      </c>
      <c r="N1906" s="25" t="str">
        <f>IF(IFERROR(MID($Q1906,10,7)+0,"")&lt;1130000,"",IFERROR(MID($Q1906,10,7)+0,""))</f>
        <v/>
      </c>
      <c r="O1906" s="25" t="str">
        <f>IF(IFERROR(MID($Q1906,19,7)+0,"")&lt;1130000,"",IFERROR(MID($Q1906,19,7)+0,""))</f>
        <v/>
      </c>
      <c r="P1906" s="25" t="str">
        <f>IF(M1906="","",IF(N1906="",M1906,M1906&amp;", "&amp;N1906))</f>
        <v/>
      </c>
      <c r="Q1906" s="25"/>
      <c r="R1906" s="25"/>
      <c r="S1906" s="35" t="s">
        <v>4324</v>
      </c>
      <c r="T1906" s="34" t="s">
        <v>36</v>
      </c>
      <c r="U1906" s="185">
        <v>2638</v>
      </c>
      <c r="V1906" s="188">
        <v>3253</v>
      </c>
      <c r="W1906" s="189">
        <v>3542</v>
      </c>
      <c r="X1906" s="31">
        <v>3896</v>
      </c>
      <c r="Y1906" s="90">
        <f>IFERROR(ROUND(X1906/W1906-1,2),"")</f>
        <v>0.1</v>
      </c>
      <c r="Z1906" s="31">
        <f>IF(OR(S1906="VLD MLC components",S1906="VLD MLC pipes",S1906="VLD PEX components",S1906="VLD PEX pipes",S1906="VLD PHC components",S1906="VLD PHC pipes",S1906="Controls VLD"),"По запросу",X1906)</f>
        <v>3896</v>
      </c>
      <c r="AA1906" s="63">
        <f>ROUND(X1906/1.2,3)</f>
        <v>3246.6669999999999</v>
      </c>
      <c r="AB1906" s="23">
        <v>2951.6669999999999</v>
      </c>
      <c r="AC1906" s="190">
        <f>IFERROR(ROUND(AA1906/AB1906-1,2),"")</f>
        <v>0.1</v>
      </c>
      <c r="AD1906" s="25">
        <v>0.45700000000000002</v>
      </c>
      <c r="AE1906" s="25">
        <v>6.697500000000001E-4</v>
      </c>
      <c r="AF1906" s="25">
        <v>0</v>
      </c>
      <c r="AG1906" s="25" t="s">
        <v>22</v>
      </c>
      <c r="AH1906" s="25">
        <v>0</v>
      </c>
      <c r="AI1906" s="25">
        <v>0</v>
      </c>
      <c r="AJ1906" s="25" t="s">
        <v>20</v>
      </c>
      <c r="AK1906" s="42" t="s">
        <v>19</v>
      </c>
      <c r="AL1906" s="25" t="s">
        <v>20</v>
      </c>
      <c r="AM1906" s="25">
        <v>24</v>
      </c>
      <c r="AN1906" s="25" t="s">
        <v>22</v>
      </c>
      <c r="AO1906" s="25" t="s">
        <v>22</v>
      </c>
      <c r="AP1906" s="25" t="s">
        <v>22</v>
      </c>
      <c r="AQ1906" s="25">
        <v>10.968</v>
      </c>
      <c r="AR1906" s="25" t="s">
        <v>22</v>
      </c>
      <c r="AS1906" s="157" t="s">
        <v>22</v>
      </c>
      <c r="AT1906" s="93"/>
      <c r="AU1906" s="92"/>
      <c r="AV1906" s="91" t="s">
        <v>152</v>
      </c>
      <c r="AW1906" s="92" t="s">
        <v>152</v>
      </c>
      <c r="AX1906" s="92" t="s">
        <v>48</v>
      </c>
      <c r="AY1906" s="91" t="s">
        <v>152</v>
      </c>
      <c r="AZ1906" s="23" t="s">
        <v>24</v>
      </c>
      <c r="BA1906" s="25" t="s">
        <v>4450</v>
      </c>
      <c r="BB1906" t="s">
        <v>25</v>
      </c>
      <c r="BC1906" t="e">
        <v>#N/A</v>
      </c>
      <c r="BD1906" t="e">
        <f>IF(Z1906=BC1906,"OK")</f>
        <v>#N/A</v>
      </c>
      <c r="BE1906">
        <v>0.45700000000000002</v>
      </c>
      <c r="BF1906">
        <v>6.697500000000001E-4</v>
      </c>
      <c r="BG1906" t="s">
        <v>22</v>
      </c>
      <c r="BH1906" t="s">
        <v>22</v>
      </c>
      <c r="BI1906" t="s">
        <v>22</v>
      </c>
      <c r="BJ1906">
        <v>10.968</v>
      </c>
      <c r="BK1906" t="s">
        <v>22</v>
      </c>
      <c r="BL1906" t="e">
        <f>IF(ABS(AN1906*AO1906*AP1906/1000000000/AR1906-1)&lt;0.1,"OK","NO")</f>
        <v>#VALUE!</v>
      </c>
      <c r="BN1906" s="183"/>
    </row>
    <row r="1907" spans="1:66" ht="25.5" x14ac:dyDescent="0.25">
      <c r="A1907" s="1"/>
      <c r="B1907" s="94">
        <v>1901</v>
      </c>
      <c r="C1907" s="43">
        <v>1136847</v>
      </c>
      <c r="D1907" s="45"/>
      <c r="E1907" s="36" t="s">
        <v>4449</v>
      </c>
      <c r="F1907" s="151" t="s">
        <v>21</v>
      </c>
      <c r="G1907" s="127" t="s">
        <v>4369</v>
      </c>
      <c r="H1907" s="46" t="str">
        <f>IFERROR(IFERROR(IF(SEARCH("Usystems",$E1907)&gt;0,"Usystems"),IF(SEARCH("RIIFO",$E1907)&gt;0,"RIIFO","Uponor")),"Uponor")</f>
        <v>RIIFO</v>
      </c>
      <c r="I1907" s="25" t="str">
        <f>IFERROR(MID($D1907,1,7)+0,"")</f>
        <v/>
      </c>
      <c r="J1907" s="25" t="str">
        <f>IFERROR(MID($D1907,10,7)+0,"")</f>
        <v/>
      </c>
      <c r="K1907" s="25" t="str">
        <f>IFERROR(MID($D1907,19,7)+0,"")</f>
        <v/>
      </c>
      <c r="L1907" s="25" t="str">
        <f>IFERROR(MID($D1907,28,7)+0,"")</f>
        <v/>
      </c>
      <c r="M1907" s="25" t="str">
        <f>IF(IFERROR(MID($Q1907,1,7)+0,"")&lt;1130000,IF(INDEX(C:C,MATCH(LEFT(Q1907,7)+0,I:I,0))&lt;1130000,"",INDEX(C:C,MATCH(LEFT(Q1907,7)+0,I:I,0))),IFERROR(MID($Q1907,1,7)+0,""))</f>
        <v/>
      </c>
      <c r="N1907" s="25" t="str">
        <f>IF(IFERROR(MID($Q1907,10,7)+0,"")&lt;1130000,"",IFERROR(MID($Q1907,10,7)+0,""))</f>
        <v/>
      </c>
      <c r="O1907" s="25" t="str">
        <f>IF(IFERROR(MID($Q1907,19,7)+0,"")&lt;1130000,"",IFERROR(MID($Q1907,19,7)+0,""))</f>
        <v/>
      </c>
      <c r="P1907" s="25" t="str">
        <f>IF(M1907="","",IF(N1907="",M1907,M1907&amp;", "&amp;N1907))</f>
        <v/>
      </c>
      <c r="Q1907" s="25"/>
      <c r="R1907" s="25"/>
      <c r="S1907" s="35" t="s">
        <v>4324</v>
      </c>
      <c r="T1907" s="34" t="s">
        <v>36</v>
      </c>
      <c r="U1907" s="185">
        <v>2811</v>
      </c>
      <c r="V1907" s="188">
        <v>3465</v>
      </c>
      <c r="W1907" s="189">
        <v>3773</v>
      </c>
      <c r="X1907" s="31">
        <v>4150</v>
      </c>
      <c r="Y1907" s="90">
        <f>IFERROR(ROUND(X1907/W1907-1,2),"")</f>
        <v>0.1</v>
      </c>
      <c r="Z1907" s="31">
        <f>IF(OR(S1907="VLD MLC components",S1907="VLD MLC pipes",S1907="VLD PEX components",S1907="VLD PEX pipes",S1907="VLD PHC components",S1907="VLD PHC pipes",S1907="Controls VLD"),"По запросу",X1907)</f>
        <v>4150</v>
      </c>
      <c r="AA1907" s="63">
        <f>ROUND(X1907/1.2,3)</f>
        <v>3458.3330000000001</v>
      </c>
      <c r="AB1907" s="23">
        <v>3144.1669999999999</v>
      </c>
      <c r="AC1907" s="190">
        <f>IFERROR(ROUND(AA1907/AB1907-1,2),"")</f>
        <v>0.1</v>
      </c>
      <c r="AD1907" s="25">
        <v>0.497</v>
      </c>
      <c r="AE1907" s="25">
        <v>6.697500000000001E-4</v>
      </c>
      <c r="AF1907" s="25">
        <v>0</v>
      </c>
      <c r="AG1907" s="25" t="s">
        <v>22</v>
      </c>
      <c r="AH1907" s="25">
        <v>0</v>
      </c>
      <c r="AI1907" s="25">
        <v>0</v>
      </c>
      <c r="AJ1907" s="25" t="s">
        <v>20</v>
      </c>
      <c r="AK1907" s="42" t="s">
        <v>19</v>
      </c>
      <c r="AL1907" s="25" t="s">
        <v>20</v>
      </c>
      <c r="AM1907" s="25">
        <v>24</v>
      </c>
      <c r="AN1907" s="25" t="s">
        <v>22</v>
      </c>
      <c r="AO1907" s="25" t="s">
        <v>22</v>
      </c>
      <c r="AP1907" s="25" t="s">
        <v>22</v>
      </c>
      <c r="AQ1907" s="25">
        <v>11.928000000000001</v>
      </c>
      <c r="AR1907" s="25" t="s">
        <v>22</v>
      </c>
      <c r="AS1907" s="157" t="s">
        <v>22</v>
      </c>
      <c r="AT1907" s="93"/>
      <c r="AU1907" s="92"/>
      <c r="AV1907" s="91" t="s">
        <v>152</v>
      </c>
      <c r="AW1907" s="92" t="s">
        <v>152</v>
      </c>
      <c r="AX1907" s="92" t="s">
        <v>48</v>
      </c>
      <c r="AY1907" s="91" t="s">
        <v>152</v>
      </c>
      <c r="AZ1907" s="23" t="s">
        <v>24</v>
      </c>
      <c r="BA1907" s="25" t="s">
        <v>4448</v>
      </c>
      <c r="BB1907" t="s">
        <v>25</v>
      </c>
      <c r="BC1907" t="e">
        <v>#N/A</v>
      </c>
      <c r="BD1907" t="e">
        <f>IF(Z1907=BC1907,"OK")</f>
        <v>#N/A</v>
      </c>
      <c r="BE1907">
        <v>0.497</v>
      </c>
      <c r="BF1907">
        <v>6.697500000000001E-4</v>
      </c>
      <c r="BG1907" t="s">
        <v>22</v>
      </c>
      <c r="BH1907" t="s">
        <v>22</v>
      </c>
      <c r="BI1907" t="s">
        <v>22</v>
      </c>
      <c r="BJ1907">
        <v>11.928000000000001</v>
      </c>
      <c r="BK1907" t="s">
        <v>22</v>
      </c>
      <c r="BL1907" t="e">
        <f>IF(ABS(AN1907*AO1907*AP1907/1000000000/AR1907-1)&lt;0.1,"OK","NO")</f>
        <v>#VALUE!</v>
      </c>
      <c r="BN1907" s="183"/>
    </row>
    <row r="1908" spans="1:66" ht="25.5" x14ac:dyDescent="0.25">
      <c r="A1908" s="1"/>
      <c r="B1908" s="94">
        <v>1902</v>
      </c>
      <c r="C1908" s="43">
        <v>1136848</v>
      </c>
      <c r="D1908" s="45"/>
      <c r="E1908" s="36" t="s">
        <v>4447</v>
      </c>
      <c r="F1908" s="151" t="s">
        <v>21</v>
      </c>
      <c r="G1908" s="127" t="s">
        <v>4369</v>
      </c>
      <c r="H1908" s="46" t="str">
        <f>IFERROR(IFERROR(IF(SEARCH("Usystems",$E1908)&gt;0,"Usystems"),IF(SEARCH("RIIFO",$E1908)&gt;0,"RIIFO","Uponor")),"Uponor")</f>
        <v>RIIFO</v>
      </c>
      <c r="I1908" s="25" t="str">
        <f>IFERROR(MID($D1908,1,7)+0,"")</f>
        <v/>
      </c>
      <c r="J1908" s="25" t="str">
        <f>IFERROR(MID($D1908,10,7)+0,"")</f>
        <v/>
      </c>
      <c r="K1908" s="25" t="str">
        <f>IFERROR(MID($D1908,19,7)+0,"")</f>
        <v/>
      </c>
      <c r="L1908" s="25" t="str">
        <f>IFERROR(MID($D1908,28,7)+0,"")</f>
        <v/>
      </c>
      <c r="M1908" s="25" t="str">
        <f>IF(IFERROR(MID($Q1908,1,7)+0,"")&lt;1130000,IF(INDEX(C:C,MATCH(LEFT(Q1908,7)+0,I:I,0))&lt;1130000,"",INDEX(C:C,MATCH(LEFT(Q1908,7)+0,I:I,0))),IFERROR(MID($Q1908,1,7)+0,""))</f>
        <v/>
      </c>
      <c r="N1908" s="25" t="str">
        <f>IF(IFERROR(MID($Q1908,10,7)+0,"")&lt;1130000,"",IFERROR(MID($Q1908,10,7)+0,""))</f>
        <v/>
      </c>
      <c r="O1908" s="25" t="str">
        <f>IF(IFERROR(MID($Q1908,19,7)+0,"")&lt;1130000,"",IFERROR(MID($Q1908,19,7)+0,""))</f>
        <v/>
      </c>
      <c r="P1908" s="25" t="str">
        <f>IF(M1908="","",IF(N1908="",M1908,M1908&amp;", "&amp;N1908))</f>
        <v/>
      </c>
      <c r="Q1908" s="25"/>
      <c r="R1908" s="25"/>
      <c r="S1908" s="35" t="s">
        <v>4324</v>
      </c>
      <c r="T1908" s="34" t="s">
        <v>36</v>
      </c>
      <c r="U1908" s="185">
        <v>3073</v>
      </c>
      <c r="V1908" s="188">
        <v>3788</v>
      </c>
      <c r="W1908" s="189">
        <v>4125</v>
      </c>
      <c r="X1908" s="31">
        <v>4538</v>
      </c>
      <c r="Y1908" s="90">
        <f>IFERROR(ROUND(X1908/W1908-1,2),"")</f>
        <v>0.1</v>
      </c>
      <c r="Z1908" s="31">
        <f>IF(OR(S1908="VLD MLC components",S1908="VLD MLC pipes",S1908="VLD PEX components",S1908="VLD PEX pipes",S1908="VLD PHC components",S1908="VLD PHC pipes",S1908="Controls VLD"),"По запросу",X1908)</f>
        <v>4538</v>
      </c>
      <c r="AA1908" s="63">
        <f>ROUND(X1908/1.2,3)</f>
        <v>3781.6669999999999</v>
      </c>
      <c r="AB1908" s="23">
        <v>3437.5</v>
      </c>
      <c r="AC1908" s="190">
        <f>IFERROR(ROUND(AA1908/AB1908-1,2),"")</f>
        <v>0.1</v>
      </c>
      <c r="AD1908" s="25">
        <v>0.55800000000000005</v>
      </c>
      <c r="AE1908" s="25">
        <v>8.0370000000000007E-4</v>
      </c>
      <c r="AF1908" s="25">
        <v>0</v>
      </c>
      <c r="AG1908" s="25" t="s">
        <v>22</v>
      </c>
      <c r="AH1908" s="25">
        <v>0</v>
      </c>
      <c r="AI1908" s="25">
        <v>0</v>
      </c>
      <c r="AJ1908" s="25" t="s">
        <v>20</v>
      </c>
      <c r="AK1908" s="42" t="s">
        <v>19</v>
      </c>
      <c r="AL1908" s="25" t="s">
        <v>20</v>
      </c>
      <c r="AM1908" s="25">
        <v>20</v>
      </c>
      <c r="AN1908" s="25" t="s">
        <v>22</v>
      </c>
      <c r="AO1908" s="25" t="s">
        <v>22</v>
      </c>
      <c r="AP1908" s="25" t="s">
        <v>22</v>
      </c>
      <c r="AQ1908" s="25">
        <v>11.16</v>
      </c>
      <c r="AR1908" s="25" t="s">
        <v>22</v>
      </c>
      <c r="AS1908" s="157" t="s">
        <v>22</v>
      </c>
      <c r="AT1908" s="93"/>
      <c r="AU1908" s="92"/>
      <c r="AV1908" s="91" t="s">
        <v>152</v>
      </c>
      <c r="AW1908" s="92" t="s">
        <v>152</v>
      </c>
      <c r="AX1908" s="92" t="s">
        <v>48</v>
      </c>
      <c r="AY1908" s="91" t="s">
        <v>152</v>
      </c>
      <c r="AZ1908" s="23" t="s">
        <v>24</v>
      </c>
      <c r="BA1908" s="25" t="s">
        <v>4446</v>
      </c>
      <c r="BB1908" t="s">
        <v>25</v>
      </c>
      <c r="BC1908" t="e">
        <v>#N/A</v>
      </c>
      <c r="BD1908" t="e">
        <f>IF(Z1908=BC1908,"OK")</f>
        <v>#N/A</v>
      </c>
      <c r="BE1908">
        <v>0.55800000000000005</v>
      </c>
      <c r="BF1908">
        <v>8.0370000000000007E-4</v>
      </c>
      <c r="BG1908" t="s">
        <v>22</v>
      </c>
      <c r="BH1908" t="s">
        <v>22</v>
      </c>
      <c r="BI1908" t="s">
        <v>22</v>
      </c>
      <c r="BJ1908">
        <v>11.16</v>
      </c>
      <c r="BK1908" t="s">
        <v>22</v>
      </c>
      <c r="BL1908" t="e">
        <f>IF(ABS(AN1908*AO1908*AP1908/1000000000/AR1908-1)&lt;0.1,"OK","NO")</f>
        <v>#VALUE!</v>
      </c>
      <c r="BN1908" s="183"/>
    </row>
    <row r="1909" spans="1:66" ht="25.5" x14ac:dyDescent="0.25">
      <c r="A1909" s="1"/>
      <c r="B1909" s="94">
        <v>1903</v>
      </c>
      <c r="C1909" s="43">
        <v>1136849</v>
      </c>
      <c r="D1909" s="45"/>
      <c r="E1909" s="36" t="s">
        <v>4445</v>
      </c>
      <c r="F1909" s="151" t="s">
        <v>21</v>
      </c>
      <c r="G1909" s="127" t="s">
        <v>4369</v>
      </c>
      <c r="H1909" s="46" t="str">
        <f>IFERROR(IFERROR(IF(SEARCH("Usystems",$E1909)&gt;0,"Usystems"),IF(SEARCH("RIIFO",$E1909)&gt;0,"RIIFO","Uponor")),"Uponor")</f>
        <v>RIIFO</v>
      </c>
      <c r="I1909" s="25" t="str">
        <f>IFERROR(MID($D1909,1,7)+0,"")</f>
        <v/>
      </c>
      <c r="J1909" s="25" t="str">
        <f>IFERROR(MID($D1909,10,7)+0,"")</f>
        <v/>
      </c>
      <c r="K1909" s="25" t="str">
        <f>IFERROR(MID($D1909,19,7)+0,"")</f>
        <v/>
      </c>
      <c r="L1909" s="25" t="str">
        <f>IFERROR(MID($D1909,28,7)+0,"")</f>
        <v/>
      </c>
      <c r="M1909" s="25" t="str">
        <f>IF(IFERROR(MID($Q1909,1,7)+0,"")&lt;1130000,IF(INDEX(C:C,MATCH(LEFT(Q1909,7)+0,I:I,0))&lt;1130000,"",INDEX(C:C,MATCH(LEFT(Q1909,7)+0,I:I,0))),IFERROR(MID($Q1909,1,7)+0,""))</f>
        <v/>
      </c>
      <c r="N1909" s="25" t="str">
        <f>IF(IFERROR(MID($Q1909,10,7)+0,"")&lt;1130000,"",IFERROR(MID($Q1909,10,7)+0,""))</f>
        <v/>
      </c>
      <c r="O1909" s="25" t="str">
        <f>IF(IFERROR(MID($Q1909,19,7)+0,"")&lt;1130000,"",IFERROR(MID($Q1909,19,7)+0,""))</f>
        <v/>
      </c>
      <c r="P1909" s="25" t="str">
        <f>IF(M1909="","",IF(N1909="",M1909,M1909&amp;", "&amp;N1909))</f>
        <v/>
      </c>
      <c r="Q1909" s="25"/>
      <c r="R1909" s="25"/>
      <c r="S1909" s="35" t="s">
        <v>4324</v>
      </c>
      <c r="T1909" s="34" t="s">
        <v>36</v>
      </c>
      <c r="U1909" s="185">
        <v>3286</v>
      </c>
      <c r="V1909" s="188">
        <v>4052</v>
      </c>
      <c r="W1909" s="189">
        <v>4412</v>
      </c>
      <c r="X1909" s="31">
        <v>4853</v>
      </c>
      <c r="Y1909" s="90">
        <f>IFERROR(ROUND(X1909/W1909-1,2),"")</f>
        <v>0.1</v>
      </c>
      <c r="Z1909" s="31">
        <f>IF(OR(S1909="VLD MLC components",S1909="VLD MLC pipes",S1909="VLD PEX components",S1909="VLD PEX pipes",S1909="VLD PHC components",S1909="VLD PHC pipes",S1909="Controls VLD"),"По запросу",X1909)</f>
        <v>4853</v>
      </c>
      <c r="AA1909" s="63">
        <f>ROUND(X1909/1.2,3)</f>
        <v>4044.1669999999999</v>
      </c>
      <c r="AB1909" s="23">
        <v>3676.6669999999999</v>
      </c>
      <c r="AC1909" s="190">
        <f>IFERROR(ROUND(AA1909/AB1909-1,2),"")</f>
        <v>0.1</v>
      </c>
      <c r="AD1909" s="25">
        <v>0.59899999999999998</v>
      </c>
      <c r="AE1909" s="25">
        <v>1.0046250000000001E-3</v>
      </c>
      <c r="AF1909" s="25">
        <v>0</v>
      </c>
      <c r="AG1909" s="25" t="s">
        <v>22</v>
      </c>
      <c r="AH1909" s="25">
        <v>0</v>
      </c>
      <c r="AI1909" s="25">
        <v>0</v>
      </c>
      <c r="AJ1909" s="25" t="s">
        <v>20</v>
      </c>
      <c r="AK1909" s="42" t="s">
        <v>19</v>
      </c>
      <c r="AL1909" s="25" t="s">
        <v>20</v>
      </c>
      <c r="AM1909" s="25">
        <v>16</v>
      </c>
      <c r="AN1909" s="25" t="s">
        <v>22</v>
      </c>
      <c r="AO1909" s="25" t="s">
        <v>22</v>
      </c>
      <c r="AP1909" s="25" t="s">
        <v>22</v>
      </c>
      <c r="AQ1909" s="25">
        <v>9.5839999999999996</v>
      </c>
      <c r="AR1909" s="25" t="s">
        <v>22</v>
      </c>
      <c r="AS1909" s="157" t="s">
        <v>22</v>
      </c>
      <c r="AT1909" s="93"/>
      <c r="AU1909" s="92"/>
      <c r="AV1909" s="91" t="s">
        <v>152</v>
      </c>
      <c r="AW1909" s="92" t="s">
        <v>152</v>
      </c>
      <c r="AX1909" s="92" t="s">
        <v>48</v>
      </c>
      <c r="AY1909" s="91" t="s">
        <v>152</v>
      </c>
      <c r="AZ1909" s="23" t="s">
        <v>24</v>
      </c>
      <c r="BA1909" s="25" t="s">
        <v>4444</v>
      </c>
      <c r="BB1909" t="s">
        <v>25</v>
      </c>
      <c r="BC1909" t="e">
        <v>#N/A</v>
      </c>
      <c r="BD1909" t="e">
        <f>IF(Z1909=BC1909,"OK")</f>
        <v>#N/A</v>
      </c>
      <c r="BE1909">
        <v>0.59899999999999998</v>
      </c>
      <c r="BF1909">
        <v>1.0046250000000001E-3</v>
      </c>
      <c r="BG1909" t="s">
        <v>22</v>
      </c>
      <c r="BH1909" t="s">
        <v>22</v>
      </c>
      <c r="BI1909" t="s">
        <v>22</v>
      </c>
      <c r="BJ1909">
        <v>9.5839999999999996</v>
      </c>
      <c r="BK1909" t="s">
        <v>22</v>
      </c>
      <c r="BL1909" t="e">
        <f>IF(ABS(AN1909*AO1909*AP1909/1000000000/AR1909-1)&lt;0.1,"OK","NO")</f>
        <v>#VALUE!</v>
      </c>
      <c r="BN1909" s="183"/>
    </row>
    <row r="1910" spans="1:66" ht="25.5" x14ac:dyDescent="0.25">
      <c r="A1910" s="1"/>
      <c r="B1910" s="94">
        <v>1904</v>
      </c>
      <c r="C1910" s="43">
        <v>1136850</v>
      </c>
      <c r="D1910" s="45"/>
      <c r="E1910" s="36" t="s">
        <v>4443</v>
      </c>
      <c r="F1910" s="151" t="s">
        <v>21</v>
      </c>
      <c r="G1910" s="127" t="s">
        <v>4369</v>
      </c>
      <c r="H1910" s="46" t="str">
        <f>IFERROR(IFERROR(IF(SEARCH("Usystems",$E1910)&gt;0,"Usystems"),IF(SEARCH("RIIFO",$E1910)&gt;0,"RIIFO","Uponor")),"Uponor")</f>
        <v>RIIFO</v>
      </c>
      <c r="I1910" s="25" t="str">
        <f>IFERROR(MID($D1910,1,7)+0,"")</f>
        <v/>
      </c>
      <c r="J1910" s="25" t="str">
        <f>IFERROR(MID($D1910,10,7)+0,"")</f>
        <v/>
      </c>
      <c r="K1910" s="25" t="str">
        <f>IFERROR(MID($D1910,19,7)+0,"")</f>
        <v/>
      </c>
      <c r="L1910" s="25" t="str">
        <f>IFERROR(MID($D1910,28,7)+0,"")</f>
        <v/>
      </c>
      <c r="M1910" s="25" t="str">
        <f>IF(IFERROR(MID($Q1910,1,7)+0,"")&lt;1130000,IF(INDEX(C:C,MATCH(LEFT(Q1910,7)+0,I:I,0))&lt;1130000,"",INDEX(C:C,MATCH(LEFT(Q1910,7)+0,I:I,0))),IFERROR(MID($Q1910,1,7)+0,""))</f>
        <v/>
      </c>
      <c r="N1910" s="25" t="str">
        <f>IF(IFERROR(MID($Q1910,10,7)+0,"")&lt;1130000,"",IFERROR(MID($Q1910,10,7)+0,""))</f>
        <v/>
      </c>
      <c r="O1910" s="25" t="str">
        <f>IF(IFERROR(MID($Q1910,19,7)+0,"")&lt;1130000,"",IFERROR(MID($Q1910,19,7)+0,""))</f>
        <v/>
      </c>
      <c r="P1910" s="25" t="str">
        <f>IF(M1910="","",IF(N1910="",M1910,M1910&amp;", "&amp;N1910))</f>
        <v/>
      </c>
      <c r="Q1910" s="25"/>
      <c r="R1910" s="25"/>
      <c r="S1910" s="35" t="s">
        <v>4324</v>
      </c>
      <c r="T1910" s="34" t="s">
        <v>36</v>
      </c>
      <c r="U1910" s="185">
        <v>3391</v>
      </c>
      <c r="V1910" s="188">
        <v>4181</v>
      </c>
      <c r="W1910" s="189">
        <v>4553</v>
      </c>
      <c r="X1910" s="31">
        <v>5008</v>
      </c>
      <c r="Y1910" s="90">
        <f>IFERROR(ROUND(X1910/W1910-1,2),"")</f>
        <v>0.1</v>
      </c>
      <c r="Z1910" s="31">
        <f>IF(OR(S1910="VLD MLC components",S1910="VLD MLC pipes",S1910="VLD PEX components",S1910="VLD PEX pipes",S1910="VLD PHC components",S1910="VLD PHC pipes",S1910="Controls VLD"),"По запросу",X1910)</f>
        <v>5008</v>
      </c>
      <c r="AA1910" s="63">
        <f>ROUND(X1910/1.2,3)</f>
        <v>4173.3329999999996</v>
      </c>
      <c r="AB1910" s="23">
        <v>3794.1669999999999</v>
      </c>
      <c r="AC1910" s="190">
        <f>IFERROR(ROUND(AA1910/AB1910-1,2),"")</f>
        <v>0.1</v>
      </c>
      <c r="AD1910" s="25">
        <v>0.62</v>
      </c>
      <c r="AE1910" s="25">
        <v>1.0046250000000001E-3</v>
      </c>
      <c r="AF1910" s="25">
        <v>0</v>
      </c>
      <c r="AG1910" s="25" t="s">
        <v>22</v>
      </c>
      <c r="AH1910" s="25">
        <v>0</v>
      </c>
      <c r="AI1910" s="25">
        <v>0</v>
      </c>
      <c r="AJ1910" s="25" t="s">
        <v>20</v>
      </c>
      <c r="AK1910" s="42" t="s">
        <v>19</v>
      </c>
      <c r="AL1910" s="25" t="s">
        <v>20</v>
      </c>
      <c r="AM1910" s="25">
        <v>16</v>
      </c>
      <c r="AN1910" s="25" t="s">
        <v>22</v>
      </c>
      <c r="AO1910" s="25" t="s">
        <v>22</v>
      </c>
      <c r="AP1910" s="25" t="s">
        <v>22</v>
      </c>
      <c r="AQ1910" s="25">
        <v>9.92</v>
      </c>
      <c r="AR1910" s="25" t="s">
        <v>22</v>
      </c>
      <c r="AS1910" s="157" t="s">
        <v>22</v>
      </c>
      <c r="AT1910" s="93"/>
      <c r="AU1910" s="92"/>
      <c r="AV1910" s="91" t="s">
        <v>152</v>
      </c>
      <c r="AW1910" s="92" t="s">
        <v>152</v>
      </c>
      <c r="AX1910" s="92" t="s">
        <v>48</v>
      </c>
      <c r="AY1910" s="91" t="s">
        <v>152</v>
      </c>
      <c r="AZ1910" s="23" t="s">
        <v>24</v>
      </c>
      <c r="BA1910" s="25" t="s">
        <v>4442</v>
      </c>
      <c r="BB1910" t="s">
        <v>25</v>
      </c>
      <c r="BC1910" t="e">
        <v>#N/A</v>
      </c>
      <c r="BD1910" t="e">
        <f>IF(Z1910=BC1910,"OK")</f>
        <v>#N/A</v>
      </c>
      <c r="BE1910">
        <v>0.62</v>
      </c>
      <c r="BF1910">
        <v>1.0046250000000001E-3</v>
      </c>
      <c r="BG1910" t="s">
        <v>22</v>
      </c>
      <c r="BH1910" t="s">
        <v>22</v>
      </c>
      <c r="BI1910" t="s">
        <v>22</v>
      </c>
      <c r="BJ1910">
        <v>9.92</v>
      </c>
      <c r="BK1910" t="s">
        <v>22</v>
      </c>
      <c r="BL1910" t="e">
        <f>IF(ABS(AN1910*AO1910*AP1910/1000000000/AR1910-1)&lt;0.1,"OK","NO")</f>
        <v>#VALUE!</v>
      </c>
      <c r="BN1910" s="183"/>
    </row>
    <row r="1911" spans="1:66" ht="25.5" x14ac:dyDescent="0.25">
      <c r="A1911" s="1"/>
      <c r="B1911" s="94">
        <v>1905</v>
      </c>
      <c r="C1911" s="43">
        <v>1136851</v>
      </c>
      <c r="D1911" s="45"/>
      <c r="E1911" s="36" t="s">
        <v>4441</v>
      </c>
      <c r="F1911" s="151" t="s">
        <v>21</v>
      </c>
      <c r="G1911" s="127" t="s">
        <v>4369</v>
      </c>
      <c r="H1911" s="46" t="str">
        <f>IFERROR(IFERROR(IF(SEARCH("Usystems",$E1911)&gt;0,"Usystems"),IF(SEARCH("RIIFO",$E1911)&gt;0,"RIIFO","Uponor")),"Uponor")</f>
        <v>RIIFO</v>
      </c>
      <c r="I1911" s="25" t="str">
        <f>IFERROR(MID($D1911,1,7)+0,"")</f>
        <v/>
      </c>
      <c r="J1911" s="25" t="str">
        <f>IFERROR(MID($D1911,10,7)+0,"")</f>
        <v/>
      </c>
      <c r="K1911" s="25" t="str">
        <f>IFERROR(MID($D1911,19,7)+0,"")</f>
        <v/>
      </c>
      <c r="L1911" s="25" t="str">
        <f>IFERROR(MID($D1911,28,7)+0,"")</f>
        <v/>
      </c>
      <c r="M1911" s="25" t="str">
        <f>IF(IFERROR(MID($Q1911,1,7)+0,"")&lt;1130000,IF(INDEX(C:C,MATCH(LEFT(Q1911,7)+0,I:I,0))&lt;1130000,"",INDEX(C:C,MATCH(LEFT(Q1911,7)+0,I:I,0))),IFERROR(MID($Q1911,1,7)+0,""))</f>
        <v/>
      </c>
      <c r="N1911" s="25" t="str">
        <f>IF(IFERROR(MID($Q1911,10,7)+0,"")&lt;1130000,"",IFERROR(MID($Q1911,10,7)+0,""))</f>
        <v/>
      </c>
      <c r="O1911" s="25" t="str">
        <f>IF(IFERROR(MID($Q1911,19,7)+0,"")&lt;1130000,"",IFERROR(MID($Q1911,19,7)+0,""))</f>
        <v/>
      </c>
      <c r="P1911" s="25" t="str">
        <f>IF(M1911="","",IF(N1911="",M1911,M1911&amp;", "&amp;N1911))</f>
        <v/>
      </c>
      <c r="Q1911" s="25"/>
      <c r="R1911" s="25"/>
      <c r="S1911" s="35" t="s">
        <v>4324</v>
      </c>
      <c r="T1911" s="34" t="s">
        <v>36</v>
      </c>
      <c r="U1911" s="185">
        <v>3614</v>
      </c>
      <c r="V1911" s="188">
        <v>4455</v>
      </c>
      <c r="W1911" s="189">
        <v>4851</v>
      </c>
      <c r="X1911" s="31">
        <v>5336</v>
      </c>
      <c r="Y1911" s="90">
        <f>IFERROR(ROUND(X1911/W1911-1,2),"")</f>
        <v>0.1</v>
      </c>
      <c r="Z1911" s="31">
        <f>IF(OR(S1911="VLD MLC components",S1911="VLD MLC pipes",S1911="VLD PEX components",S1911="VLD PEX pipes",S1911="VLD PHC components",S1911="VLD PHC pipes",S1911="Controls VLD"),"По запросу",X1911)</f>
        <v>5336</v>
      </c>
      <c r="AA1911" s="63">
        <f>ROUND(X1911/1.2,3)</f>
        <v>4446.6670000000004</v>
      </c>
      <c r="AB1911" s="23">
        <v>4042.5</v>
      </c>
      <c r="AC1911" s="190">
        <f>IFERROR(ROUND(AA1911/AB1911-1,2),"")</f>
        <v>0.1</v>
      </c>
      <c r="AD1911" s="25">
        <v>0.65200000000000002</v>
      </c>
      <c r="AE1911" s="25">
        <v>1.0046250000000001E-3</v>
      </c>
      <c r="AF1911" s="25">
        <v>0</v>
      </c>
      <c r="AG1911" s="25" t="s">
        <v>22</v>
      </c>
      <c r="AH1911" s="25">
        <v>0</v>
      </c>
      <c r="AI1911" s="25">
        <v>0</v>
      </c>
      <c r="AJ1911" s="25" t="s">
        <v>20</v>
      </c>
      <c r="AK1911" s="42" t="s">
        <v>19</v>
      </c>
      <c r="AL1911" s="25" t="s">
        <v>20</v>
      </c>
      <c r="AM1911" s="25">
        <v>16</v>
      </c>
      <c r="AN1911" s="25" t="s">
        <v>22</v>
      </c>
      <c r="AO1911" s="25" t="s">
        <v>22</v>
      </c>
      <c r="AP1911" s="25" t="s">
        <v>22</v>
      </c>
      <c r="AQ1911" s="25">
        <v>10.432</v>
      </c>
      <c r="AR1911" s="25" t="s">
        <v>22</v>
      </c>
      <c r="AS1911" s="157" t="s">
        <v>22</v>
      </c>
      <c r="AT1911" s="93"/>
      <c r="AU1911" s="92"/>
      <c r="AV1911" s="91" t="s">
        <v>152</v>
      </c>
      <c r="AW1911" s="92" t="s">
        <v>152</v>
      </c>
      <c r="AX1911" s="92" t="s">
        <v>48</v>
      </c>
      <c r="AY1911" s="91" t="s">
        <v>152</v>
      </c>
      <c r="AZ1911" s="23" t="s">
        <v>24</v>
      </c>
      <c r="BA1911" s="25" t="s">
        <v>4440</v>
      </c>
      <c r="BB1911" t="s">
        <v>25</v>
      </c>
      <c r="BC1911" t="e">
        <v>#N/A</v>
      </c>
      <c r="BD1911" t="e">
        <f>IF(Z1911=BC1911,"OK")</f>
        <v>#N/A</v>
      </c>
      <c r="BE1911">
        <v>0.65200000000000002</v>
      </c>
      <c r="BF1911">
        <v>1.0046250000000001E-3</v>
      </c>
      <c r="BG1911" t="s">
        <v>22</v>
      </c>
      <c r="BH1911" t="s">
        <v>22</v>
      </c>
      <c r="BI1911" t="s">
        <v>22</v>
      </c>
      <c r="BJ1911">
        <v>10.432</v>
      </c>
      <c r="BK1911" t="s">
        <v>22</v>
      </c>
      <c r="BL1911" t="e">
        <f>IF(ABS(AN1911*AO1911*AP1911/1000000000/AR1911-1)&lt;0.1,"OK","NO")</f>
        <v>#VALUE!</v>
      </c>
      <c r="BN1911" s="183"/>
    </row>
    <row r="1912" spans="1:66" ht="25.5" x14ac:dyDescent="0.25">
      <c r="A1912" s="1"/>
      <c r="B1912" s="94">
        <v>1906</v>
      </c>
      <c r="C1912" s="43">
        <v>1136852</v>
      </c>
      <c r="D1912" s="45"/>
      <c r="E1912" s="36" t="s">
        <v>4439</v>
      </c>
      <c r="F1912" s="151" t="s">
        <v>21</v>
      </c>
      <c r="G1912" s="127" t="s">
        <v>4369</v>
      </c>
      <c r="H1912" s="46" t="str">
        <f>IFERROR(IFERROR(IF(SEARCH("Usystems",$E1912)&gt;0,"Usystems"),IF(SEARCH("RIIFO",$E1912)&gt;0,"RIIFO","Uponor")),"Uponor")</f>
        <v>RIIFO</v>
      </c>
      <c r="I1912" s="25" t="str">
        <f>IFERROR(MID($D1912,1,7)+0,"")</f>
        <v/>
      </c>
      <c r="J1912" s="25" t="str">
        <f>IFERROR(MID($D1912,10,7)+0,"")</f>
        <v/>
      </c>
      <c r="K1912" s="25" t="str">
        <f>IFERROR(MID($D1912,19,7)+0,"")</f>
        <v/>
      </c>
      <c r="L1912" s="25" t="str">
        <f>IFERROR(MID($D1912,28,7)+0,"")</f>
        <v/>
      </c>
      <c r="M1912" s="25" t="str">
        <f>IF(IFERROR(MID($Q1912,1,7)+0,"")&lt;1130000,IF(INDEX(C:C,MATCH(LEFT(Q1912,7)+0,I:I,0))&lt;1130000,"",INDEX(C:C,MATCH(LEFT(Q1912,7)+0,I:I,0))),IFERROR(MID($Q1912,1,7)+0,""))</f>
        <v/>
      </c>
      <c r="N1912" s="25" t="str">
        <f>IF(IFERROR(MID($Q1912,10,7)+0,"")&lt;1130000,"",IFERROR(MID($Q1912,10,7)+0,""))</f>
        <v/>
      </c>
      <c r="O1912" s="25" t="str">
        <f>IF(IFERROR(MID($Q1912,19,7)+0,"")&lt;1130000,"",IFERROR(MID($Q1912,19,7)+0,""))</f>
        <v/>
      </c>
      <c r="P1912" s="25" t="str">
        <f>IF(M1912="","",IF(N1912="",M1912,M1912&amp;", "&amp;N1912))</f>
        <v/>
      </c>
      <c r="Q1912" s="25"/>
      <c r="R1912" s="25"/>
      <c r="S1912" s="35" t="s">
        <v>4324</v>
      </c>
      <c r="T1912" s="34" t="s">
        <v>36</v>
      </c>
      <c r="U1912" s="185">
        <v>4281</v>
      </c>
      <c r="V1912" s="188">
        <v>5279</v>
      </c>
      <c r="W1912" s="189">
        <v>5748</v>
      </c>
      <c r="X1912" s="31">
        <v>6323</v>
      </c>
      <c r="Y1912" s="90">
        <f>IFERROR(ROUND(X1912/W1912-1,2),"")</f>
        <v>0.1</v>
      </c>
      <c r="Z1912" s="31">
        <f>IF(OR(S1912="VLD MLC components",S1912="VLD MLC pipes",S1912="VLD PEX components",S1912="VLD PEX pipes",S1912="VLD PHC components",S1912="VLD PHC pipes",S1912="Controls VLD"),"По запросу",X1912)</f>
        <v>6323</v>
      </c>
      <c r="AA1912" s="63">
        <f>ROUND(X1912/1.2,3)</f>
        <v>5269.1670000000004</v>
      </c>
      <c r="AB1912" s="23">
        <v>4790</v>
      </c>
      <c r="AC1912" s="190">
        <f>IFERROR(ROUND(AA1912/AB1912-1,2),"")</f>
        <v>0.1</v>
      </c>
      <c r="AD1912" s="25">
        <v>0.77300000000000002</v>
      </c>
      <c r="AE1912" s="25">
        <v>1.0716E-3</v>
      </c>
      <c r="AF1912" s="25">
        <v>0</v>
      </c>
      <c r="AG1912" s="25" t="s">
        <v>22</v>
      </c>
      <c r="AH1912" s="25">
        <v>0</v>
      </c>
      <c r="AI1912" s="25">
        <v>0</v>
      </c>
      <c r="AJ1912" s="25" t="s">
        <v>20</v>
      </c>
      <c r="AK1912" s="42" t="s">
        <v>19</v>
      </c>
      <c r="AL1912" s="25" t="s">
        <v>20</v>
      </c>
      <c r="AM1912" s="25">
        <v>15</v>
      </c>
      <c r="AN1912" s="25" t="s">
        <v>22</v>
      </c>
      <c r="AO1912" s="25" t="s">
        <v>22</v>
      </c>
      <c r="AP1912" s="25" t="s">
        <v>22</v>
      </c>
      <c r="AQ1912" s="25">
        <v>11.595000000000001</v>
      </c>
      <c r="AR1912" s="25" t="s">
        <v>22</v>
      </c>
      <c r="AS1912" s="157" t="s">
        <v>22</v>
      </c>
      <c r="AT1912" s="93"/>
      <c r="AU1912" s="92"/>
      <c r="AV1912" s="91" t="s">
        <v>152</v>
      </c>
      <c r="AW1912" s="92" t="s">
        <v>152</v>
      </c>
      <c r="AX1912" s="92" t="s">
        <v>48</v>
      </c>
      <c r="AY1912" s="91" t="s">
        <v>152</v>
      </c>
      <c r="AZ1912" s="23" t="s">
        <v>24</v>
      </c>
      <c r="BA1912" s="25" t="s">
        <v>4438</v>
      </c>
      <c r="BB1912" t="s">
        <v>25</v>
      </c>
      <c r="BC1912" t="e">
        <v>#N/A</v>
      </c>
      <c r="BD1912" t="e">
        <f>IF(Z1912=BC1912,"OK")</f>
        <v>#N/A</v>
      </c>
      <c r="BE1912">
        <v>0.77300000000000002</v>
      </c>
      <c r="BF1912">
        <v>1.0716E-3</v>
      </c>
      <c r="BG1912" t="s">
        <v>22</v>
      </c>
      <c r="BH1912" t="s">
        <v>22</v>
      </c>
      <c r="BI1912" t="s">
        <v>22</v>
      </c>
      <c r="BJ1912">
        <v>11.595000000000001</v>
      </c>
      <c r="BK1912" t="s">
        <v>22</v>
      </c>
      <c r="BL1912" t="e">
        <f>IF(ABS(AN1912*AO1912*AP1912/1000000000/AR1912-1)&lt;0.1,"OK","NO")</f>
        <v>#VALUE!</v>
      </c>
      <c r="BN1912" s="183"/>
    </row>
    <row r="1913" spans="1:66" ht="25.5" x14ac:dyDescent="0.25">
      <c r="A1913" s="1"/>
      <c r="B1913" s="94">
        <v>1907</v>
      </c>
      <c r="C1913" s="43">
        <v>1136853</v>
      </c>
      <c r="D1913" s="45"/>
      <c r="E1913" s="36" t="s">
        <v>4437</v>
      </c>
      <c r="F1913" s="151" t="s">
        <v>21</v>
      </c>
      <c r="G1913" s="127" t="s">
        <v>4369</v>
      </c>
      <c r="H1913" s="46" t="str">
        <f>IFERROR(IFERROR(IF(SEARCH("Usystems",$E1913)&gt;0,"Usystems"),IF(SEARCH("RIIFO",$E1913)&gt;0,"RIIFO","Uponor")),"Uponor")</f>
        <v>RIIFO</v>
      </c>
      <c r="I1913" s="25" t="str">
        <f>IFERROR(MID($D1913,1,7)+0,"")</f>
        <v/>
      </c>
      <c r="J1913" s="25" t="str">
        <f>IFERROR(MID($D1913,10,7)+0,"")</f>
        <v/>
      </c>
      <c r="K1913" s="25" t="str">
        <f>IFERROR(MID($D1913,19,7)+0,"")</f>
        <v/>
      </c>
      <c r="L1913" s="25" t="str">
        <f>IFERROR(MID($D1913,28,7)+0,"")</f>
        <v/>
      </c>
      <c r="M1913" s="25" t="str">
        <f>IF(IFERROR(MID($Q1913,1,7)+0,"")&lt;1130000,IF(INDEX(C:C,MATCH(LEFT(Q1913,7)+0,I:I,0))&lt;1130000,"",INDEX(C:C,MATCH(LEFT(Q1913,7)+0,I:I,0))),IFERROR(MID($Q1913,1,7)+0,""))</f>
        <v/>
      </c>
      <c r="N1913" s="25" t="str">
        <f>IF(IFERROR(MID($Q1913,10,7)+0,"")&lt;1130000,"",IFERROR(MID($Q1913,10,7)+0,""))</f>
        <v/>
      </c>
      <c r="O1913" s="25" t="str">
        <f>IF(IFERROR(MID($Q1913,19,7)+0,"")&lt;1130000,"",IFERROR(MID($Q1913,19,7)+0,""))</f>
        <v/>
      </c>
      <c r="P1913" s="25" t="str">
        <f>IF(M1913="","",IF(N1913="",M1913,M1913&amp;", "&amp;N1913))</f>
        <v/>
      </c>
      <c r="Q1913" s="25"/>
      <c r="R1913" s="25"/>
      <c r="S1913" s="35" t="s">
        <v>4324</v>
      </c>
      <c r="T1913" s="34" t="s">
        <v>36</v>
      </c>
      <c r="U1913" s="185">
        <v>5883</v>
      </c>
      <c r="V1913" s="188">
        <v>7253</v>
      </c>
      <c r="W1913" s="189">
        <v>7898</v>
      </c>
      <c r="X1913" s="31">
        <v>8688</v>
      </c>
      <c r="Y1913" s="90">
        <f>IFERROR(ROUND(X1913/W1913-1,2),"")</f>
        <v>0.1</v>
      </c>
      <c r="Z1913" s="31">
        <f>IF(OR(S1913="VLD MLC components",S1913="VLD MLC pipes",S1913="VLD PEX components",S1913="VLD PEX pipes",S1913="VLD PHC components",S1913="VLD PHC pipes",S1913="Controls VLD"),"По запросу",X1913)</f>
        <v>8688</v>
      </c>
      <c r="AA1913" s="63">
        <f>ROUND(X1913/1.2,3)</f>
        <v>7240</v>
      </c>
      <c r="AB1913" s="23">
        <v>6581.6670000000004</v>
      </c>
      <c r="AC1913" s="190">
        <f>IFERROR(ROUND(AA1913/AB1913-1,2),"")</f>
        <v>0.1</v>
      </c>
      <c r="AD1913" s="25">
        <v>1.1100000000000001</v>
      </c>
      <c r="AE1913" s="25">
        <v>1.6074000000000001E-3</v>
      </c>
      <c r="AF1913" s="25">
        <v>0</v>
      </c>
      <c r="AG1913" s="25" t="s">
        <v>22</v>
      </c>
      <c r="AH1913" s="25">
        <v>0</v>
      </c>
      <c r="AI1913" s="25">
        <v>0</v>
      </c>
      <c r="AJ1913" s="25" t="s">
        <v>20</v>
      </c>
      <c r="AK1913" s="42" t="s">
        <v>19</v>
      </c>
      <c r="AL1913" s="25" t="s">
        <v>20</v>
      </c>
      <c r="AM1913" s="25">
        <v>10</v>
      </c>
      <c r="AN1913" s="25" t="s">
        <v>22</v>
      </c>
      <c r="AO1913" s="25" t="s">
        <v>22</v>
      </c>
      <c r="AP1913" s="25" t="s">
        <v>22</v>
      </c>
      <c r="AQ1913" s="25">
        <v>11.100000000000001</v>
      </c>
      <c r="AR1913" s="25" t="s">
        <v>22</v>
      </c>
      <c r="AS1913" s="157" t="s">
        <v>22</v>
      </c>
      <c r="AT1913" s="93"/>
      <c r="AU1913" s="92"/>
      <c r="AV1913" s="91" t="s">
        <v>152</v>
      </c>
      <c r="AW1913" s="92" t="s">
        <v>152</v>
      </c>
      <c r="AX1913" s="92" t="s">
        <v>48</v>
      </c>
      <c r="AY1913" s="91" t="s">
        <v>152</v>
      </c>
      <c r="AZ1913" s="23" t="s">
        <v>24</v>
      </c>
      <c r="BA1913" s="25" t="s">
        <v>4436</v>
      </c>
      <c r="BB1913" t="s">
        <v>25</v>
      </c>
      <c r="BC1913" t="e">
        <v>#N/A</v>
      </c>
      <c r="BD1913" t="e">
        <f>IF(Z1913=BC1913,"OK")</f>
        <v>#N/A</v>
      </c>
      <c r="BE1913">
        <v>1.1100000000000001</v>
      </c>
      <c r="BF1913">
        <v>1.6074000000000001E-3</v>
      </c>
      <c r="BG1913" t="s">
        <v>22</v>
      </c>
      <c r="BH1913" t="s">
        <v>22</v>
      </c>
      <c r="BI1913" t="s">
        <v>22</v>
      </c>
      <c r="BJ1913">
        <v>11.100000000000001</v>
      </c>
      <c r="BK1913" t="s">
        <v>22</v>
      </c>
      <c r="BL1913" t="e">
        <f>IF(ABS(AN1913*AO1913*AP1913/1000000000/AR1913-1)&lt;0.1,"OK","NO")</f>
        <v>#VALUE!</v>
      </c>
      <c r="BN1913" s="183"/>
    </row>
    <row r="1914" spans="1:66" ht="25.5" x14ac:dyDescent="0.25">
      <c r="A1914" s="1"/>
      <c r="B1914" s="94">
        <v>1908</v>
      </c>
      <c r="C1914" s="43">
        <v>1136854</v>
      </c>
      <c r="D1914" s="45"/>
      <c r="E1914" s="36" t="s">
        <v>4435</v>
      </c>
      <c r="F1914" s="151" t="s">
        <v>21</v>
      </c>
      <c r="G1914" s="127" t="s">
        <v>4369</v>
      </c>
      <c r="H1914" s="46" t="str">
        <f>IFERROR(IFERROR(IF(SEARCH("Usystems",$E1914)&gt;0,"Usystems"),IF(SEARCH("RIIFO",$E1914)&gt;0,"RIIFO","Uponor")),"Uponor")</f>
        <v>RIIFO</v>
      </c>
      <c r="I1914" s="25" t="str">
        <f>IFERROR(MID($D1914,1,7)+0,"")</f>
        <v/>
      </c>
      <c r="J1914" s="25" t="str">
        <f>IFERROR(MID($D1914,10,7)+0,"")</f>
        <v/>
      </c>
      <c r="K1914" s="25" t="str">
        <f>IFERROR(MID($D1914,19,7)+0,"")</f>
        <v/>
      </c>
      <c r="L1914" s="25" t="str">
        <f>IFERROR(MID($D1914,28,7)+0,"")</f>
        <v/>
      </c>
      <c r="M1914" s="25" t="str">
        <f>IF(IFERROR(MID($Q1914,1,7)+0,"")&lt;1130000,IF(INDEX(C:C,MATCH(LEFT(Q1914,7)+0,I:I,0))&lt;1130000,"",INDEX(C:C,MATCH(LEFT(Q1914,7)+0,I:I,0))),IFERROR(MID($Q1914,1,7)+0,""))</f>
        <v/>
      </c>
      <c r="N1914" s="25" t="str">
        <f>IF(IFERROR(MID($Q1914,10,7)+0,"")&lt;1130000,"",IFERROR(MID($Q1914,10,7)+0,""))</f>
        <v/>
      </c>
      <c r="O1914" s="25" t="str">
        <f>IF(IFERROR(MID($Q1914,19,7)+0,"")&lt;1130000,"",IFERROR(MID($Q1914,19,7)+0,""))</f>
        <v/>
      </c>
      <c r="P1914" s="25" t="str">
        <f>IF(M1914="","",IF(N1914="",M1914,M1914&amp;", "&amp;N1914))</f>
        <v/>
      </c>
      <c r="Q1914" s="25"/>
      <c r="R1914" s="25"/>
      <c r="S1914" s="35" t="s">
        <v>4324</v>
      </c>
      <c r="T1914" s="34" t="s">
        <v>36</v>
      </c>
      <c r="U1914" s="185">
        <v>6031</v>
      </c>
      <c r="V1914" s="188">
        <v>7435</v>
      </c>
      <c r="W1914" s="189">
        <v>8096</v>
      </c>
      <c r="X1914" s="31">
        <v>8906</v>
      </c>
      <c r="Y1914" s="90">
        <f>IFERROR(ROUND(X1914/W1914-1,2),"")</f>
        <v>0.1</v>
      </c>
      <c r="Z1914" s="31">
        <f>IF(OR(S1914="VLD MLC components",S1914="VLD MLC pipes",S1914="VLD PEX components",S1914="VLD PEX pipes",S1914="VLD PHC components",S1914="VLD PHC pipes",S1914="Controls VLD"),"По запросу",X1914)</f>
        <v>8906</v>
      </c>
      <c r="AA1914" s="63">
        <f>ROUND(X1914/1.2,3)</f>
        <v>7421.6670000000004</v>
      </c>
      <c r="AB1914" s="23">
        <v>6746.6670000000004</v>
      </c>
      <c r="AC1914" s="190">
        <f>IFERROR(ROUND(AA1914/AB1914-1,2),"")</f>
        <v>0.1</v>
      </c>
      <c r="AD1914" s="25">
        <v>1.165</v>
      </c>
      <c r="AE1914" s="25">
        <v>2.0092500000000002E-3</v>
      </c>
      <c r="AF1914" s="25">
        <v>0</v>
      </c>
      <c r="AG1914" s="25" t="s">
        <v>22</v>
      </c>
      <c r="AH1914" s="25">
        <v>0</v>
      </c>
      <c r="AI1914" s="25">
        <v>0</v>
      </c>
      <c r="AJ1914" s="25" t="s">
        <v>20</v>
      </c>
      <c r="AK1914" s="42" t="s">
        <v>19</v>
      </c>
      <c r="AL1914" s="25" t="s">
        <v>20</v>
      </c>
      <c r="AM1914" s="25">
        <v>8</v>
      </c>
      <c r="AN1914" s="25" t="s">
        <v>22</v>
      </c>
      <c r="AO1914" s="25" t="s">
        <v>22</v>
      </c>
      <c r="AP1914" s="25" t="s">
        <v>22</v>
      </c>
      <c r="AQ1914" s="25">
        <v>9.32</v>
      </c>
      <c r="AR1914" s="25" t="s">
        <v>22</v>
      </c>
      <c r="AS1914" s="157" t="s">
        <v>22</v>
      </c>
      <c r="AT1914" s="93"/>
      <c r="AU1914" s="92"/>
      <c r="AV1914" s="91" t="s">
        <v>152</v>
      </c>
      <c r="AW1914" s="92" t="s">
        <v>152</v>
      </c>
      <c r="AX1914" s="92" t="s">
        <v>48</v>
      </c>
      <c r="AY1914" s="91" t="s">
        <v>152</v>
      </c>
      <c r="AZ1914" s="23" t="s">
        <v>24</v>
      </c>
      <c r="BA1914" s="25" t="s">
        <v>4434</v>
      </c>
      <c r="BB1914" t="s">
        <v>25</v>
      </c>
      <c r="BC1914" t="e">
        <v>#N/A</v>
      </c>
      <c r="BD1914" t="e">
        <f>IF(Z1914=BC1914,"OK")</f>
        <v>#N/A</v>
      </c>
      <c r="BE1914">
        <v>1.165</v>
      </c>
      <c r="BF1914">
        <v>2.0092500000000002E-3</v>
      </c>
      <c r="BG1914" t="s">
        <v>22</v>
      </c>
      <c r="BH1914" t="s">
        <v>22</v>
      </c>
      <c r="BI1914" t="s">
        <v>22</v>
      </c>
      <c r="BJ1914">
        <v>9.32</v>
      </c>
      <c r="BK1914" t="s">
        <v>22</v>
      </c>
      <c r="BL1914" t="e">
        <f>IF(ABS(AN1914*AO1914*AP1914/1000000000/AR1914-1)&lt;0.1,"OK","NO")</f>
        <v>#VALUE!</v>
      </c>
      <c r="BN1914" s="183"/>
    </row>
    <row r="1915" spans="1:66" ht="25.5" x14ac:dyDescent="0.25">
      <c r="A1915" s="1"/>
      <c r="B1915" s="94">
        <v>1909</v>
      </c>
      <c r="C1915" s="43">
        <v>1136855</v>
      </c>
      <c r="D1915" s="45"/>
      <c r="E1915" s="36" t="s">
        <v>4433</v>
      </c>
      <c r="F1915" s="151" t="s">
        <v>21</v>
      </c>
      <c r="G1915" s="127" t="s">
        <v>4369</v>
      </c>
      <c r="H1915" s="46" t="str">
        <f>IFERROR(IFERROR(IF(SEARCH("Usystems",$E1915)&gt;0,"Usystems"),IF(SEARCH("RIIFO",$E1915)&gt;0,"RIIFO","Uponor")),"Uponor")</f>
        <v>RIIFO</v>
      </c>
      <c r="I1915" s="25" t="str">
        <f>IFERROR(MID($D1915,1,7)+0,"")</f>
        <v/>
      </c>
      <c r="J1915" s="25" t="str">
        <f>IFERROR(MID($D1915,10,7)+0,"")</f>
        <v/>
      </c>
      <c r="K1915" s="25" t="str">
        <f>IFERROR(MID($D1915,19,7)+0,"")</f>
        <v/>
      </c>
      <c r="L1915" s="25" t="str">
        <f>IFERROR(MID($D1915,28,7)+0,"")</f>
        <v/>
      </c>
      <c r="M1915" s="25" t="str">
        <f>IF(IFERROR(MID($Q1915,1,7)+0,"")&lt;1130000,IF(INDEX(C:C,MATCH(LEFT(Q1915,7)+0,I:I,0))&lt;1130000,"",INDEX(C:C,MATCH(LEFT(Q1915,7)+0,I:I,0))),IFERROR(MID($Q1915,1,7)+0,""))</f>
        <v/>
      </c>
      <c r="N1915" s="25" t="str">
        <f>IF(IFERROR(MID($Q1915,10,7)+0,"")&lt;1130000,"",IFERROR(MID($Q1915,10,7)+0,""))</f>
        <v/>
      </c>
      <c r="O1915" s="25" t="str">
        <f>IF(IFERROR(MID($Q1915,19,7)+0,"")&lt;1130000,"",IFERROR(MID($Q1915,19,7)+0,""))</f>
        <v/>
      </c>
      <c r="P1915" s="25" t="str">
        <f>IF(M1915="","",IF(N1915="",M1915,M1915&amp;", "&amp;N1915))</f>
        <v/>
      </c>
      <c r="Q1915" s="25"/>
      <c r="R1915" s="25"/>
      <c r="S1915" s="35" t="s">
        <v>4324</v>
      </c>
      <c r="T1915" s="34" t="s">
        <v>36</v>
      </c>
      <c r="U1915" s="185">
        <v>6240</v>
      </c>
      <c r="V1915" s="188">
        <v>7693</v>
      </c>
      <c r="W1915" s="189">
        <v>8377</v>
      </c>
      <c r="X1915" s="31">
        <v>9215</v>
      </c>
      <c r="Y1915" s="90">
        <f>IFERROR(ROUND(X1915/W1915-1,2),"")</f>
        <v>0.1</v>
      </c>
      <c r="Z1915" s="31">
        <f>IF(OR(S1915="VLD MLC components",S1915="VLD MLC pipes",S1915="VLD PEX components",S1915="VLD PEX pipes",S1915="VLD PHC components",S1915="VLD PHC pipes",S1915="Controls VLD"),"По запросу",X1915)</f>
        <v>9215</v>
      </c>
      <c r="AA1915" s="63">
        <f>ROUND(X1915/1.2,3)</f>
        <v>7679.1670000000004</v>
      </c>
      <c r="AB1915" s="23">
        <v>6980.8329999999996</v>
      </c>
      <c r="AC1915" s="190">
        <f>IFERROR(ROUND(AA1915/AB1915-1,2),"")</f>
        <v>0.1</v>
      </c>
      <c r="AD1915" s="25">
        <v>1.2090000000000001</v>
      </c>
      <c r="AE1915" s="25">
        <v>2.0092500000000002E-3</v>
      </c>
      <c r="AF1915" s="25">
        <v>0</v>
      </c>
      <c r="AG1915" s="25" t="s">
        <v>22</v>
      </c>
      <c r="AH1915" s="25">
        <v>0</v>
      </c>
      <c r="AI1915" s="25">
        <v>0</v>
      </c>
      <c r="AJ1915" s="25" t="s">
        <v>20</v>
      </c>
      <c r="AK1915" s="42" t="s">
        <v>19</v>
      </c>
      <c r="AL1915" s="25" t="s">
        <v>20</v>
      </c>
      <c r="AM1915" s="25">
        <v>8</v>
      </c>
      <c r="AN1915" s="25" t="s">
        <v>22</v>
      </c>
      <c r="AO1915" s="25" t="s">
        <v>22</v>
      </c>
      <c r="AP1915" s="25" t="s">
        <v>22</v>
      </c>
      <c r="AQ1915" s="25">
        <v>9.6720000000000006</v>
      </c>
      <c r="AR1915" s="25" t="s">
        <v>22</v>
      </c>
      <c r="AS1915" s="157" t="s">
        <v>22</v>
      </c>
      <c r="AT1915" s="93"/>
      <c r="AU1915" s="92"/>
      <c r="AV1915" s="91" t="s">
        <v>152</v>
      </c>
      <c r="AW1915" s="92" t="s">
        <v>152</v>
      </c>
      <c r="AX1915" s="92" t="s">
        <v>48</v>
      </c>
      <c r="AY1915" s="91" t="s">
        <v>152</v>
      </c>
      <c r="AZ1915" s="23" t="s">
        <v>24</v>
      </c>
      <c r="BA1915" s="25" t="s">
        <v>4432</v>
      </c>
      <c r="BB1915" t="s">
        <v>25</v>
      </c>
      <c r="BC1915" t="e">
        <v>#N/A</v>
      </c>
      <c r="BD1915" t="e">
        <f>IF(Z1915=BC1915,"OK")</f>
        <v>#N/A</v>
      </c>
      <c r="BE1915">
        <v>1.2090000000000001</v>
      </c>
      <c r="BF1915">
        <v>2.0092500000000002E-3</v>
      </c>
      <c r="BG1915" t="s">
        <v>22</v>
      </c>
      <c r="BH1915" t="s">
        <v>22</v>
      </c>
      <c r="BI1915" t="s">
        <v>22</v>
      </c>
      <c r="BJ1915">
        <v>9.6720000000000006</v>
      </c>
      <c r="BK1915" t="s">
        <v>22</v>
      </c>
      <c r="BL1915" t="e">
        <f>IF(ABS(AN1915*AO1915*AP1915/1000000000/AR1915-1)&lt;0.1,"OK","NO")</f>
        <v>#VALUE!</v>
      </c>
      <c r="BN1915" s="183"/>
    </row>
    <row r="1916" spans="1:66" ht="25.5" x14ac:dyDescent="0.25">
      <c r="A1916" s="1"/>
      <c r="B1916" s="94">
        <v>1910</v>
      </c>
      <c r="C1916" s="43">
        <v>1136856</v>
      </c>
      <c r="D1916" s="45"/>
      <c r="E1916" s="36" t="s">
        <v>4431</v>
      </c>
      <c r="F1916" s="151" t="s">
        <v>21</v>
      </c>
      <c r="G1916" s="127" t="s">
        <v>4369</v>
      </c>
      <c r="H1916" s="46" t="str">
        <f>IFERROR(IFERROR(IF(SEARCH("Usystems",$E1916)&gt;0,"Usystems"),IF(SEARCH("RIIFO",$E1916)&gt;0,"RIIFO","Uponor")),"Uponor")</f>
        <v>RIIFO</v>
      </c>
      <c r="I1916" s="25" t="str">
        <f>IFERROR(MID($D1916,1,7)+0,"")</f>
        <v/>
      </c>
      <c r="J1916" s="25" t="str">
        <f>IFERROR(MID($D1916,10,7)+0,"")</f>
        <v/>
      </c>
      <c r="K1916" s="25" t="str">
        <f>IFERROR(MID($D1916,19,7)+0,"")</f>
        <v/>
      </c>
      <c r="L1916" s="25" t="str">
        <f>IFERROR(MID($D1916,28,7)+0,"")</f>
        <v/>
      </c>
      <c r="M1916" s="25" t="str">
        <f>IF(IFERROR(MID($Q1916,1,7)+0,"")&lt;1130000,IF(INDEX(C:C,MATCH(LEFT(Q1916,7)+0,I:I,0))&lt;1130000,"",INDEX(C:C,MATCH(LEFT(Q1916,7)+0,I:I,0))),IFERROR(MID($Q1916,1,7)+0,""))</f>
        <v/>
      </c>
      <c r="N1916" s="25" t="str">
        <f>IF(IFERROR(MID($Q1916,10,7)+0,"")&lt;1130000,"",IFERROR(MID($Q1916,10,7)+0,""))</f>
        <v/>
      </c>
      <c r="O1916" s="25" t="str">
        <f>IF(IFERROR(MID($Q1916,19,7)+0,"")&lt;1130000,"",IFERROR(MID($Q1916,19,7)+0,""))</f>
        <v/>
      </c>
      <c r="P1916" s="25" t="str">
        <f>IF(M1916="","",IF(N1916="",M1916,M1916&amp;", "&amp;N1916))</f>
        <v/>
      </c>
      <c r="Q1916" s="25"/>
      <c r="R1916" s="25"/>
      <c r="S1916" s="35" t="s">
        <v>4324</v>
      </c>
      <c r="T1916" s="34" t="s">
        <v>36</v>
      </c>
      <c r="U1916" s="185">
        <v>7647</v>
      </c>
      <c r="V1916" s="188">
        <v>9428</v>
      </c>
      <c r="W1916" s="189">
        <v>10266</v>
      </c>
      <c r="X1916" s="31">
        <v>11293</v>
      </c>
      <c r="Y1916" s="90">
        <f>IFERROR(ROUND(X1916/W1916-1,2),"")</f>
        <v>0.1</v>
      </c>
      <c r="Z1916" s="31">
        <f>IF(OR(S1916="VLD MLC components",S1916="VLD MLC pipes",S1916="VLD PEX components",S1916="VLD PEX pipes",S1916="VLD PHC components",S1916="VLD PHC pipes",S1916="Controls VLD"),"По запросу",X1916)</f>
        <v>11293</v>
      </c>
      <c r="AA1916" s="63">
        <f>ROUND(X1916/1.2,3)</f>
        <v>9410.8330000000005</v>
      </c>
      <c r="AB1916" s="23">
        <v>8555</v>
      </c>
      <c r="AC1916" s="190">
        <f>IFERROR(ROUND(AA1916/AB1916-1,2),"")</f>
        <v>0.1</v>
      </c>
      <c r="AD1916" s="25">
        <v>1.534</v>
      </c>
      <c r="AE1916" s="25">
        <v>2.6790000000000004E-3</v>
      </c>
      <c r="AF1916" s="25">
        <v>0</v>
      </c>
      <c r="AG1916" s="25" t="s">
        <v>22</v>
      </c>
      <c r="AH1916" s="25">
        <v>0</v>
      </c>
      <c r="AI1916" s="25">
        <v>0</v>
      </c>
      <c r="AJ1916" s="25" t="s">
        <v>20</v>
      </c>
      <c r="AK1916" s="42" t="s">
        <v>19</v>
      </c>
      <c r="AL1916" s="25" t="s">
        <v>20</v>
      </c>
      <c r="AM1916" s="25">
        <v>6</v>
      </c>
      <c r="AN1916" s="25" t="s">
        <v>22</v>
      </c>
      <c r="AO1916" s="25" t="s">
        <v>22</v>
      </c>
      <c r="AP1916" s="25" t="s">
        <v>22</v>
      </c>
      <c r="AQ1916" s="25">
        <v>9.2040000000000006</v>
      </c>
      <c r="AR1916" s="25" t="s">
        <v>22</v>
      </c>
      <c r="AS1916" s="157" t="s">
        <v>22</v>
      </c>
      <c r="AT1916" s="93"/>
      <c r="AU1916" s="92"/>
      <c r="AV1916" s="91" t="s">
        <v>152</v>
      </c>
      <c r="AW1916" s="92" t="s">
        <v>152</v>
      </c>
      <c r="AX1916" s="92" t="s">
        <v>48</v>
      </c>
      <c r="AY1916" s="91" t="s">
        <v>152</v>
      </c>
      <c r="AZ1916" s="23" t="s">
        <v>24</v>
      </c>
      <c r="BA1916" s="25" t="s">
        <v>4430</v>
      </c>
      <c r="BB1916" t="s">
        <v>25</v>
      </c>
      <c r="BC1916" t="e">
        <v>#N/A</v>
      </c>
      <c r="BD1916" t="e">
        <f>IF(Z1916=BC1916,"OK")</f>
        <v>#N/A</v>
      </c>
      <c r="BE1916">
        <v>1.534</v>
      </c>
      <c r="BF1916">
        <v>2.6790000000000004E-3</v>
      </c>
      <c r="BG1916" t="s">
        <v>22</v>
      </c>
      <c r="BH1916" t="s">
        <v>22</v>
      </c>
      <c r="BI1916" t="s">
        <v>22</v>
      </c>
      <c r="BJ1916">
        <v>9.2040000000000006</v>
      </c>
      <c r="BK1916" t="s">
        <v>22</v>
      </c>
      <c r="BL1916" t="e">
        <f>IF(ABS(AN1916*AO1916*AP1916/1000000000/AR1916-1)&lt;0.1,"OK","NO")</f>
        <v>#VALUE!</v>
      </c>
      <c r="BN1916" s="183"/>
    </row>
    <row r="1917" spans="1:66" ht="25.5" x14ac:dyDescent="0.25">
      <c r="A1917" s="1"/>
      <c r="B1917" s="94">
        <v>1911</v>
      </c>
      <c r="C1917" s="43">
        <v>1136857</v>
      </c>
      <c r="D1917" s="45"/>
      <c r="E1917" s="36" t="s">
        <v>4429</v>
      </c>
      <c r="F1917" s="151" t="s">
        <v>21</v>
      </c>
      <c r="G1917" s="102" t="s">
        <v>2182</v>
      </c>
      <c r="H1917" s="46" t="str">
        <f>IFERROR(IFERROR(IF(SEARCH("Usystems",$E1917)&gt;0,"Usystems"),IF(SEARCH("RIIFO",$E1917)&gt;0,"RIIFO","Uponor")),"Uponor")</f>
        <v>RIIFO</v>
      </c>
      <c r="I1917" s="25" t="str">
        <f>IFERROR(MID($D1917,1,7)+0,"")</f>
        <v/>
      </c>
      <c r="J1917" s="25" t="str">
        <f>IFERROR(MID($D1917,10,7)+0,"")</f>
        <v/>
      </c>
      <c r="K1917" s="25" t="str">
        <f>IFERROR(MID($D1917,19,7)+0,"")</f>
        <v/>
      </c>
      <c r="L1917" s="25" t="str">
        <f>IFERROR(MID($D1917,28,7)+0,"")</f>
        <v/>
      </c>
      <c r="M1917" s="25" t="str">
        <f>IF(IFERROR(MID($Q1917,1,7)+0,"")&lt;1130000,IF(INDEX(C:C,MATCH(LEFT(Q1917,7)+0,I:I,0))&lt;1130000,"",INDEX(C:C,MATCH(LEFT(Q1917,7)+0,I:I,0))),IFERROR(MID($Q1917,1,7)+0,""))</f>
        <v/>
      </c>
      <c r="N1917" s="25" t="str">
        <f>IF(IFERROR(MID($Q1917,10,7)+0,"")&lt;1130000,"",IFERROR(MID($Q1917,10,7)+0,""))</f>
        <v/>
      </c>
      <c r="O1917" s="25" t="str">
        <f>IF(IFERROR(MID($Q1917,19,7)+0,"")&lt;1130000,"",IFERROR(MID($Q1917,19,7)+0,""))</f>
        <v/>
      </c>
      <c r="P1917" s="25" t="str">
        <f>IF(M1917="","",IF(N1917="",M1917,M1917&amp;", "&amp;N1917))</f>
        <v/>
      </c>
      <c r="Q1917" s="25"/>
      <c r="R1917" s="25"/>
      <c r="S1917" s="35" t="s">
        <v>4324</v>
      </c>
      <c r="T1917" s="34" t="s">
        <v>36</v>
      </c>
      <c r="U1917" s="185">
        <v>1128</v>
      </c>
      <c r="V1917" s="188">
        <v>1128</v>
      </c>
      <c r="W1917" s="189">
        <v>1244</v>
      </c>
      <c r="X1917" s="31">
        <v>1368</v>
      </c>
      <c r="Y1917" s="90">
        <f>IFERROR(ROUND(X1917/W1917-1,2),"")</f>
        <v>0.1</v>
      </c>
      <c r="Z1917" s="31">
        <f>IF(OR(S1917="VLD MLC components",S1917="VLD MLC pipes",S1917="VLD PEX components",S1917="VLD PEX pipes",S1917="VLD PHC components",S1917="VLD PHC pipes",S1917="Controls VLD"),"По запросу",X1917)</f>
        <v>1368</v>
      </c>
      <c r="AA1917" s="63">
        <f>ROUND(X1917/1.2,3)</f>
        <v>1140</v>
      </c>
      <c r="AB1917" s="23">
        <v>1036.6669999999999</v>
      </c>
      <c r="AC1917" s="190">
        <f>IFERROR(ROUND(AA1917/AB1917-1,2),"")</f>
        <v>0.1</v>
      </c>
      <c r="AD1917" s="25">
        <v>0.20150000000000001</v>
      </c>
      <c r="AE1917" s="25">
        <v>1.7325000000000001E-4</v>
      </c>
      <c r="AF1917" s="25">
        <v>0</v>
      </c>
      <c r="AG1917" s="25" t="s">
        <v>22</v>
      </c>
      <c r="AH1917" s="25">
        <v>0</v>
      </c>
      <c r="AI1917" s="25">
        <v>0</v>
      </c>
      <c r="AJ1917" s="25" t="s">
        <v>20</v>
      </c>
      <c r="AK1917" s="42" t="s">
        <v>19</v>
      </c>
      <c r="AL1917" s="25" t="s">
        <v>20</v>
      </c>
      <c r="AM1917" s="25">
        <v>4</v>
      </c>
      <c r="AN1917" s="25">
        <v>70</v>
      </c>
      <c r="AO1917" s="25">
        <v>110</v>
      </c>
      <c r="AP1917" s="25">
        <v>90</v>
      </c>
      <c r="AQ1917" s="25">
        <v>0.80600000000000005</v>
      </c>
      <c r="AR1917" s="25">
        <v>6.9300000000000004E-4</v>
      </c>
      <c r="AS1917" s="157">
        <v>0</v>
      </c>
      <c r="AT1917" s="93"/>
      <c r="AU1917" s="92"/>
      <c r="AV1917" s="91" t="s">
        <v>152</v>
      </c>
      <c r="AW1917" s="92" t="s">
        <v>152</v>
      </c>
      <c r="AX1917" s="92" t="s">
        <v>48</v>
      </c>
      <c r="AY1917" s="91" t="s">
        <v>152</v>
      </c>
      <c r="AZ1917" s="23" t="s">
        <v>24</v>
      </c>
      <c r="BA1917" s="25" t="s">
        <v>4428</v>
      </c>
      <c r="BB1917" t="s">
        <v>25</v>
      </c>
      <c r="BC1917" t="e">
        <v>#N/A</v>
      </c>
      <c r="BD1917" t="e">
        <f>IF(Z1917=BC1917,"OK")</f>
        <v>#N/A</v>
      </c>
      <c r="BE1917">
        <v>0.311</v>
      </c>
      <c r="BF1917">
        <v>2.5115625000000002E-4</v>
      </c>
      <c r="BG1917" t="s">
        <v>22</v>
      </c>
      <c r="BH1917" t="s">
        <v>22</v>
      </c>
      <c r="BI1917" t="s">
        <v>22</v>
      </c>
      <c r="BJ1917" t="s">
        <v>22</v>
      </c>
      <c r="BK1917" t="s">
        <v>22</v>
      </c>
      <c r="BL1917" t="str">
        <f>IF(ABS(AN1917*AO1917*AP1917/1000000000/AR1917-1)&lt;0.1,"OK","NO")</f>
        <v>OK</v>
      </c>
      <c r="BN1917" s="183"/>
    </row>
    <row r="1918" spans="1:66" ht="25.5" x14ac:dyDescent="0.25">
      <c r="A1918" s="1"/>
      <c r="B1918" s="94">
        <v>1912</v>
      </c>
      <c r="C1918" s="43">
        <v>1136858</v>
      </c>
      <c r="D1918" s="45"/>
      <c r="E1918" s="36" t="s">
        <v>4427</v>
      </c>
      <c r="F1918" s="151" t="s">
        <v>21</v>
      </c>
      <c r="G1918" s="102" t="s">
        <v>2182</v>
      </c>
      <c r="H1918" s="46" t="str">
        <f>IFERROR(IFERROR(IF(SEARCH("Usystems",$E1918)&gt;0,"Usystems"),IF(SEARCH("RIIFO",$E1918)&gt;0,"RIIFO","Uponor")),"Uponor")</f>
        <v>RIIFO</v>
      </c>
      <c r="I1918" s="25" t="str">
        <f>IFERROR(MID($D1918,1,7)+0,"")</f>
        <v/>
      </c>
      <c r="J1918" s="25" t="str">
        <f>IFERROR(MID($D1918,10,7)+0,"")</f>
        <v/>
      </c>
      <c r="K1918" s="25" t="str">
        <f>IFERROR(MID($D1918,19,7)+0,"")</f>
        <v/>
      </c>
      <c r="L1918" s="25" t="str">
        <f>IFERROR(MID($D1918,28,7)+0,"")</f>
        <v/>
      </c>
      <c r="M1918" s="25" t="str">
        <f>IF(IFERROR(MID($Q1918,1,7)+0,"")&lt;1130000,IF(INDEX(C:C,MATCH(LEFT(Q1918,7)+0,I:I,0))&lt;1130000,"",INDEX(C:C,MATCH(LEFT(Q1918,7)+0,I:I,0))),IFERROR(MID($Q1918,1,7)+0,""))</f>
        <v/>
      </c>
      <c r="N1918" s="25" t="str">
        <f>IF(IFERROR(MID($Q1918,10,7)+0,"")&lt;1130000,"",IFERROR(MID($Q1918,10,7)+0,""))</f>
        <v/>
      </c>
      <c r="O1918" s="25" t="str">
        <f>IF(IFERROR(MID($Q1918,19,7)+0,"")&lt;1130000,"",IFERROR(MID($Q1918,19,7)+0,""))</f>
        <v/>
      </c>
      <c r="P1918" s="25" t="str">
        <f>IF(M1918="","",IF(N1918="",M1918,M1918&amp;", "&amp;N1918))</f>
        <v/>
      </c>
      <c r="Q1918" s="25"/>
      <c r="R1918" s="25"/>
      <c r="S1918" s="35" t="s">
        <v>4324</v>
      </c>
      <c r="T1918" s="34" t="s">
        <v>36</v>
      </c>
      <c r="U1918" s="185">
        <v>1215</v>
      </c>
      <c r="V1918" s="188">
        <v>1498</v>
      </c>
      <c r="W1918" s="189">
        <v>1725</v>
      </c>
      <c r="X1918" s="31">
        <v>1898</v>
      </c>
      <c r="Y1918" s="90">
        <f>IFERROR(ROUND(X1918/W1918-1,2),"")</f>
        <v>0.1</v>
      </c>
      <c r="Z1918" s="31">
        <f>IF(OR(S1918="VLD MLC components",S1918="VLD MLC pipes",S1918="VLD PEX components",S1918="VLD PEX pipes",S1918="VLD PHC components",S1918="VLD PHC pipes",S1918="Controls VLD"),"По запросу",X1918)</f>
        <v>1898</v>
      </c>
      <c r="AA1918" s="63">
        <f>ROUND(X1918/1.2,3)</f>
        <v>1581.6669999999999</v>
      </c>
      <c r="AB1918" s="23">
        <v>1437.5</v>
      </c>
      <c r="AC1918" s="190">
        <f>IFERROR(ROUND(AA1918/AB1918-1,2),"")</f>
        <v>0.1</v>
      </c>
      <c r="AD1918" s="25">
        <v>0.19750000000000001</v>
      </c>
      <c r="AE1918" s="25">
        <v>1.0624999999999999E-4</v>
      </c>
      <c r="AF1918" s="25">
        <v>0</v>
      </c>
      <c r="AG1918" s="25" t="s">
        <v>22</v>
      </c>
      <c r="AH1918" s="25">
        <v>0</v>
      </c>
      <c r="AI1918" s="25">
        <v>0</v>
      </c>
      <c r="AJ1918" s="25" t="s">
        <v>20</v>
      </c>
      <c r="AK1918" s="42" t="s">
        <v>19</v>
      </c>
      <c r="AL1918" s="25" t="s">
        <v>20</v>
      </c>
      <c r="AM1918" s="25">
        <v>4</v>
      </c>
      <c r="AN1918" s="25">
        <v>100</v>
      </c>
      <c r="AO1918" s="25">
        <v>85</v>
      </c>
      <c r="AP1918" s="25">
        <v>50</v>
      </c>
      <c r="AQ1918" s="25">
        <v>0.79</v>
      </c>
      <c r="AR1918" s="25">
        <v>4.2499999999999998E-4</v>
      </c>
      <c r="AS1918" s="157" t="s">
        <v>22</v>
      </c>
      <c r="AT1918" s="93"/>
      <c r="AU1918" s="92"/>
      <c r="AV1918" s="91" t="s">
        <v>152</v>
      </c>
      <c r="AW1918" s="92" t="s">
        <v>152</v>
      </c>
      <c r="AX1918" s="92" t="s">
        <v>48</v>
      </c>
      <c r="AY1918" s="91" t="s">
        <v>152</v>
      </c>
      <c r="AZ1918" s="23" t="s">
        <v>24</v>
      </c>
      <c r="BA1918" s="25" t="s">
        <v>4426</v>
      </c>
      <c r="BB1918" t="s">
        <v>25</v>
      </c>
      <c r="BC1918" t="e">
        <v>#N/A</v>
      </c>
      <c r="BD1918" t="e">
        <f>IF(Z1918=BC1918,"OK")</f>
        <v>#N/A</v>
      </c>
      <c r="BE1918">
        <v>0.34499999999999997</v>
      </c>
      <c r="BF1918">
        <v>2.1462890625E-4</v>
      </c>
      <c r="BG1918" t="s">
        <v>22</v>
      </c>
      <c r="BH1918" t="s">
        <v>22</v>
      </c>
      <c r="BI1918" t="s">
        <v>22</v>
      </c>
      <c r="BJ1918" t="s">
        <v>22</v>
      </c>
      <c r="BK1918" t="s">
        <v>22</v>
      </c>
      <c r="BL1918" t="str">
        <f>IF(ABS(AN1918*AO1918*AP1918/1000000000/AR1918-1)&lt;0.1,"OK","NO")</f>
        <v>OK</v>
      </c>
      <c r="BN1918" s="183"/>
    </row>
    <row r="1919" spans="1:66" ht="38.25" x14ac:dyDescent="0.25">
      <c r="A1919" s="1"/>
      <c r="B1919" s="94">
        <v>1913</v>
      </c>
      <c r="C1919" s="43">
        <v>1136859</v>
      </c>
      <c r="D1919" s="45"/>
      <c r="E1919" s="36" t="s">
        <v>4425</v>
      </c>
      <c r="F1919" s="151" t="s">
        <v>21</v>
      </c>
      <c r="G1919" s="127" t="s">
        <v>29</v>
      </c>
      <c r="H1919" s="46" t="str">
        <f>IFERROR(IFERROR(IF(SEARCH("Usystems",$E1919)&gt;0,"Usystems"),IF(SEARCH("RIIFO",$E1919)&gt;0,"RIIFO","Uponor")),"Uponor")</f>
        <v>RIIFO</v>
      </c>
      <c r="I1919" s="25" t="str">
        <f>IFERROR(MID($D1919,1,7)+0,"")</f>
        <v/>
      </c>
      <c r="J1919" s="25" t="str">
        <f>IFERROR(MID($D1919,10,7)+0,"")</f>
        <v/>
      </c>
      <c r="K1919" s="25" t="str">
        <f>IFERROR(MID($D1919,19,7)+0,"")</f>
        <v/>
      </c>
      <c r="L1919" s="25" t="str">
        <f>IFERROR(MID($D1919,28,7)+0,"")</f>
        <v/>
      </c>
      <c r="M1919" s="25">
        <f>IF(IFERROR(MID($Q1919,1,7)+0,"")&lt;1130000,IF(INDEX(C:C,MATCH(LEFT(Q1919,7)+0,I:I,0))&lt;1130000,"",INDEX(C:C,MATCH(LEFT(Q1919,7)+0,I:I,0))),IFERROR(MID($Q1919,1,7)+0,""))</f>
        <v>1237107</v>
      </c>
      <c r="N1919" s="25" t="str">
        <f>IF(IFERROR(MID($Q1919,10,7)+0,"")&lt;1130000,"",IFERROR(MID($Q1919,10,7)+0,""))</f>
        <v/>
      </c>
      <c r="O1919" s="25" t="str">
        <f>IF(IFERROR(MID($Q1919,19,7)+0,"")&lt;1130000,"",IFERROR(MID($Q1919,19,7)+0,""))</f>
        <v/>
      </c>
      <c r="P1919" s="25">
        <f>IF(M1919="","",IF(N1919="",M1919,M1919&amp;", "&amp;N1919))</f>
        <v>1237107</v>
      </c>
      <c r="Q1919" s="25">
        <v>1237107</v>
      </c>
      <c r="R1919" s="25"/>
      <c r="S1919" s="35" t="s">
        <v>4324</v>
      </c>
      <c r="T1919" s="34" t="s">
        <v>36</v>
      </c>
      <c r="U1919" s="185">
        <v>1461</v>
      </c>
      <c r="V1919" s="188">
        <v>1802</v>
      </c>
      <c r="W1919" s="189">
        <v>2167</v>
      </c>
      <c r="X1919" s="31">
        <v>2384</v>
      </c>
      <c r="Y1919" s="90">
        <f>IFERROR(ROUND(X1919/W1919-1,2),"")</f>
        <v>0.1</v>
      </c>
      <c r="Z1919" s="31">
        <f>IF(OR(S1919="VLD MLC components",S1919="VLD MLC pipes",S1919="VLD PEX components",S1919="VLD PEX pipes",S1919="VLD PHC components",S1919="VLD PHC pipes",S1919="Controls VLD"),"По запросу",X1919)</f>
        <v>2384</v>
      </c>
      <c r="AA1919" s="63">
        <f>ROUND(X1919/1.2,3)</f>
        <v>1986.6669999999999</v>
      </c>
      <c r="AB1919" s="23">
        <v>1805.8330000000001</v>
      </c>
      <c r="AC1919" s="190">
        <f>IFERROR(ROUND(AA1919/AB1919-1,2),"")</f>
        <v>0.1</v>
      </c>
      <c r="AD1919" s="25">
        <v>0.38300000000000001</v>
      </c>
      <c r="AE1919" s="25">
        <v>3.4340625000000002E-4</v>
      </c>
      <c r="AF1919" s="25">
        <v>0</v>
      </c>
      <c r="AG1919" s="25">
        <v>8</v>
      </c>
      <c r="AH1919" s="25">
        <v>8</v>
      </c>
      <c r="AI1919" s="25">
        <v>0</v>
      </c>
      <c r="AJ1919" s="25" t="s">
        <v>20</v>
      </c>
      <c r="AK1919" s="42" t="s">
        <v>19</v>
      </c>
      <c r="AL1919" s="25" t="s">
        <v>20</v>
      </c>
      <c r="AM1919" s="25">
        <v>4</v>
      </c>
      <c r="AN1919" s="25" t="s">
        <v>22</v>
      </c>
      <c r="AO1919" s="25" t="s">
        <v>22</v>
      </c>
      <c r="AP1919" s="25" t="s">
        <v>22</v>
      </c>
      <c r="AQ1919" s="25" t="s">
        <v>22</v>
      </c>
      <c r="AR1919" s="25" t="s">
        <v>22</v>
      </c>
      <c r="AS1919" s="157" t="s">
        <v>22</v>
      </c>
      <c r="AT1919" s="93"/>
      <c r="AU1919" s="92"/>
      <c r="AV1919" s="91" t="s">
        <v>152</v>
      </c>
      <c r="AW1919" s="92" t="s">
        <v>152</v>
      </c>
      <c r="AX1919" s="92" t="s">
        <v>48</v>
      </c>
      <c r="AY1919" s="91" t="s">
        <v>152</v>
      </c>
      <c r="AZ1919" s="23" t="s">
        <v>24</v>
      </c>
      <c r="BA1919" s="25" t="s">
        <v>4424</v>
      </c>
      <c r="BB1919" t="s">
        <v>25</v>
      </c>
      <c r="BC1919" t="e">
        <v>#N/A</v>
      </c>
      <c r="BD1919" t="e">
        <f>IF(Z1919=BC1919,"OK")</f>
        <v>#N/A</v>
      </c>
      <c r="BE1919">
        <v>0.38300000000000001</v>
      </c>
      <c r="BF1919">
        <v>3.4340625000000002E-4</v>
      </c>
      <c r="BG1919" t="s">
        <v>22</v>
      </c>
      <c r="BH1919" t="s">
        <v>22</v>
      </c>
      <c r="BI1919" t="s">
        <v>22</v>
      </c>
      <c r="BJ1919" t="s">
        <v>22</v>
      </c>
      <c r="BK1919" t="s">
        <v>22</v>
      </c>
      <c r="BL1919" t="e">
        <f>IF(ABS(AN1919*AO1919*AP1919/1000000000/AR1919-1)&lt;0.1,"OK","NO")</f>
        <v>#VALUE!</v>
      </c>
      <c r="BN1919" s="183"/>
    </row>
    <row r="1920" spans="1:66" ht="25.5" x14ac:dyDescent="0.25">
      <c r="A1920" s="1"/>
      <c r="B1920" s="94">
        <v>1914</v>
      </c>
      <c r="C1920" s="43">
        <v>1136860</v>
      </c>
      <c r="D1920" s="45"/>
      <c r="E1920" s="36" t="s">
        <v>4423</v>
      </c>
      <c r="F1920" s="151" t="s">
        <v>21</v>
      </c>
      <c r="G1920" s="102" t="s">
        <v>2182</v>
      </c>
      <c r="H1920" s="46" t="str">
        <f>IFERROR(IFERROR(IF(SEARCH("Usystems",$E1920)&gt;0,"Usystems"),IF(SEARCH("RIIFO",$E1920)&gt;0,"RIIFO","Uponor")),"Uponor")</f>
        <v>RIIFO</v>
      </c>
      <c r="I1920" s="25" t="str">
        <f>IFERROR(MID($D1920,1,7)+0,"")</f>
        <v/>
      </c>
      <c r="J1920" s="25" t="str">
        <f>IFERROR(MID($D1920,10,7)+0,"")</f>
        <v/>
      </c>
      <c r="K1920" s="25" t="str">
        <f>IFERROR(MID($D1920,19,7)+0,"")</f>
        <v/>
      </c>
      <c r="L1920" s="25" t="str">
        <f>IFERROR(MID($D1920,28,7)+0,"")</f>
        <v/>
      </c>
      <c r="M1920" s="25" t="str">
        <f>IF(IFERROR(MID($Q1920,1,7)+0,"")&lt;1130000,IF(INDEX(C:C,MATCH(LEFT(Q1920,7)+0,I:I,0))&lt;1130000,"",INDEX(C:C,MATCH(LEFT(Q1920,7)+0,I:I,0))),IFERROR(MID($Q1920,1,7)+0,""))</f>
        <v/>
      </c>
      <c r="N1920" s="25" t="str">
        <f>IF(IFERROR(MID($Q1920,10,7)+0,"")&lt;1130000,"",IFERROR(MID($Q1920,10,7)+0,""))</f>
        <v/>
      </c>
      <c r="O1920" s="25" t="str">
        <f>IF(IFERROR(MID($Q1920,19,7)+0,"")&lt;1130000,"",IFERROR(MID($Q1920,19,7)+0,""))</f>
        <v/>
      </c>
      <c r="P1920" s="25" t="str">
        <f>IF(M1920="","",IF(N1920="",M1920,M1920&amp;", "&amp;N1920))</f>
        <v/>
      </c>
      <c r="Q1920" s="25"/>
      <c r="R1920" s="25"/>
      <c r="S1920" s="35" t="s">
        <v>4324</v>
      </c>
      <c r="T1920" s="34" t="s">
        <v>36</v>
      </c>
      <c r="U1920" s="185">
        <v>2683</v>
      </c>
      <c r="V1920" s="188">
        <v>3308</v>
      </c>
      <c r="W1920" s="189">
        <v>3602</v>
      </c>
      <c r="X1920" s="31">
        <v>3962</v>
      </c>
      <c r="Y1920" s="90">
        <f>IFERROR(ROUND(X1920/W1920-1,2),"")</f>
        <v>0.1</v>
      </c>
      <c r="Z1920" s="31">
        <f>IF(OR(S1920="VLD MLC components",S1920="VLD MLC pipes",S1920="VLD PEX components",S1920="VLD PEX pipes",S1920="VLD PHC components",S1920="VLD PHC pipes",S1920="Controls VLD"),"По запросу",X1920)</f>
        <v>3962</v>
      </c>
      <c r="AA1920" s="63">
        <f>ROUND(X1920/1.2,3)</f>
        <v>3301.6669999999999</v>
      </c>
      <c r="AB1920" s="23">
        <v>3001.6669999999999</v>
      </c>
      <c r="AC1920" s="190">
        <f>IFERROR(ROUND(AA1920/AB1920-1,2),"")</f>
        <v>0.1</v>
      </c>
      <c r="AD1920" s="25">
        <v>0.42499999999999999</v>
      </c>
      <c r="AE1920" s="25">
        <v>5.7234375000000004E-4</v>
      </c>
      <c r="AF1920" s="25">
        <v>0</v>
      </c>
      <c r="AG1920" s="25" t="s">
        <v>22</v>
      </c>
      <c r="AH1920" s="25">
        <v>0</v>
      </c>
      <c r="AI1920" s="25">
        <v>0</v>
      </c>
      <c r="AJ1920" s="25" t="s">
        <v>20</v>
      </c>
      <c r="AK1920" s="42" t="s">
        <v>19</v>
      </c>
      <c r="AL1920" s="25" t="s">
        <v>20</v>
      </c>
      <c r="AM1920" s="25">
        <v>24</v>
      </c>
      <c r="AN1920" s="25" t="s">
        <v>22</v>
      </c>
      <c r="AO1920" s="25" t="s">
        <v>22</v>
      </c>
      <c r="AP1920" s="25" t="s">
        <v>22</v>
      </c>
      <c r="AQ1920" s="25">
        <v>10.199999999999999</v>
      </c>
      <c r="AR1920" s="25" t="s">
        <v>22</v>
      </c>
      <c r="AS1920" s="157" t="s">
        <v>22</v>
      </c>
      <c r="AT1920" s="93"/>
      <c r="AU1920" s="92"/>
      <c r="AV1920" s="91" t="s">
        <v>152</v>
      </c>
      <c r="AW1920" s="92" t="s">
        <v>152</v>
      </c>
      <c r="AX1920" s="92" t="s">
        <v>48</v>
      </c>
      <c r="AY1920" s="91" t="s">
        <v>152</v>
      </c>
      <c r="AZ1920" s="23" t="s">
        <v>24</v>
      </c>
      <c r="BA1920" s="25" t="s">
        <v>4422</v>
      </c>
      <c r="BB1920" t="s">
        <v>25</v>
      </c>
      <c r="BC1920" t="e">
        <v>#N/A</v>
      </c>
      <c r="BD1920" t="e">
        <f>IF(Z1920=BC1920,"OK")</f>
        <v>#N/A</v>
      </c>
      <c r="BE1920">
        <v>0.42499999999999999</v>
      </c>
      <c r="BF1920">
        <v>5.7234375000000004E-4</v>
      </c>
      <c r="BG1920" t="s">
        <v>22</v>
      </c>
      <c r="BH1920" t="s">
        <v>22</v>
      </c>
      <c r="BI1920" t="s">
        <v>22</v>
      </c>
      <c r="BJ1920">
        <v>10.199999999999999</v>
      </c>
      <c r="BK1920" t="s">
        <v>22</v>
      </c>
      <c r="BL1920" t="e">
        <f>IF(ABS(AN1920*AO1920*AP1920/1000000000/AR1920-1)&lt;0.1,"OK","NO")</f>
        <v>#VALUE!</v>
      </c>
      <c r="BN1920" s="183"/>
    </row>
    <row r="1921" spans="1:66" ht="25.5" x14ac:dyDescent="0.25">
      <c r="A1921" s="1"/>
      <c r="B1921" s="94">
        <v>1915</v>
      </c>
      <c r="C1921" s="43">
        <v>1136861</v>
      </c>
      <c r="D1921" s="45"/>
      <c r="E1921" s="36" t="s">
        <v>4421</v>
      </c>
      <c r="F1921" s="151" t="s">
        <v>21</v>
      </c>
      <c r="G1921" s="102" t="s">
        <v>2182</v>
      </c>
      <c r="H1921" s="46" t="str">
        <f>IFERROR(IFERROR(IF(SEARCH("Usystems",$E1921)&gt;0,"Usystems"),IF(SEARCH("RIIFO",$E1921)&gt;0,"RIIFO","Uponor")),"Uponor")</f>
        <v>RIIFO</v>
      </c>
      <c r="I1921" s="25" t="str">
        <f>IFERROR(MID($D1921,1,7)+0,"")</f>
        <v/>
      </c>
      <c r="J1921" s="25" t="str">
        <f>IFERROR(MID($D1921,10,7)+0,"")</f>
        <v/>
      </c>
      <c r="K1921" s="25" t="str">
        <f>IFERROR(MID($D1921,19,7)+0,"")</f>
        <v/>
      </c>
      <c r="L1921" s="25" t="str">
        <f>IFERROR(MID($D1921,28,7)+0,"")</f>
        <v/>
      </c>
      <c r="M1921" s="25" t="str">
        <f>IF(IFERROR(MID($Q1921,1,7)+0,"")&lt;1130000,IF(INDEX(C:C,MATCH(LEFT(Q1921,7)+0,I:I,0))&lt;1130000,"",INDEX(C:C,MATCH(LEFT(Q1921,7)+0,I:I,0))),IFERROR(MID($Q1921,1,7)+0,""))</f>
        <v/>
      </c>
      <c r="N1921" s="25" t="str">
        <f>IF(IFERROR(MID($Q1921,10,7)+0,"")&lt;1130000,"",IFERROR(MID($Q1921,10,7)+0,""))</f>
        <v/>
      </c>
      <c r="O1921" s="25" t="str">
        <f>IF(IFERROR(MID($Q1921,19,7)+0,"")&lt;1130000,"",IFERROR(MID($Q1921,19,7)+0,""))</f>
        <v/>
      </c>
      <c r="P1921" s="25" t="str">
        <f>IF(M1921="","",IF(N1921="",M1921,M1921&amp;", "&amp;N1921))</f>
        <v/>
      </c>
      <c r="Q1921" s="25"/>
      <c r="R1921" s="25"/>
      <c r="S1921" s="35" t="s">
        <v>4324</v>
      </c>
      <c r="T1921" s="34" t="s">
        <v>36</v>
      </c>
      <c r="U1921" s="185">
        <v>2889</v>
      </c>
      <c r="V1921" s="188">
        <v>2889</v>
      </c>
      <c r="W1921" s="189">
        <v>3372</v>
      </c>
      <c r="X1921" s="31">
        <v>3709</v>
      </c>
      <c r="Y1921" s="90">
        <f>IFERROR(ROUND(X1921/W1921-1,2),"")</f>
        <v>0.1</v>
      </c>
      <c r="Z1921" s="31">
        <f>IF(OR(S1921="VLD MLC components",S1921="VLD MLC pipes",S1921="VLD PEX components",S1921="VLD PEX pipes",S1921="VLD PHC components",S1921="VLD PHC pipes",S1921="Controls VLD"),"По запросу",X1921)</f>
        <v>3709</v>
      </c>
      <c r="AA1921" s="63">
        <f>ROUND(X1921/1.2,3)</f>
        <v>3090.8330000000001</v>
      </c>
      <c r="AB1921" s="23">
        <v>2810</v>
      </c>
      <c r="AC1921" s="190">
        <f>IFERROR(ROUND(AA1921/AB1921-1,2),"")</f>
        <v>0.1</v>
      </c>
      <c r="AD1921" s="25">
        <v>0.495</v>
      </c>
      <c r="AE1921" s="25">
        <v>1.2800000000000001E-3</v>
      </c>
      <c r="AF1921" s="25">
        <v>0</v>
      </c>
      <c r="AG1921" s="25">
        <v>6</v>
      </c>
      <c r="AH1921" s="25">
        <v>6</v>
      </c>
      <c r="AI1921" s="25">
        <v>6</v>
      </c>
      <c r="AJ1921" s="25" t="s">
        <v>20</v>
      </c>
      <c r="AK1921" s="42" t="s">
        <v>19</v>
      </c>
      <c r="AL1921" s="25" t="s">
        <v>20</v>
      </c>
      <c r="AM1921" s="25">
        <v>1</v>
      </c>
      <c r="AN1921" s="25">
        <v>160</v>
      </c>
      <c r="AO1921" s="25">
        <v>100</v>
      </c>
      <c r="AP1921" s="25">
        <v>80</v>
      </c>
      <c r="AQ1921" s="25">
        <v>0.498</v>
      </c>
      <c r="AR1921" s="25">
        <v>1.2800000000000001E-3</v>
      </c>
      <c r="AS1921" s="157">
        <v>2</v>
      </c>
      <c r="AT1921" s="93"/>
      <c r="AU1921" s="92"/>
      <c r="AV1921" s="91" t="s">
        <v>152</v>
      </c>
      <c r="AW1921" s="92" t="s">
        <v>152</v>
      </c>
      <c r="AX1921" s="92" t="s">
        <v>48</v>
      </c>
      <c r="AY1921" s="91" t="s">
        <v>152</v>
      </c>
      <c r="AZ1921" s="23" t="s">
        <v>24</v>
      </c>
      <c r="BA1921" s="25" t="s">
        <v>4420</v>
      </c>
      <c r="BB1921" t="s">
        <v>25</v>
      </c>
      <c r="BC1921" t="e">
        <v>#N/A</v>
      </c>
      <c r="BD1921" t="e">
        <f>IF(Z1921=BC1921,"OK")</f>
        <v>#N/A</v>
      </c>
      <c r="BE1921">
        <v>0.495</v>
      </c>
      <c r="BF1921">
        <v>8.0370000000000007E-4</v>
      </c>
      <c r="BG1921" t="s">
        <v>22</v>
      </c>
      <c r="BH1921" t="s">
        <v>22</v>
      </c>
      <c r="BI1921" t="s">
        <v>22</v>
      </c>
      <c r="BJ1921">
        <v>9.9</v>
      </c>
      <c r="BK1921" t="s">
        <v>22</v>
      </c>
      <c r="BL1921" t="str">
        <f>IF(ABS(AN1921*AO1921*AP1921/1000000000/AR1921-1)&lt;0.1,"OK","NO")</f>
        <v>OK</v>
      </c>
      <c r="BN1921" s="183"/>
    </row>
    <row r="1922" spans="1:66" ht="25.5" x14ac:dyDescent="0.25">
      <c r="A1922" s="1"/>
      <c r="B1922" s="94">
        <v>1916</v>
      </c>
      <c r="C1922" s="43">
        <v>1136862</v>
      </c>
      <c r="D1922" s="45"/>
      <c r="E1922" s="36" t="s">
        <v>4419</v>
      </c>
      <c r="F1922" s="151" t="s">
        <v>21</v>
      </c>
      <c r="G1922" s="102" t="s">
        <v>2182</v>
      </c>
      <c r="H1922" s="46" t="str">
        <f>IFERROR(IFERROR(IF(SEARCH("Usystems",$E1922)&gt;0,"Usystems"),IF(SEARCH("RIIFO",$E1922)&gt;0,"RIIFO","Uponor")),"Uponor")</f>
        <v>RIIFO</v>
      </c>
      <c r="I1922" s="25" t="str">
        <f>IFERROR(MID($D1922,1,7)+0,"")</f>
        <v/>
      </c>
      <c r="J1922" s="25" t="str">
        <f>IFERROR(MID($D1922,10,7)+0,"")</f>
        <v/>
      </c>
      <c r="K1922" s="25" t="str">
        <f>IFERROR(MID($D1922,19,7)+0,"")</f>
        <v/>
      </c>
      <c r="L1922" s="25" t="str">
        <f>IFERROR(MID($D1922,28,7)+0,"")</f>
        <v/>
      </c>
      <c r="M1922" s="25" t="str">
        <f>IF(IFERROR(MID($Q1922,1,7)+0,"")&lt;1130000,IF(INDEX(C:C,MATCH(LEFT(Q1922,7)+0,I:I,0))&lt;1130000,"",INDEX(C:C,MATCH(LEFT(Q1922,7)+0,I:I,0))),IFERROR(MID($Q1922,1,7)+0,""))</f>
        <v/>
      </c>
      <c r="N1922" s="25" t="str">
        <f>IF(IFERROR(MID($Q1922,10,7)+0,"")&lt;1130000,"",IFERROR(MID($Q1922,10,7)+0,""))</f>
        <v/>
      </c>
      <c r="O1922" s="25" t="str">
        <f>IF(IFERROR(MID($Q1922,19,7)+0,"")&lt;1130000,"",IFERROR(MID($Q1922,19,7)+0,""))</f>
        <v/>
      </c>
      <c r="P1922" s="25" t="str">
        <f>IF(M1922="","",IF(N1922="",M1922,M1922&amp;", "&amp;N1922))</f>
        <v/>
      </c>
      <c r="Q1922" s="25"/>
      <c r="R1922" s="25"/>
      <c r="S1922" s="35" t="s">
        <v>4324</v>
      </c>
      <c r="T1922" s="34" t="s">
        <v>36</v>
      </c>
      <c r="U1922" s="185">
        <v>3396</v>
      </c>
      <c r="V1922" s="188">
        <v>4187</v>
      </c>
      <c r="W1922" s="189">
        <v>4933</v>
      </c>
      <c r="X1922" s="31">
        <v>5426</v>
      </c>
      <c r="Y1922" s="90">
        <f>IFERROR(ROUND(X1922/W1922-1,2),"")</f>
        <v>0.1</v>
      </c>
      <c r="Z1922" s="31">
        <f>IF(OR(S1922="VLD MLC components",S1922="VLD MLC pipes",S1922="VLD PEX components",S1922="VLD PEX pipes",S1922="VLD PHC components",S1922="VLD PHC pipes",S1922="Controls VLD"),"По запросу",X1922)</f>
        <v>5426</v>
      </c>
      <c r="AA1922" s="63">
        <f>ROUND(X1922/1.2,3)</f>
        <v>4521.6670000000004</v>
      </c>
      <c r="AB1922" s="23">
        <v>4110.8329999999996</v>
      </c>
      <c r="AC1922" s="190">
        <f>IFERROR(ROUND(AA1922/AB1922-1,2),"")</f>
        <v>0.1</v>
      </c>
      <c r="AD1922" s="25">
        <v>0.60899999999999999</v>
      </c>
      <c r="AE1922" s="25">
        <v>6.6500000000000001E-4</v>
      </c>
      <c r="AF1922" s="25">
        <v>0</v>
      </c>
      <c r="AG1922" s="25" t="s">
        <v>22</v>
      </c>
      <c r="AH1922" s="25">
        <v>0</v>
      </c>
      <c r="AI1922" s="25">
        <v>0</v>
      </c>
      <c r="AJ1922" s="25" t="s">
        <v>20</v>
      </c>
      <c r="AK1922" s="42" t="s">
        <v>19</v>
      </c>
      <c r="AL1922" s="25" t="s">
        <v>20</v>
      </c>
      <c r="AM1922" s="25">
        <v>1</v>
      </c>
      <c r="AN1922" s="25">
        <v>100</v>
      </c>
      <c r="AO1922" s="25">
        <v>95</v>
      </c>
      <c r="AP1922" s="25">
        <v>70</v>
      </c>
      <c r="AQ1922" s="25">
        <v>0.60899999999999999</v>
      </c>
      <c r="AR1922" s="25">
        <v>6.6500000000000001E-4</v>
      </c>
      <c r="AS1922" s="157">
        <v>0</v>
      </c>
      <c r="AT1922" s="93"/>
      <c r="AU1922" s="92"/>
      <c r="AV1922" s="91" t="s">
        <v>152</v>
      </c>
      <c r="AW1922" s="92" t="s">
        <v>152</v>
      </c>
      <c r="AX1922" s="92" t="s">
        <v>48</v>
      </c>
      <c r="AY1922" s="91" t="s">
        <v>152</v>
      </c>
      <c r="AZ1922" s="23" t="s">
        <v>24</v>
      </c>
      <c r="BA1922" s="25" t="s">
        <v>4418</v>
      </c>
      <c r="BB1922" t="s">
        <v>25</v>
      </c>
      <c r="BC1922" t="e">
        <v>#N/A</v>
      </c>
      <c r="BD1922" t="e">
        <f>IF(Z1922=BC1922,"OK")</f>
        <v>#N/A</v>
      </c>
      <c r="BE1922">
        <v>0.60899999999999999</v>
      </c>
      <c r="BF1922">
        <v>1.0046250000000001E-3</v>
      </c>
      <c r="BG1922" t="s">
        <v>22</v>
      </c>
      <c r="BH1922" t="s">
        <v>22</v>
      </c>
      <c r="BI1922" t="s">
        <v>22</v>
      </c>
      <c r="BJ1922">
        <v>9.7439999999999998</v>
      </c>
      <c r="BK1922" t="s">
        <v>22</v>
      </c>
      <c r="BL1922" t="str">
        <f>IF(ABS(AN1922*AO1922*AP1922/1000000000/AR1922-1)&lt;0.1,"OK","NO")</f>
        <v>OK</v>
      </c>
      <c r="BN1922" s="183"/>
    </row>
    <row r="1923" spans="1:66" ht="25.5" x14ac:dyDescent="0.25">
      <c r="A1923" s="1"/>
      <c r="B1923" s="94">
        <v>1917</v>
      </c>
      <c r="C1923" s="43">
        <v>1136863</v>
      </c>
      <c r="D1923" s="45"/>
      <c r="E1923" s="36" t="s">
        <v>4417</v>
      </c>
      <c r="F1923" s="151" t="s">
        <v>21</v>
      </c>
      <c r="G1923" s="28" t="s">
        <v>2182</v>
      </c>
      <c r="H1923" s="46" t="str">
        <f>IFERROR(IFERROR(IF(SEARCH("Usystems",$E1923)&gt;0,"Usystems"),IF(SEARCH("RIIFO",$E1923)&gt;0,"RIIFO","Uponor")),"Uponor")</f>
        <v>RIIFO</v>
      </c>
      <c r="I1923" s="25" t="str">
        <f>IFERROR(MID($D1923,1,7)+0,"")</f>
        <v/>
      </c>
      <c r="J1923" s="25" t="str">
        <f>IFERROR(MID($D1923,10,7)+0,"")</f>
        <v/>
      </c>
      <c r="K1923" s="25" t="str">
        <f>IFERROR(MID($D1923,19,7)+0,"")</f>
        <v/>
      </c>
      <c r="L1923" s="25" t="str">
        <f>IFERROR(MID($D1923,28,7)+0,"")</f>
        <v/>
      </c>
      <c r="M1923" s="25" t="str">
        <f>IF(IFERROR(MID($Q1923,1,7)+0,"")&lt;1130000,IF(INDEX(C:C,MATCH(LEFT(Q1923,7)+0,I:I,0))&lt;1130000,"",INDEX(C:C,MATCH(LEFT(Q1923,7)+0,I:I,0))),IFERROR(MID($Q1923,1,7)+0,""))</f>
        <v/>
      </c>
      <c r="N1923" s="25" t="str">
        <f>IF(IFERROR(MID($Q1923,10,7)+0,"")&lt;1130000,"",IFERROR(MID($Q1923,10,7)+0,""))</f>
        <v/>
      </c>
      <c r="O1923" s="25" t="str">
        <f>IF(IFERROR(MID($Q1923,19,7)+0,"")&lt;1130000,"",IFERROR(MID($Q1923,19,7)+0,""))</f>
        <v/>
      </c>
      <c r="P1923" s="25" t="str">
        <f>IF(M1923="","",IF(N1923="",M1923,M1923&amp;", "&amp;N1923))</f>
        <v/>
      </c>
      <c r="Q1923" s="25"/>
      <c r="R1923" s="25"/>
      <c r="S1923" s="35" t="s">
        <v>4324</v>
      </c>
      <c r="T1923" s="34" t="s">
        <v>36</v>
      </c>
      <c r="U1923" s="185">
        <v>3708</v>
      </c>
      <c r="V1923" s="188">
        <v>4571</v>
      </c>
      <c r="W1923" s="189">
        <v>5254</v>
      </c>
      <c r="X1923" s="31">
        <v>5779</v>
      </c>
      <c r="Y1923" s="90">
        <f>IFERROR(ROUND(X1923/W1923-1,2),"")</f>
        <v>0.1</v>
      </c>
      <c r="Z1923" s="31">
        <f>IF(OR(S1923="VLD MLC components",S1923="VLD MLC pipes",S1923="VLD PEX components",S1923="VLD PEX pipes",S1923="VLD PHC components",S1923="VLD PHC pipes",S1923="Controls VLD"),"По запросу",X1923)</f>
        <v>5779</v>
      </c>
      <c r="AA1923" s="63">
        <f>ROUND(X1923/1.2,3)</f>
        <v>4815.8329999999996</v>
      </c>
      <c r="AB1923" s="23">
        <v>4378.3329999999996</v>
      </c>
      <c r="AC1923" s="190">
        <f>IFERROR(ROUND(AA1923/AB1923-1,2),"")</f>
        <v>0.1</v>
      </c>
      <c r="AD1923" s="25">
        <v>0.64200000000000002</v>
      </c>
      <c r="AE1923" s="25">
        <v>6.6500000000000001E-4</v>
      </c>
      <c r="AF1923" s="25">
        <v>0</v>
      </c>
      <c r="AG1923" s="25" t="s">
        <v>22</v>
      </c>
      <c r="AH1923" s="25">
        <v>0</v>
      </c>
      <c r="AI1923" s="25">
        <v>0</v>
      </c>
      <c r="AJ1923" s="25" t="s">
        <v>20</v>
      </c>
      <c r="AK1923" s="42" t="s">
        <v>19</v>
      </c>
      <c r="AL1923" s="25" t="s">
        <v>20</v>
      </c>
      <c r="AM1923" s="25">
        <v>1</v>
      </c>
      <c r="AN1923" s="25">
        <v>100</v>
      </c>
      <c r="AO1923" s="25">
        <v>95</v>
      </c>
      <c r="AP1923" s="25">
        <v>70</v>
      </c>
      <c r="AQ1923" s="25">
        <v>0.64200000000000002</v>
      </c>
      <c r="AR1923" s="25">
        <v>6.6500000000000001E-4</v>
      </c>
      <c r="AS1923" s="157" t="s">
        <v>22</v>
      </c>
      <c r="AT1923" s="93"/>
      <c r="AU1923" s="92"/>
      <c r="AV1923" s="91" t="s">
        <v>152</v>
      </c>
      <c r="AW1923" s="92" t="s">
        <v>152</v>
      </c>
      <c r="AX1923" s="92" t="s">
        <v>48</v>
      </c>
      <c r="AY1923" s="91" t="s">
        <v>152</v>
      </c>
      <c r="AZ1923" s="23" t="s">
        <v>24</v>
      </c>
      <c r="BA1923" s="25" t="s">
        <v>4416</v>
      </c>
      <c r="BB1923" t="s">
        <v>25</v>
      </c>
      <c r="BC1923" t="e">
        <v>#N/A</v>
      </c>
      <c r="BD1923" t="e">
        <f>IF(Z1923=BC1923,"OK")</f>
        <v>#N/A</v>
      </c>
      <c r="BE1923">
        <v>0.60899999999999999</v>
      </c>
      <c r="BF1923">
        <v>1.0046250000000001E-3</v>
      </c>
      <c r="BG1923" t="s">
        <v>22</v>
      </c>
      <c r="BH1923" t="s">
        <v>22</v>
      </c>
      <c r="BI1923" t="s">
        <v>22</v>
      </c>
      <c r="BJ1923" t="s">
        <v>22</v>
      </c>
      <c r="BK1923" t="s">
        <v>22</v>
      </c>
      <c r="BL1923" t="str">
        <f>IF(ABS(AN1923*AO1923*AP1923/1000000000/AR1923-1)&lt;0.1,"OK","NO")</f>
        <v>OK</v>
      </c>
      <c r="BN1923" s="183"/>
    </row>
    <row r="1924" spans="1:66" ht="25.5" x14ac:dyDescent="0.25">
      <c r="A1924" s="1"/>
      <c r="B1924" s="94">
        <v>1918</v>
      </c>
      <c r="C1924" s="43">
        <v>1136864</v>
      </c>
      <c r="D1924" s="45"/>
      <c r="E1924" s="36" t="s">
        <v>4415</v>
      </c>
      <c r="F1924" s="151" t="s">
        <v>21</v>
      </c>
      <c r="G1924" s="102" t="s">
        <v>2182</v>
      </c>
      <c r="H1924" s="46" t="str">
        <f>IFERROR(IFERROR(IF(SEARCH("Usystems",$E1924)&gt;0,"Usystems"),IF(SEARCH("RIIFO",$E1924)&gt;0,"RIIFO","Uponor")),"Uponor")</f>
        <v>RIIFO</v>
      </c>
      <c r="I1924" s="25" t="str">
        <f>IFERROR(MID($D1924,1,7)+0,"")</f>
        <v/>
      </c>
      <c r="J1924" s="25" t="str">
        <f>IFERROR(MID($D1924,10,7)+0,"")</f>
        <v/>
      </c>
      <c r="K1924" s="25" t="str">
        <f>IFERROR(MID($D1924,19,7)+0,"")</f>
        <v/>
      </c>
      <c r="L1924" s="25" t="str">
        <f>IFERROR(MID($D1924,28,7)+0,"")</f>
        <v/>
      </c>
      <c r="M1924" s="25" t="str">
        <f>IF(IFERROR(MID($Q1924,1,7)+0,"")&lt;1130000,IF(INDEX(C:C,MATCH(LEFT(Q1924,7)+0,I:I,0))&lt;1130000,"",INDEX(C:C,MATCH(LEFT(Q1924,7)+0,I:I,0))),IFERROR(MID($Q1924,1,7)+0,""))</f>
        <v/>
      </c>
      <c r="N1924" s="25" t="str">
        <f>IF(IFERROR(MID($Q1924,10,7)+0,"")&lt;1130000,"",IFERROR(MID($Q1924,10,7)+0,""))</f>
        <v/>
      </c>
      <c r="O1924" s="25" t="str">
        <f>IF(IFERROR(MID($Q1924,19,7)+0,"")&lt;1130000,"",IFERROR(MID($Q1924,19,7)+0,""))</f>
        <v/>
      </c>
      <c r="P1924" s="25" t="str">
        <f>IF(M1924="","",IF(N1924="",M1924,M1924&amp;", "&amp;N1924))</f>
        <v/>
      </c>
      <c r="Q1924" s="25"/>
      <c r="R1924" s="25"/>
      <c r="S1924" s="35" t="s">
        <v>4324</v>
      </c>
      <c r="T1924" s="34" t="s">
        <v>36</v>
      </c>
      <c r="U1924" s="185">
        <v>4422</v>
      </c>
      <c r="V1924" s="188">
        <v>5452</v>
      </c>
      <c r="W1924" s="189">
        <v>6296</v>
      </c>
      <c r="X1924" s="31">
        <v>6926</v>
      </c>
      <c r="Y1924" s="90">
        <f>IFERROR(ROUND(X1924/W1924-1,2),"")</f>
        <v>0.1</v>
      </c>
      <c r="Z1924" s="31">
        <f>IF(OR(S1924="VLD MLC components",S1924="VLD MLC pipes",S1924="VLD PEX components",S1924="VLD PEX pipes",S1924="VLD PHC components",S1924="VLD PHC pipes",S1924="Controls VLD"),"По запросу",X1924)</f>
        <v>6926</v>
      </c>
      <c r="AA1924" s="63">
        <f>ROUND(X1924/1.2,3)</f>
        <v>5771.6670000000004</v>
      </c>
      <c r="AB1924" s="23">
        <v>5246.6670000000004</v>
      </c>
      <c r="AC1924" s="190">
        <f>IFERROR(ROUND(AA1924/AB1924-1,2),"")</f>
        <v>0.1</v>
      </c>
      <c r="AD1924" s="25">
        <v>0.73899999999999999</v>
      </c>
      <c r="AE1924" s="25">
        <v>6.6500000000000001E-4</v>
      </c>
      <c r="AF1924" s="25">
        <v>0</v>
      </c>
      <c r="AG1924" s="25" t="s">
        <v>22</v>
      </c>
      <c r="AH1924" s="25">
        <v>0</v>
      </c>
      <c r="AI1924" s="25">
        <v>0</v>
      </c>
      <c r="AJ1924" s="25" t="s">
        <v>20</v>
      </c>
      <c r="AK1924" s="42" t="s">
        <v>19</v>
      </c>
      <c r="AL1924" s="25" t="s">
        <v>20</v>
      </c>
      <c r="AM1924" s="25">
        <v>1</v>
      </c>
      <c r="AN1924" s="25">
        <v>100</v>
      </c>
      <c r="AO1924" s="25">
        <v>95</v>
      </c>
      <c r="AP1924" s="25">
        <v>70</v>
      </c>
      <c r="AQ1924" s="25">
        <v>0.73899999999999999</v>
      </c>
      <c r="AR1924" s="25">
        <v>6.6500000000000001E-4</v>
      </c>
      <c r="AS1924" s="157" t="s">
        <v>22</v>
      </c>
      <c r="AT1924" s="93"/>
      <c r="AU1924" s="92"/>
      <c r="AV1924" s="91" t="s">
        <v>152</v>
      </c>
      <c r="AW1924" s="92" t="s">
        <v>152</v>
      </c>
      <c r="AX1924" s="92" t="s">
        <v>48</v>
      </c>
      <c r="AY1924" s="91" t="s">
        <v>152</v>
      </c>
      <c r="AZ1924" s="23" t="s">
        <v>24</v>
      </c>
      <c r="BA1924" s="25" t="s">
        <v>4414</v>
      </c>
      <c r="BB1924" t="s">
        <v>25</v>
      </c>
      <c r="BC1924" t="e">
        <v>#N/A</v>
      </c>
      <c r="BD1924" t="e">
        <f>IF(Z1924=BC1924,"OK")</f>
        <v>#N/A</v>
      </c>
      <c r="BE1924">
        <v>0.73899999999999999</v>
      </c>
      <c r="BF1924">
        <v>1.0046250000000001E-3</v>
      </c>
      <c r="BG1924" t="s">
        <v>22</v>
      </c>
      <c r="BH1924" t="s">
        <v>22</v>
      </c>
      <c r="BI1924" t="s">
        <v>22</v>
      </c>
      <c r="BJ1924">
        <v>11.824</v>
      </c>
      <c r="BK1924" t="s">
        <v>22</v>
      </c>
      <c r="BL1924" t="str">
        <f>IF(ABS(AN1924*AO1924*AP1924/1000000000/AR1924-1)&lt;0.1,"OK","NO")</f>
        <v>OK</v>
      </c>
      <c r="BN1924" s="183"/>
    </row>
    <row r="1925" spans="1:66" ht="25.5" x14ac:dyDescent="0.25">
      <c r="A1925" s="1"/>
      <c r="B1925" s="94">
        <v>1919</v>
      </c>
      <c r="C1925" s="43">
        <v>1136865</v>
      </c>
      <c r="D1925" s="45"/>
      <c r="E1925" s="36" t="s">
        <v>4413</v>
      </c>
      <c r="F1925" s="151" t="s">
        <v>21</v>
      </c>
      <c r="G1925" s="102" t="s">
        <v>2182</v>
      </c>
      <c r="H1925" s="46" t="str">
        <f>IFERROR(IFERROR(IF(SEARCH("Usystems",$E1925)&gt;0,"Usystems"),IF(SEARCH("RIIFO",$E1925)&gt;0,"RIIFO","Uponor")),"Uponor")</f>
        <v>RIIFO</v>
      </c>
      <c r="I1925" s="25" t="str">
        <f>IFERROR(MID($D1925,1,7)+0,"")</f>
        <v/>
      </c>
      <c r="J1925" s="25" t="str">
        <f>IFERROR(MID($D1925,10,7)+0,"")</f>
        <v/>
      </c>
      <c r="K1925" s="25" t="str">
        <f>IFERROR(MID($D1925,19,7)+0,"")</f>
        <v/>
      </c>
      <c r="L1925" s="25" t="str">
        <f>IFERROR(MID($D1925,28,7)+0,"")</f>
        <v/>
      </c>
      <c r="M1925" s="25" t="str">
        <f>IF(IFERROR(MID($Q1925,1,7)+0,"")&lt;1130000,IF(INDEX(C:C,MATCH(LEFT(Q1925,7)+0,I:I,0))&lt;1130000,"",INDEX(C:C,MATCH(LEFT(Q1925,7)+0,I:I,0))),IFERROR(MID($Q1925,1,7)+0,""))</f>
        <v/>
      </c>
      <c r="N1925" s="25" t="str">
        <f>IF(IFERROR(MID($Q1925,10,7)+0,"")&lt;1130000,"",IFERROR(MID($Q1925,10,7)+0,""))</f>
        <v/>
      </c>
      <c r="O1925" s="25" t="str">
        <f>IF(IFERROR(MID($Q1925,19,7)+0,"")&lt;1130000,"",IFERROR(MID($Q1925,19,7)+0,""))</f>
        <v/>
      </c>
      <c r="P1925" s="25" t="str">
        <f>IF(M1925="","",IF(N1925="",M1925,M1925&amp;", "&amp;N1925))</f>
        <v/>
      </c>
      <c r="Q1925" s="25"/>
      <c r="R1925" s="25"/>
      <c r="S1925" s="35" t="s">
        <v>4324</v>
      </c>
      <c r="T1925" s="34" t="s">
        <v>36</v>
      </c>
      <c r="U1925" s="185">
        <v>6408</v>
      </c>
      <c r="V1925" s="188">
        <v>7900</v>
      </c>
      <c r="W1925" s="189">
        <v>8792</v>
      </c>
      <c r="X1925" s="31">
        <v>9671</v>
      </c>
      <c r="Y1925" s="90">
        <f>IFERROR(ROUND(X1925/W1925-1,2),"")</f>
        <v>0.1</v>
      </c>
      <c r="Z1925" s="31">
        <f>IF(OR(S1925="VLD MLC components",S1925="VLD MLC pipes",S1925="VLD PEX components",S1925="VLD PEX pipes",S1925="VLD PHC components",S1925="VLD PHC pipes",S1925="Controls VLD"),"По запросу",X1925)</f>
        <v>9671</v>
      </c>
      <c r="AA1925" s="63">
        <f>ROUND(X1925/1.2,3)</f>
        <v>8059.1670000000004</v>
      </c>
      <c r="AB1925" s="23">
        <v>7326.6670000000004</v>
      </c>
      <c r="AC1925" s="190">
        <f>IFERROR(ROUND(AA1925/AB1925-1,2),"")</f>
        <v>0.1</v>
      </c>
      <c r="AD1925" s="25">
        <v>1.163</v>
      </c>
      <c r="AE1925" s="25">
        <v>6.6500000000000001E-4</v>
      </c>
      <c r="AF1925" s="25">
        <v>0</v>
      </c>
      <c r="AG1925" s="25" t="s">
        <v>22</v>
      </c>
      <c r="AH1925" s="25">
        <v>0</v>
      </c>
      <c r="AI1925" s="25">
        <v>0</v>
      </c>
      <c r="AJ1925" s="25" t="s">
        <v>20</v>
      </c>
      <c r="AK1925" s="42" t="s">
        <v>19</v>
      </c>
      <c r="AL1925" s="25" t="s">
        <v>20</v>
      </c>
      <c r="AM1925" s="25">
        <v>1</v>
      </c>
      <c r="AN1925" s="25">
        <v>100</v>
      </c>
      <c r="AO1925" s="25">
        <v>95</v>
      </c>
      <c r="AP1925" s="25">
        <v>70</v>
      </c>
      <c r="AQ1925" s="25">
        <v>1.163</v>
      </c>
      <c r="AR1925" s="25">
        <v>6.6500000000000001E-4</v>
      </c>
      <c r="AS1925" s="157">
        <v>0</v>
      </c>
      <c r="AT1925" s="93"/>
      <c r="AU1925" s="92"/>
      <c r="AV1925" s="91" t="s">
        <v>152</v>
      </c>
      <c r="AW1925" s="92" t="s">
        <v>152</v>
      </c>
      <c r="AX1925" s="92" t="s">
        <v>48</v>
      </c>
      <c r="AY1925" s="91" t="s">
        <v>152</v>
      </c>
      <c r="AZ1925" s="23" t="s">
        <v>24</v>
      </c>
      <c r="BA1925" s="25" t="s">
        <v>4412</v>
      </c>
      <c r="BB1925" t="s">
        <v>25</v>
      </c>
      <c r="BC1925" t="e">
        <v>#N/A</v>
      </c>
      <c r="BD1925" t="e">
        <f>IF(Z1925=BC1925,"OK")</f>
        <v>#N/A</v>
      </c>
      <c r="BE1925">
        <v>1.163</v>
      </c>
      <c r="BF1925">
        <v>2.0092500000000002E-3</v>
      </c>
      <c r="BG1925" t="s">
        <v>22</v>
      </c>
      <c r="BH1925" t="s">
        <v>22</v>
      </c>
      <c r="BI1925" t="s">
        <v>22</v>
      </c>
      <c r="BJ1925">
        <v>9.3040000000000003</v>
      </c>
      <c r="BK1925" t="s">
        <v>22</v>
      </c>
      <c r="BL1925" t="str">
        <f>IF(ABS(AN1925*AO1925*AP1925/1000000000/AR1925-1)&lt;0.1,"OK","NO")</f>
        <v>OK</v>
      </c>
      <c r="BN1925" s="183"/>
    </row>
    <row r="1926" spans="1:66" ht="25.5" x14ac:dyDescent="0.25">
      <c r="A1926" s="1"/>
      <c r="B1926" s="94">
        <v>1920</v>
      </c>
      <c r="C1926" s="43">
        <v>1136866</v>
      </c>
      <c r="D1926" s="45"/>
      <c r="E1926" s="36" t="s">
        <v>4411</v>
      </c>
      <c r="F1926" s="151" t="s">
        <v>21</v>
      </c>
      <c r="G1926" s="102" t="s">
        <v>2182</v>
      </c>
      <c r="H1926" s="46" t="str">
        <f>IFERROR(IFERROR(IF(SEARCH("Usystems",$E1926)&gt;0,"Usystems"),IF(SEARCH("RIIFO",$E1926)&gt;0,"RIIFO","Uponor")),"Uponor")</f>
        <v>RIIFO</v>
      </c>
      <c r="I1926" s="25" t="str">
        <f>IFERROR(MID($D1926,1,7)+0,"")</f>
        <v/>
      </c>
      <c r="J1926" s="25" t="str">
        <f>IFERROR(MID($D1926,10,7)+0,"")</f>
        <v/>
      </c>
      <c r="K1926" s="25" t="str">
        <f>IFERROR(MID($D1926,19,7)+0,"")</f>
        <v/>
      </c>
      <c r="L1926" s="25" t="str">
        <f>IFERROR(MID($D1926,28,7)+0,"")</f>
        <v/>
      </c>
      <c r="M1926" s="25" t="str">
        <f>IF(IFERROR(MID($Q1926,1,7)+0,"")&lt;1130000,IF(INDEX(C:C,MATCH(LEFT(Q1926,7)+0,I:I,0))&lt;1130000,"",INDEX(C:C,MATCH(LEFT(Q1926,7)+0,I:I,0))),IFERROR(MID($Q1926,1,7)+0,""))</f>
        <v/>
      </c>
      <c r="N1926" s="25" t="str">
        <f>IF(IFERROR(MID($Q1926,10,7)+0,"")&lt;1130000,"",IFERROR(MID($Q1926,10,7)+0,""))</f>
        <v/>
      </c>
      <c r="O1926" s="25" t="str">
        <f>IF(IFERROR(MID($Q1926,19,7)+0,"")&lt;1130000,"",IFERROR(MID($Q1926,19,7)+0,""))</f>
        <v/>
      </c>
      <c r="P1926" s="25" t="str">
        <f>IF(M1926="","",IF(N1926="",M1926,M1926&amp;", "&amp;N1926))</f>
        <v/>
      </c>
      <c r="Q1926" s="25"/>
      <c r="R1926" s="25"/>
      <c r="S1926" s="35" t="s">
        <v>4324</v>
      </c>
      <c r="T1926" s="34" t="s">
        <v>36</v>
      </c>
      <c r="U1926" s="185">
        <v>7661</v>
      </c>
      <c r="V1926" s="188">
        <v>9446</v>
      </c>
      <c r="W1926" s="189">
        <v>10373</v>
      </c>
      <c r="X1926" s="31">
        <v>11410</v>
      </c>
      <c r="Y1926" s="90">
        <f>IFERROR(ROUND(X1926/W1926-1,2),"")</f>
        <v>0.1</v>
      </c>
      <c r="Z1926" s="31">
        <f>IF(OR(S1926="VLD MLC components",S1926="VLD MLC pipes",S1926="VLD PEX components",S1926="VLD PEX pipes",S1926="VLD PHC components",S1926="VLD PHC pipes",S1926="Controls VLD"),"По запросу",X1926)</f>
        <v>11410</v>
      </c>
      <c r="AA1926" s="63">
        <f>ROUND(X1926/1.2,3)</f>
        <v>9508.3330000000005</v>
      </c>
      <c r="AB1926" s="23">
        <v>8644.1669999999995</v>
      </c>
      <c r="AC1926" s="190">
        <f>IFERROR(ROUND(AA1926/AB1926-1,2),"")</f>
        <v>0.1</v>
      </c>
      <c r="AD1926" s="25">
        <v>1.4</v>
      </c>
      <c r="AE1926" s="25">
        <v>6.6500000000000001E-4</v>
      </c>
      <c r="AF1926" s="25">
        <v>0</v>
      </c>
      <c r="AG1926" s="25" t="s">
        <v>22</v>
      </c>
      <c r="AH1926" s="25">
        <v>0</v>
      </c>
      <c r="AI1926" s="25">
        <v>0</v>
      </c>
      <c r="AJ1926" s="25" t="s">
        <v>20</v>
      </c>
      <c r="AK1926" s="42" t="s">
        <v>19</v>
      </c>
      <c r="AL1926" s="25" t="s">
        <v>20</v>
      </c>
      <c r="AM1926" s="25">
        <v>1</v>
      </c>
      <c r="AN1926" s="25">
        <v>100</v>
      </c>
      <c r="AO1926" s="25">
        <v>95</v>
      </c>
      <c r="AP1926" s="25">
        <v>70</v>
      </c>
      <c r="AQ1926" s="25">
        <v>1.4</v>
      </c>
      <c r="AR1926" s="25">
        <v>6.6500000000000001E-4</v>
      </c>
      <c r="AS1926" s="157" t="s">
        <v>22</v>
      </c>
      <c r="AT1926" s="93"/>
      <c r="AU1926" s="92"/>
      <c r="AV1926" s="91" t="s">
        <v>152</v>
      </c>
      <c r="AW1926" s="92" t="s">
        <v>152</v>
      </c>
      <c r="AX1926" s="92" t="s">
        <v>48</v>
      </c>
      <c r="AY1926" s="91" t="s">
        <v>152</v>
      </c>
      <c r="AZ1926" s="23" t="s">
        <v>24</v>
      </c>
      <c r="BA1926" s="25" t="s">
        <v>4410</v>
      </c>
      <c r="BB1926" t="s">
        <v>25</v>
      </c>
      <c r="BC1926" t="e">
        <v>#N/A</v>
      </c>
      <c r="BD1926" t="e">
        <f>IF(Z1926=BC1926,"OK")</f>
        <v>#N/A</v>
      </c>
      <c r="BE1926">
        <v>1.4</v>
      </c>
      <c r="BF1926">
        <v>2.0092500000000002E-3</v>
      </c>
      <c r="BG1926" t="s">
        <v>22</v>
      </c>
      <c r="BH1926" t="s">
        <v>22</v>
      </c>
      <c r="BI1926" t="s">
        <v>22</v>
      </c>
      <c r="BJ1926">
        <v>11.2</v>
      </c>
      <c r="BK1926" t="s">
        <v>22</v>
      </c>
      <c r="BL1926" t="str">
        <f>IF(ABS(AN1926*AO1926*AP1926/1000000000/AR1926-1)&lt;0.1,"OK","NO")</f>
        <v>OK</v>
      </c>
      <c r="BN1926" s="183"/>
    </row>
    <row r="1927" spans="1:66" ht="25.5" x14ac:dyDescent="0.25">
      <c r="A1927" s="1"/>
      <c r="B1927" s="94">
        <v>1921</v>
      </c>
      <c r="C1927" s="43">
        <v>1136867</v>
      </c>
      <c r="D1927" s="45"/>
      <c r="E1927" s="36" t="s">
        <v>4409</v>
      </c>
      <c r="F1927" s="151" t="s">
        <v>21</v>
      </c>
      <c r="G1927" s="102" t="s">
        <v>2182</v>
      </c>
      <c r="H1927" s="46" t="str">
        <f>IFERROR(IFERROR(IF(SEARCH("Usystems",$E1927)&gt;0,"Usystems"),IF(SEARCH("RIIFO",$E1927)&gt;0,"RIIFO","Uponor")),"Uponor")</f>
        <v>RIIFO</v>
      </c>
      <c r="I1927" s="25" t="str">
        <f>IFERROR(MID($D1927,1,7)+0,"")</f>
        <v/>
      </c>
      <c r="J1927" s="25" t="str">
        <f>IFERROR(MID($D1927,10,7)+0,"")</f>
        <v/>
      </c>
      <c r="K1927" s="25" t="str">
        <f>IFERROR(MID($D1927,19,7)+0,"")</f>
        <v/>
      </c>
      <c r="L1927" s="25" t="str">
        <f>IFERROR(MID($D1927,28,7)+0,"")</f>
        <v/>
      </c>
      <c r="M1927" s="25" t="str">
        <f>IF(IFERROR(MID($Q1927,1,7)+0,"")&lt;1130000,IF(INDEX(C:C,MATCH(LEFT(Q1927,7)+0,I:I,0))&lt;1130000,"",INDEX(C:C,MATCH(LEFT(Q1927,7)+0,I:I,0))),IFERROR(MID($Q1927,1,7)+0,""))</f>
        <v/>
      </c>
      <c r="N1927" s="25" t="str">
        <f>IF(IFERROR(MID($Q1927,10,7)+0,"")&lt;1130000,"",IFERROR(MID($Q1927,10,7)+0,""))</f>
        <v/>
      </c>
      <c r="O1927" s="25" t="str">
        <f>IF(IFERROR(MID($Q1927,19,7)+0,"")&lt;1130000,"",IFERROR(MID($Q1927,19,7)+0,""))</f>
        <v/>
      </c>
      <c r="P1927" s="25" t="str">
        <f>IF(M1927="","",IF(N1927="",M1927,M1927&amp;", "&amp;N1927))</f>
        <v/>
      </c>
      <c r="Q1927" s="25"/>
      <c r="R1927" s="25"/>
      <c r="S1927" s="35" t="s">
        <v>4324</v>
      </c>
      <c r="T1927" s="34" t="s">
        <v>36</v>
      </c>
      <c r="U1927" s="185">
        <v>9636</v>
      </c>
      <c r="V1927" s="188">
        <v>11880</v>
      </c>
      <c r="W1927" s="189">
        <v>16572</v>
      </c>
      <c r="X1927" s="31">
        <v>18229</v>
      </c>
      <c r="Y1927" s="90">
        <f>IFERROR(ROUND(X1927/W1927-1,2),"")</f>
        <v>0.1</v>
      </c>
      <c r="Z1927" s="31">
        <f>IF(OR(S1927="VLD MLC components",S1927="VLD MLC pipes",S1927="VLD PEX components",S1927="VLD PEX pipes",S1927="VLD PHC components",S1927="VLD PHC pipes",S1927="Controls VLD"),"По запросу",X1927)</f>
        <v>18229</v>
      </c>
      <c r="AA1927" s="63">
        <f>ROUND(X1927/1.2,3)</f>
        <v>15190.833000000001</v>
      </c>
      <c r="AB1927" s="23">
        <v>13810</v>
      </c>
      <c r="AC1927" s="190">
        <f>IFERROR(ROUND(AA1927/AB1927-1,2),"")</f>
        <v>0.1</v>
      </c>
      <c r="AD1927" s="25">
        <v>1.8280000000000001</v>
      </c>
      <c r="AE1927" s="25">
        <v>5.3580000000000008E-3</v>
      </c>
      <c r="AF1927" s="25">
        <v>0</v>
      </c>
      <c r="AG1927" s="25" t="s">
        <v>22</v>
      </c>
      <c r="AH1927" s="25">
        <v>0</v>
      </c>
      <c r="AI1927" s="25">
        <v>0</v>
      </c>
      <c r="AJ1927" s="25" t="s">
        <v>20</v>
      </c>
      <c r="AK1927" s="42" t="s">
        <v>19</v>
      </c>
      <c r="AL1927" s="25" t="s">
        <v>20</v>
      </c>
      <c r="AM1927" s="25">
        <v>3</v>
      </c>
      <c r="AN1927" s="25"/>
      <c r="AO1927" s="25"/>
      <c r="AP1927" s="25"/>
      <c r="AQ1927" s="25">
        <v>5.484</v>
      </c>
      <c r="AR1927" s="25"/>
      <c r="AS1927" s="157" t="s">
        <v>22</v>
      </c>
      <c r="AT1927" s="93"/>
      <c r="AU1927" s="92"/>
      <c r="AV1927" s="91" t="s">
        <v>152</v>
      </c>
      <c r="AW1927" s="92" t="s">
        <v>152</v>
      </c>
      <c r="AX1927" s="92" t="s">
        <v>48</v>
      </c>
      <c r="AY1927" s="91" t="s">
        <v>152</v>
      </c>
      <c r="AZ1927" s="23" t="s">
        <v>24</v>
      </c>
      <c r="BA1927" s="25" t="s">
        <v>4408</v>
      </c>
      <c r="BB1927" t="s">
        <v>48</v>
      </c>
      <c r="BC1927" t="e">
        <v>#N/A</v>
      </c>
      <c r="BD1927" t="e">
        <f>IF(Z1927=BC1927,"OK")</f>
        <v>#N/A</v>
      </c>
      <c r="BE1927">
        <v>1.8280000000000001</v>
      </c>
      <c r="BF1927">
        <v>5.3580000000000008E-3</v>
      </c>
      <c r="BG1927" t="s">
        <v>22</v>
      </c>
      <c r="BH1927" t="s">
        <v>22</v>
      </c>
      <c r="BI1927" t="s">
        <v>22</v>
      </c>
      <c r="BJ1927">
        <v>5.484</v>
      </c>
      <c r="BK1927" t="s">
        <v>22</v>
      </c>
      <c r="BL1927" t="e">
        <f>IF(ABS(AN1927*AO1927*AP1927/1000000000/AR1927-1)&lt;0.1,"OK","NO")</f>
        <v>#DIV/0!</v>
      </c>
      <c r="BN1927" s="183"/>
    </row>
    <row r="1928" spans="1:66" ht="25.5" x14ac:dyDescent="0.25">
      <c r="A1928" s="1"/>
      <c r="B1928" s="94">
        <v>1922</v>
      </c>
      <c r="C1928" s="43">
        <v>1136868</v>
      </c>
      <c r="D1928" s="45"/>
      <c r="E1928" s="36" t="s">
        <v>4407</v>
      </c>
      <c r="F1928" s="151" t="s">
        <v>21</v>
      </c>
      <c r="G1928" s="102" t="s">
        <v>2182</v>
      </c>
      <c r="H1928" s="46" t="str">
        <f>IFERROR(IFERROR(IF(SEARCH("Usystems",$E1928)&gt;0,"Usystems"),IF(SEARCH("RIIFO",$E1928)&gt;0,"RIIFO","Uponor")),"Uponor")</f>
        <v>RIIFO</v>
      </c>
      <c r="I1928" s="25" t="str">
        <f>IFERROR(MID($D1928,1,7)+0,"")</f>
        <v/>
      </c>
      <c r="J1928" s="25" t="str">
        <f>IFERROR(MID($D1928,10,7)+0,"")</f>
        <v/>
      </c>
      <c r="K1928" s="25" t="str">
        <f>IFERROR(MID($D1928,19,7)+0,"")</f>
        <v/>
      </c>
      <c r="L1928" s="25" t="str">
        <f>IFERROR(MID($D1928,28,7)+0,"")</f>
        <v/>
      </c>
      <c r="M1928" s="25" t="str">
        <f>IF(IFERROR(MID($Q1928,1,7)+0,"")&lt;1130000,IF(INDEX(C:C,MATCH(LEFT(Q1928,7)+0,I:I,0))&lt;1130000,"",INDEX(C:C,MATCH(LEFT(Q1928,7)+0,I:I,0))),IFERROR(MID($Q1928,1,7)+0,""))</f>
        <v/>
      </c>
      <c r="N1928" s="25" t="str">
        <f>IF(IFERROR(MID($Q1928,10,7)+0,"")&lt;1130000,"",IFERROR(MID($Q1928,10,7)+0,""))</f>
        <v/>
      </c>
      <c r="O1928" s="25" t="str">
        <f>IF(IFERROR(MID($Q1928,19,7)+0,"")&lt;1130000,"",IFERROR(MID($Q1928,19,7)+0,""))</f>
        <v/>
      </c>
      <c r="P1928" s="25" t="str">
        <f>IF(M1928="","",IF(N1928="",M1928,M1928&amp;", "&amp;N1928))</f>
        <v/>
      </c>
      <c r="Q1928" s="25"/>
      <c r="R1928" s="25"/>
      <c r="S1928" s="35" t="s">
        <v>4324</v>
      </c>
      <c r="T1928" s="34" t="s">
        <v>36</v>
      </c>
      <c r="U1928" s="185">
        <v>9951</v>
      </c>
      <c r="V1928" s="188">
        <v>12269</v>
      </c>
      <c r="W1928" s="189">
        <v>17715</v>
      </c>
      <c r="X1928" s="31">
        <v>19487</v>
      </c>
      <c r="Y1928" s="90">
        <f>IFERROR(ROUND(X1928/W1928-1,2),"")</f>
        <v>0.1</v>
      </c>
      <c r="Z1928" s="31">
        <f>IF(OR(S1928="VLD MLC components",S1928="VLD MLC pipes",S1928="VLD PEX components",S1928="VLD PEX pipes",S1928="VLD PHC components",S1928="VLD PHC pipes",S1928="Controls VLD"),"По запросу",X1928)</f>
        <v>19487</v>
      </c>
      <c r="AA1928" s="63">
        <f>ROUND(X1928/1.2,3)</f>
        <v>16239.166999999999</v>
      </c>
      <c r="AB1928" s="23">
        <v>14762.5</v>
      </c>
      <c r="AC1928" s="190">
        <f>IFERROR(ROUND(AA1928/AB1928-1,2),"")</f>
        <v>0.1</v>
      </c>
      <c r="AD1928" s="25">
        <v>1.881</v>
      </c>
      <c r="AE1928" s="25">
        <v>5.3580000000000008E-3</v>
      </c>
      <c r="AF1928" s="25">
        <v>0</v>
      </c>
      <c r="AG1928" s="25" t="s">
        <v>22</v>
      </c>
      <c r="AH1928" s="25">
        <v>0</v>
      </c>
      <c r="AI1928" s="25">
        <v>0</v>
      </c>
      <c r="AJ1928" s="25" t="s">
        <v>20</v>
      </c>
      <c r="AK1928" s="42" t="s">
        <v>19</v>
      </c>
      <c r="AL1928" s="25" t="s">
        <v>20</v>
      </c>
      <c r="AM1928" s="25">
        <v>3</v>
      </c>
      <c r="AN1928" s="25"/>
      <c r="AO1928" s="25"/>
      <c r="AP1928" s="25"/>
      <c r="AQ1928" s="25">
        <v>5.6429999999999998</v>
      </c>
      <c r="AR1928" s="25"/>
      <c r="AS1928" s="157" t="s">
        <v>22</v>
      </c>
      <c r="AT1928" s="93"/>
      <c r="AU1928" s="92"/>
      <c r="AV1928" s="91" t="s">
        <v>152</v>
      </c>
      <c r="AW1928" s="92" t="s">
        <v>152</v>
      </c>
      <c r="AX1928" s="92" t="s">
        <v>48</v>
      </c>
      <c r="AY1928" s="91" t="s">
        <v>152</v>
      </c>
      <c r="AZ1928" s="23" t="s">
        <v>24</v>
      </c>
      <c r="BA1928" s="25" t="s">
        <v>4406</v>
      </c>
      <c r="BB1928" t="s">
        <v>48</v>
      </c>
      <c r="BC1928" t="e">
        <v>#N/A</v>
      </c>
      <c r="BD1928" t="e">
        <f>IF(Z1928=BC1928,"OK")</f>
        <v>#N/A</v>
      </c>
      <c r="BE1928">
        <v>1.881</v>
      </c>
      <c r="BF1928">
        <v>5.3580000000000008E-3</v>
      </c>
      <c r="BG1928" t="s">
        <v>22</v>
      </c>
      <c r="BH1928" t="s">
        <v>22</v>
      </c>
      <c r="BI1928" t="s">
        <v>22</v>
      </c>
      <c r="BJ1928">
        <v>5.6429999999999998</v>
      </c>
      <c r="BK1928" t="s">
        <v>22</v>
      </c>
      <c r="BL1928" t="e">
        <f>IF(ABS(AN1928*AO1928*AP1928/1000000000/AR1928-1)&lt;0.1,"OK","NO")</f>
        <v>#DIV/0!</v>
      </c>
      <c r="BN1928" s="183"/>
    </row>
    <row r="1929" spans="1:66" ht="25.5" x14ac:dyDescent="0.25">
      <c r="A1929" s="1"/>
      <c r="B1929" s="94">
        <v>1923</v>
      </c>
      <c r="C1929" s="43">
        <v>1136869</v>
      </c>
      <c r="D1929" s="45"/>
      <c r="E1929" s="36" t="s">
        <v>4405</v>
      </c>
      <c r="F1929" s="151" t="s">
        <v>21</v>
      </c>
      <c r="G1929" s="102" t="s">
        <v>2182</v>
      </c>
      <c r="H1929" s="46" t="str">
        <f>IFERROR(IFERROR(IF(SEARCH("Usystems",$E1929)&gt;0,"Usystems"),IF(SEARCH("RIIFO",$E1929)&gt;0,"RIIFO","Uponor")),"Uponor")</f>
        <v>RIIFO</v>
      </c>
      <c r="I1929" s="25" t="str">
        <f>IFERROR(MID($D1929,1,7)+0,"")</f>
        <v/>
      </c>
      <c r="J1929" s="25" t="str">
        <f>IFERROR(MID($D1929,10,7)+0,"")</f>
        <v/>
      </c>
      <c r="K1929" s="25" t="str">
        <f>IFERROR(MID($D1929,19,7)+0,"")</f>
        <v/>
      </c>
      <c r="L1929" s="25" t="str">
        <f>IFERROR(MID($D1929,28,7)+0,"")</f>
        <v/>
      </c>
      <c r="M1929" s="25" t="str">
        <f>IF(IFERROR(MID($Q1929,1,7)+0,"")&lt;1130000,IF(INDEX(C:C,MATCH(LEFT(Q1929,7)+0,I:I,0))&lt;1130000,"",INDEX(C:C,MATCH(LEFT(Q1929,7)+0,I:I,0))),IFERROR(MID($Q1929,1,7)+0,""))</f>
        <v/>
      </c>
      <c r="N1929" s="25" t="str">
        <f>IF(IFERROR(MID($Q1929,10,7)+0,"")&lt;1130000,"",IFERROR(MID($Q1929,10,7)+0,""))</f>
        <v/>
      </c>
      <c r="O1929" s="25" t="str">
        <f>IF(IFERROR(MID($Q1929,19,7)+0,"")&lt;1130000,"",IFERROR(MID($Q1929,19,7)+0,""))</f>
        <v/>
      </c>
      <c r="P1929" s="25" t="str">
        <f>IF(M1929="","",IF(N1929="",M1929,M1929&amp;", "&amp;N1929))</f>
        <v/>
      </c>
      <c r="Q1929" s="25"/>
      <c r="R1929" s="25"/>
      <c r="S1929" s="35" t="s">
        <v>4324</v>
      </c>
      <c r="T1929" s="34" t="s">
        <v>36</v>
      </c>
      <c r="U1929" s="185">
        <v>11353</v>
      </c>
      <c r="V1929" s="188">
        <v>13997</v>
      </c>
      <c r="W1929" s="189">
        <v>21143</v>
      </c>
      <c r="X1929" s="31">
        <v>23257</v>
      </c>
      <c r="Y1929" s="90">
        <f>IFERROR(ROUND(X1929/W1929-1,2),"")</f>
        <v>0.1</v>
      </c>
      <c r="Z1929" s="31">
        <f>IF(OR(S1929="VLD MLC components",S1929="VLD MLC pipes",S1929="VLD PEX components",S1929="VLD PEX pipes",S1929="VLD PHC components",S1929="VLD PHC pipes",S1929="Controls VLD"),"По запросу",X1929)</f>
        <v>23257</v>
      </c>
      <c r="AA1929" s="63">
        <f>ROUND(X1929/1.2,3)</f>
        <v>19380.832999999999</v>
      </c>
      <c r="AB1929" s="23">
        <v>17619.167000000001</v>
      </c>
      <c r="AC1929" s="190">
        <f>IFERROR(ROUND(AA1929/AB1929-1,2),"")</f>
        <v>0.1</v>
      </c>
      <c r="AD1929" s="25">
        <v>2.0299999999999998</v>
      </c>
      <c r="AE1929" s="25">
        <v>4.0185000000000004E-3</v>
      </c>
      <c r="AF1929" s="25">
        <v>0</v>
      </c>
      <c r="AG1929" s="25" t="s">
        <v>22</v>
      </c>
      <c r="AH1929" s="25">
        <v>0</v>
      </c>
      <c r="AI1929" s="25">
        <v>0</v>
      </c>
      <c r="AJ1929" s="25" t="s">
        <v>20</v>
      </c>
      <c r="AK1929" s="42" t="s">
        <v>19</v>
      </c>
      <c r="AL1929" s="25" t="s">
        <v>20</v>
      </c>
      <c r="AM1929" s="25">
        <v>4</v>
      </c>
      <c r="AN1929" s="25"/>
      <c r="AO1929" s="25"/>
      <c r="AP1929" s="25"/>
      <c r="AQ1929" s="25">
        <v>8.1199999999999992</v>
      </c>
      <c r="AR1929" s="25"/>
      <c r="AS1929" s="157" t="s">
        <v>22</v>
      </c>
      <c r="AT1929" s="93"/>
      <c r="AU1929" s="92"/>
      <c r="AV1929" s="91" t="s">
        <v>152</v>
      </c>
      <c r="AW1929" s="92" t="s">
        <v>152</v>
      </c>
      <c r="AX1929" s="92" t="s">
        <v>48</v>
      </c>
      <c r="AY1929" s="91" t="s">
        <v>152</v>
      </c>
      <c r="AZ1929" s="23" t="s">
        <v>24</v>
      </c>
      <c r="BA1929" s="25" t="s">
        <v>4404</v>
      </c>
      <c r="BB1929" t="s">
        <v>48</v>
      </c>
      <c r="BC1929" t="e">
        <v>#N/A</v>
      </c>
      <c r="BD1929" t="e">
        <f>IF(Z1929=BC1929,"OK")</f>
        <v>#N/A</v>
      </c>
      <c r="BE1929">
        <v>2.0299999999999998</v>
      </c>
      <c r="BF1929">
        <v>4.0185000000000004E-3</v>
      </c>
      <c r="BG1929" t="s">
        <v>22</v>
      </c>
      <c r="BH1929" t="s">
        <v>22</v>
      </c>
      <c r="BI1929" t="s">
        <v>22</v>
      </c>
      <c r="BJ1929">
        <v>8.1199999999999992</v>
      </c>
      <c r="BK1929" t="s">
        <v>22</v>
      </c>
      <c r="BL1929" t="e">
        <f>IF(ABS(AN1929*AO1929*AP1929/1000000000/AR1929-1)&lt;0.1,"OK","NO")</f>
        <v>#DIV/0!</v>
      </c>
      <c r="BN1929" s="183"/>
    </row>
    <row r="1930" spans="1:66" ht="25.5" x14ac:dyDescent="0.25">
      <c r="A1930" s="1"/>
      <c r="B1930" s="94">
        <v>1924</v>
      </c>
      <c r="C1930" s="43">
        <v>1136870</v>
      </c>
      <c r="D1930" s="45"/>
      <c r="E1930" s="36" t="s">
        <v>4403</v>
      </c>
      <c r="F1930" s="151" t="s">
        <v>21</v>
      </c>
      <c r="G1930" s="102" t="s">
        <v>2182</v>
      </c>
      <c r="H1930" s="46" t="str">
        <f>IFERROR(IFERROR(IF(SEARCH("Usystems",$E1930)&gt;0,"Usystems"),IF(SEARCH("RIIFO",$E1930)&gt;0,"RIIFO","Uponor")),"Uponor")</f>
        <v>RIIFO</v>
      </c>
      <c r="I1930" s="25" t="str">
        <f>IFERROR(MID($D1930,1,7)+0,"")</f>
        <v/>
      </c>
      <c r="J1930" s="25" t="str">
        <f>IFERROR(MID($D1930,10,7)+0,"")</f>
        <v/>
      </c>
      <c r="K1930" s="25" t="str">
        <f>IFERROR(MID($D1930,19,7)+0,"")</f>
        <v/>
      </c>
      <c r="L1930" s="25" t="str">
        <f>IFERROR(MID($D1930,28,7)+0,"")</f>
        <v/>
      </c>
      <c r="M1930" s="25" t="str">
        <f>IF(IFERROR(MID($Q1930,1,7)+0,"")&lt;1130000,IF(INDEX(C:C,MATCH(LEFT(Q1930,7)+0,I:I,0))&lt;1130000,"",INDEX(C:C,MATCH(LEFT(Q1930,7)+0,I:I,0))),IFERROR(MID($Q1930,1,7)+0,""))</f>
        <v/>
      </c>
      <c r="N1930" s="25" t="str">
        <f>IF(IFERROR(MID($Q1930,10,7)+0,"")&lt;1130000,"",IFERROR(MID($Q1930,10,7)+0,""))</f>
        <v/>
      </c>
      <c r="O1930" s="25" t="str">
        <f>IF(IFERROR(MID($Q1930,19,7)+0,"")&lt;1130000,"",IFERROR(MID($Q1930,19,7)+0,""))</f>
        <v/>
      </c>
      <c r="P1930" s="25" t="str">
        <f>IF(M1930="","",IF(N1930="",M1930,M1930&amp;", "&amp;N1930))</f>
        <v/>
      </c>
      <c r="Q1930" s="25"/>
      <c r="R1930" s="25"/>
      <c r="S1930" s="35" t="s">
        <v>4324</v>
      </c>
      <c r="T1930" s="34" t="s">
        <v>36</v>
      </c>
      <c r="U1930" s="185">
        <v>3634</v>
      </c>
      <c r="V1930" s="188">
        <v>4480</v>
      </c>
      <c r="W1930" s="189">
        <v>4881</v>
      </c>
      <c r="X1930" s="31">
        <v>5369</v>
      </c>
      <c r="Y1930" s="90">
        <f>IFERROR(ROUND(X1930/W1930-1,2),"")</f>
        <v>0.1</v>
      </c>
      <c r="Z1930" s="31">
        <f>IF(OR(S1930="VLD MLC components",S1930="VLD MLC pipes",S1930="VLD PEX components",S1930="VLD PEX pipes",S1930="VLD PHC components",S1930="VLD PHC pipes",S1930="Controls VLD"),"По запросу",X1930)</f>
        <v>5369</v>
      </c>
      <c r="AA1930" s="63">
        <f>ROUND(X1930/1.2,3)</f>
        <v>4474.1670000000004</v>
      </c>
      <c r="AB1930" s="23">
        <v>4067.5</v>
      </c>
      <c r="AC1930" s="190">
        <f>IFERROR(ROUND(AA1930/AB1930-1,2),"")</f>
        <v>0.1</v>
      </c>
      <c r="AD1930" s="25">
        <v>0.61299999999999999</v>
      </c>
      <c r="AE1930" s="25">
        <v>2.9575000000000001E-4</v>
      </c>
      <c r="AF1930" s="25">
        <v>0</v>
      </c>
      <c r="AG1930" s="25">
        <v>12</v>
      </c>
      <c r="AH1930" s="25">
        <v>12</v>
      </c>
      <c r="AI1930" s="25">
        <v>12</v>
      </c>
      <c r="AJ1930" s="25" t="s">
        <v>20</v>
      </c>
      <c r="AK1930" s="42" t="s">
        <v>19</v>
      </c>
      <c r="AL1930" s="25" t="s">
        <v>20</v>
      </c>
      <c r="AM1930" s="25">
        <v>1</v>
      </c>
      <c r="AN1930" s="25">
        <v>70</v>
      </c>
      <c r="AO1930" s="25">
        <v>65</v>
      </c>
      <c r="AP1930" s="25">
        <v>65</v>
      </c>
      <c r="AQ1930" s="25">
        <v>0.61299999999999999</v>
      </c>
      <c r="AR1930" s="25">
        <v>2.9575000000000001E-4</v>
      </c>
      <c r="AS1930" s="157">
        <v>0</v>
      </c>
      <c r="AT1930" s="93"/>
      <c r="AU1930" s="92"/>
      <c r="AV1930" s="91" t="s">
        <v>152</v>
      </c>
      <c r="AW1930" s="92" t="s">
        <v>152</v>
      </c>
      <c r="AX1930" s="92" t="s">
        <v>48</v>
      </c>
      <c r="AY1930" s="91" t="s">
        <v>152</v>
      </c>
      <c r="AZ1930" s="23" t="s">
        <v>24</v>
      </c>
      <c r="BA1930" s="25" t="s">
        <v>4402</v>
      </c>
      <c r="BB1930" t="s">
        <v>25</v>
      </c>
      <c r="BC1930" t="e">
        <v>#N/A</v>
      </c>
      <c r="BD1930" t="e">
        <f>IF(Z1930=BC1930,"OK")</f>
        <v>#N/A</v>
      </c>
      <c r="BE1930">
        <v>0.61299999999999999</v>
      </c>
      <c r="BF1930">
        <v>6.697500000000001E-4</v>
      </c>
      <c r="BG1930" t="s">
        <v>22</v>
      </c>
      <c r="BH1930" t="s">
        <v>22</v>
      </c>
      <c r="BI1930" t="s">
        <v>22</v>
      </c>
      <c r="BJ1930">
        <v>14.712</v>
      </c>
      <c r="BK1930" t="s">
        <v>22</v>
      </c>
      <c r="BL1930" t="str">
        <f>IF(ABS(AN1930*AO1930*AP1930/1000000000/AR1930-1)&lt;0.1,"OK","NO")</f>
        <v>OK</v>
      </c>
      <c r="BN1930" s="183"/>
    </row>
    <row r="1931" spans="1:66" ht="25.5" x14ac:dyDescent="0.25">
      <c r="A1931" s="1"/>
      <c r="B1931" s="94">
        <v>1925</v>
      </c>
      <c r="C1931" s="43">
        <v>1136871</v>
      </c>
      <c r="D1931" s="45"/>
      <c r="E1931" s="36" t="s">
        <v>4401</v>
      </c>
      <c r="F1931" s="151" t="s">
        <v>21</v>
      </c>
      <c r="G1931" s="102" t="s">
        <v>2182</v>
      </c>
      <c r="H1931" s="46" t="str">
        <f>IFERROR(IFERROR(IF(SEARCH("Usystems",$E1931)&gt;0,"Usystems"),IF(SEARCH("RIIFO",$E1931)&gt;0,"RIIFO","Uponor")),"Uponor")</f>
        <v>RIIFO</v>
      </c>
      <c r="I1931" s="25" t="str">
        <f>IFERROR(MID($D1931,1,7)+0,"")</f>
        <v/>
      </c>
      <c r="J1931" s="25" t="str">
        <f>IFERROR(MID($D1931,10,7)+0,"")</f>
        <v/>
      </c>
      <c r="K1931" s="25" t="str">
        <f>IFERROR(MID($D1931,19,7)+0,"")</f>
        <v/>
      </c>
      <c r="L1931" s="25" t="str">
        <f>IFERROR(MID($D1931,28,7)+0,"")</f>
        <v/>
      </c>
      <c r="M1931" s="25" t="str">
        <f>IF(IFERROR(MID($Q1931,1,7)+0,"")&lt;1130000,IF(INDEX(C:C,MATCH(LEFT(Q1931,7)+0,I:I,0))&lt;1130000,"",INDEX(C:C,MATCH(LEFT(Q1931,7)+0,I:I,0))),IFERROR(MID($Q1931,1,7)+0,""))</f>
        <v/>
      </c>
      <c r="N1931" s="25" t="str">
        <f>IF(IFERROR(MID($Q1931,10,7)+0,"")&lt;1130000,"",IFERROR(MID($Q1931,10,7)+0,""))</f>
        <v/>
      </c>
      <c r="O1931" s="25" t="str">
        <f>IF(IFERROR(MID($Q1931,19,7)+0,"")&lt;1130000,"",IFERROR(MID($Q1931,19,7)+0,""))</f>
        <v/>
      </c>
      <c r="P1931" s="25" t="str">
        <f>IF(M1931="","",IF(N1931="",M1931,M1931&amp;", "&amp;N1931))</f>
        <v/>
      </c>
      <c r="Q1931" s="25"/>
      <c r="R1931" s="25"/>
      <c r="S1931" s="35" t="s">
        <v>4324</v>
      </c>
      <c r="T1931" s="34" t="s">
        <v>36</v>
      </c>
      <c r="U1931" s="185">
        <v>8793</v>
      </c>
      <c r="V1931" s="188">
        <v>10841</v>
      </c>
      <c r="W1931" s="189">
        <v>16001</v>
      </c>
      <c r="X1931" s="31">
        <v>17601</v>
      </c>
      <c r="Y1931" s="90">
        <f>IFERROR(ROUND(X1931/W1931-1,2),"")</f>
        <v>0.1</v>
      </c>
      <c r="Z1931" s="31">
        <f>IF(OR(S1931="VLD MLC components",S1931="VLD MLC pipes",S1931="VLD PEX components",S1931="VLD PEX pipes",S1931="VLD PHC components",S1931="VLD PHC pipes",S1931="Controls VLD"),"По запросу",X1931)</f>
        <v>17601</v>
      </c>
      <c r="AA1931" s="63">
        <f>ROUND(X1931/1.2,3)</f>
        <v>14667.5</v>
      </c>
      <c r="AB1931" s="23">
        <v>13334.166999999999</v>
      </c>
      <c r="AC1931" s="190">
        <f>IFERROR(ROUND(AA1931/AB1931-1,2),"")</f>
        <v>0.1</v>
      </c>
      <c r="AD1931" s="25">
        <v>1.659</v>
      </c>
      <c r="AE1931" s="25">
        <v>2.6790000000000004E-3</v>
      </c>
      <c r="AF1931" s="25">
        <v>0</v>
      </c>
      <c r="AG1931" s="25" t="s">
        <v>22</v>
      </c>
      <c r="AH1931" s="25">
        <v>0</v>
      </c>
      <c r="AI1931" s="25">
        <v>0</v>
      </c>
      <c r="AJ1931" s="25" t="s">
        <v>20</v>
      </c>
      <c r="AK1931" s="42" t="s">
        <v>19</v>
      </c>
      <c r="AL1931" s="25" t="s">
        <v>20</v>
      </c>
      <c r="AM1931" s="25">
        <v>6</v>
      </c>
      <c r="AN1931" s="25" t="s">
        <v>22</v>
      </c>
      <c r="AO1931" s="25" t="s">
        <v>22</v>
      </c>
      <c r="AP1931" s="25" t="s">
        <v>22</v>
      </c>
      <c r="AQ1931" s="25">
        <v>9.9540000000000006</v>
      </c>
      <c r="AR1931" s="25"/>
      <c r="AS1931" s="157" t="s">
        <v>22</v>
      </c>
      <c r="AT1931" s="93"/>
      <c r="AU1931" s="92"/>
      <c r="AV1931" s="91" t="s">
        <v>152</v>
      </c>
      <c r="AW1931" s="92" t="s">
        <v>152</v>
      </c>
      <c r="AX1931" s="92" t="s">
        <v>48</v>
      </c>
      <c r="AY1931" s="91" t="s">
        <v>152</v>
      </c>
      <c r="AZ1931" s="23" t="s">
        <v>24</v>
      </c>
      <c r="BA1931" s="25" t="s">
        <v>4400</v>
      </c>
      <c r="BB1931" t="s">
        <v>25</v>
      </c>
      <c r="BC1931" t="e">
        <v>#N/A</v>
      </c>
      <c r="BD1931" t="e">
        <f>IF(Z1931=BC1931,"OK")</f>
        <v>#N/A</v>
      </c>
      <c r="BE1931">
        <v>1.659</v>
      </c>
      <c r="BF1931">
        <v>2.6790000000000004E-3</v>
      </c>
      <c r="BG1931" t="s">
        <v>22</v>
      </c>
      <c r="BH1931" t="s">
        <v>22</v>
      </c>
      <c r="BI1931" t="s">
        <v>22</v>
      </c>
      <c r="BJ1931">
        <v>9.9540000000000006</v>
      </c>
      <c r="BK1931" t="s">
        <v>22</v>
      </c>
      <c r="BL1931" t="e">
        <f>IF(ABS(AN1931*AO1931*AP1931/1000000000/AR1931-1)&lt;0.1,"OK","NO")</f>
        <v>#VALUE!</v>
      </c>
      <c r="BN1931" s="183"/>
    </row>
    <row r="1932" spans="1:66" ht="25.5" x14ac:dyDescent="0.25">
      <c r="A1932" s="1"/>
      <c r="B1932" s="94">
        <v>1926</v>
      </c>
      <c r="C1932" s="43">
        <v>1136872</v>
      </c>
      <c r="D1932" s="45"/>
      <c r="E1932" s="36" t="s">
        <v>4399</v>
      </c>
      <c r="F1932" s="151" t="s">
        <v>21</v>
      </c>
      <c r="G1932" s="102" t="s">
        <v>2182</v>
      </c>
      <c r="H1932" s="46" t="str">
        <f>IFERROR(IFERROR(IF(SEARCH("Usystems",$E1932)&gt;0,"Usystems"),IF(SEARCH("RIIFO",$E1932)&gt;0,"RIIFO","Uponor")),"Uponor")</f>
        <v>RIIFO</v>
      </c>
      <c r="I1932" s="25" t="str">
        <f>IFERROR(MID($D1932,1,7)+0,"")</f>
        <v/>
      </c>
      <c r="J1932" s="25" t="str">
        <f>IFERROR(MID($D1932,10,7)+0,"")</f>
        <v/>
      </c>
      <c r="K1932" s="25" t="str">
        <f>IFERROR(MID($D1932,19,7)+0,"")</f>
        <v/>
      </c>
      <c r="L1932" s="25" t="str">
        <f>IFERROR(MID($D1932,28,7)+0,"")</f>
        <v/>
      </c>
      <c r="M1932" s="25" t="str">
        <f>IF(IFERROR(MID($Q1932,1,7)+0,"")&lt;1130000,IF(INDEX(C:C,MATCH(LEFT(Q1932,7)+0,I:I,0))&lt;1130000,"",INDEX(C:C,MATCH(LEFT(Q1932,7)+0,I:I,0))),IFERROR(MID($Q1932,1,7)+0,""))</f>
        <v/>
      </c>
      <c r="N1932" s="25" t="str">
        <f>IF(IFERROR(MID($Q1932,10,7)+0,"")&lt;1130000,"",IFERROR(MID($Q1932,10,7)+0,""))</f>
        <v/>
      </c>
      <c r="O1932" s="25" t="str">
        <f>IF(IFERROR(MID($Q1932,19,7)+0,"")&lt;1130000,"",IFERROR(MID($Q1932,19,7)+0,""))</f>
        <v/>
      </c>
      <c r="P1932" s="25" t="str">
        <f>IF(M1932="","",IF(N1932="",M1932,M1932&amp;", "&amp;N1932))</f>
        <v/>
      </c>
      <c r="Q1932" s="25"/>
      <c r="R1932" s="25"/>
      <c r="S1932" s="35" t="s">
        <v>4324</v>
      </c>
      <c r="T1932" s="34" t="s">
        <v>36</v>
      </c>
      <c r="U1932" s="185">
        <v>3513</v>
      </c>
      <c r="V1932" s="188">
        <v>4332</v>
      </c>
      <c r="W1932" s="189">
        <v>4717</v>
      </c>
      <c r="X1932" s="31">
        <v>5189</v>
      </c>
      <c r="Y1932" s="90">
        <f>IFERROR(ROUND(X1932/W1932-1,2),"")</f>
        <v>0.1</v>
      </c>
      <c r="Z1932" s="31">
        <f>IF(OR(S1932="VLD MLC components",S1932="VLD MLC pipes",S1932="VLD PEX components",S1932="VLD PEX pipes",S1932="VLD PHC components",S1932="VLD PHC pipes",S1932="Controls VLD"),"По запросу",X1932)</f>
        <v>5189</v>
      </c>
      <c r="AA1932" s="63">
        <f>ROUND(X1932/1.2,3)</f>
        <v>4324.1670000000004</v>
      </c>
      <c r="AB1932" s="23">
        <v>3930.8330000000001</v>
      </c>
      <c r="AC1932" s="190">
        <f>IFERROR(ROUND(AA1932/AB1932-1,2),"")</f>
        <v>0.1</v>
      </c>
      <c r="AD1932" s="25">
        <v>9.0449999999999999</v>
      </c>
      <c r="AE1932" s="25">
        <v>1.0716E-3</v>
      </c>
      <c r="AF1932" s="25">
        <v>0</v>
      </c>
      <c r="AG1932" s="25" t="s">
        <v>22</v>
      </c>
      <c r="AH1932" s="25">
        <v>0</v>
      </c>
      <c r="AI1932" s="25">
        <v>0</v>
      </c>
      <c r="AJ1932" s="25" t="s">
        <v>20</v>
      </c>
      <c r="AK1932" s="42" t="s">
        <v>19</v>
      </c>
      <c r="AL1932" s="25" t="s">
        <v>20</v>
      </c>
      <c r="AM1932" s="25">
        <v>15</v>
      </c>
      <c r="AN1932" s="25" t="s">
        <v>22</v>
      </c>
      <c r="AO1932" s="25" t="s">
        <v>22</v>
      </c>
      <c r="AP1932" s="25" t="s">
        <v>22</v>
      </c>
      <c r="AQ1932" s="25">
        <v>135.67500000000001</v>
      </c>
      <c r="AR1932" s="25"/>
      <c r="AS1932" s="157" t="s">
        <v>22</v>
      </c>
      <c r="AT1932" s="93"/>
      <c r="AU1932" s="92"/>
      <c r="AV1932" s="91" t="s">
        <v>152</v>
      </c>
      <c r="AW1932" s="92" t="s">
        <v>152</v>
      </c>
      <c r="AX1932" s="92" t="s">
        <v>48</v>
      </c>
      <c r="AY1932" s="91" t="s">
        <v>152</v>
      </c>
      <c r="AZ1932" s="23" t="s">
        <v>24</v>
      </c>
      <c r="BA1932" s="25" t="s">
        <v>4398</v>
      </c>
      <c r="BB1932" t="s">
        <v>25</v>
      </c>
      <c r="BC1932" t="e">
        <v>#N/A</v>
      </c>
      <c r="BD1932" t="e">
        <f>IF(Z1932=BC1932,"OK")</f>
        <v>#N/A</v>
      </c>
      <c r="BE1932">
        <v>9.0449999999999999</v>
      </c>
      <c r="BF1932">
        <v>1.0716E-3</v>
      </c>
      <c r="BG1932" t="s">
        <v>22</v>
      </c>
      <c r="BH1932" t="s">
        <v>22</v>
      </c>
      <c r="BI1932" t="s">
        <v>22</v>
      </c>
      <c r="BJ1932">
        <v>135.67500000000001</v>
      </c>
      <c r="BK1932" t="s">
        <v>22</v>
      </c>
      <c r="BL1932" t="e">
        <f>IF(ABS(AN1932*AO1932*AP1932/1000000000/AR1932-1)&lt;0.1,"OK","NO")</f>
        <v>#VALUE!</v>
      </c>
      <c r="BN1932" s="183"/>
    </row>
    <row r="1933" spans="1:66" ht="25.5" x14ac:dyDescent="0.25">
      <c r="A1933" s="1"/>
      <c r="B1933" s="94">
        <v>1927</v>
      </c>
      <c r="C1933" s="43">
        <v>1136873</v>
      </c>
      <c r="D1933" s="45"/>
      <c r="E1933" s="36" t="s">
        <v>4397</v>
      </c>
      <c r="F1933" s="151" t="s">
        <v>21</v>
      </c>
      <c r="G1933" s="102" t="s">
        <v>2182</v>
      </c>
      <c r="H1933" s="46" t="str">
        <f>IFERROR(IFERROR(IF(SEARCH("Usystems",$E1933)&gt;0,"Usystems"),IF(SEARCH("RIIFO",$E1933)&gt;0,"RIIFO","Uponor")),"Uponor")</f>
        <v>RIIFO</v>
      </c>
      <c r="I1933" s="25" t="str">
        <f>IFERROR(MID($D1933,1,7)+0,"")</f>
        <v/>
      </c>
      <c r="J1933" s="25" t="str">
        <f>IFERROR(MID($D1933,10,7)+0,"")</f>
        <v/>
      </c>
      <c r="K1933" s="25" t="str">
        <f>IFERROR(MID($D1933,19,7)+0,"")</f>
        <v/>
      </c>
      <c r="L1933" s="25" t="str">
        <f>IFERROR(MID($D1933,28,7)+0,"")</f>
        <v/>
      </c>
      <c r="M1933" s="25" t="str">
        <f>IF(IFERROR(MID($Q1933,1,7)+0,"")&lt;1130000,IF(INDEX(C:C,MATCH(LEFT(Q1933,7)+0,I:I,0))&lt;1130000,"",INDEX(C:C,MATCH(LEFT(Q1933,7)+0,I:I,0))),IFERROR(MID($Q1933,1,7)+0,""))</f>
        <v/>
      </c>
      <c r="N1933" s="25" t="str">
        <f>IF(IFERROR(MID($Q1933,10,7)+0,"")&lt;1130000,"",IFERROR(MID($Q1933,10,7)+0,""))</f>
        <v/>
      </c>
      <c r="O1933" s="25" t="str">
        <f>IF(IFERROR(MID($Q1933,19,7)+0,"")&lt;1130000,"",IFERROR(MID($Q1933,19,7)+0,""))</f>
        <v/>
      </c>
      <c r="P1933" s="25" t="str">
        <f>IF(M1933="","",IF(N1933="",M1933,M1933&amp;", "&amp;N1933))</f>
        <v/>
      </c>
      <c r="Q1933" s="25"/>
      <c r="R1933" s="25"/>
      <c r="S1933" s="35" t="s">
        <v>4324</v>
      </c>
      <c r="T1933" s="34" t="s">
        <v>36</v>
      </c>
      <c r="U1933" s="185">
        <v>6310</v>
      </c>
      <c r="V1933" s="188">
        <v>7780</v>
      </c>
      <c r="W1933" s="189">
        <v>8472</v>
      </c>
      <c r="X1933" s="31">
        <v>9319</v>
      </c>
      <c r="Y1933" s="90">
        <f>IFERROR(ROUND(X1933/W1933-1,2),"")</f>
        <v>0.1</v>
      </c>
      <c r="Z1933" s="31">
        <f>IF(OR(S1933="VLD MLC components",S1933="VLD MLC pipes",S1933="VLD PEX components",S1933="VLD PEX pipes",S1933="VLD PHC components",S1933="VLD PHC pipes",S1933="Controls VLD"),"По запросу",X1933)</f>
        <v>9319</v>
      </c>
      <c r="AA1933" s="63">
        <f>ROUND(X1933/1.2,3)</f>
        <v>7765.8329999999996</v>
      </c>
      <c r="AB1933" s="23">
        <v>7060</v>
      </c>
      <c r="AC1933" s="190">
        <f>IFERROR(ROUND(AA1933/AB1933-1,2),"")</f>
        <v>0.1</v>
      </c>
      <c r="AD1933" s="25">
        <v>11.52</v>
      </c>
      <c r="AE1933" s="25">
        <v>1.6074000000000001E-3</v>
      </c>
      <c r="AF1933" s="25">
        <v>0</v>
      </c>
      <c r="AG1933" s="25" t="s">
        <v>22</v>
      </c>
      <c r="AH1933" s="25">
        <v>0</v>
      </c>
      <c r="AI1933" s="25">
        <v>0</v>
      </c>
      <c r="AJ1933" s="25" t="s">
        <v>20</v>
      </c>
      <c r="AK1933" s="42" t="s">
        <v>19</v>
      </c>
      <c r="AL1933" s="25" t="s">
        <v>20</v>
      </c>
      <c r="AM1933" s="25">
        <v>10</v>
      </c>
      <c r="AN1933" s="25" t="s">
        <v>22</v>
      </c>
      <c r="AO1933" s="25" t="s">
        <v>22</v>
      </c>
      <c r="AP1933" s="25" t="s">
        <v>22</v>
      </c>
      <c r="AQ1933" s="25">
        <v>115.19999999999999</v>
      </c>
      <c r="AR1933" s="25"/>
      <c r="AS1933" s="157" t="s">
        <v>22</v>
      </c>
      <c r="AT1933" s="93"/>
      <c r="AU1933" s="92"/>
      <c r="AV1933" s="91" t="s">
        <v>152</v>
      </c>
      <c r="AW1933" s="92" t="s">
        <v>152</v>
      </c>
      <c r="AX1933" s="92" t="s">
        <v>48</v>
      </c>
      <c r="AY1933" s="91" t="s">
        <v>152</v>
      </c>
      <c r="AZ1933" s="23" t="s">
        <v>24</v>
      </c>
      <c r="BA1933" s="25" t="s">
        <v>4396</v>
      </c>
      <c r="BB1933" t="s">
        <v>25</v>
      </c>
      <c r="BC1933" t="e">
        <v>#N/A</v>
      </c>
      <c r="BD1933" t="e">
        <f>IF(Z1933=BC1933,"OK")</f>
        <v>#N/A</v>
      </c>
      <c r="BE1933">
        <v>11.52</v>
      </c>
      <c r="BF1933">
        <v>1.6074000000000001E-3</v>
      </c>
      <c r="BG1933" t="s">
        <v>22</v>
      </c>
      <c r="BH1933" t="s">
        <v>22</v>
      </c>
      <c r="BI1933" t="s">
        <v>22</v>
      </c>
      <c r="BJ1933">
        <v>115.19999999999999</v>
      </c>
      <c r="BK1933" t="s">
        <v>22</v>
      </c>
      <c r="BL1933" t="e">
        <f>IF(ABS(AN1933*AO1933*AP1933/1000000000/AR1933-1)&lt;0.1,"OK","NO")</f>
        <v>#VALUE!</v>
      </c>
      <c r="BN1933" s="183"/>
    </row>
    <row r="1934" spans="1:66" ht="25.5" x14ac:dyDescent="0.25">
      <c r="A1934" s="1"/>
      <c r="B1934" s="94">
        <v>1928</v>
      </c>
      <c r="C1934" s="43">
        <v>1136874</v>
      </c>
      <c r="D1934" s="45"/>
      <c r="E1934" s="36" t="s">
        <v>4395</v>
      </c>
      <c r="F1934" s="151" t="s">
        <v>21</v>
      </c>
      <c r="G1934" s="102" t="s">
        <v>2182</v>
      </c>
      <c r="H1934" s="46" t="str">
        <f>IFERROR(IFERROR(IF(SEARCH("Usystems",$E1934)&gt;0,"Usystems"),IF(SEARCH("RIIFO",$E1934)&gt;0,"RIIFO","Uponor")),"Uponor")</f>
        <v>RIIFO</v>
      </c>
      <c r="I1934" s="25" t="str">
        <f>IFERROR(MID($D1934,1,7)+0,"")</f>
        <v/>
      </c>
      <c r="J1934" s="25" t="str">
        <f>IFERROR(MID($D1934,10,7)+0,"")</f>
        <v/>
      </c>
      <c r="K1934" s="25" t="str">
        <f>IFERROR(MID($D1934,19,7)+0,"")</f>
        <v/>
      </c>
      <c r="L1934" s="25" t="str">
        <f>IFERROR(MID($D1934,28,7)+0,"")</f>
        <v/>
      </c>
      <c r="M1934" s="25" t="str">
        <f>IF(IFERROR(MID($Q1934,1,7)+0,"")&lt;1130000,IF(INDEX(C:C,MATCH(LEFT(Q1934,7)+0,I:I,0))&lt;1130000,"",INDEX(C:C,MATCH(LEFT(Q1934,7)+0,I:I,0))),IFERROR(MID($Q1934,1,7)+0,""))</f>
        <v/>
      </c>
      <c r="N1934" s="25" t="str">
        <f>IF(IFERROR(MID($Q1934,10,7)+0,"")&lt;1130000,"",IFERROR(MID($Q1934,10,7)+0,""))</f>
        <v/>
      </c>
      <c r="O1934" s="25" t="str">
        <f>IF(IFERROR(MID($Q1934,19,7)+0,"")&lt;1130000,"",IFERROR(MID($Q1934,19,7)+0,""))</f>
        <v/>
      </c>
      <c r="P1934" s="25" t="str">
        <f>IF(M1934="","",IF(N1934="",M1934,M1934&amp;", "&amp;N1934))</f>
        <v/>
      </c>
      <c r="Q1934" s="25"/>
      <c r="R1934" s="25"/>
      <c r="S1934" s="35" t="s">
        <v>4324</v>
      </c>
      <c r="T1934" s="34" t="s">
        <v>36</v>
      </c>
      <c r="U1934" s="185">
        <v>8160</v>
      </c>
      <c r="V1934" s="188">
        <v>10060</v>
      </c>
      <c r="W1934" s="189">
        <v>10954</v>
      </c>
      <c r="X1934" s="31">
        <v>12049</v>
      </c>
      <c r="Y1934" s="90">
        <f>IFERROR(ROUND(X1934/W1934-1,2),"")</f>
        <v>0.1</v>
      </c>
      <c r="Z1934" s="31">
        <f>IF(OR(S1934="VLD MLC components",S1934="VLD MLC pipes",S1934="VLD PEX components",S1934="VLD PEX pipes",S1934="VLD PHC components",S1934="VLD PHC pipes",S1934="Controls VLD"),"По запросу",X1934)</f>
        <v>12049</v>
      </c>
      <c r="AA1934" s="63">
        <f>ROUND(X1934/1.2,3)</f>
        <v>10040.833000000001</v>
      </c>
      <c r="AB1934" s="23">
        <v>9128.3330000000005</v>
      </c>
      <c r="AC1934" s="190">
        <f>IFERROR(ROUND(AA1934/AB1934-1,2),"")</f>
        <v>0.1</v>
      </c>
      <c r="AD1934" s="25">
        <v>9.1080000000000005</v>
      </c>
      <c r="AE1934" s="25">
        <v>2.6790000000000004E-3</v>
      </c>
      <c r="AF1934" s="25">
        <v>0</v>
      </c>
      <c r="AG1934" s="25" t="s">
        <v>22</v>
      </c>
      <c r="AH1934" s="25">
        <v>0</v>
      </c>
      <c r="AI1934" s="25">
        <v>0</v>
      </c>
      <c r="AJ1934" s="25" t="s">
        <v>20</v>
      </c>
      <c r="AK1934" s="42" t="s">
        <v>19</v>
      </c>
      <c r="AL1934" s="25" t="s">
        <v>20</v>
      </c>
      <c r="AM1934" s="25">
        <v>6</v>
      </c>
      <c r="AN1934" s="25" t="s">
        <v>22</v>
      </c>
      <c r="AO1934" s="25" t="s">
        <v>22</v>
      </c>
      <c r="AP1934" s="25" t="s">
        <v>22</v>
      </c>
      <c r="AQ1934" s="25">
        <v>54.648000000000003</v>
      </c>
      <c r="AR1934" s="25"/>
      <c r="AS1934" s="157" t="s">
        <v>22</v>
      </c>
      <c r="AT1934" s="93"/>
      <c r="AU1934" s="92"/>
      <c r="AV1934" s="91" t="s">
        <v>152</v>
      </c>
      <c r="AW1934" s="92" t="s">
        <v>152</v>
      </c>
      <c r="AX1934" s="92" t="s">
        <v>48</v>
      </c>
      <c r="AY1934" s="91" t="s">
        <v>152</v>
      </c>
      <c r="AZ1934" s="23" t="s">
        <v>24</v>
      </c>
      <c r="BA1934" s="25" t="s">
        <v>4394</v>
      </c>
      <c r="BB1934" t="s">
        <v>25</v>
      </c>
      <c r="BC1934" t="e">
        <v>#N/A</v>
      </c>
      <c r="BD1934" t="e">
        <f>IF(Z1934=BC1934,"OK")</f>
        <v>#N/A</v>
      </c>
      <c r="BE1934">
        <v>9.1080000000000005</v>
      </c>
      <c r="BF1934">
        <v>2.6790000000000004E-3</v>
      </c>
      <c r="BG1934" t="s">
        <v>22</v>
      </c>
      <c r="BH1934" t="s">
        <v>22</v>
      </c>
      <c r="BI1934" t="s">
        <v>22</v>
      </c>
      <c r="BJ1934">
        <v>54.648000000000003</v>
      </c>
      <c r="BK1934" t="s">
        <v>22</v>
      </c>
      <c r="BL1934" t="e">
        <f>IF(ABS(AN1934*AO1934*AP1934/1000000000/AR1934-1)&lt;0.1,"OK","NO")</f>
        <v>#VALUE!</v>
      </c>
      <c r="BN1934" s="183"/>
    </row>
    <row r="1935" spans="1:66" ht="25.5" x14ac:dyDescent="0.25">
      <c r="A1935" s="1"/>
      <c r="B1935" s="94">
        <v>1929</v>
      </c>
      <c r="C1935" s="43">
        <v>1136875</v>
      </c>
      <c r="D1935" s="45"/>
      <c r="E1935" s="36" t="s">
        <v>4393</v>
      </c>
      <c r="F1935" s="151" t="s">
        <v>21</v>
      </c>
      <c r="G1935" s="102" t="s">
        <v>2182</v>
      </c>
      <c r="H1935" s="46" t="str">
        <f>IFERROR(IFERROR(IF(SEARCH("Usystems",$E1935)&gt;0,"Usystems"),IF(SEARCH("RIIFO",$E1935)&gt;0,"RIIFO","Uponor")),"Uponor")</f>
        <v>RIIFO</v>
      </c>
      <c r="I1935" s="25" t="str">
        <f>IFERROR(MID($D1935,1,7)+0,"")</f>
        <v/>
      </c>
      <c r="J1935" s="25" t="str">
        <f>IFERROR(MID($D1935,10,7)+0,"")</f>
        <v/>
      </c>
      <c r="K1935" s="25" t="str">
        <f>IFERROR(MID($D1935,19,7)+0,"")</f>
        <v/>
      </c>
      <c r="L1935" s="25" t="str">
        <f>IFERROR(MID($D1935,28,7)+0,"")</f>
        <v/>
      </c>
      <c r="M1935" s="25" t="str">
        <f>IF(IFERROR(MID($Q1935,1,7)+0,"")&lt;1130000,IF(INDEX(C:C,MATCH(LEFT(Q1935,7)+0,I:I,0))&lt;1130000,"",INDEX(C:C,MATCH(LEFT(Q1935,7)+0,I:I,0))),IFERROR(MID($Q1935,1,7)+0,""))</f>
        <v/>
      </c>
      <c r="N1935" s="25" t="str">
        <f>IF(IFERROR(MID($Q1935,10,7)+0,"")&lt;1130000,"",IFERROR(MID($Q1935,10,7)+0,""))</f>
        <v/>
      </c>
      <c r="O1935" s="25" t="str">
        <f>IF(IFERROR(MID($Q1935,19,7)+0,"")&lt;1130000,"",IFERROR(MID($Q1935,19,7)+0,""))</f>
        <v/>
      </c>
      <c r="P1935" s="25" t="str">
        <f>IF(M1935="","",IF(N1935="",M1935,M1935&amp;", "&amp;N1935))</f>
        <v/>
      </c>
      <c r="Q1935" s="25"/>
      <c r="R1935" s="25"/>
      <c r="S1935" s="35" t="s">
        <v>4324</v>
      </c>
      <c r="T1935" s="34" t="s">
        <v>36</v>
      </c>
      <c r="U1935" s="185">
        <v>734</v>
      </c>
      <c r="V1935" s="188">
        <v>812</v>
      </c>
      <c r="W1935" s="189">
        <v>858</v>
      </c>
      <c r="X1935" s="31">
        <v>944</v>
      </c>
      <c r="Y1935" s="90">
        <f>IFERROR(ROUND(X1935/W1935-1,2),"")</f>
        <v>0.1</v>
      </c>
      <c r="Z1935" s="31">
        <f>IF(OR(S1935="VLD MLC components",S1935="VLD MLC pipes",S1935="VLD PEX components",S1935="VLD PEX pipes",S1935="VLD PHC components",S1935="VLD PHC pipes",S1935="Controls VLD"),"По запросу",X1935)</f>
        <v>944</v>
      </c>
      <c r="AA1935" s="63">
        <f>ROUND(X1935/1.2,3)</f>
        <v>786.66700000000003</v>
      </c>
      <c r="AB1935" s="23">
        <v>715</v>
      </c>
      <c r="AC1935" s="190">
        <f>IFERROR(ROUND(AA1935/AB1935-1,2),"")</f>
        <v>0.1</v>
      </c>
      <c r="AD1935" s="25">
        <v>0.14000000000000001</v>
      </c>
      <c r="AE1935" s="25">
        <v>1.35E-4</v>
      </c>
      <c r="AF1935" s="25">
        <v>0</v>
      </c>
      <c r="AG1935" s="25">
        <v>5</v>
      </c>
      <c r="AH1935" s="25">
        <v>5</v>
      </c>
      <c r="AI1935" s="25">
        <v>5</v>
      </c>
      <c r="AJ1935" s="25" t="s">
        <v>20</v>
      </c>
      <c r="AK1935" s="42" t="s">
        <v>19</v>
      </c>
      <c r="AL1935" s="25" t="s">
        <v>20</v>
      </c>
      <c r="AM1935" s="25">
        <v>5</v>
      </c>
      <c r="AN1935" s="25">
        <v>90</v>
      </c>
      <c r="AO1935" s="25">
        <v>100</v>
      </c>
      <c r="AP1935" s="25">
        <v>75</v>
      </c>
      <c r="AQ1935" s="25">
        <v>0.66600000000000004</v>
      </c>
      <c r="AR1935" s="25">
        <v>6.7500000000000004E-4</v>
      </c>
      <c r="AS1935" s="157">
        <v>10</v>
      </c>
      <c r="AT1935" s="93"/>
      <c r="AU1935" s="92"/>
      <c r="AV1935" s="91" t="s">
        <v>152</v>
      </c>
      <c r="AW1935" s="92" t="s">
        <v>152</v>
      </c>
      <c r="AX1935" s="92" t="s">
        <v>48</v>
      </c>
      <c r="AY1935" s="91" t="s">
        <v>152</v>
      </c>
      <c r="AZ1935" s="23" t="s">
        <v>24</v>
      </c>
      <c r="BA1935" s="25" t="s">
        <v>4392</v>
      </c>
      <c r="BB1935" t="s">
        <v>25</v>
      </c>
      <c r="BC1935" t="e">
        <v>#N/A</v>
      </c>
      <c r="BD1935" t="e">
        <f>IF(Z1935=BC1935,"OK")</f>
        <v>#N/A</v>
      </c>
      <c r="BE1935">
        <v>0.14000000000000001</v>
      </c>
      <c r="BF1935">
        <v>2.0092500000000002E-4</v>
      </c>
      <c r="BG1935" t="s">
        <v>22</v>
      </c>
      <c r="BH1935" t="s">
        <v>22</v>
      </c>
      <c r="BI1935" t="s">
        <v>22</v>
      </c>
      <c r="BJ1935">
        <v>11.200000000000001</v>
      </c>
      <c r="BK1935" t="s">
        <v>22</v>
      </c>
      <c r="BL1935" t="str">
        <f>IF(ABS(AN1935*AO1935*AP1935/1000000000/AR1935-1)&lt;0.1,"OK","NO")</f>
        <v>OK</v>
      </c>
      <c r="BN1935" s="183"/>
    </row>
    <row r="1936" spans="1:66" ht="25.5" x14ac:dyDescent="0.25">
      <c r="A1936" s="1"/>
      <c r="B1936" s="94">
        <v>1930</v>
      </c>
      <c r="C1936" s="43">
        <v>1136876</v>
      </c>
      <c r="D1936" s="45"/>
      <c r="E1936" s="36" t="s">
        <v>4391</v>
      </c>
      <c r="F1936" s="151" t="s">
        <v>21</v>
      </c>
      <c r="G1936" s="127" t="s">
        <v>4369</v>
      </c>
      <c r="H1936" s="46" t="str">
        <f>IFERROR(IFERROR(IF(SEARCH("Usystems",$E1936)&gt;0,"Usystems"),IF(SEARCH("RIIFO",$E1936)&gt;0,"RIIFO","Uponor")),"Uponor")</f>
        <v>RIIFO</v>
      </c>
      <c r="I1936" s="25" t="str">
        <f>IFERROR(MID($D1936,1,7)+0,"")</f>
        <v/>
      </c>
      <c r="J1936" s="25" t="str">
        <f>IFERROR(MID($D1936,10,7)+0,"")</f>
        <v/>
      </c>
      <c r="K1936" s="25" t="str">
        <f>IFERROR(MID($D1936,19,7)+0,"")</f>
        <v/>
      </c>
      <c r="L1936" s="25" t="str">
        <f>IFERROR(MID($D1936,28,7)+0,"")</f>
        <v/>
      </c>
      <c r="M1936" s="25" t="str">
        <f>IF(IFERROR(MID($Q1936,1,7)+0,"")&lt;1130000,IF(INDEX(C:C,MATCH(LEFT(Q1936,7)+0,I:I,0))&lt;1130000,"",INDEX(C:C,MATCH(LEFT(Q1936,7)+0,I:I,0))),IFERROR(MID($Q1936,1,7)+0,""))</f>
        <v/>
      </c>
      <c r="N1936" s="25" t="str">
        <f>IF(IFERROR(MID($Q1936,10,7)+0,"")&lt;1130000,"",IFERROR(MID($Q1936,10,7)+0,""))</f>
        <v/>
      </c>
      <c r="O1936" s="25" t="str">
        <f>IF(IFERROR(MID($Q1936,19,7)+0,"")&lt;1130000,"",IFERROR(MID($Q1936,19,7)+0,""))</f>
        <v/>
      </c>
      <c r="P1936" s="25" t="str">
        <f>IF(M1936="","",IF(N1936="",M1936,M1936&amp;", "&amp;N1936))</f>
        <v/>
      </c>
      <c r="Q1936" s="25"/>
      <c r="R1936" s="25"/>
      <c r="S1936" s="35" t="s">
        <v>4324</v>
      </c>
      <c r="T1936" s="34" t="s">
        <v>36</v>
      </c>
      <c r="U1936" s="185">
        <v>1070</v>
      </c>
      <c r="V1936" s="188">
        <v>1319</v>
      </c>
      <c r="W1936" s="189">
        <v>1634</v>
      </c>
      <c r="X1936" s="31">
        <v>1797</v>
      </c>
      <c r="Y1936" s="90">
        <f>IFERROR(ROUND(X1936/W1936-1,2),"")</f>
        <v>0.1</v>
      </c>
      <c r="Z1936" s="31">
        <f>IF(OR(S1936="VLD MLC components",S1936="VLD MLC pipes",S1936="VLD PEX components",S1936="VLD PEX pipes",S1936="VLD PHC components",S1936="VLD PHC pipes",S1936="Controls VLD"),"По запросу",X1936)</f>
        <v>1797</v>
      </c>
      <c r="AA1936" s="63">
        <f>ROUND(X1936/1.2,3)</f>
        <v>1497.5</v>
      </c>
      <c r="AB1936" s="23">
        <v>1361.6669999999999</v>
      </c>
      <c r="AC1936" s="190">
        <f>IFERROR(ROUND(AA1936/AB1936-1,2),"")</f>
        <v>0.1</v>
      </c>
      <c r="AD1936" s="25">
        <v>0.21299999999999999</v>
      </c>
      <c r="AE1936" s="25">
        <v>2.2325000000000003E-4</v>
      </c>
      <c r="AF1936" s="25">
        <v>0</v>
      </c>
      <c r="AG1936" s="25" t="s">
        <v>22</v>
      </c>
      <c r="AH1936" s="25">
        <v>0</v>
      </c>
      <c r="AI1936" s="25">
        <v>0</v>
      </c>
      <c r="AJ1936" s="25" t="s">
        <v>20</v>
      </c>
      <c r="AK1936" s="42" t="s">
        <v>19</v>
      </c>
      <c r="AL1936" s="25" t="s">
        <v>20</v>
      </c>
      <c r="AM1936" s="25">
        <v>72</v>
      </c>
      <c r="AN1936" s="25" t="s">
        <v>22</v>
      </c>
      <c r="AO1936" s="25" t="s">
        <v>22</v>
      </c>
      <c r="AP1936" s="25" t="s">
        <v>22</v>
      </c>
      <c r="AQ1936" s="25">
        <v>15.336</v>
      </c>
      <c r="AR1936" s="25" t="s">
        <v>22</v>
      </c>
      <c r="AS1936" s="157" t="s">
        <v>22</v>
      </c>
      <c r="AT1936" s="93"/>
      <c r="AU1936" s="92"/>
      <c r="AV1936" s="91" t="s">
        <v>152</v>
      </c>
      <c r="AW1936" s="92" t="s">
        <v>152</v>
      </c>
      <c r="AX1936" s="92" t="s">
        <v>48</v>
      </c>
      <c r="AY1936" s="91" t="s">
        <v>152</v>
      </c>
      <c r="AZ1936" s="23" t="s">
        <v>24</v>
      </c>
      <c r="BA1936" s="25" t="s">
        <v>4390</v>
      </c>
      <c r="BB1936" t="s">
        <v>25</v>
      </c>
      <c r="BC1936" t="e">
        <v>#N/A</v>
      </c>
      <c r="BD1936" t="e">
        <f>IF(Z1936=BC1936,"OK")</f>
        <v>#N/A</v>
      </c>
      <c r="BE1936">
        <v>0.21299999999999999</v>
      </c>
      <c r="BF1936">
        <v>2.2325000000000003E-4</v>
      </c>
      <c r="BG1936" t="s">
        <v>22</v>
      </c>
      <c r="BH1936" t="s">
        <v>22</v>
      </c>
      <c r="BI1936" t="s">
        <v>22</v>
      </c>
      <c r="BJ1936">
        <v>15.336</v>
      </c>
      <c r="BK1936" t="s">
        <v>22</v>
      </c>
      <c r="BL1936" t="e">
        <f>IF(ABS(AN1936*AO1936*AP1936/1000000000/AR1936-1)&lt;0.1,"OK","NO")</f>
        <v>#VALUE!</v>
      </c>
      <c r="BN1936" s="183"/>
    </row>
    <row r="1937" spans="1:66" ht="25.5" x14ac:dyDescent="0.25">
      <c r="A1937" s="1"/>
      <c r="B1937" s="94">
        <v>1931</v>
      </c>
      <c r="C1937" s="43">
        <v>1136877</v>
      </c>
      <c r="D1937" s="45"/>
      <c r="E1937" s="36" t="s">
        <v>4389</v>
      </c>
      <c r="F1937" s="151" t="s">
        <v>21</v>
      </c>
      <c r="G1937" s="127" t="s">
        <v>4369</v>
      </c>
      <c r="H1937" s="46" t="str">
        <f>IFERROR(IFERROR(IF(SEARCH("Usystems",$E1937)&gt;0,"Usystems"),IF(SEARCH("RIIFO",$E1937)&gt;0,"RIIFO","Uponor")),"Uponor")</f>
        <v>RIIFO</v>
      </c>
      <c r="I1937" s="25" t="str">
        <f>IFERROR(MID($D1937,1,7)+0,"")</f>
        <v/>
      </c>
      <c r="J1937" s="25" t="str">
        <f>IFERROR(MID($D1937,10,7)+0,"")</f>
        <v/>
      </c>
      <c r="K1937" s="25" t="str">
        <f>IFERROR(MID($D1937,19,7)+0,"")</f>
        <v/>
      </c>
      <c r="L1937" s="25" t="str">
        <f>IFERROR(MID($D1937,28,7)+0,"")</f>
        <v/>
      </c>
      <c r="M1937" s="25" t="str">
        <f>IF(IFERROR(MID($Q1937,1,7)+0,"")&lt;1130000,IF(INDEX(C:C,MATCH(LEFT(Q1937,7)+0,I:I,0))&lt;1130000,"",INDEX(C:C,MATCH(LEFT(Q1937,7)+0,I:I,0))),IFERROR(MID($Q1937,1,7)+0,""))</f>
        <v/>
      </c>
      <c r="N1937" s="25" t="str">
        <f>IF(IFERROR(MID($Q1937,10,7)+0,"")&lt;1130000,"",IFERROR(MID($Q1937,10,7)+0,""))</f>
        <v/>
      </c>
      <c r="O1937" s="25" t="str">
        <f>IF(IFERROR(MID($Q1937,19,7)+0,"")&lt;1130000,"",IFERROR(MID($Q1937,19,7)+0,""))</f>
        <v/>
      </c>
      <c r="P1937" s="25" t="str">
        <f>IF(M1937="","",IF(N1937="",M1937,M1937&amp;", "&amp;N1937))</f>
        <v/>
      </c>
      <c r="Q1937" s="25"/>
      <c r="R1937" s="25"/>
      <c r="S1937" s="35" t="s">
        <v>4324</v>
      </c>
      <c r="T1937" s="34" t="s">
        <v>36</v>
      </c>
      <c r="U1937" s="185">
        <v>1926</v>
      </c>
      <c r="V1937" s="188">
        <v>2375</v>
      </c>
      <c r="W1937" s="189">
        <v>2586</v>
      </c>
      <c r="X1937" s="31">
        <v>2845</v>
      </c>
      <c r="Y1937" s="90">
        <f>IFERROR(ROUND(X1937/W1937-1,2),"")</f>
        <v>0.1</v>
      </c>
      <c r="Z1937" s="31">
        <f>IF(OR(S1937="VLD MLC components",S1937="VLD MLC pipes",S1937="VLD PEX components",S1937="VLD PEX pipes",S1937="VLD PHC components",S1937="VLD PHC pipes",S1937="Controls VLD"),"По запросу",X1937)</f>
        <v>2845</v>
      </c>
      <c r="AA1937" s="63">
        <f>ROUND(X1937/1.2,3)</f>
        <v>2370.8330000000001</v>
      </c>
      <c r="AB1937" s="23">
        <v>2155</v>
      </c>
      <c r="AC1937" s="190">
        <f>IFERROR(ROUND(AA1937/AB1937-1,2),"")</f>
        <v>0.1</v>
      </c>
      <c r="AD1937" s="25">
        <v>0.373</v>
      </c>
      <c r="AE1937" s="25">
        <v>5.3580000000000001E-4</v>
      </c>
      <c r="AF1937" s="25">
        <v>0</v>
      </c>
      <c r="AG1937" s="25" t="s">
        <v>22</v>
      </c>
      <c r="AH1937" s="25">
        <v>0</v>
      </c>
      <c r="AI1937" s="25">
        <v>0</v>
      </c>
      <c r="AJ1937" s="25" t="s">
        <v>20</v>
      </c>
      <c r="AK1937" s="42" t="s">
        <v>19</v>
      </c>
      <c r="AL1937" s="25" t="s">
        <v>20</v>
      </c>
      <c r="AM1937" s="25">
        <v>30</v>
      </c>
      <c r="AN1937" s="25" t="s">
        <v>22</v>
      </c>
      <c r="AO1937" s="25" t="s">
        <v>22</v>
      </c>
      <c r="AP1937" s="25" t="s">
        <v>22</v>
      </c>
      <c r="AQ1937" s="25">
        <v>11.19</v>
      </c>
      <c r="AR1937" s="25" t="s">
        <v>22</v>
      </c>
      <c r="AS1937" s="157" t="s">
        <v>22</v>
      </c>
      <c r="AT1937" s="93"/>
      <c r="AU1937" s="92"/>
      <c r="AV1937" s="91" t="s">
        <v>152</v>
      </c>
      <c r="AW1937" s="92" t="s">
        <v>152</v>
      </c>
      <c r="AX1937" s="92" t="s">
        <v>48</v>
      </c>
      <c r="AY1937" s="91" t="s">
        <v>152</v>
      </c>
      <c r="AZ1937" s="23" t="s">
        <v>24</v>
      </c>
      <c r="BA1937" s="25" t="s">
        <v>4388</v>
      </c>
      <c r="BB1937" t="s">
        <v>25</v>
      </c>
      <c r="BC1937" t="e">
        <v>#N/A</v>
      </c>
      <c r="BD1937" t="e">
        <f>IF(Z1937=BC1937,"OK")</f>
        <v>#N/A</v>
      </c>
      <c r="BE1937">
        <v>0.373</v>
      </c>
      <c r="BF1937">
        <v>5.3580000000000001E-4</v>
      </c>
      <c r="BG1937" t="s">
        <v>22</v>
      </c>
      <c r="BH1937" t="s">
        <v>22</v>
      </c>
      <c r="BI1937" t="s">
        <v>22</v>
      </c>
      <c r="BJ1937">
        <v>11.19</v>
      </c>
      <c r="BK1937" t="s">
        <v>22</v>
      </c>
      <c r="BL1937" t="e">
        <f>IF(ABS(AN1937*AO1937*AP1937/1000000000/AR1937-1)&lt;0.1,"OK","NO")</f>
        <v>#VALUE!</v>
      </c>
      <c r="BN1937" s="183"/>
    </row>
    <row r="1938" spans="1:66" ht="25.5" x14ac:dyDescent="0.25">
      <c r="A1938" s="1"/>
      <c r="B1938" s="94">
        <v>1932</v>
      </c>
      <c r="C1938" s="43">
        <v>1136878</v>
      </c>
      <c r="D1938" s="45"/>
      <c r="E1938" s="36" t="s">
        <v>4387</v>
      </c>
      <c r="F1938" s="151" t="s">
        <v>21</v>
      </c>
      <c r="G1938" s="127" t="s">
        <v>4369</v>
      </c>
      <c r="H1938" s="46" t="str">
        <f>IFERROR(IFERROR(IF(SEARCH("Usystems",$E1938)&gt;0,"Usystems"),IF(SEARCH("RIIFO",$E1938)&gt;0,"RIIFO","Uponor")),"Uponor")</f>
        <v>RIIFO</v>
      </c>
      <c r="I1938" s="25" t="str">
        <f>IFERROR(MID($D1938,1,7)+0,"")</f>
        <v/>
      </c>
      <c r="J1938" s="25" t="str">
        <f>IFERROR(MID($D1938,10,7)+0,"")</f>
        <v/>
      </c>
      <c r="K1938" s="25" t="str">
        <f>IFERROR(MID($D1938,19,7)+0,"")</f>
        <v/>
      </c>
      <c r="L1938" s="25" t="str">
        <f>IFERROR(MID($D1938,28,7)+0,"")</f>
        <v/>
      </c>
      <c r="M1938" s="25" t="str">
        <f>IF(IFERROR(MID($Q1938,1,7)+0,"")&lt;1130000,IF(INDEX(C:C,MATCH(LEFT(Q1938,7)+0,I:I,0))&lt;1130000,"",INDEX(C:C,MATCH(LEFT(Q1938,7)+0,I:I,0))),IFERROR(MID($Q1938,1,7)+0,""))</f>
        <v/>
      </c>
      <c r="N1938" s="25" t="str">
        <f>IF(IFERROR(MID($Q1938,10,7)+0,"")&lt;1130000,"",IFERROR(MID($Q1938,10,7)+0,""))</f>
        <v/>
      </c>
      <c r="O1938" s="25" t="str">
        <f>IF(IFERROR(MID($Q1938,19,7)+0,"")&lt;1130000,"",IFERROR(MID($Q1938,19,7)+0,""))</f>
        <v/>
      </c>
      <c r="P1938" s="25" t="str">
        <f>IF(M1938="","",IF(N1938="",M1938,M1938&amp;", "&amp;N1938))</f>
        <v/>
      </c>
      <c r="Q1938" s="25"/>
      <c r="R1938" s="25"/>
      <c r="S1938" s="35" t="s">
        <v>4324</v>
      </c>
      <c r="T1938" s="34" t="s">
        <v>36</v>
      </c>
      <c r="U1938" s="185">
        <v>2992</v>
      </c>
      <c r="V1938" s="188">
        <v>3688</v>
      </c>
      <c r="W1938" s="189">
        <v>4016</v>
      </c>
      <c r="X1938" s="31">
        <v>4418</v>
      </c>
      <c r="Y1938" s="90">
        <f>IFERROR(ROUND(X1938/W1938-1,2),"")</f>
        <v>0.1</v>
      </c>
      <c r="Z1938" s="31">
        <f>IF(OR(S1938="VLD MLC components",S1938="VLD MLC pipes",S1938="VLD PEX components",S1938="VLD PEX pipes",S1938="VLD PHC components",S1938="VLD PHC pipes",S1938="Controls VLD"),"По запросу",X1938)</f>
        <v>4418</v>
      </c>
      <c r="AA1938" s="63">
        <f>ROUND(X1938/1.2,3)</f>
        <v>3681.6669999999999</v>
      </c>
      <c r="AB1938" s="23">
        <v>3346.6669999999999</v>
      </c>
      <c r="AC1938" s="190">
        <f>IFERROR(ROUND(AA1938/AB1938-1,2),"")</f>
        <v>0.1</v>
      </c>
      <c r="AD1938" s="25">
        <v>0.51900000000000002</v>
      </c>
      <c r="AE1938" s="25">
        <v>6.697500000000001E-4</v>
      </c>
      <c r="AF1938" s="25">
        <v>0</v>
      </c>
      <c r="AG1938" s="25" t="s">
        <v>22</v>
      </c>
      <c r="AH1938" s="25">
        <v>0</v>
      </c>
      <c r="AI1938" s="25">
        <v>0</v>
      </c>
      <c r="AJ1938" s="25" t="s">
        <v>20</v>
      </c>
      <c r="AK1938" s="42" t="s">
        <v>19</v>
      </c>
      <c r="AL1938" s="25" t="s">
        <v>20</v>
      </c>
      <c r="AM1938" s="25">
        <v>24</v>
      </c>
      <c r="AN1938" s="25" t="s">
        <v>22</v>
      </c>
      <c r="AO1938" s="25" t="s">
        <v>22</v>
      </c>
      <c r="AP1938" s="25" t="s">
        <v>22</v>
      </c>
      <c r="AQ1938" s="25">
        <v>12.456</v>
      </c>
      <c r="AR1938" s="25" t="s">
        <v>22</v>
      </c>
      <c r="AS1938" s="157" t="s">
        <v>22</v>
      </c>
      <c r="AT1938" s="93"/>
      <c r="AU1938" s="92"/>
      <c r="AV1938" s="91" t="s">
        <v>152</v>
      </c>
      <c r="AW1938" s="92" t="s">
        <v>152</v>
      </c>
      <c r="AX1938" s="92" t="s">
        <v>48</v>
      </c>
      <c r="AY1938" s="91" t="s">
        <v>152</v>
      </c>
      <c r="AZ1938" s="23" t="s">
        <v>24</v>
      </c>
      <c r="BA1938" s="25" t="s">
        <v>4386</v>
      </c>
      <c r="BB1938" t="s">
        <v>25</v>
      </c>
      <c r="BC1938" t="e">
        <v>#N/A</v>
      </c>
      <c r="BD1938" t="e">
        <f>IF(Z1938=BC1938,"OK")</f>
        <v>#N/A</v>
      </c>
      <c r="BE1938">
        <v>0.51900000000000002</v>
      </c>
      <c r="BF1938">
        <v>6.697500000000001E-4</v>
      </c>
      <c r="BG1938" t="s">
        <v>22</v>
      </c>
      <c r="BH1938" t="s">
        <v>22</v>
      </c>
      <c r="BI1938" t="s">
        <v>22</v>
      </c>
      <c r="BJ1938">
        <v>12.456</v>
      </c>
      <c r="BK1938" t="s">
        <v>22</v>
      </c>
      <c r="BL1938" t="e">
        <f>IF(ABS(AN1938*AO1938*AP1938/1000000000/AR1938-1)&lt;0.1,"OK","NO")</f>
        <v>#VALUE!</v>
      </c>
      <c r="BN1938" s="183"/>
    </row>
    <row r="1939" spans="1:66" ht="25.5" x14ac:dyDescent="0.25">
      <c r="A1939" s="1"/>
      <c r="B1939" s="94">
        <v>1933</v>
      </c>
      <c r="C1939" s="43">
        <v>1136879</v>
      </c>
      <c r="D1939" s="45"/>
      <c r="E1939" s="36" t="s">
        <v>4385</v>
      </c>
      <c r="F1939" s="151" t="s">
        <v>21</v>
      </c>
      <c r="G1939" s="127" t="s">
        <v>4369</v>
      </c>
      <c r="H1939" s="46" t="str">
        <f>IFERROR(IFERROR(IF(SEARCH("Usystems",$E1939)&gt;0,"Usystems"),IF(SEARCH("RIIFO",$E1939)&gt;0,"RIIFO","Uponor")),"Uponor")</f>
        <v>RIIFO</v>
      </c>
      <c r="I1939" s="25" t="str">
        <f>IFERROR(MID($D1939,1,7)+0,"")</f>
        <v/>
      </c>
      <c r="J1939" s="25" t="str">
        <f>IFERROR(MID($D1939,10,7)+0,"")</f>
        <v/>
      </c>
      <c r="K1939" s="25" t="str">
        <f>IFERROR(MID($D1939,19,7)+0,"")</f>
        <v/>
      </c>
      <c r="L1939" s="25" t="str">
        <f>IFERROR(MID($D1939,28,7)+0,"")</f>
        <v/>
      </c>
      <c r="M1939" s="25" t="str">
        <f>IF(IFERROR(MID($Q1939,1,7)+0,"")&lt;1130000,IF(INDEX(C:C,MATCH(LEFT(Q1939,7)+0,I:I,0))&lt;1130000,"",INDEX(C:C,MATCH(LEFT(Q1939,7)+0,I:I,0))),IFERROR(MID($Q1939,1,7)+0,""))</f>
        <v/>
      </c>
      <c r="N1939" s="25" t="str">
        <f>IF(IFERROR(MID($Q1939,10,7)+0,"")&lt;1130000,"",IFERROR(MID($Q1939,10,7)+0,""))</f>
        <v/>
      </c>
      <c r="O1939" s="25" t="str">
        <f>IF(IFERROR(MID($Q1939,19,7)+0,"")&lt;1130000,"",IFERROR(MID($Q1939,19,7)+0,""))</f>
        <v/>
      </c>
      <c r="P1939" s="25" t="str">
        <f>IF(M1939="","",IF(N1939="",M1939,M1939&amp;", "&amp;N1939))</f>
        <v/>
      </c>
      <c r="Q1939" s="25"/>
      <c r="R1939" s="25"/>
      <c r="S1939" s="35" t="s">
        <v>4324</v>
      </c>
      <c r="T1939" s="34" t="s">
        <v>36</v>
      </c>
      <c r="U1939" s="185">
        <v>5283</v>
      </c>
      <c r="V1939" s="188">
        <v>6513</v>
      </c>
      <c r="W1939" s="189">
        <v>7092</v>
      </c>
      <c r="X1939" s="31">
        <v>7801</v>
      </c>
      <c r="Y1939" s="90">
        <f>IFERROR(ROUND(X1939/W1939-1,2),"")</f>
        <v>0.1</v>
      </c>
      <c r="Z1939" s="31">
        <f>IF(OR(S1939="VLD MLC components",S1939="VLD MLC pipes",S1939="VLD PEX components",S1939="VLD PEX pipes",S1939="VLD PHC components",S1939="VLD PHC pipes",S1939="Controls VLD"),"По запросу",X1939)</f>
        <v>7801</v>
      </c>
      <c r="AA1939" s="63">
        <f>ROUND(X1939/1.2,3)</f>
        <v>6500.8329999999996</v>
      </c>
      <c r="AB1939" s="23">
        <v>5910</v>
      </c>
      <c r="AC1939" s="190">
        <f>IFERROR(ROUND(AA1939/AB1939-1,2),"")</f>
        <v>0.1</v>
      </c>
      <c r="AD1939" s="25">
        <v>0.999</v>
      </c>
      <c r="AE1939" s="25">
        <v>2.0092500000000002E-3</v>
      </c>
      <c r="AF1939" s="25">
        <v>0</v>
      </c>
      <c r="AG1939" s="25" t="s">
        <v>22</v>
      </c>
      <c r="AH1939" s="25">
        <v>0</v>
      </c>
      <c r="AI1939" s="25">
        <v>0</v>
      </c>
      <c r="AJ1939" s="25" t="s">
        <v>20</v>
      </c>
      <c r="AK1939" s="42" t="s">
        <v>19</v>
      </c>
      <c r="AL1939" s="25" t="s">
        <v>20</v>
      </c>
      <c r="AM1939" s="25">
        <v>8</v>
      </c>
      <c r="AN1939" s="25" t="s">
        <v>22</v>
      </c>
      <c r="AO1939" s="25" t="s">
        <v>22</v>
      </c>
      <c r="AP1939" s="25" t="s">
        <v>22</v>
      </c>
      <c r="AQ1939" s="25">
        <v>7.992</v>
      </c>
      <c r="AR1939" s="25" t="s">
        <v>22</v>
      </c>
      <c r="AS1939" s="157" t="s">
        <v>22</v>
      </c>
      <c r="AT1939" s="93"/>
      <c r="AU1939" s="92"/>
      <c r="AV1939" s="91" t="s">
        <v>152</v>
      </c>
      <c r="AW1939" s="92" t="s">
        <v>152</v>
      </c>
      <c r="AX1939" s="92" t="s">
        <v>48</v>
      </c>
      <c r="AY1939" s="91" t="s">
        <v>152</v>
      </c>
      <c r="AZ1939" s="23" t="s">
        <v>24</v>
      </c>
      <c r="BA1939" s="25" t="s">
        <v>4384</v>
      </c>
      <c r="BB1939" t="s">
        <v>25</v>
      </c>
      <c r="BC1939" t="e">
        <v>#N/A</v>
      </c>
      <c r="BD1939" t="e">
        <f>IF(Z1939=BC1939,"OK")</f>
        <v>#N/A</v>
      </c>
      <c r="BE1939">
        <v>0.999</v>
      </c>
      <c r="BF1939">
        <v>2.0092500000000002E-3</v>
      </c>
      <c r="BG1939" t="s">
        <v>22</v>
      </c>
      <c r="BH1939" t="s">
        <v>22</v>
      </c>
      <c r="BI1939" t="s">
        <v>22</v>
      </c>
      <c r="BJ1939">
        <v>7.992</v>
      </c>
      <c r="BK1939" t="s">
        <v>22</v>
      </c>
      <c r="BL1939" t="e">
        <f>IF(ABS(AN1939*AO1939*AP1939/1000000000/AR1939-1)&lt;0.1,"OK","NO")</f>
        <v>#VALUE!</v>
      </c>
      <c r="BN1939" s="183"/>
    </row>
    <row r="1940" spans="1:66" ht="25.5" x14ac:dyDescent="0.25">
      <c r="A1940" s="1"/>
      <c r="B1940" s="94">
        <v>1934</v>
      </c>
      <c r="C1940" s="43">
        <v>1136880</v>
      </c>
      <c r="D1940" s="45"/>
      <c r="E1940" s="36" t="s">
        <v>4383</v>
      </c>
      <c r="F1940" s="151" t="s">
        <v>21</v>
      </c>
      <c r="G1940" s="127" t="s">
        <v>4369</v>
      </c>
      <c r="H1940" s="46" t="str">
        <f>IFERROR(IFERROR(IF(SEARCH("Usystems",$E1940)&gt;0,"Usystems"),IF(SEARCH("RIIFO",$E1940)&gt;0,"RIIFO","Uponor")),"Uponor")</f>
        <v>RIIFO</v>
      </c>
      <c r="I1940" s="25" t="str">
        <f>IFERROR(MID($D1940,1,7)+0,"")</f>
        <v/>
      </c>
      <c r="J1940" s="25" t="str">
        <f>IFERROR(MID($D1940,10,7)+0,"")</f>
        <v/>
      </c>
      <c r="K1940" s="25" t="str">
        <f>IFERROR(MID($D1940,19,7)+0,"")</f>
        <v/>
      </c>
      <c r="L1940" s="25" t="str">
        <f>IFERROR(MID($D1940,28,7)+0,"")</f>
        <v/>
      </c>
      <c r="M1940" s="25" t="str">
        <f>IF(IFERROR(MID($Q1940,1,7)+0,"")&lt;1130000,IF(INDEX(C:C,MATCH(LEFT(Q1940,7)+0,I:I,0))&lt;1130000,"",INDEX(C:C,MATCH(LEFT(Q1940,7)+0,I:I,0))),IFERROR(MID($Q1940,1,7)+0,""))</f>
        <v/>
      </c>
      <c r="N1940" s="25" t="str">
        <f>IF(IFERROR(MID($Q1940,10,7)+0,"")&lt;1130000,"",IFERROR(MID($Q1940,10,7)+0,""))</f>
        <v/>
      </c>
      <c r="O1940" s="25" t="str">
        <f>IF(IFERROR(MID($Q1940,19,7)+0,"")&lt;1130000,"",IFERROR(MID($Q1940,19,7)+0,""))</f>
        <v/>
      </c>
      <c r="P1940" s="25" t="str">
        <f>IF(M1940="","",IF(N1940="",M1940,M1940&amp;", "&amp;N1940))</f>
        <v/>
      </c>
      <c r="Q1940" s="25"/>
      <c r="R1940" s="25"/>
      <c r="S1940" s="35" t="s">
        <v>4324</v>
      </c>
      <c r="T1940" s="34" t="s">
        <v>36</v>
      </c>
      <c r="U1940" s="185">
        <v>8442</v>
      </c>
      <c r="V1940" s="188">
        <v>10409</v>
      </c>
      <c r="W1940" s="189">
        <v>11334</v>
      </c>
      <c r="X1940" s="31">
        <v>12467</v>
      </c>
      <c r="Y1940" s="90">
        <f>IFERROR(ROUND(X1940/W1940-1,2),"")</f>
        <v>0.1</v>
      </c>
      <c r="Z1940" s="31">
        <f>IF(OR(S1940="VLD MLC components",S1940="VLD MLC pipes",S1940="VLD PEX components",S1940="VLD PEX pipes",S1940="VLD PHC components",S1940="VLD PHC pipes",S1940="Controls VLD"),"По запросу",X1940)</f>
        <v>12467</v>
      </c>
      <c r="AA1940" s="63">
        <f>ROUND(X1940/1.2,3)</f>
        <v>10389.166999999999</v>
      </c>
      <c r="AB1940" s="23">
        <v>9445</v>
      </c>
      <c r="AC1940" s="190">
        <f>IFERROR(ROUND(AA1940/AB1940-1,2),"")</f>
        <v>0.1</v>
      </c>
      <c r="AD1940" s="25">
        <v>1.7030000000000001</v>
      </c>
      <c r="AE1940" s="25">
        <v>5.3580000000000008E-3</v>
      </c>
      <c r="AF1940" s="25">
        <v>0</v>
      </c>
      <c r="AG1940" s="25" t="s">
        <v>22</v>
      </c>
      <c r="AH1940" s="25">
        <v>0</v>
      </c>
      <c r="AI1940" s="25">
        <v>0</v>
      </c>
      <c r="AJ1940" s="25" t="s">
        <v>20</v>
      </c>
      <c r="AK1940" s="42" t="s">
        <v>19</v>
      </c>
      <c r="AL1940" s="25" t="s">
        <v>20</v>
      </c>
      <c r="AM1940" s="25">
        <v>3</v>
      </c>
      <c r="AN1940" s="25" t="s">
        <v>22</v>
      </c>
      <c r="AO1940" s="25" t="s">
        <v>22</v>
      </c>
      <c r="AP1940" s="25" t="s">
        <v>22</v>
      </c>
      <c r="AQ1940" s="25">
        <v>5.109</v>
      </c>
      <c r="AR1940" s="25" t="s">
        <v>22</v>
      </c>
      <c r="AS1940" s="157" t="s">
        <v>22</v>
      </c>
      <c r="AT1940" s="93"/>
      <c r="AU1940" s="92"/>
      <c r="AV1940" s="91" t="s">
        <v>152</v>
      </c>
      <c r="AW1940" s="92" t="s">
        <v>152</v>
      </c>
      <c r="AX1940" s="92" t="s">
        <v>48</v>
      </c>
      <c r="AY1940" s="91" t="s">
        <v>152</v>
      </c>
      <c r="AZ1940" s="23" t="s">
        <v>24</v>
      </c>
      <c r="BA1940" s="25" t="s">
        <v>4382</v>
      </c>
      <c r="BB1940" t="s">
        <v>25</v>
      </c>
      <c r="BC1940" t="e">
        <v>#N/A</v>
      </c>
      <c r="BD1940" t="e">
        <f>IF(Z1940=BC1940,"OK")</f>
        <v>#N/A</v>
      </c>
      <c r="BE1940">
        <v>1.7030000000000001</v>
      </c>
      <c r="BF1940">
        <v>5.3580000000000008E-3</v>
      </c>
      <c r="BG1940" t="s">
        <v>22</v>
      </c>
      <c r="BH1940" t="s">
        <v>22</v>
      </c>
      <c r="BI1940" t="s">
        <v>22</v>
      </c>
      <c r="BJ1940">
        <v>5.109</v>
      </c>
      <c r="BK1940" t="s">
        <v>22</v>
      </c>
      <c r="BL1940" t="e">
        <f>IF(ABS(AN1940*AO1940*AP1940/1000000000/AR1940-1)&lt;0.1,"OK","NO")</f>
        <v>#VALUE!</v>
      </c>
      <c r="BN1940" s="183"/>
    </row>
    <row r="1941" spans="1:66" ht="25.5" x14ac:dyDescent="0.25">
      <c r="A1941" s="1"/>
      <c r="B1941" s="94">
        <v>1935</v>
      </c>
      <c r="C1941" s="43">
        <v>1136881</v>
      </c>
      <c r="D1941" s="45"/>
      <c r="E1941" s="36" t="s">
        <v>4381</v>
      </c>
      <c r="F1941" s="151" t="s">
        <v>21</v>
      </c>
      <c r="G1941" s="127" t="s">
        <v>4369</v>
      </c>
      <c r="H1941" s="46" t="str">
        <f>IFERROR(IFERROR(IF(SEARCH("Usystems",$E1941)&gt;0,"Usystems"),IF(SEARCH("RIIFO",$E1941)&gt;0,"RIIFO","Uponor")),"Uponor")</f>
        <v>RIIFO</v>
      </c>
      <c r="I1941" s="25" t="str">
        <f>IFERROR(MID($D1941,1,7)+0,"")</f>
        <v/>
      </c>
      <c r="J1941" s="25" t="str">
        <f>IFERROR(MID($D1941,10,7)+0,"")</f>
        <v/>
      </c>
      <c r="K1941" s="25" t="str">
        <f>IFERROR(MID($D1941,19,7)+0,"")</f>
        <v/>
      </c>
      <c r="L1941" s="25" t="str">
        <f>IFERROR(MID($D1941,28,7)+0,"")</f>
        <v/>
      </c>
      <c r="M1941" s="25" t="str">
        <f>IF(IFERROR(MID($Q1941,1,7)+0,"")&lt;1130000,IF(INDEX(C:C,MATCH(LEFT(Q1941,7)+0,I:I,0))&lt;1130000,"",INDEX(C:C,MATCH(LEFT(Q1941,7)+0,I:I,0))),IFERROR(MID($Q1941,1,7)+0,""))</f>
        <v/>
      </c>
      <c r="N1941" s="25" t="str">
        <f>IF(IFERROR(MID($Q1941,10,7)+0,"")&lt;1130000,"",IFERROR(MID($Q1941,10,7)+0,""))</f>
        <v/>
      </c>
      <c r="O1941" s="25" t="str">
        <f>IF(IFERROR(MID($Q1941,19,7)+0,"")&lt;1130000,"",IFERROR(MID($Q1941,19,7)+0,""))</f>
        <v/>
      </c>
      <c r="P1941" s="25" t="str">
        <f>IF(M1941="","",IF(N1941="",M1941,M1941&amp;", "&amp;N1941))</f>
        <v/>
      </c>
      <c r="Q1941" s="25"/>
      <c r="R1941" s="25"/>
      <c r="S1941" s="35" t="s">
        <v>4324</v>
      </c>
      <c r="T1941" s="34" t="s">
        <v>36</v>
      </c>
      <c r="U1941" s="185">
        <v>961</v>
      </c>
      <c r="V1941" s="188">
        <v>1185</v>
      </c>
      <c r="W1941" s="189">
        <v>1290</v>
      </c>
      <c r="X1941" s="31">
        <v>1419</v>
      </c>
      <c r="Y1941" s="90">
        <f>IFERROR(ROUND(X1941/W1941-1,2),"")</f>
        <v>0.1</v>
      </c>
      <c r="Z1941" s="31">
        <f>IF(OR(S1941="VLD MLC components",S1941="VLD MLC pipes",S1941="VLD PEX components",S1941="VLD PEX pipes",S1941="VLD PHC components",S1941="VLD PHC pipes",S1941="Controls VLD"),"По запросу",X1941)</f>
        <v>1419</v>
      </c>
      <c r="AA1941" s="63">
        <f>ROUND(X1941/1.2,3)</f>
        <v>1182.5</v>
      </c>
      <c r="AB1941" s="23">
        <v>1075</v>
      </c>
      <c r="AC1941" s="190">
        <f>IFERROR(ROUND(AA1941/AB1941-1,2),"")</f>
        <v>0.1</v>
      </c>
      <c r="AD1941" s="25">
        <v>0.17799999999999999</v>
      </c>
      <c r="AE1941" s="25">
        <v>1.6743750000000002E-4</v>
      </c>
      <c r="AF1941" s="25">
        <v>0</v>
      </c>
      <c r="AG1941" s="25" t="s">
        <v>22</v>
      </c>
      <c r="AH1941" s="25">
        <v>0</v>
      </c>
      <c r="AI1941" s="25">
        <v>0</v>
      </c>
      <c r="AJ1941" s="25" t="s">
        <v>20</v>
      </c>
      <c r="AK1941" s="42" t="s">
        <v>19</v>
      </c>
      <c r="AL1941" s="25" t="s">
        <v>20</v>
      </c>
      <c r="AM1941" s="25">
        <v>96</v>
      </c>
      <c r="AN1941" s="25" t="s">
        <v>22</v>
      </c>
      <c r="AO1941" s="25" t="s">
        <v>22</v>
      </c>
      <c r="AP1941" s="25" t="s">
        <v>22</v>
      </c>
      <c r="AQ1941" s="25">
        <v>17.088000000000001</v>
      </c>
      <c r="AR1941" s="25" t="s">
        <v>22</v>
      </c>
      <c r="AS1941" s="157" t="s">
        <v>22</v>
      </c>
      <c r="AT1941" s="93"/>
      <c r="AU1941" s="92"/>
      <c r="AV1941" s="91" t="s">
        <v>152</v>
      </c>
      <c r="AW1941" s="92" t="s">
        <v>152</v>
      </c>
      <c r="AX1941" s="92" t="s">
        <v>48</v>
      </c>
      <c r="AY1941" s="91" t="s">
        <v>152</v>
      </c>
      <c r="AZ1941" s="23" t="s">
        <v>24</v>
      </c>
      <c r="BA1941" s="25" t="s">
        <v>4380</v>
      </c>
      <c r="BB1941" t="s">
        <v>25</v>
      </c>
      <c r="BC1941" t="e">
        <v>#N/A</v>
      </c>
      <c r="BD1941" t="e">
        <f>IF(Z1941=BC1941,"OK")</f>
        <v>#N/A</v>
      </c>
      <c r="BE1941">
        <v>0.17799999999999999</v>
      </c>
      <c r="BF1941">
        <v>1.6743750000000002E-4</v>
      </c>
      <c r="BG1941" t="s">
        <v>22</v>
      </c>
      <c r="BH1941" t="s">
        <v>22</v>
      </c>
      <c r="BI1941" t="s">
        <v>22</v>
      </c>
      <c r="BJ1941">
        <v>17.088000000000001</v>
      </c>
      <c r="BK1941" t="s">
        <v>22</v>
      </c>
      <c r="BL1941" t="e">
        <f>IF(ABS(AN1941*AO1941*AP1941/1000000000/AR1941-1)&lt;0.1,"OK","NO")</f>
        <v>#VALUE!</v>
      </c>
      <c r="BN1941" s="183"/>
    </row>
    <row r="1942" spans="1:66" ht="25.5" x14ac:dyDescent="0.25">
      <c r="A1942" s="1"/>
      <c r="B1942" s="94">
        <v>1936</v>
      </c>
      <c r="C1942" s="43">
        <v>1136882</v>
      </c>
      <c r="D1942" s="45"/>
      <c r="E1942" s="36" t="s">
        <v>4379</v>
      </c>
      <c r="F1942" s="151" t="s">
        <v>21</v>
      </c>
      <c r="G1942" s="127" t="s">
        <v>4369</v>
      </c>
      <c r="H1942" s="46" t="str">
        <f>IFERROR(IFERROR(IF(SEARCH("Usystems",$E1942)&gt;0,"Usystems"),IF(SEARCH("RIIFO",$E1942)&gt;0,"RIIFO","Uponor")),"Uponor")</f>
        <v>RIIFO</v>
      </c>
      <c r="I1942" s="25" t="str">
        <f>IFERROR(MID($D1942,1,7)+0,"")</f>
        <v/>
      </c>
      <c r="J1942" s="25" t="str">
        <f>IFERROR(MID($D1942,10,7)+0,"")</f>
        <v/>
      </c>
      <c r="K1942" s="25" t="str">
        <f>IFERROR(MID($D1942,19,7)+0,"")</f>
        <v/>
      </c>
      <c r="L1942" s="25" t="str">
        <f>IFERROR(MID($D1942,28,7)+0,"")</f>
        <v/>
      </c>
      <c r="M1942" s="25" t="str">
        <f>IF(IFERROR(MID($Q1942,1,7)+0,"")&lt;1130000,IF(INDEX(C:C,MATCH(LEFT(Q1942,7)+0,I:I,0))&lt;1130000,"",INDEX(C:C,MATCH(LEFT(Q1942,7)+0,I:I,0))),IFERROR(MID($Q1942,1,7)+0,""))</f>
        <v/>
      </c>
      <c r="N1942" s="25" t="str">
        <f>IF(IFERROR(MID($Q1942,10,7)+0,"")&lt;1130000,"",IFERROR(MID($Q1942,10,7)+0,""))</f>
        <v/>
      </c>
      <c r="O1942" s="25" t="str">
        <f>IF(IFERROR(MID($Q1942,19,7)+0,"")&lt;1130000,"",IFERROR(MID($Q1942,19,7)+0,""))</f>
        <v/>
      </c>
      <c r="P1942" s="25" t="str">
        <f>IF(M1942="","",IF(N1942="",M1942,M1942&amp;", "&amp;N1942))</f>
        <v/>
      </c>
      <c r="Q1942" s="25"/>
      <c r="R1942" s="25"/>
      <c r="S1942" s="35" t="s">
        <v>4324</v>
      </c>
      <c r="T1942" s="34" t="s">
        <v>36</v>
      </c>
      <c r="U1942" s="185">
        <v>1091</v>
      </c>
      <c r="V1942" s="188">
        <v>1346</v>
      </c>
      <c r="W1942" s="189">
        <v>1466</v>
      </c>
      <c r="X1942" s="31">
        <v>1613</v>
      </c>
      <c r="Y1942" s="90">
        <f>IFERROR(ROUND(X1942/W1942-1,2),"")</f>
        <v>0.1</v>
      </c>
      <c r="Z1942" s="31">
        <f>IF(OR(S1942="VLD MLC components",S1942="VLD MLC pipes",S1942="VLD PEX components",S1942="VLD PEX pipes",S1942="VLD PHC components",S1942="VLD PHC pipes",S1942="Controls VLD"),"По запросу",X1942)</f>
        <v>1613</v>
      </c>
      <c r="AA1942" s="63">
        <f>ROUND(X1942/1.2,3)</f>
        <v>1344.1669999999999</v>
      </c>
      <c r="AB1942" s="23">
        <v>1221.6669999999999</v>
      </c>
      <c r="AC1942" s="190">
        <f>IFERROR(ROUND(AA1942/AB1942-1,2),"")</f>
        <v>0.1</v>
      </c>
      <c r="AD1942" s="25">
        <v>0.19800000000000001</v>
      </c>
      <c r="AE1942" s="25">
        <v>2.5115625000000002E-4</v>
      </c>
      <c r="AF1942" s="25">
        <v>0</v>
      </c>
      <c r="AG1942" s="25" t="s">
        <v>22</v>
      </c>
      <c r="AH1942" s="25">
        <v>0</v>
      </c>
      <c r="AI1942" s="25">
        <v>0</v>
      </c>
      <c r="AJ1942" s="25" t="s">
        <v>20</v>
      </c>
      <c r="AK1942" s="42" t="s">
        <v>19</v>
      </c>
      <c r="AL1942" s="25" t="s">
        <v>20</v>
      </c>
      <c r="AM1942" s="25">
        <v>64</v>
      </c>
      <c r="AN1942" s="25" t="s">
        <v>22</v>
      </c>
      <c r="AO1942" s="25" t="s">
        <v>22</v>
      </c>
      <c r="AP1942" s="25" t="s">
        <v>22</v>
      </c>
      <c r="AQ1942" s="25">
        <v>12.672000000000001</v>
      </c>
      <c r="AR1942" s="25" t="s">
        <v>22</v>
      </c>
      <c r="AS1942" s="157" t="s">
        <v>22</v>
      </c>
      <c r="AT1942" s="93"/>
      <c r="AU1942" s="92"/>
      <c r="AV1942" s="91" t="s">
        <v>152</v>
      </c>
      <c r="AW1942" s="92" t="s">
        <v>152</v>
      </c>
      <c r="AX1942" s="92" t="s">
        <v>48</v>
      </c>
      <c r="AY1942" s="91" t="s">
        <v>152</v>
      </c>
      <c r="AZ1942" s="23" t="s">
        <v>24</v>
      </c>
      <c r="BA1942" s="25" t="s">
        <v>4060</v>
      </c>
      <c r="BB1942" t="s">
        <v>25</v>
      </c>
      <c r="BC1942" t="e">
        <v>#N/A</v>
      </c>
      <c r="BD1942" t="e">
        <f>IF(Z1942=BC1942,"OK")</f>
        <v>#N/A</v>
      </c>
      <c r="BE1942">
        <v>0.19800000000000001</v>
      </c>
      <c r="BF1942">
        <v>2.5115625000000002E-4</v>
      </c>
      <c r="BG1942" t="s">
        <v>22</v>
      </c>
      <c r="BH1942" t="s">
        <v>22</v>
      </c>
      <c r="BI1942" t="s">
        <v>22</v>
      </c>
      <c r="BJ1942">
        <v>12.672000000000001</v>
      </c>
      <c r="BK1942" t="s">
        <v>22</v>
      </c>
      <c r="BL1942" t="e">
        <f>IF(ABS(AN1942*AO1942*AP1942/1000000000/AR1942-1)&lt;0.1,"OK","NO")</f>
        <v>#VALUE!</v>
      </c>
      <c r="BN1942" s="183"/>
    </row>
    <row r="1943" spans="1:66" ht="25.5" x14ac:dyDescent="0.25">
      <c r="A1943" s="1"/>
      <c r="B1943" s="94">
        <v>1937</v>
      </c>
      <c r="C1943" s="43">
        <v>1136883</v>
      </c>
      <c r="D1943" s="45"/>
      <c r="E1943" s="36" t="s">
        <v>4378</v>
      </c>
      <c r="F1943" s="151" t="s">
        <v>21</v>
      </c>
      <c r="G1943" s="127" t="s">
        <v>4369</v>
      </c>
      <c r="H1943" s="46" t="str">
        <f>IFERROR(IFERROR(IF(SEARCH("Usystems",$E1943)&gt;0,"Usystems"),IF(SEARCH("RIIFO",$E1943)&gt;0,"RIIFO","Uponor")),"Uponor")</f>
        <v>RIIFO</v>
      </c>
      <c r="I1943" s="25" t="str">
        <f>IFERROR(MID($D1943,1,7)+0,"")</f>
        <v/>
      </c>
      <c r="J1943" s="25" t="str">
        <f>IFERROR(MID($D1943,10,7)+0,"")</f>
        <v/>
      </c>
      <c r="K1943" s="25" t="str">
        <f>IFERROR(MID($D1943,19,7)+0,"")</f>
        <v/>
      </c>
      <c r="L1943" s="25" t="str">
        <f>IFERROR(MID($D1943,28,7)+0,"")</f>
        <v/>
      </c>
      <c r="M1943" s="25" t="str">
        <f>IF(IFERROR(MID($Q1943,1,7)+0,"")&lt;1130000,IF(INDEX(C:C,MATCH(LEFT(Q1943,7)+0,I:I,0))&lt;1130000,"",INDEX(C:C,MATCH(LEFT(Q1943,7)+0,I:I,0))),IFERROR(MID($Q1943,1,7)+0,""))</f>
        <v/>
      </c>
      <c r="N1943" s="25" t="str">
        <f>IF(IFERROR(MID($Q1943,10,7)+0,"")&lt;1130000,"",IFERROR(MID($Q1943,10,7)+0,""))</f>
        <v/>
      </c>
      <c r="O1943" s="25" t="str">
        <f>IF(IFERROR(MID($Q1943,19,7)+0,"")&lt;1130000,"",IFERROR(MID($Q1943,19,7)+0,""))</f>
        <v/>
      </c>
      <c r="P1943" s="25" t="str">
        <f>IF(M1943="","",IF(N1943="",M1943,M1943&amp;", "&amp;N1943))</f>
        <v/>
      </c>
      <c r="Q1943" s="25"/>
      <c r="R1943" s="25"/>
      <c r="S1943" s="35" t="s">
        <v>4324</v>
      </c>
      <c r="T1943" s="34" t="s">
        <v>36</v>
      </c>
      <c r="U1943" s="185">
        <v>2116</v>
      </c>
      <c r="V1943" s="188">
        <v>2609</v>
      </c>
      <c r="W1943" s="189">
        <v>2841</v>
      </c>
      <c r="X1943" s="31">
        <v>3125</v>
      </c>
      <c r="Y1943" s="90">
        <f>IFERROR(ROUND(X1943/W1943-1,2),"")</f>
        <v>0.1</v>
      </c>
      <c r="Z1943" s="31">
        <f>IF(OR(S1943="VLD MLC components",S1943="VLD MLC pipes",S1943="VLD PEX components",S1943="VLD PEX pipes",S1943="VLD PHC components",S1943="VLD PHC pipes",S1943="Controls VLD"),"По запросу",X1943)</f>
        <v>3125</v>
      </c>
      <c r="AA1943" s="63">
        <f>ROUND(X1943/1.2,3)</f>
        <v>2604.1669999999999</v>
      </c>
      <c r="AB1943" s="23">
        <v>2367.5</v>
      </c>
      <c r="AC1943" s="190">
        <f>IFERROR(ROUND(AA1943/AB1943-1,2),"")</f>
        <v>0.1</v>
      </c>
      <c r="AD1943" s="25">
        <v>0.40699999999999997</v>
      </c>
      <c r="AE1943" s="25">
        <v>6.697500000000001E-4</v>
      </c>
      <c r="AF1943" s="25">
        <v>0</v>
      </c>
      <c r="AG1943" s="25" t="s">
        <v>22</v>
      </c>
      <c r="AH1943" s="25">
        <v>0</v>
      </c>
      <c r="AI1943" s="25">
        <v>0</v>
      </c>
      <c r="AJ1943" s="25" t="s">
        <v>20</v>
      </c>
      <c r="AK1943" s="42" t="s">
        <v>19</v>
      </c>
      <c r="AL1943" s="25" t="s">
        <v>20</v>
      </c>
      <c r="AM1943" s="25">
        <v>24</v>
      </c>
      <c r="AN1943" s="25" t="s">
        <v>22</v>
      </c>
      <c r="AO1943" s="25" t="s">
        <v>22</v>
      </c>
      <c r="AP1943" s="25" t="s">
        <v>22</v>
      </c>
      <c r="AQ1943" s="25">
        <v>9.7679999999999989</v>
      </c>
      <c r="AR1943" s="25" t="s">
        <v>22</v>
      </c>
      <c r="AS1943" s="157" t="s">
        <v>22</v>
      </c>
      <c r="AT1943" s="93"/>
      <c r="AU1943" s="92"/>
      <c r="AV1943" s="91" t="s">
        <v>152</v>
      </c>
      <c r="AW1943" s="92" t="s">
        <v>152</v>
      </c>
      <c r="AX1943" s="92" t="s">
        <v>48</v>
      </c>
      <c r="AY1943" s="91" t="s">
        <v>152</v>
      </c>
      <c r="AZ1943" s="23" t="s">
        <v>24</v>
      </c>
      <c r="BA1943" s="25" t="s">
        <v>4377</v>
      </c>
      <c r="BB1943" t="s">
        <v>25</v>
      </c>
      <c r="BC1943" t="e">
        <v>#N/A</v>
      </c>
      <c r="BD1943" t="e">
        <f>IF(Z1943=BC1943,"OK")</f>
        <v>#N/A</v>
      </c>
      <c r="BE1943">
        <v>0.40699999999999997</v>
      </c>
      <c r="BF1943">
        <v>6.697500000000001E-4</v>
      </c>
      <c r="BG1943" t="s">
        <v>22</v>
      </c>
      <c r="BH1943" t="s">
        <v>22</v>
      </c>
      <c r="BI1943" t="s">
        <v>22</v>
      </c>
      <c r="BJ1943">
        <v>9.7679999999999989</v>
      </c>
      <c r="BK1943" t="s">
        <v>22</v>
      </c>
      <c r="BL1943" t="e">
        <f>IF(ABS(AN1943*AO1943*AP1943/1000000000/AR1943-1)&lt;0.1,"OK","NO")</f>
        <v>#VALUE!</v>
      </c>
      <c r="BN1943" s="183"/>
    </row>
    <row r="1944" spans="1:66" ht="25.5" x14ac:dyDescent="0.25">
      <c r="A1944" s="1"/>
      <c r="B1944" s="94">
        <v>1938</v>
      </c>
      <c r="C1944" s="43">
        <v>1136884</v>
      </c>
      <c r="D1944" s="45"/>
      <c r="E1944" s="36" t="s">
        <v>4376</v>
      </c>
      <c r="F1944" s="151" t="s">
        <v>21</v>
      </c>
      <c r="G1944" s="127" t="s">
        <v>4369</v>
      </c>
      <c r="H1944" s="46" t="str">
        <f>IFERROR(IFERROR(IF(SEARCH("Usystems",$E1944)&gt;0,"Usystems"),IF(SEARCH("RIIFO",$E1944)&gt;0,"RIIFO","Uponor")),"Uponor")</f>
        <v>RIIFO</v>
      </c>
      <c r="I1944" s="25" t="str">
        <f>IFERROR(MID($D1944,1,7)+0,"")</f>
        <v/>
      </c>
      <c r="J1944" s="25" t="str">
        <f>IFERROR(MID($D1944,10,7)+0,"")</f>
        <v/>
      </c>
      <c r="K1944" s="25" t="str">
        <f>IFERROR(MID($D1944,19,7)+0,"")</f>
        <v/>
      </c>
      <c r="L1944" s="25" t="str">
        <f>IFERROR(MID($D1944,28,7)+0,"")</f>
        <v/>
      </c>
      <c r="M1944" s="25" t="str">
        <f>IF(IFERROR(MID($Q1944,1,7)+0,"")&lt;1130000,IF(INDEX(C:C,MATCH(LEFT(Q1944,7)+0,I:I,0))&lt;1130000,"",INDEX(C:C,MATCH(LEFT(Q1944,7)+0,I:I,0))),IFERROR(MID($Q1944,1,7)+0,""))</f>
        <v/>
      </c>
      <c r="N1944" s="25" t="str">
        <f>IF(IFERROR(MID($Q1944,10,7)+0,"")&lt;1130000,"",IFERROR(MID($Q1944,10,7)+0,""))</f>
        <v/>
      </c>
      <c r="O1944" s="25" t="str">
        <f>IF(IFERROR(MID($Q1944,19,7)+0,"")&lt;1130000,"",IFERROR(MID($Q1944,19,7)+0,""))</f>
        <v/>
      </c>
      <c r="P1944" s="25" t="str">
        <f>IF(M1944="","",IF(N1944="",M1944,M1944&amp;", "&amp;N1944))</f>
        <v/>
      </c>
      <c r="Q1944" s="25"/>
      <c r="R1944" s="25"/>
      <c r="S1944" s="35" t="s">
        <v>4324</v>
      </c>
      <c r="T1944" s="34" t="s">
        <v>36</v>
      </c>
      <c r="U1944" s="185">
        <v>2266</v>
      </c>
      <c r="V1944" s="188">
        <v>2794</v>
      </c>
      <c r="W1944" s="189">
        <v>3042</v>
      </c>
      <c r="X1944" s="31">
        <v>3346</v>
      </c>
      <c r="Y1944" s="90">
        <f>IFERROR(ROUND(X1944/W1944-1,2),"")</f>
        <v>0.1</v>
      </c>
      <c r="Z1944" s="31">
        <f>IF(OR(S1944="VLD MLC components",S1944="VLD MLC pipes",S1944="VLD PEX components",S1944="VLD PEX pipes",S1944="VLD PHC components",S1944="VLD PHC pipes",S1944="Controls VLD"),"По запросу",X1944)</f>
        <v>3346</v>
      </c>
      <c r="AA1944" s="63">
        <f>ROUND(X1944/1.2,3)</f>
        <v>2788.3330000000001</v>
      </c>
      <c r="AB1944" s="23">
        <v>2535</v>
      </c>
      <c r="AC1944" s="190">
        <f>IFERROR(ROUND(AA1944/AB1944-1,2),"")</f>
        <v>0.1</v>
      </c>
      <c r="AD1944" s="25">
        <v>0.435</v>
      </c>
      <c r="AE1944" s="25">
        <v>6.4296000000000004E-4</v>
      </c>
      <c r="AF1944" s="25">
        <v>0</v>
      </c>
      <c r="AG1944" s="25" t="s">
        <v>22</v>
      </c>
      <c r="AH1944" s="25">
        <v>0</v>
      </c>
      <c r="AI1944" s="25">
        <v>0</v>
      </c>
      <c r="AJ1944" s="25" t="s">
        <v>20</v>
      </c>
      <c r="AK1944" s="42" t="s">
        <v>19</v>
      </c>
      <c r="AL1944" s="25" t="s">
        <v>20</v>
      </c>
      <c r="AM1944" s="25">
        <v>25</v>
      </c>
      <c r="AN1944" s="25" t="s">
        <v>22</v>
      </c>
      <c r="AO1944" s="25" t="s">
        <v>22</v>
      </c>
      <c r="AP1944" s="25" t="s">
        <v>22</v>
      </c>
      <c r="AQ1944" s="25">
        <v>10.875</v>
      </c>
      <c r="AR1944" s="25" t="s">
        <v>22</v>
      </c>
      <c r="AS1944" s="157" t="s">
        <v>22</v>
      </c>
      <c r="AT1944" s="93"/>
      <c r="AU1944" s="92"/>
      <c r="AV1944" s="91" t="s">
        <v>152</v>
      </c>
      <c r="AW1944" s="92" t="s">
        <v>152</v>
      </c>
      <c r="AX1944" s="92" t="s">
        <v>48</v>
      </c>
      <c r="AY1944" s="91" t="s">
        <v>152</v>
      </c>
      <c r="AZ1944" s="23" t="s">
        <v>24</v>
      </c>
      <c r="BA1944" s="25" t="s">
        <v>4375</v>
      </c>
      <c r="BB1944" t="s">
        <v>25</v>
      </c>
      <c r="BC1944" t="e">
        <v>#N/A</v>
      </c>
      <c r="BD1944" t="e">
        <f>IF(Z1944=BC1944,"OK")</f>
        <v>#N/A</v>
      </c>
      <c r="BE1944">
        <v>0.435</v>
      </c>
      <c r="BF1944">
        <v>6.4296000000000004E-4</v>
      </c>
      <c r="BG1944" t="s">
        <v>22</v>
      </c>
      <c r="BH1944" t="s">
        <v>22</v>
      </c>
      <c r="BI1944" t="s">
        <v>22</v>
      </c>
      <c r="BJ1944">
        <v>10.875</v>
      </c>
      <c r="BK1944" t="s">
        <v>22</v>
      </c>
      <c r="BL1944" t="e">
        <f>IF(ABS(AN1944*AO1944*AP1944/1000000000/AR1944-1)&lt;0.1,"OK","NO")</f>
        <v>#VALUE!</v>
      </c>
      <c r="BN1944" s="183"/>
    </row>
    <row r="1945" spans="1:66" ht="25.5" x14ac:dyDescent="0.25">
      <c r="A1945" s="1"/>
      <c r="B1945" s="94">
        <v>1939</v>
      </c>
      <c r="C1945" s="43">
        <v>1136885</v>
      </c>
      <c r="D1945" s="45"/>
      <c r="E1945" s="36" t="s">
        <v>4374</v>
      </c>
      <c r="F1945" s="151" t="s">
        <v>21</v>
      </c>
      <c r="G1945" s="127" t="s">
        <v>4369</v>
      </c>
      <c r="H1945" s="46" t="str">
        <f>IFERROR(IFERROR(IF(SEARCH("Usystems",$E1945)&gt;0,"Usystems"),IF(SEARCH("RIIFO",$E1945)&gt;0,"RIIFO","Uponor")),"Uponor")</f>
        <v>RIIFO</v>
      </c>
      <c r="I1945" s="25" t="str">
        <f>IFERROR(MID($D1945,1,7)+0,"")</f>
        <v/>
      </c>
      <c r="J1945" s="25" t="str">
        <f>IFERROR(MID($D1945,10,7)+0,"")</f>
        <v/>
      </c>
      <c r="K1945" s="25" t="str">
        <f>IFERROR(MID($D1945,19,7)+0,"")</f>
        <v/>
      </c>
      <c r="L1945" s="25" t="str">
        <f>IFERROR(MID($D1945,28,7)+0,"")</f>
        <v/>
      </c>
      <c r="M1945" s="25" t="str">
        <f>IF(IFERROR(MID($Q1945,1,7)+0,"")&lt;1130000,IF(INDEX(C:C,MATCH(LEFT(Q1945,7)+0,I:I,0))&lt;1130000,"",INDEX(C:C,MATCH(LEFT(Q1945,7)+0,I:I,0))),IFERROR(MID($Q1945,1,7)+0,""))</f>
        <v/>
      </c>
      <c r="N1945" s="25" t="str">
        <f>IF(IFERROR(MID($Q1945,10,7)+0,"")&lt;1130000,"",IFERROR(MID($Q1945,10,7)+0,""))</f>
        <v/>
      </c>
      <c r="O1945" s="25" t="str">
        <f>IF(IFERROR(MID($Q1945,19,7)+0,"")&lt;1130000,"",IFERROR(MID($Q1945,19,7)+0,""))</f>
        <v/>
      </c>
      <c r="P1945" s="25" t="str">
        <f>IF(M1945="","",IF(N1945="",M1945,M1945&amp;", "&amp;N1945))</f>
        <v/>
      </c>
      <c r="Q1945" s="25"/>
      <c r="R1945" s="25"/>
      <c r="S1945" s="35" t="s">
        <v>4324</v>
      </c>
      <c r="T1945" s="34" t="s">
        <v>36</v>
      </c>
      <c r="U1945" s="185">
        <v>3009</v>
      </c>
      <c r="V1945" s="188">
        <v>3710</v>
      </c>
      <c r="W1945" s="189">
        <v>4040</v>
      </c>
      <c r="X1945" s="31">
        <v>4444</v>
      </c>
      <c r="Y1945" s="90">
        <f>IFERROR(ROUND(X1945/W1945-1,2),"")</f>
        <v>0.1</v>
      </c>
      <c r="Z1945" s="31">
        <f>IF(OR(S1945="VLD MLC components",S1945="VLD MLC pipes",S1945="VLD PEX components",S1945="VLD PEX pipes",S1945="VLD PHC components",S1945="VLD PHC pipes",S1945="Controls VLD"),"По запросу",X1945)</f>
        <v>4444</v>
      </c>
      <c r="AA1945" s="63">
        <f>ROUND(X1945/1.2,3)</f>
        <v>3703.3330000000001</v>
      </c>
      <c r="AB1945" s="23">
        <v>3366.6669999999999</v>
      </c>
      <c r="AC1945" s="190">
        <f>IFERROR(ROUND(AA1945/AB1945-1,2),"")</f>
        <v>0.1</v>
      </c>
      <c r="AD1945" s="25">
        <v>0.51400000000000001</v>
      </c>
      <c r="AE1945" s="25">
        <v>5.3580000000000001E-4</v>
      </c>
      <c r="AF1945" s="25">
        <v>0</v>
      </c>
      <c r="AG1945" s="25" t="s">
        <v>22</v>
      </c>
      <c r="AH1945" s="25">
        <v>0</v>
      </c>
      <c r="AI1945" s="25">
        <v>0</v>
      </c>
      <c r="AJ1945" s="25" t="s">
        <v>20</v>
      </c>
      <c r="AK1945" s="42" t="s">
        <v>19</v>
      </c>
      <c r="AL1945" s="25" t="s">
        <v>20</v>
      </c>
      <c r="AM1945" s="25">
        <v>30</v>
      </c>
      <c r="AN1945" s="25" t="s">
        <v>22</v>
      </c>
      <c r="AO1945" s="25" t="s">
        <v>22</v>
      </c>
      <c r="AP1945" s="25" t="s">
        <v>22</v>
      </c>
      <c r="AQ1945" s="25">
        <v>15.42</v>
      </c>
      <c r="AR1945" s="25" t="s">
        <v>22</v>
      </c>
      <c r="AS1945" s="157" t="s">
        <v>22</v>
      </c>
      <c r="AT1945" s="93"/>
      <c r="AU1945" s="92"/>
      <c r="AV1945" s="91" t="s">
        <v>152</v>
      </c>
      <c r="AW1945" s="92" t="s">
        <v>152</v>
      </c>
      <c r="AX1945" s="92" t="s">
        <v>48</v>
      </c>
      <c r="AY1945" s="91" t="s">
        <v>152</v>
      </c>
      <c r="AZ1945" s="23" t="s">
        <v>24</v>
      </c>
      <c r="BA1945" s="25" t="s">
        <v>4373</v>
      </c>
      <c r="BB1945" t="s">
        <v>25</v>
      </c>
      <c r="BC1945" t="e">
        <v>#N/A</v>
      </c>
      <c r="BD1945" t="e">
        <f>IF(Z1945=BC1945,"OK")</f>
        <v>#N/A</v>
      </c>
      <c r="BE1945">
        <v>0.51400000000000001</v>
      </c>
      <c r="BF1945">
        <v>5.3580000000000001E-4</v>
      </c>
      <c r="BG1945" t="s">
        <v>22</v>
      </c>
      <c r="BH1945" t="s">
        <v>22</v>
      </c>
      <c r="BI1945" t="s">
        <v>22</v>
      </c>
      <c r="BJ1945">
        <v>15.42</v>
      </c>
      <c r="BK1945" t="s">
        <v>22</v>
      </c>
      <c r="BL1945" t="e">
        <f>IF(ABS(AN1945*AO1945*AP1945/1000000000/AR1945-1)&lt;0.1,"OK","NO")</f>
        <v>#VALUE!</v>
      </c>
      <c r="BN1945" s="183"/>
    </row>
    <row r="1946" spans="1:66" ht="25.5" x14ac:dyDescent="0.25">
      <c r="A1946" s="1"/>
      <c r="B1946" s="94">
        <v>1940</v>
      </c>
      <c r="C1946" s="43">
        <v>1136886</v>
      </c>
      <c r="D1946" s="45"/>
      <c r="E1946" s="36" t="s">
        <v>4372</v>
      </c>
      <c r="F1946" s="151" t="s">
        <v>21</v>
      </c>
      <c r="G1946" s="127" t="s">
        <v>4369</v>
      </c>
      <c r="H1946" s="46" t="str">
        <f>IFERROR(IFERROR(IF(SEARCH("Usystems",$E1946)&gt;0,"Usystems"),IF(SEARCH("RIIFO",$E1946)&gt;0,"RIIFO","Uponor")),"Uponor")</f>
        <v>RIIFO</v>
      </c>
      <c r="I1946" s="25" t="str">
        <f>IFERROR(MID($D1946,1,7)+0,"")</f>
        <v/>
      </c>
      <c r="J1946" s="25" t="str">
        <f>IFERROR(MID($D1946,10,7)+0,"")</f>
        <v/>
      </c>
      <c r="K1946" s="25" t="str">
        <f>IFERROR(MID($D1946,19,7)+0,"")</f>
        <v/>
      </c>
      <c r="L1946" s="25" t="str">
        <f>IFERROR(MID($D1946,28,7)+0,"")</f>
        <v/>
      </c>
      <c r="M1946" s="25" t="str">
        <f>IF(IFERROR(MID($Q1946,1,7)+0,"")&lt;1130000,IF(INDEX(C:C,MATCH(LEFT(Q1946,7)+0,I:I,0))&lt;1130000,"",INDEX(C:C,MATCH(LEFT(Q1946,7)+0,I:I,0))),IFERROR(MID($Q1946,1,7)+0,""))</f>
        <v/>
      </c>
      <c r="N1946" s="25" t="str">
        <f>IF(IFERROR(MID($Q1946,10,7)+0,"")&lt;1130000,"",IFERROR(MID($Q1946,10,7)+0,""))</f>
        <v/>
      </c>
      <c r="O1946" s="25" t="str">
        <f>IF(IFERROR(MID($Q1946,19,7)+0,"")&lt;1130000,"",IFERROR(MID($Q1946,19,7)+0,""))</f>
        <v/>
      </c>
      <c r="P1946" s="25" t="str">
        <f>IF(M1946="","",IF(N1946="",M1946,M1946&amp;", "&amp;N1946))</f>
        <v/>
      </c>
      <c r="Q1946" s="25"/>
      <c r="R1946" s="25"/>
      <c r="S1946" s="35" t="s">
        <v>4324</v>
      </c>
      <c r="T1946" s="34" t="s">
        <v>36</v>
      </c>
      <c r="U1946" s="185">
        <v>5203</v>
      </c>
      <c r="V1946" s="188">
        <v>6414</v>
      </c>
      <c r="W1946" s="189">
        <v>6984</v>
      </c>
      <c r="X1946" s="31">
        <v>7682</v>
      </c>
      <c r="Y1946" s="90">
        <f>IFERROR(ROUND(X1946/W1946-1,2),"")</f>
        <v>0.1</v>
      </c>
      <c r="Z1946" s="31">
        <f>IF(OR(S1946="VLD MLC components",S1946="VLD MLC pipes",S1946="VLD PEX components",S1946="VLD PEX pipes",S1946="VLD PHC components",S1946="VLD PHC pipes",S1946="Controls VLD"),"По запросу",X1946)</f>
        <v>7682</v>
      </c>
      <c r="AA1946" s="63">
        <f>ROUND(X1946/1.2,3)</f>
        <v>6401.6670000000004</v>
      </c>
      <c r="AB1946" s="23">
        <v>5820</v>
      </c>
      <c r="AC1946" s="190">
        <f>IFERROR(ROUND(AA1946/AB1946-1,2),"")</f>
        <v>0.1</v>
      </c>
      <c r="AD1946" s="25">
        <v>0.999</v>
      </c>
      <c r="AE1946" s="25">
        <v>2.0092500000000002E-3</v>
      </c>
      <c r="AF1946" s="25">
        <v>0</v>
      </c>
      <c r="AG1946" s="25" t="s">
        <v>22</v>
      </c>
      <c r="AH1946" s="25">
        <v>0</v>
      </c>
      <c r="AI1946" s="25">
        <v>0</v>
      </c>
      <c r="AJ1946" s="25" t="s">
        <v>20</v>
      </c>
      <c r="AK1946" s="42" t="s">
        <v>19</v>
      </c>
      <c r="AL1946" s="25" t="s">
        <v>20</v>
      </c>
      <c r="AM1946" s="25">
        <v>8</v>
      </c>
      <c r="AN1946" s="25" t="s">
        <v>22</v>
      </c>
      <c r="AO1946" s="25" t="s">
        <v>22</v>
      </c>
      <c r="AP1946" s="25" t="s">
        <v>22</v>
      </c>
      <c r="AQ1946" s="25">
        <v>7.992</v>
      </c>
      <c r="AR1946" s="25" t="s">
        <v>22</v>
      </c>
      <c r="AS1946" s="157" t="s">
        <v>22</v>
      </c>
      <c r="AT1946" s="93"/>
      <c r="AU1946" s="92"/>
      <c r="AV1946" s="91" t="s">
        <v>152</v>
      </c>
      <c r="AW1946" s="92" t="s">
        <v>152</v>
      </c>
      <c r="AX1946" s="92" t="s">
        <v>48</v>
      </c>
      <c r="AY1946" s="91" t="s">
        <v>152</v>
      </c>
      <c r="AZ1946" s="23" t="s">
        <v>24</v>
      </c>
      <c r="BA1946" s="25" t="s">
        <v>4371</v>
      </c>
      <c r="BB1946" t="s">
        <v>25</v>
      </c>
      <c r="BC1946" t="e">
        <v>#N/A</v>
      </c>
      <c r="BD1946" t="e">
        <f>IF(Z1946=BC1946,"OK")</f>
        <v>#N/A</v>
      </c>
      <c r="BE1946">
        <v>0.999</v>
      </c>
      <c r="BF1946">
        <v>2.0092500000000002E-3</v>
      </c>
      <c r="BG1946" t="s">
        <v>22</v>
      </c>
      <c r="BH1946" t="s">
        <v>22</v>
      </c>
      <c r="BI1946" t="s">
        <v>22</v>
      </c>
      <c r="BJ1946">
        <v>7.992</v>
      </c>
      <c r="BK1946" t="s">
        <v>22</v>
      </c>
      <c r="BL1946" t="e">
        <f>IF(ABS(AN1946*AO1946*AP1946/1000000000/AR1946-1)&lt;0.1,"OK","NO")</f>
        <v>#VALUE!</v>
      </c>
      <c r="BN1946" s="183"/>
    </row>
    <row r="1947" spans="1:66" ht="25.5" x14ac:dyDescent="0.25">
      <c r="A1947" s="1"/>
      <c r="B1947" s="94">
        <v>1941</v>
      </c>
      <c r="C1947" s="43">
        <v>1136887</v>
      </c>
      <c r="D1947" s="45"/>
      <c r="E1947" s="36" t="s">
        <v>4370</v>
      </c>
      <c r="F1947" s="151" t="s">
        <v>21</v>
      </c>
      <c r="G1947" s="127" t="s">
        <v>4369</v>
      </c>
      <c r="H1947" s="46" t="str">
        <f>IFERROR(IFERROR(IF(SEARCH("Usystems",$E1947)&gt;0,"Usystems"),IF(SEARCH("RIIFO",$E1947)&gt;0,"RIIFO","Uponor")),"Uponor")</f>
        <v>RIIFO</v>
      </c>
      <c r="I1947" s="25" t="str">
        <f>IFERROR(MID($D1947,1,7)+0,"")</f>
        <v/>
      </c>
      <c r="J1947" s="25" t="str">
        <f>IFERROR(MID($D1947,10,7)+0,"")</f>
        <v/>
      </c>
      <c r="K1947" s="25" t="str">
        <f>IFERROR(MID($D1947,19,7)+0,"")</f>
        <v/>
      </c>
      <c r="L1947" s="25" t="str">
        <f>IFERROR(MID($D1947,28,7)+0,"")</f>
        <v/>
      </c>
      <c r="M1947" s="25" t="str">
        <f>IF(IFERROR(MID($Q1947,1,7)+0,"")&lt;1130000,IF(INDEX(C:C,MATCH(LEFT(Q1947,7)+0,I:I,0))&lt;1130000,"",INDEX(C:C,MATCH(LEFT(Q1947,7)+0,I:I,0))),IFERROR(MID($Q1947,1,7)+0,""))</f>
        <v/>
      </c>
      <c r="N1947" s="25" t="str">
        <f>IF(IFERROR(MID($Q1947,10,7)+0,"")&lt;1130000,"",IFERROR(MID($Q1947,10,7)+0,""))</f>
        <v/>
      </c>
      <c r="O1947" s="25" t="str">
        <f>IF(IFERROR(MID($Q1947,19,7)+0,"")&lt;1130000,"",IFERROR(MID($Q1947,19,7)+0,""))</f>
        <v/>
      </c>
      <c r="P1947" s="25" t="str">
        <f>IF(M1947="","",IF(N1947="",M1947,M1947&amp;", "&amp;N1947))</f>
        <v/>
      </c>
      <c r="Q1947" s="25"/>
      <c r="R1947" s="25"/>
      <c r="S1947" s="35" t="s">
        <v>4324</v>
      </c>
      <c r="T1947" s="34" t="s">
        <v>36</v>
      </c>
      <c r="U1947" s="185">
        <v>8267</v>
      </c>
      <c r="V1947" s="188">
        <v>10193</v>
      </c>
      <c r="W1947" s="189">
        <v>11099</v>
      </c>
      <c r="X1947" s="31">
        <v>12209</v>
      </c>
      <c r="Y1947" s="90">
        <f>IFERROR(ROUND(X1947/W1947-1,2),"")</f>
        <v>0.1</v>
      </c>
      <c r="Z1947" s="31">
        <f>IF(OR(S1947="VLD MLC components",S1947="VLD MLC pipes",S1947="VLD PEX components",S1947="VLD PEX pipes",S1947="VLD PHC components",S1947="VLD PHC pipes",S1947="Controls VLD"),"По запросу",X1947)</f>
        <v>12209</v>
      </c>
      <c r="AA1947" s="63">
        <f>ROUND(X1947/1.2,3)</f>
        <v>10174.166999999999</v>
      </c>
      <c r="AB1947" s="23">
        <v>9249.1669999999995</v>
      </c>
      <c r="AC1947" s="190">
        <f>IFERROR(ROUND(AA1947/AB1947-1,2),"")</f>
        <v>0.1</v>
      </c>
      <c r="AD1947" s="25">
        <v>1.663</v>
      </c>
      <c r="AE1947" s="25">
        <v>5.3580000000000008E-3</v>
      </c>
      <c r="AF1947" s="25">
        <v>0</v>
      </c>
      <c r="AG1947" s="25" t="s">
        <v>22</v>
      </c>
      <c r="AH1947" s="25">
        <v>0</v>
      </c>
      <c r="AI1947" s="25">
        <v>0</v>
      </c>
      <c r="AJ1947" s="25" t="s">
        <v>20</v>
      </c>
      <c r="AK1947" s="42" t="s">
        <v>19</v>
      </c>
      <c r="AL1947" s="25" t="s">
        <v>20</v>
      </c>
      <c r="AM1947" s="25">
        <v>3</v>
      </c>
      <c r="AN1947" s="25" t="s">
        <v>22</v>
      </c>
      <c r="AO1947" s="25" t="s">
        <v>22</v>
      </c>
      <c r="AP1947" s="25" t="s">
        <v>22</v>
      </c>
      <c r="AQ1947" s="25">
        <v>4.9889999999999999</v>
      </c>
      <c r="AR1947" s="25" t="s">
        <v>22</v>
      </c>
      <c r="AS1947" s="157" t="s">
        <v>22</v>
      </c>
      <c r="AT1947" s="93"/>
      <c r="AU1947" s="92"/>
      <c r="AV1947" s="91" t="s">
        <v>152</v>
      </c>
      <c r="AW1947" s="92" t="s">
        <v>152</v>
      </c>
      <c r="AX1947" s="92" t="s">
        <v>48</v>
      </c>
      <c r="AY1947" s="91" t="s">
        <v>152</v>
      </c>
      <c r="AZ1947" s="23" t="s">
        <v>24</v>
      </c>
      <c r="BA1947" s="25" t="s">
        <v>4368</v>
      </c>
      <c r="BB1947" t="s">
        <v>25</v>
      </c>
      <c r="BC1947" t="e">
        <v>#N/A</v>
      </c>
      <c r="BD1947" t="e">
        <f>IF(Z1947=BC1947,"OK")</f>
        <v>#N/A</v>
      </c>
      <c r="BE1947">
        <v>1.663</v>
      </c>
      <c r="BF1947">
        <v>5.3580000000000008E-3</v>
      </c>
      <c r="BG1947" t="s">
        <v>22</v>
      </c>
      <c r="BH1947" t="s">
        <v>22</v>
      </c>
      <c r="BI1947" t="s">
        <v>22</v>
      </c>
      <c r="BJ1947">
        <v>4.9889999999999999</v>
      </c>
      <c r="BK1947" t="s">
        <v>22</v>
      </c>
      <c r="BL1947" t="e">
        <f>IF(ABS(AN1947*AO1947*AP1947/1000000000/AR1947-1)&lt;0.1,"OK","NO")</f>
        <v>#VALUE!</v>
      </c>
      <c r="BN1947" s="183"/>
    </row>
    <row r="1948" spans="1:66" ht="25.5" x14ac:dyDescent="0.25">
      <c r="A1948" s="1"/>
      <c r="B1948" s="94">
        <v>1942</v>
      </c>
      <c r="C1948" s="43">
        <v>1136888</v>
      </c>
      <c r="D1948" s="45"/>
      <c r="E1948" s="36" t="s">
        <v>4367</v>
      </c>
      <c r="F1948" s="151" t="s">
        <v>21</v>
      </c>
      <c r="G1948" s="102" t="s">
        <v>2182</v>
      </c>
      <c r="H1948" s="46" t="str">
        <f>IFERROR(IFERROR(IF(SEARCH("Usystems",$E1948)&gt;0,"Usystems"),IF(SEARCH("RIIFO",$E1948)&gt;0,"RIIFO","Uponor")),"Uponor")</f>
        <v>RIIFO</v>
      </c>
      <c r="I1948" s="25" t="str">
        <f>IFERROR(MID($D1948,1,7)+0,"")</f>
        <v/>
      </c>
      <c r="J1948" s="25" t="str">
        <f>IFERROR(MID($D1948,10,7)+0,"")</f>
        <v/>
      </c>
      <c r="K1948" s="25" t="str">
        <f>IFERROR(MID($D1948,19,7)+0,"")</f>
        <v/>
      </c>
      <c r="L1948" s="25" t="str">
        <f>IFERROR(MID($D1948,28,7)+0,"")</f>
        <v/>
      </c>
      <c r="M1948" s="25" t="str">
        <f>IF(IFERROR(MID($Q1948,1,7)+0,"")&lt;1130000,IF(INDEX(C:C,MATCH(LEFT(Q1948,7)+0,I:I,0))&lt;1130000,"",INDEX(C:C,MATCH(LEFT(Q1948,7)+0,I:I,0))),IFERROR(MID($Q1948,1,7)+0,""))</f>
        <v/>
      </c>
      <c r="N1948" s="25" t="str">
        <f>IF(IFERROR(MID($Q1948,10,7)+0,"")&lt;1130000,"",IFERROR(MID($Q1948,10,7)+0,""))</f>
        <v/>
      </c>
      <c r="O1948" s="25" t="str">
        <f>IF(IFERROR(MID($Q1948,19,7)+0,"")&lt;1130000,"",IFERROR(MID($Q1948,19,7)+0,""))</f>
        <v/>
      </c>
      <c r="P1948" s="25" t="str">
        <f>IF(M1948="","",IF(N1948="",M1948,M1948&amp;", "&amp;N1948))</f>
        <v/>
      </c>
      <c r="Q1948" s="25"/>
      <c r="R1948" s="25"/>
      <c r="S1948" s="35" t="s">
        <v>4324</v>
      </c>
      <c r="T1948" s="34" t="s">
        <v>36</v>
      </c>
      <c r="U1948" s="185">
        <v>688</v>
      </c>
      <c r="V1948" s="188">
        <v>849</v>
      </c>
      <c r="W1948" s="189">
        <v>924</v>
      </c>
      <c r="X1948" s="31">
        <v>1016</v>
      </c>
      <c r="Y1948" s="90">
        <f>IFERROR(ROUND(X1948/W1948-1,2),"")</f>
        <v>0.1</v>
      </c>
      <c r="Z1948" s="31">
        <f>IF(OR(S1948="VLD MLC components",S1948="VLD MLC pipes",S1948="VLD PEX components",S1948="VLD PEX pipes",S1948="VLD PHC components",S1948="VLD PHC pipes",S1948="Controls VLD"),"По запросу",X1948)</f>
        <v>1016</v>
      </c>
      <c r="AA1948" s="63">
        <f>ROUND(X1948/1.2,3)</f>
        <v>846.66700000000003</v>
      </c>
      <c r="AB1948" s="23">
        <v>770</v>
      </c>
      <c r="AC1948" s="190">
        <f>IFERROR(ROUND(AA1948/AB1948-1,2),"")</f>
        <v>0.1</v>
      </c>
      <c r="AD1948" s="25">
        <v>8.2000000000000003E-2</v>
      </c>
      <c r="AE1948" s="25">
        <v>1.3395E-4</v>
      </c>
      <c r="AF1948" s="25">
        <v>0</v>
      </c>
      <c r="AG1948" s="25" t="s">
        <v>22</v>
      </c>
      <c r="AH1948" s="25">
        <v>0</v>
      </c>
      <c r="AI1948" s="25">
        <v>0</v>
      </c>
      <c r="AJ1948" s="25" t="s">
        <v>20</v>
      </c>
      <c r="AK1948" s="42" t="s">
        <v>19</v>
      </c>
      <c r="AL1948" s="25" t="s">
        <v>20</v>
      </c>
      <c r="AM1948" s="25">
        <v>120</v>
      </c>
      <c r="AN1948" s="25"/>
      <c r="AO1948" s="25"/>
      <c r="AP1948" s="25"/>
      <c r="AQ1948" s="25">
        <v>9.84</v>
      </c>
      <c r="AR1948" s="25" t="s">
        <v>6828</v>
      </c>
      <c r="AS1948" s="157" t="s">
        <v>22</v>
      </c>
      <c r="AT1948" s="93"/>
      <c r="AU1948" s="92"/>
      <c r="AV1948" s="91" t="s">
        <v>152</v>
      </c>
      <c r="AW1948" s="92" t="s">
        <v>152</v>
      </c>
      <c r="AX1948" s="92" t="s">
        <v>48</v>
      </c>
      <c r="AY1948" s="91" t="s">
        <v>152</v>
      </c>
      <c r="AZ1948" s="23" t="s">
        <v>24</v>
      </c>
      <c r="BA1948" s="25" t="s">
        <v>3655</v>
      </c>
      <c r="BB1948" t="s">
        <v>25</v>
      </c>
      <c r="BC1948" t="e">
        <v>#N/A</v>
      </c>
      <c r="BD1948" t="e">
        <f>IF(Z1948=BC1948,"OK")</f>
        <v>#N/A</v>
      </c>
      <c r="BE1948">
        <v>8.2000000000000003E-2</v>
      </c>
      <c r="BF1948">
        <v>1.3395E-4</v>
      </c>
      <c r="BG1948" t="s">
        <v>22</v>
      </c>
      <c r="BH1948" t="s">
        <v>22</v>
      </c>
      <c r="BI1948" t="s">
        <v>22</v>
      </c>
      <c r="BJ1948">
        <v>9.84</v>
      </c>
      <c r="BK1948" t="s">
        <v>22</v>
      </c>
      <c r="BL1948" t="e">
        <f>IF(ABS(AN1948*AO1948*AP1948/1000000000/AR1948-1)&lt;0.1,"OK","NO")</f>
        <v>#VALUE!</v>
      </c>
      <c r="BN1948" s="183"/>
    </row>
    <row r="1949" spans="1:66" ht="25.5" x14ac:dyDescent="0.25">
      <c r="A1949" s="1"/>
      <c r="B1949" s="94">
        <v>1943</v>
      </c>
      <c r="C1949" s="43">
        <v>1136889</v>
      </c>
      <c r="D1949" s="45"/>
      <c r="E1949" s="36" t="s">
        <v>4366</v>
      </c>
      <c r="F1949" s="151" t="s">
        <v>21</v>
      </c>
      <c r="G1949" s="102" t="s">
        <v>2182</v>
      </c>
      <c r="H1949" s="46" t="str">
        <f>IFERROR(IFERROR(IF(SEARCH("Usystems",$E1949)&gt;0,"Usystems"),IF(SEARCH("RIIFO",$E1949)&gt;0,"RIIFO","Uponor")),"Uponor")</f>
        <v>RIIFO</v>
      </c>
      <c r="I1949" s="25" t="str">
        <f>IFERROR(MID($D1949,1,7)+0,"")</f>
        <v/>
      </c>
      <c r="J1949" s="25" t="str">
        <f>IFERROR(MID($D1949,10,7)+0,"")</f>
        <v/>
      </c>
      <c r="K1949" s="25" t="str">
        <f>IFERROR(MID($D1949,19,7)+0,"")</f>
        <v/>
      </c>
      <c r="L1949" s="25" t="str">
        <f>IFERROR(MID($D1949,28,7)+0,"")</f>
        <v/>
      </c>
      <c r="M1949" s="25" t="str">
        <f>IF(IFERROR(MID($Q1949,1,7)+0,"")&lt;1130000,IF(INDEX(C:C,MATCH(LEFT(Q1949,7)+0,I:I,0))&lt;1130000,"",INDEX(C:C,MATCH(LEFT(Q1949,7)+0,I:I,0))),IFERROR(MID($Q1949,1,7)+0,""))</f>
        <v/>
      </c>
      <c r="N1949" s="25" t="str">
        <f>IF(IFERROR(MID($Q1949,10,7)+0,"")&lt;1130000,"",IFERROR(MID($Q1949,10,7)+0,""))</f>
        <v/>
      </c>
      <c r="O1949" s="25" t="str">
        <f>IF(IFERROR(MID($Q1949,19,7)+0,"")&lt;1130000,"",IFERROR(MID($Q1949,19,7)+0,""))</f>
        <v/>
      </c>
      <c r="P1949" s="25" t="str">
        <f>IF(M1949="","",IF(N1949="",M1949,M1949&amp;", "&amp;N1949))</f>
        <v/>
      </c>
      <c r="Q1949" s="25"/>
      <c r="R1949" s="25"/>
      <c r="S1949" s="35" t="s">
        <v>4324</v>
      </c>
      <c r="T1949" s="34" t="s">
        <v>36</v>
      </c>
      <c r="U1949" s="185">
        <v>764</v>
      </c>
      <c r="V1949" s="188">
        <v>942</v>
      </c>
      <c r="W1949" s="189">
        <v>1026</v>
      </c>
      <c r="X1949" s="31">
        <v>1129</v>
      </c>
      <c r="Y1949" s="90">
        <f>IFERROR(ROUND(X1949/W1949-1,2),"")</f>
        <v>0.1</v>
      </c>
      <c r="Z1949" s="31">
        <f>IF(OR(S1949="VLD MLC components",S1949="VLD MLC pipes",S1949="VLD PEX components",S1949="VLD PEX pipes",S1949="VLD PHC components",S1949="VLD PHC pipes",S1949="Controls VLD"),"По запросу",X1949)</f>
        <v>1129</v>
      </c>
      <c r="AA1949" s="63">
        <f>ROUND(X1949/1.2,3)</f>
        <v>940.83299999999997</v>
      </c>
      <c r="AB1949" s="23">
        <v>855</v>
      </c>
      <c r="AC1949" s="190">
        <f>IFERROR(ROUND(AA1949/AB1949-1,2),"")</f>
        <v>0.1</v>
      </c>
      <c r="AD1949" s="25">
        <v>0.126</v>
      </c>
      <c r="AE1949" s="25">
        <v>2.0092500000000002E-4</v>
      </c>
      <c r="AF1949" s="25">
        <v>0</v>
      </c>
      <c r="AG1949" s="25" t="s">
        <v>22</v>
      </c>
      <c r="AH1949" s="25">
        <v>0</v>
      </c>
      <c r="AI1949" s="25">
        <v>0</v>
      </c>
      <c r="AJ1949" s="25" t="s">
        <v>20</v>
      </c>
      <c r="AK1949" s="42" t="s">
        <v>19</v>
      </c>
      <c r="AL1949" s="25" t="s">
        <v>20</v>
      </c>
      <c r="AM1949" s="25">
        <v>80</v>
      </c>
      <c r="AN1949" s="25"/>
      <c r="AO1949" s="25"/>
      <c r="AP1949" s="25"/>
      <c r="AQ1949" s="25">
        <v>10.08</v>
      </c>
      <c r="AR1949" s="25" t="s">
        <v>6828</v>
      </c>
      <c r="AS1949" s="157" t="s">
        <v>22</v>
      </c>
      <c r="AT1949" s="93"/>
      <c r="AU1949" s="92"/>
      <c r="AV1949" s="91" t="s">
        <v>152</v>
      </c>
      <c r="AW1949" s="92" t="s">
        <v>152</v>
      </c>
      <c r="AX1949" s="92" t="s">
        <v>48</v>
      </c>
      <c r="AY1949" s="91" t="s">
        <v>152</v>
      </c>
      <c r="AZ1949" s="23" t="s">
        <v>24</v>
      </c>
      <c r="BA1949" s="25" t="s">
        <v>4365</v>
      </c>
      <c r="BB1949" t="s">
        <v>25</v>
      </c>
      <c r="BC1949" t="e">
        <v>#N/A</v>
      </c>
      <c r="BD1949" t="e">
        <f>IF(Z1949=BC1949,"OK")</f>
        <v>#N/A</v>
      </c>
      <c r="BE1949">
        <v>0.126</v>
      </c>
      <c r="BF1949">
        <v>2.0092500000000002E-4</v>
      </c>
      <c r="BG1949" t="s">
        <v>22</v>
      </c>
      <c r="BH1949" t="s">
        <v>22</v>
      </c>
      <c r="BI1949" t="s">
        <v>22</v>
      </c>
      <c r="BJ1949">
        <v>10.08</v>
      </c>
      <c r="BK1949" t="s">
        <v>22</v>
      </c>
      <c r="BL1949" t="e">
        <f>IF(ABS(AN1949*AO1949*AP1949/1000000000/AR1949-1)&lt;0.1,"OK","NO")</f>
        <v>#VALUE!</v>
      </c>
      <c r="BN1949" s="183"/>
    </row>
    <row r="1950" spans="1:66" ht="25.5" x14ac:dyDescent="0.25">
      <c r="A1950" s="1"/>
      <c r="B1950" s="94">
        <v>1944</v>
      </c>
      <c r="C1950" s="43">
        <v>1136890</v>
      </c>
      <c r="D1950" s="45"/>
      <c r="E1950" s="36" t="s">
        <v>4364</v>
      </c>
      <c r="F1950" s="151" t="s">
        <v>21</v>
      </c>
      <c r="G1950" s="102" t="s">
        <v>2182</v>
      </c>
      <c r="H1950" s="46" t="str">
        <f>IFERROR(IFERROR(IF(SEARCH("Usystems",$E1950)&gt;0,"Usystems"),IF(SEARCH("RIIFO",$E1950)&gt;0,"RIIFO","Uponor")),"Uponor")</f>
        <v>RIIFO</v>
      </c>
      <c r="I1950" s="25" t="str">
        <f>IFERROR(MID($D1950,1,7)+0,"")</f>
        <v/>
      </c>
      <c r="J1950" s="25" t="str">
        <f>IFERROR(MID($D1950,10,7)+0,"")</f>
        <v/>
      </c>
      <c r="K1950" s="25" t="str">
        <f>IFERROR(MID($D1950,19,7)+0,"")</f>
        <v/>
      </c>
      <c r="L1950" s="25" t="str">
        <f>IFERROR(MID($D1950,28,7)+0,"")</f>
        <v/>
      </c>
      <c r="M1950" s="25" t="str">
        <f>IF(IFERROR(MID($Q1950,1,7)+0,"")&lt;1130000,IF(INDEX(C:C,MATCH(LEFT(Q1950,7)+0,I:I,0))&lt;1130000,"",INDEX(C:C,MATCH(LEFT(Q1950,7)+0,I:I,0))),IFERROR(MID($Q1950,1,7)+0,""))</f>
        <v/>
      </c>
      <c r="N1950" s="25" t="str">
        <f>IF(IFERROR(MID($Q1950,10,7)+0,"")&lt;1130000,"",IFERROR(MID($Q1950,10,7)+0,""))</f>
        <v/>
      </c>
      <c r="O1950" s="25" t="str">
        <f>IF(IFERROR(MID($Q1950,19,7)+0,"")&lt;1130000,"",IFERROR(MID($Q1950,19,7)+0,""))</f>
        <v/>
      </c>
      <c r="P1950" s="25" t="str">
        <f>IF(M1950="","",IF(N1950="",M1950,M1950&amp;", "&amp;N1950))</f>
        <v/>
      </c>
      <c r="Q1950" s="25"/>
      <c r="R1950" s="25"/>
      <c r="S1950" s="35" t="s">
        <v>4324</v>
      </c>
      <c r="T1950" s="34" t="s">
        <v>36</v>
      </c>
      <c r="U1950" s="185">
        <v>948</v>
      </c>
      <c r="V1950" s="188">
        <v>1168</v>
      </c>
      <c r="W1950" s="189">
        <v>1272</v>
      </c>
      <c r="X1950" s="31">
        <v>1399</v>
      </c>
      <c r="Y1950" s="90">
        <f>IFERROR(ROUND(X1950/W1950-1,2),"")</f>
        <v>0.1</v>
      </c>
      <c r="Z1950" s="31">
        <f>IF(OR(S1950="VLD MLC components",S1950="VLD MLC pipes",S1950="VLD PEX components",S1950="VLD PEX pipes",S1950="VLD PHC components",S1950="VLD PHC pipes",S1950="Controls VLD"),"По запросу",X1950)</f>
        <v>1399</v>
      </c>
      <c r="AA1950" s="63">
        <f>ROUND(X1950/1.2,3)</f>
        <v>1165.8330000000001</v>
      </c>
      <c r="AB1950" s="23">
        <v>1060</v>
      </c>
      <c r="AC1950" s="190">
        <f>IFERROR(ROUND(AA1950/AB1950-1,2),"")</f>
        <v>0.1</v>
      </c>
      <c r="AD1950" s="25">
        <v>0.156</v>
      </c>
      <c r="AE1950" s="25">
        <v>2.0092500000000002E-4</v>
      </c>
      <c r="AF1950" s="25">
        <v>0</v>
      </c>
      <c r="AG1950" s="25" t="s">
        <v>22</v>
      </c>
      <c r="AH1950" s="25">
        <v>0</v>
      </c>
      <c r="AI1950" s="25">
        <v>0</v>
      </c>
      <c r="AJ1950" s="25" t="s">
        <v>20</v>
      </c>
      <c r="AK1950" s="42" t="s">
        <v>19</v>
      </c>
      <c r="AL1950" s="25" t="s">
        <v>20</v>
      </c>
      <c r="AM1950" s="25">
        <v>80</v>
      </c>
      <c r="AN1950" s="25"/>
      <c r="AO1950" s="25"/>
      <c r="AP1950" s="25"/>
      <c r="AQ1950" s="25">
        <v>12.48</v>
      </c>
      <c r="AR1950" s="25" t="s">
        <v>6828</v>
      </c>
      <c r="AS1950" s="157" t="s">
        <v>22</v>
      </c>
      <c r="AT1950" s="93"/>
      <c r="AU1950" s="92"/>
      <c r="AV1950" s="91" t="s">
        <v>152</v>
      </c>
      <c r="AW1950" s="92" t="s">
        <v>152</v>
      </c>
      <c r="AX1950" s="92" t="s">
        <v>48</v>
      </c>
      <c r="AY1950" s="91" t="s">
        <v>152</v>
      </c>
      <c r="AZ1950" s="23" t="s">
        <v>24</v>
      </c>
      <c r="BA1950" s="25" t="s">
        <v>4363</v>
      </c>
      <c r="BB1950" t="s">
        <v>25</v>
      </c>
      <c r="BC1950" t="e">
        <v>#N/A</v>
      </c>
      <c r="BD1950" t="e">
        <f>IF(Z1950=BC1950,"OK")</f>
        <v>#N/A</v>
      </c>
      <c r="BE1950">
        <v>0.156</v>
      </c>
      <c r="BF1950">
        <v>2.0092500000000002E-4</v>
      </c>
      <c r="BG1950" t="s">
        <v>22</v>
      </c>
      <c r="BH1950" t="s">
        <v>22</v>
      </c>
      <c r="BI1950" t="s">
        <v>22</v>
      </c>
      <c r="BJ1950">
        <v>12.48</v>
      </c>
      <c r="BK1950" t="s">
        <v>22</v>
      </c>
      <c r="BL1950" t="e">
        <f>IF(ABS(AN1950*AO1950*AP1950/1000000000/AR1950-1)&lt;0.1,"OK","NO")</f>
        <v>#VALUE!</v>
      </c>
      <c r="BN1950" s="183"/>
    </row>
    <row r="1951" spans="1:66" ht="25.5" x14ac:dyDescent="0.25">
      <c r="A1951" s="1"/>
      <c r="B1951" s="94">
        <v>1945</v>
      </c>
      <c r="C1951" s="43">
        <v>1136891</v>
      </c>
      <c r="D1951" s="45"/>
      <c r="E1951" s="36" t="s">
        <v>4362</v>
      </c>
      <c r="F1951" s="151" t="s">
        <v>21</v>
      </c>
      <c r="G1951" s="102" t="s">
        <v>2182</v>
      </c>
      <c r="H1951" s="46" t="str">
        <f>IFERROR(IFERROR(IF(SEARCH("Usystems",$E1951)&gt;0,"Usystems"),IF(SEARCH("RIIFO",$E1951)&gt;0,"RIIFO","Uponor")),"Uponor")</f>
        <v>RIIFO</v>
      </c>
      <c r="I1951" s="25" t="str">
        <f>IFERROR(MID($D1951,1,7)+0,"")</f>
        <v/>
      </c>
      <c r="J1951" s="25" t="str">
        <f>IFERROR(MID($D1951,10,7)+0,"")</f>
        <v/>
      </c>
      <c r="K1951" s="25" t="str">
        <f>IFERROR(MID($D1951,19,7)+0,"")</f>
        <v/>
      </c>
      <c r="L1951" s="25" t="str">
        <f>IFERROR(MID($D1951,28,7)+0,"")</f>
        <v/>
      </c>
      <c r="M1951" s="25" t="str">
        <f>IF(IFERROR(MID($Q1951,1,7)+0,"")&lt;1130000,IF(INDEX(C:C,MATCH(LEFT(Q1951,7)+0,I:I,0))&lt;1130000,"",INDEX(C:C,MATCH(LEFT(Q1951,7)+0,I:I,0))),IFERROR(MID($Q1951,1,7)+0,""))</f>
        <v/>
      </c>
      <c r="N1951" s="25" t="str">
        <f>IF(IFERROR(MID($Q1951,10,7)+0,"")&lt;1130000,"",IFERROR(MID($Q1951,10,7)+0,""))</f>
        <v/>
      </c>
      <c r="O1951" s="25" t="str">
        <f>IF(IFERROR(MID($Q1951,19,7)+0,"")&lt;1130000,"",IFERROR(MID($Q1951,19,7)+0,""))</f>
        <v/>
      </c>
      <c r="P1951" s="25" t="str">
        <f>IF(M1951="","",IF(N1951="",M1951,M1951&amp;", "&amp;N1951))</f>
        <v/>
      </c>
      <c r="Q1951" s="25"/>
      <c r="R1951" s="25"/>
      <c r="S1951" s="35" t="s">
        <v>4324</v>
      </c>
      <c r="T1951" s="34" t="s">
        <v>36</v>
      </c>
      <c r="U1951" s="185">
        <v>761</v>
      </c>
      <c r="V1951" s="188">
        <v>939</v>
      </c>
      <c r="W1951" s="189">
        <v>1022</v>
      </c>
      <c r="X1951" s="31">
        <v>1124</v>
      </c>
      <c r="Y1951" s="90">
        <f>IFERROR(ROUND(X1951/W1951-1,2),"")</f>
        <v>0.1</v>
      </c>
      <c r="Z1951" s="31">
        <f>IF(OR(S1951="VLD MLC components",S1951="VLD MLC pipes",S1951="VLD PEX components",S1951="VLD PEX pipes",S1951="VLD PHC components",S1951="VLD PHC pipes",S1951="Controls VLD"),"По запросу",X1951)</f>
        <v>1124</v>
      </c>
      <c r="AA1951" s="63">
        <f>ROUND(X1951/1.2,3)</f>
        <v>936.66700000000003</v>
      </c>
      <c r="AB1951" s="23">
        <v>851.66700000000003</v>
      </c>
      <c r="AC1951" s="190">
        <f>IFERROR(ROUND(AA1951/AB1951-1,2),"")</f>
        <v>0.1</v>
      </c>
      <c r="AD1951" s="25">
        <v>0.15</v>
      </c>
      <c r="AE1951" s="25">
        <v>1.6743750000000002E-4</v>
      </c>
      <c r="AF1951" s="25">
        <v>0</v>
      </c>
      <c r="AG1951" s="25" t="s">
        <v>22</v>
      </c>
      <c r="AH1951" s="25">
        <v>0</v>
      </c>
      <c r="AI1951" s="25">
        <v>0</v>
      </c>
      <c r="AJ1951" s="25" t="s">
        <v>20</v>
      </c>
      <c r="AK1951" s="42" t="s">
        <v>19</v>
      </c>
      <c r="AL1951" s="25" t="s">
        <v>20</v>
      </c>
      <c r="AM1951" s="25">
        <v>96</v>
      </c>
      <c r="AN1951" s="25"/>
      <c r="AO1951" s="25"/>
      <c r="AP1951" s="25"/>
      <c r="AQ1951" s="25">
        <v>14.399999999999999</v>
      </c>
      <c r="AR1951" s="25" t="s">
        <v>6828</v>
      </c>
      <c r="AS1951" s="157" t="s">
        <v>22</v>
      </c>
      <c r="AT1951" s="93"/>
      <c r="AU1951" s="92"/>
      <c r="AV1951" s="91" t="s">
        <v>152</v>
      </c>
      <c r="AW1951" s="92" t="s">
        <v>152</v>
      </c>
      <c r="AX1951" s="92" t="s">
        <v>48</v>
      </c>
      <c r="AY1951" s="91" t="s">
        <v>152</v>
      </c>
      <c r="AZ1951" s="23" t="s">
        <v>24</v>
      </c>
      <c r="BA1951" s="25" t="s">
        <v>4361</v>
      </c>
      <c r="BB1951" t="s">
        <v>25</v>
      </c>
      <c r="BC1951" t="e">
        <v>#N/A</v>
      </c>
      <c r="BD1951" t="e">
        <f>IF(Z1951=BC1951,"OK")</f>
        <v>#N/A</v>
      </c>
      <c r="BE1951">
        <v>0.15</v>
      </c>
      <c r="BF1951">
        <v>1.6743750000000002E-4</v>
      </c>
      <c r="BG1951" t="s">
        <v>22</v>
      </c>
      <c r="BH1951" t="s">
        <v>22</v>
      </c>
      <c r="BI1951" t="s">
        <v>22</v>
      </c>
      <c r="BJ1951">
        <v>14.399999999999999</v>
      </c>
      <c r="BK1951" t="s">
        <v>22</v>
      </c>
      <c r="BL1951" t="e">
        <f>IF(ABS(AN1951*AO1951*AP1951/1000000000/AR1951-1)&lt;0.1,"OK","NO")</f>
        <v>#VALUE!</v>
      </c>
      <c r="BN1951" s="183"/>
    </row>
    <row r="1952" spans="1:66" ht="25.5" x14ac:dyDescent="0.25">
      <c r="A1952" s="1"/>
      <c r="B1952" s="94">
        <v>1946</v>
      </c>
      <c r="C1952" s="43">
        <v>1136892</v>
      </c>
      <c r="D1952" s="45"/>
      <c r="E1952" s="36" t="s">
        <v>4360</v>
      </c>
      <c r="F1952" s="151" t="s">
        <v>21</v>
      </c>
      <c r="G1952" s="102" t="s">
        <v>2182</v>
      </c>
      <c r="H1952" s="46" t="str">
        <f>IFERROR(IFERROR(IF(SEARCH("Usystems",$E1952)&gt;0,"Usystems"),IF(SEARCH("RIIFO",$E1952)&gt;0,"RIIFO","Uponor")),"Uponor")</f>
        <v>RIIFO</v>
      </c>
      <c r="I1952" s="25" t="str">
        <f>IFERROR(MID($D1952,1,7)+0,"")</f>
        <v/>
      </c>
      <c r="J1952" s="25" t="str">
        <f>IFERROR(MID($D1952,10,7)+0,"")</f>
        <v/>
      </c>
      <c r="K1952" s="25" t="str">
        <f>IFERROR(MID($D1952,19,7)+0,"")</f>
        <v/>
      </c>
      <c r="L1952" s="25" t="str">
        <f>IFERROR(MID($D1952,28,7)+0,"")</f>
        <v/>
      </c>
      <c r="M1952" s="25" t="str">
        <f>IF(IFERROR(MID($Q1952,1,7)+0,"")&lt;1130000,IF(INDEX(C:C,MATCH(LEFT(Q1952,7)+0,I:I,0))&lt;1130000,"",INDEX(C:C,MATCH(LEFT(Q1952,7)+0,I:I,0))),IFERROR(MID($Q1952,1,7)+0,""))</f>
        <v/>
      </c>
      <c r="N1952" s="25" t="str">
        <f>IF(IFERROR(MID($Q1952,10,7)+0,"")&lt;1130000,"",IFERROR(MID($Q1952,10,7)+0,""))</f>
        <v/>
      </c>
      <c r="O1952" s="25" t="str">
        <f>IF(IFERROR(MID($Q1952,19,7)+0,"")&lt;1130000,"",IFERROR(MID($Q1952,19,7)+0,""))</f>
        <v/>
      </c>
      <c r="P1952" s="25" t="str">
        <f>IF(M1952="","",IF(N1952="",M1952,M1952&amp;", "&amp;N1952))</f>
        <v/>
      </c>
      <c r="Q1952" s="25"/>
      <c r="R1952" s="25"/>
      <c r="S1952" s="35" t="s">
        <v>4324</v>
      </c>
      <c r="T1952" s="34" t="s">
        <v>36</v>
      </c>
      <c r="U1952" s="185">
        <v>939</v>
      </c>
      <c r="V1952" s="188">
        <v>1157</v>
      </c>
      <c r="W1952" s="189">
        <v>1260</v>
      </c>
      <c r="X1952" s="31">
        <v>1386</v>
      </c>
      <c r="Y1952" s="90">
        <f>IFERROR(ROUND(X1952/W1952-1,2),"")</f>
        <v>0.1</v>
      </c>
      <c r="Z1952" s="31">
        <f>IF(OR(S1952="VLD MLC components",S1952="VLD MLC pipes",S1952="VLD PEX components",S1952="VLD PEX pipes",S1952="VLD PHC components",S1952="VLD PHC pipes",S1952="Controls VLD"),"По запросу",X1952)</f>
        <v>1386</v>
      </c>
      <c r="AA1952" s="63">
        <f>ROUND(X1952/1.2,3)</f>
        <v>1155</v>
      </c>
      <c r="AB1952" s="23">
        <v>1050</v>
      </c>
      <c r="AC1952" s="190">
        <f>IFERROR(ROUND(AA1952/AB1952-1,2),"")</f>
        <v>0.1</v>
      </c>
      <c r="AD1952" s="25">
        <v>0.17899999999999999</v>
      </c>
      <c r="AE1952" s="25">
        <v>4.0185000000000004E-4</v>
      </c>
      <c r="AF1952" s="25">
        <v>0</v>
      </c>
      <c r="AG1952" s="25" t="s">
        <v>22</v>
      </c>
      <c r="AH1952" s="25">
        <v>0</v>
      </c>
      <c r="AI1952" s="25">
        <v>0</v>
      </c>
      <c r="AJ1952" s="25" t="s">
        <v>20</v>
      </c>
      <c r="AK1952" s="42" t="s">
        <v>19</v>
      </c>
      <c r="AL1952" s="25" t="s">
        <v>20</v>
      </c>
      <c r="AM1952" s="25">
        <v>40</v>
      </c>
      <c r="AN1952" s="25"/>
      <c r="AO1952" s="25"/>
      <c r="AP1952" s="25"/>
      <c r="AQ1952" s="25">
        <v>7.16</v>
      </c>
      <c r="AR1952" s="25" t="s">
        <v>6828</v>
      </c>
      <c r="AS1952" s="157" t="s">
        <v>22</v>
      </c>
      <c r="AT1952" s="93"/>
      <c r="AU1952" s="92"/>
      <c r="AV1952" s="91" t="s">
        <v>152</v>
      </c>
      <c r="AW1952" s="92" t="s">
        <v>152</v>
      </c>
      <c r="AX1952" s="92" t="s">
        <v>48</v>
      </c>
      <c r="AY1952" s="91" t="s">
        <v>152</v>
      </c>
      <c r="AZ1952" s="23" t="s">
        <v>24</v>
      </c>
      <c r="BA1952" s="25" t="s">
        <v>4359</v>
      </c>
      <c r="BB1952" t="s">
        <v>25</v>
      </c>
      <c r="BC1952" t="e">
        <v>#N/A</v>
      </c>
      <c r="BD1952" t="e">
        <f>IF(Z1952=BC1952,"OK")</f>
        <v>#N/A</v>
      </c>
      <c r="BE1952">
        <v>0.17899999999999999</v>
      </c>
      <c r="BF1952">
        <v>4.0185000000000004E-4</v>
      </c>
      <c r="BG1952" t="s">
        <v>22</v>
      </c>
      <c r="BH1952" t="s">
        <v>22</v>
      </c>
      <c r="BI1952" t="s">
        <v>22</v>
      </c>
      <c r="BJ1952">
        <v>7.16</v>
      </c>
      <c r="BK1952" t="s">
        <v>22</v>
      </c>
      <c r="BL1952" t="e">
        <f>IF(ABS(AN1952*AO1952*AP1952/1000000000/AR1952-1)&lt;0.1,"OK","NO")</f>
        <v>#VALUE!</v>
      </c>
      <c r="BN1952" s="183"/>
    </row>
    <row r="1953" spans="1:66" ht="25.5" x14ac:dyDescent="0.25">
      <c r="A1953" s="1"/>
      <c r="B1953" s="94">
        <v>1947</v>
      </c>
      <c r="C1953" s="43">
        <v>1136893</v>
      </c>
      <c r="D1953" s="45"/>
      <c r="E1953" s="36" t="s">
        <v>4358</v>
      </c>
      <c r="F1953" s="151" t="s">
        <v>21</v>
      </c>
      <c r="G1953" s="102" t="s">
        <v>2182</v>
      </c>
      <c r="H1953" s="46" t="str">
        <f>IFERROR(IFERROR(IF(SEARCH("Usystems",$E1953)&gt;0,"Usystems"),IF(SEARCH("RIIFO",$E1953)&gt;0,"RIIFO","Uponor")),"Uponor")</f>
        <v>RIIFO</v>
      </c>
      <c r="I1953" s="25" t="str">
        <f>IFERROR(MID($D1953,1,7)+0,"")</f>
        <v/>
      </c>
      <c r="J1953" s="25" t="str">
        <f>IFERROR(MID($D1953,10,7)+0,"")</f>
        <v/>
      </c>
      <c r="K1953" s="25" t="str">
        <f>IFERROR(MID($D1953,19,7)+0,"")</f>
        <v/>
      </c>
      <c r="L1953" s="25" t="str">
        <f>IFERROR(MID($D1953,28,7)+0,"")</f>
        <v/>
      </c>
      <c r="M1953" s="25" t="str">
        <f>IF(IFERROR(MID($Q1953,1,7)+0,"")&lt;1130000,IF(INDEX(C:C,MATCH(LEFT(Q1953,7)+0,I:I,0))&lt;1130000,"",INDEX(C:C,MATCH(LEFT(Q1953,7)+0,I:I,0))),IFERROR(MID($Q1953,1,7)+0,""))</f>
        <v/>
      </c>
      <c r="N1953" s="25" t="str">
        <f>IF(IFERROR(MID($Q1953,10,7)+0,"")&lt;1130000,"",IFERROR(MID($Q1953,10,7)+0,""))</f>
        <v/>
      </c>
      <c r="O1953" s="25" t="str">
        <f>IF(IFERROR(MID($Q1953,19,7)+0,"")&lt;1130000,"",IFERROR(MID($Q1953,19,7)+0,""))</f>
        <v/>
      </c>
      <c r="P1953" s="25" t="str">
        <f>IF(M1953="","",IF(N1953="",M1953,M1953&amp;", "&amp;N1953))</f>
        <v/>
      </c>
      <c r="Q1953" s="25"/>
      <c r="R1953" s="25"/>
      <c r="S1953" s="35" t="s">
        <v>4324</v>
      </c>
      <c r="T1953" s="34" t="s">
        <v>36</v>
      </c>
      <c r="U1953" s="185">
        <v>228</v>
      </c>
      <c r="V1953" s="188">
        <v>282</v>
      </c>
      <c r="W1953" s="189">
        <v>429</v>
      </c>
      <c r="X1953" s="31">
        <v>472</v>
      </c>
      <c r="Y1953" s="90">
        <f>IFERROR(ROUND(X1953/W1953-1,2),"")</f>
        <v>0.1</v>
      </c>
      <c r="Z1953" s="31">
        <f>IF(OR(S1953="VLD MLC components",S1953="VLD MLC pipes",S1953="VLD PEX components",S1953="VLD PEX pipes",S1953="VLD PHC components",S1953="VLD PHC pipes",S1953="Controls VLD"),"По запросу",X1953)</f>
        <v>472</v>
      </c>
      <c r="AA1953" s="63">
        <f>ROUND(X1953/1.2,3)</f>
        <v>393.33300000000003</v>
      </c>
      <c r="AB1953" s="23">
        <v>357.5</v>
      </c>
      <c r="AC1953" s="190">
        <f>IFERROR(ROUND(AA1953/AB1953-1,2),"")</f>
        <v>0.1</v>
      </c>
      <c r="AD1953" s="25">
        <v>3.7999999999999999E-2</v>
      </c>
      <c r="AE1953" s="25">
        <v>5.0231250000000005E-5</v>
      </c>
      <c r="AF1953" s="25">
        <v>0</v>
      </c>
      <c r="AG1953" s="25" t="s">
        <v>22</v>
      </c>
      <c r="AH1953" s="25">
        <v>0</v>
      </c>
      <c r="AI1953" s="25">
        <v>10</v>
      </c>
      <c r="AJ1953" s="25" t="s">
        <v>20</v>
      </c>
      <c r="AK1953" s="42" t="s">
        <v>19</v>
      </c>
      <c r="AL1953" s="25" t="s">
        <v>20</v>
      </c>
      <c r="AM1953" s="25">
        <v>320</v>
      </c>
      <c r="AN1953" s="25"/>
      <c r="AO1953" s="25"/>
      <c r="AP1953" s="25"/>
      <c r="AQ1953" s="25">
        <v>12.16</v>
      </c>
      <c r="AR1953" s="25" t="s">
        <v>6828</v>
      </c>
      <c r="AS1953" s="157">
        <v>0</v>
      </c>
      <c r="AT1953" s="93"/>
      <c r="AU1953" s="92"/>
      <c r="AV1953" s="91" t="s">
        <v>152</v>
      </c>
      <c r="AW1953" s="92" t="s">
        <v>152</v>
      </c>
      <c r="AX1953" s="92" t="s">
        <v>48</v>
      </c>
      <c r="AY1953" s="91" t="s">
        <v>152</v>
      </c>
      <c r="AZ1953" s="23" t="s">
        <v>24</v>
      </c>
      <c r="BA1953" s="25" t="s">
        <v>4357</v>
      </c>
      <c r="BB1953" t="s">
        <v>25</v>
      </c>
      <c r="BC1953" t="e">
        <v>#N/A</v>
      </c>
      <c r="BD1953" t="e">
        <f>IF(Z1953=BC1953,"OK")</f>
        <v>#N/A</v>
      </c>
      <c r="BE1953">
        <v>3.7999999999999999E-2</v>
      </c>
      <c r="BF1953">
        <v>5.0231250000000005E-5</v>
      </c>
      <c r="BG1953" t="s">
        <v>22</v>
      </c>
      <c r="BH1953" t="s">
        <v>22</v>
      </c>
      <c r="BI1953" t="s">
        <v>22</v>
      </c>
      <c r="BJ1953">
        <v>12.16</v>
      </c>
      <c r="BK1953" t="s">
        <v>22</v>
      </c>
      <c r="BL1953" t="e">
        <f>IF(ABS(AN1953*AO1953*AP1953/1000000000/AR1953-1)&lt;0.1,"OK","NO")</f>
        <v>#VALUE!</v>
      </c>
      <c r="BN1953" s="183"/>
    </row>
    <row r="1954" spans="1:66" ht="25.5" x14ac:dyDescent="0.25">
      <c r="A1954" s="1"/>
      <c r="B1954" s="94">
        <v>1948</v>
      </c>
      <c r="C1954" s="43">
        <v>1136894</v>
      </c>
      <c r="D1954" s="45"/>
      <c r="E1954" s="36" t="s">
        <v>4356</v>
      </c>
      <c r="F1954" s="151" t="s">
        <v>21</v>
      </c>
      <c r="G1954" s="102" t="s">
        <v>2182</v>
      </c>
      <c r="H1954" s="46" t="str">
        <f>IFERROR(IFERROR(IF(SEARCH("Usystems",$E1954)&gt;0,"Usystems"),IF(SEARCH("RIIFO",$E1954)&gt;0,"RIIFO","Uponor")),"Uponor")</f>
        <v>RIIFO</v>
      </c>
      <c r="I1954" s="25" t="str">
        <f>IFERROR(MID($D1954,1,7)+0,"")</f>
        <v/>
      </c>
      <c r="J1954" s="25" t="str">
        <f>IFERROR(MID($D1954,10,7)+0,"")</f>
        <v/>
      </c>
      <c r="K1954" s="25" t="str">
        <f>IFERROR(MID($D1954,19,7)+0,"")</f>
        <v/>
      </c>
      <c r="L1954" s="25" t="str">
        <f>IFERROR(MID($D1954,28,7)+0,"")</f>
        <v/>
      </c>
      <c r="M1954" s="25" t="str">
        <f>IF(IFERROR(MID($Q1954,1,7)+0,"")&lt;1130000,IF(INDEX(C:C,MATCH(LEFT(Q1954,7)+0,I:I,0))&lt;1130000,"",INDEX(C:C,MATCH(LEFT(Q1954,7)+0,I:I,0))),IFERROR(MID($Q1954,1,7)+0,""))</f>
        <v/>
      </c>
      <c r="N1954" s="25" t="str">
        <f>IF(IFERROR(MID($Q1954,10,7)+0,"")&lt;1130000,"",IFERROR(MID($Q1954,10,7)+0,""))</f>
        <v/>
      </c>
      <c r="O1954" s="25" t="str">
        <f>IF(IFERROR(MID($Q1954,19,7)+0,"")&lt;1130000,"",IFERROR(MID($Q1954,19,7)+0,""))</f>
        <v/>
      </c>
      <c r="P1954" s="25" t="str">
        <f>IF(M1954="","",IF(N1954="",M1954,M1954&amp;", "&amp;N1954))</f>
        <v/>
      </c>
      <c r="Q1954" s="25"/>
      <c r="R1954" s="25"/>
      <c r="S1954" s="35" t="s">
        <v>4324</v>
      </c>
      <c r="T1954" s="34" t="s">
        <v>36</v>
      </c>
      <c r="U1954" s="185">
        <v>349</v>
      </c>
      <c r="V1954" s="188">
        <v>430</v>
      </c>
      <c r="W1954" s="189">
        <v>468</v>
      </c>
      <c r="X1954" s="31">
        <v>515</v>
      </c>
      <c r="Y1954" s="90">
        <f>IFERROR(ROUND(X1954/W1954-1,2),"")</f>
        <v>0.1</v>
      </c>
      <c r="Z1954" s="31">
        <f>IF(OR(S1954="VLD MLC components",S1954="VLD MLC pipes",S1954="VLD PEX components",S1954="VLD PEX pipes",S1954="VLD PHC components",S1954="VLD PHC pipes",S1954="Controls VLD"),"По запросу",X1954)</f>
        <v>515</v>
      </c>
      <c r="AA1954" s="63">
        <f>ROUND(X1954/1.2,3)</f>
        <v>429.16699999999997</v>
      </c>
      <c r="AB1954" s="23">
        <v>390</v>
      </c>
      <c r="AC1954" s="190">
        <f>IFERROR(ROUND(AA1954/AB1954-1,2),"")</f>
        <v>0.1</v>
      </c>
      <c r="AD1954" s="25">
        <v>6.6000000000000003E-2</v>
      </c>
      <c r="AE1954" s="25">
        <v>8.0370000000000005E-5</v>
      </c>
      <c r="AF1954" s="25">
        <v>0</v>
      </c>
      <c r="AG1954" s="25" t="s">
        <v>22</v>
      </c>
      <c r="AH1954" s="25">
        <v>0</v>
      </c>
      <c r="AI1954" s="25">
        <v>0</v>
      </c>
      <c r="AJ1954" s="25" t="s">
        <v>20</v>
      </c>
      <c r="AK1954" s="42" t="s">
        <v>19</v>
      </c>
      <c r="AL1954" s="25" t="s">
        <v>20</v>
      </c>
      <c r="AM1954" s="25">
        <v>200</v>
      </c>
      <c r="AN1954" s="25"/>
      <c r="AO1954" s="25"/>
      <c r="AP1954" s="25"/>
      <c r="AQ1954" s="25">
        <v>13.200000000000001</v>
      </c>
      <c r="AR1954" s="25" t="s">
        <v>6828</v>
      </c>
      <c r="AS1954" s="157" t="s">
        <v>22</v>
      </c>
      <c r="AT1954" s="93"/>
      <c r="AU1954" s="92"/>
      <c r="AV1954" s="91" t="s">
        <v>152</v>
      </c>
      <c r="AW1954" s="92" t="s">
        <v>152</v>
      </c>
      <c r="AX1954" s="92" t="s">
        <v>48</v>
      </c>
      <c r="AY1954" s="91" t="s">
        <v>152</v>
      </c>
      <c r="AZ1954" s="23" t="s">
        <v>24</v>
      </c>
      <c r="BA1954" s="25" t="s">
        <v>4355</v>
      </c>
      <c r="BB1954" t="s">
        <v>25</v>
      </c>
      <c r="BC1954" t="e">
        <v>#N/A</v>
      </c>
      <c r="BD1954" t="e">
        <f>IF(Z1954=BC1954,"OK")</f>
        <v>#N/A</v>
      </c>
      <c r="BE1954">
        <v>6.6000000000000003E-2</v>
      </c>
      <c r="BF1954">
        <v>8.0370000000000005E-5</v>
      </c>
      <c r="BG1954" t="s">
        <v>22</v>
      </c>
      <c r="BH1954" t="s">
        <v>22</v>
      </c>
      <c r="BI1954" t="s">
        <v>22</v>
      </c>
      <c r="BJ1954">
        <v>13.200000000000001</v>
      </c>
      <c r="BK1954" t="s">
        <v>22</v>
      </c>
      <c r="BL1954" t="e">
        <f>IF(ABS(AN1954*AO1954*AP1954/1000000000/AR1954-1)&lt;0.1,"OK","NO")</f>
        <v>#VALUE!</v>
      </c>
      <c r="BN1954" s="183"/>
    </row>
    <row r="1955" spans="1:66" ht="25.5" x14ac:dyDescent="0.25">
      <c r="A1955" s="1"/>
      <c r="B1955" s="94">
        <v>1949</v>
      </c>
      <c r="C1955" s="43">
        <v>1136895</v>
      </c>
      <c r="D1955" s="45"/>
      <c r="E1955" s="36" t="s">
        <v>4354</v>
      </c>
      <c r="F1955" s="151" t="s">
        <v>21</v>
      </c>
      <c r="G1955" s="102" t="s">
        <v>2182</v>
      </c>
      <c r="H1955" s="46" t="str">
        <f>IFERROR(IFERROR(IF(SEARCH("Usystems",$E1955)&gt;0,"Usystems"),IF(SEARCH("RIIFO",$E1955)&gt;0,"RIIFO","Uponor")),"Uponor")</f>
        <v>RIIFO</v>
      </c>
      <c r="I1955" s="25" t="str">
        <f>IFERROR(MID($D1955,1,7)+0,"")</f>
        <v/>
      </c>
      <c r="J1955" s="25" t="str">
        <f>IFERROR(MID($D1955,10,7)+0,"")</f>
        <v/>
      </c>
      <c r="K1955" s="25" t="str">
        <f>IFERROR(MID($D1955,19,7)+0,"")</f>
        <v/>
      </c>
      <c r="L1955" s="25" t="str">
        <f>IFERROR(MID($D1955,28,7)+0,"")</f>
        <v/>
      </c>
      <c r="M1955" s="25" t="str">
        <f>IF(IFERROR(MID($Q1955,1,7)+0,"")&lt;1130000,IF(INDEX(C:C,MATCH(LEFT(Q1955,7)+0,I:I,0))&lt;1130000,"",INDEX(C:C,MATCH(LEFT(Q1955,7)+0,I:I,0))),IFERROR(MID($Q1955,1,7)+0,""))</f>
        <v/>
      </c>
      <c r="N1955" s="25" t="str">
        <f>IF(IFERROR(MID($Q1955,10,7)+0,"")&lt;1130000,"",IFERROR(MID($Q1955,10,7)+0,""))</f>
        <v/>
      </c>
      <c r="O1955" s="25" t="str">
        <f>IF(IFERROR(MID($Q1955,19,7)+0,"")&lt;1130000,"",IFERROR(MID($Q1955,19,7)+0,""))</f>
        <v/>
      </c>
      <c r="P1955" s="25" t="str">
        <f>IF(M1955="","",IF(N1955="",M1955,M1955&amp;", "&amp;N1955))</f>
        <v/>
      </c>
      <c r="Q1955" s="25"/>
      <c r="R1955" s="25"/>
      <c r="S1955" s="35" t="s">
        <v>4324</v>
      </c>
      <c r="T1955" s="34" t="s">
        <v>36</v>
      </c>
      <c r="U1955" s="185">
        <v>2016</v>
      </c>
      <c r="V1955" s="188">
        <v>2485</v>
      </c>
      <c r="W1955" s="189">
        <v>2706</v>
      </c>
      <c r="X1955" s="31">
        <v>2977</v>
      </c>
      <c r="Y1955" s="90">
        <f>IFERROR(ROUND(X1955/W1955-1,2),"")</f>
        <v>0.1</v>
      </c>
      <c r="Z1955" s="31">
        <f>IF(OR(S1955="VLD MLC components",S1955="VLD MLC pipes",S1955="VLD PEX components",S1955="VLD PEX pipes",S1955="VLD PHC components",S1955="VLD PHC pipes",S1955="Controls VLD"),"По запросу",X1955)</f>
        <v>2977</v>
      </c>
      <c r="AA1955" s="63">
        <f>ROUND(X1955/1.2,3)</f>
        <v>2480.8330000000001</v>
      </c>
      <c r="AB1955" s="23">
        <v>2255</v>
      </c>
      <c r="AC1955" s="190">
        <f>IFERROR(ROUND(AA1955/AB1955-1,2),"")</f>
        <v>0.1</v>
      </c>
      <c r="AD1955" s="25">
        <v>0.20399999999999999</v>
      </c>
      <c r="AE1955" s="25">
        <v>3.3487500000000005E-4</v>
      </c>
      <c r="AF1955" s="25">
        <v>0</v>
      </c>
      <c r="AG1955" s="25" t="s">
        <v>22</v>
      </c>
      <c r="AH1955" s="25">
        <v>0</v>
      </c>
      <c r="AI1955" s="25">
        <v>0</v>
      </c>
      <c r="AJ1955" s="25" t="s">
        <v>20</v>
      </c>
      <c r="AK1955" s="42" t="s">
        <v>19</v>
      </c>
      <c r="AL1955" s="25" t="s">
        <v>20</v>
      </c>
      <c r="AM1955" s="25">
        <v>48</v>
      </c>
      <c r="AN1955" s="25"/>
      <c r="AO1955" s="25"/>
      <c r="AP1955" s="25"/>
      <c r="AQ1955" s="25">
        <v>9.7919999999999998</v>
      </c>
      <c r="AR1955" s="25" t="s">
        <v>6828</v>
      </c>
      <c r="AS1955" s="157" t="s">
        <v>22</v>
      </c>
      <c r="AT1955" s="93"/>
      <c r="AU1955" s="92"/>
      <c r="AV1955" s="91" t="s">
        <v>152</v>
      </c>
      <c r="AW1955" s="92" t="s">
        <v>152</v>
      </c>
      <c r="AX1955" s="92" t="s">
        <v>48</v>
      </c>
      <c r="AY1955" s="91" t="s">
        <v>152</v>
      </c>
      <c r="AZ1955" s="23" t="s">
        <v>24</v>
      </c>
      <c r="BA1955" s="25" t="s">
        <v>4353</v>
      </c>
      <c r="BB1955" t="s">
        <v>25</v>
      </c>
      <c r="BC1955" t="e">
        <v>#N/A</v>
      </c>
      <c r="BD1955" t="e">
        <f>IF(Z1955=BC1955,"OK")</f>
        <v>#N/A</v>
      </c>
      <c r="BE1955">
        <v>0.20399999999999999</v>
      </c>
      <c r="BF1955">
        <v>3.3487500000000005E-4</v>
      </c>
      <c r="BG1955" t="s">
        <v>22</v>
      </c>
      <c r="BH1955" t="s">
        <v>22</v>
      </c>
      <c r="BI1955" t="s">
        <v>22</v>
      </c>
      <c r="BJ1955">
        <v>9.7919999999999998</v>
      </c>
      <c r="BK1955" t="s">
        <v>22</v>
      </c>
      <c r="BL1955" t="e">
        <f>IF(ABS(AN1955*AO1955*AP1955/1000000000/AR1955-1)&lt;0.1,"OK","NO")</f>
        <v>#VALUE!</v>
      </c>
      <c r="BN1955" s="183"/>
    </row>
    <row r="1956" spans="1:66" ht="25.5" x14ac:dyDescent="0.25">
      <c r="A1956" s="1"/>
      <c r="B1956" s="94">
        <v>1950</v>
      </c>
      <c r="C1956" s="43">
        <v>1136896</v>
      </c>
      <c r="D1956" s="45"/>
      <c r="E1956" s="36" t="s">
        <v>4352</v>
      </c>
      <c r="F1956" s="151" t="s">
        <v>21</v>
      </c>
      <c r="G1956" s="102" t="s">
        <v>2182</v>
      </c>
      <c r="H1956" s="46" t="str">
        <f>IFERROR(IFERROR(IF(SEARCH("Usystems",$E1956)&gt;0,"Usystems"),IF(SEARCH("RIIFO",$E1956)&gt;0,"RIIFO","Uponor")),"Uponor")</f>
        <v>RIIFO</v>
      </c>
      <c r="I1956" s="25" t="str">
        <f>IFERROR(MID($D1956,1,7)+0,"")</f>
        <v/>
      </c>
      <c r="J1956" s="25" t="str">
        <f>IFERROR(MID($D1956,10,7)+0,"")</f>
        <v/>
      </c>
      <c r="K1956" s="25" t="str">
        <f>IFERROR(MID($D1956,19,7)+0,"")</f>
        <v/>
      </c>
      <c r="L1956" s="25" t="str">
        <f>IFERROR(MID($D1956,28,7)+0,"")</f>
        <v/>
      </c>
      <c r="M1956" s="25" t="str">
        <f>IF(IFERROR(MID($Q1956,1,7)+0,"")&lt;1130000,IF(INDEX(C:C,MATCH(LEFT(Q1956,7)+0,I:I,0))&lt;1130000,"",INDEX(C:C,MATCH(LEFT(Q1956,7)+0,I:I,0))),IFERROR(MID($Q1956,1,7)+0,""))</f>
        <v/>
      </c>
      <c r="N1956" s="25" t="str">
        <f>IF(IFERROR(MID($Q1956,10,7)+0,"")&lt;1130000,"",IFERROR(MID($Q1956,10,7)+0,""))</f>
        <v/>
      </c>
      <c r="O1956" s="25" t="str">
        <f>IF(IFERROR(MID($Q1956,19,7)+0,"")&lt;1130000,"",IFERROR(MID($Q1956,19,7)+0,""))</f>
        <v/>
      </c>
      <c r="P1956" s="25" t="str">
        <f>IF(M1956="","",IF(N1956="",M1956,M1956&amp;", "&amp;N1956))</f>
        <v/>
      </c>
      <c r="Q1956" s="25"/>
      <c r="R1956" s="25"/>
      <c r="S1956" s="35" t="s">
        <v>4324</v>
      </c>
      <c r="T1956" s="34" t="s">
        <v>36</v>
      </c>
      <c r="U1956" s="185">
        <v>2391</v>
      </c>
      <c r="V1956" s="188">
        <v>2948</v>
      </c>
      <c r="W1956" s="189">
        <v>3236</v>
      </c>
      <c r="X1956" s="31">
        <v>3560</v>
      </c>
      <c r="Y1956" s="90">
        <f>IFERROR(ROUND(X1956/W1956-1,2),"")</f>
        <v>0.1</v>
      </c>
      <c r="Z1956" s="31">
        <f>IF(OR(S1956="VLD MLC components",S1956="VLD MLC pipes",S1956="VLD PEX components",S1956="VLD PEX pipes",S1956="VLD PHC components",S1956="VLD PHC pipes",S1956="Controls VLD"),"По запросу",X1956)</f>
        <v>3560</v>
      </c>
      <c r="AA1956" s="63">
        <f>ROUND(X1956/1.2,3)</f>
        <v>2966.6669999999999</v>
      </c>
      <c r="AB1956" s="23">
        <v>2696.6669999999999</v>
      </c>
      <c r="AC1956" s="190">
        <f>IFERROR(ROUND(AA1956/AB1956-1,2),"")</f>
        <v>0.1</v>
      </c>
      <c r="AD1956" s="25">
        <v>0.27300000000000002</v>
      </c>
      <c r="AE1956" s="25">
        <v>2.1175E-4</v>
      </c>
      <c r="AF1956" s="25">
        <v>0</v>
      </c>
      <c r="AG1956" s="25" t="s">
        <v>22</v>
      </c>
      <c r="AH1956" s="25">
        <v>0</v>
      </c>
      <c r="AI1956" s="25">
        <v>0</v>
      </c>
      <c r="AJ1956" s="25" t="s">
        <v>20</v>
      </c>
      <c r="AK1956" s="42" t="s">
        <v>19</v>
      </c>
      <c r="AL1956" s="25" t="s">
        <v>20</v>
      </c>
      <c r="AM1956" s="25">
        <v>1</v>
      </c>
      <c r="AN1956" s="25">
        <v>70</v>
      </c>
      <c r="AO1956" s="25">
        <v>55</v>
      </c>
      <c r="AP1956" s="25">
        <v>55</v>
      </c>
      <c r="AQ1956" s="25">
        <v>0.42799999999999999</v>
      </c>
      <c r="AR1956" s="25">
        <v>2.1175E-4</v>
      </c>
      <c r="AS1956" s="157" t="s">
        <v>22</v>
      </c>
      <c r="AT1956" s="93"/>
      <c r="AU1956" s="92"/>
      <c r="AV1956" s="91" t="s">
        <v>152</v>
      </c>
      <c r="AW1956" s="92" t="s">
        <v>152</v>
      </c>
      <c r="AX1956" s="92" t="s">
        <v>48</v>
      </c>
      <c r="AY1956" s="91" t="s">
        <v>152</v>
      </c>
      <c r="AZ1956" s="23" t="s">
        <v>24</v>
      </c>
      <c r="BA1956" s="25" t="s">
        <v>4351</v>
      </c>
      <c r="BB1956" t="s">
        <v>25</v>
      </c>
      <c r="BC1956" t="e">
        <v>#N/A</v>
      </c>
      <c r="BD1956" t="e">
        <f>IF(Z1956=BC1956,"OK")</f>
        <v>#N/A</v>
      </c>
      <c r="BE1956">
        <v>0.27300000000000002</v>
      </c>
      <c r="BF1956">
        <v>5.0231250000000005E-4</v>
      </c>
      <c r="BG1956" t="s">
        <v>22</v>
      </c>
      <c r="BH1956" t="s">
        <v>22</v>
      </c>
      <c r="BI1956" t="s">
        <v>22</v>
      </c>
      <c r="BJ1956">
        <v>8.7360000000000007</v>
      </c>
      <c r="BK1956" t="s">
        <v>22</v>
      </c>
      <c r="BL1956" t="str">
        <f>IF(ABS(AN1956*AO1956*AP1956/1000000000/AR1956-1)&lt;0.1,"OK","NO")</f>
        <v>OK</v>
      </c>
      <c r="BN1956" s="183"/>
    </row>
    <row r="1957" spans="1:66" ht="25.5" x14ac:dyDescent="0.25">
      <c r="A1957" s="1"/>
      <c r="B1957" s="94">
        <v>1951</v>
      </c>
      <c r="C1957" s="43">
        <v>1136897</v>
      </c>
      <c r="D1957" s="45"/>
      <c r="E1957" s="36" t="s">
        <v>4350</v>
      </c>
      <c r="F1957" s="151" t="s">
        <v>21</v>
      </c>
      <c r="G1957" s="102" t="s">
        <v>2182</v>
      </c>
      <c r="H1957" s="46" t="str">
        <f>IFERROR(IFERROR(IF(SEARCH("Usystems",$E1957)&gt;0,"Usystems"),IF(SEARCH("RIIFO",$E1957)&gt;0,"RIIFO","Uponor")),"Uponor")</f>
        <v>RIIFO</v>
      </c>
      <c r="I1957" s="25" t="str">
        <f>IFERROR(MID($D1957,1,7)+0,"")</f>
        <v/>
      </c>
      <c r="J1957" s="25" t="str">
        <f>IFERROR(MID($D1957,10,7)+0,"")</f>
        <v/>
      </c>
      <c r="K1957" s="25" t="str">
        <f>IFERROR(MID($D1957,19,7)+0,"")</f>
        <v/>
      </c>
      <c r="L1957" s="25" t="str">
        <f>IFERROR(MID($D1957,28,7)+0,"")</f>
        <v/>
      </c>
      <c r="M1957" s="25" t="str">
        <f>IF(IFERROR(MID($Q1957,1,7)+0,"")&lt;1130000,IF(INDEX(C:C,MATCH(LEFT(Q1957,7)+0,I:I,0))&lt;1130000,"",INDEX(C:C,MATCH(LEFT(Q1957,7)+0,I:I,0))),IFERROR(MID($Q1957,1,7)+0,""))</f>
        <v/>
      </c>
      <c r="N1957" s="25" t="str">
        <f>IF(IFERROR(MID($Q1957,10,7)+0,"")&lt;1130000,"",IFERROR(MID($Q1957,10,7)+0,""))</f>
        <v/>
      </c>
      <c r="O1957" s="25" t="str">
        <f>IF(IFERROR(MID($Q1957,19,7)+0,"")&lt;1130000,"",IFERROR(MID($Q1957,19,7)+0,""))</f>
        <v/>
      </c>
      <c r="P1957" s="25" t="str">
        <f>IF(M1957="","",IF(N1957="",M1957,M1957&amp;", "&amp;N1957))</f>
        <v/>
      </c>
      <c r="Q1957" s="25"/>
      <c r="R1957" s="25"/>
      <c r="S1957" s="35" t="s">
        <v>4324</v>
      </c>
      <c r="T1957" s="34" t="s">
        <v>36</v>
      </c>
      <c r="U1957" s="185">
        <v>3581</v>
      </c>
      <c r="V1957" s="188">
        <v>4415</v>
      </c>
      <c r="W1957" s="189">
        <v>4807</v>
      </c>
      <c r="X1957" s="31">
        <v>5288</v>
      </c>
      <c r="Y1957" s="90">
        <f>IFERROR(ROUND(X1957/W1957-1,2),"")</f>
        <v>0.1</v>
      </c>
      <c r="Z1957" s="31">
        <f>IF(OR(S1957="VLD MLC components",S1957="VLD MLC pipes",S1957="VLD PEX components",S1957="VLD PEX pipes",S1957="VLD PHC components",S1957="VLD PHC pipes",S1957="Controls VLD"),"По запросу",X1957)</f>
        <v>5288</v>
      </c>
      <c r="AA1957" s="63">
        <f>ROUND(X1957/1.2,3)</f>
        <v>4406.6670000000004</v>
      </c>
      <c r="AB1957" s="23">
        <v>4005.8330000000001</v>
      </c>
      <c r="AC1957" s="190">
        <f>IFERROR(ROUND(AA1957/AB1957-1,2),"")</f>
        <v>0.1</v>
      </c>
      <c r="AD1957" s="25">
        <v>0.625</v>
      </c>
      <c r="AE1957" s="25">
        <v>2.0092500000000002E-3</v>
      </c>
      <c r="AF1957" s="25">
        <v>0</v>
      </c>
      <c r="AG1957" s="25" t="s">
        <v>22</v>
      </c>
      <c r="AH1957" s="25">
        <v>0</v>
      </c>
      <c r="AI1957" s="25">
        <v>0</v>
      </c>
      <c r="AJ1957" s="25" t="s">
        <v>20</v>
      </c>
      <c r="AK1957" s="42" t="s">
        <v>19</v>
      </c>
      <c r="AL1957" s="25" t="s">
        <v>20</v>
      </c>
      <c r="AM1957" s="25">
        <v>8</v>
      </c>
      <c r="AN1957" s="25"/>
      <c r="AO1957" s="25"/>
      <c r="AP1957" s="25"/>
      <c r="AQ1957" s="25">
        <v>5</v>
      </c>
      <c r="AR1957" s="25" t="s">
        <v>6828</v>
      </c>
      <c r="AS1957" s="157" t="s">
        <v>22</v>
      </c>
      <c r="AT1957" s="93"/>
      <c r="AU1957" s="92"/>
      <c r="AV1957" s="91" t="s">
        <v>152</v>
      </c>
      <c r="AW1957" s="92" t="s">
        <v>152</v>
      </c>
      <c r="AX1957" s="92" t="s">
        <v>48</v>
      </c>
      <c r="AY1957" s="91" t="s">
        <v>152</v>
      </c>
      <c r="AZ1957" s="23" t="s">
        <v>24</v>
      </c>
      <c r="BA1957" s="25" t="s">
        <v>4349</v>
      </c>
      <c r="BB1957" t="s">
        <v>25</v>
      </c>
      <c r="BC1957" t="e">
        <v>#N/A</v>
      </c>
      <c r="BD1957" t="e">
        <f>IF(Z1957=BC1957,"OK")</f>
        <v>#N/A</v>
      </c>
      <c r="BE1957">
        <v>0.625</v>
      </c>
      <c r="BF1957">
        <v>2.0092500000000002E-3</v>
      </c>
      <c r="BG1957" t="s">
        <v>22</v>
      </c>
      <c r="BH1957" t="s">
        <v>22</v>
      </c>
      <c r="BI1957" t="s">
        <v>22</v>
      </c>
      <c r="BJ1957">
        <v>5</v>
      </c>
      <c r="BK1957" t="s">
        <v>22</v>
      </c>
      <c r="BL1957" t="e">
        <f>IF(ABS(AN1957*AO1957*AP1957/1000000000/AR1957-1)&lt;0.1,"OK","NO")</f>
        <v>#VALUE!</v>
      </c>
      <c r="BN1957" s="183"/>
    </row>
    <row r="1958" spans="1:66" ht="25.5" x14ac:dyDescent="0.25">
      <c r="A1958" s="1"/>
      <c r="B1958" s="94">
        <v>1952</v>
      </c>
      <c r="C1958" s="43">
        <v>1136898</v>
      </c>
      <c r="D1958" s="45"/>
      <c r="E1958" s="36" t="s">
        <v>4348</v>
      </c>
      <c r="F1958" s="151" t="s">
        <v>21</v>
      </c>
      <c r="G1958" s="102" t="s">
        <v>2182</v>
      </c>
      <c r="H1958" s="46" t="str">
        <f>IFERROR(IFERROR(IF(SEARCH("Usystems",$E1958)&gt;0,"Usystems"),IF(SEARCH("RIIFO",$E1958)&gt;0,"RIIFO","Uponor")),"Uponor")</f>
        <v>RIIFO</v>
      </c>
      <c r="I1958" s="25" t="str">
        <f>IFERROR(MID($D1958,1,7)+0,"")</f>
        <v/>
      </c>
      <c r="J1958" s="25" t="str">
        <f>IFERROR(MID($D1958,10,7)+0,"")</f>
        <v/>
      </c>
      <c r="K1958" s="25" t="str">
        <f>IFERROR(MID($D1958,19,7)+0,"")</f>
        <v/>
      </c>
      <c r="L1958" s="25" t="str">
        <f>IFERROR(MID($D1958,28,7)+0,"")</f>
        <v/>
      </c>
      <c r="M1958" s="25" t="str">
        <f>IF(IFERROR(MID($Q1958,1,7)+0,"")&lt;1130000,IF(INDEX(C:C,MATCH(LEFT(Q1958,7)+0,I:I,0))&lt;1130000,"",INDEX(C:C,MATCH(LEFT(Q1958,7)+0,I:I,0))),IFERROR(MID($Q1958,1,7)+0,""))</f>
        <v/>
      </c>
      <c r="N1958" s="25" t="str">
        <f>IF(IFERROR(MID($Q1958,10,7)+0,"")&lt;1130000,"",IFERROR(MID($Q1958,10,7)+0,""))</f>
        <v/>
      </c>
      <c r="O1958" s="25" t="str">
        <f>IF(IFERROR(MID($Q1958,19,7)+0,"")&lt;1130000,"",IFERROR(MID($Q1958,19,7)+0,""))</f>
        <v/>
      </c>
      <c r="P1958" s="25" t="str">
        <f>IF(M1958="","",IF(N1958="",M1958,M1958&amp;", "&amp;N1958))</f>
        <v/>
      </c>
      <c r="Q1958" s="25"/>
      <c r="R1958" s="25"/>
      <c r="S1958" s="35" t="s">
        <v>4324</v>
      </c>
      <c r="T1958" s="34" t="s">
        <v>36</v>
      </c>
      <c r="U1958" s="185">
        <v>4610</v>
      </c>
      <c r="V1958" s="188">
        <v>5684</v>
      </c>
      <c r="W1958" s="189">
        <v>6553</v>
      </c>
      <c r="X1958" s="31">
        <v>7208</v>
      </c>
      <c r="Y1958" s="90">
        <f>IFERROR(ROUND(X1958/W1958-1,2),"")</f>
        <v>0.1</v>
      </c>
      <c r="Z1958" s="31">
        <f>IF(OR(S1958="VLD MLC components",S1958="VLD MLC pipes",S1958="VLD PEX components",S1958="VLD PEX pipes",S1958="VLD PHC components",S1958="VLD PHC pipes",S1958="Controls VLD"),"По запросу",X1958)</f>
        <v>7208</v>
      </c>
      <c r="AA1958" s="63">
        <f>ROUND(X1958/1.2,3)</f>
        <v>6006.6670000000004</v>
      </c>
      <c r="AB1958" s="23">
        <v>5460.8329999999996</v>
      </c>
      <c r="AC1958" s="190">
        <f>IFERROR(ROUND(AA1958/AB1958-1,2),"")</f>
        <v>0.1</v>
      </c>
      <c r="AD1958" s="25">
        <v>0.58199999999999996</v>
      </c>
      <c r="AE1958" s="25">
        <v>2.9575000000000001E-4</v>
      </c>
      <c r="AF1958" s="25">
        <v>0</v>
      </c>
      <c r="AG1958" s="25" t="s">
        <v>22</v>
      </c>
      <c r="AH1958" s="25">
        <v>0</v>
      </c>
      <c r="AI1958" s="25">
        <v>0</v>
      </c>
      <c r="AJ1958" s="25" t="s">
        <v>20</v>
      </c>
      <c r="AK1958" s="42" t="s">
        <v>19</v>
      </c>
      <c r="AL1958" s="25" t="s">
        <v>20</v>
      </c>
      <c r="AM1958" s="25">
        <v>1</v>
      </c>
      <c r="AN1958" s="25">
        <v>70</v>
      </c>
      <c r="AO1958" s="25">
        <v>65</v>
      </c>
      <c r="AP1958" s="25">
        <v>65</v>
      </c>
      <c r="AQ1958" s="25">
        <v>0.58199999999999996</v>
      </c>
      <c r="AR1958" s="25">
        <v>2.9575000000000001E-4</v>
      </c>
      <c r="AS1958" s="157" t="s">
        <v>22</v>
      </c>
      <c r="AT1958" s="93"/>
      <c r="AU1958" s="92"/>
      <c r="AV1958" s="91" t="s">
        <v>152</v>
      </c>
      <c r="AW1958" s="92" t="s">
        <v>152</v>
      </c>
      <c r="AX1958" s="92" t="s">
        <v>48</v>
      </c>
      <c r="AY1958" s="91" t="s">
        <v>152</v>
      </c>
      <c r="AZ1958" s="23" t="s">
        <v>24</v>
      </c>
      <c r="BA1958" s="25" t="s">
        <v>4347</v>
      </c>
      <c r="BB1958" t="s">
        <v>25</v>
      </c>
      <c r="BC1958" t="e">
        <v>#N/A</v>
      </c>
      <c r="BD1958" t="e">
        <f>IF(Z1958=BC1958,"OK")</f>
        <v>#N/A</v>
      </c>
      <c r="BE1958">
        <v>0.58199999999999996</v>
      </c>
      <c r="BF1958">
        <v>8.0370000000000007E-4</v>
      </c>
      <c r="BG1958" t="s">
        <v>22</v>
      </c>
      <c r="BH1958" t="s">
        <v>22</v>
      </c>
      <c r="BI1958" t="s">
        <v>22</v>
      </c>
      <c r="BJ1958">
        <v>4.6559999999999997</v>
      </c>
      <c r="BK1958" t="s">
        <v>22</v>
      </c>
      <c r="BL1958" t="str">
        <f>IF(ABS(AN1958*AO1958*AP1958/1000000000/AR1958-1)&lt;0.1,"OK","NO")</f>
        <v>OK</v>
      </c>
      <c r="BN1958" s="183"/>
    </row>
    <row r="1959" spans="1:66" ht="25.5" x14ac:dyDescent="0.25">
      <c r="A1959" s="1"/>
      <c r="B1959" s="94">
        <v>1953</v>
      </c>
      <c r="C1959" s="43">
        <v>1136899</v>
      </c>
      <c r="D1959" s="45"/>
      <c r="E1959" s="36" t="s">
        <v>4346</v>
      </c>
      <c r="F1959" s="151" t="s">
        <v>21</v>
      </c>
      <c r="G1959" s="102" t="s">
        <v>2182</v>
      </c>
      <c r="H1959" s="46" t="str">
        <f>IFERROR(IFERROR(IF(SEARCH("Usystems",$E1959)&gt;0,"Usystems"),IF(SEARCH("RIIFO",$E1959)&gt;0,"RIIFO","Uponor")),"Uponor")</f>
        <v>RIIFO</v>
      </c>
      <c r="I1959" s="25" t="str">
        <f>IFERROR(MID($D1959,1,7)+0,"")</f>
        <v/>
      </c>
      <c r="J1959" s="25" t="str">
        <f>IFERROR(MID($D1959,10,7)+0,"")</f>
        <v/>
      </c>
      <c r="K1959" s="25" t="str">
        <f>IFERROR(MID($D1959,19,7)+0,"")</f>
        <v/>
      </c>
      <c r="L1959" s="25" t="str">
        <f>IFERROR(MID($D1959,28,7)+0,"")</f>
        <v/>
      </c>
      <c r="M1959" s="25" t="str">
        <f>IF(IFERROR(MID($Q1959,1,7)+0,"")&lt;1130000,IF(INDEX(C:C,MATCH(LEFT(Q1959,7)+0,I:I,0))&lt;1130000,"",INDEX(C:C,MATCH(LEFT(Q1959,7)+0,I:I,0))),IFERROR(MID($Q1959,1,7)+0,""))</f>
        <v/>
      </c>
      <c r="N1959" s="25" t="str">
        <f>IF(IFERROR(MID($Q1959,10,7)+0,"")&lt;1130000,"",IFERROR(MID($Q1959,10,7)+0,""))</f>
        <v/>
      </c>
      <c r="O1959" s="25" t="str">
        <f>IF(IFERROR(MID($Q1959,19,7)+0,"")&lt;1130000,"",IFERROR(MID($Q1959,19,7)+0,""))</f>
        <v/>
      </c>
      <c r="P1959" s="25" t="str">
        <f>IF(M1959="","",IF(N1959="",M1959,M1959&amp;", "&amp;N1959))</f>
        <v/>
      </c>
      <c r="Q1959" s="25"/>
      <c r="R1959" s="25"/>
      <c r="S1959" s="35" t="s">
        <v>4324</v>
      </c>
      <c r="T1959" s="34" t="s">
        <v>36</v>
      </c>
      <c r="U1959" s="185">
        <v>6588</v>
      </c>
      <c r="V1959" s="188">
        <v>8123</v>
      </c>
      <c r="W1959" s="189">
        <v>11286</v>
      </c>
      <c r="X1959" s="31">
        <v>12415</v>
      </c>
      <c r="Y1959" s="90">
        <f>IFERROR(ROUND(X1959/W1959-1,2),"")</f>
        <v>0.1</v>
      </c>
      <c r="Z1959" s="31">
        <f>IF(OR(S1959="VLD MLC components",S1959="VLD MLC pipes",S1959="VLD PEX components",S1959="VLD PEX pipes",S1959="VLD PHC components",S1959="VLD PHC pipes",S1959="Controls VLD"),"По запросу",X1959)</f>
        <v>12415</v>
      </c>
      <c r="AA1959" s="63">
        <f>ROUND(X1959/1.2,3)</f>
        <v>10345.833000000001</v>
      </c>
      <c r="AB1959" s="23">
        <v>9405</v>
      </c>
      <c r="AC1959" s="190">
        <f>IFERROR(ROUND(AA1959/AB1959-1,2),"")</f>
        <v>0.1</v>
      </c>
      <c r="AD1959" s="25">
        <v>1.1619999999999999</v>
      </c>
      <c r="AE1959" s="25">
        <v>4.0185000000000004E-3</v>
      </c>
      <c r="AF1959" s="25">
        <v>0</v>
      </c>
      <c r="AG1959" s="25" t="s">
        <v>22</v>
      </c>
      <c r="AH1959" s="25">
        <v>0</v>
      </c>
      <c r="AI1959" s="25">
        <v>0</v>
      </c>
      <c r="AJ1959" s="25" t="s">
        <v>20</v>
      </c>
      <c r="AK1959" s="42" t="s">
        <v>19</v>
      </c>
      <c r="AL1959" s="25" t="s">
        <v>20</v>
      </c>
      <c r="AM1959" s="25">
        <v>4</v>
      </c>
      <c r="AN1959" s="25"/>
      <c r="AO1959" s="25"/>
      <c r="AP1959" s="25"/>
      <c r="AQ1959" s="25">
        <v>4.6479999999999997</v>
      </c>
      <c r="AR1959" s="25" t="s">
        <v>6828</v>
      </c>
      <c r="AS1959" s="157" t="s">
        <v>22</v>
      </c>
      <c r="AT1959" s="93"/>
      <c r="AU1959" s="92"/>
      <c r="AV1959" s="91" t="s">
        <v>152</v>
      </c>
      <c r="AW1959" s="92" t="s">
        <v>152</v>
      </c>
      <c r="AX1959" s="92" t="s">
        <v>48</v>
      </c>
      <c r="AY1959" s="91" t="s">
        <v>152</v>
      </c>
      <c r="AZ1959" s="23" t="s">
        <v>24</v>
      </c>
      <c r="BA1959" s="25" t="s">
        <v>4345</v>
      </c>
      <c r="BB1959" t="s">
        <v>25</v>
      </c>
      <c r="BC1959" t="e">
        <v>#N/A</v>
      </c>
      <c r="BD1959" t="e">
        <f>IF(Z1959=BC1959,"OK")</f>
        <v>#N/A</v>
      </c>
      <c r="BE1959">
        <v>1.1619999999999999</v>
      </c>
      <c r="BF1959">
        <v>4.0185000000000004E-3</v>
      </c>
      <c r="BG1959" t="s">
        <v>22</v>
      </c>
      <c r="BH1959" t="s">
        <v>22</v>
      </c>
      <c r="BI1959" t="s">
        <v>22</v>
      </c>
      <c r="BJ1959">
        <v>4.6479999999999997</v>
      </c>
      <c r="BK1959" t="s">
        <v>22</v>
      </c>
      <c r="BL1959" t="e">
        <f>IF(ABS(AN1959*AO1959*AP1959/1000000000/AR1959-1)&lt;0.1,"OK","NO")</f>
        <v>#VALUE!</v>
      </c>
      <c r="BN1959" s="183"/>
    </row>
    <row r="1960" spans="1:66" ht="25.5" x14ac:dyDescent="0.25">
      <c r="A1960" s="1"/>
      <c r="B1960" s="94">
        <v>1954</v>
      </c>
      <c r="C1960" s="43">
        <v>1136900</v>
      </c>
      <c r="D1960" s="45"/>
      <c r="E1960" s="36" t="s">
        <v>4344</v>
      </c>
      <c r="F1960" s="151" t="s">
        <v>21</v>
      </c>
      <c r="G1960" s="102" t="s">
        <v>2182</v>
      </c>
      <c r="H1960" s="46" t="str">
        <f>IFERROR(IFERROR(IF(SEARCH("Usystems",$E1960)&gt;0,"Usystems"),IF(SEARCH("RIIFO",$E1960)&gt;0,"RIIFO","Uponor")),"Uponor")</f>
        <v>RIIFO</v>
      </c>
      <c r="I1960" s="25" t="str">
        <f>IFERROR(MID($D1960,1,7)+0,"")</f>
        <v/>
      </c>
      <c r="J1960" s="25" t="str">
        <f>IFERROR(MID($D1960,10,7)+0,"")</f>
        <v/>
      </c>
      <c r="K1960" s="25" t="str">
        <f>IFERROR(MID($D1960,19,7)+0,"")</f>
        <v/>
      </c>
      <c r="L1960" s="25" t="str">
        <f>IFERROR(MID($D1960,28,7)+0,"")</f>
        <v/>
      </c>
      <c r="M1960" s="25" t="str">
        <f>IF(IFERROR(MID($Q1960,1,7)+0,"")&lt;1130000,IF(INDEX(C:C,MATCH(LEFT(Q1960,7)+0,I:I,0))&lt;1130000,"",INDEX(C:C,MATCH(LEFT(Q1960,7)+0,I:I,0))),IFERROR(MID($Q1960,1,7)+0,""))</f>
        <v/>
      </c>
      <c r="N1960" s="25" t="str">
        <f>IF(IFERROR(MID($Q1960,10,7)+0,"")&lt;1130000,"",IFERROR(MID($Q1960,10,7)+0,""))</f>
        <v/>
      </c>
      <c r="O1960" s="25" t="str">
        <f>IF(IFERROR(MID($Q1960,19,7)+0,"")&lt;1130000,"",IFERROR(MID($Q1960,19,7)+0,""))</f>
        <v/>
      </c>
      <c r="P1960" s="25" t="str">
        <f>IF(M1960="","",IF(N1960="",M1960,M1960&amp;", "&amp;N1960))</f>
        <v/>
      </c>
      <c r="Q1960" s="25"/>
      <c r="R1960" s="25"/>
      <c r="S1960" s="35" t="s">
        <v>4343</v>
      </c>
      <c r="T1960" s="34" t="s">
        <v>418</v>
      </c>
      <c r="U1960" s="185">
        <v>64</v>
      </c>
      <c r="V1960" s="188">
        <v>77</v>
      </c>
      <c r="W1960" s="189">
        <v>77</v>
      </c>
      <c r="X1960" s="31">
        <v>85</v>
      </c>
      <c r="Y1960" s="90">
        <f>IFERROR(ROUND(X1960/W1960-1,2),"")</f>
        <v>0.1</v>
      </c>
      <c r="Z1960" s="31">
        <f>IF(OR(S1960="VLD MLC components",S1960="VLD MLC pipes",S1960="VLD PEX components",S1960="VLD PEX pipes",S1960="VLD PHC components",S1960="VLD PHC pipes",S1960="Controls VLD"),"По запросу",X1960)</f>
        <v>85</v>
      </c>
      <c r="AA1960" s="63">
        <f>ROUND(X1960/1.2,3)</f>
        <v>70.832999999999998</v>
      </c>
      <c r="AB1960" s="23">
        <v>64.167000000000002</v>
      </c>
      <c r="AC1960" s="190">
        <f>IFERROR(ROUND(AA1960/AB1960-1,2),"")</f>
        <v>0.1</v>
      </c>
      <c r="AD1960" s="25">
        <v>9.1400000000000009E-2</v>
      </c>
      <c r="AE1960" s="25">
        <v>4.3740000000000001E-4</v>
      </c>
      <c r="AF1960" s="25">
        <v>0</v>
      </c>
      <c r="AG1960" s="25" t="s">
        <v>22</v>
      </c>
      <c r="AH1960" s="25">
        <v>0</v>
      </c>
      <c r="AI1960" s="25">
        <v>0</v>
      </c>
      <c r="AJ1960" s="25" t="s">
        <v>20</v>
      </c>
      <c r="AK1960" s="42" t="s">
        <v>19</v>
      </c>
      <c r="AL1960" s="25" t="s">
        <v>20</v>
      </c>
      <c r="AM1960" s="25">
        <v>500</v>
      </c>
      <c r="AN1960" s="25">
        <v>900</v>
      </c>
      <c r="AO1960" s="25">
        <v>900</v>
      </c>
      <c r="AP1960" s="25">
        <v>270</v>
      </c>
      <c r="AQ1960" s="25">
        <v>45.7</v>
      </c>
      <c r="AR1960" s="25">
        <v>0.21870000000000001</v>
      </c>
      <c r="AS1960" s="157" t="s">
        <v>22</v>
      </c>
      <c r="AT1960" s="93"/>
      <c r="AU1960" s="92"/>
      <c r="AV1960" s="91" t="s">
        <v>152</v>
      </c>
      <c r="AW1960" s="92" t="s">
        <v>152</v>
      </c>
      <c r="AX1960" s="92" t="s">
        <v>48</v>
      </c>
      <c r="AY1960" s="91" t="s">
        <v>152</v>
      </c>
      <c r="AZ1960" s="23" t="s">
        <v>24</v>
      </c>
      <c r="BA1960" s="25" t="s">
        <v>4342</v>
      </c>
      <c r="BB1960" t="s">
        <v>25</v>
      </c>
      <c r="BC1960" t="e">
        <v>#N/A</v>
      </c>
      <c r="BD1960" t="e">
        <f>IF(Z1960=BC1960,"OK")</f>
        <v>#N/A</v>
      </c>
      <c r="BE1960">
        <v>0.112</v>
      </c>
      <c r="BF1960">
        <v>4.3740000000000001E-4</v>
      </c>
      <c r="BG1960" t="s">
        <v>22</v>
      </c>
      <c r="BH1960" t="s">
        <v>22</v>
      </c>
      <c r="BI1960" t="s">
        <v>22</v>
      </c>
      <c r="BJ1960">
        <v>56</v>
      </c>
      <c r="BK1960" t="s">
        <v>22</v>
      </c>
      <c r="BL1960" t="str">
        <f>IF(ABS(AN1960*AO1960*AP1960/1000000000/AR1960-1)&lt;0.1,"OK","NO")</f>
        <v>OK</v>
      </c>
      <c r="BN1960" s="183"/>
    </row>
    <row r="1961" spans="1:66" ht="38.25" x14ac:dyDescent="0.25">
      <c r="A1961" s="1"/>
      <c r="B1961" s="94">
        <v>1955</v>
      </c>
      <c r="C1961" s="43">
        <v>1136901</v>
      </c>
      <c r="D1961" s="45"/>
      <c r="E1961" s="36" t="s">
        <v>4341</v>
      </c>
      <c r="F1961" s="151" t="s">
        <v>21</v>
      </c>
      <c r="G1961" s="102" t="s">
        <v>2182</v>
      </c>
      <c r="H1961" s="46" t="str">
        <f>IFERROR(IFERROR(IF(SEARCH("Usystems",$E1961)&gt;0,"Usystems"),IF(SEARCH("RIIFO",$E1961)&gt;0,"RIIFO","Uponor")),"Uponor")</f>
        <v>RIIFO</v>
      </c>
      <c r="I1961" s="25" t="str">
        <f>IFERROR(MID($D1961,1,7)+0,"")</f>
        <v/>
      </c>
      <c r="J1961" s="25" t="str">
        <f>IFERROR(MID($D1961,10,7)+0,"")</f>
        <v/>
      </c>
      <c r="K1961" s="25" t="str">
        <f>IFERROR(MID($D1961,19,7)+0,"")</f>
        <v/>
      </c>
      <c r="L1961" s="25" t="str">
        <f>IFERROR(MID($D1961,28,7)+0,"")</f>
        <v/>
      </c>
      <c r="M1961" s="25" t="str">
        <f>IF(IFERROR(MID($Q1961,1,7)+0,"")&lt;1130000,IF(INDEX(C:C,MATCH(LEFT(Q1961,7)+0,I:I,0))&lt;1130000,"",INDEX(C:C,MATCH(LEFT(Q1961,7)+0,I:I,0))),IFERROR(MID($Q1961,1,7)+0,""))</f>
        <v/>
      </c>
      <c r="N1961" s="25" t="str">
        <f>IF(IFERROR(MID($Q1961,10,7)+0,"")&lt;1130000,"",IFERROR(MID($Q1961,10,7)+0,""))</f>
        <v/>
      </c>
      <c r="O1961" s="25" t="str">
        <f>IF(IFERROR(MID($Q1961,19,7)+0,"")&lt;1130000,"",IFERROR(MID($Q1961,19,7)+0,""))</f>
        <v/>
      </c>
      <c r="P1961" s="25" t="str">
        <f>IF(M1961="","",IF(N1961="",M1961,M1961&amp;", "&amp;N1961))</f>
        <v/>
      </c>
      <c r="Q1961" s="25"/>
      <c r="R1961" s="25"/>
      <c r="S1961" s="35" t="s">
        <v>4324</v>
      </c>
      <c r="T1961" s="34" t="s">
        <v>36</v>
      </c>
      <c r="U1961" s="185">
        <v>428</v>
      </c>
      <c r="V1961" s="188">
        <v>590</v>
      </c>
      <c r="W1961" s="189">
        <v>608</v>
      </c>
      <c r="X1961" s="31">
        <v>669</v>
      </c>
      <c r="Y1961" s="90">
        <f>IFERROR(ROUND(X1961/W1961-1,2),"")</f>
        <v>0.1</v>
      </c>
      <c r="Z1961" s="31">
        <f>IF(OR(S1961="VLD MLC components",S1961="VLD MLC pipes",S1961="VLD PEX components",S1961="VLD PEX pipes",S1961="VLD PHC components",S1961="VLD PHC pipes",S1961="Controls VLD"),"По запросу",X1961)</f>
        <v>669</v>
      </c>
      <c r="AA1961" s="63">
        <f>ROUND(X1961/1.2,3)</f>
        <v>557.5</v>
      </c>
      <c r="AB1961" s="23">
        <v>506.66699999999997</v>
      </c>
      <c r="AC1961" s="190">
        <f>IFERROR(ROUND(AA1961/AB1961-1,2),"")</f>
        <v>0.1</v>
      </c>
      <c r="AD1961" s="25">
        <v>0.26</v>
      </c>
      <c r="AE1961" s="25">
        <v>1.9799999999999999E-4</v>
      </c>
      <c r="AF1961" s="25">
        <v>0</v>
      </c>
      <c r="AG1961" s="25" t="s">
        <v>22</v>
      </c>
      <c r="AH1961" s="25">
        <v>0</v>
      </c>
      <c r="AI1961" s="25">
        <v>0</v>
      </c>
      <c r="AJ1961" s="25" t="s">
        <v>20</v>
      </c>
      <c r="AK1961" s="42" t="s">
        <v>19</v>
      </c>
      <c r="AL1961" s="25" t="s">
        <v>20</v>
      </c>
      <c r="AM1961" s="25">
        <v>1</v>
      </c>
      <c r="AN1961" s="25">
        <v>60</v>
      </c>
      <c r="AO1961" s="25">
        <v>60</v>
      </c>
      <c r="AP1961" s="25">
        <v>55</v>
      </c>
      <c r="AQ1961" s="25">
        <v>0.25</v>
      </c>
      <c r="AR1961" s="25">
        <v>1.9799999999999999E-4</v>
      </c>
      <c r="AS1961" s="157" t="s">
        <v>22</v>
      </c>
      <c r="AT1961" s="93"/>
      <c r="AU1961" s="92"/>
      <c r="AV1961" s="91" t="s">
        <v>152</v>
      </c>
      <c r="AW1961" s="92" t="s">
        <v>152</v>
      </c>
      <c r="AX1961" s="92" t="s">
        <v>48</v>
      </c>
      <c r="AY1961" s="91" t="s">
        <v>152</v>
      </c>
      <c r="AZ1961" s="23" t="s">
        <v>24</v>
      </c>
      <c r="BA1961" s="25" t="s">
        <v>4340</v>
      </c>
      <c r="BB1961" t="s">
        <v>25</v>
      </c>
      <c r="BC1961" t="e">
        <v>#N/A</v>
      </c>
      <c r="BD1961" t="e">
        <f>IF(Z1961=BC1961,"OK")</f>
        <v>#N/A</v>
      </c>
      <c r="BE1961">
        <v>0.26</v>
      </c>
      <c r="BF1961">
        <v>1E-3</v>
      </c>
      <c r="BG1961">
        <v>415</v>
      </c>
      <c r="BH1961">
        <v>280</v>
      </c>
      <c r="BI1961">
        <v>245</v>
      </c>
      <c r="BJ1961">
        <v>24.96</v>
      </c>
      <c r="BK1961">
        <v>2.8469000000000001E-2</v>
      </c>
      <c r="BL1961" t="str">
        <f>IF(ABS(AN1961*AO1961*AP1961/1000000000/AR1961-1)&lt;0.1,"OK","NO")</f>
        <v>OK</v>
      </c>
      <c r="BN1961" s="183"/>
    </row>
    <row r="1962" spans="1:66" ht="25.5" x14ac:dyDescent="0.25">
      <c r="A1962" s="1"/>
      <c r="B1962" s="94">
        <v>1956</v>
      </c>
      <c r="C1962" s="43">
        <v>1136902</v>
      </c>
      <c r="D1962" s="45"/>
      <c r="E1962" s="36" t="s">
        <v>6816</v>
      </c>
      <c r="F1962" s="151" t="s">
        <v>21</v>
      </c>
      <c r="G1962" s="102" t="s">
        <v>2182</v>
      </c>
      <c r="H1962" s="46" t="str">
        <f>IFERROR(IFERROR(IF(SEARCH("Usystems",$E1962)&gt;0,"Usystems"),IF(SEARCH("RIIFO",$E1962)&gt;0,"RIIFO","Uponor")),"Uponor")</f>
        <v>RIIFO</v>
      </c>
      <c r="I1962" s="25" t="str">
        <f>IFERROR(MID($D1962,1,7)+0,"")</f>
        <v/>
      </c>
      <c r="J1962" s="25" t="str">
        <f>IFERROR(MID($D1962,10,7)+0,"")</f>
        <v/>
      </c>
      <c r="K1962" s="25" t="str">
        <f>IFERROR(MID($D1962,19,7)+0,"")</f>
        <v/>
      </c>
      <c r="L1962" s="25" t="str">
        <f>IFERROR(MID($D1962,28,7)+0,"")</f>
        <v/>
      </c>
      <c r="M1962" s="25" t="str">
        <f>IF(IFERROR(MID($Q1962,1,7)+0,"")&lt;1130000,IF(INDEX(C:C,MATCH(LEFT(Q1962,7)+0,I:I,0))&lt;1130000,"",INDEX(C:C,MATCH(LEFT(Q1962,7)+0,I:I,0))),IFERROR(MID($Q1962,1,7)+0,""))</f>
        <v/>
      </c>
      <c r="N1962" s="25" t="str">
        <f>IF(IFERROR(MID($Q1962,10,7)+0,"")&lt;1130000,"",IFERROR(MID($Q1962,10,7)+0,""))</f>
        <v/>
      </c>
      <c r="O1962" s="25" t="str">
        <f>IF(IFERROR(MID($Q1962,19,7)+0,"")&lt;1130000,"",IFERROR(MID($Q1962,19,7)+0,""))</f>
        <v/>
      </c>
      <c r="P1962" s="25" t="str">
        <f>IF(M1962="","",IF(N1962="",M1962,M1962&amp;", "&amp;N1962))</f>
        <v/>
      </c>
      <c r="Q1962" s="25"/>
      <c r="R1962" s="25"/>
      <c r="S1962" s="35" t="s">
        <v>4339</v>
      </c>
      <c r="T1962" s="34" t="s">
        <v>36</v>
      </c>
      <c r="U1962" s="185">
        <v>3438</v>
      </c>
      <c r="V1962" s="188">
        <v>4239</v>
      </c>
      <c r="W1962" s="189">
        <v>5197</v>
      </c>
      <c r="X1962" s="31">
        <v>5717</v>
      </c>
      <c r="Y1962" s="90">
        <f>IFERROR(ROUND(X1962/W1962-1,2),"")</f>
        <v>0.1</v>
      </c>
      <c r="Z1962" s="31">
        <f>IF(OR(S1962="VLD MLC components",S1962="VLD MLC pipes",S1962="VLD PEX components",S1962="VLD PEX pipes",S1962="VLD PHC components",S1962="VLD PHC pipes",S1962="Controls VLD"),"По запросу",X1962)</f>
        <v>5717</v>
      </c>
      <c r="AA1962" s="63">
        <f>ROUND(X1962/1.2,3)</f>
        <v>4764.1670000000004</v>
      </c>
      <c r="AB1962" s="23">
        <v>4330.8329999999996</v>
      </c>
      <c r="AC1962" s="190">
        <f>IFERROR(ROUND(AA1962/AB1962-1,2),"")</f>
        <v>0.1</v>
      </c>
      <c r="AD1962" s="25">
        <v>1.9933333333333332</v>
      </c>
      <c r="AE1962" s="25">
        <v>8.6186666666666668E-3</v>
      </c>
      <c r="AF1962" s="25">
        <v>0</v>
      </c>
      <c r="AG1962" s="25" t="s">
        <v>22</v>
      </c>
      <c r="AH1962" s="25">
        <v>0</v>
      </c>
      <c r="AI1962" s="25">
        <v>0</v>
      </c>
      <c r="AJ1962" s="25" t="s">
        <v>20</v>
      </c>
      <c r="AK1962" s="42" t="s">
        <v>19</v>
      </c>
      <c r="AL1962" s="25" t="s">
        <v>20</v>
      </c>
      <c r="AM1962" s="25">
        <v>15</v>
      </c>
      <c r="AN1962" s="25">
        <v>5050</v>
      </c>
      <c r="AO1962" s="25">
        <v>160</v>
      </c>
      <c r="AP1962" s="25">
        <v>160</v>
      </c>
      <c r="AQ1962" s="25">
        <v>29.9</v>
      </c>
      <c r="AR1962" s="25">
        <v>0.12928000000000001</v>
      </c>
      <c r="AS1962" s="157">
        <v>0</v>
      </c>
      <c r="AT1962" s="93"/>
      <c r="AU1962" s="92"/>
      <c r="AV1962" s="91" t="s">
        <v>152</v>
      </c>
      <c r="AW1962" s="92" t="s">
        <v>152</v>
      </c>
      <c r="AX1962" s="92" t="s">
        <v>48</v>
      </c>
      <c r="AY1962" s="91" t="s">
        <v>152</v>
      </c>
      <c r="AZ1962" s="23" t="s">
        <v>24</v>
      </c>
      <c r="BA1962" s="25" t="s">
        <v>4338</v>
      </c>
      <c r="BB1962" t="s">
        <v>25</v>
      </c>
      <c r="BC1962" t="e">
        <v>#N/A</v>
      </c>
      <c r="BD1962" t="e">
        <f>IF(Z1962=BC1962,"OK")</f>
        <v>#N/A</v>
      </c>
      <c r="BE1962">
        <v>1.9930000000000001</v>
      </c>
      <c r="BF1962">
        <v>8.6186666666666668E-3</v>
      </c>
      <c r="BG1962" t="s">
        <v>22</v>
      </c>
      <c r="BH1962" t="s">
        <v>22</v>
      </c>
      <c r="BI1962" t="s">
        <v>22</v>
      </c>
      <c r="BJ1962">
        <v>29.895000000000003</v>
      </c>
      <c r="BK1962" t="s">
        <v>22</v>
      </c>
      <c r="BL1962" t="str">
        <f>IF(ABS(AN1962*AO1962*AP1962/1000000000/AR1962-1)&lt;0.1,"OK","NO")</f>
        <v>OK</v>
      </c>
      <c r="BN1962" s="183"/>
    </row>
    <row r="1963" spans="1:66" ht="25.5" x14ac:dyDescent="0.25">
      <c r="A1963" s="1"/>
      <c r="B1963" s="94">
        <v>1957</v>
      </c>
      <c r="C1963" s="43">
        <v>1136903</v>
      </c>
      <c r="D1963" s="45"/>
      <c r="E1963" s="36" t="s">
        <v>4337</v>
      </c>
      <c r="F1963" s="151" t="s">
        <v>21</v>
      </c>
      <c r="G1963" s="127" t="s">
        <v>30</v>
      </c>
      <c r="H1963" s="46" t="str">
        <f>IFERROR(IFERROR(IF(SEARCH("Usystems",$E1963)&gt;0,"Usystems"),IF(SEARCH("RIIFO",$E1963)&gt;0,"RIIFO","Uponor")),"Uponor")</f>
        <v>RIIFO</v>
      </c>
      <c r="I1963" s="25" t="str">
        <f>IFERROR(MID($D1963,1,7)+0,"")</f>
        <v/>
      </c>
      <c r="J1963" s="25" t="str">
        <f>IFERROR(MID($D1963,10,7)+0,"")</f>
        <v/>
      </c>
      <c r="K1963" s="25" t="str">
        <f>IFERROR(MID($D1963,19,7)+0,"")</f>
        <v/>
      </c>
      <c r="L1963" s="25" t="str">
        <f>IFERROR(MID($D1963,28,7)+0,"")</f>
        <v/>
      </c>
      <c r="M1963" s="25">
        <f>IF(IFERROR(MID($Q1963,1,7)+0,"")&lt;1130000,IF(INDEX(C:C,MATCH(LEFT(Q1963,7)+0,I:I,0))&lt;1130000,"",INDEX(C:C,MATCH(LEFT(Q1963,7)+0,I:I,0))),IFERROR(MID($Q1963,1,7)+0,""))</f>
        <v>1237056</v>
      </c>
      <c r="N1963" s="25" t="str">
        <f>IF(IFERROR(MID($Q1963,10,7)+0,"")&lt;1130000,"",IFERROR(MID($Q1963,10,7)+0,""))</f>
        <v/>
      </c>
      <c r="O1963" s="25" t="str">
        <f>IF(IFERROR(MID($Q1963,19,7)+0,"")&lt;1130000,"",IFERROR(MID($Q1963,19,7)+0,""))</f>
        <v/>
      </c>
      <c r="P1963" s="25">
        <f>IF(M1963="","",IF(N1963="",M1963,M1963&amp;", "&amp;N1963))</f>
        <v>1237056</v>
      </c>
      <c r="Q1963" s="25">
        <v>1237056</v>
      </c>
      <c r="R1963" s="25"/>
      <c r="S1963" s="35" t="s">
        <v>4324</v>
      </c>
      <c r="T1963" s="34" t="s">
        <v>36</v>
      </c>
      <c r="U1963" s="185">
        <v>1384</v>
      </c>
      <c r="V1963" s="188">
        <v>1384</v>
      </c>
      <c r="W1963" s="189">
        <v>1650</v>
      </c>
      <c r="X1963" s="31">
        <v>1815</v>
      </c>
      <c r="Y1963" s="90">
        <f>IFERROR(ROUND(X1963/W1963-1,2),"")</f>
        <v>0.1</v>
      </c>
      <c r="Z1963" s="31">
        <f>IF(OR(S1963="VLD MLC components",S1963="VLD MLC pipes",S1963="VLD PEX components",S1963="VLD PEX pipes",S1963="VLD PHC components",S1963="VLD PHC pipes",S1963="Controls VLD"),"По запросу",X1963)</f>
        <v>1815</v>
      </c>
      <c r="AA1963" s="63">
        <f>ROUND(X1963/1.2,3)</f>
        <v>1512.5</v>
      </c>
      <c r="AB1963" s="23">
        <v>1375</v>
      </c>
      <c r="AC1963" s="190">
        <f>IFERROR(ROUND(AA1963/AB1963-1,2),"")</f>
        <v>0.1</v>
      </c>
      <c r="AD1963" s="25">
        <v>0.35</v>
      </c>
      <c r="AE1963" s="25">
        <v>5.5000000000000003E-4</v>
      </c>
      <c r="AF1963" s="25">
        <v>0</v>
      </c>
      <c r="AG1963" s="25" t="s">
        <v>22</v>
      </c>
      <c r="AH1963" s="25">
        <v>0</v>
      </c>
      <c r="AI1963" s="25">
        <v>0</v>
      </c>
      <c r="AJ1963" s="25" t="s">
        <v>20</v>
      </c>
      <c r="AK1963" s="42" t="s">
        <v>19</v>
      </c>
      <c r="AL1963" s="25" t="s">
        <v>20</v>
      </c>
      <c r="AM1963" s="25">
        <v>1</v>
      </c>
      <c r="AN1963" s="25">
        <v>110</v>
      </c>
      <c r="AO1963" s="25">
        <v>100</v>
      </c>
      <c r="AP1963" s="25">
        <v>50</v>
      </c>
      <c r="AQ1963" s="25">
        <v>0.35</v>
      </c>
      <c r="AR1963" s="25">
        <v>5.5000000000000003E-4</v>
      </c>
      <c r="AS1963" s="157" t="s">
        <v>22</v>
      </c>
      <c r="AT1963" s="93"/>
      <c r="AU1963" s="92"/>
      <c r="AV1963" s="91" t="s">
        <v>152</v>
      </c>
      <c r="AW1963" s="92" t="s">
        <v>152</v>
      </c>
      <c r="AX1963" s="92" t="s">
        <v>48</v>
      </c>
      <c r="AY1963" s="91" t="s">
        <v>152</v>
      </c>
      <c r="AZ1963" s="23" t="s">
        <v>24</v>
      </c>
      <c r="BA1963" s="25" t="s">
        <v>4336</v>
      </c>
      <c r="BB1963" t="s">
        <v>25</v>
      </c>
      <c r="BC1963" t="e">
        <v>#N/A</v>
      </c>
      <c r="BD1963" t="e">
        <f>IF(Z1963=BC1963,"OK")</f>
        <v>#N/A</v>
      </c>
      <c r="BE1963">
        <v>0.54100000000000004</v>
      </c>
      <c r="BF1963">
        <v>2.8617187500000002E-4</v>
      </c>
      <c r="BG1963" t="s">
        <v>22</v>
      </c>
      <c r="BH1963" t="s">
        <v>22</v>
      </c>
      <c r="BI1963" t="s">
        <v>22</v>
      </c>
      <c r="BJ1963" t="s">
        <v>22</v>
      </c>
      <c r="BK1963" t="s">
        <v>22</v>
      </c>
      <c r="BL1963" t="str">
        <f>IF(ABS(AN1963*AO1963*AP1963/1000000000/AR1963-1)&lt;0.1,"OK","NO")</f>
        <v>OK</v>
      </c>
      <c r="BN1963" s="183"/>
    </row>
    <row r="1964" spans="1:66" ht="25.5" x14ac:dyDescent="0.25">
      <c r="A1964" s="1"/>
      <c r="B1964" s="94">
        <v>1958</v>
      </c>
      <c r="C1964" s="43">
        <v>1136904</v>
      </c>
      <c r="D1964" s="45"/>
      <c r="E1964" s="36" t="s">
        <v>4335</v>
      </c>
      <c r="F1964" s="151" t="s">
        <v>21</v>
      </c>
      <c r="G1964" s="102" t="s">
        <v>2182</v>
      </c>
      <c r="H1964" s="46" t="str">
        <f>IFERROR(IFERROR(IF(SEARCH("Usystems",$E1964)&gt;0,"Usystems"),IF(SEARCH("RIIFO",$E1964)&gt;0,"RIIFO","Uponor")),"Uponor")</f>
        <v>RIIFO</v>
      </c>
      <c r="I1964" s="25" t="str">
        <f>IFERROR(MID($D1964,1,7)+0,"")</f>
        <v/>
      </c>
      <c r="J1964" s="25" t="str">
        <f>IFERROR(MID($D1964,10,7)+0,"")</f>
        <v/>
      </c>
      <c r="K1964" s="25" t="str">
        <f>IFERROR(MID($D1964,19,7)+0,"")</f>
        <v/>
      </c>
      <c r="L1964" s="25" t="str">
        <f>IFERROR(MID($D1964,28,7)+0,"")</f>
        <v/>
      </c>
      <c r="M1964" s="25" t="str">
        <f>IF(IFERROR(MID($Q1964,1,7)+0,"")&lt;1130000,IF(INDEX(C:C,MATCH(LEFT(Q1964,7)+0,I:I,0))&lt;1130000,"",INDEX(C:C,MATCH(LEFT(Q1964,7)+0,I:I,0))),IFERROR(MID($Q1964,1,7)+0,""))</f>
        <v/>
      </c>
      <c r="N1964" s="25" t="str">
        <f>IF(IFERROR(MID($Q1964,10,7)+0,"")&lt;1130000,"",IFERROR(MID($Q1964,10,7)+0,""))</f>
        <v/>
      </c>
      <c r="O1964" s="25" t="str">
        <f>IF(IFERROR(MID($Q1964,19,7)+0,"")&lt;1130000,"",IFERROR(MID($Q1964,19,7)+0,""))</f>
        <v/>
      </c>
      <c r="P1964" s="25" t="str">
        <f>IF(M1964="","",IF(N1964="",M1964,M1964&amp;", "&amp;N1964))</f>
        <v/>
      </c>
      <c r="Q1964" s="25"/>
      <c r="R1964" s="25"/>
      <c r="S1964" s="35" t="s">
        <v>4324</v>
      </c>
      <c r="T1964" s="34" t="s">
        <v>36</v>
      </c>
      <c r="U1964" s="185">
        <v>3541</v>
      </c>
      <c r="V1964" s="188">
        <v>4365</v>
      </c>
      <c r="W1964" s="189">
        <v>4827</v>
      </c>
      <c r="X1964" s="31">
        <v>5310</v>
      </c>
      <c r="Y1964" s="90">
        <f>IFERROR(ROUND(X1964/W1964-1,2),"")</f>
        <v>0.1</v>
      </c>
      <c r="Z1964" s="31">
        <f>IF(OR(S1964="VLD MLC components",S1964="VLD MLC pipes",S1964="VLD PEX components",S1964="VLD PEX pipes",S1964="VLD PHC components",S1964="VLD PHC pipes",S1964="Controls VLD"),"По запросу",X1964)</f>
        <v>5310</v>
      </c>
      <c r="AA1964" s="63">
        <f>ROUND(X1964/1.2,3)</f>
        <v>4425</v>
      </c>
      <c r="AB1964" s="23">
        <v>4022.5</v>
      </c>
      <c r="AC1964" s="190">
        <f>IFERROR(ROUND(AA1964/AB1964-1,2),"")</f>
        <v>0.1</v>
      </c>
      <c r="AD1964" s="25">
        <v>0.63700000000000001</v>
      </c>
      <c r="AE1964" s="25">
        <v>3.8499999999999998E-4</v>
      </c>
      <c r="AF1964" s="25">
        <v>0</v>
      </c>
      <c r="AG1964" s="25" t="s">
        <v>22</v>
      </c>
      <c r="AH1964" s="25">
        <v>0</v>
      </c>
      <c r="AI1964" s="25">
        <v>0</v>
      </c>
      <c r="AJ1964" s="25" t="s">
        <v>20</v>
      </c>
      <c r="AK1964" s="42" t="s">
        <v>19</v>
      </c>
      <c r="AL1964" s="25" t="s">
        <v>20</v>
      </c>
      <c r="AM1964" s="25">
        <v>1</v>
      </c>
      <c r="AN1964" s="25">
        <v>110</v>
      </c>
      <c r="AO1964" s="25">
        <v>70</v>
      </c>
      <c r="AP1964" s="25">
        <v>50</v>
      </c>
      <c r="AQ1964" s="25">
        <v>0.63700000000000001</v>
      </c>
      <c r="AR1964" s="25">
        <v>3.8499999999999998E-4</v>
      </c>
      <c r="AS1964" s="157" t="s">
        <v>22</v>
      </c>
      <c r="AT1964" s="93"/>
      <c r="AU1964" s="92"/>
      <c r="AV1964" s="91" t="s">
        <v>152</v>
      </c>
      <c r="AW1964" s="92" t="s">
        <v>152</v>
      </c>
      <c r="AX1964" s="92" t="s">
        <v>48</v>
      </c>
      <c r="AY1964" s="91" t="s">
        <v>152</v>
      </c>
      <c r="AZ1964" s="23" t="s">
        <v>24</v>
      </c>
      <c r="BA1964" s="25" t="s">
        <v>4334</v>
      </c>
      <c r="BB1964" t="s">
        <v>25</v>
      </c>
      <c r="BC1964" t="e">
        <v>#N/A</v>
      </c>
      <c r="BD1964" t="e">
        <f>IF(Z1964=BC1964,"OK")</f>
        <v>#N/A</v>
      </c>
      <c r="BE1964">
        <v>0.63700000000000001</v>
      </c>
      <c r="BF1964">
        <v>1.1481428571428573E-3</v>
      </c>
      <c r="BG1964" t="s">
        <v>22</v>
      </c>
      <c r="BH1964" t="s">
        <v>22</v>
      </c>
      <c r="BI1964" t="s">
        <v>22</v>
      </c>
      <c r="BJ1964">
        <v>8.9179999999999993</v>
      </c>
      <c r="BK1964" t="s">
        <v>22</v>
      </c>
      <c r="BL1964" t="str">
        <f>IF(ABS(AN1964*AO1964*AP1964/1000000000/AR1964-1)&lt;0.1,"OK","NO")</f>
        <v>OK</v>
      </c>
      <c r="BN1964" s="183"/>
    </row>
    <row r="1965" spans="1:66" ht="38.25" x14ac:dyDescent="0.25">
      <c r="A1965" s="1"/>
      <c r="B1965" s="94">
        <v>1959</v>
      </c>
      <c r="C1965" s="43">
        <v>1136905</v>
      </c>
      <c r="D1965" s="45"/>
      <c r="E1965" s="36" t="s">
        <v>4333</v>
      </c>
      <c r="F1965" s="151" t="s">
        <v>21</v>
      </c>
      <c r="G1965" s="127" t="s">
        <v>29</v>
      </c>
      <c r="H1965" s="46" t="str">
        <f>IFERROR(IFERROR(IF(SEARCH("Usystems",$E1965)&gt;0,"Usystems"),IF(SEARCH("RIIFO",$E1965)&gt;0,"RIIFO","Uponor")),"Uponor")</f>
        <v>RIIFO</v>
      </c>
      <c r="I1965" s="25" t="str">
        <f>IFERROR(MID($D1965,1,7)+0,"")</f>
        <v/>
      </c>
      <c r="J1965" s="25" t="str">
        <f>IFERROR(MID($D1965,10,7)+0,"")</f>
        <v/>
      </c>
      <c r="K1965" s="25" t="str">
        <f>IFERROR(MID($D1965,19,7)+0,"")</f>
        <v/>
      </c>
      <c r="L1965" s="25" t="str">
        <f>IFERROR(MID($D1965,28,7)+0,"")</f>
        <v/>
      </c>
      <c r="M1965" s="25">
        <f>IF(IFERROR(MID($Q1965,1,7)+0,"")&lt;1130000,IF(INDEX(C:C,MATCH(LEFT(Q1965,7)+0,I:I,0))&lt;1130000,"",INDEX(C:C,MATCH(LEFT(Q1965,7)+0,I:I,0))),IFERROR(MID($Q1965,1,7)+0,""))</f>
        <v>1237085</v>
      </c>
      <c r="N1965" s="25" t="str">
        <f>IF(IFERROR(MID($Q1965,10,7)+0,"")&lt;1130000,"",IFERROR(MID($Q1965,10,7)+0,""))</f>
        <v/>
      </c>
      <c r="O1965" s="25" t="str">
        <f>IF(IFERROR(MID($Q1965,19,7)+0,"")&lt;1130000,"",IFERROR(MID($Q1965,19,7)+0,""))</f>
        <v/>
      </c>
      <c r="P1965" s="25">
        <f>IF(M1965="","",IF(N1965="",M1965,M1965&amp;", "&amp;N1965))</f>
        <v>1237085</v>
      </c>
      <c r="Q1965" s="25">
        <v>1237085</v>
      </c>
      <c r="R1965" s="25"/>
      <c r="S1965" s="35" t="s">
        <v>4324</v>
      </c>
      <c r="T1965" s="34" t="s">
        <v>36</v>
      </c>
      <c r="U1965" s="185">
        <v>3574</v>
      </c>
      <c r="V1965" s="188">
        <v>3574</v>
      </c>
      <c r="W1965" s="189">
        <v>4014</v>
      </c>
      <c r="X1965" s="31">
        <v>4415</v>
      </c>
      <c r="Y1965" s="90">
        <f>IFERROR(ROUND(X1965/W1965-1,2),"")</f>
        <v>0.1</v>
      </c>
      <c r="Z1965" s="31">
        <f>IF(OR(S1965="VLD MLC components",S1965="VLD MLC pipes",S1965="VLD PEX components",S1965="VLD PEX pipes",S1965="VLD PHC components",S1965="VLD PHC pipes",S1965="Controls VLD"),"По запросу",X1965)</f>
        <v>4415</v>
      </c>
      <c r="AA1965" s="63">
        <f>ROUND(X1965/1.2,3)</f>
        <v>3679.1669999999999</v>
      </c>
      <c r="AB1965" s="23">
        <v>3345</v>
      </c>
      <c r="AC1965" s="190">
        <f>IFERROR(ROUND(AA1965/AB1965-1,2),"")</f>
        <v>0.1</v>
      </c>
      <c r="AD1965" s="25">
        <v>0.67</v>
      </c>
      <c r="AE1965" s="25">
        <v>5.5000000000000003E-4</v>
      </c>
      <c r="AF1965" s="25">
        <v>0</v>
      </c>
      <c r="AG1965" s="25" t="s">
        <v>22</v>
      </c>
      <c r="AH1965" s="25">
        <v>2</v>
      </c>
      <c r="AI1965" s="25">
        <v>0</v>
      </c>
      <c r="AJ1965" s="25" t="s">
        <v>20</v>
      </c>
      <c r="AK1965" s="42" t="s">
        <v>19</v>
      </c>
      <c r="AL1965" s="25" t="s">
        <v>20</v>
      </c>
      <c r="AM1965" s="25">
        <v>1</v>
      </c>
      <c r="AN1965" s="25">
        <v>110</v>
      </c>
      <c r="AO1965" s="25">
        <v>100</v>
      </c>
      <c r="AP1965" s="25">
        <v>50</v>
      </c>
      <c r="AQ1965" s="25">
        <v>0.67</v>
      </c>
      <c r="AR1965" s="25">
        <v>5.5000000000000003E-4</v>
      </c>
      <c r="AS1965" s="157">
        <v>0</v>
      </c>
      <c r="AT1965" s="93"/>
      <c r="AU1965" s="92"/>
      <c r="AV1965" s="91" t="s">
        <v>152</v>
      </c>
      <c r="AW1965" s="92" t="s">
        <v>152</v>
      </c>
      <c r="AX1965" s="92" t="s">
        <v>48</v>
      </c>
      <c r="AY1965" s="91" t="s">
        <v>152</v>
      </c>
      <c r="AZ1965" s="23" t="s">
        <v>24</v>
      </c>
      <c r="BA1965" s="25" t="s">
        <v>4332</v>
      </c>
      <c r="BB1965" t="s">
        <v>25</v>
      </c>
      <c r="BC1965" t="e">
        <v>#N/A</v>
      </c>
      <c r="BD1965" t="e">
        <f>IF(Z1965=BC1965,"OK")</f>
        <v>#N/A</v>
      </c>
      <c r="BE1965">
        <v>0.97299999999999998</v>
      </c>
      <c r="BF1965">
        <v>5.7234375000000004E-4</v>
      </c>
      <c r="BG1965" t="s">
        <v>22</v>
      </c>
      <c r="BH1965" t="s">
        <v>22</v>
      </c>
      <c r="BI1965" t="s">
        <v>22</v>
      </c>
      <c r="BJ1965" t="s">
        <v>22</v>
      </c>
      <c r="BK1965" t="s">
        <v>22</v>
      </c>
      <c r="BL1965" t="str">
        <f>IF(ABS(AN1965*AO1965*AP1965/1000000000/AR1965-1)&lt;0.1,"OK","NO")</f>
        <v>OK</v>
      </c>
      <c r="BN1965" s="183"/>
    </row>
    <row r="1966" spans="1:66" ht="25.5" x14ac:dyDescent="0.25">
      <c r="A1966" s="1"/>
      <c r="B1966" s="94">
        <v>1960</v>
      </c>
      <c r="C1966" s="43">
        <v>1136906</v>
      </c>
      <c r="D1966" s="45"/>
      <c r="E1966" s="36" t="s">
        <v>4331</v>
      </c>
      <c r="F1966" s="151" t="s">
        <v>21</v>
      </c>
      <c r="G1966" s="102" t="s">
        <v>2182</v>
      </c>
      <c r="H1966" s="46" t="str">
        <f>IFERROR(IFERROR(IF(SEARCH("Usystems",$E1966)&gt;0,"Usystems"),IF(SEARCH("RIIFO",$E1966)&gt;0,"RIIFO","Uponor")),"Uponor")</f>
        <v>RIIFO</v>
      </c>
      <c r="I1966" s="25" t="str">
        <f>IFERROR(MID($D1966,1,7)+0,"")</f>
        <v/>
      </c>
      <c r="J1966" s="25" t="str">
        <f>IFERROR(MID($D1966,10,7)+0,"")</f>
        <v/>
      </c>
      <c r="K1966" s="25" t="str">
        <f>IFERROR(MID($D1966,19,7)+0,"")</f>
        <v/>
      </c>
      <c r="L1966" s="25" t="str">
        <f>IFERROR(MID($D1966,28,7)+0,"")</f>
        <v/>
      </c>
      <c r="M1966" s="25" t="str">
        <f>IF(IFERROR(MID($Q1966,1,7)+0,"")&lt;1130000,IF(INDEX(C:C,MATCH(LEFT(Q1966,7)+0,I:I,0))&lt;1130000,"",INDEX(C:C,MATCH(LEFT(Q1966,7)+0,I:I,0))),IFERROR(MID($Q1966,1,7)+0,""))</f>
        <v/>
      </c>
      <c r="N1966" s="25" t="str">
        <f>IF(IFERROR(MID($Q1966,10,7)+0,"")&lt;1130000,"",IFERROR(MID($Q1966,10,7)+0,""))</f>
        <v/>
      </c>
      <c r="O1966" s="25" t="str">
        <f>IF(IFERROR(MID($Q1966,19,7)+0,"")&lt;1130000,"",IFERROR(MID($Q1966,19,7)+0,""))</f>
        <v/>
      </c>
      <c r="P1966" s="25" t="str">
        <f>IF(M1966="","",IF(N1966="",M1966,M1966&amp;", "&amp;N1966))</f>
        <v/>
      </c>
      <c r="Q1966" s="25"/>
      <c r="R1966" s="25"/>
      <c r="S1966" s="35" t="s">
        <v>4324</v>
      </c>
      <c r="T1966" s="34" t="s">
        <v>36</v>
      </c>
      <c r="U1966" s="185">
        <v>6408</v>
      </c>
      <c r="V1966" s="188">
        <v>7900</v>
      </c>
      <c r="W1966" s="189">
        <v>8602</v>
      </c>
      <c r="X1966" s="31">
        <v>9462</v>
      </c>
      <c r="Y1966" s="90">
        <f>IFERROR(ROUND(X1966/W1966-1,2),"")</f>
        <v>0.1</v>
      </c>
      <c r="Z1966" s="31">
        <f>IF(OR(S1966="VLD MLC components",S1966="VLD MLC pipes",S1966="VLD PEX components",S1966="VLD PEX pipes",S1966="VLD PHC components",S1966="VLD PHC pipes",S1966="Controls VLD"),"По запросу",X1966)</f>
        <v>9462</v>
      </c>
      <c r="AA1966" s="63">
        <f>ROUND(X1966/1.2,3)</f>
        <v>7885</v>
      </c>
      <c r="AB1966" s="23">
        <v>7168.3329999999996</v>
      </c>
      <c r="AC1966" s="190">
        <f>IFERROR(ROUND(AA1966/AB1966-1,2),"")</f>
        <v>0.1</v>
      </c>
      <c r="AD1966" s="25">
        <v>1.2969999999999999</v>
      </c>
      <c r="AE1966" s="25">
        <v>3.4340625E-3</v>
      </c>
      <c r="AF1966" s="25">
        <v>0</v>
      </c>
      <c r="AG1966" s="25" t="s">
        <v>22</v>
      </c>
      <c r="AH1966" s="25">
        <v>0</v>
      </c>
      <c r="AI1966" s="25">
        <v>0</v>
      </c>
      <c r="AJ1966" s="25" t="s">
        <v>20</v>
      </c>
      <c r="AK1966" s="42" t="s">
        <v>19</v>
      </c>
      <c r="AL1966" s="25" t="s">
        <v>20</v>
      </c>
      <c r="AM1966" s="25">
        <v>4</v>
      </c>
      <c r="AN1966" s="25"/>
      <c r="AO1966" s="25"/>
      <c r="AP1966" s="25"/>
      <c r="AQ1966" s="25">
        <v>5.1879999999999997</v>
      </c>
      <c r="AR1966" s="25" t="s">
        <v>6828</v>
      </c>
      <c r="AS1966" s="157" t="s">
        <v>22</v>
      </c>
      <c r="AT1966" s="93"/>
      <c r="AU1966" s="92"/>
      <c r="AV1966" s="91" t="s">
        <v>152</v>
      </c>
      <c r="AW1966" s="92" t="s">
        <v>152</v>
      </c>
      <c r="AX1966" s="92" t="s">
        <v>48</v>
      </c>
      <c r="AY1966" s="91" t="s">
        <v>152</v>
      </c>
      <c r="AZ1966" s="23" t="s">
        <v>24</v>
      </c>
      <c r="BA1966" s="25" t="s">
        <v>4330</v>
      </c>
      <c r="BB1966" t="s">
        <v>25</v>
      </c>
      <c r="BC1966" t="e">
        <v>#N/A</v>
      </c>
      <c r="BD1966" t="e">
        <f>IF(Z1966=BC1966,"OK")</f>
        <v>#N/A</v>
      </c>
      <c r="BE1966">
        <v>1.2969999999999999</v>
      </c>
      <c r="BF1966">
        <v>3.4340625E-3</v>
      </c>
      <c r="BG1966" t="s">
        <v>22</v>
      </c>
      <c r="BH1966" t="s">
        <v>22</v>
      </c>
      <c r="BI1966" t="s">
        <v>22</v>
      </c>
      <c r="BJ1966">
        <v>5.1879999999999997</v>
      </c>
      <c r="BK1966" t="s">
        <v>22</v>
      </c>
      <c r="BL1966" t="e">
        <f>IF(ABS(AN1966*AO1966*AP1966/1000000000/AR1966-1)&lt;0.1,"OK","NO")</f>
        <v>#VALUE!</v>
      </c>
      <c r="BN1966" s="183"/>
    </row>
    <row r="1967" spans="1:66" ht="25.5" x14ac:dyDescent="0.25">
      <c r="A1967" s="1"/>
      <c r="B1967" s="94">
        <v>1961</v>
      </c>
      <c r="C1967" s="43">
        <v>1136907</v>
      </c>
      <c r="D1967" s="45"/>
      <c r="E1967" s="36" t="s">
        <v>4329</v>
      </c>
      <c r="F1967" s="151" t="s">
        <v>21</v>
      </c>
      <c r="G1967" s="102" t="s">
        <v>2182</v>
      </c>
      <c r="H1967" s="46" t="str">
        <f>IFERROR(IFERROR(IF(SEARCH("Usystems",$E1967)&gt;0,"Usystems"),IF(SEARCH("RIIFO",$E1967)&gt;0,"RIIFO","Uponor")),"Uponor")</f>
        <v>RIIFO</v>
      </c>
      <c r="I1967" s="25" t="str">
        <f>IFERROR(MID($D1967,1,7)+0,"")</f>
        <v/>
      </c>
      <c r="J1967" s="25" t="str">
        <f>IFERROR(MID($D1967,10,7)+0,"")</f>
        <v/>
      </c>
      <c r="K1967" s="25" t="str">
        <f>IFERROR(MID($D1967,19,7)+0,"")</f>
        <v/>
      </c>
      <c r="L1967" s="25" t="str">
        <f>IFERROR(MID($D1967,28,7)+0,"")</f>
        <v/>
      </c>
      <c r="M1967" s="25" t="str">
        <f>IF(IFERROR(MID($Q1967,1,7)+0,"")&lt;1130000,IF(INDEX(C:C,MATCH(LEFT(Q1967,7)+0,I:I,0))&lt;1130000,"",INDEX(C:C,MATCH(LEFT(Q1967,7)+0,I:I,0))),IFERROR(MID($Q1967,1,7)+0,""))</f>
        <v/>
      </c>
      <c r="N1967" s="25" t="str">
        <f>IF(IFERROR(MID($Q1967,10,7)+0,"")&lt;1130000,"",IFERROR(MID($Q1967,10,7)+0,""))</f>
        <v/>
      </c>
      <c r="O1967" s="25" t="str">
        <f>IF(IFERROR(MID($Q1967,19,7)+0,"")&lt;1130000,"",IFERROR(MID($Q1967,19,7)+0,""))</f>
        <v/>
      </c>
      <c r="P1967" s="25" t="str">
        <f>IF(M1967="","",IF(N1967="",M1967,M1967&amp;", "&amp;N1967))</f>
        <v/>
      </c>
      <c r="Q1967" s="25"/>
      <c r="R1967" s="25"/>
      <c r="S1967" s="35" t="s">
        <v>4324</v>
      </c>
      <c r="T1967" s="34" t="s">
        <v>36</v>
      </c>
      <c r="U1967" s="185">
        <v>7088</v>
      </c>
      <c r="V1967" s="188">
        <v>8739</v>
      </c>
      <c r="W1967" s="189">
        <v>9806</v>
      </c>
      <c r="X1967" s="31">
        <v>10787</v>
      </c>
      <c r="Y1967" s="90">
        <f>IFERROR(ROUND(X1967/W1967-1,2),"")</f>
        <v>0.1</v>
      </c>
      <c r="Z1967" s="31">
        <f>IF(OR(S1967="VLD MLC components",S1967="VLD MLC pipes",S1967="VLD PEX components",S1967="VLD PEX pipes",S1967="VLD PHC components",S1967="VLD PHC pipes",S1967="Controls VLD"),"По запросу",X1967)</f>
        <v>10787</v>
      </c>
      <c r="AA1967" s="63">
        <f>ROUND(X1967/1.2,3)</f>
        <v>8989.1669999999995</v>
      </c>
      <c r="AB1967" s="23">
        <v>8171.6670000000004</v>
      </c>
      <c r="AC1967" s="190">
        <f>IFERROR(ROUND(AA1967/AB1967-1,2),"")</f>
        <v>0.1</v>
      </c>
      <c r="AD1967" s="25">
        <v>1.288</v>
      </c>
      <c r="AE1967" s="25">
        <v>6.6500000000000001E-4</v>
      </c>
      <c r="AF1967" s="25">
        <v>0</v>
      </c>
      <c r="AG1967" s="25" t="s">
        <v>22</v>
      </c>
      <c r="AH1967" s="25">
        <v>0</v>
      </c>
      <c r="AI1967" s="25">
        <v>0</v>
      </c>
      <c r="AJ1967" s="25" t="s">
        <v>20</v>
      </c>
      <c r="AK1967" s="42" t="s">
        <v>19</v>
      </c>
      <c r="AL1967" s="25" t="s">
        <v>20</v>
      </c>
      <c r="AM1967" s="25">
        <v>1</v>
      </c>
      <c r="AN1967" s="25">
        <v>100</v>
      </c>
      <c r="AO1967" s="25">
        <v>95</v>
      </c>
      <c r="AP1967" s="25">
        <v>70</v>
      </c>
      <c r="AQ1967" s="25">
        <v>1.288</v>
      </c>
      <c r="AR1967" s="25">
        <v>6.6500000000000001E-4</v>
      </c>
      <c r="AS1967" s="157" t="s">
        <v>22</v>
      </c>
      <c r="AT1967" s="93"/>
      <c r="AU1967" s="92"/>
      <c r="AV1967" s="91" t="s">
        <v>152</v>
      </c>
      <c r="AW1967" s="92" t="s">
        <v>152</v>
      </c>
      <c r="AX1967" s="92" t="s">
        <v>48</v>
      </c>
      <c r="AY1967" s="91" t="s">
        <v>152</v>
      </c>
      <c r="AZ1967" s="23" t="s">
        <v>24</v>
      </c>
      <c r="BA1967" s="25" t="s">
        <v>4328</v>
      </c>
      <c r="BB1967" t="s">
        <v>25</v>
      </c>
      <c r="BC1967" t="e">
        <v>#N/A</v>
      </c>
      <c r="BD1967" t="e">
        <f>IF(Z1967=BC1967,"OK")</f>
        <v>#N/A</v>
      </c>
      <c r="BE1967">
        <v>1.288</v>
      </c>
      <c r="BF1967">
        <v>2.0092500000000002E-3</v>
      </c>
      <c r="BG1967" t="s">
        <v>22</v>
      </c>
      <c r="BH1967" t="s">
        <v>22</v>
      </c>
      <c r="BI1967" t="s">
        <v>22</v>
      </c>
      <c r="BJ1967">
        <v>10.304</v>
      </c>
      <c r="BK1967" t="s">
        <v>22</v>
      </c>
      <c r="BL1967" t="str">
        <f>IF(ABS(AN1967*AO1967*AP1967/1000000000/AR1967-1)&lt;0.1,"OK","NO")</f>
        <v>OK</v>
      </c>
      <c r="BN1967" s="183"/>
    </row>
    <row r="1968" spans="1:66" ht="25.5" x14ac:dyDescent="0.25">
      <c r="A1968" s="1"/>
      <c r="B1968" s="94">
        <v>1962</v>
      </c>
      <c r="C1968" s="43">
        <v>1136908</v>
      </c>
      <c r="D1968" s="45"/>
      <c r="E1968" s="36" t="s">
        <v>4327</v>
      </c>
      <c r="F1968" s="151" t="s">
        <v>21</v>
      </c>
      <c r="G1968" s="102" t="s">
        <v>2182</v>
      </c>
      <c r="H1968" s="46" t="str">
        <f>IFERROR(IFERROR(IF(SEARCH("Usystems",$E1968)&gt;0,"Usystems"),IF(SEARCH("RIIFO",$E1968)&gt;0,"RIIFO","Uponor")),"Uponor")</f>
        <v>RIIFO</v>
      </c>
      <c r="I1968" s="25" t="str">
        <f>IFERROR(MID($D1968,1,7)+0,"")</f>
        <v/>
      </c>
      <c r="J1968" s="25" t="str">
        <f>IFERROR(MID($D1968,10,7)+0,"")</f>
        <v/>
      </c>
      <c r="K1968" s="25" t="str">
        <f>IFERROR(MID($D1968,19,7)+0,"")</f>
        <v/>
      </c>
      <c r="L1968" s="25" t="str">
        <f>IFERROR(MID($D1968,28,7)+0,"")</f>
        <v/>
      </c>
      <c r="M1968" s="25" t="str">
        <f>IF(IFERROR(MID($Q1968,1,7)+0,"")&lt;1130000,IF(INDEX(C:C,MATCH(LEFT(Q1968,7)+0,I:I,0))&lt;1130000,"",INDEX(C:C,MATCH(LEFT(Q1968,7)+0,I:I,0))),IFERROR(MID($Q1968,1,7)+0,""))</f>
        <v/>
      </c>
      <c r="N1968" s="25" t="str">
        <f>IF(IFERROR(MID($Q1968,10,7)+0,"")&lt;1130000,"",IFERROR(MID($Q1968,10,7)+0,""))</f>
        <v/>
      </c>
      <c r="O1968" s="25" t="str">
        <f>IF(IFERROR(MID($Q1968,19,7)+0,"")&lt;1130000,"",IFERROR(MID($Q1968,19,7)+0,""))</f>
        <v/>
      </c>
      <c r="P1968" s="25" t="str">
        <f>IF(M1968="","",IF(N1968="",M1968,M1968&amp;", "&amp;N1968))</f>
        <v/>
      </c>
      <c r="Q1968" s="25"/>
      <c r="R1968" s="25"/>
      <c r="S1968" s="35" t="s">
        <v>4324</v>
      </c>
      <c r="T1968" s="34" t="s">
        <v>36</v>
      </c>
      <c r="U1968" s="185">
        <v>6517</v>
      </c>
      <c r="V1968" s="188">
        <v>8034</v>
      </c>
      <c r="W1968" s="189">
        <v>8828</v>
      </c>
      <c r="X1968" s="31">
        <v>9711</v>
      </c>
      <c r="Y1968" s="90">
        <f>IFERROR(ROUND(X1968/W1968-1,2),"")</f>
        <v>0.1</v>
      </c>
      <c r="Z1968" s="31">
        <f>IF(OR(S1968="VLD MLC components",S1968="VLD MLC pipes",S1968="VLD PEX components",S1968="VLD PEX pipes",S1968="VLD PHC components",S1968="VLD PHC pipes",S1968="Controls VLD"),"По запросу",X1968)</f>
        <v>9711</v>
      </c>
      <c r="AA1968" s="63">
        <f>ROUND(X1968/1.2,3)</f>
        <v>8092.5</v>
      </c>
      <c r="AB1968" s="23">
        <v>7356.6670000000004</v>
      </c>
      <c r="AC1968" s="190">
        <f>IFERROR(ROUND(AA1968/AB1968-1,2),"")</f>
        <v>0.1</v>
      </c>
      <c r="AD1968" s="25">
        <v>1.2190000000000001</v>
      </c>
      <c r="AE1968" s="25">
        <v>6.6500000000000001E-4</v>
      </c>
      <c r="AF1968" s="25">
        <v>0</v>
      </c>
      <c r="AG1968" s="25" t="s">
        <v>22</v>
      </c>
      <c r="AH1968" s="25">
        <v>0</v>
      </c>
      <c r="AI1968" s="25">
        <v>0</v>
      </c>
      <c r="AJ1968" s="25" t="s">
        <v>20</v>
      </c>
      <c r="AK1968" s="42" t="s">
        <v>19</v>
      </c>
      <c r="AL1968" s="25" t="s">
        <v>20</v>
      </c>
      <c r="AM1968" s="25">
        <v>1</v>
      </c>
      <c r="AN1968" s="25">
        <v>100</v>
      </c>
      <c r="AO1968" s="25">
        <v>95</v>
      </c>
      <c r="AP1968" s="25">
        <v>70</v>
      </c>
      <c r="AQ1968" s="25">
        <v>1.2190000000000001</v>
      </c>
      <c r="AR1968" s="25">
        <v>6.6500000000000001E-4</v>
      </c>
      <c r="AS1968" s="157">
        <v>0</v>
      </c>
      <c r="AT1968" s="93"/>
      <c r="AU1968" s="92"/>
      <c r="AV1968" s="91" t="s">
        <v>152</v>
      </c>
      <c r="AW1968" s="92" t="s">
        <v>152</v>
      </c>
      <c r="AX1968" s="92" t="s">
        <v>48</v>
      </c>
      <c r="AY1968" s="91" t="s">
        <v>152</v>
      </c>
      <c r="AZ1968" s="23" t="s">
        <v>24</v>
      </c>
      <c r="BA1968" s="25" t="s">
        <v>4326</v>
      </c>
      <c r="BB1968" t="s">
        <v>25</v>
      </c>
      <c r="BC1968" t="e">
        <v>#N/A</v>
      </c>
      <c r="BD1968" t="e">
        <f>IF(Z1968=BC1968,"OK")</f>
        <v>#N/A</v>
      </c>
      <c r="BE1968">
        <v>1.2190000000000001</v>
      </c>
      <c r="BF1968">
        <v>1.6074000000000001E-3</v>
      </c>
      <c r="BG1968" t="s">
        <v>22</v>
      </c>
      <c r="BH1968" t="s">
        <v>22</v>
      </c>
      <c r="BI1968" t="s">
        <v>22</v>
      </c>
      <c r="BJ1968">
        <v>12.190000000000001</v>
      </c>
      <c r="BK1968" t="s">
        <v>22</v>
      </c>
      <c r="BL1968" t="str">
        <f>IF(ABS(AN1968*AO1968*AP1968/1000000000/AR1968-1)&lt;0.1,"OK","NO")</f>
        <v>OK</v>
      </c>
      <c r="BN1968" s="183"/>
    </row>
    <row r="1969" spans="1:66" ht="38.25" x14ac:dyDescent="0.25">
      <c r="A1969" s="1"/>
      <c r="B1969" s="94">
        <v>1963</v>
      </c>
      <c r="C1969" s="43">
        <v>1136909</v>
      </c>
      <c r="D1969" s="45"/>
      <c r="E1969" s="36" t="s">
        <v>4325</v>
      </c>
      <c r="F1969" s="151" t="s">
        <v>21</v>
      </c>
      <c r="G1969" s="28" t="s">
        <v>2182</v>
      </c>
      <c r="H1969" s="46" t="str">
        <f>IFERROR(IFERROR(IF(SEARCH("Usystems",$E1969)&gt;0,"Usystems"),IF(SEARCH("RIIFO",$E1969)&gt;0,"RIIFO","Uponor")),"Uponor")</f>
        <v>RIIFO</v>
      </c>
      <c r="I1969" s="25" t="str">
        <f>IFERROR(MID($D1969,1,7)+0,"")</f>
        <v/>
      </c>
      <c r="J1969" s="25" t="str">
        <f>IFERROR(MID($D1969,10,7)+0,"")</f>
        <v/>
      </c>
      <c r="K1969" s="25" t="str">
        <f>IFERROR(MID($D1969,19,7)+0,"")</f>
        <v/>
      </c>
      <c r="L1969" s="25" t="str">
        <f>IFERROR(MID($D1969,28,7)+0,"")</f>
        <v/>
      </c>
      <c r="M1969" s="25" t="str">
        <f>IF(IFERROR(MID($Q1969,1,7)+0,"")&lt;1130000,IF(INDEX(C:C,MATCH(LEFT(Q1969,7)+0,I:I,0))&lt;1130000,"",INDEX(C:C,MATCH(LEFT(Q1969,7)+0,I:I,0))),IFERROR(MID($Q1969,1,7)+0,""))</f>
        <v/>
      </c>
      <c r="N1969" s="25" t="str">
        <f>IF(IFERROR(MID($Q1969,10,7)+0,"")&lt;1130000,"",IFERROR(MID($Q1969,10,7)+0,""))</f>
        <v/>
      </c>
      <c r="O1969" s="25" t="str">
        <f>IF(IFERROR(MID($Q1969,19,7)+0,"")&lt;1130000,"",IFERROR(MID($Q1969,19,7)+0,""))</f>
        <v/>
      </c>
      <c r="P1969" s="25" t="str">
        <f>IF(M1969="","",IF(N1969="",M1969,M1969&amp;", "&amp;N1969))</f>
        <v/>
      </c>
      <c r="Q1969" s="25"/>
      <c r="R1969" s="25"/>
      <c r="S1969" s="35" t="s">
        <v>4324</v>
      </c>
      <c r="T1969" s="34" t="s">
        <v>36</v>
      </c>
      <c r="U1969" s="185">
        <v>572</v>
      </c>
      <c r="V1969" s="188">
        <v>673</v>
      </c>
      <c r="W1969" s="189">
        <v>749</v>
      </c>
      <c r="X1969" s="31">
        <v>824</v>
      </c>
      <c r="Y1969" s="90">
        <f>IFERROR(ROUND(X1969/W1969-1,2),"")</f>
        <v>0.1</v>
      </c>
      <c r="Z1969" s="31">
        <f>IF(OR(S1969="VLD MLC components",S1969="VLD MLC pipes",S1969="VLD PEX components",S1969="VLD PEX pipes",S1969="VLD PHC components",S1969="VLD PHC pipes",S1969="Controls VLD"),"По запросу",X1969)</f>
        <v>824</v>
      </c>
      <c r="AA1969" s="63">
        <f>ROUND(X1969/1.2,3)</f>
        <v>686.66700000000003</v>
      </c>
      <c r="AB1969" s="23">
        <v>624.16700000000003</v>
      </c>
      <c r="AC1969" s="190">
        <f>IFERROR(ROUND(AA1969/AB1969-1,2),"")</f>
        <v>0.1</v>
      </c>
      <c r="AD1969" s="25">
        <v>0.10249999999999999</v>
      </c>
      <c r="AE1969" s="25">
        <v>1.7819999999999999E-4</v>
      </c>
      <c r="AF1969" s="25">
        <v>0</v>
      </c>
      <c r="AG1969" s="25" t="s">
        <v>22</v>
      </c>
      <c r="AH1969" s="25">
        <v>0</v>
      </c>
      <c r="AI1969" s="25">
        <v>0</v>
      </c>
      <c r="AJ1969" s="25" t="s">
        <v>20</v>
      </c>
      <c r="AK1969" s="42" t="s">
        <v>19</v>
      </c>
      <c r="AL1969" s="25" t="s">
        <v>20</v>
      </c>
      <c r="AM1969" s="25">
        <v>10</v>
      </c>
      <c r="AN1969" s="25">
        <v>110</v>
      </c>
      <c r="AO1969" s="25">
        <v>180</v>
      </c>
      <c r="AP1969" s="25">
        <v>90</v>
      </c>
      <c r="AQ1969" s="25">
        <v>1.0249999999999999</v>
      </c>
      <c r="AR1969" s="25">
        <v>1.7819999999999999E-3</v>
      </c>
      <c r="AS1969" s="157" t="s">
        <v>22</v>
      </c>
      <c r="AT1969" s="93"/>
      <c r="AU1969" s="92"/>
      <c r="AV1969" s="91" t="s">
        <v>152</v>
      </c>
      <c r="AW1969" s="92" t="s">
        <v>152</v>
      </c>
      <c r="AX1969" s="92" t="s">
        <v>48</v>
      </c>
      <c r="AY1969" s="91" t="s">
        <v>152</v>
      </c>
      <c r="AZ1969" s="23" t="s">
        <v>24</v>
      </c>
      <c r="BA1969" s="25" t="s">
        <v>4323</v>
      </c>
      <c r="BB1969" t="s">
        <v>25</v>
      </c>
      <c r="BC1969" t="e">
        <v>#N/A</v>
      </c>
      <c r="BD1969" t="e">
        <f>IF(Z1969=BC1969,"OK")</f>
        <v>#N/A</v>
      </c>
      <c r="BE1969">
        <v>0.1</v>
      </c>
      <c r="BF1969">
        <v>1.6074000000000001E-3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 t="str">
        <f>IF(ABS(AN1969*AO1969*AP1969/1000000000/AR1969-1)&lt;0.1,"OK","NO")</f>
        <v>OK</v>
      </c>
      <c r="BN1969" s="183"/>
    </row>
    <row r="1970" spans="1:66" x14ac:dyDescent="0.25">
      <c r="A1970" s="1"/>
      <c r="B1970" s="94">
        <v>1964</v>
      </c>
      <c r="C1970" s="180" t="s">
        <v>4322</v>
      </c>
      <c r="D1970" s="37"/>
      <c r="E1970" s="36"/>
      <c r="F1970" s="217"/>
      <c r="G1970" s="198"/>
      <c r="H1970" s="46" t="str">
        <f>IFERROR(IFERROR(IF(SEARCH("Usystems",$E1970)&gt;0,"Usystems"),IF(SEARCH("RIIFO",$E1970)&gt;0,"RIIFO","Uponor")),"Uponor")</f>
        <v>Uponor</v>
      </c>
      <c r="I1970" s="25" t="str">
        <f>IFERROR(MID($D1970,1,7)+0,"")</f>
        <v/>
      </c>
      <c r="J1970" s="25" t="str">
        <f>IFERROR(MID($D1970,10,7)+0,"")</f>
        <v/>
      </c>
      <c r="K1970" s="25" t="str">
        <f>IFERROR(MID($D1970,19,7)+0,"")</f>
        <v/>
      </c>
      <c r="L1970" s="25" t="str">
        <f>IFERROR(MID($D1970,28,7)+0,"")</f>
        <v/>
      </c>
      <c r="M1970" s="25" t="str">
        <f>IF(IFERROR(MID($Q1970,1,7)+0,"")&lt;1130000,IF(INDEX(C:C,MATCH(LEFT(Q1970,7)+0,I:I,0))&lt;1130000,"",INDEX(C:C,MATCH(LEFT(Q1970,7)+0,I:I,0))),IFERROR(MID($Q1970,1,7)+0,""))</f>
        <v/>
      </c>
      <c r="N1970" s="25" t="str">
        <f>IF(IFERROR(MID($Q1970,10,7)+0,"")&lt;1130000,"",IFERROR(MID($Q1970,10,7)+0,""))</f>
        <v/>
      </c>
      <c r="O1970" s="25" t="str">
        <f>IF(IFERROR(MID($Q1970,19,7)+0,"")&lt;1130000,"",IFERROR(MID($Q1970,19,7)+0,""))</f>
        <v/>
      </c>
      <c r="P1970" s="25" t="str">
        <f>IF(M1970="","",IF(N1970="",M1970,M1970&amp;", "&amp;N1970))</f>
        <v/>
      </c>
      <c r="Q1970" s="54"/>
      <c r="R1970" s="54"/>
      <c r="S1970" s="35" t="s">
        <v>22</v>
      </c>
      <c r="T1970" s="55"/>
      <c r="U1970" s="185" t="s">
        <v>22</v>
      </c>
      <c r="V1970" s="188" t="s">
        <v>22</v>
      </c>
      <c r="W1970" s="189" t="s">
        <v>22</v>
      </c>
      <c r="X1970" s="31"/>
      <c r="Y1970" s="90" t="str">
        <f>IFERROR(ROUND(X1970/W1970-1,2),"")</f>
        <v/>
      </c>
      <c r="Z1970" s="31">
        <f>IF(OR(S1970="VLD MLC components",S1970="VLD MLC pipes",S1970="VLD PEX components",S1970="VLD PEX pipes",S1970="VLD PHC components",S1970="VLD PHC pipes",S1970="Controls VLD"),"По запросу",X1970)</f>
        <v>0</v>
      </c>
      <c r="AA1970" s="63">
        <f>ROUND(X1970/1.2,3)</f>
        <v>0</v>
      </c>
      <c r="AB1970" s="23">
        <v>0</v>
      </c>
      <c r="AC1970" s="190" t="str">
        <f>IFERROR(ROUND(AA1970/AB1970-1,2),"")</f>
        <v/>
      </c>
      <c r="AD1970" s="25"/>
      <c r="AE1970" s="25"/>
      <c r="AF1970" s="25">
        <v>0</v>
      </c>
      <c r="AG1970" s="25" t="s">
        <v>22</v>
      </c>
      <c r="AH1970" s="25">
        <v>0</v>
      </c>
      <c r="AI1970" s="25">
        <v>0</v>
      </c>
      <c r="AJ1970" s="25" t="s">
        <v>19</v>
      </c>
      <c r="AK1970" s="131" t="s">
        <v>20</v>
      </c>
      <c r="AL1970" s="25" t="s">
        <v>20</v>
      </c>
      <c r="AM1970" s="55" t="s">
        <v>22</v>
      </c>
      <c r="AN1970" s="25"/>
      <c r="AO1970" s="25"/>
      <c r="AP1970" s="25"/>
      <c r="AQ1970" s="25"/>
      <c r="AR1970" s="25"/>
      <c r="AS1970" s="157" t="s">
        <v>22</v>
      </c>
      <c r="AT1970" s="93" t="s">
        <v>22</v>
      </c>
      <c r="AU1970" s="92" t="s">
        <v>582</v>
      </c>
      <c r="AV1970" s="91" t="s">
        <v>48</v>
      </c>
      <c r="AW1970" s="92" t="s">
        <v>48</v>
      </c>
      <c r="AX1970" s="92" t="s">
        <v>48</v>
      </c>
      <c r="AY1970" s="91" t="s">
        <v>48</v>
      </c>
      <c r="AZ1970" s="23"/>
      <c r="BA1970" s="25">
        <v>0</v>
      </c>
      <c r="BB1970" t="s">
        <v>25</v>
      </c>
      <c r="BC1970">
        <v>0</v>
      </c>
      <c r="BD1970" t="str">
        <f>IF(Z1970=BC1970,"OK")</f>
        <v>OK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N1970" s="183"/>
    </row>
    <row r="1971" spans="1:66" ht="25.5" x14ac:dyDescent="0.25">
      <c r="A1971" s="1"/>
      <c r="B1971" s="94">
        <v>1965</v>
      </c>
      <c r="C1971" s="43">
        <v>1135928</v>
      </c>
      <c r="D1971" s="37">
        <v>1088045</v>
      </c>
      <c r="E1971" s="26" t="s">
        <v>4321</v>
      </c>
      <c r="F1971" s="212" t="s">
        <v>652</v>
      </c>
      <c r="G1971" s="127" t="s">
        <v>27</v>
      </c>
      <c r="H1971" s="46" t="str">
        <f>IFERROR(IFERROR(IF(SEARCH("Usystems",$E1971)&gt;0,"Usystems"),IF(SEARCH("RIIFO",$E1971)&gt;0,"RIIFO","Uponor")),"Uponor")</f>
        <v>Usystems</v>
      </c>
      <c r="I1971" s="25">
        <f>IFERROR(MID($D1971,1,7)+0,"")</f>
        <v>1088045</v>
      </c>
      <c r="J1971" s="25" t="str">
        <f>IFERROR(MID($D1971,10,7)+0,"")</f>
        <v/>
      </c>
      <c r="K1971" s="25" t="str">
        <f>IFERROR(MID($D1971,19,7)+0,"")</f>
        <v/>
      </c>
      <c r="L1971" s="25" t="str">
        <f>IFERROR(MID($D1971,28,7)+0,"")</f>
        <v/>
      </c>
      <c r="M1971" s="25">
        <f>IF(IFERROR(MID($Q1971,1,7)+0,"")&lt;1130000,IF(INDEX(C:C,MATCH(LEFT(Q1971,7)+0,I:I,0))&lt;1130000,"",INDEX(C:C,MATCH(LEFT(Q1971,7)+0,I:I,0))),IFERROR(MID($Q1971,1,7)+0,""))</f>
        <v>1136942</v>
      </c>
      <c r="N1971" s="25" t="str">
        <f>IF(IFERROR(MID($Q1971,10,7)+0,"")&lt;1130000,"",IFERROR(MID($Q1971,10,7)+0,""))</f>
        <v/>
      </c>
      <c r="O1971" s="25" t="str">
        <f>IF(IFERROR(MID($Q1971,19,7)+0,"")&lt;1130000,"",IFERROR(MID($Q1971,19,7)+0,""))</f>
        <v/>
      </c>
      <c r="P1971" s="25">
        <f>IF(M1971="","",IF(N1971="",M1971,M1971&amp;", "&amp;N1971))</f>
        <v>1136942</v>
      </c>
      <c r="Q1971" s="25">
        <v>1136942</v>
      </c>
      <c r="R1971" s="25"/>
      <c r="S1971" s="35" t="s">
        <v>3870</v>
      </c>
      <c r="T1971" s="34" t="s">
        <v>36</v>
      </c>
      <c r="U1971" s="185">
        <v>9016</v>
      </c>
      <c r="V1971" s="188">
        <v>9016</v>
      </c>
      <c r="W1971" s="189">
        <v>9016</v>
      </c>
      <c r="X1971" s="31">
        <v>9918</v>
      </c>
      <c r="Y1971" s="90">
        <f>IFERROR(ROUND(X1971/W1971-1,2),"")</f>
        <v>0.1</v>
      </c>
      <c r="Z1971" s="31">
        <f>IF(OR(S1971="VLD MLC components",S1971="VLD MLC pipes",S1971="VLD PEX components",S1971="VLD PEX pipes",S1971="VLD PHC components",S1971="VLD PHC pipes",S1971="Controls VLD"),"По запросу",X1971)</f>
        <v>9918</v>
      </c>
      <c r="AA1971" s="63">
        <f>ROUND(X1971/1.2,3)</f>
        <v>8265</v>
      </c>
      <c r="AB1971" s="23">
        <v>7513.3329999999996</v>
      </c>
      <c r="AC1971" s="190">
        <f>IFERROR(ROUND(AA1971/AB1971-1,2),"")</f>
        <v>0.1</v>
      </c>
      <c r="AD1971" s="25">
        <v>2.25</v>
      </c>
      <c r="AE1971" s="25">
        <v>8.9599999999999992E-3</v>
      </c>
      <c r="AF1971" s="25">
        <v>0</v>
      </c>
      <c r="AG1971" s="25">
        <v>71</v>
      </c>
      <c r="AH1971" s="25">
        <v>75</v>
      </c>
      <c r="AI1971" s="25">
        <v>76</v>
      </c>
      <c r="AJ1971" s="25" t="s">
        <v>20</v>
      </c>
      <c r="AK1971" s="42" t="s">
        <v>19</v>
      </c>
      <c r="AL1971" s="25" t="s">
        <v>20</v>
      </c>
      <c r="AM1971" s="25">
        <v>1</v>
      </c>
      <c r="AN1971" s="25">
        <v>400</v>
      </c>
      <c r="AO1971" s="25">
        <v>160</v>
      </c>
      <c r="AP1971" s="25">
        <v>140</v>
      </c>
      <c r="AQ1971" s="25">
        <v>2.25</v>
      </c>
      <c r="AR1971" s="25">
        <v>8.9599999999999992E-3</v>
      </c>
      <c r="AS1971" s="157">
        <v>85</v>
      </c>
      <c r="AT1971" s="93">
        <v>44743</v>
      </c>
      <c r="AU1971" s="92" t="s">
        <v>2675</v>
      </c>
      <c r="AV1971" s="91" t="s">
        <v>152</v>
      </c>
      <c r="AW1971" s="92" t="s">
        <v>152</v>
      </c>
      <c r="AX1971" s="92" t="s">
        <v>152</v>
      </c>
      <c r="AY1971" s="91" t="s">
        <v>152</v>
      </c>
      <c r="AZ1971" s="23"/>
      <c r="BA1971" s="25" t="s">
        <v>3245</v>
      </c>
      <c r="BB1971" t="s">
        <v>25</v>
      </c>
      <c r="BC1971" t="e">
        <v>#N/A</v>
      </c>
      <c r="BD1971" t="e">
        <f>IF(Z1971=BC1971,"OK")</f>
        <v>#N/A</v>
      </c>
      <c r="BE1971">
        <v>1.7</v>
      </c>
      <c r="BF1971">
        <v>5.62E-3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 t="str">
        <f>IF(ABS(AN1971*AO1971*AP1971/1000000000/AR1971-1)&lt;0.1,"OK","NO")</f>
        <v>OK</v>
      </c>
      <c r="BN1971" s="183"/>
    </row>
    <row r="1972" spans="1:66" ht="38.25" x14ac:dyDescent="0.25">
      <c r="A1972" s="1"/>
      <c r="B1972" s="94">
        <v>1966</v>
      </c>
      <c r="C1972" s="43">
        <v>1135929</v>
      </c>
      <c r="D1972" s="37">
        <v>1088046</v>
      </c>
      <c r="E1972" s="26" t="s">
        <v>4320</v>
      </c>
      <c r="F1972" s="212" t="s">
        <v>655</v>
      </c>
      <c r="G1972" s="127" t="s">
        <v>29</v>
      </c>
      <c r="H1972" s="46" t="str">
        <f>IFERROR(IFERROR(IF(SEARCH("Usystems",$E1972)&gt;0,"Usystems"),IF(SEARCH("RIIFO",$E1972)&gt;0,"RIIFO","Uponor")),"Uponor")</f>
        <v>Usystems</v>
      </c>
      <c r="I1972" s="25">
        <f>IFERROR(MID($D1972,1,7)+0,"")</f>
        <v>1088046</v>
      </c>
      <c r="J1972" s="25" t="str">
        <f>IFERROR(MID($D1972,10,7)+0,"")</f>
        <v/>
      </c>
      <c r="K1972" s="25" t="str">
        <f>IFERROR(MID($D1972,19,7)+0,"")</f>
        <v/>
      </c>
      <c r="L1972" s="25" t="str">
        <f>IFERROR(MID($D1972,28,7)+0,"")</f>
        <v/>
      </c>
      <c r="M1972" s="25">
        <f>IF(IFERROR(MID($Q1972,1,7)+0,"")&lt;1130000,IF(INDEX(C:C,MATCH(LEFT(Q1972,7)+0,I:I,0))&lt;1130000,"",INDEX(C:C,MATCH(LEFT(Q1972,7)+0,I:I,0))),IFERROR(MID($Q1972,1,7)+0,""))</f>
        <v>1136943</v>
      </c>
      <c r="N1972" s="25" t="str">
        <f>IF(IFERROR(MID($Q1972,10,7)+0,"")&lt;1130000,"",IFERROR(MID($Q1972,10,7)+0,""))</f>
        <v/>
      </c>
      <c r="O1972" s="25" t="str">
        <f>IF(IFERROR(MID($Q1972,19,7)+0,"")&lt;1130000,"",IFERROR(MID($Q1972,19,7)+0,""))</f>
        <v/>
      </c>
      <c r="P1972" s="25">
        <f>IF(M1972="","",IF(N1972="",M1972,M1972&amp;", "&amp;N1972))</f>
        <v>1136943</v>
      </c>
      <c r="Q1972" s="43">
        <v>1136943</v>
      </c>
      <c r="R1972" s="43"/>
      <c r="S1972" s="35" t="s">
        <v>3870</v>
      </c>
      <c r="T1972" s="34" t="s">
        <v>36</v>
      </c>
      <c r="U1972" s="185">
        <v>11729</v>
      </c>
      <c r="V1972" s="188">
        <v>11729</v>
      </c>
      <c r="W1972" s="189">
        <v>11729</v>
      </c>
      <c r="X1972" s="31">
        <v>12902</v>
      </c>
      <c r="Y1972" s="90">
        <f>IFERROR(ROUND(X1972/W1972-1,2),"")</f>
        <v>0.1</v>
      </c>
      <c r="Z1972" s="31">
        <f>IF(OR(S1972="VLD MLC components",S1972="VLD MLC pipes",S1972="VLD PEX components",S1972="VLD PEX pipes",S1972="VLD PHC components",S1972="VLD PHC pipes",S1972="Controls VLD"),"По запросу",X1972)</f>
        <v>12902</v>
      </c>
      <c r="AA1972" s="63">
        <f>ROUND(X1972/1.2,3)</f>
        <v>10751.666999999999</v>
      </c>
      <c r="AB1972" s="23">
        <v>9774.1669999999995</v>
      </c>
      <c r="AC1972" s="190">
        <f>IFERROR(ROUND(AA1972/AB1972-1,2),"")</f>
        <v>0.1</v>
      </c>
      <c r="AD1972" s="25">
        <v>2.65</v>
      </c>
      <c r="AE1972" s="25">
        <v>8.9599999999999992E-3</v>
      </c>
      <c r="AF1972" s="25">
        <v>18</v>
      </c>
      <c r="AG1972" s="25">
        <v>40</v>
      </c>
      <c r="AH1972" s="25">
        <v>41</v>
      </c>
      <c r="AI1972" s="25">
        <v>75</v>
      </c>
      <c r="AJ1972" s="25" t="s">
        <v>20</v>
      </c>
      <c r="AK1972" s="22" t="s">
        <v>20</v>
      </c>
      <c r="AL1972" s="25" t="s">
        <v>20</v>
      </c>
      <c r="AM1972" s="25">
        <v>1</v>
      </c>
      <c r="AN1972" s="25">
        <v>400</v>
      </c>
      <c r="AO1972" s="25">
        <v>160</v>
      </c>
      <c r="AP1972" s="25">
        <v>140</v>
      </c>
      <c r="AQ1972" s="25">
        <v>2.65</v>
      </c>
      <c r="AR1972" s="25">
        <v>8.9599999999999992E-3</v>
      </c>
      <c r="AS1972" s="157">
        <v>79</v>
      </c>
      <c r="AT1972" s="93">
        <v>44743</v>
      </c>
      <c r="AU1972" s="92" t="s">
        <v>2675</v>
      </c>
      <c r="AV1972" s="91" t="s">
        <v>152</v>
      </c>
      <c r="AW1972" s="92" t="s">
        <v>152</v>
      </c>
      <c r="AX1972" s="92" t="s">
        <v>152</v>
      </c>
      <c r="AY1972" s="91" t="s">
        <v>152</v>
      </c>
      <c r="AZ1972" s="23"/>
      <c r="BA1972" s="25" t="s">
        <v>4319</v>
      </c>
      <c r="BB1972" t="s">
        <v>25</v>
      </c>
      <c r="BC1972">
        <v>12902</v>
      </c>
      <c r="BD1972" t="str">
        <f>IF(Z1972=BC1972,"OK")</f>
        <v>OK</v>
      </c>
      <c r="BE1972">
        <v>2.7</v>
      </c>
      <c r="BF1972">
        <v>6.96E-3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 t="str">
        <f>IF(ABS(AN1972*AO1972*AP1972/1000000000/AR1972-1)&lt;0.1,"OK","NO")</f>
        <v>OK</v>
      </c>
      <c r="BN1972" s="183"/>
    </row>
    <row r="1973" spans="1:66" ht="38.25" x14ac:dyDescent="0.25">
      <c r="A1973" s="1"/>
      <c r="B1973" s="94">
        <v>1967</v>
      </c>
      <c r="C1973" s="43">
        <v>1135930</v>
      </c>
      <c r="D1973" s="37">
        <v>1088047</v>
      </c>
      <c r="E1973" s="26" t="s">
        <v>4318</v>
      </c>
      <c r="F1973" s="212" t="s">
        <v>655</v>
      </c>
      <c r="G1973" s="127" t="s">
        <v>29</v>
      </c>
      <c r="H1973" s="46" t="str">
        <f>IFERROR(IFERROR(IF(SEARCH("Usystems",$E1973)&gt;0,"Usystems"),IF(SEARCH("RIIFO",$E1973)&gt;0,"RIIFO","Uponor")),"Uponor")</f>
        <v>Usystems</v>
      </c>
      <c r="I1973" s="25">
        <f>IFERROR(MID($D1973,1,7)+0,"")</f>
        <v>1088047</v>
      </c>
      <c r="J1973" s="25" t="str">
        <f>IFERROR(MID($D1973,10,7)+0,"")</f>
        <v/>
      </c>
      <c r="K1973" s="25" t="str">
        <f>IFERROR(MID($D1973,19,7)+0,"")</f>
        <v/>
      </c>
      <c r="L1973" s="25" t="str">
        <f>IFERROR(MID($D1973,28,7)+0,"")</f>
        <v/>
      </c>
      <c r="M1973" s="25">
        <f>IF(IFERROR(MID($Q1973,1,7)+0,"")&lt;1130000,IF(INDEX(C:C,MATCH(LEFT(Q1973,7)+0,I:I,0))&lt;1130000,"",INDEX(C:C,MATCH(LEFT(Q1973,7)+0,I:I,0))),IFERROR(MID($Q1973,1,7)+0,""))</f>
        <v>1136944</v>
      </c>
      <c r="N1973" s="25" t="str">
        <f>IF(IFERROR(MID($Q1973,10,7)+0,"")&lt;1130000,"",IFERROR(MID($Q1973,10,7)+0,""))</f>
        <v/>
      </c>
      <c r="O1973" s="25" t="str">
        <f>IF(IFERROR(MID($Q1973,19,7)+0,"")&lt;1130000,"",IFERROR(MID($Q1973,19,7)+0,""))</f>
        <v/>
      </c>
      <c r="P1973" s="25">
        <f>IF(M1973="","",IF(N1973="",M1973,M1973&amp;", "&amp;N1973))</f>
        <v>1136944</v>
      </c>
      <c r="Q1973" s="43">
        <v>1136944</v>
      </c>
      <c r="R1973" s="43"/>
      <c r="S1973" s="35" t="s">
        <v>3870</v>
      </c>
      <c r="T1973" s="34" t="s">
        <v>36</v>
      </c>
      <c r="U1973" s="185">
        <v>14342</v>
      </c>
      <c r="V1973" s="188">
        <v>24381</v>
      </c>
      <c r="W1973" s="189">
        <v>16930</v>
      </c>
      <c r="X1973" s="31">
        <v>18623</v>
      </c>
      <c r="Y1973" s="90">
        <f>IFERROR(ROUND(X1973/W1973-1,2),"")</f>
        <v>0.1</v>
      </c>
      <c r="Z1973" s="31">
        <f>IF(OR(S1973="VLD MLC components",S1973="VLD MLC pipes",S1973="VLD PEX components",S1973="VLD PEX pipes",S1973="VLD PHC components",S1973="VLD PHC pipes",S1973="Controls VLD"),"По запросу",X1973)</f>
        <v>18623</v>
      </c>
      <c r="AA1973" s="63">
        <f>ROUND(X1973/1.2,3)</f>
        <v>15519.166999999999</v>
      </c>
      <c r="AB1973" s="23">
        <v>14108.333000000001</v>
      </c>
      <c r="AC1973" s="190">
        <f>IFERROR(ROUND(AA1973/AB1973-1,2),"")</f>
        <v>0.1</v>
      </c>
      <c r="AD1973" s="25">
        <v>3.1</v>
      </c>
      <c r="AE1973" s="25">
        <v>7.2899999999999996E-3</v>
      </c>
      <c r="AF1973" s="25">
        <v>41</v>
      </c>
      <c r="AG1973" s="25">
        <v>93</v>
      </c>
      <c r="AH1973" s="25">
        <v>102</v>
      </c>
      <c r="AI1973" s="25">
        <v>118</v>
      </c>
      <c r="AJ1973" s="25" t="s">
        <v>20</v>
      </c>
      <c r="AK1973" s="22" t="s">
        <v>20</v>
      </c>
      <c r="AL1973" s="25" t="s">
        <v>20</v>
      </c>
      <c r="AM1973" s="25">
        <v>1</v>
      </c>
      <c r="AN1973" s="25">
        <v>400</v>
      </c>
      <c r="AO1973" s="25">
        <v>160</v>
      </c>
      <c r="AP1973" s="25">
        <v>140</v>
      </c>
      <c r="AQ1973" s="25">
        <v>3.1</v>
      </c>
      <c r="AR1973" s="25">
        <v>8.9599999999999992E-3</v>
      </c>
      <c r="AS1973" s="157">
        <v>148</v>
      </c>
      <c r="AT1973" s="93">
        <v>44743</v>
      </c>
      <c r="AU1973" s="92" t="s">
        <v>2675</v>
      </c>
      <c r="AV1973" s="91" t="s">
        <v>152</v>
      </c>
      <c r="AW1973" s="92" t="s">
        <v>152</v>
      </c>
      <c r="AX1973" s="92" t="s">
        <v>152</v>
      </c>
      <c r="AY1973" s="91" t="s">
        <v>152</v>
      </c>
      <c r="AZ1973" s="23"/>
      <c r="BA1973" s="25" t="s">
        <v>4317</v>
      </c>
      <c r="BB1973" t="s">
        <v>25</v>
      </c>
      <c r="BC1973">
        <v>18623</v>
      </c>
      <c r="BD1973" t="str">
        <f>IF(Z1973=BC1973,"OK")</f>
        <v>OK</v>
      </c>
      <c r="BE1973">
        <v>3.1</v>
      </c>
      <c r="BF1973">
        <v>7.2899999999999996E-3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 t="str">
        <f>IF(ABS(AN1973*AO1973*AP1973/1000000000/AR1973-1)&lt;0.1,"OK","NO")</f>
        <v>OK</v>
      </c>
      <c r="BN1973" s="183"/>
    </row>
    <row r="1974" spans="1:66" ht="38.25" x14ac:dyDescent="0.25">
      <c r="A1974" s="1"/>
      <c r="B1974" s="94">
        <v>1968</v>
      </c>
      <c r="C1974" s="43">
        <v>1135931</v>
      </c>
      <c r="D1974" s="37">
        <v>1088048</v>
      </c>
      <c r="E1974" s="26" t="s">
        <v>4316</v>
      </c>
      <c r="F1974" s="212" t="s">
        <v>655</v>
      </c>
      <c r="G1974" s="41" t="s">
        <v>29</v>
      </c>
      <c r="H1974" s="46" t="str">
        <f>IFERROR(IFERROR(IF(SEARCH("Usystems",$E1974)&gt;0,"Usystems"),IF(SEARCH("RIIFO",$E1974)&gt;0,"RIIFO","Uponor")),"Uponor")</f>
        <v>Usystems</v>
      </c>
      <c r="I1974" s="25">
        <f>IFERROR(MID($D1974,1,7)+0,"")</f>
        <v>1088048</v>
      </c>
      <c r="J1974" s="25" t="str">
        <f>IFERROR(MID($D1974,10,7)+0,"")</f>
        <v/>
      </c>
      <c r="K1974" s="25" t="str">
        <f>IFERROR(MID($D1974,19,7)+0,"")</f>
        <v/>
      </c>
      <c r="L1974" s="25" t="str">
        <f>IFERROR(MID($D1974,28,7)+0,"")</f>
        <v/>
      </c>
      <c r="M1974" s="25">
        <f>IF(IFERROR(MID($Q1974,1,7)+0,"")&lt;1130000,IF(INDEX(C:C,MATCH(LEFT(Q1974,7)+0,I:I,0))&lt;1130000,"",INDEX(C:C,MATCH(LEFT(Q1974,7)+0,I:I,0))),IFERROR(MID($Q1974,1,7)+0,""))</f>
        <v>1136945</v>
      </c>
      <c r="N1974" s="25" t="str">
        <f>IF(IFERROR(MID($Q1974,10,7)+0,"")&lt;1130000,"",IFERROR(MID($Q1974,10,7)+0,""))</f>
        <v/>
      </c>
      <c r="O1974" s="25" t="str">
        <f>IF(IFERROR(MID($Q1974,19,7)+0,"")&lt;1130000,"",IFERROR(MID($Q1974,19,7)+0,""))</f>
        <v/>
      </c>
      <c r="P1974" s="25">
        <f>IF(M1974="","",IF(N1974="",M1974,M1974&amp;", "&amp;N1974))</f>
        <v>1136945</v>
      </c>
      <c r="Q1974" s="43">
        <v>1136945</v>
      </c>
      <c r="R1974" s="43"/>
      <c r="S1974" s="35" t="s">
        <v>3870</v>
      </c>
      <c r="T1974" s="34" t="s">
        <v>36</v>
      </c>
      <c r="U1974" s="185">
        <v>16955</v>
      </c>
      <c r="V1974" s="188">
        <v>16955</v>
      </c>
      <c r="W1974" s="189">
        <v>16955</v>
      </c>
      <c r="X1974" s="31">
        <v>18651</v>
      </c>
      <c r="Y1974" s="90">
        <f>IFERROR(ROUND(X1974/W1974-1,2),"")</f>
        <v>0.1</v>
      </c>
      <c r="Z1974" s="31">
        <f>IF(OR(S1974="VLD MLC components",S1974="VLD MLC pipes",S1974="VLD PEX components",S1974="VLD PEX pipes",S1974="VLD PHC components",S1974="VLD PHC pipes",S1974="Controls VLD"),"По запросу",X1974)</f>
        <v>18651</v>
      </c>
      <c r="AA1974" s="63">
        <f>ROUND(X1974/1.2,3)</f>
        <v>15542.5</v>
      </c>
      <c r="AB1974" s="23">
        <v>14129.166999999999</v>
      </c>
      <c r="AC1974" s="190">
        <f>IFERROR(ROUND(AA1974/AB1974-1,2),"")</f>
        <v>0.1</v>
      </c>
      <c r="AD1974" s="25">
        <v>3.45</v>
      </c>
      <c r="AE1974" s="25">
        <v>8.9599999999999992E-3</v>
      </c>
      <c r="AF1974" s="25">
        <v>32</v>
      </c>
      <c r="AG1974" s="25">
        <v>35</v>
      </c>
      <c r="AH1974" s="25">
        <v>36</v>
      </c>
      <c r="AI1974" s="25">
        <v>39</v>
      </c>
      <c r="AJ1974" s="25" t="s">
        <v>20</v>
      </c>
      <c r="AK1974" s="22" t="s">
        <v>20</v>
      </c>
      <c r="AL1974" s="25" t="s">
        <v>20</v>
      </c>
      <c r="AM1974" s="25">
        <v>1</v>
      </c>
      <c r="AN1974" s="25">
        <v>400</v>
      </c>
      <c r="AO1974" s="25">
        <v>160</v>
      </c>
      <c r="AP1974" s="25">
        <v>140</v>
      </c>
      <c r="AQ1974" s="25">
        <v>3.45</v>
      </c>
      <c r="AR1974" s="94">
        <v>8.9599999999999992E-3</v>
      </c>
      <c r="AS1974" s="157">
        <v>60</v>
      </c>
      <c r="AT1974" s="93">
        <v>44743</v>
      </c>
      <c r="AU1974" s="92" t="s">
        <v>2675</v>
      </c>
      <c r="AV1974" s="91" t="s">
        <v>152</v>
      </c>
      <c r="AW1974" s="92" t="s">
        <v>152</v>
      </c>
      <c r="AX1974" s="92" t="s">
        <v>152</v>
      </c>
      <c r="AY1974" s="91" t="s">
        <v>152</v>
      </c>
      <c r="AZ1974" s="23"/>
      <c r="BA1974" s="25" t="s">
        <v>4296</v>
      </c>
      <c r="BB1974" t="s">
        <v>25</v>
      </c>
      <c r="BC1974">
        <v>18651</v>
      </c>
      <c r="BD1974" t="str">
        <f>IF(Z1974=BC1974,"OK")</f>
        <v>OK</v>
      </c>
      <c r="BE1974">
        <v>3.7</v>
      </c>
      <c r="BF1974">
        <v>7.2899999999999996E-3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 t="str">
        <f>IF(ABS(AN1974*AO1974*AP1974/1000000000/AR1974-1)&lt;0.1,"OK","NO")</f>
        <v>OK</v>
      </c>
      <c r="BN1974" s="183"/>
    </row>
    <row r="1975" spans="1:66" ht="38.25" x14ac:dyDescent="0.25">
      <c r="A1975" s="1"/>
      <c r="B1975" s="94">
        <v>1969</v>
      </c>
      <c r="C1975" s="43">
        <v>1135932</v>
      </c>
      <c r="D1975" s="37">
        <v>1088049</v>
      </c>
      <c r="E1975" s="26" t="s">
        <v>4315</v>
      </c>
      <c r="F1975" s="212" t="s">
        <v>652</v>
      </c>
      <c r="G1975" s="41" t="s">
        <v>29</v>
      </c>
      <c r="H1975" s="46" t="str">
        <f>IFERROR(IFERROR(IF(SEARCH("Usystems",$E1975)&gt;0,"Usystems"),IF(SEARCH("RIIFO",$E1975)&gt;0,"RIIFO","Uponor")),"Uponor")</f>
        <v>Usystems</v>
      </c>
      <c r="I1975" s="25">
        <f>IFERROR(MID($D1975,1,7)+0,"")</f>
        <v>1088049</v>
      </c>
      <c r="J1975" s="25" t="str">
        <f>IFERROR(MID($D1975,10,7)+0,"")</f>
        <v/>
      </c>
      <c r="K1975" s="25" t="str">
        <f>IFERROR(MID($D1975,19,7)+0,"")</f>
        <v/>
      </c>
      <c r="L1975" s="25" t="str">
        <f>IFERROR(MID($D1975,28,7)+0,"")</f>
        <v/>
      </c>
      <c r="M1975" s="25">
        <f>IF(IFERROR(MID($Q1975,1,7)+0,"")&lt;1130000,IF(INDEX(C:C,MATCH(LEFT(Q1975,7)+0,I:I,0))&lt;1130000,"",INDEX(C:C,MATCH(LEFT(Q1975,7)+0,I:I,0))),IFERROR(MID($Q1975,1,7)+0,""))</f>
        <v>1136946</v>
      </c>
      <c r="N1975" s="25" t="str">
        <f>IF(IFERROR(MID($Q1975,10,7)+0,"")&lt;1130000,"",IFERROR(MID($Q1975,10,7)+0,""))</f>
        <v/>
      </c>
      <c r="O1975" s="25" t="str">
        <f>IF(IFERROR(MID($Q1975,19,7)+0,"")&lt;1130000,"",IFERROR(MID($Q1975,19,7)+0,""))</f>
        <v/>
      </c>
      <c r="P1975" s="25">
        <f>IF(M1975="","",IF(N1975="",M1975,M1975&amp;", "&amp;N1975))</f>
        <v>1136946</v>
      </c>
      <c r="Q1975" s="43">
        <v>1136946</v>
      </c>
      <c r="R1975" s="43"/>
      <c r="S1975" s="35" t="s">
        <v>3870</v>
      </c>
      <c r="T1975" s="34" t="s">
        <v>36</v>
      </c>
      <c r="U1975" s="185">
        <v>19668</v>
      </c>
      <c r="V1975" s="188">
        <v>33436</v>
      </c>
      <c r="W1975" s="189">
        <v>22150</v>
      </c>
      <c r="X1975" s="31">
        <v>24365</v>
      </c>
      <c r="Y1975" s="90">
        <f>IFERROR(ROUND(X1975/W1975-1,2),"")</f>
        <v>0.1</v>
      </c>
      <c r="Z1975" s="31">
        <f>IF(OR(S1975="VLD MLC components",S1975="VLD MLC pipes",S1975="VLD PEX components",S1975="VLD PEX pipes",S1975="VLD PHC components",S1975="VLD PHC pipes",S1975="Controls VLD"),"По запросу",X1975)</f>
        <v>24365</v>
      </c>
      <c r="AA1975" s="63">
        <f>ROUND(X1975/1.2,3)</f>
        <v>20304.167000000001</v>
      </c>
      <c r="AB1975" s="23">
        <v>18458.332999999999</v>
      </c>
      <c r="AC1975" s="190">
        <f>IFERROR(ROUND(AA1975/AB1975-1,2),"")</f>
        <v>0.1</v>
      </c>
      <c r="AD1975" s="25">
        <v>3.95</v>
      </c>
      <c r="AE1975" s="25">
        <v>1.1872000000000001E-2</v>
      </c>
      <c r="AF1975" s="25">
        <v>88</v>
      </c>
      <c r="AG1975" s="25">
        <v>89</v>
      </c>
      <c r="AH1975" s="25">
        <v>93</v>
      </c>
      <c r="AI1975" s="25">
        <v>95</v>
      </c>
      <c r="AJ1975" s="25" t="s">
        <v>20</v>
      </c>
      <c r="AK1975" s="22" t="s">
        <v>20</v>
      </c>
      <c r="AL1975" s="25" t="s">
        <v>20</v>
      </c>
      <c r="AM1975" s="25">
        <v>1</v>
      </c>
      <c r="AN1975" s="25">
        <v>530</v>
      </c>
      <c r="AO1975" s="25">
        <v>160</v>
      </c>
      <c r="AP1975" s="25">
        <v>140</v>
      </c>
      <c r="AQ1975" s="25">
        <v>3.95</v>
      </c>
      <c r="AR1975" s="25">
        <v>1.1872000000000001E-2</v>
      </c>
      <c r="AS1975" s="157">
        <v>122</v>
      </c>
      <c r="AT1975" s="93">
        <v>44743</v>
      </c>
      <c r="AU1975" s="92" t="s">
        <v>2675</v>
      </c>
      <c r="AV1975" s="91" t="s">
        <v>152</v>
      </c>
      <c r="AW1975" s="92" t="s">
        <v>152</v>
      </c>
      <c r="AX1975" s="92" t="s">
        <v>152</v>
      </c>
      <c r="AY1975" s="91" t="s">
        <v>152</v>
      </c>
      <c r="AZ1975" s="23"/>
      <c r="BA1975" s="25" t="s">
        <v>4314</v>
      </c>
      <c r="BB1975" t="s">
        <v>25</v>
      </c>
      <c r="BC1975">
        <v>24365</v>
      </c>
      <c r="BD1975" t="str">
        <f>IF(Z1975=BC1975,"OK")</f>
        <v>OK</v>
      </c>
      <c r="BE1975">
        <v>4.0999999999999996</v>
      </c>
      <c r="BF1975">
        <v>1.098E-2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 t="str">
        <f>IF(ABS(AN1975*AO1975*AP1975/1000000000/AR1975-1)&lt;0.1,"OK","NO")</f>
        <v>OK</v>
      </c>
      <c r="BN1975" s="183"/>
    </row>
    <row r="1976" spans="1:66" ht="25.5" x14ac:dyDescent="0.25">
      <c r="A1976" s="1"/>
      <c r="B1976" s="94">
        <v>1970</v>
      </c>
      <c r="C1976" s="43">
        <v>1135933</v>
      </c>
      <c r="D1976" s="37">
        <v>1088050</v>
      </c>
      <c r="E1976" s="26" t="s">
        <v>4313</v>
      </c>
      <c r="F1976" s="212" t="s">
        <v>655</v>
      </c>
      <c r="G1976" s="41" t="s">
        <v>27</v>
      </c>
      <c r="H1976" s="46" t="str">
        <f>IFERROR(IFERROR(IF(SEARCH("Usystems",$E1976)&gt;0,"Usystems"),IF(SEARCH("RIIFO",$E1976)&gt;0,"RIIFO","Uponor")),"Uponor")</f>
        <v>Usystems</v>
      </c>
      <c r="I1976" s="25">
        <f>IFERROR(MID($D1976,1,7)+0,"")</f>
        <v>1088050</v>
      </c>
      <c r="J1976" s="25" t="str">
        <f>IFERROR(MID($D1976,10,7)+0,"")</f>
        <v/>
      </c>
      <c r="K1976" s="25" t="str">
        <f>IFERROR(MID($D1976,19,7)+0,"")</f>
        <v/>
      </c>
      <c r="L1976" s="25" t="str">
        <f>IFERROR(MID($D1976,28,7)+0,"")</f>
        <v/>
      </c>
      <c r="M1976" s="25">
        <f>IF(IFERROR(MID($Q1976,1,7)+0,"")&lt;1130000,IF(INDEX(C:C,MATCH(LEFT(Q1976,7)+0,I:I,0))&lt;1130000,"",INDEX(C:C,MATCH(LEFT(Q1976,7)+0,I:I,0))),IFERROR(MID($Q1976,1,7)+0,""))</f>
        <v>1136947</v>
      </c>
      <c r="N1976" s="25" t="str">
        <f>IF(IFERROR(MID($Q1976,10,7)+0,"")&lt;1130000,"",IFERROR(MID($Q1976,10,7)+0,""))</f>
        <v/>
      </c>
      <c r="O1976" s="25" t="str">
        <f>IF(IFERROR(MID($Q1976,19,7)+0,"")&lt;1130000,"",IFERROR(MID($Q1976,19,7)+0,""))</f>
        <v/>
      </c>
      <c r="P1976" s="25">
        <f>IF(M1976="","",IF(N1976="",M1976,M1976&amp;", "&amp;N1976))</f>
        <v>1136947</v>
      </c>
      <c r="Q1976" s="95">
        <v>1136947</v>
      </c>
      <c r="R1976" s="95"/>
      <c r="S1976" s="35" t="s">
        <v>3870</v>
      </c>
      <c r="T1976" s="34" t="s">
        <v>36</v>
      </c>
      <c r="U1976" s="185">
        <v>22281</v>
      </c>
      <c r="V1976" s="188">
        <v>22281</v>
      </c>
      <c r="W1976" s="189">
        <v>22281</v>
      </c>
      <c r="X1976" s="31">
        <v>24509</v>
      </c>
      <c r="Y1976" s="90">
        <f>IFERROR(ROUND(X1976/W1976-1,2),"")</f>
        <v>0.1</v>
      </c>
      <c r="Z1976" s="31">
        <f>IF(OR(S1976="VLD MLC components",S1976="VLD MLC pipes",S1976="VLD PEX components",S1976="VLD PEX pipes",S1976="VLD PHC components",S1976="VLD PHC pipes",S1976="Controls VLD"),"По запросу",X1976)</f>
        <v>24509</v>
      </c>
      <c r="AA1976" s="63">
        <f>ROUND(X1976/1.2,3)</f>
        <v>20424.167000000001</v>
      </c>
      <c r="AB1976" s="23">
        <v>18567.5</v>
      </c>
      <c r="AC1976" s="190">
        <f>IFERROR(ROUND(AA1976/AB1976-1,2),"")</f>
        <v>0.1</v>
      </c>
      <c r="AD1976" s="25">
        <v>4.5999999999999996</v>
      </c>
      <c r="AE1976" s="25">
        <v>1.129E-2</v>
      </c>
      <c r="AF1976" s="25">
        <v>0</v>
      </c>
      <c r="AG1976" s="25" t="s">
        <v>22</v>
      </c>
      <c r="AH1976" s="25">
        <v>0</v>
      </c>
      <c r="AI1976" s="25">
        <v>0</v>
      </c>
      <c r="AJ1976" s="25" t="s">
        <v>20</v>
      </c>
      <c r="AK1976" s="42" t="s">
        <v>19</v>
      </c>
      <c r="AL1976" s="25" t="s">
        <v>20</v>
      </c>
      <c r="AM1976" s="25">
        <v>1</v>
      </c>
      <c r="AN1976" s="25"/>
      <c r="AO1976" s="25"/>
      <c r="AP1976" s="25"/>
      <c r="AQ1976" s="25"/>
      <c r="AR1976" s="25"/>
      <c r="AS1976" s="157">
        <v>11</v>
      </c>
      <c r="AT1976" s="93">
        <v>44743</v>
      </c>
      <c r="AU1976" s="92" t="s">
        <v>2675</v>
      </c>
      <c r="AV1976" s="91" t="s">
        <v>152</v>
      </c>
      <c r="AW1976" s="92" t="s">
        <v>152</v>
      </c>
      <c r="AX1976" s="92" t="s">
        <v>152</v>
      </c>
      <c r="AY1976" s="91" t="s">
        <v>152</v>
      </c>
      <c r="AZ1976" s="23"/>
      <c r="BA1976" s="25" t="s">
        <v>4312</v>
      </c>
      <c r="BB1976" t="s">
        <v>25</v>
      </c>
      <c r="BC1976" t="e">
        <v>#N/A</v>
      </c>
      <c r="BD1976" t="e">
        <f>IF(Z1976=BC1976,"OK")</f>
        <v>#N/A</v>
      </c>
      <c r="BE1976">
        <v>4.5999999999999996</v>
      </c>
      <c r="BF1976">
        <v>1.129E-2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 t="e">
        <f>IF(ABS(AN1976*AO1976*AP1976/1000000000/AR1976-1)&lt;0.1,"OK","NO")</f>
        <v>#DIV/0!</v>
      </c>
      <c r="BN1976" s="183"/>
    </row>
    <row r="1977" spans="1:66" ht="25.5" x14ac:dyDescent="0.25">
      <c r="A1977" s="1"/>
      <c r="B1977" s="94">
        <v>1971</v>
      </c>
      <c r="C1977" s="43">
        <v>1135934</v>
      </c>
      <c r="D1977" s="37">
        <v>1088051</v>
      </c>
      <c r="E1977" s="26" t="s">
        <v>4311</v>
      </c>
      <c r="F1977" s="212" t="s">
        <v>655</v>
      </c>
      <c r="G1977" s="41" t="s">
        <v>27</v>
      </c>
      <c r="H1977" s="46" t="str">
        <f>IFERROR(IFERROR(IF(SEARCH("Usystems",$E1977)&gt;0,"Usystems"),IF(SEARCH("RIIFO",$E1977)&gt;0,"RIIFO","Uponor")),"Uponor")</f>
        <v>Usystems</v>
      </c>
      <c r="I1977" s="25">
        <f>IFERROR(MID($D1977,1,7)+0,"")</f>
        <v>1088051</v>
      </c>
      <c r="J1977" s="25" t="str">
        <f>IFERROR(MID($D1977,10,7)+0,"")</f>
        <v/>
      </c>
      <c r="K1977" s="25" t="str">
        <f>IFERROR(MID($D1977,19,7)+0,"")</f>
        <v/>
      </c>
      <c r="L1977" s="25" t="str">
        <f>IFERROR(MID($D1977,28,7)+0,"")</f>
        <v/>
      </c>
      <c r="M1977" s="25">
        <f>IF(IFERROR(MID($Q1977,1,7)+0,"")&lt;1130000,IF(INDEX(C:C,MATCH(LEFT(Q1977,7)+0,I:I,0))&lt;1130000,"",INDEX(C:C,MATCH(LEFT(Q1977,7)+0,I:I,0))),IFERROR(MID($Q1977,1,7)+0,""))</f>
        <v>1136948</v>
      </c>
      <c r="N1977" s="25" t="str">
        <f>IF(IFERROR(MID($Q1977,10,7)+0,"")&lt;1130000,"",IFERROR(MID($Q1977,10,7)+0,""))</f>
        <v/>
      </c>
      <c r="O1977" s="25" t="str">
        <f>IF(IFERROR(MID($Q1977,19,7)+0,"")&lt;1130000,"",IFERROR(MID($Q1977,19,7)+0,""))</f>
        <v/>
      </c>
      <c r="P1977" s="25">
        <f>IF(M1977="","",IF(N1977="",M1977,M1977&amp;", "&amp;N1977))</f>
        <v>1136948</v>
      </c>
      <c r="Q1977" s="95">
        <v>1136948</v>
      </c>
      <c r="R1977" s="95"/>
      <c r="S1977" s="35" t="s">
        <v>3870</v>
      </c>
      <c r="T1977" s="34" t="s">
        <v>36</v>
      </c>
      <c r="U1977" s="185">
        <v>24995</v>
      </c>
      <c r="V1977" s="188">
        <v>24995</v>
      </c>
      <c r="W1977" s="189">
        <v>24995</v>
      </c>
      <c r="X1977" s="31">
        <v>27495</v>
      </c>
      <c r="Y1977" s="90">
        <f>IFERROR(ROUND(X1977/W1977-1,2),"")</f>
        <v>0.1</v>
      </c>
      <c r="Z1977" s="31">
        <f>IF(OR(S1977="VLD MLC components",S1977="VLD MLC pipes",S1977="VLD PEX components",S1977="VLD PEX pipes",S1977="VLD PHC components",S1977="VLD PHC pipes",S1977="Controls VLD"),"По запросу",X1977)</f>
        <v>27495</v>
      </c>
      <c r="AA1977" s="63">
        <f>ROUND(X1977/1.2,3)</f>
        <v>22912.5</v>
      </c>
      <c r="AB1977" s="23">
        <v>20829.167000000001</v>
      </c>
      <c r="AC1977" s="190">
        <f>IFERROR(ROUND(AA1977/AB1977-1,2),"")</f>
        <v>0.1</v>
      </c>
      <c r="AD1977" s="25">
        <v>4.7</v>
      </c>
      <c r="AE1977" s="25">
        <v>1.1872000000000001E-2</v>
      </c>
      <c r="AF1977" s="25">
        <v>0</v>
      </c>
      <c r="AG1977" s="25" t="s">
        <v>22</v>
      </c>
      <c r="AH1977" s="25">
        <v>0</v>
      </c>
      <c r="AI1977" s="25">
        <v>0</v>
      </c>
      <c r="AJ1977" s="25" t="s">
        <v>20</v>
      </c>
      <c r="AK1977" s="42" t="s">
        <v>19</v>
      </c>
      <c r="AL1977" s="25" t="s">
        <v>20</v>
      </c>
      <c r="AM1977" s="25">
        <v>1</v>
      </c>
      <c r="AN1977" s="25">
        <v>530</v>
      </c>
      <c r="AO1977" s="25">
        <v>160</v>
      </c>
      <c r="AP1977" s="25">
        <v>140</v>
      </c>
      <c r="AQ1977" s="25">
        <v>4.7</v>
      </c>
      <c r="AR1977" s="25">
        <v>1.1872000000000001E-2</v>
      </c>
      <c r="AS1977" s="157">
        <v>25</v>
      </c>
      <c r="AT1977" s="93">
        <v>44743</v>
      </c>
      <c r="AU1977" s="92" t="s">
        <v>2675</v>
      </c>
      <c r="AV1977" s="91" t="s">
        <v>152</v>
      </c>
      <c r="AW1977" s="92" t="s">
        <v>152</v>
      </c>
      <c r="AX1977" s="92" t="s">
        <v>152</v>
      </c>
      <c r="AY1977" s="91" t="s">
        <v>152</v>
      </c>
      <c r="AZ1977" s="23"/>
      <c r="BA1977" s="25" t="s">
        <v>4310</v>
      </c>
      <c r="BB1977" t="s">
        <v>25</v>
      </c>
      <c r="BC1977" t="e">
        <v>#N/A</v>
      </c>
      <c r="BD1977" t="e">
        <f>IF(Z1977=BC1977,"OK")</f>
        <v>#N/A</v>
      </c>
      <c r="BE1977">
        <v>5</v>
      </c>
      <c r="BF1977">
        <v>1.129E-2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 t="str">
        <f>IF(ABS(AN1977*AO1977*AP1977/1000000000/AR1977-1)&lt;0.1,"OK","NO")</f>
        <v>OK</v>
      </c>
      <c r="BN1977" s="183"/>
    </row>
    <row r="1978" spans="1:66" ht="38.25" x14ac:dyDescent="0.25">
      <c r="A1978" s="1"/>
      <c r="B1978" s="94">
        <v>1972</v>
      </c>
      <c r="C1978" s="43">
        <v>1135935</v>
      </c>
      <c r="D1978" s="37">
        <v>1088052</v>
      </c>
      <c r="E1978" s="26" t="s">
        <v>4309</v>
      </c>
      <c r="F1978" s="212" t="s">
        <v>652</v>
      </c>
      <c r="G1978" s="41" t="s">
        <v>29</v>
      </c>
      <c r="H1978" s="46" t="str">
        <f>IFERROR(IFERROR(IF(SEARCH("Usystems",$E1978)&gt;0,"Usystems"),IF(SEARCH("RIIFO",$E1978)&gt;0,"RIIFO","Uponor")),"Uponor")</f>
        <v>Usystems</v>
      </c>
      <c r="I1978" s="25">
        <f>IFERROR(MID($D1978,1,7)+0,"")</f>
        <v>1088052</v>
      </c>
      <c r="J1978" s="25" t="str">
        <f>IFERROR(MID($D1978,10,7)+0,"")</f>
        <v/>
      </c>
      <c r="K1978" s="25" t="str">
        <f>IFERROR(MID($D1978,19,7)+0,"")</f>
        <v/>
      </c>
      <c r="L1978" s="25" t="str">
        <f>IFERROR(MID($D1978,28,7)+0,"")</f>
        <v/>
      </c>
      <c r="M1978" s="25">
        <f>IF(IFERROR(MID($Q1978,1,7)+0,"")&lt;1130000,IF(INDEX(C:C,MATCH(LEFT(Q1978,7)+0,I:I,0))&lt;1130000,"",INDEX(C:C,MATCH(LEFT(Q1978,7)+0,I:I,0))),IFERROR(MID($Q1978,1,7)+0,""))</f>
        <v>1136949</v>
      </c>
      <c r="N1978" s="25" t="str">
        <f>IF(IFERROR(MID($Q1978,10,7)+0,"")&lt;1130000,"",IFERROR(MID($Q1978,10,7)+0,""))</f>
        <v/>
      </c>
      <c r="O1978" s="25" t="str">
        <f>IF(IFERROR(MID($Q1978,19,7)+0,"")&lt;1130000,"",IFERROR(MID($Q1978,19,7)+0,""))</f>
        <v/>
      </c>
      <c r="P1978" s="25">
        <f>IF(M1978="","",IF(N1978="",M1978,M1978&amp;", "&amp;N1978))</f>
        <v>1136949</v>
      </c>
      <c r="Q1978" s="95">
        <v>1136949</v>
      </c>
      <c r="R1978" s="95"/>
      <c r="S1978" s="35" t="s">
        <v>3870</v>
      </c>
      <c r="T1978" s="34" t="s">
        <v>36</v>
      </c>
      <c r="U1978" s="185">
        <v>27607</v>
      </c>
      <c r="V1978" s="188">
        <v>27607</v>
      </c>
      <c r="W1978" s="189">
        <v>27607</v>
      </c>
      <c r="X1978" s="31">
        <v>30368</v>
      </c>
      <c r="Y1978" s="90">
        <f>IFERROR(ROUND(X1978/W1978-1,2),"")</f>
        <v>0.1</v>
      </c>
      <c r="Z1978" s="31">
        <f>IF(OR(S1978="VLD MLC components",S1978="VLD MLC pipes",S1978="VLD PEX components",S1978="VLD PEX pipes",S1978="VLD PHC components",S1978="VLD PHC pipes",S1978="Controls VLD"),"По запросу",X1978)</f>
        <v>30368</v>
      </c>
      <c r="AA1978" s="63">
        <f>ROUND(X1978/1.2,3)</f>
        <v>25306.667000000001</v>
      </c>
      <c r="AB1978" s="23">
        <v>23005.832999999999</v>
      </c>
      <c r="AC1978" s="190">
        <f>IFERROR(ROUND(AA1978/AB1978-1,2),"")</f>
        <v>0.1</v>
      </c>
      <c r="AD1978" s="25">
        <v>5.3</v>
      </c>
      <c r="AE1978" s="25">
        <v>6.0899999999999999E-3</v>
      </c>
      <c r="AF1978" s="25">
        <v>13</v>
      </c>
      <c r="AG1978" s="25">
        <v>13</v>
      </c>
      <c r="AH1978" s="25">
        <v>25</v>
      </c>
      <c r="AI1978" s="25">
        <v>27</v>
      </c>
      <c r="AJ1978" s="25" t="s">
        <v>20</v>
      </c>
      <c r="AK1978" s="22" t="s">
        <v>20</v>
      </c>
      <c r="AL1978" s="25" t="s">
        <v>20</v>
      </c>
      <c r="AM1978" s="25">
        <v>1</v>
      </c>
      <c r="AN1978" s="25">
        <v>700</v>
      </c>
      <c r="AO1978" s="25">
        <v>145</v>
      </c>
      <c r="AP1978" s="25">
        <v>60</v>
      </c>
      <c r="AQ1978" s="25">
        <v>5.3</v>
      </c>
      <c r="AR1978" s="25">
        <v>6.0899999999999999E-3</v>
      </c>
      <c r="AS1978" s="157">
        <v>37</v>
      </c>
      <c r="AT1978" s="93">
        <v>44743</v>
      </c>
      <c r="AU1978" s="92" t="s">
        <v>2675</v>
      </c>
      <c r="AV1978" s="91" t="s">
        <v>152</v>
      </c>
      <c r="AW1978" s="92" t="s">
        <v>152</v>
      </c>
      <c r="AX1978" s="92" t="s">
        <v>152</v>
      </c>
      <c r="AY1978" s="91" t="s">
        <v>152</v>
      </c>
      <c r="AZ1978" s="23"/>
      <c r="BA1978" s="25" t="s">
        <v>4308</v>
      </c>
      <c r="BB1978" t="s">
        <v>25</v>
      </c>
      <c r="BC1978">
        <v>30368</v>
      </c>
      <c r="BD1978" t="str">
        <f>IF(Z1978=BC1978,"OK")</f>
        <v>OK</v>
      </c>
      <c r="BE1978">
        <v>5.5</v>
      </c>
      <c r="BF1978">
        <v>1.129E-2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 t="str">
        <f>IF(ABS(AN1978*AO1978*AP1978/1000000000/AR1978-1)&lt;0.1,"OK","NO")</f>
        <v>OK</v>
      </c>
      <c r="BN1978" s="183"/>
    </row>
    <row r="1979" spans="1:66" ht="38.25" x14ac:dyDescent="0.25">
      <c r="A1979" s="1"/>
      <c r="B1979" s="94">
        <v>1973</v>
      </c>
      <c r="C1979" s="43">
        <v>1135936</v>
      </c>
      <c r="D1979" s="37">
        <v>1088053</v>
      </c>
      <c r="E1979" s="26" t="s">
        <v>4307</v>
      </c>
      <c r="F1979" s="212" t="s">
        <v>652</v>
      </c>
      <c r="G1979" s="41" t="s">
        <v>29</v>
      </c>
      <c r="H1979" s="46" t="str">
        <f>IFERROR(IFERROR(IF(SEARCH("Usystems",$E1979)&gt;0,"Usystems"),IF(SEARCH("RIIFO",$E1979)&gt;0,"RIIFO","Uponor")),"Uponor")</f>
        <v>Usystems</v>
      </c>
      <c r="I1979" s="25">
        <f>IFERROR(MID($D1979,1,7)+0,"")</f>
        <v>1088053</v>
      </c>
      <c r="J1979" s="25" t="str">
        <f>IFERROR(MID($D1979,10,7)+0,"")</f>
        <v/>
      </c>
      <c r="K1979" s="25" t="str">
        <f>IFERROR(MID($D1979,19,7)+0,"")</f>
        <v/>
      </c>
      <c r="L1979" s="25" t="str">
        <f>IFERROR(MID($D1979,28,7)+0,"")</f>
        <v/>
      </c>
      <c r="M1979" s="25">
        <f>IF(IFERROR(MID($Q1979,1,7)+0,"")&lt;1130000,IF(INDEX(C:C,MATCH(LEFT(Q1979,7)+0,I:I,0))&lt;1130000,"",INDEX(C:C,MATCH(LEFT(Q1979,7)+0,I:I,0))),IFERROR(MID($Q1979,1,7)+0,""))</f>
        <v>1136950</v>
      </c>
      <c r="N1979" s="25" t="str">
        <f>IF(IFERROR(MID($Q1979,10,7)+0,"")&lt;1130000,"",IFERROR(MID($Q1979,10,7)+0,""))</f>
        <v/>
      </c>
      <c r="O1979" s="25" t="str">
        <f>IF(IFERROR(MID($Q1979,19,7)+0,"")&lt;1130000,"",IFERROR(MID($Q1979,19,7)+0,""))</f>
        <v/>
      </c>
      <c r="P1979" s="25">
        <f>IF(M1979="","",IF(N1979="",M1979,M1979&amp;", "&amp;N1979))</f>
        <v>1136950</v>
      </c>
      <c r="Q1979" s="95">
        <v>1136950</v>
      </c>
      <c r="R1979" s="95"/>
      <c r="S1979" s="35" t="s">
        <v>3870</v>
      </c>
      <c r="T1979" s="34" t="s">
        <v>36</v>
      </c>
      <c r="U1979" s="185">
        <v>30220</v>
      </c>
      <c r="V1979" s="188">
        <v>30220</v>
      </c>
      <c r="W1979" s="189">
        <v>30220</v>
      </c>
      <c r="X1979" s="31">
        <v>33242</v>
      </c>
      <c r="Y1979" s="90">
        <f>IFERROR(ROUND(X1979/W1979-1,2),"")</f>
        <v>0.1</v>
      </c>
      <c r="Z1979" s="31">
        <f>IF(OR(S1979="VLD MLC components",S1979="VLD MLC pipes",S1979="VLD PEX components",S1979="VLD PEX pipes",S1979="VLD PHC components",S1979="VLD PHC pipes",S1979="Controls VLD"),"По запросу",X1979)</f>
        <v>33242</v>
      </c>
      <c r="AA1979" s="63">
        <f>ROUND(X1979/1.2,3)</f>
        <v>27701.667000000001</v>
      </c>
      <c r="AB1979" s="23">
        <v>25183.332999999999</v>
      </c>
      <c r="AC1979" s="190">
        <f>IFERROR(ROUND(AA1979/AB1979-1,2),"")</f>
        <v>0.1</v>
      </c>
      <c r="AD1979" s="25">
        <v>5.7</v>
      </c>
      <c r="AE1979" s="25">
        <v>6.0899999999999999E-3</v>
      </c>
      <c r="AF1979" s="25">
        <v>24</v>
      </c>
      <c r="AG1979" s="25">
        <v>26</v>
      </c>
      <c r="AH1979" s="25">
        <v>28</v>
      </c>
      <c r="AI1979" s="25">
        <v>30</v>
      </c>
      <c r="AJ1979" s="25" t="s">
        <v>20</v>
      </c>
      <c r="AK1979" s="22" t="s">
        <v>20</v>
      </c>
      <c r="AL1979" s="25" t="s">
        <v>20</v>
      </c>
      <c r="AM1979" s="25">
        <v>1</v>
      </c>
      <c r="AN1979" s="25">
        <v>700</v>
      </c>
      <c r="AO1979" s="25">
        <v>145</v>
      </c>
      <c r="AP1979" s="25">
        <v>60</v>
      </c>
      <c r="AQ1979" s="25">
        <v>5.7</v>
      </c>
      <c r="AR1979" s="25">
        <v>6.0899999999999999E-3</v>
      </c>
      <c r="AS1979" s="157">
        <v>36</v>
      </c>
      <c r="AT1979" s="93">
        <v>44743</v>
      </c>
      <c r="AU1979" s="92" t="s">
        <v>2675</v>
      </c>
      <c r="AV1979" s="91" t="s">
        <v>152</v>
      </c>
      <c r="AW1979" s="92" t="s">
        <v>152</v>
      </c>
      <c r="AX1979" s="92" t="s">
        <v>152</v>
      </c>
      <c r="AY1979" s="91" t="s">
        <v>152</v>
      </c>
      <c r="AZ1979" s="23"/>
      <c r="BA1979" s="25" t="s">
        <v>4306</v>
      </c>
      <c r="BB1979" t="s">
        <v>25</v>
      </c>
      <c r="BC1979">
        <v>33242</v>
      </c>
      <c r="BD1979" t="str">
        <f>IF(Z1979=BC1979,"OK")</f>
        <v>OK</v>
      </c>
      <c r="BE1979">
        <v>6</v>
      </c>
      <c r="BF1979">
        <v>1.528E-2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 t="str">
        <f>IF(ABS(AN1979*AO1979*AP1979/1000000000/AR1979-1)&lt;0.1,"OK","NO")</f>
        <v>OK</v>
      </c>
      <c r="BN1979" s="183"/>
    </row>
    <row r="1980" spans="1:66" ht="38.25" x14ac:dyDescent="0.25">
      <c r="A1980" s="1"/>
      <c r="B1980" s="94">
        <v>1974</v>
      </c>
      <c r="C1980" s="43">
        <v>1135937</v>
      </c>
      <c r="D1980" s="37">
        <v>1088054</v>
      </c>
      <c r="E1980" s="26" t="s">
        <v>4305</v>
      </c>
      <c r="F1980" s="212" t="s">
        <v>652</v>
      </c>
      <c r="G1980" s="41" t="s">
        <v>29</v>
      </c>
      <c r="H1980" s="46" t="str">
        <f>IFERROR(IFERROR(IF(SEARCH("Usystems",$E1980)&gt;0,"Usystems"),IF(SEARCH("RIIFO",$E1980)&gt;0,"RIIFO","Uponor")),"Uponor")</f>
        <v>Usystems</v>
      </c>
      <c r="I1980" s="25">
        <f>IFERROR(MID($D1980,1,7)+0,"")</f>
        <v>1088054</v>
      </c>
      <c r="J1980" s="25" t="str">
        <f>IFERROR(MID($D1980,10,7)+0,"")</f>
        <v/>
      </c>
      <c r="K1980" s="25" t="str">
        <f>IFERROR(MID($D1980,19,7)+0,"")</f>
        <v/>
      </c>
      <c r="L1980" s="25" t="str">
        <f>IFERROR(MID($D1980,28,7)+0,"")</f>
        <v/>
      </c>
      <c r="M1980" s="25">
        <f>IF(IFERROR(MID($Q1980,1,7)+0,"")&lt;1130000,IF(INDEX(C:C,MATCH(LEFT(Q1980,7)+0,I:I,0))&lt;1130000,"",INDEX(C:C,MATCH(LEFT(Q1980,7)+0,I:I,0))),IFERROR(MID($Q1980,1,7)+0,""))</f>
        <v>1136951</v>
      </c>
      <c r="N1980" s="25" t="str">
        <f>IF(IFERROR(MID($Q1980,10,7)+0,"")&lt;1130000,"",IFERROR(MID($Q1980,10,7)+0,""))</f>
        <v/>
      </c>
      <c r="O1980" s="25" t="str">
        <f>IF(IFERROR(MID($Q1980,19,7)+0,"")&lt;1130000,"",IFERROR(MID($Q1980,19,7)+0,""))</f>
        <v/>
      </c>
      <c r="P1980" s="25">
        <f>IF(M1980="","",IF(N1980="",M1980,M1980&amp;", "&amp;N1980))</f>
        <v>1136951</v>
      </c>
      <c r="Q1980" s="95">
        <v>1136951</v>
      </c>
      <c r="R1980" s="95"/>
      <c r="S1980" s="35" t="s">
        <v>3870</v>
      </c>
      <c r="T1980" s="34" t="s">
        <v>36</v>
      </c>
      <c r="U1980" s="185">
        <v>32934</v>
      </c>
      <c r="V1980" s="188">
        <v>32934</v>
      </c>
      <c r="W1980" s="189">
        <v>32934</v>
      </c>
      <c r="X1980" s="31">
        <v>36227</v>
      </c>
      <c r="Y1980" s="90">
        <f>IFERROR(ROUND(X1980/W1980-1,2),"")</f>
        <v>0.1</v>
      </c>
      <c r="Z1980" s="31">
        <f>IF(OR(S1980="VLD MLC components",S1980="VLD MLC pipes",S1980="VLD PEX components",S1980="VLD PEX pipes",S1980="VLD PHC components",S1980="VLD PHC pipes",S1980="Controls VLD"),"По запросу",X1980)</f>
        <v>36227</v>
      </c>
      <c r="AA1980" s="63">
        <f>ROUND(X1980/1.2,3)</f>
        <v>30189.167000000001</v>
      </c>
      <c r="AB1980" s="23">
        <v>27445</v>
      </c>
      <c r="AC1980" s="190">
        <f>IFERROR(ROUND(AA1980/AB1980-1,2),"")</f>
        <v>0.1</v>
      </c>
      <c r="AD1980" s="25">
        <v>6.15</v>
      </c>
      <c r="AE1980" s="25">
        <v>6.0899999999999999E-3</v>
      </c>
      <c r="AF1980" s="25">
        <v>8</v>
      </c>
      <c r="AG1980" s="25">
        <v>8</v>
      </c>
      <c r="AH1980" s="25">
        <v>11</v>
      </c>
      <c r="AI1980" s="25">
        <v>11</v>
      </c>
      <c r="AJ1980" s="25" t="s">
        <v>20</v>
      </c>
      <c r="AK1980" s="22" t="s">
        <v>20</v>
      </c>
      <c r="AL1980" s="25" t="s">
        <v>20</v>
      </c>
      <c r="AM1980" s="25">
        <v>1</v>
      </c>
      <c r="AN1980" s="25">
        <v>700</v>
      </c>
      <c r="AO1980" s="25">
        <v>145</v>
      </c>
      <c r="AP1980" s="25">
        <v>60</v>
      </c>
      <c r="AQ1980" s="25">
        <v>6.15</v>
      </c>
      <c r="AR1980" s="25">
        <v>6.0899999999999999E-3</v>
      </c>
      <c r="AS1980" s="157">
        <v>16</v>
      </c>
      <c r="AT1980" s="93">
        <v>44743</v>
      </c>
      <c r="AU1980" s="92" t="s">
        <v>2675</v>
      </c>
      <c r="AV1980" s="91" t="s">
        <v>152</v>
      </c>
      <c r="AW1980" s="92" t="s">
        <v>152</v>
      </c>
      <c r="AX1980" s="92" t="s">
        <v>152</v>
      </c>
      <c r="AY1980" s="91" t="s">
        <v>152</v>
      </c>
      <c r="AZ1980" s="23"/>
      <c r="BA1980" s="25" t="s">
        <v>4304</v>
      </c>
      <c r="BB1980" t="s">
        <v>25</v>
      </c>
      <c r="BC1980">
        <v>36227</v>
      </c>
      <c r="BD1980" t="str">
        <f>IF(Z1980=BC1980,"OK")</f>
        <v>OK</v>
      </c>
      <c r="BE1980">
        <v>6.4</v>
      </c>
      <c r="BF1980">
        <v>1.528E-2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 t="str">
        <f>IF(ABS(AN1980*AO1980*AP1980/1000000000/AR1980-1)&lt;0.1,"OK","NO")</f>
        <v>OK</v>
      </c>
      <c r="BN1980" s="183"/>
    </row>
    <row r="1981" spans="1:66" ht="25.5" x14ac:dyDescent="0.25">
      <c r="A1981" s="1"/>
      <c r="B1981" s="94">
        <v>1975</v>
      </c>
      <c r="C1981" s="43">
        <v>1135938</v>
      </c>
      <c r="D1981" s="37">
        <v>1088055</v>
      </c>
      <c r="E1981" s="26" t="s">
        <v>4303</v>
      </c>
      <c r="F1981" s="212" t="s">
        <v>652</v>
      </c>
      <c r="G1981" s="41" t="s">
        <v>27</v>
      </c>
      <c r="H1981" s="46" t="str">
        <f>IFERROR(IFERROR(IF(SEARCH("Usystems",$E1981)&gt;0,"Usystems"),IF(SEARCH("RIIFO",$E1981)&gt;0,"RIIFO","Uponor")),"Uponor")</f>
        <v>Usystems</v>
      </c>
      <c r="I1981" s="25">
        <f>IFERROR(MID($D1981,1,7)+0,"")</f>
        <v>1088055</v>
      </c>
      <c r="J1981" s="25" t="str">
        <f>IFERROR(MID($D1981,10,7)+0,"")</f>
        <v/>
      </c>
      <c r="K1981" s="25" t="str">
        <f>IFERROR(MID($D1981,19,7)+0,"")</f>
        <v/>
      </c>
      <c r="L1981" s="25" t="str">
        <f>IFERROR(MID($D1981,28,7)+0,"")</f>
        <v/>
      </c>
      <c r="M1981" s="25">
        <f>IF(IFERROR(MID($Q1981,1,7)+0,"")&lt;1130000,IF(INDEX(C:C,MATCH(LEFT(Q1981,7)+0,I:I,0))&lt;1130000,"",INDEX(C:C,MATCH(LEFT(Q1981,7)+0,I:I,0))),IFERROR(MID($Q1981,1,7)+0,""))</f>
        <v>1136952</v>
      </c>
      <c r="N1981" s="25" t="str">
        <f>IF(IFERROR(MID($Q1981,10,7)+0,"")&lt;1130000,"",IFERROR(MID($Q1981,10,7)+0,""))</f>
        <v/>
      </c>
      <c r="O1981" s="25" t="str">
        <f>IF(IFERROR(MID($Q1981,19,7)+0,"")&lt;1130000,"",IFERROR(MID($Q1981,19,7)+0,""))</f>
        <v/>
      </c>
      <c r="P1981" s="25">
        <f>IF(M1981="","",IF(N1981="",M1981,M1981&amp;", "&amp;N1981))</f>
        <v>1136952</v>
      </c>
      <c r="Q1981" s="95">
        <v>1136952</v>
      </c>
      <c r="R1981" s="95"/>
      <c r="S1981" s="35" t="s">
        <v>3870</v>
      </c>
      <c r="T1981" s="34" t="s">
        <v>36</v>
      </c>
      <c r="U1981" s="185">
        <v>35545</v>
      </c>
      <c r="V1981" s="188">
        <v>35545</v>
      </c>
      <c r="W1981" s="189">
        <v>35545</v>
      </c>
      <c r="X1981" s="31">
        <v>39100</v>
      </c>
      <c r="Y1981" s="90">
        <f>IFERROR(ROUND(X1981/W1981-1,2),"")</f>
        <v>0.1</v>
      </c>
      <c r="Z1981" s="31">
        <f>IF(OR(S1981="VLD MLC components",S1981="VLD MLC pipes",S1981="VLD PEX components",S1981="VLD PEX pipes",S1981="VLD PHC components",S1981="VLD PHC pipes",S1981="Controls VLD"),"По запросу",X1981)</f>
        <v>39100</v>
      </c>
      <c r="AA1981" s="63">
        <f>ROUND(X1981/1.2,3)</f>
        <v>32583.332999999999</v>
      </c>
      <c r="AB1981" s="23">
        <v>29620.832999999999</v>
      </c>
      <c r="AC1981" s="190">
        <f>IFERROR(ROUND(AA1981/AB1981-1,2),"")</f>
        <v>0.1</v>
      </c>
      <c r="AD1981" s="25">
        <v>6.5</v>
      </c>
      <c r="AE1981" s="25">
        <v>6.0899999999999999E-3</v>
      </c>
      <c r="AF1981" s="25">
        <v>0</v>
      </c>
      <c r="AG1981" s="25" t="s">
        <v>22</v>
      </c>
      <c r="AH1981" s="25">
        <v>2</v>
      </c>
      <c r="AI1981" s="25">
        <v>2</v>
      </c>
      <c r="AJ1981" s="25" t="s">
        <v>20</v>
      </c>
      <c r="AK1981" s="42" t="s">
        <v>19</v>
      </c>
      <c r="AL1981" s="25" t="s">
        <v>20</v>
      </c>
      <c r="AM1981" s="25">
        <v>1</v>
      </c>
      <c r="AN1981" s="25">
        <v>700</v>
      </c>
      <c r="AO1981" s="25">
        <v>145</v>
      </c>
      <c r="AP1981" s="25">
        <v>60</v>
      </c>
      <c r="AQ1981" s="25">
        <v>6.5</v>
      </c>
      <c r="AR1981" s="25">
        <v>6.0899999999999999E-3</v>
      </c>
      <c r="AS1981" s="157">
        <v>11</v>
      </c>
      <c r="AT1981" s="93">
        <v>44743</v>
      </c>
      <c r="AU1981" s="92" t="s">
        <v>2675</v>
      </c>
      <c r="AV1981" s="91" t="s">
        <v>152</v>
      </c>
      <c r="AW1981" s="92" t="s">
        <v>152</v>
      </c>
      <c r="AX1981" s="92" t="s">
        <v>152</v>
      </c>
      <c r="AY1981" s="91" t="s">
        <v>152</v>
      </c>
      <c r="AZ1981" s="23"/>
      <c r="BA1981" s="25" t="s">
        <v>4302</v>
      </c>
      <c r="BB1981" t="s">
        <v>25</v>
      </c>
      <c r="BC1981" t="e">
        <v>#N/A</v>
      </c>
      <c r="BD1981" t="e">
        <f>IF(Z1981=BC1981,"OK")</f>
        <v>#N/A</v>
      </c>
      <c r="BE1981">
        <v>6.9</v>
      </c>
      <c r="BF1981">
        <v>1.528E-2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 t="str">
        <f>IF(ABS(AN1981*AO1981*AP1981/1000000000/AR1981-1)&lt;0.1,"OK","NO")</f>
        <v>OK</v>
      </c>
      <c r="BN1981" s="183"/>
    </row>
    <row r="1982" spans="1:66" ht="38.25" x14ac:dyDescent="0.25">
      <c r="A1982" s="1"/>
      <c r="B1982" s="94">
        <v>1976</v>
      </c>
      <c r="C1982" s="43">
        <v>1135939</v>
      </c>
      <c r="D1982" s="37">
        <v>1086538</v>
      </c>
      <c r="E1982" s="26" t="s">
        <v>4301</v>
      </c>
      <c r="F1982" s="212" t="s">
        <v>652</v>
      </c>
      <c r="G1982" s="41" t="s">
        <v>29</v>
      </c>
      <c r="H1982" s="46" t="str">
        <f>IFERROR(IFERROR(IF(SEARCH("Usystems",$E1982)&gt;0,"Usystems"),IF(SEARCH("RIIFO",$E1982)&gt;0,"RIIFO","Uponor")),"Uponor")</f>
        <v>Usystems</v>
      </c>
      <c r="I1982" s="25">
        <f>IFERROR(MID($D1982,1,7)+0,"")</f>
        <v>1086538</v>
      </c>
      <c r="J1982" s="25" t="str">
        <f>IFERROR(MID($D1982,10,7)+0,"")</f>
        <v/>
      </c>
      <c r="K1982" s="25" t="str">
        <f>IFERROR(MID($D1982,19,7)+0,"")</f>
        <v/>
      </c>
      <c r="L1982" s="25" t="str">
        <f>IFERROR(MID($D1982,28,7)+0,"")</f>
        <v/>
      </c>
      <c r="M1982" s="25">
        <f>IF(IFERROR(MID($Q1982,1,7)+0,"")&lt;1130000,IF(INDEX(C:C,MATCH(LEFT(Q1982,7)+0,I:I,0))&lt;1130000,"",INDEX(C:C,MATCH(LEFT(Q1982,7)+0,I:I,0))),IFERROR(MID($Q1982,1,7)+0,""))</f>
        <v>1136962</v>
      </c>
      <c r="N1982" s="25" t="str">
        <f>IF(IFERROR(MID($Q1982,10,7)+0,"")&lt;1130000,"",IFERROR(MID($Q1982,10,7)+0,""))</f>
        <v/>
      </c>
      <c r="O1982" s="25" t="str">
        <f>IF(IFERROR(MID($Q1982,19,7)+0,"")&lt;1130000,"",IFERROR(MID($Q1982,19,7)+0,""))</f>
        <v/>
      </c>
      <c r="P1982" s="25">
        <f>IF(M1982="","",IF(N1982="",M1982,M1982&amp;", "&amp;N1982))</f>
        <v>1136962</v>
      </c>
      <c r="Q1982" s="95">
        <v>1136962</v>
      </c>
      <c r="R1982" s="95"/>
      <c r="S1982" s="35" t="s">
        <v>3870</v>
      </c>
      <c r="T1982" s="34" t="s">
        <v>36</v>
      </c>
      <c r="U1982" s="185">
        <v>10625</v>
      </c>
      <c r="V1982" s="188">
        <v>10625</v>
      </c>
      <c r="W1982" s="189">
        <v>10625</v>
      </c>
      <c r="X1982" s="31">
        <v>11688</v>
      </c>
      <c r="Y1982" s="90">
        <f>IFERROR(ROUND(X1982/W1982-1,2),"")</f>
        <v>0.1</v>
      </c>
      <c r="Z1982" s="31">
        <f>IF(OR(S1982="VLD MLC components",S1982="VLD MLC pipes",S1982="VLD PEX components",S1982="VLD PEX pipes",S1982="VLD PHC components",S1982="VLD PHC pipes",S1982="Controls VLD"),"По запросу",X1982)</f>
        <v>11688</v>
      </c>
      <c r="AA1982" s="63">
        <f>ROUND(X1982/1.2,3)</f>
        <v>9740</v>
      </c>
      <c r="AB1982" s="23">
        <v>8854.1669999999995</v>
      </c>
      <c r="AC1982" s="190">
        <f>IFERROR(ROUND(AA1982/AB1982-1,2),"")</f>
        <v>0.1</v>
      </c>
      <c r="AD1982" s="25">
        <v>2.6</v>
      </c>
      <c r="AE1982" s="25">
        <v>3.5100000000000001E-3</v>
      </c>
      <c r="AF1982" s="25">
        <v>44</v>
      </c>
      <c r="AG1982" s="25">
        <v>48</v>
      </c>
      <c r="AH1982" s="25">
        <v>51</v>
      </c>
      <c r="AI1982" s="25">
        <v>51</v>
      </c>
      <c r="AJ1982" s="25" t="s">
        <v>20</v>
      </c>
      <c r="AK1982" s="22" t="s">
        <v>20</v>
      </c>
      <c r="AL1982" s="25" t="s">
        <v>20</v>
      </c>
      <c r="AM1982" s="25">
        <v>1</v>
      </c>
      <c r="AN1982" s="25">
        <v>390</v>
      </c>
      <c r="AO1982" s="25">
        <v>150</v>
      </c>
      <c r="AP1982" s="25">
        <v>60</v>
      </c>
      <c r="AQ1982" s="25">
        <v>2.6</v>
      </c>
      <c r="AR1982" s="25">
        <v>3.5100000000000001E-3</v>
      </c>
      <c r="AS1982" s="157">
        <v>56</v>
      </c>
      <c r="AT1982" s="93">
        <v>44743</v>
      </c>
      <c r="AU1982" s="92" t="s">
        <v>2675</v>
      </c>
      <c r="AV1982" s="91" t="s">
        <v>152</v>
      </c>
      <c r="AW1982" s="92" t="s">
        <v>152</v>
      </c>
      <c r="AX1982" s="92" t="s">
        <v>152</v>
      </c>
      <c r="AY1982" s="91" t="s">
        <v>152</v>
      </c>
      <c r="AZ1982" s="23"/>
      <c r="BA1982" s="25" t="s">
        <v>4300</v>
      </c>
      <c r="BB1982" t="s">
        <v>25</v>
      </c>
      <c r="BC1982">
        <v>11688</v>
      </c>
      <c r="BD1982" t="str">
        <f>IF(Z1982=BC1982,"OK")</f>
        <v>OK</v>
      </c>
      <c r="BE1982">
        <v>1.7</v>
      </c>
      <c r="BF1982">
        <v>5.62E-3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 t="str">
        <f>IF(ABS(AN1982*AO1982*AP1982/1000000000/AR1982-1)&lt;0.1,"OK","NO")</f>
        <v>OK</v>
      </c>
      <c r="BN1982" s="183"/>
    </row>
    <row r="1983" spans="1:66" ht="38.25" x14ac:dyDescent="0.25">
      <c r="A1983" s="1"/>
      <c r="B1983" s="94">
        <v>1977</v>
      </c>
      <c r="C1983" s="43">
        <v>1135940</v>
      </c>
      <c r="D1983" s="37">
        <v>1086539</v>
      </c>
      <c r="E1983" s="26" t="s">
        <v>4299</v>
      </c>
      <c r="F1983" s="212" t="s">
        <v>652</v>
      </c>
      <c r="G1983" s="41" t="s">
        <v>29</v>
      </c>
      <c r="H1983" s="46" t="str">
        <f>IFERROR(IFERROR(IF(SEARCH("Usystems",$E1983)&gt;0,"Usystems"),IF(SEARCH("RIIFO",$E1983)&gt;0,"RIIFO","Uponor")),"Uponor")</f>
        <v>Usystems</v>
      </c>
      <c r="I1983" s="25">
        <f>IFERROR(MID($D1983,1,7)+0,"")</f>
        <v>1086539</v>
      </c>
      <c r="J1983" s="25" t="str">
        <f>IFERROR(MID($D1983,10,7)+0,"")</f>
        <v/>
      </c>
      <c r="K1983" s="25" t="str">
        <f>IFERROR(MID($D1983,19,7)+0,"")</f>
        <v/>
      </c>
      <c r="L1983" s="25" t="str">
        <f>IFERROR(MID($D1983,28,7)+0,"")</f>
        <v/>
      </c>
      <c r="M1983" s="25">
        <f>IF(IFERROR(MID($Q1983,1,7)+0,"")&lt;1130000,IF(INDEX(C:C,MATCH(LEFT(Q1983,7)+0,I:I,0))&lt;1130000,"",INDEX(C:C,MATCH(LEFT(Q1983,7)+0,I:I,0))),IFERROR(MID($Q1983,1,7)+0,""))</f>
        <v>1136963</v>
      </c>
      <c r="N1983" s="25" t="str">
        <f>IF(IFERROR(MID($Q1983,10,7)+0,"")&lt;1130000,"",IFERROR(MID($Q1983,10,7)+0,""))</f>
        <v/>
      </c>
      <c r="O1983" s="25" t="str">
        <f>IF(IFERROR(MID($Q1983,19,7)+0,"")&lt;1130000,"",IFERROR(MID($Q1983,19,7)+0,""))</f>
        <v/>
      </c>
      <c r="P1983" s="25">
        <f>IF(M1983="","",IF(N1983="",M1983,M1983&amp;", "&amp;N1983))</f>
        <v>1136963</v>
      </c>
      <c r="Q1983" s="95">
        <v>1136963</v>
      </c>
      <c r="R1983" s="95"/>
      <c r="S1983" s="35" t="s">
        <v>3870</v>
      </c>
      <c r="T1983" s="34" t="s">
        <v>36</v>
      </c>
      <c r="U1983" s="185">
        <v>13739</v>
      </c>
      <c r="V1983" s="188">
        <v>13739</v>
      </c>
      <c r="W1983" s="189">
        <v>13739</v>
      </c>
      <c r="X1983" s="31">
        <v>15113</v>
      </c>
      <c r="Y1983" s="90">
        <f>IFERROR(ROUND(X1983/W1983-1,2),"")</f>
        <v>0.1</v>
      </c>
      <c r="Z1983" s="31">
        <f>IF(OR(S1983="VLD MLC components",S1983="VLD MLC pipes",S1983="VLD PEX components",S1983="VLD PEX pipes",S1983="VLD PHC components",S1983="VLD PHC pipes",S1983="Controls VLD"),"По запросу",X1983)</f>
        <v>15113</v>
      </c>
      <c r="AA1983" s="63">
        <f>ROUND(X1983/1.2,3)</f>
        <v>12594.166999999999</v>
      </c>
      <c r="AB1983" s="23">
        <v>11449.166999999999</v>
      </c>
      <c r="AC1983" s="190">
        <f>IFERROR(ROUND(AA1983/AB1983-1,2),"")</f>
        <v>0.1</v>
      </c>
      <c r="AD1983" s="25">
        <v>2.6</v>
      </c>
      <c r="AE1983" s="25">
        <v>9.3600000000000003E-3</v>
      </c>
      <c r="AF1983" s="25">
        <v>7</v>
      </c>
      <c r="AG1983" s="25">
        <v>7</v>
      </c>
      <c r="AH1983" s="25">
        <v>20</v>
      </c>
      <c r="AI1983" s="25">
        <v>25</v>
      </c>
      <c r="AJ1983" s="25" t="s">
        <v>20</v>
      </c>
      <c r="AK1983" s="22" t="s">
        <v>20</v>
      </c>
      <c r="AL1983" s="25" t="s">
        <v>20</v>
      </c>
      <c r="AM1983" s="25">
        <v>1</v>
      </c>
      <c r="AN1983" s="25">
        <v>390</v>
      </c>
      <c r="AO1983" s="25">
        <v>150</v>
      </c>
      <c r="AP1983" s="25">
        <v>160</v>
      </c>
      <c r="AQ1983" s="25">
        <v>2.6</v>
      </c>
      <c r="AR1983" s="25">
        <v>9.3600000000000003E-3</v>
      </c>
      <c r="AS1983" s="157">
        <v>58</v>
      </c>
      <c r="AT1983" s="93">
        <v>44743</v>
      </c>
      <c r="AU1983" s="92" t="s">
        <v>2675</v>
      </c>
      <c r="AV1983" s="91" t="s">
        <v>152</v>
      </c>
      <c r="AW1983" s="92" t="s">
        <v>152</v>
      </c>
      <c r="AX1983" s="92" t="s">
        <v>152</v>
      </c>
      <c r="AY1983" s="91" t="s">
        <v>152</v>
      </c>
      <c r="AZ1983" s="23"/>
      <c r="BA1983" s="25" t="s">
        <v>4298</v>
      </c>
      <c r="BB1983" t="s">
        <v>25</v>
      </c>
      <c r="BC1983">
        <v>15113</v>
      </c>
      <c r="BD1983" t="str">
        <f>IF(Z1983=BC1983,"OK")</f>
        <v>OK</v>
      </c>
      <c r="BE1983">
        <v>2.7</v>
      </c>
      <c r="BF1983">
        <v>6.96E-3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 t="str">
        <f>IF(ABS(AN1983*AO1983*AP1983/1000000000/AR1983-1)&lt;0.1,"OK","NO")</f>
        <v>OK</v>
      </c>
      <c r="BN1983" s="183"/>
    </row>
    <row r="1984" spans="1:66" ht="38.25" x14ac:dyDescent="0.25">
      <c r="A1984" s="1"/>
      <c r="B1984" s="94">
        <v>1978</v>
      </c>
      <c r="C1984" s="43">
        <v>1135941</v>
      </c>
      <c r="D1984" s="37">
        <v>1086540</v>
      </c>
      <c r="E1984" s="26" t="s">
        <v>4297</v>
      </c>
      <c r="F1984" s="212" t="s">
        <v>655</v>
      </c>
      <c r="G1984" s="41" t="s">
        <v>29</v>
      </c>
      <c r="H1984" s="46" t="str">
        <f>IFERROR(IFERROR(IF(SEARCH("Usystems",$E1984)&gt;0,"Usystems"),IF(SEARCH("RIIFO",$E1984)&gt;0,"RIIFO","Uponor")),"Uponor")</f>
        <v>Usystems</v>
      </c>
      <c r="I1984" s="25">
        <f>IFERROR(MID($D1984,1,7)+0,"")</f>
        <v>1086540</v>
      </c>
      <c r="J1984" s="25" t="str">
        <f>IFERROR(MID($D1984,10,7)+0,"")</f>
        <v/>
      </c>
      <c r="K1984" s="25" t="str">
        <f>IFERROR(MID($D1984,19,7)+0,"")</f>
        <v/>
      </c>
      <c r="L1984" s="25" t="str">
        <f>IFERROR(MID($D1984,28,7)+0,"")</f>
        <v/>
      </c>
      <c r="M1984" s="25">
        <f>IF(IFERROR(MID($Q1984,1,7)+0,"")&lt;1130000,IF(INDEX(C:C,MATCH(LEFT(Q1984,7)+0,I:I,0))&lt;1130000,"",INDEX(C:C,MATCH(LEFT(Q1984,7)+0,I:I,0))),IFERROR(MID($Q1984,1,7)+0,""))</f>
        <v>1136964</v>
      </c>
      <c r="N1984" s="25" t="str">
        <f>IF(IFERROR(MID($Q1984,10,7)+0,"")&lt;1130000,"",IFERROR(MID($Q1984,10,7)+0,""))</f>
        <v/>
      </c>
      <c r="O1984" s="25" t="str">
        <f>IF(IFERROR(MID($Q1984,19,7)+0,"")&lt;1130000,"",IFERROR(MID($Q1984,19,7)+0,""))</f>
        <v/>
      </c>
      <c r="P1984" s="25">
        <f>IF(M1984="","",IF(N1984="",M1984,M1984&amp;", "&amp;N1984))</f>
        <v>1136964</v>
      </c>
      <c r="Q1984" s="95">
        <v>1136964</v>
      </c>
      <c r="R1984" s="95"/>
      <c r="S1984" s="35" t="s">
        <v>3870</v>
      </c>
      <c r="T1984" s="34" t="s">
        <v>36</v>
      </c>
      <c r="U1984" s="185">
        <v>16955</v>
      </c>
      <c r="V1984" s="188">
        <v>16955</v>
      </c>
      <c r="W1984" s="189">
        <v>16955</v>
      </c>
      <c r="X1984" s="31">
        <v>18651</v>
      </c>
      <c r="Y1984" s="90">
        <f>IFERROR(ROUND(X1984/W1984-1,2),"")</f>
        <v>0.1</v>
      </c>
      <c r="Z1984" s="31">
        <f>IF(OR(S1984="VLD MLC components",S1984="VLD MLC pipes",S1984="VLD PEX components",S1984="VLD PEX pipes",S1984="VLD PHC components",S1984="VLD PHC pipes",S1984="Controls VLD"),"По запросу",X1984)</f>
        <v>18651</v>
      </c>
      <c r="AA1984" s="63">
        <f>ROUND(X1984/1.2,3)</f>
        <v>15542.5</v>
      </c>
      <c r="AB1984" s="23">
        <v>14129.166999999999</v>
      </c>
      <c r="AC1984" s="190">
        <f>IFERROR(ROUND(AA1984/AB1984-1,2),"")</f>
        <v>0.1</v>
      </c>
      <c r="AD1984" s="25">
        <v>2.95</v>
      </c>
      <c r="AE1984" s="25">
        <v>9.9839999999999998E-3</v>
      </c>
      <c r="AF1984" s="25">
        <v>8</v>
      </c>
      <c r="AG1984" s="25">
        <v>10</v>
      </c>
      <c r="AH1984" s="25">
        <v>26</v>
      </c>
      <c r="AI1984" s="25">
        <v>37</v>
      </c>
      <c r="AJ1984" s="25" t="s">
        <v>20</v>
      </c>
      <c r="AK1984" s="22" t="s">
        <v>20</v>
      </c>
      <c r="AL1984" s="25" t="s">
        <v>20</v>
      </c>
      <c r="AM1984" s="25">
        <v>1</v>
      </c>
      <c r="AN1984" s="25">
        <v>390</v>
      </c>
      <c r="AO1984" s="25">
        <v>160</v>
      </c>
      <c r="AP1984" s="25">
        <v>160</v>
      </c>
      <c r="AQ1984" s="25">
        <v>2.95</v>
      </c>
      <c r="AR1984" s="25">
        <v>9.9839999999999998E-3</v>
      </c>
      <c r="AS1984" s="157">
        <v>44</v>
      </c>
      <c r="AT1984" s="93">
        <v>44743</v>
      </c>
      <c r="AU1984" s="92" t="s">
        <v>2675</v>
      </c>
      <c r="AV1984" s="91" t="s">
        <v>152</v>
      </c>
      <c r="AW1984" s="92" t="s">
        <v>152</v>
      </c>
      <c r="AX1984" s="92" t="s">
        <v>152</v>
      </c>
      <c r="AY1984" s="91" t="s">
        <v>152</v>
      </c>
      <c r="AZ1984" s="23"/>
      <c r="BA1984" s="25" t="s">
        <v>4296</v>
      </c>
      <c r="BB1984" t="s">
        <v>25</v>
      </c>
      <c r="BC1984">
        <v>18651</v>
      </c>
      <c r="BD1984" t="str">
        <f>IF(Z1984=BC1984,"OK")</f>
        <v>OK</v>
      </c>
      <c r="BE1984">
        <v>3.1</v>
      </c>
      <c r="BF1984">
        <v>7.2899999999999996E-3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 t="str">
        <f>IF(ABS(AN1984*AO1984*AP1984/1000000000/AR1984-1)&lt;0.1,"OK","NO")</f>
        <v>OK</v>
      </c>
      <c r="BN1984" s="183"/>
    </row>
    <row r="1985" spans="1:66" ht="38.25" x14ac:dyDescent="0.25">
      <c r="A1985" s="1"/>
      <c r="B1985" s="94">
        <v>1979</v>
      </c>
      <c r="C1985" s="43">
        <v>1135942</v>
      </c>
      <c r="D1985" s="37">
        <v>1086541</v>
      </c>
      <c r="E1985" s="26" t="s">
        <v>4295</v>
      </c>
      <c r="F1985" s="212" t="s">
        <v>655</v>
      </c>
      <c r="G1985" s="127" t="s">
        <v>29</v>
      </c>
      <c r="H1985" s="46" t="str">
        <f>IFERROR(IFERROR(IF(SEARCH("Usystems",$E1985)&gt;0,"Usystems"),IF(SEARCH("RIIFO",$E1985)&gt;0,"RIIFO","Uponor")),"Uponor")</f>
        <v>Usystems</v>
      </c>
      <c r="I1985" s="25">
        <f>IFERROR(MID($D1985,1,7)+0,"")</f>
        <v>1086541</v>
      </c>
      <c r="J1985" s="25" t="str">
        <f>IFERROR(MID($D1985,10,7)+0,"")</f>
        <v/>
      </c>
      <c r="K1985" s="25" t="str">
        <f>IFERROR(MID($D1985,19,7)+0,"")</f>
        <v/>
      </c>
      <c r="L1985" s="25" t="str">
        <f>IFERROR(MID($D1985,28,7)+0,"")</f>
        <v/>
      </c>
      <c r="M1985" s="25">
        <f>IF(IFERROR(MID($Q1985,1,7)+0,"")&lt;1130000,IF(INDEX(C:C,MATCH(LEFT(Q1985,7)+0,I:I,0))&lt;1130000,"",INDEX(C:C,MATCH(LEFT(Q1985,7)+0,I:I,0))),IFERROR(MID($Q1985,1,7)+0,""))</f>
        <v>1136965</v>
      </c>
      <c r="N1985" s="25" t="str">
        <f>IF(IFERROR(MID($Q1985,10,7)+0,"")&lt;1130000,"",IFERROR(MID($Q1985,10,7)+0,""))</f>
        <v/>
      </c>
      <c r="O1985" s="25" t="str">
        <f>IF(IFERROR(MID($Q1985,19,7)+0,"")&lt;1130000,"",IFERROR(MID($Q1985,19,7)+0,""))</f>
        <v/>
      </c>
      <c r="P1985" s="25">
        <f>IF(M1985="","",IF(N1985="",M1985,M1985&amp;", "&amp;N1985))</f>
        <v>1136965</v>
      </c>
      <c r="Q1985" s="95">
        <v>1136965</v>
      </c>
      <c r="R1985" s="95"/>
      <c r="S1985" s="35" t="s">
        <v>3870</v>
      </c>
      <c r="T1985" s="34" t="s">
        <v>36</v>
      </c>
      <c r="U1985" s="185">
        <v>20070</v>
      </c>
      <c r="V1985" s="188">
        <v>20070</v>
      </c>
      <c r="W1985" s="189">
        <v>20070</v>
      </c>
      <c r="X1985" s="31">
        <v>22077</v>
      </c>
      <c r="Y1985" s="90">
        <f>IFERROR(ROUND(X1985/W1985-1,2),"")</f>
        <v>0.1</v>
      </c>
      <c r="Z1985" s="31">
        <f>IF(OR(S1985="VLD MLC components",S1985="VLD MLC pipes",S1985="VLD PEX components",S1985="VLD PEX pipes",S1985="VLD PHC components",S1985="VLD PHC pipes",S1985="Controls VLD"),"По запросу",X1985)</f>
        <v>22077</v>
      </c>
      <c r="AA1985" s="63">
        <f>ROUND(X1985/1.2,3)</f>
        <v>18397.5</v>
      </c>
      <c r="AB1985" s="23">
        <v>16725</v>
      </c>
      <c r="AC1985" s="190">
        <f>IFERROR(ROUND(AA1985/AB1985-1,2),"")</f>
        <v>0.1</v>
      </c>
      <c r="AD1985" s="25">
        <v>3.3</v>
      </c>
      <c r="AE1985" s="25">
        <v>9.1640000000000003E-3</v>
      </c>
      <c r="AF1985" s="25">
        <v>25</v>
      </c>
      <c r="AG1985" s="25">
        <v>31</v>
      </c>
      <c r="AH1985" s="25">
        <v>34</v>
      </c>
      <c r="AI1985" s="25">
        <v>39</v>
      </c>
      <c r="AJ1985" s="25" t="s">
        <v>20</v>
      </c>
      <c r="AK1985" s="22" t="s">
        <v>20</v>
      </c>
      <c r="AL1985" s="25" t="s">
        <v>20</v>
      </c>
      <c r="AM1985" s="25">
        <v>1</v>
      </c>
      <c r="AN1985" s="25">
        <v>395</v>
      </c>
      <c r="AO1985" s="25">
        <v>160</v>
      </c>
      <c r="AP1985" s="25">
        <v>145</v>
      </c>
      <c r="AQ1985" s="25">
        <v>3.3</v>
      </c>
      <c r="AR1985" s="25">
        <v>9.1640000000000003E-3</v>
      </c>
      <c r="AS1985" s="157">
        <v>47</v>
      </c>
      <c r="AT1985" s="93">
        <v>44743</v>
      </c>
      <c r="AU1985" s="92" t="s">
        <v>2675</v>
      </c>
      <c r="AV1985" s="91" t="s">
        <v>152</v>
      </c>
      <c r="AW1985" s="92" t="s">
        <v>152</v>
      </c>
      <c r="AX1985" s="92" t="s">
        <v>152</v>
      </c>
      <c r="AY1985" s="91" t="s">
        <v>152</v>
      </c>
      <c r="AZ1985" s="23"/>
      <c r="BA1985" s="25" t="s">
        <v>4294</v>
      </c>
      <c r="BB1985" t="s">
        <v>25</v>
      </c>
      <c r="BC1985">
        <v>22077</v>
      </c>
      <c r="BD1985" t="str">
        <f>IF(Z1985=BC1985,"OK")</f>
        <v>OK</v>
      </c>
      <c r="BE1985">
        <v>3.7</v>
      </c>
      <c r="BF1985">
        <v>7.2899999999999996E-3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 t="str">
        <f>IF(ABS(AN1985*AO1985*AP1985/1000000000/AR1985-1)&lt;0.1,"OK","NO")</f>
        <v>OK</v>
      </c>
      <c r="BN1985" s="183"/>
    </row>
    <row r="1986" spans="1:66" ht="25.5" x14ac:dyDescent="0.25">
      <c r="A1986" s="1"/>
      <c r="B1986" s="94">
        <v>1980</v>
      </c>
      <c r="C1986" s="43">
        <v>1135943</v>
      </c>
      <c r="D1986" s="37">
        <v>1086542</v>
      </c>
      <c r="E1986" s="26" t="s">
        <v>4293</v>
      </c>
      <c r="F1986" s="212" t="s">
        <v>655</v>
      </c>
      <c r="G1986" s="41" t="s">
        <v>27</v>
      </c>
      <c r="H1986" s="46" t="str">
        <f>IFERROR(IFERROR(IF(SEARCH("Usystems",$E1986)&gt;0,"Usystems"),IF(SEARCH("RIIFO",$E1986)&gt;0,"RIIFO","Uponor")),"Uponor")</f>
        <v>Usystems</v>
      </c>
      <c r="I1986" s="25">
        <f>IFERROR(MID($D1986,1,7)+0,"")</f>
        <v>1086542</v>
      </c>
      <c r="J1986" s="25" t="str">
        <f>IFERROR(MID($D1986,10,7)+0,"")</f>
        <v/>
      </c>
      <c r="K1986" s="25" t="str">
        <f>IFERROR(MID($D1986,19,7)+0,"")</f>
        <v/>
      </c>
      <c r="L1986" s="25" t="str">
        <f>IFERROR(MID($D1986,28,7)+0,"")</f>
        <v/>
      </c>
      <c r="M1986" s="25">
        <f>IF(IFERROR(MID($Q1986,1,7)+0,"")&lt;1130000,IF(INDEX(C:C,MATCH(LEFT(Q1986,7)+0,I:I,0))&lt;1130000,"",INDEX(C:C,MATCH(LEFT(Q1986,7)+0,I:I,0))),IFERROR(MID($Q1986,1,7)+0,""))</f>
        <v>1136966</v>
      </c>
      <c r="N1986" s="25" t="str">
        <f>IF(IFERROR(MID($Q1986,10,7)+0,"")&lt;1130000,"",IFERROR(MID($Q1986,10,7)+0,""))</f>
        <v/>
      </c>
      <c r="O1986" s="25" t="str">
        <f>IF(IFERROR(MID($Q1986,19,7)+0,"")&lt;1130000,"",IFERROR(MID($Q1986,19,7)+0,""))</f>
        <v/>
      </c>
      <c r="P1986" s="25">
        <f>IF(M1986="","",IF(N1986="",M1986,M1986&amp;", "&amp;N1986))</f>
        <v>1136966</v>
      </c>
      <c r="Q1986" s="95">
        <v>1136966</v>
      </c>
      <c r="R1986" s="95"/>
      <c r="S1986" s="35" t="s">
        <v>3870</v>
      </c>
      <c r="T1986" s="34" t="s">
        <v>36</v>
      </c>
      <c r="U1986" s="185">
        <v>23186</v>
      </c>
      <c r="V1986" s="188">
        <v>23186</v>
      </c>
      <c r="W1986" s="189">
        <v>23186</v>
      </c>
      <c r="X1986" s="31">
        <v>25505</v>
      </c>
      <c r="Y1986" s="90">
        <f>IFERROR(ROUND(X1986/W1986-1,2),"")</f>
        <v>0.1</v>
      </c>
      <c r="Z1986" s="31">
        <f>IF(OR(S1986="VLD MLC components",S1986="VLD MLC pipes",S1986="VLD PEX components",S1986="VLD PEX pipes",S1986="VLD PHC components",S1986="VLD PHC pipes",S1986="Controls VLD"),"По запросу",X1986)</f>
        <v>25505</v>
      </c>
      <c r="AA1986" s="63">
        <f>ROUND(X1986/1.2,3)</f>
        <v>21254.167000000001</v>
      </c>
      <c r="AB1986" s="23">
        <v>19321.667000000001</v>
      </c>
      <c r="AC1986" s="190">
        <f>IFERROR(ROUND(AA1986/AB1986-1,2),"")</f>
        <v>0.1</v>
      </c>
      <c r="AD1986" s="25">
        <v>4.0999999999999996</v>
      </c>
      <c r="AE1986" s="25">
        <v>1.098E-2</v>
      </c>
      <c r="AF1986" s="25">
        <v>0</v>
      </c>
      <c r="AG1986" s="25" t="s">
        <v>22</v>
      </c>
      <c r="AH1986" s="25">
        <v>0</v>
      </c>
      <c r="AI1986" s="25">
        <v>0</v>
      </c>
      <c r="AJ1986" s="25" t="s">
        <v>20</v>
      </c>
      <c r="AK1986" s="42" t="s">
        <v>19</v>
      </c>
      <c r="AL1986" s="25" t="s">
        <v>20</v>
      </c>
      <c r="AM1986" s="25">
        <v>1</v>
      </c>
      <c r="AN1986" s="25"/>
      <c r="AO1986" s="25"/>
      <c r="AP1986" s="25"/>
      <c r="AQ1986" s="25">
        <v>0</v>
      </c>
      <c r="AR1986" s="25">
        <v>0</v>
      </c>
      <c r="AS1986" s="157">
        <v>13</v>
      </c>
      <c r="AT1986" s="93">
        <v>44743</v>
      </c>
      <c r="AU1986" s="92" t="s">
        <v>2675</v>
      </c>
      <c r="AV1986" s="91" t="s">
        <v>152</v>
      </c>
      <c r="AW1986" s="92" t="s">
        <v>152</v>
      </c>
      <c r="AX1986" s="92" t="s">
        <v>152</v>
      </c>
      <c r="AY1986" s="91" t="s">
        <v>152</v>
      </c>
      <c r="AZ1986" s="23"/>
      <c r="BA1986" s="25" t="s">
        <v>4292</v>
      </c>
      <c r="BB1986" t="s">
        <v>25</v>
      </c>
      <c r="BC1986" t="e">
        <v>#N/A</v>
      </c>
      <c r="BD1986" t="e">
        <f>IF(Z1986=BC1986,"OK")</f>
        <v>#N/A</v>
      </c>
      <c r="BE1986">
        <v>4.0999999999999996</v>
      </c>
      <c r="BF1986">
        <v>1.098E-2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 t="e">
        <f>IF(ABS(AN1986*AO1986*AP1986/1000000000/AR1986-1)&lt;0.1,"OK","NO")</f>
        <v>#DIV/0!</v>
      </c>
      <c r="BN1986" s="183"/>
    </row>
    <row r="1987" spans="1:66" ht="25.5" x14ac:dyDescent="0.25">
      <c r="A1987" s="1"/>
      <c r="B1987" s="94">
        <v>1981</v>
      </c>
      <c r="C1987" s="43">
        <v>1135944</v>
      </c>
      <c r="D1987" s="37">
        <v>1086543</v>
      </c>
      <c r="E1987" s="26" t="s">
        <v>4291</v>
      </c>
      <c r="F1987" s="212" t="s">
        <v>655</v>
      </c>
      <c r="G1987" s="41" t="s">
        <v>27</v>
      </c>
      <c r="H1987" s="46" t="str">
        <f>IFERROR(IFERROR(IF(SEARCH("Usystems",$E1987)&gt;0,"Usystems"),IF(SEARCH("RIIFO",$E1987)&gt;0,"RIIFO","Uponor")),"Uponor")</f>
        <v>Usystems</v>
      </c>
      <c r="I1987" s="25">
        <f>IFERROR(MID($D1987,1,7)+0,"")</f>
        <v>1086543</v>
      </c>
      <c r="J1987" s="25" t="str">
        <f>IFERROR(MID($D1987,10,7)+0,"")</f>
        <v/>
      </c>
      <c r="K1987" s="25" t="str">
        <f>IFERROR(MID($D1987,19,7)+0,"")</f>
        <v/>
      </c>
      <c r="L1987" s="25" t="str">
        <f>IFERROR(MID($D1987,28,7)+0,"")</f>
        <v/>
      </c>
      <c r="M1987" s="25">
        <f>IF(IFERROR(MID($Q1987,1,7)+0,"")&lt;1130000,IF(INDEX(C:C,MATCH(LEFT(Q1987,7)+0,I:I,0))&lt;1130000,"",INDEX(C:C,MATCH(LEFT(Q1987,7)+0,I:I,0))),IFERROR(MID($Q1987,1,7)+0,""))</f>
        <v>1136967</v>
      </c>
      <c r="N1987" s="25" t="str">
        <f>IF(IFERROR(MID($Q1987,10,7)+0,"")&lt;1130000,"",IFERROR(MID($Q1987,10,7)+0,""))</f>
        <v/>
      </c>
      <c r="O1987" s="25" t="str">
        <f>IF(IFERROR(MID($Q1987,19,7)+0,"")&lt;1130000,"",IFERROR(MID($Q1987,19,7)+0,""))</f>
        <v/>
      </c>
      <c r="P1987" s="25">
        <f>IF(M1987="","",IF(N1987="",M1987,M1987&amp;", "&amp;N1987))</f>
        <v>1136967</v>
      </c>
      <c r="Q1987" s="95">
        <v>1136967</v>
      </c>
      <c r="R1987" s="95"/>
      <c r="S1987" s="35" t="s">
        <v>3870</v>
      </c>
      <c r="T1987" s="34" t="s">
        <v>36</v>
      </c>
      <c r="U1987" s="185">
        <v>44400</v>
      </c>
      <c r="V1987" s="188">
        <v>44883</v>
      </c>
      <c r="W1987" s="189">
        <v>44883</v>
      </c>
      <c r="X1987" s="31">
        <v>49371</v>
      </c>
      <c r="Y1987" s="90">
        <f>IFERROR(ROUND(X1987/W1987-1,2),"")</f>
        <v>0.1</v>
      </c>
      <c r="Z1987" s="31">
        <f>IF(OR(S1987="VLD MLC components",S1987="VLD MLC pipes",S1987="VLD PEX components",S1987="VLD PEX pipes",S1987="VLD PHC components",S1987="VLD PHC pipes",S1987="Controls VLD"),"По запросу",X1987)</f>
        <v>49371</v>
      </c>
      <c r="AA1987" s="63">
        <f>ROUND(X1987/1.2,3)</f>
        <v>41142.5</v>
      </c>
      <c r="AB1987" s="23">
        <v>37402.5</v>
      </c>
      <c r="AC1987" s="190">
        <f>IFERROR(ROUND(AA1987/AB1987-1,2),"")</f>
        <v>0.1</v>
      </c>
      <c r="AD1987" s="25">
        <v>4.5999999999999996</v>
      </c>
      <c r="AE1987" s="25">
        <v>1.129E-2</v>
      </c>
      <c r="AF1987" s="25">
        <v>0</v>
      </c>
      <c r="AG1987" s="25" t="s">
        <v>22</v>
      </c>
      <c r="AH1987" s="25">
        <v>0</v>
      </c>
      <c r="AI1987" s="25">
        <v>0</v>
      </c>
      <c r="AJ1987" s="25" t="s">
        <v>20</v>
      </c>
      <c r="AK1987" s="42" t="s">
        <v>19</v>
      </c>
      <c r="AL1987" s="25" t="s">
        <v>20</v>
      </c>
      <c r="AM1987" s="25">
        <v>1</v>
      </c>
      <c r="AN1987" s="25"/>
      <c r="AO1987" s="25"/>
      <c r="AP1987" s="25"/>
      <c r="AQ1987" s="25">
        <v>0</v>
      </c>
      <c r="AR1987" s="25">
        <v>0</v>
      </c>
      <c r="AS1987" s="157" t="s">
        <v>22</v>
      </c>
      <c r="AT1987" s="93">
        <v>44743</v>
      </c>
      <c r="AU1987" s="92" t="s">
        <v>2675</v>
      </c>
      <c r="AV1987" s="91" t="s">
        <v>152</v>
      </c>
      <c r="AW1987" s="92" t="s">
        <v>152</v>
      </c>
      <c r="AX1987" s="92" t="s">
        <v>152</v>
      </c>
      <c r="AY1987" s="91" t="s">
        <v>152</v>
      </c>
      <c r="AZ1987" s="23"/>
      <c r="BA1987" s="25" t="s">
        <v>4290</v>
      </c>
      <c r="BB1987" t="s">
        <v>25</v>
      </c>
      <c r="BC1987" t="e">
        <v>#N/A</v>
      </c>
      <c r="BD1987" t="e">
        <f>IF(Z1987=BC1987,"OK")</f>
        <v>#N/A</v>
      </c>
      <c r="BE1987">
        <v>4.5999999999999996</v>
      </c>
      <c r="BF1987">
        <v>1.129E-2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 t="e">
        <f>IF(ABS(AN1987*AO1987*AP1987/1000000000/AR1987-1)&lt;0.1,"OK","NO")</f>
        <v>#DIV/0!</v>
      </c>
      <c r="BN1987" s="183"/>
    </row>
    <row r="1988" spans="1:66" ht="25.5" x14ac:dyDescent="0.25">
      <c r="A1988" s="1"/>
      <c r="B1988" s="94">
        <v>1982</v>
      </c>
      <c r="C1988" s="43">
        <v>1135945</v>
      </c>
      <c r="D1988" s="37">
        <v>1086544</v>
      </c>
      <c r="E1988" s="26" t="s">
        <v>4289</v>
      </c>
      <c r="F1988" s="212" t="s">
        <v>655</v>
      </c>
      <c r="G1988" s="41" t="s">
        <v>27</v>
      </c>
      <c r="H1988" s="46" t="str">
        <f>IFERROR(IFERROR(IF(SEARCH("Usystems",$E1988)&gt;0,"Usystems"),IF(SEARCH("RIIFO",$E1988)&gt;0,"RIIFO","Uponor")),"Uponor")</f>
        <v>Usystems</v>
      </c>
      <c r="I1988" s="25">
        <f>IFERROR(MID($D1988,1,7)+0,"")</f>
        <v>1086544</v>
      </c>
      <c r="J1988" s="25" t="str">
        <f>IFERROR(MID($D1988,10,7)+0,"")</f>
        <v/>
      </c>
      <c r="K1988" s="25" t="str">
        <f>IFERROR(MID($D1988,19,7)+0,"")</f>
        <v/>
      </c>
      <c r="L1988" s="25" t="str">
        <f>IFERROR(MID($D1988,28,7)+0,"")</f>
        <v/>
      </c>
      <c r="M1988" s="25">
        <f>IF(IFERROR(MID($Q1988,1,7)+0,"")&lt;1130000,IF(INDEX(C:C,MATCH(LEFT(Q1988,7)+0,I:I,0))&lt;1130000,"",INDEX(C:C,MATCH(LEFT(Q1988,7)+0,I:I,0))),IFERROR(MID($Q1988,1,7)+0,""))</f>
        <v>1136968</v>
      </c>
      <c r="N1988" s="25" t="str">
        <f>IF(IFERROR(MID($Q1988,10,7)+0,"")&lt;1130000,"",IFERROR(MID($Q1988,10,7)+0,""))</f>
        <v/>
      </c>
      <c r="O1988" s="25" t="str">
        <f>IF(IFERROR(MID($Q1988,19,7)+0,"")&lt;1130000,"",IFERROR(MID($Q1988,19,7)+0,""))</f>
        <v/>
      </c>
      <c r="P1988" s="25">
        <f>IF(M1988="","",IF(N1988="",M1988,M1988&amp;", "&amp;N1988))</f>
        <v>1136968</v>
      </c>
      <c r="Q1988" s="95">
        <v>1136968</v>
      </c>
      <c r="R1988" s="95"/>
      <c r="S1988" s="35" t="s">
        <v>3870</v>
      </c>
      <c r="T1988" s="34" t="s">
        <v>36</v>
      </c>
      <c r="U1988" s="185">
        <v>49700</v>
      </c>
      <c r="V1988" s="188">
        <v>50177</v>
      </c>
      <c r="W1988" s="189">
        <v>50177</v>
      </c>
      <c r="X1988" s="31">
        <v>55195</v>
      </c>
      <c r="Y1988" s="90">
        <f>IFERROR(ROUND(X1988/W1988-1,2),"")</f>
        <v>0.1</v>
      </c>
      <c r="Z1988" s="31">
        <f>IF(OR(S1988="VLD MLC components",S1988="VLD MLC pipes",S1988="VLD PEX components",S1988="VLD PEX pipes",S1988="VLD PHC components",S1988="VLD PHC pipes",S1988="Controls VLD"),"По запросу",X1988)</f>
        <v>55195</v>
      </c>
      <c r="AA1988" s="63">
        <f>ROUND(X1988/1.2,3)</f>
        <v>45995.832999999999</v>
      </c>
      <c r="AB1988" s="23">
        <v>41814.167000000001</v>
      </c>
      <c r="AC1988" s="190">
        <f>IFERROR(ROUND(AA1988/AB1988-1,2),"")</f>
        <v>0.1</v>
      </c>
      <c r="AD1988" s="25">
        <v>5</v>
      </c>
      <c r="AE1988" s="25">
        <v>1.129E-2</v>
      </c>
      <c r="AF1988" s="25">
        <v>0</v>
      </c>
      <c r="AG1988" s="25" t="s">
        <v>22</v>
      </c>
      <c r="AH1988" s="25">
        <v>0</v>
      </c>
      <c r="AI1988" s="25">
        <v>0</v>
      </c>
      <c r="AJ1988" s="25" t="s">
        <v>20</v>
      </c>
      <c r="AK1988" s="42" t="s">
        <v>19</v>
      </c>
      <c r="AL1988" s="25" t="s">
        <v>20</v>
      </c>
      <c r="AM1988" s="25">
        <v>1</v>
      </c>
      <c r="AN1988" s="25"/>
      <c r="AO1988" s="25"/>
      <c r="AP1988" s="25"/>
      <c r="AQ1988" s="25">
        <v>0</v>
      </c>
      <c r="AR1988" s="25">
        <v>0</v>
      </c>
      <c r="AS1988" s="157" t="s">
        <v>22</v>
      </c>
      <c r="AT1988" s="93">
        <v>44743</v>
      </c>
      <c r="AU1988" s="92" t="s">
        <v>2675</v>
      </c>
      <c r="AV1988" s="91" t="s">
        <v>152</v>
      </c>
      <c r="AW1988" s="92" t="s">
        <v>152</v>
      </c>
      <c r="AX1988" s="92" t="s">
        <v>152</v>
      </c>
      <c r="AY1988" s="91" t="s">
        <v>152</v>
      </c>
      <c r="AZ1988" s="23"/>
      <c r="BA1988" s="25" t="s">
        <v>4288</v>
      </c>
      <c r="BB1988" t="s">
        <v>25</v>
      </c>
      <c r="BC1988" t="e">
        <v>#N/A</v>
      </c>
      <c r="BD1988" t="e">
        <f>IF(Z1988=BC1988,"OK")</f>
        <v>#N/A</v>
      </c>
      <c r="BE1988">
        <v>5</v>
      </c>
      <c r="BF1988">
        <v>1.129E-2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 t="e">
        <f>IF(ABS(AN1988*AO1988*AP1988/1000000000/AR1988-1)&lt;0.1,"OK","NO")</f>
        <v>#DIV/0!</v>
      </c>
      <c r="BN1988" s="183"/>
    </row>
    <row r="1989" spans="1:66" ht="38.25" x14ac:dyDescent="0.25">
      <c r="A1989" s="1"/>
      <c r="B1989" s="94">
        <v>1983</v>
      </c>
      <c r="C1989" s="43">
        <v>1135946</v>
      </c>
      <c r="D1989" s="37">
        <v>1086545</v>
      </c>
      <c r="E1989" s="26" t="s">
        <v>4287</v>
      </c>
      <c r="F1989" s="212" t="s">
        <v>655</v>
      </c>
      <c r="G1989" s="41" t="s">
        <v>29</v>
      </c>
      <c r="H1989" s="46" t="str">
        <f>IFERROR(IFERROR(IF(SEARCH("Usystems",$E1989)&gt;0,"Usystems"),IF(SEARCH("RIIFO",$E1989)&gt;0,"RIIFO","Uponor")),"Uponor")</f>
        <v>Usystems</v>
      </c>
      <c r="I1989" s="25">
        <f>IFERROR(MID($D1989,1,7)+0,"")</f>
        <v>1086545</v>
      </c>
      <c r="J1989" s="25" t="str">
        <f>IFERROR(MID($D1989,10,7)+0,"")</f>
        <v/>
      </c>
      <c r="K1989" s="25" t="str">
        <f>IFERROR(MID($D1989,19,7)+0,"")</f>
        <v/>
      </c>
      <c r="L1989" s="25" t="str">
        <f>IFERROR(MID($D1989,28,7)+0,"")</f>
        <v/>
      </c>
      <c r="M1989" s="25">
        <f>IF(IFERROR(MID($Q1989,1,7)+0,"")&lt;1130000,IF(INDEX(C:C,MATCH(LEFT(Q1989,7)+0,I:I,0))&lt;1130000,"",INDEX(C:C,MATCH(LEFT(Q1989,7)+0,I:I,0))),IFERROR(MID($Q1989,1,7)+0,""))</f>
        <v>1136969</v>
      </c>
      <c r="N1989" s="25" t="str">
        <f>IF(IFERROR(MID($Q1989,10,7)+0,"")&lt;1130000,"",IFERROR(MID($Q1989,10,7)+0,""))</f>
        <v/>
      </c>
      <c r="O1989" s="25" t="str">
        <f>IF(IFERROR(MID($Q1989,19,7)+0,"")&lt;1130000,"",IFERROR(MID($Q1989,19,7)+0,""))</f>
        <v/>
      </c>
      <c r="P1989" s="25">
        <f>IF(M1989="","",IF(N1989="",M1989,M1989&amp;", "&amp;N1989))</f>
        <v>1136969</v>
      </c>
      <c r="Q1989" s="95">
        <v>1136969</v>
      </c>
      <c r="R1989" s="95"/>
      <c r="S1989" s="35" t="s">
        <v>3870</v>
      </c>
      <c r="T1989" s="34" t="s">
        <v>36</v>
      </c>
      <c r="U1989" s="185">
        <v>32631</v>
      </c>
      <c r="V1989" s="188">
        <v>32631</v>
      </c>
      <c r="W1989" s="189">
        <v>32631</v>
      </c>
      <c r="X1989" s="31">
        <v>35894</v>
      </c>
      <c r="Y1989" s="90">
        <f>IFERROR(ROUND(X1989/W1989-1,2),"")</f>
        <v>0.1</v>
      </c>
      <c r="Z1989" s="31">
        <f>IF(OR(S1989="VLD MLC components",S1989="VLD MLC pipes",S1989="VLD PEX components",S1989="VLD PEX pipes",S1989="VLD PHC components",S1989="VLD PHC pipes",S1989="Controls VLD"),"По запросу",X1989)</f>
        <v>35894</v>
      </c>
      <c r="AA1989" s="63">
        <f>ROUND(X1989/1.2,3)</f>
        <v>29911.667000000001</v>
      </c>
      <c r="AB1989" s="23">
        <v>27192.5</v>
      </c>
      <c r="AC1989" s="190">
        <f>IFERROR(ROUND(AA1989/AB1989-1,2),"")</f>
        <v>0.1</v>
      </c>
      <c r="AD1989" s="25">
        <v>5.0999999999999996</v>
      </c>
      <c r="AE1989" s="25">
        <v>1.6799999999999999E-2</v>
      </c>
      <c r="AF1989" s="25">
        <v>1</v>
      </c>
      <c r="AG1989" s="25">
        <v>1</v>
      </c>
      <c r="AH1989" s="25">
        <v>1</v>
      </c>
      <c r="AI1989" s="25">
        <v>0</v>
      </c>
      <c r="AJ1989" s="25" t="s">
        <v>20</v>
      </c>
      <c r="AK1989" s="22" t="s">
        <v>20</v>
      </c>
      <c r="AL1989" s="25" t="s">
        <v>20</v>
      </c>
      <c r="AM1989" s="25">
        <v>1</v>
      </c>
      <c r="AN1989" s="25">
        <v>700</v>
      </c>
      <c r="AO1989" s="25">
        <v>160</v>
      </c>
      <c r="AP1989" s="25">
        <v>150</v>
      </c>
      <c r="AQ1989" s="25">
        <v>5.0999999999999996</v>
      </c>
      <c r="AR1989" s="25">
        <v>1.6799999999999999E-2</v>
      </c>
      <c r="AS1989" s="157">
        <v>14</v>
      </c>
      <c r="AT1989" s="93">
        <v>44743</v>
      </c>
      <c r="AU1989" s="92" t="s">
        <v>2675</v>
      </c>
      <c r="AV1989" s="91" t="s">
        <v>152</v>
      </c>
      <c r="AW1989" s="92" t="s">
        <v>152</v>
      </c>
      <c r="AX1989" s="92" t="s">
        <v>152</v>
      </c>
      <c r="AY1989" s="91" t="s">
        <v>152</v>
      </c>
      <c r="AZ1989" s="23"/>
      <c r="BA1989" s="25" t="s">
        <v>4286</v>
      </c>
      <c r="BB1989" t="s">
        <v>25</v>
      </c>
      <c r="BC1989">
        <v>35894</v>
      </c>
      <c r="BD1989" t="str">
        <f>IF(Z1989=BC1989,"OK")</f>
        <v>OK</v>
      </c>
      <c r="BE1989">
        <v>5.5</v>
      </c>
      <c r="BF1989">
        <v>1.129E-2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 t="str">
        <f>IF(ABS(AN1989*AO1989*AP1989/1000000000/AR1989-1)&lt;0.1,"OK","NO")</f>
        <v>OK</v>
      </c>
      <c r="BN1989" s="183"/>
    </row>
    <row r="1990" spans="1:66" ht="25.5" x14ac:dyDescent="0.25">
      <c r="A1990" s="1"/>
      <c r="B1990" s="94">
        <v>1984</v>
      </c>
      <c r="C1990" s="43">
        <v>1135947</v>
      </c>
      <c r="D1990" s="37">
        <v>1086546</v>
      </c>
      <c r="E1990" s="26" t="s">
        <v>4285</v>
      </c>
      <c r="F1990" s="212" t="s">
        <v>655</v>
      </c>
      <c r="G1990" s="41" t="s">
        <v>27</v>
      </c>
      <c r="H1990" s="46" t="str">
        <f>IFERROR(IFERROR(IF(SEARCH("Usystems",$E1990)&gt;0,"Usystems"),IF(SEARCH("RIIFO",$E1990)&gt;0,"RIIFO","Uponor")),"Uponor")</f>
        <v>Usystems</v>
      </c>
      <c r="I1990" s="25">
        <f>IFERROR(MID($D1990,1,7)+0,"")</f>
        <v>1086546</v>
      </c>
      <c r="J1990" s="25" t="str">
        <f>IFERROR(MID($D1990,10,7)+0,"")</f>
        <v/>
      </c>
      <c r="K1990" s="25" t="str">
        <f>IFERROR(MID($D1990,19,7)+0,"")</f>
        <v/>
      </c>
      <c r="L1990" s="25" t="str">
        <f>IFERROR(MID($D1990,28,7)+0,"")</f>
        <v/>
      </c>
      <c r="M1990" s="25">
        <f>IF(IFERROR(MID($Q1990,1,7)+0,"")&lt;1130000,IF(INDEX(C:C,MATCH(LEFT(Q1990,7)+0,I:I,0))&lt;1130000,"",INDEX(C:C,MATCH(LEFT(Q1990,7)+0,I:I,0))),IFERROR(MID($Q1990,1,7)+0,""))</f>
        <v>1136970</v>
      </c>
      <c r="N1990" s="25" t="str">
        <f>IF(IFERROR(MID($Q1990,10,7)+0,"")&lt;1130000,"",IFERROR(MID($Q1990,10,7)+0,""))</f>
        <v/>
      </c>
      <c r="O1990" s="25" t="str">
        <f>IF(IFERROR(MID($Q1990,19,7)+0,"")&lt;1130000,"",IFERROR(MID($Q1990,19,7)+0,""))</f>
        <v/>
      </c>
      <c r="P1990" s="25">
        <f>IF(M1990="","",IF(N1990="",M1990,M1990&amp;", "&amp;N1990))</f>
        <v>1136970</v>
      </c>
      <c r="Q1990" s="95">
        <v>1136970</v>
      </c>
      <c r="R1990" s="95"/>
      <c r="S1990" s="35" t="s">
        <v>3870</v>
      </c>
      <c r="T1990" s="34" t="s">
        <v>36</v>
      </c>
      <c r="U1990" s="185">
        <v>35847</v>
      </c>
      <c r="V1990" s="188">
        <v>35847</v>
      </c>
      <c r="W1990" s="189">
        <v>35847</v>
      </c>
      <c r="X1990" s="31">
        <v>39432</v>
      </c>
      <c r="Y1990" s="90">
        <f>IFERROR(ROUND(X1990/W1990-1,2),"")</f>
        <v>0.1</v>
      </c>
      <c r="Z1990" s="31">
        <f>IF(OR(S1990="VLD MLC components",S1990="VLD MLC pipes",S1990="VLD PEX components",S1990="VLD PEX pipes",S1990="VLD PHC components",S1990="VLD PHC pipes",S1990="Controls VLD"),"По запросу",X1990)</f>
        <v>39432</v>
      </c>
      <c r="AA1990" s="63">
        <f>ROUND(X1990/1.2,3)</f>
        <v>32860</v>
      </c>
      <c r="AB1990" s="23">
        <v>29872.5</v>
      </c>
      <c r="AC1990" s="190">
        <f>IFERROR(ROUND(AA1990/AB1990-1,2),"")</f>
        <v>0.1</v>
      </c>
      <c r="AD1990" s="25">
        <v>6</v>
      </c>
      <c r="AE1990" s="25">
        <v>1.528E-2</v>
      </c>
      <c r="AF1990" s="25">
        <v>0</v>
      </c>
      <c r="AG1990" s="25" t="s">
        <v>22</v>
      </c>
      <c r="AH1990" s="25">
        <v>0</v>
      </c>
      <c r="AI1990" s="25">
        <v>0</v>
      </c>
      <c r="AJ1990" s="25" t="s">
        <v>20</v>
      </c>
      <c r="AK1990" s="42" t="s">
        <v>19</v>
      </c>
      <c r="AL1990" s="25" t="s">
        <v>20</v>
      </c>
      <c r="AM1990" s="25">
        <v>1</v>
      </c>
      <c r="AN1990" s="25"/>
      <c r="AO1990" s="25"/>
      <c r="AP1990" s="25"/>
      <c r="AQ1990" s="25">
        <v>0</v>
      </c>
      <c r="AR1990" s="25">
        <v>0</v>
      </c>
      <c r="AS1990" s="157" t="s">
        <v>22</v>
      </c>
      <c r="AT1990" s="93">
        <v>44743</v>
      </c>
      <c r="AU1990" s="92" t="s">
        <v>2675</v>
      </c>
      <c r="AV1990" s="91" t="s">
        <v>152</v>
      </c>
      <c r="AW1990" s="92" t="s">
        <v>152</v>
      </c>
      <c r="AX1990" s="92" t="s">
        <v>152</v>
      </c>
      <c r="AY1990" s="91" t="s">
        <v>152</v>
      </c>
      <c r="AZ1990" s="23"/>
      <c r="BA1990" s="25" t="s">
        <v>4284</v>
      </c>
      <c r="BB1990" t="s">
        <v>25</v>
      </c>
      <c r="BC1990" t="e">
        <v>#N/A</v>
      </c>
      <c r="BD1990" t="e">
        <f>IF(Z1990=BC1990,"OK")</f>
        <v>#N/A</v>
      </c>
      <c r="BE1990">
        <v>6</v>
      </c>
      <c r="BF1990">
        <v>1.528E-2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 t="e">
        <f>IF(ABS(AN1990*AO1990*AP1990/1000000000/AR1990-1)&lt;0.1,"OK","NO")</f>
        <v>#DIV/0!</v>
      </c>
      <c r="BN1990" s="183"/>
    </row>
    <row r="1991" spans="1:66" ht="25.5" x14ac:dyDescent="0.25">
      <c r="A1991" s="1"/>
      <c r="B1991" s="94">
        <v>1985</v>
      </c>
      <c r="C1991" s="43">
        <v>1135948</v>
      </c>
      <c r="D1991" s="37">
        <v>1086547</v>
      </c>
      <c r="E1991" s="26" t="s">
        <v>4283</v>
      </c>
      <c r="F1991" s="212" t="s">
        <v>652</v>
      </c>
      <c r="G1991" s="41" t="s">
        <v>27</v>
      </c>
      <c r="H1991" s="46" t="str">
        <f>IFERROR(IFERROR(IF(SEARCH("Usystems",$E1991)&gt;0,"Usystems"),IF(SEARCH("RIIFO",$E1991)&gt;0,"RIIFO","Uponor")),"Uponor")</f>
        <v>Usystems</v>
      </c>
      <c r="I1991" s="25">
        <f>IFERROR(MID($D1991,1,7)+0,"")</f>
        <v>1086547</v>
      </c>
      <c r="J1991" s="25" t="str">
        <f>IFERROR(MID($D1991,10,7)+0,"")</f>
        <v/>
      </c>
      <c r="K1991" s="25" t="str">
        <f>IFERROR(MID($D1991,19,7)+0,"")</f>
        <v/>
      </c>
      <c r="L1991" s="25" t="str">
        <f>IFERROR(MID($D1991,28,7)+0,"")</f>
        <v/>
      </c>
      <c r="M1991" s="25">
        <f>IF(IFERROR(MID($Q1991,1,7)+0,"")&lt;1130000,IF(INDEX(C:C,MATCH(LEFT(Q1991,7)+0,I:I,0))&lt;1130000,"",INDEX(C:C,MATCH(LEFT(Q1991,7)+0,I:I,0))),IFERROR(MID($Q1991,1,7)+0,""))</f>
        <v>1136971</v>
      </c>
      <c r="N1991" s="25" t="str">
        <f>IF(IFERROR(MID($Q1991,10,7)+0,"")&lt;1130000,"",IFERROR(MID($Q1991,10,7)+0,""))</f>
        <v/>
      </c>
      <c r="O1991" s="25" t="str">
        <f>IF(IFERROR(MID($Q1991,19,7)+0,"")&lt;1130000,"",IFERROR(MID($Q1991,19,7)+0,""))</f>
        <v/>
      </c>
      <c r="P1991" s="25">
        <f>IF(M1991="","",IF(N1991="",M1991,M1991&amp;", "&amp;N1991))</f>
        <v>1136971</v>
      </c>
      <c r="Q1991" s="95">
        <v>1136971</v>
      </c>
      <c r="R1991" s="95"/>
      <c r="S1991" s="35" t="s">
        <v>3870</v>
      </c>
      <c r="T1991" s="34" t="s">
        <v>36</v>
      </c>
      <c r="U1991" s="185">
        <v>38963</v>
      </c>
      <c r="V1991" s="188">
        <v>38963</v>
      </c>
      <c r="W1991" s="189">
        <v>38963</v>
      </c>
      <c r="X1991" s="31">
        <v>42859</v>
      </c>
      <c r="Y1991" s="90">
        <f>IFERROR(ROUND(X1991/W1991-1,2),"")</f>
        <v>0.1</v>
      </c>
      <c r="Z1991" s="31">
        <f>IF(OR(S1991="VLD MLC components",S1991="VLD MLC pipes",S1991="VLD PEX components",S1991="VLD PEX pipes",S1991="VLD PHC components",S1991="VLD PHC pipes",S1991="Controls VLD"),"По запросу",X1991)</f>
        <v>42859</v>
      </c>
      <c r="AA1991" s="63">
        <f>ROUND(X1991/1.2,3)</f>
        <v>35715.832999999999</v>
      </c>
      <c r="AB1991" s="23">
        <v>32469.167000000001</v>
      </c>
      <c r="AC1991" s="190">
        <f>IFERROR(ROUND(AA1991/AB1991-1,2),"")</f>
        <v>0.1</v>
      </c>
      <c r="AD1991" s="25">
        <v>6.4</v>
      </c>
      <c r="AE1991" s="25">
        <v>1.528E-2</v>
      </c>
      <c r="AF1991" s="25">
        <v>0</v>
      </c>
      <c r="AG1991" s="25" t="s">
        <v>22</v>
      </c>
      <c r="AH1991" s="25">
        <v>0</v>
      </c>
      <c r="AI1991" s="25">
        <v>0</v>
      </c>
      <c r="AJ1991" s="25" t="s">
        <v>20</v>
      </c>
      <c r="AK1991" s="42" t="s">
        <v>19</v>
      </c>
      <c r="AL1991" s="25" t="s">
        <v>20</v>
      </c>
      <c r="AM1991" s="25">
        <v>1</v>
      </c>
      <c r="AN1991" s="25"/>
      <c r="AO1991" s="25"/>
      <c r="AP1991" s="25"/>
      <c r="AQ1991" s="25">
        <v>0</v>
      </c>
      <c r="AR1991" s="25">
        <v>0</v>
      </c>
      <c r="AS1991" s="157">
        <v>1</v>
      </c>
      <c r="AT1991" s="93">
        <v>44743</v>
      </c>
      <c r="AU1991" s="92" t="s">
        <v>2675</v>
      </c>
      <c r="AV1991" s="91" t="s">
        <v>152</v>
      </c>
      <c r="AW1991" s="92" t="s">
        <v>152</v>
      </c>
      <c r="AX1991" s="92" t="s">
        <v>152</v>
      </c>
      <c r="AY1991" s="91" t="s">
        <v>152</v>
      </c>
      <c r="AZ1991" s="23"/>
      <c r="BA1991" s="25" t="s">
        <v>4282</v>
      </c>
      <c r="BB1991" t="s">
        <v>25</v>
      </c>
      <c r="BC1991" t="e">
        <v>#N/A</v>
      </c>
      <c r="BD1991" t="e">
        <f>IF(Z1991=BC1991,"OK")</f>
        <v>#N/A</v>
      </c>
      <c r="BE1991">
        <v>6.4</v>
      </c>
      <c r="BF1991">
        <v>1.528E-2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 t="e">
        <f>IF(ABS(AN1991*AO1991*AP1991/1000000000/AR1991-1)&lt;0.1,"OK","NO")</f>
        <v>#DIV/0!</v>
      </c>
      <c r="BN1991" s="183"/>
    </row>
    <row r="1992" spans="1:66" ht="25.5" x14ac:dyDescent="0.25">
      <c r="A1992" s="1"/>
      <c r="B1992" s="94">
        <v>1986</v>
      </c>
      <c r="C1992" s="43">
        <v>1135949</v>
      </c>
      <c r="D1992" s="37">
        <v>1086548</v>
      </c>
      <c r="E1992" s="26" t="s">
        <v>4281</v>
      </c>
      <c r="F1992" s="212" t="s">
        <v>655</v>
      </c>
      <c r="G1992" s="41" t="s">
        <v>27</v>
      </c>
      <c r="H1992" s="46" t="str">
        <f>IFERROR(IFERROR(IF(SEARCH("Usystems",$E1992)&gt;0,"Usystems"),IF(SEARCH("RIIFO",$E1992)&gt;0,"RIIFO","Uponor")),"Uponor")</f>
        <v>Usystems</v>
      </c>
      <c r="I1992" s="25">
        <f>IFERROR(MID($D1992,1,7)+0,"")</f>
        <v>1086548</v>
      </c>
      <c r="J1992" s="25" t="str">
        <f>IFERROR(MID($D1992,10,7)+0,"")</f>
        <v/>
      </c>
      <c r="K1992" s="25" t="str">
        <f>IFERROR(MID($D1992,19,7)+0,"")</f>
        <v/>
      </c>
      <c r="L1992" s="25" t="str">
        <f>IFERROR(MID($D1992,28,7)+0,"")</f>
        <v/>
      </c>
      <c r="M1992" s="25">
        <f>IF(IFERROR(MID($Q1992,1,7)+0,"")&lt;1130000,IF(INDEX(C:C,MATCH(LEFT(Q1992,7)+0,I:I,0))&lt;1130000,"",INDEX(C:C,MATCH(LEFT(Q1992,7)+0,I:I,0))),IFERROR(MID($Q1992,1,7)+0,""))</f>
        <v>1136972</v>
      </c>
      <c r="N1992" s="25" t="str">
        <f>IF(IFERROR(MID($Q1992,10,7)+0,"")&lt;1130000,"",IFERROR(MID($Q1992,10,7)+0,""))</f>
        <v/>
      </c>
      <c r="O1992" s="25" t="str">
        <f>IF(IFERROR(MID($Q1992,19,7)+0,"")&lt;1130000,"",IFERROR(MID($Q1992,19,7)+0,""))</f>
        <v/>
      </c>
      <c r="P1992" s="25">
        <f>IF(M1992="","",IF(N1992="",M1992,M1992&amp;", "&amp;N1992))</f>
        <v>1136972</v>
      </c>
      <c r="Q1992" s="95">
        <v>1136972</v>
      </c>
      <c r="R1992" s="95"/>
      <c r="S1992" s="35" t="s">
        <v>3870</v>
      </c>
      <c r="T1992" s="34" t="s">
        <v>36</v>
      </c>
      <c r="U1992" s="185">
        <v>42077</v>
      </c>
      <c r="V1992" s="188">
        <v>42077</v>
      </c>
      <c r="W1992" s="189">
        <v>42077</v>
      </c>
      <c r="X1992" s="31">
        <v>46285</v>
      </c>
      <c r="Y1992" s="90">
        <f>IFERROR(ROUND(X1992/W1992-1,2),"")</f>
        <v>0.1</v>
      </c>
      <c r="Z1992" s="31">
        <f>IF(OR(S1992="VLD MLC components",S1992="VLD MLC pipes",S1992="VLD PEX components",S1992="VLD PEX pipes",S1992="VLD PHC components",S1992="VLD PHC pipes",S1992="Controls VLD"),"По запросу",X1992)</f>
        <v>46285</v>
      </c>
      <c r="AA1992" s="63">
        <f>ROUND(X1992/1.2,3)</f>
        <v>38570.832999999999</v>
      </c>
      <c r="AB1992" s="23">
        <v>35064.167000000001</v>
      </c>
      <c r="AC1992" s="190">
        <f>IFERROR(ROUND(AA1992/AB1992-1,2),"")</f>
        <v>0.1</v>
      </c>
      <c r="AD1992" s="25">
        <v>6.9</v>
      </c>
      <c r="AE1992" s="25">
        <v>1.528E-2</v>
      </c>
      <c r="AF1992" s="25">
        <v>0</v>
      </c>
      <c r="AG1992" s="25" t="s">
        <v>22</v>
      </c>
      <c r="AH1992" s="25">
        <v>0</v>
      </c>
      <c r="AI1992" s="25">
        <v>0</v>
      </c>
      <c r="AJ1992" s="25" t="s">
        <v>20</v>
      </c>
      <c r="AK1992" s="42" t="s">
        <v>19</v>
      </c>
      <c r="AL1992" s="25" t="s">
        <v>20</v>
      </c>
      <c r="AM1992" s="25">
        <v>1</v>
      </c>
      <c r="AN1992" s="25"/>
      <c r="AO1992" s="25"/>
      <c r="AP1992" s="25"/>
      <c r="AQ1992" s="25">
        <v>0</v>
      </c>
      <c r="AR1992" s="25">
        <v>0</v>
      </c>
      <c r="AS1992" s="157" t="s">
        <v>22</v>
      </c>
      <c r="AT1992" s="93">
        <v>44743</v>
      </c>
      <c r="AU1992" s="92" t="s">
        <v>2675</v>
      </c>
      <c r="AV1992" s="91" t="s">
        <v>152</v>
      </c>
      <c r="AW1992" s="92" t="s">
        <v>152</v>
      </c>
      <c r="AX1992" s="92" t="s">
        <v>152</v>
      </c>
      <c r="AY1992" s="91" t="s">
        <v>152</v>
      </c>
      <c r="AZ1992" s="23"/>
      <c r="BA1992" s="25" t="s">
        <v>4280</v>
      </c>
      <c r="BB1992" t="s">
        <v>25</v>
      </c>
      <c r="BC1992" t="e">
        <v>#N/A</v>
      </c>
      <c r="BD1992" t="e">
        <f>IF(Z1992=BC1992,"OK")</f>
        <v>#N/A</v>
      </c>
      <c r="BE1992">
        <v>6.9</v>
      </c>
      <c r="BF1992">
        <v>1.528E-2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 t="e">
        <f>IF(ABS(AN1992*AO1992*AP1992/1000000000/AR1992-1)&lt;0.1,"OK","NO")</f>
        <v>#DIV/0!</v>
      </c>
      <c r="BN1992" s="183"/>
    </row>
    <row r="1993" spans="1:66" ht="25.5" x14ac:dyDescent="0.25">
      <c r="A1993" s="1"/>
      <c r="B1993" s="94">
        <v>1987</v>
      </c>
      <c r="C1993" s="43">
        <v>1135961</v>
      </c>
      <c r="D1993" s="37"/>
      <c r="E1993" s="26" t="s">
        <v>4279</v>
      </c>
      <c r="F1993" s="212" t="s">
        <v>652</v>
      </c>
      <c r="G1993" s="41" t="s">
        <v>31</v>
      </c>
      <c r="H1993" s="46" t="str">
        <f>IFERROR(IFERROR(IF(SEARCH("Usystems",$E1993)&gt;0,"Usystems"),IF(SEARCH("RIIFO",$E1993)&gt;0,"RIIFO","Uponor")),"Uponor")</f>
        <v>Usystems</v>
      </c>
      <c r="I1993" s="25" t="str">
        <f>IFERROR(MID($D1993,1,7)+0,"")</f>
        <v/>
      </c>
      <c r="J1993" s="25" t="str">
        <f>IFERROR(MID($D1993,10,7)+0,"")</f>
        <v/>
      </c>
      <c r="K1993" s="25" t="str">
        <f>IFERROR(MID($D1993,19,7)+0,"")</f>
        <v/>
      </c>
      <c r="L1993" s="25" t="str">
        <f>IFERROR(MID($D1993,28,7)+0,"")</f>
        <v/>
      </c>
      <c r="M1993" s="25" t="str">
        <f>IF(IFERROR(MID($Q1993,1,7)+0,"")&lt;1130000,IF(INDEX(C:C,MATCH(LEFT(Q1993,7)+0,I:I,0))&lt;1130000,"",INDEX(C:C,MATCH(LEFT(Q1993,7)+0,I:I,0))),IFERROR(MID($Q1993,1,7)+0,""))</f>
        <v/>
      </c>
      <c r="N1993" s="25" t="str">
        <f>IF(IFERROR(MID($Q1993,10,7)+0,"")&lt;1130000,"",IFERROR(MID($Q1993,10,7)+0,""))</f>
        <v/>
      </c>
      <c r="O1993" s="25" t="str">
        <f>IF(IFERROR(MID($Q1993,19,7)+0,"")&lt;1130000,"",IFERROR(MID($Q1993,19,7)+0,""))</f>
        <v/>
      </c>
      <c r="P1993" s="25" t="str">
        <f>IF(M1993="","",IF(N1993="",M1993,M1993&amp;", "&amp;N1993))</f>
        <v/>
      </c>
      <c r="Q1993" s="203"/>
      <c r="R1993" s="203"/>
      <c r="S1993" s="35" t="s">
        <v>54</v>
      </c>
      <c r="T1993" s="34" t="s">
        <v>36</v>
      </c>
      <c r="U1993" s="185">
        <v>1040</v>
      </c>
      <c r="V1993" s="188">
        <v>1040</v>
      </c>
      <c r="W1993" s="189">
        <v>1040</v>
      </c>
      <c r="X1993" s="31">
        <v>1144</v>
      </c>
      <c r="Y1993" s="90">
        <f>IFERROR(ROUND(X1993/W1993-1,2),"")</f>
        <v>0.1</v>
      </c>
      <c r="Z1993" s="31">
        <f>IF(OR(S1993="VLD MLC components",S1993="VLD MLC pipes",S1993="VLD PEX components",S1993="VLD PEX pipes",S1993="VLD PHC components",S1993="VLD PHC pipes",S1993="Controls VLD"),"По запросу",X1993)</f>
        <v>1144</v>
      </c>
      <c r="AA1993" s="63">
        <f>ROUND(X1993/1.2,3)</f>
        <v>953.33299999999997</v>
      </c>
      <c r="AB1993" s="23">
        <v>866.66700000000003</v>
      </c>
      <c r="AC1993" s="190">
        <f>IFERROR(ROUND(AA1993/AB1993-1,2),"")</f>
        <v>0.1</v>
      </c>
      <c r="AD1993" s="25">
        <v>0.15670000000000001</v>
      </c>
      <c r="AE1993" s="25">
        <v>1.6659999999999998E-4</v>
      </c>
      <c r="AF1993" s="25">
        <v>382</v>
      </c>
      <c r="AG1993" s="25">
        <v>404</v>
      </c>
      <c r="AH1993" s="25">
        <v>424</v>
      </c>
      <c r="AI1993" s="25">
        <v>484</v>
      </c>
      <c r="AJ1993" s="25" t="s">
        <v>20</v>
      </c>
      <c r="AK1993" s="22" t="s">
        <v>20</v>
      </c>
      <c r="AL1993" s="25" t="s">
        <v>20</v>
      </c>
      <c r="AM1993" s="25">
        <v>10</v>
      </c>
      <c r="AN1993" s="25">
        <v>170</v>
      </c>
      <c r="AO1993" s="25">
        <v>140</v>
      </c>
      <c r="AP1993" s="25">
        <v>70</v>
      </c>
      <c r="AQ1993" s="25">
        <v>1.5669999999999999</v>
      </c>
      <c r="AR1993" s="25">
        <v>1.6659999999999999E-3</v>
      </c>
      <c r="AS1993" s="157">
        <v>544</v>
      </c>
      <c r="AT1993" s="93">
        <v>44743</v>
      </c>
      <c r="AU1993" s="92" t="s">
        <v>2675</v>
      </c>
      <c r="AV1993" s="91" t="s">
        <v>152</v>
      </c>
      <c r="AW1993" s="92" t="s">
        <v>152</v>
      </c>
      <c r="AX1993" s="92" t="s">
        <v>152</v>
      </c>
      <c r="AY1993" s="91" t="s">
        <v>152</v>
      </c>
      <c r="AZ1993" s="23" t="s">
        <v>24</v>
      </c>
      <c r="BA1993" s="25" t="s">
        <v>4278</v>
      </c>
      <c r="BB1993" t="s">
        <v>25</v>
      </c>
      <c r="BC1993">
        <v>1144</v>
      </c>
      <c r="BD1993" t="str">
        <f>IF(Z1993=BC1993,"OK")</f>
        <v>OK</v>
      </c>
      <c r="BE1993">
        <v>0.16500000000000001</v>
      </c>
      <c r="BF1993">
        <v>1.25E-4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 t="str">
        <f>IF(ABS(AN1993*AO1993*AP1993/1000000000/AR1993-1)&lt;0.1,"OK","NO")</f>
        <v>OK</v>
      </c>
      <c r="BN1993" s="183"/>
    </row>
    <row r="1994" spans="1:66" ht="25.5" x14ac:dyDescent="0.25">
      <c r="A1994" s="1"/>
      <c r="B1994" s="94"/>
      <c r="C1994" s="43">
        <v>1136959</v>
      </c>
      <c r="D1994" s="37">
        <v>1135962</v>
      </c>
      <c r="E1994" s="26" t="s">
        <v>7184</v>
      </c>
      <c r="F1994" s="212" t="s">
        <v>652</v>
      </c>
      <c r="G1994" s="28" t="s">
        <v>7080</v>
      </c>
      <c r="H1994" s="46" t="str">
        <f>IFERROR(IFERROR(IF(SEARCH("Usystems",$E1994)&gt;0,"Usystems"),IF(SEARCH("RIIFO",$E1994)&gt;0,"RIIFO","Uponor")),"Uponor")</f>
        <v>Usystems</v>
      </c>
      <c r="I1994" s="25"/>
      <c r="J1994" s="25"/>
      <c r="K1994" s="25"/>
      <c r="L1994" s="25"/>
      <c r="M1994" s="25"/>
      <c r="N1994" s="25"/>
      <c r="O1994" s="25"/>
      <c r="P1994" s="25"/>
      <c r="Q1994" s="203"/>
      <c r="R1994" s="203"/>
      <c r="S1994" s="35" t="s">
        <v>54</v>
      </c>
      <c r="T1994" s="34" t="s">
        <v>36</v>
      </c>
      <c r="U1994" s="185"/>
      <c r="V1994" s="188"/>
      <c r="W1994" s="189"/>
      <c r="X1994" s="31">
        <v>3800</v>
      </c>
      <c r="Y1994" s="90"/>
      <c r="Z1994" s="31">
        <f>IF(OR(S1994="VLD MLC components",S1994="VLD MLC pipes",S1994="VLD PEX components",S1994="VLD PEX pipes",S1994="VLD PHC components",S1994="VLD PHC pipes",S1994="Controls VLD"),"По запросу",X1994)</f>
        <v>3800</v>
      </c>
      <c r="AA1994" s="63">
        <f>ROUND(X1994/1.2,3)</f>
        <v>3166.6669999999999</v>
      </c>
      <c r="AB1994" s="23"/>
      <c r="AC1994" s="190"/>
      <c r="AD1994" s="25">
        <v>0.63700000000000001</v>
      </c>
      <c r="AE1994" s="25">
        <v>4.1899999999999999E-4</v>
      </c>
      <c r="AF1994" s="25">
        <v>300</v>
      </c>
      <c r="AG1994" s="25"/>
      <c r="AH1994" s="25"/>
      <c r="AI1994" s="25"/>
      <c r="AJ1994" s="25" t="s">
        <v>20</v>
      </c>
      <c r="AK1994" s="22" t="s">
        <v>20</v>
      </c>
      <c r="AL1994" s="25" t="s">
        <v>20</v>
      </c>
      <c r="AM1994" s="25">
        <v>1</v>
      </c>
      <c r="AN1994" s="25">
        <v>88</v>
      </c>
      <c r="AO1994" s="25">
        <v>68</v>
      </c>
      <c r="AP1994" s="25">
        <v>70</v>
      </c>
      <c r="AQ1994" s="25">
        <v>0.66200000000000003</v>
      </c>
      <c r="AR1994" s="25">
        <v>4.1899999999999999E-4</v>
      </c>
      <c r="AS1994" s="157"/>
      <c r="AT1994" s="93"/>
      <c r="AU1994" s="92"/>
      <c r="AV1994" s="91"/>
      <c r="AW1994" s="92"/>
      <c r="AX1994" s="92"/>
      <c r="AY1994" s="91"/>
      <c r="AZ1994" s="23"/>
      <c r="BA1994" s="25"/>
      <c r="BC1994" t="e">
        <v>#N/A</v>
      </c>
      <c r="BD1994" t="e">
        <f>IF(Z1994=BC1994,"OK")</f>
        <v>#N/A</v>
      </c>
      <c r="BN1994" s="183"/>
    </row>
    <row r="1995" spans="1:66" ht="25.5" x14ac:dyDescent="0.25">
      <c r="A1995" s="1"/>
      <c r="B1995" s="94">
        <v>1988</v>
      </c>
      <c r="C1995" s="43">
        <v>1135962</v>
      </c>
      <c r="D1995" s="43">
        <v>1059132</v>
      </c>
      <c r="E1995" s="26" t="s">
        <v>4277</v>
      </c>
      <c r="F1995" s="212" t="s">
        <v>652</v>
      </c>
      <c r="G1995" s="41" t="s">
        <v>27</v>
      </c>
      <c r="H1995" s="46" t="str">
        <f>IFERROR(IFERROR(IF(SEARCH("Usystems",$E1995)&gt;0,"Usystems"),IF(SEARCH("RIIFO",$E1995)&gt;0,"RIIFO","Uponor")),"Uponor")</f>
        <v>Usystems</v>
      </c>
      <c r="I1995" s="25">
        <f>IFERROR(MID($D1995,1,7)+0,"")</f>
        <v>1059132</v>
      </c>
      <c r="J1995" s="25" t="str">
        <f>IFERROR(MID($D1995,10,7)+0,"")</f>
        <v/>
      </c>
      <c r="K1995" s="25" t="str">
        <f>IFERROR(MID($D1995,19,7)+0,"")</f>
        <v/>
      </c>
      <c r="L1995" s="25" t="str">
        <f>IFERROR(MID($D1995,28,7)+0,"")</f>
        <v/>
      </c>
      <c r="M1995" s="25">
        <f>IF(IFERROR(MID($Q1995,1,7)+0,"")&lt;1130000,IF(INDEX(C:C,MATCH(LEFT(Q1995,7)+0,I:I,0))&lt;1130000,"",INDEX(C:C,MATCH(LEFT(Q1995,7)+0,I:I,0))),IFERROR(MID($Q1995,1,7)+0,""))</f>
        <v>1136959</v>
      </c>
      <c r="N1995" s="25" t="str">
        <f>IF(IFERROR(MID($Q1995,10,7)+0,"")&lt;1130000,"",IFERROR(MID($Q1995,10,7)+0,""))</f>
        <v/>
      </c>
      <c r="O1995" s="25" t="str">
        <f>IF(IFERROR(MID($Q1995,19,7)+0,"")&lt;1130000,"",IFERROR(MID($Q1995,19,7)+0,""))</f>
        <v/>
      </c>
      <c r="P1995" s="25">
        <f>IF(M1995="","",IF(N1995="",M1995,M1995&amp;", "&amp;N1995))</f>
        <v>1136959</v>
      </c>
      <c r="Q1995" s="95">
        <v>1136959</v>
      </c>
      <c r="R1995" s="203"/>
      <c r="S1995" s="35" t="s">
        <v>54</v>
      </c>
      <c r="T1995" s="34" t="s">
        <v>38</v>
      </c>
      <c r="U1995" s="185">
        <v>6142</v>
      </c>
      <c r="V1995" s="188">
        <v>6142</v>
      </c>
      <c r="W1995" s="189">
        <v>9213</v>
      </c>
      <c r="X1995" s="31">
        <v>10134</v>
      </c>
      <c r="Y1995" s="90">
        <f>IFERROR(ROUND(X1995/W1995-1,2),"")</f>
        <v>0.1</v>
      </c>
      <c r="Z1995" s="31">
        <f>IF(OR(S1995="VLD MLC components",S1995="VLD MLC pipes",S1995="VLD PEX components",S1995="VLD PEX pipes",S1995="VLD PHC components",S1995="VLD PHC pipes",S1995="Controls VLD"),"По запросу",X1995)</f>
        <v>10134</v>
      </c>
      <c r="AA1995" s="63">
        <f>ROUND(X1995/1.2,3)</f>
        <v>8445</v>
      </c>
      <c r="AB1995" s="23">
        <v>7677.5</v>
      </c>
      <c r="AC1995" s="190">
        <f>IFERROR(ROUND(AA1995/AB1995-1,2),"")</f>
        <v>0.1</v>
      </c>
      <c r="AD1995" s="25">
        <v>1.101</v>
      </c>
      <c r="AE1995" s="25">
        <v>1.7849999999999999E-3</v>
      </c>
      <c r="AF1995" s="25">
        <v>0</v>
      </c>
      <c r="AG1995" s="25" t="s">
        <v>22</v>
      </c>
      <c r="AH1995" s="25">
        <v>0</v>
      </c>
      <c r="AI1995" s="25">
        <v>0</v>
      </c>
      <c r="AJ1995" s="25" t="s">
        <v>20</v>
      </c>
      <c r="AK1995" s="22" t="s">
        <v>20</v>
      </c>
      <c r="AL1995" s="25" t="s">
        <v>20</v>
      </c>
      <c r="AM1995" s="25">
        <v>1</v>
      </c>
      <c r="AN1995" s="25">
        <v>170</v>
      </c>
      <c r="AO1995" s="25">
        <v>140</v>
      </c>
      <c r="AP1995" s="25">
        <v>75</v>
      </c>
      <c r="AQ1995" s="25">
        <v>1.101</v>
      </c>
      <c r="AR1995" s="25">
        <v>1.7849999999999999E-3</v>
      </c>
      <c r="AS1995" s="157">
        <v>43</v>
      </c>
      <c r="AT1995" s="93">
        <v>44743</v>
      </c>
      <c r="AU1995" s="92" t="s">
        <v>2675</v>
      </c>
      <c r="AV1995" s="91" t="s">
        <v>152</v>
      </c>
      <c r="AW1995" s="92" t="s">
        <v>152</v>
      </c>
      <c r="AX1995" s="92" t="s">
        <v>152</v>
      </c>
      <c r="AY1995" s="91" t="s">
        <v>152</v>
      </c>
      <c r="AZ1995" s="23"/>
      <c r="BA1995" s="25" t="s">
        <v>4276</v>
      </c>
      <c r="BB1995" t="s">
        <v>25</v>
      </c>
      <c r="BC1995">
        <v>10134</v>
      </c>
      <c r="BD1995" t="str">
        <f>IF(Z1995=BC1995,"OK")</f>
        <v>OK</v>
      </c>
      <c r="BE1995">
        <v>0.95</v>
      </c>
      <c r="BF1995">
        <v>4.7600000000000002E-4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 t="str">
        <f>IF(ABS(AN1995*AO1995*AP1995/1000000000/AR1995-1)&lt;0.1,"OK","NO")</f>
        <v>OK</v>
      </c>
      <c r="BN1995" s="183"/>
    </row>
    <row r="1996" spans="1:66" ht="38.25" x14ac:dyDescent="0.25">
      <c r="A1996" s="1"/>
      <c r="B1996" s="94">
        <v>1989</v>
      </c>
      <c r="C1996" s="43">
        <v>1135963</v>
      </c>
      <c r="D1996" s="37"/>
      <c r="E1996" s="26" t="s">
        <v>4275</v>
      </c>
      <c r="F1996" s="212" t="s">
        <v>652</v>
      </c>
      <c r="G1996" s="41" t="s">
        <v>29</v>
      </c>
      <c r="H1996" s="46" t="str">
        <f>IFERROR(IFERROR(IF(SEARCH("Usystems",$E1996)&gt;0,"Usystems"),IF(SEARCH("RIIFO",$E1996)&gt;0,"RIIFO","Uponor")),"Uponor")</f>
        <v>Usystems</v>
      </c>
      <c r="I1996" s="25" t="str">
        <f>IFERROR(MID($D1996,1,7)+0,"")</f>
        <v/>
      </c>
      <c r="J1996" s="25" t="str">
        <f>IFERROR(MID($D1996,10,7)+0,"")</f>
        <v/>
      </c>
      <c r="K1996" s="25" t="str">
        <f>IFERROR(MID($D1996,19,7)+0,"")</f>
        <v/>
      </c>
      <c r="L1996" s="25" t="str">
        <f>IFERROR(MID($D1996,28,7)+0,"")</f>
        <v/>
      </c>
      <c r="M1996" s="25">
        <f>IF(IFERROR(MID($Q1996,1,7)+0,"")&lt;1130000,IF(INDEX(C:C,MATCH(LEFT(Q1996,7)+0,I:I,0))&lt;1130000,"",INDEX(C:C,MATCH(LEFT(Q1996,7)+0,I:I,0))),IFERROR(MID($Q1996,1,7)+0,""))</f>
        <v>1136959</v>
      </c>
      <c r="N1996" s="25" t="str">
        <f>IF(IFERROR(MID($Q1996,10,7)+0,"")&lt;1130000,"",IFERROR(MID($Q1996,10,7)+0,""))</f>
        <v/>
      </c>
      <c r="O1996" s="25" t="str">
        <f>IF(IFERROR(MID($Q1996,19,7)+0,"")&lt;1130000,"",IFERROR(MID($Q1996,19,7)+0,""))</f>
        <v/>
      </c>
      <c r="P1996" s="25">
        <f>IF(M1996="","",IF(N1996="",M1996,M1996&amp;", "&amp;N1996))</f>
        <v>1136959</v>
      </c>
      <c r="Q1996" s="95">
        <v>1136959</v>
      </c>
      <c r="R1996" s="203"/>
      <c r="S1996" s="35" t="s">
        <v>54</v>
      </c>
      <c r="T1996" s="34" t="s">
        <v>38</v>
      </c>
      <c r="U1996" s="185">
        <v>7520</v>
      </c>
      <c r="V1996" s="188">
        <v>12784</v>
      </c>
      <c r="W1996" s="189">
        <v>12784</v>
      </c>
      <c r="X1996" s="31">
        <v>14062</v>
      </c>
      <c r="Y1996" s="90">
        <f>IFERROR(ROUND(X1996/W1996-1,2),"")</f>
        <v>0.1</v>
      </c>
      <c r="Z1996" s="31">
        <f>IF(OR(S1996="VLD MLC components",S1996="VLD MLC pipes",S1996="VLD PEX components",S1996="VLD PEX pipes",S1996="VLD PHC components",S1996="VLD PHC pipes",S1996="Controls VLD"),"По запросу",X1996)</f>
        <v>14062</v>
      </c>
      <c r="AA1996" s="63">
        <f>ROUND(X1996/1.2,3)</f>
        <v>11718.333000000001</v>
      </c>
      <c r="AB1996" s="23">
        <v>10653.333000000001</v>
      </c>
      <c r="AC1996" s="190">
        <f>IFERROR(ROUND(AA1996/AB1996-1,2),"")</f>
        <v>0.1</v>
      </c>
      <c r="AD1996" s="25">
        <v>1.0924999999999998</v>
      </c>
      <c r="AE1996" s="25">
        <v>5.4739999999999997E-4</v>
      </c>
      <c r="AF1996" s="25">
        <v>0</v>
      </c>
      <c r="AG1996" s="25" t="s">
        <v>22</v>
      </c>
      <c r="AH1996" s="25">
        <v>0</v>
      </c>
      <c r="AI1996" s="25">
        <v>0</v>
      </c>
      <c r="AJ1996" s="25" t="s">
        <v>20</v>
      </c>
      <c r="AK1996" s="42" t="s">
        <v>19</v>
      </c>
      <c r="AL1996" s="25" t="s">
        <v>20</v>
      </c>
      <c r="AM1996" s="25">
        <v>1</v>
      </c>
      <c r="AN1996" s="25">
        <v>170</v>
      </c>
      <c r="AO1996" s="25">
        <v>140</v>
      </c>
      <c r="AP1996" s="25">
        <v>70</v>
      </c>
      <c r="AQ1996" s="25">
        <v>1.1499999999999999</v>
      </c>
      <c r="AR1996" s="25">
        <v>1.6659999999999999E-3</v>
      </c>
      <c r="AS1996" s="157">
        <v>59</v>
      </c>
      <c r="AT1996" s="93">
        <v>44743</v>
      </c>
      <c r="AU1996" s="92" t="s">
        <v>2675</v>
      </c>
      <c r="AV1996" s="91" t="s">
        <v>152</v>
      </c>
      <c r="AW1996" s="92" t="s">
        <v>152</v>
      </c>
      <c r="AX1996" s="92" t="s">
        <v>152</v>
      </c>
      <c r="AY1996" s="91" t="s">
        <v>152</v>
      </c>
      <c r="AZ1996" s="23"/>
      <c r="BA1996" s="25" t="s">
        <v>3574</v>
      </c>
      <c r="BB1996" t="s">
        <v>25</v>
      </c>
      <c r="BC1996">
        <v>14062</v>
      </c>
      <c r="BD1996" t="str">
        <f>IF(Z1996=BC1996,"OK")</f>
        <v>OK</v>
      </c>
      <c r="BE1996">
        <v>1.0924999999999998</v>
      </c>
      <c r="BF1996">
        <v>5.4739999999999997E-4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 t="str">
        <f>IF(ABS(AN1996*AO1996*AP1996/1000000000/AR1996-1)&lt;0.1,"OK","NO")</f>
        <v>OK</v>
      </c>
      <c r="BN1996" s="183"/>
    </row>
    <row r="1997" spans="1:66" ht="38.25" x14ac:dyDescent="0.25">
      <c r="A1997" s="1"/>
      <c r="B1997" s="94">
        <v>1990</v>
      </c>
      <c r="C1997" s="43">
        <v>1135964</v>
      </c>
      <c r="D1997" s="37">
        <v>1086559</v>
      </c>
      <c r="E1997" s="26" t="s">
        <v>4274</v>
      </c>
      <c r="F1997" s="212" t="s">
        <v>652</v>
      </c>
      <c r="G1997" s="41" t="s">
        <v>29</v>
      </c>
      <c r="H1997" s="46" t="str">
        <f>IFERROR(IFERROR(IF(SEARCH("Usystems",$E1997)&gt;0,"Usystems"),IF(SEARCH("RIIFO",$E1997)&gt;0,"RIIFO","Uponor")),"Uponor")</f>
        <v>Usystems</v>
      </c>
      <c r="I1997" s="25">
        <f>IFERROR(MID($D1997,1,7)+0,"")</f>
        <v>1086559</v>
      </c>
      <c r="J1997" s="25" t="str">
        <f>IFERROR(MID($D1997,10,7)+0,"")</f>
        <v/>
      </c>
      <c r="K1997" s="25" t="str">
        <f>IFERROR(MID($D1997,19,7)+0,"")</f>
        <v/>
      </c>
      <c r="L1997" s="25" t="str">
        <f>IFERROR(MID($D1997,28,7)+0,"")</f>
        <v/>
      </c>
      <c r="M1997" s="25">
        <f>IF(IFERROR(MID($Q1997,1,7)+0,"")&lt;1130000,IF(INDEX(C:C,MATCH(LEFT(Q1997,7)+0,I:I,0))&lt;1130000,"",INDEX(C:C,MATCH(LEFT(Q1997,7)+0,I:I,0))),IFERROR(MID($Q1997,1,7)+0,""))</f>
        <v>1136959</v>
      </c>
      <c r="N1997" s="25" t="str">
        <f>IF(IFERROR(MID($Q1997,10,7)+0,"")&lt;1130000,"",IFERROR(MID($Q1997,10,7)+0,""))</f>
        <v/>
      </c>
      <c r="O1997" s="25" t="str">
        <f>IF(IFERROR(MID($Q1997,19,7)+0,"")&lt;1130000,"",IFERROR(MID($Q1997,19,7)+0,""))</f>
        <v/>
      </c>
      <c r="P1997" s="25">
        <f>IF(M1997="","",IF(N1997="",M1997,M1997&amp;", "&amp;N1997))</f>
        <v>1136959</v>
      </c>
      <c r="Q1997" s="95">
        <v>1136959</v>
      </c>
      <c r="R1997" s="203"/>
      <c r="S1997" s="35" t="s">
        <v>54</v>
      </c>
      <c r="T1997" s="34" t="s">
        <v>38</v>
      </c>
      <c r="U1997" s="185">
        <v>7040</v>
      </c>
      <c r="V1997" s="188">
        <v>11968</v>
      </c>
      <c r="W1997" s="189">
        <v>11968</v>
      </c>
      <c r="X1997" s="31">
        <v>13165</v>
      </c>
      <c r="Y1997" s="90">
        <f>IFERROR(ROUND(X1997/W1997-1,2),"")</f>
        <v>0.1</v>
      </c>
      <c r="Z1997" s="31">
        <f>IF(OR(S1997="VLD MLC components",S1997="VLD MLC pipes",S1997="VLD PEX components",S1997="VLD PEX pipes",S1997="VLD PHC components",S1997="VLD PHC pipes",S1997="Controls VLD"),"По запросу",X1997)</f>
        <v>13165</v>
      </c>
      <c r="AA1997" s="63">
        <f>ROUND(X1997/1.2,3)</f>
        <v>10970.833000000001</v>
      </c>
      <c r="AB1997" s="23">
        <v>9973.3330000000005</v>
      </c>
      <c r="AC1997" s="190">
        <f>IFERROR(ROUND(AA1997/AB1997-1,2),"")</f>
        <v>0.1</v>
      </c>
      <c r="AD1997" s="25">
        <v>0.78</v>
      </c>
      <c r="AE1997" s="25">
        <v>1.047E-3</v>
      </c>
      <c r="AF1997" s="25">
        <v>1</v>
      </c>
      <c r="AG1997" s="25">
        <v>7</v>
      </c>
      <c r="AH1997" s="25">
        <v>38</v>
      </c>
      <c r="AI1997" s="25">
        <v>54</v>
      </c>
      <c r="AJ1997" s="25" t="s">
        <v>20</v>
      </c>
      <c r="AK1997" s="22" t="s">
        <v>20</v>
      </c>
      <c r="AL1997" s="25" t="s">
        <v>20</v>
      </c>
      <c r="AM1997" s="25">
        <v>1</v>
      </c>
      <c r="AN1997" s="25">
        <v>170</v>
      </c>
      <c r="AO1997" s="25">
        <v>140</v>
      </c>
      <c r="AP1997" s="25">
        <v>70</v>
      </c>
      <c r="AQ1997" s="25">
        <v>1</v>
      </c>
      <c r="AR1997" s="25">
        <v>1.6659999999999999E-3</v>
      </c>
      <c r="AS1997" s="157">
        <v>88</v>
      </c>
      <c r="AT1997" s="93">
        <v>44743</v>
      </c>
      <c r="AU1997" s="92" t="s">
        <v>2675</v>
      </c>
      <c r="AV1997" s="91" t="s">
        <v>152</v>
      </c>
      <c r="AW1997" s="92" t="s">
        <v>152</v>
      </c>
      <c r="AX1997" s="92" t="s">
        <v>152</v>
      </c>
      <c r="AY1997" s="91" t="s">
        <v>152</v>
      </c>
      <c r="AZ1997" s="23"/>
      <c r="BA1997" s="25" t="s">
        <v>4273</v>
      </c>
      <c r="BB1997" t="s">
        <v>25</v>
      </c>
      <c r="BC1997">
        <v>13165</v>
      </c>
      <c r="BD1997" t="str">
        <f>IF(Z1997=BC1997,"OK")</f>
        <v>OK</v>
      </c>
      <c r="BE1997">
        <v>0.78</v>
      </c>
      <c r="BF1997">
        <v>1.047E-3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 t="str">
        <f>IF(ABS(AN1997*AO1997*AP1997/1000000000/AR1997-1)&lt;0.1,"OK","NO")</f>
        <v>OK</v>
      </c>
      <c r="BN1997" s="183"/>
    </row>
    <row r="1998" spans="1:66" ht="38.25" x14ac:dyDescent="0.25">
      <c r="A1998" s="1"/>
      <c r="B1998" s="94">
        <v>1991</v>
      </c>
      <c r="C1998" s="43">
        <v>1135965</v>
      </c>
      <c r="D1998" s="37"/>
      <c r="E1998" s="26" t="s">
        <v>4272</v>
      </c>
      <c r="F1998" s="212" t="s">
        <v>652</v>
      </c>
      <c r="G1998" s="127" t="s">
        <v>29</v>
      </c>
      <c r="H1998" s="46" t="str">
        <f>IFERROR(IFERROR(IF(SEARCH("Usystems",$E1998)&gt;0,"Usystems"),IF(SEARCH("RIIFO",$E1998)&gt;0,"RIIFO","Uponor")),"Uponor")</f>
        <v>Usystems</v>
      </c>
      <c r="I1998" s="25" t="str">
        <f>IFERROR(MID($D1998,1,7)+0,"")</f>
        <v/>
      </c>
      <c r="J1998" s="25" t="str">
        <f>IFERROR(MID($D1998,10,7)+0,"")</f>
        <v/>
      </c>
      <c r="K1998" s="25" t="str">
        <f>IFERROR(MID($D1998,19,7)+0,"")</f>
        <v/>
      </c>
      <c r="L1998" s="25" t="str">
        <f>IFERROR(MID($D1998,28,7)+0,"")</f>
        <v/>
      </c>
      <c r="M1998" s="25">
        <f>IF(IFERROR(MID($Q1998,1,7)+0,"")&lt;1130000,IF(INDEX(C:C,MATCH(LEFT(Q1998,7)+0,I:I,0))&lt;1130000,"",INDEX(C:C,MATCH(LEFT(Q1998,7)+0,I:I,0))),IFERROR(MID($Q1998,1,7)+0,""))</f>
        <v>1136959</v>
      </c>
      <c r="N1998" s="25" t="str">
        <f>IF(IFERROR(MID($Q1998,10,7)+0,"")&lt;1130000,"",IFERROR(MID($Q1998,10,7)+0,""))</f>
        <v/>
      </c>
      <c r="O1998" s="25" t="str">
        <f>IF(IFERROR(MID($Q1998,19,7)+0,"")&lt;1130000,"",IFERROR(MID($Q1998,19,7)+0,""))</f>
        <v/>
      </c>
      <c r="P1998" s="25">
        <f>IF(M1998="","",IF(N1998="",M1998,M1998&amp;", "&amp;N1998))</f>
        <v>1136959</v>
      </c>
      <c r="Q1998" s="43">
        <v>1136959</v>
      </c>
      <c r="R1998" s="23"/>
      <c r="S1998" s="35" t="s">
        <v>54</v>
      </c>
      <c r="T1998" s="34" t="s">
        <v>38</v>
      </c>
      <c r="U1998" s="185">
        <v>7920</v>
      </c>
      <c r="V1998" s="188">
        <v>13464</v>
      </c>
      <c r="W1998" s="189">
        <v>13464</v>
      </c>
      <c r="X1998" s="31">
        <v>14810</v>
      </c>
      <c r="Y1998" s="90">
        <f>IFERROR(ROUND(X1998/W1998-1,2),"")</f>
        <v>0.1</v>
      </c>
      <c r="Z1998" s="31">
        <f>IF(OR(S1998="VLD MLC components",S1998="VLD MLC pipes",S1998="VLD PEX components",S1998="VLD PEX pipes",S1998="VLD PHC components",S1998="VLD PHC pipes",S1998="Controls VLD"),"По запросу",X1998)</f>
        <v>14810</v>
      </c>
      <c r="AA1998" s="63">
        <f>ROUND(X1998/1.2,3)</f>
        <v>12341.666999999999</v>
      </c>
      <c r="AB1998" s="23">
        <v>11220</v>
      </c>
      <c r="AC1998" s="190">
        <f>IFERROR(ROUND(AA1998/AB1998-1,2),"")</f>
        <v>0.1</v>
      </c>
      <c r="AD1998" s="25">
        <v>0.89699999999999991</v>
      </c>
      <c r="AE1998" s="25">
        <v>1.2040499999999999E-3</v>
      </c>
      <c r="AF1998" s="25">
        <v>0</v>
      </c>
      <c r="AG1998" s="25" t="s">
        <v>22</v>
      </c>
      <c r="AH1998" s="25">
        <v>1</v>
      </c>
      <c r="AI1998" s="25">
        <v>2</v>
      </c>
      <c r="AJ1998" s="25" t="s">
        <v>20</v>
      </c>
      <c r="AK1998" s="42" t="s">
        <v>19</v>
      </c>
      <c r="AL1998" s="25" t="s">
        <v>20</v>
      </c>
      <c r="AM1998" s="25">
        <v>1</v>
      </c>
      <c r="AN1998" s="25">
        <v>170</v>
      </c>
      <c r="AO1998" s="25">
        <v>140</v>
      </c>
      <c r="AP1998" s="25">
        <v>70</v>
      </c>
      <c r="AQ1998" s="25">
        <v>1.05</v>
      </c>
      <c r="AR1998" s="25">
        <v>1.6659999999999999E-3</v>
      </c>
      <c r="AS1998" s="157">
        <v>2</v>
      </c>
      <c r="AT1998" s="93">
        <v>44743</v>
      </c>
      <c r="AU1998" s="92" t="s">
        <v>2675</v>
      </c>
      <c r="AV1998" s="91" t="s">
        <v>152</v>
      </c>
      <c r="AW1998" s="92" t="s">
        <v>152</v>
      </c>
      <c r="AX1998" s="92" t="s">
        <v>152</v>
      </c>
      <c r="AY1998" s="91" t="s">
        <v>152</v>
      </c>
      <c r="AZ1998" s="23"/>
      <c r="BA1998" s="25" t="s">
        <v>4271</v>
      </c>
      <c r="BB1998" t="s">
        <v>25</v>
      </c>
      <c r="BC1998">
        <v>14810</v>
      </c>
      <c r="BD1998" t="str">
        <f>IF(Z1998=BC1998,"OK")</f>
        <v>OK</v>
      </c>
      <c r="BE1998">
        <v>0.89699999999999991</v>
      </c>
      <c r="BF1998">
        <v>1.2040499999999999E-3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 t="str">
        <f>IF(ABS(AN1998*AO1998*AP1998/1000000000/AR1998-1)&lt;0.1,"OK","NO")</f>
        <v>OK</v>
      </c>
      <c r="BN1998" s="183"/>
    </row>
    <row r="1999" spans="1:66" ht="25.5" x14ac:dyDescent="0.25">
      <c r="A1999" s="1"/>
      <c r="B1999" s="94">
        <v>1992</v>
      </c>
      <c r="C1999" s="43">
        <v>1136942</v>
      </c>
      <c r="D1999" s="44" t="s">
        <v>4270</v>
      </c>
      <c r="E1999" s="26" t="s">
        <v>4269</v>
      </c>
      <c r="F1999" s="151" t="s">
        <v>652</v>
      </c>
      <c r="G1999" s="22" t="s">
        <v>2182</v>
      </c>
      <c r="H1999" s="46" t="s">
        <v>2635</v>
      </c>
      <c r="I1999" s="25">
        <f>IFERROR(MID($D1999,1,7)+0,"")</f>
        <v>1135928</v>
      </c>
      <c r="J1999" s="25">
        <f>IFERROR(MID($D1999,10,7)+0,"")</f>
        <v>1088045</v>
      </c>
      <c r="K1999" s="25" t="str">
        <f>IFERROR(MID($D1999,19,7)+0,"")</f>
        <v/>
      </c>
      <c r="L1999" s="25" t="str">
        <f>IFERROR(MID($D1999,28,7)+0,"")</f>
        <v/>
      </c>
      <c r="M1999" s="25" t="str">
        <f>IF(IFERROR(MID($Q1999,1,7)+0,"")&lt;1130000,IF(INDEX(C:C,MATCH(LEFT(Q1999,7)+0,I:I,0))&lt;1130000,"",INDEX(C:C,MATCH(LEFT(Q1999,7)+0,I:I,0))),IFERROR(MID($Q1999,1,7)+0,""))</f>
        <v/>
      </c>
      <c r="N1999" s="25" t="str">
        <f>IF(IFERROR(MID($Q1999,10,7)+0,"")&lt;1130000,"",IFERROR(MID($Q1999,10,7)+0,""))</f>
        <v/>
      </c>
      <c r="O1999" s="25" t="str">
        <f>IF(IFERROR(MID($Q1999,19,7)+0,"")&lt;1130000,"",IFERROR(MID($Q1999,19,7)+0,""))</f>
        <v/>
      </c>
      <c r="P1999" s="25" t="str">
        <f>IF(M1999="","",IF(N1999="",M1999,M1999&amp;", "&amp;N1999))</f>
        <v/>
      </c>
      <c r="Q1999" s="202"/>
      <c r="R1999" s="43"/>
      <c r="S1999" s="35" t="s">
        <v>3870</v>
      </c>
      <c r="T1999" s="34" t="s">
        <v>36</v>
      </c>
      <c r="U1999" s="185">
        <v>8647</v>
      </c>
      <c r="V1999" s="188">
        <v>8647</v>
      </c>
      <c r="W1999" s="189">
        <v>9685</v>
      </c>
      <c r="X1999" s="31">
        <v>10654</v>
      </c>
      <c r="Y1999" s="90">
        <f>IFERROR(ROUND(X1999/W1999-1,2),"")</f>
        <v>0.1</v>
      </c>
      <c r="Z1999" s="31">
        <f>IF(OR(S1999="VLD MLC components",S1999="VLD MLC pipes",S1999="VLD PEX components",S1999="VLD PEX pipes",S1999="VLD PHC components",S1999="VLD PHC pipes",S1999="Controls VLD"),"По запросу",X1999)</f>
        <v>10654</v>
      </c>
      <c r="AA1999" s="63">
        <f>ROUND(X1999/1.2,3)</f>
        <v>8878.3330000000005</v>
      </c>
      <c r="AB1999" s="23">
        <v>8070.8329999999996</v>
      </c>
      <c r="AC1999" s="190">
        <f>IFERROR(ROUND(AA1999/AB1999-1,2),"")</f>
        <v>0.1</v>
      </c>
      <c r="AD1999" s="25">
        <v>2.35</v>
      </c>
      <c r="AE1999" s="25">
        <v>4.9919999999999999E-3</v>
      </c>
      <c r="AF1999" s="25">
        <v>44</v>
      </c>
      <c r="AG1999" s="25">
        <v>49</v>
      </c>
      <c r="AH1999" s="25">
        <v>90</v>
      </c>
      <c r="AI1999" s="25">
        <v>15</v>
      </c>
      <c r="AJ1999" s="22" t="s">
        <v>20</v>
      </c>
      <c r="AK1999" s="22" t="s">
        <v>20</v>
      </c>
      <c r="AL1999" s="25" t="s">
        <v>19</v>
      </c>
      <c r="AM1999" s="25">
        <v>1</v>
      </c>
      <c r="AN1999" s="25">
        <v>320</v>
      </c>
      <c r="AO1999" s="25">
        <v>240</v>
      </c>
      <c r="AP1999" s="25">
        <v>65</v>
      </c>
      <c r="AQ1999" s="25">
        <v>2.35</v>
      </c>
      <c r="AR1999" s="25">
        <v>4.9919999999999999E-3</v>
      </c>
      <c r="AS1999" s="157">
        <v>10</v>
      </c>
      <c r="AT1999" s="96"/>
      <c r="AU1999" s="92" t="s">
        <v>3611</v>
      </c>
      <c r="AV1999" s="91" t="s">
        <v>152</v>
      </c>
      <c r="AW1999" s="92" t="s">
        <v>48</v>
      </c>
      <c r="AX1999" s="92" t="s">
        <v>48</v>
      </c>
      <c r="AY1999" s="91" t="s">
        <v>152</v>
      </c>
      <c r="AZ1999" s="23" t="s">
        <v>24</v>
      </c>
      <c r="BA1999" s="25" t="s">
        <v>4268</v>
      </c>
      <c r="BB1999" t="s">
        <v>25</v>
      </c>
      <c r="BC1999">
        <v>10654</v>
      </c>
      <c r="BD1999" t="str">
        <f>IF(Z1999=BC1999,"OK")</f>
        <v>OK</v>
      </c>
      <c r="BE1999">
        <v>1.7</v>
      </c>
      <c r="BF1999">
        <v>5.62E-3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 t="str">
        <f>IF(ABS(AN1999*AO1999*AP1999/1000000000/AR1999-1)&lt;0.1,"OK","NO")</f>
        <v>OK</v>
      </c>
      <c r="BN1999" s="183"/>
    </row>
    <row r="2000" spans="1:66" ht="25.5" x14ac:dyDescent="0.25">
      <c r="A2000" s="1"/>
      <c r="B2000" s="94">
        <v>1993</v>
      </c>
      <c r="C2000" s="43">
        <v>1136943</v>
      </c>
      <c r="D2000" s="44" t="s">
        <v>4267</v>
      </c>
      <c r="E2000" s="26" t="s">
        <v>4266</v>
      </c>
      <c r="F2000" s="151" t="s">
        <v>655</v>
      </c>
      <c r="G2000" s="22" t="s">
        <v>2182</v>
      </c>
      <c r="H2000" s="46" t="s">
        <v>2635</v>
      </c>
      <c r="I2000" s="25">
        <f>IFERROR(MID($D2000,1,7)+0,"")</f>
        <v>1135929</v>
      </c>
      <c r="J2000" s="25">
        <f>IFERROR(MID($D2000,10,7)+0,"")</f>
        <v>1088046</v>
      </c>
      <c r="K2000" s="25" t="str">
        <f>IFERROR(MID($D2000,19,7)+0,"")</f>
        <v/>
      </c>
      <c r="L2000" s="25" t="str">
        <f>IFERROR(MID($D2000,28,7)+0,"")</f>
        <v/>
      </c>
      <c r="M2000" s="25" t="str">
        <f>IF(IFERROR(MID($Q2000,1,7)+0,"")&lt;1130000,IF(INDEX(C:C,MATCH(LEFT(Q2000,7)+0,I:I,0))&lt;1130000,"",INDEX(C:C,MATCH(LEFT(Q2000,7)+0,I:I,0))),IFERROR(MID($Q2000,1,7)+0,""))</f>
        <v/>
      </c>
      <c r="N2000" s="25" t="str">
        <f>IF(IFERROR(MID($Q2000,10,7)+0,"")&lt;1130000,"",IFERROR(MID($Q2000,10,7)+0,""))</f>
        <v/>
      </c>
      <c r="O2000" s="25" t="str">
        <f>IF(IFERROR(MID($Q2000,19,7)+0,"")&lt;1130000,"",IFERROR(MID($Q2000,19,7)+0,""))</f>
        <v/>
      </c>
      <c r="P2000" s="25" t="str">
        <f>IF(M2000="","",IF(N2000="",M2000,M2000&amp;", "&amp;N2000))</f>
        <v/>
      </c>
      <c r="Q2000" s="202"/>
      <c r="R2000" s="43"/>
      <c r="S2000" s="35" t="s">
        <v>3870</v>
      </c>
      <c r="T2000" s="34" t="s">
        <v>36</v>
      </c>
      <c r="U2000" s="185">
        <v>10656</v>
      </c>
      <c r="V2000" s="188">
        <v>10656</v>
      </c>
      <c r="W2000" s="189">
        <v>11935</v>
      </c>
      <c r="X2000" s="31">
        <v>13129</v>
      </c>
      <c r="Y2000" s="90">
        <f>IFERROR(ROUND(X2000/W2000-1,2),"")</f>
        <v>0.1</v>
      </c>
      <c r="Z2000" s="31">
        <f>IF(OR(S2000="VLD MLC components",S2000="VLD MLC pipes",S2000="VLD PEX components",S2000="VLD PEX pipes",S2000="VLD PHC components",S2000="VLD PHC pipes",S2000="Controls VLD"),"По запросу",X2000)</f>
        <v>13129</v>
      </c>
      <c r="AA2000" s="63">
        <f>ROUND(X2000/1.2,3)</f>
        <v>10940.833000000001</v>
      </c>
      <c r="AB2000" s="23">
        <v>9945.8330000000005</v>
      </c>
      <c r="AC2000" s="190">
        <f>IFERROR(ROUND(AA2000/AB2000-1,2),"")</f>
        <v>0.1</v>
      </c>
      <c r="AD2000" s="25">
        <v>2.75</v>
      </c>
      <c r="AE2000" s="25">
        <v>4.9919999999999999E-3</v>
      </c>
      <c r="AF2000" s="25">
        <v>0</v>
      </c>
      <c r="AG2000" s="25">
        <v>91</v>
      </c>
      <c r="AH2000" s="25">
        <v>128</v>
      </c>
      <c r="AI2000" s="25">
        <v>48</v>
      </c>
      <c r="AJ2000" s="22" t="s">
        <v>20</v>
      </c>
      <c r="AK2000" s="22" t="s">
        <v>20</v>
      </c>
      <c r="AL2000" s="25" t="s">
        <v>19</v>
      </c>
      <c r="AM2000" s="25">
        <v>1</v>
      </c>
      <c r="AN2000" s="25">
        <v>320</v>
      </c>
      <c r="AO2000" s="25">
        <v>240</v>
      </c>
      <c r="AP2000" s="25">
        <v>65</v>
      </c>
      <c r="AQ2000" s="25">
        <v>2.75</v>
      </c>
      <c r="AR2000" s="25">
        <v>4.9919999999999999E-3</v>
      </c>
      <c r="AS2000" s="157">
        <v>9</v>
      </c>
      <c r="AT2000" s="96"/>
      <c r="AU2000" s="92" t="s">
        <v>3611</v>
      </c>
      <c r="AV2000" s="91" t="s">
        <v>152</v>
      </c>
      <c r="AW2000" s="92" t="s">
        <v>48</v>
      </c>
      <c r="AX2000" s="92" t="s">
        <v>48</v>
      </c>
      <c r="AY2000" s="91" t="s">
        <v>152</v>
      </c>
      <c r="AZ2000" s="23" t="s">
        <v>24</v>
      </c>
      <c r="BA2000" s="25" t="s">
        <v>4265</v>
      </c>
      <c r="BB2000" t="s">
        <v>25</v>
      </c>
      <c r="BC2000">
        <v>13129</v>
      </c>
      <c r="BD2000" t="str">
        <f>IF(Z2000=BC2000,"OK")</f>
        <v>OK</v>
      </c>
      <c r="BE2000">
        <v>2.7</v>
      </c>
      <c r="BF2000">
        <v>6.96E-3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 t="str">
        <f>IF(ABS(AN2000*AO2000*AP2000/1000000000/AR2000-1)&lt;0.1,"OK","NO")</f>
        <v>OK</v>
      </c>
      <c r="BN2000" s="183"/>
    </row>
    <row r="2001" spans="1:66" ht="25.5" x14ac:dyDescent="0.25">
      <c r="A2001" s="1"/>
      <c r="B2001" s="94">
        <v>1994</v>
      </c>
      <c r="C2001" s="43">
        <v>1136944</v>
      </c>
      <c r="D2001" s="44" t="s">
        <v>4264</v>
      </c>
      <c r="E2001" s="26" t="s">
        <v>4263</v>
      </c>
      <c r="F2001" s="151" t="s">
        <v>655</v>
      </c>
      <c r="G2001" s="22" t="s">
        <v>2182</v>
      </c>
      <c r="H2001" s="46" t="s">
        <v>2635</v>
      </c>
      <c r="I2001" s="25">
        <f>IFERROR(MID($D2001,1,7)+0,"")</f>
        <v>1135930</v>
      </c>
      <c r="J2001" s="25">
        <f>IFERROR(MID($D2001,10,7)+0,"")</f>
        <v>1088047</v>
      </c>
      <c r="K2001" s="25" t="str">
        <f>IFERROR(MID($D2001,19,7)+0,"")</f>
        <v/>
      </c>
      <c r="L2001" s="25" t="str">
        <f>IFERROR(MID($D2001,28,7)+0,"")</f>
        <v/>
      </c>
      <c r="M2001" s="25" t="str">
        <f>IF(IFERROR(MID($Q2001,1,7)+0,"")&lt;1130000,IF(INDEX(C:C,MATCH(LEFT(Q2001,7)+0,I:I,0))&lt;1130000,"",INDEX(C:C,MATCH(LEFT(Q2001,7)+0,I:I,0))),IFERROR(MID($Q2001,1,7)+0,""))</f>
        <v/>
      </c>
      <c r="N2001" s="25" t="str">
        <f>IF(IFERROR(MID($Q2001,10,7)+0,"")&lt;1130000,"",IFERROR(MID($Q2001,10,7)+0,""))</f>
        <v/>
      </c>
      <c r="O2001" s="25" t="str">
        <f>IF(IFERROR(MID($Q2001,19,7)+0,"")&lt;1130000,"",IFERROR(MID($Q2001,19,7)+0,""))</f>
        <v/>
      </c>
      <c r="P2001" s="25" t="str">
        <f>IF(M2001="","",IF(N2001="",M2001,M2001&amp;", "&amp;N2001))</f>
        <v/>
      </c>
      <c r="Q2001" s="202"/>
      <c r="R2001" s="43"/>
      <c r="S2001" s="35" t="s">
        <v>3870</v>
      </c>
      <c r="T2001" s="34" t="s">
        <v>36</v>
      </c>
      <c r="U2001" s="185">
        <v>12629</v>
      </c>
      <c r="V2001" s="188">
        <v>12629</v>
      </c>
      <c r="W2001" s="189">
        <v>14144</v>
      </c>
      <c r="X2001" s="31">
        <v>15558</v>
      </c>
      <c r="Y2001" s="90">
        <f>IFERROR(ROUND(X2001/W2001-1,2),"")</f>
        <v>0.1</v>
      </c>
      <c r="Z2001" s="31">
        <f>IF(OR(S2001="VLD MLC components",S2001="VLD MLC pipes",S2001="VLD PEX components",S2001="VLD PEX pipes",S2001="VLD PHC components",S2001="VLD PHC pipes",S2001="Controls VLD"),"По запросу",X2001)</f>
        <v>15558</v>
      </c>
      <c r="AA2001" s="63">
        <f>ROUND(X2001/1.2,3)</f>
        <v>12965</v>
      </c>
      <c r="AB2001" s="23">
        <v>11786.666999999999</v>
      </c>
      <c r="AC2001" s="190">
        <f>IFERROR(ROUND(AA2001/AB2001-1,2),"")</f>
        <v>0.1</v>
      </c>
      <c r="AD2001" s="25">
        <v>3.16</v>
      </c>
      <c r="AE2001" s="25">
        <v>4.9919999999999999E-3</v>
      </c>
      <c r="AF2001" s="25">
        <v>1</v>
      </c>
      <c r="AG2001" s="25">
        <v>61</v>
      </c>
      <c r="AH2001" s="25">
        <v>103</v>
      </c>
      <c r="AI2001" s="25">
        <v>75</v>
      </c>
      <c r="AJ2001" s="22" t="s">
        <v>20</v>
      </c>
      <c r="AK2001" s="22" t="s">
        <v>20</v>
      </c>
      <c r="AL2001" s="25" t="s">
        <v>19</v>
      </c>
      <c r="AM2001" s="25">
        <v>1</v>
      </c>
      <c r="AN2001" s="25">
        <v>320</v>
      </c>
      <c r="AO2001" s="25">
        <v>240</v>
      </c>
      <c r="AP2001" s="25">
        <v>65</v>
      </c>
      <c r="AQ2001" s="25">
        <v>3.16</v>
      </c>
      <c r="AR2001" s="25">
        <v>4.9919999999999999E-3</v>
      </c>
      <c r="AS2001" s="157">
        <v>18</v>
      </c>
      <c r="AT2001" s="96"/>
      <c r="AU2001" s="92" t="s">
        <v>3611</v>
      </c>
      <c r="AV2001" s="91" t="s">
        <v>152</v>
      </c>
      <c r="AW2001" s="92" t="s">
        <v>48</v>
      </c>
      <c r="AX2001" s="92" t="s">
        <v>48</v>
      </c>
      <c r="AY2001" s="91" t="s">
        <v>152</v>
      </c>
      <c r="AZ2001" s="23" t="s">
        <v>24</v>
      </c>
      <c r="BA2001" s="25" t="s">
        <v>4262</v>
      </c>
      <c r="BB2001" t="s">
        <v>25</v>
      </c>
      <c r="BC2001">
        <v>15558</v>
      </c>
      <c r="BD2001" t="str">
        <f>IF(Z2001=BC2001,"OK")</f>
        <v>OK</v>
      </c>
      <c r="BE2001">
        <v>3.1</v>
      </c>
      <c r="BF2001">
        <v>7.2899999999999996E-3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 t="str">
        <f>IF(ABS(AN2001*AO2001*AP2001/1000000000/AR2001-1)&lt;0.1,"OK","NO")</f>
        <v>OK</v>
      </c>
      <c r="BN2001" s="183"/>
    </row>
    <row r="2002" spans="1:66" ht="25.5" x14ac:dyDescent="0.25">
      <c r="A2002" s="1"/>
      <c r="B2002" s="94">
        <v>1995</v>
      </c>
      <c r="C2002" s="43">
        <v>1136945</v>
      </c>
      <c r="D2002" s="44" t="s">
        <v>4261</v>
      </c>
      <c r="E2002" s="26" t="s">
        <v>4260</v>
      </c>
      <c r="F2002" s="151" t="s">
        <v>655</v>
      </c>
      <c r="G2002" s="22" t="s">
        <v>2182</v>
      </c>
      <c r="H2002" s="46" t="s">
        <v>2635</v>
      </c>
      <c r="I2002" s="25">
        <f>IFERROR(MID($D2002,1,7)+0,"")</f>
        <v>1135931</v>
      </c>
      <c r="J2002" s="25">
        <f>IFERROR(MID($D2002,10,7)+0,"")</f>
        <v>1088048</v>
      </c>
      <c r="K2002" s="25" t="str">
        <f>IFERROR(MID($D2002,19,7)+0,"")</f>
        <v/>
      </c>
      <c r="L2002" s="25" t="str">
        <f>IFERROR(MID($D2002,28,7)+0,"")</f>
        <v/>
      </c>
      <c r="M2002" s="25" t="str">
        <f>IF(IFERROR(MID($Q2002,1,7)+0,"")&lt;1130000,IF(INDEX(C:C,MATCH(LEFT(Q2002,7)+0,I:I,0))&lt;1130000,"",INDEX(C:C,MATCH(LEFT(Q2002,7)+0,I:I,0))),IFERROR(MID($Q2002,1,7)+0,""))</f>
        <v/>
      </c>
      <c r="N2002" s="25" t="str">
        <f>IF(IFERROR(MID($Q2002,10,7)+0,"")&lt;1130000,"",IFERROR(MID($Q2002,10,7)+0,""))</f>
        <v/>
      </c>
      <c r="O2002" s="25" t="str">
        <f>IF(IFERROR(MID($Q2002,19,7)+0,"")&lt;1130000,"",IFERROR(MID($Q2002,19,7)+0,""))</f>
        <v/>
      </c>
      <c r="P2002" s="25" t="str">
        <f>IF(M2002="","",IF(N2002="",M2002,M2002&amp;", "&amp;N2002))</f>
        <v/>
      </c>
      <c r="Q2002" s="202"/>
      <c r="R2002" s="43"/>
      <c r="S2002" s="35" t="s">
        <v>3870</v>
      </c>
      <c r="T2002" s="34" t="s">
        <v>36</v>
      </c>
      <c r="U2002" s="185">
        <v>14678</v>
      </c>
      <c r="V2002" s="188">
        <v>14678</v>
      </c>
      <c r="W2002" s="189">
        <v>16439</v>
      </c>
      <c r="X2002" s="31">
        <v>18083</v>
      </c>
      <c r="Y2002" s="90">
        <f>IFERROR(ROUND(X2002/W2002-1,2),"")</f>
        <v>0.1</v>
      </c>
      <c r="Z2002" s="31">
        <f>IF(OR(S2002="VLD MLC components",S2002="VLD MLC pipes",S2002="VLD PEX components",S2002="VLD PEX pipes",S2002="VLD PHC components",S2002="VLD PHC pipes",S2002="Controls VLD"),"По запросу",X2002)</f>
        <v>18083</v>
      </c>
      <c r="AA2002" s="63">
        <f>ROUND(X2002/1.2,3)</f>
        <v>15069.166999999999</v>
      </c>
      <c r="AB2002" s="23">
        <v>13699.166999999999</v>
      </c>
      <c r="AC2002" s="190">
        <f>IFERROR(ROUND(AA2002/AB2002-1,2),"")</f>
        <v>0.1</v>
      </c>
      <c r="AD2002" s="25">
        <v>3.6</v>
      </c>
      <c r="AE2002" s="25">
        <v>5.7720000000000002E-3</v>
      </c>
      <c r="AF2002" s="25">
        <v>26</v>
      </c>
      <c r="AG2002" s="25">
        <v>58</v>
      </c>
      <c r="AH2002" s="25">
        <v>112</v>
      </c>
      <c r="AI2002" s="25">
        <v>95</v>
      </c>
      <c r="AJ2002" s="22" t="s">
        <v>20</v>
      </c>
      <c r="AK2002" s="22" t="s">
        <v>20</v>
      </c>
      <c r="AL2002" s="25" t="s">
        <v>19</v>
      </c>
      <c r="AM2002" s="25">
        <v>1</v>
      </c>
      <c r="AN2002" s="25">
        <v>370</v>
      </c>
      <c r="AO2002" s="25">
        <v>240</v>
      </c>
      <c r="AP2002" s="25">
        <v>65</v>
      </c>
      <c r="AQ2002" s="25">
        <v>3.6</v>
      </c>
      <c r="AR2002" s="25">
        <v>5.7720000000000002E-3</v>
      </c>
      <c r="AS2002" s="157">
        <v>18</v>
      </c>
      <c r="AT2002" s="96"/>
      <c r="AU2002" s="92" t="s">
        <v>3611</v>
      </c>
      <c r="AV2002" s="91" t="s">
        <v>152</v>
      </c>
      <c r="AW2002" s="92" t="s">
        <v>48</v>
      </c>
      <c r="AX2002" s="92" t="s">
        <v>48</v>
      </c>
      <c r="AY2002" s="91" t="s">
        <v>152</v>
      </c>
      <c r="AZ2002" s="23" t="s">
        <v>24</v>
      </c>
      <c r="BA2002" s="25" t="s">
        <v>4259</v>
      </c>
      <c r="BB2002" t="s">
        <v>25</v>
      </c>
      <c r="BC2002">
        <v>18083</v>
      </c>
      <c r="BD2002" t="str">
        <f>IF(Z2002=BC2002,"OK")</f>
        <v>OK</v>
      </c>
      <c r="BE2002">
        <v>3.7</v>
      </c>
      <c r="BF2002">
        <v>7.2899999999999996E-3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 t="str">
        <f>IF(ABS(AN2002*AO2002*AP2002/1000000000/AR2002-1)&lt;0.1,"OK","NO")</f>
        <v>OK</v>
      </c>
      <c r="BN2002" s="183"/>
    </row>
    <row r="2003" spans="1:66" ht="25.5" x14ac:dyDescent="0.25">
      <c r="A2003" s="1"/>
      <c r="B2003" s="94">
        <v>1996</v>
      </c>
      <c r="C2003" s="43">
        <v>1136946</v>
      </c>
      <c r="D2003" s="44" t="s">
        <v>4258</v>
      </c>
      <c r="E2003" s="26" t="s">
        <v>4257</v>
      </c>
      <c r="F2003" s="151" t="s">
        <v>652</v>
      </c>
      <c r="G2003" s="22" t="s">
        <v>2182</v>
      </c>
      <c r="H2003" s="46" t="s">
        <v>2635</v>
      </c>
      <c r="I2003" s="25">
        <f>IFERROR(MID($D2003,1,7)+0,"")</f>
        <v>1135932</v>
      </c>
      <c r="J2003" s="25">
        <f>IFERROR(MID($D2003,10,7)+0,"")</f>
        <v>1088049</v>
      </c>
      <c r="K2003" s="25" t="str">
        <f>IFERROR(MID($D2003,19,7)+0,"")</f>
        <v/>
      </c>
      <c r="L2003" s="25" t="str">
        <f>IFERROR(MID($D2003,28,7)+0,"")</f>
        <v/>
      </c>
      <c r="M2003" s="25" t="str">
        <f>IF(IFERROR(MID($Q2003,1,7)+0,"")&lt;1130000,IF(INDEX(C:C,MATCH(LEFT(Q2003,7)+0,I:I,0))&lt;1130000,"",INDEX(C:C,MATCH(LEFT(Q2003,7)+0,I:I,0))),IFERROR(MID($Q2003,1,7)+0,""))</f>
        <v/>
      </c>
      <c r="N2003" s="25" t="str">
        <f>IF(IFERROR(MID($Q2003,10,7)+0,"")&lt;1130000,"",IFERROR(MID($Q2003,10,7)+0,""))</f>
        <v/>
      </c>
      <c r="O2003" s="25" t="str">
        <f>IF(IFERROR(MID($Q2003,19,7)+0,"")&lt;1130000,"",IFERROR(MID($Q2003,19,7)+0,""))</f>
        <v/>
      </c>
      <c r="P2003" s="25" t="str">
        <f>IF(M2003="","",IF(N2003="",M2003,M2003&amp;", "&amp;N2003))</f>
        <v/>
      </c>
      <c r="Q2003" s="53"/>
      <c r="R2003" s="43"/>
      <c r="S2003" s="35" t="s">
        <v>3870</v>
      </c>
      <c r="T2003" s="34" t="s">
        <v>36</v>
      </c>
      <c r="U2003" s="185">
        <v>16957</v>
      </c>
      <c r="V2003" s="188">
        <v>16957</v>
      </c>
      <c r="W2003" s="189">
        <v>18992</v>
      </c>
      <c r="X2003" s="31">
        <v>20891</v>
      </c>
      <c r="Y2003" s="90">
        <f>IFERROR(ROUND(X2003/W2003-1,2),"")</f>
        <v>0.1</v>
      </c>
      <c r="Z2003" s="31">
        <f>IF(OR(S2003="VLD MLC components",S2003="VLD MLC pipes",S2003="VLD PEX components",S2003="VLD PEX pipes",S2003="VLD PHC components",S2003="VLD PHC pipes",S2003="Controls VLD"),"По запросу",X2003)</f>
        <v>20891</v>
      </c>
      <c r="AA2003" s="63">
        <f>ROUND(X2003/1.2,3)</f>
        <v>17409.167000000001</v>
      </c>
      <c r="AB2003" s="23">
        <v>15826.666999999999</v>
      </c>
      <c r="AC2003" s="190">
        <f>IFERROR(ROUND(AA2003/AB2003-1,2),"")</f>
        <v>0.1</v>
      </c>
      <c r="AD2003" s="25">
        <v>4.0199999999999996</v>
      </c>
      <c r="AE2003" s="25">
        <v>6.5519999999999997E-3</v>
      </c>
      <c r="AF2003" s="25">
        <v>33</v>
      </c>
      <c r="AG2003" s="25">
        <v>58</v>
      </c>
      <c r="AH2003" s="25">
        <v>130</v>
      </c>
      <c r="AI2003" s="25">
        <v>137</v>
      </c>
      <c r="AJ2003" s="22" t="s">
        <v>20</v>
      </c>
      <c r="AK2003" s="22" t="s">
        <v>20</v>
      </c>
      <c r="AL2003" s="25" t="s">
        <v>19</v>
      </c>
      <c r="AM2003" s="25">
        <v>1</v>
      </c>
      <c r="AN2003" s="25">
        <v>420</v>
      </c>
      <c r="AO2003" s="25">
        <v>240</v>
      </c>
      <c r="AP2003" s="25">
        <v>65</v>
      </c>
      <c r="AQ2003" s="25">
        <v>4.0199999999999996</v>
      </c>
      <c r="AR2003" s="25">
        <v>6.5519999999999997E-3</v>
      </c>
      <c r="AS2003" s="157">
        <v>20</v>
      </c>
      <c r="AT2003" s="96"/>
      <c r="AU2003" s="92" t="s">
        <v>3611</v>
      </c>
      <c r="AV2003" s="91" t="s">
        <v>152</v>
      </c>
      <c r="AW2003" s="92" t="s">
        <v>48</v>
      </c>
      <c r="AX2003" s="92" t="s">
        <v>48</v>
      </c>
      <c r="AY2003" s="91" t="s">
        <v>152</v>
      </c>
      <c r="AZ2003" s="23" t="s">
        <v>24</v>
      </c>
      <c r="BA2003" s="25" t="s">
        <v>4256</v>
      </c>
      <c r="BB2003" t="s">
        <v>25</v>
      </c>
      <c r="BC2003">
        <v>20891</v>
      </c>
      <c r="BD2003" t="str">
        <f>IF(Z2003=BC2003,"OK")</f>
        <v>OK</v>
      </c>
      <c r="BE2003">
        <v>4.0999999999999996</v>
      </c>
      <c r="BF2003">
        <v>1.098E-2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 t="str">
        <f>IF(ABS(AN2003*AO2003*AP2003/1000000000/AR2003-1)&lt;0.1,"OK","NO")</f>
        <v>OK</v>
      </c>
      <c r="BN2003" s="183"/>
    </row>
    <row r="2004" spans="1:66" ht="25.5" x14ac:dyDescent="0.25">
      <c r="A2004" s="1"/>
      <c r="B2004" s="94">
        <v>1997</v>
      </c>
      <c r="C2004" s="43">
        <v>1136947</v>
      </c>
      <c r="D2004" s="44" t="s">
        <v>4255</v>
      </c>
      <c r="E2004" s="26" t="s">
        <v>4254</v>
      </c>
      <c r="F2004" s="151" t="s">
        <v>655</v>
      </c>
      <c r="G2004" s="22" t="s">
        <v>2182</v>
      </c>
      <c r="H2004" s="46" t="s">
        <v>2635</v>
      </c>
      <c r="I2004" s="25">
        <f>IFERROR(MID($D2004,1,7)+0,"")</f>
        <v>1135933</v>
      </c>
      <c r="J2004" s="25">
        <f>IFERROR(MID($D2004,10,7)+0,"")</f>
        <v>1088050</v>
      </c>
      <c r="K2004" s="25" t="str">
        <f>IFERROR(MID($D2004,19,7)+0,"")</f>
        <v/>
      </c>
      <c r="L2004" s="25" t="str">
        <f>IFERROR(MID($D2004,28,7)+0,"")</f>
        <v/>
      </c>
      <c r="M2004" s="25" t="str">
        <f>IF(IFERROR(MID($Q2004,1,7)+0,"")&lt;1130000,IF(INDEX(C:C,MATCH(LEFT(Q2004,7)+0,I:I,0))&lt;1130000,"",INDEX(C:C,MATCH(LEFT(Q2004,7)+0,I:I,0))),IFERROR(MID($Q2004,1,7)+0,""))</f>
        <v/>
      </c>
      <c r="N2004" s="25" t="str">
        <f>IF(IFERROR(MID($Q2004,10,7)+0,"")&lt;1130000,"",IFERROR(MID($Q2004,10,7)+0,""))</f>
        <v/>
      </c>
      <c r="O2004" s="25" t="str">
        <f>IF(IFERROR(MID($Q2004,19,7)+0,"")&lt;1130000,"",IFERROR(MID($Q2004,19,7)+0,""))</f>
        <v/>
      </c>
      <c r="P2004" s="25" t="str">
        <f>IF(M2004="","",IF(N2004="",M2004,M2004&amp;", "&amp;N2004))</f>
        <v/>
      </c>
      <c r="Q2004" s="53"/>
      <c r="R2004" s="43"/>
      <c r="S2004" s="35" t="s">
        <v>3870</v>
      </c>
      <c r="T2004" s="34" t="s">
        <v>36</v>
      </c>
      <c r="U2004" s="185">
        <v>18469</v>
      </c>
      <c r="V2004" s="188">
        <v>18469</v>
      </c>
      <c r="W2004" s="189">
        <v>20685</v>
      </c>
      <c r="X2004" s="31">
        <v>22754</v>
      </c>
      <c r="Y2004" s="90">
        <f>IFERROR(ROUND(X2004/W2004-1,2),"")</f>
        <v>0.1</v>
      </c>
      <c r="Z2004" s="31">
        <f>IF(OR(S2004="VLD MLC components",S2004="VLD MLC pipes",S2004="VLD PEX components",S2004="VLD PEX pipes",S2004="VLD PHC components",S2004="VLD PHC pipes",S2004="Controls VLD"),"По запросу",X2004)</f>
        <v>22754</v>
      </c>
      <c r="AA2004" s="63">
        <f>ROUND(X2004/1.2,3)</f>
        <v>18961.667000000001</v>
      </c>
      <c r="AB2004" s="23">
        <v>17237.5</v>
      </c>
      <c r="AC2004" s="190">
        <f>IFERROR(ROUND(AA2004/AB2004-1,2),"")</f>
        <v>0.1</v>
      </c>
      <c r="AD2004" s="25">
        <v>4.46</v>
      </c>
      <c r="AE2004" s="25">
        <v>7.332E-3</v>
      </c>
      <c r="AF2004" s="25">
        <v>36</v>
      </c>
      <c r="AG2004" s="25">
        <v>8</v>
      </c>
      <c r="AH2004" s="25">
        <v>72</v>
      </c>
      <c r="AI2004" s="25">
        <v>56</v>
      </c>
      <c r="AJ2004" s="22" t="s">
        <v>20</v>
      </c>
      <c r="AK2004" s="22" t="s">
        <v>20</v>
      </c>
      <c r="AL2004" s="25" t="s">
        <v>19</v>
      </c>
      <c r="AM2004" s="25">
        <v>1</v>
      </c>
      <c r="AN2004" s="25">
        <v>470</v>
      </c>
      <c r="AO2004" s="25">
        <v>240</v>
      </c>
      <c r="AP2004" s="25">
        <v>65</v>
      </c>
      <c r="AQ2004" s="25">
        <v>4.46</v>
      </c>
      <c r="AR2004" s="25">
        <v>7.332E-3</v>
      </c>
      <c r="AS2004" s="157">
        <v>29</v>
      </c>
      <c r="AT2004" s="96"/>
      <c r="AU2004" s="92" t="s">
        <v>3611</v>
      </c>
      <c r="AV2004" s="91" t="s">
        <v>152</v>
      </c>
      <c r="AW2004" s="92" t="s">
        <v>48</v>
      </c>
      <c r="AX2004" s="92" t="s">
        <v>48</v>
      </c>
      <c r="AY2004" s="91" t="s">
        <v>152</v>
      </c>
      <c r="AZ2004" s="23" t="s">
        <v>24</v>
      </c>
      <c r="BA2004" s="25" t="s">
        <v>4253</v>
      </c>
      <c r="BB2004" t="s">
        <v>25</v>
      </c>
      <c r="BC2004">
        <v>22754</v>
      </c>
      <c r="BD2004" t="str">
        <f>IF(Z2004=BC2004,"OK")</f>
        <v>OK</v>
      </c>
      <c r="BE2004">
        <v>4.5999999999999996</v>
      </c>
      <c r="BF2004">
        <v>1.129E-2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 t="str">
        <f>IF(ABS(AN2004*AO2004*AP2004/1000000000/AR2004-1)&lt;0.1,"OK","NO")</f>
        <v>OK</v>
      </c>
      <c r="BN2004" s="183"/>
    </row>
    <row r="2005" spans="1:66" ht="25.5" x14ac:dyDescent="0.25">
      <c r="A2005" s="1"/>
      <c r="B2005" s="94">
        <v>1998</v>
      </c>
      <c r="C2005" s="43">
        <v>1136948</v>
      </c>
      <c r="D2005" s="44" t="s">
        <v>4252</v>
      </c>
      <c r="E2005" s="26" t="s">
        <v>4251</v>
      </c>
      <c r="F2005" s="151" t="s">
        <v>655</v>
      </c>
      <c r="G2005" s="22" t="s">
        <v>2182</v>
      </c>
      <c r="H2005" s="46" t="s">
        <v>2635</v>
      </c>
      <c r="I2005" s="25">
        <f>IFERROR(MID($D2005,1,7)+0,"")</f>
        <v>1135934</v>
      </c>
      <c r="J2005" s="25">
        <f>IFERROR(MID($D2005,10,7)+0,"")</f>
        <v>1088051</v>
      </c>
      <c r="K2005" s="25" t="str">
        <f>IFERROR(MID($D2005,19,7)+0,"")</f>
        <v/>
      </c>
      <c r="L2005" s="25" t="str">
        <f>IFERROR(MID($D2005,28,7)+0,"")</f>
        <v/>
      </c>
      <c r="M2005" s="25" t="str">
        <f>IF(IFERROR(MID($Q2005,1,7)+0,"")&lt;1130000,IF(INDEX(C:C,MATCH(LEFT(Q2005,7)+0,I:I,0))&lt;1130000,"",INDEX(C:C,MATCH(LEFT(Q2005,7)+0,I:I,0))),IFERROR(MID($Q2005,1,7)+0,""))</f>
        <v/>
      </c>
      <c r="N2005" s="25" t="str">
        <f>IF(IFERROR(MID($Q2005,10,7)+0,"")&lt;1130000,"",IFERROR(MID($Q2005,10,7)+0,""))</f>
        <v/>
      </c>
      <c r="O2005" s="25" t="str">
        <f>IF(IFERROR(MID($Q2005,19,7)+0,"")&lt;1130000,"",IFERROR(MID($Q2005,19,7)+0,""))</f>
        <v/>
      </c>
      <c r="P2005" s="25" t="str">
        <f>IF(M2005="","",IF(N2005="",M2005,M2005&amp;", "&amp;N2005))</f>
        <v/>
      </c>
      <c r="Q2005" s="53"/>
      <c r="R2005" s="43"/>
      <c r="S2005" s="35" t="s">
        <v>3870</v>
      </c>
      <c r="T2005" s="34" t="s">
        <v>36</v>
      </c>
      <c r="U2005" s="185">
        <v>20915</v>
      </c>
      <c r="V2005" s="188">
        <v>20915</v>
      </c>
      <c r="W2005" s="189">
        <v>23425</v>
      </c>
      <c r="X2005" s="31">
        <v>25768</v>
      </c>
      <c r="Y2005" s="90">
        <f>IFERROR(ROUND(X2005/W2005-1,2),"")</f>
        <v>0.1</v>
      </c>
      <c r="Z2005" s="31">
        <f>IF(OR(S2005="VLD MLC components",S2005="VLD MLC pipes",S2005="VLD PEX components",S2005="VLD PEX pipes",S2005="VLD PHC components",S2005="VLD PHC pipes",S2005="Controls VLD"),"По запросу",X2005)</f>
        <v>25768</v>
      </c>
      <c r="AA2005" s="63">
        <f>ROUND(X2005/1.2,3)</f>
        <v>21473.332999999999</v>
      </c>
      <c r="AB2005" s="23">
        <v>19520.832999999999</v>
      </c>
      <c r="AC2005" s="190">
        <f>IFERROR(ROUND(AA2005/AB2005-1,2),"")</f>
        <v>0.1</v>
      </c>
      <c r="AD2005" s="25">
        <v>4.8899999999999997</v>
      </c>
      <c r="AE2005" s="25">
        <v>8.1119999999999994E-3</v>
      </c>
      <c r="AF2005" s="25">
        <v>2</v>
      </c>
      <c r="AG2005" s="25">
        <v>0</v>
      </c>
      <c r="AH2005" s="25">
        <v>38</v>
      </c>
      <c r="AI2005" s="25">
        <v>47</v>
      </c>
      <c r="AJ2005" s="22" t="s">
        <v>20</v>
      </c>
      <c r="AK2005" s="22" t="s">
        <v>20</v>
      </c>
      <c r="AL2005" s="25" t="s">
        <v>19</v>
      </c>
      <c r="AM2005" s="25">
        <v>1</v>
      </c>
      <c r="AN2005" s="25">
        <v>520</v>
      </c>
      <c r="AO2005" s="25">
        <v>240</v>
      </c>
      <c r="AP2005" s="25">
        <v>65</v>
      </c>
      <c r="AQ2005" s="25">
        <v>4.8899999999999997</v>
      </c>
      <c r="AR2005" s="25">
        <v>8.1119999999999994E-3</v>
      </c>
      <c r="AS2005" s="157">
        <v>14</v>
      </c>
      <c r="AT2005" s="96"/>
      <c r="AU2005" s="92" t="s">
        <v>3611</v>
      </c>
      <c r="AV2005" s="91" t="s">
        <v>152</v>
      </c>
      <c r="AW2005" s="92" t="s">
        <v>48</v>
      </c>
      <c r="AX2005" s="92" t="s">
        <v>48</v>
      </c>
      <c r="AY2005" s="91" t="s">
        <v>152</v>
      </c>
      <c r="AZ2005" s="23" t="s">
        <v>24</v>
      </c>
      <c r="BA2005" s="25" t="s">
        <v>4250</v>
      </c>
      <c r="BB2005" t="s">
        <v>25</v>
      </c>
      <c r="BC2005">
        <v>25768</v>
      </c>
      <c r="BD2005" t="str">
        <f>IF(Z2005=BC2005,"OK")</f>
        <v>OK</v>
      </c>
      <c r="BE2005">
        <v>5</v>
      </c>
      <c r="BF2005">
        <v>1.129E-2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 t="str">
        <f>IF(ABS(AN2005*AO2005*AP2005/1000000000/AR2005-1)&lt;0.1,"OK","NO")</f>
        <v>OK</v>
      </c>
      <c r="BN2005" s="183"/>
    </row>
    <row r="2006" spans="1:66" ht="25.5" x14ac:dyDescent="0.25">
      <c r="A2006" s="1"/>
      <c r="B2006" s="94">
        <v>1999</v>
      </c>
      <c r="C2006" s="43">
        <v>1136949</v>
      </c>
      <c r="D2006" s="44" t="s">
        <v>4249</v>
      </c>
      <c r="E2006" s="26" t="s">
        <v>4248</v>
      </c>
      <c r="F2006" s="151" t="s">
        <v>652</v>
      </c>
      <c r="G2006" s="22" t="s">
        <v>2182</v>
      </c>
      <c r="H2006" s="46" t="s">
        <v>2635</v>
      </c>
      <c r="I2006" s="25">
        <f>IFERROR(MID($D2006,1,7)+0,"")</f>
        <v>1135935</v>
      </c>
      <c r="J2006" s="25">
        <f>IFERROR(MID($D2006,10,7)+0,"")</f>
        <v>1088052</v>
      </c>
      <c r="K2006" s="25" t="str">
        <f>IFERROR(MID($D2006,19,7)+0,"")</f>
        <v/>
      </c>
      <c r="L2006" s="25" t="str">
        <f>IFERROR(MID($D2006,28,7)+0,"")</f>
        <v/>
      </c>
      <c r="M2006" s="25" t="str">
        <f>IF(IFERROR(MID($Q2006,1,7)+0,"")&lt;1130000,IF(INDEX(C:C,MATCH(LEFT(Q2006,7)+0,I:I,0))&lt;1130000,"",INDEX(C:C,MATCH(LEFT(Q2006,7)+0,I:I,0))),IFERROR(MID($Q2006,1,7)+0,""))</f>
        <v/>
      </c>
      <c r="N2006" s="25" t="str">
        <f>IF(IFERROR(MID($Q2006,10,7)+0,"")&lt;1130000,"",IFERROR(MID($Q2006,10,7)+0,""))</f>
        <v/>
      </c>
      <c r="O2006" s="25" t="str">
        <f>IF(IFERROR(MID($Q2006,19,7)+0,"")&lt;1130000,"",IFERROR(MID($Q2006,19,7)+0,""))</f>
        <v/>
      </c>
      <c r="P2006" s="25" t="str">
        <f>IF(M2006="","",IF(N2006="",M2006,M2006&amp;", "&amp;N2006))</f>
        <v/>
      </c>
      <c r="Q2006" s="53"/>
      <c r="R2006" s="43"/>
      <c r="S2006" s="35" t="s">
        <v>3870</v>
      </c>
      <c r="T2006" s="34" t="s">
        <v>36</v>
      </c>
      <c r="U2006" s="185">
        <v>23354</v>
      </c>
      <c r="V2006" s="188">
        <v>23354</v>
      </c>
      <c r="W2006" s="189">
        <v>26156</v>
      </c>
      <c r="X2006" s="31">
        <v>28772</v>
      </c>
      <c r="Y2006" s="90">
        <f>IFERROR(ROUND(X2006/W2006-1,2),"")</f>
        <v>0.1</v>
      </c>
      <c r="Z2006" s="31">
        <f>IF(OR(S2006="VLD MLC components",S2006="VLD MLC pipes",S2006="VLD PEX components",S2006="VLD PEX pipes",S2006="VLD PHC components",S2006="VLD PHC pipes",S2006="Controls VLD"),"По запросу",X2006)</f>
        <v>28772</v>
      </c>
      <c r="AA2006" s="63">
        <f>ROUND(X2006/1.2,3)</f>
        <v>23976.667000000001</v>
      </c>
      <c r="AB2006" s="23">
        <v>21796.667000000001</v>
      </c>
      <c r="AC2006" s="190">
        <f>IFERROR(ROUND(AA2006/AB2006-1,2),"")</f>
        <v>0.1</v>
      </c>
      <c r="AD2006" s="25">
        <v>5.32</v>
      </c>
      <c r="AE2006" s="25">
        <v>8.8920000000000006E-3</v>
      </c>
      <c r="AF2006" s="25">
        <v>11</v>
      </c>
      <c r="AG2006" s="25">
        <v>0</v>
      </c>
      <c r="AH2006" s="25">
        <v>21</v>
      </c>
      <c r="AI2006" s="25">
        <v>29</v>
      </c>
      <c r="AJ2006" s="22" t="s">
        <v>20</v>
      </c>
      <c r="AK2006" s="22" t="s">
        <v>20</v>
      </c>
      <c r="AL2006" s="25" t="s">
        <v>19</v>
      </c>
      <c r="AM2006" s="25">
        <v>1</v>
      </c>
      <c r="AN2006" s="25">
        <v>570</v>
      </c>
      <c r="AO2006" s="25">
        <v>240</v>
      </c>
      <c r="AP2006" s="25">
        <v>65</v>
      </c>
      <c r="AQ2006" s="25">
        <v>5.32</v>
      </c>
      <c r="AR2006" s="25">
        <v>8.8920000000000006E-3</v>
      </c>
      <c r="AS2006" s="157">
        <v>10</v>
      </c>
      <c r="AT2006" s="96"/>
      <c r="AU2006" s="92" t="s">
        <v>3611</v>
      </c>
      <c r="AV2006" s="91" t="s">
        <v>152</v>
      </c>
      <c r="AW2006" s="92" t="s">
        <v>48</v>
      </c>
      <c r="AX2006" s="92" t="s">
        <v>48</v>
      </c>
      <c r="AY2006" s="91" t="s">
        <v>152</v>
      </c>
      <c r="AZ2006" s="23" t="s">
        <v>24</v>
      </c>
      <c r="BA2006" s="25" t="s">
        <v>4247</v>
      </c>
      <c r="BB2006" t="s">
        <v>25</v>
      </c>
      <c r="BC2006">
        <v>28772</v>
      </c>
      <c r="BD2006" t="str">
        <f>IF(Z2006=BC2006,"OK")</f>
        <v>OK</v>
      </c>
      <c r="BE2006">
        <v>5.5</v>
      </c>
      <c r="BF2006">
        <v>1.129E-2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 t="str">
        <f>IF(ABS(AN2006*AO2006*AP2006/1000000000/AR2006-1)&lt;0.1,"OK","NO")</f>
        <v>OK</v>
      </c>
      <c r="BN2006" s="183"/>
    </row>
    <row r="2007" spans="1:66" ht="25.5" x14ac:dyDescent="0.25">
      <c r="A2007" s="1"/>
      <c r="B2007" s="94">
        <v>2000</v>
      </c>
      <c r="C2007" s="43">
        <v>1136950</v>
      </c>
      <c r="D2007" s="44" t="s">
        <v>4246</v>
      </c>
      <c r="E2007" s="26" t="s">
        <v>4245</v>
      </c>
      <c r="F2007" s="151" t="s">
        <v>652</v>
      </c>
      <c r="G2007" s="22" t="s">
        <v>2182</v>
      </c>
      <c r="H2007" s="46" t="s">
        <v>2635</v>
      </c>
      <c r="I2007" s="25">
        <f>IFERROR(MID($D2007,1,7)+0,"")</f>
        <v>1135936</v>
      </c>
      <c r="J2007" s="25">
        <f>IFERROR(MID($D2007,10,7)+0,"")</f>
        <v>1088053</v>
      </c>
      <c r="K2007" s="25" t="str">
        <f>IFERROR(MID($D2007,19,7)+0,"")</f>
        <v/>
      </c>
      <c r="L2007" s="25" t="str">
        <f>IFERROR(MID($D2007,28,7)+0,"")</f>
        <v/>
      </c>
      <c r="M2007" s="25" t="str">
        <f>IF(IFERROR(MID($Q2007,1,7)+0,"")&lt;1130000,IF(INDEX(C:C,MATCH(LEFT(Q2007,7)+0,I:I,0))&lt;1130000,"",INDEX(C:C,MATCH(LEFT(Q2007,7)+0,I:I,0))),IFERROR(MID($Q2007,1,7)+0,""))</f>
        <v/>
      </c>
      <c r="N2007" s="25" t="str">
        <f>IF(IFERROR(MID($Q2007,10,7)+0,"")&lt;1130000,"",IFERROR(MID($Q2007,10,7)+0,""))</f>
        <v/>
      </c>
      <c r="O2007" s="25" t="str">
        <f>IF(IFERROR(MID($Q2007,19,7)+0,"")&lt;1130000,"",IFERROR(MID($Q2007,19,7)+0,""))</f>
        <v/>
      </c>
      <c r="P2007" s="25" t="str">
        <f>IF(M2007="","",IF(N2007="",M2007,M2007&amp;", "&amp;N2007))</f>
        <v/>
      </c>
      <c r="Q2007" s="53"/>
      <c r="R2007" s="43"/>
      <c r="S2007" s="35" t="s">
        <v>3870</v>
      </c>
      <c r="T2007" s="34" t="s">
        <v>36</v>
      </c>
      <c r="U2007" s="185">
        <v>25744</v>
      </c>
      <c r="V2007" s="188">
        <v>25744</v>
      </c>
      <c r="W2007" s="189">
        <v>28833</v>
      </c>
      <c r="X2007" s="31">
        <v>31716</v>
      </c>
      <c r="Y2007" s="90">
        <f>IFERROR(ROUND(X2007/W2007-1,2),"")</f>
        <v>0.1</v>
      </c>
      <c r="Z2007" s="31">
        <f>IF(OR(S2007="VLD MLC components",S2007="VLD MLC pipes",S2007="VLD PEX components",S2007="VLD PEX pipes",S2007="VLD PHC components",S2007="VLD PHC pipes",S2007="Controls VLD"),"По запросу",X2007)</f>
        <v>31716</v>
      </c>
      <c r="AA2007" s="63">
        <f>ROUND(X2007/1.2,3)</f>
        <v>26430</v>
      </c>
      <c r="AB2007" s="23">
        <v>24027.5</v>
      </c>
      <c r="AC2007" s="190">
        <f>IFERROR(ROUND(AA2007/AB2007-1,2),"")</f>
        <v>0.1</v>
      </c>
      <c r="AD2007" s="25">
        <v>5.77</v>
      </c>
      <c r="AE2007" s="25">
        <v>9.672E-3</v>
      </c>
      <c r="AF2007" s="25">
        <v>10</v>
      </c>
      <c r="AG2007" s="25">
        <v>0</v>
      </c>
      <c r="AH2007" s="25">
        <v>23</v>
      </c>
      <c r="AI2007" s="25">
        <v>25</v>
      </c>
      <c r="AJ2007" s="22" t="s">
        <v>20</v>
      </c>
      <c r="AK2007" s="22" t="s">
        <v>20</v>
      </c>
      <c r="AL2007" s="25" t="s">
        <v>19</v>
      </c>
      <c r="AM2007" s="25">
        <v>1</v>
      </c>
      <c r="AN2007" s="25">
        <v>620</v>
      </c>
      <c r="AO2007" s="25">
        <v>240</v>
      </c>
      <c r="AP2007" s="25">
        <v>65</v>
      </c>
      <c r="AQ2007" s="25">
        <v>5.77</v>
      </c>
      <c r="AR2007" s="25">
        <v>9.672E-3</v>
      </c>
      <c r="AS2007" s="157">
        <v>10</v>
      </c>
      <c r="AT2007" s="96"/>
      <c r="AU2007" s="92" t="s">
        <v>3611</v>
      </c>
      <c r="AV2007" s="91" t="s">
        <v>152</v>
      </c>
      <c r="AW2007" s="92" t="s">
        <v>48</v>
      </c>
      <c r="AX2007" s="92" t="s">
        <v>48</v>
      </c>
      <c r="AY2007" s="91" t="s">
        <v>152</v>
      </c>
      <c r="AZ2007" s="23" t="s">
        <v>24</v>
      </c>
      <c r="BA2007" s="25" t="s">
        <v>4244</v>
      </c>
      <c r="BB2007" t="s">
        <v>25</v>
      </c>
      <c r="BC2007">
        <v>31716</v>
      </c>
      <c r="BD2007" t="str">
        <f>IF(Z2007=BC2007,"OK")</f>
        <v>OK</v>
      </c>
      <c r="BE2007">
        <v>6</v>
      </c>
      <c r="BF2007">
        <v>1.528E-2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 t="str">
        <f>IF(ABS(AN2007*AO2007*AP2007/1000000000/AR2007-1)&lt;0.1,"OK","NO")</f>
        <v>OK</v>
      </c>
      <c r="BN2007" s="183"/>
    </row>
    <row r="2008" spans="1:66" ht="25.5" x14ac:dyDescent="0.25">
      <c r="A2008" s="1"/>
      <c r="B2008" s="94">
        <v>2001</v>
      </c>
      <c r="C2008" s="43">
        <v>1136951</v>
      </c>
      <c r="D2008" s="44" t="s">
        <v>4243</v>
      </c>
      <c r="E2008" s="26" t="s">
        <v>4242</v>
      </c>
      <c r="F2008" s="151" t="s">
        <v>652</v>
      </c>
      <c r="G2008" s="22" t="s">
        <v>2182</v>
      </c>
      <c r="H2008" s="46" t="s">
        <v>2635</v>
      </c>
      <c r="I2008" s="25">
        <f>IFERROR(MID($D2008,1,7)+0,"")</f>
        <v>1135937</v>
      </c>
      <c r="J2008" s="25">
        <f>IFERROR(MID($D2008,10,7)+0,"")</f>
        <v>1088054</v>
      </c>
      <c r="K2008" s="25" t="str">
        <f>IFERROR(MID($D2008,19,7)+0,"")</f>
        <v/>
      </c>
      <c r="L2008" s="25" t="str">
        <f>IFERROR(MID($D2008,28,7)+0,"")</f>
        <v/>
      </c>
      <c r="M2008" s="25" t="str">
        <f>IF(IFERROR(MID($Q2008,1,7)+0,"")&lt;1130000,IF(INDEX(C:C,MATCH(LEFT(Q2008,7)+0,I:I,0))&lt;1130000,"",INDEX(C:C,MATCH(LEFT(Q2008,7)+0,I:I,0))),IFERROR(MID($Q2008,1,7)+0,""))</f>
        <v/>
      </c>
      <c r="N2008" s="25" t="str">
        <f>IF(IFERROR(MID($Q2008,10,7)+0,"")&lt;1130000,"",IFERROR(MID($Q2008,10,7)+0,""))</f>
        <v/>
      </c>
      <c r="O2008" s="25" t="str">
        <f>IF(IFERROR(MID($Q2008,19,7)+0,"")&lt;1130000,"",IFERROR(MID($Q2008,19,7)+0,""))</f>
        <v/>
      </c>
      <c r="P2008" s="25" t="str">
        <f>IF(M2008="","",IF(N2008="",M2008,M2008&amp;", "&amp;N2008))</f>
        <v/>
      </c>
      <c r="Q2008" s="53"/>
      <c r="R2008" s="43"/>
      <c r="S2008" s="35" t="s">
        <v>3870</v>
      </c>
      <c r="T2008" s="34" t="s">
        <v>36</v>
      </c>
      <c r="U2008" s="185">
        <v>31969</v>
      </c>
      <c r="V2008" s="188">
        <v>31969</v>
      </c>
      <c r="W2008" s="189">
        <v>35805</v>
      </c>
      <c r="X2008" s="31">
        <v>39386</v>
      </c>
      <c r="Y2008" s="90">
        <f>IFERROR(ROUND(X2008/W2008-1,2),"")</f>
        <v>0.1</v>
      </c>
      <c r="Z2008" s="31">
        <f>IF(OR(S2008="VLD MLC components",S2008="VLD MLC pipes",S2008="VLD PEX components",S2008="VLD PEX pipes",S2008="VLD PHC components",S2008="VLD PHC pipes",S2008="Controls VLD"),"По запросу",X2008)</f>
        <v>39386</v>
      </c>
      <c r="AA2008" s="63">
        <f>ROUND(X2008/1.2,3)</f>
        <v>32821.667000000001</v>
      </c>
      <c r="AB2008" s="23">
        <v>29837.5</v>
      </c>
      <c r="AC2008" s="190">
        <f>IFERROR(ROUND(AA2008/AB2008-1,2),"")</f>
        <v>0.1</v>
      </c>
      <c r="AD2008" s="25">
        <v>6.21</v>
      </c>
      <c r="AE2008" s="25">
        <v>1.0451999999999999E-2</v>
      </c>
      <c r="AF2008" s="25">
        <v>19</v>
      </c>
      <c r="AG2008" s="25">
        <v>2</v>
      </c>
      <c r="AH2008" s="25">
        <v>20</v>
      </c>
      <c r="AI2008" s="25">
        <v>1</v>
      </c>
      <c r="AJ2008" s="22" t="s">
        <v>20</v>
      </c>
      <c r="AK2008" s="22" t="s">
        <v>20</v>
      </c>
      <c r="AL2008" s="25" t="s">
        <v>19</v>
      </c>
      <c r="AM2008" s="25">
        <v>1</v>
      </c>
      <c r="AN2008" s="25">
        <v>670</v>
      </c>
      <c r="AO2008" s="25">
        <v>240</v>
      </c>
      <c r="AP2008" s="25">
        <v>65</v>
      </c>
      <c r="AQ2008" s="25">
        <v>6.21</v>
      </c>
      <c r="AR2008" s="25">
        <v>1.0451999999999999E-2</v>
      </c>
      <c r="AS2008" s="157">
        <v>10</v>
      </c>
      <c r="AT2008" s="96"/>
      <c r="AU2008" s="92" t="s">
        <v>3611</v>
      </c>
      <c r="AV2008" s="91" t="s">
        <v>152</v>
      </c>
      <c r="AW2008" s="92" t="s">
        <v>48</v>
      </c>
      <c r="AX2008" s="92" t="s">
        <v>48</v>
      </c>
      <c r="AY2008" s="91" t="s">
        <v>152</v>
      </c>
      <c r="AZ2008" s="23" t="s">
        <v>24</v>
      </c>
      <c r="BA2008" s="25" t="s">
        <v>4241</v>
      </c>
      <c r="BB2008" t="s">
        <v>25</v>
      </c>
      <c r="BC2008">
        <v>39386</v>
      </c>
      <c r="BD2008" t="str">
        <f>IF(Z2008=BC2008,"OK")</f>
        <v>OK</v>
      </c>
      <c r="BE2008">
        <v>6.4</v>
      </c>
      <c r="BF2008">
        <v>1.528E-2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 t="str">
        <f>IF(ABS(AN2008*AO2008*AP2008/1000000000/AR2008-1)&lt;0.1,"OK","NO")</f>
        <v>OK</v>
      </c>
      <c r="BN2008" s="183"/>
    </row>
    <row r="2009" spans="1:66" ht="25.5" x14ac:dyDescent="0.25">
      <c r="A2009" s="1"/>
      <c r="B2009" s="94">
        <v>2002</v>
      </c>
      <c r="C2009" s="43">
        <v>1136952</v>
      </c>
      <c r="D2009" s="44" t="s">
        <v>4240</v>
      </c>
      <c r="E2009" s="26" t="s">
        <v>4239</v>
      </c>
      <c r="F2009" s="151" t="s">
        <v>652</v>
      </c>
      <c r="G2009" s="22" t="s">
        <v>2182</v>
      </c>
      <c r="H2009" s="46" t="s">
        <v>2635</v>
      </c>
      <c r="I2009" s="25">
        <f>IFERROR(MID($D2009,1,7)+0,"")</f>
        <v>1135938</v>
      </c>
      <c r="J2009" s="25">
        <f>IFERROR(MID($D2009,10,7)+0,"")</f>
        <v>1088055</v>
      </c>
      <c r="K2009" s="25" t="str">
        <f>IFERROR(MID($D2009,19,7)+0,"")</f>
        <v/>
      </c>
      <c r="L2009" s="25" t="str">
        <f>IFERROR(MID($D2009,28,7)+0,"")</f>
        <v/>
      </c>
      <c r="M2009" s="25" t="str">
        <f>IF(IFERROR(MID($Q2009,1,7)+0,"")&lt;1130000,IF(INDEX(C:C,MATCH(LEFT(Q2009,7)+0,I:I,0))&lt;1130000,"",INDEX(C:C,MATCH(LEFT(Q2009,7)+0,I:I,0))),IFERROR(MID($Q2009,1,7)+0,""))</f>
        <v/>
      </c>
      <c r="N2009" s="25" t="str">
        <f>IF(IFERROR(MID($Q2009,10,7)+0,"")&lt;1130000,"",IFERROR(MID($Q2009,10,7)+0,""))</f>
        <v/>
      </c>
      <c r="O2009" s="25" t="str">
        <f>IF(IFERROR(MID($Q2009,19,7)+0,"")&lt;1130000,"",IFERROR(MID($Q2009,19,7)+0,""))</f>
        <v/>
      </c>
      <c r="P2009" s="25" t="str">
        <f>IF(M2009="","",IF(N2009="",M2009,M2009&amp;", "&amp;N2009))</f>
        <v/>
      </c>
      <c r="Q2009" s="53"/>
      <c r="R2009" s="43"/>
      <c r="S2009" s="35" t="s">
        <v>3870</v>
      </c>
      <c r="T2009" s="34" t="s">
        <v>36</v>
      </c>
      <c r="U2009" s="185">
        <v>34600</v>
      </c>
      <c r="V2009" s="188">
        <v>34600</v>
      </c>
      <c r="W2009" s="189">
        <v>38752</v>
      </c>
      <c r="X2009" s="31">
        <v>42627</v>
      </c>
      <c r="Y2009" s="90">
        <f>IFERROR(ROUND(X2009/W2009-1,2),"")</f>
        <v>0.1</v>
      </c>
      <c r="Z2009" s="31">
        <f>IF(OR(S2009="VLD MLC components",S2009="VLD MLC pipes",S2009="VLD PEX components",S2009="VLD PEX pipes",S2009="VLD PHC components",S2009="VLD PHC pipes",S2009="Controls VLD"),"По запросу",X2009)</f>
        <v>42627</v>
      </c>
      <c r="AA2009" s="63">
        <f>ROUND(X2009/1.2,3)</f>
        <v>35522.5</v>
      </c>
      <c r="AB2009" s="23">
        <v>32293.332999999999</v>
      </c>
      <c r="AC2009" s="190">
        <f>IFERROR(ROUND(AA2009/AB2009-1,2),"")</f>
        <v>0.1</v>
      </c>
      <c r="AD2009" s="25">
        <v>6.63</v>
      </c>
      <c r="AE2009" s="25">
        <v>1.1232000000000001E-2</v>
      </c>
      <c r="AF2009" s="25">
        <v>2</v>
      </c>
      <c r="AG2009" s="25">
        <v>0</v>
      </c>
      <c r="AH2009" s="25">
        <v>10</v>
      </c>
      <c r="AI2009" s="25">
        <v>16</v>
      </c>
      <c r="AJ2009" s="22" t="s">
        <v>20</v>
      </c>
      <c r="AK2009" s="22" t="s">
        <v>20</v>
      </c>
      <c r="AL2009" s="25" t="s">
        <v>19</v>
      </c>
      <c r="AM2009" s="25">
        <v>1</v>
      </c>
      <c r="AN2009" s="25">
        <v>720</v>
      </c>
      <c r="AO2009" s="25">
        <v>240</v>
      </c>
      <c r="AP2009" s="25">
        <v>65</v>
      </c>
      <c r="AQ2009" s="25">
        <v>6.63</v>
      </c>
      <c r="AR2009" s="25">
        <v>1.1232000000000001E-2</v>
      </c>
      <c r="AS2009" s="157">
        <v>9</v>
      </c>
      <c r="AT2009" s="96"/>
      <c r="AU2009" s="92" t="s">
        <v>3611</v>
      </c>
      <c r="AV2009" s="91" t="s">
        <v>152</v>
      </c>
      <c r="AW2009" s="92" t="s">
        <v>48</v>
      </c>
      <c r="AX2009" s="92" t="s">
        <v>48</v>
      </c>
      <c r="AY2009" s="91" t="s">
        <v>152</v>
      </c>
      <c r="AZ2009" s="23" t="s">
        <v>24</v>
      </c>
      <c r="BA2009" s="25" t="s">
        <v>4238</v>
      </c>
      <c r="BB2009" t="s">
        <v>25</v>
      </c>
      <c r="BC2009">
        <v>42627</v>
      </c>
      <c r="BD2009" t="str">
        <f>IF(Z2009=BC2009,"OK")</f>
        <v>OK</v>
      </c>
      <c r="BE2009">
        <v>6.9</v>
      </c>
      <c r="BF2009">
        <v>1.528E-2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 t="str">
        <f>IF(ABS(AN2009*AO2009*AP2009/1000000000/AR2009-1)&lt;0.1,"OK","NO")</f>
        <v>OK</v>
      </c>
      <c r="BN2009" s="183"/>
    </row>
    <row r="2010" spans="1:66" ht="25.5" x14ac:dyDescent="0.25">
      <c r="A2010" s="1"/>
      <c r="B2010" s="94">
        <v>2003</v>
      </c>
      <c r="C2010" s="43">
        <v>1136962</v>
      </c>
      <c r="D2010" s="44" t="s">
        <v>4237</v>
      </c>
      <c r="E2010" s="26" t="s">
        <v>4236</v>
      </c>
      <c r="F2010" s="151" t="s">
        <v>652</v>
      </c>
      <c r="G2010" s="22" t="s">
        <v>2182</v>
      </c>
      <c r="H2010" s="46" t="s">
        <v>2635</v>
      </c>
      <c r="I2010" s="25">
        <f>IFERROR(MID($D2010,1,7)+0,"")</f>
        <v>1135939</v>
      </c>
      <c r="J2010" s="25">
        <f>IFERROR(MID($D2010,10,7)+0,"")</f>
        <v>1086538</v>
      </c>
      <c r="K2010" s="25" t="str">
        <f>IFERROR(MID($D2010,19,7)+0,"")</f>
        <v/>
      </c>
      <c r="L2010" s="25" t="str">
        <f>IFERROR(MID($D2010,28,7)+0,"")</f>
        <v/>
      </c>
      <c r="M2010" s="25" t="str">
        <f>IF(IFERROR(MID($Q2010,1,7)+0,"")&lt;1130000,IF(INDEX(C:C,MATCH(LEFT(Q2010,7)+0,I:I,0))&lt;1130000,"",INDEX(C:C,MATCH(LEFT(Q2010,7)+0,I:I,0))),IFERROR(MID($Q2010,1,7)+0,""))</f>
        <v/>
      </c>
      <c r="N2010" s="25" t="str">
        <f>IF(IFERROR(MID($Q2010,10,7)+0,"")&lt;1130000,"",IFERROR(MID($Q2010,10,7)+0,""))</f>
        <v/>
      </c>
      <c r="O2010" s="25" t="str">
        <f>IF(IFERROR(MID($Q2010,19,7)+0,"")&lt;1130000,"",IFERROR(MID($Q2010,19,7)+0,""))</f>
        <v/>
      </c>
      <c r="P2010" s="25" t="str">
        <f>IF(M2010="","",IF(N2010="",M2010,M2010&amp;", "&amp;N2010))</f>
        <v/>
      </c>
      <c r="Q2010" s="53"/>
      <c r="R2010" s="43"/>
      <c r="S2010" s="35" t="s">
        <v>3870</v>
      </c>
      <c r="T2010" s="34" t="s">
        <v>36</v>
      </c>
      <c r="U2010" s="185">
        <v>9781</v>
      </c>
      <c r="V2010" s="188">
        <v>9781</v>
      </c>
      <c r="W2010" s="189">
        <v>10955</v>
      </c>
      <c r="X2010" s="31">
        <v>12051</v>
      </c>
      <c r="Y2010" s="90">
        <f>IFERROR(ROUND(X2010/W2010-1,2),"")</f>
        <v>0.1</v>
      </c>
      <c r="Z2010" s="31">
        <f>IF(OR(S2010="VLD MLC components",S2010="VLD MLC pipes",S2010="VLD PEX components",S2010="VLD PEX pipes",S2010="VLD PHC components",S2010="VLD PHC pipes",S2010="Controls VLD"),"По запросу",X2010)</f>
        <v>12051</v>
      </c>
      <c r="AA2010" s="63">
        <f>ROUND(X2010/1.2,3)</f>
        <v>10042.5</v>
      </c>
      <c r="AB2010" s="23">
        <v>9129.1669999999995</v>
      </c>
      <c r="AC2010" s="190">
        <f>IFERROR(ROUND(AA2010/AB2010-1,2),"")</f>
        <v>0.1</v>
      </c>
      <c r="AD2010" s="25">
        <v>2.35</v>
      </c>
      <c r="AE2010" s="25">
        <v>4.9919999999999999E-3</v>
      </c>
      <c r="AF2010" s="25">
        <v>6</v>
      </c>
      <c r="AG2010" s="25">
        <v>21</v>
      </c>
      <c r="AH2010" s="25">
        <v>41</v>
      </c>
      <c r="AI2010" s="25">
        <v>50</v>
      </c>
      <c r="AJ2010" s="22" t="s">
        <v>20</v>
      </c>
      <c r="AK2010" s="22" t="s">
        <v>20</v>
      </c>
      <c r="AL2010" s="25" t="s">
        <v>19</v>
      </c>
      <c r="AM2010" s="25">
        <v>1</v>
      </c>
      <c r="AN2010" s="25">
        <v>320</v>
      </c>
      <c r="AO2010" s="25">
        <v>240</v>
      </c>
      <c r="AP2010" s="25">
        <v>65</v>
      </c>
      <c r="AQ2010" s="25">
        <v>2.35</v>
      </c>
      <c r="AR2010" s="25">
        <v>4.9919999999999999E-3</v>
      </c>
      <c r="AS2010" s="157">
        <v>14</v>
      </c>
      <c r="AT2010" s="96"/>
      <c r="AU2010" s="92" t="s">
        <v>3611</v>
      </c>
      <c r="AV2010" s="91" t="s">
        <v>152</v>
      </c>
      <c r="AW2010" s="92" t="s">
        <v>48</v>
      </c>
      <c r="AX2010" s="92" t="s">
        <v>48</v>
      </c>
      <c r="AY2010" s="91" t="s">
        <v>152</v>
      </c>
      <c r="AZ2010" s="23" t="s">
        <v>24</v>
      </c>
      <c r="BA2010" s="25" t="s">
        <v>4235</v>
      </c>
      <c r="BB2010" t="s">
        <v>25</v>
      </c>
      <c r="BC2010">
        <v>12051</v>
      </c>
      <c r="BD2010" t="str">
        <f>IF(Z2010=BC2010,"OK")</f>
        <v>OK</v>
      </c>
      <c r="BE2010">
        <v>1.7</v>
      </c>
      <c r="BF2010">
        <v>5.62E-3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 t="str">
        <f>IF(ABS(AN2010*AO2010*AP2010/1000000000/AR2010-1)&lt;0.1,"OK","NO")</f>
        <v>OK</v>
      </c>
      <c r="BN2010" s="183"/>
    </row>
    <row r="2011" spans="1:66" ht="25.5" x14ac:dyDescent="0.25">
      <c r="A2011" s="1"/>
      <c r="B2011" s="94">
        <v>2004</v>
      </c>
      <c r="C2011" s="43">
        <v>1136963</v>
      </c>
      <c r="D2011" s="44" t="s">
        <v>4234</v>
      </c>
      <c r="E2011" s="26" t="s">
        <v>4233</v>
      </c>
      <c r="F2011" s="151" t="s">
        <v>652</v>
      </c>
      <c r="G2011" s="22" t="s">
        <v>2182</v>
      </c>
      <c r="H2011" s="46" t="s">
        <v>2635</v>
      </c>
      <c r="I2011" s="25">
        <f>IFERROR(MID($D2011,1,7)+0,"")</f>
        <v>1135940</v>
      </c>
      <c r="J2011" s="25">
        <f>IFERROR(MID($D2011,10,7)+0,"")</f>
        <v>1086539</v>
      </c>
      <c r="K2011" s="25" t="str">
        <f>IFERROR(MID($D2011,19,7)+0,"")</f>
        <v/>
      </c>
      <c r="L2011" s="25" t="str">
        <f>IFERROR(MID($D2011,28,7)+0,"")</f>
        <v/>
      </c>
      <c r="M2011" s="25" t="str">
        <f>IF(IFERROR(MID($Q2011,1,7)+0,"")&lt;1130000,IF(INDEX(C:C,MATCH(LEFT(Q2011,7)+0,I:I,0))&lt;1130000,"",INDEX(C:C,MATCH(LEFT(Q2011,7)+0,I:I,0))),IFERROR(MID($Q2011,1,7)+0,""))</f>
        <v/>
      </c>
      <c r="N2011" s="25" t="str">
        <f>IF(IFERROR(MID($Q2011,10,7)+0,"")&lt;1130000,"",IFERROR(MID($Q2011,10,7)+0,""))</f>
        <v/>
      </c>
      <c r="O2011" s="25" t="str">
        <f>IF(IFERROR(MID($Q2011,19,7)+0,"")&lt;1130000,"",IFERROR(MID($Q2011,19,7)+0,""))</f>
        <v/>
      </c>
      <c r="P2011" s="25" t="str">
        <f>IF(M2011="","",IF(N2011="",M2011,M2011&amp;", "&amp;N2011))</f>
        <v/>
      </c>
      <c r="Q2011" s="53"/>
      <c r="R2011" s="43"/>
      <c r="S2011" s="35" t="s">
        <v>3870</v>
      </c>
      <c r="T2011" s="34" t="s">
        <v>36</v>
      </c>
      <c r="U2011" s="185">
        <v>10553</v>
      </c>
      <c r="V2011" s="188">
        <v>10553</v>
      </c>
      <c r="W2011" s="189">
        <v>11819</v>
      </c>
      <c r="X2011" s="31">
        <v>13001</v>
      </c>
      <c r="Y2011" s="90">
        <f>IFERROR(ROUND(X2011/W2011-1,2),"")</f>
        <v>0.1</v>
      </c>
      <c r="Z2011" s="31">
        <f>IF(OR(S2011="VLD MLC components",S2011="VLD MLC pipes",S2011="VLD PEX components",S2011="VLD PEX pipes",S2011="VLD PHC components",S2011="VLD PHC pipes",S2011="Controls VLD"),"По запросу",X2011)</f>
        <v>13001</v>
      </c>
      <c r="AA2011" s="63">
        <f>ROUND(X2011/1.2,3)</f>
        <v>10834.166999999999</v>
      </c>
      <c r="AB2011" s="23">
        <v>9849.1669999999995</v>
      </c>
      <c r="AC2011" s="190">
        <f>IFERROR(ROUND(AA2011/AB2011-1,2),"")</f>
        <v>0.1</v>
      </c>
      <c r="AD2011" s="25">
        <v>2.76</v>
      </c>
      <c r="AE2011" s="25">
        <v>4.9919999999999999E-3</v>
      </c>
      <c r="AF2011" s="25">
        <v>184</v>
      </c>
      <c r="AG2011" s="25">
        <v>14</v>
      </c>
      <c r="AH2011" s="25">
        <v>20</v>
      </c>
      <c r="AI2011" s="25">
        <v>42</v>
      </c>
      <c r="AJ2011" s="22" t="s">
        <v>20</v>
      </c>
      <c r="AK2011" s="22" t="s">
        <v>20</v>
      </c>
      <c r="AL2011" s="25" t="s">
        <v>19</v>
      </c>
      <c r="AM2011" s="25">
        <v>1</v>
      </c>
      <c r="AN2011" s="25">
        <v>320</v>
      </c>
      <c r="AO2011" s="25">
        <v>240</v>
      </c>
      <c r="AP2011" s="25">
        <v>65</v>
      </c>
      <c r="AQ2011" s="25">
        <v>2.76</v>
      </c>
      <c r="AR2011" s="25">
        <v>4.9919999999999999E-3</v>
      </c>
      <c r="AS2011" s="157">
        <v>14</v>
      </c>
      <c r="AT2011" s="96"/>
      <c r="AU2011" s="92" t="s">
        <v>3611</v>
      </c>
      <c r="AV2011" s="91" t="s">
        <v>152</v>
      </c>
      <c r="AW2011" s="92" t="s">
        <v>48</v>
      </c>
      <c r="AX2011" s="92" t="s">
        <v>48</v>
      </c>
      <c r="AY2011" s="91" t="s">
        <v>152</v>
      </c>
      <c r="AZ2011" s="23" t="s">
        <v>24</v>
      </c>
      <c r="BA2011" s="25" t="s">
        <v>4232</v>
      </c>
      <c r="BB2011" t="s">
        <v>25</v>
      </c>
      <c r="BC2011">
        <v>13001</v>
      </c>
      <c r="BD2011" t="str">
        <f>IF(Z2011=BC2011,"OK")</f>
        <v>OK</v>
      </c>
      <c r="BE2011">
        <v>2.7</v>
      </c>
      <c r="BF2011">
        <v>6.96E-3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 t="str">
        <f>IF(ABS(AN2011*AO2011*AP2011/1000000000/AR2011-1)&lt;0.1,"OK","NO")</f>
        <v>OK</v>
      </c>
      <c r="BN2011" s="183"/>
    </row>
    <row r="2012" spans="1:66" ht="25.5" x14ac:dyDescent="0.25">
      <c r="A2012" s="1"/>
      <c r="B2012" s="94">
        <v>2005</v>
      </c>
      <c r="C2012" s="43">
        <v>1136964</v>
      </c>
      <c r="D2012" s="44" t="s">
        <v>4231</v>
      </c>
      <c r="E2012" s="26" t="s">
        <v>4230</v>
      </c>
      <c r="F2012" s="151" t="s">
        <v>655</v>
      </c>
      <c r="G2012" s="22" t="s">
        <v>2182</v>
      </c>
      <c r="H2012" s="46" t="s">
        <v>2635</v>
      </c>
      <c r="I2012" s="25">
        <f>IFERROR(MID($D2012,1,7)+0,"")</f>
        <v>1135941</v>
      </c>
      <c r="J2012" s="25">
        <f>IFERROR(MID($D2012,10,7)+0,"")</f>
        <v>1086540</v>
      </c>
      <c r="K2012" s="25" t="str">
        <f>IFERROR(MID($D2012,19,7)+0,"")</f>
        <v/>
      </c>
      <c r="L2012" s="25" t="str">
        <f>IFERROR(MID($D2012,28,7)+0,"")</f>
        <v/>
      </c>
      <c r="M2012" s="25" t="str">
        <f>IF(IFERROR(MID($Q2012,1,7)+0,"")&lt;1130000,IF(INDEX(C:C,MATCH(LEFT(Q2012,7)+0,I:I,0))&lt;1130000,"",INDEX(C:C,MATCH(LEFT(Q2012,7)+0,I:I,0))),IFERROR(MID($Q2012,1,7)+0,""))</f>
        <v/>
      </c>
      <c r="N2012" s="25" t="str">
        <f>IF(IFERROR(MID($Q2012,10,7)+0,"")&lt;1130000,"",IFERROR(MID($Q2012,10,7)+0,""))</f>
        <v/>
      </c>
      <c r="O2012" s="25" t="str">
        <f>IF(IFERROR(MID($Q2012,19,7)+0,"")&lt;1130000,"",IFERROR(MID($Q2012,19,7)+0,""))</f>
        <v/>
      </c>
      <c r="P2012" s="25" t="str">
        <f>IF(M2012="","",IF(N2012="",M2012,M2012&amp;", "&amp;N2012))</f>
        <v/>
      </c>
      <c r="Q2012" s="53"/>
      <c r="R2012" s="43"/>
      <c r="S2012" s="35" t="s">
        <v>3870</v>
      </c>
      <c r="T2012" s="34" t="s">
        <v>36</v>
      </c>
      <c r="U2012" s="185">
        <v>12997</v>
      </c>
      <c r="V2012" s="188">
        <v>12997</v>
      </c>
      <c r="W2012" s="189">
        <v>14557</v>
      </c>
      <c r="X2012" s="31">
        <v>16013</v>
      </c>
      <c r="Y2012" s="90">
        <f>IFERROR(ROUND(X2012/W2012-1,2),"")</f>
        <v>0.1</v>
      </c>
      <c r="Z2012" s="31">
        <f>IF(OR(S2012="VLD MLC components",S2012="VLD MLC pipes",S2012="VLD PEX components",S2012="VLD PEX pipes",S2012="VLD PHC components",S2012="VLD PHC pipes",S2012="Controls VLD"),"По запросу",X2012)</f>
        <v>16013</v>
      </c>
      <c r="AA2012" s="63">
        <f>ROUND(X2012/1.2,3)</f>
        <v>13344.166999999999</v>
      </c>
      <c r="AB2012" s="23">
        <v>12130.833000000001</v>
      </c>
      <c r="AC2012" s="190">
        <f>IFERROR(ROUND(AA2012/AB2012-1,2),"")</f>
        <v>0.1</v>
      </c>
      <c r="AD2012" s="25">
        <v>3.17</v>
      </c>
      <c r="AE2012" s="25">
        <v>4.9919999999999999E-3</v>
      </c>
      <c r="AF2012" s="25">
        <v>178</v>
      </c>
      <c r="AG2012" s="25">
        <v>4</v>
      </c>
      <c r="AH2012" s="25">
        <v>2</v>
      </c>
      <c r="AI2012" s="25">
        <v>60</v>
      </c>
      <c r="AJ2012" s="22" t="s">
        <v>20</v>
      </c>
      <c r="AK2012" s="22" t="s">
        <v>20</v>
      </c>
      <c r="AL2012" s="25" t="s">
        <v>19</v>
      </c>
      <c r="AM2012" s="25">
        <v>1</v>
      </c>
      <c r="AN2012" s="25">
        <v>320</v>
      </c>
      <c r="AO2012" s="25">
        <v>240</v>
      </c>
      <c r="AP2012" s="25">
        <v>65</v>
      </c>
      <c r="AQ2012" s="25">
        <v>3.17</v>
      </c>
      <c r="AR2012" s="25">
        <v>4.9919999999999999E-3</v>
      </c>
      <c r="AS2012" s="157">
        <v>18</v>
      </c>
      <c r="AT2012" s="96"/>
      <c r="AU2012" s="92" t="s">
        <v>3611</v>
      </c>
      <c r="AV2012" s="91" t="s">
        <v>152</v>
      </c>
      <c r="AW2012" s="92" t="s">
        <v>48</v>
      </c>
      <c r="AX2012" s="92" t="s">
        <v>48</v>
      </c>
      <c r="AY2012" s="91" t="s">
        <v>152</v>
      </c>
      <c r="AZ2012" s="23" t="s">
        <v>24</v>
      </c>
      <c r="BA2012" s="25" t="s">
        <v>4229</v>
      </c>
      <c r="BB2012" t="s">
        <v>25</v>
      </c>
      <c r="BC2012">
        <v>16013</v>
      </c>
      <c r="BD2012" t="str">
        <f>IF(Z2012=BC2012,"OK")</f>
        <v>OK</v>
      </c>
      <c r="BE2012">
        <v>3.1</v>
      </c>
      <c r="BF2012">
        <v>7.2899999999999996E-3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 t="str">
        <f>IF(ABS(AN2012*AO2012*AP2012/1000000000/AR2012-1)&lt;0.1,"OK","NO")</f>
        <v>OK</v>
      </c>
      <c r="BN2012" s="183"/>
    </row>
    <row r="2013" spans="1:66" ht="25.5" x14ac:dyDescent="0.25">
      <c r="A2013" s="1"/>
      <c r="B2013" s="94">
        <v>2006</v>
      </c>
      <c r="C2013" s="43">
        <v>1136965</v>
      </c>
      <c r="D2013" s="44" t="s">
        <v>4228</v>
      </c>
      <c r="E2013" s="26" t="s">
        <v>4227</v>
      </c>
      <c r="F2013" s="151" t="s">
        <v>655</v>
      </c>
      <c r="G2013" s="22" t="s">
        <v>2182</v>
      </c>
      <c r="H2013" s="46" t="s">
        <v>2635</v>
      </c>
      <c r="I2013" s="25">
        <f>IFERROR(MID($D2013,1,7)+0,"")</f>
        <v>1135942</v>
      </c>
      <c r="J2013" s="25">
        <f>IFERROR(MID($D2013,10,7)+0,"")</f>
        <v>1086541</v>
      </c>
      <c r="K2013" s="25" t="str">
        <f>IFERROR(MID($D2013,19,7)+0,"")</f>
        <v/>
      </c>
      <c r="L2013" s="25" t="str">
        <f>IFERROR(MID($D2013,28,7)+0,"")</f>
        <v/>
      </c>
      <c r="M2013" s="25" t="str">
        <f>IF(IFERROR(MID($Q2013,1,7)+0,"")&lt;1130000,IF(INDEX(C:C,MATCH(LEFT(Q2013,7)+0,I:I,0))&lt;1130000,"",INDEX(C:C,MATCH(LEFT(Q2013,7)+0,I:I,0))),IFERROR(MID($Q2013,1,7)+0,""))</f>
        <v/>
      </c>
      <c r="N2013" s="25" t="str">
        <f>IF(IFERROR(MID($Q2013,10,7)+0,"")&lt;1130000,"",IFERROR(MID($Q2013,10,7)+0,""))</f>
        <v/>
      </c>
      <c r="O2013" s="25" t="str">
        <f>IF(IFERROR(MID($Q2013,19,7)+0,"")&lt;1130000,"",IFERROR(MID($Q2013,19,7)+0,""))</f>
        <v/>
      </c>
      <c r="P2013" s="25" t="str">
        <f>IF(M2013="","",IF(N2013="",M2013,M2013&amp;", "&amp;N2013))</f>
        <v/>
      </c>
      <c r="Q2013" s="53"/>
      <c r="R2013" s="43"/>
      <c r="S2013" s="35" t="s">
        <v>3870</v>
      </c>
      <c r="T2013" s="34" t="s">
        <v>36</v>
      </c>
      <c r="U2013" s="185">
        <v>15795</v>
      </c>
      <c r="V2013" s="188">
        <v>15795</v>
      </c>
      <c r="W2013" s="189">
        <v>17690</v>
      </c>
      <c r="X2013" s="31">
        <v>19459</v>
      </c>
      <c r="Y2013" s="90">
        <f>IFERROR(ROUND(X2013/W2013-1,2),"")</f>
        <v>0.1</v>
      </c>
      <c r="Z2013" s="31">
        <f>IF(OR(S2013="VLD MLC components",S2013="VLD MLC pipes",S2013="VLD PEX components",S2013="VLD PEX pipes",S2013="VLD PHC components",S2013="VLD PHC pipes",S2013="Controls VLD"),"По запросу",X2013)</f>
        <v>19459</v>
      </c>
      <c r="AA2013" s="63">
        <f>ROUND(X2013/1.2,3)</f>
        <v>16215.833000000001</v>
      </c>
      <c r="AB2013" s="23">
        <v>14741.666999999999</v>
      </c>
      <c r="AC2013" s="190">
        <f>IFERROR(ROUND(AA2013/AB2013-1,2),"")</f>
        <v>0.1</v>
      </c>
      <c r="AD2013" s="25">
        <v>3.61</v>
      </c>
      <c r="AE2013" s="25">
        <v>5.7720000000000002E-3</v>
      </c>
      <c r="AF2013" s="25">
        <v>29</v>
      </c>
      <c r="AG2013" s="25">
        <v>8</v>
      </c>
      <c r="AH2013" s="25">
        <v>53</v>
      </c>
      <c r="AI2013" s="25">
        <v>60</v>
      </c>
      <c r="AJ2013" s="22" t="s">
        <v>20</v>
      </c>
      <c r="AK2013" s="22" t="s">
        <v>20</v>
      </c>
      <c r="AL2013" s="25" t="s">
        <v>19</v>
      </c>
      <c r="AM2013" s="25">
        <v>1</v>
      </c>
      <c r="AN2013" s="25">
        <v>370</v>
      </c>
      <c r="AO2013" s="25">
        <v>240</v>
      </c>
      <c r="AP2013" s="25">
        <v>65</v>
      </c>
      <c r="AQ2013" s="25">
        <v>3.61</v>
      </c>
      <c r="AR2013" s="25">
        <v>5.7720000000000002E-3</v>
      </c>
      <c r="AS2013" s="157">
        <v>20</v>
      </c>
      <c r="AT2013" s="96"/>
      <c r="AU2013" s="92" t="s">
        <v>3611</v>
      </c>
      <c r="AV2013" s="91" t="s">
        <v>152</v>
      </c>
      <c r="AW2013" s="92" t="s">
        <v>48</v>
      </c>
      <c r="AX2013" s="92" t="s">
        <v>48</v>
      </c>
      <c r="AY2013" s="91" t="s">
        <v>152</v>
      </c>
      <c r="AZ2013" s="23" t="s">
        <v>24</v>
      </c>
      <c r="BA2013" s="25" t="s">
        <v>4226</v>
      </c>
      <c r="BB2013" t="s">
        <v>25</v>
      </c>
      <c r="BC2013">
        <v>19459</v>
      </c>
      <c r="BD2013" t="str">
        <f>IF(Z2013=BC2013,"OK")</f>
        <v>OK</v>
      </c>
      <c r="BE2013">
        <v>3.7</v>
      </c>
      <c r="BF2013">
        <v>7.2899999999999996E-3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 t="str">
        <f>IF(ABS(AN2013*AO2013*AP2013/1000000000/AR2013-1)&lt;0.1,"OK","NO")</f>
        <v>OK</v>
      </c>
      <c r="BN2013" s="183"/>
    </row>
    <row r="2014" spans="1:66" ht="25.5" x14ac:dyDescent="0.25">
      <c r="A2014" s="1"/>
      <c r="B2014" s="94">
        <v>2007</v>
      </c>
      <c r="C2014" s="43">
        <v>1136966</v>
      </c>
      <c r="D2014" s="44" t="s">
        <v>4225</v>
      </c>
      <c r="E2014" s="26" t="s">
        <v>4224</v>
      </c>
      <c r="F2014" s="151" t="s">
        <v>655</v>
      </c>
      <c r="G2014" s="22" t="s">
        <v>2182</v>
      </c>
      <c r="H2014" s="46" t="s">
        <v>2635</v>
      </c>
      <c r="I2014" s="25">
        <f>IFERROR(MID($D2014,1,7)+0,"")</f>
        <v>1135943</v>
      </c>
      <c r="J2014" s="25">
        <f>IFERROR(MID($D2014,10,7)+0,"")</f>
        <v>1086542</v>
      </c>
      <c r="K2014" s="25" t="str">
        <f>IFERROR(MID($D2014,19,7)+0,"")</f>
        <v/>
      </c>
      <c r="L2014" s="25" t="str">
        <f>IFERROR(MID($D2014,28,7)+0,"")</f>
        <v/>
      </c>
      <c r="M2014" s="25" t="str">
        <f>IF(IFERROR(MID($Q2014,1,7)+0,"")&lt;1130000,IF(INDEX(C:C,MATCH(LEFT(Q2014,7)+0,I:I,0))&lt;1130000,"",INDEX(C:C,MATCH(LEFT(Q2014,7)+0,I:I,0))),IFERROR(MID($Q2014,1,7)+0,""))</f>
        <v/>
      </c>
      <c r="N2014" s="25" t="str">
        <f>IF(IFERROR(MID($Q2014,10,7)+0,"")&lt;1130000,"",IFERROR(MID($Q2014,10,7)+0,""))</f>
        <v/>
      </c>
      <c r="O2014" s="25" t="str">
        <f>IF(IFERROR(MID($Q2014,19,7)+0,"")&lt;1130000,"",IFERROR(MID($Q2014,19,7)+0,""))</f>
        <v/>
      </c>
      <c r="P2014" s="25" t="str">
        <f>IF(M2014="","",IF(N2014="",M2014,M2014&amp;", "&amp;N2014))</f>
        <v/>
      </c>
      <c r="Q2014" s="53"/>
      <c r="R2014" s="43"/>
      <c r="S2014" s="35" t="s">
        <v>3870</v>
      </c>
      <c r="T2014" s="34" t="s">
        <v>36</v>
      </c>
      <c r="U2014" s="185">
        <v>18944</v>
      </c>
      <c r="V2014" s="188">
        <v>18944</v>
      </c>
      <c r="W2014" s="189">
        <v>21217</v>
      </c>
      <c r="X2014" s="31">
        <v>23339</v>
      </c>
      <c r="Y2014" s="90">
        <f>IFERROR(ROUND(X2014/W2014-1,2),"")</f>
        <v>0.1</v>
      </c>
      <c r="Z2014" s="31">
        <f>IF(OR(S2014="VLD MLC components",S2014="VLD MLC pipes",S2014="VLD PEX components",S2014="VLD PEX pipes",S2014="VLD PHC components",S2014="VLD PHC pipes",S2014="Controls VLD"),"По запросу",X2014)</f>
        <v>23339</v>
      </c>
      <c r="AA2014" s="63">
        <f>ROUND(X2014/1.2,3)</f>
        <v>19449.167000000001</v>
      </c>
      <c r="AB2014" s="23">
        <v>17680.832999999999</v>
      </c>
      <c r="AC2014" s="190">
        <f>IFERROR(ROUND(AA2014/AB2014-1,2),"")</f>
        <v>0.1</v>
      </c>
      <c r="AD2014" s="25">
        <v>4.03</v>
      </c>
      <c r="AE2014" s="25">
        <v>6.5519999999999997E-3</v>
      </c>
      <c r="AF2014" s="25">
        <v>86</v>
      </c>
      <c r="AG2014" s="25">
        <v>4</v>
      </c>
      <c r="AH2014" s="25">
        <v>74</v>
      </c>
      <c r="AI2014" s="25">
        <v>93</v>
      </c>
      <c r="AJ2014" s="22" t="s">
        <v>20</v>
      </c>
      <c r="AK2014" s="22" t="s">
        <v>20</v>
      </c>
      <c r="AL2014" s="25" t="s">
        <v>19</v>
      </c>
      <c r="AM2014" s="25">
        <v>1</v>
      </c>
      <c r="AN2014" s="25">
        <v>420</v>
      </c>
      <c r="AO2014" s="25">
        <v>240</v>
      </c>
      <c r="AP2014" s="25">
        <v>65</v>
      </c>
      <c r="AQ2014" s="25">
        <v>4.03</v>
      </c>
      <c r="AR2014" s="25">
        <v>6.5519999999999997E-3</v>
      </c>
      <c r="AS2014" s="157">
        <v>25</v>
      </c>
      <c r="AT2014" s="96"/>
      <c r="AU2014" s="92" t="s">
        <v>3611</v>
      </c>
      <c r="AV2014" s="91" t="s">
        <v>152</v>
      </c>
      <c r="AW2014" s="92" t="s">
        <v>48</v>
      </c>
      <c r="AX2014" s="92" t="s">
        <v>48</v>
      </c>
      <c r="AY2014" s="91" t="s">
        <v>152</v>
      </c>
      <c r="AZ2014" s="23" t="s">
        <v>24</v>
      </c>
      <c r="BA2014" s="25" t="s">
        <v>4223</v>
      </c>
      <c r="BB2014" t="s">
        <v>25</v>
      </c>
      <c r="BC2014">
        <v>23339</v>
      </c>
      <c r="BD2014" t="str">
        <f>IF(Z2014=BC2014,"OK")</f>
        <v>OK</v>
      </c>
      <c r="BE2014">
        <v>4.0999999999999996</v>
      </c>
      <c r="BF2014">
        <v>1.098E-2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 t="str">
        <f>IF(ABS(AN2014*AO2014*AP2014/1000000000/AR2014-1)&lt;0.1,"OK","NO")</f>
        <v>OK</v>
      </c>
      <c r="BN2014" s="183"/>
    </row>
    <row r="2015" spans="1:66" ht="25.5" x14ac:dyDescent="0.25">
      <c r="A2015" s="1"/>
      <c r="B2015" s="94">
        <v>2008</v>
      </c>
      <c r="C2015" s="43">
        <v>1136967</v>
      </c>
      <c r="D2015" s="44" t="s">
        <v>4222</v>
      </c>
      <c r="E2015" s="26" t="s">
        <v>4221</v>
      </c>
      <c r="F2015" s="151" t="s">
        <v>655</v>
      </c>
      <c r="G2015" s="22" t="s">
        <v>2182</v>
      </c>
      <c r="H2015" s="46" t="s">
        <v>2635</v>
      </c>
      <c r="I2015" s="25">
        <f>IFERROR(MID($D2015,1,7)+0,"")</f>
        <v>1135944</v>
      </c>
      <c r="J2015" s="25">
        <f>IFERROR(MID($D2015,10,7)+0,"")</f>
        <v>1086543</v>
      </c>
      <c r="K2015" s="25" t="str">
        <f>IFERROR(MID($D2015,19,7)+0,"")</f>
        <v/>
      </c>
      <c r="L2015" s="25" t="str">
        <f>IFERROR(MID($D2015,28,7)+0,"")</f>
        <v/>
      </c>
      <c r="M2015" s="25" t="str">
        <f>IF(IFERROR(MID($Q2015,1,7)+0,"")&lt;1130000,IF(INDEX(C:C,MATCH(LEFT(Q2015,7)+0,I:I,0))&lt;1130000,"",INDEX(C:C,MATCH(LEFT(Q2015,7)+0,I:I,0))),IFERROR(MID($Q2015,1,7)+0,""))</f>
        <v/>
      </c>
      <c r="N2015" s="25" t="str">
        <f>IF(IFERROR(MID($Q2015,10,7)+0,"")&lt;1130000,"",IFERROR(MID($Q2015,10,7)+0,""))</f>
        <v/>
      </c>
      <c r="O2015" s="25" t="str">
        <f>IF(IFERROR(MID($Q2015,19,7)+0,"")&lt;1130000,"",IFERROR(MID($Q2015,19,7)+0,""))</f>
        <v/>
      </c>
      <c r="P2015" s="25" t="str">
        <f>IF(M2015="","",IF(N2015="",M2015,M2015&amp;", "&amp;N2015))</f>
        <v/>
      </c>
      <c r="Q2015" s="53"/>
      <c r="R2015" s="43"/>
      <c r="S2015" s="35" t="s">
        <v>3870</v>
      </c>
      <c r="T2015" s="34" t="s">
        <v>36</v>
      </c>
      <c r="U2015" s="185">
        <v>21407</v>
      </c>
      <c r="V2015" s="188">
        <v>21407</v>
      </c>
      <c r="W2015" s="189">
        <v>23976</v>
      </c>
      <c r="X2015" s="31">
        <v>26374</v>
      </c>
      <c r="Y2015" s="90">
        <f>IFERROR(ROUND(X2015/W2015-1,2),"")</f>
        <v>0.1</v>
      </c>
      <c r="Z2015" s="31">
        <f>IF(OR(S2015="VLD MLC components",S2015="VLD MLC pipes",S2015="VLD PEX components",S2015="VLD PEX pipes",S2015="VLD PHC components",S2015="VLD PHC pipes",S2015="Controls VLD"),"По запросу",X2015)</f>
        <v>26374</v>
      </c>
      <c r="AA2015" s="63">
        <f>ROUND(X2015/1.2,3)</f>
        <v>21978.332999999999</v>
      </c>
      <c r="AB2015" s="23">
        <v>19980</v>
      </c>
      <c r="AC2015" s="190">
        <f>IFERROR(ROUND(AA2015/AB2015-1,2),"")</f>
        <v>0.1</v>
      </c>
      <c r="AD2015" s="25">
        <v>4.4800000000000004</v>
      </c>
      <c r="AE2015" s="25">
        <v>7.332E-3</v>
      </c>
      <c r="AF2015" s="25">
        <v>63</v>
      </c>
      <c r="AG2015" s="25">
        <v>58</v>
      </c>
      <c r="AH2015" s="25">
        <v>106</v>
      </c>
      <c r="AI2015" s="25">
        <v>120</v>
      </c>
      <c r="AJ2015" s="22" t="s">
        <v>20</v>
      </c>
      <c r="AK2015" s="22" t="s">
        <v>20</v>
      </c>
      <c r="AL2015" s="25" t="s">
        <v>19</v>
      </c>
      <c r="AM2015" s="25">
        <v>1</v>
      </c>
      <c r="AN2015" s="25">
        <v>470</v>
      </c>
      <c r="AO2015" s="25">
        <v>240</v>
      </c>
      <c r="AP2015" s="25">
        <v>65</v>
      </c>
      <c r="AQ2015" s="25">
        <v>4.4800000000000004</v>
      </c>
      <c r="AR2015" s="25">
        <v>7.332E-3</v>
      </c>
      <c r="AS2015" s="157">
        <v>69</v>
      </c>
      <c r="AT2015" s="96"/>
      <c r="AU2015" s="92" t="s">
        <v>3611</v>
      </c>
      <c r="AV2015" s="91" t="s">
        <v>152</v>
      </c>
      <c r="AW2015" s="92" t="s">
        <v>48</v>
      </c>
      <c r="AX2015" s="92" t="s">
        <v>48</v>
      </c>
      <c r="AY2015" s="91" t="s">
        <v>152</v>
      </c>
      <c r="AZ2015" s="23" t="s">
        <v>24</v>
      </c>
      <c r="BA2015" s="25" t="s">
        <v>4220</v>
      </c>
      <c r="BB2015" t="s">
        <v>25</v>
      </c>
      <c r="BC2015">
        <v>26374</v>
      </c>
      <c r="BD2015" t="str">
        <f>IF(Z2015=BC2015,"OK")</f>
        <v>OK</v>
      </c>
      <c r="BE2015">
        <v>4.5999999999999996</v>
      </c>
      <c r="BF2015">
        <v>1.129E-2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 t="str">
        <f>IF(ABS(AN2015*AO2015*AP2015/1000000000/AR2015-1)&lt;0.1,"OK","NO")</f>
        <v>OK</v>
      </c>
      <c r="BN2015" s="183"/>
    </row>
    <row r="2016" spans="1:66" ht="25.5" x14ac:dyDescent="0.25">
      <c r="A2016" s="1"/>
      <c r="B2016" s="94">
        <v>2009</v>
      </c>
      <c r="C2016" s="43">
        <v>1136968</v>
      </c>
      <c r="D2016" s="44" t="s">
        <v>4219</v>
      </c>
      <c r="E2016" s="26" t="s">
        <v>4218</v>
      </c>
      <c r="F2016" s="151" t="s">
        <v>655</v>
      </c>
      <c r="G2016" s="22" t="s">
        <v>2182</v>
      </c>
      <c r="H2016" s="46" t="s">
        <v>2635</v>
      </c>
      <c r="I2016" s="25">
        <f>IFERROR(MID($D2016,1,7)+0,"")</f>
        <v>1135945</v>
      </c>
      <c r="J2016" s="25">
        <f>IFERROR(MID($D2016,10,7)+0,"")</f>
        <v>1086544</v>
      </c>
      <c r="K2016" s="25" t="str">
        <f>IFERROR(MID($D2016,19,7)+0,"")</f>
        <v/>
      </c>
      <c r="L2016" s="25" t="str">
        <f>IFERROR(MID($D2016,28,7)+0,"")</f>
        <v/>
      </c>
      <c r="M2016" s="25" t="str">
        <f>IF(IFERROR(MID($Q2016,1,7)+0,"")&lt;1130000,IF(INDEX(C:C,MATCH(LEFT(Q2016,7)+0,I:I,0))&lt;1130000,"",INDEX(C:C,MATCH(LEFT(Q2016,7)+0,I:I,0))),IFERROR(MID($Q2016,1,7)+0,""))</f>
        <v/>
      </c>
      <c r="N2016" s="25" t="str">
        <f>IF(IFERROR(MID($Q2016,10,7)+0,"")&lt;1130000,"",IFERROR(MID($Q2016,10,7)+0,""))</f>
        <v/>
      </c>
      <c r="O2016" s="25" t="str">
        <f>IF(IFERROR(MID($Q2016,19,7)+0,"")&lt;1130000,"",IFERROR(MID($Q2016,19,7)+0,""))</f>
        <v/>
      </c>
      <c r="P2016" s="25" t="str">
        <f>IF(M2016="","",IF(N2016="",M2016,M2016&amp;", "&amp;N2016))</f>
        <v/>
      </c>
      <c r="Q2016" s="53"/>
      <c r="R2016" s="43"/>
      <c r="S2016" s="35" t="s">
        <v>3870</v>
      </c>
      <c r="T2016" s="34" t="s">
        <v>36</v>
      </c>
      <c r="U2016" s="185">
        <v>24174</v>
      </c>
      <c r="V2016" s="188">
        <v>24174</v>
      </c>
      <c r="W2016" s="189">
        <v>27075</v>
      </c>
      <c r="X2016" s="31">
        <v>29783</v>
      </c>
      <c r="Y2016" s="90">
        <f>IFERROR(ROUND(X2016/W2016-1,2),"")</f>
        <v>0.1</v>
      </c>
      <c r="Z2016" s="31">
        <f>IF(OR(S2016="VLD MLC components",S2016="VLD MLC pipes",S2016="VLD PEX components",S2016="VLD PEX pipes",S2016="VLD PHC components",S2016="VLD PHC pipes",S2016="Controls VLD"),"По запросу",X2016)</f>
        <v>29783</v>
      </c>
      <c r="AA2016" s="63">
        <f>ROUND(X2016/1.2,3)</f>
        <v>24819.167000000001</v>
      </c>
      <c r="AB2016" s="23">
        <v>22562.5</v>
      </c>
      <c r="AC2016" s="190">
        <f>IFERROR(ROUND(AA2016/AB2016-1,2),"")</f>
        <v>0.1</v>
      </c>
      <c r="AD2016" s="25">
        <v>4.91</v>
      </c>
      <c r="AE2016" s="25">
        <v>8.1119999999999994E-3</v>
      </c>
      <c r="AF2016" s="25">
        <v>43</v>
      </c>
      <c r="AG2016" s="25">
        <v>7</v>
      </c>
      <c r="AH2016" s="25">
        <v>56</v>
      </c>
      <c r="AI2016" s="25">
        <v>85</v>
      </c>
      <c r="AJ2016" s="22" t="s">
        <v>20</v>
      </c>
      <c r="AK2016" s="22" t="s">
        <v>20</v>
      </c>
      <c r="AL2016" s="25" t="s">
        <v>19</v>
      </c>
      <c r="AM2016" s="25">
        <v>1</v>
      </c>
      <c r="AN2016" s="25">
        <v>520</v>
      </c>
      <c r="AO2016" s="25">
        <v>240</v>
      </c>
      <c r="AP2016" s="25">
        <v>65</v>
      </c>
      <c r="AQ2016" s="25">
        <v>4.91</v>
      </c>
      <c r="AR2016" s="25">
        <v>8.1119999999999994E-3</v>
      </c>
      <c r="AS2016" s="157">
        <v>35</v>
      </c>
      <c r="AT2016" s="96"/>
      <c r="AU2016" s="92" t="s">
        <v>3611</v>
      </c>
      <c r="AV2016" s="91" t="s">
        <v>152</v>
      </c>
      <c r="AW2016" s="92" t="s">
        <v>48</v>
      </c>
      <c r="AX2016" s="92" t="s">
        <v>48</v>
      </c>
      <c r="AY2016" s="91" t="s">
        <v>152</v>
      </c>
      <c r="AZ2016" s="23" t="s">
        <v>24</v>
      </c>
      <c r="BA2016" s="25" t="s">
        <v>4217</v>
      </c>
      <c r="BB2016" t="s">
        <v>25</v>
      </c>
      <c r="BC2016">
        <v>29783</v>
      </c>
      <c r="BD2016" t="str">
        <f>IF(Z2016=BC2016,"OK")</f>
        <v>OK</v>
      </c>
      <c r="BE2016">
        <v>5</v>
      </c>
      <c r="BF2016">
        <v>1.129E-2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 t="str">
        <f>IF(ABS(AN2016*AO2016*AP2016/1000000000/AR2016-1)&lt;0.1,"OK","NO")</f>
        <v>OK</v>
      </c>
      <c r="BN2016" s="183"/>
    </row>
    <row r="2017" spans="1:66" ht="25.5" x14ac:dyDescent="0.25">
      <c r="A2017" s="1"/>
      <c r="B2017" s="94">
        <v>2010</v>
      </c>
      <c r="C2017" s="43">
        <v>1136969</v>
      </c>
      <c r="D2017" s="44" t="s">
        <v>4216</v>
      </c>
      <c r="E2017" s="26" t="s">
        <v>4215</v>
      </c>
      <c r="F2017" s="151" t="s">
        <v>655</v>
      </c>
      <c r="G2017" s="22" t="s">
        <v>2182</v>
      </c>
      <c r="H2017" s="46" t="s">
        <v>2635</v>
      </c>
      <c r="I2017" s="25">
        <f>IFERROR(MID($D2017,1,7)+0,"")</f>
        <v>1135946</v>
      </c>
      <c r="J2017" s="25">
        <f>IFERROR(MID($D2017,10,7)+0,"")</f>
        <v>1086545</v>
      </c>
      <c r="K2017" s="25" t="str">
        <f>IFERROR(MID($D2017,19,7)+0,"")</f>
        <v/>
      </c>
      <c r="L2017" s="25" t="str">
        <f>IFERROR(MID($D2017,28,7)+0,"")</f>
        <v/>
      </c>
      <c r="M2017" s="25" t="str">
        <f>IF(IFERROR(MID($Q2017,1,7)+0,"")&lt;1130000,IF(INDEX(C:C,MATCH(LEFT(Q2017,7)+0,I:I,0))&lt;1130000,"",INDEX(C:C,MATCH(LEFT(Q2017,7)+0,I:I,0))),IFERROR(MID($Q2017,1,7)+0,""))</f>
        <v/>
      </c>
      <c r="N2017" s="25" t="str">
        <f>IF(IFERROR(MID($Q2017,10,7)+0,"")&lt;1130000,"",IFERROR(MID($Q2017,10,7)+0,""))</f>
        <v/>
      </c>
      <c r="O2017" s="25" t="str">
        <f>IF(IFERROR(MID($Q2017,19,7)+0,"")&lt;1130000,"",IFERROR(MID($Q2017,19,7)+0,""))</f>
        <v/>
      </c>
      <c r="P2017" s="25" t="str">
        <f>IF(M2017="","",IF(N2017="",M2017,M2017&amp;", "&amp;N2017))</f>
        <v/>
      </c>
      <c r="Q2017" s="53"/>
      <c r="R2017" s="43"/>
      <c r="S2017" s="35" t="s">
        <v>3870</v>
      </c>
      <c r="T2017" s="34" t="s">
        <v>36</v>
      </c>
      <c r="U2017" s="185">
        <v>26978</v>
      </c>
      <c r="V2017" s="188">
        <v>26978</v>
      </c>
      <c r="W2017" s="189">
        <v>30215</v>
      </c>
      <c r="X2017" s="31">
        <v>33237</v>
      </c>
      <c r="Y2017" s="90">
        <f>IFERROR(ROUND(X2017/W2017-1,2),"")</f>
        <v>0.1</v>
      </c>
      <c r="Z2017" s="31">
        <f>IF(OR(S2017="VLD MLC components",S2017="VLD MLC pipes",S2017="VLD PEX components",S2017="VLD PEX pipes",S2017="VLD PHC components",S2017="VLD PHC pipes",S2017="Controls VLD"),"По запросу",X2017)</f>
        <v>33237</v>
      </c>
      <c r="AA2017" s="63">
        <f>ROUND(X2017/1.2,3)</f>
        <v>27697.5</v>
      </c>
      <c r="AB2017" s="23">
        <v>25179.167000000001</v>
      </c>
      <c r="AC2017" s="190">
        <f>IFERROR(ROUND(AA2017/AB2017-1,2),"")</f>
        <v>0.1</v>
      </c>
      <c r="AD2017" s="25">
        <v>5.34</v>
      </c>
      <c r="AE2017" s="25">
        <v>8.8920000000000006E-3</v>
      </c>
      <c r="AF2017" s="25">
        <v>34</v>
      </c>
      <c r="AG2017" s="25">
        <v>33</v>
      </c>
      <c r="AH2017" s="25">
        <v>63</v>
      </c>
      <c r="AI2017" s="25">
        <v>51</v>
      </c>
      <c r="AJ2017" s="22" t="s">
        <v>20</v>
      </c>
      <c r="AK2017" s="22" t="s">
        <v>20</v>
      </c>
      <c r="AL2017" s="25" t="s">
        <v>19</v>
      </c>
      <c r="AM2017" s="25">
        <v>1</v>
      </c>
      <c r="AN2017" s="25">
        <v>570</v>
      </c>
      <c r="AO2017" s="25">
        <v>240</v>
      </c>
      <c r="AP2017" s="25">
        <v>65</v>
      </c>
      <c r="AQ2017" s="25">
        <v>5.34</v>
      </c>
      <c r="AR2017" s="25">
        <v>8.8920000000000006E-3</v>
      </c>
      <c r="AS2017" s="157">
        <v>18</v>
      </c>
      <c r="AT2017" s="96"/>
      <c r="AU2017" s="92" t="s">
        <v>3611</v>
      </c>
      <c r="AV2017" s="91" t="s">
        <v>152</v>
      </c>
      <c r="AW2017" s="92" t="s">
        <v>48</v>
      </c>
      <c r="AX2017" s="92" t="s">
        <v>48</v>
      </c>
      <c r="AY2017" s="91" t="s">
        <v>152</v>
      </c>
      <c r="AZ2017" s="23" t="s">
        <v>24</v>
      </c>
      <c r="BA2017" s="25" t="s">
        <v>4214</v>
      </c>
      <c r="BB2017" t="s">
        <v>25</v>
      </c>
      <c r="BC2017">
        <v>33237</v>
      </c>
      <c r="BD2017" t="str">
        <f>IF(Z2017=BC2017,"OK")</f>
        <v>OK</v>
      </c>
      <c r="BE2017">
        <v>5.5</v>
      </c>
      <c r="BF2017">
        <v>1.129E-2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 t="str">
        <f>IF(ABS(AN2017*AO2017*AP2017/1000000000/AR2017-1)&lt;0.1,"OK","NO")</f>
        <v>OK</v>
      </c>
      <c r="BN2017" s="183"/>
    </row>
    <row r="2018" spans="1:66" ht="25.5" x14ac:dyDescent="0.25">
      <c r="A2018" s="1"/>
      <c r="B2018" s="94">
        <v>2011</v>
      </c>
      <c r="C2018" s="43">
        <v>1136970</v>
      </c>
      <c r="D2018" s="44" t="s">
        <v>4213</v>
      </c>
      <c r="E2018" s="26" t="s">
        <v>4212</v>
      </c>
      <c r="F2018" s="151" t="s">
        <v>655</v>
      </c>
      <c r="G2018" s="22" t="s">
        <v>2182</v>
      </c>
      <c r="H2018" s="46" t="s">
        <v>2635</v>
      </c>
      <c r="I2018" s="25">
        <f>IFERROR(MID($D2018,1,7)+0,"")</f>
        <v>1135947</v>
      </c>
      <c r="J2018" s="25">
        <f>IFERROR(MID($D2018,10,7)+0,"")</f>
        <v>1086546</v>
      </c>
      <c r="K2018" s="25" t="str">
        <f>IFERROR(MID($D2018,19,7)+0,"")</f>
        <v/>
      </c>
      <c r="L2018" s="25" t="str">
        <f>IFERROR(MID($D2018,28,7)+0,"")</f>
        <v/>
      </c>
      <c r="M2018" s="25" t="str">
        <f>IF(IFERROR(MID($Q2018,1,7)+0,"")&lt;1130000,IF(INDEX(C:C,MATCH(LEFT(Q2018,7)+0,I:I,0))&lt;1130000,"",INDEX(C:C,MATCH(LEFT(Q2018,7)+0,I:I,0))),IFERROR(MID($Q2018,1,7)+0,""))</f>
        <v/>
      </c>
      <c r="N2018" s="25" t="str">
        <f>IF(IFERROR(MID($Q2018,10,7)+0,"")&lt;1130000,"",IFERROR(MID($Q2018,10,7)+0,""))</f>
        <v/>
      </c>
      <c r="O2018" s="25" t="str">
        <f>IF(IFERROR(MID($Q2018,19,7)+0,"")&lt;1130000,"",IFERROR(MID($Q2018,19,7)+0,""))</f>
        <v/>
      </c>
      <c r="P2018" s="25" t="str">
        <f>IF(M2018="","",IF(N2018="",M2018,M2018&amp;", "&amp;N2018))</f>
        <v/>
      </c>
      <c r="Q2018" s="53"/>
      <c r="R2018" s="43"/>
      <c r="S2018" s="35" t="s">
        <v>3870</v>
      </c>
      <c r="T2018" s="34" t="s">
        <v>36</v>
      </c>
      <c r="U2018" s="185">
        <v>32632</v>
      </c>
      <c r="V2018" s="188">
        <v>32632</v>
      </c>
      <c r="W2018" s="189">
        <v>36548</v>
      </c>
      <c r="X2018" s="31">
        <v>40203</v>
      </c>
      <c r="Y2018" s="90">
        <f>IFERROR(ROUND(X2018/W2018-1,2),"")</f>
        <v>0.1</v>
      </c>
      <c r="Z2018" s="31">
        <f>IF(OR(S2018="VLD MLC components",S2018="VLD MLC pipes",S2018="VLD PEX components",S2018="VLD PEX pipes",S2018="VLD PHC components",S2018="VLD PHC pipes",S2018="Controls VLD"),"По запросу",X2018)</f>
        <v>40203</v>
      </c>
      <c r="AA2018" s="63">
        <f>ROUND(X2018/1.2,3)</f>
        <v>33502.5</v>
      </c>
      <c r="AB2018" s="23">
        <v>30456.667000000001</v>
      </c>
      <c r="AC2018" s="190">
        <f>IFERROR(ROUND(AA2018/AB2018-1,2),"")</f>
        <v>0.1</v>
      </c>
      <c r="AD2018" s="25">
        <v>5.79</v>
      </c>
      <c r="AE2018" s="25">
        <v>9.672E-3</v>
      </c>
      <c r="AF2018" s="25">
        <v>33</v>
      </c>
      <c r="AG2018" s="25">
        <v>8</v>
      </c>
      <c r="AH2018" s="25">
        <v>40</v>
      </c>
      <c r="AI2018" s="25">
        <v>65</v>
      </c>
      <c r="AJ2018" s="22" t="s">
        <v>20</v>
      </c>
      <c r="AK2018" s="22" t="s">
        <v>20</v>
      </c>
      <c r="AL2018" s="25" t="s">
        <v>19</v>
      </c>
      <c r="AM2018" s="25">
        <v>1</v>
      </c>
      <c r="AN2018" s="25">
        <v>620</v>
      </c>
      <c r="AO2018" s="25">
        <v>240</v>
      </c>
      <c r="AP2018" s="25">
        <v>65</v>
      </c>
      <c r="AQ2018" s="25">
        <v>5.79</v>
      </c>
      <c r="AR2018" s="25">
        <v>9.672E-3</v>
      </c>
      <c r="AS2018" s="157">
        <v>37</v>
      </c>
      <c r="AT2018" s="96"/>
      <c r="AU2018" s="92" t="s">
        <v>3611</v>
      </c>
      <c r="AV2018" s="91" t="s">
        <v>152</v>
      </c>
      <c r="AW2018" s="92" t="s">
        <v>48</v>
      </c>
      <c r="AX2018" s="92" t="s">
        <v>48</v>
      </c>
      <c r="AY2018" s="91" t="s">
        <v>152</v>
      </c>
      <c r="AZ2018" s="23" t="s">
        <v>24</v>
      </c>
      <c r="BA2018" s="25" t="s">
        <v>4211</v>
      </c>
      <c r="BB2018" t="s">
        <v>25</v>
      </c>
      <c r="BC2018">
        <v>40203</v>
      </c>
      <c r="BD2018" t="str">
        <f>IF(Z2018=BC2018,"OK")</f>
        <v>OK</v>
      </c>
      <c r="BE2018">
        <v>6</v>
      </c>
      <c r="BF2018">
        <v>1.528E-2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 t="str">
        <f>IF(ABS(AN2018*AO2018*AP2018/1000000000/AR2018-1)&lt;0.1,"OK","NO")</f>
        <v>OK</v>
      </c>
      <c r="BN2018" s="183"/>
    </row>
    <row r="2019" spans="1:66" ht="25.5" x14ac:dyDescent="0.25">
      <c r="A2019" s="1"/>
      <c r="B2019" s="94">
        <v>2012</v>
      </c>
      <c r="C2019" s="43">
        <v>1136971</v>
      </c>
      <c r="D2019" s="44" t="s">
        <v>4210</v>
      </c>
      <c r="E2019" s="26" t="s">
        <v>4209</v>
      </c>
      <c r="F2019" s="151" t="s">
        <v>652</v>
      </c>
      <c r="G2019" s="22" t="s">
        <v>2182</v>
      </c>
      <c r="H2019" s="46" t="s">
        <v>2635</v>
      </c>
      <c r="I2019" s="25">
        <f>IFERROR(MID($D2019,1,7)+0,"")</f>
        <v>1135948</v>
      </c>
      <c r="J2019" s="25">
        <f>IFERROR(MID($D2019,10,7)+0,"")</f>
        <v>1086547</v>
      </c>
      <c r="K2019" s="25" t="str">
        <f>IFERROR(MID($D2019,19,7)+0,"")</f>
        <v/>
      </c>
      <c r="L2019" s="25" t="str">
        <f>IFERROR(MID($D2019,28,7)+0,"")</f>
        <v/>
      </c>
      <c r="M2019" s="25" t="str">
        <f>IF(IFERROR(MID($Q2019,1,7)+0,"")&lt;1130000,IF(INDEX(C:C,MATCH(LEFT(Q2019,7)+0,I:I,0))&lt;1130000,"",INDEX(C:C,MATCH(LEFT(Q2019,7)+0,I:I,0))),IFERROR(MID($Q2019,1,7)+0,""))</f>
        <v/>
      </c>
      <c r="N2019" s="25" t="str">
        <f>IF(IFERROR(MID($Q2019,10,7)+0,"")&lt;1130000,"",IFERROR(MID($Q2019,10,7)+0,""))</f>
        <v/>
      </c>
      <c r="O2019" s="25" t="str">
        <f>IF(IFERROR(MID($Q2019,19,7)+0,"")&lt;1130000,"",IFERROR(MID($Q2019,19,7)+0,""))</f>
        <v/>
      </c>
      <c r="P2019" s="25" t="str">
        <f>IF(M2019="","",IF(N2019="",M2019,M2019&amp;", "&amp;N2019))</f>
        <v/>
      </c>
      <c r="Q2019" s="53"/>
      <c r="R2019" s="43"/>
      <c r="S2019" s="35" t="s">
        <v>3870</v>
      </c>
      <c r="T2019" s="34" t="s">
        <v>36</v>
      </c>
      <c r="U2019" s="185">
        <v>35908</v>
      </c>
      <c r="V2019" s="188">
        <v>35908</v>
      </c>
      <c r="W2019" s="189">
        <v>40217</v>
      </c>
      <c r="X2019" s="31">
        <v>44239</v>
      </c>
      <c r="Y2019" s="90">
        <f>IFERROR(ROUND(X2019/W2019-1,2),"")</f>
        <v>0.1</v>
      </c>
      <c r="Z2019" s="31">
        <f>IF(OR(S2019="VLD MLC components",S2019="VLD MLC pipes",S2019="VLD PEX components",S2019="VLD PEX pipes",S2019="VLD PHC components",S2019="VLD PHC pipes",S2019="Controls VLD"),"По запросу",X2019)</f>
        <v>44239</v>
      </c>
      <c r="AA2019" s="63">
        <f>ROUND(X2019/1.2,3)</f>
        <v>36865.832999999999</v>
      </c>
      <c r="AB2019" s="23">
        <v>33514.167000000001</v>
      </c>
      <c r="AC2019" s="190">
        <f>IFERROR(ROUND(AA2019/AB2019-1,2),"")</f>
        <v>0.1</v>
      </c>
      <c r="AD2019" s="25">
        <v>6.23</v>
      </c>
      <c r="AE2019" s="25">
        <v>1.0451999999999999E-2</v>
      </c>
      <c r="AF2019" s="25">
        <v>32</v>
      </c>
      <c r="AG2019" s="25">
        <v>0</v>
      </c>
      <c r="AH2019" s="25">
        <v>16</v>
      </c>
      <c r="AI2019" s="25">
        <v>25</v>
      </c>
      <c r="AJ2019" s="22" t="s">
        <v>20</v>
      </c>
      <c r="AK2019" s="22" t="s">
        <v>20</v>
      </c>
      <c r="AL2019" s="25" t="s">
        <v>19</v>
      </c>
      <c r="AM2019" s="25">
        <v>1</v>
      </c>
      <c r="AN2019" s="25">
        <v>670</v>
      </c>
      <c r="AO2019" s="25">
        <v>240</v>
      </c>
      <c r="AP2019" s="25">
        <v>65</v>
      </c>
      <c r="AQ2019" s="25">
        <v>6.23</v>
      </c>
      <c r="AR2019" s="25">
        <v>1.0451999999999999E-2</v>
      </c>
      <c r="AS2019" s="157">
        <v>8</v>
      </c>
      <c r="AT2019" s="96"/>
      <c r="AU2019" s="92" t="s">
        <v>3611</v>
      </c>
      <c r="AV2019" s="91" t="s">
        <v>152</v>
      </c>
      <c r="AW2019" s="92" t="s">
        <v>48</v>
      </c>
      <c r="AX2019" s="92" t="s">
        <v>48</v>
      </c>
      <c r="AY2019" s="91" t="s">
        <v>152</v>
      </c>
      <c r="AZ2019" s="23" t="s">
        <v>24</v>
      </c>
      <c r="BA2019" s="25" t="s">
        <v>4208</v>
      </c>
      <c r="BB2019" t="s">
        <v>25</v>
      </c>
      <c r="BC2019">
        <v>44239</v>
      </c>
      <c r="BD2019" t="str">
        <f>IF(Z2019=BC2019,"OK")</f>
        <v>OK</v>
      </c>
      <c r="BE2019">
        <v>6.4</v>
      </c>
      <c r="BF2019">
        <v>1.528E-2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 t="str">
        <f>IF(ABS(AN2019*AO2019*AP2019/1000000000/AR2019-1)&lt;0.1,"OK","NO")</f>
        <v>OK</v>
      </c>
      <c r="BN2019" s="183"/>
    </row>
    <row r="2020" spans="1:66" ht="25.5" x14ac:dyDescent="0.25">
      <c r="A2020" s="1"/>
      <c r="B2020" s="94">
        <v>2013</v>
      </c>
      <c r="C2020" s="43">
        <v>1136972</v>
      </c>
      <c r="D2020" s="44" t="s">
        <v>4207</v>
      </c>
      <c r="E2020" s="26" t="s">
        <v>4206</v>
      </c>
      <c r="F2020" s="151" t="s">
        <v>655</v>
      </c>
      <c r="G2020" s="22" t="s">
        <v>2182</v>
      </c>
      <c r="H2020" s="46" t="s">
        <v>2635</v>
      </c>
      <c r="I2020" s="25">
        <f>IFERROR(MID($D2020,1,7)+0,"")</f>
        <v>1135949</v>
      </c>
      <c r="J2020" s="25">
        <f>IFERROR(MID($D2020,10,7)+0,"")</f>
        <v>1086548</v>
      </c>
      <c r="K2020" s="25" t="str">
        <f>IFERROR(MID($D2020,19,7)+0,"")</f>
        <v/>
      </c>
      <c r="L2020" s="25" t="str">
        <f>IFERROR(MID($D2020,28,7)+0,"")</f>
        <v/>
      </c>
      <c r="M2020" s="25" t="str">
        <f>IF(IFERROR(MID($Q2020,1,7)+0,"")&lt;1130000,IF(INDEX(C:C,MATCH(LEFT(Q2020,7)+0,I:I,0))&lt;1130000,"",INDEX(C:C,MATCH(LEFT(Q2020,7)+0,I:I,0))),IFERROR(MID($Q2020,1,7)+0,""))</f>
        <v/>
      </c>
      <c r="N2020" s="25" t="str">
        <f>IF(IFERROR(MID($Q2020,10,7)+0,"")&lt;1130000,"",IFERROR(MID($Q2020,10,7)+0,""))</f>
        <v/>
      </c>
      <c r="O2020" s="25" t="str">
        <f>IF(IFERROR(MID($Q2020,19,7)+0,"")&lt;1130000,"",IFERROR(MID($Q2020,19,7)+0,""))</f>
        <v/>
      </c>
      <c r="P2020" s="25" t="str">
        <f>IF(M2020="","",IF(N2020="",M2020,M2020&amp;", "&amp;N2020))</f>
        <v/>
      </c>
      <c r="Q2020" s="53"/>
      <c r="R2020" s="43"/>
      <c r="S2020" s="35" t="s">
        <v>3870</v>
      </c>
      <c r="T2020" s="34" t="s">
        <v>36</v>
      </c>
      <c r="U2020" s="185">
        <v>37752</v>
      </c>
      <c r="V2020" s="188">
        <v>37752</v>
      </c>
      <c r="W2020" s="189">
        <v>42282</v>
      </c>
      <c r="X2020" s="31">
        <v>46510</v>
      </c>
      <c r="Y2020" s="90">
        <f>IFERROR(ROUND(X2020/W2020-1,2),"")</f>
        <v>0.1</v>
      </c>
      <c r="Z2020" s="31">
        <f>IF(OR(S2020="VLD MLC components",S2020="VLD MLC pipes",S2020="VLD PEX components",S2020="VLD PEX pipes",S2020="VLD PHC components",S2020="VLD PHC pipes",S2020="Controls VLD"),"По запросу",X2020)</f>
        <v>46510</v>
      </c>
      <c r="AA2020" s="63">
        <f>ROUND(X2020/1.2,3)</f>
        <v>38758.332999999999</v>
      </c>
      <c r="AB2020" s="23">
        <v>35235</v>
      </c>
      <c r="AC2020" s="190">
        <f>IFERROR(ROUND(AA2020/AB2020-1,2),"")</f>
        <v>0.1</v>
      </c>
      <c r="AD2020" s="25">
        <v>6.66</v>
      </c>
      <c r="AE2020" s="25">
        <v>1.1232000000000001E-2</v>
      </c>
      <c r="AF2020" s="25">
        <v>38</v>
      </c>
      <c r="AG2020" s="25">
        <v>0</v>
      </c>
      <c r="AH2020" s="25">
        <v>10</v>
      </c>
      <c r="AI2020" s="25">
        <v>10</v>
      </c>
      <c r="AJ2020" s="22" t="s">
        <v>20</v>
      </c>
      <c r="AK2020" s="22" t="s">
        <v>20</v>
      </c>
      <c r="AL2020" s="25" t="s">
        <v>19</v>
      </c>
      <c r="AM2020" s="25">
        <v>1</v>
      </c>
      <c r="AN2020" s="25">
        <v>720</v>
      </c>
      <c r="AO2020" s="25">
        <v>240</v>
      </c>
      <c r="AP2020" s="25">
        <v>65</v>
      </c>
      <c r="AQ2020" s="25">
        <v>6.66</v>
      </c>
      <c r="AR2020" s="25">
        <v>1.1232000000000001E-2</v>
      </c>
      <c r="AS2020" s="157">
        <v>4</v>
      </c>
      <c r="AT2020" s="96"/>
      <c r="AU2020" s="92" t="s">
        <v>3611</v>
      </c>
      <c r="AV2020" s="91" t="s">
        <v>152</v>
      </c>
      <c r="AW2020" s="92" t="s">
        <v>48</v>
      </c>
      <c r="AX2020" s="92" t="s">
        <v>48</v>
      </c>
      <c r="AY2020" s="91" t="s">
        <v>152</v>
      </c>
      <c r="AZ2020" s="23" t="s">
        <v>24</v>
      </c>
      <c r="BA2020" s="25" t="s">
        <v>4205</v>
      </c>
      <c r="BB2020" t="s">
        <v>25</v>
      </c>
      <c r="BC2020">
        <v>46510</v>
      </c>
      <c r="BD2020" t="str">
        <f>IF(Z2020=BC2020,"OK")</f>
        <v>OK</v>
      </c>
      <c r="BE2020">
        <v>6.9</v>
      </c>
      <c r="BF2020">
        <v>1.528E-2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 t="str">
        <f>IF(ABS(AN2020*AO2020*AP2020/1000000000/AR2020-1)&lt;0.1,"OK","NO")</f>
        <v>OK</v>
      </c>
      <c r="BN2020" s="183"/>
    </row>
    <row r="2021" spans="1:66" ht="25.5" x14ac:dyDescent="0.25">
      <c r="A2021" s="1"/>
      <c r="B2021" s="94">
        <v>2014</v>
      </c>
      <c r="C2021" s="43">
        <v>1135950</v>
      </c>
      <c r="D2021" s="37"/>
      <c r="E2021" s="26" t="s">
        <v>4204</v>
      </c>
      <c r="F2021" s="212" t="s">
        <v>652</v>
      </c>
      <c r="G2021" s="28" t="s">
        <v>2182</v>
      </c>
      <c r="H2021" s="46" t="str">
        <f>IFERROR(IFERROR(IF(SEARCH("Usystems",$E2021)&gt;0,"Usystems"),IF(SEARCH("RIIFO",$E2021)&gt;0,"RIIFO","Uponor")),"Uponor")</f>
        <v>Usystems</v>
      </c>
      <c r="I2021" s="25" t="str">
        <f>IFERROR(MID($D2021,1,7)+0,"")</f>
        <v/>
      </c>
      <c r="J2021" s="25" t="str">
        <f>IFERROR(MID($D2021,10,7)+0,"")</f>
        <v/>
      </c>
      <c r="K2021" s="25" t="str">
        <f>IFERROR(MID($D2021,19,7)+0,"")</f>
        <v/>
      </c>
      <c r="L2021" s="25" t="str">
        <f>IFERROR(MID($D2021,28,7)+0,"")</f>
        <v/>
      </c>
      <c r="M2021" s="25" t="str">
        <f>IF(IFERROR(MID($Q2021,1,7)+0,"")&lt;1130000,IF(INDEX(C:C,MATCH(LEFT(Q2021,7)+0,I:I,0))&lt;1130000,"",INDEX(C:C,MATCH(LEFT(Q2021,7)+0,I:I,0))),IFERROR(MID($Q2021,1,7)+0,""))</f>
        <v/>
      </c>
      <c r="N2021" s="25" t="str">
        <f>IF(IFERROR(MID($Q2021,10,7)+0,"")&lt;1130000,"",IFERROR(MID($Q2021,10,7)+0,""))</f>
        <v/>
      </c>
      <c r="O2021" s="25" t="str">
        <f>IF(IFERROR(MID($Q2021,19,7)+0,"")&lt;1130000,"",IFERROR(MID($Q2021,19,7)+0,""))</f>
        <v/>
      </c>
      <c r="P2021" s="25" t="str">
        <f>IF(M2021="","",IF(N2021="",M2021,M2021&amp;", "&amp;N2021))</f>
        <v/>
      </c>
      <c r="Q2021" s="23"/>
      <c r="R2021" s="23"/>
      <c r="S2021" s="35" t="s">
        <v>4178</v>
      </c>
      <c r="T2021" s="34" t="s">
        <v>36</v>
      </c>
      <c r="U2021" s="185">
        <v>1640</v>
      </c>
      <c r="V2021" s="188">
        <v>1640</v>
      </c>
      <c r="W2021" s="189">
        <v>2788</v>
      </c>
      <c r="X2021" s="31">
        <v>3067</v>
      </c>
      <c r="Y2021" s="90">
        <f>IFERROR(ROUND(X2021/W2021-1,2),"")</f>
        <v>0.1</v>
      </c>
      <c r="Z2021" s="31">
        <f>IF(OR(S2021="VLD MLC components",S2021="VLD MLC pipes",S2021="VLD PEX components",S2021="VLD PEX pipes",S2021="VLD PHC components",S2021="VLD PHC pipes",S2021="Controls VLD"),"По запросу",X2021)</f>
        <v>3067</v>
      </c>
      <c r="AA2021" s="63">
        <f>ROUND(X2021/1.2,3)</f>
        <v>2555.8330000000001</v>
      </c>
      <c r="AB2021" s="23">
        <v>2323.3330000000001</v>
      </c>
      <c r="AC2021" s="190">
        <f>IFERROR(ROUND(AA2021/AB2021-1,2),"")</f>
        <v>0.1</v>
      </c>
      <c r="AD2021" s="25">
        <v>0.31779999999999997</v>
      </c>
      <c r="AE2021" s="25">
        <v>7.3499999999999998E-4</v>
      </c>
      <c r="AF2021" s="25">
        <v>62</v>
      </c>
      <c r="AG2021" s="25">
        <v>89</v>
      </c>
      <c r="AH2021" s="25">
        <v>105</v>
      </c>
      <c r="AI2021" s="25">
        <v>130</v>
      </c>
      <c r="AJ2021" s="25" t="s">
        <v>20</v>
      </c>
      <c r="AK2021" s="22" t="s">
        <v>20</v>
      </c>
      <c r="AL2021" s="25" t="s">
        <v>20</v>
      </c>
      <c r="AM2021" s="25">
        <v>5</v>
      </c>
      <c r="AN2021" s="25">
        <v>280</v>
      </c>
      <c r="AO2021" s="25">
        <v>175</v>
      </c>
      <c r="AP2021" s="25">
        <v>75</v>
      </c>
      <c r="AQ2021" s="25">
        <v>1.589</v>
      </c>
      <c r="AR2021" s="25">
        <v>3.6749999999999999E-3</v>
      </c>
      <c r="AS2021" s="157">
        <v>170</v>
      </c>
      <c r="AT2021" s="93">
        <v>44743</v>
      </c>
      <c r="AU2021" s="92" t="s">
        <v>2675</v>
      </c>
      <c r="AV2021" s="91" t="s">
        <v>152</v>
      </c>
      <c r="AW2021" s="92" t="s">
        <v>152</v>
      </c>
      <c r="AX2021" s="92" t="s">
        <v>152</v>
      </c>
      <c r="AY2021" s="91" t="s">
        <v>152</v>
      </c>
      <c r="AZ2021" s="23" t="s">
        <v>24</v>
      </c>
      <c r="BA2021" s="25" t="s">
        <v>4203</v>
      </c>
      <c r="BB2021" t="s">
        <v>25</v>
      </c>
      <c r="BC2021">
        <v>3067</v>
      </c>
      <c r="BD2021" t="str">
        <f>IF(Z2021=BC2021,"OK")</f>
        <v>OK</v>
      </c>
      <c r="BE2021">
        <v>0.30000000000000004</v>
      </c>
      <c r="BF2021">
        <v>3.3074999999999999E-4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 t="str">
        <f>IF(ABS(AN2021*AO2021*AP2021/1000000000/AR2021-1)&lt;0.1,"OK","NO")</f>
        <v>OK</v>
      </c>
      <c r="BN2021" s="183"/>
    </row>
    <row r="2022" spans="1:66" ht="25.5" x14ac:dyDescent="0.25">
      <c r="A2022" s="1"/>
      <c r="B2022" s="94">
        <v>2015</v>
      </c>
      <c r="C2022" s="43">
        <v>1135951</v>
      </c>
      <c r="D2022" s="37"/>
      <c r="E2022" s="26" t="s">
        <v>4202</v>
      </c>
      <c r="F2022" s="212" t="s">
        <v>652</v>
      </c>
      <c r="G2022" s="28" t="s">
        <v>2182</v>
      </c>
      <c r="H2022" s="46" t="str">
        <f>IFERROR(IFERROR(IF(SEARCH("Usystems",$E2022)&gt;0,"Usystems"),IF(SEARCH("RIIFO",$E2022)&gt;0,"RIIFO","Uponor")),"Uponor")</f>
        <v>Usystems</v>
      </c>
      <c r="I2022" s="25" t="str">
        <f>IFERROR(MID($D2022,1,7)+0,"")</f>
        <v/>
      </c>
      <c r="J2022" s="25" t="str">
        <f>IFERROR(MID($D2022,10,7)+0,"")</f>
        <v/>
      </c>
      <c r="K2022" s="25" t="str">
        <f>IFERROR(MID($D2022,19,7)+0,"")</f>
        <v/>
      </c>
      <c r="L2022" s="25" t="str">
        <f>IFERROR(MID($D2022,28,7)+0,"")</f>
        <v/>
      </c>
      <c r="M2022" s="25" t="str">
        <f>IF(IFERROR(MID($Q2022,1,7)+0,"")&lt;1130000,IF(INDEX(C:C,MATCH(LEFT(Q2022,7)+0,I:I,0))&lt;1130000,"",INDEX(C:C,MATCH(LEFT(Q2022,7)+0,I:I,0))),IFERROR(MID($Q2022,1,7)+0,""))</f>
        <v/>
      </c>
      <c r="N2022" s="25" t="str">
        <f>IF(IFERROR(MID($Q2022,10,7)+0,"")&lt;1130000,"",IFERROR(MID($Q2022,10,7)+0,""))</f>
        <v/>
      </c>
      <c r="O2022" s="25" t="str">
        <f>IF(IFERROR(MID($Q2022,19,7)+0,"")&lt;1130000,"",IFERROR(MID($Q2022,19,7)+0,""))</f>
        <v/>
      </c>
      <c r="P2022" s="25" t="str">
        <f>IF(M2022="","",IF(N2022="",M2022,M2022&amp;", "&amp;N2022))</f>
        <v/>
      </c>
      <c r="Q2022" s="23"/>
      <c r="R2022" s="23"/>
      <c r="S2022" s="35" t="s">
        <v>4178</v>
      </c>
      <c r="T2022" s="34" t="s">
        <v>36</v>
      </c>
      <c r="U2022" s="185">
        <v>1633</v>
      </c>
      <c r="V2022" s="188">
        <v>1633</v>
      </c>
      <c r="W2022" s="189">
        <v>3266</v>
      </c>
      <c r="X2022" s="31">
        <v>3593</v>
      </c>
      <c r="Y2022" s="90">
        <f>IFERROR(ROUND(X2022/W2022-1,2),"")</f>
        <v>0.1</v>
      </c>
      <c r="Z2022" s="31">
        <f>IF(OR(S2022="VLD MLC components",S2022="VLD MLC pipes",S2022="VLD PEX components",S2022="VLD PEX pipes",S2022="VLD PHC components",S2022="VLD PHC pipes",S2022="Controls VLD"),"По запросу",X2022)</f>
        <v>3593</v>
      </c>
      <c r="AA2022" s="63">
        <f>ROUND(X2022/1.2,3)</f>
        <v>2994.1669999999999</v>
      </c>
      <c r="AB2022" s="23">
        <v>2721.6669999999999</v>
      </c>
      <c r="AC2022" s="190">
        <f>IFERROR(ROUND(AA2022/AB2022-1,2),"")</f>
        <v>0.1</v>
      </c>
      <c r="AD2022" s="25">
        <v>0.43680000000000002</v>
      </c>
      <c r="AE2022" s="25">
        <v>7.3499999999999998E-4</v>
      </c>
      <c r="AF2022" s="25">
        <v>80</v>
      </c>
      <c r="AG2022" s="25">
        <v>115</v>
      </c>
      <c r="AH2022" s="25">
        <v>155</v>
      </c>
      <c r="AI2022" s="25">
        <v>180</v>
      </c>
      <c r="AJ2022" s="25" t="s">
        <v>20</v>
      </c>
      <c r="AK2022" s="22" t="s">
        <v>20</v>
      </c>
      <c r="AL2022" s="25" t="s">
        <v>20</v>
      </c>
      <c r="AM2022" s="25">
        <v>5</v>
      </c>
      <c r="AN2022" s="25">
        <v>280</v>
      </c>
      <c r="AO2022" s="25">
        <v>175</v>
      </c>
      <c r="AP2022" s="25">
        <v>75</v>
      </c>
      <c r="AQ2022" s="25">
        <v>2.1840000000000002</v>
      </c>
      <c r="AR2022" s="25">
        <v>3.6749999999999999E-3</v>
      </c>
      <c r="AS2022" s="157">
        <v>185</v>
      </c>
      <c r="AT2022" s="93">
        <v>44743</v>
      </c>
      <c r="AU2022" s="92" t="s">
        <v>2675</v>
      </c>
      <c r="AV2022" s="91" t="s">
        <v>152</v>
      </c>
      <c r="AW2022" s="92" t="s">
        <v>152</v>
      </c>
      <c r="AX2022" s="92" t="s">
        <v>152</v>
      </c>
      <c r="AY2022" s="91" t="s">
        <v>152</v>
      </c>
      <c r="AZ2022" s="23" t="s">
        <v>24</v>
      </c>
      <c r="BA2022" s="25" t="s">
        <v>4201</v>
      </c>
      <c r="BB2022" t="s">
        <v>25</v>
      </c>
      <c r="BC2022">
        <v>3593</v>
      </c>
      <c r="BD2022" t="str">
        <f>IF(Z2022=BC2022,"OK")</f>
        <v>OK</v>
      </c>
      <c r="BE2022">
        <v>0.42599999999999993</v>
      </c>
      <c r="BF2022">
        <v>4.7550000000000001E-4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 t="str">
        <f>IF(ABS(AN2022*AO2022*AP2022/1000000000/AR2022-1)&lt;0.1,"OK","NO")</f>
        <v>OK</v>
      </c>
      <c r="BN2022" s="183"/>
    </row>
    <row r="2023" spans="1:66" ht="38.25" x14ac:dyDescent="0.25">
      <c r="A2023" s="1"/>
      <c r="B2023" s="94">
        <v>2016</v>
      </c>
      <c r="C2023" s="43">
        <v>1135952</v>
      </c>
      <c r="D2023" s="37"/>
      <c r="E2023" s="26" t="s">
        <v>4200</v>
      </c>
      <c r="F2023" s="212" t="s">
        <v>652</v>
      </c>
      <c r="G2023" s="41" t="s">
        <v>29</v>
      </c>
      <c r="H2023" s="46" t="str">
        <f>IFERROR(IFERROR(IF(SEARCH("Usystems",$E2023)&gt;0,"Usystems"),IF(SEARCH("RIIFO",$E2023)&gt;0,"RIIFO","Uponor")),"Uponor")</f>
        <v>Usystems</v>
      </c>
      <c r="I2023" s="25" t="str">
        <f>IFERROR(MID($D2023,1,7)+0,"")</f>
        <v/>
      </c>
      <c r="J2023" s="25" t="str">
        <f>IFERROR(MID($D2023,10,7)+0,"")</f>
        <v/>
      </c>
      <c r="K2023" s="25" t="str">
        <f>IFERROR(MID($D2023,19,7)+0,"")</f>
        <v/>
      </c>
      <c r="L2023" s="25" t="str">
        <f>IFERROR(MID($D2023,28,7)+0,"")</f>
        <v/>
      </c>
      <c r="M2023" s="25" t="str">
        <f>IF(IFERROR(MID($Q2023,1,7)+0,"")&lt;1130000,IF(INDEX(C:C,MATCH(LEFT(Q2023,7)+0,I:I,0))&lt;1130000,"",INDEX(C:C,MATCH(LEFT(Q2023,7)+0,I:I,0))),IFERROR(MID($Q2023,1,7)+0,""))</f>
        <v/>
      </c>
      <c r="N2023" s="25" t="str">
        <f>IF(IFERROR(MID($Q2023,10,7)+0,"")&lt;1130000,"",IFERROR(MID($Q2023,10,7)+0,""))</f>
        <v/>
      </c>
      <c r="O2023" s="25" t="str">
        <f>IF(IFERROR(MID($Q2023,19,7)+0,"")&lt;1130000,"",IFERROR(MID($Q2023,19,7)+0,""))</f>
        <v/>
      </c>
      <c r="P2023" s="25" t="str">
        <f>IF(M2023="","",IF(N2023="",M2023,M2023&amp;", "&amp;N2023))</f>
        <v/>
      </c>
      <c r="Q2023" s="23"/>
      <c r="R2023" s="23"/>
      <c r="S2023" s="35" t="s">
        <v>4178</v>
      </c>
      <c r="T2023" s="34" t="s">
        <v>36</v>
      </c>
      <c r="U2023" s="185">
        <v>2794</v>
      </c>
      <c r="V2023" s="188">
        <v>2794</v>
      </c>
      <c r="W2023" s="189">
        <v>4750</v>
      </c>
      <c r="X2023" s="31">
        <v>5225</v>
      </c>
      <c r="Y2023" s="90">
        <f>IFERROR(ROUND(X2023/W2023-1,2),"")</f>
        <v>0.1</v>
      </c>
      <c r="Z2023" s="31">
        <f>IF(OR(S2023="VLD MLC components",S2023="VLD MLC pipes",S2023="VLD PEX components",S2023="VLD PEX pipes",S2023="VLD PHC components",S2023="VLD PHC pipes",S2023="Controls VLD"),"По запросу",X2023)</f>
        <v>5225</v>
      </c>
      <c r="AA2023" s="63">
        <f>ROUND(X2023/1.2,3)</f>
        <v>4354.1670000000004</v>
      </c>
      <c r="AB2023" s="23">
        <v>3958.3330000000001</v>
      </c>
      <c r="AC2023" s="190">
        <f>IFERROR(ROUND(AA2023/AB2023-1,2),"")</f>
        <v>0.1</v>
      </c>
      <c r="AD2023" s="25">
        <v>0.56025000000000003</v>
      </c>
      <c r="AE2023" s="25">
        <v>8.9249999999999996E-4</v>
      </c>
      <c r="AF2023" s="25">
        <v>1</v>
      </c>
      <c r="AG2023" s="25">
        <v>34</v>
      </c>
      <c r="AH2023" s="25">
        <v>82</v>
      </c>
      <c r="AI2023" s="25">
        <v>112</v>
      </c>
      <c r="AJ2023" s="25" t="s">
        <v>20</v>
      </c>
      <c r="AK2023" s="22" t="s">
        <v>20</v>
      </c>
      <c r="AL2023" s="25" t="s">
        <v>20</v>
      </c>
      <c r="AM2023" s="25">
        <v>4</v>
      </c>
      <c r="AN2023" s="25">
        <v>280</v>
      </c>
      <c r="AO2023" s="25">
        <v>170</v>
      </c>
      <c r="AP2023" s="25">
        <v>75</v>
      </c>
      <c r="AQ2023" s="25">
        <v>2.2410000000000001</v>
      </c>
      <c r="AR2023" s="25">
        <v>3.5699999999999998E-3</v>
      </c>
      <c r="AS2023" s="157">
        <v>149</v>
      </c>
      <c r="AT2023" s="93">
        <v>44743</v>
      </c>
      <c r="AU2023" s="92" t="s">
        <v>2675</v>
      </c>
      <c r="AV2023" s="91" t="s">
        <v>152</v>
      </c>
      <c r="AW2023" s="92" t="s">
        <v>152</v>
      </c>
      <c r="AX2023" s="92" t="s">
        <v>152</v>
      </c>
      <c r="AY2023" s="91" t="s">
        <v>152</v>
      </c>
      <c r="AZ2023" s="23" t="s">
        <v>24</v>
      </c>
      <c r="BA2023" s="25" t="s">
        <v>4199</v>
      </c>
      <c r="BB2023" t="s">
        <v>25</v>
      </c>
      <c r="BC2023">
        <v>5225</v>
      </c>
      <c r="BD2023" t="str">
        <f>IF(Z2023=BC2023,"OK")</f>
        <v>OK</v>
      </c>
      <c r="BE2023">
        <v>0.55499999999999994</v>
      </c>
      <c r="BF2023">
        <v>6.8924999999999998E-4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 t="str">
        <f>IF(ABS(AN2023*AO2023*AP2023/1000000000/AR2023-1)&lt;0.1,"OK","NO")</f>
        <v>OK</v>
      </c>
      <c r="BN2023" s="183"/>
    </row>
    <row r="2024" spans="1:66" ht="38.25" x14ac:dyDescent="0.25">
      <c r="A2024" s="1"/>
      <c r="B2024" s="94">
        <v>2017</v>
      </c>
      <c r="C2024" s="43">
        <v>1135953</v>
      </c>
      <c r="D2024" s="44" t="s">
        <v>4198</v>
      </c>
      <c r="E2024" s="26" t="s">
        <v>4197</v>
      </c>
      <c r="F2024" s="212" t="s">
        <v>652</v>
      </c>
      <c r="G2024" s="41" t="s">
        <v>29</v>
      </c>
      <c r="H2024" s="46" t="str">
        <f>IFERROR(IFERROR(IF(SEARCH("Usystems",$E2024)&gt;0,"Usystems"),IF(SEARCH("RIIFO",$E2024)&gt;0,"RIIFO","Uponor")),"Uponor")</f>
        <v>Usystems</v>
      </c>
      <c r="I2024" s="25">
        <f>IFERROR(MID($D2024,1,7)+0,"")</f>
        <v>1014137</v>
      </c>
      <c r="J2024" s="25">
        <f>IFERROR(MID($D2024,10,7)+0,"")</f>
        <v>1048520</v>
      </c>
      <c r="K2024" s="25" t="str">
        <f>IFERROR(MID($D2024,19,7)+0,"")</f>
        <v/>
      </c>
      <c r="L2024" s="25" t="str">
        <f>IFERROR(MID($D2024,28,7)+0,"")</f>
        <v/>
      </c>
      <c r="M2024" s="25" t="str">
        <f>IF(IFERROR(MID($Q2024,1,7)+0,"")&lt;1130000,IF(INDEX(C:C,MATCH(LEFT(Q2024,7)+0,I:I,0))&lt;1130000,"",INDEX(C:C,MATCH(LEFT(Q2024,7)+0,I:I,0))),IFERROR(MID($Q2024,1,7)+0,""))</f>
        <v/>
      </c>
      <c r="N2024" s="25" t="str">
        <f>IF(IFERROR(MID($Q2024,10,7)+0,"")&lt;1130000,"",IFERROR(MID($Q2024,10,7)+0,""))</f>
        <v/>
      </c>
      <c r="O2024" s="25" t="str">
        <f>IF(IFERROR(MID($Q2024,19,7)+0,"")&lt;1130000,"",IFERROR(MID($Q2024,19,7)+0,""))</f>
        <v/>
      </c>
      <c r="P2024" s="25" t="str">
        <f>IF(M2024="","",IF(N2024="",M2024,M2024&amp;", "&amp;N2024))</f>
        <v/>
      </c>
      <c r="Q2024" s="23"/>
      <c r="R2024" s="23"/>
      <c r="S2024" s="35" t="s">
        <v>4178</v>
      </c>
      <c r="T2024" s="34" t="s">
        <v>36</v>
      </c>
      <c r="U2024" s="185">
        <v>2019</v>
      </c>
      <c r="V2024" s="188">
        <v>3432</v>
      </c>
      <c r="W2024" s="189">
        <v>3432</v>
      </c>
      <c r="X2024" s="31">
        <v>3775</v>
      </c>
      <c r="Y2024" s="90">
        <f>IFERROR(ROUND(X2024/W2024-1,2),"")</f>
        <v>0.1</v>
      </c>
      <c r="Z2024" s="31">
        <f>IF(OR(S2024="VLD MLC components",S2024="VLD MLC pipes",S2024="VLD PEX components",S2024="VLD PEX pipes",S2024="VLD PHC components",S2024="VLD PHC pipes",S2024="Controls VLD"),"По запросу",X2024)</f>
        <v>3775</v>
      </c>
      <c r="AA2024" s="63">
        <f>ROUND(X2024/1.2,3)</f>
        <v>3145.8330000000001</v>
      </c>
      <c r="AB2024" s="23">
        <v>2860</v>
      </c>
      <c r="AC2024" s="190">
        <f>IFERROR(ROUND(AA2024/AB2024-1,2),"")</f>
        <v>0.1</v>
      </c>
      <c r="AD2024" s="25">
        <v>0.4</v>
      </c>
      <c r="AE2024" s="25">
        <v>4.4099999999999999E-4</v>
      </c>
      <c r="AF2024" s="25">
        <v>0</v>
      </c>
      <c r="AG2024" s="25">
        <v>10</v>
      </c>
      <c r="AH2024" s="25">
        <v>125</v>
      </c>
      <c r="AI2024" s="25">
        <v>125</v>
      </c>
      <c r="AJ2024" s="25" t="s">
        <v>20</v>
      </c>
      <c r="AK2024" s="22" t="s">
        <v>20</v>
      </c>
      <c r="AL2024" s="25" t="s">
        <v>20</v>
      </c>
      <c r="AM2024" s="25">
        <v>5</v>
      </c>
      <c r="AN2024" s="25">
        <v>280</v>
      </c>
      <c r="AO2024" s="25">
        <v>175</v>
      </c>
      <c r="AP2024" s="25">
        <v>75</v>
      </c>
      <c r="AQ2024" s="25">
        <v>2.0470000000000002</v>
      </c>
      <c r="AR2024" s="25">
        <v>3.6749999999999999E-3</v>
      </c>
      <c r="AS2024" s="157">
        <v>295</v>
      </c>
      <c r="AT2024" s="93">
        <v>44743</v>
      </c>
      <c r="AU2024" s="92" t="s">
        <v>2675</v>
      </c>
      <c r="AV2024" s="91" t="s">
        <v>152</v>
      </c>
      <c r="AW2024" s="92" t="s">
        <v>152</v>
      </c>
      <c r="AX2024" s="92" t="s">
        <v>152</v>
      </c>
      <c r="AY2024" s="91" t="s">
        <v>152</v>
      </c>
      <c r="AZ2024" s="23"/>
      <c r="BA2024" s="25" t="s">
        <v>4196</v>
      </c>
      <c r="BB2024" t="s">
        <v>25</v>
      </c>
      <c r="BC2024">
        <v>3775</v>
      </c>
      <c r="BD2024" t="str">
        <f>IF(Z2024=BC2024,"OK")</f>
        <v>OK</v>
      </c>
      <c r="BE2024">
        <v>0.4</v>
      </c>
      <c r="BF2024">
        <v>4.4099999999999999E-4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 t="str">
        <f>IF(ABS(AN2024*AO2024*AP2024/1000000000/AR2024-1)&lt;0.1,"OK","NO")</f>
        <v>OK</v>
      </c>
      <c r="BN2024" s="183"/>
    </row>
    <row r="2025" spans="1:66" ht="38.25" x14ac:dyDescent="0.25">
      <c r="A2025" s="1"/>
      <c r="B2025" s="94">
        <v>2018</v>
      </c>
      <c r="C2025" s="43">
        <v>1135954</v>
      </c>
      <c r="D2025" s="44" t="s">
        <v>4195</v>
      </c>
      <c r="E2025" s="26" t="s">
        <v>4194</v>
      </c>
      <c r="F2025" s="212" t="s">
        <v>652</v>
      </c>
      <c r="G2025" s="127" t="s">
        <v>29</v>
      </c>
      <c r="H2025" s="46" t="str">
        <f>IFERROR(IFERROR(IF(SEARCH("Usystems",$E2025)&gt;0,"Usystems"),IF(SEARCH("RIIFO",$E2025)&gt;0,"RIIFO","Uponor")),"Uponor")</f>
        <v>Usystems</v>
      </c>
      <c r="I2025" s="25">
        <f>IFERROR(MID($D2025,1,7)+0,"")</f>
        <v>1014138</v>
      </c>
      <c r="J2025" s="25">
        <f>IFERROR(MID($D2025,10,7)+0,"")</f>
        <v>1048521</v>
      </c>
      <c r="K2025" s="25" t="str">
        <f>IFERROR(MID($D2025,19,7)+0,"")</f>
        <v/>
      </c>
      <c r="L2025" s="25" t="str">
        <f>IFERROR(MID($D2025,28,7)+0,"")</f>
        <v/>
      </c>
      <c r="M2025" s="25" t="str">
        <f>IF(IFERROR(MID($Q2025,1,7)+0,"")&lt;1130000,IF(INDEX(C:C,MATCH(LEFT(Q2025,7)+0,I:I,0))&lt;1130000,"",INDEX(C:C,MATCH(LEFT(Q2025,7)+0,I:I,0))),IFERROR(MID($Q2025,1,7)+0,""))</f>
        <v/>
      </c>
      <c r="N2025" s="25" t="str">
        <f>IF(IFERROR(MID($Q2025,10,7)+0,"")&lt;1130000,"",IFERROR(MID($Q2025,10,7)+0,""))</f>
        <v/>
      </c>
      <c r="O2025" s="25" t="str">
        <f>IF(IFERROR(MID($Q2025,19,7)+0,"")&lt;1130000,"",IFERROR(MID($Q2025,19,7)+0,""))</f>
        <v/>
      </c>
      <c r="P2025" s="25" t="str">
        <f>IF(M2025="","",IF(N2025="",M2025,M2025&amp;", "&amp;N2025))</f>
        <v/>
      </c>
      <c r="Q2025" s="23"/>
      <c r="R2025" s="23"/>
      <c r="S2025" s="35" t="s">
        <v>4178</v>
      </c>
      <c r="T2025" s="34" t="s">
        <v>36</v>
      </c>
      <c r="U2025" s="185">
        <v>2735</v>
      </c>
      <c r="V2025" s="188">
        <v>4650</v>
      </c>
      <c r="W2025" s="189">
        <v>4650</v>
      </c>
      <c r="X2025" s="31">
        <v>5115</v>
      </c>
      <c r="Y2025" s="90">
        <f>IFERROR(ROUND(X2025/W2025-1,2),"")</f>
        <v>0.1</v>
      </c>
      <c r="Z2025" s="31">
        <f>IF(OR(S2025="VLD MLC components",S2025="VLD MLC pipes",S2025="VLD PEX components",S2025="VLD PEX pipes",S2025="VLD PHC components",S2025="VLD PHC pipes",S2025="Controls VLD"),"По запросу",X2025)</f>
        <v>5115</v>
      </c>
      <c r="AA2025" s="63">
        <f>ROUND(X2025/1.2,3)</f>
        <v>4262.5</v>
      </c>
      <c r="AB2025" s="23">
        <v>3875</v>
      </c>
      <c r="AC2025" s="190">
        <f>IFERROR(ROUND(AA2025/AB2025-1,2),"")</f>
        <v>0.1</v>
      </c>
      <c r="AD2025" s="25">
        <v>0.56799999999999995</v>
      </c>
      <c r="AE2025" s="25">
        <v>6.3400000000000001E-4</v>
      </c>
      <c r="AF2025" s="25">
        <v>0</v>
      </c>
      <c r="AG2025" s="25">
        <v>0</v>
      </c>
      <c r="AH2025" s="25">
        <v>50</v>
      </c>
      <c r="AI2025" s="25">
        <v>110</v>
      </c>
      <c r="AJ2025" s="25" t="s">
        <v>20</v>
      </c>
      <c r="AK2025" s="22" t="s">
        <v>20</v>
      </c>
      <c r="AL2025" s="25" t="s">
        <v>20</v>
      </c>
      <c r="AM2025" s="25">
        <v>5</v>
      </c>
      <c r="AN2025" s="25">
        <v>280</v>
      </c>
      <c r="AO2025" s="25">
        <v>175</v>
      </c>
      <c r="AP2025" s="25">
        <v>75</v>
      </c>
      <c r="AQ2025" s="25">
        <v>2.8420000000000001</v>
      </c>
      <c r="AR2025" s="25">
        <v>3.6749999999999999E-3</v>
      </c>
      <c r="AS2025" s="157">
        <v>285</v>
      </c>
      <c r="AT2025" s="93">
        <v>44743</v>
      </c>
      <c r="AU2025" s="92" t="s">
        <v>2675</v>
      </c>
      <c r="AV2025" s="91" t="s">
        <v>152</v>
      </c>
      <c r="AW2025" s="92" t="s">
        <v>152</v>
      </c>
      <c r="AX2025" s="92" t="s">
        <v>152</v>
      </c>
      <c r="AY2025" s="91" t="s">
        <v>152</v>
      </c>
      <c r="AZ2025" s="23"/>
      <c r="BA2025" s="25" t="s">
        <v>4193</v>
      </c>
      <c r="BB2025" t="s">
        <v>25</v>
      </c>
      <c r="BC2025">
        <v>5115</v>
      </c>
      <c r="BD2025" t="str">
        <f>IF(Z2025=BC2025,"OK")</f>
        <v>OK</v>
      </c>
      <c r="BE2025">
        <v>0.56799999999999995</v>
      </c>
      <c r="BF2025">
        <v>6.3400000000000001E-4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 t="str">
        <f>IF(ABS(AN2025*AO2025*AP2025/1000000000/AR2025-1)&lt;0.1,"OK","NO")</f>
        <v>OK</v>
      </c>
      <c r="BN2025" s="183"/>
    </row>
    <row r="2026" spans="1:66" ht="38.25" x14ac:dyDescent="0.25">
      <c r="A2026" s="1"/>
      <c r="B2026" s="94">
        <v>2019</v>
      </c>
      <c r="C2026" s="43">
        <v>1135955</v>
      </c>
      <c r="D2026" s="44" t="s">
        <v>4192</v>
      </c>
      <c r="E2026" s="26" t="s">
        <v>4191</v>
      </c>
      <c r="F2026" s="212" t="s">
        <v>652</v>
      </c>
      <c r="G2026" s="127" t="s">
        <v>29</v>
      </c>
      <c r="H2026" s="46" t="str">
        <f>IFERROR(IFERROR(IF(SEARCH("Usystems",$E2026)&gt;0,"Usystems"),IF(SEARCH("RIIFO",$E2026)&gt;0,"RIIFO","Uponor")),"Uponor")</f>
        <v>Usystems</v>
      </c>
      <c r="I2026" s="25">
        <f>IFERROR(MID($D2026,1,7)+0,"")</f>
        <v>1014139</v>
      </c>
      <c r="J2026" s="25">
        <f>IFERROR(MID($D2026,10,7)+0,"")</f>
        <v>1048522</v>
      </c>
      <c r="K2026" s="25" t="str">
        <f>IFERROR(MID($D2026,19,7)+0,"")</f>
        <v/>
      </c>
      <c r="L2026" s="25" t="str">
        <f>IFERROR(MID($D2026,28,7)+0,"")</f>
        <v/>
      </c>
      <c r="M2026" s="25" t="str">
        <f>IF(IFERROR(MID($Q2026,1,7)+0,"")&lt;1130000,IF(INDEX(C:C,MATCH(LEFT(Q2026,7)+0,I:I,0))&lt;1130000,"",INDEX(C:C,MATCH(LEFT(Q2026,7)+0,I:I,0))),IFERROR(MID($Q2026,1,7)+0,""))</f>
        <v/>
      </c>
      <c r="N2026" s="25" t="str">
        <f>IF(IFERROR(MID($Q2026,10,7)+0,"")&lt;1130000,"",IFERROR(MID($Q2026,10,7)+0,""))</f>
        <v/>
      </c>
      <c r="O2026" s="25" t="str">
        <f>IF(IFERROR(MID($Q2026,19,7)+0,"")&lt;1130000,"",IFERROR(MID($Q2026,19,7)+0,""))</f>
        <v/>
      </c>
      <c r="P2026" s="25" t="str">
        <f>IF(M2026="","",IF(N2026="",M2026,M2026&amp;", "&amp;N2026))</f>
        <v/>
      </c>
      <c r="Q2026" s="23"/>
      <c r="R2026" s="23"/>
      <c r="S2026" s="35" t="s">
        <v>4178</v>
      </c>
      <c r="T2026" s="34" t="s">
        <v>36</v>
      </c>
      <c r="U2026" s="185">
        <v>3711</v>
      </c>
      <c r="V2026" s="188">
        <v>6309</v>
      </c>
      <c r="W2026" s="189">
        <v>6309</v>
      </c>
      <c r="X2026" s="31">
        <v>6940</v>
      </c>
      <c r="Y2026" s="90">
        <f>IFERROR(ROUND(X2026/W2026-1,2),"")</f>
        <v>0.1</v>
      </c>
      <c r="Z2026" s="31">
        <f>IF(OR(S2026="VLD MLC components",S2026="VLD MLC pipes",S2026="VLD PEX components",S2026="VLD PEX pipes",S2026="VLD PHC components",S2026="VLD PHC pipes",S2026="Controls VLD"),"По запросу",X2026)</f>
        <v>6940</v>
      </c>
      <c r="AA2026" s="63">
        <f>ROUND(X2026/1.2,3)</f>
        <v>5783.3329999999996</v>
      </c>
      <c r="AB2026" s="23">
        <v>5257.5</v>
      </c>
      <c r="AC2026" s="190">
        <f>IFERROR(ROUND(AA2026/AB2026-1,2),"")</f>
        <v>0.1</v>
      </c>
      <c r="AD2026" s="25">
        <v>0.74</v>
      </c>
      <c r="AE2026" s="25">
        <v>9.19E-4</v>
      </c>
      <c r="AF2026" s="25">
        <v>0</v>
      </c>
      <c r="AG2026" s="25">
        <v>0</v>
      </c>
      <c r="AH2026" s="25">
        <v>13</v>
      </c>
      <c r="AI2026" s="25">
        <v>20</v>
      </c>
      <c r="AJ2026" s="25" t="s">
        <v>20</v>
      </c>
      <c r="AK2026" s="22" t="s">
        <v>20</v>
      </c>
      <c r="AL2026" s="25" t="s">
        <v>20</v>
      </c>
      <c r="AM2026" s="25">
        <v>5</v>
      </c>
      <c r="AN2026" s="25">
        <v>280</v>
      </c>
      <c r="AO2026" s="25">
        <v>170</v>
      </c>
      <c r="AP2026" s="25">
        <v>75</v>
      </c>
      <c r="AQ2026" s="25">
        <v>3.7</v>
      </c>
      <c r="AR2026" s="25">
        <v>3.5699999999999998E-3</v>
      </c>
      <c r="AS2026" s="157">
        <v>158</v>
      </c>
      <c r="AT2026" s="93">
        <v>44743</v>
      </c>
      <c r="AU2026" s="92" t="s">
        <v>2675</v>
      </c>
      <c r="AV2026" s="91" t="s">
        <v>152</v>
      </c>
      <c r="AW2026" s="92" t="s">
        <v>152</v>
      </c>
      <c r="AX2026" s="92" t="s">
        <v>152</v>
      </c>
      <c r="AY2026" s="91" t="s">
        <v>152</v>
      </c>
      <c r="AZ2026" s="23"/>
      <c r="BA2026" s="25" t="s">
        <v>4190</v>
      </c>
      <c r="BB2026" t="s">
        <v>25</v>
      </c>
      <c r="BC2026">
        <v>6940</v>
      </c>
      <c r="BD2026" t="str">
        <f>IF(Z2026=BC2026,"OK")</f>
        <v>OK</v>
      </c>
      <c r="BE2026">
        <v>0.74</v>
      </c>
      <c r="BF2026">
        <v>9.19E-4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 t="str">
        <f>IF(ABS(AN2026*AO2026*AP2026/1000000000/AR2026-1)&lt;0.1,"OK","NO")</f>
        <v>OK</v>
      </c>
      <c r="BN2026" s="183"/>
    </row>
    <row r="2027" spans="1:66" ht="25.5" x14ac:dyDescent="0.25">
      <c r="A2027" s="1"/>
      <c r="B2027" s="94">
        <v>2020</v>
      </c>
      <c r="C2027" s="43">
        <v>1135956</v>
      </c>
      <c r="D2027" s="37"/>
      <c r="E2027" s="26" t="s">
        <v>4189</v>
      </c>
      <c r="F2027" s="212" t="s">
        <v>652</v>
      </c>
      <c r="G2027" s="127"/>
      <c r="H2027" s="46" t="str">
        <f>IFERROR(IFERROR(IF(SEARCH("Usystems",$E2027)&gt;0,"Usystems"),IF(SEARCH("RIIFO",$E2027)&gt;0,"RIIFO","Uponor")),"Uponor")</f>
        <v>Usystems</v>
      </c>
      <c r="I2027" s="25" t="str">
        <f>IFERROR(MID($D2027,1,7)+0,"")</f>
        <v/>
      </c>
      <c r="J2027" s="25" t="str">
        <f>IFERROR(MID($D2027,10,7)+0,"")</f>
        <v/>
      </c>
      <c r="K2027" s="25" t="str">
        <f>IFERROR(MID($D2027,19,7)+0,"")</f>
        <v/>
      </c>
      <c r="L2027" s="25" t="str">
        <f>IFERROR(MID($D2027,28,7)+0,"")</f>
        <v/>
      </c>
      <c r="M2027" s="25">
        <f>IF(IFERROR(MID($Q2027,1,7)+0,"")&lt;1130000,IF(INDEX(C:C,MATCH(LEFT(Q2027,7)+0,I:I,0))&lt;1130000,"",INDEX(C:C,MATCH(LEFT(Q2027,7)+0,I:I,0))),IFERROR(MID($Q2027,1,7)+0,""))</f>
        <v>1135953</v>
      </c>
      <c r="N2027" s="25" t="str">
        <f>IF(IFERROR(MID($Q2027,10,7)+0,"")&lt;1130000,"",IFERROR(MID($Q2027,10,7)+0,""))</f>
        <v/>
      </c>
      <c r="O2027" s="25" t="str">
        <f>IF(IFERROR(MID($Q2027,19,7)+0,"")&lt;1130000,"",IFERROR(MID($Q2027,19,7)+0,""))</f>
        <v/>
      </c>
      <c r="P2027" s="25">
        <f>IF(M2027="","",IF(N2027="",M2027,M2027&amp;", "&amp;N2027))</f>
        <v>1135953</v>
      </c>
      <c r="Q2027" s="37">
        <v>1135953</v>
      </c>
      <c r="R2027" s="23"/>
      <c r="S2027" s="35" t="s">
        <v>4178</v>
      </c>
      <c r="T2027" s="34" t="s">
        <v>36</v>
      </c>
      <c r="U2027" s="185">
        <v>2401</v>
      </c>
      <c r="V2027" s="188">
        <v>2401</v>
      </c>
      <c r="W2027" s="189">
        <v>2689</v>
      </c>
      <c r="X2027" s="31">
        <v>2958</v>
      </c>
      <c r="Y2027" s="90">
        <f>IFERROR(ROUND(X2027/W2027-1,2),"")</f>
        <v>0.1</v>
      </c>
      <c r="Z2027" s="31">
        <f>IF(OR(S2027="VLD MLC components",S2027="VLD MLC pipes",S2027="VLD PEX components",S2027="VLD PEX pipes",S2027="VLD PHC components",S2027="VLD PHC pipes",S2027="Controls VLD"),"По запросу",X2027)</f>
        <v>2958</v>
      </c>
      <c r="AA2027" s="63">
        <f>ROUND(X2027/1.2,3)</f>
        <v>2465</v>
      </c>
      <c r="AB2027" s="23">
        <v>2240.8330000000001</v>
      </c>
      <c r="AC2027" s="190">
        <f>IFERROR(ROUND(AA2027/AB2027-1,2),"")</f>
        <v>0.1</v>
      </c>
      <c r="AD2027" s="25">
        <v>0.52800000000000002</v>
      </c>
      <c r="AE2027" s="25">
        <v>5.8211999999999999E-4</v>
      </c>
      <c r="AF2027" s="25">
        <v>0</v>
      </c>
      <c r="AG2027" s="25" t="s">
        <v>22</v>
      </c>
      <c r="AH2027" s="25">
        <v>0</v>
      </c>
      <c r="AI2027" s="25">
        <v>0</v>
      </c>
      <c r="AJ2027" s="25" t="s">
        <v>20</v>
      </c>
      <c r="AK2027" s="42" t="s">
        <v>19</v>
      </c>
      <c r="AL2027" s="25" t="s">
        <v>20</v>
      </c>
      <c r="AM2027" s="25">
        <v>5</v>
      </c>
      <c r="AN2027" s="25"/>
      <c r="AO2027" s="25"/>
      <c r="AP2027" s="25"/>
      <c r="AQ2027" s="25"/>
      <c r="AR2027" s="25"/>
      <c r="AS2027" s="157" t="s">
        <v>22</v>
      </c>
      <c r="AT2027" s="93">
        <v>44743</v>
      </c>
      <c r="AU2027" s="92" t="s">
        <v>2675</v>
      </c>
      <c r="AV2027" s="91" t="s">
        <v>152</v>
      </c>
      <c r="AW2027" s="92" t="s">
        <v>152</v>
      </c>
      <c r="AX2027" s="92" t="s">
        <v>48</v>
      </c>
      <c r="AY2027" s="91" t="s">
        <v>152</v>
      </c>
      <c r="AZ2027" s="23" t="s">
        <v>24</v>
      </c>
      <c r="BA2027" s="25" t="s">
        <v>4188</v>
      </c>
      <c r="BB2027" t="s">
        <v>48</v>
      </c>
      <c r="BC2027" t="e">
        <v>#N/A</v>
      </c>
      <c r="BD2027" t="e">
        <f>IF(Z2027=BC2027,"OK")</f>
        <v>#N/A</v>
      </c>
      <c r="BE2027">
        <v>0.52800000000000002</v>
      </c>
      <c r="BF2027">
        <v>5.8211999999999999E-4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 t="e">
        <f>IF(ABS(AN2027*AO2027*AP2027/1000000000/AR2027-1)&lt;0.1,"OK","NO")</f>
        <v>#DIV/0!</v>
      </c>
      <c r="BN2027" s="183"/>
    </row>
    <row r="2028" spans="1:66" ht="38.25" x14ac:dyDescent="0.25">
      <c r="A2028" s="1"/>
      <c r="B2028" s="94">
        <v>2021</v>
      </c>
      <c r="C2028" s="43">
        <v>1135957</v>
      </c>
      <c r="D2028" s="37"/>
      <c r="E2028" s="26" t="s">
        <v>4187</v>
      </c>
      <c r="F2028" s="212" t="s">
        <v>652</v>
      </c>
      <c r="G2028" s="127" t="s">
        <v>29</v>
      </c>
      <c r="H2028" s="46" t="str">
        <f>IFERROR(IFERROR(IF(SEARCH("Usystems",$E2028)&gt;0,"Usystems"),IF(SEARCH("RIIFO",$E2028)&gt;0,"RIIFO","Uponor")),"Uponor")</f>
        <v>Usystems</v>
      </c>
      <c r="I2028" s="25" t="str">
        <f>IFERROR(MID($D2028,1,7)+0,"")</f>
        <v/>
      </c>
      <c r="J2028" s="25" t="str">
        <f>IFERROR(MID($D2028,10,7)+0,"")</f>
        <v/>
      </c>
      <c r="K2028" s="25" t="str">
        <f>IFERROR(MID($D2028,19,7)+0,"")</f>
        <v/>
      </c>
      <c r="L2028" s="25" t="str">
        <f>IFERROR(MID($D2028,28,7)+0,"")</f>
        <v/>
      </c>
      <c r="M2028" s="25">
        <f>IF(IFERROR(MID($Q2028,1,7)+0,"")&lt;1130000,IF(INDEX(C:C,MATCH(LEFT(Q2028,7)+0,I:I,0))&lt;1130000,"",INDEX(C:C,MATCH(LEFT(Q2028,7)+0,I:I,0))),IFERROR(MID($Q2028,1,7)+0,""))</f>
        <v>1135954</v>
      </c>
      <c r="N2028" s="25" t="str">
        <f>IF(IFERROR(MID($Q2028,10,7)+0,"")&lt;1130000,"",IFERROR(MID($Q2028,10,7)+0,""))</f>
        <v/>
      </c>
      <c r="O2028" s="25" t="str">
        <f>IF(IFERROR(MID($Q2028,19,7)+0,"")&lt;1130000,"",IFERROR(MID($Q2028,19,7)+0,""))</f>
        <v/>
      </c>
      <c r="P2028" s="25">
        <f>IF(M2028="","",IF(N2028="",M2028,M2028&amp;", "&amp;N2028))</f>
        <v>1135954</v>
      </c>
      <c r="Q2028" s="37">
        <v>1135954</v>
      </c>
      <c r="R2028" s="23"/>
      <c r="S2028" s="35" t="s">
        <v>4178</v>
      </c>
      <c r="T2028" s="34" t="s">
        <v>36</v>
      </c>
      <c r="U2028" s="185">
        <v>2899</v>
      </c>
      <c r="V2028" s="188">
        <v>2899</v>
      </c>
      <c r="W2028" s="189">
        <v>3247</v>
      </c>
      <c r="X2028" s="31">
        <v>3572</v>
      </c>
      <c r="Y2028" s="90">
        <f>IFERROR(ROUND(X2028/W2028-1,2),"")</f>
        <v>0.1</v>
      </c>
      <c r="Z2028" s="31">
        <f>IF(OR(S2028="VLD MLC components",S2028="VLD MLC pipes",S2028="VLD PEX components",S2028="VLD PEX pipes",S2028="VLD PHC components",S2028="VLD PHC pipes",S2028="Controls VLD"),"По запросу",X2028)</f>
        <v>3572</v>
      </c>
      <c r="AA2028" s="63">
        <f>ROUND(X2028/1.2,3)</f>
        <v>2976.6669999999999</v>
      </c>
      <c r="AB2028" s="23">
        <v>2705.8330000000001</v>
      </c>
      <c r="AC2028" s="190">
        <f>IFERROR(ROUND(AA2028/AB2028-1,2),"")</f>
        <v>0.1</v>
      </c>
      <c r="AD2028" s="25">
        <v>0.74975999999999998</v>
      </c>
      <c r="AE2028" s="25">
        <v>8.3688000000000002E-4</v>
      </c>
      <c r="AF2028" s="25">
        <v>17</v>
      </c>
      <c r="AG2028" s="25">
        <v>26</v>
      </c>
      <c r="AH2028" s="25">
        <v>29</v>
      </c>
      <c r="AI2028" s="25">
        <v>29</v>
      </c>
      <c r="AJ2028" s="25" t="s">
        <v>20</v>
      </c>
      <c r="AK2028" s="22" t="s">
        <v>20</v>
      </c>
      <c r="AL2028" s="25" t="s">
        <v>20</v>
      </c>
      <c r="AM2028" s="25">
        <v>3</v>
      </c>
      <c r="AN2028" s="25">
        <v>280</v>
      </c>
      <c r="AO2028" s="25">
        <v>170</v>
      </c>
      <c r="AP2028" s="25">
        <v>75</v>
      </c>
      <c r="AQ2028" s="25">
        <v>1.95</v>
      </c>
      <c r="AR2028" s="25">
        <v>3.5699999999999998E-3</v>
      </c>
      <c r="AS2028" s="157">
        <v>29</v>
      </c>
      <c r="AT2028" s="93">
        <v>44743</v>
      </c>
      <c r="AU2028" s="92" t="s">
        <v>2675</v>
      </c>
      <c r="AV2028" s="91" t="s">
        <v>152</v>
      </c>
      <c r="AW2028" s="92" t="s">
        <v>152</v>
      </c>
      <c r="AX2028" s="92" t="s">
        <v>48</v>
      </c>
      <c r="AY2028" s="91" t="s">
        <v>152</v>
      </c>
      <c r="AZ2028" s="23" t="s">
        <v>24</v>
      </c>
      <c r="BA2028" s="25" t="s">
        <v>4186</v>
      </c>
      <c r="BB2028" t="s">
        <v>25</v>
      </c>
      <c r="BC2028">
        <v>3572</v>
      </c>
      <c r="BD2028" t="str">
        <f>IF(Z2028=BC2028,"OK")</f>
        <v>OK</v>
      </c>
      <c r="BE2028">
        <v>0.74975999999999998</v>
      </c>
      <c r="BF2028">
        <v>8.3688000000000002E-4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 t="str">
        <f>IF(ABS(AN2028*AO2028*AP2028/1000000000/AR2028-1)&lt;0.1,"OK","NO")</f>
        <v>OK</v>
      </c>
      <c r="BN2028" s="183"/>
    </row>
    <row r="2029" spans="1:66" ht="25.5" x14ac:dyDescent="0.25">
      <c r="A2029" s="1"/>
      <c r="B2029" s="94">
        <v>2022</v>
      </c>
      <c r="C2029" s="43">
        <v>1135958</v>
      </c>
      <c r="D2029" s="37"/>
      <c r="E2029" s="26" t="s">
        <v>4185</v>
      </c>
      <c r="F2029" s="212" t="s">
        <v>652</v>
      </c>
      <c r="G2029" s="127"/>
      <c r="H2029" s="46" t="str">
        <f>IFERROR(IFERROR(IF(SEARCH("Usystems",$E2029)&gt;0,"Usystems"),IF(SEARCH("RIIFO",$E2029)&gt;0,"RIIFO","Uponor")),"Uponor")</f>
        <v>Usystems</v>
      </c>
      <c r="I2029" s="25" t="str">
        <f>IFERROR(MID($D2029,1,7)+0,"")</f>
        <v/>
      </c>
      <c r="J2029" s="25" t="str">
        <f>IFERROR(MID($D2029,10,7)+0,"")</f>
        <v/>
      </c>
      <c r="K2029" s="25" t="str">
        <f>IFERROR(MID($D2029,19,7)+0,"")</f>
        <v/>
      </c>
      <c r="L2029" s="25" t="str">
        <f>IFERROR(MID($D2029,28,7)+0,"")</f>
        <v/>
      </c>
      <c r="M2029" s="25">
        <f>IF(IFERROR(MID($Q2029,1,7)+0,"")&lt;1130000,IF(INDEX(C:C,MATCH(LEFT(Q2029,7)+0,I:I,0))&lt;1130000,"",INDEX(C:C,MATCH(LEFT(Q2029,7)+0,I:I,0))),IFERROR(MID($Q2029,1,7)+0,""))</f>
        <v>1135955</v>
      </c>
      <c r="N2029" s="25" t="str">
        <f>IF(IFERROR(MID($Q2029,10,7)+0,"")&lt;1130000,"",IFERROR(MID($Q2029,10,7)+0,""))</f>
        <v/>
      </c>
      <c r="O2029" s="25" t="str">
        <f>IF(IFERROR(MID($Q2029,19,7)+0,"")&lt;1130000,"",IFERROR(MID($Q2029,19,7)+0,""))</f>
        <v/>
      </c>
      <c r="P2029" s="25">
        <f>IF(M2029="","",IF(N2029="",M2029,M2029&amp;", "&amp;N2029))</f>
        <v>1135955</v>
      </c>
      <c r="Q2029" s="37">
        <v>1135955</v>
      </c>
      <c r="R2029" s="23"/>
      <c r="S2029" s="35" t="s">
        <v>4178</v>
      </c>
      <c r="T2029" s="34" t="s">
        <v>36</v>
      </c>
      <c r="U2029" s="185">
        <v>4390</v>
      </c>
      <c r="V2029" s="188">
        <v>4390</v>
      </c>
      <c r="W2029" s="189">
        <v>4917</v>
      </c>
      <c r="X2029" s="31">
        <v>5409</v>
      </c>
      <c r="Y2029" s="90">
        <f>IFERROR(ROUND(X2029/W2029-1,2),"")</f>
        <v>0.1</v>
      </c>
      <c r="Z2029" s="31">
        <f>IF(OR(S2029="VLD MLC components",S2029="VLD MLC pipes",S2029="VLD PEX components",S2029="VLD PEX pipes",S2029="VLD PHC components",S2029="VLD PHC pipes",S2029="Controls VLD"),"По запросу",X2029)</f>
        <v>5409</v>
      </c>
      <c r="AA2029" s="63">
        <f>ROUND(X2029/1.2,3)</f>
        <v>4507.5</v>
      </c>
      <c r="AB2029" s="23">
        <v>4097.5</v>
      </c>
      <c r="AC2029" s="190">
        <f>IFERROR(ROUND(AA2029/AB2029-1,2),"")</f>
        <v>0.1</v>
      </c>
      <c r="AD2029" s="25">
        <v>0.9768</v>
      </c>
      <c r="AE2029" s="25">
        <v>1.2130800000000001E-3</v>
      </c>
      <c r="AF2029" s="25">
        <v>0</v>
      </c>
      <c r="AG2029" s="25" t="s">
        <v>22</v>
      </c>
      <c r="AH2029" s="25">
        <v>0</v>
      </c>
      <c r="AI2029" s="25">
        <v>0</v>
      </c>
      <c r="AJ2029" s="25" t="s">
        <v>20</v>
      </c>
      <c r="AK2029" s="42" t="s">
        <v>19</v>
      </c>
      <c r="AL2029" s="25" t="s">
        <v>20</v>
      </c>
      <c r="AM2029" s="25">
        <v>3</v>
      </c>
      <c r="AN2029" s="25"/>
      <c r="AO2029" s="25"/>
      <c r="AP2029" s="25"/>
      <c r="AQ2029" s="25"/>
      <c r="AR2029" s="25"/>
      <c r="AS2029" s="157" t="s">
        <v>22</v>
      </c>
      <c r="AT2029" s="93">
        <v>44743</v>
      </c>
      <c r="AU2029" s="92" t="s">
        <v>2675</v>
      </c>
      <c r="AV2029" s="91" t="s">
        <v>152</v>
      </c>
      <c r="AW2029" s="92" t="s">
        <v>152</v>
      </c>
      <c r="AX2029" s="92" t="s">
        <v>48</v>
      </c>
      <c r="AY2029" s="91" t="s">
        <v>152</v>
      </c>
      <c r="AZ2029" s="23" t="s">
        <v>24</v>
      </c>
      <c r="BA2029" s="25" t="s">
        <v>4184</v>
      </c>
      <c r="BB2029" t="s">
        <v>48</v>
      </c>
      <c r="BC2029" t="e">
        <v>#N/A</v>
      </c>
      <c r="BD2029" t="e">
        <f>IF(Z2029=BC2029,"OK")</f>
        <v>#N/A</v>
      </c>
      <c r="BE2029">
        <v>0.9768</v>
      </c>
      <c r="BF2029">
        <v>1.2130800000000001E-3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 t="e">
        <f>IF(ABS(AN2029*AO2029*AP2029/1000000000/AR2029-1)&lt;0.1,"OK","NO")</f>
        <v>#DIV/0!</v>
      </c>
      <c r="BN2029" s="183"/>
    </row>
    <row r="2030" spans="1:66" ht="25.5" x14ac:dyDescent="0.25">
      <c r="A2030" s="1"/>
      <c r="B2030" s="94">
        <v>2023</v>
      </c>
      <c r="C2030" s="43">
        <v>1136087</v>
      </c>
      <c r="D2030" s="25">
        <v>1001337</v>
      </c>
      <c r="E2030" s="26" t="s">
        <v>4183</v>
      </c>
      <c r="F2030" s="212" t="s">
        <v>757</v>
      </c>
      <c r="G2030" s="102" t="s">
        <v>2182</v>
      </c>
      <c r="H2030" s="46" t="str">
        <f>IFERROR(IFERROR(IF(SEARCH("Usystems",$E2030)&gt;0,"Usystems"),IF(SEARCH("RIIFO",$E2030)&gt;0,"RIIFO","Uponor")),"Uponor")</f>
        <v>Usystems</v>
      </c>
      <c r="I2030" s="25">
        <f>IFERROR(MID($D2030,1,7)+0,"")</f>
        <v>1001337</v>
      </c>
      <c r="J2030" s="25" t="str">
        <f>IFERROR(MID($D2030,10,7)+0,"")</f>
        <v/>
      </c>
      <c r="K2030" s="25" t="str">
        <f>IFERROR(MID($D2030,19,7)+0,"")</f>
        <v/>
      </c>
      <c r="L2030" s="25" t="str">
        <f>IFERROR(MID($D2030,28,7)+0,"")</f>
        <v/>
      </c>
      <c r="M2030" s="25" t="str">
        <f>IF(IFERROR(MID($Q2030,1,7)+0,"")&lt;1130000,IF(INDEX(C:C,MATCH(LEFT(Q2030,7)+0,I:I,0))&lt;1130000,"",INDEX(C:C,MATCH(LEFT(Q2030,7)+0,I:I,0))),IFERROR(MID($Q2030,1,7)+0,""))</f>
        <v/>
      </c>
      <c r="N2030" s="25" t="str">
        <f>IF(IFERROR(MID($Q2030,10,7)+0,"")&lt;1130000,"",IFERROR(MID($Q2030,10,7)+0,""))</f>
        <v/>
      </c>
      <c r="O2030" s="25" t="str">
        <f>IF(IFERROR(MID($Q2030,19,7)+0,"")&lt;1130000,"",IFERROR(MID($Q2030,19,7)+0,""))</f>
        <v/>
      </c>
      <c r="P2030" s="25" t="str">
        <f>IF(M2030="","",IF(N2030="",M2030,M2030&amp;", "&amp;N2030))</f>
        <v/>
      </c>
      <c r="Q2030" s="23"/>
      <c r="R2030" s="23"/>
      <c r="S2030" s="35" t="s">
        <v>4178</v>
      </c>
      <c r="T2030" s="34" t="s">
        <v>36</v>
      </c>
      <c r="U2030" s="185">
        <v>290</v>
      </c>
      <c r="V2030" s="188">
        <v>290</v>
      </c>
      <c r="W2030" s="189">
        <v>406</v>
      </c>
      <c r="X2030" s="31">
        <v>447</v>
      </c>
      <c r="Y2030" s="90">
        <f>IFERROR(ROUND(X2030/W2030-1,2),"")</f>
        <v>0.1</v>
      </c>
      <c r="Z2030" s="31">
        <f>IF(OR(S2030="VLD MLC components",S2030="VLD MLC pipes",S2030="VLD PEX components",S2030="VLD PEX pipes",S2030="VLD PHC components",S2030="VLD PHC pipes",S2030="Controls VLD"),"По запросу",X2030)</f>
        <v>447</v>
      </c>
      <c r="AA2030" s="63">
        <f>ROUND(X2030/1.2,3)</f>
        <v>372.5</v>
      </c>
      <c r="AB2030" s="23">
        <v>338.33300000000003</v>
      </c>
      <c r="AC2030" s="190">
        <f>IFERROR(ROUND(AA2030/AB2030-1,2),"")</f>
        <v>0.1</v>
      </c>
      <c r="AD2030" s="25">
        <v>8.3900000000000002E-2</v>
      </c>
      <c r="AE2030" s="25">
        <v>4.0499999999999995E-5</v>
      </c>
      <c r="AF2030" s="25">
        <v>300</v>
      </c>
      <c r="AG2030" s="25">
        <v>320</v>
      </c>
      <c r="AH2030" s="25">
        <v>360</v>
      </c>
      <c r="AI2030" s="25">
        <v>400</v>
      </c>
      <c r="AJ2030" s="25" t="s">
        <v>20</v>
      </c>
      <c r="AK2030" s="22" t="s">
        <v>20</v>
      </c>
      <c r="AL2030" s="25" t="s">
        <v>20</v>
      </c>
      <c r="AM2030" s="25">
        <v>20</v>
      </c>
      <c r="AN2030" s="25">
        <v>80</v>
      </c>
      <c r="AO2030" s="25">
        <v>135</v>
      </c>
      <c r="AP2030" s="25">
        <v>75</v>
      </c>
      <c r="AQ2030" s="25">
        <v>1.6779999999999999</v>
      </c>
      <c r="AR2030" s="25">
        <v>8.0999999999999996E-4</v>
      </c>
      <c r="AS2030" s="157">
        <v>460</v>
      </c>
      <c r="AT2030" s="93"/>
      <c r="AU2030" s="92" t="s">
        <v>2675</v>
      </c>
      <c r="AV2030" s="91" t="s">
        <v>152</v>
      </c>
      <c r="AW2030" s="92" t="s">
        <v>152</v>
      </c>
      <c r="AX2030" s="92" t="s">
        <v>152</v>
      </c>
      <c r="AY2030" s="91" t="s">
        <v>152</v>
      </c>
      <c r="AZ2030" s="23" t="s">
        <v>24</v>
      </c>
      <c r="BA2030" s="25" t="s">
        <v>4182</v>
      </c>
      <c r="BB2030" t="s">
        <v>25</v>
      </c>
      <c r="BC2030">
        <v>447</v>
      </c>
      <c r="BD2030" t="str">
        <f>IF(Z2030=BC2030,"OK")</f>
        <v>OK</v>
      </c>
      <c r="BE2030">
        <v>0.04</v>
      </c>
      <c r="BF2030">
        <v>1.2999999999999999E-5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 t="str">
        <f>IF(ABS(AN2030*AO2030*AP2030/1000000000/AR2030-1)&lt;0.1,"OK","NO")</f>
        <v>OK</v>
      </c>
      <c r="BN2030" s="183"/>
    </row>
    <row r="2031" spans="1:66" ht="25.5" x14ac:dyDescent="0.25">
      <c r="A2031" s="1"/>
      <c r="B2031" s="94">
        <v>2024</v>
      </c>
      <c r="C2031" s="43">
        <v>1136088</v>
      </c>
      <c r="D2031" s="25">
        <v>1014121</v>
      </c>
      <c r="E2031" s="26" t="s">
        <v>4181</v>
      </c>
      <c r="F2031" s="212" t="s">
        <v>652</v>
      </c>
      <c r="G2031" s="102" t="s">
        <v>2182</v>
      </c>
      <c r="H2031" s="46" t="str">
        <f>IFERROR(IFERROR(IF(SEARCH("Usystems",$E2031)&gt;0,"Usystems"),IF(SEARCH("RIIFO",$E2031)&gt;0,"RIIFO","Uponor")),"Uponor")</f>
        <v>Usystems</v>
      </c>
      <c r="I2031" s="25">
        <f>IFERROR(MID($D2031,1,7)+0,"")</f>
        <v>1014121</v>
      </c>
      <c r="J2031" s="25" t="str">
        <f>IFERROR(MID($D2031,10,7)+0,"")</f>
        <v/>
      </c>
      <c r="K2031" s="25" t="str">
        <f>IFERROR(MID($D2031,19,7)+0,"")</f>
        <v/>
      </c>
      <c r="L2031" s="25" t="str">
        <f>IFERROR(MID($D2031,28,7)+0,"")</f>
        <v/>
      </c>
      <c r="M2031" s="25" t="str">
        <f>IF(IFERROR(MID($Q2031,1,7)+0,"")&lt;1130000,IF(INDEX(C:C,MATCH(LEFT(Q2031,7)+0,I:I,0))&lt;1130000,"",INDEX(C:C,MATCH(LEFT(Q2031,7)+0,I:I,0))),IFERROR(MID($Q2031,1,7)+0,""))</f>
        <v/>
      </c>
      <c r="N2031" s="25" t="str">
        <f>IF(IFERROR(MID($Q2031,10,7)+0,"")&lt;1130000,"",IFERROR(MID($Q2031,10,7)+0,""))</f>
        <v/>
      </c>
      <c r="O2031" s="25" t="str">
        <f>IF(IFERROR(MID($Q2031,19,7)+0,"")&lt;1130000,"",IFERROR(MID($Q2031,19,7)+0,""))</f>
        <v/>
      </c>
      <c r="P2031" s="25" t="str">
        <f>IF(M2031="","",IF(N2031="",M2031,M2031&amp;", "&amp;N2031))</f>
        <v/>
      </c>
      <c r="Q2031" s="23"/>
      <c r="R2031" s="23"/>
      <c r="S2031" s="35" t="s">
        <v>4178</v>
      </c>
      <c r="T2031" s="34" t="s">
        <v>36</v>
      </c>
      <c r="U2031" s="185">
        <v>430</v>
      </c>
      <c r="V2031" s="188">
        <v>430</v>
      </c>
      <c r="W2031" s="189">
        <v>602</v>
      </c>
      <c r="X2031" s="31">
        <v>662</v>
      </c>
      <c r="Y2031" s="90">
        <f>IFERROR(ROUND(X2031/W2031-1,2),"")</f>
        <v>0.1</v>
      </c>
      <c r="Z2031" s="31">
        <f>IF(OR(S2031="VLD MLC components",S2031="VLD MLC pipes",S2031="VLD PEX components",S2031="VLD PEX pipes",S2031="VLD PHC components",S2031="VLD PHC pipes",S2031="Controls VLD"),"По запросу",X2031)</f>
        <v>662</v>
      </c>
      <c r="AA2031" s="63">
        <f>ROUND(X2031/1.2,3)</f>
        <v>551.66700000000003</v>
      </c>
      <c r="AB2031" s="23">
        <v>501.66699999999997</v>
      </c>
      <c r="AC2031" s="190">
        <f>IFERROR(ROUND(AA2031/AB2031-1,2),"")</f>
        <v>0.1</v>
      </c>
      <c r="AD2031" s="25">
        <v>7.9000000000000001E-2</v>
      </c>
      <c r="AE2031" s="25">
        <v>4.8000000000000001E-5</v>
      </c>
      <c r="AF2031" s="25">
        <v>55</v>
      </c>
      <c r="AG2031" s="25">
        <v>80</v>
      </c>
      <c r="AH2031" s="25">
        <v>100</v>
      </c>
      <c r="AI2031" s="25">
        <v>160</v>
      </c>
      <c r="AJ2031" s="25" t="s">
        <v>20</v>
      </c>
      <c r="AK2031" s="22" t="s">
        <v>20</v>
      </c>
      <c r="AL2031" s="25" t="s">
        <v>20</v>
      </c>
      <c r="AM2031" s="25">
        <v>20</v>
      </c>
      <c r="AN2031" s="25">
        <v>175</v>
      </c>
      <c r="AO2031" s="25">
        <v>140</v>
      </c>
      <c r="AP2031" s="25">
        <v>75</v>
      </c>
      <c r="AQ2031" s="25">
        <v>2.65</v>
      </c>
      <c r="AR2031" s="25">
        <v>1.8374999999999999E-3</v>
      </c>
      <c r="AS2031" s="157">
        <v>240</v>
      </c>
      <c r="AT2031" s="93"/>
      <c r="AU2031" s="92" t="s">
        <v>2675</v>
      </c>
      <c r="AV2031" s="91" t="s">
        <v>152</v>
      </c>
      <c r="AW2031" s="92" t="s">
        <v>152</v>
      </c>
      <c r="AX2031" s="92" t="s">
        <v>152</v>
      </c>
      <c r="AY2031" s="91" t="s">
        <v>152</v>
      </c>
      <c r="AZ2031" s="23"/>
      <c r="BA2031" s="25" t="s">
        <v>4180</v>
      </c>
      <c r="BB2031" t="s">
        <v>25</v>
      </c>
      <c r="BC2031">
        <v>662</v>
      </c>
      <c r="BD2031" t="str">
        <f>IF(Z2031=BC2031,"OK")</f>
        <v>OK</v>
      </c>
      <c r="BE2031">
        <v>7.9000000000000001E-2</v>
      </c>
      <c r="BF2031">
        <v>4.8000000000000001E-5</v>
      </c>
      <c r="BG2031">
        <v>280</v>
      </c>
      <c r="BH2031">
        <v>187</v>
      </c>
      <c r="BI2031">
        <v>95</v>
      </c>
      <c r="BJ2031">
        <v>1.58</v>
      </c>
      <c r="BK2031">
        <v>4.9740000000000001E-3</v>
      </c>
      <c r="BL2031" t="str">
        <f>IF(ABS(AN2031*AO2031*AP2031/1000000000/AR2031-1)&lt;0.1,"OK","NO")</f>
        <v>OK</v>
      </c>
      <c r="BN2031" s="183"/>
    </row>
    <row r="2032" spans="1:66" ht="38.25" x14ac:dyDescent="0.25">
      <c r="A2032" s="1"/>
      <c r="B2032" s="94">
        <v>2025</v>
      </c>
      <c r="C2032" s="43">
        <v>1136089</v>
      </c>
      <c r="D2032" s="25">
        <v>1045451</v>
      </c>
      <c r="E2032" s="26" t="s">
        <v>4179</v>
      </c>
      <c r="F2032" s="212" t="s">
        <v>652</v>
      </c>
      <c r="G2032" s="127" t="s">
        <v>29</v>
      </c>
      <c r="H2032" s="46" t="str">
        <f>IFERROR(IFERROR(IF(SEARCH("Usystems",$E2032)&gt;0,"Usystems"),IF(SEARCH("RIIFO",$E2032)&gt;0,"RIIFO","Uponor")),"Uponor")</f>
        <v>Usystems</v>
      </c>
      <c r="I2032" s="25">
        <f>IFERROR(MID($D2032,1,7)+0,"")</f>
        <v>1045451</v>
      </c>
      <c r="J2032" s="25" t="str">
        <f>IFERROR(MID($D2032,10,7)+0,"")</f>
        <v/>
      </c>
      <c r="K2032" s="25" t="str">
        <f>IFERROR(MID($D2032,19,7)+0,"")</f>
        <v/>
      </c>
      <c r="L2032" s="25" t="str">
        <f>IFERROR(MID($D2032,28,7)+0,"")</f>
        <v/>
      </c>
      <c r="M2032" s="25" t="str">
        <f>IF(IFERROR(MID($Q2032,1,7)+0,"")&lt;1130000,IF(INDEX(C:C,MATCH(LEFT(Q2032,7)+0,I:I,0))&lt;1130000,"",INDEX(C:C,MATCH(LEFT(Q2032,7)+0,I:I,0))),IFERROR(MID($Q2032,1,7)+0,""))</f>
        <v/>
      </c>
      <c r="N2032" s="25" t="str">
        <f>IF(IFERROR(MID($Q2032,10,7)+0,"")&lt;1130000,"",IFERROR(MID($Q2032,10,7)+0,""))</f>
        <v/>
      </c>
      <c r="O2032" s="25" t="str">
        <f>IF(IFERROR(MID($Q2032,19,7)+0,"")&lt;1130000,"",IFERROR(MID($Q2032,19,7)+0,""))</f>
        <v/>
      </c>
      <c r="P2032" s="25" t="str">
        <f>IF(M2032="","",IF(N2032="",M2032,M2032&amp;", "&amp;N2032))</f>
        <v/>
      </c>
      <c r="Q2032" s="23"/>
      <c r="R2032" s="23"/>
      <c r="S2032" s="35" t="s">
        <v>4178</v>
      </c>
      <c r="T2032" s="34" t="s">
        <v>36</v>
      </c>
      <c r="U2032" s="185">
        <v>1990</v>
      </c>
      <c r="V2032" s="188">
        <v>1990</v>
      </c>
      <c r="W2032" s="189">
        <v>2786</v>
      </c>
      <c r="X2032" s="31">
        <v>3065</v>
      </c>
      <c r="Y2032" s="90">
        <f>IFERROR(ROUND(X2032/W2032-1,2),"")</f>
        <v>0.1</v>
      </c>
      <c r="Z2032" s="31">
        <f>IF(OR(S2032="VLD MLC components",S2032="VLD MLC pipes",S2032="VLD PEX components",S2032="VLD PEX pipes",S2032="VLD PHC components",S2032="VLD PHC pipes",S2032="Controls VLD"),"По запросу",X2032)</f>
        <v>3065</v>
      </c>
      <c r="AA2032" s="63">
        <f>ROUND(X2032/1.2,3)</f>
        <v>2554.1669999999999</v>
      </c>
      <c r="AB2032" s="23">
        <v>2321.6669999999999</v>
      </c>
      <c r="AC2032" s="190">
        <f>IFERROR(ROUND(AA2032/AB2032-1,2),"")</f>
        <v>0.1</v>
      </c>
      <c r="AD2032" s="25">
        <v>0.41</v>
      </c>
      <c r="AE2032" s="25">
        <v>6.0000000000000002E-5</v>
      </c>
      <c r="AF2032" s="25">
        <v>0</v>
      </c>
      <c r="AG2032" s="25" t="s">
        <v>22</v>
      </c>
      <c r="AH2032" s="25">
        <v>487</v>
      </c>
      <c r="AI2032" s="25">
        <v>562</v>
      </c>
      <c r="AJ2032" s="25" t="s">
        <v>20</v>
      </c>
      <c r="AK2032" s="22" t="s">
        <v>20</v>
      </c>
      <c r="AL2032" s="25" t="s">
        <v>20</v>
      </c>
      <c r="AM2032" s="25">
        <v>25</v>
      </c>
      <c r="AN2032" s="25">
        <v>340</v>
      </c>
      <c r="AO2032" s="25">
        <v>385</v>
      </c>
      <c r="AP2032" s="25">
        <v>215</v>
      </c>
      <c r="AQ2032" s="25">
        <v>10.25</v>
      </c>
      <c r="AR2032" s="25">
        <v>2.8143499999999998E-2</v>
      </c>
      <c r="AS2032" s="157">
        <v>720</v>
      </c>
      <c r="AT2032" s="93"/>
      <c r="AU2032" s="92" t="s">
        <v>2675</v>
      </c>
      <c r="AV2032" s="91" t="s">
        <v>152</v>
      </c>
      <c r="AW2032" s="92" t="s">
        <v>152</v>
      </c>
      <c r="AX2032" s="92" t="s">
        <v>152</v>
      </c>
      <c r="AY2032" s="91" t="s">
        <v>152</v>
      </c>
      <c r="AZ2032" s="23"/>
      <c r="BA2032" s="25" t="s">
        <v>4177</v>
      </c>
      <c r="BB2032" t="s">
        <v>25</v>
      </c>
      <c r="BC2032">
        <v>3065</v>
      </c>
      <c r="BD2032" t="str">
        <f>IF(Z2032=BC2032,"OK")</f>
        <v>OK</v>
      </c>
      <c r="BE2032">
        <v>0.41</v>
      </c>
      <c r="BF2032">
        <v>6.0000000000000002E-5</v>
      </c>
      <c r="BG2032">
        <v>340</v>
      </c>
      <c r="BH2032">
        <v>385</v>
      </c>
      <c r="BI2032">
        <v>215</v>
      </c>
      <c r="BJ2032">
        <v>10.25</v>
      </c>
      <c r="BK2032">
        <v>2.8143999999999999E-2</v>
      </c>
      <c r="BL2032" t="str">
        <f>IF(ABS(AN2032*AO2032*AP2032/1000000000/AR2032-1)&lt;0.1,"OK","NO")</f>
        <v>OK</v>
      </c>
      <c r="BN2032" s="183"/>
    </row>
    <row r="2033" spans="1:66" ht="25.5" x14ac:dyDescent="0.25">
      <c r="A2033" s="1"/>
      <c r="B2033" s="94">
        <v>2026</v>
      </c>
      <c r="C2033" s="43">
        <v>1136593</v>
      </c>
      <c r="D2033" s="37">
        <v>1093473</v>
      </c>
      <c r="E2033" s="36" t="s">
        <v>4176</v>
      </c>
      <c r="F2033" s="151" t="s">
        <v>652</v>
      </c>
      <c r="G2033" s="102" t="s">
        <v>2182</v>
      </c>
      <c r="H2033" s="46" t="str">
        <f>IFERROR(IFERROR(IF(SEARCH("Usystems",$E2033)&gt;0,"Usystems"),IF(SEARCH("RIIFO",$E2033)&gt;0,"RIIFO","Uponor")),"Uponor")</f>
        <v>Usystems</v>
      </c>
      <c r="I2033" s="25">
        <f>IFERROR(MID($D2033,1,7)+0,"")</f>
        <v>1093473</v>
      </c>
      <c r="J2033" s="25" t="str">
        <f>IFERROR(MID($D2033,10,7)+0,"")</f>
        <v/>
      </c>
      <c r="K2033" s="25" t="str">
        <f>IFERROR(MID($D2033,19,7)+0,"")</f>
        <v/>
      </c>
      <c r="L2033" s="25" t="str">
        <f>IFERROR(MID($D2033,28,7)+0,"")</f>
        <v/>
      </c>
      <c r="M2033" s="25" t="str">
        <f>IF(IFERROR(MID($Q2033,1,7)+0,"")&lt;1130000,IF(INDEX(C:C,MATCH(LEFT(Q2033,7)+0,I:I,0))&lt;1130000,"",INDEX(C:C,MATCH(LEFT(Q2033,7)+0,I:I,0))),IFERROR(MID($Q2033,1,7)+0,""))</f>
        <v/>
      </c>
      <c r="N2033" s="25" t="str">
        <f>IF(IFERROR(MID($Q2033,10,7)+0,"")&lt;1130000,"",IFERROR(MID($Q2033,10,7)+0,""))</f>
        <v/>
      </c>
      <c r="O2033" s="25" t="str">
        <f>IF(IFERROR(MID($Q2033,19,7)+0,"")&lt;1130000,"",IFERROR(MID($Q2033,19,7)+0,""))</f>
        <v/>
      </c>
      <c r="P2033" s="25" t="str">
        <f>IF(M2033="","",IF(N2033="",M2033,M2033&amp;", "&amp;N2033))</f>
        <v/>
      </c>
      <c r="Q2033" s="25"/>
      <c r="R2033" s="25"/>
      <c r="S2033" s="35" t="s">
        <v>54</v>
      </c>
      <c r="T2033" s="25" t="s">
        <v>36</v>
      </c>
      <c r="U2033" s="185">
        <v>19636</v>
      </c>
      <c r="V2033" s="188">
        <v>19636</v>
      </c>
      <c r="W2033" s="189">
        <v>19636</v>
      </c>
      <c r="X2033" s="31">
        <v>21600</v>
      </c>
      <c r="Y2033" s="90">
        <f>IFERROR(ROUND(X2033/W2033-1,2),"")</f>
        <v>0.1</v>
      </c>
      <c r="Z2033" s="31">
        <f>IF(OR(S2033="VLD MLC components",S2033="VLD MLC pipes",S2033="VLD PEX components",S2033="VLD PEX pipes",S2033="VLD PHC components",S2033="VLD PHC pipes",S2033="Controls VLD"),"По запросу",X2033)</f>
        <v>21600</v>
      </c>
      <c r="AA2033" s="63">
        <f>ROUND(X2033/1.2,3)</f>
        <v>18000</v>
      </c>
      <c r="AB2033" s="23">
        <v>16363.333000000001</v>
      </c>
      <c r="AC2033" s="190">
        <f>IFERROR(ROUND(AA2033/AB2033-1,2),"")</f>
        <v>0.1</v>
      </c>
      <c r="AD2033" s="25">
        <v>8.32</v>
      </c>
      <c r="AE2033" s="25">
        <v>6.0062999999999998E-2</v>
      </c>
      <c r="AF2033" s="25">
        <v>30</v>
      </c>
      <c r="AG2033" s="25">
        <v>17</v>
      </c>
      <c r="AH2033" s="25">
        <v>0</v>
      </c>
      <c r="AI2033" s="25">
        <v>13</v>
      </c>
      <c r="AJ2033" s="25" t="s">
        <v>20</v>
      </c>
      <c r="AK2033" s="22" t="s">
        <v>20</v>
      </c>
      <c r="AL2033" s="25" t="s">
        <v>20</v>
      </c>
      <c r="AM2033" s="25">
        <v>1</v>
      </c>
      <c r="AN2033" s="25">
        <v>550</v>
      </c>
      <c r="AO2033" s="25">
        <v>730</v>
      </c>
      <c r="AP2033" s="25">
        <v>110</v>
      </c>
      <c r="AQ2033" s="25">
        <v>8.32</v>
      </c>
      <c r="AR2033" s="25">
        <v>4.4165000000000003E-2</v>
      </c>
      <c r="AS2033" s="157">
        <v>1</v>
      </c>
      <c r="AT2033" s="93"/>
      <c r="AU2033" s="92" t="s">
        <v>2181</v>
      </c>
      <c r="AV2033" s="91" t="s">
        <v>152</v>
      </c>
      <c r="AW2033" s="92" t="s">
        <v>152</v>
      </c>
      <c r="AX2033" s="92" t="s">
        <v>152</v>
      </c>
      <c r="AY2033" s="91" t="s">
        <v>152</v>
      </c>
      <c r="AZ2033" s="92" t="s">
        <v>24</v>
      </c>
      <c r="BA2033" s="25" t="s">
        <v>3859</v>
      </c>
      <c r="BB2033" t="s">
        <v>25</v>
      </c>
      <c r="BC2033">
        <v>21600</v>
      </c>
      <c r="BD2033" t="str">
        <f>IF(Z2033=BC2033,"OK")</f>
        <v>OK</v>
      </c>
      <c r="BE2033">
        <v>8.32</v>
      </c>
      <c r="BF2033">
        <v>6.0062999999999998E-2</v>
      </c>
      <c r="BG2033">
        <v>620</v>
      </c>
      <c r="BH2033">
        <v>125</v>
      </c>
      <c r="BI2033">
        <v>775</v>
      </c>
      <c r="BJ2033">
        <v>8.6170000000000009</v>
      </c>
      <c r="BK2033">
        <v>6.0062999999999998E-2</v>
      </c>
      <c r="BL2033" t="str">
        <f>IF(ABS(AN2033*AO2033*AP2033/1000000000/AR2033-1)&lt;0.1,"OK","NO")</f>
        <v>OK</v>
      </c>
      <c r="BN2033" s="183"/>
    </row>
    <row r="2034" spans="1:66" ht="25.5" x14ac:dyDescent="0.25">
      <c r="A2034" s="1"/>
      <c r="B2034" s="94">
        <v>2027</v>
      </c>
      <c r="C2034" s="43">
        <v>1136594</v>
      </c>
      <c r="D2034" s="37">
        <v>1093474</v>
      </c>
      <c r="E2034" s="36" t="s">
        <v>4175</v>
      </c>
      <c r="F2034" s="151" t="s">
        <v>652</v>
      </c>
      <c r="G2034" s="102" t="s">
        <v>2182</v>
      </c>
      <c r="H2034" s="46" t="str">
        <f>IFERROR(IFERROR(IF(SEARCH("Usystems",$E2034)&gt;0,"Usystems"),IF(SEARCH("RIIFO",$E2034)&gt;0,"RIIFO","Uponor")),"Uponor")</f>
        <v>Usystems</v>
      </c>
      <c r="I2034" s="25">
        <f>IFERROR(MID($D2034,1,7)+0,"")</f>
        <v>1093474</v>
      </c>
      <c r="J2034" s="25" t="str">
        <f>IFERROR(MID($D2034,10,7)+0,"")</f>
        <v/>
      </c>
      <c r="K2034" s="25" t="str">
        <f>IFERROR(MID($D2034,19,7)+0,"")</f>
        <v/>
      </c>
      <c r="L2034" s="25" t="str">
        <f>IFERROR(MID($D2034,28,7)+0,"")</f>
        <v/>
      </c>
      <c r="M2034" s="25" t="str">
        <f>IF(IFERROR(MID($Q2034,1,7)+0,"")&lt;1130000,IF(INDEX(C:C,MATCH(LEFT(Q2034,7)+0,I:I,0))&lt;1130000,"",INDEX(C:C,MATCH(LEFT(Q2034,7)+0,I:I,0))),IFERROR(MID($Q2034,1,7)+0,""))</f>
        <v/>
      </c>
      <c r="N2034" s="25" t="str">
        <f>IF(IFERROR(MID($Q2034,10,7)+0,"")&lt;1130000,"",IFERROR(MID($Q2034,10,7)+0,""))</f>
        <v/>
      </c>
      <c r="O2034" s="25" t="str">
        <f>IF(IFERROR(MID($Q2034,19,7)+0,"")&lt;1130000,"",IFERROR(MID($Q2034,19,7)+0,""))</f>
        <v/>
      </c>
      <c r="P2034" s="25" t="str">
        <f>IF(M2034="","",IF(N2034="",M2034,M2034&amp;", "&amp;N2034))</f>
        <v/>
      </c>
      <c r="Q2034" s="25"/>
      <c r="R2034" s="25"/>
      <c r="S2034" s="35" t="s">
        <v>54</v>
      </c>
      <c r="T2034" s="25" t="s">
        <v>36</v>
      </c>
      <c r="U2034" s="185">
        <v>22607</v>
      </c>
      <c r="V2034" s="188">
        <v>22607</v>
      </c>
      <c r="W2034" s="189">
        <v>22607</v>
      </c>
      <c r="X2034" s="31">
        <v>24868</v>
      </c>
      <c r="Y2034" s="90">
        <f>IFERROR(ROUND(X2034/W2034-1,2),"")</f>
        <v>0.1</v>
      </c>
      <c r="Z2034" s="31">
        <f>IF(OR(S2034="VLD MLC components",S2034="VLD MLC pipes",S2034="VLD PEX components",S2034="VLD PEX pipes",S2034="VLD PHC components",S2034="VLD PHC pipes",S2034="Controls VLD"),"По запросу",X2034)</f>
        <v>24868</v>
      </c>
      <c r="AA2034" s="63">
        <f>ROUND(X2034/1.2,3)</f>
        <v>20723.332999999999</v>
      </c>
      <c r="AB2034" s="23">
        <v>18839.167000000001</v>
      </c>
      <c r="AC2034" s="190">
        <f>IFERROR(ROUND(AA2034/AB2034-1,2),"")</f>
        <v>0.1</v>
      </c>
      <c r="AD2034" s="25">
        <v>9.86</v>
      </c>
      <c r="AE2034" s="25">
        <v>6.8860000000000005E-2</v>
      </c>
      <c r="AF2034" s="25">
        <v>14</v>
      </c>
      <c r="AG2034" s="25">
        <v>17</v>
      </c>
      <c r="AH2034" s="25">
        <v>1</v>
      </c>
      <c r="AI2034" s="25">
        <v>2</v>
      </c>
      <c r="AJ2034" s="25" t="s">
        <v>20</v>
      </c>
      <c r="AK2034" s="22" t="s">
        <v>20</v>
      </c>
      <c r="AL2034" s="25" t="s">
        <v>20</v>
      </c>
      <c r="AM2034" s="25">
        <v>1</v>
      </c>
      <c r="AN2034" s="25">
        <v>700</v>
      </c>
      <c r="AO2034" s="25">
        <v>730</v>
      </c>
      <c r="AP2034" s="25">
        <v>110</v>
      </c>
      <c r="AQ2034" s="25">
        <v>9.86</v>
      </c>
      <c r="AR2034" s="25">
        <v>5.6210000000000003E-2</v>
      </c>
      <c r="AS2034" s="157">
        <v>0</v>
      </c>
      <c r="AT2034" s="93"/>
      <c r="AU2034" s="92" t="s">
        <v>2181</v>
      </c>
      <c r="AV2034" s="91" t="s">
        <v>152</v>
      </c>
      <c r="AW2034" s="92" t="s">
        <v>152</v>
      </c>
      <c r="AX2034" s="92" t="s">
        <v>152</v>
      </c>
      <c r="AY2034" s="91" t="s">
        <v>152</v>
      </c>
      <c r="AZ2034" s="92" t="s">
        <v>24</v>
      </c>
      <c r="BA2034" s="25" t="s">
        <v>3857</v>
      </c>
      <c r="BB2034" t="s">
        <v>25</v>
      </c>
      <c r="BC2034">
        <v>24868</v>
      </c>
      <c r="BD2034" t="str">
        <f>IF(Z2034=BC2034,"OK")</f>
        <v>OK</v>
      </c>
      <c r="BE2034">
        <v>9.86</v>
      </c>
      <c r="BF2034">
        <v>6.8860000000000005E-2</v>
      </c>
      <c r="BG2034">
        <v>770</v>
      </c>
      <c r="BH2034">
        <v>125</v>
      </c>
      <c r="BI2034">
        <v>775</v>
      </c>
      <c r="BJ2034">
        <v>10.162000000000001</v>
      </c>
      <c r="BK2034">
        <v>7.4593999999999994E-2</v>
      </c>
      <c r="BL2034" t="str">
        <f>IF(ABS(AN2034*AO2034*AP2034/1000000000/AR2034-1)&lt;0.1,"OK","NO")</f>
        <v>OK</v>
      </c>
      <c r="BN2034" s="183"/>
    </row>
    <row r="2035" spans="1:66" ht="25.5" x14ac:dyDescent="0.25">
      <c r="A2035" s="1"/>
      <c r="B2035" s="94">
        <v>2028</v>
      </c>
      <c r="C2035" s="43">
        <v>1136595</v>
      </c>
      <c r="D2035" s="37">
        <v>1093475</v>
      </c>
      <c r="E2035" s="36" t="s">
        <v>4174</v>
      </c>
      <c r="F2035" s="151" t="s">
        <v>652</v>
      </c>
      <c r="G2035" s="102" t="s">
        <v>2182</v>
      </c>
      <c r="H2035" s="46" t="str">
        <f>IFERROR(IFERROR(IF(SEARCH("Usystems",$E2035)&gt;0,"Usystems"),IF(SEARCH("RIIFO",$E2035)&gt;0,"RIIFO","Uponor")),"Uponor")</f>
        <v>Usystems</v>
      </c>
      <c r="I2035" s="25">
        <f>IFERROR(MID($D2035,1,7)+0,"")</f>
        <v>1093475</v>
      </c>
      <c r="J2035" s="25" t="str">
        <f>IFERROR(MID($D2035,10,7)+0,"")</f>
        <v/>
      </c>
      <c r="K2035" s="25" t="str">
        <f>IFERROR(MID($D2035,19,7)+0,"")</f>
        <v/>
      </c>
      <c r="L2035" s="25" t="str">
        <f>IFERROR(MID($D2035,28,7)+0,"")</f>
        <v/>
      </c>
      <c r="M2035" s="25" t="str">
        <f>IF(IFERROR(MID($Q2035,1,7)+0,"")&lt;1130000,IF(INDEX(C:C,MATCH(LEFT(Q2035,7)+0,I:I,0))&lt;1130000,"",INDEX(C:C,MATCH(LEFT(Q2035,7)+0,I:I,0))),IFERROR(MID($Q2035,1,7)+0,""))</f>
        <v/>
      </c>
      <c r="N2035" s="25" t="str">
        <f>IF(IFERROR(MID($Q2035,10,7)+0,"")&lt;1130000,"",IFERROR(MID($Q2035,10,7)+0,""))</f>
        <v/>
      </c>
      <c r="O2035" s="25" t="str">
        <f>IF(IFERROR(MID($Q2035,19,7)+0,"")&lt;1130000,"",IFERROR(MID($Q2035,19,7)+0,""))</f>
        <v/>
      </c>
      <c r="P2035" s="25" t="str">
        <f>IF(M2035="","",IF(N2035="",M2035,M2035&amp;", "&amp;N2035))</f>
        <v/>
      </c>
      <c r="Q2035" s="25"/>
      <c r="R2035" s="25"/>
      <c r="S2035" s="35" t="s">
        <v>54</v>
      </c>
      <c r="T2035" s="25" t="s">
        <v>36</v>
      </c>
      <c r="U2035" s="185">
        <v>25907</v>
      </c>
      <c r="V2035" s="188">
        <v>25907</v>
      </c>
      <c r="W2035" s="189">
        <v>25907</v>
      </c>
      <c r="X2035" s="31">
        <v>28498</v>
      </c>
      <c r="Y2035" s="90">
        <f>IFERROR(ROUND(X2035/W2035-1,2),"")</f>
        <v>0.1</v>
      </c>
      <c r="Z2035" s="31">
        <f>IF(OR(S2035="VLD MLC components",S2035="VLD MLC pipes",S2035="VLD PEX components",S2035="VLD PEX pipes",S2035="VLD PHC components",S2035="VLD PHC pipes",S2035="Controls VLD"),"По запросу",X2035)</f>
        <v>28498</v>
      </c>
      <c r="AA2035" s="63">
        <f>ROUND(X2035/1.2,3)</f>
        <v>23748.332999999999</v>
      </c>
      <c r="AB2035" s="23">
        <v>21589.167000000001</v>
      </c>
      <c r="AC2035" s="190">
        <f>IFERROR(ROUND(AA2035/AB2035-1,2),"")</f>
        <v>0.1</v>
      </c>
      <c r="AD2035" s="25">
        <v>11.41</v>
      </c>
      <c r="AE2035" s="25">
        <v>8.9124999999999996E-2</v>
      </c>
      <c r="AF2035" s="25">
        <v>41</v>
      </c>
      <c r="AG2035" s="25">
        <v>1</v>
      </c>
      <c r="AH2035" s="25">
        <v>12</v>
      </c>
      <c r="AI2035" s="25">
        <v>16</v>
      </c>
      <c r="AJ2035" s="25" t="s">
        <v>20</v>
      </c>
      <c r="AK2035" s="22" t="s">
        <v>20</v>
      </c>
      <c r="AL2035" s="25" t="s">
        <v>20</v>
      </c>
      <c r="AM2035" s="25">
        <v>1</v>
      </c>
      <c r="AN2035" s="25">
        <v>850</v>
      </c>
      <c r="AO2035" s="25">
        <v>730</v>
      </c>
      <c r="AP2035" s="25">
        <v>110</v>
      </c>
      <c r="AQ2035" s="25">
        <v>11.41</v>
      </c>
      <c r="AR2035" s="25">
        <v>6.8254999999999996E-2</v>
      </c>
      <c r="AS2035" s="157">
        <v>0</v>
      </c>
      <c r="AT2035" s="93"/>
      <c r="AU2035" s="92" t="s">
        <v>2181</v>
      </c>
      <c r="AV2035" s="91" t="s">
        <v>152</v>
      </c>
      <c r="AW2035" s="92" t="s">
        <v>152</v>
      </c>
      <c r="AX2035" s="92" t="s">
        <v>152</v>
      </c>
      <c r="AY2035" s="91" t="s">
        <v>152</v>
      </c>
      <c r="AZ2035" s="92" t="s">
        <v>24</v>
      </c>
      <c r="BA2035" s="25" t="s">
        <v>3855</v>
      </c>
      <c r="BB2035" t="s">
        <v>25</v>
      </c>
      <c r="BC2035">
        <v>28498</v>
      </c>
      <c r="BD2035" t="str">
        <f>IF(Z2035=BC2035,"OK")</f>
        <v>OK</v>
      </c>
      <c r="BE2035">
        <v>11.41</v>
      </c>
      <c r="BF2035">
        <v>8.9124999999999996E-2</v>
      </c>
      <c r="BG2035">
        <v>920</v>
      </c>
      <c r="BH2035">
        <v>125</v>
      </c>
      <c r="BI2035">
        <v>775</v>
      </c>
      <c r="BJ2035">
        <v>11.707000000000001</v>
      </c>
      <c r="BK2035">
        <v>8.9124999999999996E-2</v>
      </c>
      <c r="BL2035" t="str">
        <f>IF(ABS(AN2035*AO2035*AP2035/1000000000/AR2035-1)&lt;0.1,"OK","NO")</f>
        <v>OK</v>
      </c>
      <c r="BN2035" s="183"/>
    </row>
    <row r="2036" spans="1:66" ht="25.5" x14ac:dyDescent="0.25">
      <c r="A2036" s="1"/>
      <c r="B2036" s="94">
        <v>2029</v>
      </c>
      <c r="C2036" s="43">
        <v>1136596</v>
      </c>
      <c r="D2036" s="37">
        <v>1093476</v>
      </c>
      <c r="E2036" s="36" t="s">
        <v>4173</v>
      </c>
      <c r="F2036" s="151" t="s">
        <v>655</v>
      </c>
      <c r="G2036" s="102" t="s">
        <v>2182</v>
      </c>
      <c r="H2036" s="46" t="str">
        <f>IFERROR(IFERROR(IF(SEARCH("Usystems",$E2036)&gt;0,"Usystems"),IF(SEARCH("RIIFO",$E2036)&gt;0,"RIIFO","Uponor")),"Uponor")</f>
        <v>Usystems</v>
      </c>
      <c r="I2036" s="25">
        <f>IFERROR(MID($D2036,1,7)+0,"")</f>
        <v>1093476</v>
      </c>
      <c r="J2036" s="25" t="str">
        <f>IFERROR(MID($D2036,10,7)+0,"")</f>
        <v/>
      </c>
      <c r="K2036" s="25" t="str">
        <f>IFERROR(MID($D2036,19,7)+0,"")</f>
        <v/>
      </c>
      <c r="L2036" s="25" t="str">
        <f>IFERROR(MID($D2036,28,7)+0,"")</f>
        <v/>
      </c>
      <c r="M2036" s="25" t="str">
        <f>IF(IFERROR(MID($Q2036,1,7)+0,"")&lt;1130000,IF(INDEX(C:C,MATCH(LEFT(Q2036,7)+0,I:I,0))&lt;1130000,"",INDEX(C:C,MATCH(LEFT(Q2036,7)+0,I:I,0))),IFERROR(MID($Q2036,1,7)+0,""))</f>
        <v/>
      </c>
      <c r="N2036" s="25" t="str">
        <f>IF(IFERROR(MID($Q2036,10,7)+0,"")&lt;1130000,"",IFERROR(MID($Q2036,10,7)+0,""))</f>
        <v/>
      </c>
      <c r="O2036" s="25" t="str">
        <f>IF(IFERROR(MID($Q2036,19,7)+0,"")&lt;1130000,"",IFERROR(MID($Q2036,19,7)+0,""))</f>
        <v/>
      </c>
      <c r="P2036" s="25" t="str">
        <f>IF(M2036="","",IF(N2036="",M2036,M2036&amp;", "&amp;N2036))</f>
        <v/>
      </c>
      <c r="Q2036" s="25"/>
      <c r="R2036" s="25"/>
      <c r="S2036" s="35" t="s">
        <v>54</v>
      </c>
      <c r="T2036" s="25" t="s">
        <v>36</v>
      </c>
      <c r="U2036" s="185">
        <v>28878</v>
      </c>
      <c r="V2036" s="188">
        <v>28878</v>
      </c>
      <c r="W2036" s="189">
        <v>28878</v>
      </c>
      <c r="X2036" s="31">
        <v>31766</v>
      </c>
      <c r="Y2036" s="90">
        <f>IFERROR(ROUND(X2036/W2036-1,2),"")</f>
        <v>0.1</v>
      </c>
      <c r="Z2036" s="31">
        <f>IF(OR(S2036="VLD MLC components",S2036="VLD MLC pipes",S2036="VLD PEX components",S2036="VLD PEX pipes",S2036="VLD PHC components",S2036="VLD PHC pipes",S2036="Controls VLD"),"По запросу",X2036)</f>
        <v>31766</v>
      </c>
      <c r="AA2036" s="63">
        <f>ROUND(X2036/1.2,3)</f>
        <v>26471.667000000001</v>
      </c>
      <c r="AB2036" s="23">
        <v>24065</v>
      </c>
      <c r="AC2036" s="190">
        <f>IFERROR(ROUND(AA2036/AB2036-1,2),"")</f>
        <v>0.1</v>
      </c>
      <c r="AD2036" s="25">
        <v>12.95</v>
      </c>
      <c r="AE2036" s="25">
        <v>9.622E-2</v>
      </c>
      <c r="AF2036" s="25">
        <v>60</v>
      </c>
      <c r="AG2036" s="25">
        <v>0</v>
      </c>
      <c r="AH2036" s="25">
        <v>21</v>
      </c>
      <c r="AI2036" s="25">
        <v>0</v>
      </c>
      <c r="AJ2036" s="25" t="s">
        <v>20</v>
      </c>
      <c r="AK2036" s="22" t="s">
        <v>20</v>
      </c>
      <c r="AL2036" s="25" t="s">
        <v>20</v>
      </c>
      <c r="AM2036" s="25">
        <v>1</v>
      </c>
      <c r="AN2036" s="25">
        <v>1000</v>
      </c>
      <c r="AO2036" s="25">
        <v>730</v>
      </c>
      <c r="AP2036" s="25">
        <v>110</v>
      </c>
      <c r="AQ2036" s="25">
        <v>12.95</v>
      </c>
      <c r="AR2036" s="25">
        <v>8.0299999999999996E-2</v>
      </c>
      <c r="AS2036" s="157">
        <v>1</v>
      </c>
      <c r="AT2036" s="93"/>
      <c r="AU2036" s="92" t="s">
        <v>2181</v>
      </c>
      <c r="AV2036" s="91" t="s">
        <v>152</v>
      </c>
      <c r="AW2036" s="92" t="s">
        <v>152</v>
      </c>
      <c r="AX2036" s="92" t="s">
        <v>152</v>
      </c>
      <c r="AY2036" s="91" t="s">
        <v>152</v>
      </c>
      <c r="AZ2036" s="92" t="s">
        <v>24</v>
      </c>
      <c r="BA2036" s="25" t="s">
        <v>3853</v>
      </c>
      <c r="BB2036" t="s">
        <v>25</v>
      </c>
      <c r="BC2036">
        <v>31766</v>
      </c>
      <c r="BD2036" t="str">
        <f>IF(Z2036=BC2036,"OK")</f>
        <v>OK</v>
      </c>
      <c r="BE2036">
        <v>12.95</v>
      </c>
      <c r="BF2036">
        <v>9.622E-2</v>
      </c>
      <c r="BG2036">
        <v>1070</v>
      </c>
      <c r="BH2036">
        <v>125</v>
      </c>
      <c r="BI2036">
        <v>775</v>
      </c>
      <c r="BJ2036">
        <v>13.252000000000001</v>
      </c>
      <c r="BK2036">
        <v>0.103656</v>
      </c>
      <c r="BL2036" t="str">
        <f>IF(ABS(AN2036*AO2036*AP2036/1000000000/AR2036-1)&lt;0.1,"OK","NO")</f>
        <v>OK</v>
      </c>
      <c r="BN2036" s="183"/>
    </row>
    <row r="2037" spans="1:66" ht="25.5" x14ac:dyDescent="0.25">
      <c r="A2037" s="1"/>
      <c r="B2037" s="94">
        <v>2030</v>
      </c>
      <c r="C2037" s="43">
        <v>1136597</v>
      </c>
      <c r="D2037" s="37">
        <v>1093477</v>
      </c>
      <c r="E2037" s="36" t="s">
        <v>4172</v>
      </c>
      <c r="F2037" s="151" t="s">
        <v>21</v>
      </c>
      <c r="G2037" s="102" t="s">
        <v>2182</v>
      </c>
      <c r="H2037" s="46" t="str">
        <f>IFERROR(IFERROR(IF(SEARCH("Usystems",$E2037)&gt;0,"Usystems"),IF(SEARCH("RIIFO",$E2037)&gt;0,"RIIFO","Uponor")),"Uponor")</f>
        <v>Usystems</v>
      </c>
      <c r="I2037" s="25">
        <f>IFERROR(MID($D2037,1,7)+0,"")</f>
        <v>1093477</v>
      </c>
      <c r="J2037" s="25" t="str">
        <f>IFERROR(MID($D2037,10,7)+0,"")</f>
        <v/>
      </c>
      <c r="K2037" s="25" t="str">
        <f>IFERROR(MID($D2037,19,7)+0,"")</f>
        <v/>
      </c>
      <c r="L2037" s="25" t="str">
        <f>IFERROR(MID($D2037,28,7)+0,"")</f>
        <v/>
      </c>
      <c r="M2037" s="25" t="str">
        <f>IF(IFERROR(MID($Q2037,1,7)+0,"")&lt;1130000,IF(INDEX(C:C,MATCH(LEFT(Q2037,7)+0,I:I,0))&lt;1130000,"",INDEX(C:C,MATCH(LEFT(Q2037,7)+0,I:I,0))),IFERROR(MID($Q2037,1,7)+0,""))</f>
        <v/>
      </c>
      <c r="N2037" s="25" t="str">
        <f>IF(IFERROR(MID($Q2037,10,7)+0,"")&lt;1130000,"",IFERROR(MID($Q2037,10,7)+0,""))</f>
        <v/>
      </c>
      <c r="O2037" s="25" t="str">
        <f>IF(IFERROR(MID($Q2037,19,7)+0,"")&lt;1130000,"",IFERROR(MID($Q2037,19,7)+0,""))</f>
        <v/>
      </c>
      <c r="P2037" s="25" t="str">
        <f>IF(M2037="","",IF(N2037="",M2037,M2037&amp;", "&amp;N2037))</f>
        <v/>
      </c>
      <c r="Q2037" s="25"/>
      <c r="R2037" s="25"/>
      <c r="S2037" s="35" t="s">
        <v>54</v>
      </c>
      <c r="T2037" s="25" t="s">
        <v>36</v>
      </c>
      <c r="U2037" s="185">
        <v>31848</v>
      </c>
      <c r="V2037" s="188">
        <v>31848</v>
      </c>
      <c r="W2037" s="189">
        <v>31848</v>
      </c>
      <c r="X2037" s="31">
        <v>35033</v>
      </c>
      <c r="Y2037" s="90">
        <f>IFERROR(ROUND(X2037/W2037-1,2),"")</f>
        <v>0.1</v>
      </c>
      <c r="Z2037" s="31">
        <f>IF(OR(S2037="VLD MLC components",S2037="VLD MLC pipes",S2037="VLD PEX components",S2037="VLD PEX pipes",S2037="VLD PHC components",S2037="VLD PHC pipes",S2037="Controls VLD"),"По запросу",X2037)</f>
        <v>35033</v>
      </c>
      <c r="AA2037" s="63">
        <f>ROUND(X2037/1.2,3)</f>
        <v>29194.167000000001</v>
      </c>
      <c r="AB2037" s="23">
        <v>26540</v>
      </c>
      <c r="AC2037" s="190">
        <f>IFERROR(ROUND(AA2037/AB2037-1,2),"")</f>
        <v>0.1</v>
      </c>
      <c r="AD2037" s="25">
        <v>14.5</v>
      </c>
      <c r="AE2037" s="25">
        <v>0.118188</v>
      </c>
      <c r="AF2037" s="25">
        <v>6</v>
      </c>
      <c r="AG2037" s="25">
        <v>10</v>
      </c>
      <c r="AH2037" s="25">
        <v>12</v>
      </c>
      <c r="AI2037" s="25">
        <v>8</v>
      </c>
      <c r="AJ2037" s="25" t="s">
        <v>20</v>
      </c>
      <c r="AK2037" s="22" t="s">
        <v>20</v>
      </c>
      <c r="AL2037" s="25" t="s">
        <v>20</v>
      </c>
      <c r="AM2037" s="25">
        <v>1</v>
      </c>
      <c r="AN2037" s="25">
        <v>1150</v>
      </c>
      <c r="AO2037" s="25">
        <v>730</v>
      </c>
      <c r="AP2037" s="25">
        <v>110</v>
      </c>
      <c r="AQ2037" s="25">
        <v>14.5</v>
      </c>
      <c r="AR2037" s="25">
        <v>9.2344999999999997E-2</v>
      </c>
      <c r="AS2037" s="157">
        <v>0</v>
      </c>
      <c r="AT2037" s="93"/>
      <c r="AU2037" s="92" t="s">
        <v>2181</v>
      </c>
      <c r="AV2037" s="91" t="s">
        <v>152</v>
      </c>
      <c r="AW2037" s="92" t="s">
        <v>152</v>
      </c>
      <c r="AX2037" s="92" t="s">
        <v>152</v>
      </c>
      <c r="AY2037" s="91" t="s">
        <v>152</v>
      </c>
      <c r="AZ2037" s="92" t="s">
        <v>24</v>
      </c>
      <c r="BA2037" s="25" t="s">
        <v>4171</v>
      </c>
      <c r="BB2037" t="s">
        <v>25</v>
      </c>
      <c r="BC2037">
        <v>35033</v>
      </c>
      <c r="BD2037" t="str">
        <f>IF(Z2037=BC2037,"OK")</f>
        <v>OK</v>
      </c>
      <c r="BE2037">
        <v>14.5</v>
      </c>
      <c r="BF2037">
        <v>0.118188</v>
      </c>
      <c r="BG2037">
        <v>1220</v>
      </c>
      <c r="BH2037">
        <v>125</v>
      </c>
      <c r="BI2037">
        <v>775</v>
      </c>
      <c r="BJ2037">
        <v>14.797000000000001</v>
      </c>
      <c r="BK2037">
        <v>0.118188</v>
      </c>
      <c r="BL2037" t="str">
        <f>IF(ABS(AN2037*AO2037*AP2037/1000000000/AR2037-1)&lt;0.1,"OK","NO")</f>
        <v>OK</v>
      </c>
      <c r="BN2037" s="183"/>
    </row>
    <row r="2038" spans="1:66" ht="25.5" x14ac:dyDescent="0.25">
      <c r="A2038" s="1"/>
      <c r="B2038" s="94">
        <v>2031</v>
      </c>
      <c r="C2038" s="43">
        <v>1136598</v>
      </c>
      <c r="D2038" s="37">
        <v>1093478</v>
      </c>
      <c r="E2038" s="36" t="s">
        <v>4170</v>
      </c>
      <c r="F2038" s="151" t="s">
        <v>21</v>
      </c>
      <c r="G2038" s="102" t="s">
        <v>2182</v>
      </c>
      <c r="H2038" s="46" t="str">
        <f>IFERROR(IFERROR(IF(SEARCH("Usystems",$E2038)&gt;0,"Usystems"),IF(SEARCH("RIIFO",$E2038)&gt;0,"RIIFO","Uponor")),"Uponor")</f>
        <v>Usystems</v>
      </c>
      <c r="I2038" s="25">
        <f>IFERROR(MID($D2038,1,7)+0,"")</f>
        <v>1093478</v>
      </c>
      <c r="J2038" s="25" t="str">
        <f>IFERROR(MID($D2038,10,7)+0,"")</f>
        <v/>
      </c>
      <c r="K2038" s="25" t="str">
        <f>IFERROR(MID($D2038,19,7)+0,"")</f>
        <v/>
      </c>
      <c r="L2038" s="25" t="str">
        <f>IFERROR(MID($D2038,28,7)+0,"")</f>
        <v/>
      </c>
      <c r="M2038" s="25" t="str">
        <f>IF(IFERROR(MID($Q2038,1,7)+0,"")&lt;1130000,IF(INDEX(C:C,MATCH(LEFT(Q2038,7)+0,I:I,0))&lt;1130000,"",INDEX(C:C,MATCH(LEFT(Q2038,7)+0,I:I,0))),IFERROR(MID($Q2038,1,7)+0,""))</f>
        <v/>
      </c>
      <c r="N2038" s="25" t="str">
        <f>IF(IFERROR(MID($Q2038,10,7)+0,"")&lt;1130000,"",IFERROR(MID($Q2038,10,7)+0,""))</f>
        <v/>
      </c>
      <c r="O2038" s="25" t="str">
        <f>IF(IFERROR(MID($Q2038,19,7)+0,"")&lt;1130000,"",IFERROR(MID($Q2038,19,7)+0,""))</f>
        <v/>
      </c>
      <c r="P2038" s="25" t="str">
        <f>IF(M2038="","",IF(N2038="",M2038,M2038&amp;", "&amp;N2038))</f>
        <v/>
      </c>
      <c r="Q2038" s="25"/>
      <c r="R2038" s="25"/>
      <c r="S2038" s="35" t="s">
        <v>54</v>
      </c>
      <c r="T2038" s="25" t="s">
        <v>36</v>
      </c>
      <c r="U2038" s="185">
        <v>37789</v>
      </c>
      <c r="V2038" s="188">
        <v>37789</v>
      </c>
      <c r="W2038" s="189">
        <v>37789</v>
      </c>
      <c r="X2038" s="31">
        <v>41568</v>
      </c>
      <c r="Y2038" s="90">
        <f>IFERROR(ROUND(X2038/W2038-1,2),"")</f>
        <v>0.1</v>
      </c>
      <c r="Z2038" s="31">
        <f>IF(OR(S2038="VLD MLC components",S2038="VLD MLC pipes",S2038="VLD PEX components",S2038="VLD PEX pipes",S2038="VLD PHC components",S2038="VLD PHC pipes",S2038="Controls VLD"),"По запросу",X2038)</f>
        <v>41568</v>
      </c>
      <c r="AA2038" s="63">
        <f>ROUND(X2038/1.2,3)</f>
        <v>34640</v>
      </c>
      <c r="AB2038" s="23">
        <v>31490.832999999999</v>
      </c>
      <c r="AC2038" s="190">
        <f>IFERROR(ROUND(AA2038/AB2038-1,2),"")</f>
        <v>0.1</v>
      </c>
      <c r="AD2038" s="25">
        <v>16.04</v>
      </c>
      <c r="AE2038" s="25">
        <v>0.12358</v>
      </c>
      <c r="AF2038" s="25">
        <v>8</v>
      </c>
      <c r="AG2038" s="25">
        <v>1</v>
      </c>
      <c r="AH2038" s="25">
        <v>2</v>
      </c>
      <c r="AI2038" s="25">
        <v>3</v>
      </c>
      <c r="AJ2038" s="25" t="s">
        <v>20</v>
      </c>
      <c r="AK2038" s="22" t="s">
        <v>20</v>
      </c>
      <c r="AL2038" s="25" t="s">
        <v>20</v>
      </c>
      <c r="AM2038" s="25">
        <v>1</v>
      </c>
      <c r="AN2038" s="25">
        <v>1300</v>
      </c>
      <c r="AO2038" s="25">
        <v>730</v>
      </c>
      <c r="AP2038" s="25">
        <v>110</v>
      </c>
      <c r="AQ2038" s="25">
        <v>16.04</v>
      </c>
      <c r="AR2038" s="25">
        <v>0.10439</v>
      </c>
      <c r="AS2038" s="157">
        <v>0</v>
      </c>
      <c r="AT2038" s="93"/>
      <c r="AU2038" s="92" t="s">
        <v>2181</v>
      </c>
      <c r="AV2038" s="91" t="s">
        <v>152</v>
      </c>
      <c r="AW2038" s="92" t="s">
        <v>152</v>
      </c>
      <c r="AX2038" s="92" t="s">
        <v>152</v>
      </c>
      <c r="AY2038" s="91" t="s">
        <v>152</v>
      </c>
      <c r="AZ2038" s="92" t="s">
        <v>24</v>
      </c>
      <c r="BA2038" s="25" t="s">
        <v>4169</v>
      </c>
      <c r="BB2038" t="s">
        <v>25</v>
      </c>
      <c r="BC2038">
        <v>41568</v>
      </c>
      <c r="BD2038" t="str">
        <f>IF(Z2038=BC2038,"OK")</f>
        <v>OK</v>
      </c>
      <c r="BE2038">
        <v>16.04</v>
      </c>
      <c r="BF2038">
        <v>0.12358</v>
      </c>
      <c r="BG2038">
        <v>1370</v>
      </c>
      <c r="BH2038">
        <v>125</v>
      </c>
      <c r="BI2038">
        <v>775</v>
      </c>
      <c r="BJ2038">
        <v>16.343</v>
      </c>
      <c r="BK2038">
        <v>0.132719</v>
      </c>
      <c r="BL2038" t="str">
        <f>IF(ABS(AN2038*AO2038*AP2038/1000000000/AR2038-1)&lt;0.1,"OK","NO")</f>
        <v>OK</v>
      </c>
      <c r="BN2038" s="183"/>
    </row>
    <row r="2039" spans="1:66" ht="25.5" x14ac:dyDescent="0.25">
      <c r="A2039" s="1"/>
      <c r="B2039" s="94">
        <v>2032</v>
      </c>
      <c r="C2039" s="43">
        <v>1136599</v>
      </c>
      <c r="D2039" s="37">
        <v>1046996</v>
      </c>
      <c r="E2039" s="36" t="s">
        <v>4168</v>
      </c>
      <c r="F2039" s="151" t="s">
        <v>652</v>
      </c>
      <c r="G2039" s="102" t="s">
        <v>2182</v>
      </c>
      <c r="H2039" s="46" t="str">
        <f>IFERROR(IFERROR(IF(SEARCH("Usystems",$E2039)&gt;0,"Usystems"),IF(SEARCH("RIIFO",$E2039)&gt;0,"RIIFO","Uponor")),"Uponor")</f>
        <v>Usystems</v>
      </c>
      <c r="I2039" s="25">
        <f>IFERROR(MID($D2039,1,7)+0,"")</f>
        <v>1046996</v>
      </c>
      <c r="J2039" s="25" t="str">
        <f>IFERROR(MID($D2039,10,7)+0,"")</f>
        <v/>
      </c>
      <c r="K2039" s="25" t="str">
        <f>IFERROR(MID($D2039,19,7)+0,"")</f>
        <v/>
      </c>
      <c r="L2039" s="25" t="str">
        <f>IFERROR(MID($D2039,28,7)+0,"")</f>
        <v/>
      </c>
      <c r="M2039" s="25" t="str">
        <f>IF(IFERROR(MID($Q2039,1,7)+0,"")&lt;1130000,IF(INDEX(C:C,MATCH(LEFT(Q2039,7)+0,I:I,0))&lt;1130000,"",INDEX(C:C,MATCH(LEFT(Q2039,7)+0,I:I,0))),IFERROR(MID($Q2039,1,7)+0,""))</f>
        <v/>
      </c>
      <c r="N2039" s="25" t="str">
        <f>IF(IFERROR(MID($Q2039,10,7)+0,"")&lt;1130000,"",IFERROR(MID($Q2039,10,7)+0,""))</f>
        <v/>
      </c>
      <c r="O2039" s="25" t="str">
        <f>IF(IFERROR(MID($Q2039,19,7)+0,"")&lt;1130000,"",IFERROR(MID($Q2039,19,7)+0,""))</f>
        <v/>
      </c>
      <c r="P2039" s="25" t="str">
        <f>IF(M2039="","",IF(N2039="",M2039,M2039&amp;", "&amp;N2039))</f>
        <v/>
      </c>
      <c r="Q2039" s="25"/>
      <c r="R2039" s="25"/>
      <c r="S2039" s="35" t="s">
        <v>54</v>
      </c>
      <c r="T2039" s="25" t="s">
        <v>36</v>
      </c>
      <c r="U2039" s="185">
        <v>23689</v>
      </c>
      <c r="V2039" s="188">
        <v>23689</v>
      </c>
      <c r="W2039" s="189">
        <v>23689</v>
      </c>
      <c r="X2039" s="31">
        <v>26058</v>
      </c>
      <c r="Y2039" s="90">
        <f>IFERROR(ROUND(X2039/W2039-1,2),"")</f>
        <v>0.1</v>
      </c>
      <c r="Z2039" s="31">
        <f>IF(OR(S2039="VLD MLC components",S2039="VLD MLC pipes",S2039="VLD PEX components",S2039="VLD PEX pipes",S2039="VLD PHC components",S2039="VLD PHC pipes",S2039="Controls VLD"),"По запросу",X2039)</f>
        <v>26058</v>
      </c>
      <c r="AA2039" s="63">
        <f>ROUND(X2039/1.2,3)</f>
        <v>21715</v>
      </c>
      <c r="AB2039" s="23">
        <v>19740.832999999999</v>
      </c>
      <c r="AC2039" s="190">
        <f>IFERROR(ROUND(AA2039/AB2039-1,2),"")</f>
        <v>0.1</v>
      </c>
      <c r="AD2039" s="25">
        <v>9.33</v>
      </c>
      <c r="AE2039" s="25">
        <v>8.0426999999999998E-2</v>
      </c>
      <c r="AF2039" s="25">
        <v>56</v>
      </c>
      <c r="AG2039" s="25">
        <v>1</v>
      </c>
      <c r="AH2039" s="25">
        <v>30</v>
      </c>
      <c r="AI2039" s="25">
        <v>0</v>
      </c>
      <c r="AJ2039" s="25" t="s">
        <v>20</v>
      </c>
      <c r="AK2039" s="22" t="s">
        <v>20</v>
      </c>
      <c r="AL2039" s="25" t="s">
        <v>20</v>
      </c>
      <c r="AM2039" s="25">
        <v>1</v>
      </c>
      <c r="AN2039" s="25">
        <v>555</v>
      </c>
      <c r="AO2039" s="25">
        <v>810</v>
      </c>
      <c r="AP2039" s="25">
        <v>160</v>
      </c>
      <c r="AQ2039" s="25">
        <v>9.33</v>
      </c>
      <c r="AR2039" s="25">
        <v>7.1928000000000006E-2</v>
      </c>
      <c r="AS2039" s="157">
        <v>40</v>
      </c>
      <c r="AT2039" s="93"/>
      <c r="AU2039" s="92" t="s">
        <v>2181</v>
      </c>
      <c r="AV2039" s="91" t="s">
        <v>152</v>
      </c>
      <c r="AW2039" s="92" t="s">
        <v>152</v>
      </c>
      <c r="AX2039" s="92" t="s">
        <v>152</v>
      </c>
      <c r="AY2039" s="91" t="s">
        <v>152</v>
      </c>
      <c r="AZ2039" s="92" t="s">
        <v>24</v>
      </c>
      <c r="BA2039" s="25" t="s">
        <v>3839</v>
      </c>
      <c r="BB2039" t="s">
        <v>25</v>
      </c>
      <c r="BC2039">
        <v>26058</v>
      </c>
      <c r="BD2039" t="str">
        <f>IF(Z2039=BC2039,"OK")</f>
        <v>OK</v>
      </c>
      <c r="BE2039">
        <v>9.33</v>
      </c>
      <c r="BF2039">
        <v>8.0426999999999998E-2</v>
      </c>
      <c r="BG2039">
        <v>830</v>
      </c>
      <c r="BH2039">
        <v>570</v>
      </c>
      <c r="BI2039">
        <v>170</v>
      </c>
      <c r="BJ2039">
        <v>9.33</v>
      </c>
      <c r="BK2039">
        <v>8.0426999999999998E-2</v>
      </c>
      <c r="BL2039" t="str">
        <f>IF(ABS(AN2039*AO2039*AP2039/1000000000/AR2039-1)&lt;0.1,"OK","NO")</f>
        <v>OK</v>
      </c>
      <c r="BN2039" s="183"/>
    </row>
    <row r="2040" spans="1:66" ht="25.5" x14ac:dyDescent="0.25">
      <c r="A2040" s="1"/>
      <c r="B2040" s="94">
        <v>2033</v>
      </c>
      <c r="C2040" s="43">
        <v>1136600</v>
      </c>
      <c r="D2040" s="37">
        <v>1046997</v>
      </c>
      <c r="E2040" s="36" t="s">
        <v>4167</v>
      </c>
      <c r="F2040" s="151" t="s">
        <v>652</v>
      </c>
      <c r="G2040" s="102" t="s">
        <v>2182</v>
      </c>
      <c r="H2040" s="46" t="str">
        <f>IFERROR(IFERROR(IF(SEARCH("Usystems",$E2040)&gt;0,"Usystems"),IF(SEARCH("RIIFO",$E2040)&gt;0,"RIIFO","Uponor")),"Uponor")</f>
        <v>Usystems</v>
      </c>
      <c r="I2040" s="25">
        <f>IFERROR(MID($D2040,1,7)+0,"")</f>
        <v>1046997</v>
      </c>
      <c r="J2040" s="25" t="str">
        <f>IFERROR(MID($D2040,10,7)+0,"")</f>
        <v/>
      </c>
      <c r="K2040" s="25" t="str">
        <f>IFERROR(MID($D2040,19,7)+0,"")</f>
        <v/>
      </c>
      <c r="L2040" s="25" t="str">
        <f>IFERROR(MID($D2040,28,7)+0,"")</f>
        <v/>
      </c>
      <c r="M2040" s="25" t="str">
        <f>IF(IFERROR(MID($Q2040,1,7)+0,"")&lt;1130000,IF(INDEX(C:C,MATCH(LEFT(Q2040,7)+0,I:I,0))&lt;1130000,"",INDEX(C:C,MATCH(LEFT(Q2040,7)+0,I:I,0))),IFERROR(MID($Q2040,1,7)+0,""))</f>
        <v/>
      </c>
      <c r="N2040" s="25" t="str">
        <f>IF(IFERROR(MID($Q2040,10,7)+0,"")&lt;1130000,"",IFERROR(MID($Q2040,10,7)+0,""))</f>
        <v/>
      </c>
      <c r="O2040" s="25" t="str">
        <f>IF(IFERROR(MID($Q2040,19,7)+0,"")&lt;1130000,"",IFERROR(MID($Q2040,19,7)+0,""))</f>
        <v/>
      </c>
      <c r="P2040" s="25" t="str">
        <f>IF(M2040="","",IF(N2040="",M2040,M2040&amp;", "&amp;N2040))</f>
        <v/>
      </c>
      <c r="Q2040" s="25"/>
      <c r="R2040" s="25"/>
      <c r="S2040" s="35" t="s">
        <v>54</v>
      </c>
      <c r="T2040" s="25" t="s">
        <v>36</v>
      </c>
      <c r="U2040" s="185">
        <v>27740</v>
      </c>
      <c r="V2040" s="188">
        <v>27740</v>
      </c>
      <c r="W2040" s="189">
        <v>27740</v>
      </c>
      <c r="X2040" s="31">
        <v>30514</v>
      </c>
      <c r="Y2040" s="90">
        <f>IFERROR(ROUND(X2040/W2040-1,2),"")</f>
        <v>0.1</v>
      </c>
      <c r="Z2040" s="31">
        <f>IF(OR(S2040="VLD MLC components",S2040="VLD MLC pipes",S2040="VLD PEX components",S2040="VLD PEX pipes",S2040="VLD PHC components",S2040="VLD PHC pipes",S2040="Controls VLD"),"По запросу",X2040)</f>
        <v>30514</v>
      </c>
      <c r="AA2040" s="63">
        <f>ROUND(X2040/1.2,3)</f>
        <v>25428.332999999999</v>
      </c>
      <c r="AB2040" s="23">
        <v>23116.667000000001</v>
      </c>
      <c r="AC2040" s="190">
        <f>IFERROR(ROUND(AA2040/AB2040-1,2),"")</f>
        <v>0.1</v>
      </c>
      <c r="AD2040" s="25">
        <v>11.22</v>
      </c>
      <c r="AE2040" s="25">
        <v>9.1370000000000007E-2</v>
      </c>
      <c r="AF2040" s="25">
        <v>19</v>
      </c>
      <c r="AG2040" s="25">
        <v>1</v>
      </c>
      <c r="AH2040" s="25">
        <v>8</v>
      </c>
      <c r="AI2040" s="25">
        <v>0</v>
      </c>
      <c r="AJ2040" s="25" t="s">
        <v>20</v>
      </c>
      <c r="AK2040" s="22" t="s">
        <v>20</v>
      </c>
      <c r="AL2040" s="25" t="s">
        <v>20</v>
      </c>
      <c r="AM2040" s="25">
        <v>1</v>
      </c>
      <c r="AN2040" s="25">
        <v>705</v>
      </c>
      <c r="AO2040" s="25">
        <v>810</v>
      </c>
      <c r="AP2040" s="25">
        <v>160</v>
      </c>
      <c r="AQ2040" s="25">
        <v>11.22</v>
      </c>
      <c r="AR2040" s="25">
        <v>9.1368000000000005E-2</v>
      </c>
      <c r="AS2040" s="157">
        <v>17</v>
      </c>
      <c r="AT2040" s="93"/>
      <c r="AU2040" s="92" t="s">
        <v>2181</v>
      </c>
      <c r="AV2040" s="91" t="s">
        <v>152</v>
      </c>
      <c r="AW2040" s="92" t="s">
        <v>152</v>
      </c>
      <c r="AX2040" s="92" t="s">
        <v>152</v>
      </c>
      <c r="AY2040" s="91" t="s">
        <v>152</v>
      </c>
      <c r="AZ2040" s="92" t="s">
        <v>24</v>
      </c>
      <c r="BA2040" s="25" t="s">
        <v>3837</v>
      </c>
      <c r="BB2040" t="s">
        <v>25</v>
      </c>
      <c r="BC2040">
        <v>30514</v>
      </c>
      <c r="BD2040" t="str">
        <f>IF(Z2040=BC2040,"OK")</f>
        <v>OK</v>
      </c>
      <c r="BE2040">
        <v>11.22</v>
      </c>
      <c r="BF2040">
        <v>9.1370000000000007E-2</v>
      </c>
      <c r="BG2040">
        <v>835</v>
      </c>
      <c r="BH2040">
        <v>715</v>
      </c>
      <c r="BI2040">
        <v>170</v>
      </c>
      <c r="BJ2040">
        <v>11.22</v>
      </c>
      <c r="BK2040">
        <v>0.101494</v>
      </c>
      <c r="BL2040" t="str">
        <f>IF(ABS(AN2040*AO2040*AP2040/1000000000/AR2040-1)&lt;0.1,"OK","NO")</f>
        <v>OK</v>
      </c>
      <c r="BN2040" s="183"/>
    </row>
    <row r="2041" spans="1:66" ht="25.5" x14ac:dyDescent="0.25">
      <c r="A2041" s="1"/>
      <c r="B2041" s="94">
        <v>2034</v>
      </c>
      <c r="C2041" s="43">
        <v>1136601</v>
      </c>
      <c r="D2041" s="37">
        <v>1046998</v>
      </c>
      <c r="E2041" s="36" t="s">
        <v>4166</v>
      </c>
      <c r="F2041" s="151" t="s">
        <v>652</v>
      </c>
      <c r="G2041" s="102" t="s">
        <v>2182</v>
      </c>
      <c r="H2041" s="46" t="str">
        <f>IFERROR(IFERROR(IF(SEARCH("Usystems",$E2041)&gt;0,"Usystems"),IF(SEARCH("RIIFO",$E2041)&gt;0,"RIIFO","Uponor")),"Uponor")</f>
        <v>Usystems</v>
      </c>
      <c r="I2041" s="25">
        <f>IFERROR(MID($D2041,1,7)+0,"")</f>
        <v>1046998</v>
      </c>
      <c r="J2041" s="25" t="str">
        <f>IFERROR(MID($D2041,10,7)+0,"")</f>
        <v/>
      </c>
      <c r="K2041" s="25" t="str">
        <f>IFERROR(MID($D2041,19,7)+0,"")</f>
        <v/>
      </c>
      <c r="L2041" s="25" t="str">
        <f>IFERROR(MID($D2041,28,7)+0,"")</f>
        <v/>
      </c>
      <c r="M2041" s="25" t="str">
        <f>IF(IFERROR(MID($Q2041,1,7)+0,"")&lt;1130000,IF(INDEX(C:C,MATCH(LEFT(Q2041,7)+0,I:I,0))&lt;1130000,"",INDEX(C:C,MATCH(LEFT(Q2041,7)+0,I:I,0))),IFERROR(MID($Q2041,1,7)+0,""))</f>
        <v/>
      </c>
      <c r="N2041" s="25" t="str">
        <f>IF(IFERROR(MID($Q2041,10,7)+0,"")&lt;1130000,"",IFERROR(MID($Q2041,10,7)+0,""))</f>
        <v/>
      </c>
      <c r="O2041" s="25" t="str">
        <f>IF(IFERROR(MID($Q2041,19,7)+0,"")&lt;1130000,"",IFERROR(MID($Q2041,19,7)+0,""))</f>
        <v/>
      </c>
      <c r="P2041" s="25" t="str">
        <f>IF(M2041="","",IF(N2041="",M2041,M2041&amp;", "&amp;N2041))</f>
        <v/>
      </c>
      <c r="Q2041" s="25"/>
      <c r="R2041" s="25"/>
      <c r="S2041" s="35" t="s">
        <v>54</v>
      </c>
      <c r="T2041" s="25" t="s">
        <v>36</v>
      </c>
      <c r="U2041" s="185">
        <v>28052</v>
      </c>
      <c r="V2041" s="188">
        <v>28052</v>
      </c>
      <c r="W2041" s="189">
        <v>28052</v>
      </c>
      <c r="X2041" s="31">
        <v>30857</v>
      </c>
      <c r="Y2041" s="90">
        <f>IFERROR(ROUND(X2041/W2041-1,2),"")</f>
        <v>0.1</v>
      </c>
      <c r="Z2041" s="31">
        <f>IF(OR(S2041="VLD MLC components",S2041="VLD MLC pipes",S2041="VLD PEX components",S2041="VLD PEX pipes",S2041="VLD PHC components",S2041="VLD PHC pipes",S2041="Controls VLD"),"По запросу",X2041)</f>
        <v>30857</v>
      </c>
      <c r="AA2041" s="63">
        <f>ROUND(X2041/1.2,3)</f>
        <v>25714.167000000001</v>
      </c>
      <c r="AB2041" s="23">
        <v>23376.667000000001</v>
      </c>
      <c r="AC2041" s="190">
        <f>IFERROR(ROUND(AA2041/AB2041-1,2),"")</f>
        <v>0.1</v>
      </c>
      <c r="AD2041" s="25">
        <v>12.19</v>
      </c>
      <c r="AE2041" s="25">
        <v>0.110058</v>
      </c>
      <c r="AF2041" s="25">
        <v>94</v>
      </c>
      <c r="AG2041" s="25">
        <v>10</v>
      </c>
      <c r="AH2041" s="25">
        <v>9</v>
      </c>
      <c r="AI2041" s="25">
        <v>19</v>
      </c>
      <c r="AJ2041" s="25" t="s">
        <v>20</v>
      </c>
      <c r="AK2041" s="22" t="s">
        <v>20</v>
      </c>
      <c r="AL2041" s="25" t="s">
        <v>20</v>
      </c>
      <c r="AM2041" s="25">
        <v>1</v>
      </c>
      <c r="AN2041" s="25">
        <v>785</v>
      </c>
      <c r="AO2041" s="25">
        <v>810</v>
      </c>
      <c r="AP2041" s="25">
        <v>160</v>
      </c>
      <c r="AQ2041" s="25">
        <v>12.19</v>
      </c>
      <c r="AR2041" s="25">
        <v>0.10173599999999999</v>
      </c>
      <c r="AS2041" s="157">
        <v>42</v>
      </c>
      <c r="AT2041" s="93"/>
      <c r="AU2041" s="92" t="s">
        <v>2181</v>
      </c>
      <c r="AV2041" s="91" t="s">
        <v>152</v>
      </c>
      <c r="AW2041" s="92" t="s">
        <v>152</v>
      </c>
      <c r="AX2041" s="92" t="s">
        <v>152</v>
      </c>
      <c r="AY2041" s="91" t="s">
        <v>152</v>
      </c>
      <c r="AZ2041" s="92" t="s">
        <v>24</v>
      </c>
      <c r="BA2041" s="25" t="s">
        <v>3835</v>
      </c>
      <c r="BB2041" t="s">
        <v>25</v>
      </c>
      <c r="BC2041">
        <v>30857</v>
      </c>
      <c r="BD2041" t="str">
        <f>IF(Z2041=BC2041,"OK")</f>
        <v>OK</v>
      </c>
      <c r="BE2041">
        <v>12.19</v>
      </c>
      <c r="BF2041">
        <v>0.110058</v>
      </c>
      <c r="BG2041">
        <v>830</v>
      </c>
      <c r="BH2041">
        <v>780</v>
      </c>
      <c r="BI2041">
        <v>170</v>
      </c>
      <c r="BJ2041">
        <v>12.19</v>
      </c>
      <c r="BK2041">
        <v>0.110058</v>
      </c>
      <c r="BL2041" t="str">
        <f>IF(ABS(AN2041*AO2041*AP2041/1000000000/AR2041-1)&lt;0.1,"OK","NO")</f>
        <v>OK</v>
      </c>
      <c r="BN2041" s="183"/>
    </row>
    <row r="2042" spans="1:66" ht="25.5" x14ac:dyDescent="0.25">
      <c r="A2042" s="1"/>
      <c r="B2042" s="94">
        <v>2035</v>
      </c>
      <c r="C2042" s="43">
        <v>1136602</v>
      </c>
      <c r="D2042" s="37">
        <v>1046999</v>
      </c>
      <c r="E2042" s="36" t="s">
        <v>4165</v>
      </c>
      <c r="F2042" s="151" t="s">
        <v>652</v>
      </c>
      <c r="G2042" s="102" t="s">
        <v>2182</v>
      </c>
      <c r="H2042" s="46" t="str">
        <f>IFERROR(IFERROR(IF(SEARCH("Usystems",$E2042)&gt;0,"Usystems"),IF(SEARCH("RIIFO",$E2042)&gt;0,"RIIFO","Uponor")),"Uponor")</f>
        <v>Usystems</v>
      </c>
      <c r="I2042" s="25">
        <f>IFERROR(MID($D2042,1,7)+0,"")</f>
        <v>1046999</v>
      </c>
      <c r="J2042" s="25" t="str">
        <f>IFERROR(MID($D2042,10,7)+0,"")</f>
        <v/>
      </c>
      <c r="K2042" s="25" t="str">
        <f>IFERROR(MID($D2042,19,7)+0,"")</f>
        <v/>
      </c>
      <c r="L2042" s="25" t="str">
        <f>IFERROR(MID($D2042,28,7)+0,"")</f>
        <v/>
      </c>
      <c r="M2042" s="25" t="str">
        <f>IF(IFERROR(MID($Q2042,1,7)+0,"")&lt;1130000,IF(INDEX(C:C,MATCH(LEFT(Q2042,7)+0,I:I,0))&lt;1130000,"",INDEX(C:C,MATCH(LEFT(Q2042,7)+0,I:I,0))),IFERROR(MID($Q2042,1,7)+0,""))</f>
        <v/>
      </c>
      <c r="N2042" s="25" t="str">
        <f>IF(IFERROR(MID($Q2042,10,7)+0,"")&lt;1130000,"",IFERROR(MID($Q2042,10,7)+0,""))</f>
        <v/>
      </c>
      <c r="O2042" s="25" t="str">
        <f>IF(IFERROR(MID($Q2042,19,7)+0,"")&lt;1130000,"",IFERROR(MID($Q2042,19,7)+0,""))</f>
        <v/>
      </c>
      <c r="P2042" s="25" t="str">
        <f>IF(M2042="","",IF(N2042="",M2042,M2042&amp;", "&amp;N2042))</f>
        <v/>
      </c>
      <c r="Q2042" s="25"/>
      <c r="R2042" s="25"/>
      <c r="S2042" s="35" t="s">
        <v>54</v>
      </c>
      <c r="T2042" s="25" t="s">
        <v>36</v>
      </c>
      <c r="U2042" s="185">
        <v>34435</v>
      </c>
      <c r="V2042" s="188">
        <v>34435</v>
      </c>
      <c r="W2042" s="189">
        <v>34435</v>
      </c>
      <c r="X2042" s="31">
        <v>37879</v>
      </c>
      <c r="Y2042" s="90">
        <f>IFERROR(ROUND(X2042/W2042-1,2),"")</f>
        <v>0.1</v>
      </c>
      <c r="Z2042" s="31">
        <f>IF(OR(S2042="VLD MLC components",S2042="VLD MLC pipes",S2042="VLD PEX components",S2042="VLD PEX pipes",S2042="VLD PHC components",S2042="VLD PHC pipes",S2042="Controls VLD"),"По запросу",X2042)</f>
        <v>37879</v>
      </c>
      <c r="AA2042" s="63">
        <f>ROUND(X2042/1.2,3)</f>
        <v>31565.832999999999</v>
      </c>
      <c r="AB2042" s="23">
        <v>28695.832999999999</v>
      </c>
      <c r="AC2042" s="190">
        <f>IFERROR(ROUND(AA2042/AB2042-1,2),"")</f>
        <v>0.1</v>
      </c>
      <c r="AD2042" s="25">
        <v>14</v>
      </c>
      <c r="AE2042" s="25">
        <v>0.13727500000000001</v>
      </c>
      <c r="AF2042" s="25">
        <v>46</v>
      </c>
      <c r="AG2042" s="25">
        <v>3</v>
      </c>
      <c r="AH2042" s="25">
        <v>8</v>
      </c>
      <c r="AI2042" s="25">
        <v>17</v>
      </c>
      <c r="AJ2042" s="25" t="s">
        <v>20</v>
      </c>
      <c r="AK2042" s="22" t="s">
        <v>20</v>
      </c>
      <c r="AL2042" s="25" t="s">
        <v>20</v>
      </c>
      <c r="AM2042" s="25">
        <v>1</v>
      </c>
      <c r="AN2042" s="25">
        <v>950</v>
      </c>
      <c r="AO2042" s="25">
        <v>810</v>
      </c>
      <c r="AP2042" s="25">
        <v>160</v>
      </c>
      <c r="AQ2042" s="25">
        <v>14</v>
      </c>
      <c r="AR2042" s="25">
        <v>0.12311999999999999</v>
      </c>
      <c r="AS2042" s="157">
        <v>15</v>
      </c>
      <c r="AT2042" s="93"/>
      <c r="AU2042" s="92" t="s">
        <v>2181</v>
      </c>
      <c r="AV2042" s="91" t="s">
        <v>152</v>
      </c>
      <c r="AW2042" s="92" t="s">
        <v>152</v>
      </c>
      <c r="AX2042" s="92" t="s">
        <v>152</v>
      </c>
      <c r="AY2042" s="91" t="s">
        <v>152</v>
      </c>
      <c r="AZ2042" s="92" t="s">
        <v>24</v>
      </c>
      <c r="BA2042" s="25" t="s">
        <v>3833</v>
      </c>
      <c r="BB2042" t="s">
        <v>25</v>
      </c>
      <c r="BC2042">
        <v>37879</v>
      </c>
      <c r="BD2042" t="str">
        <f>IF(Z2042=BC2042,"OK")</f>
        <v>OK</v>
      </c>
      <c r="BE2042">
        <v>14</v>
      </c>
      <c r="BF2042">
        <v>0.13727500000000001</v>
      </c>
      <c r="BG2042">
        <v>950</v>
      </c>
      <c r="BH2042">
        <v>850</v>
      </c>
      <c r="BI2042">
        <v>170</v>
      </c>
      <c r="BJ2042">
        <v>14</v>
      </c>
      <c r="BK2042">
        <v>0.13727500000000001</v>
      </c>
      <c r="BL2042" t="str">
        <f>IF(ABS(AN2042*AO2042*AP2042/1000000000/AR2042-1)&lt;0.1,"OK","NO")</f>
        <v>OK</v>
      </c>
      <c r="BN2042" s="183"/>
    </row>
    <row r="2043" spans="1:66" ht="25.5" x14ac:dyDescent="0.25">
      <c r="A2043" s="1"/>
      <c r="B2043" s="94">
        <v>2036</v>
      </c>
      <c r="C2043" s="43">
        <v>1136063</v>
      </c>
      <c r="D2043" s="25">
        <v>1045481</v>
      </c>
      <c r="E2043" s="27" t="s">
        <v>4164</v>
      </c>
      <c r="F2043" s="151" t="s">
        <v>21</v>
      </c>
      <c r="G2043" s="102" t="s">
        <v>2182</v>
      </c>
      <c r="H2043" s="46" t="str">
        <f>IFERROR(IFERROR(IF(SEARCH("Usystems",$E2043)&gt;0,"Usystems"),IF(SEARCH("RIIFO",$E2043)&gt;0,"RIIFO","Uponor")),"Uponor")</f>
        <v>Usystems</v>
      </c>
      <c r="I2043" s="25">
        <f>IFERROR(MID($D2043,1,7)+0,"")</f>
        <v>1045481</v>
      </c>
      <c r="J2043" s="25" t="str">
        <f>IFERROR(MID($D2043,10,7)+0,"")</f>
        <v/>
      </c>
      <c r="K2043" s="25" t="str">
        <f>IFERROR(MID($D2043,19,7)+0,"")</f>
        <v/>
      </c>
      <c r="L2043" s="25" t="str">
        <f>IFERROR(MID($D2043,28,7)+0,"")</f>
        <v/>
      </c>
      <c r="M2043" s="25" t="str">
        <f>IF(IFERROR(MID($Q2043,1,7)+0,"")&lt;1130000,IF(INDEX(C:C,MATCH(LEFT(Q2043,7)+0,I:I,0))&lt;1130000,"",INDEX(C:C,MATCH(LEFT(Q2043,7)+0,I:I,0))),IFERROR(MID($Q2043,1,7)+0,""))</f>
        <v/>
      </c>
      <c r="N2043" s="25" t="str">
        <f>IF(IFERROR(MID($Q2043,10,7)+0,"")&lt;1130000,"",IFERROR(MID($Q2043,10,7)+0,""))</f>
        <v/>
      </c>
      <c r="O2043" s="25" t="str">
        <f>IF(IFERROR(MID($Q2043,19,7)+0,"")&lt;1130000,"",IFERROR(MID($Q2043,19,7)+0,""))</f>
        <v/>
      </c>
      <c r="P2043" s="25" t="str">
        <f>IF(M2043="","",IF(N2043="",M2043,M2043&amp;", "&amp;N2043))</f>
        <v/>
      </c>
      <c r="Q2043" s="25"/>
      <c r="R2043" s="25"/>
      <c r="S2043" s="35" t="s">
        <v>54</v>
      </c>
      <c r="T2043" s="25" t="s">
        <v>36</v>
      </c>
      <c r="U2043" s="185" t="s">
        <v>22</v>
      </c>
      <c r="V2043" s="188" t="s">
        <v>22</v>
      </c>
      <c r="W2043" s="189">
        <v>39700</v>
      </c>
      <c r="X2043" s="31">
        <v>43670</v>
      </c>
      <c r="Y2043" s="90">
        <f>IFERROR(ROUND(X2043/W2043-1,2),"")</f>
        <v>0.1</v>
      </c>
      <c r="Z2043" s="31">
        <f>IF(OR(S2043="VLD MLC components",S2043="VLD MLC pipes",S2043="VLD PEX components",S2043="VLD PEX pipes",S2043="VLD PHC components",S2043="VLD PHC pipes",S2043="Controls VLD"),"По запросу",X2043)</f>
        <v>43670</v>
      </c>
      <c r="AA2043" s="63">
        <f>ROUND(X2043/1.2,3)</f>
        <v>36391.667000000001</v>
      </c>
      <c r="AB2043" s="23">
        <v>33083.332999999999</v>
      </c>
      <c r="AC2043" s="190">
        <f>IFERROR(ROUND(AA2043/AB2043-1,2),"")</f>
        <v>0.1</v>
      </c>
      <c r="AD2043" s="25"/>
      <c r="AE2043" s="25">
        <v>0.16847999999999999</v>
      </c>
      <c r="AF2043" s="25">
        <v>11</v>
      </c>
      <c r="AG2043" s="25">
        <v>9</v>
      </c>
      <c r="AH2043" s="25">
        <v>4</v>
      </c>
      <c r="AI2043" s="25">
        <v>5</v>
      </c>
      <c r="AJ2043" s="25" t="s">
        <v>20</v>
      </c>
      <c r="AK2043" s="22" t="s">
        <v>20</v>
      </c>
      <c r="AL2043" s="25" t="s">
        <v>20</v>
      </c>
      <c r="AM2043" s="25">
        <v>1</v>
      </c>
      <c r="AN2043" s="25">
        <v>1300</v>
      </c>
      <c r="AO2043" s="25">
        <v>810</v>
      </c>
      <c r="AP2043" s="25">
        <v>160</v>
      </c>
      <c r="AQ2043" s="25"/>
      <c r="AR2043" s="25">
        <v>0.16847999999999999</v>
      </c>
      <c r="AS2043" s="157">
        <v>0</v>
      </c>
      <c r="AT2043" s="93"/>
      <c r="AU2043" s="92"/>
      <c r="AV2043" s="91"/>
      <c r="AW2043" s="92"/>
      <c r="AX2043" s="92"/>
      <c r="AY2043" s="91"/>
      <c r="AZ2043" s="23"/>
      <c r="BA2043" s="25" t="s">
        <v>4163</v>
      </c>
      <c r="BB2043" t="s">
        <v>25</v>
      </c>
      <c r="BC2043">
        <v>43670</v>
      </c>
      <c r="BD2043" t="str">
        <f>IF(Z2043=BC2043,"OK")</f>
        <v>OK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 t="str">
        <f>IF(ABS(AN2043*AO2043*AP2043/1000000000/AR2043-1)&lt;0.1,"OK","NO")</f>
        <v>OK</v>
      </c>
      <c r="BN2043" s="183"/>
    </row>
    <row r="2044" spans="1:66" ht="51" x14ac:dyDescent="0.25">
      <c r="A2044" s="1"/>
      <c r="B2044" s="94">
        <v>2037</v>
      </c>
      <c r="C2044" s="43">
        <v>1136100</v>
      </c>
      <c r="D2044" s="34" t="s">
        <v>4162</v>
      </c>
      <c r="E2044" s="27" t="s">
        <v>4161</v>
      </c>
      <c r="F2044" s="151" t="s">
        <v>655</v>
      </c>
      <c r="G2044" s="102" t="s">
        <v>2182</v>
      </c>
      <c r="H2044" s="46" t="str">
        <f>IFERROR(IFERROR(IF(SEARCH("Usystems",$E2044)&gt;0,"Usystems"),IF(SEARCH("RIIFO",$E2044)&gt;0,"RIIFO","Uponor")),"Uponor")</f>
        <v>Usystems</v>
      </c>
      <c r="I2044" s="25">
        <f>IFERROR(MID($D2044,1,7)+0,"")</f>
        <v>1136099</v>
      </c>
      <c r="J2044" s="25">
        <f>IFERROR(MID($D2044,10,7)+0,"")</f>
        <v>1119443</v>
      </c>
      <c r="K2044" s="25">
        <f>IFERROR(MID($D2044,19,7)+0,"")</f>
        <v>1136095</v>
      </c>
      <c r="L2044" s="25">
        <f>IFERROR(MID($D2044,28,7)+0,"")</f>
        <v>1136094</v>
      </c>
      <c r="M2044" s="25" t="str">
        <f>IF(IFERROR(MID($Q2044,1,7)+0,"")&lt;1130000,IF(INDEX(C:C,MATCH(LEFT(Q2044,7)+0,I:I,0))&lt;1130000,"",INDEX(C:C,MATCH(LEFT(Q2044,7)+0,I:I,0))),IFERROR(MID($Q2044,1,7)+0,""))</f>
        <v/>
      </c>
      <c r="N2044" s="25" t="str">
        <f>IF(IFERROR(MID($Q2044,10,7)+0,"")&lt;1130000,"",IFERROR(MID($Q2044,10,7)+0,""))</f>
        <v/>
      </c>
      <c r="O2044" s="25" t="str">
        <f>IF(IFERROR(MID($Q2044,19,7)+0,"")&lt;1130000,"",IFERROR(MID($Q2044,19,7)+0,""))</f>
        <v/>
      </c>
      <c r="P2044" s="25" t="str">
        <f>IF(M2044="","",IF(N2044="",M2044,M2044&amp;", "&amp;N2044))</f>
        <v/>
      </c>
      <c r="Q2044" s="25"/>
      <c r="R2044" s="25"/>
      <c r="S2044" s="35" t="s">
        <v>54</v>
      </c>
      <c r="T2044" s="25" t="s">
        <v>36</v>
      </c>
      <c r="U2044" s="185">
        <v>45600</v>
      </c>
      <c r="V2044" s="188">
        <v>68400</v>
      </c>
      <c r="W2044" s="189">
        <v>68400</v>
      </c>
      <c r="X2044" s="31">
        <v>75240</v>
      </c>
      <c r="Y2044" s="90">
        <f>IFERROR(ROUND(X2044/W2044-1,2),"")</f>
        <v>0.1</v>
      </c>
      <c r="Z2044" s="31">
        <f>IF(OR(S2044="VLD MLC components",S2044="VLD MLC pipes",S2044="VLD PEX components",S2044="VLD PEX pipes",S2044="VLD PHC components",S2044="VLD PHC pipes",S2044="Controls VLD"),"По запросу",X2044)</f>
        <v>75240</v>
      </c>
      <c r="AA2044" s="63">
        <f>ROUND(X2044/1.2,3)</f>
        <v>62700</v>
      </c>
      <c r="AB2044" s="23">
        <v>57000</v>
      </c>
      <c r="AC2044" s="190">
        <f>IFERROR(ROUND(AA2044/AB2044-1,2),"")</f>
        <v>0.1</v>
      </c>
      <c r="AD2044" s="25">
        <v>5.5</v>
      </c>
      <c r="AE2044" s="25">
        <v>1.0492E-2</v>
      </c>
      <c r="AF2044" s="25">
        <v>32</v>
      </c>
      <c r="AG2044" s="25">
        <v>71</v>
      </c>
      <c r="AH2044" s="25">
        <v>9</v>
      </c>
      <c r="AI2044" s="25">
        <v>6</v>
      </c>
      <c r="AJ2044" s="25" t="s">
        <v>20</v>
      </c>
      <c r="AK2044" s="22" t="s">
        <v>20</v>
      </c>
      <c r="AL2044" s="25" t="s">
        <v>20</v>
      </c>
      <c r="AM2044" s="25">
        <v>1</v>
      </c>
      <c r="AN2044" s="25">
        <v>160</v>
      </c>
      <c r="AO2044" s="25">
        <v>215</v>
      </c>
      <c r="AP2044" s="25">
        <v>305</v>
      </c>
      <c r="AQ2044" s="25">
        <v>5.5</v>
      </c>
      <c r="AR2044" s="25">
        <v>1.0492E-2</v>
      </c>
      <c r="AS2044" s="157">
        <v>8</v>
      </c>
      <c r="AT2044" s="93"/>
      <c r="AU2044" s="92" t="s">
        <v>2675</v>
      </c>
      <c r="AV2044" s="91" t="s">
        <v>152</v>
      </c>
      <c r="AW2044" s="92" t="s">
        <v>152</v>
      </c>
      <c r="AX2044" s="92" t="s">
        <v>152</v>
      </c>
      <c r="AY2044" s="91" t="s">
        <v>152</v>
      </c>
      <c r="AZ2044" s="23"/>
      <c r="BA2044" s="25" t="s">
        <v>4160</v>
      </c>
      <c r="BB2044" t="s">
        <v>25</v>
      </c>
      <c r="BC2044">
        <v>75240</v>
      </c>
      <c r="BD2044" t="str">
        <f>IF(Z2044=BC2044,"OK")</f>
        <v>OK</v>
      </c>
      <c r="BE2044">
        <v>5.56</v>
      </c>
      <c r="BF2044">
        <v>1.056E-2</v>
      </c>
      <c r="BG2044">
        <v>300</v>
      </c>
      <c r="BH2044">
        <v>220</v>
      </c>
      <c r="BI2044">
        <v>160</v>
      </c>
      <c r="BJ2044">
        <v>5.56</v>
      </c>
      <c r="BK2044">
        <v>1.056E-2</v>
      </c>
      <c r="BL2044" t="str">
        <f>IF(ABS(AN2044*AO2044*AP2044/1000000000/AR2044-1)&lt;0.1,"OK","NO")</f>
        <v>OK</v>
      </c>
      <c r="BN2044" s="183"/>
    </row>
    <row r="2045" spans="1:66" ht="25.5" x14ac:dyDescent="0.25">
      <c r="A2045" s="1"/>
      <c r="B2045" s="94">
        <v>2038</v>
      </c>
      <c r="C2045" s="43">
        <v>1135960</v>
      </c>
      <c r="D2045" s="43">
        <v>1135959</v>
      </c>
      <c r="E2045" s="26" t="s">
        <v>4159</v>
      </c>
      <c r="F2045" s="212" t="s">
        <v>21</v>
      </c>
      <c r="G2045" s="102" t="s">
        <v>2182</v>
      </c>
      <c r="H2045" s="46" t="str">
        <f>IFERROR(IFERROR(IF(SEARCH("Usystems",$E2045)&gt;0,"Usystems"),IF(SEARCH("RIIFO",$E2045)&gt;0,"RIIFO","Uponor")),"Uponor")</f>
        <v>Usystems</v>
      </c>
      <c r="I2045" s="25">
        <f>IFERROR(MID($D2045,1,7)+0,"")</f>
        <v>1135959</v>
      </c>
      <c r="J2045" s="25" t="str">
        <f>IFERROR(MID($D2045,10,7)+0,"")</f>
        <v/>
      </c>
      <c r="K2045" s="25" t="str">
        <f>IFERROR(MID($D2045,19,7)+0,"")</f>
        <v/>
      </c>
      <c r="L2045" s="25" t="str">
        <f>IFERROR(MID($D2045,28,7)+0,"")</f>
        <v/>
      </c>
      <c r="M2045" s="25" t="str">
        <f>IF(IFERROR(MID($Q2045,1,7)+0,"")&lt;1130000,IF(INDEX(C:C,MATCH(LEFT(Q2045,7)+0,I:I,0))&lt;1130000,"",INDEX(C:C,MATCH(LEFT(Q2045,7)+0,I:I,0))),IFERROR(MID($Q2045,1,7)+0,""))</f>
        <v/>
      </c>
      <c r="N2045" s="25" t="str">
        <f>IF(IFERROR(MID($Q2045,10,7)+0,"")&lt;1130000,"",IFERROR(MID($Q2045,10,7)+0,""))</f>
        <v/>
      </c>
      <c r="O2045" s="25" t="str">
        <f>IF(IFERROR(MID($Q2045,19,7)+0,"")&lt;1130000,"",IFERROR(MID($Q2045,19,7)+0,""))</f>
        <v/>
      </c>
      <c r="P2045" s="25" t="str">
        <f>IF(M2045="","",IF(N2045="",M2045,M2045&amp;", "&amp;N2045))</f>
        <v/>
      </c>
      <c r="Q2045" s="25"/>
      <c r="R2045" s="25"/>
      <c r="S2045" s="35" t="s">
        <v>54</v>
      </c>
      <c r="T2045" s="34" t="s">
        <v>36</v>
      </c>
      <c r="U2045" s="185">
        <v>27520</v>
      </c>
      <c r="V2045" s="188">
        <v>46784</v>
      </c>
      <c r="W2045" s="189">
        <v>46784</v>
      </c>
      <c r="X2045" s="31">
        <v>51462</v>
      </c>
      <c r="Y2045" s="90">
        <f>IFERROR(ROUND(X2045/W2045-1,2),"")</f>
        <v>0.1</v>
      </c>
      <c r="Z2045" s="31">
        <f>IF(OR(S2045="VLD MLC components",S2045="VLD MLC pipes",S2045="VLD PEX components",S2045="VLD PEX pipes",S2045="VLD PHC components",S2045="VLD PHC pipes",S2045="Controls VLD"),"По запросу",X2045)</f>
        <v>51462</v>
      </c>
      <c r="AA2045" s="63">
        <f>ROUND(X2045/1.2,3)</f>
        <v>42885</v>
      </c>
      <c r="AB2045" s="23">
        <v>38986.667000000001</v>
      </c>
      <c r="AC2045" s="190">
        <f>IFERROR(ROUND(AA2045/AB2045-1,2),"")</f>
        <v>0.1</v>
      </c>
      <c r="AD2045" s="25">
        <v>3.05</v>
      </c>
      <c r="AE2045" s="25">
        <v>8.3599999999999994E-3</v>
      </c>
      <c r="AF2045" s="25">
        <v>0</v>
      </c>
      <c r="AG2045" s="25">
        <v>65</v>
      </c>
      <c r="AH2045" s="25">
        <v>288</v>
      </c>
      <c r="AI2045" s="25">
        <v>123</v>
      </c>
      <c r="AJ2045" s="25" t="s">
        <v>20</v>
      </c>
      <c r="AK2045" s="22" t="s">
        <v>20</v>
      </c>
      <c r="AL2045" s="25" t="s">
        <v>20</v>
      </c>
      <c r="AM2045" s="25">
        <v>1</v>
      </c>
      <c r="AN2045" s="25">
        <v>380</v>
      </c>
      <c r="AO2045" s="25">
        <v>220</v>
      </c>
      <c r="AP2045" s="25">
        <v>100</v>
      </c>
      <c r="AQ2045" s="25">
        <v>3.05</v>
      </c>
      <c r="AR2045" s="25">
        <v>8.3599999999999994E-3</v>
      </c>
      <c r="AS2045" s="157">
        <v>118</v>
      </c>
      <c r="AT2045" s="93">
        <v>44743</v>
      </c>
      <c r="AU2045" s="92" t="s">
        <v>2675</v>
      </c>
      <c r="AV2045" s="91" t="s">
        <v>152</v>
      </c>
      <c r="AW2045" s="92" t="s">
        <v>152</v>
      </c>
      <c r="AX2045" s="92" t="s">
        <v>152</v>
      </c>
      <c r="AY2045" s="91" t="s">
        <v>152</v>
      </c>
      <c r="AZ2045" s="23" t="s">
        <v>24</v>
      </c>
      <c r="BA2045" s="25" t="s">
        <v>4158</v>
      </c>
      <c r="BB2045" t="s">
        <v>25</v>
      </c>
      <c r="BC2045">
        <v>51462</v>
      </c>
      <c r="BD2045" t="str">
        <f>IF(Z2045=BC2045,"OK")</f>
        <v>OK</v>
      </c>
      <c r="BE2045">
        <v>1.2</v>
      </c>
      <c r="BF2045">
        <v>1.1119E-2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 t="str">
        <f>IF(ABS(AN2045*AO2045*AP2045/1000000000/AR2045-1)&lt;0.1,"OK","NO")</f>
        <v>OK</v>
      </c>
      <c r="BN2045" s="183"/>
    </row>
    <row r="2046" spans="1:66" ht="40.5" x14ac:dyDescent="0.25">
      <c r="A2046" s="1"/>
      <c r="B2046" s="94">
        <v>2039</v>
      </c>
      <c r="C2046" s="43">
        <v>1136096</v>
      </c>
      <c r="D2046" s="25">
        <v>1094447</v>
      </c>
      <c r="E2046" s="26" t="s">
        <v>4157</v>
      </c>
      <c r="F2046" s="151" t="s">
        <v>667</v>
      </c>
      <c r="G2046" s="28" t="s">
        <v>2182</v>
      </c>
      <c r="H2046" s="46" t="str">
        <f>IFERROR(IFERROR(IF(SEARCH("Usystems",$E2046)&gt;0,"Usystems"),IF(SEARCH("RIIFO",$E2046)&gt;0,"RIIFO","Uponor")),"Uponor")</f>
        <v>Usystems</v>
      </c>
      <c r="I2046" s="25">
        <f>IFERROR(MID($D2046,1,7)+0,"")</f>
        <v>1094447</v>
      </c>
      <c r="J2046" s="25" t="str">
        <f>IFERROR(MID($D2046,10,7)+0,"")</f>
        <v/>
      </c>
      <c r="K2046" s="25" t="str">
        <f>IFERROR(MID($D2046,19,7)+0,"")</f>
        <v/>
      </c>
      <c r="L2046" s="25" t="str">
        <f>IFERROR(MID($D2046,28,7)+0,"")</f>
        <v/>
      </c>
      <c r="M2046" s="25" t="str">
        <f>IF(IFERROR(MID($Q2046,1,7)+0,"")&lt;1130000,IF(INDEX(C:C,MATCH(LEFT(Q2046,7)+0,I:I,0))&lt;1130000,"",INDEX(C:C,MATCH(LEFT(Q2046,7)+0,I:I,0))),IFERROR(MID($Q2046,1,7)+0,""))</f>
        <v/>
      </c>
      <c r="N2046" s="25" t="str">
        <f>IF(IFERROR(MID($Q2046,10,7)+0,"")&lt;1130000,"",IFERROR(MID($Q2046,10,7)+0,""))</f>
        <v/>
      </c>
      <c r="O2046" s="25" t="str">
        <f>IF(IFERROR(MID($Q2046,19,7)+0,"")&lt;1130000,"",IFERROR(MID($Q2046,19,7)+0,""))</f>
        <v/>
      </c>
      <c r="P2046" s="25" t="str">
        <f>IF(M2046="","",IF(N2046="",M2046,M2046&amp;", "&amp;N2046))</f>
        <v/>
      </c>
      <c r="Q2046" s="25"/>
      <c r="R2046" s="25">
        <v>1136097</v>
      </c>
      <c r="S2046" s="35" t="s">
        <v>54</v>
      </c>
      <c r="T2046" s="25" t="s">
        <v>36</v>
      </c>
      <c r="U2046" s="185">
        <v>990</v>
      </c>
      <c r="V2046" s="188">
        <v>990</v>
      </c>
      <c r="W2046" s="189">
        <v>1109</v>
      </c>
      <c r="X2046" s="31">
        <v>1220</v>
      </c>
      <c r="Y2046" s="90">
        <f>IFERROR(ROUND(X2046/W2046-1,2),"")</f>
        <v>0.1</v>
      </c>
      <c r="Z2046" s="31">
        <f>IF(OR(S2046="VLD MLC components",S2046="VLD MLC pipes",S2046="VLD PEX components",S2046="VLD PEX pipes",S2046="VLD PHC components",S2046="VLD PHC pipes",S2046="Controls VLD"),"По запросу",X2046)</f>
        <v>1220</v>
      </c>
      <c r="AA2046" s="63">
        <f>ROUND(X2046/1.2,3)</f>
        <v>1016.667</v>
      </c>
      <c r="AB2046" s="23">
        <v>924.16700000000003</v>
      </c>
      <c r="AC2046" s="190">
        <f>IFERROR(ROUND(AA2046/AB2046-1,2),"")</f>
        <v>0.1</v>
      </c>
      <c r="AD2046" s="25">
        <v>0.92400000000000004</v>
      </c>
      <c r="AE2046" s="25">
        <v>1.7600000000000001E-2</v>
      </c>
      <c r="AF2046" s="25">
        <v>0</v>
      </c>
      <c r="AG2046" s="25">
        <v>610</v>
      </c>
      <c r="AH2046" s="25">
        <v>680</v>
      </c>
      <c r="AI2046" s="25">
        <v>140</v>
      </c>
      <c r="AJ2046" s="25" t="s">
        <v>20</v>
      </c>
      <c r="AK2046" s="22" t="s">
        <v>20</v>
      </c>
      <c r="AL2046" s="25" t="s">
        <v>20</v>
      </c>
      <c r="AM2046" s="25">
        <v>10</v>
      </c>
      <c r="AN2046" s="25">
        <v>1100</v>
      </c>
      <c r="AO2046" s="25">
        <v>800</v>
      </c>
      <c r="AP2046" s="25">
        <v>200</v>
      </c>
      <c r="AQ2046" s="25">
        <v>12.3</v>
      </c>
      <c r="AR2046" s="25">
        <v>0.17599999999999999</v>
      </c>
      <c r="AS2046" s="157">
        <v>230</v>
      </c>
      <c r="AT2046" s="93"/>
      <c r="AU2046" s="92" t="s">
        <v>2181</v>
      </c>
      <c r="AV2046" s="91" t="s">
        <v>152</v>
      </c>
      <c r="AW2046" s="92" t="s">
        <v>152</v>
      </c>
      <c r="AX2046" s="92" t="s">
        <v>152</v>
      </c>
      <c r="AY2046" s="91" t="s">
        <v>152</v>
      </c>
      <c r="AZ2046" s="23"/>
      <c r="BA2046" s="25" t="s">
        <v>4156</v>
      </c>
      <c r="BB2046" t="s">
        <v>25</v>
      </c>
      <c r="BC2046">
        <v>1220</v>
      </c>
      <c r="BD2046" t="str">
        <f>IF(Z2046=BC2046,"OK")</f>
        <v>OK</v>
      </c>
      <c r="BE2046">
        <v>1.05</v>
      </c>
      <c r="BF2046">
        <v>3.534462E-2</v>
      </c>
      <c r="BG2046">
        <v>1220</v>
      </c>
      <c r="BH2046">
        <v>870</v>
      </c>
      <c r="BI2046">
        <v>333</v>
      </c>
      <c r="BJ2046">
        <v>9.24</v>
      </c>
      <c r="BK2046">
        <v>0.35344599999999998</v>
      </c>
      <c r="BL2046" t="str">
        <f>IF(ABS(AN2046*AO2046*AP2046/1000000000/AR2046-1)&lt;0.1,"OK","NO")</f>
        <v>OK</v>
      </c>
      <c r="BN2046" s="183"/>
    </row>
    <row r="2047" spans="1:66" ht="40.5" x14ac:dyDescent="0.25">
      <c r="A2047" s="1"/>
      <c r="B2047" s="94">
        <v>2040</v>
      </c>
      <c r="C2047" s="43">
        <v>1136097</v>
      </c>
      <c r="D2047" s="25">
        <v>1094446</v>
      </c>
      <c r="E2047" s="26" t="s">
        <v>4155</v>
      </c>
      <c r="F2047" s="151" t="s">
        <v>667</v>
      </c>
      <c r="G2047" s="28" t="s">
        <v>2182</v>
      </c>
      <c r="H2047" s="46" t="str">
        <f>IFERROR(IFERROR(IF(SEARCH("Usystems",$E2047)&gt;0,"Usystems"),IF(SEARCH("RIIFO",$E2047)&gt;0,"RIIFO","Uponor")),"Uponor")</f>
        <v>Usystems</v>
      </c>
      <c r="I2047" s="25">
        <f>IFERROR(MID($D2047,1,7)+0,"")</f>
        <v>1094446</v>
      </c>
      <c r="J2047" s="25" t="str">
        <f>IFERROR(MID($D2047,10,7)+0,"")</f>
        <v/>
      </c>
      <c r="K2047" s="25" t="str">
        <f>IFERROR(MID($D2047,19,7)+0,"")</f>
        <v/>
      </c>
      <c r="L2047" s="25" t="str">
        <f>IFERROR(MID($D2047,28,7)+0,"")</f>
        <v/>
      </c>
      <c r="M2047" s="25" t="str">
        <f>IF(IFERROR(MID($Q2047,1,7)+0,"")&lt;1130000,IF(INDEX(C:C,MATCH(LEFT(Q2047,7)+0,I:I,0))&lt;1130000,"",INDEX(C:C,MATCH(LEFT(Q2047,7)+0,I:I,0))),IFERROR(MID($Q2047,1,7)+0,""))</f>
        <v/>
      </c>
      <c r="N2047" s="25" t="str">
        <f>IF(IFERROR(MID($Q2047,10,7)+0,"")&lt;1130000,"",IFERROR(MID($Q2047,10,7)+0,""))</f>
        <v/>
      </c>
      <c r="O2047" s="25" t="str">
        <f>IF(IFERROR(MID($Q2047,19,7)+0,"")&lt;1130000,"",IFERROR(MID($Q2047,19,7)+0,""))</f>
        <v/>
      </c>
      <c r="P2047" s="25" t="str">
        <f>IF(M2047="","",IF(N2047="",M2047,M2047&amp;", "&amp;N2047))</f>
        <v/>
      </c>
      <c r="Q2047" s="25"/>
      <c r="R2047" s="25">
        <v>1136096</v>
      </c>
      <c r="S2047" s="35" t="s">
        <v>54</v>
      </c>
      <c r="T2047" s="25" t="s">
        <v>36</v>
      </c>
      <c r="U2047" s="185">
        <v>1290</v>
      </c>
      <c r="V2047" s="188">
        <v>1290</v>
      </c>
      <c r="W2047" s="189">
        <v>1445</v>
      </c>
      <c r="X2047" s="31">
        <v>1590</v>
      </c>
      <c r="Y2047" s="90">
        <f>IFERROR(ROUND(X2047/W2047-1,2),"")</f>
        <v>0.1</v>
      </c>
      <c r="Z2047" s="31">
        <f>IF(OR(S2047="VLD MLC components",S2047="VLD MLC pipes",S2047="VLD PEX components",S2047="VLD PEX pipes",S2047="VLD PHC components",S2047="VLD PHC pipes",S2047="Controls VLD"),"По запросу",X2047)</f>
        <v>1590</v>
      </c>
      <c r="AA2047" s="63">
        <f>ROUND(X2047/1.2,3)</f>
        <v>1325</v>
      </c>
      <c r="AB2047" s="23">
        <v>1204.1669999999999</v>
      </c>
      <c r="AC2047" s="190">
        <f>IFERROR(ROUND(AA2047/AB2047-1,2),"")</f>
        <v>0.1</v>
      </c>
      <c r="AD2047" s="25">
        <v>1.1439999999999999</v>
      </c>
      <c r="AE2047" s="25">
        <v>2.64E-2</v>
      </c>
      <c r="AF2047" s="25">
        <v>0</v>
      </c>
      <c r="AG2047" s="25">
        <v>1730</v>
      </c>
      <c r="AH2047" s="25">
        <v>1100</v>
      </c>
      <c r="AI2047" s="25">
        <v>1200</v>
      </c>
      <c r="AJ2047" s="25" t="s">
        <v>20</v>
      </c>
      <c r="AK2047" s="22" t="s">
        <v>20</v>
      </c>
      <c r="AL2047" s="25" t="s">
        <v>20</v>
      </c>
      <c r="AM2047" s="25">
        <v>10</v>
      </c>
      <c r="AN2047" s="25">
        <v>1100</v>
      </c>
      <c r="AO2047" s="25">
        <v>800</v>
      </c>
      <c r="AP2047" s="25">
        <v>300</v>
      </c>
      <c r="AQ2047" s="25">
        <v>14.8</v>
      </c>
      <c r="AR2047" s="25">
        <v>0.26400000000000001</v>
      </c>
      <c r="AS2047" s="157">
        <v>1060</v>
      </c>
      <c r="AT2047" s="93"/>
      <c r="AU2047" s="92" t="s">
        <v>2181</v>
      </c>
      <c r="AV2047" s="91" t="s">
        <v>152</v>
      </c>
      <c r="AW2047" s="92" t="s">
        <v>152</v>
      </c>
      <c r="AX2047" s="92" t="s">
        <v>152</v>
      </c>
      <c r="AY2047" s="91" t="s">
        <v>152</v>
      </c>
      <c r="AZ2047" s="23"/>
      <c r="BA2047" s="25" t="s">
        <v>4154</v>
      </c>
      <c r="BB2047" t="s">
        <v>25</v>
      </c>
      <c r="BC2047">
        <v>1590</v>
      </c>
      <c r="BD2047" t="str">
        <f>IF(Z2047=BC2047,"OK")</f>
        <v>OK</v>
      </c>
      <c r="BE2047">
        <v>1.3</v>
      </c>
      <c r="BF2047">
        <v>4.712616E-2</v>
      </c>
      <c r="BG2047">
        <v>1220</v>
      </c>
      <c r="BH2047">
        <v>870</v>
      </c>
      <c r="BI2047">
        <v>444</v>
      </c>
      <c r="BJ2047">
        <v>11.44</v>
      </c>
      <c r="BK2047">
        <v>0.47126200000000001</v>
      </c>
      <c r="BL2047" t="str">
        <f>IF(ABS(AN2047*AO2047*AP2047/1000000000/AR2047-1)&lt;0.1,"OK","NO")</f>
        <v>OK</v>
      </c>
      <c r="BN2047" s="183"/>
    </row>
    <row r="2048" spans="1:66" ht="27.75" x14ac:dyDescent="0.25">
      <c r="A2048" s="1"/>
      <c r="B2048" s="94">
        <v>2041</v>
      </c>
      <c r="C2048" s="43">
        <v>1136098</v>
      </c>
      <c r="D2048" s="25">
        <v>1094448</v>
      </c>
      <c r="E2048" s="26" t="s">
        <v>4153</v>
      </c>
      <c r="F2048" s="151" t="s">
        <v>667</v>
      </c>
      <c r="G2048" s="28" t="s">
        <v>2182</v>
      </c>
      <c r="H2048" s="46" t="str">
        <f>IFERROR(IFERROR(IF(SEARCH("Usystems",$E2048)&gt;0,"Usystems"),IF(SEARCH("RIIFO",$E2048)&gt;0,"RIIFO","Uponor")),"Uponor")</f>
        <v>Usystems</v>
      </c>
      <c r="I2048" s="25">
        <f>IFERROR(MID($D2048,1,7)+0,"")</f>
        <v>1094448</v>
      </c>
      <c r="J2048" s="25" t="str">
        <f>IFERROR(MID($D2048,10,7)+0,"")</f>
        <v/>
      </c>
      <c r="K2048" s="25" t="str">
        <f>IFERROR(MID($D2048,19,7)+0,"")</f>
        <v/>
      </c>
      <c r="L2048" s="25" t="str">
        <f>IFERROR(MID($D2048,28,7)+0,"")</f>
        <v/>
      </c>
      <c r="M2048" s="25" t="str">
        <f>IF(IFERROR(MID($Q2048,1,7)+0,"")&lt;1130000,IF(INDEX(C:C,MATCH(LEFT(Q2048,7)+0,I:I,0))&lt;1130000,"",INDEX(C:C,MATCH(LEFT(Q2048,7)+0,I:I,0))),IFERROR(MID($Q2048,1,7)+0,""))</f>
        <v/>
      </c>
      <c r="N2048" s="25" t="str">
        <f>IF(IFERROR(MID($Q2048,10,7)+0,"")&lt;1130000,"",IFERROR(MID($Q2048,10,7)+0,""))</f>
        <v/>
      </c>
      <c r="O2048" s="25" t="str">
        <f>IF(IFERROR(MID($Q2048,19,7)+0,"")&lt;1130000,"",IFERROR(MID($Q2048,19,7)+0,""))</f>
        <v/>
      </c>
      <c r="P2048" s="25" t="str">
        <f>IF(M2048="","",IF(N2048="",M2048,M2048&amp;", "&amp;N2048))</f>
        <v/>
      </c>
      <c r="Q2048" s="25"/>
      <c r="R2048" s="25"/>
      <c r="S2048" s="35" t="s">
        <v>54</v>
      </c>
      <c r="T2048" s="25" t="s">
        <v>36</v>
      </c>
      <c r="U2048" s="185">
        <v>900</v>
      </c>
      <c r="V2048" s="188">
        <v>900</v>
      </c>
      <c r="W2048" s="189">
        <v>1008</v>
      </c>
      <c r="X2048" s="31">
        <v>1109</v>
      </c>
      <c r="Y2048" s="90">
        <f>IFERROR(ROUND(X2048/W2048-1,2),"")</f>
        <v>0.1</v>
      </c>
      <c r="Z2048" s="31">
        <f>IF(OR(S2048="VLD MLC components",S2048="VLD MLC pipes",S2048="VLD PEX components",S2048="VLD PEX pipes",S2048="VLD PHC components",S2048="VLD PHC pipes",S2048="Controls VLD"),"По запросу",X2048)</f>
        <v>1109</v>
      </c>
      <c r="AA2048" s="63">
        <f>ROUND(X2048/1.2,3)</f>
        <v>924.16700000000003</v>
      </c>
      <c r="AB2048" s="23">
        <v>840</v>
      </c>
      <c r="AC2048" s="190">
        <f>IFERROR(ROUND(AA2048/AB2048-1,2),"")</f>
        <v>0.1</v>
      </c>
      <c r="AD2048" s="25">
        <v>0.46639999999999998</v>
      </c>
      <c r="AE2048" s="25">
        <v>9.7750000000000007E-4</v>
      </c>
      <c r="AF2048" s="25">
        <v>460</v>
      </c>
      <c r="AG2048" s="25">
        <v>440</v>
      </c>
      <c r="AH2048" s="25">
        <v>480</v>
      </c>
      <c r="AI2048" s="25">
        <v>120</v>
      </c>
      <c r="AJ2048" s="25" t="s">
        <v>20</v>
      </c>
      <c r="AK2048" s="22" t="s">
        <v>20</v>
      </c>
      <c r="AL2048" s="25" t="s">
        <v>20</v>
      </c>
      <c r="AM2048" s="25">
        <v>20</v>
      </c>
      <c r="AN2048" s="25">
        <v>1150</v>
      </c>
      <c r="AO2048" s="25">
        <v>850</v>
      </c>
      <c r="AP2048" s="25">
        <v>20</v>
      </c>
      <c r="AQ2048" s="25">
        <v>12.3</v>
      </c>
      <c r="AR2048" s="25">
        <v>1.9550000000000001E-2</v>
      </c>
      <c r="AS2048" s="157" t="s">
        <v>22</v>
      </c>
      <c r="AT2048" s="93"/>
      <c r="AU2048" s="92" t="s">
        <v>2181</v>
      </c>
      <c r="AV2048" s="91" t="s">
        <v>152</v>
      </c>
      <c r="AW2048" s="92" t="s">
        <v>152</v>
      </c>
      <c r="AX2048" s="92" t="s">
        <v>152</v>
      </c>
      <c r="AY2048" s="91" t="s">
        <v>152</v>
      </c>
      <c r="AZ2048" s="23"/>
      <c r="BA2048" s="25" t="s">
        <v>4152</v>
      </c>
      <c r="BB2048" t="s">
        <v>25</v>
      </c>
      <c r="BC2048">
        <v>1109</v>
      </c>
      <c r="BD2048" t="str">
        <f>IF(Z2048=BC2048,"OK")</f>
        <v>OK</v>
      </c>
      <c r="BE2048">
        <v>0.53</v>
      </c>
      <c r="BF2048">
        <v>1.3055220000000001E-2</v>
      </c>
      <c r="BG2048">
        <v>1220</v>
      </c>
      <c r="BH2048">
        <v>870</v>
      </c>
      <c r="BI2048">
        <v>246</v>
      </c>
      <c r="BJ2048">
        <v>9.3279999999999994</v>
      </c>
      <c r="BK2048">
        <v>0.261104</v>
      </c>
      <c r="BL2048" t="str">
        <f>IF(ABS(AN2048*AO2048*AP2048/1000000000/AR2048-1)&lt;0.1,"OK","NO")</f>
        <v>OK</v>
      </c>
      <c r="BN2048" s="183"/>
    </row>
    <row r="2049" spans="1:66" ht="25.5" x14ac:dyDescent="0.25">
      <c r="A2049" s="1"/>
      <c r="B2049" s="94">
        <v>2042</v>
      </c>
      <c r="C2049" s="43">
        <v>1136657</v>
      </c>
      <c r="D2049" s="25">
        <v>1000018</v>
      </c>
      <c r="E2049" s="26" t="s">
        <v>4151</v>
      </c>
      <c r="F2049" s="151" t="s">
        <v>652</v>
      </c>
      <c r="G2049" s="102" t="s">
        <v>2182</v>
      </c>
      <c r="H2049" s="46" t="str">
        <f>IFERROR(IFERROR(IF(SEARCH("Usystems",$E2049)&gt;0,"Usystems"),IF(SEARCH("RIIFO",$E2049)&gt;0,"RIIFO","Uponor")),"Uponor")</f>
        <v>Usystems</v>
      </c>
      <c r="I2049" s="25">
        <f>IFERROR(MID($D2049,1,7)+0,"")</f>
        <v>1000018</v>
      </c>
      <c r="J2049" s="25" t="str">
        <f>IFERROR(MID($D2049,10,7)+0,"")</f>
        <v/>
      </c>
      <c r="K2049" s="25" t="str">
        <f>IFERROR(MID($D2049,19,7)+0,"")</f>
        <v/>
      </c>
      <c r="L2049" s="25" t="str">
        <f>IFERROR(MID($D2049,28,7)+0,"")</f>
        <v/>
      </c>
      <c r="M2049" s="25" t="str">
        <f>IF(IFERROR(MID($Q2049,1,7)+0,"")&lt;1130000,IF(INDEX(C:C,MATCH(LEFT(Q2049,7)+0,I:I,0))&lt;1130000,"",INDEX(C:C,MATCH(LEFT(Q2049,7)+0,I:I,0))),IFERROR(MID($Q2049,1,7)+0,""))</f>
        <v/>
      </c>
      <c r="N2049" s="25" t="str">
        <f>IF(IFERROR(MID($Q2049,10,7)+0,"")&lt;1130000,"",IFERROR(MID($Q2049,10,7)+0,""))</f>
        <v/>
      </c>
      <c r="O2049" s="25" t="str">
        <f>IF(IFERROR(MID($Q2049,19,7)+0,"")&lt;1130000,"",IFERROR(MID($Q2049,19,7)+0,""))</f>
        <v/>
      </c>
      <c r="P2049" s="25" t="str">
        <f>IF(M2049="","",IF(N2049="",M2049,M2049&amp;", "&amp;N2049))</f>
        <v/>
      </c>
      <c r="Q2049" s="25"/>
      <c r="R2049" s="25"/>
      <c r="S2049" s="35" t="s">
        <v>54</v>
      </c>
      <c r="T2049" s="25" t="s">
        <v>36</v>
      </c>
      <c r="U2049" s="185">
        <v>99</v>
      </c>
      <c r="V2049" s="188">
        <v>99</v>
      </c>
      <c r="W2049" s="189">
        <v>99</v>
      </c>
      <c r="X2049" s="31">
        <v>109</v>
      </c>
      <c r="Y2049" s="90">
        <f>IFERROR(ROUND(X2049/W2049-1,2),"")</f>
        <v>0.1</v>
      </c>
      <c r="Z2049" s="31">
        <f>IF(OR(S2049="VLD MLC components",S2049="VLD MLC pipes",S2049="VLD PEX components",S2049="VLD PEX pipes",S2049="VLD PHC components",S2049="VLD PHC pipes",S2049="Controls VLD"),"По запросу",X2049)</f>
        <v>109</v>
      </c>
      <c r="AA2049" s="63">
        <f>ROUND(X2049/1.2,3)</f>
        <v>90.832999999999998</v>
      </c>
      <c r="AB2049" s="23">
        <v>82.5</v>
      </c>
      <c r="AC2049" s="190">
        <f>IFERROR(ROUND(AA2049/AB2049-1,2),"")</f>
        <v>0.1</v>
      </c>
      <c r="AD2049" s="25">
        <v>0.1</v>
      </c>
      <c r="AE2049" s="25">
        <v>4.6427562000000001E-4</v>
      </c>
      <c r="AF2049" s="25">
        <v>60</v>
      </c>
      <c r="AG2049" s="25">
        <v>1100</v>
      </c>
      <c r="AH2049" s="25">
        <v>400</v>
      </c>
      <c r="AI2049" s="25">
        <v>600</v>
      </c>
      <c r="AJ2049" s="25" t="s">
        <v>20</v>
      </c>
      <c r="AK2049" s="22" t="s">
        <v>20</v>
      </c>
      <c r="AL2049" s="25" t="s">
        <v>20</v>
      </c>
      <c r="AM2049" s="25">
        <v>100</v>
      </c>
      <c r="AN2049" s="25">
        <v>219</v>
      </c>
      <c r="AO2049" s="25">
        <v>397</v>
      </c>
      <c r="AP2049" s="25">
        <v>534</v>
      </c>
      <c r="AQ2049" s="25">
        <v>10.5</v>
      </c>
      <c r="AR2049" s="25">
        <v>4.6427561999999999E-2</v>
      </c>
      <c r="AS2049" s="157">
        <v>1400</v>
      </c>
      <c r="AT2049" s="93"/>
      <c r="AU2049" s="92" t="s">
        <v>2181</v>
      </c>
      <c r="AV2049" s="91" t="s">
        <v>152</v>
      </c>
      <c r="AW2049" s="92" t="s">
        <v>152</v>
      </c>
      <c r="AX2049" s="92" t="s">
        <v>152</v>
      </c>
      <c r="AY2049" s="91" t="s">
        <v>152</v>
      </c>
      <c r="AZ2049" s="92" t="s">
        <v>21</v>
      </c>
      <c r="BA2049" s="25" t="s">
        <v>4150</v>
      </c>
      <c r="BB2049" t="s">
        <v>25</v>
      </c>
      <c r="BC2049">
        <v>109</v>
      </c>
      <c r="BD2049" t="str">
        <f>IF(Z2049=BC2049,"OK")</f>
        <v>OK</v>
      </c>
      <c r="BE2049">
        <v>0.2</v>
      </c>
      <c r="BF2049">
        <v>4.6640000000000001E-4</v>
      </c>
      <c r="BG2049">
        <v>530</v>
      </c>
      <c r="BH2049">
        <v>400</v>
      </c>
      <c r="BI2049">
        <v>220</v>
      </c>
      <c r="BJ2049">
        <v>10</v>
      </c>
      <c r="BK2049">
        <v>4.6640000000000001E-2</v>
      </c>
      <c r="BL2049" t="str">
        <f>IF(ABS(AN2049*AO2049*AP2049/1000000000/AR2049-1)&lt;0.1,"OK","NO")</f>
        <v>OK</v>
      </c>
      <c r="BN2049" s="183"/>
    </row>
    <row r="2050" spans="1:66" x14ac:dyDescent="0.25">
      <c r="A2050" s="1"/>
      <c r="B2050" s="94">
        <v>2043</v>
      </c>
      <c r="C2050" s="43">
        <v>1135452</v>
      </c>
      <c r="D2050" s="25">
        <v>1000017</v>
      </c>
      <c r="E2050" s="36" t="s">
        <v>4149</v>
      </c>
      <c r="F2050" s="151" t="s">
        <v>655</v>
      </c>
      <c r="G2050" s="28" t="s">
        <v>2182</v>
      </c>
      <c r="H2050" s="46"/>
      <c r="I2050" s="25">
        <f>IFERROR(MID($D2050,1,7)+0,"")</f>
        <v>1000017</v>
      </c>
      <c r="J2050" s="25" t="str">
        <f>IFERROR(MID($D2050,10,7)+0,"")</f>
        <v/>
      </c>
      <c r="K2050" s="25" t="str">
        <f>IFERROR(MID($D2050,19,7)+0,"")</f>
        <v/>
      </c>
      <c r="L2050" s="25" t="str">
        <f>IFERROR(MID($D2050,28,7)+0,"")</f>
        <v/>
      </c>
      <c r="M2050" s="25" t="str">
        <f>IF(IFERROR(MID($Q2050,1,7)+0,"")&lt;1130000,IF(INDEX(C:C,MATCH(LEFT(Q2050,7)+0,I:I,0))&lt;1130000,"",INDEX(C:C,MATCH(LEFT(Q2050,7)+0,I:I,0))),IFERROR(MID($Q2050,1,7)+0,""))</f>
        <v/>
      </c>
      <c r="N2050" s="25" t="str">
        <f>IF(IFERROR(MID($Q2050,10,7)+0,"")&lt;1130000,"",IFERROR(MID($Q2050,10,7)+0,""))</f>
        <v/>
      </c>
      <c r="O2050" s="25" t="str">
        <f>IF(IFERROR(MID($Q2050,19,7)+0,"")&lt;1130000,"",IFERROR(MID($Q2050,19,7)+0,""))</f>
        <v/>
      </c>
      <c r="P2050" s="25" t="str">
        <f>IF(M2050="","",IF(N2050="",M2050,M2050&amp;", "&amp;N2050))</f>
        <v/>
      </c>
      <c r="Q2050" s="25"/>
      <c r="R2050" s="25"/>
      <c r="S2050" s="35" t="s">
        <v>4148</v>
      </c>
      <c r="T2050" s="25" t="s">
        <v>55</v>
      </c>
      <c r="U2050" s="185">
        <v>268.74</v>
      </c>
      <c r="V2050" s="188">
        <v>268.74</v>
      </c>
      <c r="W2050" s="189">
        <v>296</v>
      </c>
      <c r="X2050" s="31">
        <v>326</v>
      </c>
      <c r="Y2050" s="90">
        <f>IFERROR(ROUND(X2050/W2050-1,2),"")</f>
        <v>0.1</v>
      </c>
      <c r="Z2050" s="31">
        <f>IF(OR(S2050="VLD MLC components",S2050="VLD MLC pipes",S2050="VLD PEX components",S2050="VLD PEX pipes",S2050="VLD PHC components",S2050="VLD PHC pipes",S2050="Controls VLD"),"По запросу",X2050)</f>
        <v>326</v>
      </c>
      <c r="AA2050" s="63">
        <f>ROUND(X2050/1.2,3)</f>
        <v>271.66699999999997</v>
      </c>
      <c r="AB2050" s="23">
        <v>246.667</v>
      </c>
      <c r="AC2050" s="190">
        <f>IFERROR(ROUND(AA2050/AB2050-1,2),"")</f>
        <v>0.1</v>
      </c>
      <c r="AD2050" s="25">
        <v>0.19</v>
      </c>
      <c r="AE2050" s="25">
        <v>0.19</v>
      </c>
      <c r="AF2050" s="25">
        <v>3240</v>
      </c>
      <c r="AG2050" s="25">
        <v>2790</v>
      </c>
      <c r="AH2050" s="25">
        <v>2790</v>
      </c>
      <c r="AI2050" s="25">
        <v>2370</v>
      </c>
      <c r="AJ2050" s="25" t="s">
        <v>20</v>
      </c>
      <c r="AK2050" s="22" t="s">
        <v>20</v>
      </c>
      <c r="AL2050" s="25" t="s">
        <v>20</v>
      </c>
      <c r="AM2050" s="25">
        <v>30</v>
      </c>
      <c r="AN2050" s="25">
        <v>500</v>
      </c>
      <c r="AO2050" s="25">
        <v>500</v>
      </c>
      <c r="AP2050" s="25">
        <v>1000</v>
      </c>
      <c r="AQ2050" s="25">
        <v>19.900000000000002</v>
      </c>
      <c r="AR2050" s="25">
        <v>0.22090000000000001</v>
      </c>
      <c r="AS2050" s="157">
        <v>1650</v>
      </c>
      <c r="AT2050" s="93">
        <v>44713</v>
      </c>
      <c r="AU2050" s="92" t="s">
        <v>2181</v>
      </c>
      <c r="AV2050" s="91" t="s">
        <v>152</v>
      </c>
      <c r="AW2050" s="92" t="s">
        <v>152</v>
      </c>
      <c r="AX2050" s="92" t="s">
        <v>152</v>
      </c>
      <c r="AY2050" s="91" t="s">
        <v>152</v>
      </c>
      <c r="AZ2050" s="92" t="s">
        <v>21</v>
      </c>
      <c r="BA2050" s="25" t="s">
        <v>4147</v>
      </c>
      <c r="BB2050" t="s">
        <v>25</v>
      </c>
      <c r="BC2050">
        <v>326</v>
      </c>
      <c r="BD2050" t="str">
        <f>IF(Z2050=BC2050,"OK")</f>
        <v>OK</v>
      </c>
      <c r="BE2050">
        <v>0.19</v>
      </c>
      <c r="BF2050">
        <v>0.19</v>
      </c>
      <c r="BG2050">
        <v>500</v>
      </c>
      <c r="BH2050">
        <v>500</v>
      </c>
      <c r="BI2050">
        <v>1000</v>
      </c>
      <c r="BJ2050">
        <v>19.900000000000002</v>
      </c>
      <c r="BK2050">
        <v>0.22090000000000001</v>
      </c>
      <c r="BN2050" s="183"/>
    </row>
    <row r="2051" spans="1:66" ht="25.5" x14ac:dyDescent="0.25">
      <c r="A2051" s="1"/>
      <c r="B2051" s="94">
        <v>2044</v>
      </c>
      <c r="C2051" s="43">
        <v>1135798</v>
      </c>
      <c r="D2051" s="44" t="s">
        <v>4146</v>
      </c>
      <c r="E2051" s="26" t="s">
        <v>4145</v>
      </c>
      <c r="F2051" s="212" t="s">
        <v>652</v>
      </c>
      <c r="G2051" s="28" t="s">
        <v>2182</v>
      </c>
      <c r="H2051" s="46" t="str">
        <f>IFERROR(IFERROR(IF(SEARCH("Usystems",$E2051)&gt;0,"Usystems"),IF(SEARCH("RIIFO",$E2051)&gt;0,"RIIFO","Uponor")),"Uponor")</f>
        <v>Usystems</v>
      </c>
      <c r="I2051" s="25">
        <f>IFERROR(MID($D2051,1,7)+0,"")</f>
        <v>1000079</v>
      </c>
      <c r="J2051" s="25">
        <f>IFERROR(MID($D2051,10,7)+0,"")</f>
        <v>1000080</v>
      </c>
      <c r="K2051" s="25" t="str">
        <f>IFERROR(MID($D2051,19,7)+0,"")</f>
        <v/>
      </c>
      <c r="L2051" s="25" t="str">
        <f>IFERROR(MID($D2051,28,7)+0,"")</f>
        <v/>
      </c>
      <c r="M2051" s="25" t="str">
        <f>IF(IFERROR(MID($Q2051,1,7)+0,"")&lt;1130000,IF(INDEX(C:C,MATCH(LEFT(Q2051,7)+0,I:I,0))&lt;1130000,"",INDEX(C:C,MATCH(LEFT(Q2051,7)+0,I:I,0))),IFERROR(MID($Q2051,1,7)+0,""))</f>
        <v/>
      </c>
      <c r="N2051" s="25" t="str">
        <f>IF(IFERROR(MID($Q2051,10,7)+0,"")&lt;1130000,"",IFERROR(MID($Q2051,10,7)+0,""))</f>
        <v/>
      </c>
      <c r="O2051" s="25" t="str">
        <f>IF(IFERROR(MID($Q2051,19,7)+0,"")&lt;1130000,"",IFERROR(MID($Q2051,19,7)+0,""))</f>
        <v/>
      </c>
      <c r="P2051" s="25" t="str">
        <f>IF(M2051="","",IF(N2051="",M2051,M2051&amp;", "&amp;N2051))</f>
        <v/>
      </c>
      <c r="Q2051" s="23"/>
      <c r="R2051" s="23"/>
      <c r="S2051" s="35" t="s">
        <v>54</v>
      </c>
      <c r="T2051" s="34" t="s">
        <v>418</v>
      </c>
      <c r="U2051" s="185">
        <v>83</v>
      </c>
      <c r="V2051" s="188">
        <v>83</v>
      </c>
      <c r="W2051" s="189">
        <v>93</v>
      </c>
      <c r="X2051" s="31">
        <v>102</v>
      </c>
      <c r="Y2051" s="90">
        <f>IFERROR(ROUND(X2051/W2051-1,2),"")</f>
        <v>0.1</v>
      </c>
      <c r="Z2051" s="31">
        <f>IF(OR(S2051="VLD MLC components",S2051="VLD MLC pipes",S2051="VLD PEX components",S2051="VLD PEX pipes",S2051="VLD PHC components",S2051="VLD PHC pipes",S2051="Controls VLD"),"По запросу",X2051)</f>
        <v>102</v>
      </c>
      <c r="AA2051" s="63">
        <f>ROUND(X2051/1.2,3)</f>
        <v>85</v>
      </c>
      <c r="AB2051" s="23">
        <v>77.5</v>
      </c>
      <c r="AC2051" s="190">
        <f>IFERROR(ROUND(AA2051/AB2051-1,2),"")</f>
        <v>0.1</v>
      </c>
      <c r="AD2051" s="25">
        <v>3.2000000000000001E-2</v>
      </c>
      <c r="AE2051" s="25">
        <v>1.5249999999999999E-3</v>
      </c>
      <c r="AF2051" s="25">
        <v>8600</v>
      </c>
      <c r="AG2051" s="25">
        <v>3500</v>
      </c>
      <c r="AH2051" s="25">
        <v>3625</v>
      </c>
      <c r="AI2051" s="25">
        <v>0</v>
      </c>
      <c r="AJ2051" s="25" t="s">
        <v>20</v>
      </c>
      <c r="AK2051" s="22" t="s">
        <v>20</v>
      </c>
      <c r="AL2051" s="25" t="s">
        <v>20</v>
      </c>
      <c r="AM2051" s="25">
        <v>100</v>
      </c>
      <c r="AN2051" s="25">
        <v>750</v>
      </c>
      <c r="AO2051" s="25">
        <v>750</v>
      </c>
      <c r="AP2051" s="25">
        <v>600</v>
      </c>
      <c r="AQ2051" s="25">
        <v>5.4</v>
      </c>
      <c r="AR2051" s="25">
        <v>0.33750000000000002</v>
      </c>
      <c r="AS2051" s="157">
        <v>1625</v>
      </c>
      <c r="AT2051" s="93">
        <v>44743</v>
      </c>
      <c r="AU2051" s="92" t="s">
        <v>2181</v>
      </c>
      <c r="AV2051" s="91" t="s">
        <v>152</v>
      </c>
      <c r="AW2051" s="92" t="s">
        <v>152</v>
      </c>
      <c r="AX2051" s="92" t="s">
        <v>152</v>
      </c>
      <c r="AY2051" s="91" t="s">
        <v>152</v>
      </c>
      <c r="AZ2051" s="92" t="s">
        <v>24</v>
      </c>
      <c r="BA2051" s="25" t="s">
        <v>4144</v>
      </c>
      <c r="BB2051" t="s">
        <v>25</v>
      </c>
      <c r="BC2051">
        <v>102</v>
      </c>
      <c r="BD2051" t="str">
        <f>IF(Z2051=BC2051,"OK")</f>
        <v>OK</v>
      </c>
      <c r="BE2051">
        <v>2.7E-2</v>
      </c>
      <c r="BF2051">
        <v>1.47E-3</v>
      </c>
      <c r="BG2051">
        <v>750</v>
      </c>
      <c r="BH2051">
        <v>750</v>
      </c>
      <c r="BI2051">
        <v>600</v>
      </c>
      <c r="BJ2051">
        <v>5.4</v>
      </c>
      <c r="BK2051">
        <v>0.33750000000000002</v>
      </c>
      <c r="BL2051" t="str">
        <f>IF(ABS(AN2051*AO2051*AP2051/1000000000/AR2051-1)&lt;0.1,"OK","NO")</f>
        <v>OK</v>
      </c>
      <c r="BN2051" s="183"/>
    </row>
    <row r="2052" spans="1:66" ht="25.5" x14ac:dyDescent="0.25">
      <c r="A2052" s="1"/>
      <c r="B2052" s="94">
        <v>2045</v>
      </c>
      <c r="C2052" s="43">
        <v>1135800</v>
      </c>
      <c r="D2052" s="37">
        <v>1090229</v>
      </c>
      <c r="E2052" s="26" t="s">
        <v>4143</v>
      </c>
      <c r="F2052" s="212" t="s">
        <v>655</v>
      </c>
      <c r="G2052" s="41" t="s">
        <v>30</v>
      </c>
      <c r="H2052" s="46" t="str">
        <f>IFERROR(IFERROR(IF(SEARCH("Usystems",$E2052)&gt;0,"Usystems"),IF(SEARCH("RIIFO",$E2052)&gt;0,"RIIFO","Uponor")),"Uponor")</f>
        <v>Usystems</v>
      </c>
      <c r="I2052" s="25">
        <f>IFERROR(MID($D2052,1,7)+0,"")</f>
        <v>1090229</v>
      </c>
      <c r="J2052" s="25" t="str">
        <f>IFERROR(MID($D2052,10,7)+0,"")</f>
        <v/>
      </c>
      <c r="K2052" s="25" t="str">
        <f>IFERROR(MID($D2052,19,7)+0,"")</f>
        <v/>
      </c>
      <c r="L2052" s="25" t="str">
        <f>IFERROR(MID($D2052,28,7)+0,"")</f>
        <v/>
      </c>
      <c r="M2052" s="25" t="str">
        <f>IF(IFERROR(MID($Q2052,1,7)+0,"")&lt;1130000,IF(INDEX(C:C,MATCH(LEFT(Q2052,7)+0,I:I,0))&lt;1130000,"",INDEX(C:C,MATCH(LEFT(Q2052,7)+0,I:I,0))),IFERROR(MID($Q2052,1,7)+0,""))</f>
        <v/>
      </c>
      <c r="N2052" s="25" t="str">
        <f>IF(IFERROR(MID($Q2052,10,7)+0,"")&lt;1130000,"",IFERROR(MID($Q2052,10,7)+0,""))</f>
        <v/>
      </c>
      <c r="O2052" s="25" t="str">
        <f>IF(IFERROR(MID($Q2052,19,7)+0,"")&lt;1130000,"",IFERROR(MID($Q2052,19,7)+0,""))</f>
        <v/>
      </c>
      <c r="P2052" s="25" t="str">
        <f>IF(M2052="","",IF(N2052="",M2052,M2052&amp;", "&amp;N2052))</f>
        <v/>
      </c>
      <c r="Q2052" s="23"/>
      <c r="R2052" s="23"/>
      <c r="S2052" s="35" t="s">
        <v>54</v>
      </c>
      <c r="T2052" s="25" t="s">
        <v>36</v>
      </c>
      <c r="U2052" s="185">
        <v>995</v>
      </c>
      <c r="V2052" s="188">
        <v>995</v>
      </c>
      <c r="W2052" s="189">
        <v>1114</v>
      </c>
      <c r="X2052" s="31">
        <v>1225</v>
      </c>
      <c r="Y2052" s="90">
        <f>IFERROR(ROUND(X2052/W2052-1,2),"")</f>
        <v>0.1</v>
      </c>
      <c r="Z2052" s="31">
        <f>IF(OR(S2052="VLD MLC components",S2052="VLD MLC pipes",S2052="VLD PEX components",S2052="VLD PEX pipes",S2052="VLD PHC components",S2052="VLD PHC pipes",S2052="Controls VLD"),"По запросу",X2052)</f>
        <v>1225</v>
      </c>
      <c r="AA2052" s="63">
        <f>ROUND(X2052/1.2,3)</f>
        <v>1020.833</v>
      </c>
      <c r="AB2052" s="23">
        <v>928.33299999999997</v>
      </c>
      <c r="AC2052" s="190">
        <f>IFERROR(ROUND(AA2052/AB2052-1,2),"")</f>
        <v>0.1</v>
      </c>
      <c r="AD2052" s="25">
        <v>0.17</v>
      </c>
      <c r="AE2052" s="25">
        <v>3.1410000000000001E-3</v>
      </c>
      <c r="AF2052" s="25">
        <v>0</v>
      </c>
      <c r="AG2052" s="25" t="s">
        <v>22</v>
      </c>
      <c r="AH2052" s="25">
        <v>0</v>
      </c>
      <c r="AI2052" s="25">
        <v>0</v>
      </c>
      <c r="AJ2052" s="25" t="s">
        <v>20</v>
      </c>
      <c r="AK2052" s="42" t="s">
        <v>19</v>
      </c>
      <c r="AL2052" s="25" t="s">
        <v>20</v>
      </c>
      <c r="AM2052" s="25">
        <v>40</v>
      </c>
      <c r="AN2052" s="25"/>
      <c r="AO2052" s="25"/>
      <c r="AP2052" s="25"/>
      <c r="AQ2052" s="25">
        <v>6.8000000000000007</v>
      </c>
      <c r="AR2052" s="25">
        <v>0</v>
      </c>
      <c r="AS2052" s="157" t="s">
        <v>22</v>
      </c>
      <c r="AT2052" s="93">
        <v>44743</v>
      </c>
      <c r="AU2052" s="92" t="s">
        <v>2181</v>
      </c>
      <c r="AV2052" s="91" t="s">
        <v>152</v>
      </c>
      <c r="AW2052" s="92" t="s">
        <v>152</v>
      </c>
      <c r="AX2052" s="92" t="s">
        <v>152</v>
      </c>
      <c r="AY2052" s="91" t="s">
        <v>152</v>
      </c>
      <c r="AZ2052" s="23"/>
      <c r="BA2052" s="25" t="s">
        <v>4142</v>
      </c>
      <c r="BB2052" t="s">
        <v>25</v>
      </c>
      <c r="BC2052" t="e">
        <v>#N/A</v>
      </c>
      <c r="BD2052" t="e">
        <f>IF(Z2052=BC2052,"OK")</f>
        <v>#N/A</v>
      </c>
      <c r="BE2052">
        <v>0.17</v>
      </c>
      <c r="BF2052">
        <v>3.1410000000000001E-3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 t="e">
        <f>IF(ABS(AN2052*AO2052*AP2052/1000000000/AR2052-1)&lt;0.1,"OK","NO")</f>
        <v>#DIV/0!</v>
      </c>
      <c r="BN2052" s="183"/>
    </row>
    <row r="2053" spans="1:66" ht="25.5" x14ac:dyDescent="0.25">
      <c r="A2053" s="1"/>
      <c r="B2053" s="94">
        <v>2046</v>
      </c>
      <c r="C2053" s="43">
        <v>1136690</v>
      </c>
      <c r="D2053" s="37">
        <v>1000084</v>
      </c>
      <c r="E2053" s="26" t="s">
        <v>4141</v>
      </c>
      <c r="F2053" s="212" t="s">
        <v>655</v>
      </c>
      <c r="G2053" s="102" t="s">
        <v>2182</v>
      </c>
      <c r="H2053" s="46" t="str">
        <f>IFERROR(IFERROR(IF(SEARCH("Usystems",$E2053)&gt;0,"Usystems"),IF(SEARCH("RIIFO",$E2053)&gt;0,"RIIFO","Uponor")),"Uponor")</f>
        <v>Usystems</v>
      </c>
      <c r="I2053" s="25">
        <f>IFERROR(MID($D2053,1,7)+0,"")</f>
        <v>1000084</v>
      </c>
      <c r="J2053" s="25" t="str">
        <f>IFERROR(MID($D2053,10,7)+0,"")</f>
        <v/>
      </c>
      <c r="K2053" s="25" t="str">
        <f>IFERROR(MID($D2053,19,7)+0,"")</f>
        <v/>
      </c>
      <c r="L2053" s="25" t="str">
        <f>IFERROR(MID($D2053,28,7)+0,"")</f>
        <v/>
      </c>
      <c r="M2053" s="25" t="str">
        <f>IF(IFERROR(MID($Q2053,1,7)+0,"")&lt;1130000,IF(INDEX(C:C,MATCH(LEFT(Q2053,7)+0,I:I,0))&lt;1130000,"",INDEX(C:C,MATCH(LEFT(Q2053,7)+0,I:I,0))),IFERROR(MID($Q2053,1,7)+0,""))</f>
        <v/>
      </c>
      <c r="N2053" s="25" t="str">
        <f>IF(IFERROR(MID($Q2053,10,7)+0,"")&lt;1130000,"",IFERROR(MID($Q2053,10,7)+0,""))</f>
        <v/>
      </c>
      <c r="O2053" s="25" t="str">
        <f>IF(IFERROR(MID($Q2053,19,7)+0,"")&lt;1130000,"",IFERROR(MID($Q2053,19,7)+0,""))</f>
        <v/>
      </c>
      <c r="P2053" s="25" t="str">
        <f>IF(M2053="","",IF(N2053="",M2053,M2053&amp;", "&amp;N2053))</f>
        <v/>
      </c>
      <c r="Q2053" s="23"/>
      <c r="R2053" s="23"/>
      <c r="S2053" s="35" t="s">
        <v>54</v>
      </c>
      <c r="T2053" s="25" t="s">
        <v>36</v>
      </c>
      <c r="U2053" s="185">
        <v>5715</v>
      </c>
      <c r="V2053" s="188">
        <v>5715</v>
      </c>
      <c r="W2053" s="189">
        <v>6858</v>
      </c>
      <c r="X2053" s="31">
        <v>4600</v>
      </c>
      <c r="Y2053" s="90">
        <f>IFERROR(ROUND(X2053/W2053-1,2),"")</f>
        <v>-0.33</v>
      </c>
      <c r="Z2053" s="31">
        <f>IF(OR(S2053="VLD MLC components",S2053="VLD MLC pipes",S2053="VLD PEX components",S2053="VLD PEX pipes",S2053="VLD PHC components",S2053="VLD PHC pipes",S2053="Controls VLD"),"По запросу",X2053)</f>
        <v>4600</v>
      </c>
      <c r="AA2053" s="63">
        <f>ROUND(X2053/1.2,3)</f>
        <v>3833.3330000000001</v>
      </c>
      <c r="AB2053" s="23">
        <v>5715</v>
      </c>
      <c r="AC2053" s="190">
        <f>IFERROR(ROUND(AA2053/AB2053-1,2),"")</f>
        <v>-0.33</v>
      </c>
      <c r="AD2053" s="25">
        <v>11.5</v>
      </c>
      <c r="AE2053" s="25">
        <v>1.2276E-2</v>
      </c>
      <c r="AF2053" s="25">
        <v>157</v>
      </c>
      <c r="AG2053" s="25">
        <v>56</v>
      </c>
      <c r="AH2053" s="25">
        <v>38</v>
      </c>
      <c r="AI2053" s="25">
        <v>53</v>
      </c>
      <c r="AJ2053" s="25" t="s">
        <v>20</v>
      </c>
      <c r="AK2053" s="22" t="s">
        <v>20</v>
      </c>
      <c r="AL2053" s="25" t="s">
        <v>20</v>
      </c>
      <c r="AM2053" s="25">
        <v>1</v>
      </c>
      <c r="AN2053" s="25">
        <v>230</v>
      </c>
      <c r="AO2053" s="25">
        <v>200</v>
      </c>
      <c r="AP2053" s="25">
        <v>310</v>
      </c>
      <c r="AQ2053" s="25">
        <v>9.65</v>
      </c>
      <c r="AR2053" s="25">
        <v>1.426E-2</v>
      </c>
      <c r="AS2053" s="157">
        <v>19</v>
      </c>
      <c r="AT2053" s="93"/>
      <c r="AU2053" s="92" t="s">
        <v>2181</v>
      </c>
      <c r="AV2053" s="91" t="s">
        <v>152</v>
      </c>
      <c r="AW2053" s="92" t="s">
        <v>152</v>
      </c>
      <c r="AX2053" s="92" t="s">
        <v>152</v>
      </c>
      <c r="AY2053" s="91" t="s">
        <v>152</v>
      </c>
      <c r="AZ2053" s="23"/>
      <c r="BA2053" s="25" t="s">
        <v>4140</v>
      </c>
      <c r="BB2053" t="s">
        <v>25</v>
      </c>
      <c r="BC2053">
        <v>7544</v>
      </c>
      <c r="BD2053" t="b">
        <f>IF(Z2053=BC2053,"OK")</f>
        <v>0</v>
      </c>
      <c r="BE2053">
        <v>10</v>
      </c>
      <c r="BF2053">
        <v>1.227E-3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 t="str">
        <f>IF(ABS(AN2053*AO2053*AP2053/1000000000/AR2053-1)&lt;0.1,"OK","NO")</f>
        <v>OK</v>
      </c>
      <c r="BN2053" s="183"/>
    </row>
    <row r="2054" spans="1:66" ht="38.25" x14ac:dyDescent="0.25">
      <c r="A2054" s="1"/>
      <c r="B2054" s="94">
        <v>2047</v>
      </c>
      <c r="C2054" s="43">
        <v>1135791</v>
      </c>
      <c r="D2054" s="25">
        <v>1045814</v>
      </c>
      <c r="E2054" s="27" t="s">
        <v>4138</v>
      </c>
      <c r="F2054" s="213" t="s">
        <v>652</v>
      </c>
      <c r="G2054" s="102" t="s">
        <v>2182</v>
      </c>
      <c r="H2054" s="46" t="str">
        <f>IFERROR(IFERROR(IF(SEARCH("Usystems",$E2054)&gt;0,"Usystems"),IF(SEARCH("RIIFO",$E2054)&gt;0,"RIIFO","Uponor")),"Uponor")</f>
        <v>Usystems</v>
      </c>
      <c r="I2054" s="25">
        <f>IFERROR(MID($D2054,1,7)+0,"")</f>
        <v>1045814</v>
      </c>
      <c r="J2054" s="25" t="str">
        <f>IFERROR(MID($D2054,10,7)+0,"")</f>
        <v/>
      </c>
      <c r="K2054" s="25" t="str">
        <f>IFERROR(MID($D2054,19,7)+0,"")</f>
        <v/>
      </c>
      <c r="L2054" s="25" t="str">
        <f>IFERROR(MID($D2054,28,7)+0,"")</f>
        <v/>
      </c>
      <c r="M2054" s="25" t="str">
        <f>IF(IFERROR(MID($Q2054,1,7)+0,"")&lt;1130000,IF(INDEX(C:C,MATCH(LEFT(Q2054,7)+0,I:I,0))&lt;1130000,"",INDEX(C:C,MATCH(LEFT(Q2054,7)+0,I:I,0))),IFERROR(MID($Q2054,1,7)+0,""))</f>
        <v/>
      </c>
      <c r="N2054" s="25" t="str">
        <f>IF(IFERROR(MID($Q2054,10,7)+0,"")&lt;1130000,"",IFERROR(MID($Q2054,10,7)+0,""))</f>
        <v/>
      </c>
      <c r="O2054" s="25" t="str">
        <f>IF(IFERROR(MID($Q2054,19,7)+0,"")&lt;1130000,"",IFERROR(MID($Q2054,19,7)+0,""))</f>
        <v/>
      </c>
      <c r="P2054" s="25" t="str">
        <f>IF(M2054="","",IF(N2054="",M2054,M2054&amp;", "&amp;N2054))</f>
        <v/>
      </c>
      <c r="Q2054" s="37"/>
      <c r="R2054" s="37"/>
      <c r="S2054" s="35" t="s">
        <v>54</v>
      </c>
      <c r="T2054" s="25" t="s">
        <v>36</v>
      </c>
      <c r="U2054" s="185">
        <v>13737</v>
      </c>
      <c r="V2054" s="188">
        <v>14699</v>
      </c>
      <c r="W2054" s="189">
        <v>16904</v>
      </c>
      <c r="X2054" s="31">
        <v>18594</v>
      </c>
      <c r="Y2054" s="90">
        <f>IFERROR(ROUND(X2054/W2054-1,2),"")</f>
        <v>0.1</v>
      </c>
      <c r="Z2054" s="31">
        <f>IF(OR(S2054="VLD MLC components",S2054="VLD MLC pipes",S2054="VLD PEX components",S2054="VLD PEX pipes",S2054="VLD PHC components",S2054="VLD PHC pipes",S2054="Controls VLD"),"По запросу",X2054)</f>
        <v>18594</v>
      </c>
      <c r="AA2054" s="63">
        <f>ROUND(X2054/1.2,3)</f>
        <v>15495</v>
      </c>
      <c r="AB2054" s="23">
        <v>14086.666999999999</v>
      </c>
      <c r="AC2054" s="190">
        <f>IFERROR(ROUND(AA2054/AB2054-1,2),"")</f>
        <v>0.1</v>
      </c>
      <c r="AD2054" s="25">
        <v>0.4</v>
      </c>
      <c r="AE2054" s="25">
        <v>1.4400000000000001E-3</v>
      </c>
      <c r="AF2054" s="25">
        <v>106</v>
      </c>
      <c r="AG2054" s="25">
        <v>0</v>
      </c>
      <c r="AH2054" s="25">
        <v>98</v>
      </c>
      <c r="AI2054" s="25">
        <v>121</v>
      </c>
      <c r="AJ2054" s="25" t="s">
        <v>20</v>
      </c>
      <c r="AK2054" s="22" t="s">
        <v>20</v>
      </c>
      <c r="AL2054" s="25" t="s">
        <v>20</v>
      </c>
      <c r="AM2054" s="25">
        <v>1</v>
      </c>
      <c r="AN2054" s="25">
        <v>230</v>
      </c>
      <c r="AO2054" s="25">
        <v>110</v>
      </c>
      <c r="AP2054" s="25">
        <v>60</v>
      </c>
      <c r="AQ2054" s="25">
        <v>0.4</v>
      </c>
      <c r="AR2054" s="94">
        <v>0</v>
      </c>
      <c r="AS2054" s="157">
        <v>144</v>
      </c>
      <c r="AT2054" s="93"/>
      <c r="AU2054" s="92" t="s">
        <v>4119</v>
      </c>
      <c r="AV2054" s="91" t="s">
        <v>152</v>
      </c>
      <c r="AW2054" s="92" t="s">
        <v>152</v>
      </c>
      <c r="AX2054" s="92" t="s">
        <v>152</v>
      </c>
      <c r="AY2054" s="91" t="s">
        <v>152</v>
      </c>
      <c r="AZ2054" s="23"/>
      <c r="BA2054" s="25" t="s">
        <v>4137</v>
      </c>
      <c r="BB2054" t="s">
        <v>25</v>
      </c>
      <c r="BC2054">
        <v>18594</v>
      </c>
      <c r="BD2054" t="str">
        <f>IF(Z2054=BC2054,"OK")</f>
        <v>OK</v>
      </c>
      <c r="BE2054">
        <v>0.4</v>
      </c>
      <c r="BF2054">
        <v>1.4400000000000001E-3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 t="e">
        <f>IF(ABS(AN2054*AO2054*AP2054/1000000000/AR2054-1)&lt;0.1,"OK","NO")</f>
        <v>#DIV/0!</v>
      </c>
      <c r="BN2054" s="183"/>
    </row>
    <row r="2055" spans="1:66" ht="38.25" x14ac:dyDescent="0.25">
      <c r="A2055" s="1"/>
      <c r="B2055" s="94">
        <v>2048</v>
      </c>
      <c r="C2055" s="43">
        <v>1135792</v>
      </c>
      <c r="D2055" s="25">
        <v>1045813</v>
      </c>
      <c r="E2055" s="27" t="s">
        <v>4136</v>
      </c>
      <c r="F2055" s="213" t="s">
        <v>652</v>
      </c>
      <c r="G2055" s="102" t="s">
        <v>2182</v>
      </c>
      <c r="H2055" s="46" t="str">
        <f>IFERROR(IFERROR(IF(SEARCH("Usystems",$E2055)&gt;0,"Usystems"),IF(SEARCH("RIIFO",$E2055)&gt;0,"RIIFO","Uponor")),"Uponor")</f>
        <v>Usystems</v>
      </c>
      <c r="I2055" s="25">
        <f>IFERROR(MID($D2055,1,7)+0,"")</f>
        <v>1045813</v>
      </c>
      <c r="J2055" s="25" t="str">
        <f>IFERROR(MID($D2055,10,7)+0,"")</f>
        <v/>
      </c>
      <c r="K2055" s="25" t="str">
        <f>IFERROR(MID($D2055,19,7)+0,"")</f>
        <v/>
      </c>
      <c r="L2055" s="25" t="str">
        <f>IFERROR(MID($D2055,28,7)+0,"")</f>
        <v/>
      </c>
      <c r="M2055" s="25" t="str">
        <f>IF(IFERROR(MID($Q2055,1,7)+0,"")&lt;1130000,IF(INDEX(C:C,MATCH(LEFT(Q2055,7)+0,I:I,0))&lt;1130000,"",INDEX(C:C,MATCH(LEFT(Q2055,7)+0,I:I,0))),IFERROR(MID($Q2055,1,7)+0,""))</f>
        <v/>
      </c>
      <c r="N2055" s="25" t="str">
        <f>IF(IFERROR(MID($Q2055,10,7)+0,"")&lt;1130000,"",IFERROR(MID($Q2055,10,7)+0,""))</f>
        <v/>
      </c>
      <c r="O2055" s="25" t="str">
        <f>IF(IFERROR(MID($Q2055,19,7)+0,"")&lt;1130000,"",IFERROR(MID($Q2055,19,7)+0,""))</f>
        <v/>
      </c>
      <c r="P2055" s="25" t="str">
        <f>IF(M2055="","",IF(N2055="",M2055,M2055&amp;", "&amp;N2055))</f>
        <v/>
      </c>
      <c r="Q2055" s="37"/>
      <c r="R2055" s="37"/>
      <c r="S2055" s="35" t="s">
        <v>54</v>
      </c>
      <c r="T2055" s="25" t="s">
        <v>36</v>
      </c>
      <c r="U2055" s="185">
        <v>15580</v>
      </c>
      <c r="V2055" s="188">
        <v>16671</v>
      </c>
      <c r="W2055" s="189">
        <v>20839</v>
      </c>
      <c r="X2055" s="31">
        <v>22923</v>
      </c>
      <c r="Y2055" s="90">
        <f>IFERROR(ROUND(X2055/W2055-1,2),"")</f>
        <v>0.1</v>
      </c>
      <c r="Z2055" s="31">
        <f>IF(OR(S2055="VLD MLC components",S2055="VLD MLC pipes",S2055="VLD PEX components",S2055="VLD PEX pipes",S2055="VLD PHC components",S2055="VLD PHC pipes",S2055="Controls VLD"),"По запросу",X2055)</f>
        <v>22923</v>
      </c>
      <c r="AA2055" s="63">
        <f>ROUND(X2055/1.2,3)</f>
        <v>19102.5</v>
      </c>
      <c r="AB2055" s="23">
        <v>17365.832999999999</v>
      </c>
      <c r="AC2055" s="190">
        <f>IFERROR(ROUND(AA2055/AB2055-1,2),"")</f>
        <v>0.1</v>
      </c>
      <c r="AD2055" s="25">
        <v>0.69699999999999995</v>
      </c>
      <c r="AE2055" s="25">
        <v>1.8259999999999999E-3</v>
      </c>
      <c r="AF2055" s="25">
        <v>0</v>
      </c>
      <c r="AG2055" s="25">
        <v>85</v>
      </c>
      <c r="AH2055" s="25">
        <v>378</v>
      </c>
      <c r="AI2055" s="25">
        <v>435</v>
      </c>
      <c r="AJ2055" s="25" t="s">
        <v>20</v>
      </c>
      <c r="AK2055" s="22" t="s">
        <v>20</v>
      </c>
      <c r="AL2055" s="25" t="s">
        <v>20</v>
      </c>
      <c r="AM2055" s="25">
        <v>1</v>
      </c>
      <c r="AN2055" s="25">
        <v>230</v>
      </c>
      <c r="AO2055" s="25">
        <v>120</v>
      </c>
      <c r="AP2055" s="25">
        <v>60</v>
      </c>
      <c r="AQ2055" s="25">
        <v>0.7</v>
      </c>
      <c r="AR2055" s="25">
        <v>0</v>
      </c>
      <c r="AS2055" s="157">
        <v>447</v>
      </c>
      <c r="AT2055" s="93"/>
      <c r="AU2055" s="92" t="s">
        <v>4119</v>
      </c>
      <c r="AV2055" s="91" t="s">
        <v>152</v>
      </c>
      <c r="AW2055" s="92" t="s">
        <v>152</v>
      </c>
      <c r="AX2055" s="92" t="s">
        <v>152</v>
      </c>
      <c r="AY2055" s="91" t="s">
        <v>152</v>
      </c>
      <c r="AZ2055" s="23"/>
      <c r="BA2055" s="25" t="s">
        <v>4135</v>
      </c>
      <c r="BB2055" t="s">
        <v>25</v>
      </c>
      <c r="BC2055">
        <v>22923</v>
      </c>
      <c r="BD2055" t="str">
        <f>IF(Z2055=BC2055,"OK")</f>
        <v>OK</v>
      </c>
      <c r="BE2055">
        <v>0.69699999999999995</v>
      </c>
      <c r="BF2055">
        <v>1.8259999999999999E-3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 t="e">
        <f>IF(ABS(AN2055*AO2055*AP2055/1000000000/AR2055-1)&lt;0.1,"OK","NO")</f>
        <v>#DIV/0!</v>
      </c>
      <c r="BN2055" s="183"/>
    </row>
    <row r="2056" spans="1:66" ht="38.25" x14ac:dyDescent="0.25">
      <c r="A2056" s="1"/>
      <c r="B2056" s="94">
        <v>2049</v>
      </c>
      <c r="C2056" s="43">
        <v>1135793</v>
      </c>
      <c r="D2056" s="25"/>
      <c r="E2056" s="27" t="s">
        <v>4134</v>
      </c>
      <c r="F2056" s="213" t="s">
        <v>652</v>
      </c>
      <c r="G2056" s="28" t="s">
        <v>2182</v>
      </c>
      <c r="H2056" s="46" t="str">
        <f>IFERROR(IFERROR(IF(SEARCH("Usystems",$E2056)&gt;0,"Usystems"),IF(SEARCH("RIIFO",$E2056)&gt;0,"RIIFO","Uponor")),"Uponor")</f>
        <v>Usystems</v>
      </c>
      <c r="I2056" s="25" t="str">
        <f>IFERROR(MID($D2056,1,7)+0,"")</f>
        <v/>
      </c>
      <c r="J2056" s="25" t="str">
        <f>IFERROR(MID($D2056,10,7)+0,"")</f>
        <v/>
      </c>
      <c r="K2056" s="25" t="str">
        <f>IFERROR(MID($D2056,19,7)+0,"")</f>
        <v/>
      </c>
      <c r="L2056" s="25" t="str">
        <f>IFERROR(MID($D2056,28,7)+0,"")</f>
        <v/>
      </c>
      <c r="M2056" s="25" t="str">
        <f>IF(IFERROR(MID($Q2056,1,7)+0,"")&lt;1130000,IF(INDEX(C:C,MATCH(LEFT(Q2056,7)+0,I:I,0))&lt;1130000,"",INDEX(C:C,MATCH(LEFT(Q2056,7)+0,I:I,0))),IFERROR(MID($Q2056,1,7)+0,""))</f>
        <v/>
      </c>
      <c r="N2056" s="25" t="str">
        <f>IF(IFERROR(MID($Q2056,10,7)+0,"")&lt;1130000,"",IFERROR(MID($Q2056,10,7)+0,""))</f>
        <v/>
      </c>
      <c r="O2056" s="25" t="str">
        <f>IF(IFERROR(MID($Q2056,19,7)+0,"")&lt;1130000,"",IFERROR(MID($Q2056,19,7)+0,""))</f>
        <v/>
      </c>
      <c r="P2056" s="25" t="str">
        <f>IF(M2056="","",IF(N2056="",M2056,M2056&amp;", "&amp;N2056))</f>
        <v/>
      </c>
      <c r="Q2056" s="37"/>
      <c r="R2056" s="37"/>
      <c r="S2056" s="35" t="s">
        <v>54</v>
      </c>
      <c r="T2056" s="25" t="s">
        <v>36</v>
      </c>
      <c r="U2056" s="185">
        <v>15900</v>
      </c>
      <c r="V2056" s="188">
        <v>17013</v>
      </c>
      <c r="W2056" s="189">
        <v>19565</v>
      </c>
      <c r="X2056" s="31">
        <v>21522</v>
      </c>
      <c r="Y2056" s="90">
        <f>IFERROR(ROUND(X2056/W2056-1,2),"")</f>
        <v>0.1</v>
      </c>
      <c r="Z2056" s="31">
        <f>IF(OR(S2056="VLD MLC components",S2056="VLD MLC pipes",S2056="VLD PEX components",S2056="VLD PEX pipes",S2056="VLD PHC components",S2056="VLD PHC pipes",S2056="Controls VLD"),"По запросу",X2056)</f>
        <v>21522</v>
      </c>
      <c r="AA2056" s="63">
        <f>ROUND(X2056/1.2,3)</f>
        <v>17935</v>
      </c>
      <c r="AB2056" s="23">
        <v>16304.166999999999</v>
      </c>
      <c r="AC2056" s="190">
        <f>IFERROR(ROUND(AA2056/AB2056-1,2),"")</f>
        <v>0.1</v>
      </c>
      <c r="AD2056" s="25">
        <v>0.35</v>
      </c>
      <c r="AE2056" s="25">
        <v>2.5349999999999999E-3</v>
      </c>
      <c r="AF2056" s="25">
        <v>46</v>
      </c>
      <c r="AG2056" s="25">
        <v>0</v>
      </c>
      <c r="AH2056" s="25">
        <v>30</v>
      </c>
      <c r="AI2056" s="25">
        <v>0</v>
      </c>
      <c r="AJ2056" s="25" t="s">
        <v>20</v>
      </c>
      <c r="AK2056" s="22" t="s">
        <v>20</v>
      </c>
      <c r="AL2056" s="25" t="s">
        <v>20</v>
      </c>
      <c r="AM2056" s="25">
        <v>1</v>
      </c>
      <c r="AN2056" s="25">
        <v>260</v>
      </c>
      <c r="AO2056" s="25">
        <v>150</v>
      </c>
      <c r="AP2056" s="25">
        <v>65</v>
      </c>
      <c r="AQ2056" s="25">
        <v>0.35</v>
      </c>
      <c r="AR2056" s="25">
        <v>2.5349999999999999E-3</v>
      </c>
      <c r="AS2056" s="157">
        <v>22</v>
      </c>
      <c r="AT2056" s="93"/>
      <c r="AU2056" s="92" t="s">
        <v>4119</v>
      </c>
      <c r="AV2056" s="91" t="s">
        <v>152</v>
      </c>
      <c r="AW2056" s="92" t="s">
        <v>152</v>
      </c>
      <c r="AX2056" s="92" t="s">
        <v>152</v>
      </c>
      <c r="AY2056" s="91" t="s">
        <v>152</v>
      </c>
      <c r="AZ2056" s="23"/>
      <c r="BA2056" s="25" t="s">
        <v>4133</v>
      </c>
      <c r="BB2056" t="s">
        <v>25</v>
      </c>
      <c r="BC2056">
        <v>21522</v>
      </c>
      <c r="BD2056" t="str">
        <f>IF(Z2056=BC2056,"OK")</f>
        <v>OK</v>
      </c>
      <c r="BE2056">
        <v>0.42000000000000004</v>
      </c>
      <c r="BF2056">
        <v>1.5120000000000001E-3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 t="str">
        <f>IF(ABS(AN2056*AO2056*AP2056/1000000000/AR2056-1)&lt;0.1,"OK","NO")</f>
        <v>OK</v>
      </c>
      <c r="BN2056" s="183"/>
    </row>
    <row r="2057" spans="1:66" ht="38.25" x14ac:dyDescent="0.25">
      <c r="A2057" s="1"/>
      <c r="B2057" s="94">
        <v>2050</v>
      </c>
      <c r="C2057" s="43">
        <v>1135794</v>
      </c>
      <c r="D2057" s="25"/>
      <c r="E2057" s="27" t="s">
        <v>4132</v>
      </c>
      <c r="F2057" s="213" t="s">
        <v>652</v>
      </c>
      <c r="G2057" s="102" t="s">
        <v>2182</v>
      </c>
      <c r="H2057" s="46" t="str">
        <f>IFERROR(IFERROR(IF(SEARCH("Usystems",$E2057)&gt;0,"Usystems"),IF(SEARCH("RIIFO",$E2057)&gt;0,"RIIFO","Uponor")),"Uponor")</f>
        <v>Usystems</v>
      </c>
      <c r="I2057" s="25" t="str">
        <f>IFERROR(MID($D2057,1,7)+0,"")</f>
        <v/>
      </c>
      <c r="J2057" s="25" t="str">
        <f>IFERROR(MID($D2057,10,7)+0,"")</f>
        <v/>
      </c>
      <c r="K2057" s="25" t="str">
        <f>IFERROR(MID($D2057,19,7)+0,"")</f>
        <v/>
      </c>
      <c r="L2057" s="25" t="str">
        <f>IFERROR(MID($D2057,28,7)+0,"")</f>
        <v/>
      </c>
      <c r="M2057" s="25" t="str">
        <f>IF(IFERROR(MID($Q2057,1,7)+0,"")&lt;1130000,IF(INDEX(C:C,MATCH(LEFT(Q2057,7)+0,I:I,0))&lt;1130000,"",INDEX(C:C,MATCH(LEFT(Q2057,7)+0,I:I,0))),IFERROR(MID($Q2057,1,7)+0,""))</f>
        <v/>
      </c>
      <c r="N2057" s="25" t="str">
        <f>IF(IFERROR(MID($Q2057,10,7)+0,"")&lt;1130000,"",IFERROR(MID($Q2057,10,7)+0,""))</f>
        <v/>
      </c>
      <c r="O2057" s="25" t="str">
        <f>IF(IFERROR(MID($Q2057,19,7)+0,"")&lt;1130000,"",IFERROR(MID($Q2057,19,7)+0,""))</f>
        <v/>
      </c>
      <c r="P2057" s="25" t="str">
        <f>IF(M2057="","",IF(N2057="",M2057,M2057&amp;", "&amp;N2057))</f>
        <v/>
      </c>
      <c r="Q2057" s="37"/>
      <c r="R2057" s="37"/>
      <c r="S2057" s="35" t="s">
        <v>54</v>
      </c>
      <c r="T2057" s="25" t="s">
        <v>36</v>
      </c>
      <c r="U2057" s="185">
        <v>17900</v>
      </c>
      <c r="V2057" s="188">
        <v>19153</v>
      </c>
      <c r="W2057" s="189">
        <v>23941</v>
      </c>
      <c r="X2057" s="31">
        <v>26335</v>
      </c>
      <c r="Y2057" s="90">
        <f>IFERROR(ROUND(X2057/W2057-1,2),"")</f>
        <v>0.1</v>
      </c>
      <c r="Z2057" s="31">
        <f>IF(OR(S2057="VLD MLC components",S2057="VLD MLC pipes",S2057="VLD PEX components",S2057="VLD PEX pipes",S2057="VLD PHC components",S2057="VLD PHC pipes",S2057="Controls VLD"),"По запросу",X2057)</f>
        <v>26335</v>
      </c>
      <c r="AA2057" s="63">
        <f>ROUND(X2057/1.2,3)</f>
        <v>21945.832999999999</v>
      </c>
      <c r="AB2057" s="23">
        <v>19950.832999999999</v>
      </c>
      <c r="AC2057" s="190">
        <f>IFERROR(ROUND(AA2057/AB2057-1,2),"")</f>
        <v>0.1</v>
      </c>
      <c r="AD2057" s="25">
        <v>0.73185</v>
      </c>
      <c r="AE2057" s="25">
        <v>1.9173E-3</v>
      </c>
      <c r="AF2057" s="25">
        <v>60</v>
      </c>
      <c r="AG2057" s="25">
        <v>0</v>
      </c>
      <c r="AH2057" s="25">
        <v>0</v>
      </c>
      <c r="AI2057" s="25">
        <v>33</v>
      </c>
      <c r="AJ2057" s="25" t="s">
        <v>20</v>
      </c>
      <c r="AK2057" s="22" t="s">
        <v>20</v>
      </c>
      <c r="AL2057" s="25" t="s">
        <v>20</v>
      </c>
      <c r="AM2057" s="25">
        <v>1</v>
      </c>
      <c r="AN2057" s="25">
        <v>240</v>
      </c>
      <c r="AO2057" s="25">
        <v>120</v>
      </c>
      <c r="AP2057" s="25">
        <v>60</v>
      </c>
      <c r="AQ2057" s="25">
        <v>0.7</v>
      </c>
      <c r="AR2057" s="25">
        <v>0</v>
      </c>
      <c r="AS2057" s="157">
        <v>44</v>
      </c>
      <c r="AT2057" s="93"/>
      <c r="AU2057" s="92" t="s">
        <v>4119</v>
      </c>
      <c r="AV2057" s="91" t="s">
        <v>152</v>
      </c>
      <c r="AW2057" s="92" t="s">
        <v>152</v>
      </c>
      <c r="AX2057" s="92" t="s">
        <v>152</v>
      </c>
      <c r="AY2057" s="91" t="s">
        <v>152</v>
      </c>
      <c r="AZ2057" s="23"/>
      <c r="BA2057" s="25" t="s">
        <v>4131</v>
      </c>
      <c r="BB2057" t="s">
        <v>25</v>
      </c>
      <c r="BC2057">
        <v>26335</v>
      </c>
      <c r="BD2057" t="str">
        <f>IF(Z2057=BC2057,"OK")</f>
        <v>OK</v>
      </c>
      <c r="BE2057">
        <v>0.73185</v>
      </c>
      <c r="BF2057">
        <v>1.9173E-3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 t="e">
        <f>IF(ABS(AN2057*AO2057*AP2057/1000000000/AR2057-1)&lt;0.1,"OK","NO")</f>
        <v>#DIV/0!</v>
      </c>
      <c r="BN2057" s="183"/>
    </row>
    <row r="2058" spans="1:66" ht="25.5" x14ac:dyDescent="0.25">
      <c r="A2058" s="1"/>
      <c r="B2058" s="94">
        <v>2051</v>
      </c>
      <c r="C2058" s="43">
        <v>1135795</v>
      </c>
      <c r="D2058" s="25">
        <v>1045815</v>
      </c>
      <c r="E2058" s="27" t="s">
        <v>4130</v>
      </c>
      <c r="F2058" s="213" t="s">
        <v>652</v>
      </c>
      <c r="G2058" s="102" t="s">
        <v>2182</v>
      </c>
      <c r="H2058" s="46" t="str">
        <f>IFERROR(IFERROR(IF(SEARCH("Usystems",$E2058)&gt;0,"Usystems"),IF(SEARCH("RIIFO",$E2058)&gt;0,"RIIFO","Uponor")),"Uponor")</f>
        <v>Usystems</v>
      </c>
      <c r="I2058" s="25">
        <f>IFERROR(MID($D2058,1,7)+0,"")</f>
        <v>1045815</v>
      </c>
      <c r="J2058" s="25" t="str">
        <f>IFERROR(MID($D2058,10,7)+0,"")</f>
        <v/>
      </c>
      <c r="K2058" s="25" t="str">
        <f>IFERROR(MID($D2058,19,7)+0,"")</f>
        <v/>
      </c>
      <c r="L2058" s="25" t="str">
        <f>IFERROR(MID($D2058,28,7)+0,"")</f>
        <v/>
      </c>
      <c r="M2058" s="25" t="str">
        <f>IF(IFERROR(MID($Q2058,1,7)+0,"")&lt;1130000,IF(INDEX(C:C,MATCH(LEFT(Q2058,7)+0,I:I,0))&lt;1130000,"",INDEX(C:C,MATCH(LEFT(Q2058,7)+0,I:I,0))),IFERROR(MID($Q2058,1,7)+0,""))</f>
        <v/>
      </c>
      <c r="N2058" s="25" t="str">
        <f>IF(IFERROR(MID($Q2058,10,7)+0,"")&lt;1130000,"",IFERROR(MID($Q2058,10,7)+0,""))</f>
        <v/>
      </c>
      <c r="O2058" s="25" t="str">
        <f>IF(IFERROR(MID($Q2058,19,7)+0,"")&lt;1130000,"",IFERROR(MID($Q2058,19,7)+0,""))</f>
        <v/>
      </c>
      <c r="P2058" s="25" t="str">
        <f>IF(M2058="","",IF(N2058="",M2058,M2058&amp;", "&amp;N2058))</f>
        <v/>
      </c>
      <c r="Q2058" s="37"/>
      <c r="R2058" s="37"/>
      <c r="S2058" s="35" t="s">
        <v>54</v>
      </c>
      <c r="T2058" s="25" t="s">
        <v>36</v>
      </c>
      <c r="U2058" s="185">
        <v>33495</v>
      </c>
      <c r="V2058" s="188">
        <v>35840</v>
      </c>
      <c r="W2058" s="189">
        <v>40141</v>
      </c>
      <c r="X2058" s="31">
        <v>44155</v>
      </c>
      <c r="Y2058" s="90">
        <f>IFERROR(ROUND(X2058/W2058-1,2),"")</f>
        <v>0.1</v>
      </c>
      <c r="Z2058" s="31">
        <f>IF(OR(S2058="VLD MLC components",S2058="VLD MLC pipes",S2058="VLD PEX components",S2058="VLD PEX pipes",S2058="VLD PHC components",S2058="VLD PHC pipes",S2058="Controls VLD"),"По запросу",X2058)</f>
        <v>44155</v>
      </c>
      <c r="AA2058" s="63">
        <f>ROUND(X2058/1.2,3)</f>
        <v>36795.832999999999</v>
      </c>
      <c r="AB2058" s="23">
        <v>33450.832999999999</v>
      </c>
      <c r="AC2058" s="190">
        <f>IFERROR(ROUND(AA2058/AB2058-1,2),"")</f>
        <v>0.1</v>
      </c>
      <c r="AD2058" s="25">
        <v>1.4</v>
      </c>
      <c r="AE2058" s="25">
        <v>1.6795999999999998E-2</v>
      </c>
      <c r="AF2058" s="25">
        <v>26</v>
      </c>
      <c r="AG2058" s="25">
        <v>3</v>
      </c>
      <c r="AH2058" s="25">
        <v>55</v>
      </c>
      <c r="AI2058" s="25">
        <v>74</v>
      </c>
      <c r="AJ2058" s="25" t="s">
        <v>20</v>
      </c>
      <c r="AK2058" s="22" t="s">
        <v>20</v>
      </c>
      <c r="AL2058" s="25" t="s">
        <v>20</v>
      </c>
      <c r="AM2058" s="25">
        <v>1</v>
      </c>
      <c r="AN2058" s="25">
        <v>285</v>
      </c>
      <c r="AO2058" s="25">
        <v>165</v>
      </c>
      <c r="AP2058" s="25">
        <v>100</v>
      </c>
      <c r="AQ2058" s="25">
        <v>1.6</v>
      </c>
      <c r="AR2058" s="25">
        <v>4.7025000000000001E-3</v>
      </c>
      <c r="AS2058" s="157">
        <v>87</v>
      </c>
      <c r="AT2058" s="93"/>
      <c r="AU2058" s="92" t="s">
        <v>4119</v>
      </c>
      <c r="AV2058" s="91" t="s">
        <v>152</v>
      </c>
      <c r="AW2058" s="92" t="s">
        <v>152</v>
      </c>
      <c r="AX2058" s="92" t="s">
        <v>152</v>
      </c>
      <c r="AY2058" s="91" t="s">
        <v>152</v>
      </c>
      <c r="AZ2058" s="23"/>
      <c r="BA2058" s="25" t="s">
        <v>4129</v>
      </c>
      <c r="BB2058" t="s">
        <v>25</v>
      </c>
      <c r="BC2058">
        <v>44155</v>
      </c>
      <c r="BD2058" t="str">
        <f>IF(Z2058=BC2058,"OK")</f>
        <v>OK</v>
      </c>
      <c r="BE2058">
        <v>1.4</v>
      </c>
      <c r="BF2058">
        <v>1.6795999999999998E-2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 t="str">
        <f>IF(ABS(AN2058*AO2058*AP2058/1000000000/AR2058-1)&lt;0.1,"OK","NO")</f>
        <v>OK</v>
      </c>
      <c r="BN2058" s="183"/>
    </row>
    <row r="2059" spans="1:66" ht="25.5" x14ac:dyDescent="0.25">
      <c r="A2059" s="1"/>
      <c r="B2059" s="94">
        <v>2052</v>
      </c>
      <c r="C2059" s="43">
        <v>1135789</v>
      </c>
      <c r="D2059" s="25"/>
      <c r="E2059" s="27" t="s">
        <v>4128</v>
      </c>
      <c r="F2059" s="213" t="s">
        <v>21</v>
      </c>
      <c r="G2059" s="102" t="s">
        <v>2182</v>
      </c>
      <c r="H2059" s="46" t="str">
        <f>IFERROR(IFERROR(IF(SEARCH("Usystems",$E2059)&gt;0,"Usystems"),IF(SEARCH("RIIFO",$E2059)&gt;0,"RIIFO","Uponor")),"Uponor")</f>
        <v>Usystems</v>
      </c>
      <c r="I2059" s="25" t="str">
        <f>IFERROR(MID($D2059,1,7)+0,"")</f>
        <v/>
      </c>
      <c r="J2059" s="25" t="str">
        <f>IFERROR(MID($D2059,10,7)+0,"")</f>
        <v/>
      </c>
      <c r="K2059" s="25" t="str">
        <f>IFERROR(MID($D2059,19,7)+0,"")</f>
        <v/>
      </c>
      <c r="L2059" s="25" t="str">
        <f>IFERROR(MID($D2059,28,7)+0,"")</f>
        <v/>
      </c>
      <c r="M2059" s="25" t="str">
        <f>IF(IFERROR(MID($Q2059,1,7)+0,"")&lt;1130000,IF(INDEX(C:C,MATCH(LEFT(Q2059,7)+0,I:I,0))&lt;1130000,"",INDEX(C:C,MATCH(LEFT(Q2059,7)+0,I:I,0))),IFERROR(MID($Q2059,1,7)+0,""))</f>
        <v/>
      </c>
      <c r="N2059" s="25" t="str">
        <f>IF(IFERROR(MID($Q2059,10,7)+0,"")&lt;1130000,"",IFERROR(MID($Q2059,10,7)+0,""))</f>
        <v/>
      </c>
      <c r="O2059" s="25" t="str">
        <f>IF(IFERROR(MID($Q2059,19,7)+0,"")&lt;1130000,"",IFERROR(MID($Q2059,19,7)+0,""))</f>
        <v/>
      </c>
      <c r="P2059" s="25" t="str">
        <f>IF(M2059="","",IF(N2059="",M2059,M2059&amp;", "&amp;N2059))</f>
        <v/>
      </c>
      <c r="Q2059" s="37"/>
      <c r="R2059" s="37"/>
      <c r="S2059" s="35" t="s">
        <v>54</v>
      </c>
      <c r="T2059" s="25" t="s">
        <v>36</v>
      </c>
      <c r="U2059" s="185">
        <v>3190</v>
      </c>
      <c r="V2059" s="188">
        <v>3413</v>
      </c>
      <c r="W2059" s="189">
        <v>5802</v>
      </c>
      <c r="X2059" s="31">
        <v>6382</v>
      </c>
      <c r="Y2059" s="90">
        <f>IFERROR(ROUND(X2059/W2059-1,2),"")</f>
        <v>0.1</v>
      </c>
      <c r="Z2059" s="31">
        <f>IF(OR(S2059="VLD MLC components",S2059="VLD MLC pipes",S2059="VLD PEX components",S2059="VLD PEX pipes",S2059="VLD PHC components",S2059="VLD PHC pipes",S2059="Controls VLD"),"По запросу",X2059)</f>
        <v>6382</v>
      </c>
      <c r="AA2059" s="63">
        <f>ROUND(X2059/1.2,3)</f>
        <v>5318.3329999999996</v>
      </c>
      <c r="AB2059" s="23">
        <v>4835</v>
      </c>
      <c r="AC2059" s="190">
        <f>IFERROR(ROUND(AA2059/AB2059-1,2),"")</f>
        <v>0.1</v>
      </c>
      <c r="AD2059" s="25">
        <v>0.156</v>
      </c>
      <c r="AE2059" s="25">
        <v>1.875E-4</v>
      </c>
      <c r="AF2059" s="25">
        <v>10</v>
      </c>
      <c r="AG2059" s="25">
        <v>14</v>
      </c>
      <c r="AH2059" s="25">
        <v>37</v>
      </c>
      <c r="AI2059" s="25">
        <v>37</v>
      </c>
      <c r="AJ2059" s="25" t="s">
        <v>20</v>
      </c>
      <c r="AK2059" s="22" t="s">
        <v>20</v>
      </c>
      <c r="AL2059" s="25" t="s">
        <v>20</v>
      </c>
      <c r="AM2059" s="25">
        <v>1</v>
      </c>
      <c r="AN2059" s="25">
        <v>75</v>
      </c>
      <c r="AO2059" s="25">
        <v>50</v>
      </c>
      <c r="AP2059" s="25">
        <v>50</v>
      </c>
      <c r="AQ2059" s="25">
        <v>0.156</v>
      </c>
      <c r="AR2059" s="25">
        <v>1.875E-4</v>
      </c>
      <c r="AS2059" s="157">
        <v>40</v>
      </c>
      <c r="AT2059" s="93"/>
      <c r="AU2059" s="92" t="s">
        <v>4119</v>
      </c>
      <c r="AV2059" s="91" t="s">
        <v>152</v>
      </c>
      <c r="AW2059" s="92" t="s">
        <v>152</v>
      </c>
      <c r="AX2059" s="92" t="s">
        <v>152</v>
      </c>
      <c r="AY2059" s="91" t="s">
        <v>152</v>
      </c>
      <c r="AZ2059" s="23" t="s">
        <v>24</v>
      </c>
      <c r="BA2059" s="25" t="s">
        <v>4127</v>
      </c>
      <c r="BB2059" t="s">
        <v>25</v>
      </c>
      <c r="BC2059">
        <v>6382</v>
      </c>
      <c r="BD2059" t="str">
        <f>IF(Z2059=BC2059,"OK")</f>
        <v>OK</v>
      </c>
      <c r="BE2059">
        <v>7.0000000000000007E-2</v>
      </c>
      <c r="BF2059">
        <v>7.4999999999999993E-5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 t="str">
        <f>IF(ABS(AN2059*AO2059*AP2059/1000000000/AR2059-1)&lt;0.1,"OK","NO")</f>
        <v>OK</v>
      </c>
      <c r="BN2059" s="183"/>
    </row>
    <row r="2060" spans="1:66" ht="25.5" x14ac:dyDescent="0.25">
      <c r="A2060" s="1"/>
      <c r="B2060" s="94">
        <v>2053</v>
      </c>
      <c r="C2060" s="43">
        <v>1135796</v>
      </c>
      <c r="D2060" s="25">
        <v>1045816</v>
      </c>
      <c r="E2060" s="27" t="s">
        <v>4126</v>
      </c>
      <c r="F2060" s="213" t="s">
        <v>652</v>
      </c>
      <c r="G2060" s="102" t="s">
        <v>2182</v>
      </c>
      <c r="H2060" s="46" t="str">
        <f>IFERROR(IFERROR(IF(SEARCH("Usystems",$E2060)&gt;0,"Usystems"),IF(SEARCH("RIIFO",$E2060)&gt;0,"RIIFO","Uponor")),"Uponor")</f>
        <v>Usystems</v>
      </c>
      <c r="I2060" s="25">
        <f>IFERROR(MID($D2060,1,7)+0,"")</f>
        <v>1045816</v>
      </c>
      <c r="J2060" s="25" t="str">
        <f>IFERROR(MID($D2060,10,7)+0,"")</f>
        <v/>
      </c>
      <c r="K2060" s="25" t="str">
        <f>IFERROR(MID($D2060,19,7)+0,"")</f>
        <v/>
      </c>
      <c r="L2060" s="25" t="str">
        <f>IFERROR(MID($D2060,28,7)+0,"")</f>
        <v/>
      </c>
      <c r="M2060" s="25" t="str">
        <f>IF(IFERROR(MID($Q2060,1,7)+0,"")&lt;1130000,IF(INDEX(C:C,MATCH(LEFT(Q2060,7)+0,I:I,0))&lt;1130000,"",INDEX(C:C,MATCH(LEFT(Q2060,7)+0,I:I,0))),IFERROR(MID($Q2060,1,7)+0,""))</f>
        <v/>
      </c>
      <c r="N2060" s="25" t="str">
        <f>IF(IFERROR(MID($Q2060,10,7)+0,"")&lt;1130000,"",IFERROR(MID($Q2060,10,7)+0,""))</f>
        <v/>
      </c>
      <c r="O2060" s="25" t="str">
        <f>IF(IFERROR(MID($Q2060,19,7)+0,"")&lt;1130000,"",IFERROR(MID($Q2060,19,7)+0,""))</f>
        <v/>
      </c>
      <c r="P2060" s="25" t="str">
        <f>IF(M2060="","",IF(N2060="",M2060,M2060&amp;", "&amp;N2060))</f>
        <v/>
      </c>
      <c r="Q2060" s="37"/>
      <c r="R2060" s="37"/>
      <c r="S2060" s="35" t="s">
        <v>54</v>
      </c>
      <c r="T2060" s="25" t="s">
        <v>36</v>
      </c>
      <c r="U2060" s="185">
        <v>4031</v>
      </c>
      <c r="V2060" s="188">
        <v>4313</v>
      </c>
      <c r="W2060" s="189">
        <v>5391</v>
      </c>
      <c r="X2060" s="31">
        <v>5930</v>
      </c>
      <c r="Y2060" s="90">
        <f>IFERROR(ROUND(X2060/W2060-1,2),"")</f>
        <v>0.1</v>
      </c>
      <c r="Z2060" s="31">
        <f>IF(OR(S2060="VLD MLC components",S2060="VLD MLC pipes",S2060="VLD PEX components",S2060="VLD PEX pipes",S2060="VLD PHC components",S2060="VLD PHC pipes",S2060="Controls VLD"),"По запросу",X2060)</f>
        <v>5930</v>
      </c>
      <c r="AA2060" s="63">
        <f>ROUND(X2060/1.2,3)</f>
        <v>4941.6670000000004</v>
      </c>
      <c r="AB2060" s="23">
        <v>4492.5</v>
      </c>
      <c r="AC2060" s="190">
        <f>IFERROR(ROUND(AA2060/AB2060-1,2),"")</f>
        <v>0.1</v>
      </c>
      <c r="AD2060" s="25">
        <v>0.314</v>
      </c>
      <c r="AE2060" s="25">
        <v>2.2049999999999999E-3</v>
      </c>
      <c r="AF2060" s="25">
        <v>56</v>
      </c>
      <c r="AG2060" s="25">
        <v>38</v>
      </c>
      <c r="AH2060" s="25">
        <v>77</v>
      </c>
      <c r="AI2060" s="25">
        <v>97</v>
      </c>
      <c r="AJ2060" s="25" t="s">
        <v>20</v>
      </c>
      <c r="AK2060" s="22" t="s">
        <v>20</v>
      </c>
      <c r="AL2060" s="25" t="s">
        <v>20</v>
      </c>
      <c r="AM2060" s="25">
        <v>1</v>
      </c>
      <c r="AN2060" s="25">
        <v>250</v>
      </c>
      <c r="AO2060" s="25">
        <v>170</v>
      </c>
      <c r="AP2060" s="25">
        <v>70</v>
      </c>
      <c r="AQ2060" s="25">
        <v>0.4</v>
      </c>
      <c r="AR2060" s="25">
        <v>2.9750000000000002E-3</v>
      </c>
      <c r="AS2060" s="157">
        <v>103</v>
      </c>
      <c r="AT2060" s="93"/>
      <c r="AU2060" s="92" t="s">
        <v>4119</v>
      </c>
      <c r="AV2060" s="91" t="s">
        <v>152</v>
      </c>
      <c r="AW2060" s="92" t="s">
        <v>152</v>
      </c>
      <c r="AX2060" s="92" t="s">
        <v>152</v>
      </c>
      <c r="AY2060" s="91" t="s">
        <v>152</v>
      </c>
      <c r="AZ2060" s="23"/>
      <c r="BA2060" s="25" t="s">
        <v>4125</v>
      </c>
      <c r="BB2060" t="s">
        <v>25</v>
      </c>
      <c r="BC2060">
        <v>5930</v>
      </c>
      <c r="BD2060" t="str">
        <f>IF(Z2060=BC2060,"OK")</f>
        <v>OK</v>
      </c>
      <c r="BE2060">
        <v>0.314</v>
      </c>
      <c r="BF2060">
        <v>2.2049999999999999E-3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 t="str">
        <f>IF(ABS(AN2060*AO2060*AP2060/1000000000/AR2060-1)&lt;0.1,"OK","NO")</f>
        <v>OK</v>
      </c>
      <c r="BN2060" s="183"/>
    </row>
    <row r="2061" spans="1:66" ht="25.5" x14ac:dyDescent="0.25">
      <c r="A2061" s="1"/>
      <c r="B2061" s="94">
        <v>2054</v>
      </c>
      <c r="C2061" s="43">
        <v>1135797</v>
      </c>
      <c r="D2061" s="25">
        <v>1030135</v>
      </c>
      <c r="E2061" s="27" t="s">
        <v>4124</v>
      </c>
      <c r="F2061" s="213" t="s">
        <v>652</v>
      </c>
      <c r="G2061" s="102" t="s">
        <v>2182</v>
      </c>
      <c r="H2061" s="46" t="str">
        <f>IFERROR(IFERROR(IF(SEARCH("Usystems",$E2061)&gt;0,"Usystems"),IF(SEARCH("RIIFO",$E2061)&gt;0,"RIIFO","Uponor")),"Uponor")</f>
        <v>Usystems</v>
      </c>
      <c r="I2061" s="25">
        <f>IFERROR(MID($D2061,1,7)+0,"")</f>
        <v>1030135</v>
      </c>
      <c r="J2061" s="25" t="str">
        <f>IFERROR(MID($D2061,10,7)+0,"")</f>
        <v/>
      </c>
      <c r="K2061" s="25" t="str">
        <f>IFERROR(MID($D2061,19,7)+0,"")</f>
        <v/>
      </c>
      <c r="L2061" s="25" t="str">
        <f>IFERROR(MID($D2061,28,7)+0,"")</f>
        <v/>
      </c>
      <c r="M2061" s="25" t="str">
        <f>IF(IFERROR(MID($Q2061,1,7)+0,"")&lt;1130000,IF(INDEX(C:C,MATCH(LEFT(Q2061,7)+0,I:I,0))&lt;1130000,"",INDEX(C:C,MATCH(LEFT(Q2061,7)+0,I:I,0))),IFERROR(MID($Q2061,1,7)+0,""))</f>
        <v/>
      </c>
      <c r="N2061" s="25" t="str">
        <f>IF(IFERROR(MID($Q2061,10,7)+0,"")&lt;1130000,"",IFERROR(MID($Q2061,10,7)+0,""))</f>
        <v/>
      </c>
      <c r="O2061" s="25" t="str">
        <f>IF(IFERROR(MID($Q2061,19,7)+0,"")&lt;1130000,"",IFERROR(MID($Q2061,19,7)+0,""))</f>
        <v/>
      </c>
      <c r="P2061" s="25" t="str">
        <f>IF(M2061="","",IF(N2061="",M2061,M2061&amp;", "&amp;N2061))</f>
        <v/>
      </c>
      <c r="Q2061" s="37"/>
      <c r="R2061" s="37"/>
      <c r="S2061" s="35" t="s">
        <v>54</v>
      </c>
      <c r="T2061" s="25" t="s">
        <v>36</v>
      </c>
      <c r="U2061" s="185">
        <v>18900</v>
      </c>
      <c r="V2061" s="188">
        <v>20223</v>
      </c>
      <c r="W2061" s="189">
        <v>25279</v>
      </c>
      <c r="X2061" s="31">
        <v>27807</v>
      </c>
      <c r="Y2061" s="90">
        <f>IFERROR(ROUND(X2061/W2061-1,2),"")</f>
        <v>0.1</v>
      </c>
      <c r="Z2061" s="31">
        <f>IF(OR(S2061="VLD MLC components",S2061="VLD MLC pipes",S2061="VLD PEX components",S2061="VLD PEX pipes",S2061="VLD PHC components",S2061="VLD PHC pipes",S2061="Controls VLD"),"По запросу",X2061)</f>
        <v>27807</v>
      </c>
      <c r="AA2061" s="63">
        <f>ROUND(X2061/1.2,3)</f>
        <v>23172.5</v>
      </c>
      <c r="AB2061" s="23">
        <v>21065.832999999999</v>
      </c>
      <c r="AC2061" s="190">
        <f>IFERROR(ROUND(AA2061/AB2061-1,2),"")</f>
        <v>0.1</v>
      </c>
      <c r="AD2061" s="25">
        <v>0.91</v>
      </c>
      <c r="AE2061" s="25">
        <v>7.9799999999999999E-4</v>
      </c>
      <c r="AF2061" s="25">
        <v>45</v>
      </c>
      <c r="AG2061" s="25">
        <v>12</v>
      </c>
      <c r="AH2061" s="25">
        <v>49</v>
      </c>
      <c r="AI2061" s="25">
        <v>71</v>
      </c>
      <c r="AJ2061" s="25" t="s">
        <v>20</v>
      </c>
      <c r="AK2061" s="22" t="s">
        <v>20</v>
      </c>
      <c r="AL2061" s="25" t="s">
        <v>20</v>
      </c>
      <c r="AM2061" s="25">
        <v>1</v>
      </c>
      <c r="AN2061" s="25">
        <v>200</v>
      </c>
      <c r="AO2061" s="25">
        <v>120</v>
      </c>
      <c r="AP2061" s="25">
        <v>70</v>
      </c>
      <c r="AQ2061" s="25">
        <v>1.8</v>
      </c>
      <c r="AR2061" s="25">
        <v>1.6800000000000001E-3</v>
      </c>
      <c r="AS2061" s="157">
        <v>75</v>
      </c>
      <c r="AT2061" s="93"/>
      <c r="AU2061" s="92" t="s">
        <v>4119</v>
      </c>
      <c r="AV2061" s="91" t="s">
        <v>152</v>
      </c>
      <c r="AW2061" s="92" t="s">
        <v>152</v>
      </c>
      <c r="AX2061" s="92" t="s">
        <v>152</v>
      </c>
      <c r="AY2061" s="91" t="s">
        <v>152</v>
      </c>
      <c r="AZ2061" s="23"/>
      <c r="BA2061" s="25" t="s">
        <v>4123</v>
      </c>
      <c r="BB2061" t="s">
        <v>25</v>
      </c>
      <c r="BC2061">
        <v>27807</v>
      </c>
      <c r="BD2061" t="str">
        <f>IF(Z2061=BC2061,"OK")</f>
        <v>OK</v>
      </c>
      <c r="BE2061">
        <v>0.91</v>
      </c>
      <c r="BF2061">
        <v>7.9799999999999999E-4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 t="str">
        <f>IF(ABS(AN2061*AO2061*AP2061/1000000000/AR2061-1)&lt;0.1,"OK","NO")</f>
        <v>OK</v>
      </c>
      <c r="BN2061" s="183"/>
    </row>
    <row r="2062" spans="1:66" ht="25.5" x14ac:dyDescent="0.25">
      <c r="A2062" s="1"/>
      <c r="B2062" s="94">
        <v>2055</v>
      </c>
      <c r="C2062" s="43">
        <v>1135790</v>
      </c>
      <c r="D2062" s="25">
        <v>1009216</v>
      </c>
      <c r="E2062" s="27" t="s">
        <v>4122</v>
      </c>
      <c r="F2062" s="213" t="s">
        <v>21</v>
      </c>
      <c r="G2062" s="102" t="s">
        <v>2182</v>
      </c>
      <c r="H2062" s="46" t="str">
        <f>IFERROR(IFERROR(IF(SEARCH("Usystems",$E2062)&gt;0,"Usystems"),IF(SEARCH("RIIFO",$E2062)&gt;0,"RIIFO","Uponor")),"Uponor")</f>
        <v>Usystems</v>
      </c>
      <c r="I2062" s="25">
        <f>IFERROR(MID($D2062,1,7)+0,"")</f>
        <v>1009216</v>
      </c>
      <c r="J2062" s="25" t="str">
        <f>IFERROR(MID($D2062,10,7)+0,"")</f>
        <v/>
      </c>
      <c r="K2062" s="25" t="str">
        <f>IFERROR(MID($D2062,19,7)+0,"")</f>
        <v/>
      </c>
      <c r="L2062" s="25" t="str">
        <f>IFERROR(MID($D2062,28,7)+0,"")</f>
        <v/>
      </c>
      <c r="M2062" s="25" t="str">
        <f>IF(IFERROR(MID($Q2062,1,7)+0,"")&lt;1130000,IF(INDEX(C:C,MATCH(LEFT(Q2062,7)+0,I:I,0))&lt;1130000,"",INDEX(C:C,MATCH(LEFT(Q2062,7)+0,I:I,0))),IFERROR(MID($Q2062,1,7)+0,""))</f>
        <v/>
      </c>
      <c r="N2062" s="25" t="str">
        <f>IF(IFERROR(MID($Q2062,10,7)+0,"")&lt;1130000,"",IFERROR(MID($Q2062,10,7)+0,""))</f>
        <v/>
      </c>
      <c r="O2062" s="25" t="str">
        <f>IF(IFERROR(MID($Q2062,19,7)+0,"")&lt;1130000,"",IFERROR(MID($Q2062,19,7)+0,""))</f>
        <v/>
      </c>
      <c r="P2062" s="25" t="str">
        <f>IF(M2062="","",IF(N2062="",M2062,M2062&amp;", "&amp;N2062))</f>
        <v/>
      </c>
      <c r="Q2062" s="37"/>
      <c r="R2062" s="37"/>
      <c r="S2062" s="35" t="s">
        <v>45</v>
      </c>
      <c r="T2062" s="25" t="s">
        <v>36</v>
      </c>
      <c r="U2062" s="185">
        <v>924</v>
      </c>
      <c r="V2062" s="188">
        <v>924</v>
      </c>
      <c r="W2062" s="189">
        <v>1294</v>
      </c>
      <c r="X2062" s="31">
        <v>1423</v>
      </c>
      <c r="Y2062" s="90">
        <f>IFERROR(ROUND(X2062/W2062-1,2),"")</f>
        <v>0.1</v>
      </c>
      <c r="Z2062" s="31">
        <f>IF(OR(S2062="VLD MLC components",S2062="VLD MLC pipes",S2062="VLD PEX components",S2062="VLD PEX pipes",S2062="VLD PHC components",S2062="VLD PHC pipes",S2062="Controls VLD"),"По запросу",X2062)</f>
        <v>1423</v>
      </c>
      <c r="AA2062" s="63">
        <f>ROUND(X2062/1.2,3)</f>
        <v>1185.8330000000001</v>
      </c>
      <c r="AB2062" s="23">
        <v>1078.3330000000001</v>
      </c>
      <c r="AC2062" s="190">
        <f>IFERROR(ROUND(AA2062/AB2062-1,2),"")</f>
        <v>0.1</v>
      </c>
      <c r="AD2062" s="25">
        <v>0.03</v>
      </c>
      <c r="AE2062" s="25">
        <v>1.15E-4</v>
      </c>
      <c r="AF2062" s="25">
        <v>4</v>
      </c>
      <c r="AG2062" s="25">
        <v>4</v>
      </c>
      <c r="AH2062" s="25">
        <v>5</v>
      </c>
      <c r="AI2062" s="25">
        <v>7</v>
      </c>
      <c r="AJ2062" s="25" t="s">
        <v>20</v>
      </c>
      <c r="AK2062" s="22" t="s">
        <v>20</v>
      </c>
      <c r="AL2062" s="25" t="s">
        <v>20</v>
      </c>
      <c r="AM2062" s="25">
        <v>2</v>
      </c>
      <c r="AN2062" s="25">
        <v>70</v>
      </c>
      <c r="AO2062" s="25">
        <v>75</v>
      </c>
      <c r="AP2062" s="25">
        <v>55</v>
      </c>
      <c r="AQ2062" s="25">
        <v>0.5</v>
      </c>
      <c r="AR2062" s="25">
        <v>2.8875E-4</v>
      </c>
      <c r="AS2062" s="157">
        <v>7</v>
      </c>
      <c r="AT2062" s="93"/>
      <c r="AU2062" s="92" t="s">
        <v>4119</v>
      </c>
      <c r="AV2062" s="91" t="s">
        <v>152</v>
      </c>
      <c r="AW2062" s="92" t="s">
        <v>152</v>
      </c>
      <c r="AX2062" s="92" t="s">
        <v>152</v>
      </c>
      <c r="AY2062" s="91" t="s">
        <v>152</v>
      </c>
      <c r="AZ2062" s="23"/>
      <c r="BA2062" s="25" t="s">
        <v>4121</v>
      </c>
      <c r="BB2062" t="s">
        <v>25</v>
      </c>
      <c r="BC2062">
        <v>1423</v>
      </c>
      <c r="BD2062" t="str">
        <f>IF(Z2062=BC2062,"OK")</f>
        <v>OK</v>
      </c>
      <c r="BE2062">
        <v>0.03</v>
      </c>
      <c r="BF2062">
        <v>1.15E-4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 t="str">
        <f>IF(ABS(AN2062*AO2062*AP2062/1000000000/AR2062-1)&lt;0.1,"OK","NO")</f>
        <v>OK</v>
      </c>
      <c r="BN2062" s="183"/>
    </row>
    <row r="2063" spans="1:66" ht="25.5" x14ac:dyDescent="0.25">
      <c r="A2063" s="1"/>
      <c r="B2063" s="94">
        <v>2056</v>
      </c>
      <c r="C2063" s="43">
        <v>1136005</v>
      </c>
      <c r="D2063" s="37">
        <v>1030134</v>
      </c>
      <c r="E2063" s="36" t="s">
        <v>4120</v>
      </c>
      <c r="F2063" s="213" t="s">
        <v>21</v>
      </c>
      <c r="G2063" s="102" t="s">
        <v>2182</v>
      </c>
      <c r="H2063" s="46" t="str">
        <f>IFERROR(IFERROR(IF(SEARCH("Usystems",$E2063)&gt;0,"Usystems"),IF(SEARCH("RIIFO",$E2063)&gt;0,"RIIFO","Uponor")),"Uponor")</f>
        <v>Usystems</v>
      </c>
      <c r="I2063" s="25">
        <f>IFERROR(MID($D2063,1,7)+0,"")</f>
        <v>1030134</v>
      </c>
      <c r="J2063" s="25" t="str">
        <f>IFERROR(MID($D2063,10,7)+0,"")</f>
        <v/>
      </c>
      <c r="K2063" s="25" t="str">
        <f>IFERROR(MID($D2063,19,7)+0,"")</f>
        <v/>
      </c>
      <c r="L2063" s="25" t="str">
        <f>IFERROR(MID($D2063,28,7)+0,"")</f>
        <v/>
      </c>
      <c r="M2063" s="25" t="str">
        <f>IF(IFERROR(MID($Q2063,1,7)+0,"")&lt;1130000,IF(INDEX(C:C,MATCH(LEFT(Q2063,7)+0,I:I,0))&lt;1130000,"",INDEX(C:C,MATCH(LEFT(Q2063,7)+0,I:I,0))),IFERROR(MID($Q2063,1,7)+0,""))</f>
        <v/>
      </c>
      <c r="N2063" s="25" t="str">
        <f>IF(IFERROR(MID($Q2063,10,7)+0,"")&lt;1130000,"",IFERROR(MID($Q2063,10,7)+0,""))</f>
        <v/>
      </c>
      <c r="O2063" s="25" t="str">
        <f>IF(IFERROR(MID($Q2063,19,7)+0,"")&lt;1130000,"",IFERROR(MID($Q2063,19,7)+0,""))</f>
        <v/>
      </c>
      <c r="P2063" s="25" t="str">
        <f>IF(M2063="","",IF(N2063="",M2063,M2063&amp;", "&amp;N2063))</f>
        <v/>
      </c>
      <c r="Q2063" s="37"/>
      <c r="R2063" s="37"/>
      <c r="S2063" s="35" t="s">
        <v>54</v>
      </c>
      <c r="T2063" s="25" t="s">
        <v>36</v>
      </c>
      <c r="U2063" s="185">
        <v>2801</v>
      </c>
      <c r="V2063" s="188">
        <v>2997</v>
      </c>
      <c r="W2063" s="189">
        <v>3357</v>
      </c>
      <c r="X2063" s="31">
        <v>3693</v>
      </c>
      <c r="Y2063" s="90">
        <f>IFERROR(ROUND(X2063/W2063-1,2),"")</f>
        <v>0.1</v>
      </c>
      <c r="Z2063" s="31">
        <f>IF(OR(S2063="VLD MLC components",S2063="VLD MLC pipes",S2063="VLD PEX components",S2063="VLD PEX pipes",S2063="VLD PHC components",S2063="VLD PHC pipes",S2063="Controls VLD"),"По запросу",X2063)</f>
        <v>3693</v>
      </c>
      <c r="AA2063" s="63">
        <f>ROUND(X2063/1.2,3)</f>
        <v>3077.5</v>
      </c>
      <c r="AB2063" s="23">
        <v>2797.5</v>
      </c>
      <c r="AC2063" s="190">
        <f>IFERROR(ROUND(AA2063/AB2063-1,2),"")</f>
        <v>0.1</v>
      </c>
      <c r="AD2063" s="25">
        <v>4.8000000000000001E-2</v>
      </c>
      <c r="AE2063" s="25">
        <v>1.8000000000000001E-4</v>
      </c>
      <c r="AF2063" s="25">
        <v>156</v>
      </c>
      <c r="AG2063" s="25">
        <v>10</v>
      </c>
      <c r="AH2063" s="25">
        <v>102</v>
      </c>
      <c r="AI2063" s="25">
        <v>147</v>
      </c>
      <c r="AJ2063" s="25" t="s">
        <v>20</v>
      </c>
      <c r="AK2063" s="22" t="s">
        <v>20</v>
      </c>
      <c r="AL2063" s="25" t="s">
        <v>20</v>
      </c>
      <c r="AM2063" s="25">
        <v>1</v>
      </c>
      <c r="AN2063" s="25"/>
      <c r="AO2063" s="25"/>
      <c r="AP2063" s="25"/>
      <c r="AQ2063" s="25"/>
      <c r="AR2063" s="25"/>
      <c r="AS2063" s="157">
        <v>178</v>
      </c>
      <c r="AT2063" s="93"/>
      <c r="AU2063" s="92" t="s">
        <v>4119</v>
      </c>
      <c r="AV2063" s="91" t="s">
        <v>152</v>
      </c>
      <c r="AW2063" s="92" t="s">
        <v>152</v>
      </c>
      <c r="AX2063" s="92" t="s">
        <v>48</v>
      </c>
      <c r="AY2063" s="91" t="s">
        <v>152</v>
      </c>
      <c r="AZ2063" s="23"/>
      <c r="BA2063" s="25" t="s">
        <v>4118</v>
      </c>
      <c r="BB2063" t="s">
        <v>25</v>
      </c>
      <c r="BC2063">
        <v>3693</v>
      </c>
      <c r="BD2063" t="str">
        <f>IF(Z2063=BC2063,"OK")</f>
        <v>OK</v>
      </c>
      <c r="BE2063">
        <v>4.8000000000000001E-2</v>
      </c>
      <c r="BF2063">
        <v>1.8000000000000001E-4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 t="e">
        <f>IF(ABS(AN2063*AO2063*AP2063/1000000000/AR2063-1)&lt;0.1,"OK","NO")</f>
        <v>#DIV/0!</v>
      </c>
      <c r="BN2063" s="183"/>
    </row>
    <row r="2064" spans="1:66" ht="25.5" x14ac:dyDescent="0.25">
      <c r="A2064" s="1"/>
      <c r="B2064" s="94"/>
      <c r="C2064" s="43">
        <v>1237361</v>
      </c>
      <c r="D2064" s="37">
        <v>1063288</v>
      </c>
      <c r="E2064" s="36" t="s">
        <v>7154</v>
      </c>
      <c r="F2064" s="213" t="s">
        <v>21</v>
      </c>
      <c r="G2064" s="102" t="s">
        <v>7080</v>
      </c>
      <c r="H2064" s="46" t="str">
        <f>IFERROR(IFERROR(IF(SEARCH("Usystems",$E2064)&gt;0,"Usystems"),IF(SEARCH("RIIFO",$E2064)&gt;0,"RIIFO","Uponor")),"Uponor")</f>
        <v>Usystems</v>
      </c>
      <c r="I2064" s="25"/>
      <c r="J2064" s="25"/>
      <c r="K2064" s="25"/>
      <c r="L2064" s="25"/>
      <c r="M2064" s="25"/>
      <c r="N2064" s="25"/>
      <c r="O2064" s="25"/>
      <c r="P2064" s="25"/>
      <c r="Q2064" s="37"/>
      <c r="R2064" s="37"/>
      <c r="S2064" s="35" t="s">
        <v>6722</v>
      </c>
      <c r="T2064" s="25" t="s">
        <v>24</v>
      </c>
      <c r="U2064" s="185"/>
      <c r="V2064" s="188"/>
      <c r="W2064" s="189"/>
      <c r="X2064" s="31">
        <v>139</v>
      </c>
      <c r="Y2064" s="90"/>
      <c r="Z2064" s="31">
        <f>IF(OR(S2064="VLD MLC components",S2064="VLD MLC pipes",S2064="VLD PEX components",S2064="VLD PEX pipes",S2064="VLD PHC components",S2064="VLD PHC pipes",S2064="Controls VLD"),"По запросу",X2064)</f>
        <v>139</v>
      </c>
      <c r="AA2064" s="63">
        <f>ROUND(X2064/1.2,3)</f>
        <v>115.833</v>
      </c>
      <c r="AB2064" s="23"/>
      <c r="AC2064" s="190"/>
      <c r="AD2064" s="25">
        <v>3.7999999999999999E-2</v>
      </c>
      <c r="AE2064" s="25">
        <v>3.19E-4</v>
      </c>
      <c r="AF2064" s="25">
        <v>19200</v>
      </c>
      <c r="AG2064" s="25"/>
      <c r="AH2064" s="25"/>
      <c r="AI2064" s="25"/>
      <c r="AJ2064" s="25" t="s">
        <v>20</v>
      </c>
      <c r="AK2064" s="22" t="s">
        <v>20</v>
      </c>
      <c r="AL2064" s="25" t="s">
        <v>20</v>
      </c>
      <c r="AM2064" s="25">
        <v>120</v>
      </c>
      <c r="AN2064" s="25"/>
      <c r="AO2064" s="25"/>
      <c r="AP2064" s="25"/>
      <c r="AQ2064" s="25"/>
      <c r="AR2064" s="25"/>
      <c r="AS2064" s="157"/>
      <c r="AT2064" s="93"/>
      <c r="AU2064" s="92"/>
      <c r="AV2064" s="91"/>
      <c r="AW2064" s="92"/>
      <c r="AX2064" s="92"/>
      <c r="AY2064" s="91"/>
      <c r="AZ2064" s="23"/>
      <c r="BA2064" s="25"/>
      <c r="BC2064" t="e">
        <v>#N/A</v>
      </c>
      <c r="BD2064" t="e">
        <f>IF(Z2064=BC2064,"OK")</f>
        <v>#N/A</v>
      </c>
      <c r="BN2064" s="183"/>
    </row>
    <row r="2065" spans="1:66" ht="25.5" x14ac:dyDescent="0.25">
      <c r="A2065" s="1"/>
      <c r="B2065" s="94"/>
      <c r="C2065" s="43">
        <v>1237362</v>
      </c>
      <c r="D2065" s="37">
        <v>1063289</v>
      </c>
      <c r="E2065" s="36" t="s">
        <v>7155</v>
      </c>
      <c r="F2065" s="213" t="s">
        <v>21</v>
      </c>
      <c r="G2065" s="102" t="s">
        <v>7080</v>
      </c>
      <c r="H2065" s="46" t="str">
        <f>IFERROR(IFERROR(IF(SEARCH("Usystems",$E2065)&gt;0,"Usystems"),IF(SEARCH("RIIFO",$E2065)&gt;0,"RIIFO","Uponor")),"Uponor")</f>
        <v>Usystems</v>
      </c>
      <c r="I2065" s="25"/>
      <c r="J2065" s="25"/>
      <c r="K2065" s="25"/>
      <c r="L2065" s="25"/>
      <c r="M2065" s="25"/>
      <c r="N2065" s="25"/>
      <c r="O2065" s="25"/>
      <c r="P2065" s="25"/>
      <c r="Q2065" s="37"/>
      <c r="R2065" s="37"/>
      <c r="S2065" s="35" t="s">
        <v>6722</v>
      </c>
      <c r="T2065" s="25" t="s">
        <v>24</v>
      </c>
      <c r="U2065" s="185"/>
      <c r="V2065" s="188"/>
      <c r="W2065" s="189"/>
      <c r="X2065" s="31">
        <v>139</v>
      </c>
      <c r="Y2065" s="90"/>
      <c r="Z2065" s="31">
        <f>IF(OR(S2065="VLD MLC components",S2065="VLD MLC pipes",S2065="VLD PEX components",S2065="VLD PEX pipes",S2065="VLD PHC components",S2065="VLD PHC pipes",S2065="Controls VLD"),"По запросу",X2065)</f>
        <v>139</v>
      </c>
      <c r="AA2065" s="63">
        <f>ROUND(X2065/1.2,3)</f>
        <v>115.833</v>
      </c>
      <c r="AB2065" s="23"/>
      <c r="AC2065" s="190"/>
      <c r="AD2065" s="25">
        <v>3.7999999999999999E-2</v>
      </c>
      <c r="AE2065" s="25">
        <v>3.0600000000000001E-4</v>
      </c>
      <c r="AF2065" s="25">
        <v>37680</v>
      </c>
      <c r="AG2065" s="25"/>
      <c r="AH2065" s="25"/>
      <c r="AI2065" s="25"/>
      <c r="AJ2065" s="25" t="s">
        <v>20</v>
      </c>
      <c r="AK2065" s="22" t="s">
        <v>20</v>
      </c>
      <c r="AL2065" s="25" t="s">
        <v>20</v>
      </c>
      <c r="AM2065" s="25">
        <v>240</v>
      </c>
      <c r="AN2065" s="25"/>
      <c r="AO2065" s="25"/>
      <c r="AP2065" s="25"/>
      <c r="AQ2065" s="25"/>
      <c r="AR2065" s="25"/>
      <c r="AS2065" s="157"/>
      <c r="AT2065" s="93"/>
      <c r="AU2065" s="92"/>
      <c r="AV2065" s="91"/>
      <c r="AW2065" s="92"/>
      <c r="AX2065" s="92"/>
      <c r="AY2065" s="91"/>
      <c r="AZ2065" s="23"/>
      <c r="BA2065" s="25"/>
      <c r="BC2065" t="e">
        <v>#N/A</v>
      </c>
      <c r="BD2065" t="e">
        <f>IF(Z2065=BC2065,"OK")</f>
        <v>#N/A</v>
      </c>
      <c r="BN2065" s="183"/>
    </row>
    <row r="2066" spans="1:66" ht="25.5" x14ac:dyDescent="0.25">
      <c r="A2066" s="1"/>
      <c r="B2066" s="94"/>
      <c r="C2066" s="43">
        <v>1237363</v>
      </c>
      <c r="D2066" s="37">
        <v>1063381</v>
      </c>
      <c r="E2066" s="36" t="s">
        <v>7156</v>
      </c>
      <c r="F2066" s="213" t="s">
        <v>21</v>
      </c>
      <c r="G2066" s="102" t="s">
        <v>7080</v>
      </c>
      <c r="H2066" s="46" t="str">
        <f>IFERROR(IFERROR(IF(SEARCH("Usystems",$E2066)&gt;0,"Usystems"),IF(SEARCH("RIIFO",$E2066)&gt;0,"RIIFO","Uponor")),"Uponor")</f>
        <v>Usystems</v>
      </c>
      <c r="I2066" s="25"/>
      <c r="J2066" s="25"/>
      <c r="K2066" s="25"/>
      <c r="L2066" s="25"/>
      <c r="M2066" s="25"/>
      <c r="N2066" s="25"/>
      <c r="O2066" s="25"/>
      <c r="P2066" s="25"/>
      <c r="Q2066" s="37"/>
      <c r="R2066" s="37"/>
      <c r="S2066" s="35" t="s">
        <v>6722</v>
      </c>
      <c r="T2066" s="25" t="s">
        <v>24</v>
      </c>
      <c r="U2066" s="185"/>
      <c r="V2066" s="188"/>
      <c r="W2066" s="189"/>
      <c r="X2066" s="31">
        <v>139</v>
      </c>
      <c r="Y2066" s="90"/>
      <c r="Z2066" s="31">
        <f>IF(OR(S2066="VLD MLC components",S2066="VLD MLC pipes",S2066="VLD PEX components",S2066="VLD PEX pipes",S2066="VLD PHC components",S2066="VLD PHC pipes",S2066="Controls VLD"),"По запросу",X2066)</f>
        <v>139</v>
      </c>
      <c r="AA2066" s="63">
        <f>ROUND(X2066/1.2,3)</f>
        <v>115.833</v>
      </c>
      <c r="AB2066" s="23"/>
      <c r="AC2066" s="190"/>
      <c r="AD2066" s="25">
        <v>3.7999999999999999E-2</v>
      </c>
      <c r="AE2066" s="25">
        <v>2.1599999999999999E-4</v>
      </c>
      <c r="AF2066" s="25">
        <v>6240</v>
      </c>
      <c r="AG2066" s="25"/>
      <c r="AH2066" s="25"/>
      <c r="AI2066" s="25"/>
      <c r="AJ2066" s="25" t="s">
        <v>20</v>
      </c>
      <c r="AK2066" s="22" t="s">
        <v>20</v>
      </c>
      <c r="AL2066" s="25" t="s">
        <v>20</v>
      </c>
      <c r="AM2066" s="25">
        <v>480</v>
      </c>
      <c r="AN2066" s="25"/>
      <c r="AO2066" s="25"/>
      <c r="AP2066" s="25"/>
      <c r="AQ2066" s="25"/>
      <c r="AR2066" s="25"/>
      <c r="AS2066" s="157"/>
      <c r="AT2066" s="93"/>
      <c r="AU2066" s="92"/>
      <c r="AV2066" s="91"/>
      <c r="AW2066" s="92"/>
      <c r="AX2066" s="92"/>
      <c r="AY2066" s="91"/>
      <c r="AZ2066" s="23"/>
      <c r="BA2066" s="25"/>
      <c r="BC2066" t="e">
        <v>#N/A</v>
      </c>
      <c r="BD2066" t="e">
        <f>IF(Z2066=BC2066,"OK")</f>
        <v>#N/A</v>
      </c>
      <c r="BN2066" s="183"/>
    </row>
    <row r="2067" spans="1:66" ht="25.5" x14ac:dyDescent="0.25">
      <c r="A2067" s="1"/>
      <c r="B2067" s="94"/>
      <c r="C2067" s="43">
        <v>1237364</v>
      </c>
      <c r="D2067" s="37">
        <v>1005263</v>
      </c>
      <c r="E2067" s="36" t="s">
        <v>7157</v>
      </c>
      <c r="F2067" s="213" t="s">
        <v>21</v>
      </c>
      <c r="G2067" s="102" t="s">
        <v>7080</v>
      </c>
      <c r="H2067" s="46" t="str">
        <f>IFERROR(IFERROR(IF(SEARCH("Usystems",$E2067)&gt;0,"Usystems"),IF(SEARCH("RIIFO",$E2067)&gt;0,"RIIFO","Uponor")),"Uponor")</f>
        <v>Usystems</v>
      </c>
      <c r="I2067" s="25"/>
      <c r="J2067" s="25"/>
      <c r="K2067" s="25"/>
      <c r="L2067" s="25"/>
      <c r="M2067" s="25"/>
      <c r="N2067" s="25"/>
      <c r="O2067" s="25"/>
      <c r="P2067" s="25"/>
      <c r="Q2067" s="37"/>
      <c r="R2067" s="37"/>
      <c r="S2067" s="35" t="s">
        <v>54</v>
      </c>
      <c r="T2067" s="25" t="s">
        <v>36</v>
      </c>
      <c r="U2067" s="185"/>
      <c r="V2067" s="188"/>
      <c r="W2067" s="189"/>
      <c r="X2067" s="31">
        <v>24</v>
      </c>
      <c r="Y2067" s="90"/>
      <c r="Z2067" s="31">
        <f>IF(OR(S2067="VLD MLC components",S2067="VLD MLC pipes",S2067="VLD PEX components",S2067="VLD PEX pipes",S2067="VLD PHC components",S2067="VLD PHC pipes",S2067="Controls VLD"),"По запросу",X2067)</f>
        <v>24</v>
      </c>
      <c r="AA2067" s="63">
        <f>ROUND(X2067/1.2,3)</f>
        <v>20</v>
      </c>
      <c r="AB2067" s="23"/>
      <c r="AC2067" s="190"/>
      <c r="AD2067" s="25">
        <v>8.9999999999999998E-4</v>
      </c>
      <c r="AE2067" s="25">
        <v>8.9999999999999998E-4</v>
      </c>
      <c r="AF2067" s="25">
        <v>6330</v>
      </c>
      <c r="AG2067" s="25"/>
      <c r="AH2067" s="25"/>
      <c r="AI2067" s="25"/>
      <c r="AJ2067" s="25" t="s">
        <v>20</v>
      </c>
      <c r="AK2067" s="22" t="s">
        <v>20</v>
      </c>
      <c r="AL2067" s="25" t="s">
        <v>20</v>
      </c>
      <c r="AM2067" s="25">
        <v>10</v>
      </c>
      <c r="AN2067" s="25"/>
      <c r="AO2067" s="25"/>
      <c r="AP2067" s="25"/>
      <c r="AQ2067" s="25"/>
      <c r="AR2067" s="25"/>
      <c r="AS2067" s="157"/>
      <c r="AT2067" s="93"/>
      <c r="AU2067" s="92"/>
      <c r="AV2067" s="91"/>
      <c r="AW2067" s="92"/>
      <c r="AX2067" s="92"/>
      <c r="AY2067" s="91"/>
      <c r="AZ2067" s="23"/>
      <c r="BA2067" s="25"/>
      <c r="BC2067" t="e">
        <v>#N/A</v>
      </c>
      <c r="BD2067" t="e">
        <f>IF(Z2067=BC2067,"OK")</f>
        <v>#N/A</v>
      </c>
      <c r="BN2067" s="183"/>
    </row>
    <row r="2068" spans="1:66" ht="25.5" x14ac:dyDescent="0.25">
      <c r="A2068" s="1"/>
      <c r="B2068" s="94">
        <v>2322</v>
      </c>
      <c r="C2068" s="43">
        <v>1136676</v>
      </c>
      <c r="D2068" s="37">
        <v>1005266</v>
      </c>
      <c r="E2068" s="27" t="s">
        <v>7178</v>
      </c>
      <c r="F2068" s="213" t="s">
        <v>21</v>
      </c>
      <c r="G2068" s="28" t="s">
        <v>2182</v>
      </c>
      <c r="H2068" s="46" t="str">
        <f>IFERROR(IFERROR(IF(SEARCH("Usystems",$E2068)&gt;0,"Usystems"),IF(SEARCH("RIIFO",$E2068)&gt;0,"RIIFO","Uponor")),"Uponor")</f>
        <v>Usystems</v>
      </c>
      <c r="I2068" s="25">
        <f>IFERROR(MID($D2068,1,7)+0,"")</f>
        <v>1005266</v>
      </c>
      <c r="J2068" s="25" t="str">
        <f>IFERROR(MID($D2068,10,7)+0,"")</f>
        <v/>
      </c>
      <c r="K2068" s="25" t="str">
        <f>IFERROR(MID($D2068,19,7)+0,"")</f>
        <v/>
      </c>
      <c r="L2068" s="25" t="str">
        <f>IFERROR(MID($D2068,28,7)+0,"")</f>
        <v/>
      </c>
      <c r="M2068" s="25" t="str">
        <f>IF(IFERROR(MID($Q2068,1,7)+0,"")&lt;1130000,IF(INDEX(C:C,MATCH(LEFT(Q2068,7)+0,I:I,0))&lt;1130000,"",INDEX(C:C,MATCH(LEFT(Q2068,7)+0,I:I,0))),IFERROR(MID($Q2068,1,7)+0,""))</f>
        <v/>
      </c>
      <c r="N2068" s="25" t="str">
        <f>IF(IFERROR(MID($Q2068,10,7)+0,"")&lt;1130000,"",IFERROR(MID($Q2068,10,7)+0,""))</f>
        <v/>
      </c>
      <c r="O2068" s="25" t="str">
        <f>IF(IFERROR(MID($Q2068,19,7)+0,"")&lt;1130000,"",IFERROR(MID($Q2068,19,7)+0,""))</f>
        <v/>
      </c>
      <c r="P2068" s="25" t="str">
        <f>IF(M2068="","",IF(N2068="",M2068,M2068&amp;", "&amp;N2068))</f>
        <v/>
      </c>
      <c r="Q2068" s="44"/>
      <c r="R2068" s="44"/>
      <c r="S2068" s="35" t="s">
        <v>54</v>
      </c>
      <c r="T2068" s="25" t="s">
        <v>36</v>
      </c>
      <c r="U2068" s="185">
        <v>350</v>
      </c>
      <c r="V2068" s="188">
        <v>375</v>
      </c>
      <c r="W2068" s="189">
        <v>420</v>
      </c>
      <c r="X2068" s="31">
        <v>462</v>
      </c>
      <c r="Y2068" s="90">
        <f>IFERROR(ROUND(X2068/W2068-1,2),"")</f>
        <v>0.1</v>
      </c>
      <c r="Z2068" s="31">
        <f>IF(OR(S2068="VLD MLC components",S2068="VLD MLC pipes",S2068="VLD PEX components",S2068="VLD PEX pipes",S2068="VLD PHC components",S2068="VLD PHC pipes",S2068="Controls VLD"),"По запросу",X2068)</f>
        <v>462</v>
      </c>
      <c r="AA2068" s="63">
        <f>ROUND(X2068/1.2,3)</f>
        <v>385</v>
      </c>
      <c r="AB2068" s="23">
        <v>350</v>
      </c>
      <c r="AC2068" s="190">
        <f>IFERROR(ROUND(AA2068/AB2068-1,2),"")</f>
        <v>0.1</v>
      </c>
      <c r="AD2068" s="25">
        <v>6.8999999999999992E-2</v>
      </c>
      <c r="AE2068" s="25">
        <v>1.0925000000000001E-4</v>
      </c>
      <c r="AF2068" s="25">
        <v>390</v>
      </c>
      <c r="AG2068" s="25">
        <v>350</v>
      </c>
      <c r="AH2068" s="25">
        <v>130</v>
      </c>
      <c r="AI2068" s="25">
        <v>250</v>
      </c>
      <c r="AJ2068" s="25" t="s">
        <v>20</v>
      </c>
      <c r="AK2068" s="22" t="s">
        <v>20</v>
      </c>
      <c r="AL2068" s="25" t="s">
        <v>20</v>
      </c>
      <c r="AM2068" s="25">
        <v>10</v>
      </c>
      <c r="AN2068" s="25"/>
      <c r="AO2068" s="25"/>
      <c r="AP2068" s="25"/>
      <c r="AQ2068" s="25">
        <v>0.69</v>
      </c>
      <c r="AR2068" s="94">
        <v>0</v>
      </c>
      <c r="AS2068" s="157">
        <v>380</v>
      </c>
      <c r="AT2068" s="93"/>
      <c r="AU2068" s="92" t="s">
        <v>2181</v>
      </c>
      <c r="AV2068" s="91" t="s">
        <v>152</v>
      </c>
      <c r="AW2068" s="92" t="s">
        <v>152</v>
      </c>
      <c r="AX2068" s="92" t="s">
        <v>48</v>
      </c>
      <c r="AY2068" s="91" t="s">
        <v>152</v>
      </c>
      <c r="AZ2068" s="23" t="s">
        <v>24</v>
      </c>
      <c r="BA2068" s="25" t="s">
        <v>3707</v>
      </c>
      <c r="BB2068" t="s">
        <v>25</v>
      </c>
      <c r="BC2068">
        <v>462</v>
      </c>
      <c r="BD2068" t="str">
        <f>IF(Z2068=BC2068,"OK")</f>
        <v>OK</v>
      </c>
      <c r="BE2068">
        <v>6.7000000000000004E-2</v>
      </c>
      <c r="BF2068">
        <v>6.9999999999999994E-5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 t="e">
        <f>IF(ABS(AN2068*AO2068*AP2068/1000000000/AR2068-1)&lt;0.1,"OK","NO")</f>
        <v>#DIV/0!</v>
      </c>
      <c r="BN2068" s="183"/>
    </row>
    <row r="2069" spans="1:66" ht="25.5" x14ac:dyDescent="0.25">
      <c r="A2069" s="1"/>
      <c r="B2069" s="94"/>
      <c r="C2069" s="43">
        <v>1237379</v>
      </c>
      <c r="D2069" s="37">
        <v>1005265</v>
      </c>
      <c r="E2069" s="27" t="s">
        <v>7182</v>
      </c>
      <c r="F2069" s="213" t="s">
        <v>21</v>
      </c>
      <c r="G2069" s="28" t="s">
        <v>7080</v>
      </c>
      <c r="H2069" s="46" t="str">
        <f>IFERROR(IFERROR(IF(SEARCH("Usystems",$E2069)&gt;0,"Usystems"),IF(SEARCH("RIIFO",$E2069)&gt;0,"RIIFO","Uponor")),"Uponor")</f>
        <v>Usystems</v>
      </c>
      <c r="I2069" s="25">
        <f>IFERROR(MID($D2069,1,7)+0,"")</f>
        <v>1005265</v>
      </c>
      <c r="J2069" s="25" t="str">
        <f>IFERROR(MID($D2069,10,7)+0,"")</f>
        <v/>
      </c>
      <c r="K2069" s="25" t="str">
        <f>IFERROR(MID($D2069,19,7)+0,"")</f>
        <v/>
      </c>
      <c r="L2069" s="25" t="str">
        <f>IFERROR(MID($D2069,28,7)+0,"")</f>
        <v/>
      </c>
      <c r="M2069" s="25" t="str">
        <f>IF(IFERROR(MID($Q2069,1,7)+0,"")&lt;1130000,IF(INDEX(C:C,MATCH(LEFT(Q2069,7)+0,I:I,0))&lt;1130000,"",INDEX(C:C,MATCH(LEFT(Q2069,7)+0,I:I,0))),IFERROR(MID($Q2069,1,7)+0,""))</f>
        <v/>
      </c>
      <c r="N2069" s="25" t="str">
        <f>IF(IFERROR(MID($Q2069,10,7)+0,"")&lt;1130000,"",IFERROR(MID($Q2069,10,7)+0,""))</f>
        <v/>
      </c>
      <c r="O2069" s="25" t="str">
        <f>IF(IFERROR(MID($Q2069,19,7)+0,"")&lt;1130000,"",IFERROR(MID($Q2069,19,7)+0,""))</f>
        <v/>
      </c>
      <c r="P2069" s="25" t="str">
        <f>IF(M2069="","",IF(N2069="",M2069,M2069&amp;", "&amp;N2069))</f>
        <v/>
      </c>
      <c r="Q2069" s="44"/>
      <c r="R2069" s="44"/>
      <c r="S2069" s="35" t="s">
        <v>54</v>
      </c>
      <c r="T2069" s="25" t="s">
        <v>36</v>
      </c>
      <c r="U2069" s="185"/>
      <c r="V2069" s="188"/>
      <c r="W2069" s="189"/>
      <c r="X2069" s="31"/>
      <c r="Y2069" s="90"/>
      <c r="Z2069" s="31">
        <f>IF(OR(S2069="VLD MLC components",S2069="VLD MLC pipes",S2069="VLD PEX components",S2069="VLD PEX pipes",S2069="VLD PHC components",S2069="VLD PHC pipes",S2069="Controls VLD"),"По запросу",X2069)</f>
        <v>0</v>
      </c>
      <c r="AA2069" s="63">
        <f>ROUND(X2069/1.2,3)</f>
        <v>0</v>
      </c>
      <c r="AB2069" s="23"/>
      <c r="AC2069" s="190"/>
      <c r="AD2069" s="25"/>
      <c r="AE2069" s="25"/>
      <c r="AF2069" s="25">
        <v>0</v>
      </c>
      <c r="AG2069" s="25"/>
      <c r="AH2069" s="25"/>
      <c r="AI2069" s="25"/>
      <c r="AJ2069" s="42" t="s">
        <v>19</v>
      </c>
      <c r="AK2069" s="42" t="s">
        <v>19</v>
      </c>
      <c r="AL2069" s="42" t="s">
        <v>19</v>
      </c>
      <c r="AM2069" s="25">
        <v>10</v>
      </c>
      <c r="AN2069" s="25"/>
      <c r="AO2069" s="25"/>
      <c r="AP2069" s="25"/>
      <c r="AQ2069" s="25"/>
      <c r="AR2069" s="94"/>
      <c r="AS2069" s="157"/>
      <c r="AT2069" s="93"/>
      <c r="AU2069" s="92"/>
      <c r="AV2069" s="91"/>
      <c r="AW2069" s="92"/>
      <c r="AX2069" s="92"/>
      <c r="AY2069" s="91"/>
      <c r="AZ2069" s="23"/>
      <c r="BA2069" s="25"/>
      <c r="BC2069" t="e">
        <v>#N/A</v>
      </c>
      <c r="BD2069" t="e">
        <f>IF(Z2069=BC2069,"OK")</f>
        <v>#N/A</v>
      </c>
      <c r="BN2069" s="183"/>
    </row>
    <row r="2070" spans="1:66" ht="25.5" x14ac:dyDescent="0.25">
      <c r="A2070" s="1"/>
      <c r="B2070" s="94">
        <v>2323</v>
      </c>
      <c r="C2070" s="43">
        <v>1136692</v>
      </c>
      <c r="D2070" s="37">
        <v>1005264</v>
      </c>
      <c r="E2070" s="26" t="s">
        <v>7176</v>
      </c>
      <c r="F2070" s="151" t="s">
        <v>21</v>
      </c>
      <c r="G2070" s="28" t="s">
        <v>2182</v>
      </c>
      <c r="H2070" s="46" t="str">
        <f>IFERROR(IFERROR(IF(SEARCH("Usystems",$E2070)&gt;0,"Usystems"),IF(SEARCH("RIIFO",$E2070)&gt;0,"RIIFO","Uponor")),"Uponor")</f>
        <v>Usystems</v>
      </c>
      <c r="I2070" s="25">
        <f>IFERROR(MID($D2070,1,7)+0,"")</f>
        <v>1005264</v>
      </c>
      <c r="J2070" s="25" t="str">
        <f>IFERROR(MID($D2070,10,7)+0,"")</f>
        <v/>
      </c>
      <c r="K2070" s="25" t="str">
        <f>IFERROR(MID($D2070,19,7)+0,"")</f>
        <v/>
      </c>
      <c r="L2070" s="25" t="str">
        <f>IFERROR(MID($D2070,28,7)+0,"")</f>
        <v/>
      </c>
      <c r="M2070" s="25" t="str">
        <f>IF(IFERROR(MID($Q2070,1,7)+0,"")&lt;1130000,IF(INDEX(C:C,MATCH(LEFT(Q2070,7)+0,I:I,0))&lt;1130000,"",INDEX(C:C,MATCH(LEFT(Q2070,7)+0,I:I,0))),IFERROR(MID($Q2070,1,7)+0,""))</f>
        <v/>
      </c>
      <c r="N2070" s="25" t="str">
        <f>IF(IFERROR(MID($Q2070,10,7)+0,"")&lt;1130000,"",IFERROR(MID($Q2070,10,7)+0,""))</f>
        <v/>
      </c>
      <c r="O2070" s="25" t="str">
        <f>IF(IFERROR(MID($Q2070,19,7)+0,"")&lt;1130000,"",IFERROR(MID($Q2070,19,7)+0,""))</f>
        <v/>
      </c>
      <c r="P2070" s="25" t="str">
        <f>IF(M2070="","",IF(N2070="",M2070,M2070&amp;", "&amp;N2070))</f>
        <v/>
      </c>
      <c r="Q2070" s="23"/>
      <c r="R2070" s="23"/>
      <c r="S2070" s="35" t="s">
        <v>54</v>
      </c>
      <c r="T2070" s="25" t="s">
        <v>36</v>
      </c>
      <c r="U2070" s="185">
        <v>168</v>
      </c>
      <c r="V2070" s="188">
        <v>180</v>
      </c>
      <c r="W2070" s="189">
        <v>202</v>
      </c>
      <c r="X2070" s="31">
        <v>222</v>
      </c>
      <c r="Y2070" s="90">
        <f>IFERROR(ROUND(X2070/W2070-1,2),"")</f>
        <v>0.1</v>
      </c>
      <c r="Z2070" s="31">
        <f>IF(OR(S2070="VLD MLC components",S2070="VLD MLC pipes",S2070="VLD PEX components",S2070="VLD PEX pipes",S2070="VLD PHC components",S2070="VLD PHC pipes",S2070="Controls VLD"),"По запросу",X2070)</f>
        <v>222</v>
      </c>
      <c r="AA2070" s="63">
        <f>ROUND(X2070/1.2,3)</f>
        <v>185</v>
      </c>
      <c r="AB2070" s="23">
        <v>168.333</v>
      </c>
      <c r="AC2070" s="190">
        <f>IFERROR(ROUND(AA2070/AB2070-1,2),"")</f>
        <v>0.1</v>
      </c>
      <c r="AD2070" s="25">
        <v>1.0999999999999999E-2</v>
      </c>
      <c r="AE2070" s="25">
        <v>5.5999999999999997E-6</v>
      </c>
      <c r="AF2070" s="25">
        <v>115</v>
      </c>
      <c r="AG2070" s="25">
        <v>140</v>
      </c>
      <c r="AH2070" s="25">
        <v>40</v>
      </c>
      <c r="AI2070" s="25">
        <v>80</v>
      </c>
      <c r="AJ2070" s="25" t="s">
        <v>20</v>
      </c>
      <c r="AK2070" s="22" t="s">
        <v>20</v>
      </c>
      <c r="AL2070" s="25" t="s">
        <v>20</v>
      </c>
      <c r="AM2070" s="25">
        <v>10</v>
      </c>
      <c r="AN2070" s="25">
        <v>10</v>
      </c>
      <c r="AO2070" s="25">
        <v>80</v>
      </c>
      <c r="AP2070" s="25">
        <v>70</v>
      </c>
      <c r="AQ2070" s="25">
        <v>9.2999999999999999E-2</v>
      </c>
      <c r="AR2070" s="94">
        <v>5.5999999999999999E-5</v>
      </c>
      <c r="AS2070" s="157">
        <v>50</v>
      </c>
      <c r="AT2070" s="93"/>
      <c r="AU2070" s="92" t="s">
        <v>2181</v>
      </c>
      <c r="AV2070" s="91" t="s">
        <v>152</v>
      </c>
      <c r="AW2070" s="92" t="s">
        <v>152</v>
      </c>
      <c r="AX2070" s="92" t="s">
        <v>48</v>
      </c>
      <c r="AY2070" s="91" t="s">
        <v>152</v>
      </c>
      <c r="AZ2070" s="23"/>
      <c r="BA2070" s="25" t="s">
        <v>4139</v>
      </c>
      <c r="BB2070" t="s">
        <v>25</v>
      </c>
      <c r="BC2070">
        <v>222</v>
      </c>
      <c r="BD2070" t="str">
        <f>IF(Z2070=BC2070,"OK")</f>
        <v>OK</v>
      </c>
      <c r="BE2070">
        <v>1.0999999999999999E-2</v>
      </c>
      <c r="BF2070">
        <v>1.8E-5</v>
      </c>
      <c r="BG2070">
        <v>283</v>
      </c>
      <c r="BH2070">
        <v>186</v>
      </c>
      <c r="BI2070">
        <v>96</v>
      </c>
      <c r="BJ2070">
        <v>0.11</v>
      </c>
      <c r="BK2070">
        <v>5.0530000000000002E-3</v>
      </c>
      <c r="BL2070" t="str">
        <f>IF(ABS(AN2070*AO2070*AP2070/1000000000/AR2070-1)&lt;0.1,"OK","NO")</f>
        <v>OK</v>
      </c>
      <c r="BN2070" s="183"/>
    </row>
    <row r="2071" spans="1:66" ht="25.5" x14ac:dyDescent="0.25">
      <c r="A2071" s="1"/>
      <c r="B2071" s="94">
        <v>2324</v>
      </c>
      <c r="C2071" s="43">
        <v>1136689</v>
      </c>
      <c r="D2071" s="37">
        <v>1020518</v>
      </c>
      <c r="E2071" s="26" t="s">
        <v>7177</v>
      </c>
      <c r="F2071" s="151" t="s">
        <v>21</v>
      </c>
      <c r="G2071" s="28" t="s">
        <v>2182</v>
      </c>
      <c r="H2071" s="46" t="str">
        <f>IFERROR(IFERROR(IF(SEARCH("Usystems",$E2071)&gt;0,"Usystems"),IF(SEARCH("RIIFO",$E2071)&gt;0,"RIIFO","Uponor")),"Uponor")</f>
        <v>Usystems</v>
      </c>
      <c r="I2071" s="25">
        <f>IFERROR(MID($D2071,1,7)+0,"")</f>
        <v>1020518</v>
      </c>
      <c r="J2071" s="25" t="str">
        <f>IFERROR(MID($D2071,10,7)+0,"")</f>
        <v/>
      </c>
      <c r="K2071" s="25" t="str">
        <f>IFERROR(MID($D2071,19,7)+0,"")</f>
        <v/>
      </c>
      <c r="L2071" s="25" t="str">
        <f>IFERROR(MID($D2071,28,7)+0,"")</f>
        <v/>
      </c>
      <c r="M2071" s="25" t="str">
        <f>IF(IFERROR(MID($Q2071,1,7)+0,"")&lt;1130000,IF(INDEX(C:C,MATCH(LEFT(Q2071,7)+0,I:I,0))&lt;1130000,"",INDEX(C:C,MATCH(LEFT(Q2071,7)+0,I:I,0))),IFERROR(MID($Q2071,1,7)+0,""))</f>
        <v/>
      </c>
      <c r="N2071" s="25" t="str">
        <f>IF(IFERROR(MID($Q2071,10,7)+0,"")&lt;1130000,"",IFERROR(MID($Q2071,10,7)+0,""))</f>
        <v/>
      </c>
      <c r="O2071" s="25" t="str">
        <f>IF(IFERROR(MID($Q2071,19,7)+0,"")&lt;1130000,"",IFERROR(MID($Q2071,19,7)+0,""))</f>
        <v/>
      </c>
      <c r="P2071" s="25" t="str">
        <f>IF(M2071="","",IF(N2071="",M2071,M2071&amp;", "&amp;N2071))</f>
        <v/>
      </c>
      <c r="Q2071" s="23"/>
      <c r="R2071" s="23"/>
      <c r="S2071" s="35" t="s">
        <v>54</v>
      </c>
      <c r="T2071" s="25" t="s">
        <v>36</v>
      </c>
      <c r="U2071" s="185" t="s">
        <v>22</v>
      </c>
      <c r="V2071" s="188" t="s">
        <v>22</v>
      </c>
      <c r="W2071" s="189">
        <v>290</v>
      </c>
      <c r="X2071" s="31">
        <v>319</v>
      </c>
      <c r="Y2071" s="90">
        <f>IFERROR(ROUND(X2071/W2071-1,2),"")</f>
        <v>0.1</v>
      </c>
      <c r="Z2071" s="31">
        <f>IF(OR(S2071="VLD MLC components",S2071="VLD MLC pipes",S2071="VLD PEX components",S2071="VLD PEX pipes",S2071="VLD PHC components",S2071="VLD PHC pipes",S2071="Controls VLD"),"По запросу",X2071)</f>
        <v>319</v>
      </c>
      <c r="AA2071" s="63">
        <f>ROUND(X2071/1.2,3)</f>
        <v>265.83300000000003</v>
      </c>
      <c r="AB2071" s="23">
        <v>241.667</v>
      </c>
      <c r="AC2071" s="190">
        <f>IFERROR(ROUND(AA2071/AB2071-1,2),"")</f>
        <v>0.1</v>
      </c>
      <c r="AD2071" s="25">
        <v>0.04</v>
      </c>
      <c r="AE2071" s="25">
        <v>4.5000000000000003E-5</v>
      </c>
      <c r="AF2071" s="25">
        <v>140</v>
      </c>
      <c r="AG2071" s="25">
        <v>70</v>
      </c>
      <c r="AH2071" s="25">
        <v>0</v>
      </c>
      <c r="AI2071" s="25">
        <v>0</v>
      </c>
      <c r="AJ2071" s="25" t="s">
        <v>20</v>
      </c>
      <c r="AK2071" s="22" t="s">
        <v>20</v>
      </c>
      <c r="AL2071" s="25" t="s">
        <v>20</v>
      </c>
      <c r="AM2071" s="25">
        <v>5</v>
      </c>
      <c r="AN2071" s="25"/>
      <c r="AO2071" s="25"/>
      <c r="AP2071" s="25"/>
      <c r="AQ2071" s="25">
        <v>0.2</v>
      </c>
      <c r="AR2071" s="94">
        <v>2.2500000000000002E-4</v>
      </c>
      <c r="AS2071" s="157"/>
      <c r="AT2071" s="93"/>
      <c r="AU2071" s="92"/>
      <c r="AV2071" s="91"/>
      <c r="AW2071" s="92"/>
      <c r="AX2071" s="92"/>
      <c r="AY2071" s="91"/>
      <c r="AZ2071" s="23"/>
      <c r="BA2071" s="25"/>
      <c r="BC2071">
        <v>319</v>
      </c>
      <c r="BD2071" t="str">
        <f>IF(Z2071=BC2071,"OK")</f>
        <v>OK</v>
      </c>
      <c r="BN2071" s="183"/>
    </row>
    <row r="2072" spans="1:66" ht="25.5" x14ac:dyDescent="0.25">
      <c r="A2072" s="1"/>
      <c r="B2072" s="94">
        <v>2057</v>
      </c>
      <c r="C2072" s="43">
        <v>1063288</v>
      </c>
      <c r="D2072" s="25"/>
      <c r="E2072" s="27" t="s">
        <v>4117</v>
      </c>
      <c r="F2072" s="151" t="s">
        <v>652</v>
      </c>
      <c r="G2072" s="127" t="s">
        <v>585</v>
      </c>
      <c r="H2072" s="46" t="str">
        <f>IFERROR(IFERROR(IF(SEARCH("Usystems",$E2072)&gt;0,"Usystems"),IF(SEARCH("RIIFO",$E2072)&gt;0,"RIIFO","Uponor")),"Uponor")</f>
        <v>Uponor</v>
      </c>
      <c r="I2072" s="25" t="str">
        <f>IFERROR(MID($D2072,1,7)+0,"")</f>
        <v/>
      </c>
      <c r="J2072" s="25" t="str">
        <f>IFERROR(MID($D2072,10,7)+0,"")</f>
        <v/>
      </c>
      <c r="K2072" s="25" t="str">
        <f>IFERROR(MID($D2072,19,7)+0,"")</f>
        <v/>
      </c>
      <c r="L2072" s="25" t="str">
        <f>IFERROR(MID($D2072,28,7)+0,"")</f>
        <v/>
      </c>
      <c r="M2072" s="25">
        <f>IF(IFERROR(MID($Q2072,1,7)+0,"")&lt;1130000,IF(INDEX(C:C,MATCH(LEFT(Q2072,7)+0,I:I,0))&lt;1130000,"",INDEX(C:C,MATCH(LEFT(Q2072,7)+0,I:I,0))),IFERROR(MID($Q2072,1,7)+0,""))</f>
        <v>1237361</v>
      </c>
      <c r="N2072" s="25" t="str">
        <f>IF(IFERROR(MID($Q2072,10,7)+0,"")&lt;1130000,"",IFERROR(MID($Q2072,10,7)+0,""))</f>
        <v/>
      </c>
      <c r="O2072" s="25" t="str">
        <f>IF(IFERROR(MID($Q2072,19,7)+0,"")&lt;1130000,"",IFERROR(MID($Q2072,19,7)+0,""))</f>
        <v/>
      </c>
      <c r="P2072" s="25">
        <f>IF(M2072="","",IF(N2072="",M2072,M2072&amp;", "&amp;N2072))</f>
        <v>1237361</v>
      </c>
      <c r="Q2072" s="25">
        <v>1237361</v>
      </c>
      <c r="R2072" s="25"/>
      <c r="S2072" s="35" t="s">
        <v>23</v>
      </c>
      <c r="T2072" s="25" t="s">
        <v>24</v>
      </c>
      <c r="U2072" s="185">
        <v>218.07</v>
      </c>
      <c r="V2072" s="188">
        <v>218.07</v>
      </c>
      <c r="W2072" s="189">
        <v>363</v>
      </c>
      <c r="X2072" s="31">
        <v>363</v>
      </c>
      <c r="Y2072" s="90">
        <f>IFERROR(ROUND(X2072/W2072-1,2),"")</f>
        <v>0</v>
      </c>
      <c r="Z2072" s="31">
        <f>IF(OR(S2072="VLD MLC components",S2072="VLD MLC pipes",S2072="VLD PEX components",S2072="VLD PEX pipes",S2072="VLD PHC components",S2072="VLD PHC pipes",S2072="Controls VLD"),"По запросу",X2072)</f>
        <v>363</v>
      </c>
      <c r="AA2072" s="63">
        <f>ROUND(X2072/1.2,3)</f>
        <v>302.5</v>
      </c>
      <c r="AB2072" s="23">
        <v>302.5</v>
      </c>
      <c r="AC2072" s="190">
        <f>IFERROR(ROUND(AA2072/AB2072-1,2),"")</f>
        <v>0</v>
      </c>
      <c r="AD2072" s="25">
        <v>3.9E-2</v>
      </c>
      <c r="AE2072" s="25">
        <v>3.6999999999999998E-5</v>
      </c>
      <c r="AF2072" s="25">
        <v>0</v>
      </c>
      <c r="AG2072" s="25" t="s">
        <v>22</v>
      </c>
      <c r="AH2072" s="25">
        <v>0</v>
      </c>
      <c r="AI2072" s="25">
        <v>0</v>
      </c>
      <c r="AJ2072" s="25" t="s">
        <v>20</v>
      </c>
      <c r="AK2072" s="42" t="s">
        <v>19</v>
      </c>
      <c r="AL2072" s="25" t="s">
        <v>20</v>
      </c>
      <c r="AM2072" s="25">
        <v>120</v>
      </c>
      <c r="AN2072" s="25">
        <v>780</v>
      </c>
      <c r="AO2072" s="25">
        <v>780</v>
      </c>
      <c r="AP2072" s="25">
        <v>67</v>
      </c>
      <c r="AQ2072" s="25">
        <v>4.68</v>
      </c>
      <c r="AR2072" s="25">
        <v>4.0763000000000001E-2</v>
      </c>
      <c r="AS2072" s="157">
        <v>2160</v>
      </c>
      <c r="AT2072" s="93">
        <v>42284</v>
      </c>
      <c r="AU2072" s="92" t="s">
        <v>22</v>
      </c>
      <c r="AV2072" s="91" t="s">
        <v>152</v>
      </c>
      <c r="AW2072" s="92" t="s">
        <v>152</v>
      </c>
      <c r="AX2072" s="92" t="s">
        <v>48</v>
      </c>
      <c r="AY2072" s="91" t="s">
        <v>152</v>
      </c>
      <c r="AZ2072" s="23"/>
      <c r="BA2072" s="25" t="s">
        <v>4113</v>
      </c>
      <c r="BB2072" t="s">
        <v>25</v>
      </c>
      <c r="BC2072" t="e">
        <v>#N/A</v>
      </c>
      <c r="BD2072" t="e">
        <f>IF(Z2072=BC2072,"OK")</f>
        <v>#N/A</v>
      </c>
      <c r="BE2072">
        <v>3.9E-2</v>
      </c>
      <c r="BF2072">
        <v>3.6999999999999998E-5</v>
      </c>
      <c r="BG2072">
        <v>780</v>
      </c>
      <c r="BH2072">
        <v>780</v>
      </c>
      <c r="BI2072">
        <v>67</v>
      </c>
      <c r="BJ2072">
        <v>4.68</v>
      </c>
      <c r="BK2072">
        <v>4.0763000000000001E-2</v>
      </c>
      <c r="BN2072" s="183"/>
    </row>
    <row r="2073" spans="1:66" ht="25.5" x14ac:dyDescent="0.25">
      <c r="A2073" s="1"/>
      <c r="B2073" s="94">
        <v>2058</v>
      </c>
      <c r="C2073" s="43">
        <v>1063289</v>
      </c>
      <c r="D2073" s="37">
        <v>1033026</v>
      </c>
      <c r="E2073" s="36" t="s">
        <v>4116</v>
      </c>
      <c r="F2073" s="151" t="s">
        <v>655</v>
      </c>
      <c r="G2073" s="127"/>
      <c r="H2073" s="46" t="str">
        <f>IFERROR(IFERROR(IF(SEARCH("Usystems",$E2073)&gt;0,"Usystems"),IF(SEARCH("RIIFO",$E2073)&gt;0,"RIIFO","Uponor")),"Uponor")</f>
        <v>Uponor</v>
      </c>
      <c r="I2073" s="25">
        <f>IFERROR(MID($D2073,1,7)+0,"")</f>
        <v>1033026</v>
      </c>
      <c r="J2073" s="25" t="str">
        <f>IFERROR(MID($D2073,10,7)+0,"")</f>
        <v/>
      </c>
      <c r="K2073" s="25" t="str">
        <f>IFERROR(MID($D2073,19,7)+0,"")</f>
        <v/>
      </c>
      <c r="L2073" s="25" t="str">
        <f>IFERROR(MID($D2073,28,7)+0,"")</f>
        <v/>
      </c>
      <c r="M2073" s="25">
        <f>IF(IFERROR(MID($Q2073,1,7)+0,"")&lt;1130000,IF(INDEX(C:C,MATCH(LEFT(Q2073,7)+0,I:I,0))&lt;1130000,"",INDEX(C:C,MATCH(LEFT(Q2073,7)+0,I:I,0))),IFERROR(MID($Q2073,1,7)+0,""))</f>
        <v>1237362</v>
      </c>
      <c r="N2073" s="25" t="str">
        <f>IF(IFERROR(MID($Q2073,10,7)+0,"")&lt;1130000,"",IFERROR(MID($Q2073,10,7)+0,""))</f>
        <v/>
      </c>
      <c r="O2073" s="25" t="str">
        <f>IF(IFERROR(MID($Q2073,19,7)+0,"")&lt;1130000,"",IFERROR(MID($Q2073,19,7)+0,""))</f>
        <v/>
      </c>
      <c r="P2073" s="25">
        <f>IF(M2073="","",IF(N2073="",M2073,M2073&amp;", "&amp;N2073))</f>
        <v>1237362</v>
      </c>
      <c r="Q2073" s="25">
        <v>1237362</v>
      </c>
      <c r="R2073" s="25"/>
      <c r="S2073" s="35" t="s">
        <v>23</v>
      </c>
      <c r="T2073" s="25" t="s">
        <v>24</v>
      </c>
      <c r="U2073" s="185">
        <v>218.07</v>
      </c>
      <c r="V2073" s="188">
        <v>218.07</v>
      </c>
      <c r="W2073" s="189">
        <v>218.07</v>
      </c>
      <c r="X2073" s="31">
        <v>218.07</v>
      </c>
      <c r="Y2073" s="90">
        <f>IFERROR(ROUND(X2073/W2073-1,2),"")</f>
        <v>0</v>
      </c>
      <c r="Z2073" s="31">
        <f>IF(OR(S2073="VLD MLC components",S2073="VLD MLC pipes",S2073="VLD PEX components",S2073="VLD PEX pipes",S2073="VLD PHC components",S2073="VLD PHC pipes",S2073="Controls VLD"),"По запросу",X2073)</f>
        <v>218.07</v>
      </c>
      <c r="AA2073" s="63">
        <f>ROUND(X2073/1.2,3)</f>
        <v>181.72499999999999</v>
      </c>
      <c r="AB2073" s="23">
        <v>181.72499999999999</v>
      </c>
      <c r="AC2073" s="190">
        <f>IFERROR(ROUND(AA2073/AB2073-1,2),"")</f>
        <v>0</v>
      </c>
      <c r="AD2073" s="25">
        <v>3.9E-2</v>
      </c>
      <c r="AE2073" s="25">
        <v>2.7700000000000001E-4</v>
      </c>
      <c r="AF2073" s="25">
        <v>0</v>
      </c>
      <c r="AG2073" s="25" t="s">
        <v>22</v>
      </c>
      <c r="AH2073" s="25">
        <v>0</v>
      </c>
      <c r="AI2073" s="25">
        <v>0</v>
      </c>
      <c r="AJ2073" s="25" t="s">
        <v>20</v>
      </c>
      <c r="AK2073" s="42" t="s">
        <v>19</v>
      </c>
      <c r="AL2073" s="25" t="s">
        <v>20</v>
      </c>
      <c r="AM2073" s="25">
        <v>240</v>
      </c>
      <c r="AN2073" s="25">
        <v>780</v>
      </c>
      <c r="AO2073" s="25">
        <v>780</v>
      </c>
      <c r="AP2073" s="25">
        <v>100</v>
      </c>
      <c r="AQ2073" s="25">
        <v>9.36</v>
      </c>
      <c r="AR2073" s="25">
        <v>6.0839999999999998E-2</v>
      </c>
      <c r="AS2073" s="157" t="s">
        <v>22</v>
      </c>
      <c r="AT2073" s="93" t="s">
        <v>22</v>
      </c>
      <c r="AU2073" s="92" t="s">
        <v>22</v>
      </c>
      <c r="AV2073" s="91" t="s">
        <v>152</v>
      </c>
      <c r="AW2073" s="92" t="s">
        <v>152</v>
      </c>
      <c r="AX2073" s="92" t="s">
        <v>48</v>
      </c>
      <c r="AY2073" s="91" t="s">
        <v>152</v>
      </c>
      <c r="AZ2073" s="23"/>
      <c r="BA2073" s="25" t="s">
        <v>4115</v>
      </c>
      <c r="BB2073" t="s">
        <v>25</v>
      </c>
      <c r="BC2073" t="e">
        <v>#N/A</v>
      </c>
      <c r="BD2073" t="e">
        <f>IF(Z2073=BC2073,"OK")</f>
        <v>#N/A</v>
      </c>
      <c r="BE2073">
        <v>3.9E-2</v>
      </c>
      <c r="BF2073">
        <v>2.7700000000000001E-4</v>
      </c>
      <c r="BG2073">
        <v>780</v>
      </c>
      <c r="BH2073">
        <v>780</v>
      </c>
      <c r="BI2073">
        <v>100</v>
      </c>
      <c r="BJ2073">
        <v>9.36</v>
      </c>
      <c r="BK2073">
        <v>6.0839999999999998E-2</v>
      </c>
      <c r="BN2073" s="183"/>
    </row>
    <row r="2074" spans="1:66" ht="25.5" x14ac:dyDescent="0.25">
      <c r="A2074" s="1"/>
      <c r="B2074" s="94">
        <v>2059</v>
      </c>
      <c r="C2074" s="43">
        <v>1063381</v>
      </c>
      <c r="D2074" s="37">
        <v>1033025</v>
      </c>
      <c r="E2074" s="27" t="s">
        <v>4114</v>
      </c>
      <c r="F2074" s="151" t="s">
        <v>21</v>
      </c>
      <c r="G2074" s="127" t="s">
        <v>585</v>
      </c>
      <c r="H2074" s="46" t="str">
        <f>IFERROR(IFERROR(IF(SEARCH("Usystems",$E2074)&gt;0,"Usystems"),IF(SEARCH("RIIFO",$E2074)&gt;0,"RIIFO","Uponor")),"Uponor")</f>
        <v>Uponor</v>
      </c>
      <c r="I2074" s="25">
        <f>IFERROR(MID($D2074,1,7)+0,"")</f>
        <v>1033025</v>
      </c>
      <c r="J2074" s="25" t="str">
        <f>IFERROR(MID($D2074,10,7)+0,"")</f>
        <v/>
      </c>
      <c r="K2074" s="25" t="str">
        <f>IFERROR(MID($D2074,19,7)+0,"")</f>
        <v/>
      </c>
      <c r="L2074" s="25" t="str">
        <f>IFERROR(MID($D2074,28,7)+0,"")</f>
        <v/>
      </c>
      <c r="M2074" s="25">
        <f>IF(IFERROR(MID($Q2074,1,7)+0,"")&lt;1130000,IF(INDEX(C:C,MATCH(LEFT(Q2074,7)+0,I:I,0))&lt;1130000,"",INDEX(C:C,MATCH(LEFT(Q2074,7)+0,I:I,0))),IFERROR(MID($Q2074,1,7)+0,""))</f>
        <v>1237363</v>
      </c>
      <c r="N2074" s="25" t="str">
        <f>IF(IFERROR(MID($Q2074,10,7)+0,"")&lt;1130000,"",IFERROR(MID($Q2074,10,7)+0,""))</f>
        <v/>
      </c>
      <c r="O2074" s="25" t="str">
        <f>IF(IFERROR(MID($Q2074,19,7)+0,"")&lt;1130000,"",IFERROR(MID($Q2074,19,7)+0,""))</f>
        <v/>
      </c>
      <c r="P2074" s="25">
        <f>IF(M2074="","",IF(N2074="",M2074,M2074&amp;", "&amp;N2074))</f>
        <v>1237363</v>
      </c>
      <c r="Q2074" s="25">
        <v>1237363</v>
      </c>
      <c r="R2074" s="25"/>
      <c r="S2074" s="35" t="s">
        <v>23</v>
      </c>
      <c r="T2074" s="25" t="s">
        <v>24</v>
      </c>
      <c r="U2074" s="185">
        <v>218.07</v>
      </c>
      <c r="V2074" s="188">
        <v>218.07</v>
      </c>
      <c r="W2074" s="189">
        <v>363</v>
      </c>
      <c r="X2074" s="31">
        <v>363</v>
      </c>
      <c r="Y2074" s="90">
        <f>IFERROR(ROUND(X2074/W2074-1,2),"")</f>
        <v>0</v>
      </c>
      <c r="Z2074" s="31">
        <f>IF(OR(S2074="VLD MLC components",S2074="VLD MLC pipes",S2074="VLD PEX components",S2074="VLD PEX pipes",S2074="VLD PHC components",S2074="VLD PHC pipes",S2074="Controls VLD"),"По запросу",X2074)</f>
        <v>363</v>
      </c>
      <c r="AA2074" s="63">
        <f>ROUND(X2074/1.2,3)</f>
        <v>302.5</v>
      </c>
      <c r="AB2074" s="23">
        <v>302.5</v>
      </c>
      <c r="AC2074" s="190">
        <f>IFERROR(ROUND(AA2074/AB2074-1,2),"")</f>
        <v>0</v>
      </c>
      <c r="AD2074" s="25">
        <v>3.9E-2</v>
      </c>
      <c r="AE2074" s="25">
        <v>2.6200000000000003E-4</v>
      </c>
      <c r="AF2074" s="25">
        <v>0</v>
      </c>
      <c r="AG2074" s="25" t="s">
        <v>22</v>
      </c>
      <c r="AH2074" s="25">
        <v>0</v>
      </c>
      <c r="AI2074" s="25">
        <v>4320</v>
      </c>
      <c r="AJ2074" s="25" t="s">
        <v>20</v>
      </c>
      <c r="AK2074" s="42" t="s">
        <v>19</v>
      </c>
      <c r="AL2074" s="25" t="s">
        <v>20</v>
      </c>
      <c r="AM2074" s="25">
        <v>480</v>
      </c>
      <c r="AN2074" s="25">
        <v>800</v>
      </c>
      <c r="AO2074" s="25">
        <v>785</v>
      </c>
      <c r="AP2074" s="25">
        <v>200</v>
      </c>
      <c r="AQ2074" s="25">
        <v>18.72</v>
      </c>
      <c r="AR2074" s="25">
        <v>0.12559999999999999</v>
      </c>
      <c r="AS2074" s="157">
        <v>20640</v>
      </c>
      <c r="AT2074" s="93" t="s">
        <v>22</v>
      </c>
      <c r="AU2074" s="92" t="s">
        <v>22</v>
      </c>
      <c r="AV2074" s="91" t="s">
        <v>152</v>
      </c>
      <c r="AW2074" s="92" t="s">
        <v>152</v>
      </c>
      <c r="AX2074" s="92" t="s">
        <v>48</v>
      </c>
      <c r="AY2074" s="91" t="s">
        <v>152</v>
      </c>
      <c r="AZ2074" s="23"/>
      <c r="BA2074" s="25" t="s">
        <v>4113</v>
      </c>
      <c r="BB2074" t="s">
        <v>25</v>
      </c>
      <c r="BC2074" t="e">
        <v>#N/A</v>
      </c>
      <c r="BD2074" t="e">
        <f>IF(Z2074=BC2074,"OK")</f>
        <v>#N/A</v>
      </c>
      <c r="BE2074">
        <v>3.9E-2</v>
      </c>
      <c r="BF2074">
        <v>2.6200000000000003E-4</v>
      </c>
      <c r="BG2074">
        <v>800</v>
      </c>
      <c r="BH2074">
        <v>785</v>
      </c>
      <c r="BI2074">
        <v>200</v>
      </c>
      <c r="BJ2074">
        <v>18.72</v>
      </c>
      <c r="BK2074">
        <v>0.12559999999999999</v>
      </c>
      <c r="BN2074" s="183"/>
    </row>
    <row r="2075" spans="1:66" ht="25.5" x14ac:dyDescent="0.25">
      <c r="A2075" s="1"/>
      <c r="B2075" s="94">
        <v>2060</v>
      </c>
      <c r="C2075" s="43">
        <v>1119470</v>
      </c>
      <c r="D2075" s="37"/>
      <c r="E2075" s="27" t="s">
        <v>4112</v>
      </c>
      <c r="F2075" s="151" t="s">
        <v>667</v>
      </c>
      <c r="G2075" s="102"/>
      <c r="H2075" s="46" t="str">
        <f>IFERROR(IFERROR(IF(SEARCH("Usystems",$E2075)&gt;0,"Usystems"),IF(SEARCH("RIIFO",$E2075)&gt;0,"RIIFO","Uponor")),"Uponor")</f>
        <v>Uponor</v>
      </c>
      <c r="I2075" s="25" t="str">
        <f>IFERROR(MID($D2075,1,7)+0,"")</f>
        <v/>
      </c>
      <c r="J2075" s="25" t="str">
        <f>IFERROR(MID($D2075,10,7)+0,"")</f>
        <v/>
      </c>
      <c r="K2075" s="25" t="str">
        <f>IFERROR(MID($D2075,19,7)+0,"")</f>
        <v/>
      </c>
      <c r="L2075" s="25" t="str">
        <f>IFERROR(MID($D2075,28,7)+0,"")</f>
        <v/>
      </c>
      <c r="M2075" s="25" t="str">
        <f>IF(IFERROR(MID($Q2075,1,7)+0,"")&lt;1130000,IF(INDEX(C:C,MATCH(LEFT(Q2075,7)+0,I:I,0))&lt;1130000,"",INDEX(C:C,MATCH(LEFT(Q2075,7)+0,I:I,0))),IFERROR(MID($Q2075,1,7)+0,""))</f>
        <v/>
      </c>
      <c r="N2075" s="25" t="str">
        <f>IF(IFERROR(MID($Q2075,10,7)+0,"")&lt;1130000,"",IFERROR(MID($Q2075,10,7)+0,""))</f>
        <v/>
      </c>
      <c r="O2075" s="25" t="str">
        <f>IF(IFERROR(MID($Q2075,19,7)+0,"")&lt;1130000,"",IFERROR(MID($Q2075,19,7)+0,""))</f>
        <v/>
      </c>
      <c r="P2075" s="25" t="str">
        <f>IF(M2075="","",IF(N2075="",M2075,M2075&amp;", "&amp;N2075))</f>
        <v/>
      </c>
      <c r="Q2075" s="25"/>
      <c r="R2075" s="25"/>
      <c r="S2075" s="35" t="s">
        <v>23</v>
      </c>
      <c r="T2075" s="25" t="s">
        <v>24</v>
      </c>
      <c r="U2075" s="185">
        <v>245.09</v>
      </c>
      <c r="V2075" s="188">
        <v>245.09</v>
      </c>
      <c r="W2075" s="189">
        <v>245.09</v>
      </c>
      <c r="X2075" s="31">
        <v>245.09</v>
      </c>
      <c r="Y2075" s="90">
        <f>IFERROR(ROUND(X2075/W2075-1,2),"")</f>
        <v>0</v>
      </c>
      <c r="Z2075" s="31">
        <f>IF(OR(S2075="VLD MLC components",S2075="VLD MLC pipes",S2075="VLD PEX components",S2075="VLD PEX pipes",S2075="VLD PHC components",S2075="VLD PHC pipes",S2075="Controls VLD"),"По запросу",X2075)</f>
        <v>245.09</v>
      </c>
      <c r="AA2075" s="63">
        <f>ROUND(X2075/1.2,3)</f>
        <v>204.24199999999999</v>
      </c>
      <c r="AB2075" s="23">
        <v>204.24199999999999</v>
      </c>
      <c r="AC2075" s="190">
        <f>IFERROR(ROUND(AA2075/AB2075-1,2),"")</f>
        <v>0</v>
      </c>
      <c r="AD2075" s="25">
        <v>0.107</v>
      </c>
      <c r="AE2075" s="25">
        <v>1E-3</v>
      </c>
      <c r="AF2075" s="25">
        <v>0</v>
      </c>
      <c r="AG2075" s="25" t="s">
        <v>22</v>
      </c>
      <c r="AH2075" s="25">
        <v>0</v>
      </c>
      <c r="AI2075" s="25">
        <v>0</v>
      </c>
      <c r="AJ2075" s="25" t="s">
        <v>20</v>
      </c>
      <c r="AK2075" s="42" t="s">
        <v>19</v>
      </c>
      <c r="AL2075" s="25" t="s">
        <v>20</v>
      </c>
      <c r="AM2075" s="25">
        <v>240</v>
      </c>
      <c r="AN2075" s="25">
        <v>788</v>
      </c>
      <c r="AO2075" s="25">
        <v>200</v>
      </c>
      <c r="AP2075" s="25">
        <v>804</v>
      </c>
      <c r="AQ2075" s="25">
        <v>25.68</v>
      </c>
      <c r="AR2075" s="25">
        <v>0.1267104</v>
      </c>
      <c r="AS2075" s="157" t="s">
        <v>22</v>
      </c>
      <c r="AT2075" s="93">
        <v>44397</v>
      </c>
      <c r="AU2075" s="92" t="s">
        <v>22</v>
      </c>
      <c r="AV2075" s="91" t="s">
        <v>48</v>
      </c>
      <c r="AW2075" s="92" t="s">
        <v>48</v>
      </c>
      <c r="AX2075" s="92" t="s">
        <v>48</v>
      </c>
      <c r="AY2075" s="91" t="s">
        <v>152</v>
      </c>
      <c r="AZ2075" s="23"/>
      <c r="BA2075" s="25">
        <v>0</v>
      </c>
      <c r="BB2075" t="s">
        <v>48</v>
      </c>
      <c r="BC2075" t="e">
        <v>#N/A</v>
      </c>
      <c r="BD2075" t="e">
        <f>IF(Z2075=BC2075,"OK")</f>
        <v>#N/A</v>
      </c>
      <c r="BE2075">
        <v>0.107</v>
      </c>
      <c r="BF2075">
        <v>1E-3</v>
      </c>
      <c r="BG2075">
        <v>788</v>
      </c>
      <c r="BH2075">
        <v>200</v>
      </c>
      <c r="BI2075">
        <v>804</v>
      </c>
      <c r="BJ2075">
        <v>25.68</v>
      </c>
      <c r="BK2075">
        <v>0.1267104</v>
      </c>
      <c r="BN2075" s="183"/>
    </row>
    <row r="2076" spans="1:66" ht="25.5" x14ac:dyDescent="0.25">
      <c r="A2076" s="1"/>
      <c r="B2076" s="94">
        <v>2061</v>
      </c>
      <c r="C2076" s="43">
        <v>1119471</v>
      </c>
      <c r="D2076" s="37"/>
      <c r="E2076" s="27" t="s">
        <v>4111</v>
      </c>
      <c r="F2076" s="151" t="s">
        <v>667</v>
      </c>
      <c r="G2076" s="28"/>
      <c r="H2076" s="46" t="str">
        <f>IFERROR(IFERROR(IF(SEARCH("Usystems",$E2076)&gt;0,"Usystems"),IF(SEARCH("RIIFO",$E2076)&gt;0,"RIIFO","Uponor")),"Uponor")</f>
        <v>Uponor</v>
      </c>
      <c r="I2076" s="25" t="str">
        <f>IFERROR(MID($D2076,1,7)+0,"")</f>
        <v/>
      </c>
      <c r="J2076" s="25" t="str">
        <f>IFERROR(MID($D2076,10,7)+0,"")</f>
        <v/>
      </c>
      <c r="K2076" s="25" t="str">
        <f>IFERROR(MID($D2076,19,7)+0,"")</f>
        <v/>
      </c>
      <c r="L2076" s="25" t="str">
        <f>IFERROR(MID($D2076,28,7)+0,"")</f>
        <v/>
      </c>
      <c r="M2076" s="25" t="str">
        <f>IF(IFERROR(MID($Q2076,1,7)+0,"")&lt;1130000,IF(INDEX(C:C,MATCH(LEFT(Q2076,7)+0,I:I,0))&lt;1130000,"",INDEX(C:C,MATCH(LEFT(Q2076,7)+0,I:I,0))),IFERROR(MID($Q2076,1,7)+0,""))</f>
        <v/>
      </c>
      <c r="N2076" s="25" t="str">
        <f>IF(IFERROR(MID($Q2076,10,7)+0,"")&lt;1130000,"",IFERROR(MID($Q2076,10,7)+0,""))</f>
        <v/>
      </c>
      <c r="O2076" s="25" t="str">
        <f>IF(IFERROR(MID($Q2076,19,7)+0,"")&lt;1130000,"",IFERROR(MID($Q2076,19,7)+0,""))</f>
        <v/>
      </c>
      <c r="P2076" s="25" t="str">
        <f>IF(M2076="","",IF(N2076="",M2076,M2076&amp;", "&amp;N2076))</f>
        <v/>
      </c>
      <c r="Q2076" s="25"/>
      <c r="R2076" s="25"/>
      <c r="S2076" s="35" t="s">
        <v>23</v>
      </c>
      <c r="T2076" s="25" t="s">
        <v>24</v>
      </c>
      <c r="U2076" s="185">
        <v>245.09</v>
      </c>
      <c r="V2076" s="188">
        <v>245.09</v>
      </c>
      <c r="W2076" s="189">
        <v>245.09</v>
      </c>
      <c r="X2076" s="31">
        <v>245.09</v>
      </c>
      <c r="Y2076" s="90">
        <f>IFERROR(ROUND(X2076/W2076-1,2),"")</f>
        <v>0</v>
      </c>
      <c r="Z2076" s="31">
        <f>IF(OR(S2076="VLD MLC components",S2076="VLD MLC pipes",S2076="VLD PEX components",S2076="VLD PEX pipes",S2076="VLD PHC components",S2076="VLD PHC pipes",S2076="Controls VLD"),"По запросу",X2076)</f>
        <v>245.09</v>
      </c>
      <c r="AA2076" s="63">
        <f>ROUND(X2076/1.2,3)</f>
        <v>204.24199999999999</v>
      </c>
      <c r="AB2076" s="23">
        <v>204.24199999999999</v>
      </c>
      <c r="AC2076" s="190">
        <f>IFERROR(ROUND(AA2076/AB2076-1,2),"")</f>
        <v>0</v>
      </c>
      <c r="AD2076" s="25">
        <v>0.107</v>
      </c>
      <c r="AE2076" s="25">
        <v>1E-3</v>
      </c>
      <c r="AF2076" s="25">
        <v>0</v>
      </c>
      <c r="AG2076" s="25" t="s">
        <v>22</v>
      </c>
      <c r="AH2076" s="25">
        <v>0</v>
      </c>
      <c r="AI2076" s="25">
        <v>0</v>
      </c>
      <c r="AJ2076" s="25" t="s">
        <v>20</v>
      </c>
      <c r="AK2076" s="42" t="s">
        <v>19</v>
      </c>
      <c r="AL2076" s="25" t="s">
        <v>20</v>
      </c>
      <c r="AM2076" s="25">
        <v>640</v>
      </c>
      <c r="AN2076" s="25">
        <v>794</v>
      </c>
      <c r="AO2076" s="25">
        <v>594</v>
      </c>
      <c r="AP2076" s="25">
        <v>808</v>
      </c>
      <c r="AQ2076" s="25">
        <v>68.48</v>
      </c>
      <c r="AR2076" s="94">
        <v>0.38108188799999998</v>
      </c>
      <c r="AS2076" s="157" t="s">
        <v>22</v>
      </c>
      <c r="AT2076" s="93">
        <v>44397</v>
      </c>
      <c r="AU2076" s="92" t="s">
        <v>22</v>
      </c>
      <c r="AV2076" s="91" t="s">
        <v>48</v>
      </c>
      <c r="AW2076" s="92" t="s">
        <v>48</v>
      </c>
      <c r="AX2076" s="92" t="s">
        <v>48</v>
      </c>
      <c r="AY2076" s="91" t="s">
        <v>152</v>
      </c>
      <c r="AZ2076" s="23"/>
      <c r="BA2076" s="25">
        <v>0</v>
      </c>
      <c r="BB2076" t="s">
        <v>48</v>
      </c>
      <c r="BC2076" t="e">
        <v>#N/A</v>
      </c>
      <c r="BD2076" t="e">
        <f>IF(Z2076=BC2076,"OK")</f>
        <v>#N/A</v>
      </c>
      <c r="BE2076">
        <v>0.107</v>
      </c>
      <c r="BF2076">
        <v>1E-3</v>
      </c>
      <c r="BG2076">
        <v>794</v>
      </c>
      <c r="BH2076">
        <v>594</v>
      </c>
      <c r="BI2076">
        <v>808</v>
      </c>
      <c r="BJ2076">
        <v>68.48</v>
      </c>
      <c r="BK2076">
        <v>0.38108188799999998</v>
      </c>
      <c r="BN2076" s="183"/>
    </row>
    <row r="2077" spans="1:66" ht="25.5" x14ac:dyDescent="0.25">
      <c r="A2077" s="1"/>
      <c r="B2077" s="94">
        <v>2062</v>
      </c>
      <c r="C2077" s="43">
        <v>1119472</v>
      </c>
      <c r="D2077" s="37"/>
      <c r="E2077" s="27" t="s">
        <v>4110</v>
      </c>
      <c r="F2077" s="151" t="s">
        <v>667</v>
      </c>
      <c r="G2077" s="28"/>
      <c r="H2077" s="46" t="str">
        <f>IFERROR(IFERROR(IF(SEARCH("Usystems",$E2077)&gt;0,"Usystems"),IF(SEARCH("RIIFO",$E2077)&gt;0,"RIIFO","Uponor")),"Uponor")</f>
        <v>Uponor</v>
      </c>
      <c r="I2077" s="25" t="str">
        <f>IFERROR(MID($D2077,1,7)+0,"")</f>
        <v/>
      </c>
      <c r="J2077" s="25" t="str">
        <f>IFERROR(MID($D2077,10,7)+0,"")</f>
        <v/>
      </c>
      <c r="K2077" s="25" t="str">
        <f>IFERROR(MID($D2077,19,7)+0,"")</f>
        <v/>
      </c>
      <c r="L2077" s="25" t="str">
        <f>IFERROR(MID($D2077,28,7)+0,"")</f>
        <v/>
      </c>
      <c r="M2077" s="25" t="str">
        <f>IF(IFERROR(MID($Q2077,1,7)+0,"")&lt;1130000,IF(INDEX(C:C,MATCH(LEFT(Q2077,7)+0,I:I,0))&lt;1130000,"",INDEX(C:C,MATCH(LEFT(Q2077,7)+0,I:I,0))),IFERROR(MID($Q2077,1,7)+0,""))</f>
        <v/>
      </c>
      <c r="N2077" s="25" t="str">
        <f>IF(IFERROR(MID($Q2077,10,7)+0,"")&lt;1130000,"",IFERROR(MID($Q2077,10,7)+0,""))</f>
        <v/>
      </c>
      <c r="O2077" s="25" t="str">
        <f>IF(IFERROR(MID($Q2077,19,7)+0,"")&lt;1130000,"",IFERROR(MID($Q2077,19,7)+0,""))</f>
        <v/>
      </c>
      <c r="P2077" s="25" t="str">
        <f>IF(M2077="","",IF(N2077="",M2077,M2077&amp;", "&amp;N2077))</f>
        <v/>
      </c>
      <c r="Q2077" s="25"/>
      <c r="R2077" s="25"/>
      <c r="S2077" s="35" t="s">
        <v>23</v>
      </c>
      <c r="T2077" s="25" t="s">
        <v>24</v>
      </c>
      <c r="U2077" s="185">
        <v>327.9</v>
      </c>
      <c r="V2077" s="188">
        <v>327.9</v>
      </c>
      <c r="W2077" s="189">
        <v>327.9</v>
      </c>
      <c r="X2077" s="31">
        <v>327.9</v>
      </c>
      <c r="Y2077" s="90">
        <f>IFERROR(ROUND(X2077/W2077-1,2),"")</f>
        <v>0</v>
      </c>
      <c r="Z2077" s="31">
        <f>IF(OR(S2077="VLD MLC components",S2077="VLD MLC pipes",S2077="VLD PEX components",S2077="VLD PEX pipes",S2077="VLD PHC components",S2077="VLD PHC pipes",S2077="Controls VLD"),"По запросу",X2077)</f>
        <v>327.9</v>
      </c>
      <c r="AA2077" s="63">
        <f>ROUND(X2077/1.2,3)</f>
        <v>273.25</v>
      </c>
      <c r="AB2077" s="23">
        <v>273.25</v>
      </c>
      <c r="AC2077" s="190">
        <f>IFERROR(ROUND(AA2077/AB2077-1,2),"")</f>
        <v>0</v>
      </c>
      <c r="AD2077" s="25">
        <v>0.16400000000000001</v>
      </c>
      <c r="AE2077" s="25">
        <v>1E-3</v>
      </c>
      <c r="AF2077" s="25">
        <v>0</v>
      </c>
      <c r="AG2077" s="25" t="s">
        <v>22</v>
      </c>
      <c r="AH2077" s="25">
        <v>0</v>
      </c>
      <c r="AI2077" s="25">
        <v>0</v>
      </c>
      <c r="AJ2077" s="25" t="s">
        <v>20</v>
      </c>
      <c r="AK2077" s="42" t="s">
        <v>19</v>
      </c>
      <c r="AL2077" s="25" t="s">
        <v>20</v>
      </c>
      <c r="AM2077" s="25">
        <v>240</v>
      </c>
      <c r="AN2077" s="25">
        <v>794</v>
      </c>
      <c r="AO2077" s="25">
        <v>289</v>
      </c>
      <c r="AP2077" s="25">
        <v>822</v>
      </c>
      <c r="AQ2077" s="25">
        <v>39.36</v>
      </c>
      <c r="AR2077" s="94">
        <v>0.18862105200000001</v>
      </c>
      <c r="AS2077" s="157" t="s">
        <v>22</v>
      </c>
      <c r="AT2077" s="93">
        <v>44397</v>
      </c>
      <c r="AU2077" s="92" t="s">
        <v>22</v>
      </c>
      <c r="AV2077" s="91" t="s">
        <v>48</v>
      </c>
      <c r="AW2077" s="92" t="s">
        <v>48</v>
      </c>
      <c r="AX2077" s="92" t="s">
        <v>48</v>
      </c>
      <c r="AY2077" s="91" t="s">
        <v>152</v>
      </c>
      <c r="AZ2077" s="23"/>
      <c r="BA2077" s="25">
        <v>0</v>
      </c>
      <c r="BB2077" t="s">
        <v>48</v>
      </c>
      <c r="BC2077" t="e">
        <v>#N/A</v>
      </c>
      <c r="BD2077" t="e">
        <f>IF(Z2077=BC2077,"OK")</f>
        <v>#N/A</v>
      </c>
      <c r="BE2077">
        <v>0.16400000000000001</v>
      </c>
      <c r="BF2077">
        <v>1E-3</v>
      </c>
      <c r="BG2077">
        <v>794</v>
      </c>
      <c r="BH2077">
        <v>289</v>
      </c>
      <c r="BI2077">
        <v>822</v>
      </c>
      <c r="BJ2077">
        <v>39.36</v>
      </c>
      <c r="BK2077">
        <v>0.18862105200000001</v>
      </c>
      <c r="BN2077" s="183"/>
    </row>
    <row r="2078" spans="1:66" ht="25.5" x14ac:dyDescent="0.25">
      <c r="A2078" s="1"/>
      <c r="B2078" s="94">
        <v>2063</v>
      </c>
      <c r="C2078" s="43">
        <v>1119533</v>
      </c>
      <c r="D2078" s="37"/>
      <c r="E2078" s="27" t="s">
        <v>4109</v>
      </c>
      <c r="F2078" s="151" t="s">
        <v>667</v>
      </c>
      <c r="G2078" s="28"/>
      <c r="H2078" s="46" t="str">
        <f>IFERROR(IFERROR(IF(SEARCH("Usystems",$E2078)&gt;0,"Usystems"),IF(SEARCH("RIIFO",$E2078)&gt;0,"RIIFO","Uponor")),"Uponor")</f>
        <v>Uponor</v>
      </c>
      <c r="I2078" s="25" t="str">
        <f>IFERROR(MID($D2078,1,7)+0,"")</f>
        <v/>
      </c>
      <c r="J2078" s="25" t="str">
        <f>IFERROR(MID($D2078,10,7)+0,"")</f>
        <v/>
      </c>
      <c r="K2078" s="25" t="str">
        <f>IFERROR(MID($D2078,19,7)+0,"")</f>
        <v/>
      </c>
      <c r="L2078" s="25" t="str">
        <f>IFERROR(MID($D2078,28,7)+0,"")</f>
        <v/>
      </c>
      <c r="M2078" s="25" t="str">
        <f>IF(IFERROR(MID($Q2078,1,7)+0,"")&lt;1130000,IF(INDEX(C:C,MATCH(LEFT(Q2078,7)+0,I:I,0))&lt;1130000,"",INDEX(C:C,MATCH(LEFT(Q2078,7)+0,I:I,0))),IFERROR(MID($Q2078,1,7)+0,""))</f>
        <v/>
      </c>
      <c r="N2078" s="25" t="str">
        <f>IF(IFERROR(MID($Q2078,10,7)+0,"")&lt;1130000,"",IFERROR(MID($Q2078,10,7)+0,""))</f>
        <v/>
      </c>
      <c r="O2078" s="25" t="str">
        <f>IF(IFERROR(MID($Q2078,19,7)+0,"")&lt;1130000,"",IFERROR(MID($Q2078,19,7)+0,""))</f>
        <v/>
      </c>
      <c r="P2078" s="25" t="str">
        <f>IF(M2078="","",IF(N2078="",M2078,M2078&amp;", "&amp;N2078))</f>
        <v/>
      </c>
      <c r="Q2078" s="25"/>
      <c r="R2078" s="25"/>
      <c r="S2078" s="35" t="s">
        <v>23</v>
      </c>
      <c r="T2078" s="25" t="s">
        <v>24</v>
      </c>
      <c r="U2078" s="185">
        <v>327.9</v>
      </c>
      <c r="V2078" s="188">
        <v>327.9</v>
      </c>
      <c r="W2078" s="189">
        <v>327.9</v>
      </c>
      <c r="X2078" s="31">
        <v>327.9</v>
      </c>
      <c r="Y2078" s="90">
        <f>IFERROR(ROUND(X2078/W2078-1,2),"")</f>
        <v>0</v>
      </c>
      <c r="Z2078" s="31">
        <f>IF(OR(S2078="VLD MLC components",S2078="VLD MLC pipes",S2078="VLD PEX components",S2078="VLD PEX pipes",S2078="VLD PHC components",S2078="VLD PHC pipes",S2078="Controls VLD"),"По запросу",X2078)</f>
        <v>327.9</v>
      </c>
      <c r="AA2078" s="63">
        <f>ROUND(X2078/1.2,3)</f>
        <v>273.25</v>
      </c>
      <c r="AB2078" s="23">
        <v>273.25</v>
      </c>
      <c r="AC2078" s="190">
        <f>IFERROR(ROUND(AA2078/AB2078-1,2),"")</f>
        <v>0</v>
      </c>
      <c r="AD2078" s="25">
        <v>0.16400000000000001</v>
      </c>
      <c r="AE2078" s="25">
        <v>1E-3</v>
      </c>
      <c r="AF2078" s="25">
        <v>0</v>
      </c>
      <c r="AG2078" s="25" t="s">
        <v>22</v>
      </c>
      <c r="AH2078" s="25">
        <v>0</v>
      </c>
      <c r="AI2078" s="25">
        <v>0</v>
      </c>
      <c r="AJ2078" s="25" t="s">
        <v>20</v>
      </c>
      <c r="AK2078" s="42" t="s">
        <v>19</v>
      </c>
      <c r="AL2078" s="25" t="s">
        <v>20</v>
      </c>
      <c r="AM2078" s="25">
        <v>480</v>
      </c>
      <c r="AN2078" s="25">
        <v>794</v>
      </c>
      <c r="AO2078" s="25">
        <v>594</v>
      </c>
      <c r="AP2078" s="25">
        <v>808</v>
      </c>
      <c r="AQ2078" s="25">
        <v>78.72</v>
      </c>
      <c r="AR2078" s="94">
        <v>0.38108188799999998</v>
      </c>
      <c r="AS2078" s="157" t="s">
        <v>22</v>
      </c>
      <c r="AT2078" s="93">
        <v>44397</v>
      </c>
      <c r="AU2078" s="92" t="s">
        <v>22</v>
      </c>
      <c r="AV2078" s="91" t="s">
        <v>48</v>
      </c>
      <c r="AW2078" s="92" t="s">
        <v>48</v>
      </c>
      <c r="AX2078" s="92" t="s">
        <v>48</v>
      </c>
      <c r="AY2078" s="91" t="s">
        <v>152</v>
      </c>
      <c r="AZ2078" s="23"/>
      <c r="BA2078" s="25">
        <v>0</v>
      </c>
      <c r="BB2078" t="s">
        <v>48</v>
      </c>
      <c r="BC2078" t="e">
        <v>#N/A</v>
      </c>
      <c r="BD2078" t="e">
        <f>IF(Z2078=BC2078,"OK")</f>
        <v>#N/A</v>
      </c>
      <c r="BE2078">
        <v>0.16400000000000001</v>
      </c>
      <c r="BF2078">
        <v>1E-3</v>
      </c>
      <c r="BG2078">
        <v>794</v>
      </c>
      <c r="BH2078">
        <v>594</v>
      </c>
      <c r="BI2078">
        <v>808</v>
      </c>
      <c r="BJ2078">
        <v>78.72</v>
      </c>
      <c r="BK2078">
        <v>0.38108188799999998</v>
      </c>
      <c r="BN2078" s="183"/>
    </row>
    <row r="2079" spans="1:66" ht="25.5" x14ac:dyDescent="0.25">
      <c r="A2079" s="1"/>
      <c r="B2079" s="94">
        <v>2064</v>
      </c>
      <c r="C2079" s="43">
        <v>1047622</v>
      </c>
      <c r="D2079" s="25"/>
      <c r="E2079" s="27" t="s">
        <v>4108</v>
      </c>
      <c r="F2079" s="151" t="s">
        <v>655</v>
      </c>
      <c r="G2079" s="127"/>
      <c r="H2079" s="46" t="str">
        <f>IFERROR(IFERROR(IF(SEARCH("Usystems",$E2079)&gt;0,"Usystems"),IF(SEARCH("RIIFO",$E2079)&gt;0,"RIIFO","Uponor")),"Uponor")</f>
        <v>Uponor</v>
      </c>
      <c r="I2079" s="25" t="str">
        <f>IFERROR(MID($D2079,1,7)+0,"")</f>
        <v/>
      </c>
      <c r="J2079" s="25" t="str">
        <f>IFERROR(MID($D2079,10,7)+0,"")</f>
        <v/>
      </c>
      <c r="K2079" s="25" t="str">
        <f>IFERROR(MID($D2079,19,7)+0,"")</f>
        <v/>
      </c>
      <c r="L2079" s="25" t="str">
        <f>IFERROR(MID($D2079,28,7)+0,"")</f>
        <v/>
      </c>
      <c r="M2079" s="25" t="str">
        <f>IF(IFERROR(MID($Q2079,1,7)+0,"")&lt;1130000,IF(INDEX(C:C,MATCH(LEFT(Q2079,7)+0,I:I,0))&lt;1130000,"",INDEX(C:C,MATCH(LEFT(Q2079,7)+0,I:I,0))),IFERROR(MID($Q2079,1,7)+0,""))</f>
        <v/>
      </c>
      <c r="N2079" s="25" t="str">
        <f>IF(IFERROR(MID($Q2079,10,7)+0,"")&lt;1130000,"",IFERROR(MID($Q2079,10,7)+0,""))</f>
        <v/>
      </c>
      <c r="O2079" s="25" t="str">
        <f>IF(IFERROR(MID($Q2079,19,7)+0,"")&lt;1130000,"",IFERROR(MID($Q2079,19,7)+0,""))</f>
        <v/>
      </c>
      <c r="P2079" s="25" t="str">
        <f>IF(M2079="","",IF(N2079="",M2079,M2079&amp;", "&amp;N2079))</f>
        <v/>
      </c>
      <c r="Q2079" s="25"/>
      <c r="R2079" s="25"/>
      <c r="S2079" s="35" t="s">
        <v>23</v>
      </c>
      <c r="T2079" s="25" t="s">
        <v>24</v>
      </c>
      <c r="U2079" s="185">
        <v>228.81</v>
      </c>
      <c r="V2079" s="188">
        <v>228.81</v>
      </c>
      <c r="W2079" s="189">
        <v>228.81</v>
      </c>
      <c r="X2079" s="31">
        <v>228.81</v>
      </c>
      <c r="Y2079" s="90">
        <f>IFERROR(ROUND(X2079/W2079-1,2),"")</f>
        <v>0</v>
      </c>
      <c r="Z2079" s="31">
        <f>IF(OR(S2079="VLD MLC components",S2079="VLD MLC pipes",S2079="VLD PEX components",S2079="VLD PEX pipes",S2079="VLD PHC components",S2079="VLD PHC pipes",S2079="Controls VLD"),"По запросу",X2079)</f>
        <v>228.81</v>
      </c>
      <c r="AA2079" s="63">
        <f>ROUND(X2079/1.2,3)</f>
        <v>190.67500000000001</v>
      </c>
      <c r="AB2079" s="23">
        <v>190.67500000000001</v>
      </c>
      <c r="AC2079" s="190">
        <f>IFERROR(ROUND(AA2079/AB2079-1,2),"")</f>
        <v>0</v>
      </c>
      <c r="AD2079" s="25">
        <v>8.2000000000000003E-2</v>
      </c>
      <c r="AE2079" s="25">
        <v>4.6900000000000002E-4</v>
      </c>
      <c r="AF2079" s="25">
        <v>0</v>
      </c>
      <c r="AG2079" s="25" t="s">
        <v>22</v>
      </c>
      <c r="AH2079" s="25">
        <v>0</v>
      </c>
      <c r="AI2079" s="25">
        <v>0</v>
      </c>
      <c r="AJ2079" s="25" t="s">
        <v>20</v>
      </c>
      <c r="AK2079" s="42" t="s">
        <v>19</v>
      </c>
      <c r="AL2079" s="25" t="s">
        <v>20</v>
      </c>
      <c r="AM2079" s="25">
        <v>240</v>
      </c>
      <c r="AN2079" s="25">
        <v>780</v>
      </c>
      <c r="AO2079" s="25">
        <v>780</v>
      </c>
      <c r="AP2079" s="25">
        <v>185</v>
      </c>
      <c r="AQ2079" s="25">
        <v>19.68</v>
      </c>
      <c r="AR2079" s="94">
        <v>0.112554</v>
      </c>
      <c r="AS2079" s="157" t="s">
        <v>22</v>
      </c>
      <c r="AT2079" s="93" t="s">
        <v>22</v>
      </c>
      <c r="AU2079" s="92" t="s">
        <v>22</v>
      </c>
      <c r="AV2079" s="91" t="s">
        <v>152</v>
      </c>
      <c r="AW2079" s="92" t="s">
        <v>48</v>
      </c>
      <c r="AX2079" s="92" t="s">
        <v>48</v>
      </c>
      <c r="AY2079" s="91" t="s">
        <v>152</v>
      </c>
      <c r="AZ2079" s="23"/>
      <c r="BA2079" s="25" t="s">
        <v>4106</v>
      </c>
      <c r="BB2079" t="s">
        <v>25</v>
      </c>
      <c r="BC2079" t="e">
        <v>#N/A</v>
      </c>
      <c r="BD2079" t="e">
        <f>IF(Z2079=BC2079,"OK")</f>
        <v>#N/A</v>
      </c>
      <c r="BE2079">
        <v>8.2000000000000003E-2</v>
      </c>
      <c r="BF2079">
        <v>4.6900000000000002E-4</v>
      </c>
      <c r="BG2079">
        <v>780</v>
      </c>
      <c r="BH2079">
        <v>780</v>
      </c>
      <c r="BI2079">
        <v>185</v>
      </c>
      <c r="BJ2079">
        <v>19.68</v>
      </c>
      <c r="BK2079">
        <v>0.112554</v>
      </c>
      <c r="BN2079" s="183"/>
    </row>
    <row r="2080" spans="1:66" ht="25.5" x14ac:dyDescent="0.25">
      <c r="A2080" s="1"/>
      <c r="B2080" s="94">
        <v>2065</v>
      </c>
      <c r="C2080" s="43">
        <v>1047623</v>
      </c>
      <c r="D2080" s="25"/>
      <c r="E2080" s="27" t="s">
        <v>4107</v>
      </c>
      <c r="F2080" s="151" t="s">
        <v>652</v>
      </c>
      <c r="G2080" s="127"/>
      <c r="H2080" s="46" t="str">
        <f>IFERROR(IFERROR(IF(SEARCH("Usystems",$E2080)&gt;0,"Usystems"),IF(SEARCH("RIIFO",$E2080)&gt;0,"RIIFO","Uponor")),"Uponor")</f>
        <v>Uponor</v>
      </c>
      <c r="I2080" s="25" t="str">
        <f>IFERROR(MID($D2080,1,7)+0,"")</f>
        <v/>
      </c>
      <c r="J2080" s="25" t="str">
        <f>IFERROR(MID($D2080,10,7)+0,"")</f>
        <v/>
      </c>
      <c r="K2080" s="25" t="str">
        <f>IFERROR(MID($D2080,19,7)+0,"")</f>
        <v/>
      </c>
      <c r="L2080" s="25" t="str">
        <f>IFERROR(MID($D2080,28,7)+0,"")</f>
        <v/>
      </c>
      <c r="M2080" s="25" t="str">
        <f>IF(IFERROR(MID($Q2080,1,7)+0,"")&lt;1130000,IF(INDEX(C:C,MATCH(LEFT(Q2080,7)+0,I:I,0))&lt;1130000,"",INDEX(C:C,MATCH(LEFT(Q2080,7)+0,I:I,0))),IFERROR(MID($Q2080,1,7)+0,""))</f>
        <v/>
      </c>
      <c r="N2080" s="25" t="str">
        <f>IF(IFERROR(MID($Q2080,10,7)+0,"")&lt;1130000,"",IFERROR(MID($Q2080,10,7)+0,""))</f>
        <v/>
      </c>
      <c r="O2080" s="25" t="str">
        <f>IF(IFERROR(MID($Q2080,19,7)+0,"")&lt;1130000,"",IFERROR(MID($Q2080,19,7)+0,""))</f>
        <v/>
      </c>
      <c r="P2080" s="25" t="str">
        <f>IF(M2080="","",IF(N2080="",M2080,M2080&amp;", "&amp;N2080))</f>
        <v/>
      </c>
      <c r="Q2080" s="25"/>
      <c r="R2080" s="25"/>
      <c r="S2080" s="35" t="s">
        <v>23</v>
      </c>
      <c r="T2080" s="25" t="s">
        <v>24</v>
      </c>
      <c r="U2080" s="185">
        <v>228.81</v>
      </c>
      <c r="V2080" s="188">
        <v>228.81</v>
      </c>
      <c r="W2080" s="189">
        <v>228.81</v>
      </c>
      <c r="X2080" s="31">
        <v>228.81</v>
      </c>
      <c r="Y2080" s="90">
        <f>IFERROR(ROUND(X2080/W2080-1,2),"")</f>
        <v>0</v>
      </c>
      <c r="Z2080" s="31">
        <f>IF(OR(S2080="VLD MLC components",S2080="VLD MLC pipes",S2080="VLD PEX components",S2080="VLD PEX pipes",S2080="VLD PHC components",S2080="VLD PHC pipes",S2080="Controls VLD"),"По запросу",X2080)</f>
        <v>228.81</v>
      </c>
      <c r="AA2080" s="63">
        <f>ROUND(X2080/1.2,3)</f>
        <v>190.67500000000001</v>
      </c>
      <c r="AB2080" s="23">
        <v>190.67500000000001</v>
      </c>
      <c r="AC2080" s="190">
        <f>IFERROR(ROUND(AA2080/AB2080-1,2),"")</f>
        <v>0</v>
      </c>
      <c r="AD2080" s="25">
        <v>8.2000000000000003E-2</v>
      </c>
      <c r="AE2080" s="25">
        <v>5.8E-4</v>
      </c>
      <c r="AF2080" s="25">
        <v>0</v>
      </c>
      <c r="AG2080" s="25" t="s">
        <v>22</v>
      </c>
      <c r="AH2080" s="25">
        <v>0</v>
      </c>
      <c r="AI2080" s="25">
        <v>0</v>
      </c>
      <c r="AJ2080" s="25" t="s">
        <v>20</v>
      </c>
      <c r="AK2080" s="42" t="s">
        <v>19</v>
      </c>
      <c r="AL2080" s="25" t="s">
        <v>20</v>
      </c>
      <c r="AM2080" s="25">
        <v>640</v>
      </c>
      <c r="AN2080" s="25">
        <v>780</v>
      </c>
      <c r="AO2080" s="25">
        <v>780</v>
      </c>
      <c r="AP2080" s="25">
        <v>610</v>
      </c>
      <c r="AQ2080" s="25">
        <v>52.48</v>
      </c>
      <c r="AR2080" s="94">
        <v>0.37112400000000001</v>
      </c>
      <c r="AS2080" s="157" t="s">
        <v>22</v>
      </c>
      <c r="AT2080" s="93" t="s">
        <v>22</v>
      </c>
      <c r="AU2080" s="92" t="s">
        <v>22</v>
      </c>
      <c r="AV2080" s="91" t="s">
        <v>152</v>
      </c>
      <c r="AW2080" s="92" t="s">
        <v>48</v>
      </c>
      <c r="AX2080" s="92" t="s">
        <v>48</v>
      </c>
      <c r="AY2080" s="91" t="s">
        <v>152</v>
      </c>
      <c r="AZ2080" s="23"/>
      <c r="BA2080" s="25" t="s">
        <v>4106</v>
      </c>
      <c r="BB2080" t="s">
        <v>25</v>
      </c>
      <c r="BC2080" t="e">
        <v>#N/A</v>
      </c>
      <c r="BD2080" t="e">
        <f>IF(Z2080=BC2080,"OK")</f>
        <v>#N/A</v>
      </c>
      <c r="BE2080">
        <v>8.2000000000000003E-2</v>
      </c>
      <c r="BF2080">
        <v>5.8E-4</v>
      </c>
      <c r="BG2080">
        <v>780</v>
      </c>
      <c r="BH2080">
        <v>780</v>
      </c>
      <c r="BI2080">
        <v>610</v>
      </c>
      <c r="BJ2080">
        <v>52.48</v>
      </c>
      <c r="BK2080">
        <v>0.37112400000000001</v>
      </c>
      <c r="BN2080" s="183"/>
    </row>
    <row r="2081" spans="1:66" ht="25.5" x14ac:dyDescent="0.25">
      <c r="A2081" s="1"/>
      <c r="B2081" s="94">
        <v>2066</v>
      </c>
      <c r="C2081" s="43">
        <v>1008985</v>
      </c>
      <c r="D2081" s="52"/>
      <c r="E2081" s="27" t="s">
        <v>4105</v>
      </c>
      <c r="F2081" s="151" t="s">
        <v>26</v>
      </c>
      <c r="G2081" s="127"/>
      <c r="H2081" s="46" t="str">
        <f>IFERROR(IFERROR(IF(SEARCH("Usystems",$E2081)&gt;0,"Usystems"),IF(SEARCH("RIIFO",$E2081)&gt;0,"RIIFO","Uponor")),"Uponor")</f>
        <v>Uponor</v>
      </c>
      <c r="I2081" s="25" t="str">
        <f>IFERROR(MID($D2081,1,7)+0,"")</f>
        <v/>
      </c>
      <c r="J2081" s="25" t="str">
        <f>IFERROR(MID($D2081,10,7)+0,"")</f>
        <v/>
      </c>
      <c r="K2081" s="25" t="str">
        <f>IFERROR(MID($D2081,19,7)+0,"")</f>
        <v/>
      </c>
      <c r="L2081" s="25" t="str">
        <f>IFERROR(MID($D2081,28,7)+0,"")</f>
        <v/>
      </c>
      <c r="M2081" s="25">
        <f>IF(IFERROR(MID($Q2081,1,7)+0,"")&lt;1130000,IF(INDEX(C:C,MATCH(LEFT(Q2081,7)+0,I:I,0))&lt;1130000,"",INDEX(C:C,MATCH(LEFT(Q2081,7)+0,I:I,0))),IFERROR(MID($Q2081,1,7)+0,""))</f>
        <v>1136613</v>
      </c>
      <c r="N2081" s="25" t="str">
        <f>IF(IFERROR(MID($Q2081,10,7)+0,"")&lt;1130000,"",IFERROR(MID($Q2081,10,7)+0,""))</f>
        <v/>
      </c>
      <c r="O2081" s="25" t="str">
        <f>IF(IFERROR(MID($Q2081,19,7)+0,"")&lt;1130000,"",IFERROR(MID($Q2081,19,7)+0,""))</f>
        <v/>
      </c>
      <c r="P2081" s="25">
        <f>IF(M2081="","",IF(N2081="",M2081,M2081&amp;", "&amp;N2081))</f>
        <v>1136613</v>
      </c>
      <c r="Q2081" s="25">
        <v>1009230</v>
      </c>
      <c r="R2081" s="25"/>
      <c r="S2081" s="35" t="s">
        <v>23</v>
      </c>
      <c r="T2081" s="25" t="s">
        <v>24</v>
      </c>
      <c r="U2081" s="185">
        <v>284.45</v>
      </c>
      <c r="V2081" s="188">
        <v>284.45</v>
      </c>
      <c r="W2081" s="189">
        <v>284.45</v>
      </c>
      <c r="X2081" s="31">
        <v>284.45</v>
      </c>
      <c r="Y2081" s="90">
        <f>IFERROR(ROUND(X2081/W2081-1,2),"")</f>
        <v>0</v>
      </c>
      <c r="Z2081" s="31">
        <f>IF(OR(S2081="VLD MLC components",S2081="VLD MLC pipes",S2081="VLD PEX components",S2081="VLD PEX pipes",S2081="VLD PHC components",S2081="VLD PHC pipes",S2081="Controls VLD"),"По запросу",X2081)</f>
        <v>284.45</v>
      </c>
      <c r="AA2081" s="63">
        <f>ROUND(X2081/1.2,3)</f>
        <v>237.042</v>
      </c>
      <c r="AB2081" s="23">
        <v>237.042</v>
      </c>
      <c r="AC2081" s="190">
        <f>IFERROR(ROUND(AA2081/AB2081-1,2),"")</f>
        <v>0</v>
      </c>
      <c r="AD2081" s="25">
        <v>0.129</v>
      </c>
      <c r="AE2081" s="25">
        <v>7.7300000000000003E-4</v>
      </c>
      <c r="AF2081" s="25">
        <v>0</v>
      </c>
      <c r="AG2081" s="25" t="s">
        <v>22</v>
      </c>
      <c r="AH2081" s="25">
        <v>0</v>
      </c>
      <c r="AI2081" s="25">
        <v>0</v>
      </c>
      <c r="AJ2081" s="25" t="s">
        <v>20</v>
      </c>
      <c r="AK2081" s="42" t="s">
        <v>19</v>
      </c>
      <c r="AL2081" s="25" t="s">
        <v>20</v>
      </c>
      <c r="AM2081" s="25">
        <v>240</v>
      </c>
      <c r="AN2081" s="25">
        <v>800</v>
      </c>
      <c r="AO2081" s="25">
        <v>800</v>
      </c>
      <c r="AP2081" s="25">
        <v>290</v>
      </c>
      <c r="AQ2081" s="25">
        <v>30.96</v>
      </c>
      <c r="AR2081" s="94">
        <v>0.18559999999999999</v>
      </c>
      <c r="AS2081" s="157" t="s">
        <v>22</v>
      </c>
      <c r="AT2081" s="93" t="s">
        <v>22</v>
      </c>
      <c r="AU2081" s="92" t="s">
        <v>22</v>
      </c>
      <c r="AV2081" s="91" t="s">
        <v>152</v>
      </c>
      <c r="AW2081" s="92" t="s">
        <v>48</v>
      </c>
      <c r="AX2081" s="92" t="s">
        <v>48</v>
      </c>
      <c r="AY2081" s="91" t="s">
        <v>152</v>
      </c>
      <c r="AZ2081" s="23"/>
      <c r="BA2081" s="25" t="s">
        <v>4103</v>
      </c>
      <c r="BB2081" t="s">
        <v>25</v>
      </c>
      <c r="BC2081" t="e">
        <v>#N/A</v>
      </c>
      <c r="BD2081" t="e">
        <f>IF(Z2081=BC2081,"OK")</f>
        <v>#N/A</v>
      </c>
      <c r="BE2081">
        <v>0.129</v>
      </c>
      <c r="BF2081">
        <v>7.7300000000000003E-4</v>
      </c>
      <c r="BG2081">
        <v>800</v>
      </c>
      <c r="BH2081">
        <v>800</v>
      </c>
      <c r="BI2081">
        <v>290</v>
      </c>
      <c r="BJ2081">
        <v>30.96</v>
      </c>
      <c r="BK2081">
        <v>0.18559999999999999</v>
      </c>
      <c r="BN2081" s="183"/>
    </row>
    <row r="2082" spans="1:66" ht="25.5" x14ac:dyDescent="0.25">
      <c r="A2082" s="1"/>
      <c r="B2082" s="94">
        <v>2067</v>
      </c>
      <c r="C2082" s="43">
        <v>1047614</v>
      </c>
      <c r="D2082" s="52"/>
      <c r="E2082" s="27" t="s">
        <v>4104</v>
      </c>
      <c r="F2082" s="151" t="s">
        <v>26</v>
      </c>
      <c r="G2082" s="127"/>
      <c r="H2082" s="46" t="str">
        <f>IFERROR(IFERROR(IF(SEARCH("Usystems",$E2082)&gt;0,"Usystems"),IF(SEARCH("RIIFO",$E2082)&gt;0,"RIIFO","Uponor")),"Uponor")</f>
        <v>Uponor</v>
      </c>
      <c r="I2082" s="25" t="str">
        <f>IFERROR(MID($D2082,1,7)+0,"")</f>
        <v/>
      </c>
      <c r="J2082" s="25" t="str">
        <f>IFERROR(MID($D2082,10,7)+0,"")</f>
        <v/>
      </c>
      <c r="K2082" s="25" t="str">
        <f>IFERROR(MID($D2082,19,7)+0,"")</f>
        <v/>
      </c>
      <c r="L2082" s="25" t="str">
        <f>IFERROR(MID($D2082,28,7)+0,"")</f>
        <v/>
      </c>
      <c r="M2082" s="25">
        <f>IF(IFERROR(MID($Q2082,1,7)+0,"")&lt;1130000,IF(INDEX(C:C,MATCH(LEFT(Q2082,7)+0,I:I,0))&lt;1130000,"",INDEX(C:C,MATCH(LEFT(Q2082,7)+0,I:I,0))),IFERROR(MID($Q2082,1,7)+0,""))</f>
        <v>1136614</v>
      </c>
      <c r="N2082" s="25" t="str">
        <f>IF(IFERROR(MID($Q2082,10,7)+0,"")&lt;1130000,"",IFERROR(MID($Q2082,10,7)+0,""))</f>
        <v/>
      </c>
      <c r="O2082" s="25" t="str">
        <f>IF(IFERROR(MID($Q2082,19,7)+0,"")&lt;1130000,"",IFERROR(MID($Q2082,19,7)+0,""))</f>
        <v/>
      </c>
      <c r="P2082" s="25">
        <f>IF(M2082="","",IF(N2082="",M2082,M2082&amp;", "&amp;N2082))</f>
        <v>1136614</v>
      </c>
      <c r="Q2082" s="25">
        <v>1009231</v>
      </c>
      <c r="R2082" s="25"/>
      <c r="S2082" s="35" t="s">
        <v>23</v>
      </c>
      <c r="T2082" s="25" t="s">
        <v>24</v>
      </c>
      <c r="U2082" s="185">
        <v>284.45</v>
      </c>
      <c r="V2082" s="188">
        <v>284.45</v>
      </c>
      <c r="W2082" s="189">
        <v>284.45</v>
      </c>
      <c r="X2082" s="31">
        <v>284.45</v>
      </c>
      <c r="Y2082" s="90">
        <f>IFERROR(ROUND(X2082/W2082-1,2),"")</f>
        <v>0</v>
      </c>
      <c r="Z2082" s="31">
        <f>IF(OR(S2082="VLD MLC components",S2082="VLD MLC pipes",S2082="VLD PEX components",S2082="VLD PEX pipes",S2082="VLD PHC components",S2082="VLD PHC pipes",S2082="Controls VLD"),"По запросу",X2082)</f>
        <v>284.45</v>
      </c>
      <c r="AA2082" s="63">
        <f>ROUND(X2082/1.2,3)</f>
        <v>237.042</v>
      </c>
      <c r="AB2082" s="23">
        <v>237.042</v>
      </c>
      <c r="AC2082" s="190">
        <f>IFERROR(ROUND(AA2082/AB2082-1,2),"")</f>
        <v>0</v>
      </c>
      <c r="AD2082" s="25">
        <v>0.129</v>
      </c>
      <c r="AE2082" s="25">
        <v>7.6099999999999996E-4</v>
      </c>
      <c r="AF2082" s="25">
        <v>0</v>
      </c>
      <c r="AG2082" s="25" t="s">
        <v>22</v>
      </c>
      <c r="AH2082" s="25">
        <v>0</v>
      </c>
      <c r="AI2082" s="25">
        <v>0</v>
      </c>
      <c r="AJ2082" s="25" t="s">
        <v>20</v>
      </c>
      <c r="AK2082" s="42" t="s">
        <v>19</v>
      </c>
      <c r="AL2082" s="25" t="s">
        <v>20</v>
      </c>
      <c r="AM2082" s="25">
        <v>480</v>
      </c>
      <c r="AN2082" s="25">
        <v>780</v>
      </c>
      <c r="AO2082" s="25">
        <v>780</v>
      </c>
      <c r="AP2082" s="25">
        <v>600</v>
      </c>
      <c r="AQ2082" s="25">
        <v>61.92</v>
      </c>
      <c r="AR2082" s="94">
        <v>0.36503999999999998</v>
      </c>
      <c r="AS2082" s="157" t="s">
        <v>22</v>
      </c>
      <c r="AT2082" s="93" t="s">
        <v>22</v>
      </c>
      <c r="AU2082" s="92" t="s">
        <v>22</v>
      </c>
      <c r="AV2082" s="91" t="s">
        <v>152</v>
      </c>
      <c r="AW2082" s="92" t="s">
        <v>48</v>
      </c>
      <c r="AX2082" s="92" t="s">
        <v>48</v>
      </c>
      <c r="AY2082" s="91" t="s">
        <v>152</v>
      </c>
      <c r="AZ2082" s="23"/>
      <c r="BA2082" s="25" t="s">
        <v>4103</v>
      </c>
      <c r="BB2082" t="s">
        <v>25</v>
      </c>
      <c r="BC2082" t="e">
        <v>#N/A</v>
      </c>
      <c r="BD2082" t="e">
        <f>IF(Z2082=BC2082,"OK")</f>
        <v>#N/A</v>
      </c>
      <c r="BE2082">
        <v>0.129</v>
      </c>
      <c r="BF2082">
        <v>7.6099999999999996E-4</v>
      </c>
      <c r="BG2082">
        <v>780</v>
      </c>
      <c r="BH2082">
        <v>780</v>
      </c>
      <c r="BI2082">
        <v>600</v>
      </c>
      <c r="BJ2082">
        <v>61.92</v>
      </c>
      <c r="BK2082">
        <v>0.36503999999999998</v>
      </c>
      <c r="BN2082" s="183"/>
    </row>
    <row r="2083" spans="1:66" ht="25.5" x14ac:dyDescent="0.25">
      <c r="A2083" s="1"/>
      <c r="B2083" s="94">
        <v>2068</v>
      </c>
      <c r="C2083" s="43">
        <v>1135617</v>
      </c>
      <c r="D2083" s="37">
        <v>1086575</v>
      </c>
      <c r="E2083" s="26" t="s">
        <v>4102</v>
      </c>
      <c r="F2083" s="213" t="s">
        <v>655</v>
      </c>
      <c r="G2083" s="41" t="s">
        <v>31</v>
      </c>
      <c r="H2083" s="46" t="str">
        <f>IFERROR(IFERROR(IF(SEARCH("Usystems",$E2083)&gt;0,"Usystems"),IF(SEARCH("RIIFO",$E2083)&gt;0,"RIIFO","Uponor")),"Uponor")</f>
        <v>Usystems</v>
      </c>
      <c r="I2083" s="25">
        <f>IFERROR(MID($D2083,1,7)+0,"")</f>
        <v>1086575</v>
      </c>
      <c r="J2083" s="25" t="str">
        <f>IFERROR(MID($D2083,10,7)+0,"")</f>
        <v/>
      </c>
      <c r="K2083" s="25" t="str">
        <f>IFERROR(MID($D2083,19,7)+0,"")</f>
        <v/>
      </c>
      <c r="L2083" s="25" t="str">
        <f>IFERROR(MID($D2083,28,7)+0,"")</f>
        <v/>
      </c>
      <c r="M2083" s="25" t="str">
        <f>IF(IFERROR(MID($Q2083,1,7)+0,"")&lt;1130000,IF(INDEX(C:C,MATCH(LEFT(Q2083,7)+0,I:I,0))&lt;1130000,"",INDEX(C:C,MATCH(LEFT(Q2083,7)+0,I:I,0))),IFERROR(MID($Q2083,1,7)+0,""))</f>
        <v/>
      </c>
      <c r="N2083" s="25" t="str">
        <f>IF(IFERROR(MID($Q2083,10,7)+0,"")&lt;1130000,"",IFERROR(MID($Q2083,10,7)+0,""))</f>
        <v/>
      </c>
      <c r="O2083" s="25" t="str">
        <f>IF(IFERROR(MID($Q2083,19,7)+0,"")&lt;1130000,"",IFERROR(MID($Q2083,19,7)+0,""))</f>
        <v/>
      </c>
      <c r="P2083" s="25" t="str">
        <f>IF(M2083="","",IF(N2083="",M2083,M2083&amp;", "&amp;N2083))</f>
        <v/>
      </c>
      <c r="Q2083" s="25"/>
      <c r="R2083" s="25"/>
      <c r="S2083" s="35" t="s">
        <v>4088</v>
      </c>
      <c r="T2083" s="25" t="s">
        <v>24</v>
      </c>
      <c r="U2083" s="185">
        <v>175</v>
      </c>
      <c r="V2083" s="188">
        <v>187</v>
      </c>
      <c r="W2083" s="189">
        <v>187</v>
      </c>
      <c r="X2083" s="31">
        <v>206</v>
      </c>
      <c r="Y2083" s="90">
        <f>IFERROR(ROUND(X2083/W2083-1,2),"")</f>
        <v>0.1</v>
      </c>
      <c r="Z2083" s="31">
        <f>IF(OR(S2083="VLD MLC components",S2083="VLD MLC pipes",S2083="VLD PEX components",S2083="VLD PEX pipes",S2083="VLD PHC components",S2083="VLD PHC pipes",S2083="Controls VLD"),"По запросу",X2083)</f>
        <v>206</v>
      </c>
      <c r="AA2083" s="63">
        <f>ROUND(X2083/1.2,3)</f>
        <v>171.667</v>
      </c>
      <c r="AB2083" s="23">
        <v>155.833</v>
      </c>
      <c r="AC2083" s="190">
        <f>IFERROR(ROUND(AA2083/AB2083-1,2),"")</f>
        <v>0.1</v>
      </c>
      <c r="AD2083" s="25">
        <v>9.1999999999999998E-2</v>
      </c>
      <c r="AE2083" s="25">
        <v>5.3300000000000005E-4</v>
      </c>
      <c r="AF2083" s="25">
        <v>0</v>
      </c>
      <c r="AG2083" s="25" t="s">
        <v>22</v>
      </c>
      <c r="AH2083" s="25">
        <v>0</v>
      </c>
      <c r="AI2083" s="25">
        <v>0</v>
      </c>
      <c r="AJ2083" s="25" t="s">
        <v>20</v>
      </c>
      <c r="AK2083" s="42" t="s">
        <v>19</v>
      </c>
      <c r="AL2083" s="25" t="s">
        <v>20</v>
      </c>
      <c r="AM2083" s="25">
        <v>200</v>
      </c>
      <c r="AN2083" s="25">
        <v>800</v>
      </c>
      <c r="AO2083" s="25">
        <v>200</v>
      </c>
      <c r="AP2083" s="25">
        <v>800</v>
      </c>
      <c r="AQ2083" s="25">
        <v>18.399999999999999</v>
      </c>
      <c r="AR2083" s="94">
        <v>0.10660000000000001</v>
      </c>
      <c r="AS2083" s="157">
        <v>400</v>
      </c>
      <c r="AT2083" s="93">
        <v>44713</v>
      </c>
      <c r="AU2083" s="92" t="s">
        <v>2181</v>
      </c>
      <c r="AV2083" s="91" t="s">
        <v>152</v>
      </c>
      <c r="AW2083" s="92" t="s">
        <v>152</v>
      </c>
      <c r="AX2083" s="92" t="s">
        <v>48</v>
      </c>
      <c r="AY2083" s="91" t="s">
        <v>152</v>
      </c>
      <c r="AZ2083" s="23"/>
      <c r="BA2083" s="25" t="s">
        <v>4100</v>
      </c>
      <c r="BB2083" t="s">
        <v>25</v>
      </c>
      <c r="BC2083" t="e">
        <v>#N/A</v>
      </c>
      <c r="BD2083" t="e">
        <f>IF(Z2083=BC2083,"OK")</f>
        <v>#N/A</v>
      </c>
      <c r="BE2083">
        <v>9.1999999999999998E-2</v>
      </c>
      <c r="BF2083">
        <v>5.3300000000000005E-4</v>
      </c>
      <c r="BG2083">
        <v>800</v>
      </c>
      <c r="BH2083">
        <v>200</v>
      </c>
      <c r="BI2083">
        <v>800</v>
      </c>
      <c r="BJ2083">
        <v>18.399999999999999</v>
      </c>
      <c r="BK2083">
        <v>0.10660000000000001</v>
      </c>
      <c r="BL2083" t="str">
        <f>IF(ABS(AN2083*AO2083*AP2083/1000000000/AR2083-1)&lt;0.1,"OK","NO")</f>
        <v>NO</v>
      </c>
      <c r="BN2083" s="183"/>
    </row>
    <row r="2084" spans="1:66" ht="25.5" x14ac:dyDescent="0.25">
      <c r="A2084" s="1"/>
      <c r="B2084" s="94">
        <v>2069</v>
      </c>
      <c r="C2084" s="43">
        <v>1135618</v>
      </c>
      <c r="D2084" s="37">
        <v>1086576</v>
      </c>
      <c r="E2084" s="26" t="s">
        <v>4101</v>
      </c>
      <c r="F2084" s="213" t="s">
        <v>655</v>
      </c>
      <c r="G2084" s="41" t="s">
        <v>31</v>
      </c>
      <c r="H2084" s="46" t="str">
        <f>IFERROR(IFERROR(IF(SEARCH("Usystems",$E2084)&gt;0,"Usystems"),IF(SEARCH("RIIFO",$E2084)&gt;0,"RIIFO","Uponor")),"Uponor")</f>
        <v>Usystems</v>
      </c>
      <c r="I2084" s="25">
        <f>IFERROR(MID($D2084,1,7)+0,"")</f>
        <v>1086576</v>
      </c>
      <c r="J2084" s="25" t="str">
        <f>IFERROR(MID($D2084,10,7)+0,"")</f>
        <v/>
      </c>
      <c r="K2084" s="25" t="str">
        <f>IFERROR(MID($D2084,19,7)+0,"")</f>
        <v/>
      </c>
      <c r="L2084" s="25" t="str">
        <f>IFERROR(MID($D2084,28,7)+0,"")</f>
        <v/>
      </c>
      <c r="M2084" s="25" t="str">
        <f>IF(IFERROR(MID($Q2084,1,7)+0,"")&lt;1130000,IF(INDEX(C:C,MATCH(LEFT(Q2084,7)+0,I:I,0))&lt;1130000,"",INDEX(C:C,MATCH(LEFT(Q2084,7)+0,I:I,0))),IFERROR(MID($Q2084,1,7)+0,""))</f>
        <v/>
      </c>
      <c r="N2084" s="25" t="str">
        <f>IF(IFERROR(MID($Q2084,10,7)+0,"")&lt;1130000,"",IFERROR(MID($Q2084,10,7)+0,""))</f>
        <v/>
      </c>
      <c r="O2084" s="25" t="str">
        <f>IF(IFERROR(MID($Q2084,19,7)+0,"")&lt;1130000,"",IFERROR(MID($Q2084,19,7)+0,""))</f>
        <v/>
      </c>
      <c r="P2084" s="25" t="str">
        <f>IF(M2084="","",IF(N2084="",M2084,M2084&amp;", "&amp;N2084))</f>
        <v/>
      </c>
      <c r="Q2084" s="25"/>
      <c r="R2084" s="25"/>
      <c r="S2084" s="35" t="s">
        <v>4088</v>
      </c>
      <c r="T2084" s="25" t="s">
        <v>24</v>
      </c>
      <c r="U2084" s="185">
        <v>175</v>
      </c>
      <c r="V2084" s="188">
        <v>187</v>
      </c>
      <c r="W2084" s="189">
        <v>187</v>
      </c>
      <c r="X2084" s="31">
        <v>206</v>
      </c>
      <c r="Y2084" s="90">
        <f>IFERROR(ROUND(X2084/W2084-1,2),"")</f>
        <v>0.1</v>
      </c>
      <c r="Z2084" s="31">
        <f>IF(OR(S2084="VLD MLC components",S2084="VLD MLC pipes",S2084="VLD PEX components",S2084="VLD PEX pipes",S2084="VLD PHC components",S2084="VLD PHC pipes",S2084="Controls VLD"),"По запросу",X2084)</f>
        <v>206</v>
      </c>
      <c r="AA2084" s="63">
        <f>ROUND(X2084/1.2,3)</f>
        <v>171.667</v>
      </c>
      <c r="AB2084" s="23">
        <v>155.833</v>
      </c>
      <c r="AC2084" s="190">
        <f>IFERROR(ROUND(AA2084/AB2084-1,2),"")</f>
        <v>0.1</v>
      </c>
      <c r="AD2084" s="25">
        <v>9.1999999999999998E-2</v>
      </c>
      <c r="AE2084" s="25">
        <v>4.8500000000000003E-4</v>
      </c>
      <c r="AF2084" s="25">
        <v>0</v>
      </c>
      <c r="AG2084" s="25" t="s">
        <v>22</v>
      </c>
      <c r="AH2084" s="25">
        <v>0</v>
      </c>
      <c r="AI2084" s="25">
        <v>0</v>
      </c>
      <c r="AJ2084" s="25" t="s">
        <v>20</v>
      </c>
      <c r="AK2084" s="42" t="s">
        <v>19</v>
      </c>
      <c r="AL2084" s="25" t="s">
        <v>20</v>
      </c>
      <c r="AM2084" s="25">
        <v>500</v>
      </c>
      <c r="AN2084" s="25">
        <v>710</v>
      </c>
      <c r="AO2084" s="25">
        <v>710</v>
      </c>
      <c r="AP2084" s="25">
        <v>580</v>
      </c>
      <c r="AQ2084" s="25">
        <v>46</v>
      </c>
      <c r="AR2084" s="94">
        <v>0.24250000000000002</v>
      </c>
      <c r="AS2084" s="157">
        <v>2500</v>
      </c>
      <c r="AT2084" s="93">
        <v>44713</v>
      </c>
      <c r="AU2084" s="92" t="s">
        <v>2181</v>
      </c>
      <c r="AV2084" s="91" t="s">
        <v>152</v>
      </c>
      <c r="AW2084" s="92" t="s">
        <v>152</v>
      </c>
      <c r="AX2084" s="92" t="s">
        <v>48</v>
      </c>
      <c r="AY2084" s="91" t="s">
        <v>152</v>
      </c>
      <c r="AZ2084" s="23"/>
      <c r="BA2084" s="25" t="s">
        <v>4100</v>
      </c>
      <c r="BB2084" t="s">
        <v>25</v>
      </c>
      <c r="BC2084" t="e">
        <v>#N/A</v>
      </c>
      <c r="BD2084" t="e">
        <f>IF(Z2084=BC2084,"OK")</f>
        <v>#N/A</v>
      </c>
      <c r="BE2084">
        <v>9.1999999999999998E-2</v>
      </c>
      <c r="BF2084">
        <v>4.8500000000000003E-4</v>
      </c>
      <c r="BG2084">
        <v>710</v>
      </c>
      <c r="BH2084">
        <v>710</v>
      </c>
      <c r="BI2084">
        <v>580</v>
      </c>
      <c r="BJ2084">
        <v>46</v>
      </c>
      <c r="BK2084">
        <v>0.24250000000000002</v>
      </c>
      <c r="BL2084" t="str">
        <f>IF(ABS(AN2084*AO2084*AP2084/1000000000/AR2084-1)&lt;0.1,"OK","NO")</f>
        <v>NO</v>
      </c>
      <c r="BN2084" s="183"/>
    </row>
    <row r="2085" spans="1:66" ht="25.5" x14ac:dyDescent="0.25">
      <c r="A2085" s="1"/>
      <c r="B2085" s="94">
        <v>2070</v>
      </c>
      <c r="C2085" s="43">
        <v>1135619</v>
      </c>
      <c r="D2085" s="37">
        <v>1086577</v>
      </c>
      <c r="E2085" s="26" t="s">
        <v>4099</v>
      </c>
      <c r="F2085" s="213" t="s">
        <v>655</v>
      </c>
      <c r="G2085" s="41" t="s">
        <v>31</v>
      </c>
      <c r="H2085" s="46" t="str">
        <f>IFERROR(IFERROR(IF(SEARCH("Usystems",$E2085)&gt;0,"Usystems"),IF(SEARCH("RIIFO",$E2085)&gt;0,"RIIFO","Uponor")),"Uponor")</f>
        <v>Usystems</v>
      </c>
      <c r="I2085" s="25">
        <f>IFERROR(MID($D2085,1,7)+0,"")</f>
        <v>1086577</v>
      </c>
      <c r="J2085" s="25" t="str">
        <f>IFERROR(MID($D2085,10,7)+0,"")</f>
        <v/>
      </c>
      <c r="K2085" s="25" t="str">
        <f>IFERROR(MID($D2085,19,7)+0,"")</f>
        <v/>
      </c>
      <c r="L2085" s="25" t="str">
        <f>IFERROR(MID($D2085,28,7)+0,"")</f>
        <v/>
      </c>
      <c r="M2085" s="25" t="str">
        <f>IF(IFERROR(MID($Q2085,1,7)+0,"")&lt;1130000,IF(INDEX(C:C,MATCH(LEFT(Q2085,7)+0,I:I,0))&lt;1130000,"",INDEX(C:C,MATCH(LEFT(Q2085,7)+0,I:I,0))),IFERROR(MID($Q2085,1,7)+0,""))</f>
        <v/>
      </c>
      <c r="N2085" s="25" t="str">
        <f>IF(IFERROR(MID($Q2085,10,7)+0,"")&lt;1130000,"",IFERROR(MID($Q2085,10,7)+0,""))</f>
        <v/>
      </c>
      <c r="O2085" s="25" t="str">
        <f>IF(IFERROR(MID($Q2085,19,7)+0,"")&lt;1130000,"",IFERROR(MID($Q2085,19,7)+0,""))</f>
        <v/>
      </c>
      <c r="P2085" s="25" t="str">
        <f>IF(M2085="","",IF(N2085="",M2085,M2085&amp;", "&amp;N2085))</f>
        <v/>
      </c>
      <c r="Q2085" s="25"/>
      <c r="R2085" s="25"/>
      <c r="S2085" s="35" t="s">
        <v>4088</v>
      </c>
      <c r="T2085" s="25" t="s">
        <v>24</v>
      </c>
      <c r="U2085" s="185">
        <v>217</v>
      </c>
      <c r="V2085" s="188">
        <v>232</v>
      </c>
      <c r="W2085" s="189">
        <v>232</v>
      </c>
      <c r="X2085" s="31">
        <v>255</v>
      </c>
      <c r="Y2085" s="90">
        <f>IFERROR(ROUND(X2085/W2085-1,2),"")</f>
        <v>0.1</v>
      </c>
      <c r="Z2085" s="31">
        <f>IF(OR(S2085="VLD MLC components",S2085="VLD MLC pipes",S2085="VLD PEX components",S2085="VLD PEX pipes",S2085="VLD PHC components",S2085="VLD PHC pipes",S2085="Controls VLD"),"По запросу",X2085)</f>
        <v>255</v>
      </c>
      <c r="AA2085" s="63">
        <f>ROUND(X2085/1.2,3)</f>
        <v>212.5</v>
      </c>
      <c r="AB2085" s="23">
        <v>193.333</v>
      </c>
      <c r="AC2085" s="190">
        <f>IFERROR(ROUND(AA2085/AB2085-1,2),"")</f>
        <v>0.1</v>
      </c>
      <c r="AD2085" s="25">
        <v>0.11799999999999999</v>
      </c>
      <c r="AE2085" s="25">
        <v>7.6099999999999996E-4</v>
      </c>
      <c r="AF2085" s="25">
        <v>16000</v>
      </c>
      <c r="AG2085" s="25">
        <v>16000</v>
      </c>
      <c r="AH2085" s="25">
        <v>16800</v>
      </c>
      <c r="AI2085" s="25">
        <v>16800</v>
      </c>
      <c r="AJ2085" s="25" t="s">
        <v>20</v>
      </c>
      <c r="AK2085" s="22" t="s">
        <v>20</v>
      </c>
      <c r="AL2085" s="25" t="s">
        <v>20</v>
      </c>
      <c r="AM2085" s="25">
        <v>200</v>
      </c>
      <c r="AN2085" s="25">
        <v>780</v>
      </c>
      <c r="AO2085" s="25">
        <v>780</v>
      </c>
      <c r="AP2085" s="25">
        <v>275</v>
      </c>
      <c r="AQ2085" s="25">
        <v>23.599999999999998</v>
      </c>
      <c r="AR2085" s="94">
        <v>0.16730999999999999</v>
      </c>
      <c r="AS2085" s="157">
        <v>16800</v>
      </c>
      <c r="AT2085" s="93">
        <v>44713</v>
      </c>
      <c r="AU2085" s="92" t="s">
        <v>2181</v>
      </c>
      <c r="AV2085" s="91" t="s">
        <v>152</v>
      </c>
      <c r="AW2085" s="92" t="s">
        <v>152</v>
      </c>
      <c r="AX2085" s="92" t="s">
        <v>48</v>
      </c>
      <c r="AY2085" s="91" t="s">
        <v>152</v>
      </c>
      <c r="AZ2085" s="23"/>
      <c r="BA2085" s="25" t="s">
        <v>4098</v>
      </c>
      <c r="BB2085" t="s">
        <v>25</v>
      </c>
      <c r="BC2085">
        <v>255</v>
      </c>
      <c r="BD2085" t="str">
        <f>IF(Z2085=BC2085,"OK")</f>
        <v>OK</v>
      </c>
      <c r="BE2085">
        <v>0.11799999999999999</v>
      </c>
      <c r="BF2085">
        <v>7.6099999999999996E-4</v>
      </c>
      <c r="BG2085">
        <v>780</v>
      </c>
      <c r="BH2085">
        <v>780</v>
      </c>
      <c r="BI2085">
        <v>275</v>
      </c>
      <c r="BJ2085">
        <v>23.599999999999998</v>
      </c>
      <c r="BK2085">
        <v>0.1522</v>
      </c>
      <c r="BL2085" t="str">
        <f>IF(ABS(AN2085*AO2085*AP2085/1000000000/AR2085-1)&lt;0.1,"OK","NO")</f>
        <v>OK</v>
      </c>
      <c r="BN2085" s="183"/>
    </row>
    <row r="2086" spans="1:66" ht="25.5" x14ac:dyDescent="0.25">
      <c r="A2086" s="1"/>
      <c r="B2086" s="94">
        <v>2071</v>
      </c>
      <c r="C2086" s="43">
        <v>1136064</v>
      </c>
      <c r="D2086" s="37">
        <v>1086575</v>
      </c>
      <c r="E2086" s="27" t="s">
        <v>4097</v>
      </c>
      <c r="F2086" s="213" t="s">
        <v>655</v>
      </c>
      <c r="G2086" s="41" t="s">
        <v>2630</v>
      </c>
      <c r="H2086" s="46" t="str">
        <f>IFERROR(IFERROR(IF(SEARCH("Usystems",$E2086)&gt;0,"Usystems"),IF(SEARCH("RIIFO",$E2086)&gt;0,"RIIFO","Uponor")),"Uponor")</f>
        <v>Usystems</v>
      </c>
      <c r="I2086" s="25">
        <f>IFERROR(MID($D2086,1,7)+0,"")</f>
        <v>1086575</v>
      </c>
      <c r="J2086" s="25" t="str">
        <f>IFERROR(MID($D2086,10,7)+0,"")</f>
        <v/>
      </c>
      <c r="K2086" s="25" t="str">
        <f>IFERROR(MID($D2086,19,7)+0,"")</f>
        <v/>
      </c>
      <c r="L2086" s="25" t="str">
        <f>IFERROR(MID($D2086,28,7)+0,"")</f>
        <v/>
      </c>
      <c r="M2086" s="25" t="str">
        <f>IF(IFERROR(MID($Q2086,1,7)+0,"")&lt;1130000,IF(INDEX(C:C,MATCH(LEFT(Q2086,7)+0,I:I,0))&lt;1130000,"",INDEX(C:C,MATCH(LEFT(Q2086,7)+0,I:I,0))),IFERROR(MID($Q2086,1,7)+0,""))</f>
        <v/>
      </c>
      <c r="N2086" s="25" t="str">
        <f>IF(IFERROR(MID($Q2086,10,7)+0,"")&lt;1130000,"",IFERROR(MID($Q2086,10,7)+0,""))</f>
        <v/>
      </c>
      <c r="O2086" s="25" t="str">
        <f>IF(IFERROR(MID($Q2086,19,7)+0,"")&lt;1130000,"",IFERROR(MID($Q2086,19,7)+0,""))</f>
        <v/>
      </c>
      <c r="P2086" s="25" t="str">
        <f>IF(M2086="","",IF(N2086="",M2086,M2086&amp;", "&amp;N2086))</f>
        <v/>
      </c>
      <c r="Q2086" s="25"/>
      <c r="R2086" s="25"/>
      <c r="S2086" s="35" t="s">
        <v>4088</v>
      </c>
      <c r="T2086" s="25" t="s">
        <v>24</v>
      </c>
      <c r="U2086" s="185">
        <v>175.01</v>
      </c>
      <c r="V2086" s="188">
        <v>175.01</v>
      </c>
      <c r="W2086" s="189" t="e">
        <v>#N/A</v>
      </c>
      <c r="X2086" s="31" t="e">
        <v>#N/A</v>
      </c>
      <c r="Y2086" s="90" t="str">
        <f>IFERROR(ROUND(X2086/W2086-1,2),"")</f>
        <v/>
      </c>
      <c r="Z2086" s="31" t="e">
        <f>IF(OR(S2086="VLD MLC components",S2086="VLD MLC pipes",S2086="VLD PEX components",S2086="VLD PEX pipes",S2086="VLD PHC components",S2086="VLD PHC pipes",S2086="Controls VLD"),"По запросу",X2086)</f>
        <v>#N/A</v>
      </c>
      <c r="AA2086" s="63" t="e">
        <f>ROUND(X2086/1.2,3)</f>
        <v>#N/A</v>
      </c>
      <c r="AB2086" s="23" t="e">
        <v>#N/A</v>
      </c>
      <c r="AC2086" s="190" t="str">
        <f>IFERROR(ROUND(AA2086/AB2086-1,2),"")</f>
        <v/>
      </c>
      <c r="AD2086" s="25">
        <v>9.1999999999999998E-2</v>
      </c>
      <c r="AE2086" s="25">
        <v>5.3300000000000005E-4</v>
      </c>
      <c r="AF2086" s="25">
        <v>0</v>
      </c>
      <c r="AG2086" s="25" t="s">
        <v>22</v>
      </c>
      <c r="AH2086" s="25">
        <v>0</v>
      </c>
      <c r="AI2086" s="25">
        <v>0</v>
      </c>
      <c r="AJ2086" s="25" t="s">
        <v>20</v>
      </c>
      <c r="AK2086" s="42" t="s">
        <v>19</v>
      </c>
      <c r="AL2086" s="25" t="s">
        <v>20</v>
      </c>
      <c r="AM2086" s="25">
        <v>200</v>
      </c>
      <c r="AN2086" s="25">
        <v>800</v>
      </c>
      <c r="AO2086" s="25">
        <v>200</v>
      </c>
      <c r="AP2086" s="25">
        <v>800</v>
      </c>
      <c r="AQ2086" s="25">
        <v>18.399999999999999</v>
      </c>
      <c r="AR2086" s="94">
        <v>0.10660000000000001</v>
      </c>
      <c r="AS2086" s="157" t="s">
        <v>22</v>
      </c>
      <c r="AT2086" s="93">
        <v>44743</v>
      </c>
      <c r="AU2086" s="92" t="s">
        <v>2181</v>
      </c>
      <c r="AV2086" s="91" t="s">
        <v>48</v>
      </c>
      <c r="AW2086" s="92" t="s">
        <v>48</v>
      </c>
      <c r="AX2086" s="92" t="s">
        <v>48</v>
      </c>
      <c r="AY2086" s="91" t="s">
        <v>152</v>
      </c>
      <c r="AZ2086" s="23"/>
      <c r="BA2086" s="25">
        <v>0</v>
      </c>
      <c r="BB2086" t="s">
        <v>48</v>
      </c>
      <c r="BC2086" t="e">
        <v>#N/A</v>
      </c>
      <c r="BD2086" t="e">
        <f>IF(Z2086=BC2086,"OK")</f>
        <v>#N/A</v>
      </c>
      <c r="BE2086">
        <v>9.1999999999999998E-2</v>
      </c>
      <c r="BF2086">
        <v>5.3300000000000005E-4</v>
      </c>
      <c r="BG2086">
        <v>800</v>
      </c>
      <c r="BH2086">
        <v>200</v>
      </c>
      <c r="BI2086">
        <v>800</v>
      </c>
      <c r="BJ2086">
        <v>18.399999999999999</v>
      </c>
      <c r="BK2086">
        <v>0.10660000000000001</v>
      </c>
      <c r="BL2086" t="str">
        <f>IF(ABS(AN2086*AO2086*AP2086/1000000000/AR2086-1)&lt;0.1,"OK","NO")</f>
        <v>NO</v>
      </c>
      <c r="BN2086" s="183"/>
    </row>
    <row r="2087" spans="1:66" ht="25.5" x14ac:dyDescent="0.25">
      <c r="A2087" s="1"/>
      <c r="B2087" s="94">
        <v>2072</v>
      </c>
      <c r="C2087" s="43">
        <v>1136065</v>
      </c>
      <c r="D2087" s="37">
        <v>1086576</v>
      </c>
      <c r="E2087" s="27" t="s">
        <v>4096</v>
      </c>
      <c r="F2087" s="213" t="s">
        <v>655</v>
      </c>
      <c r="G2087" s="41" t="s">
        <v>2630</v>
      </c>
      <c r="H2087" s="46" t="str">
        <f>IFERROR(IFERROR(IF(SEARCH("Usystems",$E2087)&gt;0,"Usystems"),IF(SEARCH("RIIFO",$E2087)&gt;0,"RIIFO","Uponor")),"Uponor")</f>
        <v>Usystems</v>
      </c>
      <c r="I2087" s="25">
        <f>IFERROR(MID($D2087,1,7)+0,"")</f>
        <v>1086576</v>
      </c>
      <c r="J2087" s="25" t="str">
        <f>IFERROR(MID($D2087,10,7)+0,"")</f>
        <v/>
      </c>
      <c r="K2087" s="25" t="str">
        <f>IFERROR(MID($D2087,19,7)+0,"")</f>
        <v/>
      </c>
      <c r="L2087" s="25" t="str">
        <f>IFERROR(MID($D2087,28,7)+0,"")</f>
        <v/>
      </c>
      <c r="M2087" s="25" t="str">
        <f>IF(IFERROR(MID($Q2087,1,7)+0,"")&lt;1130000,IF(INDEX(C:C,MATCH(LEFT(Q2087,7)+0,I:I,0))&lt;1130000,"",INDEX(C:C,MATCH(LEFT(Q2087,7)+0,I:I,0))),IFERROR(MID($Q2087,1,7)+0,""))</f>
        <v/>
      </c>
      <c r="N2087" s="25" t="str">
        <f>IF(IFERROR(MID($Q2087,10,7)+0,"")&lt;1130000,"",IFERROR(MID($Q2087,10,7)+0,""))</f>
        <v/>
      </c>
      <c r="O2087" s="25" t="str">
        <f>IF(IFERROR(MID($Q2087,19,7)+0,"")&lt;1130000,"",IFERROR(MID($Q2087,19,7)+0,""))</f>
        <v/>
      </c>
      <c r="P2087" s="25" t="str">
        <f>IF(M2087="","",IF(N2087="",M2087,M2087&amp;", "&amp;N2087))</f>
        <v/>
      </c>
      <c r="Q2087" s="25"/>
      <c r="R2087" s="25"/>
      <c r="S2087" s="35" t="s">
        <v>4088</v>
      </c>
      <c r="T2087" s="25" t="s">
        <v>24</v>
      </c>
      <c r="U2087" s="185">
        <v>175.01</v>
      </c>
      <c r="V2087" s="188">
        <v>175.01</v>
      </c>
      <c r="W2087" s="189" t="e">
        <v>#N/A</v>
      </c>
      <c r="X2087" s="31" t="e">
        <v>#N/A</v>
      </c>
      <c r="Y2087" s="90" t="str">
        <f>IFERROR(ROUND(X2087/W2087-1,2),"")</f>
        <v/>
      </c>
      <c r="Z2087" s="31" t="e">
        <f>IF(OR(S2087="VLD MLC components",S2087="VLD MLC pipes",S2087="VLD PEX components",S2087="VLD PEX pipes",S2087="VLD PHC components",S2087="VLD PHC pipes",S2087="Controls VLD"),"По запросу",X2087)</f>
        <v>#N/A</v>
      </c>
      <c r="AA2087" s="63" t="e">
        <f>ROUND(X2087/1.2,3)</f>
        <v>#N/A</v>
      </c>
      <c r="AB2087" s="23" t="e">
        <v>#N/A</v>
      </c>
      <c r="AC2087" s="190" t="str">
        <f>IFERROR(ROUND(AA2087/AB2087-1,2),"")</f>
        <v/>
      </c>
      <c r="AD2087" s="25">
        <v>9.1999999999999998E-2</v>
      </c>
      <c r="AE2087" s="25">
        <v>4.8500000000000003E-4</v>
      </c>
      <c r="AF2087" s="25">
        <v>0</v>
      </c>
      <c r="AG2087" s="25" t="s">
        <v>22</v>
      </c>
      <c r="AH2087" s="25">
        <v>0</v>
      </c>
      <c r="AI2087" s="25">
        <v>0</v>
      </c>
      <c r="AJ2087" s="25" t="s">
        <v>20</v>
      </c>
      <c r="AK2087" s="42" t="s">
        <v>19</v>
      </c>
      <c r="AL2087" s="25" t="s">
        <v>20</v>
      </c>
      <c r="AM2087" s="25">
        <v>500</v>
      </c>
      <c r="AN2087" s="25">
        <v>710</v>
      </c>
      <c r="AO2087" s="25">
        <v>710</v>
      </c>
      <c r="AP2087" s="25">
        <v>580</v>
      </c>
      <c r="AQ2087" s="25">
        <v>46</v>
      </c>
      <c r="AR2087" s="94">
        <v>0.24250000000000002</v>
      </c>
      <c r="AS2087" s="157" t="s">
        <v>22</v>
      </c>
      <c r="AT2087" s="93">
        <v>44743</v>
      </c>
      <c r="AU2087" s="92" t="s">
        <v>2181</v>
      </c>
      <c r="AV2087" s="91" t="s">
        <v>48</v>
      </c>
      <c r="AW2087" s="92" t="s">
        <v>48</v>
      </c>
      <c r="AX2087" s="92" t="s">
        <v>48</v>
      </c>
      <c r="AY2087" s="91" t="s">
        <v>152</v>
      </c>
      <c r="AZ2087" s="23"/>
      <c r="BA2087" s="25">
        <v>0</v>
      </c>
      <c r="BB2087" t="s">
        <v>48</v>
      </c>
      <c r="BC2087" t="e">
        <v>#N/A</v>
      </c>
      <c r="BD2087" t="e">
        <f>IF(Z2087=BC2087,"OK")</f>
        <v>#N/A</v>
      </c>
      <c r="BE2087">
        <v>9.1999999999999998E-2</v>
      </c>
      <c r="BF2087">
        <v>4.8500000000000003E-4</v>
      </c>
      <c r="BG2087">
        <v>710</v>
      </c>
      <c r="BH2087">
        <v>710</v>
      </c>
      <c r="BI2087">
        <v>580</v>
      </c>
      <c r="BJ2087">
        <v>46</v>
      </c>
      <c r="BK2087">
        <v>0.24250000000000002</v>
      </c>
      <c r="BL2087" t="str">
        <f>IF(ABS(AN2087*AO2087*AP2087/1000000000/AR2087-1)&lt;0.1,"OK","NO")</f>
        <v>NO</v>
      </c>
      <c r="BN2087" s="183"/>
    </row>
    <row r="2088" spans="1:66" ht="25.5" x14ac:dyDescent="0.25">
      <c r="A2088" s="1"/>
      <c r="B2088" s="94">
        <v>2073</v>
      </c>
      <c r="C2088" s="43">
        <v>1136066</v>
      </c>
      <c r="D2088" s="37">
        <v>1086577</v>
      </c>
      <c r="E2088" s="27" t="s">
        <v>4095</v>
      </c>
      <c r="F2088" s="213" t="s">
        <v>655</v>
      </c>
      <c r="G2088" s="41" t="s">
        <v>2630</v>
      </c>
      <c r="H2088" s="46" t="str">
        <f>IFERROR(IFERROR(IF(SEARCH("Usystems",$E2088)&gt;0,"Usystems"),IF(SEARCH("RIIFO",$E2088)&gt;0,"RIIFO","Uponor")),"Uponor")</f>
        <v>Usystems</v>
      </c>
      <c r="I2088" s="25">
        <f>IFERROR(MID($D2088,1,7)+0,"")</f>
        <v>1086577</v>
      </c>
      <c r="J2088" s="25" t="str">
        <f>IFERROR(MID($D2088,10,7)+0,"")</f>
        <v/>
      </c>
      <c r="K2088" s="25" t="str">
        <f>IFERROR(MID($D2088,19,7)+0,"")</f>
        <v/>
      </c>
      <c r="L2088" s="25" t="str">
        <f>IFERROR(MID($D2088,28,7)+0,"")</f>
        <v/>
      </c>
      <c r="M2088" s="25" t="str">
        <f>IF(IFERROR(MID($Q2088,1,7)+0,"")&lt;1130000,IF(INDEX(C:C,MATCH(LEFT(Q2088,7)+0,I:I,0))&lt;1130000,"",INDEX(C:C,MATCH(LEFT(Q2088,7)+0,I:I,0))),IFERROR(MID($Q2088,1,7)+0,""))</f>
        <v/>
      </c>
      <c r="N2088" s="25" t="str">
        <f>IF(IFERROR(MID($Q2088,10,7)+0,"")&lt;1130000,"",IFERROR(MID($Q2088,10,7)+0,""))</f>
        <v/>
      </c>
      <c r="O2088" s="25" t="str">
        <f>IF(IFERROR(MID($Q2088,19,7)+0,"")&lt;1130000,"",IFERROR(MID($Q2088,19,7)+0,""))</f>
        <v/>
      </c>
      <c r="P2088" s="25" t="str">
        <f>IF(M2088="","",IF(N2088="",M2088,M2088&amp;", "&amp;N2088))</f>
        <v/>
      </c>
      <c r="Q2088" s="25"/>
      <c r="R2088" s="25"/>
      <c r="S2088" s="35" t="s">
        <v>4088</v>
      </c>
      <c r="T2088" s="25" t="s">
        <v>24</v>
      </c>
      <c r="U2088" s="185">
        <v>217.45</v>
      </c>
      <c r="V2088" s="188">
        <v>217.45</v>
      </c>
      <c r="W2088" s="189" t="e">
        <v>#N/A</v>
      </c>
      <c r="X2088" s="31" t="e">
        <v>#N/A</v>
      </c>
      <c r="Y2088" s="90" t="str">
        <f>IFERROR(ROUND(X2088/W2088-1,2),"")</f>
        <v/>
      </c>
      <c r="Z2088" s="31" t="e">
        <f>IF(OR(S2088="VLD MLC components",S2088="VLD MLC pipes",S2088="VLD PEX components",S2088="VLD PEX pipes",S2088="VLD PHC components",S2088="VLD PHC pipes",S2088="Controls VLD"),"По запросу",X2088)</f>
        <v>#N/A</v>
      </c>
      <c r="AA2088" s="63" t="e">
        <f>ROUND(X2088/1.2,3)</f>
        <v>#N/A</v>
      </c>
      <c r="AB2088" s="23" t="e">
        <v>#N/A</v>
      </c>
      <c r="AC2088" s="190" t="str">
        <f>IFERROR(ROUND(AA2088/AB2088-1,2),"")</f>
        <v/>
      </c>
      <c r="AD2088" s="25">
        <v>0.11799999999999999</v>
      </c>
      <c r="AE2088" s="25">
        <v>7.6099999999999996E-4</v>
      </c>
      <c r="AF2088" s="25">
        <v>0</v>
      </c>
      <c r="AG2088" s="25" t="s">
        <v>22</v>
      </c>
      <c r="AH2088" s="25">
        <v>0</v>
      </c>
      <c r="AI2088" s="25">
        <v>0</v>
      </c>
      <c r="AJ2088" s="25" t="s">
        <v>20</v>
      </c>
      <c r="AK2088" s="42" t="s">
        <v>19</v>
      </c>
      <c r="AL2088" s="25" t="s">
        <v>20</v>
      </c>
      <c r="AM2088" s="25">
        <v>200</v>
      </c>
      <c r="AN2088" s="25">
        <v>780</v>
      </c>
      <c r="AO2088" s="25">
        <v>780</v>
      </c>
      <c r="AP2088" s="25">
        <v>275</v>
      </c>
      <c r="AQ2088" s="25">
        <v>23.599999999999998</v>
      </c>
      <c r="AR2088" s="94">
        <v>0.1522</v>
      </c>
      <c r="AS2088" s="157" t="s">
        <v>22</v>
      </c>
      <c r="AT2088" s="93">
        <v>44743</v>
      </c>
      <c r="AU2088" s="92" t="s">
        <v>2181</v>
      </c>
      <c r="AV2088" s="91" t="s">
        <v>48</v>
      </c>
      <c r="AW2088" s="92" t="s">
        <v>48</v>
      </c>
      <c r="AX2088" s="92" t="s">
        <v>48</v>
      </c>
      <c r="AY2088" s="91" t="s">
        <v>152</v>
      </c>
      <c r="AZ2088" s="23"/>
      <c r="BA2088" s="25">
        <v>0</v>
      </c>
      <c r="BB2088" t="s">
        <v>48</v>
      </c>
      <c r="BC2088" t="e">
        <v>#N/A</v>
      </c>
      <c r="BD2088" t="e">
        <f>IF(Z2088=BC2088,"OK")</f>
        <v>#N/A</v>
      </c>
      <c r="BE2088">
        <v>0.11799999999999999</v>
      </c>
      <c r="BF2088">
        <v>7.6099999999999996E-4</v>
      </c>
      <c r="BG2088">
        <v>780</v>
      </c>
      <c r="BH2088">
        <v>780</v>
      </c>
      <c r="BI2088">
        <v>275</v>
      </c>
      <c r="BJ2088">
        <v>23.599999999999998</v>
      </c>
      <c r="BK2088">
        <v>0.1522</v>
      </c>
      <c r="BL2088" t="str">
        <f>IF(ABS(AN2088*AO2088*AP2088/1000000000/AR2088-1)&lt;0.1,"OK","NO")</f>
        <v>OK</v>
      </c>
      <c r="BN2088" s="183"/>
    </row>
    <row r="2089" spans="1:66" ht="25.5" x14ac:dyDescent="0.25">
      <c r="A2089" s="1"/>
      <c r="B2089" s="94">
        <v>2074</v>
      </c>
      <c r="C2089" s="43">
        <v>1135620</v>
      </c>
      <c r="D2089" s="37">
        <v>1087526</v>
      </c>
      <c r="E2089" s="26" t="s">
        <v>4094</v>
      </c>
      <c r="F2089" s="213" t="s">
        <v>655</v>
      </c>
      <c r="G2089" s="41" t="s">
        <v>2630</v>
      </c>
      <c r="H2089" s="46" t="str">
        <f>IFERROR(IFERROR(IF(SEARCH("Usystems",$E2089)&gt;0,"Usystems"),IF(SEARCH("RIIFO",$E2089)&gt;0,"RIIFO","Uponor")),"Uponor")</f>
        <v>Usystems</v>
      </c>
      <c r="I2089" s="25">
        <f>IFERROR(MID($D2089,1,7)+0,"")</f>
        <v>1087526</v>
      </c>
      <c r="J2089" s="25" t="str">
        <f>IFERROR(MID($D2089,10,7)+0,"")</f>
        <v/>
      </c>
      <c r="K2089" s="25" t="str">
        <f>IFERROR(MID($D2089,19,7)+0,"")</f>
        <v/>
      </c>
      <c r="L2089" s="25" t="str">
        <f>IFERROR(MID($D2089,28,7)+0,"")</f>
        <v/>
      </c>
      <c r="M2089" s="25" t="str">
        <f>IF(IFERROR(MID($Q2089,1,7)+0,"")&lt;1130000,IF(INDEX(C:C,MATCH(LEFT(Q2089,7)+0,I:I,0))&lt;1130000,"",INDEX(C:C,MATCH(LEFT(Q2089,7)+0,I:I,0))),IFERROR(MID($Q2089,1,7)+0,""))</f>
        <v/>
      </c>
      <c r="N2089" s="25" t="str">
        <f>IF(IFERROR(MID($Q2089,10,7)+0,"")&lt;1130000,"",IFERROR(MID($Q2089,10,7)+0,""))</f>
        <v/>
      </c>
      <c r="O2089" s="25" t="str">
        <f>IF(IFERROR(MID($Q2089,19,7)+0,"")&lt;1130000,"",IFERROR(MID($Q2089,19,7)+0,""))</f>
        <v/>
      </c>
      <c r="P2089" s="25" t="str">
        <f>IF(M2089="","",IF(N2089="",M2089,M2089&amp;", "&amp;N2089))</f>
        <v/>
      </c>
      <c r="Q2089" s="25"/>
      <c r="R2089" s="25"/>
      <c r="S2089" s="35" t="s">
        <v>4088</v>
      </c>
      <c r="T2089" s="25" t="s">
        <v>24</v>
      </c>
      <c r="U2089" s="185">
        <v>461</v>
      </c>
      <c r="V2089" s="188">
        <v>493</v>
      </c>
      <c r="W2089" s="189">
        <v>493</v>
      </c>
      <c r="X2089" s="31">
        <v>542</v>
      </c>
      <c r="Y2089" s="90">
        <f>IFERROR(ROUND(X2089/W2089-1,2),"")</f>
        <v>0.1</v>
      </c>
      <c r="Z2089" s="31">
        <f>IF(OR(S2089="VLD MLC components",S2089="VLD MLC pipes",S2089="VLD PEX components",S2089="VLD PEX pipes",S2089="VLD PHC components",S2089="VLD PHC pipes",S2089="Controls VLD"),"По запросу",X2089)</f>
        <v>542</v>
      </c>
      <c r="AA2089" s="63">
        <f>ROUND(X2089/1.2,3)</f>
        <v>451.66699999999997</v>
      </c>
      <c r="AB2089" s="23">
        <v>410.83300000000003</v>
      </c>
      <c r="AC2089" s="190">
        <f>IFERROR(ROUND(AA2089/AB2089-1,2),"")</f>
        <v>0.1</v>
      </c>
      <c r="AD2089" s="25"/>
      <c r="AE2089" s="25"/>
      <c r="AF2089" s="25">
        <v>0</v>
      </c>
      <c r="AG2089" s="25" t="s">
        <v>22</v>
      </c>
      <c r="AH2089" s="25">
        <v>0</v>
      </c>
      <c r="AI2089" s="25">
        <v>0</v>
      </c>
      <c r="AJ2089" s="25" t="s">
        <v>20</v>
      </c>
      <c r="AK2089" s="42" t="s">
        <v>19</v>
      </c>
      <c r="AL2089" s="42" t="s">
        <v>19</v>
      </c>
      <c r="AM2089" s="25">
        <v>350</v>
      </c>
      <c r="AN2089" s="25"/>
      <c r="AO2089" s="25"/>
      <c r="AP2089" s="25"/>
      <c r="AQ2089" s="25"/>
      <c r="AR2089" s="25"/>
      <c r="AS2089" s="157" t="s">
        <v>22</v>
      </c>
      <c r="AT2089" s="93">
        <v>44743</v>
      </c>
      <c r="AU2089" s="92" t="s">
        <v>2181</v>
      </c>
      <c r="AV2089" s="91" t="s">
        <v>48</v>
      </c>
      <c r="AW2089" s="92" t="s">
        <v>48</v>
      </c>
      <c r="AX2089" s="92" t="s">
        <v>48</v>
      </c>
      <c r="AY2089" s="91" t="s">
        <v>152</v>
      </c>
      <c r="AZ2089" s="23"/>
      <c r="BA2089" s="25">
        <v>0</v>
      </c>
      <c r="BB2089" t="s">
        <v>48</v>
      </c>
      <c r="BC2089" t="e">
        <v>#N/A</v>
      </c>
      <c r="BD2089" t="e">
        <f>IF(Z2089=BC2089,"OK")</f>
        <v>#N/A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 t="e">
        <f>IF(ABS(AN2089*AO2089*AP2089/1000000000/AR2089-1)&lt;0.1,"OK","NO")</f>
        <v>#DIV/0!</v>
      </c>
      <c r="BN2089" s="183"/>
    </row>
    <row r="2090" spans="1:66" ht="25.5" x14ac:dyDescent="0.25">
      <c r="A2090" s="1"/>
      <c r="B2090" s="94">
        <v>2075</v>
      </c>
      <c r="C2090" s="43">
        <v>1086575</v>
      </c>
      <c r="D2090" s="25"/>
      <c r="E2090" s="27" t="s">
        <v>4093</v>
      </c>
      <c r="F2090" s="213" t="s">
        <v>655</v>
      </c>
      <c r="G2090" s="41" t="s">
        <v>27</v>
      </c>
      <c r="H2090" s="46" t="str">
        <f>IFERROR(IFERROR(IF(SEARCH("Usystems",$E2090)&gt;0,"Usystems"),IF(SEARCH("RIIFO",$E2090)&gt;0,"RIIFO","Uponor")),"Uponor")</f>
        <v>Uponor</v>
      </c>
      <c r="I2090" s="25" t="str">
        <f>IFERROR(MID($D2090,1,7)+0,"")</f>
        <v/>
      </c>
      <c r="J2090" s="25" t="str">
        <f>IFERROR(MID($D2090,10,7)+0,"")</f>
        <v/>
      </c>
      <c r="K2090" s="25" t="str">
        <f>IFERROR(MID($D2090,19,7)+0,"")</f>
        <v/>
      </c>
      <c r="L2090" s="25" t="str">
        <f>IFERROR(MID($D2090,28,7)+0,"")</f>
        <v/>
      </c>
      <c r="M2090" s="25">
        <f>IF(IFERROR(MID($Q2090,1,7)+0,"")&lt;1130000,IF(INDEX(C:C,MATCH(LEFT(Q2090,7)+0,I:I,0))&lt;1130000,"",INDEX(C:C,MATCH(LEFT(Q2090,7)+0,I:I,0))),IFERROR(MID($Q2090,1,7)+0,""))</f>
        <v>1135617</v>
      </c>
      <c r="N2090" s="25" t="str">
        <f>IF(IFERROR(MID($Q2090,10,7)+0,"")&lt;1130000,"",IFERROR(MID($Q2090,10,7)+0,""))</f>
        <v/>
      </c>
      <c r="O2090" s="25" t="str">
        <f>IF(IFERROR(MID($Q2090,19,7)+0,"")&lt;1130000,"",IFERROR(MID($Q2090,19,7)+0,""))</f>
        <v/>
      </c>
      <c r="P2090" s="25">
        <f>IF(M2090="","",IF(N2090="",M2090,M2090&amp;", "&amp;N2090))</f>
        <v>1135617</v>
      </c>
      <c r="Q2090" s="53">
        <v>1135617</v>
      </c>
      <c r="R2090" s="53"/>
      <c r="S2090" s="35" t="s">
        <v>4088</v>
      </c>
      <c r="T2090" s="25" t="s">
        <v>24</v>
      </c>
      <c r="U2090" s="185">
        <v>175.01</v>
      </c>
      <c r="V2090" s="188">
        <v>175.01</v>
      </c>
      <c r="W2090" s="189">
        <v>175.01</v>
      </c>
      <c r="X2090" s="31">
        <v>175.01</v>
      </c>
      <c r="Y2090" s="90">
        <f>IFERROR(ROUND(X2090/W2090-1,2),"")</f>
        <v>0</v>
      </c>
      <c r="Z2090" s="31">
        <f>IF(OR(S2090="VLD MLC components",S2090="VLD MLC pipes",S2090="VLD PEX components",S2090="VLD PEX pipes",S2090="VLD PHC components",S2090="VLD PHC pipes",S2090="Controls VLD"),"По запросу",X2090)</f>
        <v>175.01</v>
      </c>
      <c r="AA2090" s="63">
        <f>ROUND(X2090/1.2,3)</f>
        <v>145.84200000000001</v>
      </c>
      <c r="AB2090" s="23">
        <v>145.84200000000001</v>
      </c>
      <c r="AC2090" s="190">
        <f>IFERROR(ROUND(AA2090/AB2090-1,2),"")</f>
        <v>0</v>
      </c>
      <c r="AD2090" s="25">
        <v>9.1999999999999998E-2</v>
      </c>
      <c r="AE2090" s="25">
        <v>5.3300000000000005E-4</v>
      </c>
      <c r="AF2090" s="25">
        <v>0</v>
      </c>
      <c r="AG2090" s="25" t="s">
        <v>22</v>
      </c>
      <c r="AH2090" s="25">
        <v>0</v>
      </c>
      <c r="AI2090" s="25">
        <v>0</v>
      </c>
      <c r="AJ2090" s="25" t="s">
        <v>20</v>
      </c>
      <c r="AK2090" s="42" t="s">
        <v>19</v>
      </c>
      <c r="AL2090" s="25" t="s">
        <v>20</v>
      </c>
      <c r="AM2090" s="25">
        <v>240</v>
      </c>
      <c r="AN2090" s="25">
        <v>800</v>
      </c>
      <c r="AO2090" s="25">
        <v>200</v>
      </c>
      <c r="AP2090" s="25">
        <v>800</v>
      </c>
      <c r="AQ2090" s="25">
        <v>22.08</v>
      </c>
      <c r="AR2090" s="94">
        <v>0.128</v>
      </c>
      <c r="AS2090" s="157" t="s">
        <v>22</v>
      </c>
      <c r="AT2090" s="93">
        <v>42521</v>
      </c>
      <c r="AU2090" s="92" t="s">
        <v>22</v>
      </c>
      <c r="AV2090" s="91" t="s">
        <v>152</v>
      </c>
      <c r="AW2090" s="92" t="s">
        <v>48</v>
      </c>
      <c r="AX2090" s="92" t="s">
        <v>48</v>
      </c>
      <c r="AY2090" s="91" t="s">
        <v>152</v>
      </c>
      <c r="AZ2090" s="23"/>
      <c r="BA2090" s="25" t="s">
        <v>4091</v>
      </c>
      <c r="BB2090" t="s">
        <v>25</v>
      </c>
      <c r="BC2090" t="e">
        <v>#N/A</v>
      </c>
      <c r="BD2090" t="e">
        <f>IF(Z2090=BC2090,"OK")</f>
        <v>#N/A</v>
      </c>
      <c r="BE2090">
        <v>9.1999999999999998E-2</v>
      </c>
      <c r="BF2090">
        <v>5.3300000000000005E-4</v>
      </c>
      <c r="BG2090">
        <v>800</v>
      </c>
      <c r="BH2090">
        <v>200</v>
      </c>
      <c r="BI2090">
        <v>800</v>
      </c>
      <c r="BJ2090">
        <v>22.08</v>
      </c>
      <c r="BK2090">
        <v>0.128</v>
      </c>
      <c r="BN2090" s="183"/>
    </row>
    <row r="2091" spans="1:66" ht="25.5" x14ac:dyDescent="0.25">
      <c r="A2091" s="1"/>
      <c r="B2091" s="94">
        <v>2076</v>
      </c>
      <c r="C2091" s="43">
        <v>1086576</v>
      </c>
      <c r="D2091" s="25"/>
      <c r="E2091" s="27" t="s">
        <v>4092</v>
      </c>
      <c r="F2091" s="213" t="s">
        <v>655</v>
      </c>
      <c r="G2091" s="41" t="s">
        <v>27</v>
      </c>
      <c r="H2091" s="46" t="str">
        <f>IFERROR(IFERROR(IF(SEARCH("Usystems",$E2091)&gt;0,"Usystems"),IF(SEARCH("RIIFO",$E2091)&gt;0,"RIIFO","Uponor")),"Uponor")</f>
        <v>Uponor</v>
      </c>
      <c r="I2091" s="25" t="str">
        <f>IFERROR(MID($D2091,1,7)+0,"")</f>
        <v/>
      </c>
      <c r="J2091" s="25" t="str">
        <f>IFERROR(MID($D2091,10,7)+0,"")</f>
        <v/>
      </c>
      <c r="K2091" s="25" t="str">
        <f>IFERROR(MID($D2091,19,7)+0,"")</f>
        <v/>
      </c>
      <c r="L2091" s="25" t="str">
        <f>IFERROR(MID($D2091,28,7)+0,"")</f>
        <v/>
      </c>
      <c r="M2091" s="25">
        <f>IF(IFERROR(MID($Q2091,1,7)+0,"")&lt;1130000,IF(INDEX(C:C,MATCH(LEFT(Q2091,7)+0,I:I,0))&lt;1130000,"",INDEX(C:C,MATCH(LEFT(Q2091,7)+0,I:I,0))),IFERROR(MID($Q2091,1,7)+0,""))</f>
        <v>1135618</v>
      </c>
      <c r="N2091" s="25" t="str">
        <f>IF(IFERROR(MID($Q2091,10,7)+0,"")&lt;1130000,"",IFERROR(MID($Q2091,10,7)+0,""))</f>
        <v/>
      </c>
      <c r="O2091" s="25" t="str">
        <f>IF(IFERROR(MID($Q2091,19,7)+0,"")&lt;1130000,"",IFERROR(MID($Q2091,19,7)+0,""))</f>
        <v/>
      </c>
      <c r="P2091" s="25">
        <f>IF(M2091="","",IF(N2091="",M2091,M2091&amp;", "&amp;N2091))</f>
        <v>1135618</v>
      </c>
      <c r="Q2091" s="43">
        <v>1135618</v>
      </c>
      <c r="R2091" s="43"/>
      <c r="S2091" s="35" t="s">
        <v>4088</v>
      </c>
      <c r="T2091" s="25" t="s">
        <v>24</v>
      </c>
      <c r="U2091" s="185">
        <v>175.01</v>
      </c>
      <c r="V2091" s="188">
        <v>175.01</v>
      </c>
      <c r="W2091" s="189">
        <v>175.01</v>
      </c>
      <c r="X2091" s="31">
        <v>175.01</v>
      </c>
      <c r="Y2091" s="90">
        <f>IFERROR(ROUND(X2091/W2091-1,2),"")</f>
        <v>0</v>
      </c>
      <c r="Z2091" s="31">
        <f>IF(OR(S2091="VLD MLC components",S2091="VLD MLC pipes",S2091="VLD PEX components",S2091="VLD PEX pipes",S2091="VLD PHC components",S2091="VLD PHC pipes",S2091="Controls VLD"),"По запросу",X2091)</f>
        <v>175.01</v>
      </c>
      <c r="AA2091" s="63">
        <f>ROUND(X2091/1.2,3)</f>
        <v>145.84200000000001</v>
      </c>
      <c r="AB2091" s="23">
        <v>145.84200000000001</v>
      </c>
      <c r="AC2091" s="190">
        <f>IFERROR(ROUND(AA2091/AB2091-1,2),"")</f>
        <v>0</v>
      </c>
      <c r="AD2091" s="25">
        <v>9.1999999999999998E-2</v>
      </c>
      <c r="AE2091" s="25">
        <v>4.8500000000000003E-4</v>
      </c>
      <c r="AF2091" s="25">
        <v>0</v>
      </c>
      <c r="AG2091" s="25" t="s">
        <v>22</v>
      </c>
      <c r="AH2091" s="25">
        <v>0</v>
      </c>
      <c r="AI2091" s="25">
        <v>0</v>
      </c>
      <c r="AJ2091" s="25" t="s">
        <v>20</v>
      </c>
      <c r="AK2091" s="42" t="s">
        <v>19</v>
      </c>
      <c r="AL2091" s="25" t="s">
        <v>20</v>
      </c>
      <c r="AM2091" s="25">
        <v>640</v>
      </c>
      <c r="AN2091" s="25">
        <v>710</v>
      </c>
      <c r="AO2091" s="25">
        <v>710</v>
      </c>
      <c r="AP2091" s="25">
        <v>580</v>
      </c>
      <c r="AQ2091" s="25">
        <v>58.88</v>
      </c>
      <c r="AR2091" s="94">
        <v>0.29237800000000003</v>
      </c>
      <c r="AS2091" s="157" t="s">
        <v>22</v>
      </c>
      <c r="AT2091" s="93">
        <v>42521</v>
      </c>
      <c r="AU2091" s="92" t="s">
        <v>22</v>
      </c>
      <c r="AV2091" s="91" t="s">
        <v>152</v>
      </c>
      <c r="AW2091" s="92" t="s">
        <v>48</v>
      </c>
      <c r="AX2091" s="92" t="s">
        <v>48</v>
      </c>
      <c r="AY2091" s="91" t="s">
        <v>152</v>
      </c>
      <c r="AZ2091" s="23"/>
      <c r="BA2091" s="25" t="s">
        <v>4091</v>
      </c>
      <c r="BB2091" t="s">
        <v>25</v>
      </c>
      <c r="BC2091" t="e">
        <v>#N/A</v>
      </c>
      <c r="BD2091" t="e">
        <f>IF(Z2091=BC2091,"OK")</f>
        <v>#N/A</v>
      </c>
      <c r="BE2091">
        <v>9.1999999999999998E-2</v>
      </c>
      <c r="BF2091">
        <v>4.8500000000000003E-4</v>
      </c>
      <c r="BG2091">
        <v>710</v>
      </c>
      <c r="BH2091">
        <v>710</v>
      </c>
      <c r="BI2091">
        <v>580</v>
      </c>
      <c r="BJ2091">
        <v>58.88</v>
      </c>
      <c r="BK2091">
        <v>0.29237800000000003</v>
      </c>
      <c r="BN2091" s="183"/>
    </row>
    <row r="2092" spans="1:66" ht="25.5" x14ac:dyDescent="0.25">
      <c r="A2092" s="1"/>
      <c r="B2092" s="94">
        <v>2077</v>
      </c>
      <c r="C2092" s="43">
        <v>1086577</v>
      </c>
      <c r="D2092" s="25"/>
      <c r="E2092" s="27" t="s">
        <v>4090</v>
      </c>
      <c r="F2092" s="151" t="s">
        <v>655</v>
      </c>
      <c r="G2092" s="41" t="s">
        <v>27</v>
      </c>
      <c r="H2092" s="46" t="str">
        <f>IFERROR(IFERROR(IF(SEARCH("Usystems",$E2092)&gt;0,"Usystems"),IF(SEARCH("RIIFO",$E2092)&gt;0,"RIIFO","Uponor")),"Uponor")</f>
        <v>Uponor</v>
      </c>
      <c r="I2092" s="25" t="str">
        <f>IFERROR(MID($D2092,1,7)+0,"")</f>
        <v/>
      </c>
      <c r="J2092" s="25" t="str">
        <f>IFERROR(MID($D2092,10,7)+0,"")</f>
        <v/>
      </c>
      <c r="K2092" s="25" t="str">
        <f>IFERROR(MID($D2092,19,7)+0,"")</f>
        <v/>
      </c>
      <c r="L2092" s="25" t="str">
        <f>IFERROR(MID($D2092,28,7)+0,"")</f>
        <v/>
      </c>
      <c r="M2092" s="25">
        <f>IF(IFERROR(MID($Q2092,1,7)+0,"")&lt;1130000,IF(INDEX(C:C,MATCH(LEFT(Q2092,7)+0,I:I,0))&lt;1130000,"",INDEX(C:C,MATCH(LEFT(Q2092,7)+0,I:I,0))),IFERROR(MID($Q2092,1,7)+0,""))</f>
        <v>1135619</v>
      </c>
      <c r="N2092" s="25" t="str">
        <f>IF(IFERROR(MID($Q2092,10,7)+0,"")&lt;1130000,"",IFERROR(MID($Q2092,10,7)+0,""))</f>
        <v/>
      </c>
      <c r="O2092" s="25" t="str">
        <f>IF(IFERROR(MID($Q2092,19,7)+0,"")&lt;1130000,"",IFERROR(MID($Q2092,19,7)+0,""))</f>
        <v/>
      </c>
      <c r="P2092" s="25">
        <f>IF(M2092="","",IF(N2092="",M2092,M2092&amp;", "&amp;N2092))</f>
        <v>1135619</v>
      </c>
      <c r="Q2092" s="43">
        <v>1135619</v>
      </c>
      <c r="R2092" s="43"/>
      <c r="S2092" s="35" t="s">
        <v>4088</v>
      </c>
      <c r="T2092" s="25" t="s">
        <v>24</v>
      </c>
      <c r="U2092" s="185">
        <v>217.45</v>
      </c>
      <c r="V2092" s="188">
        <v>217.45</v>
      </c>
      <c r="W2092" s="189">
        <v>217.45</v>
      </c>
      <c r="X2092" s="31">
        <v>217.45</v>
      </c>
      <c r="Y2092" s="90">
        <f>IFERROR(ROUND(X2092/W2092-1,2),"")</f>
        <v>0</v>
      </c>
      <c r="Z2092" s="31">
        <f>IF(OR(S2092="VLD MLC components",S2092="VLD MLC pipes",S2092="VLD PEX components",S2092="VLD PEX pipes",S2092="VLD PHC components",S2092="VLD PHC pipes",S2092="Controls VLD"),"По запросу",X2092)</f>
        <v>217.45</v>
      </c>
      <c r="AA2092" s="63">
        <f>ROUND(X2092/1.2,3)</f>
        <v>181.208</v>
      </c>
      <c r="AB2092" s="23">
        <v>181.208</v>
      </c>
      <c r="AC2092" s="190">
        <f>IFERROR(ROUND(AA2092/AB2092-1,2),"")</f>
        <v>0</v>
      </c>
      <c r="AD2092" s="25">
        <v>0.11799999999999999</v>
      </c>
      <c r="AE2092" s="25">
        <v>7.6099999999999996E-4</v>
      </c>
      <c r="AF2092" s="25">
        <v>0</v>
      </c>
      <c r="AG2092" s="25" t="s">
        <v>22</v>
      </c>
      <c r="AH2092" s="25">
        <v>2160</v>
      </c>
      <c r="AI2092" s="25">
        <v>2160</v>
      </c>
      <c r="AJ2092" s="25" t="s">
        <v>20</v>
      </c>
      <c r="AK2092" s="42" t="s">
        <v>19</v>
      </c>
      <c r="AL2092" s="25" t="s">
        <v>20</v>
      </c>
      <c r="AM2092" s="25">
        <v>240</v>
      </c>
      <c r="AN2092" s="25">
        <v>780</v>
      </c>
      <c r="AO2092" s="25">
        <v>780</v>
      </c>
      <c r="AP2092" s="25">
        <v>275</v>
      </c>
      <c r="AQ2092" s="25">
        <v>28.32</v>
      </c>
      <c r="AR2092" s="94">
        <v>0.16730999999999999</v>
      </c>
      <c r="AS2092" s="157">
        <v>2160</v>
      </c>
      <c r="AT2092" s="93">
        <v>42521</v>
      </c>
      <c r="AU2092" s="92" t="s">
        <v>22</v>
      </c>
      <c r="AV2092" s="91" t="s">
        <v>152</v>
      </c>
      <c r="AW2092" s="92" t="s">
        <v>152</v>
      </c>
      <c r="AX2092" s="92" t="s">
        <v>48</v>
      </c>
      <c r="AY2092" s="91" t="s">
        <v>152</v>
      </c>
      <c r="AZ2092" s="23"/>
      <c r="BA2092" s="25" t="s">
        <v>4087</v>
      </c>
      <c r="BB2092" t="s">
        <v>25</v>
      </c>
      <c r="BC2092" t="e">
        <v>#N/A</v>
      </c>
      <c r="BD2092" t="e">
        <f>IF(Z2092=BC2092,"OK")</f>
        <v>#N/A</v>
      </c>
      <c r="BE2092">
        <v>0.11799999999999999</v>
      </c>
      <c r="BF2092">
        <v>7.6099999999999996E-4</v>
      </c>
      <c r="BG2092">
        <v>780</v>
      </c>
      <c r="BH2092">
        <v>780</v>
      </c>
      <c r="BI2092">
        <v>275</v>
      </c>
      <c r="BJ2092">
        <v>28.32</v>
      </c>
      <c r="BK2092">
        <v>0.16730999999999999</v>
      </c>
      <c r="BN2092" s="183"/>
    </row>
    <row r="2093" spans="1:66" ht="25.5" x14ac:dyDescent="0.25">
      <c r="A2093" s="1"/>
      <c r="B2093" s="94">
        <v>2078</v>
      </c>
      <c r="C2093" s="43">
        <v>1086578</v>
      </c>
      <c r="D2093" s="25"/>
      <c r="E2093" s="27" t="s">
        <v>4089</v>
      </c>
      <c r="F2093" s="151" t="s">
        <v>655</v>
      </c>
      <c r="G2093" s="41" t="s">
        <v>27</v>
      </c>
      <c r="H2093" s="46" t="str">
        <f>IFERROR(IFERROR(IF(SEARCH("Usystems",$E2093)&gt;0,"Usystems"),IF(SEARCH("RIIFO",$E2093)&gt;0,"RIIFO","Uponor")),"Uponor")</f>
        <v>Uponor</v>
      </c>
      <c r="I2093" s="25" t="str">
        <f>IFERROR(MID($D2093,1,7)+0,"")</f>
        <v/>
      </c>
      <c r="J2093" s="25" t="str">
        <f>IFERROR(MID($D2093,10,7)+0,"")</f>
        <v/>
      </c>
      <c r="K2093" s="25" t="str">
        <f>IFERROR(MID($D2093,19,7)+0,"")</f>
        <v/>
      </c>
      <c r="L2093" s="25" t="str">
        <f>IFERROR(MID($D2093,28,7)+0,"")</f>
        <v/>
      </c>
      <c r="M2093" s="25">
        <f>IF(IFERROR(MID($Q2093,1,7)+0,"")&lt;1130000,IF(INDEX(C:C,MATCH(LEFT(Q2093,7)+0,I:I,0))&lt;1130000,"",INDEX(C:C,MATCH(LEFT(Q2093,7)+0,I:I,0))),IFERROR(MID($Q2093,1,7)+0,""))</f>
        <v>1135619</v>
      </c>
      <c r="N2093" s="25" t="str">
        <f>IF(IFERROR(MID($Q2093,10,7)+0,"")&lt;1130000,"",IFERROR(MID($Q2093,10,7)+0,""))</f>
        <v/>
      </c>
      <c r="O2093" s="25" t="str">
        <f>IF(IFERROR(MID($Q2093,19,7)+0,"")&lt;1130000,"",IFERROR(MID($Q2093,19,7)+0,""))</f>
        <v/>
      </c>
      <c r="P2093" s="25">
        <f>IF(M2093="","",IF(N2093="",M2093,M2093&amp;", "&amp;N2093))</f>
        <v>1135619</v>
      </c>
      <c r="Q2093" s="43">
        <v>1135619</v>
      </c>
      <c r="R2093" s="43"/>
      <c r="S2093" s="35" t="s">
        <v>4088</v>
      </c>
      <c r="T2093" s="25" t="s">
        <v>24</v>
      </c>
      <c r="U2093" s="185">
        <v>217.45</v>
      </c>
      <c r="V2093" s="188">
        <v>217.45</v>
      </c>
      <c r="W2093" s="189">
        <v>217.45</v>
      </c>
      <c r="X2093" s="31">
        <v>217.45</v>
      </c>
      <c r="Y2093" s="90">
        <f>IFERROR(ROUND(X2093/W2093-1,2),"")</f>
        <v>0</v>
      </c>
      <c r="Z2093" s="31">
        <f>IF(OR(S2093="VLD MLC components",S2093="VLD MLC pipes",S2093="VLD PEX components",S2093="VLD PEX pipes",S2093="VLD PHC components",S2093="VLD PHC pipes",S2093="Controls VLD"),"По запросу",X2093)</f>
        <v>217.45</v>
      </c>
      <c r="AA2093" s="63">
        <f>ROUND(X2093/1.2,3)</f>
        <v>181.208</v>
      </c>
      <c r="AB2093" s="23">
        <v>181.208</v>
      </c>
      <c r="AC2093" s="190">
        <f>IFERROR(ROUND(AA2093/AB2093-1,2),"")</f>
        <v>0</v>
      </c>
      <c r="AD2093" s="25">
        <v>0.112</v>
      </c>
      <c r="AE2093" s="25">
        <v>8.0000000000000004E-4</v>
      </c>
      <c r="AF2093" s="25">
        <v>0</v>
      </c>
      <c r="AG2093" s="25" t="s">
        <v>22</v>
      </c>
      <c r="AH2093" s="25">
        <v>0</v>
      </c>
      <c r="AI2093" s="25">
        <v>0</v>
      </c>
      <c r="AJ2093" s="25" t="s">
        <v>20</v>
      </c>
      <c r="AK2093" s="42" t="s">
        <v>19</v>
      </c>
      <c r="AL2093" s="25" t="s">
        <v>20</v>
      </c>
      <c r="AM2093" s="25">
        <v>480</v>
      </c>
      <c r="AN2093" s="25">
        <v>750</v>
      </c>
      <c r="AO2093" s="25">
        <v>750</v>
      </c>
      <c r="AP2093" s="25">
        <v>580</v>
      </c>
      <c r="AQ2093" s="25">
        <v>53.76</v>
      </c>
      <c r="AR2093" s="94">
        <v>0.32624999999999998</v>
      </c>
      <c r="AS2093" s="157" t="s">
        <v>22</v>
      </c>
      <c r="AT2093" s="93">
        <v>42521</v>
      </c>
      <c r="AU2093" s="92" t="s">
        <v>22</v>
      </c>
      <c r="AV2093" s="91" t="s">
        <v>152</v>
      </c>
      <c r="AW2093" s="92" t="s">
        <v>48</v>
      </c>
      <c r="AX2093" s="92" t="s">
        <v>48</v>
      </c>
      <c r="AY2093" s="91" t="s">
        <v>152</v>
      </c>
      <c r="AZ2093" s="23"/>
      <c r="BA2093" s="25" t="s">
        <v>4087</v>
      </c>
      <c r="BB2093" t="s">
        <v>25</v>
      </c>
      <c r="BC2093" t="e">
        <v>#N/A</v>
      </c>
      <c r="BD2093" t="e">
        <f>IF(Z2093=BC2093,"OK")</f>
        <v>#N/A</v>
      </c>
      <c r="BE2093">
        <v>0.112</v>
      </c>
      <c r="BF2093">
        <v>8.0000000000000004E-4</v>
      </c>
      <c r="BG2093">
        <v>750</v>
      </c>
      <c r="BH2093">
        <v>750</v>
      </c>
      <c r="BI2093">
        <v>580</v>
      </c>
      <c r="BJ2093">
        <v>53.76</v>
      </c>
      <c r="BK2093">
        <v>0.32624999999999998</v>
      </c>
      <c r="BN2093" s="183"/>
    </row>
    <row r="2094" spans="1:66" ht="25.5" x14ac:dyDescent="0.25">
      <c r="A2094" s="1"/>
      <c r="B2094" s="94">
        <v>2079</v>
      </c>
      <c r="C2094" s="43">
        <v>1087302</v>
      </c>
      <c r="D2094" s="25">
        <v>1047624</v>
      </c>
      <c r="E2094" s="27" t="s">
        <v>4086</v>
      </c>
      <c r="F2094" s="213" t="s">
        <v>21</v>
      </c>
      <c r="G2094" s="28"/>
      <c r="H2094" s="46" t="str">
        <f>IFERROR(IFERROR(IF(SEARCH("Usystems",$E2094)&gt;0,"Usystems"),IF(SEARCH("RIIFO",$E2094)&gt;0,"RIIFO","Uponor")),"Uponor")</f>
        <v>Uponor</v>
      </c>
      <c r="I2094" s="25">
        <f>IFERROR(MID($D2094,1,7)+0,"")</f>
        <v>1047624</v>
      </c>
      <c r="J2094" s="25" t="str">
        <f>IFERROR(MID($D2094,10,7)+0,"")</f>
        <v/>
      </c>
      <c r="K2094" s="25" t="str">
        <f>IFERROR(MID($D2094,19,7)+0,"")</f>
        <v/>
      </c>
      <c r="L2094" s="25" t="str">
        <f>IFERROR(MID($D2094,28,7)+0,"")</f>
        <v/>
      </c>
      <c r="M2094" s="25" t="str">
        <f>IF(IFERROR(MID($Q2094,1,7)+0,"")&lt;1130000,IF(INDEX(C:C,MATCH(LEFT(Q2094,7)+0,I:I,0))&lt;1130000,"",INDEX(C:C,MATCH(LEFT(Q2094,7)+0,I:I,0))),IFERROR(MID($Q2094,1,7)+0,""))</f>
        <v/>
      </c>
      <c r="N2094" s="25" t="str">
        <f>IF(IFERROR(MID($Q2094,10,7)+0,"")&lt;1130000,"",IFERROR(MID($Q2094,10,7)+0,""))</f>
        <v/>
      </c>
      <c r="O2094" s="25" t="str">
        <f>IF(IFERROR(MID($Q2094,19,7)+0,"")&lt;1130000,"",IFERROR(MID($Q2094,19,7)+0,""))</f>
        <v/>
      </c>
      <c r="P2094" s="25" t="str">
        <f>IF(M2094="","",IF(N2094="",M2094,M2094&amp;", "&amp;N2094))</f>
        <v/>
      </c>
      <c r="Q2094" s="25"/>
      <c r="R2094" s="25"/>
      <c r="S2094" s="35" t="s">
        <v>23</v>
      </c>
      <c r="T2094" s="34" t="s">
        <v>24</v>
      </c>
      <c r="U2094" s="185">
        <v>313.33999999999997</v>
      </c>
      <c r="V2094" s="188">
        <v>313.33999999999997</v>
      </c>
      <c r="W2094" s="189">
        <v>313.33999999999997</v>
      </c>
      <c r="X2094" s="31">
        <v>313.33999999999997</v>
      </c>
      <c r="Y2094" s="90">
        <f>IFERROR(ROUND(X2094/W2094-1,2),"")</f>
        <v>0</v>
      </c>
      <c r="Z2094" s="31">
        <f>IF(OR(S2094="VLD MLC components",S2094="VLD MLC pipes",S2094="VLD PEX components",S2094="VLD PEX pipes",S2094="VLD PHC components",S2094="VLD PHC pipes",S2094="Controls VLD"),"По запросу",X2094)</f>
        <v>313.33999999999997</v>
      </c>
      <c r="AA2094" s="63">
        <f>ROUND(X2094/1.2,3)</f>
        <v>261.11700000000002</v>
      </c>
      <c r="AB2094" s="23">
        <v>261.11700000000002</v>
      </c>
      <c r="AC2094" s="190">
        <f>IFERROR(ROUND(AA2094/AB2094-1,2),"")</f>
        <v>0</v>
      </c>
      <c r="AD2094" s="25">
        <v>0.1</v>
      </c>
      <c r="AE2094" s="25">
        <v>5.6999999999999998E-4</v>
      </c>
      <c r="AF2094" s="25">
        <v>0</v>
      </c>
      <c r="AG2094" s="25" t="s">
        <v>22</v>
      </c>
      <c r="AH2094" s="25">
        <v>0</v>
      </c>
      <c r="AI2094" s="25">
        <v>0</v>
      </c>
      <c r="AJ2094" s="25" t="s">
        <v>20</v>
      </c>
      <c r="AK2094" s="42" t="s">
        <v>19</v>
      </c>
      <c r="AL2094" s="25" t="s">
        <v>20</v>
      </c>
      <c r="AM2094" s="25">
        <v>240</v>
      </c>
      <c r="AN2094" s="25">
        <v>780</v>
      </c>
      <c r="AO2094" s="25">
        <v>780</v>
      </c>
      <c r="AP2094" s="25">
        <v>225</v>
      </c>
      <c r="AQ2094" s="25">
        <v>24</v>
      </c>
      <c r="AR2094" s="94">
        <v>0.13689000000000001</v>
      </c>
      <c r="AS2094" s="157" t="s">
        <v>22</v>
      </c>
      <c r="AT2094" s="93">
        <v>42879</v>
      </c>
      <c r="AU2094" s="92" t="s">
        <v>22</v>
      </c>
      <c r="AV2094" s="91" t="s">
        <v>48</v>
      </c>
      <c r="AW2094" s="92" t="s">
        <v>48</v>
      </c>
      <c r="AX2094" s="92" t="s">
        <v>48</v>
      </c>
      <c r="AY2094" s="91" t="s">
        <v>152</v>
      </c>
      <c r="AZ2094" s="23"/>
      <c r="BA2094" s="25">
        <v>0</v>
      </c>
      <c r="BB2094" t="s">
        <v>48</v>
      </c>
      <c r="BC2094" t="e">
        <v>#N/A</v>
      </c>
      <c r="BD2094" t="e">
        <f>IF(Z2094=BC2094,"OK")</f>
        <v>#N/A</v>
      </c>
      <c r="BE2094">
        <v>0.1</v>
      </c>
      <c r="BF2094">
        <v>5.6999999999999998E-4</v>
      </c>
      <c r="BG2094">
        <v>780</v>
      </c>
      <c r="BH2094">
        <v>780</v>
      </c>
      <c r="BI2094">
        <v>225</v>
      </c>
      <c r="BJ2094">
        <v>24</v>
      </c>
      <c r="BK2094">
        <v>0.13689000000000001</v>
      </c>
      <c r="BN2094" s="183"/>
    </row>
    <row r="2095" spans="1:66" ht="25.5" x14ac:dyDescent="0.25">
      <c r="A2095" s="1"/>
      <c r="B2095" s="94">
        <v>2080</v>
      </c>
      <c r="C2095" s="43">
        <v>1087303</v>
      </c>
      <c r="D2095" s="25">
        <v>1047625</v>
      </c>
      <c r="E2095" s="27" t="s">
        <v>4085</v>
      </c>
      <c r="F2095" s="213" t="s">
        <v>21</v>
      </c>
      <c r="G2095" s="28"/>
      <c r="H2095" s="46" t="str">
        <f>IFERROR(IFERROR(IF(SEARCH("Usystems",$E2095)&gt;0,"Usystems"),IF(SEARCH("RIIFO",$E2095)&gt;0,"RIIFO","Uponor")),"Uponor")</f>
        <v>Uponor</v>
      </c>
      <c r="I2095" s="25">
        <f>IFERROR(MID($D2095,1,7)+0,"")</f>
        <v>1047625</v>
      </c>
      <c r="J2095" s="25" t="str">
        <f>IFERROR(MID($D2095,10,7)+0,"")</f>
        <v/>
      </c>
      <c r="K2095" s="25" t="str">
        <f>IFERROR(MID($D2095,19,7)+0,"")</f>
        <v/>
      </c>
      <c r="L2095" s="25" t="str">
        <f>IFERROR(MID($D2095,28,7)+0,"")</f>
        <v/>
      </c>
      <c r="M2095" s="25" t="str">
        <f>IF(IFERROR(MID($Q2095,1,7)+0,"")&lt;1130000,IF(INDEX(C:C,MATCH(LEFT(Q2095,7)+0,I:I,0))&lt;1130000,"",INDEX(C:C,MATCH(LEFT(Q2095,7)+0,I:I,0))),IFERROR(MID($Q2095,1,7)+0,""))</f>
        <v/>
      </c>
      <c r="N2095" s="25" t="str">
        <f>IF(IFERROR(MID($Q2095,10,7)+0,"")&lt;1130000,"",IFERROR(MID($Q2095,10,7)+0,""))</f>
        <v/>
      </c>
      <c r="O2095" s="25" t="str">
        <f>IF(IFERROR(MID($Q2095,19,7)+0,"")&lt;1130000,"",IFERROR(MID($Q2095,19,7)+0,""))</f>
        <v/>
      </c>
      <c r="P2095" s="25" t="str">
        <f>IF(M2095="","",IF(N2095="",M2095,M2095&amp;", "&amp;N2095))</f>
        <v/>
      </c>
      <c r="Q2095" s="25"/>
      <c r="R2095" s="25"/>
      <c r="S2095" s="35" t="s">
        <v>23</v>
      </c>
      <c r="T2095" s="34" t="s">
        <v>24</v>
      </c>
      <c r="U2095" s="185">
        <v>313.33999999999997</v>
      </c>
      <c r="V2095" s="188">
        <v>313.33999999999997</v>
      </c>
      <c r="W2095" s="189">
        <v>313.33999999999997</v>
      </c>
      <c r="X2095" s="31">
        <v>313.33999999999997</v>
      </c>
      <c r="Y2095" s="90">
        <f>IFERROR(ROUND(X2095/W2095-1,2),"")</f>
        <v>0</v>
      </c>
      <c r="Z2095" s="31">
        <f>IF(OR(S2095="VLD MLC components",S2095="VLD MLC pipes",S2095="VLD PEX components",S2095="VLD PEX pipes",S2095="VLD PHC components",S2095="VLD PHC pipes",S2095="Controls VLD"),"По запросу",X2095)</f>
        <v>313.33999999999997</v>
      </c>
      <c r="AA2095" s="63">
        <f>ROUND(X2095/1.2,3)</f>
        <v>261.11700000000002</v>
      </c>
      <c r="AB2095" s="23">
        <v>261.11700000000002</v>
      </c>
      <c r="AC2095" s="190">
        <f>IFERROR(ROUND(AA2095/AB2095-1,2),"")</f>
        <v>0</v>
      </c>
      <c r="AD2095" s="25">
        <v>0.10100000000000001</v>
      </c>
      <c r="AE2095" s="25">
        <v>5.5099999999999995E-4</v>
      </c>
      <c r="AF2095" s="25">
        <v>0</v>
      </c>
      <c r="AG2095" s="25" t="s">
        <v>22</v>
      </c>
      <c r="AH2095" s="25">
        <v>0</v>
      </c>
      <c r="AI2095" s="25">
        <v>0</v>
      </c>
      <c r="AJ2095" s="25" t="s">
        <v>20</v>
      </c>
      <c r="AK2095" s="42" t="s">
        <v>19</v>
      </c>
      <c r="AL2095" s="25" t="s">
        <v>20</v>
      </c>
      <c r="AM2095" s="25">
        <v>640</v>
      </c>
      <c r="AN2095" s="25">
        <v>780</v>
      </c>
      <c r="AO2095" s="25">
        <v>780</v>
      </c>
      <c r="AP2095" s="25">
        <v>580</v>
      </c>
      <c r="AQ2095" s="25">
        <v>64.64</v>
      </c>
      <c r="AR2095" s="94">
        <v>0.35287200000000002</v>
      </c>
      <c r="AS2095" s="157" t="s">
        <v>22</v>
      </c>
      <c r="AT2095" s="93">
        <v>42879</v>
      </c>
      <c r="AU2095" s="92" t="s">
        <v>22</v>
      </c>
      <c r="AV2095" s="91" t="s">
        <v>48</v>
      </c>
      <c r="AW2095" s="92" t="s">
        <v>48</v>
      </c>
      <c r="AX2095" s="92" t="s">
        <v>48</v>
      </c>
      <c r="AY2095" s="91" t="s">
        <v>152</v>
      </c>
      <c r="AZ2095" s="23"/>
      <c r="BA2095" s="25">
        <v>0</v>
      </c>
      <c r="BB2095" t="s">
        <v>48</v>
      </c>
      <c r="BC2095" t="e">
        <v>#N/A</v>
      </c>
      <c r="BD2095" t="e">
        <f>IF(Z2095=BC2095,"OK")</f>
        <v>#N/A</v>
      </c>
      <c r="BE2095">
        <v>0.10100000000000001</v>
      </c>
      <c r="BF2095">
        <v>5.5099999999999995E-4</v>
      </c>
      <c r="BG2095">
        <v>780</v>
      </c>
      <c r="BH2095">
        <v>780</v>
      </c>
      <c r="BI2095">
        <v>580</v>
      </c>
      <c r="BJ2095">
        <v>64.64</v>
      </c>
      <c r="BK2095">
        <v>0.35287200000000002</v>
      </c>
      <c r="BN2095" s="183"/>
    </row>
    <row r="2096" spans="1:66" ht="25.5" x14ac:dyDescent="0.25">
      <c r="A2096" s="1"/>
      <c r="B2096" s="94">
        <v>2081</v>
      </c>
      <c r="C2096" s="43">
        <v>1087526</v>
      </c>
      <c r="D2096" s="34" t="s">
        <v>4084</v>
      </c>
      <c r="E2096" s="36" t="s">
        <v>4083</v>
      </c>
      <c r="F2096" s="151" t="s">
        <v>21</v>
      </c>
      <c r="G2096" s="41" t="s">
        <v>30</v>
      </c>
      <c r="H2096" s="46" t="str">
        <f>IFERROR(IFERROR(IF(SEARCH("Usystems",$E2096)&gt;0,"Usystems"),IF(SEARCH("RIIFO",$E2096)&gt;0,"RIIFO","Uponor")),"Uponor")</f>
        <v>Uponor</v>
      </c>
      <c r="I2096" s="25">
        <f>IFERROR(MID($D2096,1,7)+0,"")</f>
        <v>1022341</v>
      </c>
      <c r="J2096" s="25">
        <f>IFERROR(MID($D2096,10,7)+0,"")</f>
        <v>1033625</v>
      </c>
      <c r="K2096" s="25" t="str">
        <f>IFERROR(MID($D2096,19,7)+0,"")</f>
        <v/>
      </c>
      <c r="L2096" s="25" t="str">
        <f>IFERROR(MID($D2096,28,7)+0,"")</f>
        <v/>
      </c>
      <c r="M2096" s="25" t="str">
        <f>IF(IFERROR(MID($Q2096,1,7)+0,"")&lt;1130000,IF(INDEX(C:C,MATCH(LEFT(Q2096,7)+0,I:I,0))&lt;1130000,"",INDEX(C:C,MATCH(LEFT(Q2096,7)+0,I:I,0))),IFERROR(MID($Q2096,1,7)+0,""))</f>
        <v/>
      </c>
      <c r="N2096" s="25" t="str">
        <f>IF(IFERROR(MID($Q2096,10,7)+0,"")&lt;1130000,"",IFERROR(MID($Q2096,10,7)+0,""))</f>
        <v/>
      </c>
      <c r="O2096" s="25" t="str">
        <f>IF(IFERROR(MID($Q2096,19,7)+0,"")&lt;1130000,"",IFERROR(MID($Q2096,19,7)+0,""))</f>
        <v/>
      </c>
      <c r="P2096" s="25" t="str">
        <f>IF(M2096="","",IF(N2096="",M2096,M2096&amp;", "&amp;N2096))</f>
        <v/>
      </c>
      <c r="Q2096" s="25"/>
      <c r="R2096" s="25"/>
      <c r="S2096" s="35" t="s">
        <v>23</v>
      </c>
      <c r="T2096" s="34" t="s">
        <v>24</v>
      </c>
      <c r="U2096" s="185">
        <v>460.57</v>
      </c>
      <c r="V2096" s="188">
        <v>460.57</v>
      </c>
      <c r="W2096" s="189">
        <v>460.57</v>
      </c>
      <c r="X2096" s="31">
        <v>460.57</v>
      </c>
      <c r="Y2096" s="90">
        <f>IFERROR(ROUND(X2096/W2096-1,2),"")</f>
        <v>0</v>
      </c>
      <c r="Z2096" s="31">
        <f>IF(OR(S2096="VLD MLC components",S2096="VLD MLC pipes",S2096="VLD PEX components",S2096="VLD PEX pipes",S2096="VLD PHC components",S2096="VLD PHC pipes",S2096="Controls VLD"),"По запросу",X2096)</f>
        <v>460.57</v>
      </c>
      <c r="AA2096" s="63">
        <f>ROUND(X2096/1.2,3)</f>
        <v>383.80799999999999</v>
      </c>
      <c r="AB2096" s="23">
        <v>383.80799999999999</v>
      </c>
      <c r="AC2096" s="190">
        <f>IFERROR(ROUND(AA2096/AB2096-1,2),"")</f>
        <v>0</v>
      </c>
      <c r="AD2096" s="25">
        <v>0.17</v>
      </c>
      <c r="AE2096" s="25">
        <v>9.990000000000001E-4</v>
      </c>
      <c r="AF2096" s="25">
        <v>0</v>
      </c>
      <c r="AG2096" s="25" t="s">
        <v>22</v>
      </c>
      <c r="AH2096" s="25">
        <v>0</v>
      </c>
      <c r="AI2096" s="25">
        <v>0</v>
      </c>
      <c r="AJ2096" s="25" t="s">
        <v>20</v>
      </c>
      <c r="AK2096" s="42" t="s">
        <v>19</v>
      </c>
      <c r="AL2096" s="25" t="s">
        <v>20</v>
      </c>
      <c r="AM2096" s="25">
        <v>640</v>
      </c>
      <c r="AN2096" s="25">
        <v>950</v>
      </c>
      <c r="AO2096" s="25">
        <v>950</v>
      </c>
      <c r="AP2096" s="25">
        <v>150</v>
      </c>
      <c r="AQ2096" s="25">
        <v>108.8</v>
      </c>
      <c r="AR2096" s="94">
        <v>0.135375</v>
      </c>
      <c r="AS2096" s="157" t="s">
        <v>22</v>
      </c>
      <c r="AT2096" s="93">
        <v>42811</v>
      </c>
      <c r="AU2096" s="92" t="s">
        <v>22</v>
      </c>
      <c r="AV2096" s="91" t="s">
        <v>152</v>
      </c>
      <c r="AW2096" s="92" t="s">
        <v>48</v>
      </c>
      <c r="AX2096" s="92" t="s">
        <v>48</v>
      </c>
      <c r="AY2096" s="91" t="s">
        <v>152</v>
      </c>
      <c r="AZ2096" s="23"/>
      <c r="BA2096" s="25" t="s">
        <v>4082</v>
      </c>
      <c r="BB2096" t="s">
        <v>25</v>
      </c>
      <c r="BC2096" t="e">
        <v>#N/A</v>
      </c>
      <c r="BD2096" t="e">
        <f>IF(Z2096=BC2096,"OK")</f>
        <v>#N/A</v>
      </c>
      <c r="BE2096">
        <v>0.17</v>
      </c>
      <c r="BF2096">
        <v>9.990000000000001E-4</v>
      </c>
      <c r="BG2096">
        <v>950</v>
      </c>
      <c r="BH2096">
        <v>950</v>
      </c>
      <c r="BI2096">
        <v>150</v>
      </c>
      <c r="BJ2096">
        <v>108.8</v>
      </c>
      <c r="BK2096">
        <v>0.135375</v>
      </c>
      <c r="BN2096" s="183"/>
    </row>
    <row r="2097" spans="1:66" ht="25.5" x14ac:dyDescent="0.25">
      <c r="A2097" s="1"/>
      <c r="B2097" s="94">
        <v>2082</v>
      </c>
      <c r="C2097" s="43">
        <v>1087527</v>
      </c>
      <c r="D2097" s="34">
        <v>1033626</v>
      </c>
      <c r="E2097" s="27" t="s">
        <v>4081</v>
      </c>
      <c r="F2097" s="213" t="s">
        <v>21</v>
      </c>
      <c r="G2097" s="41" t="s">
        <v>30</v>
      </c>
      <c r="H2097" s="46" t="str">
        <f>IFERROR(IFERROR(IF(SEARCH("Usystems",$E2097)&gt;0,"Usystems"),IF(SEARCH("RIIFO",$E2097)&gt;0,"RIIFO","Uponor")),"Uponor")</f>
        <v>Uponor</v>
      </c>
      <c r="I2097" s="25">
        <f>IFERROR(MID($D2097,1,7)+0,"")</f>
        <v>1033626</v>
      </c>
      <c r="J2097" s="25" t="str">
        <f>IFERROR(MID($D2097,10,7)+0,"")</f>
        <v/>
      </c>
      <c r="K2097" s="25" t="str">
        <f>IFERROR(MID($D2097,19,7)+0,"")</f>
        <v/>
      </c>
      <c r="L2097" s="25" t="str">
        <f>IFERROR(MID($D2097,28,7)+0,"")</f>
        <v/>
      </c>
      <c r="M2097" s="25" t="str">
        <f>IF(IFERROR(MID($Q2097,1,7)+0,"")&lt;1130000,IF(INDEX(C:C,MATCH(LEFT(Q2097,7)+0,I:I,0))&lt;1130000,"",INDEX(C:C,MATCH(LEFT(Q2097,7)+0,I:I,0))),IFERROR(MID($Q2097,1,7)+0,""))</f>
        <v/>
      </c>
      <c r="N2097" s="25" t="str">
        <f>IF(IFERROR(MID($Q2097,10,7)+0,"")&lt;1130000,"",IFERROR(MID($Q2097,10,7)+0,""))</f>
        <v/>
      </c>
      <c r="O2097" s="25" t="str">
        <f>IF(IFERROR(MID($Q2097,19,7)+0,"")&lt;1130000,"",IFERROR(MID($Q2097,19,7)+0,""))</f>
        <v/>
      </c>
      <c r="P2097" s="25" t="str">
        <f>IF(M2097="","",IF(N2097="",M2097,M2097&amp;", "&amp;N2097))</f>
        <v/>
      </c>
      <c r="Q2097" s="25"/>
      <c r="R2097" s="25"/>
      <c r="S2097" s="35" t="s">
        <v>23</v>
      </c>
      <c r="T2097" s="34" t="s">
        <v>24</v>
      </c>
      <c r="U2097" s="185">
        <v>395.8</v>
      </c>
      <c r="V2097" s="188">
        <v>395.8</v>
      </c>
      <c r="W2097" s="189">
        <v>395.8</v>
      </c>
      <c r="X2097" s="31">
        <v>395.8</v>
      </c>
      <c r="Y2097" s="90">
        <f>IFERROR(ROUND(X2097/W2097-1,2),"")</f>
        <v>0</v>
      </c>
      <c r="Z2097" s="31">
        <f>IF(OR(S2097="VLD MLC components",S2097="VLD MLC pipes",S2097="VLD PEX components",S2097="VLD PEX pipes",S2097="VLD PHC components",S2097="VLD PHC pipes",S2097="Controls VLD"),"По запросу",X2097)</f>
        <v>395.8</v>
      </c>
      <c r="AA2097" s="63">
        <f>ROUND(X2097/1.2,3)</f>
        <v>329.83300000000003</v>
      </c>
      <c r="AB2097" s="23">
        <v>329.83300000000003</v>
      </c>
      <c r="AC2097" s="190">
        <f>IFERROR(ROUND(AA2097/AB2097-1,2),"")</f>
        <v>0</v>
      </c>
      <c r="AD2097" s="25">
        <v>0.17</v>
      </c>
      <c r="AE2097" s="25">
        <v>9.990000000000001E-4</v>
      </c>
      <c r="AF2097" s="25">
        <v>0</v>
      </c>
      <c r="AG2097" s="25" t="s">
        <v>22</v>
      </c>
      <c r="AH2097" s="25">
        <v>0</v>
      </c>
      <c r="AI2097" s="25">
        <v>0</v>
      </c>
      <c r="AJ2097" s="25" t="s">
        <v>19</v>
      </c>
      <c r="AK2097" s="42" t="s">
        <v>19</v>
      </c>
      <c r="AL2097" s="25" t="s">
        <v>19</v>
      </c>
      <c r="AM2097" s="25">
        <v>1</v>
      </c>
      <c r="AN2097" s="25">
        <v>800</v>
      </c>
      <c r="AO2097" s="25">
        <v>800</v>
      </c>
      <c r="AP2097" s="25">
        <v>600</v>
      </c>
      <c r="AQ2097" s="25">
        <v>0.17</v>
      </c>
      <c r="AR2097" s="94">
        <v>0.38400000000000001</v>
      </c>
      <c r="AS2097" s="157" t="s">
        <v>22</v>
      </c>
      <c r="AT2097" s="93">
        <v>42811</v>
      </c>
      <c r="AU2097" s="92" t="s">
        <v>22</v>
      </c>
      <c r="AV2097" s="91" t="s">
        <v>48</v>
      </c>
      <c r="AW2097" s="92" t="s">
        <v>48</v>
      </c>
      <c r="AX2097" s="92" t="s">
        <v>48</v>
      </c>
      <c r="AY2097" s="91" t="s">
        <v>152</v>
      </c>
      <c r="AZ2097" s="23"/>
      <c r="BA2097" s="25">
        <v>0</v>
      </c>
      <c r="BB2097" t="s">
        <v>48</v>
      </c>
      <c r="BC2097" t="e">
        <v>#N/A</v>
      </c>
      <c r="BD2097" t="e">
        <f>IF(Z2097=BC2097,"OK")</f>
        <v>#N/A</v>
      </c>
      <c r="BE2097">
        <v>0.17</v>
      </c>
      <c r="BF2097">
        <v>9.990000000000001E-4</v>
      </c>
      <c r="BG2097">
        <v>800</v>
      </c>
      <c r="BH2097">
        <v>800</v>
      </c>
      <c r="BI2097">
        <v>600</v>
      </c>
      <c r="BJ2097">
        <v>0.17</v>
      </c>
      <c r="BK2097">
        <v>0.38400000000000001</v>
      </c>
      <c r="BN2097" s="183"/>
    </row>
    <row r="2098" spans="1:66" ht="38.25" x14ac:dyDescent="0.25">
      <c r="A2098" s="1"/>
      <c r="B2098" s="94">
        <v>2083</v>
      </c>
      <c r="C2098" s="43">
        <v>1005264</v>
      </c>
      <c r="D2098" s="37" t="s">
        <v>22</v>
      </c>
      <c r="E2098" s="27" t="s">
        <v>4080</v>
      </c>
      <c r="F2098" s="151" t="s">
        <v>652</v>
      </c>
      <c r="G2098" s="41" t="s">
        <v>29</v>
      </c>
      <c r="H2098" s="46" t="str">
        <f>IFERROR(IFERROR(IF(SEARCH("Usystems",$E2098)&gt;0,"Usystems"),IF(SEARCH("RIIFO",$E2098)&gt;0,"RIIFO","Uponor")),"Uponor")</f>
        <v>Uponor</v>
      </c>
      <c r="I2098" s="25" t="str">
        <f>IFERROR(MID($D2098,1,7)+0,"")</f>
        <v/>
      </c>
      <c r="J2098" s="25" t="str">
        <f>IFERROR(MID($D2098,10,7)+0,"")</f>
        <v/>
      </c>
      <c r="K2098" s="25" t="str">
        <f>IFERROR(MID($D2098,19,7)+0,"")</f>
        <v/>
      </c>
      <c r="L2098" s="25" t="str">
        <f>IFERROR(MID($D2098,28,7)+0,"")</f>
        <v/>
      </c>
      <c r="M2098" s="25">
        <f>IF(IFERROR(MID($Q2098,1,7)+0,"")&lt;1130000,IF(INDEX(C:C,MATCH(LEFT(Q2098,7)+0,I:I,0))&lt;1130000,"",INDEX(C:C,MATCH(LEFT(Q2098,7)+0,I:I,0))),IFERROR(MID($Q2098,1,7)+0,""))</f>
        <v>1136692</v>
      </c>
      <c r="N2098" s="25" t="str">
        <f>IF(IFERROR(MID($Q2098,10,7)+0,"")&lt;1130000,"",IFERROR(MID($Q2098,10,7)+0,""))</f>
        <v/>
      </c>
      <c r="O2098" s="25" t="str">
        <f>IF(IFERROR(MID($Q2098,19,7)+0,"")&lt;1130000,"",IFERROR(MID($Q2098,19,7)+0,""))</f>
        <v/>
      </c>
      <c r="P2098" s="25">
        <f>IF(M2098="","",IF(N2098="",M2098,M2098&amp;", "&amp;N2098))</f>
        <v>1136692</v>
      </c>
      <c r="Q2098" s="43">
        <v>1136692</v>
      </c>
      <c r="R2098" s="44"/>
      <c r="S2098" s="35" t="s">
        <v>53</v>
      </c>
      <c r="T2098" s="25" t="s">
        <v>36</v>
      </c>
      <c r="U2098" s="185">
        <v>591</v>
      </c>
      <c r="V2098" s="188">
        <v>796</v>
      </c>
      <c r="W2098" s="189">
        <v>796</v>
      </c>
      <c r="X2098" s="31">
        <v>796</v>
      </c>
      <c r="Y2098" s="90">
        <f>IFERROR(ROUND(X2098/W2098-1,2),"")</f>
        <v>0</v>
      </c>
      <c r="Z2098" s="31">
        <f>IF(OR(S2098="VLD MLC components",S2098="VLD MLC pipes",S2098="VLD PEX components",S2098="VLD PEX pipes",S2098="VLD PHC components",S2098="VLD PHC pipes",S2098="Controls VLD"),"По запросу",X2098)</f>
        <v>796</v>
      </c>
      <c r="AA2098" s="63">
        <f>ROUND(X2098/1.2,3)</f>
        <v>663.33299999999997</v>
      </c>
      <c r="AB2098" s="23">
        <v>663.33299999999997</v>
      </c>
      <c r="AC2098" s="190">
        <f>IFERROR(ROUND(AA2098/AB2098-1,2),"")</f>
        <v>0</v>
      </c>
      <c r="AD2098" s="25">
        <v>1.0999999999999999E-2</v>
      </c>
      <c r="AE2098" s="25">
        <v>1.8E-5</v>
      </c>
      <c r="AF2098" s="25">
        <v>40</v>
      </c>
      <c r="AG2098" s="25">
        <v>50</v>
      </c>
      <c r="AH2098" s="25">
        <v>90</v>
      </c>
      <c r="AI2098" s="25">
        <v>110</v>
      </c>
      <c r="AJ2098" s="25" t="s">
        <v>20</v>
      </c>
      <c r="AK2098" s="22" t="s">
        <v>20</v>
      </c>
      <c r="AL2098" s="25" t="s">
        <v>20</v>
      </c>
      <c r="AM2098" s="25">
        <v>10</v>
      </c>
      <c r="AN2098" s="25">
        <v>283</v>
      </c>
      <c r="AO2098" s="25">
        <v>186</v>
      </c>
      <c r="AP2098" s="25">
        <v>96</v>
      </c>
      <c r="AQ2098" s="25">
        <v>0.11</v>
      </c>
      <c r="AR2098" s="94">
        <v>5.0530000000000002E-3</v>
      </c>
      <c r="AS2098" s="157">
        <v>20</v>
      </c>
      <c r="AT2098" s="93" t="s">
        <v>22</v>
      </c>
      <c r="AU2098" s="92" t="s">
        <v>22</v>
      </c>
      <c r="AV2098" s="91" t="s">
        <v>152</v>
      </c>
      <c r="AW2098" s="92" t="s">
        <v>48</v>
      </c>
      <c r="AX2098" s="92" t="s">
        <v>48</v>
      </c>
      <c r="AY2098" s="91" t="s">
        <v>152</v>
      </c>
      <c r="AZ2098" s="23"/>
      <c r="BA2098" s="25" t="s">
        <v>933</v>
      </c>
      <c r="BB2098" t="s">
        <v>25</v>
      </c>
      <c r="BC2098">
        <v>796</v>
      </c>
      <c r="BD2098" t="str">
        <f>IF(Z2098=BC2098,"OK")</f>
        <v>OK</v>
      </c>
      <c r="BE2098">
        <v>1.0999999999999999E-2</v>
      </c>
      <c r="BF2098">
        <v>1.8E-5</v>
      </c>
      <c r="BG2098">
        <v>283</v>
      </c>
      <c r="BH2098">
        <v>186</v>
      </c>
      <c r="BI2098">
        <v>96</v>
      </c>
      <c r="BJ2098">
        <v>0.11</v>
      </c>
      <c r="BK2098">
        <v>5.0530000000000002E-3</v>
      </c>
      <c r="BN2098" s="183"/>
    </row>
    <row r="2099" spans="1:66" ht="25.5" x14ac:dyDescent="0.25">
      <c r="A2099" s="1"/>
      <c r="B2099" s="94">
        <v>2084</v>
      </c>
      <c r="C2099" s="43">
        <v>1089647</v>
      </c>
      <c r="D2099" s="25"/>
      <c r="E2099" s="36" t="s">
        <v>4079</v>
      </c>
      <c r="F2099" s="213" t="s">
        <v>667</v>
      </c>
      <c r="G2099" s="41" t="s">
        <v>585</v>
      </c>
      <c r="H2099" s="46" t="str">
        <f>IFERROR(IFERROR(IF(SEARCH("Usystems",$E2099)&gt;0,"Usystems"),IF(SEARCH("RIIFO",$E2099)&gt;0,"RIIFO","Uponor")),"Uponor")</f>
        <v>Uponor</v>
      </c>
      <c r="I2099" s="25" t="str">
        <f>IFERROR(MID($D2099,1,7)+0,"")</f>
        <v/>
      </c>
      <c r="J2099" s="25" t="str">
        <f>IFERROR(MID($D2099,10,7)+0,"")</f>
        <v/>
      </c>
      <c r="K2099" s="25" t="str">
        <f>IFERROR(MID($D2099,19,7)+0,"")</f>
        <v/>
      </c>
      <c r="L2099" s="25" t="str">
        <f>IFERROR(MID($D2099,28,7)+0,"")</f>
        <v/>
      </c>
      <c r="M2099" s="25" t="str">
        <f>IF(IFERROR(MID($Q2099,1,7)+0,"")&lt;1130000,IF(INDEX(C:C,MATCH(LEFT(Q2099,7)+0,I:I,0))&lt;1130000,"",INDEX(C:C,MATCH(LEFT(Q2099,7)+0,I:I,0))),IFERROR(MID($Q2099,1,7)+0,""))</f>
        <v/>
      </c>
      <c r="N2099" s="25" t="str">
        <f>IF(IFERROR(MID($Q2099,10,7)+0,"")&lt;1130000,"",IFERROR(MID($Q2099,10,7)+0,""))</f>
        <v/>
      </c>
      <c r="O2099" s="25" t="str">
        <f>IF(IFERROR(MID($Q2099,19,7)+0,"")&lt;1130000,"",IFERROR(MID($Q2099,19,7)+0,""))</f>
        <v/>
      </c>
      <c r="P2099" s="25" t="str">
        <f>IF(M2099="","",IF(N2099="",M2099,M2099&amp;", "&amp;N2099))</f>
        <v/>
      </c>
      <c r="Q2099" s="25"/>
      <c r="R2099" s="25"/>
      <c r="S2099" s="35" t="s">
        <v>54</v>
      </c>
      <c r="T2099" s="34" t="s">
        <v>36</v>
      </c>
      <c r="U2099" s="185">
        <v>826</v>
      </c>
      <c r="V2099" s="188">
        <v>826</v>
      </c>
      <c r="W2099" s="189">
        <v>826</v>
      </c>
      <c r="X2099" s="31">
        <v>826</v>
      </c>
      <c r="Y2099" s="90">
        <f>IFERROR(ROUND(X2099/W2099-1,2),"")</f>
        <v>0</v>
      </c>
      <c r="Z2099" s="31">
        <f>IF(OR(S2099="VLD MLC components",S2099="VLD MLC pipes",S2099="VLD PEX components",S2099="VLD PEX pipes",S2099="VLD PHC components",S2099="VLD PHC pipes",S2099="Controls VLD"),"По запросу",X2099)</f>
        <v>826</v>
      </c>
      <c r="AA2099" s="63">
        <f>ROUND(X2099/1.2,3)</f>
        <v>688.33299999999997</v>
      </c>
      <c r="AB2099" s="23">
        <v>688.33299999999997</v>
      </c>
      <c r="AC2099" s="190">
        <f>IFERROR(ROUND(AA2099/AB2099-1,2),"")</f>
        <v>0</v>
      </c>
      <c r="AD2099" s="25">
        <v>3.5999999999999997E-2</v>
      </c>
      <c r="AE2099" s="25">
        <v>2.5999999999999998E-5</v>
      </c>
      <c r="AF2099" s="25">
        <v>30</v>
      </c>
      <c r="AG2099" s="25">
        <v>30</v>
      </c>
      <c r="AH2099" s="25">
        <v>30</v>
      </c>
      <c r="AI2099" s="25">
        <v>30</v>
      </c>
      <c r="AJ2099" s="25" t="s">
        <v>20</v>
      </c>
      <c r="AK2099" s="22" t="s">
        <v>20</v>
      </c>
      <c r="AL2099" s="25" t="s">
        <v>20</v>
      </c>
      <c r="AM2099" s="25">
        <v>20</v>
      </c>
      <c r="AN2099" s="25">
        <v>87</v>
      </c>
      <c r="AO2099" s="25">
        <v>67</v>
      </c>
      <c r="AP2099" s="25">
        <v>89</v>
      </c>
      <c r="AQ2099" s="25">
        <v>0.36</v>
      </c>
      <c r="AR2099" s="94">
        <v>5.1900000000000004E-4</v>
      </c>
      <c r="AS2099" s="157">
        <v>30</v>
      </c>
      <c r="AT2099" s="93">
        <v>42913</v>
      </c>
      <c r="AU2099" s="92" t="s">
        <v>22</v>
      </c>
      <c r="AV2099" s="91" t="s">
        <v>152</v>
      </c>
      <c r="AW2099" s="92" t="s">
        <v>152</v>
      </c>
      <c r="AX2099" s="92" t="s">
        <v>48</v>
      </c>
      <c r="AY2099" s="91" t="s">
        <v>152</v>
      </c>
      <c r="AZ2099" s="23"/>
      <c r="BA2099" s="25" t="s">
        <v>4078</v>
      </c>
      <c r="BB2099" t="s">
        <v>25</v>
      </c>
      <c r="BC2099">
        <v>826</v>
      </c>
      <c r="BD2099" t="str">
        <f>IF(Z2099=BC2099,"OK")</f>
        <v>OK</v>
      </c>
      <c r="BE2099">
        <v>3.5999999999999997E-2</v>
      </c>
      <c r="BF2099">
        <v>2.5999999999999998E-5</v>
      </c>
      <c r="BG2099">
        <v>87</v>
      </c>
      <c r="BH2099">
        <v>67</v>
      </c>
      <c r="BI2099">
        <v>89</v>
      </c>
      <c r="BJ2099">
        <v>0.36</v>
      </c>
      <c r="BK2099">
        <v>5.1900000000000004E-4</v>
      </c>
      <c r="BN2099" s="183"/>
    </row>
    <row r="2100" spans="1:66" ht="25.5" x14ac:dyDescent="0.25">
      <c r="A2100" s="1"/>
      <c r="B2100" s="94">
        <v>2085</v>
      </c>
      <c r="C2100" s="43">
        <v>1089648</v>
      </c>
      <c r="D2100" s="25"/>
      <c r="E2100" s="36" t="s">
        <v>4077</v>
      </c>
      <c r="F2100" s="151" t="s">
        <v>21</v>
      </c>
      <c r="G2100" s="41" t="s">
        <v>585</v>
      </c>
      <c r="H2100" s="46" t="str">
        <f>IFERROR(IFERROR(IF(SEARCH("Usystems",$E2100)&gt;0,"Usystems"),IF(SEARCH("RIIFO",$E2100)&gt;0,"RIIFO","Uponor")),"Uponor")</f>
        <v>Uponor</v>
      </c>
      <c r="I2100" s="25" t="str">
        <f>IFERROR(MID($D2100,1,7)+0,"")</f>
        <v/>
      </c>
      <c r="J2100" s="25" t="str">
        <f>IFERROR(MID($D2100,10,7)+0,"")</f>
        <v/>
      </c>
      <c r="K2100" s="25" t="str">
        <f>IFERROR(MID($D2100,19,7)+0,"")</f>
        <v/>
      </c>
      <c r="L2100" s="25" t="str">
        <f>IFERROR(MID($D2100,28,7)+0,"")</f>
        <v/>
      </c>
      <c r="M2100" s="25" t="str">
        <f>IF(IFERROR(MID($Q2100,1,7)+0,"")&lt;1130000,IF(INDEX(C:C,MATCH(LEFT(Q2100,7)+0,I:I,0))&lt;1130000,"",INDEX(C:C,MATCH(LEFT(Q2100,7)+0,I:I,0))),IFERROR(MID($Q2100,1,7)+0,""))</f>
        <v/>
      </c>
      <c r="N2100" s="25" t="str">
        <f>IF(IFERROR(MID($Q2100,10,7)+0,"")&lt;1130000,"",IFERROR(MID($Q2100,10,7)+0,""))</f>
        <v/>
      </c>
      <c r="O2100" s="25" t="str">
        <f>IF(IFERROR(MID($Q2100,19,7)+0,"")&lt;1130000,"",IFERROR(MID($Q2100,19,7)+0,""))</f>
        <v/>
      </c>
      <c r="P2100" s="25" t="str">
        <f>IF(M2100="","",IF(N2100="",M2100,M2100&amp;", "&amp;N2100))</f>
        <v/>
      </c>
      <c r="Q2100" s="25"/>
      <c r="R2100" s="25"/>
      <c r="S2100" s="35" t="s">
        <v>54</v>
      </c>
      <c r="T2100" s="34" t="s">
        <v>36</v>
      </c>
      <c r="U2100" s="185">
        <v>1138</v>
      </c>
      <c r="V2100" s="188">
        <v>1138</v>
      </c>
      <c r="W2100" s="189">
        <v>1138</v>
      </c>
      <c r="X2100" s="31">
        <v>1138</v>
      </c>
      <c r="Y2100" s="90">
        <f>IFERROR(ROUND(X2100/W2100-1,2),"")</f>
        <v>0</v>
      </c>
      <c r="Z2100" s="31">
        <f>IF(OR(S2100="VLD MLC components",S2100="VLD MLC pipes",S2100="VLD PEX components",S2100="VLD PEX pipes",S2100="VLD PHC components",S2100="VLD PHC pipes",S2100="Controls VLD"),"По запросу",X2100)</f>
        <v>1138</v>
      </c>
      <c r="AA2100" s="63">
        <f>ROUND(X2100/1.2,3)</f>
        <v>948.33299999999997</v>
      </c>
      <c r="AB2100" s="23">
        <v>948.33299999999997</v>
      </c>
      <c r="AC2100" s="190">
        <f>IFERROR(ROUND(AA2100/AB2100-1,2),"")</f>
        <v>0</v>
      </c>
      <c r="AD2100" s="25">
        <v>5.6000000000000001E-2</v>
      </c>
      <c r="AE2100" s="25">
        <v>3.6999999999999998E-5</v>
      </c>
      <c r="AF2100" s="25">
        <v>10</v>
      </c>
      <c r="AG2100" s="25">
        <v>10</v>
      </c>
      <c r="AH2100" s="25">
        <v>10</v>
      </c>
      <c r="AI2100" s="25">
        <v>10</v>
      </c>
      <c r="AJ2100" s="25" t="s">
        <v>20</v>
      </c>
      <c r="AK2100" s="22" t="s">
        <v>20</v>
      </c>
      <c r="AL2100" s="25" t="s">
        <v>20</v>
      </c>
      <c r="AM2100" s="25">
        <v>20</v>
      </c>
      <c r="AN2100" s="25">
        <v>87</v>
      </c>
      <c r="AO2100" s="25">
        <v>67</v>
      </c>
      <c r="AP2100" s="25">
        <v>89</v>
      </c>
      <c r="AQ2100" s="25">
        <v>0.56000000000000005</v>
      </c>
      <c r="AR2100" s="94">
        <v>5.1900000000000004E-4</v>
      </c>
      <c r="AS2100" s="157">
        <v>10</v>
      </c>
      <c r="AT2100" s="93">
        <v>42913</v>
      </c>
      <c r="AU2100" s="92" t="s">
        <v>22</v>
      </c>
      <c r="AV2100" s="91" t="s">
        <v>152</v>
      </c>
      <c r="AW2100" s="92" t="s">
        <v>152</v>
      </c>
      <c r="AX2100" s="92" t="s">
        <v>48</v>
      </c>
      <c r="AY2100" s="91" t="s">
        <v>152</v>
      </c>
      <c r="AZ2100" s="23"/>
      <c r="BA2100" s="25" t="s">
        <v>4076</v>
      </c>
      <c r="BB2100" t="s">
        <v>25</v>
      </c>
      <c r="BC2100">
        <v>1138</v>
      </c>
      <c r="BD2100" t="str">
        <f>IF(Z2100=BC2100,"OK")</f>
        <v>OK</v>
      </c>
      <c r="BE2100">
        <v>5.6000000000000001E-2</v>
      </c>
      <c r="BF2100">
        <v>3.6999999999999998E-5</v>
      </c>
      <c r="BG2100">
        <v>87</v>
      </c>
      <c r="BH2100">
        <v>67</v>
      </c>
      <c r="BI2100">
        <v>89</v>
      </c>
      <c r="BJ2100">
        <v>0.56000000000000005</v>
      </c>
      <c r="BK2100">
        <v>5.1900000000000004E-4</v>
      </c>
      <c r="BN2100" s="183"/>
    </row>
    <row r="2101" spans="1:66" ht="25.5" x14ac:dyDescent="0.25">
      <c r="A2101" s="1"/>
      <c r="B2101" s="94">
        <v>2086</v>
      </c>
      <c r="C2101" s="43">
        <v>1058659</v>
      </c>
      <c r="D2101" s="25"/>
      <c r="E2101" s="36" t="s">
        <v>4075</v>
      </c>
      <c r="F2101" s="151" t="s">
        <v>21</v>
      </c>
      <c r="G2101" s="41" t="s">
        <v>585</v>
      </c>
      <c r="H2101" s="46" t="str">
        <f>IFERROR(IFERROR(IF(SEARCH("Usystems",$E2101)&gt;0,"Usystems"),IF(SEARCH("RIIFO",$E2101)&gt;0,"RIIFO","Uponor")),"Uponor")</f>
        <v>Uponor</v>
      </c>
      <c r="I2101" s="25" t="str">
        <f>IFERROR(MID($D2101,1,7)+0,"")</f>
        <v/>
      </c>
      <c r="J2101" s="25" t="str">
        <f>IFERROR(MID($D2101,10,7)+0,"")</f>
        <v/>
      </c>
      <c r="K2101" s="25" t="str">
        <f>IFERROR(MID($D2101,19,7)+0,"")</f>
        <v/>
      </c>
      <c r="L2101" s="25" t="str">
        <f>IFERROR(MID($D2101,28,7)+0,"")</f>
        <v/>
      </c>
      <c r="M2101" s="25" t="str">
        <f>IF(IFERROR(MID($Q2101,1,7)+0,"")&lt;1130000,IF(INDEX(C:C,MATCH(LEFT(Q2101,7)+0,I:I,0))&lt;1130000,"",INDEX(C:C,MATCH(LEFT(Q2101,7)+0,I:I,0))),IFERROR(MID($Q2101,1,7)+0,""))</f>
        <v/>
      </c>
      <c r="N2101" s="25" t="str">
        <f>IF(IFERROR(MID($Q2101,10,7)+0,"")&lt;1130000,"",IFERROR(MID($Q2101,10,7)+0,""))</f>
        <v/>
      </c>
      <c r="O2101" s="25" t="str">
        <f>IF(IFERROR(MID($Q2101,19,7)+0,"")&lt;1130000,"",IFERROR(MID($Q2101,19,7)+0,""))</f>
        <v/>
      </c>
      <c r="P2101" s="25" t="str">
        <f>IF(M2101="","",IF(N2101="",M2101,M2101&amp;", "&amp;N2101))</f>
        <v/>
      </c>
      <c r="Q2101" s="25"/>
      <c r="R2101" s="25"/>
      <c r="S2101" s="35" t="s">
        <v>35</v>
      </c>
      <c r="T2101" s="25" t="s">
        <v>36</v>
      </c>
      <c r="U2101" s="185">
        <v>1723</v>
      </c>
      <c r="V2101" s="188">
        <v>1723</v>
      </c>
      <c r="W2101" s="189">
        <v>1723</v>
      </c>
      <c r="X2101" s="31">
        <v>1723</v>
      </c>
      <c r="Y2101" s="90">
        <f>IFERROR(ROUND(X2101/W2101-1,2),"")</f>
        <v>0</v>
      </c>
      <c r="Z2101" s="31">
        <f>IF(OR(S2101="VLD MLC components",S2101="VLD MLC pipes",S2101="VLD PEX components",S2101="VLD PEX pipes",S2101="VLD PHC components",S2101="VLD PHC pipes",S2101="Controls VLD"),"По запросу",X2101)</f>
        <v>1723</v>
      </c>
      <c r="AA2101" s="63">
        <f>ROUND(X2101/1.2,3)</f>
        <v>1435.8330000000001</v>
      </c>
      <c r="AB2101" s="23">
        <v>1435.8330000000001</v>
      </c>
      <c r="AC2101" s="190">
        <f>IFERROR(ROUND(AA2101/AB2101-1,2),"")</f>
        <v>0</v>
      </c>
      <c r="AD2101" s="25">
        <v>2.9000000000000001E-2</v>
      </c>
      <c r="AE2101" s="25">
        <v>5.8E-5</v>
      </c>
      <c r="AF2101" s="25">
        <v>27</v>
      </c>
      <c r="AG2101" s="25">
        <v>27</v>
      </c>
      <c r="AH2101" s="25">
        <v>31</v>
      </c>
      <c r="AI2101" s="25">
        <v>31</v>
      </c>
      <c r="AJ2101" s="25" t="s">
        <v>20</v>
      </c>
      <c r="AK2101" s="22" t="s">
        <v>20</v>
      </c>
      <c r="AL2101" s="25" t="s">
        <v>20</v>
      </c>
      <c r="AM2101" s="25">
        <v>100</v>
      </c>
      <c r="AN2101" s="25">
        <v>256</v>
      </c>
      <c r="AO2101" s="25">
        <v>215</v>
      </c>
      <c r="AP2101" s="25">
        <v>150</v>
      </c>
      <c r="AQ2101" s="25">
        <v>2.9</v>
      </c>
      <c r="AR2101" s="94">
        <v>8.2559999999999995E-3</v>
      </c>
      <c r="AS2101" s="157">
        <v>31</v>
      </c>
      <c r="AT2101" s="93" t="s">
        <v>22</v>
      </c>
      <c r="AU2101" s="92" t="s">
        <v>22</v>
      </c>
      <c r="AV2101" s="91" t="s">
        <v>152</v>
      </c>
      <c r="AW2101" s="92" t="s">
        <v>152</v>
      </c>
      <c r="AX2101" s="92" t="s">
        <v>48</v>
      </c>
      <c r="AY2101" s="91" t="s">
        <v>152</v>
      </c>
      <c r="AZ2101" s="23"/>
      <c r="BA2101" s="25" t="s">
        <v>4074</v>
      </c>
      <c r="BB2101" t="s">
        <v>25</v>
      </c>
      <c r="BC2101">
        <v>1723</v>
      </c>
      <c r="BD2101" t="str">
        <f>IF(Z2101=BC2101,"OK")</f>
        <v>OK</v>
      </c>
      <c r="BE2101">
        <v>2.9000000000000001E-2</v>
      </c>
      <c r="BF2101">
        <v>5.8E-5</v>
      </c>
      <c r="BG2101">
        <v>256</v>
      </c>
      <c r="BH2101">
        <v>215</v>
      </c>
      <c r="BI2101">
        <v>150</v>
      </c>
      <c r="BJ2101">
        <v>2.9</v>
      </c>
      <c r="BK2101">
        <v>8.2559999999999995E-3</v>
      </c>
      <c r="BN2101" s="183"/>
    </row>
    <row r="2102" spans="1:66" ht="25.5" x14ac:dyDescent="0.25">
      <c r="A2102" s="1"/>
      <c r="B2102" s="94">
        <v>2087</v>
      </c>
      <c r="C2102" s="43">
        <v>1058661</v>
      </c>
      <c r="D2102" s="25"/>
      <c r="E2102" s="27" t="s">
        <v>4073</v>
      </c>
      <c r="F2102" s="151" t="s">
        <v>21</v>
      </c>
      <c r="G2102" s="34"/>
      <c r="H2102" s="46" t="str">
        <f>IFERROR(IFERROR(IF(SEARCH("Usystems",$E2102)&gt;0,"Usystems"),IF(SEARCH("RIIFO",$E2102)&gt;0,"RIIFO","Uponor")),"Uponor")</f>
        <v>Uponor</v>
      </c>
      <c r="I2102" s="25" t="str">
        <f>IFERROR(MID($D2102,1,7)+0,"")</f>
        <v/>
      </c>
      <c r="J2102" s="25" t="str">
        <f>IFERROR(MID($D2102,10,7)+0,"")</f>
        <v/>
      </c>
      <c r="K2102" s="25" t="str">
        <f>IFERROR(MID($D2102,19,7)+0,"")</f>
        <v/>
      </c>
      <c r="L2102" s="25" t="str">
        <f>IFERROR(MID($D2102,28,7)+0,"")</f>
        <v/>
      </c>
      <c r="M2102" s="25" t="str">
        <f>IF(IFERROR(MID($Q2102,1,7)+0,"")&lt;1130000,IF(INDEX(C:C,MATCH(LEFT(Q2102,7)+0,I:I,0))&lt;1130000,"",INDEX(C:C,MATCH(LEFT(Q2102,7)+0,I:I,0))),IFERROR(MID($Q2102,1,7)+0,""))</f>
        <v/>
      </c>
      <c r="N2102" s="25" t="str">
        <f>IF(IFERROR(MID($Q2102,10,7)+0,"")&lt;1130000,"",IFERROR(MID($Q2102,10,7)+0,""))</f>
        <v/>
      </c>
      <c r="O2102" s="25" t="str">
        <f>IF(IFERROR(MID($Q2102,19,7)+0,"")&lt;1130000,"",IFERROR(MID($Q2102,19,7)+0,""))</f>
        <v/>
      </c>
      <c r="P2102" s="25" t="str">
        <f>IF(M2102="","",IF(N2102="",M2102,M2102&amp;", "&amp;N2102))</f>
        <v/>
      </c>
      <c r="Q2102" s="25"/>
      <c r="R2102" s="25"/>
      <c r="S2102" s="35" t="s">
        <v>35</v>
      </c>
      <c r="T2102" s="25" t="s">
        <v>36</v>
      </c>
      <c r="U2102" s="185">
        <v>1808</v>
      </c>
      <c r="V2102" s="188">
        <v>1808</v>
      </c>
      <c r="W2102" s="189">
        <v>1808</v>
      </c>
      <c r="X2102" s="31">
        <v>1808</v>
      </c>
      <c r="Y2102" s="90">
        <f>IFERROR(ROUND(X2102/W2102-1,2),"")</f>
        <v>0</v>
      </c>
      <c r="Z2102" s="31">
        <f>IF(OR(S2102="VLD MLC components",S2102="VLD MLC pipes",S2102="VLD PEX components",S2102="VLD PEX pipes",S2102="VLD PHC components",S2102="VLD PHC pipes",S2102="Controls VLD"),"По запросу",X2102)</f>
        <v>1808</v>
      </c>
      <c r="AA2102" s="63">
        <f>ROUND(X2102/1.2,3)</f>
        <v>1506.6669999999999</v>
      </c>
      <c r="AB2102" s="23">
        <v>1506.6669999999999</v>
      </c>
      <c r="AC2102" s="190">
        <f>IFERROR(ROUND(AA2102/AB2102-1,2),"")</f>
        <v>0</v>
      </c>
      <c r="AD2102" s="25">
        <v>4.3999999999999997E-2</v>
      </c>
      <c r="AE2102" s="25">
        <v>2.9E-5</v>
      </c>
      <c r="AF2102" s="25">
        <v>0</v>
      </c>
      <c r="AG2102" s="25" t="s">
        <v>22</v>
      </c>
      <c r="AH2102" s="25">
        <v>0</v>
      </c>
      <c r="AI2102" s="25">
        <v>0</v>
      </c>
      <c r="AJ2102" s="25" t="s">
        <v>20</v>
      </c>
      <c r="AK2102" s="42" t="s">
        <v>19</v>
      </c>
      <c r="AL2102" s="25" t="s">
        <v>20</v>
      </c>
      <c r="AM2102" s="25">
        <v>100</v>
      </c>
      <c r="AN2102" s="25">
        <v>270</v>
      </c>
      <c r="AO2102" s="25">
        <v>258</v>
      </c>
      <c r="AP2102" s="25">
        <v>150</v>
      </c>
      <c r="AQ2102" s="25">
        <v>4.4000000000000004</v>
      </c>
      <c r="AR2102" s="94">
        <v>1.0449E-2</v>
      </c>
      <c r="AS2102" s="157" t="s">
        <v>22</v>
      </c>
      <c r="AT2102" s="93" t="s">
        <v>22</v>
      </c>
      <c r="AU2102" s="92" t="s">
        <v>22</v>
      </c>
      <c r="AV2102" s="91" t="s">
        <v>48</v>
      </c>
      <c r="AW2102" s="92" t="s">
        <v>48</v>
      </c>
      <c r="AX2102" s="92" t="s">
        <v>48</v>
      </c>
      <c r="AY2102" s="91" t="s">
        <v>152</v>
      </c>
      <c r="AZ2102" s="23"/>
      <c r="BA2102" s="25">
        <v>0</v>
      </c>
      <c r="BB2102" t="s">
        <v>48</v>
      </c>
      <c r="BC2102" t="e">
        <v>#N/A</v>
      </c>
      <c r="BD2102" t="e">
        <f>IF(Z2102=BC2102,"OK")</f>
        <v>#N/A</v>
      </c>
      <c r="BE2102">
        <v>4.3999999999999997E-2</v>
      </c>
      <c r="BF2102">
        <v>2.9E-5</v>
      </c>
      <c r="BG2102">
        <v>270</v>
      </c>
      <c r="BH2102">
        <v>258</v>
      </c>
      <c r="BI2102">
        <v>150</v>
      </c>
      <c r="BJ2102">
        <v>4.4000000000000004</v>
      </c>
      <c r="BK2102">
        <v>1.0449E-2</v>
      </c>
      <c r="BN2102" s="183"/>
    </row>
    <row r="2103" spans="1:66" ht="25.5" x14ac:dyDescent="0.25">
      <c r="A2103" s="1"/>
      <c r="B2103" s="94">
        <v>2088</v>
      </c>
      <c r="C2103" s="43">
        <v>1005261</v>
      </c>
      <c r="D2103" s="37" t="s">
        <v>22</v>
      </c>
      <c r="E2103" s="27" t="s">
        <v>4072</v>
      </c>
      <c r="F2103" s="151" t="s">
        <v>652</v>
      </c>
      <c r="G2103" s="34"/>
      <c r="H2103" s="46" t="str">
        <f>IFERROR(IFERROR(IF(SEARCH("Usystems",$E2103)&gt;0,"Usystems"),IF(SEARCH("RIIFO",$E2103)&gt;0,"RIIFO","Uponor")),"Uponor")</f>
        <v>Uponor</v>
      </c>
      <c r="I2103" s="25" t="str">
        <f>IFERROR(MID($D2103,1,7)+0,"")</f>
        <v/>
      </c>
      <c r="J2103" s="25" t="str">
        <f>IFERROR(MID($D2103,10,7)+0,"")</f>
        <v/>
      </c>
      <c r="K2103" s="25" t="str">
        <f>IFERROR(MID($D2103,19,7)+0,"")</f>
        <v/>
      </c>
      <c r="L2103" s="25" t="str">
        <f>IFERROR(MID($D2103,28,7)+0,"")</f>
        <v/>
      </c>
      <c r="M2103" s="25" t="str">
        <f>IF(IFERROR(MID($Q2103,1,7)+0,"")&lt;1130000,IF(INDEX(C:C,MATCH(LEFT(Q2103,7)+0,I:I,0))&lt;1130000,"",INDEX(C:C,MATCH(LEFT(Q2103,7)+0,I:I,0))),IFERROR(MID($Q2103,1,7)+0,""))</f>
        <v/>
      </c>
      <c r="N2103" s="25" t="str">
        <f>IF(IFERROR(MID($Q2103,10,7)+0,"")&lt;1130000,"",IFERROR(MID($Q2103,10,7)+0,""))</f>
        <v/>
      </c>
      <c r="O2103" s="25" t="str">
        <f>IF(IFERROR(MID($Q2103,19,7)+0,"")&lt;1130000,"",IFERROR(MID($Q2103,19,7)+0,""))</f>
        <v/>
      </c>
      <c r="P2103" s="25" t="str">
        <f>IF(M2103="","",IF(N2103="",M2103,M2103&amp;", "&amp;N2103))</f>
        <v/>
      </c>
      <c r="Q2103" s="44" t="s">
        <v>22</v>
      </c>
      <c r="R2103" s="44"/>
      <c r="S2103" s="35" t="s">
        <v>53</v>
      </c>
      <c r="T2103" s="25" t="s">
        <v>55</v>
      </c>
      <c r="U2103" s="185">
        <v>3440</v>
      </c>
      <c r="V2103" s="188">
        <v>3440</v>
      </c>
      <c r="W2103" s="189">
        <v>3440</v>
      </c>
      <c r="X2103" s="31">
        <v>3440</v>
      </c>
      <c r="Y2103" s="90">
        <f>IFERROR(ROUND(X2103/W2103-1,2),"")</f>
        <v>0</v>
      </c>
      <c r="Z2103" s="31">
        <f>IF(OR(S2103="VLD MLC components",S2103="VLD MLC pipes",S2103="VLD PEX components",S2103="VLD PEX pipes",S2103="VLD PHC components",S2103="VLD PHC pipes",S2103="Controls VLD"),"По запросу",X2103)</f>
        <v>3440</v>
      </c>
      <c r="AA2103" s="63">
        <f>ROUND(X2103/1.2,3)</f>
        <v>2866.6669999999999</v>
      </c>
      <c r="AB2103" s="23">
        <v>2866.6669999999999</v>
      </c>
      <c r="AC2103" s="190">
        <f>IFERROR(ROUND(AA2103/AB2103-1,2),"")</f>
        <v>0</v>
      </c>
      <c r="AD2103" s="25">
        <v>0.96799999999999997</v>
      </c>
      <c r="AE2103" s="25">
        <v>9.2399999999999999E-3</v>
      </c>
      <c r="AF2103" s="25">
        <v>0</v>
      </c>
      <c r="AG2103" s="25" t="s">
        <v>22</v>
      </c>
      <c r="AH2103" s="25">
        <v>0</v>
      </c>
      <c r="AI2103" s="25">
        <v>0</v>
      </c>
      <c r="AJ2103" s="25" t="s">
        <v>20</v>
      </c>
      <c r="AK2103" s="42" t="s">
        <v>19</v>
      </c>
      <c r="AL2103" s="25" t="s">
        <v>20</v>
      </c>
      <c r="AM2103" s="25">
        <v>15.4</v>
      </c>
      <c r="AN2103" s="25">
        <v>1130</v>
      </c>
      <c r="AO2103" s="25">
        <v>700</v>
      </c>
      <c r="AP2103" s="25">
        <v>120</v>
      </c>
      <c r="AQ2103" s="25">
        <v>14.907</v>
      </c>
      <c r="AR2103" s="94">
        <v>9.4920000000000004E-2</v>
      </c>
      <c r="AS2103" s="157" t="s">
        <v>22</v>
      </c>
      <c r="AT2103" s="93" t="s">
        <v>22</v>
      </c>
      <c r="AU2103" s="92" t="s">
        <v>22</v>
      </c>
      <c r="AV2103" s="91" t="s">
        <v>152</v>
      </c>
      <c r="AW2103" s="92" t="s">
        <v>48</v>
      </c>
      <c r="AX2103" s="92" t="s">
        <v>48</v>
      </c>
      <c r="AY2103" s="91" t="s">
        <v>152</v>
      </c>
      <c r="AZ2103" s="23"/>
      <c r="BA2103" s="25" t="s">
        <v>4071</v>
      </c>
      <c r="BB2103" t="s">
        <v>25</v>
      </c>
      <c r="BC2103" t="e">
        <v>#N/A</v>
      </c>
      <c r="BD2103" t="e">
        <f>IF(Z2103=BC2103,"OK")</f>
        <v>#N/A</v>
      </c>
      <c r="BE2103">
        <v>0.96799999999999997</v>
      </c>
      <c r="BF2103">
        <v>9.2399999999999999E-3</v>
      </c>
      <c r="BG2103">
        <v>1130</v>
      </c>
      <c r="BH2103">
        <v>700</v>
      </c>
      <c r="BI2103">
        <v>120</v>
      </c>
      <c r="BJ2103">
        <v>14.907</v>
      </c>
      <c r="BK2103">
        <v>9.4920000000000004E-2</v>
      </c>
      <c r="BN2103" s="183"/>
    </row>
    <row r="2104" spans="1:66" ht="25.5" x14ac:dyDescent="0.25">
      <c r="A2104" s="1"/>
      <c r="B2104" s="94">
        <v>2089</v>
      </c>
      <c r="C2104" s="43">
        <v>1005274</v>
      </c>
      <c r="D2104" s="37" t="s">
        <v>22</v>
      </c>
      <c r="E2104" s="27" t="s">
        <v>4070</v>
      </c>
      <c r="F2104" s="151" t="s">
        <v>652</v>
      </c>
      <c r="G2104" s="41" t="s">
        <v>585</v>
      </c>
      <c r="H2104" s="46" t="str">
        <f>IFERROR(IFERROR(IF(SEARCH("Usystems",$E2104)&gt;0,"Usystems"),IF(SEARCH("RIIFO",$E2104)&gt;0,"RIIFO","Uponor")),"Uponor")</f>
        <v>Uponor</v>
      </c>
      <c r="I2104" s="25" t="str">
        <f>IFERROR(MID($D2104,1,7)+0,"")</f>
        <v/>
      </c>
      <c r="J2104" s="25" t="str">
        <f>IFERROR(MID($D2104,10,7)+0,"")</f>
        <v/>
      </c>
      <c r="K2104" s="25" t="str">
        <f>IFERROR(MID($D2104,19,7)+0,"")</f>
        <v/>
      </c>
      <c r="L2104" s="25" t="str">
        <f>IFERROR(MID($D2104,28,7)+0,"")</f>
        <v/>
      </c>
      <c r="M2104" s="25" t="str">
        <f>IF(IFERROR(MID($Q2104,1,7)+0,"")&lt;1130000,IF(INDEX(C:C,MATCH(LEFT(Q2104,7)+0,I:I,0))&lt;1130000,"",INDEX(C:C,MATCH(LEFT(Q2104,7)+0,I:I,0))),IFERROR(MID($Q2104,1,7)+0,""))</f>
        <v/>
      </c>
      <c r="N2104" s="25" t="str">
        <f>IF(IFERROR(MID($Q2104,10,7)+0,"")&lt;1130000,"",IFERROR(MID($Q2104,10,7)+0,""))</f>
        <v/>
      </c>
      <c r="O2104" s="25" t="str">
        <f>IF(IFERROR(MID($Q2104,19,7)+0,"")&lt;1130000,"",IFERROR(MID($Q2104,19,7)+0,""))</f>
        <v/>
      </c>
      <c r="P2104" s="25" t="str">
        <f>IF(M2104="","",IF(N2104="",M2104,M2104&amp;", "&amp;N2104))</f>
        <v/>
      </c>
      <c r="Q2104" s="44" t="s">
        <v>22</v>
      </c>
      <c r="R2104" s="44"/>
      <c r="S2104" s="35" t="s">
        <v>53</v>
      </c>
      <c r="T2104" s="25" t="s">
        <v>24</v>
      </c>
      <c r="U2104" s="185">
        <v>317.92</v>
      </c>
      <c r="V2104" s="188">
        <v>317.92</v>
      </c>
      <c r="W2104" s="189">
        <v>544</v>
      </c>
      <c r="X2104" s="31">
        <v>544</v>
      </c>
      <c r="Y2104" s="90">
        <f>IFERROR(ROUND(X2104/W2104-1,2),"")</f>
        <v>0</v>
      </c>
      <c r="Z2104" s="31">
        <f>IF(OR(S2104="VLD MLC components",S2104="VLD MLC pipes",S2104="VLD PEX components",S2104="VLD PEX pipes",S2104="VLD PHC components",S2104="VLD PHC pipes",S2104="Controls VLD"),"По запросу",X2104)</f>
        <v>544</v>
      </c>
      <c r="AA2104" s="63">
        <f>ROUND(X2104/1.2,3)</f>
        <v>453.33300000000003</v>
      </c>
      <c r="AB2104" s="23">
        <v>453.33300000000003</v>
      </c>
      <c r="AC2104" s="190">
        <f>IFERROR(ROUND(AA2104/AB2104-1,2),"")</f>
        <v>0</v>
      </c>
      <c r="AD2104" s="25">
        <v>0.12</v>
      </c>
      <c r="AE2104" s="25">
        <v>3.3599999999999998E-4</v>
      </c>
      <c r="AF2104" s="25">
        <v>0</v>
      </c>
      <c r="AG2104" s="25" t="s">
        <v>22</v>
      </c>
      <c r="AH2104" s="25">
        <v>162.5</v>
      </c>
      <c r="AI2104" s="25">
        <v>497.5</v>
      </c>
      <c r="AJ2104" s="25" t="s">
        <v>20</v>
      </c>
      <c r="AK2104" s="42" t="s">
        <v>19</v>
      </c>
      <c r="AL2104" s="25" t="s">
        <v>20</v>
      </c>
      <c r="AM2104" s="25">
        <v>25</v>
      </c>
      <c r="AN2104" s="25">
        <v>2500</v>
      </c>
      <c r="AO2104" s="25">
        <v>85</v>
      </c>
      <c r="AP2104" s="25">
        <v>25</v>
      </c>
      <c r="AQ2104" s="25">
        <v>3</v>
      </c>
      <c r="AR2104" s="94">
        <v>5.313E-3</v>
      </c>
      <c r="AS2104" s="157" t="s">
        <v>22</v>
      </c>
      <c r="AT2104" s="93" t="s">
        <v>22</v>
      </c>
      <c r="AU2104" s="92" t="s">
        <v>22</v>
      </c>
      <c r="AV2104" s="91" t="s">
        <v>152</v>
      </c>
      <c r="AW2104" s="92" t="s">
        <v>152</v>
      </c>
      <c r="AX2104" s="92" t="s">
        <v>48</v>
      </c>
      <c r="AY2104" s="91" t="s">
        <v>152</v>
      </c>
      <c r="AZ2104" s="23"/>
      <c r="BA2104" s="25" t="s">
        <v>4069</v>
      </c>
      <c r="BB2104" t="s">
        <v>25</v>
      </c>
      <c r="BC2104" t="e">
        <v>#N/A</v>
      </c>
      <c r="BD2104" t="e">
        <f>IF(Z2104=BC2104,"OK")</f>
        <v>#N/A</v>
      </c>
      <c r="BE2104">
        <v>0.12</v>
      </c>
      <c r="BF2104">
        <v>3.3599999999999998E-4</v>
      </c>
      <c r="BG2104">
        <v>2500</v>
      </c>
      <c r="BH2104">
        <v>85</v>
      </c>
      <c r="BI2104">
        <v>25</v>
      </c>
      <c r="BJ2104">
        <v>3</v>
      </c>
      <c r="BK2104">
        <v>5.313E-3</v>
      </c>
      <c r="BN2104" s="183"/>
    </row>
    <row r="2105" spans="1:66" ht="25.5" x14ac:dyDescent="0.25">
      <c r="A2105" s="1"/>
      <c r="B2105" s="94">
        <v>2090</v>
      </c>
      <c r="C2105" s="43">
        <v>1005267</v>
      </c>
      <c r="D2105" s="37" t="s">
        <v>22</v>
      </c>
      <c r="E2105" s="27" t="s">
        <v>4068</v>
      </c>
      <c r="F2105" s="151" t="s">
        <v>652</v>
      </c>
      <c r="G2105" s="34"/>
      <c r="H2105" s="46" t="str">
        <f>IFERROR(IFERROR(IF(SEARCH("Usystems",$E2105)&gt;0,"Usystems"),IF(SEARCH("RIIFO",$E2105)&gt;0,"RIIFO","Uponor")),"Uponor")</f>
        <v>Uponor</v>
      </c>
      <c r="I2105" s="25" t="str">
        <f>IFERROR(MID($D2105,1,7)+0,"")</f>
        <v/>
      </c>
      <c r="J2105" s="25" t="str">
        <f>IFERROR(MID($D2105,10,7)+0,"")</f>
        <v/>
      </c>
      <c r="K2105" s="25" t="str">
        <f>IFERROR(MID($D2105,19,7)+0,"")</f>
        <v/>
      </c>
      <c r="L2105" s="25" t="str">
        <f>IFERROR(MID($D2105,28,7)+0,"")</f>
        <v/>
      </c>
      <c r="M2105" s="25" t="str">
        <f>IF(IFERROR(MID($Q2105,1,7)+0,"")&lt;1130000,IF(INDEX(C:C,MATCH(LEFT(Q2105,7)+0,I:I,0))&lt;1130000,"",INDEX(C:C,MATCH(LEFT(Q2105,7)+0,I:I,0))),IFERROR(MID($Q2105,1,7)+0,""))</f>
        <v/>
      </c>
      <c r="N2105" s="25" t="str">
        <f>IF(IFERROR(MID($Q2105,10,7)+0,"")&lt;1130000,"",IFERROR(MID($Q2105,10,7)+0,""))</f>
        <v/>
      </c>
      <c r="O2105" s="25" t="str">
        <f>IF(IFERROR(MID($Q2105,19,7)+0,"")&lt;1130000,"",IFERROR(MID($Q2105,19,7)+0,""))</f>
        <v/>
      </c>
      <c r="P2105" s="25" t="str">
        <f>IF(M2105="","",IF(N2105="",M2105,M2105&amp;", "&amp;N2105))</f>
        <v/>
      </c>
      <c r="Q2105" s="44" t="s">
        <v>22</v>
      </c>
      <c r="R2105" s="44"/>
      <c r="S2105" s="35" t="s">
        <v>53</v>
      </c>
      <c r="T2105" s="25" t="s">
        <v>24</v>
      </c>
      <c r="U2105" s="185">
        <v>165.25</v>
      </c>
      <c r="V2105" s="188">
        <v>165.25</v>
      </c>
      <c r="W2105" s="189">
        <v>165.25</v>
      </c>
      <c r="X2105" s="31">
        <v>165.25</v>
      </c>
      <c r="Y2105" s="90">
        <f>IFERROR(ROUND(X2105/W2105-1,2),"")</f>
        <v>0</v>
      </c>
      <c r="Z2105" s="31">
        <f>IF(OR(S2105="VLD MLC components",S2105="VLD MLC pipes",S2105="VLD PEX components",S2105="VLD PEX pipes",S2105="VLD PHC components",S2105="VLD PHC pipes",S2105="Controls VLD"),"По запросу",X2105)</f>
        <v>165.25</v>
      </c>
      <c r="AA2105" s="63">
        <f>ROUND(X2105/1.2,3)</f>
        <v>137.708</v>
      </c>
      <c r="AB2105" s="23">
        <v>137.708</v>
      </c>
      <c r="AC2105" s="190">
        <f>IFERROR(ROUND(AA2105/AB2105-1,2),"")</f>
        <v>0</v>
      </c>
      <c r="AD2105" s="25">
        <v>2.5000000000000001E-2</v>
      </c>
      <c r="AE2105" s="25">
        <v>8.0999999999999996E-4</v>
      </c>
      <c r="AF2105" s="25">
        <v>0</v>
      </c>
      <c r="AG2105" s="25" t="s">
        <v>22</v>
      </c>
      <c r="AH2105" s="25">
        <v>0</v>
      </c>
      <c r="AI2105" s="25">
        <v>0</v>
      </c>
      <c r="AJ2105" s="25" t="s">
        <v>20</v>
      </c>
      <c r="AK2105" s="42" t="s">
        <v>19</v>
      </c>
      <c r="AL2105" s="25" t="s">
        <v>20</v>
      </c>
      <c r="AM2105" s="25">
        <v>200</v>
      </c>
      <c r="AN2105" s="25">
        <v>600</v>
      </c>
      <c r="AO2105" s="25">
        <v>600</v>
      </c>
      <c r="AP2105" s="25">
        <v>90</v>
      </c>
      <c r="AQ2105" s="25">
        <v>5</v>
      </c>
      <c r="AR2105" s="94">
        <v>3.2399999999999998E-2</v>
      </c>
      <c r="AS2105" s="157" t="s">
        <v>22</v>
      </c>
      <c r="AT2105" s="93" t="s">
        <v>22</v>
      </c>
      <c r="AU2105" s="92" t="s">
        <v>22</v>
      </c>
      <c r="AV2105" s="91" t="s">
        <v>152</v>
      </c>
      <c r="AW2105" s="92" t="s">
        <v>48</v>
      </c>
      <c r="AX2105" s="92" t="s">
        <v>48</v>
      </c>
      <c r="AY2105" s="91" t="s">
        <v>152</v>
      </c>
      <c r="AZ2105" s="23"/>
      <c r="BA2105" s="25" t="s">
        <v>4067</v>
      </c>
      <c r="BB2105" t="s">
        <v>25</v>
      </c>
      <c r="BC2105" t="e">
        <v>#N/A</v>
      </c>
      <c r="BD2105" t="e">
        <f>IF(Z2105=BC2105,"OK")</f>
        <v>#N/A</v>
      </c>
      <c r="BE2105">
        <v>2.5000000000000001E-2</v>
      </c>
      <c r="BF2105">
        <v>8.0999999999999996E-4</v>
      </c>
      <c r="BG2105">
        <v>600</v>
      </c>
      <c r="BH2105">
        <v>600</v>
      </c>
      <c r="BI2105">
        <v>90</v>
      </c>
      <c r="BJ2105">
        <v>5</v>
      </c>
      <c r="BK2105">
        <v>3.2399999999999998E-2</v>
      </c>
      <c r="BN2105" s="183"/>
    </row>
    <row r="2106" spans="1:66" ht="25.5" x14ac:dyDescent="0.25">
      <c r="A2106" s="1"/>
      <c r="B2106" s="94">
        <v>2091</v>
      </c>
      <c r="C2106" s="43">
        <v>1085980</v>
      </c>
      <c r="D2106" s="25"/>
      <c r="E2106" s="27" t="s">
        <v>4066</v>
      </c>
      <c r="F2106" s="151" t="s">
        <v>21</v>
      </c>
      <c r="G2106" s="28"/>
      <c r="H2106" s="46" t="str">
        <f>IFERROR(IFERROR(IF(SEARCH("Usystems",$E2106)&gt;0,"Usystems"),IF(SEARCH("RIIFO",$E2106)&gt;0,"RIIFO","Uponor")),"Uponor")</f>
        <v>Uponor</v>
      </c>
      <c r="I2106" s="25" t="str">
        <f>IFERROR(MID($D2106,1,7)+0,"")</f>
        <v/>
      </c>
      <c r="J2106" s="25" t="str">
        <f>IFERROR(MID($D2106,10,7)+0,"")</f>
        <v/>
      </c>
      <c r="K2106" s="25" t="str">
        <f>IFERROR(MID($D2106,19,7)+0,"")</f>
        <v/>
      </c>
      <c r="L2106" s="25" t="str">
        <f>IFERROR(MID($D2106,28,7)+0,"")</f>
        <v/>
      </c>
      <c r="M2106" s="25" t="str">
        <f>IF(IFERROR(MID($Q2106,1,7)+0,"")&lt;1130000,IF(INDEX(C:C,MATCH(LEFT(Q2106,7)+0,I:I,0))&lt;1130000,"",INDEX(C:C,MATCH(LEFT(Q2106,7)+0,I:I,0))),IFERROR(MID($Q2106,1,7)+0,""))</f>
        <v/>
      </c>
      <c r="N2106" s="25" t="str">
        <f>IF(IFERROR(MID($Q2106,10,7)+0,"")&lt;1130000,"",IFERROR(MID($Q2106,10,7)+0,""))</f>
        <v/>
      </c>
      <c r="O2106" s="25" t="str">
        <f>IF(IFERROR(MID($Q2106,19,7)+0,"")&lt;1130000,"",IFERROR(MID($Q2106,19,7)+0,""))</f>
        <v/>
      </c>
      <c r="P2106" s="25" t="str">
        <f>IF(M2106="","",IF(N2106="",M2106,M2106&amp;", "&amp;N2106))</f>
        <v/>
      </c>
      <c r="Q2106" s="25"/>
      <c r="R2106" s="25"/>
      <c r="S2106" s="35" t="s">
        <v>53</v>
      </c>
      <c r="T2106" s="25" t="s">
        <v>36</v>
      </c>
      <c r="U2106" s="185">
        <v>1217</v>
      </c>
      <c r="V2106" s="188">
        <v>1217</v>
      </c>
      <c r="W2106" s="189">
        <v>1217</v>
      </c>
      <c r="X2106" s="31">
        <v>1217</v>
      </c>
      <c r="Y2106" s="90">
        <f>IFERROR(ROUND(X2106/W2106-1,2),"")</f>
        <v>0</v>
      </c>
      <c r="Z2106" s="31">
        <f>IF(OR(S2106="VLD MLC components",S2106="VLD MLC pipes",S2106="VLD PEX components",S2106="VLD PEX pipes",S2106="VLD PHC components",S2106="VLD PHC pipes",S2106="Controls VLD"),"По запросу",X2106)</f>
        <v>1217</v>
      </c>
      <c r="AA2106" s="63">
        <f>ROUND(X2106/1.2,3)</f>
        <v>1014.167</v>
      </c>
      <c r="AB2106" s="23">
        <v>1014.167</v>
      </c>
      <c r="AC2106" s="190">
        <f>IFERROR(ROUND(AA2106/AB2106-1,2),"")</f>
        <v>0</v>
      </c>
      <c r="AD2106" s="25">
        <v>0.08</v>
      </c>
      <c r="AE2106" s="25">
        <v>1.27E-4</v>
      </c>
      <c r="AF2106" s="25">
        <v>0</v>
      </c>
      <c r="AG2106" s="25" t="s">
        <v>22</v>
      </c>
      <c r="AH2106" s="25">
        <v>0</v>
      </c>
      <c r="AI2106" s="25">
        <v>0</v>
      </c>
      <c r="AJ2106" s="25" t="s">
        <v>20</v>
      </c>
      <c r="AK2106" s="42" t="s">
        <v>19</v>
      </c>
      <c r="AL2106" s="25" t="s">
        <v>20</v>
      </c>
      <c r="AM2106" s="25">
        <v>10</v>
      </c>
      <c r="AN2106" s="25">
        <v>130</v>
      </c>
      <c r="AO2106" s="25">
        <v>195</v>
      </c>
      <c r="AP2106" s="25">
        <v>50</v>
      </c>
      <c r="AQ2106" s="25">
        <v>0.8</v>
      </c>
      <c r="AR2106" s="94">
        <v>1.268E-3</v>
      </c>
      <c r="AS2106" s="157" t="s">
        <v>22</v>
      </c>
      <c r="AT2106" s="93">
        <v>42521</v>
      </c>
      <c r="AU2106" s="92" t="s">
        <v>22</v>
      </c>
      <c r="AV2106" s="91" t="s">
        <v>48</v>
      </c>
      <c r="AW2106" s="92" t="s">
        <v>48</v>
      </c>
      <c r="AX2106" s="92" t="s">
        <v>48</v>
      </c>
      <c r="AY2106" s="91" t="s">
        <v>152</v>
      </c>
      <c r="AZ2106" s="23"/>
      <c r="BA2106" s="25">
        <v>0</v>
      </c>
      <c r="BB2106" t="s">
        <v>48</v>
      </c>
      <c r="BC2106" t="e">
        <v>#N/A</v>
      </c>
      <c r="BD2106" t="e">
        <f>IF(Z2106=BC2106,"OK")</f>
        <v>#N/A</v>
      </c>
      <c r="BE2106">
        <v>0.08</v>
      </c>
      <c r="BF2106">
        <v>1.27E-4</v>
      </c>
      <c r="BG2106">
        <v>130</v>
      </c>
      <c r="BH2106">
        <v>195</v>
      </c>
      <c r="BI2106">
        <v>50</v>
      </c>
      <c r="BJ2106">
        <v>0.8</v>
      </c>
      <c r="BK2106">
        <v>1.268E-3</v>
      </c>
      <c r="BN2106" s="183"/>
    </row>
    <row r="2107" spans="1:66" ht="25.5" x14ac:dyDescent="0.25">
      <c r="A2107" s="1"/>
      <c r="B2107" s="94">
        <v>2092</v>
      </c>
      <c r="C2107" s="43">
        <v>1085981</v>
      </c>
      <c r="D2107" s="25"/>
      <c r="E2107" s="27" t="s">
        <v>4065</v>
      </c>
      <c r="F2107" s="151" t="s">
        <v>21</v>
      </c>
      <c r="G2107" s="28"/>
      <c r="H2107" s="46" t="str">
        <f>IFERROR(IFERROR(IF(SEARCH("Usystems",$E2107)&gt;0,"Usystems"),IF(SEARCH("RIIFO",$E2107)&gt;0,"RIIFO","Uponor")),"Uponor")</f>
        <v>Uponor</v>
      </c>
      <c r="I2107" s="25" t="str">
        <f>IFERROR(MID($D2107,1,7)+0,"")</f>
        <v/>
      </c>
      <c r="J2107" s="25" t="str">
        <f>IFERROR(MID($D2107,10,7)+0,"")</f>
        <v/>
      </c>
      <c r="K2107" s="25" t="str">
        <f>IFERROR(MID($D2107,19,7)+0,"")</f>
        <v/>
      </c>
      <c r="L2107" s="25" t="str">
        <f>IFERROR(MID($D2107,28,7)+0,"")</f>
        <v/>
      </c>
      <c r="M2107" s="25" t="str">
        <f>IF(IFERROR(MID($Q2107,1,7)+0,"")&lt;1130000,IF(INDEX(C:C,MATCH(LEFT(Q2107,7)+0,I:I,0))&lt;1130000,"",INDEX(C:C,MATCH(LEFT(Q2107,7)+0,I:I,0))),IFERROR(MID($Q2107,1,7)+0,""))</f>
        <v/>
      </c>
      <c r="N2107" s="25" t="str">
        <f>IF(IFERROR(MID($Q2107,10,7)+0,"")&lt;1130000,"",IFERROR(MID($Q2107,10,7)+0,""))</f>
        <v/>
      </c>
      <c r="O2107" s="25" t="str">
        <f>IF(IFERROR(MID($Q2107,19,7)+0,"")&lt;1130000,"",IFERROR(MID($Q2107,19,7)+0,""))</f>
        <v/>
      </c>
      <c r="P2107" s="25" t="str">
        <f>IF(M2107="","",IF(N2107="",M2107,M2107&amp;", "&amp;N2107))</f>
        <v/>
      </c>
      <c r="Q2107" s="25"/>
      <c r="R2107" s="25"/>
      <c r="S2107" s="35" t="s">
        <v>53</v>
      </c>
      <c r="T2107" s="25" t="s">
        <v>36</v>
      </c>
      <c r="U2107" s="185">
        <v>1459</v>
      </c>
      <c r="V2107" s="188">
        <v>1459</v>
      </c>
      <c r="W2107" s="189">
        <v>1459</v>
      </c>
      <c r="X2107" s="31">
        <v>1459</v>
      </c>
      <c r="Y2107" s="90">
        <f>IFERROR(ROUND(X2107/W2107-1,2),"")</f>
        <v>0</v>
      </c>
      <c r="Z2107" s="31">
        <f>IF(OR(S2107="VLD MLC components",S2107="VLD MLC pipes",S2107="VLD PEX components",S2107="VLD PEX pipes",S2107="VLD PHC components",S2107="VLD PHC pipes",S2107="Controls VLD"),"По запросу",X2107)</f>
        <v>1459</v>
      </c>
      <c r="AA2107" s="63">
        <f>ROUND(X2107/1.2,3)</f>
        <v>1215.8330000000001</v>
      </c>
      <c r="AB2107" s="23">
        <v>1215.8330000000001</v>
      </c>
      <c r="AC2107" s="190">
        <f>IFERROR(ROUND(AA2107/AB2107-1,2),"")</f>
        <v>0</v>
      </c>
      <c r="AD2107" s="25">
        <v>0.11</v>
      </c>
      <c r="AE2107" s="25">
        <v>1.27E-4</v>
      </c>
      <c r="AF2107" s="25">
        <v>0</v>
      </c>
      <c r="AG2107" s="25" t="s">
        <v>22</v>
      </c>
      <c r="AH2107" s="25">
        <v>0</v>
      </c>
      <c r="AI2107" s="25">
        <v>0</v>
      </c>
      <c r="AJ2107" s="25" t="s">
        <v>20</v>
      </c>
      <c r="AK2107" s="42" t="s">
        <v>19</v>
      </c>
      <c r="AL2107" s="25" t="s">
        <v>20</v>
      </c>
      <c r="AM2107" s="25">
        <v>10</v>
      </c>
      <c r="AN2107" s="25">
        <v>130</v>
      </c>
      <c r="AO2107" s="25">
        <v>195</v>
      </c>
      <c r="AP2107" s="25">
        <v>50</v>
      </c>
      <c r="AQ2107" s="25">
        <v>1.1000000000000001</v>
      </c>
      <c r="AR2107" s="94">
        <v>1.268E-3</v>
      </c>
      <c r="AS2107" s="157" t="s">
        <v>22</v>
      </c>
      <c r="AT2107" s="93">
        <v>42521</v>
      </c>
      <c r="AU2107" s="92" t="s">
        <v>22</v>
      </c>
      <c r="AV2107" s="91" t="s">
        <v>48</v>
      </c>
      <c r="AW2107" s="92" t="s">
        <v>48</v>
      </c>
      <c r="AX2107" s="92" t="s">
        <v>48</v>
      </c>
      <c r="AY2107" s="91" t="s">
        <v>152</v>
      </c>
      <c r="AZ2107" s="23"/>
      <c r="BA2107" s="25">
        <v>0</v>
      </c>
      <c r="BB2107" t="s">
        <v>48</v>
      </c>
      <c r="BC2107" t="e">
        <v>#N/A</v>
      </c>
      <c r="BD2107" t="e">
        <f>IF(Z2107=BC2107,"OK")</f>
        <v>#N/A</v>
      </c>
      <c r="BE2107">
        <v>0.11</v>
      </c>
      <c r="BF2107">
        <v>1.27E-4</v>
      </c>
      <c r="BG2107">
        <v>130</v>
      </c>
      <c r="BH2107">
        <v>195</v>
      </c>
      <c r="BI2107">
        <v>50</v>
      </c>
      <c r="BJ2107">
        <v>1.1000000000000001</v>
      </c>
      <c r="BK2107">
        <v>1.268E-3</v>
      </c>
      <c r="BN2107" s="183"/>
    </row>
    <row r="2108" spans="1:66" ht="25.5" x14ac:dyDescent="0.25">
      <c r="A2108" s="1"/>
      <c r="B2108" s="94">
        <v>2093</v>
      </c>
      <c r="C2108" s="43">
        <v>1005269</v>
      </c>
      <c r="D2108" s="25"/>
      <c r="E2108" s="48" t="s">
        <v>4064</v>
      </c>
      <c r="F2108" s="151" t="s">
        <v>21</v>
      </c>
      <c r="G2108" s="41" t="s">
        <v>585</v>
      </c>
      <c r="H2108" s="46" t="str">
        <f>IFERROR(IFERROR(IF(SEARCH("Usystems",$E2108)&gt;0,"Usystems"),IF(SEARCH("RIIFO",$E2108)&gt;0,"RIIFO","Uponor")),"Uponor")</f>
        <v>Uponor</v>
      </c>
      <c r="I2108" s="25" t="str">
        <f>IFERROR(MID($D2108,1,7)+0,"")</f>
        <v/>
      </c>
      <c r="J2108" s="25" t="str">
        <f>IFERROR(MID($D2108,10,7)+0,"")</f>
        <v/>
      </c>
      <c r="K2108" s="25" t="str">
        <f>IFERROR(MID($D2108,19,7)+0,"")</f>
        <v/>
      </c>
      <c r="L2108" s="25" t="str">
        <f>IFERROR(MID($D2108,28,7)+0,"")</f>
        <v/>
      </c>
      <c r="M2108" s="25" t="str">
        <f>IF(IFERROR(MID($Q2108,1,7)+0,"")&lt;1130000,IF(INDEX(C:C,MATCH(LEFT(Q2108,7)+0,I:I,0))&lt;1130000,"",INDEX(C:C,MATCH(LEFT(Q2108,7)+0,I:I,0))),IFERROR(MID($Q2108,1,7)+0,""))</f>
        <v/>
      </c>
      <c r="N2108" s="25" t="str">
        <f>IF(IFERROR(MID($Q2108,10,7)+0,"")&lt;1130000,"",IFERROR(MID($Q2108,10,7)+0,""))</f>
        <v/>
      </c>
      <c r="O2108" s="25" t="str">
        <f>IF(IFERROR(MID($Q2108,19,7)+0,"")&lt;1130000,"",IFERROR(MID($Q2108,19,7)+0,""))</f>
        <v/>
      </c>
      <c r="P2108" s="25" t="str">
        <f>IF(M2108="","",IF(N2108="",M2108,M2108&amp;", "&amp;N2108))</f>
        <v/>
      </c>
      <c r="Q2108" s="25"/>
      <c r="R2108" s="25"/>
      <c r="S2108" s="35" t="s">
        <v>53</v>
      </c>
      <c r="T2108" s="25" t="s">
        <v>36</v>
      </c>
      <c r="U2108" s="185">
        <v>228.29</v>
      </c>
      <c r="V2108" s="188">
        <v>228.29</v>
      </c>
      <c r="W2108" s="189">
        <v>228.29</v>
      </c>
      <c r="X2108" s="31">
        <v>228.29</v>
      </c>
      <c r="Y2108" s="90">
        <f>IFERROR(ROUND(X2108/W2108-1,2),"")</f>
        <v>0</v>
      </c>
      <c r="Z2108" s="31">
        <f>IF(OR(S2108="VLD MLC components",S2108="VLD MLC pipes",S2108="VLD PEX components",S2108="VLD PEX pipes",S2108="VLD PHC components",S2108="VLD PHC pipes",S2108="Controls VLD"),"По запросу",X2108)</f>
        <v>228.29</v>
      </c>
      <c r="AA2108" s="63">
        <f>ROUND(X2108/1.2,3)</f>
        <v>190.24199999999999</v>
      </c>
      <c r="AB2108" s="23">
        <v>190.24199999999999</v>
      </c>
      <c r="AC2108" s="190">
        <f>IFERROR(ROUND(AA2108/AB2108-1,2),"")</f>
        <v>0</v>
      </c>
      <c r="AD2108" s="25">
        <v>2E-3</v>
      </c>
      <c r="AE2108" s="25">
        <v>5.0000000000000002E-5</v>
      </c>
      <c r="AF2108" s="25">
        <v>60</v>
      </c>
      <c r="AG2108" s="25">
        <v>60</v>
      </c>
      <c r="AH2108" s="25">
        <v>60</v>
      </c>
      <c r="AI2108" s="25">
        <v>60</v>
      </c>
      <c r="AJ2108" s="25" t="s">
        <v>20</v>
      </c>
      <c r="AK2108" s="22" t="s">
        <v>20</v>
      </c>
      <c r="AL2108" s="25" t="s">
        <v>20</v>
      </c>
      <c r="AM2108" s="25">
        <v>30</v>
      </c>
      <c r="AN2108" s="25">
        <v>320</v>
      </c>
      <c r="AO2108" s="25">
        <v>100</v>
      </c>
      <c r="AP2108" s="25">
        <v>50</v>
      </c>
      <c r="AQ2108" s="25">
        <v>0.06</v>
      </c>
      <c r="AR2108" s="94">
        <v>1.6000000000000001E-3</v>
      </c>
      <c r="AS2108" s="157">
        <v>30</v>
      </c>
      <c r="AT2108" s="93" t="s">
        <v>22</v>
      </c>
      <c r="AU2108" s="92" t="s">
        <v>22</v>
      </c>
      <c r="AV2108" s="91" t="s">
        <v>152</v>
      </c>
      <c r="AW2108" s="92" t="s">
        <v>152</v>
      </c>
      <c r="AX2108" s="92" t="s">
        <v>48</v>
      </c>
      <c r="AY2108" s="91" t="s">
        <v>152</v>
      </c>
      <c r="AZ2108" s="23"/>
      <c r="BA2108" s="25" t="s">
        <v>4063</v>
      </c>
      <c r="BB2108" t="s">
        <v>25</v>
      </c>
      <c r="BC2108">
        <v>228.29</v>
      </c>
      <c r="BD2108" t="str">
        <f>IF(Z2108=BC2108,"OK")</f>
        <v>OK</v>
      </c>
      <c r="BE2108">
        <v>2E-3</v>
      </c>
      <c r="BF2108">
        <v>5.0000000000000002E-5</v>
      </c>
      <c r="BG2108">
        <v>320</v>
      </c>
      <c r="BH2108">
        <v>100</v>
      </c>
      <c r="BI2108">
        <v>50</v>
      </c>
      <c r="BJ2108">
        <v>0.06</v>
      </c>
      <c r="BK2108">
        <v>1.6000000000000001E-3</v>
      </c>
      <c r="BN2108" s="183"/>
    </row>
    <row r="2109" spans="1:66" ht="38.25" x14ac:dyDescent="0.25">
      <c r="A2109" s="1"/>
      <c r="B2109" s="94">
        <v>2094</v>
      </c>
      <c r="C2109" s="43">
        <v>1094446</v>
      </c>
      <c r="D2109" s="34" t="s">
        <v>4062</v>
      </c>
      <c r="E2109" s="36" t="s">
        <v>4061</v>
      </c>
      <c r="F2109" s="151" t="s">
        <v>667</v>
      </c>
      <c r="G2109" s="41" t="s">
        <v>27</v>
      </c>
      <c r="H2109" s="46" t="str">
        <f>IFERROR(IFERROR(IF(SEARCH("Usystems",$E2109)&gt;0,"Usystems"),IF(SEARCH("RIIFO",$E2109)&gt;0,"RIIFO","Uponor")),"Uponor")</f>
        <v>Uponor</v>
      </c>
      <c r="I2109" s="25">
        <f>IFERROR(MID($D2109,1,7)+0,"")</f>
        <v>1016699</v>
      </c>
      <c r="J2109" s="25">
        <f>IFERROR(MID($D2109,10,7)+0,"")</f>
        <v>1005478</v>
      </c>
      <c r="K2109" s="25">
        <f>IFERROR(MID($D2109,19,7)+0,"")</f>
        <v>1005478</v>
      </c>
      <c r="L2109" s="25" t="str">
        <f>IFERROR(MID($D2109,28,7)+0,"")</f>
        <v/>
      </c>
      <c r="M2109" s="25">
        <f>IF(IFERROR(MID($Q2109,1,7)+0,"")&lt;1130000,IF(INDEX(C:C,MATCH(LEFT(Q2109,7)+0,I:I,0))&lt;1130000,"",INDEX(C:C,MATCH(LEFT(Q2109,7)+0,I:I,0))),IFERROR(MID($Q2109,1,7)+0,""))</f>
        <v>1136097</v>
      </c>
      <c r="N2109" s="25" t="str">
        <f>IF(IFERROR(MID($Q2109,10,7)+0,"")&lt;1130000,"",IFERROR(MID($Q2109,10,7)+0,""))</f>
        <v/>
      </c>
      <c r="O2109" s="25" t="str">
        <f>IF(IFERROR(MID($Q2109,19,7)+0,"")&lt;1130000,"",IFERROR(MID($Q2109,19,7)+0,""))</f>
        <v/>
      </c>
      <c r="P2109" s="25">
        <f>IF(M2109="","",IF(N2109="",M2109,M2109&amp;", "&amp;N2109))</f>
        <v>1136097</v>
      </c>
      <c r="Q2109" s="25">
        <v>1136097</v>
      </c>
      <c r="R2109" s="25"/>
      <c r="S2109" s="35" t="s">
        <v>54</v>
      </c>
      <c r="T2109" s="34" t="s">
        <v>55</v>
      </c>
      <c r="U2109" s="185">
        <v>1466</v>
      </c>
      <c r="V2109" s="188">
        <v>1466</v>
      </c>
      <c r="W2109" s="189">
        <v>1466</v>
      </c>
      <c r="X2109" s="31">
        <v>1466</v>
      </c>
      <c r="Y2109" s="90">
        <f>IFERROR(ROUND(X2109/W2109-1,2),"")</f>
        <v>0</v>
      </c>
      <c r="Z2109" s="31">
        <f>IF(OR(S2109="VLD MLC components",S2109="VLD MLC pipes",S2109="VLD PEX components",S2109="VLD PEX pipes",S2109="VLD PHC components",S2109="VLD PHC pipes",S2109="Controls VLD"),"По запросу",X2109)</f>
        <v>1466</v>
      </c>
      <c r="AA2109" s="63">
        <f>ROUND(X2109/1.2,3)</f>
        <v>1221.6669999999999</v>
      </c>
      <c r="AB2109" s="23">
        <v>1221.6669999999999</v>
      </c>
      <c r="AC2109" s="190">
        <f>IFERROR(ROUND(AA2109/AB2109-1,2),"")</f>
        <v>0</v>
      </c>
      <c r="AD2109" s="25">
        <v>1.3</v>
      </c>
      <c r="AE2109" s="25">
        <v>0.04</v>
      </c>
      <c r="AF2109" s="25">
        <v>0</v>
      </c>
      <c r="AG2109" s="25" t="s">
        <v>22</v>
      </c>
      <c r="AH2109" s="25">
        <v>0</v>
      </c>
      <c r="AI2109" s="25">
        <v>0</v>
      </c>
      <c r="AJ2109" s="25" t="s">
        <v>20</v>
      </c>
      <c r="AK2109" s="42" t="s">
        <v>19</v>
      </c>
      <c r="AL2109" s="25" t="s">
        <v>20</v>
      </c>
      <c r="AM2109" s="25">
        <v>8.8000000000000007</v>
      </c>
      <c r="AN2109" s="25">
        <v>1220</v>
      </c>
      <c r="AO2109" s="25">
        <v>870</v>
      </c>
      <c r="AP2109" s="25">
        <v>444</v>
      </c>
      <c r="AQ2109" s="25">
        <v>11.44</v>
      </c>
      <c r="AR2109" s="94">
        <v>0.47126200000000001</v>
      </c>
      <c r="AS2109" s="157" t="s">
        <v>22</v>
      </c>
      <c r="AT2109" s="93">
        <v>43648</v>
      </c>
      <c r="AU2109" s="92" t="s">
        <v>2181</v>
      </c>
      <c r="AV2109" s="91" t="s">
        <v>152</v>
      </c>
      <c r="AW2109" s="92" t="s">
        <v>152</v>
      </c>
      <c r="AX2109" s="92" t="s">
        <v>48</v>
      </c>
      <c r="AY2109" s="91" t="s">
        <v>152</v>
      </c>
      <c r="AZ2109" s="23"/>
      <c r="BA2109" s="25" t="s">
        <v>4060</v>
      </c>
      <c r="BB2109" t="s">
        <v>25</v>
      </c>
      <c r="BC2109" t="e">
        <v>#N/A</v>
      </c>
      <c r="BD2109" t="e">
        <f>IF(Z2109=BC2109,"OK")</f>
        <v>#N/A</v>
      </c>
      <c r="BE2109">
        <v>1.3</v>
      </c>
      <c r="BF2109">
        <v>0.04</v>
      </c>
      <c r="BG2109">
        <v>1220</v>
      </c>
      <c r="BH2109">
        <v>870</v>
      </c>
      <c r="BI2109">
        <v>444</v>
      </c>
      <c r="BJ2109">
        <v>11.44</v>
      </c>
      <c r="BK2109">
        <v>0.47126200000000001</v>
      </c>
      <c r="BN2109" s="183"/>
    </row>
    <row r="2110" spans="1:66" ht="38.25" x14ac:dyDescent="0.25">
      <c r="A2110" s="1"/>
      <c r="B2110" s="94">
        <v>2095</v>
      </c>
      <c r="C2110" s="43">
        <v>1094447</v>
      </c>
      <c r="D2110" s="26"/>
      <c r="E2110" s="36" t="s">
        <v>4059</v>
      </c>
      <c r="F2110" s="151" t="s">
        <v>667</v>
      </c>
      <c r="G2110" s="41" t="s">
        <v>29</v>
      </c>
      <c r="H2110" s="46" t="str">
        <f>IFERROR(IFERROR(IF(SEARCH("Usystems",$E2110)&gt;0,"Usystems"),IF(SEARCH("RIIFO",$E2110)&gt;0,"RIIFO","Uponor")),"Uponor")</f>
        <v>Uponor</v>
      </c>
      <c r="I2110" s="25" t="str">
        <f>IFERROR(MID($D2110,1,7)+0,"")</f>
        <v/>
      </c>
      <c r="J2110" s="25" t="str">
        <f>IFERROR(MID($D2110,10,7)+0,"")</f>
        <v/>
      </c>
      <c r="K2110" s="25" t="str">
        <f>IFERROR(MID($D2110,19,7)+0,"")</f>
        <v/>
      </c>
      <c r="L2110" s="25" t="str">
        <f>IFERROR(MID($D2110,28,7)+0,"")</f>
        <v/>
      </c>
      <c r="M2110" s="25">
        <f>IF(IFERROR(MID($Q2110,1,7)+0,"")&lt;1130000,IF(INDEX(C:C,MATCH(LEFT(Q2110,7)+0,I:I,0))&lt;1130000,"",INDEX(C:C,MATCH(LEFT(Q2110,7)+0,I:I,0))),IFERROR(MID($Q2110,1,7)+0,""))</f>
        <v>1136096</v>
      </c>
      <c r="N2110" s="25" t="str">
        <f>IF(IFERROR(MID($Q2110,10,7)+0,"")&lt;1130000,"",IFERROR(MID($Q2110,10,7)+0,""))</f>
        <v/>
      </c>
      <c r="O2110" s="25" t="str">
        <f>IF(IFERROR(MID($Q2110,19,7)+0,"")&lt;1130000,"",IFERROR(MID($Q2110,19,7)+0,""))</f>
        <v/>
      </c>
      <c r="P2110" s="25">
        <f>IF(M2110="","",IF(N2110="",M2110,M2110&amp;", "&amp;N2110))</f>
        <v>1136096</v>
      </c>
      <c r="Q2110" s="25">
        <v>1136096</v>
      </c>
      <c r="R2110" s="25"/>
      <c r="S2110" s="35" t="s">
        <v>54</v>
      </c>
      <c r="T2110" s="34" t="s">
        <v>55</v>
      </c>
      <c r="U2110" s="185">
        <v>1125</v>
      </c>
      <c r="V2110" s="188">
        <v>1125</v>
      </c>
      <c r="W2110" s="189">
        <v>1125</v>
      </c>
      <c r="X2110" s="31">
        <v>1125</v>
      </c>
      <c r="Y2110" s="90">
        <f>IFERROR(ROUND(X2110/W2110-1,2),"")</f>
        <v>0</v>
      </c>
      <c r="Z2110" s="31">
        <f>IF(OR(S2110="VLD MLC components",S2110="VLD MLC pipes",S2110="VLD PEX components",S2110="VLD PEX pipes",S2110="VLD PHC components",S2110="VLD PHC pipes",S2110="Controls VLD"),"По запросу",X2110)</f>
        <v>1125</v>
      </c>
      <c r="AA2110" s="63">
        <f>ROUND(X2110/1.2,3)</f>
        <v>937.5</v>
      </c>
      <c r="AB2110" s="23">
        <v>937.5</v>
      </c>
      <c r="AC2110" s="190">
        <f>IFERROR(ROUND(AA2110/AB2110-1,2),"")</f>
        <v>0</v>
      </c>
      <c r="AD2110" s="25">
        <v>1.05</v>
      </c>
      <c r="AE2110" s="25">
        <v>2.3E-2</v>
      </c>
      <c r="AF2110" s="25">
        <v>52.8</v>
      </c>
      <c r="AG2110" s="25">
        <v>52.8</v>
      </c>
      <c r="AH2110" s="25">
        <v>52.8</v>
      </c>
      <c r="AI2110" s="25">
        <v>52.8</v>
      </c>
      <c r="AJ2110" s="25" t="s">
        <v>20</v>
      </c>
      <c r="AK2110" s="22" t="s">
        <v>20</v>
      </c>
      <c r="AL2110" s="25" t="s">
        <v>20</v>
      </c>
      <c r="AM2110" s="25">
        <v>8.8000000000000007</v>
      </c>
      <c r="AN2110" s="25">
        <v>1220</v>
      </c>
      <c r="AO2110" s="25">
        <v>870</v>
      </c>
      <c r="AP2110" s="25">
        <v>333</v>
      </c>
      <c r="AQ2110" s="25">
        <v>9.24</v>
      </c>
      <c r="AR2110" s="94">
        <v>0.35344599999999998</v>
      </c>
      <c r="AS2110" s="157">
        <v>8.8000000000000007</v>
      </c>
      <c r="AT2110" s="93">
        <v>43648</v>
      </c>
      <c r="AU2110" s="92" t="s">
        <v>2181</v>
      </c>
      <c r="AV2110" s="91" t="s">
        <v>152</v>
      </c>
      <c r="AW2110" s="92" t="s">
        <v>152</v>
      </c>
      <c r="AX2110" s="92" t="s">
        <v>48</v>
      </c>
      <c r="AY2110" s="91" t="s">
        <v>152</v>
      </c>
      <c r="AZ2110" s="23"/>
      <c r="BA2110" s="25" t="s">
        <v>789</v>
      </c>
      <c r="BB2110" t="s">
        <v>25</v>
      </c>
      <c r="BC2110">
        <v>1125</v>
      </c>
      <c r="BD2110" t="str">
        <f>IF(Z2110=BC2110,"OK")</f>
        <v>OK</v>
      </c>
      <c r="BE2110">
        <v>1.05</v>
      </c>
      <c r="BF2110">
        <v>2.3E-2</v>
      </c>
      <c r="BG2110">
        <v>1220</v>
      </c>
      <c r="BH2110">
        <v>870</v>
      </c>
      <c r="BI2110">
        <v>333</v>
      </c>
      <c r="BJ2110">
        <v>9.24</v>
      </c>
      <c r="BK2110">
        <v>0.35344599999999998</v>
      </c>
      <c r="BN2110" s="183"/>
    </row>
    <row r="2111" spans="1:66" ht="38.25" x14ac:dyDescent="0.25">
      <c r="A2111" s="1"/>
      <c r="B2111" s="94">
        <v>2096</v>
      </c>
      <c r="C2111" s="43">
        <v>1094448</v>
      </c>
      <c r="D2111" s="34" t="s">
        <v>4058</v>
      </c>
      <c r="E2111" s="36" t="s">
        <v>4057</v>
      </c>
      <c r="F2111" s="151" t="s">
        <v>667</v>
      </c>
      <c r="G2111" s="41" t="s">
        <v>29</v>
      </c>
      <c r="H2111" s="46" t="str">
        <f>IFERROR(IFERROR(IF(SEARCH("Usystems",$E2111)&gt;0,"Usystems"),IF(SEARCH("RIIFO",$E2111)&gt;0,"RIIFO","Uponor")),"Uponor")</f>
        <v>Uponor</v>
      </c>
      <c r="I2111" s="25">
        <f>IFERROR(MID($D2111,1,7)+0,"")</f>
        <v>1016703</v>
      </c>
      <c r="J2111" s="25">
        <f>IFERROR(MID($D2111,10,7)+0,"")</f>
        <v>1061880</v>
      </c>
      <c r="K2111" s="25" t="str">
        <f>IFERROR(MID($D2111,19,7)+0,"")</f>
        <v/>
      </c>
      <c r="L2111" s="25" t="str">
        <f>IFERROR(MID($D2111,28,7)+0,"")</f>
        <v/>
      </c>
      <c r="M2111" s="25">
        <f>IF(IFERROR(MID($Q2111,1,7)+0,"")&lt;1130000,IF(INDEX(C:C,MATCH(LEFT(Q2111,7)+0,I:I,0))&lt;1130000,"",INDEX(C:C,MATCH(LEFT(Q2111,7)+0,I:I,0))),IFERROR(MID($Q2111,1,7)+0,""))</f>
        <v>1136098</v>
      </c>
      <c r="N2111" s="25" t="str">
        <f>IF(IFERROR(MID($Q2111,10,7)+0,"")&lt;1130000,"",IFERROR(MID($Q2111,10,7)+0,""))</f>
        <v/>
      </c>
      <c r="O2111" s="25" t="str">
        <f>IF(IFERROR(MID($Q2111,19,7)+0,"")&lt;1130000,"",IFERROR(MID($Q2111,19,7)+0,""))</f>
        <v/>
      </c>
      <c r="P2111" s="25">
        <f>IF(M2111="","",IF(N2111="",M2111,M2111&amp;", "&amp;N2111))</f>
        <v>1136098</v>
      </c>
      <c r="Q2111" s="25">
        <v>1136098</v>
      </c>
      <c r="R2111" s="25"/>
      <c r="S2111" s="35" t="s">
        <v>54</v>
      </c>
      <c r="T2111" s="34" t="s">
        <v>55</v>
      </c>
      <c r="U2111" s="185">
        <v>1023</v>
      </c>
      <c r="V2111" s="188">
        <v>1023</v>
      </c>
      <c r="W2111" s="189">
        <v>1023</v>
      </c>
      <c r="X2111" s="31">
        <v>1023</v>
      </c>
      <c r="Y2111" s="90">
        <f>IFERROR(ROUND(X2111/W2111-1,2),"")</f>
        <v>0</v>
      </c>
      <c r="Z2111" s="31">
        <f>IF(OR(S2111="VLD MLC components",S2111="VLD MLC pipes",S2111="VLD PEX components",S2111="VLD PEX pipes",S2111="VLD PHC components",S2111="VLD PHC pipes",S2111="Controls VLD"),"По запросу",X2111)</f>
        <v>1023</v>
      </c>
      <c r="AA2111" s="63">
        <f>ROUND(X2111/1.2,3)</f>
        <v>852.5</v>
      </c>
      <c r="AB2111" s="23">
        <v>852.5</v>
      </c>
      <c r="AC2111" s="190">
        <f>IFERROR(ROUND(AA2111/AB2111-1,2),"")</f>
        <v>0</v>
      </c>
      <c r="AD2111" s="25">
        <v>0.53</v>
      </c>
      <c r="AE2111" s="25">
        <v>1.7000000000000001E-2</v>
      </c>
      <c r="AF2111" s="25">
        <v>0</v>
      </c>
      <c r="AG2111" s="25" t="s">
        <v>22</v>
      </c>
      <c r="AH2111" s="25">
        <v>0</v>
      </c>
      <c r="AI2111" s="25">
        <v>0</v>
      </c>
      <c r="AJ2111" s="25" t="s">
        <v>20</v>
      </c>
      <c r="AK2111" s="42" t="s">
        <v>19</v>
      </c>
      <c r="AL2111" s="25" t="s">
        <v>20</v>
      </c>
      <c r="AM2111" s="25">
        <v>17.600000000000001</v>
      </c>
      <c r="AN2111" s="25">
        <v>1220</v>
      </c>
      <c r="AO2111" s="25">
        <v>870</v>
      </c>
      <c r="AP2111" s="25">
        <v>246</v>
      </c>
      <c r="AQ2111" s="25">
        <v>9.3279999999999994</v>
      </c>
      <c r="AR2111" s="94">
        <v>0.261104</v>
      </c>
      <c r="AS2111" s="157">
        <v>228.8</v>
      </c>
      <c r="AT2111" s="93">
        <v>43648</v>
      </c>
      <c r="AU2111" s="92" t="s">
        <v>2181</v>
      </c>
      <c r="AV2111" s="91" t="s">
        <v>152</v>
      </c>
      <c r="AW2111" s="92" t="s">
        <v>152</v>
      </c>
      <c r="AX2111" s="92" t="s">
        <v>48</v>
      </c>
      <c r="AY2111" s="91" t="s">
        <v>152</v>
      </c>
      <c r="AZ2111" s="23"/>
      <c r="BA2111" s="25" t="s">
        <v>4056</v>
      </c>
      <c r="BB2111" t="s">
        <v>25</v>
      </c>
      <c r="BC2111" t="e">
        <v>#N/A</v>
      </c>
      <c r="BD2111" t="e">
        <f>IF(Z2111=BC2111,"OK")</f>
        <v>#N/A</v>
      </c>
      <c r="BE2111">
        <v>0.53</v>
      </c>
      <c r="BF2111">
        <v>1.7000000000000001E-2</v>
      </c>
      <c r="BG2111">
        <v>1220</v>
      </c>
      <c r="BH2111">
        <v>870</v>
      </c>
      <c r="BI2111">
        <v>246</v>
      </c>
      <c r="BJ2111">
        <v>9.3279999999999994</v>
      </c>
      <c r="BK2111">
        <v>0.261104</v>
      </c>
      <c r="BN2111" s="183"/>
    </row>
    <row r="2112" spans="1:66" ht="25.5" x14ac:dyDescent="0.25">
      <c r="A2112" s="1"/>
      <c r="B2112" s="94">
        <v>2097</v>
      </c>
      <c r="C2112" s="43">
        <v>1016699</v>
      </c>
      <c r="D2112" s="25"/>
      <c r="E2112" s="36" t="s">
        <v>4055</v>
      </c>
      <c r="F2112" s="151" t="s">
        <v>26</v>
      </c>
      <c r="G2112" s="41" t="s">
        <v>27</v>
      </c>
      <c r="H2112" s="46" t="str">
        <f>IFERROR(IFERROR(IF(SEARCH("Usystems",$E2112)&gt;0,"Usystems"),IF(SEARCH("RIIFO",$E2112)&gt;0,"RIIFO","Uponor")),"Uponor")</f>
        <v>Uponor</v>
      </c>
      <c r="I2112" s="25" t="str">
        <f>IFERROR(MID($D2112,1,7)+0,"")</f>
        <v/>
      </c>
      <c r="J2112" s="25" t="str">
        <f>IFERROR(MID($D2112,10,7)+0,"")</f>
        <v/>
      </c>
      <c r="K2112" s="25" t="str">
        <f>IFERROR(MID($D2112,19,7)+0,"")</f>
        <v/>
      </c>
      <c r="L2112" s="25" t="str">
        <f>IFERROR(MID($D2112,28,7)+0,"")</f>
        <v/>
      </c>
      <c r="M2112" s="25">
        <f>IF(IFERROR(MID($Q2112,1,7)+0,"")&lt;1130000,IF(INDEX(C:C,MATCH(LEFT(Q2112,7)+0,I:I,0))&lt;1130000,"",INDEX(C:C,MATCH(LEFT(Q2112,7)+0,I:I,0))),IFERROR(MID($Q2112,1,7)+0,""))</f>
        <v>1136097</v>
      </c>
      <c r="N2112" s="25" t="str">
        <f>IF(IFERROR(MID($Q2112,10,7)+0,"")&lt;1130000,"",IFERROR(MID($Q2112,10,7)+0,""))</f>
        <v/>
      </c>
      <c r="O2112" s="25" t="str">
        <f>IF(IFERROR(MID($Q2112,19,7)+0,"")&lt;1130000,"",IFERROR(MID($Q2112,19,7)+0,""))</f>
        <v/>
      </c>
      <c r="P2112" s="25">
        <f>IF(M2112="","",IF(N2112="",M2112,M2112&amp;", "&amp;N2112))</f>
        <v>1136097</v>
      </c>
      <c r="Q2112" s="25">
        <v>1094446</v>
      </c>
      <c r="R2112" s="25"/>
      <c r="S2112" s="35" t="s">
        <v>53</v>
      </c>
      <c r="T2112" s="25" t="s">
        <v>55</v>
      </c>
      <c r="U2112" s="185">
        <v>2290</v>
      </c>
      <c r="V2112" s="188">
        <v>2290</v>
      </c>
      <c r="W2112" s="189">
        <v>2290</v>
      </c>
      <c r="X2112" s="31">
        <v>2290</v>
      </c>
      <c r="Y2112" s="90">
        <f>IFERROR(ROUND(X2112/W2112-1,2),"")</f>
        <v>0</v>
      </c>
      <c r="Z2112" s="31">
        <f>IF(OR(S2112="VLD MLC components",S2112="VLD MLC pipes",S2112="VLD PEX components",S2112="VLD PEX pipes",S2112="VLD PHC components",S2112="VLD PHC pipes",S2112="Controls VLD"),"По запросу",X2112)</f>
        <v>2290</v>
      </c>
      <c r="AA2112" s="63">
        <f>ROUND(X2112/1.2,3)</f>
        <v>1908.3330000000001</v>
      </c>
      <c r="AB2112" s="23">
        <v>1908.3330000000001</v>
      </c>
      <c r="AC2112" s="190">
        <f>IFERROR(ROUND(AA2112/AB2112-1,2),"")</f>
        <v>0</v>
      </c>
      <c r="AD2112" s="25">
        <v>2</v>
      </c>
      <c r="AE2112" s="25">
        <v>0.05</v>
      </c>
      <c r="AF2112" s="25">
        <v>0</v>
      </c>
      <c r="AG2112" s="25" t="s">
        <v>22</v>
      </c>
      <c r="AH2112" s="25">
        <v>0</v>
      </c>
      <c r="AI2112" s="25">
        <v>0</v>
      </c>
      <c r="AJ2112" s="25" t="s">
        <v>19</v>
      </c>
      <c r="AK2112" s="42" t="s">
        <v>19</v>
      </c>
      <c r="AL2112" s="25" t="s">
        <v>19</v>
      </c>
      <c r="AM2112" s="25">
        <v>10</v>
      </c>
      <c r="AN2112" s="25">
        <v>1400</v>
      </c>
      <c r="AO2112" s="25">
        <v>940</v>
      </c>
      <c r="AP2112" s="25">
        <v>385</v>
      </c>
      <c r="AQ2112" s="25">
        <v>20</v>
      </c>
      <c r="AR2112" s="94">
        <v>0.50666</v>
      </c>
      <c r="AS2112" s="157" t="s">
        <v>22</v>
      </c>
      <c r="AT2112" s="93" t="s">
        <v>22</v>
      </c>
      <c r="AU2112" s="92" t="s">
        <v>22</v>
      </c>
      <c r="AV2112" s="91" t="s">
        <v>48</v>
      </c>
      <c r="AW2112" s="92" t="s">
        <v>48</v>
      </c>
      <c r="AX2112" s="92" t="s">
        <v>48</v>
      </c>
      <c r="AY2112" s="91" t="s">
        <v>152</v>
      </c>
      <c r="AZ2112" s="23"/>
      <c r="BA2112" s="25">
        <v>0</v>
      </c>
      <c r="BB2112" t="s">
        <v>48</v>
      </c>
      <c r="BC2112" t="e">
        <v>#N/A</v>
      </c>
      <c r="BD2112" t="e">
        <f>IF(Z2112=BC2112,"OK")</f>
        <v>#N/A</v>
      </c>
      <c r="BE2112">
        <v>2</v>
      </c>
      <c r="BF2112">
        <v>0.05</v>
      </c>
      <c r="BG2112">
        <v>1400</v>
      </c>
      <c r="BH2112">
        <v>940</v>
      </c>
      <c r="BI2112">
        <v>385</v>
      </c>
      <c r="BJ2112">
        <v>20</v>
      </c>
      <c r="BK2112">
        <v>0.50666</v>
      </c>
      <c r="BN2112" s="183"/>
    </row>
    <row r="2113" spans="1:66" ht="25.5" x14ac:dyDescent="0.25">
      <c r="A2113" s="1"/>
      <c r="B2113" s="94">
        <v>2098</v>
      </c>
      <c r="C2113" s="43">
        <v>1063322</v>
      </c>
      <c r="D2113" s="25">
        <v>1007227</v>
      </c>
      <c r="E2113" s="27" t="s">
        <v>4054</v>
      </c>
      <c r="F2113" s="151" t="s">
        <v>21</v>
      </c>
      <c r="G2113" s="28"/>
      <c r="H2113" s="46" t="str">
        <f>IFERROR(IFERROR(IF(SEARCH("Usystems",$E2113)&gt;0,"Usystems"),IF(SEARCH("RIIFO",$E2113)&gt;0,"RIIFO","Uponor")),"Uponor")</f>
        <v>Uponor</v>
      </c>
      <c r="I2113" s="25">
        <f>IFERROR(MID($D2113,1,7)+0,"")</f>
        <v>1007227</v>
      </c>
      <c r="J2113" s="25" t="str">
        <f>IFERROR(MID($D2113,10,7)+0,"")</f>
        <v/>
      </c>
      <c r="K2113" s="25" t="str">
        <f>IFERROR(MID($D2113,19,7)+0,"")</f>
        <v/>
      </c>
      <c r="L2113" s="25" t="str">
        <f>IFERROR(MID($D2113,28,7)+0,"")</f>
        <v/>
      </c>
      <c r="M2113" s="25" t="str">
        <f>IF(IFERROR(MID($Q2113,1,7)+0,"")&lt;1130000,IF(INDEX(C:C,MATCH(LEFT(Q2113,7)+0,I:I,0))&lt;1130000,"",INDEX(C:C,MATCH(LEFT(Q2113,7)+0,I:I,0))),IFERROR(MID($Q2113,1,7)+0,""))</f>
        <v/>
      </c>
      <c r="N2113" s="25" t="str">
        <f>IF(IFERROR(MID($Q2113,10,7)+0,"")&lt;1130000,"",IFERROR(MID($Q2113,10,7)+0,""))</f>
        <v/>
      </c>
      <c r="O2113" s="25" t="str">
        <f>IF(IFERROR(MID($Q2113,19,7)+0,"")&lt;1130000,"",IFERROR(MID($Q2113,19,7)+0,""))</f>
        <v/>
      </c>
      <c r="P2113" s="25" t="str">
        <f>IF(M2113="","",IF(N2113="",M2113,M2113&amp;", "&amp;N2113))</f>
        <v/>
      </c>
      <c r="Q2113" s="25"/>
      <c r="R2113" s="25"/>
      <c r="S2113" s="35" t="s">
        <v>53</v>
      </c>
      <c r="T2113" s="25" t="s">
        <v>55</v>
      </c>
      <c r="U2113" s="185">
        <v>2153</v>
      </c>
      <c r="V2113" s="188">
        <v>2153</v>
      </c>
      <c r="W2113" s="189">
        <v>2153</v>
      </c>
      <c r="X2113" s="31">
        <v>2153</v>
      </c>
      <c r="Y2113" s="90">
        <f>IFERROR(ROUND(X2113/W2113-1,2),"")</f>
        <v>0</v>
      </c>
      <c r="Z2113" s="31">
        <f>IF(OR(S2113="VLD MLC components",S2113="VLD MLC pipes",S2113="VLD PEX components",S2113="VLD PEX pipes",S2113="VLD PHC components",S2113="VLD PHC pipes",S2113="Controls VLD"),"По запросу",X2113)</f>
        <v>2153</v>
      </c>
      <c r="AA2113" s="63">
        <f>ROUND(X2113/1.2,3)</f>
        <v>1794.1669999999999</v>
      </c>
      <c r="AB2113" s="23">
        <v>1794.1669999999999</v>
      </c>
      <c r="AC2113" s="190">
        <f>IFERROR(ROUND(AA2113/AB2113-1,2),"")</f>
        <v>0</v>
      </c>
      <c r="AD2113" s="25">
        <v>0.52</v>
      </c>
      <c r="AE2113" s="25">
        <v>3.1474000000000002E-2</v>
      </c>
      <c r="AF2113" s="25">
        <v>0</v>
      </c>
      <c r="AG2113" s="25" t="s">
        <v>22</v>
      </c>
      <c r="AH2113" s="25">
        <v>0</v>
      </c>
      <c r="AI2113" s="25">
        <v>0</v>
      </c>
      <c r="AJ2113" s="25" t="s">
        <v>20</v>
      </c>
      <c r="AK2113" s="42" t="s">
        <v>19</v>
      </c>
      <c r="AL2113" s="25" t="s">
        <v>20</v>
      </c>
      <c r="AM2113" s="25">
        <v>10</v>
      </c>
      <c r="AN2113" s="25">
        <v>1001</v>
      </c>
      <c r="AO2113" s="25">
        <v>1011</v>
      </c>
      <c r="AP2113" s="25">
        <v>311</v>
      </c>
      <c r="AQ2113" s="25">
        <v>5.2</v>
      </c>
      <c r="AR2113" s="94">
        <v>0.31473499999999999</v>
      </c>
      <c r="AS2113" s="157" t="s">
        <v>22</v>
      </c>
      <c r="AT2113" s="93" t="s">
        <v>22</v>
      </c>
      <c r="AU2113" s="92" t="s">
        <v>22</v>
      </c>
      <c r="AV2113" s="91" t="s">
        <v>48</v>
      </c>
      <c r="AW2113" s="92" t="s">
        <v>48</v>
      </c>
      <c r="AX2113" s="92" t="s">
        <v>48</v>
      </c>
      <c r="AY2113" s="91" t="s">
        <v>152</v>
      </c>
      <c r="AZ2113" s="23"/>
      <c r="BA2113" s="25">
        <v>0</v>
      </c>
      <c r="BB2113" t="s">
        <v>48</v>
      </c>
      <c r="BC2113" t="e">
        <v>#N/A</v>
      </c>
      <c r="BD2113" t="e">
        <f>IF(Z2113=BC2113,"OK")</f>
        <v>#N/A</v>
      </c>
      <c r="BE2113">
        <v>0.52</v>
      </c>
      <c r="BF2113">
        <v>3.1474000000000002E-2</v>
      </c>
      <c r="BG2113">
        <v>1001</v>
      </c>
      <c r="BH2113">
        <v>1011</v>
      </c>
      <c r="BI2113">
        <v>311</v>
      </c>
      <c r="BJ2113">
        <v>5.2</v>
      </c>
      <c r="BK2113">
        <v>0.31473499999999999</v>
      </c>
      <c r="BN2113" s="183"/>
    </row>
    <row r="2114" spans="1:66" ht="25.5" x14ac:dyDescent="0.25">
      <c r="A2114" s="1"/>
      <c r="B2114" s="94">
        <v>2099</v>
      </c>
      <c r="C2114" s="43">
        <v>1007234</v>
      </c>
      <c r="D2114" s="25"/>
      <c r="E2114" s="27" t="s">
        <v>4053</v>
      </c>
      <c r="F2114" s="151" t="s">
        <v>21</v>
      </c>
      <c r="G2114" s="41" t="s">
        <v>30</v>
      </c>
      <c r="H2114" s="46" t="str">
        <f>IFERROR(IFERROR(IF(SEARCH("Usystems",$E2114)&gt;0,"Usystems"),IF(SEARCH("RIIFO",$E2114)&gt;0,"RIIFO","Uponor")),"Uponor")</f>
        <v>Uponor</v>
      </c>
      <c r="I2114" s="25" t="str">
        <f>IFERROR(MID($D2114,1,7)+0,"")</f>
        <v/>
      </c>
      <c r="J2114" s="25" t="str">
        <f>IFERROR(MID($D2114,10,7)+0,"")</f>
        <v/>
      </c>
      <c r="K2114" s="25" t="str">
        <f>IFERROR(MID($D2114,19,7)+0,"")</f>
        <v/>
      </c>
      <c r="L2114" s="25" t="str">
        <f>IFERROR(MID($D2114,28,7)+0,"")</f>
        <v/>
      </c>
      <c r="M2114" s="25" t="str">
        <f>IF(IFERROR(MID($Q2114,1,7)+0,"")&lt;1130000,IF(INDEX(C:C,MATCH(LEFT(Q2114,7)+0,I:I,0))&lt;1130000,"",INDEX(C:C,MATCH(LEFT(Q2114,7)+0,I:I,0))),IFERROR(MID($Q2114,1,7)+0,""))</f>
        <v/>
      </c>
      <c r="N2114" s="25" t="str">
        <f>IF(IFERROR(MID($Q2114,10,7)+0,"")&lt;1130000,"",IFERROR(MID($Q2114,10,7)+0,""))</f>
        <v/>
      </c>
      <c r="O2114" s="25" t="str">
        <f>IF(IFERROR(MID($Q2114,19,7)+0,"")&lt;1130000,"",IFERROR(MID($Q2114,19,7)+0,""))</f>
        <v/>
      </c>
      <c r="P2114" s="25" t="str">
        <f>IF(M2114="","",IF(N2114="",M2114,M2114&amp;", "&amp;N2114))</f>
        <v/>
      </c>
      <c r="Q2114" s="25"/>
      <c r="R2114" s="25"/>
      <c r="S2114" s="35" t="s">
        <v>53</v>
      </c>
      <c r="T2114" s="25" t="s">
        <v>55</v>
      </c>
      <c r="U2114" s="185">
        <v>1405</v>
      </c>
      <c r="V2114" s="188">
        <v>1405</v>
      </c>
      <c r="W2114" s="189">
        <v>1405</v>
      </c>
      <c r="X2114" s="31">
        <v>1405</v>
      </c>
      <c r="Y2114" s="90">
        <f>IFERROR(ROUND(X2114/W2114-1,2),"")</f>
        <v>0</v>
      </c>
      <c r="Z2114" s="31">
        <f>IF(OR(S2114="VLD MLC components",S2114="VLD MLC pipes",S2114="VLD PEX components",S2114="VLD PEX pipes",S2114="VLD PHC components",S2114="VLD PHC pipes",S2114="Controls VLD"),"По запросу",X2114)</f>
        <v>1405</v>
      </c>
      <c r="AA2114" s="63">
        <f>ROUND(X2114/1.2,3)</f>
        <v>1170.8330000000001</v>
      </c>
      <c r="AB2114" s="23">
        <v>1170.8330000000001</v>
      </c>
      <c r="AC2114" s="190">
        <f>IFERROR(ROUND(AA2114/AB2114-1,2),"")</f>
        <v>0</v>
      </c>
      <c r="AD2114" s="25">
        <v>0.8</v>
      </c>
      <c r="AE2114" s="25">
        <v>1.5531E-2</v>
      </c>
      <c r="AF2114" s="25">
        <v>0</v>
      </c>
      <c r="AG2114" s="25" t="s">
        <v>22</v>
      </c>
      <c r="AH2114" s="25">
        <v>0</v>
      </c>
      <c r="AI2114" s="25">
        <v>0</v>
      </c>
      <c r="AJ2114" s="25" t="s">
        <v>19</v>
      </c>
      <c r="AK2114" s="42" t="s">
        <v>19</v>
      </c>
      <c r="AL2114" s="25" t="s">
        <v>19</v>
      </c>
      <c r="AM2114" s="25">
        <v>20</v>
      </c>
      <c r="AN2114" s="25">
        <v>1001</v>
      </c>
      <c r="AO2114" s="25">
        <v>1001</v>
      </c>
      <c r="AP2114" s="25">
        <v>310</v>
      </c>
      <c r="AQ2114" s="25">
        <v>16</v>
      </c>
      <c r="AR2114" s="94">
        <v>0.31062000000000001</v>
      </c>
      <c r="AS2114" s="157" t="s">
        <v>22</v>
      </c>
      <c r="AT2114" s="93" t="s">
        <v>22</v>
      </c>
      <c r="AU2114" s="92" t="s">
        <v>22</v>
      </c>
      <c r="AV2114" s="91" t="s">
        <v>48</v>
      </c>
      <c r="AW2114" s="92" t="s">
        <v>48</v>
      </c>
      <c r="AX2114" s="92" t="s">
        <v>48</v>
      </c>
      <c r="AY2114" s="91" t="s">
        <v>152</v>
      </c>
      <c r="AZ2114" s="23"/>
      <c r="BA2114" s="25">
        <v>0</v>
      </c>
      <c r="BB2114" t="s">
        <v>48</v>
      </c>
      <c r="BC2114" t="e">
        <v>#N/A</v>
      </c>
      <c r="BD2114" t="e">
        <f>IF(Z2114=BC2114,"OK")</f>
        <v>#N/A</v>
      </c>
      <c r="BE2114">
        <v>0.8</v>
      </c>
      <c r="BF2114">
        <v>1.5531E-2</v>
      </c>
      <c r="BG2114">
        <v>1001</v>
      </c>
      <c r="BH2114">
        <v>1001</v>
      </c>
      <c r="BI2114">
        <v>310</v>
      </c>
      <c r="BJ2114">
        <v>16</v>
      </c>
      <c r="BK2114">
        <v>0.31062000000000001</v>
      </c>
      <c r="BN2114" s="183"/>
    </row>
    <row r="2115" spans="1:66" ht="25.5" x14ac:dyDescent="0.25">
      <c r="A2115" s="1"/>
      <c r="B2115" s="94">
        <v>2100</v>
      </c>
      <c r="C2115" s="43">
        <v>1090917</v>
      </c>
      <c r="D2115" s="34"/>
      <c r="E2115" s="27" t="s">
        <v>4052</v>
      </c>
      <c r="F2115" s="213" t="s">
        <v>667</v>
      </c>
      <c r="G2115" s="136"/>
      <c r="H2115" s="46" t="str">
        <f>IFERROR(IFERROR(IF(SEARCH("Usystems",$E2115)&gt;0,"Usystems"),IF(SEARCH("RIIFO",$E2115)&gt;0,"RIIFO","Uponor")),"Uponor")</f>
        <v>Uponor</v>
      </c>
      <c r="I2115" s="25" t="str">
        <f>IFERROR(MID($D2115,1,7)+0,"")</f>
        <v/>
      </c>
      <c r="J2115" s="25" t="str">
        <f>IFERROR(MID($D2115,10,7)+0,"")</f>
        <v/>
      </c>
      <c r="K2115" s="25" t="str">
        <f>IFERROR(MID($D2115,19,7)+0,"")</f>
        <v/>
      </c>
      <c r="L2115" s="25" t="str">
        <f>IFERROR(MID($D2115,28,7)+0,"")</f>
        <v/>
      </c>
      <c r="M2115" s="25" t="str">
        <f>IF(IFERROR(MID($Q2115,1,7)+0,"")&lt;1130000,IF(INDEX(C:C,MATCH(LEFT(Q2115,7)+0,I:I,0))&lt;1130000,"",INDEX(C:C,MATCH(LEFT(Q2115,7)+0,I:I,0))),IFERROR(MID($Q2115,1,7)+0,""))</f>
        <v/>
      </c>
      <c r="N2115" s="25" t="str">
        <f>IF(IFERROR(MID($Q2115,10,7)+0,"")&lt;1130000,"",IFERROR(MID($Q2115,10,7)+0,""))</f>
        <v/>
      </c>
      <c r="O2115" s="25" t="str">
        <f>IF(IFERROR(MID($Q2115,19,7)+0,"")&lt;1130000,"",IFERROR(MID($Q2115,19,7)+0,""))</f>
        <v/>
      </c>
      <c r="P2115" s="25" t="str">
        <f>IF(M2115="","",IF(N2115="",M2115,M2115&amp;", "&amp;N2115))</f>
        <v/>
      </c>
      <c r="Q2115" s="25"/>
      <c r="R2115" s="25"/>
      <c r="S2115" s="35" t="s">
        <v>54</v>
      </c>
      <c r="T2115" s="34" t="s">
        <v>55</v>
      </c>
      <c r="U2115" s="185">
        <v>1501</v>
      </c>
      <c r="V2115" s="188">
        <v>1501</v>
      </c>
      <c r="W2115" s="189">
        <v>1501</v>
      </c>
      <c r="X2115" s="31">
        <v>1501</v>
      </c>
      <c r="Y2115" s="90">
        <f>IFERROR(ROUND(X2115/W2115-1,2),"")</f>
        <v>0</v>
      </c>
      <c r="Z2115" s="31">
        <f>IF(OR(S2115="VLD MLC components",S2115="VLD MLC pipes",S2115="VLD PEX components",S2115="VLD PEX pipes",S2115="VLD PHC components",S2115="VLD PHC pipes",S2115="Controls VLD"),"По запросу",X2115)</f>
        <v>1501</v>
      </c>
      <c r="AA2115" s="63">
        <f>ROUND(X2115/1.2,3)</f>
        <v>1250.8330000000001</v>
      </c>
      <c r="AB2115" s="23">
        <v>1250.8330000000001</v>
      </c>
      <c r="AC2115" s="190">
        <f>IFERROR(ROUND(AA2115/AB2115-1,2),"")</f>
        <v>0</v>
      </c>
      <c r="AD2115" s="25">
        <v>0.49399999999999999</v>
      </c>
      <c r="AE2115" s="25">
        <v>2.1000000000000001E-2</v>
      </c>
      <c r="AF2115" s="25">
        <v>0</v>
      </c>
      <c r="AG2115" s="25" t="s">
        <v>22</v>
      </c>
      <c r="AH2115" s="25">
        <v>0</v>
      </c>
      <c r="AI2115" s="25">
        <v>0</v>
      </c>
      <c r="AJ2115" s="25" t="s">
        <v>20</v>
      </c>
      <c r="AK2115" s="42" t="s">
        <v>19</v>
      </c>
      <c r="AL2115" s="25" t="s">
        <v>20</v>
      </c>
      <c r="AM2115" s="25">
        <v>10</v>
      </c>
      <c r="AN2115" s="25">
        <v>2000</v>
      </c>
      <c r="AO2115" s="25">
        <v>1000</v>
      </c>
      <c r="AP2115" s="25">
        <v>200</v>
      </c>
      <c r="AQ2115" s="25">
        <v>4.9400000000000004</v>
      </c>
      <c r="AR2115" s="94">
        <v>0.4</v>
      </c>
      <c r="AS2115" s="157" t="s">
        <v>22</v>
      </c>
      <c r="AT2115" s="93">
        <v>43144</v>
      </c>
      <c r="AU2115" s="92" t="s">
        <v>22</v>
      </c>
      <c r="AV2115" s="91" t="s">
        <v>152</v>
      </c>
      <c r="AW2115" s="92" t="s">
        <v>48</v>
      </c>
      <c r="AX2115" s="92" t="s">
        <v>48</v>
      </c>
      <c r="AY2115" s="91" t="s">
        <v>152</v>
      </c>
      <c r="AZ2115" s="23"/>
      <c r="BA2115" s="25" t="s">
        <v>833</v>
      </c>
      <c r="BB2115" t="s">
        <v>25</v>
      </c>
      <c r="BC2115" t="e">
        <v>#N/A</v>
      </c>
      <c r="BD2115" t="e">
        <f>IF(Z2115=BC2115,"OK")</f>
        <v>#N/A</v>
      </c>
      <c r="BE2115">
        <v>0.49399999999999999</v>
      </c>
      <c r="BF2115">
        <v>2.1000000000000001E-2</v>
      </c>
      <c r="BG2115">
        <v>2000</v>
      </c>
      <c r="BH2115">
        <v>1000</v>
      </c>
      <c r="BI2115">
        <v>200</v>
      </c>
      <c r="BJ2115">
        <v>4.9400000000000004</v>
      </c>
      <c r="BK2115">
        <v>0.4</v>
      </c>
      <c r="BN2115" s="183"/>
    </row>
    <row r="2116" spans="1:66" ht="25.5" x14ac:dyDescent="0.25">
      <c r="A2116" s="1"/>
      <c r="B2116" s="94">
        <v>2101</v>
      </c>
      <c r="C2116" s="43">
        <v>1090918</v>
      </c>
      <c r="D2116" s="34"/>
      <c r="E2116" s="27" t="s">
        <v>4051</v>
      </c>
      <c r="F2116" s="213" t="s">
        <v>667</v>
      </c>
      <c r="G2116" s="41" t="s">
        <v>585</v>
      </c>
      <c r="H2116" s="46" t="str">
        <f>IFERROR(IFERROR(IF(SEARCH("Usystems",$E2116)&gt;0,"Usystems"),IF(SEARCH("RIIFO",$E2116)&gt;0,"RIIFO","Uponor")),"Uponor")</f>
        <v>Uponor</v>
      </c>
      <c r="I2116" s="25" t="str">
        <f>IFERROR(MID($D2116,1,7)+0,"")</f>
        <v/>
      </c>
      <c r="J2116" s="25" t="str">
        <f>IFERROR(MID($D2116,10,7)+0,"")</f>
        <v/>
      </c>
      <c r="K2116" s="25" t="str">
        <f>IFERROR(MID($D2116,19,7)+0,"")</f>
        <v/>
      </c>
      <c r="L2116" s="25" t="str">
        <f>IFERROR(MID($D2116,28,7)+0,"")</f>
        <v/>
      </c>
      <c r="M2116" s="25" t="str">
        <f>IF(IFERROR(MID($Q2116,1,7)+0,"")&lt;1130000,IF(INDEX(C:C,MATCH(LEFT(Q2116,7)+0,I:I,0))&lt;1130000,"",INDEX(C:C,MATCH(LEFT(Q2116,7)+0,I:I,0))),IFERROR(MID($Q2116,1,7)+0,""))</f>
        <v/>
      </c>
      <c r="N2116" s="25" t="str">
        <f>IF(IFERROR(MID($Q2116,10,7)+0,"")&lt;1130000,"",IFERROR(MID($Q2116,10,7)+0,""))</f>
        <v/>
      </c>
      <c r="O2116" s="25" t="str">
        <f>IF(IFERROR(MID($Q2116,19,7)+0,"")&lt;1130000,"",IFERROR(MID($Q2116,19,7)+0,""))</f>
        <v/>
      </c>
      <c r="P2116" s="25" t="str">
        <f>IF(M2116="","",IF(N2116="",M2116,M2116&amp;", "&amp;N2116))</f>
        <v/>
      </c>
      <c r="Q2116" s="25"/>
      <c r="R2116" s="25"/>
      <c r="S2116" s="35" t="s">
        <v>54</v>
      </c>
      <c r="T2116" s="34" t="s">
        <v>55</v>
      </c>
      <c r="U2116" s="185">
        <v>1892</v>
      </c>
      <c r="V2116" s="188">
        <v>1892</v>
      </c>
      <c r="W2116" s="189">
        <v>1892</v>
      </c>
      <c r="X2116" s="31">
        <v>1892</v>
      </c>
      <c r="Y2116" s="90">
        <f>IFERROR(ROUND(X2116/W2116-1,2),"")</f>
        <v>0</v>
      </c>
      <c r="Z2116" s="31">
        <f>IF(OR(S2116="VLD MLC components",S2116="VLD MLC pipes",S2116="VLD PEX components",S2116="VLD PEX pipes",S2116="VLD PHC components",S2116="VLD PHC pipes",S2116="Controls VLD"),"По запросу",X2116)</f>
        <v>1892</v>
      </c>
      <c r="AA2116" s="63">
        <f>ROUND(X2116/1.2,3)</f>
        <v>1576.6669999999999</v>
      </c>
      <c r="AB2116" s="23">
        <v>1576.6669999999999</v>
      </c>
      <c r="AC2116" s="190">
        <f>IFERROR(ROUND(AA2116/AB2116-1,2),"")</f>
        <v>0</v>
      </c>
      <c r="AD2116" s="25">
        <v>1.034</v>
      </c>
      <c r="AE2116" s="25">
        <v>2.9399999999999999E-2</v>
      </c>
      <c r="AF2116" s="25">
        <v>70</v>
      </c>
      <c r="AG2116" s="25">
        <v>72</v>
      </c>
      <c r="AH2116" s="25">
        <v>122</v>
      </c>
      <c r="AI2116" s="25">
        <v>472</v>
      </c>
      <c r="AJ2116" s="25" t="s">
        <v>20</v>
      </c>
      <c r="AK2116" s="22" t="s">
        <v>20</v>
      </c>
      <c r="AL2116" s="25" t="s">
        <v>20</v>
      </c>
      <c r="AM2116" s="25">
        <v>10</v>
      </c>
      <c r="AN2116" s="25">
        <v>2000</v>
      </c>
      <c r="AO2116" s="25">
        <v>1000</v>
      </c>
      <c r="AP2116" s="25">
        <v>300</v>
      </c>
      <c r="AQ2116" s="25">
        <v>10.34</v>
      </c>
      <c r="AR2116" s="94">
        <v>0.6</v>
      </c>
      <c r="AS2116" s="157">
        <v>472</v>
      </c>
      <c r="AT2116" s="93">
        <v>43144</v>
      </c>
      <c r="AU2116" s="92" t="s">
        <v>22</v>
      </c>
      <c r="AV2116" s="91" t="s">
        <v>152</v>
      </c>
      <c r="AW2116" s="92" t="s">
        <v>152</v>
      </c>
      <c r="AX2116" s="92" t="s">
        <v>48</v>
      </c>
      <c r="AY2116" s="91" t="s">
        <v>152</v>
      </c>
      <c r="AZ2116" s="23"/>
      <c r="BA2116" s="25" t="s">
        <v>4050</v>
      </c>
      <c r="BB2116" t="s">
        <v>25</v>
      </c>
      <c r="BC2116">
        <v>1892</v>
      </c>
      <c r="BD2116" t="str">
        <f>IF(Z2116=BC2116,"OK")</f>
        <v>OK</v>
      </c>
      <c r="BE2116">
        <v>1.034</v>
      </c>
      <c r="BF2116">
        <v>2.9399999999999999E-2</v>
      </c>
      <c r="BG2116">
        <v>2000</v>
      </c>
      <c r="BH2116">
        <v>1000</v>
      </c>
      <c r="BI2116">
        <v>300</v>
      </c>
      <c r="BJ2116">
        <v>10.34</v>
      </c>
      <c r="BK2116">
        <v>0.6</v>
      </c>
      <c r="BN2116" s="183"/>
    </row>
    <row r="2117" spans="1:66" ht="25.5" x14ac:dyDescent="0.25">
      <c r="A2117" s="1"/>
      <c r="B2117" s="94">
        <v>2102</v>
      </c>
      <c r="C2117" s="43">
        <v>1090921</v>
      </c>
      <c r="D2117" s="34">
        <v>1022947</v>
      </c>
      <c r="E2117" s="27" t="s">
        <v>4049</v>
      </c>
      <c r="F2117" s="213" t="s">
        <v>21</v>
      </c>
      <c r="G2117" s="41" t="s">
        <v>585</v>
      </c>
      <c r="H2117" s="46" t="str">
        <f>IFERROR(IFERROR(IF(SEARCH("Usystems",$E2117)&gt;0,"Usystems"),IF(SEARCH("RIIFO",$E2117)&gt;0,"RIIFO","Uponor")),"Uponor")</f>
        <v>Uponor</v>
      </c>
      <c r="I2117" s="25">
        <f>IFERROR(MID($D2117,1,7)+0,"")</f>
        <v>1022947</v>
      </c>
      <c r="J2117" s="25" t="str">
        <f>IFERROR(MID($D2117,10,7)+0,"")</f>
        <v/>
      </c>
      <c r="K2117" s="25" t="str">
        <f>IFERROR(MID($D2117,19,7)+0,"")</f>
        <v/>
      </c>
      <c r="L2117" s="25" t="str">
        <f>IFERROR(MID($D2117,28,7)+0,"")</f>
        <v/>
      </c>
      <c r="M2117" s="25" t="str">
        <f>IF(IFERROR(MID($Q2117,1,7)+0,"")&lt;1130000,IF(INDEX(C:C,MATCH(LEFT(Q2117,7)+0,I:I,0))&lt;1130000,"",INDEX(C:C,MATCH(LEFT(Q2117,7)+0,I:I,0))),IFERROR(MID($Q2117,1,7)+0,""))</f>
        <v/>
      </c>
      <c r="N2117" s="25" t="str">
        <f>IF(IFERROR(MID($Q2117,10,7)+0,"")&lt;1130000,"",IFERROR(MID($Q2117,10,7)+0,""))</f>
        <v/>
      </c>
      <c r="O2117" s="25" t="str">
        <f>IF(IFERROR(MID($Q2117,19,7)+0,"")&lt;1130000,"",IFERROR(MID($Q2117,19,7)+0,""))</f>
        <v/>
      </c>
      <c r="P2117" s="25" t="str">
        <f>IF(M2117="","",IF(N2117="",M2117,M2117&amp;", "&amp;N2117))</f>
        <v/>
      </c>
      <c r="Q2117" s="25"/>
      <c r="R2117" s="25"/>
      <c r="S2117" s="35" t="s">
        <v>54</v>
      </c>
      <c r="T2117" s="34" t="s">
        <v>55</v>
      </c>
      <c r="U2117" s="185">
        <v>1411</v>
      </c>
      <c r="V2117" s="188">
        <v>1411</v>
      </c>
      <c r="W2117" s="189">
        <v>1411</v>
      </c>
      <c r="X2117" s="31">
        <v>1411</v>
      </c>
      <c r="Y2117" s="90">
        <f>IFERROR(ROUND(X2117/W2117-1,2),"")</f>
        <v>0</v>
      </c>
      <c r="Z2117" s="31">
        <f>IF(OR(S2117="VLD MLC components",S2117="VLD MLC pipes",S2117="VLD PEX components",S2117="VLD PEX pipes",S2117="VLD PHC components",S2117="VLD PHC pipes",S2117="Controls VLD"),"По запросу",X2117)</f>
        <v>1411</v>
      </c>
      <c r="AA2117" s="63">
        <f>ROUND(X2117/1.2,3)</f>
        <v>1175.8330000000001</v>
      </c>
      <c r="AB2117" s="23">
        <v>1175.8330000000001</v>
      </c>
      <c r="AC2117" s="190">
        <f>IFERROR(ROUND(AA2117/AB2117-1,2),"")</f>
        <v>0</v>
      </c>
      <c r="AD2117" s="25">
        <v>0.374</v>
      </c>
      <c r="AE2117" s="25">
        <v>2.205E-2</v>
      </c>
      <c r="AF2117" s="25">
        <v>0</v>
      </c>
      <c r="AG2117" s="25" t="s">
        <v>22</v>
      </c>
      <c r="AH2117" s="25">
        <v>0</v>
      </c>
      <c r="AI2117" s="25">
        <v>0</v>
      </c>
      <c r="AJ2117" s="25" t="s">
        <v>20</v>
      </c>
      <c r="AK2117" s="42" t="s">
        <v>19</v>
      </c>
      <c r="AL2117" s="25" t="s">
        <v>20</v>
      </c>
      <c r="AM2117" s="25">
        <v>10</v>
      </c>
      <c r="AN2117" s="25">
        <v>1050</v>
      </c>
      <c r="AO2117" s="25">
        <v>1000</v>
      </c>
      <c r="AP2117" s="25">
        <v>200</v>
      </c>
      <c r="AQ2117" s="25">
        <v>3.74</v>
      </c>
      <c r="AR2117" s="94">
        <v>0.21</v>
      </c>
      <c r="AS2117" s="157" t="s">
        <v>22</v>
      </c>
      <c r="AT2117" s="93">
        <v>43144</v>
      </c>
      <c r="AU2117" s="92" t="s">
        <v>22</v>
      </c>
      <c r="AV2117" s="91" t="s">
        <v>152</v>
      </c>
      <c r="AW2117" s="92" t="s">
        <v>152</v>
      </c>
      <c r="AX2117" s="92" t="s">
        <v>48</v>
      </c>
      <c r="AY2117" s="91" t="s">
        <v>152</v>
      </c>
      <c r="AZ2117" s="23"/>
      <c r="BA2117" s="25" t="s">
        <v>4048</v>
      </c>
      <c r="BB2117" t="s">
        <v>25</v>
      </c>
      <c r="BC2117" t="e">
        <v>#N/A</v>
      </c>
      <c r="BD2117" t="e">
        <f>IF(Z2117=BC2117,"OK")</f>
        <v>#N/A</v>
      </c>
      <c r="BE2117">
        <v>0.374</v>
      </c>
      <c r="BF2117">
        <v>2.205E-2</v>
      </c>
      <c r="BG2117">
        <v>1050</v>
      </c>
      <c r="BH2117">
        <v>1000</v>
      </c>
      <c r="BI2117">
        <v>200</v>
      </c>
      <c r="BJ2117">
        <v>3.74</v>
      </c>
      <c r="BK2117">
        <v>0.21</v>
      </c>
      <c r="BN2117" s="183"/>
    </row>
    <row r="2118" spans="1:66" ht="25.5" x14ac:dyDescent="0.25">
      <c r="A2118" s="1"/>
      <c r="B2118" s="94">
        <v>2103</v>
      </c>
      <c r="C2118" s="43">
        <v>1090924</v>
      </c>
      <c r="D2118" s="34">
        <v>1086516</v>
      </c>
      <c r="E2118" s="27" t="s">
        <v>4047</v>
      </c>
      <c r="F2118" s="213" t="s">
        <v>667</v>
      </c>
      <c r="G2118" s="41" t="s">
        <v>585</v>
      </c>
      <c r="H2118" s="46" t="str">
        <f>IFERROR(IFERROR(IF(SEARCH("Usystems",$E2118)&gt;0,"Usystems"),IF(SEARCH("RIIFO",$E2118)&gt;0,"RIIFO","Uponor")),"Uponor")</f>
        <v>Uponor</v>
      </c>
      <c r="I2118" s="25">
        <f>IFERROR(MID($D2118,1,7)+0,"")</f>
        <v>1086516</v>
      </c>
      <c r="J2118" s="25" t="str">
        <f>IFERROR(MID($D2118,10,7)+0,"")</f>
        <v/>
      </c>
      <c r="K2118" s="25" t="str">
        <f>IFERROR(MID($D2118,19,7)+0,"")</f>
        <v/>
      </c>
      <c r="L2118" s="25" t="str">
        <f>IFERROR(MID($D2118,28,7)+0,"")</f>
        <v/>
      </c>
      <c r="M2118" s="25" t="str">
        <f>IF(IFERROR(MID($Q2118,1,7)+0,"")&lt;1130000,IF(INDEX(C:C,MATCH(LEFT(Q2118,7)+0,I:I,0))&lt;1130000,"",INDEX(C:C,MATCH(LEFT(Q2118,7)+0,I:I,0))),IFERROR(MID($Q2118,1,7)+0,""))</f>
        <v/>
      </c>
      <c r="N2118" s="25" t="str">
        <f>IF(IFERROR(MID($Q2118,10,7)+0,"")&lt;1130000,"",IFERROR(MID($Q2118,10,7)+0,""))</f>
        <v/>
      </c>
      <c r="O2118" s="25" t="str">
        <f>IF(IFERROR(MID($Q2118,19,7)+0,"")&lt;1130000,"",IFERROR(MID($Q2118,19,7)+0,""))</f>
        <v/>
      </c>
      <c r="P2118" s="25" t="str">
        <f>IF(M2118="","",IF(N2118="",M2118,M2118&amp;", "&amp;N2118))</f>
        <v/>
      </c>
      <c r="Q2118" s="25"/>
      <c r="R2118" s="25"/>
      <c r="S2118" s="35" t="s">
        <v>54</v>
      </c>
      <c r="T2118" s="34" t="s">
        <v>55</v>
      </c>
      <c r="U2118" s="185">
        <v>1784</v>
      </c>
      <c r="V2118" s="188">
        <v>1784</v>
      </c>
      <c r="W2118" s="189">
        <v>1784</v>
      </c>
      <c r="X2118" s="31">
        <v>1784</v>
      </c>
      <c r="Y2118" s="90">
        <f>IFERROR(ROUND(X2118/W2118-1,2),"")</f>
        <v>0</v>
      </c>
      <c r="Z2118" s="31">
        <f>IF(OR(S2118="VLD MLC components",S2118="VLD MLC pipes",S2118="VLD PEX components",S2118="VLD PEX pipes",S2118="VLD PHC components",S2118="VLD PHC pipes",S2118="Controls VLD"),"По запросу",X2118)</f>
        <v>1784</v>
      </c>
      <c r="AA2118" s="63">
        <f>ROUND(X2118/1.2,3)</f>
        <v>1486.6669999999999</v>
      </c>
      <c r="AB2118" s="23">
        <v>1486.6669999999999</v>
      </c>
      <c r="AC2118" s="190">
        <f>IFERROR(ROUND(AA2118/AB2118-1,2),"")</f>
        <v>0</v>
      </c>
      <c r="AD2118" s="25">
        <v>0.48399999999999999</v>
      </c>
      <c r="AE2118" s="25">
        <v>3.15E-2</v>
      </c>
      <c r="AF2118" s="25">
        <v>180</v>
      </c>
      <c r="AG2118" s="25">
        <v>230</v>
      </c>
      <c r="AH2118" s="25">
        <v>230</v>
      </c>
      <c r="AI2118" s="25">
        <v>230</v>
      </c>
      <c r="AJ2118" s="25" t="s">
        <v>20</v>
      </c>
      <c r="AK2118" s="22" t="s">
        <v>20</v>
      </c>
      <c r="AL2118" s="25" t="s">
        <v>20</v>
      </c>
      <c r="AM2118" s="25">
        <v>10</v>
      </c>
      <c r="AN2118" s="25">
        <v>1050</v>
      </c>
      <c r="AO2118" s="25">
        <v>1000</v>
      </c>
      <c r="AP2118" s="25">
        <v>300</v>
      </c>
      <c r="AQ2118" s="25">
        <v>4.84</v>
      </c>
      <c r="AR2118" s="94">
        <v>0.315</v>
      </c>
      <c r="AS2118" s="157">
        <v>330</v>
      </c>
      <c r="AT2118" s="93">
        <v>43144</v>
      </c>
      <c r="AU2118" s="92" t="s">
        <v>22</v>
      </c>
      <c r="AV2118" s="91" t="s">
        <v>152</v>
      </c>
      <c r="AW2118" s="92" t="s">
        <v>152</v>
      </c>
      <c r="AX2118" s="92" t="s">
        <v>48</v>
      </c>
      <c r="AY2118" s="91" t="s">
        <v>152</v>
      </c>
      <c r="AZ2118" s="23"/>
      <c r="BA2118" s="25" t="s">
        <v>4046</v>
      </c>
      <c r="BB2118" t="s">
        <v>25</v>
      </c>
      <c r="BC2118">
        <v>1784</v>
      </c>
      <c r="BD2118" t="str">
        <f>IF(Z2118=BC2118,"OK")</f>
        <v>OK</v>
      </c>
      <c r="BE2118">
        <v>0.48399999999999999</v>
      </c>
      <c r="BF2118">
        <v>3.15E-2</v>
      </c>
      <c r="BG2118">
        <v>1050</v>
      </c>
      <c r="BH2118">
        <v>1000</v>
      </c>
      <c r="BI2118">
        <v>300</v>
      </c>
      <c r="BJ2118">
        <v>4.84</v>
      </c>
      <c r="BK2118">
        <v>0.315</v>
      </c>
      <c r="BN2118" s="183"/>
    </row>
    <row r="2119" spans="1:66" ht="25.5" x14ac:dyDescent="0.25">
      <c r="A2119" s="1"/>
      <c r="B2119" s="94">
        <v>2104</v>
      </c>
      <c r="C2119" s="43">
        <v>1090925</v>
      </c>
      <c r="D2119" s="34">
        <v>1086517</v>
      </c>
      <c r="E2119" s="27" t="s">
        <v>4045</v>
      </c>
      <c r="F2119" s="213" t="s">
        <v>21</v>
      </c>
      <c r="G2119" s="25"/>
      <c r="H2119" s="46" t="str">
        <f>IFERROR(IFERROR(IF(SEARCH("Usystems",$E2119)&gt;0,"Usystems"),IF(SEARCH("RIIFO",$E2119)&gt;0,"RIIFO","Uponor")),"Uponor")</f>
        <v>Uponor</v>
      </c>
      <c r="I2119" s="25">
        <f>IFERROR(MID($D2119,1,7)+0,"")</f>
        <v>1086517</v>
      </c>
      <c r="J2119" s="25" t="str">
        <f>IFERROR(MID($D2119,10,7)+0,"")</f>
        <v/>
      </c>
      <c r="K2119" s="25" t="str">
        <f>IFERROR(MID($D2119,19,7)+0,"")</f>
        <v/>
      </c>
      <c r="L2119" s="25" t="str">
        <f>IFERROR(MID($D2119,28,7)+0,"")</f>
        <v/>
      </c>
      <c r="M2119" s="25" t="str">
        <f>IF(IFERROR(MID($Q2119,1,7)+0,"")&lt;1130000,IF(INDEX(C:C,MATCH(LEFT(Q2119,7)+0,I:I,0))&lt;1130000,"",INDEX(C:C,MATCH(LEFT(Q2119,7)+0,I:I,0))),IFERROR(MID($Q2119,1,7)+0,""))</f>
        <v/>
      </c>
      <c r="N2119" s="25" t="str">
        <f>IF(IFERROR(MID($Q2119,10,7)+0,"")&lt;1130000,"",IFERROR(MID($Q2119,10,7)+0,""))</f>
        <v/>
      </c>
      <c r="O2119" s="25" t="str">
        <f>IF(IFERROR(MID($Q2119,19,7)+0,"")&lt;1130000,"",IFERROR(MID($Q2119,19,7)+0,""))</f>
        <v/>
      </c>
      <c r="P2119" s="25" t="str">
        <f>IF(M2119="","",IF(N2119="",M2119,M2119&amp;", "&amp;N2119))</f>
        <v/>
      </c>
      <c r="Q2119" s="25"/>
      <c r="R2119" s="25"/>
      <c r="S2119" s="35" t="s">
        <v>54</v>
      </c>
      <c r="T2119" s="34" t="s">
        <v>55</v>
      </c>
      <c r="U2119" s="185">
        <v>1565</v>
      </c>
      <c r="V2119" s="188">
        <v>1565</v>
      </c>
      <c r="W2119" s="189">
        <v>1565</v>
      </c>
      <c r="X2119" s="31">
        <v>1565</v>
      </c>
      <c r="Y2119" s="90">
        <f>IFERROR(ROUND(X2119/W2119-1,2),"")</f>
        <v>0</v>
      </c>
      <c r="Z2119" s="31">
        <f>IF(OR(S2119="VLD MLC components",S2119="VLD MLC pipes",S2119="VLD PEX components",S2119="VLD PEX pipes",S2119="VLD PHC components",S2119="VLD PHC pipes",S2119="Controls VLD"),"По запросу",X2119)</f>
        <v>1565</v>
      </c>
      <c r="AA2119" s="63">
        <f>ROUND(X2119/1.2,3)</f>
        <v>1304.1669999999999</v>
      </c>
      <c r="AB2119" s="23">
        <v>1304.1669999999999</v>
      </c>
      <c r="AC2119" s="190">
        <f>IFERROR(ROUND(AA2119/AB2119-1,2),"")</f>
        <v>0</v>
      </c>
      <c r="AD2119" s="25">
        <v>0.44400000000000001</v>
      </c>
      <c r="AE2119" s="25">
        <v>3.15E-2</v>
      </c>
      <c r="AF2119" s="25">
        <v>0</v>
      </c>
      <c r="AG2119" s="25" t="s">
        <v>22</v>
      </c>
      <c r="AH2119" s="25">
        <v>0</v>
      </c>
      <c r="AI2119" s="25">
        <v>0</v>
      </c>
      <c r="AJ2119" s="25" t="s">
        <v>20</v>
      </c>
      <c r="AK2119" s="42" t="s">
        <v>19</v>
      </c>
      <c r="AL2119" s="25" t="s">
        <v>20</v>
      </c>
      <c r="AM2119" s="25">
        <v>10</v>
      </c>
      <c r="AN2119" s="25">
        <v>1050</v>
      </c>
      <c r="AO2119" s="25">
        <v>1000</v>
      </c>
      <c r="AP2119" s="25">
        <v>300</v>
      </c>
      <c r="AQ2119" s="25">
        <v>4.4400000000000004</v>
      </c>
      <c r="AR2119" s="94">
        <v>0.315</v>
      </c>
      <c r="AS2119" s="157" t="s">
        <v>22</v>
      </c>
      <c r="AT2119" s="93">
        <v>43144</v>
      </c>
      <c r="AU2119" s="92" t="s">
        <v>22</v>
      </c>
      <c r="AV2119" s="91" t="s">
        <v>48</v>
      </c>
      <c r="AW2119" s="92" t="s">
        <v>48</v>
      </c>
      <c r="AX2119" s="92" t="s">
        <v>48</v>
      </c>
      <c r="AY2119" s="91" t="s">
        <v>152</v>
      </c>
      <c r="AZ2119" s="23"/>
      <c r="BA2119" s="25">
        <v>0</v>
      </c>
      <c r="BB2119" t="s">
        <v>48</v>
      </c>
      <c r="BC2119" t="e">
        <v>#N/A</v>
      </c>
      <c r="BD2119" t="e">
        <f>IF(Z2119=BC2119,"OK")</f>
        <v>#N/A</v>
      </c>
      <c r="BE2119">
        <v>0.44400000000000001</v>
      </c>
      <c r="BF2119">
        <v>3.15E-2</v>
      </c>
      <c r="BG2119">
        <v>1050</v>
      </c>
      <c r="BH2119">
        <v>1000</v>
      </c>
      <c r="BI2119">
        <v>300</v>
      </c>
      <c r="BJ2119">
        <v>4.4400000000000004</v>
      </c>
      <c r="BK2119">
        <v>0.315</v>
      </c>
      <c r="BN2119" s="183"/>
    </row>
    <row r="2120" spans="1:66" ht="25.5" x14ac:dyDescent="0.25">
      <c r="A2120" s="1"/>
      <c r="B2120" s="94">
        <v>2105</v>
      </c>
      <c r="C2120" s="43">
        <v>1086528</v>
      </c>
      <c r="D2120" s="25"/>
      <c r="E2120" s="27" t="s">
        <v>4044</v>
      </c>
      <c r="F2120" s="151" t="s">
        <v>21</v>
      </c>
      <c r="G2120" s="28"/>
      <c r="H2120" s="46" t="str">
        <f>IFERROR(IFERROR(IF(SEARCH("Usystems",$E2120)&gt;0,"Usystems"),IF(SEARCH("RIIFO",$E2120)&gt;0,"RIIFO","Uponor")),"Uponor")</f>
        <v>Uponor</v>
      </c>
      <c r="I2120" s="25" t="str">
        <f>IFERROR(MID($D2120,1,7)+0,"")</f>
        <v/>
      </c>
      <c r="J2120" s="25" t="str">
        <f>IFERROR(MID($D2120,10,7)+0,"")</f>
        <v/>
      </c>
      <c r="K2120" s="25" t="str">
        <f>IFERROR(MID($D2120,19,7)+0,"")</f>
        <v/>
      </c>
      <c r="L2120" s="25" t="str">
        <f>IFERROR(MID($D2120,28,7)+0,"")</f>
        <v/>
      </c>
      <c r="M2120" s="25" t="str">
        <f>IF(IFERROR(MID($Q2120,1,7)+0,"")&lt;1130000,IF(INDEX(C:C,MATCH(LEFT(Q2120,7)+0,I:I,0))&lt;1130000,"",INDEX(C:C,MATCH(LEFT(Q2120,7)+0,I:I,0))),IFERROR(MID($Q2120,1,7)+0,""))</f>
        <v/>
      </c>
      <c r="N2120" s="25" t="str">
        <f>IF(IFERROR(MID($Q2120,10,7)+0,"")&lt;1130000,"",IFERROR(MID($Q2120,10,7)+0,""))</f>
        <v/>
      </c>
      <c r="O2120" s="25" t="str">
        <f>IF(IFERROR(MID($Q2120,19,7)+0,"")&lt;1130000,"",IFERROR(MID($Q2120,19,7)+0,""))</f>
        <v/>
      </c>
      <c r="P2120" s="25" t="str">
        <f>IF(M2120="","",IF(N2120="",M2120,M2120&amp;", "&amp;N2120))</f>
        <v/>
      </c>
      <c r="Q2120" s="25"/>
      <c r="R2120" s="25"/>
      <c r="S2120" s="35" t="s">
        <v>54</v>
      </c>
      <c r="T2120" s="25" t="s">
        <v>36</v>
      </c>
      <c r="U2120" s="185">
        <v>14.08</v>
      </c>
      <c r="V2120" s="188">
        <v>14.08</v>
      </c>
      <c r="W2120" s="189">
        <v>14.08</v>
      </c>
      <c r="X2120" s="31">
        <v>14.08</v>
      </c>
      <c r="Y2120" s="90">
        <f>IFERROR(ROUND(X2120/W2120-1,2),"")</f>
        <v>0</v>
      </c>
      <c r="Z2120" s="31">
        <f>IF(OR(S2120="VLD MLC components",S2120="VLD MLC pipes",S2120="VLD PEX components",S2120="VLD PEX pipes",S2120="VLD PHC components",S2120="VLD PHC pipes",S2120="Controls VLD"),"По запросу",X2120)</f>
        <v>14.08</v>
      </c>
      <c r="AA2120" s="63">
        <f>ROUND(X2120/1.2,3)</f>
        <v>11.733000000000001</v>
      </c>
      <c r="AB2120" s="23">
        <v>11.733000000000001</v>
      </c>
      <c r="AC2120" s="190">
        <f>IFERROR(ROUND(AA2120/AB2120-1,2),"")</f>
        <v>0</v>
      </c>
      <c r="AD2120" s="25">
        <v>2E-3</v>
      </c>
      <c r="AE2120" s="25">
        <v>1.1E-5</v>
      </c>
      <c r="AF2120" s="25">
        <v>0</v>
      </c>
      <c r="AG2120" s="25" t="s">
        <v>22</v>
      </c>
      <c r="AH2120" s="25">
        <v>0</v>
      </c>
      <c r="AI2120" s="25">
        <v>0</v>
      </c>
      <c r="AJ2120" s="25" t="s">
        <v>20</v>
      </c>
      <c r="AK2120" s="42" t="s">
        <v>19</v>
      </c>
      <c r="AL2120" s="25" t="s">
        <v>20</v>
      </c>
      <c r="AM2120" s="25">
        <v>300</v>
      </c>
      <c r="AN2120" s="25">
        <v>195</v>
      </c>
      <c r="AO2120" s="25">
        <v>190</v>
      </c>
      <c r="AP2120" s="25">
        <v>90</v>
      </c>
      <c r="AQ2120" s="25">
        <v>0.6</v>
      </c>
      <c r="AR2120" s="94">
        <v>3.3349999999999999E-3</v>
      </c>
      <c r="AS2120" s="157" t="s">
        <v>22</v>
      </c>
      <c r="AT2120" s="93">
        <v>42521</v>
      </c>
      <c r="AU2120" s="92" t="s">
        <v>22</v>
      </c>
      <c r="AV2120" s="91" t="s">
        <v>152</v>
      </c>
      <c r="AW2120" s="92" t="s">
        <v>48</v>
      </c>
      <c r="AX2120" s="92" t="s">
        <v>48</v>
      </c>
      <c r="AY2120" s="91" t="s">
        <v>152</v>
      </c>
      <c r="AZ2120" s="23"/>
      <c r="BA2120" s="25" t="s">
        <v>4043</v>
      </c>
      <c r="BB2120" t="s">
        <v>25</v>
      </c>
      <c r="BC2120" t="e">
        <v>#N/A</v>
      </c>
      <c r="BD2120" t="e">
        <f>IF(Z2120=BC2120,"OK")</f>
        <v>#N/A</v>
      </c>
      <c r="BE2120">
        <v>2E-3</v>
      </c>
      <c r="BF2120">
        <v>1.1E-5</v>
      </c>
      <c r="BG2120">
        <v>195</v>
      </c>
      <c r="BH2120">
        <v>190</v>
      </c>
      <c r="BI2120">
        <v>90</v>
      </c>
      <c r="BJ2120">
        <v>0.6</v>
      </c>
      <c r="BK2120">
        <v>3.3349999999999999E-3</v>
      </c>
      <c r="BN2120" s="183"/>
    </row>
    <row r="2121" spans="1:66" ht="25.5" x14ac:dyDescent="0.25">
      <c r="A2121" s="1"/>
      <c r="B2121" s="94">
        <v>2106</v>
      </c>
      <c r="C2121" s="43">
        <v>1086529</v>
      </c>
      <c r="D2121" s="25">
        <v>1002296</v>
      </c>
      <c r="E2121" s="27" t="s">
        <v>4042</v>
      </c>
      <c r="F2121" s="151" t="s">
        <v>655</v>
      </c>
      <c r="G2121" s="41" t="s">
        <v>585</v>
      </c>
      <c r="H2121" s="46" t="str">
        <f>IFERROR(IFERROR(IF(SEARCH("Usystems",$E2121)&gt;0,"Usystems"),IF(SEARCH("RIIFO",$E2121)&gt;0,"RIIFO","Uponor")),"Uponor")</f>
        <v>Uponor</v>
      </c>
      <c r="I2121" s="25">
        <f>IFERROR(MID($D2121,1,7)+0,"")</f>
        <v>1002296</v>
      </c>
      <c r="J2121" s="25" t="str">
        <f>IFERROR(MID($D2121,10,7)+0,"")</f>
        <v/>
      </c>
      <c r="K2121" s="25" t="str">
        <f>IFERROR(MID($D2121,19,7)+0,"")</f>
        <v/>
      </c>
      <c r="L2121" s="25" t="str">
        <f>IFERROR(MID($D2121,28,7)+0,"")</f>
        <v/>
      </c>
      <c r="M2121" s="25">
        <f>IF(IFERROR(MID($Q2121,1,7)+0,"")&lt;1130000,IF(INDEX(C:C,MATCH(LEFT(Q2121,7)+0,I:I,0))&lt;1130000,"",INDEX(C:C,MATCH(LEFT(Q2121,7)+0,I:I,0))),IFERROR(MID($Q2121,1,7)+0,""))</f>
        <v>1136938</v>
      </c>
      <c r="N2121" s="25" t="str">
        <f>IF(IFERROR(MID($Q2121,10,7)+0,"")&lt;1130000,"",IFERROR(MID($Q2121,10,7)+0,""))</f>
        <v/>
      </c>
      <c r="O2121" s="25" t="str">
        <f>IF(IFERROR(MID($Q2121,19,7)+0,"")&lt;1130000,"",IFERROR(MID($Q2121,19,7)+0,""))</f>
        <v/>
      </c>
      <c r="P2121" s="25">
        <f>IF(M2121="","",IF(N2121="",M2121,M2121&amp;", "&amp;N2121))</f>
        <v>1136938</v>
      </c>
      <c r="Q2121" s="25">
        <v>1136938</v>
      </c>
      <c r="R2121" s="25"/>
      <c r="S2121" s="35" t="s">
        <v>54</v>
      </c>
      <c r="T2121" s="25" t="s">
        <v>36</v>
      </c>
      <c r="U2121" s="185">
        <v>6.35</v>
      </c>
      <c r="V2121" s="188">
        <v>6.35</v>
      </c>
      <c r="W2121" s="189">
        <v>6.35</v>
      </c>
      <c r="X2121" s="31">
        <v>6.35</v>
      </c>
      <c r="Y2121" s="90">
        <f>IFERROR(ROUND(X2121/W2121-1,2),"")</f>
        <v>0</v>
      </c>
      <c r="Z2121" s="31">
        <f>IF(OR(S2121="VLD MLC components",S2121="VLD MLC pipes",S2121="VLD PEX components",S2121="VLD PEX pipes",S2121="VLD PHC components",S2121="VLD PHC pipes",S2121="Controls VLD"),"По запросу",X2121)</f>
        <v>6.35</v>
      </c>
      <c r="AA2121" s="63">
        <f>ROUND(X2121/1.2,3)</f>
        <v>5.2919999999999998</v>
      </c>
      <c r="AB2121" s="23">
        <v>5.2919999999999998</v>
      </c>
      <c r="AC2121" s="190">
        <f>IFERROR(ROUND(AA2121/AB2121-1,2),"")</f>
        <v>0</v>
      </c>
      <c r="AD2121" s="25">
        <v>2E-3</v>
      </c>
      <c r="AE2121" s="25">
        <v>1.0000000000000001E-5</v>
      </c>
      <c r="AF2121" s="25">
        <v>0</v>
      </c>
      <c r="AG2121" s="25" t="s">
        <v>22</v>
      </c>
      <c r="AH2121" s="25">
        <v>0</v>
      </c>
      <c r="AI2121" s="25">
        <v>0</v>
      </c>
      <c r="AJ2121" s="25" t="s">
        <v>20</v>
      </c>
      <c r="AK2121" s="42" t="s">
        <v>19</v>
      </c>
      <c r="AL2121" s="25" t="s">
        <v>20</v>
      </c>
      <c r="AM2121" s="25">
        <v>1000</v>
      </c>
      <c r="AN2121" s="25">
        <v>190</v>
      </c>
      <c r="AO2121" s="25">
        <v>170</v>
      </c>
      <c r="AP2121" s="25">
        <v>320</v>
      </c>
      <c r="AQ2121" s="25">
        <v>2</v>
      </c>
      <c r="AR2121" s="94">
        <v>1.0336E-2</v>
      </c>
      <c r="AS2121" s="157" t="s">
        <v>22</v>
      </c>
      <c r="AT2121" s="93">
        <v>42521</v>
      </c>
      <c r="AU2121" s="92" t="s">
        <v>22</v>
      </c>
      <c r="AV2121" s="91" t="s">
        <v>152</v>
      </c>
      <c r="AW2121" s="92" t="s">
        <v>152</v>
      </c>
      <c r="AX2121" s="92" t="s">
        <v>48</v>
      </c>
      <c r="AY2121" s="91" t="s">
        <v>152</v>
      </c>
      <c r="AZ2121" s="23"/>
      <c r="BA2121" s="25" t="s">
        <v>4041</v>
      </c>
      <c r="BB2121" t="s">
        <v>25</v>
      </c>
      <c r="BC2121" t="e">
        <v>#N/A</v>
      </c>
      <c r="BD2121" t="e">
        <f>IF(Z2121=BC2121,"OK")</f>
        <v>#N/A</v>
      </c>
      <c r="BE2121">
        <v>2E-3</v>
      </c>
      <c r="BF2121">
        <v>1.0000000000000001E-5</v>
      </c>
      <c r="BG2121">
        <v>190</v>
      </c>
      <c r="BH2121">
        <v>170</v>
      </c>
      <c r="BI2121">
        <v>320</v>
      </c>
      <c r="BJ2121">
        <v>2</v>
      </c>
      <c r="BK2121">
        <v>1.0336E-2</v>
      </c>
      <c r="BN2121" s="183"/>
    </row>
    <row r="2122" spans="1:66" ht="25.5" x14ac:dyDescent="0.25">
      <c r="A2122" s="1"/>
      <c r="B2122" s="94">
        <v>2107</v>
      </c>
      <c r="C2122" s="43">
        <v>1086530</v>
      </c>
      <c r="D2122" s="25">
        <v>1002297</v>
      </c>
      <c r="E2122" s="36" t="s">
        <v>4040</v>
      </c>
      <c r="F2122" s="151" t="s">
        <v>652</v>
      </c>
      <c r="G2122" s="41" t="s">
        <v>4039</v>
      </c>
      <c r="H2122" s="46" t="str">
        <f>IFERROR(IFERROR(IF(SEARCH("Usystems",$E2122)&gt;0,"Usystems"),IF(SEARCH("RIIFO",$E2122)&gt;0,"RIIFO","Uponor")),"Uponor")</f>
        <v>Uponor</v>
      </c>
      <c r="I2122" s="25">
        <f>IFERROR(MID($D2122,1,7)+0,"")</f>
        <v>1002297</v>
      </c>
      <c r="J2122" s="25" t="str">
        <f>IFERROR(MID($D2122,10,7)+0,"")</f>
        <v/>
      </c>
      <c r="K2122" s="25" t="str">
        <f>IFERROR(MID($D2122,19,7)+0,"")</f>
        <v/>
      </c>
      <c r="L2122" s="25" t="str">
        <f>IFERROR(MID($D2122,28,7)+0,"")</f>
        <v/>
      </c>
      <c r="M2122" s="25">
        <f>IF(IFERROR(MID($Q2122,1,7)+0,"")&lt;1130000,IF(INDEX(C:C,MATCH(LEFT(Q2122,7)+0,I:I,0))&lt;1130000,"",INDEX(C:C,MATCH(LEFT(Q2122,7)+0,I:I,0))),IFERROR(MID($Q2122,1,7)+0,""))</f>
        <v>1136939</v>
      </c>
      <c r="N2122" s="25" t="str">
        <f>IF(IFERROR(MID($Q2122,10,7)+0,"")&lt;1130000,"",IFERROR(MID($Q2122,10,7)+0,""))</f>
        <v/>
      </c>
      <c r="O2122" s="25" t="str">
        <f>IF(IFERROR(MID($Q2122,19,7)+0,"")&lt;1130000,"",IFERROR(MID($Q2122,19,7)+0,""))</f>
        <v/>
      </c>
      <c r="P2122" s="25">
        <f>IF(M2122="","",IF(N2122="",M2122,M2122&amp;", "&amp;N2122))</f>
        <v>1136939</v>
      </c>
      <c r="Q2122" s="25">
        <v>1136939</v>
      </c>
      <c r="R2122" s="25"/>
      <c r="S2122" s="35" t="s">
        <v>54</v>
      </c>
      <c r="T2122" s="25" t="s">
        <v>36</v>
      </c>
      <c r="U2122" s="185">
        <v>23.34</v>
      </c>
      <c r="V2122" s="188">
        <v>23.34</v>
      </c>
      <c r="W2122" s="189">
        <v>23.34</v>
      </c>
      <c r="X2122" s="31">
        <v>23.34</v>
      </c>
      <c r="Y2122" s="90">
        <f>IFERROR(ROUND(X2122/W2122-1,2),"")</f>
        <v>0</v>
      </c>
      <c r="Z2122" s="31">
        <f>IF(OR(S2122="VLD MLC components",S2122="VLD MLC pipes",S2122="VLD PEX components",S2122="VLD PEX pipes",S2122="VLD PHC components",S2122="VLD PHC pipes",S2122="Controls VLD"),"По запросу",X2122)</f>
        <v>23.34</v>
      </c>
      <c r="AA2122" s="63">
        <f>ROUND(X2122/1.2,3)</f>
        <v>19.45</v>
      </c>
      <c r="AB2122" s="23">
        <v>19.45</v>
      </c>
      <c r="AC2122" s="190">
        <f>IFERROR(ROUND(AA2122/AB2122-1,2),"")</f>
        <v>0</v>
      </c>
      <c r="AD2122" s="25">
        <v>2E-3</v>
      </c>
      <c r="AE2122" s="25">
        <v>2.8E-5</v>
      </c>
      <c r="AF2122" s="25">
        <v>0</v>
      </c>
      <c r="AG2122" s="25" t="s">
        <v>22</v>
      </c>
      <c r="AH2122" s="25">
        <v>0</v>
      </c>
      <c r="AI2122" s="25">
        <v>0</v>
      </c>
      <c r="AJ2122" s="25" t="s">
        <v>20</v>
      </c>
      <c r="AK2122" s="42" t="s">
        <v>19</v>
      </c>
      <c r="AL2122" s="25" t="s">
        <v>20</v>
      </c>
      <c r="AM2122" s="25">
        <v>300</v>
      </c>
      <c r="AN2122" s="25">
        <v>300</v>
      </c>
      <c r="AO2122" s="25">
        <v>210</v>
      </c>
      <c r="AP2122" s="25">
        <v>90</v>
      </c>
      <c r="AQ2122" s="25">
        <v>0.6</v>
      </c>
      <c r="AR2122" s="94">
        <v>5.6699999999999997E-3</v>
      </c>
      <c r="AS2122" s="157" t="s">
        <v>22</v>
      </c>
      <c r="AT2122" s="93">
        <v>42521</v>
      </c>
      <c r="AU2122" s="92" t="s">
        <v>22</v>
      </c>
      <c r="AV2122" s="91" t="s">
        <v>152</v>
      </c>
      <c r="AW2122" s="92" t="s">
        <v>48</v>
      </c>
      <c r="AX2122" s="92" t="s">
        <v>48</v>
      </c>
      <c r="AY2122" s="91" t="s">
        <v>152</v>
      </c>
      <c r="AZ2122" s="23"/>
      <c r="BA2122" s="25" t="s">
        <v>4038</v>
      </c>
      <c r="BB2122" t="s">
        <v>25</v>
      </c>
      <c r="BC2122" t="e">
        <v>#N/A</v>
      </c>
      <c r="BD2122" t="e">
        <f>IF(Z2122=BC2122,"OK")</f>
        <v>#N/A</v>
      </c>
      <c r="BE2122">
        <v>2E-3</v>
      </c>
      <c r="BF2122">
        <v>2.8E-5</v>
      </c>
      <c r="BG2122">
        <v>300</v>
      </c>
      <c r="BH2122">
        <v>210</v>
      </c>
      <c r="BI2122">
        <v>90</v>
      </c>
      <c r="BJ2122">
        <v>0.6</v>
      </c>
      <c r="BK2122">
        <v>5.6699999999999997E-3</v>
      </c>
      <c r="BN2122" s="183"/>
    </row>
    <row r="2123" spans="1:66" ht="38.25" x14ac:dyDescent="0.25">
      <c r="A2123" s="1"/>
      <c r="B2123" s="94">
        <v>2108</v>
      </c>
      <c r="C2123" s="43">
        <v>1000018</v>
      </c>
      <c r="D2123" s="37" t="s">
        <v>22</v>
      </c>
      <c r="E2123" s="36" t="s">
        <v>4037</v>
      </c>
      <c r="F2123" s="151" t="s">
        <v>652</v>
      </c>
      <c r="G2123" s="41" t="s">
        <v>29</v>
      </c>
      <c r="H2123" s="46" t="str">
        <f>IFERROR(IFERROR(IF(SEARCH("Usystems",$E2123)&gt;0,"Usystems"),IF(SEARCH("RIIFO",$E2123)&gt;0,"RIIFO","Uponor")),"Uponor")</f>
        <v>Uponor</v>
      </c>
      <c r="I2123" s="25" t="str">
        <f>IFERROR(MID($D2123,1,7)+0,"")</f>
        <v/>
      </c>
      <c r="J2123" s="25" t="str">
        <f>IFERROR(MID($D2123,10,7)+0,"")</f>
        <v/>
      </c>
      <c r="K2123" s="25" t="str">
        <f>IFERROR(MID($D2123,19,7)+0,"")</f>
        <v/>
      </c>
      <c r="L2123" s="25" t="str">
        <f>IFERROR(MID($D2123,28,7)+0,"")</f>
        <v/>
      </c>
      <c r="M2123" s="25" t="str">
        <f>IF(IFERROR(MID($Q2123,1,7)+0,"")&lt;1130000,IF(INDEX(C:C,MATCH(LEFT(Q2123,7)+0,I:I,0))&lt;1130000,"",INDEX(C:C,MATCH(LEFT(Q2123,7)+0,I:I,0))),IFERROR(MID($Q2123,1,7)+0,""))</f>
        <v/>
      </c>
      <c r="N2123" s="25" t="str">
        <f>IF(IFERROR(MID($Q2123,10,7)+0,"")&lt;1130000,"",IFERROR(MID($Q2123,10,7)+0,""))</f>
        <v/>
      </c>
      <c r="O2123" s="25" t="str">
        <f>IF(IFERROR(MID($Q2123,19,7)+0,"")&lt;1130000,"",IFERROR(MID($Q2123,19,7)+0,""))</f>
        <v/>
      </c>
      <c r="P2123" s="25" t="str">
        <f>IF(M2123="","",IF(N2123="",M2123,M2123&amp;", "&amp;N2123))</f>
        <v/>
      </c>
      <c r="Q2123" s="37" t="s">
        <v>22</v>
      </c>
      <c r="R2123" s="37"/>
      <c r="S2123" s="35" t="s">
        <v>53</v>
      </c>
      <c r="T2123" s="25" t="s">
        <v>24</v>
      </c>
      <c r="U2123" s="185">
        <v>526</v>
      </c>
      <c r="V2123" s="188">
        <v>526</v>
      </c>
      <c r="W2123" s="189">
        <v>526</v>
      </c>
      <c r="X2123" s="31">
        <v>526</v>
      </c>
      <c r="Y2123" s="90">
        <f>IFERROR(ROUND(X2123/W2123-1,2),"")</f>
        <v>0</v>
      </c>
      <c r="Z2123" s="31">
        <f>IF(OR(S2123="VLD MLC components",S2123="VLD MLC pipes",S2123="VLD PEX components",S2123="VLD PEX pipes",S2123="VLD PHC components",S2123="VLD PHC pipes",S2123="Controls VLD"),"По запросу",X2123)</f>
        <v>526</v>
      </c>
      <c r="AA2123" s="63">
        <f>ROUND(X2123/1.2,3)</f>
        <v>438.33300000000003</v>
      </c>
      <c r="AB2123" s="23">
        <v>438.33300000000003</v>
      </c>
      <c r="AC2123" s="190">
        <f>IFERROR(ROUND(AA2123/AB2123-1,2),"")</f>
        <v>0</v>
      </c>
      <c r="AD2123" s="25">
        <v>0.2</v>
      </c>
      <c r="AE2123" s="25">
        <v>9.6100000000000005E-4</v>
      </c>
      <c r="AF2123" s="25">
        <v>0</v>
      </c>
      <c r="AG2123" s="25" t="s">
        <v>22</v>
      </c>
      <c r="AH2123" s="25">
        <v>0</v>
      </c>
      <c r="AI2123" s="25">
        <v>0</v>
      </c>
      <c r="AJ2123" s="25" t="s">
        <v>20</v>
      </c>
      <c r="AK2123" s="42" t="s">
        <v>19</v>
      </c>
      <c r="AL2123" s="25" t="s">
        <v>20</v>
      </c>
      <c r="AM2123" s="25">
        <v>100</v>
      </c>
      <c r="AN2123" s="25">
        <v>1055</v>
      </c>
      <c r="AO2123" s="25">
        <v>272</v>
      </c>
      <c r="AP2123" s="25">
        <v>335</v>
      </c>
      <c r="AQ2123" s="25">
        <v>39</v>
      </c>
      <c r="AR2123" s="94">
        <v>9.6131999999999995E-2</v>
      </c>
      <c r="AS2123" s="157">
        <v>198</v>
      </c>
      <c r="AT2123" s="93" t="s">
        <v>22</v>
      </c>
      <c r="AU2123" s="92" t="s">
        <v>22</v>
      </c>
      <c r="AV2123" s="91" t="s">
        <v>152</v>
      </c>
      <c r="AW2123" s="92" t="s">
        <v>152</v>
      </c>
      <c r="AX2123" s="92" t="s">
        <v>48</v>
      </c>
      <c r="AY2123" s="91" t="s">
        <v>152</v>
      </c>
      <c r="AZ2123" s="23"/>
      <c r="BA2123" s="25" t="s">
        <v>4036</v>
      </c>
      <c r="BB2123" t="s">
        <v>25</v>
      </c>
      <c r="BC2123" t="e">
        <v>#N/A</v>
      </c>
      <c r="BD2123" t="e">
        <f>IF(Z2123=BC2123,"OK")</f>
        <v>#N/A</v>
      </c>
      <c r="BE2123">
        <v>0.2</v>
      </c>
      <c r="BF2123">
        <v>9.6100000000000005E-4</v>
      </c>
      <c r="BG2123">
        <v>1055</v>
      </c>
      <c r="BH2123">
        <v>272</v>
      </c>
      <c r="BI2123">
        <v>335</v>
      </c>
      <c r="BJ2123">
        <v>39</v>
      </c>
      <c r="BK2123">
        <v>9.6131999999999995E-2</v>
      </c>
      <c r="BN2123" s="183"/>
    </row>
    <row r="2124" spans="1:66" ht="25.5" x14ac:dyDescent="0.25">
      <c r="A2124" s="1"/>
      <c r="B2124" s="94">
        <v>2109</v>
      </c>
      <c r="C2124" s="43">
        <v>1005358</v>
      </c>
      <c r="D2124" s="37" t="s">
        <v>22</v>
      </c>
      <c r="E2124" s="48" t="s">
        <v>4035</v>
      </c>
      <c r="F2124" s="151" t="s">
        <v>757</v>
      </c>
      <c r="G2124" s="25"/>
      <c r="H2124" s="46" t="str">
        <f>IFERROR(IFERROR(IF(SEARCH("Usystems",$E2124)&gt;0,"Usystems"),IF(SEARCH("RIIFO",$E2124)&gt;0,"RIIFO","Uponor")),"Uponor")</f>
        <v>Uponor</v>
      </c>
      <c r="I2124" s="25" t="str">
        <f>IFERROR(MID($D2124,1,7)+0,"")</f>
        <v/>
      </c>
      <c r="J2124" s="25" t="str">
        <f>IFERROR(MID($D2124,10,7)+0,"")</f>
        <v/>
      </c>
      <c r="K2124" s="25" t="str">
        <f>IFERROR(MID($D2124,19,7)+0,"")</f>
        <v/>
      </c>
      <c r="L2124" s="25" t="str">
        <f>IFERROR(MID($D2124,28,7)+0,"")</f>
        <v/>
      </c>
      <c r="M2124" s="25" t="str">
        <f>IF(IFERROR(MID($Q2124,1,7)+0,"")&lt;1130000,IF(INDEX(C:C,MATCH(LEFT(Q2124,7)+0,I:I,0))&lt;1130000,"",INDEX(C:C,MATCH(LEFT(Q2124,7)+0,I:I,0))),IFERROR(MID($Q2124,1,7)+0,""))</f>
        <v/>
      </c>
      <c r="N2124" s="25" t="str">
        <f>IF(IFERROR(MID($Q2124,10,7)+0,"")&lt;1130000,"",IFERROR(MID($Q2124,10,7)+0,""))</f>
        <v/>
      </c>
      <c r="O2124" s="25" t="str">
        <f>IF(IFERROR(MID($Q2124,19,7)+0,"")&lt;1130000,"",IFERROR(MID($Q2124,19,7)+0,""))</f>
        <v/>
      </c>
      <c r="P2124" s="25" t="str">
        <f>IF(M2124="","",IF(N2124="",M2124,M2124&amp;", "&amp;N2124))</f>
        <v/>
      </c>
      <c r="Q2124" s="37" t="s">
        <v>22</v>
      </c>
      <c r="R2124" s="37"/>
      <c r="S2124" s="35" t="s">
        <v>53</v>
      </c>
      <c r="T2124" s="25" t="s">
        <v>24</v>
      </c>
      <c r="U2124" s="185">
        <v>500</v>
      </c>
      <c r="V2124" s="188">
        <v>500</v>
      </c>
      <c r="W2124" s="189">
        <v>500</v>
      </c>
      <c r="X2124" s="31">
        <v>500</v>
      </c>
      <c r="Y2124" s="90">
        <f>IFERROR(ROUND(X2124/W2124-1,2),"")</f>
        <v>0</v>
      </c>
      <c r="Z2124" s="31">
        <f>IF(OR(S2124="VLD MLC components",S2124="VLD MLC pipes",S2124="VLD PEX components",S2124="VLD PEX pipes",S2124="VLD PHC components",S2124="VLD PHC pipes",S2124="Controls VLD"),"По запросу",X2124)</f>
        <v>500</v>
      </c>
      <c r="AA2124" s="63">
        <f>ROUND(X2124/1.2,3)</f>
        <v>416.66699999999997</v>
      </c>
      <c r="AB2124" s="23">
        <v>416.66699999999997</v>
      </c>
      <c r="AC2124" s="190">
        <f>IFERROR(ROUND(AA2124/AB2124-1,2),"")</f>
        <v>0</v>
      </c>
      <c r="AD2124" s="25">
        <v>0.33300000000000002</v>
      </c>
      <c r="AE2124" s="25">
        <v>1.0660000000000001E-3</v>
      </c>
      <c r="AF2124" s="25">
        <v>0</v>
      </c>
      <c r="AG2124" s="25" t="s">
        <v>22</v>
      </c>
      <c r="AH2124" s="25">
        <v>0</v>
      </c>
      <c r="AI2124" s="25">
        <v>0</v>
      </c>
      <c r="AJ2124" s="25" t="s">
        <v>20</v>
      </c>
      <c r="AK2124" s="42" t="s">
        <v>19</v>
      </c>
      <c r="AL2124" s="25" t="s">
        <v>20</v>
      </c>
      <c r="AM2124" s="25">
        <v>30</v>
      </c>
      <c r="AN2124" s="25">
        <v>3000</v>
      </c>
      <c r="AO2124" s="25">
        <v>35</v>
      </c>
      <c r="AP2124" s="25">
        <v>50</v>
      </c>
      <c r="AQ2124" s="25">
        <v>9.99</v>
      </c>
      <c r="AR2124" s="94">
        <v>5.2500000000000003E-3</v>
      </c>
      <c r="AS2124" s="157" t="s">
        <v>22</v>
      </c>
      <c r="AT2124" s="93" t="s">
        <v>22</v>
      </c>
      <c r="AU2124" s="92" t="s">
        <v>22</v>
      </c>
      <c r="AV2124" s="91" t="s">
        <v>152</v>
      </c>
      <c r="AW2124" s="92" t="s">
        <v>48</v>
      </c>
      <c r="AX2124" s="92" t="s">
        <v>48</v>
      </c>
      <c r="AY2124" s="91" t="s">
        <v>152</v>
      </c>
      <c r="AZ2124" s="23"/>
      <c r="BA2124" s="25" t="s">
        <v>4034</v>
      </c>
      <c r="BB2124" t="s">
        <v>25</v>
      </c>
      <c r="BC2124" t="e">
        <v>#N/A</v>
      </c>
      <c r="BD2124" t="e">
        <f>IF(Z2124=BC2124,"OK")</f>
        <v>#N/A</v>
      </c>
      <c r="BE2124">
        <v>0.33300000000000002</v>
      </c>
      <c r="BF2124">
        <v>1.0660000000000001E-3</v>
      </c>
      <c r="BG2124">
        <v>3000</v>
      </c>
      <c r="BH2124">
        <v>35</v>
      </c>
      <c r="BI2124">
        <v>50</v>
      </c>
      <c r="BJ2124">
        <v>9.99</v>
      </c>
      <c r="BK2124">
        <v>5.2500000000000003E-3</v>
      </c>
      <c r="BN2124" s="183"/>
    </row>
    <row r="2125" spans="1:66" ht="25.5" x14ac:dyDescent="0.25">
      <c r="A2125" s="1"/>
      <c r="B2125" s="94">
        <v>2110</v>
      </c>
      <c r="C2125" s="43">
        <v>1086533</v>
      </c>
      <c r="D2125" s="25">
        <v>1000019</v>
      </c>
      <c r="E2125" s="27" t="s">
        <v>4033</v>
      </c>
      <c r="F2125" s="213" t="s">
        <v>757</v>
      </c>
      <c r="G2125" s="41" t="s">
        <v>585</v>
      </c>
      <c r="H2125" s="46" t="str">
        <f>IFERROR(IFERROR(IF(SEARCH("Usystems",$E2125)&gt;0,"Usystems"),IF(SEARCH("RIIFO",$E2125)&gt;0,"RIIFO","Uponor")),"Uponor")</f>
        <v>Uponor</v>
      </c>
      <c r="I2125" s="25">
        <f>IFERROR(MID($D2125,1,7)+0,"")</f>
        <v>1000019</v>
      </c>
      <c r="J2125" s="25" t="str">
        <f>IFERROR(MID($D2125,10,7)+0,"")</f>
        <v/>
      </c>
      <c r="K2125" s="25" t="str">
        <f>IFERROR(MID($D2125,19,7)+0,"")</f>
        <v/>
      </c>
      <c r="L2125" s="25" t="str">
        <f>IFERROR(MID($D2125,28,7)+0,"")</f>
        <v/>
      </c>
      <c r="M2125" s="25" t="str">
        <f>IF(IFERROR(MID($Q2125,1,7)+0,"")&lt;1130000,IF(INDEX(C:C,MATCH(LEFT(Q2125,7)+0,I:I,0))&lt;1130000,"",INDEX(C:C,MATCH(LEFT(Q2125,7)+0,I:I,0))),IFERROR(MID($Q2125,1,7)+0,""))</f>
        <v/>
      </c>
      <c r="N2125" s="25" t="str">
        <f>IF(IFERROR(MID($Q2125,10,7)+0,"")&lt;1130000,"",IFERROR(MID($Q2125,10,7)+0,""))</f>
        <v/>
      </c>
      <c r="O2125" s="25" t="str">
        <f>IF(IFERROR(MID($Q2125,19,7)+0,"")&lt;1130000,"",IFERROR(MID($Q2125,19,7)+0,""))</f>
        <v/>
      </c>
      <c r="P2125" s="25" t="str">
        <f>IF(M2125="","",IF(N2125="",M2125,M2125&amp;", "&amp;N2125))</f>
        <v/>
      </c>
      <c r="Q2125" s="25"/>
      <c r="R2125" s="25"/>
      <c r="S2125" s="35" t="s">
        <v>54</v>
      </c>
      <c r="T2125" s="25" t="s">
        <v>36</v>
      </c>
      <c r="U2125" s="185">
        <v>18.39</v>
      </c>
      <c r="V2125" s="188">
        <v>18.39</v>
      </c>
      <c r="W2125" s="189">
        <v>18.39</v>
      </c>
      <c r="X2125" s="31">
        <v>18.39</v>
      </c>
      <c r="Y2125" s="90">
        <f>IFERROR(ROUND(X2125/W2125-1,2),"")</f>
        <v>0</v>
      </c>
      <c r="Z2125" s="31">
        <f>IF(OR(S2125="VLD MLC components",S2125="VLD MLC pipes",S2125="VLD PEX components",S2125="VLD PEX pipes",S2125="VLD PHC components",S2125="VLD PHC pipes",S2125="Controls VLD"),"По запросу",X2125)</f>
        <v>18.39</v>
      </c>
      <c r="AA2125" s="63">
        <f>ROUND(X2125/1.2,3)</f>
        <v>15.324999999999999</v>
      </c>
      <c r="AB2125" s="23">
        <v>15.324999999999999</v>
      </c>
      <c r="AC2125" s="190">
        <f>IFERROR(ROUND(AA2125/AB2125-1,2),"")</f>
        <v>0</v>
      </c>
      <c r="AD2125" s="25">
        <v>1E-3</v>
      </c>
      <c r="AE2125" s="25">
        <v>7.9999999999999996E-6</v>
      </c>
      <c r="AF2125" s="25">
        <v>0</v>
      </c>
      <c r="AG2125" s="25">
        <v>1500</v>
      </c>
      <c r="AH2125" s="25">
        <v>1500</v>
      </c>
      <c r="AI2125" s="25">
        <v>1500</v>
      </c>
      <c r="AJ2125" s="25" t="s">
        <v>20</v>
      </c>
      <c r="AK2125" s="42" t="s">
        <v>19</v>
      </c>
      <c r="AL2125" s="25" t="s">
        <v>20</v>
      </c>
      <c r="AM2125" s="25">
        <v>500</v>
      </c>
      <c r="AN2125" s="25">
        <v>300</v>
      </c>
      <c r="AO2125" s="25">
        <v>250</v>
      </c>
      <c r="AP2125" s="25">
        <v>50</v>
      </c>
      <c r="AQ2125" s="25">
        <v>1</v>
      </c>
      <c r="AR2125" s="94">
        <v>3.7499999999999999E-3</v>
      </c>
      <c r="AS2125" s="157">
        <v>1500</v>
      </c>
      <c r="AT2125" s="93">
        <v>42521</v>
      </c>
      <c r="AU2125" s="92" t="s">
        <v>22</v>
      </c>
      <c r="AV2125" s="91" t="s">
        <v>152</v>
      </c>
      <c r="AW2125" s="92" t="s">
        <v>152</v>
      </c>
      <c r="AX2125" s="92" t="s">
        <v>48</v>
      </c>
      <c r="AY2125" s="91" t="s">
        <v>152</v>
      </c>
      <c r="AZ2125" s="23"/>
      <c r="BA2125" s="25" t="s">
        <v>4032</v>
      </c>
      <c r="BB2125" t="s">
        <v>25</v>
      </c>
      <c r="BC2125" t="e">
        <v>#N/A</v>
      </c>
      <c r="BD2125" t="e">
        <f>IF(Z2125=BC2125,"OK")</f>
        <v>#N/A</v>
      </c>
      <c r="BE2125">
        <v>1E-3</v>
      </c>
      <c r="BF2125">
        <v>7.9999999999999996E-6</v>
      </c>
      <c r="BG2125">
        <v>300</v>
      </c>
      <c r="BH2125">
        <v>250</v>
      </c>
      <c r="BI2125">
        <v>50</v>
      </c>
      <c r="BJ2125">
        <v>1</v>
      </c>
      <c r="BK2125">
        <v>3.7499999999999999E-3</v>
      </c>
      <c r="BN2125" s="183"/>
    </row>
    <row r="2126" spans="1:66" ht="25.5" x14ac:dyDescent="0.25">
      <c r="A2126" s="1"/>
      <c r="B2126" s="94">
        <v>2111</v>
      </c>
      <c r="C2126" s="43">
        <v>1005290</v>
      </c>
      <c r="D2126" s="37" t="s">
        <v>22</v>
      </c>
      <c r="E2126" s="48" t="s">
        <v>4031</v>
      </c>
      <c r="F2126" s="151" t="s">
        <v>21</v>
      </c>
      <c r="G2126" s="41" t="s">
        <v>585</v>
      </c>
      <c r="H2126" s="46" t="str">
        <f>IFERROR(IFERROR(IF(SEARCH("Usystems",$E2126)&gt;0,"Usystems"),IF(SEARCH("RIIFO",$E2126)&gt;0,"RIIFO","Uponor")),"Uponor")</f>
        <v>Uponor</v>
      </c>
      <c r="I2126" s="25" t="str">
        <f>IFERROR(MID($D2126,1,7)+0,"")</f>
        <v/>
      </c>
      <c r="J2126" s="25" t="str">
        <f>IFERROR(MID($D2126,10,7)+0,"")</f>
        <v/>
      </c>
      <c r="K2126" s="25" t="str">
        <f>IFERROR(MID($D2126,19,7)+0,"")</f>
        <v/>
      </c>
      <c r="L2126" s="25" t="str">
        <f>IFERROR(MID($D2126,28,7)+0,"")</f>
        <v/>
      </c>
      <c r="M2126" s="25" t="str">
        <f>IF(IFERROR(MID($Q2126,1,7)+0,"")&lt;1130000,IF(INDEX(C:C,MATCH(LEFT(Q2126,7)+0,I:I,0))&lt;1130000,"",INDEX(C:C,MATCH(LEFT(Q2126,7)+0,I:I,0))),IFERROR(MID($Q2126,1,7)+0,""))</f>
        <v/>
      </c>
      <c r="N2126" s="25" t="str">
        <f>IF(IFERROR(MID($Q2126,10,7)+0,"")&lt;1130000,"",IFERROR(MID($Q2126,10,7)+0,""))</f>
        <v/>
      </c>
      <c r="O2126" s="25" t="str">
        <f>IF(IFERROR(MID($Q2126,19,7)+0,"")&lt;1130000,"",IFERROR(MID($Q2126,19,7)+0,""))</f>
        <v/>
      </c>
      <c r="P2126" s="25" t="str">
        <f>IF(M2126="","",IF(N2126="",M2126,M2126&amp;", "&amp;N2126))</f>
        <v/>
      </c>
      <c r="Q2126" s="37" t="s">
        <v>22</v>
      </c>
      <c r="R2126" s="37"/>
      <c r="S2126" s="35" t="s">
        <v>53</v>
      </c>
      <c r="T2126" s="25" t="s">
        <v>24</v>
      </c>
      <c r="U2126" s="185">
        <v>938</v>
      </c>
      <c r="V2126" s="188">
        <v>938</v>
      </c>
      <c r="W2126" s="189">
        <v>938</v>
      </c>
      <c r="X2126" s="31">
        <v>938</v>
      </c>
      <c r="Y2126" s="90">
        <f>IFERROR(ROUND(X2126/W2126-1,2),"")</f>
        <v>0</v>
      </c>
      <c r="Z2126" s="31">
        <f>IF(OR(S2126="VLD MLC components",S2126="VLD MLC pipes",S2126="VLD PEX components",S2126="VLD PEX pipes",S2126="VLD PHC components",S2126="VLD PHC pipes",S2126="Controls VLD"),"По запросу",X2126)</f>
        <v>938</v>
      </c>
      <c r="AA2126" s="63">
        <f>ROUND(X2126/1.2,3)</f>
        <v>781.66700000000003</v>
      </c>
      <c r="AB2126" s="23">
        <v>781.66700000000003</v>
      </c>
      <c r="AC2126" s="190">
        <f>IFERROR(ROUND(AA2126/AB2126-1,2),"")</f>
        <v>0</v>
      </c>
      <c r="AD2126" s="25">
        <v>0.44</v>
      </c>
      <c r="AE2126" s="25">
        <v>1.8910000000000001E-3</v>
      </c>
      <c r="AF2126" s="25">
        <v>0</v>
      </c>
      <c r="AG2126" s="25" t="s">
        <v>22</v>
      </c>
      <c r="AH2126" s="25">
        <v>0</v>
      </c>
      <c r="AI2126" s="25">
        <v>0</v>
      </c>
      <c r="AJ2126" s="25" t="s">
        <v>20</v>
      </c>
      <c r="AK2126" s="42" t="s">
        <v>19</v>
      </c>
      <c r="AL2126" s="25" t="s">
        <v>20</v>
      </c>
      <c r="AM2126" s="25">
        <v>30</v>
      </c>
      <c r="AN2126" s="25">
        <v>3000</v>
      </c>
      <c r="AO2126" s="25">
        <v>650</v>
      </c>
      <c r="AP2126" s="25">
        <v>180</v>
      </c>
      <c r="AQ2126" s="25">
        <v>13.2</v>
      </c>
      <c r="AR2126" s="94">
        <v>0.35099999999999998</v>
      </c>
      <c r="AS2126" s="157" t="s">
        <v>22</v>
      </c>
      <c r="AT2126" s="93" t="s">
        <v>22</v>
      </c>
      <c r="AU2126" s="92" t="s">
        <v>22</v>
      </c>
      <c r="AV2126" s="91" t="s">
        <v>152</v>
      </c>
      <c r="AW2126" s="92" t="s">
        <v>152</v>
      </c>
      <c r="AX2126" s="92" t="s">
        <v>48</v>
      </c>
      <c r="AY2126" s="91" t="s">
        <v>152</v>
      </c>
      <c r="AZ2126" s="23"/>
      <c r="BA2126" s="25" t="s">
        <v>4030</v>
      </c>
      <c r="BB2126" t="s">
        <v>25</v>
      </c>
      <c r="BC2126" t="e">
        <v>#N/A</v>
      </c>
      <c r="BD2126" t="e">
        <f>IF(Z2126=BC2126,"OK")</f>
        <v>#N/A</v>
      </c>
      <c r="BE2126">
        <v>0.44</v>
      </c>
      <c r="BF2126">
        <v>1.8910000000000001E-3</v>
      </c>
      <c r="BG2126">
        <v>3000</v>
      </c>
      <c r="BH2126">
        <v>650</v>
      </c>
      <c r="BI2126">
        <v>180</v>
      </c>
      <c r="BJ2126">
        <v>13.2</v>
      </c>
      <c r="BK2126">
        <v>0.35099999999999998</v>
      </c>
      <c r="BN2126" s="183"/>
    </row>
    <row r="2127" spans="1:66" ht="25.5" x14ac:dyDescent="0.25">
      <c r="A2127" s="1"/>
      <c r="B2127" s="94">
        <v>2112</v>
      </c>
      <c r="C2127" s="43">
        <v>1005291</v>
      </c>
      <c r="D2127" s="37" t="s">
        <v>22</v>
      </c>
      <c r="E2127" s="27" t="s">
        <v>4029</v>
      </c>
      <c r="F2127" s="151" t="s">
        <v>21</v>
      </c>
      <c r="G2127" s="41" t="s">
        <v>585</v>
      </c>
      <c r="H2127" s="46" t="str">
        <f>IFERROR(IFERROR(IF(SEARCH("Usystems",$E2127)&gt;0,"Usystems"),IF(SEARCH("RIIFO",$E2127)&gt;0,"RIIFO","Uponor")),"Uponor")</f>
        <v>Uponor</v>
      </c>
      <c r="I2127" s="25" t="str">
        <f>IFERROR(MID($D2127,1,7)+0,"")</f>
        <v/>
      </c>
      <c r="J2127" s="25" t="str">
        <f>IFERROR(MID($D2127,10,7)+0,"")</f>
        <v/>
      </c>
      <c r="K2127" s="25" t="str">
        <f>IFERROR(MID($D2127,19,7)+0,"")</f>
        <v/>
      </c>
      <c r="L2127" s="25" t="str">
        <f>IFERROR(MID($D2127,28,7)+0,"")</f>
        <v/>
      </c>
      <c r="M2127" s="25" t="str">
        <f>IF(IFERROR(MID($Q2127,1,7)+0,"")&lt;1130000,IF(INDEX(C:C,MATCH(LEFT(Q2127,7)+0,I:I,0))&lt;1130000,"",INDEX(C:C,MATCH(LEFT(Q2127,7)+0,I:I,0))),IFERROR(MID($Q2127,1,7)+0,""))</f>
        <v/>
      </c>
      <c r="N2127" s="25" t="str">
        <f>IF(IFERROR(MID($Q2127,10,7)+0,"")&lt;1130000,"",IFERROR(MID($Q2127,10,7)+0,""))</f>
        <v/>
      </c>
      <c r="O2127" s="25" t="str">
        <f>IF(IFERROR(MID($Q2127,19,7)+0,"")&lt;1130000,"",IFERROR(MID($Q2127,19,7)+0,""))</f>
        <v/>
      </c>
      <c r="P2127" s="25" t="str">
        <f>IF(M2127="","",IF(N2127="",M2127,M2127&amp;", "&amp;N2127))</f>
        <v/>
      </c>
      <c r="Q2127" s="37" t="s">
        <v>22</v>
      </c>
      <c r="R2127" s="37"/>
      <c r="S2127" s="35" t="s">
        <v>53</v>
      </c>
      <c r="T2127" s="25" t="s">
        <v>36</v>
      </c>
      <c r="U2127" s="185">
        <v>20.239999999999998</v>
      </c>
      <c r="V2127" s="188">
        <v>20.239999999999998</v>
      </c>
      <c r="W2127" s="189">
        <v>20.239999999999998</v>
      </c>
      <c r="X2127" s="31">
        <v>20.239999999999998</v>
      </c>
      <c r="Y2127" s="90">
        <f>IFERROR(ROUND(X2127/W2127-1,2),"")</f>
        <v>0</v>
      </c>
      <c r="Z2127" s="31">
        <f>IF(OR(S2127="VLD MLC components",S2127="VLD MLC pipes",S2127="VLD PEX components",S2127="VLD PEX pipes",S2127="VLD PHC components",S2127="VLD PHC pipes",S2127="Controls VLD"),"По запросу",X2127)</f>
        <v>20.239999999999998</v>
      </c>
      <c r="AA2127" s="63">
        <f>ROUND(X2127/1.2,3)</f>
        <v>16.867000000000001</v>
      </c>
      <c r="AB2127" s="23">
        <v>16.867000000000001</v>
      </c>
      <c r="AC2127" s="190">
        <f>IFERROR(ROUND(AA2127/AB2127-1,2),"")</f>
        <v>0</v>
      </c>
      <c r="AD2127" s="25">
        <v>1E-3</v>
      </c>
      <c r="AE2127" s="25">
        <v>1.1E-5</v>
      </c>
      <c r="AF2127" s="25">
        <v>1000</v>
      </c>
      <c r="AG2127" s="25">
        <v>1000</v>
      </c>
      <c r="AH2127" s="25">
        <v>1000</v>
      </c>
      <c r="AI2127" s="25">
        <v>1000</v>
      </c>
      <c r="AJ2127" s="25" t="s">
        <v>20</v>
      </c>
      <c r="AK2127" s="22" t="s">
        <v>20</v>
      </c>
      <c r="AL2127" s="25" t="s">
        <v>20</v>
      </c>
      <c r="AM2127" s="25">
        <v>500</v>
      </c>
      <c r="AN2127" s="25">
        <v>500</v>
      </c>
      <c r="AO2127" s="25">
        <v>300</v>
      </c>
      <c r="AP2127" s="25">
        <v>100</v>
      </c>
      <c r="AQ2127" s="25">
        <v>0.5</v>
      </c>
      <c r="AR2127" s="94">
        <v>1.092E-5</v>
      </c>
      <c r="AS2127" s="157">
        <v>1000</v>
      </c>
      <c r="AT2127" s="93" t="s">
        <v>22</v>
      </c>
      <c r="AU2127" s="92" t="s">
        <v>22</v>
      </c>
      <c r="AV2127" s="91" t="s">
        <v>152</v>
      </c>
      <c r="AW2127" s="92" t="s">
        <v>152</v>
      </c>
      <c r="AX2127" s="92" t="s">
        <v>48</v>
      </c>
      <c r="AY2127" s="91" t="s">
        <v>152</v>
      </c>
      <c r="AZ2127" s="23"/>
      <c r="BA2127" s="25" t="s">
        <v>4028</v>
      </c>
      <c r="BB2127" t="s">
        <v>25</v>
      </c>
      <c r="BC2127">
        <v>20.239999999999998</v>
      </c>
      <c r="BD2127" t="str">
        <f>IF(Z2127=BC2127,"OK")</f>
        <v>OK</v>
      </c>
      <c r="BE2127">
        <v>1E-3</v>
      </c>
      <c r="BF2127">
        <v>1.1E-5</v>
      </c>
      <c r="BG2127">
        <v>500</v>
      </c>
      <c r="BH2127">
        <v>300</v>
      </c>
      <c r="BI2127">
        <v>100</v>
      </c>
      <c r="BJ2127">
        <v>0.5</v>
      </c>
      <c r="BK2127">
        <v>1.092E-5</v>
      </c>
      <c r="BN2127" s="183"/>
    </row>
    <row r="2128" spans="1:66" ht="25.5" x14ac:dyDescent="0.25">
      <c r="A2128" s="1"/>
      <c r="B2128" s="94">
        <v>2113</v>
      </c>
      <c r="C2128" s="43">
        <v>1044181</v>
      </c>
      <c r="D2128" s="43" t="s">
        <v>22</v>
      </c>
      <c r="E2128" s="27" t="s">
        <v>4027</v>
      </c>
      <c r="F2128" s="151" t="s">
        <v>652</v>
      </c>
      <c r="G2128" s="41" t="s">
        <v>30</v>
      </c>
      <c r="H2128" s="46" t="str">
        <f>IFERROR(IFERROR(IF(SEARCH("Usystems",$E2128)&gt;0,"Usystems"),IF(SEARCH("RIIFO",$E2128)&gt;0,"RIIFO","Uponor")),"Uponor")</f>
        <v>Uponor</v>
      </c>
      <c r="I2128" s="25" t="str">
        <f>IFERROR(MID($D2128,1,7)+0,"")</f>
        <v/>
      </c>
      <c r="J2128" s="25" t="str">
        <f>IFERROR(MID($D2128,10,7)+0,"")</f>
        <v/>
      </c>
      <c r="K2128" s="25" t="str">
        <f>IFERROR(MID($D2128,19,7)+0,"")</f>
        <v/>
      </c>
      <c r="L2128" s="25" t="str">
        <f>IFERROR(MID($D2128,28,7)+0,"")</f>
        <v/>
      </c>
      <c r="M2128" s="25" t="str">
        <f>IF(IFERROR(MID($Q2128,1,7)+0,"")&lt;1130000,IF(INDEX(C:C,MATCH(LEFT(Q2128,7)+0,I:I,0))&lt;1130000,"",INDEX(C:C,MATCH(LEFT(Q2128,7)+0,I:I,0))),IFERROR(MID($Q2128,1,7)+0,""))</f>
        <v/>
      </c>
      <c r="N2128" s="25" t="str">
        <f>IF(IFERROR(MID($Q2128,10,7)+0,"")&lt;1130000,"",IFERROR(MID($Q2128,10,7)+0,""))</f>
        <v/>
      </c>
      <c r="O2128" s="25" t="str">
        <f>IF(IFERROR(MID($Q2128,19,7)+0,"")&lt;1130000,"",IFERROR(MID($Q2128,19,7)+0,""))</f>
        <v/>
      </c>
      <c r="P2128" s="25" t="str">
        <f>IF(M2128="","",IF(N2128="",M2128,M2128&amp;", "&amp;N2128))</f>
        <v/>
      </c>
      <c r="Q2128" s="44" t="s">
        <v>22</v>
      </c>
      <c r="R2128" s="44"/>
      <c r="S2128" s="35" t="s">
        <v>53</v>
      </c>
      <c r="T2128" s="25" t="s">
        <v>38</v>
      </c>
      <c r="U2128" s="185">
        <v>3488</v>
      </c>
      <c r="V2128" s="188">
        <v>3488</v>
      </c>
      <c r="W2128" s="189">
        <v>3488</v>
      </c>
      <c r="X2128" s="31">
        <v>3488</v>
      </c>
      <c r="Y2128" s="90">
        <f>IFERROR(ROUND(X2128/W2128-1,2),"")</f>
        <v>0</v>
      </c>
      <c r="Z2128" s="31">
        <f>IF(OR(S2128="VLD MLC components",S2128="VLD MLC pipes",S2128="VLD PEX components",S2128="VLD PEX pipes",S2128="VLD PHC components",S2128="VLD PHC pipes",S2128="Controls VLD"),"По запросу",X2128)</f>
        <v>3488</v>
      </c>
      <c r="AA2128" s="63">
        <f>ROUND(X2128/1.2,3)</f>
        <v>2906.6669999999999</v>
      </c>
      <c r="AB2128" s="23">
        <v>2906.6669999999999</v>
      </c>
      <c r="AC2128" s="190">
        <f>IFERROR(ROUND(AA2128/AB2128-1,2),"")</f>
        <v>0</v>
      </c>
      <c r="AD2128" s="25">
        <v>1.2</v>
      </c>
      <c r="AE2128" s="25">
        <v>7.2999999999999999E-5</v>
      </c>
      <c r="AF2128" s="25">
        <v>0</v>
      </c>
      <c r="AG2128" s="25" t="s">
        <v>22</v>
      </c>
      <c r="AH2128" s="25">
        <v>0</v>
      </c>
      <c r="AI2128" s="25">
        <v>0</v>
      </c>
      <c r="AJ2128" s="25" t="s">
        <v>19</v>
      </c>
      <c r="AK2128" s="42" t="s">
        <v>19</v>
      </c>
      <c r="AL2128" s="25" t="s">
        <v>19</v>
      </c>
      <c r="AM2128" s="25">
        <v>1</v>
      </c>
      <c r="AN2128" s="25">
        <v>800</v>
      </c>
      <c r="AO2128" s="25">
        <v>400</v>
      </c>
      <c r="AP2128" s="25">
        <v>230</v>
      </c>
      <c r="AQ2128" s="25">
        <v>1.2</v>
      </c>
      <c r="AR2128" s="94">
        <v>7.3599999999999999E-2</v>
      </c>
      <c r="AS2128" s="157" t="s">
        <v>22</v>
      </c>
      <c r="AT2128" s="93" t="s">
        <v>22</v>
      </c>
      <c r="AU2128" s="92" t="s">
        <v>22</v>
      </c>
      <c r="AV2128" s="91" t="s">
        <v>48</v>
      </c>
      <c r="AW2128" s="92" t="s">
        <v>48</v>
      </c>
      <c r="AX2128" s="92" t="s">
        <v>48</v>
      </c>
      <c r="AY2128" s="91" t="s">
        <v>152</v>
      </c>
      <c r="AZ2128" s="23"/>
      <c r="BA2128" s="25">
        <v>0</v>
      </c>
      <c r="BB2128" t="s">
        <v>48</v>
      </c>
      <c r="BC2128" t="e">
        <v>#N/A</v>
      </c>
      <c r="BD2128" t="e">
        <f>IF(Z2128=BC2128,"OK")</f>
        <v>#N/A</v>
      </c>
      <c r="BE2128">
        <v>1.2</v>
      </c>
      <c r="BF2128">
        <v>7.2999999999999999E-5</v>
      </c>
      <c r="BG2128">
        <v>800</v>
      </c>
      <c r="BH2128">
        <v>400</v>
      </c>
      <c r="BI2128">
        <v>230</v>
      </c>
      <c r="BJ2128">
        <v>1.2</v>
      </c>
      <c r="BK2128">
        <v>7.3599999999999999E-2</v>
      </c>
      <c r="BN2128" s="183"/>
    </row>
    <row r="2129" spans="1:66" ht="25.5" x14ac:dyDescent="0.25">
      <c r="A2129" s="1"/>
      <c r="B2129" s="94">
        <v>2114</v>
      </c>
      <c r="C2129" s="43">
        <v>1086531</v>
      </c>
      <c r="D2129" s="45">
        <v>1005287</v>
      </c>
      <c r="E2129" s="27" t="s">
        <v>4026</v>
      </c>
      <c r="F2129" s="213" t="s">
        <v>652</v>
      </c>
      <c r="G2129" s="41" t="s">
        <v>585</v>
      </c>
      <c r="H2129" s="46" t="str">
        <f>IFERROR(IFERROR(IF(SEARCH("Usystems",$E2129)&gt;0,"Usystems"),IF(SEARCH("RIIFO",$E2129)&gt;0,"RIIFO","Uponor")),"Uponor")</f>
        <v>Uponor</v>
      </c>
      <c r="I2129" s="25">
        <f>IFERROR(MID($D2129,1,7)+0,"")</f>
        <v>1005287</v>
      </c>
      <c r="J2129" s="25" t="str">
        <f>IFERROR(MID($D2129,10,7)+0,"")</f>
        <v/>
      </c>
      <c r="K2129" s="25" t="str">
        <f>IFERROR(MID($D2129,19,7)+0,"")</f>
        <v/>
      </c>
      <c r="L2129" s="25" t="str">
        <f>IFERROR(MID($D2129,28,7)+0,"")</f>
        <v/>
      </c>
      <c r="M2129" s="25" t="str">
        <f>IF(IFERROR(MID($Q2129,1,7)+0,"")&lt;1130000,IF(INDEX(C:C,MATCH(LEFT(Q2129,7)+0,I:I,0))&lt;1130000,"",INDEX(C:C,MATCH(LEFT(Q2129,7)+0,I:I,0))),IFERROR(MID($Q2129,1,7)+0,""))</f>
        <v/>
      </c>
      <c r="N2129" s="25" t="str">
        <f>IF(IFERROR(MID($Q2129,10,7)+0,"")&lt;1130000,"",IFERROR(MID($Q2129,10,7)+0,""))</f>
        <v/>
      </c>
      <c r="O2129" s="25" t="str">
        <f>IF(IFERROR(MID($Q2129,19,7)+0,"")&lt;1130000,"",IFERROR(MID($Q2129,19,7)+0,""))</f>
        <v/>
      </c>
      <c r="P2129" s="25" t="str">
        <f>IF(M2129="","",IF(N2129="",M2129,M2129&amp;", "&amp;N2129))</f>
        <v/>
      </c>
      <c r="Q2129" s="25"/>
      <c r="R2129" s="25"/>
      <c r="S2129" s="35" t="s">
        <v>54</v>
      </c>
      <c r="T2129" s="25" t="s">
        <v>36</v>
      </c>
      <c r="U2129" s="185">
        <v>8.33</v>
      </c>
      <c r="V2129" s="188">
        <v>8.33</v>
      </c>
      <c r="W2129" s="189">
        <v>8.33</v>
      </c>
      <c r="X2129" s="31">
        <v>8.33</v>
      </c>
      <c r="Y2129" s="90">
        <f>IFERROR(ROUND(X2129/W2129-1,2),"")</f>
        <v>0</v>
      </c>
      <c r="Z2129" s="31">
        <f>IF(OR(S2129="VLD MLC components",S2129="VLD MLC pipes",S2129="VLD PEX components",S2129="VLD PEX pipes",S2129="VLD PHC components",S2129="VLD PHC pipes",S2129="Controls VLD"),"По запросу",X2129)</f>
        <v>8.33</v>
      </c>
      <c r="AA2129" s="63">
        <f>ROUND(X2129/1.2,3)</f>
        <v>6.9420000000000002</v>
      </c>
      <c r="AB2129" s="23">
        <v>6.9420000000000002</v>
      </c>
      <c r="AC2129" s="190">
        <f>IFERROR(ROUND(AA2129/AB2129-1,2),"")</f>
        <v>0</v>
      </c>
      <c r="AD2129" s="25">
        <v>2E-3</v>
      </c>
      <c r="AE2129" s="25">
        <v>9.0000000000000002E-6</v>
      </c>
      <c r="AF2129" s="25">
        <v>0</v>
      </c>
      <c r="AG2129" s="25" t="s">
        <v>22</v>
      </c>
      <c r="AH2129" s="25">
        <v>0</v>
      </c>
      <c r="AI2129" s="25">
        <v>0</v>
      </c>
      <c r="AJ2129" s="25" t="s">
        <v>20</v>
      </c>
      <c r="AK2129" s="42" t="s">
        <v>19</v>
      </c>
      <c r="AL2129" s="25" t="s">
        <v>20</v>
      </c>
      <c r="AM2129" s="25">
        <v>100</v>
      </c>
      <c r="AN2129" s="25">
        <v>235</v>
      </c>
      <c r="AO2129" s="25">
        <v>110</v>
      </c>
      <c r="AP2129" s="25">
        <v>35</v>
      </c>
      <c r="AQ2129" s="25">
        <v>0.2</v>
      </c>
      <c r="AR2129" s="94">
        <v>9.0499999999999999E-4</v>
      </c>
      <c r="AS2129" s="157" t="s">
        <v>22</v>
      </c>
      <c r="AT2129" s="93">
        <v>42521</v>
      </c>
      <c r="AU2129" s="92" t="s">
        <v>22</v>
      </c>
      <c r="AV2129" s="91" t="s">
        <v>152</v>
      </c>
      <c r="AW2129" s="92" t="s">
        <v>48</v>
      </c>
      <c r="AX2129" s="92" t="s">
        <v>48</v>
      </c>
      <c r="AY2129" s="91" t="s">
        <v>152</v>
      </c>
      <c r="AZ2129" s="23"/>
      <c r="BA2129" s="25" t="s">
        <v>4025</v>
      </c>
      <c r="BB2129" t="s">
        <v>25</v>
      </c>
      <c r="BC2129" t="e">
        <v>#N/A</v>
      </c>
      <c r="BD2129" t="e">
        <f>IF(Z2129=BC2129,"OK")</f>
        <v>#N/A</v>
      </c>
      <c r="BE2129">
        <v>2E-3</v>
      </c>
      <c r="BF2129">
        <v>9.0000000000000002E-6</v>
      </c>
      <c r="BG2129">
        <v>235</v>
      </c>
      <c r="BH2129">
        <v>110</v>
      </c>
      <c r="BI2129">
        <v>35</v>
      </c>
      <c r="BJ2129">
        <v>0.2</v>
      </c>
      <c r="BK2129">
        <v>9.0499999999999999E-4</v>
      </c>
      <c r="BN2129" s="183"/>
    </row>
    <row r="2130" spans="1:66" ht="25.5" x14ac:dyDescent="0.25">
      <c r="A2130" s="1"/>
      <c r="B2130" s="94">
        <v>2115</v>
      </c>
      <c r="C2130" s="43">
        <v>1005372</v>
      </c>
      <c r="D2130" s="38"/>
      <c r="E2130" s="27" t="s">
        <v>4024</v>
      </c>
      <c r="F2130" s="151" t="s">
        <v>21</v>
      </c>
      <c r="G2130" s="38"/>
      <c r="H2130" s="46" t="str">
        <f>IFERROR(IFERROR(IF(SEARCH("Usystems",$E2130)&gt;0,"Usystems"),IF(SEARCH("RIIFO",$E2130)&gt;0,"RIIFO","Uponor")),"Uponor")</f>
        <v>Uponor</v>
      </c>
      <c r="I2130" s="25" t="str">
        <f>IFERROR(MID($D2130,1,7)+0,"")</f>
        <v/>
      </c>
      <c r="J2130" s="25" t="str">
        <f>IFERROR(MID($D2130,10,7)+0,"")</f>
        <v/>
      </c>
      <c r="K2130" s="25" t="str">
        <f>IFERROR(MID($D2130,19,7)+0,"")</f>
        <v/>
      </c>
      <c r="L2130" s="25" t="str">
        <f>IFERROR(MID($D2130,28,7)+0,"")</f>
        <v/>
      </c>
      <c r="M2130" s="25" t="str">
        <f>IF(IFERROR(MID($Q2130,1,7)+0,"")&lt;1130000,IF(INDEX(C:C,MATCH(LEFT(Q2130,7)+0,I:I,0))&lt;1130000,"",INDEX(C:C,MATCH(LEFT(Q2130,7)+0,I:I,0))),IFERROR(MID($Q2130,1,7)+0,""))</f>
        <v/>
      </c>
      <c r="N2130" s="25" t="str">
        <f>IF(IFERROR(MID($Q2130,10,7)+0,"")&lt;1130000,"",IFERROR(MID($Q2130,10,7)+0,""))</f>
        <v/>
      </c>
      <c r="O2130" s="25" t="str">
        <f>IF(IFERROR(MID($Q2130,19,7)+0,"")&lt;1130000,"",IFERROR(MID($Q2130,19,7)+0,""))</f>
        <v/>
      </c>
      <c r="P2130" s="25" t="str">
        <f>IF(M2130="","",IF(N2130="",M2130,M2130&amp;", "&amp;N2130))</f>
        <v/>
      </c>
      <c r="Q2130" s="39" t="s">
        <v>22</v>
      </c>
      <c r="R2130" s="39"/>
      <c r="S2130" s="35" t="s">
        <v>37</v>
      </c>
      <c r="T2130" s="25" t="s">
        <v>36</v>
      </c>
      <c r="U2130" s="185">
        <v>32.24</v>
      </c>
      <c r="V2130" s="188">
        <v>32.24</v>
      </c>
      <c r="W2130" s="189">
        <v>32.24</v>
      </c>
      <c r="X2130" s="31">
        <v>32.24</v>
      </c>
      <c r="Y2130" s="90">
        <f>IFERROR(ROUND(X2130/W2130-1,2),"")</f>
        <v>0</v>
      </c>
      <c r="Z2130" s="31">
        <f>IF(OR(S2130="VLD MLC components",S2130="VLD MLC pipes",S2130="VLD PEX components",S2130="VLD PEX pipes",S2130="VLD PHC components",S2130="VLD PHC pipes",S2130="Controls VLD"),"По запросу",X2130)</f>
        <v>32.24</v>
      </c>
      <c r="AA2130" s="63">
        <f>ROUND(X2130/1.2,3)</f>
        <v>26.867000000000001</v>
      </c>
      <c r="AB2130" s="23">
        <v>26.867000000000001</v>
      </c>
      <c r="AC2130" s="190">
        <f>IFERROR(ROUND(AA2130/AB2130-1,2),"")</f>
        <v>0</v>
      </c>
      <c r="AD2130" s="25">
        <v>4.0000000000000001E-3</v>
      </c>
      <c r="AE2130" s="25">
        <v>3.1000000000000001E-5</v>
      </c>
      <c r="AF2130" s="25">
        <v>0</v>
      </c>
      <c r="AG2130" s="25" t="s">
        <v>22</v>
      </c>
      <c r="AH2130" s="25">
        <v>0</v>
      </c>
      <c r="AI2130" s="25">
        <v>0</v>
      </c>
      <c r="AJ2130" s="25" t="s">
        <v>20</v>
      </c>
      <c r="AK2130" s="42" t="s">
        <v>19</v>
      </c>
      <c r="AL2130" s="25" t="s">
        <v>20</v>
      </c>
      <c r="AM2130" s="25">
        <v>100</v>
      </c>
      <c r="AN2130" s="25">
        <v>410</v>
      </c>
      <c r="AO2130" s="25">
        <v>190</v>
      </c>
      <c r="AP2130" s="25">
        <v>25</v>
      </c>
      <c r="AQ2130" s="25">
        <v>0.4</v>
      </c>
      <c r="AR2130" s="94">
        <v>1.9480000000000001E-3</v>
      </c>
      <c r="AS2130" s="157" t="s">
        <v>22</v>
      </c>
      <c r="AT2130" s="93" t="s">
        <v>22</v>
      </c>
      <c r="AU2130" s="92" t="s">
        <v>22</v>
      </c>
      <c r="AV2130" s="91" t="s">
        <v>48</v>
      </c>
      <c r="AW2130" s="92" t="s">
        <v>48</v>
      </c>
      <c r="AX2130" s="92" t="s">
        <v>48</v>
      </c>
      <c r="AY2130" s="91" t="s">
        <v>152</v>
      </c>
      <c r="AZ2130" s="23"/>
      <c r="BA2130" s="25">
        <v>0</v>
      </c>
      <c r="BB2130" t="s">
        <v>48</v>
      </c>
      <c r="BC2130" t="e">
        <v>#N/A</v>
      </c>
      <c r="BD2130" t="e">
        <f>IF(Z2130=BC2130,"OK")</f>
        <v>#N/A</v>
      </c>
      <c r="BE2130">
        <v>4.0000000000000001E-3</v>
      </c>
      <c r="BF2130">
        <v>3.1000000000000001E-5</v>
      </c>
      <c r="BG2130">
        <v>410</v>
      </c>
      <c r="BH2130">
        <v>190</v>
      </c>
      <c r="BI2130">
        <v>25</v>
      </c>
      <c r="BJ2130">
        <v>0.4</v>
      </c>
      <c r="BK2130">
        <v>1.9480000000000001E-3</v>
      </c>
      <c r="BN2130" s="183"/>
    </row>
    <row r="2131" spans="1:66" ht="25.5" x14ac:dyDescent="0.25">
      <c r="A2131" s="1"/>
      <c r="B2131" s="94">
        <v>2116</v>
      </c>
      <c r="C2131" s="43">
        <v>1009222</v>
      </c>
      <c r="D2131" s="37" t="s">
        <v>22</v>
      </c>
      <c r="E2131" s="27" t="s">
        <v>4023</v>
      </c>
      <c r="F2131" s="151" t="s">
        <v>652</v>
      </c>
      <c r="G2131" s="41" t="s">
        <v>585</v>
      </c>
      <c r="H2131" s="46" t="str">
        <f>IFERROR(IFERROR(IF(SEARCH("Usystems",$E2131)&gt;0,"Usystems"),IF(SEARCH("RIIFO",$E2131)&gt;0,"RIIFO","Uponor")),"Uponor")</f>
        <v>Uponor</v>
      </c>
      <c r="I2131" s="25" t="str">
        <f>IFERROR(MID($D2131,1,7)+0,"")</f>
        <v/>
      </c>
      <c r="J2131" s="25" t="str">
        <f>IFERROR(MID($D2131,10,7)+0,"")</f>
        <v/>
      </c>
      <c r="K2131" s="25" t="str">
        <f>IFERROR(MID($D2131,19,7)+0,"")</f>
        <v/>
      </c>
      <c r="L2131" s="25" t="str">
        <f>IFERROR(MID($D2131,28,7)+0,"")</f>
        <v/>
      </c>
      <c r="M2131" s="25" t="str">
        <f>IF(IFERROR(MID($Q2131,1,7)+0,"")&lt;1130000,IF(INDEX(C:C,MATCH(LEFT(Q2131,7)+0,I:I,0))&lt;1130000,"",INDEX(C:C,MATCH(LEFT(Q2131,7)+0,I:I,0))),IFERROR(MID($Q2131,1,7)+0,""))</f>
        <v/>
      </c>
      <c r="N2131" s="25" t="str">
        <f>IF(IFERROR(MID($Q2131,10,7)+0,"")&lt;1130000,"",IFERROR(MID($Q2131,10,7)+0,""))</f>
        <v/>
      </c>
      <c r="O2131" s="25" t="str">
        <f>IF(IFERROR(MID($Q2131,19,7)+0,"")&lt;1130000,"",IFERROR(MID($Q2131,19,7)+0,""))</f>
        <v/>
      </c>
      <c r="P2131" s="25" t="str">
        <f>IF(M2131="","",IF(N2131="",M2131,M2131&amp;", "&amp;N2131))</f>
        <v/>
      </c>
      <c r="Q2131" s="37" t="s">
        <v>22</v>
      </c>
      <c r="R2131" s="37"/>
      <c r="S2131" s="35" t="s">
        <v>53</v>
      </c>
      <c r="T2131" s="25" t="s">
        <v>38</v>
      </c>
      <c r="U2131" s="185">
        <v>1282</v>
      </c>
      <c r="V2131" s="188">
        <v>1282</v>
      </c>
      <c r="W2131" s="189">
        <v>1282</v>
      </c>
      <c r="X2131" s="31">
        <v>1282</v>
      </c>
      <c r="Y2131" s="90">
        <f>IFERROR(ROUND(X2131/W2131-1,2),"")</f>
        <v>0</v>
      </c>
      <c r="Z2131" s="31">
        <f>IF(OR(S2131="VLD MLC components",S2131="VLD MLC pipes",S2131="VLD PEX components",S2131="VLD PEX pipes",S2131="VLD PHC components",S2131="VLD PHC pipes",S2131="Controls VLD"),"По запросу",X2131)</f>
        <v>1282</v>
      </c>
      <c r="AA2131" s="63">
        <f>ROUND(X2131/1.2,3)</f>
        <v>1068.3330000000001</v>
      </c>
      <c r="AB2131" s="23">
        <v>1068.3330000000001</v>
      </c>
      <c r="AC2131" s="190">
        <f>IFERROR(ROUND(AA2131/AB2131-1,2),"")</f>
        <v>0</v>
      </c>
      <c r="AD2131" s="25">
        <v>3.0000000000000001E-3</v>
      </c>
      <c r="AE2131" s="25">
        <v>6.9999999999999999E-6</v>
      </c>
      <c r="AF2131" s="25">
        <v>0</v>
      </c>
      <c r="AG2131" s="25" t="s">
        <v>22</v>
      </c>
      <c r="AH2131" s="25">
        <v>0</v>
      </c>
      <c r="AI2131" s="25">
        <v>0</v>
      </c>
      <c r="AJ2131" s="25" t="s">
        <v>20</v>
      </c>
      <c r="AK2131" s="42" t="s">
        <v>19</v>
      </c>
      <c r="AL2131" s="25" t="s">
        <v>20</v>
      </c>
      <c r="AM2131" s="25">
        <v>1</v>
      </c>
      <c r="AN2131" s="25">
        <v>300</v>
      </c>
      <c r="AO2131" s="25">
        <v>160</v>
      </c>
      <c r="AP2131" s="25">
        <v>30</v>
      </c>
      <c r="AQ2131" s="25">
        <v>3.0000000000000001E-3</v>
      </c>
      <c r="AR2131" s="94">
        <v>1.4400000000000001E-3</v>
      </c>
      <c r="AS2131" s="157" t="s">
        <v>22</v>
      </c>
      <c r="AT2131" s="93" t="s">
        <v>22</v>
      </c>
      <c r="AU2131" s="92" t="s">
        <v>22</v>
      </c>
      <c r="AV2131" s="91" t="s">
        <v>152</v>
      </c>
      <c r="AW2131" s="92" t="s">
        <v>48</v>
      </c>
      <c r="AX2131" s="92" t="s">
        <v>48</v>
      </c>
      <c r="AY2131" s="91" t="s">
        <v>152</v>
      </c>
      <c r="AZ2131" s="23"/>
      <c r="BA2131" s="25" t="s">
        <v>3994</v>
      </c>
      <c r="BB2131" t="s">
        <v>25</v>
      </c>
      <c r="BC2131" t="e">
        <v>#N/A</v>
      </c>
      <c r="BD2131" t="e">
        <f>IF(Z2131=BC2131,"OK")</f>
        <v>#N/A</v>
      </c>
      <c r="BE2131">
        <v>3.0000000000000001E-3</v>
      </c>
      <c r="BF2131">
        <v>6.9999999999999999E-6</v>
      </c>
      <c r="BG2131">
        <v>300</v>
      </c>
      <c r="BH2131">
        <v>160</v>
      </c>
      <c r="BI2131">
        <v>30</v>
      </c>
      <c r="BJ2131">
        <v>3.0000000000000001E-3</v>
      </c>
      <c r="BK2131">
        <v>1.4400000000000001E-3</v>
      </c>
      <c r="BN2131" s="183"/>
    </row>
    <row r="2132" spans="1:66" ht="25.5" x14ac:dyDescent="0.25">
      <c r="A2132" s="1"/>
      <c r="B2132" s="94">
        <v>2117</v>
      </c>
      <c r="C2132" s="43">
        <v>1009132</v>
      </c>
      <c r="D2132" s="37" t="s">
        <v>22</v>
      </c>
      <c r="E2132" s="27" t="s">
        <v>4022</v>
      </c>
      <c r="F2132" s="151" t="s">
        <v>652</v>
      </c>
      <c r="G2132" s="41" t="s">
        <v>585</v>
      </c>
      <c r="H2132" s="46" t="str">
        <f>IFERROR(IFERROR(IF(SEARCH("Usystems",$E2132)&gt;0,"Usystems"),IF(SEARCH("RIIFO",$E2132)&gt;0,"RIIFO","Uponor")),"Uponor")</f>
        <v>Uponor</v>
      </c>
      <c r="I2132" s="25" t="str">
        <f>IFERROR(MID($D2132,1,7)+0,"")</f>
        <v/>
      </c>
      <c r="J2132" s="25" t="str">
        <f>IFERROR(MID($D2132,10,7)+0,"")</f>
        <v/>
      </c>
      <c r="K2132" s="25" t="str">
        <f>IFERROR(MID($D2132,19,7)+0,"")</f>
        <v/>
      </c>
      <c r="L2132" s="25" t="str">
        <f>IFERROR(MID($D2132,28,7)+0,"")</f>
        <v/>
      </c>
      <c r="M2132" s="25" t="str">
        <f>IF(IFERROR(MID($Q2132,1,7)+0,"")&lt;1130000,IF(INDEX(C:C,MATCH(LEFT(Q2132,7)+0,I:I,0))&lt;1130000,"",INDEX(C:C,MATCH(LEFT(Q2132,7)+0,I:I,0))),IFERROR(MID($Q2132,1,7)+0,""))</f>
        <v/>
      </c>
      <c r="N2132" s="25" t="str">
        <f>IF(IFERROR(MID($Q2132,10,7)+0,"")&lt;1130000,"",IFERROR(MID($Q2132,10,7)+0,""))</f>
        <v/>
      </c>
      <c r="O2132" s="25" t="str">
        <f>IF(IFERROR(MID($Q2132,19,7)+0,"")&lt;1130000,"",IFERROR(MID($Q2132,19,7)+0,""))</f>
        <v/>
      </c>
      <c r="P2132" s="25" t="str">
        <f>IF(M2132="","",IF(N2132="",M2132,M2132&amp;", "&amp;N2132))</f>
        <v/>
      </c>
      <c r="Q2132" s="37" t="s">
        <v>22</v>
      </c>
      <c r="R2132" s="37"/>
      <c r="S2132" s="35" t="s">
        <v>53</v>
      </c>
      <c r="T2132" s="25" t="s">
        <v>36</v>
      </c>
      <c r="U2132" s="185">
        <v>1706</v>
      </c>
      <c r="V2132" s="188">
        <v>1706</v>
      </c>
      <c r="W2132" s="189">
        <v>1706</v>
      </c>
      <c r="X2132" s="31">
        <v>1706</v>
      </c>
      <c r="Y2132" s="90">
        <f>IFERROR(ROUND(X2132/W2132-1,2),"")</f>
        <v>0</v>
      </c>
      <c r="Z2132" s="31">
        <f>IF(OR(S2132="VLD MLC components",S2132="VLD MLC pipes",S2132="VLD PEX components",S2132="VLD PEX pipes",S2132="VLD PHC components",S2132="VLD PHC pipes",S2132="Controls VLD"),"По запросу",X2132)</f>
        <v>1706</v>
      </c>
      <c r="AA2132" s="63">
        <f>ROUND(X2132/1.2,3)</f>
        <v>1421.6669999999999</v>
      </c>
      <c r="AB2132" s="23">
        <v>1421.6669999999999</v>
      </c>
      <c r="AC2132" s="190">
        <f>IFERROR(ROUND(AA2132/AB2132-1,2),"")</f>
        <v>0</v>
      </c>
      <c r="AD2132" s="25">
        <v>0.52</v>
      </c>
      <c r="AE2132" s="25">
        <v>3.5400000000000002E-3</v>
      </c>
      <c r="AF2132" s="25">
        <v>0</v>
      </c>
      <c r="AG2132" s="25" t="s">
        <v>22</v>
      </c>
      <c r="AH2132" s="25">
        <v>0</v>
      </c>
      <c r="AI2132" s="25">
        <v>0</v>
      </c>
      <c r="AJ2132" s="25" t="s">
        <v>20</v>
      </c>
      <c r="AK2132" s="42" t="s">
        <v>19</v>
      </c>
      <c r="AL2132" s="25" t="s">
        <v>20</v>
      </c>
      <c r="AM2132" s="25">
        <v>40</v>
      </c>
      <c r="AN2132" s="25">
        <v>1200</v>
      </c>
      <c r="AO2132" s="25">
        <v>800</v>
      </c>
      <c r="AP2132" s="25">
        <v>125</v>
      </c>
      <c r="AQ2132" s="25">
        <v>20.8</v>
      </c>
      <c r="AR2132" s="94">
        <v>0.12</v>
      </c>
      <c r="AS2132" s="157" t="s">
        <v>22</v>
      </c>
      <c r="AT2132" s="93" t="s">
        <v>22</v>
      </c>
      <c r="AU2132" s="92" t="s">
        <v>22</v>
      </c>
      <c r="AV2132" s="91" t="s">
        <v>152</v>
      </c>
      <c r="AW2132" s="92" t="s">
        <v>152</v>
      </c>
      <c r="AX2132" s="92" t="s">
        <v>48</v>
      </c>
      <c r="AY2132" s="91" t="s">
        <v>152</v>
      </c>
      <c r="AZ2132" s="23"/>
      <c r="BA2132" s="25" t="s">
        <v>4021</v>
      </c>
      <c r="BB2132" t="s">
        <v>25</v>
      </c>
      <c r="BC2132" t="e">
        <v>#N/A</v>
      </c>
      <c r="BD2132" t="e">
        <f>IF(Z2132=BC2132,"OK")</f>
        <v>#N/A</v>
      </c>
      <c r="BE2132">
        <v>0.52</v>
      </c>
      <c r="BF2132">
        <v>3.5400000000000002E-3</v>
      </c>
      <c r="BG2132">
        <v>1200</v>
      </c>
      <c r="BH2132">
        <v>800</v>
      </c>
      <c r="BI2132">
        <v>125</v>
      </c>
      <c r="BJ2132">
        <v>20.8</v>
      </c>
      <c r="BK2132">
        <v>0.12</v>
      </c>
      <c r="BN2132" s="183"/>
    </row>
    <row r="2133" spans="1:66" ht="25.5" x14ac:dyDescent="0.25">
      <c r="A2133" s="1"/>
      <c r="B2133" s="94">
        <v>2118</v>
      </c>
      <c r="C2133" s="43">
        <v>1085592</v>
      </c>
      <c r="D2133" s="25">
        <v>1067744</v>
      </c>
      <c r="E2133" s="113" t="s">
        <v>4020</v>
      </c>
      <c r="F2133" s="213" t="s">
        <v>21</v>
      </c>
      <c r="G2133" s="28"/>
      <c r="H2133" s="46" t="str">
        <f>IFERROR(IFERROR(IF(SEARCH("Usystems",$E2133)&gt;0,"Usystems"),IF(SEARCH("RIIFO",$E2133)&gt;0,"RIIFO","Uponor")),"Uponor")</f>
        <v>Uponor</v>
      </c>
      <c r="I2133" s="25">
        <f>IFERROR(MID($D2133,1,7)+0,"")</f>
        <v>1067744</v>
      </c>
      <c r="J2133" s="25" t="str">
        <f>IFERROR(MID($D2133,10,7)+0,"")</f>
        <v/>
      </c>
      <c r="K2133" s="25" t="str">
        <f>IFERROR(MID($D2133,19,7)+0,"")</f>
        <v/>
      </c>
      <c r="L2133" s="25" t="str">
        <f>IFERROR(MID($D2133,28,7)+0,"")</f>
        <v/>
      </c>
      <c r="M2133" s="25" t="str">
        <f>IF(IFERROR(MID($Q2133,1,7)+0,"")&lt;1130000,IF(INDEX(C:C,MATCH(LEFT(Q2133,7)+0,I:I,0))&lt;1130000,"",INDEX(C:C,MATCH(LEFT(Q2133,7)+0,I:I,0))),IFERROR(MID($Q2133,1,7)+0,""))</f>
        <v/>
      </c>
      <c r="N2133" s="25" t="str">
        <f>IF(IFERROR(MID($Q2133,10,7)+0,"")&lt;1130000,"",IFERROR(MID($Q2133,10,7)+0,""))</f>
        <v/>
      </c>
      <c r="O2133" s="25" t="str">
        <f>IF(IFERROR(MID($Q2133,19,7)+0,"")&lt;1130000,"",IFERROR(MID($Q2133,19,7)+0,""))</f>
        <v/>
      </c>
      <c r="P2133" s="25" t="str">
        <f>IF(M2133="","",IF(N2133="",M2133,M2133&amp;", "&amp;N2133))</f>
        <v/>
      </c>
      <c r="Q2133" s="25"/>
      <c r="R2133" s="25"/>
      <c r="S2133" s="35" t="s">
        <v>53</v>
      </c>
      <c r="T2133" s="34" t="s">
        <v>36</v>
      </c>
      <c r="U2133" s="185">
        <v>1026</v>
      </c>
      <c r="V2133" s="188">
        <v>1026</v>
      </c>
      <c r="W2133" s="189">
        <v>1026</v>
      </c>
      <c r="X2133" s="31">
        <v>1026</v>
      </c>
      <c r="Y2133" s="90">
        <f>IFERROR(ROUND(X2133/W2133-1,2),"")</f>
        <v>0</v>
      </c>
      <c r="Z2133" s="31">
        <f>IF(OR(S2133="VLD MLC components",S2133="VLD MLC pipes",S2133="VLD PEX components",S2133="VLD PEX pipes",S2133="VLD PHC components",S2133="VLD PHC pipes",S2133="Controls VLD"),"По запросу",X2133)</f>
        <v>1026</v>
      </c>
      <c r="AA2133" s="63">
        <f>ROUND(X2133/1.2,3)</f>
        <v>855</v>
      </c>
      <c r="AB2133" s="23">
        <v>855</v>
      </c>
      <c r="AC2133" s="190">
        <f>IFERROR(ROUND(AA2133/AB2133-1,2),"")</f>
        <v>0</v>
      </c>
      <c r="AD2133" s="25">
        <v>0.28999999999999998</v>
      </c>
      <c r="AE2133" s="25">
        <v>1.6000000000000001E-3</v>
      </c>
      <c r="AF2133" s="25">
        <v>0</v>
      </c>
      <c r="AG2133" s="25" t="s">
        <v>22</v>
      </c>
      <c r="AH2133" s="25">
        <v>0</v>
      </c>
      <c r="AI2133" s="25">
        <v>0</v>
      </c>
      <c r="AJ2133" s="25" t="s">
        <v>20</v>
      </c>
      <c r="AK2133" s="42" t="s">
        <v>19</v>
      </c>
      <c r="AL2133" s="25" t="s">
        <v>20</v>
      </c>
      <c r="AM2133" s="25">
        <v>60</v>
      </c>
      <c r="AN2133" s="25">
        <v>1200</v>
      </c>
      <c r="AO2133" s="25">
        <v>800</v>
      </c>
      <c r="AP2133" s="25">
        <v>100</v>
      </c>
      <c r="AQ2133" s="25">
        <v>17.399999999999999</v>
      </c>
      <c r="AR2133" s="94">
        <v>9.6000000000000002E-2</v>
      </c>
      <c r="AS2133" s="157" t="s">
        <v>22</v>
      </c>
      <c r="AT2133" s="93">
        <v>43894</v>
      </c>
      <c r="AU2133" s="92" t="s">
        <v>22</v>
      </c>
      <c r="AV2133" s="91" t="s">
        <v>48</v>
      </c>
      <c r="AW2133" s="92" t="s">
        <v>48</v>
      </c>
      <c r="AX2133" s="92" t="s">
        <v>48</v>
      </c>
      <c r="AY2133" s="91" t="s">
        <v>152</v>
      </c>
      <c r="AZ2133" s="23"/>
      <c r="BA2133" s="25">
        <v>0</v>
      </c>
      <c r="BB2133" t="s">
        <v>48</v>
      </c>
      <c r="BC2133" t="e">
        <v>#N/A</v>
      </c>
      <c r="BD2133" t="e">
        <f>IF(Z2133=BC2133,"OK")</f>
        <v>#N/A</v>
      </c>
      <c r="BE2133">
        <v>0.28999999999999998</v>
      </c>
      <c r="BF2133">
        <v>1.6000000000000001E-3</v>
      </c>
      <c r="BG2133">
        <v>1200</v>
      </c>
      <c r="BH2133">
        <v>800</v>
      </c>
      <c r="BI2133">
        <v>100</v>
      </c>
      <c r="BJ2133">
        <v>17.399999999999999</v>
      </c>
      <c r="BK2133">
        <v>9.6000000000000002E-2</v>
      </c>
      <c r="BN2133" s="183"/>
    </row>
    <row r="2134" spans="1:66" ht="25.5" x14ac:dyDescent="0.25">
      <c r="A2134" s="1"/>
      <c r="B2134" s="94">
        <v>2119</v>
      </c>
      <c r="C2134" s="43">
        <v>1005485</v>
      </c>
      <c r="D2134" s="25"/>
      <c r="E2134" s="27" t="s">
        <v>4019</v>
      </c>
      <c r="F2134" s="151" t="s">
        <v>21</v>
      </c>
      <c r="G2134" s="41" t="s">
        <v>585</v>
      </c>
      <c r="H2134" s="46" t="str">
        <f>IFERROR(IFERROR(IF(SEARCH("Usystems",$E2134)&gt;0,"Usystems"),IF(SEARCH("RIIFO",$E2134)&gt;0,"RIIFO","Uponor")),"Uponor")</f>
        <v>Uponor</v>
      </c>
      <c r="I2134" s="25" t="str">
        <f>IFERROR(MID($D2134,1,7)+0,"")</f>
        <v/>
      </c>
      <c r="J2134" s="25" t="str">
        <f>IFERROR(MID($D2134,10,7)+0,"")</f>
        <v/>
      </c>
      <c r="K2134" s="25" t="str">
        <f>IFERROR(MID($D2134,19,7)+0,"")</f>
        <v/>
      </c>
      <c r="L2134" s="25" t="str">
        <f>IFERROR(MID($D2134,28,7)+0,"")</f>
        <v/>
      </c>
      <c r="M2134" s="25" t="str">
        <f>IF(IFERROR(MID($Q2134,1,7)+0,"")&lt;1130000,IF(INDEX(C:C,MATCH(LEFT(Q2134,7)+0,I:I,0))&lt;1130000,"",INDEX(C:C,MATCH(LEFT(Q2134,7)+0,I:I,0))),IFERROR(MID($Q2134,1,7)+0,""))</f>
        <v/>
      </c>
      <c r="N2134" s="25" t="str">
        <f>IF(IFERROR(MID($Q2134,10,7)+0,"")&lt;1130000,"",IFERROR(MID($Q2134,10,7)+0,""))</f>
        <v/>
      </c>
      <c r="O2134" s="25" t="str">
        <f>IF(IFERROR(MID($Q2134,19,7)+0,"")&lt;1130000,"",IFERROR(MID($Q2134,19,7)+0,""))</f>
        <v/>
      </c>
      <c r="P2134" s="25" t="str">
        <f>IF(M2134="","",IF(N2134="",M2134,M2134&amp;", "&amp;N2134))</f>
        <v/>
      </c>
      <c r="Q2134" s="25"/>
      <c r="R2134" s="25"/>
      <c r="S2134" s="35" t="s">
        <v>53</v>
      </c>
      <c r="T2134" s="25" t="s">
        <v>55</v>
      </c>
      <c r="U2134" s="185">
        <v>2153</v>
      </c>
      <c r="V2134" s="188">
        <v>2153</v>
      </c>
      <c r="W2134" s="189">
        <v>2153</v>
      </c>
      <c r="X2134" s="31">
        <v>2153</v>
      </c>
      <c r="Y2134" s="90">
        <f>IFERROR(ROUND(X2134/W2134-1,2),"")</f>
        <v>0</v>
      </c>
      <c r="Z2134" s="31">
        <f>IF(OR(S2134="VLD MLC components",S2134="VLD MLC pipes",S2134="VLD PEX components",S2134="VLD PEX pipes",S2134="VLD PHC components",S2134="VLD PHC pipes",S2134="Controls VLD"),"По запросу",X2134)</f>
        <v>2153</v>
      </c>
      <c r="AA2134" s="63">
        <f>ROUND(X2134/1.2,3)</f>
        <v>1794.1669999999999</v>
      </c>
      <c r="AB2134" s="23">
        <v>1794.1669999999999</v>
      </c>
      <c r="AC2134" s="190">
        <f>IFERROR(ROUND(AA2134/AB2134-1,2),"")</f>
        <v>0</v>
      </c>
      <c r="AD2134" s="25">
        <v>1</v>
      </c>
      <c r="AE2134" s="25">
        <v>2.7966000000000001E-2</v>
      </c>
      <c r="AF2134" s="25">
        <v>386.25</v>
      </c>
      <c r="AG2134" s="25">
        <v>386.25</v>
      </c>
      <c r="AH2134" s="25">
        <v>386.25</v>
      </c>
      <c r="AI2134" s="25">
        <v>386.25</v>
      </c>
      <c r="AJ2134" s="25" t="s">
        <v>20</v>
      </c>
      <c r="AK2134" s="22" t="s">
        <v>20</v>
      </c>
      <c r="AL2134" s="25" t="s">
        <v>20</v>
      </c>
      <c r="AM2134" s="25">
        <v>12.5</v>
      </c>
      <c r="AN2134" s="25">
        <v>1210</v>
      </c>
      <c r="AO2134" s="25">
        <v>1070</v>
      </c>
      <c r="AP2134" s="25">
        <v>270</v>
      </c>
      <c r="AQ2134" s="25">
        <v>12.5</v>
      </c>
      <c r="AR2134" s="94">
        <v>0.34956900000000002</v>
      </c>
      <c r="AS2134" s="157">
        <v>386.25</v>
      </c>
      <c r="AT2134" s="93" t="s">
        <v>22</v>
      </c>
      <c r="AU2134" s="92" t="s">
        <v>22</v>
      </c>
      <c r="AV2134" s="91" t="s">
        <v>152</v>
      </c>
      <c r="AW2134" s="92" t="s">
        <v>152</v>
      </c>
      <c r="AX2134" s="92" t="s">
        <v>48</v>
      </c>
      <c r="AY2134" s="91" t="s">
        <v>152</v>
      </c>
      <c r="AZ2134" s="23"/>
      <c r="BA2134" s="25" t="s">
        <v>4018</v>
      </c>
      <c r="BB2134" t="s">
        <v>25</v>
      </c>
      <c r="BC2134">
        <v>2153</v>
      </c>
      <c r="BD2134" t="str">
        <f>IF(Z2134=BC2134,"OK")</f>
        <v>OK</v>
      </c>
      <c r="BE2134">
        <v>1</v>
      </c>
      <c r="BF2134">
        <v>2.7966000000000001E-2</v>
      </c>
      <c r="BG2134">
        <v>1210</v>
      </c>
      <c r="BH2134">
        <v>1070</v>
      </c>
      <c r="BI2134">
        <v>270</v>
      </c>
      <c r="BJ2134">
        <v>12.5</v>
      </c>
      <c r="BK2134">
        <v>0.34956900000000002</v>
      </c>
      <c r="BN2134" s="183"/>
    </row>
    <row r="2135" spans="1:66" ht="25.5" x14ac:dyDescent="0.25">
      <c r="A2135" s="1"/>
      <c r="B2135" s="94">
        <v>2120</v>
      </c>
      <c r="C2135" s="43">
        <v>1005486</v>
      </c>
      <c r="D2135" s="25"/>
      <c r="E2135" s="27" t="s">
        <v>4017</v>
      </c>
      <c r="F2135" s="213" t="s">
        <v>21</v>
      </c>
      <c r="G2135" s="41" t="s">
        <v>585</v>
      </c>
      <c r="H2135" s="46" t="str">
        <f>IFERROR(IFERROR(IF(SEARCH("Usystems",$E2135)&gt;0,"Usystems"),IF(SEARCH("RIIFO",$E2135)&gt;0,"RIIFO","Uponor")),"Uponor")</f>
        <v>Uponor</v>
      </c>
      <c r="I2135" s="25" t="str">
        <f>IFERROR(MID($D2135,1,7)+0,"")</f>
        <v/>
      </c>
      <c r="J2135" s="25" t="str">
        <f>IFERROR(MID($D2135,10,7)+0,"")</f>
        <v/>
      </c>
      <c r="K2135" s="25" t="str">
        <f>IFERROR(MID($D2135,19,7)+0,"")</f>
        <v/>
      </c>
      <c r="L2135" s="25" t="str">
        <f>IFERROR(MID($D2135,28,7)+0,"")</f>
        <v/>
      </c>
      <c r="M2135" s="25" t="str">
        <f>IF(IFERROR(MID($Q2135,1,7)+0,"")&lt;1130000,IF(INDEX(C:C,MATCH(LEFT(Q2135,7)+0,I:I,0))&lt;1130000,"",INDEX(C:C,MATCH(LEFT(Q2135,7)+0,I:I,0))),IFERROR(MID($Q2135,1,7)+0,""))</f>
        <v/>
      </c>
      <c r="N2135" s="25" t="str">
        <f>IF(IFERROR(MID($Q2135,10,7)+0,"")&lt;1130000,"",IFERROR(MID($Q2135,10,7)+0,""))</f>
        <v/>
      </c>
      <c r="O2135" s="25" t="str">
        <f>IF(IFERROR(MID($Q2135,19,7)+0,"")&lt;1130000,"",IFERROR(MID($Q2135,19,7)+0,""))</f>
        <v/>
      </c>
      <c r="P2135" s="25" t="str">
        <f>IF(M2135="","",IF(N2135="",M2135,M2135&amp;", "&amp;N2135))</f>
        <v/>
      </c>
      <c r="Q2135" s="25"/>
      <c r="R2135" s="25"/>
      <c r="S2135" s="35" t="s">
        <v>53</v>
      </c>
      <c r="T2135" s="25" t="s">
        <v>36</v>
      </c>
      <c r="U2135" s="185">
        <v>806</v>
      </c>
      <c r="V2135" s="188">
        <v>806</v>
      </c>
      <c r="W2135" s="189">
        <v>806</v>
      </c>
      <c r="X2135" s="31">
        <v>806</v>
      </c>
      <c r="Y2135" s="90">
        <f>IFERROR(ROUND(X2135/W2135-1,2),"")</f>
        <v>0</v>
      </c>
      <c r="Z2135" s="31">
        <f>IF(OR(S2135="VLD MLC components",S2135="VLD MLC pipes",S2135="VLD PEX components",S2135="VLD PEX pipes",S2135="VLD PHC components",S2135="VLD PHC pipes",S2135="Controls VLD"),"По запросу",X2135)</f>
        <v>806</v>
      </c>
      <c r="AA2135" s="63">
        <f>ROUND(X2135/1.2,3)</f>
        <v>671.66700000000003</v>
      </c>
      <c r="AB2135" s="23">
        <v>671.66700000000003</v>
      </c>
      <c r="AC2135" s="190">
        <f>IFERROR(ROUND(AA2135/AB2135-1,2),"")</f>
        <v>0</v>
      </c>
      <c r="AD2135" s="25">
        <v>0.2</v>
      </c>
      <c r="AE2135" s="25">
        <v>1.041E-3</v>
      </c>
      <c r="AF2135" s="25">
        <v>0</v>
      </c>
      <c r="AG2135" s="25" t="s">
        <v>22</v>
      </c>
      <c r="AH2135" s="25">
        <v>0</v>
      </c>
      <c r="AI2135" s="25">
        <v>0</v>
      </c>
      <c r="AJ2135" s="25" t="s">
        <v>20</v>
      </c>
      <c r="AK2135" s="42" t="s">
        <v>19</v>
      </c>
      <c r="AL2135" s="25" t="s">
        <v>20</v>
      </c>
      <c r="AM2135" s="25">
        <v>48</v>
      </c>
      <c r="AN2135" s="25">
        <v>1220</v>
      </c>
      <c r="AO2135" s="25">
        <v>390</v>
      </c>
      <c r="AP2135" s="25">
        <v>105</v>
      </c>
      <c r="AQ2135" s="25">
        <v>9.6</v>
      </c>
      <c r="AR2135" s="94">
        <v>4.9959000000000003E-2</v>
      </c>
      <c r="AS2135" s="157" t="s">
        <v>22</v>
      </c>
      <c r="AT2135" s="93" t="s">
        <v>22</v>
      </c>
      <c r="AU2135" s="92" t="s">
        <v>22</v>
      </c>
      <c r="AV2135" s="91" t="s">
        <v>152</v>
      </c>
      <c r="AW2135" s="92" t="s">
        <v>152</v>
      </c>
      <c r="AX2135" s="92" t="s">
        <v>48</v>
      </c>
      <c r="AY2135" s="91" t="s">
        <v>152</v>
      </c>
      <c r="AZ2135" s="23"/>
      <c r="BA2135" s="25" t="s">
        <v>4016</v>
      </c>
      <c r="BB2135" t="s">
        <v>25</v>
      </c>
      <c r="BC2135" t="e">
        <v>#N/A</v>
      </c>
      <c r="BD2135" t="e">
        <f>IF(Z2135=BC2135,"OK")</f>
        <v>#N/A</v>
      </c>
      <c r="BE2135">
        <v>0.2</v>
      </c>
      <c r="BF2135">
        <v>1.041E-3</v>
      </c>
      <c r="BG2135">
        <v>1220</v>
      </c>
      <c r="BH2135">
        <v>390</v>
      </c>
      <c r="BI2135">
        <v>105</v>
      </c>
      <c r="BJ2135">
        <v>9.6</v>
      </c>
      <c r="BK2135">
        <v>4.9959000000000003E-2</v>
      </c>
      <c r="BN2135" s="183"/>
    </row>
    <row r="2136" spans="1:66" ht="38.25" x14ac:dyDescent="0.25">
      <c r="A2136" s="1"/>
      <c r="B2136" s="94">
        <v>2121</v>
      </c>
      <c r="C2136" s="43">
        <v>1067744</v>
      </c>
      <c r="D2136" s="25"/>
      <c r="E2136" s="36" t="s">
        <v>4015</v>
      </c>
      <c r="F2136" s="151" t="s">
        <v>28</v>
      </c>
      <c r="G2136" s="41" t="s">
        <v>30</v>
      </c>
      <c r="H2136" s="46" t="str">
        <f>IFERROR(IFERROR(IF(SEARCH("Usystems",$E2136)&gt;0,"Usystems"),IF(SEARCH("RIIFO",$E2136)&gt;0,"RIIFO","Uponor")),"Uponor")</f>
        <v>Uponor</v>
      </c>
      <c r="I2136" s="25" t="str">
        <f>IFERROR(MID($D2136,1,7)+0,"")</f>
        <v/>
      </c>
      <c r="J2136" s="25" t="str">
        <f>IFERROR(MID($D2136,10,7)+0,"")</f>
        <v/>
      </c>
      <c r="K2136" s="25" t="str">
        <f>IFERROR(MID($D2136,19,7)+0,"")</f>
        <v/>
      </c>
      <c r="L2136" s="25" t="str">
        <f>IFERROR(MID($D2136,28,7)+0,"")</f>
        <v/>
      </c>
      <c r="M2136" s="25" t="e">
        <f>IF(IFERROR(MID($Q2136,1,7)+0,"")&lt;1130000,IF(INDEX(C:C,MATCH(LEFT(Q2136,7)+0,I:I,0))&lt;1130000,"",INDEX(C:C,MATCH(LEFT(Q2136,7)+0,I:I,0))),IFERROR(MID($Q2136,1,7)+0,""))</f>
        <v>#N/A</v>
      </c>
      <c r="N2136" s="25" t="str">
        <f>IF(IFERROR(MID($Q2136,10,7)+0,"")&lt;1130000,"",IFERROR(MID($Q2136,10,7)+0,""))</f>
        <v/>
      </c>
      <c r="O2136" s="25" t="str">
        <f>IF(IFERROR(MID($Q2136,19,7)+0,"")&lt;1130000,"",IFERROR(MID($Q2136,19,7)+0,""))</f>
        <v/>
      </c>
      <c r="P2136" s="25" t="e">
        <f>IF(M2136="","",IF(N2136="",M2136,M2136&amp;", "&amp;N2136))</f>
        <v>#N/A</v>
      </c>
      <c r="Q2136" s="25">
        <v>1085592</v>
      </c>
      <c r="R2136" s="25"/>
      <c r="S2136" s="35" t="s">
        <v>53</v>
      </c>
      <c r="T2136" s="25" t="s">
        <v>36</v>
      </c>
      <c r="U2136" s="185">
        <v>882</v>
      </c>
      <c r="V2136" s="188">
        <v>882</v>
      </c>
      <c r="W2136" s="189">
        <v>882</v>
      </c>
      <c r="X2136" s="31">
        <v>882</v>
      </c>
      <c r="Y2136" s="90">
        <f>IFERROR(ROUND(X2136/W2136-1,2),"")</f>
        <v>0</v>
      </c>
      <c r="Z2136" s="31">
        <f>IF(OR(S2136="VLD MLC components",S2136="VLD MLC pipes",S2136="VLD PEX components",S2136="VLD PEX pipes",S2136="VLD PHC components",S2136="VLD PHC pipes",S2136="Controls VLD"),"По запросу",X2136)</f>
        <v>882</v>
      </c>
      <c r="AA2136" s="63">
        <f>ROUND(X2136/1.2,3)</f>
        <v>735</v>
      </c>
      <c r="AB2136" s="23">
        <v>735</v>
      </c>
      <c r="AC2136" s="190">
        <f>IFERROR(ROUND(AA2136/AB2136-1,2),"")</f>
        <v>0</v>
      </c>
      <c r="AD2136" s="25">
        <v>0.28699999999999998</v>
      </c>
      <c r="AE2136" s="25">
        <v>1.6800000000000001E-3</v>
      </c>
      <c r="AF2136" s="25">
        <v>0</v>
      </c>
      <c r="AG2136" s="25" t="s">
        <v>22</v>
      </c>
      <c r="AH2136" s="25">
        <v>0</v>
      </c>
      <c r="AI2136" s="25">
        <v>0</v>
      </c>
      <c r="AJ2136" s="25" t="s">
        <v>19</v>
      </c>
      <c r="AK2136" s="42" t="s">
        <v>19</v>
      </c>
      <c r="AL2136" s="25" t="s">
        <v>19</v>
      </c>
      <c r="AM2136" s="25" t="s">
        <v>4014</v>
      </c>
      <c r="AN2136" s="25">
        <v>1200</v>
      </c>
      <c r="AO2136" s="25">
        <v>800</v>
      </c>
      <c r="AP2136" s="25">
        <v>105</v>
      </c>
      <c r="AQ2136" s="25">
        <v>17.22</v>
      </c>
      <c r="AR2136" s="94">
        <v>0.1008</v>
      </c>
      <c r="AS2136" s="157" t="s">
        <v>22</v>
      </c>
      <c r="AT2136" s="93" t="s">
        <v>22</v>
      </c>
      <c r="AU2136" s="92" t="s">
        <v>22</v>
      </c>
      <c r="AV2136" s="91" t="s">
        <v>48</v>
      </c>
      <c r="AW2136" s="92" t="s">
        <v>48</v>
      </c>
      <c r="AX2136" s="92" t="s">
        <v>48</v>
      </c>
      <c r="AY2136" s="91" t="s">
        <v>152</v>
      </c>
      <c r="AZ2136" s="23"/>
      <c r="BA2136" s="25">
        <v>0</v>
      </c>
      <c r="BB2136" t="s">
        <v>48</v>
      </c>
      <c r="BC2136" t="e">
        <v>#N/A</v>
      </c>
      <c r="BD2136" t="e">
        <f>IF(Z2136=BC2136,"OK")</f>
        <v>#N/A</v>
      </c>
      <c r="BE2136">
        <v>0.28699999999999998</v>
      </c>
      <c r="BF2136">
        <v>1.6800000000000001E-3</v>
      </c>
      <c r="BG2136">
        <v>1200</v>
      </c>
      <c r="BH2136">
        <v>800</v>
      </c>
      <c r="BI2136">
        <v>105</v>
      </c>
      <c r="BJ2136">
        <v>17.22</v>
      </c>
      <c r="BK2136">
        <v>0.1008</v>
      </c>
      <c r="BN2136" s="183"/>
    </row>
    <row r="2137" spans="1:66" ht="38.25" x14ac:dyDescent="0.25">
      <c r="A2137" s="1"/>
      <c r="B2137" s="94">
        <v>2122</v>
      </c>
      <c r="C2137" s="43">
        <v>1000017</v>
      </c>
      <c r="D2137" s="37" t="s">
        <v>22</v>
      </c>
      <c r="E2137" s="27" t="s">
        <v>4013</v>
      </c>
      <c r="F2137" s="151" t="s">
        <v>655</v>
      </c>
      <c r="G2137" s="41" t="s">
        <v>29</v>
      </c>
      <c r="H2137" s="46" t="str">
        <f>IFERROR(IFERROR(IF(SEARCH("Usystems",$E2137)&gt;0,"Usystems"),IF(SEARCH("RIIFO",$E2137)&gt;0,"RIIFO","Uponor")),"Uponor")</f>
        <v>Uponor</v>
      </c>
      <c r="I2137" s="25" t="str">
        <f>IFERROR(MID($D2137,1,7)+0,"")</f>
        <v/>
      </c>
      <c r="J2137" s="25" t="str">
        <f>IFERROR(MID($D2137,10,7)+0,"")</f>
        <v/>
      </c>
      <c r="K2137" s="25" t="str">
        <f>IFERROR(MID($D2137,19,7)+0,"")</f>
        <v/>
      </c>
      <c r="L2137" s="25" t="str">
        <f>IFERROR(MID($D2137,28,7)+0,"")</f>
        <v/>
      </c>
      <c r="M2137" s="25">
        <f>IF(IFERROR(MID($Q2137,1,7)+0,"")&lt;1130000,IF(INDEX(C:C,MATCH(LEFT(Q2137,7)+0,I:I,0))&lt;1130000,"",INDEX(C:C,MATCH(LEFT(Q2137,7)+0,I:I,0))),IFERROR(MID($Q2137,1,7)+0,""))</f>
        <v>1135452</v>
      </c>
      <c r="N2137" s="25" t="str">
        <f>IF(IFERROR(MID($Q2137,10,7)+0,"")&lt;1130000,"",IFERROR(MID($Q2137,10,7)+0,""))</f>
        <v/>
      </c>
      <c r="O2137" s="25" t="str">
        <f>IF(IFERROR(MID($Q2137,19,7)+0,"")&lt;1130000,"",IFERROR(MID($Q2137,19,7)+0,""))</f>
        <v/>
      </c>
      <c r="P2137" s="25">
        <f>IF(M2137="","",IF(N2137="",M2137,M2137&amp;", "&amp;N2137))</f>
        <v>1135452</v>
      </c>
      <c r="Q2137" s="37">
        <v>1135452</v>
      </c>
      <c r="R2137" s="37"/>
      <c r="S2137" s="35" t="s">
        <v>53</v>
      </c>
      <c r="T2137" s="25" t="s">
        <v>55</v>
      </c>
      <c r="U2137" s="185">
        <v>937</v>
      </c>
      <c r="V2137" s="188">
        <v>937</v>
      </c>
      <c r="W2137" s="189">
        <v>937</v>
      </c>
      <c r="X2137" s="31">
        <v>937</v>
      </c>
      <c r="Y2137" s="90">
        <f>IFERROR(ROUND(X2137/W2137-1,2),"")</f>
        <v>0</v>
      </c>
      <c r="Z2137" s="31">
        <f>IF(OR(S2137="VLD MLC components",S2137="VLD MLC pipes",S2137="VLD PEX components",S2137="VLD PEX pipes",S2137="VLD PHC components",S2137="VLD PHC pipes",S2137="Controls VLD"),"По запросу",X2137)</f>
        <v>937</v>
      </c>
      <c r="AA2137" s="63">
        <f>ROUND(X2137/1.2,3)</f>
        <v>780.83299999999997</v>
      </c>
      <c r="AB2137" s="23">
        <v>780.83299999999997</v>
      </c>
      <c r="AC2137" s="190">
        <f>IFERROR(ROUND(AA2137/AB2137-1,2),"")</f>
        <v>0</v>
      </c>
      <c r="AD2137" s="25">
        <v>0.19</v>
      </c>
      <c r="AE2137" s="25">
        <v>4.1669999999999997E-3</v>
      </c>
      <c r="AF2137" s="25">
        <v>360</v>
      </c>
      <c r="AG2137" s="25">
        <v>360</v>
      </c>
      <c r="AH2137" s="25">
        <v>360</v>
      </c>
      <c r="AI2137" s="25">
        <v>360</v>
      </c>
      <c r="AJ2137" s="25" t="s">
        <v>20</v>
      </c>
      <c r="AK2137" s="22" t="s">
        <v>20</v>
      </c>
      <c r="AL2137" s="25" t="s">
        <v>20</v>
      </c>
      <c r="AM2137" s="25">
        <v>60</v>
      </c>
      <c r="AN2137" s="25">
        <v>500</v>
      </c>
      <c r="AO2137" s="25">
        <v>500</v>
      </c>
      <c r="AP2137" s="25">
        <v>1000</v>
      </c>
      <c r="AQ2137" s="25">
        <v>11.4</v>
      </c>
      <c r="AR2137" s="94">
        <v>0.25</v>
      </c>
      <c r="AS2137" s="157">
        <v>360</v>
      </c>
      <c r="AT2137" s="93" t="s">
        <v>22</v>
      </c>
      <c r="AU2137" s="92" t="s">
        <v>22</v>
      </c>
      <c r="AV2137" s="91" t="s">
        <v>152</v>
      </c>
      <c r="AW2137" s="92" t="s">
        <v>152</v>
      </c>
      <c r="AX2137" s="92" t="s">
        <v>48</v>
      </c>
      <c r="AY2137" s="91" t="s">
        <v>152</v>
      </c>
      <c r="AZ2137" s="23"/>
      <c r="BA2137" s="25" t="s">
        <v>4012</v>
      </c>
      <c r="BB2137" t="s">
        <v>25</v>
      </c>
      <c r="BC2137">
        <v>937</v>
      </c>
      <c r="BD2137" t="str">
        <f>IF(Z2137=BC2137,"OK")</f>
        <v>OK</v>
      </c>
      <c r="BE2137">
        <v>0.19</v>
      </c>
      <c r="BF2137">
        <v>4.1669999999999997E-3</v>
      </c>
      <c r="BG2137">
        <v>500</v>
      </c>
      <c r="BH2137">
        <v>500</v>
      </c>
      <c r="BI2137">
        <v>1000</v>
      </c>
      <c r="BJ2137">
        <v>11.4</v>
      </c>
      <c r="BK2137">
        <v>0.25</v>
      </c>
      <c r="BN2137" s="183"/>
    </row>
    <row r="2138" spans="1:66" ht="25.5" x14ac:dyDescent="0.25">
      <c r="A2138" s="1"/>
      <c r="B2138" s="94">
        <v>2123</v>
      </c>
      <c r="C2138" s="43">
        <v>1000015</v>
      </c>
      <c r="D2138" s="37" t="s">
        <v>22</v>
      </c>
      <c r="E2138" s="27" t="s">
        <v>4011</v>
      </c>
      <c r="F2138" s="151" t="s">
        <v>21</v>
      </c>
      <c r="G2138" s="34"/>
      <c r="H2138" s="46" t="str">
        <f>IFERROR(IFERROR(IF(SEARCH("Usystems",$E2138)&gt;0,"Usystems"),IF(SEARCH("RIIFO",$E2138)&gt;0,"RIIFO","Uponor")),"Uponor")</f>
        <v>Uponor</v>
      </c>
      <c r="I2138" s="25" t="str">
        <f>IFERROR(MID($D2138,1,7)+0,"")</f>
        <v/>
      </c>
      <c r="J2138" s="25" t="str">
        <f>IFERROR(MID($D2138,10,7)+0,"")</f>
        <v/>
      </c>
      <c r="K2138" s="25" t="str">
        <f>IFERROR(MID($D2138,19,7)+0,"")</f>
        <v/>
      </c>
      <c r="L2138" s="25" t="str">
        <f>IFERROR(MID($D2138,28,7)+0,"")</f>
        <v/>
      </c>
      <c r="M2138" s="25" t="str">
        <f>IF(IFERROR(MID($Q2138,1,7)+0,"")&lt;1130000,IF(INDEX(C:C,MATCH(LEFT(Q2138,7)+0,I:I,0))&lt;1130000,"",INDEX(C:C,MATCH(LEFT(Q2138,7)+0,I:I,0))),IFERROR(MID($Q2138,1,7)+0,""))</f>
        <v/>
      </c>
      <c r="N2138" s="25" t="str">
        <f>IF(IFERROR(MID($Q2138,10,7)+0,"")&lt;1130000,"",IFERROR(MID($Q2138,10,7)+0,""))</f>
        <v/>
      </c>
      <c r="O2138" s="25" t="str">
        <f>IF(IFERROR(MID($Q2138,19,7)+0,"")&lt;1130000,"",IFERROR(MID($Q2138,19,7)+0,""))</f>
        <v/>
      </c>
      <c r="P2138" s="25" t="str">
        <f>IF(M2138="","",IF(N2138="",M2138,M2138&amp;", "&amp;N2138))</f>
        <v/>
      </c>
      <c r="Q2138" s="37" t="s">
        <v>22</v>
      </c>
      <c r="R2138" s="37"/>
      <c r="S2138" s="35" t="s">
        <v>53</v>
      </c>
      <c r="T2138" s="25" t="s">
        <v>55</v>
      </c>
      <c r="U2138" s="185">
        <v>598</v>
      </c>
      <c r="V2138" s="188">
        <v>598</v>
      </c>
      <c r="W2138" s="189">
        <v>598</v>
      </c>
      <c r="X2138" s="31">
        <v>598</v>
      </c>
      <c r="Y2138" s="90">
        <f>IFERROR(ROUND(X2138/W2138-1,2),"")</f>
        <v>0</v>
      </c>
      <c r="Z2138" s="31">
        <f>IF(OR(S2138="VLD MLC components",S2138="VLD MLC pipes",S2138="VLD PEX components",S2138="VLD PEX pipes",S2138="VLD PHC components",S2138="VLD PHC pipes",S2138="Controls VLD"),"По запросу",X2138)</f>
        <v>598</v>
      </c>
      <c r="AA2138" s="63">
        <f>ROUND(X2138/1.2,3)</f>
        <v>498.33300000000003</v>
      </c>
      <c r="AB2138" s="23">
        <v>498.33300000000003</v>
      </c>
      <c r="AC2138" s="190">
        <f>IFERROR(ROUND(AA2138/AB2138-1,2),"")</f>
        <v>0</v>
      </c>
      <c r="AD2138" s="25">
        <v>0.245</v>
      </c>
      <c r="AE2138" s="25">
        <v>4.0299999999999998E-4</v>
      </c>
      <c r="AF2138" s="25">
        <v>0</v>
      </c>
      <c r="AG2138" s="25" t="s">
        <v>22</v>
      </c>
      <c r="AH2138" s="25">
        <v>0</v>
      </c>
      <c r="AI2138" s="25">
        <v>0</v>
      </c>
      <c r="AJ2138" s="25" t="s">
        <v>20</v>
      </c>
      <c r="AK2138" s="42" t="s">
        <v>19</v>
      </c>
      <c r="AL2138" s="25" t="s">
        <v>20</v>
      </c>
      <c r="AM2138" s="25">
        <v>103</v>
      </c>
      <c r="AN2138" s="25">
        <v>1038</v>
      </c>
      <c r="AO2138" s="25">
        <v>200</v>
      </c>
      <c r="AP2138" s="25">
        <v>200</v>
      </c>
      <c r="AQ2138" s="25">
        <v>25.234999999999999</v>
      </c>
      <c r="AR2138" s="94">
        <v>4.1520000000000001E-2</v>
      </c>
      <c r="AS2138" s="157" t="s">
        <v>22</v>
      </c>
      <c r="AT2138" s="93" t="s">
        <v>22</v>
      </c>
      <c r="AU2138" s="92" t="s">
        <v>22</v>
      </c>
      <c r="AV2138" s="91" t="s">
        <v>48</v>
      </c>
      <c r="AW2138" s="92" t="s">
        <v>48</v>
      </c>
      <c r="AX2138" s="92" t="s">
        <v>48</v>
      </c>
      <c r="AY2138" s="91" t="s">
        <v>152</v>
      </c>
      <c r="AZ2138" s="23"/>
      <c r="BA2138" s="25">
        <v>0</v>
      </c>
      <c r="BB2138" t="s">
        <v>48</v>
      </c>
      <c r="BC2138" t="e">
        <v>#N/A</v>
      </c>
      <c r="BD2138" t="e">
        <f>IF(Z2138=BC2138,"OK")</f>
        <v>#N/A</v>
      </c>
      <c r="BE2138">
        <v>0.245</v>
      </c>
      <c r="BF2138">
        <v>4.0299999999999998E-4</v>
      </c>
      <c r="BG2138">
        <v>1038</v>
      </c>
      <c r="BH2138">
        <v>200</v>
      </c>
      <c r="BI2138">
        <v>200</v>
      </c>
      <c r="BJ2138">
        <v>25.234999999999999</v>
      </c>
      <c r="BK2138">
        <v>4.1520000000000001E-2</v>
      </c>
      <c r="BN2138" s="183"/>
    </row>
    <row r="2139" spans="1:66" ht="25.5" x14ac:dyDescent="0.25">
      <c r="A2139" s="1"/>
      <c r="B2139" s="94">
        <v>2124</v>
      </c>
      <c r="C2139" s="43">
        <v>1122372</v>
      </c>
      <c r="D2139" s="37">
        <v>1086527</v>
      </c>
      <c r="E2139" s="27" t="s">
        <v>213</v>
      </c>
      <c r="F2139" s="151" t="s">
        <v>757</v>
      </c>
      <c r="G2139" s="34"/>
      <c r="H2139" s="46" t="str">
        <f>IFERROR(IFERROR(IF(SEARCH("Usystems",$E2139)&gt;0,"Usystems"),IF(SEARCH("RIIFO",$E2139)&gt;0,"RIIFO","Uponor")),"Uponor")</f>
        <v>Uponor</v>
      </c>
      <c r="I2139" s="25">
        <f>IFERROR(MID($D2139,1,7)+0,"")</f>
        <v>1086527</v>
      </c>
      <c r="J2139" s="25" t="str">
        <f>IFERROR(MID($D2139,10,7)+0,"")</f>
        <v/>
      </c>
      <c r="K2139" s="25" t="str">
        <f>IFERROR(MID($D2139,19,7)+0,"")</f>
        <v/>
      </c>
      <c r="L2139" s="25" t="str">
        <f>IFERROR(MID($D2139,28,7)+0,"")</f>
        <v/>
      </c>
      <c r="M2139" s="25" t="str">
        <f>IF(IFERROR(MID($Q2139,1,7)+0,"")&lt;1130000,IF(INDEX(C:C,MATCH(LEFT(Q2139,7)+0,I:I,0))&lt;1130000,"",INDEX(C:C,MATCH(LEFT(Q2139,7)+0,I:I,0))),IFERROR(MID($Q2139,1,7)+0,""))</f>
        <v/>
      </c>
      <c r="N2139" s="25" t="str">
        <f>IF(IFERROR(MID($Q2139,10,7)+0,"")&lt;1130000,"",IFERROR(MID($Q2139,10,7)+0,""))</f>
        <v/>
      </c>
      <c r="O2139" s="25" t="str">
        <f>IF(IFERROR(MID($Q2139,19,7)+0,"")&lt;1130000,"",IFERROR(MID($Q2139,19,7)+0,""))</f>
        <v/>
      </c>
      <c r="P2139" s="25" t="str">
        <f>IF(M2139="","",IF(N2139="",M2139,M2139&amp;", "&amp;N2139))</f>
        <v/>
      </c>
      <c r="Q2139" s="37"/>
      <c r="R2139" s="37"/>
      <c r="S2139" s="35" t="s">
        <v>53</v>
      </c>
      <c r="T2139" s="25" t="s">
        <v>55</v>
      </c>
      <c r="U2139" s="185">
        <v>518</v>
      </c>
      <c r="V2139" s="188">
        <v>518</v>
      </c>
      <c r="W2139" s="189">
        <v>518</v>
      </c>
      <c r="X2139" s="31">
        <v>518</v>
      </c>
      <c r="Y2139" s="90">
        <f>IFERROR(ROUND(X2139/W2139-1,2),"")</f>
        <v>0</v>
      </c>
      <c r="Z2139" s="31">
        <f>IF(OR(S2139="VLD MLC components",S2139="VLD MLC pipes",S2139="VLD PEX components",S2139="VLD PEX pipes",S2139="VLD PHC components",S2139="VLD PHC pipes",S2139="Controls VLD"),"По запросу",X2139)</f>
        <v>518</v>
      </c>
      <c r="AA2139" s="63">
        <f>ROUND(X2139/1.2,3)</f>
        <v>431.66699999999997</v>
      </c>
      <c r="AB2139" s="23">
        <v>431.66699999999997</v>
      </c>
      <c r="AC2139" s="190">
        <f>IFERROR(ROUND(AA2139/AB2139-1,2),"")</f>
        <v>0</v>
      </c>
      <c r="AD2139" s="25">
        <v>0.19</v>
      </c>
      <c r="AE2139" s="25">
        <v>2.0000000000000001E-4</v>
      </c>
      <c r="AF2139" s="25">
        <v>0</v>
      </c>
      <c r="AG2139" s="25" t="s">
        <v>22</v>
      </c>
      <c r="AH2139" s="25">
        <v>0</v>
      </c>
      <c r="AI2139" s="25">
        <v>0</v>
      </c>
      <c r="AJ2139" s="25" t="s">
        <v>20</v>
      </c>
      <c r="AK2139" s="42" t="s">
        <v>19</v>
      </c>
      <c r="AL2139" s="25" t="s">
        <v>20</v>
      </c>
      <c r="AM2139" s="25">
        <v>100</v>
      </c>
      <c r="AN2139" s="25">
        <v>1030</v>
      </c>
      <c r="AO2139" s="25">
        <v>1030</v>
      </c>
      <c r="AP2139" s="25">
        <v>120</v>
      </c>
      <c r="AQ2139" s="25">
        <v>19</v>
      </c>
      <c r="AR2139" s="94">
        <v>0.127308</v>
      </c>
      <c r="AS2139" s="157" t="s">
        <v>22</v>
      </c>
      <c r="AT2139" s="93">
        <v>44522</v>
      </c>
      <c r="AU2139" s="92" t="s">
        <v>22</v>
      </c>
      <c r="AV2139" s="91" t="s">
        <v>48</v>
      </c>
      <c r="AW2139" s="92" t="s">
        <v>48</v>
      </c>
      <c r="AX2139" s="92" t="s">
        <v>48</v>
      </c>
      <c r="AY2139" s="91" t="s">
        <v>152</v>
      </c>
      <c r="AZ2139" s="23"/>
      <c r="BA2139" s="25">
        <v>0</v>
      </c>
      <c r="BB2139" t="s">
        <v>48</v>
      </c>
      <c r="BC2139" t="e">
        <v>#N/A</v>
      </c>
      <c r="BD2139" t="e">
        <f>IF(Z2139=BC2139,"OK")</f>
        <v>#N/A</v>
      </c>
      <c r="BE2139">
        <v>0.19</v>
      </c>
      <c r="BF2139">
        <v>2.0000000000000001E-4</v>
      </c>
      <c r="BG2139">
        <v>1030</v>
      </c>
      <c r="BH2139">
        <v>1030</v>
      </c>
      <c r="BI2139">
        <v>120</v>
      </c>
      <c r="BJ2139">
        <v>19</v>
      </c>
      <c r="BK2139">
        <v>0.127308</v>
      </c>
      <c r="BN2139" s="183"/>
    </row>
    <row r="2140" spans="1:66" ht="25.5" x14ac:dyDescent="0.25">
      <c r="A2140" s="1"/>
      <c r="B2140" s="94">
        <v>2125</v>
      </c>
      <c r="C2140" s="43">
        <v>1086527</v>
      </c>
      <c r="D2140" s="25"/>
      <c r="E2140" s="27" t="s">
        <v>4010</v>
      </c>
      <c r="F2140" s="151" t="s">
        <v>757</v>
      </c>
      <c r="G2140" s="41" t="s">
        <v>585</v>
      </c>
      <c r="H2140" s="46" t="str">
        <f>IFERROR(IFERROR(IF(SEARCH("Usystems",$E2140)&gt;0,"Usystems"),IF(SEARCH("RIIFO",$E2140)&gt;0,"RIIFO","Uponor")),"Uponor")</f>
        <v>Uponor</v>
      </c>
      <c r="I2140" s="25" t="str">
        <f>IFERROR(MID($D2140,1,7)+0,"")</f>
        <v/>
      </c>
      <c r="J2140" s="25" t="str">
        <f>IFERROR(MID($D2140,10,7)+0,"")</f>
        <v/>
      </c>
      <c r="K2140" s="25" t="str">
        <f>IFERROR(MID($D2140,19,7)+0,"")</f>
        <v/>
      </c>
      <c r="L2140" s="25" t="str">
        <f>IFERROR(MID($D2140,28,7)+0,"")</f>
        <v/>
      </c>
      <c r="M2140" s="25" t="str">
        <f>IF(IFERROR(MID($Q2140,1,7)+0,"")&lt;1130000,IF(INDEX(C:C,MATCH(LEFT(Q2140,7)+0,I:I,0))&lt;1130000,"",INDEX(C:C,MATCH(LEFT(Q2140,7)+0,I:I,0))),IFERROR(MID($Q2140,1,7)+0,""))</f>
        <v/>
      </c>
      <c r="N2140" s="25" t="str">
        <f>IF(IFERROR(MID($Q2140,10,7)+0,"")&lt;1130000,"",IFERROR(MID($Q2140,10,7)+0,""))</f>
        <v/>
      </c>
      <c r="O2140" s="25" t="str">
        <f>IF(IFERROR(MID($Q2140,19,7)+0,"")&lt;1130000,"",IFERROR(MID($Q2140,19,7)+0,""))</f>
        <v/>
      </c>
      <c r="P2140" s="25" t="str">
        <f>IF(M2140="","",IF(N2140="",M2140,M2140&amp;", "&amp;N2140))</f>
        <v/>
      </c>
      <c r="Q2140" s="25"/>
      <c r="R2140" s="25"/>
      <c r="S2140" s="35" t="s">
        <v>54</v>
      </c>
      <c r="T2140" s="25" t="s">
        <v>55</v>
      </c>
      <c r="U2140" s="185">
        <v>518</v>
      </c>
      <c r="V2140" s="188">
        <v>518</v>
      </c>
      <c r="W2140" s="189">
        <v>518</v>
      </c>
      <c r="X2140" s="31">
        <v>518</v>
      </c>
      <c r="Y2140" s="90">
        <f>IFERROR(ROUND(X2140/W2140-1,2),"")</f>
        <v>0</v>
      </c>
      <c r="Z2140" s="31">
        <f>IF(OR(S2140="VLD MLC components",S2140="VLD MLC pipes",S2140="VLD PEX components",S2140="VLD PEX pipes",S2140="VLD PHC components",S2140="VLD PHC pipes",S2140="Controls VLD"),"По запросу",X2140)</f>
        <v>518</v>
      </c>
      <c r="AA2140" s="63">
        <f>ROUND(X2140/1.2,3)</f>
        <v>431.66699999999997</v>
      </c>
      <c r="AB2140" s="23">
        <v>431.66699999999997</v>
      </c>
      <c r="AC2140" s="190">
        <f>IFERROR(ROUND(AA2140/AB2140-1,2),"")</f>
        <v>0</v>
      </c>
      <c r="AD2140" s="25">
        <v>0.19</v>
      </c>
      <c r="AE2140" s="25">
        <v>9.2E-5</v>
      </c>
      <c r="AF2140" s="25">
        <v>0</v>
      </c>
      <c r="AG2140" s="25" t="s">
        <v>22</v>
      </c>
      <c r="AH2140" s="25">
        <v>0</v>
      </c>
      <c r="AI2140" s="25">
        <v>0</v>
      </c>
      <c r="AJ2140" s="25" t="s">
        <v>20</v>
      </c>
      <c r="AK2140" s="42" t="s">
        <v>19</v>
      </c>
      <c r="AL2140" s="25" t="s">
        <v>20</v>
      </c>
      <c r="AM2140" s="25">
        <v>100</v>
      </c>
      <c r="AN2140" s="25">
        <v>100</v>
      </c>
      <c r="AO2140" s="25">
        <v>1030</v>
      </c>
      <c r="AP2140" s="25">
        <v>177</v>
      </c>
      <c r="AQ2140" s="25">
        <v>19</v>
      </c>
      <c r="AR2140" s="94">
        <v>1.8231000000000001E-2</v>
      </c>
      <c r="AS2140" s="157" t="s">
        <v>22</v>
      </c>
      <c r="AT2140" s="93">
        <v>42521</v>
      </c>
      <c r="AU2140" s="92" t="s">
        <v>22</v>
      </c>
      <c r="AV2140" s="91" t="s">
        <v>152</v>
      </c>
      <c r="AW2140" s="92" t="s">
        <v>152</v>
      </c>
      <c r="AX2140" s="92" t="s">
        <v>48</v>
      </c>
      <c r="AY2140" s="91" t="s">
        <v>152</v>
      </c>
      <c r="AZ2140" s="23"/>
      <c r="BA2140" s="25" t="s">
        <v>4009</v>
      </c>
      <c r="BB2140" t="s">
        <v>25</v>
      </c>
      <c r="BC2140" t="e">
        <v>#N/A</v>
      </c>
      <c r="BD2140" t="e">
        <f>IF(Z2140=BC2140,"OK")</f>
        <v>#N/A</v>
      </c>
      <c r="BE2140">
        <v>0.19</v>
      </c>
      <c r="BF2140">
        <v>9.2E-5</v>
      </c>
      <c r="BG2140">
        <v>100</v>
      </c>
      <c r="BH2140">
        <v>1030</v>
      </c>
      <c r="BI2140">
        <v>177</v>
      </c>
      <c r="BJ2140">
        <v>19</v>
      </c>
      <c r="BK2140">
        <v>1.8231000000000001E-2</v>
      </c>
      <c r="BN2140" s="183"/>
    </row>
    <row r="2141" spans="1:66" x14ac:dyDescent="0.25">
      <c r="A2141" s="1"/>
      <c r="B2141" s="94">
        <v>2126</v>
      </c>
      <c r="C2141" s="43">
        <v>1005049</v>
      </c>
      <c r="D2141" s="37" t="s">
        <v>22</v>
      </c>
      <c r="E2141" s="36" t="s">
        <v>4008</v>
      </c>
      <c r="F2141" s="151" t="s">
        <v>655</v>
      </c>
      <c r="G2141" s="41"/>
      <c r="H2141" s="46" t="str">
        <f>IFERROR(IFERROR(IF(SEARCH("Usystems",$E2141)&gt;0,"Usystems"),IF(SEARCH("RIIFO",$E2141)&gt;0,"RIIFO","Uponor")),"Uponor")</f>
        <v>Uponor</v>
      </c>
      <c r="I2141" s="25" t="str">
        <f>IFERROR(MID($D2141,1,7)+0,"")</f>
        <v/>
      </c>
      <c r="J2141" s="25" t="str">
        <f>IFERROR(MID($D2141,10,7)+0,"")</f>
        <v/>
      </c>
      <c r="K2141" s="25" t="str">
        <f>IFERROR(MID($D2141,19,7)+0,"")</f>
        <v/>
      </c>
      <c r="L2141" s="25" t="str">
        <f>IFERROR(MID($D2141,28,7)+0,"")</f>
        <v/>
      </c>
      <c r="M2141" s="25" t="str">
        <f>IF(IFERROR(MID($Q2141,1,7)+0,"")&lt;1130000,IF(INDEX(C:C,MATCH(LEFT(Q2141,7)+0,I:I,0))&lt;1130000,"",INDEX(C:C,MATCH(LEFT(Q2141,7)+0,I:I,0))),IFERROR(MID($Q2141,1,7)+0,""))</f>
        <v/>
      </c>
      <c r="N2141" s="25" t="str">
        <f>IF(IFERROR(MID($Q2141,10,7)+0,"")&lt;1130000,"",IFERROR(MID($Q2141,10,7)+0,""))</f>
        <v/>
      </c>
      <c r="O2141" s="25" t="str">
        <f>IF(IFERROR(MID($Q2141,19,7)+0,"")&lt;1130000,"",IFERROR(MID($Q2141,19,7)+0,""))</f>
        <v/>
      </c>
      <c r="P2141" s="25" t="str">
        <f>IF(M2141="","",IF(N2141="",M2141,M2141&amp;", "&amp;N2141))</f>
        <v/>
      </c>
      <c r="Q2141" s="37" t="s">
        <v>22</v>
      </c>
      <c r="R2141" s="37"/>
      <c r="S2141" s="35" t="s">
        <v>53</v>
      </c>
      <c r="T2141" s="25" t="s">
        <v>55</v>
      </c>
      <c r="U2141" s="185">
        <v>244.65</v>
      </c>
      <c r="V2141" s="188">
        <v>244.65</v>
      </c>
      <c r="W2141" s="189">
        <v>244.65</v>
      </c>
      <c r="X2141" s="31">
        <v>244.65</v>
      </c>
      <c r="Y2141" s="90">
        <f>IFERROR(ROUND(X2141/W2141-1,2),"")</f>
        <v>0</v>
      </c>
      <c r="Z2141" s="31">
        <f>IF(OR(S2141="VLD MLC components",S2141="VLD MLC pipes",S2141="VLD PEX components",S2141="VLD PEX pipes",S2141="VLD PHC components",S2141="VLD PHC pipes",S2141="Controls VLD"),"По запросу",X2141)</f>
        <v>244.65</v>
      </c>
      <c r="AA2141" s="63">
        <f>ROUND(X2141/1.2,3)</f>
        <v>203.875</v>
      </c>
      <c r="AB2141" s="23">
        <v>203.875</v>
      </c>
      <c r="AC2141" s="190">
        <f>IFERROR(ROUND(AA2141/AB2141-1,2),"")</f>
        <v>0</v>
      </c>
      <c r="AD2141" s="25">
        <v>0.14199999999999999</v>
      </c>
      <c r="AE2141" s="25">
        <v>3.1E-4</v>
      </c>
      <c r="AF2141" s="25">
        <v>0</v>
      </c>
      <c r="AG2141" s="25" t="s">
        <v>22</v>
      </c>
      <c r="AH2141" s="25">
        <v>0</v>
      </c>
      <c r="AI2141" s="25">
        <v>0</v>
      </c>
      <c r="AJ2141" s="25" t="s">
        <v>20</v>
      </c>
      <c r="AK2141" s="42" t="s">
        <v>19</v>
      </c>
      <c r="AL2141" s="25" t="s">
        <v>20</v>
      </c>
      <c r="AM2141" s="25">
        <v>75</v>
      </c>
      <c r="AN2141" s="25">
        <v>1250</v>
      </c>
      <c r="AO2141" s="25">
        <v>145</v>
      </c>
      <c r="AP2141" s="25">
        <v>145</v>
      </c>
      <c r="AQ2141" s="25">
        <v>10.65</v>
      </c>
      <c r="AR2141" s="94">
        <v>2.6280999999999999E-2</v>
      </c>
      <c r="AS2141" s="157" t="s">
        <v>22</v>
      </c>
      <c r="AT2141" s="93" t="s">
        <v>22</v>
      </c>
      <c r="AU2141" s="92" t="s">
        <v>22</v>
      </c>
      <c r="AV2141" s="91" t="s">
        <v>152</v>
      </c>
      <c r="AW2141" s="92" t="s">
        <v>48</v>
      </c>
      <c r="AX2141" s="92" t="s">
        <v>48</v>
      </c>
      <c r="AY2141" s="91" t="s">
        <v>152</v>
      </c>
      <c r="AZ2141" s="23"/>
      <c r="BA2141" s="25" t="s">
        <v>4007</v>
      </c>
      <c r="BB2141" t="s">
        <v>25</v>
      </c>
      <c r="BC2141" t="e">
        <v>#N/A</v>
      </c>
      <c r="BD2141" t="e">
        <f>IF(Z2141=BC2141,"OK")</f>
        <v>#N/A</v>
      </c>
      <c r="BE2141">
        <v>0.14199999999999999</v>
      </c>
      <c r="BF2141">
        <v>3.1E-4</v>
      </c>
      <c r="BG2141">
        <v>1250</v>
      </c>
      <c r="BH2141">
        <v>145</v>
      </c>
      <c r="BI2141">
        <v>145</v>
      </c>
      <c r="BJ2141">
        <v>10.65</v>
      </c>
      <c r="BK2141">
        <v>2.6280999999999999E-2</v>
      </c>
      <c r="BN2141" s="183"/>
    </row>
    <row r="2142" spans="1:66" x14ac:dyDescent="0.25">
      <c r="A2142" s="1"/>
      <c r="B2142" s="94">
        <v>2127</v>
      </c>
      <c r="C2142" s="43">
        <v>1000016</v>
      </c>
      <c r="D2142" s="37" t="s">
        <v>22</v>
      </c>
      <c r="E2142" s="27" t="s">
        <v>4006</v>
      </c>
      <c r="F2142" s="151" t="s">
        <v>21</v>
      </c>
      <c r="G2142" s="34"/>
      <c r="H2142" s="46" t="str">
        <f>IFERROR(IFERROR(IF(SEARCH("Usystems",$E2142)&gt;0,"Usystems"),IF(SEARCH("RIIFO",$E2142)&gt;0,"RIIFO","Uponor")),"Uponor")</f>
        <v>Uponor</v>
      </c>
      <c r="I2142" s="25" t="str">
        <f>IFERROR(MID($D2142,1,7)+0,"")</f>
        <v/>
      </c>
      <c r="J2142" s="25" t="str">
        <f>IFERROR(MID($D2142,10,7)+0,"")</f>
        <v/>
      </c>
      <c r="K2142" s="25" t="str">
        <f>IFERROR(MID($D2142,19,7)+0,"")</f>
        <v/>
      </c>
      <c r="L2142" s="25" t="str">
        <f>IFERROR(MID($D2142,28,7)+0,"")</f>
        <v/>
      </c>
      <c r="M2142" s="25" t="str">
        <f>IF(IFERROR(MID($Q2142,1,7)+0,"")&lt;1130000,IF(INDEX(C:C,MATCH(LEFT(Q2142,7)+0,I:I,0))&lt;1130000,"",INDEX(C:C,MATCH(LEFT(Q2142,7)+0,I:I,0))),IFERROR(MID($Q2142,1,7)+0,""))</f>
        <v/>
      </c>
      <c r="N2142" s="25" t="str">
        <f>IF(IFERROR(MID($Q2142,10,7)+0,"")&lt;1130000,"",IFERROR(MID($Q2142,10,7)+0,""))</f>
        <v/>
      </c>
      <c r="O2142" s="25" t="str">
        <f>IF(IFERROR(MID($Q2142,19,7)+0,"")&lt;1130000,"",IFERROR(MID($Q2142,19,7)+0,""))</f>
        <v/>
      </c>
      <c r="P2142" s="25" t="str">
        <f>IF(M2142="","",IF(N2142="",M2142,M2142&amp;", "&amp;N2142))</f>
        <v/>
      </c>
      <c r="Q2142" s="37" t="s">
        <v>22</v>
      </c>
      <c r="R2142" s="37"/>
      <c r="S2142" s="35" t="s">
        <v>53</v>
      </c>
      <c r="T2142" s="25" t="s">
        <v>36</v>
      </c>
      <c r="U2142" s="185">
        <v>48.29</v>
      </c>
      <c r="V2142" s="188">
        <v>48.29</v>
      </c>
      <c r="W2142" s="189">
        <v>48.29</v>
      </c>
      <c r="X2142" s="31">
        <v>48.29</v>
      </c>
      <c r="Y2142" s="90">
        <f>IFERROR(ROUND(X2142/W2142-1,2),"")</f>
        <v>0</v>
      </c>
      <c r="Z2142" s="31">
        <f>IF(OR(S2142="VLD MLC components",S2142="VLD MLC pipes",S2142="VLD PEX components",S2142="VLD PEX pipes",S2142="VLD PHC components",S2142="VLD PHC pipes",S2142="Controls VLD"),"По запросу",X2142)</f>
        <v>48.29</v>
      </c>
      <c r="AA2142" s="63">
        <f>ROUND(X2142/1.2,3)</f>
        <v>40.241999999999997</v>
      </c>
      <c r="AB2142" s="23">
        <v>40.241999999999997</v>
      </c>
      <c r="AC2142" s="190">
        <f>IFERROR(ROUND(AA2142/AB2142-1,2),"")</f>
        <v>0</v>
      </c>
      <c r="AD2142" s="25">
        <v>2E-3</v>
      </c>
      <c r="AE2142" s="25">
        <v>1.2999999999999999E-5</v>
      </c>
      <c r="AF2142" s="25">
        <v>0</v>
      </c>
      <c r="AG2142" s="25" t="s">
        <v>22</v>
      </c>
      <c r="AH2142" s="25">
        <v>0</v>
      </c>
      <c r="AI2142" s="25">
        <v>0</v>
      </c>
      <c r="AJ2142" s="25" t="s">
        <v>20</v>
      </c>
      <c r="AK2142" s="42" t="s">
        <v>19</v>
      </c>
      <c r="AL2142" s="25" t="s">
        <v>20</v>
      </c>
      <c r="AM2142" s="25">
        <v>100</v>
      </c>
      <c r="AN2142" s="25">
        <v>240</v>
      </c>
      <c r="AO2142" s="25">
        <v>275</v>
      </c>
      <c r="AP2142" s="25">
        <v>40</v>
      </c>
      <c r="AQ2142" s="25">
        <v>0.2</v>
      </c>
      <c r="AR2142" s="94">
        <v>2.64E-3</v>
      </c>
      <c r="AS2142" s="157" t="s">
        <v>22</v>
      </c>
      <c r="AT2142" s="93" t="s">
        <v>22</v>
      </c>
      <c r="AU2142" s="92" t="s">
        <v>22</v>
      </c>
      <c r="AV2142" s="91" t="s">
        <v>48</v>
      </c>
      <c r="AW2142" s="92" t="s">
        <v>48</v>
      </c>
      <c r="AX2142" s="92" t="s">
        <v>48</v>
      </c>
      <c r="AY2142" s="91" t="s">
        <v>152</v>
      </c>
      <c r="AZ2142" s="23"/>
      <c r="BA2142" s="25">
        <v>0</v>
      </c>
      <c r="BB2142" t="s">
        <v>48</v>
      </c>
      <c r="BC2142" t="e">
        <v>#N/A</v>
      </c>
      <c r="BD2142" t="e">
        <f>IF(Z2142=BC2142,"OK")</f>
        <v>#N/A</v>
      </c>
      <c r="BE2142">
        <v>2E-3</v>
      </c>
      <c r="BF2142">
        <v>1.2999999999999999E-5</v>
      </c>
      <c r="BG2142">
        <v>240</v>
      </c>
      <c r="BH2142">
        <v>275</v>
      </c>
      <c r="BI2142">
        <v>40</v>
      </c>
      <c r="BJ2142">
        <v>0.2</v>
      </c>
      <c r="BK2142">
        <v>2.64E-3</v>
      </c>
      <c r="BN2142" s="183"/>
    </row>
    <row r="2143" spans="1:66" ht="25.5" x14ac:dyDescent="0.25">
      <c r="A2143" s="1"/>
      <c r="B2143" s="94">
        <v>2128</v>
      </c>
      <c r="C2143" s="43">
        <v>1135799</v>
      </c>
      <c r="D2143" s="37">
        <v>1000079</v>
      </c>
      <c r="E2143" s="26" t="s">
        <v>4005</v>
      </c>
      <c r="F2143" s="212" t="s">
        <v>652</v>
      </c>
      <c r="G2143" s="41" t="s">
        <v>2630</v>
      </c>
      <c r="H2143" s="46" t="str">
        <f>IFERROR(IFERROR(IF(SEARCH("Usystems",$E2143)&gt;0,"Usystems"),IF(SEARCH("RIIFO",$E2143)&gt;0,"RIIFO","Uponor")),"Uponor")</f>
        <v>Usystems</v>
      </c>
      <c r="I2143" s="25">
        <f>IFERROR(MID($D2143,1,7)+0,"")</f>
        <v>1000079</v>
      </c>
      <c r="J2143" s="25" t="str">
        <f>IFERROR(MID($D2143,10,7)+0,"")</f>
        <v/>
      </c>
      <c r="K2143" s="25" t="str">
        <f>IFERROR(MID($D2143,19,7)+0,"")</f>
        <v/>
      </c>
      <c r="L2143" s="25" t="str">
        <f>IFERROR(MID($D2143,28,7)+0,"")</f>
        <v/>
      </c>
      <c r="M2143" s="25" t="str">
        <f>IF(IFERROR(MID($Q2143,1,7)+0,"")&lt;1130000,IF(INDEX(C:C,MATCH(LEFT(Q2143,7)+0,I:I,0))&lt;1130000,"",INDEX(C:C,MATCH(LEFT(Q2143,7)+0,I:I,0))),IFERROR(MID($Q2143,1,7)+0,""))</f>
        <v/>
      </c>
      <c r="N2143" s="25" t="str">
        <f>IF(IFERROR(MID($Q2143,10,7)+0,"")&lt;1130000,"",IFERROR(MID($Q2143,10,7)+0,""))</f>
        <v/>
      </c>
      <c r="O2143" s="25" t="str">
        <f>IF(IFERROR(MID($Q2143,19,7)+0,"")&lt;1130000,"",IFERROR(MID($Q2143,19,7)+0,""))</f>
        <v/>
      </c>
      <c r="P2143" s="25" t="str">
        <f>IF(M2143="","",IF(N2143="",M2143,M2143&amp;", "&amp;N2143))</f>
        <v/>
      </c>
      <c r="Q2143" s="23"/>
      <c r="R2143" s="23"/>
      <c r="S2143" s="35" t="s">
        <v>54</v>
      </c>
      <c r="T2143" s="34" t="s">
        <v>418</v>
      </c>
      <c r="U2143" s="185" t="s">
        <v>22</v>
      </c>
      <c r="V2143" s="188" t="s">
        <v>22</v>
      </c>
      <c r="W2143" s="189" t="s">
        <v>22</v>
      </c>
      <c r="X2143" s="31" t="e">
        <v>#VALUE!</v>
      </c>
      <c r="Y2143" s="90" t="str">
        <f>IFERROR(ROUND(X2143/W2143-1,2),"")</f>
        <v/>
      </c>
      <c r="Z2143" s="31" t="e">
        <f>IF(OR(S2143="VLD MLC components",S2143="VLD MLC pipes",S2143="VLD PEX components",S2143="VLD PEX pipes",S2143="VLD PHC components",S2143="VLD PHC pipes",S2143="Controls VLD"),"По запросу",X2143)</f>
        <v>#VALUE!</v>
      </c>
      <c r="AA2143" s="63" t="e">
        <f>ROUND(X2143/1.2,3)</f>
        <v>#VALUE!</v>
      </c>
      <c r="AB2143" s="23">
        <v>0</v>
      </c>
      <c r="AC2143" s="190" t="str">
        <f>IFERROR(ROUND(AA2143/AB2143-1,2),"")</f>
        <v/>
      </c>
      <c r="AD2143" s="25">
        <v>2.7E-2</v>
      </c>
      <c r="AE2143" s="25">
        <v>1.47E-3</v>
      </c>
      <c r="AF2143" s="25">
        <v>0</v>
      </c>
      <c r="AG2143" s="25" t="s">
        <v>22</v>
      </c>
      <c r="AH2143" s="25">
        <v>0</v>
      </c>
      <c r="AI2143" s="25">
        <v>0</v>
      </c>
      <c r="AJ2143" s="25" t="s">
        <v>20</v>
      </c>
      <c r="AK2143" s="42" t="s">
        <v>19</v>
      </c>
      <c r="AL2143" s="25" t="s">
        <v>20</v>
      </c>
      <c r="AM2143" s="25">
        <v>200</v>
      </c>
      <c r="AN2143" s="23"/>
      <c r="AO2143" s="23"/>
      <c r="AP2143" s="23"/>
      <c r="AQ2143" s="23"/>
      <c r="AR2143" s="96"/>
      <c r="AS2143" s="157" t="s">
        <v>22</v>
      </c>
      <c r="AT2143" s="93">
        <v>44743</v>
      </c>
      <c r="AU2143" s="92" t="s">
        <v>2181</v>
      </c>
      <c r="AV2143" s="91" t="s">
        <v>152</v>
      </c>
      <c r="AW2143" s="92" t="s">
        <v>48</v>
      </c>
      <c r="AX2143" s="92" t="s">
        <v>48</v>
      </c>
      <c r="AY2143" s="91" t="s">
        <v>48</v>
      </c>
      <c r="AZ2143" s="23"/>
      <c r="BA2143" s="25">
        <v>0</v>
      </c>
      <c r="BB2143" t="s">
        <v>25</v>
      </c>
      <c r="BC2143" t="e">
        <v>#N/A</v>
      </c>
      <c r="BD2143" t="e">
        <f>IF(Z2143=BC2143,"OK")</f>
        <v>#VALUE!</v>
      </c>
      <c r="BE2143">
        <v>2.7E-2</v>
      </c>
      <c r="BF2143">
        <v>1.47E-3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 t="e">
        <f>IF(ABS(AN2143*AO2143*AP2143/1000000000/AR2143-1)&lt;0.1,"OK","NO")</f>
        <v>#DIV/0!</v>
      </c>
      <c r="BN2143" s="183"/>
    </row>
    <row r="2144" spans="1:66" ht="25.5" x14ac:dyDescent="0.25">
      <c r="A2144" s="1"/>
      <c r="B2144" s="94">
        <v>2129</v>
      </c>
      <c r="C2144" s="43">
        <v>1000080</v>
      </c>
      <c r="D2144" s="37" t="s">
        <v>22</v>
      </c>
      <c r="E2144" s="27" t="s">
        <v>4004</v>
      </c>
      <c r="F2144" s="151" t="s">
        <v>655</v>
      </c>
      <c r="G2144" s="41" t="s">
        <v>27</v>
      </c>
      <c r="H2144" s="46" t="str">
        <f>IFERROR(IFERROR(IF(SEARCH("Usystems",$E2144)&gt;0,"Usystems"),IF(SEARCH("RIIFO",$E2144)&gt;0,"RIIFO","Uponor")),"Uponor")</f>
        <v>Uponor</v>
      </c>
      <c r="I2144" s="25" t="str">
        <f>IFERROR(MID($D2144,1,7)+0,"")</f>
        <v/>
      </c>
      <c r="J2144" s="25" t="str">
        <f>IFERROR(MID($D2144,10,7)+0,"")</f>
        <v/>
      </c>
      <c r="K2144" s="25" t="str">
        <f>IFERROR(MID($D2144,19,7)+0,"")</f>
        <v/>
      </c>
      <c r="L2144" s="25" t="str">
        <f>IFERROR(MID($D2144,28,7)+0,"")</f>
        <v/>
      </c>
      <c r="M2144" s="25">
        <f>IF(IFERROR(MID($Q2144,1,7)+0,"")&lt;1130000,IF(INDEX(C:C,MATCH(LEFT(Q2144,7)+0,I:I,0))&lt;1130000,"",INDEX(C:C,MATCH(LEFT(Q2144,7)+0,I:I,0))),IFERROR(MID($Q2144,1,7)+0,""))</f>
        <v>1135798</v>
      </c>
      <c r="N2144" s="25" t="str">
        <f>IF(IFERROR(MID($Q2144,10,7)+0,"")&lt;1130000,"",IFERROR(MID($Q2144,10,7)+0,""))</f>
        <v/>
      </c>
      <c r="O2144" s="25" t="str">
        <f>IF(IFERROR(MID($Q2144,19,7)+0,"")&lt;1130000,"",IFERROR(MID($Q2144,19,7)+0,""))</f>
        <v/>
      </c>
      <c r="P2144" s="25">
        <f>IF(M2144="","",IF(N2144="",M2144,M2144&amp;", "&amp;N2144))</f>
        <v>1135798</v>
      </c>
      <c r="Q2144" s="53" t="s">
        <v>4003</v>
      </c>
      <c r="R2144" s="53"/>
      <c r="S2144" s="35" t="s">
        <v>53</v>
      </c>
      <c r="T2144" s="25" t="s">
        <v>24</v>
      </c>
      <c r="U2144" s="185">
        <v>241.56</v>
      </c>
      <c r="V2144" s="188">
        <v>241.56</v>
      </c>
      <c r="W2144" s="189">
        <v>241.56</v>
      </c>
      <c r="X2144" s="31">
        <v>241.56</v>
      </c>
      <c r="Y2144" s="90">
        <f>IFERROR(ROUND(X2144/W2144-1,2),"")</f>
        <v>0</v>
      </c>
      <c r="Z2144" s="31">
        <f>IF(OR(S2144="VLD MLC components",S2144="VLD MLC pipes",S2144="VLD PEX components",S2144="VLD PEX pipes",S2144="VLD PHC components",S2144="VLD PHC pipes",S2144="Controls VLD"),"По запросу",X2144)</f>
        <v>241.56</v>
      </c>
      <c r="AA2144" s="63">
        <f>ROUND(X2144/1.2,3)</f>
        <v>201.3</v>
      </c>
      <c r="AB2144" s="23">
        <v>201.3</v>
      </c>
      <c r="AC2144" s="190">
        <f>IFERROR(ROUND(AA2144/AB2144-1,2),"")</f>
        <v>0</v>
      </c>
      <c r="AD2144" s="25">
        <v>0.04</v>
      </c>
      <c r="AE2144" s="25">
        <v>2.0609999999999999E-3</v>
      </c>
      <c r="AF2144" s="25">
        <v>0</v>
      </c>
      <c r="AG2144" s="25" t="s">
        <v>22</v>
      </c>
      <c r="AH2144" s="25">
        <v>0</v>
      </c>
      <c r="AI2144" s="25">
        <v>0</v>
      </c>
      <c r="AJ2144" s="25" t="s">
        <v>20</v>
      </c>
      <c r="AK2144" s="42" t="s">
        <v>19</v>
      </c>
      <c r="AL2144" s="25" t="s">
        <v>20</v>
      </c>
      <c r="AM2144" s="25">
        <v>200</v>
      </c>
      <c r="AN2144" s="25">
        <v>801</v>
      </c>
      <c r="AO2144" s="25">
        <v>801</v>
      </c>
      <c r="AP2144" s="25">
        <v>640</v>
      </c>
      <c r="AQ2144" s="25">
        <v>8</v>
      </c>
      <c r="AR2144" s="94">
        <v>0.41062500000000002</v>
      </c>
      <c r="AS2144" s="157" t="s">
        <v>22</v>
      </c>
      <c r="AT2144" s="93" t="s">
        <v>22</v>
      </c>
      <c r="AU2144" s="92" t="s">
        <v>22</v>
      </c>
      <c r="AV2144" s="91" t="s">
        <v>152</v>
      </c>
      <c r="AW2144" s="92" t="s">
        <v>48</v>
      </c>
      <c r="AX2144" s="92" t="s">
        <v>48</v>
      </c>
      <c r="AY2144" s="91" t="s">
        <v>152</v>
      </c>
      <c r="AZ2144" s="23"/>
      <c r="BA2144" s="25" t="s">
        <v>4002</v>
      </c>
      <c r="BB2144" t="s">
        <v>25</v>
      </c>
      <c r="BC2144" t="e">
        <v>#N/A</v>
      </c>
      <c r="BD2144" t="e">
        <f>IF(Z2144=BC2144,"OK")</f>
        <v>#N/A</v>
      </c>
      <c r="BE2144">
        <v>0.04</v>
      </c>
      <c r="BF2144">
        <v>2.0609999999999999E-3</v>
      </c>
      <c r="BG2144">
        <v>801</v>
      </c>
      <c r="BH2144">
        <v>801</v>
      </c>
      <c r="BI2144">
        <v>640</v>
      </c>
      <c r="BJ2144">
        <v>8</v>
      </c>
      <c r="BK2144">
        <v>0.41062500000000002</v>
      </c>
      <c r="BN2144" s="183"/>
    </row>
    <row r="2145" spans="1:66" ht="25.5" x14ac:dyDescent="0.25">
      <c r="A2145" s="1"/>
      <c r="B2145" s="94">
        <v>2130</v>
      </c>
      <c r="C2145" s="43">
        <v>1000079</v>
      </c>
      <c r="D2145" s="25"/>
      <c r="E2145" s="27" t="s">
        <v>4001</v>
      </c>
      <c r="F2145" s="213" t="s">
        <v>652</v>
      </c>
      <c r="G2145" s="41" t="s">
        <v>27</v>
      </c>
      <c r="H2145" s="46" t="str">
        <f>IFERROR(IFERROR(IF(SEARCH("Usystems",$E2145)&gt;0,"Usystems"),IF(SEARCH("RIIFO",$E2145)&gt;0,"RIIFO","Uponor")),"Uponor")</f>
        <v>Uponor</v>
      </c>
      <c r="I2145" s="25" t="str">
        <f>IFERROR(MID($D2145,1,7)+0,"")</f>
        <v/>
      </c>
      <c r="J2145" s="25" t="str">
        <f>IFERROR(MID($D2145,10,7)+0,"")</f>
        <v/>
      </c>
      <c r="K2145" s="25" t="str">
        <f>IFERROR(MID($D2145,19,7)+0,"")</f>
        <v/>
      </c>
      <c r="L2145" s="25" t="str">
        <f>IFERROR(MID($D2145,28,7)+0,"")</f>
        <v/>
      </c>
      <c r="M2145" s="25">
        <f>IF(IFERROR(MID($Q2145,1,7)+0,"")&lt;1130000,IF(INDEX(C:C,MATCH(LEFT(Q2145,7)+0,I:I,0))&lt;1130000,"",INDEX(C:C,MATCH(LEFT(Q2145,7)+0,I:I,0))),IFERROR(MID($Q2145,1,7)+0,""))</f>
        <v>1135798</v>
      </c>
      <c r="N2145" s="25" t="str">
        <f>IF(IFERROR(MID($Q2145,10,7)+0,"")&lt;1130000,"",IFERROR(MID($Q2145,10,7)+0,""))</f>
        <v/>
      </c>
      <c r="O2145" s="25" t="str">
        <f>IF(IFERROR(MID($Q2145,19,7)+0,"")&lt;1130000,"",IFERROR(MID($Q2145,19,7)+0,""))</f>
        <v/>
      </c>
      <c r="P2145" s="25">
        <f>IF(M2145="","",IF(N2145="",M2145,M2145&amp;", "&amp;N2145))</f>
        <v>1135798</v>
      </c>
      <c r="Q2145" s="53">
        <v>1135798</v>
      </c>
      <c r="R2145" s="53"/>
      <c r="S2145" s="35" t="s">
        <v>54</v>
      </c>
      <c r="T2145" s="25" t="s">
        <v>418</v>
      </c>
      <c r="U2145" s="185">
        <v>161.99</v>
      </c>
      <c r="V2145" s="188">
        <v>161.99</v>
      </c>
      <c r="W2145" s="189">
        <v>161.99</v>
      </c>
      <c r="X2145" s="31">
        <v>161.99</v>
      </c>
      <c r="Y2145" s="90">
        <f>IFERROR(ROUND(X2145/W2145-1,2),"")</f>
        <v>0</v>
      </c>
      <c r="Z2145" s="31">
        <f>IF(OR(S2145="VLD MLC components",S2145="VLD MLC pipes",S2145="VLD PEX components",S2145="VLD PEX pipes",S2145="VLD PHC components",S2145="VLD PHC pipes",S2145="Controls VLD"),"По запросу",X2145)</f>
        <v>161.99</v>
      </c>
      <c r="AA2145" s="63">
        <f>ROUND(X2145/1.2,3)</f>
        <v>134.99199999999999</v>
      </c>
      <c r="AB2145" s="23">
        <v>134.99199999999999</v>
      </c>
      <c r="AC2145" s="190">
        <f>IFERROR(ROUND(AA2145/AB2145-1,2),"")</f>
        <v>0</v>
      </c>
      <c r="AD2145" s="25">
        <v>2.7E-2</v>
      </c>
      <c r="AE2145" s="25">
        <v>1.47E-3</v>
      </c>
      <c r="AF2145" s="25">
        <v>0</v>
      </c>
      <c r="AG2145" s="25" t="s">
        <v>22</v>
      </c>
      <c r="AH2145" s="25">
        <v>0</v>
      </c>
      <c r="AI2145" s="25">
        <v>0</v>
      </c>
      <c r="AJ2145" s="25" t="s">
        <v>20</v>
      </c>
      <c r="AK2145" s="42" t="s">
        <v>19</v>
      </c>
      <c r="AL2145" s="25" t="s">
        <v>20</v>
      </c>
      <c r="AM2145" s="25">
        <v>200</v>
      </c>
      <c r="AN2145" s="25">
        <v>750</v>
      </c>
      <c r="AO2145" s="25">
        <v>750</v>
      </c>
      <c r="AP2145" s="25">
        <v>600</v>
      </c>
      <c r="AQ2145" s="25">
        <v>5.4</v>
      </c>
      <c r="AR2145" s="94">
        <v>0.33750000000000002</v>
      </c>
      <c r="AS2145" s="157" t="s">
        <v>22</v>
      </c>
      <c r="AT2145" s="93">
        <v>42521</v>
      </c>
      <c r="AU2145" s="92" t="s">
        <v>22</v>
      </c>
      <c r="AV2145" s="91" t="s">
        <v>152</v>
      </c>
      <c r="AW2145" s="92" t="s">
        <v>48</v>
      </c>
      <c r="AX2145" s="92" t="s">
        <v>48</v>
      </c>
      <c r="AY2145" s="91" t="s">
        <v>152</v>
      </c>
      <c r="AZ2145" s="23"/>
      <c r="BA2145" s="25" t="s">
        <v>4000</v>
      </c>
      <c r="BB2145" t="s">
        <v>25</v>
      </c>
      <c r="BC2145" t="e">
        <v>#N/A</v>
      </c>
      <c r="BD2145" t="e">
        <f>IF(Z2145=BC2145,"OK")</f>
        <v>#N/A</v>
      </c>
      <c r="BE2145">
        <v>2.7E-2</v>
      </c>
      <c r="BF2145">
        <v>1.47E-3</v>
      </c>
      <c r="BG2145">
        <v>750</v>
      </c>
      <c r="BH2145">
        <v>750</v>
      </c>
      <c r="BI2145">
        <v>600</v>
      </c>
      <c r="BJ2145">
        <v>5.4</v>
      </c>
      <c r="BK2145">
        <v>0.33750000000000002</v>
      </c>
      <c r="BN2145" s="183"/>
    </row>
    <row r="2146" spans="1:66" ht="25.5" x14ac:dyDescent="0.25">
      <c r="A2146" s="1"/>
      <c r="B2146" s="94">
        <v>2131</v>
      </c>
      <c r="C2146" s="43">
        <v>1090229</v>
      </c>
      <c r="D2146" s="34">
        <v>1064355</v>
      </c>
      <c r="E2146" s="27" t="s">
        <v>3999</v>
      </c>
      <c r="F2146" s="213" t="s">
        <v>655</v>
      </c>
      <c r="G2146" s="41" t="s">
        <v>27</v>
      </c>
      <c r="H2146" s="46" t="str">
        <f>IFERROR(IFERROR(IF(SEARCH("Usystems",$E2146)&gt;0,"Usystems"),IF(SEARCH("RIIFO",$E2146)&gt;0,"RIIFO","Uponor")),"Uponor")</f>
        <v>Uponor</v>
      </c>
      <c r="I2146" s="25">
        <f>IFERROR(MID($D2146,1,7)+0,"")</f>
        <v>1064355</v>
      </c>
      <c r="J2146" s="25" t="str">
        <f>IFERROR(MID($D2146,10,7)+0,"")</f>
        <v/>
      </c>
      <c r="K2146" s="25" t="str">
        <f>IFERROR(MID($D2146,19,7)+0,"")</f>
        <v/>
      </c>
      <c r="L2146" s="25" t="str">
        <f>IFERROR(MID($D2146,28,7)+0,"")</f>
        <v/>
      </c>
      <c r="M2146" s="25">
        <f>IF(IFERROR(MID($Q2146,1,7)+0,"")&lt;1130000,IF(INDEX(C:C,MATCH(LEFT(Q2146,7)+0,I:I,0))&lt;1130000,"",INDEX(C:C,MATCH(LEFT(Q2146,7)+0,I:I,0))),IFERROR(MID($Q2146,1,7)+0,""))</f>
        <v>1135800</v>
      </c>
      <c r="N2146" s="25" t="str">
        <f>IF(IFERROR(MID($Q2146,10,7)+0,"")&lt;1130000,"",IFERROR(MID($Q2146,10,7)+0,""))</f>
        <v/>
      </c>
      <c r="O2146" s="25" t="str">
        <f>IF(IFERROR(MID($Q2146,19,7)+0,"")&lt;1130000,"",IFERROR(MID($Q2146,19,7)+0,""))</f>
        <v/>
      </c>
      <c r="P2146" s="25">
        <f>IF(M2146="","",IF(N2146="",M2146,M2146&amp;", "&amp;N2146))</f>
        <v>1135800</v>
      </c>
      <c r="Q2146" s="43">
        <v>1135800</v>
      </c>
      <c r="R2146" s="43"/>
      <c r="S2146" s="35" t="s">
        <v>53</v>
      </c>
      <c r="T2146" s="25" t="s">
        <v>24</v>
      </c>
      <c r="U2146" s="185">
        <v>1101</v>
      </c>
      <c r="V2146" s="188">
        <v>1101</v>
      </c>
      <c r="W2146" s="189">
        <v>1101</v>
      </c>
      <c r="X2146" s="31">
        <v>1101</v>
      </c>
      <c r="Y2146" s="90">
        <f>IFERROR(ROUND(X2146/W2146-1,2),"")</f>
        <v>0</v>
      </c>
      <c r="Z2146" s="31">
        <f>IF(OR(S2146="VLD MLC components",S2146="VLD MLC pipes",S2146="VLD PEX components",S2146="VLD PEX pipes",S2146="VLD PHC components",S2146="VLD PHC pipes",S2146="Controls VLD"),"По запросу",X2146)</f>
        <v>1101</v>
      </c>
      <c r="AA2146" s="63">
        <f>ROUND(X2146/1.2,3)</f>
        <v>917.5</v>
      </c>
      <c r="AB2146" s="23">
        <v>917.5</v>
      </c>
      <c r="AC2146" s="190">
        <f>IFERROR(ROUND(AA2146/AB2146-1,2),"")</f>
        <v>0</v>
      </c>
      <c r="AD2146" s="25">
        <v>0.17</v>
      </c>
      <c r="AE2146" s="25">
        <v>3.1410000000000001E-3</v>
      </c>
      <c r="AF2146" s="25">
        <v>0</v>
      </c>
      <c r="AG2146" s="25" t="s">
        <v>22</v>
      </c>
      <c r="AH2146" s="25">
        <v>0</v>
      </c>
      <c r="AI2146" s="25">
        <v>0</v>
      </c>
      <c r="AJ2146" s="25" t="s">
        <v>20</v>
      </c>
      <c r="AK2146" s="42" t="s">
        <v>19</v>
      </c>
      <c r="AL2146" s="25" t="s">
        <v>20</v>
      </c>
      <c r="AM2146" s="25">
        <v>18</v>
      </c>
      <c r="AN2146" s="25">
        <v>1815</v>
      </c>
      <c r="AO2146" s="25">
        <v>175</v>
      </c>
      <c r="AP2146" s="25">
        <v>178</v>
      </c>
      <c r="AQ2146" s="25">
        <v>3.06</v>
      </c>
      <c r="AR2146" s="94">
        <v>5.6536999999999997E-2</v>
      </c>
      <c r="AS2146" s="157" t="s">
        <v>22</v>
      </c>
      <c r="AT2146" s="93">
        <v>43144</v>
      </c>
      <c r="AU2146" s="92" t="s">
        <v>22</v>
      </c>
      <c r="AV2146" s="91" t="s">
        <v>152</v>
      </c>
      <c r="AW2146" s="92" t="s">
        <v>48</v>
      </c>
      <c r="AX2146" s="92" t="s">
        <v>48</v>
      </c>
      <c r="AY2146" s="91" t="s">
        <v>152</v>
      </c>
      <c r="AZ2146" s="23"/>
      <c r="BA2146" s="25" t="s">
        <v>3998</v>
      </c>
      <c r="BB2146" t="s">
        <v>25</v>
      </c>
      <c r="BC2146" t="e">
        <v>#N/A</v>
      </c>
      <c r="BD2146" t="e">
        <f>IF(Z2146=BC2146,"OK")</f>
        <v>#N/A</v>
      </c>
      <c r="BE2146">
        <v>0.17</v>
      </c>
      <c r="BF2146">
        <v>3.1410000000000001E-3</v>
      </c>
      <c r="BG2146">
        <v>1815</v>
      </c>
      <c r="BH2146">
        <v>175</v>
      </c>
      <c r="BI2146">
        <v>178</v>
      </c>
      <c r="BJ2146">
        <v>3.06</v>
      </c>
      <c r="BK2146">
        <v>5.6536999999999997E-2</v>
      </c>
      <c r="BN2146" s="183"/>
    </row>
    <row r="2147" spans="1:66" ht="25.5" x14ac:dyDescent="0.25">
      <c r="A2147" s="1"/>
      <c r="B2147" s="94">
        <v>2132</v>
      </c>
      <c r="C2147" s="43">
        <v>1000084</v>
      </c>
      <c r="D2147" s="37" t="s">
        <v>22</v>
      </c>
      <c r="E2147" s="27" t="s">
        <v>3997</v>
      </c>
      <c r="F2147" s="151" t="s">
        <v>655</v>
      </c>
      <c r="G2147" s="25"/>
      <c r="H2147" s="46" t="str">
        <f>IFERROR(IFERROR(IF(SEARCH("Usystems",$E2147)&gt;0,"Usystems"),IF(SEARCH("RIIFO",$E2147)&gt;0,"RIIFO","Uponor")),"Uponor")</f>
        <v>Uponor</v>
      </c>
      <c r="I2147" s="25" t="str">
        <f>IFERROR(MID($D2147,1,7)+0,"")</f>
        <v/>
      </c>
      <c r="J2147" s="25" t="str">
        <f>IFERROR(MID($D2147,10,7)+0,"")</f>
        <v/>
      </c>
      <c r="K2147" s="25" t="str">
        <f>IFERROR(MID($D2147,19,7)+0,"")</f>
        <v/>
      </c>
      <c r="L2147" s="25" t="str">
        <f>IFERROR(MID($D2147,28,7)+0,"")</f>
        <v/>
      </c>
      <c r="M2147" s="25">
        <f>IF(IFERROR(MID($Q2147,1,7)+0,"")&lt;1130000,IF(INDEX(C:C,MATCH(LEFT(Q2147,7)+0,I:I,0))&lt;1130000,"",INDEX(C:C,MATCH(LEFT(Q2147,7)+0,I:I,0))),IFERROR(MID($Q2147,1,7)+0,""))</f>
        <v>1136690</v>
      </c>
      <c r="N2147" s="25" t="str">
        <f>IF(IFERROR(MID($Q2147,10,7)+0,"")&lt;1130000,"",IFERROR(MID($Q2147,10,7)+0,""))</f>
        <v/>
      </c>
      <c r="O2147" s="25" t="str">
        <f>IF(IFERROR(MID($Q2147,19,7)+0,"")&lt;1130000,"",IFERROR(MID($Q2147,19,7)+0,""))</f>
        <v/>
      </c>
      <c r="P2147" s="25">
        <f>IF(M2147="","",IF(N2147="",M2147,M2147&amp;", "&amp;N2147))</f>
        <v>1136690</v>
      </c>
      <c r="Q2147" s="37">
        <v>1136690</v>
      </c>
      <c r="R2147" s="37"/>
      <c r="S2147" s="35" t="s">
        <v>53</v>
      </c>
      <c r="T2147" s="25" t="s">
        <v>3995</v>
      </c>
      <c r="U2147" s="185">
        <v>702</v>
      </c>
      <c r="V2147" s="188">
        <v>702</v>
      </c>
      <c r="W2147" s="189">
        <v>702</v>
      </c>
      <c r="X2147" s="31">
        <v>702</v>
      </c>
      <c r="Y2147" s="90">
        <f>IFERROR(ROUND(X2147/W2147-1,2),"")</f>
        <v>0</v>
      </c>
      <c r="Z2147" s="31">
        <f>IF(OR(S2147="VLD MLC components",S2147="VLD MLC pipes",S2147="VLD PEX components",S2147="VLD PEX pipes",S2147="VLD PHC components",S2147="VLD PHC pipes",S2147="Controls VLD"),"По запросу",X2147)</f>
        <v>702</v>
      </c>
      <c r="AA2147" s="63">
        <f>ROUND(X2147/1.2,3)</f>
        <v>585</v>
      </c>
      <c r="AB2147" s="23">
        <v>585</v>
      </c>
      <c r="AC2147" s="190">
        <f>IFERROR(ROUND(AA2147/AB2147-1,2),"")</f>
        <v>0</v>
      </c>
      <c r="AD2147" s="25">
        <v>1</v>
      </c>
      <c r="AE2147" s="25">
        <v>1.227E-3</v>
      </c>
      <c r="AF2147" s="25">
        <v>0</v>
      </c>
      <c r="AG2147" s="25" t="s">
        <v>22</v>
      </c>
      <c r="AH2147" s="25">
        <v>0</v>
      </c>
      <c r="AI2147" s="25">
        <v>0</v>
      </c>
      <c r="AJ2147" s="25" t="s">
        <v>20</v>
      </c>
      <c r="AK2147" s="42" t="s">
        <v>19</v>
      </c>
      <c r="AL2147" s="25" t="s">
        <v>20</v>
      </c>
      <c r="AM2147" s="25">
        <v>20</v>
      </c>
      <c r="AN2147" s="25">
        <v>350</v>
      </c>
      <c r="AO2147" s="25">
        <v>240</v>
      </c>
      <c r="AP2147" s="25">
        <v>450</v>
      </c>
      <c r="AQ2147" s="25">
        <v>20</v>
      </c>
      <c r="AR2147" s="25">
        <v>3.78E-2</v>
      </c>
      <c r="AS2147" s="157" t="s">
        <v>22</v>
      </c>
      <c r="AT2147" s="93" t="s">
        <v>22</v>
      </c>
      <c r="AU2147" s="92" t="s">
        <v>22</v>
      </c>
      <c r="AV2147" s="91" t="s">
        <v>152</v>
      </c>
      <c r="AW2147" s="92" t="s">
        <v>48</v>
      </c>
      <c r="AX2147" s="92" t="s">
        <v>48</v>
      </c>
      <c r="AY2147" s="91" t="s">
        <v>152</v>
      </c>
      <c r="AZ2147" s="23"/>
      <c r="BA2147" s="25" t="s">
        <v>969</v>
      </c>
      <c r="BB2147" t="s">
        <v>25</v>
      </c>
      <c r="BC2147" t="e">
        <v>#N/A</v>
      </c>
      <c r="BD2147" t="e">
        <f>IF(Z2147=BC2147,"OK")</f>
        <v>#N/A</v>
      </c>
      <c r="BE2147">
        <v>1</v>
      </c>
      <c r="BF2147">
        <v>1.227E-3</v>
      </c>
      <c r="BG2147">
        <v>350</v>
      </c>
      <c r="BH2147">
        <v>240</v>
      </c>
      <c r="BI2147">
        <v>450</v>
      </c>
      <c r="BJ2147">
        <v>20</v>
      </c>
      <c r="BK2147">
        <v>3.78E-2</v>
      </c>
      <c r="BN2147" s="183"/>
    </row>
    <row r="2148" spans="1:66" ht="25.5" x14ac:dyDescent="0.25">
      <c r="A2148" s="1"/>
      <c r="B2148" s="94">
        <v>2133</v>
      </c>
      <c r="C2148" s="43">
        <v>1000085</v>
      </c>
      <c r="D2148" s="25"/>
      <c r="E2148" s="27" t="s">
        <v>3996</v>
      </c>
      <c r="F2148" s="151" t="s">
        <v>652</v>
      </c>
      <c r="G2148" s="41" t="s">
        <v>585</v>
      </c>
      <c r="H2148" s="46" t="str">
        <f>IFERROR(IFERROR(IF(SEARCH("Usystems",$E2148)&gt;0,"Usystems"),IF(SEARCH("RIIFO",$E2148)&gt;0,"RIIFO","Uponor")),"Uponor")</f>
        <v>Uponor</v>
      </c>
      <c r="I2148" s="25" t="str">
        <f>IFERROR(MID($D2148,1,7)+0,"")</f>
        <v/>
      </c>
      <c r="J2148" s="25" t="str">
        <f>IFERROR(MID($D2148,10,7)+0,"")</f>
        <v/>
      </c>
      <c r="K2148" s="25" t="str">
        <f>IFERROR(MID($D2148,19,7)+0,"")</f>
        <v/>
      </c>
      <c r="L2148" s="25" t="str">
        <f>IFERROR(MID($D2148,28,7)+0,"")</f>
        <v/>
      </c>
      <c r="M2148" s="25" t="str">
        <f>IF(IFERROR(MID($Q2148,1,7)+0,"")&lt;1130000,IF(INDEX(C:C,MATCH(LEFT(Q2148,7)+0,I:I,0))&lt;1130000,"",INDEX(C:C,MATCH(LEFT(Q2148,7)+0,I:I,0))),IFERROR(MID($Q2148,1,7)+0,""))</f>
        <v/>
      </c>
      <c r="N2148" s="25" t="str">
        <f>IF(IFERROR(MID($Q2148,10,7)+0,"")&lt;1130000,"",IFERROR(MID($Q2148,10,7)+0,""))</f>
        <v/>
      </c>
      <c r="O2148" s="25" t="str">
        <f>IF(IFERROR(MID($Q2148,19,7)+0,"")&lt;1130000,"",IFERROR(MID($Q2148,19,7)+0,""))</f>
        <v/>
      </c>
      <c r="P2148" s="25" t="str">
        <f>IF(M2148="","",IF(N2148="",M2148,M2148&amp;", "&amp;N2148))</f>
        <v/>
      </c>
      <c r="Q2148" s="25"/>
      <c r="R2148" s="25"/>
      <c r="S2148" s="35" t="s">
        <v>53</v>
      </c>
      <c r="T2148" s="25" t="s">
        <v>3995</v>
      </c>
      <c r="U2148" s="185">
        <v>1282</v>
      </c>
      <c r="V2148" s="188">
        <v>1282</v>
      </c>
      <c r="W2148" s="189">
        <v>1282</v>
      </c>
      <c r="X2148" s="31">
        <v>1282</v>
      </c>
      <c r="Y2148" s="90">
        <f>IFERROR(ROUND(X2148/W2148-1,2),"")</f>
        <v>0</v>
      </c>
      <c r="Z2148" s="31">
        <f>IF(OR(S2148="VLD MLC components",S2148="VLD MLC pipes",S2148="VLD PEX components",S2148="VLD PEX pipes",S2148="VLD PHC components",S2148="VLD PHC pipes",S2148="Controls VLD"),"По запросу",X2148)</f>
        <v>1282</v>
      </c>
      <c r="AA2148" s="63">
        <f>ROUND(X2148/1.2,3)</f>
        <v>1068.3330000000001</v>
      </c>
      <c r="AB2148" s="23">
        <v>1068.3330000000001</v>
      </c>
      <c r="AC2148" s="190">
        <f>IFERROR(ROUND(AA2148/AB2148-1,2),"")</f>
        <v>0</v>
      </c>
      <c r="AD2148" s="25">
        <v>1.1200000000000001</v>
      </c>
      <c r="AE2148" s="25">
        <v>1.183E-3</v>
      </c>
      <c r="AF2148" s="25">
        <v>0</v>
      </c>
      <c r="AG2148" s="25" t="s">
        <v>22</v>
      </c>
      <c r="AH2148" s="25">
        <v>0</v>
      </c>
      <c r="AI2148" s="25">
        <v>0</v>
      </c>
      <c r="AJ2148" s="25" t="s">
        <v>20</v>
      </c>
      <c r="AK2148" s="42" t="s">
        <v>19</v>
      </c>
      <c r="AL2148" s="25" t="s">
        <v>20</v>
      </c>
      <c r="AM2148" s="25">
        <v>25</v>
      </c>
      <c r="AN2148" s="25">
        <v>350</v>
      </c>
      <c r="AO2148" s="25">
        <v>270</v>
      </c>
      <c r="AP2148" s="25">
        <v>440</v>
      </c>
      <c r="AQ2148" s="25">
        <v>28</v>
      </c>
      <c r="AR2148" s="94">
        <v>4.1579999999999999E-2</v>
      </c>
      <c r="AS2148" s="157" t="s">
        <v>22</v>
      </c>
      <c r="AT2148" s="93" t="s">
        <v>22</v>
      </c>
      <c r="AU2148" s="92" t="s">
        <v>22</v>
      </c>
      <c r="AV2148" s="91" t="s">
        <v>152</v>
      </c>
      <c r="AW2148" s="92" t="s">
        <v>48</v>
      </c>
      <c r="AX2148" s="92" t="s">
        <v>48</v>
      </c>
      <c r="AY2148" s="91" t="s">
        <v>152</v>
      </c>
      <c r="AZ2148" s="23"/>
      <c r="BA2148" s="25" t="s">
        <v>3994</v>
      </c>
      <c r="BB2148" t="s">
        <v>25</v>
      </c>
      <c r="BC2148" t="e">
        <v>#N/A</v>
      </c>
      <c r="BD2148" t="e">
        <f>IF(Z2148=BC2148,"OK")</f>
        <v>#N/A</v>
      </c>
      <c r="BE2148">
        <v>1.1200000000000001</v>
      </c>
      <c r="BF2148">
        <v>1.183E-3</v>
      </c>
      <c r="BG2148">
        <v>350</v>
      </c>
      <c r="BH2148">
        <v>270</v>
      </c>
      <c r="BI2148">
        <v>440</v>
      </c>
      <c r="BJ2148">
        <v>28</v>
      </c>
      <c r="BK2148">
        <v>4.1579999999999999E-2</v>
      </c>
      <c r="BN2148" s="183"/>
    </row>
    <row r="2149" spans="1:66" ht="25.5" x14ac:dyDescent="0.25">
      <c r="A2149" s="1"/>
      <c r="B2149" s="94">
        <v>2134</v>
      </c>
      <c r="C2149" s="43">
        <v>1044710</v>
      </c>
      <c r="D2149" s="25"/>
      <c r="E2149" s="27" t="s">
        <v>3993</v>
      </c>
      <c r="F2149" s="151" t="s">
        <v>21</v>
      </c>
      <c r="G2149" s="28"/>
      <c r="H2149" s="46" t="str">
        <f>IFERROR(IFERROR(IF(SEARCH("Usystems",$E2149)&gt;0,"Usystems"),IF(SEARCH("RIIFO",$E2149)&gt;0,"RIIFO","Uponor")),"Uponor")</f>
        <v>Uponor</v>
      </c>
      <c r="I2149" s="25" t="str">
        <f>IFERROR(MID($D2149,1,7)+0,"")</f>
        <v/>
      </c>
      <c r="J2149" s="25" t="str">
        <f>IFERROR(MID($D2149,10,7)+0,"")</f>
        <v/>
      </c>
      <c r="K2149" s="25" t="str">
        <f>IFERROR(MID($D2149,19,7)+0,"")</f>
        <v/>
      </c>
      <c r="L2149" s="25" t="str">
        <f>IFERROR(MID($D2149,28,7)+0,"")</f>
        <v/>
      </c>
      <c r="M2149" s="25" t="str">
        <f>IF(IFERROR(MID($Q2149,1,7)+0,"")&lt;1130000,IF(INDEX(C:C,MATCH(LEFT(Q2149,7)+0,I:I,0))&lt;1130000,"",INDEX(C:C,MATCH(LEFT(Q2149,7)+0,I:I,0))),IFERROR(MID($Q2149,1,7)+0,""))</f>
        <v/>
      </c>
      <c r="N2149" s="25" t="str">
        <f>IF(IFERROR(MID($Q2149,10,7)+0,"")&lt;1130000,"",IFERROR(MID($Q2149,10,7)+0,""))</f>
        <v/>
      </c>
      <c r="O2149" s="25" t="str">
        <f>IF(IFERROR(MID($Q2149,19,7)+0,"")&lt;1130000,"",IFERROR(MID($Q2149,19,7)+0,""))</f>
        <v/>
      </c>
      <c r="P2149" s="25" t="str">
        <f>IF(M2149="","",IF(N2149="",M2149,M2149&amp;", "&amp;N2149))</f>
        <v/>
      </c>
      <c r="Q2149" s="25"/>
      <c r="R2149" s="25"/>
      <c r="S2149" s="35" t="s">
        <v>53</v>
      </c>
      <c r="T2149" s="25" t="s">
        <v>56</v>
      </c>
      <c r="U2149" s="185">
        <v>4805</v>
      </c>
      <c r="V2149" s="188">
        <v>4805</v>
      </c>
      <c r="W2149" s="189">
        <v>4805</v>
      </c>
      <c r="X2149" s="31">
        <v>4805</v>
      </c>
      <c r="Y2149" s="90">
        <f>IFERROR(ROUND(X2149/W2149-1,2),"")</f>
        <v>0</v>
      </c>
      <c r="Z2149" s="31">
        <f>IF(OR(S2149="VLD MLC components",S2149="VLD MLC pipes",S2149="VLD PEX components",S2149="VLD PEX pipes",S2149="VLD PHC components",S2149="VLD PHC pipes",S2149="Controls VLD"),"По запросу",X2149)</f>
        <v>4805</v>
      </c>
      <c r="AA2149" s="63">
        <f>ROUND(X2149/1.2,3)</f>
        <v>4004.1669999999999</v>
      </c>
      <c r="AB2149" s="23">
        <v>4004.1669999999999</v>
      </c>
      <c r="AC2149" s="190">
        <f>IFERROR(ROUND(AA2149/AB2149-1,2),"")</f>
        <v>0</v>
      </c>
      <c r="AD2149" s="25">
        <v>0.2</v>
      </c>
      <c r="AE2149" s="25">
        <v>6.7000000000000002E-4</v>
      </c>
      <c r="AF2149" s="25">
        <v>0</v>
      </c>
      <c r="AG2149" s="25" t="s">
        <v>22</v>
      </c>
      <c r="AH2149" s="25">
        <v>0</v>
      </c>
      <c r="AI2149" s="25">
        <v>0</v>
      </c>
      <c r="AJ2149" s="25" t="s">
        <v>20</v>
      </c>
      <c r="AK2149" s="42" t="s">
        <v>19</v>
      </c>
      <c r="AL2149" s="25" t="s">
        <v>20</v>
      </c>
      <c r="AM2149" s="25">
        <v>1</v>
      </c>
      <c r="AN2149" s="25">
        <v>140</v>
      </c>
      <c r="AO2149" s="25">
        <v>48</v>
      </c>
      <c r="AP2149" s="25">
        <v>138</v>
      </c>
      <c r="AQ2149" s="25">
        <v>0.193</v>
      </c>
      <c r="AR2149" s="94">
        <v>9.2699999999999998E-4</v>
      </c>
      <c r="AS2149" s="157" t="s">
        <v>22</v>
      </c>
      <c r="AT2149" s="93" t="s">
        <v>22</v>
      </c>
      <c r="AU2149" s="92" t="s">
        <v>22</v>
      </c>
      <c r="AV2149" s="91" t="s">
        <v>152</v>
      </c>
      <c r="AW2149" s="92" t="s">
        <v>48</v>
      </c>
      <c r="AX2149" s="92" t="s">
        <v>48</v>
      </c>
      <c r="AY2149" s="91" t="s">
        <v>152</v>
      </c>
      <c r="AZ2149" s="23"/>
      <c r="BA2149" s="25" t="s">
        <v>3986</v>
      </c>
      <c r="BB2149" t="s">
        <v>25</v>
      </c>
      <c r="BC2149" t="e">
        <v>#N/A</v>
      </c>
      <c r="BD2149" t="e">
        <f>IF(Z2149=BC2149,"OK")</f>
        <v>#N/A</v>
      </c>
      <c r="BE2149">
        <v>0.2</v>
      </c>
      <c r="BF2149">
        <v>6.7000000000000002E-4</v>
      </c>
      <c r="BG2149">
        <v>140</v>
      </c>
      <c r="BH2149">
        <v>48</v>
      </c>
      <c r="BI2149">
        <v>138</v>
      </c>
      <c r="BJ2149">
        <v>0.193</v>
      </c>
      <c r="BK2149">
        <v>9.2699999999999998E-4</v>
      </c>
      <c r="BN2149" s="183"/>
    </row>
    <row r="2150" spans="1:66" ht="25.5" x14ac:dyDescent="0.25">
      <c r="A2150" s="1"/>
      <c r="B2150" s="94">
        <v>2135</v>
      </c>
      <c r="C2150" s="43">
        <v>1044711</v>
      </c>
      <c r="D2150" s="25"/>
      <c r="E2150" s="27" t="s">
        <v>3992</v>
      </c>
      <c r="F2150" s="213" t="s">
        <v>21</v>
      </c>
      <c r="G2150" s="28"/>
      <c r="H2150" s="46" t="str">
        <f>IFERROR(IFERROR(IF(SEARCH("Usystems",$E2150)&gt;0,"Usystems"),IF(SEARCH("RIIFO",$E2150)&gt;0,"RIIFO","Uponor")),"Uponor")</f>
        <v>Uponor</v>
      </c>
      <c r="I2150" s="25" t="str">
        <f>IFERROR(MID($D2150,1,7)+0,"")</f>
        <v/>
      </c>
      <c r="J2150" s="25" t="str">
        <f>IFERROR(MID($D2150,10,7)+0,"")</f>
        <v/>
      </c>
      <c r="K2150" s="25" t="str">
        <f>IFERROR(MID($D2150,19,7)+0,"")</f>
        <v/>
      </c>
      <c r="L2150" s="25" t="str">
        <f>IFERROR(MID($D2150,28,7)+0,"")</f>
        <v/>
      </c>
      <c r="M2150" s="25" t="str">
        <f>IF(IFERROR(MID($Q2150,1,7)+0,"")&lt;1130000,IF(INDEX(C:C,MATCH(LEFT(Q2150,7)+0,I:I,0))&lt;1130000,"",INDEX(C:C,MATCH(LEFT(Q2150,7)+0,I:I,0))),IFERROR(MID($Q2150,1,7)+0,""))</f>
        <v/>
      </c>
      <c r="N2150" s="25" t="str">
        <f>IF(IFERROR(MID($Q2150,10,7)+0,"")&lt;1130000,"",IFERROR(MID($Q2150,10,7)+0,""))</f>
        <v/>
      </c>
      <c r="O2150" s="25" t="str">
        <f>IF(IFERROR(MID($Q2150,19,7)+0,"")&lt;1130000,"",IFERROR(MID($Q2150,19,7)+0,""))</f>
        <v/>
      </c>
      <c r="P2150" s="25" t="str">
        <f>IF(M2150="","",IF(N2150="",M2150,M2150&amp;", "&amp;N2150))</f>
        <v/>
      </c>
      <c r="Q2150" s="25"/>
      <c r="R2150" s="25"/>
      <c r="S2150" s="35" t="s">
        <v>53</v>
      </c>
      <c r="T2150" s="25" t="s">
        <v>56</v>
      </c>
      <c r="U2150" s="185">
        <v>12752</v>
      </c>
      <c r="V2150" s="188">
        <v>12752</v>
      </c>
      <c r="W2150" s="189">
        <v>12752</v>
      </c>
      <c r="X2150" s="31">
        <v>12752</v>
      </c>
      <c r="Y2150" s="90">
        <f>IFERROR(ROUND(X2150/W2150-1,2),"")</f>
        <v>0</v>
      </c>
      <c r="Z2150" s="31">
        <f>IF(OR(S2150="VLD MLC components",S2150="VLD MLC pipes",S2150="VLD PEX components",S2150="VLD PEX pipes",S2150="VLD PHC components",S2150="VLD PHC pipes",S2150="Controls VLD"),"По запросу",X2150)</f>
        <v>12752</v>
      </c>
      <c r="AA2150" s="63">
        <f>ROUND(X2150/1.2,3)</f>
        <v>10626.666999999999</v>
      </c>
      <c r="AB2150" s="23">
        <v>10626.666999999999</v>
      </c>
      <c r="AC2150" s="190">
        <f>IFERROR(ROUND(AA2150/AB2150-1,2),"")</f>
        <v>0</v>
      </c>
      <c r="AD2150" s="25">
        <v>0.53</v>
      </c>
      <c r="AE2150" s="25">
        <v>2.2139999999999998E-3</v>
      </c>
      <c r="AF2150" s="25">
        <v>0</v>
      </c>
      <c r="AG2150" s="25" t="s">
        <v>22</v>
      </c>
      <c r="AH2150" s="25">
        <v>0</v>
      </c>
      <c r="AI2150" s="25">
        <v>0</v>
      </c>
      <c r="AJ2150" s="25" t="s">
        <v>20</v>
      </c>
      <c r="AK2150" s="42" t="s">
        <v>19</v>
      </c>
      <c r="AL2150" s="25" t="s">
        <v>20</v>
      </c>
      <c r="AM2150" s="25">
        <v>1</v>
      </c>
      <c r="AN2150" s="25">
        <v>178</v>
      </c>
      <c r="AO2150" s="25">
        <v>88</v>
      </c>
      <c r="AP2150" s="25">
        <v>145</v>
      </c>
      <c r="AQ2150" s="25">
        <v>0.54900000000000004</v>
      </c>
      <c r="AR2150" s="94">
        <v>2.271E-3</v>
      </c>
      <c r="AS2150" s="157" t="s">
        <v>22</v>
      </c>
      <c r="AT2150" s="93" t="s">
        <v>22</v>
      </c>
      <c r="AU2150" s="92" t="s">
        <v>22</v>
      </c>
      <c r="AV2150" s="91" t="s">
        <v>48</v>
      </c>
      <c r="AW2150" s="92" t="s">
        <v>48</v>
      </c>
      <c r="AX2150" s="92" t="s">
        <v>48</v>
      </c>
      <c r="AY2150" s="91" t="s">
        <v>152</v>
      </c>
      <c r="AZ2150" s="23"/>
      <c r="BA2150" s="25">
        <v>0</v>
      </c>
      <c r="BB2150" t="s">
        <v>48</v>
      </c>
      <c r="BC2150" t="e">
        <v>#N/A</v>
      </c>
      <c r="BD2150" t="e">
        <f>IF(Z2150=BC2150,"OK")</f>
        <v>#N/A</v>
      </c>
      <c r="BE2150">
        <v>0.53</v>
      </c>
      <c r="BF2150">
        <v>2.2139999999999998E-3</v>
      </c>
      <c r="BG2150">
        <v>178</v>
      </c>
      <c r="BH2150">
        <v>88</v>
      </c>
      <c r="BI2150">
        <v>145</v>
      </c>
      <c r="BJ2150">
        <v>0.54900000000000004</v>
      </c>
      <c r="BK2150">
        <v>2.271E-3</v>
      </c>
      <c r="BN2150" s="183"/>
    </row>
    <row r="2151" spans="1:66" ht="25.5" x14ac:dyDescent="0.25">
      <c r="A2151" s="1"/>
      <c r="B2151" s="94">
        <v>2136</v>
      </c>
      <c r="C2151" s="43">
        <v>1044712</v>
      </c>
      <c r="D2151" s="25"/>
      <c r="E2151" s="48" t="s">
        <v>3991</v>
      </c>
      <c r="F2151" s="151" t="s">
        <v>21</v>
      </c>
      <c r="G2151" s="41" t="s">
        <v>585</v>
      </c>
      <c r="H2151" s="46" t="str">
        <f>IFERROR(IFERROR(IF(SEARCH("Usystems",$E2151)&gt;0,"Usystems"),IF(SEARCH("RIIFO",$E2151)&gt;0,"RIIFO","Uponor")),"Uponor")</f>
        <v>Uponor</v>
      </c>
      <c r="I2151" s="25" t="str">
        <f>IFERROR(MID($D2151,1,7)+0,"")</f>
        <v/>
      </c>
      <c r="J2151" s="25" t="str">
        <f>IFERROR(MID($D2151,10,7)+0,"")</f>
        <v/>
      </c>
      <c r="K2151" s="25" t="str">
        <f>IFERROR(MID($D2151,19,7)+0,"")</f>
        <v/>
      </c>
      <c r="L2151" s="25" t="str">
        <f>IFERROR(MID($D2151,28,7)+0,"")</f>
        <v/>
      </c>
      <c r="M2151" s="25" t="str">
        <f>IF(IFERROR(MID($Q2151,1,7)+0,"")&lt;1130000,IF(INDEX(C:C,MATCH(LEFT(Q2151,7)+0,I:I,0))&lt;1130000,"",INDEX(C:C,MATCH(LEFT(Q2151,7)+0,I:I,0))),IFERROR(MID($Q2151,1,7)+0,""))</f>
        <v/>
      </c>
      <c r="N2151" s="25" t="str">
        <f>IF(IFERROR(MID($Q2151,10,7)+0,"")&lt;1130000,"",IFERROR(MID($Q2151,10,7)+0,""))</f>
        <v/>
      </c>
      <c r="O2151" s="25" t="str">
        <f>IF(IFERROR(MID($Q2151,19,7)+0,"")&lt;1130000,"",IFERROR(MID($Q2151,19,7)+0,""))</f>
        <v/>
      </c>
      <c r="P2151" s="25" t="str">
        <f>IF(M2151="","",IF(N2151="",M2151,M2151&amp;", "&amp;N2151))</f>
        <v/>
      </c>
      <c r="Q2151" s="25"/>
      <c r="R2151" s="25"/>
      <c r="S2151" s="35" t="s">
        <v>53</v>
      </c>
      <c r="T2151" s="25" t="s">
        <v>56</v>
      </c>
      <c r="U2151" s="185">
        <v>16701</v>
      </c>
      <c r="V2151" s="188">
        <v>16701</v>
      </c>
      <c r="W2151" s="189">
        <v>16701</v>
      </c>
      <c r="X2151" s="31">
        <v>16701</v>
      </c>
      <c r="Y2151" s="90">
        <f>IFERROR(ROUND(X2151/W2151-1,2),"")</f>
        <v>0</v>
      </c>
      <c r="Z2151" s="31">
        <f>IF(OR(S2151="VLD MLC components",S2151="VLD MLC pipes",S2151="VLD PEX components",S2151="VLD PEX pipes",S2151="VLD PHC components",S2151="VLD PHC pipes",S2151="Controls VLD"),"По запросу",X2151)</f>
        <v>16701</v>
      </c>
      <c r="AA2151" s="63">
        <f>ROUND(X2151/1.2,3)</f>
        <v>13917.5</v>
      </c>
      <c r="AB2151" s="23">
        <v>13917.5</v>
      </c>
      <c r="AC2151" s="190">
        <f>IFERROR(ROUND(AA2151/AB2151-1,2),"")</f>
        <v>0</v>
      </c>
      <c r="AD2151" s="25">
        <v>0.7</v>
      </c>
      <c r="AE2151" s="25">
        <v>2.898E-3</v>
      </c>
      <c r="AF2151" s="25">
        <v>120</v>
      </c>
      <c r="AG2151" s="25">
        <v>120</v>
      </c>
      <c r="AH2151" s="25">
        <v>121</v>
      </c>
      <c r="AI2151" s="25">
        <v>121</v>
      </c>
      <c r="AJ2151" s="25" t="s">
        <v>20</v>
      </c>
      <c r="AK2151" s="22" t="s">
        <v>20</v>
      </c>
      <c r="AL2151" s="25" t="s">
        <v>20</v>
      </c>
      <c r="AM2151" s="25">
        <v>1</v>
      </c>
      <c r="AN2151" s="25">
        <v>228</v>
      </c>
      <c r="AO2151" s="25">
        <v>88</v>
      </c>
      <c r="AP2151" s="25">
        <v>145</v>
      </c>
      <c r="AQ2151" s="25">
        <v>0.73</v>
      </c>
      <c r="AR2151" s="94">
        <v>2.9090000000000001E-3</v>
      </c>
      <c r="AS2151" s="157">
        <v>132</v>
      </c>
      <c r="AT2151" s="93" t="s">
        <v>22</v>
      </c>
      <c r="AU2151" s="92" t="s">
        <v>22</v>
      </c>
      <c r="AV2151" s="91" t="s">
        <v>152</v>
      </c>
      <c r="AW2151" s="92" t="s">
        <v>152</v>
      </c>
      <c r="AX2151" s="92" t="s">
        <v>48</v>
      </c>
      <c r="AY2151" s="91" t="s">
        <v>152</v>
      </c>
      <c r="AZ2151" s="23"/>
      <c r="BA2151" s="25" t="s">
        <v>3990</v>
      </c>
      <c r="BB2151" t="s">
        <v>25</v>
      </c>
      <c r="BC2151">
        <v>16701</v>
      </c>
      <c r="BD2151" t="str">
        <f>IF(Z2151=BC2151,"OK")</f>
        <v>OK</v>
      </c>
      <c r="BE2151">
        <v>0.7</v>
      </c>
      <c r="BF2151">
        <v>2.898E-3</v>
      </c>
      <c r="BG2151">
        <v>228</v>
      </c>
      <c r="BH2151">
        <v>88</v>
      </c>
      <c r="BI2151">
        <v>145</v>
      </c>
      <c r="BJ2151">
        <v>0.73</v>
      </c>
      <c r="BK2151">
        <v>2.9090000000000001E-3</v>
      </c>
      <c r="BN2151" s="183"/>
    </row>
    <row r="2152" spans="1:66" ht="25.5" x14ac:dyDescent="0.25">
      <c r="A2152" s="1"/>
      <c r="B2152" s="94">
        <v>2137</v>
      </c>
      <c r="C2152" s="43">
        <v>1044713</v>
      </c>
      <c r="D2152" s="25"/>
      <c r="E2152" s="48" t="s">
        <v>3989</v>
      </c>
      <c r="F2152" s="151" t="s">
        <v>21</v>
      </c>
      <c r="G2152" s="41" t="s">
        <v>585</v>
      </c>
      <c r="H2152" s="46" t="str">
        <f>IFERROR(IFERROR(IF(SEARCH("Usystems",$E2152)&gt;0,"Usystems"),IF(SEARCH("RIIFO",$E2152)&gt;0,"RIIFO","Uponor")),"Uponor")</f>
        <v>Uponor</v>
      </c>
      <c r="I2152" s="25" t="str">
        <f>IFERROR(MID($D2152,1,7)+0,"")</f>
        <v/>
      </c>
      <c r="J2152" s="25" t="str">
        <f>IFERROR(MID($D2152,10,7)+0,"")</f>
        <v/>
      </c>
      <c r="K2152" s="25" t="str">
        <f>IFERROR(MID($D2152,19,7)+0,"")</f>
        <v/>
      </c>
      <c r="L2152" s="25" t="str">
        <f>IFERROR(MID($D2152,28,7)+0,"")</f>
        <v/>
      </c>
      <c r="M2152" s="25" t="str">
        <f>IF(IFERROR(MID($Q2152,1,7)+0,"")&lt;1130000,IF(INDEX(C:C,MATCH(LEFT(Q2152,7)+0,I:I,0))&lt;1130000,"",INDEX(C:C,MATCH(LEFT(Q2152,7)+0,I:I,0))),IFERROR(MID($Q2152,1,7)+0,""))</f>
        <v/>
      </c>
      <c r="N2152" s="25" t="str">
        <f>IF(IFERROR(MID($Q2152,10,7)+0,"")&lt;1130000,"",IFERROR(MID($Q2152,10,7)+0,""))</f>
        <v/>
      </c>
      <c r="O2152" s="25" t="str">
        <f>IF(IFERROR(MID($Q2152,19,7)+0,"")&lt;1130000,"",IFERROR(MID($Q2152,19,7)+0,""))</f>
        <v/>
      </c>
      <c r="P2152" s="25" t="str">
        <f>IF(M2152="","",IF(N2152="",M2152,M2152&amp;", "&amp;N2152))</f>
        <v/>
      </c>
      <c r="Q2152" s="25"/>
      <c r="R2152" s="25"/>
      <c r="S2152" s="35" t="s">
        <v>53</v>
      </c>
      <c r="T2152" s="25" t="s">
        <v>56</v>
      </c>
      <c r="U2152" s="185">
        <v>24376</v>
      </c>
      <c r="V2152" s="188">
        <v>24376</v>
      </c>
      <c r="W2152" s="189">
        <v>24376</v>
      </c>
      <c r="X2152" s="31">
        <v>24376</v>
      </c>
      <c r="Y2152" s="90">
        <f>IFERROR(ROUND(X2152/W2152-1,2),"")</f>
        <v>0</v>
      </c>
      <c r="Z2152" s="31">
        <f>IF(OR(S2152="VLD MLC components",S2152="VLD MLC pipes",S2152="VLD PEX components",S2152="VLD PEX pipes",S2152="VLD PHC components",S2152="VLD PHC pipes",S2152="Controls VLD"),"По запросу",X2152)</f>
        <v>24376</v>
      </c>
      <c r="AA2152" s="63">
        <f>ROUND(X2152/1.2,3)</f>
        <v>20313.332999999999</v>
      </c>
      <c r="AB2152" s="23">
        <v>20313.332999999999</v>
      </c>
      <c r="AC2152" s="190">
        <f>IFERROR(ROUND(AA2152/AB2152-1,2),"")</f>
        <v>0</v>
      </c>
      <c r="AD2152" s="25">
        <v>1</v>
      </c>
      <c r="AE2152" s="25">
        <v>4.1580000000000002E-3</v>
      </c>
      <c r="AF2152" s="25">
        <v>3</v>
      </c>
      <c r="AG2152" s="25">
        <v>3</v>
      </c>
      <c r="AH2152" s="25">
        <v>5</v>
      </c>
      <c r="AI2152" s="25">
        <v>5</v>
      </c>
      <c r="AJ2152" s="25" t="s">
        <v>20</v>
      </c>
      <c r="AK2152" s="22" t="s">
        <v>20</v>
      </c>
      <c r="AL2152" s="25" t="s">
        <v>20</v>
      </c>
      <c r="AM2152" s="25">
        <v>1</v>
      </c>
      <c r="AN2152" s="25">
        <v>328</v>
      </c>
      <c r="AO2152" s="25">
        <v>88</v>
      </c>
      <c r="AP2152" s="25">
        <v>145</v>
      </c>
      <c r="AQ2152" s="25">
        <v>1.08</v>
      </c>
      <c r="AR2152" s="94">
        <v>4.1850000000000004E-3</v>
      </c>
      <c r="AS2152" s="157">
        <v>5</v>
      </c>
      <c r="AT2152" s="93" t="s">
        <v>22</v>
      </c>
      <c r="AU2152" s="92" t="s">
        <v>22</v>
      </c>
      <c r="AV2152" s="91" t="s">
        <v>152</v>
      </c>
      <c r="AW2152" s="92" t="s">
        <v>152</v>
      </c>
      <c r="AX2152" s="92" t="s">
        <v>48</v>
      </c>
      <c r="AY2152" s="91" t="s">
        <v>152</v>
      </c>
      <c r="AZ2152" s="23"/>
      <c r="BA2152" s="25" t="s">
        <v>3988</v>
      </c>
      <c r="BB2152" t="s">
        <v>25</v>
      </c>
      <c r="BC2152">
        <v>24376</v>
      </c>
      <c r="BD2152" t="str">
        <f>IF(Z2152=BC2152,"OK")</f>
        <v>OK</v>
      </c>
      <c r="BE2152">
        <v>1</v>
      </c>
      <c r="BF2152">
        <v>4.1580000000000002E-3</v>
      </c>
      <c r="BG2152">
        <v>328</v>
      </c>
      <c r="BH2152">
        <v>88</v>
      </c>
      <c r="BI2152">
        <v>145</v>
      </c>
      <c r="BJ2152">
        <v>1.08</v>
      </c>
      <c r="BK2152">
        <v>4.1850000000000004E-3</v>
      </c>
      <c r="BN2152" s="183"/>
    </row>
    <row r="2153" spans="1:66" ht="25.5" x14ac:dyDescent="0.25">
      <c r="A2153" s="1"/>
      <c r="B2153" s="94">
        <v>2138</v>
      </c>
      <c r="C2153" s="43">
        <v>1034514</v>
      </c>
      <c r="D2153" s="25"/>
      <c r="E2153" s="27" t="s">
        <v>3987</v>
      </c>
      <c r="F2153" s="151" t="s">
        <v>21</v>
      </c>
      <c r="G2153" s="41" t="s">
        <v>585</v>
      </c>
      <c r="H2153" s="46" t="str">
        <f>IFERROR(IFERROR(IF(SEARCH("Usystems",$E2153)&gt;0,"Usystems"),IF(SEARCH("RIIFO",$E2153)&gt;0,"RIIFO","Uponor")),"Uponor")</f>
        <v>Uponor</v>
      </c>
      <c r="I2153" s="25" t="str">
        <f>IFERROR(MID($D2153,1,7)+0,"")</f>
        <v/>
      </c>
      <c r="J2153" s="25" t="str">
        <f>IFERROR(MID($D2153,10,7)+0,"")</f>
        <v/>
      </c>
      <c r="K2153" s="25" t="str">
        <f>IFERROR(MID($D2153,19,7)+0,"")</f>
        <v/>
      </c>
      <c r="L2153" s="25" t="str">
        <f>IFERROR(MID($D2153,28,7)+0,"")</f>
        <v/>
      </c>
      <c r="M2153" s="25" t="str">
        <f>IF(IFERROR(MID($Q2153,1,7)+0,"")&lt;1130000,IF(INDEX(C:C,MATCH(LEFT(Q2153,7)+0,I:I,0))&lt;1130000,"",INDEX(C:C,MATCH(LEFT(Q2153,7)+0,I:I,0))),IFERROR(MID($Q2153,1,7)+0,""))</f>
        <v/>
      </c>
      <c r="N2153" s="25" t="str">
        <f>IF(IFERROR(MID($Q2153,10,7)+0,"")&lt;1130000,"",IFERROR(MID($Q2153,10,7)+0,""))</f>
        <v/>
      </c>
      <c r="O2153" s="25" t="str">
        <f>IF(IFERROR(MID($Q2153,19,7)+0,"")&lt;1130000,"",IFERROR(MID($Q2153,19,7)+0,""))</f>
        <v/>
      </c>
      <c r="P2153" s="25" t="str">
        <f>IF(M2153="","",IF(N2153="",M2153,M2153&amp;", "&amp;N2153))</f>
        <v/>
      </c>
      <c r="Q2153" s="25"/>
      <c r="R2153" s="25"/>
      <c r="S2153" s="35" t="s">
        <v>53</v>
      </c>
      <c r="T2153" s="25" t="s">
        <v>56</v>
      </c>
      <c r="U2153" s="185">
        <v>4805</v>
      </c>
      <c r="V2153" s="188">
        <v>4805</v>
      </c>
      <c r="W2153" s="189">
        <v>4805</v>
      </c>
      <c r="X2153" s="31">
        <v>4805</v>
      </c>
      <c r="Y2153" s="90">
        <f>IFERROR(ROUND(X2153/W2153-1,2),"")</f>
        <v>0</v>
      </c>
      <c r="Z2153" s="31">
        <f>IF(OR(S2153="VLD MLC components",S2153="VLD MLC pipes",S2153="VLD PEX components",S2153="VLD PEX pipes",S2153="VLD PHC components",S2153="VLD PHC pipes",S2153="Controls VLD"),"По запросу",X2153)</f>
        <v>4805</v>
      </c>
      <c r="AA2153" s="63">
        <f>ROUND(X2153/1.2,3)</f>
        <v>4004.1669999999999</v>
      </c>
      <c r="AB2153" s="23">
        <v>4004.1669999999999</v>
      </c>
      <c r="AC2153" s="190">
        <f>IFERROR(ROUND(AA2153/AB2153-1,2),"")</f>
        <v>0</v>
      </c>
      <c r="AD2153" s="25">
        <v>0.19900000000000001</v>
      </c>
      <c r="AE2153" s="25">
        <v>9.1E-4</v>
      </c>
      <c r="AF2153" s="25">
        <v>0</v>
      </c>
      <c r="AG2153" s="25" t="s">
        <v>22</v>
      </c>
      <c r="AH2153" s="25">
        <v>2</v>
      </c>
      <c r="AI2153" s="25">
        <v>2</v>
      </c>
      <c r="AJ2153" s="25" t="s">
        <v>20</v>
      </c>
      <c r="AK2153" s="42" t="s">
        <v>19</v>
      </c>
      <c r="AL2153" s="25" t="s">
        <v>20</v>
      </c>
      <c r="AM2153" s="25">
        <v>1</v>
      </c>
      <c r="AN2153" s="25">
        <v>140</v>
      </c>
      <c r="AO2153" s="25">
        <v>48</v>
      </c>
      <c r="AP2153" s="25">
        <v>138</v>
      </c>
      <c r="AQ2153" s="25">
        <v>0.19900000000000001</v>
      </c>
      <c r="AR2153" s="94">
        <v>9.2699999999999998E-4</v>
      </c>
      <c r="AS2153" s="157">
        <v>2</v>
      </c>
      <c r="AT2153" s="93" t="s">
        <v>22</v>
      </c>
      <c r="AU2153" s="92" t="s">
        <v>22</v>
      </c>
      <c r="AV2153" s="91" t="s">
        <v>152</v>
      </c>
      <c r="AW2153" s="92" t="s">
        <v>152</v>
      </c>
      <c r="AX2153" s="92" t="s">
        <v>48</v>
      </c>
      <c r="AY2153" s="91" t="s">
        <v>152</v>
      </c>
      <c r="AZ2153" s="23"/>
      <c r="BA2153" s="25" t="s">
        <v>3986</v>
      </c>
      <c r="BB2153" t="s">
        <v>25</v>
      </c>
      <c r="BC2153" t="e">
        <v>#N/A</v>
      </c>
      <c r="BD2153" t="e">
        <f>IF(Z2153=BC2153,"OK")</f>
        <v>#N/A</v>
      </c>
      <c r="BE2153">
        <v>0.19900000000000001</v>
      </c>
      <c r="BF2153">
        <v>9.1E-4</v>
      </c>
      <c r="BG2153">
        <v>140</v>
      </c>
      <c r="BH2153">
        <v>48</v>
      </c>
      <c r="BI2153">
        <v>138</v>
      </c>
      <c r="BJ2153">
        <v>0.19900000000000001</v>
      </c>
      <c r="BK2153">
        <v>9.2699999999999998E-4</v>
      </c>
      <c r="BN2153" s="183"/>
    </row>
    <row r="2154" spans="1:66" ht="25.5" x14ac:dyDescent="0.25">
      <c r="A2154" s="1"/>
      <c r="B2154" s="94">
        <v>2139</v>
      </c>
      <c r="C2154" s="43">
        <v>1032703</v>
      </c>
      <c r="D2154" s="25"/>
      <c r="E2154" s="27" t="s">
        <v>3985</v>
      </c>
      <c r="F2154" s="151" t="s">
        <v>21</v>
      </c>
      <c r="G2154" s="41" t="s">
        <v>585</v>
      </c>
      <c r="H2154" s="46" t="str">
        <f>IFERROR(IFERROR(IF(SEARCH("Usystems",$E2154)&gt;0,"Usystems"),IF(SEARCH("RIIFO",$E2154)&gt;0,"RIIFO","Uponor")),"Uponor")</f>
        <v>Uponor</v>
      </c>
      <c r="I2154" s="25" t="str">
        <f>IFERROR(MID($D2154,1,7)+0,"")</f>
        <v/>
      </c>
      <c r="J2154" s="25" t="str">
        <f>IFERROR(MID($D2154,10,7)+0,"")</f>
        <v/>
      </c>
      <c r="K2154" s="25" t="str">
        <f>IFERROR(MID($D2154,19,7)+0,"")</f>
        <v/>
      </c>
      <c r="L2154" s="25" t="str">
        <f>IFERROR(MID($D2154,28,7)+0,"")</f>
        <v/>
      </c>
      <c r="M2154" s="25" t="str">
        <f>IF(IFERROR(MID($Q2154,1,7)+0,"")&lt;1130000,IF(INDEX(C:C,MATCH(LEFT(Q2154,7)+0,I:I,0))&lt;1130000,"",INDEX(C:C,MATCH(LEFT(Q2154,7)+0,I:I,0))),IFERROR(MID($Q2154,1,7)+0,""))</f>
        <v/>
      </c>
      <c r="N2154" s="25" t="str">
        <f>IF(IFERROR(MID($Q2154,10,7)+0,"")&lt;1130000,"",IFERROR(MID($Q2154,10,7)+0,""))</f>
        <v/>
      </c>
      <c r="O2154" s="25" t="str">
        <f>IF(IFERROR(MID($Q2154,19,7)+0,"")&lt;1130000,"",IFERROR(MID($Q2154,19,7)+0,""))</f>
        <v/>
      </c>
      <c r="P2154" s="25" t="str">
        <f>IF(M2154="","",IF(N2154="",M2154,M2154&amp;", "&amp;N2154))</f>
        <v/>
      </c>
      <c r="Q2154" s="25"/>
      <c r="R2154" s="25"/>
      <c r="S2154" s="35" t="s">
        <v>53</v>
      </c>
      <c r="T2154" s="25" t="s">
        <v>56</v>
      </c>
      <c r="U2154" s="185">
        <v>12752</v>
      </c>
      <c r="V2154" s="188">
        <v>12752</v>
      </c>
      <c r="W2154" s="189">
        <v>12752</v>
      </c>
      <c r="X2154" s="31">
        <v>12752</v>
      </c>
      <c r="Y2154" s="90">
        <f>IFERROR(ROUND(X2154/W2154-1,2),"")</f>
        <v>0</v>
      </c>
      <c r="Z2154" s="31">
        <f>IF(OR(S2154="VLD MLC components",S2154="VLD MLC pipes",S2154="VLD PEX components",S2154="VLD PEX pipes",S2154="VLD PHC components",S2154="VLD PHC pipes",S2154="Controls VLD"),"По запросу",X2154)</f>
        <v>12752</v>
      </c>
      <c r="AA2154" s="63">
        <f>ROUND(X2154/1.2,3)</f>
        <v>10626.666999999999</v>
      </c>
      <c r="AB2154" s="23">
        <v>10626.666999999999</v>
      </c>
      <c r="AC2154" s="190">
        <f>IFERROR(ROUND(AA2154/AB2154-1,2),"")</f>
        <v>0</v>
      </c>
      <c r="AD2154" s="25">
        <v>0.56999999999999995</v>
      </c>
      <c r="AE2154" s="25">
        <v>2.189E-3</v>
      </c>
      <c r="AF2154" s="25">
        <v>0</v>
      </c>
      <c r="AG2154" s="25" t="s">
        <v>22</v>
      </c>
      <c r="AH2154" s="25">
        <v>4</v>
      </c>
      <c r="AI2154" s="25">
        <v>4</v>
      </c>
      <c r="AJ2154" s="25" t="s">
        <v>20</v>
      </c>
      <c r="AK2154" s="42" t="s">
        <v>19</v>
      </c>
      <c r="AL2154" s="25" t="s">
        <v>20</v>
      </c>
      <c r="AM2154" s="25">
        <v>1</v>
      </c>
      <c r="AN2154" s="25">
        <v>178</v>
      </c>
      <c r="AO2154" s="25">
        <v>88</v>
      </c>
      <c r="AP2154" s="25">
        <v>145</v>
      </c>
      <c r="AQ2154" s="25">
        <v>0.56999999999999995</v>
      </c>
      <c r="AR2154" s="94">
        <v>2.271E-3</v>
      </c>
      <c r="AS2154" s="157">
        <v>4</v>
      </c>
      <c r="AT2154" s="93" t="s">
        <v>22</v>
      </c>
      <c r="AU2154" s="92" t="s">
        <v>22</v>
      </c>
      <c r="AV2154" s="91" t="s">
        <v>152</v>
      </c>
      <c r="AW2154" s="92" t="s">
        <v>152</v>
      </c>
      <c r="AX2154" s="92" t="s">
        <v>48</v>
      </c>
      <c r="AY2154" s="91" t="s">
        <v>152</v>
      </c>
      <c r="AZ2154" s="23"/>
      <c r="BA2154" s="25" t="s">
        <v>3984</v>
      </c>
      <c r="BB2154" t="s">
        <v>25</v>
      </c>
      <c r="BC2154" t="e">
        <v>#N/A</v>
      </c>
      <c r="BD2154" t="e">
        <f>IF(Z2154=BC2154,"OK")</f>
        <v>#N/A</v>
      </c>
      <c r="BE2154">
        <v>0.56999999999999995</v>
      </c>
      <c r="BF2154">
        <v>2.189E-3</v>
      </c>
      <c r="BG2154">
        <v>178</v>
      </c>
      <c r="BH2154">
        <v>88</v>
      </c>
      <c r="BI2154">
        <v>145</v>
      </c>
      <c r="BJ2154">
        <v>0.56999999999999995</v>
      </c>
      <c r="BK2154">
        <v>2.271E-3</v>
      </c>
      <c r="BN2154" s="183"/>
    </row>
    <row r="2155" spans="1:66" ht="25.5" x14ac:dyDescent="0.25">
      <c r="A2155" s="1"/>
      <c r="B2155" s="94">
        <v>2140</v>
      </c>
      <c r="C2155" s="43">
        <v>1032704</v>
      </c>
      <c r="D2155" s="25"/>
      <c r="E2155" s="27" t="s">
        <v>3983</v>
      </c>
      <c r="F2155" s="151" t="s">
        <v>21</v>
      </c>
      <c r="G2155" s="34"/>
      <c r="H2155" s="46" t="str">
        <f>IFERROR(IFERROR(IF(SEARCH("Usystems",$E2155)&gt;0,"Usystems"),IF(SEARCH("RIIFO",$E2155)&gt;0,"RIIFO","Uponor")),"Uponor")</f>
        <v>Uponor</v>
      </c>
      <c r="I2155" s="25" t="str">
        <f>IFERROR(MID($D2155,1,7)+0,"")</f>
        <v/>
      </c>
      <c r="J2155" s="25" t="str">
        <f>IFERROR(MID($D2155,10,7)+0,"")</f>
        <v/>
      </c>
      <c r="K2155" s="25" t="str">
        <f>IFERROR(MID($D2155,19,7)+0,"")</f>
        <v/>
      </c>
      <c r="L2155" s="25" t="str">
        <f>IFERROR(MID($D2155,28,7)+0,"")</f>
        <v/>
      </c>
      <c r="M2155" s="25" t="str">
        <f>IF(IFERROR(MID($Q2155,1,7)+0,"")&lt;1130000,IF(INDEX(C:C,MATCH(LEFT(Q2155,7)+0,I:I,0))&lt;1130000,"",INDEX(C:C,MATCH(LEFT(Q2155,7)+0,I:I,0))),IFERROR(MID($Q2155,1,7)+0,""))</f>
        <v/>
      </c>
      <c r="N2155" s="25" t="str">
        <f>IF(IFERROR(MID($Q2155,10,7)+0,"")&lt;1130000,"",IFERROR(MID($Q2155,10,7)+0,""))</f>
        <v/>
      </c>
      <c r="O2155" s="25" t="str">
        <f>IF(IFERROR(MID($Q2155,19,7)+0,"")&lt;1130000,"",IFERROR(MID($Q2155,19,7)+0,""))</f>
        <v/>
      </c>
      <c r="P2155" s="25" t="str">
        <f>IF(M2155="","",IF(N2155="",M2155,M2155&amp;", "&amp;N2155))</f>
        <v/>
      </c>
      <c r="Q2155" s="25"/>
      <c r="R2155" s="25"/>
      <c r="S2155" s="35" t="s">
        <v>53</v>
      </c>
      <c r="T2155" s="25" t="s">
        <v>56</v>
      </c>
      <c r="U2155" s="185">
        <v>16701</v>
      </c>
      <c r="V2155" s="188">
        <v>16701</v>
      </c>
      <c r="W2155" s="189">
        <v>16701</v>
      </c>
      <c r="X2155" s="31">
        <v>16701</v>
      </c>
      <c r="Y2155" s="90">
        <f>IFERROR(ROUND(X2155/W2155-1,2),"")</f>
        <v>0</v>
      </c>
      <c r="Z2155" s="31">
        <f>IF(OR(S2155="VLD MLC components",S2155="VLD MLC pipes",S2155="VLD PEX components",S2155="VLD PEX pipes",S2155="VLD PHC components",S2155="VLD PHC pipes",S2155="Controls VLD"),"По запросу",X2155)</f>
        <v>16701</v>
      </c>
      <c r="AA2155" s="63">
        <f>ROUND(X2155/1.2,3)</f>
        <v>13917.5</v>
      </c>
      <c r="AB2155" s="23">
        <v>13917.5</v>
      </c>
      <c r="AC2155" s="190">
        <f>IFERROR(ROUND(AA2155/AB2155-1,2),"")</f>
        <v>0</v>
      </c>
      <c r="AD2155" s="25">
        <v>0.751</v>
      </c>
      <c r="AE2155" s="25">
        <v>2.3400000000000001E-3</v>
      </c>
      <c r="AF2155" s="25">
        <v>0</v>
      </c>
      <c r="AG2155" s="25" t="s">
        <v>22</v>
      </c>
      <c r="AH2155" s="25">
        <v>0</v>
      </c>
      <c r="AI2155" s="25">
        <v>0</v>
      </c>
      <c r="AJ2155" s="25" t="s">
        <v>20</v>
      </c>
      <c r="AK2155" s="42" t="s">
        <v>19</v>
      </c>
      <c r="AL2155" s="25" t="s">
        <v>20</v>
      </c>
      <c r="AM2155" s="25">
        <v>1</v>
      </c>
      <c r="AN2155" s="25">
        <v>228</v>
      </c>
      <c r="AO2155" s="25">
        <v>88</v>
      </c>
      <c r="AP2155" s="25">
        <v>145</v>
      </c>
      <c r="AQ2155" s="25">
        <v>0.751</v>
      </c>
      <c r="AR2155" s="94">
        <v>2.9090000000000001E-3</v>
      </c>
      <c r="AS2155" s="157" t="s">
        <v>22</v>
      </c>
      <c r="AT2155" s="93" t="s">
        <v>22</v>
      </c>
      <c r="AU2155" s="92" t="s">
        <v>22</v>
      </c>
      <c r="AV2155" s="91" t="s">
        <v>48</v>
      </c>
      <c r="AW2155" s="92" t="s">
        <v>48</v>
      </c>
      <c r="AX2155" s="92" t="s">
        <v>48</v>
      </c>
      <c r="AY2155" s="91" t="s">
        <v>152</v>
      </c>
      <c r="AZ2155" s="23"/>
      <c r="BA2155" s="25">
        <v>0</v>
      </c>
      <c r="BB2155" t="s">
        <v>48</v>
      </c>
      <c r="BC2155" t="e">
        <v>#N/A</v>
      </c>
      <c r="BD2155" t="e">
        <f>IF(Z2155=BC2155,"OK")</f>
        <v>#N/A</v>
      </c>
      <c r="BE2155">
        <v>0.751</v>
      </c>
      <c r="BF2155">
        <v>2.3400000000000001E-3</v>
      </c>
      <c r="BG2155">
        <v>228</v>
      </c>
      <c r="BH2155">
        <v>88</v>
      </c>
      <c r="BI2155">
        <v>145</v>
      </c>
      <c r="BJ2155">
        <v>0.751</v>
      </c>
      <c r="BK2155">
        <v>2.9090000000000001E-3</v>
      </c>
      <c r="BN2155" s="183"/>
    </row>
    <row r="2156" spans="1:66" ht="25.5" x14ac:dyDescent="0.25">
      <c r="A2156" s="1"/>
      <c r="B2156" s="94">
        <v>2141</v>
      </c>
      <c r="C2156" s="43">
        <v>1032705</v>
      </c>
      <c r="D2156" s="25"/>
      <c r="E2156" s="36" t="s">
        <v>3982</v>
      </c>
      <c r="F2156" s="151" t="s">
        <v>21</v>
      </c>
      <c r="G2156" s="34"/>
      <c r="H2156" s="46" t="str">
        <f>IFERROR(IFERROR(IF(SEARCH("Usystems",$E2156)&gt;0,"Usystems"),IF(SEARCH("RIIFO",$E2156)&gt;0,"RIIFO","Uponor")),"Uponor")</f>
        <v>Uponor</v>
      </c>
      <c r="I2156" s="25" t="str">
        <f>IFERROR(MID($D2156,1,7)+0,"")</f>
        <v/>
      </c>
      <c r="J2156" s="25" t="str">
        <f>IFERROR(MID($D2156,10,7)+0,"")</f>
        <v/>
      </c>
      <c r="K2156" s="25" t="str">
        <f>IFERROR(MID($D2156,19,7)+0,"")</f>
        <v/>
      </c>
      <c r="L2156" s="25" t="str">
        <f>IFERROR(MID($D2156,28,7)+0,"")</f>
        <v/>
      </c>
      <c r="M2156" s="25" t="str">
        <f>IF(IFERROR(MID($Q2156,1,7)+0,"")&lt;1130000,IF(INDEX(C:C,MATCH(LEFT(Q2156,7)+0,I:I,0))&lt;1130000,"",INDEX(C:C,MATCH(LEFT(Q2156,7)+0,I:I,0))),IFERROR(MID($Q2156,1,7)+0,""))</f>
        <v/>
      </c>
      <c r="N2156" s="25" t="str">
        <f>IF(IFERROR(MID($Q2156,10,7)+0,"")&lt;1130000,"",IFERROR(MID($Q2156,10,7)+0,""))</f>
        <v/>
      </c>
      <c r="O2156" s="25" t="str">
        <f>IF(IFERROR(MID($Q2156,19,7)+0,"")&lt;1130000,"",IFERROR(MID($Q2156,19,7)+0,""))</f>
        <v/>
      </c>
      <c r="P2156" s="25" t="str">
        <f>IF(M2156="","",IF(N2156="",M2156,M2156&amp;", "&amp;N2156))</f>
        <v/>
      </c>
      <c r="Q2156" s="25"/>
      <c r="R2156" s="25"/>
      <c r="S2156" s="35" t="s">
        <v>53</v>
      </c>
      <c r="T2156" s="25" t="s">
        <v>56</v>
      </c>
      <c r="U2156" s="185">
        <v>24376</v>
      </c>
      <c r="V2156" s="188">
        <v>24376</v>
      </c>
      <c r="W2156" s="189">
        <v>24376</v>
      </c>
      <c r="X2156" s="31">
        <v>24376</v>
      </c>
      <c r="Y2156" s="90">
        <f>IFERROR(ROUND(X2156/W2156-1,2),"")</f>
        <v>0</v>
      </c>
      <c r="Z2156" s="31">
        <f>IF(OR(S2156="VLD MLC components",S2156="VLD MLC pipes",S2156="VLD PEX components",S2156="VLD PEX pipes",S2156="VLD PHC components",S2156="VLD PHC pipes",S2156="Controls VLD"),"По запросу",X2156)</f>
        <v>24376</v>
      </c>
      <c r="AA2156" s="63">
        <f>ROUND(X2156/1.2,3)</f>
        <v>20313.332999999999</v>
      </c>
      <c r="AB2156" s="23">
        <v>20313.332999999999</v>
      </c>
      <c r="AC2156" s="190">
        <f>IFERROR(ROUND(AA2156/AB2156-1,2),"")</f>
        <v>0</v>
      </c>
      <c r="AD2156" s="25">
        <v>1.1200000000000001</v>
      </c>
      <c r="AE2156" s="25">
        <v>4.1580000000000002E-3</v>
      </c>
      <c r="AF2156" s="25">
        <v>0</v>
      </c>
      <c r="AG2156" s="25" t="s">
        <v>22</v>
      </c>
      <c r="AH2156" s="25">
        <v>0</v>
      </c>
      <c r="AI2156" s="25">
        <v>0</v>
      </c>
      <c r="AJ2156" s="25" t="s">
        <v>20</v>
      </c>
      <c r="AK2156" s="42" t="s">
        <v>19</v>
      </c>
      <c r="AL2156" s="25" t="s">
        <v>20</v>
      </c>
      <c r="AM2156" s="25">
        <v>1</v>
      </c>
      <c r="AN2156" s="25">
        <v>328</v>
      </c>
      <c r="AO2156" s="25">
        <v>88</v>
      </c>
      <c r="AP2156" s="25">
        <v>145</v>
      </c>
      <c r="AQ2156" s="25">
        <v>1.1200000000000001</v>
      </c>
      <c r="AR2156" s="94">
        <v>4.1850000000000004E-3</v>
      </c>
      <c r="AS2156" s="157" t="s">
        <v>22</v>
      </c>
      <c r="AT2156" s="93" t="s">
        <v>22</v>
      </c>
      <c r="AU2156" s="92" t="s">
        <v>22</v>
      </c>
      <c r="AV2156" s="91" t="s">
        <v>48</v>
      </c>
      <c r="AW2156" s="92" t="s">
        <v>48</v>
      </c>
      <c r="AX2156" s="92" t="s">
        <v>48</v>
      </c>
      <c r="AY2156" s="91" t="s">
        <v>152</v>
      </c>
      <c r="AZ2156" s="23"/>
      <c r="BA2156" s="25">
        <v>0</v>
      </c>
      <c r="BB2156" t="s">
        <v>48</v>
      </c>
      <c r="BC2156" t="e">
        <v>#N/A</v>
      </c>
      <c r="BD2156" t="e">
        <f>IF(Z2156=BC2156,"OK")</f>
        <v>#N/A</v>
      </c>
      <c r="BE2156">
        <v>1.1200000000000001</v>
      </c>
      <c r="BF2156">
        <v>4.1580000000000002E-3</v>
      </c>
      <c r="BG2156">
        <v>328</v>
      </c>
      <c r="BH2156">
        <v>88</v>
      </c>
      <c r="BI2156">
        <v>145</v>
      </c>
      <c r="BJ2156">
        <v>1.1200000000000001</v>
      </c>
      <c r="BK2156">
        <v>4.1850000000000004E-3</v>
      </c>
      <c r="BN2156" s="183"/>
    </row>
    <row r="2157" spans="1:66" ht="25.5" x14ac:dyDescent="0.25">
      <c r="A2157" s="1"/>
      <c r="B2157" s="94">
        <v>2142</v>
      </c>
      <c r="C2157" s="43">
        <v>1042420</v>
      </c>
      <c r="D2157" s="37" t="s">
        <v>22</v>
      </c>
      <c r="E2157" s="27" t="s">
        <v>3981</v>
      </c>
      <c r="F2157" s="151" t="s">
        <v>652</v>
      </c>
      <c r="G2157" s="41" t="s">
        <v>585</v>
      </c>
      <c r="H2157" s="46" t="str">
        <f>IFERROR(IFERROR(IF(SEARCH("Usystems",$E2157)&gt;0,"Usystems"),IF(SEARCH("RIIFO",$E2157)&gt;0,"RIIFO","Uponor")),"Uponor")</f>
        <v>Uponor</v>
      </c>
      <c r="I2157" s="25" t="str">
        <f>IFERROR(MID($D2157,1,7)+0,"")</f>
        <v/>
      </c>
      <c r="J2157" s="25" t="str">
        <f>IFERROR(MID($D2157,10,7)+0,"")</f>
        <v/>
      </c>
      <c r="K2157" s="25" t="str">
        <f>IFERROR(MID($D2157,19,7)+0,"")</f>
        <v/>
      </c>
      <c r="L2157" s="25" t="str">
        <f>IFERROR(MID($D2157,28,7)+0,"")</f>
        <v/>
      </c>
      <c r="M2157" s="25" t="str">
        <f>IF(IFERROR(MID($Q2157,1,7)+0,"")&lt;1130000,IF(INDEX(C:C,MATCH(LEFT(Q2157,7)+0,I:I,0))&lt;1130000,"",INDEX(C:C,MATCH(LEFT(Q2157,7)+0,I:I,0))),IFERROR(MID($Q2157,1,7)+0,""))</f>
        <v/>
      </c>
      <c r="N2157" s="25" t="str">
        <f>IF(IFERROR(MID($Q2157,10,7)+0,"")&lt;1130000,"",IFERROR(MID($Q2157,10,7)+0,""))</f>
        <v/>
      </c>
      <c r="O2157" s="25" t="str">
        <f>IF(IFERROR(MID($Q2157,19,7)+0,"")&lt;1130000,"",IFERROR(MID($Q2157,19,7)+0,""))</f>
        <v/>
      </c>
      <c r="P2157" s="25" t="str">
        <f>IF(M2157="","",IF(N2157="",M2157,M2157&amp;", "&amp;N2157))</f>
        <v/>
      </c>
      <c r="Q2157" s="37" t="s">
        <v>22</v>
      </c>
      <c r="R2157" s="37"/>
      <c r="S2157" s="35" t="s">
        <v>53</v>
      </c>
      <c r="T2157" s="25" t="s">
        <v>56</v>
      </c>
      <c r="U2157" s="185">
        <v>4954</v>
      </c>
      <c r="V2157" s="188">
        <v>4954</v>
      </c>
      <c r="W2157" s="189">
        <v>4954</v>
      </c>
      <c r="X2157" s="31">
        <v>4954</v>
      </c>
      <c r="Y2157" s="90">
        <f>IFERROR(ROUND(X2157/W2157-1,2),"")</f>
        <v>0</v>
      </c>
      <c r="Z2157" s="31">
        <f>IF(OR(S2157="VLD MLC components",S2157="VLD MLC pipes",S2157="VLD PEX components",S2157="VLD PEX pipes",S2157="VLD PHC components",S2157="VLD PHC pipes",S2157="Controls VLD"),"По запросу",X2157)</f>
        <v>4954</v>
      </c>
      <c r="AA2157" s="63">
        <f>ROUND(X2157/1.2,3)</f>
        <v>4128.3329999999996</v>
      </c>
      <c r="AB2157" s="23">
        <v>4128.3329999999996</v>
      </c>
      <c r="AC2157" s="190">
        <f>IFERROR(ROUND(AA2157/AB2157-1,2),"")</f>
        <v>0</v>
      </c>
      <c r="AD2157" s="25">
        <v>0.27200000000000002</v>
      </c>
      <c r="AE2157" s="25">
        <v>8.1999999999999998E-4</v>
      </c>
      <c r="AF2157" s="25">
        <v>0</v>
      </c>
      <c r="AG2157" s="25" t="s">
        <v>22</v>
      </c>
      <c r="AH2157" s="25">
        <v>0</v>
      </c>
      <c r="AI2157" s="25">
        <v>0</v>
      </c>
      <c r="AJ2157" s="25" t="s">
        <v>20</v>
      </c>
      <c r="AK2157" s="42" t="s">
        <v>19</v>
      </c>
      <c r="AL2157" s="25" t="s">
        <v>20</v>
      </c>
      <c r="AM2157" s="25">
        <v>1</v>
      </c>
      <c r="AN2157" s="25">
        <v>140</v>
      </c>
      <c r="AO2157" s="25">
        <v>48</v>
      </c>
      <c r="AP2157" s="25">
        <v>138</v>
      </c>
      <c r="AQ2157" s="25">
        <v>0.27200000000000002</v>
      </c>
      <c r="AR2157" s="94">
        <v>9.2699999999999998E-4</v>
      </c>
      <c r="AS2157" s="157" t="s">
        <v>22</v>
      </c>
      <c r="AT2157" s="93" t="s">
        <v>22</v>
      </c>
      <c r="AU2157" s="92" t="s">
        <v>22</v>
      </c>
      <c r="AV2157" s="91" t="s">
        <v>152</v>
      </c>
      <c r="AW2157" s="92" t="s">
        <v>48</v>
      </c>
      <c r="AX2157" s="92" t="s">
        <v>48</v>
      </c>
      <c r="AY2157" s="91" t="s">
        <v>152</v>
      </c>
      <c r="AZ2157" s="23"/>
      <c r="BA2157" s="25" t="s">
        <v>3980</v>
      </c>
      <c r="BB2157" t="s">
        <v>25</v>
      </c>
      <c r="BC2157" t="e">
        <v>#N/A</v>
      </c>
      <c r="BD2157" t="e">
        <f>IF(Z2157=BC2157,"OK")</f>
        <v>#N/A</v>
      </c>
      <c r="BE2157">
        <v>0.27200000000000002</v>
      </c>
      <c r="BF2157">
        <v>8.1999999999999998E-4</v>
      </c>
      <c r="BG2157">
        <v>140</v>
      </c>
      <c r="BH2157">
        <v>48</v>
      </c>
      <c r="BI2157">
        <v>138</v>
      </c>
      <c r="BJ2157">
        <v>0.27200000000000002</v>
      </c>
      <c r="BK2157">
        <v>9.2699999999999998E-4</v>
      </c>
      <c r="BN2157" s="183"/>
    </row>
    <row r="2158" spans="1:66" ht="25.5" x14ac:dyDescent="0.25">
      <c r="A2158" s="1"/>
      <c r="B2158" s="94">
        <v>2143</v>
      </c>
      <c r="C2158" s="43">
        <v>1030580</v>
      </c>
      <c r="D2158" s="37" t="s">
        <v>22</v>
      </c>
      <c r="E2158" s="27" t="s">
        <v>3979</v>
      </c>
      <c r="F2158" s="151" t="s">
        <v>652</v>
      </c>
      <c r="G2158" s="41" t="s">
        <v>585</v>
      </c>
      <c r="H2158" s="46" t="str">
        <f>IFERROR(IFERROR(IF(SEARCH("Usystems",$E2158)&gt;0,"Usystems"),IF(SEARCH("RIIFO",$E2158)&gt;0,"RIIFO","Uponor")),"Uponor")</f>
        <v>Uponor</v>
      </c>
      <c r="I2158" s="25" t="str">
        <f>IFERROR(MID($D2158,1,7)+0,"")</f>
        <v/>
      </c>
      <c r="J2158" s="25" t="str">
        <f>IFERROR(MID($D2158,10,7)+0,"")</f>
        <v/>
      </c>
      <c r="K2158" s="25" t="str">
        <f>IFERROR(MID($D2158,19,7)+0,"")</f>
        <v/>
      </c>
      <c r="L2158" s="25" t="str">
        <f>IFERROR(MID($D2158,28,7)+0,"")</f>
        <v/>
      </c>
      <c r="M2158" s="25" t="str">
        <f>IF(IFERROR(MID($Q2158,1,7)+0,"")&lt;1130000,IF(INDEX(C:C,MATCH(LEFT(Q2158,7)+0,I:I,0))&lt;1130000,"",INDEX(C:C,MATCH(LEFT(Q2158,7)+0,I:I,0))),IFERROR(MID($Q2158,1,7)+0,""))</f>
        <v/>
      </c>
      <c r="N2158" s="25" t="str">
        <f>IF(IFERROR(MID($Q2158,10,7)+0,"")&lt;1130000,"",IFERROR(MID($Q2158,10,7)+0,""))</f>
        <v/>
      </c>
      <c r="O2158" s="25" t="str">
        <f>IF(IFERROR(MID($Q2158,19,7)+0,"")&lt;1130000,"",IFERROR(MID($Q2158,19,7)+0,""))</f>
        <v/>
      </c>
      <c r="P2158" s="25" t="str">
        <f>IF(M2158="","",IF(N2158="",M2158,M2158&amp;", "&amp;N2158))</f>
        <v/>
      </c>
      <c r="Q2158" s="37" t="s">
        <v>22</v>
      </c>
      <c r="R2158" s="37"/>
      <c r="S2158" s="35" t="s">
        <v>53</v>
      </c>
      <c r="T2158" s="25" t="s">
        <v>56</v>
      </c>
      <c r="U2158" s="185">
        <v>13144</v>
      </c>
      <c r="V2158" s="188">
        <v>13144</v>
      </c>
      <c r="W2158" s="189">
        <v>13144</v>
      </c>
      <c r="X2158" s="31">
        <v>13144</v>
      </c>
      <c r="Y2158" s="90">
        <f>IFERROR(ROUND(X2158/W2158-1,2),"")</f>
        <v>0</v>
      </c>
      <c r="Z2158" s="31">
        <f>IF(OR(S2158="VLD MLC components",S2158="VLD MLC pipes",S2158="VLD PEX components",S2158="VLD PEX pipes",S2158="VLD PHC components",S2158="VLD PHC pipes",S2158="Controls VLD"),"По запросу",X2158)</f>
        <v>13144</v>
      </c>
      <c r="AA2158" s="63">
        <f>ROUND(X2158/1.2,3)</f>
        <v>10953.333000000001</v>
      </c>
      <c r="AB2158" s="23">
        <v>10953.333000000001</v>
      </c>
      <c r="AC2158" s="190">
        <f>IFERROR(ROUND(AA2158/AB2158-1,2),"")</f>
        <v>0</v>
      </c>
      <c r="AD2158" s="25">
        <v>0.72199999999999998</v>
      </c>
      <c r="AE2158" s="25">
        <v>1.1299999999999999E-3</v>
      </c>
      <c r="AF2158" s="25">
        <v>1</v>
      </c>
      <c r="AG2158" s="25">
        <v>1</v>
      </c>
      <c r="AH2158" s="25">
        <v>1</v>
      </c>
      <c r="AI2158" s="25">
        <v>1</v>
      </c>
      <c r="AJ2158" s="25" t="s">
        <v>20</v>
      </c>
      <c r="AK2158" s="22" t="s">
        <v>20</v>
      </c>
      <c r="AL2158" s="25" t="s">
        <v>20</v>
      </c>
      <c r="AM2158" s="25">
        <v>1</v>
      </c>
      <c r="AN2158" s="25">
        <v>178</v>
      </c>
      <c r="AO2158" s="25">
        <v>88</v>
      </c>
      <c r="AP2158" s="25">
        <v>145</v>
      </c>
      <c r="AQ2158" s="25">
        <v>0.72199999999999998</v>
      </c>
      <c r="AR2158" s="94">
        <v>2.271E-3</v>
      </c>
      <c r="AS2158" s="157">
        <v>1</v>
      </c>
      <c r="AT2158" s="93" t="s">
        <v>22</v>
      </c>
      <c r="AU2158" s="92" t="s">
        <v>22</v>
      </c>
      <c r="AV2158" s="91" t="s">
        <v>152</v>
      </c>
      <c r="AW2158" s="92" t="s">
        <v>152</v>
      </c>
      <c r="AX2158" s="92" t="s">
        <v>48</v>
      </c>
      <c r="AY2158" s="91" t="s">
        <v>152</v>
      </c>
      <c r="AZ2158" s="23"/>
      <c r="BA2158" s="25" t="s">
        <v>2547</v>
      </c>
      <c r="BB2158" t="s">
        <v>25</v>
      </c>
      <c r="BC2158">
        <v>13144</v>
      </c>
      <c r="BD2158" t="str">
        <f>IF(Z2158=BC2158,"OK")</f>
        <v>OK</v>
      </c>
      <c r="BE2158">
        <v>0.72199999999999998</v>
      </c>
      <c r="BF2158">
        <v>1.1299999999999999E-3</v>
      </c>
      <c r="BG2158">
        <v>178</v>
      </c>
      <c r="BH2158">
        <v>88</v>
      </c>
      <c r="BI2158">
        <v>145</v>
      </c>
      <c r="BJ2158">
        <v>0.72199999999999998</v>
      </c>
      <c r="BK2158">
        <v>2.271E-3</v>
      </c>
      <c r="BN2158" s="183"/>
    </row>
    <row r="2159" spans="1:66" ht="25.5" x14ac:dyDescent="0.25">
      <c r="A2159" s="1"/>
      <c r="B2159" s="94">
        <v>2144</v>
      </c>
      <c r="C2159" s="43">
        <v>1030581</v>
      </c>
      <c r="D2159" s="37" t="s">
        <v>22</v>
      </c>
      <c r="E2159" s="27" t="s">
        <v>3978</v>
      </c>
      <c r="F2159" s="151" t="s">
        <v>652</v>
      </c>
      <c r="G2159" s="41" t="s">
        <v>585</v>
      </c>
      <c r="H2159" s="46" t="str">
        <f>IFERROR(IFERROR(IF(SEARCH("Usystems",$E2159)&gt;0,"Usystems"),IF(SEARCH("RIIFO",$E2159)&gt;0,"RIIFO","Uponor")),"Uponor")</f>
        <v>Uponor</v>
      </c>
      <c r="I2159" s="25" t="str">
        <f>IFERROR(MID($D2159,1,7)+0,"")</f>
        <v/>
      </c>
      <c r="J2159" s="25" t="str">
        <f>IFERROR(MID($D2159,10,7)+0,"")</f>
        <v/>
      </c>
      <c r="K2159" s="25" t="str">
        <f>IFERROR(MID($D2159,19,7)+0,"")</f>
        <v/>
      </c>
      <c r="L2159" s="25" t="str">
        <f>IFERROR(MID($D2159,28,7)+0,"")</f>
        <v/>
      </c>
      <c r="M2159" s="25" t="str">
        <f>IF(IFERROR(MID($Q2159,1,7)+0,"")&lt;1130000,IF(INDEX(C:C,MATCH(LEFT(Q2159,7)+0,I:I,0))&lt;1130000,"",INDEX(C:C,MATCH(LEFT(Q2159,7)+0,I:I,0))),IFERROR(MID($Q2159,1,7)+0,""))</f>
        <v/>
      </c>
      <c r="N2159" s="25" t="str">
        <f>IF(IFERROR(MID($Q2159,10,7)+0,"")&lt;1130000,"",IFERROR(MID($Q2159,10,7)+0,""))</f>
        <v/>
      </c>
      <c r="O2159" s="25" t="str">
        <f>IF(IFERROR(MID($Q2159,19,7)+0,"")&lt;1130000,"",IFERROR(MID($Q2159,19,7)+0,""))</f>
        <v/>
      </c>
      <c r="P2159" s="25" t="str">
        <f>IF(M2159="","",IF(N2159="",M2159,M2159&amp;", "&amp;N2159))</f>
        <v/>
      </c>
      <c r="Q2159" s="37" t="s">
        <v>22</v>
      </c>
      <c r="R2159" s="37"/>
      <c r="S2159" s="35" t="s">
        <v>53</v>
      </c>
      <c r="T2159" s="25" t="s">
        <v>56</v>
      </c>
      <c r="U2159" s="185">
        <v>17218</v>
      </c>
      <c r="V2159" s="188">
        <v>17218</v>
      </c>
      <c r="W2159" s="189">
        <v>17218</v>
      </c>
      <c r="X2159" s="31">
        <v>17218</v>
      </c>
      <c r="Y2159" s="90">
        <f>IFERROR(ROUND(X2159/W2159-1,2),"")</f>
        <v>0</v>
      </c>
      <c r="Z2159" s="31">
        <f>IF(OR(S2159="VLD MLC components",S2159="VLD MLC pipes",S2159="VLD PEX components",S2159="VLD PEX pipes",S2159="VLD PHC components",S2159="VLD PHC pipes",S2159="Controls VLD"),"По запросу",X2159)</f>
        <v>17218</v>
      </c>
      <c r="AA2159" s="63">
        <f>ROUND(X2159/1.2,3)</f>
        <v>14348.333000000001</v>
      </c>
      <c r="AB2159" s="23">
        <v>14348.333000000001</v>
      </c>
      <c r="AC2159" s="190">
        <f>IFERROR(ROUND(AA2159/AB2159-1,2),"")</f>
        <v>0</v>
      </c>
      <c r="AD2159" s="25">
        <v>0.95499999999999996</v>
      </c>
      <c r="AE2159" s="25">
        <v>2.7999999999999998E-4</v>
      </c>
      <c r="AF2159" s="25">
        <v>0</v>
      </c>
      <c r="AG2159" s="25" t="s">
        <v>22</v>
      </c>
      <c r="AH2159" s="25">
        <v>0</v>
      </c>
      <c r="AI2159" s="25">
        <v>0</v>
      </c>
      <c r="AJ2159" s="25" t="s">
        <v>20</v>
      </c>
      <c r="AK2159" s="42" t="s">
        <v>19</v>
      </c>
      <c r="AL2159" s="25" t="s">
        <v>20</v>
      </c>
      <c r="AM2159" s="25">
        <v>1</v>
      </c>
      <c r="AN2159" s="25">
        <v>228</v>
      </c>
      <c r="AO2159" s="25">
        <v>88</v>
      </c>
      <c r="AP2159" s="25">
        <v>14</v>
      </c>
      <c r="AQ2159" s="25">
        <v>0.95499999999999996</v>
      </c>
      <c r="AR2159" s="94">
        <v>2.81E-4</v>
      </c>
      <c r="AS2159" s="157" t="s">
        <v>22</v>
      </c>
      <c r="AT2159" s="93" t="s">
        <v>22</v>
      </c>
      <c r="AU2159" s="92" t="s">
        <v>22</v>
      </c>
      <c r="AV2159" s="91" t="s">
        <v>152</v>
      </c>
      <c r="AW2159" s="92" t="s">
        <v>48</v>
      </c>
      <c r="AX2159" s="92" t="s">
        <v>48</v>
      </c>
      <c r="AY2159" s="91" t="s">
        <v>152</v>
      </c>
      <c r="AZ2159" s="23"/>
      <c r="BA2159" s="25" t="s">
        <v>3977</v>
      </c>
      <c r="BB2159" t="s">
        <v>25</v>
      </c>
      <c r="BC2159" t="e">
        <v>#N/A</v>
      </c>
      <c r="BD2159" t="e">
        <f>IF(Z2159=BC2159,"OK")</f>
        <v>#N/A</v>
      </c>
      <c r="BE2159">
        <v>0.95499999999999996</v>
      </c>
      <c r="BF2159">
        <v>2.7999999999999998E-4</v>
      </c>
      <c r="BG2159">
        <v>228</v>
      </c>
      <c r="BH2159">
        <v>88</v>
      </c>
      <c r="BI2159">
        <v>14</v>
      </c>
      <c r="BJ2159">
        <v>0.95499999999999996</v>
      </c>
      <c r="BK2159">
        <v>2.81E-4</v>
      </c>
      <c r="BN2159" s="183"/>
    </row>
    <row r="2160" spans="1:66" ht="25.5" x14ac:dyDescent="0.25">
      <c r="A2160" s="1"/>
      <c r="B2160" s="94">
        <v>2145</v>
      </c>
      <c r="C2160" s="43">
        <v>1030582</v>
      </c>
      <c r="D2160" s="37" t="s">
        <v>22</v>
      </c>
      <c r="E2160" s="27" t="s">
        <v>3976</v>
      </c>
      <c r="F2160" s="151" t="s">
        <v>652</v>
      </c>
      <c r="G2160" s="41" t="s">
        <v>585</v>
      </c>
      <c r="H2160" s="46" t="str">
        <f>IFERROR(IFERROR(IF(SEARCH("Usystems",$E2160)&gt;0,"Usystems"),IF(SEARCH("RIIFO",$E2160)&gt;0,"RIIFO","Uponor")),"Uponor")</f>
        <v>Uponor</v>
      </c>
      <c r="I2160" s="25" t="str">
        <f>IFERROR(MID($D2160,1,7)+0,"")</f>
        <v/>
      </c>
      <c r="J2160" s="25" t="str">
        <f>IFERROR(MID($D2160,10,7)+0,"")</f>
        <v/>
      </c>
      <c r="K2160" s="25" t="str">
        <f>IFERROR(MID($D2160,19,7)+0,"")</f>
        <v/>
      </c>
      <c r="L2160" s="25" t="str">
        <f>IFERROR(MID($D2160,28,7)+0,"")</f>
        <v/>
      </c>
      <c r="M2160" s="25" t="str">
        <f>IF(IFERROR(MID($Q2160,1,7)+0,"")&lt;1130000,IF(INDEX(C:C,MATCH(LEFT(Q2160,7)+0,I:I,0))&lt;1130000,"",INDEX(C:C,MATCH(LEFT(Q2160,7)+0,I:I,0))),IFERROR(MID($Q2160,1,7)+0,""))</f>
        <v/>
      </c>
      <c r="N2160" s="25" t="str">
        <f>IF(IFERROR(MID($Q2160,10,7)+0,"")&lt;1130000,"",IFERROR(MID($Q2160,10,7)+0,""))</f>
        <v/>
      </c>
      <c r="O2160" s="25" t="str">
        <f>IF(IFERROR(MID($Q2160,19,7)+0,"")&lt;1130000,"",IFERROR(MID($Q2160,19,7)+0,""))</f>
        <v/>
      </c>
      <c r="P2160" s="25" t="str">
        <f>IF(M2160="","",IF(N2160="",M2160,M2160&amp;", "&amp;N2160))</f>
        <v/>
      </c>
      <c r="Q2160" s="37" t="s">
        <v>22</v>
      </c>
      <c r="R2160" s="37"/>
      <c r="S2160" s="35" t="s">
        <v>53</v>
      </c>
      <c r="T2160" s="25" t="s">
        <v>56</v>
      </c>
      <c r="U2160" s="185">
        <v>25133</v>
      </c>
      <c r="V2160" s="188">
        <v>25133</v>
      </c>
      <c r="W2160" s="189">
        <v>25133</v>
      </c>
      <c r="X2160" s="31">
        <v>25133</v>
      </c>
      <c r="Y2160" s="90">
        <f>IFERROR(ROUND(X2160/W2160-1,2),"")</f>
        <v>0</v>
      </c>
      <c r="Z2160" s="31">
        <f>IF(OR(S2160="VLD MLC components",S2160="VLD MLC pipes",S2160="VLD PEX components",S2160="VLD PEX pipes",S2160="VLD PHC components",S2160="VLD PHC pipes",S2160="Controls VLD"),"По запросу",X2160)</f>
        <v>25133</v>
      </c>
      <c r="AA2160" s="63">
        <f>ROUND(X2160/1.2,3)</f>
        <v>20944.167000000001</v>
      </c>
      <c r="AB2160" s="23">
        <v>20944.167000000001</v>
      </c>
      <c r="AC2160" s="190">
        <f>IFERROR(ROUND(AA2160/AB2160-1,2),"")</f>
        <v>0</v>
      </c>
      <c r="AD2160" s="25">
        <v>1.4139999999999999</v>
      </c>
      <c r="AE2160" s="25">
        <v>4.163E-3</v>
      </c>
      <c r="AF2160" s="25">
        <v>0</v>
      </c>
      <c r="AG2160" s="25" t="s">
        <v>22</v>
      </c>
      <c r="AH2160" s="25">
        <v>0</v>
      </c>
      <c r="AI2160" s="25">
        <v>0</v>
      </c>
      <c r="AJ2160" s="25" t="s">
        <v>20</v>
      </c>
      <c r="AK2160" s="42" t="s">
        <v>19</v>
      </c>
      <c r="AL2160" s="25" t="s">
        <v>20</v>
      </c>
      <c r="AM2160" s="25">
        <v>1</v>
      </c>
      <c r="AN2160" s="25">
        <v>328</v>
      </c>
      <c r="AO2160" s="25">
        <v>88</v>
      </c>
      <c r="AP2160" s="25">
        <v>145</v>
      </c>
      <c r="AQ2160" s="25">
        <v>1.4139999999999999</v>
      </c>
      <c r="AR2160" s="94">
        <v>4.1850000000000004E-3</v>
      </c>
      <c r="AS2160" s="157" t="s">
        <v>22</v>
      </c>
      <c r="AT2160" s="93" t="s">
        <v>22</v>
      </c>
      <c r="AU2160" s="92" t="s">
        <v>22</v>
      </c>
      <c r="AV2160" s="91" t="s">
        <v>152</v>
      </c>
      <c r="AW2160" s="92" t="s">
        <v>152</v>
      </c>
      <c r="AX2160" s="92" t="s">
        <v>48</v>
      </c>
      <c r="AY2160" s="91" t="s">
        <v>152</v>
      </c>
      <c r="AZ2160" s="23"/>
      <c r="BA2160" s="25" t="s">
        <v>3975</v>
      </c>
      <c r="BB2160" t="s">
        <v>25</v>
      </c>
      <c r="BC2160" t="e">
        <v>#N/A</v>
      </c>
      <c r="BD2160" t="e">
        <f>IF(Z2160=BC2160,"OK")</f>
        <v>#N/A</v>
      </c>
      <c r="BE2160">
        <v>1.4139999999999999</v>
      </c>
      <c r="BF2160">
        <v>4.163E-3</v>
      </c>
      <c r="BG2160">
        <v>328</v>
      </c>
      <c r="BH2160">
        <v>88</v>
      </c>
      <c r="BI2160">
        <v>145</v>
      </c>
      <c r="BJ2160">
        <v>1.4139999999999999</v>
      </c>
      <c r="BK2160">
        <v>4.1850000000000004E-3</v>
      </c>
      <c r="BN2160" s="183"/>
    </row>
    <row r="2161" spans="1:66" ht="25.5" x14ac:dyDescent="0.25">
      <c r="A2161" s="1"/>
      <c r="B2161" s="94">
        <v>2146</v>
      </c>
      <c r="C2161" s="43">
        <v>1042471</v>
      </c>
      <c r="D2161" s="37" t="s">
        <v>22</v>
      </c>
      <c r="E2161" s="27" t="s">
        <v>3974</v>
      </c>
      <c r="F2161" s="151" t="s">
        <v>652</v>
      </c>
      <c r="G2161" s="41" t="s">
        <v>585</v>
      </c>
      <c r="H2161" s="46" t="str">
        <f>IFERROR(IFERROR(IF(SEARCH("Usystems",$E2161)&gt;0,"Usystems"),IF(SEARCH("RIIFO",$E2161)&gt;0,"RIIFO","Uponor")),"Uponor")</f>
        <v>Uponor</v>
      </c>
      <c r="I2161" s="25" t="str">
        <f>IFERROR(MID($D2161,1,7)+0,"")</f>
        <v/>
      </c>
      <c r="J2161" s="25" t="str">
        <f>IFERROR(MID($D2161,10,7)+0,"")</f>
        <v/>
      </c>
      <c r="K2161" s="25" t="str">
        <f>IFERROR(MID($D2161,19,7)+0,"")</f>
        <v/>
      </c>
      <c r="L2161" s="25" t="str">
        <f>IFERROR(MID($D2161,28,7)+0,"")</f>
        <v/>
      </c>
      <c r="M2161" s="25" t="str">
        <f>IF(IFERROR(MID($Q2161,1,7)+0,"")&lt;1130000,IF(INDEX(C:C,MATCH(LEFT(Q2161,7)+0,I:I,0))&lt;1130000,"",INDEX(C:C,MATCH(LEFT(Q2161,7)+0,I:I,0))),IFERROR(MID($Q2161,1,7)+0,""))</f>
        <v/>
      </c>
      <c r="N2161" s="25" t="str">
        <f>IF(IFERROR(MID($Q2161,10,7)+0,"")&lt;1130000,"",IFERROR(MID($Q2161,10,7)+0,""))</f>
        <v/>
      </c>
      <c r="O2161" s="25" t="str">
        <f>IF(IFERROR(MID($Q2161,19,7)+0,"")&lt;1130000,"",IFERROR(MID($Q2161,19,7)+0,""))</f>
        <v/>
      </c>
      <c r="P2161" s="25" t="str">
        <f>IF(M2161="","",IF(N2161="",M2161,M2161&amp;", "&amp;N2161))</f>
        <v/>
      </c>
      <c r="Q2161" s="37" t="s">
        <v>22</v>
      </c>
      <c r="R2161" s="37"/>
      <c r="S2161" s="35" t="s">
        <v>53</v>
      </c>
      <c r="T2161" s="25" t="s">
        <v>56</v>
      </c>
      <c r="U2161" s="185">
        <v>6327</v>
      </c>
      <c r="V2161" s="188">
        <v>6327</v>
      </c>
      <c r="W2161" s="189">
        <v>6327</v>
      </c>
      <c r="X2161" s="31">
        <v>6327</v>
      </c>
      <c r="Y2161" s="90">
        <f>IFERROR(ROUND(X2161/W2161-1,2),"")</f>
        <v>0</v>
      </c>
      <c r="Z2161" s="31">
        <f>IF(OR(S2161="VLD MLC components",S2161="VLD MLC pipes",S2161="VLD PEX components",S2161="VLD PEX pipes",S2161="VLD PHC components",S2161="VLD PHC pipes",S2161="Controls VLD"),"По запросу",X2161)</f>
        <v>6327</v>
      </c>
      <c r="AA2161" s="63">
        <f>ROUND(X2161/1.2,3)</f>
        <v>5272.5</v>
      </c>
      <c r="AB2161" s="23">
        <v>5272.5</v>
      </c>
      <c r="AC2161" s="190">
        <f>IFERROR(ROUND(AA2161/AB2161-1,2),"")</f>
        <v>0</v>
      </c>
      <c r="AD2161" s="25">
        <v>0.28000000000000003</v>
      </c>
      <c r="AE2161" s="25">
        <v>1.103E-3</v>
      </c>
      <c r="AF2161" s="25">
        <v>0</v>
      </c>
      <c r="AG2161" s="25" t="s">
        <v>22</v>
      </c>
      <c r="AH2161" s="25">
        <v>0</v>
      </c>
      <c r="AI2161" s="25">
        <v>0</v>
      </c>
      <c r="AJ2161" s="25" t="s">
        <v>20</v>
      </c>
      <c r="AK2161" s="42" t="s">
        <v>19</v>
      </c>
      <c r="AL2161" s="25" t="s">
        <v>20</v>
      </c>
      <c r="AM2161" s="25">
        <v>1</v>
      </c>
      <c r="AN2161" s="25">
        <v>138</v>
      </c>
      <c r="AO2161" s="25">
        <v>88</v>
      </c>
      <c r="AP2161" s="25">
        <v>190</v>
      </c>
      <c r="AQ2161" s="25">
        <v>0.28000000000000003</v>
      </c>
      <c r="AR2161" s="94">
        <v>2.307E-3</v>
      </c>
      <c r="AS2161" s="157" t="s">
        <v>22</v>
      </c>
      <c r="AT2161" s="93" t="s">
        <v>22</v>
      </c>
      <c r="AU2161" s="92" t="s">
        <v>22</v>
      </c>
      <c r="AV2161" s="91" t="s">
        <v>152</v>
      </c>
      <c r="AW2161" s="92" t="s">
        <v>48</v>
      </c>
      <c r="AX2161" s="92" t="s">
        <v>48</v>
      </c>
      <c r="AY2161" s="91" t="s">
        <v>152</v>
      </c>
      <c r="AZ2161" s="23"/>
      <c r="BA2161" s="25" t="s">
        <v>3973</v>
      </c>
      <c r="BB2161" t="s">
        <v>25</v>
      </c>
      <c r="BC2161" t="e">
        <v>#N/A</v>
      </c>
      <c r="BD2161" t="e">
        <f>IF(Z2161=BC2161,"OK")</f>
        <v>#N/A</v>
      </c>
      <c r="BE2161">
        <v>0.28000000000000003</v>
      </c>
      <c r="BF2161">
        <v>1.103E-3</v>
      </c>
      <c r="BG2161">
        <v>138</v>
      </c>
      <c r="BH2161">
        <v>88</v>
      </c>
      <c r="BI2161">
        <v>190</v>
      </c>
      <c r="BJ2161">
        <v>0.28000000000000003</v>
      </c>
      <c r="BK2161">
        <v>2.307E-3</v>
      </c>
      <c r="BN2161" s="183"/>
    </row>
    <row r="2162" spans="1:66" ht="25.5" x14ac:dyDescent="0.25">
      <c r="A2162" s="1"/>
      <c r="B2162" s="94">
        <v>2147</v>
      </c>
      <c r="C2162" s="43">
        <v>1030583</v>
      </c>
      <c r="D2162" s="37" t="s">
        <v>22</v>
      </c>
      <c r="E2162" s="27" t="s">
        <v>3972</v>
      </c>
      <c r="F2162" s="151" t="s">
        <v>652</v>
      </c>
      <c r="G2162" s="41" t="s">
        <v>585</v>
      </c>
      <c r="H2162" s="46" t="str">
        <f>IFERROR(IFERROR(IF(SEARCH("Usystems",$E2162)&gt;0,"Usystems"),IF(SEARCH("RIIFO",$E2162)&gt;0,"RIIFO","Uponor")),"Uponor")</f>
        <v>Uponor</v>
      </c>
      <c r="I2162" s="25" t="str">
        <f>IFERROR(MID($D2162,1,7)+0,"")</f>
        <v/>
      </c>
      <c r="J2162" s="25" t="str">
        <f>IFERROR(MID($D2162,10,7)+0,"")</f>
        <v/>
      </c>
      <c r="K2162" s="25" t="str">
        <f>IFERROR(MID($D2162,19,7)+0,"")</f>
        <v/>
      </c>
      <c r="L2162" s="25" t="str">
        <f>IFERROR(MID($D2162,28,7)+0,"")</f>
        <v/>
      </c>
      <c r="M2162" s="25" t="str">
        <f>IF(IFERROR(MID($Q2162,1,7)+0,"")&lt;1130000,IF(INDEX(C:C,MATCH(LEFT(Q2162,7)+0,I:I,0))&lt;1130000,"",INDEX(C:C,MATCH(LEFT(Q2162,7)+0,I:I,0))),IFERROR(MID($Q2162,1,7)+0,""))</f>
        <v/>
      </c>
      <c r="N2162" s="25" t="str">
        <f>IF(IFERROR(MID($Q2162,10,7)+0,"")&lt;1130000,"",IFERROR(MID($Q2162,10,7)+0,""))</f>
        <v/>
      </c>
      <c r="O2162" s="25" t="str">
        <f>IF(IFERROR(MID($Q2162,19,7)+0,"")&lt;1130000,"",IFERROR(MID($Q2162,19,7)+0,""))</f>
        <v/>
      </c>
      <c r="P2162" s="25" t="str">
        <f>IF(M2162="","",IF(N2162="",M2162,M2162&amp;", "&amp;N2162))</f>
        <v/>
      </c>
      <c r="Q2162" s="37" t="s">
        <v>22</v>
      </c>
      <c r="R2162" s="37"/>
      <c r="S2162" s="35" t="s">
        <v>53</v>
      </c>
      <c r="T2162" s="25" t="s">
        <v>56</v>
      </c>
      <c r="U2162" s="185">
        <v>17072</v>
      </c>
      <c r="V2162" s="188">
        <v>17072</v>
      </c>
      <c r="W2162" s="189">
        <v>17072</v>
      </c>
      <c r="X2162" s="31">
        <v>17072</v>
      </c>
      <c r="Y2162" s="90">
        <f>IFERROR(ROUND(X2162/W2162-1,2),"")</f>
        <v>0</v>
      </c>
      <c r="Z2162" s="31">
        <f>IF(OR(S2162="VLD MLC components",S2162="VLD MLC pipes",S2162="VLD PEX components",S2162="VLD PEX pipes",S2162="VLD PHC components",S2162="VLD PHC pipes",S2162="Controls VLD"),"По запросу",X2162)</f>
        <v>17072</v>
      </c>
      <c r="AA2162" s="63">
        <f>ROUND(X2162/1.2,3)</f>
        <v>14226.666999999999</v>
      </c>
      <c r="AB2162" s="23">
        <v>14226.666999999999</v>
      </c>
      <c r="AC2162" s="190">
        <f>IFERROR(ROUND(AA2162/AB2162-1,2),"")</f>
        <v>0</v>
      </c>
      <c r="AD2162" s="25">
        <v>0.75800000000000001</v>
      </c>
      <c r="AE2162" s="25">
        <v>2.98E-3</v>
      </c>
      <c r="AF2162" s="25">
        <v>0</v>
      </c>
      <c r="AG2162" s="25" t="s">
        <v>22</v>
      </c>
      <c r="AH2162" s="25">
        <v>0</v>
      </c>
      <c r="AI2162" s="25">
        <v>0</v>
      </c>
      <c r="AJ2162" s="25" t="s">
        <v>20</v>
      </c>
      <c r="AK2162" s="42" t="s">
        <v>19</v>
      </c>
      <c r="AL2162" s="25" t="s">
        <v>20</v>
      </c>
      <c r="AM2162" s="25">
        <v>1</v>
      </c>
      <c r="AN2162" s="25">
        <v>178</v>
      </c>
      <c r="AO2162" s="25">
        <v>88</v>
      </c>
      <c r="AP2162" s="25">
        <v>190</v>
      </c>
      <c r="AQ2162" s="25">
        <v>0.75800000000000001</v>
      </c>
      <c r="AR2162" s="94">
        <v>2.9759999999999999E-3</v>
      </c>
      <c r="AS2162" s="157" t="s">
        <v>22</v>
      </c>
      <c r="AT2162" s="93" t="s">
        <v>22</v>
      </c>
      <c r="AU2162" s="92" t="s">
        <v>22</v>
      </c>
      <c r="AV2162" s="91" t="s">
        <v>152</v>
      </c>
      <c r="AW2162" s="92" t="s">
        <v>48</v>
      </c>
      <c r="AX2162" s="92" t="s">
        <v>48</v>
      </c>
      <c r="AY2162" s="91" t="s">
        <v>152</v>
      </c>
      <c r="AZ2162" s="23"/>
      <c r="BA2162" s="25" t="s">
        <v>3971</v>
      </c>
      <c r="BB2162" t="s">
        <v>25</v>
      </c>
      <c r="BC2162" t="e">
        <v>#N/A</v>
      </c>
      <c r="BD2162" t="e">
        <f>IF(Z2162=BC2162,"OK")</f>
        <v>#N/A</v>
      </c>
      <c r="BE2162">
        <v>0.75800000000000001</v>
      </c>
      <c r="BF2162">
        <v>2.98E-3</v>
      </c>
      <c r="BG2162">
        <v>178</v>
      </c>
      <c r="BH2162">
        <v>88</v>
      </c>
      <c r="BI2162">
        <v>190</v>
      </c>
      <c r="BJ2162">
        <v>0.75800000000000001</v>
      </c>
      <c r="BK2162">
        <v>2.9759999999999999E-3</v>
      </c>
      <c r="BN2162" s="183"/>
    </row>
    <row r="2163" spans="1:66" ht="25.5" x14ac:dyDescent="0.25">
      <c r="A2163" s="1"/>
      <c r="B2163" s="94">
        <v>2148</v>
      </c>
      <c r="C2163" s="43">
        <v>1030584</v>
      </c>
      <c r="D2163" s="37" t="s">
        <v>22</v>
      </c>
      <c r="E2163" s="27" t="s">
        <v>3970</v>
      </c>
      <c r="F2163" s="151" t="s">
        <v>655</v>
      </c>
      <c r="G2163" s="25"/>
      <c r="H2163" s="46" t="str">
        <f>IFERROR(IFERROR(IF(SEARCH("Usystems",$E2163)&gt;0,"Usystems"),IF(SEARCH("RIIFO",$E2163)&gt;0,"RIIFO","Uponor")),"Uponor")</f>
        <v>Uponor</v>
      </c>
      <c r="I2163" s="25" t="str">
        <f>IFERROR(MID($D2163,1,7)+0,"")</f>
        <v/>
      </c>
      <c r="J2163" s="25" t="str">
        <f>IFERROR(MID($D2163,10,7)+0,"")</f>
        <v/>
      </c>
      <c r="K2163" s="25" t="str">
        <f>IFERROR(MID($D2163,19,7)+0,"")</f>
        <v/>
      </c>
      <c r="L2163" s="25" t="str">
        <f>IFERROR(MID($D2163,28,7)+0,"")</f>
        <v/>
      </c>
      <c r="M2163" s="25" t="str">
        <f>IF(IFERROR(MID($Q2163,1,7)+0,"")&lt;1130000,IF(INDEX(C:C,MATCH(LEFT(Q2163,7)+0,I:I,0))&lt;1130000,"",INDEX(C:C,MATCH(LEFT(Q2163,7)+0,I:I,0))),IFERROR(MID($Q2163,1,7)+0,""))</f>
        <v/>
      </c>
      <c r="N2163" s="25" t="str">
        <f>IF(IFERROR(MID($Q2163,10,7)+0,"")&lt;1130000,"",IFERROR(MID($Q2163,10,7)+0,""))</f>
        <v/>
      </c>
      <c r="O2163" s="25" t="str">
        <f>IF(IFERROR(MID($Q2163,19,7)+0,"")&lt;1130000,"",IFERROR(MID($Q2163,19,7)+0,""))</f>
        <v/>
      </c>
      <c r="P2163" s="25" t="str">
        <f>IF(M2163="","",IF(N2163="",M2163,M2163&amp;", "&amp;N2163))</f>
        <v/>
      </c>
      <c r="Q2163" s="37" t="s">
        <v>22</v>
      </c>
      <c r="R2163" s="37"/>
      <c r="S2163" s="35" t="s">
        <v>53</v>
      </c>
      <c r="T2163" s="25" t="s">
        <v>56</v>
      </c>
      <c r="U2163" s="185">
        <v>22285</v>
      </c>
      <c r="V2163" s="188">
        <v>22285</v>
      </c>
      <c r="W2163" s="189">
        <v>22285</v>
      </c>
      <c r="X2163" s="31">
        <v>22285</v>
      </c>
      <c r="Y2163" s="90">
        <f>IFERROR(ROUND(X2163/W2163-1,2),"")</f>
        <v>0</v>
      </c>
      <c r="Z2163" s="31">
        <f>IF(OR(S2163="VLD MLC components",S2163="VLD MLC pipes",S2163="VLD PEX components",S2163="VLD PEX pipes",S2163="VLD PHC components",S2163="VLD PHC pipes",S2163="Controls VLD"),"По запросу",X2163)</f>
        <v>22285</v>
      </c>
      <c r="AA2163" s="63">
        <f>ROUND(X2163/1.2,3)</f>
        <v>18570.832999999999</v>
      </c>
      <c r="AB2163" s="23">
        <v>18570.832999999999</v>
      </c>
      <c r="AC2163" s="190">
        <f>IFERROR(ROUND(AA2163/AB2163-1,2),"")</f>
        <v>0</v>
      </c>
      <c r="AD2163" s="25">
        <v>1.002</v>
      </c>
      <c r="AE2163" s="25">
        <v>3.656E-3</v>
      </c>
      <c r="AF2163" s="25">
        <v>0</v>
      </c>
      <c r="AG2163" s="25" t="s">
        <v>22</v>
      </c>
      <c r="AH2163" s="25">
        <v>0</v>
      </c>
      <c r="AI2163" s="25">
        <v>0</v>
      </c>
      <c r="AJ2163" s="25" t="s">
        <v>20</v>
      </c>
      <c r="AK2163" s="42" t="s">
        <v>19</v>
      </c>
      <c r="AL2163" s="25" t="s">
        <v>20</v>
      </c>
      <c r="AM2163" s="25">
        <v>1</v>
      </c>
      <c r="AN2163" s="25">
        <v>228</v>
      </c>
      <c r="AO2163" s="25">
        <v>88</v>
      </c>
      <c r="AP2163" s="25">
        <v>190</v>
      </c>
      <c r="AQ2163" s="25">
        <v>1.002</v>
      </c>
      <c r="AR2163" s="94">
        <v>3.8119999999999999E-3</v>
      </c>
      <c r="AS2163" s="157" t="s">
        <v>22</v>
      </c>
      <c r="AT2163" s="93" t="s">
        <v>22</v>
      </c>
      <c r="AU2163" s="92" t="s">
        <v>22</v>
      </c>
      <c r="AV2163" s="91" t="s">
        <v>152</v>
      </c>
      <c r="AW2163" s="92" t="s">
        <v>48</v>
      </c>
      <c r="AX2163" s="92" t="s">
        <v>48</v>
      </c>
      <c r="AY2163" s="91" t="s">
        <v>152</v>
      </c>
      <c r="AZ2163" s="23"/>
      <c r="BA2163" s="25" t="s">
        <v>3969</v>
      </c>
      <c r="BB2163" t="s">
        <v>25</v>
      </c>
      <c r="BC2163" t="e">
        <v>#N/A</v>
      </c>
      <c r="BD2163" t="e">
        <f>IF(Z2163=BC2163,"OK")</f>
        <v>#N/A</v>
      </c>
      <c r="BE2163">
        <v>1.002</v>
      </c>
      <c r="BF2163">
        <v>3.656E-3</v>
      </c>
      <c r="BG2163">
        <v>228</v>
      </c>
      <c r="BH2163">
        <v>88</v>
      </c>
      <c r="BI2163">
        <v>190</v>
      </c>
      <c r="BJ2163">
        <v>1.002</v>
      </c>
      <c r="BK2163">
        <v>3.8119999999999999E-3</v>
      </c>
      <c r="BN2163" s="183"/>
    </row>
    <row r="2164" spans="1:66" ht="25.5" x14ac:dyDescent="0.25">
      <c r="A2164" s="1"/>
      <c r="B2164" s="94">
        <v>2149</v>
      </c>
      <c r="C2164" s="43">
        <v>1030585</v>
      </c>
      <c r="D2164" s="37" t="s">
        <v>22</v>
      </c>
      <c r="E2164" s="27" t="s">
        <v>3968</v>
      </c>
      <c r="F2164" s="151" t="s">
        <v>655</v>
      </c>
      <c r="G2164" s="41"/>
      <c r="H2164" s="46" t="str">
        <f>IFERROR(IFERROR(IF(SEARCH("Usystems",$E2164)&gt;0,"Usystems"),IF(SEARCH("RIIFO",$E2164)&gt;0,"RIIFO","Uponor")),"Uponor")</f>
        <v>Uponor</v>
      </c>
      <c r="I2164" s="25" t="str">
        <f>IFERROR(MID($D2164,1,7)+0,"")</f>
        <v/>
      </c>
      <c r="J2164" s="25" t="str">
        <f>IFERROR(MID($D2164,10,7)+0,"")</f>
        <v/>
      </c>
      <c r="K2164" s="25" t="str">
        <f>IFERROR(MID($D2164,19,7)+0,"")</f>
        <v/>
      </c>
      <c r="L2164" s="25" t="str">
        <f>IFERROR(MID($D2164,28,7)+0,"")</f>
        <v/>
      </c>
      <c r="M2164" s="25" t="str">
        <f>IF(IFERROR(MID($Q2164,1,7)+0,"")&lt;1130000,IF(INDEX(C:C,MATCH(LEFT(Q2164,7)+0,I:I,0))&lt;1130000,"",INDEX(C:C,MATCH(LEFT(Q2164,7)+0,I:I,0))),IFERROR(MID($Q2164,1,7)+0,""))</f>
        <v/>
      </c>
      <c r="N2164" s="25" t="str">
        <f>IF(IFERROR(MID($Q2164,10,7)+0,"")&lt;1130000,"",IFERROR(MID($Q2164,10,7)+0,""))</f>
        <v/>
      </c>
      <c r="O2164" s="25" t="str">
        <f>IF(IFERROR(MID($Q2164,19,7)+0,"")&lt;1130000,"",IFERROR(MID($Q2164,19,7)+0,""))</f>
        <v/>
      </c>
      <c r="P2164" s="25" t="str">
        <f>IF(M2164="","",IF(N2164="",M2164,M2164&amp;", "&amp;N2164))</f>
        <v/>
      </c>
      <c r="Q2164" s="37" t="s">
        <v>22</v>
      </c>
      <c r="R2164" s="37"/>
      <c r="S2164" s="35" t="s">
        <v>53</v>
      </c>
      <c r="T2164" s="25" t="s">
        <v>56</v>
      </c>
      <c r="U2164" s="185">
        <v>32586</v>
      </c>
      <c r="V2164" s="188">
        <v>32586</v>
      </c>
      <c r="W2164" s="189">
        <v>32586</v>
      </c>
      <c r="X2164" s="31">
        <v>32586</v>
      </c>
      <c r="Y2164" s="90">
        <f>IFERROR(ROUND(X2164/W2164-1,2),"")</f>
        <v>0</v>
      </c>
      <c r="Z2164" s="31">
        <f>IF(OR(S2164="VLD MLC components",S2164="VLD MLC pipes",S2164="VLD PEX components",S2164="VLD PEX pipes",S2164="VLD PHC components",S2164="VLD PHC pipes",S2164="Controls VLD"),"По запросу",X2164)</f>
        <v>32586</v>
      </c>
      <c r="AA2164" s="63">
        <f>ROUND(X2164/1.2,3)</f>
        <v>27155</v>
      </c>
      <c r="AB2164" s="23">
        <v>27155</v>
      </c>
      <c r="AC2164" s="190">
        <f>IFERROR(ROUND(AA2164/AB2164-1,2),"")</f>
        <v>0</v>
      </c>
      <c r="AD2164" s="25">
        <v>1.49</v>
      </c>
      <c r="AE2164" s="25">
        <v>4.5599999999999998E-3</v>
      </c>
      <c r="AF2164" s="25">
        <v>0</v>
      </c>
      <c r="AG2164" s="25" t="s">
        <v>22</v>
      </c>
      <c r="AH2164" s="25">
        <v>0</v>
      </c>
      <c r="AI2164" s="25">
        <v>0</v>
      </c>
      <c r="AJ2164" s="25" t="s">
        <v>20</v>
      </c>
      <c r="AK2164" s="42" t="s">
        <v>19</v>
      </c>
      <c r="AL2164" s="25" t="s">
        <v>20</v>
      </c>
      <c r="AM2164" s="25">
        <v>1</v>
      </c>
      <c r="AN2164" s="25">
        <v>328</v>
      </c>
      <c r="AO2164" s="25">
        <v>88</v>
      </c>
      <c r="AP2164" s="25">
        <v>190</v>
      </c>
      <c r="AQ2164" s="25">
        <v>1.49</v>
      </c>
      <c r="AR2164" s="94">
        <v>5.4840000000000002E-3</v>
      </c>
      <c r="AS2164" s="157" t="s">
        <v>22</v>
      </c>
      <c r="AT2164" s="93" t="s">
        <v>22</v>
      </c>
      <c r="AU2164" s="92" t="s">
        <v>22</v>
      </c>
      <c r="AV2164" s="91" t="s">
        <v>152</v>
      </c>
      <c r="AW2164" s="92" t="s">
        <v>48</v>
      </c>
      <c r="AX2164" s="92" t="s">
        <v>48</v>
      </c>
      <c r="AY2164" s="91" t="s">
        <v>152</v>
      </c>
      <c r="AZ2164" s="23"/>
      <c r="BA2164" s="25" t="s">
        <v>3967</v>
      </c>
      <c r="BB2164" t="s">
        <v>25</v>
      </c>
      <c r="BC2164" t="e">
        <v>#N/A</v>
      </c>
      <c r="BD2164" t="e">
        <f>IF(Z2164=BC2164,"OK")</f>
        <v>#N/A</v>
      </c>
      <c r="BE2164">
        <v>1.49</v>
      </c>
      <c r="BF2164">
        <v>4.5599999999999998E-3</v>
      </c>
      <c r="BG2164">
        <v>328</v>
      </c>
      <c r="BH2164">
        <v>88</v>
      </c>
      <c r="BI2164">
        <v>190</v>
      </c>
      <c r="BJ2164">
        <v>1.49</v>
      </c>
      <c r="BK2164">
        <v>5.4840000000000002E-3</v>
      </c>
      <c r="BN2164" s="183"/>
    </row>
    <row r="2165" spans="1:66" ht="25.5" x14ac:dyDescent="0.25">
      <c r="A2165" s="1"/>
      <c r="B2165" s="94">
        <v>2150</v>
      </c>
      <c r="C2165" s="43">
        <v>1009209</v>
      </c>
      <c r="D2165" s="37" t="s">
        <v>22</v>
      </c>
      <c r="E2165" s="27" t="s">
        <v>3966</v>
      </c>
      <c r="F2165" s="151" t="s">
        <v>655</v>
      </c>
      <c r="G2165" s="41" t="s">
        <v>585</v>
      </c>
      <c r="H2165" s="46" t="str">
        <f>IFERROR(IFERROR(IF(SEARCH("Usystems",$E2165)&gt;0,"Usystems"),IF(SEARCH("RIIFO",$E2165)&gt;0,"RIIFO","Uponor")),"Uponor")</f>
        <v>Uponor</v>
      </c>
      <c r="I2165" s="25" t="str">
        <f>IFERROR(MID($D2165,1,7)+0,"")</f>
        <v/>
      </c>
      <c r="J2165" s="25" t="str">
        <f>IFERROR(MID($D2165,10,7)+0,"")</f>
        <v/>
      </c>
      <c r="K2165" s="25" t="str">
        <f>IFERROR(MID($D2165,19,7)+0,"")</f>
        <v/>
      </c>
      <c r="L2165" s="25" t="str">
        <f>IFERROR(MID($D2165,28,7)+0,"")</f>
        <v/>
      </c>
      <c r="M2165" s="25" t="str">
        <f>IF(IFERROR(MID($Q2165,1,7)+0,"")&lt;1130000,IF(INDEX(C:C,MATCH(LEFT(Q2165,7)+0,I:I,0))&lt;1130000,"",INDEX(C:C,MATCH(LEFT(Q2165,7)+0,I:I,0))),IFERROR(MID($Q2165,1,7)+0,""))</f>
        <v/>
      </c>
      <c r="N2165" s="25" t="str">
        <f>IF(IFERROR(MID($Q2165,10,7)+0,"")&lt;1130000,"",IFERROR(MID($Q2165,10,7)+0,""))</f>
        <v/>
      </c>
      <c r="O2165" s="25" t="str">
        <f>IF(IFERROR(MID($Q2165,19,7)+0,"")&lt;1130000,"",IFERROR(MID($Q2165,19,7)+0,""))</f>
        <v/>
      </c>
      <c r="P2165" s="25" t="str">
        <f>IF(M2165="","",IF(N2165="",M2165,M2165&amp;", "&amp;N2165))</f>
        <v/>
      </c>
      <c r="Q2165" s="37" t="s">
        <v>22</v>
      </c>
      <c r="R2165" s="37"/>
      <c r="S2165" s="35" t="s">
        <v>53</v>
      </c>
      <c r="T2165" s="25" t="s">
        <v>36</v>
      </c>
      <c r="U2165" s="185">
        <v>14392</v>
      </c>
      <c r="V2165" s="188">
        <v>14392</v>
      </c>
      <c r="W2165" s="189">
        <v>14392</v>
      </c>
      <c r="X2165" s="31">
        <v>14392</v>
      </c>
      <c r="Y2165" s="90">
        <f>IFERROR(ROUND(X2165/W2165-1,2),"")</f>
        <v>0</v>
      </c>
      <c r="Z2165" s="31">
        <f>IF(OR(S2165="VLD MLC components",S2165="VLD MLC pipes",S2165="VLD PEX components",S2165="VLD PEX pipes",S2165="VLD PHC components",S2165="VLD PHC pipes",S2165="Controls VLD"),"По запросу",X2165)</f>
        <v>14392</v>
      </c>
      <c r="AA2165" s="63">
        <f>ROUND(X2165/1.2,3)</f>
        <v>11993.333000000001</v>
      </c>
      <c r="AB2165" s="23">
        <v>11993.333000000001</v>
      </c>
      <c r="AC2165" s="190">
        <f>IFERROR(ROUND(AA2165/AB2165-1,2),"")</f>
        <v>0</v>
      </c>
      <c r="AD2165" s="25">
        <v>0.73</v>
      </c>
      <c r="AE2165" s="25">
        <v>3.0890000000000002E-3</v>
      </c>
      <c r="AF2165" s="25">
        <v>0</v>
      </c>
      <c r="AG2165" s="25" t="s">
        <v>22</v>
      </c>
      <c r="AH2165" s="25">
        <v>0</v>
      </c>
      <c r="AI2165" s="25">
        <v>0</v>
      </c>
      <c r="AJ2165" s="25" t="s">
        <v>20</v>
      </c>
      <c r="AK2165" s="42" t="s">
        <v>19</v>
      </c>
      <c r="AL2165" s="25" t="s">
        <v>20</v>
      </c>
      <c r="AM2165" s="25">
        <v>1</v>
      </c>
      <c r="AN2165" s="25">
        <v>330</v>
      </c>
      <c r="AO2165" s="25">
        <v>90</v>
      </c>
      <c r="AP2165" s="25">
        <v>104</v>
      </c>
      <c r="AQ2165" s="25">
        <v>0.77</v>
      </c>
      <c r="AR2165" s="94">
        <v>3.0890000000000002E-3</v>
      </c>
      <c r="AS2165" s="157">
        <v>5</v>
      </c>
      <c r="AT2165" s="93" t="s">
        <v>22</v>
      </c>
      <c r="AU2165" s="92" t="s">
        <v>22</v>
      </c>
      <c r="AV2165" s="91" t="s">
        <v>152</v>
      </c>
      <c r="AW2165" s="92" t="s">
        <v>152</v>
      </c>
      <c r="AX2165" s="92" t="s">
        <v>48</v>
      </c>
      <c r="AY2165" s="91" t="s">
        <v>152</v>
      </c>
      <c r="AZ2165" s="23"/>
      <c r="BA2165" s="25" t="s">
        <v>3965</v>
      </c>
      <c r="BB2165" t="s">
        <v>25</v>
      </c>
      <c r="BC2165" t="e">
        <v>#N/A</v>
      </c>
      <c r="BD2165" t="e">
        <f>IF(Z2165=BC2165,"OK")</f>
        <v>#N/A</v>
      </c>
      <c r="BE2165">
        <v>0.73</v>
      </c>
      <c r="BF2165">
        <v>3.0890000000000002E-3</v>
      </c>
      <c r="BG2165">
        <v>330</v>
      </c>
      <c r="BH2165">
        <v>90</v>
      </c>
      <c r="BI2165">
        <v>104</v>
      </c>
      <c r="BJ2165">
        <v>0.77</v>
      </c>
      <c r="BK2165">
        <v>3.0890000000000002E-3</v>
      </c>
      <c r="BN2165" s="183"/>
    </row>
    <row r="2166" spans="1:66" ht="25.5" x14ac:dyDescent="0.25">
      <c r="A2166" s="1"/>
      <c r="B2166" s="94">
        <v>2151</v>
      </c>
      <c r="C2166" s="43">
        <v>1063207</v>
      </c>
      <c r="D2166" s="25"/>
      <c r="E2166" s="48" t="s">
        <v>3964</v>
      </c>
      <c r="F2166" s="151" t="s">
        <v>21</v>
      </c>
      <c r="G2166" s="28"/>
      <c r="H2166" s="46" t="str">
        <f>IFERROR(IFERROR(IF(SEARCH("Usystems",$E2166)&gt;0,"Usystems"),IF(SEARCH("RIIFO",$E2166)&gt;0,"RIIFO","Uponor")),"Uponor")</f>
        <v>Uponor</v>
      </c>
      <c r="I2166" s="25" t="str">
        <f>IFERROR(MID($D2166,1,7)+0,"")</f>
        <v/>
      </c>
      <c r="J2166" s="25" t="str">
        <f>IFERROR(MID($D2166,10,7)+0,"")</f>
        <v/>
      </c>
      <c r="K2166" s="25" t="str">
        <f>IFERROR(MID($D2166,19,7)+0,"")</f>
        <v/>
      </c>
      <c r="L2166" s="25" t="str">
        <f>IFERROR(MID($D2166,28,7)+0,"")</f>
        <v/>
      </c>
      <c r="M2166" s="25" t="str">
        <f>IF(IFERROR(MID($Q2166,1,7)+0,"")&lt;1130000,IF(INDEX(C:C,MATCH(LEFT(Q2166,7)+0,I:I,0))&lt;1130000,"",INDEX(C:C,MATCH(LEFT(Q2166,7)+0,I:I,0))),IFERROR(MID($Q2166,1,7)+0,""))</f>
        <v/>
      </c>
      <c r="N2166" s="25" t="str">
        <f>IF(IFERROR(MID($Q2166,10,7)+0,"")&lt;1130000,"",IFERROR(MID($Q2166,10,7)+0,""))</f>
        <v/>
      </c>
      <c r="O2166" s="25" t="str">
        <f>IF(IFERROR(MID($Q2166,19,7)+0,"")&lt;1130000,"",IFERROR(MID($Q2166,19,7)+0,""))</f>
        <v/>
      </c>
      <c r="P2166" s="25" t="str">
        <f>IF(M2166="","",IF(N2166="",M2166,M2166&amp;", "&amp;N2166))</f>
        <v/>
      </c>
      <c r="Q2166" s="25"/>
      <c r="R2166" s="25"/>
      <c r="S2166" s="35" t="s">
        <v>53</v>
      </c>
      <c r="T2166" s="25" t="s">
        <v>38</v>
      </c>
      <c r="U2166" s="185">
        <v>11408</v>
      </c>
      <c r="V2166" s="188">
        <v>11408</v>
      </c>
      <c r="W2166" s="189">
        <v>11408</v>
      </c>
      <c r="X2166" s="31">
        <v>11408</v>
      </c>
      <c r="Y2166" s="90">
        <f>IFERROR(ROUND(X2166/W2166-1,2),"")</f>
        <v>0</v>
      </c>
      <c r="Z2166" s="31">
        <f>IF(OR(S2166="VLD MLC components",S2166="VLD MLC pipes",S2166="VLD PEX components",S2166="VLD PEX pipes",S2166="VLD PHC components",S2166="VLD PHC pipes",S2166="Controls VLD"),"По запросу",X2166)</f>
        <v>11408</v>
      </c>
      <c r="AA2166" s="63">
        <f>ROUND(X2166/1.2,3)</f>
        <v>9506.6669999999995</v>
      </c>
      <c r="AB2166" s="23">
        <v>9506.6669999999995</v>
      </c>
      <c r="AC2166" s="190">
        <f>IFERROR(ROUND(AA2166/AB2166-1,2),"")</f>
        <v>0</v>
      </c>
      <c r="AD2166" s="25">
        <v>0.32</v>
      </c>
      <c r="AE2166" s="25">
        <v>1.225E-2</v>
      </c>
      <c r="AF2166" s="25">
        <v>0</v>
      </c>
      <c r="AG2166" s="25" t="s">
        <v>22</v>
      </c>
      <c r="AH2166" s="25">
        <v>0</v>
      </c>
      <c r="AI2166" s="25">
        <v>0</v>
      </c>
      <c r="AJ2166" s="25" t="s">
        <v>20</v>
      </c>
      <c r="AK2166" s="42" t="s">
        <v>19</v>
      </c>
      <c r="AL2166" s="25" t="s">
        <v>20</v>
      </c>
      <c r="AM2166" s="25">
        <v>1</v>
      </c>
      <c r="AN2166" s="25">
        <v>800</v>
      </c>
      <c r="AO2166" s="25">
        <v>800</v>
      </c>
      <c r="AP2166" s="25">
        <v>200</v>
      </c>
      <c r="AQ2166" s="25">
        <v>0.32</v>
      </c>
      <c r="AR2166" s="94">
        <v>0.128</v>
      </c>
      <c r="AS2166" s="157" t="s">
        <v>22</v>
      </c>
      <c r="AT2166" s="93" t="s">
        <v>22</v>
      </c>
      <c r="AU2166" s="92" t="s">
        <v>22</v>
      </c>
      <c r="AV2166" s="91" t="s">
        <v>48</v>
      </c>
      <c r="AW2166" s="92" t="s">
        <v>48</v>
      </c>
      <c r="AX2166" s="92" t="s">
        <v>48</v>
      </c>
      <c r="AY2166" s="91" t="s">
        <v>152</v>
      </c>
      <c r="AZ2166" s="23"/>
      <c r="BA2166" s="25">
        <v>0</v>
      </c>
      <c r="BB2166" t="s">
        <v>48</v>
      </c>
      <c r="BC2166" t="e">
        <v>#N/A</v>
      </c>
      <c r="BD2166" t="e">
        <f>IF(Z2166=BC2166,"OK")</f>
        <v>#N/A</v>
      </c>
      <c r="BE2166">
        <v>0.32</v>
      </c>
      <c r="BF2166">
        <v>1.225E-2</v>
      </c>
      <c r="BG2166">
        <v>800</v>
      </c>
      <c r="BH2166">
        <v>800</v>
      </c>
      <c r="BI2166">
        <v>200</v>
      </c>
      <c r="BJ2166">
        <v>0.32</v>
      </c>
      <c r="BK2166">
        <v>0.128</v>
      </c>
      <c r="BN2166" s="183"/>
    </row>
    <row r="2167" spans="1:66" ht="25.5" x14ac:dyDescent="0.25">
      <c r="A2167" s="1"/>
      <c r="B2167" s="94">
        <v>2152</v>
      </c>
      <c r="C2167" s="43">
        <v>1032702</v>
      </c>
      <c r="D2167" s="37" t="s">
        <v>22</v>
      </c>
      <c r="E2167" s="27" t="s">
        <v>3963</v>
      </c>
      <c r="F2167" s="213" t="s">
        <v>652</v>
      </c>
      <c r="G2167" s="41" t="s">
        <v>585</v>
      </c>
      <c r="H2167" s="46" t="str">
        <f>IFERROR(IFERROR(IF(SEARCH("Usystems",$E2167)&gt;0,"Usystems"),IF(SEARCH("RIIFO",$E2167)&gt;0,"RIIFO","Uponor")),"Uponor")</f>
        <v>Uponor</v>
      </c>
      <c r="I2167" s="25" t="str">
        <f>IFERROR(MID($D2167,1,7)+0,"")</f>
        <v/>
      </c>
      <c r="J2167" s="25" t="str">
        <f>IFERROR(MID($D2167,10,7)+0,"")</f>
        <v/>
      </c>
      <c r="K2167" s="25" t="str">
        <f>IFERROR(MID($D2167,19,7)+0,"")</f>
        <v/>
      </c>
      <c r="L2167" s="25" t="str">
        <f>IFERROR(MID($D2167,28,7)+0,"")</f>
        <v/>
      </c>
      <c r="M2167" s="25" t="str">
        <f>IF(IFERROR(MID($Q2167,1,7)+0,"")&lt;1130000,IF(INDEX(C:C,MATCH(LEFT(Q2167,7)+0,I:I,0))&lt;1130000,"",INDEX(C:C,MATCH(LEFT(Q2167,7)+0,I:I,0))),IFERROR(MID($Q2167,1,7)+0,""))</f>
        <v/>
      </c>
      <c r="N2167" s="25" t="str">
        <f>IF(IFERROR(MID($Q2167,10,7)+0,"")&lt;1130000,"",IFERROR(MID($Q2167,10,7)+0,""))</f>
        <v/>
      </c>
      <c r="O2167" s="25" t="str">
        <f>IF(IFERROR(MID($Q2167,19,7)+0,"")&lt;1130000,"",IFERROR(MID($Q2167,19,7)+0,""))</f>
        <v/>
      </c>
      <c r="P2167" s="25" t="str">
        <f>IF(M2167="","",IF(N2167="",M2167,M2167&amp;", "&amp;N2167))</f>
        <v/>
      </c>
      <c r="Q2167" s="37" t="s">
        <v>22</v>
      </c>
      <c r="R2167" s="37"/>
      <c r="S2167" s="35" t="s">
        <v>53</v>
      </c>
      <c r="T2167" s="25" t="s">
        <v>56</v>
      </c>
      <c r="U2167" s="185">
        <v>3227</v>
      </c>
      <c r="V2167" s="188">
        <v>3227</v>
      </c>
      <c r="W2167" s="189">
        <v>3227</v>
      </c>
      <c r="X2167" s="31">
        <v>3227</v>
      </c>
      <c r="Y2167" s="90">
        <f>IFERROR(ROUND(X2167/W2167-1,2),"")</f>
        <v>0</v>
      </c>
      <c r="Z2167" s="31">
        <f>IF(OR(S2167="VLD MLC components",S2167="VLD MLC pipes",S2167="VLD PEX components",S2167="VLD PEX pipes",S2167="VLD PHC components",S2167="VLD PHC pipes",S2167="Controls VLD"),"По запросу",X2167)</f>
        <v>3227</v>
      </c>
      <c r="AA2167" s="63">
        <f>ROUND(X2167/1.2,3)</f>
        <v>2689.1669999999999</v>
      </c>
      <c r="AB2167" s="23">
        <v>2689.1669999999999</v>
      </c>
      <c r="AC2167" s="190">
        <f>IFERROR(ROUND(AA2167/AB2167-1,2),"")</f>
        <v>0</v>
      </c>
      <c r="AD2167" s="25">
        <v>0.12</v>
      </c>
      <c r="AE2167" s="25">
        <v>8.3600000000000005E-4</v>
      </c>
      <c r="AF2167" s="25">
        <v>8</v>
      </c>
      <c r="AG2167" s="25">
        <v>8</v>
      </c>
      <c r="AH2167" s="25">
        <v>8</v>
      </c>
      <c r="AI2167" s="25">
        <v>8</v>
      </c>
      <c r="AJ2167" s="25" t="s">
        <v>20</v>
      </c>
      <c r="AK2167" s="22" t="s">
        <v>20</v>
      </c>
      <c r="AL2167" s="25" t="s">
        <v>20</v>
      </c>
      <c r="AM2167" s="25">
        <v>1</v>
      </c>
      <c r="AN2167" s="25">
        <v>255</v>
      </c>
      <c r="AO2167" s="25">
        <v>195</v>
      </c>
      <c r="AP2167" s="25">
        <v>100</v>
      </c>
      <c r="AQ2167" s="25">
        <v>0.12</v>
      </c>
      <c r="AR2167" s="94">
        <v>4.973E-3</v>
      </c>
      <c r="AS2167" s="157">
        <v>8</v>
      </c>
      <c r="AT2167" s="93" t="s">
        <v>22</v>
      </c>
      <c r="AU2167" s="92" t="s">
        <v>22</v>
      </c>
      <c r="AV2167" s="91" t="s">
        <v>152</v>
      </c>
      <c r="AW2167" s="92" t="s">
        <v>152</v>
      </c>
      <c r="AX2167" s="92" t="s">
        <v>48</v>
      </c>
      <c r="AY2167" s="91" t="s">
        <v>152</v>
      </c>
      <c r="AZ2167" s="23"/>
      <c r="BA2167" s="25" t="s">
        <v>3962</v>
      </c>
      <c r="BB2167" t="s">
        <v>25</v>
      </c>
      <c r="BC2167">
        <v>3227</v>
      </c>
      <c r="BD2167" t="str">
        <f>IF(Z2167=BC2167,"OK")</f>
        <v>OK</v>
      </c>
      <c r="BE2167">
        <v>0.12</v>
      </c>
      <c r="BF2167">
        <v>8.3600000000000005E-4</v>
      </c>
      <c r="BG2167">
        <v>255</v>
      </c>
      <c r="BH2167">
        <v>195</v>
      </c>
      <c r="BI2167">
        <v>100</v>
      </c>
      <c r="BJ2167">
        <v>0.12</v>
      </c>
      <c r="BK2167">
        <v>4.973E-3</v>
      </c>
      <c r="BN2167" s="183"/>
    </row>
    <row r="2168" spans="1:66" ht="25.5" x14ac:dyDescent="0.25">
      <c r="A2168" s="1"/>
      <c r="B2168" s="94">
        <v>2153</v>
      </c>
      <c r="C2168" s="43">
        <v>1009215</v>
      </c>
      <c r="D2168" s="37" t="s">
        <v>22</v>
      </c>
      <c r="E2168" s="36" t="s">
        <v>3961</v>
      </c>
      <c r="F2168" s="151" t="s">
        <v>21</v>
      </c>
      <c r="G2168" s="25"/>
      <c r="H2168" s="46" t="str">
        <f>IFERROR(IFERROR(IF(SEARCH("Usystems",$E2168)&gt;0,"Usystems"),IF(SEARCH("RIIFO",$E2168)&gt;0,"RIIFO","Uponor")),"Uponor")</f>
        <v>Uponor</v>
      </c>
      <c r="I2168" s="25" t="str">
        <f>IFERROR(MID($D2168,1,7)+0,"")</f>
        <v/>
      </c>
      <c r="J2168" s="25" t="str">
        <f>IFERROR(MID($D2168,10,7)+0,"")</f>
        <v/>
      </c>
      <c r="K2168" s="25" t="str">
        <f>IFERROR(MID($D2168,19,7)+0,"")</f>
        <v/>
      </c>
      <c r="L2168" s="25" t="str">
        <f>IFERROR(MID($D2168,28,7)+0,"")</f>
        <v/>
      </c>
      <c r="M2168" s="25" t="str">
        <f>IF(IFERROR(MID($Q2168,1,7)+0,"")&lt;1130000,IF(INDEX(C:C,MATCH(LEFT(Q2168,7)+0,I:I,0))&lt;1130000,"",INDEX(C:C,MATCH(LEFT(Q2168,7)+0,I:I,0))),IFERROR(MID($Q2168,1,7)+0,""))</f>
        <v/>
      </c>
      <c r="N2168" s="25" t="str">
        <f>IF(IFERROR(MID($Q2168,10,7)+0,"")&lt;1130000,"",IFERROR(MID($Q2168,10,7)+0,""))</f>
        <v/>
      </c>
      <c r="O2168" s="25" t="str">
        <f>IF(IFERROR(MID($Q2168,19,7)+0,"")&lt;1130000,"",IFERROR(MID($Q2168,19,7)+0,""))</f>
        <v/>
      </c>
      <c r="P2168" s="25" t="str">
        <f>IF(M2168="","",IF(N2168="",M2168,M2168&amp;", "&amp;N2168))</f>
        <v/>
      </c>
      <c r="Q2168" s="37" t="s">
        <v>22</v>
      </c>
      <c r="R2168" s="37"/>
      <c r="S2168" s="35" t="s">
        <v>53</v>
      </c>
      <c r="T2168" s="25" t="s">
        <v>38</v>
      </c>
      <c r="U2168" s="185">
        <v>1505</v>
      </c>
      <c r="V2168" s="188">
        <v>1505</v>
      </c>
      <c r="W2168" s="189">
        <v>1505</v>
      </c>
      <c r="X2168" s="31">
        <v>1505</v>
      </c>
      <c r="Y2168" s="90">
        <f>IFERROR(ROUND(X2168/W2168-1,2),"")</f>
        <v>0</v>
      </c>
      <c r="Z2168" s="31">
        <f>IF(OR(S2168="VLD MLC components",S2168="VLD MLC pipes",S2168="VLD PEX components",S2168="VLD PEX pipes",S2168="VLD PHC components",S2168="VLD PHC pipes",S2168="Controls VLD"),"По запросу",X2168)</f>
        <v>1505</v>
      </c>
      <c r="AA2168" s="63">
        <f>ROUND(X2168/1.2,3)</f>
        <v>1254.1669999999999</v>
      </c>
      <c r="AB2168" s="23">
        <v>1254.1669999999999</v>
      </c>
      <c r="AC2168" s="190">
        <f>IFERROR(ROUND(AA2168/AB2168-1,2),"")</f>
        <v>0</v>
      </c>
      <c r="AD2168" s="25">
        <v>4.5999999999999999E-2</v>
      </c>
      <c r="AE2168" s="25">
        <v>3.4999999999999997E-5</v>
      </c>
      <c r="AF2168" s="25">
        <v>0</v>
      </c>
      <c r="AG2168" s="25" t="s">
        <v>22</v>
      </c>
      <c r="AH2168" s="25">
        <v>0</v>
      </c>
      <c r="AI2168" s="25">
        <v>0</v>
      </c>
      <c r="AJ2168" s="25" t="s">
        <v>20</v>
      </c>
      <c r="AK2168" s="42" t="s">
        <v>19</v>
      </c>
      <c r="AL2168" s="25" t="s">
        <v>20</v>
      </c>
      <c r="AM2168" s="25">
        <v>10</v>
      </c>
      <c r="AN2168" s="25">
        <v>150</v>
      </c>
      <c r="AO2168" s="25">
        <v>150</v>
      </c>
      <c r="AP2168" s="25">
        <v>60</v>
      </c>
      <c r="AQ2168" s="25">
        <v>0.46</v>
      </c>
      <c r="AR2168" s="94">
        <v>1.3500000000000001E-3</v>
      </c>
      <c r="AS2168" s="157" t="s">
        <v>22</v>
      </c>
      <c r="AT2168" s="93" t="s">
        <v>22</v>
      </c>
      <c r="AU2168" s="92" t="s">
        <v>22</v>
      </c>
      <c r="AV2168" s="91" t="s">
        <v>48</v>
      </c>
      <c r="AW2168" s="92" t="s">
        <v>48</v>
      </c>
      <c r="AX2168" s="92" t="s">
        <v>48</v>
      </c>
      <c r="AY2168" s="91" t="s">
        <v>152</v>
      </c>
      <c r="AZ2168" s="23"/>
      <c r="BA2168" s="25">
        <v>0</v>
      </c>
      <c r="BB2168" t="s">
        <v>48</v>
      </c>
      <c r="BC2168" t="e">
        <v>#N/A</v>
      </c>
      <c r="BD2168" t="e">
        <f>IF(Z2168=BC2168,"OK")</f>
        <v>#N/A</v>
      </c>
      <c r="BE2168">
        <v>4.5999999999999999E-2</v>
      </c>
      <c r="BF2168">
        <v>3.4999999999999997E-5</v>
      </c>
      <c r="BG2168">
        <v>150</v>
      </c>
      <c r="BH2168">
        <v>150</v>
      </c>
      <c r="BI2168">
        <v>60</v>
      </c>
      <c r="BJ2168">
        <v>0.46</v>
      </c>
      <c r="BK2168">
        <v>1.3500000000000001E-3</v>
      </c>
      <c r="BN2168" s="183"/>
    </row>
    <row r="2169" spans="1:66" ht="25.5" x14ac:dyDescent="0.25">
      <c r="A2169" s="1"/>
      <c r="B2169" s="94">
        <v>2154</v>
      </c>
      <c r="C2169" s="43">
        <v>1009214</v>
      </c>
      <c r="D2169" s="37" t="s">
        <v>22</v>
      </c>
      <c r="E2169" s="27" t="s">
        <v>3960</v>
      </c>
      <c r="F2169" s="151" t="s">
        <v>21</v>
      </c>
      <c r="G2169" s="25"/>
      <c r="H2169" s="46" t="str">
        <f>IFERROR(IFERROR(IF(SEARCH("Usystems",$E2169)&gt;0,"Usystems"),IF(SEARCH("RIIFO",$E2169)&gt;0,"RIIFO","Uponor")),"Uponor")</f>
        <v>Uponor</v>
      </c>
      <c r="I2169" s="25" t="str">
        <f>IFERROR(MID($D2169,1,7)+0,"")</f>
        <v/>
      </c>
      <c r="J2169" s="25" t="str">
        <f>IFERROR(MID($D2169,10,7)+0,"")</f>
        <v/>
      </c>
      <c r="K2169" s="25" t="str">
        <f>IFERROR(MID($D2169,19,7)+0,"")</f>
        <v/>
      </c>
      <c r="L2169" s="25" t="str">
        <f>IFERROR(MID($D2169,28,7)+0,"")</f>
        <v/>
      </c>
      <c r="M2169" s="25" t="str">
        <f>IF(IFERROR(MID($Q2169,1,7)+0,"")&lt;1130000,IF(INDEX(C:C,MATCH(LEFT(Q2169,7)+0,I:I,0))&lt;1130000,"",INDEX(C:C,MATCH(LEFT(Q2169,7)+0,I:I,0))),IFERROR(MID($Q2169,1,7)+0,""))</f>
        <v/>
      </c>
      <c r="N2169" s="25" t="str">
        <f>IF(IFERROR(MID($Q2169,10,7)+0,"")&lt;1130000,"",IFERROR(MID($Q2169,10,7)+0,""))</f>
        <v/>
      </c>
      <c r="O2169" s="25" t="str">
        <f>IF(IFERROR(MID($Q2169,19,7)+0,"")&lt;1130000,"",IFERROR(MID($Q2169,19,7)+0,""))</f>
        <v/>
      </c>
      <c r="P2169" s="25" t="str">
        <f>IF(M2169="","",IF(N2169="",M2169,M2169&amp;", "&amp;N2169))</f>
        <v/>
      </c>
      <c r="Q2169" s="37" t="s">
        <v>22</v>
      </c>
      <c r="R2169" s="37"/>
      <c r="S2169" s="35" t="s">
        <v>53</v>
      </c>
      <c r="T2169" s="25" t="s">
        <v>36</v>
      </c>
      <c r="U2169" s="185">
        <v>395.81</v>
      </c>
      <c r="V2169" s="188">
        <v>395.81</v>
      </c>
      <c r="W2169" s="189">
        <v>395.81</v>
      </c>
      <c r="X2169" s="31">
        <v>395.81</v>
      </c>
      <c r="Y2169" s="90">
        <f>IFERROR(ROUND(X2169/W2169-1,2),"")</f>
        <v>0</v>
      </c>
      <c r="Z2169" s="31">
        <f>IF(OR(S2169="VLD MLC components",S2169="VLD MLC pipes",S2169="VLD PEX components",S2169="VLD PEX pipes",S2169="VLD PHC components",S2169="VLD PHC pipes",S2169="Controls VLD"),"По запросу",X2169)</f>
        <v>395.81</v>
      </c>
      <c r="AA2169" s="63">
        <f>ROUND(X2169/1.2,3)</f>
        <v>329.84199999999998</v>
      </c>
      <c r="AB2169" s="23">
        <v>329.84199999999998</v>
      </c>
      <c r="AC2169" s="190">
        <f>IFERROR(ROUND(AA2169/AB2169-1,2),"")</f>
        <v>0</v>
      </c>
      <c r="AD2169" s="25">
        <v>0.01</v>
      </c>
      <c r="AE2169" s="25">
        <v>1.4E-5</v>
      </c>
      <c r="AF2169" s="25">
        <v>0</v>
      </c>
      <c r="AG2169" s="25" t="s">
        <v>22</v>
      </c>
      <c r="AH2169" s="25">
        <v>0</v>
      </c>
      <c r="AI2169" s="25">
        <v>0</v>
      </c>
      <c r="AJ2169" s="25" t="s">
        <v>20</v>
      </c>
      <c r="AK2169" s="42" t="s">
        <v>19</v>
      </c>
      <c r="AL2169" s="25" t="s">
        <v>20</v>
      </c>
      <c r="AM2169" s="25">
        <v>10</v>
      </c>
      <c r="AN2169" s="25">
        <v>146</v>
      </c>
      <c r="AO2169" s="25">
        <v>145</v>
      </c>
      <c r="AP2169" s="25">
        <v>55</v>
      </c>
      <c r="AQ2169" s="25">
        <v>0.1</v>
      </c>
      <c r="AR2169" s="94">
        <v>1.1640000000000001E-3</v>
      </c>
      <c r="AS2169" s="157" t="s">
        <v>22</v>
      </c>
      <c r="AT2169" s="93" t="s">
        <v>22</v>
      </c>
      <c r="AU2169" s="92" t="s">
        <v>22</v>
      </c>
      <c r="AV2169" s="91" t="s">
        <v>48</v>
      </c>
      <c r="AW2169" s="92" t="s">
        <v>48</v>
      </c>
      <c r="AX2169" s="92" t="s">
        <v>48</v>
      </c>
      <c r="AY2169" s="91" t="s">
        <v>152</v>
      </c>
      <c r="AZ2169" s="23"/>
      <c r="BA2169" s="25">
        <v>0</v>
      </c>
      <c r="BB2169" t="s">
        <v>48</v>
      </c>
      <c r="BC2169" t="e">
        <v>#N/A</v>
      </c>
      <c r="BD2169" t="e">
        <f>IF(Z2169=BC2169,"OK")</f>
        <v>#N/A</v>
      </c>
      <c r="BE2169">
        <v>0.01</v>
      </c>
      <c r="BF2169">
        <v>1.4E-5</v>
      </c>
      <c r="BG2169">
        <v>146</v>
      </c>
      <c r="BH2169">
        <v>145</v>
      </c>
      <c r="BI2169">
        <v>55</v>
      </c>
      <c r="BJ2169">
        <v>0.1</v>
      </c>
      <c r="BK2169">
        <v>1.1640000000000001E-3</v>
      </c>
      <c r="BN2169" s="183"/>
    </row>
    <row r="2170" spans="1:66" ht="25.5" x14ac:dyDescent="0.25">
      <c r="A2170" s="1"/>
      <c r="B2170" s="94">
        <v>2155</v>
      </c>
      <c r="C2170" s="43">
        <v>1034524</v>
      </c>
      <c r="D2170" s="37" t="s">
        <v>22</v>
      </c>
      <c r="E2170" s="27" t="s">
        <v>3959</v>
      </c>
      <c r="F2170" s="151" t="s">
        <v>44</v>
      </c>
      <c r="G2170" s="25"/>
      <c r="H2170" s="46" t="str">
        <f>IFERROR(IFERROR(IF(SEARCH("Usystems",$E2170)&gt;0,"Usystems"),IF(SEARCH("RIIFO",$E2170)&gt;0,"RIIFO","Uponor")),"Uponor")</f>
        <v>Uponor</v>
      </c>
      <c r="I2170" s="25" t="str">
        <f>IFERROR(MID($D2170,1,7)+0,"")</f>
        <v/>
      </c>
      <c r="J2170" s="25" t="str">
        <f>IFERROR(MID($D2170,10,7)+0,"")</f>
        <v/>
      </c>
      <c r="K2170" s="25" t="str">
        <f>IFERROR(MID($D2170,19,7)+0,"")</f>
        <v/>
      </c>
      <c r="L2170" s="25" t="str">
        <f>IFERROR(MID($D2170,28,7)+0,"")</f>
        <v/>
      </c>
      <c r="M2170" s="25" t="str">
        <f>IF(IFERROR(MID($Q2170,1,7)+0,"")&lt;1130000,IF(INDEX(C:C,MATCH(LEFT(Q2170,7)+0,I:I,0))&lt;1130000,"",INDEX(C:C,MATCH(LEFT(Q2170,7)+0,I:I,0))),IFERROR(MID($Q2170,1,7)+0,""))</f>
        <v/>
      </c>
      <c r="N2170" s="25" t="str">
        <f>IF(IFERROR(MID($Q2170,10,7)+0,"")&lt;1130000,"",IFERROR(MID($Q2170,10,7)+0,""))</f>
        <v/>
      </c>
      <c r="O2170" s="25" t="str">
        <f>IF(IFERROR(MID($Q2170,19,7)+0,"")&lt;1130000,"",IFERROR(MID($Q2170,19,7)+0,""))</f>
        <v/>
      </c>
      <c r="P2170" s="25" t="str">
        <f>IF(M2170="","",IF(N2170="",M2170,M2170&amp;", "&amp;N2170))</f>
        <v/>
      </c>
      <c r="Q2170" s="37" t="s">
        <v>22</v>
      </c>
      <c r="R2170" s="37"/>
      <c r="S2170" s="35" t="s">
        <v>53</v>
      </c>
      <c r="T2170" s="25" t="s">
        <v>56</v>
      </c>
      <c r="U2170" s="185">
        <v>2192</v>
      </c>
      <c r="V2170" s="188">
        <v>2192</v>
      </c>
      <c r="W2170" s="189">
        <v>2192</v>
      </c>
      <c r="X2170" s="31">
        <v>2192</v>
      </c>
      <c r="Y2170" s="90">
        <f>IFERROR(ROUND(X2170/W2170-1,2),"")</f>
        <v>0</v>
      </c>
      <c r="Z2170" s="31">
        <f>IF(OR(S2170="VLD MLC components",S2170="VLD MLC pipes",S2170="VLD PEX components",S2170="VLD PEX pipes",S2170="VLD PHC components",S2170="VLD PHC pipes",S2170="Controls VLD"),"По запросу",X2170)</f>
        <v>2192</v>
      </c>
      <c r="AA2170" s="63">
        <f>ROUND(X2170/1.2,3)</f>
        <v>1826.6669999999999</v>
      </c>
      <c r="AB2170" s="23">
        <v>1826.6669999999999</v>
      </c>
      <c r="AC2170" s="190">
        <f>IFERROR(ROUND(AA2170/AB2170-1,2),"")</f>
        <v>0</v>
      </c>
      <c r="AD2170" s="25">
        <v>1.9E-2</v>
      </c>
      <c r="AE2170" s="25">
        <v>6.9999999999999994E-5</v>
      </c>
      <c r="AF2170" s="25">
        <v>0</v>
      </c>
      <c r="AG2170" s="25" t="s">
        <v>22</v>
      </c>
      <c r="AH2170" s="25">
        <v>0</v>
      </c>
      <c r="AI2170" s="25">
        <v>0</v>
      </c>
      <c r="AJ2170" s="25" t="s">
        <v>20</v>
      </c>
      <c r="AK2170" s="42" t="s">
        <v>19</v>
      </c>
      <c r="AL2170" s="25" t="s">
        <v>20</v>
      </c>
      <c r="AM2170" s="25">
        <v>1</v>
      </c>
      <c r="AN2170" s="25">
        <v>80</v>
      </c>
      <c r="AO2170" s="25">
        <v>40</v>
      </c>
      <c r="AP2170" s="25">
        <v>22</v>
      </c>
      <c r="AQ2170" s="25">
        <v>1.9E-2</v>
      </c>
      <c r="AR2170" s="94">
        <v>6.9999999999999994E-5</v>
      </c>
      <c r="AS2170" s="157" t="s">
        <v>22</v>
      </c>
      <c r="AT2170" s="93" t="s">
        <v>22</v>
      </c>
      <c r="AU2170" s="92" t="s">
        <v>22</v>
      </c>
      <c r="AV2170" s="91" t="s">
        <v>48</v>
      </c>
      <c r="AW2170" s="92" t="s">
        <v>48</v>
      </c>
      <c r="AX2170" s="92" t="s">
        <v>48</v>
      </c>
      <c r="AY2170" s="91" t="s">
        <v>152</v>
      </c>
      <c r="AZ2170" s="23"/>
      <c r="BA2170" s="25">
        <v>0</v>
      </c>
      <c r="BB2170" t="s">
        <v>48</v>
      </c>
      <c r="BC2170" t="e">
        <v>#N/A</v>
      </c>
      <c r="BD2170" t="e">
        <f>IF(Z2170=BC2170,"OK")</f>
        <v>#N/A</v>
      </c>
      <c r="BE2170">
        <v>1.9E-2</v>
      </c>
      <c r="BF2170">
        <v>6.9999999999999994E-5</v>
      </c>
      <c r="BG2170">
        <v>80</v>
      </c>
      <c r="BH2170">
        <v>40</v>
      </c>
      <c r="BI2170">
        <v>22</v>
      </c>
      <c r="BJ2170">
        <v>1.9E-2</v>
      </c>
      <c r="BK2170">
        <v>6.9999999999999994E-5</v>
      </c>
      <c r="BN2170" s="183"/>
    </row>
    <row r="2171" spans="1:66" ht="25.5" x14ac:dyDescent="0.25">
      <c r="A2171" s="1"/>
      <c r="B2171" s="94">
        <v>2156</v>
      </c>
      <c r="C2171" s="43">
        <v>1005227</v>
      </c>
      <c r="D2171" s="25"/>
      <c r="E2171" s="27" t="s">
        <v>3958</v>
      </c>
      <c r="F2171" s="151" t="s">
        <v>21</v>
      </c>
      <c r="G2171" s="25"/>
      <c r="H2171" s="46" t="str">
        <f>IFERROR(IFERROR(IF(SEARCH("Usystems",$E2171)&gt;0,"Usystems"),IF(SEARCH("RIIFO",$E2171)&gt;0,"RIIFO","Uponor")),"Uponor")</f>
        <v>Uponor</v>
      </c>
      <c r="I2171" s="25" t="str">
        <f>IFERROR(MID($D2171,1,7)+0,"")</f>
        <v/>
      </c>
      <c r="J2171" s="25" t="str">
        <f>IFERROR(MID($D2171,10,7)+0,"")</f>
        <v/>
      </c>
      <c r="K2171" s="25" t="str">
        <f>IFERROR(MID($D2171,19,7)+0,"")</f>
        <v/>
      </c>
      <c r="L2171" s="25" t="str">
        <f>IFERROR(MID($D2171,28,7)+0,"")</f>
        <v/>
      </c>
      <c r="M2171" s="25" t="str">
        <f>IF(IFERROR(MID($Q2171,1,7)+0,"")&lt;1130000,IF(INDEX(C:C,MATCH(LEFT(Q2171,7)+0,I:I,0))&lt;1130000,"",INDEX(C:C,MATCH(LEFT(Q2171,7)+0,I:I,0))),IFERROR(MID($Q2171,1,7)+0,""))</f>
        <v/>
      </c>
      <c r="N2171" s="25" t="str">
        <f>IF(IFERROR(MID($Q2171,10,7)+0,"")&lt;1130000,"",IFERROR(MID($Q2171,10,7)+0,""))</f>
        <v/>
      </c>
      <c r="O2171" s="25" t="str">
        <f>IF(IFERROR(MID($Q2171,19,7)+0,"")&lt;1130000,"",IFERROR(MID($Q2171,19,7)+0,""))</f>
        <v/>
      </c>
      <c r="P2171" s="25" t="str">
        <f>IF(M2171="","",IF(N2171="",M2171,M2171&amp;", "&amp;N2171))</f>
        <v/>
      </c>
      <c r="Q2171" s="37" t="s">
        <v>22</v>
      </c>
      <c r="R2171" s="37"/>
      <c r="S2171" s="35" t="s">
        <v>53</v>
      </c>
      <c r="T2171" s="25" t="s">
        <v>38</v>
      </c>
      <c r="U2171" s="185">
        <v>7976</v>
      </c>
      <c r="V2171" s="188">
        <v>7976</v>
      </c>
      <c r="W2171" s="189">
        <v>7976</v>
      </c>
      <c r="X2171" s="31">
        <v>7976</v>
      </c>
      <c r="Y2171" s="90">
        <f>IFERROR(ROUND(X2171/W2171-1,2),"")</f>
        <v>0</v>
      </c>
      <c r="Z2171" s="31">
        <f>IF(OR(S2171="VLD MLC components",S2171="VLD MLC pipes",S2171="VLD PEX components",S2171="VLD PEX pipes",S2171="VLD PHC components",S2171="VLD PHC pipes",S2171="Controls VLD"),"По запросу",X2171)</f>
        <v>7976</v>
      </c>
      <c r="AA2171" s="63">
        <f>ROUND(X2171/1.2,3)</f>
        <v>6646.6670000000004</v>
      </c>
      <c r="AB2171" s="23">
        <v>6646.6670000000004</v>
      </c>
      <c r="AC2171" s="190">
        <f>IFERROR(ROUND(AA2171/AB2171-1,2),"")</f>
        <v>0</v>
      </c>
      <c r="AD2171" s="25">
        <v>0.35099999999999998</v>
      </c>
      <c r="AE2171" s="25">
        <v>4.3600000000000003E-4</v>
      </c>
      <c r="AF2171" s="25">
        <v>0</v>
      </c>
      <c r="AG2171" s="25" t="s">
        <v>22</v>
      </c>
      <c r="AH2171" s="25">
        <v>0</v>
      </c>
      <c r="AI2171" s="25">
        <v>0</v>
      </c>
      <c r="AJ2171" s="25" t="s">
        <v>20</v>
      </c>
      <c r="AK2171" s="42" t="s">
        <v>19</v>
      </c>
      <c r="AL2171" s="25" t="s">
        <v>20</v>
      </c>
      <c r="AM2171" s="25">
        <v>1</v>
      </c>
      <c r="AN2171" s="25">
        <v>390</v>
      </c>
      <c r="AO2171" s="25">
        <v>190</v>
      </c>
      <c r="AP2171" s="25">
        <v>135</v>
      </c>
      <c r="AQ2171" s="25">
        <v>0.35099999999999998</v>
      </c>
      <c r="AR2171" s="94">
        <v>1.0004000000000001E-2</v>
      </c>
      <c r="AS2171" s="157" t="s">
        <v>22</v>
      </c>
      <c r="AT2171" s="93" t="s">
        <v>22</v>
      </c>
      <c r="AU2171" s="92" t="s">
        <v>22</v>
      </c>
      <c r="AV2171" s="91" t="s">
        <v>48</v>
      </c>
      <c r="AW2171" s="92" t="s">
        <v>48</v>
      </c>
      <c r="AX2171" s="92" t="s">
        <v>48</v>
      </c>
      <c r="AY2171" s="91" t="s">
        <v>152</v>
      </c>
      <c r="AZ2171" s="23"/>
      <c r="BA2171" s="25">
        <v>0</v>
      </c>
      <c r="BB2171" t="s">
        <v>48</v>
      </c>
      <c r="BC2171" t="e">
        <v>#N/A</v>
      </c>
      <c r="BD2171" t="e">
        <f>IF(Z2171=BC2171,"OK")</f>
        <v>#N/A</v>
      </c>
      <c r="BE2171">
        <v>0.35099999999999998</v>
      </c>
      <c r="BF2171">
        <v>4.3600000000000003E-4</v>
      </c>
      <c r="BG2171">
        <v>390</v>
      </c>
      <c r="BH2171">
        <v>190</v>
      </c>
      <c r="BI2171">
        <v>135</v>
      </c>
      <c r="BJ2171">
        <v>0.35099999999999998</v>
      </c>
      <c r="BK2171">
        <v>1.0004000000000001E-2</v>
      </c>
      <c r="BN2171" s="183"/>
    </row>
    <row r="2172" spans="1:66" ht="25.5" x14ac:dyDescent="0.25">
      <c r="A2172" s="1"/>
      <c r="B2172" s="94">
        <v>2157</v>
      </c>
      <c r="C2172" s="43">
        <v>1009217</v>
      </c>
      <c r="D2172" s="37" t="s">
        <v>22</v>
      </c>
      <c r="E2172" s="27" t="s">
        <v>3957</v>
      </c>
      <c r="F2172" s="151" t="s">
        <v>44</v>
      </c>
      <c r="G2172" s="25"/>
      <c r="H2172" s="46" t="str">
        <f>IFERROR(IFERROR(IF(SEARCH("Usystems",$E2172)&gt;0,"Usystems"),IF(SEARCH("RIIFO",$E2172)&gt;0,"RIIFO","Uponor")),"Uponor")</f>
        <v>Uponor</v>
      </c>
      <c r="I2172" s="25" t="str">
        <f>IFERROR(MID($D2172,1,7)+0,"")</f>
        <v/>
      </c>
      <c r="J2172" s="25" t="str">
        <f>IFERROR(MID($D2172,10,7)+0,"")</f>
        <v/>
      </c>
      <c r="K2172" s="25" t="str">
        <f>IFERROR(MID($D2172,19,7)+0,"")</f>
        <v/>
      </c>
      <c r="L2172" s="25" t="str">
        <f>IFERROR(MID($D2172,28,7)+0,"")</f>
        <v/>
      </c>
      <c r="M2172" s="25" t="str">
        <f>IF(IFERROR(MID($Q2172,1,7)+0,"")&lt;1130000,IF(INDEX(C:C,MATCH(LEFT(Q2172,7)+0,I:I,0))&lt;1130000,"",INDEX(C:C,MATCH(LEFT(Q2172,7)+0,I:I,0))),IFERROR(MID($Q2172,1,7)+0,""))</f>
        <v/>
      </c>
      <c r="N2172" s="25" t="str">
        <f>IF(IFERROR(MID($Q2172,10,7)+0,"")&lt;1130000,"",IFERROR(MID($Q2172,10,7)+0,""))</f>
        <v/>
      </c>
      <c r="O2172" s="25" t="str">
        <f>IF(IFERROR(MID($Q2172,19,7)+0,"")&lt;1130000,"",IFERROR(MID($Q2172,19,7)+0,""))</f>
        <v/>
      </c>
      <c r="P2172" s="25" t="str">
        <f>IF(M2172="","",IF(N2172="",M2172,M2172&amp;", "&amp;N2172))</f>
        <v/>
      </c>
      <c r="Q2172" s="37" t="s">
        <v>22</v>
      </c>
      <c r="R2172" s="37"/>
      <c r="S2172" s="35" t="s">
        <v>53</v>
      </c>
      <c r="T2172" s="25" t="s">
        <v>36</v>
      </c>
      <c r="U2172" s="185">
        <v>2550</v>
      </c>
      <c r="V2172" s="188">
        <v>2550</v>
      </c>
      <c r="W2172" s="189">
        <v>2550</v>
      </c>
      <c r="X2172" s="31">
        <v>2550</v>
      </c>
      <c r="Y2172" s="90">
        <f>IFERROR(ROUND(X2172/W2172-1,2),"")</f>
        <v>0</v>
      </c>
      <c r="Z2172" s="31">
        <f>IF(OR(S2172="VLD MLC components",S2172="VLD MLC pipes",S2172="VLD PEX components",S2172="VLD PEX pipes",S2172="VLD PHC components",S2172="VLD PHC pipes",S2172="Controls VLD"),"По запросу",X2172)</f>
        <v>2550</v>
      </c>
      <c r="AA2172" s="63">
        <f>ROUND(X2172/1.2,3)</f>
        <v>2125</v>
      </c>
      <c r="AB2172" s="23">
        <v>2125</v>
      </c>
      <c r="AC2172" s="190">
        <f>IFERROR(ROUND(AA2172/AB2172-1,2),"")</f>
        <v>0</v>
      </c>
      <c r="AD2172" s="25">
        <v>4.3999999999999997E-2</v>
      </c>
      <c r="AE2172" s="25">
        <v>2.1000000000000001E-4</v>
      </c>
      <c r="AF2172" s="25">
        <v>0</v>
      </c>
      <c r="AG2172" s="25" t="s">
        <v>22</v>
      </c>
      <c r="AH2172" s="25">
        <v>0</v>
      </c>
      <c r="AI2172" s="25">
        <v>0</v>
      </c>
      <c r="AJ2172" s="25" t="s">
        <v>20</v>
      </c>
      <c r="AK2172" s="42" t="s">
        <v>19</v>
      </c>
      <c r="AL2172" s="25" t="s">
        <v>20</v>
      </c>
      <c r="AM2172" s="25">
        <v>1</v>
      </c>
      <c r="AN2172" s="25">
        <v>147</v>
      </c>
      <c r="AO2172" s="25">
        <v>38</v>
      </c>
      <c r="AP2172" s="25">
        <v>38</v>
      </c>
      <c r="AQ2172" s="25">
        <v>4.3999999999999997E-2</v>
      </c>
      <c r="AR2172" s="94">
        <v>2.12E-4</v>
      </c>
      <c r="AS2172" s="157" t="s">
        <v>22</v>
      </c>
      <c r="AT2172" s="93" t="s">
        <v>22</v>
      </c>
      <c r="AU2172" s="92" t="s">
        <v>22</v>
      </c>
      <c r="AV2172" s="91" t="s">
        <v>152</v>
      </c>
      <c r="AW2172" s="92" t="s">
        <v>48</v>
      </c>
      <c r="AX2172" s="92" t="s">
        <v>48</v>
      </c>
      <c r="AY2172" s="91" t="s">
        <v>152</v>
      </c>
      <c r="AZ2172" s="23"/>
      <c r="BA2172" s="25" t="s">
        <v>3680</v>
      </c>
      <c r="BB2172" t="s">
        <v>25</v>
      </c>
      <c r="BC2172" t="e">
        <v>#N/A</v>
      </c>
      <c r="BD2172" t="e">
        <f>IF(Z2172=BC2172,"OK")</f>
        <v>#N/A</v>
      </c>
      <c r="BE2172">
        <v>4.3999999999999997E-2</v>
      </c>
      <c r="BF2172">
        <v>2.1000000000000001E-4</v>
      </c>
      <c r="BG2172">
        <v>147</v>
      </c>
      <c r="BH2172">
        <v>38</v>
      </c>
      <c r="BI2172">
        <v>38</v>
      </c>
      <c r="BJ2172">
        <v>4.3999999999999997E-2</v>
      </c>
      <c r="BK2172">
        <v>2.12E-4</v>
      </c>
      <c r="BN2172" s="183"/>
    </row>
    <row r="2173" spans="1:66" ht="25.5" x14ac:dyDescent="0.25">
      <c r="A2173" s="1"/>
      <c r="B2173" s="94">
        <v>2158</v>
      </c>
      <c r="C2173" s="43">
        <v>1038166</v>
      </c>
      <c r="D2173" s="25"/>
      <c r="E2173" s="27" t="s">
        <v>3956</v>
      </c>
      <c r="F2173" s="151" t="s">
        <v>652</v>
      </c>
      <c r="G2173" s="41" t="s">
        <v>585</v>
      </c>
      <c r="H2173" s="46" t="str">
        <f>IFERROR(IFERROR(IF(SEARCH("Usystems",$E2173)&gt;0,"Usystems"),IF(SEARCH("RIIFO",$E2173)&gt;0,"RIIFO","Uponor")),"Uponor")</f>
        <v>Uponor</v>
      </c>
      <c r="I2173" s="25" t="str">
        <f>IFERROR(MID($D2173,1,7)+0,"")</f>
        <v/>
      </c>
      <c r="J2173" s="25" t="str">
        <f>IFERROR(MID($D2173,10,7)+0,"")</f>
        <v/>
      </c>
      <c r="K2173" s="25" t="str">
        <f>IFERROR(MID($D2173,19,7)+0,"")</f>
        <v/>
      </c>
      <c r="L2173" s="25" t="str">
        <f>IFERROR(MID($D2173,28,7)+0,"")</f>
        <v/>
      </c>
      <c r="M2173" s="25" t="str">
        <f>IF(IFERROR(MID($Q2173,1,7)+0,"")&lt;1130000,IF(INDEX(C:C,MATCH(LEFT(Q2173,7)+0,I:I,0))&lt;1130000,"",INDEX(C:C,MATCH(LEFT(Q2173,7)+0,I:I,0))),IFERROR(MID($Q2173,1,7)+0,""))</f>
        <v/>
      </c>
      <c r="N2173" s="25" t="str">
        <f>IF(IFERROR(MID($Q2173,10,7)+0,"")&lt;1130000,"",IFERROR(MID($Q2173,10,7)+0,""))</f>
        <v/>
      </c>
      <c r="O2173" s="25" t="str">
        <f>IF(IFERROR(MID($Q2173,19,7)+0,"")&lt;1130000,"",IFERROR(MID($Q2173,19,7)+0,""))</f>
        <v/>
      </c>
      <c r="P2173" s="25" t="str">
        <f>IF(M2173="","",IF(N2173="",M2173,M2173&amp;", "&amp;N2173))</f>
        <v/>
      </c>
      <c r="Q2173" s="25"/>
      <c r="R2173" s="25"/>
      <c r="S2173" s="35" t="s">
        <v>53</v>
      </c>
      <c r="T2173" s="25" t="s">
        <v>36</v>
      </c>
      <c r="U2173" s="185">
        <v>1420</v>
      </c>
      <c r="V2173" s="188">
        <v>1420</v>
      </c>
      <c r="W2173" s="189">
        <v>1420</v>
      </c>
      <c r="X2173" s="31">
        <v>1420</v>
      </c>
      <c r="Y2173" s="90">
        <f>IFERROR(ROUND(X2173/W2173-1,2),"")</f>
        <v>0</v>
      </c>
      <c r="Z2173" s="31">
        <f>IF(OR(S2173="VLD MLC components",S2173="VLD MLC pipes",S2173="VLD PEX components",S2173="VLD PEX pipes",S2173="VLD PHC components",S2173="VLD PHC pipes",S2173="Controls VLD"),"По запросу",X2173)</f>
        <v>1420</v>
      </c>
      <c r="AA2173" s="63">
        <f>ROUND(X2173/1.2,3)</f>
        <v>1183.3330000000001</v>
      </c>
      <c r="AB2173" s="23">
        <v>1183.3330000000001</v>
      </c>
      <c r="AC2173" s="190">
        <f>IFERROR(ROUND(AA2173/AB2173-1,2),"")</f>
        <v>0</v>
      </c>
      <c r="AD2173" s="25">
        <v>0.04</v>
      </c>
      <c r="AE2173" s="25">
        <v>1.6000000000000001E-4</v>
      </c>
      <c r="AF2173" s="25">
        <v>8</v>
      </c>
      <c r="AG2173" s="25">
        <v>8</v>
      </c>
      <c r="AH2173" s="25">
        <v>8</v>
      </c>
      <c r="AI2173" s="25">
        <v>8</v>
      </c>
      <c r="AJ2173" s="25" t="s">
        <v>20</v>
      </c>
      <c r="AK2173" s="22" t="s">
        <v>20</v>
      </c>
      <c r="AL2173" s="25" t="s">
        <v>20</v>
      </c>
      <c r="AM2173" s="25">
        <v>1</v>
      </c>
      <c r="AN2173" s="25">
        <v>75</v>
      </c>
      <c r="AO2173" s="25">
        <v>50</v>
      </c>
      <c r="AP2173" s="25">
        <v>50</v>
      </c>
      <c r="AQ2173" s="25">
        <v>0.04</v>
      </c>
      <c r="AR2173" s="94">
        <v>1.8799999999999999E-4</v>
      </c>
      <c r="AS2173" s="157">
        <v>8</v>
      </c>
      <c r="AT2173" s="93" t="s">
        <v>22</v>
      </c>
      <c r="AU2173" s="92" t="s">
        <v>22</v>
      </c>
      <c r="AV2173" s="91" t="s">
        <v>152</v>
      </c>
      <c r="AW2173" s="92" t="s">
        <v>152</v>
      </c>
      <c r="AX2173" s="92" t="s">
        <v>48</v>
      </c>
      <c r="AY2173" s="91" t="s">
        <v>152</v>
      </c>
      <c r="AZ2173" s="23"/>
      <c r="BA2173" s="25" t="s">
        <v>3955</v>
      </c>
      <c r="BB2173" t="s">
        <v>25</v>
      </c>
      <c r="BC2173">
        <v>1420</v>
      </c>
      <c r="BD2173" t="str">
        <f>IF(Z2173=BC2173,"OK")</f>
        <v>OK</v>
      </c>
      <c r="BE2173">
        <v>0.04</v>
      </c>
      <c r="BF2173">
        <v>1.6000000000000001E-4</v>
      </c>
      <c r="BG2173">
        <v>75</v>
      </c>
      <c r="BH2173">
        <v>50</v>
      </c>
      <c r="BI2173">
        <v>50</v>
      </c>
      <c r="BJ2173">
        <v>0.04</v>
      </c>
      <c r="BK2173">
        <v>1.8799999999999999E-4</v>
      </c>
      <c r="BN2173" s="183"/>
    </row>
    <row r="2174" spans="1:66" ht="38.25" x14ac:dyDescent="0.25">
      <c r="A2174" s="1"/>
      <c r="B2174" s="94">
        <v>2159</v>
      </c>
      <c r="C2174" s="43">
        <v>1088045</v>
      </c>
      <c r="D2174" s="25">
        <v>1013062</v>
      </c>
      <c r="E2174" s="30" t="s">
        <v>3954</v>
      </c>
      <c r="F2174" s="151" t="s">
        <v>652</v>
      </c>
      <c r="G2174" s="41" t="s">
        <v>29</v>
      </c>
      <c r="H2174" s="46" t="str">
        <f>IFERROR(IFERROR(IF(SEARCH("Usystems",$E2174)&gt;0,"Usystems"),IF(SEARCH("RIIFO",$E2174)&gt;0,"RIIFO","Uponor")),"Uponor")</f>
        <v>Uponor</v>
      </c>
      <c r="I2174" s="25">
        <f>IFERROR(MID($D2174,1,7)+0,"")</f>
        <v>1013062</v>
      </c>
      <c r="J2174" s="25" t="str">
        <f>IFERROR(MID($D2174,10,7)+0,"")</f>
        <v/>
      </c>
      <c r="K2174" s="25" t="str">
        <f>IFERROR(MID($D2174,19,7)+0,"")</f>
        <v/>
      </c>
      <c r="L2174" s="25" t="str">
        <f>IFERROR(MID($D2174,28,7)+0,"")</f>
        <v/>
      </c>
      <c r="M2174" s="25">
        <f>IF(IFERROR(MID($Q2174,1,7)+0,"")&lt;1130000,IF(INDEX(C:C,MATCH(LEFT(Q2174,7)+0,I:I,0))&lt;1130000,"",INDEX(C:C,MATCH(LEFT(Q2174,7)+0,I:I,0))),IFERROR(MID($Q2174,1,7)+0,""))</f>
        <v>1135928</v>
      </c>
      <c r="N2174" s="25">
        <f>IF(IFERROR(MID($Q2174,10,7)+0,"")&lt;1130000,"",IFERROR(MID($Q2174,10,7)+0,""))</f>
        <v>1136942</v>
      </c>
      <c r="O2174" s="25" t="str">
        <f>IF(IFERROR(MID($Q2174,19,7)+0,"")&lt;1130000,"",IFERROR(MID($Q2174,19,7)+0,""))</f>
        <v/>
      </c>
      <c r="P2174" s="25" t="str">
        <f>IF(M2174="","",IF(N2174="",M2174,M2174&amp;", "&amp;N2174))</f>
        <v>1135928, 1136942</v>
      </c>
      <c r="Q2174" s="34" t="s">
        <v>3953</v>
      </c>
      <c r="R2174" s="25"/>
      <c r="S2174" s="35" t="s">
        <v>3870</v>
      </c>
      <c r="T2174" s="34" t="s">
        <v>36</v>
      </c>
      <c r="U2174" s="185">
        <v>12880</v>
      </c>
      <c r="V2174" s="188">
        <v>12880</v>
      </c>
      <c r="W2174" s="189">
        <v>12880</v>
      </c>
      <c r="X2174" s="31">
        <v>12880</v>
      </c>
      <c r="Y2174" s="90">
        <f>IFERROR(ROUND(X2174/W2174-1,2),"")</f>
        <v>0</v>
      </c>
      <c r="Z2174" s="31">
        <f>IF(OR(S2174="VLD MLC components",S2174="VLD MLC pipes",S2174="VLD PEX components",S2174="VLD PEX pipes",S2174="VLD PHC components",S2174="VLD PHC pipes",S2174="Controls VLD"),"По запросу",X2174)</f>
        <v>12880</v>
      </c>
      <c r="AA2174" s="63">
        <f>ROUND(X2174/1.2,3)</f>
        <v>10733.333000000001</v>
      </c>
      <c r="AB2174" s="23">
        <v>10733.333000000001</v>
      </c>
      <c r="AC2174" s="190">
        <f>IFERROR(ROUND(AA2174/AB2174-1,2),"")</f>
        <v>0</v>
      </c>
      <c r="AD2174" s="25">
        <v>1.7</v>
      </c>
      <c r="AE2174" s="25">
        <v>5.62E-3</v>
      </c>
      <c r="AF2174" s="25">
        <v>7</v>
      </c>
      <c r="AG2174" s="25">
        <v>7</v>
      </c>
      <c r="AH2174" s="25">
        <v>8</v>
      </c>
      <c r="AI2174" s="25">
        <v>8</v>
      </c>
      <c r="AJ2174" s="25" t="s">
        <v>20</v>
      </c>
      <c r="AK2174" s="22" t="s">
        <v>20</v>
      </c>
      <c r="AL2174" s="25" t="s">
        <v>20</v>
      </c>
      <c r="AM2174" s="25">
        <v>1</v>
      </c>
      <c r="AN2174" s="25">
        <v>365</v>
      </c>
      <c r="AO2174" s="25">
        <v>235</v>
      </c>
      <c r="AP2174" s="25">
        <v>85</v>
      </c>
      <c r="AQ2174" s="25">
        <v>1.7</v>
      </c>
      <c r="AR2174" s="94">
        <v>7.2909999999999997E-3</v>
      </c>
      <c r="AS2174" s="157">
        <v>11</v>
      </c>
      <c r="AT2174" s="93" t="s">
        <v>22</v>
      </c>
      <c r="AU2174" s="92" t="s">
        <v>22</v>
      </c>
      <c r="AV2174" s="91" t="s">
        <v>152</v>
      </c>
      <c r="AW2174" s="92" t="s">
        <v>152</v>
      </c>
      <c r="AX2174" s="92" t="s">
        <v>48</v>
      </c>
      <c r="AY2174" s="91" t="s">
        <v>152</v>
      </c>
      <c r="AZ2174" s="23"/>
      <c r="BA2174" s="25" t="s">
        <v>3952</v>
      </c>
      <c r="BB2174" t="s">
        <v>25</v>
      </c>
      <c r="BC2174">
        <v>12880</v>
      </c>
      <c r="BD2174" t="str">
        <f>IF(Z2174=BC2174,"OK")</f>
        <v>OK</v>
      </c>
      <c r="BE2174">
        <v>1.7</v>
      </c>
      <c r="BF2174">
        <v>5.62E-3</v>
      </c>
      <c r="BG2174">
        <v>365</v>
      </c>
      <c r="BH2174">
        <v>235</v>
      </c>
      <c r="BI2174">
        <v>85</v>
      </c>
      <c r="BJ2174">
        <v>1.7</v>
      </c>
      <c r="BK2174">
        <v>7.2909999999999997E-3</v>
      </c>
      <c r="BN2174" s="183"/>
    </row>
    <row r="2175" spans="1:66" ht="38.25" x14ac:dyDescent="0.25">
      <c r="A2175" s="1"/>
      <c r="B2175" s="94">
        <v>2160</v>
      </c>
      <c r="C2175" s="43">
        <v>1088046</v>
      </c>
      <c r="D2175" s="25">
        <v>1013063</v>
      </c>
      <c r="E2175" s="36" t="s">
        <v>3951</v>
      </c>
      <c r="F2175" s="151" t="s">
        <v>655</v>
      </c>
      <c r="G2175" s="41" t="s">
        <v>29</v>
      </c>
      <c r="H2175" s="46" t="str">
        <f>IFERROR(IFERROR(IF(SEARCH("Usystems",$E2175)&gt;0,"Usystems"),IF(SEARCH("RIIFO",$E2175)&gt;0,"RIIFO","Uponor")),"Uponor")</f>
        <v>Uponor</v>
      </c>
      <c r="I2175" s="25">
        <f>IFERROR(MID($D2175,1,7)+0,"")</f>
        <v>1013063</v>
      </c>
      <c r="J2175" s="25" t="str">
        <f>IFERROR(MID($D2175,10,7)+0,"")</f>
        <v/>
      </c>
      <c r="K2175" s="25" t="str">
        <f>IFERROR(MID($D2175,19,7)+0,"")</f>
        <v/>
      </c>
      <c r="L2175" s="25" t="str">
        <f>IFERROR(MID($D2175,28,7)+0,"")</f>
        <v/>
      </c>
      <c r="M2175" s="25">
        <f>IF(IFERROR(MID($Q2175,1,7)+0,"")&lt;1130000,IF(INDEX(C:C,MATCH(LEFT(Q2175,7)+0,I:I,0))&lt;1130000,"",INDEX(C:C,MATCH(LEFT(Q2175,7)+0,I:I,0))),IFERROR(MID($Q2175,1,7)+0,""))</f>
        <v>1135929</v>
      </c>
      <c r="N2175" s="25">
        <f>IF(IFERROR(MID($Q2175,10,7)+0,"")&lt;1130000,"",IFERROR(MID($Q2175,10,7)+0,""))</f>
        <v>1136943</v>
      </c>
      <c r="O2175" s="25" t="str">
        <f>IF(IFERROR(MID($Q2175,19,7)+0,"")&lt;1130000,"",IFERROR(MID($Q2175,19,7)+0,""))</f>
        <v/>
      </c>
      <c r="P2175" s="25" t="str">
        <f>IF(M2175="","",IF(N2175="",M2175,M2175&amp;", "&amp;N2175))</f>
        <v>1135929, 1136943</v>
      </c>
      <c r="Q2175" s="34" t="s">
        <v>3950</v>
      </c>
      <c r="R2175" s="25"/>
      <c r="S2175" s="35" t="s">
        <v>3870</v>
      </c>
      <c r="T2175" s="34" t="s">
        <v>36</v>
      </c>
      <c r="U2175" s="185">
        <v>16756</v>
      </c>
      <c r="V2175" s="188">
        <v>16756</v>
      </c>
      <c r="W2175" s="189">
        <v>16756</v>
      </c>
      <c r="X2175" s="31">
        <v>16756</v>
      </c>
      <c r="Y2175" s="90">
        <f>IFERROR(ROUND(X2175/W2175-1,2),"")</f>
        <v>0</v>
      </c>
      <c r="Z2175" s="31">
        <f>IF(OR(S2175="VLD MLC components",S2175="VLD MLC pipes",S2175="VLD PEX components",S2175="VLD PEX pipes",S2175="VLD PHC components",S2175="VLD PHC pipes",S2175="Controls VLD"),"По запросу",X2175)</f>
        <v>16756</v>
      </c>
      <c r="AA2175" s="63">
        <f>ROUND(X2175/1.2,3)</f>
        <v>13963.333000000001</v>
      </c>
      <c r="AB2175" s="23">
        <v>13963.333000000001</v>
      </c>
      <c r="AC2175" s="190">
        <f>IFERROR(ROUND(AA2175/AB2175-1,2),"")</f>
        <v>0</v>
      </c>
      <c r="AD2175" s="25">
        <v>2.7</v>
      </c>
      <c r="AE2175" s="25">
        <v>6.96E-3</v>
      </c>
      <c r="AF2175" s="25">
        <v>0</v>
      </c>
      <c r="AG2175" s="25" t="s">
        <v>22</v>
      </c>
      <c r="AH2175" s="25">
        <v>0</v>
      </c>
      <c r="AI2175" s="25">
        <v>0</v>
      </c>
      <c r="AJ2175" s="25" t="s">
        <v>20</v>
      </c>
      <c r="AK2175" s="42" t="s">
        <v>19</v>
      </c>
      <c r="AL2175" s="25" t="s">
        <v>20</v>
      </c>
      <c r="AM2175" s="25">
        <v>1</v>
      </c>
      <c r="AN2175" s="25">
        <v>365</v>
      </c>
      <c r="AO2175" s="25">
        <v>235</v>
      </c>
      <c r="AP2175" s="25">
        <v>85</v>
      </c>
      <c r="AQ2175" s="25">
        <v>2.7</v>
      </c>
      <c r="AR2175" s="94">
        <v>7.2909999999999997E-3</v>
      </c>
      <c r="AS2175" s="157" t="s">
        <v>22</v>
      </c>
      <c r="AT2175" s="93" t="s">
        <v>22</v>
      </c>
      <c r="AU2175" s="92" t="s">
        <v>22</v>
      </c>
      <c r="AV2175" s="91" t="s">
        <v>152</v>
      </c>
      <c r="AW2175" s="92" t="s">
        <v>152</v>
      </c>
      <c r="AX2175" s="92" t="s">
        <v>48</v>
      </c>
      <c r="AY2175" s="91" t="s">
        <v>152</v>
      </c>
      <c r="AZ2175" s="23"/>
      <c r="BA2175" s="25" t="s">
        <v>3949</v>
      </c>
      <c r="BB2175" t="s">
        <v>25</v>
      </c>
      <c r="BC2175" t="e">
        <v>#N/A</v>
      </c>
      <c r="BD2175" t="e">
        <f>IF(Z2175=BC2175,"OK")</f>
        <v>#N/A</v>
      </c>
      <c r="BE2175">
        <v>2.7</v>
      </c>
      <c r="BF2175">
        <v>6.96E-3</v>
      </c>
      <c r="BG2175">
        <v>365</v>
      </c>
      <c r="BH2175">
        <v>235</v>
      </c>
      <c r="BI2175">
        <v>85</v>
      </c>
      <c r="BJ2175">
        <v>2.7</v>
      </c>
      <c r="BK2175">
        <v>7.2909999999999997E-3</v>
      </c>
      <c r="BN2175" s="183"/>
    </row>
    <row r="2176" spans="1:66" ht="25.5" x14ac:dyDescent="0.25">
      <c r="A2176" s="1"/>
      <c r="B2176" s="94">
        <v>2161</v>
      </c>
      <c r="C2176" s="43">
        <v>1088047</v>
      </c>
      <c r="D2176" s="25">
        <v>1013064</v>
      </c>
      <c r="E2176" s="36" t="s">
        <v>3948</v>
      </c>
      <c r="F2176" s="151" t="s">
        <v>655</v>
      </c>
      <c r="G2176" s="41" t="s">
        <v>27</v>
      </c>
      <c r="H2176" s="46" t="str">
        <f>IFERROR(IFERROR(IF(SEARCH("Usystems",$E2176)&gt;0,"Usystems"),IF(SEARCH("RIIFO",$E2176)&gt;0,"RIIFO","Uponor")),"Uponor")</f>
        <v>Uponor</v>
      </c>
      <c r="I2176" s="25">
        <f>IFERROR(MID($D2176,1,7)+0,"")</f>
        <v>1013064</v>
      </c>
      <c r="J2176" s="25" t="str">
        <f>IFERROR(MID($D2176,10,7)+0,"")</f>
        <v/>
      </c>
      <c r="K2176" s="25" t="str">
        <f>IFERROR(MID($D2176,19,7)+0,"")</f>
        <v/>
      </c>
      <c r="L2176" s="25" t="str">
        <f>IFERROR(MID($D2176,28,7)+0,"")</f>
        <v/>
      </c>
      <c r="M2176" s="25">
        <f>IF(IFERROR(MID($Q2176,1,7)+0,"")&lt;1130000,IF(INDEX(C:C,MATCH(LEFT(Q2176,7)+0,I:I,0))&lt;1130000,"",INDEX(C:C,MATCH(LEFT(Q2176,7)+0,I:I,0))),IFERROR(MID($Q2176,1,7)+0,""))</f>
        <v>1135930</v>
      </c>
      <c r="N2176" s="25">
        <f>IF(IFERROR(MID($Q2176,10,7)+0,"")&lt;1130000,"",IFERROR(MID($Q2176,10,7)+0,""))</f>
        <v>1136944</v>
      </c>
      <c r="O2176" s="25" t="str">
        <f>IF(IFERROR(MID($Q2176,19,7)+0,"")&lt;1130000,"",IFERROR(MID($Q2176,19,7)+0,""))</f>
        <v/>
      </c>
      <c r="P2176" s="25" t="str">
        <f>IF(M2176="","",IF(N2176="",M2176,M2176&amp;", "&amp;N2176))</f>
        <v>1135930, 1136944</v>
      </c>
      <c r="Q2176" s="34" t="s">
        <v>3947</v>
      </c>
      <c r="R2176" s="25"/>
      <c r="S2176" s="35" t="s">
        <v>3870</v>
      </c>
      <c r="T2176" s="34" t="s">
        <v>36</v>
      </c>
      <c r="U2176" s="185">
        <v>20489</v>
      </c>
      <c r="V2176" s="188">
        <v>20489</v>
      </c>
      <c r="W2176" s="189">
        <v>20489</v>
      </c>
      <c r="X2176" s="31">
        <v>20489</v>
      </c>
      <c r="Y2176" s="90">
        <f>IFERROR(ROUND(X2176/W2176-1,2),"")</f>
        <v>0</v>
      </c>
      <c r="Z2176" s="31">
        <f>IF(OR(S2176="VLD MLC components",S2176="VLD MLC pipes",S2176="VLD PEX components",S2176="VLD PEX pipes",S2176="VLD PHC components",S2176="VLD PHC pipes",S2176="Controls VLD"),"По запросу",X2176)</f>
        <v>20489</v>
      </c>
      <c r="AA2176" s="63">
        <f>ROUND(X2176/1.2,3)</f>
        <v>17074.167000000001</v>
      </c>
      <c r="AB2176" s="23">
        <v>17074.167000000001</v>
      </c>
      <c r="AC2176" s="190">
        <f>IFERROR(ROUND(AA2176/AB2176-1,2),"")</f>
        <v>0</v>
      </c>
      <c r="AD2176" s="25">
        <v>3.1</v>
      </c>
      <c r="AE2176" s="25">
        <v>7.2899999999999996E-3</v>
      </c>
      <c r="AF2176" s="25">
        <v>0</v>
      </c>
      <c r="AG2176" s="25" t="s">
        <v>22</v>
      </c>
      <c r="AH2176" s="25">
        <v>0</v>
      </c>
      <c r="AI2176" s="25">
        <v>0</v>
      </c>
      <c r="AJ2176" s="25" t="s">
        <v>20</v>
      </c>
      <c r="AK2176" s="42" t="s">
        <v>19</v>
      </c>
      <c r="AL2176" s="25" t="s">
        <v>20</v>
      </c>
      <c r="AM2176" s="25">
        <v>1</v>
      </c>
      <c r="AN2176" s="25">
        <v>365</v>
      </c>
      <c r="AO2176" s="25">
        <v>235</v>
      </c>
      <c r="AP2176" s="25">
        <v>85</v>
      </c>
      <c r="AQ2176" s="25">
        <v>3.1</v>
      </c>
      <c r="AR2176" s="94">
        <v>7.2909999999999997E-3</v>
      </c>
      <c r="AS2176" s="157" t="s">
        <v>22</v>
      </c>
      <c r="AT2176" s="93" t="s">
        <v>22</v>
      </c>
      <c r="AU2176" s="92" t="s">
        <v>22</v>
      </c>
      <c r="AV2176" s="91" t="s">
        <v>152</v>
      </c>
      <c r="AW2176" s="92" t="s">
        <v>48</v>
      </c>
      <c r="AX2176" s="92" t="s">
        <v>48</v>
      </c>
      <c r="AY2176" s="91" t="s">
        <v>152</v>
      </c>
      <c r="AZ2176" s="23"/>
      <c r="BA2176" s="25" t="s">
        <v>3946</v>
      </c>
      <c r="BB2176" t="s">
        <v>25</v>
      </c>
      <c r="BC2176" t="e">
        <v>#N/A</v>
      </c>
      <c r="BD2176" t="e">
        <f>IF(Z2176=BC2176,"OK")</f>
        <v>#N/A</v>
      </c>
      <c r="BE2176">
        <v>3.1</v>
      </c>
      <c r="BF2176">
        <v>7.2899999999999996E-3</v>
      </c>
      <c r="BG2176">
        <v>365</v>
      </c>
      <c r="BH2176">
        <v>235</v>
      </c>
      <c r="BI2176">
        <v>85</v>
      </c>
      <c r="BJ2176">
        <v>3.1</v>
      </c>
      <c r="BK2176">
        <v>7.2909999999999997E-3</v>
      </c>
      <c r="BN2176" s="183"/>
    </row>
    <row r="2177" spans="1:66" ht="25.5" x14ac:dyDescent="0.25">
      <c r="A2177" s="1"/>
      <c r="B2177" s="94">
        <v>2162</v>
      </c>
      <c r="C2177" s="43">
        <v>1088048</v>
      </c>
      <c r="D2177" s="25">
        <v>1013065</v>
      </c>
      <c r="E2177" s="36" t="s">
        <v>3945</v>
      </c>
      <c r="F2177" s="151" t="s">
        <v>655</v>
      </c>
      <c r="G2177" s="41" t="s">
        <v>27</v>
      </c>
      <c r="H2177" s="46" t="str">
        <f>IFERROR(IFERROR(IF(SEARCH("Usystems",$E2177)&gt;0,"Usystems"),IF(SEARCH("RIIFO",$E2177)&gt;0,"RIIFO","Uponor")),"Uponor")</f>
        <v>Uponor</v>
      </c>
      <c r="I2177" s="25">
        <f>IFERROR(MID($D2177,1,7)+0,"")</f>
        <v>1013065</v>
      </c>
      <c r="J2177" s="25" t="str">
        <f>IFERROR(MID($D2177,10,7)+0,"")</f>
        <v/>
      </c>
      <c r="K2177" s="25" t="str">
        <f>IFERROR(MID($D2177,19,7)+0,"")</f>
        <v/>
      </c>
      <c r="L2177" s="25" t="str">
        <f>IFERROR(MID($D2177,28,7)+0,"")</f>
        <v/>
      </c>
      <c r="M2177" s="25">
        <f>IF(IFERROR(MID($Q2177,1,7)+0,"")&lt;1130000,IF(INDEX(C:C,MATCH(LEFT(Q2177,7)+0,I:I,0))&lt;1130000,"",INDEX(C:C,MATCH(LEFT(Q2177,7)+0,I:I,0))),IFERROR(MID($Q2177,1,7)+0,""))</f>
        <v>1135931</v>
      </c>
      <c r="N2177" s="25">
        <f>IF(IFERROR(MID($Q2177,10,7)+0,"")&lt;1130000,"",IFERROR(MID($Q2177,10,7)+0,""))</f>
        <v>1136945</v>
      </c>
      <c r="O2177" s="25" t="str">
        <f>IF(IFERROR(MID($Q2177,19,7)+0,"")&lt;1130000,"",IFERROR(MID($Q2177,19,7)+0,""))</f>
        <v/>
      </c>
      <c r="P2177" s="25" t="str">
        <f>IF(M2177="","",IF(N2177="",M2177,M2177&amp;", "&amp;N2177))</f>
        <v>1135931, 1136945</v>
      </c>
      <c r="Q2177" s="34" t="s">
        <v>3944</v>
      </c>
      <c r="R2177" s="25"/>
      <c r="S2177" s="35" t="s">
        <v>3870</v>
      </c>
      <c r="T2177" s="34" t="s">
        <v>36</v>
      </c>
      <c r="U2177" s="185">
        <v>24221</v>
      </c>
      <c r="V2177" s="188">
        <v>24221</v>
      </c>
      <c r="W2177" s="189">
        <v>24221</v>
      </c>
      <c r="X2177" s="31">
        <v>24221</v>
      </c>
      <c r="Y2177" s="90">
        <f>IFERROR(ROUND(X2177/W2177-1,2),"")</f>
        <v>0</v>
      </c>
      <c r="Z2177" s="31">
        <f>IF(OR(S2177="VLD MLC components",S2177="VLD MLC pipes",S2177="VLD PEX components",S2177="VLD PEX pipes",S2177="VLD PHC components",S2177="VLD PHC pipes",S2177="Controls VLD"),"По запросу",X2177)</f>
        <v>24221</v>
      </c>
      <c r="AA2177" s="63">
        <f>ROUND(X2177/1.2,3)</f>
        <v>20184.167000000001</v>
      </c>
      <c r="AB2177" s="23">
        <v>20184.167000000001</v>
      </c>
      <c r="AC2177" s="190">
        <f>IFERROR(ROUND(AA2177/AB2177-1,2),"")</f>
        <v>0</v>
      </c>
      <c r="AD2177" s="25">
        <v>3.7</v>
      </c>
      <c r="AE2177" s="25">
        <v>7.2899999999999996E-3</v>
      </c>
      <c r="AF2177" s="25">
        <v>0</v>
      </c>
      <c r="AG2177" s="25" t="s">
        <v>22</v>
      </c>
      <c r="AH2177" s="25">
        <v>0</v>
      </c>
      <c r="AI2177" s="25">
        <v>0</v>
      </c>
      <c r="AJ2177" s="25" t="s">
        <v>20</v>
      </c>
      <c r="AK2177" s="42" t="s">
        <v>19</v>
      </c>
      <c r="AL2177" s="25" t="s">
        <v>20</v>
      </c>
      <c r="AM2177" s="25">
        <v>1</v>
      </c>
      <c r="AN2177" s="25">
        <v>365</v>
      </c>
      <c r="AO2177" s="25">
        <v>235</v>
      </c>
      <c r="AP2177" s="25">
        <v>85</v>
      </c>
      <c r="AQ2177" s="25">
        <v>3.7</v>
      </c>
      <c r="AR2177" s="94">
        <v>7.2909999999999997E-3</v>
      </c>
      <c r="AS2177" s="157" t="s">
        <v>22</v>
      </c>
      <c r="AT2177" s="93" t="s">
        <v>22</v>
      </c>
      <c r="AU2177" s="92" t="s">
        <v>22</v>
      </c>
      <c r="AV2177" s="91" t="s">
        <v>152</v>
      </c>
      <c r="AW2177" s="92" t="s">
        <v>48</v>
      </c>
      <c r="AX2177" s="92" t="s">
        <v>48</v>
      </c>
      <c r="AY2177" s="91" t="s">
        <v>152</v>
      </c>
      <c r="AZ2177" s="23"/>
      <c r="BA2177" s="25" t="s">
        <v>3908</v>
      </c>
      <c r="BB2177" t="s">
        <v>25</v>
      </c>
      <c r="BC2177" t="e">
        <v>#N/A</v>
      </c>
      <c r="BD2177" t="e">
        <f>IF(Z2177=BC2177,"OK")</f>
        <v>#N/A</v>
      </c>
      <c r="BE2177">
        <v>3.7</v>
      </c>
      <c r="BF2177">
        <v>7.2899999999999996E-3</v>
      </c>
      <c r="BG2177">
        <v>365</v>
      </c>
      <c r="BH2177">
        <v>235</v>
      </c>
      <c r="BI2177">
        <v>85</v>
      </c>
      <c r="BJ2177">
        <v>3.7</v>
      </c>
      <c r="BK2177">
        <v>7.2909999999999997E-3</v>
      </c>
      <c r="BN2177" s="183"/>
    </row>
    <row r="2178" spans="1:66" ht="38.25" x14ac:dyDescent="0.25">
      <c r="A2178" s="1"/>
      <c r="B2178" s="94">
        <v>2163</v>
      </c>
      <c r="C2178" s="43">
        <v>1088049</v>
      </c>
      <c r="D2178" s="25">
        <v>1013066</v>
      </c>
      <c r="E2178" s="30" t="s">
        <v>3943</v>
      </c>
      <c r="F2178" s="151" t="s">
        <v>652</v>
      </c>
      <c r="G2178" s="41" t="s">
        <v>29</v>
      </c>
      <c r="H2178" s="46" t="str">
        <f>IFERROR(IFERROR(IF(SEARCH("Usystems",$E2178)&gt;0,"Usystems"),IF(SEARCH("RIIFO",$E2178)&gt;0,"RIIFO","Uponor")),"Uponor")</f>
        <v>Uponor</v>
      </c>
      <c r="I2178" s="25">
        <f>IFERROR(MID($D2178,1,7)+0,"")</f>
        <v>1013066</v>
      </c>
      <c r="J2178" s="25" t="str">
        <f>IFERROR(MID($D2178,10,7)+0,"")</f>
        <v/>
      </c>
      <c r="K2178" s="25" t="str">
        <f>IFERROR(MID($D2178,19,7)+0,"")</f>
        <v/>
      </c>
      <c r="L2178" s="25" t="str">
        <f>IFERROR(MID($D2178,28,7)+0,"")</f>
        <v/>
      </c>
      <c r="M2178" s="25">
        <f>IF(IFERROR(MID($Q2178,1,7)+0,"")&lt;1130000,IF(INDEX(C:C,MATCH(LEFT(Q2178,7)+0,I:I,0))&lt;1130000,"",INDEX(C:C,MATCH(LEFT(Q2178,7)+0,I:I,0))),IFERROR(MID($Q2178,1,7)+0,""))</f>
        <v>1135932</v>
      </c>
      <c r="N2178" s="25">
        <f>IF(IFERROR(MID($Q2178,10,7)+0,"")&lt;1130000,"",IFERROR(MID($Q2178,10,7)+0,""))</f>
        <v>1136946</v>
      </c>
      <c r="O2178" s="25" t="str">
        <f>IF(IFERROR(MID($Q2178,19,7)+0,"")&lt;1130000,"",IFERROR(MID($Q2178,19,7)+0,""))</f>
        <v/>
      </c>
      <c r="P2178" s="25" t="str">
        <f>IF(M2178="","",IF(N2178="",M2178,M2178&amp;", "&amp;N2178))</f>
        <v>1135932, 1136946</v>
      </c>
      <c r="Q2178" s="34" t="s">
        <v>3942</v>
      </c>
      <c r="R2178" s="25"/>
      <c r="S2178" s="35" t="s">
        <v>3870</v>
      </c>
      <c r="T2178" s="34" t="s">
        <v>36</v>
      </c>
      <c r="U2178" s="185">
        <v>28097</v>
      </c>
      <c r="V2178" s="188">
        <v>28097</v>
      </c>
      <c r="W2178" s="189">
        <v>35384</v>
      </c>
      <c r="X2178" s="31">
        <v>35384</v>
      </c>
      <c r="Y2178" s="90">
        <f>IFERROR(ROUND(X2178/W2178-1,2),"")</f>
        <v>0</v>
      </c>
      <c r="Z2178" s="31">
        <f>IF(OR(S2178="VLD MLC components",S2178="VLD MLC pipes",S2178="VLD PEX components",S2178="VLD PEX pipes",S2178="VLD PHC components",S2178="VLD PHC pipes",S2178="Controls VLD"),"По запросу",X2178)</f>
        <v>35384</v>
      </c>
      <c r="AA2178" s="63">
        <f>ROUND(X2178/1.2,3)</f>
        <v>29486.667000000001</v>
      </c>
      <c r="AB2178" s="23">
        <v>29486.667000000001</v>
      </c>
      <c r="AC2178" s="190">
        <f>IFERROR(ROUND(AA2178/AB2178-1,2),"")</f>
        <v>0</v>
      </c>
      <c r="AD2178" s="25">
        <v>4.0999999999999996</v>
      </c>
      <c r="AE2178" s="25">
        <v>1.098E-2</v>
      </c>
      <c r="AF2178" s="25">
        <v>3</v>
      </c>
      <c r="AG2178" s="25">
        <v>3</v>
      </c>
      <c r="AH2178" s="25">
        <v>6</v>
      </c>
      <c r="AI2178" s="25">
        <v>6</v>
      </c>
      <c r="AJ2178" s="25" t="s">
        <v>20</v>
      </c>
      <c r="AK2178" s="22" t="s">
        <v>20</v>
      </c>
      <c r="AL2178" s="25" t="s">
        <v>20</v>
      </c>
      <c r="AM2178" s="25">
        <v>1</v>
      </c>
      <c r="AN2178" s="25">
        <v>565</v>
      </c>
      <c r="AO2178" s="25">
        <v>235</v>
      </c>
      <c r="AP2178" s="25">
        <v>85</v>
      </c>
      <c r="AQ2178" s="25">
        <v>4.0999999999999996</v>
      </c>
      <c r="AR2178" s="94">
        <v>1.1285999999999999E-2</v>
      </c>
      <c r="AS2178" s="157">
        <v>10</v>
      </c>
      <c r="AT2178" s="93" t="s">
        <v>22</v>
      </c>
      <c r="AU2178" s="92" t="s">
        <v>22</v>
      </c>
      <c r="AV2178" s="91" t="s">
        <v>152</v>
      </c>
      <c r="AW2178" s="92" t="s">
        <v>152</v>
      </c>
      <c r="AX2178" s="92" t="s">
        <v>48</v>
      </c>
      <c r="AY2178" s="91" t="s">
        <v>152</v>
      </c>
      <c r="AZ2178" s="23"/>
      <c r="BA2178" s="25" t="s">
        <v>3941</v>
      </c>
      <c r="BB2178" t="s">
        <v>25</v>
      </c>
      <c r="BC2178">
        <v>35384</v>
      </c>
      <c r="BD2178" t="str">
        <f>IF(Z2178=BC2178,"OK")</f>
        <v>OK</v>
      </c>
      <c r="BE2178">
        <v>4.0999999999999996</v>
      </c>
      <c r="BF2178">
        <v>1.098E-2</v>
      </c>
      <c r="BG2178">
        <v>565</v>
      </c>
      <c r="BH2178">
        <v>235</v>
      </c>
      <c r="BI2178">
        <v>85</v>
      </c>
      <c r="BJ2178">
        <v>4.0999999999999996</v>
      </c>
      <c r="BK2178">
        <v>1.1285999999999999E-2</v>
      </c>
      <c r="BN2178" s="183"/>
    </row>
    <row r="2179" spans="1:66" ht="25.5" x14ac:dyDescent="0.25">
      <c r="A2179" s="1"/>
      <c r="B2179" s="94">
        <v>2164</v>
      </c>
      <c r="C2179" s="43">
        <v>1088050</v>
      </c>
      <c r="D2179" s="25">
        <v>1013067</v>
      </c>
      <c r="E2179" s="36" t="s">
        <v>3940</v>
      </c>
      <c r="F2179" s="151" t="s">
        <v>655</v>
      </c>
      <c r="G2179" s="41" t="s">
        <v>27</v>
      </c>
      <c r="H2179" s="46" t="str">
        <f>IFERROR(IFERROR(IF(SEARCH("Usystems",$E2179)&gt;0,"Usystems"),IF(SEARCH("RIIFO",$E2179)&gt;0,"RIIFO","Uponor")),"Uponor")</f>
        <v>Uponor</v>
      </c>
      <c r="I2179" s="25">
        <f>IFERROR(MID($D2179,1,7)+0,"")</f>
        <v>1013067</v>
      </c>
      <c r="J2179" s="25" t="str">
        <f>IFERROR(MID($D2179,10,7)+0,"")</f>
        <v/>
      </c>
      <c r="K2179" s="25" t="str">
        <f>IFERROR(MID($D2179,19,7)+0,"")</f>
        <v/>
      </c>
      <c r="L2179" s="25" t="str">
        <f>IFERROR(MID($D2179,28,7)+0,"")</f>
        <v/>
      </c>
      <c r="M2179" s="25">
        <f>IF(IFERROR(MID($Q2179,1,7)+0,"")&lt;1130000,IF(INDEX(C:C,MATCH(LEFT(Q2179,7)+0,I:I,0))&lt;1130000,"",INDEX(C:C,MATCH(LEFT(Q2179,7)+0,I:I,0))),IFERROR(MID($Q2179,1,7)+0,""))</f>
        <v>1135933</v>
      </c>
      <c r="N2179" s="25">
        <f>IF(IFERROR(MID($Q2179,10,7)+0,"")&lt;1130000,"",IFERROR(MID($Q2179,10,7)+0,""))</f>
        <v>1136947</v>
      </c>
      <c r="O2179" s="25" t="str">
        <f>IF(IFERROR(MID($Q2179,19,7)+0,"")&lt;1130000,"",IFERROR(MID($Q2179,19,7)+0,""))</f>
        <v/>
      </c>
      <c r="P2179" s="25" t="str">
        <f>IF(M2179="","",IF(N2179="",M2179,M2179&amp;", "&amp;N2179))</f>
        <v>1135933, 1136947</v>
      </c>
      <c r="Q2179" s="34" t="s">
        <v>3939</v>
      </c>
      <c r="R2179" s="25"/>
      <c r="S2179" s="35" t="s">
        <v>3870</v>
      </c>
      <c r="T2179" s="34" t="s">
        <v>36</v>
      </c>
      <c r="U2179" s="185">
        <v>31830</v>
      </c>
      <c r="V2179" s="188">
        <v>31830</v>
      </c>
      <c r="W2179" s="189">
        <v>31830</v>
      </c>
      <c r="X2179" s="31">
        <v>31830</v>
      </c>
      <c r="Y2179" s="90">
        <f>IFERROR(ROUND(X2179/W2179-1,2),"")</f>
        <v>0</v>
      </c>
      <c r="Z2179" s="31">
        <f>IF(OR(S2179="VLD MLC components",S2179="VLD MLC pipes",S2179="VLD PEX components",S2179="VLD PEX pipes",S2179="VLD PHC components",S2179="VLD PHC pipes",S2179="Controls VLD"),"По запросу",X2179)</f>
        <v>31830</v>
      </c>
      <c r="AA2179" s="63">
        <f>ROUND(X2179/1.2,3)</f>
        <v>26525</v>
      </c>
      <c r="AB2179" s="23">
        <v>26525</v>
      </c>
      <c r="AC2179" s="190">
        <f>IFERROR(ROUND(AA2179/AB2179-1,2),"")</f>
        <v>0</v>
      </c>
      <c r="AD2179" s="25">
        <v>4.5999999999999996</v>
      </c>
      <c r="AE2179" s="25">
        <v>1.129E-2</v>
      </c>
      <c r="AF2179" s="25">
        <v>0</v>
      </c>
      <c r="AG2179" s="25" t="s">
        <v>22</v>
      </c>
      <c r="AH2179" s="25">
        <v>0</v>
      </c>
      <c r="AI2179" s="25">
        <v>0</v>
      </c>
      <c r="AJ2179" s="25" t="s">
        <v>20</v>
      </c>
      <c r="AK2179" s="42" t="s">
        <v>19</v>
      </c>
      <c r="AL2179" s="25" t="s">
        <v>20</v>
      </c>
      <c r="AM2179" s="25">
        <v>1</v>
      </c>
      <c r="AN2179" s="25">
        <v>565</v>
      </c>
      <c r="AO2179" s="25">
        <v>235</v>
      </c>
      <c r="AP2179" s="25">
        <v>85</v>
      </c>
      <c r="AQ2179" s="25">
        <v>4.5999999999999996</v>
      </c>
      <c r="AR2179" s="94">
        <v>1.1285999999999999E-2</v>
      </c>
      <c r="AS2179" s="157" t="s">
        <v>22</v>
      </c>
      <c r="AT2179" s="93" t="s">
        <v>22</v>
      </c>
      <c r="AU2179" s="92" t="s">
        <v>22</v>
      </c>
      <c r="AV2179" s="91" t="s">
        <v>152</v>
      </c>
      <c r="AW2179" s="92" t="s">
        <v>48</v>
      </c>
      <c r="AX2179" s="92" t="s">
        <v>48</v>
      </c>
      <c r="AY2179" s="91" t="s">
        <v>152</v>
      </c>
      <c r="AZ2179" s="23"/>
      <c r="BA2179" s="25" t="s">
        <v>3938</v>
      </c>
      <c r="BB2179" t="s">
        <v>25</v>
      </c>
      <c r="BC2179" t="e">
        <v>#N/A</v>
      </c>
      <c r="BD2179" t="e">
        <f>IF(Z2179=BC2179,"OK")</f>
        <v>#N/A</v>
      </c>
      <c r="BE2179">
        <v>4.5999999999999996</v>
      </c>
      <c r="BF2179">
        <v>1.129E-2</v>
      </c>
      <c r="BG2179">
        <v>565</v>
      </c>
      <c r="BH2179">
        <v>235</v>
      </c>
      <c r="BI2179">
        <v>85</v>
      </c>
      <c r="BJ2179">
        <v>4.5999999999999996</v>
      </c>
      <c r="BK2179">
        <v>1.1285999999999999E-2</v>
      </c>
      <c r="BN2179" s="183"/>
    </row>
    <row r="2180" spans="1:66" ht="25.5" x14ac:dyDescent="0.25">
      <c r="A2180" s="1"/>
      <c r="B2180" s="94">
        <v>2165</v>
      </c>
      <c r="C2180" s="43">
        <v>1088051</v>
      </c>
      <c r="D2180" s="25">
        <v>1013068</v>
      </c>
      <c r="E2180" s="36" t="s">
        <v>3937</v>
      </c>
      <c r="F2180" s="151" t="s">
        <v>655</v>
      </c>
      <c r="G2180" s="41" t="s">
        <v>27</v>
      </c>
      <c r="H2180" s="46" t="str">
        <f>IFERROR(IFERROR(IF(SEARCH("Usystems",$E2180)&gt;0,"Usystems"),IF(SEARCH("RIIFO",$E2180)&gt;0,"RIIFO","Uponor")),"Uponor")</f>
        <v>Uponor</v>
      </c>
      <c r="I2180" s="25">
        <f>IFERROR(MID($D2180,1,7)+0,"")</f>
        <v>1013068</v>
      </c>
      <c r="J2180" s="25" t="str">
        <f>IFERROR(MID($D2180,10,7)+0,"")</f>
        <v/>
      </c>
      <c r="K2180" s="25" t="str">
        <f>IFERROR(MID($D2180,19,7)+0,"")</f>
        <v/>
      </c>
      <c r="L2180" s="25" t="str">
        <f>IFERROR(MID($D2180,28,7)+0,"")</f>
        <v/>
      </c>
      <c r="M2180" s="25">
        <f>IF(IFERROR(MID($Q2180,1,7)+0,"")&lt;1130000,IF(INDEX(C:C,MATCH(LEFT(Q2180,7)+0,I:I,0))&lt;1130000,"",INDEX(C:C,MATCH(LEFT(Q2180,7)+0,I:I,0))),IFERROR(MID($Q2180,1,7)+0,""))</f>
        <v>1135934</v>
      </c>
      <c r="N2180" s="25">
        <f>IF(IFERROR(MID($Q2180,10,7)+0,"")&lt;1130000,"",IFERROR(MID($Q2180,10,7)+0,""))</f>
        <v>1136948</v>
      </c>
      <c r="O2180" s="25" t="str">
        <f>IF(IFERROR(MID($Q2180,19,7)+0,"")&lt;1130000,"",IFERROR(MID($Q2180,19,7)+0,""))</f>
        <v/>
      </c>
      <c r="P2180" s="25" t="str">
        <f>IF(M2180="","",IF(N2180="",M2180,M2180&amp;", "&amp;N2180))</f>
        <v>1135934, 1136948</v>
      </c>
      <c r="Q2180" s="34" t="s">
        <v>3936</v>
      </c>
      <c r="R2180" s="25"/>
      <c r="S2180" s="35" t="s">
        <v>3870</v>
      </c>
      <c r="T2180" s="34" t="s">
        <v>36</v>
      </c>
      <c r="U2180" s="185">
        <v>35707</v>
      </c>
      <c r="V2180" s="188">
        <v>35707</v>
      </c>
      <c r="W2180" s="189">
        <v>35707</v>
      </c>
      <c r="X2180" s="31">
        <v>35707</v>
      </c>
      <c r="Y2180" s="90">
        <f>IFERROR(ROUND(X2180/W2180-1,2),"")</f>
        <v>0</v>
      </c>
      <c r="Z2180" s="31">
        <f>IF(OR(S2180="VLD MLC components",S2180="VLD MLC pipes",S2180="VLD PEX components",S2180="VLD PEX pipes",S2180="VLD PHC components",S2180="VLD PHC pipes",S2180="Controls VLD"),"По запросу",X2180)</f>
        <v>35707</v>
      </c>
      <c r="AA2180" s="63">
        <f>ROUND(X2180/1.2,3)</f>
        <v>29755.832999999999</v>
      </c>
      <c r="AB2180" s="23">
        <v>29755.832999999999</v>
      </c>
      <c r="AC2180" s="190">
        <f>IFERROR(ROUND(AA2180/AB2180-1,2),"")</f>
        <v>0</v>
      </c>
      <c r="AD2180" s="25">
        <v>5</v>
      </c>
      <c r="AE2180" s="25">
        <v>1.129E-2</v>
      </c>
      <c r="AF2180" s="25">
        <v>0</v>
      </c>
      <c r="AG2180" s="25" t="s">
        <v>22</v>
      </c>
      <c r="AH2180" s="25">
        <v>0</v>
      </c>
      <c r="AI2180" s="25">
        <v>0</v>
      </c>
      <c r="AJ2180" s="25" t="s">
        <v>20</v>
      </c>
      <c r="AK2180" s="42" t="s">
        <v>19</v>
      </c>
      <c r="AL2180" s="25" t="s">
        <v>20</v>
      </c>
      <c r="AM2180" s="25">
        <v>1</v>
      </c>
      <c r="AN2180" s="25">
        <v>565</v>
      </c>
      <c r="AO2180" s="25">
        <v>235</v>
      </c>
      <c r="AP2180" s="25">
        <v>85</v>
      </c>
      <c r="AQ2180" s="25">
        <v>5</v>
      </c>
      <c r="AR2180" s="94">
        <v>1.1285999999999999E-2</v>
      </c>
      <c r="AS2180" s="157" t="s">
        <v>22</v>
      </c>
      <c r="AT2180" s="93" t="s">
        <v>22</v>
      </c>
      <c r="AU2180" s="92" t="s">
        <v>22</v>
      </c>
      <c r="AV2180" s="91" t="s">
        <v>152</v>
      </c>
      <c r="AW2180" s="92" t="s">
        <v>48</v>
      </c>
      <c r="AX2180" s="92" t="s">
        <v>48</v>
      </c>
      <c r="AY2180" s="91" t="s">
        <v>152</v>
      </c>
      <c r="AZ2180" s="23"/>
      <c r="BA2180" s="25" t="s">
        <v>3935</v>
      </c>
      <c r="BB2180" t="s">
        <v>25</v>
      </c>
      <c r="BC2180" t="e">
        <v>#N/A</v>
      </c>
      <c r="BD2180" t="e">
        <f>IF(Z2180=BC2180,"OK")</f>
        <v>#N/A</v>
      </c>
      <c r="BE2180">
        <v>5</v>
      </c>
      <c r="BF2180">
        <v>1.129E-2</v>
      </c>
      <c r="BG2180">
        <v>565</v>
      </c>
      <c r="BH2180">
        <v>235</v>
      </c>
      <c r="BI2180">
        <v>85</v>
      </c>
      <c r="BJ2180">
        <v>5</v>
      </c>
      <c r="BK2180">
        <v>1.1285999999999999E-2</v>
      </c>
      <c r="BN2180" s="183"/>
    </row>
    <row r="2181" spans="1:66" ht="25.5" x14ac:dyDescent="0.25">
      <c r="A2181" s="1"/>
      <c r="B2181" s="94">
        <v>2166</v>
      </c>
      <c r="C2181" s="43">
        <v>1088052</v>
      </c>
      <c r="D2181" s="25">
        <v>1013069</v>
      </c>
      <c r="E2181" s="30" t="s">
        <v>3934</v>
      </c>
      <c r="F2181" s="151" t="s">
        <v>652</v>
      </c>
      <c r="G2181" s="41" t="s">
        <v>27</v>
      </c>
      <c r="H2181" s="46" t="str">
        <f>IFERROR(IFERROR(IF(SEARCH("Usystems",$E2181)&gt;0,"Usystems"),IF(SEARCH("RIIFO",$E2181)&gt;0,"RIIFO","Uponor")),"Uponor")</f>
        <v>Uponor</v>
      </c>
      <c r="I2181" s="25">
        <f>IFERROR(MID($D2181,1,7)+0,"")</f>
        <v>1013069</v>
      </c>
      <c r="J2181" s="25" t="str">
        <f>IFERROR(MID($D2181,10,7)+0,"")</f>
        <v/>
      </c>
      <c r="K2181" s="25" t="str">
        <f>IFERROR(MID($D2181,19,7)+0,"")</f>
        <v/>
      </c>
      <c r="L2181" s="25" t="str">
        <f>IFERROR(MID($D2181,28,7)+0,"")</f>
        <v/>
      </c>
      <c r="M2181" s="25">
        <f>IF(IFERROR(MID($Q2181,1,7)+0,"")&lt;1130000,IF(INDEX(C:C,MATCH(LEFT(Q2181,7)+0,I:I,0))&lt;1130000,"",INDEX(C:C,MATCH(LEFT(Q2181,7)+0,I:I,0))),IFERROR(MID($Q2181,1,7)+0,""))</f>
        <v>1135935</v>
      </c>
      <c r="N2181" s="25">
        <f>IF(IFERROR(MID($Q2181,10,7)+0,"")&lt;1130000,"",IFERROR(MID($Q2181,10,7)+0,""))</f>
        <v>1136949</v>
      </c>
      <c r="O2181" s="25" t="str">
        <f>IF(IFERROR(MID($Q2181,19,7)+0,"")&lt;1130000,"",IFERROR(MID($Q2181,19,7)+0,""))</f>
        <v/>
      </c>
      <c r="P2181" s="25" t="str">
        <f>IF(M2181="","",IF(N2181="",M2181,M2181&amp;", "&amp;N2181))</f>
        <v>1135935, 1136949</v>
      </c>
      <c r="Q2181" s="34" t="s">
        <v>3933</v>
      </c>
      <c r="R2181" s="25"/>
      <c r="S2181" s="35" t="s">
        <v>3870</v>
      </c>
      <c r="T2181" s="34" t="s">
        <v>36</v>
      </c>
      <c r="U2181" s="185">
        <v>39439</v>
      </c>
      <c r="V2181" s="188">
        <v>39439</v>
      </c>
      <c r="W2181" s="189">
        <v>39439</v>
      </c>
      <c r="X2181" s="31">
        <v>39439</v>
      </c>
      <c r="Y2181" s="90">
        <f>IFERROR(ROUND(X2181/W2181-1,2),"")</f>
        <v>0</v>
      </c>
      <c r="Z2181" s="31">
        <f>IF(OR(S2181="VLD MLC components",S2181="VLD MLC pipes",S2181="VLD PEX components",S2181="VLD PEX pipes",S2181="VLD PHC components",S2181="VLD PHC pipes",S2181="Controls VLD"),"По запросу",X2181)</f>
        <v>39439</v>
      </c>
      <c r="AA2181" s="63">
        <f>ROUND(X2181/1.2,3)</f>
        <v>32865.832999999999</v>
      </c>
      <c r="AB2181" s="23">
        <v>32865.832999999999</v>
      </c>
      <c r="AC2181" s="190">
        <f>IFERROR(ROUND(AA2181/AB2181-1,2),"")</f>
        <v>0</v>
      </c>
      <c r="AD2181" s="25">
        <v>5.5</v>
      </c>
      <c r="AE2181" s="25">
        <v>1.129E-2</v>
      </c>
      <c r="AF2181" s="25">
        <v>0</v>
      </c>
      <c r="AG2181" s="25" t="s">
        <v>22</v>
      </c>
      <c r="AH2181" s="25">
        <v>0</v>
      </c>
      <c r="AI2181" s="25">
        <v>0</v>
      </c>
      <c r="AJ2181" s="25" t="s">
        <v>20</v>
      </c>
      <c r="AK2181" s="42" t="s">
        <v>19</v>
      </c>
      <c r="AL2181" s="25" t="s">
        <v>20</v>
      </c>
      <c r="AM2181" s="25">
        <v>1</v>
      </c>
      <c r="AN2181" s="25">
        <v>565</v>
      </c>
      <c r="AO2181" s="25">
        <v>235</v>
      </c>
      <c r="AP2181" s="25">
        <v>85</v>
      </c>
      <c r="AQ2181" s="25">
        <v>5.5</v>
      </c>
      <c r="AR2181" s="94">
        <v>1.1285999999999999E-2</v>
      </c>
      <c r="AS2181" s="157" t="s">
        <v>22</v>
      </c>
      <c r="AT2181" s="93" t="s">
        <v>22</v>
      </c>
      <c r="AU2181" s="92" t="s">
        <v>22</v>
      </c>
      <c r="AV2181" s="91" t="s">
        <v>152</v>
      </c>
      <c r="AW2181" s="92" t="s">
        <v>48</v>
      </c>
      <c r="AX2181" s="92" t="s">
        <v>48</v>
      </c>
      <c r="AY2181" s="91" t="s">
        <v>152</v>
      </c>
      <c r="AZ2181" s="23"/>
      <c r="BA2181" s="25" t="s">
        <v>3932</v>
      </c>
      <c r="BB2181" t="s">
        <v>25</v>
      </c>
      <c r="BC2181" t="e">
        <v>#N/A</v>
      </c>
      <c r="BD2181" t="e">
        <f>IF(Z2181=BC2181,"OK")</f>
        <v>#N/A</v>
      </c>
      <c r="BE2181">
        <v>5.5</v>
      </c>
      <c r="BF2181">
        <v>1.129E-2</v>
      </c>
      <c r="BG2181">
        <v>565</v>
      </c>
      <c r="BH2181">
        <v>235</v>
      </c>
      <c r="BI2181">
        <v>85</v>
      </c>
      <c r="BJ2181">
        <v>5.5</v>
      </c>
      <c r="BK2181">
        <v>1.1285999999999999E-2</v>
      </c>
      <c r="BN2181" s="183"/>
    </row>
    <row r="2182" spans="1:66" ht="25.5" x14ac:dyDescent="0.25">
      <c r="A2182" s="1"/>
      <c r="B2182" s="94">
        <v>2167</v>
      </c>
      <c r="C2182" s="43">
        <v>1088053</v>
      </c>
      <c r="D2182" s="25">
        <v>1013070</v>
      </c>
      <c r="E2182" s="30" t="s">
        <v>3931</v>
      </c>
      <c r="F2182" s="151" t="s">
        <v>652</v>
      </c>
      <c r="G2182" s="41" t="s">
        <v>27</v>
      </c>
      <c r="H2182" s="46" t="str">
        <f>IFERROR(IFERROR(IF(SEARCH("Usystems",$E2182)&gt;0,"Usystems"),IF(SEARCH("RIIFO",$E2182)&gt;0,"RIIFO","Uponor")),"Uponor")</f>
        <v>Uponor</v>
      </c>
      <c r="I2182" s="25">
        <f>IFERROR(MID($D2182,1,7)+0,"")</f>
        <v>1013070</v>
      </c>
      <c r="J2182" s="25" t="str">
        <f>IFERROR(MID($D2182,10,7)+0,"")</f>
        <v/>
      </c>
      <c r="K2182" s="25" t="str">
        <f>IFERROR(MID($D2182,19,7)+0,"")</f>
        <v/>
      </c>
      <c r="L2182" s="25" t="str">
        <f>IFERROR(MID($D2182,28,7)+0,"")</f>
        <v/>
      </c>
      <c r="M2182" s="25">
        <f>IF(IFERROR(MID($Q2182,1,7)+0,"")&lt;1130000,IF(INDEX(C:C,MATCH(LEFT(Q2182,7)+0,I:I,0))&lt;1130000,"",INDEX(C:C,MATCH(LEFT(Q2182,7)+0,I:I,0))),IFERROR(MID($Q2182,1,7)+0,""))</f>
        <v>1135936</v>
      </c>
      <c r="N2182" s="25">
        <f>IF(IFERROR(MID($Q2182,10,7)+0,"")&lt;1130000,"",IFERROR(MID($Q2182,10,7)+0,""))</f>
        <v>1136950</v>
      </c>
      <c r="O2182" s="25" t="str">
        <f>IF(IFERROR(MID($Q2182,19,7)+0,"")&lt;1130000,"",IFERROR(MID($Q2182,19,7)+0,""))</f>
        <v/>
      </c>
      <c r="P2182" s="25" t="str">
        <f>IF(M2182="","",IF(N2182="",M2182,M2182&amp;", "&amp;N2182))</f>
        <v>1135936, 1136950</v>
      </c>
      <c r="Q2182" s="34" t="s">
        <v>3930</v>
      </c>
      <c r="R2182" s="25"/>
      <c r="S2182" s="35" t="s">
        <v>3870</v>
      </c>
      <c r="T2182" s="34" t="s">
        <v>36</v>
      </c>
      <c r="U2182" s="185">
        <v>43171</v>
      </c>
      <c r="V2182" s="188">
        <v>43171</v>
      </c>
      <c r="W2182" s="189">
        <v>43171</v>
      </c>
      <c r="X2182" s="31">
        <v>43171</v>
      </c>
      <c r="Y2182" s="90">
        <f>IFERROR(ROUND(X2182/W2182-1,2),"")</f>
        <v>0</v>
      </c>
      <c r="Z2182" s="31">
        <f>IF(OR(S2182="VLD MLC components",S2182="VLD MLC pipes",S2182="VLD PEX components",S2182="VLD PEX pipes",S2182="VLD PHC components",S2182="VLD PHC pipes",S2182="Controls VLD"),"По запросу",X2182)</f>
        <v>43171</v>
      </c>
      <c r="AA2182" s="63">
        <f>ROUND(X2182/1.2,3)</f>
        <v>35975.832999999999</v>
      </c>
      <c r="AB2182" s="23">
        <v>35975.832999999999</v>
      </c>
      <c r="AC2182" s="190">
        <f>IFERROR(ROUND(AA2182/AB2182-1,2),"")</f>
        <v>0</v>
      </c>
      <c r="AD2182" s="25">
        <v>6</v>
      </c>
      <c r="AE2182" s="25">
        <v>1.528E-2</v>
      </c>
      <c r="AF2182" s="25">
        <v>0</v>
      </c>
      <c r="AG2182" s="25" t="s">
        <v>22</v>
      </c>
      <c r="AH2182" s="25">
        <v>0</v>
      </c>
      <c r="AI2182" s="25">
        <v>0</v>
      </c>
      <c r="AJ2182" s="25" t="s">
        <v>20</v>
      </c>
      <c r="AK2182" s="42" t="s">
        <v>19</v>
      </c>
      <c r="AL2182" s="25" t="s">
        <v>20</v>
      </c>
      <c r="AM2182" s="25">
        <v>1</v>
      </c>
      <c r="AN2182" s="25">
        <v>765</v>
      </c>
      <c r="AO2182" s="25">
        <v>235</v>
      </c>
      <c r="AP2182" s="25">
        <v>85</v>
      </c>
      <c r="AQ2182" s="25">
        <v>6</v>
      </c>
      <c r="AR2182" s="94">
        <v>1.5280999999999999E-2</v>
      </c>
      <c r="AS2182" s="157" t="s">
        <v>22</v>
      </c>
      <c r="AT2182" s="93" t="s">
        <v>22</v>
      </c>
      <c r="AU2182" s="92" t="s">
        <v>22</v>
      </c>
      <c r="AV2182" s="91" t="s">
        <v>152</v>
      </c>
      <c r="AW2182" s="92" t="s">
        <v>48</v>
      </c>
      <c r="AX2182" s="92" t="s">
        <v>48</v>
      </c>
      <c r="AY2182" s="91" t="s">
        <v>152</v>
      </c>
      <c r="AZ2182" s="23"/>
      <c r="BA2182" s="25" t="s">
        <v>3929</v>
      </c>
      <c r="BB2182" t="s">
        <v>25</v>
      </c>
      <c r="BC2182" t="e">
        <v>#N/A</v>
      </c>
      <c r="BD2182" t="e">
        <f>IF(Z2182=BC2182,"OK")</f>
        <v>#N/A</v>
      </c>
      <c r="BE2182">
        <v>6</v>
      </c>
      <c r="BF2182">
        <v>1.528E-2</v>
      </c>
      <c r="BG2182">
        <v>765</v>
      </c>
      <c r="BH2182">
        <v>235</v>
      </c>
      <c r="BI2182">
        <v>85</v>
      </c>
      <c r="BJ2182">
        <v>6</v>
      </c>
      <c r="BK2182">
        <v>1.5280999999999999E-2</v>
      </c>
      <c r="BN2182" s="183"/>
    </row>
    <row r="2183" spans="1:66" ht="25.5" x14ac:dyDescent="0.25">
      <c r="A2183" s="1"/>
      <c r="B2183" s="94">
        <v>2168</v>
      </c>
      <c r="C2183" s="43">
        <v>1088054</v>
      </c>
      <c r="D2183" s="25">
        <v>1013071</v>
      </c>
      <c r="E2183" s="27" t="s">
        <v>3928</v>
      </c>
      <c r="F2183" s="213" t="s">
        <v>652</v>
      </c>
      <c r="G2183" s="41" t="s">
        <v>27</v>
      </c>
      <c r="H2183" s="46" t="str">
        <f>IFERROR(IFERROR(IF(SEARCH("Usystems",$E2183)&gt;0,"Usystems"),IF(SEARCH("RIIFO",$E2183)&gt;0,"RIIFO","Uponor")),"Uponor")</f>
        <v>Uponor</v>
      </c>
      <c r="I2183" s="25">
        <f>IFERROR(MID($D2183,1,7)+0,"")</f>
        <v>1013071</v>
      </c>
      <c r="J2183" s="25" t="str">
        <f>IFERROR(MID($D2183,10,7)+0,"")</f>
        <v/>
      </c>
      <c r="K2183" s="25" t="str">
        <f>IFERROR(MID($D2183,19,7)+0,"")</f>
        <v/>
      </c>
      <c r="L2183" s="25" t="str">
        <f>IFERROR(MID($D2183,28,7)+0,"")</f>
        <v/>
      </c>
      <c r="M2183" s="25">
        <f>IF(IFERROR(MID($Q2183,1,7)+0,"")&lt;1130000,IF(INDEX(C:C,MATCH(LEFT(Q2183,7)+0,I:I,0))&lt;1130000,"",INDEX(C:C,MATCH(LEFT(Q2183,7)+0,I:I,0))),IFERROR(MID($Q2183,1,7)+0,""))</f>
        <v>1135937</v>
      </c>
      <c r="N2183" s="25">
        <f>IF(IFERROR(MID($Q2183,10,7)+0,"")&lt;1130000,"",IFERROR(MID($Q2183,10,7)+0,""))</f>
        <v>1136951</v>
      </c>
      <c r="O2183" s="25" t="str">
        <f>IF(IFERROR(MID($Q2183,19,7)+0,"")&lt;1130000,"",IFERROR(MID($Q2183,19,7)+0,""))</f>
        <v/>
      </c>
      <c r="P2183" s="25" t="str">
        <f>IF(M2183="","",IF(N2183="",M2183,M2183&amp;", "&amp;N2183))</f>
        <v>1135937, 1136951</v>
      </c>
      <c r="Q2183" s="34" t="s">
        <v>3927</v>
      </c>
      <c r="R2183" s="25"/>
      <c r="S2183" s="35" t="s">
        <v>3870</v>
      </c>
      <c r="T2183" s="34" t="s">
        <v>36</v>
      </c>
      <c r="U2183" s="185">
        <v>47048</v>
      </c>
      <c r="V2183" s="188">
        <v>47048</v>
      </c>
      <c r="W2183" s="189">
        <v>47048</v>
      </c>
      <c r="X2183" s="31">
        <v>47048</v>
      </c>
      <c r="Y2183" s="90">
        <f>IFERROR(ROUND(X2183/W2183-1,2),"")</f>
        <v>0</v>
      </c>
      <c r="Z2183" s="31">
        <f>IF(OR(S2183="VLD MLC components",S2183="VLD MLC pipes",S2183="VLD PEX components",S2183="VLD PEX pipes",S2183="VLD PHC components",S2183="VLD PHC pipes",S2183="Controls VLD"),"По запросу",X2183)</f>
        <v>47048</v>
      </c>
      <c r="AA2183" s="63">
        <f>ROUND(X2183/1.2,3)</f>
        <v>39206.667000000001</v>
      </c>
      <c r="AB2183" s="23">
        <v>39206.667000000001</v>
      </c>
      <c r="AC2183" s="190">
        <f>IFERROR(ROUND(AA2183/AB2183-1,2),"")</f>
        <v>0</v>
      </c>
      <c r="AD2183" s="25">
        <v>6.4</v>
      </c>
      <c r="AE2183" s="25">
        <v>1.528E-2</v>
      </c>
      <c r="AF2183" s="25">
        <v>0</v>
      </c>
      <c r="AG2183" s="25" t="s">
        <v>22</v>
      </c>
      <c r="AH2183" s="25">
        <v>0</v>
      </c>
      <c r="AI2183" s="25">
        <v>0</v>
      </c>
      <c r="AJ2183" s="25" t="s">
        <v>20</v>
      </c>
      <c r="AK2183" s="42" t="s">
        <v>19</v>
      </c>
      <c r="AL2183" s="25" t="s">
        <v>20</v>
      </c>
      <c r="AM2183" s="25">
        <v>1</v>
      </c>
      <c r="AN2183" s="25">
        <v>765</v>
      </c>
      <c r="AO2183" s="25">
        <v>235</v>
      </c>
      <c r="AP2183" s="25">
        <v>85</v>
      </c>
      <c r="AQ2183" s="25">
        <v>6.4</v>
      </c>
      <c r="AR2183" s="94">
        <v>1.5280999999999999E-2</v>
      </c>
      <c r="AS2183" s="157" t="s">
        <v>22</v>
      </c>
      <c r="AT2183" s="93" t="s">
        <v>22</v>
      </c>
      <c r="AU2183" s="92" t="s">
        <v>22</v>
      </c>
      <c r="AV2183" s="91" t="s">
        <v>152</v>
      </c>
      <c r="AW2183" s="92" t="s">
        <v>48</v>
      </c>
      <c r="AX2183" s="92" t="s">
        <v>48</v>
      </c>
      <c r="AY2183" s="91" t="s">
        <v>152</v>
      </c>
      <c r="AZ2183" s="23"/>
      <c r="BA2183" s="25" t="s">
        <v>3926</v>
      </c>
      <c r="BB2183" t="s">
        <v>25</v>
      </c>
      <c r="BC2183" t="e">
        <v>#N/A</v>
      </c>
      <c r="BD2183" t="e">
        <f>IF(Z2183=BC2183,"OK")</f>
        <v>#N/A</v>
      </c>
      <c r="BE2183">
        <v>6.4</v>
      </c>
      <c r="BF2183">
        <v>1.528E-2</v>
      </c>
      <c r="BG2183">
        <v>765</v>
      </c>
      <c r="BH2183">
        <v>235</v>
      </c>
      <c r="BI2183">
        <v>85</v>
      </c>
      <c r="BJ2183">
        <v>6.4</v>
      </c>
      <c r="BK2183">
        <v>1.5280999999999999E-2</v>
      </c>
      <c r="BN2183" s="183"/>
    </row>
    <row r="2184" spans="1:66" ht="25.5" x14ac:dyDescent="0.25">
      <c r="A2184" s="1"/>
      <c r="B2184" s="94">
        <v>2169</v>
      </c>
      <c r="C2184" s="43">
        <v>1088055</v>
      </c>
      <c r="D2184" s="25">
        <v>1013072</v>
      </c>
      <c r="E2184" s="30" t="s">
        <v>3925</v>
      </c>
      <c r="F2184" s="151" t="s">
        <v>652</v>
      </c>
      <c r="G2184" s="41" t="s">
        <v>27</v>
      </c>
      <c r="H2184" s="46" t="str">
        <f>IFERROR(IFERROR(IF(SEARCH("Usystems",$E2184)&gt;0,"Usystems"),IF(SEARCH("RIIFO",$E2184)&gt;0,"RIIFO","Uponor")),"Uponor")</f>
        <v>Uponor</v>
      </c>
      <c r="I2184" s="25">
        <f>IFERROR(MID($D2184,1,7)+0,"")</f>
        <v>1013072</v>
      </c>
      <c r="J2184" s="25" t="str">
        <f>IFERROR(MID($D2184,10,7)+0,"")</f>
        <v/>
      </c>
      <c r="K2184" s="25" t="str">
        <f>IFERROR(MID($D2184,19,7)+0,"")</f>
        <v/>
      </c>
      <c r="L2184" s="25" t="str">
        <f>IFERROR(MID($D2184,28,7)+0,"")</f>
        <v/>
      </c>
      <c r="M2184" s="25">
        <f>IF(IFERROR(MID($Q2184,1,7)+0,"")&lt;1130000,IF(INDEX(C:C,MATCH(LEFT(Q2184,7)+0,I:I,0))&lt;1130000,"",INDEX(C:C,MATCH(LEFT(Q2184,7)+0,I:I,0))),IFERROR(MID($Q2184,1,7)+0,""))</f>
        <v>1135938</v>
      </c>
      <c r="N2184" s="25">
        <f>IF(IFERROR(MID($Q2184,10,7)+0,"")&lt;1130000,"",IFERROR(MID($Q2184,10,7)+0,""))</f>
        <v>1136952</v>
      </c>
      <c r="O2184" s="25" t="str">
        <f>IF(IFERROR(MID($Q2184,19,7)+0,"")&lt;1130000,"",IFERROR(MID($Q2184,19,7)+0,""))</f>
        <v/>
      </c>
      <c r="P2184" s="25" t="str">
        <f>IF(M2184="","",IF(N2184="",M2184,M2184&amp;", "&amp;N2184))</f>
        <v>1135938, 1136952</v>
      </c>
      <c r="Q2184" s="34" t="s">
        <v>3924</v>
      </c>
      <c r="R2184" s="25"/>
      <c r="S2184" s="35" t="s">
        <v>3870</v>
      </c>
      <c r="T2184" s="34" t="s">
        <v>36</v>
      </c>
      <c r="U2184" s="185">
        <v>50779</v>
      </c>
      <c r="V2184" s="188">
        <v>50779</v>
      </c>
      <c r="W2184" s="189">
        <v>50779</v>
      </c>
      <c r="X2184" s="31">
        <v>50779</v>
      </c>
      <c r="Y2184" s="90">
        <f>IFERROR(ROUND(X2184/W2184-1,2),"")</f>
        <v>0</v>
      </c>
      <c r="Z2184" s="31">
        <f>IF(OR(S2184="VLD MLC components",S2184="VLD MLC pipes",S2184="VLD PEX components",S2184="VLD PEX pipes",S2184="VLD PHC components",S2184="VLD PHC pipes",S2184="Controls VLD"),"По запросу",X2184)</f>
        <v>50779</v>
      </c>
      <c r="AA2184" s="63">
        <f>ROUND(X2184/1.2,3)</f>
        <v>42315.832999999999</v>
      </c>
      <c r="AB2184" s="23">
        <v>42315.832999999999</v>
      </c>
      <c r="AC2184" s="190">
        <f>IFERROR(ROUND(AA2184/AB2184-1,2),"")</f>
        <v>0</v>
      </c>
      <c r="AD2184" s="25">
        <v>6.9</v>
      </c>
      <c r="AE2184" s="25">
        <v>1.528E-2</v>
      </c>
      <c r="AF2184" s="25">
        <v>0</v>
      </c>
      <c r="AG2184" s="25" t="s">
        <v>22</v>
      </c>
      <c r="AH2184" s="25">
        <v>0</v>
      </c>
      <c r="AI2184" s="25">
        <v>0</v>
      </c>
      <c r="AJ2184" s="25" t="s">
        <v>20</v>
      </c>
      <c r="AK2184" s="42" t="s">
        <v>19</v>
      </c>
      <c r="AL2184" s="25" t="s">
        <v>20</v>
      </c>
      <c r="AM2184" s="25">
        <v>1</v>
      </c>
      <c r="AN2184" s="25">
        <v>765</v>
      </c>
      <c r="AO2184" s="25">
        <v>235</v>
      </c>
      <c r="AP2184" s="25">
        <v>85</v>
      </c>
      <c r="AQ2184" s="25">
        <v>6.9</v>
      </c>
      <c r="AR2184" s="94">
        <v>1.5280999999999999E-2</v>
      </c>
      <c r="AS2184" s="157" t="s">
        <v>22</v>
      </c>
      <c r="AT2184" s="93" t="s">
        <v>22</v>
      </c>
      <c r="AU2184" s="92" t="s">
        <v>22</v>
      </c>
      <c r="AV2184" s="91" t="s">
        <v>152</v>
      </c>
      <c r="AW2184" s="92" t="s">
        <v>48</v>
      </c>
      <c r="AX2184" s="92" t="s">
        <v>48</v>
      </c>
      <c r="AY2184" s="91" t="s">
        <v>152</v>
      </c>
      <c r="AZ2184" s="23"/>
      <c r="BA2184" s="25" t="s">
        <v>3923</v>
      </c>
      <c r="BB2184" t="s">
        <v>25</v>
      </c>
      <c r="BC2184" t="e">
        <v>#N/A</v>
      </c>
      <c r="BD2184" t="e">
        <f>IF(Z2184=BC2184,"OK")</f>
        <v>#N/A</v>
      </c>
      <c r="BE2184">
        <v>6.9</v>
      </c>
      <c r="BF2184">
        <v>1.528E-2</v>
      </c>
      <c r="BG2184">
        <v>765</v>
      </c>
      <c r="BH2184">
        <v>235</v>
      </c>
      <c r="BI2184">
        <v>85</v>
      </c>
      <c r="BJ2184">
        <v>6.9</v>
      </c>
      <c r="BK2184">
        <v>1.5280999999999999E-2</v>
      </c>
      <c r="BN2184" s="183"/>
    </row>
    <row r="2185" spans="1:66" ht="25.5" x14ac:dyDescent="0.25">
      <c r="A2185" s="1"/>
      <c r="B2185" s="94">
        <v>2170</v>
      </c>
      <c r="C2185" s="43">
        <v>1088868</v>
      </c>
      <c r="D2185" s="34"/>
      <c r="E2185" s="36" t="s">
        <v>3922</v>
      </c>
      <c r="F2185" s="151" t="s">
        <v>652</v>
      </c>
      <c r="G2185" s="28"/>
      <c r="H2185" s="46" t="str">
        <f>IFERROR(IFERROR(IF(SEARCH("Usystems",$E2185)&gt;0,"Usystems"),IF(SEARCH("RIIFO",$E2185)&gt;0,"RIIFO","Uponor")),"Uponor")</f>
        <v>Uponor</v>
      </c>
      <c r="I2185" s="25" t="str">
        <f>IFERROR(MID($D2185,1,7)+0,"")</f>
        <v/>
      </c>
      <c r="J2185" s="25" t="str">
        <f>IFERROR(MID($D2185,10,7)+0,"")</f>
        <v/>
      </c>
      <c r="K2185" s="25" t="str">
        <f>IFERROR(MID($D2185,19,7)+0,"")</f>
        <v/>
      </c>
      <c r="L2185" s="25" t="str">
        <f>IFERROR(MID($D2185,28,7)+0,"")</f>
        <v/>
      </c>
      <c r="M2185" s="25" t="str">
        <f>IF(IFERROR(MID($Q2185,1,7)+0,"")&lt;1130000,IF(INDEX(C:C,MATCH(LEFT(Q2185,7)+0,I:I,0))&lt;1130000,"",INDEX(C:C,MATCH(LEFT(Q2185,7)+0,I:I,0))),IFERROR(MID($Q2185,1,7)+0,""))</f>
        <v/>
      </c>
      <c r="N2185" s="25" t="str">
        <f>IF(IFERROR(MID($Q2185,10,7)+0,"")&lt;1130000,"",IFERROR(MID($Q2185,10,7)+0,""))</f>
        <v/>
      </c>
      <c r="O2185" s="25" t="str">
        <f>IF(IFERROR(MID($Q2185,19,7)+0,"")&lt;1130000,"",IFERROR(MID($Q2185,19,7)+0,""))</f>
        <v/>
      </c>
      <c r="P2185" s="25" t="str">
        <f>IF(M2185="","",IF(N2185="",M2185,M2185&amp;", "&amp;N2185))</f>
        <v/>
      </c>
      <c r="Q2185" s="25"/>
      <c r="R2185" s="25"/>
      <c r="S2185" s="35" t="s">
        <v>3870</v>
      </c>
      <c r="T2185" s="34" t="s">
        <v>36</v>
      </c>
      <c r="U2185" s="185">
        <v>67151</v>
      </c>
      <c r="V2185" s="188">
        <v>67151</v>
      </c>
      <c r="W2185" s="189">
        <v>67151</v>
      </c>
      <c r="X2185" s="31">
        <v>67151</v>
      </c>
      <c r="Y2185" s="90">
        <f>IFERROR(ROUND(X2185/W2185-1,2),"")</f>
        <v>0</v>
      </c>
      <c r="Z2185" s="31">
        <f>IF(OR(S2185="VLD MLC components",S2185="VLD MLC pipes",S2185="VLD PEX components",S2185="VLD PEX pipes",S2185="VLD PHC components",S2185="VLD PHC pipes",S2185="Controls VLD"),"По запросу",X2185)</f>
        <v>67151</v>
      </c>
      <c r="AA2185" s="63">
        <f>ROUND(X2185/1.2,3)</f>
        <v>55959.167000000001</v>
      </c>
      <c r="AB2185" s="23">
        <v>55959.167000000001</v>
      </c>
      <c r="AC2185" s="190">
        <f>IFERROR(ROUND(AA2185/AB2185-1,2),"")</f>
        <v>0</v>
      </c>
      <c r="AD2185" s="25">
        <v>7.4</v>
      </c>
      <c r="AE2185" s="25">
        <v>1.528E-2</v>
      </c>
      <c r="AF2185" s="25">
        <v>0</v>
      </c>
      <c r="AG2185" s="25" t="s">
        <v>22</v>
      </c>
      <c r="AH2185" s="25">
        <v>0</v>
      </c>
      <c r="AI2185" s="25">
        <v>0</v>
      </c>
      <c r="AJ2185" s="25" t="s">
        <v>20</v>
      </c>
      <c r="AK2185" s="42" t="s">
        <v>19</v>
      </c>
      <c r="AL2185" s="25" t="s">
        <v>20</v>
      </c>
      <c r="AM2185" s="25">
        <v>1</v>
      </c>
      <c r="AN2185" s="25">
        <v>765</v>
      </c>
      <c r="AO2185" s="25">
        <v>235</v>
      </c>
      <c r="AP2185" s="25">
        <v>85</v>
      </c>
      <c r="AQ2185" s="25">
        <v>7.4</v>
      </c>
      <c r="AR2185" s="94">
        <v>1.5280999999999999E-2</v>
      </c>
      <c r="AS2185" s="157" t="s">
        <v>22</v>
      </c>
      <c r="AT2185" s="93">
        <v>42786</v>
      </c>
      <c r="AU2185" s="92" t="s">
        <v>22</v>
      </c>
      <c r="AV2185" s="91" t="s">
        <v>152</v>
      </c>
      <c r="AW2185" s="92" t="s">
        <v>48</v>
      </c>
      <c r="AX2185" s="92" t="s">
        <v>48</v>
      </c>
      <c r="AY2185" s="91" t="s">
        <v>152</v>
      </c>
      <c r="AZ2185" s="23"/>
      <c r="BA2185" s="25" t="s">
        <v>3921</v>
      </c>
      <c r="BB2185" t="s">
        <v>25</v>
      </c>
      <c r="BC2185" t="e">
        <v>#N/A</v>
      </c>
      <c r="BD2185" t="e">
        <f>IF(Z2185=BC2185,"OK")</f>
        <v>#N/A</v>
      </c>
      <c r="BE2185">
        <v>7.4</v>
      </c>
      <c r="BF2185">
        <v>1.528E-2</v>
      </c>
      <c r="BG2185">
        <v>765</v>
      </c>
      <c r="BH2185">
        <v>235</v>
      </c>
      <c r="BI2185">
        <v>85</v>
      </c>
      <c r="BJ2185">
        <v>7.4</v>
      </c>
      <c r="BK2185">
        <v>1.5280999999999999E-2</v>
      </c>
      <c r="BN2185" s="183"/>
    </row>
    <row r="2186" spans="1:66" ht="25.5" x14ac:dyDescent="0.25">
      <c r="A2186" s="1"/>
      <c r="B2186" s="94">
        <v>2171</v>
      </c>
      <c r="C2186" s="43">
        <v>1088869</v>
      </c>
      <c r="D2186" s="34"/>
      <c r="E2186" s="48" t="s">
        <v>3920</v>
      </c>
      <c r="F2186" s="151" t="s">
        <v>757</v>
      </c>
      <c r="G2186" s="41" t="s">
        <v>585</v>
      </c>
      <c r="H2186" s="46" t="str">
        <f>IFERROR(IFERROR(IF(SEARCH("Usystems",$E2186)&gt;0,"Usystems"),IF(SEARCH("RIIFO",$E2186)&gt;0,"RIIFO","Uponor")),"Uponor")</f>
        <v>Uponor</v>
      </c>
      <c r="I2186" s="25" t="str">
        <f>IFERROR(MID($D2186,1,7)+0,"")</f>
        <v/>
      </c>
      <c r="J2186" s="25" t="str">
        <f>IFERROR(MID($D2186,10,7)+0,"")</f>
        <v/>
      </c>
      <c r="K2186" s="25" t="str">
        <f>IFERROR(MID($D2186,19,7)+0,"")</f>
        <v/>
      </c>
      <c r="L2186" s="25" t="str">
        <f>IFERROR(MID($D2186,28,7)+0,"")</f>
        <v/>
      </c>
      <c r="M2186" s="25" t="str">
        <f>IF(IFERROR(MID($Q2186,1,7)+0,"")&lt;1130000,IF(INDEX(C:C,MATCH(LEFT(Q2186,7)+0,I:I,0))&lt;1130000,"",INDEX(C:C,MATCH(LEFT(Q2186,7)+0,I:I,0))),IFERROR(MID($Q2186,1,7)+0,""))</f>
        <v/>
      </c>
      <c r="N2186" s="25" t="str">
        <f>IF(IFERROR(MID($Q2186,10,7)+0,"")&lt;1130000,"",IFERROR(MID($Q2186,10,7)+0,""))</f>
        <v/>
      </c>
      <c r="O2186" s="25" t="str">
        <f>IF(IFERROR(MID($Q2186,19,7)+0,"")&lt;1130000,"",IFERROR(MID($Q2186,19,7)+0,""))</f>
        <v/>
      </c>
      <c r="P2186" s="25" t="str">
        <f>IF(M2186="","",IF(N2186="",M2186,M2186&amp;", "&amp;N2186))</f>
        <v/>
      </c>
      <c r="Q2186" s="25"/>
      <c r="R2186" s="25"/>
      <c r="S2186" s="35" t="s">
        <v>3870</v>
      </c>
      <c r="T2186" s="34" t="s">
        <v>36</v>
      </c>
      <c r="U2186" s="185">
        <v>71498</v>
      </c>
      <c r="V2186" s="188">
        <v>71498</v>
      </c>
      <c r="W2186" s="189">
        <v>71498</v>
      </c>
      <c r="X2186" s="31">
        <v>71498</v>
      </c>
      <c r="Y2186" s="90">
        <f>IFERROR(ROUND(X2186/W2186-1,2),"")</f>
        <v>0</v>
      </c>
      <c r="Z2186" s="31">
        <f>IF(OR(S2186="VLD MLC components",S2186="VLD MLC pipes",S2186="VLD PEX components",S2186="VLD PEX pipes",S2186="VLD PHC components",S2186="VLD PHC pipes",S2186="Controls VLD"),"По запросу",X2186)</f>
        <v>71498</v>
      </c>
      <c r="AA2186" s="63">
        <f>ROUND(X2186/1.2,3)</f>
        <v>59581.667000000001</v>
      </c>
      <c r="AB2186" s="23">
        <v>59581.667000000001</v>
      </c>
      <c r="AC2186" s="190">
        <f>IFERROR(ROUND(AA2186/AB2186-1,2),"")</f>
        <v>0</v>
      </c>
      <c r="AD2186" s="25">
        <v>7.9</v>
      </c>
      <c r="AE2186" s="25">
        <v>1.8280000000000001E-2</v>
      </c>
      <c r="AF2186" s="25">
        <v>0</v>
      </c>
      <c r="AG2186" s="25" t="s">
        <v>22</v>
      </c>
      <c r="AH2186" s="25">
        <v>0</v>
      </c>
      <c r="AI2186" s="25">
        <v>0</v>
      </c>
      <c r="AJ2186" s="25" t="s">
        <v>20</v>
      </c>
      <c r="AK2186" s="42" t="s">
        <v>19</v>
      </c>
      <c r="AL2186" s="25" t="s">
        <v>20</v>
      </c>
      <c r="AM2186" s="25">
        <v>1</v>
      </c>
      <c r="AN2186" s="25">
        <v>915</v>
      </c>
      <c r="AO2186" s="25">
        <v>235</v>
      </c>
      <c r="AP2186" s="25">
        <v>85</v>
      </c>
      <c r="AQ2186" s="25">
        <v>7.9</v>
      </c>
      <c r="AR2186" s="94">
        <v>1.8277000000000002E-2</v>
      </c>
      <c r="AS2186" s="157" t="s">
        <v>22</v>
      </c>
      <c r="AT2186" s="93">
        <v>42786</v>
      </c>
      <c r="AU2186" s="92" t="s">
        <v>22</v>
      </c>
      <c r="AV2186" s="91" t="s">
        <v>152</v>
      </c>
      <c r="AW2186" s="92" t="s">
        <v>48</v>
      </c>
      <c r="AX2186" s="92" t="s">
        <v>48</v>
      </c>
      <c r="AY2186" s="91" t="s">
        <v>152</v>
      </c>
      <c r="AZ2186" s="23"/>
      <c r="BA2186" s="25" t="s">
        <v>3882</v>
      </c>
      <c r="BB2186" t="s">
        <v>25</v>
      </c>
      <c r="BC2186" t="e">
        <v>#N/A</v>
      </c>
      <c r="BD2186" t="e">
        <f>IF(Z2186=BC2186,"OK")</f>
        <v>#N/A</v>
      </c>
      <c r="BE2186">
        <v>7.9</v>
      </c>
      <c r="BF2186">
        <v>1.8280000000000001E-2</v>
      </c>
      <c r="BG2186">
        <v>915</v>
      </c>
      <c r="BH2186">
        <v>235</v>
      </c>
      <c r="BI2186">
        <v>85</v>
      </c>
      <c r="BJ2186">
        <v>7.9</v>
      </c>
      <c r="BK2186">
        <v>1.8277000000000002E-2</v>
      </c>
      <c r="BN2186" s="183"/>
    </row>
    <row r="2187" spans="1:66" ht="25.5" x14ac:dyDescent="0.25">
      <c r="A2187" s="1"/>
      <c r="B2187" s="94">
        <v>2172</v>
      </c>
      <c r="C2187" s="43">
        <v>1088870</v>
      </c>
      <c r="D2187" s="34"/>
      <c r="E2187" s="27" t="s">
        <v>3919</v>
      </c>
      <c r="F2187" s="213" t="s">
        <v>667</v>
      </c>
      <c r="G2187" s="41" t="s">
        <v>585</v>
      </c>
      <c r="H2187" s="46" t="str">
        <f>IFERROR(IFERROR(IF(SEARCH("Usystems",$E2187)&gt;0,"Usystems"),IF(SEARCH("RIIFO",$E2187)&gt;0,"RIIFO","Uponor")),"Uponor")</f>
        <v>Uponor</v>
      </c>
      <c r="I2187" s="25" t="str">
        <f>IFERROR(MID($D2187,1,7)+0,"")</f>
        <v/>
      </c>
      <c r="J2187" s="25" t="str">
        <f>IFERROR(MID($D2187,10,7)+0,"")</f>
        <v/>
      </c>
      <c r="K2187" s="25" t="str">
        <f>IFERROR(MID($D2187,19,7)+0,"")</f>
        <v/>
      </c>
      <c r="L2187" s="25" t="str">
        <f>IFERROR(MID($D2187,28,7)+0,"")</f>
        <v/>
      </c>
      <c r="M2187" s="25" t="str">
        <f>IF(IFERROR(MID($Q2187,1,7)+0,"")&lt;1130000,IF(INDEX(C:C,MATCH(LEFT(Q2187,7)+0,I:I,0))&lt;1130000,"",INDEX(C:C,MATCH(LEFT(Q2187,7)+0,I:I,0))),IFERROR(MID($Q2187,1,7)+0,""))</f>
        <v/>
      </c>
      <c r="N2187" s="25" t="str">
        <f>IF(IFERROR(MID($Q2187,10,7)+0,"")&lt;1130000,"",IFERROR(MID($Q2187,10,7)+0,""))</f>
        <v/>
      </c>
      <c r="O2187" s="25" t="str">
        <f>IF(IFERROR(MID($Q2187,19,7)+0,"")&lt;1130000,"",IFERROR(MID($Q2187,19,7)+0,""))</f>
        <v/>
      </c>
      <c r="P2187" s="25" t="str">
        <f>IF(M2187="","",IF(N2187="",M2187,M2187&amp;", "&amp;N2187))</f>
        <v/>
      </c>
      <c r="Q2187" s="25"/>
      <c r="R2187" s="25"/>
      <c r="S2187" s="35" t="s">
        <v>3870</v>
      </c>
      <c r="T2187" s="34" t="s">
        <v>36</v>
      </c>
      <c r="U2187" s="185">
        <v>75845</v>
      </c>
      <c r="V2187" s="188">
        <v>75845</v>
      </c>
      <c r="W2187" s="189">
        <v>75845</v>
      </c>
      <c r="X2187" s="31">
        <v>75845</v>
      </c>
      <c r="Y2187" s="90">
        <f>IFERROR(ROUND(X2187/W2187-1,2),"")</f>
        <v>0</v>
      </c>
      <c r="Z2187" s="31">
        <f>IF(OR(S2187="VLD MLC components",S2187="VLD MLC pipes",S2187="VLD PEX components",S2187="VLD PEX pipes",S2187="VLD PHC components",S2187="VLD PHC pipes",S2187="Controls VLD"),"По запросу",X2187)</f>
        <v>75845</v>
      </c>
      <c r="AA2187" s="63">
        <f>ROUND(X2187/1.2,3)</f>
        <v>63204.167000000001</v>
      </c>
      <c r="AB2187" s="23">
        <v>63204.167000000001</v>
      </c>
      <c r="AC2187" s="190">
        <f>IFERROR(ROUND(AA2187/AB2187-1,2),"")</f>
        <v>0</v>
      </c>
      <c r="AD2187" s="25">
        <v>8.4</v>
      </c>
      <c r="AE2187" s="25">
        <v>1.8280000000000001E-2</v>
      </c>
      <c r="AF2187" s="25">
        <v>0</v>
      </c>
      <c r="AG2187" s="25" t="s">
        <v>22</v>
      </c>
      <c r="AH2187" s="25">
        <v>0</v>
      </c>
      <c r="AI2187" s="25">
        <v>0</v>
      </c>
      <c r="AJ2187" s="25" t="s">
        <v>20</v>
      </c>
      <c r="AK2187" s="42" t="s">
        <v>19</v>
      </c>
      <c r="AL2187" s="25" t="s">
        <v>20</v>
      </c>
      <c r="AM2187" s="25">
        <v>1</v>
      </c>
      <c r="AN2187" s="25">
        <v>915</v>
      </c>
      <c r="AO2187" s="25">
        <v>235</v>
      </c>
      <c r="AP2187" s="25">
        <v>85</v>
      </c>
      <c r="AQ2187" s="25">
        <v>8.4</v>
      </c>
      <c r="AR2187" s="94">
        <v>1.8277000000000002E-2</v>
      </c>
      <c r="AS2187" s="157">
        <v>2</v>
      </c>
      <c r="AT2187" s="93">
        <v>42786</v>
      </c>
      <c r="AU2187" s="92" t="s">
        <v>22</v>
      </c>
      <c r="AV2187" s="91" t="s">
        <v>152</v>
      </c>
      <c r="AW2187" s="92" t="s">
        <v>152</v>
      </c>
      <c r="AX2187" s="92" t="s">
        <v>48</v>
      </c>
      <c r="AY2187" s="91" t="s">
        <v>152</v>
      </c>
      <c r="AZ2187" s="23"/>
      <c r="BA2187" s="25" t="s">
        <v>2451</v>
      </c>
      <c r="BB2187" t="s">
        <v>25</v>
      </c>
      <c r="BC2187" t="e">
        <v>#N/A</v>
      </c>
      <c r="BD2187" t="e">
        <f>IF(Z2187=BC2187,"OK")</f>
        <v>#N/A</v>
      </c>
      <c r="BE2187">
        <v>8.4</v>
      </c>
      <c r="BF2187">
        <v>1.8280000000000001E-2</v>
      </c>
      <c r="BG2187">
        <v>915</v>
      </c>
      <c r="BH2187">
        <v>235</v>
      </c>
      <c r="BI2187">
        <v>85</v>
      </c>
      <c r="BJ2187">
        <v>8.4</v>
      </c>
      <c r="BK2187">
        <v>1.8277000000000002E-2</v>
      </c>
      <c r="BN2187" s="183"/>
    </row>
    <row r="2188" spans="1:66" ht="25.5" x14ac:dyDescent="0.25">
      <c r="A2188" s="1"/>
      <c r="B2188" s="94">
        <v>2173</v>
      </c>
      <c r="C2188" s="43">
        <v>1088871</v>
      </c>
      <c r="D2188" s="34"/>
      <c r="E2188" s="27" t="s">
        <v>3918</v>
      </c>
      <c r="F2188" s="213" t="s">
        <v>667</v>
      </c>
      <c r="G2188" s="41" t="s">
        <v>585</v>
      </c>
      <c r="H2188" s="46" t="str">
        <f>IFERROR(IFERROR(IF(SEARCH("Usystems",$E2188)&gt;0,"Usystems"),IF(SEARCH("RIIFO",$E2188)&gt;0,"RIIFO","Uponor")),"Uponor")</f>
        <v>Uponor</v>
      </c>
      <c r="I2188" s="25" t="str">
        <f>IFERROR(MID($D2188,1,7)+0,"")</f>
        <v/>
      </c>
      <c r="J2188" s="25" t="str">
        <f>IFERROR(MID($D2188,10,7)+0,"")</f>
        <v/>
      </c>
      <c r="K2188" s="25" t="str">
        <f>IFERROR(MID($D2188,19,7)+0,"")</f>
        <v/>
      </c>
      <c r="L2188" s="25" t="str">
        <f>IFERROR(MID($D2188,28,7)+0,"")</f>
        <v/>
      </c>
      <c r="M2188" s="25" t="str">
        <f>IF(IFERROR(MID($Q2188,1,7)+0,"")&lt;1130000,IF(INDEX(C:C,MATCH(LEFT(Q2188,7)+0,I:I,0))&lt;1130000,"",INDEX(C:C,MATCH(LEFT(Q2188,7)+0,I:I,0))),IFERROR(MID($Q2188,1,7)+0,""))</f>
        <v/>
      </c>
      <c r="N2188" s="25" t="str">
        <f>IF(IFERROR(MID($Q2188,10,7)+0,"")&lt;1130000,"",IFERROR(MID($Q2188,10,7)+0,""))</f>
        <v/>
      </c>
      <c r="O2188" s="25" t="str">
        <f>IF(IFERROR(MID($Q2188,19,7)+0,"")&lt;1130000,"",IFERROR(MID($Q2188,19,7)+0,""))</f>
        <v/>
      </c>
      <c r="P2188" s="25" t="str">
        <f>IF(M2188="","",IF(N2188="",M2188,M2188&amp;", "&amp;N2188))</f>
        <v/>
      </c>
      <c r="Q2188" s="25"/>
      <c r="R2188" s="25"/>
      <c r="S2188" s="35" t="s">
        <v>3870</v>
      </c>
      <c r="T2188" s="34" t="s">
        <v>36</v>
      </c>
      <c r="U2188" s="185">
        <v>80194</v>
      </c>
      <c r="V2188" s="188">
        <v>80194</v>
      </c>
      <c r="W2188" s="189">
        <v>80194</v>
      </c>
      <c r="X2188" s="31">
        <v>80194</v>
      </c>
      <c r="Y2188" s="90">
        <f>IFERROR(ROUND(X2188/W2188-1,2),"")</f>
        <v>0</v>
      </c>
      <c r="Z2188" s="31">
        <f>IF(OR(S2188="VLD MLC components",S2188="VLD MLC pipes",S2188="VLD PEX components",S2188="VLD PEX pipes",S2188="VLD PHC components",S2188="VLD PHC pipes",S2188="Controls VLD"),"По запросу",X2188)</f>
        <v>80194</v>
      </c>
      <c r="AA2188" s="63">
        <f>ROUND(X2188/1.2,3)</f>
        <v>66828.332999999999</v>
      </c>
      <c r="AB2188" s="23">
        <v>66828.332999999999</v>
      </c>
      <c r="AC2188" s="190">
        <f>IFERROR(ROUND(AA2188/AB2188-1,2),"")</f>
        <v>0</v>
      </c>
      <c r="AD2188" s="25">
        <v>8.9</v>
      </c>
      <c r="AE2188" s="25">
        <v>1.8280000000000001E-2</v>
      </c>
      <c r="AF2188" s="25">
        <v>3</v>
      </c>
      <c r="AG2188" s="25">
        <v>4</v>
      </c>
      <c r="AH2188" s="25">
        <v>4</v>
      </c>
      <c r="AI2188" s="25">
        <v>4</v>
      </c>
      <c r="AJ2188" s="25" t="s">
        <v>20</v>
      </c>
      <c r="AK2188" s="22" t="s">
        <v>20</v>
      </c>
      <c r="AL2188" s="25" t="s">
        <v>20</v>
      </c>
      <c r="AM2188" s="25">
        <v>1</v>
      </c>
      <c r="AN2188" s="25">
        <v>915</v>
      </c>
      <c r="AO2188" s="25">
        <v>235</v>
      </c>
      <c r="AP2188" s="25">
        <v>85</v>
      </c>
      <c r="AQ2188" s="25">
        <v>8.9</v>
      </c>
      <c r="AR2188" s="94">
        <v>1.8277000000000002E-2</v>
      </c>
      <c r="AS2188" s="157">
        <v>4</v>
      </c>
      <c r="AT2188" s="93">
        <v>42786</v>
      </c>
      <c r="AU2188" s="92" t="s">
        <v>22</v>
      </c>
      <c r="AV2188" s="91" t="s">
        <v>152</v>
      </c>
      <c r="AW2188" s="92" t="s">
        <v>152</v>
      </c>
      <c r="AX2188" s="92" t="s">
        <v>48</v>
      </c>
      <c r="AY2188" s="91" t="s">
        <v>152</v>
      </c>
      <c r="AZ2188" s="23"/>
      <c r="BA2188" s="25" t="s">
        <v>3879</v>
      </c>
      <c r="BB2188" t="s">
        <v>25</v>
      </c>
      <c r="BC2188">
        <v>80194</v>
      </c>
      <c r="BD2188" t="str">
        <f>IF(Z2188=BC2188,"OK")</f>
        <v>OK</v>
      </c>
      <c r="BE2188">
        <v>8.9</v>
      </c>
      <c r="BF2188">
        <v>1.8280000000000001E-2</v>
      </c>
      <c r="BG2188">
        <v>915</v>
      </c>
      <c r="BH2188">
        <v>235</v>
      </c>
      <c r="BI2188">
        <v>85</v>
      </c>
      <c r="BJ2188">
        <v>8.9</v>
      </c>
      <c r="BK2188">
        <v>1.8277000000000002E-2</v>
      </c>
      <c r="BN2188" s="183"/>
    </row>
    <row r="2189" spans="1:66" ht="25.5" x14ac:dyDescent="0.25">
      <c r="A2189" s="1"/>
      <c r="B2189" s="94">
        <v>2174</v>
      </c>
      <c r="C2189" s="43">
        <v>1088056</v>
      </c>
      <c r="D2189" s="25"/>
      <c r="E2189" s="36" t="s">
        <v>3917</v>
      </c>
      <c r="F2189" s="151" t="s">
        <v>28</v>
      </c>
      <c r="G2189" s="41" t="s">
        <v>30</v>
      </c>
      <c r="H2189" s="46" t="str">
        <f>IFERROR(IFERROR(IF(SEARCH("Usystems",$E2189)&gt;0,"Usystems"),IF(SEARCH("RIIFO",$E2189)&gt;0,"RIIFO","Uponor")),"Uponor")</f>
        <v>Uponor</v>
      </c>
      <c r="I2189" s="25" t="str">
        <f>IFERROR(MID($D2189,1,7)+0,"")</f>
        <v/>
      </c>
      <c r="J2189" s="25" t="str">
        <f>IFERROR(MID($D2189,10,7)+0,"")</f>
        <v/>
      </c>
      <c r="K2189" s="25" t="str">
        <f>IFERROR(MID($D2189,19,7)+0,"")</f>
        <v/>
      </c>
      <c r="L2189" s="25" t="str">
        <f>IFERROR(MID($D2189,28,7)+0,"")</f>
        <v/>
      </c>
      <c r="M2189" s="25" t="str">
        <f>IF(IFERROR(MID($Q2189,1,7)+0,"")&lt;1130000,IF(INDEX(C:C,MATCH(LEFT(Q2189,7)+0,I:I,0))&lt;1130000,"",INDEX(C:C,MATCH(LEFT(Q2189,7)+0,I:I,0))),IFERROR(MID($Q2189,1,7)+0,""))</f>
        <v/>
      </c>
      <c r="N2189" s="25" t="str">
        <f>IF(IFERROR(MID($Q2189,10,7)+0,"")&lt;1130000,"",IFERROR(MID($Q2189,10,7)+0,""))</f>
        <v/>
      </c>
      <c r="O2189" s="25" t="str">
        <f>IF(IFERROR(MID($Q2189,19,7)+0,"")&lt;1130000,"",IFERROR(MID($Q2189,19,7)+0,""))</f>
        <v/>
      </c>
      <c r="P2189" s="25" t="str">
        <f>IF(M2189="","",IF(N2189="",M2189,M2189&amp;", "&amp;N2189))</f>
        <v/>
      </c>
      <c r="Q2189" s="25"/>
      <c r="R2189" s="25"/>
      <c r="S2189" s="35" t="s">
        <v>3870</v>
      </c>
      <c r="T2189" s="34" t="s">
        <v>36</v>
      </c>
      <c r="U2189" s="185">
        <v>1099</v>
      </c>
      <c r="V2189" s="188">
        <v>1099</v>
      </c>
      <c r="W2189" s="189">
        <v>1099</v>
      </c>
      <c r="X2189" s="31">
        <v>1099</v>
      </c>
      <c r="Y2189" s="90">
        <f>IFERROR(ROUND(X2189/W2189-1,2),"")</f>
        <v>0</v>
      </c>
      <c r="Z2189" s="31">
        <f>IF(OR(S2189="VLD MLC components",S2189="VLD MLC pipes",S2189="VLD PEX components",S2189="VLD PEX pipes",S2189="VLD PHC components",S2189="VLD PHC pipes",S2189="Controls VLD"),"По запросу",X2189)</f>
        <v>1099</v>
      </c>
      <c r="AA2189" s="63">
        <f>ROUND(X2189/1.2,3)</f>
        <v>915.83299999999997</v>
      </c>
      <c r="AB2189" s="23">
        <v>915.83299999999997</v>
      </c>
      <c r="AC2189" s="190">
        <f>IFERROR(ROUND(AA2189/AB2189-1,2),"")</f>
        <v>0</v>
      </c>
      <c r="AD2189" s="25">
        <v>0.1</v>
      </c>
      <c r="AE2189" s="25">
        <v>3.0000000000000001E-5</v>
      </c>
      <c r="AF2189" s="25">
        <v>0</v>
      </c>
      <c r="AG2189" s="25" t="s">
        <v>22</v>
      </c>
      <c r="AH2189" s="25">
        <v>0</v>
      </c>
      <c r="AI2189" s="25">
        <v>0</v>
      </c>
      <c r="AJ2189" s="25" t="s">
        <v>19</v>
      </c>
      <c r="AK2189" s="42" t="s">
        <v>19</v>
      </c>
      <c r="AL2189" s="25" t="s">
        <v>19</v>
      </c>
      <c r="AM2189" s="25">
        <v>10</v>
      </c>
      <c r="AN2189" s="25">
        <v>190</v>
      </c>
      <c r="AO2189" s="25">
        <v>140</v>
      </c>
      <c r="AP2189" s="25">
        <v>110</v>
      </c>
      <c r="AQ2189" s="25">
        <v>1</v>
      </c>
      <c r="AR2189" s="94">
        <v>2.9260000000000002E-3</v>
      </c>
      <c r="AS2189" s="157" t="s">
        <v>22</v>
      </c>
      <c r="AT2189" s="93" t="s">
        <v>22</v>
      </c>
      <c r="AU2189" s="92" t="s">
        <v>22</v>
      </c>
      <c r="AV2189" s="91" t="s">
        <v>48</v>
      </c>
      <c r="AW2189" s="92" t="s">
        <v>48</v>
      </c>
      <c r="AX2189" s="92" t="s">
        <v>48</v>
      </c>
      <c r="AY2189" s="91" t="s">
        <v>152</v>
      </c>
      <c r="AZ2189" s="23"/>
      <c r="BA2189" s="25">
        <v>0</v>
      </c>
      <c r="BB2189" t="s">
        <v>48</v>
      </c>
      <c r="BC2189" t="e">
        <v>#N/A</v>
      </c>
      <c r="BD2189" t="e">
        <f>IF(Z2189=BC2189,"OK")</f>
        <v>#N/A</v>
      </c>
      <c r="BE2189">
        <v>0.1</v>
      </c>
      <c r="BF2189">
        <v>3.0000000000000001E-5</v>
      </c>
      <c r="BG2189">
        <v>190</v>
      </c>
      <c r="BH2189">
        <v>140</v>
      </c>
      <c r="BI2189">
        <v>110</v>
      </c>
      <c r="BJ2189">
        <v>1</v>
      </c>
      <c r="BK2189">
        <v>2.9260000000000002E-3</v>
      </c>
      <c r="BN2189" s="183"/>
    </row>
    <row r="2190" spans="1:66" ht="25.5" x14ac:dyDescent="0.25">
      <c r="A2190" s="1"/>
      <c r="B2190" s="94">
        <v>2175</v>
      </c>
      <c r="C2190" s="43">
        <v>1086538</v>
      </c>
      <c r="D2190" s="25">
        <v>1013051</v>
      </c>
      <c r="E2190" s="27" t="s">
        <v>3916</v>
      </c>
      <c r="F2190" s="213" t="s">
        <v>652</v>
      </c>
      <c r="G2190" s="41" t="s">
        <v>27</v>
      </c>
      <c r="H2190" s="46" t="str">
        <f>IFERROR(IFERROR(IF(SEARCH("Usystems",$E2190)&gt;0,"Usystems"),IF(SEARCH("RIIFO",$E2190)&gt;0,"RIIFO","Uponor")),"Uponor")</f>
        <v>Uponor</v>
      </c>
      <c r="I2190" s="25">
        <f>IFERROR(MID($D2190,1,7)+0,"")</f>
        <v>1013051</v>
      </c>
      <c r="J2190" s="25" t="str">
        <f>IFERROR(MID($D2190,10,7)+0,"")</f>
        <v/>
      </c>
      <c r="K2190" s="25" t="str">
        <f>IFERROR(MID($D2190,19,7)+0,"")</f>
        <v/>
      </c>
      <c r="L2190" s="25" t="str">
        <f>IFERROR(MID($D2190,28,7)+0,"")</f>
        <v/>
      </c>
      <c r="M2190" s="25">
        <f>IF(IFERROR(MID($Q2190,1,7)+0,"")&lt;1130000,IF(INDEX(C:C,MATCH(LEFT(Q2190,7)+0,I:I,0))&lt;1130000,"",INDEX(C:C,MATCH(LEFT(Q2190,7)+0,I:I,0))),IFERROR(MID($Q2190,1,7)+0,""))</f>
        <v>1135939</v>
      </c>
      <c r="N2190" s="25">
        <f>IF(IFERROR(MID($Q2190,10,7)+0,"")&lt;1130000,"",IFERROR(MID($Q2190,10,7)+0,""))</f>
        <v>1136962</v>
      </c>
      <c r="O2190" s="25" t="str">
        <f>IF(IFERROR(MID($Q2190,19,7)+0,"")&lt;1130000,"",IFERROR(MID($Q2190,19,7)+0,""))</f>
        <v/>
      </c>
      <c r="P2190" s="25" t="str">
        <f>IF(M2190="","",IF(N2190="",M2190,M2190&amp;", "&amp;N2190))</f>
        <v>1135939, 1136962</v>
      </c>
      <c r="Q2190" s="34" t="s">
        <v>3915</v>
      </c>
      <c r="R2190" s="25"/>
      <c r="S2190" s="35" t="s">
        <v>3870</v>
      </c>
      <c r="T2190" s="25" t="s">
        <v>36</v>
      </c>
      <c r="U2190" s="185">
        <v>15178</v>
      </c>
      <c r="V2190" s="188">
        <v>15178</v>
      </c>
      <c r="W2190" s="189">
        <v>15178</v>
      </c>
      <c r="X2190" s="31">
        <v>15178</v>
      </c>
      <c r="Y2190" s="90">
        <f>IFERROR(ROUND(X2190/W2190-1,2),"")</f>
        <v>0</v>
      </c>
      <c r="Z2190" s="31">
        <f>IF(OR(S2190="VLD MLC components",S2190="VLD MLC pipes",S2190="VLD PEX components",S2190="VLD PEX pipes",S2190="VLD PHC components",S2190="VLD PHC pipes",S2190="Controls VLD"),"По запросу",X2190)</f>
        <v>15178</v>
      </c>
      <c r="AA2190" s="63">
        <f>ROUND(X2190/1.2,3)</f>
        <v>12648.333000000001</v>
      </c>
      <c r="AB2190" s="23">
        <v>12648.333000000001</v>
      </c>
      <c r="AC2190" s="190">
        <f>IFERROR(ROUND(AA2190/AB2190-1,2),"")</f>
        <v>0</v>
      </c>
      <c r="AD2190" s="25">
        <v>1.7</v>
      </c>
      <c r="AE2190" s="25">
        <v>5.62E-3</v>
      </c>
      <c r="AF2190" s="25">
        <v>0</v>
      </c>
      <c r="AG2190" s="25" t="s">
        <v>22</v>
      </c>
      <c r="AH2190" s="25">
        <v>0</v>
      </c>
      <c r="AI2190" s="25">
        <v>0</v>
      </c>
      <c r="AJ2190" s="25" t="s">
        <v>20</v>
      </c>
      <c r="AK2190" s="42" t="s">
        <v>19</v>
      </c>
      <c r="AL2190" s="25" t="s">
        <v>20</v>
      </c>
      <c r="AM2190" s="25">
        <v>1</v>
      </c>
      <c r="AN2190" s="25">
        <v>365</v>
      </c>
      <c r="AO2190" s="25">
        <v>235</v>
      </c>
      <c r="AP2190" s="25">
        <v>85</v>
      </c>
      <c r="AQ2190" s="25">
        <v>1.7</v>
      </c>
      <c r="AR2190" s="94">
        <v>7.2909999999999997E-3</v>
      </c>
      <c r="AS2190" s="157" t="s">
        <v>22</v>
      </c>
      <c r="AT2190" s="93">
        <v>42583</v>
      </c>
      <c r="AU2190" s="92" t="s">
        <v>22</v>
      </c>
      <c r="AV2190" s="91" t="s">
        <v>152</v>
      </c>
      <c r="AW2190" s="92" t="s">
        <v>48</v>
      </c>
      <c r="AX2190" s="92" t="s">
        <v>48</v>
      </c>
      <c r="AY2190" s="91" t="s">
        <v>152</v>
      </c>
      <c r="AZ2190" s="23"/>
      <c r="BA2190" s="25" t="s">
        <v>3914</v>
      </c>
      <c r="BB2190" t="s">
        <v>25</v>
      </c>
      <c r="BC2190" t="e">
        <v>#N/A</v>
      </c>
      <c r="BD2190" t="e">
        <f>IF(Z2190=BC2190,"OK")</f>
        <v>#N/A</v>
      </c>
      <c r="BE2190">
        <v>1.7</v>
      </c>
      <c r="BF2190">
        <v>5.62E-3</v>
      </c>
      <c r="BG2190">
        <v>365</v>
      </c>
      <c r="BH2190">
        <v>235</v>
      </c>
      <c r="BI2190">
        <v>85</v>
      </c>
      <c r="BJ2190">
        <v>1.7</v>
      </c>
      <c r="BK2190">
        <v>7.2909999999999997E-3</v>
      </c>
      <c r="BN2190" s="183"/>
    </row>
    <row r="2191" spans="1:66" ht="38.25" x14ac:dyDescent="0.25">
      <c r="A2191" s="1"/>
      <c r="B2191" s="94">
        <v>2176</v>
      </c>
      <c r="C2191" s="43">
        <v>1086539</v>
      </c>
      <c r="D2191" s="25">
        <v>1013052</v>
      </c>
      <c r="E2191" s="27" t="s">
        <v>3913</v>
      </c>
      <c r="F2191" s="213" t="s">
        <v>652</v>
      </c>
      <c r="G2191" s="41" t="s">
        <v>29</v>
      </c>
      <c r="H2191" s="46" t="str">
        <f>IFERROR(IFERROR(IF(SEARCH("Usystems",$E2191)&gt;0,"Usystems"),IF(SEARCH("RIIFO",$E2191)&gt;0,"RIIFO","Uponor")),"Uponor")</f>
        <v>Uponor</v>
      </c>
      <c r="I2191" s="25">
        <f>IFERROR(MID($D2191,1,7)+0,"")</f>
        <v>1013052</v>
      </c>
      <c r="J2191" s="25" t="str">
        <f>IFERROR(MID($D2191,10,7)+0,"")</f>
        <v/>
      </c>
      <c r="K2191" s="25" t="str">
        <f>IFERROR(MID($D2191,19,7)+0,"")</f>
        <v/>
      </c>
      <c r="L2191" s="25" t="str">
        <f>IFERROR(MID($D2191,28,7)+0,"")</f>
        <v/>
      </c>
      <c r="M2191" s="25">
        <f>IF(IFERROR(MID($Q2191,1,7)+0,"")&lt;1130000,IF(INDEX(C:C,MATCH(LEFT(Q2191,7)+0,I:I,0))&lt;1130000,"",INDEX(C:C,MATCH(LEFT(Q2191,7)+0,I:I,0))),IFERROR(MID($Q2191,1,7)+0,""))</f>
        <v>1135940</v>
      </c>
      <c r="N2191" s="25">
        <f>IF(IFERROR(MID($Q2191,10,7)+0,"")&lt;1130000,"",IFERROR(MID($Q2191,10,7)+0,""))</f>
        <v>1136963</v>
      </c>
      <c r="O2191" s="25" t="str">
        <f>IF(IFERROR(MID($Q2191,19,7)+0,"")&lt;1130000,"",IFERROR(MID($Q2191,19,7)+0,""))</f>
        <v/>
      </c>
      <c r="P2191" s="25" t="str">
        <f>IF(M2191="","",IF(N2191="",M2191,M2191&amp;", "&amp;N2191))</f>
        <v>1135940, 1136963</v>
      </c>
      <c r="Q2191" s="34" t="s">
        <v>3912</v>
      </c>
      <c r="R2191" s="25"/>
      <c r="S2191" s="35" t="s">
        <v>3870</v>
      </c>
      <c r="T2191" s="25" t="s">
        <v>36</v>
      </c>
      <c r="U2191" s="185">
        <v>19627</v>
      </c>
      <c r="V2191" s="188">
        <v>19627</v>
      </c>
      <c r="W2191" s="189">
        <v>19627</v>
      </c>
      <c r="X2191" s="31">
        <v>19627</v>
      </c>
      <c r="Y2191" s="90">
        <f>IFERROR(ROUND(X2191/W2191-1,2),"")</f>
        <v>0</v>
      </c>
      <c r="Z2191" s="31">
        <f>IF(OR(S2191="VLD MLC components",S2191="VLD MLC pipes",S2191="VLD PEX components",S2191="VLD PEX pipes",S2191="VLD PHC components",S2191="VLD PHC pipes",S2191="Controls VLD"),"По запросу",X2191)</f>
        <v>19627</v>
      </c>
      <c r="AA2191" s="63">
        <f>ROUND(X2191/1.2,3)</f>
        <v>16355.833000000001</v>
      </c>
      <c r="AB2191" s="23">
        <v>16355.833000000001</v>
      </c>
      <c r="AC2191" s="190">
        <f>IFERROR(ROUND(AA2191/AB2191-1,2),"")</f>
        <v>0</v>
      </c>
      <c r="AD2191" s="25">
        <v>2.7</v>
      </c>
      <c r="AE2191" s="25">
        <v>6.96E-3</v>
      </c>
      <c r="AF2191" s="25">
        <v>0</v>
      </c>
      <c r="AG2191" s="25" t="s">
        <v>22</v>
      </c>
      <c r="AH2191" s="25">
        <v>0</v>
      </c>
      <c r="AI2191" s="25">
        <v>0</v>
      </c>
      <c r="AJ2191" s="25" t="s">
        <v>20</v>
      </c>
      <c r="AK2191" s="42" t="s">
        <v>19</v>
      </c>
      <c r="AL2191" s="25" t="s">
        <v>20</v>
      </c>
      <c r="AM2191" s="25">
        <v>1</v>
      </c>
      <c r="AN2191" s="25">
        <v>260</v>
      </c>
      <c r="AO2191" s="25">
        <v>85</v>
      </c>
      <c r="AP2191" s="25">
        <v>365</v>
      </c>
      <c r="AQ2191" s="25">
        <v>2.7</v>
      </c>
      <c r="AR2191" s="94">
        <v>8.0669999999999995E-3</v>
      </c>
      <c r="AS2191" s="157">
        <v>1</v>
      </c>
      <c r="AT2191" s="93">
        <v>42521</v>
      </c>
      <c r="AU2191" s="92" t="s">
        <v>22</v>
      </c>
      <c r="AV2191" s="91" t="s">
        <v>152</v>
      </c>
      <c r="AW2191" s="92" t="s">
        <v>152</v>
      </c>
      <c r="AX2191" s="92" t="s">
        <v>48</v>
      </c>
      <c r="AY2191" s="91" t="s">
        <v>152</v>
      </c>
      <c r="AZ2191" s="23"/>
      <c r="BA2191" s="25" t="s">
        <v>3911</v>
      </c>
      <c r="BB2191" t="s">
        <v>25</v>
      </c>
      <c r="BC2191" t="e">
        <v>#N/A</v>
      </c>
      <c r="BD2191" t="e">
        <f>IF(Z2191=BC2191,"OK")</f>
        <v>#N/A</v>
      </c>
      <c r="BE2191">
        <v>2.7</v>
      </c>
      <c r="BF2191">
        <v>6.96E-3</v>
      </c>
      <c r="BG2191">
        <v>260</v>
      </c>
      <c r="BH2191">
        <v>85</v>
      </c>
      <c r="BI2191">
        <v>365</v>
      </c>
      <c r="BJ2191">
        <v>2.7</v>
      </c>
      <c r="BK2191">
        <v>8.0669999999999995E-3</v>
      </c>
      <c r="BN2191" s="183"/>
    </row>
    <row r="2192" spans="1:66" ht="25.5" x14ac:dyDescent="0.25">
      <c r="A2192" s="1"/>
      <c r="B2192" s="94">
        <v>2177</v>
      </c>
      <c r="C2192" s="43">
        <v>1086540</v>
      </c>
      <c r="D2192" s="25">
        <v>1013053</v>
      </c>
      <c r="E2192" s="36" t="s">
        <v>3910</v>
      </c>
      <c r="F2192" s="151" t="s">
        <v>655</v>
      </c>
      <c r="G2192" s="41" t="s">
        <v>585</v>
      </c>
      <c r="H2192" s="46" t="str">
        <f>IFERROR(IFERROR(IF(SEARCH("Usystems",$E2192)&gt;0,"Usystems"),IF(SEARCH("RIIFO",$E2192)&gt;0,"RIIFO","Uponor")),"Uponor")</f>
        <v>Uponor</v>
      </c>
      <c r="I2192" s="25">
        <f>IFERROR(MID($D2192,1,7)+0,"")</f>
        <v>1013053</v>
      </c>
      <c r="J2192" s="25" t="str">
        <f>IFERROR(MID($D2192,10,7)+0,"")</f>
        <v/>
      </c>
      <c r="K2192" s="25" t="str">
        <f>IFERROR(MID($D2192,19,7)+0,"")</f>
        <v/>
      </c>
      <c r="L2192" s="25" t="str">
        <f>IFERROR(MID($D2192,28,7)+0,"")</f>
        <v/>
      </c>
      <c r="M2192" s="25">
        <f>IF(IFERROR(MID($Q2192,1,7)+0,"")&lt;1130000,IF(INDEX(C:C,MATCH(LEFT(Q2192,7)+0,I:I,0))&lt;1130000,"",INDEX(C:C,MATCH(LEFT(Q2192,7)+0,I:I,0))),IFERROR(MID($Q2192,1,7)+0,""))</f>
        <v>1135941</v>
      </c>
      <c r="N2192" s="25">
        <f>IF(IFERROR(MID($Q2192,10,7)+0,"")&lt;1130000,"",IFERROR(MID($Q2192,10,7)+0,""))</f>
        <v>1136964</v>
      </c>
      <c r="O2192" s="25" t="str">
        <f>IF(IFERROR(MID($Q2192,19,7)+0,"")&lt;1130000,"",IFERROR(MID($Q2192,19,7)+0,""))</f>
        <v/>
      </c>
      <c r="P2192" s="25" t="str">
        <f>IF(M2192="","",IF(N2192="",M2192,M2192&amp;", "&amp;N2192))</f>
        <v>1135941, 1136964</v>
      </c>
      <c r="Q2192" s="34" t="s">
        <v>3909</v>
      </c>
      <c r="R2192" s="25"/>
      <c r="S2192" s="35" t="s">
        <v>3870</v>
      </c>
      <c r="T2192" s="25" t="s">
        <v>36</v>
      </c>
      <c r="U2192" s="185">
        <v>24221</v>
      </c>
      <c r="V2192" s="188">
        <v>24221</v>
      </c>
      <c r="W2192" s="189">
        <v>42158</v>
      </c>
      <c r="X2192" s="31">
        <v>42158</v>
      </c>
      <c r="Y2192" s="90">
        <f>IFERROR(ROUND(X2192/W2192-1,2),"")</f>
        <v>0</v>
      </c>
      <c r="Z2192" s="31">
        <f>IF(OR(S2192="VLD MLC components",S2192="VLD MLC pipes",S2192="VLD PEX components",S2192="VLD PEX pipes",S2192="VLD PHC components",S2192="VLD PHC pipes",S2192="Controls VLD"),"По запросу",X2192)</f>
        <v>42158</v>
      </c>
      <c r="AA2192" s="63">
        <f>ROUND(X2192/1.2,3)</f>
        <v>35131.667000000001</v>
      </c>
      <c r="AB2192" s="23">
        <v>35131.667000000001</v>
      </c>
      <c r="AC2192" s="190">
        <f>IFERROR(ROUND(AA2192/AB2192-1,2),"")</f>
        <v>0</v>
      </c>
      <c r="AD2192" s="25">
        <v>3.1</v>
      </c>
      <c r="AE2192" s="25">
        <v>7.2899999999999996E-3</v>
      </c>
      <c r="AF2192" s="25">
        <v>3</v>
      </c>
      <c r="AG2192" s="25">
        <v>3</v>
      </c>
      <c r="AH2192" s="25">
        <v>5</v>
      </c>
      <c r="AI2192" s="25">
        <v>5</v>
      </c>
      <c r="AJ2192" s="25" t="s">
        <v>20</v>
      </c>
      <c r="AK2192" s="22" t="s">
        <v>20</v>
      </c>
      <c r="AL2192" s="25" t="s">
        <v>20</v>
      </c>
      <c r="AM2192" s="25">
        <v>1</v>
      </c>
      <c r="AN2192" s="25">
        <v>365</v>
      </c>
      <c r="AO2192" s="25">
        <v>235</v>
      </c>
      <c r="AP2192" s="25">
        <v>85</v>
      </c>
      <c r="AQ2192" s="25">
        <v>3.1</v>
      </c>
      <c r="AR2192" s="94">
        <v>7.2909999999999997E-3</v>
      </c>
      <c r="AS2192" s="157" t="s">
        <v>22</v>
      </c>
      <c r="AT2192" s="93">
        <v>42521</v>
      </c>
      <c r="AU2192" s="92" t="s">
        <v>22</v>
      </c>
      <c r="AV2192" s="91" t="s">
        <v>152</v>
      </c>
      <c r="AW2192" s="92" t="s">
        <v>48</v>
      </c>
      <c r="AX2192" s="92" t="s">
        <v>48</v>
      </c>
      <c r="AY2192" s="91" t="s">
        <v>152</v>
      </c>
      <c r="AZ2192" s="23"/>
      <c r="BA2192" s="25" t="s">
        <v>3908</v>
      </c>
      <c r="BB2192" t="s">
        <v>25</v>
      </c>
      <c r="BC2192">
        <v>42158</v>
      </c>
      <c r="BD2192" t="str">
        <f>IF(Z2192=BC2192,"OK")</f>
        <v>OK</v>
      </c>
      <c r="BE2192">
        <v>3.1</v>
      </c>
      <c r="BF2192">
        <v>7.2899999999999996E-3</v>
      </c>
      <c r="BG2192">
        <v>365</v>
      </c>
      <c r="BH2192">
        <v>235</v>
      </c>
      <c r="BI2192">
        <v>85</v>
      </c>
      <c r="BJ2192">
        <v>3.1</v>
      </c>
      <c r="BK2192">
        <v>7.2909999999999997E-3</v>
      </c>
      <c r="BN2192" s="183"/>
    </row>
    <row r="2193" spans="1:66" ht="25.5" x14ac:dyDescent="0.25">
      <c r="A2193" s="1"/>
      <c r="B2193" s="94">
        <v>2178</v>
      </c>
      <c r="C2193" s="43">
        <v>1086541</v>
      </c>
      <c r="D2193" s="25">
        <v>1013054</v>
      </c>
      <c r="E2193" s="36" t="s">
        <v>3907</v>
      </c>
      <c r="F2193" s="151" t="s">
        <v>655</v>
      </c>
      <c r="G2193" s="41" t="s">
        <v>27</v>
      </c>
      <c r="H2193" s="46" t="str">
        <f>IFERROR(IFERROR(IF(SEARCH("Usystems",$E2193)&gt;0,"Usystems"),IF(SEARCH("RIIFO",$E2193)&gt;0,"RIIFO","Uponor")),"Uponor")</f>
        <v>Uponor</v>
      </c>
      <c r="I2193" s="25">
        <f>IFERROR(MID($D2193,1,7)+0,"")</f>
        <v>1013054</v>
      </c>
      <c r="J2193" s="25" t="str">
        <f>IFERROR(MID($D2193,10,7)+0,"")</f>
        <v/>
      </c>
      <c r="K2193" s="25" t="str">
        <f>IFERROR(MID($D2193,19,7)+0,"")</f>
        <v/>
      </c>
      <c r="L2193" s="25" t="str">
        <f>IFERROR(MID($D2193,28,7)+0,"")</f>
        <v/>
      </c>
      <c r="M2193" s="25">
        <f>IF(IFERROR(MID($Q2193,1,7)+0,"")&lt;1130000,IF(INDEX(C:C,MATCH(LEFT(Q2193,7)+0,I:I,0))&lt;1130000,"",INDEX(C:C,MATCH(LEFT(Q2193,7)+0,I:I,0))),IFERROR(MID($Q2193,1,7)+0,""))</f>
        <v>1135942</v>
      </c>
      <c r="N2193" s="25">
        <f>IF(IFERROR(MID($Q2193,10,7)+0,"")&lt;1130000,"",IFERROR(MID($Q2193,10,7)+0,""))</f>
        <v>1136965</v>
      </c>
      <c r="O2193" s="25" t="str">
        <f>IF(IFERROR(MID($Q2193,19,7)+0,"")&lt;1130000,"",IFERROR(MID($Q2193,19,7)+0,""))</f>
        <v/>
      </c>
      <c r="P2193" s="25" t="str">
        <f>IF(M2193="","",IF(N2193="",M2193,M2193&amp;", "&amp;N2193))</f>
        <v>1135942, 1136965</v>
      </c>
      <c r="Q2193" s="34" t="s">
        <v>3906</v>
      </c>
      <c r="R2193" s="25"/>
      <c r="S2193" s="35" t="s">
        <v>3870</v>
      </c>
      <c r="T2193" s="25" t="s">
        <v>36</v>
      </c>
      <c r="U2193" s="185">
        <v>28672</v>
      </c>
      <c r="V2193" s="188">
        <v>28672</v>
      </c>
      <c r="W2193" s="189">
        <v>28672</v>
      </c>
      <c r="X2193" s="31">
        <v>28672</v>
      </c>
      <c r="Y2193" s="90">
        <f>IFERROR(ROUND(X2193/W2193-1,2),"")</f>
        <v>0</v>
      </c>
      <c r="Z2193" s="31">
        <f>IF(OR(S2193="VLD MLC components",S2193="VLD MLC pipes",S2193="VLD PEX components",S2193="VLD PEX pipes",S2193="VLD PHC components",S2193="VLD PHC pipes",S2193="Controls VLD"),"По запросу",X2193)</f>
        <v>28672</v>
      </c>
      <c r="AA2193" s="63">
        <f>ROUND(X2193/1.2,3)</f>
        <v>23893.332999999999</v>
      </c>
      <c r="AB2193" s="23">
        <v>23893.332999999999</v>
      </c>
      <c r="AC2193" s="190">
        <f>IFERROR(ROUND(AA2193/AB2193-1,2),"")</f>
        <v>0</v>
      </c>
      <c r="AD2193" s="25">
        <v>3.7</v>
      </c>
      <c r="AE2193" s="25">
        <v>7.2899999999999996E-3</v>
      </c>
      <c r="AF2193" s="25">
        <v>0</v>
      </c>
      <c r="AG2193" s="25" t="s">
        <v>22</v>
      </c>
      <c r="AH2193" s="25">
        <v>0</v>
      </c>
      <c r="AI2193" s="25">
        <v>0</v>
      </c>
      <c r="AJ2193" s="25" t="s">
        <v>20</v>
      </c>
      <c r="AK2193" s="42" t="s">
        <v>19</v>
      </c>
      <c r="AL2193" s="25" t="s">
        <v>20</v>
      </c>
      <c r="AM2193" s="25">
        <v>1</v>
      </c>
      <c r="AN2193" s="25">
        <v>365</v>
      </c>
      <c r="AO2193" s="25">
        <v>235</v>
      </c>
      <c r="AP2193" s="25">
        <v>85</v>
      </c>
      <c r="AQ2193" s="25">
        <v>3.7</v>
      </c>
      <c r="AR2193" s="94">
        <v>7.2909999999999997E-3</v>
      </c>
      <c r="AS2193" s="157" t="s">
        <v>22</v>
      </c>
      <c r="AT2193" s="93">
        <v>42521</v>
      </c>
      <c r="AU2193" s="92" t="s">
        <v>22</v>
      </c>
      <c r="AV2193" s="91" t="s">
        <v>152</v>
      </c>
      <c r="AW2193" s="92" t="s">
        <v>48</v>
      </c>
      <c r="AX2193" s="92" t="s">
        <v>48</v>
      </c>
      <c r="AY2193" s="91" t="s">
        <v>152</v>
      </c>
      <c r="AZ2193" s="23"/>
      <c r="BA2193" s="25" t="s">
        <v>3905</v>
      </c>
      <c r="BB2193" t="s">
        <v>25</v>
      </c>
      <c r="BC2193" t="e">
        <v>#N/A</v>
      </c>
      <c r="BD2193" t="e">
        <f>IF(Z2193=BC2193,"OK")</f>
        <v>#N/A</v>
      </c>
      <c r="BE2193">
        <v>3.7</v>
      </c>
      <c r="BF2193">
        <v>7.2899999999999996E-3</v>
      </c>
      <c r="BG2193">
        <v>365</v>
      </c>
      <c r="BH2193">
        <v>235</v>
      </c>
      <c r="BI2193">
        <v>85</v>
      </c>
      <c r="BJ2193">
        <v>3.7</v>
      </c>
      <c r="BK2193">
        <v>7.2909999999999997E-3</v>
      </c>
      <c r="BN2193" s="183"/>
    </row>
    <row r="2194" spans="1:66" ht="25.5" x14ac:dyDescent="0.25">
      <c r="A2194" s="1"/>
      <c r="B2194" s="94">
        <v>2179</v>
      </c>
      <c r="C2194" s="43">
        <v>1086542</v>
      </c>
      <c r="D2194" s="25">
        <v>1013055</v>
      </c>
      <c r="E2194" s="27" t="s">
        <v>3904</v>
      </c>
      <c r="F2194" s="213" t="s">
        <v>655</v>
      </c>
      <c r="G2194" s="41" t="s">
        <v>27</v>
      </c>
      <c r="H2194" s="46" t="str">
        <f>IFERROR(IFERROR(IF(SEARCH("Usystems",$E2194)&gt;0,"Usystems"),IF(SEARCH("RIIFO",$E2194)&gt;0,"RIIFO","Uponor")),"Uponor")</f>
        <v>Uponor</v>
      </c>
      <c r="I2194" s="25">
        <f>IFERROR(MID($D2194,1,7)+0,"")</f>
        <v>1013055</v>
      </c>
      <c r="J2194" s="25" t="str">
        <f>IFERROR(MID($D2194,10,7)+0,"")</f>
        <v/>
      </c>
      <c r="K2194" s="25" t="str">
        <f>IFERROR(MID($D2194,19,7)+0,"")</f>
        <v/>
      </c>
      <c r="L2194" s="25" t="str">
        <f>IFERROR(MID($D2194,28,7)+0,"")</f>
        <v/>
      </c>
      <c r="M2194" s="25">
        <f>IF(IFERROR(MID($Q2194,1,7)+0,"")&lt;1130000,IF(INDEX(C:C,MATCH(LEFT(Q2194,7)+0,I:I,0))&lt;1130000,"",INDEX(C:C,MATCH(LEFT(Q2194,7)+0,I:I,0))),IFERROR(MID($Q2194,1,7)+0,""))</f>
        <v>1135943</v>
      </c>
      <c r="N2194" s="25">
        <f>IF(IFERROR(MID($Q2194,10,7)+0,"")&lt;1130000,"",IFERROR(MID($Q2194,10,7)+0,""))</f>
        <v>1136966</v>
      </c>
      <c r="O2194" s="25" t="str">
        <f>IF(IFERROR(MID($Q2194,19,7)+0,"")&lt;1130000,"",IFERROR(MID($Q2194,19,7)+0,""))</f>
        <v/>
      </c>
      <c r="P2194" s="25" t="str">
        <f>IF(M2194="","",IF(N2194="",M2194,M2194&amp;", "&amp;N2194))</f>
        <v>1135943, 1136966</v>
      </c>
      <c r="Q2194" s="34" t="s">
        <v>3903</v>
      </c>
      <c r="R2194" s="25"/>
      <c r="S2194" s="35" t="s">
        <v>3870</v>
      </c>
      <c r="T2194" s="25" t="s">
        <v>36</v>
      </c>
      <c r="U2194" s="185">
        <v>33123</v>
      </c>
      <c r="V2194" s="188">
        <v>33123</v>
      </c>
      <c r="W2194" s="189">
        <v>33123</v>
      </c>
      <c r="X2194" s="31">
        <v>33123</v>
      </c>
      <c r="Y2194" s="90">
        <f>IFERROR(ROUND(X2194/W2194-1,2),"")</f>
        <v>0</v>
      </c>
      <c r="Z2194" s="31">
        <f>IF(OR(S2194="VLD MLC components",S2194="VLD MLC pipes",S2194="VLD PEX components",S2194="VLD PEX pipes",S2194="VLD PHC components",S2194="VLD PHC pipes",S2194="Controls VLD"),"По запросу",X2194)</f>
        <v>33123</v>
      </c>
      <c r="AA2194" s="63">
        <f>ROUND(X2194/1.2,3)</f>
        <v>27602.5</v>
      </c>
      <c r="AB2194" s="23">
        <v>27602.5</v>
      </c>
      <c r="AC2194" s="190">
        <f>IFERROR(ROUND(AA2194/AB2194-1,2),"")</f>
        <v>0</v>
      </c>
      <c r="AD2194" s="25">
        <v>4.0999999999999996</v>
      </c>
      <c r="AE2194" s="25">
        <v>1.098E-2</v>
      </c>
      <c r="AF2194" s="25">
        <v>0</v>
      </c>
      <c r="AG2194" s="25" t="s">
        <v>22</v>
      </c>
      <c r="AH2194" s="25">
        <v>0</v>
      </c>
      <c r="AI2194" s="25">
        <v>0</v>
      </c>
      <c r="AJ2194" s="25" t="s">
        <v>20</v>
      </c>
      <c r="AK2194" s="42" t="s">
        <v>19</v>
      </c>
      <c r="AL2194" s="25" t="s">
        <v>20</v>
      </c>
      <c r="AM2194" s="25">
        <v>1</v>
      </c>
      <c r="AN2194" s="25">
        <v>565</v>
      </c>
      <c r="AO2194" s="25">
        <v>235</v>
      </c>
      <c r="AP2194" s="25">
        <v>85</v>
      </c>
      <c r="AQ2194" s="25">
        <v>4.0999999999999996</v>
      </c>
      <c r="AR2194" s="94">
        <v>1.1285999999999999E-2</v>
      </c>
      <c r="AS2194" s="157" t="s">
        <v>22</v>
      </c>
      <c r="AT2194" s="93">
        <v>42521</v>
      </c>
      <c r="AU2194" s="92" t="s">
        <v>22</v>
      </c>
      <c r="AV2194" s="91" t="s">
        <v>152</v>
      </c>
      <c r="AW2194" s="92" t="s">
        <v>48</v>
      </c>
      <c r="AX2194" s="92" t="s">
        <v>48</v>
      </c>
      <c r="AY2194" s="91" t="s">
        <v>152</v>
      </c>
      <c r="AZ2194" s="23"/>
      <c r="BA2194" s="25" t="s">
        <v>3902</v>
      </c>
      <c r="BB2194" t="s">
        <v>25</v>
      </c>
      <c r="BC2194" t="e">
        <v>#N/A</v>
      </c>
      <c r="BD2194" t="e">
        <f>IF(Z2194=BC2194,"OK")</f>
        <v>#N/A</v>
      </c>
      <c r="BE2194">
        <v>4.0999999999999996</v>
      </c>
      <c r="BF2194">
        <v>1.098E-2</v>
      </c>
      <c r="BG2194">
        <v>565</v>
      </c>
      <c r="BH2194">
        <v>235</v>
      </c>
      <c r="BI2194">
        <v>85</v>
      </c>
      <c r="BJ2194">
        <v>4.0999999999999996</v>
      </c>
      <c r="BK2194">
        <v>1.1285999999999999E-2</v>
      </c>
      <c r="BN2194" s="183"/>
    </row>
    <row r="2195" spans="1:66" ht="25.5" x14ac:dyDescent="0.25">
      <c r="A2195" s="1"/>
      <c r="B2195" s="94">
        <v>2180</v>
      </c>
      <c r="C2195" s="43">
        <v>1086543</v>
      </c>
      <c r="D2195" s="25">
        <v>1013056</v>
      </c>
      <c r="E2195" s="27" t="s">
        <v>3901</v>
      </c>
      <c r="F2195" s="213" t="s">
        <v>655</v>
      </c>
      <c r="G2195" s="41" t="s">
        <v>27</v>
      </c>
      <c r="H2195" s="46" t="str">
        <f>IFERROR(IFERROR(IF(SEARCH("Usystems",$E2195)&gt;0,"Usystems"),IF(SEARCH("RIIFO",$E2195)&gt;0,"RIIFO","Uponor")),"Uponor")</f>
        <v>Uponor</v>
      </c>
      <c r="I2195" s="25">
        <f>IFERROR(MID($D2195,1,7)+0,"")</f>
        <v>1013056</v>
      </c>
      <c r="J2195" s="25" t="str">
        <f>IFERROR(MID($D2195,10,7)+0,"")</f>
        <v/>
      </c>
      <c r="K2195" s="25" t="str">
        <f>IFERROR(MID($D2195,19,7)+0,"")</f>
        <v/>
      </c>
      <c r="L2195" s="25" t="str">
        <f>IFERROR(MID($D2195,28,7)+0,"")</f>
        <v/>
      </c>
      <c r="M2195" s="25">
        <f>IF(IFERROR(MID($Q2195,1,7)+0,"")&lt;1130000,IF(INDEX(C:C,MATCH(LEFT(Q2195,7)+0,I:I,0))&lt;1130000,"",INDEX(C:C,MATCH(LEFT(Q2195,7)+0,I:I,0))),IFERROR(MID($Q2195,1,7)+0,""))</f>
        <v>1135944</v>
      </c>
      <c r="N2195" s="25">
        <f>IF(IFERROR(MID($Q2195,10,7)+0,"")&lt;1130000,"",IFERROR(MID($Q2195,10,7)+0,""))</f>
        <v>1136967</v>
      </c>
      <c r="O2195" s="25" t="str">
        <f>IF(IFERROR(MID($Q2195,19,7)+0,"")&lt;1130000,"",IFERROR(MID($Q2195,19,7)+0,""))</f>
        <v/>
      </c>
      <c r="P2195" s="25" t="str">
        <f>IF(M2195="","",IF(N2195="",M2195,M2195&amp;", "&amp;N2195))</f>
        <v>1135944, 1136967</v>
      </c>
      <c r="Q2195" s="34" t="s">
        <v>3900</v>
      </c>
      <c r="R2195" s="25"/>
      <c r="S2195" s="35" t="s">
        <v>3870</v>
      </c>
      <c r="T2195" s="25" t="s">
        <v>36</v>
      </c>
      <c r="U2195" s="185">
        <v>37717</v>
      </c>
      <c r="V2195" s="188">
        <v>37717</v>
      </c>
      <c r="W2195" s="189">
        <v>37717</v>
      </c>
      <c r="X2195" s="31">
        <v>37717</v>
      </c>
      <c r="Y2195" s="90">
        <f>IFERROR(ROUND(X2195/W2195-1,2),"")</f>
        <v>0</v>
      </c>
      <c r="Z2195" s="31">
        <f>IF(OR(S2195="VLD MLC components",S2195="VLD MLC pipes",S2195="VLD PEX components",S2195="VLD PEX pipes",S2195="VLD PHC components",S2195="VLD PHC pipes",S2195="Controls VLD"),"По запросу",X2195)</f>
        <v>37717</v>
      </c>
      <c r="AA2195" s="63">
        <f>ROUND(X2195/1.2,3)</f>
        <v>31430.832999999999</v>
      </c>
      <c r="AB2195" s="23">
        <v>31430.832999999999</v>
      </c>
      <c r="AC2195" s="190">
        <f>IFERROR(ROUND(AA2195/AB2195-1,2),"")</f>
        <v>0</v>
      </c>
      <c r="AD2195" s="25">
        <v>4.5999999999999996</v>
      </c>
      <c r="AE2195" s="25">
        <v>1.129E-2</v>
      </c>
      <c r="AF2195" s="25">
        <v>0</v>
      </c>
      <c r="AG2195" s="25" t="s">
        <v>22</v>
      </c>
      <c r="AH2195" s="25">
        <v>0</v>
      </c>
      <c r="AI2195" s="25">
        <v>0</v>
      </c>
      <c r="AJ2195" s="25" t="s">
        <v>20</v>
      </c>
      <c r="AK2195" s="42" t="s">
        <v>19</v>
      </c>
      <c r="AL2195" s="25" t="s">
        <v>20</v>
      </c>
      <c r="AM2195" s="25">
        <v>1</v>
      </c>
      <c r="AN2195" s="25">
        <v>565</v>
      </c>
      <c r="AO2195" s="25">
        <v>235</v>
      </c>
      <c r="AP2195" s="25">
        <v>85</v>
      </c>
      <c r="AQ2195" s="25">
        <v>4.5999999999999996</v>
      </c>
      <c r="AR2195" s="94">
        <v>1.1285999999999999E-2</v>
      </c>
      <c r="AS2195" s="157" t="s">
        <v>22</v>
      </c>
      <c r="AT2195" s="93">
        <v>42521</v>
      </c>
      <c r="AU2195" s="92" t="s">
        <v>22</v>
      </c>
      <c r="AV2195" s="91" t="s">
        <v>152</v>
      </c>
      <c r="AW2195" s="92" t="s">
        <v>48</v>
      </c>
      <c r="AX2195" s="92" t="s">
        <v>48</v>
      </c>
      <c r="AY2195" s="91" t="s">
        <v>152</v>
      </c>
      <c r="AZ2195" s="23"/>
      <c r="BA2195" s="25" t="s">
        <v>3899</v>
      </c>
      <c r="BB2195" t="s">
        <v>25</v>
      </c>
      <c r="BC2195" t="e">
        <v>#N/A</v>
      </c>
      <c r="BD2195" t="e">
        <f>IF(Z2195=BC2195,"OK")</f>
        <v>#N/A</v>
      </c>
      <c r="BE2195">
        <v>4.5999999999999996</v>
      </c>
      <c r="BF2195">
        <v>1.129E-2</v>
      </c>
      <c r="BG2195">
        <v>565</v>
      </c>
      <c r="BH2195">
        <v>235</v>
      </c>
      <c r="BI2195">
        <v>85</v>
      </c>
      <c r="BJ2195">
        <v>4.5999999999999996</v>
      </c>
      <c r="BK2195">
        <v>1.1285999999999999E-2</v>
      </c>
      <c r="BN2195" s="183"/>
    </row>
    <row r="2196" spans="1:66" ht="25.5" x14ac:dyDescent="0.25">
      <c r="A2196" s="1"/>
      <c r="B2196" s="94">
        <v>2181</v>
      </c>
      <c r="C2196" s="43">
        <v>1086544</v>
      </c>
      <c r="D2196" s="25">
        <v>1013057</v>
      </c>
      <c r="E2196" s="27" t="s">
        <v>3898</v>
      </c>
      <c r="F2196" s="213" t="s">
        <v>655</v>
      </c>
      <c r="G2196" s="41" t="s">
        <v>585</v>
      </c>
      <c r="H2196" s="46" t="str">
        <f>IFERROR(IFERROR(IF(SEARCH("Usystems",$E2196)&gt;0,"Usystems"),IF(SEARCH("RIIFO",$E2196)&gt;0,"RIIFO","Uponor")),"Uponor")</f>
        <v>Uponor</v>
      </c>
      <c r="I2196" s="25">
        <f>IFERROR(MID($D2196,1,7)+0,"")</f>
        <v>1013057</v>
      </c>
      <c r="J2196" s="25" t="str">
        <f>IFERROR(MID($D2196,10,7)+0,"")</f>
        <v/>
      </c>
      <c r="K2196" s="25" t="str">
        <f>IFERROR(MID($D2196,19,7)+0,"")</f>
        <v/>
      </c>
      <c r="L2196" s="25" t="str">
        <f>IFERROR(MID($D2196,28,7)+0,"")</f>
        <v/>
      </c>
      <c r="M2196" s="25">
        <f>IF(IFERROR(MID($Q2196,1,7)+0,"")&lt;1130000,IF(INDEX(C:C,MATCH(LEFT(Q2196,7)+0,I:I,0))&lt;1130000,"",INDEX(C:C,MATCH(LEFT(Q2196,7)+0,I:I,0))),IFERROR(MID($Q2196,1,7)+0,""))</f>
        <v>1135945</v>
      </c>
      <c r="N2196" s="25">
        <f>IF(IFERROR(MID($Q2196,10,7)+0,"")&lt;1130000,"",IFERROR(MID($Q2196,10,7)+0,""))</f>
        <v>1136968</v>
      </c>
      <c r="O2196" s="25" t="str">
        <f>IF(IFERROR(MID($Q2196,19,7)+0,"")&lt;1130000,"",IFERROR(MID($Q2196,19,7)+0,""))</f>
        <v/>
      </c>
      <c r="P2196" s="25" t="str">
        <f>IF(M2196="","",IF(N2196="",M2196,M2196&amp;", "&amp;N2196))</f>
        <v>1135945, 1136968</v>
      </c>
      <c r="Q2196" s="34" t="s">
        <v>3897</v>
      </c>
      <c r="R2196" s="25"/>
      <c r="S2196" s="35" t="s">
        <v>3870</v>
      </c>
      <c r="T2196" s="25" t="s">
        <v>36</v>
      </c>
      <c r="U2196" s="185">
        <v>42166</v>
      </c>
      <c r="V2196" s="188">
        <v>42166</v>
      </c>
      <c r="W2196" s="189">
        <v>59792</v>
      </c>
      <c r="X2196" s="31">
        <v>59792</v>
      </c>
      <c r="Y2196" s="90">
        <f>IFERROR(ROUND(X2196/W2196-1,2),"")</f>
        <v>0</v>
      </c>
      <c r="Z2196" s="31">
        <f>IF(OR(S2196="VLD MLC components",S2196="VLD MLC pipes",S2196="VLD PEX components",S2196="VLD PEX pipes",S2196="VLD PHC components",S2196="VLD PHC pipes",S2196="Controls VLD"),"По запросу",X2196)</f>
        <v>59792</v>
      </c>
      <c r="AA2196" s="63">
        <f>ROUND(X2196/1.2,3)</f>
        <v>49826.667000000001</v>
      </c>
      <c r="AB2196" s="23">
        <v>49826.667000000001</v>
      </c>
      <c r="AC2196" s="190">
        <f>IFERROR(ROUND(AA2196/AB2196-1,2),"")</f>
        <v>0</v>
      </c>
      <c r="AD2196" s="25">
        <v>5</v>
      </c>
      <c r="AE2196" s="25">
        <v>1.129E-2</v>
      </c>
      <c r="AF2196" s="25">
        <v>4</v>
      </c>
      <c r="AG2196" s="25">
        <v>4</v>
      </c>
      <c r="AH2196" s="25">
        <v>5</v>
      </c>
      <c r="AI2196" s="25">
        <v>5</v>
      </c>
      <c r="AJ2196" s="25" t="s">
        <v>20</v>
      </c>
      <c r="AK2196" s="22" t="s">
        <v>20</v>
      </c>
      <c r="AL2196" s="25" t="s">
        <v>20</v>
      </c>
      <c r="AM2196" s="25">
        <v>1</v>
      </c>
      <c r="AN2196" s="25">
        <v>565</v>
      </c>
      <c r="AO2196" s="25">
        <v>235</v>
      </c>
      <c r="AP2196" s="25">
        <v>85</v>
      </c>
      <c r="AQ2196" s="25">
        <v>5</v>
      </c>
      <c r="AR2196" s="94">
        <v>1.1285999999999999E-2</v>
      </c>
      <c r="AS2196" s="157" t="s">
        <v>22</v>
      </c>
      <c r="AT2196" s="93">
        <v>42521</v>
      </c>
      <c r="AU2196" s="92" t="s">
        <v>22</v>
      </c>
      <c r="AV2196" s="91" t="s">
        <v>152</v>
      </c>
      <c r="AW2196" s="92" t="s">
        <v>48</v>
      </c>
      <c r="AX2196" s="92" t="s">
        <v>48</v>
      </c>
      <c r="AY2196" s="91" t="s">
        <v>152</v>
      </c>
      <c r="AZ2196" s="23"/>
      <c r="BA2196" s="25" t="s">
        <v>3896</v>
      </c>
      <c r="BB2196" t="s">
        <v>25</v>
      </c>
      <c r="BC2196">
        <v>59792</v>
      </c>
      <c r="BD2196" t="str">
        <f>IF(Z2196=BC2196,"OK")</f>
        <v>OK</v>
      </c>
      <c r="BE2196">
        <v>5</v>
      </c>
      <c r="BF2196">
        <v>1.129E-2</v>
      </c>
      <c r="BG2196">
        <v>565</v>
      </c>
      <c r="BH2196">
        <v>235</v>
      </c>
      <c r="BI2196">
        <v>85</v>
      </c>
      <c r="BJ2196">
        <v>5</v>
      </c>
      <c r="BK2196">
        <v>1.1285999999999999E-2</v>
      </c>
      <c r="BN2196" s="183"/>
    </row>
    <row r="2197" spans="1:66" ht="25.5" x14ac:dyDescent="0.25">
      <c r="A2197" s="1"/>
      <c r="B2197" s="94">
        <v>2182</v>
      </c>
      <c r="C2197" s="43">
        <v>1086545</v>
      </c>
      <c r="D2197" s="25">
        <v>1013058</v>
      </c>
      <c r="E2197" s="36" t="s">
        <v>3895</v>
      </c>
      <c r="F2197" s="151" t="s">
        <v>655</v>
      </c>
      <c r="G2197" s="41" t="s">
        <v>585</v>
      </c>
      <c r="H2197" s="46" t="str">
        <f>IFERROR(IFERROR(IF(SEARCH("Usystems",$E2197)&gt;0,"Usystems"),IF(SEARCH("RIIFO",$E2197)&gt;0,"RIIFO","Uponor")),"Uponor")</f>
        <v>Uponor</v>
      </c>
      <c r="I2197" s="25">
        <f>IFERROR(MID($D2197,1,7)+0,"")</f>
        <v>1013058</v>
      </c>
      <c r="J2197" s="25" t="str">
        <f>IFERROR(MID($D2197,10,7)+0,"")</f>
        <v/>
      </c>
      <c r="K2197" s="25" t="str">
        <f>IFERROR(MID($D2197,19,7)+0,"")</f>
        <v/>
      </c>
      <c r="L2197" s="25" t="str">
        <f>IFERROR(MID($D2197,28,7)+0,"")</f>
        <v/>
      </c>
      <c r="M2197" s="25">
        <f>IF(IFERROR(MID($Q2197,1,7)+0,"")&lt;1130000,IF(INDEX(C:C,MATCH(LEFT(Q2197,7)+0,I:I,0))&lt;1130000,"",INDEX(C:C,MATCH(LEFT(Q2197,7)+0,I:I,0))),IFERROR(MID($Q2197,1,7)+0,""))</f>
        <v>1135946</v>
      </c>
      <c r="N2197" s="25">
        <f>IF(IFERROR(MID($Q2197,10,7)+0,"")&lt;1130000,"",IFERROR(MID($Q2197,10,7)+0,""))</f>
        <v>1136969</v>
      </c>
      <c r="O2197" s="25" t="str">
        <f>IF(IFERROR(MID($Q2197,19,7)+0,"")&lt;1130000,"",IFERROR(MID($Q2197,19,7)+0,""))</f>
        <v/>
      </c>
      <c r="P2197" s="25" t="str">
        <f>IF(M2197="","",IF(N2197="",M2197,M2197&amp;", "&amp;N2197))</f>
        <v>1135946, 1136969</v>
      </c>
      <c r="Q2197" s="34" t="s">
        <v>3894</v>
      </c>
      <c r="R2197" s="25"/>
      <c r="S2197" s="35" t="s">
        <v>3870</v>
      </c>
      <c r="T2197" s="25" t="s">
        <v>36</v>
      </c>
      <c r="U2197" s="185">
        <v>46616</v>
      </c>
      <c r="V2197" s="188">
        <v>46616</v>
      </c>
      <c r="W2197" s="189">
        <v>65810</v>
      </c>
      <c r="X2197" s="31">
        <v>65810</v>
      </c>
      <c r="Y2197" s="90">
        <f>IFERROR(ROUND(X2197/W2197-1,2),"")</f>
        <v>0</v>
      </c>
      <c r="Z2197" s="31">
        <f>IF(OR(S2197="VLD MLC components",S2197="VLD MLC pipes",S2197="VLD PEX components",S2197="VLD PEX pipes",S2197="VLD PHC components",S2197="VLD PHC pipes",S2197="Controls VLD"),"По запросу",X2197)</f>
        <v>65810</v>
      </c>
      <c r="AA2197" s="63">
        <f>ROUND(X2197/1.2,3)</f>
        <v>54841.667000000001</v>
      </c>
      <c r="AB2197" s="23">
        <v>54841.667000000001</v>
      </c>
      <c r="AC2197" s="190">
        <f>IFERROR(ROUND(AA2197/AB2197-1,2),"")</f>
        <v>0</v>
      </c>
      <c r="AD2197" s="25">
        <v>5.5</v>
      </c>
      <c r="AE2197" s="25">
        <v>1.129E-2</v>
      </c>
      <c r="AF2197" s="25">
        <v>10</v>
      </c>
      <c r="AG2197" s="25">
        <v>10</v>
      </c>
      <c r="AH2197" s="25">
        <v>10</v>
      </c>
      <c r="AI2197" s="25">
        <v>10</v>
      </c>
      <c r="AJ2197" s="25" t="s">
        <v>20</v>
      </c>
      <c r="AK2197" s="22" t="s">
        <v>20</v>
      </c>
      <c r="AL2197" s="25" t="s">
        <v>20</v>
      </c>
      <c r="AM2197" s="25">
        <v>1</v>
      </c>
      <c r="AN2197" s="25">
        <v>565</v>
      </c>
      <c r="AO2197" s="25">
        <v>235</v>
      </c>
      <c r="AP2197" s="25">
        <v>85</v>
      </c>
      <c r="AQ2197" s="25">
        <v>5.5</v>
      </c>
      <c r="AR2197" s="94">
        <v>1.1285999999999999E-2</v>
      </c>
      <c r="AS2197" s="157" t="s">
        <v>22</v>
      </c>
      <c r="AT2197" s="93">
        <v>42521</v>
      </c>
      <c r="AU2197" s="92" t="s">
        <v>22</v>
      </c>
      <c r="AV2197" s="91" t="s">
        <v>152</v>
      </c>
      <c r="AW2197" s="92" t="s">
        <v>48</v>
      </c>
      <c r="AX2197" s="92" t="s">
        <v>48</v>
      </c>
      <c r="AY2197" s="91" t="s">
        <v>152</v>
      </c>
      <c r="AZ2197" s="23"/>
      <c r="BA2197" s="25" t="s">
        <v>3893</v>
      </c>
      <c r="BB2197" t="s">
        <v>25</v>
      </c>
      <c r="BC2197">
        <v>65810</v>
      </c>
      <c r="BD2197" t="str">
        <f>IF(Z2197=BC2197,"OK")</f>
        <v>OK</v>
      </c>
      <c r="BE2197">
        <v>5.5</v>
      </c>
      <c r="BF2197">
        <v>1.129E-2</v>
      </c>
      <c r="BG2197">
        <v>565</v>
      </c>
      <c r="BH2197">
        <v>235</v>
      </c>
      <c r="BI2197">
        <v>85</v>
      </c>
      <c r="BJ2197">
        <v>5.5</v>
      </c>
      <c r="BK2197">
        <v>1.1285999999999999E-2</v>
      </c>
      <c r="BN2197" s="183"/>
    </row>
    <row r="2198" spans="1:66" ht="25.5" x14ac:dyDescent="0.25">
      <c r="A2198" s="1"/>
      <c r="B2198" s="94">
        <v>2183</v>
      </c>
      <c r="C2198" s="43">
        <v>1086546</v>
      </c>
      <c r="D2198" s="25">
        <v>1013059</v>
      </c>
      <c r="E2198" s="36" t="s">
        <v>3892</v>
      </c>
      <c r="F2198" s="151" t="s">
        <v>655</v>
      </c>
      <c r="G2198" s="41" t="s">
        <v>27</v>
      </c>
      <c r="H2198" s="46" t="str">
        <f>IFERROR(IFERROR(IF(SEARCH("Usystems",$E2198)&gt;0,"Usystems"),IF(SEARCH("RIIFO",$E2198)&gt;0,"RIIFO","Uponor")),"Uponor")</f>
        <v>Uponor</v>
      </c>
      <c r="I2198" s="25">
        <f>IFERROR(MID($D2198,1,7)+0,"")</f>
        <v>1013059</v>
      </c>
      <c r="J2198" s="25" t="str">
        <f>IFERROR(MID($D2198,10,7)+0,"")</f>
        <v/>
      </c>
      <c r="K2198" s="25" t="str">
        <f>IFERROR(MID($D2198,19,7)+0,"")</f>
        <v/>
      </c>
      <c r="L2198" s="25" t="str">
        <f>IFERROR(MID($D2198,28,7)+0,"")</f>
        <v/>
      </c>
      <c r="M2198" s="25">
        <f>IF(IFERROR(MID($Q2198,1,7)+0,"")&lt;1130000,IF(INDEX(C:C,MATCH(LEFT(Q2198,7)+0,I:I,0))&lt;1130000,"",INDEX(C:C,MATCH(LEFT(Q2198,7)+0,I:I,0))),IFERROR(MID($Q2198,1,7)+0,""))</f>
        <v>1135947</v>
      </c>
      <c r="N2198" s="25">
        <f>IF(IFERROR(MID($Q2198,10,7)+0,"")&lt;1130000,"",IFERROR(MID($Q2198,10,7)+0,""))</f>
        <v>1136970</v>
      </c>
      <c r="O2198" s="25" t="str">
        <f>IF(IFERROR(MID($Q2198,19,7)+0,"")&lt;1130000,"",IFERROR(MID($Q2198,19,7)+0,""))</f>
        <v/>
      </c>
      <c r="P2198" s="25" t="str">
        <f>IF(M2198="","",IF(N2198="",M2198,M2198&amp;", "&amp;N2198))</f>
        <v>1135947, 1136970</v>
      </c>
      <c r="Q2198" s="34" t="s">
        <v>3891</v>
      </c>
      <c r="R2198" s="25"/>
      <c r="S2198" s="35" t="s">
        <v>3870</v>
      </c>
      <c r="T2198" s="25" t="s">
        <v>36</v>
      </c>
      <c r="U2198" s="185">
        <v>51210</v>
      </c>
      <c r="V2198" s="188">
        <v>51210</v>
      </c>
      <c r="W2198" s="189">
        <v>51210</v>
      </c>
      <c r="X2198" s="31">
        <v>51210</v>
      </c>
      <c r="Y2198" s="90">
        <f>IFERROR(ROUND(X2198/W2198-1,2),"")</f>
        <v>0</v>
      </c>
      <c r="Z2198" s="31">
        <f>IF(OR(S2198="VLD MLC components",S2198="VLD MLC pipes",S2198="VLD PEX components",S2198="VLD PEX pipes",S2198="VLD PHC components",S2198="VLD PHC pipes",S2198="Controls VLD"),"По запросу",X2198)</f>
        <v>51210</v>
      </c>
      <c r="AA2198" s="63">
        <f>ROUND(X2198/1.2,3)</f>
        <v>42675</v>
      </c>
      <c r="AB2198" s="23">
        <v>42675</v>
      </c>
      <c r="AC2198" s="190">
        <f>IFERROR(ROUND(AA2198/AB2198-1,2),"")</f>
        <v>0</v>
      </c>
      <c r="AD2198" s="25">
        <v>6</v>
      </c>
      <c r="AE2198" s="25">
        <v>1.528E-2</v>
      </c>
      <c r="AF2198" s="25">
        <v>0</v>
      </c>
      <c r="AG2198" s="25" t="s">
        <v>22</v>
      </c>
      <c r="AH2198" s="25">
        <v>0</v>
      </c>
      <c r="AI2198" s="25">
        <v>0</v>
      </c>
      <c r="AJ2198" s="25" t="s">
        <v>20</v>
      </c>
      <c r="AK2198" s="42" t="s">
        <v>19</v>
      </c>
      <c r="AL2198" s="25" t="s">
        <v>20</v>
      </c>
      <c r="AM2198" s="25">
        <v>1</v>
      </c>
      <c r="AN2198" s="25">
        <v>765</v>
      </c>
      <c r="AO2198" s="25">
        <v>235</v>
      </c>
      <c r="AP2198" s="25">
        <v>85</v>
      </c>
      <c r="AQ2198" s="25">
        <v>6</v>
      </c>
      <c r="AR2198" s="94">
        <v>1.5280999999999999E-2</v>
      </c>
      <c r="AS2198" s="157" t="s">
        <v>22</v>
      </c>
      <c r="AT2198" s="93">
        <v>42521</v>
      </c>
      <c r="AU2198" s="92" t="s">
        <v>22</v>
      </c>
      <c r="AV2198" s="91" t="s">
        <v>152</v>
      </c>
      <c r="AW2198" s="92" t="s">
        <v>48</v>
      </c>
      <c r="AX2198" s="92" t="s">
        <v>48</v>
      </c>
      <c r="AY2198" s="91" t="s">
        <v>152</v>
      </c>
      <c r="AZ2198" s="23"/>
      <c r="BA2198" s="25" t="s">
        <v>3890</v>
      </c>
      <c r="BB2198" t="s">
        <v>25</v>
      </c>
      <c r="BC2198" t="e">
        <v>#N/A</v>
      </c>
      <c r="BD2198" t="e">
        <f>IF(Z2198=BC2198,"OK")</f>
        <v>#N/A</v>
      </c>
      <c r="BE2198">
        <v>6</v>
      </c>
      <c r="BF2198">
        <v>1.528E-2</v>
      </c>
      <c r="BG2198">
        <v>765</v>
      </c>
      <c r="BH2198">
        <v>235</v>
      </c>
      <c r="BI2198">
        <v>85</v>
      </c>
      <c r="BJ2198">
        <v>6</v>
      </c>
      <c r="BK2198">
        <v>1.5280999999999999E-2</v>
      </c>
      <c r="BN2198" s="183"/>
    </row>
    <row r="2199" spans="1:66" ht="25.5" x14ac:dyDescent="0.25">
      <c r="A2199" s="1"/>
      <c r="B2199" s="94">
        <v>2184</v>
      </c>
      <c r="C2199" s="43">
        <v>1086547</v>
      </c>
      <c r="D2199" s="25">
        <v>1013060</v>
      </c>
      <c r="E2199" s="27" t="s">
        <v>3889</v>
      </c>
      <c r="F2199" s="213" t="s">
        <v>652</v>
      </c>
      <c r="G2199" s="41" t="s">
        <v>585</v>
      </c>
      <c r="H2199" s="46" t="str">
        <f>IFERROR(IFERROR(IF(SEARCH("Usystems",$E2199)&gt;0,"Usystems"),IF(SEARCH("RIIFO",$E2199)&gt;0,"RIIFO","Uponor")),"Uponor")</f>
        <v>Uponor</v>
      </c>
      <c r="I2199" s="25">
        <f>IFERROR(MID($D2199,1,7)+0,"")</f>
        <v>1013060</v>
      </c>
      <c r="J2199" s="25" t="str">
        <f>IFERROR(MID($D2199,10,7)+0,"")</f>
        <v/>
      </c>
      <c r="K2199" s="25" t="str">
        <f>IFERROR(MID($D2199,19,7)+0,"")</f>
        <v/>
      </c>
      <c r="L2199" s="25" t="str">
        <f>IFERROR(MID($D2199,28,7)+0,"")</f>
        <v/>
      </c>
      <c r="M2199" s="25">
        <f>IF(IFERROR(MID($Q2199,1,7)+0,"")&lt;1130000,IF(INDEX(C:C,MATCH(LEFT(Q2199,7)+0,I:I,0))&lt;1130000,"",INDEX(C:C,MATCH(LEFT(Q2199,7)+0,I:I,0))),IFERROR(MID($Q2199,1,7)+0,""))</f>
        <v>1135948</v>
      </c>
      <c r="N2199" s="25">
        <f>IF(IFERROR(MID($Q2199,10,7)+0,"")&lt;1130000,"",IFERROR(MID($Q2199,10,7)+0,""))</f>
        <v>1136971</v>
      </c>
      <c r="O2199" s="25" t="str">
        <f>IF(IFERROR(MID($Q2199,19,7)+0,"")&lt;1130000,"",IFERROR(MID($Q2199,19,7)+0,""))</f>
        <v/>
      </c>
      <c r="P2199" s="25" t="str">
        <f>IF(M2199="","",IF(N2199="",M2199,M2199&amp;", "&amp;N2199))</f>
        <v>1135948, 1136971</v>
      </c>
      <c r="Q2199" s="34" t="s">
        <v>3888</v>
      </c>
      <c r="R2199" s="25"/>
      <c r="S2199" s="35" t="s">
        <v>3870</v>
      </c>
      <c r="T2199" s="25" t="s">
        <v>36</v>
      </c>
      <c r="U2199" s="185">
        <v>55661</v>
      </c>
      <c r="V2199" s="188">
        <v>55661</v>
      </c>
      <c r="W2199" s="189">
        <v>78280</v>
      </c>
      <c r="X2199" s="31">
        <v>78280</v>
      </c>
      <c r="Y2199" s="90">
        <f>IFERROR(ROUND(X2199/W2199-1,2),"")</f>
        <v>0</v>
      </c>
      <c r="Z2199" s="31">
        <f>IF(OR(S2199="VLD MLC components",S2199="VLD MLC pipes",S2199="VLD PEX components",S2199="VLD PEX pipes",S2199="VLD PHC components",S2199="VLD PHC pipes",S2199="Controls VLD"),"По запросу",X2199)</f>
        <v>78280</v>
      </c>
      <c r="AA2199" s="63">
        <f>ROUND(X2199/1.2,3)</f>
        <v>65233.332999999999</v>
      </c>
      <c r="AB2199" s="23">
        <v>65233.332999999999</v>
      </c>
      <c r="AC2199" s="190">
        <f>IFERROR(ROUND(AA2199/AB2199-1,2),"")</f>
        <v>0</v>
      </c>
      <c r="AD2199" s="25">
        <v>6.4</v>
      </c>
      <c r="AE2199" s="25">
        <v>1.528E-2</v>
      </c>
      <c r="AF2199" s="25">
        <v>3</v>
      </c>
      <c r="AG2199" s="25">
        <v>4</v>
      </c>
      <c r="AH2199" s="25">
        <v>5</v>
      </c>
      <c r="AI2199" s="25">
        <v>5</v>
      </c>
      <c r="AJ2199" s="25" t="s">
        <v>20</v>
      </c>
      <c r="AK2199" s="22" t="s">
        <v>20</v>
      </c>
      <c r="AL2199" s="25" t="s">
        <v>20</v>
      </c>
      <c r="AM2199" s="25">
        <v>1</v>
      </c>
      <c r="AN2199" s="25">
        <v>765</v>
      </c>
      <c r="AO2199" s="25">
        <v>235</v>
      </c>
      <c r="AP2199" s="25">
        <v>85</v>
      </c>
      <c r="AQ2199" s="25">
        <v>6.4</v>
      </c>
      <c r="AR2199" s="94">
        <v>1.5280999999999999E-2</v>
      </c>
      <c r="AS2199" s="157" t="s">
        <v>22</v>
      </c>
      <c r="AT2199" s="93">
        <v>42521</v>
      </c>
      <c r="AU2199" s="92" t="s">
        <v>22</v>
      </c>
      <c r="AV2199" s="91" t="s">
        <v>152</v>
      </c>
      <c r="AW2199" s="92" t="s">
        <v>48</v>
      </c>
      <c r="AX2199" s="92" t="s">
        <v>48</v>
      </c>
      <c r="AY2199" s="91" t="s">
        <v>152</v>
      </c>
      <c r="AZ2199" s="23"/>
      <c r="BA2199" s="25" t="s">
        <v>3887</v>
      </c>
      <c r="BB2199" t="s">
        <v>25</v>
      </c>
      <c r="BC2199">
        <v>78280</v>
      </c>
      <c r="BD2199" t="str">
        <f>IF(Z2199=BC2199,"OK")</f>
        <v>OK</v>
      </c>
      <c r="BE2199">
        <v>6.4</v>
      </c>
      <c r="BF2199">
        <v>1.528E-2</v>
      </c>
      <c r="BG2199">
        <v>765</v>
      </c>
      <c r="BH2199">
        <v>235</v>
      </c>
      <c r="BI2199">
        <v>85</v>
      </c>
      <c r="BJ2199">
        <v>6.4</v>
      </c>
      <c r="BK2199">
        <v>1.5280999999999999E-2</v>
      </c>
      <c r="BN2199" s="183"/>
    </row>
    <row r="2200" spans="1:66" ht="25.5" x14ac:dyDescent="0.25">
      <c r="A2200" s="1"/>
      <c r="B2200" s="94">
        <v>2185</v>
      </c>
      <c r="C2200" s="43">
        <v>1086548</v>
      </c>
      <c r="D2200" s="25">
        <v>1013061</v>
      </c>
      <c r="E2200" s="27" t="s">
        <v>3886</v>
      </c>
      <c r="F2200" s="213" t="s">
        <v>655</v>
      </c>
      <c r="G2200" s="41" t="s">
        <v>27</v>
      </c>
      <c r="H2200" s="46" t="str">
        <f>IFERROR(IFERROR(IF(SEARCH("Usystems",$E2200)&gt;0,"Usystems"),IF(SEARCH("RIIFO",$E2200)&gt;0,"RIIFO","Uponor")),"Uponor")</f>
        <v>Uponor</v>
      </c>
      <c r="I2200" s="25">
        <f>IFERROR(MID($D2200,1,7)+0,"")</f>
        <v>1013061</v>
      </c>
      <c r="J2200" s="25" t="str">
        <f>IFERROR(MID($D2200,10,7)+0,"")</f>
        <v/>
      </c>
      <c r="K2200" s="25" t="str">
        <f>IFERROR(MID($D2200,19,7)+0,"")</f>
        <v/>
      </c>
      <c r="L2200" s="25" t="str">
        <f>IFERROR(MID($D2200,28,7)+0,"")</f>
        <v/>
      </c>
      <c r="M2200" s="25">
        <f>IF(IFERROR(MID($Q2200,1,7)+0,"")&lt;1130000,IF(INDEX(C:C,MATCH(LEFT(Q2200,7)+0,I:I,0))&lt;1130000,"",INDEX(C:C,MATCH(LEFT(Q2200,7)+0,I:I,0))),IFERROR(MID($Q2200,1,7)+0,""))</f>
        <v>1135949</v>
      </c>
      <c r="N2200" s="25">
        <f>IF(IFERROR(MID($Q2200,10,7)+0,"")&lt;1130000,"",IFERROR(MID($Q2200,10,7)+0,""))</f>
        <v>1136972</v>
      </c>
      <c r="O2200" s="25" t="str">
        <f>IF(IFERROR(MID($Q2200,19,7)+0,"")&lt;1130000,"",IFERROR(MID($Q2200,19,7)+0,""))</f>
        <v/>
      </c>
      <c r="P2200" s="25" t="str">
        <f>IF(M2200="","",IF(N2200="",M2200,M2200&amp;", "&amp;N2200))</f>
        <v>1135949, 1136972</v>
      </c>
      <c r="Q2200" s="34" t="s">
        <v>3885</v>
      </c>
      <c r="R2200" s="25"/>
      <c r="S2200" s="35" t="s">
        <v>3870</v>
      </c>
      <c r="T2200" s="25" t="s">
        <v>36</v>
      </c>
      <c r="U2200" s="185">
        <v>60110</v>
      </c>
      <c r="V2200" s="188">
        <v>60110</v>
      </c>
      <c r="W2200" s="189">
        <v>60110</v>
      </c>
      <c r="X2200" s="31">
        <v>60110</v>
      </c>
      <c r="Y2200" s="90">
        <f>IFERROR(ROUND(X2200/W2200-1,2),"")</f>
        <v>0</v>
      </c>
      <c r="Z2200" s="31">
        <f>IF(OR(S2200="VLD MLC components",S2200="VLD MLC pipes",S2200="VLD PEX components",S2200="VLD PEX pipes",S2200="VLD PHC components",S2200="VLD PHC pipes",S2200="Controls VLD"),"По запросу",X2200)</f>
        <v>60110</v>
      </c>
      <c r="AA2200" s="63">
        <f>ROUND(X2200/1.2,3)</f>
        <v>50091.667000000001</v>
      </c>
      <c r="AB2200" s="23">
        <v>50091.667000000001</v>
      </c>
      <c r="AC2200" s="190">
        <f>IFERROR(ROUND(AA2200/AB2200-1,2),"")</f>
        <v>0</v>
      </c>
      <c r="AD2200" s="25">
        <v>6.9</v>
      </c>
      <c r="AE2200" s="25">
        <v>1.528E-2</v>
      </c>
      <c r="AF2200" s="25">
        <v>0</v>
      </c>
      <c r="AG2200" s="25" t="s">
        <v>22</v>
      </c>
      <c r="AH2200" s="25">
        <v>0</v>
      </c>
      <c r="AI2200" s="25">
        <v>0</v>
      </c>
      <c r="AJ2200" s="25" t="s">
        <v>20</v>
      </c>
      <c r="AK2200" s="42" t="s">
        <v>19</v>
      </c>
      <c r="AL2200" s="25" t="s">
        <v>20</v>
      </c>
      <c r="AM2200" s="25">
        <v>1</v>
      </c>
      <c r="AN2200" s="25">
        <v>765</v>
      </c>
      <c r="AO2200" s="25">
        <v>235</v>
      </c>
      <c r="AP2200" s="25">
        <v>85</v>
      </c>
      <c r="AQ2200" s="25">
        <v>6.9</v>
      </c>
      <c r="AR2200" s="94">
        <v>1.5280999999999999E-2</v>
      </c>
      <c r="AS2200" s="157" t="s">
        <v>22</v>
      </c>
      <c r="AT2200" s="93">
        <v>42521</v>
      </c>
      <c r="AU2200" s="92" t="s">
        <v>22</v>
      </c>
      <c r="AV2200" s="91" t="s">
        <v>152</v>
      </c>
      <c r="AW2200" s="92" t="s">
        <v>48</v>
      </c>
      <c r="AX2200" s="92" t="s">
        <v>48</v>
      </c>
      <c r="AY2200" s="91" t="s">
        <v>152</v>
      </c>
      <c r="AZ2200" s="23"/>
      <c r="BA2200" s="25" t="s">
        <v>3884</v>
      </c>
      <c r="BB2200" t="s">
        <v>25</v>
      </c>
      <c r="BC2200" t="e">
        <v>#N/A</v>
      </c>
      <c r="BD2200" t="e">
        <f>IF(Z2200=BC2200,"OK")</f>
        <v>#N/A</v>
      </c>
      <c r="BE2200">
        <v>6.9</v>
      </c>
      <c r="BF2200">
        <v>1.528E-2</v>
      </c>
      <c r="BG2200">
        <v>765</v>
      </c>
      <c r="BH2200">
        <v>235</v>
      </c>
      <c r="BI2200">
        <v>85</v>
      </c>
      <c r="BJ2200">
        <v>6.9</v>
      </c>
      <c r="BK2200">
        <v>1.5280999999999999E-2</v>
      </c>
      <c r="BN2200" s="183"/>
    </row>
    <row r="2201" spans="1:66" ht="25.5" x14ac:dyDescent="0.25">
      <c r="A2201" s="1"/>
      <c r="B2201" s="94">
        <v>2186</v>
      </c>
      <c r="C2201" s="43">
        <v>1088864</v>
      </c>
      <c r="D2201" s="34"/>
      <c r="E2201" s="48" t="s">
        <v>3883</v>
      </c>
      <c r="F2201" s="151" t="s">
        <v>652</v>
      </c>
      <c r="G2201" s="28"/>
      <c r="H2201" s="46" t="str">
        <f>IFERROR(IFERROR(IF(SEARCH("Usystems",$E2201)&gt;0,"Usystems"),IF(SEARCH("RIIFO",$E2201)&gt;0,"RIIFO","Uponor")),"Uponor")</f>
        <v>Uponor</v>
      </c>
      <c r="I2201" s="25" t="str">
        <f>IFERROR(MID($D2201,1,7)+0,"")</f>
        <v/>
      </c>
      <c r="J2201" s="25" t="str">
        <f>IFERROR(MID($D2201,10,7)+0,"")</f>
        <v/>
      </c>
      <c r="K2201" s="25" t="str">
        <f>IFERROR(MID($D2201,19,7)+0,"")</f>
        <v/>
      </c>
      <c r="L2201" s="25" t="str">
        <f>IFERROR(MID($D2201,28,7)+0,"")</f>
        <v/>
      </c>
      <c r="M2201" s="25" t="str">
        <f>IF(IFERROR(MID($Q2201,1,7)+0,"")&lt;1130000,IF(INDEX(C:C,MATCH(LEFT(Q2201,7)+0,I:I,0))&lt;1130000,"",INDEX(C:C,MATCH(LEFT(Q2201,7)+0,I:I,0))),IFERROR(MID($Q2201,1,7)+0,""))</f>
        <v/>
      </c>
      <c r="N2201" s="25" t="str">
        <f>IF(IFERROR(MID($Q2201,10,7)+0,"")&lt;1130000,"",IFERROR(MID($Q2201,10,7)+0,""))</f>
        <v/>
      </c>
      <c r="O2201" s="25" t="str">
        <f>IF(IFERROR(MID($Q2201,19,7)+0,"")&lt;1130000,"",IFERROR(MID($Q2201,19,7)+0,""))</f>
        <v/>
      </c>
      <c r="P2201" s="25" t="str">
        <f>IF(M2201="","",IF(N2201="",M2201,M2201&amp;", "&amp;N2201))</f>
        <v/>
      </c>
      <c r="Q2201" s="25"/>
      <c r="R2201" s="25"/>
      <c r="S2201" s="35" t="s">
        <v>3870</v>
      </c>
      <c r="T2201" s="34" t="s">
        <v>36</v>
      </c>
      <c r="U2201" s="185">
        <v>71498</v>
      </c>
      <c r="V2201" s="188">
        <v>71498</v>
      </c>
      <c r="W2201" s="189">
        <v>71498</v>
      </c>
      <c r="X2201" s="31">
        <v>71498</v>
      </c>
      <c r="Y2201" s="90">
        <f>IFERROR(ROUND(X2201/W2201-1,2),"")</f>
        <v>0</v>
      </c>
      <c r="Z2201" s="31">
        <f>IF(OR(S2201="VLD MLC components",S2201="VLD MLC pipes",S2201="VLD PEX components",S2201="VLD PEX pipes",S2201="VLD PHC components",S2201="VLD PHC pipes",S2201="Controls VLD"),"По запросу",X2201)</f>
        <v>71498</v>
      </c>
      <c r="AA2201" s="63">
        <f>ROUND(X2201/1.2,3)</f>
        <v>59581.667000000001</v>
      </c>
      <c r="AB2201" s="23">
        <v>59581.667000000001</v>
      </c>
      <c r="AC2201" s="190">
        <f>IFERROR(ROUND(AA2201/AB2201-1,2),"")</f>
        <v>0</v>
      </c>
      <c r="AD2201" s="25">
        <v>7.4</v>
      </c>
      <c r="AE2201" s="25">
        <v>1.3483E-2</v>
      </c>
      <c r="AF2201" s="25">
        <v>0</v>
      </c>
      <c r="AG2201" s="25" t="s">
        <v>22</v>
      </c>
      <c r="AH2201" s="25">
        <v>0</v>
      </c>
      <c r="AI2201" s="25">
        <v>0</v>
      </c>
      <c r="AJ2201" s="25" t="s">
        <v>20</v>
      </c>
      <c r="AK2201" s="42" t="s">
        <v>19</v>
      </c>
      <c r="AL2201" s="25" t="s">
        <v>20</v>
      </c>
      <c r="AM2201" s="25">
        <v>1</v>
      </c>
      <c r="AN2201" s="25">
        <v>765</v>
      </c>
      <c r="AO2201" s="25">
        <v>235</v>
      </c>
      <c r="AP2201" s="25">
        <v>85</v>
      </c>
      <c r="AQ2201" s="25">
        <v>7.4</v>
      </c>
      <c r="AR2201" s="94">
        <v>1.5280999999999999E-2</v>
      </c>
      <c r="AS2201" s="157" t="s">
        <v>22</v>
      </c>
      <c r="AT2201" s="93">
        <v>42786</v>
      </c>
      <c r="AU2201" s="92" t="s">
        <v>22</v>
      </c>
      <c r="AV2201" s="91" t="s">
        <v>152</v>
      </c>
      <c r="AW2201" s="92" t="s">
        <v>48</v>
      </c>
      <c r="AX2201" s="92" t="s">
        <v>48</v>
      </c>
      <c r="AY2201" s="91" t="s">
        <v>152</v>
      </c>
      <c r="AZ2201" s="23"/>
      <c r="BA2201" s="25" t="s">
        <v>3882</v>
      </c>
      <c r="BB2201" t="s">
        <v>25</v>
      </c>
      <c r="BC2201" t="e">
        <v>#N/A</v>
      </c>
      <c r="BD2201" t="e">
        <f>IF(Z2201=BC2201,"OK")</f>
        <v>#N/A</v>
      </c>
      <c r="BE2201">
        <v>7.4</v>
      </c>
      <c r="BF2201">
        <v>1.3483E-2</v>
      </c>
      <c r="BG2201">
        <v>765</v>
      </c>
      <c r="BH2201">
        <v>235</v>
      </c>
      <c r="BI2201">
        <v>85</v>
      </c>
      <c r="BJ2201">
        <v>7.4</v>
      </c>
      <c r="BK2201">
        <v>1.5280999999999999E-2</v>
      </c>
      <c r="BN2201" s="183"/>
    </row>
    <row r="2202" spans="1:66" ht="25.5" x14ac:dyDescent="0.25">
      <c r="A2202" s="1"/>
      <c r="B2202" s="94">
        <v>2187</v>
      </c>
      <c r="C2202" s="43">
        <v>1088865</v>
      </c>
      <c r="D2202" s="34"/>
      <c r="E2202" s="27" t="s">
        <v>3881</v>
      </c>
      <c r="F2202" s="213" t="s">
        <v>652</v>
      </c>
      <c r="G2202" s="28"/>
      <c r="H2202" s="46" t="str">
        <f>IFERROR(IFERROR(IF(SEARCH("Usystems",$E2202)&gt;0,"Usystems"),IF(SEARCH("RIIFO",$E2202)&gt;0,"RIIFO","Uponor")),"Uponor")</f>
        <v>Uponor</v>
      </c>
      <c r="I2202" s="25" t="str">
        <f>IFERROR(MID($D2202,1,7)+0,"")</f>
        <v/>
      </c>
      <c r="J2202" s="25" t="str">
        <f>IFERROR(MID($D2202,10,7)+0,"")</f>
        <v/>
      </c>
      <c r="K2202" s="25" t="str">
        <f>IFERROR(MID($D2202,19,7)+0,"")</f>
        <v/>
      </c>
      <c r="L2202" s="25" t="str">
        <f>IFERROR(MID($D2202,28,7)+0,"")</f>
        <v/>
      </c>
      <c r="M2202" s="25" t="str">
        <f>IF(IFERROR(MID($Q2202,1,7)+0,"")&lt;1130000,IF(INDEX(C:C,MATCH(LEFT(Q2202,7)+0,I:I,0))&lt;1130000,"",INDEX(C:C,MATCH(LEFT(Q2202,7)+0,I:I,0))),IFERROR(MID($Q2202,1,7)+0,""))</f>
        <v/>
      </c>
      <c r="N2202" s="25" t="str">
        <f>IF(IFERROR(MID($Q2202,10,7)+0,"")&lt;1130000,"",IFERROR(MID($Q2202,10,7)+0,""))</f>
        <v/>
      </c>
      <c r="O2202" s="25" t="str">
        <f>IF(IFERROR(MID($Q2202,19,7)+0,"")&lt;1130000,"",IFERROR(MID($Q2202,19,7)+0,""))</f>
        <v/>
      </c>
      <c r="P2202" s="25" t="str">
        <f>IF(M2202="","",IF(N2202="",M2202,M2202&amp;", "&amp;N2202))</f>
        <v/>
      </c>
      <c r="Q2202" s="25"/>
      <c r="R2202" s="25"/>
      <c r="S2202" s="35" t="s">
        <v>3870</v>
      </c>
      <c r="T2202" s="34" t="s">
        <v>36</v>
      </c>
      <c r="U2202" s="185">
        <v>75845</v>
      </c>
      <c r="V2202" s="188">
        <v>75845</v>
      </c>
      <c r="W2202" s="189">
        <v>75845</v>
      </c>
      <c r="X2202" s="31">
        <v>75845</v>
      </c>
      <c r="Y2202" s="90">
        <f>IFERROR(ROUND(X2202/W2202-1,2),"")</f>
        <v>0</v>
      </c>
      <c r="Z2202" s="31">
        <f>IF(OR(S2202="VLD MLC components",S2202="VLD MLC pipes",S2202="VLD PEX components",S2202="VLD PEX pipes",S2202="VLD PHC components",S2202="VLD PHC pipes",S2202="Controls VLD"),"По запросу",X2202)</f>
        <v>75845</v>
      </c>
      <c r="AA2202" s="63">
        <f>ROUND(X2202/1.2,3)</f>
        <v>63204.167000000001</v>
      </c>
      <c r="AB2202" s="23">
        <v>63204.167000000001</v>
      </c>
      <c r="AC2202" s="190">
        <f>IFERROR(ROUND(AA2202/AB2202-1,2),"")</f>
        <v>0</v>
      </c>
      <c r="AD2202" s="25">
        <v>7.9</v>
      </c>
      <c r="AE2202" s="25">
        <v>1.6129999999999999E-2</v>
      </c>
      <c r="AF2202" s="25">
        <v>0</v>
      </c>
      <c r="AG2202" s="25" t="s">
        <v>22</v>
      </c>
      <c r="AH2202" s="25">
        <v>0</v>
      </c>
      <c r="AI2202" s="25">
        <v>0</v>
      </c>
      <c r="AJ2202" s="25" t="s">
        <v>20</v>
      </c>
      <c r="AK2202" s="42" t="s">
        <v>19</v>
      </c>
      <c r="AL2202" s="25" t="s">
        <v>20</v>
      </c>
      <c r="AM2202" s="25">
        <v>1</v>
      </c>
      <c r="AN2202" s="25">
        <v>915</v>
      </c>
      <c r="AO2202" s="25">
        <v>235</v>
      </c>
      <c r="AP2202" s="25">
        <v>85</v>
      </c>
      <c r="AQ2202" s="25">
        <v>7.9</v>
      </c>
      <c r="AR2202" s="94">
        <v>1.8277000000000002E-2</v>
      </c>
      <c r="AS2202" s="157" t="s">
        <v>22</v>
      </c>
      <c r="AT2202" s="93">
        <v>42786</v>
      </c>
      <c r="AU2202" s="92" t="s">
        <v>22</v>
      </c>
      <c r="AV2202" s="91" t="s">
        <v>48</v>
      </c>
      <c r="AW2202" s="92" t="s">
        <v>48</v>
      </c>
      <c r="AX2202" s="92" t="s">
        <v>48</v>
      </c>
      <c r="AY2202" s="91" t="s">
        <v>152</v>
      </c>
      <c r="AZ2202" s="23"/>
      <c r="BA2202" s="25">
        <v>0</v>
      </c>
      <c r="BB2202" t="s">
        <v>48</v>
      </c>
      <c r="BC2202" t="e">
        <v>#N/A</v>
      </c>
      <c r="BD2202" t="e">
        <f>IF(Z2202=BC2202,"OK")</f>
        <v>#N/A</v>
      </c>
      <c r="BE2202">
        <v>7.9</v>
      </c>
      <c r="BF2202">
        <v>1.6129999999999999E-2</v>
      </c>
      <c r="BG2202">
        <v>915</v>
      </c>
      <c r="BH2202">
        <v>235</v>
      </c>
      <c r="BI2202">
        <v>85</v>
      </c>
      <c r="BJ2202">
        <v>7.9</v>
      </c>
      <c r="BK2202">
        <v>1.8277000000000002E-2</v>
      </c>
      <c r="BN2202" s="183"/>
    </row>
    <row r="2203" spans="1:66" ht="25.5" x14ac:dyDescent="0.25">
      <c r="A2203" s="1"/>
      <c r="B2203" s="94">
        <v>2188</v>
      </c>
      <c r="C2203" s="43">
        <v>1088866</v>
      </c>
      <c r="D2203" s="34"/>
      <c r="E2203" s="27" t="s">
        <v>3880</v>
      </c>
      <c r="F2203" s="213" t="s">
        <v>667</v>
      </c>
      <c r="G2203" s="28"/>
      <c r="H2203" s="46" t="str">
        <f>IFERROR(IFERROR(IF(SEARCH("Usystems",$E2203)&gt;0,"Usystems"),IF(SEARCH("RIIFO",$E2203)&gt;0,"RIIFO","Uponor")),"Uponor")</f>
        <v>Uponor</v>
      </c>
      <c r="I2203" s="25" t="str">
        <f>IFERROR(MID($D2203,1,7)+0,"")</f>
        <v/>
      </c>
      <c r="J2203" s="25" t="str">
        <f>IFERROR(MID($D2203,10,7)+0,"")</f>
        <v/>
      </c>
      <c r="K2203" s="25" t="str">
        <f>IFERROR(MID($D2203,19,7)+0,"")</f>
        <v/>
      </c>
      <c r="L2203" s="25" t="str">
        <f>IFERROR(MID($D2203,28,7)+0,"")</f>
        <v/>
      </c>
      <c r="M2203" s="25" t="str">
        <f>IF(IFERROR(MID($Q2203,1,7)+0,"")&lt;1130000,IF(INDEX(C:C,MATCH(LEFT(Q2203,7)+0,I:I,0))&lt;1130000,"",INDEX(C:C,MATCH(LEFT(Q2203,7)+0,I:I,0))),IFERROR(MID($Q2203,1,7)+0,""))</f>
        <v/>
      </c>
      <c r="N2203" s="25" t="str">
        <f>IF(IFERROR(MID($Q2203,10,7)+0,"")&lt;1130000,"",IFERROR(MID($Q2203,10,7)+0,""))</f>
        <v/>
      </c>
      <c r="O2203" s="25" t="str">
        <f>IF(IFERROR(MID($Q2203,19,7)+0,"")&lt;1130000,"",IFERROR(MID($Q2203,19,7)+0,""))</f>
        <v/>
      </c>
      <c r="P2203" s="25" t="str">
        <f>IF(M2203="","",IF(N2203="",M2203,M2203&amp;", "&amp;N2203))</f>
        <v/>
      </c>
      <c r="Q2203" s="25"/>
      <c r="R2203" s="25"/>
      <c r="S2203" s="35" t="s">
        <v>3870</v>
      </c>
      <c r="T2203" s="34" t="s">
        <v>36</v>
      </c>
      <c r="U2203" s="185">
        <v>80194</v>
      </c>
      <c r="V2203" s="188">
        <v>80194</v>
      </c>
      <c r="W2203" s="189">
        <v>80194</v>
      </c>
      <c r="X2203" s="31">
        <v>80194</v>
      </c>
      <c r="Y2203" s="90">
        <f>IFERROR(ROUND(X2203/W2203-1,2),"")</f>
        <v>0</v>
      </c>
      <c r="Z2203" s="31">
        <f>IF(OR(S2203="VLD MLC components",S2203="VLD MLC pipes",S2203="VLD PEX components",S2203="VLD PEX pipes",S2203="VLD PHC components",S2203="VLD PHC pipes",S2203="Controls VLD"),"По запросу",X2203)</f>
        <v>80194</v>
      </c>
      <c r="AA2203" s="63">
        <f>ROUND(X2203/1.2,3)</f>
        <v>66828.332999999999</v>
      </c>
      <c r="AB2203" s="23">
        <v>66828.332999999999</v>
      </c>
      <c r="AC2203" s="190">
        <f>IFERROR(ROUND(AA2203/AB2203-1,2),"")</f>
        <v>0</v>
      </c>
      <c r="AD2203" s="25">
        <v>8.4</v>
      </c>
      <c r="AE2203" s="25">
        <v>1.6129999999999999E-2</v>
      </c>
      <c r="AF2203" s="25">
        <v>0</v>
      </c>
      <c r="AG2203" s="25" t="s">
        <v>22</v>
      </c>
      <c r="AH2203" s="25">
        <v>0</v>
      </c>
      <c r="AI2203" s="25">
        <v>0</v>
      </c>
      <c r="AJ2203" s="25" t="s">
        <v>20</v>
      </c>
      <c r="AK2203" s="42" t="s">
        <v>19</v>
      </c>
      <c r="AL2203" s="25" t="s">
        <v>20</v>
      </c>
      <c r="AM2203" s="25">
        <v>1</v>
      </c>
      <c r="AN2203" s="25">
        <v>915</v>
      </c>
      <c r="AO2203" s="25">
        <v>235</v>
      </c>
      <c r="AP2203" s="25">
        <v>85</v>
      </c>
      <c r="AQ2203" s="25">
        <v>8.4</v>
      </c>
      <c r="AR2203" s="94">
        <v>1.8277000000000002E-2</v>
      </c>
      <c r="AS2203" s="157" t="s">
        <v>22</v>
      </c>
      <c r="AT2203" s="93">
        <v>42786</v>
      </c>
      <c r="AU2203" s="92" t="s">
        <v>22</v>
      </c>
      <c r="AV2203" s="91" t="s">
        <v>152</v>
      </c>
      <c r="AW2203" s="92" t="s">
        <v>48</v>
      </c>
      <c r="AX2203" s="92" t="s">
        <v>48</v>
      </c>
      <c r="AY2203" s="91" t="s">
        <v>152</v>
      </c>
      <c r="AZ2203" s="23"/>
      <c r="BA2203" s="25" t="s">
        <v>3879</v>
      </c>
      <c r="BB2203" t="s">
        <v>25</v>
      </c>
      <c r="BC2203" t="e">
        <v>#N/A</v>
      </c>
      <c r="BD2203" t="e">
        <f>IF(Z2203=BC2203,"OK")</f>
        <v>#N/A</v>
      </c>
      <c r="BE2203">
        <v>8.4</v>
      </c>
      <c r="BF2203">
        <v>1.6129999999999999E-2</v>
      </c>
      <c r="BG2203">
        <v>915</v>
      </c>
      <c r="BH2203">
        <v>235</v>
      </c>
      <c r="BI2203">
        <v>85</v>
      </c>
      <c r="BJ2203">
        <v>8.4</v>
      </c>
      <c r="BK2203">
        <v>1.8277000000000002E-2</v>
      </c>
      <c r="BN2203" s="183"/>
    </row>
    <row r="2204" spans="1:66" ht="25.5" x14ac:dyDescent="0.25">
      <c r="A2204" s="1"/>
      <c r="B2204" s="94">
        <v>2189</v>
      </c>
      <c r="C2204" s="43">
        <v>1088867</v>
      </c>
      <c r="D2204" s="34"/>
      <c r="E2204" s="48" t="s">
        <v>3878</v>
      </c>
      <c r="F2204" s="151" t="s">
        <v>757</v>
      </c>
      <c r="G2204" s="41" t="s">
        <v>585</v>
      </c>
      <c r="H2204" s="46" t="str">
        <f>IFERROR(IFERROR(IF(SEARCH("Usystems",$E2204)&gt;0,"Usystems"),IF(SEARCH("RIIFO",$E2204)&gt;0,"RIIFO","Uponor")),"Uponor")</f>
        <v>Uponor</v>
      </c>
      <c r="I2204" s="25" t="str">
        <f>IFERROR(MID($D2204,1,7)+0,"")</f>
        <v/>
      </c>
      <c r="J2204" s="25" t="str">
        <f>IFERROR(MID($D2204,10,7)+0,"")</f>
        <v/>
      </c>
      <c r="K2204" s="25" t="str">
        <f>IFERROR(MID($D2204,19,7)+0,"")</f>
        <v/>
      </c>
      <c r="L2204" s="25" t="str">
        <f>IFERROR(MID($D2204,28,7)+0,"")</f>
        <v/>
      </c>
      <c r="M2204" s="25" t="str">
        <f>IF(IFERROR(MID($Q2204,1,7)+0,"")&lt;1130000,IF(INDEX(C:C,MATCH(LEFT(Q2204,7)+0,I:I,0))&lt;1130000,"",INDEX(C:C,MATCH(LEFT(Q2204,7)+0,I:I,0))),IFERROR(MID($Q2204,1,7)+0,""))</f>
        <v/>
      </c>
      <c r="N2204" s="25" t="str">
        <f>IF(IFERROR(MID($Q2204,10,7)+0,"")&lt;1130000,"",IFERROR(MID($Q2204,10,7)+0,""))</f>
        <v/>
      </c>
      <c r="O2204" s="25" t="str">
        <f>IF(IFERROR(MID($Q2204,19,7)+0,"")&lt;1130000,"",IFERROR(MID($Q2204,19,7)+0,""))</f>
        <v/>
      </c>
      <c r="P2204" s="25" t="str">
        <f>IF(M2204="","",IF(N2204="",M2204,M2204&amp;", "&amp;N2204))</f>
        <v/>
      </c>
      <c r="Q2204" s="25"/>
      <c r="R2204" s="25"/>
      <c r="S2204" s="35" t="s">
        <v>3870</v>
      </c>
      <c r="T2204" s="34" t="s">
        <v>36</v>
      </c>
      <c r="U2204" s="185">
        <v>84539</v>
      </c>
      <c r="V2204" s="188">
        <v>84539</v>
      </c>
      <c r="W2204" s="189">
        <v>84539</v>
      </c>
      <c r="X2204" s="31">
        <v>84539</v>
      </c>
      <c r="Y2204" s="90">
        <f>IFERROR(ROUND(X2204/W2204-1,2),"")</f>
        <v>0</v>
      </c>
      <c r="Z2204" s="31">
        <f>IF(OR(S2204="VLD MLC components",S2204="VLD MLC pipes",S2204="VLD PEX components",S2204="VLD PEX pipes",S2204="VLD PHC components",S2204="VLD PHC pipes",S2204="Controls VLD"),"По запросу",X2204)</f>
        <v>84539</v>
      </c>
      <c r="AA2204" s="63">
        <f>ROUND(X2204/1.2,3)</f>
        <v>70449.167000000001</v>
      </c>
      <c r="AB2204" s="23">
        <v>70449.167000000001</v>
      </c>
      <c r="AC2204" s="190">
        <f>IFERROR(ROUND(AA2204/AB2204-1,2),"")</f>
        <v>0</v>
      </c>
      <c r="AD2204" s="25">
        <v>8.9</v>
      </c>
      <c r="AE2204" s="25">
        <v>1.6129999999999999E-2</v>
      </c>
      <c r="AF2204" s="25">
        <v>0</v>
      </c>
      <c r="AG2204" s="25" t="s">
        <v>22</v>
      </c>
      <c r="AH2204" s="25">
        <v>0</v>
      </c>
      <c r="AI2204" s="25">
        <v>0</v>
      </c>
      <c r="AJ2204" s="25" t="s">
        <v>20</v>
      </c>
      <c r="AK2204" s="42" t="s">
        <v>19</v>
      </c>
      <c r="AL2204" s="25" t="s">
        <v>20</v>
      </c>
      <c r="AM2204" s="25">
        <v>1</v>
      </c>
      <c r="AN2204" s="25">
        <v>915</v>
      </c>
      <c r="AO2204" s="25">
        <v>235</v>
      </c>
      <c r="AP2204" s="25">
        <v>85</v>
      </c>
      <c r="AQ2204" s="25">
        <v>8.9</v>
      </c>
      <c r="AR2204" s="94">
        <v>1.8277000000000002E-2</v>
      </c>
      <c r="AS2204" s="157" t="s">
        <v>22</v>
      </c>
      <c r="AT2204" s="93">
        <v>42786</v>
      </c>
      <c r="AU2204" s="92" t="s">
        <v>22</v>
      </c>
      <c r="AV2204" s="91" t="s">
        <v>152</v>
      </c>
      <c r="AW2204" s="92" t="s">
        <v>48</v>
      </c>
      <c r="AX2204" s="92" t="s">
        <v>48</v>
      </c>
      <c r="AY2204" s="91" t="s">
        <v>152</v>
      </c>
      <c r="AZ2204" s="23"/>
      <c r="BA2204" s="25" t="s">
        <v>3877</v>
      </c>
      <c r="BB2204" t="s">
        <v>25</v>
      </c>
      <c r="BC2204" t="e">
        <v>#N/A</v>
      </c>
      <c r="BD2204" t="e">
        <f>IF(Z2204=BC2204,"OK")</f>
        <v>#N/A</v>
      </c>
      <c r="BE2204">
        <v>8.9</v>
      </c>
      <c r="BF2204">
        <v>1.6129999999999999E-2</v>
      </c>
      <c r="BG2204">
        <v>915</v>
      </c>
      <c r="BH2204">
        <v>235</v>
      </c>
      <c r="BI2204">
        <v>85</v>
      </c>
      <c r="BJ2204">
        <v>8.9</v>
      </c>
      <c r="BK2204">
        <v>1.8277000000000002E-2</v>
      </c>
      <c r="BN2204" s="183"/>
    </row>
    <row r="2205" spans="1:66" ht="25.5" x14ac:dyDescent="0.25">
      <c r="A2205" s="1"/>
      <c r="B2205" s="94">
        <v>2190</v>
      </c>
      <c r="C2205" s="43">
        <v>1086537</v>
      </c>
      <c r="D2205" s="25"/>
      <c r="E2205" s="27" t="s">
        <v>3876</v>
      </c>
      <c r="F2205" s="151" t="s">
        <v>44</v>
      </c>
      <c r="G2205" s="28"/>
      <c r="H2205" s="46" t="str">
        <f>IFERROR(IFERROR(IF(SEARCH("Usystems",$E2205)&gt;0,"Usystems"),IF(SEARCH("RIIFO",$E2205)&gt;0,"RIIFO","Uponor")),"Uponor")</f>
        <v>Uponor</v>
      </c>
      <c r="I2205" s="25" t="str">
        <f>IFERROR(MID($D2205,1,7)+0,"")</f>
        <v/>
      </c>
      <c r="J2205" s="25" t="str">
        <f>IFERROR(MID($D2205,10,7)+0,"")</f>
        <v/>
      </c>
      <c r="K2205" s="25" t="str">
        <f>IFERROR(MID($D2205,19,7)+0,"")</f>
        <v/>
      </c>
      <c r="L2205" s="25" t="str">
        <f>IFERROR(MID($D2205,28,7)+0,"")</f>
        <v/>
      </c>
      <c r="M2205" s="25" t="str">
        <f>IF(IFERROR(MID($Q2205,1,7)+0,"")&lt;1130000,IF(INDEX(C:C,MATCH(LEFT(Q2205,7)+0,I:I,0))&lt;1130000,"",INDEX(C:C,MATCH(LEFT(Q2205,7)+0,I:I,0))),IFERROR(MID($Q2205,1,7)+0,""))</f>
        <v/>
      </c>
      <c r="N2205" s="25" t="str">
        <f>IF(IFERROR(MID($Q2205,10,7)+0,"")&lt;1130000,"",IFERROR(MID($Q2205,10,7)+0,""))</f>
        <v/>
      </c>
      <c r="O2205" s="25" t="str">
        <f>IF(IFERROR(MID($Q2205,19,7)+0,"")&lt;1130000,"",IFERROR(MID($Q2205,19,7)+0,""))</f>
        <v/>
      </c>
      <c r="P2205" s="25" t="str">
        <f>IF(M2205="","",IF(N2205="",M2205,M2205&amp;", "&amp;N2205))</f>
        <v/>
      </c>
      <c r="Q2205" s="25"/>
      <c r="R2205" s="25"/>
      <c r="S2205" s="35" t="s">
        <v>3870</v>
      </c>
      <c r="T2205" s="25" t="s">
        <v>36</v>
      </c>
      <c r="U2205" s="185">
        <v>3458</v>
      </c>
      <c r="V2205" s="188">
        <v>3458</v>
      </c>
      <c r="W2205" s="189">
        <v>3458</v>
      </c>
      <c r="X2205" s="31">
        <v>3458</v>
      </c>
      <c r="Y2205" s="90">
        <f>IFERROR(ROUND(X2205/W2205-1,2),"")</f>
        <v>0</v>
      </c>
      <c r="Z2205" s="31">
        <f>IF(OR(S2205="VLD MLC components",S2205="VLD MLC pipes",S2205="VLD PEX components",S2205="VLD PEX pipes",S2205="VLD PHC components",S2205="VLD PHC pipes",S2205="Controls VLD"),"По запросу",X2205)</f>
        <v>3458</v>
      </c>
      <c r="AA2205" s="63">
        <f>ROUND(X2205/1.2,3)</f>
        <v>2881.6669999999999</v>
      </c>
      <c r="AB2205" s="23">
        <v>2881.6669999999999</v>
      </c>
      <c r="AC2205" s="190">
        <f>IFERROR(ROUND(AA2205/AB2205-1,2),"")</f>
        <v>0</v>
      </c>
      <c r="AD2205" s="25">
        <v>5.2999999999999999E-2</v>
      </c>
      <c r="AE2205" s="25">
        <v>1.6000000000000001E-4</v>
      </c>
      <c r="AF2205" s="25">
        <v>0</v>
      </c>
      <c r="AG2205" s="25" t="s">
        <v>22</v>
      </c>
      <c r="AH2205" s="25">
        <v>0</v>
      </c>
      <c r="AI2205" s="25">
        <v>0</v>
      </c>
      <c r="AJ2205" s="25" t="s">
        <v>20</v>
      </c>
      <c r="AK2205" s="42" t="s">
        <v>19</v>
      </c>
      <c r="AL2205" s="25" t="s">
        <v>20</v>
      </c>
      <c r="AM2205" s="25">
        <v>1</v>
      </c>
      <c r="AN2205" s="25">
        <v>379</v>
      </c>
      <c r="AO2205" s="25">
        <v>185</v>
      </c>
      <c r="AP2205" s="25">
        <v>72</v>
      </c>
      <c r="AQ2205" s="25">
        <v>0.53</v>
      </c>
      <c r="AR2205" s="94">
        <v>5.0480000000000004E-3</v>
      </c>
      <c r="AS2205" s="157" t="s">
        <v>22</v>
      </c>
      <c r="AT2205" s="93">
        <v>42653</v>
      </c>
      <c r="AU2205" s="92" t="s">
        <v>22</v>
      </c>
      <c r="AV2205" s="91" t="s">
        <v>152</v>
      </c>
      <c r="AW2205" s="92" t="s">
        <v>48</v>
      </c>
      <c r="AX2205" s="92" t="s">
        <v>48</v>
      </c>
      <c r="AY2205" s="91" t="s">
        <v>152</v>
      </c>
      <c r="AZ2205" s="23"/>
      <c r="BA2205" s="25" t="s">
        <v>3875</v>
      </c>
      <c r="BB2205" t="s">
        <v>25</v>
      </c>
      <c r="BC2205" t="e">
        <v>#N/A</v>
      </c>
      <c r="BD2205" t="e">
        <f>IF(Z2205=BC2205,"OK")</f>
        <v>#N/A</v>
      </c>
      <c r="BE2205">
        <v>5.2999999999999999E-2</v>
      </c>
      <c r="BF2205">
        <v>1.6000000000000001E-4</v>
      </c>
      <c r="BG2205">
        <v>379</v>
      </c>
      <c r="BH2205">
        <v>185</v>
      </c>
      <c r="BI2205">
        <v>72</v>
      </c>
      <c r="BJ2205">
        <v>0.53</v>
      </c>
      <c r="BK2205">
        <v>5.0480000000000004E-3</v>
      </c>
      <c r="BN2205" s="183"/>
    </row>
    <row r="2206" spans="1:66" ht="25.5" x14ac:dyDescent="0.25">
      <c r="A2206" s="1"/>
      <c r="B2206" s="94">
        <v>2191</v>
      </c>
      <c r="C2206" s="43">
        <v>1087607</v>
      </c>
      <c r="D2206" s="25"/>
      <c r="E2206" s="36" t="s">
        <v>3874</v>
      </c>
      <c r="F2206" s="151" t="s">
        <v>28</v>
      </c>
      <c r="G2206" s="41" t="s">
        <v>30</v>
      </c>
      <c r="H2206" s="46" t="str">
        <f>IFERROR(IFERROR(IF(SEARCH("Usystems",$E2206)&gt;0,"Usystems"),IF(SEARCH("RIIFO",$E2206)&gt;0,"RIIFO","Uponor")),"Uponor")</f>
        <v>Uponor</v>
      </c>
      <c r="I2206" s="25" t="str">
        <f>IFERROR(MID($D2206,1,7)+0,"")</f>
        <v/>
      </c>
      <c r="J2206" s="25" t="str">
        <f>IFERROR(MID($D2206,10,7)+0,"")</f>
        <v/>
      </c>
      <c r="K2206" s="25" t="str">
        <f>IFERROR(MID($D2206,19,7)+0,"")</f>
        <v/>
      </c>
      <c r="L2206" s="25" t="str">
        <f>IFERROR(MID($D2206,28,7)+0,"")</f>
        <v/>
      </c>
      <c r="M2206" s="25" t="str">
        <f>IF(IFERROR(MID($Q2206,1,7)+0,"")&lt;1130000,IF(INDEX(C:C,MATCH(LEFT(Q2206,7)+0,I:I,0))&lt;1130000,"",INDEX(C:C,MATCH(LEFT(Q2206,7)+0,I:I,0))),IFERROR(MID($Q2206,1,7)+0,""))</f>
        <v/>
      </c>
      <c r="N2206" s="25" t="str">
        <f>IF(IFERROR(MID($Q2206,10,7)+0,"")&lt;1130000,"",IFERROR(MID($Q2206,10,7)+0,""))</f>
        <v/>
      </c>
      <c r="O2206" s="25" t="str">
        <f>IF(IFERROR(MID($Q2206,19,7)+0,"")&lt;1130000,"",IFERROR(MID($Q2206,19,7)+0,""))</f>
        <v/>
      </c>
      <c r="P2206" s="25" t="str">
        <f>IF(M2206="","",IF(N2206="",M2206,M2206&amp;", "&amp;N2206))</f>
        <v/>
      </c>
      <c r="Q2206" s="25"/>
      <c r="R2206" s="25"/>
      <c r="S2206" s="35" t="s">
        <v>3870</v>
      </c>
      <c r="T2206" s="25" t="s">
        <v>36</v>
      </c>
      <c r="U2206" s="185">
        <v>478.48</v>
      </c>
      <c r="V2206" s="188">
        <v>478.48</v>
      </c>
      <c r="W2206" s="189">
        <v>478.48</v>
      </c>
      <c r="X2206" s="31">
        <v>478.48</v>
      </c>
      <c r="Y2206" s="90">
        <f>IFERROR(ROUND(X2206/W2206-1,2),"")</f>
        <v>0</v>
      </c>
      <c r="Z2206" s="31">
        <f>IF(OR(S2206="VLD MLC components",S2206="VLD MLC pipes",S2206="VLD PEX components",S2206="VLD PEX pipes",S2206="VLD PHC components",S2206="VLD PHC pipes",S2206="Controls VLD"),"По запросу",X2206)</f>
        <v>478.48</v>
      </c>
      <c r="AA2206" s="63">
        <f>ROUND(X2206/1.2,3)</f>
        <v>398.733</v>
      </c>
      <c r="AB2206" s="23">
        <v>398.733</v>
      </c>
      <c r="AC2206" s="190">
        <f>IFERROR(ROUND(AA2206/AB2206-1,2),"")</f>
        <v>0</v>
      </c>
      <c r="AD2206" s="25">
        <v>0.9</v>
      </c>
      <c r="AE2206" s="25">
        <v>2.9260000000000002E-3</v>
      </c>
      <c r="AF2206" s="25">
        <v>0</v>
      </c>
      <c r="AG2206" s="25" t="s">
        <v>22</v>
      </c>
      <c r="AH2206" s="25">
        <v>0</v>
      </c>
      <c r="AI2206" s="25">
        <v>0</v>
      </c>
      <c r="AJ2206" s="25" t="s">
        <v>19</v>
      </c>
      <c r="AK2206" s="42" t="s">
        <v>19</v>
      </c>
      <c r="AL2206" s="25" t="s">
        <v>19</v>
      </c>
      <c r="AM2206" s="25">
        <v>10</v>
      </c>
      <c r="AN2206" s="25">
        <v>190</v>
      </c>
      <c r="AO2206" s="25">
        <v>140</v>
      </c>
      <c r="AP2206" s="25">
        <v>110</v>
      </c>
      <c r="AQ2206" s="25">
        <v>9</v>
      </c>
      <c r="AR2206" s="94">
        <v>2.9260000000000002E-3</v>
      </c>
      <c r="AS2206" s="157" t="s">
        <v>22</v>
      </c>
      <c r="AT2206" s="93">
        <v>42653</v>
      </c>
      <c r="AU2206" s="92" t="s">
        <v>22</v>
      </c>
      <c r="AV2206" s="91" t="s">
        <v>48</v>
      </c>
      <c r="AW2206" s="92" t="s">
        <v>48</v>
      </c>
      <c r="AX2206" s="92" t="s">
        <v>48</v>
      </c>
      <c r="AY2206" s="91" t="s">
        <v>152</v>
      </c>
      <c r="AZ2206" s="23"/>
      <c r="BA2206" s="25">
        <v>0</v>
      </c>
      <c r="BB2206" t="s">
        <v>48</v>
      </c>
      <c r="BC2206" t="e">
        <v>#N/A</v>
      </c>
      <c r="BD2206" t="e">
        <f>IF(Z2206=BC2206,"OK")</f>
        <v>#N/A</v>
      </c>
      <c r="BE2206">
        <v>0.9</v>
      </c>
      <c r="BF2206">
        <v>2.9260000000000002E-3</v>
      </c>
      <c r="BG2206">
        <v>190</v>
      </c>
      <c r="BH2206">
        <v>140</v>
      </c>
      <c r="BI2206">
        <v>110</v>
      </c>
      <c r="BJ2206">
        <v>9</v>
      </c>
      <c r="BK2206">
        <v>2.9260000000000002E-3</v>
      </c>
      <c r="BN2206" s="183"/>
    </row>
    <row r="2207" spans="1:66" ht="25.5" x14ac:dyDescent="0.25">
      <c r="A2207" s="1"/>
      <c r="B2207" s="94">
        <v>2192</v>
      </c>
      <c r="C2207" s="43">
        <v>1087608</v>
      </c>
      <c r="D2207" s="25"/>
      <c r="E2207" s="27" t="s">
        <v>3873</v>
      </c>
      <c r="F2207" s="151" t="s">
        <v>44</v>
      </c>
      <c r="G2207" s="28"/>
      <c r="H2207" s="46" t="str">
        <f>IFERROR(IFERROR(IF(SEARCH("Usystems",$E2207)&gt;0,"Usystems"),IF(SEARCH("RIIFO",$E2207)&gt;0,"RIIFO","Uponor")),"Uponor")</f>
        <v>Uponor</v>
      </c>
      <c r="I2207" s="25" t="str">
        <f>IFERROR(MID($D2207,1,7)+0,"")</f>
        <v/>
      </c>
      <c r="J2207" s="25" t="str">
        <f>IFERROR(MID($D2207,10,7)+0,"")</f>
        <v/>
      </c>
      <c r="K2207" s="25" t="str">
        <f>IFERROR(MID($D2207,19,7)+0,"")</f>
        <v/>
      </c>
      <c r="L2207" s="25" t="str">
        <f>IFERROR(MID($D2207,28,7)+0,"")</f>
        <v/>
      </c>
      <c r="M2207" s="25" t="str">
        <f>IF(IFERROR(MID($Q2207,1,7)+0,"")&lt;1130000,IF(INDEX(C:C,MATCH(LEFT(Q2207,7)+0,I:I,0))&lt;1130000,"",INDEX(C:C,MATCH(LEFT(Q2207,7)+0,I:I,0))),IFERROR(MID($Q2207,1,7)+0,""))</f>
        <v/>
      </c>
      <c r="N2207" s="25" t="str">
        <f>IF(IFERROR(MID($Q2207,10,7)+0,"")&lt;1130000,"",IFERROR(MID($Q2207,10,7)+0,""))</f>
        <v/>
      </c>
      <c r="O2207" s="25" t="str">
        <f>IF(IFERROR(MID($Q2207,19,7)+0,"")&lt;1130000,"",IFERROR(MID($Q2207,19,7)+0,""))</f>
        <v/>
      </c>
      <c r="P2207" s="25" t="str">
        <f>IF(M2207="","",IF(N2207="",M2207,M2207&amp;", "&amp;N2207))</f>
        <v/>
      </c>
      <c r="Q2207" s="25"/>
      <c r="R2207" s="25"/>
      <c r="S2207" s="35" t="s">
        <v>3870</v>
      </c>
      <c r="T2207" s="25" t="s">
        <v>36</v>
      </c>
      <c r="U2207" s="185">
        <v>1989</v>
      </c>
      <c r="V2207" s="188">
        <v>1989</v>
      </c>
      <c r="W2207" s="189">
        <v>1989</v>
      </c>
      <c r="X2207" s="31">
        <v>1989</v>
      </c>
      <c r="Y2207" s="90">
        <f>IFERROR(ROUND(X2207/W2207-1,2),"")</f>
        <v>0</v>
      </c>
      <c r="Z2207" s="31">
        <f>IF(OR(S2207="VLD MLC components",S2207="VLD MLC pipes",S2207="VLD PEX components",S2207="VLD PEX pipes",S2207="VLD PHC components",S2207="VLD PHC pipes",S2207="Controls VLD"),"По запросу",X2207)</f>
        <v>1989</v>
      </c>
      <c r="AA2207" s="63">
        <f>ROUND(X2207/1.2,3)</f>
        <v>1657.5</v>
      </c>
      <c r="AB2207" s="23">
        <v>1657.5</v>
      </c>
      <c r="AC2207" s="190">
        <f>IFERROR(ROUND(AA2207/AB2207-1,2),"")</f>
        <v>0</v>
      </c>
      <c r="AD2207" s="25">
        <v>0.7</v>
      </c>
      <c r="AE2207" s="25">
        <v>6.0000000000000002E-5</v>
      </c>
      <c r="AF2207" s="25">
        <v>0</v>
      </c>
      <c r="AG2207" s="25" t="s">
        <v>22</v>
      </c>
      <c r="AH2207" s="25">
        <v>0</v>
      </c>
      <c r="AI2207" s="25">
        <v>0</v>
      </c>
      <c r="AJ2207" s="25" t="s">
        <v>20</v>
      </c>
      <c r="AK2207" s="42" t="s">
        <v>19</v>
      </c>
      <c r="AL2207" s="25" t="s">
        <v>20</v>
      </c>
      <c r="AM2207" s="25">
        <v>10</v>
      </c>
      <c r="AN2207" s="25">
        <v>190</v>
      </c>
      <c r="AO2207" s="25">
        <v>140</v>
      </c>
      <c r="AP2207" s="25">
        <v>110</v>
      </c>
      <c r="AQ2207" s="25">
        <v>7</v>
      </c>
      <c r="AR2207" s="94">
        <v>2.9260000000000002E-3</v>
      </c>
      <c r="AS2207" s="157" t="s">
        <v>22</v>
      </c>
      <c r="AT2207" s="93">
        <v>42653</v>
      </c>
      <c r="AU2207" s="92" t="s">
        <v>22</v>
      </c>
      <c r="AV2207" s="91" t="s">
        <v>152</v>
      </c>
      <c r="AW2207" s="92" t="s">
        <v>48</v>
      </c>
      <c r="AX2207" s="92" t="s">
        <v>48</v>
      </c>
      <c r="AY2207" s="91" t="s">
        <v>152</v>
      </c>
      <c r="AZ2207" s="23"/>
      <c r="BA2207" s="25" t="s">
        <v>3872</v>
      </c>
      <c r="BB2207" t="s">
        <v>25</v>
      </c>
      <c r="BC2207" t="e">
        <v>#N/A</v>
      </c>
      <c r="BD2207" t="e">
        <f>IF(Z2207=BC2207,"OK")</f>
        <v>#N/A</v>
      </c>
      <c r="BE2207">
        <v>0.7</v>
      </c>
      <c r="BF2207">
        <v>6.0000000000000002E-5</v>
      </c>
      <c r="BG2207">
        <v>190</v>
      </c>
      <c r="BH2207">
        <v>140</v>
      </c>
      <c r="BI2207">
        <v>110</v>
      </c>
      <c r="BJ2207">
        <v>7</v>
      </c>
      <c r="BK2207">
        <v>2.9260000000000002E-3</v>
      </c>
      <c r="BN2207" s="183"/>
    </row>
    <row r="2208" spans="1:66" ht="25.5" x14ac:dyDescent="0.25">
      <c r="A2208" s="1"/>
      <c r="B2208" s="94">
        <v>2193</v>
      </c>
      <c r="C2208" s="43">
        <v>1087609</v>
      </c>
      <c r="D2208" s="25"/>
      <c r="E2208" s="27" t="s">
        <v>3871</v>
      </c>
      <c r="F2208" s="151" t="s">
        <v>44</v>
      </c>
      <c r="G2208" s="28"/>
      <c r="H2208" s="46" t="str">
        <f>IFERROR(IFERROR(IF(SEARCH("Usystems",$E2208)&gt;0,"Usystems"),IF(SEARCH("RIIFO",$E2208)&gt;0,"RIIFO","Uponor")),"Uponor")</f>
        <v>Uponor</v>
      </c>
      <c r="I2208" s="25" t="str">
        <f>IFERROR(MID($D2208,1,7)+0,"")</f>
        <v/>
      </c>
      <c r="J2208" s="25" t="str">
        <f>IFERROR(MID($D2208,10,7)+0,"")</f>
        <v/>
      </c>
      <c r="K2208" s="25" t="str">
        <f>IFERROR(MID($D2208,19,7)+0,"")</f>
        <v/>
      </c>
      <c r="L2208" s="25" t="str">
        <f>IFERROR(MID($D2208,28,7)+0,"")</f>
        <v/>
      </c>
      <c r="M2208" s="25" t="str">
        <f>IF(IFERROR(MID($Q2208,1,7)+0,"")&lt;1130000,IF(INDEX(C:C,MATCH(LEFT(Q2208,7)+0,I:I,0))&lt;1130000,"",INDEX(C:C,MATCH(LEFT(Q2208,7)+0,I:I,0))),IFERROR(MID($Q2208,1,7)+0,""))</f>
        <v/>
      </c>
      <c r="N2208" s="25" t="str">
        <f>IF(IFERROR(MID($Q2208,10,7)+0,"")&lt;1130000,"",IFERROR(MID($Q2208,10,7)+0,""))</f>
        <v/>
      </c>
      <c r="O2208" s="25" t="str">
        <f>IF(IFERROR(MID($Q2208,19,7)+0,"")&lt;1130000,"",IFERROR(MID($Q2208,19,7)+0,""))</f>
        <v/>
      </c>
      <c r="P2208" s="25" t="str">
        <f>IF(M2208="","",IF(N2208="",M2208,M2208&amp;", "&amp;N2208))</f>
        <v/>
      </c>
      <c r="Q2208" s="25"/>
      <c r="R2208" s="25"/>
      <c r="S2208" s="35" t="s">
        <v>3870</v>
      </c>
      <c r="T2208" s="25" t="s">
        <v>36</v>
      </c>
      <c r="U2208" s="185">
        <v>1267</v>
      </c>
      <c r="V2208" s="188">
        <v>1267</v>
      </c>
      <c r="W2208" s="189">
        <v>1267</v>
      </c>
      <c r="X2208" s="31">
        <v>1267</v>
      </c>
      <c r="Y2208" s="90">
        <f>IFERROR(ROUND(X2208/W2208-1,2),"")</f>
        <v>0</v>
      </c>
      <c r="Z2208" s="31">
        <f>IF(OR(S2208="VLD MLC components",S2208="VLD MLC pipes",S2208="VLD PEX components",S2208="VLD PEX pipes",S2208="VLD PHC components",S2208="VLD PHC pipes",S2208="Controls VLD"),"По запросу",X2208)</f>
        <v>1267</v>
      </c>
      <c r="AA2208" s="63">
        <f>ROUND(X2208/1.2,3)</f>
        <v>1055.8330000000001</v>
      </c>
      <c r="AB2208" s="23">
        <v>1055.8330000000001</v>
      </c>
      <c r="AC2208" s="190">
        <f>IFERROR(ROUND(AA2208/AB2208-1,2),"")</f>
        <v>0</v>
      </c>
      <c r="AD2208" s="25">
        <v>0.1</v>
      </c>
      <c r="AE2208" s="25">
        <v>2.9299999999999999E-3</v>
      </c>
      <c r="AF2208" s="25">
        <v>0</v>
      </c>
      <c r="AG2208" s="25" t="s">
        <v>22</v>
      </c>
      <c r="AH2208" s="25">
        <v>0</v>
      </c>
      <c r="AI2208" s="25">
        <v>0</v>
      </c>
      <c r="AJ2208" s="25" t="s">
        <v>20</v>
      </c>
      <c r="AK2208" s="42" t="s">
        <v>19</v>
      </c>
      <c r="AL2208" s="25" t="s">
        <v>20</v>
      </c>
      <c r="AM2208" s="25">
        <v>10</v>
      </c>
      <c r="AN2208" s="25">
        <v>190</v>
      </c>
      <c r="AO2208" s="25">
        <v>140</v>
      </c>
      <c r="AP2208" s="25">
        <v>110</v>
      </c>
      <c r="AQ2208" s="25">
        <v>1</v>
      </c>
      <c r="AR2208" s="94">
        <v>2.9260000000000002E-3</v>
      </c>
      <c r="AS2208" s="157" t="s">
        <v>22</v>
      </c>
      <c r="AT2208" s="93">
        <v>42653</v>
      </c>
      <c r="AU2208" s="92" t="s">
        <v>22</v>
      </c>
      <c r="AV2208" s="91" t="s">
        <v>152</v>
      </c>
      <c r="AW2208" s="92" t="s">
        <v>48</v>
      </c>
      <c r="AX2208" s="92" t="s">
        <v>48</v>
      </c>
      <c r="AY2208" s="91" t="s">
        <v>152</v>
      </c>
      <c r="AZ2208" s="23"/>
      <c r="BA2208" s="25" t="s">
        <v>3869</v>
      </c>
      <c r="BB2208" t="s">
        <v>25</v>
      </c>
      <c r="BC2208" t="e">
        <v>#N/A</v>
      </c>
      <c r="BD2208" t="e">
        <f>IF(Z2208=BC2208,"OK")</f>
        <v>#N/A</v>
      </c>
      <c r="BE2208">
        <v>0.1</v>
      </c>
      <c r="BF2208">
        <v>2.9299999999999999E-3</v>
      </c>
      <c r="BG2208">
        <v>190</v>
      </c>
      <c r="BH2208">
        <v>140</v>
      </c>
      <c r="BI2208">
        <v>110</v>
      </c>
      <c r="BJ2208">
        <v>1</v>
      </c>
      <c r="BK2208">
        <v>2.9260000000000002E-3</v>
      </c>
      <c r="BN2208" s="183"/>
    </row>
    <row r="2209" spans="1:66" ht="25.5" x14ac:dyDescent="0.25">
      <c r="A2209" s="1"/>
      <c r="B2209" s="94">
        <v>2194</v>
      </c>
      <c r="C2209" s="43">
        <v>1005100</v>
      </c>
      <c r="D2209" s="37" t="s">
        <v>22</v>
      </c>
      <c r="E2209" s="36" t="s">
        <v>3868</v>
      </c>
      <c r="F2209" s="151" t="s">
        <v>655</v>
      </c>
      <c r="G2209" s="41" t="s">
        <v>585</v>
      </c>
      <c r="H2209" s="46" t="str">
        <f>IFERROR(IFERROR(IF(SEARCH("Usystems",$E2209)&gt;0,"Usystems"),IF(SEARCH("RIIFO",$E2209)&gt;0,"RIIFO","Uponor")),"Uponor")</f>
        <v>Uponor</v>
      </c>
      <c r="I2209" s="25" t="str">
        <f>IFERROR(MID($D2209,1,7)+0,"")</f>
        <v/>
      </c>
      <c r="J2209" s="25" t="str">
        <f>IFERROR(MID($D2209,10,7)+0,"")</f>
        <v/>
      </c>
      <c r="K2209" s="25" t="str">
        <f>IFERROR(MID($D2209,19,7)+0,"")</f>
        <v/>
      </c>
      <c r="L2209" s="25" t="str">
        <f>IFERROR(MID($D2209,28,7)+0,"")</f>
        <v/>
      </c>
      <c r="M2209" s="25" t="str">
        <f>IF(IFERROR(MID($Q2209,1,7)+0,"")&lt;1130000,IF(INDEX(C:C,MATCH(LEFT(Q2209,7)+0,I:I,0))&lt;1130000,"",INDEX(C:C,MATCH(LEFT(Q2209,7)+0,I:I,0))),IFERROR(MID($Q2209,1,7)+0,""))</f>
        <v/>
      </c>
      <c r="N2209" s="25" t="str">
        <f>IF(IFERROR(MID($Q2209,10,7)+0,"")&lt;1130000,"",IFERROR(MID($Q2209,10,7)+0,""))</f>
        <v/>
      </c>
      <c r="O2209" s="25" t="str">
        <f>IF(IFERROR(MID($Q2209,19,7)+0,"")&lt;1130000,"",IFERROR(MID($Q2209,19,7)+0,""))</f>
        <v/>
      </c>
      <c r="P2209" s="25" t="str">
        <f>IF(M2209="","",IF(N2209="",M2209,M2209&amp;", "&amp;N2209))</f>
        <v/>
      </c>
      <c r="Q2209" s="37" t="s">
        <v>22</v>
      </c>
      <c r="R2209" s="37"/>
      <c r="S2209" s="35" t="s">
        <v>53</v>
      </c>
      <c r="T2209" s="25" t="s">
        <v>38</v>
      </c>
      <c r="U2209" s="185">
        <v>11432</v>
      </c>
      <c r="V2209" s="188">
        <v>32916</v>
      </c>
      <c r="W2209" s="189">
        <v>32916</v>
      </c>
      <c r="X2209" s="31">
        <v>32916</v>
      </c>
      <c r="Y2209" s="90">
        <f>IFERROR(ROUND(X2209/W2209-1,2),"")</f>
        <v>0</v>
      </c>
      <c r="Z2209" s="31">
        <f>IF(OR(S2209="VLD MLC components",S2209="VLD MLC pipes",S2209="VLD PEX components",S2209="VLD PEX pipes",S2209="VLD PHC components",S2209="VLD PHC pipes",S2209="Controls VLD"),"По запросу",X2209)</f>
        <v>32916</v>
      </c>
      <c r="AA2209" s="63">
        <f>ROUND(X2209/1.2,3)</f>
        <v>27430</v>
      </c>
      <c r="AB2209" s="23">
        <v>27430</v>
      </c>
      <c r="AC2209" s="190">
        <f>IFERROR(ROUND(AA2209/AB2209-1,2),"")</f>
        <v>0</v>
      </c>
      <c r="AD2209" s="25">
        <v>0.78</v>
      </c>
      <c r="AE2209" s="25">
        <v>4.8000000000000001E-4</v>
      </c>
      <c r="AF2209" s="25">
        <v>22</v>
      </c>
      <c r="AG2209" s="25">
        <v>22</v>
      </c>
      <c r="AH2209" s="25">
        <v>22</v>
      </c>
      <c r="AI2209" s="25">
        <v>22</v>
      </c>
      <c r="AJ2209" s="25" t="s">
        <v>20</v>
      </c>
      <c r="AK2209" s="22" t="s">
        <v>20</v>
      </c>
      <c r="AL2209" s="25" t="s">
        <v>20</v>
      </c>
      <c r="AM2209" s="25">
        <v>1</v>
      </c>
      <c r="AN2209" s="25">
        <v>150</v>
      </c>
      <c r="AO2209" s="25">
        <v>75</v>
      </c>
      <c r="AP2209" s="25">
        <v>55</v>
      </c>
      <c r="AQ2209" s="25">
        <v>0.78</v>
      </c>
      <c r="AR2209" s="94">
        <v>6.1899999999999998E-4</v>
      </c>
      <c r="AS2209" s="157">
        <v>22</v>
      </c>
      <c r="AT2209" s="93" t="s">
        <v>22</v>
      </c>
      <c r="AU2209" s="92" t="s">
        <v>22</v>
      </c>
      <c r="AV2209" s="91" t="s">
        <v>152</v>
      </c>
      <c r="AW2209" s="92" t="s">
        <v>48</v>
      </c>
      <c r="AX2209" s="92" t="s">
        <v>48</v>
      </c>
      <c r="AY2209" s="91" t="s">
        <v>152</v>
      </c>
      <c r="AZ2209" s="23"/>
      <c r="BA2209" s="25" t="s">
        <v>3867</v>
      </c>
      <c r="BB2209" t="s">
        <v>25</v>
      </c>
      <c r="BC2209">
        <v>32916</v>
      </c>
      <c r="BD2209" t="str">
        <f>IF(Z2209=BC2209,"OK")</f>
        <v>OK</v>
      </c>
      <c r="BE2209">
        <v>0.78</v>
      </c>
      <c r="BF2209">
        <v>4.8000000000000001E-4</v>
      </c>
      <c r="BG2209">
        <v>150</v>
      </c>
      <c r="BH2209">
        <v>75</v>
      </c>
      <c r="BI2209">
        <v>55</v>
      </c>
      <c r="BJ2209">
        <v>0.78</v>
      </c>
      <c r="BK2209">
        <v>6.1899999999999998E-4</v>
      </c>
      <c r="BN2209" s="183"/>
    </row>
    <row r="2210" spans="1:66" ht="25.5" x14ac:dyDescent="0.25">
      <c r="A2210" s="1"/>
      <c r="B2210" s="94">
        <v>2195</v>
      </c>
      <c r="C2210" s="43">
        <v>1086558</v>
      </c>
      <c r="D2210" s="25">
        <v>1012913</v>
      </c>
      <c r="E2210" s="27" t="s">
        <v>3866</v>
      </c>
      <c r="F2210" s="213" t="s">
        <v>652</v>
      </c>
      <c r="G2210" s="28"/>
      <c r="H2210" s="46" t="str">
        <f>IFERROR(IFERROR(IF(SEARCH("Usystems",$E2210)&gt;0,"Usystems"),IF(SEARCH("RIIFO",$E2210)&gt;0,"RIIFO","Uponor")),"Uponor")</f>
        <v>Uponor</v>
      </c>
      <c r="I2210" s="25">
        <f>IFERROR(MID($D2210,1,7)+0,"")</f>
        <v>1012913</v>
      </c>
      <c r="J2210" s="25" t="str">
        <f>IFERROR(MID($D2210,10,7)+0,"")</f>
        <v/>
      </c>
      <c r="K2210" s="25" t="str">
        <f>IFERROR(MID($D2210,19,7)+0,"")</f>
        <v/>
      </c>
      <c r="L2210" s="25" t="str">
        <f>IFERROR(MID($D2210,28,7)+0,"")</f>
        <v/>
      </c>
      <c r="M2210" s="25" t="str">
        <f>IF(IFERROR(MID($Q2210,1,7)+0,"")&lt;1130000,IF(INDEX(C:C,MATCH(LEFT(Q2210,7)+0,I:I,0))&lt;1130000,"",INDEX(C:C,MATCH(LEFT(Q2210,7)+0,I:I,0))),IFERROR(MID($Q2210,1,7)+0,""))</f>
        <v/>
      </c>
      <c r="N2210" s="25" t="str">
        <f>IF(IFERROR(MID($Q2210,10,7)+0,"")&lt;1130000,"",IFERROR(MID($Q2210,10,7)+0,""))</f>
        <v/>
      </c>
      <c r="O2210" s="25" t="str">
        <f>IF(IFERROR(MID($Q2210,19,7)+0,"")&lt;1130000,"",IFERROR(MID($Q2210,19,7)+0,""))</f>
        <v/>
      </c>
      <c r="P2210" s="25" t="str">
        <f>IF(M2210="","",IF(N2210="",M2210,M2210&amp;", "&amp;N2210))</f>
        <v/>
      </c>
      <c r="Q2210" s="25"/>
      <c r="R2210" s="25"/>
      <c r="S2210" s="35" t="s">
        <v>54</v>
      </c>
      <c r="T2210" s="25" t="s">
        <v>38</v>
      </c>
      <c r="U2210" s="185">
        <v>5263</v>
      </c>
      <c r="V2210" s="188">
        <v>11628</v>
      </c>
      <c r="W2210" s="189">
        <v>11628</v>
      </c>
      <c r="X2210" s="31">
        <v>11628</v>
      </c>
      <c r="Y2210" s="90">
        <f>IFERROR(ROUND(X2210/W2210-1,2),"")</f>
        <v>0</v>
      </c>
      <c r="Z2210" s="31">
        <f>IF(OR(S2210="VLD MLC components",S2210="VLD MLC pipes",S2210="VLD PEX components",S2210="VLD PEX pipes",S2210="VLD PHC components",S2210="VLD PHC pipes",S2210="Controls VLD"),"По запросу",X2210)</f>
        <v>11628</v>
      </c>
      <c r="AA2210" s="63">
        <f>ROUND(X2210/1.2,3)</f>
        <v>9690</v>
      </c>
      <c r="AB2210" s="23">
        <v>9690</v>
      </c>
      <c r="AC2210" s="190">
        <f>IFERROR(ROUND(AA2210/AB2210-1,2),"")</f>
        <v>0</v>
      </c>
      <c r="AD2210" s="25">
        <v>0.45</v>
      </c>
      <c r="AE2210" s="25">
        <v>1.8799999999999999E-4</v>
      </c>
      <c r="AF2210" s="25">
        <v>2</v>
      </c>
      <c r="AG2210" s="25">
        <v>2</v>
      </c>
      <c r="AH2210" s="25">
        <v>2</v>
      </c>
      <c r="AI2210" s="25">
        <v>2</v>
      </c>
      <c r="AJ2210" s="25" t="s">
        <v>20</v>
      </c>
      <c r="AK2210" s="42" t="s">
        <v>19</v>
      </c>
      <c r="AL2210" s="25" t="s">
        <v>20</v>
      </c>
      <c r="AM2210" s="25">
        <v>1</v>
      </c>
      <c r="AN2210" s="25">
        <v>60</v>
      </c>
      <c r="AO2210" s="25">
        <v>60</v>
      </c>
      <c r="AP2210" s="25">
        <v>75</v>
      </c>
      <c r="AQ2210" s="25">
        <v>0.45</v>
      </c>
      <c r="AR2210" s="94">
        <v>2.7E-4</v>
      </c>
      <c r="AS2210" s="157">
        <v>2</v>
      </c>
      <c r="AT2210" s="93">
        <v>42542</v>
      </c>
      <c r="AU2210" s="92" t="s">
        <v>22</v>
      </c>
      <c r="AV2210" s="91" t="s">
        <v>152</v>
      </c>
      <c r="AW2210" s="92" t="s">
        <v>48</v>
      </c>
      <c r="AX2210" s="92" t="s">
        <v>48</v>
      </c>
      <c r="AY2210" s="91" t="s">
        <v>152</v>
      </c>
      <c r="AZ2210" s="23"/>
      <c r="BA2210" s="25" t="s">
        <v>3865</v>
      </c>
      <c r="BB2210" t="s">
        <v>25</v>
      </c>
      <c r="BC2210" t="e">
        <v>#N/A</v>
      </c>
      <c r="BD2210" t="e">
        <f>IF(Z2210=BC2210,"OK")</f>
        <v>#N/A</v>
      </c>
      <c r="BE2210">
        <v>0.45</v>
      </c>
      <c r="BF2210">
        <v>1.8799999999999999E-4</v>
      </c>
      <c r="BG2210">
        <v>60</v>
      </c>
      <c r="BH2210">
        <v>60</v>
      </c>
      <c r="BI2210">
        <v>75</v>
      </c>
      <c r="BJ2210">
        <v>0.45</v>
      </c>
      <c r="BK2210">
        <v>2.7E-4</v>
      </c>
      <c r="BN2210" s="183"/>
    </row>
    <row r="2211" spans="1:66" ht="25.5" x14ac:dyDescent="0.25">
      <c r="A2211" s="1"/>
      <c r="B2211" s="94">
        <v>2196</v>
      </c>
      <c r="C2211" s="43">
        <v>1059132</v>
      </c>
      <c r="D2211" s="34">
        <v>1032701</v>
      </c>
      <c r="E2211" s="36" t="s">
        <v>3864</v>
      </c>
      <c r="F2211" s="151" t="s">
        <v>652</v>
      </c>
      <c r="G2211" s="41" t="s">
        <v>27</v>
      </c>
      <c r="H2211" s="46" t="str">
        <f>IFERROR(IFERROR(IF(SEARCH("Usystems",$E2211)&gt;0,"Usystems"),IF(SEARCH("RIIFO",$E2211)&gt;0,"RIIFO","Uponor")),"Uponor")</f>
        <v>Uponor</v>
      </c>
      <c r="I2211" s="25">
        <f>IFERROR(MID($D2211,1,7)+0,"")</f>
        <v>1032701</v>
      </c>
      <c r="J2211" s="25" t="str">
        <f>IFERROR(MID($D2211,10,7)+0,"")</f>
        <v/>
      </c>
      <c r="K2211" s="25" t="str">
        <f>IFERROR(MID($D2211,19,7)+0,"")</f>
        <v/>
      </c>
      <c r="L2211" s="25" t="str">
        <f>IFERROR(MID($D2211,28,7)+0,"")</f>
        <v/>
      </c>
      <c r="M2211" s="25">
        <f>IF(IFERROR(MID($Q2211,1,7)+0,"")&lt;1130000,IF(INDEX(C:C,MATCH(LEFT(Q2211,7)+0,I:I,0))&lt;1130000,"",INDEX(C:C,MATCH(LEFT(Q2211,7)+0,I:I,0))),IFERROR(MID($Q2211,1,7)+0,""))</f>
        <v>1135962</v>
      </c>
      <c r="N2211" s="25" t="str">
        <f>IF(IFERROR(MID($Q2211,10,7)+0,"")&lt;1130000,"",IFERROR(MID($Q2211,10,7)+0,""))</f>
        <v/>
      </c>
      <c r="O2211" s="25" t="str">
        <f>IF(IFERROR(MID($Q2211,19,7)+0,"")&lt;1130000,"",IFERROR(MID($Q2211,19,7)+0,""))</f>
        <v/>
      </c>
      <c r="P2211" s="25">
        <f>IF(M2211="","",IF(N2211="",M2211,M2211&amp;", "&amp;N2211))</f>
        <v>1135962</v>
      </c>
      <c r="Q2211" s="25">
        <v>1135962</v>
      </c>
      <c r="R2211" s="25"/>
      <c r="S2211" s="35" t="s">
        <v>53</v>
      </c>
      <c r="T2211" s="25" t="s">
        <v>38</v>
      </c>
      <c r="U2211" s="185">
        <v>4994</v>
      </c>
      <c r="V2211" s="188">
        <v>4994</v>
      </c>
      <c r="W2211" s="189">
        <v>4994</v>
      </c>
      <c r="X2211" s="31">
        <v>4994</v>
      </c>
      <c r="Y2211" s="90">
        <f>IFERROR(ROUND(X2211/W2211-1,2),"")</f>
        <v>0</v>
      </c>
      <c r="Z2211" s="31">
        <f>IF(OR(S2211="VLD MLC components",S2211="VLD MLC pipes",S2211="VLD PEX components",S2211="VLD PEX pipes",S2211="VLD PHC components",S2211="VLD PHC pipes",S2211="Controls VLD"),"По запросу",X2211)</f>
        <v>4994</v>
      </c>
      <c r="AA2211" s="63">
        <f>ROUND(X2211/1.2,3)</f>
        <v>4161.6670000000004</v>
      </c>
      <c r="AB2211" s="23">
        <v>4161.6670000000004</v>
      </c>
      <c r="AC2211" s="190">
        <f>IFERROR(ROUND(AA2211/AB2211-1,2),"")</f>
        <v>0</v>
      </c>
      <c r="AD2211" s="25">
        <v>0.95</v>
      </c>
      <c r="AE2211" s="25">
        <v>4.7600000000000002E-4</v>
      </c>
      <c r="AF2211" s="25">
        <v>0</v>
      </c>
      <c r="AG2211" s="25" t="s">
        <v>22</v>
      </c>
      <c r="AH2211" s="25">
        <v>0</v>
      </c>
      <c r="AI2211" s="25">
        <v>0</v>
      </c>
      <c r="AJ2211" s="25" t="s">
        <v>20</v>
      </c>
      <c r="AK2211" s="42" t="s">
        <v>19</v>
      </c>
      <c r="AL2211" s="25" t="s">
        <v>20</v>
      </c>
      <c r="AM2211" s="25">
        <v>1</v>
      </c>
      <c r="AN2211" s="25">
        <v>144</v>
      </c>
      <c r="AO2211" s="25">
        <v>73</v>
      </c>
      <c r="AP2211" s="25">
        <v>44</v>
      </c>
      <c r="AQ2211" s="25">
        <v>0.95</v>
      </c>
      <c r="AR2211" s="94">
        <v>4.6299999999999998E-4</v>
      </c>
      <c r="AS2211" s="157" t="s">
        <v>22</v>
      </c>
      <c r="AT2211" s="93">
        <v>43096</v>
      </c>
      <c r="AU2211" s="92" t="s">
        <v>22</v>
      </c>
      <c r="AV2211" s="91" t="s">
        <v>152</v>
      </c>
      <c r="AW2211" s="92" t="s">
        <v>48</v>
      </c>
      <c r="AX2211" s="92" t="s">
        <v>48</v>
      </c>
      <c r="AY2211" s="91" t="s">
        <v>152</v>
      </c>
      <c r="AZ2211" s="23"/>
      <c r="BA2211" s="25" t="s">
        <v>3863</v>
      </c>
      <c r="BB2211" t="s">
        <v>25</v>
      </c>
      <c r="BC2211" t="e">
        <v>#N/A</v>
      </c>
      <c r="BD2211" t="e">
        <f>IF(Z2211=BC2211,"OK")</f>
        <v>#N/A</v>
      </c>
      <c r="BE2211">
        <v>0.95</v>
      </c>
      <c r="BF2211">
        <v>4.7600000000000002E-4</v>
      </c>
      <c r="BG2211">
        <v>144</v>
      </c>
      <c r="BH2211">
        <v>73</v>
      </c>
      <c r="BI2211">
        <v>44</v>
      </c>
      <c r="BJ2211">
        <v>0.95</v>
      </c>
      <c r="BK2211">
        <v>4.6299999999999998E-4</v>
      </c>
      <c r="BN2211" s="183"/>
    </row>
    <row r="2212" spans="1:66" ht="25.5" x14ac:dyDescent="0.25">
      <c r="A2212" s="1"/>
      <c r="B2212" s="94">
        <v>2197</v>
      </c>
      <c r="C2212" s="43">
        <v>1086559</v>
      </c>
      <c r="D2212" s="25"/>
      <c r="E2212" s="27" t="s">
        <v>3862</v>
      </c>
      <c r="F2212" s="213" t="s">
        <v>652</v>
      </c>
      <c r="G2212" s="41" t="s">
        <v>27</v>
      </c>
      <c r="H2212" s="46" t="str">
        <f>IFERROR(IFERROR(IF(SEARCH("Usystems",$E2212)&gt;0,"Usystems"),IF(SEARCH("RIIFO",$E2212)&gt;0,"RIIFO","Uponor")),"Uponor")</f>
        <v>Uponor</v>
      </c>
      <c r="I2212" s="25" t="str">
        <f>IFERROR(MID($D2212,1,7)+0,"")</f>
        <v/>
      </c>
      <c r="J2212" s="25" t="str">
        <f>IFERROR(MID($D2212,10,7)+0,"")</f>
        <v/>
      </c>
      <c r="K2212" s="25" t="str">
        <f>IFERROR(MID($D2212,19,7)+0,"")</f>
        <v/>
      </c>
      <c r="L2212" s="25" t="str">
        <f>IFERROR(MID($D2212,28,7)+0,"")</f>
        <v/>
      </c>
      <c r="M2212" s="25">
        <f>IF(IFERROR(MID($Q2212,1,7)+0,"")&lt;1130000,IF(INDEX(C:C,MATCH(LEFT(Q2212,7)+0,I:I,0))&lt;1130000,"",INDEX(C:C,MATCH(LEFT(Q2212,7)+0,I:I,0))),IFERROR(MID($Q2212,1,7)+0,""))</f>
        <v>1135964</v>
      </c>
      <c r="N2212" s="25" t="str">
        <f>IF(IFERROR(MID($Q2212,10,7)+0,"")&lt;1130000,"",IFERROR(MID($Q2212,10,7)+0,""))</f>
        <v/>
      </c>
      <c r="O2212" s="25" t="str">
        <f>IF(IFERROR(MID($Q2212,19,7)+0,"")&lt;1130000,"",IFERROR(MID($Q2212,19,7)+0,""))</f>
        <v/>
      </c>
      <c r="P2212" s="25">
        <f>IF(M2212="","",IF(N2212="",M2212,M2212&amp;", "&amp;N2212))</f>
        <v>1135964</v>
      </c>
      <c r="Q2212" s="25">
        <v>1135964</v>
      </c>
      <c r="R2212" s="25"/>
      <c r="S2212" s="35" t="s">
        <v>54</v>
      </c>
      <c r="T2212" s="25" t="s">
        <v>38</v>
      </c>
      <c r="U2212" s="185">
        <v>7965</v>
      </c>
      <c r="V2212" s="188">
        <v>7965</v>
      </c>
      <c r="W2212" s="189">
        <v>7965</v>
      </c>
      <c r="X2212" s="31">
        <v>7965</v>
      </c>
      <c r="Y2212" s="90">
        <f>IFERROR(ROUND(X2212/W2212-1,2),"")</f>
        <v>0</v>
      </c>
      <c r="Z2212" s="31">
        <f>IF(OR(S2212="VLD MLC components",S2212="VLD MLC pipes",S2212="VLD PEX components",S2212="VLD PEX pipes",S2212="VLD PHC components",S2212="VLD PHC pipes",S2212="Controls VLD"),"По запросу",X2212)</f>
        <v>7965</v>
      </c>
      <c r="AA2212" s="63">
        <f>ROUND(X2212/1.2,3)</f>
        <v>6637.5</v>
      </c>
      <c r="AB2212" s="23">
        <v>6637.5</v>
      </c>
      <c r="AC2212" s="190">
        <f>IFERROR(ROUND(AA2212/AB2212-1,2),"")</f>
        <v>0</v>
      </c>
      <c r="AD2212" s="25">
        <v>0.78</v>
      </c>
      <c r="AE2212" s="25">
        <v>1.047E-3</v>
      </c>
      <c r="AF2212" s="25">
        <v>0</v>
      </c>
      <c r="AG2212" s="25" t="s">
        <v>22</v>
      </c>
      <c r="AH2212" s="25">
        <v>0</v>
      </c>
      <c r="AI2212" s="25">
        <v>0</v>
      </c>
      <c r="AJ2212" s="25" t="s">
        <v>20</v>
      </c>
      <c r="AK2212" s="42" t="s">
        <v>19</v>
      </c>
      <c r="AL2212" s="25" t="s">
        <v>20</v>
      </c>
      <c r="AM2212" s="25">
        <v>1</v>
      </c>
      <c r="AN2212" s="25">
        <v>115</v>
      </c>
      <c r="AO2212" s="25">
        <v>70</v>
      </c>
      <c r="AP2212" s="25">
        <v>130</v>
      </c>
      <c r="AQ2212" s="25">
        <v>0.78</v>
      </c>
      <c r="AR2212" s="94">
        <v>1.047E-3</v>
      </c>
      <c r="AS2212" s="157" t="s">
        <v>22</v>
      </c>
      <c r="AT2212" s="93">
        <v>42542</v>
      </c>
      <c r="AU2212" s="92" t="s">
        <v>22</v>
      </c>
      <c r="AV2212" s="91" t="s">
        <v>152</v>
      </c>
      <c r="AW2212" s="92" t="s">
        <v>48</v>
      </c>
      <c r="AX2212" s="92" t="s">
        <v>48</v>
      </c>
      <c r="AY2212" s="91" t="s">
        <v>152</v>
      </c>
      <c r="AZ2212" s="23"/>
      <c r="BA2212" s="25" t="s">
        <v>3861</v>
      </c>
      <c r="BB2212" t="s">
        <v>25</v>
      </c>
      <c r="BC2212" t="e">
        <v>#N/A</v>
      </c>
      <c r="BD2212" t="e">
        <f>IF(Z2212=BC2212,"OK")</f>
        <v>#N/A</v>
      </c>
      <c r="BE2212">
        <v>0.78</v>
      </c>
      <c r="BF2212">
        <v>1.047E-3</v>
      </c>
      <c r="BG2212">
        <v>115</v>
      </c>
      <c r="BH2212">
        <v>70</v>
      </c>
      <c r="BI2212">
        <v>130</v>
      </c>
      <c r="BJ2212">
        <v>0.78</v>
      </c>
      <c r="BK2212">
        <v>1.047E-3</v>
      </c>
      <c r="BN2212" s="183"/>
    </row>
    <row r="2213" spans="1:66" ht="25.5" x14ac:dyDescent="0.25">
      <c r="A2213" s="1"/>
      <c r="B2213" s="94">
        <v>2198</v>
      </c>
      <c r="C2213" s="43">
        <v>1090732</v>
      </c>
      <c r="D2213" s="37"/>
      <c r="E2213" s="36" t="s">
        <v>57</v>
      </c>
      <c r="F2213" s="151" t="s">
        <v>21</v>
      </c>
      <c r="G2213" s="41"/>
      <c r="H2213" s="46" t="str">
        <f>IFERROR(IFERROR(IF(SEARCH("Usystems",$E2213)&gt;0,"Usystems"),IF(SEARCH("RIIFO",$E2213)&gt;0,"RIIFO","Uponor")),"Uponor")</f>
        <v>Uponor</v>
      </c>
      <c r="I2213" s="25" t="str">
        <f>IFERROR(MID($D2213,1,7)+0,"")</f>
        <v/>
      </c>
      <c r="J2213" s="25" t="str">
        <f>IFERROR(MID($D2213,10,7)+0,"")</f>
        <v/>
      </c>
      <c r="K2213" s="25" t="str">
        <f>IFERROR(MID($D2213,19,7)+0,"")</f>
        <v/>
      </c>
      <c r="L2213" s="25" t="str">
        <f>IFERROR(MID($D2213,28,7)+0,"")</f>
        <v/>
      </c>
      <c r="M2213" s="25" t="str">
        <f>IF(IFERROR(MID($Q2213,1,7)+0,"")&lt;1130000,IF(INDEX(C:C,MATCH(LEFT(Q2213,7)+0,I:I,0))&lt;1130000,"",INDEX(C:C,MATCH(LEFT(Q2213,7)+0,I:I,0))),IFERROR(MID($Q2213,1,7)+0,""))</f>
        <v/>
      </c>
      <c r="N2213" s="25" t="str">
        <f>IF(IFERROR(MID($Q2213,10,7)+0,"")&lt;1130000,"",IFERROR(MID($Q2213,10,7)+0,""))</f>
        <v/>
      </c>
      <c r="O2213" s="25" t="str">
        <f>IF(IFERROR(MID($Q2213,19,7)+0,"")&lt;1130000,"",IFERROR(MID($Q2213,19,7)+0,""))</f>
        <v/>
      </c>
      <c r="P2213" s="25" t="str">
        <f>IF(M2213="","",IF(N2213="",M2213,M2213&amp;", "&amp;N2213))</f>
        <v/>
      </c>
      <c r="Q2213" s="23"/>
      <c r="R2213" s="23"/>
      <c r="S2213" s="35" t="s">
        <v>54</v>
      </c>
      <c r="T2213" s="25" t="s">
        <v>38</v>
      </c>
      <c r="U2213" s="185">
        <v>9827</v>
      </c>
      <c r="V2213" s="188">
        <v>9827</v>
      </c>
      <c r="W2213" s="189">
        <v>9827</v>
      </c>
      <c r="X2213" s="31">
        <v>9827</v>
      </c>
      <c r="Y2213" s="90">
        <f>IFERROR(ROUND(X2213/W2213-1,2),"")</f>
        <v>0</v>
      </c>
      <c r="Z2213" s="31">
        <f>IF(OR(S2213="VLD MLC components",S2213="VLD MLC pipes",S2213="VLD PEX components",S2213="VLD PEX pipes",S2213="VLD PHC components",S2213="VLD PHC pipes",S2213="Controls VLD"),"По запросу",X2213)</f>
        <v>9827</v>
      </c>
      <c r="AA2213" s="63">
        <f>ROUND(X2213/1.2,3)</f>
        <v>8189.1670000000004</v>
      </c>
      <c r="AB2213" s="23">
        <v>8189.1670000000004</v>
      </c>
      <c r="AC2213" s="190">
        <f>IFERROR(ROUND(AA2213/AB2213-1,2),"")</f>
        <v>0</v>
      </c>
      <c r="AD2213" s="25">
        <v>0.35</v>
      </c>
      <c r="AE2213" s="25">
        <v>1.1999999999999999E-3</v>
      </c>
      <c r="AF2213" s="25">
        <v>0</v>
      </c>
      <c r="AG2213" s="25" t="s">
        <v>22</v>
      </c>
      <c r="AH2213" s="25">
        <v>0</v>
      </c>
      <c r="AI2213" s="25">
        <v>0</v>
      </c>
      <c r="AJ2213" s="25" t="s">
        <v>20</v>
      </c>
      <c r="AK2213" s="42" t="s">
        <v>19</v>
      </c>
      <c r="AL2213" s="25" t="s">
        <v>20</v>
      </c>
      <c r="AM2213" s="25">
        <v>1</v>
      </c>
      <c r="AN2213" s="25">
        <v>150</v>
      </c>
      <c r="AO2213" s="25">
        <v>100</v>
      </c>
      <c r="AP2213" s="25">
        <v>80</v>
      </c>
      <c r="AQ2213" s="25">
        <v>0.35</v>
      </c>
      <c r="AR2213" s="94">
        <v>1.1999999999999999E-3</v>
      </c>
      <c r="AS2213" s="157" t="s">
        <v>22</v>
      </c>
      <c r="AT2213" s="93">
        <v>44103</v>
      </c>
      <c r="AU2213" s="92" t="s">
        <v>22</v>
      </c>
      <c r="AV2213" s="91" t="s">
        <v>48</v>
      </c>
      <c r="AW2213" s="92" t="s">
        <v>48</v>
      </c>
      <c r="AX2213" s="92" t="s">
        <v>48</v>
      </c>
      <c r="AY2213" s="91" t="s">
        <v>152</v>
      </c>
      <c r="AZ2213" s="23"/>
      <c r="BA2213" s="25">
        <v>0</v>
      </c>
      <c r="BB2213" t="s">
        <v>48</v>
      </c>
      <c r="BC2213" t="e">
        <v>#N/A</v>
      </c>
      <c r="BD2213" t="e">
        <f>IF(Z2213=BC2213,"OK")</f>
        <v>#N/A</v>
      </c>
      <c r="BE2213">
        <v>0.35</v>
      </c>
      <c r="BF2213">
        <v>1.1999999999999999E-3</v>
      </c>
      <c r="BG2213">
        <v>150</v>
      </c>
      <c r="BH2213">
        <v>100</v>
      </c>
      <c r="BI2213">
        <v>80</v>
      </c>
      <c r="BJ2213">
        <v>0.35</v>
      </c>
      <c r="BK2213">
        <v>1.1999999999999999E-3</v>
      </c>
      <c r="BN2213" s="183"/>
    </row>
    <row r="2214" spans="1:66" ht="25.5" x14ac:dyDescent="0.25">
      <c r="A2214" s="1"/>
      <c r="B2214" s="94">
        <v>2199</v>
      </c>
      <c r="C2214" s="43">
        <v>1121509</v>
      </c>
      <c r="D2214" s="37"/>
      <c r="E2214" s="36" t="s">
        <v>214</v>
      </c>
      <c r="F2214" s="151" t="s">
        <v>21</v>
      </c>
      <c r="G2214" s="28"/>
      <c r="H2214" s="46" t="str">
        <f>IFERROR(IFERROR(IF(SEARCH("Usystems",$E2214)&gt;0,"Usystems"),IF(SEARCH("RIIFO",$E2214)&gt;0,"RIIFO","Uponor")),"Uponor")</f>
        <v>Uponor</v>
      </c>
      <c r="I2214" s="25" t="str">
        <f>IFERROR(MID($D2214,1,7)+0,"")</f>
        <v/>
      </c>
      <c r="J2214" s="25" t="str">
        <f>IFERROR(MID($D2214,10,7)+0,"")</f>
        <v/>
      </c>
      <c r="K2214" s="25" t="str">
        <f>IFERROR(MID($D2214,19,7)+0,"")</f>
        <v/>
      </c>
      <c r="L2214" s="25" t="str">
        <f>IFERROR(MID($D2214,28,7)+0,"")</f>
        <v/>
      </c>
      <c r="M2214" s="25" t="str">
        <f>IF(IFERROR(MID($Q2214,1,7)+0,"")&lt;1130000,IF(INDEX(C:C,MATCH(LEFT(Q2214,7)+0,I:I,0))&lt;1130000,"",INDEX(C:C,MATCH(LEFT(Q2214,7)+0,I:I,0))),IFERROR(MID($Q2214,1,7)+0,""))</f>
        <v/>
      </c>
      <c r="N2214" s="25" t="str">
        <f>IF(IFERROR(MID($Q2214,10,7)+0,"")&lt;1130000,"",IFERROR(MID($Q2214,10,7)+0,""))</f>
        <v/>
      </c>
      <c r="O2214" s="25" t="str">
        <f>IF(IFERROR(MID($Q2214,19,7)+0,"")&lt;1130000,"",IFERROR(MID($Q2214,19,7)+0,""))</f>
        <v/>
      </c>
      <c r="P2214" s="25" t="str">
        <f>IF(M2214="","",IF(N2214="",M2214,M2214&amp;", "&amp;N2214))</f>
        <v/>
      </c>
      <c r="Q2214" s="25"/>
      <c r="R2214" s="25"/>
      <c r="S2214" s="35" t="s">
        <v>53</v>
      </c>
      <c r="T2214" s="25" t="s">
        <v>36</v>
      </c>
      <c r="U2214" s="185">
        <v>14720</v>
      </c>
      <c r="V2214" s="188">
        <v>14720</v>
      </c>
      <c r="W2214" s="189">
        <v>14720</v>
      </c>
      <c r="X2214" s="31">
        <v>14720</v>
      </c>
      <c r="Y2214" s="90">
        <f>IFERROR(ROUND(X2214/W2214-1,2),"")</f>
        <v>0</v>
      </c>
      <c r="Z2214" s="31">
        <f>IF(OR(S2214="VLD MLC components",S2214="VLD MLC pipes",S2214="VLD PEX components",S2214="VLD PEX pipes",S2214="VLD PHC components",S2214="VLD PHC pipes",S2214="Controls VLD"),"По запросу",X2214)</f>
        <v>14720</v>
      </c>
      <c r="AA2214" s="63">
        <f>ROUND(X2214/1.2,3)</f>
        <v>12266.666999999999</v>
      </c>
      <c r="AB2214" s="23">
        <v>12266.666999999999</v>
      </c>
      <c r="AC2214" s="190">
        <f>IFERROR(ROUND(AA2214/AB2214-1,2),"")</f>
        <v>0</v>
      </c>
      <c r="AD2214" s="25">
        <v>6.07</v>
      </c>
      <c r="AE2214" s="25">
        <v>4.1960049999999999E-2</v>
      </c>
      <c r="AF2214" s="25">
        <v>0</v>
      </c>
      <c r="AG2214" s="25" t="s">
        <v>22</v>
      </c>
      <c r="AH2214" s="25">
        <v>0</v>
      </c>
      <c r="AI2214" s="25">
        <v>0</v>
      </c>
      <c r="AJ2214" s="25" t="s">
        <v>20</v>
      </c>
      <c r="AK2214" s="42" t="s">
        <v>19</v>
      </c>
      <c r="AL2214" s="25" t="s">
        <v>20</v>
      </c>
      <c r="AM2214" s="25">
        <v>1</v>
      </c>
      <c r="AN2214" s="25">
        <v>590</v>
      </c>
      <c r="AO2214" s="25">
        <v>680</v>
      </c>
      <c r="AP2214" s="25">
        <v>125</v>
      </c>
      <c r="AQ2214" s="25">
        <v>6.07</v>
      </c>
      <c r="AR2214" s="94">
        <v>5.015E-2</v>
      </c>
      <c r="AS2214" s="157" t="s">
        <v>22</v>
      </c>
      <c r="AT2214" s="93">
        <v>44522</v>
      </c>
      <c r="AU2214" s="92" t="s">
        <v>22</v>
      </c>
      <c r="AV2214" s="91" t="s">
        <v>48</v>
      </c>
      <c r="AW2214" s="92" t="s">
        <v>48</v>
      </c>
      <c r="AX2214" s="92" t="s">
        <v>48</v>
      </c>
      <c r="AY2214" s="91" t="s">
        <v>152</v>
      </c>
      <c r="AZ2214" s="23"/>
      <c r="BA2214" s="25">
        <v>0</v>
      </c>
      <c r="BB2214" t="s">
        <v>48</v>
      </c>
      <c r="BC2214" t="e">
        <v>#N/A</v>
      </c>
      <c r="BD2214" t="e">
        <f>IF(Z2214=BC2214,"OK")</f>
        <v>#N/A</v>
      </c>
      <c r="BE2214">
        <v>6.07</v>
      </c>
      <c r="BF2214">
        <v>4.1960049999999999E-2</v>
      </c>
      <c r="BG2214">
        <v>590</v>
      </c>
      <c r="BH2214">
        <v>680</v>
      </c>
      <c r="BI2214">
        <v>125</v>
      </c>
      <c r="BJ2214">
        <v>6.07</v>
      </c>
      <c r="BK2214">
        <v>5.015E-2</v>
      </c>
      <c r="BN2214" s="183"/>
    </row>
    <row r="2215" spans="1:66" ht="25.5" x14ac:dyDescent="0.25">
      <c r="A2215" s="1"/>
      <c r="B2215" s="94">
        <v>2200</v>
      </c>
      <c r="C2215" s="43">
        <v>1121510</v>
      </c>
      <c r="D2215" s="37"/>
      <c r="E2215" s="36" t="s">
        <v>215</v>
      </c>
      <c r="F2215" s="151" t="s">
        <v>21</v>
      </c>
      <c r="G2215" s="28"/>
      <c r="H2215" s="46" t="str">
        <f>IFERROR(IFERROR(IF(SEARCH("Usystems",$E2215)&gt;0,"Usystems"),IF(SEARCH("RIIFO",$E2215)&gt;0,"RIIFO","Uponor")),"Uponor")</f>
        <v>Uponor</v>
      </c>
      <c r="I2215" s="25" t="str">
        <f>IFERROR(MID($D2215,1,7)+0,"")</f>
        <v/>
      </c>
      <c r="J2215" s="25" t="str">
        <f>IFERROR(MID($D2215,10,7)+0,"")</f>
        <v/>
      </c>
      <c r="K2215" s="25" t="str">
        <f>IFERROR(MID($D2215,19,7)+0,"")</f>
        <v/>
      </c>
      <c r="L2215" s="25" t="str">
        <f>IFERROR(MID($D2215,28,7)+0,"")</f>
        <v/>
      </c>
      <c r="M2215" s="25" t="str">
        <f>IF(IFERROR(MID($Q2215,1,7)+0,"")&lt;1130000,IF(INDEX(C:C,MATCH(LEFT(Q2215,7)+0,I:I,0))&lt;1130000,"",INDEX(C:C,MATCH(LEFT(Q2215,7)+0,I:I,0))),IFERROR(MID($Q2215,1,7)+0,""))</f>
        <v/>
      </c>
      <c r="N2215" s="25" t="str">
        <f>IF(IFERROR(MID($Q2215,10,7)+0,"")&lt;1130000,"",IFERROR(MID($Q2215,10,7)+0,""))</f>
        <v/>
      </c>
      <c r="O2215" s="25" t="str">
        <f>IF(IFERROR(MID($Q2215,19,7)+0,"")&lt;1130000,"",IFERROR(MID($Q2215,19,7)+0,""))</f>
        <v/>
      </c>
      <c r="P2215" s="25" t="str">
        <f>IF(M2215="","",IF(N2215="",M2215,M2215&amp;", "&amp;N2215))</f>
        <v/>
      </c>
      <c r="Q2215" s="25"/>
      <c r="R2215" s="25"/>
      <c r="S2215" s="35" t="s">
        <v>53</v>
      </c>
      <c r="T2215" s="25" t="s">
        <v>36</v>
      </c>
      <c r="U2215" s="185">
        <v>17280</v>
      </c>
      <c r="V2215" s="188">
        <v>17280</v>
      </c>
      <c r="W2215" s="189">
        <v>17280</v>
      </c>
      <c r="X2215" s="31">
        <v>17280</v>
      </c>
      <c r="Y2215" s="90">
        <f>IFERROR(ROUND(X2215/W2215-1,2),"")</f>
        <v>0</v>
      </c>
      <c r="Z2215" s="31">
        <f>IF(OR(S2215="VLD MLC components",S2215="VLD MLC pipes",S2215="VLD PEX components",S2215="VLD PEX pipes",S2215="VLD PHC components",S2215="VLD PHC pipes",S2215="Controls VLD"),"По запросу",X2215)</f>
        <v>17280</v>
      </c>
      <c r="AA2215" s="63">
        <f>ROUND(X2215/1.2,3)</f>
        <v>14400</v>
      </c>
      <c r="AB2215" s="23">
        <v>14400</v>
      </c>
      <c r="AC2215" s="190">
        <f>IFERROR(ROUND(AA2215/AB2215-1,2),"")</f>
        <v>0</v>
      </c>
      <c r="AD2215" s="25">
        <v>7.53</v>
      </c>
      <c r="AE2215" s="25">
        <v>5.3332400000000002E-2</v>
      </c>
      <c r="AF2215" s="25">
        <v>0</v>
      </c>
      <c r="AG2215" s="25" t="s">
        <v>22</v>
      </c>
      <c r="AH2215" s="25">
        <v>0</v>
      </c>
      <c r="AI2215" s="25">
        <v>0</v>
      </c>
      <c r="AJ2215" s="25" t="s">
        <v>20</v>
      </c>
      <c r="AK2215" s="42" t="s">
        <v>19</v>
      </c>
      <c r="AL2215" s="25" t="s">
        <v>20</v>
      </c>
      <c r="AM2215" s="25">
        <v>1</v>
      </c>
      <c r="AN2215" s="25">
        <v>890</v>
      </c>
      <c r="AO2215" s="25">
        <v>680</v>
      </c>
      <c r="AP2215" s="25">
        <v>125</v>
      </c>
      <c r="AQ2215" s="25">
        <v>7.53</v>
      </c>
      <c r="AR2215" s="94">
        <v>7.5649999999999995E-2</v>
      </c>
      <c r="AS2215" s="157" t="s">
        <v>22</v>
      </c>
      <c r="AT2215" s="93">
        <v>44522</v>
      </c>
      <c r="AU2215" s="92" t="s">
        <v>22</v>
      </c>
      <c r="AV2215" s="91" t="s">
        <v>48</v>
      </c>
      <c r="AW2215" s="92" t="s">
        <v>48</v>
      </c>
      <c r="AX2215" s="92" t="s">
        <v>48</v>
      </c>
      <c r="AY2215" s="91" t="s">
        <v>152</v>
      </c>
      <c r="AZ2215" s="23"/>
      <c r="BA2215" s="25">
        <v>0</v>
      </c>
      <c r="BB2215" t="s">
        <v>48</v>
      </c>
      <c r="BC2215" t="e">
        <v>#N/A</v>
      </c>
      <c r="BD2215" t="e">
        <f>IF(Z2215=BC2215,"OK")</f>
        <v>#N/A</v>
      </c>
      <c r="BE2215">
        <v>7.53</v>
      </c>
      <c r="BF2215">
        <v>5.3332400000000002E-2</v>
      </c>
      <c r="BG2215">
        <v>890</v>
      </c>
      <c r="BH2215">
        <v>680</v>
      </c>
      <c r="BI2215">
        <v>125</v>
      </c>
      <c r="BJ2215">
        <v>7.53</v>
      </c>
      <c r="BK2215">
        <v>7.5649999999999995E-2</v>
      </c>
      <c r="BN2215" s="183"/>
    </row>
    <row r="2216" spans="1:66" ht="25.5" x14ac:dyDescent="0.25">
      <c r="A2216" s="1"/>
      <c r="B2216" s="94">
        <v>2201</v>
      </c>
      <c r="C2216" s="43">
        <v>1121511</v>
      </c>
      <c r="D2216" s="37"/>
      <c r="E2216" s="36" t="s">
        <v>216</v>
      </c>
      <c r="F2216" s="151" t="s">
        <v>21</v>
      </c>
      <c r="G2216" s="28"/>
      <c r="H2216" s="46" t="str">
        <f>IFERROR(IFERROR(IF(SEARCH("Usystems",$E2216)&gt;0,"Usystems"),IF(SEARCH("RIIFO",$E2216)&gt;0,"RIIFO","Uponor")),"Uponor")</f>
        <v>Uponor</v>
      </c>
      <c r="I2216" s="25" t="str">
        <f>IFERROR(MID($D2216,1,7)+0,"")</f>
        <v/>
      </c>
      <c r="J2216" s="25" t="str">
        <f>IFERROR(MID($D2216,10,7)+0,"")</f>
        <v/>
      </c>
      <c r="K2216" s="25" t="str">
        <f>IFERROR(MID($D2216,19,7)+0,"")</f>
        <v/>
      </c>
      <c r="L2216" s="25" t="str">
        <f>IFERROR(MID($D2216,28,7)+0,"")</f>
        <v/>
      </c>
      <c r="M2216" s="25" t="str">
        <f>IF(IFERROR(MID($Q2216,1,7)+0,"")&lt;1130000,IF(INDEX(C:C,MATCH(LEFT(Q2216,7)+0,I:I,0))&lt;1130000,"",INDEX(C:C,MATCH(LEFT(Q2216,7)+0,I:I,0))),IFERROR(MID($Q2216,1,7)+0,""))</f>
        <v/>
      </c>
      <c r="N2216" s="25" t="str">
        <f>IF(IFERROR(MID($Q2216,10,7)+0,"")&lt;1130000,"",IFERROR(MID($Q2216,10,7)+0,""))</f>
        <v/>
      </c>
      <c r="O2216" s="25" t="str">
        <f>IF(IFERROR(MID($Q2216,19,7)+0,"")&lt;1130000,"",IFERROR(MID($Q2216,19,7)+0,""))</f>
        <v/>
      </c>
      <c r="P2216" s="25" t="str">
        <f>IF(M2216="","",IF(N2216="",M2216,M2216&amp;", "&amp;N2216))</f>
        <v/>
      </c>
      <c r="Q2216" s="25"/>
      <c r="R2216" s="25"/>
      <c r="S2216" s="35" t="s">
        <v>53</v>
      </c>
      <c r="T2216" s="25" t="s">
        <v>36</v>
      </c>
      <c r="U2216" s="185">
        <v>20352</v>
      </c>
      <c r="V2216" s="188">
        <v>20352</v>
      </c>
      <c r="W2216" s="189">
        <v>20352</v>
      </c>
      <c r="X2216" s="31">
        <v>20352</v>
      </c>
      <c r="Y2216" s="90">
        <f>IFERROR(ROUND(X2216/W2216-1,2),"")</f>
        <v>0</v>
      </c>
      <c r="Z2216" s="31">
        <f>IF(OR(S2216="VLD MLC components",S2216="VLD MLC pipes",S2216="VLD PEX components",S2216="VLD PEX pipes",S2216="VLD PHC components",S2216="VLD PHC pipes",S2216="Controls VLD"),"По запросу",X2216)</f>
        <v>20352</v>
      </c>
      <c r="AA2216" s="63">
        <f>ROUND(X2216/1.2,3)</f>
        <v>16960</v>
      </c>
      <c r="AB2216" s="23">
        <v>16960</v>
      </c>
      <c r="AC2216" s="190">
        <f>IFERROR(ROUND(AA2216/AB2216-1,2),"")</f>
        <v>0</v>
      </c>
      <c r="AD2216" s="25">
        <v>9.81</v>
      </c>
      <c r="AE2216" s="25">
        <v>6.5489049999999993E-2</v>
      </c>
      <c r="AF2216" s="25">
        <v>0</v>
      </c>
      <c r="AG2216" s="25" t="s">
        <v>22</v>
      </c>
      <c r="AH2216" s="25">
        <v>0</v>
      </c>
      <c r="AI2216" s="25">
        <v>0</v>
      </c>
      <c r="AJ2216" s="25" t="s">
        <v>20</v>
      </c>
      <c r="AK2216" s="42" t="s">
        <v>19</v>
      </c>
      <c r="AL2216" s="25" t="s">
        <v>20</v>
      </c>
      <c r="AM2216" s="25">
        <v>1</v>
      </c>
      <c r="AN2216" s="25">
        <v>890</v>
      </c>
      <c r="AO2216" s="25">
        <v>680</v>
      </c>
      <c r="AP2216" s="25">
        <v>125</v>
      </c>
      <c r="AQ2216" s="25">
        <v>9.81</v>
      </c>
      <c r="AR2216" s="94">
        <v>7.5649999999999995E-2</v>
      </c>
      <c r="AS2216" s="157" t="s">
        <v>22</v>
      </c>
      <c r="AT2216" s="93">
        <v>44522</v>
      </c>
      <c r="AU2216" s="92" t="s">
        <v>22</v>
      </c>
      <c r="AV2216" s="91" t="s">
        <v>48</v>
      </c>
      <c r="AW2216" s="92" t="s">
        <v>48</v>
      </c>
      <c r="AX2216" s="92" t="s">
        <v>48</v>
      </c>
      <c r="AY2216" s="91" t="s">
        <v>152</v>
      </c>
      <c r="AZ2216" s="23"/>
      <c r="BA2216" s="25">
        <v>0</v>
      </c>
      <c r="BB2216" t="s">
        <v>48</v>
      </c>
      <c r="BC2216" t="e">
        <v>#N/A</v>
      </c>
      <c r="BD2216" t="e">
        <f>IF(Z2216=BC2216,"OK")</f>
        <v>#N/A</v>
      </c>
      <c r="BE2216">
        <v>9.81</v>
      </c>
      <c r="BF2216">
        <v>6.5489049999999993E-2</v>
      </c>
      <c r="BG2216">
        <v>890</v>
      </c>
      <c r="BH2216">
        <v>680</v>
      </c>
      <c r="BI2216">
        <v>125</v>
      </c>
      <c r="BJ2216">
        <v>9.81</v>
      </c>
      <c r="BK2216">
        <v>7.5649999999999995E-2</v>
      </c>
      <c r="BN2216" s="183"/>
    </row>
    <row r="2217" spans="1:66" ht="25.5" x14ac:dyDescent="0.25">
      <c r="A2217" s="1"/>
      <c r="B2217" s="94">
        <v>2202</v>
      </c>
      <c r="C2217" s="43">
        <v>1121512</v>
      </c>
      <c r="D2217" s="37"/>
      <c r="E2217" s="36" t="s">
        <v>217</v>
      </c>
      <c r="F2217" s="151" t="s">
        <v>21</v>
      </c>
      <c r="G2217" s="28"/>
      <c r="H2217" s="46" t="str">
        <f>IFERROR(IFERROR(IF(SEARCH("Usystems",$E2217)&gt;0,"Usystems"),IF(SEARCH("RIIFO",$E2217)&gt;0,"RIIFO","Uponor")),"Uponor")</f>
        <v>Uponor</v>
      </c>
      <c r="I2217" s="25" t="str">
        <f>IFERROR(MID($D2217,1,7)+0,"")</f>
        <v/>
      </c>
      <c r="J2217" s="25" t="str">
        <f>IFERROR(MID($D2217,10,7)+0,"")</f>
        <v/>
      </c>
      <c r="K2217" s="25" t="str">
        <f>IFERROR(MID($D2217,19,7)+0,"")</f>
        <v/>
      </c>
      <c r="L2217" s="25" t="str">
        <f>IFERROR(MID($D2217,28,7)+0,"")</f>
        <v/>
      </c>
      <c r="M2217" s="25" t="str">
        <f>IF(IFERROR(MID($Q2217,1,7)+0,"")&lt;1130000,IF(INDEX(C:C,MATCH(LEFT(Q2217,7)+0,I:I,0))&lt;1130000,"",INDEX(C:C,MATCH(LEFT(Q2217,7)+0,I:I,0))),IFERROR(MID($Q2217,1,7)+0,""))</f>
        <v/>
      </c>
      <c r="N2217" s="25" t="str">
        <f>IF(IFERROR(MID($Q2217,10,7)+0,"")&lt;1130000,"",IFERROR(MID($Q2217,10,7)+0,""))</f>
        <v/>
      </c>
      <c r="O2217" s="25" t="str">
        <f>IF(IFERROR(MID($Q2217,19,7)+0,"")&lt;1130000,"",IFERROR(MID($Q2217,19,7)+0,""))</f>
        <v/>
      </c>
      <c r="P2217" s="25" t="str">
        <f>IF(M2217="","",IF(N2217="",M2217,M2217&amp;", "&amp;N2217))</f>
        <v/>
      </c>
      <c r="Q2217" s="7"/>
      <c r="R2217" s="7"/>
      <c r="S2217" s="35" t="s">
        <v>53</v>
      </c>
      <c r="T2217" s="25" t="s">
        <v>36</v>
      </c>
      <c r="U2217" s="185">
        <v>21888</v>
      </c>
      <c r="V2217" s="188">
        <v>21888</v>
      </c>
      <c r="W2217" s="189">
        <v>21888</v>
      </c>
      <c r="X2217" s="31">
        <v>21888</v>
      </c>
      <c r="Y2217" s="90">
        <f>IFERROR(ROUND(X2217/W2217-1,2),"")</f>
        <v>0</v>
      </c>
      <c r="Z2217" s="31">
        <f>IF(OR(S2217="VLD MLC components",S2217="VLD MLC pipes",S2217="VLD PEX components",S2217="VLD PEX pipes",S2217="VLD PHC components",S2217="VLD PHC pipes",S2217="Controls VLD"),"По запросу",X2217)</f>
        <v>21888</v>
      </c>
      <c r="AA2217" s="63">
        <f>ROUND(X2217/1.2,3)</f>
        <v>18240</v>
      </c>
      <c r="AB2217" s="23">
        <v>18240</v>
      </c>
      <c r="AC2217" s="190">
        <f>IFERROR(ROUND(AA2217/AB2217-1,2),"")</f>
        <v>0</v>
      </c>
      <c r="AD2217" s="25">
        <v>10.53</v>
      </c>
      <c r="AE2217" s="25">
        <v>8.1175049999999999E-2</v>
      </c>
      <c r="AF2217" s="25">
        <v>0</v>
      </c>
      <c r="AG2217" s="25" t="s">
        <v>22</v>
      </c>
      <c r="AH2217" s="25">
        <v>0</v>
      </c>
      <c r="AI2217" s="25">
        <v>0</v>
      </c>
      <c r="AJ2217" s="25" t="s">
        <v>20</v>
      </c>
      <c r="AK2217" s="42" t="s">
        <v>19</v>
      </c>
      <c r="AL2217" s="25" t="s">
        <v>20</v>
      </c>
      <c r="AM2217" s="25">
        <v>1</v>
      </c>
      <c r="AN2217" s="25">
        <v>1190</v>
      </c>
      <c r="AO2217" s="25">
        <v>680</v>
      </c>
      <c r="AP2217" s="25">
        <v>125</v>
      </c>
      <c r="AQ2217" s="25">
        <v>10.53</v>
      </c>
      <c r="AR2217" s="94">
        <v>0.10115</v>
      </c>
      <c r="AS2217" s="157" t="s">
        <v>22</v>
      </c>
      <c r="AT2217" s="93">
        <v>44522</v>
      </c>
      <c r="AU2217" s="92" t="s">
        <v>22</v>
      </c>
      <c r="AV2217" s="91" t="s">
        <v>48</v>
      </c>
      <c r="AW2217" s="92" t="s">
        <v>48</v>
      </c>
      <c r="AX2217" s="92" t="s">
        <v>48</v>
      </c>
      <c r="AY2217" s="91" t="s">
        <v>152</v>
      </c>
      <c r="AZ2217" s="23"/>
      <c r="BA2217" s="25">
        <v>0</v>
      </c>
      <c r="BB2217" t="s">
        <v>48</v>
      </c>
      <c r="BC2217" t="e">
        <v>#N/A</v>
      </c>
      <c r="BD2217" t="e">
        <f>IF(Z2217=BC2217,"OK")</f>
        <v>#N/A</v>
      </c>
      <c r="BE2217">
        <v>10.53</v>
      </c>
      <c r="BF2217">
        <v>8.1175049999999999E-2</v>
      </c>
      <c r="BG2217">
        <v>1190</v>
      </c>
      <c r="BH2217">
        <v>680</v>
      </c>
      <c r="BI2217">
        <v>125</v>
      </c>
      <c r="BJ2217">
        <v>10.53</v>
      </c>
      <c r="BK2217">
        <v>0.10115</v>
      </c>
      <c r="BN2217" s="183"/>
    </row>
    <row r="2218" spans="1:66" ht="25.5" x14ac:dyDescent="0.25">
      <c r="A2218" s="1"/>
      <c r="B2218" s="94">
        <v>2203</v>
      </c>
      <c r="C2218" s="43">
        <v>1121513</v>
      </c>
      <c r="D2218" s="37"/>
      <c r="E2218" s="36" t="s">
        <v>218</v>
      </c>
      <c r="F2218" s="151" t="s">
        <v>21</v>
      </c>
      <c r="G2218" s="102"/>
      <c r="H2218" s="46" t="str">
        <f>IFERROR(IFERROR(IF(SEARCH("Usystems",$E2218)&gt;0,"Usystems"),IF(SEARCH("RIIFO",$E2218)&gt;0,"RIIFO","Uponor")),"Uponor")</f>
        <v>Uponor</v>
      </c>
      <c r="I2218" s="25" t="str">
        <f>IFERROR(MID($D2218,1,7)+0,"")</f>
        <v/>
      </c>
      <c r="J2218" s="25" t="str">
        <f>IFERROR(MID($D2218,10,7)+0,"")</f>
        <v/>
      </c>
      <c r="K2218" s="25" t="str">
        <f>IFERROR(MID($D2218,19,7)+0,"")</f>
        <v/>
      </c>
      <c r="L2218" s="25" t="str">
        <f>IFERROR(MID($D2218,28,7)+0,"")</f>
        <v/>
      </c>
      <c r="M2218" s="25" t="str">
        <f>IF(IFERROR(MID($Q2218,1,7)+0,"")&lt;1130000,IF(INDEX(C:C,MATCH(LEFT(Q2218,7)+0,I:I,0))&lt;1130000,"",INDEX(C:C,MATCH(LEFT(Q2218,7)+0,I:I,0))),IFERROR(MID($Q2218,1,7)+0,""))</f>
        <v/>
      </c>
      <c r="N2218" s="25" t="str">
        <f>IF(IFERROR(MID($Q2218,10,7)+0,"")&lt;1130000,"",IFERROR(MID($Q2218,10,7)+0,""))</f>
        <v/>
      </c>
      <c r="O2218" s="25" t="str">
        <f>IF(IFERROR(MID($Q2218,19,7)+0,"")&lt;1130000,"",IFERROR(MID($Q2218,19,7)+0,""))</f>
        <v/>
      </c>
      <c r="P2218" s="25" t="str">
        <f>IF(M2218="","",IF(N2218="",M2218,M2218&amp;", "&amp;N2218))</f>
        <v/>
      </c>
      <c r="Q2218" s="25"/>
      <c r="R2218" s="25"/>
      <c r="S2218" s="35" t="s">
        <v>53</v>
      </c>
      <c r="T2218" s="25" t="s">
        <v>36</v>
      </c>
      <c r="U2218" s="185">
        <v>23808</v>
      </c>
      <c r="V2218" s="188">
        <v>23808</v>
      </c>
      <c r="W2218" s="189">
        <v>23808</v>
      </c>
      <c r="X2218" s="31">
        <v>23808</v>
      </c>
      <c r="Y2218" s="90">
        <f>IFERROR(ROUND(X2218/W2218-1,2),"")</f>
        <v>0</v>
      </c>
      <c r="Z2218" s="31">
        <f>IF(OR(S2218="VLD MLC components",S2218="VLD MLC pipes",S2218="VLD PEX components",S2218="VLD PEX pipes",S2218="VLD PHC components",S2218="VLD PHC pipes",S2218="Controls VLD"),"По запросу",X2218)</f>
        <v>23808</v>
      </c>
      <c r="AA2218" s="63">
        <f>ROUND(X2218/1.2,3)</f>
        <v>19840</v>
      </c>
      <c r="AB2218" s="23">
        <v>19840</v>
      </c>
      <c r="AC2218" s="190">
        <f>IFERROR(ROUND(AA2218/AB2218-1,2),"")</f>
        <v>0</v>
      </c>
      <c r="AD2218" s="25">
        <v>12.7</v>
      </c>
      <c r="AE2218" s="25">
        <v>8.9018050000000001E-2</v>
      </c>
      <c r="AF2218" s="25">
        <v>0</v>
      </c>
      <c r="AG2218" s="25" t="s">
        <v>22</v>
      </c>
      <c r="AH2218" s="25">
        <v>0</v>
      </c>
      <c r="AI2218" s="25">
        <v>0</v>
      </c>
      <c r="AJ2218" s="25" t="s">
        <v>20</v>
      </c>
      <c r="AK2218" s="42" t="s">
        <v>19</v>
      </c>
      <c r="AL2218" s="25" t="s">
        <v>20</v>
      </c>
      <c r="AM2218" s="25">
        <v>1</v>
      </c>
      <c r="AN2218" s="25">
        <v>1190</v>
      </c>
      <c r="AO2218" s="25">
        <v>680</v>
      </c>
      <c r="AP2218" s="25">
        <v>125</v>
      </c>
      <c r="AQ2218" s="25">
        <v>12.7</v>
      </c>
      <c r="AR2218" s="94">
        <v>0.10115</v>
      </c>
      <c r="AS2218" s="157" t="s">
        <v>22</v>
      </c>
      <c r="AT2218" s="93">
        <v>44522</v>
      </c>
      <c r="AU2218" s="92" t="s">
        <v>22</v>
      </c>
      <c r="AV2218" s="91" t="s">
        <v>48</v>
      </c>
      <c r="AW2218" s="92" t="s">
        <v>48</v>
      </c>
      <c r="AX2218" s="92" t="s">
        <v>48</v>
      </c>
      <c r="AY2218" s="91" t="s">
        <v>152</v>
      </c>
      <c r="AZ2218" s="23"/>
      <c r="BA2218" s="25">
        <v>0</v>
      </c>
      <c r="BB2218" t="s">
        <v>48</v>
      </c>
      <c r="BC2218" t="e">
        <v>#N/A</v>
      </c>
      <c r="BD2218" t="e">
        <f>IF(Z2218=BC2218,"OK")</f>
        <v>#N/A</v>
      </c>
      <c r="BE2218">
        <v>12.7</v>
      </c>
      <c r="BF2218">
        <v>8.9018050000000001E-2</v>
      </c>
      <c r="BG2218">
        <v>1190</v>
      </c>
      <c r="BH2218">
        <v>680</v>
      </c>
      <c r="BI2218">
        <v>125</v>
      </c>
      <c r="BJ2218">
        <v>12.7</v>
      </c>
      <c r="BK2218">
        <v>0.10115</v>
      </c>
      <c r="BN2218" s="183"/>
    </row>
    <row r="2219" spans="1:66" ht="38.25" x14ac:dyDescent="0.25">
      <c r="A2219" s="1"/>
      <c r="B2219" s="94">
        <v>2204</v>
      </c>
      <c r="C2219" s="43">
        <v>1093473</v>
      </c>
      <c r="D2219" s="25">
        <v>1046991</v>
      </c>
      <c r="E2219" s="36" t="s">
        <v>3860</v>
      </c>
      <c r="F2219" s="151" t="s">
        <v>652</v>
      </c>
      <c r="G2219" s="127" t="s">
        <v>29</v>
      </c>
      <c r="H2219" s="46" t="str">
        <f>IFERROR(IFERROR(IF(SEARCH("Usystems",$E2219)&gt;0,"Usystems"),IF(SEARCH("RIIFO",$E2219)&gt;0,"RIIFO","Uponor")),"Uponor")</f>
        <v>Uponor</v>
      </c>
      <c r="I2219" s="25">
        <f>IFERROR(MID($D2219,1,7)+0,"")</f>
        <v>1046991</v>
      </c>
      <c r="J2219" s="25" t="str">
        <f>IFERROR(MID($D2219,10,7)+0,"")</f>
        <v/>
      </c>
      <c r="K2219" s="25" t="str">
        <f>IFERROR(MID($D2219,19,7)+0,"")</f>
        <v/>
      </c>
      <c r="L2219" s="25" t="str">
        <f>IFERROR(MID($D2219,28,7)+0,"")</f>
        <v/>
      </c>
      <c r="M2219" s="25">
        <f>IF(IFERROR(MID($Q2219,1,7)+0,"")&lt;1130000,IF(INDEX(C:C,MATCH(LEFT(Q2219,7)+0,I:I,0))&lt;1130000,"",INDEX(C:C,MATCH(LEFT(Q2219,7)+0,I:I,0))),IFERROR(MID($Q2219,1,7)+0,""))</f>
        <v>1136593</v>
      </c>
      <c r="N2219" s="25" t="str">
        <f>IF(IFERROR(MID($Q2219,10,7)+0,"")&lt;1130000,"",IFERROR(MID($Q2219,10,7)+0,""))</f>
        <v/>
      </c>
      <c r="O2219" s="25" t="str">
        <f>IF(IFERROR(MID($Q2219,19,7)+0,"")&lt;1130000,"",IFERROR(MID($Q2219,19,7)+0,""))</f>
        <v/>
      </c>
      <c r="P2219" s="25">
        <f>IF(M2219="","",IF(N2219="",M2219,M2219&amp;", "&amp;N2219))</f>
        <v>1136593</v>
      </c>
      <c r="Q2219" s="25">
        <v>1136593</v>
      </c>
      <c r="R2219" s="25"/>
      <c r="S2219" s="35" t="s">
        <v>53</v>
      </c>
      <c r="T2219" s="25" t="s">
        <v>36</v>
      </c>
      <c r="U2219" s="185">
        <v>19636</v>
      </c>
      <c r="V2219" s="188">
        <v>19636</v>
      </c>
      <c r="W2219" s="189">
        <v>19636</v>
      </c>
      <c r="X2219" s="31">
        <v>19636</v>
      </c>
      <c r="Y2219" s="90">
        <f>IFERROR(ROUND(X2219/W2219-1,2),"")</f>
        <v>0</v>
      </c>
      <c r="Z2219" s="31">
        <f>IF(OR(S2219="VLD MLC components",S2219="VLD MLC pipes",S2219="VLD PEX components",S2219="VLD PEX pipes",S2219="VLD PHC components",S2219="VLD PHC pipes",S2219="Controls VLD"),"По запросу",X2219)</f>
        <v>19636</v>
      </c>
      <c r="AA2219" s="63">
        <f>ROUND(X2219/1.2,3)</f>
        <v>16363.333000000001</v>
      </c>
      <c r="AB2219" s="23">
        <v>16363.333000000001</v>
      </c>
      <c r="AC2219" s="190">
        <f>IFERROR(ROUND(AA2219/AB2219-1,2),"")</f>
        <v>0</v>
      </c>
      <c r="AD2219" s="25">
        <v>8.32</v>
      </c>
      <c r="AE2219" s="25">
        <v>6.0062999999999998E-2</v>
      </c>
      <c r="AF2219" s="25">
        <v>8</v>
      </c>
      <c r="AG2219" s="25">
        <v>8</v>
      </c>
      <c r="AH2219" s="25">
        <v>8</v>
      </c>
      <c r="AI2219" s="25">
        <v>8</v>
      </c>
      <c r="AJ2219" s="25" t="s">
        <v>20</v>
      </c>
      <c r="AK2219" s="22" t="s">
        <v>20</v>
      </c>
      <c r="AL2219" s="25" t="s">
        <v>20</v>
      </c>
      <c r="AM2219" s="25">
        <v>1</v>
      </c>
      <c r="AN2219" s="25">
        <v>620</v>
      </c>
      <c r="AO2219" s="25">
        <v>125</v>
      </c>
      <c r="AP2219" s="25">
        <v>775</v>
      </c>
      <c r="AQ2219" s="25">
        <v>8.6170000000000009</v>
      </c>
      <c r="AR2219" s="94">
        <v>6.0062999999999998E-2</v>
      </c>
      <c r="AS2219" s="157">
        <v>19</v>
      </c>
      <c r="AT2219" s="93">
        <v>43578</v>
      </c>
      <c r="AU2219" s="92" t="s">
        <v>22</v>
      </c>
      <c r="AV2219" s="91" t="s">
        <v>152</v>
      </c>
      <c r="AW2219" s="92" t="s">
        <v>152</v>
      </c>
      <c r="AX2219" s="92" t="s">
        <v>48</v>
      </c>
      <c r="AY2219" s="91" t="s">
        <v>152</v>
      </c>
      <c r="AZ2219" s="23"/>
      <c r="BA2219" s="25" t="s">
        <v>3859</v>
      </c>
      <c r="BB2219" t="s">
        <v>25</v>
      </c>
      <c r="BC2219">
        <v>19636</v>
      </c>
      <c r="BD2219" t="str">
        <f>IF(Z2219=BC2219,"OK")</f>
        <v>OK</v>
      </c>
      <c r="BE2219">
        <v>8.32</v>
      </c>
      <c r="BF2219">
        <v>6.0062999999999998E-2</v>
      </c>
      <c r="BG2219">
        <v>620</v>
      </c>
      <c r="BH2219">
        <v>125</v>
      </c>
      <c r="BI2219">
        <v>775</v>
      </c>
      <c r="BJ2219">
        <v>8.6170000000000009</v>
      </c>
      <c r="BK2219">
        <v>6.0062999999999998E-2</v>
      </c>
      <c r="BN2219" s="183"/>
    </row>
    <row r="2220" spans="1:66" ht="38.25" x14ac:dyDescent="0.25">
      <c r="A2220" s="1"/>
      <c r="B2220" s="94">
        <v>2205</v>
      </c>
      <c r="C2220" s="43">
        <v>1093474</v>
      </c>
      <c r="D2220" s="25">
        <v>1046992</v>
      </c>
      <c r="E2220" s="36" t="s">
        <v>3858</v>
      </c>
      <c r="F2220" s="151" t="s">
        <v>652</v>
      </c>
      <c r="G2220" s="127" t="s">
        <v>29</v>
      </c>
      <c r="H2220" s="46" t="str">
        <f>IFERROR(IFERROR(IF(SEARCH("Usystems",$E2220)&gt;0,"Usystems"),IF(SEARCH("RIIFO",$E2220)&gt;0,"RIIFO","Uponor")),"Uponor")</f>
        <v>Uponor</v>
      </c>
      <c r="I2220" s="25">
        <f>IFERROR(MID($D2220,1,7)+0,"")</f>
        <v>1046992</v>
      </c>
      <c r="J2220" s="25" t="str">
        <f>IFERROR(MID($D2220,10,7)+0,"")</f>
        <v/>
      </c>
      <c r="K2220" s="25" t="str">
        <f>IFERROR(MID($D2220,19,7)+0,"")</f>
        <v/>
      </c>
      <c r="L2220" s="25" t="str">
        <f>IFERROR(MID($D2220,28,7)+0,"")</f>
        <v/>
      </c>
      <c r="M2220" s="25">
        <f>IF(IFERROR(MID($Q2220,1,7)+0,"")&lt;1130000,IF(INDEX(C:C,MATCH(LEFT(Q2220,7)+0,I:I,0))&lt;1130000,"",INDEX(C:C,MATCH(LEFT(Q2220,7)+0,I:I,0))),IFERROR(MID($Q2220,1,7)+0,""))</f>
        <v>1136594</v>
      </c>
      <c r="N2220" s="25" t="str">
        <f>IF(IFERROR(MID($Q2220,10,7)+0,"")&lt;1130000,"",IFERROR(MID($Q2220,10,7)+0,""))</f>
        <v/>
      </c>
      <c r="O2220" s="25" t="str">
        <f>IF(IFERROR(MID($Q2220,19,7)+0,"")&lt;1130000,"",IFERROR(MID($Q2220,19,7)+0,""))</f>
        <v/>
      </c>
      <c r="P2220" s="25">
        <f>IF(M2220="","",IF(N2220="",M2220,M2220&amp;", "&amp;N2220))</f>
        <v>1136594</v>
      </c>
      <c r="Q2220" s="25">
        <v>1136594</v>
      </c>
      <c r="R2220" s="25"/>
      <c r="S2220" s="35" t="s">
        <v>53</v>
      </c>
      <c r="T2220" s="25" t="s">
        <v>36</v>
      </c>
      <c r="U2220" s="185">
        <v>22607</v>
      </c>
      <c r="V2220" s="188">
        <v>22607</v>
      </c>
      <c r="W2220" s="189">
        <v>22607</v>
      </c>
      <c r="X2220" s="31">
        <v>22607</v>
      </c>
      <c r="Y2220" s="90">
        <f>IFERROR(ROUND(X2220/W2220-1,2),"")</f>
        <v>0</v>
      </c>
      <c r="Z2220" s="31">
        <f>IF(OR(S2220="VLD MLC components",S2220="VLD MLC pipes",S2220="VLD PEX components",S2220="VLD PEX pipes",S2220="VLD PHC components",S2220="VLD PHC pipes",S2220="Controls VLD"),"По запросу",X2220)</f>
        <v>22607</v>
      </c>
      <c r="AA2220" s="63">
        <f>ROUND(X2220/1.2,3)</f>
        <v>18839.167000000001</v>
      </c>
      <c r="AB2220" s="23">
        <v>18839.167000000001</v>
      </c>
      <c r="AC2220" s="190">
        <f>IFERROR(ROUND(AA2220/AB2220-1,2),"")</f>
        <v>0</v>
      </c>
      <c r="AD2220" s="25">
        <v>9.86</v>
      </c>
      <c r="AE2220" s="25">
        <v>6.8860000000000005E-2</v>
      </c>
      <c r="AF2220" s="25">
        <v>5</v>
      </c>
      <c r="AG2220" s="25">
        <v>5</v>
      </c>
      <c r="AH2220" s="25">
        <v>5</v>
      </c>
      <c r="AI2220" s="25">
        <v>5</v>
      </c>
      <c r="AJ2220" s="25" t="s">
        <v>20</v>
      </c>
      <c r="AK2220" s="22" t="s">
        <v>20</v>
      </c>
      <c r="AL2220" s="25" t="s">
        <v>20</v>
      </c>
      <c r="AM2220" s="25">
        <v>1</v>
      </c>
      <c r="AN2220" s="25">
        <v>770</v>
      </c>
      <c r="AO2220" s="25">
        <v>125</v>
      </c>
      <c r="AP2220" s="25">
        <v>775</v>
      </c>
      <c r="AQ2220" s="25">
        <v>10.162000000000001</v>
      </c>
      <c r="AR2220" s="94">
        <v>7.4593999999999994E-2</v>
      </c>
      <c r="AS2220" s="157">
        <v>5</v>
      </c>
      <c r="AT2220" s="93">
        <v>43578</v>
      </c>
      <c r="AU2220" s="92" t="s">
        <v>22</v>
      </c>
      <c r="AV2220" s="91" t="s">
        <v>152</v>
      </c>
      <c r="AW2220" s="92" t="s">
        <v>152</v>
      </c>
      <c r="AX2220" s="92" t="s">
        <v>48</v>
      </c>
      <c r="AY2220" s="91" t="s">
        <v>152</v>
      </c>
      <c r="AZ2220" s="23"/>
      <c r="BA2220" s="25" t="s">
        <v>3857</v>
      </c>
      <c r="BB2220" t="s">
        <v>25</v>
      </c>
      <c r="BC2220">
        <v>22607</v>
      </c>
      <c r="BD2220" t="str">
        <f>IF(Z2220=BC2220,"OK")</f>
        <v>OK</v>
      </c>
      <c r="BE2220">
        <v>9.86</v>
      </c>
      <c r="BF2220">
        <v>6.8860000000000005E-2</v>
      </c>
      <c r="BG2220">
        <v>770</v>
      </c>
      <c r="BH2220">
        <v>125</v>
      </c>
      <c r="BI2220">
        <v>775</v>
      </c>
      <c r="BJ2220">
        <v>10.162000000000001</v>
      </c>
      <c r="BK2220">
        <v>7.4593999999999994E-2</v>
      </c>
      <c r="BN2220" s="183"/>
    </row>
    <row r="2221" spans="1:66" ht="38.25" x14ac:dyDescent="0.25">
      <c r="A2221" s="1"/>
      <c r="B2221" s="94">
        <v>2206</v>
      </c>
      <c r="C2221" s="43">
        <v>1093475</v>
      </c>
      <c r="D2221" s="25">
        <v>1046993</v>
      </c>
      <c r="E2221" s="30" t="s">
        <v>3856</v>
      </c>
      <c r="F2221" s="151" t="s">
        <v>652</v>
      </c>
      <c r="G2221" s="127" t="s">
        <v>29</v>
      </c>
      <c r="H2221" s="46" t="str">
        <f>IFERROR(IFERROR(IF(SEARCH("Usystems",$E2221)&gt;0,"Usystems"),IF(SEARCH("RIIFO",$E2221)&gt;0,"RIIFO","Uponor")),"Uponor")</f>
        <v>Uponor</v>
      </c>
      <c r="I2221" s="25">
        <f>IFERROR(MID($D2221,1,7)+0,"")</f>
        <v>1046993</v>
      </c>
      <c r="J2221" s="25" t="str">
        <f>IFERROR(MID($D2221,10,7)+0,"")</f>
        <v/>
      </c>
      <c r="K2221" s="25" t="str">
        <f>IFERROR(MID($D2221,19,7)+0,"")</f>
        <v/>
      </c>
      <c r="L2221" s="25" t="str">
        <f>IFERROR(MID($D2221,28,7)+0,"")</f>
        <v/>
      </c>
      <c r="M2221" s="25">
        <f>IF(IFERROR(MID($Q2221,1,7)+0,"")&lt;1130000,IF(INDEX(C:C,MATCH(LEFT(Q2221,7)+0,I:I,0))&lt;1130000,"",INDEX(C:C,MATCH(LEFT(Q2221,7)+0,I:I,0))),IFERROR(MID($Q2221,1,7)+0,""))</f>
        <v>1136595</v>
      </c>
      <c r="N2221" s="25" t="str">
        <f>IF(IFERROR(MID($Q2221,10,7)+0,"")&lt;1130000,"",IFERROR(MID($Q2221,10,7)+0,""))</f>
        <v/>
      </c>
      <c r="O2221" s="25" t="str">
        <f>IF(IFERROR(MID($Q2221,19,7)+0,"")&lt;1130000,"",IFERROR(MID($Q2221,19,7)+0,""))</f>
        <v/>
      </c>
      <c r="P2221" s="25">
        <f>IF(M2221="","",IF(N2221="",M2221,M2221&amp;", "&amp;N2221))</f>
        <v>1136595</v>
      </c>
      <c r="Q2221" s="25">
        <v>1136595</v>
      </c>
      <c r="R2221" s="25"/>
      <c r="S2221" s="35" t="s">
        <v>53</v>
      </c>
      <c r="T2221" s="25" t="s">
        <v>36</v>
      </c>
      <c r="U2221" s="185">
        <v>25907</v>
      </c>
      <c r="V2221" s="188">
        <v>25907</v>
      </c>
      <c r="W2221" s="189">
        <v>25907</v>
      </c>
      <c r="X2221" s="31">
        <v>25907</v>
      </c>
      <c r="Y2221" s="90">
        <f>IFERROR(ROUND(X2221/W2221-1,2),"")</f>
        <v>0</v>
      </c>
      <c r="Z2221" s="31">
        <f>IF(OR(S2221="VLD MLC components",S2221="VLD MLC pipes",S2221="VLD PEX components",S2221="VLD PEX pipes",S2221="VLD PHC components",S2221="VLD PHC pipes",S2221="Controls VLD"),"По запросу",X2221)</f>
        <v>25907</v>
      </c>
      <c r="AA2221" s="63">
        <f>ROUND(X2221/1.2,3)</f>
        <v>21589.167000000001</v>
      </c>
      <c r="AB2221" s="23">
        <v>21589.167000000001</v>
      </c>
      <c r="AC2221" s="190">
        <f>IFERROR(ROUND(AA2221/AB2221-1,2),"")</f>
        <v>0</v>
      </c>
      <c r="AD2221" s="25">
        <v>11.41</v>
      </c>
      <c r="AE2221" s="25">
        <v>8.9124999999999996E-2</v>
      </c>
      <c r="AF2221" s="25">
        <v>4</v>
      </c>
      <c r="AG2221" s="25">
        <v>4</v>
      </c>
      <c r="AH2221" s="25">
        <v>6</v>
      </c>
      <c r="AI2221" s="25">
        <v>6</v>
      </c>
      <c r="AJ2221" s="25" t="s">
        <v>20</v>
      </c>
      <c r="AK2221" s="22" t="s">
        <v>20</v>
      </c>
      <c r="AL2221" s="25" t="s">
        <v>20</v>
      </c>
      <c r="AM2221" s="25">
        <v>1</v>
      </c>
      <c r="AN2221" s="25">
        <v>920</v>
      </c>
      <c r="AO2221" s="25">
        <v>125</v>
      </c>
      <c r="AP2221" s="25">
        <v>775</v>
      </c>
      <c r="AQ2221" s="25">
        <v>11.707000000000001</v>
      </c>
      <c r="AR2221" s="94">
        <v>8.9124999999999996E-2</v>
      </c>
      <c r="AS2221" s="157">
        <v>6</v>
      </c>
      <c r="AT2221" s="93">
        <v>43578</v>
      </c>
      <c r="AU2221" s="92" t="s">
        <v>22</v>
      </c>
      <c r="AV2221" s="91" t="s">
        <v>152</v>
      </c>
      <c r="AW2221" s="92" t="s">
        <v>152</v>
      </c>
      <c r="AX2221" s="92" t="s">
        <v>48</v>
      </c>
      <c r="AY2221" s="91" t="s">
        <v>152</v>
      </c>
      <c r="AZ2221" s="23"/>
      <c r="BA2221" s="25" t="s">
        <v>3855</v>
      </c>
      <c r="BB2221" t="s">
        <v>25</v>
      </c>
      <c r="BC2221">
        <v>25907</v>
      </c>
      <c r="BD2221" t="str">
        <f>IF(Z2221=BC2221,"OK")</f>
        <v>OK</v>
      </c>
      <c r="BE2221">
        <v>11.41</v>
      </c>
      <c r="BF2221">
        <v>8.9124999999999996E-2</v>
      </c>
      <c r="BG2221">
        <v>920</v>
      </c>
      <c r="BH2221">
        <v>125</v>
      </c>
      <c r="BI2221">
        <v>775</v>
      </c>
      <c r="BJ2221">
        <v>11.707000000000001</v>
      </c>
      <c r="BK2221">
        <v>8.9124999999999996E-2</v>
      </c>
      <c r="BN2221" s="183"/>
    </row>
    <row r="2222" spans="1:66" ht="38.25" x14ac:dyDescent="0.25">
      <c r="A2222" s="1"/>
      <c r="B2222" s="94">
        <v>2207</v>
      </c>
      <c r="C2222" s="43">
        <v>1093476</v>
      </c>
      <c r="D2222" s="25">
        <v>1046994</v>
      </c>
      <c r="E2222" s="30" t="s">
        <v>3854</v>
      </c>
      <c r="F2222" s="151" t="s">
        <v>652</v>
      </c>
      <c r="G2222" s="127" t="s">
        <v>29</v>
      </c>
      <c r="H2222" s="46" t="str">
        <f>IFERROR(IFERROR(IF(SEARCH("Usystems",$E2222)&gt;0,"Usystems"),IF(SEARCH("RIIFO",$E2222)&gt;0,"RIIFO","Uponor")),"Uponor")</f>
        <v>Uponor</v>
      </c>
      <c r="I2222" s="25">
        <f>IFERROR(MID($D2222,1,7)+0,"")</f>
        <v>1046994</v>
      </c>
      <c r="J2222" s="25" t="str">
        <f>IFERROR(MID($D2222,10,7)+0,"")</f>
        <v/>
      </c>
      <c r="K2222" s="25" t="str">
        <f>IFERROR(MID($D2222,19,7)+0,"")</f>
        <v/>
      </c>
      <c r="L2222" s="25" t="str">
        <f>IFERROR(MID($D2222,28,7)+0,"")</f>
        <v/>
      </c>
      <c r="M2222" s="25">
        <f>IF(IFERROR(MID($Q2222,1,7)+0,"")&lt;1130000,IF(INDEX(C:C,MATCH(LEFT(Q2222,7)+0,I:I,0))&lt;1130000,"",INDEX(C:C,MATCH(LEFT(Q2222,7)+0,I:I,0))),IFERROR(MID($Q2222,1,7)+0,""))</f>
        <v>1136596</v>
      </c>
      <c r="N2222" s="25" t="str">
        <f>IF(IFERROR(MID($Q2222,10,7)+0,"")&lt;1130000,"",IFERROR(MID($Q2222,10,7)+0,""))</f>
        <v/>
      </c>
      <c r="O2222" s="25" t="str">
        <f>IF(IFERROR(MID($Q2222,19,7)+0,"")&lt;1130000,"",IFERROR(MID($Q2222,19,7)+0,""))</f>
        <v/>
      </c>
      <c r="P2222" s="25">
        <f>IF(M2222="","",IF(N2222="",M2222,M2222&amp;", "&amp;N2222))</f>
        <v>1136596</v>
      </c>
      <c r="Q2222" s="25">
        <v>1136596</v>
      </c>
      <c r="R2222" s="25"/>
      <c r="S2222" s="35" t="s">
        <v>53</v>
      </c>
      <c r="T2222" s="25" t="s">
        <v>36</v>
      </c>
      <c r="U2222" s="185">
        <v>28878</v>
      </c>
      <c r="V2222" s="188">
        <v>28878</v>
      </c>
      <c r="W2222" s="189">
        <v>28878</v>
      </c>
      <c r="X2222" s="31">
        <v>28878</v>
      </c>
      <c r="Y2222" s="90">
        <f>IFERROR(ROUND(X2222/W2222-1,2),"")</f>
        <v>0</v>
      </c>
      <c r="Z2222" s="31">
        <f>IF(OR(S2222="VLD MLC components",S2222="VLD MLC pipes",S2222="VLD PEX components",S2222="VLD PEX pipes",S2222="VLD PHC components",S2222="VLD PHC pipes",S2222="Controls VLD"),"По запросу",X2222)</f>
        <v>28878</v>
      </c>
      <c r="AA2222" s="63">
        <f>ROUND(X2222/1.2,3)</f>
        <v>24065</v>
      </c>
      <c r="AB2222" s="23">
        <v>24065</v>
      </c>
      <c r="AC2222" s="190">
        <f>IFERROR(ROUND(AA2222/AB2222-1,2),"")</f>
        <v>0</v>
      </c>
      <c r="AD2222" s="25">
        <v>12.95</v>
      </c>
      <c r="AE2222" s="25">
        <v>9.622E-2</v>
      </c>
      <c r="AF2222" s="25">
        <v>0</v>
      </c>
      <c r="AG2222" s="25" t="s">
        <v>22</v>
      </c>
      <c r="AH2222" s="25">
        <v>10</v>
      </c>
      <c r="AI2222" s="25">
        <v>11</v>
      </c>
      <c r="AJ2222" s="25" t="s">
        <v>20</v>
      </c>
      <c r="AK2222" s="42" t="s">
        <v>19</v>
      </c>
      <c r="AL2222" s="25" t="s">
        <v>20</v>
      </c>
      <c r="AM2222" s="25">
        <v>1</v>
      </c>
      <c r="AN2222" s="25">
        <v>1070</v>
      </c>
      <c r="AO2222" s="25">
        <v>125</v>
      </c>
      <c r="AP2222" s="25">
        <v>775</v>
      </c>
      <c r="AQ2222" s="25">
        <v>13.252000000000001</v>
      </c>
      <c r="AR2222" s="94">
        <v>0.103656</v>
      </c>
      <c r="AS2222" s="157">
        <v>12</v>
      </c>
      <c r="AT2222" s="93">
        <v>43578</v>
      </c>
      <c r="AU2222" s="92" t="s">
        <v>22</v>
      </c>
      <c r="AV2222" s="91" t="s">
        <v>152</v>
      </c>
      <c r="AW2222" s="92" t="s">
        <v>152</v>
      </c>
      <c r="AX2222" s="92" t="s">
        <v>48</v>
      </c>
      <c r="AY2222" s="91" t="s">
        <v>152</v>
      </c>
      <c r="AZ2222" s="23"/>
      <c r="BA2222" s="25" t="s">
        <v>3853</v>
      </c>
      <c r="BB2222" t="s">
        <v>25</v>
      </c>
      <c r="BC2222" t="e">
        <v>#N/A</v>
      </c>
      <c r="BD2222" t="e">
        <f>IF(Z2222=BC2222,"OK")</f>
        <v>#N/A</v>
      </c>
      <c r="BE2222">
        <v>12.95</v>
      </c>
      <c r="BF2222">
        <v>9.622E-2</v>
      </c>
      <c r="BG2222">
        <v>1070</v>
      </c>
      <c r="BH2222">
        <v>125</v>
      </c>
      <c r="BI2222">
        <v>775</v>
      </c>
      <c r="BJ2222">
        <v>13.252000000000001</v>
      </c>
      <c r="BK2222">
        <v>0.103656</v>
      </c>
      <c r="BN2222" s="183"/>
    </row>
    <row r="2223" spans="1:66" ht="25.5" x14ac:dyDescent="0.25">
      <c r="A2223" s="1"/>
      <c r="B2223" s="94">
        <v>2208</v>
      </c>
      <c r="C2223" s="43">
        <v>1093477</v>
      </c>
      <c r="D2223" s="25"/>
      <c r="E2223" s="36" t="s">
        <v>3852</v>
      </c>
      <c r="F2223" s="151" t="s">
        <v>21</v>
      </c>
      <c r="G2223" s="41" t="s">
        <v>27</v>
      </c>
      <c r="H2223" s="46" t="str">
        <f>IFERROR(IFERROR(IF(SEARCH("Usystems",$E2223)&gt;0,"Usystems"),IF(SEARCH("RIIFO",$E2223)&gt;0,"RIIFO","Uponor")),"Uponor")</f>
        <v>Uponor</v>
      </c>
      <c r="I2223" s="25" t="str">
        <f>IFERROR(MID($D2223,1,7)+0,"")</f>
        <v/>
      </c>
      <c r="J2223" s="25" t="str">
        <f>IFERROR(MID($D2223,10,7)+0,"")</f>
        <v/>
      </c>
      <c r="K2223" s="25" t="str">
        <f>IFERROR(MID($D2223,19,7)+0,"")</f>
        <v/>
      </c>
      <c r="L2223" s="25" t="str">
        <f>IFERROR(MID($D2223,28,7)+0,"")</f>
        <v/>
      </c>
      <c r="M2223" s="25">
        <f>IF(IFERROR(MID($Q2223,1,7)+0,"")&lt;1130000,IF(INDEX(C:C,MATCH(LEFT(Q2223,7)+0,I:I,0))&lt;1130000,"",INDEX(C:C,MATCH(LEFT(Q2223,7)+0,I:I,0))),IFERROR(MID($Q2223,1,7)+0,""))</f>
        <v>1136597</v>
      </c>
      <c r="N2223" s="25" t="str">
        <f>IF(IFERROR(MID($Q2223,10,7)+0,"")&lt;1130000,"",IFERROR(MID($Q2223,10,7)+0,""))</f>
        <v/>
      </c>
      <c r="O2223" s="25" t="str">
        <f>IF(IFERROR(MID($Q2223,19,7)+0,"")&lt;1130000,"",IFERROR(MID($Q2223,19,7)+0,""))</f>
        <v/>
      </c>
      <c r="P2223" s="25">
        <f>IF(M2223="","",IF(N2223="",M2223,M2223&amp;", "&amp;N2223))</f>
        <v>1136597</v>
      </c>
      <c r="Q2223" s="25">
        <v>1136597</v>
      </c>
      <c r="R2223" s="25"/>
      <c r="S2223" s="35" t="s">
        <v>53</v>
      </c>
      <c r="T2223" s="25" t="s">
        <v>36</v>
      </c>
      <c r="U2223" s="185">
        <v>31848</v>
      </c>
      <c r="V2223" s="188">
        <v>31848</v>
      </c>
      <c r="W2223" s="189">
        <v>31848</v>
      </c>
      <c r="X2223" s="31">
        <v>31848</v>
      </c>
      <c r="Y2223" s="90">
        <f>IFERROR(ROUND(X2223/W2223-1,2),"")</f>
        <v>0</v>
      </c>
      <c r="Z2223" s="31">
        <f>IF(OR(S2223="VLD MLC components",S2223="VLD MLC pipes",S2223="VLD PEX components",S2223="VLD PEX pipes",S2223="VLD PHC components",S2223="VLD PHC pipes",S2223="Controls VLD"),"По запросу",X2223)</f>
        <v>31848</v>
      </c>
      <c r="AA2223" s="63">
        <f>ROUND(X2223/1.2,3)</f>
        <v>26540</v>
      </c>
      <c r="AB2223" s="23">
        <v>26540</v>
      </c>
      <c r="AC2223" s="190">
        <f>IFERROR(ROUND(AA2223/AB2223-1,2),"")</f>
        <v>0</v>
      </c>
      <c r="AD2223" s="25">
        <v>14.5</v>
      </c>
      <c r="AE2223" s="25">
        <v>0.118188</v>
      </c>
      <c r="AF2223" s="25">
        <v>0</v>
      </c>
      <c r="AG2223" s="25" t="s">
        <v>22</v>
      </c>
      <c r="AH2223" s="25">
        <v>0</v>
      </c>
      <c r="AI2223" s="25">
        <v>0</v>
      </c>
      <c r="AJ2223" s="25" t="s">
        <v>20</v>
      </c>
      <c r="AK2223" s="42" t="s">
        <v>19</v>
      </c>
      <c r="AL2223" s="25" t="s">
        <v>20</v>
      </c>
      <c r="AM2223" s="25">
        <v>1</v>
      </c>
      <c r="AN2223" s="25">
        <v>1220</v>
      </c>
      <c r="AO2223" s="25">
        <v>125</v>
      </c>
      <c r="AP2223" s="25">
        <v>775</v>
      </c>
      <c r="AQ2223" s="25">
        <v>14.797000000000001</v>
      </c>
      <c r="AR2223" s="94">
        <v>0.118188</v>
      </c>
      <c r="AS2223" s="157" t="s">
        <v>22</v>
      </c>
      <c r="AT2223" s="93">
        <v>43578</v>
      </c>
      <c r="AU2223" s="92" t="s">
        <v>22</v>
      </c>
      <c r="AV2223" s="91" t="s">
        <v>48</v>
      </c>
      <c r="AW2223" s="92" t="s">
        <v>48</v>
      </c>
      <c r="AX2223" s="92" t="s">
        <v>48</v>
      </c>
      <c r="AY2223" s="91" t="s">
        <v>152</v>
      </c>
      <c r="AZ2223" s="23"/>
      <c r="BA2223" s="25">
        <v>0</v>
      </c>
      <c r="BB2223" t="s">
        <v>48</v>
      </c>
      <c r="BC2223" t="e">
        <v>#N/A</v>
      </c>
      <c r="BD2223" t="e">
        <f>IF(Z2223=BC2223,"OK")</f>
        <v>#N/A</v>
      </c>
      <c r="BE2223">
        <v>14.5</v>
      </c>
      <c r="BF2223">
        <v>0.118188</v>
      </c>
      <c r="BG2223">
        <v>1220</v>
      </c>
      <c r="BH2223">
        <v>125</v>
      </c>
      <c r="BI2223">
        <v>775</v>
      </c>
      <c r="BJ2223">
        <v>14.797000000000001</v>
      </c>
      <c r="BK2223">
        <v>0.118188</v>
      </c>
      <c r="BN2223" s="183"/>
    </row>
    <row r="2224" spans="1:66" ht="25.5" x14ac:dyDescent="0.25">
      <c r="A2224" s="1"/>
      <c r="B2224" s="94">
        <v>2209</v>
      </c>
      <c r="C2224" s="43">
        <v>1093478</v>
      </c>
      <c r="D2224" s="25">
        <v>1045477</v>
      </c>
      <c r="E2224" s="36" t="s">
        <v>3851</v>
      </c>
      <c r="F2224" s="151" t="s">
        <v>21</v>
      </c>
      <c r="G2224" s="41" t="s">
        <v>27</v>
      </c>
      <c r="H2224" s="46" t="str">
        <f>IFERROR(IFERROR(IF(SEARCH("Usystems",$E2224)&gt;0,"Usystems"),IF(SEARCH("RIIFO",$E2224)&gt;0,"RIIFO","Uponor")),"Uponor")</f>
        <v>Uponor</v>
      </c>
      <c r="I2224" s="25">
        <f>IFERROR(MID($D2224,1,7)+0,"")</f>
        <v>1045477</v>
      </c>
      <c r="J2224" s="25" t="str">
        <f>IFERROR(MID($D2224,10,7)+0,"")</f>
        <v/>
      </c>
      <c r="K2224" s="25" t="str">
        <f>IFERROR(MID($D2224,19,7)+0,"")</f>
        <v/>
      </c>
      <c r="L2224" s="25" t="str">
        <f>IFERROR(MID($D2224,28,7)+0,"")</f>
        <v/>
      </c>
      <c r="M2224" s="25">
        <f>IF(IFERROR(MID($Q2224,1,7)+0,"")&lt;1130000,IF(INDEX(C:C,MATCH(LEFT(Q2224,7)+0,I:I,0))&lt;1130000,"",INDEX(C:C,MATCH(LEFT(Q2224,7)+0,I:I,0))),IFERROR(MID($Q2224,1,7)+0,""))</f>
        <v>1136598</v>
      </c>
      <c r="N2224" s="25" t="str">
        <f>IF(IFERROR(MID($Q2224,10,7)+0,"")&lt;1130000,"",IFERROR(MID($Q2224,10,7)+0,""))</f>
        <v/>
      </c>
      <c r="O2224" s="25" t="str">
        <f>IF(IFERROR(MID($Q2224,19,7)+0,"")&lt;1130000,"",IFERROR(MID($Q2224,19,7)+0,""))</f>
        <v/>
      </c>
      <c r="P2224" s="25">
        <f>IF(M2224="","",IF(N2224="",M2224,M2224&amp;", "&amp;N2224))</f>
        <v>1136598</v>
      </c>
      <c r="Q2224" s="25">
        <v>1136598</v>
      </c>
      <c r="R2224" s="25"/>
      <c r="S2224" s="35" t="s">
        <v>53</v>
      </c>
      <c r="T2224" s="25" t="s">
        <v>36</v>
      </c>
      <c r="U2224" s="185">
        <v>37789</v>
      </c>
      <c r="V2224" s="188">
        <v>37789</v>
      </c>
      <c r="W2224" s="189">
        <v>37789</v>
      </c>
      <c r="X2224" s="31">
        <v>37789</v>
      </c>
      <c r="Y2224" s="90">
        <f>IFERROR(ROUND(X2224/W2224-1,2),"")</f>
        <v>0</v>
      </c>
      <c r="Z2224" s="31">
        <f>IF(OR(S2224="VLD MLC components",S2224="VLD MLC pipes",S2224="VLD PEX components",S2224="VLD PEX pipes",S2224="VLD PHC components",S2224="VLD PHC pipes",S2224="Controls VLD"),"По запросу",X2224)</f>
        <v>37789</v>
      </c>
      <c r="AA2224" s="63">
        <f>ROUND(X2224/1.2,3)</f>
        <v>31490.832999999999</v>
      </c>
      <c r="AB2224" s="23">
        <v>31490.832999999999</v>
      </c>
      <c r="AC2224" s="190">
        <f>IFERROR(ROUND(AA2224/AB2224-1,2),"")</f>
        <v>0</v>
      </c>
      <c r="AD2224" s="25">
        <v>16.04</v>
      </c>
      <c r="AE2224" s="25">
        <v>0.12358</v>
      </c>
      <c r="AF2224" s="25">
        <v>0</v>
      </c>
      <c r="AG2224" s="25" t="s">
        <v>22</v>
      </c>
      <c r="AH2224" s="25">
        <v>0</v>
      </c>
      <c r="AI2224" s="25">
        <v>0</v>
      </c>
      <c r="AJ2224" s="25" t="s">
        <v>20</v>
      </c>
      <c r="AK2224" s="42" t="s">
        <v>19</v>
      </c>
      <c r="AL2224" s="25" t="s">
        <v>20</v>
      </c>
      <c r="AM2224" s="25">
        <v>1</v>
      </c>
      <c r="AN2224" s="25">
        <v>1370</v>
      </c>
      <c r="AO2224" s="25">
        <v>125</v>
      </c>
      <c r="AP2224" s="25">
        <v>775</v>
      </c>
      <c r="AQ2224" s="25">
        <v>16.343</v>
      </c>
      <c r="AR2224" s="94">
        <v>0.132719</v>
      </c>
      <c r="AS2224" s="157" t="s">
        <v>22</v>
      </c>
      <c r="AT2224" s="93">
        <v>43578</v>
      </c>
      <c r="AU2224" s="92" t="s">
        <v>22</v>
      </c>
      <c r="AV2224" s="91" t="s">
        <v>48</v>
      </c>
      <c r="AW2224" s="92" t="s">
        <v>48</v>
      </c>
      <c r="AX2224" s="92" t="s">
        <v>48</v>
      </c>
      <c r="AY2224" s="91" t="s">
        <v>152</v>
      </c>
      <c r="AZ2224" s="23"/>
      <c r="BA2224" s="25">
        <v>0</v>
      </c>
      <c r="BB2224" t="s">
        <v>48</v>
      </c>
      <c r="BC2224" t="e">
        <v>#N/A</v>
      </c>
      <c r="BD2224" t="e">
        <f>IF(Z2224=BC2224,"OK")</f>
        <v>#N/A</v>
      </c>
      <c r="BE2224">
        <v>16.04</v>
      </c>
      <c r="BF2224">
        <v>0.12358</v>
      </c>
      <c r="BG2224">
        <v>1370</v>
      </c>
      <c r="BH2224">
        <v>125</v>
      </c>
      <c r="BI2224">
        <v>775</v>
      </c>
      <c r="BJ2224">
        <v>16.343</v>
      </c>
      <c r="BK2224">
        <v>0.132719</v>
      </c>
      <c r="BN2224" s="183"/>
    </row>
    <row r="2225" spans="1:66" ht="25.5" x14ac:dyDescent="0.25">
      <c r="A2225" s="1"/>
      <c r="B2225" s="94">
        <v>2210</v>
      </c>
      <c r="C2225" s="43">
        <v>1045478</v>
      </c>
      <c r="D2225" s="25">
        <v>1046996</v>
      </c>
      <c r="E2225" s="36" t="s">
        <v>3850</v>
      </c>
      <c r="F2225" s="151" t="s">
        <v>652</v>
      </c>
      <c r="G2225" s="28"/>
      <c r="H2225" s="46" t="str">
        <f>IFERROR(IFERROR(IF(SEARCH("Usystems",$E2225)&gt;0,"Usystems"),IF(SEARCH("RIIFO",$E2225)&gt;0,"RIIFO","Uponor")),"Uponor")</f>
        <v>Uponor</v>
      </c>
      <c r="I2225" s="25">
        <f>IFERROR(MID($D2225,1,7)+0,"")</f>
        <v>1046996</v>
      </c>
      <c r="J2225" s="25" t="str">
        <f>IFERROR(MID($D2225,10,7)+0,"")</f>
        <v/>
      </c>
      <c r="K2225" s="25" t="str">
        <f>IFERROR(MID($D2225,19,7)+0,"")</f>
        <v/>
      </c>
      <c r="L2225" s="25" t="str">
        <f>IFERROR(MID($D2225,28,7)+0,"")</f>
        <v/>
      </c>
      <c r="M2225" s="25" t="str">
        <f>IF(IFERROR(MID($Q2225,1,7)+0,"")&lt;1130000,IF(INDEX(C:C,MATCH(LEFT(Q2225,7)+0,I:I,0))&lt;1130000,"",INDEX(C:C,MATCH(LEFT(Q2225,7)+0,I:I,0))),IFERROR(MID($Q2225,1,7)+0,""))</f>
        <v/>
      </c>
      <c r="N2225" s="25" t="str">
        <f>IF(IFERROR(MID($Q2225,10,7)+0,"")&lt;1130000,"",IFERROR(MID($Q2225,10,7)+0,""))</f>
        <v/>
      </c>
      <c r="O2225" s="25" t="str">
        <f>IF(IFERROR(MID($Q2225,19,7)+0,"")&lt;1130000,"",IFERROR(MID($Q2225,19,7)+0,""))</f>
        <v/>
      </c>
      <c r="P2225" s="25" t="str">
        <f>IF(M2225="","",IF(N2225="",M2225,M2225&amp;", "&amp;N2225))</f>
        <v/>
      </c>
      <c r="Q2225" s="25"/>
      <c r="R2225" s="25"/>
      <c r="S2225" s="35" t="s">
        <v>53</v>
      </c>
      <c r="T2225" s="25" t="s">
        <v>36</v>
      </c>
      <c r="U2225" s="185">
        <v>22900</v>
      </c>
      <c r="V2225" s="188">
        <v>22900</v>
      </c>
      <c r="W2225" s="189">
        <v>22900</v>
      </c>
      <c r="X2225" s="31">
        <v>22900</v>
      </c>
      <c r="Y2225" s="90">
        <f>IFERROR(ROUND(X2225/W2225-1,2),"")</f>
        <v>0</v>
      </c>
      <c r="Z2225" s="31">
        <f>IF(OR(S2225="VLD MLC components",S2225="VLD MLC pipes",S2225="VLD PEX components",S2225="VLD PEX pipes",S2225="VLD PHC components",S2225="VLD PHC pipes",S2225="Controls VLD"),"По запросу",X2225)</f>
        <v>22900</v>
      </c>
      <c r="AA2225" s="63">
        <f>ROUND(X2225/1.2,3)</f>
        <v>19083.332999999999</v>
      </c>
      <c r="AB2225" s="23">
        <v>19083.332999999999</v>
      </c>
      <c r="AC2225" s="190">
        <f>IFERROR(ROUND(AA2225/AB2225-1,2),"")</f>
        <v>0</v>
      </c>
      <c r="AD2225" s="25">
        <v>10.6</v>
      </c>
      <c r="AE2225" s="25">
        <v>9.4062999999999994E-2</v>
      </c>
      <c r="AF2225" s="25">
        <v>0</v>
      </c>
      <c r="AG2225" s="25" t="s">
        <v>22</v>
      </c>
      <c r="AH2225" s="25">
        <v>0</v>
      </c>
      <c r="AI2225" s="25">
        <v>0</v>
      </c>
      <c r="AJ2225" s="25"/>
      <c r="AK2225" s="42" t="s">
        <v>19</v>
      </c>
      <c r="AL2225" s="25"/>
      <c r="AM2225" s="25">
        <v>1</v>
      </c>
      <c r="AN2225" s="25"/>
      <c r="AO2225" s="25"/>
      <c r="AP2225" s="25"/>
      <c r="AQ2225" s="25"/>
      <c r="AR2225" s="94"/>
      <c r="AS2225" s="157" t="s">
        <v>22</v>
      </c>
      <c r="AT2225" s="93"/>
      <c r="AU2225" s="92" t="s">
        <v>22</v>
      </c>
      <c r="AV2225" s="91" t="s">
        <v>48</v>
      </c>
      <c r="AW2225" s="92" t="s">
        <v>48</v>
      </c>
      <c r="AX2225" s="92" t="s">
        <v>48</v>
      </c>
      <c r="AY2225" s="91" t="s">
        <v>152</v>
      </c>
      <c r="AZ2225" s="23"/>
      <c r="BA2225" s="25">
        <v>0</v>
      </c>
      <c r="BB2225" t="s">
        <v>48</v>
      </c>
      <c r="BC2225" t="e">
        <v>#N/A</v>
      </c>
      <c r="BD2225" t="e">
        <f>IF(Z2225=BC2225,"OK")</f>
        <v>#N/A</v>
      </c>
      <c r="BE2225">
        <v>10.6</v>
      </c>
      <c r="BF2225">
        <v>9.4062999999999994E-2</v>
      </c>
      <c r="BG2225">
        <v>0</v>
      </c>
      <c r="BH2225">
        <v>0</v>
      </c>
      <c r="BI2225">
        <v>0</v>
      </c>
      <c r="BJ2225">
        <v>0</v>
      </c>
      <c r="BK2225">
        <v>0</v>
      </c>
      <c r="BN2225" s="183"/>
    </row>
    <row r="2226" spans="1:66" ht="25.5" x14ac:dyDescent="0.25">
      <c r="A2226" s="1"/>
      <c r="B2226" s="94">
        <v>2211</v>
      </c>
      <c r="C2226" s="43">
        <v>1045479</v>
      </c>
      <c r="D2226" s="49" t="s">
        <v>3849</v>
      </c>
      <c r="E2226" s="36" t="s">
        <v>3848</v>
      </c>
      <c r="F2226" s="151" t="s">
        <v>652</v>
      </c>
      <c r="G2226" s="28"/>
      <c r="H2226" s="46" t="str">
        <f>IFERROR(IFERROR(IF(SEARCH("Usystems",$E2226)&gt;0,"Usystems"),IF(SEARCH("RIIFO",$E2226)&gt;0,"RIIFO","Uponor")),"Uponor")</f>
        <v>Uponor</v>
      </c>
      <c r="I2226" s="25">
        <f>IFERROR(MID($D2226,1,7)+0,"")</f>
        <v>1046997</v>
      </c>
      <c r="J2226" s="25">
        <f>IFERROR(MID($D2226,10,7)+0,"")</f>
        <v>1046998</v>
      </c>
      <c r="K2226" s="25" t="str">
        <f>IFERROR(MID($D2226,19,7)+0,"")</f>
        <v/>
      </c>
      <c r="L2226" s="25" t="str">
        <f>IFERROR(MID($D2226,28,7)+0,"")</f>
        <v/>
      </c>
      <c r="M2226" s="25" t="str">
        <f>IF(IFERROR(MID($Q2226,1,7)+0,"")&lt;1130000,IF(INDEX(C:C,MATCH(LEFT(Q2226,7)+0,I:I,0))&lt;1130000,"",INDEX(C:C,MATCH(LEFT(Q2226,7)+0,I:I,0))),IFERROR(MID($Q2226,1,7)+0,""))</f>
        <v/>
      </c>
      <c r="N2226" s="25" t="str">
        <f>IF(IFERROR(MID($Q2226,10,7)+0,"")&lt;1130000,"",IFERROR(MID($Q2226,10,7)+0,""))</f>
        <v/>
      </c>
      <c r="O2226" s="25" t="str">
        <f>IF(IFERROR(MID($Q2226,19,7)+0,"")&lt;1130000,"",IFERROR(MID($Q2226,19,7)+0,""))</f>
        <v/>
      </c>
      <c r="P2226" s="25" t="str">
        <f>IF(M2226="","",IF(N2226="",M2226,M2226&amp;", "&amp;N2226))</f>
        <v/>
      </c>
      <c r="Q2226" s="25"/>
      <c r="R2226" s="25"/>
      <c r="S2226" s="35" t="s">
        <v>53</v>
      </c>
      <c r="T2226" s="25" t="s">
        <v>36</v>
      </c>
      <c r="U2226" s="185">
        <v>25900</v>
      </c>
      <c r="V2226" s="188">
        <v>25900</v>
      </c>
      <c r="W2226" s="189">
        <v>25900</v>
      </c>
      <c r="X2226" s="31">
        <v>25900</v>
      </c>
      <c r="Y2226" s="90">
        <f>IFERROR(ROUND(X2226/W2226-1,2),"")</f>
        <v>0</v>
      </c>
      <c r="Z2226" s="31">
        <f>IF(OR(S2226="VLD MLC components",S2226="VLD MLC pipes",S2226="VLD PEX components",S2226="VLD PEX pipes",S2226="VLD PHC components",S2226="VLD PHC pipes",S2226="Controls VLD"),"По запросу",X2226)</f>
        <v>25900</v>
      </c>
      <c r="AA2226" s="63">
        <f>ROUND(X2226/1.2,3)</f>
        <v>21583.332999999999</v>
      </c>
      <c r="AB2226" s="23">
        <v>21583.332999999999</v>
      </c>
      <c r="AC2226" s="190">
        <f>IFERROR(ROUND(AA2226/AB2226-1,2),"")</f>
        <v>0</v>
      </c>
      <c r="AD2226" s="25">
        <v>13</v>
      </c>
      <c r="AE2226" s="25">
        <v>0.119153</v>
      </c>
      <c r="AF2226" s="25">
        <v>0</v>
      </c>
      <c r="AG2226" s="25" t="s">
        <v>22</v>
      </c>
      <c r="AH2226" s="25">
        <v>0</v>
      </c>
      <c r="AI2226" s="25">
        <v>0</v>
      </c>
      <c r="AJ2226" s="25"/>
      <c r="AK2226" s="42" t="s">
        <v>19</v>
      </c>
      <c r="AL2226" s="25"/>
      <c r="AM2226" s="25">
        <v>1</v>
      </c>
      <c r="AN2226" s="25"/>
      <c r="AO2226" s="25"/>
      <c r="AP2226" s="25"/>
      <c r="AQ2226" s="25"/>
      <c r="AR2226" s="94"/>
      <c r="AS2226" s="157" t="s">
        <v>22</v>
      </c>
      <c r="AT2226" s="93"/>
      <c r="AU2226" s="92" t="s">
        <v>22</v>
      </c>
      <c r="AV2226" s="91" t="s">
        <v>48</v>
      </c>
      <c r="AW2226" s="92" t="s">
        <v>48</v>
      </c>
      <c r="AX2226" s="92" t="s">
        <v>48</v>
      </c>
      <c r="AY2226" s="91" t="s">
        <v>152</v>
      </c>
      <c r="AZ2226" s="23"/>
      <c r="BA2226" s="25">
        <v>0</v>
      </c>
      <c r="BB2226" t="s">
        <v>48</v>
      </c>
      <c r="BC2226" t="e">
        <v>#N/A</v>
      </c>
      <c r="BD2226" t="e">
        <f>IF(Z2226=BC2226,"OK")</f>
        <v>#N/A</v>
      </c>
      <c r="BE2226">
        <v>13</v>
      </c>
      <c r="BF2226">
        <v>0.119153</v>
      </c>
      <c r="BG2226">
        <v>0</v>
      </c>
      <c r="BH2226">
        <v>0</v>
      </c>
      <c r="BI2226">
        <v>0</v>
      </c>
      <c r="BJ2226">
        <v>0</v>
      </c>
      <c r="BK2226">
        <v>0</v>
      </c>
      <c r="BN2226" s="183"/>
    </row>
    <row r="2227" spans="1:66" ht="25.5" x14ac:dyDescent="0.25">
      <c r="A2227" s="1"/>
      <c r="B2227" s="94">
        <v>2212</v>
      </c>
      <c r="C2227" s="43">
        <v>1045480</v>
      </c>
      <c r="D2227" s="25">
        <v>1046999</v>
      </c>
      <c r="E2227" s="36" t="s">
        <v>3847</v>
      </c>
      <c r="F2227" s="151" t="s">
        <v>652</v>
      </c>
      <c r="G2227" s="28"/>
      <c r="H2227" s="46" t="str">
        <f>IFERROR(IFERROR(IF(SEARCH("Usystems",$E2227)&gt;0,"Usystems"),IF(SEARCH("RIIFO",$E2227)&gt;0,"RIIFO","Uponor")),"Uponor")</f>
        <v>Uponor</v>
      </c>
      <c r="I2227" s="25">
        <f>IFERROR(MID($D2227,1,7)+0,"")</f>
        <v>1046999</v>
      </c>
      <c r="J2227" s="25" t="str">
        <f>IFERROR(MID($D2227,10,7)+0,"")</f>
        <v/>
      </c>
      <c r="K2227" s="25" t="str">
        <f>IFERROR(MID($D2227,19,7)+0,"")</f>
        <v/>
      </c>
      <c r="L2227" s="25" t="str">
        <f>IFERROR(MID($D2227,28,7)+0,"")</f>
        <v/>
      </c>
      <c r="M2227" s="25" t="str">
        <f>IF(IFERROR(MID($Q2227,1,7)+0,"")&lt;1130000,IF(INDEX(C:C,MATCH(LEFT(Q2227,7)+0,I:I,0))&lt;1130000,"",INDEX(C:C,MATCH(LEFT(Q2227,7)+0,I:I,0))),IFERROR(MID($Q2227,1,7)+0,""))</f>
        <v/>
      </c>
      <c r="N2227" s="25" t="str">
        <f>IF(IFERROR(MID($Q2227,10,7)+0,"")&lt;1130000,"",IFERROR(MID($Q2227,10,7)+0,""))</f>
        <v/>
      </c>
      <c r="O2227" s="25" t="str">
        <f>IF(IFERROR(MID($Q2227,19,7)+0,"")&lt;1130000,"",IFERROR(MID($Q2227,19,7)+0,""))</f>
        <v/>
      </c>
      <c r="P2227" s="25" t="str">
        <f>IF(M2227="","",IF(N2227="",M2227,M2227&amp;", "&amp;N2227))</f>
        <v/>
      </c>
      <c r="Q2227" s="25"/>
      <c r="R2227" s="25"/>
      <c r="S2227" s="35" t="s">
        <v>53</v>
      </c>
      <c r="T2227" s="25" t="s">
        <v>36</v>
      </c>
      <c r="U2227" s="185">
        <v>30900</v>
      </c>
      <c r="V2227" s="188">
        <v>30900</v>
      </c>
      <c r="W2227" s="189">
        <v>30900</v>
      </c>
      <c r="X2227" s="31">
        <v>30900</v>
      </c>
      <c r="Y2227" s="90">
        <f>IFERROR(ROUND(X2227/W2227-1,2),"")</f>
        <v>0</v>
      </c>
      <c r="Z2227" s="31">
        <f>IF(OR(S2227="VLD MLC components",S2227="VLD MLC pipes",S2227="VLD PEX components",S2227="VLD PEX pipes",S2227="VLD PHC components",S2227="VLD PHC pipes",S2227="Controls VLD"),"По запросу",X2227)</f>
        <v>30900</v>
      </c>
      <c r="AA2227" s="63">
        <f>ROUND(X2227/1.2,3)</f>
        <v>25750</v>
      </c>
      <c r="AB2227" s="23">
        <v>25750</v>
      </c>
      <c r="AC2227" s="190">
        <f>IFERROR(ROUND(AA2227/AB2227-1,2),"")</f>
        <v>0</v>
      </c>
      <c r="AD2227" s="25">
        <v>14.6</v>
      </c>
      <c r="AE2227" s="25">
        <v>0.14912400000000001</v>
      </c>
      <c r="AF2227" s="25">
        <v>0</v>
      </c>
      <c r="AG2227" s="25" t="s">
        <v>22</v>
      </c>
      <c r="AH2227" s="25">
        <v>0</v>
      </c>
      <c r="AI2227" s="25">
        <v>0</v>
      </c>
      <c r="AJ2227" s="25"/>
      <c r="AK2227" s="42" t="s">
        <v>19</v>
      </c>
      <c r="AL2227" s="25"/>
      <c r="AM2227" s="25">
        <v>1</v>
      </c>
      <c r="AN2227" s="25"/>
      <c r="AO2227" s="25"/>
      <c r="AP2227" s="25"/>
      <c r="AQ2227" s="25"/>
      <c r="AR2227" s="94"/>
      <c r="AS2227" s="157" t="s">
        <v>22</v>
      </c>
      <c r="AT2227" s="93"/>
      <c r="AU2227" s="92" t="s">
        <v>22</v>
      </c>
      <c r="AV2227" s="91" t="s">
        <v>48</v>
      </c>
      <c r="AW2227" s="92" t="s">
        <v>48</v>
      </c>
      <c r="AX2227" s="92" t="s">
        <v>48</v>
      </c>
      <c r="AY2227" s="91" t="s">
        <v>152</v>
      </c>
      <c r="AZ2227" s="23"/>
      <c r="BA2227" s="25">
        <v>0</v>
      </c>
      <c r="BB2227" t="s">
        <v>48</v>
      </c>
      <c r="BC2227" t="e">
        <v>#N/A</v>
      </c>
      <c r="BD2227" t="e">
        <f>IF(Z2227=BC2227,"OK")</f>
        <v>#N/A</v>
      </c>
      <c r="BE2227">
        <v>14.6</v>
      </c>
      <c r="BF2227">
        <v>0.14912400000000001</v>
      </c>
      <c r="BG2227">
        <v>0</v>
      </c>
      <c r="BH2227">
        <v>0</v>
      </c>
      <c r="BI2227">
        <v>0</v>
      </c>
      <c r="BJ2227">
        <v>0</v>
      </c>
      <c r="BK2227">
        <v>0</v>
      </c>
      <c r="BN2227" s="183"/>
    </row>
    <row r="2228" spans="1:66" ht="25.5" x14ac:dyDescent="0.25">
      <c r="A2228" s="1"/>
      <c r="B2228" s="94">
        <v>2213</v>
      </c>
      <c r="C2228" s="43">
        <v>1045481</v>
      </c>
      <c r="D2228" s="25"/>
      <c r="E2228" s="27" t="s">
        <v>3846</v>
      </c>
      <c r="F2228" s="151" t="s">
        <v>21</v>
      </c>
      <c r="G2228" s="28"/>
      <c r="H2228" s="46" t="str">
        <f>IFERROR(IFERROR(IF(SEARCH("Usystems",$E2228)&gt;0,"Usystems"),IF(SEARCH("RIIFO",$E2228)&gt;0,"RIIFO","Uponor")),"Uponor")</f>
        <v>Uponor</v>
      </c>
      <c r="I2228" s="25" t="str">
        <f>IFERROR(MID($D2228,1,7)+0,"")</f>
        <v/>
      </c>
      <c r="J2228" s="25" t="str">
        <f>IFERROR(MID($D2228,10,7)+0,"")</f>
        <v/>
      </c>
      <c r="K2228" s="25" t="str">
        <f>IFERROR(MID($D2228,19,7)+0,"")</f>
        <v/>
      </c>
      <c r="L2228" s="25" t="str">
        <f>IFERROR(MID($D2228,28,7)+0,"")</f>
        <v/>
      </c>
      <c r="M2228" s="25" t="str">
        <f>IF(IFERROR(MID($Q2228,1,7)+0,"")&lt;1130000,IF(INDEX(C:C,MATCH(LEFT(Q2228,7)+0,I:I,0))&lt;1130000,"",INDEX(C:C,MATCH(LEFT(Q2228,7)+0,I:I,0))),IFERROR(MID($Q2228,1,7)+0,""))</f>
        <v/>
      </c>
      <c r="N2228" s="25" t="str">
        <f>IF(IFERROR(MID($Q2228,10,7)+0,"")&lt;1130000,"",IFERROR(MID($Q2228,10,7)+0,""))</f>
        <v/>
      </c>
      <c r="O2228" s="25" t="str">
        <f>IF(IFERROR(MID($Q2228,19,7)+0,"")&lt;1130000,"",IFERROR(MID($Q2228,19,7)+0,""))</f>
        <v/>
      </c>
      <c r="P2228" s="25" t="str">
        <f>IF(M2228="","",IF(N2228="",M2228,M2228&amp;", "&amp;N2228))</f>
        <v/>
      </c>
      <c r="Q2228" s="25"/>
      <c r="R2228" s="25"/>
      <c r="S2228" s="35" t="s">
        <v>53</v>
      </c>
      <c r="T2228" s="25" t="s">
        <v>36</v>
      </c>
      <c r="U2228" s="185">
        <v>53054</v>
      </c>
      <c r="V2228" s="188">
        <v>53054</v>
      </c>
      <c r="W2228" s="189">
        <v>53054</v>
      </c>
      <c r="X2228" s="31">
        <v>53054</v>
      </c>
      <c r="Y2228" s="90">
        <f>IFERROR(ROUND(X2228/W2228-1,2),"")</f>
        <v>0</v>
      </c>
      <c r="Z2228" s="31">
        <f>IF(OR(S2228="VLD MLC components",S2228="VLD MLC pipes",S2228="VLD PEX components",S2228="VLD PEX pipes",S2228="VLD PHC components",S2228="VLD PHC pipes",S2228="Controls VLD"),"По запросу",X2228)</f>
        <v>53054</v>
      </c>
      <c r="AA2228" s="63">
        <f>ROUND(X2228/1.2,3)</f>
        <v>44211.667000000001</v>
      </c>
      <c r="AB2228" s="23">
        <v>44211.667000000001</v>
      </c>
      <c r="AC2228" s="190">
        <f>IFERROR(ROUND(AA2228/AB2228-1,2),"")</f>
        <v>0</v>
      </c>
      <c r="AD2228" s="25">
        <v>20</v>
      </c>
      <c r="AE2228" s="25">
        <v>0.19289600000000001</v>
      </c>
      <c r="AF2228" s="25">
        <v>0</v>
      </c>
      <c r="AG2228" s="25" t="s">
        <v>22</v>
      </c>
      <c r="AH2228" s="25">
        <v>0</v>
      </c>
      <c r="AI2228" s="25">
        <v>0</v>
      </c>
      <c r="AJ2228" s="25" t="s">
        <v>20</v>
      </c>
      <c r="AK2228" s="42" t="s">
        <v>19</v>
      </c>
      <c r="AL2228" s="25" t="s">
        <v>20</v>
      </c>
      <c r="AM2228" s="25">
        <v>1</v>
      </c>
      <c r="AN2228" s="25">
        <v>1370</v>
      </c>
      <c r="AO2228" s="25">
        <v>880</v>
      </c>
      <c r="AP2228" s="25">
        <v>160</v>
      </c>
      <c r="AQ2228" s="25">
        <v>20</v>
      </c>
      <c r="AR2228" s="94">
        <v>0.19289600000000001</v>
      </c>
      <c r="AS2228" s="157" t="s">
        <v>22</v>
      </c>
      <c r="AT2228" s="93" t="s">
        <v>22</v>
      </c>
      <c r="AU2228" s="92" t="s">
        <v>22</v>
      </c>
      <c r="AV2228" s="91" t="s">
        <v>48</v>
      </c>
      <c r="AW2228" s="92" t="s">
        <v>48</v>
      </c>
      <c r="AX2228" s="92" t="s">
        <v>48</v>
      </c>
      <c r="AY2228" s="91" t="s">
        <v>152</v>
      </c>
      <c r="AZ2228" s="23"/>
      <c r="BA2228" s="25">
        <v>0</v>
      </c>
      <c r="BB2228" t="s">
        <v>48</v>
      </c>
      <c r="BC2228" t="e">
        <v>#N/A</v>
      </c>
      <c r="BD2228" t="e">
        <f>IF(Z2228=BC2228,"OK")</f>
        <v>#N/A</v>
      </c>
      <c r="BE2228">
        <v>20</v>
      </c>
      <c r="BF2228">
        <v>0.19289600000000001</v>
      </c>
      <c r="BG2228">
        <v>1370</v>
      </c>
      <c r="BH2228">
        <v>880</v>
      </c>
      <c r="BI2228">
        <v>160</v>
      </c>
      <c r="BJ2228">
        <v>20</v>
      </c>
      <c r="BK2228">
        <v>0.19289600000000001</v>
      </c>
      <c r="BN2228" s="183"/>
    </row>
    <row r="2229" spans="1:66" ht="25.5" x14ac:dyDescent="0.25">
      <c r="A2229" s="1"/>
      <c r="B2229" s="94">
        <v>2214</v>
      </c>
      <c r="C2229" s="43">
        <v>1045482</v>
      </c>
      <c r="D2229" s="25"/>
      <c r="E2229" s="36" t="s">
        <v>3845</v>
      </c>
      <c r="F2229" s="151" t="s">
        <v>21</v>
      </c>
      <c r="G2229" s="28"/>
      <c r="H2229" s="46" t="str">
        <f>IFERROR(IFERROR(IF(SEARCH("Usystems",$E2229)&gt;0,"Usystems"),IF(SEARCH("RIIFO",$E2229)&gt;0,"RIIFO","Uponor")),"Uponor")</f>
        <v>Uponor</v>
      </c>
      <c r="I2229" s="25" t="str">
        <f>IFERROR(MID($D2229,1,7)+0,"")</f>
        <v/>
      </c>
      <c r="J2229" s="25" t="str">
        <f>IFERROR(MID($D2229,10,7)+0,"")</f>
        <v/>
      </c>
      <c r="K2229" s="25" t="str">
        <f>IFERROR(MID($D2229,19,7)+0,"")</f>
        <v/>
      </c>
      <c r="L2229" s="25" t="str">
        <f>IFERROR(MID($D2229,28,7)+0,"")</f>
        <v/>
      </c>
      <c r="M2229" s="25" t="str">
        <f>IF(IFERROR(MID($Q2229,1,7)+0,"")&lt;1130000,IF(INDEX(C:C,MATCH(LEFT(Q2229,7)+0,I:I,0))&lt;1130000,"",INDEX(C:C,MATCH(LEFT(Q2229,7)+0,I:I,0))),IFERROR(MID($Q2229,1,7)+0,""))</f>
        <v/>
      </c>
      <c r="N2229" s="25" t="str">
        <f>IF(IFERROR(MID($Q2229,10,7)+0,"")&lt;1130000,"",IFERROR(MID($Q2229,10,7)+0,""))</f>
        <v/>
      </c>
      <c r="O2229" s="25" t="str">
        <f>IF(IFERROR(MID($Q2229,19,7)+0,"")&lt;1130000,"",IFERROR(MID($Q2229,19,7)+0,""))</f>
        <v/>
      </c>
      <c r="P2229" s="25" t="str">
        <f>IF(M2229="","",IF(N2229="",M2229,M2229&amp;", "&amp;N2229))</f>
        <v/>
      </c>
      <c r="Q2229" s="25"/>
      <c r="R2229" s="25"/>
      <c r="S2229" s="35" t="s">
        <v>53</v>
      </c>
      <c r="T2229" s="25" t="s">
        <v>36</v>
      </c>
      <c r="U2229" s="185">
        <v>12000</v>
      </c>
      <c r="V2229" s="188">
        <v>12000</v>
      </c>
      <c r="W2229" s="189">
        <v>12000</v>
      </c>
      <c r="X2229" s="31">
        <v>12000</v>
      </c>
      <c r="Y2229" s="90">
        <f>IFERROR(ROUND(X2229/W2229-1,2),"")</f>
        <v>0</v>
      </c>
      <c r="Z2229" s="31">
        <f>IF(OR(S2229="VLD MLC components",S2229="VLD MLC pipes",S2229="VLD PEX components",S2229="VLD PEX pipes",S2229="VLD PHC components",S2229="VLD PHC pipes",S2229="Controls VLD"),"По запросу",X2229)</f>
        <v>12000</v>
      </c>
      <c r="AA2229" s="63">
        <f>ROUND(X2229/1.2,3)</f>
        <v>10000</v>
      </c>
      <c r="AB2229" s="23">
        <v>10000</v>
      </c>
      <c r="AC2229" s="190">
        <f>IFERROR(ROUND(AA2229/AB2229-1,2),"")</f>
        <v>0</v>
      </c>
      <c r="AD2229" s="25">
        <v>3.96</v>
      </c>
      <c r="AE2229" s="25">
        <v>1.9906E-2</v>
      </c>
      <c r="AF2229" s="25">
        <v>0</v>
      </c>
      <c r="AG2229" s="25" t="s">
        <v>22</v>
      </c>
      <c r="AH2229" s="25">
        <v>0</v>
      </c>
      <c r="AI2229" s="25">
        <v>0</v>
      </c>
      <c r="AJ2229" s="25"/>
      <c r="AK2229" s="42" t="s">
        <v>19</v>
      </c>
      <c r="AL2229" s="25"/>
      <c r="AM2229" s="25">
        <v>1</v>
      </c>
      <c r="AN2229" s="25"/>
      <c r="AO2229" s="25"/>
      <c r="AP2229" s="25"/>
      <c r="AQ2229" s="25"/>
      <c r="AR2229" s="94"/>
      <c r="AS2229" s="157" t="s">
        <v>22</v>
      </c>
      <c r="AT2229" s="93"/>
      <c r="AU2229" s="92" t="s">
        <v>22</v>
      </c>
      <c r="AV2229" s="91" t="s">
        <v>48</v>
      </c>
      <c r="AW2229" s="92" t="s">
        <v>48</v>
      </c>
      <c r="AX2229" s="92" t="s">
        <v>48</v>
      </c>
      <c r="AY2229" s="91" t="s">
        <v>152</v>
      </c>
      <c r="AZ2229" s="23"/>
      <c r="BA2229" s="25">
        <v>0</v>
      </c>
      <c r="BB2229" t="s">
        <v>48</v>
      </c>
      <c r="BC2229" t="e">
        <v>#N/A</v>
      </c>
      <c r="BD2229" t="e">
        <f>IF(Z2229=BC2229,"OK")</f>
        <v>#N/A</v>
      </c>
      <c r="BE2229">
        <v>3.96</v>
      </c>
      <c r="BF2229">
        <v>1.9906E-2</v>
      </c>
      <c r="BG2229">
        <v>0</v>
      </c>
      <c r="BH2229">
        <v>0</v>
      </c>
      <c r="BI2229">
        <v>0</v>
      </c>
      <c r="BJ2229">
        <v>0</v>
      </c>
      <c r="BK2229">
        <v>0</v>
      </c>
      <c r="BN2229" s="183"/>
    </row>
    <row r="2230" spans="1:66" ht="25.5" x14ac:dyDescent="0.25">
      <c r="A2230" s="1"/>
      <c r="B2230" s="94">
        <v>2215</v>
      </c>
      <c r="C2230" s="43">
        <v>1045483</v>
      </c>
      <c r="D2230" s="25"/>
      <c r="E2230" s="36" t="s">
        <v>3844</v>
      </c>
      <c r="F2230" s="151" t="s">
        <v>21</v>
      </c>
      <c r="G2230" s="28"/>
      <c r="H2230" s="46" t="str">
        <f>IFERROR(IFERROR(IF(SEARCH("Usystems",$E2230)&gt;0,"Usystems"),IF(SEARCH("RIIFO",$E2230)&gt;0,"RIIFO","Uponor")),"Uponor")</f>
        <v>Uponor</v>
      </c>
      <c r="I2230" s="25" t="str">
        <f>IFERROR(MID($D2230,1,7)+0,"")</f>
        <v/>
      </c>
      <c r="J2230" s="25" t="str">
        <f>IFERROR(MID($D2230,10,7)+0,"")</f>
        <v/>
      </c>
      <c r="K2230" s="25" t="str">
        <f>IFERROR(MID($D2230,19,7)+0,"")</f>
        <v/>
      </c>
      <c r="L2230" s="25" t="str">
        <f>IFERROR(MID($D2230,28,7)+0,"")</f>
        <v/>
      </c>
      <c r="M2230" s="25" t="str">
        <f>IF(IFERROR(MID($Q2230,1,7)+0,"")&lt;1130000,IF(INDEX(C:C,MATCH(LEFT(Q2230,7)+0,I:I,0))&lt;1130000,"",INDEX(C:C,MATCH(LEFT(Q2230,7)+0,I:I,0))),IFERROR(MID($Q2230,1,7)+0,""))</f>
        <v/>
      </c>
      <c r="N2230" s="25" t="str">
        <f>IF(IFERROR(MID($Q2230,10,7)+0,"")&lt;1130000,"",IFERROR(MID($Q2230,10,7)+0,""))</f>
        <v/>
      </c>
      <c r="O2230" s="25" t="str">
        <f>IF(IFERROR(MID($Q2230,19,7)+0,"")&lt;1130000,"",IFERROR(MID($Q2230,19,7)+0,""))</f>
        <v/>
      </c>
      <c r="P2230" s="25" t="str">
        <f>IF(M2230="","",IF(N2230="",M2230,M2230&amp;", "&amp;N2230))</f>
        <v/>
      </c>
      <c r="Q2230" s="25"/>
      <c r="R2230" s="25"/>
      <c r="S2230" s="35" t="s">
        <v>53</v>
      </c>
      <c r="T2230" s="25" t="s">
        <v>36</v>
      </c>
      <c r="U2230" s="185">
        <v>14000</v>
      </c>
      <c r="V2230" s="188">
        <v>14000</v>
      </c>
      <c r="W2230" s="189">
        <v>14000</v>
      </c>
      <c r="X2230" s="31">
        <v>14000</v>
      </c>
      <c r="Y2230" s="90">
        <f>IFERROR(ROUND(X2230/W2230-1,2),"")</f>
        <v>0</v>
      </c>
      <c r="Z2230" s="31">
        <f>IF(OR(S2230="VLD MLC components",S2230="VLD MLC pipes",S2230="VLD PEX components",S2230="VLD PEX pipes",S2230="VLD PHC components",S2230="VLD PHC pipes",S2230="Controls VLD"),"По запросу",X2230)</f>
        <v>14000</v>
      </c>
      <c r="AA2230" s="63">
        <f>ROUND(X2230/1.2,3)</f>
        <v>11666.666999999999</v>
      </c>
      <c r="AB2230" s="23">
        <v>11666.666999999999</v>
      </c>
      <c r="AC2230" s="190">
        <f>IFERROR(ROUND(AA2230/AB2230-1,2),"")</f>
        <v>0</v>
      </c>
      <c r="AD2230" s="25">
        <v>5.12</v>
      </c>
      <c r="AE2230" s="25">
        <v>1.8096000000000001E-2</v>
      </c>
      <c r="AF2230" s="25">
        <v>0</v>
      </c>
      <c r="AG2230" s="25" t="s">
        <v>22</v>
      </c>
      <c r="AH2230" s="25">
        <v>0</v>
      </c>
      <c r="AI2230" s="25">
        <v>0</v>
      </c>
      <c r="AJ2230" s="25"/>
      <c r="AK2230" s="42" t="s">
        <v>19</v>
      </c>
      <c r="AL2230" s="25"/>
      <c r="AM2230" s="25">
        <v>1</v>
      </c>
      <c r="AN2230" s="25"/>
      <c r="AO2230" s="25"/>
      <c r="AP2230" s="25"/>
      <c r="AQ2230" s="25"/>
      <c r="AR2230" s="94"/>
      <c r="AS2230" s="157" t="s">
        <v>22</v>
      </c>
      <c r="AT2230" s="93"/>
      <c r="AU2230" s="92" t="s">
        <v>22</v>
      </c>
      <c r="AV2230" s="91" t="s">
        <v>48</v>
      </c>
      <c r="AW2230" s="92" t="s">
        <v>48</v>
      </c>
      <c r="AX2230" s="92" t="s">
        <v>48</v>
      </c>
      <c r="AY2230" s="91" t="s">
        <v>152</v>
      </c>
      <c r="AZ2230" s="23"/>
      <c r="BA2230" s="25">
        <v>0</v>
      </c>
      <c r="BB2230" t="s">
        <v>48</v>
      </c>
      <c r="BC2230" t="e">
        <v>#N/A</v>
      </c>
      <c r="BD2230" t="e">
        <f>IF(Z2230=BC2230,"OK")</f>
        <v>#N/A</v>
      </c>
      <c r="BE2230">
        <v>5.12</v>
      </c>
      <c r="BF2230">
        <v>1.8096000000000001E-2</v>
      </c>
      <c r="BG2230">
        <v>0</v>
      </c>
      <c r="BH2230">
        <v>0</v>
      </c>
      <c r="BI2230">
        <v>0</v>
      </c>
      <c r="BJ2230">
        <v>0</v>
      </c>
      <c r="BK2230">
        <v>0</v>
      </c>
      <c r="BN2230" s="183"/>
    </row>
    <row r="2231" spans="1:66" ht="25.5" x14ac:dyDescent="0.25">
      <c r="A2231" s="1"/>
      <c r="B2231" s="94">
        <v>2216</v>
      </c>
      <c r="C2231" s="43">
        <v>1045484</v>
      </c>
      <c r="D2231" s="25"/>
      <c r="E2231" s="36" t="s">
        <v>3843</v>
      </c>
      <c r="F2231" s="151" t="s">
        <v>21</v>
      </c>
      <c r="G2231" s="28"/>
      <c r="H2231" s="46" t="str">
        <f>IFERROR(IFERROR(IF(SEARCH("Usystems",$E2231)&gt;0,"Usystems"),IF(SEARCH("RIIFO",$E2231)&gt;0,"RIIFO","Uponor")),"Uponor")</f>
        <v>Uponor</v>
      </c>
      <c r="I2231" s="25" t="str">
        <f>IFERROR(MID($D2231,1,7)+0,"")</f>
        <v/>
      </c>
      <c r="J2231" s="25" t="str">
        <f>IFERROR(MID($D2231,10,7)+0,"")</f>
        <v/>
      </c>
      <c r="K2231" s="25" t="str">
        <f>IFERROR(MID($D2231,19,7)+0,"")</f>
        <v/>
      </c>
      <c r="L2231" s="25" t="str">
        <f>IFERROR(MID($D2231,28,7)+0,"")</f>
        <v/>
      </c>
      <c r="M2231" s="25" t="str">
        <f>IF(IFERROR(MID($Q2231,1,7)+0,"")&lt;1130000,IF(INDEX(C:C,MATCH(LEFT(Q2231,7)+0,I:I,0))&lt;1130000,"",INDEX(C:C,MATCH(LEFT(Q2231,7)+0,I:I,0))),IFERROR(MID($Q2231,1,7)+0,""))</f>
        <v/>
      </c>
      <c r="N2231" s="25" t="str">
        <f>IF(IFERROR(MID($Q2231,10,7)+0,"")&lt;1130000,"",IFERROR(MID($Q2231,10,7)+0,""))</f>
        <v/>
      </c>
      <c r="O2231" s="25" t="str">
        <f>IF(IFERROR(MID($Q2231,19,7)+0,"")&lt;1130000,"",IFERROR(MID($Q2231,19,7)+0,""))</f>
        <v/>
      </c>
      <c r="P2231" s="25" t="str">
        <f>IF(M2231="","",IF(N2231="",M2231,M2231&amp;", "&amp;N2231))</f>
        <v/>
      </c>
      <c r="Q2231" s="25"/>
      <c r="R2231" s="25"/>
      <c r="S2231" s="35" t="s">
        <v>53</v>
      </c>
      <c r="T2231" s="25" t="s">
        <v>36</v>
      </c>
      <c r="U2231" s="185">
        <v>16000</v>
      </c>
      <c r="V2231" s="188">
        <v>16000</v>
      </c>
      <c r="W2231" s="189">
        <v>16000</v>
      </c>
      <c r="X2231" s="31">
        <v>16000</v>
      </c>
      <c r="Y2231" s="90">
        <f>IFERROR(ROUND(X2231/W2231-1,2),"")</f>
        <v>0</v>
      </c>
      <c r="Z2231" s="31">
        <f>IF(OR(S2231="VLD MLC components",S2231="VLD MLC pipes",S2231="VLD PEX components",S2231="VLD PEX pipes",S2231="VLD PHC components",S2231="VLD PHC pipes",S2231="Controls VLD"),"По запросу",X2231)</f>
        <v>16000</v>
      </c>
      <c r="AA2231" s="63">
        <f>ROUND(X2231/1.2,3)</f>
        <v>13333.333000000001</v>
      </c>
      <c r="AB2231" s="23">
        <v>13333.333000000001</v>
      </c>
      <c r="AC2231" s="190">
        <f>IFERROR(ROUND(AA2231/AB2231-1,2),"")</f>
        <v>0</v>
      </c>
      <c r="AD2231" s="25">
        <v>6.58</v>
      </c>
      <c r="AE2231" s="25">
        <v>2.7439999999999999E-2</v>
      </c>
      <c r="AF2231" s="25">
        <v>0</v>
      </c>
      <c r="AG2231" s="25" t="s">
        <v>22</v>
      </c>
      <c r="AH2231" s="25">
        <v>0</v>
      </c>
      <c r="AI2231" s="25">
        <v>0</v>
      </c>
      <c r="AJ2231" s="25"/>
      <c r="AK2231" s="42" t="s">
        <v>19</v>
      </c>
      <c r="AL2231" s="25"/>
      <c r="AM2231" s="25">
        <v>1</v>
      </c>
      <c r="AN2231" s="25"/>
      <c r="AO2231" s="25"/>
      <c r="AP2231" s="25"/>
      <c r="AQ2231" s="25"/>
      <c r="AR2231" s="94"/>
      <c r="AS2231" s="157" t="s">
        <v>22</v>
      </c>
      <c r="AT2231" s="93"/>
      <c r="AU2231" s="92" t="s">
        <v>22</v>
      </c>
      <c r="AV2231" s="91" t="s">
        <v>48</v>
      </c>
      <c r="AW2231" s="92" t="s">
        <v>48</v>
      </c>
      <c r="AX2231" s="92" t="s">
        <v>48</v>
      </c>
      <c r="AY2231" s="91" t="s">
        <v>152</v>
      </c>
      <c r="AZ2231" s="23"/>
      <c r="BA2231" s="25">
        <v>0</v>
      </c>
      <c r="BB2231" t="s">
        <v>48</v>
      </c>
      <c r="BC2231" t="e">
        <v>#N/A</v>
      </c>
      <c r="BD2231" t="e">
        <f>IF(Z2231=BC2231,"OK")</f>
        <v>#N/A</v>
      </c>
      <c r="BE2231">
        <v>6.58</v>
      </c>
      <c r="BF2231">
        <v>2.7439999999999999E-2</v>
      </c>
      <c r="BG2231">
        <v>0</v>
      </c>
      <c r="BH2231">
        <v>0</v>
      </c>
      <c r="BI2231">
        <v>0</v>
      </c>
      <c r="BJ2231">
        <v>0</v>
      </c>
      <c r="BK2231">
        <v>0</v>
      </c>
      <c r="BN2231" s="183"/>
    </row>
    <row r="2232" spans="1:66" ht="25.5" x14ac:dyDescent="0.25">
      <c r="A2232" s="1"/>
      <c r="B2232" s="94">
        <v>2217</v>
      </c>
      <c r="C2232" s="43">
        <v>1045485</v>
      </c>
      <c r="D2232" s="25"/>
      <c r="E2232" s="27" t="s">
        <v>3842</v>
      </c>
      <c r="F2232" s="151" t="s">
        <v>21</v>
      </c>
      <c r="G2232" s="28"/>
      <c r="H2232" s="46" t="str">
        <f>IFERROR(IFERROR(IF(SEARCH("Usystems",$E2232)&gt;0,"Usystems"),IF(SEARCH("RIIFO",$E2232)&gt;0,"RIIFO","Uponor")),"Uponor")</f>
        <v>Uponor</v>
      </c>
      <c r="I2232" s="25" t="str">
        <f>IFERROR(MID($D2232,1,7)+0,"")</f>
        <v/>
      </c>
      <c r="J2232" s="25" t="str">
        <f>IFERROR(MID($D2232,10,7)+0,"")</f>
        <v/>
      </c>
      <c r="K2232" s="25" t="str">
        <f>IFERROR(MID($D2232,19,7)+0,"")</f>
        <v/>
      </c>
      <c r="L2232" s="25" t="str">
        <f>IFERROR(MID($D2232,28,7)+0,"")</f>
        <v/>
      </c>
      <c r="M2232" s="25" t="str">
        <f>IF(IFERROR(MID($Q2232,1,7)+0,"")&lt;1130000,IF(INDEX(C:C,MATCH(LEFT(Q2232,7)+0,I:I,0))&lt;1130000,"",INDEX(C:C,MATCH(LEFT(Q2232,7)+0,I:I,0))),IFERROR(MID($Q2232,1,7)+0,""))</f>
        <v/>
      </c>
      <c r="N2232" s="25" t="str">
        <f>IF(IFERROR(MID($Q2232,10,7)+0,"")&lt;1130000,"",IFERROR(MID($Q2232,10,7)+0,""))</f>
        <v/>
      </c>
      <c r="O2232" s="25" t="str">
        <f>IF(IFERROR(MID($Q2232,19,7)+0,"")&lt;1130000,"",IFERROR(MID($Q2232,19,7)+0,""))</f>
        <v/>
      </c>
      <c r="P2232" s="25" t="str">
        <f>IF(M2232="","",IF(N2232="",M2232,M2232&amp;", "&amp;N2232))</f>
        <v/>
      </c>
      <c r="Q2232" s="25"/>
      <c r="R2232" s="25"/>
      <c r="S2232" s="35" t="s">
        <v>53</v>
      </c>
      <c r="T2232" s="25" t="s">
        <v>36</v>
      </c>
      <c r="U2232" s="185">
        <v>31602</v>
      </c>
      <c r="V2232" s="188">
        <v>31602</v>
      </c>
      <c r="W2232" s="189">
        <v>31602</v>
      </c>
      <c r="X2232" s="31">
        <v>31602</v>
      </c>
      <c r="Y2232" s="90">
        <f>IFERROR(ROUND(X2232/W2232-1,2),"")</f>
        <v>0</v>
      </c>
      <c r="Z2232" s="31">
        <f>IF(OR(S2232="VLD MLC components",S2232="VLD MLC pipes",S2232="VLD PEX components",S2232="VLD PEX pipes",S2232="VLD PHC components",S2232="VLD PHC pipes",S2232="Controls VLD"),"По запросу",X2232)</f>
        <v>31602</v>
      </c>
      <c r="AA2232" s="63">
        <f>ROUND(X2232/1.2,3)</f>
        <v>26335</v>
      </c>
      <c r="AB2232" s="23">
        <v>26335</v>
      </c>
      <c r="AC2232" s="190">
        <f>IFERROR(ROUND(AA2232/AB2232-1,2),"")</f>
        <v>0</v>
      </c>
      <c r="AD2232" s="25">
        <v>8.33</v>
      </c>
      <c r="AE2232" s="25">
        <v>3.4973999999999998E-2</v>
      </c>
      <c r="AF2232" s="25">
        <v>0</v>
      </c>
      <c r="AG2232" s="25" t="s">
        <v>22</v>
      </c>
      <c r="AH2232" s="25">
        <v>0</v>
      </c>
      <c r="AI2232" s="25">
        <v>0</v>
      </c>
      <c r="AJ2232" s="25" t="s">
        <v>20</v>
      </c>
      <c r="AK2232" s="42" t="s">
        <v>19</v>
      </c>
      <c r="AL2232" s="25" t="s">
        <v>20</v>
      </c>
      <c r="AM2232" s="25">
        <v>1</v>
      </c>
      <c r="AN2232" s="25">
        <v>1600</v>
      </c>
      <c r="AO2232" s="25">
        <v>580</v>
      </c>
      <c r="AP2232" s="25">
        <v>45</v>
      </c>
      <c r="AQ2232" s="25">
        <v>8.33</v>
      </c>
      <c r="AR2232" s="94">
        <v>4.1759999999999999E-2</v>
      </c>
      <c r="AS2232" s="157" t="s">
        <v>22</v>
      </c>
      <c r="AT2232" s="93" t="s">
        <v>22</v>
      </c>
      <c r="AU2232" s="92" t="s">
        <v>22</v>
      </c>
      <c r="AV2232" s="91" t="s">
        <v>48</v>
      </c>
      <c r="AW2232" s="92" t="s">
        <v>48</v>
      </c>
      <c r="AX2232" s="92" t="s">
        <v>48</v>
      </c>
      <c r="AY2232" s="91" t="s">
        <v>152</v>
      </c>
      <c r="AZ2232" s="23"/>
      <c r="BA2232" s="25">
        <v>0</v>
      </c>
      <c r="BB2232" t="s">
        <v>48</v>
      </c>
      <c r="BC2232" t="e">
        <v>#N/A</v>
      </c>
      <c r="BD2232" t="e">
        <f>IF(Z2232=BC2232,"OK")</f>
        <v>#N/A</v>
      </c>
      <c r="BE2232">
        <v>8.33</v>
      </c>
      <c r="BF2232">
        <v>3.4973999999999998E-2</v>
      </c>
      <c r="BG2232">
        <v>1600</v>
      </c>
      <c r="BH2232">
        <v>580</v>
      </c>
      <c r="BI2232">
        <v>45</v>
      </c>
      <c r="BJ2232">
        <v>8.33</v>
      </c>
      <c r="BK2232">
        <v>4.1759999999999999E-2</v>
      </c>
      <c r="BN2232" s="183"/>
    </row>
    <row r="2233" spans="1:66" ht="25.5" x14ac:dyDescent="0.25">
      <c r="A2233" s="1"/>
      <c r="B2233" s="94">
        <v>2218</v>
      </c>
      <c r="C2233" s="43">
        <v>1093554</v>
      </c>
      <c r="D2233" s="25"/>
      <c r="E2233" s="36" t="s">
        <v>3841</v>
      </c>
      <c r="F2233" s="151" t="s">
        <v>28</v>
      </c>
      <c r="G2233" s="41" t="s">
        <v>30</v>
      </c>
      <c r="H2233" s="46" t="str">
        <f>IFERROR(IFERROR(IF(SEARCH("Usystems",$E2233)&gt;0,"Usystems"),IF(SEARCH("RIIFO",$E2233)&gt;0,"RIIFO","Uponor")),"Uponor")</f>
        <v>Uponor</v>
      </c>
      <c r="I2233" s="25" t="str">
        <f>IFERROR(MID($D2233,1,7)+0,"")</f>
        <v/>
      </c>
      <c r="J2233" s="25" t="str">
        <f>IFERROR(MID($D2233,10,7)+0,"")</f>
        <v/>
      </c>
      <c r="K2233" s="25" t="str">
        <f>IFERROR(MID($D2233,19,7)+0,"")</f>
        <v/>
      </c>
      <c r="L2233" s="25" t="str">
        <f>IFERROR(MID($D2233,28,7)+0,"")</f>
        <v/>
      </c>
      <c r="M2233" s="25" t="str">
        <f>IF(IFERROR(MID($Q2233,1,7)+0,"")&lt;1130000,IF(INDEX(C:C,MATCH(LEFT(Q2233,7)+0,I:I,0))&lt;1130000,"",INDEX(C:C,MATCH(LEFT(Q2233,7)+0,I:I,0))),IFERROR(MID($Q2233,1,7)+0,""))</f>
        <v/>
      </c>
      <c r="N2233" s="25" t="str">
        <f>IF(IFERROR(MID($Q2233,10,7)+0,"")&lt;1130000,"",IFERROR(MID($Q2233,10,7)+0,""))</f>
        <v/>
      </c>
      <c r="O2233" s="25" t="str">
        <f>IF(IFERROR(MID($Q2233,19,7)+0,"")&lt;1130000,"",IFERROR(MID($Q2233,19,7)+0,""))</f>
        <v/>
      </c>
      <c r="P2233" s="25" t="str">
        <f>IF(M2233="","",IF(N2233="",M2233,M2233&amp;", "&amp;N2233))</f>
        <v/>
      </c>
      <c r="Q2233" s="25"/>
      <c r="R2233" s="25"/>
      <c r="S2233" s="35" t="s">
        <v>53</v>
      </c>
      <c r="T2233" s="25" t="s">
        <v>36</v>
      </c>
      <c r="U2233" s="185">
        <v>3106</v>
      </c>
      <c r="V2233" s="188">
        <v>3106</v>
      </c>
      <c r="W2233" s="189">
        <v>3106</v>
      </c>
      <c r="X2233" s="31">
        <v>3106</v>
      </c>
      <c r="Y2233" s="90">
        <f>IFERROR(ROUND(X2233/W2233-1,2),"")</f>
        <v>0</v>
      </c>
      <c r="Z2233" s="31">
        <f>IF(OR(S2233="VLD MLC components",S2233="VLD MLC pipes",S2233="VLD PEX components",S2233="VLD PEX pipes",S2233="VLD PHC components",S2233="VLD PHC pipes",S2233="Controls VLD"),"По запросу",X2233)</f>
        <v>3106</v>
      </c>
      <c r="AA2233" s="63">
        <f>ROUND(X2233/1.2,3)</f>
        <v>2588.3330000000001</v>
      </c>
      <c r="AB2233" s="23">
        <v>2588.3330000000001</v>
      </c>
      <c r="AC2233" s="190">
        <f>IFERROR(ROUND(AA2233/AB2233-1,2),"")</f>
        <v>0</v>
      </c>
      <c r="AD2233" s="25">
        <v>0.3</v>
      </c>
      <c r="AE2233" s="25">
        <v>4.0000000000000003E-5</v>
      </c>
      <c r="AF2233" s="25">
        <v>0</v>
      </c>
      <c r="AG2233" s="25" t="s">
        <v>22</v>
      </c>
      <c r="AH2233" s="25">
        <v>0</v>
      </c>
      <c r="AI2233" s="25">
        <v>0</v>
      </c>
      <c r="AJ2233" s="25" t="s">
        <v>19</v>
      </c>
      <c r="AK2233" s="42" t="s">
        <v>19</v>
      </c>
      <c r="AL2233" s="25" t="s">
        <v>19</v>
      </c>
      <c r="AM2233" s="25">
        <v>1</v>
      </c>
      <c r="AN2233" s="25">
        <v>55</v>
      </c>
      <c r="AO2233" s="25">
        <v>35</v>
      </c>
      <c r="AP2233" s="25">
        <v>30</v>
      </c>
      <c r="AQ2233" s="25">
        <v>0.3</v>
      </c>
      <c r="AR2233" s="94">
        <v>5.8E-5</v>
      </c>
      <c r="AS2233" s="157" t="s">
        <v>22</v>
      </c>
      <c r="AT2233" s="93">
        <v>43578</v>
      </c>
      <c r="AU2233" s="92" t="s">
        <v>22</v>
      </c>
      <c r="AV2233" s="91" t="s">
        <v>48</v>
      </c>
      <c r="AW2233" s="92" t="s">
        <v>48</v>
      </c>
      <c r="AX2233" s="92" t="s">
        <v>48</v>
      </c>
      <c r="AY2233" s="91" t="s">
        <v>152</v>
      </c>
      <c r="AZ2233" s="23"/>
      <c r="BA2233" s="25">
        <v>0</v>
      </c>
      <c r="BB2233" t="s">
        <v>48</v>
      </c>
      <c r="BC2233" t="e">
        <v>#N/A</v>
      </c>
      <c r="BD2233" t="e">
        <f>IF(Z2233=BC2233,"OK")</f>
        <v>#N/A</v>
      </c>
      <c r="BE2233">
        <v>0.3</v>
      </c>
      <c r="BF2233">
        <v>4.0000000000000003E-5</v>
      </c>
      <c r="BG2233">
        <v>55</v>
      </c>
      <c r="BH2233">
        <v>35</v>
      </c>
      <c r="BI2233">
        <v>30</v>
      </c>
      <c r="BJ2233">
        <v>0.3</v>
      </c>
      <c r="BK2233">
        <v>5.8E-5</v>
      </c>
      <c r="BN2233" s="183"/>
    </row>
    <row r="2234" spans="1:66" ht="38.25" x14ac:dyDescent="0.25">
      <c r="A2234" s="1"/>
      <c r="B2234" s="94">
        <v>2219</v>
      </c>
      <c r="C2234" s="43">
        <v>1046996</v>
      </c>
      <c r="D2234" s="37" t="s">
        <v>22</v>
      </c>
      <c r="E2234" s="27" t="s">
        <v>3840</v>
      </c>
      <c r="F2234" s="151" t="s">
        <v>652</v>
      </c>
      <c r="G2234" s="41" t="s">
        <v>29</v>
      </c>
      <c r="H2234" s="46" t="str">
        <f>IFERROR(IFERROR(IF(SEARCH("Usystems",$E2234)&gt;0,"Usystems"),IF(SEARCH("RIIFO",$E2234)&gt;0,"RIIFO","Uponor")),"Uponor")</f>
        <v>Uponor</v>
      </c>
      <c r="I2234" s="25" t="str">
        <f>IFERROR(MID($D2234,1,7)+0,"")</f>
        <v/>
      </c>
      <c r="J2234" s="25" t="str">
        <f>IFERROR(MID($D2234,10,7)+0,"")</f>
        <v/>
      </c>
      <c r="K2234" s="25" t="str">
        <f>IFERROR(MID($D2234,19,7)+0,"")</f>
        <v/>
      </c>
      <c r="L2234" s="25" t="str">
        <f>IFERROR(MID($D2234,28,7)+0,"")</f>
        <v/>
      </c>
      <c r="M2234" s="25">
        <f>IF(IFERROR(MID($Q2234,1,7)+0,"")&lt;1130000,IF(INDEX(C:C,MATCH(LEFT(Q2234,7)+0,I:I,0))&lt;1130000,"",INDEX(C:C,MATCH(LEFT(Q2234,7)+0,I:I,0))),IFERROR(MID($Q2234,1,7)+0,""))</f>
        <v>1136599</v>
      </c>
      <c r="N2234" s="25" t="str">
        <f>IF(IFERROR(MID($Q2234,10,7)+0,"")&lt;1130000,"",IFERROR(MID($Q2234,10,7)+0,""))</f>
        <v/>
      </c>
      <c r="O2234" s="25" t="str">
        <f>IF(IFERROR(MID($Q2234,19,7)+0,"")&lt;1130000,"",IFERROR(MID($Q2234,19,7)+0,""))</f>
        <v/>
      </c>
      <c r="P2234" s="25">
        <f>IF(M2234="","",IF(N2234="",M2234,M2234&amp;", "&amp;N2234))</f>
        <v>1136599</v>
      </c>
      <c r="Q2234" s="37">
        <v>1136599</v>
      </c>
      <c r="R2234" s="37"/>
      <c r="S2234" s="35" t="s">
        <v>53</v>
      </c>
      <c r="T2234" s="25" t="s">
        <v>36</v>
      </c>
      <c r="U2234" s="185">
        <v>23689</v>
      </c>
      <c r="V2234" s="188">
        <v>23689</v>
      </c>
      <c r="W2234" s="189">
        <v>23689</v>
      </c>
      <c r="X2234" s="31">
        <v>23689</v>
      </c>
      <c r="Y2234" s="90">
        <f>IFERROR(ROUND(X2234/W2234-1,2),"")</f>
        <v>0</v>
      </c>
      <c r="Z2234" s="31">
        <f>IF(OR(S2234="VLD MLC components",S2234="VLD MLC pipes",S2234="VLD PEX components",S2234="VLD PEX pipes",S2234="VLD PHC components",S2234="VLD PHC pipes",S2234="Controls VLD"),"По запросу",X2234)</f>
        <v>23689</v>
      </c>
      <c r="AA2234" s="63">
        <f>ROUND(X2234/1.2,3)</f>
        <v>19740.832999999999</v>
      </c>
      <c r="AB2234" s="23">
        <v>19740.832999999999</v>
      </c>
      <c r="AC2234" s="190">
        <f>IFERROR(ROUND(AA2234/AB2234-1,2),"")</f>
        <v>0</v>
      </c>
      <c r="AD2234" s="25">
        <v>9.33</v>
      </c>
      <c r="AE2234" s="25">
        <v>8.0426999999999998E-2</v>
      </c>
      <c r="AF2234" s="25">
        <v>0</v>
      </c>
      <c r="AG2234" s="25" t="s">
        <v>22</v>
      </c>
      <c r="AH2234" s="25">
        <v>1</v>
      </c>
      <c r="AI2234" s="25">
        <v>1</v>
      </c>
      <c r="AJ2234" s="25" t="s">
        <v>20</v>
      </c>
      <c r="AK2234" s="42" t="s">
        <v>19</v>
      </c>
      <c r="AL2234" s="25" t="s">
        <v>20</v>
      </c>
      <c r="AM2234" s="25">
        <v>1</v>
      </c>
      <c r="AN2234" s="25">
        <v>830</v>
      </c>
      <c r="AO2234" s="25">
        <v>570</v>
      </c>
      <c r="AP2234" s="25">
        <v>170</v>
      </c>
      <c r="AQ2234" s="25">
        <v>9.33</v>
      </c>
      <c r="AR2234" s="94">
        <v>8.0426999999999998E-2</v>
      </c>
      <c r="AS2234" s="157">
        <v>1</v>
      </c>
      <c r="AT2234" s="93">
        <v>44539</v>
      </c>
      <c r="AU2234" s="92" t="s">
        <v>22</v>
      </c>
      <c r="AV2234" s="91" t="s">
        <v>152</v>
      </c>
      <c r="AW2234" s="92" t="s">
        <v>152</v>
      </c>
      <c r="AX2234" s="92" t="s">
        <v>48</v>
      </c>
      <c r="AY2234" s="91" t="s">
        <v>152</v>
      </c>
      <c r="AZ2234" s="23"/>
      <c r="BA2234" s="25" t="s">
        <v>3839</v>
      </c>
      <c r="BB2234" t="s">
        <v>25</v>
      </c>
      <c r="BC2234" t="e">
        <v>#N/A</v>
      </c>
      <c r="BD2234" t="e">
        <f>IF(Z2234=BC2234,"OK")</f>
        <v>#N/A</v>
      </c>
      <c r="BE2234">
        <v>9.33</v>
      </c>
      <c r="BF2234">
        <v>8.0426999999999998E-2</v>
      </c>
      <c r="BG2234">
        <v>830</v>
      </c>
      <c r="BH2234">
        <v>570</v>
      </c>
      <c r="BI2234">
        <v>170</v>
      </c>
      <c r="BJ2234">
        <v>9.33</v>
      </c>
      <c r="BK2234">
        <v>8.0426999999999998E-2</v>
      </c>
      <c r="BN2234" s="183"/>
    </row>
    <row r="2235" spans="1:66" ht="25.5" x14ac:dyDescent="0.25">
      <c r="A2235" s="1"/>
      <c r="B2235" s="94">
        <v>2220</v>
      </c>
      <c r="C2235" s="43">
        <v>1046997</v>
      </c>
      <c r="D2235" s="37" t="s">
        <v>22</v>
      </c>
      <c r="E2235" s="36" t="s">
        <v>3838</v>
      </c>
      <c r="F2235" s="151" t="s">
        <v>652</v>
      </c>
      <c r="G2235" s="41" t="s">
        <v>27</v>
      </c>
      <c r="H2235" s="46" t="str">
        <f>IFERROR(IFERROR(IF(SEARCH("Usystems",$E2235)&gt;0,"Usystems"),IF(SEARCH("RIIFO",$E2235)&gt;0,"RIIFO","Uponor")),"Uponor")</f>
        <v>Uponor</v>
      </c>
      <c r="I2235" s="25" t="str">
        <f>IFERROR(MID($D2235,1,7)+0,"")</f>
        <v/>
      </c>
      <c r="J2235" s="25" t="str">
        <f>IFERROR(MID($D2235,10,7)+0,"")</f>
        <v/>
      </c>
      <c r="K2235" s="25" t="str">
        <f>IFERROR(MID($D2235,19,7)+0,"")</f>
        <v/>
      </c>
      <c r="L2235" s="25" t="str">
        <f>IFERROR(MID($D2235,28,7)+0,"")</f>
        <v/>
      </c>
      <c r="M2235" s="25">
        <f>IF(IFERROR(MID($Q2235,1,7)+0,"")&lt;1130000,IF(INDEX(C:C,MATCH(LEFT(Q2235,7)+0,I:I,0))&lt;1130000,"",INDEX(C:C,MATCH(LEFT(Q2235,7)+0,I:I,0))),IFERROR(MID($Q2235,1,7)+0,""))</f>
        <v>1136600</v>
      </c>
      <c r="N2235" s="25" t="str">
        <f>IF(IFERROR(MID($Q2235,10,7)+0,"")&lt;1130000,"",IFERROR(MID($Q2235,10,7)+0,""))</f>
        <v/>
      </c>
      <c r="O2235" s="25" t="str">
        <f>IF(IFERROR(MID($Q2235,19,7)+0,"")&lt;1130000,"",IFERROR(MID($Q2235,19,7)+0,""))</f>
        <v/>
      </c>
      <c r="P2235" s="25">
        <f>IF(M2235="","",IF(N2235="",M2235,M2235&amp;", "&amp;N2235))</f>
        <v>1136600</v>
      </c>
      <c r="Q2235" s="37">
        <v>1136600</v>
      </c>
      <c r="R2235" s="37"/>
      <c r="S2235" s="35" t="s">
        <v>53</v>
      </c>
      <c r="T2235" s="25" t="s">
        <v>36</v>
      </c>
      <c r="U2235" s="185">
        <v>27740</v>
      </c>
      <c r="V2235" s="188">
        <v>27740</v>
      </c>
      <c r="W2235" s="189">
        <v>27740</v>
      </c>
      <c r="X2235" s="31">
        <v>27740</v>
      </c>
      <c r="Y2235" s="90">
        <f>IFERROR(ROUND(X2235/W2235-1,2),"")</f>
        <v>0</v>
      </c>
      <c r="Z2235" s="31">
        <f>IF(OR(S2235="VLD MLC components",S2235="VLD MLC pipes",S2235="VLD PEX components",S2235="VLD PEX pipes",S2235="VLD PHC components",S2235="VLD PHC pipes",S2235="Controls VLD"),"По запросу",X2235)</f>
        <v>27740</v>
      </c>
      <c r="AA2235" s="63">
        <f>ROUND(X2235/1.2,3)</f>
        <v>23116.667000000001</v>
      </c>
      <c r="AB2235" s="23">
        <v>23116.667000000001</v>
      </c>
      <c r="AC2235" s="190">
        <f>IFERROR(ROUND(AA2235/AB2235-1,2),"")</f>
        <v>0</v>
      </c>
      <c r="AD2235" s="25">
        <v>11.22</v>
      </c>
      <c r="AE2235" s="25">
        <v>9.1370000000000007E-2</v>
      </c>
      <c r="AF2235" s="25">
        <v>0</v>
      </c>
      <c r="AG2235" s="25" t="s">
        <v>22</v>
      </c>
      <c r="AH2235" s="25">
        <v>0</v>
      </c>
      <c r="AI2235" s="25">
        <v>0</v>
      </c>
      <c r="AJ2235" s="25" t="s">
        <v>20</v>
      </c>
      <c r="AK2235" s="42" t="s">
        <v>19</v>
      </c>
      <c r="AL2235" s="25" t="s">
        <v>20</v>
      </c>
      <c r="AM2235" s="25">
        <v>1</v>
      </c>
      <c r="AN2235" s="25">
        <v>835</v>
      </c>
      <c r="AO2235" s="25">
        <v>715</v>
      </c>
      <c r="AP2235" s="25">
        <v>170</v>
      </c>
      <c r="AQ2235" s="25">
        <v>11.22</v>
      </c>
      <c r="AR2235" s="94">
        <v>0.101494</v>
      </c>
      <c r="AS2235" s="157" t="s">
        <v>22</v>
      </c>
      <c r="AT2235" s="93">
        <v>44539</v>
      </c>
      <c r="AU2235" s="92" t="s">
        <v>22</v>
      </c>
      <c r="AV2235" s="91" t="s">
        <v>152</v>
      </c>
      <c r="AW2235" s="92" t="s">
        <v>48</v>
      </c>
      <c r="AX2235" s="92" t="s">
        <v>48</v>
      </c>
      <c r="AY2235" s="91" t="s">
        <v>152</v>
      </c>
      <c r="AZ2235" s="23"/>
      <c r="BA2235" s="25" t="s">
        <v>3837</v>
      </c>
      <c r="BB2235" t="s">
        <v>25</v>
      </c>
      <c r="BC2235" t="e">
        <v>#N/A</v>
      </c>
      <c r="BD2235" t="e">
        <f>IF(Z2235=BC2235,"OK")</f>
        <v>#N/A</v>
      </c>
      <c r="BE2235">
        <v>11.22</v>
      </c>
      <c r="BF2235">
        <v>9.1370000000000007E-2</v>
      </c>
      <c r="BG2235">
        <v>835</v>
      </c>
      <c r="BH2235">
        <v>715</v>
      </c>
      <c r="BI2235">
        <v>170</v>
      </c>
      <c r="BJ2235">
        <v>11.22</v>
      </c>
      <c r="BK2235">
        <v>0.101494</v>
      </c>
      <c r="BN2235" s="183"/>
    </row>
    <row r="2236" spans="1:66" ht="25.5" x14ac:dyDescent="0.25">
      <c r="A2236" s="1"/>
      <c r="B2236" s="94">
        <v>2221</v>
      </c>
      <c r="C2236" s="43">
        <v>1046998</v>
      </c>
      <c r="D2236" s="37" t="s">
        <v>22</v>
      </c>
      <c r="E2236" s="36" t="s">
        <v>3836</v>
      </c>
      <c r="F2236" s="151" t="s">
        <v>652</v>
      </c>
      <c r="G2236" s="41" t="s">
        <v>27</v>
      </c>
      <c r="H2236" s="46" t="str">
        <f>IFERROR(IFERROR(IF(SEARCH("Usystems",$E2236)&gt;0,"Usystems"),IF(SEARCH("RIIFO",$E2236)&gt;0,"RIIFO","Uponor")),"Uponor")</f>
        <v>Uponor</v>
      </c>
      <c r="I2236" s="25" t="str">
        <f>IFERROR(MID($D2236,1,7)+0,"")</f>
        <v/>
      </c>
      <c r="J2236" s="25" t="str">
        <f>IFERROR(MID($D2236,10,7)+0,"")</f>
        <v/>
      </c>
      <c r="K2236" s="25" t="str">
        <f>IFERROR(MID($D2236,19,7)+0,"")</f>
        <v/>
      </c>
      <c r="L2236" s="25" t="str">
        <f>IFERROR(MID($D2236,28,7)+0,"")</f>
        <v/>
      </c>
      <c r="M2236" s="25">
        <f>IF(IFERROR(MID($Q2236,1,7)+0,"")&lt;1130000,IF(INDEX(C:C,MATCH(LEFT(Q2236,7)+0,I:I,0))&lt;1130000,"",INDEX(C:C,MATCH(LEFT(Q2236,7)+0,I:I,0))),IFERROR(MID($Q2236,1,7)+0,""))</f>
        <v>1136601</v>
      </c>
      <c r="N2236" s="25" t="str">
        <f>IF(IFERROR(MID($Q2236,10,7)+0,"")&lt;1130000,"",IFERROR(MID($Q2236,10,7)+0,""))</f>
        <v/>
      </c>
      <c r="O2236" s="25" t="str">
        <f>IF(IFERROR(MID($Q2236,19,7)+0,"")&lt;1130000,"",IFERROR(MID($Q2236,19,7)+0,""))</f>
        <v/>
      </c>
      <c r="P2236" s="25">
        <f>IF(M2236="","",IF(N2236="",M2236,M2236&amp;", "&amp;N2236))</f>
        <v>1136601</v>
      </c>
      <c r="Q2236" s="37">
        <v>1136601</v>
      </c>
      <c r="R2236" s="37"/>
      <c r="S2236" s="35" t="s">
        <v>53</v>
      </c>
      <c r="T2236" s="25" t="s">
        <v>36</v>
      </c>
      <c r="U2236" s="185">
        <v>28052</v>
      </c>
      <c r="V2236" s="188">
        <v>28052</v>
      </c>
      <c r="W2236" s="189">
        <v>28052</v>
      </c>
      <c r="X2236" s="31">
        <v>28052</v>
      </c>
      <c r="Y2236" s="90">
        <f>IFERROR(ROUND(X2236/W2236-1,2),"")</f>
        <v>0</v>
      </c>
      <c r="Z2236" s="31">
        <f>IF(OR(S2236="VLD MLC components",S2236="VLD MLC pipes",S2236="VLD PEX components",S2236="VLD PEX pipes",S2236="VLD PHC components",S2236="VLD PHC pipes",S2236="Controls VLD"),"По запросу",X2236)</f>
        <v>28052</v>
      </c>
      <c r="AA2236" s="63">
        <f>ROUND(X2236/1.2,3)</f>
        <v>23376.667000000001</v>
      </c>
      <c r="AB2236" s="23">
        <v>23376.667000000001</v>
      </c>
      <c r="AC2236" s="190">
        <f>IFERROR(ROUND(AA2236/AB2236-1,2),"")</f>
        <v>0</v>
      </c>
      <c r="AD2236" s="25">
        <v>12.19</v>
      </c>
      <c r="AE2236" s="25">
        <v>0.110058</v>
      </c>
      <c r="AF2236" s="25">
        <v>0</v>
      </c>
      <c r="AG2236" s="25" t="s">
        <v>22</v>
      </c>
      <c r="AH2236" s="25">
        <v>0</v>
      </c>
      <c r="AI2236" s="25">
        <v>0</v>
      </c>
      <c r="AJ2236" s="25" t="s">
        <v>20</v>
      </c>
      <c r="AK2236" s="42" t="s">
        <v>19</v>
      </c>
      <c r="AL2236" s="25" t="s">
        <v>20</v>
      </c>
      <c r="AM2236" s="25">
        <v>1</v>
      </c>
      <c r="AN2236" s="25">
        <v>830</v>
      </c>
      <c r="AO2236" s="25">
        <v>780</v>
      </c>
      <c r="AP2236" s="25">
        <v>170</v>
      </c>
      <c r="AQ2236" s="25">
        <v>12.19</v>
      </c>
      <c r="AR2236" s="94">
        <v>0.110058</v>
      </c>
      <c r="AS2236" s="157" t="s">
        <v>22</v>
      </c>
      <c r="AT2236" s="93" t="s">
        <v>22</v>
      </c>
      <c r="AU2236" s="92" t="s">
        <v>22</v>
      </c>
      <c r="AV2236" s="91" t="s">
        <v>152</v>
      </c>
      <c r="AW2236" s="92" t="s">
        <v>48</v>
      </c>
      <c r="AX2236" s="92" t="s">
        <v>48</v>
      </c>
      <c r="AY2236" s="91" t="s">
        <v>152</v>
      </c>
      <c r="AZ2236" s="23"/>
      <c r="BA2236" s="25" t="s">
        <v>3835</v>
      </c>
      <c r="BB2236" t="s">
        <v>25</v>
      </c>
      <c r="BC2236" t="e">
        <v>#N/A</v>
      </c>
      <c r="BD2236" t="e">
        <f>IF(Z2236=BC2236,"OK")</f>
        <v>#N/A</v>
      </c>
      <c r="BE2236">
        <v>12.19</v>
      </c>
      <c r="BF2236">
        <v>0.110058</v>
      </c>
      <c r="BG2236">
        <v>830</v>
      </c>
      <c r="BH2236">
        <v>780</v>
      </c>
      <c r="BI2236">
        <v>170</v>
      </c>
      <c r="BJ2236">
        <v>12.19</v>
      </c>
      <c r="BK2236">
        <v>0.110058</v>
      </c>
      <c r="BN2236" s="183"/>
    </row>
    <row r="2237" spans="1:66" ht="25.5" x14ac:dyDescent="0.25">
      <c r="A2237" s="1"/>
      <c r="B2237" s="94">
        <v>2222</v>
      </c>
      <c r="C2237" s="43">
        <v>1046999</v>
      </c>
      <c r="D2237" s="37" t="s">
        <v>22</v>
      </c>
      <c r="E2237" s="27" t="s">
        <v>3834</v>
      </c>
      <c r="F2237" s="213" t="s">
        <v>652</v>
      </c>
      <c r="G2237" s="41" t="s">
        <v>27</v>
      </c>
      <c r="H2237" s="46" t="str">
        <f>IFERROR(IFERROR(IF(SEARCH("Usystems",$E2237)&gt;0,"Usystems"),IF(SEARCH("RIIFO",$E2237)&gt;0,"RIIFO","Uponor")),"Uponor")</f>
        <v>Uponor</v>
      </c>
      <c r="I2237" s="25" t="str">
        <f>IFERROR(MID($D2237,1,7)+0,"")</f>
        <v/>
      </c>
      <c r="J2237" s="25" t="str">
        <f>IFERROR(MID($D2237,10,7)+0,"")</f>
        <v/>
      </c>
      <c r="K2237" s="25" t="str">
        <f>IFERROR(MID($D2237,19,7)+0,"")</f>
        <v/>
      </c>
      <c r="L2237" s="25" t="str">
        <f>IFERROR(MID($D2237,28,7)+0,"")</f>
        <v/>
      </c>
      <c r="M2237" s="25">
        <f>IF(IFERROR(MID($Q2237,1,7)+0,"")&lt;1130000,IF(INDEX(C:C,MATCH(LEFT(Q2237,7)+0,I:I,0))&lt;1130000,"",INDEX(C:C,MATCH(LEFT(Q2237,7)+0,I:I,0))),IFERROR(MID($Q2237,1,7)+0,""))</f>
        <v>1136602</v>
      </c>
      <c r="N2237" s="25" t="str">
        <f>IF(IFERROR(MID($Q2237,10,7)+0,"")&lt;1130000,"",IFERROR(MID($Q2237,10,7)+0,""))</f>
        <v/>
      </c>
      <c r="O2237" s="25" t="str">
        <f>IF(IFERROR(MID($Q2237,19,7)+0,"")&lt;1130000,"",IFERROR(MID($Q2237,19,7)+0,""))</f>
        <v/>
      </c>
      <c r="P2237" s="25">
        <f>IF(M2237="","",IF(N2237="",M2237,M2237&amp;", "&amp;N2237))</f>
        <v>1136602</v>
      </c>
      <c r="Q2237" s="37">
        <v>1136602</v>
      </c>
      <c r="R2237" s="37"/>
      <c r="S2237" s="35" t="s">
        <v>53</v>
      </c>
      <c r="T2237" s="25" t="s">
        <v>36</v>
      </c>
      <c r="U2237" s="185">
        <v>34435</v>
      </c>
      <c r="V2237" s="188">
        <v>34435</v>
      </c>
      <c r="W2237" s="189">
        <v>34435</v>
      </c>
      <c r="X2237" s="31">
        <v>34435</v>
      </c>
      <c r="Y2237" s="90">
        <f>IFERROR(ROUND(X2237/W2237-1,2),"")</f>
        <v>0</v>
      </c>
      <c r="Z2237" s="31">
        <f>IF(OR(S2237="VLD MLC components",S2237="VLD MLC pipes",S2237="VLD PEX components",S2237="VLD PEX pipes",S2237="VLD PHC components",S2237="VLD PHC pipes",S2237="Controls VLD"),"По запросу",X2237)</f>
        <v>34435</v>
      </c>
      <c r="AA2237" s="63">
        <f>ROUND(X2237/1.2,3)</f>
        <v>28695.832999999999</v>
      </c>
      <c r="AB2237" s="23">
        <v>28695.832999999999</v>
      </c>
      <c r="AC2237" s="190">
        <f>IFERROR(ROUND(AA2237/AB2237-1,2),"")</f>
        <v>0</v>
      </c>
      <c r="AD2237" s="25">
        <v>14</v>
      </c>
      <c r="AE2237" s="25">
        <v>0.13727500000000001</v>
      </c>
      <c r="AF2237" s="25">
        <v>0</v>
      </c>
      <c r="AG2237" s="25" t="s">
        <v>22</v>
      </c>
      <c r="AH2237" s="25">
        <v>0</v>
      </c>
      <c r="AI2237" s="25">
        <v>0</v>
      </c>
      <c r="AJ2237" s="25" t="s">
        <v>20</v>
      </c>
      <c r="AK2237" s="42" t="s">
        <v>19</v>
      </c>
      <c r="AL2237" s="25" t="s">
        <v>20</v>
      </c>
      <c r="AM2237" s="25">
        <v>1</v>
      </c>
      <c r="AN2237" s="25">
        <v>950</v>
      </c>
      <c r="AO2237" s="25">
        <v>850</v>
      </c>
      <c r="AP2237" s="25">
        <v>170</v>
      </c>
      <c r="AQ2237" s="25">
        <v>14</v>
      </c>
      <c r="AR2237" s="94">
        <v>0.13727500000000001</v>
      </c>
      <c r="AS2237" s="157" t="s">
        <v>22</v>
      </c>
      <c r="AT2237" s="93" t="s">
        <v>22</v>
      </c>
      <c r="AU2237" s="92" t="s">
        <v>22</v>
      </c>
      <c r="AV2237" s="91" t="s">
        <v>152</v>
      </c>
      <c r="AW2237" s="92" t="s">
        <v>48</v>
      </c>
      <c r="AX2237" s="92" t="s">
        <v>48</v>
      </c>
      <c r="AY2237" s="91" t="s">
        <v>152</v>
      </c>
      <c r="AZ2237" s="23"/>
      <c r="BA2237" s="25" t="s">
        <v>3833</v>
      </c>
      <c r="BB2237" t="s">
        <v>25</v>
      </c>
      <c r="BC2237" t="e">
        <v>#N/A</v>
      </c>
      <c r="BD2237" t="e">
        <f>IF(Z2237=BC2237,"OK")</f>
        <v>#N/A</v>
      </c>
      <c r="BE2237">
        <v>14</v>
      </c>
      <c r="BF2237">
        <v>0.13727500000000001</v>
      </c>
      <c r="BG2237">
        <v>950</v>
      </c>
      <c r="BH2237">
        <v>850</v>
      </c>
      <c r="BI2237">
        <v>170</v>
      </c>
      <c r="BJ2237">
        <v>14</v>
      </c>
      <c r="BK2237">
        <v>0.13727500000000001</v>
      </c>
      <c r="BN2237" s="183"/>
    </row>
    <row r="2238" spans="1:66" ht="38.25" x14ac:dyDescent="0.25">
      <c r="A2238" s="1"/>
      <c r="B2238" s="94">
        <v>2223</v>
      </c>
      <c r="C2238" s="43">
        <v>1121532</v>
      </c>
      <c r="D2238" s="37">
        <v>1045814</v>
      </c>
      <c r="E2238" s="36" t="s">
        <v>3832</v>
      </c>
      <c r="F2238" s="151" t="s">
        <v>652</v>
      </c>
      <c r="G2238" s="41" t="s">
        <v>585</v>
      </c>
      <c r="H2238" s="46" t="str">
        <f>IFERROR(IFERROR(IF(SEARCH("Usystems",$E2238)&gt;0,"Usystems"),IF(SEARCH("RIIFO",$E2238)&gt;0,"RIIFO","Uponor")),"Uponor")</f>
        <v>Uponor</v>
      </c>
      <c r="I2238" s="25">
        <f>IFERROR(MID($D2238,1,7)+0,"")</f>
        <v>1045814</v>
      </c>
      <c r="J2238" s="25" t="str">
        <f>IFERROR(MID($D2238,10,7)+0,"")</f>
        <v/>
      </c>
      <c r="K2238" s="25" t="str">
        <f>IFERROR(MID($D2238,19,7)+0,"")</f>
        <v/>
      </c>
      <c r="L2238" s="25" t="str">
        <f>IFERROR(MID($D2238,28,7)+0,"")</f>
        <v/>
      </c>
      <c r="M2238" s="25" t="str">
        <f>IF(IFERROR(MID($Q2238,1,7)+0,"")&lt;1130000,IF(INDEX(C:C,MATCH(LEFT(Q2238,7)+0,I:I,0))&lt;1130000,"",INDEX(C:C,MATCH(LEFT(Q2238,7)+0,I:I,0))),IFERROR(MID($Q2238,1,7)+0,""))</f>
        <v/>
      </c>
      <c r="N2238" s="25" t="str">
        <f>IF(IFERROR(MID($Q2238,10,7)+0,"")&lt;1130000,"",IFERROR(MID($Q2238,10,7)+0,""))</f>
        <v/>
      </c>
      <c r="O2238" s="25" t="str">
        <f>IF(IFERROR(MID($Q2238,19,7)+0,"")&lt;1130000,"",IFERROR(MID($Q2238,19,7)+0,""))</f>
        <v/>
      </c>
      <c r="P2238" s="25" t="str">
        <f>IF(M2238="","",IF(N2238="",M2238,M2238&amp;", "&amp;N2238))</f>
        <v/>
      </c>
      <c r="Q2238" s="37"/>
      <c r="R2238" s="37"/>
      <c r="S2238" s="35" t="s">
        <v>53</v>
      </c>
      <c r="T2238" s="25" t="s">
        <v>36</v>
      </c>
      <c r="U2238" s="185">
        <v>13737</v>
      </c>
      <c r="V2238" s="188">
        <v>13737</v>
      </c>
      <c r="W2238" s="189">
        <v>13737</v>
      </c>
      <c r="X2238" s="31">
        <v>13737</v>
      </c>
      <c r="Y2238" s="90">
        <f>IFERROR(ROUND(X2238/W2238-1,2),"")</f>
        <v>0</v>
      </c>
      <c r="Z2238" s="31">
        <f>IF(OR(S2238="VLD MLC components",S2238="VLD MLC pipes",S2238="VLD PEX components",S2238="VLD PEX pipes",S2238="VLD PHC components",S2238="VLD PHC pipes",S2238="Controls VLD"),"По запросу",X2238)</f>
        <v>13737</v>
      </c>
      <c r="AA2238" s="63">
        <f>ROUND(X2238/1.2,3)</f>
        <v>11447.5</v>
      </c>
      <c r="AB2238" s="23">
        <v>11447.5</v>
      </c>
      <c r="AC2238" s="190">
        <f>IFERROR(ROUND(AA2238/AB2238-1,2),"")</f>
        <v>0</v>
      </c>
      <c r="AD2238" s="25">
        <v>0.40200000000000002</v>
      </c>
      <c r="AE2238" s="25">
        <v>2.3999999999999998E-3</v>
      </c>
      <c r="AF2238" s="25">
        <v>0</v>
      </c>
      <c r="AG2238" s="25" t="s">
        <v>22</v>
      </c>
      <c r="AH2238" s="25">
        <v>0</v>
      </c>
      <c r="AI2238" s="25">
        <v>0</v>
      </c>
      <c r="AJ2238" s="25" t="s">
        <v>20</v>
      </c>
      <c r="AK2238" s="42" t="s">
        <v>19</v>
      </c>
      <c r="AL2238" s="25" t="s">
        <v>20</v>
      </c>
      <c r="AM2238" s="25">
        <v>1</v>
      </c>
      <c r="AN2238" s="25">
        <v>230</v>
      </c>
      <c r="AO2238" s="25">
        <v>56</v>
      </c>
      <c r="AP2238" s="25">
        <v>171</v>
      </c>
      <c r="AQ2238" s="25">
        <v>0.40200000000000002</v>
      </c>
      <c r="AR2238" s="94">
        <v>2.3999999999999998E-3</v>
      </c>
      <c r="AS2238" s="157" t="s">
        <v>22</v>
      </c>
      <c r="AT2238" s="93">
        <v>44539</v>
      </c>
      <c r="AU2238" s="92" t="s">
        <v>22</v>
      </c>
      <c r="AV2238" s="91" t="s">
        <v>152</v>
      </c>
      <c r="AW2238" s="92" t="s">
        <v>152</v>
      </c>
      <c r="AX2238" s="92" t="s">
        <v>48</v>
      </c>
      <c r="AY2238" s="91" t="s">
        <v>152</v>
      </c>
      <c r="AZ2238" s="23"/>
      <c r="BA2238" s="25" t="s">
        <v>3823</v>
      </c>
      <c r="BB2238" t="s">
        <v>25</v>
      </c>
      <c r="BC2238" t="e">
        <v>#N/A</v>
      </c>
      <c r="BD2238" t="e">
        <f>IF(Z2238=BC2238,"OK")</f>
        <v>#N/A</v>
      </c>
      <c r="BE2238">
        <v>0.40200000000000002</v>
      </c>
      <c r="BF2238">
        <v>2.3999999999999998E-3</v>
      </c>
      <c r="BG2238">
        <v>230</v>
      </c>
      <c r="BH2238">
        <v>56</v>
      </c>
      <c r="BI2238">
        <v>171</v>
      </c>
      <c r="BJ2238">
        <v>0.40200000000000002</v>
      </c>
      <c r="BK2238">
        <v>2.3999999999999998E-3</v>
      </c>
      <c r="BN2238" s="183"/>
    </row>
    <row r="2239" spans="1:66" ht="38.25" x14ac:dyDescent="0.25">
      <c r="A2239" s="1"/>
      <c r="B2239" s="94">
        <v>2224</v>
      </c>
      <c r="C2239" s="43">
        <v>1121533</v>
      </c>
      <c r="D2239" s="37"/>
      <c r="E2239" s="36" t="s">
        <v>3831</v>
      </c>
      <c r="F2239" s="151" t="s">
        <v>652</v>
      </c>
      <c r="G2239" s="28"/>
      <c r="H2239" s="46" t="str">
        <f>IFERROR(IFERROR(IF(SEARCH("Usystems",$E2239)&gt;0,"Usystems"),IF(SEARCH("RIIFO",$E2239)&gt;0,"RIIFO","Uponor")),"Uponor")</f>
        <v>Uponor</v>
      </c>
      <c r="I2239" s="25" t="str">
        <f>IFERROR(MID($D2239,1,7)+0,"")</f>
        <v/>
      </c>
      <c r="J2239" s="25" t="str">
        <f>IFERROR(MID($D2239,10,7)+0,"")</f>
        <v/>
      </c>
      <c r="K2239" s="25" t="str">
        <f>IFERROR(MID($D2239,19,7)+0,"")</f>
        <v/>
      </c>
      <c r="L2239" s="25" t="str">
        <f>IFERROR(MID($D2239,28,7)+0,"")</f>
        <v/>
      </c>
      <c r="M2239" s="25" t="str">
        <f>IF(IFERROR(MID($Q2239,1,7)+0,"")&lt;1130000,IF(INDEX(C:C,MATCH(LEFT(Q2239,7)+0,I:I,0))&lt;1130000,"",INDEX(C:C,MATCH(LEFT(Q2239,7)+0,I:I,0))),IFERROR(MID($Q2239,1,7)+0,""))</f>
        <v/>
      </c>
      <c r="N2239" s="25" t="str">
        <f>IF(IFERROR(MID($Q2239,10,7)+0,"")&lt;1130000,"",IFERROR(MID($Q2239,10,7)+0,""))</f>
        <v/>
      </c>
      <c r="O2239" s="25" t="str">
        <f>IF(IFERROR(MID($Q2239,19,7)+0,"")&lt;1130000,"",IFERROR(MID($Q2239,19,7)+0,""))</f>
        <v/>
      </c>
      <c r="P2239" s="25" t="str">
        <f>IF(M2239="","",IF(N2239="",M2239,M2239&amp;", "&amp;N2239))</f>
        <v/>
      </c>
      <c r="Q2239" s="37"/>
      <c r="R2239" s="37"/>
      <c r="S2239" s="35" t="s">
        <v>53</v>
      </c>
      <c r="T2239" s="25" t="s">
        <v>36</v>
      </c>
      <c r="U2239" s="185">
        <v>25472</v>
      </c>
      <c r="V2239" s="188">
        <v>25472</v>
      </c>
      <c r="W2239" s="189">
        <v>25472</v>
      </c>
      <c r="X2239" s="31">
        <v>25472</v>
      </c>
      <c r="Y2239" s="90">
        <f>IFERROR(ROUND(X2239/W2239-1,2),"")</f>
        <v>0</v>
      </c>
      <c r="Z2239" s="31">
        <f>IF(OR(S2239="VLD MLC components",S2239="VLD MLC pipes",S2239="VLD PEX components",S2239="VLD PEX pipes",S2239="VLD PHC components",S2239="VLD PHC pipes",S2239="Controls VLD"),"По запросу",X2239)</f>
        <v>25472</v>
      </c>
      <c r="AA2239" s="63">
        <f>ROUND(X2239/1.2,3)</f>
        <v>21226.667000000001</v>
      </c>
      <c r="AB2239" s="23">
        <v>21226.667000000001</v>
      </c>
      <c r="AC2239" s="190">
        <f>IFERROR(ROUND(AA2239/AB2239-1,2),"")</f>
        <v>0</v>
      </c>
      <c r="AD2239" s="25">
        <v>0.74399999999999999</v>
      </c>
      <c r="AE2239" s="25">
        <v>4.3E-3</v>
      </c>
      <c r="AF2239" s="25">
        <v>0</v>
      </c>
      <c r="AG2239" s="25" t="s">
        <v>22</v>
      </c>
      <c r="AH2239" s="25">
        <v>0</v>
      </c>
      <c r="AI2239" s="25">
        <v>0</v>
      </c>
      <c r="AJ2239" s="25" t="s">
        <v>20</v>
      </c>
      <c r="AK2239" s="42" t="s">
        <v>19</v>
      </c>
      <c r="AL2239" s="25" t="s">
        <v>20</v>
      </c>
      <c r="AM2239" s="25">
        <v>1</v>
      </c>
      <c r="AN2239" s="25">
        <v>235</v>
      </c>
      <c r="AO2239" s="25">
        <v>120</v>
      </c>
      <c r="AP2239" s="25">
        <v>175</v>
      </c>
      <c r="AQ2239" s="25">
        <v>0.74399999999999999</v>
      </c>
      <c r="AR2239" s="94">
        <v>4.3E-3</v>
      </c>
      <c r="AS2239" s="157" t="s">
        <v>22</v>
      </c>
      <c r="AT2239" s="93">
        <v>44539</v>
      </c>
      <c r="AU2239" s="92" t="s">
        <v>22</v>
      </c>
      <c r="AV2239" s="91" t="s">
        <v>48</v>
      </c>
      <c r="AW2239" s="92" t="s">
        <v>48</v>
      </c>
      <c r="AX2239" s="92" t="s">
        <v>48</v>
      </c>
      <c r="AY2239" s="91" t="s">
        <v>152</v>
      </c>
      <c r="AZ2239" s="23"/>
      <c r="BA2239" s="25">
        <v>0</v>
      </c>
      <c r="BB2239" t="s">
        <v>48</v>
      </c>
      <c r="BC2239" t="e">
        <v>#N/A</v>
      </c>
      <c r="BD2239" t="e">
        <f>IF(Z2239=BC2239,"OK")</f>
        <v>#N/A</v>
      </c>
      <c r="BE2239">
        <v>0.74399999999999999</v>
      </c>
      <c r="BF2239">
        <v>4.3E-3</v>
      </c>
      <c r="BG2239">
        <v>235</v>
      </c>
      <c r="BH2239">
        <v>120</v>
      </c>
      <c r="BI2239">
        <v>175</v>
      </c>
      <c r="BJ2239">
        <v>0.74399999999999999</v>
      </c>
      <c r="BK2239">
        <v>4.3E-3</v>
      </c>
      <c r="BN2239" s="183"/>
    </row>
    <row r="2240" spans="1:66" ht="38.25" x14ac:dyDescent="0.25">
      <c r="A2240" s="1"/>
      <c r="B2240" s="94">
        <v>2225</v>
      </c>
      <c r="C2240" s="43">
        <v>1121534</v>
      </c>
      <c r="D2240" s="37"/>
      <c r="E2240" s="36" t="s">
        <v>3830</v>
      </c>
      <c r="F2240" s="151" t="s">
        <v>652</v>
      </c>
      <c r="G2240" s="28"/>
      <c r="H2240" s="46" t="str">
        <f>IFERROR(IFERROR(IF(SEARCH("Usystems",$E2240)&gt;0,"Usystems"),IF(SEARCH("RIIFO",$E2240)&gt;0,"RIIFO","Uponor")),"Uponor")</f>
        <v>Uponor</v>
      </c>
      <c r="I2240" s="25" t="str">
        <f>IFERROR(MID($D2240,1,7)+0,"")</f>
        <v/>
      </c>
      <c r="J2240" s="25" t="str">
        <f>IFERROR(MID($D2240,10,7)+0,"")</f>
        <v/>
      </c>
      <c r="K2240" s="25" t="str">
        <f>IFERROR(MID($D2240,19,7)+0,"")</f>
        <v/>
      </c>
      <c r="L2240" s="25" t="str">
        <f>IFERROR(MID($D2240,28,7)+0,"")</f>
        <v/>
      </c>
      <c r="M2240" s="25" t="str">
        <f>IF(IFERROR(MID($Q2240,1,7)+0,"")&lt;1130000,IF(INDEX(C:C,MATCH(LEFT(Q2240,7)+0,I:I,0))&lt;1130000,"",INDEX(C:C,MATCH(LEFT(Q2240,7)+0,I:I,0))),IFERROR(MID($Q2240,1,7)+0,""))</f>
        <v/>
      </c>
      <c r="N2240" s="25" t="str">
        <f>IF(IFERROR(MID($Q2240,10,7)+0,"")&lt;1130000,"",IFERROR(MID($Q2240,10,7)+0,""))</f>
        <v/>
      </c>
      <c r="O2240" s="25" t="str">
        <f>IF(IFERROR(MID($Q2240,19,7)+0,"")&lt;1130000,"",IFERROR(MID($Q2240,19,7)+0,""))</f>
        <v/>
      </c>
      <c r="P2240" s="25" t="str">
        <f>IF(M2240="","",IF(N2240="",M2240,M2240&amp;", "&amp;N2240))</f>
        <v/>
      </c>
      <c r="Q2240" s="37"/>
      <c r="R2240" s="37"/>
      <c r="S2240" s="35" t="s">
        <v>53</v>
      </c>
      <c r="T2240" s="25" t="s">
        <v>36</v>
      </c>
      <c r="U2240" s="185">
        <v>37632</v>
      </c>
      <c r="V2240" s="188">
        <v>37632</v>
      </c>
      <c r="W2240" s="189">
        <v>37632</v>
      </c>
      <c r="X2240" s="31">
        <v>37632</v>
      </c>
      <c r="Y2240" s="90">
        <f>IFERROR(ROUND(X2240/W2240-1,2),"")</f>
        <v>0</v>
      </c>
      <c r="Z2240" s="31">
        <f>IF(OR(S2240="VLD MLC components",S2240="VLD MLC pipes",S2240="VLD PEX components",S2240="VLD PEX pipes",S2240="VLD PHC components",S2240="VLD PHC pipes",S2240="Controls VLD"),"По запросу",X2240)</f>
        <v>37632</v>
      </c>
      <c r="AA2240" s="63">
        <f>ROUND(X2240/1.2,3)</f>
        <v>31360</v>
      </c>
      <c r="AB2240" s="23">
        <v>31360</v>
      </c>
      <c r="AC2240" s="190">
        <f>IFERROR(ROUND(AA2240/AB2240-1,2),"")</f>
        <v>0</v>
      </c>
      <c r="AD2240" s="25">
        <v>1.014</v>
      </c>
      <c r="AE2240" s="25">
        <v>6.1999999999999998E-3</v>
      </c>
      <c r="AF2240" s="25">
        <v>0</v>
      </c>
      <c r="AG2240" s="25" t="s">
        <v>22</v>
      </c>
      <c r="AH2240" s="25">
        <v>0</v>
      </c>
      <c r="AI2240" s="25">
        <v>0</v>
      </c>
      <c r="AJ2240" s="25" t="s">
        <v>20</v>
      </c>
      <c r="AK2240" s="42" t="s">
        <v>19</v>
      </c>
      <c r="AL2240" s="25" t="s">
        <v>20</v>
      </c>
      <c r="AM2240" s="25">
        <v>1</v>
      </c>
      <c r="AN2240" s="25">
        <v>335</v>
      </c>
      <c r="AO2240" s="25">
        <v>120</v>
      </c>
      <c r="AP2240" s="25">
        <v>175</v>
      </c>
      <c r="AQ2240" s="25">
        <v>1.014</v>
      </c>
      <c r="AR2240" s="94">
        <v>6.1999999999999998E-3</v>
      </c>
      <c r="AS2240" s="157" t="s">
        <v>22</v>
      </c>
      <c r="AT2240" s="93">
        <v>44539</v>
      </c>
      <c r="AU2240" s="92" t="s">
        <v>22</v>
      </c>
      <c r="AV2240" s="91" t="s">
        <v>48</v>
      </c>
      <c r="AW2240" s="92" t="s">
        <v>48</v>
      </c>
      <c r="AX2240" s="92" t="s">
        <v>48</v>
      </c>
      <c r="AY2240" s="91" t="s">
        <v>152</v>
      </c>
      <c r="AZ2240" s="23"/>
      <c r="BA2240" s="25">
        <v>0</v>
      </c>
      <c r="BB2240" t="s">
        <v>48</v>
      </c>
      <c r="BC2240" t="e">
        <v>#N/A</v>
      </c>
      <c r="BD2240" t="e">
        <f>IF(Z2240=BC2240,"OK")</f>
        <v>#N/A</v>
      </c>
      <c r="BE2240">
        <v>1.014</v>
      </c>
      <c r="BF2240">
        <v>6.1999999999999998E-3</v>
      </c>
      <c r="BG2240">
        <v>335</v>
      </c>
      <c r="BH2240">
        <v>120</v>
      </c>
      <c r="BI2240">
        <v>175</v>
      </c>
      <c r="BJ2240">
        <v>1.014</v>
      </c>
      <c r="BK2240">
        <v>6.1999999999999998E-3</v>
      </c>
      <c r="BN2240" s="183"/>
    </row>
    <row r="2241" spans="1:66" ht="25.5" x14ac:dyDescent="0.25">
      <c r="A2241" s="1"/>
      <c r="B2241" s="94">
        <v>2226</v>
      </c>
      <c r="C2241" s="43">
        <v>1121535</v>
      </c>
      <c r="D2241" s="37">
        <v>1045813</v>
      </c>
      <c r="E2241" s="36" t="s">
        <v>3829</v>
      </c>
      <c r="F2241" s="151" t="s">
        <v>652</v>
      </c>
      <c r="G2241" s="28"/>
      <c r="H2241" s="46" t="str">
        <f>IFERROR(IFERROR(IF(SEARCH("Usystems",$E2241)&gt;0,"Usystems"),IF(SEARCH("RIIFO",$E2241)&gt;0,"RIIFO","Uponor")),"Uponor")</f>
        <v>Uponor</v>
      </c>
      <c r="I2241" s="25">
        <f>IFERROR(MID($D2241,1,7)+0,"")</f>
        <v>1045813</v>
      </c>
      <c r="J2241" s="25" t="str">
        <f>IFERROR(MID($D2241,10,7)+0,"")</f>
        <v/>
      </c>
      <c r="K2241" s="25" t="str">
        <f>IFERROR(MID($D2241,19,7)+0,"")</f>
        <v/>
      </c>
      <c r="L2241" s="25" t="str">
        <f>IFERROR(MID($D2241,28,7)+0,"")</f>
        <v/>
      </c>
      <c r="M2241" s="25" t="str">
        <f>IF(IFERROR(MID($Q2241,1,7)+0,"")&lt;1130000,IF(INDEX(C:C,MATCH(LEFT(Q2241,7)+0,I:I,0))&lt;1130000,"",INDEX(C:C,MATCH(LEFT(Q2241,7)+0,I:I,0))),IFERROR(MID($Q2241,1,7)+0,""))</f>
        <v/>
      </c>
      <c r="N2241" s="25" t="str">
        <f>IF(IFERROR(MID($Q2241,10,7)+0,"")&lt;1130000,"",IFERROR(MID($Q2241,10,7)+0,""))</f>
        <v/>
      </c>
      <c r="O2241" s="25" t="str">
        <f>IF(IFERROR(MID($Q2241,19,7)+0,"")&lt;1130000,"",IFERROR(MID($Q2241,19,7)+0,""))</f>
        <v/>
      </c>
      <c r="P2241" s="25" t="str">
        <f>IF(M2241="","",IF(N2241="",M2241,M2241&amp;", "&amp;N2241))</f>
        <v/>
      </c>
      <c r="Q2241" s="37"/>
      <c r="R2241" s="37"/>
      <c r="S2241" s="35" t="s">
        <v>53</v>
      </c>
      <c r="T2241" s="25" t="s">
        <v>36</v>
      </c>
      <c r="U2241" s="185">
        <v>15580</v>
      </c>
      <c r="V2241" s="188">
        <v>15580</v>
      </c>
      <c r="W2241" s="189">
        <v>15580</v>
      </c>
      <c r="X2241" s="31">
        <v>15580</v>
      </c>
      <c r="Y2241" s="90">
        <f>IFERROR(ROUND(X2241/W2241-1,2),"")</f>
        <v>0</v>
      </c>
      <c r="Z2241" s="31">
        <f>IF(OR(S2241="VLD MLC components",S2241="VLD MLC pipes",S2241="VLD PEX components",S2241="VLD PEX pipes",S2241="VLD PHC components",S2241="VLD PHC pipes",S2241="Controls VLD"),"По запросу",X2241)</f>
        <v>15580</v>
      </c>
      <c r="AA2241" s="63">
        <f>ROUND(X2241/1.2,3)</f>
        <v>12983.333000000001</v>
      </c>
      <c r="AB2241" s="23">
        <v>12983.333000000001</v>
      </c>
      <c r="AC2241" s="190">
        <f>IFERROR(ROUND(AA2241/AB2241-1,2),"")</f>
        <v>0</v>
      </c>
      <c r="AD2241" s="25">
        <v>0.67400000000000004</v>
      </c>
      <c r="AE2241" s="25">
        <v>2.3999999999999998E-3</v>
      </c>
      <c r="AF2241" s="25">
        <v>0</v>
      </c>
      <c r="AG2241" s="25" t="s">
        <v>22</v>
      </c>
      <c r="AH2241" s="25">
        <v>0</v>
      </c>
      <c r="AI2241" s="25">
        <v>0</v>
      </c>
      <c r="AJ2241" s="25" t="s">
        <v>20</v>
      </c>
      <c r="AK2241" s="42" t="s">
        <v>19</v>
      </c>
      <c r="AL2241" s="25" t="s">
        <v>20</v>
      </c>
      <c r="AM2241" s="25">
        <v>1</v>
      </c>
      <c r="AN2241" s="25">
        <v>230</v>
      </c>
      <c r="AO2241" s="25">
        <v>56</v>
      </c>
      <c r="AP2241" s="25">
        <v>169</v>
      </c>
      <c r="AQ2241" s="25">
        <v>0.67400000000000004</v>
      </c>
      <c r="AR2241" s="94">
        <v>2.3999999999999998E-3</v>
      </c>
      <c r="AS2241" s="157" t="s">
        <v>22</v>
      </c>
      <c r="AT2241" s="93">
        <v>44539</v>
      </c>
      <c r="AU2241" s="92" t="s">
        <v>22</v>
      </c>
      <c r="AV2241" s="91" t="s">
        <v>48</v>
      </c>
      <c r="AW2241" s="92" t="s">
        <v>48</v>
      </c>
      <c r="AX2241" s="92" t="s">
        <v>48</v>
      </c>
      <c r="AY2241" s="91" t="s">
        <v>152</v>
      </c>
      <c r="AZ2241" s="23"/>
      <c r="BA2241" s="25">
        <v>0</v>
      </c>
      <c r="BB2241" t="s">
        <v>48</v>
      </c>
      <c r="BC2241" t="e">
        <v>#N/A</v>
      </c>
      <c r="BD2241" t="e">
        <f>IF(Z2241=BC2241,"OK")</f>
        <v>#N/A</v>
      </c>
      <c r="BE2241">
        <v>0.67400000000000004</v>
      </c>
      <c r="BF2241">
        <v>2.3999999999999998E-3</v>
      </c>
      <c r="BG2241">
        <v>230</v>
      </c>
      <c r="BH2241">
        <v>56</v>
      </c>
      <c r="BI2241">
        <v>169</v>
      </c>
      <c r="BJ2241">
        <v>0.67400000000000004</v>
      </c>
      <c r="BK2241">
        <v>2.3999999999999998E-3</v>
      </c>
      <c r="BN2241" s="183"/>
    </row>
    <row r="2242" spans="1:66" ht="25.5" x14ac:dyDescent="0.25">
      <c r="A2242" s="1"/>
      <c r="B2242" s="94">
        <v>2227</v>
      </c>
      <c r="C2242" s="43">
        <v>1121536</v>
      </c>
      <c r="D2242" s="37"/>
      <c r="E2242" s="36" t="s">
        <v>3828</v>
      </c>
      <c r="F2242" s="151" t="s">
        <v>652</v>
      </c>
      <c r="G2242" s="28"/>
      <c r="H2242" s="46" t="str">
        <f>IFERROR(IFERROR(IF(SEARCH("Usystems",$E2242)&gt;0,"Usystems"),IF(SEARCH("RIIFO",$E2242)&gt;0,"RIIFO","Uponor")),"Uponor")</f>
        <v>Uponor</v>
      </c>
      <c r="I2242" s="25" t="str">
        <f>IFERROR(MID($D2242,1,7)+0,"")</f>
        <v/>
      </c>
      <c r="J2242" s="25" t="str">
        <f>IFERROR(MID($D2242,10,7)+0,"")</f>
        <v/>
      </c>
      <c r="K2242" s="25" t="str">
        <f>IFERROR(MID($D2242,19,7)+0,"")</f>
        <v/>
      </c>
      <c r="L2242" s="25" t="str">
        <f>IFERROR(MID($D2242,28,7)+0,"")</f>
        <v/>
      </c>
      <c r="M2242" s="25" t="str">
        <f>IF(IFERROR(MID($Q2242,1,7)+0,"")&lt;1130000,IF(INDEX(C:C,MATCH(LEFT(Q2242,7)+0,I:I,0))&lt;1130000,"",INDEX(C:C,MATCH(LEFT(Q2242,7)+0,I:I,0))),IFERROR(MID($Q2242,1,7)+0,""))</f>
        <v/>
      </c>
      <c r="N2242" s="25" t="str">
        <f>IF(IFERROR(MID($Q2242,10,7)+0,"")&lt;1130000,"",IFERROR(MID($Q2242,10,7)+0,""))</f>
        <v/>
      </c>
      <c r="O2242" s="25" t="str">
        <f>IF(IFERROR(MID($Q2242,19,7)+0,"")&lt;1130000,"",IFERROR(MID($Q2242,19,7)+0,""))</f>
        <v/>
      </c>
      <c r="P2242" s="25" t="str">
        <f>IF(M2242="","",IF(N2242="",M2242,M2242&amp;", "&amp;N2242))</f>
        <v/>
      </c>
      <c r="Q2242" s="37"/>
      <c r="R2242" s="37"/>
      <c r="S2242" s="35" t="s">
        <v>53</v>
      </c>
      <c r="T2242" s="25" t="s">
        <v>36</v>
      </c>
      <c r="U2242" s="185">
        <v>29312</v>
      </c>
      <c r="V2242" s="188">
        <v>29312</v>
      </c>
      <c r="W2242" s="189">
        <v>29312</v>
      </c>
      <c r="X2242" s="31">
        <v>29312</v>
      </c>
      <c r="Y2242" s="90">
        <f>IFERROR(ROUND(X2242/W2242-1,2),"")</f>
        <v>0</v>
      </c>
      <c r="Z2242" s="31">
        <f>IF(OR(S2242="VLD MLC components",S2242="VLD MLC pipes",S2242="VLD PEX components",S2242="VLD PEX pipes",S2242="VLD PHC components",S2242="VLD PHC pipes",S2242="Controls VLD"),"По запросу",X2242)</f>
        <v>29312</v>
      </c>
      <c r="AA2242" s="63">
        <f>ROUND(X2242/1.2,3)</f>
        <v>24426.667000000001</v>
      </c>
      <c r="AB2242" s="23">
        <v>24426.667000000001</v>
      </c>
      <c r="AC2242" s="190">
        <f>IFERROR(ROUND(AA2242/AB2242-1,2),"")</f>
        <v>0</v>
      </c>
      <c r="AD2242" s="25">
        <v>1.3220000000000001</v>
      </c>
      <c r="AE2242" s="25">
        <v>4.3E-3</v>
      </c>
      <c r="AF2242" s="25">
        <v>0</v>
      </c>
      <c r="AG2242" s="25" t="s">
        <v>22</v>
      </c>
      <c r="AH2242" s="25">
        <v>0</v>
      </c>
      <c r="AI2242" s="25">
        <v>0</v>
      </c>
      <c r="AJ2242" s="25" t="s">
        <v>20</v>
      </c>
      <c r="AK2242" s="42" t="s">
        <v>19</v>
      </c>
      <c r="AL2242" s="25" t="s">
        <v>20</v>
      </c>
      <c r="AM2242" s="25">
        <v>1</v>
      </c>
      <c r="AN2242" s="25">
        <v>235</v>
      </c>
      <c r="AO2242" s="25">
        <v>120</v>
      </c>
      <c r="AP2242" s="25">
        <v>175</v>
      </c>
      <c r="AQ2242" s="25">
        <v>1.3220000000000001</v>
      </c>
      <c r="AR2242" s="25">
        <v>4.3E-3</v>
      </c>
      <c r="AS2242" s="157" t="s">
        <v>22</v>
      </c>
      <c r="AT2242" s="93">
        <v>44539</v>
      </c>
      <c r="AU2242" s="92" t="s">
        <v>22</v>
      </c>
      <c r="AV2242" s="91" t="s">
        <v>48</v>
      </c>
      <c r="AW2242" s="92" t="s">
        <v>48</v>
      </c>
      <c r="AX2242" s="92" t="s">
        <v>48</v>
      </c>
      <c r="AY2242" s="91" t="s">
        <v>152</v>
      </c>
      <c r="AZ2242" s="23"/>
      <c r="BA2242" s="25">
        <v>0</v>
      </c>
      <c r="BB2242" t="s">
        <v>48</v>
      </c>
      <c r="BC2242" t="e">
        <v>#N/A</v>
      </c>
      <c r="BD2242" t="e">
        <f>IF(Z2242=BC2242,"OK")</f>
        <v>#N/A</v>
      </c>
      <c r="BE2242">
        <v>1.3220000000000001</v>
      </c>
      <c r="BF2242">
        <v>4.3E-3</v>
      </c>
      <c r="BG2242">
        <v>235</v>
      </c>
      <c r="BH2242">
        <v>120</v>
      </c>
      <c r="BI2242">
        <v>175</v>
      </c>
      <c r="BJ2242">
        <v>1.3220000000000001</v>
      </c>
      <c r="BK2242">
        <v>4.3E-3</v>
      </c>
      <c r="BN2242" s="183"/>
    </row>
    <row r="2243" spans="1:66" ht="25.5" x14ac:dyDescent="0.25">
      <c r="A2243" s="1"/>
      <c r="B2243" s="94">
        <v>2228</v>
      </c>
      <c r="C2243" s="43">
        <v>1121537</v>
      </c>
      <c r="D2243" s="37"/>
      <c r="E2243" s="36" t="s">
        <v>3827</v>
      </c>
      <c r="F2243" s="151" t="s">
        <v>652</v>
      </c>
      <c r="G2243" s="102"/>
      <c r="H2243" s="46" t="str">
        <f>IFERROR(IFERROR(IF(SEARCH("Usystems",$E2243)&gt;0,"Usystems"),IF(SEARCH("RIIFO",$E2243)&gt;0,"RIIFO","Uponor")),"Uponor")</f>
        <v>Uponor</v>
      </c>
      <c r="I2243" s="25" t="str">
        <f>IFERROR(MID($D2243,1,7)+0,"")</f>
        <v/>
      </c>
      <c r="J2243" s="25" t="str">
        <f>IFERROR(MID($D2243,10,7)+0,"")</f>
        <v/>
      </c>
      <c r="K2243" s="25" t="str">
        <f>IFERROR(MID($D2243,19,7)+0,"")</f>
        <v/>
      </c>
      <c r="L2243" s="25" t="str">
        <f>IFERROR(MID($D2243,28,7)+0,"")</f>
        <v/>
      </c>
      <c r="M2243" s="25" t="str">
        <f>IF(IFERROR(MID($Q2243,1,7)+0,"")&lt;1130000,IF(INDEX(C:C,MATCH(LEFT(Q2243,7)+0,I:I,0))&lt;1130000,"",INDEX(C:C,MATCH(LEFT(Q2243,7)+0,I:I,0))),IFERROR(MID($Q2243,1,7)+0,""))</f>
        <v/>
      </c>
      <c r="N2243" s="25" t="str">
        <f>IF(IFERROR(MID($Q2243,10,7)+0,"")&lt;1130000,"",IFERROR(MID($Q2243,10,7)+0,""))</f>
        <v/>
      </c>
      <c r="O2243" s="25" t="str">
        <f>IF(IFERROR(MID($Q2243,19,7)+0,"")&lt;1130000,"",IFERROR(MID($Q2243,19,7)+0,""))</f>
        <v/>
      </c>
      <c r="P2243" s="25" t="str">
        <f>IF(M2243="","",IF(N2243="",M2243,M2243&amp;", "&amp;N2243))</f>
        <v/>
      </c>
      <c r="Q2243" s="37"/>
      <c r="R2243" s="37"/>
      <c r="S2243" s="35" t="s">
        <v>53</v>
      </c>
      <c r="T2243" s="25" t="s">
        <v>36</v>
      </c>
      <c r="U2243" s="185">
        <v>43392</v>
      </c>
      <c r="V2243" s="188">
        <v>43392</v>
      </c>
      <c r="W2243" s="189">
        <v>43392</v>
      </c>
      <c r="X2243" s="31">
        <v>43392</v>
      </c>
      <c r="Y2243" s="90">
        <f>IFERROR(ROUND(X2243/W2243-1,2),"")</f>
        <v>0</v>
      </c>
      <c r="Z2243" s="31">
        <f>IF(OR(S2243="VLD MLC components",S2243="VLD MLC pipes",S2243="VLD PEX components",S2243="VLD PEX pipes",S2243="VLD PHC components",S2243="VLD PHC pipes",S2243="Controls VLD"),"По запросу",X2243)</f>
        <v>43392</v>
      </c>
      <c r="AA2243" s="63">
        <f>ROUND(X2243/1.2,3)</f>
        <v>36160</v>
      </c>
      <c r="AB2243" s="23">
        <v>36160</v>
      </c>
      <c r="AC2243" s="190">
        <f>IFERROR(ROUND(AA2243/AB2243-1,2),"")</f>
        <v>0</v>
      </c>
      <c r="AD2243" s="25">
        <v>1.986</v>
      </c>
      <c r="AE2243" s="25">
        <v>6.1999999999999998E-3</v>
      </c>
      <c r="AF2243" s="25">
        <v>0</v>
      </c>
      <c r="AG2243" s="25" t="s">
        <v>22</v>
      </c>
      <c r="AH2243" s="25">
        <v>0</v>
      </c>
      <c r="AI2243" s="25">
        <v>0</v>
      </c>
      <c r="AJ2243" s="25" t="s">
        <v>20</v>
      </c>
      <c r="AK2243" s="42" t="s">
        <v>19</v>
      </c>
      <c r="AL2243" s="25" t="s">
        <v>20</v>
      </c>
      <c r="AM2243" s="25">
        <v>1</v>
      </c>
      <c r="AN2243" s="25">
        <v>335</v>
      </c>
      <c r="AO2243" s="25">
        <v>120</v>
      </c>
      <c r="AP2243" s="25">
        <v>175</v>
      </c>
      <c r="AQ2243" s="25">
        <v>1.986</v>
      </c>
      <c r="AR2243" s="25">
        <v>6.1999999999999998E-3</v>
      </c>
      <c r="AS2243" s="157" t="s">
        <v>22</v>
      </c>
      <c r="AT2243" s="93">
        <v>44539</v>
      </c>
      <c r="AU2243" s="92" t="s">
        <v>22</v>
      </c>
      <c r="AV2243" s="91" t="s">
        <v>48</v>
      </c>
      <c r="AW2243" s="92" t="s">
        <v>48</v>
      </c>
      <c r="AX2243" s="92" t="s">
        <v>48</v>
      </c>
      <c r="AY2243" s="91" t="s">
        <v>152</v>
      </c>
      <c r="AZ2243" s="23"/>
      <c r="BA2243" s="25">
        <v>0</v>
      </c>
      <c r="BB2243" t="s">
        <v>48</v>
      </c>
      <c r="BC2243" t="e">
        <v>#N/A</v>
      </c>
      <c r="BD2243" t="e">
        <f>IF(Z2243=BC2243,"OK")</f>
        <v>#N/A</v>
      </c>
      <c r="BE2243">
        <v>1.986</v>
      </c>
      <c r="BF2243">
        <v>6.1999999999999998E-3</v>
      </c>
      <c r="BG2243">
        <v>335</v>
      </c>
      <c r="BH2243">
        <v>120</v>
      </c>
      <c r="BI2243">
        <v>175</v>
      </c>
      <c r="BJ2243">
        <v>1.986</v>
      </c>
      <c r="BK2243">
        <v>6.1999999999999998E-3</v>
      </c>
      <c r="BN2243" s="183"/>
    </row>
    <row r="2244" spans="1:66" ht="25.5" x14ac:dyDescent="0.25">
      <c r="A2244" s="1"/>
      <c r="B2244" s="94">
        <v>2229</v>
      </c>
      <c r="C2244" s="43">
        <v>1045813</v>
      </c>
      <c r="D2244" s="37" t="s">
        <v>22</v>
      </c>
      <c r="E2244" s="27" t="s">
        <v>3826</v>
      </c>
      <c r="F2244" s="151" t="s">
        <v>652</v>
      </c>
      <c r="G2244" s="127" t="s">
        <v>27</v>
      </c>
      <c r="H2244" s="46" t="str">
        <f>IFERROR(IFERROR(IF(SEARCH("Usystems",$E2244)&gt;0,"Usystems"),IF(SEARCH("RIIFO",$E2244)&gt;0,"RIIFO","Uponor")),"Uponor")</f>
        <v>Uponor</v>
      </c>
      <c r="I2244" s="25" t="str">
        <f>IFERROR(MID($D2244,1,7)+0,"")</f>
        <v/>
      </c>
      <c r="J2244" s="25" t="str">
        <f>IFERROR(MID($D2244,10,7)+0,"")</f>
        <v/>
      </c>
      <c r="K2244" s="25" t="str">
        <f>IFERROR(MID($D2244,19,7)+0,"")</f>
        <v/>
      </c>
      <c r="L2244" s="25" t="str">
        <f>IFERROR(MID($D2244,28,7)+0,"")</f>
        <v/>
      </c>
      <c r="M2244" s="25">
        <f>IF(IFERROR(MID($Q2244,1,7)+0,"")&lt;1130000,IF(INDEX(C:C,MATCH(LEFT(Q2244,7)+0,I:I,0))&lt;1130000,"",INDEX(C:C,MATCH(LEFT(Q2244,7)+0,I:I,0))),IFERROR(MID($Q2244,1,7)+0,""))</f>
        <v>1135792</v>
      </c>
      <c r="N2244" s="25" t="str">
        <f>IF(IFERROR(MID($Q2244,10,7)+0,"")&lt;1130000,"",IFERROR(MID($Q2244,10,7)+0,""))</f>
        <v/>
      </c>
      <c r="O2244" s="25" t="str">
        <f>IF(IFERROR(MID($Q2244,19,7)+0,"")&lt;1130000,"",IFERROR(MID($Q2244,19,7)+0,""))</f>
        <v/>
      </c>
      <c r="P2244" s="25">
        <f>IF(M2244="","",IF(N2244="",M2244,M2244&amp;", "&amp;N2244))</f>
        <v>1135792</v>
      </c>
      <c r="Q2244" s="37">
        <v>1135792</v>
      </c>
      <c r="R2244" s="37"/>
      <c r="S2244" s="35" t="s">
        <v>53</v>
      </c>
      <c r="T2244" s="25" t="s">
        <v>36</v>
      </c>
      <c r="U2244" s="185">
        <v>15580</v>
      </c>
      <c r="V2244" s="188">
        <v>15580</v>
      </c>
      <c r="W2244" s="189">
        <v>15580</v>
      </c>
      <c r="X2244" s="31">
        <v>15580</v>
      </c>
      <c r="Y2244" s="90">
        <f>IFERROR(ROUND(X2244/W2244-1,2),"")</f>
        <v>0</v>
      </c>
      <c r="Z2244" s="31">
        <f>IF(OR(S2244="VLD MLC components",S2244="VLD MLC pipes",S2244="VLD PEX components",S2244="VLD PEX pipes",S2244="VLD PHC components",S2244="VLD PHC pipes",S2244="Controls VLD"),"По запросу",X2244)</f>
        <v>15580</v>
      </c>
      <c r="AA2244" s="63">
        <f>ROUND(X2244/1.2,3)</f>
        <v>12983.333000000001</v>
      </c>
      <c r="AB2244" s="23">
        <v>12983.333000000001</v>
      </c>
      <c r="AC2244" s="190">
        <f>IFERROR(ROUND(AA2244/AB2244-1,2),"")</f>
        <v>0</v>
      </c>
      <c r="AD2244" s="25">
        <v>0.69699999999999995</v>
      </c>
      <c r="AE2244" s="25">
        <v>1.8259999999999999E-3</v>
      </c>
      <c r="AF2244" s="25">
        <v>0</v>
      </c>
      <c r="AG2244" s="25" t="s">
        <v>22</v>
      </c>
      <c r="AH2244" s="25">
        <v>0</v>
      </c>
      <c r="AI2244" s="25">
        <v>0</v>
      </c>
      <c r="AJ2244" s="25" t="s">
        <v>20</v>
      </c>
      <c r="AK2244" s="42" t="s">
        <v>19</v>
      </c>
      <c r="AL2244" s="25" t="s">
        <v>20</v>
      </c>
      <c r="AM2244" s="25">
        <v>1</v>
      </c>
      <c r="AN2244" s="25">
        <v>520</v>
      </c>
      <c r="AO2244" s="25">
        <v>220</v>
      </c>
      <c r="AP2244" s="25">
        <v>200</v>
      </c>
      <c r="AQ2244" s="25">
        <v>0.69699999999999995</v>
      </c>
      <c r="AR2244" s="25">
        <v>2.2880000000000001E-2</v>
      </c>
      <c r="AS2244" s="157" t="s">
        <v>22</v>
      </c>
      <c r="AT2244" s="93" t="s">
        <v>22</v>
      </c>
      <c r="AU2244" s="92" t="s">
        <v>22</v>
      </c>
      <c r="AV2244" s="91" t="s">
        <v>152</v>
      </c>
      <c r="AW2244" s="92" t="s">
        <v>48</v>
      </c>
      <c r="AX2244" s="92" t="s">
        <v>48</v>
      </c>
      <c r="AY2244" s="91" t="s">
        <v>152</v>
      </c>
      <c r="AZ2244" s="23"/>
      <c r="BA2244" s="25" t="s">
        <v>3825</v>
      </c>
      <c r="BB2244" t="s">
        <v>25</v>
      </c>
      <c r="BC2244" t="e">
        <v>#N/A</v>
      </c>
      <c r="BD2244" t="e">
        <f>IF(Z2244=BC2244,"OK")</f>
        <v>#N/A</v>
      </c>
      <c r="BE2244">
        <v>0.69699999999999995</v>
      </c>
      <c r="BF2244">
        <v>1.8259999999999999E-3</v>
      </c>
      <c r="BG2244">
        <v>520</v>
      </c>
      <c r="BH2244">
        <v>220</v>
      </c>
      <c r="BI2244">
        <v>200</v>
      </c>
      <c r="BJ2244">
        <v>0.69699999999999995</v>
      </c>
      <c r="BK2244">
        <v>2.2880000000000001E-2</v>
      </c>
      <c r="BN2244" s="183"/>
    </row>
    <row r="2245" spans="1:66" ht="25.5" x14ac:dyDescent="0.25">
      <c r="A2245" s="1"/>
      <c r="B2245" s="94">
        <v>2230</v>
      </c>
      <c r="C2245" s="43">
        <v>1045814</v>
      </c>
      <c r="D2245" s="37" t="s">
        <v>22</v>
      </c>
      <c r="E2245" s="27" t="s">
        <v>3824</v>
      </c>
      <c r="F2245" s="213" t="s">
        <v>652</v>
      </c>
      <c r="G2245" s="127" t="s">
        <v>27</v>
      </c>
      <c r="H2245" s="46" t="str">
        <f>IFERROR(IFERROR(IF(SEARCH("Usystems",$E2245)&gt;0,"Usystems"),IF(SEARCH("RIIFO",$E2245)&gt;0,"RIIFO","Uponor")),"Uponor")</f>
        <v>Uponor</v>
      </c>
      <c r="I2245" s="25" t="str">
        <f>IFERROR(MID($D2245,1,7)+0,"")</f>
        <v/>
      </c>
      <c r="J2245" s="25" t="str">
        <f>IFERROR(MID($D2245,10,7)+0,"")</f>
        <v/>
      </c>
      <c r="K2245" s="25" t="str">
        <f>IFERROR(MID($D2245,19,7)+0,"")</f>
        <v/>
      </c>
      <c r="L2245" s="25" t="str">
        <f>IFERROR(MID($D2245,28,7)+0,"")</f>
        <v/>
      </c>
      <c r="M2245" s="25">
        <f>IF(IFERROR(MID($Q2245,1,7)+0,"")&lt;1130000,IF(INDEX(C:C,MATCH(LEFT(Q2245,7)+0,I:I,0))&lt;1130000,"",INDEX(C:C,MATCH(LEFT(Q2245,7)+0,I:I,0))),IFERROR(MID($Q2245,1,7)+0,""))</f>
        <v>1135791</v>
      </c>
      <c r="N2245" s="25" t="str">
        <f>IF(IFERROR(MID($Q2245,10,7)+0,"")&lt;1130000,"",IFERROR(MID($Q2245,10,7)+0,""))</f>
        <v/>
      </c>
      <c r="O2245" s="25" t="str">
        <f>IF(IFERROR(MID($Q2245,19,7)+0,"")&lt;1130000,"",IFERROR(MID($Q2245,19,7)+0,""))</f>
        <v/>
      </c>
      <c r="P2245" s="25">
        <f>IF(M2245="","",IF(N2245="",M2245,M2245&amp;", "&amp;N2245))</f>
        <v>1135791</v>
      </c>
      <c r="Q2245" s="44">
        <v>1135791</v>
      </c>
      <c r="R2245" s="44"/>
      <c r="S2245" s="35" t="s">
        <v>53</v>
      </c>
      <c r="T2245" s="25" t="s">
        <v>36</v>
      </c>
      <c r="U2245" s="185">
        <v>13737</v>
      </c>
      <c r="V2245" s="188">
        <v>13737</v>
      </c>
      <c r="W2245" s="189">
        <v>13737</v>
      </c>
      <c r="X2245" s="31">
        <v>13737</v>
      </c>
      <c r="Y2245" s="90">
        <f>IFERROR(ROUND(X2245/W2245-1,2),"")</f>
        <v>0</v>
      </c>
      <c r="Z2245" s="31">
        <f>IF(OR(S2245="VLD MLC components",S2245="VLD MLC pipes",S2245="VLD PEX components",S2245="VLD PEX pipes",S2245="VLD PHC components",S2245="VLD PHC pipes",S2245="Controls VLD"),"По запросу",X2245)</f>
        <v>13737</v>
      </c>
      <c r="AA2245" s="63">
        <f>ROUND(X2245/1.2,3)</f>
        <v>11447.5</v>
      </c>
      <c r="AB2245" s="23">
        <v>11447.5</v>
      </c>
      <c r="AC2245" s="190">
        <f>IFERROR(ROUND(AA2245/AB2245-1,2),"")</f>
        <v>0</v>
      </c>
      <c r="AD2245" s="25">
        <v>0.4</v>
      </c>
      <c r="AE2245" s="25">
        <v>1.4400000000000001E-3</v>
      </c>
      <c r="AF2245" s="25">
        <v>0</v>
      </c>
      <c r="AG2245" s="25" t="s">
        <v>22</v>
      </c>
      <c r="AH2245" s="25">
        <v>0</v>
      </c>
      <c r="AI2245" s="25">
        <v>0</v>
      </c>
      <c r="AJ2245" s="25" t="s">
        <v>20</v>
      </c>
      <c r="AK2245" s="42" t="s">
        <v>19</v>
      </c>
      <c r="AL2245" s="25" t="s">
        <v>20</v>
      </c>
      <c r="AM2245" s="25">
        <v>1</v>
      </c>
      <c r="AN2245" s="25">
        <v>520</v>
      </c>
      <c r="AO2245" s="25">
        <v>220</v>
      </c>
      <c r="AP2245" s="25">
        <v>200</v>
      </c>
      <c r="AQ2245" s="25">
        <v>0.40799999999999997</v>
      </c>
      <c r="AR2245" s="25">
        <v>2.2880000000000001E-2</v>
      </c>
      <c r="AS2245" s="157" t="s">
        <v>22</v>
      </c>
      <c r="AT2245" s="93" t="s">
        <v>22</v>
      </c>
      <c r="AU2245" s="92" t="s">
        <v>22</v>
      </c>
      <c r="AV2245" s="91" t="s">
        <v>152</v>
      </c>
      <c r="AW2245" s="92" t="s">
        <v>48</v>
      </c>
      <c r="AX2245" s="92" t="s">
        <v>48</v>
      </c>
      <c r="AY2245" s="91" t="s">
        <v>152</v>
      </c>
      <c r="AZ2245" s="23"/>
      <c r="BA2245" s="25" t="s">
        <v>3823</v>
      </c>
      <c r="BB2245" t="s">
        <v>25</v>
      </c>
      <c r="BC2245" t="e">
        <v>#N/A</v>
      </c>
      <c r="BD2245" t="e">
        <f>IF(Z2245=BC2245,"OK")</f>
        <v>#N/A</v>
      </c>
      <c r="BE2245">
        <v>0.4</v>
      </c>
      <c r="BF2245">
        <v>1.4400000000000001E-3</v>
      </c>
      <c r="BG2245">
        <v>520</v>
      </c>
      <c r="BH2245">
        <v>220</v>
      </c>
      <c r="BI2245">
        <v>200</v>
      </c>
      <c r="BJ2245">
        <v>0.40799999999999997</v>
      </c>
      <c r="BK2245">
        <v>2.2880000000000001E-2</v>
      </c>
      <c r="BN2245" s="183"/>
    </row>
    <row r="2246" spans="1:66" ht="25.5" x14ac:dyDescent="0.25">
      <c r="A2246" s="1"/>
      <c r="B2246" s="94">
        <v>2231</v>
      </c>
      <c r="C2246" s="43">
        <v>1058340</v>
      </c>
      <c r="D2246" s="38"/>
      <c r="E2246" s="113" t="s">
        <v>3822</v>
      </c>
      <c r="F2246" s="151" t="s">
        <v>21</v>
      </c>
      <c r="G2246" s="127"/>
      <c r="H2246" s="46" t="str">
        <f>IFERROR(IFERROR(IF(SEARCH("Usystems",$E2246)&gt;0,"Usystems"),IF(SEARCH("RIIFO",$E2246)&gt;0,"RIIFO","Uponor")),"Uponor")</f>
        <v>Uponor</v>
      </c>
      <c r="I2246" s="25" t="str">
        <f>IFERROR(MID($D2246,1,7)+0,"")</f>
        <v/>
      </c>
      <c r="J2246" s="25" t="str">
        <f>IFERROR(MID($D2246,10,7)+0,"")</f>
        <v/>
      </c>
      <c r="K2246" s="25" t="str">
        <f>IFERROR(MID($D2246,19,7)+0,"")</f>
        <v/>
      </c>
      <c r="L2246" s="25" t="str">
        <f>IFERROR(MID($D2246,28,7)+0,"")</f>
        <v/>
      </c>
      <c r="M2246" s="25" t="str">
        <f>IF(IFERROR(MID($Q2246,1,7)+0,"")&lt;1130000,IF(INDEX(C:C,MATCH(LEFT(Q2246,7)+0,I:I,0))&lt;1130000,"",INDEX(C:C,MATCH(LEFT(Q2246,7)+0,I:I,0))),IFERROR(MID($Q2246,1,7)+0,""))</f>
        <v/>
      </c>
      <c r="N2246" s="25" t="str">
        <f>IF(IFERROR(MID($Q2246,10,7)+0,"")&lt;1130000,"",IFERROR(MID($Q2246,10,7)+0,""))</f>
        <v/>
      </c>
      <c r="O2246" s="25" t="str">
        <f>IF(IFERROR(MID($Q2246,19,7)+0,"")&lt;1130000,"",IFERROR(MID($Q2246,19,7)+0,""))</f>
        <v/>
      </c>
      <c r="P2246" s="25" t="str">
        <f>IF(M2246="","",IF(N2246="",M2246,M2246&amp;", "&amp;N2246))</f>
        <v/>
      </c>
      <c r="Q2246" s="39" t="s">
        <v>22</v>
      </c>
      <c r="R2246" s="39"/>
      <c r="S2246" s="35" t="s">
        <v>37</v>
      </c>
      <c r="T2246" s="25" t="s">
        <v>38</v>
      </c>
      <c r="U2246" s="185">
        <v>11477</v>
      </c>
      <c r="V2246" s="188">
        <v>11477</v>
      </c>
      <c r="W2246" s="189">
        <v>11477</v>
      </c>
      <c r="X2246" s="31">
        <v>11477</v>
      </c>
      <c r="Y2246" s="90">
        <f>IFERROR(ROUND(X2246/W2246-1,2),"")</f>
        <v>0</v>
      </c>
      <c r="Z2246" s="31">
        <f>IF(OR(S2246="VLD MLC components",S2246="VLD MLC pipes",S2246="VLD PEX components",S2246="VLD PEX pipes",S2246="VLD PHC components",S2246="VLD PHC pipes",S2246="Controls VLD"),"По запросу",X2246)</f>
        <v>11477</v>
      </c>
      <c r="AA2246" s="63">
        <f>ROUND(X2246/1.2,3)</f>
        <v>9564.1669999999995</v>
      </c>
      <c r="AB2246" s="23">
        <v>9564.1669999999995</v>
      </c>
      <c r="AC2246" s="190">
        <f>IFERROR(ROUND(AA2246/AB2246-1,2),"")</f>
        <v>0</v>
      </c>
      <c r="AD2246" s="25">
        <v>0.71</v>
      </c>
      <c r="AE2246" s="25">
        <v>2.6779999999999998E-3</v>
      </c>
      <c r="AF2246" s="25">
        <v>0</v>
      </c>
      <c r="AG2246" s="25" t="s">
        <v>22</v>
      </c>
      <c r="AH2246" s="25">
        <v>0</v>
      </c>
      <c r="AI2246" s="25">
        <v>0</v>
      </c>
      <c r="AJ2246" s="25" t="s">
        <v>20</v>
      </c>
      <c r="AK2246" s="42" t="s">
        <v>19</v>
      </c>
      <c r="AL2246" s="25" t="s">
        <v>20</v>
      </c>
      <c r="AM2246" s="25">
        <v>1</v>
      </c>
      <c r="AN2246" s="25">
        <v>520</v>
      </c>
      <c r="AO2246" s="25">
        <v>220</v>
      </c>
      <c r="AP2246" s="25">
        <v>200</v>
      </c>
      <c r="AQ2246" s="25">
        <v>0.41</v>
      </c>
      <c r="AR2246" s="25">
        <v>2.2880000000000001E-2</v>
      </c>
      <c r="AS2246" s="157" t="s">
        <v>22</v>
      </c>
      <c r="AT2246" s="93" t="s">
        <v>51</v>
      </c>
      <c r="AU2246" s="92" t="s">
        <v>22</v>
      </c>
      <c r="AV2246" s="91" t="s">
        <v>48</v>
      </c>
      <c r="AW2246" s="92" t="s">
        <v>48</v>
      </c>
      <c r="AX2246" s="92" t="s">
        <v>48</v>
      </c>
      <c r="AY2246" s="91" t="s">
        <v>152</v>
      </c>
      <c r="AZ2246" s="23"/>
      <c r="BA2246" s="25">
        <v>0</v>
      </c>
      <c r="BB2246" t="s">
        <v>48</v>
      </c>
      <c r="BC2246" t="e">
        <v>#N/A</v>
      </c>
      <c r="BD2246" t="e">
        <f>IF(Z2246=BC2246,"OK")</f>
        <v>#N/A</v>
      </c>
      <c r="BE2246">
        <v>0.71</v>
      </c>
      <c r="BF2246">
        <v>2.6779999999999998E-3</v>
      </c>
      <c r="BG2246">
        <v>520</v>
      </c>
      <c r="BH2246">
        <v>220</v>
      </c>
      <c r="BI2246">
        <v>200</v>
      </c>
      <c r="BJ2246">
        <v>0.41</v>
      </c>
      <c r="BK2246">
        <v>2.2880000000000001E-2</v>
      </c>
      <c r="BN2246" s="183"/>
    </row>
    <row r="2247" spans="1:66" ht="25.5" x14ac:dyDescent="0.25">
      <c r="A2247" s="1"/>
      <c r="B2247" s="94">
        <v>2232</v>
      </c>
      <c r="C2247" s="43">
        <v>1058341</v>
      </c>
      <c r="D2247" s="38"/>
      <c r="E2247" s="113" t="s">
        <v>3821</v>
      </c>
      <c r="F2247" s="151" t="s">
        <v>21</v>
      </c>
      <c r="G2247" s="127"/>
      <c r="H2247" s="46" t="str">
        <f>IFERROR(IFERROR(IF(SEARCH("Usystems",$E2247)&gt;0,"Usystems"),IF(SEARCH("RIIFO",$E2247)&gt;0,"RIIFO","Uponor")),"Uponor")</f>
        <v>Uponor</v>
      </c>
      <c r="I2247" s="25" t="str">
        <f>IFERROR(MID($D2247,1,7)+0,"")</f>
        <v/>
      </c>
      <c r="J2247" s="25" t="str">
        <f>IFERROR(MID($D2247,10,7)+0,"")</f>
        <v/>
      </c>
      <c r="K2247" s="25" t="str">
        <f>IFERROR(MID($D2247,19,7)+0,"")</f>
        <v/>
      </c>
      <c r="L2247" s="25" t="str">
        <f>IFERROR(MID($D2247,28,7)+0,"")</f>
        <v/>
      </c>
      <c r="M2247" s="25" t="str">
        <f>IF(IFERROR(MID($Q2247,1,7)+0,"")&lt;1130000,IF(INDEX(C:C,MATCH(LEFT(Q2247,7)+0,I:I,0))&lt;1130000,"",INDEX(C:C,MATCH(LEFT(Q2247,7)+0,I:I,0))),IFERROR(MID($Q2247,1,7)+0,""))</f>
        <v/>
      </c>
      <c r="N2247" s="25" t="str">
        <f>IF(IFERROR(MID($Q2247,10,7)+0,"")&lt;1130000,"",IFERROR(MID($Q2247,10,7)+0,""))</f>
        <v/>
      </c>
      <c r="O2247" s="25" t="str">
        <f>IF(IFERROR(MID($Q2247,19,7)+0,"")&lt;1130000,"",IFERROR(MID($Q2247,19,7)+0,""))</f>
        <v/>
      </c>
      <c r="P2247" s="25" t="str">
        <f>IF(M2247="","",IF(N2247="",M2247,M2247&amp;", "&amp;N2247))</f>
        <v/>
      </c>
      <c r="Q2247" s="39" t="s">
        <v>22</v>
      </c>
      <c r="R2247" s="39"/>
      <c r="S2247" s="35" t="s">
        <v>37</v>
      </c>
      <c r="T2247" s="25" t="s">
        <v>38</v>
      </c>
      <c r="U2247" s="185">
        <v>11642</v>
      </c>
      <c r="V2247" s="188">
        <v>11642</v>
      </c>
      <c r="W2247" s="189">
        <v>11642</v>
      </c>
      <c r="X2247" s="31">
        <v>11642</v>
      </c>
      <c r="Y2247" s="90">
        <f>IFERROR(ROUND(X2247/W2247-1,2),"")</f>
        <v>0</v>
      </c>
      <c r="Z2247" s="31">
        <f>IF(OR(S2247="VLD MLC components",S2247="VLD MLC pipes",S2247="VLD PEX components",S2247="VLD PEX pipes",S2247="VLD PHC components",S2247="VLD PHC pipes",S2247="Controls VLD"),"По запросу",X2247)</f>
        <v>11642</v>
      </c>
      <c r="AA2247" s="63">
        <f>ROUND(X2247/1.2,3)</f>
        <v>9701.6669999999995</v>
      </c>
      <c r="AB2247" s="23">
        <v>9701.6669999999995</v>
      </c>
      <c r="AC2247" s="190">
        <f>IFERROR(ROUND(AA2247/AB2247-1,2),"")</f>
        <v>0</v>
      </c>
      <c r="AD2247" s="25">
        <v>1</v>
      </c>
      <c r="AE2247" s="25">
        <v>6.5300000000000004E-4</v>
      </c>
      <c r="AF2247" s="25">
        <v>0</v>
      </c>
      <c r="AG2247" s="25" t="s">
        <v>22</v>
      </c>
      <c r="AH2247" s="25">
        <v>0</v>
      </c>
      <c r="AI2247" s="25">
        <v>0</v>
      </c>
      <c r="AJ2247" s="25" t="s">
        <v>20</v>
      </c>
      <c r="AK2247" s="42" t="s">
        <v>19</v>
      </c>
      <c r="AL2247" s="25" t="s">
        <v>20</v>
      </c>
      <c r="AM2247" s="25">
        <v>1</v>
      </c>
      <c r="AN2247" s="25">
        <v>150</v>
      </c>
      <c r="AO2247" s="25">
        <v>75</v>
      </c>
      <c r="AP2247" s="25">
        <v>58</v>
      </c>
      <c r="AQ2247" s="25">
        <v>0.874</v>
      </c>
      <c r="AR2247" s="25">
        <v>6.5300000000000004E-4</v>
      </c>
      <c r="AS2247" s="157" t="s">
        <v>22</v>
      </c>
      <c r="AT2247" s="93" t="s">
        <v>51</v>
      </c>
      <c r="AU2247" s="92" t="s">
        <v>22</v>
      </c>
      <c r="AV2247" s="91" t="s">
        <v>48</v>
      </c>
      <c r="AW2247" s="92" t="s">
        <v>48</v>
      </c>
      <c r="AX2247" s="92" t="s">
        <v>48</v>
      </c>
      <c r="AY2247" s="91" t="s">
        <v>152</v>
      </c>
      <c r="AZ2247" s="23"/>
      <c r="BA2247" s="25">
        <v>0</v>
      </c>
      <c r="BB2247" t="s">
        <v>48</v>
      </c>
      <c r="BC2247" t="e">
        <v>#N/A</v>
      </c>
      <c r="BD2247" t="e">
        <f>IF(Z2247=BC2247,"OK")</f>
        <v>#N/A</v>
      </c>
      <c r="BE2247">
        <v>1</v>
      </c>
      <c r="BF2247">
        <v>6.5300000000000004E-4</v>
      </c>
      <c r="BG2247">
        <v>150</v>
      </c>
      <c r="BH2247">
        <v>75</v>
      </c>
      <c r="BI2247">
        <v>58</v>
      </c>
      <c r="BJ2247">
        <v>0.874</v>
      </c>
      <c r="BK2247">
        <v>6.5300000000000004E-4</v>
      </c>
      <c r="BN2247" s="183"/>
    </row>
    <row r="2248" spans="1:66" ht="25.5" x14ac:dyDescent="0.25">
      <c r="A2248" s="1"/>
      <c r="B2248" s="94">
        <v>2233</v>
      </c>
      <c r="C2248" s="43">
        <v>1045815</v>
      </c>
      <c r="D2248" s="37" t="s">
        <v>22</v>
      </c>
      <c r="E2248" s="27" t="s">
        <v>3820</v>
      </c>
      <c r="F2248" s="151" t="s">
        <v>652</v>
      </c>
      <c r="G2248" s="41" t="s">
        <v>27</v>
      </c>
      <c r="H2248" s="46" t="str">
        <f>IFERROR(IFERROR(IF(SEARCH("Usystems",$E2248)&gt;0,"Usystems"),IF(SEARCH("RIIFO",$E2248)&gt;0,"RIIFO","Uponor")),"Uponor")</f>
        <v>Uponor</v>
      </c>
      <c r="I2248" s="25" t="str">
        <f>IFERROR(MID($D2248,1,7)+0,"")</f>
        <v/>
      </c>
      <c r="J2248" s="25" t="str">
        <f>IFERROR(MID($D2248,10,7)+0,"")</f>
        <v/>
      </c>
      <c r="K2248" s="25" t="str">
        <f>IFERROR(MID($D2248,19,7)+0,"")</f>
        <v/>
      </c>
      <c r="L2248" s="25" t="str">
        <f>IFERROR(MID($D2248,28,7)+0,"")</f>
        <v/>
      </c>
      <c r="M2248" s="25">
        <f>IF(IFERROR(MID($Q2248,1,7)+0,"")&lt;1130000,IF(INDEX(C:C,MATCH(LEFT(Q2248,7)+0,I:I,0))&lt;1130000,"",INDEX(C:C,MATCH(LEFT(Q2248,7)+0,I:I,0))),IFERROR(MID($Q2248,1,7)+0,""))</f>
        <v>1135795</v>
      </c>
      <c r="N2248" s="25" t="str">
        <f>IF(IFERROR(MID($Q2248,10,7)+0,"")&lt;1130000,"",IFERROR(MID($Q2248,10,7)+0,""))</f>
        <v/>
      </c>
      <c r="O2248" s="25" t="str">
        <f>IF(IFERROR(MID($Q2248,19,7)+0,"")&lt;1130000,"",IFERROR(MID($Q2248,19,7)+0,""))</f>
        <v/>
      </c>
      <c r="P2248" s="25">
        <f>IF(M2248="","",IF(N2248="",M2248,M2248&amp;", "&amp;N2248))</f>
        <v>1135795</v>
      </c>
      <c r="Q2248" s="37">
        <v>1135795</v>
      </c>
      <c r="R2248" s="37"/>
      <c r="S2248" s="35" t="s">
        <v>53</v>
      </c>
      <c r="T2248" s="25" t="s">
        <v>36</v>
      </c>
      <c r="U2248" s="185">
        <v>33495</v>
      </c>
      <c r="V2248" s="188">
        <v>33495</v>
      </c>
      <c r="W2248" s="189">
        <v>33495</v>
      </c>
      <c r="X2248" s="31">
        <v>33495</v>
      </c>
      <c r="Y2248" s="90">
        <f>IFERROR(ROUND(X2248/W2248-1,2),"")</f>
        <v>0</v>
      </c>
      <c r="Z2248" s="31">
        <f>IF(OR(S2248="VLD MLC components",S2248="VLD MLC pipes",S2248="VLD PEX components",S2248="VLD PEX pipes",S2248="VLD PHC components",S2248="VLD PHC pipes",S2248="Controls VLD"),"По запросу",X2248)</f>
        <v>33495</v>
      </c>
      <c r="AA2248" s="63">
        <f>ROUND(X2248/1.2,3)</f>
        <v>27912.5</v>
      </c>
      <c r="AB2248" s="23">
        <v>27912.5</v>
      </c>
      <c r="AC2248" s="190">
        <f>IFERROR(ROUND(AA2248/AB2248-1,2),"")</f>
        <v>0</v>
      </c>
      <c r="AD2248" s="25">
        <v>1.4</v>
      </c>
      <c r="AE2248" s="25">
        <v>1.6795999999999998E-2</v>
      </c>
      <c r="AF2248" s="25">
        <v>0</v>
      </c>
      <c r="AG2248" s="25" t="s">
        <v>22</v>
      </c>
      <c r="AH2248" s="25">
        <v>0</v>
      </c>
      <c r="AI2248" s="25">
        <v>2</v>
      </c>
      <c r="AJ2248" s="25" t="s">
        <v>20</v>
      </c>
      <c r="AK2248" s="42" t="s">
        <v>19</v>
      </c>
      <c r="AL2248" s="25" t="s">
        <v>20</v>
      </c>
      <c r="AM2248" s="25">
        <v>1</v>
      </c>
      <c r="AN2248" s="25">
        <v>250</v>
      </c>
      <c r="AO2248" s="25">
        <v>195</v>
      </c>
      <c r="AP2248" s="25">
        <v>100</v>
      </c>
      <c r="AQ2248" s="25">
        <v>1.4</v>
      </c>
      <c r="AR2248" s="94">
        <v>4.875E-3</v>
      </c>
      <c r="AS2248" s="157">
        <v>4</v>
      </c>
      <c r="AT2248" s="93" t="s">
        <v>22</v>
      </c>
      <c r="AU2248" s="92" t="s">
        <v>22</v>
      </c>
      <c r="AV2248" s="91" t="s">
        <v>152</v>
      </c>
      <c r="AW2248" s="92" t="s">
        <v>152</v>
      </c>
      <c r="AX2248" s="92" t="s">
        <v>48</v>
      </c>
      <c r="AY2248" s="91" t="s">
        <v>152</v>
      </c>
      <c r="AZ2248" s="23"/>
      <c r="BA2248" s="25" t="s">
        <v>3819</v>
      </c>
      <c r="BB2248" t="s">
        <v>25</v>
      </c>
      <c r="BC2248" t="e">
        <v>#N/A</v>
      </c>
      <c r="BD2248" t="e">
        <f>IF(Z2248=BC2248,"OK")</f>
        <v>#N/A</v>
      </c>
      <c r="BE2248">
        <v>1.4</v>
      </c>
      <c r="BF2248">
        <v>1.6795999999999998E-2</v>
      </c>
      <c r="BG2248">
        <v>250</v>
      </c>
      <c r="BH2248">
        <v>195</v>
      </c>
      <c r="BI2248">
        <v>100</v>
      </c>
      <c r="BJ2248">
        <v>1.4</v>
      </c>
      <c r="BK2248">
        <v>4.875E-3</v>
      </c>
      <c r="BN2248" s="183"/>
    </row>
    <row r="2249" spans="1:66" ht="38.25" x14ac:dyDescent="0.25">
      <c r="A2249" s="1"/>
      <c r="B2249" s="94">
        <v>2234</v>
      </c>
      <c r="C2249" s="43">
        <v>1045816</v>
      </c>
      <c r="D2249" s="37" t="s">
        <v>22</v>
      </c>
      <c r="E2249" s="36" t="s">
        <v>3818</v>
      </c>
      <c r="F2249" s="151" t="s">
        <v>652</v>
      </c>
      <c r="G2249" s="41" t="s">
        <v>29</v>
      </c>
      <c r="H2249" s="46" t="str">
        <f>IFERROR(IFERROR(IF(SEARCH("Usystems",$E2249)&gt;0,"Usystems"),IF(SEARCH("RIIFO",$E2249)&gt;0,"RIIFO","Uponor")),"Uponor")</f>
        <v>Uponor</v>
      </c>
      <c r="I2249" s="25" t="str">
        <f>IFERROR(MID($D2249,1,7)+0,"")</f>
        <v/>
      </c>
      <c r="J2249" s="25" t="str">
        <f>IFERROR(MID($D2249,10,7)+0,"")</f>
        <v/>
      </c>
      <c r="K2249" s="25" t="str">
        <f>IFERROR(MID($D2249,19,7)+0,"")</f>
        <v/>
      </c>
      <c r="L2249" s="25" t="str">
        <f>IFERROR(MID($D2249,28,7)+0,"")</f>
        <v/>
      </c>
      <c r="M2249" s="25">
        <f>IF(IFERROR(MID($Q2249,1,7)+0,"")&lt;1130000,IF(INDEX(C:C,MATCH(LEFT(Q2249,7)+0,I:I,0))&lt;1130000,"",INDEX(C:C,MATCH(LEFT(Q2249,7)+0,I:I,0))),IFERROR(MID($Q2249,1,7)+0,""))</f>
        <v>1135796</v>
      </c>
      <c r="N2249" s="25" t="str">
        <f>IF(IFERROR(MID($Q2249,10,7)+0,"")&lt;1130000,"",IFERROR(MID($Q2249,10,7)+0,""))</f>
        <v/>
      </c>
      <c r="O2249" s="25" t="str">
        <f>IF(IFERROR(MID($Q2249,19,7)+0,"")&lt;1130000,"",IFERROR(MID($Q2249,19,7)+0,""))</f>
        <v/>
      </c>
      <c r="P2249" s="25">
        <f>IF(M2249="","",IF(N2249="",M2249,M2249&amp;", "&amp;N2249))</f>
        <v>1135796</v>
      </c>
      <c r="Q2249" s="37">
        <v>1135796</v>
      </c>
      <c r="R2249" s="37"/>
      <c r="S2249" s="35" t="s">
        <v>53</v>
      </c>
      <c r="T2249" s="25" t="s">
        <v>36</v>
      </c>
      <c r="U2249" s="185">
        <v>4031</v>
      </c>
      <c r="V2249" s="188">
        <v>4031</v>
      </c>
      <c r="W2249" s="189">
        <v>4031</v>
      </c>
      <c r="X2249" s="31">
        <v>4031</v>
      </c>
      <c r="Y2249" s="90">
        <f>IFERROR(ROUND(X2249/W2249-1,2),"")</f>
        <v>0</v>
      </c>
      <c r="Z2249" s="31">
        <f>IF(OR(S2249="VLD MLC components",S2249="VLD MLC pipes",S2249="VLD PEX components",S2249="VLD PEX pipes",S2249="VLD PHC components",S2249="VLD PHC pipes",S2249="Controls VLD"),"По запросу",X2249)</f>
        <v>4031</v>
      </c>
      <c r="AA2249" s="63">
        <f>ROUND(X2249/1.2,3)</f>
        <v>3359.1669999999999</v>
      </c>
      <c r="AB2249" s="23">
        <v>3359.1669999999999</v>
      </c>
      <c r="AC2249" s="190">
        <f>IFERROR(ROUND(AA2249/AB2249-1,2),"")</f>
        <v>0</v>
      </c>
      <c r="AD2249" s="25">
        <v>0.314</v>
      </c>
      <c r="AE2249" s="25">
        <v>2.2049999999999999E-3</v>
      </c>
      <c r="AF2249" s="25">
        <v>1</v>
      </c>
      <c r="AG2249" s="25">
        <v>1</v>
      </c>
      <c r="AH2249" s="25">
        <v>1</v>
      </c>
      <c r="AI2249" s="25">
        <v>1</v>
      </c>
      <c r="AJ2249" s="25" t="s">
        <v>20</v>
      </c>
      <c r="AK2249" s="22" t="s">
        <v>20</v>
      </c>
      <c r="AL2249" s="25" t="s">
        <v>20</v>
      </c>
      <c r="AM2249" s="25">
        <v>1</v>
      </c>
      <c r="AN2249" s="25">
        <v>390</v>
      </c>
      <c r="AO2249" s="25">
        <v>135</v>
      </c>
      <c r="AP2249" s="25">
        <v>70</v>
      </c>
      <c r="AQ2249" s="25">
        <v>0.314</v>
      </c>
      <c r="AR2249" s="94">
        <v>3.686E-3</v>
      </c>
      <c r="AS2249" s="157">
        <v>4</v>
      </c>
      <c r="AT2249" s="93" t="s">
        <v>22</v>
      </c>
      <c r="AU2249" s="92" t="s">
        <v>22</v>
      </c>
      <c r="AV2249" s="91" t="s">
        <v>152</v>
      </c>
      <c r="AW2249" s="92" t="s">
        <v>152</v>
      </c>
      <c r="AX2249" s="92" t="s">
        <v>48</v>
      </c>
      <c r="AY2249" s="91" t="s">
        <v>152</v>
      </c>
      <c r="AZ2249" s="23"/>
      <c r="BA2249" s="25" t="s">
        <v>3817</v>
      </c>
      <c r="BB2249" t="s">
        <v>25</v>
      </c>
      <c r="BC2249">
        <v>4031</v>
      </c>
      <c r="BD2249" t="str">
        <f>IF(Z2249=BC2249,"OK")</f>
        <v>OK</v>
      </c>
      <c r="BE2249">
        <v>0.314</v>
      </c>
      <c r="BF2249">
        <v>2.2049999999999999E-3</v>
      </c>
      <c r="BG2249">
        <v>390</v>
      </c>
      <c r="BH2249">
        <v>135</v>
      </c>
      <c r="BI2249">
        <v>70</v>
      </c>
      <c r="BJ2249">
        <v>0.314</v>
      </c>
      <c r="BK2249">
        <v>3.686E-3</v>
      </c>
      <c r="BN2249" s="183"/>
    </row>
    <row r="2250" spans="1:66" ht="38.25" x14ac:dyDescent="0.25">
      <c r="A2250" s="1"/>
      <c r="B2250" s="94">
        <v>2235</v>
      </c>
      <c r="C2250" s="43">
        <v>1030135</v>
      </c>
      <c r="D2250" s="37" t="s">
        <v>22</v>
      </c>
      <c r="E2250" s="36" t="s">
        <v>3816</v>
      </c>
      <c r="F2250" s="151" t="s">
        <v>652</v>
      </c>
      <c r="G2250" s="41" t="s">
        <v>27</v>
      </c>
      <c r="H2250" s="46" t="str">
        <f>IFERROR(IFERROR(IF(SEARCH("Usystems",$E2250)&gt;0,"Usystems"),IF(SEARCH("RIIFO",$E2250)&gt;0,"RIIFO","Uponor")),"Uponor")</f>
        <v>Uponor</v>
      </c>
      <c r="I2250" s="25" t="str">
        <f>IFERROR(MID($D2250,1,7)+0,"")</f>
        <v/>
      </c>
      <c r="J2250" s="25" t="str">
        <f>IFERROR(MID($D2250,10,7)+0,"")</f>
        <v/>
      </c>
      <c r="K2250" s="25" t="str">
        <f>IFERROR(MID($D2250,19,7)+0,"")</f>
        <v/>
      </c>
      <c r="L2250" s="25" t="str">
        <f>IFERROR(MID($D2250,28,7)+0,"")</f>
        <v/>
      </c>
      <c r="M2250" s="25">
        <f>IF(IFERROR(MID($Q2250,1,7)+0,"")&lt;1130000,IF(INDEX(C:C,MATCH(LEFT(Q2250,7)+0,I:I,0))&lt;1130000,"",INDEX(C:C,MATCH(LEFT(Q2250,7)+0,I:I,0))),IFERROR(MID($Q2250,1,7)+0,""))</f>
        <v>1135797</v>
      </c>
      <c r="N2250" s="25" t="str">
        <f>IF(IFERROR(MID($Q2250,10,7)+0,"")&lt;1130000,"",IFERROR(MID($Q2250,10,7)+0,""))</f>
        <v/>
      </c>
      <c r="O2250" s="25" t="str">
        <f>IF(IFERROR(MID($Q2250,19,7)+0,"")&lt;1130000,"",IFERROR(MID($Q2250,19,7)+0,""))</f>
        <v/>
      </c>
      <c r="P2250" s="25">
        <f>IF(M2250="","",IF(N2250="",M2250,M2250&amp;", "&amp;N2250))</f>
        <v>1135797</v>
      </c>
      <c r="Q2250" s="37">
        <v>1135797</v>
      </c>
      <c r="R2250" s="37"/>
      <c r="S2250" s="35" t="s">
        <v>53</v>
      </c>
      <c r="T2250" s="25" t="s">
        <v>36</v>
      </c>
      <c r="U2250" s="185">
        <v>14013</v>
      </c>
      <c r="V2250" s="188">
        <v>14013</v>
      </c>
      <c r="W2250" s="189">
        <v>14013</v>
      </c>
      <c r="X2250" s="31">
        <v>14013</v>
      </c>
      <c r="Y2250" s="90">
        <f>IFERROR(ROUND(X2250/W2250-1,2),"")</f>
        <v>0</v>
      </c>
      <c r="Z2250" s="31">
        <f>IF(OR(S2250="VLD MLC components",S2250="VLD MLC pipes",S2250="VLD PEX components",S2250="VLD PEX pipes",S2250="VLD PHC components",S2250="VLD PHC pipes",S2250="Controls VLD"),"По запросу",X2250)</f>
        <v>14013</v>
      </c>
      <c r="AA2250" s="63">
        <f>ROUND(X2250/1.2,3)</f>
        <v>11677.5</v>
      </c>
      <c r="AB2250" s="23">
        <v>11677.5</v>
      </c>
      <c r="AC2250" s="190">
        <f>IFERROR(ROUND(AA2250/AB2250-1,2),"")</f>
        <v>0</v>
      </c>
      <c r="AD2250" s="25">
        <v>0.91</v>
      </c>
      <c r="AE2250" s="25">
        <v>7.9799999999999999E-4</v>
      </c>
      <c r="AF2250" s="25">
        <v>0</v>
      </c>
      <c r="AG2250" s="25" t="s">
        <v>22</v>
      </c>
      <c r="AH2250" s="25">
        <v>0</v>
      </c>
      <c r="AI2250" s="25">
        <v>0</v>
      </c>
      <c r="AJ2250" s="25" t="s">
        <v>20</v>
      </c>
      <c r="AK2250" s="42" t="s">
        <v>19</v>
      </c>
      <c r="AL2250" s="25" t="s">
        <v>20</v>
      </c>
      <c r="AM2250" s="25">
        <v>1</v>
      </c>
      <c r="AN2250" s="25">
        <v>250</v>
      </c>
      <c r="AO2250" s="25">
        <v>195</v>
      </c>
      <c r="AP2250" s="25">
        <v>105</v>
      </c>
      <c r="AQ2250" s="25">
        <v>0.91</v>
      </c>
      <c r="AR2250" s="94">
        <v>5.1190000000000003E-3</v>
      </c>
      <c r="AS2250" s="157" t="s">
        <v>22</v>
      </c>
      <c r="AT2250" s="93" t="s">
        <v>22</v>
      </c>
      <c r="AU2250" s="92" t="s">
        <v>22</v>
      </c>
      <c r="AV2250" s="91" t="s">
        <v>152</v>
      </c>
      <c r="AW2250" s="92" t="s">
        <v>48</v>
      </c>
      <c r="AX2250" s="92" t="s">
        <v>48</v>
      </c>
      <c r="AY2250" s="91" t="s">
        <v>152</v>
      </c>
      <c r="AZ2250" s="23"/>
      <c r="BA2250" s="25" t="s">
        <v>3815</v>
      </c>
      <c r="BB2250" t="s">
        <v>25</v>
      </c>
      <c r="BC2250" t="e">
        <v>#N/A</v>
      </c>
      <c r="BD2250" t="e">
        <f>IF(Z2250=BC2250,"OK")</f>
        <v>#N/A</v>
      </c>
      <c r="BE2250">
        <v>0.91</v>
      </c>
      <c r="BF2250">
        <v>7.9799999999999999E-4</v>
      </c>
      <c r="BG2250">
        <v>250</v>
      </c>
      <c r="BH2250">
        <v>195</v>
      </c>
      <c r="BI2250">
        <v>105</v>
      </c>
      <c r="BJ2250">
        <v>0.91</v>
      </c>
      <c r="BK2250">
        <v>5.1190000000000003E-3</v>
      </c>
      <c r="BN2250" s="183"/>
    </row>
    <row r="2251" spans="1:66" ht="25.5" x14ac:dyDescent="0.25">
      <c r="A2251" s="1"/>
      <c r="B2251" s="94">
        <v>2236</v>
      </c>
      <c r="C2251" s="43">
        <v>1030134</v>
      </c>
      <c r="D2251" s="37" t="s">
        <v>22</v>
      </c>
      <c r="E2251" s="36" t="s">
        <v>3814</v>
      </c>
      <c r="F2251" s="151" t="s">
        <v>652</v>
      </c>
      <c r="G2251" s="41" t="s">
        <v>27</v>
      </c>
      <c r="H2251" s="46" t="str">
        <f>IFERROR(IFERROR(IF(SEARCH("Usystems",$E2251)&gt;0,"Usystems"),IF(SEARCH("RIIFO",$E2251)&gt;0,"RIIFO","Uponor")),"Uponor")</f>
        <v>Uponor</v>
      </c>
      <c r="I2251" s="25" t="str">
        <f>IFERROR(MID($D2251,1,7)+0,"")</f>
        <v/>
      </c>
      <c r="J2251" s="25" t="str">
        <f>IFERROR(MID($D2251,10,7)+0,"")</f>
        <v/>
      </c>
      <c r="K2251" s="25" t="str">
        <f>IFERROR(MID($D2251,19,7)+0,"")</f>
        <v/>
      </c>
      <c r="L2251" s="25" t="str">
        <f>IFERROR(MID($D2251,28,7)+0,"")</f>
        <v/>
      </c>
      <c r="M2251" s="25">
        <f>IF(IFERROR(MID($Q2251,1,7)+0,"")&lt;1130000,IF(INDEX(C:C,MATCH(LEFT(Q2251,7)+0,I:I,0))&lt;1130000,"",INDEX(C:C,MATCH(LEFT(Q2251,7)+0,I:I,0))),IFERROR(MID($Q2251,1,7)+0,""))</f>
        <v>1136005</v>
      </c>
      <c r="N2251" s="25" t="str">
        <f>IF(IFERROR(MID($Q2251,10,7)+0,"")&lt;1130000,"",IFERROR(MID($Q2251,10,7)+0,""))</f>
        <v/>
      </c>
      <c r="O2251" s="25" t="str">
        <f>IF(IFERROR(MID($Q2251,19,7)+0,"")&lt;1130000,"",IFERROR(MID($Q2251,19,7)+0,""))</f>
        <v/>
      </c>
      <c r="P2251" s="25">
        <f>IF(M2251="","",IF(N2251="",M2251,M2251&amp;", "&amp;N2251))</f>
        <v>1136005</v>
      </c>
      <c r="Q2251" s="43">
        <v>1136005</v>
      </c>
      <c r="R2251" s="37"/>
      <c r="S2251" s="35" t="s">
        <v>53</v>
      </c>
      <c r="T2251" s="25" t="s">
        <v>36</v>
      </c>
      <c r="U2251" s="185">
        <v>2801</v>
      </c>
      <c r="V2251" s="188">
        <v>2801</v>
      </c>
      <c r="W2251" s="189">
        <v>2801</v>
      </c>
      <c r="X2251" s="31">
        <v>2801</v>
      </c>
      <c r="Y2251" s="90">
        <f>IFERROR(ROUND(X2251/W2251-1,2),"")</f>
        <v>0</v>
      </c>
      <c r="Z2251" s="31">
        <f>IF(OR(S2251="VLD MLC components",S2251="VLD MLC pipes",S2251="VLD PEX components",S2251="VLD PEX pipes",S2251="VLD PHC components",S2251="VLD PHC pipes",S2251="Controls VLD"),"По запросу",X2251)</f>
        <v>2801</v>
      </c>
      <c r="AA2251" s="63">
        <f>ROUND(X2251/1.2,3)</f>
        <v>2334.1669999999999</v>
      </c>
      <c r="AB2251" s="23">
        <v>2334.1669999999999</v>
      </c>
      <c r="AC2251" s="190">
        <f>IFERROR(ROUND(AA2251/AB2251-1,2),"")</f>
        <v>0</v>
      </c>
      <c r="AD2251" s="25">
        <v>4.8000000000000001E-2</v>
      </c>
      <c r="AE2251" s="25">
        <v>1.8000000000000001E-4</v>
      </c>
      <c r="AF2251" s="25">
        <v>0</v>
      </c>
      <c r="AG2251" s="25" t="s">
        <v>22</v>
      </c>
      <c r="AH2251" s="25">
        <v>0</v>
      </c>
      <c r="AI2251" s="25">
        <v>0</v>
      </c>
      <c r="AJ2251" s="25" t="s">
        <v>20</v>
      </c>
      <c r="AK2251" s="42" t="s">
        <v>19</v>
      </c>
      <c r="AL2251" s="25" t="s">
        <v>20</v>
      </c>
      <c r="AM2251" s="25">
        <v>1</v>
      </c>
      <c r="AN2251" s="25">
        <v>148</v>
      </c>
      <c r="AO2251" s="25">
        <v>38</v>
      </c>
      <c r="AP2251" s="25">
        <v>38</v>
      </c>
      <c r="AQ2251" s="25">
        <v>4.8000000000000001E-2</v>
      </c>
      <c r="AR2251" s="94">
        <v>2.14E-4</v>
      </c>
      <c r="AS2251" s="157" t="s">
        <v>22</v>
      </c>
      <c r="AT2251" s="93" t="s">
        <v>22</v>
      </c>
      <c r="AU2251" s="92" t="s">
        <v>22</v>
      </c>
      <c r="AV2251" s="91" t="s">
        <v>152</v>
      </c>
      <c r="AW2251" s="92" t="s">
        <v>48</v>
      </c>
      <c r="AX2251" s="92" t="s">
        <v>48</v>
      </c>
      <c r="AY2251" s="91" t="s">
        <v>152</v>
      </c>
      <c r="AZ2251" s="23"/>
      <c r="BA2251" s="25" t="s">
        <v>3813</v>
      </c>
      <c r="BB2251" t="s">
        <v>25</v>
      </c>
      <c r="BC2251" t="e">
        <v>#N/A</v>
      </c>
      <c r="BD2251" t="e">
        <f>IF(Z2251=BC2251,"OK")</f>
        <v>#N/A</v>
      </c>
      <c r="BE2251">
        <v>4.8000000000000001E-2</v>
      </c>
      <c r="BF2251">
        <v>1.8000000000000001E-4</v>
      </c>
      <c r="BG2251">
        <v>148</v>
      </c>
      <c r="BH2251">
        <v>38</v>
      </c>
      <c r="BI2251">
        <v>38</v>
      </c>
      <c r="BJ2251">
        <v>4.8000000000000001E-2</v>
      </c>
      <c r="BK2251">
        <v>2.14E-4</v>
      </c>
      <c r="BN2251" s="183"/>
    </row>
    <row r="2252" spans="1:66" ht="25.5" x14ac:dyDescent="0.25">
      <c r="A2252" s="1"/>
      <c r="B2252" s="94">
        <v>2237</v>
      </c>
      <c r="C2252" s="43">
        <v>1060553</v>
      </c>
      <c r="D2252" s="25"/>
      <c r="E2252" s="27" t="s">
        <v>3812</v>
      </c>
      <c r="F2252" s="213" t="s">
        <v>21</v>
      </c>
      <c r="G2252" s="28"/>
      <c r="H2252" s="46" t="str">
        <f>IFERROR(IFERROR(IF(SEARCH("Usystems",$E2252)&gt;0,"Usystems"),IF(SEARCH("RIIFO",$E2252)&gt;0,"RIIFO","Uponor")),"Uponor")</f>
        <v>Uponor</v>
      </c>
      <c r="I2252" s="25" t="str">
        <f>IFERROR(MID($D2252,1,7)+0,"")</f>
        <v/>
      </c>
      <c r="J2252" s="25" t="str">
        <f>IFERROR(MID($D2252,10,7)+0,"")</f>
        <v/>
      </c>
      <c r="K2252" s="25" t="str">
        <f>IFERROR(MID($D2252,19,7)+0,"")</f>
        <v/>
      </c>
      <c r="L2252" s="25" t="str">
        <f>IFERROR(MID($D2252,28,7)+0,"")</f>
        <v/>
      </c>
      <c r="M2252" s="25" t="str">
        <f>IF(IFERROR(MID($Q2252,1,7)+0,"")&lt;1130000,IF(INDEX(C:C,MATCH(LEFT(Q2252,7)+0,I:I,0))&lt;1130000,"",INDEX(C:C,MATCH(LEFT(Q2252,7)+0,I:I,0))),IFERROR(MID($Q2252,1,7)+0,""))</f>
        <v/>
      </c>
      <c r="N2252" s="25" t="str">
        <f>IF(IFERROR(MID($Q2252,10,7)+0,"")&lt;1130000,"",IFERROR(MID($Q2252,10,7)+0,""))</f>
        <v/>
      </c>
      <c r="O2252" s="25" t="str">
        <f>IF(IFERROR(MID($Q2252,19,7)+0,"")&lt;1130000,"",IFERROR(MID($Q2252,19,7)+0,""))</f>
        <v/>
      </c>
      <c r="P2252" s="25" t="str">
        <f>IF(M2252="","",IF(N2252="",M2252,M2252&amp;", "&amp;N2252))</f>
        <v/>
      </c>
      <c r="Q2252" s="25"/>
      <c r="R2252" s="25"/>
      <c r="S2252" s="35" t="s">
        <v>53</v>
      </c>
      <c r="T2252" s="25" t="s">
        <v>36</v>
      </c>
      <c r="U2252" s="185">
        <v>38976</v>
      </c>
      <c r="V2252" s="188">
        <v>38976</v>
      </c>
      <c r="W2252" s="189">
        <v>38976</v>
      </c>
      <c r="X2252" s="31">
        <v>38976</v>
      </c>
      <c r="Y2252" s="90">
        <f>IFERROR(ROUND(X2252/W2252-1,2),"")</f>
        <v>0</v>
      </c>
      <c r="Z2252" s="31">
        <f>IF(OR(S2252="VLD MLC components",S2252="VLD MLC pipes",S2252="VLD PEX components",S2252="VLD PEX pipes",S2252="VLD PHC components",S2252="VLD PHC pipes",S2252="Controls VLD"),"По запросу",X2252)</f>
        <v>38976</v>
      </c>
      <c r="AA2252" s="63">
        <f>ROUND(X2252/1.2,3)</f>
        <v>32480</v>
      </c>
      <c r="AB2252" s="23">
        <v>32480</v>
      </c>
      <c r="AC2252" s="190">
        <f>IFERROR(ROUND(AA2252/AB2252-1,2),"")</f>
        <v>0</v>
      </c>
      <c r="AD2252" s="25">
        <v>18</v>
      </c>
      <c r="AE2252" s="25">
        <v>0.16866999999999999</v>
      </c>
      <c r="AF2252" s="25">
        <v>0</v>
      </c>
      <c r="AG2252" s="25" t="s">
        <v>22</v>
      </c>
      <c r="AH2252" s="25">
        <v>0</v>
      </c>
      <c r="AI2252" s="25">
        <v>0</v>
      </c>
      <c r="AJ2252" s="25" t="s">
        <v>20</v>
      </c>
      <c r="AK2252" s="42" t="s">
        <v>19</v>
      </c>
      <c r="AL2252" s="25" t="s">
        <v>20</v>
      </c>
      <c r="AM2252" s="25">
        <v>1</v>
      </c>
      <c r="AN2252" s="25">
        <v>1010</v>
      </c>
      <c r="AO2252" s="25">
        <v>200</v>
      </c>
      <c r="AP2252" s="25">
        <v>835</v>
      </c>
      <c r="AQ2252" s="25">
        <v>18</v>
      </c>
      <c r="AR2252" s="94">
        <v>0.16866999999999999</v>
      </c>
      <c r="AS2252" s="157" t="s">
        <v>22</v>
      </c>
      <c r="AT2252" s="93">
        <v>42444</v>
      </c>
      <c r="AU2252" s="92" t="s">
        <v>22</v>
      </c>
      <c r="AV2252" s="91" t="s">
        <v>152</v>
      </c>
      <c r="AW2252" s="92" t="s">
        <v>48</v>
      </c>
      <c r="AX2252" s="92" t="s">
        <v>48</v>
      </c>
      <c r="AY2252" s="91" t="s">
        <v>152</v>
      </c>
      <c r="AZ2252" s="23"/>
      <c r="BA2252" s="25" t="s">
        <v>3811</v>
      </c>
      <c r="BB2252" t="s">
        <v>25</v>
      </c>
      <c r="BC2252" t="e">
        <v>#N/A</v>
      </c>
      <c r="BD2252" t="e">
        <f>IF(Z2252=BC2252,"OK")</f>
        <v>#N/A</v>
      </c>
      <c r="BE2252">
        <v>18</v>
      </c>
      <c r="BF2252">
        <v>0.16866999999999999</v>
      </c>
      <c r="BG2252">
        <v>1010</v>
      </c>
      <c r="BH2252">
        <v>200</v>
      </c>
      <c r="BI2252">
        <v>835</v>
      </c>
      <c r="BJ2252">
        <v>18</v>
      </c>
      <c r="BK2252">
        <v>0.16866999999999999</v>
      </c>
      <c r="BN2252" s="183"/>
    </row>
    <row r="2253" spans="1:66" ht="25.5" x14ac:dyDescent="0.25">
      <c r="A2253" s="1"/>
      <c r="B2253" s="94">
        <v>2238</v>
      </c>
      <c r="C2253" s="43">
        <v>1060554</v>
      </c>
      <c r="D2253" s="25"/>
      <c r="E2253" s="27" t="s">
        <v>3810</v>
      </c>
      <c r="F2253" s="151" t="s">
        <v>21</v>
      </c>
      <c r="G2253" s="41" t="s">
        <v>585</v>
      </c>
      <c r="H2253" s="46" t="str">
        <f>IFERROR(IFERROR(IF(SEARCH("Usystems",$E2253)&gt;0,"Usystems"),IF(SEARCH("RIIFO",$E2253)&gt;0,"RIIFO","Uponor")),"Uponor")</f>
        <v>Uponor</v>
      </c>
      <c r="I2253" s="25" t="str">
        <f>IFERROR(MID($D2253,1,7)+0,"")</f>
        <v/>
      </c>
      <c r="J2253" s="25" t="str">
        <f>IFERROR(MID($D2253,10,7)+0,"")</f>
        <v/>
      </c>
      <c r="K2253" s="25" t="str">
        <f>IFERROR(MID($D2253,19,7)+0,"")</f>
        <v/>
      </c>
      <c r="L2253" s="25" t="str">
        <f>IFERROR(MID($D2253,28,7)+0,"")</f>
        <v/>
      </c>
      <c r="M2253" s="25" t="str">
        <f>IF(IFERROR(MID($Q2253,1,7)+0,"")&lt;1130000,IF(INDEX(C:C,MATCH(LEFT(Q2253,7)+0,I:I,0))&lt;1130000,"",INDEX(C:C,MATCH(LEFT(Q2253,7)+0,I:I,0))),IFERROR(MID($Q2253,1,7)+0,""))</f>
        <v/>
      </c>
      <c r="N2253" s="25" t="str">
        <f>IF(IFERROR(MID($Q2253,10,7)+0,"")&lt;1130000,"",IFERROR(MID($Q2253,10,7)+0,""))</f>
        <v/>
      </c>
      <c r="O2253" s="25" t="str">
        <f>IF(IFERROR(MID($Q2253,19,7)+0,"")&lt;1130000,"",IFERROR(MID($Q2253,19,7)+0,""))</f>
        <v/>
      </c>
      <c r="P2253" s="25" t="str">
        <f>IF(M2253="","",IF(N2253="",M2253,M2253&amp;", "&amp;N2253))</f>
        <v/>
      </c>
      <c r="Q2253" s="25"/>
      <c r="R2253" s="25"/>
      <c r="S2253" s="35" t="s">
        <v>53</v>
      </c>
      <c r="T2253" s="25" t="s">
        <v>36</v>
      </c>
      <c r="U2253" s="185">
        <v>44464</v>
      </c>
      <c r="V2253" s="188">
        <v>44464</v>
      </c>
      <c r="W2253" s="189">
        <v>44464</v>
      </c>
      <c r="X2253" s="31">
        <v>44464</v>
      </c>
      <c r="Y2253" s="90">
        <f>IFERROR(ROUND(X2253/W2253-1,2),"")</f>
        <v>0</v>
      </c>
      <c r="Z2253" s="31">
        <f>IF(OR(S2253="VLD MLC components",S2253="VLD MLC pipes",S2253="VLD PEX components",S2253="VLD PEX pipes",S2253="VLD PHC components",S2253="VLD PHC pipes",S2253="Controls VLD"),"По запросу",X2253)</f>
        <v>44464</v>
      </c>
      <c r="AA2253" s="63">
        <f>ROUND(X2253/1.2,3)</f>
        <v>37053.332999999999</v>
      </c>
      <c r="AB2253" s="23">
        <v>37053.332999999999</v>
      </c>
      <c r="AC2253" s="190">
        <f>IFERROR(ROUND(AA2253/AB2253-1,2),"")</f>
        <v>0</v>
      </c>
      <c r="AD2253" s="25">
        <v>35</v>
      </c>
      <c r="AE2253" s="25">
        <v>0.31896999999999998</v>
      </c>
      <c r="AF2253" s="25">
        <v>6</v>
      </c>
      <c r="AG2253" s="25">
        <v>8</v>
      </c>
      <c r="AH2253" s="25">
        <v>12</v>
      </c>
      <c r="AI2253" s="25">
        <v>15</v>
      </c>
      <c r="AJ2253" s="25" t="s">
        <v>20</v>
      </c>
      <c r="AK2253" s="22" t="s">
        <v>20</v>
      </c>
      <c r="AL2253" s="25" t="s">
        <v>20</v>
      </c>
      <c r="AM2253" s="25">
        <v>1</v>
      </c>
      <c r="AN2253" s="25">
        <v>1910</v>
      </c>
      <c r="AO2253" s="25">
        <v>200</v>
      </c>
      <c r="AP2253" s="25">
        <v>835</v>
      </c>
      <c r="AQ2253" s="25">
        <v>35</v>
      </c>
      <c r="AR2253" s="94">
        <v>0.31896999999999998</v>
      </c>
      <c r="AS2253" s="157">
        <v>15</v>
      </c>
      <c r="AT2253" s="93" t="s">
        <v>3809</v>
      </c>
      <c r="AU2253" s="92" t="s">
        <v>22</v>
      </c>
      <c r="AV2253" s="91" t="s">
        <v>152</v>
      </c>
      <c r="AW2253" s="92" t="s">
        <v>152</v>
      </c>
      <c r="AX2253" s="92" t="s">
        <v>48</v>
      </c>
      <c r="AY2253" s="91" t="s">
        <v>152</v>
      </c>
      <c r="AZ2253" s="23"/>
      <c r="BA2253" s="25" t="s">
        <v>3808</v>
      </c>
      <c r="BB2253" t="s">
        <v>25</v>
      </c>
      <c r="BC2253">
        <v>44464</v>
      </c>
      <c r="BD2253" t="str">
        <f>IF(Z2253=BC2253,"OK")</f>
        <v>OK</v>
      </c>
      <c r="BE2253">
        <v>35</v>
      </c>
      <c r="BF2253">
        <v>0.31896999999999998</v>
      </c>
      <c r="BG2253">
        <v>1910</v>
      </c>
      <c r="BH2253">
        <v>200</v>
      </c>
      <c r="BI2253">
        <v>835</v>
      </c>
      <c r="BJ2253">
        <v>35</v>
      </c>
      <c r="BK2253">
        <v>0.31896999999999998</v>
      </c>
      <c r="BN2253" s="183"/>
    </row>
    <row r="2254" spans="1:66" ht="25.5" x14ac:dyDescent="0.25">
      <c r="A2254" s="1"/>
      <c r="B2254" s="94">
        <v>2239</v>
      </c>
      <c r="C2254" s="43">
        <v>1060555</v>
      </c>
      <c r="D2254" s="25"/>
      <c r="E2254" s="27" t="s">
        <v>3807</v>
      </c>
      <c r="F2254" s="151" t="s">
        <v>21</v>
      </c>
      <c r="G2254" s="41" t="s">
        <v>585</v>
      </c>
      <c r="H2254" s="46" t="str">
        <f>IFERROR(IFERROR(IF(SEARCH("Usystems",$E2254)&gt;0,"Usystems"),IF(SEARCH("RIIFO",$E2254)&gt;0,"RIIFO","Uponor")),"Uponor")</f>
        <v>Uponor</v>
      </c>
      <c r="I2254" s="25" t="str">
        <f>IFERROR(MID($D2254,1,7)+0,"")</f>
        <v/>
      </c>
      <c r="J2254" s="25" t="str">
        <f>IFERROR(MID($D2254,10,7)+0,"")</f>
        <v/>
      </c>
      <c r="K2254" s="25" t="str">
        <f>IFERROR(MID($D2254,19,7)+0,"")</f>
        <v/>
      </c>
      <c r="L2254" s="25" t="str">
        <f>IFERROR(MID($D2254,28,7)+0,"")</f>
        <v/>
      </c>
      <c r="M2254" s="25" t="str">
        <f>IF(IFERROR(MID($Q2254,1,7)+0,"")&lt;1130000,IF(INDEX(C:C,MATCH(LEFT(Q2254,7)+0,I:I,0))&lt;1130000,"",INDEX(C:C,MATCH(LEFT(Q2254,7)+0,I:I,0))),IFERROR(MID($Q2254,1,7)+0,""))</f>
        <v/>
      </c>
      <c r="N2254" s="25" t="str">
        <f>IF(IFERROR(MID($Q2254,10,7)+0,"")&lt;1130000,"",IFERROR(MID($Q2254,10,7)+0,""))</f>
        <v/>
      </c>
      <c r="O2254" s="25" t="str">
        <f>IF(IFERROR(MID($Q2254,19,7)+0,"")&lt;1130000,"",IFERROR(MID($Q2254,19,7)+0,""))</f>
        <v/>
      </c>
      <c r="P2254" s="25" t="str">
        <f>IF(M2254="","",IF(N2254="",M2254,M2254&amp;", "&amp;N2254))</f>
        <v/>
      </c>
      <c r="Q2254" s="25"/>
      <c r="R2254" s="25"/>
      <c r="S2254" s="35" t="s">
        <v>53</v>
      </c>
      <c r="T2254" s="25" t="s">
        <v>36</v>
      </c>
      <c r="U2254" s="185">
        <v>59425</v>
      </c>
      <c r="V2254" s="188">
        <v>59425</v>
      </c>
      <c r="W2254" s="189">
        <v>59425</v>
      </c>
      <c r="X2254" s="31">
        <v>59425</v>
      </c>
      <c r="Y2254" s="90">
        <f>IFERROR(ROUND(X2254/W2254-1,2),"")</f>
        <v>0</v>
      </c>
      <c r="Z2254" s="31">
        <f>IF(OR(S2254="VLD MLC components",S2254="VLD MLC pipes",S2254="VLD PEX components",S2254="VLD PEX pipes",S2254="VLD PHC components",S2254="VLD PHC pipes",S2254="Controls VLD"),"По запросу",X2254)</f>
        <v>59425</v>
      </c>
      <c r="AA2254" s="63">
        <f>ROUND(X2254/1.2,3)</f>
        <v>49520.832999999999</v>
      </c>
      <c r="AB2254" s="23">
        <v>49520.832999999999</v>
      </c>
      <c r="AC2254" s="190">
        <f>IFERROR(ROUND(AA2254/AB2254-1,2),"")</f>
        <v>0</v>
      </c>
      <c r="AD2254" s="25">
        <v>42</v>
      </c>
      <c r="AE2254" s="25">
        <v>0.38577</v>
      </c>
      <c r="AF2254" s="25">
        <v>5</v>
      </c>
      <c r="AG2254" s="25">
        <v>5</v>
      </c>
      <c r="AH2254" s="25">
        <v>5</v>
      </c>
      <c r="AI2254" s="25">
        <v>5</v>
      </c>
      <c r="AJ2254" s="25" t="s">
        <v>20</v>
      </c>
      <c r="AK2254" s="22" t="s">
        <v>20</v>
      </c>
      <c r="AL2254" s="25" t="s">
        <v>20</v>
      </c>
      <c r="AM2254" s="25">
        <v>1</v>
      </c>
      <c r="AN2254" s="25">
        <v>2310</v>
      </c>
      <c r="AO2254" s="25">
        <v>200</v>
      </c>
      <c r="AP2254" s="25">
        <v>835</v>
      </c>
      <c r="AQ2254" s="25">
        <v>42</v>
      </c>
      <c r="AR2254" s="94">
        <v>0.38577</v>
      </c>
      <c r="AS2254" s="157">
        <v>5</v>
      </c>
      <c r="AT2254" s="93">
        <v>42444</v>
      </c>
      <c r="AU2254" s="92" t="s">
        <v>22</v>
      </c>
      <c r="AV2254" s="91" t="s">
        <v>152</v>
      </c>
      <c r="AW2254" s="92" t="s">
        <v>152</v>
      </c>
      <c r="AX2254" s="92" t="s">
        <v>48</v>
      </c>
      <c r="AY2254" s="91" t="s">
        <v>152</v>
      </c>
      <c r="AZ2254" s="23"/>
      <c r="BA2254" s="25" t="s">
        <v>3806</v>
      </c>
      <c r="BB2254" t="s">
        <v>25</v>
      </c>
      <c r="BC2254">
        <v>59425</v>
      </c>
      <c r="BD2254" t="str">
        <f>IF(Z2254=BC2254,"OK")</f>
        <v>OK</v>
      </c>
      <c r="BE2254">
        <v>42</v>
      </c>
      <c r="BF2254">
        <v>0.38577</v>
      </c>
      <c r="BG2254">
        <v>2310</v>
      </c>
      <c r="BH2254">
        <v>200</v>
      </c>
      <c r="BI2254">
        <v>835</v>
      </c>
      <c r="BJ2254">
        <v>42</v>
      </c>
      <c r="BK2254">
        <v>0.38577</v>
      </c>
      <c r="BN2254" s="183"/>
    </row>
    <row r="2255" spans="1:66" ht="25.5" x14ac:dyDescent="0.25">
      <c r="A2255" s="1"/>
      <c r="B2255" s="94">
        <v>2240</v>
      </c>
      <c r="C2255" s="43">
        <v>1136099</v>
      </c>
      <c r="D2255" s="34" t="s">
        <v>3805</v>
      </c>
      <c r="E2255" s="27" t="s">
        <v>3804</v>
      </c>
      <c r="F2255" s="151" t="s">
        <v>655</v>
      </c>
      <c r="G2255" s="41" t="s">
        <v>27</v>
      </c>
      <c r="H2255" s="46" t="str">
        <f>IFERROR(IFERROR(IF(SEARCH("Usystems",$E2255)&gt;0,"Usystems"),IF(SEARCH("RIIFO",$E2255)&gt;0,"RIIFO","Uponor")),"Uponor")</f>
        <v>Usystems</v>
      </c>
      <c r="I2255" s="25">
        <f>IFERROR(MID($D2255,1,7)+0,"")</f>
        <v>1078304</v>
      </c>
      <c r="J2255" s="25">
        <f>IFERROR(MID($D2255,10,7)+0,"")</f>
        <v>1136094</v>
      </c>
      <c r="K2255" s="25" t="str">
        <f>IFERROR(MID($D2255,19,7)+0,"")</f>
        <v/>
      </c>
      <c r="L2255" s="25" t="str">
        <f>IFERROR(MID($D2255,28,7)+0,"")</f>
        <v/>
      </c>
      <c r="M2255" s="25">
        <f>IF(IFERROR(MID($Q2255,1,7)+0,"")&lt;1130000,IF(INDEX(C:C,MATCH(LEFT(Q2255,7)+0,I:I,0))&lt;1130000,"",INDEX(C:C,MATCH(LEFT(Q2255,7)+0,I:I,0))),IFERROR(MID($Q2255,1,7)+0,""))</f>
        <v>1136100</v>
      </c>
      <c r="N2255" s="25" t="str">
        <f>IF(IFERROR(MID($Q2255,10,7)+0,"")&lt;1130000,"",IFERROR(MID($Q2255,10,7)+0,""))</f>
        <v/>
      </c>
      <c r="O2255" s="25" t="str">
        <f>IF(IFERROR(MID($Q2255,19,7)+0,"")&lt;1130000,"",IFERROR(MID($Q2255,19,7)+0,""))</f>
        <v/>
      </c>
      <c r="P2255" s="25">
        <f>IF(M2255="","",IF(N2255="",M2255,M2255&amp;", "&amp;N2255))</f>
        <v>1136100</v>
      </c>
      <c r="Q2255" s="43">
        <v>1136100</v>
      </c>
      <c r="R2255" s="25"/>
      <c r="S2255" s="35" t="s">
        <v>54</v>
      </c>
      <c r="T2255" s="25" t="s">
        <v>36</v>
      </c>
      <c r="U2255" s="185">
        <v>52000</v>
      </c>
      <c r="V2255" s="188">
        <v>55640</v>
      </c>
      <c r="W2255" s="189">
        <v>62317</v>
      </c>
      <c r="X2255" s="31">
        <v>68549</v>
      </c>
      <c r="Y2255" s="90">
        <f>IFERROR(ROUND(X2255/W2255-1,2),"")</f>
        <v>0.1</v>
      </c>
      <c r="Z2255" s="31">
        <f>IF(OR(S2255="VLD MLC components",S2255="VLD MLC pipes",S2255="VLD PEX components",S2255="VLD PEX pipes",S2255="VLD PHC components",S2255="VLD PHC pipes",S2255="Controls VLD"),"По запросу",X2255)</f>
        <v>68549</v>
      </c>
      <c r="AA2255" s="63">
        <f>ROUND(X2255/1.2,3)</f>
        <v>57124.167000000001</v>
      </c>
      <c r="AB2255" s="23">
        <v>51930.832999999999</v>
      </c>
      <c r="AC2255" s="190">
        <f>IFERROR(ROUND(AA2255/AB2255-1,2),"")</f>
        <v>0.1</v>
      </c>
      <c r="AD2255" s="25">
        <v>3.99</v>
      </c>
      <c r="AE2255" s="25">
        <v>8.8330000000000006E-3</v>
      </c>
      <c r="AF2255" s="25">
        <v>0</v>
      </c>
      <c r="AG2255" s="25" t="s">
        <v>22</v>
      </c>
      <c r="AH2255" s="25">
        <v>0</v>
      </c>
      <c r="AI2255" s="25">
        <v>0</v>
      </c>
      <c r="AJ2255" s="25" t="s">
        <v>20</v>
      </c>
      <c r="AK2255" s="42" t="s">
        <v>19</v>
      </c>
      <c r="AL2255" s="25" t="s">
        <v>20</v>
      </c>
      <c r="AM2255" s="25">
        <v>1</v>
      </c>
      <c r="AN2255" s="25"/>
      <c r="AO2255" s="25"/>
      <c r="AP2255" s="25"/>
      <c r="AQ2255" s="25">
        <v>0</v>
      </c>
      <c r="AR2255" s="94">
        <v>0</v>
      </c>
      <c r="AS2255" s="157" t="s">
        <v>22</v>
      </c>
      <c r="AT2255" s="93"/>
      <c r="AU2255" s="92" t="s">
        <v>2675</v>
      </c>
      <c r="AV2255" s="91" t="s">
        <v>152</v>
      </c>
      <c r="AW2255" s="92" t="s">
        <v>152</v>
      </c>
      <c r="AX2255" s="92" t="s">
        <v>43</v>
      </c>
      <c r="AY2255" s="91" t="s">
        <v>152</v>
      </c>
      <c r="AZ2255" s="23" t="s">
        <v>24</v>
      </c>
      <c r="BA2255" s="25" t="s">
        <v>3803</v>
      </c>
      <c r="BB2255" t="s">
        <v>25</v>
      </c>
      <c r="BC2255" t="e">
        <v>#N/A</v>
      </c>
      <c r="BD2255" t="e">
        <f>IF(Z2255=BC2255,"OK")</f>
        <v>#N/A</v>
      </c>
      <c r="BE2255">
        <v>3.99</v>
      </c>
      <c r="BF2255">
        <v>8.8330000000000006E-3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 t="e">
        <f>IF(ABS(AN2255*AO2255*AP2255/1000000000/AR2255-1)&lt;0.1,"OK","NO")</f>
        <v>#DIV/0!</v>
      </c>
      <c r="BN2255" s="183"/>
    </row>
    <row r="2256" spans="1:66" ht="25.5" x14ac:dyDescent="0.25">
      <c r="A2256" s="1"/>
      <c r="B2256" s="94">
        <v>2241</v>
      </c>
      <c r="C2256" s="43">
        <v>1136094</v>
      </c>
      <c r="D2256" s="25">
        <v>1078304</v>
      </c>
      <c r="E2256" s="27" t="s">
        <v>3802</v>
      </c>
      <c r="F2256" s="151" t="s">
        <v>655</v>
      </c>
      <c r="G2256" s="41" t="s">
        <v>27</v>
      </c>
      <c r="H2256" s="46" t="str">
        <f>IFERROR(IFERROR(IF(SEARCH("Usystems",$E2256)&gt;0,"Usystems"),IF(SEARCH("RIIFO",$E2256)&gt;0,"RIIFO","Uponor")),"Uponor")</f>
        <v>Usystems</v>
      </c>
      <c r="I2256" s="25">
        <f>IFERROR(MID($D2256,1,7)+0,"")</f>
        <v>1078304</v>
      </c>
      <c r="J2256" s="25" t="str">
        <f>IFERROR(MID($D2256,10,7)+0,"")</f>
        <v/>
      </c>
      <c r="K2256" s="25" t="str">
        <f>IFERROR(MID($D2256,19,7)+0,"")</f>
        <v/>
      </c>
      <c r="L2256" s="25" t="str">
        <f>IFERROR(MID($D2256,28,7)+0,"")</f>
        <v/>
      </c>
      <c r="M2256" s="25">
        <f>IF(IFERROR(MID($Q2256,1,7)+0,"")&lt;1130000,IF(INDEX(C:C,MATCH(LEFT(Q2256,7)+0,I:I,0))&lt;1130000,"",INDEX(C:C,MATCH(LEFT(Q2256,7)+0,I:I,0))),IFERROR(MID($Q2256,1,7)+0,""))</f>
        <v>1136100</v>
      </c>
      <c r="N2256" s="25" t="str">
        <f>IF(IFERROR(MID($Q2256,10,7)+0,"")&lt;1130000,"",IFERROR(MID($Q2256,10,7)+0,""))</f>
        <v/>
      </c>
      <c r="O2256" s="25" t="str">
        <f>IF(IFERROR(MID($Q2256,19,7)+0,"")&lt;1130000,"",IFERROR(MID($Q2256,19,7)+0,""))</f>
        <v/>
      </c>
      <c r="P2256" s="25">
        <f>IF(M2256="","",IF(N2256="",M2256,M2256&amp;", "&amp;N2256))</f>
        <v>1136100</v>
      </c>
      <c r="Q2256" s="25">
        <v>1136100</v>
      </c>
      <c r="R2256" s="25"/>
      <c r="S2256" s="35" t="s">
        <v>54</v>
      </c>
      <c r="T2256" s="25" t="s">
        <v>36</v>
      </c>
      <c r="U2256" s="185">
        <v>69000</v>
      </c>
      <c r="V2256" s="188">
        <v>73830</v>
      </c>
      <c r="W2256" s="189">
        <v>82690</v>
      </c>
      <c r="X2256" s="31">
        <v>90959</v>
      </c>
      <c r="Y2256" s="90">
        <f>IFERROR(ROUND(X2256/W2256-1,2),"")</f>
        <v>0.1</v>
      </c>
      <c r="Z2256" s="31">
        <f>IF(OR(S2256="VLD MLC components",S2256="VLD MLC pipes",S2256="VLD PEX components",S2256="VLD PEX pipes",S2256="VLD PHC components",S2256="VLD PHC pipes",S2256="Controls VLD"),"По запросу",X2256)</f>
        <v>90959</v>
      </c>
      <c r="AA2256" s="63">
        <f>ROUND(X2256/1.2,3)</f>
        <v>75799.167000000001</v>
      </c>
      <c r="AB2256" s="23">
        <v>68908.332999999999</v>
      </c>
      <c r="AC2256" s="190">
        <f>IFERROR(ROUND(AA2256/AB2256-1,2),"")</f>
        <v>0.1</v>
      </c>
      <c r="AD2256" s="25">
        <v>3.99</v>
      </c>
      <c r="AE2256" s="25">
        <v>8.8330000000000006E-3</v>
      </c>
      <c r="AF2256" s="25">
        <v>0</v>
      </c>
      <c r="AG2256" s="25" t="s">
        <v>22</v>
      </c>
      <c r="AH2256" s="25">
        <v>0</v>
      </c>
      <c r="AI2256" s="25">
        <v>0</v>
      </c>
      <c r="AJ2256" s="25" t="s">
        <v>20</v>
      </c>
      <c r="AK2256" s="42" t="s">
        <v>19</v>
      </c>
      <c r="AL2256" s="25" t="s">
        <v>20</v>
      </c>
      <c r="AM2256" s="25">
        <v>1</v>
      </c>
      <c r="AN2256" s="25"/>
      <c r="AO2256" s="25"/>
      <c r="AP2256" s="25"/>
      <c r="AQ2256" s="25"/>
      <c r="AR2256" s="94"/>
      <c r="AS2256" s="157" t="s">
        <v>22</v>
      </c>
      <c r="AT2256" s="93"/>
      <c r="AU2256" s="92" t="s">
        <v>2675</v>
      </c>
      <c r="AV2256" s="91" t="s">
        <v>152</v>
      </c>
      <c r="AW2256" s="92" t="s">
        <v>48</v>
      </c>
      <c r="AX2256" s="92" t="s">
        <v>48</v>
      </c>
      <c r="AY2256" s="91" t="s">
        <v>152</v>
      </c>
      <c r="AZ2256" s="23" t="s">
        <v>24</v>
      </c>
      <c r="BA2256" s="25" t="s">
        <v>3801</v>
      </c>
      <c r="BB2256" t="s">
        <v>48</v>
      </c>
      <c r="BC2256" t="e">
        <v>#N/A</v>
      </c>
      <c r="BD2256" t="e">
        <f>IF(Z2256=BC2256,"OK")</f>
        <v>#N/A</v>
      </c>
      <c r="BE2256">
        <v>3.99</v>
      </c>
      <c r="BF2256">
        <v>8.8330000000000006E-3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 t="e">
        <f>IF(ABS(AN2256*AO2256*AP2256/1000000000/AR2256-1)&lt;0.1,"OK","NO")</f>
        <v>#DIV/0!</v>
      </c>
      <c r="BN2256" s="183"/>
    </row>
    <row r="2257" spans="1:66" ht="25.5" x14ac:dyDescent="0.25">
      <c r="A2257" s="1"/>
      <c r="B2257" s="94">
        <v>2242</v>
      </c>
      <c r="C2257" s="43">
        <v>1136095</v>
      </c>
      <c r="D2257" s="25">
        <v>1119443</v>
      </c>
      <c r="E2257" s="27" t="s">
        <v>3800</v>
      </c>
      <c r="F2257" s="151" t="s">
        <v>655</v>
      </c>
      <c r="G2257" s="41" t="s">
        <v>27</v>
      </c>
      <c r="H2257" s="46" t="str">
        <f>IFERROR(IFERROR(IF(SEARCH("Usystems",$E2257)&gt;0,"Usystems"),IF(SEARCH("RIIFO",$E2257)&gt;0,"RIIFO","Uponor")),"Uponor")</f>
        <v>Usystems</v>
      </c>
      <c r="I2257" s="25">
        <f>IFERROR(MID($D2257,1,7)+0,"")</f>
        <v>1119443</v>
      </c>
      <c r="J2257" s="25" t="str">
        <f>IFERROR(MID($D2257,10,7)+0,"")</f>
        <v/>
      </c>
      <c r="K2257" s="25" t="str">
        <f>IFERROR(MID($D2257,19,7)+0,"")</f>
        <v/>
      </c>
      <c r="L2257" s="25" t="str">
        <f>IFERROR(MID($D2257,28,7)+0,"")</f>
        <v/>
      </c>
      <c r="M2257" s="25">
        <f>IF(IFERROR(MID($Q2257,1,7)+0,"")&lt;1130000,IF(INDEX(C:C,MATCH(LEFT(Q2257,7)+0,I:I,0))&lt;1130000,"",INDEX(C:C,MATCH(LEFT(Q2257,7)+0,I:I,0))),IFERROR(MID($Q2257,1,7)+0,""))</f>
        <v>1136100</v>
      </c>
      <c r="N2257" s="25" t="str">
        <f>IF(IFERROR(MID($Q2257,10,7)+0,"")&lt;1130000,"",IFERROR(MID($Q2257,10,7)+0,""))</f>
        <v/>
      </c>
      <c r="O2257" s="25" t="str">
        <f>IF(IFERROR(MID($Q2257,19,7)+0,"")&lt;1130000,"",IFERROR(MID($Q2257,19,7)+0,""))</f>
        <v/>
      </c>
      <c r="P2257" s="25">
        <f>IF(M2257="","",IF(N2257="",M2257,M2257&amp;", "&amp;N2257))</f>
        <v>1136100</v>
      </c>
      <c r="Q2257" s="25">
        <v>1136100</v>
      </c>
      <c r="R2257" s="25"/>
      <c r="S2257" s="35" t="s">
        <v>54</v>
      </c>
      <c r="T2257" s="25" t="s">
        <v>36</v>
      </c>
      <c r="U2257" s="185">
        <v>59000</v>
      </c>
      <c r="V2257" s="188">
        <v>63130</v>
      </c>
      <c r="W2257" s="189">
        <v>70706</v>
      </c>
      <c r="X2257" s="31">
        <v>77777</v>
      </c>
      <c r="Y2257" s="90">
        <f>IFERROR(ROUND(X2257/W2257-1,2),"")</f>
        <v>0.1</v>
      </c>
      <c r="Z2257" s="31">
        <f>IF(OR(S2257="VLD MLC components",S2257="VLD MLC pipes",S2257="VLD PEX components",S2257="VLD PEX pipes",S2257="VLD PHC components",S2257="VLD PHC pipes",S2257="Controls VLD"),"По запросу",X2257)</f>
        <v>77777</v>
      </c>
      <c r="AA2257" s="63">
        <f>ROUND(X2257/1.2,3)</f>
        <v>64814.167000000001</v>
      </c>
      <c r="AB2257" s="23">
        <v>58921.667000000001</v>
      </c>
      <c r="AC2257" s="190">
        <f>IFERROR(ROUND(AA2257/AB2257-1,2),"")</f>
        <v>0.1</v>
      </c>
      <c r="AD2257" s="25">
        <v>4.4000000000000004</v>
      </c>
      <c r="AE2257" s="25">
        <v>8.9999999999999993E-3</v>
      </c>
      <c r="AF2257" s="25">
        <v>0</v>
      </c>
      <c r="AG2257" s="25" t="s">
        <v>22</v>
      </c>
      <c r="AH2257" s="25">
        <v>0</v>
      </c>
      <c r="AI2257" s="25">
        <v>0</v>
      </c>
      <c r="AJ2257" s="25" t="s">
        <v>20</v>
      </c>
      <c r="AK2257" s="42" t="s">
        <v>19</v>
      </c>
      <c r="AL2257" s="25" t="s">
        <v>20</v>
      </c>
      <c r="AM2257" s="25">
        <v>1</v>
      </c>
      <c r="AN2257" s="25"/>
      <c r="AO2257" s="25"/>
      <c r="AP2257" s="25"/>
      <c r="AQ2257" s="25"/>
      <c r="AR2257" s="94"/>
      <c r="AS2257" s="157" t="s">
        <v>22</v>
      </c>
      <c r="AT2257" s="93"/>
      <c r="AU2257" s="92" t="s">
        <v>2675</v>
      </c>
      <c r="AV2257" s="91" t="s">
        <v>152</v>
      </c>
      <c r="AW2257" s="92" t="s">
        <v>48</v>
      </c>
      <c r="AX2257" s="92" t="s">
        <v>48</v>
      </c>
      <c r="AY2257" s="91" t="s">
        <v>152</v>
      </c>
      <c r="AZ2257" s="23" t="s">
        <v>24</v>
      </c>
      <c r="BA2257" s="25" t="s">
        <v>3799</v>
      </c>
      <c r="BB2257" t="s">
        <v>48</v>
      </c>
      <c r="BC2257" t="e">
        <v>#N/A</v>
      </c>
      <c r="BD2257" t="e">
        <f>IF(Z2257=BC2257,"OK")</f>
        <v>#N/A</v>
      </c>
      <c r="BE2257">
        <v>4.4000000000000004</v>
      </c>
      <c r="BF2257">
        <v>8.9999999999999993E-3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 t="e">
        <f>IF(ABS(AN2257*AO2257*AP2257/1000000000/AR2257-1)&lt;0.1,"OK","NO")</f>
        <v>#DIV/0!</v>
      </c>
      <c r="BN2257" s="183"/>
    </row>
    <row r="2258" spans="1:66" ht="25.5" x14ac:dyDescent="0.25">
      <c r="A2258" s="1"/>
      <c r="B2258" s="94">
        <v>2243</v>
      </c>
      <c r="C2258" s="43">
        <v>1135959</v>
      </c>
      <c r="D2258" s="37"/>
      <c r="E2258" s="26" t="s">
        <v>3798</v>
      </c>
      <c r="F2258" s="212" t="s">
        <v>21</v>
      </c>
      <c r="G2258" s="41" t="s">
        <v>27</v>
      </c>
      <c r="H2258" s="46" t="str">
        <f>IFERROR(IFERROR(IF(SEARCH("Usystems",$E2258)&gt;0,"Usystems"),IF(SEARCH("RIIFO",$E2258)&gt;0,"RIIFO","Uponor")),"Uponor")</f>
        <v>Usystems</v>
      </c>
      <c r="I2258" s="25" t="str">
        <f>IFERROR(MID($D2258,1,7)+0,"")</f>
        <v/>
      </c>
      <c r="J2258" s="25" t="str">
        <f>IFERROR(MID($D2258,10,7)+0,"")</f>
        <v/>
      </c>
      <c r="K2258" s="25" t="str">
        <f>IFERROR(MID($D2258,19,7)+0,"")</f>
        <v/>
      </c>
      <c r="L2258" s="25" t="str">
        <f>IFERROR(MID($D2258,28,7)+0,"")</f>
        <v/>
      </c>
      <c r="M2258" s="25">
        <f>IF(IFERROR(MID($Q2258,1,7)+0,"")&lt;1130000,IF(INDEX(C:C,MATCH(LEFT(Q2258,7)+0,I:I,0))&lt;1130000,"",INDEX(C:C,MATCH(LEFT(Q2258,7)+0,I:I,0))),IFERROR(MID($Q2258,1,7)+0,""))</f>
        <v>1135960</v>
      </c>
      <c r="N2258" s="25" t="str">
        <f>IF(IFERROR(MID($Q2258,10,7)+0,"")&lt;1130000,"",IFERROR(MID($Q2258,10,7)+0,""))</f>
        <v/>
      </c>
      <c r="O2258" s="25" t="str">
        <f>IF(IFERROR(MID($Q2258,19,7)+0,"")&lt;1130000,"",IFERROR(MID($Q2258,19,7)+0,""))</f>
        <v/>
      </c>
      <c r="P2258" s="25">
        <f>IF(M2258="","",IF(N2258="",M2258,M2258&amp;", "&amp;N2258))</f>
        <v>1135960</v>
      </c>
      <c r="Q2258" s="43">
        <v>1135960</v>
      </c>
      <c r="R2258" s="23"/>
      <c r="S2258" s="35" t="s">
        <v>54</v>
      </c>
      <c r="T2258" s="34" t="s">
        <v>36</v>
      </c>
      <c r="U2258" s="185">
        <v>32720</v>
      </c>
      <c r="V2258" s="188">
        <v>35010</v>
      </c>
      <c r="W2258" s="189">
        <v>39211</v>
      </c>
      <c r="X2258" s="31">
        <v>43132</v>
      </c>
      <c r="Y2258" s="90">
        <f>IFERROR(ROUND(X2258/W2258-1,2),"")</f>
        <v>0.1</v>
      </c>
      <c r="Z2258" s="31">
        <f>IF(OR(S2258="VLD MLC components",S2258="VLD MLC pipes",S2258="VLD PEX components",S2258="VLD PEX pipes",S2258="VLD PHC components",S2258="VLD PHC pipes",S2258="Controls VLD"),"По запросу",X2258)</f>
        <v>43132</v>
      </c>
      <c r="AA2258" s="63">
        <f>ROUND(X2258/1.2,3)</f>
        <v>35943.332999999999</v>
      </c>
      <c r="AB2258" s="23">
        <v>32675.832999999999</v>
      </c>
      <c r="AC2258" s="190">
        <f>IFERROR(ROUND(AA2258/AB2258-1,2),"")</f>
        <v>0.1</v>
      </c>
      <c r="AD2258" s="25">
        <v>1.2</v>
      </c>
      <c r="AE2258" s="25">
        <v>1.1119E-2</v>
      </c>
      <c r="AF2258" s="25">
        <v>0</v>
      </c>
      <c r="AG2258" s="25" t="s">
        <v>22</v>
      </c>
      <c r="AH2258" s="25">
        <v>0</v>
      </c>
      <c r="AI2258" s="25">
        <v>0</v>
      </c>
      <c r="AJ2258" s="25" t="s">
        <v>20</v>
      </c>
      <c r="AK2258" s="42" t="s">
        <v>19</v>
      </c>
      <c r="AL2258" s="25" t="s">
        <v>20</v>
      </c>
      <c r="AM2258" s="25">
        <v>1</v>
      </c>
      <c r="AN2258" s="23"/>
      <c r="AO2258" s="23"/>
      <c r="AP2258" s="23"/>
      <c r="AQ2258" s="23"/>
      <c r="AR2258" s="96"/>
      <c r="AS2258" s="157" t="s">
        <v>22</v>
      </c>
      <c r="AT2258" s="93">
        <v>44743</v>
      </c>
      <c r="AU2258" s="92" t="s">
        <v>2675</v>
      </c>
      <c r="AV2258" s="91" t="s">
        <v>152</v>
      </c>
      <c r="AW2258" s="92" t="s">
        <v>152</v>
      </c>
      <c r="AX2258" s="92" t="s">
        <v>43</v>
      </c>
      <c r="AY2258" s="91" t="s">
        <v>152</v>
      </c>
      <c r="AZ2258" s="23" t="s">
        <v>24</v>
      </c>
      <c r="BA2258" s="25" t="s">
        <v>3797</v>
      </c>
      <c r="BB2258" t="s">
        <v>25</v>
      </c>
      <c r="BC2258" t="e">
        <v>#N/A</v>
      </c>
      <c r="BD2258" t="e">
        <f>IF(Z2258=BC2258,"OK")</f>
        <v>#N/A</v>
      </c>
      <c r="BE2258">
        <v>1.2</v>
      </c>
      <c r="BF2258">
        <v>1.1119E-2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 t="e">
        <f>IF(ABS(AN2258*AO2258*AP2258/1000000000/AR2258-1)&lt;0.1,"OK","NO")</f>
        <v>#DIV/0!</v>
      </c>
      <c r="BN2258" s="183"/>
    </row>
    <row r="2259" spans="1:66" ht="38.25" x14ac:dyDescent="0.25">
      <c r="A2259" s="1"/>
      <c r="B2259" s="94">
        <v>2244</v>
      </c>
      <c r="C2259" s="43">
        <v>1119443</v>
      </c>
      <c r="D2259" s="37">
        <v>1000171</v>
      </c>
      <c r="E2259" s="26" t="s">
        <v>178</v>
      </c>
      <c r="F2259" s="212" t="s">
        <v>757</v>
      </c>
      <c r="G2259" s="41" t="s">
        <v>29</v>
      </c>
      <c r="H2259" s="46" t="str">
        <f>IFERROR(IFERROR(IF(SEARCH("Usystems",$E2259)&gt;0,"Usystems"),IF(SEARCH("RIIFO",$E2259)&gt;0,"RIIFO","Uponor")),"Uponor")</f>
        <v>Uponor</v>
      </c>
      <c r="I2259" s="25">
        <f>IFERROR(MID($D2259,1,7)+0,"")</f>
        <v>1000171</v>
      </c>
      <c r="J2259" s="25" t="str">
        <f>IFERROR(MID($D2259,10,7)+0,"")</f>
        <v/>
      </c>
      <c r="K2259" s="25" t="str">
        <f>IFERROR(MID($D2259,19,7)+0,"")</f>
        <v/>
      </c>
      <c r="L2259" s="25" t="str">
        <f>IFERROR(MID($D2259,28,7)+0,"")</f>
        <v/>
      </c>
      <c r="M2259" s="25">
        <f>IF(IFERROR(MID($Q2259,1,7)+0,"")&lt;1130000,IF(INDEX(C:C,MATCH(LEFT(Q2259,7)+0,I:I,0))&lt;1130000,"",INDEX(C:C,MATCH(LEFT(Q2259,7)+0,I:I,0))),IFERROR(MID($Q2259,1,7)+0,""))</f>
        <v>1136100</v>
      </c>
      <c r="N2259" s="25" t="str">
        <f>IF(IFERROR(MID($Q2259,10,7)+0,"")&lt;1130000,"",IFERROR(MID($Q2259,10,7)+0,""))</f>
        <v/>
      </c>
      <c r="O2259" s="25" t="str">
        <f>IF(IFERROR(MID($Q2259,19,7)+0,"")&lt;1130000,"",IFERROR(MID($Q2259,19,7)+0,""))</f>
        <v/>
      </c>
      <c r="P2259" s="25">
        <f>IF(M2259="","",IF(N2259="",M2259,M2259&amp;", "&amp;N2259))</f>
        <v>1136100</v>
      </c>
      <c r="Q2259" s="25">
        <v>1136100</v>
      </c>
      <c r="R2259" s="43"/>
      <c r="S2259" s="35" t="s">
        <v>53</v>
      </c>
      <c r="T2259" s="34" t="s">
        <v>36</v>
      </c>
      <c r="U2259" s="185">
        <v>96640</v>
      </c>
      <c r="V2259" s="188">
        <v>96640</v>
      </c>
      <c r="W2259" s="189">
        <v>96640</v>
      </c>
      <c r="X2259" s="31">
        <v>96640</v>
      </c>
      <c r="Y2259" s="90">
        <f>IFERROR(ROUND(X2259/W2259-1,2),"")</f>
        <v>0</v>
      </c>
      <c r="Z2259" s="31">
        <f>IF(OR(S2259="VLD MLC components",S2259="VLD MLC pipes",S2259="VLD PEX components",S2259="VLD PEX pipes",S2259="VLD PHC components",S2259="VLD PHC pipes",S2259="Controls VLD"),"По запросу",X2259)</f>
        <v>96640</v>
      </c>
      <c r="AA2259" s="63">
        <f>ROUND(X2259/1.2,3)</f>
        <v>80533.332999999999</v>
      </c>
      <c r="AB2259" s="23">
        <v>80533.332999999999</v>
      </c>
      <c r="AC2259" s="190">
        <f>IFERROR(ROUND(AA2259/AB2259-1,2),"")</f>
        <v>0</v>
      </c>
      <c r="AD2259" s="25">
        <v>4.4000000000000004</v>
      </c>
      <c r="AE2259" s="25">
        <v>8.9999999999999993E-3</v>
      </c>
      <c r="AF2259" s="25">
        <v>0</v>
      </c>
      <c r="AG2259" s="25">
        <v>8</v>
      </c>
      <c r="AH2259" s="25">
        <v>8</v>
      </c>
      <c r="AI2259" s="25">
        <v>14</v>
      </c>
      <c r="AJ2259" s="25" t="s">
        <v>20</v>
      </c>
      <c r="AK2259" s="42" t="s">
        <v>19</v>
      </c>
      <c r="AL2259" s="25" t="s">
        <v>20</v>
      </c>
      <c r="AM2259" s="25">
        <v>1</v>
      </c>
      <c r="AN2259" s="25">
        <v>360</v>
      </c>
      <c r="AO2259" s="25">
        <v>220</v>
      </c>
      <c r="AP2259" s="25">
        <v>115</v>
      </c>
      <c r="AQ2259" s="25">
        <v>4.4000000000000004</v>
      </c>
      <c r="AR2259" s="25">
        <v>9.1090000000000008E-3</v>
      </c>
      <c r="AS2259" s="157">
        <v>15</v>
      </c>
      <c r="AT2259" s="93">
        <v>44301</v>
      </c>
      <c r="AU2259" s="92" t="s">
        <v>22</v>
      </c>
      <c r="AV2259" s="91" t="s">
        <v>152</v>
      </c>
      <c r="AW2259" s="92" t="s">
        <v>152</v>
      </c>
      <c r="AX2259" s="92" t="s">
        <v>48</v>
      </c>
      <c r="AY2259" s="91" t="s">
        <v>152</v>
      </c>
      <c r="AZ2259" s="23"/>
      <c r="BA2259" s="25" t="s">
        <v>3796</v>
      </c>
      <c r="BB2259" t="s">
        <v>25</v>
      </c>
      <c r="BC2259">
        <v>96640</v>
      </c>
      <c r="BD2259" t="str">
        <f>IF(Z2259=BC2259,"OK")</f>
        <v>OK</v>
      </c>
      <c r="BE2259">
        <v>4.4000000000000004</v>
      </c>
      <c r="BF2259">
        <v>8.9999999999999993E-3</v>
      </c>
      <c r="BG2259">
        <v>360</v>
      </c>
      <c r="BH2259">
        <v>220</v>
      </c>
      <c r="BI2259">
        <v>115</v>
      </c>
      <c r="BJ2259">
        <v>4.4000000000000004</v>
      </c>
      <c r="BK2259">
        <v>9.1090000000000008E-3</v>
      </c>
      <c r="BN2259" s="183"/>
    </row>
    <row r="2260" spans="1:66" ht="38.25" x14ac:dyDescent="0.25">
      <c r="A2260" s="1"/>
      <c r="B2260" s="94">
        <v>2245</v>
      </c>
      <c r="C2260" s="43">
        <v>1000171</v>
      </c>
      <c r="D2260" s="135"/>
      <c r="E2260" s="27" t="s">
        <v>3795</v>
      </c>
      <c r="F2260" s="151" t="s">
        <v>655</v>
      </c>
      <c r="G2260" s="41" t="s">
        <v>29</v>
      </c>
      <c r="H2260" s="46" t="str">
        <f>IFERROR(IFERROR(IF(SEARCH("Usystems",$E2260)&gt;0,"Usystems"),IF(SEARCH("RIIFO",$E2260)&gt;0,"RIIFO","Uponor")),"Uponor")</f>
        <v>Uponor</v>
      </c>
      <c r="I2260" s="25" t="str">
        <f>IFERROR(MID($D2260,1,7)+0,"")</f>
        <v/>
      </c>
      <c r="J2260" s="25" t="str">
        <f>IFERROR(MID($D2260,10,7)+0,"")</f>
        <v/>
      </c>
      <c r="K2260" s="25" t="str">
        <f>IFERROR(MID($D2260,19,7)+0,"")</f>
        <v/>
      </c>
      <c r="L2260" s="25" t="str">
        <f>IFERROR(MID($D2260,28,7)+0,"")</f>
        <v/>
      </c>
      <c r="M2260" s="25">
        <f>IF(IFERROR(MID($Q2260,1,7)+0,"")&lt;1130000,IF(INDEX(C:C,MATCH(LEFT(Q2260,7)+0,I:I,0))&lt;1130000,"",INDEX(C:C,MATCH(LEFT(Q2260,7)+0,I:I,0))),IFERROR(MID($Q2260,1,7)+0,""))</f>
        <v>1136095</v>
      </c>
      <c r="N2260" s="25" t="str">
        <f>IF(IFERROR(MID($Q2260,10,7)+0,"")&lt;1130000,"",IFERROR(MID($Q2260,10,7)+0,""))</f>
        <v/>
      </c>
      <c r="O2260" s="25" t="str">
        <f>IF(IFERROR(MID($Q2260,19,7)+0,"")&lt;1130000,"",IFERROR(MID($Q2260,19,7)+0,""))</f>
        <v/>
      </c>
      <c r="P2260" s="25">
        <f>IF(M2260="","",IF(N2260="",M2260,M2260&amp;", "&amp;N2260))</f>
        <v>1136095</v>
      </c>
      <c r="Q2260" s="25">
        <v>1119443</v>
      </c>
      <c r="R2260" s="25"/>
      <c r="S2260" s="35" t="s">
        <v>53</v>
      </c>
      <c r="T2260" s="25" t="s">
        <v>36</v>
      </c>
      <c r="U2260" s="185">
        <v>64721</v>
      </c>
      <c r="V2260" s="188">
        <v>64721</v>
      </c>
      <c r="W2260" s="189">
        <v>64721</v>
      </c>
      <c r="X2260" s="31">
        <v>64721</v>
      </c>
      <c r="Y2260" s="90">
        <f>IFERROR(ROUND(X2260/W2260-1,2),"")</f>
        <v>0</v>
      </c>
      <c r="Z2260" s="31">
        <f>IF(OR(S2260="VLD MLC components",S2260="VLD MLC pipes",S2260="VLD PEX components",S2260="VLD PEX pipes",S2260="VLD PHC components",S2260="VLD PHC pipes",S2260="Controls VLD"),"По запросу",X2260)</f>
        <v>64721</v>
      </c>
      <c r="AA2260" s="63">
        <f>ROUND(X2260/1.2,3)</f>
        <v>53934.167000000001</v>
      </c>
      <c r="AB2260" s="23">
        <v>53934.167000000001</v>
      </c>
      <c r="AC2260" s="190">
        <f>IFERROR(ROUND(AA2260/AB2260-1,2),"")</f>
        <v>0</v>
      </c>
      <c r="AD2260" s="25">
        <v>4.1559999999999997</v>
      </c>
      <c r="AE2260" s="25">
        <v>4.5500000000000002E-3</v>
      </c>
      <c r="AF2260" s="25">
        <v>0</v>
      </c>
      <c r="AG2260" s="25" t="s">
        <v>22</v>
      </c>
      <c r="AH2260" s="25">
        <v>0</v>
      </c>
      <c r="AI2260" s="25">
        <v>0</v>
      </c>
      <c r="AJ2260" s="25" t="s">
        <v>19</v>
      </c>
      <c r="AK2260" s="42" t="s">
        <v>19</v>
      </c>
      <c r="AL2260" s="25" t="s">
        <v>19</v>
      </c>
      <c r="AM2260" s="25">
        <v>1</v>
      </c>
      <c r="AN2260" s="25">
        <v>382</v>
      </c>
      <c r="AO2260" s="25">
        <v>242</v>
      </c>
      <c r="AP2260" s="25">
        <v>140</v>
      </c>
      <c r="AQ2260" s="25">
        <v>4.1559999999999997</v>
      </c>
      <c r="AR2260" s="94">
        <v>1.2942E-2</v>
      </c>
      <c r="AS2260" s="157" t="s">
        <v>22</v>
      </c>
      <c r="AT2260" s="93" t="s">
        <v>22</v>
      </c>
      <c r="AU2260" s="92" t="s">
        <v>22</v>
      </c>
      <c r="AV2260" s="91" t="s">
        <v>48</v>
      </c>
      <c r="AW2260" s="92" t="s">
        <v>48</v>
      </c>
      <c r="AX2260" s="92" t="s">
        <v>48</v>
      </c>
      <c r="AY2260" s="91" t="s">
        <v>152</v>
      </c>
      <c r="AZ2260" s="23"/>
      <c r="BA2260" s="25">
        <v>0</v>
      </c>
      <c r="BB2260" t="s">
        <v>48</v>
      </c>
      <c r="BC2260" t="e">
        <v>#N/A</v>
      </c>
      <c r="BD2260" t="e">
        <f>IF(Z2260=BC2260,"OK")</f>
        <v>#N/A</v>
      </c>
      <c r="BE2260">
        <v>4.1559999999999997</v>
      </c>
      <c r="BF2260">
        <v>4.5500000000000002E-3</v>
      </c>
      <c r="BG2260">
        <v>382</v>
      </c>
      <c r="BH2260">
        <v>242</v>
      </c>
      <c r="BI2260">
        <v>140</v>
      </c>
      <c r="BJ2260">
        <v>4.1559999999999997</v>
      </c>
      <c r="BK2260">
        <v>1.2942E-2</v>
      </c>
      <c r="BN2260" s="183"/>
    </row>
    <row r="2261" spans="1:66" ht="25.5" x14ac:dyDescent="0.25">
      <c r="A2261" s="1"/>
      <c r="B2261" s="94">
        <v>2246</v>
      </c>
      <c r="C2261" s="43">
        <v>1078304</v>
      </c>
      <c r="D2261" s="37">
        <v>1046870</v>
      </c>
      <c r="E2261" s="27" t="s">
        <v>58</v>
      </c>
      <c r="F2261" s="151" t="s">
        <v>655</v>
      </c>
      <c r="G2261" s="41" t="s">
        <v>27</v>
      </c>
      <c r="H2261" s="46" t="str">
        <f>IFERROR(IFERROR(IF(SEARCH("Usystems",$E2261)&gt;0,"Usystems"),IF(SEARCH("RIIFO",$E2261)&gt;0,"RIIFO","Uponor")),"Uponor")</f>
        <v>Uponor</v>
      </c>
      <c r="I2261" s="25">
        <f>IFERROR(MID($D2261,1,7)+0,"")</f>
        <v>1046870</v>
      </c>
      <c r="J2261" s="25" t="str">
        <f>IFERROR(MID($D2261,10,7)+0,"")</f>
        <v/>
      </c>
      <c r="K2261" s="25" t="str">
        <f>IFERROR(MID($D2261,19,7)+0,"")</f>
        <v/>
      </c>
      <c r="L2261" s="25" t="str">
        <f>IFERROR(MID($D2261,28,7)+0,"")</f>
        <v/>
      </c>
      <c r="M2261" s="25">
        <f>IF(IFERROR(MID($Q2261,1,7)+0,"")&lt;1130000,IF(INDEX(C:C,MATCH(LEFT(Q2261,7)+0,I:I,0))&lt;1130000,"",INDEX(C:C,MATCH(LEFT(Q2261,7)+0,I:I,0))),IFERROR(MID($Q2261,1,7)+0,""))</f>
        <v>1136100</v>
      </c>
      <c r="N2261" s="25" t="str">
        <f>IF(IFERROR(MID($Q2261,10,7)+0,"")&lt;1130000,"",IFERROR(MID($Q2261,10,7)+0,""))</f>
        <v/>
      </c>
      <c r="O2261" s="25" t="str">
        <f>IF(IFERROR(MID($Q2261,19,7)+0,"")&lt;1130000,"",IFERROR(MID($Q2261,19,7)+0,""))</f>
        <v/>
      </c>
      <c r="P2261" s="25">
        <f>IF(M2261="","",IF(N2261="",M2261,M2261&amp;", "&amp;N2261))</f>
        <v>1136100</v>
      </c>
      <c r="Q2261" s="43">
        <v>1136100</v>
      </c>
      <c r="R2261" s="43"/>
      <c r="S2261" s="35" t="s">
        <v>53</v>
      </c>
      <c r="T2261" s="25" t="s">
        <v>36</v>
      </c>
      <c r="U2261" s="185">
        <v>109252</v>
      </c>
      <c r="V2261" s="188">
        <v>109252</v>
      </c>
      <c r="W2261" s="189">
        <v>109252</v>
      </c>
      <c r="X2261" s="31">
        <v>109252</v>
      </c>
      <c r="Y2261" s="90">
        <f>IFERROR(ROUND(X2261/W2261-1,2),"")</f>
        <v>0</v>
      </c>
      <c r="Z2261" s="31">
        <f>IF(OR(S2261="VLD MLC components",S2261="VLD MLC pipes",S2261="VLD PEX components",S2261="VLD PEX pipes",S2261="VLD PHC components",S2261="VLD PHC pipes",S2261="Controls VLD"),"По запросу",X2261)</f>
        <v>109252</v>
      </c>
      <c r="AA2261" s="63">
        <f>ROUND(X2261/1.2,3)</f>
        <v>91043.332999999999</v>
      </c>
      <c r="AB2261" s="23">
        <v>91043.332999999999</v>
      </c>
      <c r="AC2261" s="190">
        <f>IFERROR(ROUND(AA2261/AB2261-1,2),"")</f>
        <v>0</v>
      </c>
      <c r="AD2261" s="25">
        <v>3.99</v>
      </c>
      <c r="AE2261" s="25">
        <v>8.8330000000000006E-3</v>
      </c>
      <c r="AF2261" s="25">
        <v>0</v>
      </c>
      <c r="AG2261" s="25" t="s">
        <v>22</v>
      </c>
      <c r="AH2261" s="25">
        <v>0</v>
      </c>
      <c r="AI2261" s="25">
        <v>0</v>
      </c>
      <c r="AJ2261" s="25" t="s">
        <v>20</v>
      </c>
      <c r="AK2261" s="42" t="s">
        <v>19</v>
      </c>
      <c r="AL2261" s="25" t="s">
        <v>20</v>
      </c>
      <c r="AM2261" s="25" t="s">
        <v>59</v>
      </c>
      <c r="AN2261" s="25">
        <v>365</v>
      </c>
      <c r="AO2261" s="25">
        <v>220</v>
      </c>
      <c r="AP2261" s="25">
        <v>110</v>
      </c>
      <c r="AQ2261" s="25">
        <v>3.99</v>
      </c>
      <c r="AR2261" s="94">
        <v>8.8330000000000006E-3</v>
      </c>
      <c r="AS2261" s="157" t="s">
        <v>22</v>
      </c>
      <c r="AT2261" s="93" t="s">
        <v>22</v>
      </c>
      <c r="AU2261" s="92" t="s">
        <v>22</v>
      </c>
      <c r="AV2261" s="91" t="s">
        <v>152</v>
      </c>
      <c r="AW2261" s="92" t="s">
        <v>48</v>
      </c>
      <c r="AX2261" s="92" t="s">
        <v>48</v>
      </c>
      <c r="AY2261" s="91" t="s">
        <v>152</v>
      </c>
      <c r="AZ2261" s="23"/>
      <c r="BA2261" s="25" t="s">
        <v>3794</v>
      </c>
      <c r="BB2261" t="s">
        <v>25</v>
      </c>
      <c r="BC2261" t="e">
        <v>#N/A</v>
      </c>
      <c r="BD2261" t="e">
        <f>IF(Z2261=BC2261,"OK")</f>
        <v>#N/A</v>
      </c>
      <c r="BE2261">
        <v>3.99</v>
      </c>
      <c r="BF2261">
        <v>8.8330000000000006E-3</v>
      </c>
      <c r="BG2261">
        <v>365</v>
      </c>
      <c r="BH2261">
        <v>220</v>
      </c>
      <c r="BI2261">
        <v>110</v>
      </c>
      <c r="BJ2261">
        <v>3.99</v>
      </c>
      <c r="BK2261">
        <v>8.8330000000000006E-3</v>
      </c>
      <c r="BN2261" s="183"/>
    </row>
    <row r="2262" spans="1:66" ht="25.5" x14ac:dyDescent="0.25">
      <c r="A2262" s="1"/>
      <c r="B2262" s="94">
        <v>2247</v>
      </c>
      <c r="C2262" s="43">
        <v>1078306</v>
      </c>
      <c r="D2262" s="25">
        <v>1048780</v>
      </c>
      <c r="E2262" s="36" t="s">
        <v>3793</v>
      </c>
      <c r="F2262" s="151" t="s">
        <v>21</v>
      </c>
      <c r="G2262" s="41" t="s">
        <v>585</v>
      </c>
      <c r="H2262" s="46" t="str">
        <f>IFERROR(IFERROR(IF(SEARCH("Usystems",$E2262)&gt;0,"Usystems"),IF(SEARCH("RIIFO",$E2262)&gt;0,"RIIFO","Uponor")),"Uponor")</f>
        <v>Uponor</v>
      </c>
      <c r="I2262" s="25">
        <f>IFERROR(MID($D2262,1,7)+0,"")</f>
        <v>1048780</v>
      </c>
      <c r="J2262" s="25" t="str">
        <f>IFERROR(MID($D2262,10,7)+0,"")</f>
        <v/>
      </c>
      <c r="K2262" s="25" t="str">
        <f>IFERROR(MID($D2262,19,7)+0,"")</f>
        <v/>
      </c>
      <c r="L2262" s="25" t="str">
        <f>IFERROR(MID($D2262,28,7)+0,"")</f>
        <v/>
      </c>
      <c r="M2262" s="25" t="str">
        <f>IF(IFERROR(MID($Q2262,1,7)+0,"")&lt;1130000,IF(INDEX(C:C,MATCH(LEFT(Q2262,7)+0,I:I,0))&lt;1130000,"",INDEX(C:C,MATCH(LEFT(Q2262,7)+0,I:I,0))),IFERROR(MID($Q2262,1,7)+0,""))</f>
        <v/>
      </c>
      <c r="N2262" s="25" t="str">
        <f>IF(IFERROR(MID($Q2262,10,7)+0,"")&lt;1130000,"",IFERROR(MID($Q2262,10,7)+0,""))</f>
        <v/>
      </c>
      <c r="O2262" s="25" t="str">
        <f>IF(IFERROR(MID($Q2262,19,7)+0,"")&lt;1130000,"",IFERROR(MID($Q2262,19,7)+0,""))</f>
        <v/>
      </c>
      <c r="P2262" s="25" t="str">
        <f>IF(M2262="","",IF(N2262="",M2262,M2262&amp;", "&amp;N2262))</f>
        <v/>
      </c>
      <c r="Q2262" s="25"/>
      <c r="R2262" s="25"/>
      <c r="S2262" s="35" t="s">
        <v>53</v>
      </c>
      <c r="T2262" s="25" t="s">
        <v>36</v>
      </c>
      <c r="U2262" s="185">
        <v>247004</v>
      </c>
      <c r="V2262" s="188">
        <v>247004</v>
      </c>
      <c r="W2262" s="189">
        <v>247004</v>
      </c>
      <c r="X2262" s="31">
        <v>247004</v>
      </c>
      <c r="Y2262" s="90">
        <f>IFERROR(ROUND(X2262/W2262-1,2),"")</f>
        <v>0</v>
      </c>
      <c r="Z2262" s="31">
        <f>IF(OR(S2262="VLD MLC components",S2262="VLD MLC pipes",S2262="VLD PEX components",S2262="VLD PEX pipes",S2262="VLD PHC components",S2262="VLD PHC pipes",S2262="Controls VLD"),"По запросу",X2262)</f>
        <v>247004</v>
      </c>
      <c r="AA2262" s="63">
        <f>ROUND(X2262/1.2,3)</f>
        <v>205836.66699999999</v>
      </c>
      <c r="AB2262" s="23">
        <v>205836.66699999999</v>
      </c>
      <c r="AC2262" s="190">
        <f>IFERROR(ROUND(AA2262/AB2262-1,2),"")</f>
        <v>0</v>
      </c>
      <c r="AD2262" s="25">
        <v>4.5</v>
      </c>
      <c r="AE2262" s="25">
        <v>1.9656E-2</v>
      </c>
      <c r="AF2262" s="25">
        <v>1</v>
      </c>
      <c r="AG2262" s="25">
        <v>1</v>
      </c>
      <c r="AH2262" s="25">
        <v>1</v>
      </c>
      <c r="AI2262" s="25">
        <v>1</v>
      </c>
      <c r="AJ2262" s="25" t="s">
        <v>20</v>
      </c>
      <c r="AK2262" s="22" t="s">
        <v>20</v>
      </c>
      <c r="AL2262" s="25" t="s">
        <v>20</v>
      </c>
      <c r="AM2262" s="25" t="s">
        <v>59</v>
      </c>
      <c r="AN2262" s="25">
        <v>360</v>
      </c>
      <c r="AO2262" s="25">
        <v>390</v>
      </c>
      <c r="AP2262" s="25">
        <v>140</v>
      </c>
      <c r="AQ2262" s="25">
        <v>4.5</v>
      </c>
      <c r="AR2262" s="25">
        <v>1.9656E-2</v>
      </c>
      <c r="AS2262" s="157">
        <v>1</v>
      </c>
      <c r="AT2262" s="93">
        <v>42444</v>
      </c>
      <c r="AU2262" s="92" t="s">
        <v>22</v>
      </c>
      <c r="AV2262" s="91" t="s">
        <v>152</v>
      </c>
      <c r="AW2262" s="92" t="s">
        <v>152</v>
      </c>
      <c r="AX2262" s="92" t="s">
        <v>48</v>
      </c>
      <c r="AY2262" s="91" t="s">
        <v>152</v>
      </c>
      <c r="AZ2262" s="23"/>
      <c r="BA2262" s="25" t="s">
        <v>3792</v>
      </c>
      <c r="BB2262" t="s">
        <v>25</v>
      </c>
      <c r="BC2262">
        <v>247004</v>
      </c>
      <c r="BD2262" t="str">
        <f>IF(Z2262=BC2262,"OK")</f>
        <v>OK</v>
      </c>
      <c r="BE2262">
        <v>4.5</v>
      </c>
      <c r="BF2262">
        <v>1.9656E-2</v>
      </c>
      <c r="BG2262">
        <v>360</v>
      </c>
      <c r="BH2262">
        <v>390</v>
      </c>
      <c r="BI2262">
        <v>140</v>
      </c>
      <c r="BJ2262">
        <v>4.5</v>
      </c>
      <c r="BK2262">
        <v>1.9656E-2</v>
      </c>
      <c r="BN2262" s="183"/>
    </row>
    <row r="2263" spans="1:66" ht="25.5" x14ac:dyDescent="0.25">
      <c r="A2263" s="1"/>
      <c r="B2263" s="94">
        <v>2248</v>
      </c>
      <c r="C2263" s="43">
        <v>1078307</v>
      </c>
      <c r="D2263" s="25"/>
      <c r="E2263" s="36" t="s">
        <v>3791</v>
      </c>
      <c r="F2263" s="151" t="s">
        <v>21</v>
      </c>
      <c r="G2263" s="41" t="s">
        <v>585</v>
      </c>
      <c r="H2263" s="46" t="str">
        <f>IFERROR(IFERROR(IF(SEARCH("Usystems",$E2263)&gt;0,"Usystems"),IF(SEARCH("RIIFO",$E2263)&gt;0,"RIIFO","Uponor")),"Uponor")</f>
        <v>Uponor</v>
      </c>
      <c r="I2263" s="25" t="str">
        <f>IFERROR(MID($D2263,1,7)+0,"")</f>
        <v/>
      </c>
      <c r="J2263" s="25" t="str">
        <f>IFERROR(MID($D2263,10,7)+0,"")</f>
        <v/>
      </c>
      <c r="K2263" s="25" t="str">
        <f>IFERROR(MID($D2263,19,7)+0,"")</f>
        <v/>
      </c>
      <c r="L2263" s="25" t="str">
        <f>IFERROR(MID($D2263,28,7)+0,"")</f>
        <v/>
      </c>
      <c r="M2263" s="25" t="str">
        <f>IF(IFERROR(MID($Q2263,1,7)+0,"")&lt;1130000,IF(INDEX(C:C,MATCH(LEFT(Q2263,7)+0,I:I,0))&lt;1130000,"",INDEX(C:C,MATCH(LEFT(Q2263,7)+0,I:I,0))),IFERROR(MID($Q2263,1,7)+0,""))</f>
        <v/>
      </c>
      <c r="N2263" s="25" t="str">
        <f>IF(IFERROR(MID($Q2263,10,7)+0,"")&lt;1130000,"",IFERROR(MID($Q2263,10,7)+0,""))</f>
        <v/>
      </c>
      <c r="O2263" s="25" t="str">
        <f>IF(IFERROR(MID($Q2263,19,7)+0,"")&lt;1130000,"",IFERROR(MID($Q2263,19,7)+0,""))</f>
        <v/>
      </c>
      <c r="P2263" s="25" t="str">
        <f>IF(M2263="","",IF(N2263="",M2263,M2263&amp;", "&amp;N2263))</f>
        <v/>
      </c>
      <c r="Q2263" s="25"/>
      <c r="R2263" s="25"/>
      <c r="S2263" s="35" t="s">
        <v>53</v>
      </c>
      <c r="T2263" s="25" t="s">
        <v>36</v>
      </c>
      <c r="U2263" s="185">
        <v>142130</v>
      </c>
      <c r="V2263" s="188">
        <v>142130</v>
      </c>
      <c r="W2263" s="189">
        <v>142130</v>
      </c>
      <c r="X2263" s="31">
        <v>142130</v>
      </c>
      <c r="Y2263" s="90">
        <f>IFERROR(ROUND(X2263/W2263-1,2),"")</f>
        <v>0</v>
      </c>
      <c r="Z2263" s="31">
        <f>IF(OR(S2263="VLD MLC components",S2263="VLD MLC pipes",S2263="VLD PEX components",S2263="VLD PEX pipes",S2263="VLD PHC components",S2263="VLD PHC pipes",S2263="Controls VLD"),"По запросу",X2263)</f>
        <v>142130</v>
      </c>
      <c r="AA2263" s="63">
        <f>ROUND(X2263/1.2,3)</f>
        <v>118441.667</v>
      </c>
      <c r="AB2263" s="23">
        <v>118441.667</v>
      </c>
      <c r="AC2263" s="190">
        <f>IFERROR(ROUND(AA2263/AB2263-1,2),"")</f>
        <v>0</v>
      </c>
      <c r="AD2263" s="25">
        <v>3.98</v>
      </c>
      <c r="AE2263" s="25">
        <v>8.8330000000000006E-3</v>
      </c>
      <c r="AF2263" s="25">
        <v>1</v>
      </c>
      <c r="AG2263" s="25">
        <v>1</v>
      </c>
      <c r="AH2263" s="25">
        <v>1</v>
      </c>
      <c r="AI2263" s="25">
        <v>1</v>
      </c>
      <c r="AJ2263" s="25" t="s">
        <v>20</v>
      </c>
      <c r="AK2263" s="22" t="s">
        <v>20</v>
      </c>
      <c r="AL2263" s="25" t="s">
        <v>20</v>
      </c>
      <c r="AM2263" s="25" t="s">
        <v>59</v>
      </c>
      <c r="AN2263" s="25">
        <v>365</v>
      </c>
      <c r="AO2263" s="25">
        <v>220</v>
      </c>
      <c r="AP2263" s="25">
        <v>110</v>
      </c>
      <c r="AQ2263" s="25">
        <v>3.98</v>
      </c>
      <c r="AR2263" s="94">
        <v>8.8330000000000006E-3</v>
      </c>
      <c r="AS2263" s="157">
        <v>1</v>
      </c>
      <c r="AT2263" s="93">
        <v>42444</v>
      </c>
      <c r="AU2263" s="92" t="s">
        <v>22</v>
      </c>
      <c r="AV2263" s="91" t="s">
        <v>152</v>
      </c>
      <c r="AW2263" s="92" t="s">
        <v>152</v>
      </c>
      <c r="AX2263" s="92" t="s">
        <v>48</v>
      </c>
      <c r="AY2263" s="91" t="s">
        <v>152</v>
      </c>
      <c r="AZ2263" s="23"/>
      <c r="BA2263" s="25" t="s">
        <v>3790</v>
      </c>
      <c r="BB2263" t="s">
        <v>25</v>
      </c>
      <c r="BC2263">
        <v>142130</v>
      </c>
      <c r="BD2263" t="str">
        <f>IF(Z2263=BC2263,"OK")</f>
        <v>OK</v>
      </c>
      <c r="BE2263">
        <v>3.98</v>
      </c>
      <c r="BF2263">
        <v>8.8330000000000006E-3</v>
      </c>
      <c r="BG2263">
        <v>365</v>
      </c>
      <c r="BH2263">
        <v>220</v>
      </c>
      <c r="BI2263">
        <v>110</v>
      </c>
      <c r="BJ2263">
        <v>3.98</v>
      </c>
      <c r="BK2263">
        <v>8.8330000000000006E-3</v>
      </c>
      <c r="BN2263" s="183"/>
    </row>
    <row r="2264" spans="1:66" ht="25.5" x14ac:dyDescent="0.25">
      <c r="A2264" s="1"/>
      <c r="B2264" s="94">
        <v>2249</v>
      </c>
      <c r="C2264" s="43">
        <v>1119445</v>
      </c>
      <c r="D2264" s="37">
        <v>1078308</v>
      </c>
      <c r="E2264" s="26" t="s">
        <v>179</v>
      </c>
      <c r="F2264" s="212" t="s">
        <v>21</v>
      </c>
      <c r="G2264" s="28"/>
      <c r="H2264" s="46" t="str">
        <f>IFERROR(IFERROR(IF(SEARCH("Usystems",$E2264)&gt;0,"Usystems"),IF(SEARCH("RIIFO",$E2264)&gt;0,"RIIFO","Uponor")),"Uponor")</f>
        <v>Uponor</v>
      </c>
      <c r="I2264" s="25">
        <f>IFERROR(MID($D2264,1,7)+0,"")</f>
        <v>1078308</v>
      </c>
      <c r="J2264" s="25" t="str">
        <f>IFERROR(MID($D2264,10,7)+0,"")</f>
        <v/>
      </c>
      <c r="K2264" s="25" t="str">
        <f>IFERROR(MID($D2264,19,7)+0,"")</f>
        <v/>
      </c>
      <c r="L2264" s="25" t="str">
        <f>IFERROR(MID($D2264,28,7)+0,"")</f>
        <v/>
      </c>
      <c r="M2264" s="25" t="str">
        <f>IF(IFERROR(MID($Q2264,1,7)+0,"")&lt;1130000,IF(INDEX(C:C,MATCH(LEFT(Q2264,7)+0,I:I,0))&lt;1130000,"",INDEX(C:C,MATCH(LEFT(Q2264,7)+0,I:I,0))),IFERROR(MID($Q2264,1,7)+0,""))</f>
        <v/>
      </c>
      <c r="N2264" s="25" t="str">
        <f>IF(IFERROR(MID($Q2264,10,7)+0,"")&lt;1130000,"",IFERROR(MID($Q2264,10,7)+0,""))</f>
        <v/>
      </c>
      <c r="O2264" s="25" t="str">
        <f>IF(IFERROR(MID($Q2264,19,7)+0,"")&lt;1130000,"",IFERROR(MID($Q2264,19,7)+0,""))</f>
        <v/>
      </c>
      <c r="P2264" s="25" t="str">
        <f>IF(M2264="","",IF(N2264="",M2264,M2264&amp;", "&amp;N2264))</f>
        <v/>
      </c>
      <c r="Q2264" s="23"/>
      <c r="R2264" s="23"/>
      <c r="S2264" s="35" t="s">
        <v>53</v>
      </c>
      <c r="T2264" s="34" t="s">
        <v>36</v>
      </c>
      <c r="U2264" s="185">
        <v>248320</v>
      </c>
      <c r="V2264" s="188">
        <v>248320</v>
      </c>
      <c r="W2264" s="189">
        <v>248320</v>
      </c>
      <c r="X2264" s="31">
        <v>248320</v>
      </c>
      <c r="Y2264" s="90">
        <f>IFERROR(ROUND(X2264/W2264-1,2),"")</f>
        <v>0</v>
      </c>
      <c r="Z2264" s="31">
        <f>IF(OR(S2264="VLD MLC components",S2264="VLD MLC pipes",S2264="VLD PEX components",S2264="VLD PEX pipes",S2264="VLD PHC components",S2264="VLD PHC pipes",S2264="Controls VLD"),"По запросу",X2264)</f>
        <v>248320</v>
      </c>
      <c r="AA2264" s="63">
        <f>ROUND(X2264/1.2,3)</f>
        <v>206933.33300000001</v>
      </c>
      <c r="AB2264" s="23">
        <v>206933.33300000001</v>
      </c>
      <c r="AC2264" s="190">
        <f>IFERROR(ROUND(AA2264/AB2264-1,2),"")</f>
        <v>0</v>
      </c>
      <c r="AD2264" s="25">
        <v>6.3</v>
      </c>
      <c r="AE2264" s="25">
        <v>3.5999999999999997E-2</v>
      </c>
      <c r="AF2264" s="25">
        <v>0</v>
      </c>
      <c r="AG2264" s="25" t="s">
        <v>22</v>
      </c>
      <c r="AH2264" s="25">
        <v>0</v>
      </c>
      <c r="AI2264" s="25">
        <v>0</v>
      </c>
      <c r="AJ2264" s="25" t="s">
        <v>20</v>
      </c>
      <c r="AK2264" s="42" t="s">
        <v>19</v>
      </c>
      <c r="AL2264" s="25" t="s">
        <v>20</v>
      </c>
      <c r="AM2264" s="25">
        <v>1</v>
      </c>
      <c r="AN2264" s="25">
        <v>520</v>
      </c>
      <c r="AO2264" s="25">
        <v>265</v>
      </c>
      <c r="AP2264" s="25">
        <v>265</v>
      </c>
      <c r="AQ2264" s="25">
        <v>6.3</v>
      </c>
      <c r="AR2264" s="94">
        <v>3.6170000000000001E-2</v>
      </c>
      <c r="AS2264" s="157" t="s">
        <v>22</v>
      </c>
      <c r="AT2264" s="93" t="s">
        <v>22</v>
      </c>
      <c r="AU2264" s="92" t="s">
        <v>22</v>
      </c>
      <c r="AV2264" s="91" t="s">
        <v>48</v>
      </c>
      <c r="AW2264" s="92" t="s">
        <v>48</v>
      </c>
      <c r="AX2264" s="92" t="s">
        <v>48</v>
      </c>
      <c r="AY2264" s="91" t="s">
        <v>152</v>
      </c>
      <c r="AZ2264" s="23"/>
      <c r="BA2264" s="25">
        <v>0</v>
      </c>
      <c r="BB2264" t="s">
        <v>48</v>
      </c>
      <c r="BC2264" t="e">
        <v>#N/A</v>
      </c>
      <c r="BD2264" t="e">
        <f>IF(Z2264=BC2264,"OK")</f>
        <v>#N/A</v>
      </c>
      <c r="BE2264">
        <v>6.3</v>
      </c>
      <c r="BF2264">
        <v>3.5999999999999997E-2</v>
      </c>
      <c r="BG2264">
        <v>520</v>
      </c>
      <c r="BH2264">
        <v>265</v>
      </c>
      <c r="BI2264">
        <v>265</v>
      </c>
      <c r="BJ2264">
        <v>6.3</v>
      </c>
      <c r="BK2264">
        <v>3.6170000000000001E-2</v>
      </c>
      <c r="BN2264" s="183"/>
    </row>
    <row r="2265" spans="1:66" ht="25.5" x14ac:dyDescent="0.25">
      <c r="A2265" s="1"/>
      <c r="B2265" s="94">
        <v>2250</v>
      </c>
      <c r="C2265" s="43">
        <v>1119448</v>
      </c>
      <c r="D2265" s="37">
        <v>1078309</v>
      </c>
      <c r="E2265" s="26" t="s">
        <v>180</v>
      </c>
      <c r="F2265" s="212" t="s">
        <v>21</v>
      </c>
      <c r="G2265" s="28"/>
      <c r="H2265" s="46" t="str">
        <f>IFERROR(IFERROR(IF(SEARCH("Usystems",$E2265)&gt;0,"Usystems"),IF(SEARCH("RIIFO",$E2265)&gt;0,"RIIFO","Uponor")),"Uponor")</f>
        <v>Uponor</v>
      </c>
      <c r="I2265" s="25">
        <f>IFERROR(MID($D2265,1,7)+0,"")</f>
        <v>1078309</v>
      </c>
      <c r="J2265" s="25" t="str">
        <f>IFERROR(MID($D2265,10,7)+0,"")</f>
        <v/>
      </c>
      <c r="K2265" s="25" t="str">
        <f>IFERROR(MID($D2265,19,7)+0,"")</f>
        <v/>
      </c>
      <c r="L2265" s="25" t="str">
        <f>IFERROR(MID($D2265,28,7)+0,"")</f>
        <v/>
      </c>
      <c r="M2265" s="25" t="str">
        <f>IF(IFERROR(MID($Q2265,1,7)+0,"")&lt;1130000,IF(INDEX(C:C,MATCH(LEFT(Q2265,7)+0,I:I,0))&lt;1130000,"",INDEX(C:C,MATCH(LEFT(Q2265,7)+0,I:I,0))),IFERROR(MID($Q2265,1,7)+0,""))</f>
        <v/>
      </c>
      <c r="N2265" s="25" t="str">
        <f>IF(IFERROR(MID($Q2265,10,7)+0,"")&lt;1130000,"",IFERROR(MID($Q2265,10,7)+0,""))</f>
        <v/>
      </c>
      <c r="O2265" s="25" t="str">
        <f>IF(IFERROR(MID($Q2265,19,7)+0,"")&lt;1130000,"",IFERROR(MID($Q2265,19,7)+0,""))</f>
        <v/>
      </c>
      <c r="P2265" s="25" t="str">
        <f>IF(M2265="","",IF(N2265="",M2265,M2265&amp;", "&amp;N2265))</f>
        <v/>
      </c>
      <c r="Q2265" s="23"/>
      <c r="R2265" s="23"/>
      <c r="S2265" s="35" t="s">
        <v>53</v>
      </c>
      <c r="T2265" s="34" t="s">
        <v>36</v>
      </c>
      <c r="U2265" s="185">
        <v>143360</v>
      </c>
      <c r="V2265" s="188">
        <v>143360</v>
      </c>
      <c r="W2265" s="189">
        <v>143360</v>
      </c>
      <c r="X2265" s="31">
        <v>143360</v>
      </c>
      <c r="Y2265" s="90">
        <f>IFERROR(ROUND(X2265/W2265-1,2),"")</f>
        <v>0</v>
      </c>
      <c r="Z2265" s="31">
        <f>IF(OR(S2265="VLD MLC components",S2265="VLD MLC pipes",S2265="VLD PEX components",S2265="VLD PEX pipes",S2265="VLD PHC components",S2265="VLD PHC pipes",S2265="Controls VLD"),"По запросу",X2265)</f>
        <v>143360</v>
      </c>
      <c r="AA2265" s="63">
        <f>ROUND(X2265/1.2,3)</f>
        <v>119466.667</v>
      </c>
      <c r="AB2265" s="23">
        <v>119466.667</v>
      </c>
      <c r="AC2265" s="190">
        <f>IFERROR(ROUND(AA2265/AB2265-1,2),"")</f>
        <v>0</v>
      </c>
      <c r="AD2265" s="25">
        <v>4.7</v>
      </c>
      <c r="AE2265" s="25">
        <v>3.6999999999999998E-2</v>
      </c>
      <c r="AF2265" s="25">
        <v>0</v>
      </c>
      <c r="AG2265" s="25" t="s">
        <v>22</v>
      </c>
      <c r="AH2265" s="25">
        <v>0</v>
      </c>
      <c r="AI2265" s="25">
        <v>0</v>
      </c>
      <c r="AJ2265" s="25" t="s">
        <v>20</v>
      </c>
      <c r="AK2265" s="42" t="s">
        <v>19</v>
      </c>
      <c r="AL2265" s="25" t="s">
        <v>20</v>
      </c>
      <c r="AM2265" s="25">
        <v>1</v>
      </c>
      <c r="AN2265" s="25">
        <v>520</v>
      </c>
      <c r="AO2265" s="25">
        <v>265</v>
      </c>
      <c r="AP2265" s="25">
        <v>265</v>
      </c>
      <c r="AQ2265" s="25">
        <v>4.7</v>
      </c>
      <c r="AR2265" s="94">
        <v>3.6517000000000001E-2</v>
      </c>
      <c r="AS2265" s="157" t="s">
        <v>22</v>
      </c>
      <c r="AT2265" s="93" t="s">
        <v>22</v>
      </c>
      <c r="AU2265" s="92" t="s">
        <v>22</v>
      </c>
      <c r="AV2265" s="91" t="s">
        <v>48</v>
      </c>
      <c r="AW2265" s="92" t="s">
        <v>48</v>
      </c>
      <c r="AX2265" s="92" t="s">
        <v>48</v>
      </c>
      <c r="AY2265" s="91" t="s">
        <v>152</v>
      </c>
      <c r="AZ2265" s="23"/>
      <c r="BA2265" s="25">
        <v>0</v>
      </c>
      <c r="BB2265" t="s">
        <v>48</v>
      </c>
      <c r="BC2265" t="e">
        <v>#N/A</v>
      </c>
      <c r="BD2265" t="e">
        <f>IF(Z2265=BC2265,"OK")</f>
        <v>#N/A</v>
      </c>
      <c r="BE2265">
        <v>4.7</v>
      </c>
      <c r="BF2265">
        <v>3.6999999999999998E-2</v>
      </c>
      <c r="BG2265">
        <v>520</v>
      </c>
      <c r="BH2265">
        <v>265</v>
      </c>
      <c r="BI2265">
        <v>265</v>
      </c>
      <c r="BJ2265">
        <v>4.7</v>
      </c>
      <c r="BK2265">
        <v>3.6517000000000001E-2</v>
      </c>
      <c r="BN2265" s="183"/>
    </row>
    <row r="2266" spans="1:66" ht="25.5" x14ac:dyDescent="0.25">
      <c r="A2266" s="1"/>
      <c r="B2266" s="94">
        <v>2251</v>
      </c>
      <c r="C2266" s="43">
        <v>1078308</v>
      </c>
      <c r="D2266" s="25">
        <v>1048782</v>
      </c>
      <c r="E2266" s="36" t="s">
        <v>3789</v>
      </c>
      <c r="F2266" s="151" t="s">
        <v>21</v>
      </c>
      <c r="G2266" s="41" t="s">
        <v>27</v>
      </c>
      <c r="H2266" s="46" t="str">
        <f>IFERROR(IFERROR(IF(SEARCH("Usystems",$E2266)&gt;0,"Usystems"),IF(SEARCH("RIIFO",$E2266)&gt;0,"RIIFO","Uponor")),"Uponor")</f>
        <v>Uponor</v>
      </c>
      <c r="I2266" s="25">
        <f>IFERROR(MID($D2266,1,7)+0,"")</f>
        <v>1048782</v>
      </c>
      <c r="J2266" s="25" t="str">
        <f>IFERROR(MID($D2266,10,7)+0,"")</f>
        <v/>
      </c>
      <c r="K2266" s="25" t="str">
        <f>IFERROR(MID($D2266,19,7)+0,"")</f>
        <v/>
      </c>
      <c r="L2266" s="25" t="str">
        <f>IFERROR(MID($D2266,28,7)+0,"")</f>
        <v/>
      </c>
      <c r="M2266" s="25" t="e">
        <f>IF(IFERROR(MID($Q2266,1,7)+0,"")&lt;1130000,IF(INDEX(C:C,MATCH(LEFT(Q2266,7)+0,I:I,0))&lt;1130000,"",INDEX(C:C,MATCH(LEFT(Q2266,7)+0,I:I,0))),IFERROR(MID($Q2266,1,7)+0,""))</f>
        <v>#N/A</v>
      </c>
      <c r="N2266" s="25" t="str">
        <f>IF(IFERROR(MID($Q2266,10,7)+0,"")&lt;1130000,"",IFERROR(MID($Q2266,10,7)+0,""))</f>
        <v/>
      </c>
      <c r="O2266" s="25" t="str">
        <f>IF(IFERROR(MID($Q2266,19,7)+0,"")&lt;1130000,"",IFERROR(MID($Q2266,19,7)+0,""))</f>
        <v/>
      </c>
      <c r="P2266" s="25" t="e">
        <f>IF(M2266="","",IF(N2266="",M2266,M2266&amp;", "&amp;N2266))</f>
        <v>#N/A</v>
      </c>
      <c r="Q2266" s="25">
        <v>1119445</v>
      </c>
      <c r="R2266" s="25"/>
      <c r="S2266" s="35" t="s">
        <v>53</v>
      </c>
      <c r="T2266" s="25" t="s">
        <v>36</v>
      </c>
      <c r="U2266" s="185">
        <v>254029</v>
      </c>
      <c r="V2266" s="188">
        <v>254029</v>
      </c>
      <c r="W2266" s="189">
        <v>254029</v>
      </c>
      <c r="X2266" s="31">
        <v>254029</v>
      </c>
      <c r="Y2266" s="90">
        <f>IFERROR(ROUND(X2266/W2266-1,2),"")</f>
        <v>0</v>
      </c>
      <c r="Z2266" s="31">
        <f>IF(OR(S2266="VLD MLC components",S2266="VLD MLC pipes",S2266="VLD PEX components",S2266="VLD PEX pipes",S2266="VLD PHC components",S2266="VLD PHC pipes",S2266="Controls VLD"),"По запросу",X2266)</f>
        <v>254029</v>
      </c>
      <c r="AA2266" s="63">
        <f>ROUND(X2266/1.2,3)</f>
        <v>211690.83300000001</v>
      </c>
      <c r="AB2266" s="23">
        <v>211690.83300000001</v>
      </c>
      <c r="AC2266" s="190">
        <f>IFERROR(ROUND(AA2266/AB2266-1,2),"")</f>
        <v>0</v>
      </c>
      <c r="AD2266" s="25">
        <v>8.27</v>
      </c>
      <c r="AE2266" s="25">
        <v>3.8636999999999998E-2</v>
      </c>
      <c r="AF2266" s="25">
        <v>0</v>
      </c>
      <c r="AG2266" s="25" t="s">
        <v>22</v>
      </c>
      <c r="AH2266" s="25">
        <v>0</v>
      </c>
      <c r="AI2266" s="25">
        <v>0</v>
      </c>
      <c r="AJ2266" s="25" t="s">
        <v>19</v>
      </c>
      <c r="AK2266" s="42" t="s">
        <v>19</v>
      </c>
      <c r="AL2266" s="25" t="s">
        <v>19</v>
      </c>
      <c r="AM2266" s="25" t="s">
        <v>59</v>
      </c>
      <c r="AN2266" s="25">
        <v>530</v>
      </c>
      <c r="AO2266" s="25">
        <v>270</v>
      </c>
      <c r="AP2266" s="25">
        <v>270</v>
      </c>
      <c r="AQ2266" s="25">
        <v>8.27</v>
      </c>
      <c r="AR2266" s="94">
        <v>3.8636999999999998E-2</v>
      </c>
      <c r="AS2266" s="157" t="s">
        <v>22</v>
      </c>
      <c r="AT2266" s="93">
        <v>42444</v>
      </c>
      <c r="AU2266" s="92" t="s">
        <v>22</v>
      </c>
      <c r="AV2266" s="91" t="s">
        <v>48</v>
      </c>
      <c r="AW2266" s="92" t="s">
        <v>48</v>
      </c>
      <c r="AX2266" s="92" t="s">
        <v>48</v>
      </c>
      <c r="AY2266" s="91" t="s">
        <v>152</v>
      </c>
      <c r="AZ2266" s="23"/>
      <c r="BA2266" s="25">
        <v>0</v>
      </c>
      <c r="BB2266" t="s">
        <v>48</v>
      </c>
      <c r="BC2266" t="e">
        <v>#N/A</v>
      </c>
      <c r="BD2266" t="e">
        <f>IF(Z2266=BC2266,"OK")</f>
        <v>#N/A</v>
      </c>
      <c r="BE2266">
        <v>8.27</v>
      </c>
      <c r="BF2266">
        <v>3.8636999999999998E-2</v>
      </c>
      <c r="BG2266">
        <v>530</v>
      </c>
      <c r="BH2266">
        <v>270</v>
      </c>
      <c r="BI2266">
        <v>270</v>
      </c>
      <c r="BJ2266">
        <v>8.27</v>
      </c>
      <c r="BK2266">
        <v>3.8636999999999998E-2</v>
      </c>
      <c r="BN2266" s="183"/>
    </row>
    <row r="2267" spans="1:66" ht="25.5" x14ac:dyDescent="0.25">
      <c r="A2267" s="1"/>
      <c r="B2267" s="94">
        <v>2252</v>
      </c>
      <c r="C2267" s="43">
        <v>1078309</v>
      </c>
      <c r="D2267" s="25">
        <v>1048783</v>
      </c>
      <c r="E2267" s="27" t="s">
        <v>3788</v>
      </c>
      <c r="F2267" s="151" t="s">
        <v>21</v>
      </c>
      <c r="G2267" s="41" t="s">
        <v>27</v>
      </c>
      <c r="H2267" s="46" t="str">
        <f>IFERROR(IFERROR(IF(SEARCH("Usystems",$E2267)&gt;0,"Usystems"),IF(SEARCH("RIIFO",$E2267)&gt;0,"RIIFO","Uponor")),"Uponor")</f>
        <v>Uponor</v>
      </c>
      <c r="I2267" s="25">
        <f>IFERROR(MID($D2267,1,7)+0,"")</f>
        <v>1048783</v>
      </c>
      <c r="J2267" s="25" t="str">
        <f>IFERROR(MID($D2267,10,7)+0,"")</f>
        <v/>
      </c>
      <c r="K2267" s="25" t="str">
        <f>IFERROR(MID($D2267,19,7)+0,"")</f>
        <v/>
      </c>
      <c r="L2267" s="25" t="str">
        <f>IFERROR(MID($D2267,28,7)+0,"")</f>
        <v/>
      </c>
      <c r="M2267" s="25" t="e">
        <f>IF(IFERROR(MID($Q2267,1,7)+0,"")&lt;1130000,IF(INDEX(C:C,MATCH(LEFT(Q2267,7)+0,I:I,0))&lt;1130000,"",INDEX(C:C,MATCH(LEFT(Q2267,7)+0,I:I,0))),IFERROR(MID($Q2267,1,7)+0,""))</f>
        <v>#N/A</v>
      </c>
      <c r="N2267" s="25" t="str">
        <f>IF(IFERROR(MID($Q2267,10,7)+0,"")&lt;1130000,"",IFERROR(MID($Q2267,10,7)+0,""))</f>
        <v/>
      </c>
      <c r="O2267" s="25" t="str">
        <f>IF(IFERROR(MID($Q2267,19,7)+0,"")&lt;1130000,"",IFERROR(MID($Q2267,19,7)+0,""))</f>
        <v/>
      </c>
      <c r="P2267" s="25" t="e">
        <f>IF(M2267="","",IF(N2267="",M2267,M2267&amp;", "&amp;N2267))</f>
        <v>#N/A</v>
      </c>
      <c r="Q2267" s="25">
        <v>1119448</v>
      </c>
      <c r="R2267" s="25"/>
      <c r="S2267" s="35" t="s">
        <v>53</v>
      </c>
      <c r="T2267" s="25" t="s">
        <v>36</v>
      </c>
      <c r="U2267" s="185">
        <v>144895</v>
      </c>
      <c r="V2267" s="188">
        <v>144895</v>
      </c>
      <c r="W2267" s="189">
        <v>144895</v>
      </c>
      <c r="X2267" s="31">
        <v>144895</v>
      </c>
      <c r="Y2267" s="90">
        <f>IFERROR(ROUND(X2267/W2267-1,2),"")</f>
        <v>0</v>
      </c>
      <c r="Z2267" s="31">
        <f>IF(OR(S2267="VLD MLC components",S2267="VLD MLC pipes",S2267="VLD PEX components",S2267="VLD PEX pipes",S2267="VLD PHC components",S2267="VLD PHC pipes",S2267="Controls VLD"),"По запросу",X2267)</f>
        <v>144895</v>
      </c>
      <c r="AA2267" s="63">
        <f>ROUND(X2267/1.2,3)</f>
        <v>120745.833</v>
      </c>
      <c r="AB2267" s="23">
        <v>120745.833</v>
      </c>
      <c r="AC2267" s="190">
        <f>IFERROR(ROUND(AA2267/AB2267-1,2),"")</f>
        <v>0</v>
      </c>
      <c r="AD2267" s="25">
        <v>6.6</v>
      </c>
      <c r="AE2267" s="25">
        <v>3.5827999999999999E-2</v>
      </c>
      <c r="AF2267" s="25">
        <v>0</v>
      </c>
      <c r="AG2267" s="25" t="s">
        <v>22</v>
      </c>
      <c r="AH2267" s="25">
        <v>0</v>
      </c>
      <c r="AI2267" s="25">
        <v>0</v>
      </c>
      <c r="AJ2267" s="25" t="s">
        <v>19</v>
      </c>
      <c r="AK2267" s="42" t="s">
        <v>19</v>
      </c>
      <c r="AL2267" s="25" t="s">
        <v>19</v>
      </c>
      <c r="AM2267" s="25" t="s">
        <v>59</v>
      </c>
      <c r="AN2267" s="25">
        <v>520</v>
      </c>
      <c r="AO2267" s="25">
        <v>265</v>
      </c>
      <c r="AP2267" s="25">
        <v>260</v>
      </c>
      <c r="AQ2267" s="25">
        <v>6.6</v>
      </c>
      <c r="AR2267" s="94">
        <v>3.5827999999999999E-2</v>
      </c>
      <c r="AS2267" s="157" t="s">
        <v>22</v>
      </c>
      <c r="AT2267" s="93">
        <v>42444</v>
      </c>
      <c r="AU2267" s="92" t="s">
        <v>22</v>
      </c>
      <c r="AV2267" s="91" t="s">
        <v>48</v>
      </c>
      <c r="AW2267" s="92" t="s">
        <v>48</v>
      </c>
      <c r="AX2267" s="92" t="s">
        <v>48</v>
      </c>
      <c r="AY2267" s="91" t="s">
        <v>152</v>
      </c>
      <c r="AZ2267" s="23"/>
      <c r="BA2267" s="25">
        <v>0</v>
      </c>
      <c r="BB2267" t="s">
        <v>48</v>
      </c>
      <c r="BC2267" t="e">
        <v>#N/A</v>
      </c>
      <c r="BD2267" t="e">
        <f>IF(Z2267=BC2267,"OK")</f>
        <v>#N/A</v>
      </c>
      <c r="BE2267">
        <v>6.6</v>
      </c>
      <c r="BF2267">
        <v>3.5827999999999999E-2</v>
      </c>
      <c r="BG2267">
        <v>520</v>
      </c>
      <c r="BH2267">
        <v>265</v>
      </c>
      <c r="BI2267">
        <v>260</v>
      </c>
      <c r="BJ2267">
        <v>6.6</v>
      </c>
      <c r="BK2267">
        <v>3.5827999999999999E-2</v>
      </c>
      <c r="BN2267" s="183"/>
    </row>
    <row r="2268" spans="1:66" ht="25.5" x14ac:dyDescent="0.25">
      <c r="A2268" s="1"/>
      <c r="B2268" s="94">
        <v>2253</v>
      </c>
      <c r="C2268" s="43">
        <v>1084143</v>
      </c>
      <c r="D2268" s="25"/>
      <c r="E2268" s="27" t="s">
        <v>3787</v>
      </c>
      <c r="F2268" s="213" t="s">
        <v>21</v>
      </c>
      <c r="G2268" s="28"/>
      <c r="H2268" s="46" t="str">
        <f>IFERROR(IFERROR(IF(SEARCH("Usystems",$E2268)&gt;0,"Usystems"),IF(SEARCH("RIIFO",$E2268)&gt;0,"RIIFO","Uponor")),"Uponor")</f>
        <v>Uponor</v>
      </c>
      <c r="I2268" s="25" t="str">
        <f>IFERROR(MID($D2268,1,7)+0,"")</f>
        <v/>
      </c>
      <c r="J2268" s="25" t="str">
        <f>IFERROR(MID($D2268,10,7)+0,"")</f>
        <v/>
      </c>
      <c r="K2268" s="25" t="str">
        <f>IFERROR(MID($D2268,19,7)+0,"")</f>
        <v/>
      </c>
      <c r="L2268" s="25" t="str">
        <f>IFERROR(MID($D2268,28,7)+0,"")</f>
        <v/>
      </c>
      <c r="M2268" s="25" t="str">
        <f>IF(IFERROR(MID($Q2268,1,7)+0,"")&lt;1130000,IF(INDEX(C:C,MATCH(LEFT(Q2268,7)+0,I:I,0))&lt;1130000,"",INDEX(C:C,MATCH(LEFT(Q2268,7)+0,I:I,0))),IFERROR(MID($Q2268,1,7)+0,""))</f>
        <v/>
      </c>
      <c r="N2268" s="25" t="str">
        <f>IF(IFERROR(MID($Q2268,10,7)+0,"")&lt;1130000,"",IFERROR(MID($Q2268,10,7)+0,""))</f>
        <v/>
      </c>
      <c r="O2268" s="25" t="str">
        <f>IF(IFERROR(MID($Q2268,19,7)+0,"")&lt;1130000,"",IFERROR(MID($Q2268,19,7)+0,""))</f>
        <v/>
      </c>
      <c r="P2268" s="25" t="str">
        <f>IF(M2268="","",IF(N2268="",M2268,M2268&amp;", "&amp;N2268))</f>
        <v/>
      </c>
      <c r="Q2268" s="25"/>
      <c r="R2268" s="25"/>
      <c r="S2268" s="35" t="s">
        <v>53</v>
      </c>
      <c r="T2268" s="25" t="s">
        <v>36</v>
      </c>
      <c r="U2268" s="185">
        <v>337373</v>
      </c>
      <c r="V2268" s="188">
        <v>337373</v>
      </c>
      <c r="W2268" s="189">
        <v>337373</v>
      </c>
      <c r="X2268" s="31">
        <v>337373</v>
      </c>
      <c r="Y2268" s="90">
        <f>IFERROR(ROUND(X2268/W2268-1,2),"")</f>
        <v>0</v>
      </c>
      <c r="Z2268" s="31">
        <f>IF(OR(S2268="VLD MLC components",S2268="VLD MLC pipes",S2268="VLD PEX components",S2268="VLD PEX pipes",S2268="VLD PHC components",S2268="VLD PHC pipes",S2268="Controls VLD"),"По запросу",X2268)</f>
        <v>337373</v>
      </c>
      <c r="AA2268" s="63">
        <f>ROUND(X2268/1.2,3)</f>
        <v>281144.16700000002</v>
      </c>
      <c r="AB2268" s="23">
        <v>281144.16700000002</v>
      </c>
      <c r="AC2268" s="190">
        <f>IFERROR(ROUND(AA2268/AB2268-1,2),"")</f>
        <v>0</v>
      </c>
      <c r="AD2268" s="25">
        <v>9.1999999999999993</v>
      </c>
      <c r="AE2268" s="25">
        <v>3.696E-2</v>
      </c>
      <c r="AF2268" s="25">
        <v>0</v>
      </c>
      <c r="AG2268" s="25" t="s">
        <v>22</v>
      </c>
      <c r="AH2268" s="25">
        <v>0</v>
      </c>
      <c r="AI2268" s="25">
        <v>0</v>
      </c>
      <c r="AJ2268" s="25" t="s">
        <v>20</v>
      </c>
      <c r="AK2268" s="42" t="s">
        <v>19</v>
      </c>
      <c r="AL2268" s="25" t="s">
        <v>20</v>
      </c>
      <c r="AM2268" s="25">
        <v>1</v>
      </c>
      <c r="AN2268" s="25">
        <v>385</v>
      </c>
      <c r="AO2268" s="25">
        <v>400</v>
      </c>
      <c r="AP2268" s="25">
        <v>240</v>
      </c>
      <c r="AQ2268" s="25">
        <v>9.1999999999999993</v>
      </c>
      <c r="AR2268" s="94">
        <v>3.696E-2</v>
      </c>
      <c r="AS2268" s="157" t="s">
        <v>22</v>
      </c>
      <c r="AT2268" s="93">
        <v>42339</v>
      </c>
      <c r="AU2268" s="92" t="s">
        <v>22</v>
      </c>
      <c r="AV2268" s="91" t="s">
        <v>48</v>
      </c>
      <c r="AW2268" s="92" t="s">
        <v>48</v>
      </c>
      <c r="AX2268" s="92" t="s">
        <v>48</v>
      </c>
      <c r="AY2268" s="91" t="s">
        <v>152</v>
      </c>
      <c r="AZ2268" s="23"/>
      <c r="BA2268" s="25">
        <v>0</v>
      </c>
      <c r="BB2268" t="s">
        <v>48</v>
      </c>
      <c r="BC2268" t="e">
        <v>#N/A</v>
      </c>
      <c r="BD2268" t="e">
        <f>IF(Z2268=BC2268,"OK")</f>
        <v>#N/A</v>
      </c>
      <c r="BE2268">
        <v>9.1999999999999993</v>
      </c>
      <c r="BF2268">
        <v>3.696E-2</v>
      </c>
      <c r="BG2268">
        <v>385</v>
      </c>
      <c r="BH2268">
        <v>400</v>
      </c>
      <c r="BI2268">
        <v>240</v>
      </c>
      <c r="BJ2268">
        <v>9.1999999999999993</v>
      </c>
      <c r="BK2268">
        <v>3.696E-2</v>
      </c>
      <c r="BN2268" s="183"/>
    </row>
    <row r="2269" spans="1:66" ht="25.5" x14ac:dyDescent="0.25">
      <c r="A2269" s="1"/>
      <c r="B2269" s="94">
        <v>2254</v>
      </c>
      <c r="C2269" s="43">
        <v>1059838</v>
      </c>
      <c r="D2269" s="25"/>
      <c r="E2269" s="27" t="s">
        <v>3786</v>
      </c>
      <c r="F2269" s="213" t="s">
        <v>757</v>
      </c>
      <c r="G2269" s="41" t="s">
        <v>585</v>
      </c>
      <c r="H2269" s="46" t="str">
        <f>IFERROR(IFERROR(IF(SEARCH("Usystems",$E2269)&gt;0,"Usystems"),IF(SEARCH("RIIFO",$E2269)&gt;0,"RIIFO","Uponor")),"Uponor")</f>
        <v>Uponor</v>
      </c>
      <c r="I2269" s="25" t="str">
        <f>IFERROR(MID($D2269,1,7)+0,"")</f>
        <v/>
      </c>
      <c r="J2269" s="25" t="str">
        <f>IFERROR(MID($D2269,10,7)+0,"")</f>
        <v/>
      </c>
      <c r="K2269" s="25" t="str">
        <f>IFERROR(MID($D2269,19,7)+0,"")</f>
        <v/>
      </c>
      <c r="L2269" s="25" t="str">
        <f>IFERROR(MID($D2269,28,7)+0,"")</f>
        <v/>
      </c>
      <c r="M2269" s="25" t="e">
        <f>IF(IFERROR(MID($Q2269,1,7)+0,"")&lt;1130000,IF(INDEX(C:C,MATCH(LEFT(Q2269,7)+0,I:I,0))&lt;1130000,"",INDEX(C:C,MATCH(LEFT(Q2269,7)+0,I:I,0))),IFERROR(MID($Q2269,1,7)+0,""))</f>
        <v>#N/A</v>
      </c>
      <c r="N2269" s="25" t="str">
        <f>IF(IFERROR(MID($Q2269,10,7)+0,"")&lt;1130000,"",IFERROR(MID($Q2269,10,7)+0,""))</f>
        <v/>
      </c>
      <c r="O2269" s="25" t="str">
        <f>IF(IFERROR(MID($Q2269,19,7)+0,"")&lt;1130000,"",IFERROR(MID($Q2269,19,7)+0,""))</f>
        <v/>
      </c>
      <c r="P2269" s="25" t="e">
        <f>IF(M2269="","",IF(N2269="",M2269,M2269&amp;", "&amp;N2269))</f>
        <v>#N/A</v>
      </c>
      <c r="Q2269" s="25">
        <v>1084143</v>
      </c>
      <c r="R2269" s="25"/>
      <c r="S2269" s="35" t="s">
        <v>53</v>
      </c>
      <c r="T2269" s="25" t="s">
        <v>36</v>
      </c>
      <c r="U2269" s="185">
        <v>248230</v>
      </c>
      <c r="V2269" s="188">
        <v>248230</v>
      </c>
      <c r="W2269" s="189">
        <v>248230</v>
      </c>
      <c r="X2269" s="31">
        <v>248230</v>
      </c>
      <c r="Y2269" s="90">
        <f>IFERROR(ROUND(X2269/W2269-1,2),"")</f>
        <v>0</v>
      </c>
      <c r="Z2269" s="31">
        <f>IF(OR(S2269="VLD MLC components",S2269="VLD MLC pipes",S2269="VLD PEX components",S2269="VLD PEX pipes",S2269="VLD PHC components",S2269="VLD PHC pipes",S2269="Controls VLD"),"По запросу",X2269)</f>
        <v>248230</v>
      </c>
      <c r="AA2269" s="63">
        <f>ROUND(X2269/1.2,3)</f>
        <v>206858.33300000001</v>
      </c>
      <c r="AB2269" s="23">
        <v>206858.33300000001</v>
      </c>
      <c r="AC2269" s="190">
        <f>IFERROR(ROUND(AA2269/AB2269-1,2),"")</f>
        <v>0</v>
      </c>
      <c r="AD2269" s="25">
        <v>8.1579999999999995</v>
      </c>
      <c r="AE2269" s="25">
        <v>3.5111999999999997E-2</v>
      </c>
      <c r="AF2269" s="25">
        <v>2</v>
      </c>
      <c r="AG2269" s="25">
        <v>3</v>
      </c>
      <c r="AH2269" s="25">
        <v>3</v>
      </c>
      <c r="AI2269" s="25">
        <v>3</v>
      </c>
      <c r="AJ2269" s="25" t="s">
        <v>20</v>
      </c>
      <c r="AK2269" s="22" t="s">
        <v>20</v>
      </c>
      <c r="AL2269" s="25" t="s">
        <v>19</v>
      </c>
      <c r="AM2269" s="25">
        <v>1</v>
      </c>
      <c r="AN2269" s="25">
        <v>380</v>
      </c>
      <c r="AO2269" s="25">
        <v>385</v>
      </c>
      <c r="AP2269" s="25">
        <v>240</v>
      </c>
      <c r="AQ2269" s="25">
        <v>8.1579999999999995</v>
      </c>
      <c r="AR2269" s="94">
        <v>3.5111999999999997E-2</v>
      </c>
      <c r="AS2269" s="157">
        <v>3</v>
      </c>
      <c r="AT2269" s="93" t="s">
        <v>22</v>
      </c>
      <c r="AU2269" s="92" t="s">
        <v>22</v>
      </c>
      <c r="AV2269" s="91" t="s">
        <v>152</v>
      </c>
      <c r="AW2269" s="92" t="s">
        <v>152</v>
      </c>
      <c r="AX2269" s="92" t="s">
        <v>48</v>
      </c>
      <c r="AY2269" s="91" t="s">
        <v>152</v>
      </c>
      <c r="AZ2269" s="23"/>
      <c r="BA2269" s="25" t="s">
        <v>3785</v>
      </c>
      <c r="BB2269" t="s">
        <v>25</v>
      </c>
      <c r="BC2269">
        <v>248230</v>
      </c>
      <c r="BD2269" t="str">
        <f>IF(Z2269=BC2269,"OK")</f>
        <v>OK</v>
      </c>
      <c r="BE2269">
        <v>8.1579999999999995</v>
      </c>
      <c r="BF2269">
        <v>3.5111999999999997E-2</v>
      </c>
      <c r="BG2269">
        <v>380</v>
      </c>
      <c r="BH2269">
        <v>385</v>
      </c>
      <c r="BI2269">
        <v>240</v>
      </c>
      <c r="BJ2269">
        <v>8.1579999999999995</v>
      </c>
      <c r="BK2269">
        <v>3.5111999999999997E-2</v>
      </c>
      <c r="BN2269" s="183"/>
    </row>
    <row r="2270" spans="1:66" ht="25.5" x14ac:dyDescent="0.25">
      <c r="A2270" s="1"/>
      <c r="B2270" s="94">
        <v>2255</v>
      </c>
      <c r="C2270" s="43">
        <v>1136028</v>
      </c>
      <c r="D2270" s="37">
        <v>1033640</v>
      </c>
      <c r="E2270" s="26" t="s">
        <v>3784</v>
      </c>
      <c r="F2270" s="151" t="s">
        <v>21</v>
      </c>
      <c r="G2270" s="42" t="s">
        <v>41</v>
      </c>
      <c r="H2270" s="46" t="s">
        <v>2635</v>
      </c>
      <c r="I2270" s="25">
        <f>IFERROR(MID($D2270,1,7)+0,"")</f>
        <v>1033640</v>
      </c>
      <c r="J2270" s="25" t="str">
        <f>IFERROR(MID($D2270,10,7)+0,"")</f>
        <v/>
      </c>
      <c r="K2270" s="25" t="str">
        <f>IFERROR(MID($D2270,19,7)+0,"")</f>
        <v/>
      </c>
      <c r="L2270" s="25" t="str">
        <f>IFERROR(MID($D2270,28,7)+0,"")</f>
        <v/>
      </c>
      <c r="M2270" s="25" t="str">
        <f>IF(IFERROR(MID($Q2270,1,7)+0,"")&lt;1130000,IF(INDEX(C:C,MATCH(LEFT(Q2270,7)+0,I:I,0))&lt;1130000,"",INDEX(C:C,MATCH(LEFT(Q2270,7)+0,I:I,0))),IFERROR(MID($Q2270,1,7)+0,""))</f>
        <v/>
      </c>
      <c r="N2270" s="25" t="str">
        <f>IF(IFERROR(MID($Q2270,10,7)+0,"")&lt;1130000,"",IFERROR(MID($Q2270,10,7)+0,""))</f>
        <v/>
      </c>
      <c r="O2270" s="25" t="str">
        <f>IF(IFERROR(MID($Q2270,19,7)+0,"")&lt;1130000,"",IFERROR(MID($Q2270,19,7)+0,""))</f>
        <v/>
      </c>
      <c r="P2270" s="25" t="str">
        <f>IF(M2270="","",IF(N2270="",M2270,M2270&amp;", "&amp;N2270))</f>
        <v/>
      </c>
      <c r="Q2270" s="23"/>
      <c r="R2270" s="23"/>
      <c r="S2270" s="35" t="s">
        <v>53</v>
      </c>
      <c r="T2270" s="34" t="s">
        <v>36</v>
      </c>
      <c r="U2270" s="185">
        <v>165500</v>
      </c>
      <c r="V2270" s="188">
        <v>177085</v>
      </c>
      <c r="W2270" s="189">
        <v>198335</v>
      </c>
      <c r="X2270" s="31">
        <v>218169</v>
      </c>
      <c r="Y2270" s="90">
        <f>IFERROR(ROUND(X2270/W2270-1,2),"")</f>
        <v>0.1</v>
      </c>
      <c r="Z2270" s="31">
        <f>IF(OR(S2270="VLD MLC components",S2270="VLD MLC pipes",S2270="VLD PEX components",S2270="VLD PEX pipes",S2270="VLD PHC components",S2270="VLD PHC pipes",S2270="Controls VLD"),"По запросу",X2270)</f>
        <v>218169</v>
      </c>
      <c r="AA2270" s="63">
        <f>ROUND(X2270/1.2,3)</f>
        <v>181807.5</v>
      </c>
      <c r="AB2270" s="23">
        <v>165279.16699999999</v>
      </c>
      <c r="AC2270" s="190">
        <f>IFERROR(ROUND(AA2270/AB2270-1,2),"")</f>
        <v>0.1</v>
      </c>
      <c r="AD2270" s="23"/>
      <c r="AE2270" s="23"/>
      <c r="AF2270" s="25">
        <v>0</v>
      </c>
      <c r="AG2270" s="25" t="s">
        <v>22</v>
      </c>
      <c r="AH2270" s="25">
        <v>0</v>
      </c>
      <c r="AI2270" s="25">
        <v>0</v>
      </c>
      <c r="AJ2270" s="25" t="s">
        <v>19</v>
      </c>
      <c r="AK2270" s="42" t="s">
        <v>19</v>
      </c>
      <c r="AL2270" s="25" t="s">
        <v>19</v>
      </c>
      <c r="AM2270" s="25">
        <v>1</v>
      </c>
      <c r="AN2270" s="23"/>
      <c r="AO2270" s="23"/>
      <c r="AP2270" s="23"/>
      <c r="AQ2270" s="23"/>
      <c r="AR2270" s="96"/>
      <c r="AS2270" s="157" t="s">
        <v>22</v>
      </c>
      <c r="AT2270" s="96"/>
      <c r="AU2270" s="92"/>
      <c r="AV2270" s="91" t="s">
        <v>48</v>
      </c>
      <c r="AW2270" s="92" t="s">
        <v>3606</v>
      </c>
      <c r="AX2270" s="92" t="s">
        <v>152</v>
      </c>
      <c r="AY2270" s="91" t="s">
        <v>152</v>
      </c>
      <c r="AZ2270" s="23"/>
      <c r="BA2270" s="25">
        <v>0</v>
      </c>
      <c r="BB2270" t="s">
        <v>48</v>
      </c>
      <c r="BC2270" t="e">
        <v>#N/A</v>
      </c>
      <c r="BD2270" t="e">
        <f>IF(Z2270=BC2270,"OK")</f>
        <v>#N/A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 t="e">
        <f>IF(ABS(AN2270*AO2270*AP2270/1000000000/AR2270-1)&lt;0.1,"OK","NO")</f>
        <v>#DIV/0!</v>
      </c>
      <c r="BN2270" s="183"/>
    </row>
    <row r="2271" spans="1:66" ht="25.5" x14ac:dyDescent="0.25">
      <c r="A2271" s="1"/>
      <c r="B2271" s="94">
        <v>2256</v>
      </c>
      <c r="C2271" s="43">
        <v>1136029</v>
      </c>
      <c r="D2271" s="37">
        <v>1033641</v>
      </c>
      <c r="E2271" s="26" t="s">
        <v>3783</v>
      </c>
      <c r="F2271" s="151" t="s">
        <v>21</v>
      </c>
      <c r="G2271" s="42" t="s">
        <v>41</v>
      </c>
      <c r="H2271" s="46" t="s">
        <v>2635</v>
      </c>
      <c r="I2271" s="25">
        <f>IFERROR(MID($D2271,1,7)+0,"")</f>
        <v>1033641</v>
      </c>
      <c r="J2271" s="25" t="str">
        <f>IFERROR(MID($D2271,10,7)+0,"")</f>
        <v/>
      </c>
      <c r="K2271" s="25" t="str">
        <f>IFERROR(MID($D2271,19,7)+0,"")</f>
        <v/>
      </c>
      <c r="L2271" s="25" t="str">
        <f>IFERROR(MID($D2271,28,7)+0,"")</f>
        <v/>
      </c>
      <c r="M2271" s="25" t="str">
        <f>IF(IFERROR(MID($Q2271,1,7)+0,"")&lt;1130000,IF(INDEX(C:C,MATCH(LEFT(Q2271,7)+0,I:I,0))&lt;1130000,"",INDEX(C:C,MATCH(LEFT(Q2271,7)+0,I:I,0))),IFERROR(MID($Q2271,1,7)+0,""))</f>
        <v/>
      </c>
      <c r="N2271" s="25" t="str">
        <f>IF(IFERROR(MID($Q2271,10,7)+0,"")&lt;1130000,"",IFERROR(MID($Q2271,10,7)+0,""))</f>
        <v/>
      </c>
      <c r="O2271" s="25" t="str">
        <f>IF(IFERROR(MID($Q2271,19,7)+0,"")&lt;1130000,"",IFERROR(MID($Q2271,19,7)+0,""))</f>
        <v/>
      </c>
      <c r="P2271" s="25" t="str">
        <f>IF(M2271="","",IF(N2271="",M2271,M2271&amp;", "&amp;N2271))</f>
        <v/>
      </c>
      <c r="Q2271" s="23"/>
      <c r="R2271" s="23"/>
      <c r="S2271" s="35" t="s">
        <v>53</v>
      </c>
      <c r="T2271" s="34" t="s">
        <v>36</v>
      </c>
      <c r="U2271" s="185" t="s">
        <v>22</v>
      </c>
      <c r="V2271" s="188" t="e">
        <v>#N/A</v>
      </c>
      <c r="W2271" s="189" t="e">
        <v>#N/A</v>
      </c>
      <c r="X2271" s="31" t="e">
        <v>#N/A</v>
      </c>
      <c r="Y2271" s="90" t="str">
        <f>IFERROR(ROUND(X2271/W2271-1,2),"")</f>
        <v/>
      </c>
      <c r="Z2271" s="31" t="e">
        <f>IF(OR(S2271="VLD MLC components",S2271="VLD MLC pipes",S2271="VLD PEX components",S2271="VLD PEX pipes",S2271="VLD PHC components",S2271="VLD PHC pipes",S2271="Controls VLD"),"По запросу",X2271)</f>
        <v>#N/A</v>
      </c>
      <c r="AA2271" s="63" t="e">
        <f>ROUND(X2271/1.2,3)</f>
        <v>#N/A</v>
      </c>
      <c r="AB2271" s="23" t="e">
        <v>#N/A</v>
      </c>
      <c r="AC2271" s="190" t="str">
        <f>IFERROR(ROUND(AA2271/AB2271-1,2),"")</f>
        <v/>
      </c>
      <c r="AD2271" s="23"/>
      <c r="AE2271" s="23"/>
      <c r="AF2271" s="25">
        <v>0</v>
      </c>
      <c r="AG2271" s="25" t="s">
        <v>22</v>
      </c>
      <c r="AH2271" s="25">
        <v>0</v>
      </c>
      <c r="AI2271" s="25">
        <v>0</v>
      </c>
      <c r="AJ2271" s="25" t="s">
        <v>19</v>
      </c>
      <c r="AK2271" s="42" t="s">
        <v>19</v>
      </c>
      <c r="AL2271" s="25" t="s">
        <v>19</v>
      </c>
      <c r="AM2271" s="25">
        <v>1</v>
      </c>
      <c r="AN2271" s="23"/>
      <c r="AO2271" s="23"/>
      <c r="AP2271" s="23"/>
      <c r="AQ2271" s="23"/>
      <c r="AR2271" s="96"/>
      <c r="AS2271" s="157" t="s">
        <v>22</v>
      </c>
      <c r="AT2271" s="96"/>
      <c r="AU2271" s="92"/>
      <c r="AV2271" s="91" t="s">
        <v>48</v>
      </c>
      <c r="AW2271" s="92" t="s">
        <v>3606</v>
      </c>
      <c r="AX2271" s="92" t="s">
        <v>152</v>
      </c>
      <c r="AY2271" s="91" t="s">
        <v>48</v>
      </c>
      <c r="AZ2271" s="23"/>
      <c r="BA2271" s="25">
        <v>0</v>
      </c>
      <c r="BB2271" t="e">
        <v>#N/A</v>
      </c>
      <c r="BC2271" t="e">
        <v>#N/A</v>
      </c>
      <c r="BD2271" t="e">
        <f>IF(Z2271=BC2271,"OK")</f>
        <v>#N/A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 t="e">
        <f>IF(ABS(AN2271*AO2271*AP2271/1000000000/AR2271-1)&lt;0.1,"OK","NO")</f>
        <v>#DIV/0!</v>
      </c>
      <c r="BN2271" s="183"/>
    </row>
    <row r="2272" spans="1:66" ht="25.5" x14ac:dyDescent="0.25">
      <c r="A2272" s="1"/>
      <c r="B2272" s="94">
        <v>2257</v>
      </c>
      <c r="C2272" s="43">
        <v>1136030</v>
      </c>
      <c r="D2272" s="37"/>
      <c r="E2272" s="26" t="s">
        <v>3782</v>
      </c>
      <c r="F2272" s="151" t="s">
        <v>21</v>
      </c>
      <c r="G2272" s="42" t="s">
        <v>41</v>
      </c>
      <c r="H2272" s="46" t="s">
        <v>2635</v>
      </c>
      <c r="I2272" s="25" t="str">
        <f>IFERROR(MID($D2272,1,7)+0,"")</f>
        <v/>
      </c>
      <c r="J2272" s="25" t="str">
        <f>IFERROR(MID($D2272,10,7)+0,"")</f>
        <v/>
      </c>
      <c r="K2272" s="25" t="str">
        <f>IFERROR(MID($D2272,19,7)+0,"")</f>
        <v/>
      </c>
      <c r="L2272" s="25" t="str">
        <f>IFERROR(MID($D2272,28,7)+0,"")</f>
        <v/>
      </c>
      <c r="M2272" s="25" t="str">
        <f>IF(IFERROR(MID($Q2272,1,7)+0,"")&lt;1130000,IF(INDEX(C:C,MATCH(LEFT(Q2272,7)+0,I:I,0))&lt;1130000,"",INDEX(C:C,MATCH(LEFT(Q2272,7)+0,I:I,0))),IFERROR(MID($Q2272,1,7)+0,""))</f>
        <v/>
      </c>
      <c r="N2272" s="25" t="str">
        <f>IF(IFERROR(MID($Q2272,10,7)+0,"")&lt;1130000,"",IFERROR(MID($Q2272,10,7)+0,""))</f>
        <v/>
      </c>
      <c r="O2272" s="25" t="str">
        <f>IF(IFERROR(MID($Q2272,19,7)+0,"")&lt;1130000,"",IFERROR(MID($Q2272,19,7)+0,""))</f>
        <v/>
      </c>
      <c r="P2272" s="25" t="str">
        <f>IF(M2272="","",IF(N2272="",M2272,M2272&amp;", "&amp;N2272))</f>
        <v/>
      </c>
      <c r="Q2272" s="23"/>
      <c r="R2272" s="23"/>
      <c r="S2272" s="35" t="s">
        <v>53</v>
      </c>
      <c r="T2272" s="34" t="s">
        <v>36</v>
      </c>
      <c r="U2272" s="185">
        <v>158000</v>
      </c>
      <c r="V2272" s="188">
        <v>169060</v>
      </c>
      <c r="W2272" s="189">
        <v>189347</v>
      </c>
      <c r="X2272" s="31">
        <v>208282</v>
      </c>
      <c r="Y2272" s="90">
        <f>IFERROR(ROUND(X2272/W2272-1,2),"")</f>
        <v>0.1</v>
      </c>
      <c r="Z2272" s="31">
        <f>IF(OR(S2272="VLD MLC components",S2272="VLD MLC pipes",S2272="VLD PEX components",S2272="VLD PEX pipes",S2272="VLD PHC components",S2272="VLD PHC pipes",S2272="Controls VLD"),"По запросу",X2272)</f>
        <v>208282</v>
      </c>
      <c r="AA2272" s="63">
        <f>ROUND(X2272/1.2,3)</f>
        <v>173568.33300000001</v>
      </c>
      <c r="AB2272" s="23">
        <v>157789.16699999999</v>
      </c>
      <c r="AC2272" s="190">
        <f>IFERROR(ROUND(AA2272/AB2272-1,2),"")</f>
        <v>0.1</v>
      </c>
      <c r="AD2272" s="23"/>
      <c r="AE2272" s="23"/>
      <c r="AF2272" s="25">
        <v>0</v>
      </c>
      <c r="AG2272" s="25" t="s">
        <v>22</v>
      </c>
      <c r="AH2272" s="25">
        <v>0</v>
      </c>
      <c r="AI2272" s="25">
        <v>0</v>
      </c>
      <c r="AJ2272" s="25" t="s">
        <v>19</v>
      </c>
      <c r="AK2272" s="42" t="s">
        <v>19</v>
      </c>
      <c r="AL2272" s="25" t="s">
        <v>19</v>
      </c>
      <c r="AM2272" s="25">
        <v>1</v>
      </c>
      <c r="AN2272" s="23"/>
      <c r="AO2272" s="23"/>
      <c r="AP2272" s="23"/>
      <c r="AQ2272" s="23"/>
      <c r="AR2272" s="96"/>
      <c r="AS2272" s="157" t="s">
        <v>22</v>
      </c>
      <c r="AT2272" s="96"/>
      <c r="AU2272" s="92"/>
      <c r="AV2272" s="91" t="s">
        <v>48</v>
      </c>
      <c r="AW2272" s="92" t="s">
        <v>3606</v>
      </c>
      <c r="AX2272" s="92" t="s">
        <v>152</v>
      </c>
      <c r="AY2272" s="91" t="s">
        <v>152</v>
      </c>
      <c r="AZ2272" s="23"/>
      <c r="BA2272" s="25">
        <v>0</v>
      </c>
      <c r="BB2272" t="s">
        <v>48</v>
      </c>
      <c r="BC2272" t="e">
        <v>#N/A</v>
      </c>
      <c r="BD2272" t="e">
        <f>IF(Z2272=BC2272,"OK")</f>
        <v>#N/A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 t="e">
        <f>IF(ABS(AN2272*AO2272*AP2272/1000000000/AR2272-1)&lt;0.1,"OK","NO")</f>
        <v>#DIV/0!</v>
      </c>
      <c r="BN2272" s="183"/>
    </row>
    <row r="2273" spans="1:66" ht="25.5" x14ac:dyDescent="0.25">
      <c r="A2273" s="1"/>
      <c r="B2273" s="94">
        <v>2258</v>
      </c>
      <c r="C2273" s="43">
        <v>1136031</v>
      </c>
      <c r="D2273" s="37">
        <v>1033631</v>
      </c>
      <c r="E2273" s="26" t="s">
        <v>3781</v>
      </c>
      <c r="F2273" s="151" t="s">
        <v>21</v>
      </c>
      <c r="G2273" s="42" t="s">
        <v>41</v>
      </c>
      <c r="H2273" s="46" t="s">
        <v>2635</v>
      </c>
      <c r="I2273" s="25">
        <f>IFERROR(MID($D2273,1,7)+0,"")</f>
        <v>1033631</v>
      </c>
      <c r="J2273" s="25" t="str">
        <f>IFERROR(MID($D2273,10,7)+0,"")</f>
        <v/>
      </c>
      <c r="K2273" s="25" t="str">
        <f>IFERROR(MID($D2273,19,7)+0,"")</f>
        <v/>
      </c>
      <c r="L2273" s="25" t="str">
        <f>IFERROR(MID($D2273,28,7)+0,"")</f>
        <v/>
      </c>
      <c r="M2273" s="25" t="str">
        <f>IF(IFERROR(MID($Q2273,1,7)+0,"")&lt;1130000,IF(INDEX(C:C,MATCH(LEFT(Q2273,7)+0,I:I,0))&lt;1130000,"",INDEX(C:C,MATCH(LEFT(Q2273,7)+0,I:I,0))),IFERROR(MID($Q2273,1,7)+0,""))</f>
        <v/>
      </c>
      <c r="N2273" s="25" t="str">
        <f>IF(IFERROR(MID($Q2273,10,7)+0,"")&lt;1130000,"",IFERROR(MID($Q2273,10,7)+0,""))</f>
        <v/>
      </c>
      <c r="O2273" s="25" t="str">
        <f>IF(IFERROR(MID($Q2273,19,7)+0,"")&lt;1130000,"",IFERROR(MID($Q2273,19,7)+0,""))</f>
        <v/>
      </c>
      <c r="P2273" s="25" t="str">
        <f>IF(M2273="","",IF(N2273="",M2273,M2273&amp;", "&amp;N2273))</f>
        <v/>
      </c>
      <c r="Q2273" s="23"/>
      <c r="R2273" s="23"/>
      <c r="S2273" s="35" t="s">
        <v>53</v>
      </c>
      <c r="T2273" s="34" t="s">
        <v>36</v>
      </c>
      <c r="U2273" s="185">
        <v>165500</v>
      </c>
      <c r="V2273" s="188">
        <v>177085</v>
      </c>
      <c r="W2273" s="189">
        <v>198335</v>
      </c>
      <c r="X2273" s="31">
        <v>218169</v>
      </c>
      <c r="Y2273" s="90">
        <f>IFERROR(ROUND(X2273/W2273-1,2),"")</f>
        <v>0.1</v>
      </c>
      <c r="Z2273" s="31">
        <f>IF(OR(S2273="VLD MLC components",S2273="VLD MLC pipes",S2273="VLD PEX components",S2273="VLD PEX pipes",S2273="VLD PHC components",S2273="VLD PHC pipes",S2273="Controls VLD"),"По запросу",X2273)</f>
        <v>218169</v>
      </c>
      <c r="AA2273" s="63">
        <f>ROUND(X2273/1.2,3)</f>
        <v>181807.5</v>
      </c>
      <c r="AB2273" s="23">
        <v>165279.16699999999</v>
      </c>
      <c r="AC2273" s="190">
        <f>IFERROR(ROUND(AA2273/AB2273-1,2),"")</f>
        <v>0.1</v>
      </c>
      <c r="AD2273" s="23"/>
      <c r="AE2273" s="23"/>
      <c r="AF2273" s="25">
        <v>0</v>
      </c>
      <c r="AG2273" s="25" t="s">
        <v>22</v>
      </c>
      <c r="AH2273" s="25">
        <v>0</v>
      </c>
      <c r="AI2273" s="25">
        <v>0</v>
      </c>
      <c r="AJ2273" s="25" t="s">
        <v>19</v>
      </c>
      <c r="AK2273" s="42" t="s">
        <v>19</v>
      </c>
      <c r="AL2273" s="25" t="s">
        <v>19</v>
      </c>
      <c r="AM2273" s="25">
        <v>1</v>
      </c>
      <c r="AN2273" s="23"/>
      <c r="AO2273" s="23"/>
      <c r="AP2273" s="23"/>
      <c r="AQ2273" s="23"/>
      <c r="AR2273" s="96"/>
      <c r="AS2273" s="157" t="s">
        <v>22</v>
      </c>
      <c r="AT2273" s="96"/>
      <c r="AU2273" s="92"/>
      <c r="AV2273" s="91" t="s">
        <v>48</v>
      </c>
      <c r="AW2273" s="92" t="s">
        <v>3606</v>
      </c>
      <c r="AX2273" s="92" t="s">
        <v>152</v>
      </c>
      <c r="AY2273" s="91" t="s">
        <v>152</v>
      </c>
      <c r="AZ2273" s="23"/>
      <c r="BA2273" s="25">
        <v>0</v>
      </c>
      <c r="BB2273" t="s">
        <v>48</v>
      </c>
      <c r="BC2273" t="e">
        <v>#N/A</v>
      </c>
      <c r="BD2273" t="e">
        <f>IF(Z2273=BC2273,"OK")</f>
        <v>#N/A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 t="e">
        <f>IF(ABS(AN2273*AO2273*AP2273/1000000000/AR2273-1)&lt;0.1,"OK","NO")</f>
        <v>#DIV/0!</v>
      </c>
      <c r="BN2273" s="183"/>
    </row>
    <row r="2274" spans="1:66" ht="25.5" x14ac:dyDescent="0.25">
      <c r="A2274" s="1"/>
      <c r="B2274" s="94">
        <v>2259</v>
      </c>
      <c r="C2274" s="43">
        <v>1136032</v>
      </c>
      <c r="D2274" s="37">
        <v>1033637</v>
      </c>
      <c r="E2274" s="26" t="s">
        <v>7066</v>
      </c>
      <c r="F2274" s="151" t="s">
        <v>21</v>
      </c>
      <c r="G2274" s="42" t="s">
        <v>41</v>
      </c>
      <c r="H2274" s="46" t="s">
        <v>2635</v>
      </c>
      <c r="I2274" s="25">
        <f>IFERROR(MID($D2274,1,7)+0,"")</f>
        <v>1033637</v>
      </c>
      <c r="J2274" s="25" t="str">
        <f>IFERROR(MID($D2274,10,7)+0,"")</f>
        <v/>
      </c>
      <c r="K2274" s="25" t="str">
        <f>IFERROR(MID($D2274,19,7)+0,"")</f>
        <v/>
      </c>
      <c r="L2274" s="25" t="str">
        <f>IFERROR(MID($D2274,28,7)+0,"")</f>
        <v/>
      </c>
      <c r="M2274" s="25" t="str">
        <f>IF(IFERROR(MID($Q2274,1,7)+0,"")&lt;1130000,IF(INDEX(C:C,MATCH(LEFT(Q2274,7)+0,I:I,0))&lt;1130000,"",INDEX(C:C,MATCH(LEFT(Q2274,7)+0,I:I,0))),IFERROR(MID($Q2274,1,7)+0,""))</f>
        <v/>
      </c>
      <c r="N2274" s="25" t="str">
        <f>IF(IFERROR(MID($Q2274,10,7)+0,"")&lt;1130000,"",IFERROR(MID($Q2274,10,7)+0,""))</f>
        <v/>
      </c>
      <c r="O2274" s="25" t="str">
        <f>IF(IFERROR(MID($Q2274,19,7)+0,"")&lt;1130000,"",IFERROR(MID($Q2274,19,7)+0,""))</f>
        <v/>
      </c>
      <c r="P2274" s="25" t="str">
        <f>IF(M2274="","",IF(N2274="",M2274,M2274&amp;", "&amp;N2274))</f>
        <v/>
      </c>
      <c r="Q2274" s="23"/>
      <c r="R2274" s="23"/>
      <c r="S2274" s="35" t="s">
        <v>53</v>
      </c>
      <c r="T2274" s="34" t="s">
        <v>418</v>
      </c>
      <c r="U2274" s="185" t="s">
        <v>22</v>
      </c>
      <c r="V2274" s="188" t="e">
        <v>#N/A</v>
      </c>
      <c r="W2274" s="189" t="e">
        <v>#N/A</v>
      </c>
      <c r="X2274" s="31" t="e">
        <v>#N/A</v>
      </c>
      <c r="Y2274" s="90" t="str">
        <f>IFERROR(ROUND(X2274/W2274-1,2),"")</f>
        <v/>
      </c>
      <c r="Z2274" s="31" t="e">
        <f>IF(OR(S2274="VLD MLC components",S2274="VLD MLC pipes",S2274="VLD PEX components",S2274="VLD PEX pipes",S2274="VLD PHC components",S2274="VLD PHC pipes",S2274="Controls VLD"),"По запросу",X2274)</f>
        <v>#N/A</v>
      </c>
      <c r="AA2274" s="63" t="e">
        <f>ROUND(X2274/1.2,3)</f>
        <v>#N/A</v>
      </c>
      <c r="AB2274" s="23" t="e">
        <v>#N/A</v>
      </c>
      <c r="AC2274" s="190" t="str">
        <f>IFERROR(ROUND(AA2274/AB2274-1,2),"")</f>
        <v/>
      </c>
      <c r="AD2274" s="23"/>
      <c r="AE2274" s="23"/>
      <c r="AF2274" s="25">
        <v>0</v>
      </c>
      <c r="AG2274" s="25" t="s">
        <v>22</v>
      </c>
      <c r="AH2274" s="25">
        <v>0</v>
      </c>
      <c r="AI2274" s="25">
        <v>0</v>
      </c>
      <c r="AJ2274" s="25" t="s">
        <v>19</v>
      </c>
      <c r="AK2274" s="42" t="s">
        <v>19</v>
      </c>
      <c r="AL2274" s="25" t="s">
        <v>19</v>
      </c>
      <c r="AM2274" s="25">
        <v>6</v>
      </c>
      <c r="AN2274" s="23"/>
      <c r="AO2274" s="23"/>
      <c r="AP2274" s="23"/>
      <c r="AQ2274" s="23"/>
      <c r="AR2274" s="23"/>
      <c r="AS2274" s="157" t="s">
        <v>22</v>
      </c>
      <c r="AT2274" s="96"/>
      <c r="AU2274" s="92"/>
      <c r="AV2274" s="91" t="s">
        <v>48</v>
      </c>
      <c r="AW2274" s="92" t="s">
        <v>3606</v>
      </c>
      <c r="AX2274" s="92" t="s">
        <v>152</v>
      </c>
      <c r="AY2274" s="91" t="s">
        <v>48</v>
      </c>
      <c r="AZ2274" s="23"/>
      <c r="BA2274" s="25">
        <v>0</v>
      </c>
      <c r="BB2274" t="e">
        <v>#N/A</v>
      </c>
      <c r="BC2274" t="e">
        <v>#N/A</v>
      </c>
      <c r="BD2274" t="e">
        <f>IF(Z2274=BC2274,"OK")</f>
        <v>#N/A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 t="e">
        <f>IF(ABS(AN2274*AO2274*AP2274/1000000000/AR2274-1)&lt;0.1,"OK","NO")</f>
        <v>#DIV/0!</v>
      </c>
      <c r="BN2274" s="183"/>
    </row>
    <row r="2275" spans="1:66" ht="25.5" x14ac:dyDescent="0.25">
      <c r="A2275" s="1"/>
      <c r="B2275" s="94">
        <v>2260</v>
      </c>
      <c r="C2275" s="43">
        <v>1136033</v>
      </c>
      <c r="D2275" s="37">
        <v>1033645</v>
      </c>
      <c r="E2275" s="26" t="s">
        <v>7067</v>
      </c>
      <c r="F2275" s="151" t="s">
        <v>21</v>
      </c>
      <c r="G2275" s="42" t="s">
        <v>41</v>
      </c>
      <c r="H2275" s="46" t="s">
        <v>2635</v>
      </c>
      <c r="I2275" s="25">
        <f>IFERROR(MID($D2275,1,7)+0,"")</f>
        <v>1033645</v>
      </c>
      <c r="J2275" s="25" t="str">
        <f>IFERROR(MID($D2275,10,7)+0,"")</f>
        <v/>
      </c>
      <c r="K2275" s="25" t="str">
        <f>IFERROR(MID($D2275,19,7)+0,"")</f>
        <v/>
      </c>
      <c r="L2275" s="25" t="str">
        <f>IFERROR(MID($D2275,28,7)+0,"")</f>
        <v/>
      </c>
      <c r="M2275" s="25" t="str">
        <f>IF(IFERROR(MID($Q2275,1,7)+0,"")&lt;1130000,IF(INDEX(C:C,MATCH(LEFT(Q2275,7)+0,I:I,0))&lt;1130000,"",INDEX(C:C,MATCH(LEFT(Q2275,7)+0,I:I,0))),IFERROR(MID($Q2275,1,7)+0,""))</f>
        <v/>
      </c>
      <c r="N2275" s="25" t="str">
        <f>IF(IFERROR(MID($Q2275,10,7)+0,"")&lt;1130000,"",IFERROR(MID($Q2275,10,7)+0,""))</f>
        <v/>
      </c>
      <c r="O2275" s="25" t="str">
        <f>IF(IFERROR(MID($Q2275,19,7)+0,"")&lt;1130000,"",IFERROR(MID($Q2275,19,7)+0,""))</f>
        <v/>
      </c>
      <c r="P2275" s="25" t="str">
        <f>IF(M2275="","",IF(N2275="",M2275,M2275&amp;", "&amp;N2275))</f>
        <v/>
      </c>
      <c r="Q2275" s="23"/>
      <c r="R2275" s="23"/>
      <c r="S2275" s="35" t="s">
        <v>53</v>
      </c>
      <c r="T2275" s="34" t="s">
        <v>418</v>
      </c>
      <c r="U2275" s="185">
        <v>2890</v>
      </c>
      <c r="V2275" s="188">
        <v>3092</v>
      </c>
      <c r="W2275" s="189">
        <v>3463</v>
      </c>
      <c r="X2275" s="31">
        <v>3809</v>
      </c>
      <c r="Y2275" s="90">
        <f>IFERROR(ROUND(X2275/W2275-1,2),"")</f>
        <v>0.1</v>
      </c>
      <c r="Z2275" s="31">
        <f>IF(OR(S2275="VLD MLC components",S2275="VLD MLC pipes",S2275="VLD PEX components",S2275="VLD PEX pipes",S2275="VLD PHC components",S2275="VLD PHC pipes",S2275="Controls VLD"),"По запросу",X2275)</f>
        <v>3809</v>
      </c>
      <c r="AA2275" s="63">
        <f>ROUND(X2275/1.2,3)</f>
        <v>3174.1669999999999</v>
      </c>
      <c r="AB2275" s="23">
        <v>2885.8330000000001</v>
      </c>
      <c r="AC2275" s="190">
        <f>IFERROR(ROUND(AA2275/AB2275-1,2),"")</f>
        <v>0.1</v>
      </c>
      <c r="AD2275" s="23"/>
      <c r="AE2275" s="23"/>
      <c r="AF2275" s="25">
        <v>0</v>
      </c>
      <c r="AG2275" s="25" t="s">
        <v>22</v>
      </c>
      <c r="AH2275" s="25">
        <v>0</v>
      </c>
      <c r="AI2275" s="25">
        <v>0</v>
      </c>
      <c r="AJ2275" s="25" t="s">
        <v>19</v>
      </c>
      <c r="AK2275" s="42" t="s">
        <v>19</v>
      </c>
      <c r="AL2275" s="25" t="s">
        <v>19</v>
      </c>
      <c r="AM2275" s="25">
        <v>6</v>
      </c>
      <c r="AN2275" s="23"/>
      <c r="AO2275" s="23"/>
      <c r="AP2275" s="23"/>
      <c r="AQ2275" s="23"/>
      <c r="AR2275" s="23"/>
      <c r="AS2275" s="157" t="s">
        <v>22</v>
      </c>
      <c r="AT2275" s="96"/>
      <c r="AU2275" s="92"/>
      <c r="AV2275" s="91" t="s">
        <v>48</v>
      </c>
      <c r="AW2275" s="92" t="s">
        <v>3606</v>
      </c>
      <c r="AX2275" s="92" t="s">
        <v>152</v>
      </c>
      <c r="AY2275" s="91" t="s">
        <v>152</v>
      </c>
      <c r="AZ2275" s="23"/>
      <c r="BA2275" s="25">
        <v>0</v>
      </c>
      <c r="BB2275" t="s">
        <v>48</v>
      </c>
      <c r="BC2275" t="e">
        <v>#N/A</v>
      </c>
      <c r="BD2275" t="e">
        <f>IF(Z2275=BC2275,"OK")</f>
        <v>#N/A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 t="e">
        <f>IF(ABS(AN2275*AO2275*AP2275/1000000000/AR2275-1)&lt;0.1,"OK","NO")</f>
        <v>#DIV/0!</v>
      </c>
      <c r="BN2275" s="183"/>
    </row>
    <row r="2276" spans="1:66" ht="25.5" x14ac:dyDescent="0.25">
      <c r="A2276" s="1"/>
      <c r="B2276" s="94">
        <v>2261</v>
      </c>
      <c r="C2276" s="43">
        <v>1136034</v>
      </c>
      <c r="D2276" s="37">
        <v>1033642</v>
      </c>
      <c r="E2276" s="26" t="s">
        <v>3780</v>
      </c>
      <c r="F2276" s="151" t="s">
        <v>21</v>
      </c>
      <c r="G2276" s="42" t="s">
        <v>41</v>
      </c>
      <c r="H2276" s="46" t="s">
        <v>2635</v>
      </c>
      <c r="I2276" s="25">
        <f>IFERROR(MID($D2276,1,7)+0,"")</f>
        <v>1033642</v>
      </c>
      <c r="J2276" s="25" t="str">
        <f>IFERROR(MID($D2276,10,7)+0,"")</f>
        <v/>
      </c>
      <c r="K2276" s="25" t="str">
        <f>IFERROR(MID($D2276,19,7)+0,"")</f>
        <v/>
      </c>
      <c r="L2276" s="25" t="str">
        <f>IFERROR(MID($D2276,28,7)+0,"")</f>
        <v/>
      </c>
      <c r="M2276" s="25" t="str">
        <f>IF(IFERROR(MID($Q2276,1,7)+0,"")&lt;1130000,IF(INDEX(C:C,MATCH(LEFT(Q2276,7)+0,I:I,0))&lt;1130000,"",INDEX(C:C,MATCH(LEFT(Q2276,7)+0,I:I,0))),IFERROR(MID($Q2276,1,7)+0,""))</f>
        <v/>
      </c>
      <c r="N2276" s="25" t="str">
        <f>IF(IFERROR(MID($Q2276,10,7)+0,"")&lt;1130000,"",IFERROR(MID($Q2276,10,7)+0,""))</f>
        <v/>
      </c>
      <c r="O2276" s="25" t="str">
        <f>IF(IFERROR(MID($Q2276,19,7)+0,"")&lt;1130000,"",IFERROR(MID($Q2276,19,7)+0,""))</f>
        <v/>
      </c>
      <c r="P2276" s="25" t="str">
        <f>IF(M2276="","",IF(N2276="",M2276,M2276&amp;", "&amp;N2276))</f>
        <v/>
      </c>
      <c r="Q2276" s="23"/>
      <c r="R2276" s="23"/>
      <c r="S2276" s="35" t="s">
        <v>53</v>
      </c>
      <c r="T2276" s="34" t="s">
        <v>36</v>
      </c>
      <c r="U2276" s="185" t="s">
        <v>22</v>
      </c>
      <c r="V2276" s="188" t="e">
        <v>#N/A</v>
      </c>
      <c r="W2276" s="189" t="e">
        <v>#N/A</v>
      </c>
      <c r="X2276" s="31" t="e">
        <v>#N/A</v>
      </c>
      <c r="Y2276" s="90" t="str">
        <f>IFERROR(ROUND(X2276/W2276-1,2),"")</f>
        <v/>
      </c>
      <c r="Z2276" s="31" t="e">
        <f>IF(OR(S2276="VLD MLC components",S2276="VLD MLC pipes",S2276="VLD PEX components",S2276="VLD PEX pipes",S2276="VLD PHC components",S2276="VLD PHC pipes",S2276="Controls VLD"),"По запросу",X2276)</f>
        <v>#N/A</v>
      </c>
      <c r="AA2276" s="63" t="e">
        <f>ROUND(X2276/1.2,3)</f>
        <v>#N/A</v>
      </c>
      <c r="AB2276" s="23" t="e">
        <v>#N/A</v>
      </c>
      <c r="AC2276" s="190" t="str">
        <f>IFERROR(ROUND(AA2276/AB2276-1,2),"")</f>
        <v/>
      </c>
      <c r="AD2276" s="23"/>
      <c r="AE2276" s="23"/>
      <c r="AF2276" s="25">
        <v>0</v>
      </c>
      <c r="AG2276" s="25" t="s">
        <v>22</v>
      </c>
      <c r="AH2276" s="25">
        <v>0</v>
      </c>
      <c r="AI2276" s="25">
        <v>0</v>
      </c>
      <c r="AJ2276" s="25" t="s">
        <v>19</v>
      </c>
      <c r="AK2276" s="42" t="s">
        <v>19</v>
      </c>
      <c r="AL2276" s="25" t="s">
        <v>19</v>
      </c>
      <c r="AM2276" s="25">
        <v>1</v>
      </c>
      <c r="AN2276" s="23"/>
      <c r="AO2276" s="23"/>
      <c r="AP2276" s="23"/>
      <c r="AQ2276" s="23"/>
      <c r="AR2276" s="23"/>
      <c r="AS2276" s="157" t="s">
        <v>22</v>
      </c>
      <c r="AT2276" s="96"/>
      <c r="AU2276" s="92"/>
      <c r="AV2276" s="91" t="s">
        <v>48</v>
      </c>
      <c r="AW2276" s="92" t="s">
        <v>3606</v>
      </c>
      <c r="AX2276" s="92" t="s">
        <v>152</v>
      </c>
      <c r="AY2276" s="91" t="s">
        <v>48</v>
      </c>
      <c r="AZ2276" s="23"/>
      <c r="BA2276" s="25">
        <v>0</v>
      </c>
      <c r="BB2276" t="e">
        <v>#N/A</v>
      </c>
      <c r="BC2276" t="e">
        <v>#N/A</v>
      </c>
      <c r="BD2276" t="e">
        <f>IF(Z2276=BC2276,"OK")</f>
        <v>#N/A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 t="e">
        <f>IF(ABS(AN2276*AO2276*AP2276/1000000000/AR2276-1)&lt;0.1,"OK","NO")</f>
        <v>#DIV/0!</v>
      </c>
      <c r="BN2276" s="183"/>
    </row>
    <row r="2277" spans="1:66" ht="25.5" x14ac:dyDescent="0.25">
      <c r="A2277" s="1"/>
      <c r="B2277" s="94">
        <v>2262</v>
      </c>
      <c r="C2277" s="43">
        <v>1136035</v>
      </c>
      <c r="D2277" s="37"/>
      <c r="E2277" s="26" t="s">
        <v>3779</v>
      </c>
      <c r="F2277" s="151" t="s">
        <v>21</v>
      </c>
      <c r="G2277" s="42" t="s">
        <v>41</v>
      </c>
      <c r="H2277" s="46" t="s">
        <v>2635</v>
      </c>
      <c r="I2277" s="25" t="str">
        <f>IFERROR(MID($D2277,1,7)+0,"")</f>
        <v/>
      </c>
      <c r="J2277" s="25" t="str">
        <f>IFERROR(MID($D2277,10,7)+0,"")</f>
        <v/>
      </c>
      <c r="K2277" s="25" t="str">
        <f>IFERROR(MID($D2277,19,7)+0,"")</f>
        <v/>
      </c>
      <c r="L2277" s="25" t="str">
        <f>IFERROR(MID($D2277,28,7)+0,"")</f>
        <v/>
      </c>
      <c r="M2277" s="25" t="str">
        <f>IF(IFERROR(MID($Q2277,1,7)+0,"")&lt;1130000,IF(INDEX(C:C,MATCH(LEFT(Q2277,7)+0,I:I,0))&lt;1130000,"",INDEX(C:C,MATCH(LEFT(Q2277,7)+0,I:I,0))),IFERROR(MID($Q2277,1,7)+0,""))</f>
        <v/>
      </c>
      <c r="N2277" s="25" t="str">
        <f>IF(IFERROR(MID($Q2277,10,7)+0,"")&lt;1130000,"",IFERROR(MID($Q2277,10,7)+0,""))</f>
        <v/>
      </c>
      <c r="O2277" s="25" t="str">
        <f>IF(IFERROR(MID($Q2277,19,7)+0,"")&lt;1130000,"",IFERROR(MID($Q2277,19,7)+0,""))</f>
        <v/>
      </c>
      <c r="P2277" s="25" t="str">
        <f>IF(M2277="","",IF(N2277="",M2277,M2277&amp;", "&amp;N2277))</f>
        <v/>
      </c>
      <c r="Q2277" s="23"/>
      <c r="R2277" s="23"/>
      <c r="S2277" s="35" t="s">
        <v>53</v>
      </c>
      <c r="T2277" s="34" t="s">
        <v>36</v>
      </c>
      <c r="U2277" s="185" t="s">
        <v>22</v>
      </c>
      <c r="V2277" s="188" t="s">
        <v>22</v>
      </c>
      <c r="W2277" s="189" t="s">
        <v>22</v>
      </c>
      <c r="X2277" s="31" t="e">
        <v>#VALUE!</v>
      </c>
      <c r="Y2277" s="90" t="str">
        <f>IFERROR(ROUND(X2277/W2277-1,2),"")</f>
        <v/>
      </c>
      <c r="Z2277" s="31" t="e">
        <f>IF(OR(S2277="VLD MLC components",S2277="VLD MLC pipes",S2277="VLD PEX components",S2277="VLD PEX pipes",S2277="VLD PHC components",S2277="VLD PHC pipes",S2277="Controls VLD"),"По запросу",X2277)</f>
        <v>#VALUE!</v>
      </c>
      <c r="AA2277" s="63" t="e">
        <f>ROUND(X2277/1.2,3)</f>
        <v>#VALUE!</v>
      </c>
      <c r="AB2277" s="23">
        <v>0</v>
      </c>
      <c r="AC2277" s="190" t="str">
        <f>IFERROR(ROUND(AA2277/AB2277-1,2),"")</f>
        <v/>
      </c>
      <c r="AD2277" s="23"/>
      <c r="AE2277" s="23"/>
      <c r="AF2277" s="25">
        <v>0</v>
      </c>
      <c r="AG2277" s="25" t="s">
        <v>22</v>
      </c>
      <c r="AH2277" s="25">
        <v>0</v>
      </c>
      <c r="AI2277" s="25">
        <v>0</v>
      </c>
      <c r="AJ2277" s="25" t="s">
        <v>19</v>
      </c>
      <c r="AK2277" s="42" t="s">
        <v>19</v>
      </c>
      <c r="AL2277" s="25" t="s">
        <v>19</v>
      </c>
      <c r="AM2277" s="25">
        <v>1</v>
      </c>
      <c r="AN2277" s="23"/>
      <c r="AO2277" s="23"/>
      <c r="AP2277" s="23"/>
      <c r="AQ2277" s="23"/>
      <c r="AR2277" s="23"/>
      <c r="AS2277" s="157" t="s">
        <v>22</v>
      </c>
      <c r="AT2277" s="96"/>
      <c r="AU2277" s="92"/>
      <c r="AV2277" s="91" t="s">
        <v>48</v>
      </c>
      <c r="AW2277" s="92" t="s">
        <v>3606</v>
      </c>
      <c r="AX2277" s="92" t="s">
        <v>152</v>
      </c>
      <c r="AY2277" s="91" t="s">
        <v>48</v>
      </c>
      <c r="AZ2277" s="23"/>
      <c r="BA2277" s="25">
        <v>0</v>
      </c>
      <c r="BB2277" t="s">
        <v>25</v>
      </c>
      <c r="BC2277" t="e">
        <v>#N/A</v>
      </c>
      <c r="BD2277" t="e">
        <f>IF(Z2277=BC2277,"OK")</f>
        <v>#VALUE!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 t="e">
        <f>IF(ABS(AN2277*AO2277*AP2277/1000000000/AR2277-1)&lt;0.1,"OK","NO")</f>
        <v>#DIV/0!</v>
      </c>
      <c r="BN2277" s="183"/>
    </row>
    <row r="2278" spans="1:66" ht="25.5" x14ac:dyDescent="0.25">
      <c r="A2278" s="1"/>
      <c r="B2278" s="94">
        <v>2263</v>
      </c>
      <c r="C2278" s="43">
        <v>1136036</v>
      </c>
      <c r="D2278" s="37" t="s">
        <v>3778</v>
      </c>
      <c r="E2278" s="26" t="s">
        <v>3777</v>
      </c>
      <c r="F2278" s="151" t="s">
        <v>21</v>
      </c>
      <c r="G2278" s="42" t="s">
        <v>41</v>
      </c>
      <c r="H2278" s="46" t="s">
        <v>2635</v>
      </c>
      <c r="I2278" s="25">
        <f>IFERROR(MID($D2278,1,7)+0,"")</f>
        <v>1033632</v>
      </c>
      <c r="J2278" s="25" t="str">
        <f>IFERROR(MID($D2278,10,7)+0,"")</f>
        <v/>
      </c>
      <c r="K2278" s="25" t="str">
        <f>IFERROR(MID($D2278,19,7)+0,"")</f>
        <v/>
      </c>
      <c r="L2278" s="25" t="str">
        <f>IFERROR(MID($D2278,28,7)+0,"")</f>
        <v/>
      </c>
      <c r="M2278" s="25" t="str">
        <f>IF(IFERROR(MID($Q2278,1,7)+0,"")&lt;1130000,IF(INDEX(C:C,MATCH(LEFT(Q2278,7)+0,I:I,0))&lt;1130000,"",INDEX(C:C,MATCH(LEFT(Q2278,7)+0,I:I,0))),IFERROR(MID($Q2278,1,7)+0,""))</f>
        <v/>
      </c>
      <c r="N2278" s="25" t="str">
        <f>IF(IFERROR(MID($Q2278,10,7)+0,"")&lt;1130000,"",IFERROR(MID($Q2278,10,7)+0,""))</f>
        <v/>
      </c>
      <c r="O2278" s="25" t="str">
        <f>IF(IFERROR(MID($Q2278,19,7)+0,"")&lt;1130000,"",IFERROR(MID($Q2278,19,7)+0,""))</f>
        <v/>
      </c>
      <c r="P2278" s="25" t="str">
        <f>IF(M2278="","",IF(N2278="",M2278,M2278&amp;", "&amp;N2278))</f>
        <v/>
      </c>
      <c r="Q2278" s="23"/>
      <c r="R2278" s="23"/>
      <c r="S2278" s="35" t="s">
        <v>53</v>
      </c>
      <c r="T2278" s="34" t="s">
        <v>36</v>
      </c>
      <c r="U2278" s="185">
        <v>12900</v>
      </c>
      <c r="V2278" s="188">
        <v>13803</v>
      </c>
      <c r="W2278" s="189">
        <v>15459</v>
      </c>
      <c r="X2278" s="31">
        <v>17005</v>
      </c>
      <c r="Y2278" s="90">
        <f>IFERROR(ROUND(X2278/W2278-1,2),"")</f>
        <v>0.1</v>
      </c>
      <c r="Z2278" s="31">
        <f>IF(OR(S2278="VLD MLC components",S2278="VLD MLC pipes",S2278="VLD PEX components",S2278="VLD PEX pipes",S2278="VLD PHC components",S2278="VLD PHC pipes",S2278="Controls VLD"),"По запросу",X2278)</f>
        <v>17005</v>
      </c>
      <c r="AA2278" s="63">
        <f>ROUND(X2278/1.2,3)</f>
        <v>14170.833000000001</v>
      </c>
      <c r="AB2278" s="23">
        <v>12882.5</v>
      </c>
      <c r="AC2278" s="190">
        <f>IFERROR(ROUND(AA2278/AB2278-1,2),"")</f>
        <v>0.1</v>
      </c>
      <c r="AD2278" s="23"/>
      <c r="AE2278" s="23"/>
      <c r="AF2278" s="25">
        <v>0</v>
      </c>
      <c r="AG2278" s="25" t="s">
        <v>22</v>
      </c>
      <c r="AH2278" s="25">
        <v>0</v>
      </c>
      <c r="AI2278" s="25">
        <v>0</v>
      </c>
      <c r="AJ2278" s="25" t="s">
        <v>19</v>
      </c>
      <c r="AK2278" s="42" t="s">
        <v>19</v>
      </c>
      <c r="AL2278" s="25" t="s">
        <v>19</v>
      </c>
      <c r="AM2278" s="25">
        <v>1</v>
      </c>
      <c r="AN2278" s="23"/>
      <c r="AO2278" s="23"/>
      <c r="AP2278" s="23"/>
      <c r="AQ2278" s="23"/>
      <c r="AR2278" s="23"/>
      <c r="AS2278" s="157" t="s">
        <v>22</v>
      </c>
      <c r="AT2278" s="96"/>
      <c r="AU2278" s="92"/>
      <c r="AV2278" s="91" t="s">
        <v>48</v>
      </c>
      <c r="AW2278" s="92" t="s">
        <v>3606</v>
      </c>
      <c r="AX2278" s="92" t="s">
        <v>152</v>
      </c>
      <c r="AY2278" s="91" t="s">
        <v>152</v>
      </c>
      <c r="AZ2278" s="23"/>
      <c r="BA2278" s="25">
        <v>0</v>
      </c>
      <c r="BB2278" t="s">
        <v>48</v>
      </c>
      <c r="BC2278" t="e">
        <v>#N/A</v>
      </c>
      <c r="BD2278" t="e">
        <f>IF(Z2278=BC2278,"OK")</f>
        <v>#N/A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 t="e">
        <f>IF(ABS(AN2278*AO2278*AP2278/1000000000/AR2278-1)&lt;0.1,"OK","NO")</f>
        <v>#DIV/0!</v>
      </c>
      <c r="BN2278" s="183"/>
    </row>
    <row r="2279" spans="1:66" ht="25.5" x14ac:dyDescent="0.25">
      <c r="A2279" s="1"/>
      <c r="B2279" s="94">
        <v>2264</v>
      </c>
      <c r="C2279" s="43">
        <v>1136037</v>
      </c>
      <c r="D2279" s="37">
        <v>1033638</v>
      </c>
      <c r="E2279" s="26" t="s">
        <v>3776</v>
      </c>
      <c r="F2279" s="151" t="s">
        <v>21</v>
      </c>
      <c r="G2279" s="42" t="s">
        <v>41</v>
      </c>
      <c r="H2279" s="46" t="s">
        <v>2635</v>
      </c>
      <c r="I2279" s="25">
        <f>IFERROR(MID($D2279,1,7)+0,"")</f>
        <v>1033638</v>
      </c>
      <c r="J2279" s="25" t="str">
        <f>IFERROR(MID($D2279,10,7)+0,"")</f>
        <v/>
      </c>
      <c r="K2279" s="25" t="str">
        <f>IFERROR(MID($D2279,19,7)+0,"")</f>
        <v/>
      </c>
      <c r="L2279" s="25" t="str">
        <f>IFERROR(MID($D2279,28,7)+0,"")</f>
        <v/>
      </c>
      <c r="M2279" s="25" t="str">
        <f>IF(IFERROR(MID($Q2279,1,7)+0,"")&lt;1130000,IF(INDEX(C:C,MATCH(LEFT(Q2279,7)+0,I:I,0))&lt;1130000,"",INDEX(C:C,MATCH(LEFT(Q2279,7)+0,I:I,0))),IFERROR(MID($Q2279,1,7)+0,""))</f>
        <v/>
      </c>
      <c r="N2279" s="25" t="str">
        <f>IF(IFERROR(MID($Q2279,10,7)+0,"")&lt;1130000,"",IFERROR(MID($Q2279,10,7)+0,""))</f>
        <v/>
      </c>
      <c r="O2279" s="25" t="str">
        <f>IF(IFERROR(MID($Q2279,19,7)+0,"")&lt;1130000,"",IFERROR(MID($Q2279,19,7)+0,""))</f>
        <v/>
      </c>
      <c r="P2279" s="25" t="str">
        <f>IF(M2279="","",IF(N2279="",M2279,M2279&amp;", "&amp;N2279))</f>
        <v/>
      </c>
      <c r="Q2279" s="23"/>
      <c r="R2279" s="23"/>
      <c r="S2279" s="35" t="s">
        <v>53</v>
      </c>
      <c r="T2279" s="34" t="s">
        <v>36</v>
      </c>
      <c r="U2279" s="185" t="s">
        <v>22</v>
      </c>
      <c r="V2279" s="188" t="e">
        <v>#N/A</v>
      </c>
      <c r="W2279" s="189" t="e">
        <v>#N/A</v>
      </c>
      <c r="X2279" s="31" t="e">
        <v>#N/A</v>
      </c>
      <c r="Y2279" s="90" t="str">
        <f>IFERROR(ROUND(X2279/W2279-1,2),"")</f>
        <v/>
      </c>
      <c r="Z2279" s="31" t="e">
        <f>IF(OR(S2279="VLD MLC components",S2279="VLD MLC pipes",S2279="VLD PEX components",S2279="VLD PEX pipes",S2279="VLD PHC components",S2279="VLD PHC pipes",S2279="Controls VLD"),"По запросу",X2279)</f>
        <v>#N/A</v>
      </c>
      <c r="AA2279" s="63" t="e">
        <f>ROUND(X2279/1.2,3)</f>
        <v>#N/A</v>
      </c>
      <c r="AB2279" s="23" t="e">
        <v>#N/A</v>
      </c>
      <c r="AC2279" s="190" t="str">
        <f>IFERROR(ROUND(AA2279/AB2279-1,2),"")</f>
        <v/>
      </c>
      <c r="AD2279" s="23"/>
      <c r="AE2279" s="23"/>
      <c r="AF2279" s="25">
        <v>0</v>
      </c>
      <c r="AG2279" s="25" t="s">
        <v>22</v>
      </c>
      <c r="AH2279" s="25">
        <v>0</v>
      </c>
      <c r="AI2279" s="25">
        <v>0</v>
      </c>
      <c r="AJ2279" s="25" t="s">
        <v>19</v>
      </c>
      <c r="AK2279" s="42" t="s">
        <v>19</v>
      </c>
      <c r="AL2279" s="25" t="s">
        <v>19</v>
      </c>
      <c r="AM2279" s="25">
        <v>1</v>
      </c>
      <c r="AN2279" s="23"/>
      <c r="AO2279" s="23"/>
      <c r="AP2279" s="23"/>
      <c r="AQ2279" s="23"/>
      <c r="AR2279" s="23"/>
      <c r="AS2279" s="157" t="s">
        <v>22</v>
      </c>
      <c r="AT2279" s="96"/>
      <c r="AU2279" s="92"/>
      <c r="AV2279" s="91" t="s">
        <v>48</v>
      </c>
      <c r="AW2279" s="92" t="s">
        <v>3606</v>
      </c>
      <c r="AX2279" s="92" t="s">
        <v>152</v>
      </c>
      <c r="AY2279" s="91" t="s">
        <v>48</v>
      </c>
      <c r="AZ2279" s="23"/>
      <c r="BA2279" s="25">
        <v>0</v>
      </c>
      <c r="BB2279" t="e">
        <v>#N/A</v>
      </c>
      <c r="BC2279" t="e">
        <v>#N/A</v>
      </c>
      <c r="BD2279" t="e">
        <f>IF(Z2279=BC2279,"OK")</f>
        <v>#N/A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 t="e">
        <f>IF(ABS(AN2279*AO2279*AP2279/1000000000/AR2279-1)&lt;0.1,"OK","NO")</f>
        <v>#DIV/0!</v>
      </c>
      <c r="BN2279" s="183"/>
    </row>
    <row r="2280" spans="1:66" ht="25.5" x14ac:dyDescent="0.25">
      <c r="A2280" s="1"/>
      <c r="B2280" s="94">
        <v>2265</v>
      </c>
      <c r="C2280" s="43">
        <v>1136038</v>
      </c>
      <c r="D2280" s="37">
        <v>1033647</v>
      </c>
      <c r="E2280" s="26" t="s">
        <v>3775</v>
      </c>
      <c r="F2280" s="151" t="s">
        <v>21</v>
      </c>
      <c r="G2280" s="42" t="s">
        <v>41</v>
      </c>
      <c r="H2280" s="46" t="s">
        <v>2635</v>
      </c>
      <c r="I2280" s="25">
        <f>IFERROR(MID($D2280,1,7)+0,"")</f>
        <v>1033647</v>
      </c>
      <c r="J2280" s="25" t="str">
        <f>IFERROR(MID($D2280,10,7)+0,"")</f>
        <v/>
      </c>
      <c r="K2280" s="25" t="str">
        <f>IFERROR(MID($D2280,19,7)+0,"")</f>
        <v/>
      </c>
      <c r="L2280" s="25" t="str">
        <f>IFERROR(MID($D2280,28,7)+0,"")</f>
        <v/>
      </c>
      <c r="M2280" s="25" t="str">
        <f>IF(IFERROR(MID($Q2280,1,7)+0,"")&lt;1130000,IF(INDEX(C:C,MATCH(LEFT(Q2280,7)+0,I:I,0))&lt;1130000,"",INDEX(C:C,MATCH(LEFT(Q2280,7)+0,I:I,0))),IFERROR(MID($Q2280,1,7)+0,""))</f>
        <v/>
      </c>
      <c r="N2280" s="25" t="str">
        <f>IF(IFERROR(MID($Q2280,10,7)+0,"")&lt;1130000,"",IFERROR(MID($Q2280,10,7)+0,""))</f>
        <v/>
      </c>
      <c r="O2280" s="25" t="str">
        <f>IF(IFERROR(MID($Q2280,19,7)+0,"")&lt;1130000,"",IFERROR(MID($Q2280,19,7)+0,""))</f>
        <v/>
      </c>
      <c r="P2280" s="25" t="str">
        <f>IF(M2280="","",IF(N2280="",M2280,M2280&amp;", "&amp;N2280))</f>
        <v/>
      </c>
      <c r="Q2280" s="23"/>
      <c r="R2280" s="23"/>
      <c r="S2280" s="35" t="s">
        <v>53</v>
      </c>
      <c r="T2280" s="34" t="s">
        <v>36</v>
      </c>
      <c r="U2280" s="185">
        <v>1940</v>
      </c>
      <c r="V2280" s="188">
        <v>2076</v>
      </c>
      <c r="W2280" s="189">
        <v>2325</v>
      </c>
      <c r="X2280" s="31">
        <v>2558</v>
      </c>
      <c r="Y2280" s="90">
        <f>IFERROR(ROUND(X2280/W2280-1,2),"")</f>
        <v>0.1</v>
      </c>
      <c r="Z2280" s="31">
        <f>IF(OR(S2280="VLD MLC components",S2280="VLD MLC pipes",S2280="VLD PEX components",S2280="VLD PEX pipes",S2280="VLD PHC components",S2280="VLD PHC pipes",S2280="Controls VLD"),"По запросу",X2280)</f>
        <v>2558</v>
      </c>
      <c r="AA2280" s="63">
        <f>ROUND(X2280/1.2,3)</f>
        <v>2131.6669999999999</v>
      </c>
      <c r="AB2280" s="23">
        <v>1937.5</v>
      </c>
      <c r="AC2280" s="190">
        <f>IFERROR(ROUND(AA2280/AB2280-1,2),"")</f>
        <v>0.1</v>
      </c>
      <c r="AD2280" s="23"/>
      <c r="AE2280" s="23"/>
      <c r="AF2280" s="25">
        <v>0</v>
      </c>
      <c r="AG2280" s="25" t="s">
        <v>22</v>
      </c>
      <c r="AH2280" s="25">
        <v>0</v>
      </c>
      <c r="AI2280" s="25">
        <v>0</v>
      </c>
      <c r="AJ2280" s="25" t="s">
        <v>19</v>
      </c>
      <c r="AK2280" s="42" t="s">
        <v>19</v>
      </c>
      <c r="AL2280" s="25" t="s">
        <v>19</v>
      </c>
      <c r="AM2280" s="25">
        <v>1</v>
      </c>
      <c r="AN2280" s="23"/>
      <c r="AO2280" s="23"/>
      <c r="AP2280" s="23"/>
      <c r="AQ2280" s="23"/>
      <c r="AR2280" s="23"/>
      <c r="AS2280" s="157" t="s">
        <v>22</v>
      </c>
      <c r="AT2280" s="96"/>
      <c r="AU2280" s="92"/>
      <c r="AV2280" s="91" t="s">
        <v>48</v>
      </c>
      <c r="AW2280" s="92" t="s">
        <v>3606</v>
      </c>
      <c r="AX2280" s="92" t="s">
        <v>152</v>
      </c>
      <c r="AY2280" s="91" t="s">
        <v>152</v>
      </c>
      <c r="AZ2280" s="23"/>
      <c r="BA2280" s="25">
        <v>0</v>
      </c>
      <c r="BB2280" t="s">
        <v>48</v>
      </c>
      <c r="BC2280" t="e">
        <v>#N/A</v>
      </c>
      <c r="BD2280" t="e">
        <f>IF(Z2280=BC2280,"OK")</f>
        <v>#N/A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 t="e">
        <f>IF(ABS(AN2280*AO2280*AP2280/1000000000/AR2280-1)&lt;0.1,"OK","NO")</f>
        <v>#DIV/0!</v>
      </c>
      <c r="BN2280" s="183"/>
    </row>
    <row r="2281" spans="1:66" ht="25.5" x14ac:dyDescent="0.25">
      <c r="A2281" s="1"/>
      <c r="B2281" s="94">
        <v>2266</v>
      </c>
      <c r="C2281" s="43">
        <v>1136039</v>
      </c>
      <c r="D2281" s="37"/>
      <c r="E2281" s="26" t="s">
        <v>3774</v>
      </c>
      <c r="F2281" s="151" t="s">
        <v>21</v>
      </c>
      <c r="G2281" s="42" t="s">
        <v>41</v>
      </c>
      <c r="H2281" s="46" t="s">
        <v>2635</v>
      </c>
      <c r="I2281" s="25" t="str">
        <f>IFERROR(MID($D2281,1,7)+0,"")</f>
        <v/>
      </c>
      <c r="J2281" s="25" t="str">
        <f>IFERROR(MID($D2281,10,7)+0,"")</f>
        <v/>
      </c>
      <c r="K2281" s="25" t="str">
        <f>IFERROR(MID($D2281,19,7)+0,"")</f>
        <v/>
      </c>
      <c r="L2281" s="25" t="str">
        <f>IFERROR(MID($D2281,28,7)+0,"")</f>
        <v/>
      </c>
      <c r="M2281" s="25" t="str">
        <f>IF(IFERROR(MID($Q2281,1,7)+0,"")&lt;1130000,IF(INDEX(C:C,MATCH(LEFT(Q2281,7)+0,I:I,0))&lt;1130000,"",INDEX(C:C,MATCH(LEFT(Q2281,7)+0,I:I,0))),IFERROR(MID($Q2281,1,7)+0,""))</f>
        <v/>
      </c>
      <c r="N2281" s="25" t="str">
        <f>IF(IFERROR(MID($Q2281,10,7)+0,"")&lt;1130000,"",IFERROR(MID($Q2281,10,7)+0,""))</f>
        <v/>
      </c>
      <c r="O2281" s="25" t="str">
        <f>IF(IFERROR(MID($Q2281,19,7)+0,"")&lt;1130000,"",IFERROR(MID($Q2281,19,7)+0,""))</f>
        <v/>
      </c>
      <c r="P2281" s="25" t="str">
        <f>IF(M2281="","",IF(N2281="",M2281,M2281&amp;", "&amp;N2281))</f>
        <v/>
      </c>
      <c r="Q2281" s="23"/>
      <c r="R2281" s="23"/>
      <c r="S2281" s="35" t="s">
        <v>53</v>
      </c>
      <c r="T2281" s="34" t="s">
        <v>36</v>
      </c>
      <c r="U2281" s="185" t="s">
        <v>22</v>
      </c>
      <c r="V2281" s="188" t="s">
        <v>22</v>
      </c>
      <c r="W2281" s="189" t="s">
        <v>22</v>
      </c>
      <c r="X2281" s="31" t="e">
        <v>#VALUE!</v>
      </c>
      <c r="Y2281" s="90" t="str">
        <f>IFERROR(ROUND(X2281/W2281-1,2),"")</f>
        <v/>
      </c>
      <c r="Z2281" s="31" t="e">
        <f>IF(OR(S2281="VLD MLC components",S2281="VLD MLC pipes",S2281="VLD PEX components",S2281="VLD PEX pipes",S2281="VLD PHC components",S2281="VLD PHC pipes",S2281="Controls VLD"),"По запросу",X2281)</f>
        <v>#VALUE!</v>
      </c>
      <c r="AA2281" s="63" t="e">
        <f>ROUND(X2281/1.2,3)</f>
        <v>#VALUE!</v>
      </c>
      <c r="AB2281" s="23">
        <v>0</v>
      </c>
      <c r="AC2281" s="190" t="str">
        <f>IFERROR(ROUND(AA2281/AB2281-1,2),"")</f>
        <v/>
      </c>
      <c r="AD2281" s="23"/>
      <c r="AE2281" s="23"/>
      <c r="AF2281" s="25">
        <v>0</v>
      </c>
      <c r="AG2281" s="25" t="s">
        <v>22</v>
      </c>
      <c r="AH2281" s="25">
        <v>0</v>
      </c>
      <c r="AI2281" s="25">
        <v>0</v>
      </c>
      <c r="AJ2281" s="25" t="s">
        <v>19</v>
      </c>
      <c r="AK2281" s="42" t="s">
        <v>19</v>
      </c>
      <c r="AL2281" s="25" t="s">
        <v>19</v>
      </c>
      <c r="AM2281" s="25">
        <v>1</v>
      </c>
      <c r="AN2281" s="23"/>
      <c r="AO2281" s="23"/>
      <c r="AP2281" s="23"/>
      <c r="AQ2281" s="23"/>
      <c r="AR2281" s="23"/>
      <c r="AS2281" s="157" t="s">
        <v>22</v>
      </c>
      <c r="AT2281" s="96"/>
      <c r="AU2281" s="92"/>
      <c r="AV2281" s="91" t="s">
        <v>48</v>
      </c>
      <c r="AW2281" s="92" t="s">
        <v>3606</v>
      </c>
      <c r="AX2281" s="92" t="s">
        <v>152</v>
      </c>
      <c r="AY2281" s="91" t="s">
        <v>48</v>
      </c>
      <c r="AZ2281" s="23"/>
      <c r="BA2281" s="25">
        <v>0</v>
      </c>
      <c r="BB2281" t="s">
        <v>25</v>
      </c>
      <c r="BC2281" t="e">
        <v>#N/A</v>
      </c>
      <c r="BD2281" t="e">
        <f>IF(Z2281=BC2281,"OK")</f>
        <v>#VALUE!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 t="e">
        <f>IF(ABS(AN2281*AO2281*AP2281/1000000000/AR2281-1)&lt;0.1,"OK","NO")</f>
        <v>#DIV/0!</v>
      </c>
      <c r="BN2281" s="183"/>
    </row>
    <row r="2282" spans="1:66" ht="25.5" x14ac:dyDescent="0.25">
      <c r="A2282" s="1"/>
      <c r="B2282" s="94">
        <v>2267</v>
      </c>
      <c r="C2282" s="43">
        <v>1136040</v>
      </c>
      <c r="D2282" s="37"/>
      <c r="E2282" s="26" t="s">
        <v>3773</v>
      </c>
      <c r="F2282" s="151" t="s">
        <v>21</v>
      </c>
      <c r="G2282" s="42" t="s">
        <v>41</v>
      </c>
      <c r="H2282" s="46" t="s">
        <v>2635</v>
      </c>
      <c r="I2282" s="25" t="str">
        <f>IFERROR(MID($D2282,1,7)+0,"")</f>
        <v/>
      </c>
      <c r="J2282" s="25" t="str">
        <f>IFERROR(MID($D2282,10,7)+0,"")</f>
        <v/>
      </c>
      <c r="K2282" s="25" t="str">
        <f>IFERROR(MID($D2282,19,7)+0,"")</f>
        <v/>
      </c>
      <c r="L2282" s="25" t="str">
        <f>IFERROR(MID($D2282,28,7)+0,"")</f>
        <v/>
      </c>
      <c r="M2282" s="25" t="str">
        <f>IF(IFERROR(MID($Q2282,1,7)+0,"")&lt;1130000,IF(INDEX(C:C,MATCH(LEFT(Q2282,7)+0,I:I,0))&lt;1130000,"",INDEX(C:C,MATCH(LEFT(Q2282,7)+0,I:I,0))),IFERROR(MID($Q2282,1,7)+0,""))</f>
        <v/>
      </c>
      <c r="N2282" s="25" t="str">
        <f>IF(IFERROR(MID($Q2282,10,7)+0,"")&lt;1130000,"",IFERROR(MID($Q2282,10,7)+0,""))</f>
        <v/>
      </c>
      <c r="O2282" s="25" t="str">
        <f>IF(IFERROR(MID($Q2282,19,7)+0,"")&lt;1130000,"",IFERROR(MID($Q2282,19,7)+0,""))</f>
        <v/>
      </c>
      <c r="P2282" s="25" t="str">
        <f>IF(M2282="","",IF(N2282="",M2282,M2282&amp;", "&amp;N2282))</f>
        <v/>
      </c>
      <c r="Q2282" s="23"/>
      <c r="R2282" s="23"/>
      <c r="S2282" s="35" t="s">
        <v>53</v>
      </c>
      <c r="T2282" s="34" t="s">
        <v>36</v>
      </c>
      <c r="U2282" s="185">
        <v>4557</v>
      </c>
      <c r="V2282" s="188">
        <v>4876</v>
      </c>
      <c r="W2282" s="189">
        <v>5461</v>
      </c>
      <c r="X2282" s="31">
        <v>6007</v>
      </c>
      <c r="Y2282" s="90">
        <f>IFERROR(ROUND(X2282/W2282-1,2),"")</f>
        <v>0.1</v>
      </c>
      <c r="Z2282" s="31">
        <f>IF(OR(S2282="VLD MLC components",S2282="VLD MLC pipes",S2282="VLD PEX components",S2282="VLD PEX pipes",S2282="VLD PHC components",S2282="VLD PHC pipes",S2282="Controls VLD"),"По запросу",X2282)</f>
        <v>6007</v>
      </c>
      <c r="AA2282" s="63">
        <f>ROUND(X2282/1.2,3)</f>
        <v>5005.8329999999996</v>
      </c>
      <c r="AB2282" s="23">
        <v>4550.8329999999996</v>
      </c>
      <c r="AC2282" s="190">
        <f>IFERROR(ROUND(AA2282/AB2282-1,2),"")</f>
        <v>0.1</v>
      </c>
      <c r="AD2282" s="23"/>
      <c r="AE2282" s="23"/>
      <c r="AF2282" s="25">
        <v>0</v>
      </c>
      <c r="AG2282" s="25" t="s">
        <v>22</v>
      </c>
      <c r="AH2282" s="25">
        <v>0</v>
      </c>
      <c r="AI2282" s="25">
        <v>0</v>
      </c>
      <c r="AJ2282" s="25" t="s">
        <v>19</v>
      </c>
      <c r="AK2282" s="42" t="s">
        <v>19</v>
      </c>
      <c r="AL2282" s="25" t="s">
        <v>19</v>
      </c>
      <c r="AM2282" s="25">
        <v>1</v>
      </c>
      <c r="AN2282" s="23"/>
      <c r="AO2282" s="23"/>
      <c r="AP2282" s="23"/>
      <c r="AQ2282" s="23"/>
      <c r="AR2282" s="23"/>
      <c r="AS2282" s="157" t="s">
        <v>22</v>
      </c>
      <c r="AT2282" s="96"/>
      <c r="AU2282" s="92"/>
      <c r="AV2282" s="91" t="s">
        <v>48</v>
      </c>
      <c r="AW2282" s="92" t="s">
        <v>3606</v>
      </c>
      <c r="AX2282" s="92" t="s">
        <v>152</v>
      </c>
      <c r="AY2282" s="91" t="s">
        <v>152</v>
      </c>
      <c r="AZ2282" s="23"/>
      <c r="BA2282" s="25">
        <v>0</v>
      </c>
      <c r="BB2282" t="s">
        <v>48</v>
      </c>
      <c r="BC2282" t="e">
        <v>#N/A</v>
      </c>
      <c r="BD2282" t="e">
        <f>IF(Z2282=BC2282,"OK")</f>
        <v>#N/A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 t="e">
        <f>IF(ABS(AN2282*AO2282*AP2282/1000000000/AR2282-1)&lt;0.1,"OK","NO")</f>
        <v>#DIV/0!</v>
      </c>
      <c r="BN2282" s="183"/>
    </row>
    <row r="2283" spans="1:66" x14ac:dyDescent="0.25">
      <c r="A2283" s="1"/>
      <c r="B2283" s="94">
        <v>2268</v>
      </c>
      <c r="C2283" s="43">
        <v>1136041</v>
      </c>
      <c r="D2283" s="37" t="s">
        <v>3772</v>
      </c>
      <c r="E2283" s="26" t="s">
        <v>3771</v>
      </c>
      <c r="F2283" s="151" t="s">
        <v>21</v>
      </c>
      <c r="G2283" s="42" t="s">
        <v>41</v>
      </c>
      <c r="H2283" s="46" t="s">
        <v>2635</v>
      </c>
      <c r="I2283" s="25">
        <f>IFERROR(MID($D2283,1,7)+0,"")</f>
        <v>1033633</v>
      </c>
      <c r="J2283" s="25" t="str">
        <f>IFERROR(MID($D2283,10,7)+0,"")</f>
        <v/>
      </c>
      <c r="K2283" s="25" t="str">
        <f>IFERROR(MID($D2283,19,7)+0,"")</f>
        <v/>
      </c>
      <c r="L2283" s="25" t="str">
        <f>IFERROR(MID($D2283,28,7)+0,"")</f>
        <v/>
      </c>
      <c r="M2283" s="25" t="str">
        <f>IF(IFERROR(MID($Q2283,1,7)+0,"")&lt;1130000,IF(INDEX(C:C,MATCH(LEFT(Q2283,7)+0,I:I,0))&lt;1130000,"",INDEX(C:C,MATCH(LEFT(Q2283,7)+0,I:I,0))),IFERROR(MID($Q2283,1,7)+0,""))</f>
        <v/>
      </c>
      <c r="N2283" s="25" t="str">
        <f>IF(IFERROR(MID($Q2283,10,7)+0,"")&lt;1130000,"",IFERROR(MID($Q2283,10,7)+0,""))</f>
        <v/>
      </c>
      <c r="O2283" s="25" t="str">
        <f>IF(IFERROR(MID($Q2283,19,7)+0,"")&lt;1130000,"",IFERROR(MID($Q2283,19,7)+0,""))</f>
        <v/>
      </c>
      <c r="P2283" s="25" t="str">
        <f>IF(M2283="","",IF(N2283="",M2283,M2283&amp;", "&amp;N2283))</f>
        <v/>
      </c>
      <c r="Q2283" s="23"/>
      <c r="R2283" s="23"/>
      <c r="S2283" s="35" t="s">
        <v>53</v>
      </c>
      <c r="T2283" s="34" t="s">
        <v>36</v>
      </c>
      <c r="U2283" s="185">
        <v>129969</v>
      </c>
      <c r="V2283" s="188">
        <v>139067</v>
      </c>
      <c r="W2283" s="189">
        <v>155755</v>
      </c>
      <c r="X2283" s="31">
        <v>171331</v>
      </c>
      <c r="Y2283" s="90">
        <f>IFERROR(ROUND(X2283/W2283-1,2),"")</f>
        <v>0.1</v>
      </c>
      <c r="Z2283" s="31">
        <f>IF(OR(S2283="VLD MLC components",S2283="VLD MLC pipes",S2283="VLD PEX components",S2283="VLD PEX pipes",S2283="VLD PHC components",S2283="VLD PHC pipes",S2283="Controls VLD"),"По запросу",X2283)</f>
        <v>171331</v>
      </c>
      <c r="AA2283" s="63">
        <f>ROUND(X2283/1.2,3)</f>
        <v>142775.83300000001</v>
      </c>
      <c r="AB2283" s="23">
        <v>129795.833</v>
      </c>
      <c r="AC2283" s="190">
        <f>IFERROR(ROUND(AA2283/AB2283-1,2),"")</f>
        <v>0.1</v>
      </c>
      <c r="AD2283" s="23"/>
      <c r="AE2283" s="23"/>
      <c r="AF2283" s="25">
        <v>0</v>
      </c>
      <c r="AG2283" s="25" t="s">
        <v>22</v>
      </c>
      <c r="AH2283" s="25">
        <v>0</v>
      </c>
      <c r="AI2283" s="25">
        <v>0</v>
      </c>
      <c r="AJ2283" s="25" t="s">
        <v>19</v>
      </c>
      <c r="AK2283" s="42" t="s">
        <v>19</v>
      </c>
      <c r="AL2283" s="25" t="s">
        <v>19</v>
      </c>
      <c r="AM2283" s="25">
        <v>1</v>
      </c>
      <c r="AN2283" s="23"/>
      <c r="AO2283" s="23"/>
      <c r="AP2283" s="23"/>
      <c r="AQ2283" s="23"/>
      <c r="AR2283" s="23"/>
      <c r="AS2283" s="157" t="s">
        <v>22</v>
      </c>
      <c r="AT2283" s="96"/>
      <c r="AU2283" s="92"/>
      <c r="AV2283" s="91" t="s">
        <v>48</v>
      </c>
      <c r="AW2283" s="92" t="s">
        <v>3606</v>
      </c>
      <c r="AX2283" s="92" t="s">
        <v>152</v>
      </c>
      <c r="AY2283" s="91" t="s">
        <v>152</v>
      </c>
      <c r="AZ2283" s="23"/>
      <c r="BA2283" s="25">
        <v>0</v>
      </c>
      <c r="BB2283" t="s">
        <v>48</v>
      </c>
      <c r="BC2283" t="e">
        <v>#N/A</v>
      </c>
      <c r="BD2283" t="e">
        <f>IF(Z2283=BC2283,"OK")</f>
        <v>#N/A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 t="e">
        <f>IF(ABS(AN2283*AO2283*AP2283/1000000000/AR2283-1)&lt;0.1,"OK","NO")</f>
        <v>#DIV/0!</v>
      </c>
      <c r="BN2283" s="183"/>
    </row>
    <row r="2284" spans="1:66" x14ac:dyDescent="0.25">
      <c r="A2284" s="1"/>
      <c r="B2284" s="94">
        <v>2269</v>
      </c>
      <c r="C2284" s="43">
        <v>1136042</v>
      </c>
      <c r="D2284" s="37" t="s">
        <v>3770</v>
      </c>
      <c r="E2284" s="26" t="s">
        <v>3769</v>
      </c>
      <c r="F2284" s="151" t="s">
        <v>21</v>
      </c>
      <c r="G2284" s="42" t="s">
        <v>41</v>
      </c>
      <c r="H2284" s="46" t="s">
        <v>2635</v>
      </c>
      <c r="I2284" s="25">
        <f>IFERROR(MID($D2284,1,7)+0,"")</f>
        <v>1033639</v>
      </c>
      <c r="J2284" s="25" t="str">
        <f>IFERROR(MID($D2284,10,7)+0,"")</f>
        <v/>
      </c>
      <c r="K2284" s="25" t="str">
        <f>IFERROR(MID($D2284,19,7)+0,"")</f>
        <v/>
      </c>
      <c r="L2284" s="25" t="str">
        <f>IFERROR(MID($D2284,28,7)+0,"")</f>
        <v/>
      </c>
      <c r="M2284" s="25" t="str">
        <f>IF(IFERROR(MID($Q2284,1,7)+0,"")&lt;1130000,IF(INDEX(C:C,MATCH(LEFT(Q2284,7)+0,I:I,0))&lt;1130000,"",INDEX(C:C,MATCH(LEFT(Q2284,7)+0,I:I,0))),IFERROR(MID($Q2284,1,7)+0,""))</f>
        <v/>
      </c>
      <c r="N2284" s="25" t="str">
        <f>IF(IFERROR(MID($Q2284,10,7)+0,"")&lt;1130000,"",IFERROR(MID($Q2284,10,7)+0,""))</f>
        <v/>
      </c>
      <c r="O2284" s="25" t="str">
        <f>IF(IFERROR(MID($Q2284,19,7)+0,"")&lt;1130000,"",IFERROR(MID($Q2284,19,7)+0,""))</f>
        <v/>
      </c>
      <c r="P2284" s="25" t="str">
        <f>IF(M2284="","",IF(N2284="",M2284,M2284&amp;", "&amp;N2284))</f>
        <v/>
      </c>
      <c r="Q2284" s="23"/>
      <c r="R2284" s="23"/>
      <c r="S2284" s="35" t="s">
        <v>53</v>
      </c>
      <c r="T2284" s="34" t="s">
        <v>36</v>
      </c>
      <c r="U2284" s="185">
        <v>3375</v>
      </c>
      <c r="V2284" s="188">
        <v>3611</v>
      </c>
      <c r="W2284" s="189">
        <v>4044</v>
      </c>
      <c r="X2284" s="31">
        <v>4448</v>
      </c>
      <c r="Y2284" s="90">
        <f>IFERROR(ROUND(X2284/W2284-1,2),"")</f>
        <v>0.1</v>
      </c>
      <c r="Z2284" s="31">
        <f>IF(OR(S2284="VLD MLC components",S2284="VLD MLC pipes",S2284="VLD PEX components",S2284="VLD PEX pipes",S2284="VLD PHC components",S2284="VLD PHC pipes",S2284="Controls VLD"),"По запросу",X2284)</f>
        <v>4448</v>
      </c>
      <c r="AA2284" s="63">
        <f>ROUND(X2284/1.2,3)</f>
        <v>3706.6669999999999</v>
      </c>
      <c r="AB2284" s="23">
        <v>3370</v>
      </c>
      <c r="AC2284" s="190">
        <f>IFERROR(ROUND(AA2284/AB2284-1,2),"")</f>
        <v>0.1</v>
      </c>
      <c r="AD2284" s="23"/>
      <c r="AE2284" s="23"/>
      <c r="AF2284" s="25">
        <v>0</v>
      </c>
      <c r="AG2284" s="25" t="s">
        <v>22</v>
      </c>
      <c r="AH2284" s="25">
        <v>0</v>
      </c>
      <c r="AI2284" s="25">
        <v>0</v>
      </c>
      <c r="AJ2284" s="25" t="s">
        <v>19</v>
      </c>
      <c r="AK2284" s="42" t="s">
        <v>19</v>
      </c>
      <c r="AL2284" s="25" t="s">
        <v>19</v>
      </c>
      <c r="AM2284" s="25">
        <v>1</v>
      </c>
      <c r="AN2284" s="23"/>
      <c r="AO2284" s="23"/>
      <c r="AP2284" s="23"/>
      <c r="AQ2284" s="23"/>
      <c r="AR2284" s="23"/>
      <c r="AS2284" s="157" t="s">
        <v>22</v>
      </c>
      <c r="AT2284" s="96"/>
      <c r="AU2284" s="92"/>
      <c r="AV2284" s="91" t="s">
        <v>48</v>
      </c>
      <c r="AW2284" s="92" t="s">
        <v>3606</v>
      </c>
      <c r="AX2284" s="92" t="s">
        <v>152</v>
      </c>
      <c r="AY2284" s="91" t="s">
        <v>152</v>
      </c>
      <c r="AZ2284" s="23"/>
      <c r="BA2284" s="25">
        <v>0</v>
      </c>
      <c r="BB2284" t="s">
        <v>48</v>
      </c>
      <c r="BC2284" t="e">
        <v>#N/A</v>
      </c>
      <c r="BD2284" t="e">
        <f>IF(Z2284=BC2284,"OK")</f>
        <v>#N/A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 t="e">
        <f>IF(ABS(AN2284*AO2284*AP2284/1000000000/AR2284-1)&lt;0.1,"OK","NO")</f>
        <v>#DIV/0!</v>
      </c>
      <c r="BN2284" s="183"/>
    </row>
    <row r="2285" spans="1:66" ht="25.5" x14ac:dyDescent="0.25">
      <c r="A2285" s="1"/>
      <c r="B2285" s="94">
        <v>2270</v>
      </c>
      <c r="C2285" s="43">
        <v>1136043</v>
      </c>
      <c r="D2285" s="37">
        <v>1055526</v>
      </c>
      <c r="E2285" s="26" t="s">
        <v>3768</v>
      </c>
      <c r="F2285" s="151" t="s">
        <v>21</v>
      </c>
      <c r="G2285" s="42" t="s">
        <v>41</v>
      </c>
      <c r="H2285" s="46" t="s">
        <v>2635</v>
      </c>
      <c r="I2285" s="25">
        <f>IFERROR(MID($D2285,1,7)+0,"")</f>
        <v>1055526</v>
      </c>
      <c r="J2285" s="25" t="str">
        <f>IFERROR(MID($D2285,10,7)+0,"")</f>
        <v/>
      </c>
      <c r="K2285" s="25" t="str">
        <f>IFERROR(MID($D2285,19,7)+0,"")</f>
        <v/>
      </c>
      <c r="L2285" s="25" t="str">
        <f>IFERROR(MID($D2285,28,7)+0,"")</f>
        <v/>
      </c>
      <c r="M2285" s="25" t="str">
        <f>IF(IFERROR(MID($Q2285,1,7)+0,"")&lt;1130000,IF(INDEX(C:C,MATCH(LEFT(Q2285,7)+0,I:I,0))&lt;1130000,"",INDEX(C:C,MATCH(LEFT(Q2285,7)+0,I:I,0))),IFERROR(MID($Q2285,1,7)+0,""))</f>
        <v/>
      </c>
      <c r="N2285" s="25" t="str">
        <f>IF(IFERROR(MID($Q2285,10,7)+0,"")&lt;1130000,"",IFERROR(MID($Q2285,10,7)+0,""))</f>
        <v/>
      </c>
      <c r="O2285" s="25" t="str">
        <f>IF(IFERROR(MID($Q2285,19,7)+0,"")&lt;1130000,"",IFERROR(MID($Q2285,19,7)+0,""))</f>
        <v/>
      </c>
      <c r="P2285" s="25" t="str">
        <f>IF(M2285="","",IF(N2285="",M2285,M2285&amp;", "&amp;N2285))</f>
        <v/>
      </c>
      <c r="Q2285" s="23"/>
      <c r="R2285" s="23"/>
      <c r="S2285" s="35" t="s">
        <v>53</v>
      </c>
      <c r="T2285" s="34" t="s">
        <v>36</v>
      </c>
      <c r="U2285" s="185">
        <v>9762</v>
      </c>
      <c r="V2285" s="188">
        <v>10445</v>
      </c>
      <c r="W2285" s="189">
        <v>11698</v>
      </c>
      <c r="X2285" s="31">
        <v>12868</v>
      </c>
      <c r="Y2285" s="90">
        <f>IFERROR(ROUND(X2285/W2285-1,2),"")</f>
        <v>0.1</v>
      </c>
      <c r="Z2285" s="31">
        <f>IF(OR(S2285="VLD MLC components",S2285="VLD MLC pipes",S2285="VLD PEX components",S2285="VLD PEX pipes",S2285="VLD PHC components",S2285="VLD PHC pipes",S2285="Controls VLD"),"По запросу",X2285)</f>
        <v>12868</v>
      </c>
      <c r="AA2285" s="63">
        <f>ROUND(X2285/1.2,3)</f>
        <v>10723.333000000001</v>
      </c>
      <c r="AB2285" s="23">
        <v>9748.3330000000005</v>
      </c>
      <c r="AC2285" s="190">
        <f>IFERROR(ROUND(AA2285/AB2285-1,2),"")</f>
        <v>0.1</v>
      </c>
      <c r="AD2285" s="23"/>
      <c r="AE2285" s="23"/>
      <c r="AF2285" s="25">
        <v>0</v>
      </c>
      <c r="AG2285" s="25" t="s">
        <v>22</v>
      </c>
      <c r="AH2285" s="25">
        <v>0</v>
      </c>
      <c r="AI2285" s="25">
        <v>0</v>
      </c>
      <c r="AJ2285" s="25" t="s">
        <v>19</v>
      </c>
      <c r="AK2285" s="42" t="s">
        <v>19</v>
      </c>
      <c r="AL2285" s="25" t="s">
        <v>19</v>
      </c>
      <c r="AM2285" s="25">
        <v>1</v>
      </c>
      <c r="AN2285" s="23"/>
      <c r="AO2285" s="23"/>
      <c r="AP2285" s="23"/>
      <c r="AQ2285" s="23"/>
      <c r="AR2285" s="23"/>
      <c r="AS2285" s="157" t="s">
        <v>22</v>
      </c>
      <c r="AT2285" s="96"/>
      <c r="AU2285" s="92"/>
      <c r="AV2285" s="91" t="s">
        <v>48</v>
      </c>
      <c r="AW2285" s="92" t="s">
        <v>3606</v>
      </c>
      <c r="AX2285" s="92" t="s">
        <v>152</v>
      </c>
      <c r="AY2285" s="91" t="s">
        <v>152</v>
      </c>
      <c r="AZ2285" s="23"/>
      <c r="BA2285" s="25">
        <v>0</v>
      </c>
      <c r="BB2285" t="s">
        <v>48</v>
      </c>
      <c r="BC2285" t="e">
        <v>#N/A</v>
      </c>
      <c r="BD2285" t="e">
        <f>IF(Z2285=BC2285,"OK")</f>
        <v>#N/A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 t="e">
        <f>IF(ABS(AN2285*AO2285*AP2285/1000000000/AR2285-1)&lt;0.1,"OK","NO")</f>
        <v>#DIV/0!</v>
      </c>
      <c r="BN2285" s="183"/>
    </row>
    <row r="2286" spans="1:66" ht="25.5" x14ac:dyDescent="0.25">
      <c r="A2286" s="1"/>
      <c r="B2286" s="94">
        <v>2271</v>
      </c>
      <c r="C2286" s="43">
        <v>1136044</v>
      </c>
      <c r="D2286" s="37">
        <v>1057313</v>
      </c>
      <c r="E2286" s="26" t="s">
        <v>3767</v>
      </c>
      <c r="F2286" s="151" t="s">
        <v>21</v>
      </c>
      <c r="G2286" s="42" t="s">
        <v>41</v>
      </c>
      <c r="H2286" s="46" t="s">
        <v>2635</v>
      </c>
      <c r="I2286" s="25">
        <f>IFERROR(MID($D2286,1,7)+0,"")</f>
        <v>1057313</v>
      </c>
      <c r="J2286" s="25" t="str">
        <f>IFERROR(MID($D2286,10,7)+0,"")</f>
        <v/>
      </c>
      <c r="K2286" s="25" t="str">
        <f>IFERROR(MID($D2286,19,7)+0,"")</f>
        <v/>
      </c>
      <c r="L2286" s="25" t="str">
        <f>IFERROR(MID($D2286,28,7)+0,"")</f>
        <v/>
      </c>
      <c r="M2286" s="25" t="str">
        <f>IF(IFERROR(MID($Q2286,1,7)+0,"")&lt;1130000,IF(INDEX(C:C,MATCH(LEFT(Q2286,7)+0,I:I,0))&lt;1130000,"",INDEX(C:C,MATCH(LEFT(Q2286,7)+0,I:I,0))),IFERROR(MID($Q2286,1,7)+0,""))</f>
        <v/>
      </c>
      <c r="N2286" s="25" t="str">
        <f>IF(IFERROR(MID($Q2286,10,7)+0,"")&lt;1130000,"",IFERROR(MID($Q2286,10,7)+0,""))</f>
        <v/>
      </c>
      <c r="O2286" s="25" t="str">
        <f>IF(IFERROR(MID($Q2286,19,7)+0,"")&lt;1130000,"",IFERROR(MID($Q2286,19,7)+0,""))</f>
        <v/>
      </c>
      <c r="P2286" s="25" t="str">
        <f>IF(M2286="","",IF(N2286="",M2286,M2286&amp;", "&amp;N2286))</f>
        <v/>
      </c>
      <c r="Q2286" s="23"/>
      <c r="R2286" s="23"/>
      <c r="S2286" s="35" t="s">
        <v>53</v>
      </c>
      <c r="T2286" s="34" t="s">
        <v>36</v>
      </c>
      <c r="U2286" s="185">
        <v>28119</v>
      </c>
      <c r="V2286" s="188">
        <v>30087</v>
      </c>
      <c r="W2286" s="189">
        <v>33697</v>
      </c>
      <c r="X2286" s="31">
        <v>37067</v>
      </c>
      <c r="Y2286" s="90">
        <f>IFERROR(ROUND(X2286/W2286-1,2),"")</f>
        <v>0.1</v>
      </c>
      <c r="Z2286" s="31">
        <f>IF(OR(S2286="VLD MLC components",S2286="VLD MLC pipes",S2286="VLD PEX components",S2286="VLD PEX pipes",S2286="VLD PHC components",S2286="VLD PHC pipes",S2286="Controls VLD"),"По запросу",X2286)</f>
        <v>37067</v>
      </c>
      <c r="AA2286" s="63">
        <f>ROUND(X2286/1.2,3)</f>
        <v>30889.167000000001</v>
      </c>
      <c r="AB2286" s="23">
        <v>28080.832999999999</v>
      </c>
      <c r="AC2286" s="190">
        <f>IFERROR(ROUND(AA2286/AB2286-1,2),"")</f>
        <v>0.1</v>
      </c>
      <c r="AD2286" s="23"/>
      <c r="AE2286" s="23"/>
      <c r="AF2286" s="25">
        <v>0</v>
      </c>
      <c r="AG2286" s="25" t="s">
        <v>22</v>
      </c>
      <c r="AH2286" s="25">
        <v>0</v>
      </c>
      <c r="AI2286" s="25">
        <v>0</v>
      </c>
      <c r="AJ2286" s="25" t="s">
        <v>19</v>
      </c>
      <c r="AK2286" s="42" t="s">
        <v>19</v>
      </c>
      <c r="AL2286" s="25" t="s">
        <v>19</v>
      </c>
      <c r="AM2286" s="25">
        <v>1</v>
      </c>
      <c r="AN2286" s="23"/>
      <c r="AO2286" s="23"/>
      <c r="AP2286" s="23"/>
      <c r="AQ2286" s="23"/>
      <c r="AR2286" s="23"/>
      <c r="AS2286" s="157" t="s">
        <v>22</v>
      </c>
      <c r="AT2286" s="96"/>
      <c r="AU2286" s="92"/>
      <c r="AV2286" s="91" t="s">
        <v>48</v>
      </c>
      <c r="AW2286" s="92" t="s">
        <v>3606</v>
      </c>
      <c r="AX2286" s="92" t="s">
        <v>152</v>
      </c>
      <c r="AY2286" s="91" t="s">
        <v>152</v>
      </c>
      <c r="AZ2286" s="23"/>
      <c r="BA2286" s="25">
        <v>0</v>
      </c>
      <c r="BB2286" t="s">
        <v>48</v>
      </c>
      <c r="BC2286" t="e">
        <v>#N/A</v>
      </c>
      <c r="BD2286" t="e">
        <f>IF(Z2286=BC2286,"OK")</f>
        <v>#N/A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 t="e">
        <f>IF(ABS(AN2286*AO2286*AP2286/1000000000/AR2286-1)&lt;0.1,"OK","NO")</f>
        <v>#DIV/0!</v>
      </c>
      <c r="BN2286" s="183"/>
    </row>
    <row r="2287" spans="1:66" ht="25.5" x14ac:dyDescent="0.25">
      <c r="A2287" s="1"/>
      <c r="B2287" s="94">
        <v>2272</v>
      </c>
      <c r="C2287" s="43">
        <v>1136941</v>
      </c>
      <c r="D2287" s="37"/>
      <c r="E2287" s="26" t="s">
        <v>3766</v>
      </c>
      <c r="F2287" s="151" t="s">
        <v>21</v>
      </c>
      <c r="G2287" s="42" t="s">
        <v>41</v>
      </c>
      <c r="H2287" s="46" t="s">
        <v>2635</v>
      </c>
      <c r="I2287" s="25" t="str">
        <f>IFERROR(MID($D2287,1,7)+0,"")</f>
        <v/>
      </c>
      <c r="J2287" s="25" t="str">
        <f>IFERROR(MID($D2287,10,7)+0,"")</f>
        <v/>
      </c>
      <c r="K2287" s="25" t="str">
        <f>IFERROR(MID($D2287,19,7)+0,"")</f>
        <v/>
      </c>
      <c r="L2287" s="25" t="str">
        <f>IFERROR(MID($D2287,28,7)+0,"")</f>
        <v/>
      </c>
      <c r="M2287" s="25" t="str">
        <f>IF(IFERROR(MID($Q2287,1,7)+0,"")&lt;1130000,IF(INDEX(C:C,MATCH(LEFT(Q2287,7)+0,I:I,0))&lt;1130000,"",INDEX(C:C,MATCH(LEFT(Q2287,7)+0,I:I,0))),IFERROR(MID($Q2287,1,7)+0,""))</f>
        <v/>
      </c>
      <c r="N2287" s="25" t="str">
        <f>IF(IFERROR(MID($Q2287,10,7)+0,"")&lt;1130000,"",IFERROR(MID($Q2287,10,7)+0,""))</f>
        <v/>
      </c>
      <c r="O2287" s="25" t="str">
        <f>IF(IFERROR(MID($Q2287,19,7)+0,"")&lt;1130000,"",IFERROR(MID($Q2287,19,7)+0,""))</f>
        <v/>
      </c>
      <c r="P2287" s="25" t="str">
        <f>IF(M2287="","",IF(N2287="",M2287,M2287&amp;", "&amp;N2287))</f>
        <v/>
      </c>
      <c r="Q2287" s="23"/>
      <c r="R2287" s="23"/>
      <c r="S2287" s="35" t="s">
        <v>53</v>
      </c>
      <c r="T2287" s="34" t="s">
        <v>36</v>
      </c>
      <c r="U2287" s="185">
        <v>2300</v>
      </c>
      <c r="V2287" s="188">
        <v>2461</v>
      </c>
      <c r="W2287" s="189">
        <v>2756</v>
      </c>
      <c r="X2287" s="31">
        <v>3032</v>
      </c>
      <c r="Y2287" s="90">
        <f>IFERROR(ROUND(X2287/W2287-1,2),"")</f>
        <v>0.1</v>
      </c>
      <c r="Z2287" s="31">
        <f>IF(OR(S2287="VLD MLC components",S2287="VLD MLC pipes",S2287="VLD PEX components",S2287="VLD PEX pipes",S2287="VLD PHC components",S2287="VLD PHC pipes",S2287="Controls VLD"),"По запросу",X2287)</f>
        <v>3032</v>
      </c>
      <c r="AA2287" s="63">
        <f>ROUND(X2287/1.2,3)</f>
        <v>2526.6669999999999</v>
      </c>
      <c r="AB2287" s="23">
        <v>2296.6669999999999</v>
      </c>
      <c r="AC2287" s="190">
        <f>IFERROR(ROUND(AA2287/AB2287-1,2),"")</f>
        <v>0.1</v>
      </c>
      <c r="AD2287" s="23"/>
      <c r="AE2287" s="23"/>
      <c r="AF2287" s="25">
        <v>0</v>
      </c>
      <c r="AG2287" s="25" t="s">
        <v>22</v>
      </c>
      <c r="AH2287" s="25">
        <v>0</v>
      </c>
      <c r="AI2287" s="25">
        <v>0</v>
      </c>
      <c r="AJ2287" s="25" t="s">
        <v>19</v>
      </c>
      <c r="AK2287" s="42" t="s">
        <v>19</v>
      </c>
      <c r="AL2287" s="25" t="s">
        <v>19</v>
      </c>
      <c r="AM2287" s="25">
        <v>1</v>
      </c>
      <c r="AN2287" s="23"/>
      <c r="AO2287" s="23"/>
      <c r="AP2287" s="23"/>
      <c r="AQ2287" s="23"/>
      <c r="AR2287" s="23"/>
      <c r="AS2287" s="157" t="s">
        <v>22</v>
      </c>
      <c r="AT2287" s="96"/>
      <c r="AU2287" s="23"/>
      <c r="AV2287" s="91" t="s">
        <v>48</v>
      </c>
      <c r="AW2287" s="92" t="s">
        <v>3606</v>
      </c>
      <c r="AX2287" s="92" t="s">
        <v>152</v>
      </c>
      <c r="AY2287" s="91" t="s">
        <v>152</v>
      </c>
      <c r="AZ2287" s="23"/>
      <c r="BA2287" s="25">
        <v>0</v>
      </c>
      <c r="BB2287" t="s">
        <v>48</v>
      </c>
      <c r="BC2287" t="e">
        <v>#N/A</v>
      </c>
      <c r="BD2287" t="e">
        <f>IF(Z2287=BC2287,"OK")</f>
        <v>#N/A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 t="e">
        <f>IF(ABS(AN2287*AO2287*AP2287/1000000000/AR2287-1)&lt;0.1,"OK","NO")</f>
        <v>#DIV/0!</v>
      </c>
      <c r="BN2287" s="183"/>
    </row>
    <row r="2288" spans="1:66" ht="25.5" x14ac:dyDescent="0.25">
      <c r="A2288" s="1"/>
      <c r="B2288" s="94">
        <v>2273</v>
      </c>
      <c r="C2288" s="43">
        <v>1136045</v>
      </c>
      <c r="D2288" s="37"/>
      <c r="E2288" s="26" t="s">
        <v>3765</v>
      </c>
      <c r="F2288" s="151" t="s">
        <v>21</v>
      </c>
      <c r="G2288" s="42" t="s">
        <v>41</v>
      </c>
      <c r="H2288" s="46" t="s">
        <v>2635</v>
      </c>
      <c r="I2288" s="25" t="str">
        <f>IFERROR(MID($D2288,1,7)+0,"")</f>
        <v/>
      </c>
      <c r="J2288" s="25" t="str">
        <f>IFERROR(MID($D2288,10,7)+0,"")</f>
        <v/>
      </c>
      <c r="K2288" s="25" t="str">
        <f>IFERROR(MID($D2288,19,7)+0,"")</f>
        <v/>
      </c>
      <c r="L2288" s="25" t="str">
        <f>IFERROR(MID($D2288,28,7)+0,"")</f>
        <v/>
      </c>
      <c r="M2288" s="25" t="str">
        <f>IF(IFERROR(MID($Q2288,1,7)+0,"")&lt;1130000,IF(INDEX(C:C,MATCH(LEFT(Q2288,7)+0,I:I,0))&lt;1130000,"",INDEX(C:C,MATCH(LEFT(Q2288,7)+0,I:I,0))),IFERROR(MID($Q2288,1,7)+0,""))</f>
        <v/>
      </c>
      <c r="N2288" s="25" t="str">
        <f>IF(IFERROR(MID($Q2288,10,7)+0,"")&lt;1130000,"",IFERROR(MID($Q2288,10,7)+0,""))</f>
        <v/>
      </c>
      <c r="O2288" s="25" t="str">
        <f>IF(IFERROR(MID($Q2288,19,7)+0,"")&lt;1130000,"",IFERROR(MID($Q2288,19,7)+0,""))</f>
        <v/>
      </c>
      <c r="P2288" s="25" t="str">
        <f>IF(M2288="","",IF(N2288="",M2288,M2288&amp;", "&amp;N2288))</f>
        <v/>
      </c>
      <c r="Q2288" s="23"/>
      <c r="R2288" s="23"/>
      <c r="S2288" s="35" t="s">
        <v>53</v>
      </c>
      <c r="T2288" s="34" t="s">
        <v>36</v>
      </c>
      <c r="U2288" s="185">
        <v>690</v>
      </c>
      <c r="V2288" s="188">
        <v>738</v>
      </c>
      <c r="W2288" s="189">
        <v>827</v>
      </c>
      <c r="X2288" s="31">
        <v>910</v>
      </c>
      <c r="Y2288" s="90">
        <f>IFERROR(ROUND(X2288/W2288-1,2),"")</f>
        <v>0.1</v>
      </c>
      <c r="Z2288" s="31">
        <f>IF(OR(S2288="VLD MLC components",S2288="VLD MLC pipes",S2288="VLD PEX components",S2288="VLD PEX pipes",S2288="VLD PHC components",S2288="VLD PHC pipes",S2288="Controls VLD"),"По запросу",X2288)</f>
        <v>910</v>
      </c>
      <c r="AA2288" s="63">
        <f>ROUND(X2288/1.2,3)</f>
        <v>758.33299999999997</v>
      </c>
      <c r="AB2288" s="23">
        <v>689.16700000000003</v>
      </c>
      <c r="AC2288" s="190">
        <f>IFERROR(ROUND(AA2288/AB2288-1,2),"")</f>
        <v>0.1</v>
      </c>
      <c r="AD2288" s="23"/>
      <c r="AE2288" s="23"/>
      <c r="AF2288" s="25">
        <v>0</v>
      </c>
      <c r="AG2288" s="25" t="s">
        <v>22</v>
      </c>
      <c r="AH2288" s="25">
        <v>0</v>
      </c>
      <c r="AI2288" s="25">
        <v>0</v>
      </c>
      <c r="AJ2288" s="25" t="s">
        <v>19</v>
      </c>
      <c r="AK2288" s="42" t="s">
        <v>19</v>
      </c>
      <c r="AL2288" s="25" t="s">
        <v>19</v>
      </c>
      <c r="AM2288" s="25">
        <v>1</v>
      </c>
      <c r="AN2288" s="23"/>
      <c r="AO2288" s="23"/>
      <c r="AP2288" s="23"/>
      <c r="AQ2288" s="23"/>
      <c r="AR2288" s="23"/>
      <c r="AS2288" s="157" t="s">
        <v>22</v>
      </c>
      <c r="AT2288" s="96"/>
      <c r="AU2288" s="92"/>
      <c r="AV2288" s="91" t="s">
        <v>48</v>
      </c>
      <c r="AW2288" s="92" t="s">
        <v>3606</v>
      </c>
      <c r="AX2288" s="92" t="s">
        <v>152</v>
      </c>
      <c r="AY2288" s="91" t="s">
        <v>152</v>
      </c>
      <c r="AZ2288" s="23"/>
      <c r="BA2288" s="25">
        <v>0</v>
      </c>
      <c r="BB2288" t="s">
        <v>48</v>
      </c>
      <c r="BC2288" t="e">
        <v>#N/A</v>
      </c>
      <c r="BD2288" t="e">
        <f>IF(Z2288=BC2288,"OK")</f>
        <v>#N/A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 t="e">
        <f>IF(ABS(AN2288*AO2288*AP2288/1000000000/AR2288-1)&lt;0.1,"OK","NO")</f>
        <v>#DIV/0!</v>
      </c>
      <c r="BN2288" s="183"/>
    </row>
    <row r="2289" spans="1:66" ht="25.5" x14ac:dyDescent="0.25">
      <c r="A2289" s="1"/>
      <c r="B2289" s="94">
        <v>2274</v>
      </c>
      <c r="C2289" s="43">
        <v>1055526</v>
      </c>
      <c r="D2289" s="26">
        <v>1033628</v>
      </c>
      <c r="E2289" s="36" t="s">
        <v>3764</v>
      </c>
      <c r="F2289" s="213" t="s">
        <v>21</v>
      </c>
      <c r="G2289" s="28"/>
      <c r="H2289" s="46" t="str">
        <f>IFERROR(IFERROR(IF(SEARCH("Usystems",$E2289)&gt;0,"Usystems"),IF(SEARCH("RIIFO",$E2289)&gt;0,"RIIFO","Uponor")),"Uponor")</f>
        <v>Uponor</v>
      </c>
      <c r="I2289" s="25">
        <f>IFERROR(MID($D2289,1,7)+0,"")</f>
        <v>1033628</v>
      </c>
      <c r="J2289" s="25" t="str">
        <f>IFERROR(MID($D2289,10,7)+0,"")</f>
        <v/>
      </c>
      <c r="K2289" s="25" t="str">
        <f>IFERROR(MID($D2289,19,7)+0,"")</f>
        <v/>
      </c>
      <c r="L2289" s="25" t="str">
        <f>IFERROR(MID($D2289,28,7)+0,"")</f>
        <v/>
      </c>
      <c r="M2289" s="25" t="str">
        <f>IF(IFERROR(MID($Q2289,1,7)+0,"")&lt;1130000,IF(INDEX(C:C,MATCH(LEFT(Q2289,7)+0,I:I,0))&lt;1130000,"",INDEX(C:C,MATCH(LEFT(Q2289,7)+0,I:I,0))),IFERROR(MID($Q2289,1,7)+0,""))</f>
        <v/>
      </c>
      <c r="N2289" s="25" t="str">
        <f>IF(IFERROR(MID($Q2289,10,7)+0,"")&lt;1130000,"",IFERROR(MID($Q2289,10,7)+0,""))</f>
        <v/>
      </c>
      <c r="O2289" s="25" t="str">
        <f>IF(IFERROR(MID($Q2289,19,7)+0,"")&lt;1130000,"",IFERROR(MID($Q2289,19,7)+0,""))</f>
        <v/>
      </c>
      <c r="P2289" s="25" t="str">
        <f>IF(M2289="","",IF(N2289="",M2289,M2289&amp;", "&amp;N2289))</f>
        <v/>
      </c>
      <c r="Q2289" s="25"/>
      <c r="R2289" s="25"/>
      <c r="S2289" s="35" t="s">
        <v>53</v>
      </c>
      <c r="T2289" s="34" t="s">
        <v>36</v>
      </c>
      <c r="U2289" s="185">
        <v>9762</v>
      </c>
      <c r="V2289" s="188">
        <v>9762</v>
      </c>
      <c r="W2289" s="189">
        <v>9762</v>
      </c>
      <c r="X2289" s="31">
        <v>9762</v>
      </c>
      <c r="Y2289" s="90">
        <f>IFERROR(ROUND(X2289/W2289-1,2),"")</f>
        <v>0</v>
      </c>
      <c r="Z2289" s="31">
        <f>IF(OR(S2289="VLD MLC components",S2289="VLD MLC pipes",S2289="VLD PEX components",S2289="VLD PEX pipes",S2289="VLD PHC components",S2289="VLD PHC pipes",S2289="Controls VLD"),"По запросу",X2289)</f>
        <v>9762</v>
      </c>
      <c r="AA2289" s="63">
        <f>ROUND(X2289/1.2,3)</f>
        <v>8135</v>
      </c>
      <c r="AB2289" s="23">
        <v>8135</v>
      </c>
      <c r="AC2289" s="190">
        <f>IFERROR(ROUND(AA2289/AB2289-1,2),"")</f>
        <v>0</v>
      </c>
      <c r="AD2289" s="25">
        <v>8.76</v>
      </c>
      <c r="AE2289" s="25">
        <v>3.3750000000000002E-2</v>
      </c>
      <c r="AF2289" s="25">
        <v>0</v>
      </c>
      <c r="AG2289" s="25" t="s">
        <v>22</v>
      </c>
      <c r="AH2289" s="25">
        <v>0</v>
      </c>
      <c r="AI2289" s="25">
        <v>0</v>
      </c>
      <c r="AJ2289" s="25" t="s">
        <v>20</v>
      </c>
      <c r="AK2289" s="42" t="s">
        <v>19</v>
      </c>
      <c r="AL2289" s="25" t="s">
        <v>20</v>
      </c>
      <c r="AM2289" s="25">
        <v>1</v>
      </c>
      <c r="AN2289" s="25" t="s">
        <v>22</v>
      </c>
      <c r="AO2289" s="25" t="s">
        <v>22</v>
      </c>
      <c r="AP2289" s="25" t="s">
        <v>22</v>
      </c>
      <c r="AQ2289" s="25">
        <v>8.76</v>
      </c>
      <c r="AR2289" s="25">
        <v>3.3750000000000002E-2</v>
      </c>
      <c r="AS2289" s="157" t="s">
        <v>22</v>
      </c>
      <c r="AT2289" s="93">
        <v>43665</v>
      </c>
      <c r="AU2289" s="92" t="s">
        <v>22</v>
      </c>
      <c r="AV2289" s="91" t="s">
        <v>48</v>
      </c>
      <c r="AW2289" s="92" t="s">
        <v>48</v>
      </c>
      <c r="AX2289" s="92" t="s">
        <v>48</v>
      </c>
      <c r="AY2289" s="91" t="s">
        <v>152</v>
      </c>
      <c r="AZ2289" s="23"/>
      <c r="BA2289" s="25">
        <v>0</v>
      </c>
      <c r="BB2289" t="s">
        <v>48</v>
      </c>
      <c r="BC2289" t="e">
        <v>#N/A</v>
      </c>
      <c r="BD2289" t="e">
        <f>IF(Z2289=BC2289,"OK")</f>
        <v>#N/A</v>
      </c>
      <c r="BE2289">
        <v>8.76</v>
      </c>
      <c r="BF2289">
        <v>3.3750000000000002E-2</v>
      </c>
      <c r="BG2289" t="s">
        <v>22</v>
      </c>
      <c r="BH2289" t="s">
        <v>22</v>
      </c>
      <c r="BI2289" t="s">
        <v>22</v>
      </c>
      <c r="BJ2289">
        <v>8.76</v>
      </c>
      <c r="BK2289">
        <v>3.3750000000000002E-2</v>
      </c>
      <c r="BN2289" s="183"/>
    </row>
    <row r="2290" spans="1:66" ht="25.5" x14ac:dyDescent="0.25">
      <c r="A2290" s="1"/>
      <c r="B2290" s="94">
        <v>2275</v>
      </c>
      <c r="C2290" s="43">
        <v>1057313</v>
      </c>
      <c r="D2290" s="26">
        <v>1033629</v>
      </c>
      <c r="E2290" s="36" t="s">
        <v>3763</v>
      </c>
      <c r="F2290" s="213" t="s">
        <v>21</v>
      </c>
      <c r="G2290" s="28"/>
      <c r="H2290" s="46" t="str">
        <f>IFERROR(IFERROR(IF(SEARCH("Usystems",$E2290)&gt;0,"Usystems"),IF(SEARCH("RIIFO",$E2290)&gt;0,"RIIFO","Uponor")),"Uponor")</f>
        <v>Uponor</v>
      </c>
      <c r="I2290" s="25">
        <f>IFERROR(MID($D2290,1,7)+0,"")</f>
        <v>1033629</v>
      </c>
      <c r="J2290" s="25" t="str">
        <f>IFERROR(MID($D2290,10,7)+0,"")</f>
        <v/>
      </c>
      <c r="K2290" s="25" t="str">
        <f>IFERROR(MID($D2290,19,7)+0,"")</f>
        <v/>
      </c>
      <c r="L2290" s="25" t="str">
        <f>IFERROR(MID($D2290,28,7)+0,"")</f>
        <v/>
      </c>
      <c r="M2290" s="25" t="str">
        <f>IF(IFERROR(MID($Q2290,1,7)+0,"")&lt;1130000,IF(INDEX(C:C,MATCH(LEFT(Q2290,7)+0,I:I,0))&lt;1130000,"",INDEX(C:C,MATCH(LEFT(Q2290,7)+0,I:I,0))),IFERROR(MID($Q2290,1,7)+0,""))</f>
        <v/>
      </c>
      <c r="N2290" s="25" t="str">
        <f>IF(IFERROR(MID($Q2290,10,7)+0,"")&lt;1130000,"",IFERROR(MID($Q2290,10,7)+0,""))</f>
        <v/>
      </c>
      <c r="O2290" s="25" t="str">
        <f>IF(IFERROR(MID($Q2290,19,7)+0,"")&lt;1130000,"",IFERROR(MID($Q2290,19,7)+0,""))</f>
        <v/>
      </c>
      <c r="P2290" s="25" t="str">
        <f>IF(M2290="","",IF(N2290="",M2290,M2290&amp;", "&amp;N2290))</f>
        <v/>
      </c>
      <c r="Q2290" s="25"/>
      <c r="R2290" s="25"/>
      <c r="S2290" s="35" t="s">
        <v>53</v>
      </c>
      <c r="T2290" s="34" t="s">
        <v>36</v>
      </c>
      <c r="U2290" s="185">
        <v>28119</v>
      </c>
      <c r="V2290" s="188">
        <v>28119</v>
      </c>
      <c r="W2290" s="189">
        <v>28119</v>
      </c>
      <c r="X2290" s="31">
        <v>28119</v>
      </c>
      <c r="Y2290" s="90">
        <f>IFERROR(ROUND(X2290/W2290-1,2),"")</f>
        <v>0</v>
      </c>
      <c r="Z2290" s="31">
        <f>IF(OR(S2290="VLD MLC components",S2290="VLD MLC pipes",S2290="VLD PEX components",S2290="VLD PEX pipes",S2290="VLD PHC components",S2290="VLD PHC pipes",S2290="Controls VLD"),"По запросу",X2290)</f>
        <v>28119</v>
      </c>
      <c r="AA2290" s="63">
        <f>ROUND(X2290/1.2,3)</f>
        <v>23432.5</v>
      </c>
      <c r="AB2290" s="23">
        <v>23432.5</v>
      </c>
      <c r="AC2290" s="190">
        <f>IFERROR(ROUND(AA2290/AB2290-1,2),"")</f>
        <v>0</v>
      </c>
      <c r="AD2290" s="25">
        <v>13.5</v>
      </c>
      <c r="AE2290" s="25">
        <v>7.2599999999999998E-2</v>
      </c>
      <c r="AF2290" s="25">
        <v>0</v>
      </c>
      <c r="AG2290" s="25" t="s">
        <v>22</v>
      </c>
      <c r="AH2290" s="25">
        <v>0</v>
      </c>
      <c r="AI2290" s="25">
        <v>0</v>
      </c>
      <c r="AJ2290" s="25" t="s">
        <v>20</v>
      </c>
      <c r="AK2290" s="42" t="s">
        <v>19</v>
      </c>
      <c r="AL2290" s="25" t="s">
        <v>20</v>
      </c>
      <c r="AM2290" s="25">
        <v>1</v>
      </c>
      <c r="AN2290" s="25" t="s">
        <v>22</v>
      </c>
      <c r="AO2290" s="25" t="s">
        <v>22</v>
      </c>
      <c r="AP2290" s="25" t="s">
        <v>22</v>
      </c>
      <c r="AQ2290" s="25">
        <v>13.5</v>
      </c>
      <c r="AR2290" s="25">
        <v>7.2599999999999998E-2</v>
      </c>
      <c r="AS2290" s="157" t="s">
        <v>22</v>
      </c>
      <c r="AT2290" s="93">
        <v>43665</v>
      </c>
      <c r="AU2290" s="92" t="s">
        <v>22</v>
      </c>
      <c r="AV2290" s="91" t="s">
        <v>48</v>
      </c>
      <c r="AW2290" s="92" t="s">
        <v>48</v>
      </c>
      <c r="AX2290" s="92" t="s">
        <v>48</v>
      </c>
      <c r="AY2290" s="91" t="s">
        <v>152</v>
      </c>
      <c r="AZ2290" s="23"/>
      <c r="BA2290" s="25">
        <v>0</v>
      </c>
      <c r="BB2290" t="s">
        <v>48</v>
      </c>
      <c r="BC2290" t="e">
        <v>#N/A</v>
      </c>
      <c r="BD2290" t="e">
        <f>IF(Z2290=BC2290,"OK")</f>
        <v>#N/A</v>
      </c>
      <c r="BE2290">
        <v>13.5</v>
      </c>
      <c r="BF2290">
        <v>7.2599999999999998E-2</v>
      </c>
      <c r="BG2290" t="s">
        <v>22</v>
      </c>
      <c r="BH2290" t="s">
        <v>22</v>
      </c>
      <c r="BI2290" t="s">
        <v>22</v>
      </c>
      <c r="BJ2290">
        <v>13.5</v>
      </c>
      <c r="BK2290">
        <v>7.2599999999999998E-2</v>
      </c>
      <c r="BN2290" s="183"/>
    </row>
    <row r="2291" spans="1:66" ht="25.5" x14ac:dyDescent="0.25">
      <c r="A2291" s="1"/>
      <c r="B2291" s="94">
        <v>2276</v>
      </c>
      <c r="C2291" s="43">
        <v>1057316</v>
      </c>
      <c r="D2291" s="26">
        <v>1033630</v>
      </c>
      <c r="E2291" s="36" t="s">
        <v>3762</v>
      </c>
      <c r="F2291" s="213" t="s">
        <v>21</v>
      </c>
      <c r="G2291" s="28"/>
      <c r="H2291" s="46" t="str">
        <f>IFERROR(IFERROR(IF(SEARCH("Usystems",$E2291)&gt;0,"Usystems"),IF(SEARCH("RIIFO",$E2291)&gt;0,"RIIFO","Uponor")),"Uponor")</f>
        <v>Uponor</v>
      </c>
      <c r="I2291" s="25">
        <f>IFERROR(MID($D2291,1,7)+0,"")</f>
        <v>1033630</v>
      </c>
      <c r="J2291" s="25" t="str">
        <f>IFERROR(MID($D2291,10,7)+0,"")</f>
        <v/>
      </c>
      <c r="K2291" s="25" t="str">
        <f>IFERROR(MID($D2291,19,7)+0,"")</f>
        <v/>
      </c>
      <c r="L2291" s="25" t="str">
        <f>IFERROR(MID($D2291,28,7)+0,"")</f>
        <v/>
      </c>
      <c r="M2291" s="25" t="str">
        <f>IF(IFERROR(MID($Q2291,1,7)+0,"")&lt;1130000,IF(INDEX(C:C,MATCH(LEFT(Q2291,7)+0,I:I,0))&lt;1130000,"",INDEX(C:C,MATCH(LEFT(Q2291,7)+0,I:I,0))),IFERROR(MID($Q2291,1,7)+0,""))</f>
        <v/>
      </c>
      <c r="N2291" s="25" t="str">
        <f>IF(IFERROR(MID($Q2291,10,7)+0,"")&lt;1130000,"",IFERROR(MID($Q2291,10,7)+0,""))</f>
        <v/>
      </c>
      <c r="O2291" s="25" t="str">
        <f>IF(IFERROR(MID($Q2291,19,7)+0,"")&lt;1130000,"",IFERROR(MID($Q2291,19,7)+0,""))</f>
        <v/>
      </c>
      <c r="P2291" s="25" t="str">
        <f>IF(M2291="","",IF(N2291="",M2291,M2291&amp;", "&amp;N2291))</f>
        <v/>
      </c>
      <c r="Q2291" s="25"/>
      <c r="R2291" s="25"/>
      <c r="S2291" s="35" t="s">
        <v>53</v>
      </c>
      <c r="T2291" s="34" t="s">
        <v>36</v>
      </c>
      <c r="U2291" s="185">
        <v>35585</v>
      </c>
      <c r="V2291" s="188">
        <v>35585</v>
      </c>
      <c r="W2291" s="189">
        <v>35585</v>
      </c>
      <c r="X2291" s="31">
        <v>35585</v>
      </c>
      <c r="Y2291" s="90">
        <f>IFERROR(ROUND(X2291/W2291-1,2),"")</f>
        <v>0</v>
      </c>
      <c r="Z2291" s="31">
        <f>IF(OR(S2291="VLD MLC components",S2291="VLD MLC pipes",S2291="VLD PEX components",S2291="VLD PEX pipes",S2291="VLD PHC components",S2291="VLD PHC pipes",S2291="Controls VLD"),"По запросу",X2291)</f>
        <v>35585</v>
      </c>
      <c r="AA2291" s="63">
        <f>ROUND(X2291/1.2,3)</f>
        <v>29654.167000000001</v>
      </c>
      <c r="AB2291" s="23">
        <v>29654.167000000001</v>
      </c>
      <c r="AC2291" s="190">
        <f>IFERROR(ROUND(AA2291/AB2291-1,2),"")</f>
        <v>0</v>
      </c>
      <c r="AD2291" s="25">
        <v>27.48</v>
      </c>
      <c r="AE2291" s="25">
        <v>0.15359999999999999</v>
      </c>
      <c r="AF2291" s="25">
        <v>0</v>
      </c>
      <c r="AG2291" s="25" t="s">
        <v>22</v>
      </c>
      <c r="AH2291" s="25">
        <v>0</v>
      </c>
      <c r="AI2291" s="25">
        <v>0</v>
      </c>
      <c r="AJ2291" s="25" t="s">
        <v>20</v>
      </c>
      <c r="AK2291" s="42" t="s">
        <v>19</v>
      </c>
      <c r="AL2291" s="25" t="s">
        <v>20</v>
      </c>
      <c r="AM2291" s="25">
        <v>1</v>
      </c>
      <c r="AN2291" s="25" t="s">
        <v>22</v>
      </c>
      <c r="AO2291" s="25" t="s">
        <v>22</v>
      </c>
      <c r="AP2291" s="25" t="s">
        <v>22</v>
      </c>
      <c r="AQ2291" s="25">
        <v>27.48</v>
      </c>
      <c r="AR2291" s="25">
        <v>0.15359999999999999</v>
      </c>
      <c r="AS2291" s="157" t="s">
        <v>22</v>
      </c>
      <c r="AT2291" s="93">
        <v>43665</v>
      </c>
      <c r="AU2291" s="92" t="s">
        <v>22</v>
      </c>
      <c r="AV2291" s="91" t="s">
        <v>48</v>
      </c>
      <c r="AW2291" s="92" t="s">
        <v>48</v>
      </c>
      <c r="AX2291" s="92" t="s">
        <v>48</v>
      </c>
      <c r="AY2291" s="91" t="s">
        <v>152</v>
      </c>
      <c r="AZ2291" s="23"/>
      <c r="BA2291" s="25">
        <v>0</v>
      </c>
      <c r="BB2291" t="s">
        <v>48</v>
      </c>
      <c r="BC2291" t="e">
        <v>#N/A</v>
      </c>
      <c r="BD2291" t="e">
        <f>IF(Z2291=BC2291,"OK")</f>
        <v>#N/A</v>
      </c>
      <c r="BE2291">
        <v>27.48</v>
      </c>
      <c r="BF2291">
        <v>0.15359999999999999</v>
      </c>
      <c r="BG2291" t="s">
        <v>22</v>
      </c>
      <c r="BH2291" t="s">
        <v>22</v>
      </c>
      <c r="BI2291" t="s">
        <v>22</v>
      </c>
      <c r="BJ2291">
        <v>27.48</v>
      </c>
      <c r="BK2291">
        <v>0.15359999999999999</v>
      </c>
      <c r="BN2291" s="183"/>
    </row>
    <row r="2292" spans="1:66" ht="25.5" x14ac:dyDescent="0.25">
      <c r="A2292" s="1"/>
      <c r="B2292" s="94">
        <v>2277</v>
      </c>
      <c r="C2292" s="43">
        <v>1033631</v>
      </c>
      <c r="D2292" s="37" t="s">
        <v>22</v>
      </c>
      <c r="E2292" s="27" t="s">
        <v>3761</v>
      </c>
      <c r="F2292" s="151" t="s">
        <v>21</v>
      </c>
      <c r="G2292" s="25"/>
      <c r="H2292" s="46" t="str">
        <f>IFERROR(IFERROR(IF(SEARCH("Usystems",$E2292)&gt;0,"Usystems"),IF(SEARCH("RIIFO",$E2292)&gt;0,"RIIFO","Uponor")),"Uponor")</f>
        <v>Uponor</v>
      </c>
      <c r="I2292" s="25" t="str">
        <f>IFERROR(MID($D2292,1,7)+0,"")</f>
        <v/>
      </c>
      <c r="J2292" s="25" t="str">
        <f>IFERROR(MID($D2292,10,7)+0,"")</f>
        <v/>
      </c>
      <c r="K2292" s="25" t="str">
        <f>IFERROR(MID($D2292,19,7)+0,"")</f>
        <v/>
      </c>
      <c r="L2292" s="25" t="str">
        <f>IFERROR(MID($D2292,28,7)+0,"")</f>
        <v/>
      </c>
      <c r="M2292" s="25" t="str">
        <f>IF(IFERROR(MID($Q2292,1,7)+0,"")&lt;1130000,IF(INDEX(C:C,MATCH(LEFT(Q2292,7)+0,I:I,0))&lt;1130000,"",INDEX(C:C,MATCH(LEFT(Q2292,7)+0,I:I,0))),IFERROR(MID($Q2292,1,7)+0,""))</f>
        <v/>
      </c>
      <c r="N2292" s="25" t="str">
        <f>IF(IFERROR(MID($Q2292,10,7)+0,"")&lt;1130000,"",IFERROR(MID($Q2292,10,7)+0,""))</f>
        <v/>
      </c>
      <c r="O2292" s="25" t="str">
        <f>IF(IFERROR(MID($Q2292,19,7)+0,"")&lt;1130000,"",IFERROR(MID($Q2292,19,7)+0,""))</f>
        <v/>
      </c>
      <c r="P2292" s="25" t="str">
        <f>IF(M2292="","",IF(N2292="",M2292,M2292&amp;", "&amp;N2292))</f>
        <v/>
      </c>
      <c r="Q2292" s="37" t="s">
        <v>22</v>
      </c>
      <c r="R2292" s="37"/>
      <c r="S2292" s="35" t="s">
        <v>53</v>
      </c>
      <c r="T2292" s="25" t="s">
        <v>36</v>
      </c>
      <c r="U2292" s="185">
        <v>73144</v>
      </c>
      <c r="V2292" s="188">
        <v>73144</v>
      </c>
      <c r="W2292" s="189">
        <v>73144</v>
      </c>
      <c r="X2292" s="31">
        <v>73144</v>
      </c>
      <c r="Y2292" s="90">
        <f>IFERROR(ROUND(X2292/W2292-1,2),"")</f>
        <v>0</v>
      </c>
      <c r="Z2292" s="31">
        <f>IF(OR(S2292="VLD MLC components",S2292="VLD MLC pipes",S2292="VLD PEX components",S2292="VLD PEX pipes",S2292="VLD PHC components",S2292="VLD PHC pipes",S2292="Controls VLD"),"По запросу",X2292)</f>
        <v>73144</v>
      </c>
      <c r="AA2292" s="63">
        <f>ROUND(X2292/1.2,3)</f>
        <v>60953.332999999999</v>
      </c>
      <c r="AB2292" s="23">
        <v>60953.332999999999</v>
      </c>
      <c r="AC2292" s="190">
        <f>IFERROR(ROUND(AA2292/AB2292-1,2),"")</f>
        <v>0</v>
      </c>
      <c r="AD2292" s="25">
        <v>9.6</v>
      </c>
      <c r="AE2292" s="25">
        <v>6.0749999999999998E-2</v>
      </c>
      <c r="AF2292" s="25">
        <v>0</v>
      </c>
      <c r="AG2292" s="25" t="s">
        <v>22</v>
      </c>
      <c r="AH2292" s="25">
        <v>0</v>
      </c>
      <c r="AI2292" s="25">
        <v>0</v>
      </c>
      <c r="AJ2292" s="25" t="s">
        <v>20</v>
      </c>
      <c r="AK2292" s="42" t="s">
        <v>19</v>
      </c>
      <c r="AL2292" s="25" t="s">
        <v>20</v>
      </c>
      <c r="AM2292" s="25">
        <v>1</v>
      </c>
      <c r="AN2292" s="25">
        <v>6000</v>
      </c>
      <c r="AO2292" s="25">
        <v>137</v>
      </c>
      <c r="AP2292" s="25">
        <v>75</v>
      </c>
      <c r="AQ2292" s="25">
        <v>9.6</v>
      </c>
      <c r="AR2292" s="25">
        <v>6.1650000000000003E-2</v>
      </c>
      <c r="AS2292" s="157" t="s">
        <v>22</v>
      </c>
      <c r="AT2292" s="93" t="s">
        <v>22</v>
      </c>
      <c r="AU2292" s="92" t="s">
        <v>22</v>
      </c>
      <c r="AV2292" s="91" t="s">
        <v>48</v>
      </c>
      <c r="AW2292" s="92" t="s">
        <v>48</v>
      </c>
      <c r="AX2292" s="92" t="s">
        <v>48</v>
      </c>
      <c r="AY2292" s="91" t="s">
        <v>152</v>
      </c>
      <c r="AZ2292" s="23"/>
      <c r="BA2292" s="25">
        <v>0</v>
      </c>
      <c r="BB2292" t="s">
        <v>48</v>
      </c>
      <c r="BC2292" t="e">
        <v>#N/A</v>
      </c>
      <c r="BD2292" t="e">
        <f>IF(Z2292=BC2292,"OK")</f>
        <v>#N/A</v>
      </c>
      <c r="BE2292">
        <v>9.6</v>
      </c>
      <c r="BF2292">
        <v>6.0749999999999998E-2</v>
      </c>
      <c r="BG2292">
        <v>6000</v>
      </c>
      <c r="BH2292">
        <v>137</v>
      </c>
      <c r="BI2292">
        <v>75</v>
      </c>
      <c r="BJ2292">
        <v>9.6</v>
      </c>
      <c r="BK2292">
        <v>6.1650000000000003E-2</v>
      </c>
      <c r="BN2292" s="183"/>
    </row>
    <row r="2293" spans="1:66" ht="25.5" x14ac:dyDescent="0.25">
      <c r="A2293" s="1"/>
      <c r="B2293" s="94">
        <v>2278</v>
      </c>
      <c r="C2293" s="43">
        <v>1033632</v>
      </c>
      <c r="D2293" s="37" t="s">
        <v>22</v>
      </c>
      <c r="E2293" s="27" t="s">
        <v>3760</v>
      </c>
      <c r="F2293" s="151" t="s">
        <v>21</v>
      </c>
      <c r="G2293" s="25"/>
      <c r="H2293" s="46" t="str">
        <f>IFERROR(IFERROR(IF(SEARCH("Usystems",$E2293)&gt;0,"Usystems"),IF(SEARCH("RIIFO",$E2293)&gt;0,"RIIFO","Uponor")),"Uponor")</f>
        <v>Uponor</v>
      </c>
      <c r="I2293" s="25" t="str">
        <f>IFERROR(MID($D2293,1,7)+0,"")</f>
        <v/>
      </c>
      <c r="J2293" s="25" t="str">
        <f>IFERROR(MID($D2293,10,7)+0,"")</f>
        <v/>
      </c>
      <c r="K2293" s="25" t="str">
        <f>IFERROR(MID($D2293,19,7)+0,"")</f>
        <v/>
      </c>
      <c r="L2293" s="25" t="str">
        <f>IFERROR(MID($D2293,28,7)+0,"")</f>
        <v/>
      </c>
      <c r="M2293" s="25" t="str">
        <f>IF(IFERROR(MID($Q2293,1,7)+0,"")&lt;1130000,IF(INDEX(C:C,MATCH(LEFT(Q2293,7)+0,I:I,0))&lt;1130000,"",INDEX(C:C,MATCH(LEFT(Q2293,7)+0,I:I,0))),IFERROR(MID($Q2293,1,7)+0,""))</f>
        <v/>
      </c>
      <c r="N2293" s="25" t="str">
        <f>IF(IFERROR(MID($Q2293,10,7)+0,"")&lt;1130000,"",IFERROR(MID($Q2293,10,7)+0,""))</f>
        <v/>
      </c>
      <c r="O2293" s="25" t="str">
        <f>IF(IFERROR(MID($Q2293,19,7)+0,"")&lt;1130000,"",IFERROR(MID($Q2293,19,7)+0,""))</f>
        <v/>
      </c>
      <c r="P2293" s="25" t="str">
        <f>IF(M2293="","",IF(N2293="",M2293,M2293&amp;", "&amp;N2293))</f>
        <v/>
      </c>
      <c r="Q2293" s="37" t="s">
        <v>22</v>
      </c>
      <c r="R2293" s="37"/>
      <c r="S2293" s="35" t="s">
        <v>53</v>
      </c>
      <c r="T2293" s="25" t="s">
        <v>36</v>
      </c>
      <c r="U2293" s="185">
        <v>90034</v>
      </c>
      <c r="V2293" s="188">
        <v>90034</v>
      </c>
      <c r="W2293" s="189">
        <v>90034</v>
      </c>
      <c r="X2293" s="31">
        <v>90034</v>
      </c>
      <c r="Y2293" s="90">
        <f>IFERROR(ROUND(X2293/W2293-1,2),"")</f>
        <v>0</v>
      </c>
      <c r="Z2293" s="31">
        <f>IF(OR(S2293="VLD MLC components",S2293="VLD MLC pipes",S2293="VLD PEX components",S2293="VLD PEX pipes",S2293="VLD PHC components",S2293="VLD PHC pipes",S2293="Controls VLD"),"По запросу",X2293)</f>
        <v>90034</v>
      </c>
      <c r="AA2293" s="63">
        <f>ROUND(X2293/1.2,3)</f>
        <v>75028.332999999999</v>
      </c>
      <c r="AB2293" s="23">
        <v>75028.332999999999</v>
      </c>
      <c r="AC2293" s="190">
        <f>IFERROR(ROUND(AA2293/AB2293-1,2),"")</f>
        <v>0</v>
      </c>
      <c r="AD2293" s="25">
        <v>13.2</v>
      </c>
      <c r="AE2293" s="25">
        <v>1.21E-2</v>
      </c>
      <c r="AF2293" s="25">
        <v>0</v>
      </c>
      <c r="AG2293" s="25" t="s">
        <v>22</v>
      </c>
      <c r="AH2293" s="25">
        <v>0</v>
      </c>
      <c r="AI2293" s="25">
        <v>0</v>
      </c>
      <c r="AJ2293" s="25" t="s">
        <v>20</v>
      </c>
      <c r="AK2293" s="42" t="s">
        <v>19</v>
      </c>
      <c r="AL2293" s="25" t="s">
        <v>20</v>
      </c>
      <c r="AM2293" s="25">
        <v>1</v>
      </c>
      <c r="AN2293" s="25">
        <v>110</v>
      </c>
      <c r="AO2293" s="25">
        <v>6000</v>
      </c>
      <c r="AP2293" s="25">
        <v>110</v>
      </c>
      <c r="AQ2293" s="25">
        <v>13.2</v>
      </c>
      <c r="AR2293" s="94">
        <v>7.2599999999999998E-2</v>
      </c>
      <c r="AS2293" s="157" t="s">
        <v>22</v>
      </c>
      <c r="AT2293" s="93" t="s">
        <v>22</v>
      </c>
      <c r="AU2293" s="92" t="s">
        <v>22</v>
      </c>
      <c r="AV2293" s="91" t="s">
        <v>48</v>
      </c>
      <c r="AW2293" s="92" t="s">
        <v>48</v>
      </c>
      <c r="AX2293" s="92" t="s">
        <v>48</v>
      </c>
      <c r="AY2293" s="91" t="s">
        <v>152</v>
      </c>
      <c r="AZ2293" s="23"/>
      <c r="BA2293" s="25">
        <v>0</v>
      </c>
      <c r="BB2293" t="s">
        <v>48</v>
      </c>
      <c r="BC2293" t="e">
        <v>#N/A</v>
      </c>
      <c r="BD2293" t="e">
        <f>IF(Z2293=BC2293,"OK")</f>
        <v>#N/A</v>
      </c>
      <c r="BE2293">
        <v>13.2</v>
      </c>
      <c r="BF2293">
        <v>1.21E-2</v>
      </c>
      <c r="BG2293">
        <v>110</v>
      </c>
      <c r="BH2293">
        <v>6000</v>
      </c>
      <c r="BI2293">
        <v>110</v>
      </c>
      <c r="BJ2293">
        <v>13.2</v>
      </c>
      <c r="BK2293">
        <v>7.2599999999999998E-2</v>
      </c>
      <c r="BN2293" s="183"/>
    </row>
    <row r="2294" spans="1:66" ht="38.25" x14ac:dyDescent="0.25">
      <c r="A2294" s="1"/>
      <c r="B2294" s="94">
        <v>2279</v>
      </c>
      <c r="C2294" s="43">
        <v>1033633</v>
      </c>
      <c r="D2294" s="37" t="s">
        <v>22</v>
      </c>
      <c r="E2294" s="48" t="s">
        <v>3759</v>
      </c>
      <c r="F2294" s="151" t="s">
        <v>21</v>
      </c>
      <c r="G2294" s="41" t="s">
        <v>29</v>
      </c>
      <c r="H2294" s="46" t="str">
        <f>IFERROR(IFERROR(IF(SEARCH("Usystems",$E2294)&gt;0,"Usystems"),IF(SEARCH("RIIFO",$E2294)&gt;0,"RIIFO","Uponor")),"Uponor")</f>
        <v>Uponor</v>
      </c>
      <c r="I2294" s="25" t="str">
        <f>IFERROR(MID($D2294,1,7)+0,"")</f>
        <v/>
      </c>
      <c r="J2294" s="25" t="str">
        <f>IFERROR(MID($D2294,10,7)+0,"")</f>
        <v/>
      </c>
      <c r="K2294" s="25" t="str">
        <f>IFERROR(MID($D2294,19,7)+0,"")</f>
        <v/>
      </c>
      <c r="L2294" s="25" t="str">
        <f>IFERROR(MID($D2294,28,7)+0,"")</f>
        <v/>
      </c>
      <c r="M2294" s="25" t="str">
        <f>IF(IFERROR(MID($Q2294,1,7)+0,"")&lt;1130000,IF(INDEX(C:C,MATCH(LEFT(Q2294,7)+0,I:I,0))&lt;1130000,"",INDEX(C:C,MATCH(LEFT(Q2294,7)+0,I:I,0))),IFERROR(MID($Q2294,1,7)+0,""))</f>
        <v/>
      </c>
      <c r="N2294" s="25" t="str">
        <f>IF(IFERROR(MID($Q2294,10,7)+0,"")&lt;1130000,"",IFERROR(MID($Q2294,10,7)+0,""))</f>
        <v/>
      </c>
      <c r="O2294" s="25" t="str">
        <f>IF(IFERROR(MID($Q2294,19,7)+0,"")&lt;1130000,"",IFERROR(MID($Q2294,19,7)+0,""))</f>
        <v/>
      </c>
      <c r="P2294" s="25" t="str">
        <f>IF(M2294="","",IF(N2294="",M2294,M2294&amp;", "&amp;N2294))</f>
        <v/>
      </c>
      <c r="Q2294" s="37" t="s">
        <v>22</v>
      </c>
      <c r="R2294" s="37"/>
      <c r="S2294" s="35" t="s">
        <v>53</v>
      </c>
      <c r="T2294" s="25" t="s">
        <v>36</v>
      </c>
      <c r="U2294" s="185">
        <v>129969</v>
      </c>
      <c r="V2294" s="188">
        <v>129969</v>
      </c>
      <c r="W2294" s="189">
        <v>129969</v>
      </c>
      <c r="X2294" s="31">
        <v>129969</v>
      </c>
      <c r="Y2294" s="90">
        <f>IFERROR(ROUND(X2294/W2294-1,2),"")</f>
        <v>0</v>
      </c>
      <c r="Z2294" s="31">
        <f>IF(OR(S2294="VLD MLC components",S2294="VLD MLC pipes",S2294="VLD PEX components",S2294="VLD PEX pipes",S2294="VLD PHC components",S2294="VLD PHC pipes",S2294="Controls VLD"),"По запросу",X2294)</f>
        <v>129969</v>
      </c>
      <c r="AA2294" s="63">
        <f>ROUND(X2294/1.2,3)</f>
        <v>108307.5</v>
      </c>
      <c r="AB2294" s="23">
        <v>108307.5</v>
      </c>
      <c r="AC2294" s="190">
        <f>IFERROR(ROUND(AA2294/AB2294-1,2),"")</f>
        <v>0</v>
      </c>
      <c r="AD2294" s="25">
        <v>29</v>
      </c>
      <c r="AE2294" s="25">
        <v>0.15359999999999999</v>
      </c>
      <c r="AF2294" s="25">
        <v>8</v>
      </c>
      <c r="AG2294" s="25">
        <v>8</v>
      </c>
      <c r="AH2294" s="25">
        <v>14</v>
      </c>
      <c r="AI2294" s="25">
        <v>14</v>
      </c>
      <c r="AJ2294" s="25" t="s">
        <v>20</v>
      </c>
      <c r="AK2294" s="22" t="s">
        <v>20</v>
      </c>
      <c r="AL2294" s="25" t="s">
        <v>20</v>
      </c>
      <c r="AM2294" s="25">
        <v>1</v>
      </c>
      <c r="AN2294" s="25">
        <v>6000</v>
      </c>
      <c r="AO2294" s="25">
        <v>160</v>
      </c>
      <c r="AP2294" s="25">
        <v>160</v>
      </c>
      <c r="AQ2294" s="25">
        <v>29</v>
      </c>
      <c r="AR2294" s="94">
        <v>0.15359999999999999</v>
      </c>
      <c r="AS2294" s="157">
        <v>14</v>
      </c>
      <c r="AT2294" s="93" t="s">
        <v>22</v>
      </c>
      <c r="AU2294" s="92" t="s">
        <v>22</v>
      </c>
      <c r="AV2294" s="91" t="s">
        <v>152</v>
      </c>
      <c r="AW2294" s="92" t="s">
        <v>152</v>
      </c>
      <c r="AX2294" s="92" t="s">
        <v>48</v>
      </c>
      <c r="AY2294" s="91" t="s">
        <v>152</v>
      </c>
      <c r="AZ2294" s="23"/>
      <c r="BA2294" s="25" t="s">
        <v>3758</v>
      </c>
      <c r="BB2294" t="s">
        <v>25</v>
      </c>
      <c r="BC2294">
        <v>129969</v>
      </c>
      <c r="BD2294" t="str">
        <f>IF(Z2294=BC2294,"OK")</f>
        <v>OK</v>
      </c>
      <c r="BE2294">
        <v>29</v>
      </c>
      <c r="BF2294">
        <v>0.15359999999999999</v>
      </c>
      <c r="BG2294">
        <v>6000</v>
      </c>
      <c r="BH2294">
        <v>160</v>
      </c>
      <c r="BI2294">
        <v>160</v>
      </c>
      <c r="BJ2294">
        <v>29</v>
      </c>
      <c r="BK2294">
        <v>0.15359999999999999</v>
      </c>
      <c r="BN2294" s="183"/>
    </row>
    <row r="2295" spans="1:66" ht="25.5" x14ac:dyDescent="0.25">
      <c r="A2295" s="1"/>
      <c r="B2295" s="94">
        <v>2280</v>
      </c>
      <c r="C2295" s="43">
        <v>1033639</v>
      </c>
      <c r="D2295" s="37"/>
      <c r="E2295" s="27" t="s">
        <v>3757</v>
      </c>
      <c r="F2295" s="151" t="s">
        <v>21</v>
      </c>
      <c r="G2295" s="34"/>
      <c r="H2295" s="46" t="str">
        <f>IFERROR(IFERROR(IF(SEARCH("Usystems",$E2295)&gt;0,"Usystems"),IF(SEARCH("RIIFO",$E2295)&gt;0,"RIIFO","Uponor")),"Uponor")</f>
        <v>Uponor</v>
      </c>
      <c r="I2295" s="25" t="str">
        <f>IFERROR(MID($D2295,1,7)+0,"")</f>
        <v/>
      </c>
      <c r="J2295" s="25" t="str">
        <f>IFERROR(MID($D2295,10,7)+0,"")</f>
        <v/>
      </c>
      <c r="K2295" s="25" t="str">
        <f>IFERROR(MID($D2295,19,7)+0,"")</f>
        <v/>
      </c>
      <c r="L2295" s="25" t="str">
        <f>IFERROR(MID($D2295,28,7)+0,"")</f>
        <v/>
      </c>
      <c r="M2295" s="25" t="str">
        <f>IF(IFERROR(MID($Q2295,1,7)+0,"")&lt;1130000,IF(INDEX(C:C,MATCH(LEFT(Q2295,7)+0,I:I,0))&lt;1130000,"",INDEX(C:C,MATCH(LEFT(Q2295,7)+0,I:I,0))),IFERROR(MID($Q2295,1,7)+0,""))</f>
        <v/>
      </c>
      <c r="N2295" s="25" t="str">
        <f>IF(IFERROR(MID($Q2295,10,7)+0,"")&lt;1130000,"",IFERROR(MID($Q2295,10,7)+0,""))</f>
        <v/>
      </c>
      <c r="O2295" s="25" t="str">
        <f>IF(IFERROR(MID($Q2295,19,7)+0,"")&lt;1130000,"",IFERROR(MID($Q2295,19,7)+0,""))</f>
        <v/>
      </c>
      <c r="P2295" s="25" t="str">
        <f>IF(M2295="","",IF(N2295="",M2295,M2295&amp;", "&amp;N2295))</f>
        <v/>
      </c>
      <c r="Q2295" s="44" t="s">
        <v>22</v>
      </c>
      <c r="R2295" s="44"/>
      <c r="S2295" s="35" t="s">
        <v>53</v>
      </c>
      <c r="T2295" s="25" t="s">
        <v>36</v>
      </c>
      <c r="U2295" s="185">
        <v>99229</v>
      </c>
      <c r="V2295" s="188">
        <v>99229</v>
      </c>
      <c r="W2295" s="189">
        <v>99229</v>
      </c>
      <c r="X2295" s="31">
        <v>99229</v>
      </c>
      <c r="Y2295" s="90">
        <f>IFERROR(ROUND(X2295/W2295-1,2),"")</f>
        <v>0</v>
      </c>
      <c r="Z2295" s="31">
        <f>IF(OR(S2295="VLD MLC components",S2295="VLD MLC pipes",S2295="VLD PEX components",S2295="VLD PEX pipes",S2295="VLD PHC components",S2295="VLD PHC pipes",S2295="Controls VLD"),"По запросу",X2295)</f>
        <v>99229</v>
      </c>
      <c r="AA2295" s="63">
        <f>ROUND(X2295/1.2,3)</f>
        <v>82690.832999999999</v>
      </c>
      <c r="AB2295" s="23">
        <v>82690.832999999999</v>
      </c>
      <c r="AC2295" s="190">
        <f>IFERROR(ROUND(AA2295/AB2295-1,2),"")</f>
        <v>0</v>
      </c>
      <c r="AD2295" s="25">
        <v>26.5</v>
      </c>
      <c r="AE2295" s="25">
        <v>0.2112</v>
      </c>
      <c r="AF2295" s="25">
        <v>0</v>
      </c>
      <c r="AG2295" s="25" t="s">
        <v>22</v>
      </c>
      <c r="AH2295" s="25">
        <v>0</v>
      </c>
      <c r="AI2295" s="25">
        <v>0</v>
      </c>
      <c r="AJ2295" s="25" t="s">
        <v>20</v>
      </c>
      <c r="AK2295" s="134" t="s">
        <v>19</v>
      </c>
      <c r="AL2295" s="25" t="s">
        <v>20</v>
      </c>
      <c r="AM2295" s="25">
        <v>1</v>
      </c>
      <c r="AN2295" s="25">
        <v>6000</v>
      </c>
      <c r="AO2295" s="25">
        <v>320</v>
      </c>
      <c r="AP2295" s="25">
        <v>160</v>
      </c>
      <c r="AQ2295" s="25">
        <v>26.5</v>
      </c>
      <c r="AR2295" s="94">
        <v>0.30719999999999997</v>
      </c>
      <c r="AS2295" s="157" t="s">
        <v>22</v>
      </c>
      <c r="AT2295" s="93" t="s">
        <v>22</v>
      </c>
      <c r="AU2295" s="92" t="s">
        <v>22</v>
      </c>
      <c r="AV2295" s="91" t="s">
        <v>48</v>
      </c>
      <c r="AW2295" s="92" t="s">
        <v>48</v>
      </c>
      <c r="AX2295" s="92" t="s">
        <v>48</v>
      </c>
      <c r="AY2295" s="91" t="s">
        <v>152</v>
      </c>
      <c r="AZ2295" s="23"/>
      <c r="BA2295" s="25">
        <v>0</v>
      </c>
      <c r="BB2295" t="s">
        <v>48</v>
      </c>
      <c r="BC2295" t="e">
        <v>#N/A</v>
      </c>
      <c r="BD2295" t="e">
        <f>IF(Z2295=BC2295,"OK")</f>
        <v>#N/A</v>
      </c>
      <c r="BE2295">
        <v>26.5</v>
      </c>
      <c r="BF2295">
        <v>0.2112</v>
      </c>
      <c r="BG2295">
        <v>6000</v>
      </c>
      <c r="BH2295">
        <v>320</v>
      </c>
      <c r="BI2295">
        <v>160</v>
      </c>
      <c r="BJ2295">
        <v>26.5</v>
      </c>
      <c r="BK2295">
        <v>0.30719999999999997</v>
      </c>
      <c r="BN2295" s="183"/>
    </row>
    <row r="2296" spans="1:66" ht="25.5" x14ac:dyDescent="0.25">
      <c r="A2296" s="1"/>
      <c r="B2296" s="94">
        <v>2281</v>
      </c>
      <c r="C2296" s="43">
        <v>1033640</v>
      </c>
      <c r="D2296" s="37"/>
      <c r="E2296" s="27" t="s">
        <v>3756</v>
      </c>
      <c r="F2296" s="151" t="s">
        <v>21</v>
      </c>
      <c r="G2296" s="34"/>
      <c r="H2296" s="46" t="str">
        <f>IFERROR(IFERROR(IF(SEARCH("Usystems",$E2296)&gt;0,"Usystems"),IF(SEARCH("RIIFO",$E2296)&gt;0,"RIIFO","Uponor")),"Uponor")</f>
        <v>Uponor</v>
      </c>
      <c r="I2296" s="25" t="str">
        <f>IFERROR(MID($D2296,1,7)+0,"")</f>
        <v/>
      </c>
      <c r="J2296" s="25" t="str">
        <f>IFERROR(MID($D2296,10,7)+0,"")</f>
        <v/>
      </c>
      <c r="K2296" s="25" t="str">
        <f>IFERROR(MID($D2296,19,7)+0,"")</f>
        <v/>
      </c>
      <c r="L2296" s="25" t="str">
        <f>IFERROR(MID($D2296,28,7)+0,"")</f>
        <v/>
      </c>
      <c r="M2296" s="25" t="str">
        <f>IF(IFERROR(MID($Q2296,1,7)+0,"")&lt;1130000,IF(INDEX(C:C,MATCH(LEFT(Q2296,7)+0,I:I,0))&lt;1130000,"",INDEX(C:C,MATCH(LEFT(Q2296,7)+0,I:I,0))),IFERROR(MID($Q2296,1,7)+0,""))</f>
        <v/>
      </c>
      <c r="N2296" s="25" t="str">
        <f>IF(IFERROR(MID($Q2296,10,7)+0,"")&lt;1130000,"",IFERROR(MID($Q2296,10,7)+0,""))</f>
        <v/>
      </c>
      <c r="O2296" s="25" t="str">
        <f>IF(IFERROR(MID($Q2296,19,7)+0,"")&lt;1130000,"",IFERROR(MID($Q2296,19,7)+0,""))</f>
        <v/>
      </c>
      <c r="P2296" s="25" t="str">
        <f>IF(M2296="","",IF(N2296="",M2296,M2296&amp;", "&amp;N2296))</f>
        <v/>
      </c>
      <c r="Q2296" s="44" t="s">
        <v>22</v>
      </c>
      <c r="R2296" s="44"/>
      <c r="S2296" s="35" t="s">
        <v>53</v>
      </c>
      <c r="T2296" s="25" t="s">
        <v>36</v>
      </c>
      <c r="U2296" s="185">
        <v>196067</v>
      </c>
      <c r="V2296" s="188">
        <v>196067</v>
      </c>
      <c r="W2296" s="189">
        <v>196067</v>
      </c>
      <c r="X2296" s="31">
        <v>196067</v>
      </c>
      <c r="Y2296" s="90">
        <f>IFERROR(ROUND(X2296/W2296-1,2),"")</f>
        <v>0</v>
      </c>
      <c r="Z2296" s="31">
        <f>IF(OR(S2296="VLD MLC components",S2296="VLD MLC pipes",S2296="VLD PEX components",S2296="VLD PEX pipes",S2296="VLD PHC components",S2296="VLD PHC pipes",S2296="Controls VLD"),"По запросу",X2296)</f>
        <v>196067</v>
      </c>
      <c r="AA2296" s="63">
        <f>ROUND(X2296/1.2,3)</f>
        <v>163389.16699999999</v>
      </c>
      <c r="AB2296" s="23">
        <v>163389.16699999999</v>
      </c>
      <c r="AC2296" s="190">
        <f>IFERROR(ROUND(AA2296/AB2296-1,2),"")</f>
        <v>0</v>
      </c>
      <c r="AD2296" s="25">
        <v>11.4</v>
      </c>
      <c r="AE2296" s="25">
        <v>6.0749999999999998E-2</v>
      </c>
      <c r="AF2296" s="25">
        <v>0</v>
      </c>
      <c r="AG2296" s="25" t="s">
        <v>22</v>
      </c>
      <c r="AH2296" s="25">
        <v>0</v>
      </c>
      <c r="AI2296" s="25">
        <v>0</v>
      </c>
      <c r="AJ2296" s="25" t="s">
        <v>20</v>
      </c>
      <c r="AK2296" s="134" t="s">
        <v>19</v>
      </c>
      <c r="AL2296" s="25" t="s">
        <v>20</v>
      </c>
      <c r="AM2296" s="25">
        <v>1</v>
      </c>
      <c r="AN2296" s="25">
        <v>6000</v>
      </c>
      <c r="AO2296" s="25">
        <v>137</v>
      </c>
      <c r="AP2296" s="25">
        <v>75</v>
      </c>
      <c r="AQ2296" s="25">
        <v>11.4</v>
      </c>
      <c r="AR2296" s="94">
        <v>6.1650000000000003E-2</v>
      </c>
      <c r="AS2296" s="157" t="s">
        <v>22</v>
      </c>
      <c r="AT2296" s="93" t="s">
        <v>22</v>
      </c>
      <c r="AU2296" s="92" t="s">
        <v>22</v>
      </c>
      <c r="AV2296" s="91" t="s">
        <v>48</v>
      </c>
      <c r="AW2296" s="92" t="s">
        <v>48</v>
      </c>
      <c r="AX2296" s="92" t="s">
        <v>48</v>
      </c>
      <c r="AY2296" s="91" t="s">
        <v>152</v>
      </c>
      <c r="AZ2296" s="23"/>
      <c r="BA2296" s="25">
        <v>0</v>
      </c>
      <c r="BB2296" t="s">
        <v>48</v>
      </c>
      <c r="BC2296" t="e">
        <v>#N/A</v>
      </c>
      <c r="BD2296" t="e">
        <f>IF(Z2296=BC2296,"OK")</f>
        <v>#N/A</v>
      </c>
      <c r="BE2296">
        <v>11.4</v>
      </c>
      <c r="BF2296">
        <v>6.0749999999999998E-2</v>
      </c>
      <c r="BG2296">
        <v>6000</v>
      </c>
      <c r="BH2296">
        <v>137</v>
      </c>
      <c r="BI2296">
        <v>75</v>
      </c>
      <c r="BJ2296">
        <v>11.4</v>
      </c>
      <c r="BK2296">
        <v>6.1650000000000003E-2</v>
      </c>
      <c r="BN2296" s="183"/>
    </row>
    <row r="2297" spans="1:66" ht="25.5" x14ac:dyDescent="0.25">
      <c r="A2297" s="1"/>
      <c r="B2297" s="94">
        <v>2282</v>
      </c>
      <c r="C2297" s="43">
        <v>1033645</v>
      </c>
      <c r="D2297" s="37"/>
      <c r="E2297" s="27" t="s">
        <v>3755</v>
      </c>
      <c r="F2297" s="151" t="s">
        <v>21</v>
      </c>
      <c r="G2297" s="34"/>
      <c r="H2297" s="46" t="str">
        <f>IFERROR(IFERROR(IF(SEARCH("Usystems",$E2297)&gt;0,"Usystems"),IF(SEARCH("RIIFO",$E2297)&gt;0,"RIIFO","Uponor")),"Uponor")</f>
        <v>Uponor</v>
      </c>
      <c r="I2297" s="25" t="str">
        <f>IFERROR(MID($D2297,1,7)+0,"")</f>
        <v/>
      </c>
      <c r="J2297" s="25" t="str">
        <f>IFERROR(MID($D2297,10,7)+0,"")</f>
        <v/>
      </c>
      <c r="K2297" s="25" t="str">
        <f>IFERROR(MID($D2297,19,7)+0,"")</f>
        <v/>
      </c>
      <c r="L2297" s="25" t="str">
        <f>IFERROR(MID($D2297,28,7)+0,"")</f>
        <v/>
      </c>
      <c r="M2297" s="25" t="str">
        <f>IF(IFERROR(MID($Q2297,1,7)+0,"")&lt;1130000,IF(INDEX(C:C,MATCH(LEFT(Q2297,7)+0,I:I,0))&lt;1130000,"",INDEX(C:C,MATCH(LEFT(Q2297,7)+0,I:I,0))),IFERROR(MID($Q2297,1,7)+0,""))</f>
        <v/>
      </c>
      <c r="N2297" s="25" t="str">
        <f>IF(IFERROR(MID($Q2297,10,7)+0,"")&lt;1130000,"",IFERROR(MID($Q2297,10,7)+0,""))</f>
        <v/>
      </c>
      <c r="O2297" s="25" t="str">
        <f>IF(IFERROR(MID($Q2297,19,7)+0,"")&lt;1130000,"",IFERROR(MID($Q2297,19,7)+0,""))</f>
        <v/>
      </c>
      <c r="P2297" s="25" t="str">
        <f>IF(M2297="","",IF(N2297="",M2297,M2297&amp;", "&amp;N2297))</f>
        <v/>
      </c>
      <c r="Q2297" s="44" t="s">
        <v>22</v>
      </c>
      <c r="R2297" s="44"/>
      <c r="S2297" s="35" t="s">
        <v>53</v>
      </c>
      <c r="T2297" s="25" t="s">
        <v>36</v>
      </c>
      <c r="U2297" s="185">
        <v>196067</v>
      </c>
      <c r="V2297" s="188">
        <v>196067</v>
      </c>
      <c r="W2297" s="189">
        <v>196067</v>
      </c>
      <c r="X2297" s="31">
        <v>196067</v>
      </c>
      <c r="Y2297" s="90">
        <f>IFERROR(ROUND(X2297/W2297-1,2),"")</f>
        <v>0</v>
      </c>
      <c r="Z2297" s="31">
        <f>IF(OR(S2297="VLD MLC components",S2297="VLD MLC pipes",S2297="VLD PEX components",S2297="VLD PEX pipes",S2297="VLD PHC components",S2297="VLD PHC pipes",S2297="Controls VLD"),"По запросу",X2297)</f>
        <v>196067</v>
      </c>
      <c r="AA2297" s="63">
        <f>ROUND(X2297/1.2,3)</f>
        <v>163389.16699999999</v>
      </c>
      <c r="AB2297" s="23">
        <v>163389.16699999999</v>
      </c>
      <c r="AC2297" s="190">
        <f>IFERROR(ROUND(AA2297/AB2297-1,2),"")</f>
        <v>0</v>
      </c>
      <c r="AD2297" s="25">
        <v>15</v>
      </c>
      <c r="AE2297" s="25">
        <v>0.01</v>
      </c>
      <c r="AF2297" s="25">
        <v>0</v>
      </c>
      <c r="AG2297" s="25" t="s">
        <v>22</v>
      </c>
      <c r="AH2297" s="25">
        <v>0</v>
      </c>
      <c r="AI2297" s="25">
        <v>0</v>
      </c>
      <c r="AJ2297" s="25" t="s">
        <v>20</v>
      </c>
      <c r="AK2297" s="134" t="s">
        <v>19</v>
      </c>
      <c r="AL2297" s="25" t="s">
        <v>20</v>
      </c>
      <c r="AM2297" s="25">
        <v>1</v>
      </c>
      <c r="AN2297" s="25">
        <v>6000</v>
      </c>
      <c r="AO2297" s="25">
        <v>160</v>
      </c>
      <c r="AP2297" s="25">
        <v>160</v>
      </c>
      <c r="AQ2297" s="25">
        <v>15</v>
      </c>
      <c r="AR2297" s="94">
        <v>0.15359999999999999</v>
      </c>
      <c r="AS2297" s="157" t="s">
        <v>22</v>
      </c>
      <c r="AT2297" s="93" t="s">
        <v>22</v>
      </c>
      <c r="AU2297" s="92" t="s">
        <v>22</v>
      </c>
      <c r="AV2297" s="91" t="s">
        <v>48</v>
      </c>
      <c r="AW2297" s="92" t="s">
        <v>48</v>
      </c>
      <c r="AX2297" s="92" t="s">
        <v>48</v>
      </c>
      <c r="AY2297" s="91" t="s">
        <v>152</v>
      </c>
      <c r="AZ2297" s="23"/>
      <c r="BA2297" s="25">
        <v>0</v>
      </c>
      <c r="BB2297" t="s">
        <v>48</v>
      </c>
      <c r="BC2297" t="e">
        <v>#N/A</v>
      </c>
      <c r="BD2297" t="e">
        <f>IF(Z2297=BC2297,"OK")</f>
        <v>#N/A</v>
      </c>
      <c r="BE2297">
        <v>15</v>
      </c>
      <c r="BF2297">
        <v>0.01</v>
      </c>
      <c r="BG2297">
        <v>6000</v>
      </c>
      <c r="BH2297">
        <v>160</v>
      </c>
      <c r="BI2297">
        <v>160</v>
      </c>
      <c r="BJ2297">
        <v>15</v>
      </c>
      <c r="BK2297">
        <v>0.15359999999999999</v>
      </c>
      <c r="BN2297" s="183"/>
    </row>
    <row r="2298" spans="1:66" ht="25.5" x14ac:dyDescent="0.25">
      <c r="A2298" s="1"/>
      <c r="B2298" s="94">
        <v>2283</v>
      </c>
      <c r="C2298" s="43">
        <v>1033634</v>
      </c>
      <c r="D2298" s="37"/>
      <c r="E2298" s="27" t="s">
        <v>3754</v>
      </c>
      <c r="F2298" s="151" t="s">
        <v>21</v>
      </c>
      <c r="G2298" s="34"/>
      <c r="H2298" s="46" t="str">
        <f>IFERROR(IFERROR(IF(SEARCH("Usystems",$E2298)&gt;0,"Usystems"),IF(SEARCH("RIIFO",$E2298)&gt;0,"RIIFO","Uponor")),"Uponor")</f>
        <v>Uponor</v>
      </c>
      <c r="I2298" s="25" t="str">
        <f>IFERROR(MID($D2298,1,7)+0,"")</f>
        <v/>
      </c>
      <c r="J2298" s="25" t="str">
        <f>IFERROR(MID($D2298,10,7)+0,"")</f>
        <v/>
      </c>
      <c r="K2298" s="25" t="str">
        <f>IFERROR(MID($D2298,19,7)+0,"")</f>
        <v/>
      </c>
      <c r="L2298" s="25" t="str">
        <f>IFERROR(MID($D2298,28,7)+0,"")</f>
        <v/>
      </c>
      <c r="M2298" s="25" t="str">
        <f>IF(IFERROR(MID($Q2298,1,7)+0,"")&lt;1130000,IF(INDEX(C:C,MATCH(LEFT(Q2298,7)+0,I:I,0))&lt;1130000,"",INDEX(C:C,MATCH(LEFT(Q2298,7)+0,I:I,0))),IFERROR(MID($Q2298,1,7)+0,""))</f>
        <v/>
      </c>
      <c r="N2298" s="25" t="str">
        <f>IF(IFERROR(MID($Q2298,10,7)+0,"")&lt;1130000,"",IFERROR(MID($Q2298,10,7)+0,""))</f>
        <v/>
      </c>
      <c r="O2298" s="25" t="str">
        <f>IF(IFERROR(MID($Q2298,19,7)+0,"")&lt;1130000,"",IFERROR(MID($Q2298,19,7)+0,""))</f>
        <v/>
      </c>
      <c r="P2298" s="25" t="str">
        <f>IF(M2298="","",IF(N2298="",M2298,M2298&amp;", "&amp;N2298))</f>
        <v/>
      </c>
      <c r="Q2298" s="44" t="s">
        <v>22</v>
      </c>
      <c r="R2298" s="44"/>
      <c r="S2298" s="35" t="s">
        <v>53</v>
      </c>
      <c r="T2298" s="25" t="s">
        <v>36</v>
      </c>
      <c r="U2298" s="185">
        <v>99229</v>
      </c>
      <c r="V2298" s="188">
        <v>99229</v>
      </c>
      <c r="W2298" s="189">
        <v>99229</v>
      </c>
      <c r="X2298" s="31">
        <v>99229</v>
      </c>
      <c r="Y2298" s="90">
        <f>IFERROR(ROUND(X2298/W2298-1,2),"")</f>
        <v>0</v>
      </c>
      <c r="Z2298" s="31">
        <f>IF(OR(S2298="VLD MLC components",S2298="VLD MLC pipes",S2298="VLD PEX components",S2298="VLD PEX pipes",S2298="VLD PHC components",S2298="VLD PHC pipes",S2298="Controls VLD"),"По запросу",X2298)</f>
        <v>99229</v>
      </c>
      <c r="AA2298" s="63">
        <f>ROUND(X2298/1.2,3)</f>
        <v>82690.832999999999</v>
      </c>
      <c r="AB2298" s="23">
        <v>82690.832999999999</v>
      </c>
      <c r="AC2298" s="190">
        <f>IFERROR(ROUND(AA2298/AB2298-1,2),"")</f>
        <v>0</v>
      </c>
      <c r="AD2298" s="25">
        <v>10.199999999999999</v>
      </c>
      <c r="AE2298" s="25">
        <v>8.7749999999999995E-2</v>
      </c>
      <c r="AF2298" s="25">
        <v>0</v>
      </c>
      <c r="AG2298" s="25" t="s">
        <v>22</v>
      </c>
      <c r="AH2298" s="25">
        <v>0</v>
      </c>
      <c r="AI2298" s="25">
        <v>0</v>
      </c>
      <c r="AJ2298" s="25" t="s">
        <v>20</v>
      </c>
      <c r="AK2298" s="134" t="s">
        <v>19</v>
      </c>
      <c r="AL2298" s="25" t="s">
        <v>20</v>
      </c>
      <c r="AM2298" s="25">
        <v>1</v>
      </c>
      <c r="AN2298" s="25">
        <v>6000</v>
      </c>
      <c r="AO2298" s="25">
        <v>300</v>
      </c>
      <c r="AP2298" s="25">
        <v>75</v>
      </c>
      <c r="AQ2298" s="25">
        <v>10.199999999999999</v>
      </c>
      <c r="AR2298" s="94">
        <v>0.13500000000000001</v>
      </c>
      <c r="AS2298" s="157" t="s">
        <v>22</v>
      </c>
      <c r="AT2298" s="93" t="s">
        <v>22</v>
      </c>
      <c r="AU2298" s="92" t="s">
        <v>22</v>
      </c>
      <c r="AV2298" s="91" t="s">
        <v>48</v>
      </c>
      <c r="AW2298" s="92" t="s">
        <v>48</v>
      </c>
      <c r="AX2298" s="92" t="s">
        <v>48</v>
      </c>
      <c r="AY2298" s="91" t="s">
        <v>152</v>
      </c>
      <c r="AZ2298" s="23"/>
      <c r="BA2298" s="25">
        <v>0</v>
      </c>
      <c r="BB2298" t="s">
        <v>48</v>
      </c>
      <c r="BC2298" t="e">
        <v>#N/A</v>
      </c>
      <c r="BD2298" t="e">
        <f>IF(Z2298=BC2298,"OK")</f>
        <v>#N/A</v>
      </c>
      <c r="BE2298">
        <v>10.199999999999999</v>
      </c>
      <c r="BF2298">
        <v>8.7749999999999995E-2</v>
      </c>
      <c r="BG2298">
        <v>6000</v>
      </c>
      <c r="BH2298">
        <v>300</v>
      </c>
      <c r="BI2298">
        <v>75</v>
      </c>
      <c r="BJ2298">
        <v>10.199999999999999</v>
      </c>
      <c r="BK2298">
        <v>0.13500000000000001</v>
      </c>
      <c r="BN2298" s="183"/>
    </row>
    <row r="2299" spans="1:66" ht="25.5" x14ac:dyDescent="0.25">
      <c r="A2299" s="1"/>
      <c r="B2299" s="94">
        <v>2284</v>
      </c>
      <c r="C2299" s="43">
        <v>1033635</v>
      </c>
      <c r="D2299" s="37"/>
      <c r="E2299" s="36" t="s">
        <v>3753</v>
      </c>
      <c r="F2299" s="151" t="s">
        <v>28</v>
      </c>
      <c r="G2299" s="41" t="s">
        <v>30</v>
      </c>
      <c r="H2299" s="46" t="str">
        <f>IFERROR(IFERROR(IF(SEARCH("Usystems",$E2299)&gt;0,"Usystems"),IF(SEARCH("RIIFO",$E2299)&gt;0,"RIIFO","Uponor")),"Uponor")</f>
        <v>Uponor</v>
      </c>
      <c r="I2299" s="25" t="str">
        <f>IFERROR(MID($D2299,1,7)+0,"")</f>
        <v/>
      </c>
      <c r="J2299" s="25" t="str">
        <f>IFERROR(MID($D2299,10,7)+0,"")</f>
        <v/>
      </c>
      <c r="K2299" s="25" t="str">
        <f>IFERROR(MID($D2299,19,7)+0,"")</f>
        <v/>
      </c>
      <c r="L2299" s="25" t="str">
        <f>IFERROR(MID($D2299,28,7)+0,"")</f>
        <v/>
      </c>
      <c r="M2299" s="25" t="str">
        <f>IF(IFERROR(MID($Q2299,1,7)+0,"")&lt;1130000,IF(INDEX(C:C,MATCH(LEFT(Q2299,7)+0,I:I,0))&lt;1130000,"",INDEX(C:C,MATCH(LEFT(Q2299,7)+0,I:I,0))),IFERROR(MID($Q2299,1,7)+0,""))</f>
        <v/>
      </c>
      <c r="N2299" s="25" t="str">
        <f>IF(IFERROR(MID($Q2299,10,7)+0,"")&lt;1130000,"",IFERROR(MID($Q2299,10,7)+0,""))</f>
        <v/>
      </c>
      <c r="O2299" s="25" t="str">
        <f>IF(IFERROR(MID($Q2299,19,7)+0,"")&lt;1130000,"",IFERROR(MID($Q2299,19,7)+0,""))</f>
        <v/>
      </c>
      <c r="P2299" s="25" t="str">
        <f>IF(M2299="","",IF(N2299="",M2299,M2299&amp;", "&amp;N2299))</f>
        <v/>
      </c>
      <c r="Q2299" s="44" t="s">
        <v>22</v>
      </c>
      <c r="R2299" s="44"/>
      <c r="S2299" s="35" t="s">
        <v>53</v>
      </c>
      <c r="T2299" s="25" t="s">
        <v>36</v>
      </c>
      <c r="U2299" s="185">
        <v>111692</v>
      </c>
      <c r="V2299" s="188">
        <v>111692</v>
      </c>
      <c r="W2299" s="189">
        <v>111692</v>
      </c>
      <c r="X2299" s="31">
        <v>111692</v>
      </c>
      <c r="Y2299" s="90">
        <f>IFERROR(ROUND(X2299/W2299-1,2),"")</f>
        <v>0</v>
      </c>
      <c r="Z2299" s="31">
        <f>IF(OR(S2299="VLD MLC components",S2299="VLD MLC pipes",S2299="VLD PEX components",S2299="VLD PEX pipes",S2299="VLD PHC components",S2299="VLD PHC pipes",S2299="Controls VLD"),"По запросу",X2299)</f>
        <v>111692</v>
      </c>
      <c r="AA2299" s="63">
        <f>ROUND(X2299/1.2,3)</f>
        <v>93076.667000000001</v>
      </c>
      <c r="AB2299" s="23">
        <v>93076.667000000001</v>
      </c>
      <c r="AC2299" s="190">
        <f>IFERROR(ROUND(AA2299/AB2299-1,2),"")</f>
        <v>0</v>
      </c>
      <c r="AD2299" s="25">
        <v>13.8</v>
      </c>
      <c r="AE2299" s="25">
        <v>0.11219999999999999</v>
      </c>
      <c r="AF2299" s="25">
        <v>0</v>
      </c>
      <c r="AG2299" s="25" t="s">
        <v>22</v>
      </c>
      <c r="AH2299" s="25">
        <v>0</v>
      </c>
      <c r="AI2299" s="25">
        <v>0</v>
      </c>
      <c r="AJ2299" s="25" t="s">
        <v>19</v>
      </c>
      <c r="AK2299" s="134" t="s">
        <v>19</v>
      </c>
      <c r="AL2299" s="25" t="s">
        <v>19</v>
      </c>
      <c r="AM2299" s="25">
        <v>1</v>
      </c>
      <c r="AN2299" s="25" t="s">
        <v>22</v>
      </c>
      <c r="AO2299" s="25" t="s">
        <v>22</v>
      </c>
      <c r="AP2299" s="25" t="s">
        <v>22</v>
      </c>
      <c r="AQ2299" s="25"/>
      <c r="AR2299" s="94"/>
      <c r="AS2299" s="157" t="s">
        <v>22</v>
      </c>
      <c r="AT2299" s="93" t="s">
        <v>22</v>
      </c>
      <c r="AU2299" s="92" t="s">
        <v>22</v>
      </c>
      <c r="AV2299" s="91" t="s">
        <v>48</v>
      </c>
      <c r="AW2299" s="92" t="s">
        <v>48</v>
      </c>
      <c r="AX2299" s="92" t="s">
        <v>48</v>
      </c>
      <c r="AY2299" s="91" t="s">
        <v>152</v>
      </c>
      <c r="AZ2299" s="23"/>
      <c r="BA2299" s="25">
        <v>0</v>
      </c>
      <c r="BB2299" t="s">
        <v>48</v>
      </c>
      <c r="BC2299" t="e">
        <v>#N/A</v>
      </c>
      <c r="BD2299" t="e">
        <f>IF(Z2299=BC2299,"OK")</f>
        <v>#N/A</v>
      </c>
      <c r="BE2299">
        <v>13.8</v>
      </c>
      <c r="BF2299">
        <v>0.11219999999999999</v>
      </c>
      <c r="BG2299" t="s">
        <v>22</v>
      </c>
      <c r="BH2299" t="s">
        <v>22</v>
      </c>
      <c r="BI2299" t="s">
        <v>22</v>
      </c>
      <c r="BJ2299">
        <v>0</v>
      </c>
      <c r="BK2299">
        <v>0</v>
      </c>
      <c r="BN2299" s="183"/>
    </row>
    <row r="2300" spans="1:66" ht="25.5" x14ac:dyDescent="0.25">
      <c r="A2300" s="1"/>
      <c r="B2300" s="94">
        <v>2285</v>
      </c>
      <c r="C2300" s="43">
        <v>1033672</v>
      </c>
      <c r="D2300" s="37" t="s">
        <v>22</v>
      </c>
      <c r="E2300" s="48" t="s">
        <v>3752</v>
      </c>
      <c r="F2300" s="151" t="s">
        <v>21</v>
      </c>
      <c r="G2300" s="25"/>
      <c r="H2300" s="46" t="str">
        <f>IFERROR(IFERROR(IF(SEARCH("Usystems",$E2300)&gt;0,"Usystems"),IF(SEARCH("RIIFO",$E2300)&gt;0,"RIIFO","Uponor")),"Uponor")</f>
        <v>Uponor</v>
      </c>
      <c r="I2300" s="25" t="str">
        <f>IFERROR(MID($D2300,1,7)+0,"")</f>
        <v/>
      </c>
      <c r="J2300" s="25" t="str">
        <f>IFERROR(MID($D2300,10,7)+0,"")</f>
        <v/>
      </c>
      <c r="K2300" s="25" t="str">
        <f>IFERROR(MID($D2300,19,7)+0,"")</f>
        <v/>
      </c>
      <c r="L2300" s="25" t="str">
        <f>IFERROR(MID($D2300,28,7)+0,"")</f>
        <v/>
      </c>
      <c r="M2300" s="25" t="str">
        <f>IF(IFERROR(MID($Q2300,1,7)+0,"")&lt;1130000,IF(INDEX(C:C,MATCH(LEFT(Q2300,7)+0,I:I,0))&lt;1130000,"",INDEX(C:C,MATCH(LEFT(Q2300,7)+0,I:I,0))),IFERROR(MID($Q2300,1,7)+0,""))</f>
        <v/>
      </c>
      <c r="N2300" s="25" t="str">
        <f>IF(IFERROR(MID($Q2300,10,7)+0,"")&lt;1130000,"",IFERROR(MID($Q2300,10,7)+0,""))</f>
        <v/>
      </c>
      <c r="O2300" s="25" t="str">
        <f>IF(IFERROR(MID($Q2300,19,7)+0,"")&lt;1130000,"",IFERROR(MID($Q2300,19,7)+0,""))</f>
        <v/>
      </c>
      <c r="P2300" s="25" t="str">
        <f>IF(M2300="","",IF(N2300="",M2300,M2300&amp;", "&amp;N2300))</f>
        <v/>
      </c>
      <c r="Q2300" s="37" t="s">
        <v>22</v>
      </c>
      <c r="R2300" s="37"/>
      <c r="S2300" s="35" t="s">
        <v>53</v>
      </c>
      <c r="T2300" s="25" t="s">
        <v>36</v>
      </c>
      <c r="U2300" s="185">
        <v>4077</v>
      </c>
      <c r="V2300" s="188">
        <v>4077</v>
      </c>
      <c r="W2300" s="189">
        <v>4077</v>
      </c>
      <c r="X2300" s="31">
        <v>4077</v>
      </c>
      <c r="Y2300" s="90">
        <f>IFERROR(ROUND(X2300/W2300-1,2),"")</f>
        <v>0</v>
      </c>
      <c r="Z2300" s="31">
        <f>IF(OR(S2300="VLD MLC components",S2300="VLD MLC pipes",S2300="VLD PEX components",S2300="VLD PEX pipes",S2300="VLD PHC components",S2300="VLD PHC pipes",S2300="Controls VLD"),"По запросу",X2300)</f>
        <v>4077</v>
      </c>
      <c r="AA2300" s="63">
        <f>ROUND(X2300/1.2,3)</f>
        <v>3397.5</v>
      </c>
      <c r="AB2300" s="23">
        <v>3397.5</v>
      </c>
      <c r="AC2300" s="190">
        <f>IFERROR(ROUND(AA2300/AB2300-1,2),"")</f>
        <v>0</v>
      </c>
      <c r="AD2300" s="25">
        <v>8.1000000000000003E-2</v>
      </c>
      <c r="AE2300" s="25">
        <v>2.4000000000000001E-4</v>
      </c>
      <c r="AF2300" s="25">
        <v>0</v>
      </c>
      <c r="AG2300" s="25" t="s">
        <v>22</v>
      </c>
      <c r="AH2300" s="25">
        <v>0</v>
      </c>
      <c r="AI2300" s="25">
        <v>0</v>
      </c>
      <c r="AJ2300" s="25" t="s">
        <v>20</v>
      </c>
      <c r="AK2300" s="134" t="s">
        <v>19</v>
      </c>
      <c r="AL2300" s="25" t="s">
        <v>20</v>
      </c>
      <c r="AM2300" s="25">
        <v>1</v>
      </c>
      <c r="AN2300" s="25">
        <v>150</v>
      </c>
      <c r="AO2300" s="25">
        <v>40</v>
      </c>
      <c r="AP2300" s="25">
        <v>40</v>
      </c>
      <c r="AQ2300" s="25">
        <v>8.1000000000000003E-2</v>
      </c>
      <c r="AR2300" s="94">
        <v>2.4000000000000001E-4</v>
      </c>
      <c r="AS2300" s="157" t="s">
        <v>22</v>
      </c>
      <c r="AT2300" s="93" t="s">
        <v>22</v>
      </c>
      <c r="AU2300" s="92" t="s">
        <v>22</v>
      </c>
      <c r="AV2300" s="91" t="s">
        <v>48</v>
      </c>
      <c r="AW2300" s="92" t="s">
        <v>48</v>
      </c>
      <c r="AX2300" s="92" t="s">
        <v>48</v>
      </c>
      <c r="AY2300" s="91" t="s">
        <v>152</v>
      </c>
      <c r="AZ2300" s="23"/>
      <c r="BA2300" s="25">
        <v>0</v>
      </c>
      <c r="BB2300" t="s">
        <v>48</v>
      </c>
      <c r="BC2300" t="e">
        <v>#N/A</v>
      </c>
      <c r="BD2300" t="e">
        <f>IF(Z2300=BC2300,"OK")</f>
        <v>#N/A</v>
      </c>
      <c r="BE2300">
        <v>8.1000000000000003E-2</v>
      </c>
      <c r="BF2300">
        <v>2.4000000000000001E-4</v>
      </c>
      <c r="BG2300">
        <v>150</v>
      </c>
      <c r="BH2300">
        <v>40</v>
      </c>
      <c r="BI2300">
        <v>40</v>
      </c>
      <c r="BJ2300">
        <v>8.1000000000000003E-2</v>
      </c>
      <c r="BK2300">
        <v>2.4000000000000001E-4</v>
      </c>
      <c r="BN2300" s="183"/>
    </row>
    <row r="2301" spans="1:66" x14ac:dyDescent="0.25">
      <c r="A2301" s="1"/>
      <c r="B2301" s="94">
        <v>2286</v>
      </c>
      <c r="C2301" s="43">
        <v>1033678</v>
      </c>
      <c r="D2301" s="25"/>
      <c r="E2301" s="48" t="s">
        <v>3751</v>
      </c>
      <c r="F2301" s="151" t="s">
        <v>21</v>
      </c>
      <c r="G2301" s="28"/>
      <c r="H2301" s="46" t="str">
        <f>IFERROR(IFERROR(IF(SEARCH("Usystems",$E2301)&gt;0,"Usystems"),IF(SEARCH("RIIFO",$E2301)&gt;0,"RIIFO","Uponor")),"Uponor")</f>
        <v>Uponor</v>
      </c>
      <c r="I2301" s="25" t="str">
        <f>IFERROR(MID($D2301,1,7)+0,"")</f>
        <v/>
      </c>
      <c r="J2301" s="25" t="str">
        <f>IFERROR(MID($D2301,10,7)+0,"")</f>
        <v/>
      </c>
      <c r="K2301" s="25" t="str">
        <f>IFERROR(MID($D2301,19,7)+0,"")</f>
        <v/>
      </c>
      <c r="L2301" s="25" t="str">
        <f>IFERROR(MID($D2301,28,7)+0,"")</f>
        <v/>
      </c>
      <c r="M2301" s="25" t="str">
        <f>IF(IFERROR(MID($Q2301,1,7)+0,"")&lt;1130000,IF(INDEX(C:C,MATCH(LEFT(Q2301,7)+0,I:I,0))&lt;1130000,"",INDEX(C:C,MATCH(LEFT(Q2301,7)+0,I:I,0))),IFERROR(MID($Q2301,1,7)+0,""))</f>
        <v/>
      </c>
      <c r="N2301" s="25" t="str">
        <f>IF(IFERROR(MID($Q2301,10,7)+0,"")&lt;1130000,"",IFERROR(MID($Q2301,10,7)+0,""))</f>
        <v/>
      </c>
      <c r="O2301" s="25" t="str">
        <f>IF(IFERROR(MID($Q2301,19,7)+0,"")&lt;1130000,"",IFERROR(MID($Q2301,19,7)+0,""))</f>
        <v/>
      </c>
      <c r="P2301" s="25" t="str">
        <f>IF(M2301="","",IF(N2301="",M2301,M2301&amp;", "&amp;N2301))</f>
        <v/>
      </c>
      <c r="Q2301" s="25"/>
      <c r="R2301" s="25"/>
      <c r="S2301" s="35" t="s">
        <v>53</v>
      </c>
      <c r="T2301" s="25" t="s">
        <v>36</v>
      </c>
      <c r="U2301" s="185">
        <v>6093</v>
      </c>
      <c r="V2301" s="188">
        <v>6093</v>
      </c>
      <c r="W2301" s="189">
        <v>6093</v>
      </c>
      <c r="X2301" s="31">
        <v>6093</v>
      </c>
      <c r="Y2301" s="90">
        <f>IFERROR(ROUND(X2301/W2301-1,2),"")</f>
        <v>0</v>
      </c>
      <c r="Z2301" s="31">
        <f>IF(OR(S2301="VLD MLC components",S2301="VLD MLC pipes",S2301="VLD PEX components",S2301="VLD PEX pipes",S2301="VLD PHC components",S2301="VLD PHC pipes",S2301="Controls VLD"),"По запросу",X2301)</f>
        <v>6093</v>
      </c>
      <c r="AA2301" s="63">
        <f>ROUND(X2301/1.2,3)</f>
        <v>5077.5</v>
      </c>
      <c r="AB2301" s="23">
        <v>5077.5</v>
      </c>
      <c r="AC2301" s="190">
        <f>IFERROR(ROUND(AA2301/AB2301-1,2),"")</f>
        <v>0</v>
      </c>
      <c r="AD2301" s="25">
        <v>0.17599999999999999</v>
      </c>
      <c r="AE2301" s="25">
        <v>4.8799999999999999E-4</v>
      </c>
      <c r="AF2301" s="25">
        <v>0</v>
      </c>
      <c r="AG2301" s="25" t="s">
        <v>22</v>
      </c>
      <c r="AH2301" s="25">
        <v>0</v>
      </c>
      <c r="AI2301" s="25">
        <v>0</v>
      </c>
      <c r="AJ2301" s="25" t="s">
        <v>20</v>
      </c>
      <c r="AK2301" s="134" t="s">
        <v>19</v>
      </c>
      <c r="AL2301" s="25" t="s">
        <v>20</v>
      </c>
      <c r="AM2301" s="25">
        <v>1</v>
      </c>
      <c r="AN2301" s="25">
        <v>40</v>
      </c>
      <c r="AO2301" s="25">
        <v>40</v>
      </c>
      <c r="AP2301" s="25">
        <v>305</v>
      </c>
      <c r="AQ2301" s="25">
        <v>0.17599999999999999</v>
      </c>
      <c r="AR2301" s="94">
        <v>4.8799999999999999E-4</v>
      </c>
      <c r="AS2301" s="157" t="s">
        <v>22</v>
      </c>
      <c r="AT2301" s="93" t="s">
        <v>22</v>
      </c>
      <c r="AU2301" s="92" t="s">
        <v>22</v>
      </c>
      <c r="AV2301" s="91" t="s">
        <v>48</v>
      </c>
      <c r="AW2301" s="92" t="s">
        <v>48</v>
      </c>
      <c r="AX2301" s="92" t="s">
        <v>48</v>
      </c>
      <c r="AY2301" s="91" t="s">
        <v>152</v>
      </c>
      <c r="AZ2301" s="23"/>
      <c r="BA2301" s="25">
        <v>0</v>
      </c>
      <c r="BB2301" t="s">
        <v>48</v>
      </c>
      <c r="BC2301" t="e">
        <v>#N/A</v>
      </c>
      <c r="BD2301" t="e">
        <f>IF(Z2301=BC2301,"OK")</f>
        <v>#N/A</v>
      </c>
      <c r="BE2301">
        <v>0.17599999999999999</v>
      </c>
      <c r="BF2301">
        <v>4.8799999999999999E-4</v>
      </c>
      <c r="BG2301">
        <v>40</v>
      </c>
      <c r="BH2301">
        <v>40</v>
      </c>
      <c r="BI2301">
        <v>305</v>
      </c>
      <c r="BJ2301">
        <v>0.17599999999999999</v>
      </c>
      <c r="BK2301">
        <v>4.8799999999999999E-4</v>
      </c>
      <c r="BN2301" s="183"/>
    </row>
    <row r="2302" spans="1:66" x14ac:dyDescent="0.25">
      <c r="A2302" s="1"/>
      <c r="B2302" s="94">
        <v>2287</v>
      </c>
      <c r="C2302" s="43">
        <v>1056656</v>
      </c>
      <c r="D2302" s="37">
        <v>1033656</v>
      </c>
      <c r="E2302" s="27" t="s">
        <v>3750</v>
      </c>
      <c r="F2302" s="151" t="s">
        <v>21</v>
      </c>
      <c r="G2302" s="34"/>
      <c r="H2302" s="46" t="str">
        <f>IFERROR(IFERROR(IF(SEARCH("Usystems",$E2302)&gt;0,"Usystems"),IF(SEARCH("RIIFO",$E2302)&gt;0,"RIIFO","Uponor")),"Uponor")</f>
        <v>Uponor</v>
      </c>
      <c r="I2302" s="25">
        <f>IFERROR(MID($D2302,1,7)+0,"")</f>
        <v>1033656</v>
      </c>
      <c r="J2302" s="25" t="str">
        <f>IFERROR(MID($D2302,10,7)+0,"")</f>
        <v/>
      </c>
      <c r="K2302" s="25" t="str">
        <f>IFERROR(MID($D2302,19,7)+0,"")</f>
        <v/>
      </c>
      <c r="L2302" s="25" t="str">
        <f>IFERROR(MID($D2302,28,7)+0,"")</f>
        <v/>
      </c>
      <c r="M2302" s="25" t="str">
        <f>IF(IFERROR(MID($Q2302,1,7)+0,"")&lt;1130000,IF(INDEX(C:C,MATCH(LEFT(Q2302,7)+0,I:I,0))&lt;1130000,"",INDEX(C:C,MATCH(LEFT(Q2302,7)+0,I:I,0))),IFERROR(MID($Q2302,1,7)+0,""))</f>
        <v/>
      </c>
      <c r="N2302" s="25" t="str">
        <f>IF(IFERROR(MID($Q2302,10,7)+0,"")&lt;1130000,"",IFERROR(MID($Q2302,10,7)+0,""))</f>
        <v/>
      </c>
      <c r="O2302" s="25" t="str">
        <f>IF(IFERROR(MID($Q2302,19,7)+0,"")&lt;1130000,"",IFERROR(MID($Q2302,19,7)+0,""))</f>
        <v/>
      </c>
      <c r="P2302" s="25" t="str">
        <f>IF(M2302="","",IF(N2302="",M2302,M2302&amp;", "&amp;N2302))</f>
        <v/>
      </c>
      <c r="Q2302" s="37" t="s">
        <v>22</v>
      </c>
      <c r="R2302" s="37"/>
      <c r="S2302" s="35" t="s">
        <v>53</v>
      </c>
      <c r="T2302" s="25" t="s">
        <v>36</v>
      </c>
      <c r="U2302" s="185">
        <v>16092</v>
      </c>
      <c r="V2302" s="188">
        <v>16092</v>
      </c>
      <c r="W2302" s="189">
        <v>16092</v>
      </c>
      <c r="X2302" s="31">
        <v>16092</v>
      </c>
      <c r="Y2302" s="90">
        <f>IFERROR(ROUND(X2302/W2302-1,2),"")</f>
        <v>0</v>
      </c>
      <c r="Z2302" s="31">
        <f>IF(OR(S2302="VLD MLC components",S2302="VLD MLC pipes",S2302="VLD PEX components",S2302="VLD PEX pipes",S2302="VLD PHC components",S2302="VLD PHC pipes",S2302="Controls VLD"),"По запросу",X2302)</f>
        <v>16092</v>
      </c>
      <c r="AA2302" s="63">
        <f>ROUND(X2302/1.2,3)</f>
        <v>13410</v>
      </c>
      <c r="AB2302" s="23">
        <v>13410</v>
      </c>
      <c r="AC2302" s="190">
        <f>IFERROR(ROUND(AA2302/AB2302-1,2),"")</f>
        <v>0</v>
      </c>
      <c r="AD2302" s="25">
        <v>0.34</v>
      </c>
      <c r="AE2302" s="25">
        <v>3.0000000000000001E-3</v>
      </c>
      <c r="AF2302" s="25">
        <v>0</v>
      </c>
      <c r="AG2302" s="25" t="s">
        <v>22</v>
      </c>
      <c r="AH2302" s="25">
        <v>0</v>
      </c>
      <c r="AI2302" s="25">
        <v>0</v>
      </c>
      <c r="AJ2302" s="25" t="s">
        <v>20</v>
      </c>
      <c r="AK2302" s="134" t="s">
        <v>19</v>
      </c>
      <c r="AL2302" s="25" t="s">
        <v>20</v>
      </c>
      <c r="AM2302" s="25">
        <v>1</v>
      </c>
      <c r="AN2302" s="25" t="s">
        <v>22</v>
      </c>
      <c r="AO2302" s="25" t="s">
        <v>22</v>
      </c>
      <c r="AP2302" s="25" t="s">
        <v>22</v>
      </c>
      <c r="AQ2302" s="25">
        <v>0.34</v>
      </c>
      <c r="AR2302" s="94">
        <v>3.0000000000000001E-3</v>
      </c>
      <c r="AS2302" s="157" t="s">
        <v>22</v>
      </c>
      <c r="AT2302" s="93" t="s">
        <v>22</v>
      </c>
      <c r="AU2302" s="92" t="s">
        <v>22</v>
      </c>
      <c r="AV2302" s="91" t="s">
        <v>48</v>
      </c>
      <c r="AW2302" s="92" t="s">
        <v>48</v>
      </c>
      <c r="AX2302" s="92" t="s">
        <v>48</v>
      </c>
      <c r="AY2302" s="91" t="s">
        <v>152</v>
      </c>
      <c r="AZ2302" s="23"/>
      <c r="BA2302" s="25">
        <v>0</v>
      </c>
      <c r="BB2302" t="s">
        <v>48</v>
      </c>
      <c r="BC2302" t="e">
        <v>#N/A</v>
      </c>
      <c r="BD2302" t="e">
        <f>IF(Z2302=BC2302,"OK")</f>
        <v>#N/A</v>
      </c>
      <c r="BE2302">
        <v>0.34</v>
      </c>
      <c r="BF2302">
        <v>3.0000000000000001E-3</v>
      </c>
      <c r="BG2302" t="s">
        <v>22</v>
      </c>
      <c r="BH2302" t="s">
        <v>22</v>
      </c>
      <c r="BI2302" t="s">
        <v>22</v>
      </c>
      <c r="BJ2302">
        <v>0.34</v>
      </c>
      <c r="BK2302">
        <v>3.0000000000000001E-3</v>
      </c>
      <c r="BN2302" s="183"/>
    </row>
    <row r="2303" spans="1:66" ht="25.5" x14ac:dyDescent="0.25">
      <c r="A2303" s="1"/>
      <c r="B2303" s="94">
        <v>2288</v>
      </c>
      <c r="C2303" s="43">
        <v>1033657</v>
      </c>
      <c r="D2303" s="37" t="s">
        <v>22</v>
      </c>
      <c r="E2303" s="27" t="s">
        <v>3749</v>
      </c>
      <c r="F2303" s="151" t="s">
        <v>21</v>
      </c>
      <c r="G2303" s="25"/>
      <c r="H2303" s="46" t="str">
        <f>IFERROR(IFERROR(IF(SEARCH("Usystems",$E2303)&gt;0,"Usystems"),IF(SEARCH("RIIFO",$E2303)&gt;0,"RIIFO","Uponor")),"Uponor")</f>
        <v>Uponor</v>
      </c>
      <c r="I2303" s="25" t="str">
        <f>IFERROR(MID($D2303,1,7)+0,"")</f>
        <v/>
      </c>
      <c r="J2303" s="25" t="str">
        <f>IFERROR(MID($D2303,10,7)+0,"")</f>
        <v/>
      </c>
      <c r="K2303" s="25" t="str">
        <f>IFERROR(MID($D2303,19,7)+0,"")</f>
        <v/>
      </c>
      <c r="L2303" s="25" t="str">
        <f>IFERROR(MID($D2303,28,7)+0,"")</f>
        <v/>
      </c>
      <c r="M2303" s="25" t="str">
        <f>IF(IFERROR(MID($Q2303,1,7)+0,"")&lt;1130000,IF(INDEX(C:C,MATCH(LEFT(Q2303,7)+0,I:I,0))&lt;1130000,"",INDEX(C:C,MATCH(LEFT(Q2303,7)+0,I:I,0))),IFERROR(MID($Q2303,1,7)+0,""))</f>
        <v/>
      </c>
      <c r="N2303" s="25" t="str">
        <f>IF(IFERROR(MID($Q2303,10,7)+0,"")&lt;1130000,"",IFERROR(MID($Q2303,10,7)+0,""))</f>
        <v/>
      </c>
      <c r="O2303" s="25" t="str">
        <f>IF(IFERROR(MID($Q2303,19,7)+0,"")&lt;1130000,"",IFERROR(MID($Q2303,19,7)+0,""))</f>
        <v/>
      </c>
      <c r="P2303" s="25" t="str">
        <f>IF(M2303="","",IF(N2303="",M2303,M2303&amp;", "&amp;N2303))</f>
        <v/>
      </c>
      <c r="Q2303" s="37" t="s">
        <v>22</v>
      </c>
      <c r="R2303" s="37"/>
      <c r="S2303" s="35" t="s">
        <v>53</v>
      </c>
      <c r="T2303" s="25" t="s">
        <v>36</v>
      </c>
      <c r="U2303" s="185">
        <v>16092</v>
      </c>
      <c r="V2303" s="188">
        <v>16092</v>
      </c>
      <c r="W2303" s="189">
        <v>16092</v>
      </c>
      <c r="X2303" s="31">
        <v>16092</v>
      </c>
      <c r="Y2303" s="90">
        <f>IFERROR(ROUND(X2303/W2303-1,2),"")</f>
        <v>0</v>
      </c>
      <c r="Z2303" s="31">
        <f>IF(OR(S2303="VLD MLC components",S2303="VLD MLC pipes",S2303="VLD PEX components",S2303="VLD PEX pipes",S2303="VLD PHC components",S2303="VLD PHC pipes",S2303="Controls VLD"),"По запросу",X2303)</f>
        <v>16092</v>
      </c>
      <c r="AA2303" s="63">
        <f>ROUND(X2303/1.2,3)</f>
        <v>13410</v>
      </c>
      <c r="AB2303" s="23">
        <v>13410</v>
      </c>
      <c r="AC2303" s="190">
        <f>IFERROR(ROUND(AA2303/AB2303-1,2),"")</f>
        <v>0</v>
      </c>
      <c r="AD2303" s="25">
        <v>0.86</v>
      </c>
      <c r="AE2303" s="25">
        <v>1.0404E-2</v>
      </c>
      <c r="AF2303" s="25">
        <v>0</v>
      </c>
      <c r="AG2303" s="25" t="s">
        <v>22</v>
      </c>
      <c r="AH2303" s="25">
        <v>0</v>
      </c>
      <c r="AI2303" s="25">
        <v>0</v>
      </c>
      <c r="AJ2303" s="25" t="s">
        <v>20</v>
      </c>
      <c r="AK2303" s="134" t="s">
        <v>19</v>
      </c>
      <c r="AL2303" s="25" t="s">
        <v>20</v>
      </c>
      <c r="AM2303" s="25">
        <v>1</v>
      </c>
      <c r="AN2303" s="25" t="s">
        <v>22</v>
      </c>
      <c r="AO2303" s="25" t="s">
        <v>22</v>
      </c>
      <c r="AP2303" s="25" t="s">
        <v>22</v>
      </c>
      <c r="AQ2303" s="25">
        <v>0.86</v>
      </c>
      <c r="AR2303" s="94">
        <v>1.0404E-2</v>
      </c>
      <c r="AS2303" s="157" t="s">
        <v>22</v>
      </c>
      <c r="AT2303" s="93" t="s">
        <v>22</v>
      </c>
      <c r="AU2303" s="92" t="s">
        <v>22</v>
      </c>
      <c r="AV2303" s="91" t="s">
        <v>48</v>
      </c>
      <c r="AW2303" s="92" t="s">
        <v>48</v>
      </c>
      <c r="AX2303" s="92" t="s">
        <v>48</v>
      </c>
      <c r="AY2303" s="91" t="s">
        <v>152</v>
      </c>
      <c r="AZ2303" s="23"/>
      <c r="BA2303" s="25">
        <v>0</v>
      </c>
      <c r="BB2303" t="s">
        <v>48</v>
      </c>
      <c r="BC2303" t="e">
        <v>#N/A</v>
      </c>
      <c r="BD2303" t="e">
        <f>IF(Z2303=BC2303,"OK")</f>
        <v>#N/A</v>
      </c>
      <c r="BE2303">
        <v>0.86</v>
      </c>
      <c r="BF2303">
        <v>1.0404E-2</v>
      </c>
      <c r="BG2303" t="s">
        <v>22</v>
      </c>
      <c r="BH2303" t="s">
        <v>22</v>
      </c>
      <c r="BI2303" t="s">
        <v>22</v>
      </c>
      <c r="BJ2303">
        <v>0.86</v>
      </c>
      <c r="BK2303">
        <v>1.0404E-2</v>
      </c>
      <c r="BN2303" s="183"/>
    </row>
    <row r="2304" spans="1:66" x14ac:dyDescent="0.25">
      <c r="A2304" s="1"/>
      <c r="B2304" s="94">
        <v>2289</v>
      </c>
      <c r="C2304" s="43">
        <v>1033659</v>
      </c>
      <c r="D2304" s="37" t="s">
        <v>22</v>
      </c>
      <c r="E2304" s="27" t="s">
        <v>3748</v>
      </c>
      <c r="F2304" s="151" t="s">
        <v>21</v>
      </c>
      <c r="G2304" s="25"/>
      <c r="H2304" s="46" t="str">
        <f>IFERROR(IFERROR(IF(SEARCH("Usystems",$E2304)&gt;0,"Usystems"),IF(SEARCH("RIIFO",$E2304)&gt;0,"RIIFO","Uponor")),"Uponor")</f>
        <v>Uponor</v>
      </c>
      <c r="I2304" s="25" t="str">
        <f>IFERROR(MID($D2304,1,7)+0,"")</f>
        <v/>
      </c>
      <c r="J2304" s="25" t="str">
        <f>IFERROR(MID($D2304,10,7)+0,"")</f>
        <v/>
      </c>
      <c r="K2304" s="25" t="str">
        <f>IFERROR(MID($D2304,19,7)+0,"")</f>
        <v/>
      </c>
      <c r="L2304" s="25" t="str">
        <f>IFERROR(MID($D2304,28,7)+0,"")</f>
        <v/>
      </c>
      <c r="M2304" s="25" t="str">
        <f>IF(IFERROR(MID($Q2304,1,7)+0,"")&lt;1130000,IF(INDEX(C:C,MATCH(LEFT(Q2304,7)+0,I:I,0))&lt;1130000,"",INDEX(C:C,MATCH(LEFT(Q2304,7)+0,I:I,0))),IFERROR(MID($Q2304,1,7)+0,""))</f>
        <v/>
      </c>
      <c r="N2304" s="25" t="str">
        <f>IF(IFERROR(MID($Q2304,10,7)+0,"")&lt;1130000,"",IFERROR(MID($Q2304,10,7)+0,""))</f>
        <v/>
      </c>
      <c r="O2304" s="25" t="str">
        <f>IF(IFERROR(MID($Q2304,19,7)+0,"")&lt;1130000,"",IFERROR(MID($Q2304,19,7)+0,""))</f>
        <v/>
      </c>
      <c r="P2304" s="25" t="str">
        <f>IF(M2304="","",IF(N2304="",M2304,M2304&amp;", "&amp;N2304))</f>
        <v/>
      </c>
      <c r="Q2304" s="37" t="s">
        <v>22</v>
      </c>
      <c r="R2304" s="37"/>
      <c r="S2304" s="35" t="s">
        <v>53</v>
      </c>
      <c r="T2304" s="25" t="s">
        <v>36</v>
      </c>
      <c r="U2304" s="185">
        <v>4134</v>
      </c>
      <c r="V2304" s="188">
        <v>4134</v>
      </c>
      <c r="W2304" s="189">
        <v>4134</v>
      </c>
      <c r="X2304" s="31">
        <v>4134</v>
      </c>
      <c r="Y2304" s="90">
        <f>IFERROR(ROUND(X2304/W2304-1,2),"")</f>
        <v>0</v>
      </c>
      <c r="Z2304" s="31">
        <f>IF(OR(S2304="VLD MLC components",S2304="VLD MLC pipes",S2304="VLD PEX components",S2304="VLD PEX pipes",S2304="VLD PHC components",S2304="VLD PHC pipes",S2304="Controls VLD"),"По запросу",X2304)</f>
        <v>4134</v>
      </c>
      <c r="AA2304" s="63">
        <f>ROUND(X2304/1.2,3)</f>
        <v>3445</v>
      </c>
      <c r="AB2304" s="23">
        <v>3445</v>
      </c>
      <c r="AC2304" s="190">
        <f>IFERROR(ROUND(AA2304/AB2304-1,2),"")</f>
        <v>0</v>
      </c>
      <c r="AD2304" s="25">
        <v>0.17</v>
      </c>
      <c r="AE2304" s="25">
        <v>6.7699999999999998E-4</v>
      </c>
      <c r="AF2304" s="25">
        <v>0</v>
      </c>
      <c r="AG2304" s="25" t="s">
        <v>22</v>
      </c>
      <c r="AH2304" s="25">
        <v>0</v>
      </c>
      <c r="AI2304" s="25">
        <v>0</v>
      </c>
      <c r="AJ2304" s="25" t="s">
        <v>20</v>
      </c>
      <c r="AK2304" s="134" t="s">
        <v>19</v>
      </c>
      <c r="AL2304" s="25" t="s">
        <v>20</v>
      </c>
      <c r="AM2304" s="25">
        <v>1</v>
      </c>
      <c r="AN2304" s="25">
        <v>500</v>
      </c>
      <c r="AO2304" s="25">
        <v>500</v>
      </c>
      <c r="AP2304" s="25">
        <v>300</v>
      </c>
      <c r="AQ2304" s="25">
        <v>0.17</v>
      </c>
      <c r="AR2304" s="94">
        <v>7.4999999999999997E-2</v>
      </c>
      <c r="AS2304" s="157" t="s">
        <v>22</v>
      </c>
      <c r="AT2304" s="93" t="s">
        <v>22</v>
      </c>
      <c r="AU2304" s="92" t="s">
        <v>22</v>
      </c>
      <c r="AV2304" s="91" t="s">
        <v>48</v>
      </c>
      <c r="AW2304" s="92" t="s">
        <v>48</v>
      </c>
      <c r="AX2304" s="92" t="s">
        <v>48</v>
      </c>
      <c r="AY2304" s="91" t="s">
        <v>152</v>
      </c>
      <c r="AZ2304" s="23"/>
      <c r="BA2304" s="25">
        <v>0</v>
      </c>
      <c r="BB2304" t="s">
        <v>48</v>
      </c>
      <c r="BC2304" t="e">
        <v>#N/A</v>
      </c>
      <c r="BD2304" t="e">
        <f>IF(Z2304=BC2304,"OK")</f>
        <v>#N/A</v>
      </c>
      <c r="BE2304">
        <v>0.17</v>
      </c>
      <c r="BF2304">
        <v>6.7699999999999998E-4</v>
      </c>
      <c r="BG2304">
        <v>500</v>
      </c>
      <c r="BH2304">
        <v>500</v>
      </c>
      <c r="BI2304">
        <v>300</v>
      </c>
      <c r="BJ2304">
        <v>0.17</v>
      </c>
      <c r="BK2304">
        <v>7.4999999999999997E-2</v>
      </c>
      <c r="BN2304" s="183"/>
    </row>
    <row r="2305" spans="1:66" x14ac:dyDescent="0.25">
      <c r="A2305" s="1"/>
      <c r="B2305" s="94">
        <v>2290</v>
      </c>
      <c r="C2305" s="43">
        <v>1033660</v>
      </c>
      <c r="D2305" s="37" t="s">
        <v>22</v>
      </c>
      <c r="E2305" s="27" t="s">
        <v>3747</v>
      </c>
      <c r="F2305" s="151" t="s">
        <v>21</v>
      </c>
      <c r="G2305" s="25"/>
      <c r="H2305" s="46" t="str">
        <f>IFERROR(IFERROR(IF(SEARCH("Usystems",$E2305)&gt;0,"Usystems"),IF(SEARCH("RIIFO",$E2305)&gt;0,"RIIFO","Uponor")),"Uponor")</f>
        <v>Uponor</v>
      </c>
      <c r="I2305" s="25" t="str">
        <f>IFERROR(MID($D2305,1,7)+0,"")</f>
        <v/>
      </c>
      <c r="J2305" s="25" t="str">
        <f>IFERROR(MID($D2305,10,7)+0,"")</f>
        <v/>
      </c>
      <c r="K2305" s="25" t="str">
        <f>IFERROR(MID($D2305,19,7)+0,"")</f>
        <v/>
      </c>
      <c r="L2305" s="25" t="str">
        <f>IFERROR(MID($D2305,28,7)+0,"")</f>
        <v/>
      </c>
      <c r="M2305" s="25" t="str">
        <f>IF(IFERROR(MID($Q2305,1,7)+0,"")&lt;1130000,IF(INDEX(C:C,MATCH(LEFT(Q2305,7)+0,I:I,0))&lt;1130000,"",INDEX(C:C,MATCH(LEFT(Q2305,7)+0,I:I,0))),IFERROR(MID($Q2305,1,7)+0,""))</f>
        <v/>
      </c>
      <c r="N2305" s="25" t="str">
        <f>IF(IFERROR(MID($Q2305,10,7)+0,"")&lt;1130000,"",IFERROR(MID($Q2305,10,7)+0,""))</f>
        <v/>
      </c>
      <c r="O2305" s="25" t="str">
        <f>IF(IFERROR(MID($Q2305,19,7)+0,"")&lt;1130000,"",IFERROR(MID($Q2305,19,7)+0,""))</f>
        <v/>
      </c>
      <c r="P2305" s="25" t="str">
        <f>IF(M2305="","",IF(N2305="",M2305,M2305&amp;", "&amp;N2305))</f>
        <v/>
      </c>
      <c r="Q2305" s="37" t="s">
        <v>22</v>
      </c>
      <c r="R2305" s="37"/>
      <c r="S2305" s="35" t="s">
        <v>53</v>
      </c>
      <c r="T2305" s="25" t="s">
        <v>36</v>
      </c>
      <c r="U2305" s="185">
        <v>5303</v>
      </c>
      <c r="V2305" s="188">
        <v>5303</v>
      </c>
      <c r="W2305" s="189">
        <v>5303</v>
      </c>
      <c r="X2305" s="31">
        <v>5303</v>
      </c>
      <c r="Y2305" s="90">
        <f>IFERROR(ROUND(X2305/W2305-1,2),"")</f>
        <v>0</v>
      </c>
      <c r="Z2305" s="31">
        <f>IF(OR(S2305="VLD MLC components",S2305="VLD MLC pipes",S2305="VLD PEX components",S2305="VLD PEX pipes",S2305="VLD PHC components",S2305="VLD PHC pipes",S2305="Controls VLD"),"По запросу",X2305)</f>
        <v>5303</v>
      </c>
      <c r="AA2305" s="63">
        <f>ROUND(X2305/1.2,3)</f>
        <v>4419.1670000000004</v>
      </c>
      <c r="AB2305" s="23">
        <v>4419.1670000000004</v>
      </c>
      <c r="AC2305" s="190">
        <f>IFERROR(ROUND(AA2305/AB2305-1,2),"")</f>
        <v>0</v>
      </c>
      <c r="AD2305" s="25">
        <v>0.18</v>
      </c>
      <c r="AE2305" s="25">
        <v>1.0889999999999999E-3</v>
      </c>
      <c r="AF2305" s="25">
        <v>0</v>
      </c>
      <c r="AG2305" s="25" t="s">
        <v>22</v>
      </c>
      <c r="AH2305" s="25">
        <v>0</v>
      </c>
      <c r="AI2305" s="25">
        <v>0</v>
      </c>
      <c r="AJ2305" s="25" t="s">
        <v>20</v>
      </c>
      <c r="AK2305" s="134" t="s">
        <v>19</v>
      </c>
      <c r="AL2305" s="25" t="s">
        <v>20</v>
      </c>
      <c r="AM2305" s="25">
        <v>1</v>
      </c>
      <c r="AN2305" s="25">
        <v>90</v>
      </c>
      <c r="AO2305" s="25">
        <v>110</v>
      </c>
      <c r="AP2305" s="25">
        <v>110</v>
      </c>
      <c r="AQ2305" s="25">
        <v>0.18</v>
      </c>
      <c r="AR2305" s="94">
        <v>1.0889999999999999E-3</v>
      </c>
      <c r="AS2305" s="157" t="s">
        <v>22</v>
      </c>
      <c r="AT2305" s="93" t="s">
        <v>22</v>
      </c>
      <c r="AU2305" s="92" t="s">
        <v>22</v>
      </c>
      <c r="AV2305" s="91" t="s">
        <v>48</v>
      </c>
      <c r="AW2305" s="92" t="s">
        <v>48</v>
      </c>
      <c r="AX2305" s="92" t="s">
        <v>48</v>
      </c>
      <c r="AY2305" s="91" t="s">
        <v>152</v>
      </c>
      <c r="AZ2305" s="23"/>
      <c r="BA2305" s="25">
        <v>0</v>
      </c>
      <c r="BB2305" t="s">
        <v>48</v>
      </c>
      <c r="BC2305" t="e">
        <v>#N/A</v>
      </c>
      <c r="BD2305" t="e">
        <f>IF(Z2305=BC2305,"OK")</f>
        <v>#N/A</v>
      </c>
      <c r="BE2305">
        <v>0.18</v>
      </c>
      <c r="BF2305">
        <v>1.0889999999999999E-3</v>
      </c>
      <c r="BG2305">
        <v>90</v>
      </c>
      <c r="BH2305">
        <v>110</v>
      </c>
      <c r="BI2305">
        <v>110</v>
      </c>
      <c r="BJ2305">
        <v>0.18</v>
      </c>
      <c r="BK2305">
        <v>1.0889999999999999E-3</v>
      </c>
      <c r="BN2305" s="183"/>
    </row>
    <row r="2306" spans="1:66" ht="25.5" x14ac:dyDescent="0.25">
      <c r="A2306" s="1"/>
      <c r="B2306" s="94">
        <v>2291</v>
      </c>
      <c r="C2306" s="43">
        <v>1033661</v>
      </c>
      <c r="D2306" s="37" t="s">
        <v>22</v>
      </c>
      <c r="E2306" s="48" t="s">
        <v>3746</v>
      </c>
      <c r="F2306" s="151" t="s">
        <v>21</v>
      </c>
      <c r="G2306" s="41" t="s">
        <v>31</v>
      </c>
      <c r="H2306" s="46" t="str">
        <f>IFERROR(IFERROR(IF(SEARCH("Usystems",$E2306)&gt;0,"Usystems"),IF(SEARCH("RIIFO",$E2306)&gt;0,"RIIFO","Uponor")),"Uponor")</f>
        <v>Uponor</v>
      </c>
      <c r="I2306" s="25" t="str">
        <f>IFERROR(MID($D2306,1,7)+0,"")</f>
        <v/>
      </c>
      <c r="J2306" s="25" t="str">
        <f>IFERROR(MID($D2306,10,7)+0,"")</f>
        <v/>
      </c>
      <c r="K2306" s="25" t="str">
        <f>IFERROR(MID($D2306,19,7)+0,"")</f>
        <v/>
      </c>
      <c r="L2306" s="25" t="str">
        <f>IFERROR(MID($D2306,28,7)+0,"")</f>
        <v/>
      </c>
      <c r="M2306" s="25" t="str">
        <f>IF(IFERROR(MID($Q2306,1,7)+0,"")&lt;1130000,IF(INDEX(C:C,MATCH(LEFT(Q2306,7)+0,I:I,0))&lt;1130000,"",INDEX(C:C,MATCH(LEFT(Q2306,7)+0,I:I,0))),IFERROR(MID($Q2306,1,7)+0,""))</f>
        <v/>
      </c>
      <c r="N2306" s="25" t="str">
        <f>IF(IFERROR(MID($Q2306,10,7)+0,"")&lt;1130000,"",IFERROR(MID($Q2306,10,7)+0,""))</f>
        <v/>
      </c>
      <c r="O2306" s="25" t="str">
        <f>IF(IFERROR(MID($Q2306,19,7)+0,"")&lt;1130000,"",IFERROR(MID($Q2306,19,7)+0,""))</f>
        <v/>
      </c>
      <c r="P2306" s="25" t="str">
        <f>IF(M2306="","",IF(N2306="",M2306,M2306&amp;", "&amp;N2306))</f>
        <v/>
      </c>
      <c r="Q2306" s="44" t="s">
        <v>22</v>
      </c>
      <c r="R2306" s="44"/>
      <c r="S2306" s="35" t="s">
        <v>53</v>
      </c>
      <c r="T2306" s="25" t="s">
        <v>36</v>
      </c>
      <c r="U2306" s="185">
        <v>11714</v>
      </c>
      <c r="V2306" s="188">
        <v>11714</v>
      </c>
      <c r="W2306" s="189">
        <v>11714</v>
      </c>
      <c r="X2306" s="31">
        <v>11714</v>
      </c>
      <c r="Y2306" s="90">
        <f>IFERROR(ROUND(X2306/W2306-1,2),"")</f>
        <v>0</v>
      </c>
      <c r="Z2306" s="31">
        <f>IF(OR(S2306="VLD MLC components",S2306="VLD MLC pipes",S2306="VLD PEX components",S2306="VLD PEX pipes",S2306="VLD PHC components",S2306="VLD PHC pipes",S2306="Controls VLD"),"По запросу",X2306)</f>
        <v>11714</v>
      </c>
      <c r="AA2306" s="63">
        <f>ROUND(X2306/1.2,3)</f>
        <v>9761.6669999999995</v>
      </c>
      <c r="AB2306" s="23">
        <v>9761.6669999999995</v>
      </c>
      <c r="AC2306" s="190">
        <f>IFERROR(ROUND(AA2306/AB2306-1,2),"")</f>
        <v>0</v>
      </c>
      <c r="AD2306" s="25">
        <v>0.78</v>
      </c>
      <c r="AE2306" s="25">
        <v>3.9680000000000002E-3</v>
      </c>
      <c r="AF2306" s="25">
        <v>0</v>
      </c>
      <c r="AG2306" s="25" t="s">
        <v>22</v>
      </c>
      <c r="AH2306" s="25">
        <v>0</v>
      </c>
      <c r="AI2306" s="25">
        <v>0</v>
      </c>
      <c r="AJ2306" s="25" t="s">
        <v>20</v>
      </c>
      <c r="AK2306" s="134" t="s">
        <v>19</v>
      </c>
      <c r="AL2306" s="25" t="s">
        <v>19</v>
      </c>
      <c r="AM2306" s="25">
        <v>1</v>
      </c>
      <c r="AN2306" s="25">
        <v>160</v>
      </c>
      <c r="AO2306" s="25">
        <v>160</v>
      </c>
      <c r="AP2306" s="25">
        <v>155</v>
      </c>
      <c r="AQ2306" s="25">
        <v>0.78</v>
      </c>
      <c r="AR2306" s="94">
        <v>3.9680000000000002E-3</v>
      </c>
      <c r="AS2306" s="157" t="s">
        <v>22</v>
      </c>
      <c r="AT2306" s="93" t="s">
        <v>22</v>
      </c>
      <c r="AU2306" s="92" t="s">
        <v>22</v>
      </c>
      <c r="AV2306" s="91" t="s">
        <v>152</v>
      </c>
      <c r="AW2306" s="92" t="s">
        <v>48</v>
      </c>
      <c r="AX2306" s="92" t="s">
        <v>48</v>
      </c>
      <c r="AY2306" s="91" t="s">
        <v>152</v>
      </c>
      <c r="AZ2306" s="23"/>
      <c r="BA2306" s="25" t="s">
        <v>3745</v>
      </c>
      <c r="BB2306" t="s">
        <v>25</v>
      </c>
      <c r="BC2306" t="e">
        <v>#N/A</v>
      </c>
      <c r="BD2306" t="e">
        <f>IF(Z2306=BC2306,"OK")</f>
        <v>#N/A</v>
      </c>
      <c r="BE2306">
        <v>0.78</v>
      </c>
      <c r="BF2306">
        <v>3.9680000000000002E-3</v>
      </c>
      <c r="BG2306">
        <v>160</v>
      </c>
      <c r="BH2306">
        <v>160</v>
      </c>
      <c r="BI2306">
        <v>155</v>
      </c>
      <c r="BJ2306">
        <v>0.78</v>
      </c>
      <c r="BK2306">
        <v>3.9680000000000002E-3</v>
      </c>
      <c r="BN2306" s="183"/>
    </row>
    <row r="2307" spans="1:66" ht="25.5" x14ac:dyDescent="0.25">
      <c r="A2307" s="1"/>
      <c r="B2307" s="94">
        <v>2292</v>
      </c>
      <c r="C2307" s="43">
        <v>1033662</v>
      </c>
      <c r="D2307" s="37" t="s">
        <v>22</v>
      </c>
      <c r="E2307" s="27" t="s">
        <v>3744</v>
      </c>
      <c r="F2307" s="151" t="s">
        <v>21</v>
      </c>
      <c r="G2307" s="25"/>
      <c r="H2307" s="46" t="str">
        <f>IFERROR(IFERROR(IF(SEARCH("Usystems",$E2307)&gt;0,"Usystems"),IF(SEARCH("RIIFO",$E2307)&gt;0,"RIIFO","Uponor")),"Uponor")</f>
        <v>Uponor</v>
      </c>
      <c r="I2307" s="25" t="str">
        <f>IFERROR(MID($D2307,1,7)+0,"")</f>
        <v/>
      </c>
      <c r="J2307" s="25" t="str">
        <f>IFERROR(MID($D2307,10,7)+0,"")</f>
        <v/>
      </c>
      <c r="K2307" s="25" t="str">
        <f>IFERROR(MID($D2307,19,7)+0,"")</f>
        <v/>
      </c>
      <c r="L2307" s="25" t="str">
        <f>IFERROR(MID($D2307,28,7)+0,"")</f>
        <v/>
      </c>
      <c r="M2307" s="25" t="str">
        <f>IF(IFERROR(MID($Q2307,1,7)+0,"")&lt;1130000,IF(INDEX(C:C,MATCH(LEFT(Q2307,7)+0,I:I,0))&lt;1130000,"",INDEX(C:C,MATCH(LEFT(Q2307,7)+0,I:I,0))),IFERROR(MID($Q2307,1,7)+0,""))</f>
        <v/>
      </c>
      <c r="N2307" s="25" t="str">
        <f>IF(IFERROR(MID($Q2307,10,7)+0,"")&lt;1130000,"",IFERROR(MID($Q2307,10,7)+0,""))</f>
        <v/>
      </c>
      <c r="O2307" s="25" t="str">
        <f>IF(IFERROR(MID($Q2307,19,7)+0,"")&lt;1130000,"",IFERROR(MID($Q2307,19,7)+0,""))</f>
        <v/>
      </c>
      <c r="P2307" s="25" t="str">
        <f>IF(M2307="","",IF(N2307="",M2307,M2307&amp;", "&amp;N2307))</f>
        <v/>
      </c>
      <c r="Q2307" s="37" t="s">
        <v>22</v>
      </c>
      <c r="R2307" s="37"/>
      <c r="S2307" s="35" t="s">
        <v>53</v>
      </c>
      <c r="T2307" s="25" t="s">
        <v>36</v>
      </c>
      <c r="U2307" s="185">
        <v>3378</v>
      </c>
      <c r="V2307" s="188">
        <v>3378</v>
      </c>
      <c r="W2307" s="189">
        <v>3378</v>
      </c>
      <c r="X2307" s="31">
        <v>3378</v>
      </c>
      <c r="Y2307" s="90">
        <f>IFERROR(ROUND(X2307/W2307-1,2),"")</f>
        <v>0</v>
      </c>
      <c r="Z2307" s="31">
        <f>IF(OR(S2307="VLD MLC components",S2307="VLD MLC pipes",S2307="VLD PEX components",S2307="VLD PEX pipes",S2307="VLD PHC components",S2307="VLD PHC pipes",S2307="Controls VLD"),"По запросу",X2307)</f>
        <v>3378</v>
      </c>
      <c r="AA2307" s="63">
        <f>ROUND(X2307/1.2,3)</f>
        <v>2815</v>
      </c>
      <c r="AB2307" s="23">
        <v>2815</v>
      </c>
      <c r="AC2307" s="190">
        <f>IFERROR(ROUND(AA2307/AB2307-1,2),"")</f>
        <v>0</v>
      </c>
      <c r="AD2307" s="25">
        <v>0.25</v>
      </c>
      <c r="AE2307" s="25">
        <v>2.2230000000000001E-3</v>
      </c>
      <c r="AF2307" s="25">
        <v>0</v>
      </c>
      <c r="AG2307" s="25" t="s">
        <v>22</v>
      </c>
      <c r="AH2307" s="25">
        <v>0</v>
      </c>
      <c r="AI2307" s="25">
        <v>0</v>
      </c>
      <c r="AJ2307" s="25" t="s">
        <v>20</v>
      </c>
      <c r="AK2307" s="134" t="s">
        <v>19</v>
      </c>
      <c r="AL2307" s="25" t="s">
        <v>20</v>
      </c>
      <c r="AM2307" s="25">
        <v>1</v>
      </c>
      <c r="AN2307" s="25" t="s">
        <v>22</v>
      </c>
      <c r="AO2307" s="25" t="s">
        <v>22</v>
      </c>
      <c r="AP2307" s="25" t="s">
        <v>22</v>
      </c>
      <c r="AQ2307" s="25"/>
      <c r="AR2307" s="94"/>
      <c r="AS2307" s="157" t="s">
        <v>22</v>
      </c>
      <c r="AT2307" s="93" t="s">
        <v>22</v>
      </c>
      <c r="AU2307" s="92" t="s">
        <v>22</v>
      </c>
      <c r="AV2307" s="91" t="s">
        <v>48</v>
      </c>
      <c r="AW2307" s="92" t="s">
        <v>48</v>
      </c>
      <c r="AX2307" s="92" t="s">
        <v>48</v>
      </c>
      <c r="AY2307" s="91" t="s">
        <v>152</v>
      </c>
      <c r="AZ2307" s="23"/>
      <c r="BA2307" s="25">
        <v>0</v>
      </c>
      <c r="BB2307" t="s">
        <v>48</v>
      </c>
      <c r="BC2307" t="e">
        <v>#N/A</v>
      </c>
      <c r="BD2307" t="e">
        <f>IF(Z2307=BC2307,"OK")</f>
        <v>#N/A</v>
      </c>
      <c r="BE2307">
        <v>0.25</v>
      </c>
      <c r="BF2307">
        <v>2.2230000000000001E-3</v>
      </c>
      <c r="BG2307" t="s">
        <v>22</v>
      </c>
      <c r="BH2307" t="s">
        <v>22</v>
      </c>
      <c r="BI2307" t="s">
        <v>22</v>
      </c>
      <c r="BJ2307">
        <v>0</v>
      </c>
      <c r="BK2307">
        <v>0</v>
      </c>
      <c r="BN2307" s="183"/>
    </row>
    <row r="2308" spans="1:66" ht="25.5" x14ac:dyDescent="0.25">
      <c r="A2308" s="1"/>
      <c r="B2308" s="94">
        <v>2293</v>
      </c>
      <c r="C2308" s="43">
        <v>1033663</v>
      </c>
      <c r="D2308" s="37" t="s">
        <v>22</v>
      </c>
      <c r="E2308" s="27" t="s">
        <v>3743</v>
      </c>
      <c r="F2308" s="151" t="s">
        <v>21</v>
      </c>
      <c r="G2308" s="25"/>
      <c r="H2308" s="46" t="str">
        <f>IFERROR(IFERROR(IF(SEARCH("Usystems",$E2308)&gt;0,"Usystems"),IF(SEARCH("RIIFO",$E2308)&gt;0,"RIIFO","Uponor")),"Uponor")</f>
        <v>Uponor</v>
      </c>
      <c r="I2308" s="25" t="str">
        <f>IFERROR(MID($D2308,1,7)+0,"")</f>
        <v/>
      </c>
      <c r="J2308" s="25" t="str">
        <f>IFERROR(MID($D2308,10,7)+0,"")</f>
        <v/>
      </c>
      <c r="K2308" s="25" t="str">
        <f>IFERROR(MID($D2308,19,7)+0,"")</f>
        <v/>
      </c>
      <c r="L2308" s="25" t="str">
        <f>IFERROR(MID($D2308,28,7)+0,"")</f>
        <v/>
      </c>
      <c r="M2308" s="25" t="str">
        <f>IF(IFERROR(MID($Q2308,1,7)+0,"")&lt;1130000,IF(INDEX(C:C,MATCH(LEFT(Q2308,7)+0,I:I,0))&lt;1130000,"",INDEX(C:C,MATCH(LEFT(Q2308,7)+0,I:I,0))),IFERROR(MID($Q2308,1,7)+0,""))</f>
        <v/>
      </c>
      <c r="N2308" s="25" t="str">
        <f>IF(IFERROR(MID($Q2308,10,7)+0,"")&lt;1130000,"",IFERROR(MID($Q2308,10,7)+0,""))</f>
        <v/>
      </c>
      <c r="O2308" s="25" t="str">
        <f>IF(IFERROR(MID($Q2308,19,7)+0,"")&lt;1130000,"",IFERROR(MID($Q2308,19,7)+0,""))</f>
        <v/>
      </c>
      <c r="P2308" s="25" t="str">
        <f>IF(M2308="","",IF(N2308="",M2308,M2308&amp;", "&amp;N2308))</f>
        <v/>
      </c>
      <c r="Q2308" s="37" t="s">
        <v>22</v>
      </c>
      <c r="R2308" s="37"/>
      <c r="S2308" s="35" t="s">
        <v>53</v>
      </c>
      <c r="T2308" s="25" t="s">
        <v>36</v>
      </c>
      <c r="U2308" s="185">
        <v>5622</v>
      </c>
      <c r="V2308" s="188">
        <v>5622</v>
      </c>
      <c r="W2308" s="189">
        <v>5622</v>
      </c>
      <c r="X2308" s="31">
        <v>5622</v>
      </c>
      <c r="Y2308" s="90">
        <f>IFERROR(ROUND(X2308/W2308-1,2),"")</f>
        <v>0</v>
      </c>
      <c r="Z2308" s="31">
        <f>IF(OR(S2308="VLD MLC components",S2308="VLD MLC pipes",S2308="VLD PEX components",S2308="VLD PEX pipes",S2308="VLD PHC components",S2308="VLD PHC pipes",S2308="Controls VLD"),"По запросу",X2308)</f>
        <v>5622</v>
      </c>
      <c r="AA2308" s="63">
        <f>ROUND(X2308/1.2,3)</f>
        <v>4685</v>
      </c>
      <c r="AB2308" s="23">
        <v>4685</v>
      </c>
      <c r="AC2308" s="190">
        <f>IFERROR(ROUND(AA2308/AB2308-1,2),"")</f>
        <v>0</v>
      </c>
      <c r="AD2308" s="25">
        <v>0.52</v>
      </c>
      <c r="AE2308" s="25">
        <v>3.0000000000000001E-3</v>
      </c>
      <c r="AF2308" s="25">
        <v>0</v>
      </c>
      <c r="AG2308" s="25" t="s">
        <v>22</v>
      </c>
      <c r="AH2308" s="25">
        <v>0</v>
      </c>
      <c r="AI2308" s="25">
        <v>0</v>
      </c>
      <c r="AJ2308" s="25" t="s">
        <v>20</v>
      </c>
      <c r="AK2308" s="134" t="s">
        <v>19</v>
      </c>
      <c r="AL2308" s="25" t="s">
        <v>20</v>
      </c>
      <c r="AM2308" s="25">
        <v>1</v>
      </c>
      <c r="AN2308" s="25" t="s">
        <v>22</v>
      </c>
      <c r="AO2308" s="25" t="s">
        <v>22</v>
      </c>
      <c r="AP2308" s="25" t="s">
        <v>22</v>
      </c>
      <c r="AQ2308" s="25"/>
      <c r="AR2308" s="94"/>
      <c r="AS2308" s="157" t="s">
        <v>22</v>
      </c>
      <c r="AT2308" s="93" t="s">
        <v>22</v>
      </c>
      <c r="AU2308" s="92" t="s">
        <v>22</v>
      </c>
      <c r="AV2308" s="91" t="s">
        <v>48</v>
      </c>
      <c r="AW2308" s="92" t="s">
        <v>48</v>
      </c>
      <c r="AX2308" s="92" t="s">
        <v>48</v>
      </c>
      <c r="AY2308" s="91" t="s">
        <v>152</v>
      </c>
      <c r="AZ2308" s="23"/>
      <c r="BA2308" s="25">
        <v>0</v>
      </c>
      <c r="BB2308" t="s">
        <v>48</v>
      </c>
      <c r="BC2308" t="e">
        <v>#N/A</v>
      </c>
      <c r="BD2308" t="e">
        <f>IF(Z2308=BC2308,"OK")</f>
        <v>#N/A</v>
      </c>
      <c r="BE2308">
        <v>0.52</v>
      </c>
      <c r="BF2308">
        <v>3.0000000000000001E-3</v>
      </c>
      <c r="BG2308" t="s">
        <v>22</v>
      </c>
      <c r="BH2308" t="s">
        <v>22</v>
      </c>
      <c r="BI2308" t="s">
        <v>22</v>
      </c>
      <c r="BJ2308">
        <v>0</v>
      </c>
      <c r="BK2308">
        <v>0</v>
      </c>
      <c r="BN2308" s="183"/>
    </row>
    <row r="2309" spans="1:66" ht="38.25" x14ac:dyDescent="0.25">
      <c r="A2309" s="1"/>
      <c r="B2309" s="94">
        <v>2294</v>
      </c>
      <c r="C2309" s="43">
        <v>1052123</v>
      </c>
      <c r="D2309" s="43">
        <v>1033664</v>
      </c>
      <c r="E2309" s="27" t="s">
        <v>3742</v>
      </c>
      <c r="F2309" s="151" t="s">
        <v>21</v>
      </c>
      <c r="G2309" s="41" t="s">
        <v>29</v>
      </c>
      <c r="H2309" s="46" t="str">
        <f>IFERROR(IFERROR(IF(SEARCH("Usystems",$E2309)&gt;0,"Usystems"),IF(SEARCH("RIIFO",$E2309)&gt;0,"RIIFO","Uponor")),"Uponor")</f>
        <v>Uponor</v>
      </c>
      <c r="I2309" s="25">
        <f>IFERROR(MID($D2309,1,7)+0,"")</f>
        <v>1033664</v>
      </c>
      <c r="J2309" s="25" t="str">
        <f>IFERROR(MID($D2309,10,7)+0,"")</f>
        <v/>
      </c>
      <c r="K2309" s="25" t="str">
        <f>IFERROR(MID($D2309,19,7)+0,"")</f>
        <v/>
      </c>
      <c r="L2309" s="25" t="str">
        <f>IFERROR(MID($D2309,28,7)+0,"")</f>
        <v/>
      </c>
      <c r="M2309" s="25" t="str">
        <f>IF(IFERROR(MID($Q2309,1,7)+0,"")&lt;1130000,IF(INDEX(C:C,MATCH(LEFT(Q2309,7)+0,I:I,0))&lt;1130000,"",INDEX(C:C,MATCH(LEFT(Q2309,7)+0,I:I,0))),IFERROR(MID($Q2309,1,7)+0,""))</f>
        <v/>
      </c>
      <c r="N2309" s="25" t="str">
        <f>IF(IFERROR(MID($Q2309,10,7)+0,"")&lt;1130000,"",IFERROR(MID($Q2309,10,7)+0,""))</f>
        <v/>
      </c>
      <c r="O2309" s="25" t="str">
        <f>IF(IFERROR(MID($Q2309,19,7)+0,"")&lt;1130000,"",IFERROR(MID($Q2309,19,7)+0,""))</f>
        <v/>
      </c>
      <c r="P2309" s="25" t="str">
        <f>IF(M2309="","",IF(N2309="",M2309,M2309&amp;", "&amp;N2309))</f>
        <v/>
      </c>
      <c r="Q2309" s="43" t="s">
        <v>22</v>
      </c>
      <c r="R2309" s="43"/>
      <c r="S2309" s="35" t="s">
        <v>53</v>
      </c>
      <c r="T2309" s="25" t="s">
        <v>36</v>
      </c>
      <c r="U2309" s="185">
        <v>8702</v>
      </c>
      <c r="V2309" s="188">
        <v>8702</v>
      </c>
      <c r="W2309" s="189">
        <v>8702</v>
      </c>
      <c r="X2309" s="31">
        <v>8702</v>
      </c>
      <c r="Y2309" s="90">
        <f>IFERROR(ROUND(X2309/W2309-1,2),"")</f>
        <v>0</v>
      </c>
      <c r="Z2309" s="31">
        <f>IF(OR(S2309="VLD MLC components",S2309="VLD MLC pipes",S2309="VLD PEX components",S2309="VLD PEX pipes",S2309="VLD PHC components",S2309="VLD PHC pipes",S2309="Controls VLD"),"По запросу",X2309)</f>
        <v>8702</v>
      </c>
      <c r="AA2309" s="63">
        <f>ROUND(X2309/1.2,3)</f>
        <v>7251.6670000000004</v>
      </c>
      <c r="AB2309" s="23">
        <v>7251.6670000000004</v>
      </c>
      <c r="AC2309" s="190">
        <f>IFERROR(ROUND(AA2309/AB2309-1,2),"")</f>
        <v>0</v>
      </c>
      <c r="AD2309" s="25">
        <v>1.07</v>
      </c>
      <c r="AE2309" s="25">
        <v>0.01</v>
      </c>
      <c r="AF2309" s="25">
        <v>2</v>
      </c>
      <c r="AG2309" s="25">
        <v>2</v>
      </c>
      <c r="AH2309" s="25">
        <v>2</v>
      </c>
      <c r="AI2309" s="25">
        <v>2</v>
      </c>
      <c r="AJ2309" s="25" t="s">
        <v>20</v>
      </c>
      <c r="AK2309" s="22" t="s">
        <v>20</v>
      </c>
      <c r="AL2309" s="25" t="s">
        <v>20</v>
      </c>
      <c r="AM2309" s="25">
        <v>1</v>
      </c>
      <c r="AN2309" s="25">
        <v>400</v>
      </c>
      <c r="AO2309" s="25">
        <v>590</v>
      </c>
      <c r="AP2309" s="25">
        <v>365</v>
      </c>
      <c r="AQ2309" s="25">
        <v>1.07</v>
      </c>
      <c r="AR2309" s="94">
        <v>8.6139999999999994E-2</v>
      </c>
      <c r="AS2309" s="157">
        <v>2</v>
      </c>
      <c r="AT2309" s="93" t="s">
        <v>22</v>
      </c>
      <c r="AU2309" s="92" t="s">
        <v>22</v>
      </c>
      <c r="AV2309" s="91" t="s">
        <v>152</v>
      </c>
      <c r="AW2309" s="92" t="s">
        <v>152</v>
      </c>
      <c r="AX2309" s="92" t="s">
        <v>48</v>
      </c>
      <c r="AY2309" s="91" t="s">
        <v>152</v>
      </c>
      <c r="AZ2309" s="23"/>
      <c r="BA2309" s="25" t="s">
        <v>3741</v>
      </c>
      <c r="BB2309" t="s">
        <v>25</v>
      </c>
      <c r="BC2309">
        <v>8702</v>
      </c>
      <c r="BD2309" t="str">
        <f>IF(Z2309=BC2309,"OK")</f>
        <v>OK</v>
      </c>
      <c r="BE2309">
        <v>1.07</v>
      </c>
      <c r="BF2309">
        <v>0.01</v>
      </c>
      <c r="BG2309">
        <v>400</v>
      </c>
      <c r="BH2309">
        <v>590</v>
      </c>
      <c r="BI2309">
        <v>365</v>
      </c>
      <c r="BJ2309">
        <v>1.07</v>
      </c>
      <c r="BK2309">
        <v>8.6139999999999994E-2</v>
      </c>
      <c r="BN2309" s="183"/>
    </row>
    <row r="2310" spans="1:66" x14ac:dyDescent="0.25">
      <c r="A2310" s="1"/>
      <c r="B2310" s="94">
        <v>2295</v>
      </c>
      <c r="C2310" s="43">
        <v>1033666</v>
      </c>
      <c r="D2310" s="37" t="s">
        <v>22</v>
      </c>
      <c r="E2310" s="27" t="s">
        <v>3740</v>
      </c>
      <c r="F2310" s="151" t="s">
        <v>21</v>
      </c>
      <c r="G2310" s="25"/>
      <c r="H2310" s="46" t="str">
        <f>IFERROR(IFERROR(IF(SEARCH("Usystems",$E2310)&gt;0,"Usystems"),IF(SEARCH("RIIFO",$E2310)&gt;0,"RIIFO","Uponor")),"Uponor")</f>
        <v>Uponor</v>
      </c>
      <c r="I2310" s="25" t="str">
        <f>IFERROR(MID($D2310,1,7)+0,"")</f>
        <v/>
      </c>
      <c r="J2310" s="25" t="str">
        <f>IFERROR(MID($D2310,10,7)+0,"")</f>
        <v/>
      </c>
      <c r="K2310" s="25" t="str">
        <f>IFERROR(MID($D2310,19,7)+0,"")</f>
        <v/>
      </c>
      <c r="L2310" s="25" t="str">
        <f>IFERROR(MID($D2310,28,7)+0,"")</f>
        <v/>
      </c>
      <c r="M2310" s="25" t="str">
        <f>IF(IFERROR(MID($Q2310,1,7)+0,"")&lt;1130000,IF(INDEX(C:C,MATCH(LEFT(Q2310,7)+0,I:I,0))&lt;1130000,"",INDEX(C:C,MATCH(LEFT(Q2310,7)+0,I:I,0))),IFERROR(MID($Q2310,1,7)+0,""))</f>
        <v/>
      </c>
      <c r="N2310" s="25" t="str">
        <f>IF(IFERROR(MID($Q2310,10,7)+0,"")&lt;1130000,"",IFERROR(MID($Q2310,10,7)+0,""))</f>
        <v/>
      </c>
      <c r="O2310" s="25" t="str">
        <f>IF(IFERROR(MID($Q2310,19,7)+0,"")&lt;1130000,"",IFERROR(MID($Q2310,19,7)+0,""))</f>
        <v/>
      </c>
      <c r="P2310" s="25" t="str">
        <f>IF(M2310="","",IF(N2310="",M2310,M2310&amp;", "&amp;N2310))</f>
        <v/>
      </c>
      <c r="Q2310" s="37" t="s">
        <v>22</v>
      </c>
      <c r="R2310" s="37"/>
      <c r="S2310" s="35" t="s">
        <v>53</v>
      </c>
      <c r="T2310" s="25" t="s">
        <v>36</v>
      </c>
      <c r="U2310" s="185">
        <v>6889</v>
      </c>
      <c r="V2310" s="188">
        <v>6889</v>
      </c>
      <c r="W2310" s="189">
        <v>6889</v>
      </c>
      <c r="X2310" s="31">
        <v>6889</v>
      </c>
      <c r="Y2310" s="90">
        <f>IFERROR(ROUND(X2310/W2310-1,2),"")</f>
        <v>0</v>
      </c>
      <c r="Z2310" s="31">
        <f>IF(OR(S2310="VLD MLC components",S2310="VLD MLC pipes",S2310="VLD PEX components",S2310="VLD PEX pipes",S2310="VLD PHC components",S2310="VLD PHC pipes",S2310="Controls VLD"),"По запросу",X2310)</f>
        <v>6889</v>
      </c>
      <c r="AA2310" s="63">
        <f>ROUND(X2310/1.2,3)</f>
        <v>5740.8329999999996</v>
      </c>
      <c r="AB2310" s="23">
        <v>5740.8329999999996</v>
      </c>
      <c r="AC2310" s="190">
        <f>IFERROR(ROUND(AA2310/AB2310-1,2),"")</f>
        <v>0</v>
      </c>
      <c r="AD2310" s="25">
        <v>1.1379999999999999</v>
      </c>
      <c r="AE2310" s="25">
        <v>9.0300000000000005E-4</v>
      </c>
      <c r="AF2310" s="25">
        <v>0</v>
      </c>
      <c r="AG2310" s="25" t="s">
        <v>22</v>
      </c>
      <c r="AH2310" s="25">
        <v>0</v>
      </c>
      <c r="AI2310" s="25">
        <v>0</v>
      </c>
      <c r="AJ2310" s="25" t="s">
        <v>20</v>
      </c>
      <c r="AK2310" s="134" t="s">
        <v>19</v>
      </c>
      <c r="AL2310" s="25" t="s">
        <v>20</v>
      </c>
      <c r="AM2310" s="25">
        <v>1</v>
      </c>
      <c r="AN2310" s="25">
        <v>288</v>
      </c>
      <c r="AO2310" s="25">
        <v>288</v>
      </c>
      <c r="AP2310" s="25">
        <v>53</v>
      </c>
      <c r="AQ2310" s="25"/>
      <c r="AR2310" s="94"/>
      <c r="AS2310" s="157" t="s">
        <v>22</v>
      </c>
      <c r="AT2310" s="93" t="s">
        <v>22</v>
      </c>
      <c r="AU2310" s="92" t="s">
        <v>22</v>
      </c>
      <c r="AV2310" s="91" t="s">
        <v>48</v>
      </c>
      <c r="AW2310" s="92" t="s">
        <v>48</v>
      </c>
      <c r="AX2310" s="92" t="s">
        <v>48</v>
      </c>
      <c r="AY2310" s="91" t="s">
        <v>152</v>
      </c>
      <c r="AZ2310" s="23"/>
      <c r="BA2310" s="25">
        <v>0</v>
      </c>
      <c r="BB2310" t="s">
        <v>48</v>
      </c>
      <c r="BC2310" t="e">
        <v>#N/A</v>
      </c>
      <c r="BD2310" t="e">
        <f>IF(Z2310=BC2310,"OK")</f>
        <v>#N/A</v>
      </c>
      <c r="BE2310">
        <v>1.1379999999999999</v>
      </c>
      <c r="BF2310">
        <v>9.0300000000000005E-4</v>
      </c>
      <c r="BG2310">
        <v>288</v>
      </c>
      <c r="BH2310">
        <v>288</v>
      </c>
      <c r="BI2310">
        <v>53</v>
      </c>
      <c r="BJ2310">
        <v>0</v>
      </c>
      <c r="BK2310">
        <v>0</v>
      </c>
      <c r="BN2310" s="183"/>
    </row>
    <row r="2311" spans="1:66" x14ac:dyDescent="0.25">
      <c r="A2311" s="1"/>
      <c r="B2311" s="94">
        <v>2296</v>
      </c>
      <c r="C2311" s="43">
        <v>1033667</v>
      </c>
      <c r="D2311" s="37" t="s">
        <v>22</v>
      </c>
      <c r="E2311" s="27" t="s">
        <v>3739</v>
      </c>
      <c r="F2311" s="151" t="s">
        <v>21</v>
      </c>
      <c r="G2311" s="25"/>
      <c r="H2311" s="46" t="str">
        <f>IFERROR(IFERROR(IF(SEARCH("Usystems",$E2311)&gt;0,"Usystems"),IF(SEARCH("RIIFO",$E2311)&gt;0,"RIIFO","Uponor")),"Uponor")</f>
        <v>Uponor</v>
      </c>
      <c r="I2311" s="25" t="str">
        <f>IFERROR(MID($D2311,1,7)+0,"")</f>
        <v/>
      </c>
      <c r="J2311" s="25" t="str">
        <f>IFERROR(MID($D2311,10,7)+0,"")</f>
        <v/>
      </c>
      <c r="K2311" s="25" t="str">
        <f>IFERROR(MID($D2311,19,7)+0,"")</f>
        <v/>
      </c>
      <c r="L2311" s="25" t="str">
        <f>IFERROR(MID($D2311,28,7)+0,"")</f>
        <v/>
      </c>
      <c r="M2311" s="25" t="str">
        <f>IF(IFERROR(MID($Q2311,1,7)+0,"")&lt;1130000,IF(INDEX(C:C,MATCH(LEFT(Q2311,7)+0,I:I,0))&lt;1130000,"",INDEX(C:C,MATCH(LEFT(Q2311,7)+0,I:I,0))),IFERROR(MID($Q2311,1,7)+0,""))</f>
        <v/>
      </c>
      <c r="N2311" s="25" t="str">
        <f>IF(IFERROR(MID($Q2311,10,7)+0,"")&lt;1130000,"",IFERROR(MID($Q2311,10,7)+0,""))</f>
        <v/>
      </c>
      <c r="O2311" s="25" t="str">
        <f>IF(IFERROR(MID($Q2311,19,7)+0,"")&lt;1130000,"",IFERROR(MID($Q2311,19,7)+0,""))</f>
        <v/>
      </c>
      <c r="P2311" s="25" t="str">
        <f>IF(M2311="","",IF(N2311="",M2311,M2311&amp;", "&amp;N2311))</f>
        <v/>
      </c>
      <c r="Q2311" s="37" t="s">
        <v>22</v>
      </c>
      <c r="R2311" s="37"/>
      <c r="S2311" s="35" t="s">
        <v>53</v>
      </c>
      <c r="T2311" s="25" t="s">
        <v>36</v>
      </c>
      <c r="U2311" s="185">
        <v>10659</v>
      </c>
      <c r="V2311" s="188">
        <v>10659</v>
      </c>
      <c r="W2311" s="189">
        <v>10659</v>
      </c>
      <c r="X2311" s="31">
        <v>10659</v>
      </c>
      <c r="Y2311" s="90">
        <f>IFERROR(ROUND(X2311/W2311-1,2),"")</f>
        <v>0</v>
      </c>
      <c r="Z2311" s="31">
        <f>IF(OR(S2311="VLD MLC components",S2311="VLD MLC pipes",S2311="VLD PEX components",S2311="VLD PEX pipes",S2311="VLD PHC components",S2311="VLD PHC pipes",S2311="Controls VLD"),"По запросу",X2311)</f>
        <v>10659</v>
      </c>
      <c r="AA2311" s="63">
        <f>ROUND(X2311/1.2,3)</f>
        <v>8882.5</v>
      </c>
      <c r="AB2311" s="23">
        <v>8882.5</v>
      </c>
      <c r="AC2311" s="190">
        <f>IFERROR(ROUND(AA2311/AB2311-1,2),"")</f>
        <v>0</v>
      </c>
      <c r="AD2311" s="25">
        <v>1.5</v>
      </c>
      <c r="AE2311" s="25">
        <v>1.013E-3</v>
      </c>
      <c r="AF2311" s="25">
        <v>0</v>
      </c>
      <c r="AG2311" s="25" t="s">
        <v>22</v>
      </c>
      <c r="AH2311" s="25">
        <v>0</v>
      </c>
      <c r="AI2311" s="25">
        <v>0</v>
      </c>
      <c r="AJ2311" s="25" t="s">
        <v>20</v>
      </c>
      <c r="AK2311" s="134" t="s">
        <v>19</v>
      </c>
      <c r="AL2311" s="25" t="s">
        <v>20</v>
      </c>
      <c r="AM2311" s="25">
        <v>1</v>
      </c>
      <c r="AN2311" s="25">
        <v>288</v>
      </c>
      <c r="AO2311" s="25">
        <v>288</v>
      </c>
      <c r="AP2311" s="25">
        <v>53</v>
      </c>
      <c r="AQ2311" s="25"/>
      <c r="AR2311" s="94"/>
      <c r="AS2311" s="157" t="s">
        <v>22</v>
      </c>
      <c r="AT2311" s="93" t="s">
        <v>22</v>
      </c>
      <c r="AU2311" s="92" t="s">
        <v>22</v>
      </c>
      <c r="AV2311" s="91" t="s">
        <v>48</v>
      </c>
      <c r="AW2311" s="92" t="s">
        <v>48</v>
      </c>
      <c r="AX2311" s="92" t="s">
        <v>48</v>
      </c>
      <c r="AY2311" s="91" t="s">
        <v>152</v>
      </c>
      <c r="AZ2311" s="23"/>
      <c r="BA2311" s="25">
        <v>0</v>
      </c>
      <c r="BB2311" t="s">
        <v>48</v>
      </c>
      <c r="BC2311" t="e">
        <v>#N/A</v>
      </c>
      <c r="BD2311" t="e">
        <f>IF(Z2311=BC2311,"OK")</f>
        <v>#N/A</v>
      </c>
      <c r="BE2311">
        <v>1.5</v>
      </c>
      <c r="BF2311">
        <v>1.013E-3</v>
      </c>
      <c r="BG2311">
        <v>288</v>
      </c>
      <c r="BH2311">
        <v>288</v>
      </c>
      <c r="BI2311">
        <v>53</v>
      </c>
      <c r="BJ2311">
        <v>0</v>
      </c>
      <c r="BK2311">
        <v>0</v>
      </c>
      <c r="BN2311" s="183"/>
    </row>
    <row r="2312" spans="1:66" ht="38.25" x14ac:dyDescent="0.25">
      <c r="A2312" s="1"/>
      <c r="B2312" s="94">
        <v>2297</v>
      </c>
      <c r="C2312" s="43">
        <v>1033668</v>
      </c>
      <c r="D2312" s="37" t="s">
        <v>22</v>
      </c>
      <c r="E2312" s="27" t="s">
        <v>3738</v>
      </c>
      <c r="F2312" s="151" t="s">
        <v>21</v>
      </c>
      <c r="G2312" s="41" t="s">
        <v>29</v>
      </c>
      <c r="H2312" s="46" t="str">
        <f>IFERROR(IFERROR(IF(SEARCH("Usystems",$E2312)&gt;0,"Usystems"),IF(SEARCH("RIIFO",$E2312)&gt;0,"RIIFO","Uponor")),"Uponor")</f>
        <v>Uponor</v>
      </c>
      <c r="I2312" s="25" t="str">
        <f>IFERROR(MID($D2312,1,7)+0,"")</f>
        <v/>
      </c>
      <c r="J2312" s="25" t="str">
        <f>IFERROR(MID($D2312,10,7)+0,"")</f>
        <v/>
      </c>
      <c r="K2312" s="25" t="str">
        <f>IFERROR(MID($D2312,19,7)+0,"")</f>
        <v/>
      </c>
      <c r="L2312" s="25" t="str">
        <f>IFERROR(MID($D2312,28,7)+0,"")</f>
        <v/>
      </c>
      <c r="M2312" s="25" t="str">
        <f>IF(IFERROR(MID($Q2312,1,7)+0,"")&lt;1130000,IF(INDEX(C:C,MATCH(LEFT(Q2312,7)+0,I:I,0))&lt;1130000,"",INDEX(C:C,MATCH(LEFT(Q2312,7)+0,I:I,0))),IFERROR(MID($Q2312,1,7)+0,""))</f>
        <v/>
      </c>
      <c r="N2312" s="25" t="str">
        <f>IF(IFERROR(MID($Q2312,10,7)+0,"")&lt;1130000,"",IFERROR(MID($Q2312,10,7)+0,""))</f>
        <v/>
      </c>
      <c r="O2312" s="25" t="str">
        <f>IF(IFERROR(MID($Q2312,19,7)+0,"")&lt;1130000,"",IFERROR(MID($Q2312,19,7)+0,""))</f>
        <v/>
      </c>
      <c r="P2312" s="25" t="str">
        <f>IF(M2312="","",IF(N2312="",M2312,M2312&amp;", "&amp;N2312))</f>
        <v/>
      </c>
      <c r="Q2312" s="37" t="s">
        <v>22</v>
      </c>
      <c r="R2312" s="37"/>
      <c r="S2312" s="35" t="s">
        <v>53</v>
      </c>
      <c r="T2312" s="25" t="s">
        <v>36</v>
      </c>
      <c r="U2312" s="185">
        <v>12945</v>
      </c>
      <c r="V2312" s="188">
        <v>12945</v>
      </c>
      <c r="W2312" s="189">
        <v>12945</v>
      </c>
      <c r="X2312" s="31">
        <v>12945</v>
      </c>
      <c r="Y2312" s="90">
        <f>IFERROR(ROUND(X2312/W2312-1,2),"")</f>
        <v>0</v>
      </c>
      <c r="Z2312" s="31">
        <f>IF(OR(S2312="VLD MLC components",S2312="VLD MLC pipes",S2312="VLD PEX components",S2312="VLD PEX pipes",S2312="VLD PHC components",S2312="VLD PHC pipes",S2312="Controls VLD"),"По запросу",X2312)</f>
        <v>12945</v>
      </c>
      <c r="AA2312" s="63">
        <f>ROUND(X2312/1.2,3)</f>
        <v>10787.5</v>
      </c>
      <c r="AB2312" s="23">
        <v>10787.5</v>
      </c>
      <c r="AC2312" s="190">
        <f>IFERROR(ROUND(AA2312/AB2312-1,2),"")</f>
        <v>0</v>
      </c>
      <c r="AD2312" s="25">
        <v>2.5499999999999998</v>
      </c>
      <c r="AE2312" s="25">
        <v>1.6249999999999999E-3</v>
      </c>
      <c r="AF2312" s="25">
        <v>2</v>
      </c>
      <c r="AG2312" s="25">
        <v>2</v>
      </c>
      <c r="AH2312" s="25">
        <v>2</v>
      </c>
      <c r="AI2312" s="25">
        <v>2</v>
      </c>
      <c r="AJ2312" s="25" t="s">
        <v>20</v>
      </c>
      <c r="AK2312" s="22" t="s">
        <v>20</v>
      </c>
      <c r="AL2312" s="25" t="s">
        <v>20</v>
      </c>
      <c r="AM2312" s="25">
        <v>1</v>
      </c>
      <c r="AN2312" s="25">
        <v>288</v>
      </c>
      <c r="AO2312" s="25">
        <v>288</v>
      </c>
      <c r="AP2312" s="25">
        <v>53</v>
      </c>
      <c r="AQ2312" s="25">
        <v>2.5499999999999998</v>
      </c>
      <c r="AR2312" s="94">
        <v>4.3959999999999997E-3</v>
      </c>
      <c r="AS2312" s="157">
        <v>2</v>
      </c>
      <c r="AT2312" s="93" t="s">
        <v>22</v>
      </c>
      <c r="AU2312" s="92" t="s">
        <v>22</v>
      </c>
      <c r="AV2312" s="91" t="s">
        <v>152</v>
      </c>
      <c r="AW2312" s="92" t="s">
        <v>152</v>
      </c>
      <c r="AX2312" s="92" t="s">
        <v>48</v>
      </c>
      <c r="AY2312" s="91" t="s">
        <v>152</v>
      </c>
      <c r="AZ2312" s="23"/>
      <c r="BA2312" s="25" t="s">
        <v>3737</v>
      </c>
      <c r="BB2312" t="s">
        <v>25</v>
      </c>
      <c r="BC2312">
        <v>12945</v>
      </c>
      <c r="BD2312" t="str">
        <f>IF(Z2312=BC2312,"OK")</f>
        <v>OK</v>
      </c>
      <c r="BE2312">
        <v>2.5499999999999998</v>
      </c>
      <c r="BF2312">
        <v>1.6249999999999999E-3</v>
      </c>
      <c r="BG2312">
        <v>288</v>
      </c>
      <c r="BH2312">
        <v>288</v>
      </c>
      <c r="BI2312">
        <v>53</v>
      </c>
      <c r="BJ2312">
        <v>2.5499999999999998</v>
      </c>
      <c r="BK2312">
        <v>4.3959999999999997E-3</v>
      </c>
      <c r="BN2312" s="183"/>
    </row>
    <row r="2313" spans="1:66" x14ac:dyDescent="0.25">
      <c r="A2313" s="10"/>
      <c r="B2313" s="94">
        <v>2298</v>
      </c>
      <c r="C2313" s="43">
        <v>1033648</v>
      </c>
      <c r="D2313" s="43"/>
      <c r="E2313" s="27" t="s">
        <v>3736</v>
      </c>
      <c r="F2313" s="151" t="s">
        <v>21</v>
      </c>
      <c r="G2313" s="34"/>
      <c r="H2313" s="46" t="str">
        <f>IFERROR(IFERROR(IF(SEARCH("Usystems",$E2313)&gt;0,"Usystems"),IF(SEARCH("RIIFO",$E2313)&gt;0,"RIIFO","Uponor")),"Uponor")</f>
        <v>Uponor</v>
      </c>
      <c r="I2313" s="25" t="str">
        <f>IFERROR(MID($D2313,1,7)+0,"")</f>
        <v/>
      </c>
      <c r="J2313" s="25" t="str">
        <f>IFERROR(MID($D2313,10,7)+0,"")</f>
        <v/>
      </c>
      <c r="K2313" s="25" t="str">
        <f>IFERROR(MID($D2313,19,7)+0,"")</f>
        <v/>
      </c>
      <c r="L2313" s="25" t="str">
        <f>IFERROR(MID($D2313,28,7)+0,"")</f>
        <v/>
      </c>
      <c r="M2313" s="25" t="str">
        <f>IF(IFERROR(MID($Q2313,1,7)+0,"")&lt;1130000,IF(INDEX(C:C,MATCH(LEFT(Q2313,7)+0,I:I,0))&lt;1130000,"",INDEX(C:C,MATCH(LEFT(Q2313,7)+0,I:I,0))),IFERROR(MID($Q2313,1,7)+0,""))</f>
        <v/>
      </c>
      <c r="N2313" s="25" t="str">
        <f>IF(IFERROR(MID($Q2313,10,7)+0,"")&lt;1130000,"",IFERROR(MID($Q2313,10,7)+0,""))</f>
        <v/>
      </c>
      <c r="O2313" s="25" t="str">
        <f>IF(IFERROR(MID($Q2313,19,7)+0,"")&lt;1130000,"",IFERROR(MID($Q2313,19,7)+0,""))</f>
        <v/>
      </c>
      <c r="P2313" s="25" t="str">
        <f>IF(M2313="","",IF(N2313="",M2313,M2313&amp;", "&amp;N2313))</f>
        <v/>
      </c>
      <c r="Q2313" s="43" t="s">
        <v>22</v>
      </c>
      <c r="R2313" s="43"/>
      <c r="S2313" s="35" t="s">
        <v>53</v>
      </c>
      <c r="T2313" s="25" t="s">
        <v>36</v>
      </c>
      <c r="U2313" s="185">
        <v>10903</v>
      </c>
      <c r="V2313" s="188">
        <v>10903</v>
      </c>
      <c r="W2313" s="189">
        <v>10903</v>
      </c>
      <c r="X2313" s="31">
        <v>10903</v>
      </c>
      <c r="Y2313" s="90">
        <f>IFERROR(ROUND(X2313/W2313-1,2),"")</f>
        <v>0</v>
      </c>
      <c r="Z2313" s="31">
        <f>IF(OR(S2313="VLD MLC components",S2313="VLD MLC pipes",S2313="VLD PEX components",S2313="VLD PEX pipes",S2313="VLD PHC components",S2313="VLD PHC pipes",S2313="Controls VLD"),"По запросу",X2313)</f>
        <v>10903</v>
      </c>
      <c r="AA2313" s="63">
        <f>ROUND(X2313/1.2,3)</f>
        <v>9085.8330000000005</v>
      </c>
      <c r="AB2313" s="23">
        <v>9085.8330000000005</v>
      </c>
      <c r="AC2313" s="190">
        <f>IFERROR(ROUND(AA2313/AB2313-1,2),"")</f>
        <v>0</v>
      </c>
      <c r="AD2313" s="25">
        <v>0.47</v>
      </c>
      <c r="AE2313" s="25">
        <v>3.006E-3</v>
      </c>
      <c r="AF2313" s="25">
        <v>0</v>
      </c>
      <c r="AG2313" s="25" t="s">
        <v>22</v>
      </c>
      <c r="AH2313" s="25">
        <v>0</v>
      </c>
      <c r="AI2313" s="25">
        <v>0</v>
      </c>
      <c r="AJ2313" s="25" t="s">
        <v>20</v>
      </c>
      <c r="AK2313" s="134" t="s">
        <v>19</v>
      </c>
      <c r="AL2313" s="25" t="s">
        <v>20</v>
      </c>
      <c r="AM2313" s="25">
        <v>1</v>
      </c>
      <c r="AN2313" s="25" t="s">
        <v>22</v>
      </c>
      <c r="AO2313" s="25" t="s">
        <v>22</v>
      </c>
      <c r="AP2313" s="25" t="s">
        <v>22</v>
      </c>
      <c r="AQ2313" s="25"/>
      <c r="AR2313" s="94"/>
      <c r="AS2313" s="157" t="s">
        <v>22</v>
      </c>
      <c r="AT2313" s="93" t="s">
        <v>22</v>
      </c>
      <c r="AU2313" s="92" t="s">
        <v>22</v>
      </c>
      <c r="AV2313" s="91" t="s">
        <v>48</v>
      </c>
      <c r="AW2313" s="92" t="s">
        <v>48</v>
      </c>
      <c r="AX2313" s="92" t="s">
        <v>48</v>
      </c>
      <c r="AY2313" s="91" t="s">
        <v>152</v>
      </c>
      <c r="AZ2313" s="23"/>
      <c r="BA2313" s="25">
        <v>0</v>
      </c>
      <c r="BB2313" t="s">
        <v>48</v>
      </c>
      <c r="BC2313" t="e">
        <v>#N/A</v>
      </c>
      <c r="BD2313" t="e">
        <f>IF(Z2313=BC2313,"OK")</f>
        <v>#N/A</v>
      </c>
      <c r="BE2313">
        <v>0.47</v>
      </c>
      <c r="BF2313">
        <v>3.006E-3</v>
      </c>
      <c r="BG2313" t="s">
        <v>22</v>
      </c>
      <c r="BH2313" t="s">
        <v>22</v>
      </c>
      <c r="BI2313" t="s">
        <v>22</v>
      </c>
      <c r="BJ2313">
        <v>0</v>
      </c>
      <c r="BK2313">
        <v>0</v>
      </c>
      <c r="BN2313" s="183"/>
    </row>
    <row r="2314" spans="1:66" x14ac:dyDescent="0.25">
      <c r="A2314" s="1"/>
      <c r="B2314" s="94">
        <v>2299</v>
      </c>
      <c r="C2314" s="43">
        <v>1033649</v>
      </c>
      <c r="D2314" s="43"/>
      <c r="E2314" s="27" t="s">
        <v>3735</v>
      </c>
      <c r="F2314" s="151" t="s">
        <v>21</v>
      </c>
      <c r="G2314" s="34"/>
      <c r="H2314" s="46" t="str">
        <f>IFERROR(IFERROR(IF(SEARCH("Usystems",$E2314)&gt;0,"Usystems"),IF(SEARCH("RIIFO",$E2314)&gt;0,"RIIFO","Uponor")),"Uponor")</f>
        <v>Uponor</v>
      </c>
      <c r="I2314" s="25" t="str">
        <f>IFERROR(MID($D2314,1,7)+0,"")</f>
        <v/>
      </c>
      <c r="J2314" s="25" t="str">
        <f>IFERROR(MID($D2314,10,7)+0,"")</f>
        <v/>
      </c>
      <c r="K2314" s="25" t="str">
        <f>IFERROR(MID($D2314,19,7)+0,"")</f>
        <v/>
      </c>
      <c r="L2314" s="25" t="str">
        <f>IFERROR(MID($D2314,28,7)+0,"")</f>
        <v/>
      </c>
      <c r="M2314" s="25" t="str">
        <f>IF(IFERROR(MID($Q2314,1,7)+0,"")&lt;1130000,IF(INDEX(C:C,MATCH(LEFT(Q2314,7)+0,I:I,0))&lt;1130000,"",INDEX(C:C,MATCH(LEFT(Q2314,7)+0,I:I,0))),IFERROR(MID($Q2314,1,7)+0,""))</f>
        <v/>
      </c>
      <c r="N2314" s="25" t="str">
        <f>IF(IFERROR(MID($Q2314,10,7)+0,"")&lt;1130000,"",IFERROR(MID($Q2314,10,7)+0,""))</f>
        <v/>
      </c>
      <c r="O2314" s="25" t="str">
        <f>IF(IFERROR(MID($Q2314,19,7)+0,"")&lt;1130000,"",IFERROR(MID($Q2314,19,7)+0,""))</f>
        <v/>
      </c>
      <c r="P2314" s="25" t="str">
        <f>IF(M2314="","",IF(N2314="",M2314,M2314&amp;", "&amp;N2314))</f>
        <v/>
      </c>
      <c r="Q2314" s="43" t="s">
        <v>22</v>
      </c>
      <c r="R2314" s="43"/>
      <c r="S2314" s="35" t="s">
        <v>53</v>
      </c>
      <c r="T2314" s="25" t="s">
        <v>36</v>
      </c>
      <c r="U2314" s="185">
        <v>12918</v>
      </c>
      <c r="V2314" s="188">
        <v>12918</v>
      </c>
      <c r="W2314" s="189">
        <v>12918</v>
      </c>
      <c r="X2314" s="31">
        <v>12918</v>
      </c>
      <c r="Y2314" s="90">
        <f>IFERROR(ROUND(X2314/W2314-1,2),"")</f>
        <v>0</v>
      </c>
      <c r="Z2314" s="31">
        <f>IF(OR(S2314="VLD MLC components",S2314="VLD MLC pipes",S2314="VLD PEX components",S2314="VLD PEX pipes",S2314="VLD PHC components",S2314="VLD PHC pipes",S2314="Controls VLD"),"По запросу",X2314)</f>
        <v>12918</v>
      </c>
      <c r="AA2314" s="63">
        <f>ROUND(X2314/1.2,3)</f>
        <v>10765</v>
      </c>
      <c r="AB2314" s="23">
        <v>10765</v>
      </c>
      <c r="AC2314" s="190">
        <f>IFERROR(ROUND(AA2314/AB2314-1,2),"")</f>
        <v>0</v>
      </c>
      <c r="AD2314" s="25">
        <v>1.24</v>
      </c>
      <c r="AE2314" s="25">
        <v>7.744E-3</v>
      </c>
      <c r="AF2314" s="25">
        <v>0</v>
      </c>
      <c r="AG2314" s="25" t="s">
        <v>22</v>
      </c>
      <c r="AH2314" s="25">
        <v>0</v>
      </c>
      <c r="AI2314" s="25">
        <v>0</v>
      </c>
      <c r="AJ2314" s="25" t="s">
        <v>20</v>
      </c>
      <c r="AK2314" s="134" t="s">
        <v>19</v>
      </c>
      <c r="AL2314" s="25" t="s">
        <v>20</v>
      </c>
      <c r="AM2314" s="25">
        <v>1</v>
      </c>
      <c r="AN2314" s="25" t="s">
        <v>22</v>
      </c>
      <c r="AO2314" s="25" t="s">
        <v>22</v>
      </c>
      <c r="AP2314" s="25" t="s">
        <v>22</v>
      </c>
      <c r="AQ2314" s="25"/>
      <c r="AR2314" s="94"/>
      <c r="AS2314" s="157" t="s">
        <v>22</v>
      </c>
      <c r="AT2314" s="93" t="s">
        <v>22</v>
      </c>
      <c r="AU2314" s="92" t="s">
        <v>22</v>
      </c>
      <c r="AV2314" s="91" t="s">
        <v>48</v>
      </c>
      <c r="AW2314" s="92" t="s">
        <v>48</v>
      </c>
      <c r="AX2314" s="92" t="s">
        <v>48</v>
      </c>
      <c r="AY2314" s="91" t="s">
        <v>152</v>
      </c>
      <c r="AZ2314" s="23"/>
      <c r="BA2314" s="25">
        <v>0</v>
      </c>
      <c r="BB2314" t="s">
        <v>48</v>
      </c>
      <c r="BC2314" t="e">
        <v>#N/A</v>
      </c>
      <c r="BD2314" t="e">
        <f>IF(Z2314=BC2314,"OK")</f>
        <v>#N/A</v>
      </c>
      <c r="BE2314">
        <v>1.24</v>
      </c>
      <c r="BF2314">
        <v>7.744E-3</v>
      </c>
      <c r="BG2314" t="s">
        <v>22</v>
      </c>
      <c r="BH2314" t="s">
        <v>22</v>
      </c>
      <c r="BI2314" t="s">
        <v>22</v>
      </c>
      <c r="BJ2314">
        <v>0</v>
      </c>
      <c r="BK2314">
        <v>0</v>
      </c>
      <c r="BN2314" s="183"/>
    </row>
    <row r="2315" spans="1:66" x14ac:dyDescent="0.25">
      <c r="A2315" s="1"/>
      <c r="B2315" s="94">
        <v>2300</v>
      </c>
      <c r="C2315" s="43">
        <v>1033650</v>
      </c>
      <c r="D2315" s="43"/>
      <c r="E2315" s="27" t="s">
        <v>3734</v>
      </c>
      <c r="F2315" s="151" t="s">
        <v>21</v>
      </c>
      <c r="G2315" s="34"/>
      <c r="H2315" s="46" t="str">
        <f>IFERROR(IFERROR(IF(SEARCH("Usystems",$E2315)&gt;0,"Usystems"),IF(SEARCH("RIIFO",$E2315)&gt;0,"RIIFO","Uponor")),"Uponor")</f>
        <v>Uponor</v>
      </c>
      <c r="I2315" s="25" t="str">
        <f>IFERROR(MID($D2315,1,7)+0,"")</f>
        <v/>
      </c>
      <c r="J2315" s="25" t="str">
        <f>IFERROR(MID($D2315,10,7)+0,"")</f>
        <v/>
      </c>
      <c r="K2315" s="25" t="str">
        <f>IFERROR(MID($D2315,19,7)+0,"")</f>
        <v/>
      </c>
      <c r="L2315" s="25" t="str">
        <f>IFERROR(MID($D2315,28,7)+0,"")</f>
        <v/>
      </c>
      <c r="M2315" s="25" t="str">
        <f>IF(IFERROR(MID($Q2315,1,7)+0,"")&lt;1130000,IF(INDEX(C:C,MATCH(LEFT(Q2315,7)+0,I:I,0))&lt;1130000,"",INDEX(C:C,MATCH(LEFT(Q2315,7)+0,I:I,0))),IFERROR(MID($Q2315,1,7)+0,""))</f>
        <v/>
      </c>
      <c r="N2315" s="25" t="str">
        <f>IF(IFERROR(MID($Q2315,10,7)+0,"")&lt;1130000,"",IFERROR(MID($Q2315,10,7)+0,""))</f>
        <v/>
      </c>
      <c r="O2315" s="25" t="str">
        <f>IF(IFERROR(MID($Q2315,19,7)+0,"")&lt;1130000,"",IFERROR(MID($Q2315,19,7)+0,""))</f>
        <v/>
      </c>
      <c r="P2315" s="25" t="str">
        <f>IF(M2315="","",IF(N2315="",M2315,M2315&amp;", "&amp;N2315))</f>
        <v/>
      </c>
      <c r="Q2315" s="43" t="s">
        <v>22</v>
      </c>
      <c r="R2315" s="43"/>
      <c r="S2315" s="35" t="s">
        <v>53</v>
      </c>
      <c r="T2315" s="25" t="s">
        <v>36</v>
      </c>
      <c r="U2315" s="185">
        <v>27340</v>
      </c>
      <c r="V2315" s="188">
        <v>27340</v>
      </c>
      <c r="W2315" s="189">
        <v>27340</v>
      </c>
      <c r="X2315" s="31">
        <v>27340</v>
      </c>
      <c r="Y2315" s="90">
        <f>IFERROR(ROUND(X2315/W2315-1,2),"")</f>
        <v>0</v>
      </c>
      <c r="Z2315" s="31">
        <f>IF(OR(S2315="VLD MLC components",S2315="VLD MLC pipes",S2315="VLD PEX components",S2315="VLD PEX pipes",S2315="VLD PHC components",S2315="VLD PHC pipes",S2315="Controls VLD"),"По запросу",X2315)</f>
        <v>27340</v>
      </c>
      <c r="AA2315" s="63">
        <f>ROUND(X2315/1.2,3)</f>
        <v>22783.332999999999</v>
      </c>
      <c r="AB2315" s="23">
        <v>22783.332999999999</v>
      </c>
      <c r="AC2315" s="190">
        <f>IFERROR(ROUND(AA2315/AB2315-1,2),"")</f>
        <v>0</v>
      </c>
      <c r="AD2315" s="25">
        <v>3.82</v>
      </c>
      <c r="AE2315" s="25">
        <v>1.968E-2</v>
      </c>
      <c r="AF2315" s="25">
        <v>0</v>
      </c>
      <c r="AG2315" s="25" t="s">
        <v>22</v>
      </c>
      <c r="AH2315" s="25">
        <v>0</v>
      </c>
      <c r="AI2315" s="25">
        <v>0</v>
      </c>
      <c r="AJ2315" s="25" t="s">
        <v>20</v>
      </c>
      <c r="AK2315" s="134" t="s">
        <v>19</v>
      </c>
      <c r="AL2315" s="25" t="s">
        <v>20</v>
      </c>
      <c r="AM2315" s="25">
        <v>1</v>
      </c>
      <c r="AN2315" s="25" t="s">
        <v>22</v>
      </c>
      <c r="AO2315" s="25" t="s">
        <v>22</v>
      </c>
      <c r="AP2315" s="25" t="s">
        <v>22</v>
      </c>
      <c r="AQ2315" s="25"/>
      <c r="AR2315" s="94"/>
      <c r="AS2315" s="157" t="s">
        <v>22</v>
      </c>
      <c r="AT2315" s="93" t="s">
        <v>22</v>
      </c>
      <c r="AU2315" s="92" t="s">
        <v>22</v>
      </c>
      <c r="AV2315" s="91" t="s">
        <v>48</v>
      </c>
      <c r="AW2315" s="92" t="s">
        <v>48</v>
      </c>
      <c r="AX2315" s="92" t="s">
        <v>48</v>
      </c>
      <c r="AY2315" s="91" t="s">
        <v>152</v>
      </c>
      <c r="AZ2315" s="23"/>
      <c r="BA2315" s="25">
        <v>0</v>
      </c>
      <c r="BB2315" t="s">
        <v>48</v>
      </c>
      <c r="BC2315" t="e">
        <v>#N/A</v>
      </c>
      <c r="BD2315" t="e">
        <f>IF(Z2315=BC2315,"OK")</f>
        <v>#N/A</v>
      </c>
      <c r="BE2315">
        <v>3.82</v>
      </c>
      <c r="BF2315">
        <v>1.968E-2</v>
      </c>
      <c r="BG2315" t="s">
        <v>22</v>
      </c>
      <c r="BH2315" t="s">
        <v>22</v>
      </c>
      <c r="BI2315" t="s">
        <v>22</v>
      </c>
      <c r="BJ2315">
        <v>0</v>
      </c>
      <c r="BK2315">
        <v>0</v>
      </c>
      <c r="BN2315" s="183"/>
    </row>
    <row r="2316" spans="1:66" x14ac:dyDescent="0.25">
      <c r="A2316" s="1"/>
      <c r="B2316" s="94">
        <v>2301</v>
      </c>
      <c r="C2316" s="43">
        <v>1033653</v>
      </c>
      <c r="D2316" s="43"/>
      <c r="E2316" s="27" t="s">
        <v>3733</v>
      </c>
      <c r="F2316" s="151" t="s">
        <v>21</v>
      </c>
      <c r="G2316" s="34"/>
      <c r="H2316" s="46" t="str">
        <f>IFERROR(IFERROR(IF(SEARCH("Usystems",$E2316)&gt;0,"Usystems"),IF(SEARCH("RIIFO",$E2316)&gt;0,"RIIFO","Uponor")),"Uponor")</f>
        <v>Uponor</v>
      </c>
      <c r="I2316" s="25" t="str">
        <f>IFERROR(MID($D2316,1,7)+0,"")</f>
        <v/>
      </c>
      <c r="J2316" s="25" t="str">
        <f>IFERROR(MID($D2316,10,7)+0,"")</f>
        <v/>
      </c>
      <c r="K2316" s="25" t="str">
        <f>IFERROR(MID($D2316,19,7)+0,"")</f>
        <v/>
      </c>
      <c r="L2316" s="25" t="str">
        <f>IFERROR(MID($D2316,28,7)+0,"")</f>
        <v/>
      </c>
      <c r="M2316" s="25" t="str">
        <f>IF(IFERROR(MID($Q2316,1,7)+0,"")&lt;1130000,IF(INDEX(C:C,MATCH(LEFT(Q2316,7)+0,I:I,0))&lt;1130000,"",INDEX(C:C,MATCH(LEFT(Q2316,7)+0,I:I,0))),IFERROR(MID($Q2316,1,7)+0,""))</f>
        <v/>
      </c>
      <c r="N2316" s="25" t="str">
        <f>IF(IFERROR(MID($Q2316,10,7)+0,"")&lt;1130000,"",IFERROR(MID($Q2316,10,7)+0,""))</f>
        <v/>
      </c>
      <c r="O2316" s="25" t="str">
        <f>IF(IFERROR(MID($Q2316,19,7)+0,"")&lt;1130000,"",IFERROR(MID($Q2316,19,7)+0,""))</f>
        <v/>
      </c>
      <c r="P2316" s="25" t="str">
        <f>IF(M2316="","",IF(N2316="",M2316,M2316&amp;", "&amp;N2316))</f>
        <v/>
      </c>
      <c r="Q2316" s="43" t="s">
        <v>22</v>
      </c>
      <c r="R2316" s="43"/>
      <c r="S2316" s="35" t="s">
        <v>53</v>
      </c>
      <c r="T2316" s="25" t="s">
        <v>36</v>
      </c>
      <c r="U2316" s="185">
        <v>7886</v>
      </c>
      <c r="V2316" s="188">
        <v>7886</v>
      </c>
      <c r="W2316" s="189">
        <v>7886</v>
      </c>
      <c r="X2316" s="31">
        <v>7886</v>
      </c>
      <c r="Y2316" s="90">
        <f>IFERROR(ROUND(X2316/W2316-1,2),"")</f>
        <v>0</v>
      </c>
      <c r="Z2316" s="31">
        <f>IF(OR(S2316="VLD MLC components",S2316="VLD MLC pipes",S2316="VLD PEX components",S2316="VLD PEX pipes",S2316="VLD PHC components",S2316="VLD PHC pipes",S2316="Controls VLD"),"По запросу",X2316)</f>
        <v>7886</v>
      </c>
      <c r="AA2316" s="63">
        <f>ROUND(X2316/1.2,3)</f>
        <v>6571.6670000000004</v>
      </c>
      <c r="AB2316" s="23">
        <v>6571.6670000000004</v>
      </c>
      <c r="AC2316" s="190">
        <f>IFERROR(ROUND(AA2316/AB2316-1,2),"")</f>
        <v>0</v>
      </c>
      <c r="AD2316" s="25">
        <v>1.02</v>
      </c>
      <c r="AE2316" s="25">
        <v>5.3239999999999997E-3</v>
      </c>
      <c r="AF2316" s="25">
        <v>0</v>
      </c>
      <c r="AG2316" s="25" t="s">
        <v>22</v>
      </c>
      <c r="AH2316" s="25">
        <v>0</v>
      </c>
      <c r="AI2316" s="25">
        <v>0</v>
      </c>
      <c r="AJ2316" s="25" t="s">
        <v>20</v>
      </c>
      <c r="AK2316" s="134" t="s">
        <v>19</v>
      </c>
      <c r="AL2316" s="25" t="s">
        <v>20</v>
      </c>
      <c r="AM2316" s="25">
        <v>1</v>
      </c>
      <c r="AN2316" s="25" t="s">
        <v>22</v>
      </c>
      <c r="AO2316" s="25" t="s">
        <v>22</v>
      </c>
      <c r="AP2316" s="25" t="s">
        <v>22</v>
      </c>
      <c r="AQ2316" s="25"/>
      <c r="AR2316" s="94"/>
      <c r="AS2316" s="157" t="s">
        <v>22</v>
      </c>
      <c r="AT2316" s="93" t="s">
        <v>22</v>
      </c>
      <c r="AU2316" s="92" t="s">
        <v>22</v>
      </c>
      <c r="AV2316" s="91" t="s">
        <v>48</v>
      </c>
      <c r="AW2316" s="92" t="s">
        <v>48</v>
      </c>
      <c r="AX2316" s="92" t="s">
        <v>48</v>
      </c>
      <c r="AY2316" s="91" t="s">
        <v>152</v>
      </c>
      <c r="AZ2316" s="23"/>
      <c r="BA2316" s="25">
        <v>0</v>
      </c>
      <c r="BB2316" t="s">
        <v>48</v>
      </c>
      <c r="BC2316" t="e">
        <v>#N/A</v>
      </c>
      <c r="BD2316" t="e">
        <f>IF(Z2316=BC2316,"OK")</f>
        <v>#N/A</v>
      </c>
      <c r="BE2316">
        <v>1.02</v>
      </c>
      <c r="BF2316">
        <v>5.3239999999999997E-3</v>
      </c>
      <c r="BG2316" t="s">
        <v>22</v>
      </c>
      <c r="BH2316" t="s">
        <v>22</v>
      </c>
      <c r="BI2316" t="s">
        <v>22</v>
      </c>
      <c r="BJ2316">
        <v>0</v>
      </c>
      <c r="BK2316">
        <v>0</v>
      </c>
      <c r="BN2316" s="183"/>
    </row>
    <row r="2317" spans="1:66" ht="38.25" x14ac:dyDescent="0.25">
      <c r="A2317" s="10"/>
      <c r="B2317" s="94">
        <v>2302</v>
      </c>
      <c r="C2317" s="43">
        <v>1033654</v>
      </c>
      <c r="D2317" s="43"/>
      <c r="E2317" s="48" t="s">
        <v>3732</v>
      </c>
      <c r="F2317" s="151" t="s">
        <v>21</v>
      </c>
      <c r="G2317" s="41" t="s">
        <v>29</v>
      </c>
      <c r="H2317" s="46" t="str">
        <f>IFERROR(IFERROR(IF(SEARCH("Usystems",$E2317)&gt;0,"Usystems"),IF(SEARCH("RIIFO",$E2317)&gt;0,"RIIFO","Uponor")),"Uponor")</f>
        <v>Uponor</v>
      </c>
      <c r="I2317" s="25" t="str">
        <f>IFERROR(MID($D2317,1,7)+0,"")</f>
        <v/>
      </c>
      <c r="J2317" s="25" t="str">
        <f>IFERROR(MID($D2317,10,7)+0,"")</f>
        <v/>
      </c>
      <c r="K2317" s="25" t="str">
        <f>IFERROR(MID($D2317,19,7)+0,"")</f>
        <v/>
      </c>
      <c r="L2317" s="25" t="str">
        <f>IFERROR(MID($D2317,28,7)+0,"")</f>
        <v/>
      </c>
      <c r="M2317" s="25" t="str">
        <f>IF(IFERROR(MID($Q2317,1,7)+0,"")&lt;1130000,IF(INDEX(C:C,MATCH(LEFT(Q2317,7)+0,I:I,0))&lt;1130000,"",INDEX(C:C,MATCH(LEFT(Q2317,7)+0,I:I,0))),IFERROR(MID($Q2317,1,7)+0,""))</f>
        <v/>
      </c>
      <c r="N2317" s="25" t="str">
        <f>IF(IFERROR(MID($Q2317,10,7)+0,"")&lt;1130000,"",IFERROR(MID($Q2317,10,7)+0,""))</f>
        <v/>
      </c>
      <c r="O2317" s="25" t="str">
        <f>IF(IFERROR(MID($Q2317,19,7)+0,"")&lt;1130000,"",IFERROR(MID($Q2317,19,7)+0,""))</f>
        <v/>
      </c>
      <c r="P2317" s="25" t="str">
        <f>IF(M2317="","",IF(N2317="",M2317,M2317&amp;", "&amp;N2317))</f>
        <v/>
      </c>
      <c r="Q2317" s="43" t="s">
        <v>22</v>
      </c>
      <c r="R2317" s="43"/>
      <c r="S2317" s="35" t="s">
        <v>53</v>
      </c>
      <c r="T2317" s="25" t="s">
        <v>36</v>
      </c>
      <c r="U2317" s="185">
        <v>17446</v>
      </c>
      <c r="V2317" s="188">
        <v>17446</v>
      </c>
      <c r="W2317" s="189">
        <v>17446</v>
      </c>
      <c r="X2317" s="31">
        <v>17446</v>
      </c>
      <c r="Y2317" s="90">
        <f>IFERROR(ROUND(X2317/W2317-1,2),"")</f>
        <v>0</v>
      </c>
      <c r="Z2317" s="31">
        <f>IF(OR(S2317="VLD MLC components",S2317="VLD MLC pipes",S2317="VLD PEX components",S2317="VLD PEX pipes",S2317="VLD PHC components",S2317="VLD PHC pipes",S2317="Controls VLD"),"По запросу",X2317)</f>
        <v>17446</v>
      </c>
      <c r="AA2317" s="63">
        <f>ROUND(X2317/1.2,3)</f>
        <v>14538.333000000001</v>
      </c>
      <c r="AB2317" s="23">
        <v>14538.333000000001</v>
      </c>
      <c r="AC2317" s="190">
        <f>IFERROR(ROUND(AA2317/AB2317-1,2),"")</f>
        <v>0</v>
      </c>
      <c r="AD2317" s="25">
        <v>2.36</v>
      </c>
      <c r="AE2317" s="25">
        <v>1.5376000000000001E-2</v>
      </c>
      <c r="AF2317" s="25">
        <v>3</v>
      </c>
      <c r="AG2317" s="25">
        <v>3</v>
      </c>
      <c r="AH2317" s="25">
        <v>3</v>
      </c>
      <c r="AI2317" s="25">
        <v>3</v>
      </c>
      <c r="AJ2317" s="25" t="s">
        <v>20</v>
      </c>
      <c r="AK2317" s="22" t="s">
        <v>20</v>
      </c>
      <c r="AL2317" s="25" t="s">
        <v>20</v>
      </c>
      <c r="AM2317" s="25">
        <v>1</v>
      </c>
      <c r="AN2317" s="25" t="s">
        <v>22</v>
      </c>
      <c r="AO2317" s="25" t="s">
        <v>22</v>
      </c>
      <c r="AP2317" s="25" t="s">
        <v>22</v>
      </c>
      <c r="AQ2317" s="25"/>
      <c r="AR2317" s="94"/>
      <c r="AS2317" s="157">
        <v>3</v>
      </c>
      <c r="AT2317" s="93" t="s">
        <v>22</v>
      </c>
      <c r="AU2317" s="92" t="s">
        <v>22</v>
      </c>
      <c r="AV2317" s="91" t="s">
        <v>152</v>
      </c>
      <c r="AW2317" s="92" t="s">
        <v>152</v>
      </c>
      <c r="AX2317" s="92" t="s">
        <v>48</v>
      </c>
      <c r="AY2317" s="91" t="s">
        <v>152</v>
      </c>
      <c r="AZ2317" s="23"/>
      <c r="BA2317" s="25" t="s">
        <v>3731</v>
      </c>
      <c r="BB2317" t="s">
        <v>25</v>
      </c>
      <c r="BC2317">
        <v>17446</v>
      </c>
      <c r="BD2317" t="str">
        <f>IF(Z2317=BC2317,"OK")</f>
        <v>OK</v>
      </c>
      <c r="BE2317">
        <v>2.36</v>
      </c>
      <c r="BF2317">
        <v>1.5376000000000001E-2</v>
      </c>
      <c r="BG2317" t="s">
        <v>22</v>
      </c>
      <c r="BH2317" t="s">
        <v>22</v>
      </c>
      <c r="BI2317" t="s">
        <v>22</v>
      </c>
      <c r="BJ2317">
        <v>0</v>
      </c>
      <c r="BK2317">
        <v>0</v>
      </c>
      <c r="BN2317" s="183"/>
    </row>
    <row r="2318" spans="1:66" ht="25.5" x14ac:dyDescent="0.25">
      <c r="A2318" s="10"/>
      <c r="B2318" s="94">
        <v>2303</v>
      </c>
      <c r="C2318" s="43">
        <v>1118424</v>
      </c>
      <c r="D2318" s="37">
        <v>1033673</v>
      </c>
      <c r="E2318" s="27" t="s">
        <v>3730</v>
      </c>
      <c r="F2318" s="213" t="s">
        <v>21</v>
      </c>
      <c r="G2318" s="25"/>
      <c r="H2318" s="46" t="str">
        <f>IFERROR(IFERROR(IF(SEARCH("Usystems",$E2318)&gt;0,"Usystems"),IF(SEARCH("RIIFO",$E2318)&gt;0,"RIIFO","Uponor")),"Uponor")</f>
        <v>Uponor</v>
      </c>
      <c r="I2318" s="25">
        <f>IFERROR(MID($D2318,1,7)+0,"")</f>
        <v>1033673</v>
      </c>
      <c r="J2318" s="25" t="str">
        <f>IFERROR(MID($D2318,10,7)+0,"")</f>
        <v/>
      </c>
      <c r="K2318" s="25" t="str">
        <f>IFERROR(MID($D2318,19,7)+0,"")</f>
        <v/>
      </c>
      <c r="L2318" s="25" t="str">
        <f>IFERROR(MID($D2318,28,7)+0,"")</f>
        <v/>
      </c>
      <c r="M2318" s="25" t="str">
        <f>IF(IFERROR(MID($Q2318,1,7)+0,"")&lt;1130000,IF(INDEX(C:C,MATCH(LEFT(Q2318,7)+0,I:I,0))&lt;1130000,"",INDEX(C:C,MATCH(LEFT(Q2318,7)+0,I:I,0))),IFERROR(MID($Q2318,1,7)+0,""))</f>
        <v/>
      </c>
      <c r="N2318" s="25" t="str">
        <f>IF(IFERROR(MID($Q2318,10,7)+0,"")&lt;1130000,"",IFERROR(MID($Q2318,10,7)+0,""))</f>
        <v/>
      </c>
      <c r="O2318" s="25" t="str">
        <f>IF(IFERROR(MID($Q2318,19,7)+0,"")&lt;1130000,"",IFERROR(MID($Q2318,19,7)+0,""))</f>
        <v/>
      </c>
      <c r="P2318" s="25" t="str">
        <f>IF(M2318="","",IF(N2318="",M2318,M2318&amp;", "&amp;N2318))</f>
        <v/>
      </c>
      <c r="Q2318" s="25"/>
      <c r="R2318" s="25"/>
      <c r="S2318" s="35" t="s">
        <v>53</v>
      </c>
      <c r="T2318" s="34" t="s">
        <v>36</v>
      </c>
      <c r="U2318" s="185">
        <v>4378</v>
      </c>
      <c r="V2318" s="188">
        <v>4378</v>
      </c>
      <c r="W2318" s="189">
        <v>4378</v>
      </c>
      <c r="X2318" s="31">
        <v>4378</v>
      </c>
      <c r="Y2318" s="90">
        <f>IFERROR(ROUND(X2318/W2318-1,2),"")</f>
        <v>0</v>
      </c>
      <c r="Z2318" s="31">
        <f>IF(OR(S2318="VLD MLC components",S2318="VLD MLC pipes",S2318="VLD PEX components",S2318="VLD PEX pipes",S2318="VLD PHC components",S2318="VLD PHC pipes",S2318="Controls VLD"),"По запросу",X2318)</f>
        <v>4378</v>
      </c>
      <c r="AA2318" s="63">
        <f>ROUND(X2318/1.2,3)</f>
        <v>3648.3330000000001</v>
      </c>
      <c r="AB2318" s="23">
        <v>3648.3330000000001</v>
      </c>
      <c r="AC2318" s="190">
        <f>IFERROR(ROUND(AA2318/AB2318-1,2),"")</f>
        <v>0</v>
      </c>
      <c r="AD2318" s="25">
        <v>0.33</v>
      </c>
      <c r="AE2318" s="25">
        <v>1.6999999999999999E-3</v>
      </c>
      <c r="AF2318" s="25">
        <v>0</v>
      </c>
      <c r="AG2318" s="25" t="s">
        <v>22</v>
      </c>
      <c r="AH2318" s="25">
        <v>0</v>
      </c>
      <c r="AI2318" s="25">
        <v>0</v>
      </c>
      <c r="AJ2318" s="25" t="s">
        <v>20</v>
      </c>
      <c r="AK2318" s="134" t="s">
        <v>19</v>
      </c>
      <c r="AL2318" s="25" t="s">
        <v>20</v>
      </c>
      <c r="AM2318" s="25">
        <v>10</v>
      </c>
      <c r="AN2318" s="25">
        <v>250</v>
      </c>
      <c r="AO2318" s="25">
        <v>150</v>
      </c>
      <c r="AP2318" s="25">
        <v>145</v>
      </c>
      <c r="AQ2318" s="25">
        <v>3.3000000000000003</v>
      </c>
      <c r="AR2318" s="94">
        <v>5.4380000000000001E-3</v>
      </c>
      <c r="AS2318" s="157" t="s">
        <v>22</v>
      </c>
      <c r="AT2318" s="93">
        <v>43985</v>
      </c>
      <c r="AU2318" s="92" t="s">
        <v>22</v>
      </c>
      <c r="AV2318" s="91" t="s">
        <v>48</v>
      </c>
      <c r="AW2318" s="92" t="s">
        <v>48</v>
      </c>
      <c r="AX2318" s="92" t="s">
        <v>48</v>
      </c>
      <c r="AY2318" s="91" t="s">
        <v>152</v>
      </c>
      <c r="AZ2318" s="23"/>
      <c r="BA2318" s="25">
        <v>0</v>
      </c>
      <c r="BB2318" t="s">
        <v>48</v>
      </c>
      <c r="BC2318" t="e">
        <v>#N/A</v>
      </c>
      <c r="BD2318" t="e">
        <f>IF(Z2318=BC2318,"OK")</f>
        <v>#N/A</v>
      </c>
      <c r="BE2318">
        <v>0.33</v>
      </c>
      <c r="BF2318">
        <v>1.6999999999999999E-3</v>
      </c>
      <c r="BG2318">
        <v>250</v>
      </c>
      <c r="BH2318">
        <v>150</v>
      </c>
      <c r="BI2318">
        <v>145</v>
      </c>
      <c r="BJ2318">
        <v>3.3000000000000003</v>
      </c>
      <c r="BK2318">
        <v>5.4380000000000001E-3</v>
      </c>
      <c r="BN2318" s="183"/>
    </row>
    <row r="2319" spans="1:66" ht="25.5" x14ac:dyDescent="0.25">
      <c r="A2319" s="10"/>
      <c r="B2319" s="94">
        <v>2304</v>
      </c>
      <c r="C2319" s="43">
        <v>1118414</v>
      </c>
      <c r="D2319" s="37">
        <v>1033675</v>
      </c>
      <c r="E2319" s="27" t="s">
        <v>3729</v>
      </c>
      <c r="F2319" s="213" t="s">
        <v>21</v>
      </c>
      <c r="G2319" s="25"/>
      <c r="H2319" s="46" t="str">
        <f>IFERROR(IFERROR(IF(SEARCH("Usystems",$E2319)&gt;0,"Usystems"),IF(SEARCH("RIIFO",$E2319)&gt;0,"RIIFO","Uponor")),"Uponor")</f>
        <v>Uponor</v>
      </c>
      <c r="I2319" s="25">
        <f>IFERROR(MID($D2319,1,7)+0,"")</f>
        <v>1033675</v>
      </c>
      <c r="J2319" s="25" t="str">
        <f>IFERROR(MID($D2319,10,7)+0,"")</f>
        <v/>
      </c>
      <c r="K2319" s="25" t="str">
        <f>IFERROR(MID($D2319,19,7)+0,"")</f>
        <v/>
      </c>
      <c r="L2319" s="25" t="str">
        <f>IFERROR(MID($D2319,28,7)+0,"")</f>
        <v/>
      </c>
      <c r="M2319" s="25" t="str">
        <f>IF(IFERROR(MID($Q2319,1,7)+0,"")&lt;1130000,IF(INDEX(C:C,MATCH(LEFT(Q2319,7)+0,I:I,0))&lt;1130000,"",INDEX(C:C,MATCH(LEFT(Q2319,7)+0,I:I,0))),IFERROR(MID($Q2319,1,7)+0,""))</f>
        <v/>
      </c>
      <c r="N2319" s="25" t="str">
        <f>IF(IFERROR(MID($Q2319,10,7)+0,"")&lt;1130000,"",IFERROR(MID($Q2319,10,7)+0,""))</f>
        <v/>
      </c>
      <c r="O2319" s="25" t="str">
        <f>IF(IFERROR(MID($Q2319,19,7)+0,"")&lt;1130000,"",IFERROR(MID($Q2319,19,7)+0,""))</f>
        <v/>
      </c>
      <c r="P2319" s="25" t="str">
        <f>IF(M2319="","",IF(N2319="",M2319,M2319&amp;", "&amp;N2319))</f>
        <v/>
      </c>
      <c r="Q2319" s="25"/>
      <c r="R2319" s="25"/>
      <c r="S2319" s="35" t="s">
        <v>53</v>
      </c>
      <c r="T2319" s="34" t="s">
        <v>36</v>
      </c>
      <c r="U2319" s="185">
        <v>7295</v>
      </c>
      <c r="V2319" s="188">
        <v>7295</v>
      </c>
      <c r="W2319" s="189">
        <v>7295</v>
      </c>
      <c r="X2319" s="31">
        <v>7295</v>
      </c>
      <c r="Y2319" s="90">
        <f>IFERROR(ROUND(X2319/W2319-1,2),"")</f>
        <v>0</v>
      </c>
      <c r="Z2319" s="31">
        <f>IF(OR(S2319="VLD MLC components",S2319="VLD MLC pipes",S2319="VLD PEX components",S2319="VLD PEX pipes",S2319="VLD PHC components",S2319="VLD PHC pipes",S2319="Controls VLD"),"По запросу",X2319)</f>
        <v>7295</v>
      </c>
      <c r="AA2319" s="63">
        <f>ROUND(X2319/1.2,3)</f>
        <v>6079.1670000000004</v>
      </c>
      <c r="AB2319" s="23">
        <v>6079.1670000000004</v>
      </c>
      <c r="AC2319" s="190">
        <f>IFERROR(ROUND(AA2319/AB2319-1,2),"")</f>
        <v>0</v>
      </c>
      <c r="AD2319" s="25">
        <v>0.71399999999999997</v>
      </c>
      <c r="AE2319" s="25">
        <v>3.8400000000000001E-3</v>
      </c>
      <c r="AF2319" s="25">
        <v>0</v>
      </c>
      <c r="AG2319" s="25" t="s">
        <v>22</v>
      </c>
      <c r="AH2319" s="25">
        <v>0</v>
      </c>
      <c r="AI2319" s="25">
        <v>0</v>
      </c>
      <c r="AJ2319" s="25" t="s">
        <v>20</v>
      </c>
      <c r="AK2319" s="134" t="s">
        <v>19</v>
      </c>
      <c r="AL2319" s="25" t="s">
        <v>20</v>
      </c>
      <c r="AM2319" s="25">
        <v>14</v>
      </c>
      <c r="AN2319" s="25">
        <v>435</v>
      </c>
      <c r="AO2319" s="25">
        <v>325</v>
      </c>
      <c r="AP2319" s="25">
        <v>340</v>
      </c>
      <c r="AQ2319" s="25">
        <v>28.56</v>
      </c>
      <c r="AR2319" s="94">
        <v>4.8068E-2</v>
      </c>
      <c r="AS2319" s="157" t="s">
        <v>22</v>
      </c>
      <c r="AT2319" s="93">
        <v>43985</v>
      </c>
      <c r="AU2319" s="92" t="s">
        <v>22</v>
      </c>
      <c r="AV2319" s="91" t="s">
        <v>48</v>
      </c>
      <c r="AW2319" s="92" t="s">
        <v>48</v>
      </c>
      <c r="AX2319" s="92" t="s">
        <v>48</v>
      </c>
      <c r="AY2319" s="91" t="s">
        <v>152</v>
      </c>
      <c r="AZ2319" s="23"/>
      <c r="BA2319" s="25">
        <v>0</v>
      </c>
      <c r="BB2319" t="s">
        <v>48</v>
      </c>
      <c r="BC2319" t="e">
        <v>#N/A</v>
      </c>
      <c r="BD2319" t="e">
        <f>IF(Z2319=BC2319,"OK")</f>
        <v>#N/A</v>
      </c>
      <c r="BE2319">
        <v>0.71399999999999997</v>
      </c>
      <c r="BF2319">
        <v>3.8400000000000001E-3</v>
      </c>
      <c r="BG2319">
        <v>435</v>
      </c>
      <c r="BH2319">
        <v>325</v>
      </c>
      <c r="BI2319">
        <v>340</v>
      </c>
      <c r="BJ2319">
        <v>28.56</v>
      </c>
      <c r="BK2319">
        <v>4.8068E-2</v>
      </c>
      <c r="BN2319" s="183"/>
    </row>
    <row r="2320" spans="1:66" ht="25.5" x14ac:dyDescent="0.25">
      <c r="A2320" s="10"/>
      <c r="B2320" s="94">
        <v>2305</v>
      </c>
      <c r="C2320" s="43">
        <v>1118416</v>
      </c>
      <c r="D2320" s="37">
        <v>1033676</v>
      </c>
      <c r="E2320" s="27" t="s">
        <v>3728</v>
      </c>
      <c r="F2320" s="213" t="s">
        <v>21</v>
      </c>
      <c r="G2320" s="25"/>
      <c r="H2320" s="46" t="str">
        <f>IFERROR(IFERROR(IF(SEARCH("Usystems",$E2320)&gt;0,"Usystems"),IF(SEARCH("RIIFO",$E2320)&gt;0,"RIIFO","Uponor")),"Uponor")</f>
        <v>Uponor</v>
      </c>
      <c r="I2320" s="25">
        <f>IFERROR(MID($D2320,1,7)+0,"")</f>
        <v>1033676</v>
      </c>
      <c r="J2320" s="25" t="str">
        <f>IFERROR(MID($D2320,10,7)+0,"")</f>
        <v/>
      </c>
      <c r="K2320" s="25" t="str">
        <f>IFERROR(MID($D2320,19,7)+0,"")</f>
        <v/>
      </c>
      <c r="L2320" s="25" t="str">
        <f>IFERROR(MID($D2320,28,7)+0,"")</f>
        <v/>
      </c>
      <c r="M2320" s="25" t="str">
        <f>IF(IFERROR(MID($Q2320,1,7)+0,"")&lt;1130000,IF(INDEX(C:C,MATCH(LEFT(Q2320,7)+0,I:I,0))&lt;1130000,"",INDEX(C:C,MATCH(LEFT(Q2320,7)+0,I:I,0))),IFERROR(MID($Q2320,1,7)+0,""))</f>
        <v/>
      </c>
      <c r="N2320" s="25" t="str">
        <f>IF(IFERROR(MID($Q2320,10,7)+0,"")&lt;1130000,"",IFERROR(MID($Q2320,10,7)+0,""))</f>
        <v/>
      </c>
      <c r="O2320" s="25" t="str">
        <f>IF(IFERROR(MID($Q2320,19,7)+0,"")&lt;1130000,"",IFERROR(MID($Q2320,19,7)+0,""))</f>
        <v/>
      </c>
      <c r="P2320" s="25" t="str">
        <f>IF(M2320="","",IF(N2320="",M2320,M2320&amp;", "&amp;N2320))</f>
        <v/>
      </c>
      <c r="Q2320" s="25"/>
      <c r="R2320" s="25"/>
      <c r="S2320" s="35" t="s">
        <v>53</v>
      </c>
      <c r="T2320" s="34" t="s">
        <v>36</v>
      </c>
      <c r="U2320" s="185">
        <v>11373</v>
      </c>
      <c r="V2320" s="188">
        <v>11373</v>
      </c>
      <c r="W2320" s="189">
        <v>11373</v>
      </c>
      <c r="X2320" s="31">
        <v>11373</v>
      </c>
      <c r="Y2320" s="90">
        <f>IFERROR(ROUND(X2320/W2320-1,2),"")</f>
        <v>0</v>
      </c>
      <c r="Z2320" s="31">
        <f>IF(OR(S2320="VLD MLC components",S2320="VLD MLC pipes",S2320="VLD PEX components",S2320="VLD PEX pipes",S2320="VLD PHC components",S2320="VLD PHC pipes",S2320="Controls VLD"),"По запросу",X2320)</f>
        <v>11373</v>
      </c>
      <c r="AA2320" s="63">
        <f>ROUND(X2320/1.2,3)</f>
        <v>9477.5</v>
      </c>
      <c r="AB2320" s="23">
        <v>9477.5</v>
      </c>
      <c r="AC2320" s="190">
        <f>IFERROR(ROUND(AA2320/AB2320-1,2),"")</f>
        <v>0</v>
      </c>
      <c r="AD2320" s="25">
        <v>1.8320000000000001</v>
      </c>
      <c r="AE2320" s="25">
        <v>6.8599999999999998E-3</v>
      </c>
      <c r="AF2320" s="25">
        <v>0</v>
      </c>
      <c r="AG2320" s="25" t="s">
        <v>22</v>
      </c>
      <c r="AH2320" s="25">
        <v>0</v>
      </c>
      <c r="AI2320" s="25">
        <v>0</v>
      </c>
      <c r="AJ2320" s="25" t="s">
        <v>20</v>
      </c>
      <c r="AK2320" s="134" t="s">
        <v>19</v>
      </c>
      <c r="AL2320" s="25" t="s">
        <v>20</v>
      </c>
      <c r="AM2320" s="25">
        <v>2</v>
      </c>
      <c r="AN2320" s="25">
        <v>453</v>
      </c>
      <c r="AO2320" s="25">
        <v>232</v>
      </c>
      <c r="AP2320" s="25">
        <v>387</v>
      </c>
      <c r="AQ2320" s="25">
        <v>73.28</v>
      </c>
      <c r="AR2320" s="94">
        <v>4.0672E-2</v>
      </c>
      <c r="AS2320" s="157" t="s">
        <v>22</v>
      </c>
      <c r="AT2320" s="93">
        <v>43985</v>
      </c>
      <c r="AU2320" s="92" t="s">
        <v>22</v>
      </c>
      <c r="AV2320" s="91" t="s">
        <v>48</v>
      </c>
      <c r="AW2320" s="92" t="s">
        <v>48</v>
      </c>
      <c r="AX2320" s="92" t="s">
        <v>48</v>
      </c>
      <c r="AY2320" s="91" t="s">
        <v>152</v>
      </c>
      <c r="AZ2320" s="23"/>
      <c r="BA2320" s="25">
        <v>0</v>
      </c>
      <c r="BB2320" t="s">
        <v>48</v>
      </c>
      <c r="BC2320" t="e">
        <v>#N/A</v>
      </c>
      <c r="BD2320" t="e">
        <f>IF(Z2320=BC2320,"OK")</f>
        <v>#N/A</v>
      </c>
      <c r="BE2320">
        <v>1.8320000000000001</v>
      </c>
      <c r="BF2320">
        <v>6.8599999999999998E-3</v>
      </c>
      <c r="BG2320">
        <v>453</v>
      </c>
      <c r="BH2320">
        <v>232</v>
      </c>
      <c r="BI2320">
        <v>387</v>
      </c>
      <c r="BJ2320">
        <v>73.28</v>
      </c>
      <c r="BK2320">
        <v>4.0672E-2</v>
      </c>
      <c r="BN2320" s="183"/>
    </row>
    <row r="2321" spans="1:66" ht="25.5" x14ac:dyDescent="0.25">
      <c r="A2321" s="10"/>
      <c r="B2321" s="94">
        <v>2306</v>
      </c>
      <c r="C2321" s="43">
        <v>1033673</v>
      </c>
      <c r="D2321" s="37" t="s">
        <v>22</v>
      </c>
      <c r="E2321" s="36" t="s">
        <v>3727</v>
      </c>
      <c r="F2321" s="151" t="s">
        <v>28</v>
      </c>
      <c r="G2321" s="41" t="s">
        <v>27</v>
      </c>
      <c r="H2321" s="46" t="str">
        <f>IFERROR(IFERROR(IF(SEARCH("Usystems",$E2321)&gt;0,"Usystems"),IF(SEARCH("RIIFO",$E2321)&gt;0,"RIIFO","Uponor")),"Uponor")</f>
        <v>Uponor</v>
      </c>
      <c r="I2321" s="25" t="str">
        <f>IFERROR(MID($D2321,1,7)+0,"")</f>
        <v/>
      </c>
      <c r="J2321" s="25" t="str">
        <f>IFERROR(MID($D2321,10,7)+0,"")</f>
        <v/>
      </c>
      <c r="K2321" s="25" t="str">
        <f>IFERROR(MID($D2321,19,7)+0,"")</f>
        <v/>
      </c>
      <c r="L2321" s="25" t="str">
        <f>IFERROR(MID($D2321,28,7)+0,"")</f>
        <v/>
      </c>
      <c r="M2321" s="25" t="e">
        <f>IF(IFERROR(MID($Q2321,1,7)+0,"")&lt;1130000,IF(INDEX(C:C,MATCH(LEFT(Q2321,7)+0,I:I,0))&lt;1130000,"",INDEX(C:C,MATCH(LEFT(Q2321,7)+0,I:I,0))),IFERROR(MID($Q2321,1,7)+0,""))</f>
        <v>#N/A</v>
      </c>
      <c r="N2321" s="25" t="str">
        <f>IF(IFERROR(MID($Q2321,10,7)+0,"")&lt;1130000,"",IFERROR(MID($Q2321,10,7)+0,""))</f>
        <v/>
      </c>
      <c r="O2321" s="25" t="str">
        <f>IF(IFERROR(MID($Q2321,19,7)+0,"")&lt;1130000,"",IFERROR(MID($Q2321,19,7)+0,""))</f>
        <v/>
      </c>
      <c r="P2321" s="25" t="e">
        <f>IF(M2321="","",IF(N2321="",M2321,M2321&amp;", "&amp;N2321))</f>
        <v>#N/A</v>
      </c>
      <c r="Q2321" s="37">
        <v>1118414</v>
      </c>
      <c r="R2321" s="37"/>
      <c r="S2321" s="35" t="s">
        <v>53</v>
      </c>
      <c r="T2321" s="25" t="s">
        <v>36</v>
      </c>
      <c r="U2321" s="185">
        <v>3762</v>
      </c>
      <c r="V2321" s="188">
        <v>3762</v>
      </c>
      <c r="W2321" s="189">
        <v>3762</v>
      </c>
      <c r="X2321" s="31">
        <v>3762</v>
      </c>
      <c r="Y2321" s="90">
        <f>IFERROR(ROUND(X2321/W2321-1,2),"")</f>
        <v>0</v>
      </c>
      <c r="Z2321" s="31">
        <f>IF(OR(S2321="VLD MLC components",S2321="VLD MLC pipes",S2321="VLD PEX components",S2321="VLD PEX pipes",S2321="VLD PHC components",S2321="VLD PHC pipes",S2321="Controls VLD"),"По запросу",X2321)</f>
        <v>3762</v>
      </c>
      <c r="AA2321" s="63">
        <f>ROUND(X2321/1.2,3)</f>
        <v>3135</v>
      </c>
      <c r="AB2321" s="23">
        <v>3135</v>
      </c>
      <c r="AC2321" s="190">
        <f>IFERROR(ROUND(AA2321/AB2321-1,2),"")</f>
        <v>0</v>
      </c>
      <c r="AD2321" s="25">
        <v>0.33</v>
      </c>
      <c r="AE2321" s="25">
        <v>1.719E-3</v>
      </c>
      <c r="AF2321" s="25">
        <v>0</v>
      </c>
      <c r="AG2321" s="25" t="s">
        <v>22</v>
      </c>
      <c r="AH2321" s="25">
        <v>0</v>
      </c>
      <c r="AI2321" s="25">
        <v>0</v>
      </c>
      <c r="AJ2321" s="25" t="s">
        <v>19</v>
      </c>
      <c r="AK2321" s="134" t="s">
        <v>19</v>
      </c>
      <c r="AL2321" s="25" t="s">
        <v>19</v>
      </c>
      <c r="AM2321" s="25">
        <v>10</v>
      </c>
      <c r="AN2321" s="25">
        <v>250</v>
      </c>
      <c r="AO2321" s="25">
        <v>150</v>
      </c>
      <c r="AP2321" s="25">
        <v>145</v>
      </c>
      <c r="AQ2321" s="25">
        <v>3.3</v>
      </c>
      <c r="AR2321" s="94">
        <v>5.4380000000000001E-3</v>
      </c>
      <c r="AS2321" s="157" t="s">
        <v>22</v>
      </c>
      <c r="AT2321" s="93" t="s">
        <v>22</v>
      </c>
      <c r="AU2321" s="92" t="s">
        <v>22</v>
      </c>
      <c r="AV2321" s="91" t="s">
        <v>48</v>
      </c>
      <c r="AW2321" s="92" t="s">
        <v>48</v>
      </c>
      <c r="AX2321" s="92" t="s">
        <v>48</v>
      </c>
      <c r="AY2321" s="91" t="s">
        <v>152</v>
      </c>
      <c r="AZ2321" s="23"/>
      <c r="BA2321" s="25">
        <v>0</v>
      </c>
      <c r="BB2321" t="s">
        <v>48</v>
      </c>
      <c r="BC2321" t="e">
        <v>#N/A</v>
      </c>
      <c r="BD2321" t="e">
        <f>IF(Z2321=BC2321,"OK")</f>
        <v>#N/A</v>
      </c>
      <c r="BE2321">
        <v>0.33</v>
      </c>
      <c r="BF2321">
        <v>1.719E-3</v>
      </c>
      <c r="BG2321">
        <v>250</v>
      </c>
      <c r="BH2321">
        <v>150</v>
      </c>
      <c r="BI2321">
        <v>145</v>
      </c>
      <c r="BJ2321">
        <v>3.3</v>
      </c>
      <c r="BK2321">
        <v>5.4380000000000001E-3</v>
      </c>
      <c r="BN2321" s="183"/>
    </row>
    <row r="2322" spans="1:66" ht="25.5" x14ac:dyDescent="0.25">
      <c r="A2322" s="10"/>
      <c r="B2322" s="94">
        <v>2307</v>
      </c>
      <c r="C2322" s="43">
        <v>1033675</v>
      </c>
      <c r="D2322" s="37" t="s">
        <v>22</v>
      </c>
      <c r="E2322" s="36" t="s">
        <v>3726</v>
      </c>
      <c r="F2322" s="151" t="s">
        <v>28</v>
      </c>
      <c r="G2322" s="41" t="s">
        <v>27</v>
      </c>
      <c r="H2322" s="46" t="str">
        <f>IFERROR(IFERROR(IF(SEARCH("Usystems",$E2322)&gt;0,"Usystems"),IF(SEARCH("RIIFO",$E2322)&gt;0,"RIIFO","Uponor")),"Uponor")</f>
        <v>Uponor</v>
      </c>
      <c r="I2322" s="25" t="str">
        <f>IFERROR(MID($D2322,1,7)+0,"")</f>
        <v/>
      </c>
      <c r="J2322" s="25" t="str">
        <f>IFERROR(MID($D2322,10,7)+0,"")</f>
        <v/>
      </c>
      <c r="K2322" s="25" t="str">
        <f>IFERROR(MID($D2322,19,7)+0,"")</f>
        <v/>
      </c>
      <c r="L2322" s="25" t="str">
        <f>IFERROR(MID($D2322,28,7)+0,"")</f>
        <v/>
      </c>
      <c r="M2322" s="25" t="e">
        <f>IF(IFERROR(MID($Q2322,1,7)+0,"")&lt;1130000,IF(INDEX(C:C,MATCH(LEFT(Q2322,7)+0,I:I,0))&lt;1130000,"",INDEX(C:C,MATCH(LEFT(Q2322,7)+0,I:I,0))),IFERROR(MID($Q2322,1,7)+0,""))</f>
        <v>#N/A</v>
      </c>
      <c r="N2322" s="25" t="str">
        <f>IF(IFERROR(MID($Q2322,10,7)+0,"")&lt;1130000,"",IFERROR(MID($Q2322,10,7)+0,""))</f>
        <v/>
      </c>
      <c r="O2322" s="25" t="str">
        <f>IF(IFERROR(MID($Q2322,19,7)+0,"")&lt;1130000,"",IFERROR(MID($Q2322,19,7)+0,""))</f>
        <v/>
      </c>
      <c r="P2322" s="25" t="e">
        <f>IF(M2322="","",IF(N2322="",M2322,M2322&amp;", "&amp;N2322))</f>
        <v>#N/A</v>
      </c>
      <c r="Q2322" s="37">
        <v>1118416</v>
      </c>
      <c r="R2322" s="37"/>
      <c r="S2322" s="35" t="s">
        <v>53</v>
      </c>
      <c r="T2322" s="25" t="s">
        <v>36</v>
      </c>
      <c r="U2322" s="185">
        <v>6268</v>
      </c>
      <c r="V2322" s="188">
        <v>6268</v>
      </c>
      <c r="W2322" s="189">
        <v>6268</v>
      </c>
      <c r="X2322" s="31">
        <v>6268</v>
      </c>
      <c r="Y2322" s="90">
        <f>IFERROR(ROUND(X2322/W2322-1,2),"")</f>
        <v>0</v>
      </c>
      <c r="Z2322" s="31">
        <f>IF(OR(S2322="VLD MLC components",S2322="VLD MLC pipes",S2322="VLD PEX components",S2322="VLD PEX pipes",S2322="VLD PHC components",S2322="VLD PHC pipes",S2322="Controls VLD"),"По запросу",X2322)</f>
        <v>6268</v>
      </c>
      <c r="AA2322" s="63">
        <f>ROUND(X2322/1.2,3)</f>
        <v>5223.3329999999996</v>
      </c>
      <c r="AB2322" s="23">
        <v>5223.3329999999996</v>
      </c>
      <c r="AC2322" s="190">
        <f>IFERROR(ROUND(AA2322/AB2322-1,2),"")</f>
        <v>0</v>
      </c>
      <c r="AD2322" s="25">
        <v>0.71399999999999997</v>
      </c>
      <c r="AE2322" s="25">
        <v>3.8400000000000001E-3</v>
      </c>
      <c r="AF2322" s="25">
        <v>0</v>
      </c>
      <c r="AG2322" s="25" t="s">
        <v>22</v>
      </c>
      <c r="AH2322" s="25">
        <v>0</v>
      </c>
      <c r="AI2322" s="25">
        <v>0</v>
      </c>
      <c r="AJ2322" s="25" t="s">
        <v>19</v>
      </c>
      <c r="AK2322" s="134" t="s">
        <v>19</v>
      </c>
      <c r="AL2322" s="25" t="s">
        <v>19</v>
      </c>
      <c r="AM2322" s="25">
        <v>1</v>
      </c>
      <c r="AN2322" s="25">
        <v>435</v>
      </c>
      <c r="AO2322" s="25">
        <v>325</v>
      </c>
      <c r="AP2322" s="25">
        <v>340</v>
      </c>
      <c r="AQ2322" s="25">
        <v>0.71399999999999997</v>
      </c>
      <c r="AR2322" s="94">
        <v>4.8068E-2</v>
      </c>
      <c r="AS2322" s="157" t="s">
        <v>22</v>
      </c>
      <c r="AT2322" s="93" t="s">
        <v>22</v>
      </c>
      <c r="AU2322" s="92" t="s">
        <v>22</v>
      </c>
      <c r="AV2322" s="91" t="s">
        <v>48</v>
      </c>
      <c r="AW2322" s="92" t="s">
        <v>48</v>
      </c>
      <c r="AX2322" s="92" t="s">
        <v>48</v>
      </c>
      <c r="AY2322" s="91" t="s">
        <v>152</v>
      </c>
      <c r="AZ2322" s="23"/>
      <c r="BA2322" s="25">
        <v>0</v>
      </c>
      <c r="BB2322" t="s">
        <v>48</v>
      </c>
      <c r="BC2322" t="e">
        <v>#N/A</v>
      </c>
      <c r="BD2322" t="e">
        <f>IF(Z2322=BC2322,"OK")</f>
        <v>#N/A</v>
      </c>
      <c r="BE2322">
        <v>0.71399999999999997</v>
      </c>
      <c r="BF2322">
        <v>3.8400000000000001E-3</v>
      </c>
      <c r="BG2322">
        <v>435</v>
      </c>
      <c r="BH2322">
        <v>325</v>
      </c>
      <c r="BI2322">
        <v>340</v>
      </c>
      <c r="BJ2322">
        <v>0.71399999999999997</v>
      </c>
      <c r="BK2322">
        <v>4.8068E-2</v>
      </c>
      <c r="BN2322" s="183"/>
    </row>
    <row r="2323" spans="1:66" ht="25.5" x14ac:dyDescent="0.25">
      <c r="A2323" s="10"/>
      <c r="B2323" s="94">
        <v>2308</v>
      </c>
      <c r="C2323" s="43">
        <v>1033676</v>
      </c>
      <c r="D2323" s="37" t="s">
        <v>22</v>
      </c>
      <c r="E2323" s="36" t="s">
        <v>3725</v>
      </c>
      <c r="F2323" s="151" t="s">
        <v>28</v>
      </c>
      <c r="G2323" s="41" t="s">
        <v>27</v>
      </c>
      <c r="H2323" s="46" t="str">
        <f>IFERROR(IFERROR(IF(SEARCH("Usystems",$E2323)&gt;0,"Usystems"),IF(SEARCH("RIIFO",$E2323)&gt;0,"RIIFO","Uponor")),"Uponor")</f>
        <v>Uponor</v>
      </c>
      <c r="I2323" s="25" t="str">
        <f>IFERROR(MID($D2323,1,7)+0,"")</f>
        <v/>
      </c>
      <c r="J2323" s="25" t="str">
        <f>IFERROR(MID($D2323,10,7)+0,"")</f>
        <v/>
      </c>
      <c r="K2323" s="25" t="str">
        <f>IFERROR(MID($D2323,19,7)+0,"")</f>
        <v/>
      </c>
      <c r="L2323" s="25" t="str">
        <f>IFERROR(MID($D2323,28,7)+0,"")</f>
        <v/>
      </c>
      <c r="M2323" s="25" t="e">
        <f>IF(IFERROR(MID($Q2323,1,7)+0,"")&lt;1130000,IF(INDEX(C:C,MATCH(LEFT(Q2323,7)+0,I:I,0))&lt;1130000,"",INDEX(C:C,MATCH(LEFT(Q2323,7)+0,I:I,0))),IFERROR(MID($Q2323,1,7)+0,""))</f>
        <v>#N/A</v>
      </c>
      <c r="N2323" s="25" t="str">
        <f>IF(IFERROR(MID($Q2323,10,7)+0,"")&lt;1130000,"",IFERROR(MID($Q2323,10,7)+0,""))</f>
        <v/>
      </c>
      <c r="O2323" s="25" t="str">
        <f>IF(IFERROR(MID($Q2323,19,7)+0,"")&lt;1130000,"",IFERROR(MID($Q2323,19,7)+0,""))</f>
        <v/>
      </c>
      <c r="P2323" s="25" t="e">
        <f>IF(M2323="","",IF(N2323="",M2323,M2323&amp;", "&amp;N2323))</f>
        <v>#N/A</v>
      </c>
      <c r="Q2323" s="37">
        <v>1118424</v>
      </c>
      <c r="R2323" s="37"/>
      <c r="S2323" s="35" t="s">
        <v>53</v>
      </c>
      <c r="T2323" s="25" t="s">
        <v>36</v>
      </c>
      <c r="U2323" s="185">
        <v>9774</v>
      </c>
      <c r="V2323" s="188">
        <v>9774</v>
      </c>
      <c r="W2323" s="189">
        <v>9774</v>
      </c>
      <c r="X2323" s="31">
        <v>9774</v>
      </c>
      <c r="Y2323" s="90">
        <f>IFERROR(ROUND(X2323/W2323-1,2),"")</f>
        <v>0</v>
      </c>
      <c r="Z2323" s="31">
        <f>IF(OR(S2323="VLD MLC components",S2323="VLD MLC pipes",S2323="VLD PEX components",S2323="VLD PEX pipes",S2323="VLD PHC components",S2323="VLD PHC pipes",S2323="Controls VLD"),"По запросу",X2323)</f>
        <v>9774</v>
      </c>
      <c r="AA2323" s="63">
        <f>ROUND(X2323/1.2,3)</f>
        <v>8145</v>
      </c>
      <c r="AB2323" s="23">
        <v>8145</v>
      </c>
      <c r="AC2323" s="190">
        <f>IFERROR(ROUND(AA2323/AB2323-1,2),"")</f>
        <v>0</v>
      </c>
      <c r="AD2323" s="25">
        <v>1.8320000000000001</v>
      </c>
      <c r="AE2323" s="25">
        <v>6.8589999999999996E-3</v>
      </c>
      <c r="AF2323" s="25">
        <v>0</v>
      </c>
      <c r="AG2323" s="25" t="s">
        <v>22</v>
      </c>
      <c r="AH2323" s="25">
        <v>0</v>
      </c>
      <c r="AI2323" s="25">
        <v>0</v>
      </c>
      <c r="AJ2323" s="25" t="s">
        <v>19</v>
      </c>
      <c r="AK2323" s="134" t="s">
        <v>19</v>
      </c>
      <c r="AL2323" s="25" t="s">
        <v>19</v>
      </c>
      <c r="AM2323" s="25">
        <v>2</v>
      </c>
      <c r="AN2323" s="25">
        <v>250</v>
      </c>
      <c r="AO2323" s="25">
        <v>150</v>
      </c>
      <c r="AP2323" s="25">
        <v>145</v>
      </c>
      <c r="AQ2323" s="25">
        <v>3.6640000000000001</v>
      </c>
      <c r="AR2323" s="94">
        <v>5.4380000000000001E-3</v>
      </c>
      <c r="AS2323" s="157" t="s">
        <v>22</v>
      </c>
      <c r="AT2323" s="93" t="s">
        <v>22</v>
      </c>
      <c r="AU2323" s="92" t="s">
        <v>22</v>
      </c>
      <c r="AV2323" s="91" t="s">
        <v>48</v>
      </c>
      <c r="AW2323" s="92" t="s">
        <v>48</v>
      </c>
      <c r="AX2323" s="92" t="s">
        <v>48</v>
      </c>
      <c r="AY2323" s="91" t="s">
        <v>152</v>
      </c>
      <c r="AZ2323" s="23"/>
      <c r="BA2323" s="25">
        <v>0</v>
      </c>
      <c r="BB2323" t="s">
        <v>48</v>
      </c>
      <c r="BC2323" t="e">
        <v>#N/A</v>
      </c>
      <c r="BD2323" t="e">
        <f>IF(Z2323=BC2323,"OK")</f>
        <v>#N/A</v>
      </c>
      <c r="BE2323">
        <v>1.8320000000000001</v>
      </c>
      <c r="BF2323">
        <v>6.8589999999999996E-3</v>
      </c>
      <c r="BG2323">
        <v>250</v>
      </c>
      <c r="BH2323">
        <v>150</v>
      </c>
      <c r="BI2323">
        <v>145</v>
      </c>
      <c r="BJ2323">
        <v>3.6640000000000001</v>
      </c>
      <c r="BK2323">
        <v>5.4380000000000001E-3</v>
      </c>
      <c r="BN2323" s="183"/>
    </row>
    <row r="2324" spans="1:66" ht="25.5" x14ac:dyDescent="0.25">
      <c r="A2324" s="10"/>
      <c r="B2324" s="94">
        <v>2309</v>
      </c>
      <c r="C2324" s="43">
        <v>1005295</v>
      </c>
      <c r="D2324" s="37" t="s">
        <v>22</v>
      </c>
      <c r="E2324" s="27" t="s">
        <v>3724</v>
      </c>
      <c r="F2324" s="151" t="s">
        <v>21</v>
      </c>
      <c r="G2324" s="41" t="s">
        <v>585</v>
      </c>
      <c r="H2324" s="46" t="str">
        <f>IFERROR(IFERROR(IF(SEARCH("Usystems",$E2324)&gt;0,"Usystems"),IF(SEARCH("RIIFO",$E2324)&gt;0,"RIIFO","Uponor")),"Uponor")</f>
        <v>Uponor</v>
      </c>
      <c r="I2324" s="25" t="str">
        <f>IFERROR(MID($D2324,1,7)+0,"")</f>
        <v/>
      </c>
      <c r="J2324" s="25" t="str">
        <f>IFERROR(MID($D2324,10,7)+0,"")</f>
        <v/>
      </c>
      <c r="K2324" s="25" t="str">
        <f>IFERROR(MID($D2324,19,7)+0,"")</f>
        <v/>
      </c>
      <c r="L2324" s="25" t="str">
        <f>IFERROR(MID($D2324,28,7)+0,"")</f>
        <v/>
      </c>
      <c r="M2324" s="25" t="str">
        <f>IF(IFERROR(MID($Q2324,1,7)+0,"")&lt;1130000,IF(INDEX(C:C,MATCH(LEFT(Q2324,7)+0,I:I,0))&lt;1130000,"",INDEX(C:C,MATCH(LEFT(Q2324,7)+0,I:I,0))),IFERROR(MID($Q2324,1,7)+0,""))</f>
        <v/>
      </c>
      <c r="N2324" s="25" t="str">
        <f>IF(IFERROR(MID($Q2324,10,7)+0,"")&lt;1130000,"",IFERROR(MID($Q2324,10,7)+0,""))</f>
        <v/>
      </c>
      <c r="O2324" s="25" t="str">
        <f>IF(IFERROR(MID($Q2324,19,7)+0,"")&lt;1130000,"",IFERROR(MID($Q2324,19,7)+0,""))</f>
        <v/>
      </c>
      <c r="P2324" s="25" t="str">
        <f>IF(M2324="","",IF(N2324="",M2324,M2324&amp;", "&amp;N2324))</f>
        <v/>
      </c>
      <c r="Q2324" s="37" t="s">
        <v>22</v>
      </c>
      <c r="R2324" s="37"/>
      <c r="S2324" s="35" t="s">
        <v>53</v>
      </c>
      <c r="T2324" s="25" t="s">
        <v>36</v>
      </c>
      <c r="U2324" s="185">
        <v>4326</v>
      </c>
      <c r="V2324" s="188">
        <v>4326</v>
      </c>
      <c r="W2324" s="189">
        <v>4326</v>
      </c>
      <c r="X2324" s="31">
        <v>4326</v>
      </c>
      <c r="Y2324" s="90">
        <f>IFERROR(ROUND(X2324/W2324-1,2),"")</f>
        <v>0</v>
      </c>
      <c r="Z2324" s="31">
        <f>IF(OR(S2324="VLD MLC components",S2324="VLD MLC pipes",S2324="VLD PEX components",S2324="VLD PEX pipes",S2324="VLD PHC components",S2324="VLD PHC pipes",S2324="Controls VLD"),"По запросу",X2324)</f>
        <v>4326</v>
      </c>
      <c r="AA2324" s="63">
        <f>ROUND(X2324/1.2,3)</f>
        <v>3605</v>
      </c>
      <c r="AB2324" s="23">
        <v>3605</v>
      </c>
      <c r="AC2324" s="190">
        <f>IFERROR(ROUND(AA2324/AB2324-1,2),"")</f>
        <v>0</v>
      </c>
      <c r="AD2324" s="25">
        <v>0.14699999999999999</v>
      </c>
      <c r="AE2324" s="25">
        <v>1.2899999999999999E-4</v>
      </c>
      <c r="AF2324" s="25">
        <v>13</v>
      </c>
      <c r="AG2324" s="25">
        <v>13</v>
      </c>
      <c r="AH2324" s="25">
        <v>13</v>
      </c>
      <c r="AI2324" s="25">
        <v>13</v>
      </c>
      <c r="AJ2324" s="25" t="s">
        <v>20</v>
      </c>
      <c r="AK2324" s="22" t="s">
        <v>20</v>
      </c>
      <c r="AL2324" s="25" t="s">
        <v>19</v>
      </c>
      <c r="AM2324" s="25">
        <v>10</v>
      </c>
      <c r="AN2324" s="25">
        <v>280</v>
      </c>
      <c r="AO2324" s="25">
        <v>185</v>
      </c>
      <c r="AP2324" s="25">
        <v>205</v>
      </c>
      <c r="AQ2324" s="25">
        <v>1.47</v>
      </c>
      <c r="AR2324" s="94">
        <v>1.0619E-2</v>
      </c>
      <c r="AS2324" s="157">
        <v>13</v>
      </c>
      <c r="AT2324" s="93" t="s">
        <v>22</v>
      </c>
      <c r="AU2324" s="92" t="s">
        <v>22</v>
      </c>
      <c r="AV2324" s="91" t="s">
        <v>152</v>
      </c>
      <c r="AW2324" s="92" t="s">
        <v>152</v>
      </c>
      <c r="AX2324" s="92" t="s">
        <v>48</v>
      </c>
      <c r="AY2324" s="91" t="s">
        <v>152</v>
      </c>
      <c r="AZ2324" s="23"/>
      <c r="BA2324" s="25" t="s">
        <v>3388</v>
      </c>
      <c r="BB2324" t="s">
        <v>25</v>
      </c>
      <c r="BC2324">
        <v>4326</v>
      </c>
      <c r="BD2324" t="str">
        <f>IF(Z2324=BC2324,"OK")</f>
        <v>OK</v>
      </c>
      <c r="BE2324">
        <v>0.14699999999999999</v>
      </c>
      <c r="BF2324">
        <v>1.2899999999999999E-4</v>
      </c>
      <c r="BG2324">
        <v>280</v>
      </c>
      <c r="BH2324">
        <v>185</v>
      </c>
      <c r="BI2324">
        <v>205</v>
      </c>
      <c r="BJ2324">
        <v>1.47</v>
      </c>
      <c r="BK2324">
        <v>1.0619E-2</v>
      </c>
      <c r="BN2324" s="183"/>
    </row>
    <row r="2325" spans="1:66" ht="25.5" x14ac:dyDescent="0.25">
      <c r="A2325" s="1"/>
      <c r="B2325" s="94">
        <v>2310</v>
      </c>
      <c r="C2325" s="43">
        <v>1005286</v>
      </c>
      <c r="D2325" s="37" t="s">
        <v>22</v>
      </c>
      <c r="E2325" s="27" t="s">
        <v>3723</v>
      </c>
      <c r="F2325" s="151" t="s">
        <v>21</v>
      </c>
      <c r="G2325" s="25"/>
      <c r="H2325" s="46" t="str">
        <f>IFERROR(IFERROR(IF(SEARCH("Usystems",$E2325)&gt;0,"Usystems"),IF(SEARCH("RIIFO",$E2325)&gt;0,"RIIFO","Uponor")),"Uponor")</f>
        <v>Uponor</v>
      </c>
      <c r="I2325" s="25" t="str">
        <f>IFERROR(MID($D2325,1,7)+0,"")</f>
        <v/>
      </c>
      <c r="J2325" s="25" t="str">
        <f>IFERROR(MID($D2325,10,7)+0,"")</f>
        <v/>
      </c>
      <c r="K2325" s="25" t="str">
        <f>IFERROR(MID($D2325,19,7)+0,"")</f>
        <v/>
      </c>
      <c r="L2325" s="25" t="str">
        <f>IFERROR(MID($D2325,28,7)+0,"")</f>
        <v/>
      </c>
      <c r="M2325" s="25" t="str">
        <f>IF(IFERROR(MID($Q2325,1,7)+0,"")&lt;1130000,IF(INDEX(C:C,MATCH(LEFT(Q2325,7)+0,I:I,0))&lt;1130000,"",INDEX(C:C,MATCH(LEFT(Q2325,7)+0,I:I,0))),IFERROR(MID($Q2325,1,7)+0,""))</f>
        <v/>
      </c>
      <c r="N2325" s="25" t="str">
        <f>IF(IFERROR(MID($Q2325,10,7)+0,"")&lt;1130000,"",IFERROR(MID($Q2325,10,7)+0,""))</f>
        <v/>
      </c>
      <c r="O2325" s="25" t="str">
        <f>IF(IFERROR(MID($Q2325,19,7)+0,"")&lt;1130000,"",IFERROR(MID($Q2325,19,7)+0,""))</f>
        <v/>
      </c>
      <c r="P2325" s="25" t="str">
        <f>IF(M2325="","",IF(N2325="",M2325,M2325&amp;", "&amp;N2325))</f>
        <v/>
      </c>
      <c r="Q2325" s="37" t="s">
        <v>22</v>
      </c>
      <c r="R2325" s="37"/>
      <c r="S2325" s="35" t="s">
        <v>53</v>
      </c>
      <c r="T2325" s="25" t="s">
        <v>36</v>
      </c>
      <c r="U2325" s="185">
        <v>873</v>
      </c>
      <c r="V2325" s="188">
        <v>873</v>
      </c>
      <c r="W2325" s="189">
        <v>873</v>
      </c>
      <c r="X2325" s="31">
        <v>873</v>
      </c>
      <c r="Y2325" s="90">
        <f>IFERROR(ROUND(X2325/W2325-1,2),"")</f>
        <v>0</v>
      </c>
      <c r="Z2325" s="31">
        <f>IF(OR(S2325="VLD MLC components",S2325="VLD MLC pipes",S2325="VLD PEX components",S2325="VLD PEX pipes",S2325="VLD PHC components",S2325="VLD PHC pipes",S2325="Controls VLD"),"По запросу",X2325)</f>
        <v>873</v>
      </c>
      <c r="AA2325" s="63">
        <f>ROUND(X2325/1.2,3)</f>
        <v>727.5</v>
      </c>
      <c r="AB2325" s="23">
        <v>727.5</v>
      </c>
      <c r="AC2325" s="190">
        <f>IFERROR(ROUND(AA2325/AB2325-1,2),"")</f>
        <v>0</v>
      </c>
      <c r="AD2325" s="25">
        <v>0.08</v>
      </c>
      <c r="AE2325" s="25">
        <v>4.8999999999999998E-4</v>
      </c>
      <c r="AF2325" s="25">
        <v>0</v>
      </c>
      <c r="AG2325" s="25" t="s">
        <v>22</v>
      </c>
      <c r="AH2325" s="25">
        <v>0</v>
      </c>
      <c r="AI2325" s="25">
        <v>0</v>
      </c>
      <c r="AJ2325" s="25" t="s">
        <v>20</v>
      </c>
      <c r="AK2325" s="134" t="s">
        <v>19</v>
      </c>
      <c r="AL2325" s="25" t="s">
        <v>20</v>
      </c>
      <c r="AM2325" s="25">
        <v>150</v>
      </c>
      <c r="AN2325" s="25">
        <v>610</v>
      </c>
      <c r="AO2325" s="25">
        <v>400</v>
      </c>
      <c r="AP2325" s="25">
        <v>360</v>
      </c>
      <c r="AQ2325" s="25">
        <v>12</v>
      </c>
      <c r="AR2325" s="94">
        <v>8.7840000000000001E-2</v>
      </c>
      <c r="AS2325" s="157" t="s">
        <v>22</v>
      </c>
      <c r="AT2325" s="93" t="s">
        <v>22</v>
      </c>
      <c r="AU2325" s="92" t="s">
        <v>22</v>
      </c>
      <c r="AV2325" s="91" t="s">
        <v>48</v>
      </c>
      <c r="AW2325" s="92" t="s">
        <v>48</v>
      </c>
      <c r="AX2325" s="92" t="s">
        <v>48</v>
      </c>
      <c r="AY2325" s="91" t="s">
        <v>152</v>
      </c>
      <c r="AZ2325" s="23"/>
      <c r="BA2325" s="25">
        <v>0</v>
      </c>
      <c r="BB2325" t="s">
        <v>48</v>
      </c>
      <c r="BC2325" t="e">
        <v>#N/A</v>
      </c>
      <c r="BD2325" t="e">
        <f>IF(Z2325=BC2325,"OK")</f>
        <v>#N/A</v>
      </c>
      <c r="BE2325">
        <v>0.08</v>
      </c>
      <c r="BF2325">
        <v>4.8999999999999998E-4</v>
      </c>
      <c r="BG2325">
        <v>610</v>
      </c>
      <c r="BH2325">
        <v>400</v>
      </c>
      <c r="BI2325">
        <v>360</v>
      </c>
      <c r="BJ2325">
        <v>12</v>
      </c>
      <c r="BK2325">
        <v>8.7840000000000001E-2</v>
      </c>
      <c r="BN2325" s="183"/>
    </row>
    <row r="2326" spans="1:66" ht="38.25" x14ac:dyDescent="0.25">
      <c r="A2326" s="1"/>
      <c r="B2326" s="94">
        <v>2311</v>
      </c>
      <c r="C2326" s="43">
        <v>1005284</v>
      </c>
      <c r="D2326" s="37" t="s">
        <v>22</v>
      </c>
      <c r="E2326" s="27" t="s">
        <v>3722</v>
      </c>
      <c r="F2326" s="151" t="s">
        <v>21</v>
      </c>
      <c r="G2326" s="25"/>
      <c r="H2326" s="46" t="str">
        <f>IFERROR(IFERROR(IF(SEARCH("Usystems",$E2326)&gt;0,"Usystems"),IF(SEARCH("RIIFO",$E2326)&gt;0,"RIIFO","Uponor")),"Uponor")</f>
        <v>Uponor</v>
      </c>
      <c r="I2326" s="25" t="str">
        <f>IFERROR(MID($D2326,1,7)+0,"")</f>
        <v/>
      </c>
      <c r="J2326" s="25" t="str">
        <f>IFERROR(MID($D2326,10,7)+0,"")</f>
        <v/>
      </c>
      <c r="K2326" s="25" t="str">
        <f>IFERROR(MID($D2326,19,7)+0,"")</f>
        <v/>
      </c>
      <c r="L2326" s="25" t="str">
        <f>IFERROR(MID($D2326,28,7)+0,"")</f>
        <v/>
      </c>
      <c r="M2326" s="25" t="str">
        <f>IF(IFERROR(MID($Q2326,1,7)+0,"")&lt;1130000,IF(INDEX(C:C,MATCH(LEFT(Q2326,7)+0,I:I,0))&lt;1130000,"",INDEX(C:C,MATCH(LEFT(Q2326,7)+0,I:I,0))),IFERROR(MID($Q2326,1,7)+0,""))</f>
        <v/>
      </c>
      <c r="N2326" s="25" t="str">
        <f>IF(IFERROR(MID($Q2326,10,7)+0,"")&lt;1130000,"",IFERROR(MID($Q2326,10,7)+0,""))</f>
        <v/>
      </c>
      <c r="O2326" s="25" t="str">
        <f>IF(IFERROR(MID($Q2326,19,7)+0,"")&lt;1130000,"",IFERROR(MID($Q2326,19,7)+0,""))</f>
        <v/>
      </c>
      <c r="P2326" s="25" t="str">
        <f>IF(M2326="","",IF(N2326="",M2326,M2326&amp;", "&amp;N2326))</f>
        <v/>
      </c>
      <c r="Q2326" s="37" t="s">
        <v>22</v>
      </c>
      <c r="R2326" s="37"/>
      <c r="S2326" s="35" t="s">
        <v>53</v>
      </c>
      <c r="T2326" s="25" t="s">
        <v>36</v>
      </c>
      <c r="U2326" s="185">
        <v>4643</v>
      </c>
      <c r="V2326" s="188">
        <v>4643</v>
      </c>
      <c r="W2326" s="189">
        <v>4643</v>
      </c>
      <c r="X2326" s="31">
        <v>4643</v>
      </c>
      <c r="Y2326" s="90">
        <f>IFERROR(ROUND(X2326/W2326-1,2),"")</f>
        <v>0</v>
      </c>
      <c r="Z2326" s="31">
        <f>IF(OR(S2326="VLD MLC components",S2326="VLD MLC pipes",S2326="VLD PEX components",S2326="VLD PEX pipes",S2326="VLD PHC components",S2326="VLD PHC pipes",S2326="Controls VLD"),"По запросу",X2326)</f>
        <v>4643</v>
      </c>
      <c r="AA2326" s="63">
        <f>ROUND(X2326/1.2,3)</f>
        <v>3869.1669999999999</v>
      </c>
      <c r="AB2326" s="23">
        <v>3869.1669999999999</v>
      </c>
      <c r="AC2326" s="190">
        <f>IFERROR(ROUND(AA2326/AB2326-1,2),"")</f>
        <v>0</v>
      </c>
      <c r="AD2326" s="25">
        <v>0.51</v>
      </c>
      <c r="AE2326" s="25">
        <v>1.3860000000000001E-3</v>
      </c>
      <c r="AF2326" s="25">
        <v>0</v>
      </c>
      <c r="AG2326" s="25" t="s">
        <v>22</v>
      </c>
      <c r="AH2326" s="25">
        <v>0</v>
      </c>
      <c r="AI2326" s="25">
        <v>0</v>
      </c>
      <c r="AJ2326" s="25" t="s">
        <v>20</v>
      </c>
      <c r="AK2326" s="134" t="s">
        <v>19</v>
      </c>
      <c r="AL2326" s="25" t="s">
        <v>20</v>
      </c>
      <c r="AM2326" s="25">
        <v>1</v>
      </c>
      <c r="AN2326" s="25">
        <v>1000</v>
      </c>
      <c r="AO2326" s="25">
        <v>210</v>
      </c>
      <c r="AP2326" s="25">
        <v>165</v>
      </c>
      <c r="AQ2326" s="25">
        <v>0.51</v>
      </c>
      <c r="AR2326" s="94">
        <v>3.465E-2</v>
      </c>
      <c r="AS2326" s="157" t="s">
        <v>22</v>
      </c>
      <c r="AT2326" s="93" t="s">
        <v>22</v>
      </c>
      <c r="AU2326" s="92" t="s">
        <v>22</v>
      </c>
      <c r="AV2326" s="91" t="s">
        <v>48</v>
      </c>
      <c r="AW2326" s="92" t="s">
        <v>48</v>
      </c>
      <c r="AX2326" s="92" t="s">
        <v>48</v>
      </c>
      <c r="AY2326" s="91" t="s">
        <v>152</v>
      </c>
      <c r="AZ2326" s="23"/>
      <c r="BA2326" s="25">
        <v>0</v>
      </c>
      <c r="BB2326" t="s">
        <v>48</v>
      </c>
      <c r="BC2326" t="e">
        <v>#N/A</v>
      </c>
      <c r="BD2326" t="e">
        <f>IF(Z2326=BC2326,"OK")</f>
        <v>#N/A</v>
      </c>
      <c r="BE2326">
        <v>0.51</v>
      </c>
      <c r="BF2326">
        <v>1.3860000000000001E-3</v>
      </c>
      <c r="BG2326">
        <v>1000</v>
      </c>
      <c r="BH2326">
        <v>210</v>
      </c>
      <c r="BI2326">
        <v>165</v>
      </c>
      <c r="BJ2326">
        <v>0.51</v>
      </c>
      <c r="BK2326">
        <v>3.465E-2</v>
      </c>
      <c r="BN2326" s="183"/>
    </row>
    <row r="2327" spans="1:66" ht="25.5" x14ac:dyDescent="0.25">
      <c r="A2327" s="1"/>
      <c r="B2327" s="94">
        <v>2312</v>
      </c>
      <c r="C2327" s="43">
        <v>1005478</v>
      </c>
      <c r="D2327" s="37" t="s">
        <v>22</v>
      </c>
      <c r="E2327" s="36" t="s">
        <v>3721</v>
      </c>
      <c r="F2327" s="151" t="s">
        <v>26</v>
      </c>
      <c r="G2327" s="41" t="s">
        <v>27</v>
      </c>
      <c r="H2327" s="46" t="str">
        <f>IFERROR(IFERROR(IF(SEARCH("Usystems",$E2327)&gt;0,"Usystems"),IF(SEARCH("RIIFO",$E2327)&gt;0,"RIIFO","Uponor")),"Uponor")</f>
        <v>Uponor</v>
      </c>
      <c r="I2327" s="25" t="str">
        <f>IFERROR(MID($D2327,1,7)+0,"")</f>
        <v/>
      </c>
      <c r="J2327" s="25" t="str">
        <f>IFERROR(MID($D2327,10,7)+0,"")</f>
        <v/>
      </c>
      <c r="K2327" s="25" t="str">
        <f>IFERROR(MID($D2327,19,7)+0,"")</f>
        <v/>
      </c>
      <c r="L2327" s="25" t="str">
        <f>IFERROR(MID($D2327,28,7)+0,"")</f>
        <v/>
      </c>
      <c r="M2327" s="25">
        <f>IF(IFERROR(MID($Q2327,1,7)+0,"")&lt;1130000,IF(INDEX(C:C,MATCH(LEFT(Q2327,7)+0,I:I,0))&lt;1130000,"",INDEX(C:C,MATCH(LEFT(Q2327,7)+0,I:I,0))),IFERROR(MID($Q2327,1,7)+0,""))</f>
        <v>1136097</v>
      </c>
      <c r="N2327" s="25" t="str">
        <f>IF(IFERROR(MID($Q2327,10,7)+0,"")&lt;1130000,"",IFERROR(MID($Q2327,10,7)+0,""))</f>
        <v/>
      </c>
      <c r="O2327" s="25" t="str">
        <f>IF(IFERROR(MID($Q2327,19,7)+0,"")&lt;1130000,"",IFERROR(MID($Q2327,19,7)+0,""))</f>
        <v/>
      </c>
      <c r="P2327" s="25">
        <f>IF(M2327="","",IF(N2327="",M2327,M2327&amp;", "&amp;N2327))</f>
        <v>1136097</v>
      </c>
      <c r="Q2327" s="37">
        <v>1094446</v>
      </c>
      <c r="R2327" s="37"/>
      <c r="S2327" s="35" t="s">
        <v>53</v>
      </c>
      <c r="T2327" s="25" t="s">
        <v>55</v>
      </c>
      <c r="U2327" s="185">
        <v>2433</v>
      </c>
      <c r="V2327" s="188">
        <v>2433</v>
      </c>
      <c r="W2327" s="189">
        <v>2433</v>
      </c>
      <c r="X2327" s="31">
        <v>2433</v>
      </c>
      <c r="Y2327" s="90">
        <f>IFERROR(ROUND(X2327/W2327-1,2),"")</f>
        <v>0</v>
      </c>
      <c r="Z2327" s="31">
        <f>IF(OR(S2327="VLD MLC components",S2327="VLD MLC pipes",S2327="VLD PEX components",S2327="VLD PEX pipes",S2327="VLD PHC components",S2327="VLD PHC pipes",S2327="Controls VLD"),"По запросу",X2327)</f>
        <v>2433</v>
      </c>
      <c r="AA2327" s="63">
        <f>ROUND(X2327/1.2,3)</f>
        <v>2027.5</v>
      </c>
      <c r="AB2327" s="23">
        <v>2027.5</v>
      </c>
      <c r="AC2327" s="190">
        <f>IFERROR(ROUND(AA2327/AB2327-1,2),"")</f>
        <v>0</v>
      </c>
      <c r="AD2327" s="25">
        <v>1.9</v>
      </c>
      <c r="AE2327" s="25">
        <v>5.2782999999999997E-2</v>
      </c>
      <c r="AF2327" s="25">
        <v>0</v>
      </c>
      <c r="AG2327" s="25" t="s">
        <v>22</v>
      </c>
      <c r="AH2327" s="25">
        <v>0</v>
      </c>
      <c r="AI2327" s="25">
        <v>0</v>
      </c>
      <c r="AJ2327" s="25" t="s">
        <v>19</v>
      </c>
      <c r="AK2327" s="134" t="s">
        <v>19</v>
      </c>
      <c r="AL2327" s="25" t="s">
        <v>19</v>
      </c>
      <c r="AM2327" s="25">
        <v>8.9600000000000009</v>
      </c>
      <c r="AN2327" s="25">
        <v>1510</v>
      </c>
      <c r="AO2327" s="25">
        <v>870</v>
      </c>
      <c r="AP2327" s="25">
        <v>360</v>
      </c>
      <c r="AQ2327" s="25">
        <v>17.024000000000001</v>
      </c>
      <c r="AR2327" s="94">
        <v>0.47293200000000002</v>
      </c>
      <c r="AS2327" s="157" t="s">
        <v>22</v>
      </c>
      <c r="AT2327" s="93" t="s">
        <v>22</v>
      </c>
      <c r="AU2327" s="92" t="s">
        <v>22</v>
      </c>
      <c r="AV2327" s="91" t="s">
        <v>48</v>
      </c>
      <c r="AW2327" s="92" t="s">
        <v>48</v>
      </c>
      <c r="AX2327" s="92" t="s">
        <v>48</v>
      </c>
      <c r="AY2327" s="91" t="s">
        <v>152</v>
      </c>
      <c r="AZ2327" s="23"/>
      <c r="BA2327" s="25">
        <v>0</v>
      </c>
      <c r="BB2327" t="s">
        <v>48</v>
      </c>
      <c r="BC2327" t="e">
        <v>#N/A</v>
      </c>
      <c r="BD2327" t="e">
        <f>IF(Z2327=BC2327,"OK")</f>
        <v>#N/A</v>
      </c>
      <c r="BE2327">
        <v>1.9</v>
      </c>
      <c r="BF2327">
        <v>5.2782999999999997E-2</v>
      </c>
      <c r="BG2327">
        <v>1510</v>
      </c>
      <c r="BH2327">
        <v>870</v>
      </c>
      <c r="BI2327">
        <v>360</v>
      </c>
      <c r="BJ2327">
        <v>17.024000000000001</v>
      </c>
      <c r="BK2327">
        <v>0.47293200000000002</v>
      </c>
      <c r="BN2327" s="183"/>
    </row>
    <row r="2328" spans="1:66" ht="38.25" x14ac:dyDescent="0.25">
      <c r="A2328" s="1"/>
      <c r="B2328" s="94">
        <v>2313</v>
      </c>
      <c r="C2328" s="43">
        <v>1016703</v>
      </c>
      <c r="D2328" s="37">
        <v>1000020</v>
      </c>
      <c r="E2328" s="36" t="s">
        <v>3720</v>
      </c>
      <c r="F2328" s="151" t="s">
        <v>26</v>
      </c>
      <c r="G2328" s="41" t="s">
        <v>29</v>
      </c>
      <c r="H2328" s="46" t="str">
        <f>IFERROR(IFERROR(IF(SEARCH("Usystems",$E2328)&gt;0,"Usystems"),IF(SEARCH("RIIFO",$E2328)&gt;0,"RIIFO","Uponor")),"Uponor")</f>
        <v>Uponor</v>
      </c>
      <c r="I2328" s="25">
        <f>IFERROR(MID($D2328,1,7)+0,"")</f>
        <v>1000020</v>
      </c>
      <c r="J2328" s="25" t="str">
        <f>IFERROR(MID($D2328,10,7)+0,"")</f>
        <v/>
      </c>
      <c r="K2328" s="25" t="str">
        <f>IFERROR(MID($D2328,19,7)+0,"")</f>
        <v/>
      </c>
      <c r="L2328" s="25" t="str">
        <f>IFERROR(MID($D2328,28,7)+0,"")</f>
        <v/>
      </c>
      <c r="M2328" s="25">
        <f>IF(IFERROR(MID($Q2328,1,7)+0,"")&lt;1130000,IF(INDEX(C:C,MATCH(LEFT(Q2328,7)+0,I:I,0))&lt;1130000,"",INDEX(C:C,MATCH(LEFT(Q2328,7)+0,I:I,0))),IFERROR(MID($Q2328,1,7)+0,""))</f>
        <v>1136098</v>
      </c>
      <c r="N2328" s="25" t="str">
        <f>IF(IFERROR(MID($Q2328,10,7)+0,"")&lt;1130000,"",IFERROR(MID($Q2328,10,7)+0,""))</f>
        <v/>
      </c>
      <c r="O2328" s="25" t="str">
        <f>IF(IFERROR(MID($Q2328,19,7)+0,"")&lt;1130000,"",IFERROR(MID($Q2328,19,7)+0,""))</f>
        <v/>
      </c>
      <c r="P2328" s="25">
        <f>IF(M2328="","",IF(N2328="",M2328,M2328&amp;", "&amp;N2328))</f>
        <v>1136098</v>
      </c>
      <c r="Q2328" s="37">
        <v>1136098</v>
      </c>
      <c r="R2328" s="37"/>
      <c r="S2328" s="35" t="s">
        <v>53</v>
      </c>
      <c r="T2328" s="25" t="s">
        <v>55</v>
      </c>
      <c r="U2328" s="185">
        <v>1934</v>
      </c>
      <c r="V2328" s="188">
        <v>1934</v>
      </c>
      <c r="W2328" s="189">
        <v>1934</v>
      </c>
      <c r="X2328" s="31">
        <v>1934</v>
      </c>
      <c r="Y2328" s="90">
        <f>IFERROR(ROUND(X2328/W2328-1,2),"")</f>
        <v>0</v>
      </c>
      <c r="Z2328" s="31">
        <f>IF(OR(S2328="VLD MLC components",S2328="VLD MLC pipes",S2328="VLD PEX components",S2328="VLD PEX pipes",S2328="VLD PHC components",S2328="VLD PHC pipes",S2328="Controls VLD"),"По запросу",X2328)</f>
        <v>1934</v>
      </c>
      <c r="AA2328" s="63">
        <f>ROUND(X2328/1.2,3)</f>
        <v>1611.6669999999999</v>
      </c>
      <c r="AB2328" s="23">
        <v>1611.6669999999999</v>
      </c>
      <c r="AC2328" s="190">
        <f>IFERROR(ROUND(AA2328/AB2328-1,2),"")</f>
        <v>0</v>
      </c>
      <c r="AD2328" s="25">
        <v>0.72</v>
      </c>
      <c r="AE2328" s="25">
        <v>0.02</v>
      </c>
      <c r="AF2328" s="25">
        <v>20</v>
      </c>
      <c r="AG2328" s="25">
        <v>20</v>
      </c>
      <c r="AH2328" s="25">
        <v>20</v>
      </c>
      <c r="AI2328" s="25">
        <v>20</v>
      </c>
      <c r="AJ2328" s="25" t="s">
        <v>20</v>
      </c>
      <c r="AK2328" s="22" t="s">
        <v>20</v>
      </c>
      <c r="AL2328" s="25" t="s">
        <v>19</v>
      </c>
      <c r="AM2328" s="25">
        <v>10</v>
      </c>
      <c r="AN2328" s="25">
        <v>1550</v>
      </c>
      <c r="AO2328" s="25">
        <v>910</v>
      </c>
      <c r="AP2328" s="25">
        <v>100</v>
      </c>
      <c r="AQ2328" s="25">
        <v>7.2</v>
      </c>
      <c r="AR2328" s="94">
        <v>0.14105000000000001</v>
      </c>
      <c r="AS2328" s="157">
        <v>20</v>
      </c>
      <c r="AT2328" s="93" t="s">
        <v>22</v>
      </c>
      <c r="AU2328" s="92" t="s">
        <v>22</v>
      </c>
      <c r="AV2328" s="91" t="s">
        <v>152</v>
      </c>
      <c r="AW2328" s="92" t="s">
        <v>152</v>
      </c>
      <c r="AX2328" s="92" t="s">
        <v>48</v>
      </c>
      <c r="AY2328" s="91" t="s">
        <v>152</v>
      </c>
      <c r="AZ2328" s="23"/>
      <c r="BA2328" s="25" t="s">
        <v>3719</v>
      </c>
      <c r="BB2328" t="s">
        <v>25</v>
      </c>
      <c r="BC2328">
        <v>1934</v>
      </c>
      <c r="BD2328" t="str">
        <f>IF(Z2328=BC2328,"OK")</f>
        <v>OK</v>
      </c>
      <c r="BE2328">
        <v>0.72</v>
      </c>
      <c r="BF2328">
        <v>0.02</v>
      </c>
      <c r="BG2328">
        <v>1550</v>
      </c>
      <c r="BH2328">
        <v>910</v>
      </c>
      <c r="BI2328">
        <v>100</v>
      </c>
      <c r="BJ2328">
        <v>7.2</v>
      </c>
      <c r="BK2328">
        <v>0.14105000000000001</v>
      </c>
      <c r="BN2328" s="183"/>
    </row>
    <row r="2329" spans="1:66" x14ac:dyDescent="0.25">
      <c r="A2329" s="1"/>
      <c r="B2329" s="94">
        <v>2314</v>
      </c>
      <c r="C2329" s="43">
        <v>1005263</v>
      </c>
      <c r="D2329" s="37" t="s">
        <v>22</v>
      </c>
      <c r="E2329" s="27" t="s">
        <v>3718</v>
      </c>
      <c r="F2329" s="151" t="s">
        <v>652</v>
      </c>
      <c r="G2329" s="41"/>
      <c r="H2329" s="46" t="str">
        <f>IFERROR(IFERROR(IF(SEARCH("Usystems",$E2329)&gt;0,"Usystems"),IF(SEARCH("RIIFO",$E2329)&gt;0,"RIIFO","Uponor")),"Uponor")</f>
        <v>Uponor</v>
      </c>
      <c r="I2329" s="25" t="str">
        <f>IFERROR(MID($D2329,1,7)+0,"")</f>
        <v/>
      </c>
      <c r="J2329" s="25" t="str">
        <f>IFERROR(MID($D2329,10,7)+0,"")</f>
        <v/>
      </c>
      <c r="K2329" s="25" t="str">
        <f>IFERROR(MID($D2329,19,7)+0,"")</f>
        <v/>
      </c>
      <c r="L2329" s="25" t="str">
        <f>IFERROR(MID($D2329,28,7)+0,"")</f>
        <v/>
      </c>
      <c r="M2329" s="25">
        <f>IF(IFERROR(MID($Q2329,1,7)+0,"")&lt;1130000,IF(INDEX(C:C,MATCH(LEFT(Q2329,7)+0,I:I,0))&lt;1130000,"",INDEX(C:C,MATCH(LEFT(Q2329,7)+0,I:I,0))),IFERROR(MID($Q2329,1,7)+0,""))</f>
        <v>1237364</v>
      </c>
      <c r="N2329" s="25" t="str">
        <f>IF(IFERROR(MID($Q2329,10,7)+0,"")&lt;1130000,"",IFERROR(MID($Q2329,10,7)+0,""))</f>
        <v/>
      </c>
      <c r="O2329" s="25" t="str">
        <f>IF(IFERROR(MID($Q2329,19,7)+0,"")&lt;1130000,"",IFERROR(MID($Q2329,19,7)+0,""))</f>
        <v/>
      </c>
      <c r="P2329" s="25">
        <f>IF(M2329="","",IF(N2329="",M2329,M2329&amp;", "&amp;N2329))</f>
        <v>1237364</v>
      </c>
      <c r="Q2329" s="44">
        <v>1237364</v>
      </c>
      <c r="R2329" s="44"/>
      <c r="S2329" s="35" t="s">
        <v>53</v>
      </c>
      <c r="T2329" s="25" t="s">
        <v>36</v>
      </c>
      <c r="U2329" s="185">
        <v>51.89</v>
      </c>
      <c r="V2329" s="188">
        <v>88</v>
      </c>
      <c r="W2329" s="189">
        <v>88</v>
      </c>
      <c r="X2329" s="31">
        <v>88</v>
      </c>
      <c r="Y2329" s="90">
        <f>IFERROR(ROUND(X2329/W2329-1,2),"")</f>
        <v>0</v>
      </c>
      <c r="Z2329" s="31">
        <f>IF(OR(S2329="VLD MLC components",S2329="VLD MLC pipes",S2329="VLD PEX components",S2329="VLD PEX pipes",S2329="VLD PHC components",S2329="VLD PHC pipes",S2329="Controls VLD"),"По запросу",X2329)</f>
        <v>88</v>
      </c>
      <c r="AA2329" s="63">
        <f>ROUND(X2329/1.2,3)</f>
        <v>73.332999999999998</v>
      </c>
      <c r="AB2329" s="23">
        <v>73.332999999999998</v>
      </c>
      <c r="AC2329" s="190">
        <f>IFERROR(ROUND(AA2329/AB2329-1,2),"")</f>
        <v>0</v>
      </c>
      <c r="AD2329" s="25">
        <v>1E-3</v>
      </c>
      <c r="AE2329" s="25">
        <v>5.0000000000000004E-6</v>
      </c>
      <c r="AF2329" s="25">
        <v>0</v>
      </c>
      <c r="AG2329" s="25">
        <v>10</v>
      </c>
      <c r="AH2329" s="25">
        <v>430</v>
      </c>
      <c r="AI2329" s="25">
        <v>690</v>
      </c>
      <c r="AJ2329" s="25" t="s">
        <v>20</v>
      </c>
      <c r="AK2329" s="134" t="s">
        <v>19</v>
      </c>
      <c r="AL2329" s="25" t="s">
        <v>20</v>
      </c>
      <c r="AM2329" s="25">
        <v>10</v>
      </c>
      <c r="AN2329" s="25">
        <v>280</v>
      </c>
      <c r="AO2329" s="25">
        <v>250</v>
      </c>
      <c r="AP2329" s="25">
        <v>280</v>
      </c>
      <c r="AQ2329" s="25">
        <v>0.01</v>
      </c>
      <c r="AR2329" s="94">
        <v>1.9599999999999999E-2</v>
      </c>
      <c r="AS2329" s="157" t="s">
        <v>22</v>
      </c>
      <c r="AT2329" s="93" t="s">
        <v>22</v>
      </c>
      <c r="AU2329" s="92" t="s">
        <v>22</v>
      </c>
      <c r="AV2329" s="91" t="s">
        <v>152</v>
      </c>
      <c r="AW2329" s="92" t="s">
        <v>152</v>
      </c>
      <c r="AX2329" s="92" t="s">
        <v>48</v>
      </c>
      <c r="AY2329" s="91" t="s">
        <v>152</v>
      </c>
      <c r="AZ2329" s="23"/>
      <c r="BA2329" s="25" t="s">
        <v>3717</v>
      </c>
      <c r="BB2329" t="s">
        <v>25</v>
      </c>
      <c r="BC2329">
        <v>88</v>
      </c>
      <c r="BD2329" t="str">
        <f>IF(Z2329=BC2329,"OK")</f>
        <v>OK</v>
      </c>
      <c r="BE2329">
        <v>1E-3</v>
      </c>
      <c r="BF2329">
        <v>5.0000000000000004E-6</v>
      </c>
      <c r="BG2329">
        <v>280</v>
      </c>
      <c r="BH2329">
        <v>250</v>
      </c>
      <c r="BI2329">
        <v>280</v>
      </c>
      <c r="BJ2329">
        <v>0.01</v>
      </c>
      <c r="BK2329">
        <v>1.9599999999999999E-2</v>
      </c>
      <c r="BN2329" s="183"/>
    </row>
    <row r="2330" spans="1:66" x14ac:dyDescent="0.25">
      <c r="A2330" s="1"/>
      <c r="B2330" s="94">
        <v>2315</v>
      </c>
      <c r="C2330" s="43">
        <v>1058428</v>
      </c>
      <c r="D2330" s="25"/>
      <c r="E2330" s="27" t="s">
        <v>3716</v>
      </c>
      <c r="F2330" s="151" t="s">
        <v>21</v>
      </c>
      <c r="G2330" s="34"/>
      <c r="H2330" s="46" t="str">
        <f>IFERROR(IFERROR(IF(SEARCH("Usystems",$E2330)&gt;0,"Usystems"),IF(SEARCH("RIIFO",$E2330)&gt;0,"RIIFO","Uponor")),"Uponor")</f>
        <v>Uponor</v>
      </c>
      <c r="I2330" s="25" t="str">
        <f>IFERROR(MID($D2330,1,7)+0,"")</f>
        <v/>
      </c>
      <c r="J2330" s="25" t="str">
        <f>IFERROR(MID($D2330,10,7)+0,"")</f>
        <v/>
      </c>
      <c r="K2330" s="25" t="str">
        <f>IFERROR(MID($D2330,19,7)+0,"")</f>
        <v/>
      </c>
      <c r="L2330" s="25" t="str">
        <f>IFERROR(MID($D2330,28,7)+0,"")</f>
        <v/>
      </c>
      <c r="M2330" s="25" t="str">
        <f>IF(IFERROR(MID($Q2330,1,7)+0,"")&lt;1130000,IF(INDEX(C:C,MATCH(LEFT(Q2330,7)+0,I:I,0))&lt;1130000,"",INDEX(C:C,MATCH(LEFT(Q2330,7)+0,I:I,0))),IFERROR(MID($Q2330,1,7)+0,""))</f>
        <v/>
      </c>
      <c r="N2330" s="25" t="str">
        <f>IF(IFERROR(MID($Q2330,10,7)+0,"")&lt;1130000,"",IFERROR(MID($Q2330,10,7)+0,""))</f>
        <v/>
      </c>
      <c r="O2330" s="25" t="str">
        <f>IF(IFERROR(MID($Q2330,19,7)+0,"")&lt;1130000,"",IFERROR(MID($Q2330,19,7)+0,""))</f>
        <v/>
      </c>
      <c r="P2330" s="25" t="str">
        <f>IF(M2330="","",IF(N2330="",M2330,M2330&amp;", "&amp;N2330))</f>
        <v/>
      </c>
      <c r="Q2330" s="25"/>
      <c r="R2330" s="25"/>
      <c r="S2330" s="35" t="s">
        <v>35</v>
      </c>
      <c r="T2330" s="25" t="s">
        <v>36</v>
      </c>
      <c r="U2330" s="185">
        <v>57.12</v>
      </c>
      <c r="V2330" s="188">
        <v>57.12</v>
      </c>
      <c r="W2330" s="189">
        <v>57.12</v>
      </c>
      <c r="X2330" s="31">
        <v>57.12</v>
      </c>
      <c r="Y2330" s="90">
        <f>IFERROR(ROUND(X2330/W2330-1,2),"")</f>
        <v>0</v>
      </c>
      <c r="Z2330" s="31">
        <f>IF(OR(S2330="VLD MLC components",S2330="VLD MLC pipes",S2330="VLD PEX components",S2330="VLD PEX pipes",S2330="VLD PHC components",S2330="VLD PHC pipes",S2330="Controls VLD"),"По запросу",X2330)</f>
        <v>57.12</v>
      </c>
      <c r="AA2330" s="63">
        <f>ROUND(X2330/1.2,3)</f>
        <v>47.6</v>
      </c>
      <c r="AB2330" s="23">
        <v>47.6</v>
      </c>
      <c r="AC2330" s="190">
        <f>IFERROR(ROUND(AA2330/AB2330-1,2),"")</f>
        <v>0</v>
      </c>
      <c r="AD2330" s="25">
        <v>2E-3</v>
      </c>
      <c r="AE2330" s="25">
        <v>1.9000000000000001E-5</v>
      </c>
      <c r="AF2330" s="25">
        <v>0</v>
      </c>
      <c r="AG2330" s="25" t="s">
        <v>22</v>
      </c>
      <c r="AH2330" s="25">
        <v>0</v>
      </c>
      <c r="AI2330" s="25">
        <v>0</v>
      </c>
      <c r="AJ2330" s="25" t="s">
        <v>20</v>
      </c>
      <c r="AK2330" s="134" t="s">
        <v>19</v>
      </c>
      <c r="AL2330" s="25" t="s">
        <v>20</v>
      </c>
      <c r="AM2330" s="25">
        <v>1200</v>
      </c>
      <c r="AN2330" s="25">
        <v>280</v>
      </c>
      <c r="AO2330" s="25">
        <v>250</v>
      </c>
      <c r="AP2330" s="25">
        <v>280</v>
      </c>
      <c r="AQ2330" s="25">
        <v>2.4</v>
      </c>
      <c r="AR2330" s="94">
        <v>1.9599999999999999E-2</v>
      </c>
      <c r="AS2330" s="157" t="s">
        <v>22</v>
      </c>
      <c r="AT2330" s="93" t="s">
        <v>22</v>
      </c>
      <c r="AU2330" s="92" t="s">
        <v>22</v>
      </c>
      <c r="AV2330" s="91" t="s">
        <v>48</v>
      </c>
      <c r="AW2330" s="92" t="s">
        <v>48</v>
      </c>
      <c r="AX2330" s="92" t="s">
        <v>48</v>
      </c>
      <c r="AY2330" s="91" t="s">
        <v>152</v>
      </c>
      <c r="AZ2330" s="23"/>
      <c r="BA2330" s="25">
        <v>0</v>
      </c>
      <c r="BB2330" t="s">
        <v>48</v>
      </c>
      <c r="BC2330" t="e">
        <v>#N/A</v>
      </c>
      <c r="BD2330" t="e">
        <f>IF(Z2330=BC2330,"OK")</f>
        <v>#N/A</v>
      </c>
      <c r="BE2330">
        <v>2E-3</v>
      </c>
      <c r="BF2330">
        <v>1.9000000000000001E-5</v>
      </c>
      <c r="BG2330">
        <v>280</v>
      </c>
      <c r="BH2330">
        <v>250</v>
      </c>
      <c r="BI2330">
        <v>280</v>
      </c>
      <c r="BJ2330">
        <v>2.4</v>
      </c>
      <c r="BK2330">
        <v>1.9599999999999999E-2</v>
      </c>
      <c r="BN2330" s="183"/>
    </row>
    <row r="2331" spans="1:66" x14ac:dyDescent="0.25">
      <c r="A2331" s="1"/>
      <c r="B2331" s="94">
        <v>2316</v>
      </c>
      <c r="C2331" s="43">
        <v>1058429</v>
      </c>
      <c r="D2331" s="25"/>
      <c r="E2331" s="36" t="s">
        <v>3715</v>
      </c>
      <c r="F2331" s="151" t="s">
        <v>28</v>
      </c>
      <c r="G2331" s="41" t="s">
        <v>30</v>
      </c>
      <c r="H2331" s="46" t="str">
        <f>IFERROR(IFERROR(IF(SEARCH("Usystems",$E2331)&gt;0,"Usystems"),IF(SEARCH("RIIFO",$E2331)&gt;0,"RIIFO","Uponor")),"Uponor")</f>
        <v>Uponor</v>
      </c>
      <c r="I2331" s="25" t="str">
        <f>IFERROR(MID($D2331,1,7)+0,"")</f>
        <v/>
      </c>
      <c r="J2331" s="25" t="str">
        <f>IFERROR(MID($D2331,10,7)+0,"")</f>
        <v/>
      </c>
      <c r="K2331" s="25" t="str">
        <f>IFERROR(MID($D2331,19,7)+0,"")</f>
        <v/>
      </c>
      <c r="L2331" s="25" t="str">
        <f>IFERROR(MID($D2331,28,7)+0,"")</f>
        <v/>
      </c>
      <c r="M2331" s="25" t="str">
        <f>IF(IFERROR(MID($Q2331,1,7)+0,"")&lt;1130000,IF(INDEX(C:C,MATCH(LEFT(Q2331,7)+0,I:I,0))&lt;1130000,"",INDEX(C:C,MATCH(LEFT(Q2331,7)+0,I:I,0))),IFERROR(MID($Q2331,1,7)+0,""))</f>
        <v/>
      </c>
      <c r="N2331" s="25" t="str">
        <f>IF(IFERROR(MID($Q2331,10,7)+0,"")&lt;1130000,"",IFERROR(MID($Q2331,10,7)+0,""))</f>
        <v/>
      </c>
      <c r="O2331" s="25" t="str">
        <f>IF(IFERROR(MID($Q2331,19,7)+0,"")&lt;1130000,"",IFERROR(MID($Q2331,19,7)+0,""))</f>
        <v/>
      </c>
      <c r="P2331" s="25" t="str">
        <f>IF(M2331="","",IF(N2331="",M2331,M2331&amp;", "&amp;N2331))</f>
        <v/>
      </c>
      <c r="Q2331" s="25"/>
      <c r="R2331" s="25"/>
      <c r="S2331" s="35" t="s">
        <v>35</v>
      </c>
      <c r="T2331" s="25" t="s">
        <v>36</v>
      </c>
      <c r="U2331" s="185">
        <v>56.44</v>
      </c>
      <c r="V2331" s="188">
        <v>56.44</v>
      </c>
      <c r="W2331" s="189">
        <v>56.44</v>
      </c>
      <c r="X2331" s="31">
        <v>56.44</v>
      </c>
      <c r="Y2331" s="90">
        <f>IFERROR(ROUND(X2331/W2331-1,2),"")</f>
        <v>0</v>
      </c>
      <c r="Z2331" s="31">
        <f>IF(OR(S2331="VLD MLC components",S2331="VLD MLC pipes",S2331="VLD PEX components",S2331="VLD PEX pipes",S2331="VLD PHC components",S2331="VLD PHC pipes",S2331="Controls VLD"),"По запросу",X2331)</f>
        <v>56.44</v>
      </c>
      <c r="AA2331" s="63">
        <f>ROUND(X2331/1.2,3)</f>
        <v>47.033000000000001</v>
      </c>
      <c r="AB2331" s="23">
        <v>47.033000000000001</v>
      </c>
      <c r="AC2331" s="190">
        <f>IFERROR(ROUND(AA2331/AB2331-1,2),"")</f>
        <v>0</v>
      </c>
      <c r="AD2331" s="25">
        <v>3.0000000000000001E-3</v>
      </c>
      <c r="AE2331" s="25">
        <v>2.5999999999999998E-5</v>
      </c>
      <c r="AF2331" s="25">
        <v>0</v>
      </c>
      <c r="AG2331" s="25" t="s">
        <v>22</v>
      </c>
      <c r="AH2331" s="25">
        <v>0</v>
      </c>
      <c r="AI2331" s="25">
        <v>0</v>
      </c>
      <c r="AJ2331" s="25" t="s">
        <v>19</v>
      </c>
      <c r="AK2331" s="134" t="s">
        <v>19</v>
      </c>
      <c r="AL2331" s="25" t="s">
        <v>19</v>
      </c>
      <c r="AM2331" s="25">
        <v>900</v>
      </c>
      <c r="AN2331" s="25">
        <v>280</v>
      </c>
      <c r="AO2331" s="25">
        <v>250</v>
      </c>
      <c r="AP2331" s="25">
        <v>280</v>
      </c>
      <c r="AQ2331" s="25">
        <v>2.7</v>
      </c>
      <c r="AR2331" s="94">
        <v>1.9599999999999999E-2</v>
      </c>
      <c r="AS2331" s="157" t="s">
        <v>22</v>
      </c>
      <c r="AT2331" s="93" t="s">
        <v>22</v>
      </c>
      <c r="AU2331" s="92" t="s">
        <v>22</v>
      </c>
      <c r="AV2331" s="91" t="s">
        <v>48</v>
      </c>
      <c r="AW2331" s="92" t="s">
        <v>48</v>
      </c>
      <c r="AX2331" s="92" t="s">
        <v>48</v>
      </c>
      <c r="AY2331" s="91" t="s">
        <v>152</v>
      </c>
      <c r="AZ2331" s="23"/>
      <c r="BA2331" s="25">
        <v>0</v>
      </c>
      <c r="BB2331" t="s">
        <v>48</v>
      </c>
      <c r="BC2331" t="e">
        <v>#N/A</v>
      </c>
      <c r="BD2331" t="e">
        <f>IF(Z2331=BC2331,"OK")</f>
        <v>#N/A</v>
      </c>
      <c r="BE2331">
        <v>3.0000000000000001E-3</v>
      </c>
      <c r="BF2331">
        <v>2.5999999999999998E-5</v>
      </c>
      <c r="BG2331">
        <v>280</v>
      </c>
      <c r="BH2331">
        <v>250</v>
      </c>
      <c r="BI2331">
        <v>280</v>
      </c>
      <c r="BJ2331">
        <v>2.7</v>
      </c>
      <c r="BK2331">
        <v>1.9599999999999999E-2</v>
      </c>
      <c r="BN2331" s="183"/>
    </row>
    <row r="2332" spans="1:66" ht="25.5" x14ac:dyDescent="0.25">
      <c r="A2332" s="1"/>
      <c r="B2332" s="94">
        <v>2317</v>
      </c>
      <c r="C2332" s="43">
        <v>1020518</v>
      </c>
      <c r="D2332" s="37" t="s">
        <v>22</v>
      </c>
      <c r="E2332" s="27" t="s">
        <v>3714</v>
      </c>
      <c r="F2332" s="151" t="s">
        <v>652</v>
      </c>
      <c r="G2332" s="34"/>
      <c r="H2332" s="46" t="str">
        <f>IFERROR(IFERROR(IF(SEARCH("Usystems",$E2332)&gt;0,"Usystems"),IF(SEARCH("RIIFO",$E2332)&gt;0,"RIIFO","Uponor")),"Uponor")</f>
        <v>Uponor</v>
      </c>
      <c r="I2332" s="25" t="str">
        <f>IFERROR(MID($D2332,1,7)+0,"")</f>
        <v/>
      </c>
      <c r="J2332" s="25" t="str">
        <f>IFERROR(MID($D2332,10,7)+0,"")</f>
        <v/>
      </c>
      <c r="K2332" s="25" t="str">
        <f>IFERROR(MID($D2332,19,7)+0,"")</f>
        <v/>
      </c>
      <c r="L2332" s="25" t="str">
        <f>IFERROR(MID($D2332,28,7)+0,"")</f>
        <v/>
      </c>
      <c r="M2332" s="25">
        <f>IF(IFERROR(MID($Q2332,1,7)+0,"")&lt;1130000,IF(INDEX(C:C,MATCH(LEFT(Q2332,7)+0,I:I,0))&lt;1130000,"",INDEX(C:C,MATCH(LEFT(Q2332,7)+0,I:I,0))),IFERROR(MID($Q2332,1,7)+0,""))</f>
        <v>1136689</v>
      </c>
      <c r="N2332" s="25" t="str">
        <f>IF(IFERROR(MID($Q2332,10,7)+0,"")&lt;1130000,"",IFERROR(MID($Q2332,10,7)+0,""))</f>
        <v/>
      </c>
      <c r="O2332" s="25" t="str">
        <f>IF(IFERROR(MID($Q2332,19,7)+0,"")&lt;1130000,"",IFERROR(MID($Q2332,19,7)+0,""))</f>
        <v/>
      </c>
      <c r="P2332" s="25">
        <f>IF(M2332="","",IF(N2332="",M2332,M2332&amp;", "&amp;N2332))</f>
        <v>1136689</v>
      </c>
      <c r="Q2332" s="44">
        <v>1136689</v>
      </c>
      <c r="R2332" s="44"/>
      <c r="S2332" s="35" t="s">
        <v>53</v>
      </c>
      <c r="T2332" s="25" t="s">
        <v>36</v>
      </c>
      <c r="U2332" s="185">
        <v>1091</v>
      </c>
      <c r="V2332" s="188">
        <v>1091</v>
      </c>
      <c r="W2332" s="189">
        <v>1091</v>
      </c>
      <c r="X2332" s="31">
        <v>1091</v>
      </c>
      <c r="Y2332" s="90">
        <f>IFERROR(ROUND(X2332/W2332-1,2),"")</f>
        <v>0</v>
      </c>
      <c r="Z2332" s="31">
        <f>IF(OR(S2332="VLD MLC components",S2332="VLD MLC pipes",S2332="VLD PEX components",S2332="VLD PEX pipes",S2332="VLD PHC components",S2332="VLD PHC pipes",S2332="Controls VLD"),"По запросу",X2332)</f>
        <v>1091</v>
      </c>
      <c r="AA2332" s="63">
        <f>ROUND(X2332/1.2,3)</f>
        <v>909.16700000000003</v>
      </c>
      <c r="AB2332" s="23">
        <v>909.16700000000003</v>
      </c>
      <c r="AC2332" s="190">
        <f>IFERROR(ROUND(AA2332/AB2332-1,2),"")</f>
        <v>0</v>
      </c>
      <c r="AD2332" s="25">
        <v>0.04</v>
      </c>
      <c r="AE2332" s="25">
        <v>4.5000000000000003E-5</v>
      </c>
      <c r="AF2332" s="25">
        <v>0</v>
      </c>
      <c r="AG2332" s="25" t="s">
        <v>22</v>
      </c>
      <c r="AH2332" s="25">
        <v>0</v>
      </c>
      <c r="AI2332" s="25">
        <v>0</v>
      </c>
      <c r="AJ2332" s="25" t="s">
        <v>20</v>
      </c>
      <c r="AK2332" s="134" t="s">
        <v>19</v>
      </c>
      <c r="AL2332" s="25" t="s">
        <v>20</v>
      </c>
      <c r="AM2332" s="25">
        <v>5</v>
      </c>
      <c r="AN2332" s="25">
        <v>283</v>
      </c>
      <c r="AO2332" s="25">
        <v>186</v>
      </c>
      <c r="AP2332" s="25">
        <v>191</v>
      </c>
      <c r="AQ2332" s="25">
        <v>0.2</v>
      </c>
      <c r="AR2332" s="94">
        <v>1.0054E-2</v>
      </c>
      <c r="AS2332" s="157" t="s">
        <v>22</v>
      </c>
      <c r="AT2332" s="93" t="s">
        <v>22</v>
      </c>
      <c r="AU2332" s="92" t="s">
        <v>22</v>
      </c>
      <c r="AV2332" s="91" t="s">
        <v>152</v>
      </c>
      <c r="AW2332" s="92" t="s">
        <v>48</v>
      </c>
      <c r="AX2332" s="92" t="s">
        <v>48</v>
      </c>
      <c r="AY2332" s="91" t="s">
        <v>152</v>
      </c>
      <c r="AZ2332" s="23"/>
      <c r="BA2332" s="25" t="s">
        <v>3713</v>
      </c>
      <c r="BB2332" t="s">
        <v>25</v>
      </c>
      <c r="BC2332" t="e">
        <v>#N/A</v>
      </c>
      <c r="BD2332" t="e">
        <f>IF(Z2332=BC2332,"OK")</f>
        <v>#N/A</v>
      </c>
      <c r="BE2332">
        <v>0.04</v>
      </c>
      <c r="BF2332">
        <v>4.5000000000000003E-5</v>
      </c>
      <c r="BG2332">
        <v>283</v>
      </c>
      <c r="BH2332">
        <v>186</v>
      </c>
      <c r="BI2332">
        <v>191</v>
      </c>
      <c r="BJ2332">
        <v>0.2</v>
      </c>
      <c r="BK2332">
        <v>1.0054E-2</v>
      </c>
      <c r="BN2332" s="183"/>
    </row>
    <row r="2333" spans="1:66" ht="25.5" x14ac:dyDescent="0.25">
      <c r="A2333" s="1"/>
      <c r="B2333" s="94">
        <v>2318</v>
      </c>
      <c r="C2333" s="43">
        <v>1020524</v>
      </c>
      <c r="D2333" s="37" t="s">
        <v>22</v>
      </c>
      <c r="E2333" s="27" t="s">
        <v>3712</v>
      </c>
      <c r="F2333" s="151" t="s">
        <v>652</v>
      </c>
      <c r="G2333" s="41" t="s">
        <v>585</v>
      </c>
      <c r="H2333" s="46" t="str">
        <f>IFERROR(IFERROR(IF(SEARCH("Usystems",$E2333)&gt;0,"Usystems"),IF(SEARCH("RIIFO",$E2333)&gt;0,"RIIFO","Uponor")),"Uponor")</f>
        <v>Uponor</v>
      </c>
      <c r="I2333" s="25" t="str">
        <f>IFERROR(MID($D2333,1,7)+0,"")</f>
        <v/>
      </c>
      <c r="J2333" s="25" t="str">
        <f>IFERROR(MID($D2333,10,7)+0,"")</f>
        <v/>
      </c>
      <c r="K2333" s="25" t="str">
        <f>IFERROR(MID($D2333,19,7)+0,"")</f>
        <v/>
      </c>
      <c r="L2333" s="25" t="str">
        <f>IFERROR(MID($D2333,28,7)+0,"")</f>
        <v/>
      </c>
      <c r="M2333" s="25" t="str">
        <f>IF(IFERROR(MID($Q2333,1,7)+0,"")&lt;1130000,IF(INDEX(C:C,MATCH(LEFT(Q2333,7)+0,I:I,0))&lt;1130000,"",INDEX(C:C,MATCH(LEFT(Q2333,7)+0,I:I,0))),IFERROR(MID($Q2333,1,7)+0,""))</f>
        <v/>
      </c>
      <c r="N2333" s="25" t="str">
        <f>IF(IFERROR(MID($Q2333,10,7)+0,"")&lt;1130000,"",IFERROR(MID($Q2333,10,7)+0,""))</f>
        <v/>
      </c>
      <c r="O2333" s="25" t="str">
        <f>IF(IFERROR(MID($Q2333,19,7)+0,"")&lt;1130000,"",IFERROR(MID($Q2333,19,7)+0,""))</f>
        <v/>
      </c>
      <c r="P2333" s="25" t="str">
        <f>IF(M2333="","",IF(N2333="",M2333,M2333&amp;", "&amp;N2333))</f>
        <v/>
      </c>
      <c r="Q2333" s="44" t="s">
        <v>22</v>
      </c>
      <c r="R2333" s="44"/>
      <c r="S2333" s="35" t="s">
        <v>53</v>
      </c>
      <c r="T2333" s="25" t="s">
        <v>36</v>
      </c>
      <c r="U2333" s="185">
        <v>1207</v>
      </c>
      <c r="V2333" s="188">
        <v>1207</v>
      </c>
      <c r="W2333" s="189">
        <v>1207</v>
      </c>
      <c r="X2333" s="31">
        <v>1207</v>
      </c>
      <c r="Y2333" s="90">
        <f>IFERROR(ROUND(X2333/W2333-1,2),"")</f>
        <v>0</v>
      </c>
      <c r="Z2333" s="31">
        <f>IF(OR(S2333="VLD MLC components",S2333="VLD MLC pipes",S2333="VLD PEX components",S2333="VLD PEX pipes",S2333="VLD PHC components",S2333="VLD PHC pipes",S2333="Controls VLD"),"По запросу",X2333)</f>
        <v>1207</v>
      </c>
      <c r="AA2333" s="63">
        <f>ROUND(X2333/1.2,3)</f>
        <v>1005.833</v>
      </c>
      <c r="AB2333" s="23">
        <v>1005.833</v>
      </c>
      <c r="AC2333" s="190">
        <f>IFERROR(ROUND(AA2333/AB2333-1,2),"")</f>
        <v>0</v>
      </c>
      <c r="AD2333" s="25">
        <v>8.4000000000000005E-2</v>
      </c>
      <c r="AE2333" s="25">
        <v>1.4300000000000001E-4</v>
      </c>
      <c r="AF2333" s="25">
        <v>0</v>
      </c>
      <c r="AG2333" s="25" t="s">
        <v>22</v>
      </c>
      <c r="AH2333" s="25">
        <v>0</v>
      </c>
      <c r="AI2333" s="25">
        <v>0</v>
      </c>
      <c r="AJ2333" s="25" t="s">
        <v>20</v>
      </c>
      <c r="AK2333" s="42" t="s">
        <v>19</v>
      </c>
      <c r="AL2333" s="25" t="s">
        <v>20</v>
      </c>
      <c r="AM2333" s="25">
        <v>5</v>
      </c>
      <c r="AN2333" s="25">
        <v>280</v>
      </c>
      <c r="AO2333" s="25">
        <v>187</v>
      </c>
      <c r="AP2333" s="25">
        <v>188</v>
      </c>
      <c r="AQ2333" s="25">
        <v>0.42</v>
      </c>
      <c r="AR2333" s="94">
        <v>9.8440000000000003E-3</v>
      </c>
      <c r="AS2333" s="157" t="s">
        <v>22</v>
      </c>
      <c r="AT2333" s="93" t="s">
        <v>22</v>
      </c>
      <c r="AU2333" s="92" t="s">
        <v>22</v>
      </c>
      <c r="AV2333" s="91" t="s">
        <v>152</v>
      </c>
      <c r="AW2333" s="92" t="s">
        <v>152</v>
      </c>
      <c r="AX2333" s="92" t="s">
        <v>48</v>
      </c>
      <c r="AY2333" s="91" t="s">
        <v>152</v>
      </c>
      <c r="AZ2333" s="23"/>
      <c r="BA2333" s="25" t="s">
        <v>994</v>
      </c>
      <c r="BB2333" t="s">
        <v>25</v>
      </c>
      <c r="BC2333" t="e">
        <v>#N/A</v>
      </c>
      <c r="BD2333" t="e">
        <f>IF(Z2333=BC2333,"OK")</f>
        <v>#N/A</v>
      </c>
      <c r="BE2333">
        <v>8.4000000000000005E-2</v>
      </c>
      <c r="BF2333">
        <v>1.4300000000000001E-4</v>
      </c>
      <c r="BG2333">
        <v>280</v>
      </c>
      <c r="BH2333">
        <v>187</v>
      </c>
      <c r="BI2333">
        <v>188</v>
      </c>
      <c r="BJ2333">
        <v>0.42</v>
      </c>
      <c r="BK2333">
        <v>9.8440000000000003E-3</v>
      </c>
      <c r="BN2333" s="183"/>
    </row>
    <row r="2334" spans="1:66" ht="25.5" x14ac:dyDescent="0.25">
      <c r="A2334" s="1"/>
      <c r="B2334" s="94">
        <v>2319</v>
      </c>
      <c r="C2334" s="43">
        <v>1063932</v>
      </c>
      <c r="D2334" s="25"/>
      <c r="E2334" s="27" t="s">
        <v>3711</v>
      </c>
      <c r="F2334" s="213" t="s">
        <v>21</v>
      </c>
      <c r="G2334" s="47"/>
      <c r="H2334" s="46" t="str">
        <f>IFERROR(IFERROR(IF(SEARCH("Usystems",$E2334)&gt;0,"Usystems"),IF(SEARCH("RIIFO",$E2334)&gt;0,"RIIFO","Uponor")),"Uponor")</f>
        <v>Uponor</v>
      </c>
      <c r="I2334" s="25" t="str">
        <f>IFERROR(MID($D2334,1,7)+0,"")</f>
        <v/>
      </c>
      <c r="J2334" s="25" t="str">
        <f>IFERROR(MID($D2334,10,7)+0,"")</f>
        <v/>
      </c>
      <c r="K2334" s="25" t="str">
        <f>IFERROR(MID($D2334,19,7)+0,"")</f>
        <v/>
      </c>
      <c r="L2334" s="25" t="str">
        <f>IFERROR(MID($D2334,28,7)+0,"")</f>
        <v/>
      </c>
      <c r="M2334" s="25" t="str">
        <f>IF(IFERROR(MID($Q2334,1,7)+0,"")&lt;1130000,IF(INDEX(C:C,MATCH(LEFT(Q2334,7)+0,I:I,0))&lt;1130000,"",INDEX(C:C,MATCH(LEFT(Q2334,7)+0,I:I,0))),IFERROR(MID($Q2334,1,7)+0,""))</f>
        <v/>
      </c>
      <c r="N2334" s="25" t="str">
        <f>IF(IFERROR(MID($Q2334,10,7)+0,"")&lt;1130000,"",IFERROR(MID($Q2334,10,7)+0,""))</f>
        <v/>
      </c>
      <c r="O2334" s="25" t="str">
        <f>IF(IFERROR(MID($Q2334,19,7)+0,"")&lt;1130000,"",IFERROR(MID($Q2334,19,7)+0,""))</f>
        <v/>
      </c>
      <c r="P2334" s="25" t="str">
        <f>IF(M2334="","",IF(N2334="",M2334,M2334&amp;", "&amp;N2334))</f>
        <v/>
      </c>
      <c r="Q2334" s="25"/>
      <c r="R2334" s="25"/>
      <c r="S2334" s="35" t="s">
        <v>35</v>
      </c>
      <c r="T2334" s="25" t="s">
        <v>36</v>
      </c>
      <c r="U2334" s="185">
        <v>2611</v>
      </c>
      <c r="V2334" s="188">
        <v>2611</v>
      </c>
      <c r="W2334" s="189">
        <v>2611</v>
      </c>
      <c r="X2334" s="31">
        <v>2611</v>
      </c>
      <c r="Y2334" s="90">
        <f>IFERROR(ROUND(X2334/W2334-1,2),"")</f>
        <v>0</v>
      </c>
      <c r="Z2334" s="31">
        <f>IF(OR(S2334="VLD MLC components",S2334="VLD MLC pipes",S2334="VLD PEX components",S2334="VLD PEX pipes",S2334="VLD PHC components",S2334="VLD PHC pipes",S2334="Controls VLD"),"По запросу",X2334)</f>
        <v>2611</v>
      </c>
      <c r="AA2334" s="63">
        <f>ROUND(X2334/1.2,3)</f>
        <v>2175.8330000000001</v>
      </c>
      <c r="AB2334" s="23">
        <v>2175.8330000000001</v>
      </c>
      <c r="AC2334" s="190">
        <f>IFERROR(ROUND(AA2334/AB2334-1,2),"")</f>
        <v>0</v>
      </c>
      <c r="AD2334" s="25">
        <v>0.11</v>
      </c>
      <c r="AE2334" s="25">
        <v>9.8999999999999994E-5</v>
      </c>
      <c r="AF2334" s="25">
        <v>0</v>
      </c>
      <c r="AG2334" s="25" t="s">
        <v>22</v>
      </c>
      <c r="AH2334" s="25">
        <v>0</v>
      </c>
      <c r="AI2334" s="25">
        <v>0</v>
      </c>
      <c r="AJ2334" s="25" t="s">
        <v>20</v>
      </c>
      <c r="AK2334" s="134" t="s">
        <v>19</v>
      </c>
      <c r="AL2334" s="25" t="s">
        <v>20</v>
      </c>
      <c r="AM2334" s="25">
        <v>6</v>
      </c>
      <c r="AN2334" s="25">
        <v>185</v>
      </c>
      <c r="AO2334" s="25">
        <v>185</v>
      </c>
      <c r="AP2334" s="25">
        <v>95</v>
      </c>
      <c r="AQ2334" s="25">
        <v>0.66</v>
      </c>
      <c r="AR2334" s="94">
        <v>3.251E-3</v>
      </c>
      <c r="AS2334" s="157" t="s">
        <v>22</v>
      </c>
      <c r="AT2334" s="93" t="s">
        <v>22</v>
      </c>
      <c r="AU2334" s="92" t="s">
        <v>22</v>
      </c>
      <c r="AV2334" s="91" t="s">
        <v>48</v>
      </c>
      <c r="AW2334" s="92" t="s">
        <v>48</v>
      </c>
      <c r="AX2334" s="92" t="s">
        <v>48</v>
      </c>
      <c r="AY2334" s="91" t="s">
        <v>152</v>
      </c>
      <c r="AZ2334" s="23"/>
      <c r="BA2334" s="25">
        <v>0</v>
      </c>
      <c r="BB2334" t="s">
        <v>48</v>
      </c>
      <c r="BC2334" t="e">
        <v>#N/A</v>
      </c>
      <c r="BD2334" t="e">
        <f>IF(Z2334=BC2334,"OK")</f>
        <v>#N/A</v>
      </c>
      <c r="BE2334">
        <v>0.11</v>
      </c>
      <c r="BF2334">
        <v>9.8999999999999994E-5</v>
      </c>
      <c r="BG2334">
        <v>185</v>
      </c>
      <c r="BH2334">
        <v>185</v>
      </c>
      <c r="BI2334">
        <v>95</v>
      </c>
      <c r="BJ2334">
        <v>0.66</v>
      </c>
      <c r="BK2334">
        <v>3.251E-3</v>
      </c>
      <c r="BN2334" s="183"/>
    </row>
    <row r="2335" spans="1:66" x14ac:dyDescent="0.25">
      <c r="A2335" s="1"/>
      <c r="B2335" s="94">
        <v>2320</v>
      </c>
      <c r="C2335" s="43">
        <v>1063933</v>
      </c>
      <c r="D2335" s="25"/>
      <c r="E2335" s="36" t="s">
        <v>3710</v>
      </c>
      <c r="F2335" s="213" t="s">
        <v>21</v>
      </c>
      <c r="G2335" s="47"/>
      <c r="H2335" s="46" t="str">
        <f>IFERROR(IFERROR(IF(SEARCH("Usystems",$E2335)&gt;0,"Usystems"),IF(SEARCH("RIIFO",$E2335)&gt;0,"RIIFO","Uponor")),"Uponor")</f>
        <v>Uponor</v>
      </c>
      <c r="I2335" s="25" t="str">
        <f>IFERROR(MID($D2335,1,7)+0,"")</f>
        <v/>
      </c>
      <c r="J2335" s="25" t="str">
        <f>IFERROR(MID($D2335,10,7)+0,"")</f>
        <v/>
      </c>
      <c r="K2335" s="25" t="str">
        <f>IFERROR(MID($D2335,19,7)+0,"")</f>
        <v/>
      </c>
      <c r="L2335" s="25" t="str">
        <f>IFERROR(MID($D2335,28,7)+0,"")</f>
        <v/>
      </c>
      <c r="M2335" s="25" t="str">
        <f>IF(IFERROR(MID($Q2335,1,7)+0,"")&lt;1130000,IF(INDEX(C:C,MATCH(LEFT(Q2335,7)+0,I:I,0))&lt;1130000,"",INDEX(C:C,MATCH(LEFT(Q2335,7)+0,I:I,0))),IFERROR(MID($Q2335,1,7)+0,""))</f>
        <v/>
      </c>
      <c r="N2335" s="25" t="str">
        <f>IF(IFERROR(MID($Q2335,10,7)+0,"")&lt;1130000,"",IFERROR(MID($Q2335,10,7)+0,""))</f>
        <v/>
      </c>
      <c r="O2335" s="25" t="str">
        <f>IF(IFERROR(MID($Q2335,19,7)+0,"")&lt;1130000,"",IFERROR(MID($Q2335,19,7)+0,""))</f>
        <v/>
      </c>
      <c r="P2335" s="25" t="str">
        <f>IF(M2335="","",IF(N2335="",M2335,M2335&amp;", "&amp;N2335))</f>
        <v/>
      </c>
      <c r="Q2335" s="25"/>
      <c r="R2335" s="25"/>
      <c r="S2335" s="35" t="s">
        <v>35</v>
      </c>
      <c r="T2335" s="25" t="s">
        <v>36</v>
      </c>
      <c r="U2335" s="185">
        <v>1223</v>
      </c>
      <c r="V2335" s="188">
        <v>1223</v>
      </c>
      <c r="W2335" s="189">
        <v>1223</v>
      </c>
      <c r="X2335" s="31">
        <v>1223</v>
      </c>
      <c r="Y2335" s="90">
        <f>IFERROR(ROUND(X2335/W2335-1,2),"")</f>
        <v>0</v>
      </c>
      <c r="Z2335" s="31">
        <f>IF(OR(S2335="VLD MLC components",S2335="VLD MLC pipes",S2335="VLD PEX components",S2335="VLD PEX pipes",S2335="VLD PHC components",S2335="VLD PHC pipes",S2335="Controls VLD"),"По запросу",X2335)</f>
        <v>1223</v>
      </c>
      <c r="AA2335" s="63">
        <f>ROUND(X2335/1.2,3)</f>
        <v>1019.167</v>
      </c>
      <c r="AB2335" s="23">
        <v>1019.167</v>
      </c>
      <c r="AC2335" s="190">
        <f>IFERROR(ROUND(AA2335/AB2335-1,2),"")</f>
        <v>0</v>
      </c>
      <c r="AD2335" s="25">
        <v>0.05</v>
      </c>
      <c r="AE2335" s="25">
        <v>3.4E-5</v>
      </c>
      <c r="AF2335" s="25">
        <v>0</v>
      </c>
      <c r="AG2335" s="25" t="s">
        <v>22</v>
      </c>
      <c r="AH2335" s="25">
        <v>0</v>
      </c>
      <c r="AI2335" s="25">
        <v>0</v>
      </c>
      <c r="AJ2335" s="25" t="s">
        <v>20</v>
      </c>
      <c r="AK2335" s="134" t="s">
        <v>19</v>
      </c>
      <c r="AL2335" s="25" t="s">
        <v>20</v>
      </c>
      <c r="AM2335" s="25">
        <v>12</v>
      </c>
      <c r="AN2335" s="25">
        <v>87</v>
      </c>
      <c r="AO2335" s="25">
        <v>90</v>
      </c>
      <c r="AP2335" s="25">
        <v>69</v>
      </c>
      <c r="AQ2335" s="25">
        <v>0.3</v>
      </c>
      <c r="AR2335" s="94">
        <v>5.4000000000000001E-4</v>
      </c>
      <c r="AS2335" s="157" t="s">
        <v>22</v>
      </c>
      <c r="AT2335" s="93" t="s">
        <v>22</v>
      </c>
      <c r="AU2335" s="92" t="s">
        <v>22</v>
      </c>
      <c r="AV2335" s="91" t="s">
        <v>48</v>
      </c>
      <c r="AW2335" s="92" t="s">
        <v>48</v>
      </c>
      <c r="AX2335" s="92" t="s">
        <v>48</v>
      </c>
      <c r="AY2335" s="91" t="s">
        <v>152</v>
      </c>
      <c r="AZ2335" s="23"/>
      <c r="BA2335" s="25">
        <v>0</v>
      </c>
      <c r="BB2335" t="s">
        <v>48</v>
      </c>
      <c r="BC2335" t="e">
        <v>#N/A</v>
      </c>
      <c r="BD2335" t="e">
        <f>IF(Z2335=BC2335,"OK")</f>
        <v>#N/A</v>
      </c>
      <c r="BE2335">
        <v>0.05</v>
      </c>
      <c r="BF2335">
        <v>3.4E-5</v>
      </c>
      <c r="BG2335">
        <v>87</v>
      </c>
      <c r="BH2335">
        <v>90</v>
      </c>
      <c r="BI2335">
        <v>69</v>
      </c>
      <c r="BJ2335">
        <v>0.3</v>
      </c>
      <c r="BK2335">
        <v>5.4000000000000001E-4</v>
      </c>
      <c r="BN2335" s="183"/>
    </row>
    <row r="2336" spans="1:66" ht="25.5" x14ac:dyDescent="0.25">
      <c r="A2336" s="1"/>
      <c r="B2336" s="94">
        <v>2321</v>
      </c>
      <c r="C2336" s="43">
        <v>1005265</v>
      </c>
      <c r="D2336" s="37" t="s">
        <v>22</v>
      </c>
      <c r="E2336" s="27" t="s">
        <v>3709</v>
      </c>
      <c r="F2336" s="151" t="s">
        <v>757</v>
      </c>
      <c r="G2336" s="34"/>
      <c r="H2336" s="46" t="str">
        <f>IFERROR(IFERROR(IF(SEARCH("Usystems",$E2336)&gt;0,"Usystems"),IF(SEARCH("RIIFO",$E2336)&gt;0,"RIIFO","Uponor")),"Uponor")</f>
        <v>Uponor</v>
      </c>
      <c r="I2336" s="25" t="str">
        <f>IFERROR(MID($D2336,1,7)+0,"")</f>
        <v/>
      </c>
      <c r="J2336" s="25" t="str">
        <f>IFERROR(MID($D2336,10,7)+0,"")</f>
        <v/>
      </c>
      <c r="K2336" s="25" t="str">
        <f>IFERROR(MID($D2336,19,7)+0,"")</f>
        <v/>
      </c>
      <c r="L2336" s="25" t="str">
        <f>IFERROR(MID($D2336,28,7)+0,"")</f>
        <v/>
      </c>
      <c r="M2336" s="25">
        <f>IF(IFERROR(MID($Q2336,1,7)+0,"")&lt;1130000,IF(INDEX(C:C,MATCH(LEFT(Q2336,7)+0,I:I,0))&lt;1130000,"",INDEX(C:C,MATCH(LEFT(Q2336,7)+0,I:I,0))),IFERROR(MID($Q2336,1,7)+0,""))</f>
        <v>1237379</v>
      </c>
      <c r="N2336" s="25" t="str">
        <f>IF(IFERROR(MID($Q2336,10,7)+0,"")&lt;1130000,"",IFERROR(MID($Q2336,10,7)+0,""))</f>
        <v/>
      </c>
      <c r="O2336" s="25" t="str">
        <f>IF(IFERROR(MID($Q2336,19,7)+0,"")&lt;1130000,"",IFERROR(MID($Q2336,19,7)+0,""))</f>
        <v/>
      </c>
      <c r="P2336" s="25">
        <f>IF(M2336="","",IF(N2336="",M2336,M2336&amp;", "&amp;N2336))</f>
        <v>1237379</v>
      </c>
      <c r="Q2336" s="44">
        <v>1237379</v>
      </c>
      <c r="R2336" s="44"/>
      <c r="S2336" s="35" t="s">
        <v>53</v>
      </c>
      <c r="T2336" s="25" t="s">
        <v>36</v>
      </c>
      <c r="U2336" s="185">
        <v>1079</v>
      </c>
      <c r="V2336" s="188">
        <v>1079</v>
      </c>
      <c r="W2336" s="189">
        <v>1079</v>
      </c>
      <c r="X2336" s="31">
        <v>1079</v>
      </c>
      <c r="Y2336" s="90">
        <f>IFERROR(ROUND(X2336/W2336-1,2),"")</f>
        <v>0</v>
      </c>
      <c r="Z2336" s="31">
        <f>IF(OR(S2336="VLD MLC components",S2336="VLD MLC pipes",S2336="VLD PEX components",S2336="VLD PEX pipes",S2336="VLD PHC components",S2336="VLD PHC pipes",S2336="Controls VLD"),"По запросу",X2336)</f>
        <v>1079</v>
      </c>
      <c r="AA2336" s="63">
        <f>ROUND(X2336/1.2,3)</f>
        <v>899.16700000000003</v>
      </c>
      <c r="AB2336" s="23">
        <v>899.16700000000003</v>
      </c>
      <c r="AC2336" s="190">
        <f>IFERROR(ROUND(AA2336/AB2336-1,2),"")</f>
        <v>0</v>
      </c>
      <c r="AD2336" s="25">
        <v>4.9000000000000002E-2</v>
      </c>
      <c r="AE2336" s="25">
        <v>3.6499999999999998E-4</v>
      </c>
      <c r="AF2336" s="25">
        <v>0</v>
      </c>
      <c r="AG2336" s="25" t="s">
        <v>22</v>
      </c>
      <c r="AH2336" s="25">
        <v>0</v>
      </c>
      <c r="AI2336" s="25">
        <v>0</v>
      </c>
      <c r="AJ2336" s="25" t="s">
        <v>20</v>
      </c>
      <c r="AK2336" s="134" t="s">
        <v>19</v>
      </c>
      <c r="AL2336" s="25" t="s">
        <v>20</v>
      </c>
      <c r="AM2336" s="25">
        <v>10</v>
      </c>
      <c r="AN2336" s="25">
        <v>283</v>
      </c>
      <c r="AO2336" s="25">
        <v>186</v>
      </c>
      <c r="AP2336" s="25">
        <v>96</v>
      </c>
      <c r="AQ2336" s="25">
        <v>0.49</v>
      </c>
      <c r="AR2336" s="94">
        <v>5.0530000000000002E-3</v>
      </c>
      <c r="AS2336" s="157" t="s">
        <v>22</v>
      </c>
      <c r="AT2336" s="93" t="s">
        <v>22</v>
      </c>
      <c r="AU2336" s="92" t="s">
        <v>22</v>
      </c>
      <c r="AV2336" s="91" t="s">
        <v>152</v>
      </c>
      <c r="AW2336" s="92" t="s">
        <v>48</v>
      </c>
      <c r="AX2336" s="92" t="s">
        <v>48</v>
      </c>
      <c r="AY2336" s="91" t="s">
        <v>152</v>
      </c>
      <c r="AZ2336" s="23"/>
      <c r="BA2336" s="25" t="s">
        <v>3708</v>
      </c>
      <c r="BB2336" t="s">
        <v>25</v>
      </c>
      <c r="BC2336" t="e">
        <v>#N/A</v>
      </c>
      <c r="BD2336" t="e">
        <f>IF(Z2336=BC2336,"OK")</f>
        <v>#N/A</v>
      </c>
      <c r="BE2336">
        <v>4.9000000000000002E-2</v>
      </c>
      <c r="BF2336">
        <v>3.6499999999999998E-4</v>
      </c>
      <c r="BG2336">
        <v>283</v>
      </c>
      <c r="BH2336">
        <v>186</v>
      </c>
      <c r="BI2336">
        <v>96</v>
      </c>
      <c r="BJ2336">
        <v>0.49</v>
      </c>
      <c r="BK2336">
        <v>5.0530000000000002E-3</v>
      </c>
      <c r="BN2336" s="183"/>
    </row>
    <row r="2337" spans="1:66" ht="38.25" x14ac:dyDescent="0.25">
      <c r="A2337" s="1"/>
      <c r="B2337" s="94">
        <v>2325</v>
      </c>
      <c r="C2337" s="43">
        <v>1005266</v>
      </c>
      <c r="D2337" s="37" t="s">
        <v>22</v>
      </c>
      <c r="E2337" s="27" t="s">
        <v>3706</v>
      </c>
      <c r="F2337" s="151" t="s">
        <v>652</v>
      </c>
      <c r="G2337" s="41" t="s">
        <v>29</v>
      </c>
      <c r="H2337" s="46" t="str">
        <f>IFERROR(IFERROR(IF(SEARCH("Usystems",$E2337)&gt;0,"Usystems"),IF(SEARCH("RIIFO",$E2337)&gt;0,"RIIFO","Uponor")),"Uponor")</f>
        <v>Uponor</v>
      </c>
      <c r="I2337" s="25" t="str">
        <f>IFERROR(MID($D2337,1,7)+0,"")</f>
        <v/>
      </c>
      <c r="J2337" s="25" t="str">
        <f>IFERROR(MID($D2337,10,7)+0,"")</f>
        <v/>
      </c>
      <c r="K2337" s="25" t="str">
        <f>IFERROR(MID($D2337,19,7)+0,"")</f>
        <v/>
      </c>
      <c r="L2337" s="25" t="str">
        <f>IFERROR(MID($D2337,28,7)+0,"")</f>
        <v/>
      </c>
      <c r="M2337" s="25">
        <f>IF(IFERROR(MID($Q2337,1,7)+0,"")&lt;1130000,IF(INDEX(C:C,MATCH(LEFT(Q2337,7)+0,I:I,0))&lt;1130000,"",INDEX(C:C,MATCH(LEFT(Q2337,7)+0,I:I,0))),IFERROR(MID($Q2337,1,7)+0,""))</f>
        <v>1136676</v>
      </c>
      <c r="N2337" s="25" t="str">
        <f>IF(IFERROR(MID($Q2337,10,7)+0,"")&lt;1130000,"",IFERROR(MID($Q2337,10,7)+0,""))</f>
        <v/>
      </c>
      <c r="O2337" s="25" t="str">
        <f>IF(IFERROR(MID($Q2337,19,7)+0,"")&lt;1130000,"",IFERROR(MID($Q2337,19,7)+0,""))</f>
        <v/>
      </c>
      <c r="P2337" s="25">
        <f>IF(M2337="","",IF(N2337="",M2337,M2337&amp;", "&amp;N2337))</f>
        <v>1136676</v>
      </c>
      <c r="Q2337" s="44">
        <v>1136676</v>
      </c>
      <c r="R2337" s="44"/>
      <c r="S2337" s="35" t="s">
        <v>53</v>
      </c>
      <c r="T2337" s="25" t="s">
        <v>36</v>
      </c>
      <c r="U2337" s="185">
        <v>1409</v>
      </c>
      <c r="V2337" s="188">
        <v>1409</v>
      </c>
      <c r="W2337" s="189">
        <v>1409</v>
      </c>
      <c r="X2337" s="31">
        <v>1409</v>
      </c>
      <c r="Y2337" s="90">
        <f>IFERROR(ROUND(X2337/W2337-1,2),"")</f>
        <v>0</v>
      </c>
      <c r="Z2337" s="31">
        <f>IF(OR(S2337="VLD MLC components",S2337="VLD MLC pipes",S2337="VLD PEX components",S2337="VLD PEX pipes",S2337="VLD PHC components",S2337="VLD PHC pipes",S2337="Controls VLD"),"По запросу",X2337)</f>
        <v>1409</v>
      </c>
      <c r="AA2337" s="63">
        <f>ROUND(X2337/1.2,3)</f>
        <v>1174.1669999999999</v>
      </c>
      <c r="AB2337" s="23">
        <v>1174.1669999999999</v>
      </c>
      <c r="AC2337" s="190">
        <f>IFERROR(ROUND(AA2337/AB2337-1,2),"")</f>
        <v>0</v>
      </c>
      <c r="AD2337" s="25">
        <v>6.7000000000000004E-2</v>
      </c>
      <c r="AE2337" s="25">
        <v>6.9999999999999994E-5</v>
      </c>
      <c r="AF2337" s="25">
        <v>0</v>
      </c>
      <c r="AG2337" s="25" t="s">
        <v>22</v>
      </c>
      <c r="AH2337" s="25">
        <v>0</v>
      </c>
      <c r="AI2337" s="25">
        <v>0</v>
      </c>
      <c r="AJ2337" s="25" t="s">
        <v>20</v>
      </c>
      <c r="AK2337" s="42" t="s">
        <v>19</v>
      </c>
      <c r="AL2337" s="25" t="s">
        <v>20</v>
      </c>
      <c r="AM2337" s="25">
        <v>10</v>
      </c>
      <c r="AN2337" s="25">
        <v>277</v>
      </c>
      <c r="AO2337" s="25">
        <v>179</v>
      </c>
      <c r="AP2337" s="25">
        <v>95</v>
      </c>
      <c r="AQ2337" s="25">
        <v>0.67</v>
      </c>
      <c r="AR2337" s="94">
        <v>4.7099999999999998E-3</v>
      </c>
      <c r="AS2337" s="157" t="s">
        <v>22</v>
      </c>
      <c r="AT2337" s="93" t="s">
        <v>22</v>
      </c>
      <c r="AU2337" s="92" t="s">
        <v>22</v>
      </c>
      <c r="AV2337" s="91" t="s">
        <v>152</v>
      </c>
      <c r="AW2337" s="92" t="s">
        <v>152</v>
      </c>
      <c r="AX2337" s="92" t="s">
        <v>48</v>
      </c>
      <c r="AY2337" s="91" t="s">
        <v>152</v>
      </c>
      <c r="AZ2337" s="23"/>
      <c r="BA2337" s="25" t="s">
        <v>3705</v>
      </c>
      <c r="BB2337" t="s">
        <v>25</v>
      </c>
      <c r="BC2337" t="e">
        <v>#N/A</v>
      </c>
      <c r="BD2337" t="e">
        <f>IF(Z2337=BC2337,"OK")</f>
        <v>#N/A</v>
      </c>
      <c r="BE2337">
        <v>6.7000000000000004E-2</v>
      </c>
      <c r="BF2337">
        <v>6.9999999999999994E-5</v>
      </c>
      <c r="BG2337">
        <v>277</v>
      </c>
      <c r="BH2337">
        <v>179</v>
      </c>
      <c r="BI2337">
        <v>95</v>
      </c>
      <c r="BJ2337">
        <v>0.67</v>
      </c>
      <c r="BK2337">
        <v>4.7099999999999998E-3</v>
      </c>
      <c r="BN2337" s="183"/>
    </row>
    <row r="2338" spans="1:66" ht="25.5" x14ac:dyDescent="0.25">
      <c r="A2338" s="1"/>
      <c r="B2338" s="94"/>
      <c r="C2338" s="43">
        <v>1135490</v>
      </c>
      <c r="D2338" s="43">
        <v>1063781</v>
      </c>
      <c r="E2338" s="27" t="s">
        <v>7168</v>
      </c>
      <c r="F2338" s="151" t="s">
        <v>655</v>
      </c>
      <c r="G2338" s="127" t="s">
        <v>585</v>
      </c>
      <c r="H2338" s="46" t="str">
        <f>IFERROR(IFERROR(IF(SEARCH("Usystems",$E2338)&gt;0,"Usystems"),IF(SEARCH("RIIFO",$E2338)&gt;0,"RIIFO","Uponor")),"Uponor")</f>
        <v>Uponor</v>
      </c>
      <c r="I2338" s="25"/>
      <c r="J2338" s="25"/>
      <c r="K2338" s="25"/>
      <c r="L2338" s="25"/>
      <c r="M2338" s="25"/>
      <c r="N2338" s="25"/>
      <c r="O2338" s="25"/>
      <c r="P2338" s="25"/>
      <c r="Q2338" s="44"/>
      <c r="R2338" s="44"/>
      <c r="S2338" s="35" t="s">
        <v>53</v>
      </c>
      <c r="T2338" s="25" t="s">
        <v>36</v>
      </c>
      <c r="U2338" s="185"/>
      <c r="V2338" s="188"/>
      <c r="W2338" s="189"/>
      <c r="X2338" s="31">
        <v>194</v>
      </c>
      <c r="Y2338" s="90"/>
      <c r="Z2338" s="31">
        <f>IF(OR(S2338="VLD MLC components",S2338="VLD MLC pipes",S2338="VLD PEX components",S2338="VLD PEX pipes",S2338="VLD PHC components",S2338="VLD PHC pipes",S2338="Controls VLD"),"По запросу",X2338)</f>
        <v>194</v>
      </c>
      <c r="AA2338" s="63">
        <f>ROUND(X2338/1.2,3)</f>
        <v>161.667</v>
      </c>
      <c r="AB2338" s="23"/>
      <c r="AC2338" s="190"/>
      <c r="AD2338" s="25"/>
      <c r="AE2338" s="25"/>
      <c r="AF2338" s="25">
        <v>180</v>
      </c>
      <c r="AG2338" s="25"/>
      <c r="AH2338" s="25"/>
      <c r="AI2338" s="25"/>
      <c r="AJ2338" s="25"/>
      <c r="AK2338" s="42" t="s">
        <v>20</v>
      </c>
      <c r="AL2338" s="25"/>
      <c r="AM2338" s="25">
        <v>50</v>
      </c>
      <c r="AN2338" s="25"/>
      <c r="AO2338" s="25"/>
      <c r="AP2338" s="25"/>
      <c r="AQ2338" s="25"/>
      <c r="AR2338" s="94"/>
      <c r="AS2338" s="157"/>
      <c r="AT2338" s="93"/>
      <c r="AU2338" s="92"/>
      <c r="AV2338" s="91"/>
      <c r="AW2338" s="92"/>
      <c r="AX2338" s="92"/>
      <c r="AY2338" s="91"/>
      <c r="AZ2338" s="23"/>
      <c r="BA2338" s="25"/>
      <c r="BC2338" t="e">
        <v>#N/A</v>
      </c>
      <c r="BD2338" t="e">
        <f>IF(Z2338=BC2338,"OK")</f>
        <v>#N/A</v>
      </c>
      <c r="BN2338" s="183"/>
    </row>
    <row r="2339" spans="1:66" ht="25.5" x14ac:dyDescent="0.25">
      <c r="A2339" s="1"/>
      <c r="B2339" s="94">
        <v>2326</v>
      </c>
      <c r="C2339" s="43">
        <v>1063781</v>
      </c>
      <c r="D2339" s="37">
        <v>1047000</v>
      </c>
      <c r="E2339" s="27" t="s">
        <v>3704</v>
      </c>
      <c r="F2339" s="151" t="s">
        <v>652</v>
      </c>
      <c r="G2339" s="127" t="s">
        <v>585</v>
      </c>
      <c r="H2339" s="46" t="str">
        <f>IFERROR(IFERROR(IF(SEARCH("Usystems",$E2339)&gt;0,"Usystems"),IF(SEARCH("RIIFO",$E2339)&gt;0,"RIIFO","Uponor")),"Uponor")</f>
        <v>Uponor</v>
      </c>
      <c r="I2339" s="25">
        <f>IFERROR(MID($D2339,1,7)+0,"")</f>
        <v>1047000</v>
      </c>
      <c r="J2339" s="25" t="str">
        <f>IFERROR(MID($D2339,10,7)+0,"")</f>
        <v/>
      </c>
      <c r="K2339" s="25" t="str">
        <f>IFERROR(MID($D2339,19,7)+0,"")</f>
        <v/>
      </c>
      <c r="L2339" s="25" t="str">
        <f>IFERROR(MID($D2339,28,7)+0,"")</f>
        <v/>
      </c>
      <c r="M2339" s="25" t="str">
        <f>IF(IFERROR(MID($Q2339,1,7)+0,"")&lt;1130000,IF(INDEX(C:C,MATCH(LEFT(Q2339,7)+0,I:I,0))&lt;1130000,"",INDEX(C:C,MATCH(LEFT(Q2339,7)+0,I:I,0))),IFERROR(MID($Q2339,1,7)+0,""))</f>
        <v/>
      </c>
      <c r="N2339" s="25" t="str">
        <f>IF(IFERROR(MID($Q2339,10,7)+0,"")&lt;1130000,"",IFERROR(MID($Q2339,10,7)+0,""))</f>
        <v/>
      </c>
      <c r="O2339" s="25" t="str">
        <f>IF(IFERROR(MID($Q2339,19,7)+0,"")&lt;1130000,"",IFERROR(MID($Q2339,19,7)+0,""))</f>
        <v/>
      </c>
      <c r="P2339" s="25" t="str">
        <f>IF(M2339="","",IF(N2339="",M2339,M2339&amp;", "&amp;N2339))</f>
        <v/>
      </c>
      <c r="Q2339" s="25"/>
      <c r="R2339" s="25"/>
      <c r="S2339" s="35" t="s">
        <v>53</v>
      </c>
      <c r="T2339" s="25" t="s">
        <v>36</v>
      </c>
      <c r="U2339" s="185">
        <v>102.88</v>
      </c>
      <c r="V2339" s="188">
        <v>102.88</v>
      </c>
      <c r="W2339" s="189">
        <v>102.88</v>
      </c>
      <c r="X2339" s="31">
        <v>102.88</v>
      </c>
      <c r="Y2339" s="90">
        <f>IFERROR(ROUND(X2339/W2339-1,2),"")</f>
        <v>0</v>
      </c>
      <c r="Z2339" s="31">
        <f>IF(OR(S2339="VLD MLC components",S2339="VLD MLC pipes",S2339="VLD PEX components",S2339="VLD PEX pipes",S2339="VLD PHC components",S2339="VLD PHC pipes",S2339="Controls VLD"),"По запросу",X2339)</f>
        <v>102.88</v>
      </c>
      <c r="AA2339" s="63">
        <f>ROUND(X2339/1.2,3)</f>
        <v>85.733000000000004</v>
      </c>
      <c r="AB2339" s="23">
        <v>85.733000000000004</v>
      </c>
      <c r="AC2339" s="190">
        <f>IFERROR(ROUND(AA2339/AB2339-1,2),"")</f>
        <v>0</v>
      </c>
      <c r="AD2339" s="25">
        <v>1.6E-2</v>
      </c>
      <c r="AE2339" s="25">
        <v>1.8000000000000001E-4</v>
      </c>
      <c r="AF2339" s="25">
        <v>0</v>
      </c>
      <c r="AG2339" s="25" t="s">
        <v>22</v>
      </c>
      <c r="AH2339" s="25">
        <v>0</v>
      </c>
      <c r="AI2339" s="25">
        <v>0</v>
      </c>
      <c r="AJ2339" s="25" t="s">
        <v>20</v>
      </c>
      <c r="AK2339" s="134" t="s">
        <v>19</v>
      </c>
      <c r="AL2339" s="25" t="s">
        <v>20</v>
      </c>
      <c r="AM2339" s="25">
        <v>50</v>
      </c>
      <c r="AN2339" s="25">
        <v>306</v>
      </c>
      <c r="AO2339" s="25">
        <v>415</v>
      </c>
      <c r="AP2339" s="25">
        <v>330</v>
      </c>
      <c r="AQ2339" s="25">
        <v>0.8</v>
      </c>
      <c r="AR2339" s="25">
        <v>4.1907E-2</v>
      </c>
      <c r="AS2339" s="157" t="s">
        <v>22</v>
      </c>
      <c r="AT2339" s="93" t="s">
        <v>22</v>
      </c>
      <c r="AU2339" s="92" t="s">
        <v>22</v>
      </c>
      <c r="AV2339" s="91" t="s">
        <v>152</v>
      </c>
      <c r="AW2339" s="92" t="s">
        <v>152</v>
      </c>
      <c r="AX2339" s="92" t="s">
        <v>48</v>
      </c>
      <c r="AY2339" s="91" t="s">
        <v>152</v>
      </c>
      <c r="AZ2339" s="23"/>
      <c r="BA2339" s="25" t="s">
        <v>3703</v>
      </c>
      <c r="BB2339" t="s">
        <v>25</v>
      </c>
      <c r="BC2339" t="e">
        <v>#N/A</v>
      </c>
      <c r="BD2339" t="e">
        <f>IF(Z2339=BC2339,"OK")</f>
        <v>#N/A</v>
      </c>
      <c r="BE2339">
        <v>1.6E-2</v>
      </c>
      <c r="BF2339">
        <v>1.8000000000000001E-4</v>
      </c>
      <c r="BG2339">
        <v>306</v>
      </c>
      <c r="BH2339">
        <v>415</v>
      </c>
      <c r="BI2339">
        <v>330</v>
      </c>
      <c r="BJ2339">
        <v>0.8</v>
      </c>
      <c r="BK2339">
        <v>4.1907E-2</v>
      </c>
      <c r="BN2339" s="183"/>
    </row>
    <row r="2340" spans="1:66" ht="25.5" x14ac:dyDescent="0.25">
      <c r="A2340" s="1"/>
      <c r="B2340" s="94">
        <v>2327</v>
      </c>
      <c r="C2340" s="43">
        <v>1046747</v>
      </c>
      <c r="D2340" s="25"/>
      <c r="E2340" s="27" t="s">
        <v>3702</v>
      </c>
      <c r="F2340" s="151" t="s">
        <v>21</v>
      </c>
      <c r="G2340" s="28"/>
      <c r="H2340" s="46" t="str">
        <f>IFERROR(IFERROR(IF(SEARCH("Usystems",$E2340)&gt;0,"Usystems"),IF(SEARCH("RIIFO",$E2340)&gt;0,"RIIFO","Uponor")),"Uponor")</f>
        <v>Uponor</v>
      </c>
      <c r="I2340" s="25" t="str">
        <f>IFERROR(MID($D2340,1,7)+0,"")</f>
        <v/>
      </c>
      <c r="J2340" s="25" t="str">
        <f>IFERROR(MID($D2340,10,7)+0,"")</f>
        <v/>
      </c>
      <c r="K2340" s="25" t="str">
        <f>IFERROR(MID($D2340,19,7)+0,"")</f>
        <v/>
      </c>
      <c r="L2340" s="25" t="str">
        <f>IFERROR(MID($D2340,28,7)+0,"")</f>
        <v/>
      </c>
      <c r="M2340" s="25" t="str">
        <f>IF(IFERROR(MID($Q2340,1,7)+0,"")&lt;1130000,IF(INDEX(C:C,MATCH(LEFT(Q2340,7)+0,I:I,0))&lt;1130000,"",INDEX(C:C,MATCH(LEFT(Q2340,7)+0,I:I,0))),IFERROR(MID($Q2340,1,7)+0,""))</f>
        <v/>
      </c>
      <c r="N2340" s="25" t="str">
        <f>IF(IFERROR(MID($Q2340,10,7)+0,"")&lt;1130000,"",IFERROR(MID($Q2340,10,7)+0,""))</f>
        <v/>
      </c>
      <c r="O2340" s="25" t="str">
        <f>IF(IFERROR(MID($Q2340,19,7)+0,"")&lt;1130000,"",IFERROR(MID($Q2340,19,7)+0,""))</f>
        <v/>
      </c>
      <c r="P2340" s="25" t="str">
        <f>IF(M2340="","",IF(N2340="",M2340,M2340&amp;", "&amp;N2340))</f>
        <v/>
      </c>
      <c r="Q2340" s="25"/>
      <c r="R2340" s="25"/>
      <c r="S2340" s="35" t="s">
        <v>53</v>
      </c>
      <c r="T2340" s="25" t="s">
        <v>38</v>
      </c>
      <c r="U2340" s="185">
        <v>44600</v>
      </c>
      <c r="V2340" s="188">
        <v>44600</v>
      </c>
      <c r="W2340" s="189">
        <v>44600</v>
      </c>
      <c r="X2340" s="31">
        <v>44600</v>
      </c>
      <c r="Y2340" s="90">
        <f>IFERROR(ROUND(X2340/W2340-1,2),"")</f>
        <v>0</v>
      </c>
      <c r="Z2340" s="31">
        <f>IF(OR(S2340="VLD MLC components",S2340="VLD MLC pipes",S2340="VLD PEX components",S2340="VLD PEX pipes",S2340="VLD PHC components",S2340="VLD PHC pipes",S2340="Controls VLD"),"По запросу",X2340)</f>
        <v>44600</v>
      </c>
      <c r="AA2340" s="63">
        <f>ROUND(X2340/1.2,3)</f>
        <v>37166.667000000001</v>
      </c>
      <c r="AB2340" s="23">
        <v>37166.667000000001</v>
      </c>
      <c r="AC2340" s="190">
        <f>IFERROR(ROUND(AA2340/AB2340-1,2),"")</f>
        <v>0</v>
      </c>
      <c r="AD2340" s="25">
        <v>3.15</v>
      </c>
      <c r="AE2340" s="25">
        <v>3.15E-2</v>
      </c>
      <c r="AF2340" s="25">
        <v>0</v>
      </c>
      <c r="AG2340" s="25" t="s">
        <v>22</v>
      </c>
      <c r="AH2340" s="25">
        <v>0</v>
      </c>
      <c r="AI2340" s="25">
        <v>0</v>
      </c>
      <c r="AJ2340" s="25" t="s">
        <v>20</v>
      </c>
      <c r="AK2340" s="134" t="s">
        <v>19</v>
      </c>
      <c r="AL2340" s="25" t="s">
        <v>20</v>
      </c>
      <c r="AM2340" s="25">
        <v>1</v>
      </c>
      <c r="AN2340" s="25">
        <v>100</v>
      </c>
      <c r="AO2340" s="25">
        <v>2100</v>
      </c>
      <c r="AP2340" s="25">
        <v>150</v>
      </c>
      <c r="AQ2340" s="25">
        <v>3.15</v>
      </c>
      <c r="AR2340" s="25">
        <v>3.15E-2</v>
      </c>
      <c r="AS2340" s="157" t="s">
        <v>22</v>
      </c>
      <c r="AT2340" s="93" t="s">
        <v>22</v>
      </c>
      <c r="AU2340" s="92" t="s">
        <v>22</v>
      </c>
      <c r="AV2340" s="91" t="s">
        <v>48</v>
      </c>
      <c r="AW2340" s="92" t="s">
        <v>48</v>
      </c>
      <c r="AX2340" s="92" t="s">
        <v>48</v>
      </c>
      <c r="AY2340" s="91" t="s">
        <v>152</v>
      </c>
      <c r="AZ2340" s="23"/>
      <c r="BA2340" s="25">
        <v>0</v>
      </c>
      <c r="BB2340" t="s">
        <v>48</v>
      </c>
      <c r="BC2340" t="e">
        <v>#N/A</v>
      </c>
      <c r="BD2340" t="e">
        <f>IF(Z2340=BC2340,"OK")</f>
        <v>#N/A</v>
      </c>
      <c r="BE2340">
        <v>3.15</v>
      </c>
      <c r="BF2340">
        <v>3.15E-2</v>
      </c>
      <c r="BG2340">
        <v>100</v>
      </c>
      <c r="BH2340">
        <v>2100</v>
      </c>
      <c r="BI2340">
        <v>150</v>
      </c>
      <c r="BJ2340">
        <v>3.15</v>
      </c>
      <c r="BK2340">
        <v>3.15E-2</v>
      </c>
      <c r="BN2340" s="183"/>
    </row>
    <row r="2341" spans="1:66" ht="25.5" x14ac:dyDescent="0.25">
      <c r="A2341" s="1"/>
      <c r="B2341" s="94">
        <v>2328</v>
      </c>
      <c r="C2341" s="43">
        <v>1046748</v>
      </c>
      <c r="D2341" s="37" t="s">
        <v>22</v>
      </c>
      <c r="E2341" s="27" t="s">
        <v>3701</v>
      </c>
      <c r="F2341" s="151" t="s">
        <v>21</v>
      </c>
      <c r="G2341" s="34"/>
      <c r="H2341" s="46" t="str">
        <f>IFERROR(IFERROR(IF(SEARCH("Usystems",$E2341)&gt;0,"Usystems"),IF(SEARCH("RIIFO",$E2341)&gt;0,"RIIFO","Uponor")),"Uponor")</f>
        <v>Uponor</v>
      </c>
      <c r="I2341" s="25" t="str">
        <f>IFERROR(MID($D2341,1,7)+0,"")</f>
        <v/>
      </c>
      <c r="J2341" s="25" t="str">
        <f>IFERROR(MID($D2341,10,7)+0,"")</f>
        <v/>
      </c>
      <c r="K2341" s="25" t="str">
        <f>IFERROR(MID($D2341,19,7)+0,"")</f>
        <v/>
      </c>
      <c r="L2341" s="25" t="str">
        <f>IFERROR(MID($D2341,28,7)+0,"")</f>
        <v/>
      </c>
      <c r="M2341" s="25" t="str">
        <f>IF(IFERROR(MID($Q2341,1,7)+0,"")&lt;1130000,IF(INDEX(C:C,MATCH(LEFT(Q2341,7)+0,I:I,0))&lt;1130000,"",INDEX(C:C,MATCH(LEFT(Q2341,7)+0,I:I,0))),IFERROR(MID($Q2341,1,7)+0,""))</f>
        <v/>
      </c>
      <c r="N2341" s="25" t="str">
        <f>IF(IFERROR(MID($Q2341,10,7)+0,"")&lt;1130000,"",IFERROR(MID($Q2341,10,7)+0,""))</f>
        <v/>
      </c>
      <c r="O2341" s="25" t="str">
        <f>IF(IFERROR(MID($Q2341,19,7)+0,"")&lt;1130000,"",IFERROR(MID($Q2341,19,7)+0,""))</f>
        <v/>
      </c>
      <c r="P2341" s="25" t="str">
        <f>IF(M2341="","",IF(N2341="",M2341,M2341&amp;", "&amp;N2341))</f>
        <v/>
      </c>
      <c r="Q2341" s="44" t="s">
        <v>22</v>
      </c>
      <c r="R2341" s="44"/>
      <c r="S2341" s="35" t="s">
        <v>53</v>
      </c>
      <c r="T2341" s="25" t="s">
        <v>38</v>
      </c>
      <c r="U2341" s="185">
        <v>49233</v>
      </c>
      <c r="V2341" s="188">
        <v>49233</v>
      </c>
      <c r="W2341" s="189">
        <v>49233</v>
      </c>
      <c r="X2341" s="31">
        <v>49233</v>
      </c>
      <c r="Y2341" s="90">
        <f>IFERROR(ROUND(X2341/W2341-1,2),"")</f>
        <v>0</v>
      </c>
      <c r="Z2341" s="31">
        <f>IF(OR(S2341="VLD MLC components",S2341="VLD MLC pipes",S2341="VLD PEX components",S2341="VLD PEX pipes",S2341="VLD PHC components",S2341="VLD PHC pipes",S2341="Controls VLD"),"По запросу",X2341)</f>
        <v>49233</v>
      </c>
      <c r="AA2341" s="63">
        <f>ROUND(X2341/1.2,3)</f>
        <v>41027.5</v>
      </c>
      <c r="AB2341" s="23">
        <v>41027.5</v>
      </c>
      <c r="AC2341" s="190">
        <f>IFERROR(ROUND(AA2341/AB2341-1,2),"")</f>
        <v>0</v>
      </c>
      <c r="AD2341" s="25">
        <v>3.35</v>
      </c>
      <c r="AE2341" s="25">
        <v>3.15E-2</v>
      </c>
      <c r="AF2341" s="25">
        <v>0</v>
      </c>
      <c r="AG2341" s="25" t="s">
        <v>22</v>
      </c>
      <c r="AH2341" s="25">
        <v>0</v>
      </c>
      <c r="AI2341" s="25">
        <v>0</v>
      </c>
      <c r="AJ2341" s="25" t="s">
        <v>20</v>
      </c>
      <c r="AK2341" s="134" t="s">
        <v>19</v>
      </c>
      <c r="AL2341" s="25" t="s">
        <v>20</v>
      </c>
      <c r="AM2341" s="25">
        <v>1</v>
      </c>
      <c r="AN2341" s="25">
        <v>2100</v>
      </c>
      <c r="AO2341" s="25">
        <v>150</v>
      </c>
      <c r="AP2341" s="25">
        <v>100</v>
      </c>
      <c r="AQ2341" s="25">
        <v>3.35</v>
      </c>
      <c r="AR2341" s="25">
        <v>3.15E-2</v>
      </c>
      <c r="AS2341" s="157" t="s">
        <v>22</v>
      </c>
      <c r="AT2341" s="93" t="s">
        <v>22</v>
      </c>
      <c r="AU2341" s="92" t="s">
        <v>22</v>
      </c>
      <c r="AV2341" s="91" t="s">
        <v>48</v>
      </c>
      <c r="AW2341" s="92" t="s">
        <v>48</v>
      </c>
      <c r="AX2341" s="92" t="s">
        <v>48</v>
      </c>
      <c r="AY2341" s="91" t="s">
        <v>152</v>
      </c>
      <c r="AZ2341" s="23"/>
      <c r="BA2341" s="25">
        <v>0</v>
      </c>
      <c r="BB2341" t="s">
        <v>48</v>
      </c>
      <c r="BC2341" t="e">
        <v>#N/A</v>
      </c>
      <c r="BD2341" t="e">
        <f>IF(Z2341=BC2341,"OK")</f>
        <v>#N/A</v>
      </c>
      <c r="BE2341">
        <v>3.35</v>
      </c>
      <c r="BF2341">
        <v>3.15E-2</v>
      </c>
      <c r="BG2341">
        <v>2100</v>
      </c>
      <c r="BH2341">
        <v>150</v>
      </c>
      <c r="BI2341">
        <v>100</v>
      </c>
      <c r="BJ2341">
        <v>3.35</v>
      </c>
      <c r="BK2341">
        <v>3.15E-2</v>
      </c>
      <c r="BN2341" s="183"/>
    </row>
    <row r="2342" spans="1:66" ht="25.5" x14ac:dyDescent="0.25">
      <c r="A2342" s="1"/>
      <c r="B2342" s="94">
        <v>2329</v>
      </c>
      <c r="C2342" s="43">
        <v>1046749</v>
      </c>
      <c r="D2342" s="37" t="s">
        <v>22</v>
      </c>
      <c r="E2342" s="27" t="s">
        <v>3700</v>
      </c>
      <c r="F2342" s="151" t="s">
        <v>21</v>
      </c>
      <c r="G2342" s="34"/>
      <c r="H2342" s="46" t="str">
        <f>IFERROR(IFERROR(IF(SEARCH("Usystems",$E2342)&gt;0,"Usystems"),IF(SEARCH("RIIFO",$E2342)&gt;0,"RIIFO","Uponor")),"Uponor")</f>
        <v>Uponor</v>
      </c>
      <c r="I2342" s="25" t="str">
        <f>IFERROR(MID($D2342,1,7)+0,"")</f>
        <v/>
      </c>
      <c r="J2342" s="25" t="str">
        <f>IFERROR(MID($D2342,10,7)+0,"")</f>
        <v/>
      </c>
      <c r="K2342" s="25" t="str">
        <f>IFERROR(MID($D2342,19,7)+0,"")</f>
        <v/>
      </c>
      <c r="L2342" s="25" t="str">
        <f>IFERROR(MID($D2342,28,7)+0,"")</f>
        <v/>
      </c>
      <c r="M2342" s="25" t="str">
        <f>IF(IFERROR(MID($Q2342,1,7)+0,"")&lt;1130000,IF(INDEX(C:C,MATCH(LEFT(Q2342,7)+0,I:I,0))&lt;1130000,"",INDEX(C:C,MATCH(LEFT(Q2342,7)+0,I:I,0))),IFERROR(MID($Q2342,1,7)+0,""))</f>
        <v/>
      </c>
      <c r="N2342" s="25" t="str">
        <f>IF(IFERROR(MID($Q2342,10,7)+0,"")&lt;1130000,"",IFERROR(MID($Q2342,10,7)+0,""))</f>
        <v/>
      </c>
      <c r="O2342" s="25" t="str">
        <f>IF(IFERROR(MID($Q2342,19,7)+0,"")&lt;1130000,"",IFERROR(MID($Q2342,19,7)+0,""))</f>
        <v/>
      </c>
      <c r="P2342" s="25" t="str">
        <f>IF(M2342="","",IF(N2342="",M2342,M2342&amp;", "&amp;N2342))</f>
        <v/>
      </c>
      <c r="Q2342" s="44" t="s">
        <v>22</v>
      </c>
      <c r="R2342" s="44"/>
      <c r="S2342" s="35" t="s">
        <v>53</v>
      </c>
      <c r="T2342" s="25" t="s">
        <v>38</v>
      </c>
      <c r="U2342" s="185">
        <v>49233</v>
      </c>
      <c r="V2342" s="188">
        <v>49233</v>
      </c>
      <c r="W2342" s="189">
        <v>49233</v>
      </c>
      <c r="X2342" s="31">
        <v>49233</v>
      </c>
      <c r="Y2342" s="90">
        <f>IFERROR(ROUND(X2342/W2342-1,2),"")</f>
        <v>0</v>
      </c>
      <c r="Z2342" s="31">
        <f>IF(OR(S2342="VLD MLC components",S2342="VLD MLC pipes",S2342="VLD PEX components",S2342="VLD PEX pipes",S2342="VLD PHC components",S2342="VLD PHC pipes",S2342="Controls VLD"),"По запросу",X2342)</f>
        <v>49233</v>
      </c>
      <c r="AA2342" s="63">
        <f>ROUND(X2342/1.2,3)</f>
        <v>41027.5</v>
      </c>
      <c r="AB2342" s="23">
        <v>41027.5</v>
      </c>
      <c r="AC2342" s="190">
        <f>IFERROR(ROUND(AA2342/AB2342-1,2),"")</f>
        <v>0</v>
      </c>
      <c r="AD2342" s="25">
        <v>3.28</v>
      </c>
      <c r="AE2342" s="25">
        <v>3.15E-2</v>
      </c>
      <c r="AF2342" s="25">
        <v>0</v>
      </c>
      <c r="AG2342" s="25" t="s">
        <v>22</v>
      </c>
      <c r="AH2342" s="25">
        <v>0</v>
      </c>
      <c r="AI2342" s="25">
        <v>0</v>
      </c>
      <c r="AJ2342" s="25" t="s">
        <v>20</v>
      </c>
      <c r="AK2342" s="134" t="s">
        <v>19</v>
      </c>
      <c r="AL2342" s="25" t="s">
        <v>20</v>
      </c>
      <c r="AM2342" s="25">
        <v>1</v>
      </c>
      <c r="AN2342" s="25">
        <v>100</v>
      </c>
      <c r="AO2342" s="25">
        <v>2100</v>
      </c>
      <c r="AP2342" s="25">
        <v>150</v>
      </c>
      <c r="AQ2342" s="25">
        <v>3.28</v>
      </c>
      <c r="AR2342" s="94">
        <v>3.15E-2</v>
      </c>
      <c r="AS2342" s="157" t="s">
        <v>22</v>
      </c>
      <c r="AT2342" s="93" t="s">
        <v>22</v>
      </c>
      <c r="AU2342" s="92" t="s">
        <v>22</v>
      </c>
      <c r="AV2342" s="91" t="s">
        <v>48</v>
      </c>
      <c r="AW2342" s="92" t="s">
        <v>48</v>
      </c>
      <c r="AX2342" s="92" t="s">
        <v>48</v>
      </c>
      <c r="AY2342" s="91" t="s">
        <v>152</v>
      </c>
      <c r="AZ2342" s="23"/>
      <c r="BA2342" s="25">
        <v>0</v>
      </c>
      <c r="BB2342" t="s">
        <v>48</v>
      </c>
      <c r="BC2342" t="e">
        <v>#N/A</v>
      </c>
      <c r="BD2342" t="e">
        <f>IF(Z2342=BC2342,"OK")</f>
        <v>#N/A</v>
      </c>
      <c r="BE2342">
        <v>3.28</v>
      </c>
      <c r="BF2342">
        <v>3.15E-2</v>
      </c>
      <c r="BG2342">
        <v>100</v>
      </c>
      <c r="BH2342">
        <v>2100</v>
      </c>
      <c r="BI2342">
        <v>150</v>
      </c>
      <c r="BJ2342">
        <v>3.28</v>
      </c>
      <c r="BK2342">
        <v>3.15E-2</v>
      </c>
      <c r="BN2342" s="183"/>
    </row>
    <row r="2343" spans="1:66" ht="25.5" x14ac:dyDescent="0.25">
      <c r="A2343" s="1"/>
      <c r="B2343" s="94">
        <v>2330</v>
      </c>
      <c r="C2343" s="43">
        <v>1013127</v>
      </c>
      <c r="D2343" s="40" t="s">
        <v>22</v>
      </c>
      <c r="E2343" s="36" t="s">
        <v>3699</v>
      </c>
      <c r="F2343" s="151" t="s">
        <v>28</v>
      </c>
      <c r="G2343" s="41" t="s">
        <v>27</v>
      </c>
      <c r="H2343" s="46" t="str">
        <f>IFERROR(IFERROR(IF(SEARCH("Usystems",$E2343)&gt;0,"Usystems"),IF(SEARCH("RIIFO",$E2343)&gt;0,"RIIFO","Uponor")),"Uponor")</f>
        <v>Uponor</v>
      </c>
      <c r="I2343" s="25" t="str">
        <f>IFERROR(MID($D2343,1,7)+0,"")</f>
        <v/>
      </c>
      <c r="J2343" s="25" t="str">
        <f>IFERROR(MID($D2343,10,7)+0,"")</f>
        <v/>
      </c>
      <c r="K2343" s="25" t="str">
        <f>IFERROR(MID($D2343,19,7)+0,"")</f>
        <v/>
      </c>
      <c r="L2343" s="25" t="str">
        <f>IFERROR(MID($D2343,28,7)+0,"")</f>
        <v/>
      </c>
      <c r="M2343" s="25">
        <f>IF(IFERROR(MID($Q2343,1,7)+0,"")&lt;1130000,IF(INDEX(C:C,MATCH(LEFT(Q2343,7)+0,I:I,0))&lt;1130000,"",INDEX(C:C,MATCH(LEFT(Q2343,7)+0,I:I,0))),IFERROR(MID($Q2343,1,7)+0,""))</f>
        <v>1136657</v>
      </c>
      <c r="N2343" s="25" t="str">
        <f>IF(IFERROR(MID($Q2343,10,7)+0,"")&lt;1130000,"",IFERROR(MID($Q2343,10,7)+0,""))</f>
        <v/>
      </c>
      <c r="O2343" s="25" t="str">
        <f>IF(IFERROR(MID($Q2343,19,7)+0,"")&lt;1130000,"",IFERROR(MID($Q2343,19,7)+0,""))</f>
        <v/>
      </c>
      <c r="P2343" s="25">
        <f>IF(M2343="","",IF(N2343="",M2343,M2343&amp;", "&amp;N2343))</f>
        <v>1136657</v>
      </c>
      <c r="Q2343" s="37">
        <v>1000018</v>
      </c>
      <c r="R2343" s="37"/>
      <c r="S2343" s="35" t="s">
        <v>53</v>
      </c>
      <c r="T2343" s="25" t="s">
        <v>24</v>
      </c>
      <c r="U2343" s="185">
        <v>429.85</v>
      </c>
      <c r="V2343" s="188">
        <v>429.85</v>
      </c>
      <c r="W2343" s="189">
        <v>429.85</v>
      </c>
      <c r="X2343" s="31">
        <v>429.85</v>
      </c>
      <c r="Y2343" s="90">
        <f>IFERROR(ROUND(X2343/W2343-1,2),"")</f>
        <v>0</v>
      </c>
      <c r="Z2343" s="31">
        <f>IF(OR(S2343="VLD MLC components",S2343="VLD MLC pipes",S2343="VLD PEX components",S2343="VLD PEX pipes",S2343="VLD PHC components",S2343="VLD PHC pipes",S2343="Controls VLD"),"По запросу",X2343)</f>
        <v>429.85</v>
      </c>
      <c r="AA2343" s="63">
        <f>ROUND(X2343/1.2,3)</f>
        <v>358.20800000000003</v>
      </c>
      <c r="AB2343" s="23">
        <v>358.20800000000003</v>
      </c>
      <c r="AC2343" s="190">
        <f>IFERROR(ROUND(AA2343/AB2343-1,2),"")</f>
        <v>0</v>
      </c>
      <c r="AD2343" s="25">
        <v>0.26200000000000001</v>
      </c>
      <c r="AE2343" s="25">
        <v>1.2800000000000001E-3</v>
      </c>
      <c r="AF2343" s="25">
        <v>0</v>
      </c>
      <c r="AG2343" s="25" t="s">
        <v>22</v>
      </c>
      <c r="AH2343" s="25">
        <v>0</v>
      </c>
      <c r="AI2343" s="25">
        <v>0</v>
      </c>
      <c r="AJ2343" s="25" t="s">
        <v>19</v>
      </c>
      <c r="AK2343" s="134" t="s">
        <v>19</v>
      </c>
      <c r="AL2343" s="25" t="s">
        <v>19</v>
      </c>
      <c r="AM2343" s="25">
        <v>100</v>
      </c>
      <c r="AN2343" s="25" t="s">
        <v>22</v>
      </c>
      <c r="AO2343" s="25" t="s">
        <v>22</v>
      </c>
      <c r="AP2343" s="25" t="s">
        <v>22</v>
      </c>
      <c r="AQ2343" s="25"/>
      <c r="AR2343" s="94"/>
      <c r="AS2343" s="157" t="s">
        <v>22</v>
      </c>
      <c r="AT2343" s="93" t="s">
        <v>22</v>
      </c>
      <c r="AU2343" s="92" t="s">
        <v>22</v>
      </c>
      <c r="AV2343" s="91" t="s">
        <v>48</v>
      </c>
      <c r="AW2343" s="92" t="s">
        <v>48</v>
      </c>
      <c r="AX2343" s="92" t="s">
        <v>48</v>
      </c>
      <c r="AY2343" s="91" t="s">
        <v>152</v>
      </c>
      <c r="AZ2343" s="23"/>
      <c r="BA2343" s="25">
        <v>0</v>
      </c>
      <c r="BB2343" t="s">
        <v>48</v>
      </c>
      <c r="BC2343" t="e">
        <v>#N/A</v>
      </c>
      <c r="BD2343" t="e">
        <f>IF(Z2343=BC2343,"OK")</f>
        <v>#N/A</v>
      </c>
      <c r="BE2343">
        <v>0.26200000000000001</v>
      </c>
      <c r="BF2343">
        <v>1.2800000000000001E-3</v>
      </c>
      <c r="BG2343" t="s">
        <v>22</v>
      </c>
      <c r="BH2343" t="s">
        <v>22</v>
      </c>
      <c r="BI2343" t="s">
        <v>22</v>
      </c>
      <c r="BJ2343">
        <v>0</v>
      </c>
      <c r="BK2343">
        <v>0</v>
      </c>
      <c r="BN2343" s="183"/>
    </row>
    <row r="2344" spans="1:66" ht="25.5" x14ac:dyDescent="0.25">
      <c r="A2344" s="1"/>
      <c r="B2344" s="94">
        <v>2331</v>
      </c>
      <c r="C2344" s="43">
        <v>1061880</v>
      </c>
      <c r="D2344" s="25"/>
      <c r="E2344" s="36" t="s">
        <v>3698</v>
      </c>
      <c r="F2344" s="151" t="s">
        <v>28</v>
      </c>
      <c r="G2344" s="41" t="s">
        <v>30</v>
      </c>
      <c r="H2344" s="46" t="str">
        <f>IFERROR(IFERROR(IF(SEARCH("Usystems",$E2344)&gt;0,"Usystems"),IF(SEARCH("RIIFO",$E2344)&gt;0,"RIIFO","Uponor")),"Uponor")</f>
        <v>Uponor</v>
      </c>
      <c r="I2344" s="25" t="str">
        <f>IFERROR(MID($D2344,1,7)+0,"")</f>
        <v/>
      </c>
      <c r="J2344" s="25" t="str">
        <f>IFERROR(MID($D2344,10,7)+0,"")</f>
        <v/>
      </c>
      <c r="K2344" s="25" t="str">
        <f>IFERROR(MID($D2344,19,7)+0,"")</f>
        <v/>
      </c>
      <c r="L2344" s="25" t="str">
        <f>IFERROR(MID($D2344,28,7)+0,"")</f>
        <v/>
      </c>
      <c r="M2344" s="25" t="str">
        <f>IF(IFERROR(MID($Q2344,1,7)+0,"")&lt;1130000,IF(INDEX(C:C,MATCH(LEFT(Q2344,7)+0,I:I,0))&lt;1130000,"",INDEX(C:C,MATCH(LEFT(Q2344,7)+0,I:I,0))),IFERROR(MID($Q2344,1,7)+0,""))</f>
        <v/>
      </c>
      <c r="N2344" s="25" t="str">
        <f>IF(IFERROR(MID($Q2344,10,7)+0,"")&lt;1130000,"",IFERROR(MID($Q2344,10,7)+0,""))</f>
        <v/>
      </c>
      <c r="O2344" s="25" t="str">
        <f>IF(IFERROR(MID($Q2344,19,7)+0,"")&lt;1130000,"",IFERROR(MID($Q2344,19,7)+0,""))</f>
        <v/>
      </c>
      <c r="P2344" s="25" t="str">
        <f>IF(M2344="","",IF(N2344="",M2344,M2344&amp;", "&amp;N2344))</f>
        <v/>
      </c>
      <c r="Q2344" s="25"/>
      <c r="R2344" s="25"/>
      <c r="S2344" s="35" t="s">
        <v>53</v>
      </c>
      <c r="T2344" s="25" t="s">
        <v>55</v>
      </c>
      <c r="U2344" s="185">
        <v>1579</v>
      </c>
      <c r="V2344" s="188">
        <v>1579</v>
      </c>
      <c r="W2344" s="189">
        <v>1579</v>
      </c>
      <c r="X2344" s="31">
        <v>1579</v>
      </c>
      <c r="Y2344" s="90">
        <f>IFERROR(ROUND(X2344/W2344-1,2),"")</f>
        <v>0</v>
      </c>
      <c r="Z2344" s="31">
        <f>IF(OR(S2344="VLD MLC components",S2344="VLD MLC pipes",S2344="VLD PEX components",S2344="VLD PEX pipes",S2344="VLD PHC components",S2344="VLD PHC pipes",S2344="Controls VLD"),"По запросу",X2344)</f>
        <v>1579</v>
      </c>
      <c r="AA2344" s="63">
        <f>ROUND(X2344/1.2,3)</f>
        <v>1315.8330000000001</v>
      </c>
      <c r="AB2344" s="23">
        <v>1315.8330000000001</v>
      </c>
      <c r="AC2344" s="190">
        <f>IFERROR(ROUND(AA2344/AB2344-1,2),"")</f>
        <v>0</v>
      </c>
      <c r="AD2344" s="25">
        <v>1.07</v>
      </c>
      <c r="AE2344" s="25">
        <v>1.8031999999999999E-2</v>
      </c>
      <c r="AF2344" s="25">
        <v>0</v>
      </c>
      <c r="AG2344" s="25" t="s">
        <v>22</v>
      </c>
      <c r="AH2344" s="25">
        <v>0</v>
      </c>
      <c r="AI2344" s="25">
        <v>0</v>
      </c>
      <c r="AJ2344" s="25" t="s">
        <v>19</v>
      </c>
      <c r="AK2344" s="134" t="s">
        <v>19</v>
      </c>
      <c r="AL2344" s="25" t="s">
        <v>19</v>
      </c>
      <c r="AM2344" s="25">
        <v>200</v>
      </c>
      <c r="AN2344" s="25" t="s">
        <v>22</v>
      </c>
      <c r="AO2344" s="25" t="s">
        <v>22</v>
      </c>
      <c r="AP2344" s="25" t="s">
        <v>22</v>
      </c>
      <c r="AQ2344" s="25"/>
      <c r="AR2344" s="94"/>
      <c r="AS2344" s="157" t="s">
        <v>22</v>
      </c>
      <c r="AT2344" s="93" t="s">
        <v>22</v>
      </c>
      <c r="AU2344" s="92" t="s">
        <v>22</v>
      </c>
      <c r="AV2344" s="91" t="s">
        <v>48</v>
      </c>
      <c r="AW2344" s="92" t="s">
        <v>48</v>
      </c>
      <c r="AX2344" s="92" t="s">
        <v>48</v>
      </c>
      <c r="AY2344" s="91" t="s">
        <v>152</v>
      </c>
      <c r="AZ2344" s="23"/>
      <c r="BA2344" s="25">
        <v>0</v>
      </c>
      <c r="BB2344" t="s">
        <v>48</v>
      </c>
      <c r="BC2344" t="e">
        <v>#N/A</v>
      </c>
      <c r="BD2344" t="e">
        <f>IF(Z2344=BC2344,"OK")</f>
        <v>#N/A</v>
      </c>
      <c r="BE2344">
        <v>1.07</v>
      </c>
      <c r="BF2344">
        <v>1.8031999999999999E-2</v>
      </c>
      <c r="BG2344" t="s">
        <v>22</v>
      </c>
      <c r="BH2344" t="s">
        <v>22</v>
      </c>
      <c r="BI2344" t="s">
        <v>22</v>
      </c>
      <c r="BJ2344">
        <v>0</v>
      </c>
      <c r="BK2344">
        <v>0</v>
      </c>
      <c r="BN2344" s="183"/>
    </row>
    <row r="2345" spans="1:66" ht="25.5" x14ac:dyDescent="0.25">
      <c r="A2345" s="1"/>
      <c r="B2345" s="94">
        <v>2332</v>
      </c>
      <c r="C2345" s="43">
        <v>1095128</v>
      </c>
      <c r="D2345" s="25">
        <v>1067387</v>
      </c>
      <c r="E2345" s="27" t="s">
        <v>3697</v>
      </c>
      <c r="F2345" s="213" t="s">
        <v>652</v>
      </c>
      <c r="G2345" s="41" t="s">
        <v>585</v>
      </c>
      <c r="H2345" s="46" t="str">
        <f>IFERROR(IFERROR(IF(SEARCH("Usystems",$E2345)&gt;0,"Usystems"),IF(SEARCH("RIIFO",$E2345)&gt;0,"RIIFO","Uponor")),"Uponor")</f>
        <v>Uponor</v>
      </c>
      <c r="I2345" s="25">
        <f>IFERROR(MID($D2345,1,7)+0,"")</f>
        <v>1067387</v>
      </c>
      <c r="J2345" s="25" t="str">
        <f>IFERROR(MID($D2345,10,7)+0,"")</f>
        <v/>
      </c>
      <c r="K2345" s="25" t="str">
        <f>IFERROR(MID($D2345,19,7)+0,"")</f>
        <v/>
      </c>
      <c r="L2345" s="25" t="str">
        <f>IFERROR(MID($D2345,28,7)+0,"")</f>
        <v/>
      </c>
      <c r="M2345" s="25" t="str">
        <f>IF(IFERROR(MID($Q2345,1,7)+0,"")&lt;1130000,IF(INDEX(C:C,MATCH(LEFT(Q2345,7)+0,I:I,0))&lt;1130000,"",INDEX(C:C,MATCH(LEFT(Q2345,7)+0,I:I,0))),IFERROR(MID($Q2345,1,7)+0,""))</f>
        <v/>
      </c>
      <c r="N2345" s="25" t="str">
        <f>IF(IFERROR(MID($Q2345,10,7)+0,"")&lt;1130000,"",IFERROR(MID($Q2345,10,7)+0,""))</f>
        <v/>
      </c>
      <c r="O2345" s="25" t="str">
        <f>IF(IFERROR(MID($Q2345,19,7)+0,"")&lt;1130000,"",IFERROR(MID($Q2345,19,7)+0,""))</f>
        <v/>
      </c>
      <c r="P2345" s="25" t="str">
        <f>IF(M2345="","",IF(N2345="",M2345,M2345&amp;", "&amp;N2345))</f>
        <v/>
      </c>
      <c r="Q2345" s="25"/>
      <c r="R2345" s="25"/>
      <c r="S2345" s="35" t="s">
        <v>53</v>
      </c>
      <c r="T2345" s="34" t="s">
        <v>36</v>
      </c>
      <c r="U2345" s="185">
        <v>92365</v>
      </c>
      <c r="V2345" s="188">
        <v>92365</v>
      </c>
      <c r="W2345" s="189">
        <v>92365</v>
      </c>
      <c r="X2345" s="31">
        <v>92365</v>
      </c>
      <c r="Y2345" s="90">
        <f>IFERROR(ROUND(X2345/W2345-1,2),"")</f>
        <v>0</v>
      </c>
      <c r="Z2345" s="31">
        <f>IF(OR(S2345="VLD MLC components",S2345="VLD MLC pipes",S2345="VLD PEX components",S2345="VLD PEX pipes",S2345="VLD PHC components",S2345="VLD PHC pipes",S2345="Controls VLD"),"По запросу",X2345)</f>
        <v>92365</v>
      </c>
      <c r="AA2345" s="63">
        <f>ROUND(X2345/1.2,3)</f>
        <v>76970.832999999999</v>
      </c>
      <c r="AB2345" s="23">
        <v>76970.832999999999</v>
      </c>
      <c r="AC2345" s="190">
        <f>IFERROR(ROUND(AA2345/AB2345-1,2),"")</f>
        <v>0</v>
      </c>
      <c r="AD2345" s="25">
        <v>0.87</v>
      </c>
      <c r="AE2345" s="25">
        <v>7.8960000000000002E-3</v>
      </c>
      <c r="AF2345" s="25">
        <v>21</v>
      </c>
      <c r="AG2345" s="25">
        <v>21</v>
      </c>
      <c r="AH2345" s="25">
        <v>21</v>
      </c>
      <c r="AI2345" s="25">
        <v>21</v>
      </c>
      <c r="AJ2345" s="25" t="s">
        <v>20</v>
      </c>
      <c r="AK2345" s="22" t="s">
        <v>20</v>
      </c>
      <c r="AL2345" s="25" t="s">
        <v>20</v>
      </c>
      <c r="AM2345" s="25">
        <v>1</v>
      </c>
      <c r="AN2345" s="25">
        <v>320</v>
      </c>
      <c r="AO2345" s="25">
        <v>235</v>
      </c>
      <c r="AP2345" s="25">
        <v>105</v>
      </c>
      <c r="AQ2345" s="25">
        <v>2.33</v>
      </c>
      <c r="AR2345" s="94">
        <v>7.8960000000000002E-3</v>
      </c>
      <c r="AS2345" s="157">
        <v>21</v>
      </c>
      <c r="AT2345" s="93">
        <v>43797</v>
      </c>
      <c r="AU2345" s="92" t="s">
        <v>22</v>
      </c>
      <c r="AV2345" s="91" t="s">
        <v>152</v>
      </c>
      <c r="AW2345" s="92" t="s">
        <v>152</v>
      </c>
      <c r="AX2345" s="92" t="s">
        <v>48</v>
      </c>
      <c r="AY2345" s="91" t="s">
        <v>152</v>
      </c>
      <c r="AZ2345" s="23"/>
      <c r="BA2345" s="25" t="s">
        <v>3696</v>
      </c>
      <c r="BB2345" t="s">
        <v>25</v>
      </c>
      <c r="BC2345">
        <v>92365</v>
      </c>
      <c r="BD2345" t="str">
        <f>IF(Z2345=BC2345,"OK")</f>
        <v>OK</v>
      </c>
      <c r="BE2345">
        <v>0.87</v>
      </c>
      <c r="BF2345">
        <v>7.8960000000000002E-3</v>
      </c>
      <c r="BG2345">
        <v>320</v>
      </c>
      <c r="BH2345">
        <v>235</v>
      </c>
      <c r="BI2345">
        <v>105</v>
      </c>
      <c r="BJ2345">
        <v>2.33</v>
      </c>
      <c r="BK2345">
        <v>7.8960000000000002E-3</v>
      </c>
      <c r="BN2345" s="183"/>
    </row>
    <row r="2346" spans="1:66" ht="25.5" x14ac:dyDescent="0.25">
      <c r="A2346" s="1"/>
      <c r="B2346" s="94">
        <v>2333</v>
      </c>
      <c r="C2346" s="43">
        <v>1067387</v>
      </c>
      <c r="D2346" s="25"/>
      <c r="E2346" s="36" t="s">
        <v>3695</v>
      </c>
      <c r="F2346" s="151" t="s">
        <v>28</v>
      </c>
      <c r="G2346" s="41" t="s">
        <v>27</v>
      </c>
      <c r="H2346" s="46" t="str">
        <f>IFERROR(IFERROR(IF(SEARCH("Usystems",$E2346)&gt;0,"Usystems"),IF(SEARCH("RIIFO",$E2346)&gt;0,"RIIFO","Uponor")),"Uponor")</f>
        <v>Uponor</v>
      </c>
      <c r="I2346" s="25" t="str">
        <f>IFERROR(MID($D2346,1,7)+0,"")</f>
        <v/>
      </c>
      <c r="J2346" s="25" t="str">
        <f>IFERROR(MID($D2346,10,7)+0,"")</f>
        <v/>
      </c>
      <c r="K2346" s="25" t="str">
        <f>IFERROR(MID($D2346,19,7)+0,"")</f>
        <v/>
      </c>
      <c r="L2346" s="25" t="str">
        <f>IFERROR(MID($D2346,28,7)+0,"")</f>
        <v/>
      </c>
      <c r="M2346" s="25" t="e">
        <f>IF(IFERROR(MID($Q2346,1,7)+0,"")&lt;1130000,IF(INDEX(C:C,MATCH(LEFT(Q2346,7)+0,I:I,0))&lt;1130000,"",INDEX(C:C,MATCH(LEFT(Q2346,7)+0,I:I,0))),IFERROR(MID($Q2346,1,7)+0,""))</f>
        <v>#N/A</v>
      </c>
      <c r="N2346" s="25" t="str">
        <f>IF(IFERROR(MID($Q2346,10,7)+0,"")&lt;1130000,"",IFERROR(MID($Q2346,10,7)+0,""))</f>
        <v/>
      </c>
      <c r="O2346" s="25" t="str">
        <f>IF(IFERROR(MID($Q2346,19,7)+0,"")&lt;1130000,"",IFERROR(MID($Q2346,19,7)+0,""))</f>
        <v/>
      </c>
      <c r="P2346" s="25" t="e">
        <f>IF(M2346="","",IF(N2346="",M2346,M2346&amp;", "&amp;N2346))</f>
        <v>#N/A</v>
      </c>
      <c r="Q2346" s="25">
        <v>1095128</v>
      </c>
      <c r="R2346" s="25"/>
      <c r="S2346" s="35" t="s">
        <v>53</v>
      </c>
      <c r="T2346" s="25" t="s">
        <v>36</v>
      </c>
      <c r="U2346" s="185">
        <v>79376</v>
      </c>
      <c r="V2346" s="188">
        <v>79376</v>
      </c>
      <c r="W2346" s="189">
        <v>79376</v>
      </c>
      <c r="X2346" s="31">
        <v>79376</v>
      </c>
      <c r="Y2346" s="90">
        <f>IFERROR(ROUND(X2346/W2346-1,2),"")</f>
        <v>0</v>
      </c>
      <c r="Z2346" s="31">
        <f>IF(OR(S2346="VLD MLC components",S2346="VLD MLC pipes",S2346="VLD PEX components",S2346="VLD PEX pipes",S2346="VLD PHC components",S2346="VLD PHC pipes",S2346="Controls VLD"),"По запросу",X2346)</f>
        <v>79376</v>
      </c>
      <c r="AA2346" s="63">
        <f>ROUND(X2346/1.2,3)</f>
        <v>66146.667000000001</v>
      </c>
      <c r="AB2346" s="23">
        <v>66146.667000000001</v>
      </c>
      <c r="AC2346" s="190">
        <f>IFERROR(ROUND(AA2346/AB2346-1,2),"")</f>
        <v>0</v>
      </c>
      <c r="AD2346" s="25">
        <v>2.0459999999999998</v>
      </c>
      <c r="AE2346" s="25">
        <v>7.3600000000000002E-3</v>
      </c>
      <c r="AF2346" s="25">
        <v>0</v>
      </c>
      <c r="AG2346" s="25" t="s">
        <v>22</v>
      </c>
      <c r="AH2346" s="25">
        <v>0</v>
      </c>
      <c r="AI2346" s="25">
        <v>0</v>
      </c>
      <c r="AJ2346" s="25" t="s">
        <v>19</v>
      </c>
      <c r="AK2346" s="134" t="s">
        <v>19</v>
      </c>
      <c r="AL2346" s="25" t="s">
        <v>19</v>
      </c>
      <c r="AM2346" s="25">
        <v>1</v>
      </c>
      <c r="AN2346" s="25">
        <v>320</v>
      </c>
      <c r="AO2346" s="25">
        <v>230</v>
      </c>
      <c r="AP2346" s="25">
        <v>100</v>
      </c>
      <c r="AQ2346" s="25">
        <v>2.0459999999999998</v>
      </c>
      <c r="AR2346" s="94">
        <v>7.3600000000000002E-3</v>
      </c>
      <c r="AS2346" s="157" t="s">
        <v>22</v>
      </c>
      <c r="AT2346" s="93" t="s">
        <v>22</v>
      </c>
      <c r="AU2346" s="92" t="s">
        <v>22</v>
      </c>
      <c r="AV2346" s="91" t="s">
        <v>48</v>
      </c>
      <c r="AW2346" s="92" t="s">
        <v>48</v>
      </c>
      <c r="AX2346" s="92" t="s">
        <v>48</v>
      </c>
      <c r="AY2346" s="91" t="s">
        <v>152</v>
      </c>
      <c r="AZ2346" s="23"/>
      <c r="BA2346" s="25">
        <v>0</v>
      </c>
      <c r="BB2346" t="s">
        <v>48</v>
      </c>
      <c r="BC2346" t="e">
        <v>#N/A</v>
      </c>
      <c r="BD2346" t="e">
        <f>IF(Z2346=BC2346,"OK")</f>
        <v>#N/A</v>
      </c>
      <c r="BE2346">
        <v>2.0459999999999998</v>
      </c>
      <c r="BF2346">
        <v>7.3600000000000002E-3</v>
      </c>
      <c r="BG2346">
        <v>320</v>
      </c>
      <c r="BH2346">
        <v>230</v>
      </c>
      <c r="BI2346">
        <v>100</v>
      </c>
      <c r="BJ2346">
        <v>2.0459999999999998</v>
      </c>
      <c r="BK2346">
        <v>7.3600000000000002E-3</v>
      </c>
      <c r="BN2346" s="183"/>
    </row>
    <row r="2347" spans="1:66" ht="25.5" x14ac:dyDescent="0.25">
      <c r="A2347" s="1"/>
      <c r="B2347" s="94">
        <v>2334</v>
      </c>
      <c r="C2347" s="43">
        <v>1005675</v>
      </c>
      <c r="D2347" s="37" t="s">
        <v>22</v>
      </c>
      <c r="E2347" s="27" t="s">
        <v>3694</v>
      </c>
      <c r="F2347" s="151" t="s">
        <v>21</v>
      </c>
      <c r="G2347" s="41"/>
      <c r="H2347" s="46" t="str">
        <f>IFERROR(IFERROR(IF(SEARCH("Usystems",$E2347)&gt;0,"Usystems"),IF(SEARCH("RIIFO",$E2347)&gt;0,"RIIFO","Uponor")),"Uponor")</f>
        <v>Uponor</v>
      </c>
      <c r="I2347" s="25" t="str">
        <f>IFERROR(MID($D2347,1,7)+0,"")</f>
        <v/>
      </c>
      <c r="J2347" s="25" t="str">
        <f>IFERROR(MID($D2347,10,7)+0,"")</f>
        <v/>
      </c>
      <c r="K2347" s="25" t="str">
        <f>IFERROR(MID($D2347,19,7)+0,"")</f>
        <v/>
      </c>
      <c r="L2347" s="25" t="str">
        <f>IFERROR(MID($D2347,28,7)+0,"")</f>
        <v/>
      </c>
      <c r="M2347" s="25" t="str">
        <f>IF(IFERROR(MID($Q2347,1,7)+0,"")&lt;1130000,IF(INDEX(C:C,MATCH(LEFT(Q2347,7)+0,I:I,0))&lt;1130000,"",INDEX(C:C,MATCH(LEFT(Q2347,7)+0,I:I,0))),IFERROR(MID($Q2347,1,7)+0,""))</f>
        <v/>
      </c>
      <c r="N2347" s="25" t="str">
        <f>IF(IFERROR(MID($Q2347,10,7)+0,"")&lt;1130000,"",IFERROR(MID($Q2347,10,7)+0,""))</f>
        <v/>
      </c>
      <c r="O2347" s="25" t="str">
        <f>IF(IFERROR(MID($Q2347,19,7)+0,"")&lt;1130000,"",IFERROR(MID($Q2347,19,7)+0,""))</f>
        <v/>
      </c>
      <c r="P2347" s="25" t="str">
        <f>IF(M2347="","",IF(N2347="",M2347,M2347&amp;", "&amp;N2347))</f>
        <v/>
      </c>
      <c r="Q2347" s="37" t="s">
        <v>22</v>
      </c>
      <c r="R2347" s="37"/>
      <c r="S2347" s="35" t="s">
        <v>53</v>
      </c>
      <c r="T2347" s="25" t="s">
        <v>38</v>
      </c>
      <c r="U2347" s="185">
        <v>6080</v>
      </c>
      <c r="V2347" s="188">
        <v>6080</v>
      </c>
      <c r="W2347" s="189">
        <v>6080</v>
      </c>
      <c r="X2347" s="31">
        <v>6080</v>
      </c>
      <c r="Y2347" s="90">
        <f>IFERROR(ROUND(X2347/W2347-1,2),"")</f>
        <v>0</v>
      </c>
      <c r="Z2347" s="31">
        <f>IF(OR(S2347="VLD MLC components",S2347="VLD MLC pipes",S2347="VLD PEX components",S2347="VLD PEX pipes",S2347="VLD PHC components",S2347="VLD PHC pipes",S2347="Controls VLD"),"По запросу",X2347)</f>
        <v>6080</v>
      </c>
      <c r="AA2347" s="63">
        <f>ROUND(X2347/1.2,3)</f>
        <v>5066.6670000000004</v>
      </c>
      <c r="AB2347" s="23">
        <v>5066.6670000000004</v>
      </c>
      <c r="AC2347" s="190">
        <f>IFERROR(ROUND(AA2347/AB2347-1,2),"")</f>
        <v>0</v>
      </c>
      <c r="AD2347" s="25">
        <v>0.31</v>
      </c>
      <c r="AE2347" s="25">
        <v>1.7799999999999999E-4</v>
      </c>
      <c r="AF2347" s="25">
        <v>0</v>
      </c>
      <c r="AG2347" s="25" t="s">
        <v>22</v>
      </c>
      <c r="AH2347" s="25">
        <v>0</v>
      </c>
      <c r="AI2347" s="25">
        <v>0</v>
      </c>
      <c r="AJ2347" s="25" t="s">
        <v>20</v>
      </c>
      <c r="AK2347" s="134" t="s">
        <v>19</v>
      </c>
      <c r="AL2347" s="25" t="s">
        <v>20</v>
      </c>
      <c r="AM2347" s="25">
        <v>1</v>
      </c>
      <c r="AN2347" s="25">
        <v>100</v>
      </c>
      <c r="AO2347" s="25">
        <v>90</v>
      </c>
      <c r="AP2347" s="25">
        <v>30</v>
      </c>
      <c r="AQ2347" s="25">
        <v>0.31</v>
      </c>
      <c r="AR2347" s="94">
        <v>2.7E-4</v>
      </c>
      <c r="AS2347" s="157" t="s">
        <v>22</v>
      </c>
      <c r="AT2347" s="93" t="s">
        <v>51</v>
      </c>
      <c r="AU2347" s="92" t="s">
        <v>22</v>
      </c>
      <c r="AV2347" s="91" t="s">
        <v>152</v>
      </c>
      <c r="AW2347" s="92" t="s">
        <v>48</v>
      </c>
      <c r="AX2347" s="92" t="s">
        <v>48</v>
      </c>
      <c r="AY2347" s="91" t="s">
        <v>152</v>
      </c>
      <c r="AZ2347" s="23"/>
      <c r="BA2347" s="25" t="s">
        <v>3693</v>
      </c>
      <c r="BB2347" t="s">
        <v>25</v>
      </c>
      <c r="BC2347" t="e">
        <v>#N/A</v>
      </c>
      <c r="BD2347" t="e">
        <f>IF(Z2347=BC2347,"OK")</f>
        <v>#N/A</v>
      </c>
      <c r="BE2347">
        <v>0.31</v>
      </c>
      <c r="BF2347">
        <v>1.7799999999999999E-4</v>
      </c>
      <c r="BG2347">
        <v>100</v>
      </c>
      <c r="BH2347">
        <v>90</v>
      </c>
      <c r="BI2347">
        <v>30</v>
      </c>
      <c r="BJ2347">
        <v>0.31</v>
      </c>
      <c r="BK2347">
        <v>2.7E-4</v>
      </c>
      <c r="BN2347" s="183"/>
    </row>
    <row r="2348" spans="1:66" ht="25.5" x14ac:dyDescent="0.25">
      <c r="A2348" s="1"/>
      <c r="B2348" s="94">
        <v>2335</v>
      </c>
      <c r="C2348" s="43">
        <v>1061802</v>
      </c>
      <c r="D2348" s="25"/>
      <c r="E2348" s="27" t="s">
        <v>3692</v>
      </c>
      <c r="F2348" s="151" t="s">
        <v>21</v>
      </c>
      <c r="G2348" s="41" t="s">
        <v>585</v>
      </c>
      <c r="H2348" s="46" t="str">
        <f>IFERROR(IFERROR(IF(SEARCH("Usystems",$E2348)&gt;0,"Usystems"),IF(SEARCH("RIIFO",$E2348)&gt;0,"RIIFO","Uponor")),"Uponor")</f>
        <v>Uponor</v>
      </c>
      <c r="I2348" s="25" t="str">
        <f>IFERROR(MID($D2348,1,7)+0,"")</f>
        <v/>
      </c>
      <c r="J2348" s="25" t="str">
        <f>IFERROR(MID($D2348,10,7)+0,"")</f>
        <v/>
      </c>
      <c r="K2348" s="25" t="str">
        <f>IFERROR(MID($D2348,19,7)+0,"")</f>
        <v/>
      </c>
      <c r="L2348" s="25" t="str">
        <f>IFERROR(MID($D2348,28,7)+0,"")</f>
        <v/>
      </c>
      <c r="M2348" s="25" t="str">
        <f>IF(IFERROR(MID($Q2348,1,7)+0,"")&lt;1130000,IF(INDEX(C:C,MATCH(LEFT(Q2348,7)+0,I:I,0))&lt;1130000,"",INDEX(C:C,MATCH(LEFT(Q2348,7)+0,I:I,0))),IFERROR(MID($Q2348,1,7)+0,""))</f>
        <v/>
      </c>
      <c r="N2348" s="25" t="str">
        <f>IF(IFERROR(MID($Q2348,10,7)+0,"")&lt;1130000,"",IFERROR(MID($Q2348,10,7)+0,""))</f>
        <v/>
      </c>
      <c r="O2348" s="25" t="str">
        <f>IF(IFERROR(MID($Q2348,19,7)+0,"")&lt;1130000,"",IFERROR(MID($Q2348,19,7)+0,""))</f>
        <v/>
      </c>
      <c r="P2348" s="25" t="str">
        <f>IF(M2348="","",IF(N2348="",M2348,M2348&amp;", "&amp;N2348))</f>
        <v/>
      </c>
      <c r="Q2348" s="25"/>
      <c r="R2348" s="25"/>
      <c r="S2348" s="35" t="s">
        <v>53</v>
      </c>
      <c r="T2348" s="25" t="s">
        <v>38</v>
      </c>
      <c r="U2348" s="185">
        <v>8154</v>
      </c>
      <c r="V2348" s="188">
        <v>8154</v>
      </c>
      <c r="W2348" s="189">
        <v>8154</v>
      </c>
      <c r="X2348" s="31">
        <v>8154</v>
      </c>
      <c r="Y2348" s="90">
        <f>IFERROR(ROUND(X2348/W2348-1,2),"")</f>
        <v>0</v>
      </c>
      <c r="Z2348" s="31">
        <f>IF(OR(S2348="VLD MLC components",S2348="VLD MLC pipes",S2348="VLD PEX components",S2348="VLD PEX pipes",S2348="VLD PHC components",S2348="VLD PHC pipes",S2348="Controls VLD"),"По запросу",X2348)</f>
        <v>8154</v>
      </c>
      <c r="AA2348" s="63">
        <f>ROUND(X2348/1.2,3)</f>
        <v>6795</v>
      </c>
      <c r="AB2348" s="23">
        <v>6795</v>
      </c>
      <c r="AC2348" s="190">
        <f>IFERROR(ROUND(AA2348/AB2348-1,2),"")</f>
        <v>0</v>
      </c>
      <c r="AD2348" s="25">
        <v>0.59599999999999997</v>
      </c>
      <c r="AE2348" s="25">
        <v>5.0900000000000001E-4</v>
      </c>
      <c r="AF2348" s="25">
        <v>33</v>
      </c>
      <c r="AG2348" s="25">
        <v>33</v>
      </c>
      <c r="AH2348" s="25">
        <v>33</v>
      </c>
      <c r="AI2348" s="25">
        <v>33</v>
      </c>
      <c r="AJ2348" s="25" t="s">
        <v>20</v>
      </c>
      <c r="AK2348" s="22" t="s">
        <v>20</v>
      </c>
      <c r="AL2348" s="25" t="s">
        <v>20</v>
      </c>
      <c r="AM2348" s="25">
        <v>1</v>
      </c>
      <c r="AN2348" s="25">
        <v>115</v>
      </c>
      <c r="AO2348" s="25">
        <v>82</v>
      </c>
      <c r="AP2348" s="25">
        <v>54</v>
      </c>
      <c r="AQ2348" s="25">
        <v>0.59599999999999997</v>
      </c>
      <c r="AR2348" s="94">
        <v>5.0900000000000001E-4</v>
      </c>
      <c r="AS2348" s="157">
        <v>33</v>
      </c>
      <c r="AT2348" s="93" t="s">
        <v>22</v>
      </c>
      <c r="AU2348" s="92" t="s">
        <v>22</v>
      </c>
      <c r="AV2348" s="91" t="s">
        <v>152</v>
      </c>
      <c r="AW2348" s="92" t="s">
        <v>152</v>
      </c>
      <c r="AX2348" s="92" t="s">
        <v>48</v>
      </c>
      <c r="AY2348" s="91" t="s">
        <v>152</v>
      </c>
      <c r="AZ2348" s="23"/>
      <c r="BA2348" s="25" t="s">
        <v>3691</v>
      </c>
      <c r="BB2348" t="s">
        <v>25</v>
      </c>
      <c r="BC2348">
        <v>8154</v>
      </c>
      <c r="BD2348" t="str">
        <f>IF(Z2348=BC2348,"OK")</f>
        <v>OK</v>
      </c>
      <c r="BE2348">
        <v>0.59599999999999997</v>
      </c>
      <c r="BF2348">
        <v>5.0900000000000001E-4</v>
      </c>
      <c r="BG2348">
        <v>115</v>
      </c>
      <c r="BH2348">
        <v>82</v>
      </c>
      <c r="BI2348">
        <v>54</v>
      </c>
      <c r="BJ2348">
        <v>0.59599999999999997</v>
      </c>
      <c r="BK2348">
        <v>5.0900000000000001E-4</v>
      </c>
      <c r="BN2348" s="183"/>
    </row>
    <row r="2349" spans="1:66" ht="25.5" x14ac:dyDescent="0.25">
      <c r="A2349" s="1"/>
      <c r="B2349" s="94">
        <v>2336</v>
      </c>
      <c r="C2349" s="43">
        <v>1078310</v>
      </c>
      <c r="D2349" s="25">
        <v>1058304</v>
      </c>
      <c r="E2349" s="27" t="s">
        <v>3690</v>
      </c>
      <c r="F2349" s="151" t="s">
        <v>21</v>
      </c>
      <c r="G2349" s="28"/>
      <c r="H2349" s="46" t="str">
        <f>IFERROR(IFERROR(IF(SEARCH("Usystems",$E2349)&gt;0,"Usystems"),IF(SEARCH("RIIFO",$E2349)&gt;0,"RIIFO","Uponor")),"Uponor")</f>
        <v>Uponor</v>
      </c>
      <c r="I2349" s="25">
        <f>IFERROR(MID($D2349,1,7)+0,"")</f>
        <v>1058304</v>
      </c>
      <c r="J2349" s="25" t="str">
        <f>IFERROR(MID($D2349,10,7)+0,"")</f>
        <v/>
      </c>
      <c r="K2349" s="25" t="str">
        <f>IFERROR(MID($D2349,19,7)+0,"")</f>
        <v/>
      </c>
      <c r="L2349" s="25" t="str">
        <f>IFERROR(MID($D2349,28,7)+0,"")</f>
        <v/>
      </c>
      <c r="M2349" s="25" t="str">
        <f>IF(IFERROR(MID($Q2349,1,7)+0,"")&lt;1130000,IF(INDEX(C:C,MATCH(LEFT(Q2349,7)+0,I:I,0))&lt;1130000,"",INDEX(C:C,MATCH(LEFT(Q2349,7)+0,I:I,0))),IFERROR(MID($Q2349,1,7)+0,""))</f>
        <v/>
      </c>
      <c r="N2349" s="25" t="str">
        <f>IF(IFERROR(MID($Q2349,10,7)+0,"")&lt;1130000,"",IFERROR(MID($Q2349,10,7)+0,""))</f>
        <v/>
      </c>
      <c r="O2349" s="25" t="str">
        <f>IF(IFERROR(MID($Q2349,19,7)+0,"")&lt;1130000,"",IFERROR(MID($Q2349,19,7)+0,""))</f>
        <v/>
      </c>
      <c r="P2349" s="25" t="str">
        <f>IF(M2349="","",IF(N2349="",M2349,M2349&amp;", "&amp;N2349))</f>
        <v/>
      </c>
      <c r="Q2349" s="25"/>
      <c r="R2349" s="25"/>
      <c r="S2349" s="35" t="s">
        <v>53</v>
      </c>
      <c r="T2349" s="25" t="s">
        <v>36</v>
      </c>
      <c r="U2349" s="185">
        <v>395135</v>
      </c>
      <c r="V2349" s="188">
        <v>395135</v>
      </c>
      <c r="W2349" s="189">
        <v>395135</v>
      </c>
      <c r="X2349" s="31">
        <v>395135</v>
      </c>
      <c r="Y2349" s="90">
        <f>IFERROR(ROUND(X2349/W2349-1,2),"")</f>
        <v>0</v>
      </c>
      <c r="Z2349" s="31">
        <f>IF(OR(S2349="VLD MLC components",S2349="VLD MLC pipes",S2349="VLD PEX components",S2349="VLD PEX pipes",S2349="VLD PHC components",S2349="VLD PHC pipes",S2349="Controls VLD"),"По запросу",X2349)</f>
        <v>395135</v>
      </c>
      <c r="AA2349" s="63">
        <f>ROUND(X2349/1.2,3)</f>
        <v>329279.16700000002</v>
      </c>
      <c r="AB2349" s="23">
        <v>329279.16700000002</v>
      </c>
      <c r="AC2349" s="190">
        <f>IFERROR(ROUND(AA2349/AB2349-1,2),"")</f>
        <v>0</v>
      </c>
      <c r="AD2349" s="25">
        <v>16</v>
      </c>
      <c r="AE2349" s="25">
        <v>7.4249999999999997E-2</v>
      </c>
      <c r="AF2349" s="25">
        <v>0</v>
      </c>
      <c r="AG2349" s="25" t="s">
        <v>22</v>
      </c>
      <c r="AH2349" s="25">
        <v>0</v>
      </c>
      <c r="AI2349" s="25">
        <v>0</v>
      </c>
      <c r="AJ2349" s="25" t="s">
        <v>20</v>
      </c>
      <c r="AK2349" s="134" t="s">
        <v>19</v>
      </c>
      <c r="AL2349" s="25" t="s">
        <v>20</v>
      </c>
      <c r="AM2349" s="25" t="s">
        <v>59</v>
      </c>
      <c r="AN2349" s="25">
        <v>750</v>
      </c>
      <c r="AO2349" s="25">
        <v>450</v>
      </c>
      <c r="AP2349" s="25">
        <v>220</v>
      </c>
      <c r="AQ2349" s="25">
        <v>16</v>
      </c>
      <c r="AR2349" s="94">
        <v>7.4249999999999997E-2</v>
      </c>
      <c r="AS2349" s="157" t="s">
        <v>22</v>
      </c>
      <c r="AT2349" s="93">
        <v>42444</v>
      </c>
      <c r="AU2349" s="92" t="s">
        <v>22</v>
      </c>
      <c r="AV2349" s="91" t="s">
        <v>48</v>
      </c>
      <c r="AW2349" s="92" t="s">
        <v>48</v>
      </c>
      <c r="AX2349" s="92" t="s">
        <v>48</v>
      </c>
      <c r="AY2349" s="91" t="s">
        <v>152</v>
      </c>
      <c r="AZ2349" s="23"/>
      <c r="BA2349" s="25">
        <v>0</v>
      </c>
      <c r="BB2349" t="s">
        <v>48</v>
      </c>
      <c r="BC2349" t="e">
        <v>#N/A</v>
      </c>
      <c r="BD2349" t="e">
        <f>IF(Z2349=BC2349,"OK")</f>
        <v>#N/A</v>
      </c>
      <c r="BE2349">
        <v>16</v>
      </c>
      <c r="BF2349">
        <v>7.4249999999999997E-2</v>
      </c>
      <c r="BG2349">
        <v>750</v>
      </c>
      <c r="BH2349">
        <v>450</v>
      </c>
      <c r="BI2349">
        <v>220</v>
      </c>
      <c r="BJ2349">
        <v>16</v>
      </c>
      <c r="BK2349">
        <v>7.4249999999999997E-2</v>
      </c>
      <c r="BN2349" s="183"/>
    </row>
    <row r="2350" spans="1:66" ht="25.5" x14ac:dyDescent="0.25">
      <c r="A2350" s="1"/>
      <c r="B2350" s="94">
        <v>2337</v>
      </c>
      <c r="C2350" s="43">
        <v>1063461</v>
      </c>
      <c r="D2350" s="25">
        <v>1034543</v>
      </c>
      <c r="E2350" s="27" t="s">
        <v>3689</v>
      </c>
      <c r="F2350" s="151" t="s">
        <v>44</v>
      </c>
      <c r="G2350" s="28"/>
      <c r="H2350" s="46" t="str">
        <f>IFERROR(IFERROR(IF(SEARCH("Usystems",$E2350)&gt;0,"Usystems"),IF(SEARCH("RIIFO",$E2350)&gt;0,"RIIFO","Uponor")),"Uponor")</f>
        <v>Uponor</v>
      </c>
      <c r="I2350" s="25">
        <f>IFERROR(MID($D2350,1,7)+0,"")</f>
        <v>1034543</v>
      </c>
      <c r="J2350" s="25" t="str">
        <f>IFERROR(MID($D2350,10,7)+0,"")</f>
        <v/>
      </c>
      <c r="K2350" s="25" t="str">
        <f>IFERROR(MID($D2350,19,7)+0,"")</f>
        <v/>
      </c>
      <c r="L2350" s="25" t="str">
        <f>IFERROR(MID($D2350,28,7)+0,"")</f>
        <v/>
      </c>
      <c r="M2350" s="25" t="str">
        <f>IF(IFERROR(MID($Q2350,1,7)+0,"")&lt;1130000,IF(INDEX(C:C,MATCH(LEFT(Q2350,7)+0,I:I,0))&lt;1130000,"",INDEX(C:C,MATCH(LEFT(Q2350,7)+0,I:I,0))),IFERROR(MID($Q2350,1,7)+0,""))</f>
        <v/>
      </c>
      <c r="N2350" s="25" t="str">
        <f>IF(IFERROR(MID($Q2350,10,7)+0,"")&lt;1130000,"",IFERROR(MID($Q2350,10,7)+0,""))</f>
        <v/>
      </c>
      <c r="O2350" s="25" t="str">
        <f>IF(IFERROR(MID($Q2350,19,7)+0,"")&lt;1130000,"",IFERROR(MID($Q2350,19,7)+0,""))</f>
        <v/>
      </c>
      <c r="P2350" s="25" t="str">
        <f>IF(M2350="","",IF(N2350="",M2350,M2350&amp;", "&amp;N2350))</f>
        <v/>
      </c>
      <c r="Q2350" s="25"/>
      <c r="R2350" s="25"/>
      <c r="S2350" s="35" t="s">
        <v>53</v>
      </c>
      <c r="T2350" s="25" t="s">
        <v>36</v>
      </c>
      <c r="U2350" s="185">
        <v>16344</v>
      </c>
      <c r="V2350" s="188">
        <v>16344</v>
      </c>
      <c r="W2350" s="189">
        <v>16344</v>
      </c>
      <c r="X2350" s="31">
        <v>16344</v>
      </c>
      <c r="Y2350" s="90">
        <f>IFERROR(ROUND(X2350/W2350-1,2),"")</f>
        <v>0</v>
      </c>
      <c r="Z2350" s="31">
        <f>IF(OR(S2350="VLD MLC components",S2350="VLD MLC pipes",S2350="VLD PEX components",S2350="VLD PEX pipes",S2350="VLD PHC components",S2350="VLD PHC pipes",S2350="Controls VLD"),"По запросу",X2350)</f>
        <v>16344</v>
      </c>
      <c r="AA2350" s="63">
        <f>ROUND(X2350/1.2,3)</f>
        <v>13620</v>
      </c>
      <c r="AB2350" s="23">
        <v>13620</v>
      </c>
      <c r="AC2350" s="190">
        <f>IFERROR(ROUND(AA2350/AB2350-1,2),"")</f>
        <v>0</v>
      </c>
      <c r="AD2350" s="25">
        <v>0.221</v>
      </c>
      <c r="AE2350" s="25">
        <v>3.2000000000000003E-4</v>
      </c>
      <c r="AF2350" s="25">
        <v>0</v>
      </c>
      <c r="AG2350" s="25" t="s">
        <v>22</v>
      </c>
      <c r="AH2350" s="25">
        <v>0</v>
      </c>
      <c r="AI2350" s="25">
        <v>0</v>
      </c>
      <c r="AJ2350" s="25" t="s">
        <v>20</v>
      </c>
      <c r="AK2350" s="134" t="s">
        <v>19</v>
      </c>
      <c r="AL2350" s="25" t="s">
        <v>20</v>
      </c>
      <c r="AM2350" s="25">
        <v>1</v>
      </c>
      <c r="AN2350" s="25">
        <v>105</v>
      </c>
      <c r="AO2350" s="25">
        <v>75</v>
      </c>
      <c r="AP2350" s="25">
        <v>75</v>
      </c>
      <c r="AQ2350" s="25">
        <v>0.221</v>
      </c>
      <c r="AR2350" s="94">
        <v>5.9100000000000005E-4</v>
      </c>
      <c r="AS2350" s="157" t="s">
        <v>22</v>
      </c>
      <c r="AT2350" s="93" t="s">
        <v>22</v>
      </c>
      <c r="AU2350" s="92" t="s">
        <v>22</v>
      </c>
      <c r="AV2350" s="91" t="s">
        <v>152</v>
      </c>
      <c r="AW2350" s="92" t="s">
        <v>48</v>
      </c>
      <c r="AX2350" s="92" t="s">
        <v>48</v>
      </c>
      <c r="AY2350" s="91" t="s">
        <v>152</v>
      </c>
      <c r="AZ2350" s="23"/>
      <c r="BA2350" s="25" t="s">
        <v>3451</v>
      </c>
      <c r="BB2350" t="s">
        <v>25</v>
      </c>
      <c r="BC2350" t="e">
        <v>#N/A</v>
      </c>
      <c r="BD2350" t="e">
        <f>IF(Z2350=BC2350,"OK")</f>
        <v>#N/A</v>
      </c>
      <c r="BE2350">
        <v>0.221</v>
      </c>
      <c r="BF2350">
        <v>3.2000000000000003E-4</v>
      </c>
      <c r="BG2350">
        <v>105</v>
      </c>
      <c r="BH2350">
        <v>75</v>
      </c>
      <c r="BI2350">
        <v>75</v>
      </c>
      <c r="BJ2350">
        <v>0.221</v>
      </c>
      <c r="BK2350">
        <v>5.9100000000000005E-4</v>
      </c>
      <c r="BN2350" s="183"/>
    </row>
    <row r="2351" spans="1:66" ht="25.5" x14ac:dyDescent="0.25">
      <c r="A2351" s="1"/>
      <c r="B2351" s="94">
        <v>2338</v>
      </c>
      <c r="C2351" s="43">
        <v>1059282</v>
      </c>
      <c r="D2351" s="25"/>
      <c r="E2351" s="30" t="s">
        <v>3688</v>
      </c>
      <c r="F2351" s="151" t="s">
        <v>21</v>
      </c>
      <c r="G2351" s="25"/>
      <c r="H2351" s="46" t="str">
        <f>IFERROR(IFERROR(IF(SEARCH("Usystems",$E2351)&gt;0,"Usystems"),IF(SEARCH("RIIFO",$E2351)&gt;0,"RIIFO","Uponor")),"Uponor")</f>
        <v>Uponor</v>
      </c>
      <c r="I2351" s="25" t="str">
        <f>IFERROR(MID($D2351,1,7)+0,"")</f>
        <v/>
      </c>
      <c r="J2351" s="25" t="str">
        <f>IFERROR(MID($D2351,10,7)+0,"")</f>
        <v/>
      </c>
      <c r="K2351" s="25" t="str">
        <f>IFERROR(MID($D2351,19,7)+0,"")</f>
        <v/>
      </c>
      <c r="L2351" s="25" t="str">
        <f>IFERROR(MID($D2351,28,7)+0,"")</f>
        <v/>
      </c>
      <c r="M2351" s="25" t="str">
        <f>IF(IFERROR(MID($Q2351,1,7)+0,"")&lt;1130000,IF(INDEX(C:C,MATCH(LEFT(Q2351,7)+0,I:I,0))&lt;1130000,"",INDEX(C:C,MATCH(LEFT(Q2351,7)+0,I:I,0))),IFERROR(MID($Q2351,1,7)+0,""))</f>
        <v/>
      </c>
      <c r="N2351" s="25" t="str">
        <f>IF(IFERROR(MID($Q2351,10,7)+0,"")&lt;1130000,"",IFERROR(MID($Q2351,10,7)+0,""))</f>
        <v/>
      </c>
      <c r="O2351" s="25" t="str">
        <f>IF(IFERROR(MID($Q2351,19,7)+0,"")&lt;1130000,"",IFERROR(MID($Q2351,19,7)+0,""))</f>
        <v/>
      </c>
      <c r="P2351" s="25" t="str">
        <f>IF(M2351="","",IF(N2351="",M2351,M2351&amp;", "&amp;N2351))</f>
        <v/>
      </c>
      <c r="Q2351" s="25"/>
      <c r="R2351" s="25"/>
      <c r="S2351" s="35" t="s">
        <v>53</v>
      </c>
      <c r="T2351" s="34" t="s">
        <v>36</v>
      </c>
      <c r="U2351" s="185">
        <v>7645</v>
      </c>
      <c r="V2351" s="188">
        <v>7645</v>
      </c>
      <c r="W2351" s="189">
        <v>7645</v>
      </c>
      <c r="X2351" s="31">
        <v>7645</v>
      </c>
      <c r="Y2351" s="90">
        <f>IFERROR(ROUND(X2351/W2351-1,2),"")</f>
        <v>0</v>
      </c>
      <c r="Z2351" s="31">
        <f>IF(OR(S2351="VLD MLC components",S2351="VLD MLC pipes",S2351="VLD PEX components",S2351="VLD PEX pipes",S2351="VLD PHC components",S2351="VLD PHC pipes",S2351="Controls VLD"),"По запросу",X2351)</f>
        <v>7645</v>
      </c>
      <c r="AA2351" s="63">
        <f>ROUND(X2351/1.2,3)</f>
        <v>6370.8329999999996</v>
      </c>
      <c r="AB2351" s="23">
        <v>6370.8329999999996</v>
      </c>
      <c r="AC2351" s="190">
        <f>IFERROR(ROUND(AA2351/AB2351-1,2),"")</f>
        <v>0</v>
      </c>
      <c r="AD2351" s="25">
        <v>0.23699999999999999</v>
      </c>
      <c r="AE2351" s="25">
        <v>2.0000000000000001E-4</v>
      </c>
      <c r="AF2351" s="25">
        <v>0</v>
      </c>
      <c r="AG2351" s="25" t="s">
        <v>22</v>
      </c>
      <c r="AH2351" s="25">
        <v>0</v>
      </c>
      <c r="AI2351" s="25">
        <v>0</v>
      </c>
      <c r="AJ2351" s="25" t="s">
        <v>20</v>
      </c>
      <c r="AK2351" s="134" t="s">
        <v>19</v>
      </c>
      <c r="AL2351" s="25" t="s">
        <v>20</v>
      </c>
      <c r="AM2351" s="25">
        <v>1</v>
      </c>
      <c r="AN2351" s="25">
        <v>63</v>
      </c>
      <c r="AO2351" s="25">
        <v>38</v>
      </c>
      <c r="AP2351" s="25">
        <v>85</v>
      </c>
      <c r="AQ2351" s="25">
        <v>0.23699999999999999</v>
      </c>
      <c r="AR2351" s="94">
        <v>2.03E-4</v>
      </c>
      <c r="AS2351" s="157" t="s">
        <v>22</v>
      </c>
      <c r="AT2351" s="93" t="s">
        <v>22</v>
      </c>
      <c r="AU2351" s="92" t="s">
        <v>22</v>
      </c>
      <c r="AV2351" s="91" t="s">
        <v>48</v>
      </c>
      <c r="AW2351" s="92" t="s">
        <v>48</v>
      </c>
      <c r="AX2351" s="92" t="s">
        <v>48</v>
      </c>
      <c r="AY2351" s="91" t="s">
        <v>152</v>
      </c>
      <c r="AZ2351" s="23"/>
      <c r="BA2351" s="25">
        <v>0</v>
      </c>
      <c r="BB2351" t="s">
        <v>48</v>
      </c>
      <c r="BC2351" t="e">
        <v>#N/A</v>
      </c>
      <c r="BD2351" t="e">
        <f>IF(Z2351=BC2351,"OK")</f>
        <v>#N/A</v>
      </c>
      <c r="BE2351">
        <v>0.23699999999999999</v>
      </c>
      <c r="BF2351">
        <v>2.0000000000000001E-4</v>
      </c>
      <c r="BG2351">
        <v>63</v>
      </c>
      <c r="BH2351">
        <v>38</v>
      </c>
      <c r="BI2351">
        <v>85</v>
      </c>
      <c r="BJ2351">
        <v>0.23699999999999999</v>
      </c>
      <c r="BK2351">
        <v>2.03E-4</v>
      </c>
      <c r="BN2351" s="183"/>
    </row>
    <row r="2352" spans="1:66" ht="25.5" x14ac:dyDescent="0.25">
      <c r="A2352" s="1"/>
      <c r="B2352" s="94">
        <v>2339</v>
      </c>
      <c r="C2352" s="43">
        <v>1059283</v>
      </c>
      <c r="D2352" s="25"/>
      <c r="E2352" s="30" t="s">
        <v>3687</v>
      </c>
      <c r="F2352" s="151" t="s">
        <v>21</v>
      </c>
      <c r="G2352" s="25"/>
      <c r="H2352" s="46" t="str">
        <f>IFERROR(IFERROR(IF(SEARCH("Usystems",$E2352)&gt;0,"Usystems"),IF(SEARCH("RIIFO",$E2352)&gt;0,"RIIFO","Uponor")),"Uponor")</f>
        <v>Uponor</v>
      </c>
      <c r="I2352" s="25" t="str">
        <f>IFERROR(MID($D2352,1,7)+0,"")</f>
        <v/>
      </c>
      <c r="J2352" s="25" t="str">
        <f>IFERROR(MID($D2352,10,7)+0,"")</f>
        <v/>
      </c>
      <c r="K2352" s="25" t="str">
        <f>IFERROR(MID($D2352,19,7)+0,"")</f>
        <v/>
      </c>
      <c r="L2352" s="25" t="str">
        <f>IFERROR(MID($D2352,28,7)+0,"")</f>
        <v/>
      </c>
      <c r="M2352" s="25" t="str">
        <f>IF(IFERROR(MID($Q2352,1,7)+0,"")&lt;1130000,IF(INDEX(C:C,MATCH(LEFT(Q2352,7)+0,I:I,0))&lt;1130000,"",INDEX(C:C,MATCH(LEFT(Q2352,7)+0,I:I,0))),IFERROR(MID($Q2352,1,7)+0,""))</f>
        <v/>
      </c>
      <c r="N2352" s="25" t="str">
        <f>IF(IFERROR(MID($Q2352,10,7)+0,"")&lt;1130000,"",IFERROR(MID($Q2352,10,7)+0,""))</f>
        <v/>
      </c>
      <c r="O2352" s="25" t="str">
        <f>IF(IFERROR(MID($Q2352,19,7)+0,"")&lt;1130000,"",IFERROR(MID($Q2352,19,7)+0,""))</f>
        <v/>
      </c>
      <c r="P2352" s="25" t="str">
        <f>IF(M2352="","",IF(N2352="",M2352,M2352&amp;", "&amp;N2352))</f>
        <v/>
      </c>
      <c r="Q2352" s="25"/>
      <c r="R2352" s="25"/>
      <c r="S2352" s="35" t="s">
        <v>53</v>
      </c>
      <c r="T2352" s="34" t="s">
        <v>36</v>
      </c>
      <c r="U2352" s="185">
        <v>6612</v>
      </c>
      <c r="V2352" s="188">
        <v>6612</v>
      </c>
      <c r="W2352" s="189">
        <v>6612</v>
      </c>
      <c r="X2352" s="31">
        <v>6612</v>
      </c>
      <c r="Y2352" s="90">
        <f>IFERROR(ROUND(X2352/W2352-1,2),"")</f>
        <v>0</v>
      </c>
      <c r="Z2352" s="31">
        <f>IF(OR(S2352="VLD MLC components",S2352="VLD MLC pipes",S2352="VLD PEX components",S2352="VLD PEX pipes",S2352="VLD PHC components",S2352="VLD PHC pipes",S2352="Controls VLD"),"По запросу",X2352)</f>
        <v>6612</v>
      </c>
      <c r="AA2352" s="63">
        <f>ROUND(X2352/1.2,3)</f>
        <v>5510</v>
      </c>
      <c r="AB2352" s="23">
        <v>5510</v>
      </c>
      <c r="AC2352" s="190">
        <f>IFERROR(ROUND(AA2352/AB2352-1,2),"")</f>
        <v>0</v>
      </c>
      <c r="AD2352" s="25">
        <v>0.21</v>
      </c>
      <c r="AE2352" s="25">
        <v>1.2999999999999999E-4</v>
      </c>
      <c r="AF2352" s="25">
        <v>0</v>
      </c>
      <c r="AG2352" s="25" t="s">
        <v>22</v>
      </c>
      <c r="AH2352" s="25">
        <v>0</v>
      </c>
      <c r="AI2352" s="25">
        <v>0</v>
      </c>
      <c r="AJ2352" s="25" t="s">
        <v>20</v>
      </c>
      <c r="AK2352" s="134" t="s">
        <v>19</v>
      </c>
      <c r="AL2352" s="25" t="s">
        <v>20</v>
      </c>
      <c r="AM2352" s="25">
        <v>1</v>
      </c>
      <c r="AN2352" s="25">
        <v>74</v>
      </c>
      <c r="AO2352" s="25">
        <v>74</v>
      </c>
      <c r="AP2352" s="25">
        <v>55</v>
      </c>
      <c r="AQ2352" s="25">
        <v>0.21</v>
      </c>
      <c r="AR2352" s="94">
        <v>3.01E-4</v>
      </c>
      <c r="AS2352" s="157" t="s">
        <v>22</v>
      </c>
      <c r="AT2352" s="93" t="s">
        <v>22</v>
      </c>
      <c r="AU2352" s="92" t="s">
        <v>22</v>
      </c>
      <c r="AV2352" s="91" t="s">
        <v>152</v>
      </c>
      <c r="AW2352" s="92" t="s">
        <v>48</v>
      </c>
      <c r="AX2352" s="92" t="s">
        <v>48</v>
      </c>
      <c r="AY2352" s="91" t="s">
        <v>152</v>
      </c>
      <c r="AZ2352" s="23"/>
      <c r="BA2352" s="25" t="s">
        <v>3686</v>
      </c>
      <c r="BB2352" t="s">
        <v>25</v>
      </c>
      <c r="BC2352" t="e">
        <v>#N/A</v>
      </c>
      <c r="BD2352" t="e">
        <f>IF(Z2352=BC2352,"OK")</f>
        <v>#N/A</v>
      </c>
      <c r="BE2352">
        <v>0.21</v>
      </c>
      <c r="BF2352">
        <v>1.2999999999999999E-4</v>
      </c>
      <c r="BG2352">
        <v>74</v>
      </c>
      <c r="BH2352">
        <v>74</v>
      </c>
      <c r="BI2352">
        <v>55</v>
      </c>
      <c r="BJ2352">
        <v>0.21</v>
      </c>
      <c r="BK2352">
        <v>3.01E-4</v>
      </c>
      <c r="BN2352" s="183"/>
    </row>
    <row r="2353" spans="1:66" ht="25.5" x14ac:dyDescent="0.25">
      <c r="A2353" s="1"/>
      <c r="B2353" s="94">
        <v>2340</v>
      </c>
      <c r="C2353" s="43">
        <v>1059854</v>
      </c>
      <c r="D2353" s="43">
        <v>1046872</v>
      </c>
      <c r="E2353" s="27" t="s">
        <v>3685</v>
      </c>
      <c r="F2353" s="213" t="s">
        <v>44</v>
      </c>
      <c r="G2353" s="41" t="s">
        <v>27</v>
      </c>
      <c r="H2353" s="46" t="str">
        <f>IFERROR(IFERROR(IF(SEARCH("Usystems",$E2353)&gt;0,"Usystems"),IF(SEARCH("RIIFO",$E2353)&gt;0,"RIIFO","Uponor")),"Uponor")</f>
        <v>Uponor</v>
      </c>
      <c r="I2353" s="25">
        <f>IFERROR(MID($D2353,1,7)+0,"")</f>
        <v>1046872</v>
      </c>
      <c r="J2353" s="25" t="str">
        <f>IFERROR(MID($D2353,10,7)+0,"")</f>
        <v/>
      </c>
      <c r="K2353" s="25" t="str">
        <f>IFERROR(MID($D2353,19,7)+0,"")</f>
        <v/>
      </c>
      <c r="L2353" s="25" t="str">
        <f>IFERROR(MID($D2353,28,7)+0,"")</f>
        <v/>
      </c>
      <c r="M2353" s="25">
        <f>IF(IFERROR(MID($Q2353,1,7)+0,"")&lt;1130000,IF(INDEX(C:C,MATCH(LEFT(Q2353,7)+0,I:I,0))&lt;1130000,"",INDEX(C:C,MATCH(LEFT(Q2353,7)+0,I:I,0))),IFERROR(MID($Q2353,1,7)+0,""))</f>
        <v>1134170</v>
      </c>
      <c r="N2353" s="25" t="str">
        <f>IF(IFERROR(MID($Q2353,10,7)+0,"")&lt;1130000,"",IFERROR(MID($Q2353,10,7)+0,""))</f>
        <v/>
      </c>
      <c r="O2353" s="25" t="str">
        <f>IF(IFERROR(MID($Q2353,19,7)+0,"")&lt;1130000,"",IFERROR(MID($Q2353,19,7)+0,""))</f>
        <v/>
      </c>
      <c r="P2353" s="25">
        <f>IF(M2353="","",IF(N2353="",M2353,M2353&amp;", "&amp;N2353))</f>
        <v>1134170</v>
      </c>
      <c r="Q2353" s="25">
        <v>1134170</v>
      </c>
      <c r="R2353" s="25"/>
      <c r="S2353" s="35" t="s">
        <v>53</v>
      </c>
      <c r="T2353" s="34" t="s">
        <v>36</v>
      </c>
      <c r="U2353" s="185">
        <v>54959</v>
      </c>
      <c r="V2353" s="188">
        <v>54959</v>
      </c>
      <c r="W2353" s="189">
        <v>54959</v>
      </c>
      <c r="X2353" s="31">
        <v>54959</v>
      </c>
      <c r="Y2353" s="90">
        <f>IFERROR(ROUND(X2353/W2353-1,2),"")</f>
        <v>0</v>
      </c>
      <c r="Z2353" s="31">
        <f>IF(OR(S2353="VLD MLC components",S2353="VLD MLC pipes",S2353="VLD PEX components",S2353="VLD PEX pipes",S2353="VLD PHC components",S2353="VLD PHC pipes",S2353="Controls VLD"),"По запросу",X2353)</f>
        <v>54959</v>
      </c>
      <c r="AA2353" s="63">
        <f>ROUND(X2353/1.2,3)</f>
        <v>45799.167000000001</v>
      </c>
      <c r="AB2353" s="23">
        <v>45799.167000000001</v>
      </c>
      <c r="AC2353" s="190">
        <f>IFERROR(ROUND(AA2353/AB2353-1,2),"")</f>
        <v>0</v>
      </c>
      <c r="AD2353" s="25">
        <v>3.5</v>
      </c>
      <c r="AE2353" s="25">
        <v>2.3400000000000001E-3</v>
      </c>
      <c r="AF2353" s="25">
        <v>0</v>
      </c>
      <c r="AG2353" s="25" t="s">
        <v>22</v>
      </c>
      <c r="AH2353" s="25">
        <v>0</v>
      </c>
      <c r="AI2353" s="25">
        <v>0</v>
      </c>
      <c r="AJ2353" s="25" t="s">
        <v>20</v>
      </c>
      <c r="AK2353" s="134" t="s">
        <v>19</v>
      </c>
      <c r="AL2353" s="25" t="s">
        <v>20</v>
      </c>
      <c r="AM2353" s="25">
        <v>1</v>
      </c>
      <c r="AN2353" s="25">
        <v>150</v>
      </c>
      <c r="AO2353" s="25">
        <v>130</v>
      </c>
      <c r="AP2353" s="25">
        <v>120</v>
      </c>
      <c r="AQ2353" s="25">
        <v>3.5</v>
      </c>
      <c r="AR2353" s="94">
        <v>2.3400000000000001E-3</v>
      </c>
      <c r="AS2353" s="157" t="s">
        <v>22</v>
      </c>
      <c r="AT2353" s="93">
        <v>42786</v>
      </c>
      <c r="AU2353" s="92" t="s">
        <v>22</v>
      </c>
      <c r="AV2353" s="91" t="s">
        <v>48</v>
      </c>
      <c r="AW2353" s="92" t="s">
        <v>48</v>
      </c>
      <c r="AX2353" s="92" t="s">
        <v>48</v>
      </c>
      <c r="AY2353" s="91" t="s">
        <v>152</v>
      </c>
      <c r="AZ2353" s="23"/>
      <c r="BA2353" s="25">
        <v>0</v>
      </c>
      <c r="BB2353" t="s">
        <v>48</v>
      </c>
      <c r="BC2353" t="e">
        <v>#N/A</v>
      </c>
      <c r="BD2353" t="e">
        <f>IF(Z2353=BC2353,"OK")</f>
        <v>#N/A</v>
      </c>
      <c r="BE2353">
        <v>3.5</v>
      </c>
      <c r="BF2353">
        <v>2.3400000000000001E-3</v>
      </c>
      <c r="BG2353">
        <v>150</v>
      </c>
      <c r="BH2353">
        <v>130</v>
      </c>
      <c r="BI2353">
        <v>120</v>
      </c>
      <c r="BJ2353">
        <v>3.5</v>
      </c>
      <c r="BK2353">
        <v>2.3400000000000001E-3</v>
      </c>
      <c r="BN2353" s="183"/>
    </row>
    <row r="2354" spans="1:66" ht="25.5" x14ac:dyDescent="0.25">
      <c r="A2354" s="1"/>
      <c r="B2354" s="94">
        <v>2341</v>
      </c>
      <c r="C2354" s="43">
        <v>1005101</v>
      </c>
      <c r="D2354" s="25"/>
      <c r="E2354" s="36" t="s">
        <v>3684</v>
      </c>
      <c r="F2354" s="151" t="s">
        <v>28</v>
      </c>
      <c r="G2354" s="41" t="s">
        <v>30</v>
      </c>
      <c r="H2354" s="46" t="str">
        <f>IFERROR(IFERROR(IF(SEARCH("Usystems",$E2354)&gt;0,"Usystems"),IF(SEARCH("RIIFO",$E2354)&gt;0,"RIIFO","Uponor")),"Uponor")</f>
        <v>Uponor</v>
      </c>
      <c r="I2354" s="25" t="str">
        <f>IFERROR(MID($D2354,1,7)+0,"")</f>
        <v/>
      </c>
      <c r="J2354" s="25" t="str">
        <f>IFERROR(MID($D2354,10,7)+0,"")</f>
        <v/>
      </c>
      <c r="K2354" s="25" t="str">
        <f>IFERROR(MID($D2354,19,7)+0,"")</f>
        <v/>
      </c>
      <c r="L2354" s="25" t="str">
        <f>IFERROR(MID($D2354,28,7)+0,"")</f>
        <v/>
      </c>
      <c r="M2354" s="25" t="str">
        <f>IF(IFERROR(MID($Q2354,1,7)+0,"")&lt;1130000,IF(INDEX(C:C,MATCH(LEFT(Q2354,7)+0,I:I,0))&lt;1130000,"",INDEX(C:C,MATCH(LEFT(Q2354,7)+0,I:I,0))),IFERROR(MID($Q2354,1,7)+0,""))</f>
        <v/>
      </c>
      <c r="N2354" s="25" t="str">
        <f>IF(IFERROR(MID($Q2354,10,7)+0,"")&lt;1130000,"",IFERROR(MID($Q2354,10,7)+0,""))</f>
        <v/>
      </c>
      <c r="O2354" s="25" t="str">
        <f>IF(IFERROR(MID($Q2354,19,7)+0,"")&lt;1130000,"",IFERROR(MID($Q2354,19,7)+0,""))</f>
        <v/>
      </c>
      <c r="P2354" s="25" t="str">
        <f>IF(M2354="","",IF(N2354="",M2354,M2354&amp;", "&amp;N2354))</f>
        <v/>
      </c>
      <c r="Q2354" s="25"/>
      <c r="R2354" s="25"/>
      <c r="S2354" s="35" t="s">
        <v>53</v>
      </c>
      <c r="T2354" s="25" t="s">
        <v>36</v>
      </c>
      <c r="U2354" s="185">
        <v>242.62</v>
      </c>
      <c r="V2354" s="188">
        <v>242.62</v>
      </c>
      <c r="W2354" s="189">
        <v>242.62</v>
      </c>
      <c r="X2354" s="31">
        <v>242.62</v>
      </c>
      <c r="Y2354" s="90">
        <f>IFERROR(ROUND(X2354/W2354-1,2),"")</f>
        <v>0</v>
      </c>
      <c r="Z2354" s="31">
        <f>IF(OR(S2354="VLD MLC components",S2354="VLD MLC pipes",S2354="VLD PEX components",S2354="VLD PEX pipes",S2354="VLD PHC components",S2354="VLD PHC pipes",S2354="Controls VLD"),"По запросу",X2354)</f>
        <v>242.62</v>
      </c>
      <c r="AA2354" s="63">
        <f>ROUND(X2354/1.2,3)</f>
        <v>202.18299999999999</v>
      </c>
      <c r="AB2354" s="23">
        <v>202.18299999999999</v>
      </c>
      <c r="AC2354" s="190">
        <f>IFERROR(ROUND(AA2354/AB2354-1,2),"")</f>
        <v>0</v>
      </c>
      <c r="AD2354" s="25">
        <v>1.0999999999999999E-2</v>
      </c>
      <c r="AE2354" s="25">
        <v>2.0000000000000002E-5</v>
      </c>
      <c r="AF2354" s="25">
        <v>0</v>
      </c>
      <c r="AG2354" s="25" t="s">
        <v>22</v>
      </c>
      <c r="AH2354" s="25">
        <v>0</v>
      </c>
      <c r="AI2354" s="25">
        <v>0</v>
      </c>
      <c r="AJ2354" s="25" t="s">
        <v>19</v>
      </c>
      <c r="AK2354" s="134" t="s">
        <v>19</v>
      </c>
      <c r="AL2354" s="25" t="s">
        <v>19</v>
      </c>
      <c r="AM2354" s="25">
        <v>1</v>
      </c>
      <c r="AN2354" s="25">
        <v>50</v>
      </c>
      <c r="AO2354" s="25">
        <v>50</v>
      </c>
      <c r="AP2354" s="25">
        <v>15</v>
      </c>
      <c r="AQ2354" s="25">
        <v>1.0999999999999999E-2</v>
      </c>
      <c r="AR2354" s="94">
        <v>3.8000000000000002E-5</v>
      </c>
      <c r="AS2354" s="157" t="s">
        <v>22</v>
      </c>
      <c r="AT2354" s="93">
        <v>43027</v>
      </c>
      <c r="AU2354" s="92" t="s">
        <v>22</v>
      </c>
      <c r="AV2354" s="91" t="s">
        <v>48</v>
      </c>
      <c r="AW2354" s="92" t="s">
        <v>48</v>
      </c>
      <c r="AX2354" s="92" t="s">
        <v>48</v>
      </c>
      <c r="AY2354" s="91" t="s">
        <v>152</v>
      </c>
      <c r="AZ2354" s="23"/>
      <c r="BA2354" s="25">
        <v>0</v>
      </c>
      <c r="BB2354" t="s">
        <v>48</v>
      </c>
      <c r="BC2354" t="e">
        <v>#N/A</v>
      </c>
      <c r="BD2354" t="e">
        <f>IF(Z2354=BC2354,"OK")</f>
        <v>#N/A</v>
      </c>
      <c r="BE2354">
        <v>1.0999999999999999E-2</v>
      </c>
      <c r="BF2354">
        <v>2.0000000000000002E-5</v>
      </c>
      <c r="BG2354">
        <v>50</v>
      </c>
      <c r="BH2354">
        <v>50</v>
      </c>
      <c r="BI2354">
        <v>15</v>
      </c>
      <c r="BJ2354">
        <v>1.0999999999999999E-2</v>
      </c>
      <c r="BK2354">
        <v>3.8000000000000002E-5</v>
      </c>
      <c r="BN2354" s="183"/>
    </row>
    <row r="2355" spans="1:66" ht="25.5" x14ac:dyDescent="0.25">
      <c r="A2355" s="1"/>
      <c r="B2355" s="94">
        <v>2342</v>
      </c>
      <c r="C2355" s="43">
        <v>1005102</v>
      </c>
      <c r="D2355" s="25"/>
      <c r="E2355" s="36" t="s">
        <v>3683</v>
      </c>
      <c r="F2355" s="151" t="s">
        <v>28</v>
      </c>
      <c r="G2355" s="41" t="s">
        <v>30</v>
      </c>
      <c r="H2355" s="46" t="str">
        <f>IFERROR(IFERROR(IF(SEARCH("Usystems",$E2355)&gt;0,"Usystems"),IF(SEARCH("RIIFO",$E2355)&gt;0,"RIIFO","Uponor")),"Uponor")</f>
        <v>Uponor</v>
      </c>
      <c r="I2355" s="25" t="str">
        <f>IFERROR(MID($D2355,1,7)+0,"")</f>
        <v/>
      </c>
      <c r="J2355" s="25" t="str">
        <f>IFERROR(MID($D2355,10,7)+0,"")</f>
        <v/>
      </c>
      <c r="K2355" s="25" t="str">
        <f>IFERROR(MID($D2355,19,7)+0,"")</f>
        <v/>
      </c>
      <c r="L2355" s="25" t="str">
        <f>IFERROR(MID($D2355,28,7)+0,"")</f>
        <v/>
      </c>
      <c r="M2355" s="25" t="str">
        <f>IF(IFERROR(MID($Q2355,1,7)+0,"")&lt;1130000,IF(INDEX(C:C,MATCH(LEFT(Q2355,7)+0,I:I,0))&lt;1130000,"",INDEX(C:C,MATCH(LEFT(Q2355,7)+0,I:I,0))),IFERROR(MID($Q2355,1,7)+0,""))</f>
        <v/>
      </c>
      <c r="N2355" s="25" t="str">
        <f>IF(IFERROR(MID($Q2355,10,7)+0,"")&lt;1130000,"",IFERROR(MID($Q2355,10,7)+0,""))</f>
        <v/>
      </c>
      <c r="O2355" s="25" t="str">
        <f>IF(IFERROR(MID($Q2355,19,7)+0,"")&lt;1130000,"",IFERROR(MID($Q2355,19,7)+0,""))</f>
        <v/>
      </c>
      <c r="P2355" s="25" t="str">
        <f>IF(M2355="","",IF(N2355="",M2355,M2355&amp;", "&amp;N2355))</f>
        <v/>
      </c>
      <c r="Q2355" s="25"/>
      <c r="R2355" s="25"/>
      <c r="S2355" s="35" t="s">
        <v>53</v>
      </c>
      <c r="T2355" s="25" t="s">
        <v>36</v>
      </c>
      <c r="U2355" s="185">
        <v>108.23</v>
      </c>
      <c r="V2355" s="188">
        <v>108.23</v>
      </c>
      <c r="W2355" s="189">
        <v>108.23</v>
      </c>
      <c r="X2355" s="31">
        <v>108.23</v>
      </c>
      <c r="Y2355" s="90">
        <f>IFERROR(ROUND(X2355/W2355-1,2),"")</f>
        <v>0</v>
      </c>
      <c r="Z2355" s="31">
        <f>IF(OR(S2355="VLD MLC components",S2355="VLD MLC pipes",S2355="VLD PEX components",S2355="VLD PEX pipes",S2355="VLD PHC components",S2355="VLD PHC pipes",S2355="Controls VLD"),"По запросу",X2355)</f>
        <v>108.23</v>
      </c>
      <c r="AA2355" s="63">
        <f>ROUND(X2355/1.2,3)</f>
        <v>90.191999999999993</v>
      </c>
      <c r="AB2355" s="23">
        <v>90.191999999999993</v>
      </c>
      <c r="AC2355" s="190">
        <f>IFERROR(ROUND(AA2355/AB2355-1,2),"")</f>
        <v>0</v>
      </c>
      <c r="AD2355" s="25">
        <v>0.11700000000000001</v>
      </c>
      <c r="AE2355" s="25">
        <v>2.4000000000000001E-5</v>
      </c>
      <c r="AF2355" s="25">
        <v>0</v>
      </c>
      <c r="AG2355" s="25" t="s">
        <v>22</v>
      </c>
      <c r="AH2355" s="25">
        <v>0</v>
      </c>
      <c r="AI2355" s="25">
        <v>0</v>
      </c>
      <c r="AJ2355" s="25" t="s">
        <v>19</v>
      </c>
      <c r="AK2355" s="134" t="s">
        <v>19</v>
      </c>
      <c r="AL2355" s="25" t="s">
        <v>19</v>
      </c>
      <c r="AM2355" s="25">
        <v>1</v>
      </c>
      <c r="AN2355" s="25">
        <v>40</v>
      </c>
      <c r="AO2355" s="25">
        <v>40</v>
      </c>
      <c r="AP2355" s="25">
        <v>15</v>
      </c>
      <c r="AQ2355" s="25">
        <v>0.11700000000000001</v>
      </c>
      <c r="AR2355" s="94">
        <v>2.4000000000000001E-5</v>
      </c>
      <c r="AS2355" s="157" t="s">
        <v>22</v>
      </c>
      <c r="AT2355" s="93">
        <v>43027</v>
      </c>
      <c r="AU2355" s="92" t="s">
        <v>22</v>
      </c>
      <c r="AV2355" s="91" t="s">
        <v>48</v>
      </c>
      <c r="AW2355" s="92" t="s">
        <v>48</v>
      </c>
      <c r="AX2355" s="92" t="s">
        <v>48</v>
      </c>
      <c r="AY2355" s="91" t="s">
        <v>152</v>
      </c>
      <c r="AZ2355" s="23"/>
      <c r="BA2355" s="25">
        <v>0</v>
      </c>
      <c r="BB2355" t="s">
        <v>48</v>
      </c>
      <c r="BC2355" t="e">
        <v>#N/A</v>
      </c>
      <c r="BD2355" t="e">
        <f>IF(Z2355=BC2355,"OK")</f>
        <v>#N/A</v>
      </c>
      <c r="BE2355">
        <v>0.11700000000000001</v>
      </c>
      <c r="BF2355">
        <v>2.4000000000000001E-5</v>
      </c>
      <c r="BG2355">
        <v>40</v>
      </c>
      <c r="BH2355">
        <v>40</v>
      </c>
      <c r="BI2355">
        <v>15</v>
      </c>
      <c r="BJ2355">
        <v>0.11700000000000001</v>
      </c>
      <c r="BK2355">
        <v>2.4000000000000001E-5</v>
      </c>
      <c r="BN2355" s="183"/>
    </row>
    <row r="2356" spans="1:66" ht="25.5" x14ac:dyDescent="0.25">
      <c r="A2356" s="1"/>
      <c r="B2356" s="94">
        <v>2343</v>
      </c>
      <c r="C2356" s="43">
        <v>1084785</v>
      </c>
      <c r="D2356" s="25"/>
      <c r="E2356" s="36" t="s">
        <v>3682</v>
      </c>
      <c r="F2356" s="151" t="s">
        <v>28</v>
      </c>
      <c r="G2356" s="41" t="s">
        <v>30</v>
      </c>
      <c r="H2356" s="46" t="str">
        <f>IFERROR(IFERROR(IF(SEARCH("Usystems",$E2356)&gt;0,"Usystems"),IF(SEARCH("RIIFO",$E2356)&gt;0,"RIIFO","Uponor")),"Uponor")</f>
        <v>Uponor</v>
      </c>
      <c r="I2356" s="25" t="str">
        <f>IFERROR(MID($D2356,1,7)+0,"")</f>
        <v/>
      </c>
      <c r="J2356" s="25" t="str">
        <f>IFERROR(MID($D2356,10,7)+0,"")</f>
        <v/>
      </c>
      <c r="K2356" s="25" t="str">
        <f>IFERROR(MID($D2356,19,7)+0,"")</f>
        <v/>
      </c>
      <c r="L2356" s="25" t="str">
        <f>IFERROR(MID($D2356,28,7)+0,"")</f>
        <v/>
      </c>
      <c r="M2356" s="25" t="str">
        <f>IF(IFERROR(MID($Q2356,1,7)+0,"")&lt;1130000,IF(INDEX(C:C,MATCH(LEFT(Q2356,7)+0,I:I,0))&lt;1130000,"",INDEX(C:C,MATCH(LEFT(Q2356,7)+0,I:I,0))),IFERROR(MID($Q2356,1,7)+0,""))</f>
        <v/>
      </c>
      <c r="N2356" s="25" t="str">
        <f>IF(IFERROR(MID($Q2356,10,7)+0,"")&lt;1130000,"",IFERROR(MID($Q2356,10,7)+0,""))</f>
        <v/>
      </c>
      <c r="O2356" s="25" t="str">
        <f>IF(IFERROR(MID($Q2356,19,7)+0,"")&lt;1130000,"",IFERROR(MID($Q2356,19,7)+0,""))</f>
        <v/>
      </c>
      <c r="P2356" s="25" t="str">
        <f>IF(M2356="","",IF(N2356="",M2356,M2356&amp;", "&amp;N2356))</f>
        <v/>
      </c>
      <c r="Q2356" s="25"/>
      <c r="R2356" s="25"/>
      <c r="S2356" s="35" t="s">
        <v>53</v>
      </c>
      <c r="T2356" s="25" t="s">
        <v>36</v>
      </c>
      <c r="U2356" s="185">
        <v>2550</v>
      </c>
      <c r="V2356" s="188">
        <v>2550</v>
      </c>
      <c r="W2356" s="189">
        <v>2550</v>
      </c>
      <c r="X2356" s="31">
        <v>2550</v>
      </c>
      <c r="Y2356" s="90">
        <f>IFERROR(ROUND(X2356/W2356-1,2),"")</f>
        <v>0</v>
      </c>
      <c r="Z2356" s="31">
        <f>IF(OR(S2356="VLD MLC components",S2356="VLD MLC pipes",S2356="VLD PEX components",S2356="VLD PEX pipes",S2356="VLD PHC components",S2356="VLD PHC pipes",S2356="Controls VLD"),"По запросу",X2356)</f>
        <v>2550</v>
      </c>
      <c r="AA2356" s="63">
        <f>ROUND(X2356/1.2,3)</f>
        <v>2125</v>
      </c>
      <c r="AB2356" s="23">
        <v>2125</v>
      </c>
      <c r="AC2356" s="190">
        <f>IFERROR(ROUND(AA2356/AB2356-1,2),"")</f>
        <v>0</v>
      </c>
      <c r="AD2356" s="25">
        <v>6.8000000000000005E-2</v>
      </c>
      <c r="AE2356" s="25">
        <v>4.0000000000000003E-5</v>
      </c>
      <c r="AF2356" s="25">
        <v>0</v>
      </c>
      <c r="AG2356" s="25" t="s">
        <v>22</v>
      </c>
      <c r="AH2356" s="25">
        <v>0</v>
      </c>
      <c r="AI2356" s="25">
        <v>0</v>
      </c>
      <c r="AJ2356" s="25" t="s">
        <v>19</v>
      </c>
      <c r="AK2356" s="134" t="s">
        <v>19</v>
      </c>
      <c r="AL2356" s="25" t="s">
        <v>19</v>
      </c>
      <c r="AM2356" s="25">
        <v>1</v>
      </c>
      <c r="AN2356" s="25">
        <v>310</v>
      </c>
      <c r="AO2356" s="25">
        <v>200</v>
      </c>
      <c r="AP2356" s="25">
        <v>115</v>
      </c>
      <c r="AQ2356" s="25">
        <v>6.8000000000000005E-2</v>
      </c>
      <c r="AR2356" s="94">
        <v>7.1300000000000001E-3</v>
      </c>
      <c r="AS2356" s="157" t="s">
        <v>22</v>
      </c>
      <c r="AT2356" s="93" t="s">
        <v>22</v>
      </c>
      <c r="AU2356" s="92" t="s">
        <v>22</v>
      </c>
      <c r="AV2356" s="91" t="s">
        <v>48</v>
      </c>
      <c r="AW2356" s="92" t="s">
        <v>48</v>
      </c>
      <c r="AX2356" s="92" t="s">
        <v>48</v>
      </c>
      <c r="AY2356" s="91" t="s">
        <v>152</v>
      </c>
      <c r="AZ2356" s="23"/>
      <c r="BA2356" s="25">
        <v>0</v>
      </c>
      <c r="BB2356" t="s">
        <v>48</v>
      </c>
      <c r="BC2356" t="e">
        <v>#N/A</v>
      </c>
      <c r="BD2356" t="e">
        <f>IF(Z2356=BC2356,"OK")</f>
        <v>#N/A</v>
      </c>
      <c r="BE2356">
        <v>6.8000000000000005E-2</v>
      </c>
      <c r="BF2356">
        <v>4.0000000000000003E-5</v>
      </c>
      <c r="BG2356">
        <v>310</v>
      </c>
      <c r="BH2356">
        <v>200</v>
      </c>
      <c r="BI2356">
        <v>115</v>
      </c>
      <c r="BJ2356">
        <v>6.8000000000000005E-2</v>
      </c>
      <c r="BK2356">
        <v>7.1300000000000001E-3</v>
      </c>
      <c r="BN2356" s="183"/>
    </row>
    <row r="2357" spans="1:66" ht="38.25" x14ac:dyDescent="0.25">
      <c r="A2357" s="1"/>
      <c r="B2357" s="94">
        <v>2344</v>
      </c>
      <c r="C2357" s="43">
        <v>1013016</v>
      </c>
      <c r="D2357" s="40" t="s">
        <v>22</v>
      </c>
      <c r="E2357" s="27" t="s">
        <v>3681</v>
      </c>
      <c r="F2357" s="151" t="s">
        <v>44</v>
      </c>
      <c r="G2357" s="41" t="s">
        <v>29</v>
      </c>
      <c r="H2357" s="46" t="str">
        <f>IFERROR(IFERROR(IF(SEARCH("Usystems",$E2357)&gt;0,"Usystems"),IF(SEARCH("RIIFO",$E2357)&gt;0,"RIIFO","Uponor")),"Uponor")</f>
        <v>Uponor</v>
      </c>
      <c r="I2357" s="25" t="str">
        <f>IFERROR(MID($D2357,1,7)+0,"")</f>
        <v/>
      </c>
      <c r="J2357" s="25" t="str">
        <f>IFERROR(MID($D2357,10,7)+0,"")</f>
        <v/>
      </c>
      <c r="K2357" s="25" t="str">
        <f>IFERROR(MID($D2357,19,7)+0,"")</f>
        <v/>
      </c>
      <c r="L2357" s="25" t="str">
        <f>IFERROR(MID($D2357,28,7)+0,"")</f>
        <v/>
      </c>
      <c r="M2357" s="25" t="str">
        <f>IF(IFERROR(MID($Q2357,1,7)+0,"")&lt;1130000,IF(INDEX(C:C,MATCH(LEFT(Q2357,7)+0,I:I,0))&lt;1130000,"",INDEX(C:C,MATCH(LEFT(Q2357,7)+0,I:I,0))),IFERROR(MID($Q2357,1,7)+0,""))</f>
        <v/>
      </c>
      <c r="N2357" s="25" t="str">
        <f>IF(IFERROR(MID($Q2357,10,7)+0,"")&lt;1130000,"",IFERROR(MID($Q2357,10,7)+0,""))</f>
        <v/>
      </c>
      <c r="O2357" s="25" t="str">
        <f>IF(IFERROR(MID($Q2357,19,7)+0,"")&lt;1130000,"",IFERROR(MID($Q2357,19,7)+0,""))</f>
        <v/>
      </c>
      <c r="P2357" s="25" t="str">
        <f>IF(M2357="","",IF(N2357="",M2357,M2357&amp;", "&amp;N2357))</f>
        <v/>
      </c>
      <c r="Q2357" s="24"/>
      <c r="R2357" s="24"/>
      <c r="S2357" s="35" t="s">
        <v>53</v>
      </c>
      <c r="T2357" s="25" t="s">
        <v>36</v>
      </c>
      <c r="U2357" s="185">
        <v>2550</v>
      </c>
      <c r="V2357" s="188">
        <v>2550</v>
      </c>
      <c r="W2357" s="189">
        <v>2550</v>
      </c>
      <c r="X2357" s="31">
        <v>2550</v>
      </c>
      <c r="Y2357" s="90">
        <f>IFERROR(ROUND(X2357/W2357-1,2),"")</f>
        <v>0</v>
      </c>
      <c r="Z2357" s="31">
        <f>IF(OR(S2357="VLD MLC components",S2357="VLD MLC pipes",S2357="VLD PEX components",S2357="VLD PEX pipes",S2357="VLD PHC components",S2357="VLD PHC pipes",S2357="Controls VLD"),"По запросу",X2357)</f>
        <v>2550</v>
      </c>
      <c r="AA2357" s="63">
        <f>ROUND(X2357/1.2,3)</f>
        <v>2125</v>
      </c>
      <c r="AB2357" s="23">
        <v>2125</v>
      </c>
      <c r="AC2357" s="190">
        <f>IFERROR(ROUND(AA2357/AB2357-1,2),"")</f>
        <v>0</v>
      </c>
      <c r="AD2357" s="25">
        <v>3.7999999999999999E-2</v>
      </c>
      <c r="AE2357" s="25">
        <v>1.6000000000000001E-4</v>
      </c>
      <c r="AF2357" s="25">
        <v>0</v>
      </c>
      <c r="AG2357" s="25" t="s">
        <v>22</v>
      </c>
      <c r="AH2357" s="25">
        <v>0</v>
      </c>
      <c r="AI2357" s="25">
        <v>0</v>
      </c>
      <c r="AJ2357" s="25" t="s">
        <v>20</v>
      </c>
      <c r="AK2357" s="134" t="s">
        <v>19</v>
      </c>
      <c r="AL2357" s="25" t="s">
        <v>19</v>
      </c>
      <c r="AM2357" s="25">
        <v>1</v>
      </c>
      <c r="AN2357" s="25">
        <v>145</v>
      </c>
      <c r="AO2357" s="25">
        <v>38</v>
      </c>
      <c r="AP2357" s="25">
        <v>38</v>
      </c>
      <c r="AQ2357" s="25">
        <v>3.7999999999999999E-2</v>
      </c>
      <c r="AR2357" s="94">
        <v>2.0900000000000001E-4</v>
      </c>
      <c r="AS2357" s="157" t="s">
        <v>22</v>
      </c>
      <c r="AT2357" s="93" t="s">
        <v>22</v>
      </c>
      <c r="AU2357" s="92" t="s">
        <v>22</v>
      </c>
      <c r="AV2357" s="91" t="s">
        <v>152</v>
      </c>
      <c r="AW2357" s="92" t="s">
        <v>48</v>
      </c>
      <c r="AX2357" s="92" t="s">
        <v>48</v>
      </c>
      <c r="AY2357" s="91" t="s">
        <v>152</v>
      </c>
      <c r="AZ2357" s="23"/>
      <c r="BA2357" s="25" t="s">
        <v>3680</v>
      </c>
      <c r="BB2357" t="s">
        <v>25</v>
      </c>
      <c r="BC2357" t="e">
        <v>#N/A</v>
      </c>
      <c r="BD2357" t="e">
        <f>IF(Z2357=BC2357,"OK")</f>
        <v>#N/A</v>
      </c>
      <c r="BE2357">
        <v>3.7999999999999999E-2</v>
      </c>
      <c r="BF2357">
        <v>1.6000000000000001E-4</v>
      </c>
      <c r="BG2357">
        <v>145</v>
      </c>
      <c r="BH2357">
        <v>38</v>
      </c>
      <c r="BI2357">
        <v>38</v>
      </c>
      <c r="BJ2357">
        <v>3.7999999999999999E-2</v>
      </c>
      <c r="BK2357">
        <v>2.0900000000000001E-4</v>
      </c>
      <c r="BN2357" s="183"/>
    </row>
    <row r="2358" spans="1:66" ht="25.5" x14ac:dyDescent="0.25">
      <c r="A2358" s="1"/>
      <c r="B2358" s="94">
        <v>2345</v>
      </c>
      <c r="C2358" s="43">
        <v>1084057</v>
      </c>
      <c r="D2358" s="24">
        <v>1013016</v>
      </c>
      <c r="E2358" s="36" t="s">
        <v>3679</v>
      </c>
      <c r="F2358" s="151" t="s">
        <v>28</v>
      </c>
      <c r="G2358" s="41" t="s">
        <v>30</v>
      </c>
      <c r="H2358" s="46" t="str">
        <f>IFERROR(IFERROR(IF(SEARCH("Usystems",$E2358)&gt;0,"Usystems"),IF(SEARCH("RIIFO",$E2358)&gt;0,"RIIFO","Uponor")),"Uponor")</f>
        <v>Uponor</v>
      </c>
      <c r="I2358" s="25">
        <f>IFERROR(MID($D2358,1,7)+0,"")</f>
        <v>1013016</v>
      </c>
      <c r="J2358" s="25" t="str">
        <f>IFERROR(MID($D2358,10,7)+0,"")</f>
        <v/>
      </c>
      <c r="K2358" s="25" t="str">
        <f>IFERROR(MID($D2358,19,7)+0,"")</f>
        <v/>
      </c>
      <c r="L2358" s="25" t="str">
        <f>IFERROR(MID($D2358,28,7)+0,"")</f>
        <v/>
      </c>
      <c r="M2358" s="25" t="e">
        <f>IF(IFERROR(MID($Q2358,1,7)+0,"")&lt;1130000,IF(INDEX(C:C,MATCH(LEFT(Q2358,7)+0,I:I,0))&lt;1130000,"",INDEX(C:C,MATCH(LEFT(Q2358,7)+0,I:I,0))),IFERROR(MID($Q2358,1,7)+0,""))</f>
        <v>#N/A</v>
      </c>
      <c r="N2358" s="25" t="str">
        <f>IF(IFERROR(MID($Q2358,10,7)+0,"")&lt;1130000,"",IFERROR(MID($Q2358,10,7)+0,""))</f>
        <v/>
      </c>
      <c r="O2358" s="25" t="str">
        <f>IF(IFERROR(MID($Q2358,19,7)+0,"")&lt;1130000,"",IFERROR(MID($Q2358,19,7)+0,""))</f>
        <v/>
      </c>
      <c r="P2358" s="25" t="e">
        <f>IF(M2358="","",IF(N2358="",M2358,M2358&amp;", "&amp;N2358))</f>
        <v>#N/A</v>
      </c>
      <c r="Q2358" s="25">
        <v>1120811</v>
      </c>
      <c r="R2358" s="25"/>
      <c r="S2358" s="35" t="s">
        <v>53</v>
      </c>
      <c r="T2358" s="25" t="s">
        <v>36</v>
      </c>
      <c r="U2358" s="185">
        <v>2550</v>
      </c>
      <c r="V2358" s="188">
        <v>2550</v>
      </c>
      <c r="W2358" s="189">
        <v>2550</v>
      </c>
      <c r="X2358" s="31">
        <v>2550</v>
      </c>
      <c r="Y2358" s="90">
        <f>IFERROR(ROUND(X2358/W2358-1,2),"")</f>
        <v>0</v>
      </c>
      <c r="Z2358" s="31">
        <f>IF(OR(S2358="VLD MLC components",S2358="VLD MLC pipes",S2358="VLD PEX components",S2358="VLD PEX pipes",S2358="VLD PHC components",S2358="VLD PHC pipes",S2358="Controls VLD"),"По запросу",X2358)</f>
        <v>2550</v>
      </c>
      <c r="AA2358" s="63">
        <f>ROUND(X2358/1.2,3)</f>
        <v>2125</v>
      </c>
      <c r="AB2358" s="23">
        <v>2125</v>
      </c>
      <c r="AC2358" s="190">
        <f>IFERROR(ROUND(AA2358/AB2358-1,2),"")</f>
        <v>0</v>
      </c>
      <c r="AD2358" s="25">
        <v>8.2000000000000003E-2</v>
      </c>
      <c r="AE2358" s="25">
        <v>2.03E-4</v>
      </c>
      <c r="AF2358" s="25">
        <v>0</v>
      </c>
      <c r="AG2358" s="25" t="s">
        <v>22</v>
      </c>
      <c r="AH2358" s="25">
        <v>0</v>
      </c>
      <c r="AI2358" s="25">
        <v>0</v>
      </c>
      <c r="AJ2358" s="25" t="s">
        <v>19</v>
      </c>
      <c r="AK2358" s="134" t="s">
        <v>19</v>
      </c>
      <c r="AL2358" s="25" t="s">
        <v>19</v>
      </c>
      <c r="AM2358" s="25">
        <v>1</v>
      </c>
      <c r="AN2358" s="25">
        <v>127</v>
      </c>
      <c r="AO2358" s="25">
        <v>40</v>
      </c>
      <c r="AP2358" s="25">
        <v>40</v>
      </c>
      <c r="AQ2358" s="25">
        <v>8.2000000000000003E-2</v>
      </c>
      <c r="AR2358" s="94">
        <v>2.03E-4</v>
      </c>
      <c r="AS2358" s="157" t="s">
        <v>22</v>
      </c>
      <c r="AT2358" s="93" t="s">
        <v>22</v>
      </c>
      <c r="AU2358" s="92" t="s">
        <v>22</v>
      </c>
      <c r="AV2358" s="91" t="s">
        <v>48</v>
      </c>
      <c r="AW2358" s="92" t="s">
        <v>48</v>
      </c>
      <c r="AX2358" s="92" t="s">
        <v>48</v>
      </c>
      <c r="AY2358" s="91" t="s">
        <v>152</v>
      </c>
      <c r="AZ2358" s="23"/>
      <c r="BA2358" s="25">
        <v>0</v>
      </c>
      <c r="BB2358" t="s">
        <v>48</v>
      </c>
      <c r="BC2358" t="e">
        <v>#N/A</v>
      </c>
      <c r="BD2358" t="e">
        <f>IF(Z2358=BC2358,"OK")</f>
        <v>#N/A</v>
      </c>
      <c r="BE2358">
        <v>8.2000000000000003E-2</v>
      </c>
      <c r="BF2358">
        <v>2.03E-4</v>
      </c>
      <c r="BG2358">
        <v>127</v>
      </c>
      <c r="BH2358">
        <v>40</v>
      </c>
      <c r="BI2358">
        <v>40</v>
      </c>
      <c r="BJ2358">
        <v>8.2000000000000003E-2</v>
      </c>
      <c r="BK2358">
        <v>2.03E-4</v>
      </c>
      <c r="BN2358" s="183"/>
    </row>
    <row r="2359" spans="1:66" ht="25.5" x14ac:dyDescent="0.25">
      <c r="A2359" s="1"/>
      <c r="B2359" s="94">
        <v>2346</v>
      </c>
      <c r="C2359" s="43">
        <v>1013004</v>
      </c>
      <c r="D2359" s="25"/>
      <c r="E2359" s="27" t="s">
        <v>3678</v>
      </c>
      <c r="F2359" s="151" t="s">
        <v>44</v>
      </c>
      <c r="G2359" s="41" t="s">
        <v>30</v>
      </c>
      <c r="H2359" s="46" t="str">
        <f>IFERROR(IFERROR(IF(SEARCH("Usystems",$E2359)&gt;0,"Usystems"),IF(SEARCH("RIIFO",$E2359)&gt;0,"RIIFO","Uponor")),"Uponor")</f>
        <v>Uponor</v>
      </c>
      <c r="I2359" s="25" t="str">
        <f>IFERROR(MID($D2359,1,7)+0,"")</f>
        <v/>
      </c>
      <c r="J2359" s="25" t="str">
        <f>IFERROR(MID($D2359,10,7)+0,"")</f>
        <v/>
      </c>
      <c r="K2359" s="25" t="str">
        <f>IFERROR(MID($D2359,19,7)+0,"")</f>
        <v/>
      </c>
      <c r="L2359" s="25" t="str">
        <f>IFERROR(MID($D2359,28,7)+0,"")</f>
        <v/>
      </c>
      <c r="M2359" s="25" t="str">
        <f>IF(IFERROR(MID($Q2359,1,7)+0,"")&lt;1130000,IF(INDEX(C:C,MATCH(LEFT(Q2359,7)+0,I:I,0))&lt;1130000,"",INDEX(C:C,MATCH(LEFT(Q2359,7)+0,I:I,0))),IFERROR(MID($Q2359,1,7)+0,""))</f>
        <v/>
      </c>
      <c r="N2359" s="25" t="str">
        <f>IF(IFERROR(MID($Q2359,10,7)+0,"")&lt;1130000,"",IFERROR(MID($Q2359,10,7)+0,""))</f>
        <v/>
      </c>
      <c r="O2359" s="25" t="str">
        <f>IF(IFERROR(MID($Q2359,19,7)+0,"")&lt;1130000,"",IFERROR(MID($Q2359,19,7)+0,""))</f>
        <v/>
      </c>
      <c r="P2359" s="25" t="str">
        <f>IF(M2359="","",IF(N2359="",M2359,M2359&amp;", "&amp;N2359))</f>
        <v/>
      </c>
      <c r="Q2359" s="44" t="s">
        <v>22</v>
      </c>
      <c r="R2359" s="44"/>
      <c r="S2359" s="35" t="s">
        <v>53</v>
      </c>
      <c r="T2359" s="25" t="s">
        <v>36</v>
      </c>
      <c r="U2359" s="185">
        <v>2550</v>
      </c>
      <c r="V2359" s="188">
        <v>2550</v>
      </c>
      <c r="W2359" s="189">
        <v>2550</v>
      </c>
      <c r="X2359" s="31">
        <v>2550</v>
      </c>
      <c r="Y2359" s="90">
        <f>IFERROR(ROUND(X2359/W2359-1,2),"")</f>
        <v>0</v>
      </c>
      <c r="Z2359" s="31">
        <f>IF(OR(S2359="VLD MLC components",S2359="VLD MLC pipes",S2359="VLD PEX components",S2359="VLD PEX pipes",S2359="VLD PHC components",S2359="VLD PHC pipes",S2359="Controls VLD"),"По запросу",X2359)</f>
        <v>2550</v>
      </c>
      <c r="AA2359" s="63">
        <f>ROUND(X2359/1.2,3)</f>
        <v>2125</v>
      </c>
      <c r="AB2359" s="23">
        <v>2125</v>
      </c>
      <c r="AC2359" s="190">
        <f>IFERROR(ROUND(AA2359/AB2359-1,2),"")</f>
        <v>0</v>
      </c>
      <c r="AD2359" s="25">
        <v>3.9E-2</v>
      </c>
      <c r="AE2359" s="25">
        <v>5.0000000000000002E-5</v>
      </c>
      <c r="AF2359" s="25">
        <v>0</v>
      </c>
      <c r="AG2359" s="25" t="s">
        <v>22</v>
      </c>
      <c r="AH2359" s="25">
        <v>0</v>
      </c>
      <c r="AI2359" s="25">
        <v>0</v>
      </c>
      <c r="AJ2359" s="25" t="s">
        <v>20</v>
      </c>
      <c r="AK2359" s="134" t="s">
        <v>19</v>
      </c>
      <c r="AL2359" s="25" t="s">
        <v>19</v>
      </c>
      <c r="AM2359" s="25">
        <v>1</v>
      </c>
      <c r="AN2359" s="25">
        <v>80</v>
      </c>
      <c r="AO2359" s="25">
        <v>25</v>
      </c>
      <c r="AP2359" s="25">
        <v>25</v>
      </c>
      <c r="AQ2359" s="25">
        <v>3.9E-2</v>
      </c>
      <c r="AR2359" s="94">
        <v>5.0000000000000002E-5</v>
      </c>
      <c r="AS2359" s="157" t="s">
        <v>22</v>
      </c>
      <c r="AT2359" s="93" t="s">
        <v>22</v>
      </c>
      <c r="AU2359" s="92" t="s">
        <v>22</v>
      </c>
      <c r="AV2359" s="91" t="s">
        <v>48</v>
      </c>
      <c r="AW2359" s="92" t="s">
        <v>48</v>
      </c>
      <c r="AX2359" s="92" t="s">
        <v>48</v>
      </c>
      <c r="AY2359" s="91" t="s">
        <v>152</v>
      </c>
      <c r="AZ2359" s="23"/>
      <c r="BA2359" s="25">
        <v>0</v>
      </c>
      <c r="BB2359" t="s">
        <v>48</v>
      </c>
      <c r="BC2359" t="e">
        <v>#N/A</v>
      </c>
      <c r="BD2359" t="e">
        <f>IF(Z2359=BC2359,"OK")</f>
        <v>#N/A</v>
      </c>
      <c r="BE2359">
        <v>3.9E-2</v>
      </c>
      <c r="BF2359">
        <v>5.0000000000000002E-5</v>
      </c>
      <c r="BG2359">
        <v>80</v>
      </c>
      <c r="BH2359">
        <v>25</v>
      </c>
      <c r="BI2359">
        <v>25</v>
      </c>
      <c r="BJ2359">
        <v>3.9E-2</v>
      </c>
      <c r="BK2359">
        <v>5.0000000000000002E-5</v>
      </c>
      <c r="BN2359" s="183"/>
    </row>
    <row r="2360" spans="1:66" ht="25.5" x14ac:dyDescent="0.25">
      <c r="A2360" s="1"/>
      <c r="B2360" s="94">
        <v>2347</v>
      </c>
      <c r="C2360" s="43">
        <v>1005250</v>
      </c>
      <c r="D2360" s="34"/>
      <c r="E2360" s="36" t="s">
        <v>3677</v>
      </c>
      <c r="F2360" s="213" t="s">
        <v>33</v>
      </c>
      <c r="G2360" s="41" t="s">
        <v>30</v>
      </c>
      <c r="H2360" s="46" t="str">
        <f>IFERROR(IFERROR(IF(SEARCH("Usystems",$E2360)&gt;0,"Usystems"),IF(SEARCH("RIIFO",$E2360)&gt;0,"RIIFO","Uponor")),"Uponor")</f>
        <v>Uponor</v>
      </c>
      <c r="I2360" s="25" t="str">
        <f>IFERROR(MID($D2360,1,7)+0,"")</f>
        <v/>
      </c>
      <c r="J2360" s="25" t="str">
        <f>IFERROR(MID($D2360,10,7)+0,"")</f>
        <v/>
      </c>
      <c r="K2360" s="25" t="str">
        <f>IFERROR(MID($D2360,19,7)+0,"")</f>
        <v/>
      </c>
      <c r="L2360" s="25" t="str">
        <f>IFERROR(MID($D2360,28,7)+0,"")</f>
        <v/>
      </c>
      <c r="M2360" s="25" t="str">
        <f>IF(IFERROR(MID($Q2360,1,7)+0,"")&lt;1130000,IF(INDEX(C:C,MATCH(LEFT(Q2360,7)+0,I:I,0))&lt;1130000,"",INDEX(C:C,MATCH(LEFT(Q2360,7)+0,I:I,0))),IFERROR(MID($Q2360,1,7)+0,""))</f>
        <v/>
      </c>
      <c r="N2360" s="25" t="str">
        <f>IF(IFERROR(MID($Q2360,10,7)+0,"")&lt;1130000,"",IFERROR(MID($Q2360,10,7)+0,""))</f>
        <v/>
      </c>
      <c r="O2360" s="25" t="str">
        <f>IF(IFERROR(MID($Q2360,19,7)+0,"")&lt;1130000,"",IFERROR(MID($Q2360,19,7)+0,""))</f>
        <v/>
      </c>
      <c r="P2360" s="25" t="str">
        <f>IF(M2360="","",IF(N2360="",M2360,M2360&amp;", "&amp;N2360))</f>
        <v/>
      </c>
      <c r="Q2360" s="25"/>
      <c r="R2360" s="25"/>
      <c r="S2360" s="35" t="s">
        <v>53</v>
      </c>
      <c r="T2360" s="34" t="s">
        <v>36</v>
      </c>
      <c r="U2360" s="185">
        <v>1528</v>
      </c>
      <c r="V2360" s="188">
        <v>1528</v>
      </c>
      <c r="W2360" s="189">
        <v>1528</v>
      </c>
      <c r="X2360" s="31">
        <v>1528</v>
      </c>
      <c r="Y2360" s="90">
        <f>IFERROR(ROUND(X2360/W2360-1,2),"")</f>
        <v>0</v>
      </c>
      <c r="Z2360" s="31">
        <f>IF(OR(S2360="VLD MLC components",S2360="VLD MLC pipes",S2360="VLD PEX components",S2360="VLD PEX pipes",S2360="VLD PHC components",S2360="VLD PHC pipes",S2360="Controls VLD"),"По запросу",X2360)</f>
        <v>1528</v>
      </c>
      <c r="AA2360" s="63">
        <f>ROUND(X2360/1.2,3)</f>
        <v>1273.3330000000001</v>
      </c>
      <c r="AB2360" s="23">
        <v>1273.3330000000001</v>
      </c>
      <c r="AC2360" s="190">
        <f>IFERROR(ROUND(AA2360/AB2360-1,2),"")</f>
        <v>0</v>
      </c>
      <c r="AD2360" s="25">
        <v>1.4E-2</v>
      </c>
      <c r="AE2360" s="25">
        <v>4.1E-5</v>
      </c>
      <c r="AF2360" s="25">
        <v>0</v>
      </c>
      <c r="AG2360" s="25" t="s">
        <v>22</v>
      </c>
      <c r="AH2360" s="25">
        <v>0</v>
      </c>
      <c r="AI2360" s="25">
        <v>0</v>
      </c>
      <c r="AJ2360" s="25" t="s">
        <v>19</v>
      </c>
      <c r="AK2360" s="134" t="s">
        <v>19</v>
      </c>
      <c r="AL2360" s="25" t="s">
        <v>19</v>
      </c>
      <c r="AM2360" s="25">
        <v>10</v>
      </c>
      <c r="AN2360" s="25"/>
      <c r="AO2360" s="25"/>
      <c r="AP2360" s="25"/>
      <c r="AQ2360" s="25"/>
      <c r="AR2360" s="94"/>
      <c r="AS2360" s="157" t="s">
        <v>22</v>
      </c>
      <c r="AT2360" s="93">
        <v>44184</v>
      </c>
      <c r="AU2360" s="92" t="s">
        <v>22</v>
      </c>
      <c r="AV2360" s="91" t="s">
        <v>48</v>
      </c>
      <c r="AW2360" s="92" t="s">
        <v>48</v>
      </c>
      <c r="AX2360" s="92" t="s">
        <v>48</v>
      </c>
      <c r="AY2360" s="91" t="s">
        <v>152</v>
      </c>
      <c r="AZ2360" s="23"/>
      <c r="BA2360" s="25">
        <v>0</v>
      </c>
      <c r="BB2360" t="s">
        <v>48</v>
      </c>
      <c r="BC2360" t="e">
        <v>#N/A</v>
      </c>
      <c r="BD2360" t="e">
        <f>IF(Z2360=BC2360,"OK")</f>
        <v>#N/A</v>
      </c>
      <c r="BE2360">
        <v>1.4E-2</v>
      </c>
      <c r="BF2360">
        <v>4.1E-5</v>
      </c>
      <c r="BG2360">
        <v>0</v>
      </c>
      <c r="BH2360">
        <v>0</v>
      </c>
      <c r="BI2360">
        <v>0</v>
      </c>
      <c r="BJ2360">
        <v>0</v>
      </c>
      <c r="BK2360">
        <v>0</v>
      </c>
      <c r="BN2360" s="183"/>
    </row>
    <row r="2361" spans="1:66" ht="25.5" x14ac:dyDescent="0.25">
      <c r="A2361" s="1"/>
      <c r="B2361" s="94">
        <v>2348</v>
      </c>
      <c r="C2361" s="43">
        <v>1013021</v>
      </c>
      <c r="D2361" s="34"/>
      <c r="E2361" s="48" t="s">
        <v>3676</v>
      </c>
      <c r="F2361" s="213" t="s">
        <v>21</v>
      </c>
      <c r="G2361" s="28"/>
      <c r="H2361" s="46" t="str">
        <f>IFERROR(IFERROR(IF(SEARCH("Usystems",$E2361)&gt;0,"Usystems"),IF(SEARCH("RIIFO",$E2361)&gt;0,"RIIFO","Uponor")),"Uponor")</f>
        <v>Uponor</v>
      </c>
      <c r="I2361" s="25" t="str">
        <f>IFERROR(MID($D2361,1,7)+0,"")</f>
        <v/>
      </c>
      <c r="J2361" s="25" t="str">
        <f>IFERROR(MID($D2361,10,7)+0,"")</f>
        <v/>
      </c>
      <c r="K2361" s="25" t="str">
        <f>IFERROR(MID($D2361,19,7)+0,"")</f>
        <v/>
      </c>
      <c r="L2361" s="25" t="str">
        <f>IFERROR(MID($D2361,28,7)+0,"")</f>
        <v/>
      </c>
      <c r="M2361" s="25" t="str">
        <f>IF(IFERROR(MID($Q2361,1,7)+0,"")&lt;1130000,IF(INDEX(C:C,MATCH(LEFT(Q2361,7)+0,I:I,0))&lt;1130000,"",INDEX(C:C,MATCH(LEFT(Q2361,7)+0,I:I,0))),IFERROR(MID($Q2361,1,7)+0,""))</f>
        <v/>
      </c>
      <c r="N2361" s="25" t="str">
        <f>IF(IFERROR(MID($Q2361,10,7)+0,"")&lt;1130000,"",IFERROR(MID($Q2361,10,7)+0,""))</f>
        <v/>
      </c>
      <c r="O2361" s="25" t="str">
        <f>IF(IFERROR(MID($Q2361,19,7)+0,"")&lt;1130000,"",IFERROR(MID($Q2361,19,7)+0,""))</f>
        <v/>
      </c>
      <c r="P2361" s="25" t="str">
        <f>IF(M2361="","",IF(N2361="",M2361,M2361&amp;", "&amp;N2361))</f>
        <v/>
      </c>
      <c r="Q2361" s="25"/>
      <c r="R2361" s="25"/>
      <c r="S2361" s="35" t="s">
        <v>53</v>
      </c>
      <c r="T2361" s="34" t="s">
        <v>36</v>
      </c>
      <c r="U2361" s="185">
        <v>1528</v>
      </c>
      <c r="V2361" s="188">
        <v>1528</v>
      </c>
      <c r="W2361" s="189">
        <v>1528</v>
      </c>
      <c r="X2361" s="31">
        <v>1528</v>
      </c>
      <c r="Y2361" s="90">
        <f>IFERROR(ROUND(X2361/W2361-1,2),"")</f>
        <v>0</v>
      </c>
      <c r="Z2361" s="31">
        <f>IF(OR(S2361="VLD MLC components",S2361="VLD MLC pipes",S2361="VLD PEX components",S2361="VLD PEX pipes",S2361="VLD PHC components",S2361="VLD PHC pipes",S2361="Controls VLD"),"По запросу",X2361)</f>
        <v>1528</v>
      </c>
      <c r="AA2361" s="63">
        <f>ROUND(X2361/1.2,3)</f>
        <v>1273.3330000000001</v>
      </c>
      <c r="AB2361" s="23">
        <v>1273.3330000000001</v>
      </c>
      <c r="AC2361" s="190">
        <f>IFERROR(ROUND(AA2361/AB2361-1,2),"")</f>
        <v>0</v>
      </c>
      <c r="AD2361" s="25">
        <v>4.1000000000000002E-2</v>
      </c>
      <c r="AE2361" s="25">
        <v>5.0000000000000002E-5</v>
      </c>
      <c r="AF2361" s="25">
        <v>0</v>
      </c>
      <c r="AG2361" s="25" t="s">
        <v>22</v>
      </c>
      <c r="AH2361" s="25">
        <v>0</v>
      </c>
      <c r="AI2361" s="25">
        <v>0</v>
      </c>
      <c r="AJ2361" s="25" t="s">
        <v>20</v>
      </c>
      <c r="AK2361" s="134" t="s">
        <v>19</v>
      </c>
      <c r="AL2361" s="25" t="s">
        <v>20</v>
      </c>
      <c r="AM2361" s="25">
        <v>1</v>
      </c>
      <c r="AN2361" s="25">
        <v>61</v>
      </c>
      <c r="AO2361" s="25">
        <v>32</v>
      </c>
      <c r="AP2361" s="25">
        <v>30</v>
      </c>
      <c r="AQ2361" s="25"/>
      <c r="AR2361" s="94"/>
      <c r="AS2361" s="157" t="s">
        <v>22</v>
      </c>
      <c r="AT2361" s="93">
        <v>44169</v>
      </c>
      <c r="AU2361" s="92" t="s">
        <v>22</v>
      </c>
      <c r="AV2361" s="91" t="s">
        <v>48</v>
      </c>
      <c r="AW2361" s="92" t="s">
        <v>48</v>
      </c>
      <c r="AX2361" s="92" t="s">
        <v>48</v>
      </c>
      <c r="AY2361" s="91" t="s">
        <v>152</v>
      </c>
      <c r="AZ2361" s="23"/>
      <c r="BA2361" s="25">
        <v>0</v>
      </c>
      <c r="BB2361" t="s">
        <v>48</v>
      </c>
      <c r="BC2361" t="e">
        <v>#N/A</v>
      </c>
      <c r="BD2361" t="e">
        <f>IF(Z2361=BC2361,"OK")</f>
        <v>#N/A</v>
      </c>
      <c r="BE2361">
        <v>4.1000000000000002E-2</v>
      </c>
      <c r="BF2361">
        <v>5.0000000000000002E-5</v>
      </c>
      <c r="BG2361">
        <v>61</v>
      </c>
      <c r="BH2361">
        <v>32</v>
      </c>
      <c r="BI2361">
        <v>30</v>
      </c>
      <c r="BJ2361">
        <v>0</v>
      </c>
      <c r="BK2361">
        <v>0</v>
      </c>
      <c r="BN2361" s="183"/>
    </row>
    <row r="2362" spans="1:66" ht="25.5" x14ac:dyDescent="0.25">
      <c r="A2362" s="1"/>
      <c r="B2362" s="94">
        <v>2349</v>
      </c>
      <c r="C2362" s="43">
        <v>1034557</v>
      </c>
      <c r="D2362" s="25"/>
      <c r="E2362" s="27" t="s">
        <v>3675</v>
      </c>
      <c r="F2362" s="213" t="s">
        <v>21</v>
      </c>
      <c r="G2362" s="25"/>
      <c r="H2362" s="46" t="str">
        <f>IFERROR(IFERROR(IF(SEARCH("Usystems",$E2362)&gt;0,"Usystems"),IF(SEARCH("RIIFO",$E2362)&gt;0,"RIIFO","Uponor")),"Uponor")</f>
        <v>Uponor</v>
      </c>
      <c r="I2362" s="25" t="str">
        <f>IFERROR(MID($D2362,1,7)+0,"")</f>
        <v/>
      </c>
      <c r="J2362" s="25" t="str">
        <f>IFERROR(MID($D2362,10,7)+0,"")</f>
        <v/>
      </c>
      <c r="K2362" s="25" t="str">
        <f>IFERROR(MID($D2362,19,7)+0,"")</f>
        <v/>
      </c>
      <c r="L2362" s="25" t="str">
        <f>IFERROR(MID($D2362,28,7)+0,"")</f>
        <v/>
      </c>
      <c r="M2362" s="25" t="str">
        <f>IF(IFERROR(MID($Q2362,1,7)+0,"")&lt;1130000,IF(INDEX(C:C,MATCH(LEFT(Q2362,7)+0,I:I,0))&lt;1130000,"",INDEX(C:C,MATCH(LEFT(Q2362,7)+0,I:I,0))),IFERROR(MID($Q2362,1,7)+0,""))</f>
        <v/>
      </c>
      <c r="N2362" s="25" t="str">
        <f>IF(IFERROR(MID($Q2362,10,7)+0,"")&lt;1130000,"",IFERROR(MID($Q2362,10,7)+0,""))</f>
        <v/>
      </c>
      <c r="O2362" s="25" t="str">
        <f>IF(IFERROR(MID($Q2362,19,7)+0,"")&lt;1130000,"",IFERROR(MID($Q2362,19,7)+0,""))</f>
        <v/>
      </c>
      <c r="P2362" s="25" t="str">
        <f>IF(M2362="","",IF(N2362="",M2362,M2362&amp;", "&amp;N2362))</f>
        <v/>
      </c>
      <c r="Q2362" s="25"/>
      <c r="R2362" s="25"/>
      <c r="S2362" s="35" t="s">
        <v>53</v>
      </c>
      <c r="T2362" s="34" t="s">
        <v>36</v>
      </c>
      <c r="U2362" s="185">
        <v>1635</v>
      </c>
      <c r="V2362" s="188">
        <v>1635</v>
      </c>
      <c r="W2362" s="189">
        <v>1635</v>
      </c>
      <c r="X2362" s="31">
        <v>1635</v>
      </c>
      <c r="Y2362" s="90">
        <f>IFERROR(ROUND(X2362/W2362-1,2),"")</f>
        <v>0</v>
      </c>
      <c r="Z2362" s="31">
        <f>IF(OR(S2362="VLD MLC components",S2362="VLD MLC pipes",S2362="VLD PEX components",S2362="VLD PEX pipes",S2362="VLD PHC components",S2362="VLD PHC pipes",S2362="Controls VLD"),"По запросу",X2362)</f>
        <v>1635</v>
      </c>
      <c r="AA2362" s="63">
        <f>ROUND(X2362/1.2,3)</f>
        <v>1362.5</v>
      </c>
      <c r="AB2362" s="23">
        <v>1362.5</v>
      </c>
      <c r="AC2362" s="190">
        <f>IFERROR(ROUND(AA2362/AB2362-1,2),"")</f>
        <v>0</v>
      </c>
      <c r="AD2362" s="25">
        <v>0.04</v>
      </c>
      <c r="AE2362" s="25">
        <v>1.0000000000000001E-5</v>
      </c>
      <c r="AF2362" s="25">
        <v>0</v>
      </c>
      <c r="AG2362" s="25" t="s">
        <v>22</v>
      </c>
      <c r="AH2362" s="25">
        <v>0</v>
      </c>
      <c r="AI2362" s="25">
        <v>0</v>
      </c>
      <c r="AJ2362" s="25" t="s">
        <v>20</v>
      </c>
      <c r="AK2362" s="134" t="s">
        <v>19</v>
      </c>
      <c r="AL2362" s="25" t="s">
        <v>20</v>
      </c>
      <c r="AM2362" s="25">
        <v>1</v>
      </c>
      <c r="AN2362" s="25">
        <v>18</v>
      </c>
      <c r="AO2362" s="25">
        <v>18</v>
      </c>
      <c r="AP2362" s="25">
        <v>40</v>
      </c>
      <c r="AQ2362" s="25">
        <v>0.04</v>
      </c>
      <c r="AR2362" s="94">
        <v>1.2999999999999999E-5</v>
      </c>
      <c r="AS2362" s="157" t="s">
        <v>22</v>
      </c>
      <c r="AT2362" s="93">
        <v>43797</v>
      </c>
      <c r="AU2362" s="92" t="s">
        <v>22</v>
      </c>
      <c r="AV2362" s="91" t="s">
        <v>48</v>
      </c>
      <c r="AW2362" s="92" t="s">
        <v>48</v>
      </c>
      <c r="AX2362" s="92" t="s">
        <v>48</v>
      </c>
      <c r="AY2362" s="91" t="s">
        <v>152</v>
      </c>
      <c r="AZ2362" s="23"/>
      <c r="BA2362" s="25">
        <v>0</v>
      </c>
      <c r="BB2362" t="s">
        <v>48</v>
      </c>
      <c r="BC2362" t="e">
        <v>#N/A</v>
      </c>
      <c r="BD2362" t="e">
        <f>IF(Z2362=BC2362,"OK")</f>
        <v>#N/A</v>
      </c>
      <c r="BE2362">
        <v>0.04</v>
      </c>
      <c r="BF2362">
        <v>1.0000000000000001E-5</v>
      </c>
      <c r="BG2362">
        <v>18</v>
      </c>
      <c r="BH2362">
        <v>18</v>
      </c>
      <c r="BI2362">
        <v>40</v>
      </c>
      <c r="BJ2362">
        <v>0.04</v>
      </c>
      <c r="BK2362">
        <v>1.2999999999999999E-5</v>
      </c>
      <c r="BN2362" s="183"/>
    </row>
    <row r="2363" spans="1:66" ht="25.5" x14ac:dyDescent="0.25">
      <c r="A2363" s="1"/>
      <c r="B2363" s="94">
        <v>2350</v>
      </c>
      <c r="C2363" s="43">
        <v>1086583</v>
      </c>
      <c r="D2363" s="25"/>
      <c r="E2363" s="27" t="s">
        <v>3674</v>
      </c>
      <c r="F2363" s="151" t="s">
        <v>26</v>
      </c>
      <c r="G2363" s="41" t="s">
        <v>27</v>
      </c>
      <c r="H2363" s="46" t="str">
        <f>IFERROR(IFERROR(IF(SEARCH("Usystems",$E2363)&gt;0,"Usystems"),IF(SEARCH("RIIFO",$E2363)&gt;0,"RIIFO","Uponor")),"Uponor")</f>
        <v>Uponor</v>
      </c>
      <c r="I2363" s="25" t="str">
        <f>IFERROR(MID($D2363,1,7)+0,"")</f>
        <v/>
      </c>
      <c r="J2363" s="25" t="str">
        <f>IFERROR(MID($D2363,10,7)+0,"")</f>
        <v/>
      </c>
      <c r="K2363" s="25" t="str">
        <f>IFERROR(MID($D2363,19,7)+0,"")</f>
        <v/>
      </c>
      <c r="L2363" s="25" t="str">
        <f>IFERROR(MID($D2363,28,7)+0,"")</f>
        <v/>
      </c>
      <c r="M2363" s="25">
        <f>IF(IFERROR(MID($Q2363,1,7)+0,"")&lt;1130000,IF(INDEX(C:C,MATCH(LEFT(Q2363,7)+0,I:I,0))&lt;1130000,"",INDEX(C:C,MATCH(LEFT(Q2363,7)+0,I:I,0))),IFERROR(MID($Q2363,1,7)+0,""))</f>
        <v>1135969</v>
      </c>
      <c r="N2363" s="25" t="str">
        <f>IF(IFERROR(MID($Q2363,10,7)+0,"")&lt;1130000,"",IFERROR(MID($Q2363,10,7)+0,""))</f>
        <v/>
      </c>
      <c r="O2363" s="25" t="str">
        <f>IF(IFERROR(MID($Q2363,19,7)+0,"")&lt;1130000,"",IFERROR(MID($Q2363,19,7)+0,""))</f>
        <v/>
      </c>
      <c r="P2363" s="25">
        <f>IF(M2363="","",IF(N2363="",M2363,M2363&amp;", "&amp;N2363))</f>
        <v>1135969</v>
      </c>
      <c r="Q2363" s="43">
        <v>1135969</v>
      </c>
      <c r="R2363" s="25"/>
      <c r="S2363" s="35" t="s">
        <v>35</v>
      </c>
      <c r="T2363" s="25" t="s">
        <v>36</v>
      </c>
      <c r="U2363" s="185">
        <v>849</v>
      </c>
      <c r="V2363" s="188">
        <v>849</v>
      </c>
      <c r="W2363" s="189">
        <v>849</v>
      </c>
      <c r="X2363" s="31">
        <v>849</v>
      </c>
      <c r="Y2363" s="90">
        <f>IFERROR(ROUND(X2363/W2363-1,2),"")</f>
        <v>0</v>
      </c>
      <c r="Z2363" s="31">
        <f>IF(OR(S2363="VLD MLC components",S2363="VLD MLC pipes",S2363="VLD PEX components",S2363="VLD PEX pipes",S2363="VLD PHC components",S2363="VLD PHC pipes",S2363="Controls VLD"),"По запросу",X2363)</f>
        <v>849</v>
      </c>
      <c r="AA2363" s="63">
        <f>ROUND(X2363/1.2,3)</f>
        <v>707.5</v>
      </c>
      <c r="AB2363" s="23">
        <v>707.5</v>
      </c>
      <c r="AC2363" s="190">
        <f>IFERROR(ROUND(AA2363/AB2363-1,2),"")</f>
        <v>0</v>
      </c>
      <c r="AD2363" s="25">
        <v>7.0999999999999994E-2</v>
      </c>
      <c r="AE2363" s="25">
        <v>2.5999999999999998E-5</v>
      </c>
      <c r="AF2363" s="25">
        <v>0</v>
      </c>
      <c r="AG2363" s="25" t="s">
        <v>22</v>
      </c>
      <c r="AH2363" s="25">
        <v>0</v>
      </c>
      <c r="AI2363" s="25">
        <v>0</v>
      </c>
      <c r="AJ2363" s="22" t="s">
        <v>20</v>
      </c>
      <c r="AK2363" s="25" t="s">
        <v>19</v>
      </c>
      <c r="AL2363" s="25" t="s">
        <v>19</v>
      </c>
      <c r="AM2363" s="25">
        <v>40</v>
      </c>
      <c r="AN2363" s="25">
        <v>277</v>
      </c>
      <c r="AO2363" s="25">
        <v>179</v>
      </c>
      <c r="AP2363" s="25">
        <v>95</v>
      </c>
      <c r="AQ2363" s="25">
        <v>2.84</v>
      </c>
      <c r="AR2363" s="94">
        <v>4.7099999999999998E-3</v>
      </c>
      <c r="AS2363" s="157">
        <v>17</v>
      </c>
      <c r="AT2363" s="93">
        <v>42521</v>
      </c>
      <c r="AU2363" s="92" t="s">
        <v>22</v>
      </c>
      <c r="AV2363" s="91" t="s">
        <v>152</v>
      </c>
      <c r="AW2363" s="92" t="s">
        <v>152</v>
      </c>
      <c r="AX2363" s="92" t="s">
        <v>48</v>
      </c>
      <c r="AY2363" s="91" t="s">
        <v>152</v>
      </c>
      <c r="AZ2363" s="23"/>
      <c r="BA2363" s="25" t="s">
        <v>3673</v>
      </c>
      <c r="BB2363" t="s">
        <v>25</v>
      </c>
      <c r="BC2363" t="e">
        <v>#N/A</v>
      </c>
      <c r="BD2363" t="e">
        <f>IF(Z2363=BC2363,"OK")</f>
        <v>#N/A</v>
      </c>
      <c r="BE2363">
        <v>7.0999999999999994E-2</v>
      </c>
      <c r="BF2363">
        <v>2.5999999999999998E-5</v>
      </c>
      <c r="BG2363">
        <v>277</v>
      </c>
      <c r="BH2363">
        <v>179</v>
      </c>
      <c r="BI2363">
        <v>95</v>
      </c>
      <c r="BJ2363">
        <v>2.84</v>
      </c>
      <c r="BK2363">
        <v>4.7099999999999998E-3</v>
      </c>
      <c r="BN2363" s="183"/>
    </row>
    <row r="2364" spans="1:66" ht="25.5" x14ac:dyDescent="0.25">
      <c r="A2364" s="1"/>
      <c r="B2364" s="94">
        <v>2351</v>
      </c>
      <c r="C2364" s="43">
        <v>1089646</v>
      </c>
      <c r="D2364" s="25"/>
      <c r="E2364" s="36" t="s">
        <v>3672</v>
      </c>
      <c r="F2364" s="213" t="s">
        <v>21</v>
      </c>
      <c r="G2364" s="41" t="s">
        <v>30</v>
      </c>
      <c r="H2364" s="46" t="str">
        <f>IFERROR(IFERROR(IF(SEARCH("Usystems",$E2364)&gt;0,"Usystems"),IF(SEARCH("RIIFO",$E2364)&gt;0,"RIIFO","Uponor")),"Uponor")</f>
        <v>Uponor</v>
      </c>
      <c r="I2364" s="25" t="str">
        <f>IFERROR(MID($D2364,1,7)+0,"")</f>
        <v/>
      </c>
      <c r="J2364" s="25" t="str">
        <f>IFERROR(MID($D2364,10,7)+0,"")</f>
        <v/>
      </c>
      <c r="K2364" s="25" t="str">
        <f>IFERROR(MID($D2364,19,7)+0,"")</f>
        <v/>
      </c>
      <c r="L2364" s="25" t="str">
        <f>IFERROR(MID($D2364,28,7)+0,"")</f>
        <v/>
      </c>
      <c r="M2364" s="25" t="str">
        <f>IF(IFERROR(MID($Q2364,1,7)+0,"")&lt;1130000,IF(INDEX(C:C,MATCH(LEFT(Q2364,7)+0,I:I,0))&lt;1130000,"",INDEX(C:C,MATCH(LEFT(Q2364,7)+0,I:I,0))),IFERROR(MID($Q2364,1,7)+0,""))</f>
        <v/>
      </c>
      <c r="N2364" s="25" t="str">
        <f>IF(IFERROR(MID($Q2364,10,7)+0,"")&lt;1130000,"",IFERROR(MID($Q2364,10,7)+0,""))</f>
        <v/>
      </c>
      <c r="O2364" s="25" t="str">
        <f>IF(IFERROR(MID($Q2364,19,7)+0,"")&lt;1130000,"",IFERROR(MID($Q2364,19,7)+0,""))</f>
        <v/>
      </c>
      <c r="P2364" s="25" t="str">
        <f>IF(M2364="","",IF(N2364="",M2364,M2364&amp;", "&amp;N2364))</f>
        <v/>
      </c>
      <c r="Q2364" s="25"/>
      <c r="R2364" s="25"/>
      <c r="S2364" s="35" t="s">
        <v>54</v>
      </c>
      <c r="T2364" s="34" t="s">
        <v>36</v>
      </c>
      <c r="U2364" s="185">
        <v>710</v>
      </c>
      <c r="V2364" s="188">
        <v>710</v>
      </c>
      <c r="W2364" s="189">
        <v>710</v>
      </c>
      <c r="X2364" s="31">
        <v>710</v>
      </c>
      <c r="Y2364" s="90">
        <f>IFERROR(ROUND(X2364/W2364-1,2),"")</f>
        <v>0</v>
      </c>
      <c r="Z2364" s="31">
        <f>IF(OR(S2364="VLD MLC components",S2364="VLD MLC pipes",S2364="VLD PEX components",S2364="VLD PEX pipes",S2364="VLD PHC components",S2364="VLD PHC pipes",S2364="Controls VLD"),"По запросу",X2364)</f>
        <v>710</v>
      </c>
      <c r="AA2364" s="63">
        <f>ROUND(X2364/1.2,3)</f>
        <v>591.66700000000003</v>
      </c>
      <c r="AB2364" s="23">
        <v>591.66700000000003</v>
      </c>
      <c r="AC2364" s="190">
        <f>IFERROR(ROUND(AA2364/AB2364-1,2),"")</f>
        <v>0</v>
      </c>
      <c r="AD2364" s="25">
        <v>2.8000000000000001E-2</v>
      </c>
      <c r="AE2364" s="25">
        <v>2.1999999999999999E-5</v>
      </c>
      <c r="AF2364" s="25">
        <v>0</v>
      </c>
      <c r="AG2364" s="25" t="s">
        <v>22</v>
      </c>
      <c r="AH2364" s="25">
        <v>0</v>
      </c>
      <c r="AI2364" s="25">
        <v>0</v>
      </c>
      <c r="AJ2364" s="25" t="s">
        <v>19</v>
      </c>
      <c r="AK2364" s="134" t="s">
        <v>19</v>
      </c>
      <c r="AL2364" s="25" t="s">
        <v>19</v>
      </c>
      <c r="AM2364" s="25">
        <v>20</v>
      </c>
      <c r="AN2364" s="25">
        <v>87</v>
      </c>
      <c r="AO2364" s="25">
        <v>67</v>
      </c>
      <c r="AP2364" s="25">
        <v>89</v>
      </c>
      <c r="AQ2364" s="25">
        <v>0.28000000000000003</v>
      </c>
      <c r="AR2364" s="94">
        <v>5.1900000000000004E-4</v>
      </c>
      <c r="AS2364" s="157" t="s">
        <v>22</v>
      </c>
      <c r="AT2364" s="93">
        <v>42913</v>
      </c>
      <c r="AU2364" s="92" t="s">
        <v>22</v>
      </c>
      <c r="AV2364" s="91" t="s">
        <v>48</v>
      </c>
      <c r="AW2364" s="92" t="s">
        <v>48</v>
      </c>
      <c r="AX2364" s="92" t="s">
        <v>48</v>
      </c>
      <c r="AY2364" s="91" t="s">
        <v>152</v>
      </c>
      <c r="AZ2364" s="23"/>
      <c r="BA2364" s="25">
        <v>0</v>
      </c>
      <c r="BB2364" t="s">
        <v>48</v>
      </c>
      <c r="BC2364" t="e">
        <v>#N/A</v>
      </c>
      <c r="BD2364" t="e">
        <f>IF(Z2364=BC2364,"OK")</f>
        <v>#N/A</v>
      </c>
      <c r="BE2364">
        <v>2.8000000000000001E-2</v>
      </c>
      <c r="BF2364">
        <v>2.1999999999999999E-5</v>
      </c>
      <c r="BG2364">
        <v>87</v>
      </c>
      <c r="BH2364">
        <v>67</v>
      </c>
      <c r="BI2364">
        <v>89</v>
      </c>
      <c r="BJ2364">
        <v>0.28000000000000003</v>
      </c>
      <c r="BK2364">
        <v>5.1900000000000004E-4</v>
      </c>
      <c r="BN2364" s="183"/>
    </row>
    <row r="2365" spans="1:66" ht="25.5" x14ac:dyDescent="0.25">
      <c r="A2365" s="1"/>
      <c r="B2365" s="94">
        <v>2352</v>
      </c>
      <c r="C2365" s="43">
        <v>1086587</v>
      </c>
      <c r="D2365" s="25"/>
      <c r="E2365" s="36" t="s">
        <v>3671</v>
      </c>
      <c r="F2365" s="151" t="s">
        <v>28</v>
      </c>
      <c r="G2365" s="41" t="s">
        <v>585</v>
      </c>
      <c r="H2365" s="46" t="str">
        <f>IFERROR(IFERROR(IF(SEARCH("Usystems",$E2365)&gt;0,"Usystems"),IF(SEARCH("RIIFO",$E2365)&gt;0,"RIIFO","Uponor")),"Uponor")</f>
        <v>Uponor</v>
      </c>
      <c r="I2365" s="25" t="str">
        <f>IFERROR(MID($D2365,1,7)+0,"")</f>
        <v/>
      </c>
      <c r="J2365" s="25" t="str">
        <f>IFERROR(MID($D2365,10,7)+0,"")</f>
        <v/>
      </c>
      <c r="K2365" s="25" t="str">
        <f>IFERROR(MID($D2365,19,7)+0,"")</f>
        <v/>
      </c>
      <c r="L2365" s="25" t="str">
        <f>IFERROR(MID($D2365,28,7)+0,"")</f>
        <v/>
      </c>
      <c r="M2365" s="25" t="str">
        <f>IF(IFERROR(MID($Q2365,1,7)+0,"")&lt;1130000,IF(INDEX(C:C,MATCH(LEFT(Q2365,7)+0,I:I,0))&lt;1130000,"",INDEX(C:C,MATCH(LEFT(Q2365,7)+0,I:I,0))),IFERROR(MID($Q2365,1,7)+0,""))</f>
        <v/>
      </c>
      <c r="N2365" s="25" t="str">
        <f>IF(IFERROR(MID($Q2365,10,7)+0,"")&lt;1130000,"",IFERROR(MID($Q2365,10,7)+0,""))</f>
        <v/>
      </c>
      <c r="O2365" s="25" t="str">
        <f>IF(IFERROR(MID($Q2365,19,7)+0,"")&lt;1130000,"",IFERROR(MID($Q2365,19,7)+0,""))</f>
        <v/>
      </c>
      <c r="P2365" s="25" t="str">
        <f>IF(M2365="","",IF(N2365="",M2365,M2365&amp;", "&amp;N2365))</f>
        <v/>
      </c>
      <c r="Q2365" s="25"/>
      <c r="R2365" s="25"/>
      <c r="S2365" s="35" t="s">
        <v>54</v>
      </c>
      <c r="T2365" s="25" t="s">
        <v>36</v>
      </c>
      <c r="U2365" s="185">
        <v>2371</v>
      </c>
      <c r="V2365" s="188">
        <v>2371</v>
      </c>
      <c r="W2365" s="189">
        <v>2371</v>
      </c>
      <c r="X2365" s="31">
        <v>2371</v>
      </c>
      <c r="Y2365" s="90">
        <f>IFERROR(ROUND(X2365/W2365-1,2),"")</f>
        <v>0</v>
      </c>
      <c r="Z2365" s="31">
        <f>IF(OR(S2365="VLD MLC components",S2365="VLD MLC pipes",S2365="VLD PEX components",S2365="VLD PEX pipes",S2365="VLD PHC components",S2365="VLD PHC pipes",S2365="Controls VLD"),"По запросу",X2365)</f>
        <v>2371</v>
      </c>
      <c r="AA2365" s="63">
        <f>ROUND(X2365/1.2,3)</f>
        <v>1975.8330000000001</v>
      </c>
      <c r="AB2365" s="23">
        <v>1975.8330000000001</v>
      </c>
      <c r="AC2365" s="190">
        <f>IFERROR(ROUND(AA2365/AB2365-1,2),"")</f>
        <v>0</v>
      </c>
      <c r="AD2365" s="25">
        <v>0.188</v>
      </c>
      <c r="AE2365" s="25">
        <v>6.0000000000000002E-5</v>
      </c>
      <c r="AF2365" s="25">
        <v>25</v>
      </c>
      <c r="AG2365" s="25">
        <v>25</v>
      </c>
      <c r="AH2365" s="25">
        <v>25</v>
      </c>
      <c r="AI2365" s="25">
        <v>25</v>
      </c>
      <c r="AJ2365" s="25" t="s">
        <v>20</v>
      </c>
      <c r="AK2365" s="22" t="s">
        <v>20</v>
      </c>
      <c r="AL2365" s="25" t="s">
        <v>19</v>
      </c>
      <c r="AM2365" s="25">
        <v>25</v>
      </c>
      <c r="AN2365" s="25">
        <v>277</v>
      </c>
      <c r="AO2365" s="25">
        <v>179</v>
      </c>
      <c r="AP2365" s="25">
        <v>95</v>
      </c>
      <c r="AQ2365" s="25">
        <v>4.7</v>
      </c>
      <c r="AR2365" s="94">
        <v>4.7099999999999998E-3</v>
      </c>
      <c r="AS2365" s="157">
        <v>25</v>
      </c>
      <c r="AT2365" s="93">
        <v>42521</v>
      </c>
      <c r="AU2365" s="92" t="s">
        <v>22</v>
      </c>
      <c r="AV2365" s="91" t="s">
        <v>152</v>
      </c>
      <c r="AW2365" s="92" t="s">
        <v>152</v>
      </c>
      <c r="AX2365" s="92" t="s">
        <v>48</v>
      </c>
      <c r="AY2365" s="91" t="s">
        <v>152</v>
      </c>
      <c r="AZ2365" s="23"/>
      <c r="BA2365" s="25" t="s">
        <v>3670</v>
      </c>
      <c r="BB2365" t="s">
        <v>25</v>
      </c>
      <c r="BC2365">
        <v>2371</v>
      </c>
      <c r="BD2365" t="str">
        <f>IF(Z2365=BC2365,"OK")</f>
        <v>OK</v>
      </c>
      <c r="BE2365">
        <v>0.188</v>
      </c>
      <c r="BF2365">
        <v>6.0000000000000002E-5</v>
      </c>
      <c r="BG2365">
        <v>277</v>
      </c>
      <c r="BH2365">
        <v>179</v>
      </c>
      <c r="BI2365">
        <v>95</v>
      </c>
      <c r="BJ2365">
        <v>4.7</v>
      </c>
      <c r="BK2365">
        <v>4.7099999999999998E-3</v>
      </c>
      <c r="BN2365" s="183"/>
    </row>
    <row r="2366" spans="1:66" ht="25.5" x14ac:dyDescent="0.25">
      <c r="A2366" s="1"/>
      <c r="B2366" s="94">
        <v>2353</v>
      </c>
      <c r="C2366" s="43">
        <v>1086588</v>
      </c>
      <c r="D2366" s="25"/>
      <c r="E2366" s="36" t="s">
        <v>3669</v>
      </c>
      <c r="F2366" s="151" t="s">
        <v>28</v>
      </c>
      <c r="G2366" s="41" t="s">
        <v>585</v>
      </c>
      <c r="H2366" s="46" t="str">
        <f>IFERROR(IFERROR(IF(SEARCH("Usystems",$E2366)&gt;0,"Usystems"),IF(SEARCH("RIIFO",$E2366)&gt;0,"RIIFO","Uponor")),"Uponor")</f>
        <v>Uponor</v>
      </c>
      <c r="I2366" s="25" t="str">
        <f>IFERROR(MID($D2366,1,7)+0,"")</f>
        <v/>
      </c>
      <c r="J2366" s="25" t="str">
        <f>IFERROR(MID($D2366,10,7)+0,"")</f>
        <v/>
      </c>
      <c r="K2366" s="25" t="str">
        <f>IFERROR(MID($D2366,19,7)+0,"")</f>
        <v/>
      </c>
      <c r="L2366" s="25" t="str">
        <f>IFERROR(MID($D2366,28,7)+0,"")</f>
        <v/>
      </c>
      <c r="M2366" s="25" t="str">
        <f>IF(IFERROR(MID($Q2366,1,7)+0,"")&lt;1130000,IF(INDEX(C:C,MATCH(LEFT(Q2366,7)+0,I:I,0))&lt;1130000,"",INDEX(C:C,MATCH(LEFT(Q2366,7)+0,I:I,0))),IFERROR(MID($Q2366,1,7)+0,""))</f>
        <v/>
      </c>
      <c r="N2366" s="25" t="str">
        <f>IF(IFERROR(MID($Q2366,10,7)+0,"")&lt;1130000,"",IFERROR(MID($Q2366,10,7)+0,""))</f>
        <v/>
      </c>
      <c r="O2366" s="25" t="str">
        <f>IF(IFERROR(MID($Q2366,19,7)+0,"")&lt;1130000,"",IFERROR(MID($Q2366,19,7)+0,""))</f>
        <v/>
      </c>
      <c r="P2366" s="25" t="str">
        <f>IF(M2366="","",IF(N2366="",M2366,M2366&amp;", "&amp;N2366))</f>
        <v/>
      </c>
      <c r="Q2366" s="25"/>
      <c r="R2366" s="25"/>
      <c r="S2366" s="35" t="s">
        <v>54</v>
      </c>
      <c r="T2366" s="25" t="s">
        <v>36</v>
      </c>
      <c r="U2366" s="185">
        <v>2542</v>
      </c>
      <c r="V2366" s="188">
        <v>2542</v>
      </c>
      <c r="W2366" s="189">
        <v>2542</v>
      </c>
      <c r="X2366" s="31">
        <v>2542</v>
      </c>
      <c r="Y2366" s="90">
        <f>IFERROR(ROUND(X2366/W2366-1,2),"")</f>
        <v>0</v>
      </c>
      <c r="Z2366" s="31">
        <f>IF(OR(S2366="VLD MLC components",S2366="VLD MLC pipes",S2366="VLD PEX components",S2366="VLD PEX pipes",S2366="VLD PHC components",S2366="VLD PHC pipes",S2366="Controls VLD"),"По запросу",X2366)</f>
        <v>2542</v>
      </c>
      <c r="AA2366" s="63">
        <f>ROUND(X2366/1.2,3)</f>
        <v>2118.3330000000001</v>
      </c>
      <c r="AB2366" s="23">
        <v>2118.3330000000001</v>
      </c>
      <c r="AC2366" s="190">
        <f>IFERROR(ROUND(AA2366/AB2366-1,2),"")</f>
        <v>0</v>
      </c>
      <c r="AD2366" s="25">
        <v>0.20100000000000001</v>
      </c>
      <c r="AE2366" s="25">
        <v>1E-4</v>
      </c>
      <c r="AF2366" s="25">
        <v>50</v>
      </c>
      <c r="AG2366" s="25">
        <v>50</v>
      </c>
      <c r="AH2366" s="25">
        <v>50</v>
      </c>
      <c r="AI2366" s="25">
        <v>50</v>
      </c>
      <c r="AJ2366" s="25" t="s">
        <v>20</v>
      </c>
      <c r="AK2366" s="22" t="s">
        <v>20</v>
      </c>
      <c r="AL2366" s="25" t="s">
        <v>19</v>
      </c>
      <c r="AM2366" s="25">
        <v>25</v>
      </c>
      <c r="AN2366" s="25">
        <v>277</v>
      </c>
      <c r="AO2366" s="25">
        <v>179</v>
      </c>
      <c r="AP2366" s="25">
        <v>95</v>
      </c>
      <c r="AQ2366" s="25">
        <v>5.0250000000000004</v>
      </c>
      <c r="AR2366" s="94">
        <v>4.7099999999999998E-3</v>
      </c>
      <c r="AS2366" s="157">
        <v>50</v>
      </c>
      <c r="AT2366" s="93">
        <v>42521</v>
      </c>
      <c r="AU2366" s="92" t="s">
        <v>22</v>
      </c>
      <c r="AV2366" s="91" t="s">
        <v>152</v>
      </c>
      <c r="AW2366" s="92" t="s">
        <v>152</v>
      </c>
      <c r="AX2366" s="92" t="s">
        <v>48</v>
      </c>
      <c r="AY2366" s="91" t="s">
        <v>152</v>
      </c>
      <c r="AZ2366" s="23"/>
      <c r="BA2366" s="25" t="s">
        <v>3668</v>
      </c>
      <c r="BB2366" t="s">
        <v>25</v>
      </c>
      <c r="BC2366">
        <v>2542</v>
      </c>
      <c r="BD2366" t="str">
        <f>IF(Z2366=BC2366,"OK")</f>
        <v>OK</v>
      </c>
      <c r="BE2366">
        <v>0.20100000000000001</v>
      </c>
      <c r="BF2366">
        <v>1E-4</v>
      </c>
      <c r="BG2366">
        <v>277</v>
      </c>
      <c r="BH2366">
        <v>179</v>
      </c>
      <c r="BI2366">
        <v>95</v>
      </c>
      <c r="BJ2366">
        <v>5.0250000000000004</v>
      </c>
      <c r="BK2366">
        <v>4.7099999999999998E-3</v>
      </c>
      <c r="BN2366" s="183"/>
    </row>
    <row r="2367" spans="1:66" ht="25.5" x14ac:dyDescent="0.25">
      <c r="A2367" s="1"/>
      <c r="B2367" s="94">
        <v>2354</v>
      </c>
      <c r="C2367" s="43">
        <v>1086562</v>
      </c>
      <c r="D2367" s="25"/>
      <c r="E2367" s="36" t="s">
        <v>3667</v>
      </c>
      <c r="F2367" s="151" t="s">
        <v>28</v>
      </c>
      <c r="G2367" s="41" t="s">
        <v>30</v>
      </c>
      <c r="H2367" s="46" t="str">
        <f>IFERROR(IFERROR(IF(SEARCH("Usystems",$E2367)&gt;0,"Usystems"),IF(SEARCH("RIIFO",$E2367)&gt;0,"RIIFO","Uponor")),"Uponor")</f>
        <v>Uponor</v>
      </c>
      <c r="I2367" s="25" t="str">
        <f>IFERROR(MID($D2367,1,7)+0,"")</f>
        <v/>
      </c>
      <c r="J2367" s="25" t="str">
        <f>IFERROR(MID($D2367,10,7)+0,"")</f>
        <v/>
      </c>
      <c r="K2367" s="25" t="str">
        <f>IFERROR(MID($D2367,19,7)+0,"")</f>
        <v/>
      </c>
      <c r="L2367" s="25" t="str">
        <f>IFERROR(MID($D2367,28,7)+0,"")</f>
        <v/>
      </c>
      <c r="M2367" s="25" t="str">
        <f>IF(IFERROR(MID($Q2367,1,7)+0,"")&lt;1130000,IF(INDEX(C:C,MATCH(LEFT(Q2367,7)+0,I:I,0))&lt;1130000,"",INDEX(C:C,MATCH(LEFT(Q2367,7)+0,I:I,0))),IFERROR(MID($Q2367,1,7)+0,""))</f>
        <v/>
      </c>
      <c r="N2367" s="25" t="str">
        <f>IF(IFERROR(MID($Q2367,10,7)+0,"")&lt;1130000,"",IFERROR(MID($Q2367,10,7)+0,""))</f>
        <v/>
      </c>
      <c r="O2367" s="25" t="str">
        <f>IF(IFERROR(MID($Q2367,19,7)+0,"")&lt;1130000,"",IFERROR(MID($Q2367,19,7)+0,""))</f>
        <v/>
      </c>
      <c r="P2367" s="25" t="str">
        <f>IF(M2367="","",IF(N2367="",M2367,M2367&amp;", "&amp;N2367))</f>
        <v/>
      </c>
      <c r="Q2367" s="25"/>
      <c r="R2367" s="25"/>
      <c r="S2367" s="35" t="s">
        <v>54</v>
      </c>
      <c r="T2367" s="25" t="s">
        <v>36</v>
      </c>
      <c r="U2367" s="185">
        <v>39802</v>
      </c>
      <c r="V2367" s="188">
        <v>39802</v>
      </c>
      <c r="W2367" s="189">
        <v>39802</v>
      </c>
      <c r="X2367" s="31">
        <v>39802</v>
      </c>
      <c r="Y2367" s="90">
        <f>IFERROR(ROUND(X2367/W2367-1,2),"")</f>
        <v>0</v>
      </c>
      <c r="Z2367" s="31">
        <f>IF(OR(S2367="VLD MLC components",S2367="VLD MLC pipes",S2367="VLD PEX components",S2367="VLD PEX pipes",S2367="VLD PHC components",S2367="VLD PHC pipes",S2367="Controls VLD"),"По запросу",X2367)</f>
        <v>39802</v>
      </c>
      <c r="AA2367" s="63">
        <f>ROUND(X2367/1.2,3)</f>
        <v>33168.332999999999</v>
      </c>
      <c r="AB2367" s="23">
        <v>33168.332999999999</v>
      </c>
      <c r="AC2367" s="190">
        <f>IFERROR(ROUND(AA2367/AB2367-1,2),"")</f>
        <v>0</v>
      </c>
      <c r="AD2367" s="25">
        <v>1.2</v>
      </c>
      <c r="AE2367" s="25">
        <v>1.1119E-2</v>
      </c>
      <c r="AF2367" s="25">
        <v>0</v>
      </c>
      <c r="AG2367" s="25" t="s">
        <v>22</v>
      </c>
      <c r="AH2367" s="25">
        <v>0</v>
      </c>
      <c r="AI2367" s="25">
        <v>0</v>
      </c>
      <c r="AJ2367" s="25" t="s">
        <v>19</v>
      </c>
      <c r="AK2367" s="134" t="s">
        <v>19</v>
      </c>
      <c r="AL2367" s="25" t="s">
        <v>19</v>
      </c>
      <c r="AM2367" s="25">
        <v>1</v>
      </c>
      <c r="AN2367" s="25">
        <v>355</v>
      </c>
      <c r="AO2367" s="25">
        <v>232</v>
      </c>
      <c r="AP2367" s="25">
        <v>135</v>
      </c>
      <c r="AQ2367" s="25">
        <v>1.2</v>
      </c>
      <c r="AR2367" s="94">
        <v>1.1119E-2</v>
      </c>
      <c r="AS2367" s="157" t="s">
        <v>22</v>
      </c>
      <c r="AT2367" s="93">
        <v>42521</v>
      </c>
      <c r="AU2367" s="92" t="s">
        <v>22</v>
      </c>
      <c r="AV2367" s="91" t="s">
        <v>48</v>
      </c>
      <c r="AW2367" s="92" t="s">
        <v>48</v>
      </c>
      <c r="AX2367" s="92" t="s">
        <v>48</v>
      </c>
      <c r="AY2367" s="91" t="s">
        <v>152</v>
      </c>
      <c r="AZ2367" s="23"/>
      <c r="BA2367" s="25">
        <v>0</v>
      </c>
      <c r="BB2367" t="s">
        <v>48</v>
      </c>
      <c r="BC2367" t="e">
        <v>#N/A</v>
      </c>
      <c r="BD2367" t="e">
        <f>IF(Z2367=BC2367,"OK")</f>
        <v>#N/A</v>
      </c>
      <c r="BE2367">
        <v>1.2</v>
      </c>
      <c r="BF2367">
        <v>1.1119E-2</v>
      </c>
      <c r="BG2367">
        <v>355</v>
      </c>
      <c r="BH2367">
        <v>232</v>
      </c>
      <c r="BI2367">
        <v>135</v>
      </c>
      <c r="BJ2367">
        <v>1.2</v>
      </c>
      <c r="BK2367">
        <v>1.1119E-2</v>
      </c>
      <c r="BN2367" s="183"/>
    </row>
    <row r="2368" spans="1:66" ht="25.5" x14ac:dyDescent="0.25">
      <c r="A2368" s="1"/>
      <c r="B2368" s="94">
        <v>2355</v>
      </c>
      <c r="C2368" s="43">
        <v>1086564</v>
      </c>
      <c r="D2368" s="25"/>
      <c r="E2368" s="36" t="s">
        <v>3666</v>
      </c>
      <c r="F2368" s="151" t="s">
        <v>28</v>
      </c>
      <c r="G2368" s="41" t="s">
        <v>30</v>
      </c>
      <c r="H2368" s="46" t="str">
        <f>IFERROR(IFERROR(IF(SEARCH("Usystems",$E2368)&gt;0,"Usystems"),IF(SEARCH("RIIFO",$E2368)&gt;0,"RIIFO","Uponor")),"Uponor")</f>
        <v>Uponor</v>
      </c>
      <c r="I2368" s="25" t="str">
        <f>IFERROR(MID($D2368,1,7)+0,"")</f>
        <v/>
      </c>
      <c r="J2368" s="25" t="str">
        <f>IFERROR(MID($D2368,10,7)+0,"")</f>
        <v/>
      </c>
      <c r="K2368" s="25" t="str">
        <f>IFERROR(MID($D2368,19,7)+0,"")</f>
        <v/>
      </c>
      <c r="L2368" s="25" t="str">
        <f>IFERROR(MID($D2368,28,7)+0,"")</f>
        <v/>
      </c>
      <c r="M2368" s="25" t="str">
        <f>IF(IFERROR(MID($Q2368,1,7)+0,"")&lt;1130000,IF(INDEX(C:C,MATCH(LEFT(Q2368,7)+0,I:I,0))&lt;1130000,"",INDEX(C:C,MATCH(LEFT(Q2368,7)+0,I:I,0))),IFERROR(MID($Q2368,1,7)+0,""))</f>
        <v/>
      </c>
      <c r="N2368" s="25" t="str">
        <f>IF(IFERROR(MID($Q2368,10,7)+0,"")&lt;1130000,"",IFERROR(MID($Q2368,10,7)+0,""))</f>
        <v/>
      </c>
      <c r="O2368" s="25" t="str">
        <f>IF(IFERROR(MID($Q2368,19,7)+0,"")&lt;1130000,"",IFERROR(MID($Q2368,19,7)+0,""))</f>
        <v/>
      </c>
      <c r="P2368" s="25" t="str">
        <f>IF(M2368="","",IF(N2368="",M2368,M2368&amp;", "&amp;N2368))</f>
        <v/>
      </c>
      <c r="Q2368" s="25"/>
      <c r="R2368" s="25"/>
      <c r="S2368" s="35" t="s">
        <v>54</v>
      </c>
      <c r="T2368" s="25" t="s">
        <v>36</v>
      </c>
      <c r="U2368" s="185">
        <v>3336</v>
      </c>
      <c r="V2368" s="188">
        <v>3336</v>
      </c>
      <c r="W2368" s="189">
        <v>3336</v>
      </c>
      <c r="X2368" s="31">
        <v>3336</v>
      </c>
      <c r="Y2368" s="90">
        <f>IFERROR(ROUND(X2368/W2368-1,2),"")</f>
        <v>0</v>
      </c>
      <c r="Z2368" s="31">
        <f>IF(OR(S2368="VLD MLC components",S2368="VLD MLC pipes",S2368="VLD PEX components",S2368="VLD PEX pipes",S2368="VLD PHC components",S2368="VLD PHC pipes",S2368="Controls VLD"),"По запросу",X2368)</f>
        <v>3336</v>
      </c>
      <c r="AA2368" s="63">
        <f>ROUND(X2368/1.2,3)</f>
        <v>2780</v>
      </c>
      <c r="AB2368" s="23">
        <v>2780</v>
      </c>
      <c r="AC2368" s="190">
        <f>IFERROR(ROUND(AA2368/AB2368-1,2),"")</f>
        <v>0</v>
      </c>
      <c r="AD2368" s="25">
        <v>0.5</v>
      </c>
      <c r="AE2368" s="25">
        <v>6.8000000000000005E-4</v>
      </c>
      <c r="AF2368" s="25">
        <v>0</v>
      </c>
      <c r="AG2368" s="25" t="s">
        <v>22</v>
      </c>
      <c r="AH2368" s="25">
        <v>0</v>
      </c>
      <c r="AI2368" s="25">
        <v>0</v>
      </c>
      <c r="AJ2368" s="25" t="s">
        <v>19</v>
      </c>
      <c r="AK2368" s="134" t="s">
        <v>19</v>
      </c>
      <c r="AL2368" s="25" t="s">
        <v>19</v>
      </c>
      <c r="AM2368" s="25">
        <v>1</v>
      </c>
      <c r="AN2368" s="25">
        <v>172</v>
      </c>
      <c r="AO2368" s="25">
        <v>98</v>
      </c>
      <c r="AP2368" s="25">
        <v>108</v>
      </c>
      <c r="AQ2368" s="25">
        <v>0.5</v>
      </c>
      <c r="AR2368" s="94">
        <v>1.82E-3</v>
      </c>
      <c r="AS2368" s="157" t="s">
        <v>22</v>
      </c>
      <c r="AT2368" s="93">
        <v>42521</v>
      </c>
      <c r="AU2368" s="92" t="s">
        <v>22</v>
      </c>
      <c r="AV2368" s="91" t="s">
        <v>48</v>
      </c>
      <c r="AW2368" s="92" t="s">
        <v>48</v>
      </c>
      <c r="AX2368" s="92" t="s">
        <v>48</v>
      </c>
      <c r="AY2368" s="91" t="s">
        <v>152</v>
      </c>
      <c r="AZ2368" s="23"/>
      <c r="BA2368" s="25">
        <v>0</v>
      </c>
      <c r="BB2368" t="s">
        <v>48</v>
      </c>
      <c r="BC2368" t="e">
        <v>#N/A</v>
      </c>
      <c r="BD2368" t="e">
        <f>IF(Z2368=BC2368,"OK")</f>
        <v>#N/A</v>
      </c>
      <c r="BE2368">
        <v>0.5</v>
      </c>
      <c r="BF2368">
        <v>6.8000000000000005E-4</v>
      </c>
      <c r="BG2368">
        <v>172</v>
      </c>
      <c r="BH2368">
        <v>98</v>
      </c>
      <c r="BI2368">
        <v>108</v>
      </c>
      <c r="BJ2368">
        <v>0.5</v>
      </c>
      <c r="BK2368">
        <v>1.82E-3</v>
      </c>
      <c r="BN2368" s="183"/>
    </row>
    <row r="2369" spans="1:66" x14ac:dyDescent="0.25">
      <c r="A2369" s="1"/>
      <c r="B2369" s="94">
        <v>2356</v>
      </c>
      <c r="C2369" s="180" t="s">
        <v>3665</v>
      </c>
      <c r="D2369" s="37"/>
      <c r="E2369" s="36"/>
      <c r="F2369" s="217"/>
      <c r="G2369" s="132"/>
      <c r="H2369" s="46" t="str">
        <f>IFERROR(IFERROR(IF(SEARCH("Usystems",$E2369)&gt;0,"Usystems"),IF(SEARCH("RIIFO",$E2369)&gt;0,"RIIFO","Uponor")),"Uponor")</f>
        <v>Uponor</v>
      </c>
      <c r="I2369" s="25" t="str">
        <f>IFERROR(MID($D2369,1,7)+0,"")</f>
        <v/>
      </c>
      <c r="J2369" s="25" t="str">
        <f>IFERROR(MID($D2369,10,7)+0,"")</f>
        <v/>
      </c>
      <c r="K2369" s="25" t="str">
        <f>IFERROR(MID($D2369,19,7)+0,"")</f>
        <v/>
      </c>
      <c r="L2369" s="25" t="str">
        <f>IFERROR(MID($D2369,28,7)+0,"")</f>
        <v/>
      </c>
      <c r="M2369" s="25" t="str">
        <f>IF(IFERROR(MID($Q2369,1,7)+0,"")&lt;1130000,IF(INDEX(C:C,MATCH(LEFT(Q2369,7)+0,I:I,0))&lt;1130000,"",INDEX(C:C,MATCH(LEFT(Q2369,7)+0,I:I,0))),IFERROR(MID($Q2369,1,7)+0,""))</f>
        <v/>
      </c>
      <c r="N2369" s="25" t="str">
        <f>IF(IFERROR(MID($Q2369,10,7)+0,"")&lt;1130000,"",IFERROR(MID($Q2369,10,7)+0,""))</f>
        <v/>
      </c>
      <c r="O2369" s="25" t="str">
        <f>IF(IFERROR(MID($Q2369,19,7)+0,"")&lt;1130000,"",IFERROR(MID($Q2369,19,7)+0,""))</f>
        <v/>
      </c>
      <c r="P2369" s="25" t="str">
        <f>IF(M2369="","",IF(N2369="",M2369,M2369&amp;", "&amp;N2369))</f>
        <v/>
      </c>
      <c r="Q2369" s="54"/>
      <c r="R2369" s="54"/>
      <c r="S2369" s="35" t="s">
        <v>22</v>
      </c>
      <c r="T2369" s="55"/>
      <c r="U2369" s="185" t="s">
        <v>22</v>
      </c>
      <c r="V2369" s="188" t="s">
        <v>22</v>
      </c>
      <c r="W2369" s="189" t="s">
        <v>22</v>
      </c>
      <c r="X2369" s="31"/>
      <c r="Y2369" s="90" t="str">
        <f>IFERROR(ROUND(X2369/W2369-1,2),"")</f>
        <v/>
      </c>
      <c r="Z2369" s="31">
        <f>IF(OR(S2369="VLD MLC components",S2369="VLD MLC pipes",S2369="VLD PEX components",S2369="VLD PEX pipes",S2369="VLD PHC components",S2369="VLD PHC pipes",S2369="Controls VLD"),"По запросу",X2369)</f>
        <v>0</v>
      </c>
      <c r="AA2369" s="63">
        <f>ROUND(X2369/1.2,3)</f>
        <v>0</v>
      </c>
      <c r="AB2369" s="23">
        <v>0</v>
      </c>
      <c r="AC2369" s="190" t="str">
        <f>IFERROR(ROUND(AA2369/AB2369-1,2),"")</f>
        <v/>
      </c>
      <c r="AD2369" s="25"/>
      <c r="AE2369" s="25"/>
      <c r="AF2369" s="25">
        <v>0</v>
      </c>
      <c r="AG2369" s="25" t="s">
        <v>22</v>
      </c>
      <c r="AH2369" s="25">
        <v>0</v>
      </c>
      <c r="AI2369" s="25">
        <v>0</v>
      </c>
      <c r="AJ2369" s="25" t="s">
        <v>19</v>
      </c>
      <c r="AK2369" s="42" t="s">
        <v>19</v>
      </c>
      <c r="AL2369" s="25" t="s">
        <v>20</v>
      </c>
      <c r="AM2369" s="55" t="s">
        <v>22</v>
      </c>
      <c r="AN2369" s="25"/>
      <c r="AO2369" s="25"/>
      <c r="AP2369" s="25"/>
      <c r="AQ2369" s="25"/>
      <c r="AR2369" s="94"/>
      <c r="AS2369" s="157" t="s">
        <v>22</v>
      </c>
      <c r="AT2369" s="93" t="s">
        <v>22</v>
      </c>
      <c r="AU2369" s="92" t="s">
        <v>582</v>
      </c>
      <c r="AV2369" s="91" t="s">
        <v>48</v>
      </c>
      <c r="AW2369" s="92" t="s">
        <v>48</v>
      </c>
      <c r="AX2369" s="92" t="s">
        <v>48</v>
      </c>
      <c r="AY2369" s="91" t="s">
        <v>48</v>
      </c>
      <c r="AZ2369" s="23"/>
      <c r="BA2369" s="25">
        <v>0</v>
      </c>
      <c r="BB2369" t="s">
        <v>25</v>
      </c>
      <c r="BC2369" t="e">
        <v>#N/A</v>
      </c>
      <c r="BD2369" t="e">
        <f>IF(Z2369=BC2369,"OK")</f>
        <v>#N/A</v>
      </c>
      <c r="BE2369" t="e">
        <v>#N/A</v>
      </c>
      <c r="BF2369" t="e">
        <v>#N/A</v>
      </c>
      <c r="BG2369">
        <v>0</v>
      </c>
      <c r="BH2369">
        <v>0</v>
      </c>
      <c r="BI2369">
        <v>0</v>
      </c>
      <c r="BJ2369">
        <v>0</v>
      </c>
      <c r="BK2369">
        <v>0</v>
      </c>
      <c r="BN2369" s="183"/>
    </row>
    <row r="2370" spans="1:66" x14ac:dyDescent="0.25">
      <c r="A2370" s="1"/>
      <c r="B2370" s="94">
        <v>2357</v>
      </c>
      <c r="C2370" s="43">
        <v>1136937</v>
      </c>
      <c r="D2370" s="37">
        <v>1119039</v>
      </c>
      <c r="E2370" s="26" t="s">
        <v>3664</v>
      </c>
      <c r="F2370" s="151" t="s">
        <v>21</v>
      </c>
      <c r="G2370" s="22" t="s">
        <v>2182</v>
      </c>
      <c r="H2370" s="46" t="s">
        <v>2635</v>
      </c>
      <c r="I2370" s="25">
        <f>IFERROR(MID($D2370,1,7)+0,"")</f>
        <v>1119039</v>
      </c>
      <c r="J2370" s="25" t="str">
        <f>IFERROR(MID($D2370,10,7)+0,"")</f>
        <v/>
      </c>
      <c r="K2370" s="25" t="str">
        <f>IFERROR(MID($D2370,19,7)+0,"")</f>
        <v/>
      </c>
      <c r="L2370" s="25" t="str">
        <f>IFERROR(MID($D2370,28,7)+0,"")</f>
        <v/>
      </c>
      <c r="M2370" s="25" t="str">
        <f>IF(IFERROR(MID($Q2370,1,7)+0,"")&lt;1130000,IF(INDEX(C:C,MATCH(LEFT(Q2370,7)+0,I:I,0))&lt;1130000,"",INDEX(C:C,MATCH(LEFT(Q2370,7)+0,I:I,0))),IFERROR(MID($Q2370,1,7)+0,""))</f>
        <v/>
      </c>
      <c r="N2370" s="25" t="str">
        <f>IF(IFERROR(MID($Q2370,10,7)+0,"")&lt;1130000,"",IFERROR(MID($Q2370,10,7)+0,""))</f>
        <v/>
      </c>
      <c r="O2370" s="25" t="str">
        <f>IF(IFERROR(MID($Q2370,19,7)+0,"")&lt;1130000,"",IFERROR(MID($Q2370,19,7)+0,""))</f>
        <v/>
      </c>
      <c r="P2370" s="25" t="str">
        <f>IF(M2370="","",IF(N2370="",M2370,M2370&amp;", "&amp;N2370))</f>
        <v/>
      </c>
      <c r="Q2370" s="23"/>
      <c r="R2370" s="23"/>
      <c r="S2370" s="35" t="s">
        <v>42</v>
      </c>
      <c r="T2370" s="34" t="s">
        <v>36</v>
      </c>
      <c r="U2370" s="185">
        <v>5900</v>
      </c>
      <c r="V2370" s="188">
        <v>5900</v>
      </c>
      <c r="W2370" s="189">
        <v>5900</v>
      </c>
      <c r="X2370" s="31">
        <v>6490</v>
      </c>
      <c r="Y2370" s="90">
        <f>IFERROR(ROUND(X2370/W2370-1,2),"")</f>
        <v>0.1</v>
      </c>
      <c r="Z2370" s="31">
        <f>IF(OR(S2370="VLD MLC components",S2370="VLD MLC pipes",S2370="VLD PEX components",S2370="VLD PEX pipes",S2370="VLD PHC components",S2370="VLD PHC pipes",S2370="Controls VLD"),"По запросу",X2370)</f>
        <v>6490</v>
      </c>
      <c r="AA2370" s="63">
        <f>ROUND(X2370/1.2,3)</f>
        <v>5408.3329999999996</v>
      </c>
      <c r="AB2370" s="23">
        <v>4916.6670000000004</v>
      </c>
      <c r="AC2370" s="190">
        <f>IFERROR(ROUND(AA2370/AB2370-1,2),"")</f>
        <v>0.1</v>
      </c>
      <c r="AD2370" s="25">
        <v>2.59</v>
      </c>
      <c r="AE2370" s="25">
        <v>1.932E-2</v>
      </c>
      <c r="AF2370" s="25">
        <v>9</v>
      </c>
      <c r="AG2370" s="25">
        <v>7</v>
      </c>
      <c r="AH2370" s="25">
        <v>8</v>
      </c>
      <c r="AI2370" s="25">
        <v>7</v>
      </c>
      <c r="AJ2370" s="25" t="s">
        <v>20</v>
      </c>
      <c r="AK2370" s="22" t="s">
        <v>20</v>
      </c>
      <c r="AL2370" s="25" t="s">
        <v>20</v>
      </c>
      <c r="AM2370" s="25">
        <v>1</v>
      </c>
      <c r="AN2370" s="25">
        <v>80</v>
      </c>
      <c r="AO2370" s="25">
        <v>230</v>
      </c>
      <c r="AP2370" s="25">
        <v>1050</v>
      </c>
      <c r="AQ2370" s="25">
        <v>2.59</v>
      </c>
      <c r="AR2370" s="94">
        <v>1.932E-2</v>
      </c>
      <c r="AS2370" s="157">
        <v>10</v>
      </c>
      <c r="AT2370" s="96"/>
      <c r="AU2370" s="23"/>
      <c r="AV2370" s="91" t="s">
        <v>152</v>
      </c>
      <c r="AW2370" s="92" t="s">
        <v>3606</v>
      </c>
      <c r="AX2370" s="92" t="s">
        <v>3606</v>
      </c>
      <c r="AY2370" s="91" t="s">
        <v>152</v>
      </c>
      <c r="AZ2370" s="23" t="s">
        <v>24</v>
      </c>
      <c r="BA2370" s="25" t="s">
        <v>3010</v>
      </c>
      <c r="BB2370" t="s">
        <v>25</v>
      </c>
      <c r="BC2370">
        <v>6490</v>
      </c>
      <c r="BD2370" t="str">
        <f>IF(Z2370=BC2370,"OK")</f>
        <v>OK</v>
      </c>
      <c r="BE2370">
        <v>2.59</v>
      </c>
      <c r="BF2370">
        <v>1.5880999999999999E-2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 t="str">
        <f>IF(ABS(AN2370*AO2370*AP2370/1000000000/AR2370-1)&lt;0.1,"OK","NO")</f>
        <v>OK</v>
      </c>
      <c r="BN2370" s="183"/>
    </row>
    <row r="2371" spans="1:66" ht="25.5" x14ac:dyDescent="0.25">
      <c r="A2371" s="1"/>
      <c r="B2371" s="94">
        <v>2358</v>
      </c>
      <c r="C2371" s="43">
        <v>1136938</v>
      </c>
      <c r="D2371" s="37">
        <v>1086529</v>
      </c>
      <c r="E2371" s="26" t="s">
        <v>3663</v>
      </c>
      <c r="F2371" s="151" t="s">
        <v>655</v>
      </c>
      <c r="G2371" s="22" t="s">
        <v>2182</v>
      </c>
      <c r="H2371" s="46" t="s">
        <v>2635</v>
      </c>
      <c r="I2371" s="25">
        <f>IFERROR(MID($D2371,1,7)+0,"")</f>
        <v>1086529</v>
      </c>
      <c r="J2371" s="25" t="str">
        <f>IFERROR(MID($D2371,10,7)+0,"")</f>
        <v/>
      </c>
      <c r="K2371" s="25" t="str">
        <f>IFERROR(MID($D2371,19,7)+0,"")</f>
        <v/>
      </c>
      <c r="L2371" s="25" t="str">
        <f>IFERROR(MID($D2371,28,7)+0,"")</f>
        <v/>
      </c>
      <c r="M2371" s="25" t="str">
        <f>IF(IFERROR(MID($Q2371,1,7)+0,"")&lt;1130000,IF(INDEX(C:C,MATCH(LEFT(Q2371,7)+0,I:I,0))&lt;1130000,"",INDEX(C:C,MATCH(LEFT(Q2371,7)+0,I:I,0))),IFERROR(MID($Q2371,1,7)+0,""))</f>
        <v/>
      </c>
      <c r="N2371" s="25" t="str">
        <f>IF(IFERROR(MID($Q2371,10,7)+0,"")&lt;1130000,"",IFERROR(MID($Q2371,10,7)+0,""))</f>
        <v/>
      </c>
      <c r="O2371" s="25" t="str">
        <f>IF(IFERROR(MID($Q2371,19,7)+0,"")&lt;1130000,"",IFERROR(MID($Q2371,19,7)+0,""))</f>
        <v/>
      </c>
      <c r="P2371" s="25" t="str">
        <f>IF(M2371="","",IF(N2371="",M2371,M2371&amp;", "&amp;N2371))</f>
        <v/>
      </c>
      <c r="Q2371" s="23"/>
      <c r="R2371" s="23"/>
      <c r="S2371" s="35" t="s">
        <v>54</v>
      </c>
      <c r="T2371" s="34" t="s">
        <v>36</v>
      </c>
      <c r="U2371" s="185">
        <v>3</v>
      </c>
      <c r="V2371" s="188">
        <v>3</v>
      </c>
      <c r="W2371" s="189">
        <v>3</v>
      </c>
      <c r="X2371" s="31">
        <v>3.5</v>
      </c>
      <c r="Y2371" s="90">
        <f>IFERROR(ROUND(X2371/W2371-1,2),"")</f>
        <v>0.17</v>
      </c>
      <c r="Z2371" s="31">
        <f>IF(OR(S2371="VLD MLC components",S2371="VLD MLC pipes",S2371="VLD PEX components",S2371="VLD PEX pipes",S2371="VLD PHC components",S2371="VLD PHC pipes",S2371="Controls VLD"),"По запросу",X2371)</f>
        <v>3.5</v>
      </c>
      <c r="AA2371" s="63">
        <f>ROUND(X2371/1.2,3)</f>
        <v>2.9169999999999998</v>
      </c>
      <c r="AB2371" s="23">
        <v>2.5</v>
      </c>
      <c r="AC2371" s="190">
        <f>IFERROR(ROUND(AA2371/AB2371-1,2),"")</f>
        <v>0.17</v>
      </c>
      <c r="AD2371" s="25">
        <v>2E-3</v>
      </c>
      <c r="AE2371" s="25">
        <v>1.2155022E-5</v>
      </c>
      <c r="AF2371" s="25">
        <v>215400</v>
      </c>
      <c r="AG2371" s="25">
        <v>86400</v>
      </c>
      <c r="AH2371" s="25">
        <v>193000</v>
      </c>
      <c r="AI2371" s="25">
        <v>248500</v>
      </c>
      <c r="AJ2371" s="25" t="s">
        <v>20</v>
      </c>
      <c r="AK2371" s="22" t="s">
        <v>20</v>
      </c>
      <c r="AL2371" s="25" t="s">
        <v>20</v>
      </c>
      <c r="AM2371" s="25">
        <v>1000</v>
      </c>
      <c r="AN2371" s="25">
        <v>114</v>
      </c>
      <c r="AO2371" s="25">
        <v>297</v>
      </c>
      <c r="AP2371" s="25">
        <v>359</v>
      </c>
      <c r="AQ2371" s="25">
        <v>1.8</v>
      </c>
      <c r="AR2371" s="94">
        <v>1.2155022E-2</v>
      </c>
      <c r="AS2371" s="157">
        <v>161000</v>
      </c>
      <c r="AT2371" s="96"/>
      <c r="AU2371" s="23"/>
      <c r="AV2371" s="91" t="s">
        <v>152</v>
      </c>
      <c r="AW2371" s="92" t="s">
        <v>3606</v>
      </c>
      <c r="AX2371" s="92" t="s">
        <v>3606</v>
      </c>
      <c r="AY2371" s="91" t="s">
        <v>152</v>
      </c>
      <c r="AZ2371" s="23" t="s">
        <v>24</v>
      </c>
      <c r="BA2371" s="25" t="s">
        <v>3662</v>
      </c>
      <c r="BB2371" t="s">
        <v>25</v>
      </c>
      <c r="BC2371">
        <v>3.5</v>
      </c>
      <c r="BD2371" t="str">
        <f>IF(Z2371=BC2371,"OK")</f>
        <v>OK</v>
      </c>
      <c r="BE2371">
        <v>2E-3</v>
      </c>
      <c r="BF2371">
        <v>1.0000000000000001E-5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 t="str">
        <f>IF(ABS(AN2371*AO2371*AP2371/1000000000/AR2371-1)&lt;0.1,"OK","NO")</f>
        <v>OK</v>
      </c>
      <c r="BN2371" s="183"/>
    </row>
    <row r="2372" spans="1:66" ht="25.5" x14ac:dyDescent="0.25">
      <c r="A2372" s="1"/>
      <c r="B2372" s="94">
        <v>2359</v>
      </c>
      <c r="C2372" s="43">
        <v>1136939</v>
      </c>
      <c r="D2372" s="37">
        <v>1086530</v>
      </c>
      <c r="E2372" s="26" t="s">
        <v>3661</v>
      </c>
      <c r="F2372" s="151" t="s">
        <v>652</v>
      </c>
      <c r="G2372" s="22" t="s">
        <v>2182</v>
      </c>
      <c r="H2372" s="46" t="s">
        <v>2635</v>
      </c>
      <c r="I2372" s="25">
        <f>IFERROR(MID($D2372,1,7)+0,"")</f>
        <v>1086530</v>
      </c>
      <c r="J2372" s="25" t="str">
        <f>IFERROR(MID($D2372,10,7)+0,"")</f>
        <v/>
      </c>
      <c r="K2372" s="25" t="str">
        <f>IFERROR(MID($D2372,19,7)+0,"")</f>
        <v/>
      </c>
      <c r="L2372" s="25" t="str">
        <f>IFERROR(MID($D2372,28,7)+0,"")</f>
        <v/>
      </c>
      <c r="M2372" s="25" t="str">
        <f>IF(IFERROR(MID($Q2372,1,7)+0,"")&lt;1130000,IF(INDEX(C:C,MATCH(LEFT(Q2372,7)+0,I:I,0))&lt;1130000,"",INDEX(C:C,MATCH(LEFT(Q2372,7)+0,I:I,0))),IFERROR(MID($Q2372,1,7)+0,""))</f>
        <v/>
      </c>
      <c r="N2372" s="25" t="str">
        <f>IF(IFERROR(MID($Q2372,10,7)+0,"")&lt;1130000,"",IFERROR(MID($Q2372,10,7)+0,""))</f>
        <v/>
      </c>
      <c r="O2372" s="25" t="str">
        <f>IF(IFERROR(MID($Q2372,19,7)+0,"")&lt;1130000,"",IFERROR(MID($Q2372,19,7)+0,""))</f>
        <v/>
      </c>
      <c r="P2372" s="25" t="str">
        <f>IF(M2372="","",IF(N2372="",M2372,M2372&amp;", "&amp;N2372))</f>
        <v/>
      </c>
      <c r="Q2372" s="23"/>
      <c r="R2372" s="23"/>
      <c r="S2372" s="35" t="s">
        <v>54</v>
      </c>
      <c r="T2372" s="34" t="s">
        <v>36</v>
      </c>
      <c r="U2372" s="185">
        <v>3.5</v>
      </c>
      <c r="V2372" s="188">
        <v>3.5</v>
      </c>
      <c r="W2372" s="189">
        <v>3.5</v>
      </c>
      <c r="X2372" s="31">
        <v>4</v>
      </c>
      <c r="Y2372" s="90">
        <f>IFERROR(ROUND(X2372/W2372-1,2),"")</f>
        <v>0.14000000000000001</v>
      </c>
      <c r="Z2372" s="31">
        <f>IF(OR(S2372="VLD MLC components",S2372="VLD MLC pipes",S2372="VLD PEX components",S2372="VLD PEX pipes",S2372="VLD PHC components",S2372="VLD PHC pipes",S2372="Controls VLD"),"По запросу",X2372)</f>
        <v>4</v>
      </c>
      <c r="AA2372" s="63">
        <f>ROUND(X2372/1.2,3)</f>
        <v>3.3330000000000002</v>
      </c>
      <c r="AB2372" s="23">
        <v>2.9169999999999998</v>
      </c>
      <c r="AC2372" s="190">
        <f>IFERROR(ROUND(AA2372/AB2372-1,2),"")</f>
        <v>0.14000000000000001</v>
      </c>
      <c r="AD2372" s="25">
        <v>2E-3</v>
      </c>
      <c r="AE2372" s="25">
        <v>1.3178172E-5</v>
      </c>
      <c r="AF2372" s="25">
        <v>228000</v>
      </c>
      <c r="AG2372" s="25">
        <v>115000</v>
      </c>
      <c r="AH2372" s="25">
        <v>28500</v>
      </c>
      <c r="AI2372" s="25">
        <v>54500</v>
      </c>
      <c r="AJ2372" s="25" t="s">
        <v>20</v>
      </c>
      <c r="AK2372" s="22" t="s">
        <v>20</v>
      </c>
      <c r="AL2372" s="25" t="s">
        <v>20</v>
      </c>
      <c r="AM2372" s="25">
        <v>1000</v>
      </c>
      <c r="AN2372" s="25">
        <v>114</v>
      </c>
      <c r="AO2372" s="25">
        <v>322</v>
      </c>
      <c r="AP2372" s="25">
        <v>359</v>
      </c>
      <c r="AQ2372" s="25">
        <v>2</v>
      </c>
      <c r="AR2372" s="94">
        <v>1.3178172E-2</v>
      </c>
      <c r="AS2372" s="157">
        <v>63000</v>
      </c>
      <c r="AT2372" s="96"/>
      <c r="AU2372" s="23"/>
      <c r="AV2372" s="91" t="s">
        <v>152</v>
      </c>
      <c r="AW2372" s="92" t="s">
        <v>3606</v>
      </c>
      <c r="AX2372" s="92" t="s">
        <v>3606</v>
      </c>
      <c r="AY2372" s="91" t="s">
        <v>152</v>
      </c>
      <c r="AZ2372" s="23" t="s">
        <v>24</v>
      </c>
      <c r="BA2372" s="25" t="s">
        <v>3660</v>
      </c>
      <c r="BB2372" t="s">
        <v>25</v>
      </c>
      <c r="BC2372">
        <v>4</v>
      </c>
      <c r="BD2372" t="str">
        <f>IF(Z2372=BC2372,"OK")</f>
        <v>OK</v>
      </c>
      <c r="BE2372">
        <v>2E-3</v>
      </c>
      <c r="BF2372">
        <v>2.8E-5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 t="str">
        <f>IF(ABS(AN2372*AO2372*AP2372/1000000000/AR2372-1)&lt;0.1,"OK","NO")</f>
        <v>OK</v>
      </c>
      <c r="BN2372" s="183"/>
    </row>
    <row r="2373" spans="1:66" ht="25.5" x14ac:dyDescent="0.25">
      <c r="A2373" s="1"/>
      <c r="B2373" s="94">
        <v>2360</v>
      </c>
      <c r="C2373" s="43">
        <v>1088066</v>
      </c>
      <c r="D2373" s="25"/>
      <c r="E2373" s="30" t="s">
        <v>3659</v>
      </c>
      <c r="F2373" s="151" t="s">
        <v>21</v>
      </c>
      <c r="G2373" s="41" t="s">
        <v>31</v>
      </c>
      <c r="H2373" s="46" t="str">
        <f>IFERROR(IFERROR(IF(SEARCH("Usystems",$E2373)&gt;0,"Usystems"),IF(SEARCH("RIIFO",$E2373)&gt;0,"RIIFO","Uponor")),"Uponor")</f>
        <v>Uponor</v>
      </c>
      <c r="I2373" s="25" t="str">
        <f>IFERROR(MID($D2373,1,7)+0,"")</f>
        <v/>
      </c>
      <c r="J2373" s="25" t="str">
        <f>IFERROR(MID($D2373,10,7)+0,"")</f>
        <v/>
      </c>
      <c r="K2373" s="25" t="str">
        <f>IFERROR(MID($D2373,19,7)+0,"")</f>
        <v/>
      </c>
      <c r="L2373" s="25" t="str">
        <f>IFERROR(MID($D2373,28,7)+0,"")</f>
        <v/>
      </c>
      <c r="M2373" s="25" t="str">
        <f>IF(IFERROR(MID($Q2373,1,7)+0,"")&lt;1130000,IF(INDEX(C:C,MATCH(LEFT(Q2373,7)+0,I:I,0))&lt;1130000,"",INDEX(C:C,MATCH(LEFT(Q2373,7)+0,I:I,0))),IFERROR(MID($Q2373,1,7)+0,""))</f>
        <v/>
      </c>
      <c r="N2373" s="25" t="str">
        <f>IF(IFERROR(MID($Q2373,10,7)+0,"")&lt;1130000,"",IFERROR(MID($Q2373,10,7)+0,""))</f>
        <v/>
      </c>
      <c r="O2373" s="25" t="str">
        <f>IF(IFERROR(MID($Q2373,19,7)+0,"")&lt;1130000,"",IFERROR(MID($Q2373,19,7)+0,""))</f>
        <v/>
      </c>
      <c r="P2373" s="25" t="str">
        <f>IF(M2373="","",IF(N2373="",M2373,M2373&amp;", "&amp;N2373))</f>
        <v/>
      </c>
      <c r="Q2373" s="25"/>
      <c r="R2373" s="25"/>
      <c r="S2373" s="35" t="s">
        <v>42</v>
      </c>
      <c r="T2373" s="25" t="s">
        <v>36</v>
      </c>
      <c r="U2373" s="185">
        <v>47561</v>
      </c>
      <c r="V2373" s="188">
        <v>47561</v>
      </c>
      <c r="W2373" s="189">
        <v>47561</v>
      </c>
      <c r="X2373" s="31">
        <v>47561</v>
      </c>
      <c r="Y2373" s="90">
        <f>IFERROR(ROUND(X2373/W2373-1,2),"")</f>
        <v>0</v>
      </c>
      <c r="Z2373" s="31">
        <f>IF(OR(S2373="VLD MLC components",S2373="VLD MLC pipes",S2373="VLD PEX components",S2373="VLD PEX pipes",S2373="VLD PHC components",S2373="VLD PHC pipes",S2373="Controls VLD"),"По запросу",X2373)</f>
        <v>47561</v>
      </c>
      <c r="AA2373" s="63">
        <f>ROUND(X2373/1.2,3)</f>
        <v>39634.167000000001</v>
      </c>
      <c r="AB2373" s="23">
        <v>39634.167000000001</v>
      </c>
      <c r="AC2373" s="190">
        <f>IFERROR(ROUND(AA2373/AB2373-1,2),"")</f>
        <v>0</v>
      </c>
      <c r="AD2373" s="25">
        <v>2.6</v>
      </c>
      <c r="AE2373" s="25">
        <v>1.6E-2</v>
      </c>
      <c r="AF2373" s="25">
        <v>0</v>
      </c>
      <c r="AG2373" s="25" t="s">
        <v>22</v>
      </c>
      <c r="AH2373" s="25">
        <v>0</v>
      </c>
      <c r="AI2373" s="25">
        <v>0</v>
      </c>
      <c r="AJ2373" s="25" t="s">
        <v>20</v>
      </c>
      <c r="AK2373" s="134" t="s">
        <v>19</v>
      </c>
      <c r="AL2373" s="25" t="s">
        <v>20</v>
      </c>
      <c r="AM2373" s="25">
        <v>1</v>
      </c>
      <c r="AN2373" s="25">
        <v>400</v>
      </c>
      <c r="AO2373" s="25">
        <v>250</v>
      </c>
      <c r="AP2373" s="25">
        <v>160</v>
      </c>
      <c r="AQ2373" s="25">
        <v>2.6</v>
      </c>
      <c r="AR2373" s="94">
        <v>1.6E-2</v>
      </c>
      <c r="AS2373" s="157" t="s">
        <v>22</v>
      </c>
      <c r="AT2373" s="93">
        <v>43214</v>
      </c>
      <c r="AU2373" s="92" t="s">
        <v>22</v>
      </c>
      <c r="AV2373" s="91" t="s">
        <v>48</v>
      </c>
      <c r="AW2373" s="92" t="s">
        <v>48</v>
      </c>
      <c r="AX2373" s="92" t="s">
        <v>48</v>
      </c>
      <c r="AY2373" s="91" t="s">
        <v>152</v>
      </c>
      <c r="AZ2373" s="23"/>
      <c r="BA2373" s="25">
        <v>0</v>
      </c>
      <c r="BB2373" t="s">
        <v>48</v>
      </c>
      <c r="BC2373" t="e">
        <v>#N/A</v>
      </c>
      <c r="BD2373" t="e">
        <f>IF(Z2373=BC2373,"OK")</f>
        <v>#N/A</v>
      </c>
      <c r="BE2373">
        <v>2.6</v>
      </c>
      <c r="BF2373">
        <v>1.6E-2</v>
      </c>
      <c r="BG2373">
        <v>400</v>
      </c>
      <c r="BH2373">
        <v>250</v>
      </c>
      <c r="BI2373">
        <v>160</v>
      </c>
      <c r="BJ2373">
        <v>2.6</v>
      </c>
      <c r="BK2373">
        <v>1.6E-2</v>
      </c>
      <c r="BN2373" s="183"/>
    </row>
    <row r="2374" spans="1:66" ht="25.5" x14ac:dyDescent="0.25">
      <c r="A2374" s="1"/>
      <c r="B2374" s="94">
        <v>2361</v>
      </c>
      <c r="C2374" s="43">
        <v>1006243</v>
      </c>
      <c r="D2374" s="37" t="s">
        <v>22</v>
      </c>
      <c r="E2374" s="36" t="s">
        <v>3658</v>
      </c>
      <c r="F2374" s="151" t="s">
        <v>652</v>
      </c>
      <c r="G2374" s="41" t="s">
        <v>585</v>
      </c>
      <c r="H2374" s="46" t="str">
        <f>IFERROR(IFERROR(IF(SEARCH("Usystems",$E2374)&gt;0,"Usystems"),IF(SEARCH("RIIFO",$E2374)&gt;0,"RIIFO","Uponor")),"Uponor")</f>
        <v>Uponor</v>
      </c>
      <c r="I2374" s="25" t="str">
        <f>IFERROR(MID($D2374,1,7)+0,"")</f>
        <v/>
      </c>
      <c r="J2374" s="25" t="str">
        <f>IFERROR(MID($D2374,10,7)+0,"")</f>
        <v/>
      </c>
      <c r="K2374" s="25" t="str">
        <f>IFERROR(MID($D2374,19,7)+0,"")</f>
        <v/>
      </c>
      <c r="L2374" s="25" t="str">
        <f>IFERROR(MID($D2374,28,7)+0,"")</f>
        <v/>
      </c>
      <c r="M2374" s="25" t="str">
        <f>IF(IFERROR(MID($Q2374,1,7)+0,"")&lt;1130000,IF(INDEX(C:C,MATCH(LEFT(Q2374,7)+0,I:I,0))&lt;1130000,"",INDEX(C:C,MATCH(LEFT(Q2374,7)+0,I:I,0))),IFERROR(MID($Q2374,1,7)+0,""))</f>
        <v/>
      </c>
      <c r="N2374" s="25" t="str">
        <f>IF(IFERROR(MID($Q2374,10,7)+0,"")&lt;1130000,"",IFERROR(MID($Q2374,10,7)+0,""))</f>
        <v/>
      </c>
      <c r="O2374" s="25" t="str">
        <f>IF(IFERROR(MID($Q2374,19,7)+0,"")&lt;1130000,"",IFERROR(MID($Q2374,19,7)+0,""))</f>
        <v/>
      </c>
      <c r="P2374" s="25" t="str">
        <f>IF(M2374="","",IF(N2374="",M2374,M2374&amp;", "&amp;N2374))</f>
        <v/>
      </c>
      <c r="Q2374" s="37" t="s">
        <v>22</v>
      </c>
      <c r="R2374" s="37"/>
      <c r="S2374" s="35" t="s">
        <v>42</v>
      </c>
      <c r="T2374" s="25" t="s">
        <v>36</v>
      </c>
      <c r="U2374" s="185">
        <v>3463</v>
      </c>
      <c r="V2374" s="188">
        <v>3463</v>
      </c>
      <c r="W2374" s="189">
        <v>3463</v>
      </c>
      <c r="X2374" s="31">
        <v>3463</v>
      </c>
      <c r="Y2374" s="90">
        <f>IFERROR(ROUND(X2374/W2374-1,2),"")</f>
        <v>0</v>
      </c>
      <c r="Z2374" s="31">
        <f>IF(OR(S2374="VLD MLC components",S2374="VLD MLC pipes",S2374="VLD PEX components",S2374="VLD PEX pipes",S2374="VLD PHC components",S2374="VLD PHC pipes",S2374="Controls VLD"),"По запросу",X2374)</f>
        <v>3463</v>
      </c>
      <c r="AA2374" s="63">
        <f>ROUND(X2374/1.2,3)</f>
        <v>2885.8330000000001</v>
      </c>
      <c r="AB2374" s="23">
        <v>2885.8330000000001</v>
      </c>
      <c r="AC2374" s="190">
        <f>IFERROR(ROUND(AA2374/AB2374-1,2),"")</f>
        <v>0</v>
      </c>
      <c r="AD2374" s="25">
        <v>0.39</v>
      </c>
      <c r="AE2374" s="25">
        <v>2.7500000000000002E-4</v>
      </c>
      <c r="AF2374" s="25">
        <v>0</v>
      </c>
      <c r="AG2374" s="25" t="s">
        <v>22</v>
      </c>
      <c r="AH2374" s="25">
        <v>0</v>
      </c>
      <c r="AI2374" s="25">
        <v>0</v>
      </c>
      <c r="AJ2374" s="25" t="s">
        <v>20</v>
      </c>
      <c r="AK2374" s="42" t="s">
        <v>19</v>
      </c>
      <c r="AL2374" s="25" t="s">
        <v>20</v>
      </c>
      <c r="AM2374" s="25">
        <v>1</v>
      </c>
      <c r="AN2374" s="25">
        <v>305</v>
      </c>
      <c r="AO2374" s="25">
        <v>30</v>
      </c>
      <c r="AP2374" s="25">
        <v>30</v>
      </c>
      <c r="AQ2374" s="25">
        <v>0.39</v>
      </c>
      <c r="AR2374" s="25">
        <v>2.7500000000000002E-4</v>
      </c>
      <c r="AS2374" s="157" t="s">
        <v>22</v>
      </c>
      <c r="AT2374" s="93" t="s">
        <v>22</v>
      </c>
      <c r="AU2374" s="92" t="s">
        <v>22</v>
      </c>
      <c r="AV2374" s="91" t="s">
        <v>152</v>
      </c>
      <c r="AW2374" s="92" t="s">
        <v>48</v>
      </c>
      <c r="AX2374" s="92" t="s">
        <v>48</v>
      </c>
      <c r="AY2374" s="91" t="s">
        <v>152</v>
      </c>
      <c r="AZ2374" s="23"/>
      <c r="BA2374" s="25" t="s">
        <v>3657</v>
      </c>
      <c r="BB2374" t="s">
        <v>25</v>
      </c>
      <c r="BC2374" t="e">
        <v>#N/A</v>
      </c>
      <c r="BD2374" t="e">
        <f>IF(Z2374=BC2374,"OK")</f>
        <v>#N/A</v>
      </c>
      <c r="BE2374">
        <v>0.39</v>
      </c>
      <c r="BF2374">
        <v>2.7500000000000002E-4</v>
      </c>
      <c r="BG2374">
        <v>305</v>
      </c>
      <c r="BH2374">
        <v>30</v>
      </c>
      <c r="BI2374">
        <v>30</v>
      </c>
      <c r="BJ2374">
        <v>0.39</v>
      </c>
      <c r="BK2374">
        <v>2.7500000000000002E-4</v>
      </c>
      <c r="BN2374" s="183"/>
    </row>
    <row r="2375" spans="1:66" x14ac:dyDescent="0.25">
      <c r="A2375" s="1"/>
      <c r="B2375" s="94">
        <v>2362</v>
      </c>
      <c r="C2375" s="43">
        <v>1009216</v>
      </c>
      <c r="D2375" s="37">
        <v>1006288</v>
      </c>
      <c r="E2375" s="27" t="s">
        <v>3656</v>
      </c>
      <c r="F2375" s="151" t="s">
        <v>21</v>
      </c>
      <c r="G2375" s="34"/>
      <c r="H2375" s="46" t="str">
        <f>IFERROR(IFERROR(IF(SEARCH("Usystems",$E2375)&gt;0,"Usystems"),IF(SEARCH("RIIFO",$E2375)&gt;0,"RIIFO","Uponor")),"Uponor")</f>
        <v>Uponor</v>
      </c>
      <c r="I2375" s="25">
        <f>IFERROR(MID($D2375,1,7)+0,"")</f>
        <v>1006288</v>
      </c>
      <c r="J2375" s="25" t="str">
        <f>IFERROR(MID($D2375,10,7)+0,"")</f>
        <v/>
      </c>
      <c r="K2375" s="25" t="str">
        <f>IFERROR(MID($D2375,19,7)+0,"")</f>
        <v/>
      </c>
      <c r="L2375" s="25" t="str">
        <f>IFERROR(MID($D2375,28,7)+0,"")</f>
        <v/>
      </c>
      <c r="M2375" s="25" t="str">
        <f>IF(IFERROR(MID($Q2375,1,7)+0,"")&lt;1130000,IF(INDEX(C:C,MATCH(LEFT(Q2375,7)+0,I:I,0))&lt;1130000,"",INDEX(C:C,MATCH(LEFT(Q2375,7)+0,I:I,0))),IFERROR(MID($Q2375,1,7)+0,""))</f>
        <v/>
      </c>
      <c r="N2375" s="25" t="str">
        <f>IF(IFERROR(MID($Q2375,10,7)+0,"")&lt;1130000,"",IFERROR(MID($Q2375,10,7)+0,""))</f>
        <v/>
      </c>
      <c r="O2375" s="25" t="str">
        <f>IF(IFERROR(MID($Q2375,19,7)+0,"")&lt;1130000,"",IFERROR(MID($Q2375,19,7)+0,""))</f>
        <v/>
      </c>
      <c r="P2375" s="25" t="str">
        <f>IF(M2375="","",IF(N2375="",M2375,M2375&amp;", "&amp;N2375))</f>
        <v/>
      </c>
      <c r="Q2375" s="44" t="s">
        <v>22</v>
      </c>
      <c r="R2375" s="44"/>
      <c r="S2375" s="35" t="s">
        <v>42</v>
      </c>
      <c r="T2375" s="25" t="s">
        <v>36</v>
      </c>
      <c r="U2375" s="185">
        <v>924</v>
      </c>
      <c r="V2375" s="188">
        <v>924</v>
      </c>
      <c r="W2375" s="189">
        <v>924</v>
      </c>
      <c r="X2375" s="31">
        <v>924</v>
      </c>
      <c r="Y2375" s="90">
        <f>IFERROR(ROUND(X2375/W2375-1,2),"")</f>
        <v>0</v>
      </c>
      <c r="Z2375" s="31">
        <f>IF(OR(S2375="VLD MLC components",S2375="VLD MLC pipes",S2375="VLD PEX components",S2375="VLD PEX pipes",S2375="VLD PHC components",S2375="VLD PHC pipes",S2375="Controls VLD"),"По запросу",X2375)</f>
        <v>924</v>
      </c>
      <c r="AA2375" s="63">
        <f>ROUND(X2375/1.2,3)</f>
        <v>770</v>
      </c>
      <c r="AB2375" s="23">
        <v>770</v>
      </c>
      <c r="AC2375" s="190">
        <f>IFERROR(ROUND(AA2375/AB2375-1,2),"")</f>
        <v>0</v>
      </c>
      <c r="AD2375" s="25">
        <v>0.03</v>
      </c>
      <c r="AE2375" s="25">
        <v>1.15E-4</v>
      </c>
      <c r="AF2375" s="25">
        <v>0</v>
      </c>
      <c r="AG2375" s="25" t="s">
        <v>22</v>
      </c>
      <c r="AH2375" s="25">
        <v>0</v>
      </c>
      <c r="AI2375" s="25">
        <v>0</v>
      </c>
      <c r="AJ2375" s="25" t="s">
        <v>20</v>
      </c>
      <c r="AK2375" s="134" t="s">
        <v>19</v>
      </c>
      <c r="AL2375" s="25" t="s">
        <v>20</v>
      </c>
      <c r="AM2375" s="25">
        <v>2</v>
      </c>
      <c r="AN2375" s="25">
        <v>160</v>
      </c>
      <c r="AO2375" s="25">
        <v>250</v>
      </c>
      <c r="AP2375" s="25">
        <v>40</v>
      </c>
      <c r="AQ2375" s="25"/>
      <c r="AR2375" s="25"/>
      <c r="AS2375" s="157" t="s">
        <v>22</v>
      </c>
      <c r="AT2375" s="93" t="s">
        <v>22</v>
      </c>
      <c r="AU2375" s="92" t="s">
        <v>22</v>
      </c>
      <c r="AV2375" s="91" t="s">
        <v>152</v>
      </c>
      <c r="AW2375" s="92" t="s">
        <v>48</v>
      </c>
      <c r="AX2375" s="92" t="s">
        <v>48</v>
      </c>
      <c r="AY2375" s="91" t="s">
        <v>152</v>
      </c>
      <c r="AZ2375" s="23"/>
      <c r="BA2375" s="25" t="s">
        <v>3655</v>
      </c>
      <c r="BB2375" t="s">
        <v>25</v>
      </c>
      <c r="BC2375" t="e">
        <v>#N/A</v>
      </c>
      <c r="BD2375" t="e">
        <f>IF(Z2375=BC2375,"OK")</f>
        <v>#N/A</v>
      </c>
      <c r="BE2375">
        <v>0.03</v>
      </c>
      <c r="BF2375">
        <v>1.15E-4</v>
      </c>
      <c r="BG2375">
        <v>160</v>
      </c>
      <c r="BH2375">
        <v>250</v>
      </c>
      <c r="BI2375">
        <v>40</v>
      </c>
      <c r="BJ2375">
        <v>0</v>
      </c>
      <c r="BK2375">
        <v>0</v>
      </c>
      <c r="BN2375" s="183"/>
    </row>
    <row r="2376" spans="1:66" ht="25.5" x14ac:dyDescent="0.25">
      <c r="A2376" s="1"/>
      <c r="B2376" s="94">
        <v>2363</v>
      </c>
      <c r="C2376" s="43">
        <v>1033689</v>
      </c>
      <c r="D2376" s="40" t="s">
        <v>22</v>
      </c>
      <c r="E2376" s="36" t="s">
        <v>3654</v>
      </c>
      <c r="F2376" s="151" t="s">
        <v>21</v>
      </c>
      <c r="G2376" s="41" t="s">
        <v>585</v>
      </c>
      <c r="H2376" s="46" t="str">
        <f>IFERROR(IFERROR(IF(SEARCH("Usystems",$E2376)&gt;0,"Usystems"),IF(SEARCH("RIIFO",$E2376)&gt;0,"RIIFO","Uponor")),"Uponor")</f>
        <v>Uponor</v>
      </c>
      <c r="I2376" s="25" t="str">
        <f>IFERROR(MID($D2376,1,7)+0,"")</f>
        <v/>
      </c>
      <c r="J2376" s="25" t="str">
        <f>IFERROR(MID($D2376,10,7)+0,"")</f>
        <v/>
      </c>
      <c r="K2376" s="25" t="str">
        <f>IFERROR(MID($D2376,19,7)+0,"")</f>
        <v/>
      </c>
      <c r="L2376" s="25" t="str">
        <f>IFERROR(MID($D2376,28,7)+0,"")</f>
        <v/>
      </c>
      <c r="M2376" s="25" t="str">
        <f>IF(IFERROR(MID($Q2376,1,7)+0,"")&lt;1130000,IF(INDEX(C:C,MATCH(LEFT(Q2376,7)+0,I:I,0))&lt;1130000,"",INDEX(C:C,MATCH(LEFT(Q2376,7)+0,I:I,0))),IFERROR(MID($Q2376,1,7)+0,""))</f>
        <v/>
      </c>
      <c r="N2376" s="25" t="str">
        <f>IF(IFERROR(MID($Q2376,10,7)+0,"")&lt;1130000,"",IFERROR(MID($Q2376,10,7)+0,""))</f>
        <v/>
      </c>
      <c r="O2376" s="25" t="str">
        <f>IF(IFERROR(MID($Q2376,19,7)+0,"")&lt;1130000,"",IFERROR(MID($Q2376,19,7)+0,""))</f>
        <v/>
      </c>
      <c r="P2376" s="25" t="str">
        <f>IF(M2376="","",IF(N2376="",M2376,M2376&amp;", "&amp;N2376))</f>
        <v/>
      </c>
      <c r="Q2376" s="37" t="s">
        <v>22</v>
      </c>
      <c r="R2376" s="37"/>
      <c r="S2376" s="35" t="s">
        <v>42</v>
      </c>
      <c r="T2376" s="25" t="s">
        <v>36</v>
      </c>
      <c r="U2376" s="185">
        <v>15104</v>
      </c>
      <c r="V2376" s="188">
        <v>15104</v>
      </c>
      <c r="W2376" s="189">
        <v>15104</v>
      </c>
      <c r="X2376" s="31">
        <v>15104</v>
      </c>
      <c r="Y2376" s="90">
        <f>IFERROR(ROUND(X2376/W2376-1,2),"")</f>
        <v>0</v>
      </c>
      <c r="Z2376" s="31">
        <f>IF(OR(S2376="VLD MLC components",S2376="VLD MLC pipes",S2376="VLD PEX components",S2376="VLD PEX pipes",S2376="VLD PHC components",S2376="VLD PHC pipes",S2376="Controls VLD"),"По запросу",X2376)</f>
        <v>15104</v>
      </c>
      <c r="AA2376" s="63">
        <f>ROUND(X2376/1.2,3)</f>
        <v>12586.666999999999</v>
      </c>
      <c r="AB2376" s="23">
        <v>12586.666999999999</v>
      </c>
      <c r="AC2376" s="190">
        <f>IFERROR(ROUND(AA2376/AB2376-1,2),"")</f>
        <v>0</v>
      </c>
      <c r="AD2376" s="25">
        <v>0.19400000000000001</v>
      </c>
      <c r="AE2376" s="25">
        <v>3.5199999999999999E-4</v>
      </c>
      <c r="AF2376" s="25">
        <v>4</v>
      </c>
      <c r="AG2376" s="25">
        <v>4</v>
      </c>
      <c r="AH2376" s="25">
        <v>4</v>
      </c>
      <c r="AI2376" s="25">
        <v>4</v>
      </c>
      <c r="AJ2376" s="25" t="s">
        <v>20</v>
      </c>
      <c r="AK2376" s="22" t="s">
        <v>20</v>
      </c>
      <c r="AL2376" s="25" t="s">
        <v>19</v>
      </c>
      <c r="AM2376" s="25">
        <v>1</v>
      </c>
      <c r="AN2376" s="25"/>
      <c r="AO2376" s="25"/>
      <c r="AP2376" s="25"/>
      <c r="AQ2376" s="25"/>
      <c r="AR2376" s="25"/>
      <c r="AS2376" s="157">
        <v>4</v>
      </c>
      <c r="AT2376" s="93" t="s">
        <v>22</v>
      </c>
      <c r="AU2376" s="92" t="s">
        <v>22</v>
      </c>
      <c r="AV2376" s="91" t="s">
        <v>152</v>
      </c>
      <c r="AW2376" s="92" t="s">
        <v>152</v>
      </c>
      <c r="AX2376" s="92" t="s">
        <v>48</v>
      </c>
      <c r="AY2376" s="91" t="s">
        <v>152</v>
      </c>
      <c r="AZ2376" s="23"/>
      <c r="BA2376" s="25" t="s">
        <v>3653</v>
      </c>
      <c r="BB2376" t="s">
        <v>25</v>
      </c>
      <c r="BC2376">
        <v>15104</v>
      </c>
      <c r="BD2376" t="str">
        <f>IF(Z2376=BC2376,"OK")</f>
        <v>OK</v>
      </c>
      <c r="BE2376">
        <v>0.19400000000000001</v>
      </c>
      <c r="BF2376">
        <v>3.5199999999999999E-4</v>
      </c>
      <c r="BG2376">
        <v>0</v>
      </c>
      <c r="BH2376">
        <v>0</v>
      </c>
      <c r="BI2376">
        <v>0</v>
      </c>
      <c r="BJ2376">
        <v>0</v>
      </c>
      <c r="BK2376">
        <v>0</v>
      </c>
      <c r="BN2376" s="183"/>
    </row>
    <row r="2377" spans="1:66" ht="38.25" x14ac:dyDescent="0.25">
      <c r="A2377" s="1"/>
      <c r="B2377" s="94">
        <v>2364</v>
      </c>
      <c r="C2377" s="43">
        <v>1119039</v>
      </c>
      <c r="D2377" s="24">
        <v>1002295</v>
      </c>
      <c r="E2377" s="36" t="s">
        <v>198</v>
      </c>
      <c r="F2377" s="151" t="s">
        <v>652</v>
      </c>
      <c r="G2377" s="41" t="s">
        <v>29</v>
      </c>
      <c r="H2377" s="46" t="str">
        <f>IFERROR(IFERROR(IF(SEARCH("Usystems",$E2377)&gt;0,"Usystems"),IF(SEARCH("RIIFO",$E2377)&gt;0,"RIIFO","Uponor")),"Uponor")</f>
        <v>Uponor</v>
      </c>
      <c r="I2377" s="25">
        <f>IFERROR(MID($D2377,1,7)+0,"")</f>
        <v>1002295</v>
      </c>
      <c r="J2377" s="25" t="str">
        <f>IFERROR(MID($D2377,10,7)+0,"")</f>
        <v/>
      </c>
      <c r="K2377" s="25" t="str">
        <f>IFERROR(MID($D2377,19,7)+0,"")</f>
        <v/>
      </c>
      <c r="L2377" s="25" t="str">
        <f>IFERROR(MID($D2377,28,7)+0,"")</f>
        <v/>
      </c>
      <c r="M2377" s="25">
        <f>IF(IFERROR(MID($Q2377,1,7)+0,"")&lt;1130000,IF(INDEX(C:C,MATCH(LEFT(Q2377,7)+0,I:I,0))&lt;1130000,"",INDEX(C:C,MATCH(LEFT(Q2377,7)+0,I:I,0))),IFERROR(MID($Q2377,1,7)+0,""))</f>
        <v>1136937</v>
      </c>
      <c r="N2377" s="25" t="str">
        <f>IF(IFERROR(MID($Q2377,10,7)+0,"")&lt;1130000,"",IFERROR(MID($Q2377,10,7)+0,""))</f>
        <v/>
      </c>
      <c r="O2377" s="25" t="str">
        <f>IF(IFERROR(MID($Q2377,19,7)+0,"")&lt;1130000,"",IFERROR(MID($Q2377,19,7)+0,""))</f>
        <v/>
      </c>
      <c r="P2377" s="25">
        <f>IF(M2377="","",IF(N2377="",M2377,M2377&amp;", "&amp;N2377))</f>
        <v>1136937</v>
      </c>
      <c r="Q2377" s="37">
        <v>1136937</v>
      </c>
      <c r="R2377" s="37"/>
      <c r="S2377" s="35" t="s">
        <v>42</v>
      </c>
      <c r="T2377" s="25" t="s">
        <v>36</v>
      </c>
      <c r="U2377" s="185">
        <v>35776</v>
      </c>
      <c r="V2377" s="188">
        <v>35776</v>
      </c>
      <c r="W2377" s="189">
        <v>35776</v>
      </c>
      <c r="X2377" s="31">
        <v>35776</v>
      </c>
      <c r="Y2377" s="90">
        <f>IFERROR(ROUND(X2377/W2377-1,2),"")</f>
        <v>0</v>
      </c>
      <c r="Z2377" s="31">
        <f>IF(OR(S2377="VLD MLC components",S2377="VLD MLC pipes",S2377="VLD PEX components",S2377="VLD PEX pipes",S2377="VLD PHC components",S2377="VLD PHC pipes",S2377="Controls VLD"),"По запросу",X2377)</f>
        <v>35776</v>
      </c>
      <c r="AA2377" s="63">
        <f>ROUND(X2377/1.2,3)</f>
        <v>29813.332999999999</v>
      </c>
      <c r="AB2377" s="23">
        <v>29813.332999999999</v>
      </c>
      <c r="AC2377" s="190">
        <f>IFERROR(ROUND(AA2377/AB2377-1,2),"")</f>
        <v>0</v>
      </c>
      <c r="AD2377" s="25">
        <v>2.59</v>
      </c>
      <c r="AE2377" s="25">
        <v>1.5880999999999999E-2</v>
      </c>
      <c r="AF2377" s="25">
        <v>0</v>
      </c>
      <c r="AG2377" s="25" t="s">
        <v>22</v>
      </c>
      <c r="AH2377" s="25">
        <v>0</v>
      </c>
      <c r="AI2377" s="25">
        <v>0</v>
      </c>
      <c r="AJ2377" s="25" t="s">
        <v>20</v>
      </c>
      <c r="AK2377" s="42" t="s">
        <v>19</v>
      </c>
      <c r="AL2377" s="25" t="s">
        <v>20</v>
      </c>
      <c r="AM2377" s="25">
        <v>1</v>
      </c>
      <c r="AN2377" s="25">
        <v>785</v>
      </c>
      <c r="AO2377" s="25">
        <v>238</v>
      </c>
      <c r="AP2377" s="25">
        <v>85</v>
      </c>
      <c r="AQ2377" s="25">
        <v>2.59</v>
      </c>
      <c r="AR2377" s="94">
        <v>1.5880999999999999E-2</v>
      </c>
      <c r="AS2377" s="157" t="s">
        <v>22</v>
      </c>
      <c r="AT2377" s="93">
        <v>44103</v>
      </c>
      <c r="AU2377" s="92" t="s">
        <v>22</v>
      </c>
      <c r="AV2377" s="91" t="s">
        <v>152</v>
      </c>
      <c r="AW2377" s="92" t="s">
        <v>152</v>
      </c>
      <c r="AX2377" s="92" t="s">
        <v>48</v>
      </c>
      <c r="AY2377" s="91" t="s">
        <v>152</v>
      </c>
      <c r="AZ2377" s="23"/>
      <c r="BA2377" s="25" t="s">
        <v>3652</v>
      </c>
      <c r="BB2377" t="s">
        <v>25</v>
      </c>
      <c r="BC2377" t="e">
        <v>#N/A</v>
      </c>
      <c r="BD2377" t="e">
        <f>IF(Z2377=BC2377,"OK")</f>
        <v>#N/A</v>
      </c>
      <c r="BE2377">
        <v>2.59</v>
      </c>
      <c r="BF2377">
        <v>1.5880999999999999E-2</v>
      </c>
      <c r="BG2377">
        <v>785</v>
      </c>
      <c r="BH2377">
        <v>238</v>
      </c>
      <c r="BI2377">
        <v>85</v>
      </c>
      <c r="BJ2377">
        <v>2.59</v>
      </c>
      <c r="BK2377">
        <v>1.5880999999999999E-2</v>
      </c>
      <c r="BN2377" s="183"/>
    </row>
    <row r="2378" spans="1:66" ht="25.5" x14ac:dyDescent="0.25">
      <c r="A2378" s="1"/>
      <c r="B2378" s="94">
        <v>2365</v>
      </c>
      <c r="C2378" s="43">
        <v>1002295</v>
      </c>
      <c r="D2378" s="37">
        <v>1000141</v>
      </c>
      <c r="E2378" s="27" t="s">
        <v>3651</v>
      </c>
      <c r="F2378" s="151" t="s">
        <v>652</v>
      </c>
      <c r="G2378" s="41" t="s">
        <v>27</v>
      </c>
      <c r="H2378" s="46" t="str">
        <f>IFERROR(IFERROR(IF(SEARCH("Usystems",$E2378)&gt;0,"Usystems"),IF(SEARCH("RIIFO",$E2378)&gt;0,"RIIFO","Uponor")),"Uponor")</f>
        <v>Uponor</v>
      </c>
      <c r="I2378" s="25">
        <f>IFERROR(MID($D2378,1,7)+0,"")</f>
        <v>1000141</v>
      </c>
      <c r="J2378" s="25" t="str">
        <f>IFERROR(MID($D2378,10,7)+0,"")</f>
        <v/>
      </c>
      <c r="K2378" s="25" t="str">
        <f>IFERROR(MID($D2378,19,7)+0,"")</f>
        <v/>
      </c>
      <c r="L2378" s="25" t="str">
        <f>IFERROR(MID($D2378,28,7)+0,"")</f>
        <v/>
      </c>
      <c r="M2378" s="25">
        <f>IF(IFERROR(MID($Q2378,1,7)+0,"")&lt;1130000,IF(INDEX(C:C,MATCH(LEFT(Q2378,7)+0,I:I,0))&lt;1130000,"",INDEX(C:C,MATCH(LEFT(Q2378,7)+0,I:I,0))),IFERROR(MID($Q2378,1,7)+0,""))</f>
        <v>1136937</v>
      </c>
      <c r="N2378" s="25" t="str">
        <f>IF(IFERROR(MID($Q2378,10,7)+0,"")&lt;1130000,"",IFERROR(MID($Q2378,10,7)+0,""))</f>
        <v/>
      </c>
      <c r="O2378" s="25" t="str">
        <f>IF(IFERROR(MID($Q2378,19,7)+0,"")&lt;1130000,"",IFERROR(MID($Q2378,19,7)+0,""))</f>
        <v/>
      </c>
      <c r="P2378" s="25">
        <f>IF(M2378="","",IF(N2378="",M2378,M2378&amp;", "&amp;N2378))</f>
        <v>1136937</v>
      </c>
      <c r="Q2378" s="37">
        <v>1119039</v>
      </c>
      <c r="R2378" s="37"/>
      <c r="S2378" s="35" t="s">
        <v>42</v>
      </c>
      <c r="T2378" s="25" t="s">
        <v>36</v>
      </c>
      <c r="U2378" s="185">
        <v>30745</v>
      </c>
      <c r="V2378" s="188">
        <v>30745</v>
      </c>
      <c r="W2378" s="189">
        <v>30745</v>
      </c>
      <c r="X2378" s="31">
        <v>30745</v>
      </c>
      <c r="Y2378" s="90">
        <f>IFERROR(ROUND(X2378/W2378-1,2),"")</f>
        <v>0</v>
      </c>
      <c r="Z2378" s="31">
        <f>IF(OR(S2378="VLD MLC components",S2378="VLD MLC pipes",S2378="VLD PEX components",S2378="VLD PEX pipes",S2378="VLD PHC components",S2378="VLD PHC pipes",S2378="Controls VLD"),"По запросу",X2378)</f>
        <v>30745</v>
      </c>
      <c r="AA2378" s="63">
        <f>ROUND(X2378/1.2,3)</f>
        <v>25620.832999999999</v>
      </c>
      <c r="AB2378" s="23">
        <v>25620.832999999999</v>
      </c>
      <c r="AC2378" s="190">
        <f>IFERROR(ROUND(AA2378/AB2378-1,2),"")</f>
        <v>0</v>
      </c>
      <c r="AD2378" s="25">
        <v>3.1</v>
      </c>
      <c r="AE2378" s="25">
        <v>2.5329000000000001E-2</v>
      </c>
      <c r="AF2378" s="25">
        <v>0</v>
      </c>
      <c r="AG2378" s="25" t="s">
        <v>22</v>
      </c>
      <c r="AH2378" s="25">
        <v>0</v>
      </c>
      <c r="AI2378" s="25">
        <v>0</v>
      </c>
      <c r="AJ2378" s="25" t="s">
        <v>19</v>
      </c>
      <c r="AK2378" s="134" t="s">
        <v>19</v>
      </c>
      <c r="AL2378" s="25" t="s">
        <v>19</v>
      </c>
      <c r="AM2378" s="25">
        <v>1</v>
      </c>
      <c r="AN2378" s="25">
        <v>885</v>
      </c>
      <c r="AO2378" s="25">
        <v>318</v>
      </c>
      <c r="AP2378" s="25">
        <v>90</v>
      </c>
      <c r="AQ2378" s="25">
        <v>3.04</v>
      </c>
      <c r="AR2378" s="94">
        <v>2.5329000000000001E-2</v>
      </c>
      <c r="AS2378" s="157" t="s">
        <v>22</v>
      </c>
      <c r="AT2378" s="93" t="s">
        <v>22</v>
      </c>
      <c r="AU2378" s="92" t="s">
        <v>22</v>
      </c>
      <c r="AV2378" s="91" t="s">
        <v>48</v>
      </c>
      <c r="AW2378" s="92" t="s">
        <v>48</v>
      </c>
      <c r="AX2378" s="92" t="s">
        <v>48</v>
      </c>
      <c r="AY2378" s="91" t="s">
        <v>152</v>
      </c>
      <c r="AZ2378" s="23"/>
      <c r="BA2378" s="25">
        <v>0</v>
      </c>
      <c r="BB2378" t="s">
        <v>48</v>
      </c>
      <c r="BC2378" t="e">
        <v>#N/A</v>
      </c>
      <c r="BD2378" t="e">
        <f>IF(Z2378=BC2378,"OK")</f>
        <v>#N/A</v>
      </c>
      <c r="BE2378">
        <v>3.1</v>
      </c>
      <c r="BF2378">
        <v>2.5329000000000001E-2</v>
      </c>
      <c r="BG2378">
        <v>885</v>
      </c>
      <c r="BH2378">
        <v>318</v>
      </c>
      <c r="BI2378">
        <v>90</v>
      </c>
      <c r="BJ2378">
        <v>3.04</v>
      </c>
      <c r="BK2378">
        <v>2.5329000000000001E-2</v>
      </c>
      <c r="BN2378" s="183"/>
    </row>
    <row r="2379" spans="1:66" ht="25.5" x14ac:dyDescent="0.25">
      <c r="A2379" s="1"/>
      <c r="B2379" s="94">
        <v>2366</v>
      </c>
      <c r="C2379" s="43">
        <v>1000142</v>
      </c>
      <c r="D2379" s="25"/>
      <c r="E2379" s="27" t="s">
        <v>3650</v>
      </c>
      <c r="F2379" s="151" t="s">
        <v>21</v>
      </c>
      <c r="G2379" s="28"/>
      <c r="H2379" s="46" t="str">
        <f>IFERROR(IFERROR(IF(SEARCH("Usystems",$E2379)&gt;0,"Usystems"),IF(SEARCH("RIIFO",$E2379)&gt;0,"RIIFO","Uponor")),"Uponor")</f>
        <v>Uponor</v>
      </c>
      <c r="I2379" s="25" t="str">
        <f>IFERROR(MID($D2379,1,7)+0,"")</f>
        <v/>
      </c>
      <c r="J2379" s="25" t="str">
        <f>IFERROR(MID($D2379,10,7)+0,"")</f>
        <v/>
      </c>
      <c r="K2379" s="25" t="str">
        <f>IFERROR(MID($D2379,19,7)+0,"")</f>
        <v/>
      </c>
      <c r="L2379" s="25" t="str">
        <f>IFERROR(MID($D2379,28,7)+0,"")</f>
        <v/>
      </c>
      <c r="M2379" s="25" t="str">
        <f>IF(IFERROR(MID($Q2379,1,7)+0,"")&lt;1130000,IF(INDEX(C:C,MATCH(LEFT(Q2379,7)+0,I:I,0))&lt;1130000,"",INDEX(C:C,MATCH(LEFT(Q2379,7)+0,I:I,0))),IFERROR(MID($Q2379,1,7)+0,""))</f>
        <v/>
      </c>
      <c r="N2379" s="25" t="str">
        <f>IF(IFERROR(MID($Q2379,10,7)+0,"")&lt;1130000,"",IFERROR(MID($Q2379,10,7)+0,""))</f>
        <v/>
      </c>
      <c r="O2379" s="25" t="str">
        <f>IF(IFERROR(MID($Q2379,19,7)+0,"")&lt;1130000,"",IFERROR(MID($Q2379,19,7)+0,""))</f>
        <v/>
      </c>
      <c r="P2379" s="25" t="str">
        <f>IF(M2379="","",IF(N2379="",M2379,M2379&amp;", "&amp;N2379))</f>
        <v/>
      </c>
      <c r="Q2379" s="25"/>
      <c r="R2379" s="25"/>
      <c r="S2379" s="35" t="s">
        <v>42</v>
      </c>
      <c r="T2379" s="25" t="s">
        <v>36</v>
      </c>
      <c r="U2379" s="185">
        <v>2179</v>
      </c>
      <c r="V2379" s="188">
        <v>2179</v>
      </c>
      <c r="W2379" s="189">
        <v>2179</v>
      </c>
      <c r="X2379" s="31">
        <v>2179</v>
      </c>
      <c r="Y2379" s="90">
        <f>IFERROR(ROUND(X2379/W2379-1,2),"")</f>
        <v>0</v>
      </c>
      <c r="Z2379" s="31">
        <f>IF(OR(S2379="VLD MLC components",S2379="VLD MLC pipes",S2379="VLD PEX components",S2379="VLD PEX pipes",S2379="VLD PHC components",S2379="VLD PHC pipes",S2379="Controls VLD"),"По запросу",X2379)</f>
        <v>2179</v>
      </c>
      <c r="AA2379" s="63">
        <f>ROUND(X2379/1.2,3)</f>
        <v>1815.8330000000001</v>
      </c>
      <c r="AB2379" s="23">
        <v>1815.8330000000001</v>
      </c>
      <c r="AC2379" s="190">
        <f>IFERROR(ROUND(AA2379/AB2379-1,2),"")</f>
        <v>0</v>
      </c>
      <c r="AD2379" s="25">
        <v>0.62</v>
      </c>
      <c r="AE2379" s="25">
        <v>3.1970000000000002E-3</v>
      </c>
      <c r="AF2379" s="25">
        <v>0</v>
      </c>
      <c r="AG2379" s="25" t="s">
        <v>22</v>
      </c>
      <c r="AH2379" s="25">
        <v>0</v>
      </c>
      <c r="AI2379" s="25">
        <v>0</v>
      </c>
      <c r="AJ2379" s="25" t="s">
        <v>20</v>
      </c>
      <c r="AK2379" s="134" t="s">
        <v>19</v>
      </c>
      <c r="AL2379" s="25" t="s">
        <v>20</v>
      </c>
      <c r="AM2379" s="25">
        <v>1</v>
      </c>
      <c r="AN2379" s="25">
        <v>245</v>
      </c>
      <c r="AO2379" s="25">
        <v>185</v>
      </c>
      <c r="AP2379" s="25">
        <v>75</v>
      </c>
      <c r="AQ2379" s="25">
        <v>0.62</v>
      </c>
      <c r="AR2379" s="94">
        <v>3.3990000000000001E-3</v>
      </c>
      <c r="AS2379" s="157" t="s">
        <v>22</v>
      </c>
      <c r="AT2379" s="93" t="s">
        <v>22</v>
      </c>
      <c r="AU2379" s="92" t="s">
        <v>22</v>
      </c>
      <c r="AV2379" s="91" t="s">
        <v>48</v>
      </c>
      <c r="AW2379" s="92" t="s">
        <v>48</v>
      </c>
      <c r="AX2379" s="92" t="s">
        <v>48</v>
      </c>
      <c r="AY2379" s="91" t="s">
        <v>152</v>
      </c>
      <c r="AZ2379" s="23"/>
      <c r="BA2379" s="25">
        <v>0</v>
      </c>
      <c r="BB2379" t="s">
        <v>48</v>
      </c>
      <c r="BC2379" t="e">
        <v>#N/A</v>
      </c>
      <c r="BD2379" t="e">
        <f>IF(Z2379=BC2379,"OK")</f>
        <v>#N/A</v>
      </c>
      <c r="BE2379">
        <v>0.62</v>
      </c>
      <c r="BF2379">
        <v>3.1970000000000002E-3</v>
      </c>
      <c r="BG2379">
        <v>245</v>
      </c>
      <c r="BH2379">
        <v>185</v>
      </c>
      <c r="BI2379">
        <v>75</v>
      </c>
      <c r="BJ2379">
        <v>0.62</v>
      </c>
      <c r="BK2379">
        <v>3.3990000000000001E-3</v>
      </c>
      <c r="BN2379" s="183"/>
    </row>
    <row r="2380" spans="1:66" ht="25.5" x14ac:dyDescent="0.25">
      <c r="A2380" s="1"/>
      <c r="B2380" s="94">
        <v>2367</v>
      </c>
      <c r="C2380" s="43">
        <v>1000012</v>
      </c>
      <c r="D2380" s="25"/>
      <c r="E2380" s="27" t="s">
        <v>3649</v>
      </c>
      <c r="F2380" s="213" t="s">
        <v>667</v>
      </c>
      <c r="G2380" s="41" t="s">
        <v>585</v>
      </c>
      <c r="H2380" s="46" t="str">
        <f>IFERROR(IFERROR(IF(SEARCH("Usystems",$E2380)&gt;0,"Usystems"),IF(SEARCH("RIIFO",$E2380)&gt;0,"RIIFO","Uponor")),"Uponor")</f>
        <v>Uponor</v>
      </c>
      <c r="I2380" s="25" t="str">
        <f>IFERROR(MID($D2380,1,7)+0,"")</f>
        <v/>
      </c>
      <c r="J2380" s="25" t="str">
        <f>IFERROR(MID($D2380,10,7)+0,"")</f>
        <v/>
      </c>
      <c r="K2380" s="25" t="str">
        <f>IFERROR(MID($D2380,19,7)+0,"")</f>
        <v/>
      </c>
      <c r="L2380" s="25" t="str">
        <f>IFERROR(MID($D2380,28,7)+0,"")</f>
        <v/>
      </c>
      <c r="M2380" s="25" t="str">
        <f>IF(IFERROR(MID($Q2380,1,7)+0,"")&lt;1130000,IF(INDEX(C:C,MATCH(LEFT(Q2380,7)+0,I:I,0))&lt;1130000,"",INDEX(C:C,MATCH(LEFT(Q2380,7)+0,I:I,0))),IFERROR(MID($Q2380,1,7)+0,""))</f>
        <v/>
      </c>
      <c r="N2380" s="25" t="str">
        <f>IF(IFERROR(MID($Q2380,10,7)+0,"")&lt;1130000,"",IFERROR(MID($Q2380,10,7)+0,""))</f>
        <v/>
      </c>
      <c r="O2380" s="25" t="str">
        <f>IF(IFERROR(MID($Q2380,19,7)+0,"")&lt;1130000,"",IFERROR(MID($Q2380,19,7)+0,""))</f>
        <v/>
      </c>
      <c r="P2380" s="25" t="str">
        <f>IF(M2380="","",IF(N2380="",M2380,M2380&amp;", "&amp;N2380))</f>
        <v/>
      </c>
      <c r="Q2380" s="25"/>
      <c r="R2380" s="25"/>
      <c r="S2380" s="35" t="s">
        <v>53</v>
      </c>
      <c r="T2380" s="25" t="s">
        <v>36</v>
      </c>
      <c r="U2380" s="185">
        <v>1075</v>
      </c>
      <c r="V2380" s="188">
        <v>1075</v>
      </c>
      <c r="W2380" s="189">
        <v>1075</v>
      </c>
      <c r="X2380" s="31">
        <v>1075</v>
      </c>
      <c r="Y2380" s="90">
        <f>IFERROR(ROUND(X2380/W2380-1,2),"")</f>
        <v>0</v>
      </c>
      <c r="Z2380" s="31">
        <f>IF(OR(S2380="VLD MLC components",S2380="VLD MLC pipes",S2380="VLD PEX components",S2380="VLD PEX pipes",S2380="VLD PHC components",S2380="VLD PHC pipes",S2380="Controls VLD"),"По запросу",X2380)</f>
        <v>1075</v>
      </c>
      <c r="AA2380" s="63">
        <f>ROUND(X2380/1.2,3)</f>
        <v>895.83299999999997</v>
      </c>
      <c r="AB2380" s="23">
        <v>895.83299999999997</v>
      </c>
      <c r="AC2380" s="190">
        <f>IFERROR(ROUND(AA2380/AB2380-1,2),"")</f>
        <v>0</v>
      </c>
      <c r="AD2380" s="25">
        <v>0.24</v>
      </c>
      <c r="AE2380" s="25">
        <v>6.8999999999999997E-5</v>
      </c>
      <c r="AF2380" s="25">
        <v>0</v>
      </c>
      <c r="AG2380" s="25" t="s">
        <v>22</v>
      </c>
      <c r="AH2380" s="25">
        <v>0</v>
      </c>
      <c r="AI2380" s="25">
        <v>0</v>
      </c>
      <c r="AJ2380" s="25" t="s">
        <v>20</v>
      </c>
      <c r="AK2380" s="42" t="s">
        <v>19</v>
      </c>
      <c r="AL2380" s="25" t="s">
        <v>20</v>
      </c>
      <c r="AM2380" s="25">
        <v>1</v>
      </c>
      <c r="AN2380" s="25">
        <v>105</v>
      </c>
      <c r="AO2380" s="25">
        <v>105</v>
      </c>
      <c r="AP2380" s="25">
        <v>55</v>
      </c>
      <c r="AQ2380" s="25"/>
      <c r="AR2380" s="94"/>
      <c r="AS2380" s="157" t="s">
        <v>22</v>
      </c>
      <c r="AT2380" s="93">
        <v>42846</v>
      </c>
      <c r="AU2380" s="92" t="s">
        <v>22</v>
      </c>
      <c r="AV2380" s="91" t="s">
        <v>152</v>
      </c>
      <c r="AW2380" s="92" t="s">
        <v>152</v>
      </c>
      <c r="AX2380" s="92" t="s">
        <v>48</v>
      </c>
      <c r="AY2380" s="91" t="s">
        <v>152</v>
      </c>
      <c r="AZ2380" s="23"/>
      <c r="BA2380" s="25" t="s">
        <v>3648</v>
      </c>
      <c r="BB2380" t="s">
        <v>25</v>
      </c>
      <c r="BC2380" t="e">
        <v>#N/A</v>
      </c>
      <c r="BD2380" t="e">
        <f>IF(Z2380=BC2380,"OK")</f>
        <v>#N/A</v>
      </c>
      <c r="BE2380">
        <v>0.24</v>
      </c>
      <c r="BF2380">
        <v>6.8999999999999997E-5</v>
      </c>
      <c r="BG2380">
        <v>105</v>
      </c>
      <c r="BH2380">
        <v>105</v>
      </c>
      <c r="BI2380">
        <v>55</v>
      </c>
      <c r="BJ2380">
        <v>0</v>
      </c>
      <c r="BK2380">
        <v>0</v>
      </c>
      <c r="BN2380" s="183"/>
    </row>
    <row r="2381" spans="1:66" x14ac:dyDescent="0.25">
      <c r="A2381" s="1"/>
      <c r="B2381" s="94">
        <v>2368</v>
      </c>
      <c r="C2381" s="43">
        <v>1088073</v>
      </c>
      <c r="D2381" s="25"/>
      <c r="E2381" s="36" t="s">
        <v>3647</v>
      </c>
      <c r="F2381" s="151" t="s">
        <v>28</v>
      </c>
      <c r="G2381" s="41" t="s">
        <v>30</v>
      </c>
      <c r="H2381" s="46" t="str">
        <f>IFERROR(IFERROR(IF(SEARCH("Usystems",$E2381)&gt;0,"Usystems"),IF(SEARCH("RIIFO",$E2381)&gt;0,"RIIFO","Uponor")),"Uponor")</f>
        <v>Uponor</v>
      </c>
      <c r="I2381" s="25" t="str">
        <f>IFERROR(MID($D2381,1,7)+0,"")</f>
        <v/>
      </c>
      <c r="J2381" s="25" t="str">
        <f>IFERROR(MID($D2381,10,7)+0,"")</f>
        <v/>
      </c>
      <c r="K2381" s="25" t="str">
        <f>IFERROR(MID($D2381,19,7)+0,"")</f>
        <v/>
      </c>
      <c r="L2381" s="25" t="str">
        <f>IFERROR(MID($D2381,28,7)+0,"")</f>
        <v/>
      </c>
      <c r="M2381" s="25" t="str">
        <f>IF(IFERROR(MID($Q2381,1,7)+0,"")&lt;1130000,IF(INDEX(C:C,MATCH(LEFT(Q2381,7)+0,I:I,0))&lt;1130000,"",INDEX(C:C,MATCH(LEFT(Q2381,7)+0,I:I,0))),IFERROR(MID($Q2381,1,7)+0,""))</f>
        <v/>
      </c>
      <c r="N2381" s="25" t="str">
        <f>IF(IFERROR(MID($Q2381,10,7)+0,"")&lt;1130000,"",IFERROR(MID($Q2381,10,7)+0,""))</f>
        <v/>
      </c>
      <c r="O2381" s="25" t="str">
        <f>IF(IFERROR(MID($Q2381,19,7)+0,"")&lt;1130000,"",IFERROR(MID($Q2381,19,7)+0,""))</f>
        <v/>
      </c>
      <c r="P2381" s="25" t="str">
        <f>IF(M2381="","",IF(N2381="",M2381,M2381&amp;", "&amp;N2381))</f>
        <v/>
      </c>
      <c r="Q2381" s="25"/>
      <c r="R2381" s="25"/>
      <c r="S2381" s="35" t="s">
        <v>42</v>
      </c>
      <c r="T2381" s="25" t="s">
        <v>36</v>
      </c>
      <c r="U2381" s="185">
        <v>1850</v>
      </c>
      <c r="V2381" s="188">
        <v>1850</v>
      </c>
      <c r="W2381" s="189">
        <v>1850</v>
      </c>
      <c r="X2381" s="31">
        <v>1850</v>
      </c>
      <c r="Y2381" s="90">
        <f>IFERROR(ROUND(X2381/W2381-1,2),"")</f>
        <v>0</v>
      </c>
      <c r="Z2381" s="31">
        <f>IF(OR(S2381="VLD MLC components",S2381="VLD MLC pipes",S2381="VLD PEX components",S2381="VLD PEX pipes",S2381="VLD PHC components",S2381="VLD PHC pipes",S2381="Controls VLD"),"По запросу",X2381)</f>
        <v>1850</v>
      </c>
      <c r="AA2381" s="63">
        <f>ROUND(X2381/1.2,3)</f>
        <v>1541.6669999999999</v>
      </c>
      <c r="AB2381" s="23">
        <v>1541.6669999999999</v>
      </c>
      <c r="AC2381" s="190">
        <f>IFERROR(ROUND(AA2381/AB2381-1,2),"")</f>
        <v>0</v>
      </c>
      <c r="AD2381" s="25">
        <v>0.16</v>
      </c>
      <c r="AE2381" s="25">
        <v>1.76E-4</v>
      </c>
      <c r="AF2381" s="25">
        <v>0</v>
      </c>
      <c r="AG2381" s="25" t="s">
        <v>22</v>
      </c>
      <c r="AH2381" s="25">
        <v>0</v>
      </c>
      <c r="AI2381" s="25">
        <v>0</v>
      </c>
      <c r="AJ2381" s="25" t="s">
        <v>19</v>
      </c>
      <c r="AK2381" s="134" t="s">
        <v>19</v>
      </c>
      <c r="AL2381" s="25" t="s">
        <v>19</v>
      </c>
      <c r="AM2381" s="25">
        <v>1</v>
      </c>
      <c r="AN2381" s="25">
        <v>165</v>
      </c>
      <c r="AO2381" s="25">
        <v>135</v>
      </c>
      <c r="AP2381" s="25">
        <v>95</v>
      </c>
      <c r="AQ2381" s="25">
        <v>0.16</v>
      </c>
      <c r="AR2381" s="94">
        <v>2.1159999999999998E-3</v>
      </c>
      <c r="AS2381" s="157" t="s">
        <v>22</v>
      </c>
      <c r="AT2381" s="93">
        <v>43214</v>
      </c>
      <c r="AU2381" s="92" t="s">
        <v>22</v>
      </c>
      <c r="AV2381" s="91" t="s">
        <v>48</v>
      </c>
      <c r="AW2381" s="92" t="s">
        <v>48</v>
      </c>
      <c r="AX2381" s="92" t="s">
        <v>48</v>
      </c>
      <c r="AY2381" s="91" t="s">
        <v>152</v>
      </c>
      <c r="AZ2381" s="23"/>
      <c r="BA2381" s="25">
        <v>0</v>
      </c>
      <c r="BB2381" t="s">
        <v>48</v>
      </c>
      <c r="BC2381" t="e">
        <v>#N/A</v>
      </c>
      <c r="BD2381" t="e">
        <f>IF(Z2381=BC2381,"OK")</f>
        <v>#N/A</v>
      </c>
      <c r="BE2381">
        <v>0.16</v>
      </c>
      <c r="BF2381">
        <v>1.76E-4</v>
      </c>
      <c r="BG2381">
        <v>165</v>
      </c>
      <c r="BH2381">
        <v>135</v>
      </c>
      <c r="BI2381">
        <v>95</v>
      </c>
      <c r="BJ2381">
        <v>0.16</v>
      </c>
      <c r="BK2381">
        <v>2.1159999999999998E-3</v>
      </c>
      <c r="BN2381" s="183"/>
    </row>
    <row r="2382" spans="1:66" ht="25.5" x14ac:dyDescent="0.25">
      <c r="A2382" s="1"/>
      <c r="B2382" s="94">
        <v>2369</v>
      </c>
      <c r="C2382" s="43">
        <v>1006290</v>
      </c>
      <c r="D2382" s="25"/>
      <c r="E2382" s="27" t="s">
        <v>3646</v>
      </c>
      <c r="F2382" s="151" t="s">
        <v>21</v>
      </c>
      <c r="G2382" s="41" t="s">
        <v>30</v>
      </c>
      <c r="H2382" s="46" t="str">
        <f>IFERROR(IFERROR(IF(SEARCH("Usystems",$E2382)&gt;0,"Usystems"),IF(SEARCH("RIIFO",$E2382)&gt;0,"RIIFO","Uponor")),"Uponor")</f>
        <v>Uponor</v>
      </c>
      <c r="I2382" s="25" t="str">
        <f>IFERROR(MID($D2382,1,7)+0,"")</f>
        <v/>
      </c>
      <c r="J2382" s="25" t="str">
        <f>IFERROR(MID($D2382,10,7)+0,"")</f>
        <v/>
      </c>
      <c r="K2382" s="25" t="str">
        <f>IFERROR(MID($D2382,19,7)+0,"")</f>
        <v/>
      </c>
      <c r="L2382" s="25" t="str">
        <f>IFERROR(MID($D2382,28,7)+0,"")</f>
        <v/>
      </c>
      <c r="M2382" s="25" t="str">
        <f>IF(IFERROR(MID($Q2382,1,7)+0,"")&lt;1130000,IF(INDEX(C:C,MATCH(LEFT(Q2382,7)+0,I:I,0))&lt;1130000,"",INDEX(C:C,MATCH(LEFT(Q2382,7)+0,I:I,0))),IFERROR(MID($Q2382,1,7)+0,""))</f>
        <v/>
      </c>
      <c r="N2382" s="25" t="str">
        <f>IF(IFERROR(MID($Q2382,10,7)+0,"")&lt;1130000,"",IFERROR(MID($Q2382,10,7)+0,""))</f>
        <v/>
      </c>
      <c r="O2382" s="25" t="str">
        <f>IF(IFERROR(MID($Q2382,19,7)+0,"")&lt;1130000,"",IFERROR(MID($Q2382,19,7)+0,""))</f>
        <v/>
      </c>
      <c r="P2382" s="25" t="str">
        <f>IF(M2382="","",IF(N2382="",M2382,M2382&amp;", "&amp;N2382))</f>
        <v/>
      </c>
      <c r="Q2382" s="25"/>
      <c r="R2382" s="25"/>
      <c r="S2382" s="35" t="s">
        <v>42</v>
      </c>
      <c r="T2382" s="25" t="s">
        <v>36</v>
      </c>
      <c r="U2382" s="185">
        <v>31065</v>
      </c>
      <c r="V2382" s="188">
        <v>31065</v>
      </c>
      <c r="W2382" s="189">
        <v>31065</v>
      </c>
      <c r="X2382" s="31">
        <v>31065</v>
      </c>
      <c r="Y2382" s="90">
        <f>IFERROR(ROUND(X2382/W2382-1,2),"")</f>
        <v>0</v>
      </c>
      <c r="Z2382" s="31">
        <f>IF(OR(S2382="VLD MLC components",S2382="VLD MLC pipes",S2382="VLD PEX components",S2382="VLD PEX pipes",S2382="VLD PHC components",S2382="VLD PHC pipes",S2382="Controls VLD"),"По запросу",X2382)</f>
        <v>31065</v>
      </c>
      <c r="AA2382" s="63">
        <f>ROUND(X2382/1.2,3)</f>
        <v>25887.5</v>
      </c>
      <c r="AB2382" s="23">
        <v>25887.5</v>
      </c>
      <c r="AC2382" s="190">
        <f>IFERROR(ROUND(AA2382/AB2382-1,2),"")</f>
        <v>0</v>
      </c>
      <c r="AD2382" s="25">
        <v>1.01</v>
      </c>
      <c r="AE2382" s="25">
        <v>9.8999999999999999E-4</v>
      </c>
      <c r="AF2382" s="25">
        <v>0</v>
      </c>
      <c r="AG2382" s="25" t="s">
        <v>22</v>
      </c>
      <c r="AH2382" s="25">
        <v>0</v>
      </c>
      <c r="AI2382" s="25">
        <v>0</v>
      </c>
      <c r="AJ2382" s="25" t="s">
        <v>19</v>
      </c>
      <c r="AK2382" s="134" t="s">
        <v>19</v>
      </c>
      <c r="AL2382" s="25" t="s">
        <v>19</v>
      </c>
      <c r="AM2382" s="25">
        <v>1</v>
      </c>
      <c r="AN2382" s="25">
        <v>295</v>
      </c>
      <c r="AO2382" s="25">
        <v>125</v>
      </c>
      <c r="AP2382" s="25">
        <v>650</v>
      </c>
      <c r="AQ2382" s="25">
        <v>1.01</v>
      </c>
      <c r="AR2382" s="94">
        <v>2.3969000000000001E-2</v>
      </c>
      <c r="AS2382" s="157" t="s">
        <v>22</v>
      </c>
      <c r="AT2382" s="93" t="s">
        <v>22</v>
      </c>
      <c r="AU2382" s="92" t="s">
        <v>22</v>
      </c>
      <c r="AV2382" s="91" t="s">
        <v>48</v>
      </c>
      <c r="AW2382" s="92" t="s">
        <v>48</v>
      </c>
      <c r="AX2382" s="92" t="s">
        <v>48</v>
      </c>
      <c r="AY2382" s="91" t="s">
        <v>152</v>
      </c>
      <c r="AZ2382" s="23"/>
      <c r="BA2382" s="25">
        <v>0</v>
      </c>
      <c r="BB2382" t="s">
        <v>48</v>
      </c>
      <c r="BC2382" t="e">
        <v>#N/A</v>
      </c>
      <c r="BD2382" t="e">
        <f>IF(Z2382=BC2382,"OK")</f>
        <v>#N/A</v>
      </c>
      <c r="BE2382">
        <v>1.01</v>
      </c>
      <c r="BF2382">
        <v>9.8999999999999999E-4</v>
      </c>
      <c r="BG2382">
        <v>295</v>
      </c>
      <c r="BH2382">
        <v>125</v>
      </c>
      <c r="BI2382">
        <v>650</v>
      </c>
      <c r="BJ2382">
        <v>1.01</v>
      </c>
      <c r="BK2382">
        <v>2.3969000000000001E-2</v>
      </c>
      <c r="BN2382" s="183"/>
    </row>
    <row r="2383" spans="1:66" x14ac:dyDescent="0.25">
      <c r="A2383" s="1"/>
      <c r="B2383" s="94">
        <v>2370</v>
      </c>
      <c r="C2383" s="180" t="s">
        <v>3645</v>
      </c>
      <c r="D2383" s="37"/>
      <c r="E2383" s="36"/>
      <c r="F2383" s="217"/>
      <c r="G2383" s="132"/>
      <c r="H2383" s="46" t="str">
        <f>IFERROR(IFERROR(IF(SEARCH("Usystems",$E2383)&gt;0,"Usystems"),IF(SEARCH("RIIFO",$E2383)&gt;0,"RIIFO","Uponor")),"Uponor")</f>
        <v>Uponor</v>
      </c>
      <c r="I2383" s="25" t="str">
        <f>IFERROR(MID($D2383,1,7)+0,"")</f>
        <v/>
      </c>
      <c r="J2383" s="25" t="str">
        <f>IFERROR(MID($D2383,10,7)+0,"")</f>
        <v/>
      </c>
      <c r="K2383" s="25" t="str">
        <f>IFERROR(MID($D2383,19,7)+0,"")</f>
        <v/>
      </c>
      <c r="L2383" s="25" t="str">
        <f>IFERROR(MID($D2383,28,7)+0,"")</f>
        <v/>
      </c>
      <c r="M2383" s="25" t="str">
        <f>IF(IFERROR(MID($Q2383,1,7)+0,"")&lt;1130000,IF(INDEX(C:C,MATCH(LEFT(Q2383,7)+0,I:I,0))&lt;1130000,"",INDEX(C:C,MATCH(LEFT(Q2383,7)+0,I:I,0))),IFERROR(MID($Q2383,1,7)+0,""))</f>
        <v/>
      </c>
      <c r="N2383" s="25" t="str">
        <f>IF(IFERROR(MID($Q2383,10,7)+0,"")&lt;1130000,"",IFERROR(MID($Q2383,10,7)+0,""))</f>
        <v/>
      </c>
      <c r="O2383" s="25" t="str">
        <f>IF(IFERROR(MID($Q2383,19,7)+0,"")&lt;1130000,"",IFERROR(MID($Q2383,19,7)+0,""))</f>
        <v/>
      </c>
      <c r="P2383" s="25" t="str">
        <f>IF(M2383="","",IF(N2383="",M2383,M2383&amp;", "&amp;N2383))</f>
        <v/>
      </c>
      <c r="Q2383" s="54"/>
      <c r="R2383" s="54"/>
      <c r="S2383" s="35" t="s">
        <v>22</v>
      </c>
      <c r="T2383" s="55"/>
      <c r="U2383" s="185" t="s">
        <v>22</v>
      </c>
      <c r="V2383" s="188" t="s">
        <v>22</v>
      </c>
      <c r="W2383" s="189" t="s">
        <v>22</v>
      </c>
      <c r="X2383" s="31"/>
      <c r="Y2383" s="90" t="str">
        <f>IFERROR(ROUND(X2383/W2383-1,2),"")</f>
        <v/>
      </c>
      <c r="Z2383" s="31">
        <f>IF(OR(S2383="VLD MLC components",S2383="VLD MLC pipes",S2383="VLD PEX components",S2383="VLD PEX pipes",S2383="VLD PHC components",S2383="VLD PHC pipes",S2383="Controls VLD"),"По запросу",X2383)</f>
        <v>0</v>
      </c>
      <c r="AA2383" s="63">
        <f>ROUND(X2383/1.2,3)</f>
        <v>0</v>
      </c>
      <c r="AB2383" s="23">
        <v>0</v>
      </c>
      <c r="AC2383" s="190" t="str">
        <f>IFERROR(ROUND(AA2383/AB2383-1,2),"")</f>
        <v/>
      </c>
      <c r="AD2383" s="25"/>
      <c r="AE2383" s="25"/>
      <c r="AF2383" s="25">
        <v>0</v>
      </c>
      <c r="AG2383" s="25" t="s">
        <v>22</v>
      </c>
      <c r="AH2383" s="25">
        <v>0</v>
      </c>
      <c r="AI2383" s="25">
        <v>0</v>
      </c>
      <c r="AJ2383" s="25" t="s">
        <v>19</v>
      </c>
      <c r="AK2383" s="134" t="s">
        <v>19</v>
      </c>
      <c r="AL2383" s="25" t="s">
        <v>20</v>
      </c>
      <c r="AM2383" s="55" t="s">
        <v>22</v>
      </c>
      <c r="AN2383" s="25"/>
      <c r="AO2383" s="25"/>
      <c r="AP2383" s="25"/>
      <c r="AQ2383" s="25"/>
      <c r="AR2383" s="94"/>
      <c r="AS2383" s="157" t="s">
        <v>22</v>
      </c>
      <c r="AT2383" s="93" t="s">
        <v>22</v>
      </c>
      <c r="AU2383" s="92" t="s">
        <v>582</v>
      </c>
      <c r="AV2383" s="91" t="s">
        <v>48</v>
      </c>
      <c r="AW2383" s="92" t="s">
        <v>48</v>
      </c>
      <c r="AX2383" s="92" t="s">
        <v>48</v>
      </c>
      <c r="AY2383" s="91" t="s">
        <v>48</v>
      </c>
      <c r="AZ2383" s="23"/>
      <c r="BA2383" s="25">
        <v>0</v>
      </c>
      <c r="BB2383" t="s">
        <v>25</v>
      </c>
      <c r="BC2383" t="e">
        <v>#N/A</v>
      </c>
      <c r="BD2383" t="e">
        <f>IF(Z2383=BC2383,"OK")</f>
        <v>#N/A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N2383" s="183"/>
    </row>
    <row r="2384" spans="1:66" ht="25.5" x14ac:dyDescent="0.25">
      <c r="A2384" s="1"/>
      <c r="B2384" s="94">
        <v>2371</v>
      </c>
      <c r="C2384" s="43">
        <v>1090933</v>
      </c>
      <c r="D2384" s="25"/>
      <c r="E2384" s="27" t="s">
        <v>3644</v>
      </c>
      <c r="F2384" s="213" t="s">
        <v>667</v>
      </c>
      <c r="G2384" s="28"/>
      <c r="H2384" s="46" t="str">
        <f>IFERROR(IFERROR(IF(SEARCH("Usystems",$E2384)&gt;0,"Usystems"),IF(SEARCH("RIIFO",$E2384)&gt;0,"RIIFO","Uponor")),"Uponor")</f>
        <v>Uponor</v>
      </c>
      <c r="I2384" s="25" t="str">
        <f>IFERROR(MID($D2384,1,7)+0,"")</f>
        <v/>
      </c>
      <c r="J2384" s="25" t="str">
        <f>IFERROR(MID($D2384,10,7)+0,"")</f>
        <v/>
      </c>
      <c r="K2384" s="25" t="str">
        <f>IFERROR(MID($D2384,19,7)+0,"")</f>
        <v/>
      </c>
      <c r="L2384" s="25" t="str">
        <f>IFERROR(MID($D2384,28,7)+0,"")</f>
        <v/>
      </c>
      <c r="M2384" s="25" t="str">
        <f>IF(IFERROR(MID($Q2384,1,7)+0,"")&lt;1130000,IF(INDEX(C:C,MATCH(LEFT(Q2384,7)+0,I:I,0))&lt;1130000,"",INDEX(C:C,MATCH(LEFT(Q2384,7)+0,I:I,0))),IFERROR(MID($Q2384,1,7)+0,""))</f>
        <v/>
      </c>
      <c r="N2384" s="25" t="str">
        <f>IF(IFERROR(MID($Q2384,10,7)+0,"")&lt;1130000,"",IFERROR(MID($Q2384,10,7)+0,""))</f>
        <v/>
      </c>
      <c r="O2384" s="25" t="str">
        <f>IF(IFERROR(MID($Q2384,19,7)+0,"")&lt;1130000,"",IFERROR(MID($Q2384,19,7)+0,""))</f>
        <v/>
      </c>
      <c r="P2384" s="25" t="str">
        <f>IF(M2384="","",IF(N2384="",M2384,M2384&amp;", "&amp;N2384))</f>
        <v/>
      </c>
      <c r="Q2384" s="25"/>
      <c r="R2384" s="25"/>
      <c r="S2384" s="35" t="s">
        <v>61</v>
      </c>
      <c r="T2384" s="34" t="s">
        <v>36</v>
      </c>
      <c r="U2384" s="185">
        <v>8652</v>
      </c>
      <c r="V2384" s="188">
        <v>8652</v>
      </c>
      <c r="W2384" s="189">
        <v>8652</v>
      </c>
      <c r="X2384" s="31">
        <v>8652</v>
      </c>
      <c r="Y2384" s="90">
        <f>IFERROR(ROUND(X2384/W2384-1,2),"")</f>
        <v>0</v>
      </c>
      <c r="Z2384" s="31">
        <f>IF(OR(S2384="VLD MLC components",S2384="VLD MLC pipes",S2384="VLD PEX components",S2384="VLD PEX pipes",S2384="VLD PHC components",S2384="VLD PHC pipes",S2384="Controls VLD"),"По запросу",X2384)</f>
        <v>8652</v>
      </c>
      <c r="AA2384" s="63">
        <f>ROUND(X2384/1.2,3)</f>
        <v>7210</v>
      </c>
      <c r="AB2384" s="23">
        <v>7210</v>
      </c>
      <c r="AC2384" s="190">
        <f>IFERROR(ROUND(AA2384/AB2384-1,2),"")</f>
        <v>0</v>
      </c>
      <c r="AD2384" s="25">
        <v>1.19</v>
      </c>
      <c r="AE2384" s="25">
        <v>1.0263E-2</v>
      </c>
      <c r="AF2384" s="25">
        <v>0</v>
      </c>
      <c r="AG2384" s="25" t="s">
        <v>22</v>
      </c>
      <c r="AH2384" s="25">
        <v>0</v>
      </c>
      <c r="AI2384" s="25">
        <v>0</v>
      </c>
      <c r="AJ2384" s="25" t="s">
        <v>20</v>
      </c>
      <c r="AK2384" s="134" t="s">
        <v>19</v>
      </c>
      <c r="AL2384" s="25" t="s">
        <v>20</v>
      </c>
      <c r="AM2384" s="25">
        <v>10</v>
      </c>
      <c r="AN2384" s="25">
        <v>990</v>
      </c>
      <c r="AO2384" s="25">
        <v>300</v>
      </c>
      <c r="AP2384" s="25">
        <v>310</v>
      </c>
      <c r="AQ2384" s="25">
        <v>11.9</v>
      </c>
      <c r="AR2384" s="94">
        <v>9.2069999999999999E-2</v>
      </c>
      <c r="AS2384" s="157" t="s">
        <v>22</v>
      </c>
      <c r="AT2384" s="93">
        <v>43894</v>
      </c>
      <c r="AU2384" s="92" t="s">
        <v>22</v>
      </c>
      <c r="AV2384" s="91" t="s">
        <v>48</v>
      </c>
      <c r="AW2384" s="92" t="s">
        <v>48</v>
      </c>
      <c r="AX2384" s="92" t="s">
        <v>48</v>
      </c>
      <c r="AY2384" s="91" t="s">
        <v>152</v>
      </c>
      <c r="AZ2384" s="23"/>
      <c r="BA2384" s="25">
        <v>0</v>
      </c>
      <c r="BB2384" t="s">
        <v>48</v>
      </c>
      <c r="BC2384" t="e">
        <v>#N/A</v>
      </c>
      <c r="BD2384" t="e">
        <f>IF(Z2384=BC2384,"OK")</f>
        <v>#N/A</v>
      </c>
      <c r="BE2384">
        <v>1.19</v>
      </c>
      <c r="BF2384">
        <v>1.0263E-2</v>
      </c>
      <c r="BG2384">
        <v>990</v>
      </c>
      <c r="BH2384">
        <v>300</v>
      </c>
      <c r="BI2384">
        <v>310</v>
      </c>
      <c r="BJ2384">
        <v>11.9</v>
      </c>
      <c r="BK2384">
        <v>9.2069999999999999E-2</v>
      </c>
      <c r="BN2384" s="183"/>
    </row>
    <row r="2385" spans="1:66" ht="25.5" x14ac:dyDescent="0.25">
      <c r="A2385" s="1"/>
      <c r="B2385" s="94">
        <v>2372</v>
      </c>
      <c r="C2385" s="43">
        <v>1090934</v>
      </c>
      <c r="D2385" s="25"/>
      <c r="E2385" s="27" t="s">
        <v>3643</v>
      </c>
      <c r="F2385" s="213" t="s">
        <v>667</v>
      </c>
      <c r="G2385" s="28"/>
      <c r="H2385" s="46" t="str">
        <f>IFERROR(IFERROR(IF(SEARCH("Usystems",$E2385)&gt;0,"Usystems"),IF(SEARCH("RIIFO",$E2385)&gt;0,"RIIFO","Uponor")),"Uponor")</f>
        <v>Uponor</v>
      </c>
      <c r="I2385" s="25" t="str">
        <f>IFERROR(MID($D2385,1,7)+0,"")</f>
        <v/>
      </c>
      <c r="J2385" s="25" t="str">
        <f>IFERROR(MID($D2385,10,7)+0,"")</f>
        <v/>
      </c>
      <c r="K2385" s="25" t="str">
        <f>IFERROR(MID($D2385,19,7)+0,"")</f>
        <v/>
      </c>
      <c r="L2385" s="25" t="str">
        <f>IFERROR(MID($D2385,28,7)+0,"")</f>
        <v/>
      </c>
      <c r="M2385" s="25" t="str">
        <f>IF(IFERROR(MID($Q2385,1,7)+0,"")&lt;1130000,IF(INDEX(C:C,MATCH(LEFT(Q2385,7)+0,I:I,0))&lt;1130000,"",INDEX(C:C,MATCH(LEFT(Q2385,7)+0,I:I,0))),IFERROR(MID($Q2385,1,7)+0,""))</f>
        <v/>
      </c>
      <c r="N2385" s="25" t="str">
        <f>IF(IFERROR(MID($Q2385,10,7)+0,"")&lt;1130000,"",IFERROR(MID($Q2385,10,7)+0,""))</f>
        <v/>
      </c>
      <c r="O2385" s="25" t="str">
        <f>IF(IFERROR(MID($Q2385,19,7)+0,"")&lt;1130000,"",IFERROR(MID($Q2385,19,7)+0,""))</f>
        <v/>
      </c>
      <c r="P2385" s="25" t="str">
        <f>IF(M2385="","",IF(N2385="",M2385,M2385&amp;", "&amp;N2385))</f>
        <v/>
      </c>
      <c r="Q2385" s="25"/>
      <c r="R2385" s="25"/>
      <c r="S2385" s="35" t="s">
        <v>61</v>
      </c>
      <c r="T2385" s="34" t="s">
        <v>36</v>
      </c>
      <c r="U2385" s="185">
        <v>11831</v>
      </c>
      <c r="V2385" s="188">
        <v>11831</v>
      </c>
      <c r="W2385" s="189">
        <v>11831</v>
      </c>
      <c r="X2385" s="31">
        <v>11831</v>
      </c>
      <c r="Y2385" s="90">
        <f>IFERROR(ROUND(X2385/W2385-1,2),"")</f>
        <v>0</v>
      </c>
      <c r="Z2385" s="31">
        <f>IF(OR(S2385="VLD MLC components",S2385="VLD MLC pipes",S2385="VLD PEX components",S2385="VLD PEX pipes",S2385="VLD PHC components",S2385="VLD PHC pipes",S2385="Controls VLD"),"По запросу",X2385)</f>
        <v>11831</v>
      </c>
      <c r="AA2385" s="63">
        <f>ROUND(X2385/1.2,3)</f>
        <v>9859.1669999999995</v>
      </c>
      <c r="AB2385" s="23">
        <v>9859.1669999999995</v>
      </c>
      <c r="AC2385" s="190">
        <f>IFERROR(ROUND(AA2385/AB2385-1,2),"")</f>
        <v>0</v>
      </c>
      <c r="AD2385" s="25">
        <v>1.64</v>
      </c>
      <c r="AE2385" s="25">
        <v>1.4584E-2</v>
      </c>
      <c r="AF2385" s="25">
        <v>0</v>
      </c>
      <c r="AG2385" s="25" t="s">
        <v>22</v>
      </c>
      <c r="AH2385" s="25">
        <v>0</v>
      </c>
      <c r="AI2385" s="25">
        <v>0</v>
      </c>
      <c r="AJ2385" s="25" t="s">
        <v>20</v>
      </c>
      <c r="AK2385" s="134" t="s">
        <v>19</v>
      </c>
      <c r="AL2385" s="25" t="s">
        <v>20</v>
      </c>
      <c r="AM2385" s="25">
        <v>10</v>
      </c>
      <c r="AN2385" s="25">
        <v>1390</v>
      </c>
      <c r="AO2385" s="25">
        <v>300</v>
      </c>
      <c r="AP2385" s="25">
        <v>310</v>
      </c>
      <c r="AQ2385" s="25">
        <v>16.399999999999999</v>
      </c>
      <c r="AR2385" s="94">
        <v>0.12927</v>
      </c>
      <c r="AS2385" s="157" t="s">
        <v>22</v>
      </c>
      <c r="AT2385" s="93">
        <v>43894</v>
      </c>
      <c r="AU2385" s="92" t="s">
        <v>22</v>
      </c>
      <c r="AV2385" s="91" t="s">
        <v>48</v>
      </c>
      <c r="AW2385" s="92" t="s">
        <v>48</v>
      </c>
      <c r="AX2385" s="92" t="s">
        <v>48</v>
      </c>
      <c r="AY2385" s="91" t="s">
        <v>152</v>
      </c>
      <c r="AZ2385" s="23"/>
      <c r="BA2385" s="25">
        <v>0</v>
      </c>
      <c r="BB2385" t="s">
        <v>48</v>
      </c>
      <c r="BC2385" t="e">
        <v>#N/A</v>
      </c>
      <c r="BD2385" t="e">
        <f>IF(Z2385=BC2385,"OK")</f>
        <v>#N/A</v>
      </c>
      <c r="BE2385">
        <v>1.64</v>
      </c>
      <c r="BF2385">
        <v>1.4584E-2</v>
      </c>
      <c r="BG2385">
        <v>1390</v>
      </c>
      <c r="BH2385">
        <v>300</v>
      </c>
      <c r="BI2385">
        <v>310</v>
      </c>
      <c r="BJ2385">
        <v>16.399999999999999</v>
      </c>
      <c r="BK2385">
        <v>0.12927</v>
      </c>
      <c r="BN2385" s="183"/>
    </row>
    <row r="2386" spans="1:66" ht="25.5" x14ac:dyDescent="0.25">
      <c r="A2386" s="1"/>
      <c r="B2386" s="94">
        <v>2373</v>
      </c>
      <c r="C2386" s="43">
        <v>1090935</v>
      </c>
      <c r="D2386" s="25"/>
      <c r="E2386" s="27" t="s">
        <v>3642</v>
      </c>
      <c r="F2386" s="213" t="s">
        <v>667</v>
      </c>
      <c r="G2386" s="28"/>
      <c r="H2386" s="46" t="str">
        <f>IFERROR(IFERROR(IF(SEARCH("Usystems",$E2386)&gt;0,"Usystems"),IF(SEARCH("RIIFO",$E2386)&gt;0,"RIIFO","Uponor")),"Uponor")</f>
        <v>Uponor</v>
      </c>
      <c r="I2386" s="25" t="str">
        <f>IFERROR(MID($D2386,1,7)+0,"")</f>
        <v/>
      </c>
      <c r="J2386" s="25" t="str">
        <f>IFERROR(MID($D2386,10,7)+0,"")</f>
        <v/>
      </c>
      <c r="K2386" s="25" t="str">
        <f>IFERROR(MID($D2386,19,7)+0,"")</f>
        <v/>
      </c>
      <c r="L2386" s="25" t="str">
        <f>IFERROR(MID($D2386,28,7)+0,"")</f>
        <v/>
      </c>
      <c r="M2386" s="25" t="str">
        <f>IF(IFERROR(MID($Q2386,1,7)+0,"")&lt;1130000,IF(INDEX(C:C,MATCH(LEFT(Q2386,7)+0,I:I,0))&lt;1130000,"",INDEX(C:C,MATCH(LEFT(Q2386,7)+0,I:I,0))),IFERROR(MID($Q2386,1,7)+0,""))</f>
        <v/>
      </c>
      <c r="N2386" s="25" t="str">
        <f>IF(IFERROR(MID($Q2386,10,7)+0,"")&lt;1130000,"",IFERROR(MID($Q2386,10,7)+0,""))</f>
        <v/>
      </c>
      <c r="O2386" s="25" t="str">
        <f>IF(IFERROR(MID($Q2386,19,7)+0,"")&lt;1130000,"",IFERROR(MID($Q2386,19,7)+0,""))</f>
        <v/>
      </c>
      <c r="P2386" s="25" t="str">
        <f>IF(M2386="","",IF(N2386="",M2386,M2386&amp;", "&amp;N2386))</f>
        <v/>
      </c>
      <c r="Q2386" s="25"/>
      <c r="R2386" s="25"/>
      <c r="S2386" s="35" t="s">
        <v>61</v>
      </c>
      <c r="T2386" s="34" t="s">
        <v>36</v>
      </c>
      <c r="U2386" s="185">
        <v>15009</v>
      </c>
      <c r="V2386" s="188">
        <v>15009</v>
      </c>
      <c r="W2386" s="189">
        <v>15009</v>
      </c>
      <c r="X2386" s="31">
        <v>15009</v>
      </c>
      <c r="Y2386" s="90">
        <f>IFERROR(ROUND(X2386/W2386-1,2),"")</f>
        <v>0</v>
      </c>
      <c r="Z2386" s="31">
        <f>IF(OR(S2386="VLD MLC components",S2386="VLD MLC pipes",S2386="VLD PEX components",S2386="VLD PEX pipes",S2386="VLD PHC components",S2386="VLD PHC pipes",S2386="Controls VLD"),"По запросу",X2386)</f>
        <v>15009</v>
      </c>
      <c r="AA2386" s="63">
        <f>ROUND(X2386/1.2,3)</f>
        <v>12507.5</v>
      </c>
      <c r="AB2386" s="23">
        <v>12507.5</v>
      </c>
      <c r="AC2386" s="190">
        <f>IFERROR(ROUND(AA2386/AB2386-1,2),"")</f>
        <v>0</v>
      </c>
      <c r="AD2386" s="25">
        <v>2.15</v>
      </c>
      <c r="AE2386" s="25">
        <v>1.8905000000000002E-2</v>
      </c>
      <c r="AF2386" s="25">
        <v>0</v>
      </c>
      <c r="AG2386" s="25" t="s">
        <v>22</v>
      </c>
      <c r="AH2386" s="25">
        <v>0</v>
      </c>
      <c r="AI2386" s="25">
        <v>0</v>
      </c>
      <c r="AJ2386" s="25" t="s">
        <v>20</v>
      </c>
      <c r="AK2386" s="134" t="s">
        <v>19</v>
      </c>
      <c r="AL2386" s="25" t="s">
        <v>20</v>
      </c>
      <c r="AM2386" s="25">
        <v>10</v>
      </c>
      <c r="AN2386" s="25">
        <v>1790</v>
      </c>
      <c r="AO2386" s="25">
        <v>300</v>
      </c>
      <c r="AP2386" s="25">
        <v>310</v>
      </c>
      <c r="AQ2386" s="25">
        <v>21.5</v>
      </c>
      <c r="AR2386" s="94">
        <v>0.16647000000000001</v>
      </c>
      <c r="AS2386" s="157" t="s">
        <v>22</v>
      </c>
      <c r="AT2386" s="93">
        <v>43894</v>
      </c>
      <c r="AU2386" s="92" t="s">
        <v>22</v>
      </c>
      <c r="AV2386" s="91" t="s">
        <v>48</v>
      </c>
      <c r="AW2386" s="92" t="s">
        <v>48</v>
      </c>
      <c r="AX2386" s="92" t="s">
        <v>48</v>
      </c>
      <c r="AY2386" s="91" t="s">
        <v>152</v>
      </c>
      <c r="AZ2386" s="23"/>
      <c r="BA2386" s="25">
        <v>0</v>
      </c>
      <c r="BB2386" t="s">
        <v>48</v>
      </c>
      <c r="BC2386" t="e">
        <v>#N/A</v>
      </c>
      <c r="BD2386" t="e">
        <f>IF(Z2386=BC2386,"OK")</f>
        <v>#N/A</v>
      </c>
      <c r="BE2386">
        <v>2.15</v>
      </c>
      <c r="BF2386">
        <v>1.8905000000000002E-2</v>
      </c>
      <c r="BG2386">
        <v>1790</v>
      </c>
      <c r="BH2386">
        <v>300</v>
      </c>
      <c r="BI2386">
        <v>310</v>
      </c>
      <c r="BJ2386">
        <v>21.5</v>
      </c>
      <c r="BK2386">
        <v>0.16647000000000001</v>
      </c>
      <c r="BN2386" s="183"/>
    </row>
    <row r="2387" spans="1:66" ht="25.5" x14ac:dyDescent="0.25">
      <c r="A2387" s="1"/>
      <c r="B2387" s="94">
        <v>2374</v>
      </c>
      <c r="C2387" s="43">
        <v>1090936</v>
      </c>
      <c r="D2387" s="25"/>
      <c r="E2387" s="27" t="s">
        <v>3641</v>
      </c>
      <c r="F2387" s="213" t="s">
        <v>667</v>
      </c>
      <c r="G2387" s="28"/>
      <c r="H2387" s="46" t="str">
        <f>IFERROR(IFERROR(IF(SEARCH("Usystems",$E2387)&gt;0,"Usystems"),IF(SEARCH("RIIFO",$E2387)&gt;0,"RIIFO","Uponor")),"Uponor")</f>
        <v>Uponor</v>
      </c>
      <c r="I2387" s="25" t="str">
        <f>IFERROR(MID($D2387,1,7)+0,"")</f>
        <v/>
      </c>
      <c r="J2387" s="25" t="str">
        <f>IFERROR(MID($D2387,10,7)+0,"")</f>
        <v/>
      </c>
      <c r="K2387" s="25" t="str">
        <f>IFERROR(MID($D2387,19,7)+0,"")</f>
        <v/>
      </c>
      <c r="L2387" s="25" t="str">
        <f>IFERROR(MID($D2387,28,7)+0,"")</f>
        <v/>
      </c>
      <c r="M2387" s="25" t="str">
        <f>IF(IFERROR(MID($Q2387,1,7)+0,"")&lt;1130000,IF(INDEX(C:C,MATCH(LEFT(Q2387,7)+0,I:I,0))&lt;1130000,"",INDEX(C:C,MATCH(LEFT(Q2387,7)+0,I:I,0))),IFERROR(MID($Q2387,1,7)+0,""))</f>
        <v/>
      </c>
      <c r="N2387" s="25" t="str">
        <f>IF(IFERROR(MID($Q2387,10,7)+0,"")&lt;1130000,"",IFERROR(MID($Q2387,10,7)+0,""))</f>
        <v/>
      </c>
      <c r="O2387" s="25" t="str">
        <f>IF(IFERROR(MID($Q2387,19,7)+0,"")&lt;1130000,"",IFERROR(MID($Q2387,19,7)+0,""))</f>
        <v/>
      </c>
      <c r="P2387" s="25" t="str">
        <f>IF(M2387="","",IF(N2387="",M2387,M2387&amp;", "&amp;N2387))</f>
        <v/>
      </c>
      <c r="Q2387" s="25"/>
      <c r="R2387" s="25"/>
      <c r="S2387" s="35" t="s">
        <v>61</v>
      </c>
      <c r="T2387" s="34" t="s">
        <v>36</v>
      </c>
      <c r="U2387" s="185">
        <v>18188</v>
      </c>
      <c r="V2387" s="188">
        <v>18188</v>
      </c>
      <c r="W2387" s="189">
        <v>18188</v>
      </c>
      <c r="X2387" s="31">
        <v>18188</v>
      </c>
      <c r="Y2387" s="90">
        <f>IFERROR(ROUND(X2387/W2387-1,2),"")</f>
        <v>0</v>
      </c>
      <c r="Z2387" s="31">
        <f>IF(OR(S2387="VLD MLC components",S2387="VLD MLC pipes",S2387="VLD PEX components",S2387="VLD PEX pipes",S2387="VLD PHC components",S2387="VLD PHC pipes",S2387="Controls VLD"),"По запросу",X2387)</f>
        <v>18188</v>
      </c>
      <c r="AA2387" s="63">
        <f>ROUND(X2387/1.2,3)</f>
        <v>15156.666999999999</v>
      </c>
      <c r="AB2387" s="23">
        <v>15156.666999999999</v>
      </c>
      <c r="AC2387" s="190">
        <f>IFERROR(ROUND(AA2387/AB2387-1,2),"")</f>
        <v>0</v>
      </c>
      <c r="AD2387" s="25">
        <v>2.61</v>
      </c>
      <c r="AE2387" s="25">
        <v>2.3227000000000001E-2</v>
      </c>
      <c r="AF2387" s="25">
        <v>0</v>
      </c>
      <c r="AG2387" s="25" t="s">
        <v>22</v>
      </c>
      <c r="AH2387" s="25">
        <v>0</v>
      </c>
      <c r="AI2387" s="25">
        <v>0</v>
      </c>
      <c r="AJ2387" s="25" t="s">
        <v>20</v>
      </c>
      <c r="AK2387" s="134" t="s">
        <v>19</v>
      </c>
      <c r="AL2387" s="25" t="s">
        <v>20</v>
      </c>
      <c r="AM2387" s="25">
        <v>10</v>
      </c>
      <c r="AN2387" s="25">
        <v>2190</v>
      </c>
      <c r="AO2387" s="25">
        <v>300</v>
      </c>
      <c r="AP2387" s="25">
        <v>310</v>
      </c>
      <c r="AQ2387" s="25">
        <v>26.1</v>
      </c>
      <c r="AR2387" s="94">
        <v>0.20366999999999999</v>
      </c>
      <c r="AS2387" s="157" t="s">
        <v>22</v>
      </c>
      <c r="AT2387" s="93">
        <v>43894</v>
      </c>
      <c r="AU2387" s="92" t="s">
        <v>22</v>
      </c>
      <c r="AV2387" s="91" t="s">
        <v>48</v>
      </c>
      <c r="AW2387" s="92" t="s">
        <v>48</v>
      </c>
      <c r="AX2387" s="92" t="s">
        <v>48</v>
      </c>
      <c r="AY2387" s="91" t="s">
        <v>152</v>
      </c>
      <c r="AZ2387" s="23"/>
      <c r="BA2387" s="25">
        <v>0</v>
      </c>
      <c r="BB2387" t="s">
        <v>48</v>
      </c>
      <c r="BC2387" t="e">
        <v>#N/A</v>
      </c>
      <c r="BD2387" t="e">
        <f>IF(Z2387=BC2387,"OK")</f>
        <v>#N/A</v>
      </c>
      <c r="BE2387">
        <v>2.61</v>
      </c>
      <c r="BF2387">
        <v>2.3227000000000001E-2</v>
      </c>
      <c r="BG2387">
        <v>2190</v>
      </c>
      <c r="BH2387">
        <v>300</v>
      </c>
      <c r="BI2387">
        <v>310</v>
      </c>
      <c r="BJ2387">
        <v>26.1</v>
      </c>
      <c r="BK2387">
        <v>0.20366999999999999</v>
      </c>
      <c r="BN2387" s="183"/>
    </row>
    <row r="2388" spans="1:66" ht="25.5" x14ac:dyDescent="0.25">
      <c r="A2388" s="1"/>
      <c r="B2388" s="94">
        <v>2375</v>
      </c>
      <c r="C2388" s="43">
        <v>1090937</v>
      </c>
      <c r="D2388" s="25"/>
      <c r="E2388" s="27" t="s">
        <v>3640</v>
      </c>
      <c r="F2388" s="213" t="s">
        <v>667</v>
      </c>
      <c r="G2388" s="28"/>
      <c r="H2388" s="46" t="str">
        <f>IFERROR(IFERROR(IF(SEARCH("Usystems",$E2388)&gt;0,"Usystems"),IF(SEARCH("RIIFO",$E2388)&gt;0,"RIIFO","Uponor")),"Uponor")</f>
        <v>Uponor</v>
      </c>
      <c r="I2388" s="25" t="str">
        <f>IFERROR(MID($D2388,1,7)+0,"")</f>
        <v/>
      </c>
      <c r="J2388" s="25" t="str">
        <f>IFERROR(MID($D2388,10,7)+0,"")</f>
        <v/>
      </c>
      <c r="K2388" s="25" t="str">
        <f>IFERROR(MID($D2388,19,7)+0,"")</f>
        <v/>
      </c>
      <c r="L2388" s="25" t="str">
        <f>IFERROR(MID($D2388,28,7)+0,"")</f>
        <v/>
      </c>
      <c r="M2388" s="25" t="str">
        <f>IF(IFERROR(MID($Q2388,1,7)+0,"")&lt;1130000,IF(INDEX(C:C,MATCH(LEFT(Q2388,7)+0,I:I,0))&lt;1130000,"",INDEX(C:C,MATCH(LEFT(Q2388,7)+0,I:I,0))),IFERROR(MID($Q2388,1,7)+0,""))</f>
        <v/>
      </c>
      <c r="N2388" s="25" t="str">
        <f>IF(IFERROR(MID($Q2388,10,7)+0,"")&lt;1130000,"",IFERROR(MID($Q2388,10,7)+0,""))</f>
        <v/>
      </c>
      <c r="O2388" s="25" t="str">
        <f>IF(IFERROR(MID($Q2388,19,7)+0,"")&lt;1130000,"",IFERROR(MID($Q2388,19,7)+0,""))</f>
        <v/>
      </c>
      <c r="P2388" s="25" t="str">
        <f>IF(M2388="","",IF(N2388="",M2388,M2388&amp;", "&amp;N2388))</f>
        <v/>
      </c>
      <c r="Q2388" s="25"/>
      <c r="R2388" s="25"/>
      <c r="S2388" s="35" t="s">
        <v>61</v>
      </c>
      <c r="T2388" s="34" t="s">
        <v>36</v>
      </c>
      <c r="U2388" s="185">
        <v>21012</v>
      </c>
      <c r="V2388" s="188">
        <v>21012</v>
      </c>
      <c r="W2388" s="189">
        <v>21012</v>
      </c>
      <c r="X2388" s="31">
        <v>21012</v>
      </c>
      <c r="Y2388" s="90">
        <f>IFERROR(ROUND(X2388/W2388-1,2),"")</f>
        <v>0</v>
      </c>
      <c r="Z2388" s="31">
        <f>IF(OR(S2388="VLD MLC components",S2388="VLD MLC pipes",S2388="VLD PEX components",S2388="VLD PEX pipes",S2388="VLD PHC components",S2388="VLD PHC pipes",S2388="Controls VLD"),"По запросу",X2388)</f>
        <v>21012</v>
      </c>
      <c r="AA2388" s="63">
        <f>ROUND(X2388/1.2,3)</f>
        <v>17510</v>
      </c>
      <c r="AB2388" s="23">
        <v>17510</v>
      </c>
      <c r="AC2388" s="190">
        <f>IFERROR(ROUND(AA2388/AB2388-1,2),"")</f>
        <v>0</v>
      </c>
      <c r="AD2388" s="25">
        <v>3.11</v>
      </c>
      <c r="AE2388" s="25">
        <v>2.7550000000000002E-2</v>
      </c>
      <c r="AF2388" s="25">
        <v>0</v>
      </c>
      <c r="AG2388" s="25" t="s">
        <v>22</v>
      </c>
      <c r="AH2388" s="25">
        <v>0</v>
      </c>
      <c r="AI2388" s="25">
        <v>0</v>
      </c>
      <c r="AJ2388" s="25" t="s">
        <v>20</v>
      </c>
      <c r="AK2388" s="134" t="s">
        <v>19</v>
      </c>
      <c r="AL2388" s="25" t="s">
        <v>20</v>
      </c>
      <c r="AM2388" s="25">
        <v>10</v>
      </c>
      <c r="AN2388" s="25">
        <v>2190</v>
      </c>
      <c r="AO2388" s="25">
        <v>300</v>
      </c>
      <c r="AP2388" s="25">
        <v>310</v>
      </c>
      <c r="AQ2388" s="25">
        <v>31.1</v>
      </c>
      <c r="AR2388" s="94">
        <v>0.20366999999999999</v>
      </c>
      <c r="AS2388" s="157" t="s">
        <v>22</v>
      </c>
      <c r="AT2388" s="93">
        <v>43894</v>
      </c>
      <c r="AU2388" s="92" t="s">
        <v>22</v>
      </c>
      <c r="AV2388" s="91" t="s">
        <v>48</v>
      </c>
      <c r="AW2388" s="92" t="s">
        <v>48</v>
      </c>
      <c r="AX2388" s="92" t="s">
        <v>48</v>
      </c>
      <c r="AY2388" s="91" t="s">
        <v>152</v>
      </c>
      <c r="AZ2388" s="23"/>
      <c r="BA2388" s="25">
        <v>0</v>
      </c>
      <c r="BB2388" t="s">
        <v>48</v>
      </c>
      <c r="BC2388" t="e">
        <v>#N/A</v>
      </c>
      <c r="BD2388" t="e">
        <f>IF(Z2388=BC2388,"OK")</f>
        <v>#N/A</v>
      </c>
      <c r="BE2388">
        <v>3.11</v>
      </c>
      <c r="BF2388">
        <v>2.7550000000000002E-2</v>
      </c>
      <c r="BG2388">
        <v>2190</v>
      </c>
      <c r="BH2388">
        <v>300</v>
      </c>
      <c r="BI2388">
        <v>310</v>
      </c>
      <c r="BJ2388">
        <v>31.1</v>
      </c>
      <c r="BK2388">
        <v>0.20366999999999999</v>
      </c>
      <c r="BN2388" s="183"/>
    </row>
    <row r="2389" spans="1:66" ht="25.5" x14ac:dyDescent="0.25">
      <c r="A2389" s="1"/>
      <c r="B2389" s="94">
        <v>2376</v>
      </c>
      <c r="C2389" s="43">
        <v>1047319</v>
      </c>
      <c r="D2389" s="37" t="s">
        <v>22</v>
      </c>
      <c r="E2389" s="36" t="s">
        <v>3639</v>
      </c>
      <c r="F2389" s="151" t="s">
        <v>26</v>
      </c>
      <c r="G2389" s="41" t="s">
        <v>30</v>
      </c>
      <c r="H2389" s="46" t="str">
        <f>IFERROR(IFERROR(IF(SEARCH("Usystems",$E2389)&gt;0,"Usystems"),IF(SEARCH("RIIFO",$E2389)&gt;0,"RIIFO","Uponor")),"Uponor")</f>
        <v>Uponor</v>
      </c>
      <c r="I2389" s="25" t="str">
        <f>IFERROR(MID($D2389,1,7)+0,"")</f>
        <v/>
      </c>
      <c r="J2389" s="25" t="str">
        <f>IFERROR(MID($D2389,10,7)+0,"")</f>
        <v/>
      </c>
      <c r="K2389" s="25" t="str">
        <f>IFERROR(MID($D2389,19,7)+0,"")</f>
        <v/>
      </c>
      <c r="L2389" s="25" t="str">
        <f>IFERROR(MID($D2389,28,7)+0,"")</f>
        <v/>
      </c>
      <c r="M2389" s="25" t="str">
        <f>IF(IFERROR(MID($Q2389,1,7)+0,"")&lt;1130000,IF(INDEX(C:C,MATCH(LEFT(Q2389,7)+0,I:I,0))&lt;1130000,"",INDEX(C:C,MATCH(LEFT(Q2389,7)+0,I:I,0))),IFERROR(MID($Q2389,1,7)+0,""))</f>
        <v/>
      </c>
      <c r="N2389" s="25" t="str">
        <f>IF(IFERROR(MID($Q2389,10,7)+0,"")&lt;1130000,"",IFERROR(MID($Q2389,10,7)+0,""))</f>
        <v/>
      </c>
      <c r="O2389" s="25" t="str">
        <f>IF(IFERROR(MID($Q2389,19,7)+0,"")&lt;1130000,"",IFERROR(MID($Q2389,19,7)+0,""))</f>
        <v/>
      </c>
      <c r="P2389" s="25" t="str">
        <f>IF(M2389="","",IF(N2389="",M2389,M2389&amp;", "&amp;N2389))</f>
        <v/>
      </c>
      <c r="Q2389" s="44" t="s">
        <v>22</v>
      </c>
      <c r="R2389" s="44"/>
      <c r="S2389" s="35" t="s">
        <v>61</v>
      </c>
      <c r="T2389" s="25" t="s">
        <v>36</v>
      </c>
      <c r="U2389" s="185">
        <v>47809</v>
      </c>
      <c r="V2389" s="188">
        <v>47809</v>
      </c>
      <c r="W2389" s="189">
        <v>47809</v>
      </c>
      <c r="X2389" s="31">
        <v>47809</v>
      </c>
      <c r="Y2389" s="90">
        <f>IFERROR(ROUND(X2389/W2389-1,2),"")</f>
        <v>0</v>
      </c>
      <c r="Z2389" s="31">
        <f>IF(OR(S2389="VLD MLC components",S2389="VLD MLC pipes",S2389="VLD PEX components",S2389="VLD PEX pipes",S2389="VLD PHC components",S2389="VLD PHC pipes",S2389="Controls VLD"),"По запросу",X2389)</f>
        <v>47809</v>
      </c>
      <c r="AA2389" s="63">
        <f>ROUND(X2389/1.2,3)</f>
        <v>39840.832999999999</v>
      </c>
      <c r="AB2389" s="23">
        <v>39840.832999999999</v>
      </c>
      <c r="AC2389" s="190">
        <f>IFERROR(ROUND(AA2389/AB2389-1,2),"")</f>
        <v>0</v>
      </c>
      <c r="AD2389" s="25">
        <v>32.4</v>
      </c>
      <c r="AE2389" s="25">
        <v>0.10584</v>
      </c>
      <c r="AF2389" s="25">
        <v>0</v>
      </c>
      <c r="AG2389" s="25" t="s">
        <v>22</v>
      </c>
      <c r="AH2389" s="25">
        <v>0</v>
      </c>
      <c r="AI2389" s="25">
        <v>0</v>
      </c>
      <c r="AJ2389" s="25" t="s">
        <v>19</v>
      </c>
      <c r="AK2389" s="134" t="s">
        <v>19</v>
      </c>
      <c r="AL2389" s="25" t="s">
        <v>19</v>
      </c>
      <c r="AM2389" s="25">
        <v>1</v>
      </c>
      <c r="AN2389" s="25">
        <v>2100</v>
      </c>
      <c r="AO2389" s="25">
        <v>1200</v>
      </c>
      <c r="AP2389" s="25">
        <v>42</v>
      </c>
      <c r="AQ2389" s="25">
        <v>32.4</v>
      </c>
      <c r="AR2389" s="94">
        <v>0.10584</v>
      </c>
      <c r="AS2389" s="157" t="s">
        <v>22</v>
      </c>
      <c r="AT2389" s="93" t="s">
        <v>22</v>
      </c>
      <c r="AU2389" s="92" t="s">
        <v>22</v>
      </c>
      <c r="AV2389" s="91" t="s">
        <v>48</v>
      </c>
      <c r="AW2389" s="92" t="s">
        <v>48</v>
      </c>
      <c r="AX2389" s="92" t="s">
        <v>48</v>
      </c>
      <c r="AY2389" s="91" t="s">
        <v>152</v>
      </c>
      <c r="AZ2389" s="23"/>
      <c r="BA2389" s="25">
        <v>0</v>
      </c>
      <c r="BB2389" t="s">
        <v>48</v>
      </c>
      <c r="BC2389" t="e">
        <v>#N/A</v>
      </c>
      <c r="BD2389" t="e">
        <f>IF(Z2389=BC2389,"OK")</f>
        <v>#N/A</v>
      </c>
      <c r="BE2389">
        <v>32.4</v>
      </c>
      <c r="BF2389">
        <v>0.10584</v>
      </c>
      <c r="BG2389">
        <v>2100</v>
      </c>
      <c r="BH2389">
        <v>1200</v>
      </c>
      <c r="BI2389">
        <v>42</v>
      </c>
      <c r="BJ2389">
        <v>32.4</v>
      </c>
      <c r="BK2389">
        <v>0.10584</v>
      </c>
      <c r="BN2389" s="183"/>
    </row>
    <row r="2390" spans="1:66" ht="25.5" x14ac:dyDescent="0.25">
      <c r="A2390" s="1"/>
      <c r="B2390" s="94">
        <v>2377</v>
      </c>
      <c r="C2390" s="43">
        <v>1020506</v>
      </c>
      <c r="D2390" s="37" t="s">
        <v>22</v>
      </c>
      <c r="E2390" s="36" t="s">
        <v>3638</v>
      </c>
      <c r="F2390" s="151" t="s">
        <v>26</v>
      </c>
      <c r="G2390" s="41" t="s">
        <v>31</v>
      </c>
      <c r="H2390" s="46" t="str">
        <f>IFERROR(IFERROR(IF(SEARCH("Usystems",$E2390)&gt;0,"Usystems"),IF(SEARCH("RIIFO",$E2390)&gt;0,"RIIFO","Uponor")),"Uponor")</f>
        <v>Uponor</v>
      </c>
      <c r="I2390" s="25" t="str">
        <f>IFERROR(MID($D2390,1,7)+0,"")</f>
        <v/>
      </c>
      <c r="J2390" s="25" t="str">
        <f>IFERROR(MID($D2390,10,7)+0,"")</f>
        <v/>
      </c>
      <c r="K2390" s="25" t="str">
        <f>IFERROR(MID($D2390,19,7)+0,"")</f>
        <v/>
      </c>
      <c r="L2390" s="25" t="str">
        <f>IFERROR(MID($D2390,28,7)+0,"")</f>
        <v/>
      </c>
      <c r="M2390" s="25" t="str">
        <f>IF(IFERROR(MID($Q2390,1,7)+0,"")&lt;1130000,IF(INDEX(C:C,MATCH(LEFT(Q2390,7)+0,I:I,0))&lt;1130000,"",INDEX(C:C,MATCH(LEFT(Q2390,7)+0,I:I,0))),IFERROR(MID($Q2390,1,7)+0,""))</f>
        <v/>
      </c>
      <c r="N2390" s="25" t="str">
        <f>IF(IFERROR(MID($Q2390,10,7)+0,"")&lt;1130000,"",IFERROR(MID($Q2390,10,7)+0,""))</f>
        <v/>
      </c>
      <c r="O2390" s="25" t="str">
        <f>IF(IFERROR(MID($Q2390,19,7)+0,"")&lt;1130000,"",IFERROR(MID($Q2390,19,7)+0,""))</f>
        <v/>
      </c>
      <c r="P2390" s="25" t="str">
        <f>IF(M2390="","",IF(N2390="",M2390,M2390&amp;", "&amp;N2390))</f>
        <v/>
      </c>
      <c r="Q2390" s="44" t="s">
        <v>22</v>
      </c>
      <c r="R2390" s="44"/>
      <c r="S2390" s="35" t="s">
        <v>61</v>
      </c>
      <c r="T2390" s="25" t="s">
        <v>36</v>
      </c>
      <c r="U2390" s="185">
        <v>22199</v>
      </c>
      <c r="V2390" s="188">
        <v>22199</v>
      </c>
      <c r="W2390" s="189">
        <v>22199</v>
      </c>
      <c r="X2390" s="31">
        <v>22199</v>
      </c>
      <c r="Y2390" s="90">
        <f>IFERROR(ROUND(X2390/W2390-1,2),"")</f>
        <v>0</v>
      </c>
      <c r="Z2390" s="31">
        <f>IF(OR(S2390="VLD MLC components",S2390="VLD MLC pipes",S2390="VLD PEX components",S2390="VLD PEX pipes",S2390="VLD PHC components",S2390="VLD PHC pipes",S2390="Controls VLD"),"По запросу",X2390)</f>
        <v>22199</v>
      </c>
      <c r="AA2390" s="63">
        <f>ROUND(X2390/1.2,3)</f>
        <v>18499.167000000001</v>
      </c>
      <c r="AB2390" s="23">
        <v>18499.167000000001</v>
      </c>
      <c r="AC2390" s="190">
        <f>IFERROR(ROUND(AA2390/AB2390-1,2),"")</f>
        <v>0</v>
      </c>
      <c r="AD2390" s="25">
        <v>36</v>
      </c>
      <c r="AE2390" s="25">
        <v>0.12</v>
      </c>
      <c r="AF2390" s="25">
        <v>0</v>
      </c>
      <c r="AG2390" s="25" t="s">
        <v>22</v>
      </c>
      <c r="AH2390" s="25">
        <v>0</v>
      </c>
      <c r="AI2390" s="25">
        <v>0</v>
      </c>
      <c r="AJ2390" s="25" t="s">
        <v>20</v>
      </c>
      <c r="AK2390" s="134" t="s">
        <v>19</v>
      </c>
      <c r="AL2390" s="25" t="s">
        <v>19</v>
      </c>
      <c r="AM2390" s="25">
        <v>1</v>
      </c>
      <c r="AN2390" s="25">
        <v>2000</v>
      </c>
      <c r="AO2390" s="25">
        <v>1200</v>
      </c>
      <c r="AP2390" s="25">
        <v>1200</v>
      </c>
      <c r="AQ2390" s="25"/>
      <c r="AR2390" s="94"/>
      <c r="AS2390" s="157">
        <v>1</v>
      </c>
      <c r="AT2390" s="93" t="s">
        <v>22</v>
      </c>
      <c r="AU2390" s="92" t="s">
        <v>22</v>
      </c>
      <c r="AV2390" s="91" t="s">
        <v>152</v>
      </c>
      <c r="AW2390" s="92" t="s">
        <v>48</v>
      </c>
      <c r="AX2390" s="92" t="s">
        <v>48</v>
      </c>
      <c r="AY2390" s="91" t="s">
        <v>152</v>
      </c>
      <c r="AZ2390" s="23"/>
      <c r="BA2390" s="25" t="s">
        <v>3637</v>
      </c>
      <c r="BB2390" t="s">
        <v>25</v>
      </c>
      <c r="BC2390" t="e">
        <v>#N/A</v>
      </c>
      <c r="BD2390" t="e">
        <f>IF(Z2390=BC2390,"OK")</f>
        <v>#N/A</v>
      </c>
      <c r="BE2390">
        <v>36</v>
      </c>
      <c r="BF2390">
        <v>0.12</v>
      </c>
      <c r="BG2390">
        <v>2000</v>
      </c>
      <c r="BH2390">
        <v>1200</v>
      </c>
      <c r="BI2390">
        <v>1200</v>
      </c>
      <c r="BJ2390">
        <v>0</v>
      </c>
      <c r="BK2390">
        <v>0</v>
      </c>
      <c r="BN2390" s="183"/>
    </row>
    <row r="2391" spans="1:66" ht="25.5" x14ac:dyDescent="0.25">
      <c r="A2391" s="1"/>
      <c r="B2391" s="94">
        <v>2378</v>
      </c>
      <c r="C2391" s="43">
        <v>1061171</v>
      </c>
      <c r="D2391" s="25"/>
      <c r="E2391" s="36" t="s">
        <v>3636</v>
      </c>
      <c r="F2391" s="151" t="s">
        <v>652</v>
      </c>
      <c r="G2391" s="41" t="s">
        <v>585</v>
      </c>
      <c r="H2391" s="46" t="str">
        <f>IFERROR(IFERROR(IF(SEARCH("Usystems",$E2391)&gt;0,"Usystems"),IF(SEARCH("RIIFO",$E2391)&gt;0,"RIIFO","Uponor")),"Uponor")</f>
        <v>Uponor</v>
      </c>
      <c r="I2391" s="25" t="str">
        <f>IFERROR(MID($D2391,1,7)+0,"")</f>
        <v/>
      </c>
      <c r="J2391" s="25" t="str">
        <f>IFERROR(MID($D2391,10,7)+0,"")</f>
        <v/>
      </c>
      <c r="K2391" s="25" t="str">
        <f>IFERROR(MID($D2391,19,7)+0,"")</f>
        <v/>
      </c>
      <c r="L2391" s="25" t="str">
        <f>IFERROR(MID($D2391,28,7)+0,"")</f>
        <v/>
      </c>
      <c r="M2391" s="25" t="str">
        <f>IF(IFERROR(MID($Q2391,1,7)+0,"")&lt;1130000,IF(INDEX(C:C,MATCH(LEFT(Q2391,7)+0,I:I,0))&lt;1130000,"",INDEX(C:C,MATCH(LEFT(Q2391,7)+0,I:I,0))),IFERROR(MID($Q2391,1,7)+0,""))</f>
        <v/>
      </c>
      <c r="N2391" s="25" t="str">
        <f>IF(IFERROR(MID($Q2391,10,7)+0,"")&lt;1130000,"",IFERROR(MID($Q2391,10,7)+0,""))</f>
        <v/>
      </c>
      <c r="O2391" s="25" t="str">
        <f>IF(IFERROR(MID($Q2391,19,7)+0,"")&lt;1130000,"",IFERROR(MID($Q2391,19,7)+0,""))</f>
        <v/>
      </c>
      <c r="P2391" s="25" t="str">
        <f>IF(M2391="","",IF(N2391="",M2391,M2391&amp;", "&amp;N2391))</f>
        <v/>
      </c>
      <c r="Q2391" s="25"/>
      <c r="R2391" s="25"/>
      <c r="S2391" s="35" t="s">
        <v>61</v>
      </c>
      <c r="T2391" s="25" t="s">
        <v>36</v>
      </c>
      <c r="U2391" s="185">
        <v>19549</v>
      </c>
      <c r="V2391" s="188">
        <v>19549</v>
      </c>
      <c r="W2391" s="189">
        <v>19549</v>
      </c>
      <c r="X2391" s="31">
        <v>19549</v>
      </c>
      <c r="Y2391" s="90">
        <f>IFERROR(ROUND(X2391/W2391-1,2),"")</f>
        <v>0</v>
      </c>
      <c r="Z2391" s="31">
        <f>IF(OR(S2391="VLD MLC components",S2391="VLD MLC pipes",S2391="VLD PEX components",S2391="VLD PEX pipes",S2391="VLD PHC components",S2391="VLD PHC pipes",S2391="Controls VLD"),"По запросу",X2391)</f>
        <v>19549</v>
      </c>
      <c r="AA2391" s="63">
        <f>ROUND(X2391/1.2,3)</f>
        <v>16290.833000000001</v>
      </c>
      <c r="AB2391" s="23">
        <v>16290.833000000001</v>
      </c>
      <c r="AC2391" s="190">
        <f>IFERROR(ROUND(AA2391/AB2391-1,2),"")</f>
        <v>0</v>
      </c>
      <c r="AD2391" s="25">
        <v>19</v>
      </c>
      <c r="AE2391" s="25">
        <v>1.89E-2</v>
      </c>
      <c r="AF2391" s="25">
        <v>0</v>
      </c>
      <c r="AG2391" s="25" t="s">
        <v>22</v>
      </c>
      <c r="AH2391" s="25">
        <v>0</v>
      </c>
      <c r="AI2391" s="25">
        <v>0</v>
      </c>
      <c r="AJ2391" s="25" t="s">
        <v>20</v>
      </c>
      <c r="AK2391" s="134" t="s">
        <v>19</v>
      </c>
      <c r="AL2391" s="25" t="s">
        <v>20</v>
      </c>
      <c r="AM2391" s="25">
        <v>1</v>
      </c>
      <c r="AN2391" s="25">
        <v>2010</v>
      </c>
      <c r="AO2391" s="25">
        <v>640</v>
      </c>
      <c r="AP2391" s="25">
        <v>370</v>
      </c>
      <c r="AQ2391" s="25"/>
      <c r="AR2391" s="94"/>
      <c r="AS2391" s="157">
        <v>1</v>
      </c>
      <c r="AT2391" s="93" t="s">
        <v>22</v>
      </c>
      <c r="AU2391" s="92" t="s">
        <v>22</v>
      </c>
      <c r="AV2391" s="91" t="s">
        <v>152</v>
      </c>
      <c r="AW2391" s="92" t="s">
        <v>152</v>
      </c>
      <c r="AX2391" s="92" t="s">
        <v>48</v>
      </c>
      <c r="AY2391" s="91" t="s">
        <v>152</v>
      </c>
      <c r="AZ2391" s="23"/>
      <c r="BA2391" s="25" t="s">
        <v>3635</v>
      </c>
      <c r="BB2391" t="s">
        <v>25</v>
      </c>
      <c r="BC2391" t="e">
        <v>#N/A</v>
      </c>
      <c r="BD2391" t="e">
        <f>IF(Z2391=BC2391,"OK")</f>
        <v>#N/A</v>
      </c>
      <c r="BE2391">
        <v>19</v>
      </c>
      <c r="BF2391">
        <v>1.89E-2</v>
      </c>
      <c r="BG2391">
        <v>2010</v>
      </c>
      <c r="BH2391">
        <v>640</v>
      </c>
      <c r="BI2391">
        <v>370</v>
      </c>
      <c r="BJ2391">
        <v>0</v>
      </c>
      <c r="BK2391">
        <v>0</v>
      </c>
      <c r="BN2391" s="183"/>
    </row>
    <row r="2392" spans="1:66" ht="25.5" x14ac:dyDescent="0.25">
      <c r="A2392" s="1"/>
      <c r="B2392" s="94">
        <v>2379</v>
      </c>
      <c r="C2392" s="43">
        <v>1061172</v>
      </c>
      <c r="D2392" s="25"/>
      <c r="E2392" s="27" t="s">
        <v>3634</v>
      </c>
      <c r="F2392" s="151" t="s">
        <v>21</v>
      </c>
      <c r="G2392" s="28"/>
      <c r="H2392" s="46" t="str">
        <f>IFERROR(IFERROR(IF(SEARCH("Usystems",$E2392)&gt;0,"Usystems"),IF(SEARCH("RIIFO",$E2392)&gt;0,"RIIFO","Uponor")),"Uponor")</f>
        <v>Uponor</v>
      </c>
      <c r="I2392" s="25" t="str">
        <f>IFERROR(MID($D2392,1,7)+0,"")</f>
        <v/>
      </c>
      <c r="J2392" s="25" t="str">
        <f>IFERROR(MID($D2392,10,7)+0,"")</f>
        <v/>
      </c>
      <c r="K2392" s="25" t="str">
        <f>IFERROR(MID($D2392,19,7)+0,"")</f>
        <v/>
      </c>
      <c r="L2392" s="25" t="str">
        <f>IFERROR(MID($D2392,28,7)+0,"")</f>
        <v/>
      </c>
      <c r="M2392" s="25" t="str">
        <f>IF(IFERROR(MID($Q2392,1,7)+0,"")&lt;1130000,IF(INDEX(C:C,MATCH(LEFT(Q2392,7)+0,I:I,0))&lt;1130000,"",INDEX(C:C,MATCH(LEFT(Q2392,7)+0,I:I,0))),IFERROR(MID($Q2392,1,7)+0,""))</f>
        <v/>
      </c>
      <c r="N2392" s="25" t="str">
        <f>IF(IFERROR(MID($Q2392,10,7)+0,"")&lt;1130000,"",IFERROR(MID($Q2392,10,7)+0,""))</f>
        <v/>
      </c>
      <c r="O2392" s="25" t="str">
        <f>IF(IFERROR(MID($Q2392,19,7)+0,"")&lt;1130000,"",IFERROR(MID($Q2392,19,7)+0,""))</f>
        <v/>
      </c>
      <c r="P2392" s="25" t="str">
        <f>IF(M2392="","",IF(N2392="",M2392,M2392&amp;", "&amp;N2392))</f>
        <v/>
      </c>
      <c r="Q2392" s="25"/>
      <c r="R2392" s="25"/>
      <c r="S2392" s="35" t="s">
        <v>61</v>
      </c>
      <c r="T2392" s="25" t="s">
        <v>36</v>
      </c>
      <c r="U2392" s="185">
        <v>17962</v>
      </c>
      <c r="V2392" s="188">
        <v>17962</v>
      </c>
      <c r="W2392" s="189">
        <v>17962</v>
      </c>
      <c r="X2392" s="31">
        <v>17962</v>
      </c>
      <c r="Y2392" s="90">
        <f>IFERROR(ROUND(X2392/W2392-1,2),"")</f>
        <v>0</v>
      </c>
      <c r="Z2392" s="31">
        <f>IF(OR(S2392="VLD MLC components",S2392="VLD MLC pipes",S2392="VLD PEX components",S2392="VLD PEX pipes",S2392="VLD PHC components",S2392="VLD PHC pipes",S2392="Controls VLD"),"По запросу",X2392)</f>
        <v>17962</v>
      </c>
      <c r="AA2392" s="63">
        <f>ROUND(X2392/1.2,3)</f>
        <v>14968.333000000001</v>
      </c>
      <c r="AB2392" s="23">
        <v>14968.333000000001</v>
      </c>
      <c r="AC2392" s="190">
        <f>IFERROR(ROUND(AA2392/AB2392-1,2),"")</f>
        <v>0</v>
      </c>
      <c r="AD2392" s="25">
        <v>11</v>
      </c>
      <c r="AE2392" s="25">
        <v>1.116E-2</v>
      </c>
      <c r="AF2392" s="25">
        <v>0</v>
      </c>
      <c r="AG2392" s="25" t="s">
        <v>22</v>
      </c>
      <c r="AH2392" s="25">
        <v>0</v>
      </c>
      <c r="AI2392" s="25">
        <v>0</v>
      </c>
      <c r="AJ2392" s="25" t="s">
        <v>20</v>
      </c>
      <c r="AK2392" s="134" t="s">
        <v>19</v>
      </c>
      <c r="AL2392" s="25" t="s">
        <v>20</v>
      </c>
      <c r="AM2392" s="25">
        <v>1</v>
      </c>
      <c r="AN2392" s="25">
        <v>1200</v>
      </c>
      <c r="AO2392" s="25">
        <v>625</v>
      </c>
      <c r="AP2392" s="25">
        <v>15</v>
      </c>
      <c r="AQ2392" s="25"/>
      <c r="AR2392" s="94"/>
      <c r="AS2392" s="157" t="s">
        <v>22</v>
      </c>
      <c r="AT2392" s="93" t="s">
        <v>22</v>
      </c>
      <c r="AU2392" s="92" t="s">
        <v>22</v>
      </c>
      <c r="AV2392" s="91" t="s">
        <v>48</v>
      </c>
      <c r="AW2392" s="92" t="s">
        <v>48</v>
      </c>
      <c r="AX2392" s="92" t="s">
        <v>48</v>
      </c>
      <c r="AY2392" s="91" t="s">
        <v>152</v>
      </c>
      <c r="AZ2392" s="23"/>
      <c r="BA2392" s="25">
        <v>0</v>
      </c>
      <c r="BB2392" t="s">
        <v>48</v>
      </c>
      <c r="BC2392" t="e">
        <v>#N/A</v>
      </c>
      <c r="BD2392" t="e">
        <f>IF(Z2392=BC2392,"OK")</f>
        <v>#N/A</v>
      </c>
      <c r="BE2392">
        <v>11</v>
      </c>
      <c r="BF2392">
        <v>1.116E-2</v>
      </c>
      <c r="BG2392">
        <v>1200</v>
      </c>
      <c r="BH2392">
        <v>625</v>
      </c>
      <c r="BI2392">
        <v>15</v>
      </c>
      <c r="BJ2392">
        <v>0</v>
      </c>
      <c r="BK2392">
        <v>0</v>
      </c>
      <c r="BN2392" s="183"/>
    </row>
    <row r="2393" spans="1:66" ht="25.5" x14ac:dyDescent="0.25">
      <c r="A2393" s="1"/>
      <c r="B2393" s="94">
        <v>2380</v>
      </c>
      <c r="C2393" s="43">
        <v>1061173</v>
      </c>
      <c r="D2393" s="25"/>
      <c r="E2393" s="27" t="s">
        <v>3633</v>
      </c>
      <c r="F2393" s="151" t="s">
        <v>21</v>
      </c>
      <c r="G2393" s="28"/>
      <c r="H2393" s="46" t="str">
        <f>IFERROR(IFERROR(IF(SEARCH("Usystems",$E2393)&gt;0,"Usystems"),IF(SEARCH("RIIFO",$E2393)&gt;0,"RIIFO","Uponor")),"Uponor")</f>
        <v>Uponor</v>
      </c>
      <c r="I2393" s="25" t="str">
        <f>IFERROR(MID($D2393,1,7)+0,"")</f>
        <v/>
      </c>
      <c r="J2393" s="25" t="str">
        <f>IFERROR(MID($D2393,10,7)+0,"")</f>
        <v/>
      </c>
      <c r="K2393" s="25" t="str">
        <f>IFERROR(MID($D2393,19,7)+0,"")</f>
        <v/>
      </c>
      <c r="L2393" s="25" t="str">
        <f>IFERROR(MID($D2393,28,7)+0,"")</f>
        <v/>
      </c>
      <c r="M2393" s="25" t="str">
        <f>IF(IFERROR(MID($Q2393,1,7)+0,"")&lt;1130000,IF(INDEX(C:C,MATCH(LEFT(Q2393,7)+0,I:I,0))&lt;1130000,"",INDEX(C:C,MATCH(LEFT(Q2393,7)+0,I:I,0))),IFERROR(MID($Q2393,1,7)+0,""))</f>
        <v/>
      </c>
      <c r="N2393" s="25" t="str">
        <f>IF(IFERROR(MID($Q2393,10,7)+0,"")&lt;1130000,"",IFERROR(MID($Q2393,10,7)+0,""))</f>
        <v/>
      </c>
      <c r="O2393" s="25" t="str">
        <f>IF(IFERROR(MID($Q2393,19,7)+0,"")&lt;1130000,"",IFERROR(MID($Q2393,19,7)+0,""))</f>
        <v/>
      </c>
      <c r="P2393" s="25" t="str">
        <f>IF(M2393="","",IF(N2393="",M2393,M2393&amp;", "&amp;N2393))</f>
        <v/>
      </c>
      <c r="Q2393" s="25"/>
      <c r="R2393" s="25"/>
      <c r="S2393" s="35" t="s">
        <v>61</v>
      </c>
      <c r="T2393" s="25" t="s">
        <v>36</v>
      </c>
      <c r="U2393" s="185">
        <v>13098</v>
      </c>
      <c r="V2393" s="188">
        <v>13098</v>
      </c>
      <c r="W2393" s="189">
        <v>13098</v>
      </c>
      <c r="X2393" s="31">
        <v>13098</v>
      </c>
      <c r="Y2393" s="90">
        <f>IFERROR(ROUND(X2393/W2393-1,2),"")</f>
        <v>0</v>
      </c>
      <c r="Z2393" s="31">
        <f>IF(OR(S2393="VLD MLC components",S2393="VLD MLC pipes",S2393="VLD PEX components",S2393="VLD PEX pipes",S2393="VLD PHC components",S2393="VLD PHC pipes",S2393="Controls VLD"),"По запросу",X2393)</f>
        <v>13098</v>
      </c>
      <c r="AA2393" s="63">
        <f>ROUND(X2393/1.2,3)</f>
        <v>10915</v>
      </c>
      <c r="AB2393" s="23">
        <v>10915</v>
      </c>
      <c r="AC2393" s="190">
        <f>IFERROR(ROUND(AA2393/AB2393-1,2),"")</f>
        <v>0</v>
      </c>
      <c r="AD2393" s="25">
        <v>7.3</v>
      </c>
      <c r="AE2393" s="25">
        <v>7.4999999999999997E-3</v>
      </c>
      <c r="AF2393" s="25">
        <v>0</v>
      </c>
      <c r="AG2393" s="25" t="s">
        <v>22</v>
      </c>
      <c r="AH2393" s="25">
        <v>0</v>
      </c>
      <c r="AI2393" s="25">
        <v>0</v>
      </c>
      <c r="AJ2393" s="25" t="s">
        <v>20</v>
      </c>
      <c r="AK2393" s="134" t="s">
        <v>19</v>
      </c>
      <c r="AL2393" s="25" t="s">
        <v>20</v>
      </c>
      <c r="AM2393" s="25">
        <v>1</v>
      </c>
      <c r="AN2393" s="25">
        <v>800</v>
      </c>
      <c r="AO2393" s="25">
        <v>625</v>
      </c>
      <c r="AP2393" s="25">
        <v>15</v>
      </c>
      <c r="AQ2393" s="25"/>
      <c r="AR2393" s="94"/>
      <c r="AS2393" s="157" t="s">
        <v>22</v>
      </c>
      <c r="AT2393" s="93" t="s">
        <v>22</v>
      </c>
      <c r="AU2393" s="92" t="s">
        <v>22</v>
      </c>
      <c r="AV2393" s="91" t="s">
        <v>48</v>
      </c>
      <c r="AW2393" s="92" t="s">
        <v>48</v>
      </c>
      <c r="AX2393" s="92" t="s">
        <v>48</v>
      </c>
      <c r="AY2393" s="91" t="s">
        <v>152</v>
      </c>
      <c r="AZ2393" s="23"/>
      <c r="BA2393" s="25">
        <v>0</v>
      </c>
      <c r="BB2393" t="s">
        <v>48</v>
      </c>
      <c r="BC2393" t="e">
        <v>#N/A</v>
      </c>
      <c r="BD2393" t="e">
        <f>IF(Z2393=BC2393,"OK")</f>
        <v>#N/A</v>
      </c>
      <c r="BE2393">
        <v>7.3</v>
      </c>
      <c r="BF2393">
        <v>7.4999999999999997E-3</v>
      </c>
      <c r="BG2393">
        <v>800</v>
      </c>
      <c r="BH2393">
        <v>625</v>
      </c>
      <c r="BI2393">
        <v>15</v>
      </c>
      <c r="BJ2393">
        <v>0</v>
      </c>
      <c r="BK2393">
        <v>0</v>
      </c>
      <c r="BN2393" s="183"/>
    </row>
    <row r="2394" spans="1:66" ht="25.5" x14ac:dyDescent="0.25">
      <c r="A2394" s="1"/>
      <c r="B2394" s="94">
        <v>2381</v>
      </c>
      <c r="C2394" s="43">
        <v>1063926</v>
      </c>
      <c r="D2394" s="24">
        <v>1061645</v>
      </c>
      <c r="E2394" s="27" t="s">
        <v>3632</v>
      </c>
      <c r="F2394" s="213" t="s">
        <v>21</v>
      </c>
      <c r="G2394" s="41" t="s">
        <v>585</v>
      </c>
      <c r="H2394" s="46" t="str">
        <f>IFERROR(IFERROR(IF(SEARCH("Usystems",$E2394)&gt;0,"Usystems"),IF(SEARCH("RIIFO",$E2394)&gt;0,"RIIFO","Uponor")),"Uponor")</f>
        <v>Uponor</v>
      </c>
      <c r="I2394" s="25">
        <f>IFERROR(MID($D2394,1,7)+0,"")</f>
        <v>1061645</v>
      </c>
      <c r="J2394" s="25" t="str">
        <f>IFERROR(MID($D2394,10,7)+0,"")</f>
        <v/>
      </c>
      <c r="K2394" s="25" t="str">
        <f>IFERROR(MID($D2394,19,7)+0,"")</f>
        <v/>
      </c>
      <c r="L2394" s="25" t="str">
        <f>IFERROR(MID($D2394,28,7)+0,"")</f>
        <v/>
      </c>
      <c r="M2394" s="25" t="str">
        <f>IF(IFERROR(MID($Q2394,1,7)+0,"")&lt;1130000,IF(INDEX(C:C,MATCH(LEFT(Q2394,7)+0,I:I,0))&lt;1130000,"",INDEX(C:C,MATCH(LEFT(Q2394,7)+0,I:I,0))),IFERROR(MID($Q2394,1,7)+0,""))</f>
        <v/>
      </c>
      <c r="N2394" s="25" t="str">
        <f>IF(IFERROR(MID($Q2394,10,7)+0,"")&lt;1130000,"",IFERROR(MID($Q2394,10,7)+0,""))</f>
        <v/>
      </c>
      <c r="O2394" s="25" t="str">
        <f>IF(IFERROR(MID($Q2394,19,7)+0,"")&lt;1130000,"",IFERROR(MID($Q2394,19,7)+0,""))</f>
        <v/>
      </c>
      <c r="P2394" s="25" t="str">
        <f>IF(M2394="","",IF(N2394="",M2394,M2394&amp;", "&amp;N2394))</f>
        <v/>
      </c>
      <c r="Q2394" s="25"/>
      <c r="R2394" s="25"/>
      <c r="S2394" s="35" t="s">
        <v>61</v>
      </c>
      <c r="T2394" s="25" t="s">
        <v>36</v>
      </c>
      <c r="U2394" s="185">
        <v>5898</v>
      </c>
      <c r="V2394" s="188">
        <v>5898</v>
      </c>
      <c r="W2394" s="189">
        <v>5898</v>
      </c>
      <c r="X2394" s="31">
        <v>5898</v>
      </c>
      <c r="Y2394" s="90">
        <f>IFERROR(ROUND(X2394/W2394-1,2),"")</f>
        <v>0</v>
      </c>
      <c r="Z2394" s="31">
        <f>IF(OR(S2394="VLD MLC components",S2394="VLD MLC pipes",S2394="VLD PEX components",S2394="VLD PEX pipes",S2394="VLD PHC components",S2394="VLD PHC pipes",S2394="Controls VLD"),"По запросу",X2394)</f>
        <v>5898</v>
      </c>
      <c r="AA2394" s="63">
        <f>ROUND(X2394/1.2,3)</f>
        <v>4915</v>
      </c>
      <c r="AB2394" s="23">
        <v>4915</v>
      </c>
      <c r="AC2394" s="190">
        <f>IFERROR(ROUND(AA2394/AB2394-1,2),"")</f>
        <v>0</v>
      </c>
      <c r="AD2394" s="25">
        <v>19</v>
      </c>
      <c r="AE2394" s="25">
        <v>1.89E-2</v>
      </c>
      <c r="AF2394" s="25">
        <v>0</v>
      </c>
      <c r="AG2394" s="25" t="s">
        <v>22</v>
      </c>
      <c r="AH2394" s="25">
        <v>0</v>
      </c>
      <c r="AI2394" s="25">
        <v>0</v>
      </c>
      <c r="AJ2394" s="25" t="s">
        <v>20</v>
      </c>
      <c r="AK2394" s="134" t="s">
        <v>19</v>
      </c>
      <c r="AL2394" s="25" t="s">
        <v>20</v>
      </c>
      <c r="AM2394" s="25">
        <v>1</v>
      </c>
      <c r="AN2394" s="25">
        <v>2050</v>
      </c>
      <c r="AO2394" s="25">
        <v>675</v>
      </c>
      <c r="AP2394" s="25">
        <v>500</v>
      </c>
      <c r="AQ2394" s="25"/>
      <c r="AR2394" s="94"/>
      <c r="AS2394" s="157">
        <v>2</v>
      </c>
      <c r="AT2394" s="93" t="s">
        <v>22</v>
      </c>
      <c r="AU2394" s="92" t="s">
        <v>22</v>
      </c>
      <c r="AV2394" s="91" t="s">
        <v>152</v>
      </c>
      <c r="AW2394" s="92" t="s">
        <v>152</v>
      </c>
      <c r="AX2394" s="92" t="s">
        <v>48</v>
      </c>
      <c r="AY2394" s="91" t="s">
        <v>152</v>
      </c>
      <c r="AZ2394" s="23"/>
      <c r="BA2394" s="25" t="s">
        <v>3631</v>
      </c>
      <c r="BB2394" t="s">
        <v>25</v>
      </c>
      <c r="BC2394" t="e">
        <v>#N/A</v>
      </c>
      <c r="BD2394" t="e">
        <f>IF(Z2394=BC2394,"OK")</f>
        <v>#N/A</v>
      </c>
      <c r="BE2394">
        <v>19</v>
      </c>
      <c r="BF2394">
        <v>1.89E-2</v>
      </c>
      <c r="BG2394">
        <v>2050</v>
      </c>
      <c r="BH2394">
        <v>675</v>
      </c>
      <c r="BI2394">
        <v>500</v>
      </c>
      <c r="BJ2394">
        <v>0</v>
      </c>
      <c r="BK2394">
        <v>0</v>
      </c>
      <c r="BN2394" s="183"/>
    </row>
    <row r="2395" spans="1:66" x14ac:dyDescent="0.25">
      <c r="A2395" s="1"/>
      <c r="B2395" s="94">
        <v>2382</v>
      </c>
      <c r="C2395" s="180" t="s">
        <v>3630</v>
      </c>
      <c r="D2395" s="37"/>
      <c r="E2395" s="36"/>
      <c r="F2395" s="217"/>
      <c r="G2395" s="132"/>
      <c r="H2395" s="46" t="str">
        <f>IFERROR(IFERROR(IF(SEARCH("Usystems",$E2395)&gt;0,"Usystems"),IF(SEARCH("RIIFO",$E2395)&gt;0,"RIIFO","Uponor")),"Uponor")</f>
        <v>Uponor</v>
      </c>
      <c r="I2395" s="25" t="str">
        <f>IFERROR(MID($D2395,1,7)+0,"")</f>
        <v/>
      </c>
      <c r="J2395" s="25" t="str">
        <f>IFERROR(MID($D2395,10,7)+0,"")</f>
        <v/>
      </c>
      <c r="K2395" s="25" t="str">
        <f>IFERROR(MID($D2395,19,7)+0,"")</f>
        <v/>
      </c>
      <c r="L2395" s="25" t="str">
        <f>IFERROR(MID($D2395,28,7)+0,"")</f>
        <v/>
      </c>
      <c r="M2395" s="25" t="str">
        <f>IF(IFERROR(MID($Q2395,1,7)+0,"")&lt;1130000,IF(INDEX(C:C,MATCH(LEFT(Q2395,7)+0,I:I,0))&lt;1130000,"",INDEX(C:C,MATCH(LEFT(Q2395,7)+0,I:I,0))),IFERROR(MID($Q2395,1,7)+0,""))</f>
        <v/>
      </c>
      <c r="N2395" s="25" t="str">
        <f>IF(IFERROR(MID($Q2395,10,7)+0,"")&lt;1130000,"",IFERROR(MID($Q2395,10,7)+0,""))</f>
        <v/>
      </c>
      <c r="O2395" s="25" t="str">
        <f>IF(IFERROR(MID($Q2395,19,7)+0,"")&lt;1130000,"",IFERROR(MID($Q2395,19,7)+0,""))</f>
        <v/>
      </c>
      <c r="P2395" s="25" t="str">
        <f>IF(M2395="","",IF(N2395="",M2395,M2395&amp;", "&amp;N2395))</f>
        <v/>
      </c>
      <c r="Q2395" s="54"/>
      <c r="R2395" s="54"/>
      <c r="S2395" s="35" t="s">
        <v>22</v>
      </c>
      <c r="T2395" s="55"/>
      <c r="U2395" s="185" t="s">
        <v>22</v>
      </c>
      <c r="V2395" s="188" t="s">
        <v>22</v>
      </c>
      <c r="W2395" s="189" t="s">
        <v>22</v>
      </c>
      <c r="X2395" s="31"/>
      <c r="Y2395" s="90" t="str">
        <f>IFERROR(ROUND(X2395/W2395-1,2),"")</f>
        <v/>
      </c>
      <c r="Z2395" s="31">
        <f>IF(OR(S2395="VLD MLC components",S2395="VLD MLC pipes",S2395="VLD PEX components",S2395="VLD PEX pipes",S2395="VLD PHC components",S2395="VLD PHC pipes",S2395="Controls VLD"),"По запросу",X2395)</f>
        <v>0</v>
      </c>
      <c r="AA2395" s="63">
        <f>ROUND(X2395/1.2,3)</f>
        <v>0</v>
      </c>
      <c r="AB2395" s="23">
        <v>0</v>
      </c>
      <c r="AC2395" s="190" t="str">
        <f>IFERROR(ROUND(AA2395/AB2395-1,2),"")</f>
        <v/>
      </c>
      <c r="AD2395" s="25"/>
      <c r="AE2395" s="25"/>
      <c r="AF2395" s="25">
        <v>0</v>
      </c>
      <c r="AG2395" s="25" t="s">
        <v>22</v>
      </c>
      <c r="AH2395" s="25">
        <v>0</v>
      </c>
      <c r="AI2395" s="25">
        <v>0</v>
      </c>
      <c r="AJ2395" s="25" t="s">
        <v>19</v>
      </c>
      <c r="AK2395" s="22" t="s">
        <v>152</v>
      </c>
      <c r="AL2395" s="25" t="s">
        <v>20</v>
      </c>
      <c r="AM2395" s="55" t="s">
        <v>22</v>
      </c>
      <c r="AN2395" s="25"/>
      <c r="AO2395" s="25"/>
      <c r="AP2395" s="25"/>
      <c r="AQ2395" s="25"/>
      <c r="AR2395" s="94"/>
      <c r="AS2395" s="157" t="s">
        <v>22</v>
      </c>
      <c r="AT2395" s="93" t="s">
        <v>22</v>
      </c>
      <c r="AU2395" s="92" t="s">
        <v>582</v>
      </c>
      <c r="AV2395" s="91" t="s">
        <v>48</v>
      </c>
      <c r="AW2395" s="92" t="s">
        <v>48</v>
      </c>
      <c r="AX2395" s="92" t="s">
        <v>48</v>
      </c>
      <c r="AY2395" s="91" t="s">
        <v>48</v>
      </c>
      <c r="AZ2395" s="23"/>
      <c r="BA2395" s="25">
        <v>0</v>
      </c>
      <c r="BB2395" t="s">
        <v>25</v>
      </c>
      <c r="BC2395">
        <v>0</v>
      </c>
      <c r="BD2395" t="str">
        <f>IF(Z2395=BC2395,"OK")</f>
        <v>OK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N2395" s="183"/>
    </row>
    <row r="2396" spans="1:66" x14ac:dyDescent="0.25">
      <c r="A2396" s="1"/>
      <c r="B2396" s="94">
        <v>2383</v>
      </c>
      <c r="C2396" s="43">
        <v>1137003</v>
      </c>
      <c r="D2396" s="37"/>
      <c r="E2396" s="36" t="s">
        <v>7069</v>
      </c>
      <c r="F2396" s="151" t="s">
        <v>655</v>
      </c>
      <c r="G2396" s="22" t="s">
        <v>2182</v>
      </c>
      <c r="H2396" s="46" t="str">
        <f>IFERROR(IFERROR(IF(SEARCH("Usystems",$E2396)&gt;0,"Usystems"),IF(SEARCH("RIIFO",$E2396)&gt;0,"RIIFO","Uponor")),"Uponor")</f>
        <v>Usystems</v>
      </c>
      <c r="I2396" s="25" t="str">
        <f>IFERROR(MID($D2396,1,7)+0,"")</f>
        <v/>
      </c>
      <c r="J2396" s="25" t="str">
        <f>IFERROR(MID($D2396,10,7)+0,"")</f>
        <v/>
      </c>
      <c r="K2396" s="25" t="str">
        <f>IFERROR(MID($D2396,19,7)+0,"")</f>
        <v/>
      </c>
      <c r="L2396" s="25" t="str">
        <f>IFERROR(MID($D2396,28,7)+0,"")</f>
        <v/>
      </c>
      <c r="M2396" s="25" t="str">
        <f>IF(IFERROR(MID($Q2396,1,7)+0,"")&lt;1130000,IF(INDEX(C:C,MATCH(LEFT(Q2396,7)+0,I:I,0))&lt;1130000,"",INDEX(C:C,MATCH(LEFT(Q2396,7)+0,I:I,0))),IFERROR(MID($Q2396,1,7)+0,""))</f>
        <v/>
      </c>
      <c r="N2396" s="25" t="str">
        <f>IF(IFERROR(MID($Q2396,10,7)+0,"")&lt;1130000,"",IFERROR(MID($Q2396,10,7)+0,""))</f>
        <v/>
      </c>
      <c r="O2396" s="25" t="str">
        <f>IF(IFERROR(MID($Q2396,19,7)+0,"")&lt;1130000,"",IFERROR(MID($Q2396,19,7)+0,""))</f>
        <v/>
      </c>
      <c r="P2396" s="25" t="str">
        <f>IF(M2396="","",IF(N2396="",M2396,M2396&amp;", "&amp;N2396))</f>
        <v/>
      </c>
      <c r="Q2396" s="37"/>
      <c r="R2396" s="37"/>
      <c r="S2396" s="35" t="s">
        <v>60</v>
      </c>
      <c r="T2396" s="25" t="s">
        <v>36</v>
      </c>
      <c r="U2396" s="185" t="s">
        <v>22</v>
      </c>
      <c r="V2396" s="188" t="s">
        <v>22</v>
      </c>
      <c r="W2396" s="189">
        <v>24000</v>
      </c>
      <c r="X2396" s="31">
        <v>26400</v>
      </c>
      <c r="Y2396" s="90">
        <f>IFERROR(ROUND(X2396/W2396-1,2),"")</f>
        <v>0.1</v>
      </c>
      <c r="Z2396" s="31">
        <f>IF(OR(S2396="VLD MLC components",S2396="VLD MLC pipes",S2396="VLD PEX components",S2396="VLD PEX pipes",S2396="VLD PHC components",S2396="VLD PHC pipes",S2396="Controls VLD"),"По запросу",X2396)</f>
        <v>26400</v>
      </c>
      <c r="AA2396" s="63">
        <f>ROUND(X2396/1.2,3)</f>
        <v>22000</v>
      </c>
      <c r="AB2396" s="23">
        <v>20000</v>
      </c>
      <c r="AC2396" s="190">
        <f>IFERROR(ROUND(AA2396/AB2396-1,2),"")</f>
        <v>0.1</v>
      </c>
      <c r="AD2396" s="25">
        <v>1.095</v>
      </c>
      <c r="AE2396" s="25">
        <v>5.3420000000000004E-3</v>
      </c>
      <c r="AF2396" s="25">
        <v>136</v>
      </c>
      <c r="AG2396" s="25" t="e">
        <v>#VALUE!</v>
      </c>
      <c r="AH2396" s="25"/>
      <c r="AI2396" s="25"/>
      <c r="AJ2396" s="42" t="s">
        <v>19</v>
      </c>
      <c r="AK2396" s="22" t="s">
        <v>152</v>
      </c>
      <c r="AL2396" s="42" t="s">
        <v>19</v>
      </c>
      <c r="AM2396" s="25">
        <v>1</v>
      </c>
      <c r="AN2396" s="25">
        <v>395</v>
      </c>
      <c r="AO2396" s="25">
        <v>155</v>
      </c>
      <c r="AP2396" s="25">
        <v>70</v>
      </c>
      <c r="AQ2396" s="25">
        <v>1.1379999999999999</v>
      </c>
      <c r="AR2396" s="94">
        <f>AN2396*AO2396*AP2396/1000000000</f>
        <v>4.2857499999999996E-3</v>
      </c>
      <c r="AS2396" s="157"/>
      <c r="AT2396" s="93"/>
      <c r="AU2396" s="92"/>
      <c r="AV2396" s="91"/>
      <c r="AW2396" s="92"/>
      <c r="AX2396" s="92"/>
      <c r="AY2396" s="91"/>
      <c r="AZ2396" s="23"/>
      <c r="BA2396" s="25"/>
      <c r="BC2396">
        <v>26400</v>
      </c>
      <c r="BD2396" t="str">
        <f>IF(Z2396=BC2396,"OK")</f>
        <v>OK</v>
      </c>
      <c r="BN2396" s="183"/>
    </row>
    <row r="2397" spans="1:66" ht="25.5" x14ac:dyDescent="0.25">
      <c r="A2397" s="1"/>
      <c r="B2397" s="94">
        <v>2384</v>
      </c>
      <c r="C2397" s="43">
        <v>1137002</v>
      </c>
      <c r="D2397" s="37"/>
      <c r="E2397" s="36" t="s">
        <v>7070</v>
      </c>
      <c r="F2397" s="151" t="s">
        <v>652</v>
      </c>
      <c r="G2397" s="22" t="s">
        <v>2182</v>
      </c>
      <c r="H2397" s="46" t="str">
        <f>IFERROR(IFERROR(IF(SEARCH("Usystems",$E2397)&gt;0,"Usystems"),IF(SEARCH("RIIFO",$E2397)&gt;0,"RIIFO","Uponor")),"Uponor")</f>
        <v>Usystems</v>
      </c>
      <c r="I2397" s="25" t="str">
        <f>IFERROR(MID($D2397,1,7)+0,"")</f>
        <v/>
      </c>
      <c r="J2397" s="25" t="str">
        <f>IFERROR(MID($D2397,10,7)+0,"")</f>
        <v/>
      </c>
      <c r="K2397" s="25" t="str">
        <f>IFERROR(MID($D2397,19,7)+0,"")</f>
        <v/>
      </c>
      <c r="L2397" s="25" t="str">
        <f>IFERROR(MID($D2397,28,7)+0,"")</f>
        <v/>
      </c>
      <c r="M2397" s="25" t="str">
        <f>IF(IFERROR(MID($Q2397,1,7)+0,"")&lt;1130000,IF(INDEX(C:C,MATCH(LEFT(Q2397,7)+0,I:I,0))&lt;1130000,"",INDEX(C:C,MATCH(LEFT(Q2397,7)+0,I:I,0))),IFERROR(MID($Q2397,1,7)+0,""))</f>
        <v/>
      </c>
      <c r="N2397" s="25" t="str">
        <f>IF(IFERROR(MID($Q2397,10,7)+0,"")&lt;1130000,"",IFERROR(MID($Q2397,10,7)+0,""))</f>
        <v/>
      </c>
      <c r="O2397" s="25" t="str">
        <f>IF(IFERROR(MID($Q2397,19,7)+0,"")&lt;1130000,"",IFERROR(MID($Q2397,19,7)+0,""))</f>
        <v/>
      </c>
      <c r="P2397" s="25" t="str">
        <f>IF(M2397="","",IF(N2397="",M2397,M2397&amp;", "&amp;N2397))</f>
        <v/>
      </c>
      <c r="Q2397" s="37"/>
      <c r="R2397" s="37"/>
      <c r="S2397" s="35" t="s">
        <v>60</v>
      </c>
      <c r="T2397" s="25" t="s">
        <v>36</v>
      </c>
      <c r="U2397" s="185" t="s">
        <v>22</v>
      </c>
      <c r="V2397" s="188" t="s">
        <v>22</v>
      </c>
      <c r="W2397" s="189">
        <v>12900</v>
      </c>
      <c r="X2397" s="31">
        <v>14190</v>
      </c>
      <c r="Y2397" s="90">
        <f>IFERROR(ROUND(X2397/W2397-1,2),"")</f>
        <v>0.1</v>
      </c>
      <c r="Z2397" s="31">
        <f>IF(OR(S2397="VLD MLC components",S2397="VLD MLC pipes",S2397="VLD PEX components",S2397="VLD PEX pipes",S2397="VLD PHC components",S2397="VLD PHC pipes",S2397="Controls VLD"),"По запросу",X2397)</f>
        <v>14190</v>
      </c>
      <c r="AA2397" s="63">
        <f>ROUND(X2397/1.2,3)</f>
        <v>11825</v>
      </c>
      <c r="AB2397" s="23">
        <v>10750</v>
      </c>
      <c r="AC2397" s="190">
        <f>IFERROR(ROUND(AA2397/AB2397-1,2),"")</f>
        <v>0.1</v>
      </c>
      <c r="AD2397" s="25">
        <v>0.20200000000000001</v>
      </c>
      <c r="AE2397" s="25">
        <v>9.3999999999999997E-4</v>
      </c>
      <c r="AF2397" s="25">
        <v>568</v>
      </c>
      <c r="AG2397" s="25" t="e">
        <v>#VALUE!</v>
      </c>
      <c r="AH2397" s="25"/>
      <c r="AI2397" s="25"/>
      <c r="AJ2397" s="42" t="s">
        <v>19</v>
      </c>
      <c r="AK2397" s="22" t="s">
        <v>152</v>
      </c>
      <c r="AL2397" s="42" t="s">
        <v>19</v>
      </c>
      <c r="AM2397" s="25">
        <v>1</v>
      </c>
      <c r="AN2397" s="25">
        <v>112</v>
      </c>
      <c r="AO2397" s="25">
        <v>100</v>
      </c>
      <c r="AP2397" s="25">
        <v>63</v>
      </c>
      <c r="AQ2397" s="25">
        <v>0.19</v>
      </c>
      <c r="AR2397" s="94">
        <f>AN2397*AO2397*AP2397/1000000000</f>
        <v>7.0560000000000002E-4</v>
      </c>
      <c r="AS2397" s="157"/>
      <c r="AT2397" s="93"/>
      <c r="AU2397" s="92"/>
      <c r="AV2397" s="91"/>
      <c r="AW2397" s="92"/>
      <c r="AX2397" s="92"/>
      <c r="AY2397" s="91"/>
      <c r="AZ2397" s="23"/>
      <c r="BA2397" s="25"/>
      <c r="BC2397">
        <v>14190</v>
      </c>
      <c r="BD2397" t="str">
        <f>IF(Z2397=BC2397,"OK")</f>
        <v>OK</v>
      </c>
      <c r="BN2397" s="183"/>
    </row>
    <row r="2398" spans="1:66" x14ac:dyDescent="0.25">
      <c r="A2398" s="1"/>
      <c r="B2398" s="94">
        <v>2385</v>
      </c>
      <c r="C2398" s="43">
        <v>1137004</v>
      </c>
      <c r="D2398" s="37"/>
      <c r="E2398" s="36" t="s">
        <v>7071</v>
      </c>
      <c r="F2398" s="151" t="s">
        <v>21</v>
      </c>
      <c r="G2398" s="22" t="s">
        <v>2182</v>
      </c>
      <c r="H2398" s="46" t="str">
        <f>IFERROR(IFERROR(IF(SEARCH("Usystems",$E2398)&gt;0,"Usystems"),IF(SEARCH("RIIFO",$E2398)&gt;0,"RIIFO","Uponor")),"Uponor")</f>
        <v>Usystems</v>
      </c>
      <c r="I2398" s="25" t="str">
        <f>IFERROR(MID($D2398,1,7)+0,"")</f>
        <v/>
      </c>
      <c r="J2398" s="25" t="str">
        <f>IFERROR(MID($D2398,10,7)+0,"")</f>
        <v/>
      </c>
      <c r="K2398" s="25" t="str">
        <f>IFERROR(MID($D2398,19,7)+0,"")</f>
        <v/>
      </c>
      <c r="L2398" s="25" t="str">
        <f>IFERROR(MID($D2398,28,7)+0,"")</f>
        <v/>
      </c>
      <c r="M2398" s="25" t="str">
        <f>IF(IFERROR(MID($Q2398,1,7)+0,"")&lt;1130000,IF(INDEX(C:C,MATCH(LEFT(Q2398,7)+0,I:I,0))&lt;1130000,"",INDEX(C:C,MATCH(LEFT(Q2398,7)+0,I:I,0))),IFERROR(MID($Q2398,1,7)+0,""))</f>
        <v/>
      </c>
      <c r="N2398" s="25" t="str">
        <f>IF(IFERROR(MID($Q2398,10,7)+0,"")&lt;1130000,"",IFERROR(MID($Q2398,10,7)+0,""))</f>
        <v/>
      </c>
      <c r="O2398" s="25" t="str">
        <f>IF(IFERROR(MID($Q2398,19,7)+0,"")&lt;1130000,"",IFERROR(MID($Q2398,19,7)+0,""))</f>
        <v/>
      </c>
      <c r="P2398" s="25" t="str">
        <f>IF(M2398="","",IF(N2398="",M2398,M2398&amp;", "&amp;N2398))</f>
        <v/>
      </c>
      <c r="Q2398" s="37"/>
      <c r="R2398" s="37"/>
      <c r="S2398" s="35" t="s">
        <v>60</v>
      </c>
      <c r="T2398" s="25" t="s">
        <v>36</v>
      </c>
      <c r="U2398" s="185" t="s">
        <v>22</v>
      </c>
      <c r="V2398" s="188" t="s">
        <v>22</v>
      </c>
      <c r="W2398" s="189">
        <v>16000</v>
      </c>
      <c r="X2398" s="31">
        <v>17600</v>
      </c>
      <c r="Y2398" s="90">
        <f>IFERROR(ROUND(X2398/W2398-1,2),"")</f>
        <v>0.1</v>
      </c>
      <c r="Z2398" s="31">
        <f>IF(OR(S2398="VLD MLC components",S2398="VLD MLC pipes",S2398="VLD PEX components",S2398="VLD PEX pipes",S2398="VLD PHC components",S2398="VLD PHC pipes",S2398="Controls VLD"),"По запросу",X2398)</f>
        <v>17600</v>
      </c>
      <c r="AA2398" s="63">
        <f>ROUND(X2398/1.2,3)</f>
        <v>14666.666999999999</v>
      </c>
      <c r="AB2398" s="23">
        <v>13333.333000000001</v>
      </c>
      <c r="AC2398" s="190">
        <f>IFERROR(ROUND(AA2398/AB2398-1,2),"")</f>
        <v>0.1</v>
      </c>
      <c r="AD2398" s="25">
        <v>0.23400000000000001</v>
      </c>
      <c r="AE2398" s="25">
        <v>1.0579999999999999E-3</v>
      </c>
      <c r="AF2398" s="25">
        <v>42</v>
      </c>
      <c r="AG2398" s="25" t="e">
        <v>#VALUE!</v>
      </c>
      <c r="AH2398" s="25"/>
      <c r="AI2398" s="25"/>
      <c r="AJ2398" s="42" t="s">
        <v>19</v>
      </c>
      <c r="AK2398" s="22" t="s">
        <v>152</v>
      </c>
      <c r="AL2398" s="42" t="s">
        <v>19</v>
      </c>
      <c r="AM2398" s="25">
        <v>1</v>
      </c>
      <c r="AN2398" s="25">
        <v>112</v>
      </c>
      <c r="AO2398" s="25">
        <v>100</v>
      </c>
      <c r="AP2398" s="25">
        <v>70</v>
      </c>
      <c r="AQ2398" s="25">
        <v>0.184</v>
      </c>
      <c r="AR2398" s="94">
        <f>AN2398*AO2398*AP2398/1000000000</f>
        <v>7.8399999999999997E-4</v>
      </c>
      <c r="AS2398" s="157"/>
      <c r="AT2398" s="93"/>
      <c r="AU2398" s="92"/>
      <c r="AV2398" s="91"/>
      <c r="AW2398" s="92"/>
      <c r="AX2398" s="92"/>
      <c r="AY2398" s="91"/>
      <c r="AZ2398" s="23"/>
      <c r="BA2398" s="25"/>
      <c r="BC2398">
        <v>17600</v>
      </c>
      <c r="BD2398" t="str">
        <f>IF(Z2398=BC2398,"OK")</f>
        <v>OK</v>
      </c>
      <c r="BN2398" s="183"/>
    </row>
    <row r="2399" spans="1:66" x14ac:dyDescent="0.25">
      <c r="A2399" s="1"/>
      <c r="B2399" s="94">
        <v>2386</v>
      </c>
      <c r="C2399" s="43">
        <v>1137044</v>
      </c>
      <c r="D2399" s="37">
        <v>1136056</v>
      </c>
      <c r="E2399" s="36" t="s">
        <v>7073</v>
      </c>
      <c r="F2399" s="151" t="s">
        <v>21</v>
      </c>
      <c r="G2399" s="28" t="s">
        <v>2182</v>
      </c>
      <c r="H2399" s="46" t="str">
        <f>IFERROR(IFERROR(IF(SEARCH("Usystems",$E2399)&gt;0,"Usystems"),IF(SEARCH("RIIFO",$E2399)&gt;0,"RIIFO","Uponor")),"Uponor")</f>
        <v>Usystems</v>
      </c>
      <c r="I2399" s="25">
        <f>IFERROR(MID($D2399,1,7)+0,"")</f>
        <v>1136056</v>
      </c>
      <c r="J2399" s="25" t="str">
        <f>IFERROR(MID($D2399,10,7)+0,"")</f>
        <v/>
      </c>
      <c r="K2399" s="25" t="str">
        <f>IFERROR(MID($D2399,19,7)+0,"")</f>
        <v/>
      </c>
      <c r="L2399" s="25" t="str">
        <f>IFERROR(MID($D2399,28,7)+0,"")</f>
        <v/>
      </c>
      <c r="M2399" s="25" t="str">
        <f>IF(IFERROR(MID($Q2399,1,7)+0,"")&lt;1130000,IF(INDEX(C:C,MATCH(LEFT(Q2399,7)+0,I:I,0))&lt;1130000,"",INDEX(C:C,MATCH(LEFT(Q2399,7)+0,I:I,0))),IFERROR(MID($Q2399,1,7)+0,""))</f>
        <v/>
      </c>
      <c r="N2399" s="25" t="str">
        <f>IF(IFERROR(MID($Q2399,10,7)+0,"")&lt;1130000,"",IFERROR(MID($Q2399,10,7)+0,""))</f>
        <v/>
      </c>
      <c r="O2399" s="25" t="str">
        <f>IF(IFERROR(MID($Q2399,19,7)+0,"")&lt;1130000,"",IFERROR(MID($Q2399,19,7)+0,""))</f>
        <v/>
      </c>
      <c r="P2399" s="25" t="str">
        <f>IF(M2399="","",IF(N2399="",M2399,M2399&amp;", "&amp;N2399))</f>
        <v/>
      </c>
      <c r="Q2399" s="37"/>
      <c r="R2399" s="37"/>
      <c r="S2399" s="35" t="s">
        <v>60</v>
      </c>
      <c r="T2399" s="25" t="s">
        <v>36</v>
      </c>
      <c r="U2399" s="185" t="s">
        <v>22</v>
      </c>
      <c r="V2399" s="188" t="s">
        <v>22</v>
      </c>
      <c r="W2399" s="189">
        <v>16330</v>
      </c>
      <c r="X2399" s="31">
        <v>17963</v>
      </c>
      <c r="Y2399" s="90">
        <f>IFERROR(ROUND(X2399/W2399-1,2),"")</f>
        <v>0.1</v>
      </c>
      <c r="Z2399" s="31">
        <f>IF(OR(S2399="VLD MLC components",S2399="VLD MLC pipes",S2399="VLD PEX components",S2399="VLD PEX pipes",S2399="VLD PHC components",S2399="VLD PHC pipes",S2399="Controls VLD"),"По запросу",X2399)</f>
        <v>17963</v>
      </c>
      <c r="AA2399" s="63">
        <f>ROUND(X2399/1.2,3)</f>
        <v>14969.166999999999</v>
      </c>
      <c r="AB2399" s="23">
        <v>13608.333000000001</v>
      </c>
      <c r="AC2399" s="190">
        <f>IFERROR(ROUND(AA2399/AB2399-1,2),"")</f>
        <v>0.1</v>
      </c>
      <c r="AD2399" s="25">
        <v>0.6</v>
      </c>
      <c r="AE2399" s="25">
        <v>2.0300000000000001E-3</v>
      </c>
      <c r="AF2399" s="25">
        <v>0</v>
      </c>
      <c r="AG2399" s="25" t="e">
        <v>#VALUE!</v>
      </c>
      <c r="AH2399" s="25"/>
      <c r="AI2399" s="25"/>
      <c r="AJ2399" s="42" t="s">
        <v>19</v>
      </c>
      <c r="AK2399" s="42" t="s">
        <v>19</v>
      </c>
      <c r="AL2399" s="42" t="s">
        <v>19</v>
      </c>
      <c r="AM2399" s="55"/>
      <c r="AN2399" s="25">
        <f>_xlfn.SINGLE(_xlfn.XLOOKUP($D2399,$C:$C,AN:AN))</f>
        <v>290</v>
      </c>
      <c r="AO2399" s="25">
        <f>_xlfn.SINGLE(_xlfn.XLOOKUP($D2399,$C:$C,AO:AO))</f>
        <v>100</v>
      </c>
      <c r="AP2399" s="25">
        <f>_xlfn.SINGLE(_xlfn.XLOOKUP($D2399,$C:$C,AP:AP))</f>
        <v>70</v>
      </c>
      <c r="AQ2399" s="25">
        <f>_xlfn.SINGLE(_xlfn.XLOOKUP($D2399,$C:$C,AQ:AQ))</f>
        <v>0.6</v>
      </c>
      <c r="AR2399" s="94">
        <f>ROUND(_xlfn.XLOOKUP($D2399,$C:$C,AR:AR),6)</f>
        <v>2.0300000000000001E-3</v>
      </c>
      <c r="AS2399" s="157"/>
      <c r="AT2399" s="93"/>
      <c r="AU2399" s="92"/>
      <c r="AV2399" s="91"/>
      <c r="AW2399" s="92"/>
      <c r="AX2399" s="92"/>
      <c r="AY2399" s="91"/>
      <c r="AZ2399" s="23"/>
      <c r="BA2399" s="25"/>
      <c r="BC2399" t="e">
        <v>#N/A</v>
      </c>
      <c r="BD2399" t="e">
        <f>IF(Z2399=BC2399,"OK")</f>
        <v>#N/A</v>
      </c>
      <c r="BN2399" s="183"/>
    </row>
    <row r="2400" spans="1:66" x14ac:dyDescent="0.25">
      <c r="A2400" s="1"/>
      <c r="B2400" s="94">
        <v>2387</v>
      </c>
      <c r="C2400" s="43">
        <v>1137045</v>
      </c>
      <c r="D2400" s="37">
        <v>1136058</v>
      </c>
      <c r="E2400" s="36" t="s">
        <v>7074</v>
      </c>
      <c r="F2400" s="151" t="s">
        <v>21</v>
      </c>
      <c r="G2400" s="127" t="s">
        <v>2630</v>
      </c>
      <c r="H2400" s="46" t="str">
        <f>IFERROR(IFERROR(IF(SEARCH("Usystems",$E2400)&gt;0,"Usystems"),IF(SEARCH("RIIFO",$E2400)&gt;0,"RIIFO","Uponor")),"Uponor")</f>
        <v>Usystems</v>
      </c>
      <c r="I2400" s="25">
        <f>IFERROR(MID($D2400,1,7)+0,"")</f>
        <v>1136058</v>
      </c>
      <c r="J2400" s="25" t="str">
        <f>IFERROR(MID($D2400,10,7)+0,"")</f>
        <v/>
      </c>
      <c r="K2400" s="25" t="str">
        <f>IFERROR(MID($D2400,19,7)+0,"")</f>
        <v/>
      </c>
      <c r="L2400" s="25" t="str">
        <f>IFERROR(MID($D2400,28,7)+0,"")</f>
        <v/>
      </c>
      <c r="M2400" s="25" t="str">
        <f>IF(IFERROR(MID($Q2400,1,7)+0,"")&lt;1130000,IF(INDEX(C:C,MATCH(LEFT(Q2400,7)+0,I:I,0))&lt;1130000,"",INDEX(C:C,MATCH(LEFT(Q2400,7)+0,I:I,0))),IFERROR(MID($Q2400,1,7)+0,""))</f>
        <v/>
      </c>
      <c r="N2400" s="25" t="str">
        <f>IF(IFERROR(MID($Q2400,10,7)+0,"")&lt;1130000,"",IFERROR(MID($Q2400,10,7)+0,""))</f>
        <v/>
      </c>
      <c r="O2400" s="25" t="str">
        <f>IF(IFERROR(MID($Q2400,19,7)+0,"")&lt;1130000,"",IFERROR(MID($Q2400,19,7)+0,""))</f>
        <v/>
      </c>
      <c r="P2400" s="25" t="str">
        <f>IF(M2400="","",IF(N2400="",M2400,M2400&amp;", "&amp;N2400))</f>
        <v/>
      </c>
      <c r="Q2400" s="37"/>
      <c r="R2400" s="37"/>
      <c r="S2400" s="35" t="s">
        <v>60</v>
      </c>
      <c r="T2400" s="25" t="s">
        <v>36</v>
      </c>
      <c r="U2400" s="185" t="s">
        <v>22</v>
      </c>
      <c r="V2400" s="188" t="s">
        <v>22</v>
      </c>
      <c r="W2400" s="189">
        <v>18792</v>
      </c>
      <c r="X2400" s="31">
        <v>20671</v>
      </c>
      <c r="Y2400" s="90">
        <f>IFERROR(ROUND(X2400/W2400-1,2),"")</f>
        <v>0.1</v>
      </c>
      <c r="Z2400" s="31">
        <f>IF(OR(S2400="VLD MLC components",S2400="VLD MLC pipes",S2400="VLD PEX components",S2400="VLD PEX pipes",S2400="VLD PHC components",S2400="VLD PHC pipes",S2400="Controls VLD"),"По запросу",X2400)</f>
        <v>20671</v>
      </c>
      <c r="AA2400" s="63">
        <f>ROUND(X2400/1.2,3)</f>
        <v>17225.832999999999</v>
      </c>
      <c r="AB2400" s="23">
        <v>15660</v>
      </c>
      <c r="AC2400" s="190">
        <f>IFERROR(ROUND(AA2400/AB2400-1,2),"")</f>
        <v>0.1</v>
      </c>
      <c r="AD2400" s="25">
        <v>0.8</v>
      </c>
      <c r="AE2400" s="25">
        <v>2.0300000000000001E-3</v>
      </c>
      <c r="AF2400" s="25">
        <v>0</v>
      </c>
      <c r="AG2400" s="25" t="e">
        <v>#VALUE!</v>
      </c>
      <c r="AH2400" s="25"/>
      <c r="AI2400" s="25"/>
      <c r="AJ2400" s="42" t="s">
        <v>19</v>
      </c>
      <c r="AK2400" s="42" t="s">
        <v>19</v>
      </c>
      <c r="AL2400" s="42" t="s">
        <v>19</v>
      </c>
      <c r="AM2400" s="55"/>
      <c r="AN2400" s="25">
        <f>_xlfn.SINGLE(_xlfn.XLOOKUP($D2400,$C:$C,AN:AN))</f>
        <v>400</v>
      </c>
      <c r="AO2400" s="25">
        <f>_xlfn.SINGLE(_xlfn.XLOOKUP($D2400,$C:$C,AO:AO))</f>
        <v>150</v>
      </c>
      <c r="AP2400" s="25">
        <f>_xlfn.SINGLE(_xlfn.XLOOKUP($D2400,$C:$C,AP:AP))</f>
        <v>70</v>
      </c>
      <c r="AQ2400" s="25">
        <f>_xlfn.SINGLE(_xlfn.XLOOKUP($D2400,$C:$C,AQ:AQ))</f>
        <v>0.9</v>
      </c>
      <c r="AR2400" s="94">
        <f>ROUND(_xlfn.XLOOKUP($D2400,$C:$C,AR:AR),6)</f>
        <v>4.1999999999999997E-3</v>
      </c>
      <c r="AS2400" s="157"/>
      <c r="AT2400" s="93"/>
      <c r="AU2400" s="92"/>
      <c r="AV2400" s="91"/>
      <c r="AW2400" s="92"/>
      <c r="AX2400" s="92"/>
      <c r="AY2400" s="91"/>
      <c r="AZ2400" s="23"/>
      <c r="BA2400" s="25"/>
      <c r="BC2400" t="e">
        <v>#N/A</v>
      </c>
      <c r="BD2400" t="e">
        <f>IF(Z2400=BC2400,"OK")</f>
        <v>#N/A</v>
      </c>
      <c r="BN2400" s="183"/>
    </row>
    <row r="2401" spans="1:66" x14ac:dyDescent="0.25">
      <c r="A2401" s="1"/>
      <c r="B2401" s="94">
        <v>2388</v>
      </c>
      <c r="C2401" s="43">
        <v>1136057</v>
      </c>
      <c r="D2401" s="25"/>
      <c r="E2401" s="26" t="s">
        <v>3625</v>
      </c>
      <c r="F2401" s="151" t="s">
        <v>21</v>
      </c>
      <c r="G2401" s="102" t="s">
        <v>2182</v>
      </c>
      <c r="H2401" s="46" t="str">
        <f>IFERROR(IFERROR(IF(SEARCH("Usystems",$E2401)&gt;0,"Usystems"),IF(SEARCH("RIIFO",$E2401)&gt;0,"RIIFO","Uponor")),"Uponor")</f>
        <v>Usystems</v>
      </c>
      <c r="I2401" s="25" t="str">
        <f>IFERROR(MID($D2401,1,7)+0,"")</f>
        <v/>
      </c>
      <c r="J2401" s="25" t="str">
        <f>IFERROR(MID($D2401,10,7)+0,"")</f>
        <v/>
      </c>
      <c r="K2401" s="25" t="str">
        <f>IFERROR(MID($D2401,19,7)+0,"")</f>
        <v/>
      </c>
      <c r="L2401" s="25" t="str">
        <f>IFERROR(MID($D2401,28,7)+0,"")</f>
        <v/>
      </c>
      <c r="M2401" s="25" t="str">
        <f>IF(IFERROR(MID($Q2401,1,7)+0,"")&lt;1130000,IF(INDEX(C:C,MATCH(LEFT(Q2401,7)+0,I:I,0))&lt;1130000,"",INDEX(C:C,MATCH(LEFT(Q2401,7)+0,I:I,0))),IFERROR(MID($Q2401,1,7)+0,""))</f>
        <v/>
      </c>
      <c r="N2401" s="25" t="str">
        <f>IF(IFERROR(MID($Q2401,10,7)+0,"")&lt;1130000,"",IFERROR(MID($Q2401,10,7)+0,""))</f>
        <v/>
      </c>
      <c r="O2401" s="25" t="str">
        <f>IF(IFERROR(MID($Q2401,19,7)+0,"")&lt;1130000,"",IFERROR(MID($Q2401,19,7)+0,""))</f>
        <v/>
      </c>
      <c r="P2401" s="25" t="str">
        <f>IF(M2401="","",IF(N2401="",M2401,M2401&amp;", "&amp;N2401))</f>
        <v/>
      </c>
      <c r="Q2401" s="37"/>
      <c r="R2401" s="37"/>
      <c r="S2401" s="35" t="s">
        <v>60</v>
      </c>
      <c r="T2401" s="25" t="s">
        <v>36</v>
      </c>
      <c r="U2401" s="185">
        <v>9520</v>
      </c>
      <c r="V2401" s="188">
        <v>9520</v>
      </c>
      <c r="W2401" s="189">
        <v>10282</v>
      </c>
      <c r="X2401" s="31">
        <v>11310</v>
      </c>
      <c r="Y2401" s="90">
        <f>IFERROR(ROUND(X2401/W2401-1,2),"")</f>
        <v>0.1</v>
      </c>
      <c r="Z2401" s="31">
        <f>IF(OR(S2401="VLD MLC components",S2401="VLD MLC pipes",S2401="VLD PEX components",S2401="VLD PEX pipes",S2401="VLD PHC components",S2401="VLD PHC pipes",S2401="Controls VLD"),"По запросу",X2401)</f>
        <v>11310</v>
      </c>
      <c r="AA2401" s="63">
        <f>ROUND(X2401/1.2,3)</f>
        <v>9425</v>
      </c>
      <c r="AB2401" s="23">
        <v>8568.3330000000005</v>
      </c>
      <c r="AC2401" s="190">
        <f>IFERROR(ROUND(AA2401/AB2401-1,2),"")</f>
        <v>0.1</v>
      </c>
      <c r="AD2401" s="25">
        <v>0.29599999999999999</v>
      </c>
      <c r="AE2401" s="25">
        <v>9.3939999999999996E-4</v>
      </c>
      <c r="AF2401" s="25">
        <v>35</v>
      </c>
      <c r="AG2401" s="25" t="e">
        <v>#VALUE!</v>
      </c>
      <c r="AH2401" s="25">
        <v>50</v>
      </c>
      <c r="AI2401" s="25">
        <v>50</v>
      </c>
      <c r="AJ2401" s="25" t="s">
        <v>20</v>
      </c>
      <c r="AK2401" s="22" t="s">
        <v>152</v>
      </c>
      <c r="AL2401" s="25" t="s">
        <v>20</v>
      </c>
      <c r="AM2401" s="25">
        <v>1</v>
      </c>
      <c r="AN2401" s="25">
        <v>122</v>
      </c>
      <c r="AO2401" s="25">
        <v>110</v>
      </c>
      <c r="AP2401" s="25">
        <v>70</v>
      </c>
      <c r="AQ2401" s="25">
        <v>0.29599999999999999</v>
      </c>
      <c r="AR2401" s="94">
        <v>9.3939999999999996E-4</v>
      </c>
      <c r="AS2401" s="157">
        <v>51</v>
      </c>
      <c r="AT2401" s="93"/>
      <c r="AU2401" s="92" t="s">
        <v>3611</v>
      </c>
      <c r="AV2401" s="91" t="s">
        <v>152</v>
      </c>
      <c r="AW2401" s="92" t="s">
        <v>152</v>
      </c>
      <c r="AX2401" s="92" t="s">
        <v>152</v>
      </c>
      <c r="AY2401" s="91" t="s">
        <v>152</v>
      </c>
      <c r="AZ2401" s="92" t="s">
        <v>21</v>
      </c>
      <c r="BA2401" s="25" t="s">
        <v>3624</v>
      </c>
      <c r="BB2401" t="s">
        <v>25</v>
      </c>
      <c r="BC2401">
        <v>11310</v>
      </c>
      <c r="BD2401" t="str">
        <f>IF(Z2401=BC2401,"OK")</f>
        <v>OK</v>
      </c>
      <c r="BE2401">
        <v>0.29599999999999999</v>
      </c>
      <c r="BF2401">
        <v>9.3940000000000007E-4</v>
      </c>
      <c r="BG2401">
        <v>122</v>
      </c>
      <c r="BH2401">
        <v>110</v>
      </c>
      <c r="BI2401">
        <v>70</v>
      </c>
      <c r="BJ2401">
        <v>0.29599999999999999</v>
      </c>
      <c r="BK2401">
        <v>9.3940000000000007E-4</v>
      </c>
      <c r="BL2401" t="str">
        <f>IF(ABS(AN2401*AO2401*AP2401/1000000000/AR2401-1)&lt;0.1,"OK","NO")</f>
        <v>OK</v>
      </c>
      <c r="BN2401" s="183"/>
    </row>
    <row r="2402" spans="1:66" ht="25.5" x14ac:dyDescent="0.25">
      <c r="A2402" s="1"/>
      <c r="B2402" s="94">
        <v>2389</v>
      </c>
      <c r="C2402" s="43">
        <v>1137048</v>
      </c>
      <c r="D2402" s="43">
        <v>1136101</v>
      </c>
      <c r="E2402" s="26" t="s">
        <v>7043</v>
      </c>
      <c r="F2402" s="151" t="s">
        <v>21</v>
      </c>
      <c r="G2402" s="102" t="s">
        <v>2182</v>
      </c>
      <c r="H2402" s="46" t="str">
        <f>IFERROR(IFERROR(IF(SEARCH("Usystems",$E2402)&gt;0,"Usystems"),IF(SEARCH("RIIFO",$E2402)&gt;0,"RIIFO","Uponor")),"Uponor")</f>
        <v>Usystems</v>
      </c>
      <c r="I2402" s="25">
        <f>IFERROR(MID($D2402,1,7)+0,"")</f>
        <v>1136101</v>
      </c>
      <c r="J2402" s="25" t="str">
        <f>IFERROR(MID($D2402,10,7)+0,"")</f>
        <v/>
      </c>
      <c r="K2402" s="25" t="str">
        <f>IFERROR(MID($D2402,19,7)+0,"")</f>
        <v/>
      </c>
      <c r="L2402" s="25" t="str">
        <f>IFERROR(MID($D2402,28,7)+0,"")</f>
        <v/>
      </c>
      <c r="M2402" s="25" t="str">
        <f>IF(IFERROR(MID($Q2402,1,7)+0,"")&lt;1130000,IF(INDEX(C:C,MATCH(LEFT(Q2402,7)+0,I:I,0))&lt;1130000,"",INDEX(C:C,MATCH(LEFT(Q2402,7)+0,I:I,0))),IFERROR(MID($Q2402,1,7)+0,""))</f>
        <v/>
      </c>
      <c r="N2402" s="25" t="str">
        <f>IF(IFERROR(MID($Q2402,10,7)+0,"")&lt;1130000,"",IFERROR(MID($Q2402,10,7)+0,""))</f>
        <v/>
      </c>
      <c r="O2402" s="25" t="str">
        <f>IF(IFERROR(MID($Q2402,19,7)+0,"")&lt;1130000,"",IFERROR(MID($Q2402,19,7)+0,""))</f>
        <v/>
      </c>
      <c r="P2402" s="25" t="str">
        <f>IF(M2402="","",IF(N2402="",M2402,M2402&amp;", "&amp;N2402))</f>
        <v/>
      </c>
      <c r="Q2402" s="37"/>
      <c r="R2402" s="37"/>
      <c r="S2402" s="35" t="s">
        <v>60</v>
      </c>
      <c r="T2402" s="25" t="s">
        <v>36</v>
      </c>
      <c r="U2402" s="185" t="s">
        <v>22</v>
      </c>
      <c r="V2402" s="188" t="s">
        <v>22</v>
      </c>
      <c r="W2402" s="189">
        <v>10152</v>
      </c>
      <c r="X2402" s="31">
        <v>11167</v>
      </c>
      <c r="Y2402" s="90">
        <f>IFERROR(ROUND(X2402/W2402-1,2),"")</f>
        <v>0.1</v>
      </c>
      <c r="Z2402" s="31">
        <f>IF(OR(S2402="VLD MLC components",S2402="VLD MLC pipes",S2402="VLD PEX components",S2402="VLD PEX pipes",S2402="VLD PHC components",S2402="VLD PHC pipes",S2402="Controls VLD"),"По запросу",X2402)</f>
        <v>11167</v>
      </c>
      <c r="AA2402" s="63">
        <f>ROUND(X2402/1.2,3)</f>
        <v>9305.8330000000005</v>
      </c>
      <c r="AB2402" s="23">
        <v>8460</v>
      </c>
      <c r="AC2402" s="190">
        <f>IFERROR(ROUND(AA2402/AB2402-1,2),"")</f>
        <v>0.1</v>
      </c>
      <c r="AD2402" s="25">
        <v>0.21199999999999999</v>
      </c>
      <c r="AE2402" s="25">
        <v>7.6999999999999996E-4</v>
      </c>
      <c r="AF2402" s="25">
        <v>296</v>
      </c>
      <c r="AG2402" s="25" t="e">
        <v>#VALUE!</v>
      </c>
      <c r="AH2402" s="25">
        <v>0</v>
      </c>
      <c r="AI2402" s="25">
        <v>0</v>
      </c>
      <c r="AJ2402" s="25" t="s">
        <v>20</v>
      </c>
      <c r="AK2402" s="22" t="s">
        <v>152</v>
      </c>
      <c r="AL2402" s="25" t="s">
        <v>20</v>
      </c>
      <c r="AM2402" s="25">
        <v>1</v>
      </c>
      <c r="AN2402" s="25">
        <v>110</v>
      </c>
      <c r="AO2402" s="25">
        <v>100</v>
      </c>
      <c r="AP2402" s="25">
        <v>70</v>
      </c>
      <c r="AQ2402" s="25">
        <v>0.2</v>
      </c>
      <c r="AR2402" s="94">
        <v>7.6999999999999996E-4</v>
      </c>
      <c r="AS2402" s="157"/>
      <c r="AT2402" s="93"/>
      <c r="AU2402" s="92"/>
      <c r="AV2402" s="91"/>
      <c r="AW2402" s="92"/>
      <c r="AX2402" s="92"/>
      <c r="AY2402" s="91"/>
      <c r="AZ2402" s="92"/>
      <c r="BA2402" s="25"/>
      <c r="BC2402">
        <v>11167</v>
      </c>
      <c r="BD2402" t="str">
        <f>IF(Z2402=BC2402,"OK")</f>
        <v>OK</v>
      </c>
      <c r="BN2402" s="183"/>
    </row>
    <row r="2403" spans="1:66" ht="25.5" x14ac:dyDescent="0.25">
      <c r="A2403" s="1"/>
      <c r="B2403" s="94">
        <v>2390</v>
      </c>
      <c r="C2403" s="43">
        <v>1137049</v>
      </c>
      <c r="D2403" s="43">
        <v>1136102</v>
      </c>
      <c r="E2403" s="26" t="s">
        <v>7044</v>
      </c>
      <c r="F2403" s="151" t="s">
        <v>21</v>
      </c>
      <c r="G2403" s="102" t="s">
        <v>2182</v>
      </c>
      <c r="H2403" s="46" t="str">
        <f>IFERROR(IFERROR(IF(SEARCH("Usystems",$E2403)&gt;0,"Usystems"),IF(SEARCH("RIIFO",$E2403)&gt;0,"RIIFO","Uponor")),"Uponor")</f>
        <v>Usystems</v>
      </c>
      <c r="I2403" s="25">
        <f>IFERROR(MID($D2403,1,7)+0,"")</f>
        <v>1136102</v>
      </c>
      <c r="J2403" s="25" t="str">
        <f>IFERROR(MID($D2403,10,7)+0,"")</f>
        <v/>
      </c>
      <c r="K2403" s="25" t="str">
        <f>IFERROR(MID($D2403,19,7)+0,"")</f>
        <v/>
      </c>
      <c r="L2403" s="25" t="str">
        <f>IFERROR(MID($D2403,28,7)+0,"")</f>
        <v/>
      </c>
      <c r="M2403" s="25" t="str">
        <f>IF(IFERROR(MID($Q2403,1,7)+0,"")&lt;1130000,IF(INDEX(C:C,MATCH(LEFT(Q2403,7)+0,I:I,0))&lt;1130000,"",INDEX(C:C,MATCH(LEFT(Q2403,7)+0,I:I,0))),IFERROR(MID($Q2403,1,7)+0,""))</f>
        <v/>
      </c>
      <c r="N2403" s="25" t="str">
        <f>IF(IFERROR(MID($Q2403,10,7)+0,"")&lt;1130000,"",IFERROR(MID($Q2403,10,7)+0,""))</f>
        <v/>
      </c>
      <c r="O2403" s="25" t="str">
        <f>IF(IFERROR(MID($Q2403,19,7)+0,"")&lt;1130000,"",IFERROR(MID($Q2403,19,7)+0,""))</f>
        <v/>
      </c>
      <c r="P2403" s="25" t="str">
        <f>IF(M2403="","",IF(N2403="",M2403,M2403&amp;", "&amp;N2403))</f>
        <v/>
      </c>
      <c r="Q2403" s="37"/>
      <c r="R2403" s="37"/>
      <c r="S2403" s="35" t="s">
        <v>60</v>
      </c>
      <c r="T2403" s="25" t="s">
        <v>36</v>
      </c>
      <c r="U2403" s="185" t="s">
        <v>22</v>
      </c>
      <c r="V2403" s="188" t="s">
        <v>22</v>
      </c>
      <c r="W2403" s="189">
        <v>10152</v>
      </c>
      <c r="X2403" s="31">
        <v>11167</v>
      </c>
      <c r="Y2403" s="90">
        <f>IFERROR(ROUND(X2403/W2403-1,2),"")</f>
        <v>0.1</v>
      </c>
      <c r="Z2403" s="31">
        <f>IF(OR(S2403="VLD MLC components",S2403="VLD MLC pipes",S2403="VLD PEX components",S2403="VLD PEX pipes",S2403="VLD PHC components",S2403="VLD PHC pipes",S2403="Controls VLD"),"По запросу",X2403)</f>
        <v>11167</v>
      </c>
      <c r="AA2403" s="63">
        <f>ROUND(X2403/1.2,3)</f>
        <v>9305.8330000000005</v>
      </c>
      <c r="AB2403" s="23">
        <v>8460</v>
      </c>
      <c r="AC2403" s="190">
        <f>IFERROR(ROUND(AA2403/AB2403-1,2),"")</f>
        <v>0.1</v>
      </c>
      <c r="AD2403" s="25">
        <v>0.21199999999999999</v>
      </c>
      <c r="AE2403" s="25">
        <v>7.6999999999999996E-4</v>
      </c>
      <c r="AF2403" s="25">
        <v>106</v>
      </c>
      <c r="AG2403" s="25" t="e">
        <v>#VALUE!</v>
      </c>
      <c r="AH2403" s="25">
        <v>0</v>
      </c>
      <c r="AI2403" s="25">
        <v>0</v>
      </c>
      <c r="AJ2403" s="25" t="s">
        <v>20</v>
      </c>
      <c r="AK2403" s="22" t="s">
        <v>152</v>
      </c>
      <c r="AL2403" s="25" t="s">
        <v>20</v>
      </c>
      <c r="AM2403" s="25">
        <v>1</v>
      </c>
      <c r="AN2403" s="25">
        <v>110</v>
      </c>
      <c r="AO2403" s="25">
        <v>100</v>
      </c>
      <c r="AP2403" s="25">
        <v>70</v>
      </c>
      <c r="AQ2403" s="25">
        <v>0.2</v>
      </c>
      <c r="AR2403" s="25">
        <v>7.6999999999999996E-4</v>
      </c>
      <c r="AS2403" s="157"/>
      <c r="AT2403" s="93"/>
      <c r="AU2403" s="92"/>
      <c r="AV2403" s="91"/>
      <c r="AW2403" s="92"/>
      <c r="AX2403" s="92"/>
      <c r="AY2403" s="91"/>
      <c r="AZ2403" s="92"/>
      <c r="BA2403" s="25"/>
      <c r="BC2403">
        <v>11167</v>
      </c>
      <c r="BD2403" t="str">
        <f>IF(Z2403=BC2403,"OK")</f>
        <v>OK</v>
      </c>
      <c r="BN2403" s="183"/>
    </row>
    <row r="2404" spans="1:66" ht="25.5" x14ac:dyDescent="0.25">
      <c r="A2404" s="1"/>
      <c r="B2404" s="94">
        <v>2391</v>
      </c>
      <c r="C2404" s="43">
        <v>1137046</v>
      </c>
      <c r="D2404" s="37">
        <v>1136059</v>
      </c>
      <c r="E2404" s="36" t="s">
        <v>7075</v>
      </c>
      <c r="F2404" s="151" t="s">
        <v>21</v>
      </c>
      <c r="G2404" s="41" t="s">
        <v>7072</v>
      </c>
      <c r="H2404" s="46" t="str">
        <f>IFERROR(IFERROR(IF(SEARCH("Usystems",$E2404)&gt;0,"Usystems"),IF(SEARCH("RIIFO",$E2404)&gt;0,"RIIFO","Uponor")),"Uponor")</f>
        <v>Usystems</v>
      </c>
      <c r="I2404" s="25">
        <f>IFERROR(MID($D2404,1,7)+0,"")</f>
        <v>1136059</v>
      </c>
      <c r="J2404" s="25" t="str">
        <f>IFERROR(MID($D2404,10,7)+0,"")</f>
        <v/>
      </c>
      <c r="K2404" s="25" t="str">
        <f>IFERROR(MID($D2404,19,7)+0,"")</f>
        <v/>
      </c>
      <c r="L2404" s="25" t="str">
        <f>IFERROR(MID($D2404,28,7)+0,"")</f>
        <v/>
      </c>
      <c r="M2404" s="25" t="str">
        <f>IF(IFERROR(MID($Q2404,1,7)+0,"")&lt;1130000,IF(INDEX(C:C,MATCH(LEFT(Q2404,7)+0,I:I,0))&lt;1130000,"",INDEX(C:C,MATCH(LEFT(Q2404,7)+0,I:I,0))),IFERROR(MID($Q2404,1,7)+0,""))</f>
        <v/>
      </c>
      <c r="N2404" s="25" t="str">
        <f>IF(IFERROR(MID($Q2404,10,7)+0,"")&lt;1130000,"",IFERROR(MID($Q2404,10,7)+0,""))</f>
        <v/>
      </c>
      <c r="O2404" s="25" t="str">
        <f>IF(IFERROR(MID($Q2404,19,7)+0,"")&lt;1130000,"",IFERROR(MID($Q2404,19,7)+0,""))</f>
        <v/>
      </c>
      <c r="P2404" s="25" t="str">
        <f>IF(M2404="","",IF(N2404="",M2404,M2404&amp;", "&amp;N2404))</f>
        <v/>
      </c>
      <c r="Q2404" s="37"/>
      <c r="R2404" s="37"/>
      <c r="S2404" s="35" t="s">
        <v>60</v>
      </c>
      <c r="T2404" s="25" t="s">
        <v>36</v>
      </c>
      <c r="U2404" s="185" t="s">
        <v>22</v>
      </c>
      <c r="V2404" s="188" t="s">
        <v>22</v>
      </c>
      <c r="W2404" s="189">
        <v>6307</v>
      </c>
      <c r="X2404" s="31">
        <v>6938</v>
      </c>
      <c r="Y2404" s="90">
        <f>IFERROR(ROUND(X2404/W2404-1,2),"")</f>
        <v>0.1</v>
      </c>
      <c r="Z2404" s="31">
        <f>IF(OR(S2404="VLD MLC components",S2404="VLD MLC pipes",S2404="VLD PEX components",S2404="VLD PEX pipes",S2404="VLD PHC components",S2404="VLD PHC pipes",S2404="Controls VLD"),"По запросу",X2404)</f>
        <v>6938</v>
      </c>
      <c r="AA2404" s="63">
        <f>ROUND(X2404/1.2,3)</f>
        <v>5781.6670000000004</v>
      </c>
      <c r="AB2404" s="23">
        <v>5255.8329999999996</v>
      </c>
      <c r="AC2404" s="190">
        <f>IFERROR(ROUND(AA2404/AB2404-1,2),"")</f>
        <v>0.1</v>
      </c>
      <c r="AD2404" s="25">
        <v>0.18</v>
      </c>
      <c r="AE2404" s="25">
        <v>7.7520000000000002E-3</v>
      </c>
      <c r="AF2404" s="25">
        <v>0</v>
      </c>
      <c r="AG2404" s="25" t="e">
        <v>#VALUE!</v>
      </c>
      <c r="AH2404" s="25"/>
      <c r="AI2404" s="25"/>
      <c r="AJ2404" s="42" t="s">
        <v>19</v>
      </c>
      <c r="AK2404" s="42" t="s">
        <v>19</v>
      </c>
      <c r="AL2404" s="42" t="s">
        <v>19</v>
      </c>
      <c r="AM2404" s="55"/>
      <c r="AN2404" s="25">
        <f>_xlfn.SINGLE(_xlfn.XLOOKUP($D2404,$C:$C,AN:AN))</f>
        <v>113</v>
      </c>
      <c r="AO2404" s="25">
        <f>_xlfn.SINGLE(_xlfn.XLOOKUP($D2404,$C:$C,AO:AO))</f>
        <v>98</v>
      </c>
      <c r="AP2404" s="25">
        <f>_xlfn.SINGLE(_xlfn.XLOOKUP($D2404,$C:$C,AP:AP))</f>
        <v>70</v>
      </c>
      <c r="AQ2404" s="25">
        <f>_xlfn.SINGLE(_xlfn.XLOOKUP($D2404,$C:$C,AQ:AQ))</f>
        <v>0.18</v>
      </c>
      <c r="AR2404" s="25">
        <f>ROUND(_xlfn.XLOOKUP($D2404,$C:$C,AR:AR),6)</f>
        <v>7.7499999999999997E-4</v>
      </c>
      <c r="AS2404" s="157"/>
      <c r="AT2404" s="93"/>
      <c r="AU2404" s="92"/>
      <c r="AV2404" s="91"/>
      <c r="AW2404" s="92"/>
      <c r="AX2404" s="92"/>
      <c r="AY2404" s="91"/>
      <c r="AZ2404" s="23"/>
      <c r="BA2404" s="25"/>
      <c r="BC2404" t="e">
        <v>#N/A</v>
      </c>
      <c r="BD2404" t="e">
        <f>IF(Z2404=BC2404,"OK")</f>
        <v>#N/A</v>
      </c>
      <c r="BN2404" s="183"/>
    </row>
    <row r="2405" spans="1:66" ht="25.5" x14ac:dyDescent="0.25">
      <c r="A2405" s="1"/>
      <c r="B2405" s="94">
        <v>2392</v>
      </c>
      <c r="C2405" s="43">
        <v>1137047</v>
      </c>
      <c r="D2405" s="37">
        <v>1136060</v>
      </c>
      <c r="E2405" s="36" t="s">
        <v>7076</v>
      </c>
      <c r="F2405" s="151" t="s">
        <v>21</v>
      </c>
      <c r="G2405" s="102" t="s">
        <v>2182</v>
      </c>
      <c r="H2405" s="46" t="str">
        <f>IFERROR(IFERROR(IF(SEARCH("Usystems",$E2405)&gt;0,"Usystems"),IF(SEARCH("RIIFO",$E2405)&gt;0,"RIIFO","Uponor")),"Uponor")</f>
        <v>Usystems</v>
      </c>
      <c r="I2405" s="25">
        <f>IFERROR(MID($D2405,1,7)+0,"")</f>
        <v>1136060</v>
      </c>
      <c r="J2405" s="25" t="str">
        <f>IFERROR(MID($D2405,10,7)+0,"")</f>
        <v/>
      </c>
      <c r="K2405" s="25" t="str">
        <f>IFERROR(MID($D2405,19,7)+0,"")</f>
        <v/>
      </c>
      <c r="L2405" s="25" t="str">
        <f>IFERROR(MID($D2405,28,7)+0,"")</f>
        <v/>
      </c>
      <c r="M2405" s="25" t="str">
        <f>IF(IFERROR(MID($Q2405,1,7)+0,"")&lt;1130000,IF(INDEX(C:C,MATCH(LEFT(Q2405,7)+0,I:I,0))&lt;1130000,"",INDEX(C:C,MATCH(LEFT(Q2405,7)+0,I:I,0))),IFERROR(MID($Q2405,1,7)+0,""))</f>
        <v/>
      </c>
      <c r="N2405" s="25" t="str">
        <f>IF(IFERROR(MID($Q2405,10,7)+0,"")&lt;1130000,"",IFERROR(MID($Q2405,10,7)+0,""))</f>
        <v/>
      </c>
      <c r="O2405" s="25" t="str">
        <f>IF(IFERROR(MID($Q2405,19,7)+0,"")&lt;1130000,"",IFERROR(MID($Q2405,19,7)+0,""))</f>
        <v/>
      </c>
      <c r="P2405" s="25" t="str">
        <f>IF(M2405="","",IF(N2405="",M2405,M2405&amp;", "&amp;N2405))</f>
        <v/>
      </c>
      <c r="Q2405" s="37"/>
      <c r="R2405" s="37"/>
      <c r="S2405" s="35" t="s">
        <v>60</v>
      </c>
      <c r="T2405" s="25" t="s">
        <v>36</v>
      </c>
      <c r="U2405" s="185" t="s">
        <v>22</v>
      </c>
      <c r="V2405" s="188" t="s">
        <v>22</v>
      </c>
      <c r="W2405" s="189">
        <v>9418</v>
      </c>
      <c r="X2405" s="31">
        <v>10360</v>
      </c>
      <c r="Y2405" s="90">
        <f>IFERROR(ROUND(X2405/W2405-1,2),"")</f>
        <v>0.1</v>
      </c>
      <c r="Z2405" s="31">
        <f>IF(OR(S2405="VLD MLC components",S2405="VLD MLC pipes",S2405="VLD PEX components",S2405="VLD PEX pipes",S2405="VLD PHC components",S2405="VLD PHC pipes",S2405="Controls VLD"),"По запросу",X2405)</f>
        <v>10360</v>
      </c>
      <c r="AA2405" s="63">
        <f>ROUND(X2405/1.2,3)</f>
        <v>8633.3330000000005</v>
      </c>
      <c r="AB2405" s="23">
        <v>7848.3329999999996</v>
      </c>
      <c r="AC2405" s="190">
        <f>IFERROR(ROUND(AA2405/AB2405-1,2),"")</f>
        <v>0.1</v>
      </c>
      <c r="AD2405" s="25">
        <v>0.28999999999999998</v>
      </c>
      <c r="AE2405" s="25">
        <v>7.7520000000000002E-3</v>
      </c>
      <c r="AF2405" s="25">
        <v>539</v>
      </c>
      <c r="AG2405" s="25" t="e">
        <v>#VALUE!</v>
      </c>
      <c r="AH2405" s="25"/>
      <c r="AI2405" s="25"/>
      <c r="AJ2405" s="25" t="s">
        <v>20</v>
      </c>
      <c r="AK2405" s="22" t="s">
        <v>152</v>
      </c>
      <c r="AL2405" s="25" t="s">
        <v>20</v>
      </c>
      <c r="AM2405" s="25">
        <v>1</v>
      </c>
      <c r="AN2405" s="25">
        <f>_xlfn.SINGLE(_xlfn.XLOOKUP($D2405,$C:$C,AN:AN))</f>
        <v>113</v>
      </c>
      <c r="AO2405" s="25">
        <f>_xlfn.SINGLE(_xlfn.XLOOKUP($D2405,$C:$C,AO:AO))</f>
        <v>98</v>
      </c>
      <c r="AP2405" s="25">
        <f>_xlfn.SINGLE(_xlfn.XLOOKUP($D2405,$C:$C,AP:AP))</f>
        <v>70</v>
      </c>
      <c r="AQ2405" s="25">
        <f>_xlfn.SINGLE(_xlfn.XLOOKUP($D2405,$C:$C,AQ:AQ))</f>
        <v>0.28999999999999998</v>
      </c>
      <c r="AR2405" s="25">
        <f>ROUND(_xlfn.XLOOKUP($D2405,$C:$C,AR:AR),6)</f>
        <v>7.7499999999999997E-4</v>
      </c>
      <c r="AS2405" s="157"/>
      <c r="AT2405" s="93"/>
      <c r="AU2405" s="92"/>
      <c r="AV2405" s="91"/>
      <c r="AW2405" s="92"/>
      <c r="AX2405" s="92"/>
      <c r="AY2405" s="91"/>
      <c r="AZ2405" s="23"/>
      <c r="BA2405" s="25"/>
      <c r="BC2405">
        <v>10360</v>
      </c>
      <c r="BD2405" t="str">
        <f>IF(Z2405=BC2405,"OK")</f>
        <v>OK</v>
      </c>
      <c r="BN2405" s="183"/>
    </row>
    <row r="2406" spans="1:66" x14ac:dyDescent="0.25">
      <c r="A2406" s="1"/>
      <c r="B2406" s="94">
        <v>2393</v>
      </c>
      <c r="C2406" s="43">
        <v>1137050</v>
      </c>
      <c r="D2406" s="37">
        <v>1136061</v>
      </c>
      <c r="E2406" s="36" t="s">
        <v>7077</v>
      </c>
      <c r="F2406" s="151" t="s">
        <v>21</v>
      </c>
      <c r="G2406" s="127" t="s">
        <v>7072</v>
      </c>
      <c r="H2406" s="46" t="str">
        <f>IFERROR(IFERROR(IF(SEARCH("Usystems",$E2406)&gt;0,"Usystems"),IF(SEARCH("RIIFO",$E2406)&gt;0,"RIIFO","Uponor")),"Uponor")</f>
        <v>Usystems</v>
      </c>
      <c r="I2406" s="25">
        <f>IFERROR(MID($D2406,1,7)+0,"")</f>
        <v>1136061</v>
      </c>
      <c r="J2406" s="25" t="str">
        <f>IFERROR(MID($D2406,10,7)+0,"")</f>
        <v/>
      </c>
      <c r="K2406" s="25" t="str">
        <f>IFERROR(MID($D2406,19,7)+0,"")</f>
        <v/>
      </c>
      <c r="L2406" s="25" t="str">
        <f>IFERROR(MID($D2406,28,7)+0,"")</f>
        <v/>
      </c>
      <c r="M2406" s="25" t="str">
        <f>IF(IFERROR(MID($Q2406,1,7)+0,"")&lt;1130000,IF(INDEX(C:C,MATCH(LEFT(Q2406,7)+0,I:I,0))&lt;1130000,"",INDEX(C:C,MATCH(LEFT(Q2406,7)+0,I:I,0))),IFERROR(MID($Q2406,1,7)+0,""))</f>
        <v/>
      </c>
      <c r="N2406" s="25" t="str">
        <f>IF(IFERROR(MID($Q2406,10,7)+0,"")&lt;1130000,"",IFERROR(MID($Q2406,10,7)+0,""))</f>
        <v/>
      </c>
      <c r="O2406" s="25" t="str">
        <f>IF(IFERROR(MID($Q2406,19,7)+0,"")&lt;1130000,"",IFERROR(MID($Q2406,19,7)+0,""))</f>
        <v/>
      </c>
      <c r="P2406" s="25" t="str">
        <f>IF(M2406="","",IF(N2406="",M2406,M2406&amp;", "&amp;N2406))</f>
        <v/>
      </c>
      <c r="Q2406" s="37"/>
      <c r="R2406" s="37"/>
      <c r="S2406" s="35" t="s">
        <v>60</v>
      </c>
      <c r="T2406" s="25" t="s">
        <v>36</v>
      </c>
      <c r="U2406" s="185" t="s">
        <v>22</v>
      </c>
      <c r="V2406" s="188" t="s">
        <v>22</v>
      </c>
      <c r="W2406" s="189">
        <v>2160</v>
      </c>
      <c r="X2406" s="31">
        <v>2376</v>
      </c>
      <c r="Y2406" s="90">
        <f>IFERROR(ROUND(X2406/W2406-1,2),"")</f>
        <v>0.1</v>
      </c>
      <c r="Z2406" s="31">
        <f>IF(OR(S2406="VLD MLC components",S2406="VLD MLC pipes",S2406="VLD PEX components",S2406="VLD PEX pipes",S2406="VLD PHC components",S2406="VLD PHC pipes",S2406="Controls VLD"),"По запросу",X2406)</f>
        <v>2376</v>
      </c>
      <c r="AA2406" s="63">
        <f>ROUND(X2406/1.2,3)</f>
        <v>1980</v>
      </c>
      <c r="AB2406" s="23">
        <v>1800</v>
      </c>
      <c r="AC2406" s="190">
        <f>IFERROR(ROUND(AA2406/AB2406-1,2),"")</f>
        <v>0.1</v>
      </c>
      <c r="AD2406" s="25">
        <v>5.0999999999999997E-2</v>
      </c>
      <c r="AE2406" s="25">
        <v>4.6500000000000003E-4</v>
      </c>
      <c r="AF2406" s="25">
        <v>0</v>
      </c>
      <c r="AG2406" s="25" t="e">
        <v>#VALUE!</v>
      </c>
      <c r="AH2406" s="25"/>
      <c r="AI2406" s="25"/>
      <c r="AJ2406" s="42" t="s">
        <v>19</v>
      </c>
      <c r="AK2406" s="42" t="s">
        <v>19</v>
      </c>
      <c r="AL2406" s="42" t="s">
        <v>19</v>
      </c>
      <c r="AM2406" s="55"/>
      <c r="AN2406" s="25">
        <f>_xlfn.SINGLE(_xlfn.XLOOKUP($D2406,$C:$C,AN:AN))</f>
        <v>95</v>
      </c>
      <c r="AO2406" s="25">
        <f>_xlfn.SINGLE(_xlfn.XLOOKUP($D2406,$C:$C,AO:AO))</f>
        <v>95</v>
      </c>
      <c r="AP2406" s="25">
        <f>_xlfn.SINGLE(_xlfn.XLOOKUP($D2406,$C:$C,AP:AP))</f>
        <v>50</v>
      </c>
      <c r="AQ2406" s="25">
        <f>_xlfn.SINGLE(_xlfn.XLOOKUP($D2406,$C:$C,AQ:AQ))</f>
        <v>5.0999999999999997E-2</v>
      </c>
      <c r="AR2406" s="25">
        <f>ROUND(_xlfn.XLOOKUP($D2406,$C:$C,AR:AR),6)</f>
        <v>4.5100000000000001E-4</v>
      </c>
      <c r="AS2406" s="157"/>
      <c r="AT2406" s="93"/>
      <c r="AU2406" s="92"/>
      <c r="AV2406" s="91"/>
      <c r="AW2406" s="92"/>
      <c r="AX2406" s="92"/>
      <c r="AY2406" s="91"/>
      <c r="AZ2406" s="23"/>
      <c r="BA2406" s="25"/>
      <c r="BC2406" t="e">
        <v>#N/A</v>
      </c>
      <c r="BD2406" t="e">
        <f>IF(Z2406=BC2406,"OK")</f>
        <v>#N/A</v>
      </c>
      <c r="BN2406" s="183"/>
    </row>
    <row r="2407" spans="1:66" x14ac:dyDescent="0.25">
      <c r="A2407" s="1"/>
      <c r="B2407" s="94">
        <v>2394</v>
      </c>
      <c r="C2407" s="43">
        <v>1137051</v>
      </c>
      <c r="D2407" s="37">
        <v>1136062</v>
      </c>
      <c r="E2407" s="36" t="s">
        <v>7078</v>
      </c>
      <c r="F2407" s="151" t="s">
        <v>21</v>
      </c>
      <c r="G2407" s="127" t="s">
        <v>7072</v>
      </c>
      <c r="H2407" s="46" t="str">
        <f>IFERROR(IFERROR(IF(SEARCH("Usystems",$E2407)&gt;0,"Usystems"),IF(SEARCH("RIIFO",$E2407)&gt;0,"RIIFO","Uponor")),"Uponor")</f>
        <v>Usystems</v>
      </c>
      <c r="I2407" s="25">
        <f>IFERROR(MID($D2407,1,7)+0,"")</f>
        <v>1136062</v>
      </c>
      <c r="J2407" s="25" t="str">
        <f>IFERROR(MID($D2407,10,7)+0,"")</f>
        <v/>
      </c>
      <c r="K2407" s="25" t="str">
        <f>IFERROR(MID($D2407,19,7)+0,"")</f>
        <v/>
      </c>
      <c r="L2407" s="25" t="str">
        <f>IFERROR(MID($D2407,28,7)+0,"")</f>
        <v/>
      </c>
      <c r="M2407" s="25" t="str">
        <f>IF(IFERROR(MID($Q2407,1,7)+0,"")&lt;1130000,IF(INDEX(C:C,MATCH(LEFT(Q2407,7)+0,I:I,0))&lt;1130000,"",INDEX(C:C,MATCH(LEFT(Q2407,7)+0,I:I,0))),IFERROR(MID($Q2407,1,7)+0,""))</f>
        <v/>
      </c>
      <c r="N2407" s="25" t="str">
        <f>IF(IFERROR(MID($Q2407,10,7)+0,"")&lt;1130000,"",IFERROR(MID($Q2407,10,7)+0,""))</f>
        <v/>
      </c>
      <c r="O2407" s="25" t="str">
        <f>IF(IFERROR(MID($Q2407,19,7)+0,"")&lt;1130000,"",IFERROR(MID($Q2407,19,7)+0,""))</f>
        <v/>
      </c>
      <c r="P2407" s="25" t="str">
        <f>IF(M2407="","",IF(N2407="",M2407,M2407&amp;", "&amp;N2407))</f>
        <v/>
      </c>
      <c r="Q2407" s="37"/>
      <c r="R2407" s="37"/>
      <c r="S2407" s="35" t="s">
        <v>60</v>
      </c>
      <c r="T2407" s="25" t="s">
        <v>36</v>
      </c>
      <c r="U2407" s="185" t="s">
        <v>22</v>
      </c>
      <c r="V2407" s="188" t="s">
        <v>22</v>
      </c>
      <c r="W2407" s="189">
        <v>2992</v>
      </c>
      <c r="X2407" s="31">
        <v>3291</v>
      </c>
      <c r="Y2407" s="90">
        <f>IFERROR(ROUND(X2407/W2407-1,2),"")</f>
        <v>0.1</v>
      </c>
      <c r="Z2407" s="31">
        <f>IF(OR(S2407="VLD MLC components",S2407="VLD MLC pipes",S2407="VLD PEX components",S2407="VLD PEX pipes",S2407="VLD PHC components",S2407="VLD PHC pipes",S2407="Controls VLD"),"По запросу",X2407)</f>
        <v>3291</v>
      </c>
      <c r="AA2407" s="63">
        <f>ROUND(X2407/1.2,3)</f>
        <v>2742.5</v>
      </c>
      <c r="AB2407" s="23">
        <v>2493.3330000000001</v>
      </c>
      <c r="AC2407" s="190">
        <f>IFERROR(ROUND(AA2407/AB2407-1,2),"")</f>
        <v>0.1</v>
      </c>
      <c r="AD2407" s="25">
        <v>4.2999999999999997E-2</v>
      </c>
      <c r="AE2407" s="25">
        <v>4.6500000000000003E-4</v>
      </c>
      <c r="AF2407" s="25">
        <v>0</v>
      </c>
      <c r="AG2407" s="25" t="e">
        <v>#VALUE!</v>
      </c>
      <c r="AH2407" s="25"/>
      <c r="AI2407" s="25"/>
      <c r="AJ2407" s="42" t="s">
        <v>19</v>
      </c>
      <c r="AK2407" s="42" t="s">
        <v>19</v>
      </c>
      <c r="AL2407" s="42" t="s">
        <v>19</v>
      </c>
      <c r="AM2407" s="55"/>
      <c r="AN2407" s="25">
        <f>_xlfn.SINGLE(_xlfn.XLOOKUP($D2407,$C:$C,AN:AN))</f>
        <v>175</v>
      </c>
      <c r="AO2407" s="25">
        <f>_xlfn.SINGLE(_xlfn.XLOOKUP($D2407,$C:$C,AO:AO))</f>
        <v>120</v>
      </c>
      <c r="AP2407" s="25">
        <f>_xlfn.SINGLE(_xlfn.XLOOKUP($D2407,$C:$C,AP:AP))</f>
        <v>20</v>
      </c>
      <c r="AQ2407" s="25">
        <f>_xlfn.SINGLE(_xlfn.XLOOKUP($D2407,$C:$C,AQ:AQ))</f>
        <v>4.8000000000000001E-2</v>
      </c>
      <c r="AR2407" s="25">
        <f>ROUND(_xlfn.XLOOKUP($D2407,$C:$C,AR:AR),6)</f>
        <v>4.2000000000000002E-4</v>
      </c>
      <c r="AS2407" s="157"/>
      <c r="AT2407" s="93"/>
      <c r="AU2407" s="92"/>
      <c r="AV2407" s="91"/>
      <c r="AW2407" s="92"/>
      <c r="AX2407" s="92"/>
      <c r="AY2407" s="91"/>
      <c r="AZ2407" s="23"/>
      <c r="BA2407" s="25"/>
      <c r="BC2407" t="e">
        <v>#N/A</v>
      </c>
      <c r="BD2407" t="e">
        <f>IF(Z2407=BC2407,"OK")</f>
        <v>#N/A</v>
      </c>
      <c r="BN2407" s="183"/>
    </row>
    <row r="2408" spans="1:66" x14ac:dyDescent="0.25">
      <c r="A2408" s="1"/>
      <c r="B2408" s="94">
        <v>2395</v>
      </c>
      <c r="C2408" s="43">
        <v>1137052</v>
      </c>
      <c r="D2408" s="37">
        <v>1136055</v>
      </c>
      <c r="E2408" s="36" t="s">
        <v>7079</v>
      </c>
      <c r="F2408" s="151" t="s">
        <v>21</v>
      </c>
      <c r="G2408" s="28" t="s">
        <v>2182</v>
      </c>
      <c r="H2408" s="46" t="str">
        <f>IFERROR(IFERROR(IF(SEARCH("Usystems",$E2408)&gt;0,"Usystems"),IF(SEARCH("RIIFO",$E2408)&gt;0,"RIIFO","Uponor")),"Uponor")</f>
        <v>Usystems</v>
      </c>
      <c r="I2408" s="25">
        <f>IFERROR(MID($D2408,1,7)+0,"")</f>
        <v>1136055</v>
      </c>
      <c r="J2408" s="25" t="str">
        <f>IFERROR(MID($D2408,10,7)+0,"")</f>
        <v/>
      </c>
      <c r="K2408" s="25" t="str">
        <f>IFERROR(MID($D2408,19,7)+0,"")</f>
        <v/>
      </c>
      <c r="L2408" s="25" t="str">
        <f>IFERROR(MID($D2408,28,7)+0,"")</f>
        <v/>
      </c>
      <c r="M2408" s="25" t="str">
        <f>IF(IFERROR(MID($Q2408,1,7)+0,"")&lt;1130000,IF(INDEX(C:C,MATCH(LEFT(Q2408,7)+0,I:I,0))&lt;1130000,"",INDEX(C:C,MATCH(LEFT(Q2408,7)+0,I:I,0))),IFERROR(MID($Q2408,1,7)+0,""))</f>
        <v/>
      </c>
      <c r="N2408" s="25" t="str">
        <f>IF(IFERROR(MID($Q2408,10,7)+0,"")&lt;1130000,"",IFERROR(MID($Q2408,10,7)+0,""))</f>
        <v/>
      </c>
      <c r="O2408" s="25" t="str">
        <f>IF(IFERROR(MID($Q2408,19,7)+0,"")&lt;1130000,"",IFERROR(MID($Q2408,19,7)+0,""))</f>
        <v/>
      </c>
      <c r="P2408" s="25" t="str">
        <f>IF(M2408="","",IF(N2408="",M2408,M2408&amp;", "&amp;N2408))</f>
        <v/>
      </c>
      <c r="Q2408" s="37"/>
      <c r="R2408" s="37"/>
      <c r="S2408" s="35" t="s">
        <v>60</v>
      </c>
      <c r="T2408" s="25" t="s">
        <v>36</v>
      </c>
      <c r="U2408" s="185" t="s">
        <v>22</v>
      </c>
      <c r="V2408" s="188" t="s">
        <v>22</v>
      </c>
      <c r="W2408" s="189">
        <v>3900</v>
      </c>
      <c r="X2408" s="31">
        <v>4290</v>
      </c>
      <c r="Y2408" s="90">
        <f>IFERROR(ROUND(X2408/W2408-1,2),"")</f>
        <v>0.1</v>
      </c>
      <c r="Z2408" s="31">
        <f>IF(OR(S2408="VLD MLC components",S2408="VLD MLC pipes",S2408="VLD PEX components",S2408="VLD PEX pipes",S2408="VLD PHC components",S2408="VLD PHC pipes",S2408="Controls VLD"),"По запросу",X2408)</f>
        <v>4290</v>
      </c>
      <c r="AA2408" s="63">
        <f>ROUND(X2408/1.2,3)</f>
        <v>3575</v>
      </c>
      <c r="AB2408" s="23">
        <v>3250</v>
      </c>
      <c r="AC2408" s="190">
        <f>IFERROR(ROUND(AA2408/AB2408-1,2),"")</f>
        <v>0.1</v>
      </c>
      <c r="AD2408" s="25">
        <v>0.15</v>
      </c>
      <c r="AE2408" s="25">
        <v>3.3799999999999998E-4</v>
      </c>
      <c r="AF2408" s="25">
        <v>1358</v>
      </c>
      <c r="AG2408" s="25" t="e">
        <v>#VALUE!</v>
      </c>
      <c r="AH2408" s="25"/>
      <c r="AI2408" s="25"/>
      <c r="AJ2408" s="25" t="s">
        <v>20</v>
      </c>
      <c r="AK2408" s="22" t="s">
        <v>152</v>
      </c>
      <c r="AL2408" s="25" t="s">
        <v>20</v>
      </c>
      <c r="AM2408" s="25">
        <v>1</v>
      </c>
      <c r="AN2408" s="25">
        <f>_xlfn.SINGLE(_xlfn.XLOOKUP($D2408,$C:$C,AN:AN))</f>
        <v>75</v>
      </c>
      <c r="AO2408" s="25">
        <f>_xlfn.SINGLE(_xlfn.XLOOKUP($D2408,$C:$C,AO:AO))</f>
        <v>90</v>
      </c>
      <c r="AP2408" s="25">
        <f>_xlfn.SINGLE(_xlfn.XLOOKUP($D2408,$C:$C,AP:AP))</f>
        <v>50</v>
      </c>
      <c r="AQ2408" s="25">
        <f>_xlfn.SINGLE(_xlfn.XLOOKUP($D2408,$C:$C,AQ:AQ))</f>
        <v>0.15</v>
      </c>
      <c r="AR2408" s="25">
        <f>ROUND(_xlfn.XLOOKUP($D2408,$C:$C,AR:AR),6)</f>
        <v>3.3799999999999998E-4</v>
      </c>
      <c r="AS2408" s="157"/>
      <c r="AT2408" s="93"/>
      <c r="AU2408" s="92"/>
      <c r="AV2408" s="91"/>
      <c r="AW2408" s="92"/>
      <c r="AX2408" s="92"/>
      <c r="AY2408" s="91"/>
      <c r="AZ2408" s="23"/>
      <c r="BA2408" s="25"/>
      <c r="BC2408">
        <v>4290</v>
      </c>
      <c r="BD2408" t="str">
        <f>IF(Z2408=BC2408,"OK")</f>
        <v>OK</v>
      </c>
      <c r="BN2408" s="183"/>
    </row>
    <row r="2409" spans="1:66" x14ac:dyDescent="0.25">
      <c r="A2409" s="1"/>
      <c r="B2409" s="94">
        <v>2396</v>
      </c>
      <c r="C2409" s="43">
        <v>1136056</v>
      </c>
      <c r="D2409" s="25">
        <v>1089086</v>
      </c>
      <c r="E2409" s="26" t="s">
        <v>3629</v>
      </c>
      <c r="F2409" s="151" t="s">
        <v>21</v>
      </c>
      <c r="G2409" s="28" t="s">
        <v>2182</v>
      </c>
      <c r="H2409" s="46" t="str">
        <f>IFERROR(IFERROR(IF(SEARCH("Usystems",$E2409)&gt;0,"Usystems"),IF(SEARCH("RIIFO",$E2409)&gt;0,"RIIFO","Uponor")),"Uponor")</f>
        <v>Usystems</v>
      </c>
      <c r="I2409" s="25">
        <f>IFERROR(MID($D2409,1,7)+0,"")</f>
        <v>1089086</v>
      </c>
      <c r="J2409" s="25" t="str">
        <f>IFERROR(MID($D2409,10,7)+0,"")</f>
        <v/>
      </c>
      <c r="K2409" s="25" t="str">
        <f>IFERROR(MID($D2409,19,7)+0,"")</f>
        <v/>
      </c>
      <c r="L2409" s="25" t="str">
        <f>IFERROR(MID($D2409,28,7)+0,"")</f>
        <v/>
      </c>
      <c r="M2409" s="25" t="str">
        <f>IF(IFERROR(MID($Q2409,1,7)+0,"")&lt;1130000,IF(INDEX(C:C,MATCH(LEFT(Q2409,7)+0,I:I,0))&lt;1130000,"",INDEX(C:C,MATCH(LEFT(Q2409,7)+0,I:I,0))),IFERROR(MID($Q2409,1,7)+0,""))</f>
        <v/>
      </c>
      <c r="N2409" s="25" t="str">
        <f>IF(IFERROR(MID($Q2409,10,7)+0,"")&lt;1130000,"",IFERROR(MID($Q2409,10,7)+0,""))</f>
        <v/>
      </c>
      <c r="O2409" s="25" t="str">
        <f>IF(IFERROR(MID($Q2409,19,7)+0,"")&lt;1130000,"",IFERROR(MID($Q2409,19,7)+0,""))</f>
        <v/>
      </c>
      <c r="P2409" s="25" t="str">
        <f>IF(M2409="","",IF(N2409="",M2409,M2409&amp;", "&amp;N2409))</f>
        <v/>
      </c>
      <c r="Q2409" s="37"/>
      <c r="R2409" s="37"/>
      <c r="S2409" s="35" t="s">
        <v>60</v>
      </c>
      <c r="T2409" s="25" t="s">
        <v>36</v>
      </c>
      <c r="U2409" s="185">
        <v>15120</v>
      </c>
      <c r="V2409" s="188">
        <v>15120</v>
      </c>
      <c r="W2409" s="189">
        <v>16330</v>
      </c>
      <c r="X2409" s="31">
        <v>17963</v>
      </c>
      <c r="Y2409" s="90">
        <f>IFERROR(ROUND(X2409/W2409-1,2),"")</f>
        <v>0.1</v>
      </c>
      <c r="Z2409" s="31">
        <f>IF(OR(S2409="VLD MLC components",S2409="VLD MLC pipes",S2409="VLD PEX components",S2409="VLD PEX pipes",S2409="VLD PHC components",S2409="VLD PHC pipes",S2409="Controls VLD"),"По запросу",X2409)</f>
        <v>17963</v>
      </c>
      <c r="AA2409" s="63">
        <f>ROUND(X2409/1.2,3)</f>
        <v>14969.166999999999</v>
      </c>
      <c r="AB2409" s="23">
        <v>13608.333000000001</v>
      </c>
      <c r="AC2409" s="190">
        <f>IFERROR(ROUND(AA2409/AB2409-1,2),"")</f>
        <v>0.1</v>
      </c>
      <c r="AD2409" s="25">
        <v>0.6</v>
      </c>
      <c r="AE2409" s="25">
        <v>2.0300000000000001E-3</v>
      </c>
      <c r="AF2409" s="25">
        <v>141</v>
      </c>
      <c r="AG2409" s="25" t="e">
        <v>#VALUE!</v>
      </c>
      <c r="AH2409" s="25">
        <v>89</v>
      </c>
      <c r="AI2409" s="25">
        <v>121</v>
      </c>
      <c r="AJ2409" s="25" t="s">
        <v>20</v>
      </c>
      <c r="AK2409" s="22" t="s">
        <v>152</v>
      </c>
      <c r="AL2409" s="25" t="s">
        <v>20</v>
      </c>
      <c r="AM2409" s="25">
        <v>1</v>
      </c>
      <c r="AN2409" s="25">
        <v>290</v>
      </c>
      <c r="AO2409" s="25">
        <v>100</v>
      </c>
      <c r="AP2409" s="25">
        <v>70</v>
      </c>
      <c r="AQ2409" s="25">
        <v>0.6</v>
      </c>
      <c r="AR2409" s="25">
        <v>2.0300000000000001E-3</v>
      </c>
      <c r="AS2409" s="157">
        <v>287</v>
      </c>
      <c r="AT2409" s="93"/>
      <c r="AU2409" s="92" t="s">
        <v>3611</v>
      </c>
      <c r="AV2409" s="91" t="s">
        <v>152</v>
      </c>
      <c r="AW2409" s="92" t="s">
        <v>152</v>
      </c>
      <c r="AX2409" s="92" t="s">
        <v>152</v>
      </c>
      <c r="AY2409" s="91" t="s">
        <v>152</v>
      </c>
      <c r="AZ2409" s="92" t="s">
        <v>21</v>
      </c>
      <c r="BA2409" s="25" t="s">
        <v>3628</v>
      </c>
      <c r="BB2409" t="s">
        <v>25</v>
      </c>
      <c r="BC2409">
        <v>17963</v>
      </c>
      <c r="BD2409" t="str">
        <f>IF(Z2409=BC2409,"OK")</f>
        <v>OK</v>
      </c>
      <c r="BE2409">
        <v>0.6</v>
      </c>
      <c r="BF2409">
        <v>2.0300000000000001E-3</v>
      </c>
      <c r="BG2409">
        <v>290</v>
      </c>
      <c r="BH2409">
        <v>100</v>
      </c>
      <c r="BI2409">
        <v>70</v>
      </c>
      <c r="BJ2409">
        <v>0.6</v>
      </c>
      <c r="BK2409">
        <v>2.0300000000000001E-3</v>
      </c>
      <c r="BL2409" t="str">
        <f>IF(ABS(AN2409*AO2409*AP2409/1000000000/AR2409-1)&lt;0.1,"OK","NO")</f>
        <v>OK</v>
      </c>
      <c r="BN2409" s="183"/>
    </row>
    <row r="2410" spans="1:66" ht="25.5" x14ac:dyDescent="0.25">
      <c r="A2410" s="1"/>
      <c r="B2410" s="94">
        <v>2397</v>
      </c>
      <c r="C2410" s="43">
        <v>1136058</v>
      </c>
      <c r="D2410" s="25">
        <v>1089088</v>
      </c>
      <c r="E2410" s="26" t="s">
        <v>3627</v>
      </c>
      <c r="F2410" s="151" t="s">
        <v>21</v>
      </c>
      <c r="G2410" s="127" t="s">
        <v>27</v>
      </c>
      <c r="H2410" s="46" t="str">
        <f>IFERROR(IFERROR(IF(SEARCH("Usystems",$E2410)&gt;0,"Usystems"),IF(SEARCH("RIIFO",$E2410)&gt;0,"RIIFO","Uponor")),"Uponor")</f>
        <v>Usystems</v>
      </c>
      <c r="I2410" s="25">
        <f>IFERROR(MID($D2410,1,7)+0,"")</f>
        <v>1089088</v>
      </c>
      <c r="J2410" s="25" t="str">
        <f>IFERROR(MID($D2410,10,7)+0,"")</f>
        <v/>
      </c>
      <c r="K2410" s="25" t="str">
        <f>IFERROR(MID($D2410,19,7)+0,"")</f>
        <v/>
      </c>
      <c r="L2410" s="25" t="str">
        <f>IFERROR(MID($D2410,28,7)+0,"")</f>
        <v/>
      </c>
      <c r="M2410" s="25">
        <f>IF(IFERROR(MID($Q2410,1,7)+0,"")&lt;1130000,IF(INDEX(C:C,MATCH(LEFT(Q2410,7)+0,I:I,0))&lt;1130000,"",INDEX(C:C,MATCH(LEFT(Q2410,7)+0,I:I,0))),IFERROR(MID($Q2410,1,7)+0,""))</f>
        <v>1136056</v>
      </c>
      <c r="N2410" s="25" t="str">
        <f>IF(IFERROR(MID($Q2410,10,7)+0,"")&lt;1130000,"",IFERROR(MID($Q2410,10,7)+0,""))</f>
        <v/>
      </c>
      <c r="O2410" s="25" t="str">
        <f>IF(IFERROR(MID($Q2410,19,7)+0,"")&lt;1130000,"",IFERROR(MID($Q2410,19,7)+0,""))</f>
        <v/>
      </c>
      <c r="P2410" s="25">
        <f>IF(M2410="","",IF(N2410="",M2410,M2410&amp;", "&amp;N2410))</f>
        <v>1136056</v>
      </c>
      <c r="Q2410" s="43">
        <v>1136056</v>
      </c>
      <c r="R2410" s="37"/>
      <c r="S2410" s="35" t="s">
        <v>60</v>
      </c>
      <c r="T2410" s="25" t="s">
        <v>36</v>
      </c>
      <c r="U2410" s="185">
        <v>17400</v>
      </c>
      <c r="V2410" s="188">
        <v>17400</v>
      </c>
      <c r="W2410" s="189">
        <v>18792</v>
      </c>
      <c r="X2410" s="31">
        <v>20671</v>
      </c>
      <c r="Y2410" s="90">
        <f>IFERROR(ROUND(X2410/W2410-1,2),"")</f>
        <v>0.1</v>
      </c>
      <c r="Z2410" s="31">
        <f>IF(OR(S2410="VLD MLC components",S2410="VLD MLC pipes",S2410="VLD PEX components",S2410="VLD PEX pipes",S2410="VLD PHC components",S2410="VLD PHC pipes",S2410="Controls VLD"),"По запросу",X2410)</f>
        <v>20671</v>
      </c>
      <c r="AA2410" s="63">
        <f>ROUND(X2410/1.2,3)</f>
        <v>17225.832999999999</v>
      </c>
      <c r="AB2410" s="23">
        <v>15660</v>
      </c>
      <c r="AC2410" s="190">
        <f>IFERROR(ROUND(AA2410/AB2410-1,2),"")</f>
        <v>0.1</v>
      </c>
      <c r="AD2410" s="25">
        <v>0.8</v>
      </c>
      <c r="AE2410" s="25">
        <v>2.0300000000000001E-3</v>
      </c>
      <c r="AF2410" s="25">
        <v>0</v>
      </c>
      <c r="AG2410" s="25" t="e">
        <v>#VALUE!</v>
      </c>
      <c r="AH2410" s="25">
        <v>17</v>
      </c>
      <c r="AI2410" s="25">
        <v>35</v>
      </c>
      <c r="AJ2410" s="25" t="s">
        <v>20</v>
      </c>
      <c r="AK2410" s="42" t="s">
        <v>19</v>
      </c>
      <c r="AL2410" s="25" t="s">
        <v>20</v>
      </c>
      <c r="AM2410" s="25">
        <v>1</v>
      </c>
      <c r="AN2410" s="25">
        <v>400</v>
      </c>
      <c r="AO2410" s="25">
        <v>150</v>
      </c>
      <c r="AP2410" s="25">
        <v>70</v>
      </c>
      <c r="AQ2410" s="25">
        <v>0.9</v>
      </c>
      <c r="AR2410" s="25">
        <v>4.1999999999999997E-3</v>
      </c>
      <c r="AS2410" s="157">
        <v>46</v>
      </c>
      <c r="AT2410" s="93"/>
      <c r="AU2410" s="92" t="s">
        <v>3611</v>
      </c>
      <c r="AV2410" s="91" t="s">
        <v>152</v>
      </c>
      <c r="AW2410" s="92" t="s">
        <v>152</v>
      </c>
      <c r="AX2410" s="92" t="s">
        <v>3606</v>
      </c>
      <c r="AY2410" s="91" t="s">
        <v>152</v>
      </c>
      <c r="AZ2410" s="92" t="s">
        <v>21</v>
      </c>
      <c r="BA2410" s="25" t="s">
        <v>3626</v>
      </c>
      <c r="BB2410" t="s">
        <v>25</v>
      </c>
      <c r="BC2410" t="e">
        <v>#N/A</v>
      </c>
      <c r="BD2410" t="e">
        <f>IF(Z2410=BC2410,"OK")</f>
        <v>#N/A</v>
      </c>
      <c r="BE2410">
        <v>0.99099999999999999</v>
      </c>
      <c r="BF2410">
        <v>4.1999999999999997E-3</v>
      </c>
      <c r="BG2410">
        <v>400</v>
      </c>
      <c r="BH2410">
        <v>150</v>
      </c>
      <c r="BI2410">
        <v>70</v>
      </c>
      <c r="BJ2410">
        <v>0</v>
      </c>
      <c r="BK2410">
        <v>0</v>
      </c>
      <c r="BL2410" t="str">
        <f>IF(ABS(AN2410*AO2410*AP2410/1000000000/AR2410-1)&lt;0.1,"OK","NO")</f>
        <v>OK</v>
      </c>
      <c r="BN2410" s="183"/>
    </row>
    <row r="2411" spans="1:66" ht="25.5" x14ac:dyDescent="0.25">
      <c r="A2411" s="1"/>
      <c r="B2411" s="94">
        <v>2398</v>
      </c>
      <c r="C2411" s="43">
        <v>1136059</v>
      </c>
      <c r="D2411" s="25">
        <v>1058422</v>
      </c>
      <c r="E2411" s="26" t="s">
        <v>3623</v>
      </c>
      <c r="F2411" s="151" t="s">
        <v>21</v>
      </c>
      <c r="G2411" s="28" t="s">
        <v>2182</v>
      </c>
      <c r="H2411" s="46" t="str">
        <f>IFERROR(IFERROR(IF(SEARCH("Usystems",$E2411)&gt;0,"Usystems"),IF(SEARCH("RIIFO",$E2411)&gt;0,"RIIFO","Uponor")),"Uponor")</f>
        <v>Usystems</v>
      </c>
      <c r="I2411" s="25">
        <f>IFERROR(MID($D2411,1,7)+0,"")</f>
        <v>1058422</v>
      </c>
      <c r="J2411" s="25" t="str">
        <f>IFERROR(MID($D2411,10,7)+0,"")</f>
        <v/>
      </c>
      <c r="K2411" s="25" t="str">
        <f>IFERROR(MID($D2411,19,7)+0,"")</f>
        <v/>
      </c>
      <c r="L2411" s="25" t="str">
        <f>IFERROR(MID($D2411,28,7)+0,"")</f>
        <v/>
      </c>
      <c r="M2411" s="25" t="str">
        <f>IF(IFERROR(MID($Q2411,1,7)+0,"")&lt;1130000,IF(INDEX(C:C,MATCH(LEFT(Q2411,7)+0,I:I,0))&lt;1130000,"",INDEX(C:C,MATCH(LEFT(Q2411,7)+0,I:I,0))),IFERROR(MID($Q2411,1,7)+0,""))</f>
        <v/>
      </c>
      <c r="N2411" s="25" t="str">
        <f>IF(IFERROR(MID($Q2411,10,7)+0,"")&lt;1130000,"",IFERROR(MID($Q2411,10,7)+0,""))</f>
        <v/>
      </c>
      <c r="O2411" s="25" t="str">
        <f>IF(IFERROR(MID($Q2411,19,7)+0,"")&lt;1130000,"",IFERROR(MID($Q2411,19,7)+0,""))</f>
        <v/>
      </c>
      <c r="P2411" s="25" t="str">
        <f>IF(M2411="","",IF(N2411="",M2411,M2411&amp;", "&amp;N2411))</f>
        <v/>
      </c>
      <c r="Q2411" s="37"/>
      <c r="R2411" s="37"/>
      <c r="S2411" s="35" t="s">
        <v>60</v>
      </c>
      <c r="T2411" s="25" t="s">
        <v>36</v>
      </c>
      <c r="U2411" s="185">
        <v>5840</v>
      </c>
      <c r="V2411" s="188">
        <v>5840</v>
      </c>
      <c r="W2411" s="189">
        <v>6307</v>
      </c>
      <c r="X2411" s="31">
        <v>6938</v>
      </c>
      <c r="Y2411" s="90">
        <f>IFERROR(ROUND(X2411/W2411-1,2),"")</f>
        <v>0.1</v>
      </c>
      <c r="Z2411" s="31">
        <f>IF(OR(S2411="VLD MLC components",S2411="VLD MLC pipes",S2411="VLD PEX components",S2411="VLD PEX pipes",S2411="VLD PHC components",S2411="VLD PHC pipes",S2411="Controls VLD"),"По запросу",X2411)</f>
        <v>6938</v>
      </c>
      <c r="AA2411" s="63">
        <f>ROUND(X2411/1.2,3)</f>
        <v>5781.6670000000004</v>
      </c>
      <c r="AB2411" s="23">
        <v>5255.8329999999996</v>
      </c>
      <c r="AC2411" s="190">
        <f>IFERROR(ROUND(AA2411/AB2411-1,2),"")</f>
        <v>0.1</v>
      </c>
      <c r="AD2411" s="25">
        <v>0.18</v>
      </c>
      <c r="AE2411" s="25">
        <v>7.7517999999999997E-3</v>
      </c>
      <c r="AF2411" s="25">
        <v>323</v>
      </c>
      <c r="AG2411" s="25" t="e">
        <v>#VALUE!</v>
      </c>
      <c r="AH2411" s="25">
        <v>390</v>
      </c>
      <c r="AI2411" s="25">
        <v>371</v>
      </c>
      <c r="AJ2411" s="25" t="s">
        <v>20</v>
      </c>
      <c r="AK2411" s="22" t="s">
        <v>152</v>
      </c>
      <c r="AL2411" s="25" t="s">
        <v>20</v>
      </c>
      <c r="AM2411" s="25">
        <v>1</v>
      </c>
      <c r="AN2411" s="25">
        <v>113</v>
      </c>
      <c r="AO2411" s="25">
        <v>98</v>
      </c>
      <c r="AP2411" s="25">
        <v>70</v>
      </c>
      <c r="AQ2411" s="25">
        <v>0.18</v>
      </c>
      <c r="AR2411" s="25">
        <v>7.7517999999999999E-4</v>
      </c>
      <c r="AS2411" s="157">
        <v>429</v>
      </c>
      <c r="AT2411" s="93"/>
      <c r="AU2411" s="92" t="s">
        <v>3611</v>
      </c>
      <c r="AV2411" s="91" t="s">
        <v>152</v>
      </c>
      <c r="AW2411" s="92" t="s">
        <v>152</v>
      </c>
      <c r="AX2411" s="92" t="s">
        <v>152</v>
      </c>
      <c r="AY2411" s="91" t="s">
        <v>152</v>
      </c>
      <c r="AZ2411" s="92" t="s">
        <v>21</v>
      </c>
      <c r="BA2411" s="25" t="s">
        <v>3622</v>
      </c>
      <c r="BB2411" t="s">
        <v>25</v>
      </c>
      <c r="BC2411">
        <v>6938</v>
      </c>
      <c r="BD2411" t="str">
        <f>IF(Z2411=BC2411,"OK")</f>
        <v>OK</v>
      </c>
      <c r="BE2411">
        <v>0.18</v>
      </c>
      <c r="BF2411">
        <v>7.751800000000001E-4</v>
      </c>
      <c r="BG2411">
        <v>113</v>
      </c>
      <c r="BH2411">
        <v>98</v>
      </c>
      <c r="BI2411">
        <v>70</v>
      </c>
      <c r="BJ2411">
        <v>0.18</v>
      </c>
      <c r="BK2411">
        <v>7.751800000000001E-4</v>
      </c>
      <c r="BL2411" t="str">
        <f>IF(ABS(AN2411*AO2411*AP2411/1000000000/AR2411-1)&lt;0.1,"OK","NO")</f>
        <v>OK</v>
      </c>
      <c r="BN2411" s="183"/>
    </row>
    <row r="2412" spans="1:66" ht="25.5" x14ac:dyDescent="0.25">
      <c r="A2412" s="1"/>
      <c r="B2412" s="94">
        <v>2399</v>
      </c>
      <c r="C2412" s="43">
        <v>1136101</v>
      </c>
      <c r="D2412" s="25">
        <v>1120075</v>
      </c>
      <c r="E2412" s="26" t="s">
        <v>3621</v>
      </c>
      <c r="F2412" s="151" t="s">
        <v>21</v>
      </c>
      <c r="G2412" s="127" t="s">
        <v>27</v>
      </c>
      <c r="H2412" s="46" t="s">
        <v>2635</v>
      </c>
      <c r="I2412" s="25">
        <f>IFERROR(MID($D2412,1,7)+0,"")</f>
        <v>1120075</v>
      </c>
      <c r="J2412" s="25" t="str">
        <f>IFERROR(MID($D2412,10,7)+0,"")</f>
        <v/>
      </c>
      <c r="K2412" s="25" t="str">
        <f>IFERROR(MID($D2412,19,7)+0,"")</f>
        <v/>
      </c>
      <c r="L2412" s="25" t="str">
        <f>IFERROR(MID($D2412,28,7)+0,"")</f>
        <v/>
      </c>
      <c r="M2412" s="25">
        <f>IF(IFERROR(MID($Q2412,1,7)+0,"")&lt;1130000,IF(INDEX(C:C,MATCH(LEFT(Q2412,7)+0,I:I,0))&lt;1130000,"",INDEX(C:C,MATCH(LEFT(Q2412,7)+0,I:I,0))),IFERROR(MID($Q2412,1,7)+0,""))</f>
        <v>1137048</v>
      </c>
      <c r="N2412" s="25" t="str">
        <f>IF(IFERROR(MID($Q2412,10,7)+0,"")&lt;1130000,"",IFERROR(MID($Q2412,10,7)+0,""))</f>
        <v/>
      </c>
      <c r="O2412" s="25" t="str">
        <f>IF(IFERROR(MID($Q2412,19,7)+0,"")&lt;1130000,"",IFERROR(MID($Q2412,19,7)+0,""))</f>
        <v/>
      </c>
      <c r="P2412" s="25">
        <f>IF(M2412="","",IF(N2412="",M2412,M2412&amp;", "&amp;N2412))</f>
        <v>1137048</v>
      </c>
      <c r="Q2412" s="37">
        <v>1137048</v>
      </c>
      <c r="R2412" s="37"/>
      <c r="S2412" s="35" t="s">
        <v>60</v>
      </c>
      <c r="T2412" s="25" t="s">
        <v>36</v>
      </c>
      <c r="U2412" s="185">
        <v>9400</v>
      </c>
      <c r="V2412" s="188">
        <v>9400</v>
      </c>
      <c r="W2412" s="189">
        <v>10152</v>
      </c>
      <c r="X2412" s="31">
        <v>11167</v>
      </c>
      <c r="Y2412" s="90">
        <f>IFERROR(ROUND(X2412/W2412-1,2),"")</f>
        <v>0.1</v>
      </c>
      <c r="Z2412" s="31">
        <f>IF(OR(S2412="VLD MLC components",S2412="VLD MLC pipes",S2412="VLD PEX components",S2412="VLD PEX pipes",S2412="VLD PHC components",S2412="VLD PHC pipes",S2412="Controls VLD"),"По запросу",X2412)</f>
        <v>11167</v>
      </c>
      <c r="AA2412" s="63">
        <f>ROUND(X2412/1.2,3)</f>
        <v>9305.8330000000005</v>
      </c>
      <c r="AB2412" s="23">
        <v>8460</v>
      </c>
      <c r="AC2412" s="190">
        <f>IFERROR(ROUND(AA2412/AB2412-1,2),"")</f>
        <v>0.1</v>
      </c>
      <c r="AD2412" s="25">
        <v>0.21199999999999999</v>
      </c>
      <c r="AE2412" s="25">
        <v>7.6999999999999996E-4</v>
      </c>
      <c r="AF2412" s="25">
        <v>0</v>
      </c>
      <c r="AG2412" s="25" t="e">
        <v>#VALUE!</v>
      </c>
      <c r="AH2412" s="25">
        <v>0</v>
      </c>
      <c r="AI2412" s="25">
        <v>0</v>
      </c>
      <c r="AJ2412" s="25" t="s">
        <v>20</v>
      </c>
      <c r="AK2412" s="42" t="s">
        <v>19</v>
      </c>
      <c r="AL2412" s="25" t="s">
        <v>20</v>
      </c>
      <c r="AM2412" s="25">
        <v>1</v>
      </c>
      <c r="AN2412" s="25">
        <v>110</v>
      </c>
      <c r="AO2412" s="25">
        <v>100</v>
      </c>
      <c r="AP2412" s="25">
        <v>70</v>
      </c>
      <c r="AQ2412" s="25">
        <v>0.2</v>
      </c>
      <c r="AR2412" s="25">
        <v>7.6999999999999996E-4</v>
      </c>
      <c r="AS2412" s="157">
        <v>352</v>
      </c>
      <c r="AT2412" s="93"/>
      <c r="AU2412" s="92" t="s">
        <v>3611</v>
      </c>
      <c r="AV2412" s="91" t="s">
        <v>152</v>
      </c>
      <c r="AW2412" s="92" t="s">
        <v>3606</v>
      </c>
      <c r="AX2412" s="92" t="s">
        <v>3606</v>
      </c>
      <c r="AY2412" s="91" t="s">
        <v>152</v>
      </c>
      <c r="AZ2412" s="23"/>
      <c r="BA2412" s="25" t="s">
        <v>3619</v>
      </c>
      <c r="BB2412" t="s">
        <v>25</v>
      </c>
      <c r="BC2412" t="e">
        <v>#N/A</v>
      </c>
      <c r="BD2412" t="e">
        <f>IF(Z2412=BC2412,"OK")</f>
        <v>#N/A</v>
      </c>
      <c r="BE2412">
        <v>0.21199999999999999</v>
      </c>
      <c r="BF2412">
        <v>7.6999999999999996E-4</v>
      </c>
      <c r="BG2412">
        <v>110</v>
      </c>
      <c r="BH2412">
        <v>100</v>
      </c>
      <c r="BI2412">
        <v>70</v>
      </c>
      <c r="BJ2412">
        <v>0</v>
      </c>
      <c r="BK2412">
        <v>0</v>
      </c>
      <c r="BL2412" t="str">
        <f>IF(ABS(AN2412*AO2412*AP2412/1000000000/AR2412-1)&lt;0.1,"OK","NO")</f>
        <v>OK</v>
      </c>
      <c r="BN2412" s="183"/>
    </row>
    <row r="2413" spans="1:66" ht="25.5" x14ac:dyDescent="0.25">
      <c r="A2413" s="1"/>
      <c r="B2413" s="94">
        <v>2400</v>
      </c>
      <c r="C2413" s="43">
        <v>1136102</v>
      </c>
      <c r="D2413" s="25">
        <v>1120075</v>
      </c>
      <c r="E2413" s="26" t="s">
        <v>3620</v>
      </c>
      <c r="F2413" s="151" t="s">
        <v>21</v>
      </c>
      <c r="G2413" s="41" t="s">
        <v>27</v>
      </c>
      <c r="H2413" s="46" t="s">
        <v>2635</v>
      </c>
      <c r="I2413" s="25">
        <f>IFERROR(MID($D2413,1,7)+0,"")</f>
        <v>1120075</v>
      </c>
      <c r="J2413" s="25" t="str">
        <f>IFERROR(MID($D2413,10,7)+0,"")</f>
        <v/>
      </c>
      <c r="K2413" s="25" t="str">
        <f>IFERROR(MID($D2413,19,7)+0,"")</f>
        <v/>
      </c>
      <c r="L2413" s="25" t="str">
        <f>IFERROR(MID($D2413,28,7)+0,"")</f>
        <v/>
      </c>
      <c r="M2413" s="25">
        <f>IF(IFERROR(MID($Q2413,1,7)+0,"")&lt;1130000,IF(INDEX(C:C,MATCH(LEFT(Q2413,7)+0,I:I,0))&lt;1130000,"",INDEX(C:C,MATCH(LEFT(Q2413,7)+0,I:I,0))),IFERROR(MID($Q2413,1,7)+0,""))</f>
        <v>1137049</v>
      </c>
      <c r="N2413" s="25" t="str">
        <f>IF(IFERROR(MID($Q2413,10,7)+0,"")&lt;1130000,"",IFERROR(MID($Q2413,10,7)+0,""))</f>
        <v/>
      </c>
      <c r="O2413" s="25" t="str">
        <f>IF(IFERROR(MID($Q2413,19,7)+0,"")&lt;1130000,"",IFERROR(MID($Q2413,19,7)+0,""))</f>
        <v/>
      </c>
      <c r="P2413" s="25">
        <f>IF(M2413="","",IF(N2413="",M2413,M2413&amp;", "&amp;N2413))</f>
        <v>1137049</v>
      </c>
      <c r="Q2413" s="37">
        <v>1137049</v>
      </c>
      <c r="R2413" s="37"/>
      <c r="S2413" s="35" t="s">
        <v>60</v>
      </c>
      <c r="T2413" s="25" t="s">
        <v>36</v>
      </c>
      <c r="U2413" s="185">
        <v>9400</v>
      </c>
      <c r="V2413" s="188">
        <v>9400</v>
      </c>
      <c r="W2413" s="189">
        <v>10152</v>
      </c>
      <c r="X2413" s="31">
        <v>11167</v>
      </c>
      <c r="Y2413" s="90">
        <f>IFERROR(ROUND(X2413/W2413-1,2),"")</f>
        <v>0.1</v>
      </c>
      <c r="Z2413" s="31">
        <f>IF(OR(S2413="VLD MLC components",S2413="VLD MLC pipes",S2413="VLD PEX components",S2413="VLD PEX pipes",S2413="VLD PHC components",S2413="VLD PHC pipes",S2413="Controls VLD"),"По запросу",X2413)</f>
        <v>11167</v>
      </c>
      <c r="AA2413" s="63">
        <f>ROUND(X2413/1.2,3)</f>
        <v>9305.8330000000005</v>
      </c>
      <c r="AB2413" s="23">
        <v>8460</v>
      </c>
      <c r="AC2413" s="190">
        <f>IFERROR(ROUND(AA2413/AB2413-1,2),"")</f>
        <v>0.1</v>
      </c>
      <c r="AD2413" s="25">
        <v>0.21199999999999999</v>
      </c>
      <c r="AE2413" s="25">
        <v>7.6999999999999996E-4</v>
      </c>
      <c r="AF2413" s="25">
        <v>0</v>
      </c>
      <c r="AG2413" s="25" t="e">
        <v>#VALUE!</v>
      </c>
      <c r="AH2413" s="25">
        <v>0</v>
      </c>
      <c r="AI2413" s="25">
        <v>6</v>
      </c>
      <c r="AJ2413" s="25" t="s">
        <v>20</v>
      </c>
      <c r="AK2413" s="42" t="s">
        <v>19</v>
      </c>
      <c r="AL2413" s="25" t="s">
        <v>20</v>
      </c>
      <c r="AM2413" s="25">
        <v>1</v>
      </c>
      <c r="AN2413" s="25">
        <v>110</v>
      </c>
      <c r="AO2413" s="25">
        <v>100</v>
      </c>
      <c r="AP2413" s="25">
        <v>70</v>
      </c>
      <c r="AQ2413" s="25">
        <v>0.2</v>
      </c>
      <c r="AR2413" s="25">
        <v>7.6999999999999996E-4</v>
      </c>
      <c r="AS2413" s="157">
        <v>98</v>
      </c>
      <c r="AT2413" s="93"/>
      <c r="AU2413" s="92" t="s">
        <v>3611</v>
      </c>
      <c r="AV2413" s="91" t="s">
        <v>152</v>
      </c>
      <c r="AW2413" s="92" t="s">
        <v>3606</v>
      </c>
      <c r="AX2413" s="92" t="s">
        <v>3606</v>
      </c>
      <c r="AY2413" s="91" t="s">
        <v>152</v>
      </c>
      <c r="AZ2413" s="23"/>
      <c r="BA2413" s="25" t="s">
        <v>3619</v>
      </c>
      <c r="BB2413" t="s">
        <v>25</v>
      </c>
      <c r="BC2413" t="e">
        <v>#N/A</v>
      </c>
      <c r="BD2413" t="e">
        <f>IF(Z2413=BC2413,"OK")</f>
        <v>#N/A</v>
      </c>
      <c r="BE2413">
        <v>0.21199999999999999</v>
      </c>
      <c r="BF2413">
        <v>7.6999999999999996E-4</v>
      </c>
      <c r="BG2413">
        <v>110</v>
      </c>
      <c r="BH2413">
        <v>100</v>
      </c>
      <c r="BI2413">
        <v>70</v>
      </c>
      <c r="BJ2413">
        <v>0</v>
      </c>
      <c r="BK2413">
        <v>0</v>
      </c>
      <c r="BL2413" t="str">
        <f>IF(ABS(AN2413*AO2413*AP2413/1000000000/AR2413-1)&lt;0.1,"OK","NO")</f>
        <v>OK</v>
      </c>
      <c r="BN2413" s="183"/>
    </row>
    <row r="2414" spans="1:66" ht="25.5" x14ac:dyDescent="0.25">
      <c r="A2414" s="1"/>
      <c r="B2414" s="94">
        <v>2401</v>
      </c>
      <c r="C2414" s="43">
        <v>1136060</v>
      </c>
      <c r="D2414" s="25">
        <v>1058425</v>
      </c>
      <c r="E2414" s="26" t="s">
        <v>3618</v>
      </c>
      <c r="F2414" s="151" t="s">
        <v>21</v>
      </c>
      <c r="G2414" s="41" t="s">
        <v>27</v>
      </c>
      <c r="H2414" s="46" t="str">
        <f>IFERROR(IFERROR(IF(SEARCH("Usystems",$E2414)&gt;0,"Usystems"),IF(SEARCH("RIIFO",$E2414)&gt;0,"RIIFO","Uponor")),"Uponor")</f>
        <v>Usystems</v>
      </c>
      <c r="I2414" s="25">
        <f>IFERROR(MID($D2414,1,7)+0,"")</f>
        <v>1058425</v>
      </c>
      <c r="J2414" s="25" t="str">
        <f>IFERROR(MID($D2414,10,7)+0,"")</f>
        <v/>
      </c>
      <c r="K2414" s="25" t="str">
        <f>IFERROR(MID($D2414,19,7)+0,"")</f>
        <v/>
      </c>
      <c r="L2414" s="25" t="str">
        <f>IFERROR(MID($D2414,28,7)+0,"")</f>
        <v/>
      </c>
      <c r="M2414" s="25">
        <f>IF(IFERROR(MID($Q2414,1,7)+0,"")&lt;1130000,IF(INDEX(C:C,MATCH(LEFT(Q2414,7)+0,I:I,0))&lt;1130000,"",INDEX(C:C,MATCH(LEFT(Q2414,7)+0,I:I,0))),IFERROR(MID($Q2414,1,7)+0,""))</f>
        <v>1137047</v>
      </c>
      <c r="N2414" s="25" t="str">
        <f>IF(IFERROR(MID($Q2414,10,7)+0,"")&lt;1130000,"",IFERROR(MID($Q2414,10,7)+0,""))</f>
        <v/>
      </c>
      <c r="O2414" s="25" t="str">
        <f>IF(IFERROR(MID($Q2414,19,7)+0,"")&lt;1130000,"",IFERROR(MID($Q2414,19,7)+0,""))</f>
        <v/>
      </c>
      <c r="P2414" s="25">
        <f>IF(M2414="","",IF(N2414="",M2414,M2414&amp;", "&amp;N2414))</f>
        <v>1137047</v>
      </c>
      <c r="Q2414" s="37">
        <v>1137047</v>
      </c>
      <c r="R2414" s="37"/>
      <c r="S2414" s="35" t="s">
        <v>60</v>
      </c>
      <c r="T2414" s="25" t="s">
        <v>36</v>
      </c>
      <c r="U2414" s="185">
        <v>8720</v>
      </c>
      <c r="V2414" s="188">
        <v>8720</v>
      </c>
      <c r="W2414" s="189">
        <v>9418</v>
      </c>
      <c r="X2414" s="31">
        <v>10360</v>
      </c>
      <c r="Y2414" s="90">
        <f>IFERROR(ROUND(X2414/W2414-1,2),"")</f>
        <v>0.1</v>
      </c>
      <c r="Z2414" s="31">
        <f>IF(OR(S2414="VLD MLC components",S2414="VLD MLC pipes",S2414="VLD PEX components",S2414="VLD PEX pipes",S2414="VLD PHC components",S2414="VLD PHC pipes",S2414="Controls VLD"),"По запросу",X2414)</f>
        <v>10360</v>
      </c>
      <c r="AA2414" s="63">
        <f>ROUND(X2414/1.2,3)</f>
        <v>8633.3330000000005</v>
      </c>
      <c r="AB2414" s="23">
        <v>7848.3329999999996</v>
      </c>
      <c r="AC2414" s="190">
        <f>IFERROR(ROUND(AA2414/AB2414-1,2),"")</f>
        <v>0.1</v>
      </c>
      <c r="AD2414" s="25">
        <v>0.28999999999999998</v>
      </c>
      <c r="AE2414" s="25">
        <v>7.7517999999999997E-3</v>
      </c>
      <c r="AF2414" s="25">
        <v>0</v>
      </c>
      <c r="AG2414" s="25" t="e">
        <v>#VALUE!</v>
      </c>
      <c r="AH2414" s="25">
        <v>181</v>
      </c>
      <c r="AI2414" s="25">
        <v>465</v>
      </c>
      <c r="AJ2414" s="25" t="s">
        <v>20</v>
      </c>
      <c r="AK2414" s="22" t="s">
        <v>152</v>
      </c>
      <c r="AL2414" s="25" t="s">
        <v>20</v>
      </c>
      <c r="AM2414" s="25">
        <v>1</v>
      </c>
      <c r="AN2414" s="25">
        <v>113</v>
      </c>
      <c r="AO2414" s="25">
        <v>98</v>
      </c>
      <c r="AP2414" s="25">
        <v>70</v>
      </c>
      <c r="AQ2414" s="25">
        <v>0.28999999999999998</v>
      </c>
      <c r="AR2414" s="25">
        <v>7.7517999999999999E-4</v>
      </c>
      <c r="AS2414" s="157">
        <v>766</v>
      </c>
      <c r="AT2414" s="93"/>
      <c r="AU2414" s="92" t="s">
        <v>3611</v>
      </c>
      <c r="AV2414" s="91" t="s">
        <v>152</v>
      </c>
      <c r="AW2414" s="92" t="s">
        <v>152</v>
      </c>
      <c r="AX2414" s="92" t="s">
        <v>152</v>
      </c>
      <c r="AY2414" s="91" t="s">
        <v>152</v>
      </c>
      <c r="AZ2414" s="92" t="s">
        <v>21</v>
      </c>
      <c r="BA2414" s="25" t="s">
        <v>3617</v>
      </c>
      <c r="BB2414" t="s">
        <v>25</v>
      </c>
      <c r="BC2414">
        <v>10360</v>
      </c>
      <c r="BD2414" t="str">
        <f>IF(Z2414=BC2414,"OK")</f>
        <v>OK</v>
      </c>
      <c r="BE2414">
        <v>0.28999999999999998</v>
      </c>
      <c r="BF2414">
        <v>7.751800000000001E-4</v>
      </c>
      <c r="BG2414">
        <v>113</v>
      </c>
      <c r="BH2414">
        <v>98</v>
      </c>
      <c r="BI2414">
        <v>70</v>
      </c>
      <c r="BJ2414">
        <v>0.28999999999999998</v>
      </c>
      <c r="BK2414">
        <v>7.751800000000001E-4</v>
      </c>
      <c r="BL2414" t="str">
        <f>IF(ABS(AN2414*AO2414*AP2414/1000000000/AR2414-1)&lt;0.1,"OK","NO")</f>
        <v>OK</v>
      </c>
      <c r="BN2414" s="183"/>
    </row>
    <row r="2415" spans="1:66" ht="25.5" x14ac:dyDescent="0.25">
      <c r="A2415" s="1"/>
      <c r="B2415" s="94">
        <v>2402</v>
      </c>
      <c r="C2415" s="43">
        <v>1136061</v>
      </c>
      <c r="D2415" s="25">
        <v>1047459</v>
      </c>
      <c r="E2415" s="26" t="s">
        <v>3616</v>
      </c>
      <c r="F2415" s="151" t="s">
        <v>21</v>
      </c>
      <c r="G2415" s="102" t="s">
        <v>2182</v>
      </c>
      <c r="H2415" s="46" t="str">
        <f>IFERROR(IFERROR(IF(SEARCH("Usystems",$E2415)&gt;0,"Usystems"),IF(SEARCH("RIIFO",$E2415)&gt;0,"RIIFO","Uponor")),"Uponor")</f>
        <v>Usystems</v>
      </c>
      <c r="I2415" s="25">
        <f>IFERROR(MID($D2415,1,7)+0,"")</f>
        <v>1047459</v>
      </c>
      <c r="J2415" s="25" t="str">
        <f>IFERROR(MID($D2415,10,7)+0,"")</f>
        <v/>
      </c>
      <c r="K2415" s="25" t="str">
        <f>IFERROR(MID($D2415,19,7)+0,"")</f>
        <v/>
      </c>
      <c r="L2415" s="25" t="str">
        <f>IFERROR(MID($D2415,28,7)+0,"")</f>
        <v/>
      </c>
      <c r="M2415" s="25">
        <f>IF(IFERROR(MID($Q2415,1,7)+0,"")&lt;1130000,IF(INDEX(C:C,MATCH(LEFT(Q2415,7)+0,I:I,0))&lt;1130000,"",INDEX(C:C,MATCH(LEFT(Q2415,7)+0,I:I,0))),IFERROR(MID($Q2415,1,7)+0,""))</f>
        <v>1137050</v>
      </c>
      <c r="N2415" s="25" t="str">
        <f>IF(IFERROR(MID($Q2415,10,7)+0,"")&lt;1130000,"",IFERROR(MID($Q2415,10,7)+0,""))</f>
        <v/>
      </c>
      <c r="O2415" s="25" t="str">
        <f>IF(IFERROR(MID($Q2415,19,7)+0,"")&lt;1130000,"",IFERROR(MID($Q2415,19,7)+0,""))</f>
        <v/>
      </c>
      <c r="P2415" s="25">
        <f>IF(M2415="","",IF(N2415="",M2415,M2415&amp;", "&amp;N2415))</f>
        <v>1137050</v>
      </c>
      <c r="Q2415" s="37">
        <v>1137050</v>
      </c>
      <c r="R2415" s="37"/>
      <c r="S2415" s="35" t="s">
        <v>60</v>
      </c>
      <c r="T2415" s="25" t="s">
        <v>36</v>
      </c>
      <c r="U2415" s="185">
        <v>2000</v>
      </c>
      <c r="V2415" s="188">
        <v>2000</v>
      </c>
      <c r="W2415" s="189">
        <v>2160</v>
      </c>
      <c r="X2415" s="31">
        <v>2376</v>
      </c>
      <c r="Y2415" s="90">
        <f>IFERROR(ROUND(X2415/W2415-1,2),"")</f>
        <v>0.1</v>
      </c>
      <c r="Z2415" s="31">
        <f>IF(OR(S2415="VLD MLC components",S2415="VLD MLC pipes",S2415="VLD PEX components",S2415="VLD PEX pipes",S2415="VLD PHC components",S2415="VLD PHC pipes",S2415="Controls VLD"),"По запросу",X2415)</f>
        <v>2376</v>
      </c>
      <c r="AA2415" s="63">
        <f>ROUND(X2415/1.2,3)</f>
        <v>1980</v>
      </c>
      <c r="AB2415" s="23">
        <v>1800</v>
      </c>
      <c r="AC2415" s="190">
        <f>IFERROR(ROUND(AA2415/AB2415-1,2),"")</f>
        <v>0.1</v>
      </c>
      <c r="AD2415" s="25">
        <v>5.0999999999999997E-2</v>
      </c>
      <c r="AE2415" s="25">
        <v>4.6537500000000002E-4</v>
      </c>
      <c r="AF2415" s="25">
        <v>90</v>
      </c>
      <c r="AG2415" s="25" t="e">
        <v>#VALUE!</v>
      </c>
      <c r="AH2415" s="25">
        <v>258</v>
      </c>
      <c r="AI2415" s="25">
        <v>319</v>
      </c>
      <c r="AJ2415" s="25" t="s">
        <v>20</v>
      </c>
      <c r="AK2415" s="22" t="s">
        <v>152</v>
      </c>
      <c r="AL2415" s="25" t="s">
        <v>20</v>
      </c>
      <c r="AM2415" s="25">
        <v>1</v>
      </c>
      <c r="AN2415" s="25">
        <v>95</v>
      </c>
      <c r="AO2415" s="25">
        <v>95</v>
      </c>
      <c r="AP2415" s="25">
        <v>50</v>
      </c>
      <c r="AQ2415" s="25">
        <v>5.0999999999999997E-2</v>
      </c>
      <c r="AR2415" s="25">
        <v>4.5124999999999999E-4</v>
      </c>
      <c r="AS2415" s="157">
        <v>472</v>
      </c>
      <c r="AT2415" s="93"/>
      <c r="AU2415" s="92" t="s">
        <v>3611</v>
      </c>
      <c r="AV2415" s="91" t="s">
        <v>152</v>
      </c>
      <c r="AW2415" s="92" t="s">
        <v>152</v>
      </c>
      <c r="AX2415" s="92" t="s">
        <v>152</v>
      </c>
      <c r="AY2415" s="91" t="s">
        <v>152</v>
      </c>
      <c r="AZ2415" s="92" t="s">
        <v>21</v>
      </c>
      <c r="BA2415" s="25" t="s">
        <v>3615</v>
      </c>
      <c r="BB2415" t="s">
        <v>25</v>
      </c>
      <c r="BC2415">
        <v>2376</v>
      </c>
      <c r="BD2415" t="str">
        <f>IF(Z2415=BC2415,"OK")</f>
        <v>OK</v>
      </c>
      <c r="BE2415">
        <v>5.0999999999999997E-2</v>
      </c>
      <c r="BF2415">
        <v>4.6537500000000002E-4</v>
      </c>
      <c r="BG2415">
        <v>95</v>
      </c>
      <c r="BH2415">
        <v>95</v>
      </c>
      <c r="BI2415">
        <v>50</v>
      </c>
      <c r="BJ2415">
        <v>5.0999999999999997E-2</v>
      </c>
      <c r="BK2415">
        <v>4.6537500000000002E-4</v>
      </c>
      <c r="BL2415" t="str">
        <f>IF(ABS(AN2415*AO2415*AP2415/1000000000/AR2415-1)&lt;0.1,"OK","NO")</f>
        <v>OK</v>
      </c>
      <c r="BN2415" s="183"/>
    </row>
    <row r="2416" spans="1:66" x14ac:dyDescent="0.25">
      <c r="A2416" s="1"/>
      <c r="B2416" s="94">
        <v>2403</v>
      </c>
      <c r="C2416" s="43">
        <v>1136062</v>
      </c>
      <c r="D2416" s="25"/>
      <c r="E2416" s="26" t="s">
        <v>3614</v>
      </c>
      <c r="F2416" s="151" t="s">
        <v>21</v>
      </c>
      <c r="G2416" s="28" t="s">
        <v>2182</v>
      </c>
      <c r="H2416" s="46" t="str">
        <f>IFERROR(IFERROR(IF(SEARCH("Usystems",$E2416)&gt;0,"Usystems"),IF(SEARCH("RIIFO",$E2416)&gt;0,"RIIFO","Uponor")),"Uponor")</f>
        <v>Usystems</v>
      </c>
      <c r="I2416" s="25" t="str">
        <f>IFERROR(MID($D2416,1,7)+0,"")</f>
        <v/>
      </c>
      <c r="J2416" s="25" t="str">
        <f>IFERROR(MID($D2416,10,7)+0,"")</f>
        <v/>
      </c>
      <c r="K2416" s="25" t="str">
        <f>IFERROR(MID($D2416,19,7)+0,"")</f>
        <v/>
      </c>
      <c r="L2416" s="25" t="str">
        <f>IFERROR(MID($D2416,28,7)+0,"")</f>
        <v/>
      </c>
      <c r="M2416" s="25">
        <f>IF(IFERROR(MID($Q2416,1,7)+0,"")&lt;1130000,IF(INDEX(C:C,MATCH(LEFT(Q2416,7)+0,I:I,0))&lt;1130000,"",INDEX(C:C,MATCH(LEFT(Q2416,7)+0,I:I,0))),IFERROR(MID($Q2416,1,7)+0,""))</f>
        <v>1137051</v>
      </c>
      <c r="N2416" s="25" t="str">
        <f>IF(IFERROR(MID($Q2416,10,7)+0,"")&lt;1130000,"",IFERROR(MID($Q2416,10,7)+0,""))</f>
        <v/>
      </c>
      <c r="O2416" s="25" t="str">
        <f>IF(IFERROR(MID($Q2416,19,7)+0,"")&lt;1130000,"",IFERROR(MID($Q2416,19,7)+0,""))</f>
        <v/>
      </c>
      <c r="P2416" s="25">
        <f>IF(M2416="","",IF(N2416="",M2416,M2416&amp;", "&amp;N2416))</f>
        <v>1137051</v>
      </c>
      <c r="Q2416" s="37">
        <v>1137051</v>
      </c>
      <c r="R2416" s="37"/>
      <c r="S2416" s="35" t="s">
        <v>60</v>
      </c>
      <c r="T2416" s="25" t="s">
        <v>36</v>
      </c>
      <c r="U2416" s="185">
        <v>2720</v>
      </c>
      <c r="V2416" s="188">
        <v>2720</v>
      </c>
      <c r="W2416" s="189">
        <v>2992</v>
      </c>
      <c r="X2416" s="31">
        <v>3291</v>
      </c>
      <c r="Y2416" s="90">
        <f>IFERROR(ROUND(X2416/W2416-1,2),"")</f>
        <v>0.1</v>
      </c>
      <c r="Z2416" s="31">
        <f>IF(OR(S2416="VLD MLC components",S2416="VLD MLC pipes",S2416="VLD PEX components",S2416="VLD PEX pipes",S2416="VLD PHC components",S2416="VLD PHC pipes",S2416="Controls VLD"),"По запросу",X2416)</f>
        <v>3291</v>
      </c>
      <c r="AA2416" s="63">
        <f>ROUND(X2416/1.2,3)</f>
        <v>2742.5</v>
      </c>
      <c r="AB2416" s="23">
        <v>2493.3330000000001</v>
      </c>
      <c r="AC2416" s="190">
        <f>IFERROR(ROUND(AA2416/AB2416-1,2),"")</f>
        <v>0.1</v>
      </c>
      <c r="AD2416" s="25">
        <v>4.2999999999999997E-2</v>
      </c>
      <c r="AE2416" s="25">
        <v>4.6537500000000002E-4</v>
      </c>
      <c r="AF2416" s="25">
        <v>9</v>
      </c>
      <c r="AG2416" s="25" t="e">
        <v>#VALUE!</v>
      </c>
      <c r="AH2416" s="25">
        <v>14</v>
      </c>
      <c r="AI2416" s="25">
        <v>28</v>
      </c>
      <c r="AJ2416" s="25" t="s">
        <v>20</v>
      </c>
      <c r="AK2416" s="22" t="s">
        <v>152</v>
      </c>
      <c r="AL2416" s="25" t="s">
        <v>20</v>
      </c>
      <c r="AM2416" s="25">
        <v>1</v>
      </c>
      <c r="AN2416" s="25">
        <v>175</v>
      </c>
      <c r="AO2416" s="25">
        <v>120</v>
      </c>
      <c r="AP2416" s="25">
        <v>20</v>
      </c>
      <c r="AQ2416" s="25">
        <v>4.8000000000000001E-2</v>
      </c>
      <c r="AR2416" s="25">
        <v>4.2000000000000002E-4</v>
      </c>
      <c r="AS2416" s="157">
        <v>29</v>
      </c>
      <c r="AT2416" s="93"/>
      <c r="AU2416" s="92" t="s">
        <v>3611</v>
      </c>
      <c r="AV2416" s="91" t="s">
        <v>152</v>
      </c>
      <c r="AW2416" s="92" t="s">
        <v>152</v>
      </c>
      <c r="AX2416" s="92" t="s">
        <v>152</v>
      </c>
      <c r="AY2416" s="91" t="s">
        <v>152</v>
      </c>
      <c r="AZ2416" s="92" t="s">
        <v>21</v>
      </c>
      <c r="BA2416" s="25" t="s">
        <v>3613</v>
      </c>
      <c r="BB2416" t="s">
        <v>25</v>
      </c>
      <c r="BC2416">
        <v>3291</v>
      </c>
      <c r="BD2416" t="str">
        <f>IF(Z2416=BC2416,"OK")</f>
        <v>OK</v>
      </c>
      <c r="BE2416">
        <v>4.8000000000000001E-2</v>
      </c>
      <c r="BF2416">
        <v>4.6537500000000002E-4</v>
      </c>
      <c r="BG2416">
        <v>175</v>
      </c>
      <c r="BH2416">
        <v>120</v>
      </c>
      <c r="BI2416">
        <v>20</v>
      </c>
      <c r="BJ2416">
        <v>4.8000000000000001E-2</v>
      </c>
      <c r="BK2416">
        <v>4.6537500000000002E-4</v>
      </c>
      <c r="BL2416" t="str">
        <f>IF(ABS(AN2416*AO2416*AP2416/1000000000/AR2416-1)&lt;0.1,"OK","NO")</f>
        <v>OK</v>
      </c>
      <c r="BN2416" s="183"/>
    </row>
    <row r="2417" spans="1:66" ht="38.25" x14ac:dyDescent="0.25">
      <c r="A2417" s="1"/>
      <c r="B2417" s="94">
        <v>2404</v>
      </c>
      <c r="C2417" s="43">
        <v>1136055</v>
      </c>
      <c r="D2417" s="25">
        <v>1013006</v>
      </c>
      <c r="E2417" s="26" t="s">
        <v>3612</v>
      </c>
      <c r="F2417" s="151" t="s">
        <v>21</v>
      </c>
      <c r="G2417" s="41" t="s">
        <v>29</v>
      </c>
      <c r="H2417" s="46" t="str">
        <f>IFERROR(IFERROR(IF(SEARCH("Usystems",$E2417)&gt;0,"Usystems"),IF(SEARCH("RIIFO",$E2417)&gt;0,"RIIFO","Uponor")),"Uponor")</f>
        <v>Usystems</v>
      </c>
      <c r="I2417" s="25">
        <f>IFERROR(MID($D2417,1,7)+0,"")</f>
        <v>1013006</v>
      </c>
      <c r="J2417" s="25" t="str">
        <f>IFERROR(MID($D2417,10,7)+0,"")</f>
        <v/>
      </c>
      <c r="K2417" s="25" t="str">
        <f>IFERROR(MID($D2417,19,7)+0,"")</f>
        <v/>
      </c>
      <c r="L2417" s="25" t="str">
        <f>IFERROR(MID($D2417,28,7)+0,"")</f>
        <v/>
      </c>
      <c r="M2417" s="25">
        <f>IF(IFERROR(MID($Q2417,1,7)+0,"")&lt;1130000,IF(INDEX(C:C,MATCH(LEFT(Q2417,7)+0,I:I,0))&lt;1130000,"",INDEX(C:C,MATCH(LEFT(Q2417,7)+0,I:I,0))),IFERROR(MID($Q2417,1,7)+0,""))</f>
        <v>1137052</v>
      </c>
      <c r="N2417" s="25" t="str">
        <f>IF(IFERROR(MID($Q2417,10,7)+0,"")&lt;1130000,"",IFERROR(MID($Q2417,10,7)+0,""))</f>
        <v/>
      </c>
      <c r="O2417" s="25" t="str">
        <f>IF(IFERROR(MID($Q2417,19,7)+0,"")&lt;1130000,"",IFERROR(MID($Q2417,19,7)+0,""))</f>
        <v/>
      </c>
      <c r="P2417" s="25">
        <f>IF(M2417="","",IF(N2417="",M2417,M2417&amp;", "&amp;N2417))</f>
        <v>1137052</v>
      </c>
      <c r="Q2417" s="37">
        <v>1137052</v>
      </c>
      <c r="R2417" s="37"/>
      <c r="S2417" s="35" t="s">
        <v>60</v>
      </c>
      <c r="T2417" s="25" t="s">
        <v>36</v>
      </c>
      <c r="U2417" s="185">
        <v>3900</v>
      </c>
      <c r="V2417" s="188">
        <v>3900</v>
      </c>
      <c r="W2417" s="189">
        <v>3900</v>
      </c>
      <c r="X2417" s="31">
        <v>4290</v>
      </c>
      <c r="Y2417" s="90">
        <f>IFERROR(ROUND(X2417/W2417-1,2),"")</f>
        <v>0.1</v>
      </c>
      <c r="Z2417" s="31">
        <f>IF(OR(S2417="VLD MLC components",S2417="VLD MLC pipes",S2417="VLD PEX components",S2417="VLD PEX pipes",S2417="VLD PHC components",S2417="VLD PHC pipes",S2417="Controls VLD"),"По запросу",X2417)</f>
        <v>4290</v>
      </c>
      <c r="AA2417" s="63">
        <f>ROUND(X2417/1.2,3)</f>
        <v>3575</v>
      </c>
      <c r="AB2417" s="23">
        <v>3250</v>
      </c>
      <c r="AC2417" s="190">
        <f>IFERROR(ROUND(AA2417/AB2417-1,2),"")</f>
        <v>0.1</v>
      </c>
      <c r="AD2417" s="25">
        <v>0.15</v>
      </c>
      <c r="AE2417" s="25">
        <v>3.3750000000000002E-4</v>
      </c>
      <c r="AF2417" s="25">
        <v>0</v>
      </c>
      <c r="AG2417" s="25" t="e">
        <v>#VALUE!</v>
      </c>
      <c r="AH2417" s="25">
        <v>818</v>
      </c>
      <c r="AI2417" s="25">
        <v>1291</v>
      </c>
      <c r="AJ2417" s="25" t="s">
        <v>20</v>
      </c>
      <c r="AK2417" s="22" t="s">
        <v>152</v>
      </c>
      <c r="AL2417" s="25" t="s">
        <v>20</v>
      </c>
      <c r="AM2417" s="25">
        <v>1</v>
      </c>
      <c r="AN2417" s="25">
        <v>75</v>
      </c>
      <c r="AO2417" s="25">
        <v>90</v>
      </c>
      <c r="AP2417" s="25">
        <v>50</v>
      </c>
      <c r="AQ2417" s="25">
        <v>0.15</v>
      </c>
      <c r="AR2417" s="25">
        <v>3.3750000000000002E-4</v>
      </c>
      <c r="AS2417" s="157">
        <v>2732</v>
      </c>
      <c r="AT2417" s="93"/>
      <c r="AU2417" s="92" t="s">
        <v>3611</v>
      </c>
      <c r="AV2417" s="91" t="s">
        <v>152</v>
      </c>
      <c r="AW2417" s="92" t="s">
        <v>152</v>
      </c>
      <c r="AX2417" s="92" t="s">
        <v>152</v>
      </c>
      <c r="AY2417" s="91" t="s">
        <v>152</v>
      </c>
      <c r="AZ2417" s="92" t="s">
        <v>21</v>
      </c>
      <c r="BA2417" s="25" t="s">
        <v>3610</v>
      </c>
      <c r="BB2417" t="s">
        <v>25</v>
      </c>
      <c r="BC2417">
        <v>4290</v>
      </c>
      <c r="BD2417" t="str">
        <f>IF(Z2417=BC2417,"OK")</f>
        <v>OK</v>
      </c>
      <c r="BE2417">
        <v>0.15</v>
      </c>
      <c r="BF2417">
        <v>3.3750000000000002E-4</v>
      </c>
      <c r="BG2417">
        <v>75</v>
      </c>
      <c r="BH2417">
        <v>90</v>
      </c>
      <c r="BI2417">
        <v>50</v>
      </c>
      <c r="BJ2417">
        <v>0.15</v>
      </c>
      <c r="BK2417">
        <v>3.3750000000000002E-4</v>
      </c>
      <c r="BL2417" t="str">
        <f>IF(ABS(AN2417*AO2417*AP2417/1000000000/AR2417-1)&lt;0.1,"OK","NO")</f>
        <v>OK</v>
      </c>
      <c r="BN2417" s="183"/>
    </row>
    <row r="2418" spans="1:66" ht="25.5" x14ac:dyDescent="0.25">
      <c r="A2418" s="1"/>
      <c r="B2418" s="94">
        <v>2405</v>
      </c>
      <c r="C2418" s="43">
        <v>1137063</v>
      </c>
      <c r="D2418" s="25">
        <v>1136980</v>
      </c>
      <c r="E2418" s="26" t="s">
        <v>7152</v>
      </c>
      <c r="F2418" s="151" t="s">
        <v>21</v>
      </c>
      <c r="G2418" s="28" t="s">
        <v>2182</v>
      </c>
      <c r="H2418" s="46" t="str">
        <f>IFERROR(IFERROR(IF(SEARCH("Usystems",$E2418)&gt;0,"Usystems"),IF(SEARCH("RIIFO",$E2418)&gt;0,"RIIFO","Uponor")),"Uponor")</f>
        <v>Usystems</v>
      </c>
      <c r="I2418" s="25">
        <f>IFERROR(MID($D2418,1,7)+0,"")</f>
        <v>1136980</v>
      </c>
      <c r="J2418" s="25" t="str">
        <f>IFERROR(MID($D2418,10,7)+0,"")</f>
        <v/>
      </c>
      <c r="K2418" s="25" t="str">
        <f>IFERROR(MID($D2418,19,7)+0,"")</f>
        <v/>
      </c>
      <c r="L2418" s="25" t="str">
        <f>IFERROR(MID($D2418,28,7)+0,"")</f>
        <v/>
      </c>
      <c r="M2418" s="25" t="str">
        <f>IF(IFERROR(MID($Q2418,1,7)+0,"")&lt;1130000,IF(INDEX(C:C,MATCH(LEFT(Q2418,7)+0,I:I,0))&lt;1130000,"",INDEX(C:C,MATCH(LEFT(Q2418,7)+0,I:I,0))),IFERROR(MID($Q2418,1,7)+0,""))</f>
        <v/>
      </c>
      <c r="N2418" s="25" t="str">
        <f>IF(IFERROR(MID($Q2418,10,7)+0,"")&lt;1130000,"",IFERROR(MID($Q2418,10,7)+0,""))</f>
        <v/>
      </c>
      <c r="O2418" s="25" t="str">
        <f>IF(IFERROR(MID($Q2418,19,7)+0,"")&lt;1130000,"",IFERROR(MID($Q2418,19,7)+0,""))</f>
        <v/>
      </c>
      <c r="P2418" s="25" t="str">
        <f>IF(M2418="","",IF(N2418="",M2418,M2418&amp;", "&amp;N2418))</f>
        <v/>
      </c>
      <c r="Q2418" s="37"/>
      <c r="R2418" s="37"/>
      <c r="S2418" s="35" t="s">
        <v>3607</v>
      </c>
      <c r="T2418" s="34" t="s">
        <v>36</v>
      </c>
      <c r="U2418" s="185" t="s">
        <v>22</v>
      </c>
      <c r="V2418" s="188" t="s">
        <v>22</v>
      </c>
      <c r="W2418" s="189">
        <v>143550</v>
      </c>
      <c r="X2418" s="31">
        <v>157905</v>
      </c>
      <c r="Y2418" s="90">
        <f>IFERROR(ROUND(X2418/W2418-1,2),"")</f>
        <v>0.1</v>
      </c>
      <c r="Z2418" s="31" t="str">
        <f>IF(OR(S2418="VLD MLC components",S2418="VLD MLC pipes",S2418="VLD PEX components",S2418="VLD PEX pipes",S2418="VLD PHC components",S2418="VLD PHC pipes",S2418="Controls VLD"),"По запросу",X2418)</f>
        <v>По запросу</v>
      </c>
      <c r="AA2418" s="63">
        <f>ROUND(X2418/1.2,3)</f>
        <v>131587.5</v>
      </c>
      <c r="AB2418" s="23">
        <v>119625</v>
      </c>
      <c r="AC2418" s="190">
        <f>IFERROR(ROUND(AA2418/AB2418-1,2),"")</f>
        <v>0.1</v>
      </c>
      <c r="AD2418" s="25"/>
      <c r="AE2418" s="25"/>
      <c r="AF2418" s="25">
        <v>2</v>
      </c>
      <c r="AG2418" s="25" t="e">
        <v>#VALUE!</v>
      </c>
      <c r="AH2418" s="25"/>
      <c r="AI2418" s="25"/>
      <c r="AJ2418" s="25" t="s">
        <v>20</v>
      </c>
      <c r="AK2418" s="22" t="s">
        <v>152</v>
      </c>
      <c r="AL2418" s="25" t="s">
        <v>20</v>
      </c>
      <c r="AM2418" s="25">
        <v>1</v>
      </c>
      <c r="AN2418" s="25"/>
      <c r="AO2418" s="25"/>
      <c r="AP2418" s="25"/>
      <c r="AQ2418" s="25"/>
      <c r="AR2418" s="25"/>
      <c r="AS2418" s="157"/>
      <c r="AT2418" s="93"/>
      <c r="AU2418" s="92"/>
      <c r="AV2418" s="91"/>
      <c r="AW2418" s="92"/>
      <c r="AX2418" s="92"/>
      <c r="AY2418" s="91"/>
      <c r="AZ2418" s="92"/>
      <c r="BA2418" s="25"/>
      <c r="BC2418">
        <v>157905</v>
      </c>
      <c r="BD2418" t="b">
        <f>IF(Z2418=BC2418,"OK")</f>
        <v>0</v>
      </c>
      <c r="BN2418" s="183"/>
    </row>
    <row r="2419" spans="1:66" ht="25.5" x14ac:dyDescent="0.25">
      <c r="A2419" s="1"/>
      <c r="B2419" s="94">
        <v>2406</v>
      </c>
      <c r="C2419" s="43">
        <v>1137064</v>
      </c>
      <c r="D2419" s="25"/>
      <c r="E2419" s="26" t="s">
        <v>7153</v>
      </c>
      <c r="F2419" s="151" t="s">
        <v>21</v>
      </c>
      <c r="G2419" s="102" t="s">
        <v>2182</v>
      </c>
      <c r="H2419" s="46" t="str">
        <f>IFERROR(IFERROR(IF(SEARCH("Usystems",$E2419)&gt;0,"Usystems"),IF(SEARCH("RIIFO",$E2419)&gt;0,"RIIFO","Uponor")),"Uponor")</f>
        <v>Usystems</v>
      </c>
      <c r="I2419" s="25" t="str">
        <f>IFERROR(MID($D2419,1,7)+0,"")</f>
        <v/>
      </c>
      <c r="J2419" s="25" t="str">
        <f>IFERROR(MID($D2419,10,7)+0,"")</f>
        <v/>
      </c>
      <c r="K2419" s="25" t="str">
        <f>IFERROR(MID($D2419,19,7)+0,"")</f>
        <v/>
      </c>
      <c r="L2419" s="25" t="str">
        <f>IFERROR(MID($D2419,28,7)+0,"")</f>
        <v/>
      </c>
      <c r="M2419" s="25" t="str">
        <f>IF(IFERROR(MID($Q2419,1,7)+0,"")&lt;1130000,IF(INDEX(C:C,MATCH(LEFT(Q2419,7)+0,I:I,0))&lt;1130000,"",INDEX(C:C,MATCH(LEFT(Q2419,7)+0,I:I,0))),IFERROR(MID($Q2419,1,7)+0,""))</f>
        <v/>
      </c>
      <c r="N2419" s="25" t="str">
        <f>IF(IFERROR(MID($Q2419,10,7)+0,"")&lt;1130000,"",IFERROR(MID($Q2419,10,7)+0,""))</f>
        <v/>
      </c>
      <c r="O2419" s="25" t="str">
        <f>IF(IFERROR(MID($Q2419,19,7)+0,"")&lt;1130000,"",IFERROR(MID($Q2419,19,7)+0,""))</f>
        <v/>
      </c>
      <c r="P2419" s="25" t="str">
        <f>IF(M2419="","",IF(N2419="",M2419,M2419&amp;", "&amp;N2419))</f>
        <v/>
      </c>
      <c r="Q2419" s="37"/>
      <c r="R2419" s="37"/>
      <c r="S2419" s="35" t="s">
        <v>3607</v>
      </c>
      <c r="T2419" s="34" t="s">
        <v>36</v>
      </c>
      <c r="U2419" s="185" t="s">
        <v>22</v>
      </c>
      <c r="V2419" s="188" t="s">
        <v>22</v>
      </c>
      <c r="W2419" s="189">
        <v>176394</v>
      </c>
      <c r="X2419" s="31">
        <v>194033</v>
      </c>
      <c r="Y2419" s="90">
        <f>IFERROR(ROUND(X2419/W2419-1,2),"")</f>
        <v>0.1</v>
      </c>
      <c r="Z2419" s="31" t="str">
        <f>IF(OR(S2419="VLD MLC components",S2419="VLD MLC pipes",S2419="VLD PEX components",S2419="VLD PEX pipes",S2419="VLD PHC components",S2419="VLD PHC pipes",S2419="Controls VLD"),"По запросу",X2419)</f>
        <v>По запросу</v>
      </c>
      <c r="AA2419" s="63">
        <f>ROUND(X2419/1.2,3)</f>
        <v>161694.16699999999</v>
      </c>
      <c r="AB2419" s="23">
        <v>146995</v>
      </c>
      <c r="AC2419" s="190">
        <f>IFERROR(ROUND(AA2419/AB2419-1,2),"")</f>
        <v>0.1</v>
      </c>
      <c r="AD2419" s="25"/>
      <c r="AE2419" s="25"/>
      <c r="AF2419" s="25">
        <v>1</v>
      </c>
      <c r="AG2419" s="25" t="e">
        <v>#VALUE!</v>
      </c>
      <c r="AH2419" s="25"/>
      <c r="AI2419" s="25"/>
      <c r="AJ2419" s="25" t="s">
        <v>20</v>
      </c>
      <c r="AK2419" s="22" t="s">
        <v>152</v>
      </c>
      <c r="AL2419" s="25" t="s">
        <v>20</v>
      </c>
      <c r="AM2419" s="25">
        <v>1</v>
      </c>
      <c r="AN2419" s="25"/>
      <c r="AO2419" s="25"/>
      <c r="AP2419" s="25"/>
      <c r="AQ2419" s="25"/>
      <c r="AR2419" s="25"/>
      <c r="AS2419" s="157"/>
      <c r="AT2419" s="93"/>
      <c r="AU2419" s="92"/>
      <c r="AV2419" s="91"/>
      <c r="AW2419" s="92"/>
      <c r="AX2419" s="92"/>
      <c r="AY2419" s="91"/>
      <c r="AZ2419" s="92"/>
      <c r="BA2419" s="25"/>
      <c r="BC2419">
        <v>194033</v>
      </c>
      <c r="BD2419" t="b">
        <f>IF(Z2419=BC2419,"OK")</f>
        <v>0</v>
      </c>
      <c r="BN2419" s="183"/>
    </row>
    <row r="2420" spans="1:66" ht="38.25" x14ac:dyDescent="0.25">
      <c r="A2420" s="1"/>
      <c r="B2420" s="94">
        <v>2407</v>
      </c>
      <c r="C2420" s="195">
        <v>1136980</v>
      </c>
      <c r="D2420" s="37" t="s">
        <v>3609</v>
      </c>
      <c r="E2420" s="26" t="s">
        <v>3608</v>
      </c>
      <c r="F2420" s="151" t="s">
        <v>21</v>
      </c>
      <c r="G2420" s="127" t="s">
        <v>29</v>
      </c>
      <c r="H2420" s="46" t="s">
        <v>2635</v>
      </c>
      <c r="I2420" s="25">
        <f>IFERROR(MID($D2420,1,7)+0,"")</f>
        <v>1087155</v>
      </c>
      <c r="J2420" s="25" t="str">
        <f>IFERROR(MID($D2420,10,7)+0,"")</f>
        <v/>
      </c>
      <c r="K2420" s="25" t="str">
        <f>IFERROR(MID($D2420,19,7)+0,"")</f>
        <v/>
      </c>
      <c r="L2420" s="25" t="str">
        <f>IFERROR(MID($D2420,28,7)+0,"")</f>
        <v/>
      </c>
      <c r="M2420" s="25">
        <f>IF(IFERROR(MID($Q2420,1,7)+0,"")&lt;1130000,IF(INDEX(C:C,MATCH(LEFT(Q2420,7)+0,I:I,0))&lt;1130000,"",INDEX(C:C,MATCH(LEFT(Q2420,7)+0,I:I,0))),IFERROR(MID($Q2420,1,7)+0,""))</f>
        <v>1137063</v>
      </c>
      <c r="N2420" s="25" t="str">
        <f>IF(IFERROR(MID($Q2420,10,7)+0,"")&lt;1130000,"",IFERROR(MID($Q2420,10,7)+0,""))</f>
        <v/>
      </c>
      <c r="O2420" s="25" t="str">
        <f>IF(IFERROR(MID($Q2420,19,7)+0,"")&lt;1130000,"",IFERROR(MID($Q2420,19,7)+0,""))</f>
        <v/>
      </c>
      <c r="P2420" s="25">
        <f>IF(M2420="","",IF(N2420="",M2420,M2420&amp;", "&amp;N2420))</f>
        <v>1137063</v>
      </c>
      <c r="Q2420" s="37">
        <v>1137063</v>
      </c>
      <c r="R2420" s="23"/>
      <c r="S2420" s="35" t="s">
        <v>3607</v>
      </c>
      <c r="T2420" s="34" t="s">
        <v>36</v>
      </c>
      <c r="U2420" s="185">
        <v>73830</v>
      </c>
      <c r="V2420" s="188">
        <v>78998</v>
      </c>
      <c r="W2420" s="189">
        <v>78998</v>
      </c>
      <c r="X2420" s="31">
        <v>86898</v>
      </c>
      <c r="Y2420" s="90">
        <f>IFERROR(ROUND(X2420/W2420-1,2),"")</f>
        <v>0.1</v>
      </c>
      <c r="Z2420" s="31" t="str">
        <f>IF(OR(S2420="VLD MLC components",S2420="VLD MLC pipes",S2420="VLD PEX components",S2420="VLD PEX pipes",S2420="VLD PHC components",S2420="VLD PHC pipes",S2420="Controls VLD"),"По запросу",X2420)</f>
        <v>По запросу</v>
      </c>
      <c r="AA2420" s="63">
        <f>ROUND(X2420/1.2,3)</f>
        <v>72415</v>
      </c>
      <c r="AB2420" s="23">
        <v>65831.667000000001</v>
      </c>
      <c r="AC2420" s="190">
        <f>IFERROR(ROUND(AA2420/AB2420-1,2),"")</f>
        <v>0.1</v>
      </c>
      <c r="AD2420" s="25">
        <v>2.8</v>
      </c>
      <c r="AE2420" s="25">
        <v>1.0492E-2</v>
      </c>
      <c r="AF2420" s="25">
        <v>0</v>
      </c>
      <c r="AG2420" s="25" t="e">
        <v>#VALUE!</v>
      </c>
      <c r="AH2420" s="25">
        <v>3</v>
      </c>
      <c r="AI2420" s="25">
        <v>4</v>
      </c>
      <c r="AJ2420" s="22" t="s">
        <v>20</v>
      </c>
      <c r="AK2420" s="42" t="s">
        <v>19</v>
      </c>
      <c r="AL2420" s="25" t="s">
        <v>19</v>
      </c>
      <c r="AM2420" s="25">
        <v>1</v>
      </c>
      <c r="AN2420" s="25">
        <v>160</v>
      </c>
      <c r="AO2420" s="25">
        <v>215</v>
      </c>
      <c r="AP2420" s="25">
        <v>305</v>
      </c>
      <c r="AQ2420" s="25">
        <v>2.8</v>
      </c>
      <c r="AR2420" s="25">
        <v>1.0492E-2</v>
      </c>
      <c r="AS2420" s="157">
        <v>1</v>
      </c>
      <c r="AT2420" s="96"/>
      <c r="AU2420" s="92" t="s">
        <v>2181</v>
      </c>
      <c r="AV2420" s="91" t="s">
        <v>152</v>
      </c>
      <c r="AW2420" s="92" t="s">
        <v>3606</v>
      </c>
      <c r="AX2420" s="92" t="s">
        <v>48</v>
      </c>
      <c r="AY2420" s="91" t="s">
        <v>152</v>
      </c>
      <c r="AZ2420" s="23"/>
      <c r="BA2420" s="25" t="s">
        <v>3605</v>
      </c>
      <c r="BB2420" t="s">
        <v>25</v>
      </c>
      <c r="BC2420">
        <v>86898</v>
      </c>
      <c r="BD2420" t="b">
        <f>IF(Z2420=BC2420,"OK")</f>
        <v>0</v>
      </c>
      <c r="BE2420">
        <v>2.8</v>
      </c>
      <c r="BF2420">
        <v>1.7999999999999999E-2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 t="str">
        <f>IF(ABS(AN2420*AO2420*AP2420/1000000000/AR2420-1)&lt;0.1,"OK","NO")</f>
        <v>OK</v>
      </c>
      <c r="BN2420" s="183"/>
    </row>
    <row r="2421" spans="1:66" ht="25.5" x14ac:dyDescent="0.25">
      <c r="A2421" s="1"/>
      <c r="B2421" s="94">
        <v>2408</v>
      </c>
      <c r="C2421" s="43">
        <v>1093286</v>
      </c>
      <c r="D2421" s="25"/>
      <c r="E2421" s="30" t="s">
        <v>3604</v>
      </c>
      <c r="F2421" s="151" t="s">
        <v>667</v>
      </c>
      <c r="G2421" s="41"/>
      <c r="H2421" s="46" t="str">
        <f>IFERROR(IFERROR(IF(SEARCH("Usystems",$E2421)&gt;0,"Usystems"),IF(SEARCH("RIIFO",$E2421)&gt;0,"RIIFO","Uponor")),"Uponor")</f>
        <v>Uponor</v>
      </c>
      <c r="I2421" s="25" t="str">
        <f>IFERROR(MID($D2421,1,7)+0,"")</f>
        <v/>
      </c>
      <c r="J2421" s="25" t="str">
        <f>IFERROR(MID($D2421,10,7)+0,"")</f>
        <v/>
      </c>
      <c r="K2421" s="25" t="str">
        <f>IFERROR(MID($D2421,19,7)+0,"")</f>
        <v/>
      </c>
      <c r="L2421" s="25" t="str">
        <f>IFERROR(MID($D2421,28,7)+0,"")</f>
        <v/>
      </c>
      <c r="M2421" s="25" t="str">
        <f>IF(IFERROR(MID($Q2421,1,7)+0,"")&lt;1130000,IF(INDEX(C:C,MATCH(LEFT(Q2421,7)+0,I:I,0))&lt;1130000,"",INDEX(C:C,MATCH(LEFT(Q2421,7)+0,I:I,0))),IFERROR(MID($Q2421,1,7)+0,""))</f>
        <v/>
      </c>
      <c r="N2421" s="25" t="str">
        <f>IF(IFERROR(MID($Q2421,10,7)+0,"")&lt;1130000,"",IFERROR(MID($Q2421,10,7)+0,""))</f>
        <v/>
      </c>
      <c r="O2421" s="25" t="str">
        <f>IF(IFERROR(MID($Q2421,19,7)+0,"")&lt;1130000,"",IFERROR(MID($Q2421,19,7)+0,""))</f>
        <v/>
      </c>
      <c r="P2421" s="25" t="str">
        <f>IF(M2421="","",IF(N2421="",M2421,M2421&amp;", "&amp;N2421))</f>
        <v/>
      </c>
      <c r="Q2421" s="25"/>
      <c r="R2421" s="25"/>
      <c r="S2421" s="35" t="s">
        <v>60</v>
      </c>
      <c r="T2421" s="25" t="s">
        <v>36</v>
      </c>
      <c r="U2421" s="185">
        <v>126720</v>
      </c>
      <c r="V2421" s="188">
        <v>126720</v>
      </c>
      <c r="W2421" s="189">
        <v>126720</v>
      </c>
      <c r="X2421" s="31">
        <v>126720</v>
      </c>
      <c r="Y2421" s="90">
        <f>IFERROR(ROUND(X2421/W2421-1,2),"")</f>
        <v>0</v>
      </c>
      <c r="Z2421" s="31">
        <f>IF(OR(S2421="VLD MLC components",S2421="VLD MLC pipes",S2421="VLD PEX components",S2421="VLD PEX pipes",S2421="VLD PHC components",S2421="VLD PHC pipes",S2421="Controls VLD"),"По запросу",X2421)</f>
        <v>126720</v>
      </c>
      <c r="AA2421" s="63">
        <f>ROUND(X2421/1.2,3)</f>
        <v>105600</v>
      </c>
      <c r="AB2421" s="23">
        <v>105600</v>
      </c>
      <c r="AC2421" s="190">
        <f>IFERROR(ROUND(AA2421/AB2421-1,2),"")</f>
        <v>0</v>
      </c>
      <c r="AD2421" s="25">
        <v>1.6919999999999999</v>
      </c>
      <c r="AE2421" s="25">
        <v>7.1040000000000001E-3</v>
      </c>
      <c r="AF2421" s="25">
        <v>0</v>
      </c>
      <c r="AG2421" s="25" t="s">
        <v>22</v>
      </c>
      <c r="AH2421" s="25">
        <v>0</v>
      </c>
      <c r="AI2421" s="25">
        <v>0</v>
      </c>
      <c r="AJ2421" s="25" t="s">
        <v>20</v>
      </c>
      <c r="AK2421" s="42" t="s">
        <v>19</v>
      </c>
      <c r="AL2421" s="25" t="s">
        <v>20</v>
      </c>
      <c r="AM2421" s="25">
        <v>1</v>
      </c>
      <c r="AN2421" s="25">
        <v>370</v>
      </c>
      <c r="AO2421" s="25">
        <v>240</v>
      </c>
      <c r="AP2421" s="25">
        <v>80</v>
      </c>
      <c r="AQ2421" s="25">
        <v>1.6919999999999999</v>
      </c>
      <c r="AR2421" s="25">
        <v>7.1040000000000001E-3</v>
      </c>
      <c r="AS2421" s="157" t="s">
        <v>22</v>
      </c>
      <c r="AT2421" s="93">
        <v>43784</v>
      </c>
      <c r="AU2421" s="92" t="s">
        <v>22</v>
      </c>
      <c r="AV2421" s="91" t="s">
        <v>152</v>
      </c>
      <c r="AW2421" s="92" t="s">
        <v>48</v>
      </c>
      <c r="AX2421" s="92" t="s">
        <v>48</v>
      </c>
      <c r="AY2421" s="91" t="s">
        <v>152</v>
      </c>
      <c r="AZ2421" s="23"/>
      <c r="BA2421" s="25" t="s">
        <v>3603</v>
      </c>
      <c r="BB2421" t="s">
        <v>25</v>
      </c>
      <c r="BC2421" t="e">
        <v>#N/A</v>
      </c>
      <c r="BD2421" t="e">
        <f>IF(Z2421=BC2421,"OK")</f>
        <v>#N/A</v>
      </c>
      <c r="BE2421">
        <v>1.6919999999999999</v>
      </c>
      <c r="BF2421">
        <v>7.1040000000000001E-3</v>
      </c>
      <c r="BG2421">
        <v>370</v>
      </c>
      <c r="BH2421">
        <v>240</v>
      </c>
      <c r="BI2421">
        <v>80</v>
      </c>
      <c r="BJ2421">
        <v>1.6919999999999999</v>
      </c>
      <c r="BK2421">
        <v>7.1040000000000001E-3</v>
      </c>
      <c r="BN2421" s="183"/>
    </row>
    <row r="2422" spans="1:66" ht="25.5" x14ac:dyDescent="0.25">
      <c r="A2422" s="1"/>
      <c r="B2422" s="94">
        <v>2409</v>
      </c>
      <c r="C2422" s="43">
        <v>1093289</v>
      </c>
      <c r="D2422" s="25"/>
      <c r="E2422" s="30" t="s">
        <v>3602</v>
      </c>
      <c r="F2422" s="151" t="s">
        <v>667</v>
      </c>
      <c r="G2422" s="127"/>
      <c r="H2422" s="46" t="str">
        <f>IFERROR(IFERROR(IF(SEARCH("Usystems",$E2422)&gt;0,"Usystems"),IF(SEARCH("RIIFO",$E2422)&gt;0,"RIIFO","Uponor")),"Uponor")</f>
        <v>Uponor</v>
      </c>
      <c r="I2422" s="25" t="str">
        <f>IFERROR(MID($D2422,1,7)+0,"")</f>
        <v/>
      </c>
      <c r="J2422" s="25" t="str">
        <f>IFERROR(MID($D2422,10,7)+0,"")</f>
        <v/>
      </c>
      <c r="K2422" s="25" t="str">
        <f>IFERROR(MID($D2422,19,7)+0,"")</f>
        <v/>
      </c>
      <c r="L2422" s="25" t="str">
        <f>IFERROR(MID($D2422,28,7)+0,"")</f>
        <v/>
      </c>
      <c r="M2422" s="25" t="str">
        <f>IF(IFERROR(MID($Q2422,1,7)+0,"")&lt;1130000,IF(INDEX(C:C,MATCH(LEFT(Q2422,7)+0,I:I,0))&lt;1130000,"",INDEX(C:C,MATCH(LEFT(Q2422,7)+0,I:I,0))),IFERROR(MID($Q2422,1,7)+0,""))</f>
        <v/>
      </c>
      <c r="N2422" s="25" t="str">
        <f>IF(IFERROR(MID($Q2422,10,7)+0,"")&lt;1130000,"",IFERROR(MID($Q2422,10,7)+0,""))</f>
        <v/>
      </c>
      <c r="O2422" s="25" t="str">
        <f>IF(IFERROR(MID($Q2422,19,7)+0,"")&lt;1130000,"",IFERROR(MID($Q2422,19,7)+0,""))</f>
        <v/>
      </c>
      <c r="P2422" s="25" t="str">
        <f>IF(M2422="","",IF(N2422="",M2422,M2422&amp;", "&amp;N2422))</f>
        <v/>
      </c>
      <c r="Q2422" s="25"/>
      <c r="R2422" s="25"/>
      <c r="S2422" s="35" t="s">
        <v>60</v>
      </c>
      <c r="T2422" s="25" t="s">
        <v>36</v>
      </c>
      <c r="U2422" s="185">
        <v>203520</v>
      </c>
      <c r="V2422" s="188">
        <v>203520</v>
      </c>
      <c r="W2422" s="189">
        <v>203520</v>
      </c>
      <c r="X2422" s="31">
        <v>203520</v>
      </c>
      <c r="Y2422" s="90">
        <f>IFERROR(ROUND(X2422/W2422-1,2),"")</f>
        <v>0</v>
      </c>
      <c r="Z2422" s="31">
        <f>IF(OR(S2422="VLD MLC components",S2422="VLD MLC pipes",S2422="VLD PEX components",S2422="VLD PEX pipes",S2422="VLD PHC components",S2422="VLD PHC pipes",S2422="Controls VLD"),"По запросу",X2422)</f>
        <v>203520</v>
      </c>
      <c r="AA2422" s="63">
        <f>ROUND(X2422/1.2,3)</f>
        <v>169600</v>
      </c>
      <c r="AB2422" s="23">
        <v>169600</v>
      </c>
      <c r="AC2422" s="190">
        <f>IFERROR(ROUND(AA2422/AB2422-1,2),"")</f>
        <v>0</v>
      </c>
      <c r="AD2422" s="25">
        <v>3.4</v>
      </c>
      <c r="AE2422" s="25">
        <v>1.5362000000000001E-2</v>
      </c>
      <c r="AF2422" s="25">
        <v>0</v>
      </c>
      <c r="AG2422" s="25" t="s">
        <v>22</v>
      </c>
      <c r="AH2422" s="25">
        <v>0</v>
      </c>
      <c r="AI2422" s="25">
        <v>0</v>
      </c>
      <c r="AJ2422" s="25" t="s">
        <v>20</v>
      </c>
      <c r="AK2422" s="42" t="s">
        <v>19</v>
      </c>
      <c r="AL2422" s="25" t="s">
        <v>20</v>
      </c>
      <c r="AM2422" s="25">
        <v>1</v>
      </c>
      <c r="AN2422" s="25">
        <v>385</v>
      </c>
      <c r="AO2422" s="25">
        <v>285</v>
      </c>
      <c r="AP2422" s="25">
        <v>140</v>
      </c>
      <c r="AQ2422" s="25">
        <v>3.4</v>
      </c>
      <c r="AR2422" s="25">
        <v>1.5362000000000001E-2</v>
      </c>
      <c r="AS2422" s="157" t="s">
        <v>22</v>
      </c>
      <c r="AT2422" s="93">
        <v>43784</v>
      </c>
      <c r="AU2422" s="92" t="s">
        <v>22</v>
      </c>
      <c r="AV2422" s="91" t="s">
        <v>152</v>
      </c>
      <c r="AW2422" s="92" t="s">
        <v>48</v>
      </c>
      <c r="AX2422" s="92" t="s">
        <v>48</v>
      </c>
      <c r="AY2422" s="91" t="s">
        <v>152</v>
      </c>
      <c r="AZ2422" s="23"/>
      <c r="BA2422" s="25" t="s">
        <v>3601</v>
      </c>
      <c r="BB2422" t="s">
        <v>25</v>
      </c>
      <c r="BC2422" t="e">
        <v>#N/A</v>
      </c>
      <c r="BD2422" t="e">
        <f>IF(Z2422=BC2422,"OK")</f>
        <v>#N/A</v>
      </c>
      <c r="BE2422">
        <v>3.4</v>
      </c>
      <c r="BF2422">
        <v>1.5362000000000001E-2</v>
      </c>
      <c r="BG2422">
        <v>385</v>
      </c>
      <c r="BH2422">
        <v>285</v>
      </c>
      <c r="BI2422">
        <v>140</v>
      </c>
      <c r="BJ2422">
        <v>3.4</v>
      </c>
      <c r="BK2422">
        <v>1.5362000000000001E-2</v>
      </c>
      <c r="BN2422" s="183"/>
    </row>
    <row r="2423" spans="1:66" ht="25.5" x14ac:dyDescent="0.25">
      <c r="A2423" s="1"/>
      <c r="B2423" s="94">
        <v>2410</v>
      </c>
      <c r="C2423" s="43">
        <v>1093023</v>
      </c>
      <c r="D2423" s="25" t="s">
        <v>62</v>
      </c>
      <c r="E2423" s="30" t="s">
        <v>3600</v>
      </c>
      <c r="F2423" s="151" t="s">
        <v>655</v>
      </c>
      <c r="G2423" s="102"/>
      <c r="H2423" s="46" t="str">
        <f>IFERROR(IFERROR(IF(SEARCH("Usystems",$E2423)&gt;0,"Usystems"),IF(SEARCH("RIIFO",$E2423)&gt;0,"RIIFO","Uponor")),"Uponor")</f>
        <v>Uponor</v>
      </c>
      <c r="I2423" s="25">
        <f>IFERROR(MID($D2423,1,7)+0,"")</f>
        <v>1090160</v>
      </c>
      <c r="J2423" s="25" t="str">
        <f>IFERROR(MID($D2423,10,7)+0,"")</f>
        <v/>
      </c>
      <c r="K2423" s="25" t="str">
        <f>IFERROR(MID($D2423,19,7)+0,"")</f>
        <v/>
      </c>
      <c r="L2423" s="25" t="str">
        <f>IFERROR(MID($D2423,28,7)+0,"")</f>
        <v/>
      </c>
      <c r="M2423" s="25" t="str">
        <f>IF(IFERROR(MID($Q2423,1,7)+0,"")&lt;1130000,IF(INDEX(C:C,MATCH(LEFT(Q2423,7)+0,I:I,0))&lt;1130000,"",INDEX(C:C,MATCH(LEFT(Q2423,7)+0,I:I,0))),IFERROR(MID($Q2423,1,7)+0,""))</f>
        <v/>
      </c>
      <c r="N2423" s="25" t="str">
        <f>IF(IFERROR(MID($Q2423,10,7)+0,"")&lt;1130000,"",IFERROR(MID($Q2423,10,7)+0,""))</f>
        <v/>
      </c>
      <c r="O2423" s="25" t="str">
        <f>IF(IFERROR(MID($Q2423,19,7)+0,"")&lt;1130000,"",IFERROR(MID($Q2423,19,7)+0,""))</f>
        <v/>
      </c>
      <c r="P2423" s="25" t="str">
        <f>IF(M2423="","",IF(N2423="",M2423,M2423&amp;", "&amp;N2423))</f>
        <v/>
      </c>
      <c r="Q2423" s="25"/>
      <c r="R2423" s="25"/>
      <c r="S2423" s="35" t="s">
        <v>60</v>
      </c>
      <c r="T2423" s="25" t="s">
        <v>36</v>
      </c>
      <c r="U2423" s="185">
        <v>49933</v>
      </c>
      <c r="V2423" s="188">
        <v>49933</v>
      </c>
      <c r="W2423" s="189">
        <v>49933</v>
      </c>
      <c r="X2423" s="31">
        <v>49933</v>
      </c>
      <c r="Y2423" s="90">
        <f>IFERROR(ROUND(X2423/W2423-1,2),"")</f>
        <v>0</v>
      </c>
      <c r="Z2423" s="31">
        <f>IF(OR(S2423="VLD MLC components",S2423="VLD MLC pipes",S2423="VLD PEX components",S2423="VLD PEX pipes",S2423="VLD PHC components",S2423="VLD PHC pipes",S2423="Controls VLD"),"По запросу",X2423)</f>
        <v>49933</v>
      </c>
      <c r="AA2423" s="63">
        <f>ROUND(X2423/1.2,3)</f>
        <v>41610.832999999999</v>
      </c>
      <c r="AB2423" s="23">
        <v>41610.832999999999</v>
      </c>
      <c r="AC2423" s="190">
        <f>IFERROR(ROUND(AA2423/AB2423-1,2),"")</f>
        <v>0</v>
      </c>
      <c r="AD2423" s="25">
        <v>1.5620000000000001</v>
      </c>
      <c r="AE2423" s="25">
        <v>4.5880000000000001E-3</v>
      </c>
      <c r="AF2423" s="25">
        <v>0</v>
      </c>
      <c r="AG2423" s="25" t="s">
        <v>22</v>
      </c>
      <c r="AH2423" s="25">
        <v>0</v>
      </c>
      <c r="AI2423" s="25">
        <v>0</v>
      </c>
      <c r="AJ2423" s="25" t="s">
        <v>20</v>
      </c>
      <c r="AK2423" s="42" t="s">
        <v>19</v>
      </c>
      <c r="AL2423" s="25" t="s">
        <v>20</v>
      </c>
      <c r="AM2423" s="25">
        <v>1</v>
      </c>
      <c r="AN2423" s="25">
        <v>370</v>
      </c>
      <c r="AO2423" s="25">
        <v>155</v>
      </c>
      <c r="AP2423" s="25">
        <v>80</v>
      </c>
      <c r="AQ2423" s="25">
        <v>1.5620000000000001</v>
      </c>
      <c r="AR2423" s="25">
        <v>4.5880000000000001E-3</v>
      </c>
      <c r="AS2423" s="157" t="s">
        <v>22</v>
      </c>
      <c r="AT2423" s="93">
        <v>43784</v>
      </c>
      <c r="AU2423" s="92" t="s">
        <v>22</v>
      </c>
      <c r="AV2423" s="91" t="s">
        <v>152</v>
      </c>
      <c r="AW2423" s="92" t="s">
        <v>48</v>
      </c>
      <c r="AX2423" s="92" t="s">
        <v>48</v>
      </c>
      <c r="AY2423" s="91" t="s">
        <v>152</v>
      </c>
      <c r="AZ2423" s="23"/>
      <c r="BA2423" s="25" t="s">
        <v>3593</v>
      </c>
      <c r="BB2423" t="s">
        <v>25</v>
      </c>
      <c r="BC2423" t="e">
        <v>#N/A</v>
      </c>
      <c r="BD2423" t="e">
        <f>IF(Z2423=BC2423,"OK")</f>
        <v>#N/A</v>
      </c>
      <c r="BE2423">
        <v>1.5620000000000001</v>
      </c>
      <c r="BF2423">
        <v>4.5880000000000001E-3</v>
      </c>
      <c r="BG2423">
        <v>370</v>
      </c>
      <c r="BH2423">
        <v>155</v>
      </c>
      <c r="BI2423">
        <v>80</v>
      </c>
      <c r="BJ2423">
        <v>1.5620000000000001</v>
      </c>
      <c r="BK2423">
        <v>4.5880000000000001E-3</v>
      </c>
      <c r="BN2423" s="183"/>
    </row>
    <row r="2424" spans="1:66" ht="25.5" x14ac:dyDescent="0.25">
      <c r="A2424" s="1"/>
      <c r="B2424" s="94">
        <v>2411</v>
      </c>
      <c r="C2424" s="43">
        <v>1093031</v>
      </c>
      <c r="D2424" s="25" t="s">
        <v>63</v>
      </c>
      <c r="E2424" s="30" t="s">
        <v>3599</v>
      </c>
      <c r="F2424" s="151" t="s">
        <v>655</v>
      </c>
      <c r="G2424" s="28"/>
      <c r="H2424" s="46" t="str">
        <f>IFERROR(IFERROR(IF(SEARCH("Usystems",$E2424)&gt;0,"Usystems"),IF(SEARCH("RIIFO",$E2424)&gt;0,"RIIFO","Uponor")),"Uponor")</f>
        <v>Uponor</v>
      </c>
      <c r="I2424" s="25">
        <f>IFERROR(MID($D2424,1,7)+0,"")</f>
        <v>1090161</v>
      </c>
      <c r="J2424" s="25" t="str">
        <f>IFERROR(MID($D2424,10,7)+0,"")</f>
        <v/>
      </c>
      <c r="K2424" s="25" t="str">
        <f>IFERROR(MID($D2424,19,7)+0,"")</f>
        <v/>
      </c>
      <c r="L2424" s="25" t="str">
        <f>IFERROR(MID($D2424,28,7)+0,"")</f>
        <v/>
      </c>
      <c r="M2424" s="25" t="str">
        <f>IF(IFERROR(MID($Q2424,1,7)+0,"")&lt;1130000,IF(INDEX(C:C,MATCH(LEFT(Q2424,7)+0,I:I,0))&lt;1130000,"",INDEX(C:C,MATCH(LEFT(Q2424,7)+0,I:I,0))),IFERROR(MID($Q2424,1,7)+0,""))</f>
        <v/>
      </c>
      <c r="N2424" s="25" t="str">
        <f>IF(IFERROR(MID($Q2424,10,7)+0,"")&lt;1130000,"",IFERROR(MID($Q2424,10,7)+0,""))</f>
        <v/>
      </c>
      <c r="O2424" s="25" t="str">
        <f>IF(IFERROR(MID($Q2424,19,7)+0,"")&lt;1130000,"",IFERROR(MID($Q2424,19,7)+0,""))</f>
        <v/>
      </c>
      <c r="P2424" s="25" t="str">
        <f>IF(M2424="","",IF(N2424="",M2424,M2424&amp;", "&amp;N2424))</f>
        <v/>
      </c>
      <c r="Q2424" s="25"/>
      <c r="R2424" s="25"/>
      <c r="S2424" s="35" t="s">
        <v>60</v>
      </c>
      <c r="T2424" s="25" t="s">
        <v>36</v>
      </c>
      <c r="U2424" s="185">
        <v>44800</v>
      </c>
      <c r="V2424" s="188">
        <v>44800</v>
      </c>
      <c r="W2424" s="189">
        <v>44800</v>
      </c>
      <c r="X2424" s="31">
        <v>44800</v>
      </c>
      <c r="Y2424" s="90">
        <f>IFERROR(ROUND(X2424/W2424-1,2),"")</f>
        <v>0</v>
      </c>
      <c r="Z2424" s="31">
        <f>IF(OR(S2424="VLD MLC components",S2424="VLD MLC pipes",S2424="VLD PEX components",S2424="VLD PEX pipes",S2424="VLD PHC components",S2424="VLD PHC pipes",S2424="Controls VLD"),"По запросу",X2424)</f>
        <v>44800</v>
      </c>
      <c r="AA2424" s="63">
        <f>ROUND(X2424/1.2,3)</f>
        <v>37333.332999999999</v>
      </c>
      <c r="AB2424" s="23">
        <v>37333.332999999999</v>
      </c>
      <c r="AC2424" s="190">
        <f>IFERROR(ROUND(AA2424/AB2424-1,2),"")</f>
        <v>0</v>
      </c>
      <c r="AD2424" s="25">
        <v>0.122</v>
      </c>
      <c r="AE2424" s="25">
        <v>1.663E-3</v>
      </c>
      <c r="AF2424" s="25">
        <v>0</v>
      </c>
      <c r="AG2424" s="25" t="s">
        <v>22</v>
      </c>
      <c r="AH2424" s="25">
        <v>0</v>
      </c>
      <c r="AI2424" s="25">
        <v>0</v>
      </c>
      <c r="AJ2424" s="25" t="s">
        <v>20</v>
      </c>
      <c r="AK2424" s="42" t="s">
        <v>19</v>
      </c>
      <c r="AL2424" s="25" t="s">
        <v>20</v>
      </c>
      <c r="AM2424" s="25">
        <v>1</v>
      </c>
      <c r="AN2424" s="25">
        <v>190</v>
      </c>
      <c r="AO2424" s="25">
        <v>125</v>
      </c>
      <c r="AP2424" s="25">
        <v>70</v>
      </c>
      <c r="AQ2424" s="25">
        <v>0.122</v>
      </c>
      <c r="AR2424" s="25">
        <v>1.663E-3</v>
      </c>
      <c r="AS2424" s="157" t="s">
        <v>22</v>
      </c>
      <c r="AT2424" s="93">
        <v>43784</v>
      </c>
      <c r="AU2424" s="92" t="s">
        <v>22</v>
      </c>
      <c r="AV2424" s="91" t="s">
        <v>152</v>
      </c>
      <c r="AW2424" s="92" t="s">
        <v>48</v>
      </c>
      <c r="AX2424" s="92" t="s">
        <v>48</v>
      </c>
      <c r="AY2424" s="91" t="s">
        <v>152</v>
      </c>
      <c r="AZ2424" s="23"/>
      <c r="BA2424" s="25" t="s">
        <v>3598</v>
      </c>
      <c r="BB2424" t="s">
        <v>25</v>
      </c>
      <c r="BC2424" t="e">
        <v>#N/A</v>
      </c>
      <c r="BD2424" t="e">
        <f>IF(Z2424=BC2424,"OK")</f>
        <v>#N/A</v>
      </c>
      <c r="BE2424">
        <v>0.122</v>
      </c>
      <c r="BF2424">
        <v>1.663E-3</v>
      </c>
      <c r="BG2424">
        <v>190</v>
      </c>
      <c r="BH2424">
        <v>125</v>
      </c>
      <c r="BI2424">
        <v>70</v>
      </c>
      <c r="BJ2424">
        <v>0.122</v>
      </c>
      <c r="BK2424">
        <v>1.663E-3</v>
      </c>
      <c r="BN2424" s="183"/>
    </row>
    <row r="2425" spans="1:66" ht="25.5" x14ac:dyDescent="0.25">
      <c r="A2425" s="1"/>
      <c r="B2425" s="94">
        <v>2412</v>
      </c>
      <c r="C2425" s="43">
        <v>1093133</v>
      </c>
      <c r="D2425" s="25">
        <v>1071659</v>
      </c>
      <c r="E2425" s="30" t="s">
        <v>3597</v>
      </c>
      <c r="F2425" s="151" t="s">
        <v>652</v>
      </c>
      <c r="G2425" s="28"/>
      <c r="H2425" s="46" t="str">
        <f>IFERROR(IFERROR(IF(SEARCH("Usystems",$E2425)&gt;0,"Usystems"),IF(SEARCH("RIIFO",$E2425)&gt;0,"RIIFO","Uponor")),"Uponor")</f>
        <v>Uponor</v>
      </c>
      <c r="I2425" s="25">
        <f>IFERROR(MID($D2425,1,7)+0,"")</f>
        <v>1071659</v>
      </c>
      <c r="J2425" s="25" t="str">
        <f>IFERROR(MID($D2425,10,7)+0,"")</f>
        <v/>
      </c>
      <c r="K2425" s="25" t="str">
        <f>IFERROR(MID($D2425,19,7)+0,"")</f>
        <v/>
      </c>
      <c r="L2425" s="25" t="str">
        <f>IFERROR(MID($D2425,28,7)+0,"")</f>
        <v/>
      </c>
      <c r="M2425" s="25" t="str">
        <f>IF(IFERROR(MID($Q2425,1,7)+0,"")&lt;1130000,IF(INDEX(C:C,MATCH(LEFT(Q2425,7)+0,I:I,0))&lt;1130000,"",INDEX(C:C,MATCH(LEFT(Q2425,7)+0,I:I,0))),IFERROR(MID($Q2425,1,7)+0,""))</f>
        <v/>
      </c>
      <c r="N2425" s="25" t="str">
        <f>IF(IFERROR(MID($Q2425,10,7)+0,"")&lt;1130000,"",IFERROR(MID($Q2425,10,7)+0,""))</f>
        <v/>
      </c>
      <c r="O2425" s="25" t="str">
        <f>IF(IFERROR(MID($Q2425,19,7)+0,"")&lt;1130000,"",IFERROR(MID($Q2425,19,7)+0,""))</f>
        <v/>
      </c>
      <c r="P2425" s="25" t="str">
        <f>IF(M2425="","",IF(N2425="",M2425,M2425&amp;", "&amp;N2425))</f>
        <v/>
      </c>
      <c r="Q2425" s="25"/>
      <c r="R2425" s="25"/>
      <c r="S2425" s="35" t="s">
        <v>60</v>
      </c>
      <c r="T2425" s="25" t="s">
        <v>36</v>
      </c>
      <c r="U2425" s="185">
        <v>11384</v>
      </c>
      <c r="V2425" s="188">
        <v>11384</v>
      </c>
      <c r="W2425" s="189">
        <v>11384</v>
      </c>
      <c r="X2425" s="31">
        <v>11384</v>
      </c>
      <c r="Y2425" s="90">
        <f>IFERROR(ROUND(X2425/W2425-1,2),"")</f>
        <v>0</v>
      </c>
      <c r="Z2425" s="31">
        <f>IF(OR(S2425="VLD MLC components",S2425="VLD MLC pipes",S2425="VLD PEX components",S2425="VLD PEX pipes",S2425="VLD PHC components",S2425="VLD PHC pipes",S2425="Controls VLD"),"По запросу",X2425)</f>
        <v>11384</v>
      </c>
      <c r="AA2425" s="63">
        <f>ROUND(X2425/1.2,3)</f>
        <v>9486.6669999999995</v>
      </c>
      <c r="AB2425" s="23">
        <v>9486.6669999999995</v>
      </c>
      <c r="AC2425" s="190">
        <f>IFERROR(ROUND(AA2425/AB2425-1,2),"")</f>
        <v>0</v>
      </c>
      <c r="AD2425" s="25">
        <v>0.27300000000000002</v>
      </c>
      <c r="AE2425" s="25">
        <v>1.663E-3</v>
      </c>
      <c r="AF2425" s="25">
        <v>0</v>
      </c>
      <c r="AG2425" s="25" t="s">
        <v>22</v>
      </c>
      <c r="AH2425" s="25">
        <v>0</v>
      </c>
      <c r="AI2425" s="25">
        <v>0</v>
      </c>
      <c r="AJ2425" s="25" t="s">
        <v>20</v>
      </c>
      <c r="AK2425" s="42" t="s">
        <v>19</v>
      </c>
      <c r="AL2425" s="25" t="s">
        <v>20</v>
      </c>
      <c r="AM2425" s="25">
        <v>1</v>
      </c>
      <c r="AN2425" s="25">
        <v>190</v>
      </c>
      <c r="AO2425" s="25">
        <v>125</v>
      </c>
      <c r="AP2425" s="25">
        <v>70</v>
      </c>
      <c r="AQ2425" s="25">
        <v>0.27300000000000002</v>
      </c>
      <c r="AR2425" s="94">
        <v>1.663E-3</v>
      </c>
      <c r="AS2425" s="157" t="s">
        <v>22</v>
      </c>
      <c r="AT2425" s="93">
        <v>43784</v>
      </c>
      <c r="AU2425" s="92" t="s">
        <v>22</v>
      </c>
      <c r="AV2425" s="91" t="s">
        <v>152</v>
      </c>
      <c r="AW2425" s="92" t="s">
        <v>48</v>
      </c>
      <c r="AX2425" s="92" t="s">
        <v>48</v>
      </c>
      <c r="AY2425" s="91" t="s">
        <v>152</v>
      </c>
      <c r="AZ2425" s="23"/>
      <c r="BA2425" s="25" t="s">
        <v>3517</v>
      </c>
      <c r="BB2425" t="s">
        <v>25</v>
      </c>
      <c r="BC2425" t="e">
        <v>#N/A</v>
      </c>
      <c r="BD2425" t="e">
        <f>IF(Z2425=BC2425,"OK")</f>
        <v>#N/A</v>
      </c>
      <c r="BE2425">
        <v>0.27300000000000002</v>
      </c>
      <c r="BF2425">
        <v>1.663E-3</v>
      </c>
      <c r="BG2425">
        <v>190</v>
      </c>
      <c r="BH2425">
        <v>125</v>
      </c>
      <c r="BI2425">
        <v>70</v>
      </c>
      <c r="BJ2425">
        <v>0.27300000000000002</v>
      </c>
      <c r="BK2425">
        <v>1.663E-3</v>
      </c>
      <c r="BN2425" s="183"/>
    </row>
    <row r="2426" spans="1:66" ht="25.5" x14ac:dyDescent="0.25">
      <c r="A2426" s="1"/>
      <c r="B2426" s="94">
        <v>2413</v>
      </c>
      <c r="C2426" s="43">
        <v>1090160</v>
      </c>
      <c r="D2426" s="25" t="s">
        <v>3596</v>
      </c>
      <c r="E2426" s="36" t="s">
        <v>3595</v>
      </c>
      <c r="F2426" s="151" t="s">
        <v>28</v>
      </c>
      <c r="G2426" s="41" t="s">
        <v>585</v>
      </c>
      <c r="H2426" s="46" t="str">
        <f>IFERROR(IFERROR(IF(SEARCH("Usystems",$E2426)&gt;0,"Usystems"),IF(SEARCH("RIIFO",$E2426)&gt;0,"RIIFO","Uponor")),"Uponor")</f>
        <v>Uponor</v>
      </c>
      <c r="I2426" s="25">
        <f>IFERROR(MID($D2426,1,7)+0,"")</f>
        <v>1086265</v>
      </c>
      <c r="J2426" s="25" t="str">
        <f>IFERROR(MID($D2426,10,7)+0,"")</f>
        <v/>
      </c>
      <c r="K2426" s="25" t="str">
        <f>IFERROR(MID($D2426,19,7)+0,"")</f>
        <v/>
      </c>
      <c r="L2426" s="25" t="str">
        <f>IFERROR(MID($D2426,28,7)+0,"")</f>
        <v/>
      </c>
      <c r="M2426" s="25" t="e">
        <f>IF(IFERROR(MID($Q2426,1,7)+0,"")&lt;1130000,IF(INDEX(C:C,MATCH(LEFT(Q2426,7)+0,I:I,0))&lt;1130000,"",INDEX(C:C,MATCH(LEFT(Q2426,7)+0,I:I,0))),IFERROR(MID($Q2426,1,7)+0,""))</f>
        <v>#N/A</v>
      </c>
      <c r="N2426" s="25" t="str">
        <f>IF(IFERROR(MID($Q2426,10,7)+0,"")&lt;1130000,"",IFERROR(MID($Q2426,10,7)+0,""))</f>
        <v/>
      </c>
      <c r="O2426" s="25" t="str">
        <f>IF(IFERROR(MID($Q2426,19,7)+0,"")&lt;1130000,"",IFERROR(MID($Q2426,19,7)+0,""))</f>
        <v/>
      </c>
      <c r="P2426" s="25" t="e">
        <f>IF(M2426="","",IF(N2426="",M2426,M2426&amp;", "&amp;N2426))</f>
        <v>#N/A</v>
      </c>
      <c r="Q2426" s="25" t="s">
        <v>3594</v>
      </c>
      <c r="R2426" s="25"/>
      <c r="S2426" s="35" t="s">
        <v>60</v>
      </c>
      <c r="T2426" s="34" t="s">
        <v>36</v>
      </c>
      <c r="U2426" s="185">
        <v>49933</v>
      </c>
      <c r="V2426" s="188">
        <v>49933</v>
      </c>
      <c r="W2426" s="189">
        <v>49933</v>
      </c>
      <c r="X2426" s="31">
        <v>49933</v>
      </c>
      <c r="Y2426" s="90">
        <f>IFERROR(ROUND(X2426/W2426-1,2),"")</f>
        <v>0</v>
      </c>
      <c r="Z2426" s="31">
        <f>IF(OR(S2426="VLD MLC components",S2426="VLD MLC pipes",S2426="VLD PEX components",S2426="VLD PEX pipes",S2426="VLD PHC components",S2426="VLD PHC pipes",S2426="Controls VLD"),"По запросу",X2426)</f>
        <v>49933</v>
      </c>
      <c r="AA2426" s="63">
        <f>ROUND(X2426/1.2,3)</f>
        <v>41610.832999999999</v>
      </c>
      <c r="AB2426" s="23">
        <v>41610.832999999999</v>
      </c>
      <c r="AC2426" s="190">
        <f>IFERROR(ROUND(AA2426/AB2426-1,2),"")</f>
        <v>0</v>
      </c>
      <c r="AD2426" s="25">
        <v>2.68</v>
      </c>
      <c r="AE2426" s="25">
        <v>4.535E-3</v>
      </c>
      <c r="AF2426" s="25">
        <v>19</v>
      </c>
      <c r="AG2426" s="25">
        <v>6</v>
      </c>
      <c r="AH2426" s="25">
        <v>6</v>
      </c>
      <c r="AI2426" s="25">
        <v>8</v>
      </c>
      <c r="AJ2426" s="22" t="s">
        <v>20</v>
      </c>
      <c r="AK2426" s="22" t="s">
        <v>20</v>
      </c>
      <c r="AL2426" s="25" t="s">
        <v>19</v>
      </c>
      <c r="AM2426" s="25">
        <v>1</v>
      </c>
      <c r="AN2426" s="25">
        <v>380</v>
      </c>
      <c r="AO2426" s="25">
        <v>155</v>
      </c>
      <c r="AP2426" s="25">
        <v>77</v>
      </c>
      <c r="AQ2426" s="25">
        <v>1.605</v>
      </c>
      <c r="AR2426" s="94">
        <v>4.535E-3</v>
      </c>
      <c r="AS2426" s="157" t="s">
        <v>22</v>
      </c>
      <c r="AT2426" s="93">
        <v>43265</v>
      </c>
      <c r="AU2426" s="92" t="s">
        <v>22</v>
      </c>
      <c r="AV2426" s="91" t="s">
        <v>152</v>
      </c>
      <c r="AW2426" s="92" t="s">
        <v>48</v>
      </c>
      <c r="AX2426" s="92" t="s">
        <v>48</v>
      </c>
      <c r="AY2426" s="91" t="s">
        <v>152</v>
      </c>
      <c r="AZ2426" s="23"/>
      <c r="BA2426" s="25" t="s">
        <v>3593</v>
      </c>
      <c r="BB2426" t="s">
        <v>25</v>
      </c>
      <c r="BC2426">
        <v>49933</v>
      </c>
      <c r="BD2426" t="str">
        <f>IF(Z2426=BC2426,"OK")</f>
        <v>OK</v>
      </c>
      <c r="BE2426">
        <v>2.68</v>
      </c>
      <c r="BF2426">
        <v>4.535E-3</v>
      </c>
      <c r="BG2426">
        <v>380</v>
      </c>
      <c r="BH2426">
        <v>155</v>
      </c>
      <c r="BI2426">
        <v>77</v>
      </c>
      <c r="BJ2426">
        <v>1.605</v>
      </c>
      <c r="BK2426">
        <v>4.535E-3</v>
      </c>
      <c r="BN2426" s="183"/>
    </row>
    <row r="2427" spans="1:66" ht="25.5" x14ac:dyDescent="0.25">
      <c r="A2427" s="1"/>
      <c r="B2427" s="94">
        <v>2414</v>
      </c>
      <c r="C2427" s="43">
        <v>1090153</v>
      </c>
      <c r="D2427" s="25" t="s">
        <v>3592</v>
      </c>
      <c r="E2427" s="36" t="s">
        <v>3591</v>
      </c>
      <c r="F2427" s="151" t="s">
        <v>26</v>
      </c>
      <c r="G2427" s="41" t="s">
        <v>30</v>
      </c>
      <c r="H2427" s="46" t="str">
        <f>IFERROR(IFERROR(IF(SEARCH("Usystems",$E2427)&gt;0,"Usystems"),IF(SEARCH("RIIFO",$E2427)&gt;0,"RIIFO","Uponor")),"Uponor")</f>
        <v>Uponor</v>
      </c>
      <c r="I2427" s="25">
        <f>IFERROR(MID($D2427,1,7)+0,"")</f>
        <v>1086258</v>
      </c>
      <c r="J2427" s="25" t="str">
        <f>IFERROR(MID($D2427,10,7)+0,"")</f>
        <v/>
      </c>
      <c r="K2427" s="25" t="str">
        <f>IFERROR(MID($D2427,19,7)+0,"")</f>
        <v/>
      </c>
      <c r="L2427" s="25" t="str">
        <f>IFERROR(MID($D2427,28,7)+0,"")</f>
        <v/>
      </c>
      <c r="M2427" s="25" t="str">
        <f>IF(IFERROR(MID($Q2427,1,7)+0,"")&lt;1130000,IF(INDEX(C:C,MATCH(LEFT(Q2427,7)+0,I:I,0))&lt;1130000,"",INDEX(C:C,MATCH(LEFT(Q2427,7)+0,I:I,0))),IFERROR(MID($Q2427,1,7)+0,""))</f>
        <v/>
      </c>
      <c r="N2427" s="25" t="str">
        <f>IF(IFERROR(MID($Q2427,10,7)+0,"")&lt;1130000,"",IFERROR(MID($Q2427,10,7)+0,""))</f>
        <v/>
      </c>
      <c r="O2427" s="25" t="str">
        <f>IF(IFERROR(MID($Q2427,19,7)+0,"")&lt;1130000,"",IFERROR(MID($Q2427,19,7)+0,""))</f>
        <v/>
      </c>
      <c r="P2427" s="25" t="str">
        <f>IF(M2427="","",IF(N2427="",M2427,M2427&amp;", "&amp;N2427))</f>
        <v/>
      </c>
      <c r="Q2427" s="25"/>
      <c r="R2427" s="25"/>
      <c r="S2427" s="35" t="s">
        <v>60</v>
      </c>
      <c r="T2427" s="34" t="s">
        <v>36</v>
      </c>
      <c r="U2427" s="185">
        <v>43637</v>
      </c>
      <c r="V2427" s="188">
        <v>43637</v>
      </c>
      <c r="W2427" s="189">
        <v>43637</v>
      </c>
      <c r="X2427" s="31">
        <v>43637</v>
      </c>
      <c r="Y2427" s="90">
        <f>IFERROR(ROUND(X2427/W2427-1,2),"")</f>
        <v>0</v>
      </c>
      <c r="Z2427" s="31">
        <f>IF(OR(S2427="VLD MLC components",S2427="VLD MLC pipes",S2427="VLD PEX components",S2427="VLD PEX pipes",S2427="VLD PHC components",S2427="VLD PHC pipes",S2427="Controls VLD"),"По запросу",X2427)</f>
        <v>43637</v>
      </c>
      <c r="AA2427" s="63">
        <f>ROUND(X2427/1.2,3)</f>
        <v>36364.167000000001</v>
      </c>
      <c r="AB2427" s="23">
        <v>36364.167000000001</v>
      </c>
      <c r="AC2427" s="190">
        <f>IFERROR(ROUND(AA2427/AB2427-1,2),"")</f>
        <v>0</v>
      </c>
      <c r="AD2427" s="25">
        <v>0.23</v>
      </c>
      <c r="AE2427" s="25">
        <v>6.9999999999999999E-4</v>
      </c>
      <c r="AF2427" s="25">
        <v>0</v>
      </c>
      <c r="AG2427" s="25" t="s">
        <v>22</v>
      </c>
      <c r="AH2427" s="25">
        <v>0</v>
      </c>
      <c r="AI2427" s="25">
        <v>0</v>
      </c>
      <c r="AJ2427" s="25" t="s">
        <v>19</v>
      </c>
      <c r="AK2427" s="42" t="s">
        <v>19</v>
      </c>
      <c r="AL2427" s="25" t="s">
        <v>19</v>
      </c>
      <c r="AM2427" s="25">
        <v>1</v>
      </c>
      <c r="AN2427" s="25">
        <v>230</v>
      </c>
      <c r="AO2427" s="25">
        <v>155</v>
      </c>
      <c r="AP2427" s="25">
        <v>75</v>
      </c>
      <c r="AQ2427" s="25">
        <v>0.23</v>
      </c>
      <c r="AR2427" s="94">
        <v>2.6740000000000002E-3</v>
      </c>
      <c r="AS2427" s="157" t="s">
        <v>22</v>
      </c>
      <c r="AT2427" s="93">
        <v>43265</v>
      </c>
      <c r="AU2427" s="92" t="s">
        <v>22</v>
      </c>
      <c r="AV2427" s="91" t="s">
        <v>48</v>
      </c>
      <c r="AW2427" s="92" t="s">
        <v>48</v>
      </c>
      <c r="AX2427" s="92" t="s">
        <v>48</v>
      </c>
      <c r="AY2427" s="91" t="s">
        <v>152</v>
      </c>
      <c r="AZ2427" s="23"/>
      <c r="BA2427" s="25">
        <v>0</v>
      </c>
      <c r="BB2427" t="s">
        <v>48</v>
      </c>
      <c r="BC2427" t="e">
        <v>#N/A</v>
      </c>
      <c r="BD2427" t="e">
        <f>IF(Z2427=BC2427,"OK")</f>
        <v>#N/A</v>
      </c>
      <c r="BE2427">
        <v>0.23</v>
      </c>
      <c r="BF2427">
        <v>6.9999999999999999E-4</v>
      </c>
      <c r="BG2427">
        <v>230</v>
      </c>
      <c r="BH2427">
        <v>155</v>
      </c>
      <c r="BI2427">
        <v>75</v>
      </c>
      <c r="BJ2427">
        <v>0.23</v>
      </c>
      <c r="BK2427">
        <v>2.6740000000000002E-3</v>
      </c>
      <c r="BN2427" s="183"/>
    </row>
    <row r="2428" spans="1:66" ht="25.5" x14ac:dyDescent="0.25">
      <c r="A2428" s="1"/>
      <c r="B2428" s="94">
        <v>2415</v>
      </c>
      <c r="C2428" s="43">
        <v>1090161</v>
      </c>
      <c r="D2428" s="25" t="s">
        <v>3590</v>
      </c>
      <c r="E2428" s="36" t="s">
        <v>3589</v>
      </c>
      <c r="F2428" s="151" t="s">
        <v>28</v>
      </c>
      <c r="G2428" s="41" t="s">
        <v>27</v>
      </c>
      <c r="H2428" s="46" t="str">
        <f>IFERROR(IFERROR(IF(SEARCH("Usystems",$E2428)&gt;0,"Usystems"),IF(SEARCH("RIIFO",$E2428)&gt;0,"RIIFO","Uponor")),"Uponor")</f>
        <v>Uponor</v>
      </c>
      <c r="I2428" s="25">
        <f>IFERROR(MID($D2428,1,7)+0,"")</f>
        <v>1086266</v>
      </c>
      <c r="J2428" s="25" t="str">
        <f>IFERROR(MID($D2428,10,7)+0,"")</f>
        <v/>
      </c>
      <c r="K2428" s="25" t="str">
        <f>IFERROR(MID($D2428,19,7)+0,"")</f>
        <v/>
      </c>
      <c r="L2428" s="25" t="str">
        <f>IFERROR(MID($D2428,28,7)+0,"")</f>
        <v/>
      </c>
      <c r="M2428" s="25" t="e">
        <f>IF(IFERROR(MID($Q2428,1,7)+0,"")&lt;1130000,IF(INDEX(C:C,MATCH(LEFT(Q2428,7)+0,I:I,0))&lt;1130000,"",INDEX(C:C,MATCH(LEFT(Q2428,7)+0,I:I,0))),IFERROR(MID($Q2428,1,7)+0,""))</f>
        <v>#N/A</v>
      </c>
      <c r="N2428" s="25" t="str">
        <f>IF(IFERROR(MID($Q2428,10,7)+0,"")&lt;1130000,"",IFERROR(MID($Q2428,10,7)+0,""))</f>
        <v/>
      </c>
      <c r="O2428" s="25" t="str">
        <f>IF(IFERROR(MID($Q2428,19,7)+0,"")&lt;1130000,"",IFERROR(MID($Q2428,19,7)+0,""))</f>
        <v/>
      </c>
      <c r="P2428" s="25" t="e">
        <f>IF(M2428="","",IF(N2428="",M2428,M2428&amp;", "&amp;N2428))</f>
        <v>#N/A</v>
      </c>
      <c r="Q2428" s="25" t="s">
        <v>3588</v>
      </c>
      <c r="R2428" s="25"/>
      <c r="S2428" s="35" t="s">
        <v>60</v>
      </c>
      <c r="T2428" s="34" t="s">
        <v>36</v>
      </c>
      <c r="U2428" s="185">
        <v>79836</v>
      </c>
      <c r="V2428" s="188">
        <v>79836</v>
      </c>
      <c r="W2428" s="189">
        <v>79836</v>
      </c>
      <c r="X2428" s="31">
        <v>79836</v>
      </c>
      <c r="Y2428" s="90">
        <f>IFERROR(ROUND(X2428/W2428-1,2),"")</f>
        <v>0</v>
      </c>
      <c r="Z2428" s="31">
        <f>IF(OR(S2428="VLD MLC components",S2428="VLD MLC pipes",S2428="VLD PEX components",S2428="VLD PEX pipes",S2428="VLD PHC components",S2428="VLD PHC pipes",S2428="Controls VLD"),"По запросу",X2428)</f>
        <v>79836</v>
      </c>
      <c r="AA2428" s="63">
        <f>ROUND(X2428/1.2,3)</f>
        <v>66530</v>
      </c>
      <c r="AB2428" s="23">
        <v>66530</v>
      </c>
      <c r="AC2428" s="190">
        <f>IFERROR(ROUND(AA2428/AB2428-1,2),"")</f>
        <v>0</v>
      </c>
      <c r="AD2428" s="25">
        <v>0.19700000000000001</v>
      </c>
      <c r="AE2428" s="25">
        <v>1.9400000000000001E-3</v>
      </c>
      <c r="AF2428" s="25">
        <v>0</v>
      </c>
      <c r="AG2428" s="25" t="s">
        <v>22</v>
      </c>
      <c r="AH2428" s="25">
        <v>0</v>
      </c>
      <c r="AI2428" s="25">
        <v>0</v>
      </c>
      <c r="AJ2428" s="25" t="s">
        <v>19</v>
      </c>
      <c r="AK2428" s="42" t="s">
        <v>19</v>
      </c>
      <c r="AL2428" s="25" t="s">
        <v>19</v>
      </c>
      <c r="AM2428" s="25">
        <v>1</v>
      </c>
      <c r="AN2428" s="25">
        <v>165</v>
      </c>
      <c r="AO2428" s="25">
        <v>245</v>
      </c>
      <c r="AP2428" s="25">
        <v>48</v>
      </c>
      <c r="AQ2428" s="25">
        <v>0.19700000000000001</v>
      </c>
      <c r="AR2428" s="94">
        <v>1.9400000000000001E-3</v>
      </c>
      <c r="AS2428" s="157" t="s">
        <v>22</v>
      </c>
      <c r="AT2428" s="93">
        <v>43265</v>
      </c>
      <c r="AU2428" s="92" t="s">
        <v>22</v>
      </c>
      <c r="AV2428" s="91" t="s">
        <v>48</v>
      </c>
      <c r="AW2428" s="92" t="s">
        <v>48</v>
      </c>
      <c r="AX2428" s="92" t="s">
        <v>48</v>
      </c>
      <c r="AY2428" s="91" t="s">
        <v>152</v>
      </c>
      <c r="AZ2428" s="23"/>
      <c r="BA2428" s="25">
        <v>0</v>
      </c>
      <c r="BB2428" t="s">
        <v>48</v>
      </c>
      <c r="BC2428" t="e">
        <v>#N/A</v>
      </c>
      <c r="BD2428" t="e">
        <f>IF(Z2428=BC2428,"OK")</f>
        <v>#N/A</v>
      </c>
      <c r="BE2428">
        <v>0.19700000000000001</v>
      </c>
      <c r="BF2428">
        <v>1.9400000000000001E-3</v>
      </c>
      <c r="BG2428">
        <v>165</v>
      </c>
      <c r="BH2428">
        <v>245</v>
      </c>
      <c r="BI2428">
        <v>48</v>
      </c>
      <c r="BJ2428">
        <v>0.19700000000000001</v>
      </c>
      <c r="BK2428">
        <v>1.9400000000000001E-3</v>
      </c>
      <c r="BN2428" s="183"/>
    </row>
    <row r="2429" spans="1:66" ht="25.5" x14ac:dyDescent="0.25">
      <c r="A2429" s="1"/>
      <c r="B2429" s="94">
        <v>2416</v>
      </c>
      <c r="C2429" s="43">
        <v>1071659</v>
      </c>
      <c r="D2429" s="25"/>
      <c r="E2429" s="36" t="s">
        <v>3587</v>
      </c>
      <c r="F2429" s="151" t="s">
        <v>28</v>
      </c>
      <c r="G2429" s="41" t="s">
        <v>27</v>
      </c>
      <c r="H2429" s="46" t="str">
        <f>IFERROR(IFERROR(IF(SEARCH("Usystems",$E2429)&gt;0,"Usystems"),IF(SEARCH("RIIFO",$E2429)&gt;0,"RIIFO","Uponor")),"Uponor")</f>
        <v>Uponor</v>
      </c>
      <c r="I2429" s="25" t="str">
        <f>IFERROR(MID($D2429,1,7)+0,"")</f>
        <v/>
      </c>
      <c r="J2429" s="25" t="str">
        <f>IFERROR(MID($D2429,10,7)+0,"")</f>
        <v/>
      </c>
      <c r="K2429" s="25" t="str">
        <f>IFERROR(MID($D2429,19,7)+0,"")</f>
        <v/>
      </c>
      <c r="L2429" s="25" t="str">
        <f>IFERROR(MID($D2429,28,7)+0,"")</f>
        <v/>
      </c>
      <c r="M2429" s="25" t="e">
        <f>IF(IFERROR(MID($Q2429,1,7)+0,"")&lt;1130000,IF(INDEX(C:C,MATCH(LEFT(Q2429,7)+0,I:I,0))&lt;1130000,"",INDEX(C:C,MATCH(LEFT(Q2429,7)+0,I:I,0))),IFERROR(MID($Q2429,1,7)+0,""))</f>
        <v>#N/A</v>
      </c>
      <c r="N2429" s="25" t="str">
        <f>IF(IFERROR(MID($Q2429,10,7)+0,"")&lt;1130000,"",IFERROR(MID($Q2429,10,7)+0,""))</f>
        <v/>
      </c>
      <c r="O2429" s="25" t="str">
        <f>IF(IFERROR(MID($Q2429,19,7)+0,"")&lt;1130000,"",IFERROR(MID($Q2429,19,7)+0,""))</f>
        <v/>
      </c>
      <c r="P2429" s="25" t="e">
        <f>IF(M2429="","",IF(N2429="",M2429,M2429&amp;", "&amp;N2429))</f>
        <v>#N/A</v>
      </c>
      <c r="Q2429" s="25">
        <v>1093133</v>
      </c>
      <c r="R2429" s="25"/>
      <c r="S2429" s="35" t="s">
        <v>60</v>
      </c>
      <c r="T2429" s="25" t="s">
        <v>36</v>
      </c>
      <c r="U2429" s="185">
        <v>9783</v>
      </c>
      <c r="V2429" s="188">
        <v>9783</v>
      </c>
      <c r="W2429" s="189">
        <v>9783</v>
      </c>
      <c r="X2429" s="31">
        <v>9783</v>
      </c>
      <c r="Y2429" s="90">
        <f>IFERROR(ROUND(X2429/W2429-1,2),"")</f>
        <v>0</v>
      </c>
      <c r="Z2429" s="31">
        <f>IF(OR(S2429="VLD MLC components",S2429="VLD MLC pipes",S2429="VLD PEX components",S2429="VLD PEX pipes",S2429="VLD PHC components",S2429="VLD PHC pipes",S2429="Controls VLD"),"По запросу",X2429)</f>
        <v>9783</v>
      </c>
      <c r="AA2429" s="63">
        <f>ROUND(X2429/1.2,3)</f>
        <v>8152.5</v>
      </c>
      <c r="AB2429" s="23">
        <v>8152.5</v>
      </c>
      <c r="AC2429" s="190">
        <f>IFERROR(ROUND(AA2429/AB2429-1,2),"")</f>
        <v>0</v>
      </c>
      <c r="AD2429" s="25">
        <v>0.32600000000000001</v>
      </c>
      <c r="AE2429" s="25">
        <v>9.1E-4</v>
      </c>
      <c r="AF2429" s="25">
        <v>0</v>
      </c>
      <c r="AG2429" s="25" t="s">
        <v>22</v>
      </c>
      <c r="AH2429" s="25">
        <v>0</v>
      </c>
      <c r="AI2429" s="25">
        <v>0</v>
      </c>
      <c r="AJ2429" s="25" t="s">
        <v>19</v>
      </c>
      <c r="AK2429" s="42" t="s">
        <v>19</v>
      </c>
      <c r="AL2429" s="25" t="s">
        <v>19</v>
      </c>
      <c r="AM2429" s="25">
        <v>1</v>
      </c>
      <c r="AN2429" s="25">
        <v>190</v>
      </c>
      <c r="AO2429" s="25">
        <v>125</v>
      </c>
      <c r="AP2429" s="25">
        <v>65</v>
      </c>
      <c r="AQ2429" s="25">
        <v>0.32600000000000001</v>
      </c>
      <c r="AR2429" s="94">
        <v>1.544E-3</v>
      </c>
      <c r="AS2429" s="157" t="s">
        <v>22</v>
      </c>
      <c r="AT2429" s="93">
        <v>42339</v>
      </c>
      <c r="AU2429" s="92" t="s">
        <v>22</v>
      </c>
      <c r="AV2429" s="91" t="s">
        <v>152</v>
      </c>
      <c r="AW2429" s="92" t="s">
        <v>48</v>
      </c>
      <c r="AX2429" s="92" t="s">
        <v>48</v>
      </c>
      <c r="AY2429" s="91" t="s">
        <v>152</v>
      </c>
      <c r="AZ2429" s="23"/>
      <c r="BA2429" s="25">
        <v>0</v>
      </c>
      <c r="BB2429" t="s">
        <v>48</v>
      </c>
      <c r="BC2429" t="e">
        <v>#N/A</v>
      </c>
      <c r="BD2429" t="e">
        <f>IF(Z2429=BC2429,"OK")</f>
        <v>#N/A</v>
      </c>
      <c r="BE2429">
        <v>0.32600000000000001</v>
      </c>
      <c r="BF2429">
        <v>9.1E-4</v>
      </c>
      <c r="BG2429">
        <v>190</v>
      </c>
      <c r="BH2429">
        <v>125</v>
      </c>
      <c r="BI2429">
        <v>65</v>
      </c>
      <c r="BJ2429">
        <v>0.32600000000000001</v>
      </c>
      <c r="BK2429">
        <v>1.544E-3</v>
      </c>
      <c r="BN2429" s="183"/>
    </row>
    <row r="2430" spans="1:66" ht="25.5" x14ac:dyDescent="0.25">
      <c r="A2430" s="1"/>
      <c r="B2430" s="94">
        <v>2417</v>
      </c>
      <c r="C2430" s="43">
        <v>1087819</v>
      </c>
      <c r="D2430" s="25"/>
      <c r="E2430" s="48" t="s">
        <v>3586</v>
      </c>
      <c r="F2430" s="151" t="s">
        <v>652</v>
      </c>
      <c r="G2430" s="28"/>
      <c r="H2430" s="46" t="str">
        <f>IFERROR(IFERROR(IF(SEARCH("Usystems",$E2430)&gt;0,"Usystems"),IF(SEARCH("RIIFO",$E2430)&gt;0,"RIIFO","Uponor")),"Uponor")</f>
        <v>Uponor</v>
      </c>
      <c r="I2430" s="25" t="str">
        <f>IFERROR(MID($D2430,1,7)+0,"")</f>
        <v/>
      </c>
      <c r="J2430" s="25" t="str">
        <f>IFERROR(MID($D2430,10,7)+0,"")</f>
        <v/>
      </c>
      <c r="K2430" s="25" t="str">
        <f>IFERROR(MID($D2430,19,7)+0,"")</f>
        <v/>
      </c>
      <c r="L2430" s="25" t="str">
        <f>IFERROR(MID($D2430,28,7)+0,"")</f>
        <v/>
      </c>
      <c r="M2430" s="25" t="str">
        <f>IF(IFERROR(MID($Q2430,1,7)+0,"")&lt;1130000,IF(INDEX(C:C,MATCH(LEFT(Q2430,7)+0,I:I,0))&lt;1130000,"",INDEX(C:C,MATCH(LEFT(Q2430,7)+0,I:I,0))),IFERROR(MID($Q2430,1,7)+0,""))</f>
        <v/>
      </c>
      <c r="N2430" s="25" t="str">
        <f>IF(IFERROR(MID($Q2430,10,7)+0,"")&lt;1130000,"",IFERROR(MID($Q2430,10,7)+0,""))</f>
        <v/>
      </c>
      <c r="O2430" s="25" t="str">
        <f>IF(IFERROR(MID($Q2430,19,7)+0,"")&lt;1130000,"",IFERROR(MID($Q2430,19,7)+0,""))</f>
        <v/>
      </c>
      <c r="P2430" s="25" t="str">
        <f>IF(M2430="","",IF(N2430="",M2430,M2430&amp;", "&amp;N2430))</f>
        <v/>
      </c>
      <c r="Q2430" s="25"/>
      <c r="R2430" s="25"/>
      <c r="S2430" s="35" t="s">
        <v>60</v>
      </c>
      <c r="T2430" s="34" t="s">
        <v>36</v>
      </c>
      <c r="U2430" s="185">
        <v>18140</v>
      </c>
      <c r="V2430" s="188">
        <v>18140</v>
      </c>
      <c r="W2430" s="189">
        <v>18140</v>
      </c>
      <c r="X2430" s="31">
        <v>18140</v>
      </c>
      <c r="Y2430" s="90">
        <f>IFERROR(ROUND(X2430/W2430-1,2),"")</f>
        <v>0</v>
      </c>
      <c r="Z2430" s="31">
        <f>IF(OR(S2430="VLD MLC components",S2430="VLD MLC pipes",S2430="VLD PEX components",S2430="VLD PEX pipes",S2430="VLD PHC components",S2430="VLD PHC pipes",S2430="Controls VLD"),"По запросу",X2430)</f>
        <v>18140</v>
      </c>
      <c r="AA2430" s="63">
        <f>ROUND(X2430/1.2,3)</f>
        <v>15116.666999999999</v>
      </c>
      <c r="AB2430" s="23">
        <v>15116.666999999999</v>
      </c>
      <c r="AC2430" s="190">
        <f>IFERROR(ROUND(AA2430/AB2430-1,2),"")</f>
        <v>0</v>
      </c>
      <c r="AD2430" s="25">
        <v>4.2000000000000003E-2</v>
      </c>
      <c r="AE2430" s="25">
        <v>3.4200000000000002E-4</v>
      </c>
      <c r="AF2430" s="25">
        <v>0</v>
      </c>
      <c r="AG2430" s="25" t="s">
        <v>22</v>
      </c>
      <c r="AH2430" s="25">
        <v>0</v>
      </c>
      <c r="AI2430" s="25">
        <v>0</v>
      </c>
      <c r="AJ2430" s="25" t="s">
        <v>20</v>
      </c>
      <c r="AK2430" s="42" t="s">
        <v>19</v>
      </c>
      <c r="AL2430" s="25" t="s">
        <v>20</v>
      </c>
      <c r="AM2430" s="25">
        <v>1</v>
      </c>
      <c r="AN2430" s="25">
        <v>100</v>
      </c>
      <c r="AO2430" s="25">
        <v>90</v>
      </c>
      <c r="AP2430" s="25">
        <v>38</v>
      </c>
      <c r="AQ2430" s="25">
        <v>6.2E-2</v>
      </c>
      <c r="AR2430" s="94">
        <v>3.4200000000000002E-4</v>
      </c>
      <c r="AS2430" s="157" t="s">
        <v>22</v>
      </c>
      <c r="AT2430" s="93">
        <v>43265</v>
      </c>
      <c r="AU2430" s="92" t="s">
        <v>22</v>
      </c>
      <c r="AV2430" s="91" t="s">
        <v>152</v>
      </c>
      <c r="AW2430" s="92" t="s">
        <v>48</v>
      </c>
      <c r="AX2430" s="92" t="s">
        <v>48</v>
      </c>
      <c r="AY2430" s="91" t="s">
        <v>152</v>
      </c>
      <c r="AZ2430" s="23"/>
      <c r="BA2430" s="25" t="s">
        <v>3585</v>
      </c>
      <c r="BB2430" t="s">
        <v>25</v>
      </c>
      <c r="BC2430" t="e">
        <v>#N/A</v>
      </c>
      <c r="BD2430" t="e">
        <f>IF(Z2430=BC2430,"OK")</f>
        <v>#N/A</v>
      </c>
      <c r="BE2430">
        <v>4.2000000000000003E-2</v>
      </c>
      <c r="BF2430">
        <v>3.4200000000000002E-4</v>
      </c>
      <c r="BG2430">
        <v>100</v>
      </c>
      <c r="BH2430">
        <v>90</v>
      </c>
      <c r="BI2430">
        <v>38</v>
      </c>
      <c r="BJ2430">
        <v>6.2E-2</v>
      </c>
      <c r="BK2430">
        <v>3.4200000000000002E-4</v>
      </c>
      <c r="BN2430" s="183"/>
    </row>
    <row r="2431" spans="1:66" ht="25.5" x14ac:dyDescent="0.25">
      <c r="A2431" s="1"/>
      <c r="B2431" s="94">
        <v>2418</v>
      </c>
      <c r="C2431" s="43">
        <v>1087820</v>
      </c>
      <c r="D2431" s="25"/>
      <c r="E2431" s="27" t="s">
        <v>3584</v>
      </c>
      <c r="F2431" s="213" t="s">
        <v>667</v>
      </c>
      <c r="G2431" s="41" t="s">
        <v>585</v>
      </c>
      <c r="H2431" s="46" t="str">
        <f>IFERROR(IFERROR(IF(SEARCH("Usystems",$E2431)&gt;0,"Usystems"),IF(SEARCH("RIIFO",$E2431)&gt;0,"RIIFO","Uponor")),"Uponor")</f>
        <v>Uponor</v>
      </c>
      <c r="I2431" s="25" t="str">
        <f>IFERROR(MID($D2431,1,7)+0,"")</f>
        <v/>
      </c>
      <c r="J2431" s="25" t="str">
        <f>IFERROR(MID($D2431,10,7)+0,"")</f>
        <v/>
      </c>
      <c r="K2431" s="25" t="str">
        <f>IFERROR(MID($D2431,19,7)+0,"")</f>
        <v/>
      </c>
      <c r="L2431" s="25" t="str">
        <f>IFERROR(MID($D2431,28,7)+0,"")</f>
        <v/>
      </c>
      <c r="M2431" s="25" t="str">
        <f>IF(IFERROR(MID($Q2431,1,7)+0,"")&lt;1130000,IF(INDEX(C:C,MATCH(LEFT(Q2431,7)+0,I:I,0))&lt;1130000,"",INDEX(C:C,MATCH(LEFT(Q2431,7)+0,I:I,0))),IFERROR(MID($Q2431,1,7)+0,""))</f>
        <v/>
      </c>
      <c r="N2431" s="25" t="str">
        <f>IF(IFERROR(MID($Q2431,10,7)+0,"")&lt;1130000,"",IFERROR(MID($Q2431,10,7)+0,""))</f>
        <v/>
      </c>
      <c r="O2431" s="25" t="str">
        <f>IF(IFERROR(MID($Q2431,19,7)+0,"")&lt;1130000,"",IFERROR(MID($Q2431,19,7)+0,""))</f>
        <v/>
      </c>
      <c r="P2431" s="25" t="str">
        <f>IF(M2431="","",IF(N2431="",M2431,M2431&amp;", "&amp;N2431))</f>
        <v/>
      </c>
      <c r="Q2431" s="25"/>
      <c r="R2431" s="25"/>
      <c r="S2431" s="35" t="s">
        <v>60</v>
      </c>
      <c r="T2431" s="34" t="s">
        <v>36</v>
      </c>
      <c r="U2431" s="185">
        <v>19522</v>
      </c>
      <c r="V2431" s="188">
        <v>19522</v>
      </c>
      <c r="W2431" s="189">
        <v>19522</v>
      </c>
      <c r="X2431" s="31">
        <v>19522</v>
      </c>
      <c r="Y2431" s="90">
        <f>IFERROR(ROUND(X2431/W2431-1,2),"")</f>
        <v>0</v>
      </c>
      <c r="Z2431" s="31">
        <f>IF(OR(S2431="VLD MLC components",S2431="VLD MLC pipes",S2431="VLD PEX components",S2431="VLD PEX pipes",S2431="VLD PHC components",S2431="VLD PHC pipes",S2431="Controls VLD"),"По запросу",X2431)</f>
        <v>19522</v>
      </c>
      <c r="AA2431" s="63">
        <f>ROUND(X2431/1.2,3)</f>
        <v>16268.333000000001</v>
      </c>
      <c r="AB2431" s="23">
        <v>16268.333000000001</v>
      </c>
      <c r="AC2431" s="190">
        <f>IFERROR(ROUND(AA2431/AB2431-1,2),"")</f>
        <v>0</v>
      </c>
      <c r="AD2431" s="25">
        <v>4.2000000000000003E-2</v>
      </c>
      <c r="AE2431" s="25">
        <v>3.4200000000000002E-4</v>
      </c>
      <c r="AF2431" s="25">
        <v>0</v>
      </c>
      <c r="AG2431" s="25" t="s">
        <v>22</v>
      </c>
      <c r="AH2431" s="25">
        <v>0</v>
      </c>
      <c r="AI2431" s="25">
        <v>0</v>
      </c>
      <c r="AJ2431" s="25" t="s">
        <v>20</v>
      </c>
      <c r="AK2431" s="42" t="s">
        <v>19</v>
      </c>
      <c r="AL2431" s="25" t="s">
        <v>20</v>
      </c>
      <c r="AM2431" s="25">
        <v>1</v>
      </c>
      <c r="AN2431" s="25">
        <v>100</v>
      </c>
      <c r="AO2431" s="25">
        <v>90</v>
      </c>
      <c r="AP2431" s="25">
        <v>38</v>
      </c>
      <c r="AQ2431" s="25">
        <v>6.2E-2</v>
      </c>
      <c r="AR2431" s="94">
        <v>3.4200000000000002E-4</v>
      </c>
      <c r="AS2431" s="157" t="s">
        <v>22</v>
      </c>
      <c r="AT2431" s="93">
        <v>43265</v>
      </c>
      <c r="AU2431" s="92" t="s">
        <v>22</v>
      </c>
      <c r="AV2431" s="91" t="s">
        <v>152</v>
      </c>
      <c r="AW2431" s="92" t="s">
        <v>48</v>
      </c>
      <c r="AX2431" s="92" t="s">
        <v>48</v>
      </c>
      <c r="AY2431" s="91" t="s">
        <v>152</v>
      </c>
      <c r="AZ2431" s="23"/>
      <c r="BA2431" s="25" t="s">
        <v>3583</v>
      </c>
      <c r="BB2431" t="s">
        <v>25</v>
      </c>
      <c r="BC2431" t="e">
        <v>#N/A</v>
      </c>
      <c r="BD2431" t="e">
        <f>IF(Z2431=BC2431,"OK")</f>
        <v>#N/A</v>
      </c>
      <c r="BE2431">
        <v>4.2000000000000003E-2</v>
      </c>
      <c r="BF2431">
        <v>3.4200000000000002E-4</v>
      </c>
      <c r="BG2431">
        <v>100</v>
      </c>
      <c r="BH2431">
        <v>90</v>
      </c>
      <c r="BI2431">
        <v>38</v>
      </c>
      <c r="BJ2431">
        <v>6.2E-2</v>
      </c>
      <c r="BK2431">
        <v>3.4200000000000002E-4</v>
      </c>
      <c r="BN2431" s="183"/>
    </row>
    <row r="2432" spans="1:66" ht="25.5" x14ac:dyDescent="0.25">
      <c r="A2432" s="1"/>
      <c r="B2432" s="94">
        <v>2419</v>
      </c>
      <c r="C2432" s="43">
        <v>1090168</v>
      </c>
      <c r="D2432" s="25" t="s">
        <v>3582</v>
      </c>
      <c r="E2432" s="36" t="s">
        <v>3581</v>
      </c>
      <c r="F2432" s="151" t="s">
        <v>652</v>
      </c>
      <c r="G2432" s="41" t="s">
        <v>585</v>
      </c>
      <c r="H2432" s="46" t="str">
        <f>IFERROR(IFERROR(IF(SEARCH("Usystems",$E2432)&gt;0,"Usystems"),IF(SEARCH("RIIFO",$E2432)&gt;0,"RIIFO","Uponor")),"Uponor")</f>
        <v>Uponor</v>
      </c>
      <c r="I2432" s="25">
        <f>IFERROR(MID($D2432,1,7)+0,"")</f>
        <v>1086272</v>
      </c>
      <c r="J2432" s="25" t="str">
        <f>IFERROR(MID($D2432,10,7)+0,"")</f>
        <v/>
      </c>
      <c r="K2432" s="25" t="str">
        <f>IFERROR(MID($D2432,19,7)+0,"")</f>
        <v/>
      </c>
      <c r="L2432" s="25" t="str">
        <f>IFERROR(MID($D2432,28,7)+0,"")</f>
        <v/>
      </c>
      <c r="M2432" s="25" t="str">
        <f>IF(IFERROR(MID($Q2432,1,7)+0,"")&lt;1130000,IF(INDEX(C:C,MATCH(LEFT(Q2432,7)+0,I:I,0))&lt;1130000,"",INDEX(C:C,MATCH(LEFT(Q2432,7)+0,I:I,0))),IFERROR(MID($Q2432,1,7)+0,""))</f>
        <v/>
      </c>
      <c r="N2432" s="25" t="str">
        <f>IF(IFERROR(MID($Q2432,10,7)+0,"")&lt;1130000,"",IFERROR(MID($Q2432,10,7)+0,""))</f>
        <v/>
      </c>
      <c r="O2432" s="25" t="str">
        <f>IF(IFERROR(MID($Q2432,19,7)+0,"")&lt;1130000,"",IFERROR(MID($Q2432,19,7)+0,""))</f>
        <v/>
      </c>
      <c r="P2432" s="25" t="str">
        <f>IF(M2432="","",IF(N2432="",M2432,M2432&amp;", "&amp;N2432))</f>
        <v/>
      </c>
      <c r="Q2432" s="25"/>
      <c r="R2432" s="25"/>
      <c r="S2432" s="35" t="s">
        <v>60</v>
      </c>
      <c r="T2432" s="34" t="s">
        <v>36</v>
      </c>
      <c r="U2432" s="185">
        <v>15578</v>
      </c>
      <c r="V2432" s="188">
        <v>15578</v>
      </c>
      <c r="W2432" s="189">
        <v>15578</v>
      </c>
      <c r="X2432" s="31">
        <v>15578</v>
      </c>
      <c r="Y2432" s="90">
        <f>IFERROR(ROUND(X2432/W2432-1,2),"")</f>
        <v>0</v>
      </c>
      <c r="Z2432" s="31">
        <f>IF(OR(S2432="VLD MLC components",S2432="VLD MLC pipes",S2432="VLD PEX components",S2432="VLD PEX pipes",S2432="VLD PHC components",S2432="VLD PHC pipes",S2432="Controls VLD"),"По запросу",X2432)</f>
        <v>15578</v>
      </c>
      <c r="AA2432" s="63">
        <f>ROUND(X2432/1.2,3)</f>
        <v>12981.666999999999</v>
      </c>
      <c r="AB2432" s="23">
        <v>12981.666999999999</v>
      </c>
      <c r="AC2432" s="190">
        <f>IFERROR(ROUND(AA2432/AB2432-1,2),"")</f>
        <v>0</v>
      </c>
      <c r="AD2432" s="25">
        <v>0.12</v>
      </c>
      <c r="AE2432" s="25">
        <v>3.4200000000000002E-4</v>
      </c>
      <c r="AF2432" s="25">
        <v>0</v>
      </c>
      <c r="AG2432" s="25" t="s">
        <v>22</v>
      </c>
      <c r="AH2432" s="25">
        <v>0</v>
      </c>
      <c r="AI2432" s="25">
        <v>0</v>
      </c>
      <c r="AJ2432" s="25" t="s">
        <v>20</v>
      </c>
      <c r="AK2432" s="42" t="s">
        <v>19</v>
      </c>
      <c r="AL2432" s="25" t="s">
        <v>20</v>
      </c>
      <c r="AM2432" s="25">
        <v>1</v>
      </c>
      <c r="AN2432" s="25">
        <v>100</v>
      </c>
      <c r="AO2432" s="25">
        <v>90</v>
      </c>
      <c r="AP2432" s="25">
        <v>38</v>
      </c>
      <c r="AQ2432" s="25">
        <v>0.10299999999999999</v>
      </c>
      <c r="AR2432" s="94">
        <v>3.4200000000000002E-4</v>
      </c>
      <c r="AS2432" s="157" t="s">
        <v>22</v>
      </c>
      <c r="AT2432" s="93">
        <v>43265</v>
      </c>
      <c r="AU2432" s="92" t="s">
        <v>22</v>
      </c>
      <c r="AV2432" s="91" t="s">
        <v>152</v>
      </c>
      <c r="AW2432" s="92" t="s">
        <v>48</v>
      </c>
      <c r="AX2432" s="92" t="s">
        <v>48</v>
      </c>
      <c r="AY2432" s="91" t="s">
        <v>152</v>
      </c>
      <c r="AZ2432" s="23"/>
      <c r="BA2432" s="25" t="s">
        <v>3580</v>
      </c>
      <c r="BB2432" t="s">
        <v>25</v>
      </c>
      <c r="BC2432" t="e">
        <v>#N/A</v>
      </c>
      <c r="BD2432" t="e">
        <f>IF(Z2432=BC2432,"OK")</f>
        <v>#N/A</v>
      </c>
      <c r="BE2432">
        <v>0.12</v>
      </c>
      <c r="BF2432">
        <v>3.4200000000000002E-4</v>
      </c>
      <c r="BG2432">
        <v>100</v>
      </c>
      <c r="BH2432">
        <v>90</v>
      </c>
      <c r="BI2432">
        <v>38</v>
      </c>
      <c r="BJ2432">
        <v>0.10299999999999999</v>
      </c>
      <c r="BK2432">
        <v>3.4200000000000002E-4</v>
      </c>
      <c r="BN2432" s="183"/>
    </row>
    <row r="2433" spans="1:66" ht="25.5" x14ac:dyDescent="0.25">
      <c r="A2433" s="1"/>
      <c r="B2433" s="94">
        <v>2420</v>
      </c>
      <c r="C2433" s="43">
        <v>1090166</v>
      </c>
      <c r="D2433" s="25" t="s">
        <v>3579</v>
      </c>
      <c r="E2433" s="27" t="s">
        <v>3578</v>
      </c>
      <c r="F2433" s="213" t="s">
        <v>655</v>
      </c>
      <c r="G2433" s="41"/>
      <c r="H2433" s="46" t="str">
        <f>IFERROR(IFERROR(IF(SEARCH("Usystems",$E2433)&gt;0,"Usystems"),IF(SEARCH("RIIFO",$E2433)&gt;0,"RIIFO","Uponor")),"Uponor")</f>
        <v>Uponor</v>
      </c>
      <c r="I2433" s="25">
        <f>IFERROR(MID($D2433,1,7)+0,"")</f>
        <v>1086270</v>
      </c>
      <c r="J2433" s="25" t="str">
        <f>IFERROR(MID($D2433,10,7)+0,"")</f>
        <v/>
      </c>
      <c r="K2433" s="25" t="str">
        <f>IFERROR(MID($D2433,19,7)+0,"")</f>
        <v/>
      </c>
      <c r="L2433" s="25" t="str">
        <f>IFERROR(MID($D2433,28,7)+0,"")</f>
        <v/>
      </c>
      <c r="M2433" s="25" t="str">
        <f>IF(IFERROR(MID($Q2433,1,7)+0,"")&lt;1130000,IF(INDEX(C:C,MATCH(LEFT(Q2433,7)+0,I:I,0))&lt;1130000,"",INDEX(C:C,MATCH(LEFT(Q2433,7)+0,I:I,0))),IFERROR(MID($Q2433,1,7)+0,""))</f>
        <v/>
      </c>
      <c r="N2433" s="25" t="str">
        <f>IF(IFERROR(MID($Q2433,10,7)+0,"")&lt;1130000,"",IFERROR(MID($Q2433,10,7)+0,""))</f>
        <v/>
      </c>
      <c r="O2433" s="25" t="str">
        <f>IF(IFERROR(MID($Q2433,19,7)+0,"")&lt;1130000,"",IFERROR(MID($Q2433,19,7)+0,""))</f>
        <v/>
      </c>
      <c r="P2433" s="25" t="str">
        <f>IF(M2433="","",IF(N2433="",M2433,M2433&amp;", "&amp;N2433))</f>
        <v/>
      </c>
      <c r="Q2433" s="25"/>
      <c r="R2433" s="25"/>
      <c r="S2433" s="35" t="s">
        <v>60</v>
      </c>
      <c r="T2433" s="34" t="s">
        <v>36</v>
      </c>
      <c r="U2433" s="185">
        <v>12551</v>
      </c>
      <c r="V2433" s="188">
        <v>12551</v>
      </c>
      <c r="W2433" s="189">
        <v>12551</v>
      </c>
      <c r="X2433" s="31">
        <v>12551</v>
      </c>
      <c r="Y2433" s="90">
        <f>IFERROR(ROUND(X2433/W2433-1,2),"")</f>
        <v>0</v>
      </c>
      <c r="Z2433" s="31">
        <f>IF(OR(S2433="VLD MLC components",S2433="VLD MLC pipes",S2433="VLD PEX components",S2433="VLD PEX pipes",S2433="VLD PHC components",S2433="VLD PHC pipes",S2433="Controls VLD"),"По запросу",X2433)</f>
        <v>12551</v>
      </c>
      <c r="AA2433" s="63">
        <f>ROUND(X2433/1.2,3)</f>
        <v>10459.166999999999</v>
      </c>
      <c r="AB2433" s="23">
        <v>10459.166999999999</v>
      </c>
      <c r="AC2433" s="190">
        <f>IFERROR(ROUND(AA2433/AB2433-1,2),"")</f>
        <v>0</v>
      </c>
      <c r="AD2433" s="25">
        <v>0.22700000000000001</v>
      </c>
      <c r="AE2433" s="25">
        <v>1.4999999999999999E-4</v>
      </c>
      <c r="AF2433" s="25">
        <v>0</v>
      </c>
      <c r="AG2433" s="25" t="s">
        <v>22</v>
      </c>
      <c r="AH2433" s="25">
        <v>0</v>
      </c>
      <c r="AI2433" s="25">
        <v>0</v>
      </c>
      <c r="AJ2433" s="25" t="s">
        <v>20</v>
      </c>
      <c r="AK2433" s="42" t="s">
        <v>19</v>
      </c>
      <c r="AL2433" s="25" t="s">
        <v>20</v>
      </c>
      <c r="AM2433" s="25">
        <v>1</v>
      </c>
      <c r="AN2433" s="25">
        <v>187</v>
      </c>
      <c r="AO2433" s="25">
        <v>123</v>
      </c>
      <c r="AP2433" s="25">
        <v>77</v>
      </c>
      <c r="AQ2433" s="25">
        <v>0.26</v>
      </c>
      <c r="AR2433" s="94">
        <v>1.771E-3</v>
      </c>
      <c r="AS2433" s="157" t="s">
        <v>22</v>
      </c>
      <c r="AT2433" s="93">
        <v>43265</v>
      </c>
      <c r="AU2433" s="92" t="s">
        <v>22</v>
      </c>
      <c r="AV2433" s="91" t="s">
        <v>152</v>
      </c>
      <c r="AW2433" s="92" t="s">
        <v>48</v>
      </c>
      <c r="AX2433" s="92" t="s">
        <v>48</v>
      </c>
      <c r="AY2433" s="91" t="s">
        <v>152</v>
      </c>
      <c r="AZ2433" s="23"/>
      <c r="BA2433" s="25" t="s">
        <v>3577</v>
      </c>
      <c r="BB2433" t="s">
        <v>25</v>
      </c>
      <c r="BC2433" t="e">
        <v>#N/A</v>
      </c>
      <c r="BD2433" t="e">
        <f>IF(Z2433=BC2433,"OK")</f>
        <v>#N/A</v>
      </c>
      <c r="BE2433">
        <v>0.22700000000000001</v>
      </c>
      <c r="BF2433">
        <v>1.4999999999999999E-4</v>
      </c>
      <c r="BG2433">
        <v>187</v>
      </c>
      <c r="BH2433">
        <v>123</v>
      </c>
      <c r="BI2433">
        <v>77</v>
      </c>
      <c r="BJ2433">
        <v>0.26</v>
      </c>
      <c r="BK2433">
        <v>1.771E-3</v>
      </c>
      <c r="BN2433" s="183"/>
    </row>
    <row r="2434" spans="1:66" ht="25.5" x14ac:dyDescent="0.25">
      <c r="A2434" s="1"/>
      <c r="B2434" s="94">
        <v>2421</v>
      </c>
      <c r="C2434" s="43">
        <v>1090163</v>
      </c>
      <c r="D2434" s="25" t="s">
        <v>3576</v>
      </c>
      <c r="E2434" s="36" t="s">
        <v>3575</v>
      </c>
      <c r="F2434" s="151" t="s">
        <v>652</v>
      </c>
      <c r="G2434" s="41" t="s">
        <v>585</v>
      </c>
      <c r="H2434" s="46" t="str">
        <f>IFERROR(IFERROR(IF(SEARCH("Usystems",$E2434)&gt;0,"Usystems"),IF(SEARCH("RIIFO",$E2434)&gt;0,"RIIFO","Uponor")),"Uponor")</f>
        <v>Uponor</v>
      </c>
      <c r="I2434" s="25">
        <f>IFERROR(MID($D2434,1,7)+0,"")</f>
        <v>1086267</v>
      </c>
      <c r="J2434" s="25" t="str">
        <f>IFERROR(MID($D2434,10,7)+0,"")</f>
        <v/>
      </c>
      <c r="K2434" s="25" t="str">
        <f>IFERROR(MID($D2434,19,7)+0,"")</f>
        <v/>
      </c>
      <c r="L2434" s="25" t="str">
        <f>IFERROR(MID($D2434,28,7)+0,"")</f>
        <v/>
      </c>
      <c r="M2434" s="25" t="str">
        <f>IF(IFERROR(MID($Q2434,1,7)+0,"")&lt;1130000,IF(INDEX(C:C,MATCH(LEFT(Q2434,7)+0,I:I,0))&lt;1130000,"",INDEX(C:C,MATCH(LEFT(Q2434,7)+0,I:I,0))),IFERROR(MID($Q2434,1,7)+0,""))</f>
        <v/>
      </c>
      <c r="N2434" s="25" t="str">
        <f>IF(IFERROR(MID($Q2434,10,7)+0,"")&lt;1130000,"",IFERROR(MID($Q2434,10,7)+0,""))</f>
        <v/>
      </c>
      <c r="O2434" s="25" t="str">
        <f>IF(IFERROR(MID($Q2434,19,7)+0,"")&lt;1130000,"",IFERROR(MID($Q2434,19,7)+0,""))</f>
        <v/>
      </c>
      <c r="P2434" s="25" t="str">
        <f>IF(M2434="","",IF(N2434="",M2434,M2434&amp;", "&amp;N2434))</f>
        <v/>
      </c>
      <c r="Q2434" s="25"/>
      <c r="R2434" s="25"/>
      <c r="S2434" s="35" t="s">
        <v>60</v>
      </c>
      <c r="T2434" s="34" t="s">
        <v>36</v>
      </c>
      <c r="U2434" s="185">
        <v>12784</v>
      </c>
      <c r="V2434" s="188">
        <v>12784</v>
      </c>
      <c r="W2434" s="189">
        <v>12784</v>
      </c>
      <c r="X2434" s="31">
        <v>12784</v>
      </c>
      <c r="Y2434" s="90">
        <f>IFERROR(ROUND(X2434/W2434-1,2),"")</f>
        <v>0</v>
      </c>
      <c r="Z2434" s="31">
        <f>IF(OR(S2434="VLD MLC components",S2434="VLD MLC pipes",S2434="VLD PEX components",S2434="VLD PEX pipes",S2434="VLD PHC components",S2434="VLD PHC pipes",S2434="Controls VLD"),"По запросу",X2434)</f>
        <v>12784</v>
      </c>
      <c r="AA2434" s="63">
        <f>ROUND(X2434/1.2,3)</f>
        <v>10653.333000000001</v>
      </c>
      <c r="AB2434" s="23">
        <v>10653.333000000001</v>
      </c>
      <c r="AC2434" s="190">
        <f>IFERROR(ROUND(AA2434/AB2434-1,2),"")</f>
        <v>0</v>
      </c>
      <c r="AD2434" s="25">
        <v>0.11600000000000001</v>
      </c>
      <c r="AE2434" s="25">
        <v>3.4200000000000002E-4</v>
      </c>
      <c r="AF2434" s="25">
        <v>0</v>
      </c>
      <c r="AG2434" s="25" t="s">
        <v>22</v>
      </c>
      <c r="AH2434" s="25">
        <v>0</v>
      </c>
      <c r="AI2434" s="25">
        <v>0</v>
      </c>
      <c r="AJ2434" s="25" t="s">
        <v>20</v>
      </c>
      <c r="AK2434" s="42" t="s">
        <v>19</v>
      </c>
      <c r="AL2434" s="25" t="s">
        <v>20</v>
      </c>
      <c r="AM2434" s="25">
        <v>1</v>
      </c>
      <c r="AN2434" s="25">
        <v>100</v>
      </c>
      <c r="AO2434" s="25">
        <v>90</v>
      </c>
      <c r="AP2434" s="25">
        <v>38</v>
      </c>
      <c r="AQ2434" s="25">
        <v>0.10299999999999999</v>
      </c>
      <c r="AR2434" s="94">
        <v>3.4200000000000002E-4</v>
      </c>
      <c r="AS2434" s="157" t="s">
        <v>22</v>
      </c>
      <c r="AT2434" s="93">
        <v>43265</v>
      </c>
      <c r="AU2434" s="92" t="s">
        <v>22</v>
      </c>
      <c r="AV2434" s="91" t="s">
        <v>152</v>
      </c>
      <c r="AW2434" s="92" t="s">
        <v>48</v>
      </c>
      <c r="AX2434" s="92" t="s">
        <v>48</v>
      </c>
      <c r="AY2434" s="91" t="s">
        <v>152</v>
      </c>
      <c r="AZ2434" s="23"/>
      <c r="BA2434" s="25" t="s">
        <v>3574</v>
      </c>
      <c r="BB2434" t="s">
        <v>25</v>
      </c>
      <c r="BC2434" t="e">
        <v>#N/A</v>
      </c>
      <c r="BD2434" t="e">
        <f>IF(Z2434=BC2434,"OK")</f>
        <v>#N/A</v>
      </c>
      <c r="BE2434">
        <v>0.11600000000000001</v>
      </c>
      <c r="BF2434">
        <v>3.4200000000000002E-4</v>
      </c>
      <c r="BG2434">
        <v>100</v>
      </c>
      <c r="BH2434">
        <v>90</v>
      </c>
      <c r="BI2434">
        <v>38</v>
      </c>
      <c r="BJ2434">
        <v>0.10299999999999999</v>
      </c>
      <c r="BK2434">
        <v>3.4200000000000002E-4</v>
      </c>
      <c r="BN2434" s="183"/>
    </row>
    <row r="2435" spans="1:66" ht="25.5" x14ac:dyDescent="0.25">
      <c r="A2435" s="1"/>
      <c r="B2435" s="94">
        <v>2422</v>
      </c>
      <c r="C2435" s="43">
        <v>1090154</v>
      </c>
      <c r="D2435" s="25" t="s">
        <v>3573</v>
      </c>
      <c r="E2435" s="36" t="s">
        <v>3572</v>
      </c>
      <c r="F2435" s="151" t="s">
        <v>652</v>
      </c>
      <c r="G2435" s="41" t="s">
        <v>585</v>
      </c>
      <c r="H2435" s="46" t="str">
        <f>IFERROR(IFERROR(IF(SEARCH("Usystems",$E2435)&gt;0,"Usystems"),IF(SEARCH("RIIFO",$E2435)&gt;0,"RIIFO","Uponor")),"Uponor")</f>
        <v>Uponor</v>
      </c>
      <c r="I2435" s="25">
        <f>IFERROR(MID($D2435,1,7)+0,"")</f>
        <v>1086259</v>
      </c>
      <c r="J2435" s="25" t="str">
        <f>IFERROR(MID($D2435,10,7)+0,"")</f>
        <v/>
      </c>
      <c r="K2435" s="25" t="str">
        <f>IFERROR(MID($D2435,19,7)+0,"")</f>
        <v/>
      </c>
      <c r="L2435" s="25" t="str">
        <f>IFERROR(MID($D2435,28,7)+0,"")</f>
        <v/>
      </c>
      <c r="M2435" s="25" t="str">
        <f>IF(IFERROR(MID($Q2435,1,7)+0,"")&lt;1130000,IF(INDEX(C:C,MATCH(LEFT(Q2435,7)+0,I:I,0))&lt;1130000,"",INDEX(C:C,MATCH(LEFT(Q2435,7)+0,I:I,0))),IFERROR(MID($Q2435,1,7)+0,""))</f>
        <v/>
      </c>
      <c r="N2435" s="25" t="str">
        <f>IF(IFERROR(MID($Q2435,10,7)+0,"")&lt;1130000,"",IFERROR(MID($Q2435,10,7)+0,""))</f>
        <v/>
      </c>
      <c r="O2435" s="25" t="str">
        <f>IF(IFERROR(MID($Q2435,19,7)+0,"")&lt;1130000,"",IFERROR(MID($Q2435,19,7)+0,""))</f>
        <v/>
      </c>
      <c r="P2435" s="25" t="str">
        <f>IF(M2435="","",IF(N2435="",M2435,M2435&amp;", "&amp;N2435))</f>
        <v/>
      </c>
      <c r="Q2435" s="25"/>
      <c r="R2435" s="25"/>
      <c r="S2435" s="35" t="s">
        <v>60</v>
      </c>
      <c r="T2435" s="34" t="s">
        <v>36</v>
      </c>
      <c r="U2435" s="185">
        <v>9991</v>
      </c>
      <c r="V2435" s="188">
        <v>9991</v>
      </c>
      <c r="W2435" s="189">
        <v>9991</v>
      </c>
      <c r="X2435" s="31">
        <v>9991</v>
      </c>
      <c r="Y2435" s="90">
        <f>IFERROR(ROUND(X2435/W2435-1,2),"")</f>
        <v>0</v>
      </c>
      <c r="Z2435" s="31">
        <f>IF(OR(S2435="VLD MLC components",S2435="VLD MLC pipes",S2435="VLD PEX components",S2435="VLD PEX pipes",S2435="VLD PHC components",S2435="VLD PHC pipes",S2435="Controls VLD"),"По запросу",X2435)</f>
        <v>9991</v>
      </c>
      <c r="AA2435" s="63">
        <f>ROUND(X2435/1.2,3)</f>
        <v>8325.8330000000005</v>
      </c>
      <c r="AB2435" s="23">
        <v>8325.8330000000005</v>
      </c>
      <c r="AC2435" s="190">
        <f>IFERROR(ROUND(AA2435/AB2435-1,2),"")</f>
        <v>0</v>
      </c>
      <c r="AD2435" s="25">
        <v>0.108</v>
      </c>
      <c r="AE2435" s="25">
        <v>3.4200000000000002E-4</v>
      </c>
      <c r="AF2435" s="25">
        <v>0</v>
      </c>
      <c r="AG2435" s="25" t="s">
        <v>22</v>
      </c>
      <c r="AH2435" s="25">
        <v>0</v>
      </c>
      <c r="AI2435" s="25">
        <v>0</v>
      </c>
      <c r="AJ2435" s="25" t="s">
        <v>20</v>
      </c>
      <c r="AK2435" s="42" t="s">
        <v>19</v>
      </c>
      <c r="AL2435" s="25" t="s">
        <v>20</v>
      </c>
      <c r="AM2435" s="25">
        <v>1</v>
      </c>
      <c r="AN2435" s="25">
        <v>100</v>
      </c>
      <c r="AO2435" s="25">
        <v>90</v>
      </c>
      <c r="AP2435" s="25">
        <v>38</v>
      </c>
      <c r="AQ2435" s="25">
        <v>9.6000000000000002E-2</v>
      </c>
      <c r="AR2435" s="94">
        <v>3.4200000000000002E-4</v>
      </c>
      <c r="AS2435" s="157" t="s">
        <v>22</v>
      </c>
      <c r="AT2435" s="93">
        <v>43265</v>
      </c>
      <c r="AU2435" s="92" t="s">
        <v>22</v>
      </c>
      <c r="AV2435" s="91" t="s">
        <v>152</v>
      </c>
      <c r="AW2435" s="92" t="s">
        <v>48</v>
      </c>
      <c r="AX2435" s="92" t="s">
        <v>48</v>
      </c>
      <c r="AY2435" s="91" t="s">
        <v>152</v>
      </c>
      <c r="AZ2435" s="23"/>
      <c r="BA2435" s="25" t="s">
        <v>3571</v>
      </c>
      <c r="BB2435" t="s">
        <v>25</v>
      </c>
      <c r="BC2435" t="e">
        <v>#N/A</v>
      </c>
      <c r="BD2435" t="e">
        <f>IF(Z2435=BC2435,"OK")</f>
        <v>#N/A</v>
      </c>
      <c r="BE2435">
        <v>0.108</v>
      </c>
      <c r="BF2435">
        <v>3.4200000000000002E-4</v>
      </c>
      <c r="BG2435">
        <v>100</v>
      </c>
      <c r="BH2435">
        <v>90</v>
      </c>
      <c r="BI2435">
        <v>38</v>
      </c>
      <c r="BJ2435">
        <v>9.6000000000000002E-2</v>
      </c>
      <c r="BK2435">
        <v>3.4200000000000002E-4</v>
      </c>
      <c r="BN2435" s="183"/>
    </row>
    <row r="2436" spans="1:66" ht="25.5" x14ac:dyDescent="0.25">
      <c r="A2436" s="1"/>
      <c r="B2436" s="94">
        <v>2423</v>
      </c>
      <c r="C2436" s="43">
        <v>1090155</v>
      </c>
      <c r="D2436" s="25" t="s">
        <v>3570</v>
      </c>
      <c r="E2436" s="27" t="s">
        <v>3569</v>
      </c>
      <c r="F2436" s="213" t="s">
        <v>655</v>
      </c>
      <c r="G2436" s="41" t="s">
        <v>585</v>
      </c>
      <c r="H2436" s="46" t="str">
        <f>IFERROR(IFERROR(IF(SEARCH("Usystems",$E2436)&gt;0,"Usystems"),IF(SEARCH("RIIFO",$E2436)&gt;0,"RIIFO","Uponor")),"Uponor")</f>
        <v>Uponor</v>
      </c>
      <c r="I2436" s="25">
        <f>IFERROR(MID($D2436,1,7)+0,"")</f>
        <v>1086260</v>
      </c>
      <c r="J2436" s="25" t="str">
        <f>IFERROR(MID($D2436,10,7)+0,"")</f>
        <v/>
      </c>
      <c r="K2436" s="25" t="str">
        <f>IFERROR(MID($D2436,19,7)+0,"")</f>
        <v/>
      </c>
      <c r="L2436" s="25" t="str">
        <f>IFERROR(MID($D2436,28,7)+0,"")</f>
        <v/>
      </c>
      <c r="M2436" s="25" t="str">
        <f>IF(IFERROR(MID($Q2436,1,7)+0,"")&lt;1130000,IF(INDEX(C:C,MATCH(LEFT(Q2436,7)+0,I:I,0))&lt;1130000,"",INDEX(C:C,MATCH(LEFT(Q2436,7)+0,I:I,0))),IFERROR(MID($Q2436,1,7)+0,""))</f>
        <v/>
      </c>
      <c r="N2436" s="25" t="str">
        <f>IF(IFERROR(MID($Q2436,10,7)+0,"")&lt;1130000,"",IFERROR(MID($Q2436,10,7)+0,""))</f>
        <v/>
      </c>
      <c r="O2436" s="25" t="str">
        <f>IF(IFERROR(MID($Q2436,19,7)+0,"")&lt;1130000,"",IFERROR(MID($Q2436,19,7)+0,""))</f>
        <v/>
      </c>
      <c r="P2436" s="25" t="str">
        <f>IF(M2436="","",IF(N2436="",M2436,M2436&amp;", "&amp;N2436))</f>
        <v/>
      </c>
      <c r="Q2436" s="25"/>
      <c r="R2436" s="25"/>
      <c r="S2436" s="35" t="s">
        <v>60</v>
      </c>
      <c r="T2436" s="34" t="s">
        <v>36</v>
      </c>
      <c r="U2436" s="185">
        <v>11153</v>
      </c>
      <c r="V2436" s="188">
        <v>11153</v>
      </c>
      <c r="W2436" s="189">
        <v>11153</v>
      </c>
      <c r="X2436" s="31">
        <v>11153</v>
      </c>
      <c r="Y2436" s="90">
        <f>IFERROR(ROUND(X2436/W2436-1,2),"")</f>
        <v>0</v>
      </c>
      <c r="Z2436" s="31">
        <f>IF(OR(S2436="VLD MLC components",S2436="VLD MLC pipes",S2436="VLD PEX components",S2436="VLD PEX pipes",S2436="VLD PHC components",S2436="VLD PHC pipes",S2436="Controls VLD"),"По запросу",X2436)</f>
        <v>11153</v>
      </c>
      <c r="AA2436" s="63">
        <f>ROUND(X2436/1.2,3)</f>
        <v>9294.1669999999995</v>
      </c>
      <c r="AB2436" s="23">
        <v>9294.1669999999995</v>
      </c>
      <c r="AC2436" s="190">
        <f>IFERROR(ROUND(AA2436/AB2436-1,2),"")</f>
        <v>0</v>
      </c>
      <c r="AD2436" s="25">
        <v>9.6000000000000002E-2</v>
      </c>
      <c r="AE2436" s="25">
        <v>3.4200000000000002E-4</v>
      </c>
      <c r="AF2436" s="25">
        <v>0</v>
      </c>
      <c r="AG2436" s="25" t="s">
        <v>22</v>
      </c>
      <c r="AH2436" s="25">
        <v>0</v>
      </c>
      <c r="AI2436" s="25">
        <v>0</v>
      </c>
      <c r="AJ2436" s="25" t="s">
        <v>20</v>
      </c>
      <c r="AK2436" s="42" t="s">
        <v>19</v>
      </c>
      <c r="AL2436" s="25" t="s">
        <v>20</v>
      </c>
      <c r="AM2436" s="25">
        <v>1</v>
      </c>
      <c r="AN2436" s="25">
        <v>100</v>
      </c>
      <c r="AO2436" s="25">
        <v>90</v>
      </c>
      <c r="AP2436" s="25">
        <v>38</v>
      </c>
      <c r="AQ2436" s="25">
        <v>0.08</v>
      </c>
      <c r="AR2436" s="94">
        <v>3.4200000000000002E-4</v>
      </c>
      <c r="AS2436" s="157" t="s">
        <v>22</v>
      </c>
      <c r="AT2436" s="93">
        <v>43265</v>
      </c>
      <c r="AU2436" s="92" t="s">
        <v>22</v>
      </c>
      <c r="AV2436" s="91" t="s">
        <v>152</v>
      </c>
      <c r="AW2436" s="92" t="s">
        <v>48</v>
      </c>
      <c r="AX2436" s="92" t="s">
        <v>48</v>
      </c>
      <c r="AY2436" s="91" t="s">
        <v>152</v>
      </c>
      <c r="AZ2436" s="23"/>
      <c r="BA2436" s="25" t="s">
        <v>3568</v>
      </c>
      <c r="BB2436" t="s">
        <v>25</v>
      </c>
      <c r="BC2436" t="e">
        <v>#N/A</v>
      </c>
      <c r="BD2436" t="e">
        <f>IF(Z2436=BC2436,"OK")</f>
        <v>#N/A</v>
      </c>
      <c r="BE2436">
        <v>9.6000000000000002E-2</v>
      </c>
      <c r="BF2436">
        <v>3.4200000000000002E-4</v>
      </c>
      <c r="BG2436">
        <v>100</v>
      </c>
      <c r="BH2436">
        <v>90</v>
      </c>
      <c r="BI2436">
        <v>38</v>
      </c>
      <c r="BJ2436">
        <v>0.08</v>
      </c>
      <c r="BK2436">
        <v>3.4200000000000002E-4</v>
      </c>
      <c r="BN2436" s="183"/>
    </row>
    <row r="2437" spans="1:66" ht="25.5" x14ac:dyDescent="0.25">
      <c r="A2437" s="1"/>
      <c r="B2437" s="94">
        <v>2424</v>
      </c>
      <c r="C2437" s="43">
        <v>1087213</v>
      </c>
      <c r="D2437" s="25"/>
      <c r="E2437" s="27" t="s">
        <v>3567</v>
      </c>
      <c r="F2437" s="213" t="s">
        <v>667</v>
      </c>
      <c r="G2437" s="28"/>
      <c r="H2437" s="46" t="str">
        <f>IFERROR(IFERROR(IF(SEARCH("Usystems",$E2437)&gt;0,"Usystems"),IF(SEARCH("RIIFO",$E2437)&gt;0,"RIIFO","Uponor")),"Uponor")</f>
        <v>Uponor</v>
      </c>
      <c r="I2437" s="25" t="str">
        <f>IFERROR(MID($D2437,1,7)+0,"")</f>
        <v/>
      </c>
      <c r="J2437" s="25" t="str">
        <f>IFERROR(MID($D2437,10,7)+0,"")</f>
        <v/>
      </c>
      <c r="K2437" s="25" t="str">
        <f>IFERROR(MID($D2437,19,7)+0,"")</f>
        <v/>
      </c>
      <c r="L2437" s="25" t="str">
        <f>IFERROR(MID($D2437,28,7)+0,"")</f>
        <v/>
      </c>
      <c r="M2437" s="25" t="str">
        <f>IF(IFERROR(MID($Q2437,1,7)+0,"")&lt;1130000,IF(INDEX(C:C,MATCH(LEFT(Q2437,7)+0,I:I,0))&lt;1130000,"",INDEX(C:C,MATCH(LEFT(Q2437,7)+0,I:I,0))),IFERROR(MID($Q2437,1,7)+0,""))</f>
        <v/>
      </c>
      <c r="N2437" s="25" t="str">
        <f>IF(IFERROR(MID($Q2437,10,7)+0,"")&lt;1130000,"",IFERROR(MID($Q2437,10,7)+0,""))</f>
        <v/>
      </c>
      <c r="O2437" s="25" t="str">
        <f>IF(IFERROR(MID($Q2437,19,7)+0,"")&lt;1130000,"",IFERROR(MID($Q2437,19,7)+0,""))</f>
        <v/>
      </c>
      <c r="P2437" s="25" t="str">
        <f>IF(M2437="","",IF(N2437="",M2437,M2437&amp;", "&amp;N2437))</f>
        <v/>
      </c>
      <c r="Q2437" s="25"/>
      <c r="R2437" s="25"/>
      <c r="S2437" s="35" t="s">
        <v>60</v>
      </c>
      <c r="T2437" s="34" t="s">
        <v>36</v>
      </c>
      <c r="U2437" s="185">
        <v>21494</v>
      </c>
      <c r="V2437" s="188">
        <v>21494</v>
      </c>
      <c r="W2437" s="189">
        <v>21494</v>
      </c>
      <c r="X2437" s="31">
        <v>21494</v>
      </c>
      <c r="Y2437" s="90">
        <f>IFERROR(ROUND(X2437/W2437-1,2),"")</f>
        <v>0</v>
      </c>
      <c r="Z2437" s="31">
        <f>IF(OR(S2437="VLD MLC components",S2437="VLD MLC pipes",S2437="VLD PEX components",S2437="VLD PEX pipes",S2437="VLD PHC components",S2437="VLD PHC pipes",S2437="Controls VLD"),"По запросу",X2437)</f>
        <v>21494</v>
      </c>
      <c r="AA2437" s="63">
        <f>ROUND(X2437/1.2,3)</f>
        <v>17911.667000000001</v>
      </c>
      <c r="AB2437" s="23">
        <v>17911.667000000001</v>
      </c>
      <c r="AC2437" s="190">
        <f>IFERROR(ROUND(AA2437/AB2437-1,2),"")</f>
        <v>0</v>
      </c>
      <c r="AD2437" s="25">
        <v>0.17899999999999999</v>
      </c>
      <c r="AE2437" s="25">
        <v>3.5E-4</v>
      </c>
      <c r="AF2437" s="25">
        <v>0</v>
      </c>
      <c r="AG2437" s="25" t="s">
        <v>22</v>
      </c>
      <c r="AH2437" s="25">
        <v>0</v>
      </c>
      <c r="AI2437" s="25">
        <v>0</v>
      </c>
      <c r="AJ2437" s="25" t="s">
        <v>20</v>
      </c>
      <c r="AK2437" s="42" t="s">
        <v>19</v>
      </c>
      <c r="AL2437" s="25" t="s">
        <v>20</v>
      </c>
      <c r="AM2437" s="25">
        <v>1</v>
      </c>
      <c r="AN2437" s="25">
        <v>173</v>
      </c>
      <c r="AO2437" s="25">
        <v>97</v>
      </c>
      <c r="AP2437" s="25">
        <v>65</v>
      </c>
      <c r="AQ2437" s="25">
        <v>0.29199999999999998</v>
      </c>
      <c r="AR2437" s="94">
        <v>1.091E-3</v>
      </c>
      <c r="AS2437" s="157" t="s">
        <v>22</v>
      </c>
      <c r="AT2437" s="93">
        <v>43265</v>
      </c>
      <c r="AU2437" s="92" t="s">
        <v>22</v>
      </c>
      <c r="AV2437" s="91" t="s">
        <v>48</v>
      </c>
      <c r="AW2437" s="92" t="s">
        <v>48</v>
      </c>
      <c r="AX2437" s="92" t="s">
        <v>48</v>
      </c>
      <c r="AY2437" s="91" t="s">
        <v>152</v>
      </c>
      <c r="AZ2437" s="23"/>
      <c r="BA2437" s="25">
        <v>0</v>
      </c>
      <c r="BB2437" t="s">
        <v>48</v>
      </c>
      <c r="BC2437" t="e">
        <v>#N/A</v>
      </c>
      <c r="BD2437" t="e">
        <f>IF(Z2437=BC2437,"OK")</f>
        <v>#N/A</v>
      </c>
      <c r="BE2437">
        <v>0.17899999999999999</v>
      </c>
      <c r="BF2437">
        <v>3.5E-4</v>
      </c>
      <c r="BG2437">
        <v>173</v>
      </c>
      <c r="BH2437">
        <v>97</v>
      </c>
      <c r="BI2437">
        <v>65</v>
      </c>
      <c r="BJ2437">
        <v>0.29199999999999998</v>
      </c>
      <c r="BK2437">
        <v>1.091E-3</v>
      </c>
      <c r="BN2437" s="183"/>
    </row>
    <row r="2438" spans="1:66" ht="25.5" x14ac:dyDescent="0.25">
      <c r="A2438" s="1"/>
      <c r="B2438" s="94">
        <v>2425</v>
      </c>
      <c r="C2438" s="43">
        <v>1087818</v>
      </c>
      <c r="D2438" s="25"/>
      <c r="E2438" s="27" t="s">
        <v>3566</v>
      </c>
      <c r="F2438" s="213" t="s">
        <v>667</v>
      </c>
      <c r="G2438" s="41" t="s">
        <v>585</v>
      </c>
      <c r="H2438" s="46" t="str">
        <f>IFERROR(IFERROR(IF(SEARCH("Usystems",$E2438)&gt;0,"Usystems"),IF(SEARCH("RIIFO",$E2438)&gt;0,"RIIFO","Uponor")),"Uponor")</f>
        <v>Uponor</v>
      </c>
      <c r="I2438" s="25" t="str">
        <f>IFERROR(MID($D2438,1,7)+0,"")</f>
        <v/>
      </c>
      <c r="J2438" s="25" t="str">
        <f>IFERROR(MID($D2438,10,7)+0,"")</f>
        <v/>
      </c>
      <c r="K2438" s="25" t="str">
        <f>IFERROR(MID($D2438,19,7)+0,"")</f>
        <v/>
      </c>
      <c r="L2438" s="25" t="str">
        <f>IFERROR(MID($D2438,28,7)+0,"")</f>
        <v/>
      </c>
      <c r="M2438" s="25" t="str">
        <f>IF(IFERROR(MID($Q2438,1,7)+0,"")&lt;1130000,IF(INDEX(C:C,MATCH(LEFT(Q2438,7)+0,I:I,0))&lt;1130000,"",INDEX(C:C,MATCH(LEFT(Q2438,7)+0,I:I,0))),IFERROR(MID($Q2438,1,7)+0,""))</f>
        <v/>
      </c>
      <c r="N2438" s="25" t="str">
        <f>IF(IFERROR(MID($Q2438,10,7)+0,"")&lt;1130000,"",IFERROR(MID($Q2438,10,7)+0,""))</f>
        <v/>
      </c>
      <c r="O2438" s="25" t="str">
        <f>IF(IFERROR(MID($Q2438,19,7)+0,"")&lt;1130000,"",IFERROR(MID($Q2438,19,7)+0,""))</f>
        <v/>
      </c>
      <c r="P2438" s="25" t="str">
        <f>IF(M2438="","",IF(N2438="",M2438,M2438&amp;", "&amp;N2438))</f>
        <v/>
      </c>
      <c r="Q2438" s="25"/>
      <c r="R2438" s="25"/>
      <c r="S2438" s="35" t="s">
        <v>60</v>
      </c>
      <c r="T2438" s="34" t="s">
        <v>36</v>
      </c>
      <c r="U2438" s="185">
        <v>11634</v>
      </c>
      <c r="V2438" s="188">
        <v>11634</v>
      </c>
      <c r="W2438" s="189">
        <v>11634</v>
      </c>
      <c r="X2438" s="31">
        <v>11634</v>
      </c>
      <c r="Y2438" s="90">
        <f>IFERROR(ROUND(X2438/W2438-1,2),"")</f>
        <v>0</v>
      </c>
      <c r="Z2438" s="31">
        <f>IF(OR(S2438="VLD MLC components",S2438="VLD MLC pipes",S2438="VLD PEX components",S2438="VLD PEX pipes",S2438="VLD PHC components",S2438="VLD PHC pipes",S2438="Controls VLD"),"По запросу",X2438)</f>
        <v>11634</v>
      </c>
      <c r="AA2438" s="63">
        <f>ROUND(X2438/1.2,3)</f>
        <v>9695</v>
      </c>
      <c r="AB2438" s="23">
        <v>9695</v>
      </c>
      <c r="AC2438" s="190">
        <f>IFERROR(ROUND(AA2438/AB2438-1,2),"")</f>
        <v>0</v>
      </c>
      <c r="AD2438" s="25">
        <v>2.7E-2</v>
      </c>
      <c r="AE2438" s="25">
        <v>3.4200000000000002E-4</v>
      </c>
      <c r="AF2438" s="25">
        <v>0</v>
      </c>
      <c r="AG2438" s="25" t="s">
        <v>22</v>
      </c>
      <c r="AH2438" s="25">
        <v>0</v>
      </c>
      <c r="AI2438" s="25">
        <v>0</v>
      </c>
      <c r="AJ2438" s="25" t="s">
        <v>20</v>
      </c>
      <c r="AK2438" s="42" t="s">
        <v>19</v>
      </c>
      <c r="AL2438" s="25" t="s">
        <v>20</v>
      </c>
      <c r="AM2438" s="25">
        <v>1</v>
      </c>
      <c r="AN2438" s="25">
        <v>100</v>
      </c>
      <c r="AO2438" s="25">
        <v>90</v>
      </c>
      <c r="AP2438" s="25">
        <v>38</v>
      </c>
      <c r="AQ2438" s="25">
        <v>5.6000000000000001E-2</v>
      </c>
      <c r="AR2438" s="94">
        <v>3.4200000000000002E-4</v>
      </c>
      <c r="AS2438" s="157" t="s">
        <v>22</v>
      </c>
      <c r="AT2438" s="93">
        <v>43265</v>
      </c>
      <c r="AU2438" s="92" t="s">
        <v>22</v>
      </c>
      <c r="AV2438" s="91" t="s">
        <v>152</v>
      </c>
      <c r="AW2438" s="92" t="s">
        <v>48</v>
      </c>
      <c r="AX2438" s="92" t="s">
        <v>48</v>
      </c>
      <c r="AY2438" s="91" t="s">
        <v>152</v>
      </c>
      <c r="AZ2438" s="23"/>
      <c r="BA2438" s="25" t="s">
        <v>3565</v>
      </c>
      <c r="BB2438" t="s">
        <v>25</v>
      </c>
      <c r="BC2438" t="e">
        <v>#N/A</v>
      </c>
      <c r="BD2438" t="e">
        <f>IF(Z2438=BC2438,"OK")</f>
        <v>#N/A</v>
      </c>
      <c r="BE2438">
        <v>2.7E-2</v>
      </c>
      <c r="BF2438">
        <v>3.4200000000000002E-4</v>
      </c>
      <c r="BG2438">
        <v>100</v>
      </c>
      <c r="BH2438">
        <v>90</v>
      </c>
      <c r="BI2438">
        <v>38</v>
      </c>
      <c r="BJ2438">
        <v>5.6000000000000001E-2</v>
      </c>
      <c r="BK2438">
        <v>3.4200000000000002E-4</v>
      </c>
      <c r="BN2438" s="183"/>
    </row>
    <row r="2439" spans="1:66" ht="25.5" x14ac:dyDescent="0.25">
      <c r="A2439" s="1"/>
      <c r="B2439" s="94">
        <v>2426</v>
      </c>
      <c r="C2439" s="43">
        <v>1086262</v>
      </c>
      <c r="D2439" s="25">
        <v>1071657</v>
      </c>
      <c r="E2439" s="36" t="s">
        <v>3564</v>
      </c>
      <c r="F2439" s="151" t="s">
        <v>28</v>
      </c>
      <c r="G2439" s="41" t="s">
        <v>27</v>
      </c>
      <c r="H2439" s="46" t="str">
        <f>IFERROR(IFERROR(IF(SEARCH("Usystems",$E2439)&gt;0,"Usystems"),IF(SEARCH("RIIFO",$E2439)&gt;0,"RIIFO","Uponor")),"Uponor")</f>
        <v>Uponor</v>
      </c>
      <c r="I2439" s="25">
        <f>IFERROR(MID($D2439,1,7)+0,"")</f>
        <v>1071657</v>
      </c>
      <c r="J2439" s="25" t="str">
        <f>IFERROR(MID($D2439,10,7)+0,"")</f>
        <v/>
      </c>
      <c r="K2439" s="25" t="str">
        <f>IFERROR(MID($D2439,19,7)+0,"")</f>
        <v/>
      </c>
      <c r="L2439" s="25" t="str">
        <f>IFERROR(MID($D2439,28,7)+0,"")</f>
        <v/>
      </c>
      <c r="M2439" s="25" t="e">
        <f>IF(IFERROR(MID($Q2439,1,7)+0,"")&lt;1130000,IF(INDEX(C:C,MATCH(LEFT(Q2439,7)+0,I:I,0))&lt;1130000,"",INDEX(C:C,MATCH(LEFT(Q2439,7)+0,I:I,0))),IFERROR(MID($Q2439,1,7)+0,""))</f>
        <v>#N/A</v>
      </c>
      <c r="N2439" s="25" t="str">
        <f>IF(IFERROR(MID($Q2439,10,7)+0,"")&lt;1130000,"",IFERROR(MID($Q2439,10,7)+0,""))</f>
        <v/>
      </c>
      <c r="O2439" s="25" t="str">
        <f>IF(IFERROR(MID($Q2439,19,7)+0,"")&lt;1130000,"",IFERROR(MID($Q2439,19,7)+0,""))</f>
        <v/>
      </c>
      <c r="P2439" s="25" t="e">
        <f>IF(M2439="","",IF(N2439="",M2439,M2439&amp;", "&amp;N2439))</f>
        <v>#N/A</v>
      </c>
      <c r="Q2439" s="25" t="s">
        <v>3563</v>
      </c>
      <c r="R2439" s="25"/>
      <c r="S2439" s="35" t="s">
        <v>60</v>
      </c>
      <c r="T2439" s="25" t="s">
        <v>36</v>
      </c>
      <c r="U2439" s="185">
        <v>9885</v>
      </c>
      <c r="V2439" s="188">
        <v>9885</v>
      </c>
      <c r="W2439" s="189">
        <v>9885</v>
      </c>
      <c r="X2439" s="31">
        <v>9885</v>
      </c>
      <c r="Y2439" s="90">
        <f>IFERROR(ROUND(X2439/W2439-1,2),"")</f>
        <v>0</v>
      </c>
      <c r="Z2439" s="31">
        <f>IF(OR(S2439="VLD MLC components",S2439="VLD MLC pipes",S2439="VLD PEX components",S2439="VLD PEX pipes",S2439="VLD PHC components",S2439="VLD PHC pipes",S2439="Controls VLD"),"По запросу",X2439)</f>
        <v>9885</v>
      </c>
      <c r="AA2439" s="63">
        <f>ROUND(X2439/1.2,3)</f>
        <v>8237.5</v>
      </c>
      <c r="AB2439" s="23">
        <v>8237.5</v>
      </c>
      <c r="AC2439" s="190">
        <f>IFERROR(ROUND(AA2439/AB2439-1,2),"")</f>
        <v>0</v>
      </c>
      <c r="AD2439" s="25">
        <v>0.14899999999999999</v>
      </c>
      <c r="AE2439" s="25">
        <v>3.5999999999999997E-2</v>
      </c>
      <c r="AF2439" s="25">
        <v>0</v>
      </c>
      <c r="AG2439" s="25" t="s">
        <v>22</v>
      </c>
      <c r="AH2439" s="25">
        <v>0</v>
      </c>
      <c r="AI2439" s="25">
        <v>0</v>
      </c>
      <c r="AJ2439" s="25" t="s">
        <v>19</v>
      </c>
      <c r="AK2439" s="42" t="s">
        <v>19</v>
      </c>
      <c r="AL2439" s="25" t="s">
        <v>19</v>
      </c>
      <c r="AM2439" s="25">
        <v>1</v>
      </c>
      <c r="AN2439" s="25">
        <v>400</v>
      </c>
      <c r="AO2439" s="25">
        <v>300</v>
      </c>
      <c r="AP2439" s="25">
        <v>300</v>
      </c>
      <c r="AQ2439" s="25">
        <v>0.14899999999999999</v>
      </c>
      <c r="AR2439" s="94">
        <v>3.5999999999999997E-2</v>
      </c>
      <c r="AS2439" s="157" t="s">
        <v>22</v>
      </c>
      <c r="AT2439" s="93">
        <v>42339</v>
      </c>
      <c r="AU2439" s="92" t="s">
        <v>22</v>
      </c>
      <c r="AV2439" s="91" t="s">
        <v>48</v>
      </c>
      <c r="AW2439" s="92" t="s">
        <v>48</v>
      </c>
      <c r="AX2439" s="92" t="s">
        <v>48</v>
      </c>
      <c r="AY2439" s="91" t="s">
        <v>152</v>
      </c>
      <c r="AZ2439" s="23"/>
      <c r="BA2439" s="25">
        <v>0</v>
      </c>
      <c r="BB2439" t="s">
        <v>48</v>
      </c>
      <c r="BC2439" t="e">
        <v>#N/A</v>
      </c>
      <c r="BD2439" t="e">
        <f>IF(Z2439=BC2439,"OK")</f>
        <v>#N/A</v>
      </c>
      <c r="BE2439">
        <v>0.14899999999999999</v>
      </c>
      <c r="BF2439">
        <v>3.5999999999999997E-2</v>
      </c>
      <c r="BG2439">
        <v>400</v>
      </c>
      <c r="BH2439">
        <v>300</v>
      </c>
      <c r="BI2439">
        <v>300</v>
      </c>
      <c r="BJ2439">
        <v>0.14899999999999999</v>
      </c>
      <c r="BK2439">
        <v>3.5999999999999997E-2</v>
      </c>
      <c r="BN2439" s="183"/>
    </row>
    <row r="2440" spans="1:66" ht="25.5" x14ac:dyDescent="0.25">
      <c r="A2440" s="1"/>
      <c r="B2440" s="94">
        <v>2427</v>
      </c>
      <c r="C2440" s="43">
        <v>1086260</v>
      </c>
      <c r="D2440" s="25">
        <v>1045572</v>
      </c>
      <c r="E2440" s="36" t="s">
        <v>3562</v>
      </c>
      <c r="F2440" s="151" t="s">
        <v>21</v>
      </c>
      <c r="G2440" s="41" t="s">
        <v>27</v>
      </c>
      <c r="H2440" s="46" t="str">
        <f>IFERROR(IFERROR(IF(SEARCH("Usystems",$E2440)&gt;0,"Usystems"),IF(SEARCH("RIIFO",$E2440)&gt;0,"RIIFO","Uponor")),"Uponor")</f>
        <v>Uponor</v>
      </c>
      <c r="I2440" s="25">
        <f>IFERROR(MID($D2440,1,7)+0,"")</f>
        <v>1045572</v>
      </c>
      <c r="J2440" s="25" t="str">
        <f>IFERROR(MID($D2440,10,7)+0,"")</f>
        <v/>
      </c>
      <c r="K2440" s="25" t="str">
        <f>IFERROR(MID($D2440,19,7)+0,"")</f>
        <v/>
      </c>
      <c r="L2440" s="25" t="str">
        <f>IFERROR(MID($D2440,28,7)+0,"")</f>
        <v/>
      </c>
      <c r="M2440" s="25" t="e">
        <f>IF(IFERROR(MID($Q2440,1,7)+0,"")&lt;1130000,IF(INDEX(C:C,MATCH(LEFT(Q2440,7)+0,I:I,0))&lt;1130000,"",INDEX(C:C,MATCH(LEFT(Q2440,7)+0,I:I,0))),IFERROR(MID($Q2440,1,7)+0,""))</f>
        <v>#N/A</v>
      </c>
      <c r="N2440" s="25" t="str">
        <f>IF(IFERROR(MID($Q2440,10,7)+0,"")&lt;1130000,"",IFERROR(MID($Q2440,10,7)+0,""))</f>
        <v/>
      </c>
      <c r="O2440" s="25" t="str">
        <f>IF(IFERROR(MID($Q2440,19,7)+0,"")&lt;1130000,"",IFERROR(MID($Q2440,19,7)+0,""))</f>
        <v/>
      </c>
      <c r="P2440" s="25" t="e">
        <f>IF(M2440="","",IF(N2440="",M2440,M2440&amp;", "&amp;N2440))</f>
        <v>#N/A</v>
      </c>
      <c r="Q2440" s="25" t="s">
        <v>3561</v>
      </c>
      <c r="R2440" s="25"/>
      <c r="S2440" s="35" t="s">
        <v>60</v>
      </c>
      <c r="T2440" s="25" t="s">
        <v>36</v>
      </c>
      <c r="U2440" s="185">
        <v>9585</v>
      </c>
      <c r="V2440" s="188">
        <v>9585</v>
      </c>
      <c r="W2440" s="189">
        <v>9585</v>
      </c>
      <c r="X2440" s="31">
        <v>9585</v>
      </c>
      <c r="Y2440" s="90">
        <f>IFERROR(ROUND(X2440/W2440-1,2),"")</f>
        <v>0</v>
      </c>
      <c r="Z2440" s="31">
        <f>IF(OR(S2440="VLD MLC components",S2440="VLD MLC pipes",S2440="VLD PEX components",S2440="VLD PEX pipes",S2440="VLD PHC components",S2440="VLD PHC pipes",S2440="Controls VLD"),"По запросу",X2440)</f>
        <v>9585</v>
      </c>
      <c r="AA2440" s="63">
        <f>ROUND(X2440/1.2,3)</f>
        <v>7987.5</v>
      </c>
      <c r="AB2440" s="23">
        <v>7987.5</v>
      </c>
      <c r="AC2440" s="190">
        <f>IFERROR(ROUND(AA2440/AB2440-1,2),"")</f>
        <v>0</v>
      </c>
      <c r="AD2440" s="25">
        <v>0.125</v>
      </c>
      <c r="AE2440" s="25">
        <v>3.5999999999999997E-2</v>
      </c>
      <c r="AF2440" s="25">
        <v>0</v>
      </c>
      <c r="AG2440" s="25" t="s">
        <v>22</v>
      </c>
      <c r="AH2440" s="25">
        <v>0</v>
      </c>
      <c r="AI2440" s="25">
        <v>0</v>
      </c>
      <c r="AJ2440" s="25" t="s">
        <v>19</v>
      </c>
      <c r="AK2440" s="42" t="s">
        <v>19</v>
      </c>
      <c r="AL2440" s="25" t="s">
        <v>19</v>
      </c>
      <c r="AM2440" s="25">
        <v>1</v>
      </c>
      <c r="AN2440" s="25">
        <v>400</v>
      </c>
      <c r="AO2440" s="25">
        <v>300</v>
      </c>
      <c r="AP2440" s="25">
        <v>300</v>
      </c>
      <c r="AQ2440" s="25">
        <v>0.125</v>
      </c>
      <c r="AR2440" s="94">
        <v>3.5999999999999997E-2</v>
      </c>
      <c r="AS2440" s="157" t="s">
        <v>22</v>
      </c>
      <c r="AT2440" s="93">
        <v>42339</v>
      </c>
      <c r="AU2440" s="92" t="s">
        <v>22</v>
      </c>
      <c r="AV2440" s="91" t="s">
        <v>48</v>
      </c>
      <c r="AW2440" s="92" t="s">
        <v>48</v>
      </c>
      <c r="AX2440" s="92" t="s">
        <v>48</v>
      </c>
      <c r="AY2440" s="91" t="s">
        <v>152</v>
      </c>
      <c r="AZ2440" s="23"/>
      <c r="BA2440" s="25">
        <v>0</v>
      </c>
      <c r="BB2440" t="s">
        <v>48</v>
      </c>
      <c r="BC2440" t="e">
        <v>#N/A</v>
      </c>
      <c r="BD2440" t="e">
        <f>IF(Z2440=BC2440,"OK")</f>
        <v>#N/A</v>
      </c>
      <c r="BE2440">
        <v>0.125</v>
      </c>
      <c r="BF2440">
        <v>3.5999999999999997E-2</v>
      </c>
      <c r="BG2440">
        <v>400</v>
      </c>
      <c r="BH2440">
        <v>300</v>
      </c>
      <c r="BI2440">
        <v>300</v>
      </c>
      <c r="BJ2440">
        <v>0.125</v>
      </c>
      <c r="BK2440">
        <v>3.5999999999999997E-2</v>
      </c>
      <c r="BN2440" s="183"/>
    </row>
    <row r="2441" spans="1:66" ht="25.5" x14ac:dyDescent="0.25">
      <c r="A2441" s="1"/>
      <c r="B2441" s="94">
        <v>2428</v>
      </c>
      <c r="C2441" s="43">
        <v>1093017</v>
      </c>
      <c r="D2441" s="25" t="s">
        <v>3560</v>
      </c>
      <c r="E2441" s="30" t="s">
        <v>3559</v>
      </c>
      <c r="F2441" s="151" t="s">
        <v>655</v>
      </c>
      <c r="G2441" s="28"/>
      <c r="H2441" s="46" t="str">
        <f>IFERROR(IFERROR(IF(SEARCH("Usystems",$E2441)&gt;0,"Usystems"),IF(SEARCH("RIIFO",$E2441)&gt;0,"RIIFO","Uponor")),"Uponor")</f>
        <v>Uponor</v>
      </c>
      <c r="I2441" s="25">
        <f>IFERROR(MID($D2441,1,7)+0,"")</f>
        <v>1071690</v>
      </c>
      <c r="J2441" s="25" t="str">
        <f>IFERROR(MID($D2441,10,7)+0,"")</f>
        <v/>
      </c>
      <c r="K2441" s="25" t="str">
        <f>IFERROR(MID($D2441,19,7)+0,"")</f>
        <v/>
      </c>
      <c r="L2441" s="25" t="str">
        <f>IFERROR(MID($D2441,28,7)+0,"")</f>
        <v/>
      </c>
      <c r="M2441" s="25" t="str">
        <f>IF(IFERROR(MID($Q2441,1,7)+0,"")&lt;1130000,IF(INDEX(C:C,MATCH(LEFT(Q2441,7)+0,I:I,0))&lt;1130000,"",INDEX(C:C,MATCH(LEFT(Q2441,7)+0,I:I,0))),IFERROR(MID($Q2441,1,7)+0,""))</f>
        <v/>
      </c>
      <c r="N2441" s="25" t="str">
        <f>IF(IFERROR(MID($Q2441,10,7)+0,"")&lt;1130000,"",IFERROR(MID($Q2441,10,7)+0,""))</f>
        <v/>
      </c>
      <c r="O2441" s="25" t="str">
        <f>IF(IFERROR(MID($Q2441,19,7)+0,"")&lt;1130000,"",IFERROR(MID($Q2441,19,7)+0,""))</f>
        <v/>
      </c>
      <c r="P2441" s="25" t="str">
        <f>IF(M2441="","",IF(N2441="",M2441,M2441&amp;", "&amp;N2441))</f>
        <v/>
      </c>
      <c r="Q2441" s="25"/>
      <c r="R2441" s="25"/>
      <c r="S2441" s="35" t="s">
        <v>60</v>
      </c>
      <c r="T2441" s="25" t="s">
        <v>36</v>
      </c>
      <c r="U2441" s="185">
        <v>32363</v>
      </c>
      <c r="V2441" s="188">
        <v>66999</v>
      </c>
      <c r="W2441" s="189">
        <v>66999</v>
      </c>
      <c r="X2441" s="31">
        <v>66999</v>
      </c>
      <c r="Y2441" s="90">
        <f>IFERROR(ROUND(X2441/W2441-1,2),"")</f>
        <v>0</v>
      </c>
      <c r="Z2441" s="31">
        <f>IF(OR(S2441="VLD MLC components",S2441="VLD MLC pipes",S2441="VLD PEX components",S2441="VLD PEX pipes",S2441="VLD PHC components",S2441="VLD PHC pipes",S2441="Controls VLD"),"По запросу",X2441)</f>
        <v>66999</v>
      </c>
      <c r="AA2441" s="63">
        <f>ROUND(X2441/1.2,3)</f>
        <v>55832.5</v>
      </c>
      <c r="AB2441" s="23">
        <v>55832.5</v>
      </c>
      <c r="AC2441" s="190">
        <f>IFERROR(ROUND(AA2441/AB2441-1,2),"")</f>
        <v>0</v>
      </c>
      <c r="AD2441" s="25">
        <v>1.474</v>
      </c>
      <c r="AE2441" s="25">
        <v>4.712E-3</v>
      </c>
      <c r="AF2441" s="25">
        <v>4</v>
      </c>
      <c r="AG2441" s="25">
        <v>4</v>
      </c>
      <c r="AH2441" s="25">
        <v>4</v>
      </c>
      <c r="AI2441" s="25">
        <v>5</v>
      </c>
      <c r="AJ2441" s="25" t="s">
        <v>20</v>
      </c>
      <c r="AK2441" s="42" t="s">
        <v>19</v>
      </c>
      <c r="AL2441" s="25" t="s">
        <v>20</v>
      </c>
      <c r="AM2441" s="25">
        <v>1</v>
      </c>
      <c r="AN2441" s="25">
        <v>380</v>
      </c>
      <c r="AO2441" s="25">
        <v>155</v>
      </c>
      <c r="AP2441" s="25">
        <v>80</v>
      </c>
      <c r="AQ2441" s="25">
        <v>1.474</v>
      </c>
      <c r="AR2441" s="94">
        <v>4.712E-3</v>
      </c>
      <c r="AS2441" s="157">
        <v>7</v>
      </c>
      <c r="AT2441" s="93">
        <v>43784</v>
      </c>
      <c r="AU2441" s="92" t="s">
        <v>22</v>
      </c>
      <c r="AV2441" s="91" t="s">
        <v>152</v>
      </c>
      <c r="AW2441" s="92" t="s">
        <v>48</v>
      </c>
      <c r="AX2441" s="92" t="s">
        <v>48</v>
      </c>
      <c r="AY2441" s="91" t="s">
        <v>152</v>
      </c>
      <c r="AZ2441" s="23"/>
      <c r="BA2441" s="25" t="s">
        <v>3558</v>
      </c>
      <c r="BB2441" t="s">
        <v>25</v>
      </c>
      <c r="BC2441" t="e">
        <v>#N/A</v>
      </c>
      <c r="BD2441" t="e">
        <f>IF(Z2441=BC2441,"OK")</f>
        <v>#N/A</v>
      </c>
      <c r="BE2441">
        <v>1.474</v>
      </c>
      <c r="BF2441">
        <v>4.712E-3</v>
      </c>
      <c r="BG2441">
        <v>380</v>
      </c>
      <c r="BH2441">
        <v>155</v>
      </c>
      <c r="BI2441">
        <v>80</v>
      </c>
      <c r="BJ2441">
        <v>1.474</v>
      </c>
      <c r="BK2441">
        <v>4.712E-3</v>
      </c>
      <c r="BN2441" s="183"/>
    </row>
    <row r="2442" spans="1:66" ht="25.5" x14ac:dyDescent="0.25">
      <c r="A2442" s="1"/>
      <c r="B2442" s="94">
        <v>2429</v>
      </c>
      <c r="C2442" s="43">
        <v>1093134</v>
      </c>
      <c r="D2442" s="25">
        <v>1071686</v>
      </c>
      <c r="E2442" s="30" t="s">
        <v>3557</v>
      </c>
      <c r="F2442" s="151" t="s">
        <v>652</v>
      </c>
      <c r="G2442" s="28"/>
      <c r="H2442" s="46" t="str">
        <f>IFERROR(IFERROR(IF(SEARCH("Usystems",$E2442)&gt;0,"Usystems"),IF(SEARCH("RIIFO",$E2442)&gt;0,"RIIFO","Uponor")),"Uponor")</f>
        <v>Uponor</v>
      </c>
      <c r="I2442" s="25">
        <f>IFERROR(MID($D2442,1,7)+0,"")</f>
        <v>1071686</v>
      </c>
      <c r="J2442" s="25" t="str">
        <f>IFERROR(MID($D2442,10,7)+0,"")</f>
        <v/>
      </c>
      <c r="K2442" s="25" t="str">
        <f>IFERROR(MID($D2442,19,7)+0,"")</f>
        <v/>
      </c>
      <c r="L2442" s="25" t="str">
        <f>IFERROR(MID($D2442,28,7)+0,"")</f>
        <v/>
      </c>
      <c r="M2442" s="25" t="str">
        <f>IF(IFERROR(MID($Q2442,1,7)+0,"")&lt;1130000,IF(INDEX(C:C,MATCH(LEFT(Q2442,7)+0,I:I,0))&lt;1130000,"",INDEX(C:C,MATCH(LEFT(Q2442,7)+0,I:I,0))),IFERROR(MID($Q2442,1,7)+0,""))</f>
        <v/>
      </c>
      <c r="N2442" s="25" t="str">
        <f>IF(IFERROR(MID($Q2442,10,7)+0,"")&lt;1130000,"",IFERROR(MID($Q2442,10,7)+0,""))</f>
        <v/>
      </c>
      <c r="O2442" s="25" t="str">
        <f>IF(IFERROR(MID($Q2442,19,7)+0,"")&lt;1130000,"",IFERROR(MID($Q2442,19,7)+0,""))</f>
        <v/>
      </c>
      <c r="P2442" s="25" t="str">
        <f>IF(M2442="","",IF(N2442="",M2442,M2442&amp;", "&amp;N2442))</f>
        <v/>
      </c>
      <c r="Q2442" s="25"/>
      <c r="R2442" s="25"/>
      <c r="S2442" s="35" t="s">
        <v>60</v>
      </c>
      <c r="T2442" s="25" t="s">
        <v>36</v>
      </c>
      <c r="U2442" s="185">
        <v>10689</v>
      </c>
      <c r="V2442" s="188">
        <v>21897</v>
      </c>
      <c r="W2442" s="189">
        <v>21897</v>
      </c>
      <c r="X2442" s="31">
        <v>21897</v>
      </c>
      <c r="Y2442" s="90">
        <f>IFERROR(ROUND(X2442/W2442-1,2),"")</f>
        <v>0</v>
      </c>
      <c r="Z2442" s="31">
        <f>IF(OR(S2442="VLD MLC components",S2442="VLD MLC pipes",S2442="VLD PEX components",S2442="VLD PEX pipes",S2442="VLD PHC components",S2442="VLD PHC pipes",S2442="Controls VLD"),"По запросу",X2442)</f>
        <v>21897</v>
      </c>
      <c r="AA2442" s="63">
        <f>ROUND(X2442/1.2,3)</f>
        <v>18247.5</v>
      </c>
      <c r="AB2442" s="23">
        <v>18247.5</v>
      </c>
      <c r="AC2442" s="190">
        <f>IFERROR(ROUND(AA2442/AB2442-1,2),"")</f>
        <v>0</v>
      </c>
      <c r="AD2442" s="25">
        <v>0.3</v>
      </c>
      <c r="AE2442" s="25">
        <v>1.663E-3</v>
      </c>
      <c r="AF2442" s="25">
        <v>0</v>
      </c>
      <c r="AG2442" s="25" t="s">
        <v>22</v>
      </c>
      <c r="AH2442" s="25">
        <v>0</v>
      </c>
      <c r="AI2442" s="25">
        <v>0</v>
      </c>
      <c r="AJ2442" s="25" t="s">
        <v>20</v>
      </c>
      <c r="AK2442" s="42" t="s">
        <v>19</v>
      </c>
      <c r="AL2442" s="25" t="s">
        <v>20</v>
      </c>
      <c r="AM2442" s="25">
        <v>1</v>
      </c>
      <c r="AN2442" s="25">
        <v>190</v>
      </c>
      <c r="AO2442" s="25">
        <v>125</v>
      </c>
      <c r="AP2442" s="25">
        <v>70</v>
      </c>
      <c r="AQ2442" s="25">
        <v>0.3</v>
      </c>
      <c r="AR2442" s="94">
        <v>1.663E-3</v>
      </c>
      <c r="AS2442" s="157" t="s">
        <v>22</v>
      </c>
      <c r="AT2442" s="93">
        <v>43784</v>
      </c>
      <c r="AU2442" s="92" t="s">
        <v>22</v>
      </c>
      <c r="AV2442" s="91" t="s">
        <v>152</v>
      </c>
      <c r="AW2442" s="92" t="s">
        <v>48</v>
      </c>
      <c r="AX2442" s="92" t="s">
        <v>48</v>
      </c>
      <c r="AY2442" s="91" t="s">
        <v>152</v>
      </c>
      <c r="AZ2442" s="23"/>
      <c r="BA2442" s="25" t="s">
        <v>3551</v>
      </c>
      <c r="BB2442" t="s">
        <v>25</v>
      </c>
      <c r="BC2442" t="e">
        <v>#N/A</v>
      </c>
      <c r="BD2442" t="e">
        <f>IF(Z2442=BC2442,"OK")</f>
        <v>#N/A</v>
      </c>
      <c r="BE2442">
        <v>0.3</v>
      </c>
      <c r="BF2442">
        <v>1.663E-3</v>
      </c>
      <c r="BG2442">
        <v>190</v>
      </c>
      <c r="BH2442">
        <v>125</v>
      </c>
      <c r="BI2442">
        <v>70</v>
      </c>
      <c r="BJ2442">
        <v>0.3</v>
      </c>
      <c r="BK2442">
        <v>1.663E-3</v>
      </c>
      <c r="BN2442" s="183"/>
    </row>
    <row r="2443" spans="1:66" ht="25.5" x14ac:dyDescent="0.25">
      <c r="A2443" s="1"/>
      <c r="B2443" s="94">
        <v>2430</v>
      </c>
      <c r="C2443" s="43">
        <v>1093135</v>
      </c>
      <c r="D2443" s="25">
        <v>1071651</v>
      </c>
      <c r="E2443" s="36" t="s">
        <v>3556</v>
      </c>
      <c r="F2443" s="151" t="s">
        <v>26</v>
      </c>
      <c r="G2443" s="28"/>
      <c r="H2443" s="46" t="str">
        <f>IFERROR(IFERROR(IF(SEARCH("Usystems",$E2443)&gt;0,"Usystems"),IF(SEARCH("RIIFO",$E2443)&gt;0,"RIIFO","Uponor")),"Uponor")</f>
        <v>Uponor</v>
      </c>
      <c r="I2443" s="25">
        <f>IFERROR(MID($D2443,1,7)+0,"")</f>
        <v>1071651</v>
      </c>
      <c r="J2443" s="25" t="str">
        <f>IFERROR(MID($D2443,10,7)+0,"")</f>
        <v/>
      </c>
      <c r="K2443" s="25" t="str">
        <f>IFERROR(MID($D2443,19,7)+0,"")</f>
        <v/>
      </c>
      <c r="L2443" s="25" t="str">
        <f>IFERROR(MID($D2443,28,7)+0,"")</f>
        <v/>
      </c>
      <c r="M2443" s="25" t="str">
        <f>IF(IFERROR(MID($Q2443,1,7)+0,"")&lt;1130000,IF(INDEX(C:C,MATCH(LEFT(Q2443,7)+0,I:I,0))&lt;1130000,"",INDEX(C:C,MATCH(LEFT(Q2443,7)+0,I:I,0))),IFERROR(MID($Q2443,1,7)+0,""))</f>
        <v/>
      </c>
      <c r="N2443" s="25" t="str">
        <f>IF(IFERROR(MID($Q2443,10,7)+0,"")&lt;1130000,"",IFERROR(MID($Q2443,10,7)+0,""))</f>
        <v/>
      </c>
      <c r="O2443" s="25" t="str">
        <f>IF(IFERROR(MID($Q2443,19,7)+0,"")&lt;1130000,"",IFERROR(MID($Q2443,19,7)+0,""))</f>
        <v/>
      </c>
      <c r="P2443" s="25" t="str">
        <f>IF(M2443="","",IF(N2443="",M2443,M2443&amp;", "&amp;N2443))</f>
        <v/>
      </c>
      <c r="Q2443" s="25"/>
      <c r="R2443" s="25"/>
      <c r="S2443" s="35" t="s">
        <v>60</v>
      </c>
      <c r="T2443" s="25" t="s">
        <v>36</v>
      </c>
      <c r="U2443" s="185">
        <v>9523</v>
      </c>
      <c r="V2443" s="188">
        <v>17503</v>
      </c>
      <c r="W2443" s="189">
        <v>17503</v>
      </c>
      <c r="X2443" s="31">
        <v>17503</v>
      </c>
      <c r="Y2443" s="90">
        <f>IFERROR(ROUND(X2443/W2443-1,2),"")</f>
        <v>0</v>
      </c>
      <c r="Z2443" s="31">
        <f>IF(OR(S2443="VLD MLC components",S2443="VLD MLC pipes",S2443="VLD PEX components",S2443="VLD PEX pipes",S2443="VLD PHC components",S2443="VLD PHC pipes",S2443="Controls VLD"),"По запросу",X2443)</f>
        <v>17503</v>
      </c>
      <c r="AA2443" s="63">
        <f>ROUND(X2443/1.2,3)</f>
        <v>14585.833000000001</v>
      </c>
      <c r="AB2443" s="23">
        <v>14585.833000000001</v>
      </c>
      <c r="AC2443" s="190">
        <f>IFERROR(ROUND(AA2443/AB2443-1,2),"")</f>
        <v>0</v>
      </c>
      <c r="AD2443" s="25">
        <v>0.27500000000000002</v>
      </c>
      <c r="AE2443" s="25">
        <v>1.663E-3</v>
      </c>
      <c r="AF2443" s="25">
        <v>1</v>
      </c>
      <c r="AG2443" s="25">
        <v>3</v>
      </c>
      <c r="AH2443" s="25">
        <v>3</v>
      </c>
      <c r="AI2443" s="25">
        <v>3</v>
      </c>
      <c r="AJ2443" s="25" t="s">
        <v>20</v>
      </c>
      <c r="AK2443" s="42" t="s">
        <v>19</v>
      </c>
      <c r="AL2443" s="25" t="s">
        <v>20</v>
      </c>
      <c r="AM2443" s="25">
        <v>1</v>
      </c>
      <c r="AN2443" s="25">
        <v>190</v>
      </c>
      <c r="AO2443" s="25">
        <v>125</v>
      </c>
      <c r="AP2443" s="25">
        <v>70</v>
      </c>
      <c r="AQ2443" s="25">
        <v>0.27500000000000002</v>
      </c>
      <c r="AR2443" s="94">
        <v>1.663E-3</v>
      </c>
      <c r="AS2443" s="157">
        <v>3</v>
      </c>
      <c r="AT2443" s="93">
        <v>43784</v>
      </c>
      <c r="AU2443" s="92" t="s">
        <v>22</v>
      </c>
      <c r="AV2443" s="91" t="s">
        <v>152</v>
      </c>
      <c r="AW2443" s="92" t="s">
        <v>48</v>
      </c>
      <c r="AX2443" s="92" t="s">
        <v>48</v>
      </c>
      <c r="AY2443" s="91" t="s">
        <v>152</v>
      </c>
      <c r="AZ2443" s="23"/>
      <c r="BA2443" s="25" t="s">
        <v>3555</v>
      </c>
      <c r="BB2443" t="s">
        <v>25</v>
      </c>
      <c r="BC2443" t="e">
        <v>#N/A</v>
      </c>
      <c r="BD2443" t="e">
        <f>IF(Z2443=BC2443,"OK")</f>
        <v>#N/A</v>
      </c>
      <c r="BE2443">
        <v>0.27500000000000002</v>
      </c>
      <c r="BF2443">
        <v>1.663E-3</v>
      </c>
      <c r="BG2443">
        <v>190</v>
      </c>
      <c r="BH2443">
        <v>125</v>
      </c>
      <c r="BI2443">
        <v>70</v>
      </c>
      <c r="BJ2443">
        <v>0.27500000000000002</v>
      </c>
      <c r="BK2443">
        <v>1.663E-3</v>
      </c>
      <c r="BN2443" s="183"/>
    </row>
    <row r="2444" spans="1:66" ht="25.5" x14ac:dyDescent="0.25">
      <c r="A2444" s="1"/>
      <c r="B2444" s="94">
        <v>2431</v>
      </c>
      <c r="C2444" s="43">
        <v>1071690</v>
      </c>
      <c r="D2444" s="25">
        <v>1000531</v>
      </c>
      <c r="E2444" s="36" t="s">
        <v>3554</v>
      </c>
      <c r="F2444" s="151" t="s">
        <v>28</v>
      </c>
      <c r="G2444" s="41" t="s">
        <v>27</v>
      </c>
      <c r="H2444" s="46" t="str">
        <f>IFERROR(IFERROR(IF(SEARCH("Usystems",$E2444)&gt;0,"Usystems"),IF(SEARCH("RIIFO",$E2444)&gt;0,"RIIFO","Uponor")),"Uponor")</f>
        <v>Uponor</v>
      </c>
      <c r="I2444" s="25">
        <f>IFERROR(MID($D2444,1,7)+0,"")</f>
        <v>1000531</v>
      </c>
      <c r="J2444" s="25" t="str">
        <f>IFERROR(MID($D2444,10,7)+0,"")</f>
        <v/>
      </c>
      <c r="K2444" s="25" t="str">
        <f>IFERROR(MID($D2444,19,7)+0,"")</f>
        <v/>
      </c>
      <c r="L2444" s="25" t="str">
        <f>IFERROR(MID($D2444,28,7)+0,"")</f>
        <v/>
      </c>
      <c r="M2444" s="25" t="e">
        <f>IF(IFERROR(MID($Q2444,1,7)+0,"")&lt;1130000,IF(INDEX(C:C,MATCH(LEFT(Q2444,7)+0,I:I,0))&lt;1130000,"",INDEX(C:C,MATCH(LEFT(Q2444,7)+0,I:I,0))),IFERROR(MID($Q2444,1,7)+0,""))</f>
        <v>#N/A</v>
      </c>
      <c r="N2444" s="25" t="str">
        <f>IF(IFERROR(MID($Q2444,10,7)+0,"")&lt;1130000,"",IFERROR(MID($Q2444,10,7)+0,""))</f>
        <v/>
      </c>
      <c r="O2444" s="25" t="str">
        <f>IF(IFERROR(MID($Q2444,19,7)+0,"")&lt;1130000,"",IFERROR(MID($Q2444,19,7)+0,""))</f>
        <v/>
      </c>
      <c r="P2444" s="25" t="e">
        <f>IF(M2444="","",IF(N2444="",M2444,M2444&amp;", "&amp;N2444))</f>
        <v>#N/A</v>
      </c>
      <c r="Q2444" s="25" t="s">
        <v>3553</v>
      </c>
      <c r="R2444" s="25"/>
      <c r="S2444" s="35" t="s">
        <v>60</v>
      </c>
      <c r="T2444" s="25" t="s">
        <v>36</v>
      </c>
      <c r="U2444" s="185">
        <v>27812</v>
      </c>
      <c r="V2444" s="188">
        <v>27812</v>
      </c>
      <c r="W2444" s="189">
        <v>27812</v>
      </c>
      <c r="X2444" s="31">
        <v>27812</v>
      </c>
      <c r="Y2444" s="90">
        <f>IFERROR(ROUND(X2444/W2444-1,2),"")</f>
        <v>0</v>
      </c>
      <c r="Z2444" s="31">
        <f>IF(OR(S2444="VLD MLC components",S2444="VLD MLC pipes",S2444="VLD PEX components",S2444="VLD PEX pipes",S2444="VLD PHC components",S2444="VLD PHC pipes",S2444="Controls VLD"),"По запросу",X2444)</f>
        <v>27812</v>
      </c>
      <c r="AA2444" s="63">
        <f>ROUND(X2444/1.2,3)</f>
        <v>23176.667000000001</v>
      </c>
      <c r="AB2444" s="23">
        <v>23176.667000000001</v>
      </c>
      <c r="AC2444" s="190">
        <f>IFERROR(ROUND(AA2444/AB2444-1,2),"")</f>
        <v>0</v>
      </c>
      <c r="AD2444" s="25">
        <v>1.4019999999999999</v>
      </c>
      <c r="AE2444" s="25">
        <v>2.0330000000000001E-3</v>
      </c>
      <c r="AF2444" s="25">
        <v>0</v>
      </c>
      <c r="AG2444" s="25" t="s">
        <v>22</v>
      </c>
      <c r="AH2444" s="25">
        <v>0</v>
      </c>
      <c r="AI2444" s="25">
        <v>0</v>
      </c>
      <c r="AJ2444" s="25" t="s">
        <v>19</v>
      </c>
      <c r="AK2444" s="42" t="s">
        <v>19</v>
      </c>
      <c r="AL2444" s="25" t="s">
        <v>19</v>
      </c>
      <c r="AM2444" s="25">
        <v>1</v>
      </c>
      <c r="AN2444" s="25">
        <v>378</v>
      </c>
      <c r="AO2444" s="25">
        <v>153</v>
      </c>
      <c r="AP2444" s="25">
        <v>80</v>
      </c>
      <c r="AQ2444" s="25">
        <v>2.3980000000000001</v>
      </c>
      <c r="AR2444" s="94">
        <v>4.627E-3</v>
      </c>
      <c r="AS2444" s="157" t="s">
        <v>22</v>
      </c>
      <c r="AT2444" s="93">
        <v>42339</v>
      </c>
      <c r="AU2444" s="92" t="s">
        <v>22</v>
      </c>
      <c r="AV2444" s="91" t="s">
        <v>152</v>
      </c>
      <c r="AW2444" s="92" t="s">
        <v>48</v>
      </c>
      <c r="AX2444" s="92" t="s">
        <v>48</v>
      </c>
      <c r="AY2444" s="91" t="s">
        <v>152</v>
      </c>
      <c r="AZ2444" s="23"/>
      <c r="BA2444" s="25">
        <v>0</v>
      </c>
      <c r="BB2444" t="s">
        <v>48</v>
      </c>
      <c r="BC2444" t="e">
        <v>#N/A</v>
      </c>
      <c r="BD2444" t="e">
        <f>IF(Z2444=BC2444,"OK")</f>
        <v>#N/A</v>
      </c>
      <c r="BE2444">
        <v>1.4019999999999999</v>
      </c>
      <c r="BF2444">
        <v>2.0330000000000001E-3</v>
      </c>
      <c r="BG2444">
        <v>378</v>
      </c>
      <c r="BH2444">
        <v>153</v>
      </c>
      <c r="BI2444">
        <v>80</v>
      </c>
      <c r="BJ2444">
        <v>2.3980000000000001</v>
      </c>
      <c r="BK2444">
        <v>4.627E-3</v>
      </c>
      <c r="BN2444" s="183"/>
    </row>
    <row r="2445" spans="1:66" ht="25.5" x14ac:dyDescent="0.25">
      <c r="A2445" s="1"/>
      <c r="B2445" s="94">
        <v>2432</v>
      </c>
      <c r="C2445" s="43">
        <v>1071686</v>
      </c>
      <c r="D2445" s="25"/>
      <c r="E2445" s="113" t="s">
        <v>3552</v>
      </c>
      <c r="F2445" s="151" t="s">
        <v>21</v>
      </c>
      <c r="G2445" s="41"/>
      <c r="H2445" s="46" t="str">
        <f>IFERROR(IFERROR(IF(SEARCH("Usystems",$E2445)&gt;0,"Usystems"),IF(SEARCH("RIIFO",$E2445)&gt;0,"RIIFO","Uponor")),"Uponor")</f>
        <v>Uponor</v>
      </c>
      <c r="I2445" s="25" t="str">
        <f>IFERROR(MID($D2445,1,7)+0,"")</f>
        <v/>
      </c>
      <c r="J2445" s="25" t="str">
        <f>IFERROR(MID($D2445,10,7)+0,"")</f>
        <v/>
      </c>
      <c r="K2445" s="25" t="str">
        <f>IFERROR(MID($D2445,19,7)+0,"")</f>
        <v/>
      </c>
      <c r="L2445" s="25" t="str">
        <f>IFERROR(MID($D2445,28,7)+0,"")</f>
        <v/>
      </c>
      <c r="M2445" s="25" t="str">
        <f>IF(IFERROR(MID($Q2445,1,7)+0,"")&lt;1130000,IF(INDEX(C:C,MATCH(LEFT(Q2445,7)+0,I:I,0))&lt;1130000,"",INDEX(C:C,MATCH(LEFT(Q2445,7)+0,I:I,0))),IFERROR(MID($Q2445,1,7)+0,""))</f>
        <v/>
      </c>
      <c r="N2445" s="25" t="str">
        <f>IF(IFERROR(MID($Q2445,10,7)+0,"")&lt;1130000,"",IFERROR(MID($Q2445,10,7)+0,""))</f>
        <v/>
      </c>
      <c r="O2445" s="25" t="str">
        <f>IF(IFERROR(MID($Q2445,19,7)+0,"")&lt;1130000,"",IFERROR(MID($Q2445,19,7)+0,""))</f>
        <v/>
      </c>
      <c r="P2445" s="25" t="str">
        <f>IF(M2445="","",IF(N2445="",M2445,M2445&amp;", "&amp;N2445))</f>
        <v/>
      </c>
      <c r="Q2445" s="25"/>
      <c r="R2445" s="25"/>
      <c r="S2445" s="35" t="s">
        <v>60</v>
      </c>
      <c r="T2445" s="25" t="s">
        <v>36</v>
      </c>
      <c r="U2445" s="185">
        <v>10689</v>
      </c>
      <c r="V2445" s="188">
        <v>21897</v>
      </c>
      <c r="W2445" s="189">
        <v>21897</v>
      </c>
      <c r="X2445" s="31">
        <v>21897</v>
      </c>
      <c r="Y2445" s="90">
        <f>IFERROR(ROUND(X2445/W2445-1,2),"")</f>
        <v>0</v>
      </c>
      <c r="Z2445" s="31">
        <f>IF(OR(S2445="VLD MLC components",S2445="VLD MLC pipes",S2445="VLD PEX components",S2445="VLD PEX pipes",S2445="VLD PHC components",S2445="VLD PHC pipes",S2445="Controls VLD"),"По запросу",X2445)</f>
        <v>21897</v>
      </c>
      <c r="AA2445" s="63">
        <f>ROUND(X2445/1.2,3)</f>
        <v>18247.5</v>
      </c>
      <c r="AB2445" s="23">
        <v>18247.5</v>
      </c>
      <c r="AC2445" s="190">
        <f>IFERROR(ROUND(AA2445/AB2445-1,2),"")</f>
        <v>0</v>
      </c>
      <c r="AD2445" s="25">
        <v>0.42799999999999999</v>
      </c>
      <c r="AE2445" s="25">
        <v>8.8000000000000003E-4</v>
      </c>
      <c r="AF2445" s="25">
        <v>0</v>
      </c>
      <c r="AG2445" s="25" t="s">
        <v>22</v>
      </c>
      <c r="AH2445" s="25">
        <v>0</v>
      </c>
      <c r="AI2445" s="25">
        <v>0</v>
      </c>
      <c r="AJ2445" s="25" t="s">
        <v>20</v>
      </c>
      <c r="AK2445" s="42" t="s">
        <v>19</v>
      </c>
      <c r="AL2445" s="25" t="s">
        <v>20</v>
      </c>
      <c r="AM2445" s="25">
        <v>1</v>
      </c>
      <c r="AN2445" s="25">
        <v>190</v>
      </c>
      <c r="AO2445" s="25">
        <v>125</v>
      </c>
      <c r="AP2445" s="25">
        <v>65</v>
      </c>
      <c r="AQ2445" s="25">
        <v>0.33500000000000002</v>
      </c>
      <c r="AR2445" s="94">
        <v>1.544E-3</v>
      </c>
      <c r="AS2445" s="157" t="s">
        <v>22</v>
      </c>
      <c r="AT2445" s="93">
        <v>42339</v>
      </c>
      <c r="AU2445" s="92" t="s">
        <v>22</v>
      </c>
      <c r="AV2445" s="91" t="s">
        <v>152</v>
      </c>
      <c r="AW2445" s="92" t="s">
        <v>48</v>
      </c>
      <c r="AX2445" s="92" t="s">
        <v>48</v>
      </c>
      <c r="AY2445" s="91" t="s">
        <v>152</v>
      </c>
      <c r="AZ2445" s="23"/>
      <c r="BA2445" s="25" t="s">
        <v>3551</v>
      </c>
      <c r="BB2445" t="s">
        <v>25</v>
      </c>
      <c r="BC2445" t="e">
        <v>#N/A</v>
      </c>
      <c r="BD2445" t="e">
        <f>IF(Z2445=BC2445,"OK")</f>
        <v>#N/A</v>
      </c>
      <c r="BE2445">
        <v>0.42799999999999999</v>
      </c>
      <c r="BF2445">
        <v>8.8000000000000003E-4</v>
      </c>
      <c r="BG2445">
        <v>190</v>
      </c>
      <c r="BH2445">
        <v>125</v>
      </c>
      <c r="BI2445">
        <v>65</v>
      </c>
      <c r="BJ2445">
        <v>0.33500000000000002</v>
      </c>
      <c r="BK2445">
        <v>1.544E-3</v>
      </c>
      <c r="BN2445" s="183"/>
    </row>
    <row r="2446" spans="1:66" ht="25.5" x14ac:dyDescent="0.25">
      <c r="A2446" s="1"/>
      <c r="B2446" s="94">
        <v>2433</v>
      </c>
      <c r="C2446" s="181">
        <v>1071651</v>
      </c>
      <c r="D2446" s="25"/>
      <c r="E2446" s="36" t="s">
        <v>3550</v>
      </c>
      <c r="F2446" s="151" t="s">
        <v>757</v>
      </c>
      <c r="G2446" s="41"/>
      <c r="H2446" s="46" t="str">
        <f>IFERROR(IFERROR(IF(SEARCH("Usystems",$E2446)&gt;0,"Usystems"),IF(SEARCH("RIIFO",$E2446)&gt;0,"RIIFO","Uponor")),"Uponor")</f>
        <v>Uponor</v>
      </c>
      <c r="I2446" s="25" t="str">
        <f>IFERROR(MID($D2446,1,7)+0,"")</f>
        <v/>
      </c>
      <c r="J2446" s="25" t="str">
        <f>IFERROR(MID($D2446,10,7)+0,"")</f>
        <v/>
      </c>
      <c r="K2446" s="25" t="str">
        <f>IFERROR(MID($D2446,19,7)+0,"")</f>
        <v/>
      </c>
      <c r="L2446" s="25" t="str">
        <f>IFERROR(MID($D2446,28,7)+0,"")</f>
        <v/>
      </c>
      <c r="M2446" s="25" t="str">
        <f>IF(IFERROR(MID($Q2446,1,7)+0,"")&lt;1130000,IF(INDEX(C:C,MATCH(LEFT(Q2446,7)+0,I:I,0))&lt;1130000,"",INDEX(C:C,MATCH(LEFT(Q2446,7)+0,I:I,0))),IFERROR(MID($Q2446,1,7)+0,""))</f>
        <v/>
      </c>
      <c r="N2446" s="25" t="str">
        <f>IF(IFERROR(MID($Q2446,10,7)+0,"")&lt;1130000,"",IFERROR(MID($Q2446,10,7)+0,""))</f>
        <v/>
      </c>
      <c r="O2446" s="25" t="str">
        <f>IF(IFERROR(MID($Q2446,19,7)+0,"")&lt;1130000,"",IFERROR(MID($Q2446,19,7)+0,""))</f>
        <v/>
      </c>
      <c r="P2446" s="25" t="str">
        <f>IF(M2446="","",IF(N2446="",M2446,M2446&amp;", "&amp;N2446))</f>
        <v/>
      </c>
      <c r="Q2446" s="25"/>
      <c r="R2446" s="25"/>
      <c r="S2446" s="35" t="s">
        <v>60</v>
      </c>
      <c r="T2446" s="25" t="s">
        <v>36</v>
      </c>
      <c r="U2446" s="185">
        <v>9523</v>
      </c>
      <c r="V2446" s="188">
        <v>9523</v>
      </c>
      <c r="W2446" s="189">
        <v>9523</v>
      </c>
      <c r="X2446" s="31">
        <v>9523</v>
      </c>
      <c r="Y2446" s="90">
        <f>IFERROR(ROUND(X2446/W2446-1,2),"")</f>
        <v>0</v>
      </c>
      <c r="Z2446" s="31">
        <f>IF(OR(S2446="VLD MLC components",S2446="VLD MLC pipes",S2446="VLD PEX components",S2446="VLD PEX pipes",S2446="VLD PHC components",S2446="VLD PHC pipes",S2446="Controls VLD"),"По запросу",X2446)</f>
        <v>9523</v>
      </c>
      <c r="AA2446" s="63">
        <f>ROUND(X2446/1.2,3)</f>
        <v>7935.8329999999996</v>
      </c>
      <c r="AB2446" s="23">
        <v>7935.8329999999996</v>
      </c>
      <c r="AC2446" s="190">
        <f>IFERROR(ROUND(AA2446/AB2446-1,2),"")</f>
        <v>0</v>
      </c>
      <c r="AD2446" s="25">
        <v>0.27200000000000002</v>
      </c>
      <c r="AE2446" s="25">
        <v>1.75E-3</v>
      </c>
      <c r="AF2446" s="25">
        <v>0</v>
      </c>
      <c r="AG2446" s="25" t="s">
        <v>22</v>
      </c>
      <c r="AH2446" s="25">
        <v>0</v>
      </c>
      <c r="AI2446" s="25">
        <v>0</v>
      </c>
      <c r="AJ2446" s="25" t="s">
        <v>20</v>
      </c>
      <c r="AK2446" s="42" t="s">
        <v>19</v>
      </c>
      <c r="AL2446" s="25" t="s">
        <v>20</v>
      </c>
      <c r="AM2446" s="25">
        <v>1</v>
      </c>
      <c r="AN2446" s="25">
        <v>200</v>
      </c>
      <c r="AO2446" s="25">
        <v>125</v>
      </c>
      <c r="AP2446" s="25">
        <v>70</v>
      </c>
      <c r="AQ2446" s="25">
        <v>0.31900000000000001</v>
      </c>
      <c r="AR2446" s="94">
        <v>1.75E-3</v>
      </c>
      <c r="AS2446" s="157" t="s">
        <v>22</v>
      </c>
      <c r="AT2446" s="93">
        <v>42339</v>
      </c>
      <c r="AU2446" s="92" t="s">
        <v>22</v>
      </c>
      <c r="AV2446" s="91" t="s">
        <v>152</v>
      </c>
      <c r="AW2446" s="92" t="s">
        <v>48</v>
      </c>
      <c r="AX2446" s="92" t="s">
        <v>48</v>
      </c>
      <c r="AY2446" s="91" t="s">
        <v>152</v>
      </c>
      <c r="AZ2446" s="23"/>
      <c r="BA2446" s="25" t="s">
        <v>3549</v>
      </c>
      <c r="BB2446" t="s">
        <v>25</v>
      </c>
      <c r="BC2446" t="e">
        <v>#N/A</v>
      </c>
      <c r="BD2446" t="e">
        <f>IF(Z2446=BC2446,"OK")</f>
        <v>#N/A</v>
      </c>
      <c r="BE2446">
        <v>0.27200000000000002</v>
      </c>
      <c r="BF2446">
        <v>1.75E-3</v>
      </c>
      <c r="BG2446">
        <v>200</v>
      </c>
      <c r="BH2446">
        <v>125</v>
      </c>
      <c r="BI2446">
        <v>70</v>
      </c>
      <c r="BJ2446">
        <v>0.31900000000000001</v>
      </c>
      <c r="BK2446">
        <v>1.75E-3</v>
      </c>
      <c r="BN2446" s="183"/>
    </row>
    <row r="2447" spans="1:66" ht="25.5" x14ac:dyDescent="0.25">
      <c r="A2447" s="1"/>
      <c r="B2447" s="94">
        <v>2434</v>
      </c>
      <c r="C2447" s="43">
        <v>1087163</v>
      </c>
      <c r="D2447" s="34"/>
      <c r="E2447" s="36" t="s">
        <v>3548</v>
      </c>
      <c r="F2447" s="151" t="s">
        <v>655</v>
      </c>
      <c r="G2447" s="41"/>
      <c r="H2447" s="46" t="str">
        <f>IFERROR(IFERROR(IF(SEARCH("Usystems",$E2447)&gt;0,"Usystems"),IF(SEARCH("RIIFO",$E2447)&gt;0,"RIIFO","Uponor")),"Uponor")</f>
        <v>Uponor</v>
      </c>
      <c r="I2447" s="25" t="str">
        <f>IFERROR(MID($D2447,1,7)+0,"")</f>
        <v/>
      </c>
      <c r="J2447" s="25" t="str">
        <f>IFERROR(MID($D2447,10,7)+0,"")</f>
        <v/>
      </c>
      <c r="K2447" s="25" t="str">
        <f>IFERROR(MID($D2447,19,7)+0,"")</f>
        <v/>
      </c>
      <c r="L2447" s="25" t="str">
        <f>IFERROR(MID($D2447,28,7)+0,"")</f>
        <v/>
      </c>
      <c r="M2447" s="25" t="e">
        <f>IF(IFERROR(MID($Q2447,1,7)+0,"")&lt;1130000,IF(INDEX(C:C,MATCH(LEFT(Q2447,7)+0,I:I,0))&lt;1130000,"",INDEX(C:C,MATCH(LEFT(Q2447,7)+0,I:I,0))),IFERROR(MID($Q2447,1,7)+0,""))</f>
        <v>#N/A</v>
      </c>
      <c r="N2447" s="25" t="str">
        <f>IF(IFERROR(MID($Q2447,10,7)+0,"")&lt;1130000,"",IFERROR(MID($Q2447,10,7)+0,""))</f>
        <v/>
      </c>
      <c r="O2447" s="25" t="str">
        <f>IF(IFERROR(MID($Q2447,19,7)+0,"")&lt;1130000,"",IFERROR(MID($Q2447,19,7)+0,""))</f>
        <v/>
      </c>
      <c r="P2447" s="25" t="e">
        <f>IF(M2447="","",IF(N2447="",M2447,M2447&amp;", "&amp;N2447))</f>
        <v>#N/A</v>
      </c>
      <c r="Q2447" s="34" t="s">
        <v>3547</v>
      </c>
      <c r="R2447" s="34"/>
      <c r="S2447" s="35" t="s">
        <v>60</v>
      </c>
      <c r="T2447" s="34" t="s">
        <v>38</v>
      </c>
      <c r="U2447" s="185">
        <v>92129</v>
      </c>
      <c r="V2447" s="188">
        <v>92129</v>
      </c>
      <c r="W2447" s="189">
        <v>92129</v>
      </c>
      <c r="X2447" s="31">
        <v>92129</v>
      </c>
      <c r="Y2447" s="90">
        <f>IFERROR(ROUND(X2447/W2447-1,2),"")</f>
        <v>0</v>
      </c>
      <c r="Z2447" s="31">
        <f>IF(OR(S2447="VLD MLC components",S2447="VLD MLC pipes",S2447="VLD PEX components",S2447="VLD PEX pipes",S2447="VLD PHC components",S2447="VLD PHC pipes",S2447="Controls VLD"),"По запросу",X2447)</f>
        <v>92129</v>
      </c>
      <c r="AA2447" s="63">
        <f>ROUND(X2447/1.2,3)</f>
        <v>76774.167000000001</v>
      </c>
      <c r="AB2447" s="23">
        <v>76774.167000000001</v>
      </c>
      <c r="AC2447" s="190">
        <f>IFERROR(ROUND(AA2447/AB2447-1,2),"")</f>
        <v>0</v>
      </c>
      <c r="AD2447" s="25">
        <v>3.08</v>
      </c>
      <c r="AE2447" s="25">
        <v>6.6340000000000001E-3</v>
      </c>
      <c r="AF2447" s="25">
        <v>0</v>
      </c>
      <c r="AG2447" s="25" t="s">
        <v>22</v>
      </c>
      <c r="AH2447" s="25">
        <v>0</v>
      </c>
      <c r="AI2447" s="25">
        <v>0</v>
      </c>
      <c r="AJ2447" s="25" t="s">
        <v>20</v>
      </c>
      <c r="AK2447" s="42" t="s">
        <v>19</v>
      </c>
      <c r="AL2447" s="25" t="s">
        <v>19</v>
      </c>
      <c r="AM2447" s="25">
        <v>1</v>
      </c>
      <c r="AN2447" s="25">
        <v>362</v>
      </c>
      <c r="AO2447" s="25">
        <v>238</v>
      </c>
      <c r="AP2447" s="25">
        <v>77</v>
      </c>
      <c r="AQ2447" s="25">
        <v>3.1930000000000001</v>
      </c>
      <c r="AR2447" s="94">
        <v>6.6340000000000001E-3</v>
      </c>
      <c r="AS2447" s="157" t="s">
        <v>22</v>
      </c>
      <c r="AT2447" s="93">
        <v>42786</v>
      </c>
      <c r="AU2447" s="92" t="s">
        <v>22</v>
      </c>
      <c r="AV2447" s="91" t="s">
        <v>152</v>
      </c>
      <c r="AW2447" s="92" t="s">
        <v>48</v>
      </c>
      <c r="AX2447" s="92" t="s">
        <v>48</v>
      </c>
      <c r="AY2447" s="91" t="s">
        <v>152</v>
      </c>
      <c r="AZ2447" s="23"/>
      <c r="BA2447" s="25" t="s">
        <v>3546</v>
      </c>
      <c r="BB2447" t="s">
        <v>25</v>
      </c>
      <c r="BC2447" t="e">
        <v>#N/A</v>
      </c>
      <c r="BD2447" t="e">
        <f>IF(Z2447=BC2447,"OK")</f>
        <v>#N/A</v>
      </c>
      <c r="BE2447">
        <v>3.08</v>
      </c>
      <c r="BF2447">
        <v>6.6340000000000001E-3</v>
      </c>
      <c r="BG2447">
        <v>362</v>
      </c>
      <c r="BH2447">
        <v>238</v>
      </c>
      <c r="BI2447">
        <v>77</v>
      </c>
      <c r="BJ2447">
        <v>3.1930000000000001</v>
      </c>
      <c r="BK2447">
        <v>6.6340000000000001E-3</v>
      </c>
      <c r="BN2447" s="183"/>
    </row>
    <row r="2448" spans="1:66" ht="25.5" x14ac:dyDescent="0.25">
      <c r="A2448" s="1"/>
      <c r="B2448" s="94">
        <v>2435</v>
      </c>
      <c r="C2448" s="43">
        <v>1087162</v>
      </c>
      <c r="D2448" s="34"/>
      <c r="E2448" s="36" t="s">
        <v>3545</v>
      </c>
      <c r="F2448" s="151" t="s">
        <v>655</v>
      </c>
      <c r="G2448" s="41" t="s">
        <v>585</v>
      </c>
      <c r="H2448" s="46" t="str">
        <f>IFERROR(IFERROR(IF(SEARCH("Usystems",$E2448)&gt;0,"Usystems"),IF(SEARCH("RIIFO",$E2448)&gt;0,"RIIFO","Uponor")),"Uponor")</f>
        <v>Uponor</v>
      </c>
      <c r="I2448" s="25" t="str">
        <f>IFERROR(MID($D2448,1,7)+0,"")</f>
        <v/>
      </c>
      <c r="J2448" s="25" t="str">
        <f>IFERROR(MID($D2448,10,7)+0,"")</f>
        <v/>
      </c>
      <c r="K2448" s="25" t="str">
        <f>IFERROR(MID($D2448,19,7)+0,"")</f>
        <v/>
      </c>
      <c r="L2448" s="25" t="str">
        <f>IFERROR(MID($D2448,28,7)+0,"")</f>
        <v/>
      </c>
      <c r="M2448" s="25" t="str">
        <f>IF(IFERROR(MID($Q2448,1,7)+0,"")&lt;1130000,IF(INDEX(C:C,MATCH(LEFT(Q2448,7)+0,I:I,0))&lt;1130000,"",INDEX(C:C,MATCH(LEFT(Q2448,7)+0,I:I,0))),IFERROR(MID($Q2448,1,7)+0,""))</f>
        <v/>
      </c>
      <c r="N2448" s="25" t="str">
        <f>IF(IFERROR(MID($Q2448,10,7)+0,"")&lt;1130000,"",IFERROR(MID($Q2448,10,7)+0,""))</f>
        <v/>
      </c>
      <c r="O2448" s="25" t="str">
        <f>IF(IFERROR(MID($Q2448,19,7)+0,"")&lt;1130000,"",IFERROR(MID($Q2448,19,7)+0,""))</f>
        <v/>
      </c>
      <c r="P2448" s="25" t="str">
        <f>IF(M2448="","",IF(N2448="",M2448,M2448&amp;", "&amp;N2448))</f>
        <v/>
      </c>
      <c r="Q2448" s="25"/>
      <c r="R2448" s="25"/>
      <c r="S2448" s="35" t="s">
        <v>60</v>
      </c>
      <c r="T2448" s="34" t="s">
        <v>36</v>
      </c>
      <c r="U2448" s="185">
        <v>47183</v>
      </c>
      <c r="V2448" s="188">
        <v>95794</v>
      </c>
      <c r="W2448" s="189">
        <v>95794</v>
      </c>
      <c r="X2448" s="31">
        <v>95794</v>
      </c>
      <c r="Y2448" s="90">
        <f>IFERROR(ROUND(X2448/W2448-1,2),"")</f>
        <v>0</v>
      </c>
      <c r="Z2448" s="31">
        <f>IF(OR(S2448="VLD MLC components",S2448="VLD MLC pipes",S2448="VLD PEX components",S2448="VLD PEX pipes",S2448="VLD PHC components",S2448="VLD PHC pipes",S2448="Controls VLD"),"По запросу",X2448)</f>
        <v>95794</v>
      </c>
      <c r="AA2448" s="63">
        <f>ROUND(X2448/1.2,3)</f>
        <v>79828.332999999999</v>
      </c>
      <c r="AB2448" s="23">
        <v>79828.332999999999</v>
      </c>
      <c r="AC2448" s="190">
        <f>IFERROR(ROUND(AA2448/AB2448-1,2),"")</f>
        <v>0</v>
      </c>
      <c r="AD2448" s="25">
        <v>1.474</v>
      </c>
      <c r="AE2448" s="25">
        <v>2.0330000000000001E-3</v>
      </c>
      <c r="AF2448" s="25">
        <v>0</v>
      </c>
      <c r="AG2448" s="25" t="s">
        <v>22</v>
      </c>
      <c r="AH2448" s="25">
        <v>0</v>
      </c>
      <c r="AI2448" s="25">
        <v>0</v>
      </c>
      <c r="AJ2448" s="25" t="s">
        <v>20</v>
      </c>
      <c r="AK2448" s="42" t="s">
        <v>19</v>
      </c>
      <c r="AL2448" s="25" t="s">
        <v>20</v>
      </c>
      <c r="AM2448" s="25">
        <v>1</v>
      </c>
      <c r="AN2448" s="25">
        <v>382</v>
      </c>
      <c r="AO2448" s="25">
        <v>152</v>
      </c>
      <c r="AP2448" s="25">
        <v>77</v>
      </c>
      <c r="AQ2448" s="25">
        <v>2.72</v>
      </c>
      <c r="AR2448" s="94">
        <v>4.4710000000000001E-3</v>
      </c>
      <c r="AS2448" s="157" t="s">
        <v>22</v>
      </c>
      <c r="AT2448" s="93">
        <v>42786</v>
      </c>
      <c r="AU2448" s="92" t="s">
        <v>22</v>
      </c>
      <c r="AV2448" s="91" t="s">
        <v>152</v>
      </c>
      <c r="AW2448" s="92" t="s">
        <v>152</v>
      </c>
      <c r="AX2448" s="92" t="s">
        <v>48</v>
      </c>
      <c r="AY2448" s="91" t="s">
        <v>152</v>
      </c>
      <c r="AZ2448" s="23"/>
      <c r="BA2448" s="25" t="s">
        <v>3544</v>
      </c>
      <c r="BB2448" t="s">
        <v>25</v>
      </c>
      <c r="BC2448" t="e">
        <v>#N/A</v>
      </c>
      <c r="BD2448" t="e">
        <f>IF(Z2448=BC2448,"OK")</f>
        <v>#N/A</v>
      </c>
      <c r="BE2448">
        <v>1.474</v>
      </c>
      <c r="BF2448">
        <v>2.0330000000000001E-3</v>
      </c>
      <c r="BG2448">
        <v>382</v>
      </c>
      <c r="BH2448">
        <v>152</v>
      </c>
      <c r="BI2448">
        <v>77</v>
      </c>
      <c r="BJ2448">
        <v>2.72</v>
      </c>
      <c r="BK2448">
        <v>4.4710000000000001E-3</v>
      </c>
      <c r="BN2448" s="183"/>
    </row>
    <row r="2449" spans="1:66" ht="25.5" x14ac:dyDescent="0.25">
      <c r="A2449" s="1"/>
      <c r="B2449" s="94">
        <v>2436</v>
      </c>
      <c r="C2449" s="43">
        <v>1087161</v>
      </c>
      <c r="D2449" s="34"/>
      <c r="E2449" s="36" t="s">
        <v>3543</v>
      </c>
      <c r="F2449" s="151" t="s">
        <v>652</v>
      </c>
      <c r="G2449" s="28"/>
      <c r="H2449" s="46" t="str">
        <f>IFERROR(IFERROR(IF(SEARCH("Usystems",$E2449)&gt;0,"Usystems"),IF(SEARCH("RIIFO",$E2449)&gt;0,"RIIFO","Uponor")),"Uponor")</f>
        <v>Uponor</v>
      </c>
      <c r="I2449" s="25" t="str">
        <f>IFERROR(MID($D2449,1,7)+0,"")</f>
        <v/>
      </c>
      <c r="J2449" s="25" t="str">
        <f>IFERROR(MID($D2449,10,7)+0,"")</f>
        <v/>
      </c>
      <c r="K2449" s="25" t="str">
        <f>IFERROR(MID($D2449,19,7)+0,"")</f>
        <v/>
      </c>
      <c r="L2449" s="25" t="str">
        <f>IFERROR(MID($D2449,28,7)+0,"")</f>
        <v/>
      </c>
      <c r="M2449" s="25" t="str">
        <f>IF(IFERROR(MID($Q2449,1,7)+0,"")&lt;1130000,IF(INDEX(C:C,MATCH(LEFT(Q2449,7)+0,I:I,0))&lt;1130000,"",INDEX(C:C,MATCH(LEFT(Q2449,7)+0,I:I,0))),IFERROR(MID($Q2449,1,7)+0,""))</f>
        <v/>
      </c>
      <c r="N2449" s="25" t="str">
        <f>IF(IFERROR(MID($Q2449,10,7)+0,"")&lt;1130000,"",IFERROR(MID($Q2449,10,7)+0,""))</f>
        <v/>
      </c>
      <c r="O2449" s="25" t="str">
        <f>IF(IFERROR(MID($Q2449,19,7)+0,"")&lt;1130000,"",IFERROR(MID($Q2449,19,7)+0,""))</f>
        <v/>
      </c>
      <c r="P2449" s="25" t="str">
        <f>IF(M2449="","",IF(N2449="",M2449,M2449&amp;", "&amp;N2449))</f>
        <v/>
      </c>
      <c r="Q2449" s="25"/>
      <c r="R2449" s="25"/>
      <c r="S2449" s="35" t="s">
        <v>60</v>
      </c>
      <c r="T2449" s="34" t="s">
        <v>36</v>
      </c>
      <c r="U2449" s="185">
        <v>45775</v>
      </c>
      <c r="V2449" s="188">
        <v>45775</v>
      </c>
      <c r="W2449" s="189">
        <v>45775</v>
      </c>
      <c r="X2449" s="31">
        <v>45775</v>
      </c>
      <c r="Y2449" s="90">
        <f>IFERROR(ROUND(X2449/W2449-1,2),"")</f>
        <v>0</v>
      </c>
      <c r="Z2449" s="31">
        <f>IF(OR(S2449="VLD MLC components",S2449="VLD MLC pipes",S2449="VLD PEX components",S2449="VLD PEX pipes",S2449="VLD PHC components",S2449="VLD PHC pipes",S2449="Controls VLD"),"По запросу",X2449)</f>
        <v>45775</v>
      </c>
      <c r="AA2449" s="63">
        <f>ROUND(X2449/1.2,3)</f>
        <v>38145.832999999999</v>
      </c>
      <c r="AB2449" s="23">
        <v>38145.832999999999</v>
      </c>
      <c r="AC2449" s="190">
        <f>IFERROR(ROUND(AA2449/AB2449-1,2),"")</f>
        <v>0</v>
      </c>
      <c r="AD2449" s="25">
        <v>0.5</v>
      </c>
      <c r="AE2449" s="25">
        <v>6.9999999999999999E-4</v>
      </c>
      <c r="AF2449" s="25">
        <v>0</v>
      </c>
      <c r="AG2449" s="25" t="s">
        <v>22</v>
      </c>
      <c r="AH2449" s="25">
        <v>0</v>
      </c>
      <c r="AI2449" s="25">
        <v>0</v>
      </c>
      <c r="AJ2449" s="25" t="s">
        <v>20</v>
      </c>
      <c r="AK2449" s="42" t="s">
        <v>19</v>
      </c>
      <c r="AL2449" s="25" t="s">
        <v>20</v>
      </c>
      <c r="AM2449" s="25">
        <v>1</v>
      </c>
      <c r="AN2449" s="25">
        <v>232</v>
      </c>
      <c r="AO2449" s="25">
        <v>154</v>
      </c>
      <c r="AP2449" s="25">
        <v>77</v>
      </c>
      <c r="AQ2449" s="25">
        <v>0.53800000000000003</v>
      </c>
      <c r="AR2449" s="94">
        <v>2.751E-3</v>
      </c>
      <c r="AS2449" s="157" t="s">
        <v>22</v>
      </c>
      <c r="AT2449" s="93">
        <v>42786</v>
      </c>
      <c r="AU2449" s="92" t="s">
        <v>22</v>
      </c>
      <c r="AV2449" s="91" t="s">
        <v>152</v>
      </c>
      <c r="AW2449" s="92" t="s">
        <v>48</v>
      </c>
      <c r="AX2449" s="92" t="s">
        <v>48</v>
      </c>
      <c r="AY2449" s="91" t="s">
        <v>152</v>
      </c>
      <c r="AZ2449" s="23"/>
      <c r="BA2449" s="25" t="s">
        <v>3542</v>
      </c>
      <c r="BB2449" t="s">
        <v>25</v>
      </c>
      <c r="BC2449" t="e">
        <v>#N/A</v>
      </c>
      <c r="BD2449" t="e">
        <f>IF(Z2449=BC2449,"OK")</f>
        <v>#N/A</v>
      </c>
      <c r="BE2449">
        <v>0.5</v>
      </c>
      <c r="BF2449">
        <v>6.9999999999999999E-4</v>
      </c>
      <c r="BG2449">
        <v>232</v>
      </c>
      <c r="BH2449">
        <v>154</v>
      </c>
      <c r="BI2449">
        <v>77</v>
      </c>
      <c r="BJ2449">
        <v>0.53800000000000003</v>
      </c>
      <c r="BK2449">
        <v>2.751E-3</v>
      </c>
      <c r="BN2449" s="183"/>
    </row>
    <row r="2450" spans="1:66" ht="25.5" x14ac:dyDescent="0.25">
      <c r="A2450" s="1"/>
      <c r="B2450" s="94">
        <v>2437</v>
      </c>
      <c r="C2450" s="43">
        <v>1120013</v>
      </c>
      <c r="D2450" s="34"/>
      <c r="E2450" s="36" t="s">
        <v>210</v>
      </c>
      <c r="F2450" s="151" t="s">
        <v>667</v>
      </c>
      <c r="G2450" s="28"/>
      <c r="H2450" s="46" t="str">
        <f>IFERROR(IFERROR(IF(SEARCH("Usystems",$E2450)&gt;0,"Usystems"),IF(SEARCH("RIIFO",$E2450)&gt;0,"RIIFO","Uponor")),"Uponor")</f>
        <v>Uponor</v>
      </c>
      <c r="I2450" s="25" t="str">
        <f>IFERROR(MID($D2450,1,7)+0,"")</f>
        <v/>
      </c>
      <c r="J2450" s="25" t="str">
        <f>IFERROR(MID($D2450,10,7)+0,"")</f>
        <v/>
      </c>
      <c r="K2450" s="25" t="str">
        <f>IFERROR(MID($D2450,19,7)+0,"")</f>
        <v/>
      </c>
      <c r="L2450" s="25" t="str">
        <f>IFERROR(MID($D2450,28,7)+0,"")</f>
        <v/>
      </c>
      <c r="M2450" s="25" t="str">
        <f>IF(IFERROR(MID($Q2450,1,7)+0,"")&lt;1130000,IF(INDEX(C:C,MATCH(LEFT(Q2450,7)+0,I:I,0))&lt;1130000,"",INDEX(C:C,MATCH(LEFT(Q2450,7)+0,I:I,0))),IFERROR(MID($Q2450,1,7)+0,""))</f>
        <v/>
      </c>
      <c r="N2450" s="25" t="str">
        <f>IF(IFERROR(MID($Q2450,10,7)+0,"")&lt;1130000,"",IFERROR(MID($Q2450,10,7)+0,""))</f>
        <v/>
      </c>
      <c r="O2450" s="25" t="str">
        <f>IF(IFERROR(MID($Q2450,19,7)+0,"")&lt;1130000,"",IFERROR(MID($Q2450,19,7)+0,""))</f>
        <v/>
      </c>
      <c r="P2450" s="25" t="str">
        <f>IF(M2450="","",IF(N2450="",M2450,M2450&amp;", "&amp;N2450))</f>
        <v/>
      </c>
      <c r="Q2450" s="25"/>
      <c r="R2450" s="25"/>
      <c r="S2450" s="35" t="s">
        <v>60</v>
      </c>
      <c r="T2450" s="34" t="s">
        <v>36</v>
      </c>
      <c r="U2450" s="185">
        <v>62592</v>
      </c>
      <c r="V2450" s="188">
        <v>62592</v>
      </c>
      <c r="W2450" s="189">
        <v>62592</v>
      </c>
      <c r="X2450" s="31">
        <v>62592</v>
      </c>
      <c r="Y2450" s="90">
        <f>IFERROR(ROUND(X2450/W2450-1,2),"")</f>
        <v>0</v>
      </c>
      <c r="Z2450" s="31">
        <f>IF(OR(S2450="VLD MLC components",S2450="VLD MLC pipes",S2450="VLD PEX components",S2450="VLD PEX pipes",S2450="VLD PHC components",S2450="VLD PHC pipes",S2450="Controls VLD"),"По запросу",X2450)</f>
        <v>62592</v>
      </c>
      <c r="AA2450" s="63">
        <f>ROUND(X2450/1.2,3)</f>
        <v>52160</v>
      </c>
      <c r="AB2450" s="23">
        <v>52160</v>
      </c>
      <c r="AC2450" s="190">
        <f>IFERROR(ROUND(AA2450/AB2450-1,2),"")</f>
        <v>0</v>
      </c>
      <c r="AD2450" s="25">
        <v>1.474</v>
      </c>
      <c r="AE2450" s="25">
        <v>4.712E-3</v>
      </c>
      <c r="AF2450" s="25">
        <v>0</v>
      </c>
      <c r="AG2450" s="25" t="s">
        <v>22</v>
      </c>
      <c r="AH2450" s="25">
        <v>0</v>
      </c>
      <c r="AI2450" s="25">
        <v>0</v>
      </c>
      <c r="AJ2450" s="25" t="s">
        <v>20</v>
      </c>
      <c r="AK2450" s="42" t="s">
        <v>19</v>
      </c>
      <c r="AL2450" s="25" t="s">
        <v>20</v>
      </c>
      <c r="AM2450" s="25">
        <v>1</v>
      </c>
      <c r="AN2450" s="25">
        <v>380</v>
      </c>
      <c r="AO2450" s="25">
        <v>155</v>
      </c>
      <c r="AP2450" s="25">
        <v>80</v>
      </c>
      <c r="AQ2450" s="25">
        <v>1.474</v>
      </c>
      <c r="AR2450" s="94">
        <v>4.712E-3</v>
      </c>
      <c r="AS2450" s="157" t="s">
        <v>22</v>
      </c>
      <c r="AT2450" s="93"/>
      <c r="AU2450" s="92" t="s">
        <v>22</v>
      </c>
      <c r="AV2450" s="91" t="s">
        <v>152</v>
      </c>
      <c r="AW2450" s="92" t="s">
        <v>48</v>
      </c>
      <c r="AX2450" s="92" t="s">
        <v>48</v>
      </c>
      <c r="AY2450" s="91" t="s">
        <v>152</v>
      </c>
      <c r="AZ2450" s="23"/>
      <c r="BA2450" s="25" t="s">
        <v>3541</v>
      </c>
      <c r="BB2450" t="s">
        <v>25</v>
      </c>
      <c r="BC2450" t="e">
        <v>#N/A</v>
      </c>
      <c r="BD2450" t="e">
        <f>IF(Z2450=BC2450,"OK")</f>
        <v>#N/A</v>
      </c>
      <c r="BE2450">
        <v>1.474</v>
      </c>
      <c r="BF2450">
        <v>4.712E-3</v>
      </c>
      <c r="BG2450">
        <v>380</v>
      </c>
      <c r="BH2450">
        <v>155</v>
      </c>
      <c r="BI2450">
        <v>80</v>
      </c>
      <c r="BJ2450">
        <v>1.474</v>
      </c>
      <c r="BK2450">
        <v>4.712E-3</v>
      </c>
      <c r="BN2450" s="183"/>
    </row>
    <row r="2451" spans="1:66" ht="25.5" x14ac:dyDescent="0.25">
      <c r="A2451" s="1"/>
      <c r="B2451" s="94">
        <v>2438</v>
      </c>
      <c r="C2451" s="43">
        <v>1087164</v>
      </c>
      <c r="D2451" s="34"/>
      <c r="E2451" s="36" t="s">
        <v>3540</v>
      </c>
      <c r="F2451" s="151" t="s">
        <v>652</v>
      </c>
      <c r="G2451" s="41" t="s">
        <v>585</v>
      </c>
      <c r="H2451" s="46" t="str">
        <f>IFERROR(IFERROR(IF(SEARCH("Usystems",$E2451)&gt;0,"Usystems"),IF(SEARCH("RIIFO",$E2451)&gt;0,"RIIFO","Uponor")),"Uponor")</f>
        <v>Uponor</v>
      </c>
      <c r="I2451" s="25" t="str">
        <f>IFERROR(MID($D2451,1,7)+0,"")</f>
        <v/>
      </c>
      <c r="J2451" s="25" t="str">
        <f>IFERROR(MID($D2451,10,7)+0,"")</f>
        <v/>
      </c>
      <c r="K2451" s="25" t="str">
        <f>IFERROR(MID($D2451,19,7)+0,"")</f>
        <v/>
      </c>
      <c r="L2451" s="25" t="str">
        <f>IFERROR(MID($D2451,28,7)+0,"")</f>
        <v/>
      </c>
      <c r="M2451" s="25" t="str">
        <f>IF(IFERROR(MID($Q2451,1,7)+0,"")&lt;1130000,IF(INDEX(C:C,MATCH(LEFT(Q2451,7)+0,I:I,0))&lt;1130000,"",INDEX(C:C,MATCH(LEFT(Q2451,7)+0,I:I,0))),IFERROR(MID($Q2451,1,7)+0,""))</f>
        <v/>
      </c>
      <c r="N2451" s="25" t="str">
        <f>IF(IFERROR(MID($Q2451,10,7)+0,"")&lt;1130000,"",IFERROR(MID($Q2451,10,7)+0,""))</f>
        <v/>
      </c>
      <c r="O2451" s="25" t="str">
        <f>IF(IFERROR(MID($Q2451,19,7)+0,"")&lt;1130000,"",IFERROR(MID($Q2451,19,7)+0,""))</f>
        <v/>
      </c>
      <c r="P2451" s="25" t="str">
        <f>IF(M2451="","",IF(N2451="",M2451,M2451&amp;", "&amp;N2451))</f>
        <v/>
      </c>
      <c r="Q2451" s="25"/>
      <c r="R2451" s="25"/>
      <c r="S2451" s="35" t="s">
        <v>60</v>
      </c>
      <c r="T2451" s="34" t="s">
        <v>36</v>
      </c>
      <c r="U2451" s="185">
        <v>63638</v>
      </c>
      <c r="V2451" s="188">
        <v>63638</v>
      </c>
      <c r="W2451" s="189">
        <v>63638</v>
      </c>
      <c r="X2451" s="31">
        <v>63638</v>
      </c>
      <c r="Y2451" s="90">
        <f>IFERROR(ROUND(X2451/W2451-1,2),"")</f>
        <v>0</v>
      </c>
      <c r="Z2451" s="31">
        <f>IF(OR(S2451="VLD MLC components",S2451="VLD MLC pipes",S2451="VLD PEX components",S2451="VLD PEX pipes",S2451="VLD PHC components",S2451="VLD PHC pipes",S2451="Controls VLD"),"По запросу",X2451)</f>
        <v>63638</v>
      </c>
      <c r="AA2451" s="63">
        <f>ROUND(X2451/1.2,3)</f>
        <v>53031.667000000001</v>
      </c>
      <c r="AB2451" s="23">
        <v>53031.667000000001</v>
      </c>
      <c r="AC2451" s="190">
        <f>IFERROR(ROUND(AA2451/AB2451-1,2),"")</f>
        <v>0</v>
      </c>
      <c r="AD2451" s="25">
        <v>8.7999999999999995E-2</v>
      </c>
      <c r="AE2451" s="25">
        <v>3.3599999999999998E-4</v>
      </c>
      <c r="AF2451" s="25">
        <v>0</v>
      </c>
      <c r="AG2451" s="25" t="s">
        <v>22</v>
      </c>
      <c r="AH2451" s="25">
        <v>0</v>
      </c>
      <c r="AI2451" s="25">
        <v>0</v>
      </c>
      <c r="AJ2451" s="25" t="s">
        <v>20</v>
      </c>
      <c r="AK2451" s="42" t="s">
        <v>19</v>
      </c>
      <c r="AL2451" s="25" t="s">
        <v>20</v>
      </c>
      <c r="AM2451" s="25">
        <v>1</v>
      </c>
      <c r="AN2451" s="25">
        <v>165</v>
      </c>
      <c r="AO2451" s="25">
        <v>245</v>
      </c>
      <c r="AP2451" s="25">
        <v>40</v>
      </c>
      <c r="AQ2451" s="25">
        <v>8.7999999999999995E-2</v>
      </c>
      <c r="AR2451" s="94">
        <v>1.6169999999999999E-3</v>
      </c>
      <c r="AS2451" s="157" t="s">
        <v>22</v>
      </c>
      <c r="AT2451" s="93">
        <v>42786</v>
      </c>
      <c r="AU2451" s="92" t="s">
        <v>22</v>
      </c>
      <c r="AV2451" s="91" t="s">
        <v>152</v>
      </c>
      <c r="AW2451" s="92" t="s">
        <v>48</v>
      </c>
      <c r="AX2451" s="92" t="s">
        <v>48</v>
      </c>
      <c r="AY2451" s="91" t="s">
        <v>152</v>
      </c>
      <c r="AZ2451" s="23"/>
      <c r="BA2451" s="25" t="s">
        <v>3539</v>
      </c>
      <c r="BB2451" t="s">
        <v>25</v>
      </c>
      <c r="BC2451" t="e">
        <v>#N/A</v>
      </c>
      <c r="BD2451" t="e">
        <f>IF(Z2451=BC2451,"OK")</f>
        <v>#N/A</v>
      </c>
      <c r="BE2451">
        <v>8.7999999999999995E-2</v>
      </c>
      <c r="BF2451">
        <v>3.3599999999999998E-4</v>
      </c>
      <c r="BG2451">
        <v>165</v>
      </c>
      <c r="BH2451">
        <v>245</v>
      </c>
      <c r="BI2451">
        <v>40</v>
      </c>
      <c r="BJ2451">
        <v>8.7999999999999995E-2</v>
      </c>
      <c r="BK2451">
        <v>1.6169999999999999E-3</v>
      </c>
      <c r="BN2451" s="183"/>
    </row>
    <row r="2452" spans="1:66" x14ac:dyDescent="0.25">
      <c r="A2452" s="1"/>
      <c r="B2452" s="94">
        <v>2439</v>
      </c>
      <c r="C2452" s="43">
        <v>1086978</v>
      </c>
      <c r="D2452" s="25">
        <v>1071681</v>
      </c>
      <c r="E2452" s="27" t="s">
        <v>3538</v>
      </c>
      <c r="F2452" s="213" t="s">
        <v>21</v>
      </c>
      <c r="G2452" s="41" t="s">
        <v>30</v>
      </c>
      <c r="H2452" s="46" t="str">
        <f>IFERROR(IFERROR(IF(SEARCH("Usystems",$E2452)&gt;0,"Usystems"),IF(SEARCH("RIIFO",$E2452)&gt;0,"RIIFO","Uponor")),"Uponor")</f>
        <v>Uponor</v>
      </c>
      <c r="I2452" s="25">
        <f>IFERROR(MID($D2452,1,7)+0,"")</f>
        <v>1071681</v>
      </c>
      <c r="J2452" s="25" t="str">
        <f>IFERROR(MID($D2452,10,7)+0,"")</f>
        <v/>
      </c>
      <c r="K2452" s="25" t="str">
        <f>IFERROR(MID($D2452,19,7)+0,"")</f>
        <v/>
      </c>
      <c r="L2452" s="25" t="str">
        <f>IFERROR(MID($D2452,28,7)+0,"")</f>
        <v/>
      </c>
      <c r="M2452" s="25" t="str">
        <f>IF(IFERROR(MID($Q2452,1,7)+0,"")&lt;1130000,IF(INDEX(C:C,MATCH(LEFT(Q2452,7)+0,I:I,0))&lt;1130000,"",INDEX(C:C,MATCH(LEFT(Q2452,7)+0,I:I,0))),IFERROR(MID($Q2452,1,7)+0,""))</f>
        <v/>
      </c>
      <c r="N2452" s="25" t="str">
        <f>IF(IFERROR(MID($Q2452,10,7)+0,"")&lt;1130000,"",IFERROR(MID($Q2452,10,7)+0,""))</f>
        <v/>
      </c>
      <c r="O2452" s="25" t="str">
        <f>IF(IFERROR(MID($Q2452,19,7)+0,"")&lt;1130000,"",IFERROR(MID($Q2452,19,7)+0,""))</f>
        <v/>
      </c>
      <c r="P2452" s="25" t="str">
        <f>IF(M2452="","",IF(N2452="",M2452,M2452&amp;", "&amp;N2452))</f>
        <v/>
      </c>
      <c r="Q2452" s="25"/>
      <c r="R2452" s="25"/>
      <c r="S2452" s="35" t="s">
        <v>60</v>
      </c>
      <c r="T2452" s="25" t="s">
        <v>36</v>
      </c>
      <c r="U2452" s="185">
        <v>10585</v>
      </c>
      <c r="V2452" s="188">
        <v>10585</v>
      </c>
      <c r="W2452" s="189">
        <v>10585</v>
      </c>
      <c r="X2452" s="31">
        <v>10585</v>
      </c>
      <c r="Y2452" s="90">
        <f>IFERROR(ROUND(X2452/W2452-1,2),"")</f>
        <v>0</v>
      </c>
      <c r="Z2452" s="31">
        <f>IF(OR(S2452="VLD MLC components",S2452="VLD MLC pipes",S2452="VLD PEX components",S2452="VLD PEX pipes",S2452="VLD PHC components",S2452="VLD PHC pipes",S2452="Controls VLD"),"По запросу",X2452)</f>
        <v>10585</v>
      </c>
      <c r="AA2452" s="63">
        <f>ROUND(X2452/1.2,3)</f>
        <v>8820.8330000000005</v>
      </c>
      <c r="AB2452" s="23">
        <v>8820.8330000000005</v>
      </c>
      <c r="AC2452" s="190">
        <f>IFERROR(ROUND(AA2452/AB2452-1,2),"")</f>
        <v>0</v>
      </c>
      <c r="AD2452" s="25">
        <v>9.4E-2</v>
      </c>
      <c r="AE2452" s="25">
        <v>3.4000000000000002E-4</v>
      </c>
      <c r="AF2452" s="25">
        <v>0</v>
      </c>
      <c r="AG2452" s="25" t="s">
        <v>22</v>
      </c>
      <c r="AH2452" s="25">
        <v>0</v>
      </c>
      <c r="AI2452" s="25">
        <v>0</v>
      </c>
      <c r="AJ2452" s="25" t="s">
        <v>19</v>
      </c>
      <c r="AK2452" s="42" t="s">
        <v>19</v>
      </c>
      <c r="AL2452" s="25" t="s">
        <v>19</v>
      </c>
      <c r="AM2452" s="25">
        <v>1</v>
      </c>
      <c r="AN2452" s="25">
        <v>100</v>
      </c>
      <c r="AO2452" s="25">
        <v>90</v>
      </c>
      <c r="AP2452" s="25">
        <v>38</v>
      </c>
      <c r="AQ2452" s="25">
        <v>0.1</v>
      </c>
      <c r="AR2452" s="94">
        <v>3.4200000000000002E-4</v>
      </c>
      <c r="AS2452" s="157" t="s">
        <v>22</v>
      </c>
      <c r="AT2452" s="93">
        <v>42521</v>
      </c>
      <c r="AU2452" s="92" t="s">
        <v>22</v>
      </c>
      <c r="AV2452" s="91" t="s">
        <v>48</v>
      </c>
      <c r="AW2452" s="92" t="s">
        <v>48</v>
      </c>
      <c r="AX2452" s="92" t="s">
        <v>48</v>
      </c>
      <c r="AY2452" s="91" t="s">
        <v>152</v>
      </c>
      <c r="AZ2452" s="23"/>
      <c r="BA2452" s="25">
        <v>0</v>
      </c>
      <c r="BB2452" t="s">
        <v>48</v>
      </c>
      <c r="BC2452" t="e">
        <v>#N/A</v>
      </c>
      <c r="BD2452" t="e">
        <f>IF(Z2452=BC2452,"OK")</f>
        <v>#N/A</v>
      </c>
      <c r="BE2452">
        <v>9.4E-2</v>
      </c>
      <c r="BF2452">
        <v>3.4000000000000002E-4</v>
      </c>
      <c r="BG2452">
        <v>100</v>
      </c>
      <c r="BH2452">
        <v>90</v>
      </c>
      <c r="BI2452">
        <v>38</v>
      </c>
      <c r="BJ2452">
        <v>0.1</v>
      </c>
      <c r="BK2452">
        <v>3.4200000000000002E-4</v>
      </c>
      <c r="BN2452" s="183"/>
    </row>
    <row r="2453" spans="1:66" ht="25.5" x14ac:dyDescent="0.25">
      <c r="A2453" s="1"/>
      <c r="B2453" s="94">
        <v>2440</v>
      </c>
      <c r="C2453" s="43">
        <v>1087813</v>
      </c>
      <c r="D2453" s="25"/>
      <c r="E2453" s="36" t="s">
        <v>3537</v>
      </c>
      <c r="F2453" s="151" t="s">
        <v>655</v>
      </c>
      <c r="G2453" s="28"/>
      <c r="H2453" s="46" t="str">
        <f>IFERROR(IFERROR(IF(SEARCH("Usystems",$E2453)&gt;0,"Usystems"),IF(SEARCH("RIIFO",$E2453)&gt;0,"RIIFO","Uponor")),"Uponor")</f>
        <v>Uponor</v>
      </c>
      <c r="I2453" s="25" t="str">
        <f>IFERROR(MID($D2453,1,7)+0,"")</f>
        <v/>
      </c>
      <c r="J2453" s="25" t="str">
        <f>IFERROR(MID($D2453,10,7)+0,"")</f>
        <v/>
      </c>
      <c r="K2453" s="25" t="str">
        <f>IFERROR(MID($D2453,19,7)+0,"")</f>
        <v/>
      </c>
      <c r="L2453" s="25" t="str">
        <f>IFERROR(MID($D2453,28,7)+0,"")</f>
        <v/>
      </c>
      <c r="M2453" s="25" t="str">
        <f>IF(IFERROR(MID($Q2453,1,7)+0,"")&lt;1130000,IF(INDEX(C:C,MATCH(LEFT(Q2453,7)+0,I:I,0))&lt;1130000,"",INDEX(C:C,MATCH(LEFT(Q2453,7)+0,I:I,0))),IFERROR(MID($Q2453,1,7)+0,""))</f>
        <v/>
      </c>
      <c r="N2453" s="25" t="str">
        <f>IF(IFERROR(MID($Q2453,10,7)+0,"")&lt;1130000,"",IFERROR(MID($Q2453,10,7)+0,""))</f>
        <v/>
      </c>
      <c r="O2453" s="25" t="str">
        <f>IF(IFERROR(MID($Q2453,19,7)+0,"")&lt;1130000,"",IFERROR(MID($Q2453,19,7)+0,""))</f>
        <v/>
      </c>
      <c r="P2453" s="25" t="str">
        <f>IF(M2453="","",IF(N2453="",M2453,M2453&amp;", "&amp;N2453))</f>
        <v/>
      </c>
      <c r="Q2453" s="25"/>
      <c r="R2453" s="25"/>
      <c r="S2453" s="35" t="s">
        <v>60</v>
      </c>
      <c r="T2453" s="34" t="s">
        <v>36</v>
      </c>
      <c r="U2453" s="185">
        <v>14807</v>
      </c>
      <c r="V2453" s="188">
        <v>28461</v>
      </c>
      <c r="W2453" s="189">
        <v>28461</v>
      </c>
      <c r="X2453" s="31">
        <v>28461</v>
      </c>
      <c r="Y2453" s="90">
        <f>IFERROR(ROUND(X2453/W2453-1,2),"")</f>
        <v>0</v>
      </c>
      <c r="Z2453" s="31">
        <f>IF(OR(S2453="VLD MLC components",S2453="VLD MLC pipes",S2453="VLD PEX components",S2453="VLD PEX pipes",S2453="VLD PHC components",S2453="VLD PHC pipes",S2453="Controls VLD"),"По запросу",X2453)</f>
        <v>28461</v>
      </c>
      <c r="AA2453" s="63">
        <f>ROUND(X2453/1.2,3)</f>
        <v>23717.5</v>
      </c>
      <c r="AB2453" s="23">
        <v>23717.5</v>
      </c>
      <c r="AC2453" s="190">
        <f>IFERROR(ROUND(AA2453/AB2453-1,2),"")</f>
        <v>0</v>
      </c>
      <c r="AD2453" s="25">
        <v>5.7000000000000002E-2</v>
      </c>
      <c r="AE2453" s="25">
        <v>3.4200000000000002E-4</v>
      </c>
      <c r="AF2453" s="25">
        <v>1</v>
      </c>
      <c r="AG2453" s="25">
        <v>8</v>
      </c>
      <c r="AH2453" s="25">
        <v>9</v>
      </c>
      <c r="AI2453" s="25">
        <v>13</v>
      </c>
      <c r="AJ2453" s="25" t="s">
        <v>20</v>
      </c>
      <c r="AK2453" s="42" t="s">
        <v>19</v>
      </c>
      <c r="AL2453" s="25" t="s">
        <v>20</v>
      </c>
      <c r="AM2453" s="25">
        <v>1</v>
      </c>
      <c r="AN2453" s="25">
        <v>100</v>
      </c>
      <c r="AO2453" s="25">
        <v>90</v>
      </c>
      <c r="AP2453" s="25">
        <v>38</v>
      </c>
      <c r="AQ2453" s="25">
        <v>7.0000000000000007E-2</v>
      </c>
      <c r="AR2453" s="94">
        <v>3.4200000000000002E-4</v>
      </c>
      <c r="AS2453" s="157">
        <v>33</v>
      </c>
      <c r="AT2453" s="93">
        <v>42838</v>
      </c>
      <c r="AU2453" s="92" t="s">
        <v>22</v>
      </c>
      <c r="AV2453" s="91" t="s">
        <v>152</v>
      </c>
      <c r="AW2453" s="92" t="s">
        <v>48</v>
      </c>
      <c r="AX2453" s="92" t="s">
        <v>48</v>
      </c>
      <c r="AY2453" s="91" t="s">
        <v>152</v>
      </c>
      <c r="AZ2453" s="23"/>
      <c r="BA2453" s="25" t="s">
        <v>3536</v>
      </c>
      <c r="BB2453" t="s">
        <v>25</v>
      </c>
      <c r="BC2453" t="e">
        <v>#N/A</v>
      </c>
      <c r="BD2453" t="e">
        <f>IF(Z2453=BC2453,"OK")</f>
        <v>#N/A</v>
      </c>
      <c r="BE2453">
        <v>5.7000000000000002E-2</v>
      </c>
      <c r="BF2453">
        <v>3.4200000000000002E-4</v>
      </c>
      <c r="BG2453">
        <v>100</v>
      </c>
      <c r="BH2453">
        <v>90</v>
      </c>
      <c r="BI2453">
        <v>38</v>
      </c>
      <c r="BJ2453">
        <v>7.0000000000000007E-2</v>
      </c>
      <c r="BK2453">
        <v>3.4200000000000002E-4</v>
      </c>
      <c r="BN2453" s="183"/>
    </row>
    <row r="2454" spans="1:66" ht="25.5" x14ac:dyDescent="0.25">
      <c r="A2454" s="1"/>
      <c r="B2454" s="94">
        <v>2441</v>
      </c>
      <c r="C2454" s="43">
        <v>1087814</v>
      </c>
      <c r="D2454" s="25"/>
      <c r="E2454" s="27" t="s">
        <v>3535</v>
      </c>
      <c r="F2454" s="213" t="s">
        <v>652</v>
      </c>
      <c r="G2454" s="102"/>
      <c r="H2454" s="46" t="str">
        <f>IFERROR(IFERROR(IF(SEARCH("Usystems",$E2454)&gt;0,"Usystems"),IF(SEARCH("RIIFO",$E2454)&gt;0,"RIIFO","Uponor")),"Uponor")</f>
        <v>Uponor</v>
      </c>
      <c r="I2454" s="25" t="str">
        <f>IFERROR(MID($D2454,1,7)+0,"")</f>
        <v/>
      </c>
      <c r="J2454" s="25" t="str">
        <f>IFERROR(MID($D2454,10,7)+0,"")</f>
        <v/>
      </c>
      <c r="K2454" s="25" t="str">
        <f>IFERROR(MID($D2454,19,7)+0,"")</f>
        <v/>
      </c>
      <c r="L2454" s="25" t="str">
        <f>IFERROR(MID($D2454,28,7)+0,"")</f>
        <v/>
      </c>
      <c r="M2454" s="25" t="str">
        <f>IF(IFERROR(MID($Q2454,1,7)+0,"")&lt;1130000,IF(INDEX(C:C,MATCH(LEFT(Q2454,7)+0,I:I,0))&lt;1130000,"",INDEX(C:C,MATCH(LEFT(Q2454,7)+0,I:I,0))),IFERROR(MID($Q2454,1,7)+0,""))</f>
        <v/>
      </c>
      <c r="N2454" s="25" t="str">
        <f>IF(IFERROR(MID($Q2454,10,7)+0,"")&lt;1130000,"",IFERROR(MID($Q2454,10,7)+0,""))</f>
        <v/>
      </c>
      <c r="O2454" s="25" t="str">
        <f>IF(IFERROR(MID($Q2454,19,7)+0,"")&lt;1130000,"",IFERROR(MID($Q2454,19,7)+0,""))</f>
        <v/>
      </c>
      <c r="P2454" s="25" t="str">
        <f>IF(M2454="","",IF(N2454="",M2454,M2454&amp;", "&amp;N2454))</f>
        <v/>
      </c>
      <c r="Q2454" s="25"/>
      <c r="R2454" s="25"/>
      <c r="S2454" s="35" t="s">
        <v>60</v>
      </c>
      <c r="T2454" s="34" t="s">
        <v>36</v>
      </c>
      <c r="U2454" s="185">
        <v>16890</v>
      </c>
      <c r="V2454" s="188">
        <v>31366</v>
      </c>
      <c r="W2454" s="189">
        <v>31366</v>
      </c>
      <c r="X2454" s="31">
        <v>31366</v>
      </c>
      <c r="Y2454" s="90">
        <f>IFERROR(ROUND(X2454/W2454-1,2),"")</f>
        <v>0</v>
      </c>
      <c r="Z2454" s="31">
        <f>IF(OR(S2454="VLD MLC components",S2454="VLD MLC pipes",S2454="VLD PEX components",S2454="VLD PEX pipes",S2454="VLD PHC components",S2454="VLD PHC pipes",S2454="Controls VLD"),"По запросу",X2454)</f>
        <v>31366</v>
      </c>
      <c r="AA2454" s="63">
        <f>ROUND(X2454/1.2,3)</f>
        <v>26138.332999999999</v>
      </c>
      <c r="AB2454" s="23">
        <v>26138.332999999999</v>
      </c>
      <c r="AC2454" s="190">
        <f>IFERROR(ROUND(AA2454/AB2454-1,2),"")</f>
        <v>0</v>
      </c>
      <c r="AD2454" s="25">
        <v>5.7000000000000002E-2</v>
      </c>
      <c r="AE2454" s="25">
        <v>3.4200000000000002E-4</v>
      </c>
      <c r="AF2454" s="25">
        <v>4</v>
      </c>
      <c r="AG2454" s="25">
        <v>4</v>
      </c>
      <c r="AH2454" s="25">
        <v>4</v>
      </c>
      <c r="AI2454" s="25">
        <v>4</v>
      </c>
      <c r="AJ2454" s="25" t="s">
        <v>20</v>
      </c>
      <c r="AK2454" s="42" t="s">
        <v>19</v>
      </c>
      <c r="AL2454" s="25" t="s">
        <v>20</v>
      </c>
      <c r="AM2454" s="25">
        <v>1</v>
      </c>
      <c r="AN2454" s="25">
        <v>100</v>
      </c>
      <c r="AO2454" s="25">
        <v>90</v>
      </c>
      <c r="AP2454" s="25">
        <v>38</v>
      </c>
      <c r="AQ2454" s="25">
        <v>7.0000000000000007E-2</v>
      </c>
      <c r="AR2454" s="94">
        <v>3.4200000000000002E-4</v>
      </c>
      <c r="AS2454" s="157">
        <v>4</v>
      </c>
      <c r="AT2454" s="93">
        <v>42838</v>
      </c>
      <c r="AU2454" s="92" t="s">
        <v>22</v>
      </c>
      <c r="AV2454" s="91" t="s">
        <v>152</v>
      </c>
      <c r="AW2454" s="92" t="s">
        <v>48</v>
      </c>
      <c r="AX2454" s="92" t="s">
        <v>48</v>
      </c>
      <c r="AY2454" s="91" t="s">
        <v>152</v>
      </c>
      <c r="AZ2454" s="23"/>
      <c r="BA2454" s="25" t="s">
        <v>3534</v>
      </c>
      <c r="BB2454" t="s">
        <v>25</v>
      </c>
      <c r="BC2454" t="e">
        <v>#N/A</v>
      </c>
      <c r="BD2454" t="e">
        <f>IF(Z2454=BC2454,"OK")</f>
        <v>#N/A</v>
      </c>
      <c r="BE2454">
        <v>5.7000000000000002E-2</v>
      </c>
      <c r="BF2454">
        <v>3.4200000000000002E-4</v>
      </c>
      <c r="BG2454">
        <v>100</v>
      </c>
      <c r="BH2454">
        <v>90</v>
      </c>
      <c r="BI2454">
        <v>38</v>
      </c>
      <c r="BJ2454">
        <v>7.0000000000000007E-2</v>
      </c>
      <c r="BK2454">
        <v>3.4200000000000002E-4</v>
      </c>
      <c r="BN2454" s="183"/>
    </row>
    <row r="2455" spans="1:66" ht="25.5" x14ac:dyDescent="0.25">
      <c r="A2455" s="1"/>
      <c r="B2455" s="94">
        <v>2442</v>
      </c>
      <c r="C2455" s="43">
        <v>1086977</v>
      </c>
      <c r="D2455" s="25">
        <v>1071678</v>
      </c>
      <c r="E2455" s="27" t="s">
        <v>3533</v>
      </c>
      <c r="F2455" s="151" t="s">
        <v>652</v>
      </c>
      <c r="G2455" s="28"/>
      <c r="H2455" s="46" t="str">
        <f>IFERROR(IFERROR(IF(SEARCH("Usystems",$E2455)&gt;0,"Usystems"),IF(SEARCH("RIIFO",$E2455)&gt;0,"RIIFO","Uponor")),"Uponor")</f>
        <v>Uponor</v>
      </c>
      <c r="I2455" s="25">
        <f>IFERROR(MID($D2455,1,7)+0,"")</f>
        <v>1071678</v>
      </c>
      <c r="J2455" s="25" t="str">
        <f>IFERROR(MID($D2455,10,7)+0,"")</f>
        <v/>
      </c>
      <c r="K2455" s="25" t="str">
        <f>IFERROR(MID($D2455,19,7)+0,"")</f>
        <v/>
      </c>
      <c r="L2455" s="25" t="str">
        <f>IFERROR(MID($D2455,28,7)+0,"")</f>
        <v/>
      </c>
      <c r="M2455" s="25" t="str">
        <f>IF(IFERROR(MID($Q2455,1,7)+0,"")&lt;1130000,IF(INDEX(C:C,MATCH(LEFT(Q2455,7)+0,I:I,0))&lt;1130000,"",INDEX(C:C,MATCH(LEFT(Q2455,7)+0,I:I,0))),IFERROR(MID($Q2455,1,7)+0,""))</f>
        <v/>
      </c>
      <c r="N2455" s="25" t="str">
        <f>IF(IFERROR(MID($Q2455,10,7)+0,"")&lt;1130000,"",IFERROR(MID($Q2455,10,7)+0,""))</f>
        <v/>
      </c>
      <c r="O2455" s="25" t="str">
        <f>IF(IFERROR(MID($Q2455,19,7)+0,"")&lt;1130000,"",IFERROR(MID($Q2455,19,7)+0,""))</f>
        <v/>
      </c>
      <c r="P2455" s="25" t="str">
        <f>IF(M2455="","",IF(N2455="",M2455,M2455&amp;", "&amp;N2455))</f>
        <v/>
      </c>
      <c r="Q2455" s="25"/>
      <c r="R2455" s="25"/>
      <c r="S2455" s="35" t="s">
        <v>60</v>
      </c>
      <c r="T2455" s="25" t="s">
        <v>36</v>
      </c>
      <c r="U2455" s="185">
        <v>12317</v>
      </c>
      <c r="V2455" s="188">
        <v>12317</v>
      </c>
      <c r="W2455" s="189">
        <v>12317</v>
      </c>
      <c r="X2455" s="31">
        <v>12317</v>
      </c>
      <c r="Y2455" s="90">
        <f>IFERROR(ROUND(X2455/W2455-1,2),"")</f>
        <v>0</v>
      </c>
      <c r="Z2455" s="31">
        <f>IF(OR(S2455="VLD MLC components",S2455="VLD MLC pipes",S2455="VLD PEX components",S2455="VLD PEX pipes",S2455="VLD PHC components",S2455="VLD PHC pipes",S2455="Controls VLD"),"По запросу",X2455)</f>
        <v>12317</v>
      </c>
      <c r="AA2455" s="63">
        <f>ROUND(X2455/1.2,3)</f>
        <v>10264.166999999999</v>
      </c>
      <c r="AB2455" s="23">
        <v>10264.166999999999</v>
      </c>
      <c r="AC2455" s="190">
        <f>IFERROR(ROUND(AA2455/AB2455-1,2),"")</f>
        <v>0</v>
      </c>
      <c r="AD2455" s="25">
        <v>9.6000000000000002E-2</v>
      </c>
      <c r="AE2455" s="25">
        <v>3.4000000000000002E-4</v>
      </c>
      <c r="AF2455" s="25">
        <v>0</v>
      </c>
      <c r="AG2455" s="25" t="s">
        <v>22</v>
      </c>
      <c r="AH2455" s="25">
        <v>0</v>
      </c>
      <c r="AI2455" s="25">
        <v>0</v>
      </c>
      <c r="AJ2455" s="25" t="s">
        <v>20</v>
      </c>
      <c r="AK2455" s="42" t="s">
        <v>19</v>
      </c>
      <c r="AL2455" s="25" t="s">
        <v>20</v>
      </c>
      <c r="AM2455" s="25">
        <v>1</v>
      </c>
      <c r="AN2455" s="25">
        <v>100</v>
      </c>
      <c r="AO2455" s="25">
        <v>90</v>
      </c>
      <c r="AP2455" s="25">
        <v>38</v>
      </c>
      <c r="AQ2455" s="25">
        <v>0.1</v>
      </c>
      <c r="AR2455" s="94">
        <v>3.4200000000000002E-4</v>
      </c>
      <c r="AS2455" s="157" t="s">
        <v>22</v>
      </c>
      <c r="AT2455" s="93">
        <v>42521</v>
      </c>
      <c r="AU2455" s="92" t="s">
        <v>22</v>
      </c>
      <c r="AV2455" s="91" t="s">
        <v>152</v>
      </c>
      <c r="AW2455" s="92" t="s">
        <v>48</v>
      </c>
      <c r="AX2455" s="92" t="s">
        <v>48</v>
      </c>
      <c r="AY2455" s="91" t="s">
        <v>152</v>
      </c>
      <c r="AZ2455" s="23"/>
      <c r="BA2455" s="25" t="s">
        <v>3532</v>
      </c>
      <c r="BB2455" t="s">
        <v>25</v>
      </c>
      <c r="BC2455" t="e">
        <v>#N/A</v>
      </c>
      <c r="BD2455" t="e">
        <f>IF(Z2455=BC2455,"OK")</f>
        <v>#N/A</v>
      </c>
      <c r="BE2455">
        <v>9.6000000000000002E-2</v>
      </c>
      <c r="BF2455">
        <v>3.4000000000000002E-4</v>
      </c>
      <c r="BG2455">
        <v>100</v>
      </c>
      <c r="BH2455">
        <v>90</v>
      </c>
      <c r="BI2455">
        <v>38</v>
      </c>
      <c r="BJ2455">
        <v>0.1</v>
      </c>
      <c r="BK2455">
        <v>3.4200000000000002E-4</v>
      </c>
      <c r="BN2455" s="183"/>
    </row>
    <row r="2456" spans="1:66" ht="25.5" x14ac:dyDescent="0.25">
      <c r="A2456" s="1"/>
      <c r="B2456" s="94">
        <v>2443</v>
      </c>
      <c r="C2456" s="43">
        <v>1087166</v>
      </c>
      <c r="D2456" s="34"/>
      <c r="E2456" s="27" t="s">
        <v>3531</v>
      </c>
      <c r="F2456" s="213" t="s">
        <v>26</v>
      </c>
      <c r="G2456" s="41" t="s">
        <v>27</v>
      </c>
      <c r="H2456" s="46" t="str">
        <f>IFERROR(IFERROR(IF(SEARCH("Usystems",$E2456)&gt;0,"Usystems"),IF(SEARCH("RIIFO",$E2456)&gt;0,"RIIFO","Uponor")),"Uponor")</f>
        <v>Uponor</v>
      </c>
      <c r="I2456" s="25" t="str">
        <f>IFERROR(MID($D2456,1,7)+0,"")</f>
        <v/>
      </c>
      <c r="J2456" s="25" t="str">
        <f>IFERROR(MID($D2456,10,7)+0,"")</f>
        <v/>
      </c>
      <c r="K2456" s="25" t="str">
        <f>IFERROR(MID($D2456,19,7)+0,"")</f>
        <v/>
      </c>
      <c r="L2456" s="25" t="str">
        <f>IFERROR(MID($D2456,28,7)+0,"")</f>
        <v/>
      </c>
      <c r="M2456" s="25" t="e">
        <f>IF(IFERROR(MID($Q2456,1,7)+0,"")&lt;1130000,IF(INDEX(C:C,MATCH(LEFT(Q2456,7)+0,I:I,0))&lt;1130000,"",INDEX(C:C,MATCH(LEFT(Q2456,7)+0,I:I,0))),IFERROR(MID($Q2456,1,7)+0,""))</f>
        <v>#N/A</v>
      </c>
      <c r="N2456" s="25" t="str">
        <f>IF(IFERROR(MID($Q2456,10,7)+0,"")&lt;1130000,"",IFERROR(MID($Q2456,10,7)+0,""))</f>
        <v/>
      </c>
      <c r="O2456" s="25" t="str">
        <f>IF(IFERROR(MID($Q2456,19,7)+0,"")&lt;1130000,"",IFERROR(MID($Q2456,19,7)+0,""))</f>
        <v/>
      </c>
      <c r="P2456" s="25" t="e">
        <f>IF(M2456="","",IF(N2456="",M2456,M2456&amp;", "&amp;N2456))</f>
        <v>#N/A</v>
      </c>
      <c r="Q2456" s="25">
        <v>1087813</v>
      </c>
      <c r="R2456" s="25"/>
      <c r="S2456" s="35" t="s">
        <v>60</v>
      </c>
      <c r="T2456" s="34" t="s">
        <v>36</v>
      </c>
      <c r="U2456" s="185">
        <v>10161</v>
      </c>
      <c r="V2456" s="188">
        <v>10161</v>
      </c>
      <c r="W2456" s="189">
        <v>10161</v>
      </c>
      <c r="X2456" s="31">
        <v>10161</v>
      </c>
      <c r="Y2456" s="90">
        <f>IFERROR(ROUND(X2456/W2456-1,2),"")</f>
        <v>0</v>
      </c>
      <c r="Z2456" s="31">
        <f>IF(OR(S2456="VLD MLC components",S2456="VLD MLC pipes",S2456="VLD PEX components",S2456="VLD PEX pipes",S2456="VLD PHC components",S2456="VLD PHC pipes",S2456="Controls VLD"),"По запросу",X2456)</f>
        <v>10161</v>
      </c>
      <c r="AA2456" s="63">
        <f>ROUND(X2456/1.2,3)</f>
        <v>8467.5</v>
      </c>
      <c r="AB2456" s="23">
        <v>8467.5</v>
      </c>
      <c r="AC2456" s="190">
        <f>IFERROR(ROUND(AA2456/AB2456-1,2),"")</f>
        <v>0</v>
      </c>
      <c r="AD2456" s="25">
        <v>0.157</v>
      </c>
      <c r="AE2456" s="25">
        <v>1.7000000000000001E-4</v>
      </c>
      <c r="AF2456" s="25">
        <v>0</v>
      </c>
      <c r="AG2456" s="25" t="s">
        <v>22</v>
      </c>
      <c r="AH2456" s="25">
        <v>0</v>
      </c>
      <c r="AI2456" s="25">
        <v>0</v>
      </c>
      <c r="AJ2456" s="25" t="s">
        <v>19</v>
      </c>
      <c r="AK2456" s="42" t="s">
        <v>19</v>
      </c>
      <c r="AL2456" s="25" t="s">
        <v>19</v>
      </c>
      <c r="AM2456" s="25">
        <v>1</v>
      </c>
      <c r="AN2456" s="25">
        <v>102</v>
      </c>
      <c r="AO2456" s="25">
        <v>88</v>
      </c>
      <c r="AP2456" s="25">
        <v>38</v>
      </c>
      <c r="AQ2456" s="25">
        <v>0.157</v>
      </c>
      <c r="AR2456" s="94">
        <v>3.4099999999999999E-4</v>
      </c>
      <c r="AS2456" s="157" t="s">
        <v>22</v>
      </c>
      <c r="AT2456" s="93">
        <v>42786</v>
      </c>
      <c r="AU2456" s="92" t="s">
        <v>22</v>
      </c>
      <c r="AV2456" s="91" t="s">
        <v>48</v>
      </c>
      <c r="AW2456" s="92" t="s">
        <v>48</v>
      </c>
      <c r="AX2456" s="92" t="s">
        <v>48</v>
      </c>
      <c r="AY2456" s="91" t="s">
        <v>152</v>
      </c>
      <c r="AZ2456" s="23"/>
      <c r="BA2456" s="25">
        <v>0</v>
      </c>
      <c r="BB2456" t="s">
        <v>48</v>
      </c>
      <c r="BC2456" t="e">
        <v>#N/A</v>
      </c>
      <c r="BD2456" t="e">
        <f>IF(Z2456=BC2456,"OK")</f>
        <v>#N/A</v>
      </c>
      <c r="BE2456">
        <v>0.157</v>
      </c>
      <c r="BF2456">
        <v>1.7000000000000001E-4</v>
      </c>
      <c r="BG2456">
        <v>102</v>
      </c>
      <c r="BH2456">
        <v>88</v>
      </c>
      <c r="BI2456">
        <v>38</v>
      </c>
      <c r="BJ2456">
        <v>0.157</v>
      </c>
      <c r="BK2456">
        <v>3.4099999999999999E-4</v>
      </c>
      <c r="BN2456" s="183"/>
    </row>
    <row r="2457" spans="1:66" ht="25.5" x14ac:dyDescent="0.25">
      <c r="A2457" s="1"/>
      <c r="B2457" s="94">
        <v>2444</v>
      </c>
      <c r="C2457" s="43">
        <v>1086976</v>
      </c>
      <c r="D2457" s="25">
        <v>1071664</v>
      </c>
      <c r="E2457" s="27" t="s">
        <v>3530</v>
      </c>
      <c r="F2457" s="213" t="s">
        <v>655</v>
      </c>
      <c r="G2457" s="28"/>
      <c r="H2457" s="46" t="str">
        <f>IFERROR(IFERROR(IF(SEARCH("Usystems",$E2457)&gt;0,"Usystems"),IF(SEARCH("RIIFO",$E2457)&gt;0,"RIIFO","Uponor")),"Uponor")</f>
        <v>Uponor</v>
      </c>
      <c r="I2457" s="25">
        <f>IFERROR(MID($D2457,1,7)+0,"")</f>
        <v>1071664</v>
      </c>
      <c r="J2457" s="25" t="str">
        <f>IFERROR(MID($D2457,10,7)+0,"")</f>
        <v/>
      </c>
      <c r="K2457" s="25" t="str">
        <f>IFERROR(MID($D2457,19,7)+0,"")</f>
        <v/>
      </c>
      <c r="L2457" s="25" t="str">
        <f>IFERROR(MID($D2457,28,7)+0,"")</f>
        <v/>
      </c>
      <c r="M2457" s="25" t="str">
        <f>IF(IFERROR(MID($Q2457,1,7)+0,"")&lt;1130000,IF(INDEX(C:C,MATCH(LEFT(Q2457,7)+0,I:I,0))&lt;1130000,"",INDEX(C:C,MATCH(LEFT(Q2457,7)+0,I:I,0))),IFERROR(MID($Q2457,1,7)+0,""))</f>
        <v/>
      </c>
      <c r="N2457" s="25" t="str">
        <f>IF(IFERROR(MID($Q2457,10,7)+0,"")&lt;1130000,"",IFERROR(MID($Q2457,10,7)+0,""))</f>
        <v/>
      </c>
      <c r="O2457" s="25" t="str">
        <f>IF(IFERROR(MID($Q2457,19,7)+0,"")&lt;1130000,"",IFERROR(MID($Q2457,19,7)+0,""))</f>
        <v/>
      </c>
      <c r="P2457" s="25" t="str">
        <f>IF(M2457="","",IF(N2457="",M2457,M2457&amp;", "&amp;N2457))</f>
        <v/>
      </c>
      <c r="Q2457" s="25"/>
      <c r="R2457" s="25"/>
      <c r="S2457" s="35" t="s">
        <v>60</v>
      </c>
      <c r="T2457" s="25" t="s">
        <v>36</v>
      </c>
      <c r="U2457" s="185">
        <v>9991</v>
      </c>
      <c r="V2457" s="188">
        <v>17445</v>
      </c>
      <c r="W2457" s="189">
        <v>17445</v>
      </c>
      <c r="X2457" s="31">
        <v>17445</v>
      </c>
      <c r="Y2457" s="90">
        <f>IFERROR(ROUND(X2457/W2457-1,2),"")</f>
        <v>0</v>
      </c>
      <c r="Z2457" s="31">
        <f>IF(OR(S2457="VLD MLC components",S2457="VLD MLC pipes",S2457="VLD PEX components",S2457="VLD PEX pipes",S2457="VLD PHC components",S2457="VLD PHC pipes",S2457="Controls VLD"),"По запросу",X2457)</f>
        <v>17445</v>
      </c>
      <c r="AA2457" s="63">
        <f>ROUND(X2457/1.2,3)</f>
        <v>14537.5</v>
      </c>
      <c r="AB2457" s="23">
        <v>14537.5</v>
      </c>
      <c r="AC2457" s="190">
        <f>IFERROR(ROUND(AA2457/AB2457-1,2),"")</f>
        <v>0</v>
      </c>
      <c r="AD2457" s="25">
        <v>9.4E-2</v>
      </c>
      <c r="AE2457" s="25">
        <v>3.4000000000000002E-4</v>
      </c>
      <c r="AF2457" s="25">
        <v>9</v>
      </c>
      <c r="AG2457" s="25">
        <v>9</v>
      </c>
      <c r="AH2457" s="25">
        <v>9</v>
      </c>
      <c r="AI2457" s="25">
        <v>9</v>
      </c>
      <c r="AJ2457" s="25" t="s">
        <v>20</v>
      </c>
      <c r="AK2457" s="42" t="s">
        <v>19</v>
      </c>
      <c r="AL2457" s="25" t="s">
        <v>20</v>
      </c>
      <c r="AM2457" s="25">
        <v>1</v>
      </c>
      <c r="AN2457" s="25">
        <v>100</v>
      </c>
      <c r="AO2457" s="25">
        <v>90</v>
      </c>
      <c r="AP2457" s="25">
        <v>38</v>
      </c>
      <c r="AQ2457" s="25">
        <v>0.1</v>
      </c>
      <c r="AR2457" s="94">
        <v>3.4200000000000002E-4</v>
      </c>
      <c r="AS2457" s="157">
        <v>10</v>
      </c>
      <c r="AT2457" s="93">
        <v>42521</v>
      </c>
      <c r="AU2457" s="92" t="s">
        <v>22</v>
      </c>
      <c r="AV2457" s="91" t="s">
        <v>152</v>
      </c>
      <c r="AW2457" s="92" t="s">
        <v>48</v>
      </c>
      <c r="AX2457" s="92" t="s">
        <v>48</v>
      </c>
      <c r="AY2457" s="91" t="s">
        <v>152</v>
      </c>
      <c r="AZ2457" s="23"/>
      <c r="BA2457" s="25" t="s">
        <v>3529</v>
      </c>
      <c r="BB2457" t="s">
        <v>25</v>
      </c>
      <c r="BC2457" t="e">
        <v>#N/A</v>
      </c>
      <c r="BD2457" t="e">
        <f>IF(Z2457=BC2457,"OK")</f>
        <v>#N/A</v>
      </c>
      <c r="BE2457">
        <v>9.4E-2</v>
      </c>
      <c r="BF2457">
        <v>3.4000000000000002E-4</v>
      </c>
      <c r="BG2457">
        <v>100</v>
      </c>
      <c r="BH2457">
        <v>90</v>
      </c>
      <c r="BI2457">
        <v>38</v>
      </c>
      <c r="BJ2457">
        <v>0.1</v>
      </c>
      <c r="BK2457">
        <v>3.4200000000000002E-4</v>
      </c>
      <c r="BN2457" s="183"/>
    </row>
    <row r="2458" spans="1:66" ht="25.5" x14ac:dyDescent="0.25">
      <c r="A2458" s="1"/>
      <c r="B2458" s="94">
        <v>2445</v>
      </c>
      <c r="C2458" s="43">
        <v>1086975</v>
      </c>
      <c r="D2458" s="25">
        <v>1071682</v>
      </c>
      <c r="E2458" s="36" t="s">
        <v>3528</v>
      </c>
      <c r="F2458" s="151" t="s">
        <v>655</v>
      </c>
      <c r="G2458" s="28"/>
      <c r="H2458" s="46" t="str">
        <f>IFERROR(IFERROR(IF(SEARCH("Usystems",$E2458)&gt;0,"Usystems"),IF(SEARCH("RIIFO",$E2458)&gt;0,"RIIFO","Uponor")),"Uponor")</f>
        <v>Uponor</v>
      </c>
      <c r="I2458" s="25">
        <f>IFERROR(MID($D2458,1,7)+0,"")</f>
        <v>1071682</v>
      </c>
      <c r="J2458" s="25" t="str">
        <f>IFERROR(MID($D2458,10,7)+0,"")</f>
        <v/>
      </c>
      <c r="K2458" s="25" t="str">
        <f>IFERROR(MID($D2458,19,7)+0,"")</f>
        <v/>
      </c>
      <c r="L2458" s="25" t="str">
        <f>IFERROR(MID($D2458,28,7)+0,"")</f>
        <v/>
      </c>
      <c r="M2458" s="25" t="str">
        <f>IF(IFERROR(MID($Q2458,1,7)+0,"")&lt;1130000,IF(INDEX(C:C,MATCH(LEFT(Q2458,7)+0,I:I,0))&lt;1130000,"",INDEX(C:C,MATCH(LEFT(Q2458,7)+0,I:I,0))),IFERROR(MID($Q2458,1,7)+0,""))</f>
        <v/>
      </c>
      <c r="N2458" s="25" t="str">
        <f>IF(IFERROR(MID($Q2458,10,7)+0,"")&lt;1130000,"",IFERROR(MID($Q2458,10,7)+0,""))</f>
        <v/>
      </c>
      <c r="O2458" s="25" t="str">
        <f>IF(IFERROR(MID($Q2458,19,7)+0,"")&lt;1130000,"",IFERROR(MID($Q2458,19,7)+0,""))</f>
        <v/>
      </c>
      <c r="P2458" s="25" t="str">
        <f>IF(M2458="","",IF(N2458="",M2458,M2458&amp;", "&amp;N2458))</f>
        <v/>
      </c>
      <c r="Q2458" s="25"/>
      <c r="R2458" s="25"/>
      <c r="S2458" s="35" t="s">
        <v>60</v>
      </c>
      <c r="T2458" s="25" t="s">
        <v>36</v>
      </c>
      <c r="U2458" s="185">
        <v>6263</v>
      </c>
      <c r="V2458" s="188">
        <v>11763</v>
      </c>
      <c r="W2458" s="189">
        <v>11763</v>
      </c>
      <c r="X2458" s="31">
        <v>11763</v>
      </c>
      <c r="Y2458" s="90">
        <f>IFERROR(ROUND(X2458/W2458-1,2),"")</f>
        <v>0</v>
      </c>
      <c r="Z2458" s="31">
        <f>IF(OR(S2458="VLD MLC components",S2458="VLD MLC pipes",S2458="VLD PEX components",S2458="VLD PEX pipes",S2458="VLD PHC components",S2458="VLD PHC pipes",S2458="Controls VLD"),"По запросу",X2458)</f>
        <v>11763</v>
      </c>
      <c r="AA2458" s="63">
        <f>ROUND(X2458/1.2,3)</f>
        <v>9802.5</v>
      </c>
      <c r="AB2458" s="23">
        <v>9802.5</v>
      </c>
      <c r="AC2458" s="190">
        <f>IFERROR(ROUND(AA2458/AB2458-1,2),"")</f>
        <v>0</v>
      </c>
      <c r="AD2458" s="25">
        <v>8.5999999999999993E-2</v>
      </c>
      <c r="AE2458" s="25">
        <v>3.4000000000000002E-4</v>
      </c>
      <c r="AF2458" s="25">
        <v>0</v>
      </c>
      <c r="AG2458" s="25" t="s">
        <v>22</v>
      </c>
      <c r="AH2458" s="25">
        <v>0</v>
      </c>
      <c r="AI2458" s="25">
        <v>0</v>
      </c>
      <c r="AJ2458" s="25" t="s">
        <v>20</v>
      </c>
      <c r="AK2458" s="42" t="s">
        <v>19</v>
      </c>
      <c r="AL2458" s="25" t="s">
        <v>20</v>
      </c>
      <c r="AM2458" s="25">
        <v>1</v>
      </c>
      <c r="AN2458" s="25">
        <v>100</v>
      </c>
      <c r="AO2458" s="25">
        <v>90</v>
      </c>
      <c r="AP2458" s="25">
        <v>38</v>
      </c>
      <c r="AQ2458" s="25">
        <v>0.1</v>
      </c>
      <c r="AR2458" s="94">
        <v>3.4200000000000002E-4</v>
      </c>
      <c r="AS2458" s="157" t="s">
        <v>22</v>
      </c>
      <c r="AT2458" s="93">
        <v>42521</v>
      </c>
      <c r="AU2458" s="92" t="s">
        <v>22</v>
      </c>
      <c r="AV2458" s="91" t="s">
        <v>152</v>
      </c>
      <c r="AW2458" s="92" t="s">
        <v>48</v>
      </c>
      <c r="AX2458" s="92" t="s">
        <v>48</v>
      </c>
      <c r="AY2458" s="91" t="s">
        <v>152</v>
      </c>
      <c r="AZ2458" s="23"/>
      <c r="BA2458" s="25" t="s">
        <v>3527</v>
      </c>
      <c r="BB2458" t="s">
        <v>25</v>
      </c>
      <c r="BC2458" t="e">
        <v>#N/A</v>
      </c>
      <c r="BD2458" t="e">
        <f>IF(Z2458=BC2458,"OK")</f>
        <v>#N/A</v>
      </c>
      <c r="BE2458">
        <v>8.5999999999999993E-2</v>
      </c>
      <c r="BF2458">
        <v>3.4000000000000002E-4</v>
      </c>
      <c r="BG2458">
        <v>100</v>
      </c>
      <c r="BH2458">
        <v>90</v>
      </c>
      <c r="BI2458">
        <v>38</v>
      </c>
      <c r="BJ2458">
        <v>0.1</v>
      </c>
      <c r="BK2458">
        <v>3.4200000000000002E-4</v>
      </c>
      <c r="BN2458" s="183"/>
    </row>
    <row r="2459" spans="1:66" ht="25.5" x14ac:dyDescent="0.25">
      <c r="A2459" s="1"/>
      <c r="B2459" s="94">
        <v>2446</v>
      </c>
      <c r="C2459" s="43">
        <v>1086973</v>
      </c>
      <c r="D2459" s="25">
        <v>1071669</v>
      </c>
      <c r="E2459" s="48" t="s">
        <v>3526</v>
      </c>
      <c r="F2459" s="151" t="s">
        <v>21</v>
      </c>
      <c r="G2459" s="28"/>
      <c r="H2459" s="46" t="str">
        <f>IFERROR(IFERROR(IF(SEARCH("Usystems",$E2459)&gt;0,"Usystems"),IF(SEARCH("RIIFO",$E2459)&gt;0,"RIIFO","Uponor")),"Uponor")</f>
        <v>Uponor</v>
      </c>
      <c r="I2459" s="25">
        <f>IFERROR(MID($D2459,1,7)+0,"")</f>
        <v>1071669</v>
      </c>
      <c r="J2459" s="25" t="str">
        <f>IFERROR(MID($D2459,10,7)+0,"")</f>
        <v/>
      </c>
      <c r="K2459" s="25" t="str">
        <f>IFERROR(MID($D2459,19,7)+0,"")</f>
        <v/>
      </c>
      <c r="L2459" s="25" t="str">
        <f>IFERROR(MID($D2459,28,7)+0,"")</f>
        <v/>
      </c>
      <c r="M2459" s="25" t="str">
        <f>IF(IFERROR(MID($Q2459,1,7)+0,"")&lt;1130000,IF(INDEX(C:C,MATCH(LEFT(Q2459,7)+0,I:I,0))&lt;1130000,"",INDEX(C:C,MATCH(LEFT(Q2459,7)+0,I:I,0))),IFERROR(MID($Q2459,1,7)+0,""))</f>
        <v/>
      </c>
      <c r="N2459" s="25" t="str">
        <f>IF(IFERROR(MID($Q2459,10,7)+0,"")&lt;1130000,"",IFERROR(MID($Q2459,10,7)+0,""))</f>
        <v/>
      </c>
      <c r="O2459" s="25" t="str">
        <f>IF(IFERROR(MID($Q2459,19,7)+0,"")&lt;1130000,"",IFERROR(MID($Q2459,19,7)+0,""))</f>
        <v/>
      </c>
      <c r="P2459" s="25" t="str">
        <f>IF(M2459="","",IF(N2459="",M2459,M2459&amp;", "&amp;N2459))</f>
        <v/>
      </c>
      <c r="Q2459" s="25"/>
      <c r="R2459" s="25"/>
      <c r="S2459" s="35" t="s">
        <v>60</v>
      </c>
      <c r="T2459" s="25" t="s">
        <v>36</v>
      </c>
      <c r="U2459" s="185">
        <v>6962</v>
      </c>
      <c r="V2459" s="188">
        <v>12155</v>
      </c>
      <c r="W2459" s="189">
        <v>12155</v>
      </c>
      <c r="X2459" s="31">
        <v>12155</v>
      </c>
      <c r="Y2459" s="90">
        <f>IFERROR(ROUND(X2459/W2459-1,2),"")</f>
        <v>0</v>
      </c>
      <c r="Z2459" s="31">
        <f>IF(OR(S2459="VLD MLC components",S2459="VLD MLC pipes",S2459="VLD PEX components",S2459="VLD PEX pipes",S2459="VLD PHC components",S2459="VLD PHC pipes",S2459="Controls VLD"),"По запросу",X2459)</f>
        <v>12155</v>
      </c>
      <c r="AA2459" s="63">
        <f>ROUND(X2459/1.2,3)</f>
        <v>10129.166999999999</v>
      </c>
      <c r="AB2459" s="23">
        <v>10129.166999999999</v>
      </c>
      <c r="AC2459" s="190">
        <f>IFERROR(ROUND(AA2459/AB2459-1,2),"")</f>
        <v>0</v>
      </c>
      <c r="AD2459" s="25">
        <v>6.7000000000000004E-2</v>
      </c>
      <c r="AE2459" s="25">
        <v>1.7000000000000001E-4</v>
      </c>
      <c r="AF2459" s="25">
        <v>10</v>
      </c>
      <c r="AG2459" s="25">
        <v>10</v>
      </c>
      <c r="AH2459" s="25">
        <v>10</v>
      </c>
      <c r="AI2459" s="25">
        <v>10</v>
      </c>
      <c r="AJ2459" s="25" t="s">
        <v>20</v>
      </c>
      <c r="AK2459" s="22" t="s">
        <v>20</v>
      </c>
      <c r="AL2459" s="25" t="s">
        <v>20</v>
      </c>
      <c r="AM2459" s="25">
        <v>1</v>
      </c>
      <c r="AN2459" s="25">
        <v>100</v>
      </c>
      <c r="AO2459" s="25">
        <v>90</v>
      </c>
      <c r="AP2459" s="25">
        <v>48</v>
      </c>
      <c r="AQ2459" s="25">
        <v>9.2999999999999999E-2</v>
      </c>
      <c r="AR2459" s="94">
        <v>4.3199999999999998E-4</v>
      </c>
      <c r="AS2459" s="157">
        <v>10</v>
      </c>
      <c r="AT2459" s="93">
        <v>42521</v>
      </c>
      <c r="AU2459" s="92" t="s">
        <v>22</v>
      </c>
      <c r="AV2459" s="91" t="s">
        <v>152</v>
      </c>
      <c r="AW2459" s="92" t="s">
        <v>48</v>
      </c>
      <c r="AX2459" s="92" t="s">
        <v>48</v>
      </c>
      <c r="AY2459" s="91" t="s">
        <v>152</v>
      </c>
      <c r="AZ2459" s="23"/>
      <c r="BA2459" s="25" t="s">
        <v>3525</v>
      </c>
      <c r="BB2459" t="s">
        <v>25</v>
      </c>
      <c r="BC2459">
        <v>12155</v>
      </c>
      <c r="BD2459" t="str">
        <f>IF(Z2459=BC2459,"OK")</f>
        <v>OK</v>
      </c>
      <c r="BE2459">
        <v>6.7000000000000004E-2</v>
      </c>
      <c r="BF2459">
        <v>1.7000000000000001E-4</v>
      </c>
      <c r="BG2459">
        <v>100</v>
      </c>
      <c r="BH2459">
        <v>90</v>
      </c>
      <c r="BI2459">
        <v>48</v>
      </c>
      <c r="BJ2459">
        <v>9.2999999999999999E-2</v>
      </c>
      <c r="BK2459">
        <v>4.3199999999999998E-4</v>
      </c>
      <c r="BN2459" s="183"/>
    </row>
    <row r="2460" spans="1:66" ht="25.5" x14ac:dyDescent="0.25">
      <c r="A2460" s="1"/>
      <c r="B2460" s="94">
        <v>2447</v>
      </c>
      <c r="C2460" s="43">
        <v>1086972</v>
      </c>
      <c r="D2460" s="25">
        <v>1071694</v>
      </c>
      <c r="E2460" s="27" t="s">
        <v>3524</v>
      </c>
      <c r="F2460" s="151" t="s">
        <v>652</v>
      </c>
      <c r="G2460" s="28"/>
      <c r="H2460" s="46" t="str">
        <f>IFERROR(IFERROR(IF(SEARCH("Usystems",$E2460)&gt;0,"Usystems"),IF(SEARCH("RIIFO",$E2460)&gt;0,"RIIFO","Uponor")),"Uponor")</f>
        <v>Uponor</v>
      </c>
      <c r="I2460" s="25">
        <f>IFERROR(MID($D2460,1,7)+0,"")</f>
        <v>1071694</v>
      </c>
      <c r="J2460" s="25" t="str">
        <f>IFERROR(MID($D2460,10,7)+0,"")</f>
        <v/>
      </c>
      <c r="K2460" s="25" t="str">
        <f>IFERROR(MID($D2460,19,7)+0,"")</f>
        <v/>
      </c>
      <c r="L2460" s="25" t="str">
        <f>IFERROR(MID($D2460,28,7)+0,"")</f>
        <v/>
      </c>
      <c r="M2460" s="25" t="str">
        <f>IF(IFERROR(MID($Q2460,1,7)+0,"")&lt;1130000,IF(INDEX(C:C,MATCH(LEFT(Q2460,7)+0,I:I,0))&lt;1130000,"",INDEX(C:C,MATCH(LEFT(Q2460,7)+0,I:I,0))),IFERROR(MID($Q2460,1,7)+0,""))</f>
        <v/>
      </c>
      <c r="N2460" s="25" t="str">
        <f>IF(IFERROR(MID($Q2460,10,7)+0,"")&lt;1130000,"",IFERROR(MID($Q2460,10,7)+0,""))</f>
        <v/>
      </c>
      <c r="O2460" s="25" t="str">
        <f>IF(IFERROR(MID($Q2460,19,7)+0,"")&lt;1130000,"",IFERROR(MID($Q2460,19,7)+0,""))</f>
        <v/>
      </c>
      <c r="P2460" s="25" t="str">
        <f>IF(M2460="","",IF(N2460="",M2460,M2460&amp;", "&amp;N2460))</f>
        <v/>
      </c>
      <c r="Q2460" s="25"/>
      <c r="R2460" s="25"/>
      <c r="S2460" s="35" t="s">
        <v>60</v>
      </c>
      <c r="T2460" s="25" t="s">
        <v>36</v>
      </c>
      <c r="U2460" s="185">
        <v>6962</v>
      </c>
      <c r="V2460" s="188">
        <v>6962</v>
      </c>
      <c r="W2460" s="189">
        <v>6962</v>
      </c>
      <c r="X2460" s="31">
        <v>6962</v>
      </c>
      <c r="Y2460" s="90">
        <f>IFERROR(ROUND(X2460/W2460-1,2),"")</f>
        <v>0</v>
      </c>
      <c r="Z2460" s="31">
        <f>IF(OR(S2460="VLD MLC components",S2460="VLD MLC pipes",S2460="VLD PEX components",S2460="VLD PEX pipes",S2460="VLD PHC components",S2460="VLD PHC pipes",S2460="Controls VLD"),"По запросу",X2460)</f>
        <v>6962</v>
      </c>
      <c r="AA2460" s="63">
        <f>ROUND(X2460/1.2,3)</f>
        <v>5801.6670000000004</v>
      </c>
      <c r="AB2460" s="23">
        <v>5801.6670000000004</v>
      </c>
      <c r="AC2460" s="190">
        <f>IFERROR(ROUND(AA2460/AB2460-1,2),"")</f>
        <v>0</v>
      </c>
      <c r="AD2460" s="25">
        <v>7.3999999999999996E-2</v>
      </c>
      <c r="AE2460" s="25">
        <v>3.4000000000000002E-4</v>
      </c>
      <c r="AF2460" s="25">
        <v>0</v>
      </c>
      <c r="AG2460" s="25" t="s">
        <v>22</v>
      </c>
      <c r="AH2460" s="25">
        <v>0</v>
      </c>
      <c r="AI2460" s="25">
        <v>0</v>
      </c>
      <c r="AJ2460" s="25" t="s">
        <v>20</v>
      </c>
      <c r="AK2460" s="42" t="s">
        <v>19</v>
      </c>
      <c r="AL2460" s="25" t="s">
        <v>20</v>
      </c>
      <c r="AM2460" s="25">
        <v>1</v>
      </c>
      <c r="AN2460" s="25">
        <v>100</v>
      </c>
      <c r="AO2460" s="25">
        <v>90</v>
      </c>
      <c r="AP2460" s="25">
        <v>38</v>
      </c>
      <c r="AQ2460" s="25">
        <v>0.1</v>
      </c>
      <c r="AR2460" s="94">
        <v>3.4200000000000002E-4</v>
      </c>
      <c r="AS2460" s="157" t="s">
        <v>22</v>
      </c>
      <c r="AT2460" s="93">
        <v>42521</v>
      </c>
      <c r="AU2460" s="92" t="s">
        <v>22</v>
      </c>
      <c r="AV2460" s="91" t="s">
        <v>152</v>
      </c>
      <c r="AW2460" s="92" t="s">
        <v>48</v>
      </c>
      <c r="AX2460" s="92" t="s">
        <v>48</v>
      </c>
      <c r="AY2460" s="91" t="s">
        <v>152</v>
      </c>
      <c r="AZ2460" s="23"/>
      <c r="BA2460" s="25" t="s">
        <v>3505</v>
      </c>
      <c r="BB2460" t="s">
        <v>25</v>
      </c>
      <c r="BC2460" t="e">
        <v>#N/A</v>
      </c>
      <c r="BD2460" t="e">
        <f>IF(Z2460=BC2460,"OK")</f>
        <v>#N/A</v>
      </c>
      <c r="BE2460">
        <v>7.3999999999999996E-2</v>
      </c>
      <c r="BF2460">
        <v>3.4000000000000002E-4</v>
      </c>
      <c r="BG2460">
        <v>100</v>
      </c>
      <c r="BH2460">
        <v>90</v>
      </c>
      <c r="BI2460">
        <v>38</v>
      </c>
      <c r="BJ2460">
        <v>0.1</v>
      </c>
      <c r="BK2460">
        <v>3.4200000000000002E-4</v>
      </c>
      <c r="BN2460" s="183"/>
    </row>
    <row r="2461" spans="1:66" ht="25.5" x14ac:dyDescent="0.25">
      <c r="A2461" s="1"/>
      <c r="B2461" s="94">
        <v>2448</v>
      </c>
      <c r="C2461" s="43">
        <v>1087812</v>
      </c>
      <c r="D2461" s="25"/>
      <c r="E2461" s="36" t="s">
        <v>3523</v>
      </c>
      <c r="F2461" s="151" t="s">
        <v>21</v>
      </c>
      <c r="G2461" s="28"/>
      <c r="H2461" s="46" t="str">
        <f>IFERROR(IFERROR(IF(SEARCH("Usystems",$E2461)&gt;0,"Usystems"),IF(SEARCH("RIIFO",$E2461)&gt;0,"RIIFO","Uponor")),"Uponor")</f>
        <v>Uponor</v>
      </c>
      <c r="I2461" s="25" t="str">
        <f>IFERROR(MID($D2461,1,7)+0,"")</f>
        <v/>
      </c>
      <c r="J2461" s="25" t="str">
        <f>IFERROR(MID($D2461,10,7)+0,"")</f>
        <v/>
      </c>
      <c r="K2461" s="25" t="str">
        <f>IFERROR(MID($D2461,19,7)+0,"")</f>
        <v/>
      </c>
      <c r="L2461" s="25" t="str">
        <f>IFERROR(MID($D2461,28,7)+0,"")</f>
        <v/>
      </c>
      <c r="M2461" s="25" t="str">
        <f>IF(IFERROR(MID($Q2461,1,7)+0,"")&lt;1130000,IF(INDEX(C:C,MATCH(LEFT(Q2461,7)+0,I:I,0))&lt;1130000,"",INDEX(C:C,MATCH(LEFT(Q2461,7)+0,I:I,0))),IFERROR(MID($Q2461,1,7)+0,""))</f>
        <v/>
      </c>
      <c r="N2461" s="25" t="str">
        <f>IF(IFERROR(MID($Q2461,10,7)+0,"")&lt;1130000,"",IFERROR(MID($Q2461,10,7)+0,""))</f>
        <v/>
      </c>
      <c r="O2461" s="25" t="str">
        <f>IF(IFERROR(MID($Q2461,19,7)+0,"")&lt;1130000,"",IFERROR(MID($Q2461,19,7)+0,""))</f>
        <v/>
      </c>
      <c r="P2461" s="25" t="str">
        <f>IF(M2461="","",IF(N2461="",M2461,M2461&amp;", "&amp;N2461))</f>
        <v/>
      </c>
      <c r="Q2461" s="25"/>
      <c r="R2461" s="25"/>
      <c r="S2461" s="35" t="s">
        <v>60</v>
      </c>
      <c r="T2461" s="34" t="s">
        <v>36</v>
      </c>
      <c r="U2461" s="185">
        <v>8552</v>
      </c>
      <c r="V2461" s="188">
        <v>8552</v>
      </c>
      <c r="W2461" s="189">
        <v>8552</v>
      </c>
      <c r="X2461" s="31">
        <v>8552</v>
      </c>
      <c r="Y2461" s="90">
        <f>IFERROR(ROUND(X2461/W2461-1,2),"")</f>
        <v>0</v>
      </c>
      <c r="Z2461" s="31">
        <f>IF(OR(S2461="VLD MLC components",S2461="VLD MLC pipes",S2461="VLD PEX components",S2461="VLD PEX pipes",S2461="VLD PHC components",S2461="VLD PHC pipes",S2461="Controls VLD"),"По запросу",X2461)</f>
        <v>8552</v>
      </c>
      <c r="AA2461" s="63">
        <f>ROUND(X2461/1.2,3)</f>
        <v>7126.6670000000004</v>
      </c>
      <c r="AB2461" s="23">
        <v>7126.6670000000004</v>
      </c>
      <c r="AC2461" s="190">
        <f>IFERROR(ROUND(AA2461/AB2461-1,2),"")</f>
        <v>0</v>
      </c>
      <c r="AD2461" s="25">
        <v>2.1999999999999999E-2</v>
      </c>
      <c r="AE2461" s="25">
        <v>3.4200000000000002E-4</v>
      </c>
      <c r="AF2461" s="25">
        <v>0</v>
      </c>
      <c r="AG2461" s="25" t="s">
        <v>22</v>
      </c>
      <c r="AH2461" s="25">
        <v>0</v>
      </c>
      <c r="AI2461" s="25">
        <v>0</v>
      </c>
      <c r="AJ2461" s="25" t="s">
        <v>20</v>
      </c>
      <c r="AK2461" s="42" t="s">
        <v>19</v>
      </c>
      <c r="AL2461" s="25" t="s">
        <v>20</v>
      </c>
      <c r="AM2461" s="25">
        <v>1</v>
      </c>
      <c r="AN2461" s="25">
        <v>100</v>
      </c>
      <c r="AO2461" s="25">
        <v>90</v>
      </c>
      <c r="AP2461" s="25">
        <v>38</v>
      </c>
      <c r="AQ2461" s="25">
        <v>7.2999999999999995E-2</v>
      </c>
      <c r="AR2461" s="94">
        <v>3.4200000000000002E-4</v>
      </c>
      <c r="AS2461" s="157" t="s">
        <v>22</v>
      </c>
      <c r="AT2461" s="93">
        <v>42838</v>
      </c>
      <c r="AU2461" s="92" t="s">
        <v>22</v>
      </c>
      <c r="AV2461" s="91" t="s">
        <v>48</v>
      </c>
      <c r="AW2461" s="92" t="s">
        <v>48</v>
      </c>
      <c r="AX2461" s="92" t="s">
        <v>48</v>
      </c>
      <c r="AY2461" s="91" t="s">
        <v>152</v>
      </c>
      <c r="AZ2461" s="23"/>
      <c r="BA2461" s="25">
        <v>0</v>
      </c>
      <c r="BB2461" t="s">
        <v>48</v>
      </c>
      <c r="BC2461" t="e">
        <v>#N/A</v>
      </c>
      <c r="BD2461" t="e">
        <f>IF(Z2461=BC2461,"OK")</f>
        <v>#N/A</v>
      </c>
      <c r="BE2461">
        <v>2.1999999999999999E-2</v>
      </c>
      <c r="BF2461">
        <v>3.4200000000000002E-4</v>
      </c>
      <c r="BG2461">
        <v>100</v>
      </c>
      <c r="BH2461">
        <v>90</v>
      </c>
      <c r="BI2461">
        <v>38</v>
      </c>
      <c r="BJ2461">
        <v>7.2999999999999995E-2</v>
      </c>
      <c r="BK2461">
        <v>3.4200000000000002E-4</v>
      </c>
      <c r="BN2461" s="183"/>
    </row>
    <row r="2462" spans="1:66" ht="25.5" x14ac:dyDescent="0.25">
      <c r="A2462" s="1"/>
      <c r="B2462" s="94">
        <v>2449</v>
      </c>
      <c r="C2462" s="43">
        <v>1122237</v>
      </c>
      <c r="D2462" s="25"/>
      <c r="E2462" s="36" t="s">
        <v>3522</v>
      </c>
      <c r="F2462" s="151" t="s">
        <v>21</v>
      </c>
      <c r="G2462" s="28"/>
      <c r="H2462" s="46" t="str">
        <f>IFERROR(IFERROR(IF(SEARCH("Usystems",$E2462)&gt;0,"Usystems"),IF(SEARCH("RIIFO",$E2462)&gt;0,"RIIFO","Uponor")),"Uponor")</f>
        <v>Uponor</v>
      </c>
      <c r="I2462" s="25" t="str">
        <f>IFERROR(MID($D2462,1,7)+0,"")</f>
        <v/>
      </c>
      <c r="J2462" s="25" t="str">
        <f>IFERROR(MID($D2462,10,7)+0,"")</f>
        <v/>
      </c>
      <c r="K2462" s="25" t="str">
        <f>IFERROR(MID($D2462,19,7)+0,"")</f>
        <v/>
      </c>
      <c r="L2462" s="25" t="str">
        <f>IFERROR(MID($D2462,28,7)+0,"")</f>
        <v/>
      </c>
      <c r="M2462" s="25" t="str">
        <f>IF(IFERROR(MID($Q2462,1,7)+0,"")&lt;1130000,IF(INDEX(C:C,MATCH(LEFT(Q2462,7)+0,I:I,0))&lt;1130000,"",INDEX(C:C,MATCH(LEFT(Q2462,7)+0,I:I,0))),IFERROR(MID($Q2462,1,7)+0,""))</f>
        <v/>
      </c>
      <c r="N2462" s="25" t="str">
        <f>IF(IFERROR(MID($Q2462,10,7)+0,"")&lt;1130000,"",IFERROR(MID($Q2462,10,7)+0,""))</f>
        <v/>
      </c>
      <c r="O2462" s="25" t="str">
        <f>IF(IFERROR(MID($Q2462,19,7)+0,"")&lt;1130000,"",IFERROR(MID($Q2462,19,7)+0,""))</f>
        <v/>
      </c>
      <c r="P2462" s="25" t="str">
        <f>IF(M2462="","",IF(N2462="",M2462,M2462&amp;", "&amp;N2462))</f>
        <v/>
      </c>
      <c r="Q2462" s="25"/>
      <c r="R2462" s="25"/>
      <c r="S2462" s="35" t="s">
        <v>60</v>
      </c>
      <c r="T2462" s="34" t="s">
        <v>36</v>
      </c>
      <c r="U2462" s="185">
        <v>640</v>
      </c>
      <c r="V2462" s="188">
        <v>640</v>
      </c>
      <c r="W2462" s="189">
        <v>640</v>
      </c>
      <c r="X2462" s="31">
        <v>640</v>
      </c>
      <c r="Y2462" s="90">
        <f>IFERROR(ROUND(X2462/W2462-1,2),"")</f>
        <v>0</v>
      </c>
      <c r="Z2462" s="31">
        <f>IF(OR(S2462="VLD MLC components",S2462="VLD MLC pipes",S2462="VLD PEX components",S2462="VLD PEX pipes",S2462="VLD PHC components",S2462="VLD PHC pipes",S2462="Controls VLD"),"По запросу",X2462)</f>
        <v>640</v>
      </c>
      <c r="AA2462" s="63">
        <f>ROUND(X2462/1.2,3)</f>
        <v>533.33299999999997</v>
      </c>
      <c r="AB2462" s="23">
        <v>533.33299999999997</v>
      </c>
      <c r="AC2462" s="190">
        <f>IFERROR(ROUND(AA2462/AB2462-1,2),"")</f>
        <v>0</v>
      </c>
      <c r="AD2462" s="25"/>
      <c r="AE2462" s="25"/>
      <c r="AF2462" s="25">
        <v>0</v>
      </c>
      <c r="AG2462" s="25" t="s">
        <v>22</v>
      </c>
      <c r="AH2462" s="25">
        <v>0</v>
      </c>
      <c r="AI2462" s="25">
        <v>0</v>
      </c>
      <c r="AJ2462" s="25" t="s">
        <v>20</v>
      </c>
      <c r="AK2462" s="42" t="s">
        <v>19</v>
      </c>
      <c r="AL2462" s="25" t="s">
        <v>20</v>
      </c>
      <c r="AM2462" s="25">
        <v>1</v>
      </c>
      <c r="AN2462" s="25">
        <v>82.5</v>
      </c>
      <c r="AO2462" s="25">
        <v>12</v>
      </c>
      <c r="AP2462" s="25">
        <v>82.5</v>
      </c>
      <c r="AQ2462" s="25">
        <v>8.9999999999999993E-3</v>
      </c>
      <c r="AR2462" s="94">
        <v>9.1099999999999992E-6</v>
      </c>
      <c r="AS2462" s="157" t="s">
        <v>22</v>
      </c>
      <c r="AT2462" s="93">
        <v>44539</v>
      </c>
      <c r="AU2462" s="92" t="s">
        <v>22</v>
      </c>
      <c r="AV2462" s="91" t="s">
        <v>48</v>
      </c>
      <c r="AW2462" s="92" t="s">
        <v>48</v>
      </c>
      <c r="AX2462" s="92" t="s">
        <v>48</v>
      </c>
      <c r="AY2462" s="91" t="s">
        <v>152</v>
      </c>
      <c r="AZ2462" s="23"/>
      <c r="BA2462" s="25">
        <v>0</v>
      </c>
      <c r="BB2462" t="s">
        <v>48</v>
      </c>
      <c r="BC2462" t="e">
        <v>#N/A</v>
      </c>
      <c r="BD2462" t="e">
        <f>IF(Z2462=BC2462,"OK")</f>
        <v>#N/A</v>
      </c>
      <c r="BE2462">
        <v>0</v>
      </c>
      <c r="BF2462">
        <v>0</v>
      </c>
      <c r="BG2462">
        <v>82.5</v>
      </c>
      <c r="BH2462">
        <v>12</v>
      </c>
      <c r="BI2462">
        <v>82.5</v>
      </c>
      <c r="BJ2462">
        <v>8.9999999999999993E-3</v>
      </c>
      <c r="BK2462">
        <v>9.1099999999999992E-6</v>
      </c>
      <c r="BN2462" s="183"/>
    </row>
    <row r="2463" spans="1:66" x14ac:dyDescent="0.25">
      <c r="A2463" s="1"/>
      <c r="B2463" s="94">
        <v>2450</v>
      </c>
      <c r="C2463" s="43">
        <v>1045570</v>
      </c>
      <c r="D2463" s="40" t="s">
        <v>22</v>
      </c>
      <c r="E2463" s="27" t="s">
        <v>3521</v>
      </c>
      <c r="F2463" s="151" t="s">
        <v>26</v>
      </c>
      <c r="G2463" s="41" t="s">
        <v>30</v>
      </c>
      <c r="H2463" s="46" t="str">
        <f>IFERROR(IFERROR(IF(SEARCH("Usystems",$E2463)&gt;0,"Usystems"),IF(SEARCH("RIIFO",$E2463)&gt;0,"RIIFO","Uponor")),"Uponor")</f>
        <v>Uponor</v>
      </c>
      <c r="I2463" s="25" t="str">
        <f>IFERROR(MID($D2463,1,7)+0,"")</f>
        <v/>
      </c>
      <c r="J2463" s="25" t="str">
        <f>IFERROR(MID($D2463,10,7)+0,"")</f>
        <v/>
      </c>
      <c r="K2463" s="25" t="str">
        <f>IFERROR(MID($D2463,19,7)+0,"")</f>
        <v/>
      </c>
      <c r="L2463" s="25" t="str">
        <f>IFERROR(MID($D2463,28,7)+0,"")</f>
        <v/>
      </c>
      <c r="M2463" s="25" t="str">
        <f>IF(IFERROR(MID($Q2463,1,7)+0,"")&lt;1130000,IF(INDEX(C:C,MATCH(LEFT(Q2463,7)+0,I:I,0))&lt;1130000,"",INDEX(C:C,MATCH(LEFT(Q2463,7)+0,I:I,0))),IFERROR(MID($Q2463,1,7)+0,""))</f>
        <v/>
      </c>
      <c r="N2463" s="25" t="str">
        <f>IF(IFERROR(MID($Q2463,10,7)+0,"")&lt;1130000,"",IFERROR(MID($Q2463,10,7)+0,""))</f>
        <v/>
      </c>
      <c r="O2463" s="25" t="str">
        <f>IF(IFERROR(MID($Q2463,19,7)+0,"")&lt;1130000,"",IFERROR(MID($Q2463,19,7)+0,""))</f>
        <v/>
      </c>
      <c r="P2463" s="25" t="str">
        <f>IF(M2463="","",IF(N2463="",M2463,M2463&amp;", "&amp;N2463))</f>
        <v/>
      </c>
      <c r="Q2463" s="37">
        <v>1086266</v>
      </c>
      <c r="R2463" s="37"/>
      <c r="S2463" s="35" t="s">
        <v>60</v>
      </c>
      <c r="T2463" s="34" t="s">
        <v>36</v>
      </c>
      <c r="U2463" s="185">
        <v>89330</v>
      </c>
      <c r="V2463" s="188">
        <v>89330</v>
      </c>
      <c r="W2463" s="189">
        <v>89330</v>
      </c>
      <c r="X2463" s="31">
        <v>89330</v>
      </c>
      <c r="Y2463" s="90">
        <f>IFERROR(ROUND(X2463/W2463-1,2),"")</f>
        <v>0</v>
      </c>
      <c r="Z2463" s="31">
        <f>IF(OR(S2463="VLD MLC components",S2463="VLD MLC pipes",S2463="VLD PEX components",S2463="VLD PEX pipes",S2463="VLD PHC components",S2463="VLD PHC pipes",S2463="Controls VLD"),"По запросу",X2463)</f>
        <v>89330</v>
      </c>
      <c r="AA2463" s="63">
        <f>ROUND(X2463/1.2,3)</f>
        <v>74441.667000000001</v>
      </c>
      <c r="AB2463" s="23">
        <v>74441.667000000001</v>
      </c>
      <c r="AC2463" s="190">
        <f>IFERROR(ROUND(AA2463/AB2463-1,2),"")</f>
        <v>0</v>
      </c>
      <c r="AD2463" s="25">
        <v>0.47</v>
      </c>
      <c r="AE2463" s="25">
        <v>2.0720000000000001E-3</v>
      </c>
      <c r="AF2463" s="25">
        <v>0</v>
      </c>
      <c r="AG2463" s="25" t="s">
        <v>22</v>
      </c>
      <c r="AH2463" s="25">
        <v>0</v>
      </c>
      <c r="AI2463" s="25">
        <v>0</v>
      </c>
      <c r="AJ2463" s="25" t="s">
        <v>19</v>
      </c>
      <c r="AK2463" s="42" t="s">
        <v>19</v>
      </c>
      <c r="AL2463" s="25" t="s">
        <v>19</v>
      </c>
      <c r="AM2463" s="25">
        <v>1</v>
      </c>
      <c r="AN2463" s="25"/>
      <c r="AO2463" s="25"/>
      <c r="AP2463" s="25"/>
      <c r="AQ2463" s="25"/>
      <c r="AR2463" s="94"/>
      <c r="AS2463" s="157" t="s">
        <v>22</v>
      </c>
      <c r="AT2463" s="93" t="s">
        <v>22</v>
      </c>
      <c r="AU2463" s="92" t="s">
        <v>22</v>
      </c>
      <c r="AV2463" s="91" t="s">
        <v>48</v>
      </c>
      <c r="AW2463" s="92" t="s">
        <v>48</v>
      </c>
      <c r="AX2463" s="92" t="s">
        <v>48</v>
      </c>
      <c r="AY2463" s="91" t="s">
        <v>152</v>
      </c>
      <c r="AZ2463" s="23"/>
      <c r="BA2463" s="25">
        <v>0</v>
      </c>
      <c r="BB2463" t="s">
        <v>48</v>
      </c>
      <c r="BC2463" t="e">
        <v>#N/A</v>
      </c>
      <c r="BD2463" t="e">
        <f>IF(Z2463=BC2463,"OK")</f>
        <v>#N/A</v>
      </c>
      <c r="BE2463">
        <v>0.47</v>
      </c>
      <c r="BF2463">
        <v>2.0720000000000001E-3</v>
      </c>
      <c r="BG2463">
        <v>0</v>
      </c>
      <c r="BH2463">
        <v>0</v>
      </c>
      <c r="BI2463">
        <v>0</v>
      </c>
      <c r="BJ2463">
        <v>0</v>
      </c>
      <c r="BK2463">
        <v>0</v>
      </c>
      <c r="BN2463" s="183"/>
    </row>
    <row r="2464" spans="1:66" x14ac:dyDescent="0.25">
      <c r="A2464" s="1"/>
      <c r="B2464" s="94">
        <v>2451</v>
      </c>
      <c r="C2464" s="43">
        <v>1071670</v>
      </c>
      <c r="D2464" s="25">
        <v>1000515</v>
      </c>
      <c r="E2464" s="27" t="s">
        <v>3520</v>
      </c>
      <c r="F2464" s="213" t="s">
        <v>655</v>
      </c>
      <c r="G2464" s="28"/>
      <c r="H2464" s="46" t="str">
        <f>IFERROR(IFERROR(IF(SEARCH("Usystems",$E2464)&gt;0,"Usystems"),IF(SEARCH("RIIFO",$E2464)&gt;0,"RIIFO","Uponor")),"Uponor")</f>
        <v>Uponor</v>
      </c>
      <c r="I2464" s="25">
        <f>IFERROR(MID($D2464,1,7)+0,"")</f>
        <v>1000515</v>
      </c>
      <c r="J2464" s="25" t="str">
        <f>IFERROR(MID($D2464,10,7)+0,"")</f>
        <v/>
      </c>
      <c r="K2464" s="25" t="str">
        <f>IFERROR(MID($D2464,19,7)+0,"")</f>
        <v/>
      </c>
      <c r="L2464" s="25" t="str">
        <f>IFERROR(MID($D2464,28,7)+0,"")</f>
        <v/>
      </c>
      <c r="M2464" s="25" t="str">
        <f>IF(IFERROR(MID($Q2464,1,7)+0,"")&lt;1130000,IF(INDEX(C:C,MATCH(LEFT(Q2464,7)+0,I:I,0))&lt;1130000,"",INDEX(C:C,MATCH(LEFT(Q2464,7)+0,I:I,0))),IFERROR(MID($Q2464,1,7)+0,""))</f>
        <v/>
      </c>
      <c r="N2464" s="25" t="str">
        <f>IF(IFERROR(MID($Q2464,10,7)+0,"")&lt;1130000,"",IFERROR(MID($Q2464,10,7)+0,""))</f>
        <v/>
      </c>
      <c r="O2464" s="25" t="str">
        <f>IF(IFERROR(MID($Q2464,19,7)+0,"")&lt;1130000,"",IFERROR(MID($Q2464,19,7)+0,""))</f>
        <v/>
      </c>
      <c r="P2464" s="25" t="str">
        <f>IF(M2464="","",IF(N2464="",M2464,M2464&amp;", "&amp;N2464))</f>
        <v/>
      </c>
      <c r="Q2464" s="25"/>
      <c r="R2464" s="25"/>
      <c r="S2464" s="35" t="s">
        <v>60</v>
      </c>
      <c r="T2464" s="34" t="s">
        <v>36</v>
      </c>
      <c r="U2464" s="185">
        <v>17674</v>
      </c>
      <c r="V2464" s="188">
        <v>17674</v>
      </c>
      <c r="W2464" s="189">
        <v>17674</v>
      </c>
      <c r="X2464" s="31">
        <v>17674</v>
      </c>
      <c r="Y2464" s="90">
        <f>IFERROR(ROUND(X2464/W2464-1,2),"")</f>
        <v>0</v>
      </c>
      <c r="Z2464" s="31">
        <f>IF(OR(S2464="VLD MLC components",S2464="VLD MLC pipes",S2464="VLD PEX components",S2464="VLD PEX pipes",S2464="VLD PHC components",S2464="VLD PHC pipes",S2464="Controls VLD"),"По запросу",X2464)</f>
        <v>17674</v>
      </c>
      <c r="AA2464" s="63">
        <f>ROUND(X2464/1.2,3)</f>
        <v>14728.333000000001</v>
      </c>
      <c r="AB2464" s="23">
        <v>14728.333000000001</v>
      </c>
      <c r="AC2464" s="190">
        <f>IFERROR(ROUND(AA2464/AB2464-1,2),"")</f>
        <v>0</v>
      </c>
      <c r="AD2464" s="25">
        <v>1.998</v>
      </c>
      <c r="AE2464" s="25">
        <v>6.1399999999999996E-3</v>
      </c>
      <c r="AF2464" s="25">
        <v>0</v>
      </c>
      <c r="AG2464" s="25" t="s">
        <v>22</v>
      </c>
      <c r="AH2464" s="25">
        <v>0</v>
      </c>
      <c r="AI2464" s="25">
        <v>0</v>
      </c>
      <c r="AJ2464" s="25" t="s">
        <v>20</v>
      </c>
      <c r="AK2464" s="42" t="s">
        <v>19</v>
      </c>
      <c r="AL2464" s="25" t="s">
        <v>20</v>
      </c>
      <c r="AM2464" s="25">
        <v>1</v>
      </c>
      <c r="AN2464" s="25">
        <v>395</v>
      </c>
      <c r="AO2464" s="25">
        <v>295</v>
      </c>
      <c r="AP2464" s="25">
        <v>305</v>
      </c>
      <c r="AQ2464" s="25">
        <v>2.1</v>
      </c>
      <c r="AR2464" s="94">
        <v>3.5540000000000002E-2</v>
      </c>
      <c r="AS2464" s="157" t="s">
        <v>22</v>
      </c>
      <c r="AT2464" s="93">
        <v>42339</v>
      </c>
      <c r="AU2464" s="92" t="s">
        <v>22</v>
      </c>
      <c r="AV2464" s="91" t="s">
        <v>152</v>
      </c>
      <c r="AW2464" s="92" t="s">
        <v>48</v>
      </c>
      <c r="AX2464" s="92" t="s">
        <v>48</v>
      </c>
      <c r="AY2464" s="91" t="s">
        <v>152</v>
      </c>
      <c r="AZ2464" s="23"/>
      <c r="BA2464" s="25" t="s">
        <v>3519</v>
      </c>
      <c r="BB2464" t="s">
        <v>25</v>
      </c>
      <c r="BC2464" t="e">
        <v>#N/A</v>
      </c>
      <c r="BD2464" t="e">
        <f>IF(Z2464=BC2464,"OK")</f>
        <v>#N/A</v>
      </c>
      <c r="BE2464">
        <v>1.998</v>
      </c>
      <c r="BF2464">
        <v>6.1399999999999996E-3</v>
      </c>
      <c r="BG2464">
        <v>395</v>
      </c>
      <c r="BH2464">
        <v>295</v>
      </c>
      <c r="BI2464">
        <v>305</v>
      </c>
      <c r="BJ2464">
        <v>2.1</v>
      </c>
      <c r="BK2464">
        <v>3.5540000000000002E-2</v>
      </c>
      <c r="BN2464" s="183"/>
    </row>
    <row r="2465" spans="1:66" x14ac:dyDescent="0.25">
      <c r="A2465" s="1"/>
      <c r="B2465" s="94">
        <v>2452</v>
      </c>
      <c r="C2465" s="43">
        <v>1071677</v>
      </c>
      <c r="D2465" s="25"/>
      <c r="E2465" s="36" t="s">
        <v>3518</v>
      </c>
      <c r="F2465" s="151" t="s">
        <v>21</v>
      </c>
      <c r="G2465" s="28"/>
      <c r="H2465" s="46" t="str">
        <f>IFERROR(IFERROR(IF(SEARCH("Usystems",$E2465)&gt;0,"Usystems"),IF(SEARCH("RIIFO",$E2465)&gt;0,"RIIFO","Uponor")),"Uponor")</f>
        <v>Uponor</v>
      </c>
      <c r="I2465" s="25" t="str">
        <f>IFERROR(MID($D2465,1,7)+0,"")</f>
        <v/>
      </c>
      <c r="J2465" s="25" t="str">
        <f>IFERROR(MID($D2465,10,7)+0,"")</f>
        <v/>
      </c>
      <c r="K2465" s="25" t="str">
        <f>IFERROR(MID($D2465,19,7)+0,"")</f>
        <v/>
      </c>
      <c r="L2465" s="25" t="str">
        <f>IFERROR(MID($D2465,28,7)+0,"")</f>
        <v/>
      </c>
      <c r="M2465" s="25" t="str">
        <f>IF(IFERROR(MID($Q2465,1,7)+0,"")&lt;1130000,IF(INDEX(C:C,MATCH(LEFT(Q2465,7)+0,I:I,0))&lt;1130000,"",INDEX(C:C,MATCH(LEFT(Q2465,7)+0,I:I,0))),IFERROR(MID($Q2465,1,7)+0,""))</f>
        <v/>
      </c>
      <c r="N2465" s="25" t="str">
        <f>IF(IFERROR(MID($Q2465,10,7)+0,"")&lt;1130000,"",IFERROR(MID($Q2465,10,7)+0,""))</f>
        <v/>
      </c>
      <c r="O2465" s="25" t="str">
        <f>IF(IFERROR(MID($Q2465,19,7)+0,"")&lt;1130000,"",IFERROR(MID($Q2465,19,7)+0,""))</f>
        <v/>
      </c>
      <c r="P2465" s="25" t="str">
        <f>IF(M2465="","",IF(N2465="",M2465,M2465&amp;", "&amp;N2465))</f>
        <v/>
      </c>
      <c r="Q2465" s="25"/>
      <c r="R2465" s="25"/>
      <c r="S2465" s="35" t="s">
        <v>60</v>
      </c>
      <c r="T2465" s="34" t="s">
        <v>36</v>
      </c>
      <c r="U2465" s="185">
        <v>11384</v>
      </c>
      <c r="V2465" s="188">
        <v>11384</v>
      </c>
      <c r="W2465" s="189">
        <v>11384</v>
      </c>
      <c r="X2465" s="31">
        <v>11384</v>
      </c>
      <c r="Y2465" s="90">
        <f>IFERROR(ROUND(X2465/W2465-1,2),"")</f>
        <v>0</v>
      </c>
      <c r="Z2465" s="31">
        <f>IF(OR(S2465="VLD MLC components",S2465="VLD MLC pipes",S2465="VLD PEX components",S2465="VLD PEX pipes",S2465="VLD PHC components",S2465="VLD PHC pipes",S2465="Controls VLD"),"По запросу",X2465)</f>
        <v>11384</v>
      </c>
      <c r="AA2465" s="63">
        <f>ROUND(X2465/1.2,3)</f>
        <v>9486.6669999999995</v>
      </c>
      <c r="AB2465" s="23">
        <v>9486.6669999999995</v>
      </c>
      <c r="AC2465" s="190">
        <f>IFERROR(ROUND(AA2465/AB2465-1,2),"")</f>
        <v>0</v>
      </c>
      <c r="AD2465" s="25">
        <v>1.1479999999999999</v>
      </c>
      <c r="AE2465" s="25">
        <v>1.601E-3</v>
      </c>
      <c r="AF2465" s="25">
        <v>0</v>
      </c>
      <c r="AG2465" s="25" t="s">
        <v>22</v>
      </c>
      <c r="AH2465" s="25">
        <v>0</v>
      </c>
      <c r="AI2465" s="25">
        <v>0</v>
      </c>
      <c r="AJ2465" s="25" t="s">
        <v>20</v>
      </c>
      <c r="AK2465" s="42" t="s">
        <v>19</v>
      </c>
      <c r="AL2465" s="25" t="s">
        <v>20</v>
      </c>
      <c r="AM2465" s="25">
        <v>1</v>
      </c>
      <c r="AN2465" s="25">
        <v>194</v>
      </c>
      <c r="AO2465" s="25">
        <v>125</v>
      </c>
      <c r="AP2465" s="25">
        <v>66</v>
      </c>
      <c r="AQ2465" s="25">
        <v>1.0469999999999999</v>
      </c>
      <c r="AR2465" s="94">
        <v>1.601E-3</v>
      </c>
      <c r="AS2465" s="157" t="s">
        <v>22</v>
      </c>
      <c r="AT2465" s="93">
        <v>42339</v>
      </c>
      <c r="AU2465" s="92" t="s">
        <v>22</v>
      </c>
      <c r="AV2465" s="91" t="s">
        <v>152</v>
      </c>
      <c r="AW2465" s="92" t="s">
        <v>48</v>
      </c>
      <c r="AX2465" s="92" t="s">
        <v>48</v>
      </c>
      <c r="AY2465" s="91" t="s">
        <v>152</v>
      </c>
      <c r="AZ2465" s="23"/>
      <c r="BA2465" s="25" t="s">
        <v>3517</v>
      </c>
      <c r="BB2465" t="s">
        <v>25</v>
      </c>
      <c r="BC2465" t="e">
        <v>#N/A</v>
      </c>
      <c r="BD2465" t="e">
        <f>IF(Z2465=BC2465,"OK")</f>
        <v>#N/A</v>
      </c>
      <c r="BE2465">
        <v>1.1479999999999999</v>
      </c>
      <c r="BF2465">
        <v>1.601E-3</v>
      </c>
      <c r="BG2465">
        <v>194</v>
      </c>
      <c r="BH2465">
        <v>125</v>
      </c>
      <c r="BI2465">
        <v>66</v>
      </c>
      <c r="BJ2465">
        <v>1.0469999999999999</v>
      </c>
      <c r="BK2465">
        <v>1.601E-3</v>
      </c>
      <c r="BN2465" s="183"/>
    </row>
    <row r="2466" spans="1:66" ht="25.5" x14ac:dyDescent="0.25">
      <c r="A2466" s="1"/>
      <c r="B2466" s="94">
        <v>2453</v>
      </c>
      <c r="C2466" s="43">
        <v>1087821</v>
      </c>
      <c r="D2466" s="25"/>
      <c r="E2466" s="27" t="s">
        <v>3516</v>
      </c>
      <c r="F2466" s="213" t="s">
        <v>667</v>
      </c>
      <c r="G2466" s="41" t="s">
        <v>585</v>
      </c>
      <c r="H2466" s="46" t="str">
        <f>IFERROR(IFERROR(IF(SEARCH("Usystems",$E2466)&gt;0,"Usystems"),IF(SEARCH("RIIFO",$E2466)&gt;0,"RIIFO","Uponor")),"Uponor")</f>
        <v>Uponor</v>
      </c>
      <c r="I2466" s="25" t="str">
        <f>IFERROR(MID($D2466,1,7)+0,"")</f>
        <v/>
      </c>
      <c r="J2466" s="25" t="str">
        <f>IFERROR(MID($D2466,10,7)+0,"")</f>
        <v/>
      </c>
      <c r="K2466" s="25" t="str">
        <f>IFERROR(MID($D2466,19,7)+0,"")</f>
        <v/>
      </c>
      <c r="L2466" s="25" t="str">
        <f>IFERROR(MID($D2466,28,7)+0,"")</f>
        <v/>
      </c>
      <c r="M2466" s="25" t="str">
        <f>IF(IFERROR(MID($Q2466,1,7)+0,"")&lt;1130000,IF(INDEX(C:C,MATCH(LEFT(Q2466,7)+0,I:I,0))&lt;1130000,"",INDEX(C:C,MATCH(LEFT(Q2466,7)+0,I:I,0))),IFERROR(MID($Q2466,1,7)+0,""))</f>
        <v/>
      </c>
      <c r="N2466" s="25" t="str">
        <f>IF(IFERROR(MID($Q2466,10,7)+0,"")&lt;1130000,"",IFERROR(MID($Q2466,10,7)+0,""))</f>
        <v/>
      </c>
      <c r="O2466" s="25" t="str">
        <f>IF(IFERROR(MID($Q2466,19,7)+0,"")&lt;1130000,"",IFERROR(MID($Q2466,19,7)+0,""))</f>
        <v/>
      </c>
      <c r="P2466" s="25" t="str">
        <f>IF(M2466="","",IF(N2466="",M2466,M2466&amp;", "&amp;N2466))</f>
        <v/>
      </c>
      <c r="Q2466" s="25"/>
      <c r="R2466" s="25"/>
      <c r="S2466" s="35" t="s">
        <v>60</v>
      </c>
      <c r="T2466" s="34" t="s">
        <v>36</v>
      </c>
      <c r="U2466" s="185">
        <v>794</v>
      </c>
      <c r="V2466" s="188">
        <v>794</v>
      </c>
      <c r="W2466" s="189">
        <v>794</v>
      </c>
      <c r="X2466" s="31">
        <v>794</v>
      </c>
      <c r="Y2466" s="90">
        <f>IFERROR(ROUND(X2466/W2466-1,2),"")</f>
        <v>0</v>
      </c>
      <c r="Z2466" s="31">
        <f>IF(OR(S2466="VLD MLC components",S2466="VLD MLC pipes",S2466="VLD PEX components",S2466="VLD PEX pipes",S2466="VLD PHC components",S2466="VLD PHC pipes",S2466="Controls VLD"),"По запросу",X2466)</f>
        <v>794</v>
      </c>
      <c r="AA2466" s="63">
        <f>ROUND(X2466/1.2,3)</f>
        <v>661.66700000000003</v>
      </c>
      <c r="AB2466" s="23">
        <v>661.66700000000003</v>
      </c>
      <c r="AC2466" s="190">
        <f>IFERROR(ROUND(AA2466/AB2466-1,2),"")</f>
        <v>0</v>
      </c>
      <c r="AD2466" s="25">
        <v>2.3E-2</v>
      </c>
      <c r="AE2466" s="25">
        <v>3.4200000000000002E-4</v>
      </c>
      <c r="AF2466" s="25">
        <v>0</v>
      </c>
      <c r="AG2466" s="25" t="s">
        <v>22</v>
      </c>
      <c r="AH2466" s="25">
        <v>0</v>
      </c>
      <c r="AI2466" s="25">
        <v>0</v>
      </c>
      <c r="AJ2466" s="25" t="s">
        <v>20</v>
      </c>
      <c r="AK2466" s="42" t="s">
        <v>19</v>
      </c>
      <c r="AL2466" s="25" t="s">
        <v>20</v>
      </c>
      <c r="AM2466" s="25">
        <v>1</v>
      </c>
      <c r="AN2466" s="25">
        <v>100</v>
      </c>
      <c r="AO2466" s="25">
        <v>90</v>
      </c>
      <c r="AP2466" s="25">
        <v>38</v>
      </c>
      <c r="AQ2466" s="25">
        <v>0.05</v>
      </c>
      <c r="AR2466" s="94">
        <v>3.4200000000000002E-4</v>
      </c>
      <c r="AS2466" s="157" t="s">
        <v>22</v>
      </c>
      <c r="AT2466" s="93">
        <v>42838</v>
      </c>
      <c r="AU2466" s="92" t="s">
        <v>22</v>
      </c>
      <c r="AV2466" s="91" t="s">
        <v>152</v>
      </c>
      <c r="AW2466" s="92" t="s">
        <v>152</v>
      </c>
      <c r="AX2466" s="92" t="s">
        <v>48</v>
      </c>
      <c r="AY2466" s="91" t="s">
        <v>152</v>
      </c>
      <c r="AZ2466" s="23"/>
      <c r="BA2466" s="25" t="s">
        <v>3514</v>
      </c>
      <c r="BB2466" t="s">
        <v>25</v>
      </c>
      <c r="BC2466" t="e">
        <v>#N/A</v>
      </c>
      <c r="BD2466" t="e">
        <f>IF(Z2466=BC2466,"OK")</f>
        <v>#N/A</v>
      </c>
      <c r="BE2466">
        <v>2.3E-2</v>
      </c>
      <c r="BF2466">
        <v>3.4200000000000002E-4</v>
      </c>
      <c r="BG2466">
        <v>100</v>
      </c>
      <c r="BH2466">
        <v>90</v>
      </c>
      <c r="BI2466">
        <v>38</v>
      </c>
      <c r="BJ2466">
        <v>0.05</v>
      </c>
      <c r="BK2466">
        <v>3.4200000000000002E-4</v>
      </c>
      <c r="BN2466" s="183"/>
    </row>
    <row r="2467" spans="1:66" ht="25.5" x14ac:dyDescent="0.25">
      <c r="A2467" s="1"/>
      <c r="B2467" s="94">
        <v>2454</v>
      </c>
      <c r="C2467" s="43">
        <v>1087822</v>
      </c>
      <c r="D2467" s="25"/>
      <c r="E2467" s="27" t="s">
        <v>3515</v>
      </c>
      <c r="F2467" s="213" t="s">
        <v>667</v>
      </c>
      <c r="G2467" s="41" t="s">
        <v>585</v>
      </c>
      <c r="H2467" s="46" t="str">
        <f>IFERROR(IFERROR(IF(SEARCH("Usystems",$E2467)&gt;0,"Usystems"),IF(SEARCH("RIIFO",$E2467)&gt;0,"RIIFO","Uponor")),"Uponor")</f>
        <v>Uponor</v>
      </c>
      <c r="I2467" s="25" t="str">
        <f>IFERROR(MID($D2467,1,7)+0,"")</f>
        <v/>
      </c>
      <c r="J2467" s="25" t="str">
        <f>IFERROR(MID($D2467,10,7)+0,"")</f>
        <v/>
      </c>
      <c r="K2467" s="25" t="str">
        <f>IFERROR(MID($D2467,19,7)+0,"")</f>
        <v/>
      </c>
      <c r="L2467" s="25" t="str">
        <f>IFERROR(MID($D2467,28,7)+0,"")</f>
        <v/>
      </c>
      <c r="M2467" s="25" t="str">
        <f>IF(IFERROR(MID($Q2467,1,7)+0,"")&lt;1130000,IF(INDEX(C:C,MATCH(LEFT(Q2467,7)+0,I:I,0))&lt;1130000,"",INDEX(C:C,MATCH(LEFT(Q2467,7)+0,I:I,0))),IFERROR(MID($Q2467,1,7)+0,""))</f>
        <v/>
      </c>
      <c r="N2467" s="25" t="str">
        <f>IF(IFERROR(MID($Q2467,10,7)+0,"")&lt;1130000,"",IFERROR(MID($Q2467,10,7)+0,""))</f>
        <v/>
      </c>
      <c r="O2467" s="25" t="str">
        <f>IF(IFERROR(MID($Q2467,19,7)+0,"")&lt;1130000,"",IFERROR(MID($Q2467,19,7)+0,""))</f>
        <v/>
      </c>
      <c r="P2467" s="25" t="str">
        <f>IF(M2467="","",IF(N2467="",M2467,M2467&amp;", "&amp;N2467))</f>
        <v/>
      </c>
      <c r="Q2467" s="25"/>
      <c r="R2467" s="25"/>
      <c r="S2467" s="35" t="s">
        <v>60</v>
      </c>
      <c r="T2467" s="34" t="s">
        <v>36</v>
      </c>
      <c r="U2467" s="185">
        <v>794</v>
      </c>
      <c r="V2467" s="188">
        <v>794</v>
      </c>
      <c r="W2467" s="189">
        <v>794</v>
      </c>
      <c r="X2467" s="31">
        <v>794</v>
      </c>
      <c r="Y2467" s="90">
        <f>IFERROR(ROUND(X2467/W2467-1,2),"")</f>
        <v>0</v>
      </c>
      <c r="Z2467" s="31">
        <f>IF(OR(S2467="VLD MLC components",S2467="VLD MLC pipes",S2467="VLD PEX components",S2467="VLD PEX pipes",S2467="VLD PHC components",S2467="VLD PHC pipes",S2467="Controls VLD"),"По запросу",X2467)</f>
        <v>794</v>
      </c>
      <c r="AA2467" s="63">
        <f>ROUND(X2467/1.2,3)</f>
        <v>661.66700000000003</v>
      </c>
      <c r="AB2467" s="23">
        <v>661.66700000000003</v>
      </c>
      <c r="AC2467" s="190">
        <f>IFERROR(ROUND(AA2467/AB2467-1,2),"")</f>
        <v>0</v>
      </c>
      <c r="AD2467" s="25">
        <v>2.3E-2</v>
      </c>
      <c r="AE2467" s="25">
        <v>3.4200000000000002E-4</v>
      </c>
      <c r="AF2467" s="25">
        <v>2</v>
      </c>
      <c r="AG2467" s="25">
        <v>2</v>
      </c>
      <c r="AH2467" s="25">
        <v>2</v>
      </c>
      <c r="AI2467" s="25">
        <v>2</v>
      </c>
      <c r="AJ2467" s="25" t="s">
        <v>20</v>
      </c>
      <c r="AK2467" s="22" t="s">
        <v>20</v>
      </c>
      <c r="AL2467" s="25" t="s">
        <v>20</v>
      </c>
      <c r="AM2467" s="25">
        <v>1</v>
      </c>
      <c r="AN2467" s="25">
        <v>100</v>
      </c>
      <c r="AO2467" s="25">
        <v>90</v>
      </c>
      <c r="AP2467" s="25">
        <v>38</v>
      </c>
      <c r="AQ2467" s="25">
        <v>0.05</v>
      </c>
      <c r="AR2467" s="94">
        <v>3.4200000000000002E-4</v>
      </c>
      <c r="AS2467" s="157">
        <v>2</v>
      </c>
      <c r="AT2467" s="93">
        <v>42838</v>
      </c>
      <c r="AU2467" s="92" t="s">
        <v>22</v>
      </c>
      <c r="AV2467" s="91" t="s">
        <v>152</v>
      </c>
      <c r="AW2467" s="92" t="s">
        <v>152</v>
      </c>
      <c r="AX2467" s="92" t="s">
        <v>48</v>
      </c>
      <c r="AY2467" s="91" t="s">
        <v>152</v>
      </c>
      <c r="AZ2467" s="23"/>
      <c r="BA2467" s="25" t="s">
        <v>3514</v>
      </c>
      <c r="BB2467" t="s">
        <v>25</v>
      </c>
      <c r="BC2467">
        <v>794</v>
      </c>
      <c r="BD2467" t="str">
        <f>IF(Z2467=BC2467,"OK")</f>
        <v>OK</v>
      </c>
      <c r="BE2467">
        <v>2.3E-2</v>
      </c>
      <c r="BF2467">
        <v>3.4200000000000002E-4</v>
      </c>
      <c r="BG2467">
        <v>100</v>
      </c>
      <c r="BH2467">
        <v>90</v>
      </c>
      <c r="BI2467">
        <v>38</v>
      </c>
      <c r="BJ2467">
        <v>0.05</v>
      </c>
      <c r="BK2467">
        <v>3.4200000000000002E-4</v>
      </c>
      <c r="BN2467" s="183"/>
    </row>
    <row r="2468" spans="1:66" ht="25.5" x14ac:dyDescent="0.25">
      <c r="A2468" s="1"/>
      <c r="B2468" s="94">
        <v>2455</v>
      </c>
      <c r="C2468" s="43">
        <v>1086986</v>
      </c>
      <c r="D2468" s="25">
        <v>1071675</v>
      </c>
      <c r="E2468" s="27" t="s">
        <v>3513</v>
      </c>
      <c r="F2468" s="151" t="s">
        <v>652</v>
      </c>
      <c r="G2468" s="41" t="s">
        <v>585</v>
      </c>
      <c r="H2468" s="46" t="str">
        <f>IFERROR(IFERROR(IF(SEARCH("Usystems",$E2468)&gt;0,"Usystems"),IF(SEARCH("RIIFO",$E2468)&gt;0,"RIIFO","Uponor")),"Uponor")</f>
        <v>Uponor</v>
      </c>
      <c r="I2468" s="25">
        <f>IFERROR(MID($D2468,1,7)+0,"")</f>
        <v>1071675</v>
      </c>
      <c r="J2468" s="25" t="str">
        <f>IFERROR(MID($D2468,10,7)+0,"")</f>
        <v/>
      </c>
      <c r="K2468" s="25" t="str">
        <f>IFERROR(MID($D2468,19,7)+0,"")</f>
        <v/>
      </c>
      <c r="L2468" s="25" t="str">
        <f>IFERROR(MID($D2468,28,7)+0,"")</f>
        <v/>
      </c>
      <c r="M2468" s="25" t="str">
        <f>IF(IFERROR(MID($Q2468,1,7)+0,"")&lt;1130000,IF(INDEX(C:C,MATCH(LEFT(Q2468,7)+0,I:I,0))&lt;1130000,"",INDEX(C:C,MATCH(LEFT(Q2468,7)+0,I:I,0))),IFERROR(MID($Q2468,1,7)+0,""))</f>
        <v/>
      </c>
      <c r="N2468" s="25" t="str">
        <f>IF(IFERROR(MID($Q2468,10,7)+0,"")&lt;1130000,"",IFERROR(MID($Q2468,10,7)+0,""))</f>
        <v/>
      </c>
      <c r="O2468" s="25" t="str">
        <f>IF(IFERROR(MID($Q2468,19,7)+0,"")&lt;1130000,"",IFERROR(MID($Q2468,19,7)+0,""))</f>
        <v/>
      </c>
      <c r="P2468" s="25" t="str">
        <f>IF(M2468="","",IF(N2468="",M2468,M2468&amp;", "&amp;N2468))</f>
        <v/>
      </c>
      <c r="Q2468" s="25"/>
      <c r="R2468" s="25"/>
      <c r="S2468" s="35" t="s">
        <v>60</v>
      </c>
      <c r="T2468" s="25" t="s">
        <v>36</v>
      </c>
      <c r="U2468" s="185">
        <v>536</v>
      </c>
      <c r="V2468" s="188">
        <v>536</v>
      </c>
      <c r="W2468" s="189">
        <v>536</v>
      </c>
      <c r="X2468" s="31">
        <v>536</v>
      </c>
      <c r="Y2468" s="90">
        <f>IFERROR(ROUND(X2468/W2468-1,2),"")</f>
        <v>0</v>
      </c>
      <c r="Z2468" s="31">
        <f>IF(OR(S2468="VLD MLC components",S2468="VLD MLC pipes",S2468="VLD PEX components",S2468="VLD PEX pipes",S2468="VLD PHC components",S2468="VLD PHC pipes",S2468="Controls VLD"),"По запросу",X2468)</f>
        <v>536</v>
      </c>
      <c r="AA2468" s="63">
        <f>ROUND(X2468/1.2,3)</f>
        <v>446.66699999999997</v>
      </c>
      <c r="AB2468" s="23">
        <v>446.66699999999997</v>
      </c>
      <c r="AC2468" s="190">
        <f>IFERROR(ROUND(AA2468/AB2468-1,2),"")</f>
        <v>0</v>
      </c>
      <c r="AD2468" s="25">
        <v>1.9E-2</v>
      </c>
      <c r="AE2468" s="25">
        <v>1.44E-4</v>
      </c>
      <c r="AF2468" s="25">
        <v>35</v>
      </c>
      <c r="AG2468" s="25">
        <v>35</v>
      </c>
      <c r="AH2468" s="25">
        <v>35</v>
      </c>
      <c r="AI2468" s="25">
        <v>35</v>
      </c>
      <c r="AJ2468" s="25" t="s">
        <v>20</v>
      </c>
      <c r="AK2468" s="22" t="s">
        <v>20</v>
      </c>
      <c r="AL2468" s="25" t="s">
        <v>20</v>
      </c>
      <c r="AM2468" s="25">
        <v>1</v>
      </c>
      <c r="AN2468" s="25">
        <v>100</v>
      </c>
      <c r="AO2468" s="25">
        <v>90</v>
      </c>
      <c r="AP2468" s="25">
        <v>38</v>
      </c>
      <c r="AQ2468" s="25">
        <v>0.02</v>
      </c>
      <c r="AR2468" s="94">
        <v>3.4200000000000002E-4</v>
      </c>
      <c r="AS2468" s="157">
        <v>35</v>
      </c>
      <c r="AT2468" s="93">
        <v>42521</v>
      </c>
      <c r="AU2468" s="92" t="s">
        <v>22</v>
      </c>
      <c r="AV2468" s="91" t="s">
        <v>152</v>
      </c>
      <c r="AW2468" s="92" t="s">
        <v>152</v>
      </c>
      <c r="AX2468" s="92" t="s">
        <v>48</v>
      </c>
      <c r="AY2468" s="91" t="s">
        <v>152</v>
      </c>
      <c r="AZ2468" s="23"/>
      <c r="BA2468" s="25" t="s">
        <v>3512</v>
      </c>
      <c r="BB2468" t="s">
        <v>25</v>
      </c>
      <c r="BC2468">
        <v>536</v>
      </c>
      <c r="BD2468" t="str">
        <f>IF(Z2468=BC2468,"OK")</f>
        <v>OK</v>
      </c>
      <c r="BE2468">
        <v>1.9E-2</v>
      </c>
      <c r="BF2468">
        <v>1.44E-4</v>
      </c>
      <c r="BG2468">
        <v>100</v>
      </c>
      <c r="BH2468">
        <v>90</v>
      </c>
      <c r="BI2468">
        <v>38</v>
      </c>
      <c r="BJ2468">
        <v>0.02</v>
      </c>
      <c r="BK2468">
        <v>3.4200000000000002E-4</v>
      </c>
      <c r="BN2468" s="183"/>
    </row>
    <row r="2469" spans="1:66" ht="25.5" x14ac:dyDescent="0.25">
      <c r="A2469" s="1"/>
      <c r="B2469" s="94">
        <v>2456</v>
      </c>
      <c r="C2469" s="43">
        <v>1071665</v>
      </c>
      <c r="D2469" s="42"/>
      <c r="E2469" s="36" t="s">
        <v>3511</v>
      </c>
      <c r="F2469" s="151" t="s">
        <v>28</v>
      </c>
      <c r="G2469" s="41" t="s">
        <v>30</v>
      </c>
      <c r="H2469" s="46" t="str">
        <f>IFERROR(IFERROR(IF(SEARCH("Usystems",$E2469)&gt;0,"Usystems"),IF(SEARCH("RIIFO",$E2469)&gt;0,"RIIFO","Uponor")),"Uponor")</f>
        <v>Uponor</v>
      </c>
      <c r="I2469" s="25" t="str">
        <f>IFERROR(MID($D2469,1,7)+0,"")</f>
        <v/>
      </c>
      <c r="J2469" s="25" t="str">
        <f>IFERROR(MID($D2469,10,7)+0,"")</f>
        <v/>
      </c>
      <c r="K2469" s="25" t="str">
        <f>IFERROR(MID($D2469,19,7)+0,"")</f>
        <v/>
      </c>
      <c r="L2469" s="25" t="str">
        <f>IFERROR(MID($D2469,28,7)+0,"")</f>
        <v/>
      </c>
      <c r="M2469" s="25" t="str">
        <f>IF(IFERROR(MID($Q2469,1,7)+0,"")&lt;1130000,IF(INDEX(C:C,MATCH(LEFT(Q2469,7)+0,I:I,0))&lt;1130000,"",INDEX(C:C,MATCH(LEFT(Q2469,7)+0,I:I,0))),IFERROR(MID($Q2469,1,7)+0,""))</f>
        <v/>
      </c>
      <c r="N2469" s="25" t="str">
        <f>IF(IFERROR(MID($Q2469,10,7)+0,"")&lt;1130000,"",IFERROR(MID($Q2469,10,7)+0,""))</f>
        <v/>
      </c>
      <c r="O2469" s="25" t="str">
        <f>IF(IFERROR(MID($Q2469,19,7)+0,"")&lt;1130000,"",IFERROR(MID($Q2469,19,7)+0,""))</f>
        <v/>
      </c>
      <c r="P2469" s="25" t="str">
        <f>IF(M2469="","",IF(N2469="",M2469,M2469&amp;", "&amp;N2469))</f>
        <v/>
      </c>
      <c r="Q2469" s="25"/>
      <c r="R2469" s="25"/>
      <c r="S2469" s="35" t="s">
        <v>60</v>
      </c>
      <c r="T2469" s="25" t="s">
        <v>36</v>
      </c>
      <c r="U2469" s="185">
        <v>460.22</v>
      </c>
      <c r="V2469" s="188">
        <v>460.22</v>
      </c>
      <c r="W2469" s="189">
        <v>460.22</v>
      </c>
      <c r="X2469" s="31">
        <v>460.22</v>
      </c>
      <c r="Y2469" s="90">
        <f>IFERROR(ROUND(X2469/W2469-1,2),"")</f>
        <v>0</v>
      </c>
      <c r="Z2469" s="31">
        <f>IF(OR(S2469="VLD MLC components",S2469="VLD MLC pipes",S2469="VLD PEX components",S2469="VLD PEX pipes",S2469="VLD PHC components",S2469="VLD PHC pipes",S2469="Controls VLD"),"По запросу",X2469)</f>
        <v>460.22</v>
      </c>
      <c r="AA2469" s="63">
        <f>ROUND(X2469/1.2,3)</f>
        <v>383.517</v>
      </c>
      <c r="AB2469" s="23">
        <v>383.517</v>
      </c>
      <c r="AC2469" s="190">
        <f>IFERROR(ROUND(AA2469/AB2469-1,2),"")</f>
        <v>0</v>
      </c>
      <c r="AD2469" s="25">
        <v>0.02</v>
      </c>
      <c r="AE2469" s="25">
        <v>1.66E-4</v>
      </c>
      <c r="AF2469" s="25">
        <v>0</v>
      </c>
      <c r="AG2469" s="25" t="s">
        <v>22</v>
      </c>
      <c r="AH2469" s="25">
        <v>0</v>
      </c>
      <c r="AI2469" s="25">
        <v>0</v>
      </c>
      <c r="AJ2469" s="25" t="s">
        <v>19</v>
      </c>
      <c r="AK2469" s="42" t="s">
        <v>19</v>
      </c>
      <c r="AL2469" s="25" t="s">
        <v>19</v>
      </c>
      <c r="AM2469" s="25">
        <v>1</v>
      </c>
      <c r="AN2469" s="25">
        <v>91</v>
      </c>
      <c r="AO2469" s="25">
        <v>91</v>
      </c>
      <c r="AP2469" s="25">
        <v>20</v>
      </c>
      <c r="AQ2469" s="25">
        <v>0.02</v>
      </c>
      <c r="AR2469" s="94">
        <v>1.66E-4</v>
      </c>
      <c r="AS2469" s="157" t="s">
        <v>22</v>
      </c>
      <c r="AT2469" s="93">
        <v>42339</v>
      </c>
      <c r="AU2469" s="92" t="s">
        <v>22</v>
      </c>
      <c r="AV2469" s="91" t="s">
        <v>48</v>
      </c>
      <c r="AW2469" s="92" t="s">
        <v>48</v>
      </c>
      <c r="AX2469" s="92" t="s">
        <v>48</v>
      </c>
      <c r="AY2469" s="91" t="s">
        <v>152</v>
      </c>
      <c r="AZ2469" s="23"/>
      <c r="BA2469" s="25">
        <v>0</v>
      </c>
      <c r="BB2469" t="s">
        <v>48</v>
      </c>
      <c r="BC2469" t="e">
        <v>#N/A</v>
      </c>
      <c r="BD2469" t="e">
        <f>IF(Z2469=BC2469,"OK")</f>
        <v>#N/A</v>
      </c>
      <c r="BE2469">
        <v>0.02</v>
      </c>
      <c r="BF2469">
        <v>1.66E-4</v>
      </c>
      <c r="BG2469">
        <v>91</v>
      </c>
      <c r="BH2469">
        <v>91</v>
      </c>
      <c r="BI2469">
        <v>20</v>
      </c>
      <c r="BJ2469">
        <v>0.02</v>
      </c>
      <c r="BK2469">
        <v>1.66E-4</v>
      </c>
      <c r="BN2469" s="183"/>
    </row>
    <row r="2470" spans="1:66" ht="25.5" x14ac:dyDescent="0.25">
      <c r="A2470" s="1"/>
      <c r="B2470" s="94">
        <v>2457</v>
      </c>
      <c r="C2470" s="43">
        <v>1071684</v>
      </c>
      <c r="D2470" s="25">
        <v>1000538</v>
      </c>
      <c r="E2470" s="27" t="s">
        <v>3510</v>
      </c>
      <c r="F2470" s="213" t="s">
        <v>652</v>
      </c>
      <c r="G2470" s="28"/>
      <c r="H2470" s="46" t="str">
        <f>IFERROR(IFERROR(IF(SEARCH("Usystems",$E2470)&gt;0,"Usystems"),IF(SEARCH("RIIFO",$E2470)&gt;0,"RIIFO","Uponor")),"Uponor")</f>
        <v>Uponor</v>
      </c>
      <c r="I2470" s="25">
        <f>IFERROR(MID($D2470,1,7)+0,"")</f>
        <v>1000538</v>
      </c>
      <c r="J2470" s="25" t="str">
        <f>IFERROR(MID($D2470,10,7)+0,"")</f>
        <v/>
      </c>
      <c r="K2470" s="25" t="str">
        <f>IFERROR(MID($D2470,19,7)+0,"")</f>
        <v/>
      </c>
      <c r="L2470" s="25" t="str">
        <f>IFERROR(MID($D2470,28,7)+0,"")</f>
        <v/>
      </c>
      <c r="M2470" s="25" t="str">
        <f>IF(IFERROR(MID($Q2470,1,7)+0,"")&lt;1130000,IF(INDEX(C:C,MATCH(LEFT(Q2470,7)+0,I:I,0))&lt;1130000,"",INDEX(C:C,MATCH(LEFT(Q2470,7)+0,I:I,0))),IFERROR(MID($Q2470,1,7)+0,""))</f>
        <v/>
      </c>
      <c r="N2470" s="25" t="str">
        <f>IF(IFERROR(MID($Q2470,10,7)+0,"")&lt;1130000,"",IFERROR(MID($Q2470,10,7)+0,""))</f>
        <v/>
      </c>
      <c r="O2470" s="25" t="str">
        <f>IF(IFERROR(MID($Q2470,19,7)+0,"")&lt;1130000,"",IFERROR(MID($Q2470,19,7)+0,""))</f>
        <v/>
      </c>
      <c r="P2470" s="25" t="str">
        <f>IF(M2470="","",IF(N2470="",M2470,M2470&amp;", "&amp;N2470))</f>
        <v/>
      </c>
      <c r="Q2470" s="25"/>
      <c r="R2470" s="25"/>
      <c r="S2470" s="35" t="s">
        <v>60</v>
      </c>
      <c r="T2470" s="25" t="s">
        <v>36</v>
      </c>
      <c r="U2470" s="185">
        <v>1374</v>
      </c>
      <c r="V2470" s="188">
        <v>2355</v>
      </c>
      <c r="W2470" s="189">
        <v>2355</v>
      </c>
      <c r="X2470" s="31">
        <v>2355</v>
      </c>
      <c r="Y2470" s="90">
        <f>IFERROR(ROUND(X2470/W2470-1,2),"")</f>
        <v>0</v>
      </c>
      <c r="Z2470" s="31">
        <f>IF(OR(S2470="VLD MLC components",S2470="VLD MLC pipes",S2470="VLD PEX components",S2470="VLD PEX pipes",S2470="VLD PHC components",S2470="VLD PHC pipes",S2470="Controls VLD"),"По запросу",X2470)</f>
        <v>2355</v>
      </c>
      <c r="AA2470" s="63">
        <f>ROUND(X2470/1.2,3)</f>
        <v>1962.5</v>
      </c>
      <c r="AB2470" s="23">
        <v>1962.5</v>
      </c>
      <c r="AC2470" s="190">
        <f>IFERROR(ROUND(AA2470/AB2470-1,2),"")</f>
        <v>0</v>
      </c>
      <c r="AD2470" s="25">
        <v>6.5000000000000002E-2</v>
      </c>
      <c r="AE2470" s="25">
        <v>9.0000000000000006E-5</v>
      </c>
      <c r="AF2470" s="25">
        <v>0</v>
      </c>
      <c r="AG2470" s="25" t="s">
        <v>22</v>
      </c>
      <c r="AH2470" s="25">
        <v>0</v>
      </c>
      <c r="AI2470" s="25">
        <v>3</v>
      </c>
      <c r="AJ2470" s="25" t="s">
        <v>20</v>
      </c>
      <c r="AK2470" s="42" t="s">
        <v>19</v>
      </c>
      <c r="AL2470" s="25" t="s">
        <v>20</v>
      </c>
      <c r="AM2470" s="25">
        <v>1</v>
      </c>
      <c r="AN2470" s="25">
        <v>60</v>
      </c>
      <c r="AO2470" s="25">
        <v>60</v>
      </c>
      <c r="AP2470" s="25">
        <v>25</v>
      </c>
      <c r="AQ2470" s="25">
        <v>5.8999999999999997E-2</v>
      </c>
      <c r="AR2470" s="94">
        <v>9.0000000000000006E-5</v>
      </c>
      <c r="AS2470" s="157">
        <v>3</v>
      </c>
      <c r="AT2470" s="93">
        <v>42339</v>
      </c>
      <c r="AU2470" s="92" t="s">
        <v>22</v>
      </c>
      <c r="AV2470" s="91" t="s">
        <v>152</v>
      </c>
      <c r="AW2470" s="92" t="s">
        <v>48</v>
      </c>
      <c r="AX2470" s="92" t="s">
        <v>48</v>
      </c>
      <c r="AY2470" s="91" t="s">
        <v>152</v>
      </c>
      <c r="AZ2470" s="23"/>
      <c r="BA2470" s="25" t="s">
        <v>3509</v>
      </c>
      <c r="BB2470" t="s">
        <v>25</v>
      </c>
      <c r="BC2470" t="e">
        <v>#N/A</v>
      </c>
      <c r="BD2470" t="e">
        <f>IF(Z2470=BC2470,"OK")</f>
        <v>#N/A</v>
      </c>
      <c r="BE2470">
        <v>6.5000000000000002E-2</v>
      </c>
      <c r="BF2470">
        <v>9.0000000000000006E-5</v>
      </c>
      <c r="BG2470">
        <v>60</v>
      </c>
      <c r="BH2470">
        <v>60</v>
      </c>
      <c r="BI2470">
        <v>25</v>
      </c>
      <c r="BJ2470">
        <v>5.8999999999999997E-2</v>
      </c>
      <c r="BK2470">
        <v>9.0000000000000006E-5</v>
      </c>
      <c r="BN2470" s="183"/>
    </row>
    <row r="2471" spans="1:66" ht="25.5" x14ac:dyDescent="0.25">
      <c r="A2471" s="1"/>
      <c r="B2471" s="94">
        <v>2458</v>
      </c>
      <c r="C2471" s="43">
        <v>1071669</v>
      </c>
      <c r="D2471" s="45">
        <v>1048010</v>
      </c>
      <c r="E2471" s="36" t="s">
        <v>3508</v>
      </c>
      <c r="F2471" s="151" t="s">
        <v>28</v>
      </c>
      <c r="G2471" s="41" t="s">
        <v>27</v>
      </c>
      <c r="H2471" s="46" t="str">
        <f>IFERROR(IFERROR(IF(SEARCH("Usystems",$E2471)&gt;0,"Usystems"),IF(SEARCH("RIIFO",$E2471)&gt;0,"RIIFO","Uponor")),"Uponor")</f>
        <v>Uponor</v>
      </c>
      <c r="I2471" s="25">
        <f>IFERROR(MID($D2471,1,7)+0,"")</f>
        <v>1048010</v>
      </c>
      <c r="J2471" s="25" t="str">
        <f>IFERROR(MID($D2471,10,7)+0,"")</f>
        <v/>
      </c>
      <c r="K2471" s="25" t="str">
        <f>IFERROR(MID($D2471,19,7)+0,"")</f>
        <v/>
      </c>
      <c r="L2471" s="25" t="str">
        <f>IFERROR(MID($D2471,28,7)+0,"")</f>
        <v/>
      </c>
      <c r="M2471" s="25" t="e">
        <f>IF(IFERROR(MID($Q2471,1,7)+0,"")&lt;1130000,IF(INDEX(C:C,MATCH(LEFT(Q2471,7)+0,I:I,0))&lt;1130000,"",INDEX(C:C,MATCH(LEFT(Q2471,7)+0,I:I,0))),IFERROR(MID($Q2471,1,7)+0,""))</f>
        <v>#N/A</v>
      </c>
      <c r="N2471" s="25" t="str">
        <f>IF(IFERROR(MID($Q2471,10,7)+0,"")&lt;1130000,"",IFERROR(MID($Q2471,10,7)+0,""))</f>
        <v/>
      </c>
      <c r="O2471" s="25" t="str">
        <f>IF(IFERROR(MID($Q2471,19,7)+0,"")&lt;1130000,"",IFERROR(MID($Q2471,19,7)+0,""))</f>
        <v/>
      </c>
      <c r="P2471" s="25" t="e">
        <f>IF(M2471="","",IF(N2471="",M2471,M2471&amp;", "&amp;N2471))</f>
        <v>#N/A</v>
      </c>
      <c r="Q2471" s="25">
        <v>1086973</v>
      </c>
      <c r="R2471" s="25"/>
      <c r="S2471" s="35" t="s">
        <v>60</v>
      </c>
      <c r="T2471" s="25" t="s">
        <v>36</v>
      </c>
      <c r="U2471" s="185">
        <v>5983</v>
      </c>
      <c r="V2471" s="188">
        <v>5983</v>
      </c>
      <c r="W2471" s="189">
        <v>5983</v>
      </c>
      <c r="X2471" s="31">
        <v>5983</v>
      </c>
      <c r="Y2471" s="90">
        <f>IFERROR(ROUND(X2471/W2471-1,2),"")</f>
        <v>0</v>
      </c>
      <c r="Z2471" s="31">
        <f>IF(OR(S2471="VLD MLC components",S2471="VLD MLC pipes",S2471="VLD PEX components",S2471="VLD PEX pipes",S2471="VLD PHC components",S2471="VLD PHC pipes",S2471="Controls VLD"),"По запросу",X2471)</f>
        <v>5983</v>
      </c>
      <c r="AA2471" s="63">
        <f>ROUND(X2471/1.2,3)</f>
        <v>4985.8329999999996</v>
      </c>
      <c r="AB2471" s="23">
        <v>4985.8329999999996</v>
      </c>
      <c r="AC2471" s="190">
        <f>IFERROR(ROUND(AA2471/AB2471-1,2),"")</f>
        <v>0</v>
      </c>
      <c r="AD2471" s="25">
        <v>6.7000000000000004E-2</v>
      </c>
      <c r="AE2471" s="25">
        <v>4.3199999999999998E-4</v>
      </c>
      <c r="AF2471" s="25">
        <v>0</v>
      </c>
      <c r="AG2471" s="25" t="s">
        <v>22</v>
      </c>
      <c r="AH2471" s="25">
        <v>0</v>
      </c>
      <c r="AI2471" s="25">
        <v>0</v>
      </c>
      <c r="AJ2471" s="25" t="s">
        <v>19</v>
      </c>
      <c r="AK2471" s="42" t="s">
        <v>19</v>
      </c>
      <c r="AL2471" s="25" t="s">
        <v>19</v>
      </c>
      <c r="AM2471" s="25">
        <v>1</v>
      </c>
      <c r="AN2471" s="25">
        <v>90</v>
      </c>
      <c r="AO2471" s="25">
        <v>100</v>
      </c>
      <c r="AP2471" s="25">
        <v>48</v>
      </c>
      <c r="AQ2471" s="25">
        <v>6.7000000000000004E-2</v>
      </c>
      <c r="AR2471" s="94">
        <v>4.3199999999999998E-4</v>
      </c>
      <c r="AS2471" s="157" t="s">
        <v>22</v>
      </c>
      <c r="AT2471" s="93">
        <v>42339</v>
      </c>
      <c r="AU2471" s="92" t="s">
        <v>22</v>
      </c>
      <c r="AV2471" s="91" t="s">
        <v>48</v>
      </c>
      <c r="AW2471" s="92" t="s">
        <v>48</v>
      </c>
      <c r="AX2471" s="92" t="s">
        <v>48</v>
      </c>
      <c r="AY2471" s="91" t="s">
        <v>152</v>
      </c>
      <c r="AZ2471" s="23"/>
      <c r="BA2471" s="25">
        <v>0</v>
      </c>
      <c r="BB2471" t="s">
        <v>48</v>
      </c>
      <c r="BC2471" t="e">
        <v>#N/A</v>
      </c>
      <c r="BD2471" t="e">
        <f>IF(Z2471=BC2471,"OK")</f>
        <v>#N/A</v>
      </c>
      <c r="BE2471">
        <v>6.7000000000000004E-2</v>
      </c>
      <c r="BF2471">
        <v>4.3199999999999998E-4</v>
      </c>
      <c r="BG2471">
        <v>90</v>
      </c>
      <c r="BH2471">
        <v>100</v>
      </c>
      <c r="BI2471">
        <v>48</v>
      </c>
      <c r="BJ2471">
        <v>6.7000000000000004E-2</v>
      </c>
      <c r="BK2471">
        <v>4.3199999999999998E-4</v>
      </c>
      <c r="BN2471" s="183"/>
    </row>
    <row r="2472" spans="1:66" ht="25.5" x14ac:dyDescent="0.25">
      <c r="A2472" s="1"/>
      <c r="B2472" s="94">
        <v>2459</v>
      </c>
      <c r="C2472" s="43">
        <v>1071681</v>
      </c>
      <c r="D2472" s="45">
        <v>1048013</v>
      </c>
      <c r="E2472" s="36" t="s">
        <v>3507</v>
      </c>
      <c r="F2472" s="151" t="s">
        <v>28</v>
      </c>
      <c r="G2472" s="41" t="s">
        <v>27</v>
      </c>
      <c r="H2472" s="46" t="str">
        <f>IFERROR(IFERROR(IF(SEARCH("Usystems",$E2472)&gt;0,"Usystems"),IF(SEARCH("RIIFO",$E2472)&gt;0,"RIIFO","Uponor")),"Uponor")</f>
        <v>Uponor</v>
      </c>
      <c r="I2472" s="25">
        <f>IFERROR(MID($D2472,1,7)+0,"")</f>
        <v>1048013</v>
      </c>
      <c r="J2472" s="25" t="str">
        <f>IFERROR(MID($D2472,10,7)+0,"")</f>
        <v/>
      </c>
      <c r="K2472" s="25" t="str">
        <f>IFERROR(MID($D2472,19,7)+0,"")</f>
        <v/>
      </c>
      <c r="L2472" s="25" t="str">
        <f>IFERROR(MID($D2472,28,7)+0,"")</f>
        <v/>
      </c>
      <c r="M2472" s="25" t="e">
        <f>IF(IFERROR(MID($Q2472,1,7)+0,"")&lt;1130000,IF(INDEX(C:C,MATCH(LEFT(Q2472,7)+0,I:I,0))&lt;1130000,"",INDEX(C:C,MATCH(LEFT(Q2472,7)+0,I:I,0))),IFERROR(MID($Q2472,1,7)+0,""))</f>
        <v>#N/A</v>
      </c>
      <c r="N2472" s="25" t="str">
        <f>IF(IFERROR(MID($Q2472,10,7)+0,"")&lt;1130000,"",IFERROR(MID($Q2472,10,7)+0,""))</f>
        <v/>
      </c>
      <c r="O2472" s="25" t="str">
        <f>IF(IFERROR(MID($Q2472,19,7)+0,"")&lt;1130000,"",IFERROR(MID($Q2472,19,7)+0,""))</f>
        <v/>
      </c>
      <c r="P2472" s="25" t="e">
        <f>IF(M2472="","",IF(N2472="",M2472,M2472&amp;", "&amp;N2472))</f>
        <v>#N/A</v>
      </c>
      <c r="Q2472" s="25">
        <v>1086978</v>
      </c>
      <c r="R2472" s="25"/>
      <c r="S2472" s="35" t="s">
        <v>60</v>
      </c>
      <c r="T2472" s="25" t="s">
        <v>36</v>
      </c>
      <c r="U2472" s="185">
        <v>10585</v>
      </c>
      <c r="V2472" s="188">
        <v>10585</v>
      </c>
      <c r="W2472" s="189">
        <v>10585</v>
      </c>
      <c r="X2472" s="31">
        <v>10585</v>
      </c>
      <c r="Y2472" s="90">
        <f>IFERROR(ROUND(X2472/W2472-1,2),"")</f>
        <v>0</v>
      </c>
      <c r="Z2472" s="31">
        <f>IF(OR(S2472="VLD MLC components",S2472="VLD MLC pipes",S2472="VLD PEX components",S2472="VLD PEX pipes",S2472="VLD PHC components",S2472="VLD PHC pipes",S2472="Controls VLD"),"По запросу",X2472)</f>
        <v>10585</v>
      </c>
      <c r="AA2472" s="63">
        <f>ROUND(X2472/1.2,3)</f>
        <v>8820.8330000000005</v>
      </c>
      <c r="AB2472" s="23">
        <v>8820.8330000000005</v>
      </c>
      <c r="AC2472" s="190">
        <f>IFERROR(ROUND(AA2472/AB2472-1,2),"")</f>
        <v>0</v>
      </c>
      <c r="AD2472" s="25">
        <v>9.7000000000000003E-2</v>
      </c>
      <c r="AE2472" s="25">
        <v>3.7100000000000002E-4</v>
      </c>
      <c r="AF2472" s="25">
        <v>0</v>
      </c>
      <c r="AG2472" s="25" t="s">
        <v>22</v>
      </c>
      <c r="AH2472" s="25">
        <v>0</v>
      </c>
      <c r="AI2472" s="25">
        <v>0</v>
      </c>
      <c r="AJ2472" s="25" t="s">
        <v>19</v>
      </c>
      <c r="AK2472" s="42" t="s">
        <v>19</v>
      </c>
      <c r="AL2472" s="25" t="s">
        <v>19</v>
      </c>
      <c r="AM2472" s="25">
        <v>1</v>
      </c>
      <c r="AN2472" s="25" t="s">
        <v>22</v>
      </c>
      <c r="AO2472" s="25" t="s">
        <v>22</v>
      </c>
      <c r="AP2472" s="25" t="s">
        <v>22</v>
      </c>
      <c r="AQ2472" s="25"/>
      <c r="AR2472" s="94"/>
      <c r="AS2472" s="157" t="s">
        <v>22</v>
      </c>
      <c r="AT2472" s="93">
        <v>42339</v>
      </c>
      <c r="AU2472" s="92" t="s">
        <v>22</v>
      </c>
      <c r="AV2472" s="91" t="s">
        <v>48</v>
      </c>
      <c r="AW2472" s="92" t="s">
        <v>48</v>
      </c>
      <c r="AX2472" s="92" t="s">
        <v>48</v>
      </c>
      <c r="AY2472" s="91" t="s">
        <v>152</v>
      </c>
      <c r="AZ2472" s="23"/>
      <c r="BA2472" s="25">
        <v>0</v>
      </c>
      <c r="BB2472" t="s">
        <v>48</v>
      </c>
      <c r="BC2472" t="e">
        <v>#N/A</v>
      </c>
      <c r="BD2472" t="e">
        <f>IF(Z2472=BC2472,"OK")</f>
        <v>#N/A</v>
      </c>
      <c r="BE2472">
        <v>9.7000000000000003E-2</v>
      </c>
      <c r="BF2472">
        <v>3.7100000000000002E-4</v>
      </c>
      <c r="BG2472" t="s">
        <v>22</v>
      </c>
      <c r="BH2472" t="s">
        <v>22</v>
      </c>
      <c r="BI2472" t="s">
        <v>22</v>
      </c>
      <c r="BJ2472">
        <v>0</v>
      </c>
      <c r="BK2472">
        <v>0</v>
      </c>
      <c r="BN2472" s="183"/>
    </row>
    <row r="2473" spans="1:66" ht="25.5" x14ac:dyDescent="0.25">
      <c r="A2473" s="1"/>
      <c r="B2473" s="94">
        <v>2460</v>
      </c>
      <c r="C2473" s="43">
        <v>1083576</v>
      </c>
      <c r="D2473" s="45">
        <v>1000516</v>
      </c>
      <c r="E2473" s="27" t="s">
        <v>3506</v>
      </c>
      <c r="F2473" s="151" t="s">
        <v>26</v>
      </c>
      <c r="G2473" s="41" t="s">
        <v>30</v>
      </c>
      <c r="H2473" s="46" t="str">
        <f>IFERROR(IFERROR(IF(SEARCH("Usystems",$E2473)&gt;0,"Usystems"),IF(SEARCH("RIIFO",$E2473)&gt;0,"RIIFO","Uponor")),"Uponor")</f>
        <v>Uponor</v>
      </c>
      <c r="I2473" s="25">
        <f>IFERROR(MID($D2473,1,7)+0,"")</f>
        <v>1000516</v>
      </c>
      <c r="J2473" s="25" t="str">
        <f>IFERROR(MID($D2473,10,7)+0,"")</f>
        <v/>
      </c>
      <c r="K2473" s="25" t="str">
        <f>IFERROR(MID($D2473,19,7)+0,"")</f>
        <v/>
      </c>
      <c r="L2473" s="25" t="str">
        <f>IFERROR(MID($D2473,28,7)+0,"")</f>
        <v/>
      </c>
      <c r="M2473" s="25" t="str">
        <f>IF(IFERROR(MID($Q2473,1,7)+0,"")&lt;1130000,IF(INDEX(C:C,MATCH(LEFT(Q2473,7)+0,I:I,0))&lt;1130000,"",INDEX(C:C,MATCH(LEFT(Q2473,7)+0,I:I,0))),IFERROR(MID($Q2473,1,7)+0,""))</f>
        <v/>
      </c>
      <c r="N2473" s="25" t="str">
        <f>IF(IFERROR(MID($Q2473,10,7)+0,"")&lt;1130000,"",IFERROR(MID($Q2473,10,7)+0,""))</f>
        <v/>
      </c>
      <c r="O2473" s="25" t="str">
        <f>IF(IFERROR(MID($Q2473,19,7)+0,"")&lt;1130000,"",IFERROR(MID($Q2473,19,7)+0,""))</f>
        <v/>
      </c>
      <c r="P2473" s="25" t="str">
        <f>IF(M2473="","",IF(N2473="",M2473,M2473&amp;", "&amp;N2473))</f>
        <v/>
      </c>
      <c r="Q2473" s="25"/>
      <c r="R2473" s="25"/>
      <c r="S2473" s="35" t="s">
        <v>60</v>
      </c>
      <c r="T2473" s="25" t="s">
        <v>36</v>
      </c>
      <c r="U2473" s="185">
        <v>6962</v>
      </c>
      <c r="V2473" s="188">
        <v>6962</v>
      </c>
      <c r="W2473" s="189">
        <v>6962</v>
      </c>
      <c r="X2473" s="31">
        <v>6962</v>
      </c>
      <c r="Y2473" s="90">
        <f>IFERROR(ROUND(X2473/W2473-1,2),"")</f>
        <v>0</v>
      </c>
      <c r="Z2473" s="31">
        <f>IF(OR(S2473="VLD MLC components",S2473="VLD MLC pipes",S2473="VLD PEX components",S2473="VLD PEX pipes",S2473="VLD PHC components",S2473="VLD PHC pipes",S2473="Controls VLD"),"По запросу",X2473)</f>
        <v>6962</v>
      </c>
      <c r="AA2473" s="63">
        <f>ROUND(X2473/1.2,3)</f>
        <v>5801.6670000000004</v>
      </c>
      <c r="AB2473" s="23">
        <v>5801.6670000000004</v>
      </c>
      <c r="AC2473" s="190">
        <f>IFERROR(ROUND(AA2473/AB2473-1,2),"")</f>
        <v>0</v>
      </c>
      <c r="AD2473" s="25">
        <v>4.1000000000000002E-2</v>
      </c>
      <c r="AE2473" s="25">
        <v>1.2300000000000001E-4</v>
      </c>
      <c r="AF2473" s="25">
        <v>1</v>
      </c>
      <c r="AG2473" s="25">
        <v>1</v>
      </c>
      <c r="AH2473" s="25">
        <v>1</v>
      </c>
      <c r="AI2473" s="25">
        <v>1</v>
      </c>
      <c r="AJ2473" s="25" t="s">
        <v>20</v>
      </c>
      <c r="AK2473" s="42" t="s">
        <v>19</v>
      </c>
      <c r="AL2473" s="25" t="s">
        <v>19</v>
      </c>
      <c r="AM2473" s="25">
        <v>1</v>
      </c>
      <c r="AN2473" s="25"/>
      <c r="AO2473" s="25"/>
      <c r="AP2473" s="25"/>
      <c r="AQ2473" s="25"/>
      <c r="AR2473" s="94"/>
      <c r="AS2473" s="157">
        <v>1</v>
      </c>
      <c r="AT2473" s="93">
        <v>42339</v>
      </c>
      <c r="AU2473" s="92" t="s">
        <v>22</v>
      </c>
      <c r="AV2473" s="91" t="s">
        <v>152</v>
      </c>
      <c r="AW2473" s="92" t="s">
        <v>48</v>
      </c>
      <c r="AX2473" s="92" t="s">
        <v>48</v>
      </c>
      <c r="AY2473" s="91" t="s">
        <v>152</v>
      </c>
      <c r="AZ2473" s="23"/>
      <c r="BA2473" s="25" t="s">
        <v>3505</v>
      </c>
      <c r="BB2473" t="s">
        <v>25</v>
      </c>
      <c r="BC2473" t="e">
        <v>#N/A</v>
      </c>
      <c r="BD2473" t="e">
        <f>IF(Z2473=BC2473,"OK")</f>
        <v>#N/A</v>
      </c>
      <c r="BE2473">
        <v>4.1000000000000002E-2</v>
      </c>
      <c r="BF2473">
        <v>1.2300000000000001E-4</v>
      </c>
      <c r="BG2473">
        <v>0</v>
      </c>
      <c r="BH2473">
        <v>0</v>
      </c>
      <c r="BI2473">
        <v>0</v>
      </c>
      <c r="BJ2473">
        <v>0</v>
      </c>
      <c r="BK2473">
        <v>0</v>
      </c>
      <c r="BN2473" s="183"/>
    </row>
    <row r="2474" spans="1:66" ht="25.5" x14ac:dyDescent="0.25">
      <c r="A2474" s="1"/>
      <c r="B2474" s="94">
        <v>2461</v>
      </c>
      <c r="C2474" s="43">
        <v>1083577</v>
      </c>
      <c r="D2474" s="45">
        <v>1000517</v>
      </c>
      <c r="E2474" s="27" t="s">
        <v>3504</v>
      </c>
      <c r="F2474" s="151" t="s">
        <v>26</v>
      </c>
      <c r="G2474" s="41" t="s">
        <v>30</v>
      </c>
      <c r="H2474" s="46" t="str">
        <f>IFERROR(IFERROR(IF(SEARCH("Usystems",$E2474)&gt;0,"Usystems"),IF(SEARCH("RIIFO",$E2474)&gt;0,"RIIFO","Uponor")),"Uponor")</f>
        <v>Uponor</v>
      </c>
      <c r="I2474" s="25">
        <f>IFERROR(MID($D2474,1,7)+0,"")</f>
        <v>1000517</v>
      </c>
      <c r="J2474" s="25" t="str">
        <f>IFERROR(MID($D2474,10,7)+0,"")</f>
        <v/>
      </c>
      <c r="K2474" s="25" t="str">
        <f>IFERROR(MID($D2474,19,7)+0,"")</f>
        <v/>
      </c>
      <c r="L2474" s="25" t="str">
        <f>IFERROR(MID($D2474,28,7)+0,"")</f>
        <v/>
      </c>
      <c r="M2474" s="25" t="str">
        <f>IF(IFERROR(MID($Q2474,1,7)+0,"")&lt;1130000,IF(INDEX(C:C,MATCH(LEFT(Q2474,7)+0,I:I,0))&lt;1130000,"",INDEX(C:C,MATCH(LEFT(Q2474,7)+0,I:I,0))),IFERROR(MID($Q2474,1,7)+0,""))</f>
        <v/>
      </c>
      <c r="N2474" s="25" t="str">
        <f>IF(IFERROR(MID($Q2474,10,7)+0,"")&lt;1130000,"",IFERROR(MID($Q2474,10,7)+0,""))</f>
        <v/>
      </c>
      <c r="O2474" s="25" t="str">
        <f>IF(IFERROR(MID($Q2474,19,7)+0,"")&lt;1130000,"",IFERROR(MID($Q2474,19,7)+0,""))</f>
        <v/>
      </c>
      <c r="P2474" s="25" t="str">
        <f>IF(M2474="","",IF(N2474="",M2474,M2474&amp;", "&amp;N2474))</f>
        <v/>
      </c>
      <c r="Q2474" s="25"/>
      <c r="R2474" s="25"/>
      <c r="S2474" s="35" t="s">
        <v>60</v>
      </c>
      <c r="T2474" s="25" t="s">
        <v>36</v>
      </c>
      <c r="U2474" s="185">
        <v>18139</v>
      </c>
      <c r="V2474" s="188">
        <v>18139</v>
      </c>
      <c r="W2474" s="189">
        <v>18139</v>
      </c>
      <c r="X2474" s="31">
        <v>18139</v>
      </c>
      <c r="Y2474" s="90">
        <f>IFERROR(ROUND(X2474/W2474-1,2),"")</f>
        <v>0</v>
      </c>
      <c r="Z2474" s="31">
        <f>IF(OR(S2474="VLD MLC components",S2474="VLD MLC pipes",S2474="VLD PEX components",S2474="VLD PEX pipes",S2474="VLD PHC components",S2474="VLD PHC pipes",S2474="Controls VLD"),"По запросу",X2474)</f>
        <v>18139</v>
      </c>
      <c r="AA2474" s="63">
        <f>ROUND(X2474/1.2,3)</f>
        <v>15115.833000000001</v>
      </c>
      <c r="AB2474" s="23">
        <v>15115.833000000001</v>
      </c>
      <c r="AC2474" s="190">
        <f>IFERROR(ROUND(AA2474/AB2474-1,2),"")</f>
        <v>0</v>
      </c>
      <c r="AD2474" s="25">
        <v>0.184</v>
      </c>
      <c r="AE2474" s="25">
        <v>1.6260000000000001E-3</v>
      </c>
      <c r="AF2474" s="25">
        <v>2</v>
      </c>
      <c r="AG2474" s="25">
        <v>2</v>
      </c>
      <c r="AH2474" s="25">
        <v>2</v>
      </c>
      <c r="AI2474" s="25">
        <v>2</v>
      </c>
      <c r="AJ2474" s="25" t="s">
        <v>20</v>
      </c>
      <c r="AK2474" s="42" t="s">
        <v>19</v>
      </c>
      <c r="AL2474" s="25" t="s">
        <v>19</v>
      </c>
      <c r="AM2474" s="25">
        <v>1</v>
      </c>
      <c r="AN2474" s="25"/>
      <c r="AO2474" s="25"/>
      <c r="AP2474" s="25"/>
      <c r="AQ2474" s="25"/>
      <c r="AR2474" s="94"/>
      <c r="AS2474" s="157">
        <v>2</v>
      </c>
      <c r="AT2474" s="93">
        <v>42339</v>
      </c>
      <c r="AU2474" s="92" t="s">
        <v>22</v>
      </c>
      <c r="AV2474" s="91" t="s">
        <v>152</v>
      </c>
      <c r="AW2474" s="92" t="s">
        <v>48</v>
      </c>
      <c r="AX2474" s="92" t="s">
        <v>48</v>
      </c>
      <c r="AY2474" s="91" t="s">
        <v>152</v>
      </c>
      <c r="AZ2474" s="23"/>
      <c r="BA2474" s="25" t="s">
        <v>3503</v>
      </c>
      <c r="BB2474" t="s">
        <v>25</v>
      </c>
      <c r="BC2474" t="e">
        <v>#N/A</v>
      </c>
      <c r="BD2474" t="e">
        <f>IF(Z2474=BC2474,"OK")</f>
        <v>#N/A</v>
      </c>
      <c r="BE2474">
        <v>0.184</v>
      </c>
      <c r="BF2474">
        <v>1.6260000000000001E-3</v>
      </c>
      <c r="BG2474">
        <v>0</v>
      </c>
      <c r="BH2474">
        <v>0</v>
      </c>
      <c r="BI2474">
        <v>0</v>
      </c>
      <c r="BJ2474">
        <v>0</v>
      </c>
      <c r="BK2474">
        <v>0</v>
      </c>
      <c r="BN2474" s="183"/>
    </row>
    <row r="2475" spans="1:66" x14ac:dyDescent="0.25">
      <c r="A2475" s="1"/>
      <c r="B2475" s="94">
        <v>2462</v>
      </c>
      <c r="C2475" s="43">
        <v>1063382</v>
      </c>
      <c r="D2475" s="45"/>
      <c r="E2475" s="36" t="s">
        <v>3502</v>
      </c>
      <c r="F2475" s="151" t="s">
        <v>28</v>
      </c>
      <c r="G2475" s="41" t="s">
        <v>30</v>
      </c>
      <c r="H2475" s="46" t="str">
        <f>IFERROR(IFERROR(IF(SEARCH("Usystems",$E2475)&gt;0,"Usystems"),IF(SEARCH("RIIFO",$E2475)&gt;0,"RIIFO","Uponor")),"Uponor")</f>
        <v>Uponor</v>
      </c>
      <c r="I2475" s="25" t="str">
        <f>IFERROR(MID($D2475,1,7)+0,"")</f>
        <v/>
      </c>
      <c r="J2475" s="25" t="str">
        <f>IFERROR(MID($D2475,10,7)+0,"")</f>
        <v/>
      </c>
      <c r="K2475" s="25" t="str">
        <f>IFERROR(MID($D2475,19,7)+0,"")</f>
        <v/>
      </c>
      <c r="L2475" s="25" t="str">
        <f>IFERROR(MID($D2475,28,7)+0,"")</f>
        <v/>
      </c>
      <c r="M2475" s="25" t="str">
        <f>IF(IFERROR(MID($Q2475,1,7)+0,"")&lt;1130000,IF(INDEX(C:C,MATCH(LEFT(Q2475,7)+0,I:I,0))&lt;1130000,"",INDEX(C:C,MATCH(LEFT(Q2475,7)+0,I:I,0))),IFERROR(MID($Q2475,1,7)+0,""))</f>
        <v/>
      </c>
      <c r="N2475" s="25" t="str">
        <f>IF(IFERROR(MID($Q2475,10,7)+0,"")&lt;1130000,"",IFERROR(MID($Q2475,10,7)+0,""))</f>
        <v/>
      </c>
      <c r="O2475" s="25" t="str">
        <f>IF(IFERROR(MID($Q2475,19,7)+0,"")&lt;1130000,"",IFERROR(MID($Q2475,19,7)+0,""))</f>
        <v/>
      </c>
      <c r="P2475" s="25" t="str">
        <f>IF(M2475="","",IF(N2475="",M2475,M2475&amp;", "&amp;N2475))</f>
        <v/>
      </c>
      <c r="Q2475" s="25"/>
      <c r="R2475" s="25"/>
      <c r="S2475" s="35" t="s">
        <v>60</v>
      </c>
      <c r="T2475" s="25" t="s">
        <v>36</v>
      </c>
      <c r="U2475" s="185">
        <v>64232</v>
      </c>
      <c r="V2475" s="188">
        <v>64232</v>
      </c>
      <c r="W2475" s="189">
        <v>64232</v>
      </c>
      <c r="X2475" s="31">
        <v>64232</v>
      </c>
      <c r="Y2475" s="90">
        <f>IFERROR(ROUND(X2475/W2475-1,2),"")</f>
        <v>0</v>
      </c>
      <c r="Z2475" s="31">
        <f>IF(OR(S2475="VLD MLC components",S2475="VLD MLC pipes",S2475="VLD PEX components",S2475="VLD PEX pipes",S2475="VLD PHC components",S2475="VLD PHC pipes",S2475="Controls VLD"),"По запросу",X2475)</f>
        <v>64232</v>
      </c>
      <c r="AA2475" s="63">
        <f>ROUND(X2475/1.2,3)</f>
        <v>53526.667000000001</v>
      </c>
      <c r="AB2475" s="23">
        <v>53526.667000000001</v>
      </c>
      <c r="AC2475" s="190">
        <f>IFERROR(ROUND(AA2475/AB2475-1,2),"")</f>
        <v>0</v>
      </c>
      <c r="AD2475" s="25">
        <v>0.33</v>
      </c>
      <c r="AE2475" s="25">
        <v>5.6999999999999998E-4</v>
      </c>
      <c r="AF2475" s="25">
        <v>0</v>
      </c>
      <c r="AG2475" s="25" t="s">
        <v>22</v>
      </c>
      <c r="AH2475" s="25">
        <v>0</v>
      </c>
      <c r="AI2475" s="25">
        <v>0</v>
      </c>
      <c r="AJ2475" s="25" t="s">
        <v>19</v>
      </c>
      <c r="AK2475" s="42" t="s">
        <v>19</v>
      </c>
      <c r="AL2475" s="25" t="s">
        <v>19</v>
      </c>
      <c r="AM2475" s="25">
        <v>1</v>
      </c>
      <c r="AN2475" s="25"/>
      <c r="AO2475" s="25"/>
      <c r="AP2475" s="25"/>
      <c r="AQ2475" s="25"/>
      <c r="AR2475" s="94"/>
      <c r="AS2475" s="157" t="s">
        <v>22</v>
      </c>
      <c r="AT2475" s="93">
        <v>42339</v>
      </c>
      <c r="AU2475" s="92" t="s">
        <v>22</v>
      </c>
      <c r="AV2475" s="91" t="s">
        <v>48</v>
      </c>
      <c r="AW2475" s="92" t="s">
        <v>48</v>
      </c>
      <c r="AX2475" s="92" t="s">
        <v>48</v>
      </c>
      <c r="AY2475" s="91" t="s">
        <v>152</v>
      </c>
      <c r="AZ2475" s="23"/>
      <c r="BA2475" s="25">
        <v>0</v>
      </c>
      <c r="BB2475" t="s">
        <v>48</v>
      </c>
      <c r="BC2475" t="e">
        <v>#N/A</v>
      </c>
      <c r="BD2475" t="e">
        <f>IF(Z2475=BC2475,"OK")</f>
        <v>#N/A</v>
      </c>
      <c r="BE2475">
        <v>0.33</v>
      </c>
      <c r="BF2475">
        <v>5.6999999999999998E-4</v>
      </c>
      <c r="BG2475">
        <v>0</v>
      </c>
      <c r="BH2475">
        <v>0</v>
      </c>
      <c r="BI2475">
        <v>0</v>
      </c>
      <c r="BJ2475">
        <v>0</v>
      </c>
      <c r="BK2475">
        <v>0</v>
      </c>
      <c r="BN2475" s="183"/>
    </row>
    <row r="2476" spans="1:66" ht="25.5" x14ac:dyDescent="0.25">
      <c r="A2476" s="1"/>
      <c r="B2476" s="94">
        <v>2463</v>
      </c>
      <c r="C2476" s="43">
        <v>1000503</v>
      </c>
      <c r="D2476" s="37" t="s">
        <v>22</v>
      </c>
      <c r="E2476" s="27" t="s">
        <v>3501</v>
      </c>
      <c r="F2476" s="151" t="s">
        <v>28</v>
      </c>
      <c r="G2476" s="41" t="s">
        <v>30</v>
      </c>
      <c r="H2476" s="46" t="str">
        <f>IFERROR(IFERROR(IF(SEARCH("Usystems",$E2476)&gt;0,"Usystems"),IF(SEARCH("RIIFO",$E2476)&gt;0,"RIIFO","Uponor")),"Uponor")</f>
        <v>Uponor</v>
      </c>
      <c r="I2476" s="25" t="str">
        <f>IFERROR(MID($D2476,1,7)+0,"")</f>
        <v/>
      </c>
      <c r="J2476" s="25" t="str">
        <f>IFERROR(MID($D2476,10,7)+0,"")</f>
        <v/>
      </c>
      <c r="K2476" s="25" t="str">
        <f>IFERROR(MID($D2476,19,7)+0,"")</f>
        <v/>
      </c>
      <c r="L2476" s="25" t="str">
        <f>IFERROR(MID($D2476,28,7)+0,"")</f>
        <v/>
      </c>
      <c r="M2476" s="25" t="str">
        <f>IF(IFERROR(MID($Q2476,1,7)+0,"")&lt;1130000,IF(INDEX(C:C,MATCH(LEFT(Q2476,7)+0,I:I,0))&lt;1130000,"",INDEX(C:C,MATCH(LEFT(Q2476,7)+0,I:I,0))),IFERROR(MID($Q2476,1,7)+0,""))</f>
        <v/>
      </c>
      <c r="N2476" s="25" t="str">
        <f>IF(IFERROR(MID($Q2476,10,7)+0,"")&lt;1130000,"",IFERROR(MID($Q2476,10,7)+0,""))</f>
        <v/>
      </c>
      <c r="O2476" s="25" t="str">
        <f>IF(IFERROR(MID($Q2476,19,7)+0,"")&lt;1130000,"",IFERROR(MID($Q2476,19,7)+0,""))</f>
        <v/>
      </c>
      <c r="P2476" s="25" t="str">
        <f>IF(M2476="","",IF(N2476="",M2476,M2476&amp;", "&amp;N2476))</f>
        <v/>
      </c>
      <c r="Q2476" s="37" t="s">
        <v>22</v>
      </c>
      <c r="R2476" s="37"/>
      <c r="S2476" s="35" t="s">
        <v>60</v>
      </c>
      <c r="T2476" s="25" t="s">
        <v>36</v>
      </c>
      <c r="U2476" s="185">
        <v>952</v>
      </c>
      <c r="V2476" s="188">
        <v>952</v>
      </c>
      <c r="W2476" s="189">
        <v>952</v>
      </c>
      <c r="X2476" s="31">
        <v>952</v>
      </c>
      <c r="Y2476" s="90">
        <f>IFERROR(ROUND(X2476/W2476-1,2),"")</f>
        <v>0</v>
      </c>
      <c r="Z2476" s="31">
        <f>IF(OR(S2476="VLD MLC components",S2476="VLD MLC pipes",S2476="VLD PEX components",S2476="VLD PEX pipes",S2476="VLD PHC components",S2476="VLD PHC pipes",S2476="Controls VLD"),"По запросу",X2476)</f>
        <v>952</v>
      </c>
      <c r="AA2476" s="63">
        <f>ROUND(X2476/1.2,3)</f>
        <v>793.33299999999997</v>
      </c>
      <c r="AB2476" s="23">
        <v>793.33299999999997</v>
      </c>
      <c r="AC2476" s="190">
        <f>IFERROR(ROUND(AA2476/AB2476-1,2),"")</f>
        <v>0</v>
      </c>
      <c r="AD2476" s="25">
        <v>1.6E-2</v>
      </c>
      <c r="AE2476" s="25">
        <v>5.3999999999999998E-5</v>
      </c>
      <c r="AF2476" s="25">
        <v>96</v>
      </c>
      <c r="AG2476" s="25">
        <v>96</v>
      </c>
      <c r="AH2476" s="25">
        <v>96</v>
      </c>
      <c r="AI2476" s="25">
        <v>96</v>
      </c>
      <c r="AJ2476" s="25" t="s">
        <v>20</v>
      </c>
      <c r="AK2476" s="42" t="s">
        <v>19</v>
      </c>
      <c r="AL2476" s="25" t="s">
        <v>19</v>
      </c>
      <c r="AM2476" s="25">
        <v>1</v>
      </c>
      <c r="AN2476" s="25"/>
      <c r="AO2476" s="25"/>
      <c r="AP2476" s="25"/>
      <c r="AQ2476" s="25"/>
      <c r="AR2476" s="94"/>
      <c r="AS2476" s="157">
        <v>101</v>
      </c>
      <c r="AT2476" s="93" t="s">
        <v>22</v>
      </c>
      <c r="AU2476" s="92" t="s">
        <v>22</v>
      </c>
      <c r="AV2476" s="91" t="s">
        <v>152</v>
      </c>
      <c r="AW2476" s="92" t="s">
        <v>152</v>
      </c>
      <c r="AX2476" s="92" t="s">
        <v>48</v>
      </c>
      <c r="AY2476" s="91" t="s">
        <v>152</v>
      </c>
      <c r="AZ2476" s="23"/>
      <c r="BA2476" s="25" t="s">
        <v>3500</v>
      </c>
      <c r="BB2476" t="s">
        <v>25</v>
      </c>
      <c r="BC2476" t="e">
        <v>#N/A</v>
      </c>
      <c r="BD2476" t="e">
        <f>IF(Z2476=BC2476,"OK")</f>
        <v>#N/A</v>
      </c>
      <c r="BE2476">
        <v>1.6E-2</v>
      </c>
      <c r="BF2476">
        <v>5.3999999999999998E-5</v>
      </c>
      <c r="BG2476">
        <v>0</v>
      </c>
      <c r="BH2476">
        <v>0</v>
      </c>
      <c r="BI2476">
        <v>0</v>
      </c>
      <c r="BJ2476">
        <v>0</v>
      </c>
      <c r="BK2476">
        <v>0</v>
      </c>
      <c r="BN2476" s="183"/>
    </row>
    <row r="2477" spans="1:66" ht="25.5" x14ac:dyDescent="0.25">
      <c r="A2477" s="1"/>
      <c r="B2477" s="94">
        <v>2464</v>
      </c>
      <c r="C2477" s="43">
        <v>1046115</v>
      </c>
      <c r="D2477" s="37" t="s">
        <v>22</v>
      </c>
      <c r="E2477" s="27" t="s">
        <v>3499</v>
      </c>
      <c r="F2477" s="151" t="s">
        <v>28</v>
      </c>
      <c r="G2477" s="41" t="s">
        <v>30</v>
      </c>
      <c r="H2477" s="46" t="str">
        <f>IFERROR(IFERROR(IF(SEARCH("Usystems",$E2477)&gt;0,"Usystems"),IF(SEARCH("RIIFO",$E2477)&gt;0,"RIIFO","Uponor")),"Uponor")</f>
        <v>Uponor</v>
      </c>
      <c r="I2477" s="25" t="str">
        <f>IFERROR(MID($D2477,1,7)+0,"")</f>
        <v/>
      </c>
      <c r="J2477" s="25" t="str">
        <f>IFERROR(MID($D2477,10,7)+0,"")</f>
        <v/>
      </c>
      <c r="K2477" s="25" t="str">
        <f>IFERROR(MID($D2477,19,7)+0,"")</f>
        <v/>
      </c>
      <c r="L2477" s="25" t="str">
        <f>IFERROR(MID($D2477,28,7)+0,"")</f>
        <v/>
      </c>
      <c r="M2477" s="25" t="str">
        <f>IF(IFERROR(MID($Q2477,1,7)+0,"")&lt;1130000,IF(INDEX(C:C,MATCH(LEFT(Q2477,7)+0,I:I,0))&lt;1130000,"",INDEX(C:C,MATCH(LEFT(Q2477,7)+0,I:I,0))),IFERROR(MID($Q2477,1,7)+0,""))</f>
        <v/>
      </c>
      <c r="N2477" s="25" t="str">
        <f>IF(IFERROR(MID($Q2477,10,7)+0,"")&lt;1130000,"",IFERROR(MID($Q2477,10,7)+0,""))</f>
        <v/>
      </c>
      <c r="O2477" s="25" t="str">
        <f>IF(IFERROR(MID($Q2477,19,7)+0,"")&lt;1130000,"",IFERROR(MID($Q2477,19,7)+0,""))</f>
        <v/>
      </c>
      <c r="P2477" s="25" t="str">
        <f>IF(M2477="","",IF(N2477="",M2477,M2477&amp;", "&amp;N2477))</f>
        <v/>
      </c>
      <c r="Q2477" s="37" t="s">
        <v>22</v>
      </c>
      <c r="R2477" s="37"/>
      <c r="S2477" s="35" t="s">
        <v>60</v>
      </c>
      <c r="T2477" s="25" t="s">
        <v>36</v>
      </c>
      <c r="U2477" s="185">
        <v>744</v>
      </c>
      <c r="V2477" s="188">
        <v>744</v>
      </c>
      <c r="W2477" s="189">
        <v>744</v>
      </c>
      <c r="X2477" s="31">
        <v>744</v>
      </c>
      <c r="Y2477" s="90">
        <f>IFERROR(ROUND(X2477/W2477-1,2),"")</f>
        <v>0</v>
      </c>
      <c r="Z2477" s="31">
        <f>IF(OR(S2477="VLD MLC components",S2477="VLD MLC pipes",S2477="VLD PEX components",S2477="VLD PEX pipes",S2477="VLD PHC components",S2477="VLD PHC pipes",S2477="Controls VLD"),"По запросу",X2477)</f>
        <v>744</v>
      </c>
      <c r="AA2477" s="63">
        <f>ROUND(X2477/1.2,3)</f>
        <v>620</v>
      </c>
      <c r="AB2477" s="23">
        <v>620</v>
      </c>
      <c r="AC2477" s="190">
        <f>IFERROR(ROUND(AA2477/AB2477-1,2),"")</f>
        <v>0</v>
      </c>
      <c r="AD2477" s="25">
        <v>1.9E-2</v>
      </c>
      <c r="AE2477" s="25">
        <v>3.0000000000000001E-5</v>
      </c>
      <c r="AF2477" s="25">
        <v>0</v>
      </c>
      <c r="AG2477" s="25" t="s">
        <v>22</v>
      </c>
      <c r="AH2477" s="25">
        <v>0</v>
      </c>
      <c r="AI2477" s="25">
        <v>0</v>
      </c>
      <c r="AJ2477" s="25" t="s">
        <v>19</v>
      </c>
      <c r="AK2477" s="42" t="s">
        <v>19</v>
      </c>
      <c r="AL2477" s="25" t="s">
        <v>19</v>
      </c>
      <c r="AM2477" s="25">
        <v>1</v>
      </c>
      <c r="AN2477" s="25"/>
      <c r="AO2477" s="25"/>
      <c r="AP2477" s="25"/>
      <c r="AQ2477" s="25"/>
      <c r="AR2477" s="94"/>
      <c r="AS2477" s="157" t="s">
        <v>22</v>
      </c>
      <c r="AT2477" s="93" t="s">
        <v>22</v>
      </c>
      <c r="AU2477" s="92" t="s">
        <v>22</v>
      </c>
      <c r="AV2477" s="91" t="s">
        <v>48</v>
      </c>
      <c r="AW2477" s="92" t="s">
        <v>48</v>
      </c>
      <c r="AX2477" s="92" t="s">
        <v>48</v>
      </c>
      <c r="AY2477" s="91" t="s">
        <v>152</v>
      </c>
      <c r="AZ2477" s="23"/>
      <c r="BA2477" s="25">
        <v>0</v>
      </c>
      <c r="BB2477" t="s">
        <v>48</v>
      </c>
      <c r="BC2477" t="e">
        <v>#N/A</v>
      </c>
      <c r="BD2477" t="e">
        <f>IF(Z2477=BC2477,"OK")</f>
        <v>#N/A</v>
      </c>
      <c r="BE2477">
        <v>1.9E-2</v>
      </c>
      <c r="BF2477">
        <v>3.0000000000000001E-5</v>
      </c>
      <c r="BG2477">
        <v>0</v>
      </c>
      <c r="BH2477">
        <v>0</v>
      </c>
      <c r="BI2477">
        <v>0</v>
      </c>
      <c r="BJ2477">
        <v>0</v>
      </c>
      <c r="BK2477">
        <v>0</v>
      </c>
      <c r="BN2477" s="183"/>
    </row>
    <row r="2478" spans="1:66" x14ac:dyDescent="0.25">
      <c r="A2478" s="1"/>
      <c r="B2478" s="94">
        <v>2465</v>
      </c>
      <c r="C2478" s="43">
        <v>1045572</v>
      </c>
      <c r="D2478" s="37" t="s">
        <v>22</v>
      </c>
      <c r="E2478" s="27" t="s">
        <v>3498</v>
      </c>
      <c r="F2478" s="151" t="s">
        <v>28</v>
      </c>
      <c r="G2478" s="41" t="s">
        <v>30</v>
      </c>
      <c r="H2478" s="46" t="str">
        <f>IFERROR(IFERROR(IF(SEARCH("Usystems",$E2478)&gt;0,"Usystems"),IF(SEARCH("RIIFO",$E2478)&gt;0,"RIIFO","Uponor")),"Uponor")</f>
        <v>Uponor</v>
      </c>
      <c r="I2478" s="25" t="str">
        <f>IFERROR(MID($D2478,1,7)+0,"")</f>
        <v/>
      </c>
      <c r="J2478" s="25" t="str">
        <f>IFERROR(MID($D2478,10,7)+0,"")</f>
        <v/>
      </c>
      <c r="K2478" s="25" t="str">
        <f>IFERROR(MID($D2478,19,7)+0,"")</f>
        <v/>
      </c>
      <c r="L2478" s="25" t="str">
        <f>IFERROR(MID($D2478,28,7)+0,"")</f>
        <v/>
      </c>
      <c r="M2478" s="25" t="str">
        <f>IF(IFERROR(MID($Q2478,1,7)+0,"")&lt;1130000,IF(INDEX(C:C,MATCH(LEFT(Q2478,7)+0,I:I,0))&lt;1130000,"",INDEX(C:C,MATCH(LEFT(Q2478,7)+0,I:I,0))),IFERROR(MID($Q2478,1,7)+0,""))</f>
        <v/>
      </c>
      <c r="N2478" s="25" t="str">
        <f>IF(IFERROR(MID($Q2478,10,7)+0,"")&lt;1130000,"",IFERROR(MID($Q2478,10,7)+0,""))</f>
        <v/>
      </c>
      <c r="O2478" s="25" t="str">
        <f>IF(IFERROR(MID($Q2478,19,7)+0,"")&lt;1130000,"",IFERROR(MID($Q2478,19,7)+0,""))</f>
        <v/>
      </c>
      <c r="P2478" s="25" t="str">
        <f>IF(M2478="","",IF(N2478="",M2478,M2478&amp;", "&amp;N2478))</f>
        <v/>
      </c>
      <c r="Q2478" s="37">
        <v>1086260</v>
      </c>
      <c r="R2478" s="37"/>
      <c r="S2478" s="35" t="s">
        <v>60</v>
      </c>
      <c r="T2478" s="25" t="s">
        <v>36</v>
      </c>
      <c r="U2478" s="185">
        <v>12892</v>
      </c>
      <c r="V2478" s="188">
        <v>12892</v>
      </c>
      <c r="W2478" s="189">
        <v>12892</v>
      </c>
      <c r="X2478" s="31">
        <v>12892</v>
      </c>
      <c r="Y2478" s="90">
        <f>IFERROR(ROUND(X2478/W2478-1,2),"")</f>
        <v>0</v>
      </c>
      <c r="Z2478" s="31">
        <f>IF(OR(S2478="VLD MLC components",S2478="VLD MLC pipes",S2478="VLD PEX components",S2478="VLD PEX pipes",S2478="VLD PHC components",S2478="VLD PHC pipes",S2478="Controls VLD"),"По запросу",X2478)</f>
        <v>12892</v>
      </c>
      <c r="AA2478" s="63">
        <f>ROUND(X2478/1.2,3)</f>
        <v>10743.333000000001</v>
      </c>
      <c r="AB2478" s="23">
        <v>10743.333000000001</v>
      </c>
      <c r="AC2478" s="190">
        <f>IFERROR(ROUND(AA2478/AB2478-1,2),"")</f>
        <v>0</v>
      </c>
      <c r="AD2478" s="25">
        <v>7.9000000000000001E-2</v>
      </c>
      <c r="AE2478" s="25">
        <v>4.0099999999999999E-4</v>
      </c>
      <c r="AF2478" s="25">
        <v>1</v>
      </c>
      <c r="AG2478" s="25">
        <v>1</v>
      </c>
      <c r="AH2478" s="25">
        <v>1</v>
      </c>
      <c r="AI2478" s="25">
        <v>1</v>
      </c>
      <c r="AJ2478" s="25" t="s">
        <v>19</v>
      </c>
      <c r="AK2478" s="42" t="s">
        <v>19</v>
      </c>
      <c r="AL2478" s="25" t="s">
        <v>19</v>
      </c>
      <c r="AM2478" s="25">
        <v>1</v>
      </c>
      <c r="AN2478" s="25"/>
      <c r="AO2478" s="25"/>
      <c r="AP2478" s="25"/>
      <c r="AQ2478" s="25"/>
      <c r="AR2478" s="94"/>
      <c r="AS2478" s="157">
        <v>1</v>
      </c>
      <c r="AT2478" s="93" t="s">
        <v>22</v>
      </c>
      <c r="AU2478" s="92" t="s">
        <v>22</v>
      </c>
      <c r="AV2478" s="91" t="s">
        <v>152</v>
      </c>
      <c r="AW2478" s="92" t="s">
        <v>48</v>
      </c>
      <c r="AX2478" s="92" t="s">
        <v>48</v>
      </c>
      <c r="AY2478" s="91" t="s">
        <v>152</v>
      </c>
      <c r="AZ2478" s="23"/>
      <c r="BA2478" s="25">
        <v>0</v>
      </c>
      <c r="BB2478" t="s">
        <v>48</v>
      </c>
      <c r="BC2478" t="e">
        <v>#N/A</v>
      </c>
      <c r="BD2478" t="e">
        <f>IF(Z2478=BC2478,"OK")</f>
        <v>#N/A</v>
      </c>
      <c r="BE2478">
        <v>7.9000000000000001E-2</v>
      </c>
      <c r="BF2478">
        <v>4.0099999999999999E-4</v>
      </c>
      <c r="BG2478">
        <v>0</v>
      </c>
      <c r="BH2478">
        <v>0</v>
      </c>
      <c r="BI2478">
        <v>0</v>
      </c>
      <c r="BJ2478">
        <v>0</v>
      </c>
      <c r="BK2478">
        <v>0</v>
      </c>
      <c r="BN2478" s="183"/>
    </row>
    <row r="2479" spans="1:66" ht="25.5" x14ac:dyDescent="0.25">
      <c r="A2479" s="1"/>
      <c r="B2479" s="94">
        <v>2466</v>
      </c>
      <c r="C2479" s="43">
        <v>1000518</v>
      </c>
      <c r="D2479" s="37" t="s">
        <v>22</v>
      </c>
      <c r="E2479" s="27" t="s">
        <v>3497</v>
      </c>
      <c r="F2479" s="151" t="s">
        <v>26</v>
      </c>
      <c r="G2479" s="41" t="s">
        <v>30</v>
      </c>
      <c r="H2479" s="46" t="str">
        <f>IFERROR(IFERROR(IF(SEARCH("Usystems",$E2479)&gt;0,"Usystems"),IF(SEARCH("RIIFO",$E2479)&gt;0,"RIIFO","Uponor")),"Uponor")</f>
        <v>Uponor</v>
      </c>
      <c r="I2479" s="25" t="str">
        <f>IFERROR(MID($D2479,1,7)+0,"")</f>
        <v/>
      </c>
      <c r="J2479" s="25" t="str">
        <f>IFERROR(MID($D2479,10,7)+0,"")</f>
        <v/>
      </c>
      <c r="K2479" s="25" t="str">
        <f>IFERROR(MID($D2479,19,7)+0,"")</f>
        <v/>
      </c>
      <c r="L2479" s="25" t="str">
        <f>IFERROR(MID($D2479,28,7)+0,"")</f>
        <v/>
      </c>
      <c r="M2479" s="25" t="str">
        <f>IF(IFERROR(MID($Q2479,1,7)+0,"")&lt;1130000,IF(INDEX(C:C,MATCH(LEFT(Q2479,7)+0,I:I,0))&lt;1130000,"",INDEX(C:C,MATCH(LEFT(Q2479,7)+0,I:I,0))),IFERROR(MID($Q2479,1,7)+0,""))</f>
        <v/>
      </c>
      <c r="N2479" s="25" t="str">
        <f>IF(IFERROR(MID($Q2479,10,7)+0,"")&lt;1130000,"",IFERROR(MID($Q2479,10,7)+0,""))</f>
        <v/>
      </c>
      <c r="O2479" s="25" t="str">
        <f>IF(IFERROR(MID($Q2479,19,7)+0,"")&lt;1130000,"",IFERROR(MID($Q2479,19,7)+0,""))</f>
        <v/>
      </c>
      <c r="P2479" s="25" t="str">
        <f>IF(M2479="","",IF(N2479="",M2479,M2479&amp;", "&amp;N2479))</f>
        <v/>
      </c>
      <c r="Q2479" s="44" t="s">
        <v>22</v>
      </c>
      <c r="R2479" s="44"/>
      <c r="S2479" s="35" t="s">
        <v>60</v>
      </c>
      <c r="T2479" s="25" t="s">
        <v>38</v>
      </c>
      <c r="U2479" s="185">
        <v>31035</v>
      </c>
      <c r="V2479" s="188">
        <v>31035</v>
      </c>
      <c r="W2479" s="189">
        <v>31035</v>
      </c>
      <c r="X2479" s="31">
        <v>31035</v>
      </c>
      <c r="Y2479" s="90">
        <f>IFERROR(ROUND(X2479/W2479-1,2),"")</f>
        <v>0</v>
      </c>
      <c r="Z2479" s="31">
        <f>IF(OR(S2479="VLD MLC components",S2479="VLD MLC pipes",S2479="VLD PEX components",S2479="VLD PEX pipes",S2479="VLD PHC components",S2479="VLD PHC pipes",S2479="Controls VLD"),"По запросу",X2479)</f>
        <v>31035</v>
      </c>
      <c r="AA2479" s="63">
        <f>ROUND(X2479/1.2,3)</f>
        <v>25862.5</v>
      </c>
      <c r="AB2479" s="23">
        <v>25862.5</v>
      </c>
      <c r="AC2479" s="190">
        <f>IFERROR(ROUND(AA2479/AB2479-1,2),"")</f>
        <v>0</v>
      </c>
      <c r="AD2479" s="25">
        <v>0.2</v>
      </c>
      <c r="AE2479" s="25">
        <v>1.8699999999999999E-3</v>
      </c>
      <c r="AF2479" s="25">
        <v>1</v>
      </c>
      <c r="AG2479" s="25">
        <v>1</v>
      </c>
      <c r="AH2479" s="25">
        <v>1</v>
      </c>
      <c r="AI2479" s="25">
        <v>1</v>
      </c>
      <c r="AJ2479" s="25" t="s">
        <v>20</v>
      </c>
      <c r="AK2479" s="42" t="s">
        <v>19</v>
      </c>
      <c r="AL2479" s="25" t="s">
        <v>19</v>
      </c>
      <c r="AM2479" s="25">
        <v>1</v>
      </c>
      <c r="AN2479" s="25"/>
      <c r="AO2479" s="25"/>
      <c r="AP2479" s="25"/>
      <c r="AQ2479" s="25"/>
      <c r="AR2479" s="94"/>
      <c r="AS2479" s="157">
        <v>1</v>
      </c>
      <c r="AT2479" s="93" t="s">
        <v>22</v>
      </c>
      <c r="AU2479" s="92" t="s">
        <v>22</v>
      </c>
      <c r="AV2479" s="91" t="s">
        <v>152</v>
      </c>
      <c r="AW2479" s="92" t="s">
        <v>48</v>
      </c>
      <c r="AX2479" s="92" t="s">
        <v>48</v>
      </c>
      <c r="AY2479" s="91" t="s">
        <v>152</v>
      </c>
      <c r="AZ2479" s="23"/>
      <c r="BA2479" s="25" t="s">
        <v>3496</v>
      </c>
      <c r="BB2479" t="s">
        <v>25</v>
      </c>
      <c r="BC2479" t="e">
        <v>#N/A</v>
      </c>
      <c r="BD2479" t="e">
        <f>IF(Z2479=BC2479,"OK")</f>
        <v>#N/A</v>
      </c>
      <c r="BE2479">
        <v>0.2</v>
      </c>
      <c r="BF2479">
        <v>1.8699999999999999E-3</v>
      </c>
      <c r="BG2479">
        <v>0</v>
      </c>
      <c r="BH2479">
        <v>0</v>
      </c>
      <c r="BI2479">
        <v>0</v>
      </c>
      <c r="BJ2479">
        <v>0</v>
      </c>
      <c r="BK2479">
        <v>0</v>
      </c>
      <c r="BN2479" s="183"/>
    </row>
    <row r="2480" spans="1:66" ht="25.5" x14ac:dyDescent="0.25">
      <c r="A2480" s="1"/>
      <c r="B2480" s="94">
        <v>2467</v>
      </c>
      <c r="C2480" s="43">
        <v>1013008</v>
      </c>
      <c r="D2480" s="25">
        <v>1087778</v>
      </c>
      <c r="E2480" s="26" t="s">
        <v>157</v>
      </c>
      <c r="F2480" s="151" t="s">
        <v>655</v>
      </c>
      <c r="G2480" s="41" t="s">
        <v>585</v>
      </c>
      <c r="H2480" s="46" t="str">
        <f>IFERROR(IFERROR(IF(SEARCH("Usystems",$E2480)&gt;0,"Usystems"),IF(SEARCH("RIIFO",$E2480)&gt;0,"RIIFO","Uponor")),"Uponor")</f>
        <v>Uponor</v>
      </c>
      <c r="I2480" s="25">
        <f>IFERROR(MID($D2480,1,7)+0,"")</f>
        <v>1087778</v>
      </c>
      <c r="J2480" s="25" t="str">
        <f>IFERROR(MID($D2480,10,7)+0,"")</f>
        <v/>
      </c>
      <c r="K2480" s="25" t="str">
        <f>IFERROR(MID($D2480,19,7)+0,"")</f>
        <v/>
      </c>
      <c r="L2480" s="25" t="str">
        <f>IFERROR(MID($D2480,28,7)+0,"")</f>
        <v/>
      </c>
      <c r="M2480" s="25" t="str">
        <f>IF(IFERROR(MID($Q2480,1,7)+0,"")&lt;1130000,IF(INDEX(C:C,MATCH(LEFT(Q2480,7)+0,I:I,0))&lt;1130000,"",INDEX(C:C,MATCH(LEFT(Q2480,7)+0,I:I,0))),IFERROR(MID($Q2480,1,7)+0,""))</f>
        <v/>
      </c>
      <c r="N2480" s="25" t="str">
        <f>IF(IFERROR(MID($Q2480,10,7)+0,"")&lt;1130000,"",IFERROR(MID($Q2480,10,7)+0,""))</f>
        <v/>
      </c>
      <c r="O2480" s="25" t="str">
        <f>IF(IFERROR(MID($Q2480,19,7)+0,"")&lt;1130000,"",IFERROR(MID($Q2480,19,7)+0,""))</f>
        <v/>
      </c>
      <c r="P2480" s="25" t="str">
        <f>IF(M2480="","",IF(N2480="",M2480,M2480&amp;", "&amp;N2480))</f>
        <v/>
      </c>
      <c r="Q2480" s="23"/>
      <c r="R2480" s="23"/>
      <c r="S2480" s="35" t="s">
        <v>60</v>
      </c>
      <c r="T2480" s="34" t="s">
        <v>36</v>
      </c>
      <c r="U2480" s="185">
        <v>3712</v>
      </c>
      <c r="V2480" s="188">
        <v>5510</v>
      </c>
      <c r="W2480" s="189">
        <v>5510</v>
      </c>
      <c r="X2480" s="31">
        <v>5510</v>
      </c>
      <c r="Y2480" s="90">
        <f>IFERROR(ROUND(X2480/W2480-1,2),"")</f>
        <v>0</v>
      </c>
      <c r="Z2480" s="31">
        <f>IF(OR(S2480="VLD MLC components",S2480="VLD MLC pipes",S2480="VLD PEX components",S2480="VLD PEX pipes",S2480="VLD PHC components",S2480="VLD PHC pipes",S2480="Controls VLD"),"По запросу",X2480)</f>
        <v>5510</v>
      </c>
      <c r="AA2480" s="63">
        <f>ROUND(X2480/1.2,3)</f>
        <v>4591.6670000000004</v>
      </c>
      <c r="AB2480" s="23">
        <v>4591.6670000000004</v>
      </c>
      <c r="AC2480" s="190">
        <f>IFERROR(ROUND(AA2480/AB2480-1,2),"")</f>
        <v>0</v>
      </c>
      <c r="AD2480" s="25">
        <v>0.11</v>
      </c>
      <c r="AE2480" s="25">
        <v>1.875E-4</v>
      </c>
      <c r="AF2480" s="25">
        <v>1</v>
      </c>
      <c r="AG2480" s="25">
        <v>5</v>
      </c>
      <c r="AH2480" s="25">
        <v>18</v>
      </c>
      <c r="AI2480" s="25">
        <v>73</v>
      </c>
      <c r="AJ2480" s="25" t="s">
        <v>20</v>
      </c>
      <c r="AK2480" s="42" t="s">
        <v>19</v>
      </c>
      <c r="AL2480" s="25" t="s">
        <v>20</v>
      </c>
      <c r="AM2480" s="25">
        <v>1</v>
      </c>
      <c r="AN2480" s="25">
        <v>75</v>
      </c>
      <c r="AO2480" s="25">
        <v>50</v>
      </c>
      <c r="AP2480" s="25">
        <v>50</v>
      </c>
      <c r="AQ2480" s="25">
        <v>0.11</v>
      </c>
      <c r="AR2480" s="133">
        <v>1.8799999999999999E-4</v>
      </c>
      <c r="AS2480" s="157">
        <v>223</v>
      </c>
      <c r="AT2480" s="93" t="s">
        <v>22</v>
      </c>
      <c r="AU2480" s="92" t="s">
        <v>22</v>
      </c>
      <c r="AV2480" s="91" t="s">
        <v>152</v>
      </c>
      <c r="AW2480" s="92" t="s">
        <v>152</v>
      </c>
      <c r="AX2480" s="92" t="s">
        <v>48</v>
      </c>
      <c r="AY2480" s="91" t="s">
        <v>152</v>
      </c>
      <c r="AZ2480" s="23"/>
      <c r="BA2480" s="25" t="s">
        <v>3495</v>
      </c>
      <c r="BB2480" t="s">
        <v>25</v>
      </c>
      <c r="BC2480" t="e">
        <v>#N/A</v>
      </c>
      <c r="BD2480" t="e">
        <f>IF(Z2480=BC2480,"OK")</f>
        <v>#N/A</v>
      </c>
      <c r="BE2480">
        <v>0.11</v>
      </c>
      <c r="BF2480">
        <v>1.875E-4</v>
      </c>
      <c r="BG2480">
        <v>75</v>
      </c>
      <c r="BH2480">
        <v>50</v>
      </c>
      <c r="BI2480">
        <v>50</v>
      </c>
      <c r="BJ2480">
        <v>0.11</v>
      </c>
      <c r="BK2480">
        <v>1.8799999999999999E-4</v>
      </c>
      <c r="BN2480" s="183"/>
    </row>
    <row r="2481" spans="1:66" ht="25.5" x14ac:dyDescent="0.25">
      <c r="A2481" s="1"/>
      <c r="B2481" s="94">
        <v>2468</v>
      </c>
      <c r="C2481" s="43">
        <v>1000138</v>
      </c>
      <c r="D2481" s="25">
        <v>1090262</v>
      </c>
      <c r="E2481" s="26" t="s">
        <v>158</v>
      </c>
      <c r="F2481" s="151" t="s">
        <v>655</v>
      </c>
      <c r="G2481" s="41" t="s">
        <v>585</v>
      </c>
      <c r="H2481" s="46" t="str">
        <f>IFERROR(IFERROR(IF(SEARCH("Usystems",$E2481)&gt;0,"Usystems"),IF(SEARCH("RIIFO",$E2481)&gt;0,"RIIFO","Uponor")),"Uponor")</f>
        <v>Uponor</v>
      </c>
      <c r="I2481" s="25">
        <f>IFERROR(MID($D2481,1,7)+0,"")</f>
        <v>1090262</v>
      </c>
      <c r="J2481" s="25" t="str">
        <f>IFERROR(MID($D2481,10,7)+0,"")</f>
        <v/>
      </c>
      <c r="K2481" s="25" t="str">
        <f>IFERROR(MID($D2481,19,7)+0,"")</f>
        <v/>
      </c>
      <c r="L2481" s="25" t="str">
        <f>IFERROR(MID($D2481,28,7)+0,"")</f>
        <v/>
      </c>
      <c r="M2481" s="25" t="str">
        <f>IF(IFERROR(MID($Q2481,1,7)+0,"")&lt;1130000,IF(INDEX(C:C,MATCH(LEFT(Q2481,7)+0,I:I,0))&lt;1130000,"",INDEX(C:C,MATCH(LEFT(Q2481,7)+0,I:I,0))),IFERROR(MID($Q2481,1,7)+0,""))</f>
        <v/>
      </c>
      <c r="N2481" s="25" t="str">
        <f>IF(IFERROR(MID($Q2481,10,7)+0,"")&lt;1130000,"",IFERROR(MID($Q2481,10,7)+0,""))</f>
        <v/>
      </c>
      <c r="O2481" s="25" t="str">
        <f>IF(IFERROR(MID($Q2481,19,7)+0,"")&lt;1130000,"",IFERROR(MID($Q2481,19,7)+0,""))</f>
        <v/>
      </c>
      <c r="P2481" s="25" t="str">
        <f>IF(M2481="","",IF(N2481="",M2481,M2481&amp;", "&amp;N2481))</f>
        <v/>
      </c>
      <c r="Q2481" s="23"/>
      <c r="R2481" s="23"/>
      <c r="S2481" s="35" t="s">
        <v>60</v>
      </c>
      <c r="T2481" s="34" t="s">
        <v>36</v>
      </c>
      <c r="U2481" s="185">
        <v>3712</v>
      </c>
      <c r="V2481" s="188">
        <v>5648</v>
      </c>
      <c r="W2481" s="189">
        <v>5648</v>
      </c>
      <c r="X2481" s="31">
        <v>5648</v>
      </c>
      <c r="Y2481" s="90">
        <f>IFERROR(ROUND(X2481/W2481-1,2),"")</f>
        <v>0</v>
      </c>
      <c r="Z2481" s="31">
        <f>IF(OR(S2481="VLD MLC components",S2481="VLD MLC pipes",S2481="VLD PEX components",S2481="VLD PEX pipes",S2481="VLD PHC components",S2481="VLD PHC pipes",S2481="Controls VLD"),"По запросу",X2481)</f>
        <v>5648</v>
      </c>
      <c r="AA2481" s="63">
        <f>ROUND(X2481/1.2,3)</f>
        <v>4706.6670000000004</v>
      </c>
      <c r="AB2481" s="23">
        <v>4706.6670000000004</v>
      </c>
      <c r="AC2481" s="190">
        <f>IFERROR(ROUND(AA2481/AB2481-1,2),"")</f>
        <v>0</v>
      </c>
      <c r="AD2481" s="25">
        <v>0.11</v>
      </c>
      <c r="AE2481" s="25">
        <v>1.875E-4</v>
      </c>
      <c r="AF2481" s="25">
        <v>0</v>
      </c>
      <c r="AG2481" s="25" t="s">
        <v>22</v>
      </c>
      <c r="AH2481" s="25">
        <v>0</v>
      </c>
      <c r="AI2481" s="25">
        <v>0</v>
      </c>
      <c r="AJ2481" s="25" t="s">
        <v>20</v>
      </c>
      <c r="AK2481" s="42" t="s">
        <v>19</v>
      </c>
      <c r="AL2481" s="25" t="s">
        <v>20</v>
      </c>
      <c r="AM2481" s="25">
        <v>1</v>
      </c>
      <c r="AN2481" s="25">
        <v>75</v>
      </c>
      <c r="AO2481" s="25">
        <v>50</v>
      </c>
      <c r="AP2481" s="25">
        <v>50</v>
      </c>
      <c r="AQ2481" s="25">
        <v>0.11</v>
      </c>
      <c r="AR2481" s="133">
        <v>1.8799999999999999E-4</v>
      </c>
      <c r="AS2481" s="157">
        <v>15</v>
      </c>
      <c r="AT2481" s="93" t="s">
        <v>22</v>
      </c>
      <c r="AU2481" s="92" t="s">
        <v>22</v>
      </c>
      <c r="AV2481" s="91" t="s">
        <v>152</v>
      </c>
      <c r="AW2481" s="92" t="s">
        <v>48</v>
      </c>
      <c r="AX2481" s="92" t="s">
        <v>48</v>
      </c>
      <c r="AY2481" s="91" t="s">
        <v>152</v>
      </c>
      <c r="AZ2481" s="23"/>
      <c r="BA2481" s="25" t="s">
        <v>3494</v>
      </c>
      <c r="BB2481" t="s">
        <v>25</v>
      </c>
      <c r="BC2481" t="e">
        <v>#N/A</v>
      </c>
      <c r="BD2481" t="e">
        <f>IF(Z2481=BC2481,"OK")</f>
        <v>#N/A</v>
      </c>
      <c r="BE2481">
        <v>0.11</v>
      </c>
      <c r="BF2481">
        <v>1.875E-4</v>
      </c>
      <c r="BG2481">
        <v>75</v>
      </c>
      <c r="BH2481">
        <v>50</v>
      </c>
      <c r="BI2481">
        <v>50</v>
      </c>
      <c r="BJ2481">
        <v>0.11</v>
      </c>
      <c r="BK2481">
        <v>1.8799999999999999E-4</v>
      </c>
      <c r="BN2481" s="183"/>
    </row>
    <row r="2482" spans="1:66" ht="25.5" x14ac:dyDescent="0.25">
      <c r="A2482" s="1"/>
      <c r="B2482" s="94">
        <v>2469</v>
      </c>
      <c r="C2482" s="43">
        <v>1090262</v>
      </c>
      <c r="D2482" s="34"/>
      <c r="E2482" s="36" t="s">
        <v>3493</v>
      </c>
      <c r="F2482" s="151" t="s">
        <v>26</v>
      </c>
      <c r="G2482" s="41" t="s">
        <v>27</v>
      </c>
      <c r="H2482" s="46" t="str">
        <f>IFERROR(IFERROR(IF(SEARCH("Usystems",$E2482)&gt;0,"Usystems"),IF(SEARCH("RIIFO",$E2482)&gt;0,"RIIFO","Uponor")),"Uponor")</f>
        <v>Uponor</v>
      </c>
      <c r="I2482" s="25" t="str">
        <f>IFERROR(MID($D2482,1,7)+0,"")</f>
        <v/>
      </c>
      <c r="J2482" s="25" t="str">
        <f>IFERROR(MID($D2482,10,7)+0,"")</f>
        <v/>
      </c>
      <c r="K2482" s="25" t="str">
        <f>IFERROR(MID($D2482,19,7)+0,"")</f>
        <v/>
      </c>
      <c r="L2482" s="25" t="str">
        <f>IFERROR(MID($D2482,28,7)+0,"")</f>
        <v/>
      </c>
      <c r="M2482" s="25" t="e">
        <f>IF(IFERROR(MID($Q2482,1,7)+0,"")&lt;1130000,IF(INDEX(C:C,MATCH(LEFT(Q2482,7)+0,I:I,0))&lt;1130000,"",INDEX(C:C,MATCH(LEFT(Q2482,7)+0,I:I,0))),IFERROR(MID($Q2482,1,7)+0,""))</f>
        <v>#N/A</v>
      </c>
      <c r="N2482" s="25" t="str">
        <f>IF(IFERROR(MID($Q2482,10,7)+0,"")&lt;1130000,"",IFERROR(MID($Q2482,10,7)+0,""))</f>
        <v/>
      </c>
      <c r="O2482" s="25" t="str">
        <f>IF(IFERROR(MID($Q2482,19,7)+0,"")&lt;1130000,"",IFERROR(MID($Q2482,19,7)+0,""))</f>
        <v/>
      </c>
      <c r="P2482" s="25" t="e">
        <f>IF(M2482="","",IF(N2482="",M2482,M2482&amp;", "&amp;N2482))</f>
        <v>#N/A</v>
      </c>
      <c r="Q2482" s="25">
        <v>1000138</v>
      </c>
      <c r="R2482" s="25"/>
      <c r="S2482" s="35" t="s">
        <v>60</v>
      </c>
      <c r="T2482" s="34" t="s">
        <v>36</v>
      </c>
      <c r="U2482" s="185">
        <v>4289</v>
      </c>
      <c r="V2482" s="188">
        <v>4289</v>
      </c>
      <c r="W2482" s="189">
        <v>4289</v>
      </c>
      <c r="X2482" s="31">
        <v>4289</v>
      </c>
      <c r="Y2482" s="90">
        <f>IFERROR(ROUND(X2482/W2482-1,2),"")</f>
        <v>0</v>
      </c>
      <c r="Z2482" s="31">
        <f>IF(OR(S2482="VLD MLC components",S2482="VLD MLC pipes",S2482="VLD PEX components",S2482="VLD PEX pipes",S2482="VLD PHC components",S2482="VLD PHC pipes",S2482="Controls VLD"),"По запросу",X2482)</f>
        <v>4289</v>
      </c>
      <c r="AA2482" s="63">
        <f>ROUND(X2482/1.2,3)</f>
        <v>3574.1669999999999</v>
      </c>
      <c r="AB2482" s="23">
        <v>3574.1669999999999</v>
      </c>
      <c r="AC2482" s="190">
        <f>IFERROR(ROUND(AA2482/AB2482-1,2),"")</f>
        <v>0</v>
      </c>
      <c r="AD2482" s="25">
        <v>0.114</v>
      </c>
      <c r="AE2482" s="25">
        <v>3.2899999999999997E-4</v>
      </c>
      <c r="AF2482" s="25">
        <v>0</v>
      </c>
      <c r="AG2482" s="25" t="s">
        <v>22</v>
      </c>
      <c r="AH2482" s="25">
        <v>0</v>
      </c>
      <c r="AI2482" s="25">
        <v>0</v>
      </c>
      <c r="AJ2482" s="25" t="s">
        <v>19</v>
      </c>
      <c r="AK2482" s="42" t="s">
        <v>19</v>
      </c>
      <c r="AL2482" s="25" t="s">
        <v>19</v>
      </c>
      <c r="AM2482" s="25">
        <v>1</v>
      </c>
      <c r="AN2482" s="25">
        <v>74</v>
      </c>
      <c r="AO2482" s="25">
        <v>50</v>
      </c>
      <c r="AP2482" s="25">
        <v>89</v>
      </c>
      <c r="AQ2482" s="25">
        <v>0.114</v>
      </c>
      <c r="AR2482" s="94">
        <v>3.2899999999999997E-4</v>
      </c>
      <c r="AS2482" s="157" t="s">
        <v>22</v>
      </c>
      <c r="AT2482" s="93">
        <v>43096</v>
      </c>
      <c r="AU2482" s="92" t="s">
        <v>22</v>
      </c>
      <c r="AV2482" s="91" t="s">
        <v>152</v>
      </c>
      <c r="AW2482" s="92" t="s">
        <v>48</v>
      </c>
      <c r="AX2482" s="92" t="s">
        <v>48</v>
      </c>
      <c r="AY2482" s="91" t="s">
        <v>152</v>
      </c>
      <c r="AZ2482" s="23"/>
      <c r="BA2482" s="25">
        <v>0</v>
      </c>
      <c r="BB2482" t="s">
        <v>48</v>
      </c>
      <c r="BC2482" t="e">
        <v>#N/A</v>
      </c>
      <c r="BD2482" t="e">
        <f>IF(Z2482=BC2482,"OK")</f>
        <v>#N/A</v>
      </c>
      <c r="BE2482">
        <v>0.114</v>
      </c>
      <c r="BF2482">
        <v>3.2899999999999997E-4</v>
      </c>
      <c r="BG2482">
        <v>74</v>
      </c>
      <c r="BH2482">
        <v>50</v>
      </c>
      <c r="BI2482">
        <v>89</v>
      </c>
      <c r="BJ2482">
        <v>0.114</v>
      </c>
      <c r="BK2482">
        <v>3.2899999999999997E-4</v>
      </c>
      <c r="BN2482" s="183"/>
    </row>
    <row r="2483" spans="1:66" ht="25.5" x14ac:dyDescent="0.25">
      <c r="A2483" s="1"/>
      <c r="B2483" s="94">
        <v>2470</v>
      </c>
      <c r="C2483" s="43">
        <v>1087778</v>
      </c>
      <c r="D2483" s="25"/>
      <c r="E2483" s="27" t="s">
        <v>3492</v>
      </c>
      <c r="F2483" s="151" t="s">
        <v>26</v>
      </c>
      <c r="G2483" s="41" t="s">
        <v>27</v>
      </c>
      <c r="H2483" s="46" t="str">
        <f>IFERROR(IFERROR(IF(SEARCH("Usystems",$E2483)&gt;0,"Usystems"),IF(SEARCH("RIIFO",$E2483)&gt;0,"RIIFO","Uponor")),"Uponor")</f>
        <v>Uponor</v>
      </c>
      <c r="I2483" s="25" t="str">
        <f>IFERROR(MID($D2483,1,7)+0,"")</f>
        <v/>
      </c>
      <c r="J2483" s="25" t="str">
        <f>IFERROR(MID($D2483,10,7)+0,"")</f>
        <v/>
      </c>
      <c r="K2483" s="25" t="str">
        <f>IFERROR(MID($D2483,19,7)+0,"")</f>
        <v/>
      </c>
      <c r="L2483" s="25" t="str">
        <f>IFERROR(MID($D2483,28,7)+0,"")</f>
        <v/>
      </c>
      <c r="M2483" s="25" t="e">
        <f>IF(IFERROR(MID($Q2483,1,7)+0,"")&lt;1130000,IF(INDEX(C:C,MATCH(LEFT(Q2483,7)+0,I:I,0))&lt;1130000,"",INDEX(C:C,MATCH(LEFT(Q2483,7)+0,I:I,0))),IFERROR(MID($Q2483,1,7)+0,""))</f>
        <v>#N/A</v>
      </c>
      <c r="N2483" s="25" t="str">
        <f>IF(IFERROR(MID($Q2483,10,7)+0,"")&lt;1130000,"",IFERROR(MID($Q2483,10,7)+0,""))</f>
        <v/>
      </c>
      <c r="O2483" s="25" t="str">
        <f>IF(IFERROR(MID($Q2483,19,7)+0,"")&lt;1130000,"",IFERROR(MID($Q2483,19,7)+0,""))</f>
        <v/>
      </c>
      <c r="P2483" s="25" t="e">
        <f>IF(M2483="","",IF(N2483="",M2483,M2483&amp;", "&amp;N2483))</f>
        <v>#N/A</v>
      </c>
      <c r="Q2483" s="25">
        <v>1013008</v>
      </c>
      <c r="R2483" s="25"/>
      <c r="S2483" s="35" t="s">
        <v>60</v>
      </c>
      <c r="T2483" s="25" t="s">
        <v>36</v>
      </c>
      <c r="U2483" s="185">
        <v>4289</v>
      </c>
      <c r="V2483" s="188">
        <v>4289</v>
      </c>
      <c r="W2483" s="189">
        <v>4289</v>
      </c>
      <c r="X2483" s="31">
        <v>4289</v>
      </c>
      <c r="Y2483" s="90">
        <f>IFERROR(ROUND(X2483/W2483-1,2),"")</f>
        <v>0</v>
      </c>
      <c r="Z2483" s="31">
        <f>IF(OR(S2483="VLD MLC components",S2483="VLD MLC pipes",S2483="VLD PEX components",S2483="VLD PEX pipes",S2483="VLD PHC components",S2483="VLD PHC pipes",S2483="Controls VLD"),"По запросу",X2483)</f>
        <v>4289</v>
      </c>
      <c r="AA2483" s="63">
        <f>ROUND(X2483/1.2,3)</f>
        <v>3574.1669999999999</v>
      </c>
      <c r="AB2483" s="23">
        <v>3574.1669999999999</v>
      </c>
      <c r="AC2483" s="190">
        <f>IFERROR(ROUND(AA2483/AB2483-1,2),"")</f>
        <v>0</v>
      </c>
      <c r="AD2483" s="25">
        <v>0.14000000000000001</v>
      </c>
      <c r="AE2483" s="25">
        <v>1.1E-4</v>
      </c>
      <c r="AF2483" s="25">
        <v>0</v>
      </c>
      <c r="AG2483" s="25" t="s">
        <v>22</v>
      </c>
      <c r="AH2483" s="25">
        <v>0</v>
      </c>
      <c r="AI2483" s="25">
        <v>0</v>
      </c>
      <c r="AJ2483" s="25" t="s">
        <v>19</v>
      </c>
      <c r="AK2483" s="42" t="s">
        <v>19</v>
      </c>
      <c r="AL2483" s="25" t="s">
        <v>19</v>
      </c>
      <c r="AM2483" s="25">
        <v>1</v>
      </c>
      <c r="AN2483" s="25">
        <v>75</v>
      </c>
      <c r="AO2483" s="25">
        <v>50</v>
      </c>
      <c r="AP2483" s="25">
        <v>49</v>
      </c>
      <c r="AQ2483" s="25">
        <v>0.14000000000000001</v>
      </c>
      <c r="AR2483" s="94">
        <v>1.84E-4</v>
      </c>
      <c r="AS2483" s="157" t="s">
        <v>22</v>
      </c>
      <c r="AT2483" s="93">
        <v>42615</v>
      </c>
      <c r="AU2483" s="92" t="s">
        <v>22</v>
      </c>
      <c r="AV2483" s="91" t="s">
        <v>48</v>
      </c>
      <c r="AW2483" s="92" t="s">
        <v>48</v>
      </c>
      <c r="AX2483" s="92" t="s">
        <v>48</v>
      </c>
      <c r="AY2483" s="91" t="s">
        <v>152</v>
      </c>
      <c r="AZ2483" s="23"/>
      <c r="BA2483" s="25">
        <v>0</v>
      </c>
      <c r="BB2483" t="s">
        <v>48</v>
      </c>
      <c r="BC2483" t="e">
        <v>#N/A</v>
      </c>
      <c r="BD2483" t="e">
        <f>IF(Z2483=BC2483,"OK")</f>
        <v>#N/A</v>
      </c>
      <c r="BE2483">
        <v>0.14000000000000001</v>
      </c>
      <c r="BF2483">
        <v>1.1E-4</v>
      </c>
      <c r="BG2483">
        <v>75</v>
      </c>
      <c r="BH2483">
        <v>50</v>
      </c>
      <c r="BI2483">
        <v>49</v>
      </c>
      <c r="BJ2483">
        <v>0.14000000000000001</v>
      </c>
      <c r="BK2483">
        <v>1.84E-4</v>
      </c>
      <c r="BN2483" s="183"/>
    </row>
    <row r="2484" spans="1:66" ht="25.5" x14ac:dyDescent="0.25">
      <c r="A2484" s="1"/>
      <c r="B2484" s="94">
        <v>2471</v>
      </c>
      <c r="C2484" s="43">
        <v>1083575</v>
      </c>
      <c r="D2484" s="25"/>
      <c r="E2484" s="27" t="s">
        <v>3491</v>
      </c>
      <c r="F2484" s="213" t="s">
        <v>655</v>
      </c>
      <c r="G2484" s="28"/>
      <c r="H2484" s="46" t="str">
        <f>IFERROR(IFERROR(IF(SEARCH("Usystems",$E2484)&gt;0,"Usystems"),IF(SEARCH("RIIFO",$E2484)&gt;0,"RIIFO","Uponor")),"Uponor")</f>
        <v>Uponor</v>
      </c>
      <c r="I2484" s="25" t="str">
        <f>IFERROR(MID($D2484,1,7)+0,"")</f>
        <v/>
      </c>
      <c r="J2484" s="25" t="str">
        <f>IFERROR(MID($D2484,10,7)+0,"")</f>
        <v/>
      </c>
      <c r="K2484" s="25" t="str">
        <f>IFERROR(MID($D2484,19,7)+0,"")</f>
        <v/>
      </c>
      <c r="L2484" s="25" t="str">
        <f>IFERROR(MID($D2484,28,7)+0,"")</f>
        <v/>
      </c>
      <c r="M2484" s="25" t="str">
        <f>IF(IFERROR(MID($Q2484,1,7)+0,"")&lt;1130000,IF(INDEX(C:C,MATCH(LEFT(Q2484,7)+0,I:I,0))&lt;1130000,"",INDEX(C:C,MATCH(LEFT(Q2484,7)+0,I:I,0))),IFERROR(MID($Q2484,1,7)+0,""))</f>
        <v/>
      </c>
      <c r="N2484" s="25" t="str">
        <f>IF(IFERROR(MID($Q2484,10,7)+0,"")&lt;1130000,"",IFERROR(MID($Q2484,10,7)+0,""))</f>
        <v/>
      </c>
      <c r="O2484" s="25" t="str">
        <f>IF(IFERROR(MID($Q2484,19,7)+0,"")&lt;1130000,"",IFERROR(MID($Q2484,19,7)+0,""))</f>
        <v/>
      </c>
      <c r="P2484" s="25" t="str">
        <f>IF(M2484="","",IF(N2484="",M2484,M2484&amp;", "&amp;N2484))</f>
        <v/>
      </c>
      <c r="Q2484" s="29"/>
      <c r="R2484" s="29"/>
      <c r="S2484" s="35" t="s">
        <v>60</v>
      </c>
      <c r="T2484" s="25" t="s">
        <v>36</v>
      </c>
      <c r="U2484" s="185">
        <v>5349</v>
      </c>
      <c r="V2484" s="188">
        <v>5349</v>
      </c>
      <c r="W2484" s="189">
        <v>5349</v>
      </c>
      <c r="X2484" s="31">
        <v>5349</v>
      </c>
      <c r="Y2484" s="90">
        <f>IFERROR(ROUND(X2484/W2484-1,2),"")</f>
        <v>0</v>
      </c>
      <c r="Z2484" s="31">
        <f>IF(OR(S2484="VLD MLC components",S2484="VLD MLC pipes",S2484="VLD PEX components",S2484="VLD PEX pipes",S2484="VLD PHC components",S2484="VLD PHC pipes",S2484="Controls VLD"),"По запросу",X2484)</f>
        <v>5349</v>
      </c>
      <c r="AA2484" s="63">
        <f>ROUND(X2484/1.2,3)</f>
        <v>4457.5</v>
      </c>
      <c r="AB2484" s="23">
        <v>4457.5</v>
      </c>
      <c r="AC2484" s="190">
        <f>IFERROR(ROUND(AA2484/AB2484-1,2),"")</f>
        <v>0</v>
      </c>
      <c r="AD2484" s="25">
        <v>0.13</v>
      </c>
      <c r="AE2484" s="25">
        <v>3.3799999999999998E-4</v>
      </c>
      <c r="AF2484" s="25">
        <v>0</v>
      </c>
      <c r="AG2484" s="25" t="s">
        <v>22</v>
      </c>
      <c r="AH2484" s="25">
        <v>0</v>
      </c>
      <c r="AI2484" s="25">
        <v>0</v>
      </c>
      <c r="AJ2484" s="25" t="s">
        <v>20</v>
      </c>
      <c r="AK2484" s="42" t="s">
        <v>19</v>
      </c>
      <c r="AL2484" s="25" t="s">
        <v>20</v>
      </c>
      <c r="AM2484" s="25">
        <v>1</v>
      </c>
      <c r="AN2484" s="25">
        <v>90</v>
      </c>
      <c r="AO2484" s="25">
        <v>75</v>
      </c>
      <c r="AP2484" s="25">
        <v>50</v>
      </c>
      <c r="AQ2484" s="25">
        <v>0.13</v>
      </c>
      <c r="AR2484" s="94">
        <v>3.3799999999999998E-4</v>
      </c>
      <c r="AS2484" s="157" t="s">
        <v>22</v>
      </c>
      <c r="AT2484" s="93" t="s">
        <v>22</v>
      </c>
      <c r="AU2484" s="92" t="s">
        <v>22</v>
      </c>
      <c r="AV2484" s="91" t="s">
        <v>152</v>
      </c>
      <c r="AW2484" s="92" t="s">
        <v>48</v>
      </c>
      <c r="AX2484" s="92" t="s">
        <v>48</v>
      </c>
      <c r="AY2484" s="91" t="s">
        <v>152</v>
      </c>
      <c r="AZ2484" s="23"/>
      <c r="BA2484" s="25" t="s">
        <v>3490</v>
      </c>
      <c r="BB2484" t="s">
        <v>25</v>
      </c>
      <c r="BC2484" t="e">
        <v>#N/A</v>
      </c>
      <c r="BD2484" t="e">
        <f>IF(Z2484=BC2484,"OK")</f>
        <v>#N/A</v>
      </c>
      <c r="BE2484">
        <v>0.13</v>
      </c>
      <c r="BF2484">
        <v>3.3799999999999998E-4</v>
      </c>
      <c r="BG2484">
        <v>90</v>
      </c>
      <c r="BH2484">
        <v>75</v>
      </c>
      <c r="BI2484">
        <v>50</v>
      </c>
      <c r="BJ2484">
        <v>0.13</v>
      </c>
      <c r="BK2484">
        <v>3.3799999999999998E-4</v>
      </c>
      <c r="BN2484" s="183"/>
    </row>
    <row r="2485" spans="1:66" ht="25.5" x14ac:dyDescent="0.25">
      <c r="A2485" s="1"/>
      <c r="B2485" s="94">
        <v>2472</v>
      </c>
      <c r="C2485" s="43">
        <v>1071693</v>
      </c>
      <c r="D2485" s="25">
        <v>1047844</v>
      </c>
      <c r="E2485" s="48" t="s">
        <v>3489</v>
      </c>
      <c r="F2485" s="151" t="s">
        <v>652</v>
      </c>
      <c r="G2485" s="41" t="s">
        <v>585</v>
      </c>
      <c r="H2485" s="46" t="str">
        <f>IFERROR(IFERROR(IF(SEARCH("Usystems",$E2485)&gt;0,"Usystems"),IF(SEARCH("RIIFO",$E2485)&gt;0,"RIIFO","Uponor")),"Uponor")</f>
        <v>Uponor</v>
      </c>
      <c r="I2485" s="25">
        <f>IFERROR(MID($D2485,1,7)+0,"")</f>
        <v>1047844</v>
      </c>
      <c r="J2485" s="25" t="str">
        <f>IFERROR(MID($D2485,10,7)+0,"")</f>
        <v/>
      </c>
      <c r="K2485" s="25" t="str">
        <f>IFERROR(MID($D2485,19,7)+0,"")</f>
        <v/>
      </c>
      <c r="L2485" s="25" t="str">
        <f>IFERROR(MID($D2485,28,7)+0,"")</f>
        <v/>
      </c>
      <c r="M2485" s="25" t="str">
        <f>IF(IFERROR(MID($Q2485,1,7)+0,"")&lt;1130000,IF(INDEX(C:C,MATCH(LEFT(Q2485,7)+0,I:I,0))&lt;1130000,"",INDEX(C:C,MATCH(LEFT(Q2485,7)+0,I:I,0))),IFERROR(MID($Q2485,1,7)+0,""))</f>
        <v/>
      </c>
      <c r="N2485" s="25" t="str">
        <f>IF(IFERROR(MID($Q2485,10,7)+0,"")&lt;1130000,"",IFERROR(MID($Q2485,10,7)+0,""))</f>
        <v/>
      </c>
      <c r="O2485" s="25" t="str">
        <f>IF(IFERROR(MID($Q2485,19,7)+0,"")&lt;1130000,"",IFERROR(MID($Q2485,19,7)+0,""))</f>
        <v/>
      </c>
      <c r="P2485" s="25" t="str">
        <f>IF(M2485="","",IF(N2485="",M2485,M2485&amp;", "&amp;N2485))</f>
        <v/>
      </c>
      <c r="Q2485" s="25"/>
      <c r="R2485" s="25"/>
      <c r="S2485" s="35" t="s">
        <v>60</v>
      </c>
      <c r="T2485" s="25" t="s">
        <v>38</v>
      </c>
      <c r="U2485" s="185">
        <v>39559</v>
      </c>
      <c r="V2485" s="188">
        <v>39559</v>
      </c>
      <c r="W2485" s="189">
        <v>39559</v>
      </c>
      <c r="X2485" s="31">
        <v>39559</v>
      </c>
      <c r="Y2485" s="90">
        <f>IFERROR(ROUND(X2485/W2485-1,2),"")</f>
        <v>0</v>
      </c>
      <c r="Z2485" s="31">
        <f>IF(OR(S2485="VLD MLC components",S2485="VLD MLC pipes",S2485="VLD PEX components",S2485="VLD PEX pipes",S2485="VLD PHC components",S2485="VLD PHC pipes",S2485="Controls VLD"),"По запросу",X2485)</f>
        <v>39559</v>
      </c>
      <c r="AA2485" s="63">
        <f>ROUND(X2485/1.2,3)</f>
        <v>32965.832999999999</v>
      </c>
      <c r="AB2485" s="23">
        <v>32965.832999999999</v>
      </c>
      <c r="AC2485" s="190">
        <f>IFERROR(ROUND(AA2485/AB2485-1,2),"")</f>
        <v>0</v>
      </c>
      <c r="AD2485" s="25">
        <v>1.4379999999999999</v>
      </c>
      <c r="AE2485" s="25">
        <v>4.7739999999999996E-3</v>
      </c>
      <c r="AF2485" s="25">
        <v>0</v>
      </c>
      <c r="AG2485" s="25" t="s">
        <v>22</v>
      </c>
      <c r="AH2485" s="25">
        <v>0</v>
      </c>
      <c r="AI2485" s="25">
        <v>0</v>
      </c>
      <c r="AJ2485" s="25" t="s">
        <v>20</v>
      </c>
      <c r="AK2485" s="42" t="s">
        <v>19</v>
      </c>
      <c r="AL2485" s="25" t="s">
        <v>20</v>
      </c>
      <c r="AM2485" s="25">
        <v>1</v>
      </c>
      <c r="AN2485" s="25">
        <v>385</v>
      </c>
      <c r="AO2485" s="25">
        <v>155</v>
      </c>
      <c r="AP2485" s="25">
        <v>80</v>
      </c>
      <c r="AQ2485" s="25">
        <v>0.51100000000000001</v>
      </c>
      <c r="AR2485" s="94">
        <v>4.7739999999999996E-3</v>
      </c>
      <c r="AS2485" s="157" t="s">
        <v>22</v>
      </c>
      <c r="AT2485" s="93">
        <v>42339</v>
      </c>
      <c r="AU2485" s="92" t="s">
        <v>22</v>
      </c>
      <c r="AV2485" s="91" t="s">
        <v>152</v>
      </c>
      <c r="AW2485" s="92" t="s">
        <v>48</v>
      </c>
      <c r="AX2485" s="92" t="s">
        <v>48</v>
      </c>
      <c r="AY2485" s="91" t="s">
        <v>152</v>
      </c>
      <c r="AZ2485" s="23"/>
      <c r="BA2485" s="25" t="s">
        <v>3488</v>
      </c>
      <c r="BB2485" t="s">
        <v>25</v>
      </c>
      <c r="BC2485" t="e">
        <v>#N/A</v>
      </c>
      <c r="BD2485" t="e">
        <f>IF(Z2485=BC2485,"OK")</f>
        <v>#N/A</v>
      </c>
      <c r="BE2485">
        <v>1.4379999999999999</v>
      </c>
      <c r="BF2485">
        <v>4.7739999999999996E-3</v>
      </c>
      <c r="BG2485">
        <v>385</v>
      </c>
      <c r="BH2485">
        <v>155</v>
      </c>
      <c r="BI2485">
        <v>80</v>
      </c>
      <c r="BJ2485">
        <v>0.51100000000000001</v>
      </c>
      <c r="BK2485">
        <v>4.7739999999999996E-3</v>
      </c>
      <c r="BN2485" s="183"/>
    </row>
    <row r="2486" spans="1:66" ht="25.5" x14ac:dyDescent="0.25">
      <c r="A2486" s="1"/>
      <c r="B2486" s="94">
        <v>2473</v>
      </c>
      <c r="C2486" s="43">
        <v>1090165</v>
      </c>
      <c r="D2486" s="25" t="s">
        <v>3487</v>
      </c>
      <c r="E2486" s="36" t="s">
        <v>3486</v>
      </c>
      <c r="F2486" s="151" t="s">
        <v>21</v>
      </c>
      <c r="G2486" s="25"/>
      <c r="H2486" s="46" t="str">
        <f>IFERROR(IFERROR(IF(SEARCH("Usystems",$E2486)&gt;0,"Usystems"),IF(SEARCH("RIIFO",$E2486)&gt;0,"RIIFO","Uponor")),"Uponor")</f>
        <v>Uponor</v>
      </c>
      <c r="I2486" s="25">
        <f>IFERROR(MID($D2486,1,7)+0,"")</f>
        <v>1086269</v>
      </c>
      <c r="J2486" s="25" t="str">
        <f>IFERROR(MID($D2486,10,7)+0,"")</f>
        <v/>
      </c>
      <c r="K2486" s="25" t="str">
        <f>IFERROR(MID($D2486,19,7)+0,"")</f>
        <v/>
      </c>
      <c r="L2486" s="25" t="str">
        <f>IFERROR(MID($D2486,28,7)+0,"")</f>
        <v/>
      </c>
      <c r="M2486" s="25" t="str">
        <f>IF(IFERROR(MID($Q2486,1,7)+0,"")&lt;1130000,IF(INDEX(C:C,MATCH(LEFT(Q2486,7)+0,I:I,0))&lt;1130000,"",INDEX(C:C,MATCH(LEFT(Q2486,7)+0,I:I,0))),IFERROR(MID($Q2486,1,7)+0,""))</f>
        <v/>
      </c>
      <c r="N2486" s="25" t="str">
        <f>IF(IFERROR(MID($Q2486,10,7)+0,"")&lt;1130000,"",IFERROR(MID($Q2486,10,7)+0,""))</f>
        <v/>
      </c>
      <c r="O2486" s="25" t="str">
        <f>IF(IFERROR(MID($Q2486,19,7)+0,"")&lt;1130000,"",IFERROR(MID($Q2486,19,7)+0,""))</f>
        <v/>
      </c>
      <c r="P2486" s="25" t="str">
        <f>IF(M2486="","",IF(N2486="",M2486,M2486&amp;", "&amp;N2486))</f>
        <v/>
      </c>
      <c r="Q2486" s="25"/>
      <c r="R2486" s="25"/>
      <c r="S2486" s="35" t="s">
        <v>60</v>
      </c>
      <c r="T2486" s="34" t="s">
        <v>36</v>
      </c>
      <c r="U2486" s="185">
        <v>10058</v>
      </c>
      <c r="V2486" s="188">
        <v>10058</v>
      </c>
      <c r="W2486" s="189">
        <v>10058</v>
      </c>
      <c r="X2486" s="31">
        <v>10058</v>
      </c>
      <c r="Y2486" s="90">
        <f>IFERROR(ROUND(X2486/W2486-1,2),"")</f>
        <v>0</v>
      </c>
      <c r="Z2486" s="31">
        <f>IF(OR(S2486="VLD MLC components",S2486="VLD MLC pipes",S2486="VLD PEX components",S2486="VLD PEX pipes",S2486="VLD PHC components",S2486="VLD PHC pipes",S2486="Controls VLD"),"По запросу",X2486)</f>
        <v>10058</v>
      </c>
      <c r="AA2486" s="63">
        <f>ROUND(X2486/1.2,3)</f>
        <v>8381.6669999999995</v>
      </c>
      <c r="AB2486" s="23">
        <v>8381.6669999999995</v>
      </c>
      <c r="AC2486" s="190">
        <f>IFERROR(ROUND(AA2486/AB2486-1,2),"")</f>
        <v>0</v>
      </c>
      <c r="AD2486" s="25">
        <v>0.11700000000000001</v>
      </c>
      <c r="AE2486" s="25">
        <v>1.8000000000000001E-4</v>
      </c>
      <c r="AF2486" s="25">
        <v>0</v>
      </c>
      <c r="AG2486" s="25" t="s">
        <v>22</v>
      </c>
      <c r="AH2486" s="25">
        <v>0</v>
      </c>
      <c r="AI2486" s="25">
        <v>0</v>
      </c>
      <c r="AJ2486" s="25" t="s">
        <v>20</v>
      </c>
      <c r="AK2486" s="42" t="s">
        <v>19</v>
      </c>
      <c r="AL2486" s="25" t="s">
        <v>20</v>
      </c>
      <c r="AM2486" s="25">
        <v>1</v>
      </c>
      <c r="AN2486" s="25">
        <v>225</v>
      </c>
      <c r="AO2486" s="25">
        <v>40</v>
      </c>
      <c r="AP2486" s="25">
        <v>20</v>
      </c>
      <c r="AQ2486" s="25">
        <v>0.11700000000000001</v>
      </c>
      <c r="AR2486" s="94">
        <v>1.8000000000000001E-4</v>
      </c>
      <c r="AS2486" s="157" t="s">
        <v>22</v>
      </c>
      <c r="AT2486" s="93">
        <v>43265</v>
      </c>
      <c r="AU2486" s="92" t="s">
        <v>22</v>
      </c>
      <c r="AV2486" s="91" t="s">
        <v>48</v>
      </c>
      <c r="AW2486" s="92" t="s">
        <v>48</v>
      </c>
      <c r="AX2486" s="92" t="s">
        <v>48</v>
      </c>
      <c r="AY2486" s="91" t="s">
        <v>152</v>
      </c>
      <c r="AZ2486" s="23"/>
      <c r="BA2486" s="25">
        <v>0</v>
      </c>
      <c r="BB2486" t="s">
        <v>48</v>
      </c>
      <c r="BC2486" t="e">
        <v>#N/A</v>
      </c>
      <c r="BD2486" t="e">
        <f>IF(Z2486=BC2486,"OK")</f>
        <v>#N/A</v>
      </c>
      <c r="BE2486">
        <v>0.11700000000000001</v>
      </c>
      <c r="BF2486">
        <v>1.8000000000000001E-4</v>
      </c>
      <c r="BG2486">
        <v>225</v>
      </c>
      <c r="BH2486">
        <v>40</v>
      </c>
      <c r="BI2486">
        <v>20</v>
      </c>
      <c r="BJ2486">
        <v>0.11700000000000001</v>
      </c>
      <c r="BK2486">
        <v>1.8000000000000001E-4</v>
      </c>
      <c r="BN2486" s="183"/>
    </row>
    <row r="2487" spans="1:66" x14ac:dyDescent="0.25">
      <c r="A2487" s="1"/>
      <c r="B2487" s="94">
        <v>2474</v>
      </c>
      <c r="C2487" s="43">
        <v>1119812</v>
      </c>
      <c r="D2487" s="25">
        <v>1084560</v>
      </c>
      <c r="E2487" s="233" t="s">
        <v>3485</v>
      </c>
      <c r="F2487" s="151" t="s">
        <v>21</v>
      </c>
      <c r="G2487" s="25"/>
      <c r="H2487" s="46" t="str">
        <f>IFERROR(IFERROR(IF(SEARCH("Usystems",$E2487)&gt;0,"Usystems"),IF(SEARCH("RIIFO",$E2487)&gt;0,"RIIFO","Uponor")),"Uponor")</f>
        <v>Uponor</v>
      </c>
      <c r="I2487" s="25">
        <f>IFERROR(MID($D2487,1,7)+0,"")</f>
        <v>1084560</v>
      </c>
      <c r="J2487" s="25" t="str">
        <f>IFERROR(MID($D2487,10,7)+0,"")</f>
        <v/>
      </c>
      <c r="K2487" s="25" t="str">
        <f>IFERROR(MID($D2487,19,7)+0,"")</f>
        <v/>
      </c>
      <c r="L2487" s="25" t="str">
        <f>IFERROR(MID($D2487,28,7)+0,"")</f>
        <v/>
      </c>
      <c r="M2487" s="25" t="str">
        <f>IF(IFERROR(MID($Q2487,1,7)+0,"")&lt;1130000,IF(INDEX(C:C,MATCH(LEFT(Q2487,7)+0,I:I,0))&lt;1130000,"",INDEX(C:C,MATCH(LEFT(Q2487,7)+0,I:I,0))),IFERROR(MID($Q2487,1,7)+0,""))</f>
        <v/>
      </c>
      <c r="N2487" s="25" t="str">
        <f>IF(IFERROR(MID($Q2487,10,7)+0,"")&lt;1130000,"",IFERROR(MID($Q2487,10,7)+0,""))</f>
        <v/>
      </c>
      <c r="O2487" s="25" t="str">
        <f>IF(IFERROR(MID($Q2487,19,7)+0,"")&lt;1130000,"",IFERROR(MID($Q2487,19,7)+0,""))</f>
        <v/>
      </c>
      <c r="P2487" s="25" t="str">
        <f>IF(M2487="","",IF(N2487="",M2487,M2487&amp;", "&amp;N2487))</f>
        <v/>
      </c>
      <c r="Q2487" s="25"/>
      <c r="R2487" s="25"/>
      <c r="S2487" s="35" t="s">
        <v>60</v>
      </c>
      <c r="T2487" s="34" t="s">
        <v>36</v>
      </c>
      <c r="U2487" s="185">
        <v>35840</v>
      </c>
      <c r="V2487" s="188">
        <v>35840</v>
      </c>
      <c r="W2487" s="189">
        <v>35840</v>
      </c>
      <c r="X2487" s="31">
        <v>35840</v>
      </c>
      <c r="Y2487" s="90">
        <f>IFERROR(ROUND(X2487/W2487-1,2),"")</f>
        <v>0</v>
      </c>
      <c r="Z2487" s="31">
        <f>IF(OR(S2487="VLD MLC components",S2487="VLD MLC pipes",S2487="VLD PEX components",S2487="VLD PEX pipes",S2487="VLD PHC components",S2487="VLD PHC pipes",S2487="Controls VLD"),"По запросу",X2487)</f>
        <v>35840</v>
      </c>
      <c r="AA2487" s="63">
        <f>ROUND(X2487/1.2,3)</f>
        <v>29866.667000000001</v>
      </c>
      <c r="AB2487" s="23">
        <v>29866.667000000001</v>
      </c>
      <c r="AC2487" s="190">
        <f>IFERROR(ROUND(AA2487/AB2487-1,2),"")</f>
        <v>0</v>
      </c>
      <c r="AD2487" s="25">
        <v>0.49</v>
      </c>
      <c r="AE2487" s="25">
        <v>1.4898999999999999E-3</v>
      </c>
      <c r="AF2487" s="25">
        <v>0</v>
      </c>
      <c r="AG2487" s="25" t="s">
        <v>22</v>
      </c>
      <c r="AH2487" s="25">
        <v>0</v>
      </c>
      <c r="AI2487" s="25">
        <v>0</v>
      </c>
      <c r="AJ2487" s="25" t="s">
        <v>20</v>
      </c>
      <c r="AK2487" s="42" t="s">
        <v>19</v>
      </c>
      <c r="AL2487" s="25" t="s">
        <v>20</v>
      </c>
      <c r="AM2487" s="25">
        <v>1</v>
      </c>
      <c r="AN2487" s="25">
        <v>118</v>
      </c>
      <c r="AO2487" s="25">
        <v>118</v>
      </c>
      <c r="AP2487" s="25">
        <v>107</v>
      </c>
      <c r="AQ2487" s="25"/>
      <c r="AR2487" s="94"/>
      <c r="AS2487" s="157" t="s">
        <v>22</v>
      </c>
      <c r="AT2487" s="93">
        <v>44424</v>
      </c>
      <c r="AU2487" s="92" t="s">
        <v>22</v>
      </c>
      <c r="AV2487" s="91" t="s">
        <v>48</v>
      </c>
      <c r="AW2487" s="92" t="s">
        <v>48</v>
      </c>
      <c r="AX2487" s="92" t="s">
        <v>48</v>
      </c>
      <c r="AY2487" s="91" t="s">
        <v>152</v>
      </c>
      <c r="AZ2487" s="23"/>
      <c r="BA2487" s="25">
        <v>0</v>
      </c>
      <c r="BB2487" t="s">
        <v>48</v>
      </c>
      <c r="BC2487" t="e">
        <v>#N/A</v>
      </c>
      <c r="BD2487" t="e">
        <f>IF(Z2487=BC2487,"OK")</f>
        <v>#N/A</v>
      </c>
      <c r="BE2487">
        <v>0.49</v>
      </c>
      <c r="BF2487">
        <v>1.4898999999999999E-3</v>
      </c>
      <c r="BG2487">
        <v>118</v>
      </c>
      <c r="BH2487">
        <v>118</v>
      </c>
      <c r="BI2487">
        <v>107</v>
      </c>
      <c r="BJ2487">
        <v>0</v>
      </c>
      <c r="BK2487">
        <v>0</v>
      </c>
      <c r="BN2487" s="183"/>
    </row>
    <row r="2488" spans="1:66" ht="25.5" x14ac:dyDescent="0.25">
      <c r="A2488" s="1"/>
      <c r="B2488" s="94">
        <v>2475</v>
      </c>
      <c r="C2488" s="43">
        <v>1084560</v>
      </c>
      <c r="D2488" s="25">
        <v>1002357</v>
      </c>
      <c r="E2488" s="27" t="s">
        <v>3484</v>
      </c>
      <c r="F2488" s="213" t="s">
        <v>21</v>
      </c>
      <c r="G2488" s="41" t="s">
        <v>585</v>
      </c>
      <c r="H2488" s="46" t="str">
        <f>IFERROR(IFERROR(IF(SEARCH("Usystems",$E2488)&gt;0,"Usystems"),IF(SEARCH("RIIFO",$E2488)&gt;0,"RIIFO","Uponor")),"Uponor")</f>
        <v>Uponor</v>
      </c>
      <c r="I2488" s="25">
        <f>IFERROR(MID($D2488,1,7)+0,"")</f>
        <v>1002357</v>
      </c>
      <c r="J2488" s="25" t="str">
        <f>IFERROR(MID($D2488,10,7)+0,"")</f>
        <v/>
      </c>
      <c r="K2488" s="25" t="str">
        <f>IFERROR(MID($D2488,19,7)+0,"")</f>
        <v/>
      </c>
      <c r="L2488" s="25" t="str">
        <f>IFERROR(MID($D2488,28,7)+0,"")</f>
        <v/>
      </c>
      <c r="M2488" s="25" t="e">
        <f>IF(IFERROR(MID($Q2488,1,7)+0,"")&lt;1130000,IF(INDEX(C:C,MATCH(LEFT(Q2488,7)+0,I:I,0))&lt;1130000,"",INDEX(C:C,MATCH(LEFT(Q2488,7)+0,I:I,0))),IFERROR(MID($Q2488,1,7)+0,""))</f>
        <v>#N/A</v>
      </c>
      <c r="N2488" s="25" t="str">
        <f>IF(IFERROR(MID($Q2488,10,7)+0,"")&lt;1130000,"",IFERROR(MID($Q2488,10,7)+0,""))</f>
        <v/>
      </c>
      <c r="O2488" s="25" t="str">
        <f>IF(IFERROR(MID($Q2488,19,7)+0,"")&lt;1130000,"",IFERROR(MID($Q2488,19,7)+0,""))</f>
        <v/>
      </c>
      <c r="P2488" s="25" t="e">
        <f>IF(M2488="","",IF(N2488="",M2488,M2488&amp;", "&amp;N2488))</f>
        <v>#N/A</v>
      </c>
      <c r="Q2488" s="25">
        <v>1119812</v>
      </c>
      <c r="R2488" s="25"/>
      <c r="S2488" s="35" t="s">
        <v>60</v>
      </c>
      <c r="T2488" s="25" t="s">
        <v>36</v>
      </c>
      <c r="U2488" s="185">
        <v>34625</v>
      </c>
      <c r="V2488" s="188">
        <v>34625</v>
      </c>
      <c r="W2488" s="189">
        <v>34625</v>
      </c>
      <c r="X2488" s="31">
        <v>34625</v>
      </c>
      <c r="Y2488" s="90">
        <f>IFERROR(ROUND(X2488/W2488-1,2),"")</f>
        <v>0</v>
      </c>
      <c r="Z2488" s="31">
        <f>IF(OR(S2488="VLD MLC components",S2488="VLD MLC pipes",S2488="VLD PEX components",S2488="VLD PEX pipes",S2488="VLD PHC components",S2488="VLD PHC pipes",S2488="Controls VLD"),"По запросу",X2488)</f>
        <v>34625</v>
      </c>
      <c r="AA2488" s="63">
        <f>ROUND(X2488/1.2,3)</f>
        <v>28854.167000000001</v>
      </c>
      <c r="AB2488" s="23">
        <v>28854.167000000001</v>
      </c>
      <c r="AC2488" s="190">
        <f>IFERROR(ROUND(AA2488/AB2488-1,2),"")</f>
        <v>0</v>
      </c>
      <c r="AD2488" s="25">
        <v>0.49</v>
      </c>
      <c r="AE2488" s="25">
        <v>1.389E-3</v>
      </c>
      <c r="AF2488" s="25">
        <v>8</v>
      </c>
      <c r="AG2488" s="25">
        <v>8</v>
      </c>
      <c r="AH2488" s="25">
        <v>10</v>
      </c>
      <c r="AI2488" s="25">
        <v>10</v>
      </c>
      <c r="AJ2488" s="22" t="s">
        <v>20</v>
      </c>
      <c r="AK2488" s="22" t="s">
        <v>20</v>
      </c>
      <c r="AL2488" s="25" t="s">
        <v>19</v>
      </c>
      <c r="AM2488" s="25">
        <v>1</v>
      </c>
      <c r="AN2488" s="25">
        <v>115</v>
      </c>
      <c r="AO2488" s="25">
        <v>115</v>
      </c>
      <c r="AP2488" s="25">
        <v>105</v>
      </c>
      <c r="AQ2488" s="25">
        <v>0.49</v>
      </c>
      <c r="AR2488" s="94">
        <v>1.389E-3</v>
      </c>
      <c r="AS2488" s="157">
        <v>10</v>
      </c>
      <c r="AT2488" s="93">
        <v>42521</v>
      </c>
      <c r="AU2488" s="92" t="s">
        <v>22</v>
      </c>
      <c r="AV2488" s="91" t="s">
        <v>152</v>
      </c>
      <c r="AW2488" s="92" t="s">
        <v>152</v>
      </c>
      <c r="AX2488" s="92" t="s">
        <v>48</v>
      </c>
      <c r="AY2488" s="91" t="s">
        <v>152</v>
      </c>
      <c r="AZ2488" s="23"/>
      <c r="BA2488" s="25" t="s">
        <v>3483</v>
      </c>
      <c r="BB2488" t="s">
        <v>25</v>
      </c>
      <c r="BC2488">
        <v>34625</v>
      </c>
      <c r="BD2488" t="str">
        <f>IF(Z2488=BC2488,"OK")</f>
        <v>OK</v>
      </c>
      <c r="BE2488">
        <v>0.49</v>
      </c>
      <c r="BF2488">
        <v>1.389E-3</v>
      </c>
      <c r="BG2488">
        <v>115</v>
      </c>
      <c r="BH2488">
        <v>115</v>
      </c>
      <c r="BI2488">
        <v>105</v>
      </c>
      <c r="BJ2488">
        <v>0.49</v>
      </c>
      <c r="BK2488">
        <v>1.389E-3</v>
      </c>
      <c r="BN2488" s="183"/>
    </row>
    <row r="2489" spans="1:66" ht="25.5" x14ac:dyDescent="0.25">
      <c r="A2489" s="1"/>
      <c r="B2489" s="94">
        <v>2476</v>
      </c>
      <c r="C2489" s="43">
        <v>1071661</v>
      </c>
      <c r="D2489" s="25">
        <v>1047847</v>
      </c>
      <c r="E2489" s="36" t="s">
        <v>3482</v>
      </c>
      <c r="F2489" s="151" t="s">
        <v>21</v>
      </c>
      <c r="G2489" s="41" t="s">
        <v>585</v>
      </c>
      <c r="H2489" s="46" t="str">
        <f>IFERROR(IFERROR(IF(SEARCH("Usystems",$E2489)&gt;0,"Usystems"),IF(SEARCH("RIIFO",$E2489)&gt;0,"RIIFO","Uponor")),"Uponor")</f>
        <v>Uponor</v>
      </c>
      <c r="I2489" s="25">
        <f>IFERROR(MID($D2489,1,7)+0,"")</f>
        <v>1047847</v>
      </c>
      <c r="J2489" s="25" t="str">
        <f>IFERROR(MID($D2489,10,7)+0,"")</f>
        <v/>
      </c>
      <c r="K2489" s="25" t="str">
        <f>IFERROR(MID($D2489,19,7)+0,"")</f>
        <v/>
      </c>
      <c r="L2489" s="25" t="str">
        <f>IFERROR(MID($D2489,28,7)+0,"")</f>
        <v/>
      </c>
      <c r="M2489" s="25" t="str">
        <f>IF(IFERROR(MID($Q2489,1,7)+0,"")&lt;1130000,IF(INDEX(C:C,MATCH(LEFT(Q2489,7)+0,I:I,0))&lt;1130000,"",INDEX(C:C,MATCH(LEFT(Q2489,7)+0,I:I,0))),IFERROR(MID($Q2489,1,7)+0,""))</f>
        <v/>
      </c>
      <c r="N2489" s="25" t="str">
        <f>IF(IFERROR(MID($Q2489,10,7)+0,"")&lt;1130000,"",IFERROR(MID($Q2489,10,7)+0,""))</f>
        <v/>
      </c>
      <c r="O2489" s="25" t="str">
        <f>IF(IFERROR(MID($Q2489,19,7)+0,"")&lt;1130000,"",IFERROR(MID($Q2489,19,7)+0,""))</f>
        <v/>
      </c>
      <c r="P2489" s="25" t="str">
        <f>IF(M2489="","",IF(N2489="",M2489,M2489&amp;", "&amp;N2489))</f>
        <v/>
      </c>
      <c r="Q2489" s="25"/>
      <c r="R2489" s="25"/>
      <c r="S2489" s="35" t="s">
        <v>60</v>
      </c>
      <c r="T2489" s="25" t="s">
        <v>36</v>
      </c>
      <c r="U2489" s="185">
        <v>1676</v>
      </c>
      <c r="V2489" s="188">
        <v>1676</v>
      </c>
      <c r="W2489" s="189">
        <v>1676</v>
      </c>
      <c r="X2489" s="31">
        <v>1676</v>
      </c>
      <c r="Y2489" s="90">
        <f>IFERROR(ROUND(X2489/W2489-1,2),"")</f>
        <v>0</v>
      </c>
      <c r="Z2489" s="31">
        <f>IF(OR(S2489="VLD MLC components",S2489="VLD MLC pipes",S2489="VLD PEX components",S2489="VLD PEX pipes",S2489="VLD PHC components",S2489="VLD PHC pipes",S2489="Controls VLD"),"По запросу",X2489)</f>
        <v>1676</v>
      </c>
      <c r="AA2489" s="63">
        <f>ROUND(X2489/1.2,3)</f>
        <v>1396.6669999999999</v>
      </c>
      <c r="AB2489" s="23">
        <v>1396.6669999999999</v>
      </c>
      <c r="AC2489" s="190">
        <f>IFERROR(ROUND(AA2489/AB2489-1,2),"")</f>
        <v>0</v>
      </c>
      <c r="AD2489" s="25">
        <v>6.5000000000000002E-2</v>
      </c>
      <c r="AE2489" s="25">
        <v>1.3999999999999999E-4</v>
      </c>
      <c r="AF2489" s="25">
        <v>16</v>
      </c>
      <c r="AG2489" s="25">
        <v>11</v>
      </c>
      <c r="AH2489" s="25">
        <v>11</v>
      </c>
      <c r="AI2489" s="25">
        <v>11</v>
      </c>
      <c r="AJ2489" s="25" t="s">
        <v>20</v>
      </c>
      <c r="AK2489" s="22" t="s">
        <v>20</v>
      </c>
      <c r="AL2489" s="25" t="s">
        <v>20</v>
      </c>
      <c r="AM2489" s="25">
        <v>1</v>
      </c>
      <c r="AN2489" s="25">
        <v>80</v>
      </c>
      <c r="AO2489" s="25">
        <v>80</v>
      </c>
      <c r="AP2489" s="25">
        <v>25</v>
      </c>
      <c r="AQ2489" s="25">
        <v>4.7E-2</v>
      </c>
      <c r="AR2489" s="94">
        <v>1.6000000000000001E-4</v>
      </c>
      <c r="AS2489" s="157">
        <v>11</v>
      </c>
      <c r="AT2489" s="93">
        <v>42339</v>
      </c>
      <c r="AU2489" s="92" t="s">
        <v>22</v>
      </c>
      <c r="AV2489" s="91" t="s">
        <v>152</v>
      </c>
      <c r="AW2489" s="92" t="s">
        <v>152</v>
      </c>
      <c r="AX2489" s="92" t="s">
        <v>48</v>
      </c>
      <c r="AY2489" s="91" t="s">
        <v>152</v>
      </c>
      <c r="AZ2489" s="23"/>
      <c r="BA2489" s="25" t="s">
        <v>3481</v>
      </c>
      <c r="BB2489" t="s">
        <v>25</v>
      </c>
      <c r="BC2489">
        <v>1676</v>
      </c>
      <c r="BD2489" t="str">
        <f>IF(Z2489=BC2489,"OK")</f>
        <v>OK</v>
      </c>
      <c r="BE2489">
        <v>6.5000000000000002E-2</v>
      </c>
      <c r="BF2489">
        <v>1.3999999999999999E-4</v>
      </c>
      <c r="BG2489">
        <v>80</v>
      </c>
      <c r="BH2489">
        <v>80</v>
      </c>
      <c r="BI2489">
        <v>25</v>
      </c>
      <c r="BJ2489">
        <v>4.7E-2</v>
      </c>
      <c r="BK2489">
        <v>1.6000000000000001E-4</v>
      </c>
      <c r="BN2489" s="183"/>
    </row>
    <row r="2490" spans="1:66" ht="25.5" x14ac:dyDescent="0.25">
      <c r="A2490" s="1"/>
      <c r="B2490" s="94">
        <v>2477</v>
      </c>
      <c r="C2490" s="43">
        <v>1071671</v>
      </c>
      <c r="D2490" s="25">
        <v>1047848</v>
      </c>
      <c r="E2490" s="27" t="s">
        <v>3480</v>
      </c>
      <c r="F2490" s="151" t="s">
        <v>757</v>
      </c>
      <c r="G2490" s="41" t="s">
        <v>585</v>
      </c>
      <c r="H2490" s="46" t="str">
        <f>IFERROR(IFERROR(IF(SEARCH("Usystems",$E2490)&gt;0,"Usystems"),IF(SEARCH("RIIFO",$E2490)&gt;0,"RIIFO","Uponor")),"Uponor")</f>
        <v>Uponor</v>
      </c>
      <c r="I2490" s="25">
        <f>IFERROR(MID($D2490,1,7)+0,"")</f>
        <v>1047848</v>
      </c>
      <c r="J2490" s="25" t="str">
        <f>IFERROR(MID($D2490,10,7)+0,"")</f>
        <v/>
      </c>
      <c r="K2490" s="25" t="str">
        <f>IFERROR(MID($D2490,19,7)+0,"")</f>
        <v/>
      </c>
      <c r="L2490" s="25" t="str">
        <f>IFERROR(MID($D2490,28,7)+0,"")</f>
        <v/>
      </c>
      <c r="M2490" s="25" t="str">
        <f>IF(IFERROR(MID($Q2490,1,7)+0,"")&lt;1130000,IF(INDEX(C:C,MATCH(LEFT(Q2490,7)+0,I:I,0))&lt;1130000,"",INDEX(C:C,MATCH(LEFT(Q2490,7)+0,I:I,0))),IFERROR(MID($Q2490,1,7)+0,""))</f>
        <v/>
      </c>
      <c r="N2490" s="25" t="str">
        <f>IF(IFERROR(MID($Q2490,10,7)+0,"")&lt;1130000,"",IFERROR(MID($Q2490,10,7)+0,""))</f>
        <v/>
      </c>
      <c r="O2490" s="25" t="str">
        <f>IF(IFERROR(MID($Q2490,19,7)+0,"")&lt;1130000,"",IFERROR(MID($Q2490,19,7)+0,""))</f>
        <v/>
      </c>
      <c r="P2490" s="25" t="str">
        <f>IF(M2490="","",IF(N2490="",M2490,M2490&amp;", "&amp;N2490))</f>
        <v/>
      </c>
      <c r="Q2490" s="25"/>
      <c r="R2490" s="25"/>
      <c r="S2490" s="35" t="s">
        <v>60</v>
      </c>
      <c r="T2490" s="25" t="s">
        <v>36</v>
      </c>
      <c r="U2490" s="185">
        <v>5800</v>
      </c>
      <c r="V2490" s="188">
        <v>5800</v>
      </c>
      <c r="W2490" s="189">
        <v>5800</v>
      </c>
      <c r="X2490" s="31">
        <v>5800</v>
      </c>
      <c r="Y2490" s="90">
        <f>IFERROR(ROUND(X2490/W2490-1,2),"")</f>
        <v>0</v>
      </c>
      <c r="Z2490" s="31">
        <f>IF(OR(S2490="VLD MLC components",S2490="VLD MLC pipes",S2490="VLD PEX components",S2490="VLD PEX pipes",S2490="VLD PHC components",S2490="VLD PHC pipes",S2490="Controls VLD"),"По запросу",X2490)</f>
        <v>5800</v>
      </c>
      <c r="AA2490" s="63">
        <f>ROUND(X2490/1.2,3)</f>
        <v>4833.3329999999996</v>
      </c>
      <c r="AB2490" s="23">
        <v>4833.3329999999996</v>
      </c>
      <c r="AC2490" s="190">
        <f>IFERROR(ROUND(AA2490/AB2490-1,2),"")</f>
        <v>0</v>
      </c>
      <c r="AD2490" s="25">
        <v>6.3E-2</v>
      </c>
      <c r="AE2490" s="25">
        <v>2.52E-4</v>
      </c>
      <c r="AF2490" s="25">
        <v>0</v>
      </c>
      <c r="AG2490" s="25" t="s">
        <v>22</v>
      </c>
      <c r="AH2490" s="25">
        <v>0</v>
      </c>
      <c r="AI2490" s="25">
        <v>0</v>
      </c>
      <c r="AJ2490" s="25" t="s">
        <v>20</v>
      </c>
      <c r="AK2490" s="42" t="s">
        <v>19</v>
      </c>
      <c r="AL2490" s="25" t="s">
        <v>20</v>
      </c>
      <c r="AM2490" s="25">
        <v>1</v>
      </c>
      <c r="AN2490" s="25">
        <v>105</v>
      </c>
      <c r="AO2490" s="25">
        <v>60</v>
      </c>
      <c r="AP2490" s="25">
        <v>40</v>
      </c>
      <c r="AQ2490" s="25">
        <v>7.0999999999999994E-2</v>
      </c>
      <c r="AR2490" s="94">
        <v>2.52E-4</v>
      </c>
      <c r="AS2490" s="157" t="s">
        <v>22</v>
      </c>
      <c r="AT2490" s="93">
        <v>42339</v>
      </c>
      <c r="AU2490" s="92" t="s">
        <v>22</v>
      </c>
      <c r="AV2490" s="91" t="s">
        <v>152</v>
      </c>
      <c r="AW2490" s="92" t="s">
        <v>48</v>
      </c>
      <c r="AX2490" s="92" t="s">
        <v>48</v>
      </c>
      <c r="AY2490" s="91" t="s">
        <v>152</v>
      </c>
      <c r="AZ2490" s="23"/>
      <c r="BA2490" s="25" t="s">
        <v>3479</v>
      </c>
      <c r="BB2490" t="s">
        <v>25</v>
      </c>
      <c r="BC2490" t="e">
        <v>#N/A</v>
      </c>
      <c r="BD2490" t="e">
        <f>IF(Z2490=BC2490,"OK")</f>
        <v>#N/A</v>
      </c>
      <c r="BE2490">
        <v>6.3E-2</v>
      </c>
      <c r="BF2490">
        <v>2.52E-4</v>
      </c>
      <c r="BG2490">
        <v>105</v>
      </c>
      <c r="BH2490">
        <v>60</v>
      </c>
      <c r="BI2490">
        <v>40</v>
      </c>
      <c r="BJ2490">
        <v>7.0999999999999994E-2</v>
      </c>
      <c r="BK2490">
        <v>2.52E-4</v>
      </c>
      <c r="BN2490" s="183"/>
    </row>
    <row r="2491" spans="1:66" x14ac:dyDescent="0.25">
      <c r="A2491" s="1"/>
      <c r="B2491" s="94">
        <v>2478</v>
      </c>
      <c r="C2491" s="43">
        <v>1087155</v>
      </c>
      <c r="D2491" s="34"/>
      <c r="E2491" s="27" t="s">
        <v>3478</v>
      </c>
      <c r="F2491" s="213" t="s">
        <v>757</v>
      </c>
      <c r="G2491" s="28"/>
      <c r="H2491" s="46" t="str">
        <f>IFERROR(IFERROR(IF(SEARCH("Usystems",$E2491)&gt;0,"Usystems"),IF(SEARCH("RIIFO",$E2491)&gt;0,"RIIFO","Uponor")),"Uponor")</f>
        <v>Uponor</v>
      </c>
      <c r="I2491" s="25" t="str">
        <f>IFERROR(MID($D2491,1,7)+0,"")</f>
        <v/>
      </c>
      <c r="J2491" s="25" t="str">
        <f>IFERROR(MID($D2491,10,7)+0,"")</f>
        <v/>
      </c>
      <c r="K2491" s="25" t="str">
        <f>IFERROR(MID($D2491,19,7)+0,"")</f>
        <v/>
      </c>
      <c r="L2491" s="25" t="str">
        <f>IFERROR(MID($D2491,28,7)+0,"")</f>
        <v/>
      </c>
      <c r="M2491" s="25">
        <f>IF(IFERROR(MID($Q2491,1,7)+0,"")&lt;1130000,IF(INDEX(C:C,MATCH(LEFT(Q2491,7)+0,I:I,0))&lt;1130000,"",INDEX(C:C,MATCH(LEFT(Q2491,7)+0,I:I,0))),IFERROR(MID($Q2491,1,7)+0,""))</f>
        <v>1136980</v>
      </c>
      <c r="N2491" s="25" t="str">
        <f>IF(IFERROR(MID($Q2491,10,7)+0,"")&lt;1130000,"",IFERROR(MID($Q2491,10,7)+0,""))</f>
        <v/>
      </c>
      <c r="O2491" s="25" t="str">
        <f>IF(IFERROR(MID($Q2491,19,7)+0,"")&lt;1130000,"",IFERROR(MID($Q2491,19,7)+0,""))</f>
        <v/>
      </c>
      <c r="P2491" s="25">
        <f>IF(M2491="","",IF(N2491="",M2491,M2491&amp;", "&amp;N2491))</f>
        <v>1136980</v>
      </c>
      <c r="Q2491" s="25" t="s">
        <v>3477</v>
      </c>
      <c r="R2491" s="25"/>
      <c r="S2491" s="35" t="s">
        <v>60</v>
      </c>
      <c r="T2491" s="34" t="s">
        <v>36</v>
      </c>
      <c r="U2491" s="185">
        <v>173938</v>
      </c>
      <c r="V2491" s="188">
        <v>173938</v>
      </c>
      <c r="W2491" s="189">
        <v>173938</v>
      </c>
      <c r="X2491" s="31">
        <v>173938</v>
      </c>
      <c r="Y2491" s="90">
        <f>IFERROR(ROUND(X2491/W2491-1,2),"")</f>
        <v>0</v>
      </c>
      <c r="Z2491" s="31">
        <f>IF(OR(S2491="VLD MLC components",S2491="VLD MLC pipes",S2491="VLD PEX components",S2491="VLD PEX pipes",S2491="VLD PHC components",S2491="VLD PHC pipes",S2491="Controls VLD"),"По запросу",X2491)</f>
        <v>173938</v>
      </c>
      <c r="AA2491" s="63">
        <f>ROUND(X2491/1.2,3)</f>
        <v>144948.33300000001</v>
      </c>
      <c r="AB2491" s="23">
        <v>144948.33300000001</v>
      </c>
      <c r="AC2491" s="190">
        <f>IFERROR(ROUND(AA2491/AB2491-1,2),"")</f>
        <v>0</v>
      </c>
      <c r="AD2491" s="25">
        <v>1.2</v>
      </c>
      <c r="AE2491" s="25">
        <v>1.7799999999999999E-3</v>
      </c>
      <c r="AF2491" s="25">
        <v>0</v>
      </c>
      <c r="AG2491" s="25" t="s">
        <v>22</v>
      </c>
      <c r="AH2491" s="25">
        <v>0</v>
      </c>
      <c r="AI2491" s="25">
        <v>0</v>
      </c>
      <c r="AJ2491" s="25" t="s">
        <v>20</v>
      </c>
      <c r="AK2491" s="42" t="s">
        <v>19</v>
      </c>
      <c r="AL2491" s="25" t="s">
        <v>20</v>
      </c>
      <c r="AM2491" s="25">
        <v>1</v>
      </c>
      <c r="AN2491" s="25">
        <v>245</v>
      </c>
      <c r="AO2491" s="25">
        <v>165</v>
      </c>
      <c r="AP2491" s="25">
        <v>107</v>
      </c>
      <c r="AQ2491" s="25">
        <v>1.2</v>
      </c>
      <c r="AR2491" s="94">
        <v>4.3249999999999999E-3</v>
      </c>
      <c r="AS2491" s="157" t="s">
        <v>22</v>
      </c>
      <c r="AT2491" s="93">
        <v>42786</v>
      </c>
      <c r="AU2491" s="92" t="s">
        <v>22</v>
      </c>
      <c r="AV2491" s="91" t="s">
        <v>152</v>
      </c>
      <c r="AW2491" s="92" t="s">
        <v>48</v>
      </c>
      <c r="AX2491" s="92" t="s">
        <v>48</v>
      </c>
      <c r="AY2491" s="91" t="s">
        <v>152</v>
      </c>
      <c r="AZ2491" s="23"/>
      <c r="BA2491" s="25" t="s">
        <v>3476</v>
      </c>
      <c r="BB2491" t="s">
        <v>25</v>
      </c>
      <c r="BC2491" t="e">
        <v>#N/A</v>
      </c>
      <c r="BD2491" t="e">
        <f>IF(Z2491=BC2491,"OK")</f>
        <v>#N/A</v>
      </c>
      <c r="BE2491">
        <v>1.2</v>
      </c>
      <c r="BF2491">
        <v>1.7799999999999999E-3</v>
      </c>
      <c r="BG2491">
        <v>245</v>
      </c>
      <c r="BH2491">
        <v>165</v>
      </c>
      <c r="BI2491">
        <v>107</v>
      </c>
      <c r="BJ2491">
        <v>1.2</v>
      </c>
      <c r="BK2491">
        <v>4.3249999999999999E-3</v>
      </c>
      <c r="BN2491" s="183"/>
    </row>
    <row r="2492" spans="1:66" ht="25.5" x14ac:dyDescent="0.25">
      <c r="A2492" s="1"/>
      <c r="B2492" s="94">
        <v>2479</v>
      </c>
      <c r="C2492" s="43">
        <v>1087158</v>
      </c>
      <c r="D2492" s="34"/>
      <c r="E2492" s="27" t="s">
        <v>3475</v>
      </c>
      <c r="F2492" s="213" t="s">
        <v>757</v>
      </c>
      <c r="G2492" s="28"/>
      <c r="H2492" s="46" t="str">
        <f>IFERROR(IFERROR(IF(SEARCH("Usystems",$E2492)&gt;0,"Usystems"),IF(SEARCH("RIIFO",$E2492)&gt;0,"RIIFO","Uponor")),"Uponor")</f>
        <v>Uponor</v>
      </c>
      <c r="I2492" s="25" t="str">
        <f>IFERROR(MID($D2492,1,7)+0,"")</f>
        <v/>
      </c>
      <c r="J2492" s="25" t="str">
        <f>IFERROR(MID($D2492,10,7)+0,"")</f>
        <v/>
      </c>
      <c r="K2492" s="25" t="str">
        <f>IFERROR(MID($D2492,19,7)+0,"")</f>
        <v/>
      </c>
      <c r="L2492" s="25" t="str">
        <f>IFERROR(MID($D2492,28,7)+0,"")</f>
        <v/>
      </c>
      <c r="M2492" s="25" t="str">
        <f>IF(IFERROR(MID($Q2492,1,7)+0,"")&lt;1130000,IF(INDEX(C:C,MATCH(LEFT(Q2492,7)+0,I:I,0))&lt;1130000,"",INDEX(C:C,MATCH(LEFT(Q2492,7)+0,I:I,0))),IFERROR(MID($Q2492,1,7)+0,""))</f>
        <v/>
      </c>
      <c r="N2492" s="25" t="str">
        <f>IF(IFERROR(MID($Q2492,10,7)+0,"")&lt;1130000,"",IFERROR(MID($Q2492,10,7)+0,""))</f>
        <v/>
      </c>
      <c r="O2492" s="25" t="str">
        <f>IF(IFERROR(MID($Q2492,19,7)+0,"")&lt;1130000,"",IFERROR(MID($Q2492,19,7)+0,""))</f>
        <v/>
      </c>
      <c r="P2492" s="25" t="str">
        <f>IF(M2492="","",IF(N2492="",M2492,M2492&amp;", "&amp;N2492))</f>
        <v/>
      </c>
      <c r="Q2492" s="25"/>
      <c r="R2492" s="25"/>
      <c r="S2492" s="35" t="s">
        <v>60</v>
      </c>
      <c r="T2492" s="34" t="s">
        <v>38</v>
      </c>
      <c r="U2492" s="185">
        <v>159176</v>
      </c>
      <c r="V2492" s="188">
        <v>159176</v>
      </c>
      <c r="W2492" s="189">
        <v>159176</v>
      </c>
      <c r="X2492" s="31">
        <v>159176</v>
      </c>
      <c r="Y2492" s="90">
        <f>IFERROR(ROUND(X2492/W2492-1,2),"")</f>
        <v>0</v>
      </c>
      <c r="Z2492" s="31">
        <f>IF(OR(S2492="VLD MLC components",S2492="VLD MLC pipes",S2492="VLD PEX components",S2492="VLD PEX pipes",S2492="VLD PHC components",S2492="VLD PHC pipes",S2492="Controls VLD"),"По запросу",X2492)</f>
        <v>159176</v>
      </c>
      <c r="AA2492" s="63">
        <f>ROUND(X2492/1.2,3)</f>
        <v>132646.66699999999</v>
      </c>
      <c r="AB2492" s="23">
        <v>132646.66699999999</v>
      </c>
      <c r="AC2492" s="190">
        <f>IFERROR(ROUND(AA2492/AB2492-1,2),"")</f>
        <v>0</v>
      </c>
      <c r="AD2492" s="25">
        <v>6.7</v>
      </c>
      <c r="AE2492" s="25">
        <v>1.7077999999999999E-2</v>
      </c>
      <c r="AF2492" s="25">
        <v>0</v>
      </c>
      <c r="AG2492" s="25" t="s">
        <v>22</v>
      </c>
      <c r="AH2492" s="25">
        <v>0</v>
      </c>
      <c r="AI2492" s="25">
        <v>0</v>
      </c>
      <c r="AJ2492" s="25" t="s">
        <v>20</v>
      </c>
      <c r="AK2492" s="42" t="s">
        <v>19</v>
      </c>
      <c r="AL2492" s="25" t="s">
        <v>20</v>
      </c>
      <c r="AM2492" s="25">
        <v>1</v>
      </c>
      <c r="AN2492" s="25">
        <v>275</v>
      </c>
      <c r="AO2492" s="25">
        <v>270</v>
      </c>
      <c r="AP2492" s="25">
        <v>230</v>
      </c>
      <c r="AQ2492" s="25">
        <v>6.7</v>
      </c>
      <c r="AR2492" s="94">
        <v>1.7077999999999999E-2</v>
      </c>
      <c r="AS2492" s="157">
        <v>0</v>
      </c>
      <c r="AT2492" s="93">
        <v>42786</v>
      </c>
      <c r="AU2492" s="92" t="s">
        <v>22</v>
      </c>
      <c r="AV2492" s="91" t="s">
        <v>152</v>
      </c>
      <c r="AW2492" s="92" t="s">
        <v>48</v>
      </c>
      <c r="AX2492" s="92" t="s">
        <v>48</v>
      </c>
      <c r="AY2492" s="91" t="s">
        <v>152</v>
      </c>
      <c r="AZ2492" s="23"/>
      <c r="BA2492" s="25" t="s">
        <v>3474</v>
      </c>
      <c r="BB2492" t="s">
        <v>25</v>
      </c>
      <c r="BC2492" t="e">
        <v>#N/A</v>
      </c>
      <c r="BD2492" t="e">
        <f>IF(Z2492=BC2492,"OK")</f>
        <v>#N/A</v>
      </c>
      <c r="BE2492">
        <v>6.7</v>
      </c>
      <c r="BF2492">
        <v>1.7077999999999999E-2</v>
      </c>
      <c r="BG2492">
        <v>275</v>
      </c>
      <c r="BH2492">
        <v>270</v>
      </c>
      <c r="BI2492">
        <v>230</v>
      </c>
      <c r="BJ2492">
        <v>6.7</v>
      </c>
      <c r="BK2492">
        <v>1.7077999999999999E-2</v>
      </c>
      <c r="BN2492" s="183"/>
    </row>
    <row r="2493" spans="1:66" ht="25.5" x14ac:dyDescent="0.25">
      <c r="A2493" s="1"/>
      <c r="B2493" s="94">
        <v>2480</v>
      </c>
      <c r="C2493" s="43">
        <v>1087156</v>
      </c>
      <c r="D2493" s="34"/>
      <c r="E2493" s="27" t="s">
        <v>3473</v>
      </c>
      <c r="F2493" s="151" t="s">
        <v>21</v>
      </c>
      <c r="G2493" s="28"/>
      <c r="H2493" s="46" t="str">
        <f>IFERROR(IFERROR(IF(SEARCH("Usystems",$E2493)&gt;0,"Usystems"),IF(SEARCH("RIIFO",$E2493)&gt;0,"RIIFO","Uponor")),"Uponor")</f>
        <v>Uponor</v>
      </c>
      <c r="I2493" s="25" t="str">
        <f>IFERROR(MID($D2493,1,7)+0,"")</f>
        <v/>
      </c>
      <c r="J2493" s="25" t="str">
        <f>IFERROR(MID($D2493,10,7)+0,"")</f>
        <v/>
      </c>
      <c r="K2493" s="25" t="str">
        <f>IFERROR(MID($D2493,19,7)+0,"")</f>
        <v/>
      </c>
      <c r="L2493" s="25" t="str">
        <f>IFERROR(MID($D2493,28,7)+0,"")</f>
        <v/>
      </c>
      <c r="M2493" s="25" t="str">
        <f>IF(IFERROR(MID($Q2493,1,7)+0,"")&lt;1130000,IF(INDEX(C:C,MATCH(LEFT(Q2493,7)+0,I:I,0))&lt;1130000,"",INDEX(C:C,MATCH(LEFT(Q2493,7)+0,I:I,0))),IFERROR(MID($Q2493,1,7)+0,""))</f>
        <v/>
      </c>
      <c r="N2493" s="25" t="str">
        <f>IF(IFERROR(MID($Q2493,10,7)+0,"")&lt;1130000,"",IFERROR(MID($Q2493,10,7)+0,""))</f>
        <v/>
      </c>
      <c r="O2493" s="25" t="str">
        <f>IF(IFERROR(MID($Q2493,19,7)+0,"")&lt;1130000,"",IFERROR(MID($Q2493,19,7)+0,""))</f>
        <v/>
      </c>
      <c r="P2493" s="25" t="str">
        <f>IF(M2493="","",IF(N2493="",M2493,M2493&amp;", "&amp;N2493))</f>
        <v/>
      </c>
      <c r="Q2493" s="25"/>
      <c r="R2493" s="25"/>
      <c r="S2493" s="35" t="s">
        <v>60</v>
      </c>
      <c r="T2493" s="34" t="s">
        <v>36</v>
      </c>
      <c r="U2493" s="185">
        <v>78231</v>
      </c>
      <c r="V2493" s="188">
        <v>78231</v>
      </c>
      <c r="W2493" s="189">
        <v>78231</v>
      </c>
      <c r="X2493" s="31">
        <v>78231</v>
      </c>
      <c r="Y2493" s="90">
        <f>IFERROR(ROUND(X2493/W2493-1,2),"")</f>
        <v>0</v>
      </c>
      <c r="Z2493" s="31">
        <f>IF(OR(S2493="VLD MLC components",S2493="VLD MLC pipes",S2493="VLD PEX components",S2493="VLD PEX pipes",S2493="VLD PHC components",S2493="VLD PHC pipes",S2493="Controls VLD"),"По запросу",X2493)</f>
        <v>78231</v>
      </c>
      <c r="AA2493" s="63">
        <f>ROUND(X2493/1.2,3)</f>
        <v>65192.5</v>
      </c>
      <c r="AB2493" s="23">
        <v>65192.5</v>
      </c>
      <c r="AC2493" s="190">
        <f>IFERROR(ROUND(AA2493/AB2493-1,2),"")</f>
        <v>0</v>
      </c>
      <c r="AD2493" s="25">
        <v>3.6</v>
      </c>
      <c r="AE2493" s="25">
        <v>8.3479999999999995E-3</v>
      </c>
      <c r="AF2493" s="25">
        <v>0</v>
      </c>
      <c r="AG2493" s="25" t="s">
        <v>22</v>
      </c>
      <c r="AH2493" s="25">
        <v>0</v>
      </c>
      <c r="AI2493" s="25">
        <v>0</v>
      </c>
      <c r="AJ2493" s="25" t="s">
        <v>20</v>
      </c>
      <c r="AK2493" s="42" t="s">
        <v>19</v>
      </c>
      <c r="AL2493" s="25" t="s">
        <v>20</v>
      </c>
      <c r="AM2493" s="25">
        <v>1</v>
      </c>
      <c r="AN2493" s="25">
        <v>350</v>
      </c>
      <c r="AO2493" s="25">
        <v>265</v>
      </c>
      <c r="AP2493" s="25">
        <v>90</v>
      </c>
      <c r="AQ2493" s="25">
        <v>3.6</v>
      </c>
      <c r="AR2493" s="94">
        <v>8.3479999999999995E-3</v>
      </c>
      <c r="AS2493" s="157" t="s">
        <v>22</v>
      </c>
      <c r="AT2493" s="93">
        <v>42786</v>
      </c>
      <c r="AU2493" s="92" t="s">
        <v>22</v>
      </c>
      <c r="AV2493" s="91" t="s">
        <v>48</v>
      </c>
      <c r="AW2493" s="92" t="s">
        <v>48</v>
      </c>
      <c r="AX2493" s="92" t="s">
        <v>48</v>
      </c>
      <c r="AY2493" s="91" t="s">
        <v>152</v>
      </c>
      <c r="AZ2493" s="23"/>
      <c r="BA2493" s="25">
        <v>0</v>
      </c>
      <c r="BB2493" t="s">
        <v>48</v>
      </c>
      <c r="BC2493" t="e">
        <v>#N/A</v>
      </c>
      <c r="BD2493" t="e">
        <f>IF(Z2493=BC2493,"OK")</f>
        <v>#N/A</v>
      </c>
      <c r="BE2493">
        <v>3.6</v>
      </c>
      <c r="BF2493">
        <v>8.3479999999999995E-3</v>
      </c>
      <c r="BG2493">
        <v>350</v>
      </c>
      <c r="BH2493">
        <v>265</v>
      </c>
      <c r="BI2493">
        <v>90</v>
      </c>
      <c r="BJ2493">
        <v>3.6</v>
      </c>
      <c r="BK2493">
        <v>8.3479999999999995E-3</v>
      </c>
      <c r="BN2493" s="183"/>
    </row>
    <row r="2494" spans="1:66" ht="25.5" x14ac:dyDescent="0.25">
      <c r="A2494" s="1"/>
      <c r="B2494" s="94">
        <v>2481</v>
      </c>
      <c r="C2494" s="43">
        <v>1087159</v>
      </c>
      <c r="D2494" s="34"/>
      <c r="E2494" s="36" t="s">
        <v>3472</v>
      </c>
      <c r="F2494" s="151" t="s">
        <v>21</v>
      </c>
      <c r="G2494" s="41" t="s">
        <v>585</v>
      </c>
      <c r="H2494" s="46" t="str">
        <f>IFERROR(IFERROR(IF(SEARCH("Usystems",$E2494)&gt;0,"Usystems"),IF(SEARCH("RIIFO",$E2494)&gt;0,"RIIFO","Uponor")),"Uponor")</f>
        <v>Uponor</v>
      </c>
      <c r="I2494" s="25" t="str">
        <f>IFERROR(MID($D2494,1,7)+0,"")</f>
        <v/>
      </c>
      <c r="J2494" s="25" t="str">
        <f>IFERROR(MID($D2494,10,7)+0,"")</f>
        <v/>
      </c>
      <c r="K2494" s="25" t="str">
        <f>IFERROR(MID($D2494,19,7)+0,"")</f>
        <v/>
      </c>
      <c r="L2494" s="25" t="str">
        <f>IFERROR(MID($D2494,28,7)+0,"")</f>
        <v/>
      </c>
      <c r="M2494" s="25" t="str">
        <f>IF(IFERROR(MID($Q2494,1,7)+0,"")&lt;1130000,IF(INDEX(C:C,MATCH(LEFT(Q2494,7)+0,I:I,0))&lt;1130000,"",INDEX(C:C,MATCH(LEFT(Q2494,7)+0,I:I,0))),IFERROR(MID($Q2494,1,7)+0,""))</f>
        <v/>
      </c>
      <c r="N2494" s="25" t="str">
        <f>IF(IFERROR(MID($Q2494,10,7)+0,"")&lt;1130000,"",IFERROR(MID($Q2494,10,7)+0,""))</f>
        <v/>
      </c>
      <c r="O2494" s="25" t="str">
        <f>IF(IFERROR(MID($Q2494,19,7)+0,"")&lt;1130000,"",IFERROR(MID($Q2494,19,7)+0,""))</f>
        <v/>
      </c>
      <c r="P2494" s="25" t="str">
        <f>IF(M2494="","",IF(N2494="",M2494,M2494&amp;", "&amp;N2494))</f>
        <v/>
      </c>
      <c r="Q2494" s="25"/>
      <c r="R2494" s="25"/>
      <c r="S2494" s="35" t="s">
        <v>60</v>
      </c>
      <c r="T2494" s="34" t="s">
        <v>36</v>
      </c>
      <c r="U2494" s="185">
        <v>10519</v>
      </c>
      <c r="V2494" s="188">
        <v>10519</v>
      </c>
      <c r="W2494" s="189">
        <v>10519</v>
      </c>
      <c r="X2494" s="31">
        <v>10519</v>
      </c>
      <c r="Y2494" s="90">
        <f>IFERROR(ROUND(X2494/W2494-1,2),"")</f>
        <v>0</v>
      </c>
      <c r="Z2494" s="31">
        <f>IF(OR(S2494="VLD MLC components",S2494="VLD MLC pipes",S2494="VLD PEX components",S2494="VLD PEX pipes",S2494="VLD PHC components",S2494="VLD PHC pipes",S2494="Controls VLD"),"По запросу",X2494)</f>
        <v>10519</v>
      </c>
      <c r="AA2494" s="63">
        <f>ROUND(X2494/1.2,3)</f>
        <v>8765.8330000000005</v>
      </c>
      <c r="AB2494" s="23">
        <v>8765.8330000000005</v>
      </c>
      <c r="AC2494" s="190">
        <f>IFERROR(ROUND(AA2494/AB2494-1,2),"")</f>
        <v>0</v>
      </c>
      <c r="AD2494" s="25">
        <v>0.1</v>
      </c>
      <c r="AE2494" s="25">
        <v>7.5199999999999996E-4</v>
      </c>
      <c r="AF2494" s="25">
        <v>0</v>
      </c>
      <c r="AG2494" s="25" t="s">
        <v>22</v>
      </c>
      <c r="AH2494" s="25">
        <v>0</v>
      </c>
      <c r="AI2494" s="25">
        <v>0</v>
      </c>
      <c r="AJ2494" s="25" t="s">
        <v>20</v>
      </c>
      <c r="AK2494" s="42" t="s">
        <v>19</v>
      </c>
      <c r="AL2494" s="25" t="s">
        <v>20</v>
      </c>
      <c r="AM2494" s="25">
        <v>1</v>
      </c>
      <c r="AN2494" s="25">
        <v>165</v>
      </c>
      <c r="AO2494" s="25">
        <v>120</v>
      </c>
      <c r="AP2494" s="25">
        <v>38</v>
      </c>
      <c r="AQ2494" s="25">
        <v>0.1</v>
      </c>
      <c r="AR2494" s="94">
        <v>7.5199999999999996E-4</v>
      </c>
      <c r="AS2494" s="157" t="s">
        <v>22</v>
      </c>
      <c r="AT2494" s="93">
        <v>42786</v>
      </c>
      <c r="AU2494" s="92" t="s">
        <v>22</v>
      </c>
      <c r="AV2494" s="91" t="s">
        <v>152</v>
      </c>
      <c r="AW2494" s="92" t="s">
        <v>48</v>
      </c>
      <c r="AX2494" s="92" t="s">
        <v>48</v>
      </c>
      <c r="AY2494" s="91" t="s">
        <v>152</v>
      </c>
      <c r="AZ2494" s="23"/>
      <c r="BA2494" s="25" t="s">
        <v>3471</v>
      </c>
      <c r="BB2494" t="s">
        <v>25</v>
      </c>
      <c r="BC2494" t="e">
        <v>#N/A</v>
      </c>
      <c r="BD2494" t="e">
        <f>IF(Z2494=BC2494,"OK")</f>
        <v>#N/A</v>
      </c>
      <c r="BE2494">
        <v>0.1</v>
      </c>
      <c r="BF2494">
        <v>7.5199999999999996E-4</v>
      </c>
      <c r="BG2494">
        <v>165</v>
      </c>
      <c r="BH2494">
        <v>120</v>
      </c>
      <c r="BI2494">
        <v>38</v>
      </c>
      <c r="BJ2494">
        <v>0.1</v>
      </c>
      <c r="BK2494">
        <v>7.5199999999999996E-4</v>
      </c>
      <c r="BN2494" s="183"/>
    </row>
    <row r="2495" spans="1:66" ht="25.5" x14ac:dyDescent="0.25">
      <c r="A2495" s="1"/>
      <c r="B2495" s="94">
        <v>2482</v>
      </c>
      <c r="C2495" s="43">
        <v>1087160</v>
      </c>
      <c r="D2495" s="34"/>
      <c r="E2495" s="36" t="s">
        <v>3470</v>
      </c>
      <c r="F2495" s="151" t="s">
        <v>21</v>
      </c>
      <c r="G2495" s="28"/>
      <c r="H2495" s="46" t="str">
        <f>IFERROR(IFERROR(IF(SEARCH("Usystems",$E2495)&gt;0,"Usystems"),IF(SEARCH("RIIFO",$E2495)&gt;0,"RIIFO","Uponor")),"Uponor")</f>
        <v>Uponor</v>
      </c>
      <c r="I2495" s="25" t="str">
        <f>IFERROR(MID($D2495,1,7)+0,"")</f>
        <v/>
      </c>
      <c r="J2495" s="25" t="str">
        <f>IFERROR(MID($D2495,10,7)+0,"")</f>
        <v/>
      </c>
      <c r="K2495" s="25" t="str">
        <f>IFERROR(MID($D2495,19,7)+0,"")</f>
        <v/>
      </c>
      <c r="L2495" s="25" t="str">
        <f>IFERROR(MID($D2495,28,7)+0,"")</f>
        <v/>
      </c>
      <c r="M2495" s="25" t="str">
        <f>IF(IFERROR(MID($Q2495,1,7)+0,"")&lt;1130000,IF(INDEX(C:C,MATCH(LEFT(Q2495,7)+0,I:I,0))&lt;1130000,"",INDEX(C:C,MATCH(LEFT(Q2495,7)+0,I:I,0))),IFERROR(MID($Q2495,1,7)+0,""))</f>
        <v/>
      </c>
      <c r="N2495" s="25" t="str">
        <f>IF(IFERROR(MID($Q2495,10,7)+0,"")&lt;1130000,"",IFERROR(MID($Q2495,10,7)+0,""))</f>
        <v/>
      </c>
      <c r="O2495" s="25" t="str">
        <f>IF(IFERROR(MID($Q2495,19,7)+0,"")&lt;1130000,"",IFERROR(MID($Q2495,19,7)+0,""))</f>
        <v/>
      </c>
      <c r="P2495" s="25" t="str">
        <f>IF(M2495="","",IF(N2495="",M2495,M2495&amp;", "&amp;N2495))</f>
        <v/>
      </c>
      <c r="Q2495" s="25"/>
      <c r="R2495" s="25"/>
      <c r="S2495" s="35" t="s">
        <v>60</v>
      </c>
      <c r="T2495" s="34" t="s">
        <v>36</v>
      </c>
      <c r="U2495" s="185">
        <v>42098</v>
      </c>
      <c r="V2495" s="188">
        <v>42098</v>
      </c>
      <c r="W2495" s="189">
        <v>42098</v>
      </c>
      <c r="X2495" s="31">
        <v>42098</v>
      </c>
      <c r="Y2495" s="90">
        <f>IFERROR(ROUND(X2495/W2495-1,2),"")</f>
        <v>0</v>
      </c>
      <c r="Z2495" s="31">
        <f>IF(OR(S2495="VLD MLC components",S2495="VLD MLC pipes",S2495="VLD PEX components",S2495="VLD PEX pipes",S2495="VLD PHC components",S2495="VLD PHC pipes",S2495="Controls VLD"),"По запросу",X2495)</f>
        <v>42098</v>
      </c>
      <c r="AA2495" s="63">
        <f>ROUND(X2495/1.2,3)</f>
        <v>35081.667000000001</v>
      </c>
      <c r="AB2495" s="23">
        <v>35081.667000000001</v>
      </c>
      <c r="AC2495" s="190">
        <f>IFERROR(ROUND(AA2495/AB2495-1,2),"")</f>
        <v>0</v>
      </c>
      <c r="AD2495" s="25">
        <v>0.1</v>
      </c>
      <c r="AE2495" s="25">
        <v>7.5199999999999996E-4</v>
      </c>
      <c r="AF2495" s="25">
        <v>0</v>
      </c>
      <c r="AG2495" s="25" t="s">
        <v>22</v>
      </c>
      <c r="AH2495" s="25">
        <v>0</v>
      </c>
      <c r="AI2495" s="25">
        <v>0</v>
      </c>
      <c r="AJ2495" s="25" t="s">
        <v>20</v>
      </c>
      <c r="AK2495" s="42" t="s">
        <v>19</v>
      </c>
      <c r="AL2495" s="25" t="s">
        <v>20</v>
      </c>
      <c r="AM2495" s="25">
        <v>1</v>
      </c>
      <c r="AN2495" s="25">
        <v>165</v>
      </c>
      <c r="AO2495" s="25">
        <v>120</v>
      </c>
      <c r="AP2495" s="25">
        <v>38</v>
      </c>
      <c r="AQ2495" s="25">
        <v>0.15</v>
      </c>
      <c r="AR2495" s="94">
        <v>7.5199999999999996E-4</v>
      </c>
      <c r="AS2495" s="157" t="s">
        <v>22</v>
      </c>
      <c r="AT2495" s="93">
        <v>42786</v>
      </c>
      <c r="AU2495" s="92" t="s">
        <v>22</v>
      </c>
      <c r="AV2495" s="91" t="s">
        <v>48</v>
      </c>
      <c r="AW2495" s="92" t="s">
        <v>48</v>
      </c>
      <c r="AX2495" s="92" t="s">
        <v>48</v>
      </c>
      <c r="AY2495" s="91" t="s">
        <v>152</v>
      </c>
      <c r="AZ2495" s="23"/>
      <c r="BA2495" s="25">
        <v>0</v>
      </c>
      <c r="BB2495" t="s">
        <v>48</v>
      </c>
      <c r="BC2495" t="e">
        <v>#N/A</v>
      </c>
      <c r="BD2495" t="e">
        <f>IF(Z2495=BC2495,"OK")</f>
        <v>#N/A</v>
      </c>
      <c r="BE2495">
        <v>0.1</v>
      </c>
      <c r="BF2495">
        <v>7.5199999999999996E-4</v>
      </c>
      <c r="BG2495">
        <v>165</v>
      </c>
      <c r="BH2495">
        <v>120</v>
      </c>
      <c r="BI2495">
        <v>38</v>
      </c>
      <c r="BJ2495">
        <v>0.15</v>
      </c>
      <c r="BK2495">
        <v>7.5199999999999996E-4</v>
      </c>
      <c r="BN2495" s="183"/>
    </row>
    <row r="2496" spans="1:66" ht="25.5" x14ac:dyDescent="0.25">
      <c r="A2496" s="1"/>
      <c r="B2496" s="94">
        <v>2483</v>
      </c>
      <c r="C2496" s="43">
        <v>1087165</v>
      </c>
      <c r="D2496" s="34"/>
      <c r="E2496" s="36" t="s">
        <v>3469</v>
      </c>
      <c r="F2496" s="151" t="s">
        <v>21</v>
      </c>
      <c r="G2496" s="28"/>
      <c r="H2496" s="46" t="str">
        <f>IFERROR(IFERROR(IF(SEARCH("Usystems",$E2496)&gt;0,"Usystems"),IF(SEARCH("RIIFO",$E2496)&gt;0,"RIIFO","Uponor")),"Uponor")</f>
        <v>Uponor</v>
      </c>
      <c r="I2496" s="25" t="str">
        <f>IFERROR(MID($D2496,1,7)+0,"")</f>
        <v/>
      </c>
      <c r="J2496" s="25" t="str">
        <f>IFERROR(MID($D2496,10,7)+0,"")</f>
        <v/>
      </c>
      <c r="K2496" s="25" t="str">
        <f>IFERROR(MID($D2496,19,7)+0,"")</f>
        <v/>
      </c>
      <c r="L2496" s="25" t="str">
        <f>IFERROR(MID($D2496,28,7)+0,"")</f>
        <v/>
      </c>
      <c r="M2496" s="25" t="str">
        <f>IF(IFERROR(MID($Q2496,1,7)+0,"")&lt;1130000,IF(INDEX(C:C,MATCH(LEFT(Q2496,7)+0,I:I,0))&lt;1130000,"",INDEX(C:C,MATCH(LEFT(Q2496,7)+0,I:I,0))),IFERROR(MID($Q2496,1,7)+0,""))</f>
        <v/>
      </c>
      <c r="N2496" s="25" t="str">
        <f>IF(IFERROR(MID($Q2496,10,7)+0,"")&lt;1130000,"",IFERROR(MID($Q2496,10,7)+0,""))</f>
        <v/>
      </c>
      <c r="O2496" s="25" t="str">
        <f>IF(IFERROR(MID($Q2496,19,7)+0,"")&lt;1130000,"",IFERROR(MID($Q2496,19,7)+0,""))</f>
        <v/>
      </c>
      <c r="P2496" s="25" t="str">
        <f>IF(M2496="","",IF(N2496="",M2496,M2496&amp;", "&amp;N2496))</f>
        <v/>
      </c>
      <c r="Q2496" s="25"/>
      <c r="R2496" s="25"/>
      <c r="S2496" s="35" t="s">
        <v>60</v>
      </c>
      <c r="T2496" s="34" t="s">
        <v>38</v>
      </c>
      <c r="U2496" s="185">
        <v>40425</v>
      </c>
      <c r="V2496" s="188">
        <v>40425</v>
      </c>
      <c r="W2496" s="189">
        <v>40425</v>
      </c>
      <c r="X2496" s="31">
        <v>40425</v>
      </c>
      <c r="Y2496" s="90">
        <f>IFERROR(ROUND(X2496/W2496-1,2),"")</f>
        <v>0</v>
      </c>
      <c r="Z2496" s="31">
        <f>IF(OR(S2496="VLD MLC components",S2496="VLD MLC pipes",S2496="VLD PEX components",S2496="VLD PEX pipes",S2496="VLD PHC components",S2496="VLD PHC pipes",S2496="Controls VLD"),"По запросу",X2496)</f>
        <v>40425</v>
      </c>
      <c r="AA2496" s="63">
        <f>ROUND(X2496/1.2,3)</f>
        <v>33687.5</v>
      </c>
      <c r="AB2496" s="23">
        <v>33687.5</v>
      </c>
      <c r="AC2496" s="190">
        <f>IFERROR(ROUND(AA2496/AB2496-1,2),"")</f>
        <v>0</v>
      </c>
      <c r="AD2496" s="25">
        <v>0.25</v>
      </c>
      <c r="AE2496" s="25">
        <v>1.8000000000000001E-4</v>
      </c>
      <c r="AF2496" s="25">
        <v>0</v>
      </c>
      <c r="AG2496" s="25" t="s">
        <v>22</v>
      </c>
      <c r="AH2496" s="25">
        <v>0</v>
      </c>
      <c r="AI2496" s="25">
        <v>0</v>
      </c>
      <c r="AJ2496" s="25" t="s">
        <v>20</v>
      </c>
      <c r="AK2496" s="42" t="s">
        <v>19</v>
      </c>
      <c r="AL2496" s="25" t="s">
        <v>20</v>
      </c>
      <c r="AM2496" s="25">
        <v>1</v>
      </c>
      <c r="AN2496" s="25">
        <v>245</v>
      </c>
      <c r="AO2496" s="25">
        <v>165</v>
      </c>
      <c r="AP2496" s="25">
        <v>42</v>
      </c>
      <c r="AQ2496" s="25">
        <v>0.25</v>
      </c>
      <c r="AR2496" s="94">
        <v>1.6980000000000001E-3</v>
      </c>
      <c r="AS2496" s="157" t="s">
        <v>22</v>
      </c>
      <c r="AT2496" s="93">
        <v>42786</v>
      </c>
      <c r="AU2496" s="92" t="s">
        <v>22</v>
      </c>
      <c r="AV2496" s="91" t="s">
        <v>48</v>
      </c>
      <c r="AW2496" s="92" t="s">
        <v>48</v>
      </c>
      <c r="AX2496" s="92" t="s">
        <v>48</v>
      </c>
      <c r="AY2496" s="91" t="s">
        <v>152</v>
      </c>
      <c r="AZ2496" s="23"/>
      <c r="BA2496" s="25">
        <v>0</v>
      </c>
      <c r="BB2496" t="s">
        <v>48</v>
      </c>
      <c r="BC2496" t="e">
        <v>#N/A</v>
      </c>
      <c r="BD2496" t="e">
        <f>IF(Z2496=BC2496,"OK")</f>
        <v>#N/A</v>
      </c>
      <c r="BE2496">
        <v>0.25</v>
      </c>
      <c r="BF2496">
        <v>1.8000000000000001E-4</v>
      </c>
      <c r="BG2496">
        <v>245</v>
      </c>
      <c r="BH2496">
        <v>165</v>
      </c>
      <c r="BI2496">
        <v>42</v>
      </c>
      <c r="BJ2496">
        <v>0.25</v>
      </c>
      <c r="BK2496">
        <v>1.6980000000000001E-3</v>
      </c>
      <c r="BN2496" s="183"/>
    </row>
    <row r="2497" spans="1:66" x14ac:dyDescent="0.25">
      <c r="A2497" s="1"/>
      <c r="B2497" s="94">
        <v>2484</v>
      </c>
      <c r="C2497" s="43">
        <v>1047846</v>
      </c>
      <c r="D2497" s="40" t="s">
        <v>22</v>
      </c>
      <c r="E2497" s="27" t="s">
        <v>3468</v>
      </c>
      <c r="F2497" s="151" t="s">
        <v>26</v>
      </c>
      <c r="G2497" s="41" t="s">
        <v>30</v>
      </c>
      <c r="H2497" s="46" t="str">
        <f>IFERROR(IFERROR(IF(SEARCH("Usystems",$E2497)&gt;0,"Usystems"),IF(SEARCH("RIIFO",$E2497)&gt;0,"RIIFO","Uponor")),"Uponor")</f>
        <v>Uponor</v>
      </c>
      <c r="I2497" s="25" t="str">
        <f>IFERROR(MID($D2497,1,7)+0,"")</f>
        <v/>
      </c>
      <c r="J2497" s="25" t="str">
        <f>IFERROR(MID($D2497,10,7)+0,"")</f>
        <v/>
      </c>
      <c r="K2497" s="25" t="str">
        <f>IFERROR(MID($D2497,19,7)+0,"")</f>
        <v/>
      </c>
      <c r="L2497" s="25" t="str">
        <f>IFERROR(MID($D2497,28,7)+0,"")</f>
        <v/>
      </c>
      <c r="M2497" s="25" t="str">
        <f>IF(IFERROR(MID($Q2497,1,7)+0,"")&lt;1130000,IF(INDEX(C:C,MATCH(LEFT(Q2497,7)+0,I:I,0))&lt;1130000,"",INDEX(C:C,MATCH(LEFT(Q2497,7)+0,I:I,0))),IFERROR(MID($Q2497,1,7)+0,""))</f>
        <v/>
      </c>
      <c r="N2497" s="25" t="str">
        <f>IF(IFERROR(MID($Q2497,10,7)+0,"")&lt;1130000,"",IFERROR(MID($Q2497,10,7)+0,""))</f>
        <v/>
      </c>
      <c r="O2497" s="25" t="str">
        <f>IF(IFERROR(MID($Q2497,19,7)+0,"")&lt;1130000,"",IFERROR(MID($Q2497,19,7)+0,""))</f>
        <v/>
      </c>
      <c r="P2497" s="25" t="str">
        <f>IF(M2497="","",IF(N2497="",M2497,M2497&amp;", "&amp;N2497))</f>
        <v/>
      </c>
      <c r="Q2497" s="44" t="s">
        <v>22</v>
      </c>
      <c r="R2497" s="44"/>
      <c r="S2497" s="35" t="s">
        <v>60</v>
      </c>
      <c r="T2497" s="25" t="s">
        <v>36</v>
      </c>
      <c r="U2497" s="185">
        <v>16844</v>
      </c>
      <c r="V2497" s="188">
        <v>16844</v>
      </c>
      <c r="W2497" s="189">
        <v>16844</v>
      </c>
      <c r="X2497" s="31">
        <v>16844</v>
      </c>
      <c r="Y2497" s="90">
        <f>IFERROR(ROUND(X2497/W2497-1,2),"")</f>
        <v>0</v>
      </c>
      <c r="Z2497" s="31">
        <f>IF(OR(S2497="VLD MLC components",S2497="VLD MLC pipes",S2497="VLD PEX components",S2497="VLD PEX pipes",S2497="VLD PHC components",S2497="VLD PHC pipes",S2497="Controls VLD"),"По запросу",X2497)</f>
        <v>16844</v>
      </c>
      <c r="AA2497" s="63">
        <f>ROUND(X2497/1.2,3)</f>
        <v>14036.666999999999</v>
      </c>
      <c r="AB2497" s="23">
        <v>14036.666999999999</v>
      </c>
      <c r="AC2497" s="190">
        <f>IFERROR(ROUND(AA2497/AB2497-1,2),"")</f>
        <v>0</v>
      </c>
      <c r="AD2497" s="25">
        <v>7.5999999999999998E-2</v>
      </c>
      <c r="AE2497" s="25">
        <v>2.33E-4</v>
      </c>
      <c r="AF2497" s="25">
        <v>4</v>
      </c>
      <c r="AG2497" s="25">
        <v>4</v>
      </c>
      <c r="AH2497" s="25">
        <v>4</v>
      </c>
      <c r="AI2497" s="25">
        <v>4</v>
      </c>
      <c r="AJ2497" s="25" t="s">
        <v>20</v>
      </c>
      <c r="AK2497" s="42" t="s">
        <v>19</v>
      </c>
      <c r="AL2497" s="25" t="s">
        <v>19</v>
      </c>
      <c r="AM2497" s="25">
        <v>1</v>
      </c>
      <c r="AN2497" s="25"/>
      <c r="AO2497" s="25"/>
      <c r="AP2497" s="25"/>
      <c r="AQ2497" s="25"/>
      <c r="AR2497" s="94"/>
      <c r="AS2497" s="157">
        <v>4</v>
      </c>
      <c r="AT2497" s="93" t="s">
        <v>22</v>
      </c>
      <c r="AU2497" s="92" t="s">
        <v>22</v>
      </c>
      <c r="AV2497" s="91" t="s">
        <v>152</v>
      </c>
      <c r="AW2497" s="92" t="s">
        <v>48</v>
      </c>
      <c r="AX2497" s="92" t="s">
        <v>48</v>
      </c>
      <c r="AY2497" s="91" t="s">
        <v>152</v>
      </c>
      <c r="AZ2497" s="23"/>
      <c r="BA2497" s="25" t="s">
        <v>3467</v>
      </c>
      <c r="BB2497" t="s">
        <v>25</v>
      </c>
      <c r="BC2497" t="e">
        <v>#N/A</v>
      </c>
      <c r="BD2497" t="e">
        <f>IF(Z2497=BC2497,"OK")</f>
        <v>#N/A</v>
      </c>
      <c r="BE2497">
        <v>7.5999999999999998E-2</v>
      </c>
      <c r="BF2497">
        <v>2.33E-4</v>
      </c>
      <c r="BG2497">
        <v>0</v>
      </c>
      <c r="BH2497">
        <v>0</v>
      </c>
      <c r="BI2497">
        <v>0</v>
      </c>
      <c r="BJ2497">
        <v>0</v>
      </c>
      <c r="BK2497">
        <v>0</v>
      </c>
      <c r="BN2497" s="183"/>
    </row>
    <row r="2498" spans="1:66" ht="25.5" x14ac:dyDescent="0.25">
      <c r="A2498" s="1"/>
      <c r="B2498" s="94">
        <v>2485</v>
      </c>
      <c r="C2498" s="43">
        <v>1088331</v>
      </c>
      <c r="D2498" s="25">
        <v>1058426</v>
      </c>
      <c r="E2498" s="48" t="s">
        <v>3466</v>
      </c>
      <c r="F2498" s="151" t="s">
        <v>21</v>
      </c>
      <c r="G2498" s="28"/>
      <c r="H2498" s="46" t="str">
        <f>IFERROR(IFERROR(IF(SEARCH("Usystems",$E2498)&gt;0,"Usystems"),IF(SEARCH("RIIFO",$E2498)&gt;0,"RIIFO","Uponor")),"Uponor")</f>
        <v>Uponor</v>
      </c>
      <c r="I2498" s="25">
        <f>IFERROR(MID($D2498,1,7)+0,"")</f>
        <v>1058426</v>
      </c>
      <c r="J2498" s="25" t="str">
        <f>IFERROR(MID($D2498,10,7)+0,"")</f>
        <v/>
      </c>
      <c r="K2498" s="25" t="str">
        <f>IFERROR(MID($D2498,19,7)+0,"")</f>
        <v/>
      </c>
      <c r="L2498" s="25" t="str">
        <f>IFERROR(MID($D2498,28,7)+0,"")</f>
        <v/>
      </c>
      <c r="M2498" s="25" t="str">
        <f>IF(IFERROR(MID($Q2498,1,7)+0,"")&lt;1130000,IF(INDEX(C:C,MATCH(LEFT(Q2498,7)+0,I:I,0))&lt;1130000,"",INDEX(C:C,MATCH(LEFT(Q2498,7)+0,I:I,0))),IFERROR(MID($Q2498,1,7)+0,""))</f>
        <v/>
      </c>
      <c r="N2498" s="25" t="str">
        <f>IF(IFERROR(MID($Q2498,10,7)+0,"")&lt;1130000,"",IFERROR(MID($Q2498,10,7)+0,""))</f>
        <v/>
      </c>
      <c r="O2498" s="25" t="str">
        <f>IF(IFERROR(MID($Q2498,19,7)+0,"")&lt;1130000,"",IFERROR(MID($Q2498,19,7)+0,""))</f>
        <v/>
      </c>
      <c r="P2498" s="25" t="str">
        <f>IF(M2498="","",IF(N2498="",M2498,M2498&amp;", "&amp;N2498))</f>
        <v/>
      </c>
      <c r="Q2498" s="25"/>
      <c r="R2498" s="25"/>
      <c r="S2498" s="35" t="s">
        <v>60</v>
      </c>
      <c r="T2498" s="25" t="s">
        <v>36</v>
      </c>
      <c r="U2498" s="185">
        <v>14871</v>
      </c>
      <c r="V2498" s="188">
        <v>14871</v>
      </c>
      <c r="W2498" s="189">
        <v>14871</v>
      </c>
      <c r="X2498" s="31">
        <v>14871</v>
      </c>
      <c r="Y2498" s="90">
        <f>IFERROR(ROUND(X2498/W2498-1,2),"")</f>
        <v>0</v>
      </c>
      <c r="Z2498" s="31">
        <f>IF(OR(S2498="VLD MLC components",S2498="VLD MLC pipes",S2498="VLD PEX components",S2498="VLD PEX pipes",S2498="VLD PHC components",S2498="VLD PHC pipes",S2498="Controls VLD"),"По запросу",X2498)</f>
        <v>14871</v>
      </c>
      <c r="AA2498" s="63">
        <f>ROUND(X2498/1.2,3)</f>
        <v>12392.5</v>
      </c>
      <c r="AB2498" s="23">
        <v>12392.5</v>
      </c>
      <c r="AC2498" s="190">
        <f>IFERROR(ROUND(AA2498/AB2498-1,2),"")</f>
        <v>0</v>
      </c>
      <c r="AD2498" s="25">
        <v>0.55000000000000004</v>
      </c>
      <c r="AE2498" s="25">
        <v>2.1450000000000002E-3</v>
      </c>
      <c r="AF2498" s="25">
        <v>0</v>
      </c>
      <c r="AG2498" s="25" t="s">
        <v>22</v>
      </c>
      <c r="AH2498" s="25">
        <v>0</v>
      </c>
      <c r="AI2498" s="25">
        <v>0</v>
      </c>
      <c r="AJ2498" s="25" t="s">
        <v>20</v>
      </c>
      <c r="AK2498" s="42" t="s">
        <v>19</v>
      </c>
      <c r="AL2498" s="25" t="s">
        <v>20</v>
      </c>
      <c r="AM2498" s="25">
        <v>1</v>
      </c>
      <c r="AN2498" s="25">
        <v>390</v>
      </c>
      <c r="AO2498" s="25">
        <v>55</v>
      </c>
      <c r="AP2498" s="25">
        <v>100</v>
      </c>
      <c r="AQ2498" s="25">
        <v>0.55000000000000004</v>
      </c>
      <c r="AR2498" s="94">
        <v>2.1450000000000002E-3</v>
      </c>
      <c r="AS2498" s="157" t="s">
        <v>22</v>
      </c>
      <c r="AT2498" s="93">
        <v>43234</v>
      </c>
      <c r="AU2498" s="92" t="s">
        <v>22</v>
      </c>
      <c r="AV2498" s="91" t="s">
        <v>152</v>
      </c>
      <c r="AW2498" s="92" t="s">
        <v>48</v>
      </c>
      <c r="AX2498" s="92" t="s">
        <v>48</v>
      </c>
      <c r="AY2498" s="91" t="s">
        <v>152</v>
      </c>
      <c r="AZ2498" s="23"/>
      <c r="BA2498" s="25" t="s">
        <v>3459</v>
      </c>
      <c r="BB2498" t="s">
        <v>25</v>
      </c>
      <c r="BC2498" t="e">
        <v>#N/A</v>
      </c>
      <c r="BD2498" t="e">
        <f>IF(Z2498=BC2498,"OK")</f>
        <v>#N/A</v>
      </c>
      <c r="BE2498">
        <v>0.55000000000000004</v>
      </c>
      <c r="BF2498">
        <v>2.1450000000000002E-3</v>
      </c>
      <c r="BG2498">
        <v>390</v>
      </c>
      <c r="BH2498">
        <v>55</v>
      </c>
      <c r="BI2498">
        <v>100</v>
      </c>
      <c r="BJ2498">
        <v>0.55000000000000004</v>
      </c>
      <c r="BK2498">
        <v>2.1450000000000002E-3</v>
      </c>
      <c r="BN2498" s="183"/>
    </row>
    <row r="2499" spans="1:66" ht="25.5" x14ac:dyDescent="0.25">
      <c r="A2499" s="1"/>
      <c r="B2499" s="94">
        <v>2486</v>
      </c>
      <c r="C2499" s="43">
        <v>1089086</v>
      </c>
      <c r="D2499" s="38"/>
      <c r="E2499" s="36" t="s">
        <v>3465</v>
      </c>
      <c r="F2499" s="151" t="s">
        <v>21</v>
      </c>
      <c r="G2499" s="28"/>
      <c r="H2499" s="46" t="str">
        <f>IFERROR(IFERROR(IF(SEARCH("Usystems",$E2499)&gt;0,"Usystems"),IF(SEARCH("RIIFO",$E2499)&gt;0,"RIIFO","Uponor")),"Uponor")</f>
        <v>Uponor</v>
      </c>
      <c r="I2499" s="25" t="str">
        <f>IFERROR(MID($D2499,1,7)+0,"")</f>
        <v/>
      </c>
      <c r="J2499" s="25" t="str">
        <f>IFERROR(MID($D2499,10,7)+0,"")</f>
        <v/>
      </c>
      <c r="K2499" s="25" t="str">
        <f>IFERROR(MID($D2499,19,7)+0,"")</f>
        <v/>
      </c>
      <c r="L2499" s="25" t="str">
        <f>IFERROR(MID($D2499,28,7)+0,"")</f>
        <v/>
      </c>
      <c r="M2499" s="25">
        <f>IF(IFERROR(MID($Q2499,1,7)+0,"")&lt;1130000,IF(INDEX(C:C,MATCH(LEFT(Q2499,7)+0,I:I,0))&lt;1130000,"",INDEX(C:C,MATCH(LEFT(Q2499,7)+0,I:I,0))),IFERROR(MID($Q2499,1,7)+0,""))</f>
        <v>1136056</v>
      </c>
      <c r="N2499" s="25" t="str">
        <f>IF(IFERROR(MID($Q2499,10,7)+0,"")&lt;1130000,"",IFERROR(MID($Q2499,10,7)+0,""))</f>
        <v/>
      </c>
      <c r="O2499" s="25" t="str">
        <f>IF(IFERROR(MID($Q2499,19,7)+0,"")&lt;1130000,"",IFERROR(MID($Q2499,19,7)+0,""))</f>
        <v/>
      </c>
      <c r="P2499" s="25">
        <f>IF(M2499="","",IF(N2499="",M2499,M2499&amp;", "&amp;N2499))</f>
        <v>1136056</v>
      </c>
      <c r="Q2499" s="25">
        <v>1136056</v>
      </c>
      <c r="R2499" s="39"/>
      <c r="S2499" s="35" t="s">
        <v>60</v>
      </c>
      <c r="T2499" s="25" t="s">
        <v>36</v>
      </c>
      <c r="U2499" s="185">
        <v>22138</v>
      </c>
      <c r="V2499" s="188">
        <v>22138</v>
      </c>
      <c r="W2499" s="189">
        <v>22138</v>
      </c>
      <c r="X2499" s="31">
        <v>22138</v>
      </c>
      <c r="Y2499" s="90">
        <f>IFERROR(ROUND(X2499/W2499-1,2),"")</f>
        <v>0</v>
      </c>
      <c r="Z2499" s="31">
        <f>IF(OR(S2499="VLD MLC components",S2499="VLD MLC pipes",S2499="VLD PEX components",S2499="VLD PEX pipes",S2499="VLD PHC components",S2499="VLD PHC pipes",S2499="Controls VLD"),"По запросу",X2499)</f>
        <v>22138</v>
      </c>
      <c r="AA2499" s="63">
        <f>ROUND(X2499/1.2,3)</f>
        <v>18448.332999999999</v>
      </c>
      <c r="AB2499" s="23">
        <v>18448.332999999999</v>
      </c>
      <c r="AC2499" s="190">
        <f>IFERROR(ROUND(AA2499/AB2499-1,2),"")</f>
        <v>0</v>
      </c>
      <c r="AD2499" s="25">
        <v>0.8</v>
      </c>
      <c r="AE2499" s="25">
        <v>2.7299999999999998E-3</v>
      </c>
      <c r="AF2499" s="25">
        <v>0</v>
      </c>
      <c r="AG2499" s="25" t="s">
        <v>22</v>
      </c>
      <c r="AH2499" s="25">
        <v>0</v>
      </c>
      <c r="AI2499" s="25">
        <v>0</v>
      </c>
      <c r="AJ2499" s="25" t="s">
        <v>20</v>
      </c>
      <c r="AK2499" s="42" t="s">
        <v>19</v>
      </c>
      <c r="AL2499" s="25" t="s">
        <v>20</v>
      </c>
      <c r="AM2499" s="25">
        <v>1</v>
      </c>
      <c r="AN2499" s="25">
        <v>390</v>
      </c>
      <c r="AO2499" s="25">
        <v>70</v>
      </c>
      <c r="AP2499" s="25">
        <v>100</v>
      </c>
      <c r="AQ2499" s="25">
        <v>0.8</v>
      </c>
      <c r="AR2499" s="94">
        <v>2.7299999999999998E-3</v>
      </c>
      <c r="AS2499" s="157" t="s">
        <v>22</v>
      </c>
      <c r="AT2499" s="93">
        <v>43027</v>
      </c>
      <c r="AU2499" s="92" t="s">
        <v>22</v>
      </c>
      <c r="AV2499" s="91" t="s">
        <v>152</v>
      </c>
      <c r="AW2499" s="92" t="s">
        <v>48</v>
      </c>
      <c r="AX2499" s="92" t="s">
        <v>48</v>
      </c>
      <c r="AY2499" s="91" t="s">
        <v>152</v>
      </c>
      <c r="AZ2499" s="23"/>
      <c r="BA2499" s="25" t="s">
        <v>3464</v>
      </c>
      <c r="BB2499" t="s">
        <v>25</v>
      </c>
      <c r="BC2499" t="e">
        <v>#N/A</v>
      </c>
      <c r="BD2499" t="e">
        <f>IF(Z2499=BC2499,"OK")</f>
        <v>#N/A</v>
      </c>
      <c r="BE2499">
        <v>0.8</v>
      </c>
      <c r="BF2499">
        <v>2.7299999999999998E-3</v>
      </c>
      <c r="BG2499">
        <v>390</v>
      </c>
      <c r="BH2499">
        <v>70</v>
      </c>
      <c r="BI2499">
        <v>100</v>
      </c>
      <c r="BJ2499">
        <v>0.8</v>
      </c>
      <c r="BK2499">
        <v>2.7299999999999998E-3</v>
      </c>
      <c r="BN2499" s="183"/>
    </row>
    <row r="2500" spans="1:66" ht="25.5" x14ac:dyDescent="0.25">
      <c r="A2500" s="1"/>
      <c r="B2500" s="94">
        <v>2487</v>
      </c>
      <c r="C2500" s="43">
        <v>1089087</v>
      </c>
      <c r="D2500" s="38"/>
      <c r="E2500" s="36" t="s">
        <v>3463</v>
      </c>
      <c r="F2500" s="151" t="s">
        <v>21</v>
      </c>
      <c r="G2500" s="28"/>
      <c r="H2500" s="46" t="str">
        <f>IFERROR(IFERROR(IF(SEARCH("Usystems",$E2500)&gt;0,"Usystems"),IF(SEARCH("RIIFO",$E2500)&gt;0,"RIIFO","Uponor")),"Uponor")</f>
        <v>Uponor</v>
      </c>
      <c r="I2500" s="25" t="str">
        <f>IFERROR(MID($D2500,1,7)+0,"")</f>
        <v/>
      </c>
      <c r="J2500" s="25" t="str">
        <f>IFERROR(MID($D2500,10,7)+0,"")</f>
        <v/>
      </c>
      <c r="K2500" s="25" t="str">
        <f>IFERROR(MID($D2500,19,7)+0,"")</f>
        <v/>
      </c>
      <c r="L2500" s="25" t="str">
        <f>IFERROR(MID($D2500,28,7)+0,"")</f>
        <v/>
      </c>
      <c r="M2500" s="25" t="str">
        <f>IF(IFERROR(MID($Q2500,1,7)+0,"")&lt;1130000,IF(INDEX(C:C,MATCH(LEFT(Q2500,7)+0,I:I,0))&lt;1130000,"",INDEX(C:C,MATCH(LEFT(Q2500,7)+0,I:I,0))),IFERROR(MID($Q2500,1,7)+0,""))</f>
        <v/>
      </c>
      <c r="N2500" s="25" t="str">
        <f>IF(IFERROR(MID($Q2500,10,7)+0,"")&lt;1130000,"",IFERROR(MID($Q2500,10,7)+0,""))</f>
        <v/>
      </c>
      <c r="O2500" s="25" t="str">
        <f>IF(IFERROR(MID($Q2500,19,7)+0,"")&lt;1130000,"",IFERROR(MID($Q2500,19,7)+0,""))</f>
        <v/>
      </c>
      <c r="P2500" s="25" t="str">
        <f>IF(M2500="","",IF(N2500="",M2500,M2500&amp;", "&amp;N2500))</f>
        <v/>
      </c>
      <c r="Q2500" s="39"/>
      <c r="R2500" s="39"/>
      <c r="S2500" s="35" t="s">
        <v>60</v>
      </c>
      <c r="T2500" s="25" t="s">
        <v>36</v>
      </c>
      <c r="U2500" s="185">
        <v>22138</v>
      </c>
      <c r="V2500" s="188">
        <v>22138</v>
      </c>
      <c r="W2500" s="189">
        <v>22138</v>
      </c>
      <c r="X2500" s="31">
        <v>22138</v>
      </c>
      <c r="Y2500" s="90">
        <f>IFERROR(ROUND(X2500/W2500-1,2),"")</f>
        <v>0</v>
      </c>
      <c r="Z2500" s="31">
        <f>IF(OR(S2500="VLD MLC components",S2500="VLD MLC pipes",S2500="VLD PEX components",S2500="VLD PEX pipes",S2500="VLD PHC components",S2500="VLD PHC pipes",S2500="Controls VLD"),"По запросу",X2500)</f>
        <v>22138</v>
      </c>
      <c r="AA2500" s="63">
        <f>ROUND(X2500/1.2,3)</f>
        <v>18448.332999999999</v>
      </c>
      <c r="AB2500" s="23">
        <v>18448.332999999999</v>
      </c>
      <c r="AC2500" s="190">
        <f>IFERROR(ROUND(AA2500/AB2500-1,2),"")</f>
        <v>0</v>
      </c>
      <c r="AD2500" s="25">
        <v>0.8</v>
      </c>
      <c r="AE2500" s="25">
        <v>2.7299999999999998E-3</v>
      </c>
      <c r="AF2500" s="25">
        <v>0</v>
      </c>
      <c r="AG2500" s="25" t="s">
        <v>22</v>
      </c>
      <c r="AH2500" s="25">
        <v>0</v>
      </c>
      <c r="AI2500" s="25">
        <v>0</v>
      </c>
      <c r="AJ2500" s="25" t="s">
        <v>20</v>
      </c>
      <c r="AK2500" s="42" t="s">
        <v>19</v>
      </c>
      <c r="AL2500" s="25" t="s">
        <v>20</v>
      </c>
      <c r="AM2500" s="25">
        <v>1</v>
      </c>
      <c r="AN2500" s="25">
        <v>390</v>
      </c>
      <c r="AO2500" s="25">
        <v>70</v>
      </c>
      <c r="AP2500" s="25">
        <v>100</v>
      </c>
      <c r="AQ2500" s="25">
        <v>0.8</v>
      </c>
      <c r="AR2500" s="94">
        <v>2.7299999999999998E-3</v>
      </c>
      <c r="AS2500" s="157" t="s">
        <v>22</v>
      </c>
      <c r="AT2500" s="93">
        <v>43027</v>
      </c>
      <c r="AU2500" s="92" t="s">
        <v>22</v>
      </c>
      <c r="AV2500" s="91" t="s">
        <v>48</v>
      </c>
      <c r="AW2500" s="92" t="s">
        <v>48</v>
      </c>
      <c r="AX2500" s="92" t="s">
        <v>48</v>
      </c>
      <c r="AY2500" s="91" t="s">
        <v>152</v>
      </c>
      <c r="AZ2500" s="23"/>
      <c r="BA2500" s="25">
        <v>0</v>
      </c>
      <c r="BB2500" t="s">
        <v>48</v>
      </c>
      <c r="BC2500" t="e">
        <v>#N/A</v>
      </c>
      <c r="BD2500" t="e">
        <f>IF(Z2500=BC2500,"OK")</f>
        <v>#N/A</v>
      </c>
      <c r="BE2500">
        <v>0.8</v>
      </c>
      <c r="BF2500">
        <v>2.7299999999999998E-3</v>
      </c>
      <c r="BG2500">
        <v>390</v>
      </c>
      <c r="BH2500">
        <v>70</v>
      </c>
      <c r="BI2500">
        <v>100</v>
      </c>
      <c r="BJ2500">
        <v>0.8</v>
      </c>
      <c r="BK2500">
        <v>2.7299999999999998E-3</v>
      </c>
      <c r="BN2500" s="183"/>
    </row>
    <row r="2501" spans="1:66" ht="25.5" x14ac:dyDescent="0.25">
      <c r="A2501" s="1"/>
      <c r="B2501" s="94">
        <v>2488</v>
      </c>
      <c r="C2501" s="43">
        <v>1089088</v>
      </c>
      <c r="D2501" s="38"/>
      <c r="E2501" s="27" t="s">
        <v>3462</v>
      </c>
      <c r="F2501" s="151" t="s">
        <v>667</v>
      </c>
      <c r="G2501" s="41" t="s">
        <v>585</v>
      </c>
      <c r="H2501" s="46" t="str">
        <f>IFERROR(IFERROR(IF(SEARCH("Usystems",$E2501)&gt;0,"Usystems"),IF(SEARCH("RIIFO",$E2501)&gt;0,"RIIFO","Uponor")),"Uponor")</f>
        <v>Uponor</v>
      </c>
      <c r="I2501" s="25" t="str">
        <f>IFERROR(MID($D2501,1,7)+0,"")</f>
        <v/>
      </c>
      <c r="J2501" s="25" t="str">
        <f>IFERROR(MID($D2501,10,7)+0,"")</f>
        <v/>
      </c>
      <c r="K2501" s="25" t="str">
        <f>IFERROR(MID($D2501,19,7)+0,"")</f>
        <v/>
      </c>
      <c r="L2501" s="25" t="str">
        <f>IFERROR(MID($D2501,28,7)+0,"")</f>
        <v/>
      </c>
      <c r="M2501" s="25">
        <f>IF(IFERROR(MID($Q2501,1,7)+0,"")&lt;1130000,IF(INDEX(C:C,MATCH(LEFT(Q2501,7)+0,I:I,0))&lt;1130000,"",INDEX(C:C,MATCH(LEFT(Q2501,7)+0,I:I,0))),IFERROR(MID($Q2501,1,7)+0,""))</f>
        <v>1136058</v>
      </c>
      <c r="N2501" s="25" t="str">
        <f>IF(IFERROR(MID($Q2501,10,7)+0,"")&lt;1130000,"",IFERROR(MID($Q2501,10,7)+0,""))</f>
        <v/>
      </c>
      <c r="O2501" s="25" t="str">
        <f>IF(IFERROR(MID($Q2501,19,7)+0,"")&lt;1130000,"",IFERROR(MID($Q2501,19,7)+0,""))</f>
        <v/>
      </c>
      <c r="P2501" s="25">
        <f>IF(M2501="","",IF(N2501="",M2501,M2501&amp;", "&amp;N2501))</f>
        <v>1136058</v>
      </c>
      <c r="Q2501" s="25">
        <v>1136058</v>
      </c>
      <c r="R2501" s="39"/>
      <c r="S2501" s="35" t="s">
        <v>60</v>
      </c>
      <c r="T2501" s="25" t="s">
        <v>36</v>
      </c>
      <c r="U2501" s="185">
        <v>26202</v>
      </c>
      <c r="V2501" s="188">
        <v>26202</v>
      </c>
      <c r="W2501" s="189">
        <v>26202</v>
      </c>
      <c r="X2501" s="31">
        <v>26202</v>
      </c>
      <c r="Y2501" s="90">
        <f>IFERROR(ROUND(X2501/W2501-1,2),"")</f>
        <v>0</v>
      </c>
      <c r="Z2501" s="31">
        <f>IF(OR(S2501="VLD MLC components",S2501="VLD MLC pipes",S2501="VLD PEX components",S2501="VLD PEX pipes",S2501="VLD PHC components",S2501="VLD PHC pipes",S2501="Controls VLD"),"По запросу",X2501)</f>
        <v>26202</v>
      </c>
      <c r="AA2501" s="63">
        <f>ROUND(X2501/1.2,3)</f>
        <v>21835</v>
      </c>
      <c r="AB2501" s="23">
        <v>21835</v>
      </c>
      <c r="AC2501" s="190">
        <f>IFERROR(ROUND(AA2501/AB2501-1,2),"")</f>
        <v>0</v>
      </c>
      <c r="AD2501" s="25">
        <v>0.8</v>
      </c>
      <c r="AE2501" s="25">
        <v>2.7299999999999998E-3</v>
      </c>
      <c r="AF2501" s="25">
        <v>0</v>
      </c>
      <c r="AG2501" s="25" t="s">
        <v>22</v>
      </c>
      <c r="AH2501" s="25">
        <v>0</v>
      </c>
      <c r="AI2501" s="25">
        <v>0</v>
      </c>
      <c r="AJ2501" s="25" t="s">
        <v>20</v>
      </c>
      <c r="AK2501" s="42" t="s">
        <v>19</v>
      </c>
      <c r="AL2501" s="25" t="s">
        <v>20</v>
      </c>
      <c r="AM2501" s="25">
        <v>1</v>
      </c>
      <c r="AN2501" s="25">
        <v>390</v>
      </c>
      <c r="AO2501" s="25">
        <v>70</v>
      </c>
      <c r="AP2501" s="25">
        <v>100</v>
      </c>
      <c r="AQ2501" s="25">
        <v>0.8</v>
      </c>
      <c r="AR2501" s="94">
        <v>2.7299999999999998E-3</v>
      </c>
      <c r="AS2501" s="157" t="s">
        <v>22</v>
      </c>
      <c r="AT2501" s="93">
        <v>43027</v>
      </c>
      <c r="AU2501" s="92" t="s">
        <v>22</v>
      </c>
      <c r="AV2501" s="91" t="s">
        <v>152</v>
      </c>
      <c r="AW2501" s="92" t="s">
        <v>48</v>
      </c>
      <c r="AX2501" s="92" t="s">
        <v>48</v>
      </c>
      <c r="AY2501" s="91" t="s">
        <v>152</v>
      </c>
      <c r="AZ2501" s="23"/>
      <c r="BA2501" s="25" t="s">
        <v>3461</v>
      </c>
      <c r="BB2501" t="s">
        <v>25</v>
      </c>
      <c r="BC2501" t="e">
        <v>#N/A</v>
      </c>
      <c r="BD2501" t="e">
        <f>IF(Z2501=BC2501,"OK")</f>
        <v>#N/A</v>
      </c>
      <c r="BE2501">
        <v>0.8</v>
      </c>
      <c r="BF2501">
        <v>2.7299999999999998E-3</v>
      </c>
      <c r="BG2501">
        <v>390</v>
      </c>
      <c r="BH2501">
        <v>70</v>
      </c>
      <c r="BI2501">
        <v>100</v>
      </c>
      <c r="BJ2501">
        <v>0.8</v>
      </c>
      <c r="BK2501">
        <v>2.7299999999999998E-3</v>
      </c>
      <c r="BN2501" s="183"/>
    </row>
    <row r="2502" spans="1:66" ht="25.5" x14ac:dyDescent="0.25">
      <c r="A2502" s="1"/>
      <c r="B2502" s="94">
        <v>2489</v>
      </c>
      <c r="C2502" s="43">
        <v>1058426</v>
      </c>
      <c r="D2502" s="25"/>
      <c r="E2502" s="48" t="s">
        <v>3460</v>
      </c>
      <c r="F2502" s="151" t="s">
        <v>652</v>
      </c>
      <c r="G2502" s="41" t="s">
        <v>585</v>
      </c>
      <c r="H2502" s="46" t="str">
        <f>IFERROR(IFERROR(IF(SEARCH("Usystems",$E2502)&gt;0,"Usystems"),IF(SEARCH("RIIFO",$E2502)&gt;0,"RIIFO","Uponor")),"Uponor")</f>
        <v>Uponor</v>
      </c>
      <c r="I2502" s="25" t="str">
        <f>IFERROR(MID($D2502,1,7)+0,"")</f>
        <v/>
      </c>
      <c r="J2502" s="25" t="str">
        <f>IFERROR(MID($D2502,10,7)+0,"")</f>
        <v/>
      </c>
      <c r="K2502" s="25" t="str">
        <f>IFERROR(MID($D2502,19,7)+0,"")</f>
        <v/>
      </c>
      <c r="L2502" s="25" t="str">
        <f>IFERROR(MID($D2502,28,7)+0,"")</f>
        <v/>
      </c>
      <c r="M2502" s="25" t="e">
        <f>IF(IFERROR(MID($Q2502,1,7)+0,"")&lt;1130000,IF(INDEX(C:C,MATCH(LEFT(Q2502,7)+0,I:I,0))&lt;1130000,"",INDEX(C:C,MATCH(LEFT(Q2502,7)+0,I:I,0))),IFERROR(MID($Q2502,1,7)+0,""))</f>
        <v>#N/A</v>
      </c>
      <c r="N2502" s="25" t="str">
        <f>IF(IFERROR(MID($Q2502,10,7)+0,"")&lt;1130000,"",IFERROR(MID($Q2502,10,7)+0,""))</f>
        <v/>
      </c>
      <c r="O2502" s="25" t="str">
        <f>IF(IFERROR(MID($Q2502,19,7)+0,"")&lt;1130000,"",IFERROR(MID($Q2502,19,7)+0,""))</f>
        <v/>
      </c>
      <c r="P2502" s="25" t="e">
        <f>IF(M2502="","",IF(N2502="",M2502,M2502&amp;", "&amp;N2502))</f>
        <v>#N/A</v>
      </c>
      <c r="Q2502" s="25">
        <v>1088331</v>
      </c>
      <c r="R2502" s="25"/>
      <c r="S2502" s="35" t="s">
        <v>60</v>
      </c>
      <c r="T2502" s="25" t="s">
        <v>36</v>
      </c>
      <c r="U2502" s="185">
        <v>14871</v>
      </c>
      <c r="V2502" s="188">
        <v>14871</v>
      </c>
      <c r="W2502" s="189">
        <v>14871</v>
      </c>
      <c r="X2502" s="31">
        <v>14871</v>
      </c>
      <c r="Y2502" s="90">
        <f>IFERROR(ROUND(X2502/W2502-1,2),"")</f>
        <v>0</v>
      </c>
      <c r="Z2502" s="31">
        <f>IF(OR(S2502="VLD MLC components",S2502="VLD MLC pipes",S2502="VLD PEX components",S2502="VLD PEX pipes",S2502="VLD PHC components",S2502="VLD PHC pipes",S2502="Controls VLD"),"По запросу",X2502)</f>
        <v>14871</v>
      </c>
      <c r="AA2502" s="63">
        <f>ROUND(X2502/1.2,3)</f>
        <v>12392.5</v>
      </c>
      <c r="AB2502" s="23">
        <v>12392.5</v>
      </c>
      <c r="AC2502" s="190">
        <f>IFERROR(ROUND(AA2502/AB2502-1,2),"")</f>
        <v>0</v>
      </c>
      <c r="AD2502" s="25">
        <v>0.54</v>
      </c>
      <c r="AE2502" s="25">
        <v>4.5129999999999997E-3</v>
      </c>
      <c r="AF2502" s="25">
        <v>0</v>
      </c>
      <c r="AG2502" s="25" t="s">
        <v>22</v>
      </c>
      <c r="AH2502" s="25">
        <v>0</v>
      </c>
      <c r="AI2502" s="25">
        <v>0</v>
      </c>
      <c r="AJ2502" s="25" t="s">
        <v>20</v>
      </c>
      <c r="AK2502" s="42" t="s">
        <v>19</v>
      </c>
      <c r="AL2502" s="25" t="s">
        <v>20</v>
      </c>
      <c r="AM2502" s="25">
        <v>1</v>
      </c>
      <c r="AN2502" s="25">
        <v>380</v>
      </c>
      <c r="AO2502" s="25">
        <v>125</v>
      </c>
      <c r="AP2502" s="25">
        <v>95</v>
      </c>
      <c r="AQ2502" s="25">
        <v>0.54</v>
      </c>
      <c r="AR2502" s="94">
        <v>4.5129999999999997E-3</v>
      </c>
      <c r="AS2502" s="157" t="s">
        <v>22</v>
      </c>
      <c r="AT2502" s="93" t="s">
        <v>22</v>
      </c>
      <c r="AU2502" s="92" t="s">
        <v>22</v>
      </c>
      <c r="AV2502" s="91" t="s">
        <v>152</v>
      </c>
      <c r="AW2502" s="92" t="s">
        <v>48</v>
      </c>
      <c r="AX2502" s="92" t="s">
        <v>48</v>
      </c>
      <c r="AY2502" s="91" t="s">
        <v>152</v>
      </c>
      <c r="AZ2502" s="23"/>
      <c r="BA2502" s="25" t="s">
        <v>3459</v>
      </c>
      <c r="BB2502" t="s">
        <v>25</v>
      </c>
      <c r="BC2502" t="e">
        <v>#N/A</v>
      </c>
      <c r="BD2502" t="e">
        <f>IF(Z2502=BC2502,"OK")</f>
        <v>#N/A</v>
      </c>
      <c r="BE2502">
        <v>0.54</v>
      </c>
      <c r="BF2502">
        <v>4.5129999999999997E-3</v>
      </c>
      <c r="BG2502">
        <v>380</v>
      </c>
      <c r="BH2502">
        <v>125</v>
      </c>
      <c r="BI2502">
        <v>95</v>
      </c>
      <c r="BJ2502">
        <v>0.54</v>
      </c>
      <c r="BK2502">
        <v>4.5129999999999997E-3</v>
      </c>
      <c r="BN2502" s="183"/>
    </row>
    <row r="2503" spans="1:66" x14ac:dyDescent="0.25">
      <c r="A2503" s="1"/>
      <c r="B2503" s="94">
        <v>2490</v>
      </c>
      <c r="C2503" s="43">
        <v>1058427</v>
      </c>
      <c r="D2503" s="25"/>
      <c r="E2503" s="36" t="s">
        <v>3458</v>
      </c>
      <c r="F2503" s="151" t="s">
        <v>652</v>
      </c>
      <c r="G2503" s="41" t="s">
        <v>30</v>
      </c>
      <c r="H2503" s="46" t="str">
        <f>IFERROR(IFERROR(IF(SEARCH("Usystems",$E2503)&gt;0,"Usystems"),IF(SEARCH("RIIFO",$E2503)&gt;0,"RIIFO","Uponor")),"Uponor")</f>
        <v>Uponor</v>
      </c>
      <c r="I2503" s="25" t="str">
        <f>IFERROR(MID($D2503,1,7)+0,"")</f>
        <v/>
      </c>
      <c r="J2503" s="25" t="str">
        <f>IFERROR(MID($D2503,10,7)+0,"")</f>
        <v/>
      </c>
      <c r="K2503" s="25" t="str">
        <f>IFERROR(MID($D2503,19,7)+0,"")</f>
        <v/>
      </c>
      <c r="L2503" s="25" t="str">
        <f>IFERROR(MID($D2503,28,7)+0,"")</f>
        <v/>
      </c>
      <c r="M2503" s="25" t="str">
        <f>IF(IFERROR(MID($Q2503,1,7)+0,"")&lt;1130000,IF(INDEX(C:C,MATCH(LEFT(Q2503,7)+0,I:I,0))&lt;1130000,"",INDEX(C:C,MATCH(LEFT(Q2503,7)+0,I:I,0))),IFERROR(MID($Q2503,1,7)+0,""))</f>
        <v/>
      </c>
      <c r="N2503" s="25" t="str">
        <f>IF(IFERROR(MID($Q2503,10,7)+0,"")&lt;1130000,"",IFERROR(MID($Q2503,10,7)+0,""))</f>
        <v/>
      </c>
      <c r="O2503" s="25" t="str">
        <f>IF(IFERROR(MID($Q2503,19,7)+0,"")&lt;1130000,"",IFERROR(MID($Q2503,19,7)+0,""))</f>
        <v/>
      </c>
      <c r="P2503" s="25" t="str">
        <f>IF(M2503="","",IF(N2503="",M2503,M2503&amp;", "&amp;N2503))</f>
        <v/>
      </c>
      <c r="Q2503" s="25"/>
      <c r="R2503" s="25"/>
      <c r="S2503" s="35" t="s">
        <v>60</v>
      </c>
      <c r="T2503" s="25" t="s">
        <v>36</v>
      </c>
      <c r="U2503" s="185">
        <v>8697</v>
      </c>
      <c r="V2503" s="188">
        <v>8697</v>
      </c>
      <c r="W2503" s="189">
        <v>8697</v>
      </c>
      <c r="X2503" s="31">
        <v>8697</v>
      </c>
      <c r="Y2503" s="90">
        <f>IFERROR(ROUND(X2503/W2503-1,2),"")</f>
        <v>0</v>
      </c>
      <c r="Z2503" s="31">
        <f>IF(OR(S2503="VLD MLC components",S2503="VLD MLC pipes",S2503="VLD PEX components",S2503="VLD PEX pipes",S2503="VLD PHC components",S2503="VLD PHC pipes",S2503="Controls VLD"),"По запросу",X2503)</f>
        <v>8697</v>
      </c>
      <c r="AA2503" s="63">
        <f>ROUND(X2503/1.2,3)</f>
        <v>7247.5</v>
      </c>
      <c r="AB2503" s="23">
        <v>7247.5</v>
      </c>
      <c r="AC2503" s="190">
        <f>IFERROR(ROUND(AA2503/AB2503-1,2),"")</f>
        <v>0</v>
      </c>
      <c r="AD2503" s="25">
        <v>0.129</v>
      </c>
      <c r="AE2503" s="25">
        <v>3.7669999999999999E-3</v>
      </c>
      <c r="AF2503" s="25">
        <v>0</v>
      </c>
      <c r="AG2503" s="25" t="s">
        <v>22</v>
      </c>
      <c r="AH2503" s="25">
        <v>0</v>
      </c>
      <c r="AI2503" s="25">
        <v>0</v>
      </c>
      <c r="AJ2503" s="25" t="s">
        <v>19</v>
      </c>
      <c r="AK2503" s="42" t="s">
        <v>19</v>
      </c>
      <c r="AL2503" s="25" t="s">
        <v>19</v>
      </c>
      <c r="AM2503" s="25">
        <v>1</v>
      </c>
      <c r="AN2503" s="25">
        <v>327</v>
      </c>
      <c r="AO2503" s="25">
        <v>128</v>
      </c>
      <c r="AP2503" s="25">
        <v>90</v>
      </c>
      <c r="AQ2503" s="25">
        <v>0.129</v>
      </c>
      <c r="AR2503" s="94">
        <v>3.7669999999999999E-3</v>
      </c>
      <c r="AS2503" s="157" t="s">
        <v>22</v>
      </c>
      <c r="AT2503" s="93" t="s">
        <v>22</v>
      </c>
      <c r="AU2503" s="92" t="s">
        <v>22</v>
      </c>
      <c r="AV2503" s="91" t="s">
        <v>48</v>
      </c>
      <c r="AW2503" s="92" t="s">
        <v>48</v>
      </c>
      <c r="AX2503" s="92" t="s">
        <v>48</v>
      </c>
      <c r="AY2503" s="91" t="s">
        <v>152</v>
      </c>
      <c r="AZ2503" s="23"/>
      <c r="BA2503" s="25">
        <v>0</v>
      </c>
      <c r="BB2503" t="s">
        <v>48</v>
      </c>
      <c r="BC2503" t="e">
        <v>#N/A</v>
      </c>
      <c r="BD2503" t="e">
        <f>IF(Z2503=BC2503,"OK")</f>
        <v>#N/A</v>
      </c>
      <c r="BE2503">
        <v>0.129</v>
      </c>
      <c r="BF2503">
        <v>3.7669999999999999E-3</v>
      </c>
      <c r="BG2503">
        <v>327</v>
      </c>
      <c r="BH2503">
        <v>128</v>
      </c>
      <c r="BI2503">
        <v>90</v>
      </c>
      <c r="BJ2503">
        <v>0.129</v>
      </c>
      <c r="BK2503">
        <v>3.7669999999999999E-3</v>
      </c>
      <c r="BN2503" s="183"/>
    </row>
    <row r="2504" spans="1:66" ht="25.5" x14ac:dyDescent="0.25">
      <c r="A2504" s="1"/>
      <c r="B2504" s="94">
        <v>2491</v>
      </c>
      <c r="C2504" s="43">
        <v>1058422</v>
      </c>
      <c r="D2504" s="37">
        <v>1000132</v>
      </c>
      <c r="E2504" s="27" t="s">
        <v>3457</v>
      </c>
      <c r="F2504" s="151" t="s">
        <v>652</v>
      </c>
      <c r="G2504" s="34"/>
      <c r="H2504" s="46" t="str">
        <f>IFERROR(IFERROR(IF(SEARCH("Usystems",$E2504)&gt;0,"Usystems"),IF(SEARCH("RIIFO",$E2504)&gt;0,"RIIFO","Uponor")),"Uponor")</f>
        <v>Uponor</v>
      </c>
      <c r="I2504" s="25">
        <f>IFERROR(MID($D2504,1,7)+0,"")</f>
        <v>1000132</v>
      </c>
      <c r="J2504" s="25" t="str">
        <f>IFERROR(MID($D2504,10,7)+0,"")</f>
        <v/>
      </c>
      <c r="K2504" s="25" t="str">
        <f>IFERROR(MID($D2504,19,7)+0,"")</f>
        <v/>
      </c>
      <c r="L2504" s="25" t="str">
        <f>IFERROR(MID($D2504,28,7)+0,"")</f>
        <v/>
      </c>
      <c r="M2504" s="25" t="str">
        <f>IF(IFERROR(MID($Q2504,1,7)+0,"")&lt;1130000,IF(INDEX(C:C,MATCH(LEFT(Q2504,7)+0,I:I,0))&lt;1130000,"",INDEX(C:C,MATCH(LEFT(Q2504,7)+0,I:I,0))),IFERROR(MID($Q2504,1,7)+0,""))</f>
        <v/>
      </c>
      <c r="N2504" s="25" t="str">
        <f>IF(IFERROR(MID($Q2504,10,7)+0,"")&lt;1130000,"",IFERROR(MID($Q2504,10,7)+0,""))</f>
        <v/>
      </c>
      <c r="O2504" s="25" t="str">
        <f>IF(IFERROR(MID($Q2504,19,7)+0,"")&lt;1130000,"",IFERROR(MID($Q2504,19,7)+0,""))</f>
        <v/>
      </c>
      <c r="P2504" s="25" t="str">
        <f>IF(M2504="","",IF(N2504="",M2504,M2504&amp;", "&amp;N2504))</f>
        <v/>
      </c>
      <c r="Q2504" s="37" t="s">
        <v>22</v>
      </c>
      <c r="R2504" s="37"/>
      <c r="S2504" s="35" t="s">
        <v>60</v>
      </c>
      <c r="T2504" s="25" t="s">
        <v>36</v>
      </c>
      <c r="U2504" s="185">
        <v>4326</v>
      </c>
      <c r="V2504" s="188">
        <v>4326</v>
      </c>
      <c r="W2504" s="189">
        <v>4326</v>
      </c>
      <c r="X2504" s="31">
        <v>4326</v>
      </c>
      <c r="Y2504" s="90">
        <f>IFERROR(ROUND(X2504/W2504-1,2),"")</f>
        <v>0</v>
      </c>
      <c r="Z2504" s="31">
        <f>IF(OR(S2504="VLD MLC components",S2504="VLD MLC pipes",S2504="VLD PEX components",S2504="VLD PEX pipes",S2504="VLD PHC components",S2504="VLD PHC pipes",S2504="Controls VLD"),"По запросу",X2504)</f>
        <v>4326</v>
      </c>
      <c r="AA2504" s="63">
        <f>ROUND(X2504/1.2,3)</f>
        <v>3605</v>
      </c>
      <c r="AB2504" s="23">
        <v>3605</v>
      </c>
      <c r="AC2504" s="190">
        <f>IFERROR(ROUND(AA2504/AB2504-1,2),"")</f>
        <v>0</v>
      </c>
      <c r="AD2504" s="25">
        <v>4.2000000000000003E-2</v>
      </c>
      <c r="AE2504" s="25">
        <v>1.34E-4</v>
      </c>
      <c r="AF2504" s="25">
        <v>0</v>
      </c>
      <c r="AG2504" s="25" t="s">
        <v>22</v>
      </c>
      <c r="AH2504" s="25">
        <v>0</v>
      </c>
      <c r="AI2504" s="25">
        <v>0</v>
      </c>
      <c r="AJ2504" s="25" t="s">
        <v>20</v>
      </c>
      <c r="AK2504" s="42" t="s">
        <v>19</v>
      </c>
      <c r="AL2504" s="25" t="s">
        <v>20</v>
      </c>
      <c r="AM2504" s="25">
        <v>1</v>
      </c>
      <c r="AN2504" s="25">
        <v>80</v>
      </c>
      <c r="AO2504" s="25">
        <v>84</v>
      </c>
      <c r="AP2504" s="25">
        <v>20</v>
      </c>
      <c r="AQ2504" s="25">
        <v>4.2000000000000003E-2</v>
      </c>
      <c r="AR2504" s="94">
        <v>1.34E-4</v>
      </c>
      <c r="AS2504" s="157" t="s">
        <v>22</v>
      </c>
      <c r="AT2504" s="93" t="s">
        <v>22</v>
      </c>
      <c r="AU2504" s="92" t="s">
        <v>22</v>
      </c>
      <c r="AV2504" s="91" t="s">
        <v>152</v>
      </c>
      <c r="AW2504" s="92" t="s">
        <v>48</v>
      </c>
      <c r="AX2504" s="92" t="s">
        <v>48</v>
      </c>
      <c r="AY2504" s="91" t="s">
        <v>152</v>
      </c>
      <c r="AZ2504" s="23"/>
      <c r="BA2504" s="25" t="s">
        <v>3388</v>
      </c>
      <c r="BB2504" t="s">
        <v>25</v>
      </c>
      <c r="BC2504" t="e">
        <v>#N/A</v>
      </c>
      <c r="BD2504" t="e">
        <f>IF(Z2504=BC2504,"OK")</f>
        <v>#N/A</v>
      </c>
      <c r="BE2504">
        <v>4.2000000000000003E-2</v>
      </c>
      <c r="BF2504">
        <v>1.34E-4</v>
      </c>
      <c r="BG2504">
        <v>80</v>
      </c>
      <c r="BH2504">
        <v>84</v>
      </c>
      <c r="BI2504">
        <v>20</v>
      </c>
      <c r="BJ2504">
        <v>4.2000000000000003E-2</v>
      </c>
      <c r="BK2504">
        <v>1.34E-4</v>
      </c>
      <c r="BN2504" s="183"/>
    </row>
    <row r="2505" spans="1:66" ht="25.5" x14ac:dyDescent="0.25">
      <c r="A2505" s="1"/>
      <c r="B2505" s="94">
        <v>2492</v>
      </c>
      <c r="C2505" s="43">
        <v>1058423</v>
      </c>
      <c r="D2505" s="25"/>
      <c r="E2505" s="36" t="s">
        <v>3456</v>
      </c>
      <c r="F2505" s="151" t="s">
        <v>21</v>
      </c>
      <c r="G2505" s="41" t="s">
        <v>585</v>
      </c>
      <c r="H2505" s="46" t="str">
        <f>IFERROR(IFERROR(IF(SEARCH("Usystems",$E2505)&gt;0,"Usystems"),IF(SEARCH("RIIFO",$E2505)&gt;0,"RIIFO","Uponor")),"Uponor")</f>
        <v>Uponor</v>
      </c>
      <c r="I2505" s="25" t="str">
        <f>IFERROR(MID($D2505,1,7)+0,"")</f>
        <v/>
      </c>
      <c r="J2505" s="25" t="str">
        <f>IFERROR(MID($D2505,10,7)+0,"")</f>
        <v/>
      </c>
      <c r="K2505" s="25" t="str">
        <f>IFERROR(MID($D2505,19,7)+0,"")</f>
        <v/>
      </c>
      <c r="L2505" s="25" t="str">
        <f>IFERROR(MID($D2505,28,7)+0,"")</f>
        <v/>
      </c>
      <c r="M2505" s="25" t="str">
        <f>IF(IFERROR(MID($Q2505,1,7)+0,"")&lt;1130000,IF(INDEX(C:C,MATCH(LEFT(Q2505,7)+0,I:I,0))&lt;1130000,"",INDEX(C:C,MATCH(LEFT(Q2505,7)+0,I:I,0))),IFERROR(MID($Q2505,1,7)+0,""))</f>
        <v/>
      </c>
      <c r="N2505" s="25" t="str">
        <f>IF(IFERROR(MID($Q2505,10,7)+0,"")&lt;1130000,"",IFERROR(MID($Q2505,10,7)+0,""))</f>
        <v/>
      </c>
      <c r="O2505" s="25" t="str">
        <f>IF(IFERROR(MID($Q2505,19,7)+0,"")&lt;1130000,"",IFERROR(MID($Q2505,19,7)+0,""))</f>
        <v/>
      </c>
      <c r="P2505" s="25" t="str">
        <f>IF(M2505="","",IF(N2505="",M2505,M2505&amp;", "&amp;N2505))</f>
        <v/>
      </c>
      <c r="Q2505" s="25"/>
      <c r="R2505" s="25"/>
      <c r="S2505" s="35" t="s">
        <v>60</v>
      </c>
      <c r="T2505" s="25" t="s">
        <v>36</v>
      </c>
      <c r="U2505" s="185">
        <v>10446</v>
      </c>
      <c r="V2505" s="188">
        <v>10446</v>
      </c>
      <c r="W2505" s="189">
        <v>10446</v>
      </c>
      <c r="X2505" s="31">
        <v>10446</v>
      </c>
      <c r="Y2505" s="90">
        <f>IFERROR(ROUND(X2505/W2505-1,2),"")</f>
        <v>0</v>
      </c>
      <c r="Z2505" s="31">
        <f>IF(OR(S2505="VLD MLC components",S2505="VLD MLC pipes",S2505="VLD PEX components",S2505="VLD PEX pipes",S2505="VLD PHC components",S2505="VLD PHC pipes",S2505="Controls VLD"),"По запросу",X2505)</f>
        <v>10446</v>
      </c>
      <c r="AA2505" s="63">
        <f>ROUND(X2505/1.2,3)</f>
        <v>8705</v>
      </c>
      <c r="AB2505" s="23">
        <v>8705</v>
      </c>
      <c r="AC2505" s="190">
        <f>IFERROR(ROUND(AA2505/AB2505-1,2),"")</f>
        <v>0</v>
      </c>
      <c r="AD2505" s="25">
        <v>0.08</v>
      </c>
      <c r="AE2505" s="25">
        <v>4.5399999999999998E-4</v>
      </c>
      <c r="AF2505" s="25">
        <v>14</v>
      </c>
      <c r="AG2505" s="25">
        <v>15</v>
      </c>
      <c r="AH2505" s="25">
        <v>16</v>
      </c>
      <c r="AI2505" s="25">
        <v>16</v>
      </c>
      <c r="AJ2505" s="25" t="s">
        <v>20</v>
      </c>
      <c r="AK2505" s="22" t="s">
        <v>20</v>
      </c>
      <c r="AL2505" s="25" t="s">
        <v>20</v>
      </c>
      <c r="AM2505" s="25">
        <v>1</v>
      </c>
      <c r="AN2505" s="25">
        <v>87</v>
      </c>
      <c r="AO2505" s="25">
        <v>87</v>
      </c>
      <c r="AP2505" s="25">
        <v>60</v>
      </c>
      <c r="AQ2505" s="25">
        <v>0.08</v>
      </c>
      <c r="AR2505" s="94">
        <v>4.5399999999999998E-4</v>
      </c>
      <c r="AS2505" s="157">
        <v>16</v>
      </c>
      <c r="AT2505" s="93" t="s">
        <v>22</v>
      </c>
      <c r="AU2505" s="92" t="s">
        <v>22</v>
      </c>
      <c r="AV2505" s="91" t="s">
        <v>152</v>
      </c>
      <c r="AW2505" s="92" t="s">
        <v>152</v>
      </c>
      <c r="AX2505" s="92" t="s">
        <v>48</v>
      </c>
      <c r="AY2505" s="91" t="s">
        <v>152</v>
      </c>
      <c r="AZ2505" s="23"/>
      <c r="BA2505" s="25" t="s">
        <v>3455</v>
      </c>
      <c r="BB2505" t="s">
        <v>25</v>
      </c>
      <c r="BC2505">
        <v>10446</v>
      </c>
      <c r="BD2505" t="str">
        <f>IF(Z2505=BC2505,"OK")</f>
        <v>OK</v>
      </c>
      <c r="BE2505">
        <v>0.08</v>
      </c>
      <c r="BF2505">
        <v>4.5399999999999998E-4</v>
      </c>
      <c r="BG2505">
        <v>87</v>
      </c>
      <c r="BH2505">
        <v>87</v>
      </c>
      <c r="BI2505">
        <v>60</v>
      </c>
      <c r="BJ2505">
        <v>0.08</v>
      </c>
      <c r="BK2505">
        <v>4.5399999999999998E-4</v>
      </c>
      <c r="BN2505" s="183"/>
    </row>
    <row r="2506" spans="1:66" ht="25.5" x14ac:dyDescent="0.25">
      <c r="A2506" s="1"/>
      <c r="B2506" s="94">
        <v>2493</v>
      </c>
      <c r="C2506" s="43">
        <v>1058424</v>
      </c>
      <c r="D2506" s="25"/>
      <c r="E2506" s="27" t="s">
        <v>3454</v>
      </c>
      <c r="F2506" s="151" t="s">
        <v>21</v>
      </c>
      <c r="G2506" s="41" t="s">
        <v>585</v>
      </c>
      <c r="H2506" s="46" t="str">
        <f>IFERROR(IFERROR(IF(SEARCH("Usystems",$E2506)&gt;0,"Usystems"),IF(SEARCH("RIIFO",$E2506)&gt;0,"RIIFO","Uponor")),"Uponor")</f>
        <v>Uponor</v>
      </c>
      <c r="I2506" s="25" t="str">
        <f>IFERROR(MID($D2506,1,7)+0,"")</f>
        <v/>
      </c>
      <c r="J2506" s="25" t="str">
        <f>IFERROR(MID($D2506,10,7)+0,"")</f>
        <v/>
      </c>
      <c r="K2506" s="25" t="str">
        <f>IFERROR(MID($D2506,19,7)+0,"")</f>
        <v/>
      </c>
      <c r="L2506" s="25" t="str">
        <f>IFERROR(MID($D2506,28,7)+0,"")</f>
        <v/>
      </c>
      <c r="M2506" s="25" t="str">
        <f>IF(IFERROR(MID($Q2506,1,7)+0,"")&lt;1130000,IF(INDEX(C:C,MATCH(LEFT(Q2506,7)+0,I:I,0))&lt;1130000,"",INDEX(C:C,MATCH(LEFT(Q2506,7)+0,I:I,0))),IFERROR(MID($Q2506,1,7)+0,""))</f>
        <v/>
      </c>
      <c r="N2506" s="25" t="str">
        <f>IF(IFERROR(MID($Q2506,10,7)+0,"")&lt;1130000,"",IFERROR(MID($Q2506,10,7)+0,""))</f>
        <v/>
      </c>
      <c r="O2506" s="25" t="str">
        <f>IF(IFERROR(MID($Q2506,19,7)+0,"")&lt;1130000,"",IFERROR(MID($Q2506,19,7)+0,""))</f>
        <v/>
      </c>
      <c r="P2506" s="25" t="str">
        <f>IF(M2506="","",IF(N2506="",M2506,M2506&amp;", "&amp;N2506))</f>
        <v/>
      </c>
      <c r="Q2506" s="25"/>
      <c r="R2506" s="25"/>
      <c r="S2506" s="35" t="s">
        <v>60</v>
      </c>
      <c r="T2506" s="25" t="s">
        <v>36</v>
      </c>
      <c r="U2506" s="185">
        <v>8875</v>
      </c>
      <c r="V2506" s="188">
        <v>8875</v>
      </c>
      <c r="W2506" s="189">
        <v>8875</v>
      </c>
      <c r="X2506" s="31">
        <v>8875</v>
      </c>
      <c r="Y2506" s="90">
        <f>IFERROR(ROUND(X2506/W2506-1,2),"")</f>
        <v>0</v>
      </c>
      <c r="Z2506" s="31">
        <f>IF(OR(S2506="VLD MLC components",S2506="VLD MLC pipes",S2506="VLD PEX components",S2506="VLD PEX pipes",S2506="VLD PHC components",S2506="VLD PHC pipes",S2506="Controls VLD"),"По запросу",X2506)</f>
        <v>8875</v>
      </c>
      <c r="AA2506" s="63">
        <f>ROUND(X2506/1.2,3)</f>
        <v>7395.8329999999996</v>
      </c>
      <c r="AB2506" s="23">
        <v>7395.8329999999996</v>
      </c>
      <c r="AC2506" s="190">
        <f>IFERROR(ROUND(AA2506/AB2506-1,2),"")</f>
        <v>0</v>
      </c>
      <c r="AD2506" s="25">
        <v>0.04</v>
      </c>
      <c r="AE2506" s="25">
        <v>1.36E-4</v>
      </c>
      <c r="AF2506" s="25">
        <v>0</v>
      </c>
      <c r="AG2506" s="25" t="s">
        <v>22</v>
      </c>
      <c r="AH2506" s="25">
        <v>0</v>
      </c>
      <c r="AI2506" s="25">
        <v>0</v>
      </c>
      <c r="AJ2506" s="25" t="s">
        <v>20</v>
      </c>
      <c r="AK2506" s="42" t="s">
        <v>19</v>
      </c>
      <c r="AL2506" s="25" t="s">
        <v>20</v>
      </c>
      <c r="AM2506" s="25">
        <v>1</v>
      </c>
      <c r="AN2506" s="25">
        <v>85</v>
      </c>
      <c r="AO2506" s="25">
        <v>80</v>
      </c>
      <c r="AP2506" s="25">
        <v>20</v>
      </c>
      <c r="AQ2506" s="25">
        <v>0.04</v>
      </c>
      <c r="AR2506" s="94">
        <v>1.36E-4</v>
      </c>
      <c r="AS2506" s="157" t="s">
        <v>22</v>
      </c>
      <c r="AT2506" s="93" t="s">
        <v>22</v>
      </c>
      <c r="AU2506" s="92" t="s">
        <v>22</v>
      </c>
      <c r="AV2506" s="91" t="s">
        <v>152</v>
      </c>
      <c r="AW2506" s="92" t="s">
        <v>48</v>
      </c>
      <c r="AX2506" s="92" t="s">
        <v>48</v>
      </c>
      <c r="AY2506" s="91" t="s">
        <v>152</v>
      </c>
      <c r="AZ2506" s="23"/>
      <c r="BA2506" s="25" t="s">
        <v>3453</v>
      </c>
      <c r="BB2506" t="s">
        <v>25</v>
      </c>
      <c r="BC2506" t="e">
        <v>#N/A</v>
      </c>
      <c r="BD2506" t="e">
        <f>IF(Z2506=BC2506,"OK")</f>
        <v>#N/A</v>
      </c>
      <c r="BE2506">
        <v>0.04</v>
      </c>
      <c r="BF2506">
        <v>1.36E-4</v>
      </c>
      <c r="BG2506">
        <v>85</v>
      </c>
      <c r="BH2506">
        <v>80</v>
      </c>
      <c r="BI2506">
        <v>20</v>
      </c>
      <c r="BJ2506">
        <v>0.04</v>
      </c>
      <c r="BK2506">
        <v>1.36E-4</v>
      </c>
      <c r="BN2506" s="183"/>
    </row>
    <row r="2507" spans="1:66" ht="25.5" x14ac:dyDescent="0.25">
      <c r="A2507" s="1"/>
      <c r="B2507" s="94">
        <v>2494</v>
      </c>
      <c r="C2507" s="43">
        <v>1058425</v>
      </c>
      <c r="D2507" s="25"/>
      <c r="E2507" s="27" t="s">
        <v>3452</v>
      </c>
      <c r="F2507" s="151" t="s">
        <v>652</v>
      </c>
      <c r="G2507" s="28"/>
      <c r="H2507" s="46" t="str">
        <f>IFERROR(IFERROR(IF(SEARCH("Usystems",$E2507)&gt;0,"Usystems"),IF(SEARCH("RIIFO",$E2507)&gt;0,"RIIFO","Uponor")),"Uponor")</f>
        <v>Uponor</v>
      </c>
      <c r="I2507" s="25" t="str">
        <f>IFERROR(MID($D2507,1,7)+0,"")</f>
        <v/>
      </c>
      <c r="J2507" s="25" t="str">
        <f>IFERROR(MID($D2507,10,7)+0,"")</f>
        <v/>
      </c>
      <c r="K2507" s="25" t="str">
        <f>IFERROR(MID($D2507,19,7)+0,"")</f>
        <v/>
      </c>
      <c r="L2507" s="25" t="str">
        <f>IFERROR(MID($D2507,28,7)+0,"")</f>
        <v/>
      </c>
      <c r="M2507" s="25" t="str">
        <f>IF(IFERROR(MID($Q2507,1,7)+0,"")&lt;1130000,IF(INDEX(C:C,MATCH(LEFT(Q2507,7)+0,I:I,0))&lt;1130000,"",INDEX(C:C,MATCH(LEFT(Q2507,7)+0,I:I,0))),IFERROR(MID($Q2507,1,7)+0,""))</f>
        <v/>
      </c>
      <c r="N2507" s="25" t="str">
        <f>IF(IFERROR(MID($Q2507,10,7)+0,"")&lt;1130000,"",IFERROR(MID($Q2507,10,7)+0,""))</f>
        <v/>
      </c>
      <c r="O2507" s="25" t="str">
        <f>IF(IFERROR(MID($Q2507,19,7)+0,"")&lt;1130000,"",IFERROR(MID($Q2507,19,7)+0,""))</f>
        <v/>
      </c>
      <c r="P2507" s="25" t="str">
        <f>IF(M2507="","",IF(N2507="",M2507,M2507&amp;", "&amp;N2507))</f>
        <v/>
      </c>
      <c r="Q2507" s="25"/>
      <c r="R2507" s="25"/>
      <c r="S2507" s="35" t="s">
        <v>60</v>
      </c>
      <c r="T2507" s="25" t="s">
        <v>36</v>
      </c>
      <c r="U2507" s="185">
        <v>16344</v>
      </c>
      <c r="V2507" s="188">
        <v>16344</v>
      </c>
      <c r="W2507" s="189">
        <v>16344</v>
      </c>
      <c r="X2507" s="31">
        <v>16344</v>
      </c>
      <c r="Y2507" s="90">
        <f>IFERROR(ROUND(X2507/W2507-1,2),"")</f>
        <v>0</v>
      </c>
      <c r="Z2507" s="31">
        <f>IF(OR(S2507="VLD MLC components",S2507="VLD MLC pipes",S2507="VLD PEX components",S2507="VLD PEX pipes",S2507="VLD PHC components",S2507="VLD PHC pipes",S2507="Controls VLD"),"По запросу",X2507)</f>
        <v>16344</v>
      </c>
      <c r="AA2507" s="63">
        <f>ROUND(X2507/1.2,3)</f>
        <v>13620</v>
      </c>
      <c r="AB2507" s="23">
        <v>13620</v>
      </c>
      <c r="AC2507" s="190">
        <f>IFERROR(ROUND(AA2507/AB2507-1,2),"")</f>
        <v>0</v>
      </c>
      <c r="AD2507" s="25">
        <v>0.14000000000000001</v>
      </c>
      <c r="AE2507" s="25">
        <v>2.9E-4</v>
      </c>
      <c r="AF2507" s="25">
        <v>0</v>
      </c>
      <c r="AG2507" s="25" t="s">
        <v>22</v>
      </c>
      <c r="AH2507" s="25">
        <v>0</v>
      </c>
      <c r="AI2507" s="25">
        <v>0</v>
      </c>
      <c r="AJ2507" s="25" t="s">
        <v>20</v>
      </c>
      <c r="AK2507" s="42" t="s">
        <v>19</v>
      </c>
      <c r="AL2507" s="25" t="s">
        <v>20</v>
      </c>
      <c r="AM2507" s="25">
        <v>1</v>
      </c>
      <c r="AN2507" s="25">
        <v>114</v>
      </c>
      <c r="AO2507" s="25">
        <v>98</v>
      </c>
      <c r="AP2507" s="25">
        <v>73</v>
      </c>
      <c r="AQ2507" s="25">
        <v>0.14000000000000001</v>
      </c>
      <c r="AR2507" s="94">
        <v>8.1599999999999999E-4</v>
      </c>
      <c r="AS2507" s="157" t="s">
        <v>22</v>
      </c>
      <c r="AT2507" s="93" t="s">
        <v>22</v>
      </c>
      <c r="AU2507" s="92" t="s">
        <v>22</v>
      </c>
      <c r="AV2507" s="91" t="s">
        <v>152</v>
      </c>
      <c r="AW2507" s="92" t="s">
        <v>48</v>
      </c>
      <c r="AX2507" s="92" t="s">
        <v>48</v>
      </c>
      <c r="AY2507" s="91" t="s">
        <v>152</v>
      </c>
      <c r="AZ2507" s="23"/>
      <c r="BA2507" s="25" t="s">
        <v>3451</v>
      </c>
      <c r="BB2507" t="s">
        <v>25</v>
      </c>
      <c r="BC2507" t="e">
        <v>#N/A</v>
      </c>
      <c r="BD2507" t="e">
        <f>IF(Z2507=BC2507,"OK")</f>
        <v>#N/A</v>
      </c>
      <c r="BE2507">
        <v>0.14000000000000001</v>
      </c>
      <c r="BF2507">
        <v>2.9E-4</v>
      </c>
      <c r="BG2507">
        <v>114</v>
      </c>
      <c r="BH2507">
        <v>98</v>
      </c>
      <c r="BI2507">
        <v>73</v>
      </c>
      <c r="BJ2507">
        <v>0.14000000000000001</v>
      </c>
      <c r="BK2507">
        <v>8.1599999999999999E-4</v>
      </c>
      <c r="BN2507" s="183"/>
    </row>
    <row r="2508" spans="1:66" ht="25.5" x14ac:dyDescent="0.25">
      <c r="A2508" s="1"/>
      <c r="B2508" s="94">
        <v>2495</v>
      </c>
      <c r="C2508" s="43">
        <v>1120075</v>
      </c>
      <c r="D2508" s="25"/>
      <c r="E2508" s="27" t="s">
        <v>209</v>
      </c>
      <c r="F2508" s="151" t="s">
        <v>652</v>
      </c>
      <c r="G2508" s="28"/>
      <c r="H2508" s="46" t="str">
        <f>IFERROR(IFERROR(IF(SEARCH("Usystems",$E2508)&gt;0,"Usystems"),IF(SEARCH("RIIFO",$E2508)&gt;0,"RIIFO","Uponor")),"Uponor")</f>
        <v>Uponor</v>
      </c>
      <c r="I2508" s="25" t="str">
        <f>IFERROR(MID($D2508,1,7)+0,"")</f>
        <v/>
      </c>
      <c r="J2508" s="25" t="str">
        <f>IFERROR(MID($D2508,10,7)+0,"")</f>
        <v/>
      </c>
      <c r="K2508" s="25" t="str">
        <f>IFERROR(MID($D2508,19,7)+0,"")</f>
        <v/>
      </c>
      <c r="L2508" s="25" t="str">
        <f>IFERROR(MID($D2508,28,7)+0,"")</f>
        <v/>
      </c>
      <c r="M2508" s="25">
        <f>IF(IFERROR(MID($Q2508,1,7)+0,"")&lt;1130000,IF(INDEX(C:C,MATCH(LEFT(Q2508,7)+0,I:I,0))&lt;1130000,"",INDEX(C:C,MATCH(LEFT(Q2508,7)+0,I:I,0))),IFERROR(MID($Q2508,1,7)+0,""))</f>
        <v>1136101</v>
      </c>
      <c r="N2508" s="25">
        <f>IF(IFERROR(MID($Q2508,10,7)+0,"")&lt;1130000,"",IFERROR(MID($Q2508,10,7)+0,""))</f>
        <v>1136102</v>
      </c>
      <c r="O2508" s="25" t="str">
        <f>IF(IFERROR(MID($Q2508,19,7)+0,"")&lt;1130000,"",IFERROR(MID($Q2508,19,7)+0,""))</f>
        <v/>
      </c>
      <c r="P2508" s="25" t="str">
        <f>IF(M2508="","",IF(N2508="",M2508,M2508&amp;", "&amp;N2508))</f>
        <v>1136101, 1136102</v>
      </c>
      <c r="Q2508" s="34" t="s">
        <v>3450</v>
      </c>
      <c r="R2508" s="25"/>
      <c r="S2508" s="35" t="s">
        <v>60</v>
      </c>
      <c r="T2508" s="25" t="s">
        <v>36</v>
      </c>
      <c r="U2508" s="185">
        <v>10112</v>
      </c>
      <c r="V2508" s="188">
        <v>10112</v>
      </c>
      <c r="W2508" s="189">
        <v>10112</v>
      </c>
      <c r="X2508" s="31">
        <v>10112</v>
      </c>
      <c r="Y2508" s="90">
        <f>IFERROR(ROUND(X2508/W2508-1,2),"")</f>
        <v>0</v>
      </c>
      <c r="Z2508" s="31">
        <f>IF(OR(S2508="VLD MLC components",S2508="VLD MLC pipes",S2508="VLD PEX components",S2508="VLD PEX pipes",S2508="VLD PHC components",S2508="VLD PHC pipes",S2508="Controls VLD"),"По запросу",X2508)</f>
        <v>10112</v>
      </c>
      <c r="AA2508" s="63">
        <f>ROUND(X2508/1.2,3)</f>
        <v>8426.6669999999995</v>
      </c>
      <c r="AB2508" s="23">
        <v>8426.6669999999995</v>
      </c>
      <c r="AC2508" s="190">
        <f>IFERROR(ROUND(AA2508/AB2508-1,2),"")</f>
        <v>0</v>
      </c>
      <c r="AD2508" s="25">
        <v>0.115</v>
      </c>
      <c r="AE2508" s="25"/>
      <c r="AF2508" s="25">
        <v>0</v>
      </c>
      <c r="AG2508" s="25" t="s">
        <v>22</v>
      </c>
      <c r="AH2508" s="25">
        <v>0</v>
      </c>
      <c r="AI2508" s="25">
        <v>0</v>
      </c>
      <c r="AJ2508" s="25" t="s">
        <v>20</v>
      </c>
      <c r="AK2508" s="42" t="s">
        <v>19</v>
      </c>
      <c r="AL2508" s="25" t="s">
        <v>20</v>
      </c>
      <c r="AM2508" s="25">
        <v>1</v>
      </c>
      <c r="AN2508" s="25">
        <v>105</v>
      </c>
      <c r="AO2508" s="25">
        <v>90</v>
      </c>
      <c r="AP2508" s="25">
        <v>35</v>
      </c>
      <c r="AQ2508" s="25">
        <v>0.115</v>
      </c>
      <c r="AR2508" s="94">
        <v>3.3074999999999999E-4</v>
      </c>
      <c r="AS2508" s="157" t="s">
        <v>22</v>
      </c>
      <c r="AT2508" s="93"/>
      <c r="AU2508" s="92" t="s">
        <v>22</v>
      </c>
      <c r="AV2508" s="91" t="s">
        <v>152</v>
      </c>
      <c r="AW2508" s="92" t="s">
        <v>48</v>
      </c>
      <c r="AX2508" s="92" t="s">
        <v>48</v>
      </c>
      <c r="AY2508" s="91" t="s">
        <v>152</v>
      </c>
      <c r="AZ2508" s="23"/>
      <c r="BA2508" s="25" t="s">
        <v>3449</v>
      </c>
      <c r="BB2508" t="s">
        <v>25</v>
      </c>
      <c r="BC2508" t="e">
        <v>#N/A</v>
      </c>
      <c r="BD2508" t="e">
        <f>IF(Z2508=BC2508,"OK")</f>
        <v>#N/A</v>
      </c>
      <c r="BE2508">
        <v>0.115</v>
      </c>
      <c r="BF2508">
        <v>0</v>
      </c>
      <c r="BG2508">
        <v>105</v>
      </c>
      <c r="BH2508">
        <v>90</v>
      </c>
      <c r="BI2508">
        <v>35</v>
      </c>
      <c r="BJ2508">
        <v>0.115</v>
      </c>
      <c r="BK2508">
        <v>3.3074999999999999E-4</v>
      </c>
      <c r="BN2508" s="183"/>
    </row>
    <row r="2509" spans="1:66" ht="25.5" x14ac:dyDescent="0.25">
      <c r="A2509" s="1"/>
      <c r="B2509" s="94">
        <v>2496</v>
      </c>
      <c r="C2509" s="43">
        <v>1047459</v>
      </c>
      <c r="D2509" s="25"/>
      <c r="E2509" s="36" t="s">
        <v>3448</v>
      </c>
      <c r="F2509" s="151" t="s">
        <v>652</v>
      </c>
      <c r="G2509" s="41" t="s">
        <v>585</v>
      </c>
      <c r="H2509" s="46" t="str">
        <f>IFERROR(IFERROR(IF(SEARCH("Usystems",$E2509)&gt;0,"Usystems"),IF(SEARCH("RIIFO",$E2509)&gt;0,"RIIFO","Uponor")),"Uponor")</f>
        <v>Uponor</v>
      </c>
      <c r="I2509" s="25" t="str">
        <f>IFERROR(MID($D2509,1,7)+0,"")</f>
        <v/>
      </c>
      <c r="J2509" s="25" t="str">
        <f>IFERROR(MID($D2509,10,7)+0,"")</f>
        <v/>
      </c>
      <c r="K2509" s="25" t="str">
        <f>IFERROR(MID($D2509,19,7)+0,"")</f>
        <v/>
      </c>
      <c r="L2509" s="25" t="str">
        <f>IFERROR(MID($D2509,28,7)+0,"")</f>
        <v/>
      </c>
      <c r="M2509" s="25" t="str">
        <f>IF(IFERROR(MID($Q2509,1,7)+0,"")&lt;1130000,IF(INDEX(C:C,MATCH(LEFT(Q2509,7)+0,I:I,0))&lt;1130000,"",INDEX(C:C,MATCH(LEFT(Q2509,7)+0,I:I,0))),IFERROR(MID($Q2509,1,7)+0,""))</f>
        <v/>
      </c>
      <c r="N2509" s="25" t="str">
        <f>IF(IFERROR(MID($Q2509,10,7)+0,"")&lt;1130000,"",IFERROR(MID($Q2509,10,7)+0,""))</f>
        <v/>
      </c>
      <c r="O2509" s="25" t="str">
        <f>IF(IFERROR(MID($Q2509,19,7)+0,"")&lt;1130000,"",IFERROR(MID($Q2509,19,7)+0,""))</f>
        <v/>
      </c>
      <c r="P2509" s="25" t="str">
        <f>IF(M2509="","",IF(N2509="",M2509,M2509&amp;", "&amp;N2509))</f>
        <v/>
      </c>
      <c r="Q2509" s="25"/>
      <c r="R2509" s="25"/>
      <c r="S2509" s="35" t="s">
        <v>60</v>
      </c>
      <c r="T2509" s="25" t="s">
        <v>36</v>
      </c>
      <c r="U2509" s="185">
        <v>3344</v>
      </c>
      <c r="V2509" s="188">
        <v>3344</v>
      </c>
      <c r="W2509" s="189">
        <v>3344</v>
      </c>
      <c r="X2509" s="31">
        <v>3344</v>
      </c>
      <c r="Y2509" s="90">
        <f>IFERROR(ROUND(X2509/W2509-1,2),"")</f>
        <v>0</v>
      </c>
      <c r="Z2509" s="31">
        <f>IF(OR(S2509="VLD MLC components",S2509="VLD MLC pipes",S2509="VLD PEX components",S2509="VLD PEX pipes",S2509="VLD PHC components",S2509="VLD PHC pipes",S2509="Controls VLD"),"По запросу",X2509)</f>
        <v>3344</v>
      </c>
      <c r="AA2509" s="63">
        <f>ROUND(X2509/1.2,3)</f>
        <v>2786.6669999999999</v>
      </c>
      <c r="AB2509" s="23">
        <v>2786.6669999999999</v>
      </c>
      <c r="AC2509" s="190">
        <f>IFERROR(ROUND(AA2509/AB2509-1,2),"")</f>
        <v>0</v>
      </c>
      <c r="AD2509" s="25">
        <v>3.4000000000000002E-2</v>
      </c>
      <c r="AE2509" s="25">
        <v>1.17E-4</v>
      </c>
      <c r="AF2509" s="25">
        <v>2</v>
      </c>
      <c r="AG2509" s="25">
        <v>2</v>
      </c>
      <c r="AH2509" s="25">
        <v>2</v>
      </c>
      <c r="AI2509" s="25">
        <v>2</v>
      </c>
      <c r="AJ2509" s="25" t="s">
        <v>20</v>
      </c>
      <c r="AK2509" s="22" t="s">
        <v>20</v>
      </c>
      <c r="AL2509" s="25" t="s">
        <v>20</v>
      </c>
      <c r="AM2509" s="25">
        <v>1</v>
      </c>
      <c r="AN2509" s="25">
        <v>78</v>
      </c>
      <c r="AO2509" s="25">
        <v>75</v>
      </c>
      <c r="AP2509" s="25">
        <v>20</v>
      </c>
      <c r="AQ2509" s="25">
        <v>3.4000000000000002E-2</v>
      </c>
      <c r="AR2509" s="94">
        <v>1.17E-4</v>
      </c>
      <c r="AS2509" s="157">
        <v>3</v>
      </c>
      <c r="AT2509" s="93" t="s">
        <v>22</v>
      </c>
      <c r="AU2509" s="92" t="s">
        <v>22</v>
      </c>
      <c r="AV2509" s="91" t="s">
        <v>152</v>
      </c>
      <c r="AW2509" s="92" t="s">
        <v>152</v>
      </c>
      <c r="AX2509" s="92" t="s">
        <v>48</v>
      </c>
      <c r="AY2509" s="91" t="s">
        <v>152</v>
      </c>
      <c r="AZ2509" s="23"/>
      <c r="BA2509" s="25" t="s">
        <v>3447</v>
      </c>
      <c r="BB2509" t="s">
        <v>25</v>
      </c>
      <c r="BC2509">
        <v>3344</v>
      </c>
      <c r="BD2509" t="str">
        <f>IF(Z2509=BC2509,"OK")</f>
        <v>OK</v>
      </c>
      <c r="BE2509">
        <v>3.4000000000000002E-2</v>
      </c>
      <c r="BF2509">
        <v>1.17E-4</v>
      </c>
      <c r="BG2509">
        <v>78</v>
      </c>
      <c r="BH2509">
        <v>75</v>
      </c>
      <c r="BI2509">
        <v>20</v>
      </c>
      <c r="BJ2509">
        <v>3.4000000000000002E-2</v>
      </c>
      <c r="BK2509">
        <v>1.17E-4</v>
      </c>
      <c r="BN2509" s="183"/>
    </row>
    <row r="2510" spans="1:66" ht="25.5" x14ac:dyDescent="0.25">
      <c r="A2510" s="1"/>
      <c r="B2510" s="94">
        <v>2497</v>
      </c>
      <c r="C2510" s="43">
        <v>1013006</v>
      </c>
      <c r="D2510" s="25">
        <v>1087763</v>
      </c>
      <c r="E2510" s="26" t="s">
        <v>64</v>
      </c>
      <c r="F2510" s="151" t="s">
        <v>655</v>
      </c>
      <c r="G2510" s="23"/>
      <c r="H2510" s="46" t="str">
        <f>IFERROR(IFERROR(IF(SEARCH("Usystems",$E2510)&gt;0,"Usystems"),IF(SEARCH("RIIFO",$E2510)&gt;0,"RIIFO","Uponor")),"Uponor")</f>
        <v>Uponor</v>
      </c>
      <c r="I2510" s="25">
        <f>IFERROR(MID($D2510,1,7)+0,"")</f>
        <v>1087763</v>
      </c>
      <c r="J2510" s="25" t="str">
        <f>IFERROR(MID($D2510,10,7)+0,"")</f>
        <v/>
      </c>
      <c r="K2510" s="25" t="str">
        <f>IFERROR(MID($D2510,19,7)+0,"")</f>
        <v/>
      </c>
      <c r="L2510" s="25" t="str">
        <f>IFERROR(MID($D2510,28,7)+0,"")</f>
        <v/>
      </c>
      <c r="M2510" s="25" t="str">
        <f>IF(IFERROR(MID($Q2510,1,7)+0,"")&lt;1130000,IF(INDEX(C:C,MATCH(LEFT(Q2510,7)+0,I:I,0))&lt;1130000,"",INDEX(C:C,MATCH(LEFT(Q2510,7)+0,I:I,0))),IFERROR(MID($Q2510,1,7)+0,""))</f>
        <v/>
      </c>
      <c r="N2510" s="25" t="str">
        <f>IF(IFERROR(MID($Q2510,10,7)+0,"")&lt;1130000,"",IFERROR(MID($Q2510,10,7)+0,""))</f>
        <v/>
      </c>
      <c r="O2510" s="25" t="str">
        <f>IF(IFERROR(MID($Q2510,19,7)+0,"")&lt;1130000,"",IFERROR(MID($Q2510,19,7)+0,""))</f>
        <v/>
      </c>
      <c r="P2510" s="25" t="str">
        <f>IF(M2510="","",IF(N2510="",M2510,M2510&amp;", "&amp;N2510))</f>
        <v/>
      </c>
      <c r="Q2510" s="23"/>
      <c r="R2510" s="23"/>
      <c r="S2510" s="35" t="s">
        <v>60</v>
      </c>
      <c r="T2510" s="34" t="s">
        <v>36</v>
      </c>
      <c r="U2510" s="185">
        <v>3712</v>
      </c>
      <c r="V2510" s="188">
        <v>3712</v>
      </c>
      <c r="W2510" s="189">
        <v>3712</v>
      </c>
      <c r="X2510" s="31">
        <v>3712</v>
      </c>
      <c r="Y2510" s="90">
        <f>IFERROR(ROUND(X2510/W2510-1,2),"")</f>
        <v>0</v>
      </c>
      <c r="Z2510" s="31">
        <f>IF(OR(S2510="VLD MLC components",S2510="VLD MLC pipes",S2510="VLD PEX components",S2510="VLD PEX pipes",S2510="VLD PHC components",S2510="VLD PHC pipes",S2510="Controls VLD"),"По запросу",X2510)</f>
        <v>3712</v>
      </c>
      <c r="AA2510" s="63">
        <f>ROUND(X2510/1.2,3)</f>
        <v>3093.3330000000001</v>
      </c>
      <c r="AB2510" s="23">
        <v>3093.3330000000001</v>
      </c>
      <c r="AC2510" s="190">
        <f>IFERROR(ROUND(AA2510/AB2510-1,2),"")</f>
        <v>0</v>
      </c>
      <c r="AD2510" s="25">
        <v>0.11</v>
      </c>
      <c r="AE2510" s="25">
        <v>1.95E-4</v>
      </c>
      <c r="AF2510" s="25">
        <v>0</v>
      </c>
      <c r="AG2510" s="25" t="s">
        <v>22</v>
      </c>
      <c r="AH2510" s="25">
        <v>0</v>
      </c>
      <c r="AI2510" s="25">
        <v>0</v>
      </c>
      <c r="AJ2510" s="22" t="s">
        <v>20</v>
      </c>
      <c r="AK2510" s="42" t="s">
        <v>19</v>
      </c>
      <c r="AL2510" s="22" t="s">
        <v>20</v>
      </c>
      <c r="AM2510" s="25">
        <v>1</v>
      </c>
      <c r="AN2510" s="25">
        <v>75</v>
      </c>
      <c r="AO2510" s="25">
        <v>50</v>
      </c>
      <c r="AP2510" s="25">
        <v>50</v>
      </c>
      <c r="AQ2510" s="25">
        <v>0.11</v>
      </c>
      <c r="AR2510" s="133">
        <v>1.8799999999999999E-4</v>
      </c>
      <c r="AS2510" s="157" t="s">
        <v>22</v>
      </c>
      <c r="AT2510" s="93" t="s">
        <v>22</v>
      </c>
      <c r="AU2510" s="92" t="s">
        <v>22</v>
      </c>
      <c r="AV2510" s="91" t="s">
        <v>152</v>
      </c>
      <c r="AW2510" s="92" t="s">
        <v>48</v>
      </c>
      <c r="AX2510" s="92" t="s">
        <v>48</v>
      </c>
      <c r="AY2510" s="91" t="s">
        <v>152</v>
      </c>
      <c r="AZ2510" s="23"/>
      <c r="BA2510" s="25" t="s">
        <v>3446</v>
      </c>
      <c r="BB2510" t="s">
        <v>25</v>
      </c>
      <c r="BC2510" t="e">
        <v>#N/A</v>
      </c>
      <c r="BD2510" t="e">
        <f>IF(Z2510=BC2510,"OK")</f>
        <v>#N/A</v>
      </c>
      <c r="BE2510">
        <v>0.11</v>
      </c>
      <c r="BF2510">
        <v>1.95E-4</v>
      </c>
      <c r="BG2510">
        <v>75</v>
      </c>
      <c r="BH2510">
        <v>50</v>
      </c>
      <c r="BI2510">
        <v>50</v>
      </c>
      <c r="BJ2510">
        <v>0.11</v>
      </c>
      <c r="BK2510">
        <v>1.8799999999999999E-4</v>
      </c>
      <c r="BN2510" s="183"/>
    </row>
    <row r="2511" spans="1:66" ht="25.5" x14ac:dyDescent="0.25">
      <c r="A2511" s="1"/>
      <c r="B2511" s="94">
        <v>2498</v>
      </c>
      <c r="C2511" s="43">
        <v>1005605</v>
      </c>
      <c r="D2511" s="25">
        <v>1090263</v>
      </c>
      <c r="E2511" s="26" t="s">
        <v>159</v>
      </c>
      <c r="F2511" s="151" t="s">
        <v>652</v>
      </c>
      <c r="G2511" s="23"/>
      <c r="H2511" s="46" t="str">
        <f>IFERROR(IFERROR(IF(SEARCH("Usystems",$E2511)&gt;0,"Usystems"),IF(SEARCH("RIIFO",$E2511)&gt;0,"RIIFO","Uponor")),"Uponor")</f>
        <v>Uponor</v>
      </c>
      <c r="I2511" s="25">
        <f>IFERROR(MID($D2511,1,7)+0,"")</f>
        <v>1090263</v>
      </c>
      <c r="J2511" s="25" t="str">
        <f>IFERROR(MID($D2511,10,7)+0,"")</f>
        <v/>
      </c>
      <c r="K2511" s="25" t="str">
        <f>IFERROR(MID($D2511,19,7)+0,"")</f>
        <v/>
      </c>
      <c r="L2511" s="25" t="str">
        <f>IFERROR(MID($D2511,28,7)+0,"")</f>
        <v/>
      </c>
      <c r="M2511" s="25" t="str">
        <f>IF(IFERROR(MID($Q2511,1,7)+0,"")&lt;1130000,IF(INDEX(C:C,MATCH(LEFT(Q2511,7)+0,I:I,0))&lt;1130000,"",INDEX(C:C,MATCH(LEFT(Q2511,7)+0,I:I,0))),IFERROR(MID($Q2511,1,7)+0,""))</f>
        <v/>
      </c>
      <c r="N2511" s="25" t="str">
        <f>IF(IFERROR(MID($Q2511,10,7)+0,"")&lt;1130000,"",IFERROR(MID($Q2511,10,7)+0,""))</f>
        <v/>
      </c>
      <c r="O2511" s="25" t="str">
        <f>IF(IFERROR(MID($Q2511,19,7)+0,"")&lt;1130000,"",IFERROR(MID($Q2511,19,7)+0,""))</f>
        <v/>
      </c>
      <c r="P2511" s="25" t="str">
        <f>IF(M2511="","",IF(N2511="",M2511,M2511&amp;", "&amp;N2511))</f>
        <v/>
      </c>
      <c r="Q2511" s="23"/>
      <c r="R2511" s="23"/>
      <c r="S2511" s="35" t="s">
        <v>60</v>
      </c>
      <c r="T2511" s="34" t="s">
        <v>36</v>
      </c>
      <c r="U2511" s="185">
        <v>3712</v>
      </c>
      <c r="V2511" s="188">
        <v>3712</v>
      </c>
      <c r="W2511" s="189">
        <v>3712</v>
      </c>
      <c r="X2511" s="31">
        <v>3712</v>
      </c>
      <c r="Y2511" s="90">
        <f>IFERROR(ROUND(X2511/W2511-1,2),"")</f>
        <v>0</v>
      </c>
      <c r="Z2511" s="31">
        <f>IF(OR(S2511="VLD MLC components",S2511="VLD MLC pipes",S2511="VLD PEX components",S2511="VLD PEX pipes",S2511="VLD PHC components",S2511="VLD PHC pipes",S2511="Controls VLD"),"По запросу",X2511)</f>
        <v>3712</v>
      </c>
      <c r="AA2511" s="63">
        <f>ROUND(X2511/1.2,3)</f>
        <v>3093.3330000000001</v>
      </c>
      <c r="AB2511" s="23">
        <v>3093.3330000000001</v>
      </c>
      <c r="AC2511" s="190">
        <f>IFERROR(ROUND(AA2511/AB2511-1,2),"")</f>
        <v>0</v>
      </c>
      <c r="AD2511" s="25">
        <v>0.11</v>
      </c>
      <c r="AE2511" s="25">
        <v>1.95E-4</v>
      </c>
      <c r="AF2511" s="25">
        <v>0</v>
      </c>
      <c r="AG2511" s="25" t="s">
        <v>22</v>
      </c>
      <c r="AH2511" s="25">
        <v>0</v>
      </c>
      <c r="AI2511" s="25">
        <v>0</v>
      </c>
      <c r="AJ2511" s="22" t="s">
        <v>20</v>
      </c>
      <c r="AK2511" s="42" t="s">
        <v>19</v>
      </c>
      <c r="AL2511" s="22" t="s">
        <v>20</v>
      </c>
      <c r="AM2511" s="25">
        <v>1</v>
      </c>
      <c r="AN2511" s="25">
        <v>75</v>
      </c>
      <c r="AO2511" s="25">
        <v>50</v>
      </c>
      <c r="AP2511" s="25">
        <v>50</v>
      </c>
      <c r="AQ2511" s="25">
        <v>0.11</v>
      </c>
      <c r="AR2511" s="133">
        <v>1.8799999999999999E-4</v>
      </c>
      <c r="AS2511" s="157" t="s">
        <v>22</v>
      </c>
      <c r="AT2511" s="93" t="s">
        <v>22</v>
      </c>
      <c r="AU2511" s="92" t="s">
        <v>22</v>
      </c>
      <c r="AV2511" s="91" t="s">
        <v>48</v>
      </c>
      <c r="AW2511" s="92" t="s">
        <v>48</v>
      </c>
      <c r="AX2511" s="92" t="s">
        <v>48</v>
      </c>
      <c r="AY2511" s="91" t="s">
        <v>152</v>
      </c>
      <c r="AZ2511" s="23"/>
      <c r="BA2511" s="25">
        <v>0</v>
      </c>
      <c r="BB2511" t="s">
        <v>48</v>
      </c>
      <c r="BC2511" t="e">
        <v>#N/A</v>
      </c>
      <c r="BD2511" t="e">
        <f>IF(Z2511=BC2511,"OK")</f>
        <v>#N/A</v>
      </c>
      <c r="BE2511">
        <v>0.11</v>
      </c>
      <c r="BF2511">
        <v>1.95E-4</v>
      </c>
      <c r="BG2511">
        <v>75</v>
      </c>
      <c r="BH2511">
        <v>50</v>
      </c>
      <c r="BI2511">
        <v>50</v>
      </c>
      <c r="BJ2511">
        <v>0.11</v>
      </c>
      <c r="BK2511">
        <v>1.8799999999999999E-4</v>
      </c>
      <c r="BN2511" s="183"/>
    </row>
    <row r="2512" spans="1:66" ht="25.5" x14ac:dyDescent="0.25">
      <c r="A2512" s="1"/>
      <c r="B2512" s="94">
        <v>2499</v>
      </c>
      <c r="C2512" s="43">
        <v>1090263</v>
      </c>
      <c r="D2512" s="34"/>
      <c r="E2512" s="48" t="s">
        <v>3445</v>
      </c>
      <c r="F2512" s="151" t="s">
        <v>26</v>
      </c>
      <c r="G2512" s="127" t="s">
        <v>27</v>
      </c>
      <c r="H2512" s="46" t="str">
        <f>IFERROR(IFERROR(IF(SEARCH("Usystems",$E2512)&gt;0,"Usystems"),IF(SEARCH("RIIFO",$E2512)&gt;0,"RIIFO","Uponor")),"Uponor")</f>
        <v>Uponor</v>
      </c>
      <c r="I2512" s="25" t="str">
        <f>IFERROR(MID($D2512,1,7)+0,"")</f>
        <v/>
      </c>
      <c r="J2512" s="25" t="str">
        <f>IFERROR(MID($D2512,10,7)+0,"")</f>
        <v/>
      </c>
      <c r="K2512" s="25" t="str">
        <f>IFERROR(MID($D2512,19,7)+0,"")</f>
        <v/>
      </c>
      <c r="L2512" s="25" t="str">
        <f>IFERROR(MID($D2512,28,7)+0,"")</f>
        <v/>
      </c>
      <c r="M2512" s="25" t="e">
        <f>IF(IFERROR(MID($Q2512,1,7)+0,"")&lt;1130000,IF(INDEX(C:C,MATCH(LEFT(Q2512,7)+0,I:I,0))&lt;1130000,"",INDEX(C:C,MATCH(LEFT(Q2512,7)+0,I:I,0))),IFERROR(MID($Q2512,1,7)+0,""))</f>
        <v>#N/A</v>
      </c>
      <c r="N2512" s="25" t="str">
        <f>IF(IFERROR(MID($Q2512,10,7)+0,"")&lt;1130000,"",IFERROR(MID($Q2512,10,7)+0,""))</f>
        <v/>
      </c>
      <c r="O2512" s="25" t="str">
        <f>IF(IFERROR(MID($Q2512,19,7)+0,"")&lt;1130000,"",IFERROR(MID($Q2512,19,7)+0,""))</f>
        <v/>
      </c>
      <c r="P2512" s="25" t="e">
        <f>IF(M2512="","",IF(N2512="",M2512,M2512&amp;", "&amp;N2512))</f>
        <v>#N/A</v>
      </c>
      <c r="Q2512" s="25">
        <v>1005605</v>
      </c>
      <c r="R2512" s="25"/>
      <c r="S2512" s="35" t="s">
        <v>60</v>
      </c>
      <c r="T2512" s="34" t="s">
        <v>36</v>
      </c>
      <c r="U2512" s="185">
        <v>4991</v>
      </c>
      <c r="V2512" s="188">
        <v>4991</v>
      </c>
      <c r="W2512" s="189">
        <v>4991</v>
      </c>
      <c r="X2512" s="31">
        <v>4991</v>
      </c>
      <c r="Y2512" s="90">
        <f>IFERROR(ROUND(X2512/W2512-1,2),"")</f>
        <v>0</v>
      </c>
      <c r="Z2512" s="31">
        <f>IF(OR(S2512="VLD MLC components",S2512="VLD MLC pipes",S2512="VLD PEX components",S2512="VLD PEX pipes",S2512="VLD PHC components",S2512="VLD PHC pipes",S2512="Controls VLD"),"По запросу",X2512)</f>
        <v>4991</v>
      </c>
      <c r="AA2512" s="63">
        <f>ROUND(X2512/1.2,3)</f>
        <v>4159.1670000000004</v>
      </c>
      <c r="AB2512" s="23">
        <v>4159.1670000000004</v>
      </c>
      <c r="AC2512" s="190">
        <f>IFERROR(ROUND(AA2512/AB2512-1,2),"")</f>
        <v>0</v>
      </c>
      <c r="AD2512" s="25">
        <v>0.1</v>
      </c>
      <c r="AE2512" s="25">
        <v>3.2899999999999997E-4</v>
      </c>
      <c r="AF2512" s="25">
        <v>0</v>
      </c>
      <c r="AG2512" s="25" t="s">
        <v>22</v>
      </c>
      <c r="AH2512" s="25">
        <v>0</v>
      </c>
      <c r="AI2512" s="25">
        <v>0</v>
      </c>
      <c r="AJ2512" s="25" t="s">
        <v>19</v>
      </c>
      <c r="AK2512" s="42" t="s">
        <v>19</v>
      </c>
      <c r="AL2512" s="25" t="s">
        <v>19</v>
      </c>
      <c r="AM2512" s="25">
        <v>1</v>
      </c>
      <c r="AN2512" s="25">
        <v>74</v>
      </c>
      <c r="AO2512" s="25">
        <v>50</v>
      </c>
      <c r="AP2512" s="25">
        <v>89</v>
      </c>
      <c r="AQ2512" s="25">
        <v>0.1</v>
      </c>
      <c r="AR2512" s="94">
        <v>3.2899999999999997E-4</v>
      </c>
      <c r="AS2512" s="157" t="s">
        <v>22</v>
      </c>
      <c r="AT2512" s="93">
        <v>43096</v>
      </c>
      <c r="AU2512" s="92" t="s">
        <v>22</v>
      </c>
      <c r="AV2512" s="91" t="s">
        <v>152</v>
      </c>
      <c r="AW2512" s="92" t="s">
        <v>48</v>
      </c>
      <c r="AX2512" s="92" t="s">
        <v>48</v>
      </c>
      <c r="AY2512" s="91" t="s">
        <v>152</v>
      </c>
      <c r="AZ2512" s="23"/>
      <c r="BA2512" s="25">
        <v>0</v>
      </c>
      <c r="BB2512" t="s">
        <v>48</v>
      </c>
      <c r="BC2512" t="e">
        <v>#N/A</v>
      </c>
      <c r="BD2512" t="e">
        <f>IF(Z2512=BC2512,"OK")</f>
        <v>#N/A</v>
      </c>
      <c r="BE2512">
        <v>0.1</v>
      </c>
      <c r="BF2512">
        <v>3.2899999999999997E-4</v>
      </c>
      <c r="BG2512">
        <v>74</v>
      </c>
      <c r="BH2512">
        <v>50</v>
      </c>
      <c r="BI2512">
        <v>89</v>
      </c>
      <c r="BJ2512">
        <v>0.1</v>
      </c>
      <c r="BK2512">
        <v>3.2899999999999997E-4</v>
      </c>
      <c r="BN2512" s="183"/>
    </row>
    <row r="2513" spans="1:66" ht="25.5" x14ac:dyDescent="0.25">
      <c r="A2513" s="1"/>
      <c r="B2513" s="94">
        <v>2500</v>
      </c>
      <c r="C2513" s="43">
        <v>1087763</v>
      </c>
      <c r="D2513" s="34">
        <v>1087429</v>
      </c>
      <c r="E2513" s="27" t="s">
        <v>3444</v>
      </c>
      <c r="F2513" s="151" t="s">
        <v>26</v>
      </c>
      <c r="G2513" s="41"/>
      <c r="H2513" s="46" t="str">
        <f>IFERROR(IFERROR(IF(SEARCH("Usystems",$E2513)&gt;0,"Usystems"),IF(SEARCH("RIIFO",$E2513)&gt;0,"RIIFO","Uponor")),"Uponor")</f>
        <v>Uponor</v>
      </c>
      <c r="I2513" s="25">
        <f>IFERROR(MID($D2513,1,7)+0,"")</f>
        <v>1087429</v>
      </c>
      <c r="J2513" s="25" t="str">
        <f>IFERROR(MID($D2513,10,7)+0,"")</f>
        <v/>
      </c>
      <c r="K2513" s="25" t="str">
        <f>IFERROR(MID($D2513,19,7)+0,"")</f>
        <v/>
      </c>
      <c r="L2513" s="25" t="str">
        <f>IFERROR(MID($D2513,28,7)+0,"")</f>
        <v/>
      </c>
      <c r="M2513" s="25">
        <f>IF(IFERROR(MID($Q2513,1,7)+0,"")&lt;1130000,IF(INDEX(C:C,MATCH(LEFT(Q2513,7)+0,I:I,0))&lt;1130000,"",INDEX(C:C,MATCH(LEFT(Q2513,7)+0,I:I,0))),IFERROR(MID($Q2513,1,7)+0,""))</f>
        <v>1136055</v>
      </c>
      <c r="N2513" s="25" t="str">
        <f>IF(IFERROR(MID($Q2513,10,7)+0,"")&lt;1130000,"",IFERROR(MID($Q2513,10,7)+0,""))</f>
        <v/>
      </c>
      <c r="O2513" s="25" t="str">
        <f>IF(IFERROR(MID($Q2513,19,7)+0,"")&lt;1130000,"",IFERROR(MID($Q2513,19,7)+0,""))</f>
        <v/>
      </c>
      <c r="P2513" s="25">
        <f>IF(M2513="","",IF(N2513="",M2513,M2513&amp;", "&amp;N2513))</f>
        <v>1136055</v>
      </c>
      <c r="Q2513" s="25">
        <v>1013006</v>
      </c>
      <c r="R2513" s="25"/>
      <c r="S2513" s="35" t="s">
        <v>60</v>
      </c>
      <c r="T2513" s="34" t="s">
        <v>38</v>
      </c>
      <c r="U2513" s="185">
        <v>3899</v>
      </c>
      <c r="V2513" s="188">
        <v>3899</v>
      </c>
      <c r="W2513" s="189">
        <v>3899</v>
      </c>
      <c r="X2513" s="31">
        <v>3899</v>
      </c>
      <c r="Y2513" s="90">
        <f>IFERROR(ROUND(X2513/W2513-1,2),"")</f>
        <v>0</v>
      </c>
      <c r="Z2513" s="31">
        <f>IF(OR(S2513="VLD MLC components",S2513="VLD MLC pipes",S2513="VLD PEX components",S2513="VLD PEX pipes",S2513="VLD PHC components",S2513="VLD PHC pipes",S2513="Controls VLD"),"По запросу",X2513)</f>
        <v>3899</v>
      </c>
      <c r="AA2513" s="63">
        <f>ROUND(X2513/1.2,3)</f>
        <v>3249.1669999999999</v>
      </c>
      <c r="AB2513" s="23">
        <v>3249.1669999999999</v>
      </c>
      <c r="AC2513" s="190">
        <f>IFERROR(ROUND(AA2513/AB2513-1,2),"")</f>
        <v>0</v>
      </c>
      <c r="AD2513" s="25">
        <v>0.185</v>
      </c>
      <c r="AE2513" s="25">
        <v>1.1E-4</v>
      </c>
      <c r="AF2513" s="25">
        <v>0</v>
      </c>
      <c r="AG2513" s="25" t="s">
        <v>22</v>
      </c>
      <c r="AH2513" s="25">
        <v>0</v>
      </c>
      <c r="AI2513" s="25">
        <v>0</v>
      </c>
      <c r="AJ2513" s="25" t="s">
        <v>19</v>
      </c>
      <c r="AK2513" s="42" t="s">
        <v>19</v>
      </c>
      <c r="AL2513" s="25" t="s">
        <v>19</v>
      </c>
      <c r="AM2513" s="25">
        <v>1</v>
      </c>
      <c r="AN2513" s="25">
        <v>74</v>
      </c>
      <c r="AO2513" s="25">
        <v>50</v>
      </c>
      <c r="AP2513" s="25">
        <v>89</v>
      </c>
      <c r="AQ2513" s="25">
        <v>0.185</v>
      </c>
      <c r="AR2513" s="94">
        <v>3.2899999999999997E-4</v>
      </c>
      <c r="AS2513" s="157" t="s">
        <v>22</v>
      </c>
      <c r="AT2513" s="93" t="s">
        <v>22</v>
      </c>
      <c r="AU2513" s="92" t="s">
        <v>22</v>
      </c>
      <c r="AV2513" s="91" t="s">
        <v>48</v>
      </c>
      <c r="AW2513" s="92" t="s">
        <v>48</v>
      </c>
      <c r="AX2513" s="92" t="s">
        <v>48</v>
      </c>
      <c r="AY2513" s="91" t="s">
        <v>152</v>
      </c>
      <c r="AZ2513" s="23"/>
      <c r="BA2513" s="25">
        <v>0</v>
      </c>
      <c r="BB2513" t="s">
        <v>48</v>
      </c>
      <c r="BC2513" t="e">
        <v>#N/A</v>
      </c>
      <c r="BD2513" t="e">
        <f>IF(Z2513=BC2513,"OK")</f>
        <v>#N/A</v>
      </c>
      <c r="BE2513">
        <v>0.185</v>
      </c>
      <c r="BF2513">
        <v>1.1E-4</v>
      </c>
      <c r="BG2513">
        <v>74</v>
      </c>
      <c r="BH2513">
        <v>50</v>
      </c>
      <c r="BI2513">
        <v>89</v>
      </c>
      <c r="BJ2513">
        <v>0.185</v>
      </c>
      <c r="BK2513">
        <v>3.2899999999999997E-4</v>
      </c>
      <c r="BN2513" s="183"/>
    </row>
    <row r="2514" spans="1:66" ht="25.5" x14ac:dyDescent="0.25">
      <c r="A2514" s="1"/>
      <c r="B2514" s="94">
        <v>2501</v>
      </c>
      <c r="C2514" s="43">
        <v>1007249</v>
      </c>
      <c r="D2514" s="25">
        <v>1090264</v>
      </c>
      <c r="E2514" s="26" t="s">
        <v>3443</v>
      </c>
      <c r="F2514" s="151" t="s">
        <v>21</v>
      </c>
      <c r="G2514" s="23"/>
      <c r="H2514" s="46" t="str">
        <f>IFERROR(IFERROR(IF(SEARCH("Usystems",$E2514)&gt;0,"Usystems"),IF(SEARCH("RIIFO",$E2514)&gt;0,"RIIFO","Uponor")),"Uponor")</f>
        <v>Uponor</v>
      </c>
      <c r="I2514" s="25">
        <f>IFERROR(MID($D2514,1,7)+0,"")</f>
        <v>1090264</v>
      </c>
      <c r="J2514" s="25" t="str">
        <f>IFERROR(MID($D2514,10,7)+0,"")</f>
        <v/>
      </c>
      <c r="K2514" s="25" t="str">
        <f>IFERROR(MID($D2514,19,7)+0,"")</f>
        <v/>
      </c>
      <c r="L2514" s="25" t="str">
        <f>IFERROR(MID($D2514,28,7)+0,"")</f>
        <v/>
      </c>
      <c r="M2514" s="25" t="str">
        <f>IF(IFERROR(MID($Q2514,1,7)+0,"")&lt;1130000,IF(INDEX(C:C,MATCH(LEFT(Q2514,7)+0,I:I,0))&lt;1130000,"",INDEX(C:C,MATCH(LEFT(Q2514,7)+0,I:I,0))),IFERROR(MID($Q2514,1,7)+0,""))</f>
        <v/>
      </c>
      <c r="N2514" s="25" t="str">
        <f>IF(IFERROR(MID($Q2514,10,7)+0,"")&lt;1130000,"",IFERROR(MID($Q2514,10,7)+0,""))</f>
        <v/>
      </c>
      <c r="O2514" s="25" t="str">
        <f>IF(IFERROR(MID($Q2514,19,7)+0,"")&lt;1130000,"",IFERROR(MID($Q2514,19,7)+0,""))</f>
        <v/>
      </c>
      <c r="P2514" s="25" t="str">
        <f>IF(M2514="","",IF(N2514="",M2514,M2514&amp;", "&amp;N2514))</f>
        <v/>
      </c>
      <c r="Q2514" s="23"/>
      <c r="R2514" s="23"/>
      <c r="S2514" s="35" t="s">
        <v>60</v>
      </c>
      <c r="T2514" s="34" t="s">
        <v>36</v>
      </c>
      <c r="U2514" s="185">
        <v>4480</v>
      </c>
      <c r="V2514" s="188">
        <v>4480</v>
      </c>
      <c r="W2514" s="189">
        <v>4480</v>
      </c>
      <c r="X2514" s="31">
        <v>4480</v>
      </c>
      <c r="Y2514" s="90">
        <f>IFERROR(ROUND(X2514/W2514-1,2),"")</f>
        <v>0</v>
      </c>
      <c r="Z2514" s="31">
        <f>IF(OR(S2514="VLD MLC components",S2514="VLD MLC pipes",S2514="VLD PEX components",S2514="VLD PEX pipes",S2514="VLD PHC components",S2514="VLD PHC pipes",S2514="Controls VLD"),"По запросу",X2514)</f>
        <v>4480</v>
      </c>
      <c r="AA2514" s="63">
        <f>ROUND(X2514/1.2,3)</f>
        <v>3733.3330000000001</v>
      </c>
      <c r="AB2514" s="23">
        <v>3733.3330000000001</v>
      </c>
      <c r="AC2514" s="190">
        <f>IFERROR(ROUND(AA2514/AB2514-1,2),"")</f>
        <v>0</v>
      </c>
      <c r="AD2514" s="25">
        <v>0.11</v>
      </c>
      <c r="AE2514" s="25">
        <v>1.6000000000000001E-4</v>
      </c>
      <c r="AF2514" s="25">
        <v>0</v>
      </c>
      <c r="AG2514" s="25" t="s">
        <v>22</v>
      </c>
      <c r="AH2514" s="25">
        <v>0</v>
      </c>
      <c r="AI2514" s="25">
        <v>0</v>
      </c>
      <c r="AJ2514" s="22" t="s">
        <v>20</v>
      </c>
      <c r="AK2514" s="42" t="s">
        <v>19</v>
      </c>
      <c r="AL2514" s="22" t="s">
        <v>20</v>
      </c>
      <c r="AM2514" s="25">
        <v>1</v>
      </c>
      <c r="AN2514" s="25">
        <v>75</v>
      </c>
      <c r="AO2514" s="25">
        <v>50</v>
      </c>
      <c r="AP2514" s="25">
        <v>50</v>
      </c>
      <c r="AQ2514" s="25">
        <v>0.11</v>
      </c>
      <c r="AR2514" s="133">
        <v>1.8799999999999999E-4</v>
      </c>
      <c r="AS2514" s="157" t="s">
        <v>22</v>
      </c>
      <c r="AT2514" s="93" t="s">
        <v>22</v>
      </c>
      <c r="AU2514" s="92" t="s">
        <v>22</v>
      </c>
      <c r="AV2514" s="91" t="s">
        <v>48</v>
      </c>
      <c r="AW2514" s="92" t="s">
        <v>48</v>
      </c>
      <c r="AX2514" s="92" t="s">
        <v>48</v>
      </c>
      <c r="AY2514" s="91" t="s">
        <v>152</v>
      </c>
      <c r="AZ2514" s="23"/>
      <c r="BA2514" s="25">
        <v>0</v>
      </c>
      <c r="BB2514" t="s">
        <v>48</v>
      </c>
      <c r="BC2514" t="e">
        <v>#N/A</v>
      </c>
      <c r="BD2514" t="e">
        <f>IF(Z2514=BC2514,"OK")</f>
        <v>#N/A</v>
      </c>
      <c r="BE2514">
        <v>0.11</v>
      </c>
      <c r="BF2514">
        <v>1.6000000000000001E-4</v>
      </c>
      <c r="BG2514">
        <v>75</v>
      </c>
      <c r="BH2514">
        <v>50</v>
      </c>
      <c r="BI2514">
        <v>50</v>
      </c>
      <c r="BJ2514">
        <v>0.11</v>
      </c>
      <c r="BK2514">
        <v>1.8799999999999999E-4</v>
      </c>
      <c r="BN2514" s="183"/>
    </row>
    <row r="2515" spans="1:66" ht="25.5" x14ac:dyDescent="0.25">
      <c r="A2515" s="1"/>
      <c r="B2515" s="94">
        <v>2502</v>
      </c>
      <c r="C2515" s="43">
        <v>1022244</v>
      </c>
      <c r="D2515" s="25">
        <v>1090265</v>
      </c>
      <c r="E2515" s="26" t="s">
        <v>3442</v>
      </c>
      <c r="F2515" s="151" t="s">
        <v>44</v>
      </c>
      <c r="G2515" s="23"/>
      <c r="H2515" s="46" t="str">
        <f>IFERROR(IFERROR(IF(SEARCH("Usystems",$E2515)&gt;0,"Usystems"),IF(SEARCH("RIIFO",$E2515)&gt;0,"RIIFO","Uponor")),"Uponor")</f>
        <v>Uponor</v>
      </c>
      <c r="I2515" s="25">
        <f>IFERROR(MID($D2515,1,7)+0,"")</f>
        <v>1090265</v>
      </c>
      <c r="J2515" s="25" t="str">
        <f>IFERROR(MID($D2515,10,7)+0,"")</f>
        <v/>
      </c>
      <c r="K2515" s="25" t="str">
        <f>IFERROR(MID($D2515,19,7)+0,"")</f>
        <v/>
      </c>
      <c r="L2515" s="25" t="str">
        <f>IFERROR(MID($D2515,28,7)+0,"")</f>
        <v/>
      </c>
      <c r="M2515" s="25" t="str">
        <f>IF(IFERROR(MID($Q2515,1,7)+0,"")&lt;1130000,IF(INDEX(C:C,MATCH(LEFT(Q2515,7)+0,I:I,0))&lt;1130000,"",INDEX(C:C,MATCH(LEFT(Q2515,7)+0,I:I,0))),IFERROR(MID($Q2515,1,7)+0,""))</f>
        <v/>
      </c>
      <c r="N2515" s="25" t="str">
        <f>IF(IFERROR(MID($Q2515,10,7)+0,"")&lt;1130000,"",IFERROR(MID($Q2515,10,7)+0,""))</f>
        <v/>
      </c>
      <c r="O2515" s="25" t="str">
        <f>IF(IFERROR(MID($Q2515,19,7)+0,"")&lt;1130000,"",IFERROR(MID($Q2515,19,7)+0,""))</f>
        <v/>
      </c>
      <c r="P2515" s="25" t="str">
        <f>IF(M2515="","",IF(N2515="",M2515,M2515&amp;", "&amp;N2515))</f>
        <v/>
      </c>
      <c r="Q2515" s="23"/>
      <c r="R2515" s="23"/>
      <c r="S2515" s="35" t="s">
        <v>60</v>
      </c>
      <c r="T2515" s="34" t="s">
        <v>36</v>
      </c>
      <c r="U2515" s="185">
        <v>4480</v>
      </c>
      <c r="V2515" s="188">
        <v>4480</v>
      </c>
      <c r="W2515" s="189">
        <v>4480</v>
      </c>
      <c r="X2515" s="31">
        <v>4480</v>
      </c>
      <c r="Y2515" s="90">
        <f>IFERROR(ROUND(X2515/W2515-1,2),"")</f>
        <v>0</v>
      </c>
      <c r="Z2515" s="31">
        <f>IF(OR(S2515="VLD MLC components",S2515="VLD MLC pipes",S2515="VLD PEX components",S2515="VLD PEX pipes",S2515="VLD PHC components",S2515="VLD PHC pipes",S2515="Controls VLD"),"По запросу",X2515)</f>
        <v>4480</v>
      </c>
      <c r="AA2515" s="63">
        <f>ROUND(X2515/1.2,3)</f>
        <v>3733.3330000000001</v>
      </c>
      <c r="AB2515" s="23">
        <v>3733.3330000000001</v>
      </c>
      <c r="AC2515" s="190">
        <f>IFERROR(ROUND(AA2515/AB2515-1,2),"")</f>
        <v>0</v>
      </c>
      <c r="AD2515" s="25">
        <v>0.11</v>
      </c>
      <c r="AE2515" s="25">
        <v>1.6000000000000001E-4</v>
      </c>
      <c r="AF2515" s="25">
        <v>0</v>
      </c>
      <c r="AG2515" s="25" t="s">
        <v>22</v>
      </c>
      <c r="AH2515" s="25">
        <v>0</v>
      </c>
      <c r="AI2515" s="25">
        <v>0</v>
      </c>
      <c r="AJ2515" s="22" t="s">
        <v>20</v>
      </c>
      <c r="AK2515" s="42" t="s">
        <v>19</v>
      </c>
      <c r="AL2515" s="22" t="s">
        <v>20</v>
      </c>
      <c r="AM2515" s="25">
        <v>1</v>
      </c>
      <c r="AN2515" s="25">
        <v>75</v>
      </c>
      <c r="AO2515" s="25">
        <v>50</v>
      </c>
      <c r="AP2515" s="25">
        <v>50</v>
      </c>
      <c r="AQ2515" s="25">
        <v>0.11</v>
      </c>
      <c r="AR2515" s="133">
        <v>1.8799999999999999E-4</v>
      </c>
      <c r="AS2515" s="157" t="s">
        <v>22</v>
      </c>
      <c r="AT2515" s="93" t="s">
        <v>22</v>
      </c>
      <c r="AU2515" s="92" t="s">
        <v>22</v>
      </c>
      <c r="AV2515" s="91" t="s">
        <v>48</v>
      </c>
      <c r="AW2515" s="92" t="s">
        <v>48</v>
      </c>
      <c r="AX2515" s="92" t="s">
        <v>48</v>
      </c>
      <c r="AY2515" s="91" t="s">
        <v>152</v>
      </c>
      <c r="AZ2515" s="23"/>
      <c r="BA2515" s="25">
        <v>0</v>
      </c>
      <c r="BB2515" t="s">
        <v>48</v>
      </c>
      <c r="BC2515" t="e">
        <v>#N/A</v>
      </c>
      <c r="BD2515" t="e">
        <f>IF(Z2515=BC2515,"OK")</f>
        <v>#N/A</v>
      </c>
      <c r="BE2515">
        <v>0.11</v>
      </c>
      <c r="BF2515">
        <v>1.6000000000000001E-4</v>
      </c>
      <c r="BG2515">
        <v>75</v>
      </c>
      <c r="BH2515">
        <v>50</v>
      </c>
      <c r="BI2515">
        <v>50</v>
      </c>
      <c r="BJ2515">
        <v>0.11</v>
      </c>
      <c r="BK2515">
        <v>1.8799999999999999E-4</v>
      </c>
      <c r="BN2515" s="183"/>
    </row>
    <row r="2516" spans="1:66" ht="25.5" x14ac:dyDescent="0.25">
      <c r="A2516" s="1"/>
      <c r="B2516" s="94">
        <v>2503</v>
      </c>
      <c r="C2516" s="43">
        <v>1090264</v>
      </c>
      <c r="D2516" s="34"/>
      <c r="E2516" s="27" t="s">
        <v>3441</v>
      </c>
      <c r="F2516" s="151" t="s">
        <v>26</v>
      </c>
      <c r="G2516" s="41" t="s">
        <v>27</v>
      </c>
      <c r="H2516" s="46" t="str">
        <f>IFERROR(IFERROR(IF(SEARCH("Usystems",$E2516)&gt;0,"Usystems"),IF(SEARCH("RIIFO",$E2516)&gt;0,"RIIFO","Uponor")),"Uponor")</f>
        <v>Uponor</v>
      </c>
      <c r="I2516" s="25" t="str">
        <f>IFERROR(MID($D2516,1,7)+0,"")</f>
        <v/>
      </c>
      <c r="J2516" s="25" t="str">
        <f>IFERROR(MID($D2516,10,7)+0,"")</f>
        <v/>
      </c>
      <c r="K2516" s="25" t="str">
        <f>IFERROR(MID($D2516,19,7)+0,"")</f>
        <v/>
      </c>
      <c r="L2516" s="25" t="str">
        <f>IFERROR(MID($D2516,28,7)+0,"")</f>
        <v/>
      </c>
      <c r="M2516" s="25" t="e">
        <f>IF(IFERROR(MID($Q2516,1,7)+0,"")&lt;1130000,IF(INDEX(C:C,MATCH(LEFT(Q2516,7)+0,I:I,0))&lt;1130000,"",INDEX(C:C,MATCH(LEFT(Q2516,7)+0,I:I,0))),IFERROR(MID($Q2516,1,7)+0,""))</f>
        <v>#N/A</v>
      </c>
      <c r="N2516" s="25" t="str">
        <f>IF(IFERROR(MID($Q2516,10,7)+0,"")&lt;1130000,"",IFERROR(MID($Q2516,10,7)+0,""))</f>
        <v/>
      </c>
      <c r="O2516" s="25" t="str">
        <f>IF(IFERROR(MID($Q2516,19,7)+0,"")&lt;1130000,"",IFERROR(MID($Q2516,19,7)+0,""))</f>
        <v/>
      </c>
      <c r="P2516" s="25" t="e">
        <f>IF(M2516="","",IF(N2516="",M2516,M2516&amp;", "&amp;N2516))</f>
        <v>#N/A</v>
      </c>
      <c r="Q2516" s="34">
        <v>1007249</v>
      </c>
      <c r="R2516" s="34"/>
      <c r="S2516" s="35" t="s">
        <v>60</v>
      </c>
      <c r="T2516" s="34" t="s">
        <v>36</v>
      </c>
      <c r="U2516" s="185">
        <v>4499</v>
      </c>
      <c r="V2516" s="188">
        <v>4499</v>
      </c>
      <c r="W2516" s="189">
        <v>4499</v>
      </c>
      <c r="X2516" s="31">
        <v>4499</v>
      </c>
      <c r="Y2516" s="90">
        <f>IFERROR(ROUND(X2516/W2516-1,2),"")</f>
        <v>0</v>
      </c>
      <c r="Z2516" s="31">
        <f>IF(OR(S2516="VLD MLC components",S2516="VLD MLC pipes",S2516="VLD PEX components",S2516="VLD PEX pipes",S2516="VLD PHC components",S2516="VLD PHC pipes",S2516="Controls VLD"),"По запросу",X2516)</f>
        <v>4499</v>
      </c>
      <c r="AA2516" s="63">
        <f>ROUND(X2516/1.2,3)</f>
        <v>3749.1669999999999</v>
      </c>
      <c r="AB2516" s="23">
        <v>3749.1669999999999</v>
      </c>
      <c r="AC2516" s="190">
        <f>IFERROR(ROUND(AA2516/AB2516-1,2),"")</f>
        <v>0</v>
      </c>
      <c r="AD2516" s="25">
        <v>0.1</v>
      </c>
      <c r="AE2516" s="25">
        <v>3.2899999999999997E-4</v>
      </c>
      <c r="AF2516" s="25">
        <v>0</v>
      </c>
      <c r="AG2516" s="25" t="s">
        <v>22</v>
      </c>
      <c r="AH2516" s="25">
        <v>0</v>
      </c>
      <c r="AI2516" s="25">
        <v>0</v>
      </c>
      <c r="AJ2516" s="25" t="s">
        <v>19</v>
      </c>
      <c r="AK2516" s="42" t="s">
        <v>19</v>
      </c>
      <c r="AL2516" s="25" t="s">
        <v>19</v>
      </c>
      <c r="AM2516" s="25">
        <v>1</v>
      </c>
      <c r="AN2516" s="25">
        <v>74</v>
      </c>
      <c r="AO2516" s="25">
        <v>50</v>
      </c>
      <c r="AP2516" s="25">
        <v>89</v>
      </c>
      <c r="AQ2516" s="25">
        <v>0.1</v>
      </c>
      <c r="AR2516" s="94">
        <v>3.2899999999999997E-4</v>
      </c>
      <c r="AS2516" s="157" t="s">
        <v>22</v>
      </c>
      <c r="AT2516" s="93">
        <v>43096</v>
      </c>
      <c r="AU2516" s="92" t="s">
        <v>22</v>
      </c>
      <c r="AV2516" s="91" t="s">
        <v>48</v>
      </c>
      <c r="AW2516" s="92" t="s">
        <v>48</v>
      </c>
      <c r="AX2516" s="92" t="s">
        <v>48</v>
      </c>
      <c r="AY2516" s="91" t="s">
        <v>152</v>
      </c>
      <c r="AZ2516" s="23"/>
      <c r="BA2516" s="25">
        <v>0</v>
      </c>
      <c r="BB2516" t="s">
        <v>48</v>
      </c>
      <c r="BC2516" t="e">
        <v>#N/A</v>
      </c>
      <c r="BD2516" t="e">
        <f>IF(Z2516=BC2516,"OK")</f>
        <v>#N/A</v>
      </c>
      <c r="BE2516">
        <v>0.1</v>
      </c>
      <c r="BF2516">
        <v>3.2899999999999997E-4</v>
      </c>
      <c r="BG2516">
        <v>74</v>
      </c>
      <c r="BH2516">
        <v>50</v>
      </c>
      <c r="BI2516">
        <v>89</v>
      </c>
      <c r="BJ2516">
        <v>0.1</v>
      </c>
      <c r="BK2516">
        <v>3.2899999999999997E-4</v>
      </c>
      <c r="BN2516" s="183"/>
    </row>
    <row r="2517" spans="1:66" ht="38.25" x14ac:dyDescent="0.25">
      <c r="A2517" s="1"/>
      <c r="B2517" s="94">
        <v>2504</v>
      </c>
      <c r="C2517" s="43">
        <v>1090265</v>
      </c>
      <c r="D2517" s="34">
        <v>1022244</v>
      </c>
      <c r="E2517" s="48" t="s">
        <v>3440</v>
      </c>
      <c r="F2517" s="151" t="s">
        <v>26</v>
      </c>
      <c r="G2517" s="41" t="s">
        <v>29</v>
      </c>
      <c r="H2517" s="46" t="str">
        <f>IFERROR(IFERROR(IF(SEARCH("Usystems",$E2517)&gt;0,"Usystems"),IF(SEARCH("RIIFO",$E2517)&gt;0,"RIIFO","Uponor")),"Uponor")</f>
        <v>Uponor</v>
      </c>
      <c r="I2517" s="25">
        <f>IFERROR(MID($D2517,1,7)+0,"")</f>
        <v>1022244</v>
      </c>
      <c r="J2517" s="25" t="str">
        <f>IFERROR(MID($D2517,10,7)+0,"")</f>
        <v/>
      </c>
      <c r="K2517" s="25" t="str">
        <f>IFERROR(MID($D2517,19,7)+0,"")</f>
        <v/>
      </c>
      <c r="L2517" s="25" t="str">
        <f>IFERROR(MID($D2517,28,7)+0,"")</f>
        <v/>
      </c>
      <c r="M2517" s="25" t="str">
        <f>IF(IFERROR(MID($Q2517,1,7)+0,"")&lt;1130000,IF(INDEX(C:C,MATCH(LEFT(Q2517,7)+0,I:I,0))&lt;1130000,"",INDEX(C:C,MATCH(LEFT(Q2517,7)+0,I:I,0))),IFERROR(MID($Q2517,1,7)+0,""))</f>
        <v/>
      </c>
      <c r="N2517" s="25" t="str">
        <f>IF(IFERROR(MID($Q2517,10,7)+0,"")&lt;1130000,"",IFERROR(MID($Q2517,10,7)+0,""))</f>
        <v/>
      </c>
      <c r="O2517" s="25" t="str">
        <f>IF(IFERROR(MID($Q2517,19,7)+0,"")&lt;1130000,"",IFERROR(MID($Q2517,19,7)+0,""))</f>
        <v/>
      </c>
      <c r="P2517" s="25" t="str">
        <f>IF(M2517="","",IF(N2517="",M2517,M2517&amp;", "&amp;N2517))</f>
        <v/>
      </c>
      <c r="Q2517" s="25"/>
      <c r="R2517" s="25"/>
      <c r="S2517" s="35" t="s">
        <v>60</v>
      </c>
      <c r="T2517" s="34" t="s">
        <v>36</v>
      </c>
      <c r="U2517" s="185">
        <v>5235</v>
      </c>
      <c r="V2517" s="188">
        <v>5235</v>
      </c>
      <c r="W2517" s="189">
        <v>5235</v>
      </c>
      <c r="X2517" s="31">
        <v>5235</v>
      </c>
      <c r="Y2517" s="90">
        <f>IFERROR(ROUND(X2517/W2517-1,2),"")</f>
        <v>0</v>
      </c>
      <c r="Z2517" s="31">
        <f>IF(OR(S2517="VLD MLC components",S2517="VLD MLC pipes",S2517="VLD PEX components",S2517="VLD PEX pipes",S2517="VLD PHC components",S2517="VLD PHC pipes",S2517="Controls VLD"),"По запросу",X2517)</f>
        <v>5235</v>
      </c>
      <c r="AA2517" s="63">
        <f>ROUND(X2517/1.2,3)</f>
        <v>4362.5</v>
      </c>
      <c r="AB2517" s="23">
        <v>4362.5</v>
      </c>
      <c r="AC2517" s="190">
        <f>IFERROR(ROUND(AA2517/AB2517-1,2),"")</f>
        <v>0</v>
      </c>
      <c r="AD2517" s="25">
        <v>0.1</v>
      </c>
      <c r="AE2517" s="25">
        <v>3.2899999999999997E-4</v>
      </c>
      <c r="AF2517" s="25">
        <v>0</v>
      </c>
      <c r="AG2517" s="25" t="s">
        <v>22</v>
      </c>
      <c r="AH2517" s="25">
        <v>0</v>
      </c>
      <c r="AI2517" s="25">
        <v>0</v>
      </c>
      <c r="AJ2517" s="25" t="s">
        <v>20</v>
      </c>
      <c r="AK2517" s="42" t="s">
        <v>19</v>
      </c>
      <c r="AL2517" s="25" t="s">
        <v>19</v>
      </c>
      <c r="AM2517" s="25">
        <v>1</v>
      </c>
      <c r="AN2517" s="25">
        <v>74</v>
      </c>
      <c r="AO2517" s="25">
        <v>50</v>
      </c>
      <c r="AP2517" s="25">
        <v>89</v>
      </c>
      <c r="AQ2517" s="25">
        <v>0.1</v>
      </c>
      <c r="AR2517" s="94">
        <v>3.2899999999999997E-4</v>
      </c>
      <c r="AS2517" s="157" t="s">
        <v>22</v>
      </c>
      <c r="AT2517" s="93">
        <v>43096</v>
      </c>
      <c r="AU2517" s="92" t="s">
        <v>22</v>
      </c>
      <c r="AV2517" s="91" t="s">
        <v>152</v>
      </c>
      <c r="AW2517" s="92" t="s">
        <v>48</v>
      </c>
      <c r="AX2517" s="92" t="s">
        <v>48</v>
      </c>
      <c r="AY2517" s="91" t="s">
        <v>152</v>
      </c>
      <c r="AZ2517" s="23"/>
      <c r="BA2517" s="25" t="s">
        <v>3439</v>
      </c>
      <c r="BB2517" t="s">
        <v>25</v>
      </c>
      <c r="BC2517" t="e">
        <v>#N/A</v>
      </c>
      <c r="BD2517" t="e">
        <f>IF(Z2517=BC2517,"OK")</f>
        <v>#N/A</v>
      </c>
      <c r="BE2517">
        <v>0.1</v>
      </c>
      <c r="BF2517">
        <v>3.2899999999999997E-4</v>
      </c>
      <c r="BG2517">
        <v>74</v>
      </c>
      <c r="BH2517">
        <v>50</v>
      </c>
      <c r="BI2517">
        <v>89</v>
      </c>
      <c r="BJ2517">
        <v>0.1</v>
      </c>
      <c r="BK2517">
        <v>3.2899999999999997E-4</v>
      </c>
      <c r="BN2517" s="183"/>
    </row>
    <row r="2518" spans="1:66" x14ac:dyDescent="0.25">
      <c r="A2518" s="1"/>
      <c r="B2518" s="94">
        <v>2505</v>
      </c>
      <c r="C2518" s="180" t="s">
        <v>3438</v>
      </c>
      <c r="D2518" s="37"/>
      <c r="E2518" s="36"/>
      <c r="F2518" s="217"/>
      <c r="G2518" s="132"/>
      <c r="H2518" s="46" t="str">
        <f>IFERROR(IFERROR(IF(SEARCH("Usystems",$E2518)&gt;0,"Usystems"),IF(SEARCH("RIIFO",$E2518)&gt;0,"RIIFO","Uponor")),"Uponor")</f>
        <v>Uponor</v>
      </c>
      <c r="I2518" s="25" t="str">
        <f>IFERROR(MID($D2518,1,7)+0,"")</f>
        <v/>
      </c>
      <c r="J2518" s="25" t="str">
        <f>IFERROR(MID($D2518,10,7)+0,"")</f>
        <v/>
      </c>
      <c r="K2518" s="25" t="str">
        <f>IFERROR(MID($D2518,19,7)+0,"")</f>
        <v/>
      </c>
      <c r="L2518" s="25" t="str">
        <f>IFERROR(MID($D2518,28,7)+0,"")</f>
        <v/>
      </c>
      <c r="M2518" s="25" t="str">
        <f>IF(IFERROR(MID($Q2518,1,7)+0,"")&lt;1130000,IF(INDEX(C:C,MATCH(LEFT(Q2518,7)+0,I:I,0))&lt;1130000,"",INDEX(C:C,MATCH(LEFT(Q2518,7)+0,I:I,0))),IFERROR(MID($Q2518,1,7)+0,""))</f>
        <v/>
      </c>
      <c r="N2518" s="25" t="str">
        <f>IF(IFERROR(MID($Q2518,10,7)+0,"")&lt;1130000,"",IFERROR(MID($Q2518,10,7)+0,""))</f>
        <v/>
      </c>
      <c r="O2518" s="25" t="str">
        <f>IF(IFERROR(MID($Q2518,19,7)+0,"")&lt;1130000,"",IFERROR(MID($Q2518,19,7)+0,""))</f>
        <v/>
      </c>
      <c r="P2518" s="25" t="str">
        <f>IF(M2518="","",IF(N2518="",M2518,M2518&amp;", "&amp;N2518))</f>
        <v/>
      </c>
      <c r="Q2518" s="54"/>
      <c r="R2518" s="54"/>
      <c r="S2518" s="35" t="s">
        <v>22</v>
      </c>
      <c r="T2518" s="55"/>
      <c r="U2518" s="185" t="s">
        <v>22</v>
      </c>
      <c r="V2518" s="188" t="s">
        <v>22</v>
      </c>
      <c r="W2518" s="189" t="s">
        <v>22</v>
      </c>
      <c r="X2518" s="31"/>
      <c r="Y2518" s="90" t="str">
        <f>IFERROR(ROUND(X2518/W2518-1,2),"")</f>
        <v/>
      </c>
      <c r="Z2518" s="31">
        <f>IF(OR(S2518="VLD MLC components",S2518="VLD MLC pipes",S2518="VLD PEX components",S2518="VLD PEX pipes",S2518="VLD PHC components",S2518="VLD PHC pipes",S2518="Controls VLD"),"По запросу",X2518)</f>
        <v>0</v>
      </c>
      <c r="AA2518" s="63">
        <f>ROUND(X2518/1.2,3)</f>
        <v>0</v>
      </c>
      <c r="AB2518" s="23">
        <v>0</v>
      </c>
      <c r="AC2518" s="190" t="str">
        <f>IFERROR(ROUND(AA2518/AB2518-1,2),"")</f>
        <v/>
      </c>
      <c r="AD2518" s="25"/>
      <c r="AE2518" s="25"/>
      <c r="AF2518" s="25">
        <v>0</v>
      </c>
      <c r="AG2518" s="25" t="s">
        <v>22</v>
      </c>
      <c r="AH2518" s="25">
        <v>0</v>
      </c>
      <c r="AI2518" s="25">
        <v>0</v>
      </c>
      <c r="AJ2518" s="25" t="s">
        <v>19</v>
      </c>
      <c r="AK2518" s="131" t="s">
        <v>20</v>
      </c>
      <c r="AL2518" s="25" t="s">
        <v>20</v>
      </c>
      <c r="AM2518" s="55"/>
      <c r="AN2518" s="25"/>
      <c r="AO2518" s="25"/>
      <c r="AP2518" s="25"/>
      <c r="AQ2518" s="25"/>
      <c r="AR2518" s="94"/>
      <c r="AS2518" s="157" t="s">
        <v>22</v>
      </c>
      <c r="AT2518" s="93" t="s">
        <v>22</v>
      </c>
      <c r="AU2518" s="92" t="s">
        <v>582</v>
      </c>
      <c r="AV2518" s="91" t="s">
        <v>48</v>
      </c>
      <c r="AW2518" s="92" t="s">
        <v>48</v>
      </c>
      <c r="AX2518" s="92" t="s">
        <v>48</v>
      </c>
      <c r="AY2518" s="91" t="s">
        <v>48</v>
      </c>
      <c r="AZ2518" s="23"/>
      <c r="BA2518" s="25">
        <v>0</v>
      </c>
      <c r="BB2518" t="s">
        <v>25</v>
      </c>
      <c r="BC2518">
        <v>0</v>
      </c>
      <c r="BD2518" t="str">
        <f>IF(Z2518=BC2518,"OK")</f>
        <v>OK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N2518" s="183"/>
    </row>
    <row r="2519" spans="1:66" ht="25.5" x14ac:dyDescent="0.25">
      <c r="A2519" s="1"/>
      <c r="B2519" s="94">
        <v>2506</v>
      </c>
      <c r="C2519" s="43">
        <v>1088656</v>
      </c>
      <c r="D2519" s="25"/>
      <c r="E2519" s="48" t="s">
        <v>3437</v>
      </c>
      <c r="F2519" s="151" t="s">
        <v>652</v>
      </c>
      <c r="G2519" s="41"/>
      <c r="H2519" s="46" t="str">
        <f>IFERROR(IFERROR(IF(SEARCH("Usystems",$E2519)&gt;0,"Usystems"),IF(SEARCH("RIIFO",$E2519)&gt;0,"RIIFO","Uponor")),"Uponor")</f>
        <v>Uponor</v>
      </c>
      <c r="I2519" s="25" t="str">
        <f>IFERROR(MID($D2519,1,7)+0,"")</f>
        <v/>
      </c>
      <c r="J2519" s="25" t="str">
        <f>IFERROR(MID($D2519,10,7)+0,"")</f>
        <v/>
      </c>
      <c r="K2519" s="25" t="str">
        <f>IFERROR(MID($D2519,19,7)+0,"")</f>
        <v/>
      </c>
      <c r="L2519" s="25" t="str">
        <f>IFERROR(MID($D2519,28,7)+0,"")</f>
        <v/>
      </c>
      <c r="M2519" s="25" t="str">
        <f>IF(IFERROR(MID($Q2519,1,7)+0,"")&lt;1130000,IF(INDEX(C:C,MATCH(LEFT(Q2519,7)+0,I:I,0))&lt;1130000,"",INDEX(C:C,MATCH(LEFT(Q2519,7)+0,I:I,0))),IFERROR(MID($Q2519,1,7)+0,""))</f>
        <v/>
      </c>
      <c r="N2519" s="25" t="str">
        <f>IF(IFERROR(MID($Q2519,10,7)+0,"")&lt;1130000,"",IFERROR(MID($Q2519,10,7)+0,""))</f>
        <v/>
      </c>
      <c r="O2519" s="25" t="str">
        <f>IF(IFERROR(MID($Q2519,19,7)+0,"")&lt;1130000,"",IFERROR(MID($Q2519,19,7)+0,""))</f>
        <v/>
      </c>
      <c r="P2519" s="25" t="str">
        <f>IF(M2519="","",IF(N2519="",M2519,M2519&amp;", "&amp;N2519))</f>
        <v/>
      </c>
      <c r="Q2519" s="25"/>
      <c r="R2519" s="25"/>
      <c r="S2519" s="35" t="s">
        <v>3398</v>
      </c>
      <c r="T2519" s="34" t="s">
        <v>38</v>
      </c>
      <c r="U2519" s="185">
        <v>10757</v>
      </c>
      <c r="V2519" s="188">
        <v>10757</v>
      </c>
      <c r="W2519" s="189">
        <v>10757</v>
      </c>
      <c r="X2519" s="31">
        <v>10757</v>
      </c>
      <c r="Y2519" s="90">
        <f>IFERROR(ROUND(X2519/W2519-1,2),"")</f>
        <v>0</v>
      </c>
      <c r="Z2519" s="31">
        <f>IF(OR(S2519="VLD MLC components",S2519="VLD MLC pipes",S2519="VLD PEX components",S2519="VLD PEX pipes",S2519="VLD PHC components",S2519="VLD PHC pipes",S2519="Controls VLD"),"По запросу",X2519)</f>
        <v>10757</v>
      </c>
      <c r="AA2519" s="63">
        <f>ROUND(X2519/1.2,3)</f>
        <v>8964.1669999999995</v>
      </c>
      <c r="AB2519" s="23">
        <v>8964.1669999999995</v>
      </c>
      <c r="AC2519" s="190">
        <f>IFERROR(ROUND(AA2519/AB2519-1,2),"")</f>
        <v>0</v>
      </c>
      <c r="AD2519" s="25">
        <v>0.63</v>
      </c>
      <c r="AE2519" s="25">
        <v>9.2669999999999992E-3</v>
      </c>
      <c r="AF2519" s="25">
        <v>0</v>
      </c>
      <c r="AG2519" s="25" t="s">
        <v>22</v>
      </c>
      <c r="AH2519" s="25">
        <v>0</v>
      </c>
      <c r="AI2519" s="25">
        <v>0</v>
      </c>
      <c r="AJ2519" s="25" t="s">
        <v>20</v>
      </c>
      <c r="AK2519" s="42" t="s">
        <v>19</v>
      </c>
      <c r="AL2519" s="25" t="s">
        <v>20</v>
      </c>
      <c r="AM2519" s="25">
        <v>1</v>
      </c>
      <c r="AN2519" s="25">
        <v>620</v>
      </c>
      <c r="AO2519" s="25">
        <v>155</v>
      </c>
      <c r="AP2519" s="25">
        <v>135</v>
      </c>
      <c r="AQ2519" s="25">
        <v>1.1100000000000001</v>
      </c>
      <c r="AR2519" s="94">
        <v>1.2973999999999999E-2</v>
      </c>
      <c r="AS2519" s="157" t="s">
        <v>22</v>
      </c>
      <c r="AT2519" s="93">
        <v>43004</v>
      </c>
      <c r="AU2519" s="92" t="s">
        <v>22</v>
      </c>
      <c r="AV2519" s="91" t="s">
        <v>48</v>
      </c>
      <c r="AW2519" s="92" t="s">
        <v>48</v>
      </c>
      <c r="AX2519" s="92" t="s">
        <v>48</v>
      </c>
      <c r="AY2519" s="91" t="s">
        <v>152</v>
      </c>
      <c r="AZ2519" s="23"/>
      <c r="BA2519" s="25">
        <v>0</v>
      </c>
      <c r="BB2519" t="s">
        <v>48</v>
      </c>
      <c r="BC2519" t="e">
        <v>#N/A</v>
      </c>
      <c r="BD2519" t="e">
        <f>IF(Z2519=BC2519,"OK")</f>
        <v>#N/A</v>
      </c>
      <c r="BE2519">
        <v>0.63</v>
      </c>
      <c r="BF2519">
        <v>9.2669999999999992E-3</v>
      </c>
      <c r="BG2519">
        <v>620</v>
      </c>
      <c r="BH2519">
        <v>155</v>
      </c>
      <c r="BI2519">
        <v>135</v>
      </c>
      <c r="BJ2519">
        <v>1.1100000000000001</v>
      </c>
      <c r="BK2519">
        <v>1.2973999999999999E-2</v>
      </c>
      <c r="BN2519" s="183"/>
    </row>
    <row r="2520" spans="1:66" ht="25.5" x14ac:dyDescent="0.25">
      <c r="A2520" s="1"/>
      <c r="B2520" s="94">
        <v>2507</v>
      </c>
      <c r="C2520" s="43">
        <v>1088657</v>
      </c>
      <c r="D2520" s="25"/>
      <c r="E2520" s="36" t="s">
        <v>3436</v>
      </c>
      <c r="F2520" s="151" t="s">
        <v>652</v>
      </c>
      <c r="G2520" s="41"/>
      <c r="H2520" s="46" t="str">
        <f>IFERROR(IFERROR(IF(SEARCH("Usystems",$E2520)&gt;0,"Usystems"),IF(SEARCH("RIIFO",$E2520)&gt;0,"RIIFO","Uponor")),"Uponor")</f>
        <v>Uponor</v>
      </c>
      <c r="I2520" s="25" t="str">
        <f>IFERROR(MID($D2520,1,7)+0,"")</f>
        <v/>
      </c>
      <c r="J2520" s="25" t="str">
        <f>IFERROR(MID($D2520,10,7)+0,"")</f>
        <v/>
      </c>
      <c r="K2520" s="25" t="str">
        <f>IFERROR(MID($D2520,19,7)+0,"")</f>
        <v/>
      </c>
      <c r="L2520" s="25" t="str">
        <f>IFERROR(MID($D2520,28,7)+0,"")</f>
        <v/>
      </c>
      <c r="M2520" s="25" t="str">
        <f>IF(IFERROR(MID($Q2520,1,7)+0,"")&lt;1130000,IF(INDEX(C:C,MATCH(LEFT(Q2520,7)+0,I:I,0))&lt;1130000,"",INDEX(C:C,MATCH(LEFT(Q2520,7)+0,I:I,0))),IFERROR(MID($Q2520,1,7)+0,""))</f>
        <v/>
      </c>
      <c r="N2520" s="25" t="str">
        <f>IF(IFERROR(MID($Q2520,10,7)+0,"")&lt;1130000,"",IFERROR(MID($Q2520,10,7)+0,""))</f>
        <v/>
      </c>
      <c r="O2520" s="25" t="str">
        <f>IF(IFERROR(MID($Q2520,19,7)+0,"")&lt;1130000,"",IFERROR(MID($Q2520,19,7)+0,""))</f>
        <v/>
      </c>
      <c r="P2520" s="25" t="str">
        <f>IF(M2520="","",IF(N2520="",M2520,M2520&amp;", "&amp;N2520))</f>
        <v/>
      </c>
      <c r="Q2520" s="25"/>
      <c r="R2520" s="25"/>
      <c r="S2520" s="35" t="s">
        <v>3398</v>
      </c>
      <c r="T2520" s="34" t="s">
        <v>38</v>
      </c>
      <c r="U2520" s="185">
        <v>13188</v>
      </c>
      <c r="V2520" s="188">
        <v>13188</v>
      </c>
      <c r="W2520" s="189">
        <v>13188</v>
      </c>
      <c r="X2520" s="31">
        <v>13188</v>
      </c>
      <c r="Y2520" s="90">
        <f>IFERROR(ROUND(X2520/W2520-1,2),"")</f>
        <v>0</v>
      </c>
      <c r="Z2520" s="31">
        <f>IF(OR(S2520="VLD MLC components",S2520="VLD MLC pipes",S2520="VLD PEX components",S2520="VLD PEX pipes",S2520="VLD PHC components",S2520="VLD PHC pipes",S2520="Controls VLD"),"По запросу",X2520)</f>
        <v>13188</v>
      </c>
      <c r="AA2520" s="63">
        <f>ROUND(X2520/1.2,3)</f>
        <v>10990</v>
      </c>
      <c r="AB2520" s="23">
        <v>10990</v>
      </c>
      <c r="AC2520" s="190">
        <f>IFERROR(ROUND(AA2520/AB2520-1,2),"")</f>
        <v>0</v>
      </c>
      <c r="AD2520" s="25">
        <v>0.8</v>
      </c>
      <c r="AE2520" s="25">
        <v>9.2669999999999992E-3</v>
      </c>
      <c r="AF2520" s="25">
        <v>0</v>
      </c>
      <c r="AG2520" s="25" t="s">
        <v>22</v>
      </c>
      <c r="AH2520" s="25">
        <v>0</v>
      </c>
      <c r="AI2520" s="25">
        <v>0</v>
      </c>
      <c r="AJ2520" s="25" t="s">
        <v>20</v>
      </c>
      <c r="AK2520" s="42" t="s">
        <v>19</v>
      </c>
      <c r="AL2520" s="25" t="s">
        <v>20</v>
      </c>
      <c r="AM2520" s="25">
        <v>1</v>
      </c>
      <c r="AN2520" s="25">
        <v>620</v>
      </c>
      <c r="AO2520" s="25">
        <v>155</v>
      </c>
      <c r="AP2520" s="25">
        <v>135</v>
      </c>
      <c r="AQ2520" s="25">
        <v>1.28</v>
      </c>
      <c r="AR2520" s="94">
        <v>1.2973999999999999E-2</v>
      </c>
      <c r="AS2520" s="157" t="s">
        <v>22</v>
      </c>
      <c r="AT2520" s="93">
        <v>43004</v>
      </c>
      <c r="AU2520" s="92" t="s">
        <v>22</v>
      </c>
      <c r="AV2520" s="91" t="s">
        <v>48</v>
      </c>
      <c r="AW2520" s="92" t="s">
        <v>48</v>
      </c>
      <c r="AX2520" s="92" t="s">
        <v>48</v>
      </c>
      <c r="AY2520" s="91" t="s">
        <v>152</v>
      </c>
      <c r="AZ2520" s="23"/>
      <c r="BA2520" s="25">
        <v>0</v>
      </c>
      <c r="BB2520" t="s">
        <v>48</v>
      </c>
      <c r="BC2520" t="e">
        <v>#N/A</v>
      </c>
      <c r="BD2520" t="e">
        <f>IF(Z2520=BC2520,"OK")</f>
        <v>#N/A</v>
      </c>
      <c r="BE2520">
        <v>0.8</v>
      </c>
      <c r="BF2520">
        <v>9.2669999999999992E-3</v>
      </c>
      <c r="BG2520">
        <v>620</v>
      </c>
      <c r="BH2520">
        <v>155</v>
      </c>
      <c r="BI2520">
        <v>135</v>
      </c>
      <c r="BJ2520">
        <v>1.28</v>
      </c>
      <c r="BK2520">
        <v>1.2973999999999999E-2</v>
      </c>
      <c r="BN2520" s="183"/>
    </row>
    <row r="2521" spans="1:66" ht="25.5" x14ac:dyDescent="0.25">
      <c r="A2521" s="1"/>
      <c r="B2521" s="94">
        <v>2508</v>
      </c>
      <c r="C2521" s="43">
        <v>1088658</v>
      </c>
      <c r="D2521" s="25"/>
      <c r="E2521" s="36" t="s">
        <v>3435</v>
      </c>
      <c r="F2521" s="151" t="s">
        <v>652</v>
      </c>
      <c r="G2521" s="41"/>
      <c r="H2521" s="46" t="str">
        <f>IFERROR(IFERROR(IF(SEARCH("Usystems",$E2521)&gt;0,"Usystems"),IF(SEARCH("RIIFO",$E2521)&gt;0,"RIIFO","Uponor")),"Uponor")</f>
        <v>Uponor</v>
      </c>
      <c r="I2521" s="25" t="str">
        <f>IFERROR(MID($D2521,1,7)+0,"")</f>
        <v/>
      </c>
      <c r="J2521" s="25" t="str">
        <f>IFERROR(MID($D2521,10,7)+0,"")</f>
        <v/>
      </c>
      <c r="K2521" s="25" t="str">
        <f>IFERROR(MID($D2521,19,7)+0,"")</f>
        <v/>
      </c>
      <c r="L2521" s="25" t="str">
        <f>IFERROR(MID($D2521,28,7)+0,"")</f>
        <v/>
      </c>
      <c r="M2521" s="25" t="str">
        <f>IF(IFERROR(MID($Q2521,1,7)+0,"")&lt;1130000,IF(INDEX(C:C,MATCH(LEFT(Q2521,7)+0,I:I,0))&lt;1130000,"",INDEX(C:C,MATCH(LEFT(Q2521,7)+0,I:I,0))),IFERROR(MID($Q2521,1,7)+0,""))</f>
        <v/>
      </c>
      <c r="N2521" s="25" t="str">
        <f>IF(IFERROR(MID($Q2521,10,7)+0,"")&lt;1130000,"",IFERROR(MID($Q2521,10,7)+0,""))</f>
        <v/>
      </c>
      <c r="O2521" s="25" t="str">
        <f>IF(IFERROR(MID($Q2521,19,7)+0,"")&lt;1130000,"",IFERROR(MID($Q2521,19,7)+0,""))</f>
        <v/>
      </c>
      <c r="P2521" s="25" t="str">
        <f>IF(M2521="","",IF(N2521="",M2521,M2521&amp;", "&amp;N2521))</f>
        <v/>
      </c>
      <c r="Q2521" s="25"/>
      <c r="R2521" s="25"/>
      <c r="S2521" s="35" t="s">
        <v>3398</v>
      </c>
      <c r="T2521" s="34" t="s">
        <v>38</v>
      </c>
      <c r="U2521" s="185">
        <v>15456</v>
      </c>
      <c r="V2521" s="188">
        <v>15456</v>
      </c>
      <c r="W2521" s="189">
        <v>15456</v>
      </c>
      <c r="X2521" s="31">
        <v>15456</v>
      </c>
      <c r="Y2521" s="90">
        <f>IFERROR(ROUND(X2521/W2521-1,2),"")</f>
        <v>0</v>
      </c>
      <c r="Z2521" s="31">
        <f>IF(OR(S2521="VLD MLC components",S2521="VLD MLC pipes",S2521="VLD PEX components",S2521="VLD PEX pipes",S2521="VLD PHC components",S2521="VLD PHC pipes",S2521="Controls VLD"),"По запросу",X2521)</f>
        <v>15456</v>
      </c>
      <c r="AA2521" s="63">
        <f>ROUND(X2521/1.2,3)</f>
        <v>12880</v>
      </c>
      <c r="AB2521" s="23">
        <v>12880</v>
      </c>
      <c r="AC2521" s="190">
        <f>IFERROR(ROUND(AA2521/AB2521-1,2),"")</f>
        <v>0</v>
      </c>
      <c r="AD2521" s="25">
        <v>1</v>
      </c>
      <c r="AE2521" s="25">
        <v>9.2669999999999992E-3</v>
      </c>
      <c r="AF2521" s="25">
        <v>0</v>
      </c>
      <c r="AG2521" s="25" t="s">
        <v>22</v>
      </c>
      <c r="AH2521" s="25">
        <v>0</v>
      </c>
      <c r="AI2521" s="25">
        <v>0</v>
      </c>
      <c r="AJ2521" s="25" t="s">
        <v>20</v>
      </c>
      <c r="AK2521" s="42" t="s">
        <v>19</v>
      </c>
      <c r="AL2521" s="25" t="s">
        <v>20</v>
      </c>
      <c r="AM2521" s="25">
        <v>1</v>
      </c>
      <c r="AN2521" s="25">
        <v>620</v>
      </c>
      <c r="AO2521" s="25">
        <v>155</v>
      </c>
      <c r="AP2521" s="25">
        <v>135</v>
      </c>
      <c r="AQ2521" s="25">
        <v>1.48</v>
      </c>
      <c r="AR2521" s="94">
        <v>1.2973999999999999E-2</v>
      </c>
      <c r="AS2521" s="157" t="s">
        <v>22</v>
      </c>
      <c r="AT2521" s="93">
        <v>43004</v>
      </c>
      <c r="AU2521" s="92" t="s">
        <v>22</v>
      </c>
      <c r="AV2521" s="91" t="s">
        <v>48</v>
      </c>
      <c r="AW2521" s="92" t="s">
        <v>48</v>
      </c>
      <c r="AX2521" s="92" t="s">
        <v>48</v>
      </c>
      <c r="AY2521" s="91" t="s">
        <v>152</v>
      </c>
      <c r="AZ2521" s="23"/>
      <c r="BA2521" s="25">
        <v>0</v>
      </c>
      <c r="BB2521" t="s">
        <v>48</v>
      </c>
      <c r="BC2521" t="e">
        <v>#N/A</v>
      </c>
      <c r="BD2521" t="e">
        <f>IF(Z2521=BC2521,"OK")</f>
        <v>#N/A</v>
      </c>
      <c r="BE2521">
        <v>1</v>
      </c>
      <c r="BF2521">
        <v>9.2669999999999992E-3</v>
      </c>
      <c r="BG2521">
        <v>620</v>
      </c>
      <c r="BH2521">
        <v>155</v>
      </c>
      <c r="BI2521">
        <v>135</v>
      </c>
      <c r="BJ2521">
        <v>1.48</v>
      </c>
      <c r="BK2521">
        <v>1.2973999999999999E-2</v>
      </c>
      <c r="BN2521" s="183"/>
    </row>
    <row r="2522" spans="1:66" ht="25.5" x14ac:dyDescent="0.25">
      <c r="A2522" s="1"/>
      <c r="B2522" s="94">
        <v>2509</v>
      </c>
      <c r="C2522" s="43">
        <v>1088659</v>
      </c>
      <c r="D2522" s="25"/>
      <c r="E2522" s="36" t="s">
        <v>3434</v>
      </c>
      <c r="F2522" s="151" t="s">
        <v>652</v>
      </c>
      <c r="G2522" s="41"/>
      <c r="H2522" s="46" t="str">
        <f>IFERROR(IFERROR(IF(SEARCH("Usystems",$E2522)&gt;0,"Usystems"),IF(SEARCH("RIIFO",$E2522)&gt;0,"RIIFO","Uponor")),"Uponor")</f>
        <v>Uponor</v>
      </c>
      <c r="I2522" s="25" t="str">
        <f>IFERROR(MID($D2522,1,7)+0,"")</f>
        <v/>
      </c>
      <c r="J2522" s="25" t="str">
        <f>IFERROR(MID($D2522,10,7)+0,"")</f>
        <v/>
      </c>
      <c r="K2522" s="25" t="str">
        <f>IFERROR(MID($D2522,19,7)+0,"")</f>
        <v/>
      </c>
      <c r="L2522" s="25" t="str">
        <f>IFERROR(MID($D2522,28,7)+0,"")</f>
        <v/>
      </c>
      <c r="M2522" s="25" t="str">
        <f>IF(IFERROR(MID($Q2522,1,7)+0,"")&lt;1130000,IF(INDEX(C:C,MATCH(LEFT(Q2522,7)+0,I:I,0))&lt;1130000,"",INDEX(C:C,MATCH(LEFT(Q2522,7)+0,I:I,0))),IFERROR(MID($Q2522,1,7)+0,""))</f>
        <v/>
      </c>
      <c r="N2522" s="25" t="str">
        <f>IF(IFERROR(MID($Q2522,10,7)+0,"")&lt;1130000,"",IFERROR(MID($Q2522,10,7)+0,""))</f>
        <v/>
      </c>
      <c r="O2522" s="25" t="str">
        <f>IF(IFERROR(MID($Q2522,19,7)+0,"")&lt;1130000,"",IFERROR(MID($Q2522,19,7)+0,""))</f>
        <v/>
      </c>
      <c r="P2522" s="25" t="str">
        <f>IF(M2522="","",IF(N2522="",M2522,M2522&amp;", "&amp;N2522))</f>
        <v/>
      </c>
      <c r="Q2522" s="25"/>
      <c r="R2522" s="25"/>
      <c r="S2522" s="35" t="s">
        <v>3398</v>
      </c>
      <c r="T2522" s="34" t="s">
        <v>38</v>
      </c>
      <c r="U2522" s="185">
        <v>18057</v>
      </c>
      <c r="V2522" s="188">
        <v>18057</v>
      </c>
      <c r="W2522" s="189">
        <v>18057</v>
      </c>
      <c r="X2522" s="31">
        <v>18057</v>
      </c>
      <c r="Y2522" s="90">
        <f>IFERROR(ROUND(X2522/W2522-1,2),"")</f>
        <v>0</v>
      </c>
      <c r="Z2522" s="31">
        <f>IF(OR(S2522="VLD MLC components",S2522="VLD MLC pipes",S2522="VLD PEX components",S2522="VLD PEX pipes",S2522="VLD PHC components",S2522="VLD PHC pipes",S2522="Controls VLD"),"По запросу",X2522)</f>
        <v>18057</v>
      </c>
      <c r="AA2522" s="63">
        <f>ROUND(X2522/1.2,3)</f>
        <v>15047.5</v>
      </c>
      <c r="AB2522" s="23">
        <v>15047.5</v>
      </c>
      <c r="AC2522" s="190">
        <f>IFERROR(ROUND(AA2522/AB2522-1,2),"")</f>
        <v>0</v>
      </c>
      <c r="AD2522" s="25">
        <v>1.24</v>
      </c>
      <c r="AE2522" s="25">
        <v>9.2669999999999992E-3</v>
      </c>
      <c r="AF2522" s="25">
        <v>0</v>
      </c>
      <c r="AG2522" s="25" t="s">
        <v>22</v>
      </c>
      <c r="AH2522" s="25">
        <v>0</v>
      </c>
      <c r="AI2522" s="25">
        <v>0</v>
      </c>
      <c r="AJ2522" s="25" t="s">
        <v>20</v>
      </c>
      <c r="AK2522" s="42" t="s">
        <v>19</v>
      </c>
      <c r="AL2522" s="25" t="s">
        <v>20</v>
      </c>
      <c r="AM2522" s="25">
        <v>1</v>
      </c>
      <c r="AN2522" s="25">
        <v>620</v>
      </c>
      <c r="AO2522" s="25">
        <v>155</v>
      </c>
      <c r="AP2522" s="25">
        <v>135</v>
      </c>
      <c r="AQ2522" s="25">
        <v>1.7230000000000001</v>
      </c>
      <c r="AR2522" s="94">
        <v>1.2973999999999999E-2</v>
      </c>
      <c r="AS2522" s="157" t="s">
        <v>22</v>
      </c>
      <c r="AT2522" s="93">
        <v>43004</v>
      </c>
      <c r="AU2522" s="92" t="s">
        <v>22</v>
      </c>
      <c r="AV2522" s="91" t="s">
        <v>48</v>
      </c>
      <c r="AW2522" s="92" t="s">
        <v>48</v>
      </c>
      <c r="AX2522" s="92" t="s">
        <v>48</v>
      </c>
      <c r="AY2522" s="91" t="s">
        <v>152</v>
      </c>
      <c r="AZ2522" s="23"/>
      <c r="BA2522" s="25">
        <v>0</v>
      </c>
      <c r="BB2522" t="s">
        <v>48</v>
      </c>
      <c r="BC2522" t="e">
        <v>#N/A</v>
      </c>
      <c r="BD2522" t="e">
        <f>IF(Z2522=BC2522,"OK")</f>
        <v>#N/A</v>
      </c>
      <c r="BE2522">
        <v>1.24</v>
      </c>
      <c r="BF2522">
        <v>9.2669999999999992E-3</v>
      </c>
      <c r="BG2522">
        <v>620</v>
      </c>
      <c r="BH2522">
        <v>155</v>
      </c>
      <c r="BI2522">
        <v>135</v>
      </c>
      <c r="BJ2522">
        <v>1.7230000000000001</v>
      </c>
      <c r="BK2522">
        <v>1.2973999999999999E-2</v>
      </c>
      <c r="BN2522" s="183"/>
    </row>
    <row r="2523" spans="1:66" ht="25.5" x14ac:dyDescent="0.25">
      <c r="A2523" s="1"/>
      <c r="B2523" s="94">
        <v>2510</v>
      </c>
      <c r="C2523" s="43">
        <v>1088660</v>
      </c>
      <c r="D2523" s="25"/>
      <c r="E2523" s="48" t="s">
        <v>3433</v>
      </c>
      <c r="F2523" s="151" t="s">
        <v>652</v>
      </c>
      <c r="G2523" s="41"/>
      <c r="H2523" s="46" t="str">
        <f>IFERROR(IFERROR(IF(SEARCH("Usystems",$E2523)&gt;0,"Usystems"),IF(SEARCH("RIIFO",$E2523)&gt;0,"RIIFO","Uponor")),"Uponor")</f>
        <v>Uponor</v>
      </c>
      <c r="I2523" s="25" t="str">
        <f>IFERROR(MID($D2523,1,7)+0,"")</f>
        <v/>
      </c>
      <c r="J2523" s="25" t="str">
        <f>IFERROR(MID($D2523,10,7)+0,"")</f>
        <v/>
      </c>
      <c r="K2523" s="25" t="str">
        <f>IFERROR(MID($D2523,19,7)+0,"")</f>
        <v/>
      </c>
      <c r="L2523" s="25" t="str">
        <f>IFERROR(MID($D2523,28,7)+0,"")</f>
        <v/>
      </c>
      <c r="M2523" s="25" t="str">
        <f>IF(IFERROR(MID($Q2523,1,7)+0,"")&lt;1130000,IF(INDEX(C:C,MATCH(LEFT(Q2523,7)+0,I:I,0))&lt;1130000,"",INDEX(C:C,MATCH(LEFT(Q2523,7)+0,I:I,0))),IFERROR(MID($Q2523,1,7)+0,""))</f>
        <v/>
      </c>
      <c r="N2523" s="25" t="str">
        <f>IF(IFERROR(MID($Q2523,10,7)+0,"")&lt;1130000,"",IFERROR(MID($Q2523,10,7)+0,""))</f>
        <v/>
      </c>
      <c r="O2523" s="25" t="str">
        <f>IF(IFERROR(MID($Q2523,19,7)+0,"")&lt;1130000,"",IFERROR(MID($Q2523,19,7)+0,""))</f>
        <v/>
      </c>
      <c r="P2523" s="25" t="str">
        <f>IF(M2523="","",IF(N2523="",M2523,M2523&amp;", "&amp;N2523))</f>
        <v/>
      </c>
      <c r="Q2523" s="25"/>
      <c r="R2523" s="25"/>
      <c r="S2523" s="35" t="s">
        <v>3398</v>
      </c>
      <c r="T2523" s="34" t="s">
        <v>38</v>
      </c>
      <c r="U2523" s="185">
        <v>19695</v>
      </c>
      <c r="V2523" s="188">
        <v>19695</v>
      </c>
      <c r="W2523" s="189">
        <v>19695</v>
      </c>
      <c r="X2523" s="31">
        <v>19695</v>
      </c>
      <c r="Y2523" s="90">
        <f>IFERROR(ROUND(X2523/W2523-1,2),"")</f>
        <v>0</v>
      </c>
      <c r="Z2523" s="31">
        <f>IF(OR(S2523="VLD MLC components",S2523="VLD MLC pipes",S2523="VLD PEX components",S2523="VLD PEX pipes",S2523="VLD PHC components",S2523="VLD PHC pipes",S2523="Controls VLD"),"По запросу",X2523)</f>
        <v>19695</v>
      </c>
      <c r="AA2523" s="63">
        <f>ROUND(X2523/1.2,3)</f>
        <v>16412.5</v>
      </c>
      <c r="AB2523" s="23">
        <v>16412.5</v>
      </c>
      <c r="AC2523" s="190">
        <f>IFERROR(ROUND(AA2523/AB2523-1,2),"")</f>
        <v>0</v>
      </c>
      <c r="AD2523" s="25">
        <v>1.71</v>
      </c>
      <c r="AE2523" s="25">
        <v>9.2669999999999992E-3</v>
      </c>
      <c r="AF2523" s="25">
        <v>0</v>
      </c>
      <c r="AG2523" s="25" t="s">
        <v>22</v>
      </c>
      <c r="AH2523" s="25">
        <v>0</v>
      </c>
      <c r="AI2523" s="25">
        <v>0</v>
      </c>
      <c r="AJ2523" s="25" t="s">
        <v>20</v>
      </c>
      <c r="AK2523" s="42" t="s">
        <v>19</v>
      </c>
      <c r="AL2523" s="25" t="s">
        <v>20</v>
      </c>
      <c r="AM2523" s="25">
        <v>1</v>
      </c>
      <c r="AN2523" s="25">
        <v>620</v>
      </c>
      <c r="AO2523" s="25">
        <v>155</v>
      </c>
      <c r="AP2523" s="25">
        <v>135</v>
      </c>
      <c r="AQ2523" s="25">
        <v>2.19</v>
      </c>
      <c r="AR2523" s="94">
        <v>1.2973999999999999E-2</v>
      </c>
      <c r="AS2523" s="157" t="s">
        <v>22</v>
      </c>
      <c r="AT2523" s="93">
        <v>43004</v>
      </c>
      <c r="AU2523" s="92" t="s">
        <v>22</v>
      </c>
      <c r="AV2523" s="91" t="s">
        <v>48</v>
      </c>
      <c r="AW2523" s="92" t="s">
        <v>48</v>
      </c>
      <c r="AX2523" s="92" t="s">
        <v>48</v>
      </c>
      <c r="AY2523" s="91" t="s">
        <v>152</v>
      </c>
      <c r="AZ2523" s="23"/>
      <c r="BA2523" s="25">
        <v>0</v>
      </c>
      <c r="BB2523" t="s">
        <v>48</v>
      </c>
      <c r="BC2523" t="e">
        <v>#N/A</v>
      </c>
      <c r="BD2523" t="e">
        <f>IF(Z2523=BC2523,"OK")</f>
        <v>#N/A</v>
      </c>
      <c r="BE2523">
        <v>1.71</v>
      </c>
      <c r="BF2523">
        <v>9.2669999999999992E-3</v>
      </c>
      <c r="BG2523">
        <v>620</v>
      </c>
      <c r="BH2523">
        <v>155</v>
      </c>
      <c r="BI2523">
        <v>135</v>
      </c>
      <c r="BJ2523">
        <v>2.19</v>
      </c>
      <c r="BK2523">
        <v>1.2973999999999999E-2</v>
      </c>
      <c r="BN2523" s="183"/>
    </row>
    <row r="2524" spans="1:66" ht="25.5" x14ac:dyDescent="0.25">
      <c r="A2524" s="1"/>
      <c r="B2524" s="94">
        <v>2511</v>
      </c>
      <c r="C2524" s="43">
        <v>1088661</v>
      </c>
      <c r="D2524" s="25"/>
      <c r="E2524" s="48" t="s">
        <v>3432</v>
      </c>
      <c r="F2524" s="151" t="s">
        <v>757</v>
      </c>
      <c r="G2524" s="41"/>
      <c r="H2524" s="46" t="str">
        <f>IFERROR(IFERROR(IF(SEARCH("Usystems",$E2524)&gt;0,"Usystems"),IF(SEARCH("RIIFO",$E2524)&gt;0,"RIIFO","Uponor")),"Uponor")</f>
        <v>Uponor</v>
      </c>
      <c r="I2524" s="25" t="str">
        <f>IFERROR(MID($D2524,1,7)+0,"")</f>
        <v/>
      </c>
      <c r="J2524" s="25" t="str">
        <f>IFERROR(MID($D2524,10,7)+0,"")</f>
        <v/>
      </c>
      <c r="K2524" s="25" t="str">
        <f>IFERROR(MID($D2524,19,7)+0,"")</f>
        <v/>
      </c>
      <c r="L2524" s="25" t="str">
        <f>IFERROR(MID($D2524,28,7)+0,"")</f>
        <v/>
      </c>
      <c r="M2524" s="25" t="str">
        <f>IF(IFERROR(MID($Q2524,1,7)+0,"")&lt;1130000,IF(INDEX(C:C,MATCH(LEFT(Q2524,7)+0,I:I,0))&lt;1130000,"",INDEX(C:C,MATCH(LEFT(Q2524,7)+0,I:I,0))),IFERROR(MID($Q2524,1,7)+0,""))</f>
        <v/>
      </c>
      <c r="N2524" s="25" t="str">
        <f>IF(IFERROR(MID($Q2524,10,7)+0,"")&lt;1130000,"",IFERROR(MID($Q2524,10,7)+0,""))</f>
        <v/>
      </c>
      <c r="O2524" s="25" t="str">
        <f>IF(IFERROR(MID($Q2524,19,7)+0,"")&lt;1130000,"",IFERROR(MID($Q2524,19,7)+0,""))</f>
        <v/>
      </c>
      <c r="P2524" s="25" t="str">
        <f>IF(M2524="","",IF(N2524="",M2524,M2524&amp;", "&amp;N2524))</f>
        <v/>
      </c>
      <c r="Q2524" s="25"/>
      <c r="R2524" s="25"/>
      <c r="S2524" s="35" t="s">
        <v>3398</v>
      </c>
      <c r="T2524" s="34" t="s">
        <v>38</v>
      </c>
      <c r="U2524" s="185">
        <v>26623</v>
      </c>
      <c r="V2524" s="188">
        <v>26623</v>
      </c>
      <c r="W2524" s="189">
        <v>26623</v>
      </c>
      <c r="X2524" s="31">
        <v>26623</v>
      </c>
      <c r="Y2524" s="90">
        <f>IFERROR(ROUND(X2524/W2524-1,2),"")</f>
        <v>0</v>
      </c>
      <c r="Z2524" s="31">
        <f>IF(OR(S2524="VLD MLC components",S2524="VLD MLC pipes",S2524="VLD PEX components",S2524="VLD PEX pipes",S2524="VLD PHC components",S2524="VLD PHC pipes",S2524="Controls VLD"),"По запросу",X2524)</f>
        <v>26623</v>
      </c>
      <c r="AA2524" s="63">
        <f>ROUND(X2524/1.2,3)</f>
        <v>22185.832999999999</v>
      </c>
      <c r="AB2524" s="23">
        <v>22185.832999999999</v>
      </c>
      <c r="AC2524" s="190">
        <f>IFERROR(ROUND(AA2524/AB2524-1,2),"")</f>
        <v>0</v>
      </c>
      <c r="AD2524" s="25">
        <v>2</v>
      </c>
      <c r="AE2524" s="25">
        <v>1.4614E-2</v>
      </c>
      <c r="AF2524" s="25">
        <v>0</v>
      </c>
      <c r="AG2524" s="25" t="s">
        <v>22</v>
      </c>
      <c r="AH2524" s="25">
        <v>0</v>
      </c>
      <c r="AI2524" s="25">
        <v>0</v>
      </c>
      <c r="AJ2524" s="25" t="s">
        <v>20</v>
      </c>
      <c r="AK2524" s="42" t="s">
        <v>19</v>
      </c>
      <c r="AL2524" s="25" t="s">
        <v>20</v>
      </c>
      <c r="AM2524" s="25">
        <v>1</v>
      </c>
      <c r="AN2524" s="25">
        <v>620</v>
      </c>
      <c r="AO2524" s="25">
        <v>200</v>
      </c>
      <c r="AP2524" s="25">
        <v>165</v>
      </c>
      <c r="AQ2524" s="25">
        <v>2.5739999999999998</v>
      </c>
      <c r="AR2524" s="94">
        <v>2.0459999999999999E-2</v>
      </c>
      <c r="AS2524" s="157" t="s">
        <v>22</v>
      </c>
      <c r="AT2524" s="93">
        <v>43004</v>
      </c>
      <c r="AU2524" s="92" t="s">
        <v>22</v>
      </c>
      <c r="AV2524" s="91" t="s">
        <v>48</v>
      </c>
      <c r="AW2524" s="92" t="s">
        <v>48</v>
      </c>
      <c r="AX2524" s="92" t="s">
        <v>48</v>
      </c>
      <c r="AY2524" s="91" t="s">
        <v>152</v>
      </c>
      <c r="AZ2524" s="23"/>
      <c r="BA2524" s="25">
        <v>0</v>
      </c>
      <c r="BB2524" t="s">
        <v>48</v>
      </c>
      <c r="BC2524" t="e">
        <v>#N/A</v>
      </c>
      <c r="BD2524" t="e">
        <f>IF(Z2524=BC2524,"OK")</f>
        <v>#N/A</v>
      </c>
      <c r="BE2524">
        <v>2</v>
      </c>
      <c r="BF2524">
        <v>1.4614E-2</v>
      </c>
      <c r="BG2524">
        <v>620</v>
      </c>
      <c r="BH2524">
        <v>200</v>
      </c>
      <c r="BI2524">
        <v>165</v>
      </c>
      <c r="BJ2524">
        <v>2.5739999999999998</v>
      </c>
      <c r="BK2524">
        <v>2.0459999999999999E-2</v>
      </c>
      <c r="BN2524" s="183"/>
    </row>
    <row r="2525" spans="1:66" ht="25.5" x14ac:dyDescent="0.25">
      <c r="A2525" s="1"/>
      <c r="B2525" s="94">
        <v>2512</v>
      </c>
      <c r="C2525" s="43">
        <v>1088662</v>
      </c>
      <c r="D2525" s="25"/>
      <c r="E2525" s="27" t="s">
        <v>3431</v>
      </c>
      <c r="F2525" s="213" t="s">
        <v>667</v>
      </c>
      <c r="G2525" s="41"/>
      <c r="H2525" s="46" t="str">
        <f>IFERROR(IFERROR(IF(SEARCH("Usystems",$E2525)&gt;0,"Usystems"),IF(SEARCH("RIIFO",$E2525)&gt;0,"RIIFO","Uponor")),"Uponor")</f>
        <v>Uponor</v>
      </c>
      <c r="I2525" s="25" t="str">
        <f>IFERROR(MID($D2525,1,7)+0,"")</f>
        <v/>
      </c>
      <c r="J2525" s="25" t="str">
        <f>IFERROR(MID($D2525,10,7)+0,"")</f>
        <v/>
      </c>
      <c r="K2525" s="25" t="str">
        <f>IFERROR(MID($D2525,19,7)+0,"")</f>
        <v/>
      </c>
      <c r="L2525" s="25" t="str">
        <f>IFERROR(MID($D2525,28,7)+0,"")</f>
        <v/>
      </c>
      <c r="M2525" s="25" t="str">
        <f>IF(IFERROR(MID($Q2525,1,7)+0,"")&lt;1130000,IF(INDEX(C:C,MATCH(LEFT(Q2525,7)+0,I:I,0))&lt;1130000,"",INDEX(C:C,MATCH(LEFT(Q2525,7)+0,I:I,0))),IFERROR(MID($Q2525,1,7)+0,""))</f>
        <v/>
      </c>
      <c r="N2525" s="25" t="str">
        <f>IF(IFERROR(MID($Q2525,10,7)+0,"")&lt;1130000,"",IFERROR(MID($Q2525,10,7)+0,""))</f>
        <v/>
      </c>
      <c r="O2525" s="25" t="str">
        <f>IF(IFERROR(MID($Q2525,19,7)+0,"")&lt;1130000,"",IFERROR(MID($Q2525,19,7)+0,""))</f>
        <v/>
      </c>
      <c r="P2525" s="25" t="str">
        <f>IF(M2525="","",IF(N2525="",M2525,M2525&amp;", "&amp;N2525))</f>
        <v/>
      </c>
      <c r="Q2525" s="25"/>
      <c r="R2525" s="25"/>
      <c r="S2525" s="35" t="s">
        <v>3398</v>
      </c>
      <c r="T2525" s="34" t="s">
        <v>38</v>
      </c>
      <c r="U2525" s="185">
        <v>29687</v>
      </c>
      <c r="V2525" s="188">
        <v>29687</v>
      </c>
      <c r="W2525" s="189">
        <v>29687</v>
      </c>
      <c r="X2525" s="31">
        <v>29687</v>
      </c>
      <c r="Y2525" s="90">
        <f>IFERROR(ROUND(X2525/W2525-1,2),"")</f>
        <v>0</v>
      </c>
      <c r="Z2525" s="31">
        <f>IF(OR(S2525="VLD MLC components",S2525="VLD MLC pipes",S2525="VLD PEX components",S2525="VLD PEX pipes",S2525="VLD PHC components",S2525="VLD PHC pipes",S2525="Controls VLD"),"По запросу",X2525)</f>
        <v>29687</v>
      </c>
      <c r="AA2525" s="63">
        <f>ROUND(X2525/1.2,3)</f>
        <v>24739.167000000001</v>
      </c>
      <c r="AB2525" s="23">
        <v>24739.167000000001</v>
      </c>
      <c r="AC2525" s="190">
        <f>IFERROR(ROUND(AA2525/AB2525-1,2),"")</f>
        <v>0</v>
      </c>
      <c r="AD2525" s="25">
        <v>2.2000000000000002</v>
      </c>
      <c r="AE2525" s="25">
        <v>1.4614E-2</v>
      </c>
      <c r="AF2525" s="25">
        <v>0</v>
      </c>
      <c r="AG2525" s="25" t="s">
        <v>22</v>
      </c>
      <c r="AH2525" s="25">
        <v>0</v>
      </c>
      <c r="AI2525" s="25">
        <v>0</v>
      </c>
      <c r="AJ2525" s="25" t="s">
        <v>20</v>
      </c>
      <c r="AK2525" s="42" t="s">
        <v>19</v>
      </c>
      <c r="AL2525" s="25" t="s">
        <v>20</v>
      </c>
      <c r="AM2525" s="25">
        <v>1</v>
      </c>
      <c r="AN2525" s="25">
        <v>620</v>
      </c>
      <c r="AO2525" s="25">
        <v>200</v>
      </c>
      <c r="AP2525" s="25">
        <v>165</v>
      </c>
      <c r="AQ2525" s="25">
        <v>2.774</v>
      </c>
      <c r="AR2525" s="94">
        <v>2.0459999999999999E-2</v>
      </c>
      <c r="AS2525" s="157" t="s">
        <v>22</v>
      </c>
      <c r="AT2525" s="93">
        <v>43004</v>
      </c>
      <c r="AU2525" s="92" t="s">
        <v>22</v>
      </c>
      <c r="AV2525" s="91" t="s">
        <v>48</v>
      </c>
      <c r="AW2525" s="92" t="s">
        <v>48</v>
      </c>
      <c r="AX2525" s="92" t="s">
        <v>48</v>
      </c>
      <c r="AY2525" s="91" t="s">
        <v>152</v>
      </c>
      <c r="AZ2525" s="23"/>
      <c r="BA2525" s="25">
        <v>0</v>
      </c>
      <c r="BB2525" t="s">
        <v>48</v>
      </c>
      <c r="BC2525" t="e">
        <v>#N/A</v>
      </c>
      <c r="BD2525" t="e">
        <f>IF(Z2525=BC2525,"OK")</f>
        <v>#N/A</v>
      </c>
      <c r="BE2525">
        <v>2.2000000000000002</v>
      </c>
      <c r="BF2525">
        <v>1.4614E-2</v>
      </c>
      <c r="BG2525">
        <v>620</v>
      </c>
      <c r="BH2525">
        <v>200</v>
      </c>
      <c r="BI2525">
        <v>165</v>
      </c>
      <c r="BJ2525">
        <v>2.774</v>
      </c>
      <c r="BK2525">
        <v>2.0459999999999999E-2</v>
      </c>
      <c r="BN2525" s="183"/>
    </row>
    <row r="2526" spans="1:66" ht="25.5" x14ac:dyDescent="0.25">
      <c r="A2526" s="1"/>
      <c r="B2526" s="94">
        <v>2513</v>
      </c>
      <c r="C2526" s="43">
        <v>1088663</v>
      </c>
      <c r="D2526" s="25"/>
      <c r="E2526" s="36" t="s">
        <v>3430</v>
      </c>
      <c r="F2526" s="151" t="s">
        <v>652</v>
      </c>
      <c r="G2526" s="41"/>
      <c r="H2526" s="46" t="str">
        <f>IFERROR(IFERROR(IF(SEARCH("Usystems",$E2526)&gt;0,"Usystems"),IF(SEARCH("RIIFO",$E2526)&gt;0,"RIIFO","Uponor")),"Uponor")</f>
        <v>Uponor</v>
      </c>
      <c r="I2526" s="25" t="str">
        <f>IFERROR(MID($D2526,1,7)+0,"")</f>
        <v/>
      </c>
      <c r="J2526" s="25" t="str">
        <f>IFERROR(MID($D2526,10,7)+0,"")</f>
        <v/>
      </c>
      <c r="K2526" s="25" t="str">
        <f>IFERROR(MID($D2526,19,7)+0,"")</f>
        <v/>
      </c>
      <c r="L2526" s="25" t="str">
        <f>IFERROR(MID($D2526,28,7)+0,"")</f>
        <v/>
      </c>
      <c r="M2526" s="25" t="str">
        <f>IF(IFERROR(MID($Q2526,1,7)+0,"")&lt;1130000,IF(INDEX(C:C,MATCH(LEFT(Q2526,7)+0,I:I,0))&lt;1130000,"",INDEX(C:C,MATCH(LEFT(Q2526,7)+0,I:I,0))),IFERROR(MID($Q2526,1,7)+0,""))</f>
        <v/>
      </c>
      <c r="N2526" s="25" t="str">
        <f>IF(IFERROR(MID($Q2526,10,7)+0,"")&lt;1130000,"",IFERROR(MID($Q2526,10,7)+0,""))</f>
        <v/>
      </c>
      <c r="O2526" s="25" t="str">
        <f>IF(IFERROR(MID($Q2526,19,7)+0,"")&lt;1130000,"",IFERROR(MID($Q2526,19,7)+0,""))</f>
        <v/>
      </c>
      <c r="P2526" s="25" t="str">
        <f>IF(M2526="","",IF(N2526="",M2526,M2526&amp;", "&amp;N2526))</f>
        <v/>
      </c>
      <c r="Q2526" s="25"/>
      <c r="R2526" s="25"/>
      <c r="S2526" s="35" t="s">
        <v>3398</v>
      </c>
      <c r="T2526" s="34" t="s">
        <v>38</v>
      </c>
      <c r="U2526" s="185">
        <v>34316</v>
      </c>
      <c r="V2526" s="188">
        <v>34316</v>
      </c>
      <c r="W2526" s="189">
        <v>34316</v>
      </c>
      <c r="X2526" s="31">
        <v>34316</v>
      </c>
      <c r="Y2526" s="90">
        <f>IFERROR(ROUND(X2526/W2526-1,2),"")</f>
        <v>0</v>
      </c>
      <c r="Z2526" s="31">
        <f>IF(OR(S2526="VLD MLC components",S2526="VLD MLC pipes",S2526="VLD PEX components",S2526="VLD PEX pipes",S2526="VLD PHC components",S2526="VLD PHC pipes",S2526="Controls VLD"),"По запросу",X2526)</f>
        <v>34316</v>
      </c>
      <c r="AA2526" s="63">
        <f>ROUND(X2526/1.2,3)</f>
        <v>28596.667000000001</v>
      </c>
      <c r="AB2526" s="23">
        <v>28596.667000000001</v>
      </c>
      <c r="AC2526" s="190">
        <f>IFERROR(ROUND(AA2526/AB2526-1,2),"")</f>
        <v>0</v>
      </c>
      <c r="AD2526" s="25">
        <v>2.7</v>
      </c>
      <c r="AE2526" s="25">
        <v>1.4614E-2</v>
      </c>
      <c r="AF2526" s="25">
        <v>0</v>
      </c>
      <c r="AG2526" s="25" t="s">
        <v>22</v>
      </c>
      <c r="AH2526" s="25">
        <v>0</v>
      </c>
      <c r="AI2526" s="25">
        <v>0</v>
      </c>
      <c r="AJ2526" s="25" t="s">
        <v>20</v>
      </c>
      <c r="AK2526" s="42" t="s">
        <v>19</v>
      </c>
      <c r="AL2526" s="25" t="s">
        <v>20</v>
      </c>
      <c r="AM2526" s="25">
        <v>1</v>
      </c>
      <c r="AN2526" s="25">
        <v>620</v>
      </c>
      <c r="AO2526" s="25">
        <v>200</v>
      </c>
      <c r="AP2526" s="25">
        <v>165</v>
      </c>
      <c r="AQ2526" s="25">
        <v>3.274</v>
      </c>
      <c r="AR2526" s="94">
        <v>2.0459999999999999E-2</v>
      </c>
      <c r="AS2526" s="157" t="s">
        <v>22</v>
      </c>
      <c r="AT2526" s="93">
        <v>43004</v>
      </c>
      <c r="AU2526" s="92" t="s">
        <v>22</v>
      </c>
      <c r="AV2526" s="91" t="s">
        <v>48</v>
      </c>
      <c r="AW2526" s="92" t="s">
        <v>48</v>
      </c>
      <c r="AX2526" s="92" t="s">
        <v>48</v>
      </c>
      <c r="AY2526" s="91" t="s">
        <v>152</v>
      </c>
      <c r="AZ2526" s="23"/>
      <c r="BA2526" s="25">
        <v>0</v>
      </c>
      <c r="BB2526" t="s">
        <v>48</v>
      </c>
      <c r="BC2526" t="e">
        <v>#N/A</v>
      </c>
      <c r="BD2526" t="e">
        <f>IF(Z2526=BC2526,"OK")</f>
        <v>#N/A</v>
      </c>
      <c r="BE2526">
        <v>2.7</v>
      </c>
      <c r="BF2526">
        <v>1.4614E-2</v>
      </c>
      <c r="BG2526">
        <v>620</v>
      </c>
      <c r="BH2526">
        <v>200</v>
      </c>
      <c r="BI2526">
        <v>165</v>
      </c>
      <c r="BJ2526">
        <v>3.274</v>
      </c>
      <c r="BK2526">
        <v>2.0459999999999999E-2</v>
      </c>
      <c r="BN2526" s="183"/>
    </row>
    <row r="2527" spans="1:66" ht="25.5" x14ac:dyDescent="0.25">
      <c r="A2527" s="1"/>
      <c r="B2527" s="94">
        <v>2514</v>
      </c>
      <c r="C2527" s="43">
        <v>1088664</v>
      </c>
      <c r="D2527" s="25"/>
      <c r="E2527" s="48" t="s">
        <v>3429</v>
      </c>
      <c r="F2527" s="151" t="s">
        <v>757</v>
      </c>
      <c r="G2527" s="41"/>
      <c r="H2527" s="46" t="str">
        <f>IFERROR(IFERROR(IF(SEARCH("Usystems",$E2527)&gt;0,"Usystems"),IF(SEARCH("RIIFO",$E2527)&gt;0,"RIIFO","Uponor")),"Uponor")</f>
        <v>Uponor</v>
      </c>
      <c r="I2527" s="25" t="str">
        <f>IFERROR(MID($D2527,1,7)+0,"")</f>
        <v/>
      </c>
      <c r="J2527" s="25" t="str">
        <f>IFERROR(MID($D2527,10,7)+0,"")</f>
        <v/>
      </c>
      <c r="K2527" s="25" t="str">
        <f>IFERROR(MID($D2527,19,7)+0,"")</f>
        <v/>
      </c>
      <c r="L2527" s="25" t="str">
        <f>IFERROR(MID($D2527,28,7)+0,"")</f>
        <v/>
      </c>
      <c r="M2527" s="25" t="str">
        <f>IF(IFERROR(MID($Q2527,1,7)+0,"")&lt;1130000,IF(INDEX(C:C,MATCH(LEFT(Q2527,7)+0,I:I,0))&lt;1130000,"",INDEX(C:C,MATCH(LEFT(Q2527,7)+0,I:I,0))),IFERROR(MID($Q2527,1,7)+0,""))</f>
        <v/>
      </c>
      <c r="N2527" s="25" t="str">
        <f>IF(IFERROR(MID($Q2527,10,7)+0,"")&lt;1130000,"",IFERROR(MID($Q2527,10,7)+0,""))</f>
        <v/>
      </c>
      <c r="O2527" s="25" t="str">
        <f>IF(IFERROR(MID($Q2527,19,7)+0,"")&lt;1130000,"",IFERROR(MID($Q2527,19,7)+0,""))</f>
        <v/>
      </c>
      <c r="P2527" s="25" t="str">
        <f>IF(M2527="","",IF(N2527="",M2527,M2527&amp;", "&amp;N2527))</f>
        <v/>
      </c>
      <c r="Q2527" s="25"/>
      <c r="R2527" s="25"/>
      <c r="S2527" s="35" t="s">
        <v>3398</v>
      </c>
      <c r="T2527" s="34" t="s">
        <v>38</v>
      </c>
      <c r="U2527" s="185">
        <v>39885</v>
      </c>
      <c r="V2527" s="188">
        <v>39885</v>
      </c>
      <c r="W2527" s="189">
        <v>39885</v>
      </c>
      <c r="X2527" s="31">
        <v>39885</v>
      </c>
      <c r="Y2527" s="90">
        <f>IFERROR(ROUND(X2527/W2527-1,2),"")</f>
        <v>0</v>
      </c>
      <c r="Z2527" s="31">
        <f>IF(OR(S2527="VLD MLC components",S2527="VLD MLC pipes",S2527="VLD PEX components",S2527="VLD PEX pipes",S2527="VLD PHC components",S2527="VLD PHC pipes",S2527="Controls VLD"),"По запросу",X2527)</f>
        <v>39885</v>
      </c>
      <c r="AA2527" s="63">
        <f>ROUND(X2527/1.2,3)</f>
        <v>33237.5</v>
      </c>
      <c r="AB2527" s="23">
        <v>33237.5</v>
      </c>
      <c r="AC2527" s="190">
        <f>IFERROR(ROUND(AA2527/AB2527-1,2),"")</f>
        <v>0</v>
      </c>
      <c r="AD2527" s="25">
        <v>3.31</v>
      </c>
      <c r="AE2527" s="25">
        <v>3.8262999999999998E-2</v>
      </c>
      <c r="AF2527" s="25">
        <v>0</v>
      </c>
      <c r="AG2527" s="25" t="s">
        <v>22</v>
      </c>
      <c r="AH2527" s="25">
        <v>0</v>
      </c>
      <c r="AI2527" s="25">
        <v>0</v>
      </c>
      <c r="AJ2527" s="25" t="s">
        <v>20</v>
      </c>
      <c r="AK2527" s="42" t="s">
        <v>19</v>
      </c>
      <c r="AL2527" s="25" t="s">
        <v>20</v>
      </c>
      <c r="AM2527" s="25">
        <v>1</v>
      </c>
      <c r="AN2527" s="25">
        <v>620</v>
      </c>
      <c r="AO2527" s="25">
        <v>320</v>
      </c>
      <c r="AP2527" s="25">
        <v>270</v>
      </c>
      <c r="AQ2527" s="25">
        <v>4.0599999999999996</v>
      </c>
      <c r="AR2527" s="94">
        <v>5.3567999999999998E-2</v>
      </c>
      <c r="AS2527" s="157" t="s">
        <v>22</v>
      </c>
      <c r="AT2527" s="93">
        <v>43004</v>
      </c>
      <c r="AU2527" s="92" t="s">
        <v>22</v>
      </c>
      <c r="AV2527" s="91" t="s">
        <v>48</v>
      </c>
      <c r="AW2527" s="92" t="s">
        <v>48</v>
      </c>
      <c r="AX2527" s="92" t="s">
        <v>48</v>
      </c>
      <c r="AY2527" s="91" t="s">
        <v>152</v>
      </c>
      <c r="AZ2527" s="23"/>
      <c r="BA2527" s="25">
        <v>0</v>
      </c>
      <c r="BB2527" t="s">
        <v>48</v>
      </c>
      <c r="BC2527" t="e">
        <v>#N/A</v>
      </c>
      <c r="BD2527" t="e">
        <f>IF(Z2527=BC2527,"OK")</f>
        <v>#N/A</v>
      </c>
      <c r="BE2527">
        <v>3.31</v>
      </c>
      <c r="BF2527">
        <v>3.8262999999999998E-2</v>
      </c>
      <c r="BG2527">
        <v>620</v>
      </c>
      <c r="BH2527">
        <v>320</v>
      </c>
      <c r="BI2527">
        <v>270</v>
      </c>
      <c r="BJ2527">
        <v>4.0599999999999996</v>
      </c>
      <c r="BK2527">
        <v>5.3567999999999998E-2</v>
      </c>
      <c r="BN2527" s="183"/>
    </row>
    <row r="2528" spans="1:66" ht="25.5" x14ac:dyDescent="0.25">
      <c r="A2528" s="1"/>
      <c r="B2528" s="94">
        <v>2515</v>
      </c>
      <c r="C2528" s="43">
        <v>1088665</v>
      </c>
      <c r="D2528" s="25"/>
      <c r="E2528" s="27" t="s">
        <v>3428</v>
      </c>
      <c r="F2528" s="213" t="s">
        <v>667</v>
      </c>
      <c r="G2528" s="41"/>
      <c r="H2528" s="46" t="str">
        <f>IFERROR(IFERROR(IF(SEARCH("Usystems",$E2528)&gt;0,"Usystems"),IF(SEARCH("RIIFO",$E2528)&gt;0,"RIIFO","Uponor")),"Uponor")</f>
        <v>Uponor</v>
      </c>
      <c r="I2528" s="25" t="str">
        <f>IFERROR(MID($D2528,1,7)+0,"")</f>
        <v/>
      </c>
      <c r="J2528" s="25" t="str">
        <f>IFERROR(MID($D2528,10,7)+0,"")</f>
        <v/>
      </c>
      <c r="K2528" s="25" t="str">
        <f>IFERROR(MID($D2528,19,7)+0,"")</f>
        <v/>
      </c>
      <c r="L2528" s="25" t="str">
        <f>IFERROR(MID($D2528,28,7)+0,"")</f>
        <v/>
      </c>
      <c r="M2528" s="25" t="str">
        <f>IF(IFERROR(MID($Q2528,1,7)+0,"")&lt;1130000,IF(INDEX(C:C,MATCH(LEFT(Q2528,7)+0,I:I,0))&lt;1130000,"",INDEX(C:C,MATCH(LEFT(Q2528,7)+0,I:I,0))),IFERROR(MID($Q2528,1,7)+0,""))</f>
        <v/>
      </c>
      <c r="N2528" s="25" t="str">
        <f>IF(IFERROR(MID($Q2528,10,7)+0,"")&lt;1130000,"",IFERROR(MID($Q2528,10,7)+0,""))</f>
        <v/>
      </c>
      <c r="O2528" s="25" t="str">
        <f>IF(IFERROR(MID($Q2528,19,7)+0,"")&lt;1130000,"",IFERROR(MID($Q2528,19,7)+0,""))</f>
        <v/>
      </c>
      <c r="P2528" s="25" t="str">
        <f>IF(M2528="","",IF(N2528="",M2528,M2528&amp;", "&amp;N2528))</f>
        <v/>
      </c>
      <c r="Q2528" s="25"/>
      <c r="R2528" s="25"/>
      <c r="S2528" s="35" t="s">
        <v>3398</v>
      </c>
      <c r="T2528" s="34" t="s">
        <v>38</v>
      </c>
      <c r="U2528" s="185">
        <v>43891</v>
      </c>
      <c r="V2528" s="188">
        <v>43891</v>
      </c>
      <c r="W2528" s="189">
        <v>43891</v>
      </c>
      <c r="X2528" s="31">
        <v>43891</v>
      </c>
      <c r="Y2528" s="90">
        <f>IFERROR(ROUND(X2528/W2528-1,2),"")</f>
        <v>0</v>
      </c>
      <c r="Z2528" s="31">
        <f>IF(OR(S2528="VLD MLC components",S2528="VLD MLC pipes",S2528="VLD PEX components",S2528="VLD PEX pipes",S2528="VLD PHC components",S2528="VLD PHC pipes",S2528="Controls VLD"),"По запросу",X2528)</f>
        <v>43891</v>
      </c>
      <c r="AA2528" s="63">
        <f>ROUND(X2528/1.2,3)</f>
        <v>36575.832999999999</v>
      </c>
      <c r="AB2528" s="23">
        <v>36575.832999999999</v>
      </c>
      <c r="AC2528" s="190">
        <f>IFERROR(ROUND(AA2528/AB2528-1,2),"")</f>
        <v>0</v>
      </c>
      <c r="AD2528" s="25">
        <v>3.7</v>
      </c>
      <c r="AE2528" s="25">
        <v>3.8262999999999998E-2</v>
      </c>
      <c r="AF2528" s="25">
        <v>0</v>
      </c>
      <c r="AG2528" s="25" t="s">
        <v>22</v>
      </c>
      <c r="AH2528" s="25">
        <v>0</v>
      </c>
      <c r="AI2528" s="25">
        <v>0</v>
      </c>
      <c r="AJ2528" s="25" t="s">
        <v>20</v>
      </c>
      <c r="AK2528" s="42" t="s">
        <v>19</v>
      </c>
      <c r="AL2528" s="25" t="s">
        <v>20</v>
      </c>
      <c r="AM2528" s="25">
        <v>1</v>
      </c>
      <c r="AN2528" s="25">
        <v>620</v>
      </c>
      <c r="AO2528" s="25">
        <v>320</v>
      </c>
      <c r="AP2528" s="25">
        <v>270</v>
      </c>
      <c r="AQ2528" s="25">
        <v>4.45</v>
      </c>
      <c r="AR2528" s="94">
        <v>5.3567999999999998E-2</v>
      </c>
      <c r="AS2528" s="157" t="s">
        <v>22</v>
      </c>
      <c r="AT2528" s="93">
        <v>43004</v>
      </c>
      <c r="AU2528" s="92" t="s">
        <v>22</v>
      </c>
      <c r="AV2528" s="91" t="s">
        <v>48</v>
      </c>
      <c r="AW2528" s="92" t="s">
        <v>48</v>
      </c>
      <c r="AX2528" s="92" t="s">
        <v>48</v>
      </c>
      <c r="AY2528" s="91" t="s">
        <v>152</v>
      </c>
      <c r="AZ2528" s="23"/>
      <c r="BA2528" s="25">
        <v>0</v>
      </c>
      <c r="BB2528" t="s">
        <v>48</v>
      </c>
      <c r="BC2528" t="e">
        <v>#N/A</v>
      </c>
      <c r="BD2528" t="e">
        <f>IF(Z2528=BC2528,"OK")</f>
        <v>#N/A</v>
      </c>
      <c r="BE2528">
        <v>3.7</v>
      </c>
      <c r="BF2528">
        <v>3.8262999999999998E-2</v>
      </c>
      <c r="BG2528">
        <v>620</v>
      </c>
      <c r="BH2528">
        <v>320</v>
      </c>
      <c r="BI2528">
        <v>270</v>
      </c>
      <c r="BJ2528">
        <v>4.45</v>
      </c>
      <c r="BK2528">
        <v>5.3567999999999998E-2</v>
      </c>
      <c r="BN2528" s="183"/>
    </row>
    <row r="2529" spans="1:66" ht="25.5" x14ac:dyDescent="0.25">
      <c r="A2529" s="1"/>
      <c r="B2529" s="94">
        <v>2516</v>
      </c>
      <c r="C2529" s="43">
        <v>1088666</v>
      </c>
      <c r="D2529" s="25"/>
      <c r="E2529" s="36" t="s">
        <v>3427</v>
      </c>
      <c r="F2529" s="151" t="s">
        <v>652</v>
      </c>
      <c r="G2529" s="41"/>
      <c r="H2529" s="46" t="str">
        <f>IFERROR(IFERROR(IF(SEARCH("Usystems",$E2529)&gt;0,"Usystems"),IF(SEARCH("RIIFO",$E2529)&gt;0,"RIIFO","Uponor")),"Uponor")</f>
        <v>Uponor</v>
      </c>
      <c r="I2529" s="25" t="str">
        <f>IFERROR(MID($D2529,1,7)+0,"")</f>
        <v/>
      </c>
      <c r="J2529" s="25" t="str">
        <f>IFERROR(MID($D2529,10,7)+0,"")</f>
        <v/>
      </c>
      <c r="K2529" s="25" t="str">
        <f>IFERROR(MID($D2529,19,7)+0,"")</f>
        <v/>
      </c>
      <c r="L2529" s="25" t="str">
        <f>IFERROR(MID($D2529,28,7)+0,"")</f>
        <v/>
      </c>
      <c r="M2529" s="25" t="str">
        <f>IF(IFERROR(MID($Q2529,1,7)+0,"")&lt;1130000,IF(INDEX(C:C,MATCH(LEFT(Q2529,7)+0,I:I,0))&lt;1130000,"",INDEX(C:C,MATCH(LEFT(Q2529,7)+0,I:I,0))),IFERROR(MID($Q2529,1,7)+0,""))</f>
        <v/>
      </c>
      <c r="N2529" s="25" t="str">
        <f>IF(IFERROR(MID($Q2529,10,7)+0,"")&lt;1130000,"",IFERROR(MID($Q2529,10,7)+0,""))</f>
        <v/>
      </c>
      <c r="O2529" s="25" t="str">
        <f>IF(IFERROR(MID($Q2529,19,7)+0,"")&lt;1130000,"",IFERROR(MID($Q2529,19,7)+0,""))</f>
        <v/>
      </c>
      <c r="P2529" s="25" t="str">
        <f>IF(M2529="","",IF(N2529="",M2529,M2529&amp;", "&amp;N2529))</f>
        <v/>
      </c>
      <c r="Q2529" s="25"/>
      <c r="R2529" s="25"/>
      <c r="S2529" s="35" t="s">
        <v>3398</v>
      </c>
      <c r="T2529" s="34" t="s">
        <v>38</v>
      </c>
      <c r="U2529" s="185">
        <v>50472</v>
      </c>
      <c r="V2529" s="188">
        <v>50472</v>
      </c>
      <c r="W2529" s="189">
        <v>50472</v>
      </c>
      <c r="X2529" s="31">
        <v>50472</v>
      </c>
      <c r="Y2529" s="90">
        <f>IFERROR(ROUND(X2529/W2529-1,2),"")</f>
        <v>0</v>
      </c>
      <c r="Z2529" s="31">
        <f>IF(OR(S2529="VLD MLC components",S2529="VLD MLC pipes",S2529="VLD PEX components",S2529="VLD PEX pipes",S2529="VLD PHC components",S2529="VLD PHC pipes",S2529="Controls VLD"),"По запросу",X2529)</f>
        <v>50472</v>
      </c>
      <c r="AA2529" s="63">
        <f>ROUND(X2529/1.2,3)</f>
        <v>42060</v>
      </c>
      <c r="AB2529" s="23">
        <v>42060</v>
      </c>
      <c r="AC2529" s="190">
        <f>IFERROR(ROUND(AA2529/AB2529-1,2),"")</f>
        <v>0</v>
      </c>
      <c r="AD2529" s="25">
        <v>4.0999999999999996</v>
      </c>
      <c r="AE2529" s="25">
        <v>3.8262999999999998E-2</v>
      </c>
      <c r="AF2529" s="25">
        <v>0</v>
      </c>
      <c r="AG2529" s="25" t="s">
        <v>22</v>
      </c>
      <c r="AH2529" s="25">
        <v>0</v>
      </c>
      <c r="AI2529" s="25">
        <v>0</v>
      </c>
      <c r="AJ2529" s="25" t="s">
        <v>20</v>
      </c>
      <c r="AK2529" s="42" t="s">
        <v>19</v>
      </c>
      <c r="AL2529" s="25" t="s">
        <v>20</v>
      </c>
      <c r="AM2529" s="25">
        <v>1</v>
      </c>
      <c r="AN2529" s="25">
        <v>620</v>
      </c>
      <c r="AO2529" s="25">
        <v>320</v>
      </c>
      <c r="AP2529" s="25">
        <v>270</v>
      </c>
      <c r="AQ2529" s="25">
        <v>4.8499999999999996</v>
      </c>
      <c r="AR2529" s="94">
        <v>5.3567999999999998E-2</v>
      </c>
      <c r="AS2529" s="157" t="s">
        <v>22</v>
      </c>
      <c r="AT2529" s="93">
        <v>43004</v>
      </c>
      <c r="AU2529" s="92" t="s">
        <v>22</v>
      </c>
      <c r="AV2529" s="91" t="s">
        <v>152</v>
      </c>
      <c r="AW2529" s="92" t="s">
        <v>48</v>
      </c>
      <c r="AX2529" s="92" t="s">
        <v>48</v>
      </c>
      <c r="AY2529" s="91" t="s">
        <v>152</v>
      </c>
      <c r="AZ2529" s="23"/>
      <c r="BA2529" s="25" t="s">
        <v>3426</v>
      </c>
      <c r="BB2529" t="s">
        <v>25</v>
      </c>
      <c r="BC2529" t="e">
        <v>#N/A</v>
      </c>
      <c r="BD2529" t="e">
        <f>IF(Z2529=BC2529,"OK")</f>
        <v>#N/A</v>
      </c>
      <c r="BE2529">
        <v>4.0999999999999996</v>
      </c>
      <c r="BF2529">
        <v>3.8262999999999998E-2</v>
      </c>
      <c r="BG2529">
        <v>620</v>
      </c>
      <c r="BH2529">
        <v>320</v>
      </c>
      <c r="BI2529">
        <v>270</v>
      </c>
      <c r="BJ2529">
        <v>4.8499999999999996</v>
      </c>
      <c r="BK2529">
        <v>5.3567999999999998E-2</v>
      </c>
      <c r="BN2529" s="183"/>
    </row>
    <row r="2530" spans="1:66" ht="25.5" x14ac:dyDescent="0.25">
      <c r="A2530" s="1"/>
      <c r="B2530" s="94">
        <v>2517</v>
      </c>
      <c r="C2530" s="43">
        <v>1088667</v>
      </c>
      <c r="D2530" s="25"/>
      <c r="E2530" s="48" t="s">
        <v>3425</v>
      </c>
      <c r="F2530" s="151" t="s">
        <v>757</v>
      </c>
      <c r="G2530" s="41"/>
      <c r="H2530" s="46" t="str">
        <f>IFERROR(IFERROR(IF(SEARCH("Usystems",$E2530)&gt;0,"Usystems"),IF(SEARCH("RIIFO",$E2530)&gt;0,"RIIFO","Uponor")),"Uponor")</f>
        <v>Uponor</v>
      </c>
      <c r="I2530" s="25" t="str">
        <f>IFERROR(MID($D2530,1,7)+0,"")</f>
        <v/>
      </c>
      <c r="J2530" s="25" t="str">
        <f>IFERROR(MID($D2530,10,7)+0,"")</f>
        <v/>
      </c>
      <c r="K2530" s="25" t="str">
        <f>IFERROR(MID($D2530,19,7)+0,"")</f>
        <v/>
      </c>
      <c r="L2530" s="25" t="str">
        <f>IFERROR(MID($D2530,28,7)+0,"")</f>
        <v/>
      </c>
      <c r="M2530" s="25" t="str">
        <f>IF(IFERROR(MID($Q2530,1,7)+0,"")&lt;1130000,IF(INDEX(C:C,MATCH(LEFT(Q2530,7)+0,I:I,0))&lt;1130000,"",INDEX(C:C,MATCH(LEFT(Q2530,7)+0,I:I,0))),IFERROR(MID($Q2530,1,7)+0,""))</f>
        <v/>
      </c>
      <c r="N2530" s="25" t="str">
        <f>IF(IFERROR(MID($Q2530,10,7)+0,"")&lt;1130000,"",IFERROR(MID($Q2530,10,7)+0,""))</f>
        <v/>
      </c>
      <c r="O2530" s="25" t="str">
        <f>IF(IFERROR(MID($Q2530,19,7)+0,"")&lt;1130000,"",IFERROR(MID($Q2530,19,7)+0,""))</f>
        <v/>
      </c>
      <c r="P2530" s="25" t="str">
        <f>IF(M2530="","",IF(N2530="",M2530,M2530&amp;", "&amp;N2530))</f>
        <v/>
      </c>
      <c r="Q2530" s="25"/>
      <c r="R2530" s="25"/>
      <c r="S2530" s="35" t="s">
        <v>3398</v>
      </c>
      <c r="T2530" s="34" t="s">
        <v>38</v>
      </c>
      <c r="U2530" s="185">
        <v>57665</v>
      </c>
      <c r="V2530" s="188">
        <v>57665</v>
      </c>
      <c r="W2530" s="189">
        <v>57665</v>
      </c>
      <c r="X2530" s="31">
        <v>57665</v>
      </c>
      <c r="Y2530" s="90">
        <f>IFERROR(ROUND(X2530/W2530-1,2),"")</f>
        <v>0</v>
      </c>
      <c r="Z2530" s="31">
        <f>IF(OR(S2530="VLD MLC components",S2530="VLD MLC pipes",S2530="VLD PEX components",S2530="VLD PEX pipes",S2530="VLD PHC components",S2530="VLD PHC pipes",S2530="Controls VLD"),"По запросу",X2530)</f>
        <v>57665</v>
      </c>
      <c r="AA2530" s="63">
        <f>ROUND(X2530/1.2,3)</f>
        <v>48054.167000000001</v>
      </c>
      <c r="AB2530" s="23">
        <v>48054.167000000001</v>
      </c>
      <c r="AC2530" s="190">
        <f>IFERROR(ROUND(AA2530/AB2530-1,2),"")</f>
        <v>0</v>
      </c>
      <c r="AD2530" s="25">
        <v>5.2</v>
      </c>
      <c r="AE2530" s="25">
        <v>3.8262999999999998E-2</v>
      </c>
      <c r="AF2530" s="25">
        <v>0</v>
      </c>
      <c r="AG2530" s="25" t="s">
        <v>22</v>
      </c>
      <c r="AH2530" s="25">
        <v>0</v>
      </c>
      <c r="AI2530" s="25">
        <v>0</v>
      </c>
      <c r="AJ2530" s="25" t="s">
        <v>20</v>
      </c>
      <c r="AK2530" s="42" t="s">
        <v>19</v>
      </c>
      <c r="AL2530" s="25" t="s">
        <v>20</v>
      </c>
      <c r="AM2530" s="25">
        <v>1</v>
      </c>
      <c r="AN2530" s="25">
        <v>620</v>
      </c>
      <c r="AO2530" s="25">
        <v>320</v>
      </c>
      <c r="AP2530" s="25">
        <v>270</v>
      </c>
      <c r="AQ2530" s="25">
        <v>5.95</v>
      </c>
      <c r="AR2530" s="94">
        <v>5.3567999999999998E-2</v>
      </c>
      <c r="AS2530" s="157" t="s">
        <v>22</v>
      </c>
      <c r="AT2530" s="93">
        <v>43004</v>
      </c>
      <c r="AU2530" s="92" t="s">
        <v>22</v>
      </c>
      <c r="AV2530" s="91" t="s">
        <v>48</v>
      </c>
      <c r="AW2530" s="92" t="s">
        <v>48</v>
      </c>
      <c r="AX2530" s="92" t="s">
        <v>48</v>
      </c>
      <c r="AY2530" s="91" t="s">
        <v>152</v>
      </c>
      <c r="AZ2530" s="23"/>
      <c r="BA2530" s="25">
        <v>0</v>
      </c>
      <c r="BB2530" t="s">
        <v>48</v>
      </c>
      <c r="BC2530" t="e">
        <v>#N/A</v>
      </c>
      <c r="BD2530" t="e">
        <f>IF(Z2530=BC2530,"OK")</f>
        <v>#N/A</v>
      </c>
      <c r="BE2530">
        <v>5.2</v>
      </c>
      <c r="BF2530">
        <v>3.8262999999999998E-2</v>
      </c>
      <c r="BG2530">
        <v>620</v>
      </c>
      <c r="BH2530">
        <v>320</v>
      </c>
      <c r="BI2530">
        <v>270</v>
      </c>
      <c r="BJ2530">
        <v>5.95</v>
      </c>
      <c r="BK2530">
        <v>5.3567999999999998E-2</v>
      </c>
      <c r="BN2530" s="183"/>
    </row>
    <row r="2531" spans="1:66" ht="25.5" x14ac:dyDescent="0.25">
      <c r="A2531" s="1"/>
      <c r="B2531" s="94">
        <v>2518</v>
      </c>
      <c r="C2531" s="40">
        <v>1088684</v>
      </c>
      <c r="D2531" s="25"/>
      <c r="E2531" s="36" t="s">
        <v>3424</v>
      </c>
      <c r="F2531" s="151" t="s">
        <v>21</v>
      </c>
      <c r="G2531" s="41" t="s">
        <v>30</v>
      </c>
      <c r="H2531" s="46" t="str">
        <f>IFERROR(IFERROR(IF(SEARCH("Usystems",$E2531)&gt;0,"Usystems"),IF(SEARCH("RIIFO",$E2531)&gt;0,"RIIFO","Uponor")),"Uponor")</f>
        <v>Uponor</v>
      </c>
      <c r="I2531" s="25" t="str">
        <f>IFERROR(MID($D2531,1,7)+0,"")</f>
        <v/>
      </c>
      <c r="J2531" s="25" t="str">
        <f>IFERROR(MID($D2531,10,7)+0,"")</f>
        <v/>
      </c>
      <c r="K2531" s="25" t="str">
        <f>IFERROR(MID($D2531,19,7)+0,"")</f>
        <v/>
      </c>
      <c r="L2531" s="25" t="str">
        <f>IFERROR(MID($D2531,28,7)+0,"")</f>
        <v/>
      </c>
      <c r="M2531" s="25" t="str">
        <f>IF(IFERROR(MID($Q2531,1,7)+0,"")&lt;1130000,IF(INDEX(C:C,MATCH(LEFT(Q2531,7)+0,I:I,0))&lt;1130000,"",INDEX(C:C,MATCH(LEFT(Q2531,7)+0,I:I,0))),IFERROR(MID($Q2531,1,7)+0,""))</f>
        <v/>
      </c>
      <c r="N2531" s="25" t="str">
        <f>IF(IFERROR(MID($Q2531,10,7)+0,"")&lt;1130000,"",IFERROR(MID($Q2531,10,7)+0,""))</f>
        <v/>
      </c>
      <c r="O2531" s="25" t="str">
        <f>IF(IFERROR(MID($Q2531,19,7)+0,"")&lt;1130000,"",IFERROR(MID($Q2531,19,7)+0,""))</f>
        <v/>
      </c>
      <c r="P2531" s="25" t="str">
        <f>IF(M2531="","",IF(N2531="",M2531,M2531&amp;", "&amp;N2531))</f>
        <v/>
      </c>
      <c r="Q2531" s="25"/>
      <c r="R2531" s="25"/>
      <c r="S2531" s="35" t="s">
        <v>3398</v>
      </c>
      <c r="T2531" s="34" t="s">
        <v>38</v>
      </c>
      <c r="U2531" s="185">
        <v>15053</v>
      </c>
      <c r="V2531" s="188">
        <v>15053</v>
      </c>
      <c r="W2531" s="189">
        <v>15053</v>
      </c>
      <c r="X2531" s="31">
        <v>15053</v>
      </c>
      <c r="Y2531" s="90">
        <f>IFERROR(ROUND(X2531/W2531-1,2),"")</f>
        <v>0</v>
      </c>
      <c r="Z2531" s="31">
        <f>IF(OR(S2531="VLD MLC components",S2531="VLD MLC pipes",S2531="VLD PEX components",S2531="VLD PEX pipes",S2531="VLD PHC components",S2531="VLD PHC pipes",S2531="Controls VLD"),"По запросу",X2531)</f>
        <v>15053</v>
      </c>
      <c r="AA2531" s="63">
        <f>ROUND(X2531/1.2,3)</f>
        <v>12544.166999999999</v>
      </c>
      <c r="AB2531" s="23">
        <v>12544.166999999999</v>
      </c>
      <c r="AC2531" s="190">
        <f>IFERROR(ROUND(AA2531/AB2531-1,2),"")</f>
        <v>0</v>
      </c>
      <c r="AD2531" s="25">
        <v>0.7</v>
      </c>
      <c r="AE2531" s="25">
        <v>9.2669999999999992E-3</v>
      </c>
      <c r="AF2531" s="25">
        <v>0</v>
      </c>
      <c r="AG2531" s="25" t="s">
        <v>22</v>
      </c>
      <c r="AH2531" s="25">
        <v>0</v>
      </c>
      <c r="AI2531" s="25">
        <v>0</v>
      </c>
      <c r="AJ2531" s="25" t="s">
        <v>19</v>
      </c>
      <c r="AK2531" s="42" t="s">
        <v>19</v>
      </c>
      <c r="AL2531" s="25" t="s">
        <v>19</v>
      </c>
      <c r="AM2531" s="25">
        <v>1</v>
      </c>
      <c r="AN2531" s="25">
        <v>620</v>
      </c>
      <c r="AO2531" s="25">
        <v>155</v>
      </c>
      <c r="AP2531" s="25">
        <v>135</v>
      </c>
      <c r="AQ2531" s="25">
        <v>1.18</v>
      </c>
      <c r="AR2531" s="94">
        <v>1.2973999999999999E-2</v>
      </c>
      <c r="AS2531" s="157" t="s">
        <v>22</v>
      </c>
      <c r="AT2531" s="93">
        <v>43004</v>
      </c>
      <c r="AU2531" s="92" t="s">
        <v>22</v>
      </c>
      <c r="AV2531" s="91" t="s">
        <v>152</v>
      </c>
      <c r="AW2531" s="92" t="s">
        <v>48</v>
      </c>
      <c r="AX2531" s="92" t="s">
        <v>48</v>
      </c>
      <c r="AY2531" s="91" t="s">
        <v>152</v>
      </c>
      <c r="AZ2531" s="23"/>
      <c r="BA2531" s="25">
        <v>0</v>
      </c>
      <c r="BB2531" t="s">
        <v>48</v>
      </c>
      <c r="BC2531" t="e">
        <v>#N/A</v>
      </c>
      <c r="BD2531" t="e">
        <f>IF(Z2531=BC2531,"OK")</f>
        <v>#N/A</v>
      </c>
      <c r="BE2531">
        <v>0.7</v>
      </c>
      <c r="BF2531">
        <v>9.2669999999999992E-3</v>
      </c>
      <c r="BG2531">
        <v>620</v>
      </c>
      <c r="BH2531">
        <v>155</v>
      </c>
      <c r="BI2531">
        <v>135</v>
      </c>
      <c r="BJ2531">
        <v>1.18</v>
      </c>
      <c r="BK2531">
        <v>1.2973999999999999E-2</v>
      </c>
      <c r="BN2531" s="183"/>
    </row>
    <row r="2532" spans="1:66" ht="25.5" x14ac:dyDescent="0.25">
      <c r="A2532" s="1"/>
      <c r="B2532" s="94">
        <v>2519</v>
      </c>
      <c r="C2532" s="40">
        <v>1088685</v>
      </c>
      <c r="D2532" s="25"/>
      <c r="E2532" s="36" t="s">
        <v>3423</v>
      </c>
      <c r="F2532" s="151" t="s">
        <v>21</v>
      </c>
      <c r="G2532" s="41" t="s">
        <v>30</v>
      </c>
      <c r="H2532" s="46" t="str">
        <f>IFERROR(IFERROR(IF(SEARCH("Usystems",$E2532)&gt;0,"Usystems"),IF(SEARCH("RIIFO",$E2532)&gt;0,"RIIFO","Uponor")),"Uponor")</f>
        <v>Uponor</v>
      </c>
      <c r="I2532" s="25" t="str">
        <f>IFERROR(MID($D2532,1,7)+0,"")</f>
        <v/>
      </c>
      <c r="J2532" s="25" t="str">
        <f>IFERROR(MID($D2532,10,7)+0,"")</f>
        <v/>
      </c>
      <c r="K2532" s="25" t="str">
        <f>IFERROR(MID($D2532,19,7)+0,"")</f>
        <v/>
      </c>
      <c r="L2532" s="25" t="str">
        <f>IFERROR(MID($D2532,28,7)+0,"")</f>
        <v/>
      </c>
      <c r="M2532" s="25" t="str">
        <f>IF(IFERROR(MID($Q2532,1,7)+0,"")&lt;1130000,IF(INDEX(C:C,MATCH(LEFT(Q2532,7)+0,I:I,0))&lt;1130000,"",INDEX(C:C,MATCH(LEFT(Q2532,7)+0,I:I,0))),IFERROR(MID($Q2532,1,7)+0,""))</f>
        <v/>
      </c>
      <c r="N2532" s="25" t="str">
        <f>IF(IFERROR(MID($Q2532,10,7)+0,"")&lt;1130000,"",IFERROR(MID($Q2532,10,7)+0,""))</f>
        <v/>
      </c>
      <c r="O2532" s="25" t="str">
        <f>IF(IFERROR(MID($Q2532,19,7)+0,"")&lt;1130000,"",IFERROR(MID($Q2532,19,7)+0,""))</f>
        <v/>
      </c>
      <c r="P2532" s="25" t="str">
        <f>IF(M2532="","",IF(N2532="",M2532,M2532&amp;", "&amp;N2532))</f>
        <v/>
      </c>
      <c r="Q2532" s="25"/>
      <c r="R2532" s="25"/>
      <c r="S2532" s="35" t="s">
        <v>3398</v>
      </c>
      <c r="T2532" s="34" t="s">
        <v>38</v>
      </c>
      <c r="U2532" s="185">
        <v>16850</v>
      </c>
      <c r="V2532" s="188">
        <v>16850</v>
      </c>
      <c r="W2532" s="189">
        <v>16850</v>
      </c>
      <c r="X2532" s="31">
        <v>16850</v>
      </c>
      <c r="Y2532" s="90">
        <f>IFERROR(ROUND(X2532/W2532-1,2),"")</f>
        <v>0</v>
      </c>
      <c r="Z2532" s="31">
        <f>IF(OR(S2532="VLD MLC components",S2532="VLD MLC pipes",S2532="VLD PEX components",S2532="VLD PEX pipes",S2532="VLD PHC components",S2532="VLD PHC pipes",S2532="Controls VLD"),"По запросу",X2532)</f>
        <v>16850</v>
      </c>
      <c r="AA2532" s="63">
        <f>ROUND(X2532/1.2,3)</f>
        <v>14041.666999999999</v>
      </c>
      <c r="AB2532" s="23">
        <v>14041.666999999999</v>
      </c>
      <c r="AC2532" s="190">
        <f>IFERROR(ROUND(AA2532/AB2532-1,2),"")</f>
        <v>0</v>
      </c>
      <c r="AD2532" s="25">
        <v>1.4</v>
      </c>
      <c r="AE2532" s="25">
        <v>9.2669999999999992E-3</v>
      </c>
      <c r="AF2532" s="25">
        <v>0</v>
      </c>
      <c r="AG2532" s="25" t="s">
        <v>22</v>
      </c>
      <c r="AH2532" s="25">
        <v>0</v>
      </c>
      <c r="AI2532" s="25">
        <v>0</v>
      </c>
      <c r="AJ2532" s="25" t="s">
        <v>19</v>
      </c>
      <c r="AK2532" s="42" t="s">
        <v>19</v>
      </c>
      <c r="AL2532" s="25" t="s">
        <v>19</v>
      </c>
      <c r="AM2532" s="25">
        <v>1</v>
      </c>
      <c r="AN2532" s="25">
        <v>620</v>
      </c>
      <c r="AO2532" s="25">
        <v>155</v>
      </c>
      <c r="AP2532" s="25">
        <v>135</v>
      </c>
      <c r="AQ2532" s="25">
        <v>1.88</v>
      </c>
      <c r="AR2532" s="94">
        <v>1.2973999999999999E-2</v>
      </c>
      <c r="AS2532" s="157" t="s">
        <v>22</v>
      </c>
      <c r="AT2532" s="93">
        <v>43004</v>
      </c>
      <c r="AU2532" s="92" t="s">
        <v>22</v>
      </c>
      <c r="AV2532" s="91" t="s">
        <v>48</v>
      </c>
      <c r="AW2532" s="92" t="s">
        <v>48</v>
      </c>
      <c r="AX2532" s="92" t="s">
        <v>48</v>
      </c>
      <c r="AY2532" s="91" t="s">
        <v>152</v>
      </c>
      <c r="AZ2532" s="23"/>
      <c r="BA2532" s="25">
        <v>0</v>
      </c>
      <c r="BB2532" t="s">
        <v>48</v>
      </c>
      <c r="BC2532" t="e">
        <v>#N/A</v>
      </c>
      <c r="BD2532" t="e">
        <f>IF(Z2532=BC2532,"OK")</f>
        <v>#N/A</v>
      </c>
      <c r="BE2532">
        <v>1.4</v>
      </c>
      <c r="BF2532">
        <v>9.2669999999999992E-3</v>
      </c>
      <c r="BG2532">
        <v>620</v>
      </c>
      <c r="BH2532">
        <v>155</v>
      </c>
      <c r="BI2532">
        <v>135</v>
      </c>
      <c r="BJ2532">
        <v>1.88</v>
      </c>
      <c r="BK2532">
        <v>1.2973999999999999E-2</v>
      </c>
      <c r="BN2532" s="183"/>
    </row>
    <row r="2533" spans="1:66" ht="25.5" x14ac:dyDescent="0.25">
      <c r="A2533" s="1"/>
      <c r="B2533" s="94">
        <v>2520</v>
      </c>
      <c r="C2533" s="43">
        <v>1088686</v>
      </c>
      <c r="D2533" s="25"/>
      <c r="E2533" s="27" t="s">
        <v>3422</v>
      </c>
      <c r="F2533" s="213" t="s">
        <v>667</v>
      </c>
      <c r="G2533" s="41" t="s">
        <v>585</v>
      </c>
      <c r="H2533" s="46" t="str">
        <f>IFERROR(IFERROR(IF(SEARCH("Usystems",$E2533)&gt;0,"Usystems"),IF(SEARCH("RIIFO",$E2533)&gt;0,"RIIFO","Uponor")),"Uponor")</f>
        <v>Uponor</v>
      </c>
      <c r="I2533" s="25" t="str">
        <f>IFERROR(MID($D2533,1,7)+0,"")</f>
        <v/>
      </c>
      <c r="J2533" s="25" t="str">
        <f>IFERROR(MID($D2533,10,7)+0,"")</f>
        <v/>
      </c>
      <c r="K2533" s="25" t="str">
        <f>IFERROR(MID($D2533,19,7)+0,"")</f>
        <v/>
      </c>
      <c r="L2533" s="25" t="str">
        <f>IFERROR(MID($D2533,28,7)+0,"")</f>
        <v/>
      </c>
      <c r="M2533" s="25" t="str">
        <f>IF(IFERROR(MID($Q2533,1,7)+0,"")&lt;1130000,IF(INDEX(C:C,MATCH(LEFT(Q2533,7)+0,I:I,0))&lt;1130000,"",INDEX(C:C,MATCH(LEFT(Q2533,7)+0,I:I,0))),IFERROR(MID($Q2533,1,7)+0,""))</f>
        <v/>
      </c>
      <c r="N2533" s="25" t="str">
        <f>IF(IFERROR(MID($Q2533,10,7)+0,"")&lt;1130000,"",IFERROR(MID($Q2533,10,7)+0,""))</f>
        <v/>
      </c>
      <c r="O2533" s="25" t="str">
        <f>IF(IFERROR(MID($Q2533,19,7)+0,"")&lt;1130000,"",IFERROR(MID($Q2533,19,7)+0,""))</f>
        <v/>
      </c>
      <c r="P2533" s="25" t="str">
        <f>IF(M2533="","",IF(N2533="",M2533,M2533&amp;", "&amp;N2533))</f>
        <v/>
      </c>
      <c r="Q2533" s="25"/>
      <c r="R2533" s="25"/>
      <c r="S2533" s="35" t="s">
        <v>3398</v>
      </c>
      <c r="T2533" s="34" t="s">
        <v>38</v>
      </c>
      <c r="U2533" s="185">
        <v>26510</v>
      </c>
      <c r="V2533" s="188">
        <v>26510</v>
      </c>
      <c r="W2533" s="189">
        <v>26510</v>
      </c>
      <c r="X2533" s="31">
        <v>26510</v>
      </c>
      <c r="Y2533" s="90">
        <f>IFERROR(ROUND(X2533/W2533-1,2),"")</f>
        <v>0</v>
      </c>
      <c r="Z2533" s="31">
        <f>IF(OR(S2533="VLD MLC components",S2533="VLD MLC pipes",S2533="VLD PEX components",S2533="VLD PEX pipes",S2533="VLD PHC components",S2533="VLD PHC pipes",S2533="Controls VLD"),"По запросу",X2533)</f>
        <v>26510</v>
      </c>
      <c r="AA2533" s="63">
        <f>ROUND(X2533/1.2,3)</f>
        <v>22091.667000000001</v>
      </c>
      <c r="AB2533" s="23">
        <v>22091.667000000001</v>
      </c>
      <c r="AC2533" s="190">
        <f>IFERROR(ROUND(AA2533/AB2533-1,2),"")</f>
        <v>0</v>
      </c>
      <c r="AD2533" s="25">
        <v>2.1</v>
      </c>
      <c r="AE2533" s="25">
        <v>9.2669999999999992E-3</v>
      </c>
      <c r="AF2533" s="25">
        <v>4</v>
      </c>
      <c r="AG2533" s="25">
        <v>4</v>
      </c>
      <c r="AH2533" s="25">
        <v>4</v>
      </c>
      <c r="AI2533" s="25">
        <v>4</v>
      </c>
      <c r="AJ2533" s="25" t="s">
        <v>20</v>
      </c>
      <c r="AK2533" s="22" t="s">
        <v>20</v>
      </c>
      <c r="AL2533" s="25" t="s">
        <v>20</v>
      </c>
      <c r="AM2533" s="25">
        <v>1</v>
      </c>
      <c r="AN2533" s="25">
        <v>620</v>
      </c>
      <c r="AO2533" s="25">
        <v>155</v>
      </c>
      <c r="AP2533" s="25">
        <v>135</v>
      </c>
      <c r="AQ2533" s="25">
        <v>2.58</v>
      </c>
      <c r="AR2533" s="94">
        <v>1.2973999999999999E-2</v>
      </c>
      <c r="AS2533" s="157">
        <v>4</v>
      </c>
      <c r="AT2533" s="93">
        <v>43004</v>
      </c>
      <c r="AU2533" s="92" t="s">
        <v>22</v>
      </c>
      <c r="AV2533" s="91" t="s">
        <v>152</v>
      </c>
      <c r="AW2533" s="92" t="s">
        <v>152</v>
      </c>
      <c r="AX2533" s="92" t="s">
        <v>48</v>
      </c>
      <c r="AY2533" s="91" t="s">
        <v>152</v>
      </c>
      <c r="AZ2533" s="23"/>
      <c r="BA2533" s="25" t="s">
        <v>3421</v>
      </c>
      <c r="BB2533" t="s">
        <v>25</v>
      </c>
      <c r="BC2533">
        <v>26510</v>
      </c>
      <c r="BD2533" t="str">
        <f>IF(Z2533=BC2533,"OK")</f>
        <v>OK</v>
      </c>
      <c r="BE2533">
        <v>2.1</v>
      </c>
      <c r="BF2533">
        <v>9.2669999999999992E-3</v>
      </c>
      <c r="BG2533">
        <v>620</v>
      </c>
      <c r="BH2533">
        <v>155</v>
      </c>
      <c r="BI2533">
        <v>135</v>
      </c>
      <c r="BJ2533">
        <v>2.58</v>
      </c>
      <c r="BK2533">
        <v>1.2973999999999999E-2</v>
      </c>
      <c r="BN2533" s="183"/>
    </row>
    <row r="2534" spans="1:66" ht="25.5" x14ac:dyDescent="0.25">
      <c r="A2534" s="1"/>
      <c r="B2534" s="94">
        <v>2521</v>
      </c>
      <c r="C2534" s="43">
        <v>1088687</v>
      </c>
      <c r="D2534" s="25"/>
      <c r="E2534" s="27" t="s">
        <v>3420</v>
      </c>
      <c r="F2534" s="213" t="s">
        <v>667</v>
      </c>
      <c r="G2534" s="41" t="s">
        <v>585</v>
      </c>
      <c r="H2534" s="46" t="str">
        <f>IFERROR(IFERROR(IF(SEARCH("Usystems",$E2534)&gt;0,"Usystems"),IF(SEARCH("RIIFO",$E2534)&gt;0,"RIIFO","Uponor")),"Uponor")</f>
        <v>Uponor</v>
      </c>
      <c r="I2534" s="25" t="str">
        <f>IFERROR(MID($D2534,1,7)+0,"")</f>
        <v/>
      </c>
      <c r="J2534" s="25" t="str">
        <f>IFERROR(MID($D2534,10,7)+0,"")</f>
        <v/>
      </c>
      <c r="K2534" s="25" t="str">
        <f>IFERROR(MID($D2534,19,7)+0,"")</f>
        <v/>
      </c>
      <c r="L2534" s="25" t="str">
        <f>IFERROR(MID($D2534,28,7)+0,"")</f>
        <v/>
      </c>
      <c r="M2534" s="25" t="str">
        <f>IF(IFERROR(MID($Q2534,1,7)+0,"")&lt;1130000,IF(INDEX(C:C,MATCH(LEFT(Q2534,7)+0,I:I,0))&lt;1130000,"",INDEX(C:C,MATCH(LEFT(Q2534,7)+0,I:I,0))),IFERROR(MID($Q2534,1,7)+0,""))</f>
        <v/>
      </c>
      <c r="N2534" s="25" t="str">
        <f>IF(IFERROR(MID($Q2534,10,7)+0,"")&lt;1130000,"",IFERROR(MID($Q2534,10,7)+0,""))</f>
        <v/>
      </c>
      <c r="O2534" s="25" t="str">
        <f>IF(IFERROR(MID($Q2534,19,7)+0,"")&lt;1130000,"",IFERROR(MID($Q2534,19,7)+0,""))</f>
        <v/>
      </c>
      <c r="P2534" s="25" t="str">
        <f>IF(M2534="","",IF(N2534="",M2534,M2534&amp;", "&amp;N2534))</f>
        <v/>
      </c>
      <c r="Q2534" s="25"/>
      <c r="R2534" s="25"/>
      <c r="S2534" s="35" t="s">
        <v>3398</v>
      </c>
      <c r="T2534" s="34" t="s">
        <v>38</v>
      </c>
      <c r="U2534" s="185">
        <v>31452</v>
      </c>
      <c r="V2534" s="188">
        <v>31452</v>
      </c>
      <c r="W2534" s="189">
        <v>31452</v>
      </c>
      <c r="X2534" s="31">
        <v>31452</v>
      </c>
      <c r="Y2534" s="90">
        <f>IFERROR(ROUND(X2534/W2534-1,2),"")</f>
        <v>0</v>
      </c>
      <c r="Z2534" s="31">
        <f>IF(OR(S2534="VLD MLC components",S2534="VLD MLC pipes",S2534="VLD PEX components",S2534="VLD PEX pipes",S2534="VLD PHC components",S2534="VLD PHC pipes",S2534="Controls VLD"),"По запросу",X2534)</f>
        <v>31452</v>
      </c>
      <c r="AA2534" s="63">
        <f>ROUND(X2534/1.2,3)</f>
        <v>26210</v>
      </c>
      <c r="AB2534" s="23">
        <v>26210</v>
      </c>
      <c r="AC2534" s="190">
        <f>IFERROR(ROUND(AA2534/AB2534-1,2),"")</f>
        <v>0</v>
      </c>
      <c r="AD2534" s="25">
        <v>2.2999999999999998</v>
      </c>
      <c r="AE2534" s="25">
        <v>1.4614E-2</v>
      </c>
      <c r="AF2534" s="25">
        <v>2</v>
      </c>
      <c r="AG2534" s="25">
        <v>2</v>
      </c>
      <c r="AH2534" s="25">
        <v>2</v>
      </c>
      <c r="AI2534" s="25">
        <v>2</v>
      </c>
      <c r="AJ2534" s="25" t="s">
        <v>20</v>
      </c>
      <c r="AK2534" s="22" t="s">
        <v>20</v>
      </c>
      <c r="AL2534" s="25" t="s">
        <v>19</v>
      </c>
      <c r="AM2534" s="25">
        <v>1</v>
      </c>
      <c r="AN2534" s="25">
        <v>620</v>
      </c>
      <c r="AO2534" s="25">
        <v>200</v>
      </c>
      <c r="AP2534" s="25">
        <v>165</v>
      </c>
      <c r="AQ2534" s="25">
        <v>2.8740000000000001</v>
      </c>
      <c r="AR2534" s="94">
        <v>2.0459999999999999E-2</v>
      </c>
      <c r="AS2534" s="157">
        <v>2</v>
      </c>
      <c r="AT2534" s="93">
        <v>43004</v>
      </c>
      <c r="AU2534" s="92" t="s">
        <v>22</v>
      </c>
      <c r="AV2534" s="91" t="s">
        <v>152</v>
      </c>
      <c r="AW2534" s="92" t="s">
        <v>152</v>
      </c>
      <c r="AX2534" s="92" t="s">
        <v>48</v>
      </c>
      <c r="AY2534" s="91" t="s">
        <v>152</v>
      </c>
      <c r="AZ2534" s="23"/>
      <c r="BA2534" s="25" t="s">
        <v>3419</v>
      </c>
      <c r="BB2534" t="s">
        <v>25</v>
      </c>
      <c r="BC2534">
        <v>31452</v>
      </c>
      <c r="BD2534" t="str">
        <f>IF(Z2534=BC2534,"OK")</f>
        <v>OK</v>
      </c>
      <c r="BE2534">
        <v>2.2999999999999998</v>
      </c>
      <c r="BF2534">
        <v>1.4614E-2</v>
      </c>
      <c r="BG2534">
        <v>620</v>
      </c>
      <c r="BH2534">
        <v>200</v>
      </c>
      <c r="BI2534">
        <v>165</v>
      </c>
      <c r="BJ2534">
        <v>2.8740000000000001</v>
      </c>
      <c r="BK2534">
        <v>2.0459999999999999E-2</v>
      </c>
      <c r="BN2534" s="183"/>
    </row>
    <row r="2535" spans="1:66" ht="25.5" x14ac:dyDescent="0.25">
      <c r="A2535" s="1"/>
      <c r="B2535" s="94">
        <v>2522</v>
      </c>
      <c r="C2535" s="40">
        <v>1088688</v>
      </c>
      <c r="D2535" s="25"/>
      <c r="E2535" s="36" t="s">
        <v>3418</v>
      </c>
      <c r="F2535" s="151" t="s">
        <v>21</v>
      </c>
      <c r="G2535" s="41" t="s">
        <v>30</v>
      </c>
      <c r="H2535" s="46" t="str">
        <f>IFERROR(IFERROR(IF(SEARCH("Usystems",$E2535)&gt;0,"Usystems"),IF(SEARCH("RIIFO",$E2535)&gt;0,"RIIFO","Uponor")),"Uponor")</f>
        <v>Uponor</v>
      </c>
      <c r="I2535" s="25" t="str">
        <f>IFERROR(MID($D2535,1,7)+0,"")</f>
        <v/>
      </c>
      <c r="J2535" s="25" t="str">
        <f>IFERROR(MID($D2535,10,7)+0,"")</f>
        <v/>
      </c>
      <c r="K2535" s="25" t="str">
        <f>IFERROR(MID($D2535,19,7)+0,"")</f>
        <v/>
      </c>
      <c r="L2535" s="25" t="str">
        <f>IFERROR(MID($D2535,28,7)+0,"")</f>
        <v/>
      </c>
      <c r="M2535" s="25" t="str">
        <f>IF(IFERROR(MID($Q2535,1,7)+0,"")&lt;1130000,IF(INDEX(C:C,MATCH(LEFT(Q2535,7)+0,I:I,0))&lt;1130000,"",INDEX(C:C,MATCH(LEFT(Q2535,7)+0,I:I,0))),IFERROR(MID($Q2535,1,7)+0,""))</f>
        <v/>
      </c>
      <c r="N2535" s="25" t="str">
        <f>IF(IFERROR(MID($Q2535,10,7)+0,"")&lt;1130000,"",IFERROR(MID($Q2535,10,7)+0,""))</f>
        <v/>
      </c>
      <c r="O2535" s="25" t="str">
        <f>IF(IFERROR(MID($Q2535,19,7)+0,"")&lt;1130000,"",IFERROR(MID($Q2535,19,7)+0,""))</f>
        <v/>
      </c>
      <c r="P2535" s="25" t="str">
        <f>IF(M2535="","",IF(N2535="",M2535,M2535&amp;", "&amp;N2535))</f>
        <v/>
      </c>
      <c r="Q2535" s="25"/>
      <c r="R2535" s="25"/>
      <c r="S2535" s="35" t="s">
        <v>3398</v>
      </c>
      <c r="T2535" s="34" t="s">
        <v>38</v>
      </c>
      <c r="U2535" s="185">
        <v>28683</v>
      </c>
      <c r="V2535" s="188">
        <v>28683</v>
      </c>
      <c r="W2535" s="189">
        <v>28683</v>
      </c>
      <c r="X2535" s="31">
        <v>28683</v>
      </c>
      <c r="Y2535" s="90">
        <f>IFERROR(ROUND(X2535/W2535-1,2),"")</f>
        <v>0</v>
      </c>
      <c r="Z2535" s="31">
        <f>IF(OR(S2535="VLD MLC components",S2535="VLD MLC pipes",S2535="VLD PEX components",S2535="VLD PEX pipes",S2535="VLD PHC components",S2535="VLD PHC pipes",S2535="Controls VLD"),"По запросу",X2535)</f>
        <v>28683</v>
      </c>
      <c r="AA2535" s="63">
        <f>ROUND(X2535/1.2,3)</f>
        <v>23902.5</v>
      </c>
      <c r="AB2535" s="23">
        <v>23902.5</v>
      </c>
      <c r="AC2535" s="190">
        <f>IFERROR(ROUND(AA2535/AB2535-1,2),"")</f>
        <v>0</v>
      </c>
      <c r="AD2535" s="25">
        <v>3</v>
      </c>
      <c r="AE2535" s="25">
        <v>1.4614E-2</v>
      </c>
      <c r="AF2535" s="25">
        <v>0</v>
      </c>
      <c r="AG2535" s="25" t="s">
        <v>22</v>
      </c>
      <c r="AH2535" s="25">
        <v>0</v>
      </c>
      <c r="AI2535" s="25">
        <v>0</v>
      </c>
      <c r="AJ2535" s="25" t="s">
        <v>19</v>
      </c>
      <c r="AK2535" s="42" t="s">
        <v>19</v>
      </c>
      <c r="AL2535" s="25" t="s">
        <v>19</v>
      </c>
      <c r="AM2535" s="25">
        <v>1</v>
      </c>
      <c r="AN2535" s="25">
        <v>620</v>
      </c>
      <c r="AO2535" s="25">
        <v>200</v>
      </c>
      <c r="AP2535" s="25">
        <v>165</v>
      </c>
      <c r="AQ2535" s="25">
        <v>3.5739999999999998</v>
      </c>
      <c r="AR2535" s="94">
        <v>2.0459999999999999E-2</v>
      </c>
      <c r="AS2535" s="157" t="s">
        <v>22</v>
      </c>
      <c r="AT2535" s="93">
        <v>43004</v>
      </c>
      <c r="AU2535" s="92" t="s">
        <v>22</v>
      </c>
      <c r="AV2535" s="91" t="s">
        <v>48</v>
      </c>
      <c r="AW2535" s="92" t="s">
        <v>48</v>
      </c>
      <c r="AX2535" s="92" t="s">
        <v>48</v>
      </c>
      <c r="AY2535" s="91" t="s">
        <v>152</v>
      </c>
      <c r="AZ2535" s="23"/>
      <c r="BA2535" s="25">
        <v>0</v>
      </c>
      <c r="BB2535" t="s">
        <v>48</v>
      </c>
      <c r="BC2535" t="e">
        <v>#N/A</v>
      </c>
      <c r="BD2535" t="e">
        <f>IF(Z2535=BC2535,"OK")</f>
        <v>#N/A</v>
      </c>
      <c r="BE2535">
        <v>3</v>
      </c>
      <c r="BF2535">
        <v>1.4614E-2</v>
      </c>
      <c r="BG2535">
        <v>620</v>
      </c>
      <c r="BH2535">
        <v>200</v>
      </c>
      <c r="BI2535">
        <v>165</v>
      </c>
      <c r="BJ2535">
        <v>3.5739999999999998</v>
      </c>
      <c r="BK2535">
        <v>2.0459999999999999E-2</v>
      </c>
      <c r="BN2535" s="183"/>
    </row>
    <row r="2536" spans="1:66" ht="25.5" x14ac:dyDescent="0.25">
      <c r="A2536" s="1"/>
      <c r="B2536" s="94">
        <v>2523</v>
      </c>
      <c r="C2536" s="40">
        <v>1088689</v>
      </c>
      <c r="D2536" s="25"/>
      <c r="E2536" s="27" t="s">
        <v>3417</v>
      </c>
      <c r="F2536" s="213" t="s">
        <v>667</v>
      </c>
      <c r="G2536" s="41" t="s">
        <v>30</v>
      </c>
      <c r="H2536" s="46" t="str">
        <f>IFERROR(IFERROR(IF(SEARCH("Usystems",$E2536)&gt;0,"Usystems"),IF(SEARCH("RIIFO",$E2536)&gt;0,"RIIFO","Uponor")),"Uponor")</f>
        <v>Uponor</v>
      </c>
      <c r="I2536" s="25" t="str">
        <f>IFERROR(MID($D2536,1,7)+0,"")</f>
        <v/>
      </c>
      <c r="J2536" s="25" t="str">
        <f>IFERROR(MID($D2536,10,7)+0,"")</f>
        <v/>
      </c>
      <c r="K2536" s="25" t="str">
        <f>IFERROR(MID($D2536,19,7)+0,"")</f>
        <v/>
      </c>
      <c r="L2536" s="25" t="str">
        <f>IFERROR(MID($D2536,28,7)+0,"")</f>
        <v/>
      </c>
      <c r="M2536" s="25" t="str">
        <f>IF(IFERROR(MID($Q2536,1,7)+0,"")&lt;1130000,IF(INDEX(C:C,MATCH(LEFT(Q2536,7)+0,I:I,0))&lt;1130000,"",INDEX(C:C,MATCH(LEFT(Q2536,7)+0,I:I,0))),IFERROR(MID($Q2536,1,7)+0,""))</f>
        <v/>
      </c>
      <c r="N2536" s="25" t="str">
        <f>IF(IFERROR(MID($Q2536,10,7)+0,"")&lt;1130000,"",IFERROR(MID($Q2536,10,7)+0,""))</f>
        <v/>
      </c>
      <c r="O2536" s="25" t="str">
        <f>IF(IFERROR(MID($Q2536,19,7)+0,"")&lt;1130000,"",IFERROR(MID($Q2536,19,7)+0,""))</f>
        <v/>
      </c>
      <c r="P2536" s="25" t="str">
        <f>IF(M2536="","",IF(N2536="",M2536,M2536&amp;", "&amp;N2536))</f>
        <v/>
      </c>
      <c r="Q2536" s="25"/>
      <c r="R2536" s="25"/>
      <c r="S2536" s="35" t="s">
        <v>3398</v>
      </c>
      <c r="T2536" s="34" t="s">
        <v>38</v>
      </c>
      <c r="U2536" s="185">
        <v>31626</v>
      </c>
      <c r="V2536" s="188">
        <v>31626</v>
      </c>
      <c r="W2536" s="189">
        <v>31626</v>
      </c>
      <c r="X2536" s="31">
        <v>31626</v>
      </c>
      <c r="Y2536" s="90">
        <f>IFERROR(ROUND(X2536/W2536-1,2),"")</f>
        <v>0</v>
      </c>
      <c r="Z2536" s="31">
        <f>IF(OR(S2536="VLD MLC components",S2536="VLD MLC pipes",S2536="VLD PEX components",S2536="VLD PEX pipes",S2536="VLD PHC components",S2536="VLD PHC pipes",S2536="Controls VLD"),"По запросу",X2536)</f>
        <v>31626</v>
      </c>
      <c r="AA2536" s="63">
        <f>ROUND(X2536/1.2,3)</f>
        <v>26355</v>
      </c>
      <c r="AB2536" s="23">
        <v>26355</v>
      </c>
      <c r="AC2536" s="190">
        <f>IFERROR(ROUND(AA2536/AB2536-1,2),"")</f>
        <v>0</v>
      </c>
      <c r="AD2536" s="25">
        <v>4.2</v>
      </c>
      <c r="AE2536" s="25">
        <v>1.4614E-2</v>
      </c>
      <c r="AF2536" s="25">
        <v>0</v>
      </c>
      <c r="AG2536" s="25" t="s">
        <v>22</v>
      </c>
      <c r="AH2536" s="25">
        <v>0</v>
      </c>
      <c r="AI2536" s="25">
        <v>0</v>
      </c>
      <c r="AJ2536" s="25" t="s">
        <v>19</v>
      </c>
      <c r="AK2536" s="42" t="s">
        <v>19</v>
      </c>
      <c r="AL2536" s="25" t="s">
        <v>19</v>
      </c>
      <c r="AM2536" s="25">
        <v>1</v>
      </c>
      <c r="AN2536" s="25">
        <v>620</v>
      </c>
      <c r="AO2536" s="25">
        <v>200</v>
      </c>
      <c r="AP2536" s="25">
        <v>165</v>
      </c>
      <c r="AQ2536" s="25">
        <v>4.774</v>
      </c>
      <c r="AR2536" s="94">
        <v>2.0459999999999999E-2</v>
      </c>
      <c r="AS2536" s="157" t="s">
        <v>22</v>
      </c>
      <c r="AT2536" s="93">
        <v>43004</v>
      </c>
      <c r="AU2536" s="92" t="s">
        <v>22</v>
      </c>
      <c r="AV2536" s="91" t="s">
        <v>152</v>
      </c>
      <c r="AW2536" s="92" t="s">
        <v>48</v>
      </c>
      <c r="AX2536" s="92" t="s">
        <v>48</v>
      </c>
      <c r="AY2536" s="91" t="s">
        <v>152</v>
      </c>
      <c r="AZ2536" s="23"/>
      <c r="BA2536" s="25">
        <v>0</v>
      </c>
      <c r="BB2536" t="s">
        <v>48</v>
      </c>
      <c r="BC2536" t="e">
        <v>#N/A</v>
      </c>
      <c r="BD2536" t="e">
        <f>IF(Z2536=BC2536,"OK")</f>
        <v>#N/A</v>
      </c>
      <c r="BE2536">
        <v>4.2</v>
      </c>
      <c r="BF2536">
        <v>1.4614E-2</v>
      </c>
      <c r="BG2536">
        <v>620</v>
      </c>
      <c r="BH2536">
        <v>200</v>
      </c>
      <c r="BI2536">
        <v>165</v>
      </c>
      <c r="BJ2536">
        <v>4.774</v>
      </c>
      <c r="BK2536">
        <v>2.0459999999999999E-2</v>
      </c>
      <c r="BN2536" s="183"/>
    </row>
    <row r="2537" spans="1:66" ht="25.5" x14ac:dyDescent="0.25">
      <c r="A2537" s="1"/>
      <c r="B2537" s="94">
        <v>2524</v>
      </c>
      <c r="C2537" s="43">
        <v>1088690</v>
      </c>
      <c r="D2537" s="25"/>
      <c r="E2537" s="27" t="s">
        <v>3416</v>
      </c>
      <c r="F2537" s="213" t="s">
        <v>667</v>
      </c>
      <c r="G2537" s="41" t="s">
        <v>585</v>
      </c>
      <c r="H2537" s="46" t="str">
        <f>IFERROR(IFERROR(IF(SEARCH("Usystems",$E2537)&gt;0,"Usystems"),IF(SEARCH("RIIFO",$E2537)&gt;0,"RIIFO","Uponor")),"Uponor")</f>
        <v>Uponor</v>
      </c>
      <c r="I2537" s="25" t="str">
        <f>IFERROR(MID($D2537,1,7)+0,"")</f>
        <v/>
      </c>
      <c r="J2537" s="25" t="str">
        <f>IFERROR(MID($D2537,10,7)+0,"")</f>
        <v/>
      </c>
      <c r="K2537" s="25" t="str">
        <f>IFERROR(MID($D2537,19,7)+0,"")</f>
        <v/>
      </c>
      <c r="L2537" s="25" t="str">
        <f>IFERROR(MID($D2537,28,7)+0,"")</f>
        <v/>
      </c>
      <c r="M2537" s="25" t="str">
        <f>IF(IFERROR(MID($Q2537,1,7)+0,"")&lt;1130000,IF(INDEX(C:C,MATCH(LEFT(Q2537,7)+0,I:I,0))&lt;1130000,"",INDEX(C:C,MATCH(LEFT(Q2537,7)+0,I:I,0))),IFERROR(MID($Q2537,1,7)+0,""))</f>
        <v/>
      </c>
      <c r="N2537" s="25" t="str">
        <f>IF(IFERROR(MID($Q2537,10,7)+0,"")&lt;1130000,"",IFERROR(MID($Q2537,10,7)+0,""))</f>
        <v/>
      </c>
      <c r="O2537" s="25" t="str">
        <f>IF(IFERROR(MID($Q2537,19,7)+0,"")&lt;1130000,"",IFERROR(MID($Q2537,19,7)+0,""))</f>
        <v/>
      </c>
      <c r="P2537" s="25" t="str">
        <f>IF(M2537="","",IF(N2537="",M2537,M2537&amp;", "&amp;N2537))</f>
        <v/>
      </c>
      <c r="Q2537" s="25"/>
      <c r="R2537" s="25"/>
      <c r="S2537" s="35" t="s">
        <v>3398</v>
      </c>
      <c r="T2537" s="34" t="s">
        <v>38</v>
      </c>
      <c r="U2537" s="185">
        <v>45190</v>
      </c>
      <c r="V2537" s="188">
        <v>45190</v>
      </c>
      <c r="W2537" s="189">
        <v>45190</v>
      </c>
      <c r="X2537" s="31">
        <v>45190</v>
      </c>
      <c r="Y2537" s="90">
        <f>IFERROR(ROUND(X2537/W2537-1,2),"")</f>
        <v>0</v>
      </c>
      <c r="Z2537" s="31">
        <f>IF(OR(S2537="VLD MLC components",S2537="VLD MLC pipes",S2537="VLD PEX components",S2537="VLD PEX pipes",S2537="VLD PHC components",S2537="VLD PHC pipes",S2537="Controls VLD"),"По запросу",X2537)</f>
        <v>45190</v>
      </c>
      <c r="AA2537" s="63">
        <f>ROUND(X2537/1.2,3)</f>
        <v>37658.332999999999</v>
      </c>
      <c r="AB2537" s="23">
        <v>37658.332999999999</v>
      </c>
      <c r="AC2537" s="190">
        <f>IFERROR(ROUND(AA2537/AB2537-1,2),"")</f>
        <v>0</v>
      </c>
      <c r="AD2537" s="25">
        <v>5</v>
      </c>
      <c r="AE2537" s="25">
        <v>3.8262999999999998E-2</v>
      </c>
      <c r="AF2537" s="25">
        <v>1</v>
      </c>
      <c r="AG2537" s="25">
        <v>1</v>
      </c>
      <c r="AH2537" s="25">
        <v>2</v>
      </c>
      <c r="AI2537" s="25">
        <v>2</v>
      </c>
      <c r="AJ2537" s="25" t="s">
        <v>20</v>
      </c>
      <c r="AK2537" s="22" t="s">
        <v>20</v>
      </c>
      <c r="AL2537" s="25" t="s">
        <v>19</v>
      </c>
      <c r="AM2537" s="25">
        <v>1</v>
      </c>
      <c r="AN2537" s="25">
        <v>620</v>
      </c>
      <c r="AO2537" s="25">
        <v>320</v>
      </c>
      <c r="AP2537" s="25">
        <v>270</v>
      </c>
      <c r="AQ2537" s="25">
        <v>5.75</v>
      </c>
      <c r="AR2537" s="94">
        <v>5.3567999999999998E-2</v>
      </c>
      <c r="AS2537" s="157">
        <v>2</v>
      </c>
      <c r="AT2537" s="93">
        <v>43004</v>
      </c>
      <c r="AU2537" s="92" t="s">
        <v>22</v>
      </c>
      <c r="AV2537" s="91" t="s">
        <v>152</v>
      </c>
      <c r="AW2537" s="92" t="s">
        <v>152</v>
      </c>
      <c r="AX2537" s="92" t="s">
        <v>48</v>
      </c>
      <c r="AY2537" s="91" t="s">
        <v>152</v>
      </c>
      <c r="AZ2537" s="23"/>
      <c r="BA2537" s="25" t="s">
        <v>3415</v>
      </c>
      <c r="BB2537" t="s">
        <v>25</v>
      </c>
      <c r="BC2537">
        <v>45190</v>
      </c>
      <c r="BD2537" t="str">
        <f>IF(Z2537=BC2537,"OK")</f>
        <v>OK</v>
      </c>
      <c r="BE2537">
        <v>5</v>
      </c>
      <c r="BF2537">
        <v>3.8262999999999998E-2</v>
      </c>
      <c r="BG2537">
        <v>620</v>
      </c>
      <c r="BH2537">
        <v>320</v>
      </c>
      <c r="BI2537">
        <v>270</v>
      </c>
      <c r="BJ2537">
        <v>5.75</v>
      </c>
      <c r="BK2537">
        <v>5.3567999999999998E-2</v>
      </c>
      <c r="BN2537" s="183"/>
    </row>
    <row r="2538" spans="1:66" ht="25.5" x14ac:dyDescent="0.25">
      <c r="A2538" s="1"/>
      <c r="B2538" s="94">
        <v>2525</v>
      </c>
      <c r="C2538" s="40">
        <v>1088691</v>
      </c>
      <c r="D2538" s="25"/>
      <c r="E2538" s="36" t="s">
        <v>3414</v>
      </c>
      <c r="F2538" s="151" t="s">
        <v>21</v>
      </c>
      <c r="G2538" s="41" t="s">
        <v>585</v>
      </c>
      <c r="H2538" s="46" t="str">
        <f>IFERROR(IFERROR(IF(SEARCH("Usystems",$E2538)&gt;0,"Usystems"),IF(SEARCH("RIIFO",$E2538)&gt;0,"RIIFO","Uponor")),"Uponor")</f>
        <v>Uponor</v>
      </c>
      <c r="I2538" s="25" t="str">
        <f>IFERROR(MID($D2538,1,7)+0,"")</f>
        <v/>
      </c>
      <c r="J2538" s="25" t="str">
        <f>IFERROR(MID($D2538,10,7)+0,"")</f>
        <v/>
      </c>
      <c r="K2538" s="25" t="str">
        <f>IFERROR(MID($D2538,19,7)+0,"")</f>
        <v/>
      </c>
      <c r="L2538" s="25" t="str">
        <f>IFERROR(MID($D2538,28,7)+0,"")</f>
        <v/>
      </c>
      <c r="M2538" s="25" t="str">
        <f>IF(IFERROR(MID($Q2538,1,7)+0,"")&lt;1130000,IF(INDEX(C:C,MATCH(LEFT(Q2538,7)+0,I:I,0))&lt;1130000,"",INDEX(C:C,MATCH(LEFT(Q2538,7)+0,I:I,0))),IFERROR(MID($Q2538,1,7)+0,""))</f>
        <v/>
      </c>
      <c r="N2538" s="25" t="str">
        <f>IF(IFERROR(MID($Q2538,10,7)+0,"")&lt;1130000,"",IFERROR(MID($Q2538,10,7)+0,""))</f>
        <v/>
      </c>
      <c r="O2538" s="25" t="str">
        <f>IF(IFERROR(MID($Q2538,19,7)+0,"")&lt;1130000,"",IFERROR(MID($Q2538,19,7)+0,""))</f>
        <v/>
      </c>
      <c r="P2538" s="25" t="str">
        <f>IF(M2538="","",IF(N2538="",M2538,M2538&amp;", "&amp;N2538))</f>
        <v/>
      </c>
      <c r="Q2538" s="25"/>
      <c r="R2538" s="25"/>
      <c r="S2538" s="35" t="s">
        <v>3398</v>
      </c>
      <c r="T2538" s="34" t="s">
        <v>38</v>
      </c>
      <c r="U2538" s="185">
        <v>50836</v>
      </c>
      <c r="V2538" s="188">
        <v>50836</v>
      </c>
      <c r="W2538" s="189">
        <v>50836</v>
      </c>
      <c r="X2538" s="31">
        <v>50836</v>
      </c>
      <c r="Y2538" s="90">
        <f>IFERROR(ROUND(X2538/W2538-1,2),"")</f>
        <v>0</v>
      </c>
      <c r="Z2538" s="31">
        <f>IF(OR(S2538="VLD MLC components",S2538="VLD MLC pipes",S2538="VLD PEX components",S2538="VLD PEX pipes",S2538="VLD PHC components",S2538="VLD PHC pipes",S2538="Controls VLD"),"По запросу",X2538)</f>
        <v>50836</v>
      </c>
      <c r="AA2538" s="63">
        <f>ROUND(X2538/1.2,3)</f>
        <v>42363.332999999999</v>
      </c>
      <c r="AB2538" s="23">
        <v>42363.332999999999</v>
      </c>
      <c r="AC2538" s="190">
        <f>IFERROR(ROUND(AA2538/AB2538-1,2),"")</f>
        <v>0</v>
      </c>
      <c r="AD2538" s="25">
        <v>5.6</v>
      </c>
      <c r="AE2538" s="25">
        <v>3.8262999999999998E-2</v>
      </c>
      <c r="AF2538" s="25">
        <v>0</v>
      </c>
      <c r="AG2538" s="25" t="s">
        <v>22</v>
      </c>
      <c r="AH2538" s="25">
        <v>0</v>
      </c>
      <c r="AI2538" s="25">
        <v>0</v>
      </c>
      <c r="AJ2538" s="25" t="s">
        <v>20</v>
      </c>
      <c r="AK2538" s="42" t="s">
        <v>19</v>
      </c>
      <c r="AL2538" s="25" t="s">
        <v>19</v>
      </c>
      <c r="AM2538" s="25">
        <v>1</v>
      </c>
      <c r="AN2538" s="25">
        <v>620</v>
      </c>
      <c r="AO2538" s="25">
        <v>320</v>
      </c>
      <c r="AP2538" s="25">
        <v>270</v>
      </c>
      <c r="AQ2538" s="25">
        <v>6.35</v>
      </c>
      <c r="AR2538" s="94">
        <v>5.3567999999999998E-2</v>
      </c>
      <c r="AS2538" s="157" t="s">
        <v>22</v>
      </c>
      <c r="AT2538" s="93">
        <v>43004</v>
      </c>
      <c r="AU2538" s="92" t="s">
        <v>22</v>
      </c>
      <c r="AV2538" s="91" t="s">
        <v>152</v>
      </c>
      <c r="AW2538" s="92" t="s">
        <v>152</v>
      </c>
      <c r="AX2538" s="92" t="s">
        <v>48</v>
      </c>
      <c r="AY2538" s="91" t="s">
        <v>152</v>
      </c>
      <c r="AZ2538" s="23"/>
      <c r="BA2538" s="25" t="s">
        <v>3413</v>
      </c>
      <c r="BB2538" t="s">
        <v>25</v>
      </c>
      <c r="BC2538" t="e">
        <v>#N/A</v>
      </c>
      <c r="BD2538" t="e">
        <f>IF(Z2538=BC2538,"OK")</f>
        <v>#N/A</v>
      </c>
      <c r="BE2538">
        <v>5.6</v>
      </c>
      <c r="BF2538">
        <v>3.8262999999999998E-2</v>
      </c>
      <c r="BG2538">
        <v>620</v>
      </c>
      <c r="BH2538">
        <v>320</v>
      </c>
      <c r="BI2538">
        <v>270</v>
      </c>
      <c r="BJ2538">
        <v>6.35</v>
      </c>
      <c r="BK2538">
        <v>5.3567999999999998E-2</v>
      </c>
      <c r="BN2538" s="183"/>
    </row>
    <row r="2539" spans="1:66" ht="25.5" x14ac:dyDescent="0.25">
      <c r="A2539" s="1"/>
      <c r="B2539" s="94">
        <v>2526</v>
      </c>
      <c r="C2539" s="43">
        <v>1088692</v>
      </c>
      <c r="D2539" s="25"/>
      <c r="E2539" s="27" t="s">
        <v>3412</v>
      </c>
      <c r="F2539" s="213" t="s">
        <v>667</v>
      </c>
      <c r="G2539" s="41" t="s">
        <v>585</v>
      </c>
      <c r="H2539" s="46" t="str">
        <f>IFERROR(IFERROR(IF(SEARCH("Usystems",$E2539)&gt;0,"Usystems"),IF(SEARCH("RIIFO",$E2539)&gt;0,"RIIFO","Uponor")),"Uponor")</f>
        <v>Uponor</v>
      </c>
      <c r="I2539" s="25" t="str">
        <f>IFERROR(MID($D2539,1,7)+0,"")</f>
        <v/>
      </c>
      <c r="J2539" s="25" t="str">
        <f>IFERROR(MID($D2539,10,7)+0,"")</f>
        <v/>
      </c>
      <c r="K2539" s="25" t="str">
        <f>IFERROR(MID($D2539,19,7)+0,"")</f>
        <v/>
      </c>
      <c r="L2539" s="25" t="str">
        <f>IFERROR(MID($D2539,28,7)+0,"")</f>
        <v/>
      </c>
      <c r="M2539" s="25" t="str">
        <f>IF(IFERROR(MID($Q2539,1,7)+0,"")&lt;1130000,IF(INDEX(C:C,MATCH(LEFT(Q2539,7)+0,I:I,0))&lt;1130000,"",INDEX(C:C,MATCH(LEFT(Q2539,7)+0,I:I,0))),IFERROR(MID($Q2539,1,7)+0,""))</f>
        <v/>
      </c>
      <c r="N2539" s="25" t="str">
        <f>IF(IFERROR(MID($Q2539,10,7)+0,"")&lt;1130000,"",IFERROR(MID($Q2539,10,7)+0,""))</f>
        <v/>
      </c>
      <c r="O2539" s="25" t="str">
        <f>IF(IFERROR(MID($Q2539,19,7)+0,"")&lt;1130000,"",IFERROR(MID($Q2539,19,7)+0,""))</f>
        <v/>
      </c>
      <c r="P2539" s="25" t="str">
        <f>IF(M2539="","",IF(N2539="",M2539,M2539&amp;", "&amp;N2539))</f>
        <v/>
      </c>
      <c r="Q2539" s="25"/>
      <c r="R2539" s="25"/>
      <c r="S2539" s="35" t="s">
        <v>3398</v>
      </c>
      <c r="T2539" s="34" t="s">
        <v>38</v>
      </c>
      <c r="U2539" s="185">
        <v>55544</v>
      </c>
      <c r="V2539" s="188">
        <v>55544</v>
      </c>
      <c r="W2539" s="189">
        <v>55544</v>
      </c>
      <c r="X2539" s="31">
        <v>55544</v>
      </c>
      <c r="Y2539" s="90">
        <f>IFERROR(ROUND(X2539/W2539-1,2),"")</f>
        <v>0</v>
      </c>
      <c r="Z2539" s="31">
        <f>IF(OR(S2539="VLD MLC components",S2539="VLD MLC pipes",S2539="VLD PEX components",S2539="VLD PEX pipes",S2539="VLD PHC components",S2539="VLD PHC pipes",S2539="Controls VLD"),"По запросу",X2539)</f>
        <v>55544</v>
      </c>
      <c r="AA2539" s="63">
        <f>ROUND(X2539/1.2,3)</f>
        <v>46286.667000000001</v>
      </c>
      <c r="AB2539" s="23">
        <v>46286.667000000001</v>
      </c>
      <c r="AC2539" s="190">
        <f>IFERROR(ROUND(AA2539/AB2539-1,2),"")</f>
        <v>0</v>
      </c>
      <c r="AD2539" s="25">
        <v>6.3</v>
      </c>
      <c r="AE2539" s="25">
        <v>3.8262999999999998E-2</v>
      </c>
      <c r="AF2539" s="25">
        <v>2</v>
      </c>
      <c r="AG2539" s="25">
        <v>2</v>
      </c>
      <c r="AH2539" s="25">
        <v>2</v>
      </c>
      <c r="AI2539" s="25">
        <v>2</v>
      </c>
      <c r="AJ2539" s="25" t="s">
        <v>20</v>
      </c>
      <c r="AK2539" s="22" t="s">
        <v>20</v>
      </c>
      <c r="AL2539" s="25" t="s">
        <v>19</v>
      </c>
      <c r="AM2539" s="25">
        <v>1</v>
      </c>
      <c r="AN2539" s="25">
        <v>620</v>
      </c>
      <c r="AO2539" s="25">
        <v>320</v>
      </c>
      <c r="AP2539" s="25">
        <v>270</v>
      </c>
      <c r="AQ2539" s="25">
        <v>7.05</v>
      </c>
      <c r="AR2539" s="94">
        <v>5.3567999999999998E-2</v>
      </c>
      <c r="AS2539" s="157">
        <v>2</v>
      </c>
      <c r="AT2539" s="93">
        <v>43004</v>
      </c>
      <c r="AU2539" s="92" t="s">
        <v>22</v>
      </c>
      <c r="AV2539" s="91" t="s">
        <v>152</v>
      </c>
      <c r="AW2539" s="92" t="s">
        <v>152</v>
      </c>
      <c r="AX2539" s="92" t="s">
        <v>48</v>
      </c>
      <c r="AY2539" s="91" t="s">
        <v>152</v>
      </c>
      <c r="AZ2539" s="23"/>
      <c r="BA2539" s="25" t="s">
        <v>3411</v>
      </c>
      <c r="BB2539" t="s">
        <v>25</v>
      </c>
      <c r="BC2539">
        <v>55544</v>
      </c>
      <c r="BD2539" t="str">
        <f>IF(Z2539=BC2539,"OK")</f>
        <v>OK</v>
      </c>
      <c r="BE2539">
        <v>6.3</v>
      </c>
      <c r="BF2539">
        <v>3.8262999999999998E-2</v>
      </c>
      <c r="BG2539">
        <v>620</v>
      </c>
      <c r="BH2539">
        <v>320</v>
      </c>
      <c r="BI2539">
        <v>270</v>
      </c>
      <c r="BJ2539">
        <v>7.05</v>
      </c>
      <c r="BK2539">
        <v>5.3567999999999998E-2</v>
      </c>
      <c r="BN2539" s="183"/>
    </row>
    <row r="2540" spans="1:66" ht="25.5" x14ac:dyDescent="0.25">
      <c r="A2540" s="1"/>
      <c r="B2540" s="94">
        <v>2527</v>
      </c>
      <c r="C2540" s="43">
        <v>1088693</v>
      </c>
      <c r="D2540" s="25"/>
      <c r="E2540" s="27" t="s">
        <v>3410</v>
      </c>
      <c r="F2540" s="213" t="s">
        <v>667</v>
      </c>
      <c r="G2540" s="41" t="s">
        <v>585</v>
      </c>
      <c r="H2540" s="46" t="str">
        <f>IFERROR(IFERROR(IF(SEARCH("Usystems",$E2540)&gt;0,"Usystems"),IF(SEARCH("RIIFO",$E2540)&gt;0,"RIIFO","Uponor")),"Uponor")</f>
        <v>Uponor</v>
      </c>
      <c r="I2540" s="25" t="str">
        <f>IFERROR(MID($D2540,1,7)+0,"")</f>
        <v/>
      </c>
      <c r="J2540" s="25" t="str">
        <f>IFERROR(MID($D2540,10,7)+0,"")</f>
        <v/>
      </c>
      <c r="K2540" s="25" t="str">
        <f>IFERROR(MID($D2540,19,7)+0,"")</f>
        <v/>
      </c>
      <c r="L2540" s="25" t="str">
        <f>IFERROR(MID($D2540,28,7)+0,"")</f>
        <v/>
      </c>
      <c r="M2540" s="25" t="str">
        <f>IF(IFERROR(MID($Q2540,1,7)+0,"")&lt;1130000,IF(INDEX(C:C,MATCH(LEFT(Q2540,7)+0,I:I,0))&lt;1130000,"",INDEX(C:C,MATCH(LEFT(Q2540,7)+0,I:I,0))),IFERROR(MID($Q2540,1,7)+0,""))</f>
        <v/>
      </c>
      <c r="N2540" s="25" t="str">
        <f>IF(IFERROR(MID($Q2540,10,7)+0,"")&lt;1130000,"",IFERROR(MID($Q2540,10,7)+0,""))</f>
        <v/>
      </c>
      <c r="O2540" s="25" t="str">
        <f>IF(IFERROR(MID($Q2540,19,7)+0,"")&lt;1130000,"",IFERROR(MID($Q2540,19,7)+0,""))</f>
        <v/>
      </c>
      <c r="P2540" s="25" t="str">
        <f>IF(M2540="","",IF(N2540="",M2540,M2540&amp;", "&amp;N2540))</f>
        <v/>
      </c>
      <c r="Q2540" s="25"/>
      <c r="R2540" s="25"/>
      <c r="S2540" s="35" t="s">
        <v>3398</v>
      </c>
      <c r="T2540" s="34" t="s">
        <v>38</v>
      </c>
      <c r="U2540" s="185">
        <v>60251</v>
      </c>
      <c r="V2540" s="188">
        <v>60251</v>
      </c>
      <c r="W2540" s="189">
        <v>60251</v>
      </c>
      <c r="X2540" s="31">
        <v>60251</v>
      </c>
      <c r="Y2540" s="90">
        <f>IFERROR(ROUND(X2540/W2540-1,2),"")</f>
        <v>0</v>
      </c>
      <c r="Z2540" s="31">
        <f>IF(OR(S2540="VLD MLC components",S2540="VLD MLC pipes",S2540="VLD PEX components",S2540="VLD PEX pipes",S2540="VLD PHC components",S2540="VLD PHC pipes",S2540="Controls VLD"),"По запросу",X2540)</f>
        <v>60251</v>
      </c>
      <c r="AA2540" s="63">
        <f>ROUND(X2540/1.2,3)</f>
        <v>50209.167000000001</v>
      </c>
      <c r="AB2540" s="23">
        <v>50209.167000000001</v>
      </c>
      <c r="AC2540" s="190">
        <f>IFERROR(ROUND(AA2540/AB2540-1,2),"")</f>
        <v>0</v>
      </c>
      <c r="AD2540" s="25">
        <v>7</v>
      </c>
      <c r="AE2540" s="25">
        <v>3.8262999999999998E-2</v>
      </c>
      <c r="AF2540" s="25">
        <v>4</v>
      </c>
      <c r="AG2540" s="25">
        <v>4</v>
      </c>
      <c r="AH2540" s="25">
        <v>4</v>
      </c>
      <c r="AI2540" s="25">
        <v>4</v>
      </c>
      <c r="AJ2540" s="25" t="s">
        <v>20</v>
      </c>
      <c r="AK2540" s="22" t="s">
        <v>20</v>
      </c>
      <c r="AL2540" s="25" t="s">
        <v>20</v>
      </c>
      <c r="AM2540" s="25">
        <v>1</v>
      </c>
      <c r="AN2540" s="25">
        <v>620</v>
      </c>
      <c r="AO2540" s="25">
        <v>320</v>
      </c>
      <c r="AP2540" s="25">
        <v>270</v>
      </c>
      <c r="AQ2540" s="25">
        <v>7.75</v>
      </c>
      <c r="AR2540" s="94">
        <v>5.3567999999999998E-2</v>
      </c>
      <c r="AS2540" s="157">
        <v>4</v>
      </c>
      <c r="AT2540" s="93">
        <v>43004</v>
      </c>
      <c r="AU2540" s="92" t="s">
        <v>22</v>
      </c>
      <c r="AV2540" s="91" t="s">
        <v>152</v>
      </c>
      <c r="AW2540" s="92" t="s">
        <v>152</v>
      </c>
      <c r="AX2540" s="92" t="s">
        <v>48</v>
      </c>
      <c r="AY2540" s="91" t="s">
        <v>152</v>
      </c>
      <c r="AZ2540" s="23"/>
      <c r="BA2540" s="25" t="s">
        <v>3409</v>
      </c>
      <c r="BB2540" t="s">
        <v>25</v>
      </c>
      <c r="BC2540">
        <v>60251</v>
      </c>
      <c r="BD2540" t="str">
        <f>IF(Z2540=BC2540,"OK")</f>
        <v>OK</v>
      </c>
      <c r="BE2540">
        <v>7</v>
      </c>
      <c r="BF2540">
        <v>3.8262999999999998E-2</v>
      </c>
      <c r="BG2540">
        <v>620</v>
      </c>
      <c r="BH2540">
        <v>320</v>
      </c>
      <c r="BI2540">
        <v>270</v>
      </c>
      <c r="BJ2540">
        <v>7.75</v>
      </c>
      <c r="BK2540">
        <v>5.3567999999999998E-2</v>
      </c>
      <c r="BN2540" s="183"/>
    </row>
    <row r="2541" spans="1:66" ht="25.5" x14ac:dyDescent="0.25">
      <c r="A2541" s="1"/>
      <c r="B2541" s="94">
        <v>2528</v>
      </c>
      <c r="C2541" s="43">
        <v>1088707</v>
      </c>
      <c r="D2541" s="25"/>
      <c r="E2541" s="36" t="s">
        <v>3408</v>
      </c>
      <c r="F2541" s="151" t="s">
        <v>21</v>
      </c>
      <c r="G2541" s="41" t="s">
        <v>585</v>
      </c>
      <c r="H2541" s="46" t="str">
        <f>IFERROR(IFERROR(IF(SEARCH("Usystems",$E2541)&gt;0,"Usystems"),IF(SEARCH("RIIFO",$E2541)&gt;0,"RIIFO","Uponor")),"Uponor")</f>
        <v>Uponor</v>
      </c>
      <c r="I2541" s="25" t="str">
        <f>IFERROR(MID($D2541,1,7)+0,"")</f>
        <v/>
      </c>
      <c r="J2541" s="25" t="str">
        <f>IFERROR(MID($D2541,10,7)+0,"")</f>
        <v/>
      </c>
      <c r="K2541" s="25" t="str">
        <f>IFERROR(MID($D2541,19,7)+0,"")</f>
        <v/>
      </c>
      <c r="L2541" s="25" t="str">
        <f>IFERROR(MID($D2541,28,7)+0,"")</f>
        <v/>
      </c>
      <c r="M2541" s="25" t="str">
        <f>IF(IFERROR(MID($Q2541,1,7)+0,"")&lt;1130000,IF(INDEX(C:C,MATCH(LEFT(Q2541,7)+0,I:I,0))&lt;1130000,"",INDEX(C:C,MATCH(LEFT(Q2541,7)+0,I:I,0))),IFERROR(MID($Q2541,1,7)+0,""))</f>
        <v/>
      </c>
      <c r="N2541" s="25" t="str">
        <f>IF(IFERROR(MID($Q2541,10,7)+0,"")&lt;1130000,"",IFERROR(MID($Q2541,10,7)+0,""))</f>
        <v/>
      </c>
      <c r="O2541" s="25" t="str">
        <f>IF(IFERROR(MID($Q2541,19,7)+0,"")&lt;1130000,"",IFERROR(MID($Q2541,19,7)+0,""))</f>
        <v/>
      </c>
      <c r="P2541" s="25" t="str">
        <f>IF(M2541="","",IF(N2541="",M2541,M2541&amp;", "&amp;N2541))</f>
        <v/>
      </c>
      <c r="Q2541" s="25"/>
      <c r="R2541" s="25"/>
      <c r="S2541" s="35" t="s">
        <v>3398</v>
      </c>
      <c r="T2541" s="34" t="s">
        <v>55</v>
      </c>
      <c r="U2541" s="185">
        <v>724</v>
      </c>
      <c r="V2541" s="188">
        <v>724</v>
      </c>
      <c r="W2541" s="189">
        <v>724</v>
      </c>
      <c r="X2541" s="31">
        <v>724</v>
      </c>
      <c r="Y2541" s="90">
        <f>IFERROR(ROUND(X2541/W2541-1,2),"")</f>
        <v>0</v>
      </c>
      <c r="Z2541" s="31">
        <f>IF(OR(S2541="VLD MLC components",S2541="VLD MLC pipes",S2541="VLD PEX components",S2541="VLD PEX pipes",S2541="VLD PHC components",S2541="VLD PHC pipes",S2541="Controls VLD"),"По запросу",X2541)</f>
        <v>724</v>
      </c>
      <c r="AA2541" s="63">
        <f>ROUND(X2541/1.2,3)</f>
        <v>603.33299999999997</v>
      </c>
      <c r="AB2541" s="23">
        <v>603.33299999999997</v>
      </c>
      <c r="AC2541" s="190">
        <f>IFERROR(ROUND(AA2541/AB2541-1,2),"")</f>
        <v>0</v>
      </c>
      <c r="AD2541" s="25">
        <v>0.19600000000000001</v>
      </c>
      <c r="AE2541" s="25">
        <v>5.0000000000000001E-3</v>
      </c>
      <c r="AF2541" s="25">
        <v>40</v>
      </c>
      <c r="AG2541" s="25">
        <v>40</v>
      </c>
      <c r="AH2541" s="25">
        <v>40</v>
      </c>
      <c r="AI2541" s="25">
        <v>40</v>
      </c>
      <c r="AJ2541" s="25" t="s">
        <v>20</v>
      </c>
      <c r="AK2541" s="22" t="s">
        <v>20</v>
      </c>
      <c r="AL2541" s="25" t="s">
        <v>20</v>
      </c>
      <c r="AM2541" s="25">
        <v>5</v>
      </c>
      <c r="AN2541" s="25">
        <v>625</v>
      </c>
      <c r="AO2541" s="25">
        <v>800</v>
      </c>
      <c r="AP2541" s="25">
        <v>50</v>
      </c>
      <c r="AQ2541" s="25">
        <v>0.98</v>
      </c>
      <c r="AR2541" s="94">
        <v>2.5000000000000001E-2</v>
      </c>
      <c r="AS2541" s="157">
        <v>40</v>
      </c>
      <c r="AT2541" s="93">
        <v>43004</v>
      </c>
      <c r="AU2541" s="92" t="s">
        <v>22</v>
      </c>
      <c r="AV2541" s="91" t="s">
        <v>152</v>
      </c>
      <c r="AW2541" s="92" t="s">
        <v>152</v>
      </c>
      <c r="AX2541" s="92" t="s">
        <v>48</v>
      </c>
      <c r="AY2541" s="91" t="s">
        <v>152</v>
      </c>
      <c r="AZ2541" s="23"/>
      <c r="BA2541" s="25" t="s">
        <v>3407</v>
      </c>
      <c r="BB2541" t="s">
        <v>25</v>
      </c>
      <c r="BC2541">
        <v>724</v>
      </c>
      <c r="BD2541" t="str">
        <f>IF(Z2541=BC2541,"OK")</f>
        <v>OK</v>
      </c>
      <c r="BE2541">
        <v>0.19600000000000001</v>
      </c>
      <c r="BF2541">
        <v>5.0000000000000001E-3</v>
      </c>
      <c r="BG2541">
        <v>625</v>
      </c>
      <c r="BH2541">
        <v>800</v>
      </c>
      <c r="BI2541">
        <v>50</v>
      </c>
      <c r="BJ2541">
        <v>0.98</v>
      </c>
      <c r="BK2541">
        <v>2.5000000000000001E-2</v>
      </c>
      <c r="BN2541" s="183"/>
    </row>
    <row r="2542" spans="1:66" ht="25.5" x14ac:dyDescent="0.25">
      <c r="A2542" s="1"/>
      <c r="B2542" s="94">
        <v>2529</v>
      </c>
      <c r="C2542" s="40">
        <v>1088705</v>
      </c>
      <c r="D2542" s="25"/>
      <c r="E2542" s="48" t="s">
        <v>3406</v>
      </c>
      <c r="F2542" s="151" t="s">
        <v>26</v>
      </c>
      <c r="G2542" s="41" t="s">
        <v>585</v>
      </c>
      <c r="H2542" s="46" t="str">
        <f>IFERROR(IFERROR(IF(SEARCH("Usystems",$E2542)&gt;0,"Usystems"),IF(SEARCH("RIIFO",$E2542)&gt;0,"RIIFO","Uponor")),"Uponor")</f>
        <v>Uponor</v>
      </c>
      <c r="I2542" s="25" t="str">
        <f>IFERROR(MID($D2542,1,7)+0,"")</f>
        <v/>
      </c>
      <c r="J2542" s="25" t="str">
        <f>IFERROR(MID($D2542,10,7)+0,"")</f>
        <v/>
      </c>
      <c r="K2542" s="25" t="str">
        <f>IFERROR(MID($D2542,19,7)+0,"")</f>
        <v/>
      </c>
      <c r="L2542" s="25" t="str">
        <f>IFERROR(MID($D2542,28,7)+0,"")</f>
        <v/>
      </c>
      <c r="M2542" s="25" t="str">
        <f>IF(IFERROR(MID($Q2542,1,7)+0,"")&lt;1130000,IF(INDEX(C:C,MATCH(LEFT(Q2542,7)+0,I:I,0))&lt;1130000,"",INDEX(C:C,MATCH(LEFT(Q2542,7)+0,I:I,0))),IFERROR(MID($Q2542,1,7)+0,""))</f>
        <v/>
      </c>
      <c r="N2542" s="25" t="str">
        <f>IF(IFERROR(MID($Q2542,10,7)+0,"")&lt;1130000,"",IFERROR(MID($Q2542,10,7)+0,""))</f>
        <v/>
      </c>
      <c r="O2542" s="25" t="str">
        <f>IF(IFERROR(MID($Q2542,19,7)+0,"")&lt;1130000,"",IFERROR(MID($Q2542,19,7)+0,""))</f>
        <v/>
      </c>
      <c r="P2542" s="25" t="str">
        <f>IF(M2542="","",IF(N2542="",M2542,M2542&amp;", "&amp;N2542))</f>
        <v/>
      </c>
      <c r="Q2542" s="25"/>
      <c r="R2542" s="25"/>
      <c r="S2542" s="35" t="s">
        <v>3398</v>
      </c>
      <c r="T2542" s="34" t="s">
        <v>38</v>
      </c>
      <c r="U2542" s="185">
        <v>10135</v>
      </c>
      <c r="V2542" s="188">
        <v>10135</v>
      </c>
      <c r="W2542" s="189">
        <v>10135</v>
      </c>
      <c r="X2542" s="31">
        <v>10135</v>
      </c>
      <c r="Y2542" s="90">
        <f>IFERROR(ROUND(X2542/W2542-1,2),"")</f>
        <v>0</v>
      </c>
      <c r="Z2542" s="31">
        <f>IF(OR(S2542="VLD MLC components",S2542="VLD MLC pipes",S2542="VLD PEX components",S2542="VLD PEX pipes",S2542="VLD PHC components",S2542="VLD PHC pipes",S2542="Controls VLD"),"По запросу",X2542)</f>
        <v>10135</v>
      </c>
      <c r="AA2542" s="63">
        <f>ROUND(X2542/1.2,3)</f>
        <v>8445.8330000000005</v>
      </c>
      <c r="AB2542" s="23">
        <v>8445.8330000000005</v>
      </c>
      <c r="AC2542" s="190">
        <f>IFERROR(ROUND(AA2542/AB2542-1,2),"")</f>
        <v>0</v>
      </c>
      <c r="AD2542" s="25">
        <v>0.28000000000000003</v>
      </c>
      <c r="AE2542" s="25">
        <v>5.3399999999999997E-4</v>
      </c>
      <c r="AF2542" s="25">
        <v>0</v>
      </c>
      <c r="AG2542" s="25" t="s">
        <v>22</v>
      </c>
      <c r="AH2542" s="25">
        <v>0</v>
      </c>
      <c r="AI2542" s="25">
        <v>0</v>
      </c>
      <c r="AJ2542" s="25" t="s">
        <v>20</v>
      </c>
      <c r="AK2542" s="42" t="s">
        <v>19</v>
      </c>
      <c r="AL2542" s="25" t="s">
        <v>20</v>
      </c>
      <c r="AM2542" s="25">
        <v>1</v>
      </c>
      <c r="AN2542" s="25">
        <v>115</v>
      </c>
      <c r="AO2542" s="25">
        <v>100</v>
      </c>
      <c r="AP2542" s="25">
        <v>65</v>
      </c>
      <c r="AQ2542" s="25">
        <v>0.28000000000000003</v>
      </c>
      <c r="AR2542" s="94">
        <v>7.4799999999999997E-4</v>
      </c>
      <c r="AS2542" s="157" t="s">
        <v>22</v>
      </c>
      <c r="AT2542" s="93">
        <v>43004</v>
      </c>
      <c r="AU2542" s="92" t="s">
        <v>22</v>
      </c>
      <c r="AV2542" s="91" t="s">
        <v>152</v>
      </c>
      <c r="AW2542" s="92" t="s">
        <v>48</v>
      </c>
      <c r="AX2542" s="92" t="s">
        <v>48</v>
      </c>
      <c r="AY2542" s="91" t="s">
        <v>152</v>
      </c>
      <c r="AZ2542" s="23"/>
      <c r="BA2542" s="25" t="s">
        <v>3405</v>
      </c>
      <c r="BB2542" t="s">
        <v>25</v>
      </c>
      <c r="BC2542" t="e">
        <v>#N/A</v>
      </c>
      <c r="BD2542" t="e">
        <f>IF(Z2542=BC2542,"OK")</f>
        <v>#N/A</v>
      </c>
      <c r="BE2542">
        <v>0.28000000000000003</v>
      </c>
      <c r="BF2542">
        <v>5.3399999999999997E-4</v>
      </c>
      <c r="BG2542">
        <v>115</v>
      </c>
      <c r="BH2542">
        <v>100</v>
      </c>
      <c r="BI2542">
        <v>65</v>
      </c>
      <c r="BJ2542">
        <v>0.28000000000000003</v>
      </c>
      <c r="BK2542">
        <v>7.4799999999999997E-4</v>
      </c>
      <c r="BN2542" s="183"/>
    </row>
    <row r="2543" spans="1:66" ht="25.5" x14ac:dyDescent="0.25">
      <c r="A2543" s="1"/>
      <c r="B2543" s="94">
        <v>2530</v>
      </c>
      <c r="C2543" s="43">
        <v>1088819</v>
      </c>
      <c r="D2543" s="25"/>
      <c r="E2543" s="48" t="s">
        <v>3404</v>
      </c>
      <c r="F2543" s="151" t="s">
        <v>26</v>
      </c>
      <c r="G2543" s="41"/>
      <c r="H2543" s="46" t="str">
        <f>IFERROR(IFERROR(IF(SEARCH("Usystems",$E2543)&gt;0,"Usystems"),IF(SEARCH("RIIFO",$E2543)&gt;0,"RIIFO","Uponor")),"Uponor")</f>
        <v>Uponor</v>
      </c>
      <c r="I2543" s="25" t="str">
        <f>IFERROR(MID($D2543,1,7)+0,"")</f>
        <v/>
      </c>
      <c r="J2543" s="25" t="str">
        <f>IFERROR(MID($D2543,10,7)+0,"")</f>
        <v/>
      </c>
      <c r="K2543" s="25" t="str">
        <f>IFERROR(MID($D2543,19,7)+0,"")</f>
        <v/>
      </c>
      <c r="L2543" s="25" t="str">
        <f>IFERROR(MID($D2543,28,7)+0,"")</f>
        <v/>
      </c>
      <c r="M2543" s="25" t="str">
        <f>IF(IFERROR(MID($Q2543,1,7)+0,"")&lt;1130000,IF(INDEX(C:C,MATCH(LEFT(Q2543,7)+0,I:I,0))&lt;1130000,"",INDEX(C:C,MATCH(LEFT(Q2543,7)+0,I:I,0))),IFERROR(MID($Q2543,1,7)+0,""))</f>
        <v/>
      </c>
      <c r="N2543" s="25" t="str">
        <f>IF(IFERROR(MID($Q2543,10,7)+0,"")&lt;1130000,"",IFERROR(MID($Q2543,10,7)+0,""))</f>
        <v/>
      </c>
      <c r="O2543" s="25" t="str">
        <f>IF(IFERROR(MID($Q2543,19,7)+0,"")&lt;1130000,"",IFERROR(MID($Q2543,19,7)+0,""))</f>
        <v/>
      </c>
      <c r="P2543" s="25" t="str">
        <f>IF(M2543="","",IF(N2543="",M2543,M2543&amp;", "&amp;N2543))</f>
        <v/>
      </c>
      <c r="Q2543" s="25"/>
      <c r="R2543" s="25"/>
      <c r="S2543" s="35" t="s">
        <v>3398</v>
      </c>
      <c r="T2543" s="34" t="s">
        <v>38</v>
      </c>
      <c r="U2543" s="185">
        <v>16512</v>
      </c>
      <c r="V2543" s="188">
        <v>16512</v>
      </c>
      <c r="W2543" s="189">
        <v>16512</v>
      </c>
      <c r="X2543" s="31">
        <v>16512</v>
      </c>
      <c r="Y2543" s="90">
        <f>IFERROR(ROUND(X2543/W2543-1,2),"")</f>
        <v>0</v>
      </c>
      <c r="Z2543" s="31">
        <f>IF(OR(S2543="VLD MLC components",S2543="VLD MLC pipes",S2543="VLD PEX components",S2543="VLD PEX pipes",S2543="VLD PHC components",S2543="VLD PHC pipes",S2543="Controls VLD"),"По запросу",X2543)</f>
        <v>16512</v>
      </c>
      <c r="AA2543" s="63">
        <f>ROUND(X2543/1.2,3)</f>
        <v>13760</v>
      </c>
      <c r="AB2543" s="23">
        <v>13760</v>
      </c>
      <c r="AC2543" s="190">
        <f>IFERROR(ROUND(AA2543/AB2543-1,2),"")</f>
        <v>0</v>
      </c>
      <c r="AD2543" s="25">
        <v>0.25</v>
      </c>
      <c r="AE2543" s="25">
        <v>5.7499999999999999E-4</v>
      </c>
      <c r="AF2543" s="25">
        <v>0</v>
      </c>
      <c r="AG2543" s="25" t="s">
        <v>22</v>
      </c>
      <c r="AH2543" s="25">
        <v>0</v>
      </c>
      <c r="AI2543" s="25">
        <v>0</v>
      </c>
      <c r="AJ2543" s="25" t="s">
        <v>20</v>
      </c>
      <c r="AK2543" s="42" t="s">
        <v>19</v>
      </c>
      <c r="AL2543" s="25" t="s">
        <v>20</v>
      </c>
      <c r="AM2543" s="25">
        <v>1</v>
      </c>
      <c r="AN2543" s="25">
        <v>115</v>
      </c>
      <c r="AO2543" s="25">
        <v>100</v>
      </c>
      <c r="AP2543" s="25">
        <v>70</v>
      </c>
      <c r="AQ2543" s="25">
        <v>0.25</v>
      </c>
      <c r="AR2543" s="94">
        <v>8.0500000000000005E-4</v>
      </c>
      <c r="AS2543" s="157" t="s">
        <v>22</v>
      </c>
      <c r="AT2543" s="93">
        <v>43004</v>
      </c>
      <c r="AU2543" s="92" t="s">
        <v>22</v>
      </c>
      <c r="AV2543" s="91" t="s">
        <v>152</v>
      </c>
      <c r="AW2543" s="92" t="s">
        <v>48</v>
      </c>
      <c r="AX2543" s="92" t="s">
        <v>48</v>
      </c>
      <c r="AY2543" s="91" t="s">
        <v>152</v>
      </c>
      <c r="AZ2543" s="23"/>
      <c r="BA2543" s="25" t="s">
        <v>3403</v>
      </c>
      <c r="BB2543" t="s">
        <v>25</v>
      </c>
      <c r="BC2543" t="e">
        <v>#N/A</v>
      </c>
      <c r="BD2543" t="e">
        <f>IF(Z2543=BC2543,"OK")</f>
        <v>#N/A</v>
      </c>
      <c r="BE2543">
        <v>0.25</v>
      </c>
      <c r="BF2543">
        <v>5.7499999999999999E-4</v>
      </c>
      <c r="BG2543">
        <v>115</v>
      </c>
      <c r="BH2543">
        <v>100</v>
      </c>
      <c r="BI2543">
        <v>70</v>
      </c>
      <c r="BJ2543">
        <v>0.25</v>
      </c>
      <c r="BK2543">
        <v>8.0500000000000005E-4</v>
      </c>
      <c r="BN2543" s="183"/>
    </row>
    <row r="2544" spans="1:66" ht="25.5" x14ac:dyDescent="0.25">
      <c r="A2544" s="1"/>
      <c r="B2544" s="94">
        <v>2531</v>
      </c>
      <c r="C2544" s="43">
        <v>1088706</v>
      </c>
      <c r="D2544" s="25"/>
      <c r="E2544" s="36" t="s">
        <v>3402</v>
      </c>
      <c r="F2544" s="151" t="s">
        <v>26</v>
      </c>
      <c r="G2544" s="41" t="s">
        <v>31</v>
      </c>
      <c r="H2544" s="46" t="str">
        <f>IFERROR(IFERROR(IF(SEARCH("Usystems",$E2544)&gt;0,"Usystems"),IF(SEARCH("RIIFO",$E2544)&gt;0,"RIIFO","Uponor")),"Uponor")</f>
        <v>Uponor</v>
      </c>
      <c r="I2544" s="25" t="str">
        <f>IFERROR(MID($D2544,1,7)+0,"")</f>
        <v/>
      </c>
      <c r="J2544" s="25" t="str">
        <f>IFERROR(MID($D2544,10,7)+0,"")</f>
        <v/>
      </c>
      <c r="K2544" s="25" t="str">
        <f>IFERROR(MID($D2544,19,7)+0,"")</f>
        <v/>
      </c>
      <c r="L2544" s="25" t="str">
        <f>IFERROR(MID($D2544,28,7)+0,"")</f>
        <v/>
      </c>
      <c r="M2544" s="25" t="str">
        <f>IF(IFERROR(MID($Q2544,1,7)+0,"")&lt;1130000,IF(INDEX(C:C,MATCH(LEFT(Q2544,7)+0,I:I,0))&lt;1130000,"",INDEX(C:C,MATCH(LEFT(Q2544,7)+0,I:I,0))),IFERROR(MID($Q2544,1,7)+0,""))</f>
        <v/>
      </c>
      <c r="N2544" s="25" t="str">
        <f>IF(IFERROR(MID($Q2544,10,7)+0,"")&lt;1130000,"",IFERROR(MID($Q2544,10,7)+0,""))</f>
        <v/>
      </c>
      <c r="O2544" s="25" t="str">
        <f>IF(IFERROR(MID($Q2544,19,7)+0,"")&lt;1130000,"",IFERROR(MID($Q2544,19,7)+0,""))</f>
        <v/>
      </c>
      <c r="P2544" s="25" t="str">
        <f>IF(M2544="","",IF(N2544="",M2544,M2544&amp;", "&amp;N2544))</f>
        <v/>
      </c>
      <c r="Q2544" s="25"/>
      <c r="R2544" s="25"/>
      <c r="S2544" s="35" t="s">
        <v>3398</v>
      </c>
      <c r="T2544" s="34" t="s">
        <v>38</v>
      </c>
      <c r="U2544" s="185">
        <v>18096</v>
      </c>
      <c r="V2544" s="188">
        <v>18096</v>
      </c>
      <c r="W2544" s="189">
        <v>18096</v>
      </c>
      <c r="X2544" s="31">
        <v>18096</v>
      </c>
      <c r="Y2544" s="90">
        <f>IFERROR(ROUND(X2544/W2544-1,2),"")</f>
        <v>0</v>
      </c>
      <c r="Z2544" s="31">
        <f>IF(OR(S2544="VLD MLC components",S2544="VLD MLC pipes",S2544="VLD PEX components",S2544="VLD PEX pipes",S2544="VLD PHC components",S2544="VLD PHC pipes",S2544="Controls VLD"),"По запросу",X2544)</f>
        <v>18096</v>
      </c>
      <c r="AA2544" s="63">
        <f>ROUND(X2544/1.2,3)</f>
        <v>15080</v>
      </c>
      <c r="AB2544" s="23">
        <v>15080</v>
      </c>
      <c r="AC2544" s="190">
        <f>IFERROR(ROUND(AA2544/AB2544-1,2),"")</f>
        <v>0</v>
      </c>
      <c r="AD2544" s="25">
        <v>0.3</v>
      </c>
      <c r="AE2544" s="25">
        <v>5.3399999999999997E-4</v>
      </c>
      <c r="AF2544" s="25">
        <v>0</v>
      </c>
      <c r="AG2544" s="25" t="s">
        <v>22</v>
      </c>
      <c r="AH2544" s="25">
        <v>0</v>
      </c>
      <c r="AI2544" s="25">
        <v>0</v>
      </c>
      <c r="AJ2544" s="25" t="s">
        <v>20</v>
      </c>
      <c r="AK2544" s="42" t="s">
        <v>19</v>
      </c>
      <c r="AL2544" s="25" t="s">
        <v>19</v>
      </c>
      <c r="AM2544" s="25">
        <v>1</v>
      </c>
      <c r="AN2544" s="25">
        <v>115</v>
      </c>
      <c r="AO2544" s="25">
        <v>100</v>
      </c>
      <c r="AP2544" s="25">
        <v>65</v>
      </c>
      <c r="AQ2544" s="25">
        <v>0.3</v>
      </c>
      <c r="AR2544" s="94">
        <v>7.4799999999999997E-4</v>
      </c>
      <c r="AS2544" s="157" t="s">
        <v>22</v>
      </c>
      <c r="AT2544" s="93">
        <v>43004</v>
      </c>
      <c r="AU2544" s="92" t="s">
        <v>22</v>
      </c>
      <c r="AV2544" s="91" t="s">
        <v>152</v>
      </c>
      <c r="AW2544" s="92" t="s">
        <v>48</v>
      </c>
      <c r="AX2544" s="92" t="s">
        <v>48</v>
      </c>
      <c r="AY2544" s="91" t="s">
        <v>152</v>
      </c>
      <c r="AZ2544" s="23"/>
      <c r="BA2544" s="25" t="s">
        <v>3401</v>
      </c>
      <c r="BB2544" t="s">
        <v>25</v>
      </c>
      <c r="BC2544" t="e">
        <v>#N/A</v>
      </c>
      <c r="BD2544" t="e">
        <f>IF(Z2544=BC2544,"OK")</f>
        <v>#N/A</v>
      </c>
      <c r="BE2544">
        <v>0.3</v>
      </c>
      <c r="BF2544">
        <v>5.3399999999999997E-4</v>
      </c>
      <c r="BG2544">
        <v>115</v>
      </c>
      <c r="BH2544">
        <v>100</v>
      </c>
      <c r="BI2544">
        <v>65</v>
      </c>
      <c r="BJ2544">
        <v>0.3</v>
      </c>
      <c r="BK2544">
        <v>7.4799999999999997E-4</v>
      </c>
      <c r="BN2544" s="183"/>
    </row>
    <row r="2545" spans="1:66" ht="25.5" x14ac:dyDescent="0.25">
      <c r="A2545" s="1"/>
      <c r="B2545" s="94">
        <v>2532</v>
      </c>
      <c r="C2545" s="43">
        <v>1090944</v>
      </c>
      <c r="D2545" s="25"/>
      <c r="E2545" s="36" t="s">
        <v>3400</v>
      </c>
      <c r="F2545" s="151" t="s">
        <v>21</v>
      </c>
      <c r="G2545" s="41" t="s">
        <v>30</v>
      </c>
      <c r="H2545" s="46" t="str">
        <f>IFERROR(IFERROR(IF(SEARCH("Usystems",$E2545)&gt;0,"Usystems"),IF(SEARCH("RIIFO",$E2545)&gt;0,"RIIFO","Uponor")),"Uponor")</f>
        <v>Uponor</v>
      </c>
      <c r="I2545" s="25" t="str">
        <f>IFERROR(MID($D2545,1,7)+0,"")</f>
        <v/>
      </c>
      <c r="J2545" s="25" t="str">
        <f>IFERROR(MID($D2545,10,7)+0,"")</f>
        <v/>
      </c>
      <c r="K2545" s="25" t="str">
        <f>IFERROR(MID($D2545,19,7)+0,"")</f>
        <v/>
      </c>
      <c r="L2545" s="25" t="str">
        <f>IFERROR(MID($D2545,28,7)+0,"")</f>
        <v/>
      </c>
      <c r="M2545" s="25" t="str">
        <f>IF(IFERROR(MID($Q2545,1,7)+0,"")&lt;1130000,IF(INDEX(C:C,MATCH(LEFT(Q2545,7)+0,I:I,0))&lt;1130000,"",INDEX(C:C,MATCH(LEFT(Q2545,7)+0,I:I,0))),IFERROR(MID($Q2545,1,7)+0,""))</f>
        <v/>
      </c>
      <c r="N2545" s="25" t="str">
        <f>IF(IFERROR(MID($Q2545,10,7)+0,"")&lt;1130000,"",IFERROR(MID($Q2545,10,7)+0,""))</f>
        <v/>
      </c>
      <c r="O2545" s="25" t="str">
        <f>IF(IFERROR(MID($Q2545,19,7)+0,"")&lt;1130000,"",IFERROR(MID($Q2545,19,7)+0,""))</f>
        <v/>
      </c>
      <c r="P2545" s="25" t="str">
        <f>IF(M2545="","",IF(N2545="",M2545,M2545&amp;", "&amp;N2545))</f>
        <v/>
      </c>
      <c r="Q2545" s="25"/>
      <c r="R2545" s="25"/>
      <c r="S2545" s="35" t="s">
        <v>3398</v>
      </c>
      <c r="T2545" s="25" t="s">
        <v>36</v>
      </c>
      <c r="U2545" s="185">
        <v>2061</v>
      </c>
      <c r="V2545" s="188">
        <v>2061</v>
      </c>
      <c r="W2545" s="189">
        <v>2061</v>
      </c>
      <c r="X2545" s="31">
        <v>2061</v>
      </c>
      <c r="Y2545" s="90">
        <f>IFERROR(ROUND(X2545/W2545-1,2),"")</f>
        <v>0</v>
      </c>
      <c r="Z2545" s="31">
        <f>IF(OR(S2545="VLD MLC components",S2545="VLD MLC pipes",S2545="VLD PEX components",S2545="VLD PEX pipes",S2545="VLD PHC components",S2545="VLD PHC pipes",S2545="Controls VLD"),"По запросу",X2545)</f>
        <v>2061</v>
      </c>
      <c r="AA2545" s="63">
        <f>ROUND(X2545/1.2,3)</f>
        <v>1717.5</v>
      </c>
      <c r="AB2545" s="23">
        <v>1717.5</v>
      </c>
      <c r="AC2545" s="190">
        <f>IFERROR(ROUND(AA2545/AB2545-1,2),"")</f>
        <v>0</v>
      </c>
      <c r="AD2545" s="25">
        <v>0.13800000000000001</v>
      </c>
      <c r="AE2545" s="25">
        <v>6.1200000000000002E-4</v>
      </c>
      <c r="AF2545" s="25">
        <v>0</v>
      </c>
      <c r="AG2545" s="25" t="s">
        <v>22</v>
      </c>
      <c r="AH2545" s="25">
        <v>0</v>
      </c>
      <c r="AI2545" s="25">
        <v>0</v>
      </c>
      <c r="AJ2545" s="25" t="s">
        <v>19</v>
      </c>
      <c r="AK2545" s="42" t="s">
        <v>19</v>
      </c>
      <c r="AL2545" s="25" t="s">
        <v>19</v>
      </c>
      <c r="AM2545" s="25">
        <v>1</v>
      </c>
      <c r="AN2545" s="25">
        <v>600</v>
      </c>
      <c r="AO2545" s="25">
        <v>320</v>
      </c>
      <c r="AP2545" s="25">
        <v>200</v>
      </c>
      <c r="AQ2545" s="25">
        <v>0.13800000000000001</v>
      </c>
      <c r="AR2545" s="94">
        <v>3.8399999999999997E-2</v>
      </c>
      <c r="AS2545" s="157" t="s">
        <v>22</v>
      </c>
      <c r="AT2545" s="93">
        <v>43214</v>
      </c>
      <c r="AU2545" s="92" t="s">
        <v>22</v>
      </c>
      <c r="AV2545" s="91" t="s">
        <v>48</v>
      </c>
      <c r="AW2545" s="92" t="s">
        <v>48</v>
      </c>
      <c r="AX2545" s="92" t="s">
        <v>48</v>
      </c>
      <c r="AY2545" s="91" t="s">
        <v>152</v>
      </c>
      <c r="AZ2545" s="23"/>
      <c r="BA2545" s="25">
        <v>0</v>
      </c>
      <c r="BB2545" t="s">
        <v>48</v>
      </c>
      <c r="BC2545" t="e">
        <v>#N/A</v>
      </c>
      <c r="BD2545" t="e">
        <f>IF(Z2545=BC2545,"OK")</f>
        <v>#N/A</v>
      </c>
      <c r="BE2545">
        <v>0.13800000000000001</v>
      </c>
      <c r="BF2545">
        <v>6.1200000000000002E-4</v>
      </c>
      <c r="BG2545">
        <v>600</v>
      </c>
      <c r="BH2545">
        <v>320</v>
      </c>
      <c r="BI2545">
        <v>200</v>
      </c>
      <c r="BJ2545">
        <v>0.13800000000000001</v>
      </c>
      <c r="BK2545">
        <v>3.8399999999999997E-2</v>
      </c>
      <c r="BN2545" s="183"/>
    </row>
    <row r="2546" spans="1:66" ht="25.5" x14ac:dyDescent="0.25">
      <c r="A2546" s="1"/>
      <c r="B2546" s="94">
        <v>2533</v>
      </c>
      <c r="C2546" s="43">
        <v>1090943</v>
      </c>
      <c r="D2546" s="25"/>
      <c r="E2546" s="36" t="s">
        <v>3399</v>
      </c>
      <c r="F2546" s="151" t="s">
        <v>21</v>
      </c>
      <c r="G2546" s="41" t="s">
        <v>30</v>
      </c>
      <c r="H2546" s="46" t="str">
        <f>IFERROR(IFERROR(IF(SEARCH("Usystems",$E2546)&gt;0,"Usystems"),IF(SEARCH("RIIFO",$E2546)&gt;0,"RIIFO","Uponor")),"Uponor")</f>
        <v>Uponor</v>
      </c>
      <c r="I2546" s="25" t="str">
        <f>IFERROR(MID($D2546,1,7)+0,"")</f>
        <v/>
      </c>
      <c r="J2546" s="25" t="str">
        <f>IFERROR(MID($D2546,10,7)+0,"")</f>
        <v/>
      </c>
      <c r="K2546" s="25" t="str">
        <f>IFERROR(MID($D2546,19,7)+0,"")</f>
        <v/>
      </c>
      <c r="L2546" s="25" t="str">
        <f>IFERROR(MID($D2546,28,7)+0,"")</f>
        <v/>
      </c>
      <c r="M2546" s="25" t="str">
        <f>IF(IFERROR(MID($Q2546,1,7)+0,"")&lt;1130000,IF(INDEX(C:C,MATCH(LEFT(Q2546,7)+0,I:I,0))&lt;1130000,"",INDEX(C:C,MATCH(LEFT(Q2546,7)+0,I:I,0))),IFERROR(MID($Q2546,1,7)+0,""))</f>
        <v/>
      </c>
      <c r="N2546" s="25" t="str">
        <f>IF(IFERROR(MID($Q2546,10,7)+0,"")&lt;1130000,"",IFERROR(MID($Q2546,10,7)+0,""))</f>
        <v/>
      </c>
      <c r="O2546" s="25" t="str">
        <f>IF(IFERROR(MID($Q2546,19,7)+0,"")&lt;1130000,"",IFERROR(MID($Q2546,19,7)+0,""))</f>
        <v/>
      </c>
      <c r="P2546" s="25" t="str">
        <f>IF(M2546="","",IF(N2546="",M2546,M2546&amp;", "&amp;N2546))</f>
        <v/>
      </c>
      <c r="Q2546" s="25"/>
      <c r="R2546" s="25"/>
      <c r="S2546" s="35" t="s">
        <v>3398</v>
      </c>
      <c r="T2546" s="25" t="s">
        <v>36</v>
      </c>
      <c r="U2546" s="185">
        <v>1467</v>
      </c>
      <c r="V2546" s="188">
        <v>1467</v>
      </c>
      <c r="W2546" s="189">
        <v>1467</v>
      </c>
      <c r="X2546" s="31">
        <v>1467</v>
      </c>
      <c r="Y2546" s="90">
        <f>IFERROR(ROUND(X2546/W2546-1,2),"")</f>
        <v>0</v>
      </c>
      <c r="Z2546" s="31">
        <f>IF(OR(S2546="VLD MLC components",S2546="VLD MLC pipes",S2546="VLD PEX components",S2546="VLD PEX pipes",S2546="VLD PHC components",S2546="VLD PHC pipes",S2546="Controls VLD"),"По запросу",X2546)</f>
        <v>1467</v>
      </c>
      <c r="AA2546" s="63">
        <f>ROUND(X2546/1.2,3)</f>
        <v>1222.5</v>
      </c>
      <c r="AB2546" s="23">
        <v>1222.5</v>
      </c>
      <c r="AC2546" s="190">
        <f>IFERROR(ROUND(AA2546/AB2546-1,2),"")</f>
        <v>0</v>
      </c>
      <c r="AD2546" s="25">
        <v>0.15</v>
      </c>
      <c r="AE2546" s="25">
        <v>1.3500000000000001E-3</v>
      </c>
      <c r="AF2546" s="25">
        <v>0</v>
      </c>
      <c r="AG2546" s="25" t="s">
        <v>22</v>
      </c>
      <c r="AH2546" s="25">
        <v>0</v>
      </c>
      <c r="AI2546" s="25">
        <v>0</v>
      </c>
      <c r="AJ2546" s="25" t="s">
        <v>19</v>
      </c>
      <c r="AK2546" s="42" t="s">
        <v>19</v>
      </c>
      <c r="AL2546" s="25" t="s">
        <v>19</v>
      </c>
      <c r="AM2546" s="25">
        <v>1</v>
      </c>
      <c r="AN2546" s="25">
        <v>980</v>
      </c>
      <c r="AO2546" s="25">
        <v>500</v>
      </c>
      <c r="AP2546" s="25">
        <v>500</v>
      </c>
      <c r="AQ2546" s="25">
        <v>0.04</v>
      </c>
      <c r="AR2546" s="94">
        <v>0.245</v>
      </c>
      <c r="AS2546" s="157" t="s">
        <v>22</v>
      </c>
      <c r="AT2546" s="93">
        <v>43214</v>
      </c>
      <c r="AU2546" s="92" t="s">
        <v>22</v>
      </c>
      <c r="AV2546" s="91" t="s">
        <v>48</v>
      </c>
      <c r="AW2546" s="92" t="s">
        <v>48</v>
      </c>
      <c r="AX2546" s="92" t="s">
        <v>48</v>
      </c>
      <c r="AY2546" s="91" t="s">
        <v>152</v>
      </c>
      <c r="AZ2546" s="23"/>
      <c r="BA2546" s="25">
        <v>0</v>
      </c>
      <c r="BB2546" t="s">
        <v>48</v>
      </c>
      <c r="BC2546" t="e">
        <v>#N/A</v>
      </c>
      <c r="BD2546" t="e">
        <f>IF(Z2546=BC2546,"OK")</f>
        <v>#N/A</v>
      </c>
      <c r="BE2546">
        <v>0.15</v>
      </c>
      <c r="BF2546">
        <v>1.3500000000000001E-3</v>
      </c>
      <c r="BG2546">
        <v>980</v>
      </c>
      <c r="BH2546">
        <v>500</v>
      </c>
      <c r="BI2546">
        <v>500</v>
      </c>
      <c r="BJ2546">
        <v>0.04</v>
      </c>
      <c r="BK2546">
        <v>0.245</v>
      </c>
      <c r="BN2546" s="183"/>
    </row>
    <row r="2547" spans="1:66" x14ac:dyDescent="0.25">
      <c r="A2547" s="1"/>
      <c r="B2547" s="94">
        <v>2534</v>
      </c>
      <c r="C2547" s="180" t="s">
        <v>3397</v>
      </c>
      <c r="D2547" s="37"/>
      <c r="E2547" s="36"/>
      <c r="F2547" s="217"/>
      <c r="G2547" s="132"/>
      <c r="H2547" s="46" t="str">
        <f>IFERROR(IFERROR(IF(SEARCH("Usystems",$E2547)&gt;0,"Usystems"),IF(SEARCH("RIIFO",$E2547)&gt;0,"RIIFO","Uponor")),"Uponor")</f>
        <v>Uponor</v>
      </c>
      <c r="I2547" s="25" t="str">
        <f>IFERROR(MID($D2547,1,7)+0,"")</f>
        <v/>
      </c>
      <c r="J2547" s="25" t="str">
        <f>IFERROR(MID($D2547,10,7)+0,"")</f>
        <v/>
      </c>
      <c r="K2547" s="25" t="str">
        <f>IFERROR(MID($D2547,19,7)+0,"")</f>
        <v/>
      </c>
      <c r="L2547" s="25" t="str">
        <f>IFERROR(MID($D2547,28,7)+0,"")</f>
        <v/>
      </c>
      <c r="M2547" s="25" t="str">
        <f>IF(IFERROR(MID($Q2547,1,7)+0,"")&lt;1130000,IF(INDEX(C:C,MATCH(LEFT(Q2547,7)+0,I:I,0))&lt;1130000,"",INDEX(C:C,MATCH(LEFT(Q2547,7)+0,I:I,0))),IFERROR(MID($Q2547,1,7)+0,""))</f>
        <v/>
      </c>
      <c r="N2547" s="25" t="str">
        <f>IF(IFERROR(MID($Q2547,10,7)+0,"")&lt;1130000,"",IFERROR(MID($Q2547,10,7)+0,""))</f>
        <v/>
      </c>
      <c r="O2547" s="25" t="str">
        <f>IF(IFERROR(MID($Q2547,19,7)+0,"")&lt;1130000,"",IFERROR(MID($Q2547,19,7)+0,""))</f>
        <v/>
      </c>
      <c r="P2547" s="25" t="str">
        <f>IF(M2547="","",IF(N2547="",M2547,M2547&amp;", "&amp;N2547))</f>
        <v/>
      </c>
      <c r="Q2547" s="54"/>
      <c r="R2547" s="54"/>
      <c r="S2547" s="35" t="s">
        <v>22</v>
      </c>
      <c r="T2547" s="55"/>
      <c r="U2547" s="185" t="s">
        <v>22</v>
      </c>
      <c r="V2547" s="188" t="s">
        <v>22</v>
      </c>
      <c r="W2547" s="189" t="s">
        <v>22</v>
      </c>
      <c r="X2547" s="31"/>
      <c r="Y2547" s="90" t="str">
        <f>IFERROR(ROUND(X2547/W2547-1,2),"")</f>
        <v/>
      </c>
      <c r="Z2547" s="31">
        <f>IF(OR(S2547="VLD MLC components",S2547="VLD MLC pipes",S2547="VLD PEX components",S2547="VLD PEX pipes",S2547="VLD PHC components",S2547="VLD PHC pipes",S2547="Controls VLD"),"По запросу",X2547)</f>
        <v>0</v>
      </c>
      <c r="AA2547" s="63">
        <f>ROUND(X2547/1.2,3)</f>
        <v>0</v>
      </c>
      <c r="AB2547" s="23">
        <v>0</v>
      </c>
      <c r="AC2547" s="190" t="str">
        <f>IFERROR(ROUND(AA2547/AB2547-1,2),"")</f>
        <v/>
      </c>
      <c r="AD2547" s="25"/>
      <c r="AE2547" s="25"/>
      <c r="AF2547" s="25">
        <v>0</v>
      </c>
      <c r="AG2547" s="25" t="s">
        <v>22</v>
      </c>
      <c r="AH2547" s="25">
        <v>0</v>
      </c>
      <c r="AI2547" s="25">
        <v>0</v>
      </c>
      <c r="AJ2547" s="25" t="s">
        <v>19</v>
      </c>
      <c r="AK2547" s="42" t="s">
        <v>19</v>
      </c>
      <c r="AL2547" s="25" t="s">
        <v>19</v>
      </c>
      <c r="AM2547" s="55"/>
      <c r="AN2547" s="25"/>
      <c r="AO2547" s="25"/>
      <c r="AP2547" s="25"/>
      <c r="AQ2547" s="25"/>
      <c r="AR2547" s="94"/>
      <c r="AS2547" s="157" t="s">
        <v>22</v>
      </c>
      <c r="AT2547" s="93" t="s">
        <v>22</v>
      </c>
      <c r="AU2547" s="92" t="s">
        <v>582</v>
      </c>
      <c r="AV2547" s="91" t="s">
        <v>48</v>
      </c>
      <c r="AW2547" s="92" t="s">
        <v>48</v>
      </c>
      <c r="AX2547" s="92" t="s">
        <v>48</v>
      </c>
      <c r="AY2547" s="91" t="s">
        <v>48</v>
      </c>
      <c r="AZ2547" s="23"/>
      <c r="BA2547" s="25">
        <v>0</v>
      </c>
      <c r="BB2547" t="s">
        <v>25</v>
      </c>
      <c r="BC2547" t="e">
        <v>#N/A</v>
      </c>
      <c r="BD2547" t="e">
        <f>IF(Z2547=BC2547,"OK")</f>
        <v>#N/A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N2547" s="183"/>
    </row>
    <row r="2548" spans="1:66" ht="25.5" x14ac:dyDescent="0.25">
      <c r="A2548" s="1"/>
      <c r="B2548" s="94">
        <v>2535</v>
      </c>
      <c r="C2548" s="43">
        <v>1060299</v>
      </c>
      <c r="D2548" s="25">
        <v>1048231</v>
      </c>
      <c r="E2548" s="27" t="s">
        <v>3396</v>
      </c>
      <c r="F2548" s="151" t="s">
        <v>21</v>
      </c>
      <c r="G2548" s="41" t="s">
        <v>30</v>
      </c>
      <c r="H2548" s="46" t="str">
        <f>IFERROR(IFERROR(IF(SEARCH("Usystems",$E2548)&gt;0,"Usystems"),IF(SEARCH("RIIFO",$E2548)&gt;0,"RIIFO","Uponor")),"Uponor")</f>
        <v>Uponor</v>
      </c>
      <c r="I2548" s="25">
        <f>IFERROR(MID($D2548,1,7)+0,"")</f>
        <v>1048231</v>
      </c>
      <c r="J2548" s="25" t="str">
        <f>IFERROR(MID($D2548,10,7)+0,"")</f>
        <v/>
      </c>
      <c r="K2548" s="25" t="str">
        <f>IFERROR(MID($D2548,19,7)+0,"")</f>
        <v/>
      </c>
      <c r="L2548" s="25" t="str">
        <f>IFERROR(MID($D2548,28,7)+0,"")</f>
        <v/>
      </c>
      <c r="M2548" s="25" t="str">
        <f>IF(IFERROR(MID($Q2548,1,7)+0,"")&lt;1130000,IF(INDEX(C:C,MATCH(LEFT(Q2548,7)+0,I:I,0))&lt;1130000,"",INDEX(C:C,MATCH(LEFT(Q2548,7)+0,I:I,0))),IFERROR(MID($Q2548,1,7)+0,""))</f>
        <v/>
      </c>
      <c r="N2548" s="25" t="str">
        <f>IF(IFERROR(MID($Q2548,10,7)+0,"")&lt;1130000,"",IFERROR(MID($Q2548,10,7)+0,""))</f>
        <v/>
      </c>
      <c r="O2548" s="25" t="str">
        <f>IF(IFERROR(MID($Q2548,19,7)+0,"")&lt;1130000,"",IFERROR(MID($Q2548,19,7)+0,""))</f>
        <v/>
      </c>
      <c r="P2548" s="25" t="str">
        <f>IF(M2548="","",IF(N2548="",M2548,M2548&amp;", "&amp;N2548))</f>
        <v/>
      </c>
      <c r="Q2548" s="43"/>
      <c r="R2548" s="43"/>
      <c r="S2548" s="35" t="s">
        <v>37</v>
      </c>
      <c r="T2548" s="25" t="s">
        <v>36</v>
      </c>
      <c r="U2548" s="185">
        <v>67208</v>
      </c>
      <c r="V2548" s="188">
        <v>67208</v>
      </c>
      <c r="W2548" s="189">
        <v>67208</v>
      </c>
      <c r="X2548" s="31">
        <v>67208</v>
      </c>
      <c r="Y2548" s="90">
        <f>IFERROR(ROUND(X2548/W2548-1,2),"")</f>
        <v>0</v>
      </c>
      <c r="Z2548" s="31">
        <f>IF(OR(S2548="VLD MLC components",S2548="VLD MLC pipes",S2548="VLD PEX components",S2548="VLD PEX pipes",S2548="VLD PHC components",S2548="VLD PHC pipes",S2548="Controls VLD"),"По запросу",X2548)</f>
        <v>67208</v>
      </c>
      <c r="AA2548" s="63">
        <f>ROUND(X2548/1.2,3)</f>
        <v>56006.667000000001</v>
      </c>
      <c r="AB2548" s="23">
        <v>56006.667000000001</v>
      </c>
      <c r="AC2548" s="190">
        <f>IFERROR(ROUND(AA2548/AB2548-1,2),"")</f>
        <v>0</v>
      </c>
      <c r="AD2548" s="25">
        <v>48</v>
      </c>
      <c r="AE2548" s="25">
        <v>0.60499999999999998</v>
      </c>
      <c r="AF2548" s="25">
        <v>0</v>
      </c>
      <c r="AG2548" s="25" t="s">
        <v>22</v>
      </c>
      <c r="AH2548" s="25">
        <v>0</v>
      </c>
      <c r="AI2548" s="25">
        <v>0</v>
      </c>
      <c r="AJ2548" s="25" t="s">
        <v>19</v>
      </c>
      <c r="AK2548" s="42" t="s">
        <v>19</v>
      </c>
      <c r="AL2548" s="25" t="s">
        <v>19</v>
      </c>
      <c r="AM2548" s="25">
        <v>1</v>
      </c>
      <c r="AN2548" s="25" t="s">
        <v>22</v>
      </c>
      <c r="AO2548" s="25" t="s">
        <v>22</v>
      </c>
      <c r="AP2548" s="25" t="s">
        <v>22</v>
      </c>
      <c r="AQ2548" s="25"/>
      <c r="AR2548" s="94"/>
      <c r="AS2548" s="157" t="s">
        <v>22</v>
      </c>
      <c r="AT2548" s="93" t="s">
        <v>22</v>
      </c>
      <c r="AU2548" s="92" t="s">
        <v>22</v>
      </c>
      <c r="AV2548" s="91" t="s">
        <v>48</v>
      </c>
      <c r="AW2548" s="92" t="s">
        <v>48</v>
      </c>
      <c r="AX2548" s="92" t="s">
        <v>48</v>
      </c>
      <c r="AY2548" s="91" t="s">
        <v>152</v>
      </c>
      <c r="AZ2548" s="23"/>
      <c r="BA2548" s="25">
        <v>0</v>
      </c>
      <c r="BB2548" t="s">
        <v>48</v>
      </c>
      <c r="BC2548" t="e">
        <v>#N/A</v>
      </c>
      <c r="BD2548" t="e">
        <f>IF(Z2548=BC2548,"OK")</f>
        <v>#N/A</v>
      </c>
      <c r="BE2548">
        <v>48</v>
      </c>
      <c r="BF2548">
        <v>0.60499999999999998</v>
      </c>
      <c r="BG2548" t="s">
        <v>22</v>
      </c>
      <c r="BH2548" t="s">
        <v>22</v>
      </c>
      <c r="BI2548" t="s">
        <v>22</v>
      </c>
      <c r="BJ2548">
        <v>0</v>
      </c>
      <c r="BK2548">
        <v>0</v>
      </c>
      <c r="BN2548" s="183"/>
    </row>
    <row r="2549" spans="1:66" ht="25.5" x14ac:dyDescent="0.25">
      <c r="A2549" s="1"/>
      <c r="B2549" s="94">
        <v>2536</v>
      </c>
      <c r="C2549" s="43">
        <v>1048229</v>
      </c>
      <c r="D2549" s="42"/>
      <c r="E2549" s="36" t="s">
        <v>3395</v>
      </c>
      <c r="F2549" s="151" t="s">
        <v>28</v>
      </c>
      <c r="G2549" s="41"/>
      <c r="H2549" s="46" t="str">
        <f>IFERROR(IFERROR(IF(SEARCH("Usystems",$E2549)&gt;0,"Usystems"),IF(SEARCH("RIIFO",$E2549)&gt;0,"RIIFO","Uponor")),"Uponor")</f>
        <v>Uponor</v>
      </c>
      <c r="I2549" s="25" t="str">
        <f>IFERROR(MID($D2549,1,7)+0,"")</f>
        <v/>
      </c>
      <c r="J2549" s="25" t="str">
        <f>IFERROR(MID($D2549,10,7)+0,"")</f>
        <v/>
      </c>
      <c r="K2549" s="25" t="str">
        <f>IFERROR(MID($D2549,19,7)+0,"")</f>
        <v/>
      </c>
      <c r="L2549" s="25" t="str">
        <f>IFERROR(MID($D2549,28,7)+0,"")</f>
        <v/>
      </c>
      <c r="M2549" s="25" t="str">
        <f>IF(IFERROR(MID($Q2549,1,7)+0,"")&lt;1130000,IF(INDEX(C:C,MATCH(LEFT(Q2549,7)+0,I:I,0))&lt;1130000,"",INDEX(C:C,MATCH(LEFT(Q2549,7)+0,I:I,0))),IFERROR(MID($Q2549,1,7)+0,""))</f>
        <v/>
      </c>
      <c r="N2549" s="25" t="str">
        <f>IF(IFERROR(MID($Q2549,10,7)+0,"")&lt;1130000,"",IFERROR(MID($Q2549,10,7)+0,""))</f>
        <v/>
      </c>
      <c r="O2549" s="25" t="str">
        <f>IF(IFERROR(MID($Q2549,19,7)+0,"")&lt;1130000,"",IFERROR(MID($Q2549,19,7)+0,""))</f>
        <v/>
      </c>
      <c r="P2549" s="25" t="str">
        <f>IF(M2549="","",IF(N2549="",M2549,M2549&amp;", "&amp;N2549))</f>
        <v/>
      </c>
      <c r="Q2549" s="44" t="s">
        <v>22</v>
      </c>
      <c r="R2549" s="44"/>
      <c r="S2549" s="35" t="s">
        <v>37</v>
      </c>
      <c r="T2549" s="25" t="s">
        <v>36</v>
      </c>
      <c r="U2549" s="185">
        <v>218739</v>
      </c>
      <c r="V2549" s="188">
        <v>218739</v>
      </c>
      <c r="W2549" s="189">
        <v>218739</v>
      </c>
      <c r="X2549" s="31">
        <v>218739</v>
      </c>
      <c r="Y2549" s="90">
        <f>IFERROR(ROUND(X2549/W2549-1,2),"")</f>
        <v>0</v>
      </c>
      <c r="Z2549" s="31">
        <f>IF(OR(S2549="VLD MLC components",S2549="VLD MLC pipes",S2549="VLD PEX components",S2549="VLD PEX pipes",S2549="VLD PHC components",S2549="VLD PHC pipes",S2549="Controls VLD"),"По запросу",X2549)</f>
        <v>218739</v>
      </c>
      <c r="AA2549" s="63">
        <f>ROUND(X2549/1.2,3)</f>
        <v>182282.5</v>
      </c>
      <c r="AB2549" s="23">
        <v>182282.5</v>
      </c>
      <c r="AC2549" s="190">
        <f>IFERROR(ROUND(AA2549/AB2549-1,2),"")</f>
        <v>0</v>
      </c>
      <c r="AD2549" s="25">
        <v>150</v>
      </c>
      <c r="AE2549" s="25">
        <v>1.3</v>
      </c>
      <c r="AF2549" s="25">
        <v>2</v>
      </c>
      <c r="AG2549" s="25">
        <v>2</v>
      </c>
      <c r="AH2549" s="25">
        <v>2</v>
      </c>
      <c r="AI2549" s="25">
        <v>2</v>
      </c>
      <c r="AJ2549" s="25" t="s">
        <v>20</v>
      </c>
      <c r="AK2549" s="42" t="s">
        <v>19</v>
      </c>
      <c r="AL2549" s="25" t="s">
        <v>19</v>
      </c>
      <c r="AM2549" s="25">
        <v>1</v>
      </c>
      <c r="AN2549" s="25" t="s">
        <v>22</v>
      </c>
      <c r="AO2549" s="25" t="s">
        <v>22</v>
      </c>
      <c r="AP2549" s="25" t="s">
        <v>22</v>
      </c>
      <c r="AQ2549" s="25"/>
      <c r="AR2549" s="94"/>
      <c r="AS2549" s="157">
        <v>2</v>
      </c>
      <c r="AT2549" s="93" t="s">
        <v>22</v>
      </c>
      <c r="AU2549" s="92" t="s">
        <v>22</v>
      </c>
      <c r="AV2549" s="91" t="s">
        <v>152</v>
      </c>
      <c r="AW2549" s="92" t="s">
        <v>48</v>
      </c>
      <c r="AX2549" s="92" t="s">
        <v>48</v>
      </c>
      <c r="AY2549" s="91" t="s">
        <v>152</v>
      </c>
      <c r="AZ2549" s="23"/>
      <c r="BA2549" s="25" t="s">
        <v>3394</v>
      </c>
      <c r="BB2549" t="s">
        <v>25</v>
      </c>
      <c r="BC2549" t="e">
        <v>#N/A</v>
      </c>
      <c r="BD2549" t="e">
        <f>IF(Z2549=BC2549,"OK")</f>
        <v>#N/A</v>
      </c>
      <c r="BE2549">
        <v>150</v>
      </c>
      <c r="BF2549">
        <v>1.3</v>
      </c>
      <c r="BG2549" t="s">
        <v>22</v>
      </c>
      <c r="BH2549" t="s">
        <v>22</v>
      </c>
      <c r="BI2549" t="s">
        <v>22</v>
      </c>
      <c r="BJ2549">
        <v>0</v>
      </c>
      <c r="BK2549">
        <v>0</v>
      </c>
      <c r="BN2549" s="183"/>
    </row>
    <row r="2550" spans="1:66" ht="25.5" x14ac:dyDescent="0.25">
      <c r="A2550" s="1"/>
      <c r="B2550" s="94">
        <v>2537</v>
      </c>
      <c r="C2550" s="43">
        <v>1005376</v>
      </c>
      <c r="D2550" s="25"/>
      <c r="E2550" s="36" t="s">
        <v>3393</v>
      </c>
      <c r="F2550" s="151" t="s">
        <v>28</v>
      </c>
      <c r="G2550" s="41" t="s">
        <v>65</v>
      </c>
      <c r="H2550" s="46" t="str">
        <f>IFERROR(IFERROR(IF(SEARCH("Usystems",$E2550)&gt;0,"Usystems"),IF(SEARCH("RIIFO",$E2550)&gt;0,"RIIFO","Uponor")),"Uponor")</f>
        <v>Uponor</v>
      </c>
      <c r="I2550" s="25" t="str">
        <f>IFERROR(MID($D2550,1,7)+0,"")</f>
        <v/>
      </c>
      <c r="J2550" s="25" t="str">
        <f>IFERROR(MID($D2550,10,7)+0,"")</f>
        <v/>
      </c>
      <c r="K2550" s="25" t="str">
        <f>IFERROR(MID($D2550,19,7)+0,"")</f>
        <v/>
      </c>
      <c r="L2550" s="25" t="str">
        <f>IFERROR(MID($D2550,28,7)+0,"")</f>
        <v/>
      </c>
      <c r="M2550" s="25" t="str">
        <f>IF(IFERROR(MID($Q2550,1,7)+0,"")&lt;1130000,IF(INDEX(C:C,MATCH(LEFT(Q2550,7)+0,I:I,0))&lt;1130000,"",INDEX(C:C,MATCH(LEFT(Q2550,7)+0,I:I,0))),IFERROR(MID($Q2550,1,7)+0,""))</f>
        <v/>
      </c>
      <c r="N2550" s="25" t="str">
        <f>IF(IFERROR(MID($Q2550,10,7)+0,"")&lt;1130000,"",IFERROR(MID($Q2550,10,7)+0,""))</f>
        <v/>
      </c>
      <c r="O2550" s="25" t="str">
        <f>IF(IFERROR(MID($Q2550,19,7)+0,"")&lt;1130000,"",IFERROR(MID($Q2550,19,7)+0,""))</f>
        <v/>
      </c>
      <c r="P2550" s="25" t="str">
        <f>IF(M2550="","",IF(N2550="",M2550,M2550&amp;", "&amp;N2550))</f>
        <v/>
      </c>
      <c r="Q2550" s="37" t="s">
        <v>22</v>
      </c>
      <c r="R2550" s="37"/>
      <c r="S2550" s="35" t="s">
        <v>66</v>
      </c>
      <c r="T2550" s="25" t="s">
        <v>36</v>
      </c>
      <c r="U2550" s="185">
        <v>1061</v>
      </c>
      <c r="V2550" s="188">
        <v>1061</v>
      </c>
      <c r="W2550" s="189">
        <v>1061</v>
      </c>
      <c r="X2550" s="31">
        <v>1061</v>
      </c>
      <c r="Y2550" s="90">
        <f>IFERROR(ROUND(X2550/W2550-1,2),"")</f>
        <v>0</v>
      </c>
      <c r="Z2550" s="31">
        <f>IF(OR(S2550="VLD MLC components",S2550="VLD MLC pipes",S2550="VLD PEX components",S2550="VLD PEX pipes",S2550="VLD PHC components",S2550="VLD PHC pipes",S2550="Controls VLD"),"По запросу",X2550)</f>
        <v>1061</v>
      </c>
      <c r="AA2550" s="63">
        <f>ROUND(X2550/1.2,3)</f>
        <v>884.16700000000003</v>
      </c>
      <c r="AB2550" s="23">
        <v>884.16700000000003</v>
      </c>
      <c r="AC2550" s="190">
        <f>IFERROR(ROUND(AA2550/AB2550-1,2),"")</f>
        <v>0</v>
      </c>
      <c r="AD2550" s="25">
        <v>0.17</v>
      </c>
      <c r="AE2550" s="25">
        <v>1.44E-4</v>
      </c>
      <c r="AF2550" s="25">
        <v>0</v>
      </c>
      <c r="AG2550" s="25" t="s">
        <v>22</v>
      </c>
      <c r="AH2550" s="25">
        <v>0</v>
      </c>
      <c r="AI2550" s="25">
        <v>0</v>
      </c>
      <c r="AJ2550" s="25" t="s">
        <v>19</v>
      </c>
      <c r="AK2550" s="42" t="s">
        <v>19</v>
      </c>
      <c r="AL2550" s="25" t="s">
        <v>19</v>
      </c>
      <c r="AM2550" s="25">
        <v>10</v>
      </c>
      <c r="AN2550" s="25"/>
      <c r="AO2550" s="25"/>
      <c r="AP2550" s="25"/>
      <c r="AQ2550" s="25"/>
      <c r="AR2550" s="94"/>
      <c r="AS2550" s="157" t="s">
        <v>22</v>
      </c>
      <c r="AT2550" s="93" t="s">
        <v>22</v>
      </c>
      <c r="AU2550" s="92" t="s">
        <v>22</v>
      </c>
      <c r="AV2550" s="91" t="s">
        <v>48</v>
      </c>
      <c r="AW2550" s="92" t="s">
        <v>48</v>
      </c>
      <c r="AX2550" s="92" t="s">
        <v>48</v>
      </c>
      <c r="AY2550" s="91" t="s">
        <v>152</v>
      </c>
      <c r="AZ2550" s="23"/>
      <c r="BA2550" s="25">
        <v>0</v>
      </c>
      <c r="BB2550" t="s">
        <v>48</v>
      </c>
      <c r="BC2550" t="e">
        <v>#N/A</v>
      </c>
      <c r="BD2550" t="e">
        <f>IF(Z2550=BC2550,"OK")</f>
        <v>#N/A</v>
      </c>
      <c r="BE2550">
        <v>0.17</v>
      </c>
      <c r="BF2550">
        <v>1.44E-4</v>
      </c>
      <c r="BG2550">
        <v>0</v>
      </c>
      <c r="BH2550">
        <v>0</v>
      </c>
      <c r="BI2550">
        <v>0</v>
      </c>
      <c r="BJ2550">
        <v>0</v>
      </c>
      <c r="BK2550">
        <v>0</v>
      </c>
      <c r="BN2550" s="183"/>
    </row>
    <row r="2551" spans="1:66" x14ac:dyDescent="0.25">
      <c r="A2551" s="1"/>
      <c r="B2551" s="94">
        <v>2538</v>
      </c>
      <c r="C2551" s="180" t="s">
        <v>3392</v>
      </c>
      <c r="D2551" s="129"/>
      <c r="E2551" s="36"/>
      <c r="F2551" s="217"/>
      <c r="G2551" s="125"/>
      <c r="H2551" s="46" t="str">
        <f>IFERROR(IFERROR(IF(SEARCH("Usystems",$E2551)&gt;0,"Usystems"),IF(SEARCH("RIIFO",$E2551)&gt;0,"RIIFO","Uponor")),"Uponor")</f>
        <v>Uponor</v>
      </c>
      <c r="I2551" s="25" t="str">
        <f>IFERROR(MID($D2551,1,7)+0,"")</f>
        <v/>
      </c>
      <c r="J2551" s="25" t="str">
        <f>IFERROR(MID($D2551,10,7)+0,"")</f>
        <v/>
      </c>
      <c r="K2551" s="25" t="str">
        <f>IFERROR(MID($D2551,19,7)+0,"")</f>
        <v/>
      </c>
      <c r="L2551" s="25" t="str">
        <f>IFERROR(MID($D2551,28,7)+0,"")</f>
        <v/>
      </c>
      <c r="M2551" s="25" t="str">
        <f>IF(IFERROR(MID($Q2551,1,7)+0,"")&lt;1130000,IF(INDEX(C:C,MATCH(LEFT(Q2551,7)+0,I:I,0))&lt;1130000,"",INDEX(C:C,MATCH(LEFT(Q2551,7)+0,I:I,0))),IFERROR(MID($Q2551,1,7)+0,""))</f>
        <v/>
      </c>
      <c r="N2551" s="25" t="str">
        <f>IF(IFERROR(MID($Q2551,10,7)+0,"")&lt;1130000,"",IFERROR(MID($Q2551,10,7)+0,""))</f>
        <v/>
      </c>
      <c r="O2551" s="25" t="str">
        <f>IF(IFERROR(MID($Q2551,19,7)+0,"")&lt;1130000,"",IFERROR(MID($Q2551,19,7)+0,""))</f>
        <v/>
      </c>
      <c r="P2551" s="25" t="str">
        <f>IF(M2551="","",IF(N2551="",M2551,M2551&amp;", "&amp;N2551))</f>
        <v/>
      </c>
      <c r="Q2551" s="54"/>
      <c r="R2551" s="54"/>
      <c r="S2551" s="35" t="s">
        <v>22</v>
      </c>
      <c r="T2551" s="55"/>
      <c r="U2551" s="185" t="s">
        <v>22</v>
      </c>
      <c r="V2551" s="188" t="s">
        <v>22</v>
      </c>
      <c r="W2551" s="189" t="s">
        <v>22</v>
      </c>
      <c r="X2551" s="31"/>
      <c r="Y2551" s="90" t="str">
        <f>IFERROR(ROUND(X2551/W2551-1,2),"")</f>
        <v/>
      </c>
      <c r="Z2551" s="31">
        <f>IF(OR(S2551="VLD MLC components",S2551="VLD MLC pipes",S2551="VLD PEX components",S2551="VLD PEX pipes",S2551="VLD PHC components",S2551="VLD PHC pipes",S2551="Controls VLD"),"По запросу",X2551)</f>
        <v>0</v>
      </c>
      <c r="AA2551" s="63">
        <f>ROUND(X2551/1.2,3)</f>
        <v>0</v>
      </c>
      <c r="AB2551" s="23">
        <v>0</v>
      </c>
      <c r="AC2551" s="190" t="str">
        <f>IFERROR(ROUND(AA2551/AB2551-1,2),"")</f>
        <v/>
      </c>
      <c r="AD2551" s="25"/>
      <c r="AE2551" s="25"/>
      <c r="AF2551" s="25">
        <v>0</v>
      </c>
      <c r="AG2551" s="25" t="s">
        <v>22</v>
      </c>
      <c r="AH2551" s="25">
        <v>0</v>
      </c>
      <c r="AI2551" s="25">
        <v>0</v>
      </c>
      <c r="AJ2551" s="25" t="s">
        <v>19</v>
      </c>
      <c r="AK2551" s="131" t="s">
        <v>20</v>
      </c>
      <c r="AL2551" s="25" t="s">
        <v>20</v>
      </c>
      <c r="AM2551" s="55"/>
      <c r="AN2551" s="25"/>
      <c r="AO2551" s="25"/>
      <c r="AP2551" s="25"/>
      <c r="AQ2551" s="25"/>
      <c r="AR2551" s="94"/>
      <c r="AS2551" s="157" t="s">
        <v>22</v>
      </c>
      <c r="AT2551" s="93" t="s">
        <v>22</v>
      </c>
      <c r="AU2551" s="92" t="s">
        <v>582</v>
      </c>
      <c r="AV2551" s="91" t="s">
        <v>48</v>
      </c>
      <c r="AW2551" s="92" t="s">
        <v>48</v>
      </c>
      <c r="AX2551" s="92" t="s">
        <v>48</v>
      </c>
      <c r="AY2551" s="91" t="s">
        <v>48</v>
      </c>
      <c r="AZ2551" s="23"/>
      <c r="BA2551" s="25">
        <v>0</v>
      </c>
      <c r="BB2551" t="s">
        <v>25</v>
      </c>
      <c r="BC2551">
        <v>0</v>
      </c>
      <c r="BD2551" t="str">
        <f>IF(Z2551=BC2551,"OK")</f>
        <v>OK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N2551" s="183"/>
    </row>
    <row r="2552" spans="1:66" ht="25.5" x14ac:dyDescent="0.25">
      <c r="A2552" s="1"/>
      <c r="B2552" s="94">
        <v>2539</v>
      </c>
      <c r="C2552" s="43">
        <v>1135801</v>
      </c>
      <c r="D2552" s="25"/>
      <c r="E2552" s="36" t="s">
        <v>3391</v>
      </c>
      <c r="F2552" s="151" t="s">
        <v>21</v>
      </c>
      <c r="G2552" s="41" t="s">
        <v>30</v>
      </c>
      <c r="H2552" s="46" t="str">
        <f>IFERROR(IFERROR(IF(SEARCH("Usystems",$E2552)&gt;0,"Usystems"),IF(SEARCH("RIIFO",$E2552)&gt;0,"RIIFO","Uponor")),"Uponor")</f>
        <v>Usystems</v>
      </c>
      <c r="I2552" s="25" t="str">
        <f>IFERROR(MID($D2552,1,7)+0,"")</f>
        <v/>
      </c>
      <c r="J2552" s="25" t="str">
        <f>IFERROR(MID($D2552,10,7)+0,"")</f>
        <v/>
      </c>
      <c r="K2552" s="25" t="str">
        <f>IFERROR(MID($D2552,19,7)+0,"")</f>
        <v/>
      </c>
      <c r="L2552" s="25" t="str">
        <f>IFERROR(MID($D2552,28,7)+0,"")</f>
        <v/>
      </c>
      <c r="M2552" s="25" t="str">
        <f>IF(IFERROR(MID($Q2552,1,7)+0,"")&lt;1130000,IF(INDEX(C:C,MATCH(LEFT(Q2552,7)+0,I:I,0))&lt;1130000,"",INDEX(C:C,MATCH(LEFT(Q2552,7)+0,I:I,0))),IFERROR(MID($Q2552,1,7)+0,""))</f>
        <v/>
      </c>
      <c r="N2552" s="25" t="str">
        <f>IF(IFERROR(MID($Q2552,10,7)+0,"")&lt;1130000,"",IFERROR(MID($Q2552,10,7)+0,""))</f>
        <v/>
      </c>
      <c r="O2552" s="25" t="str">
        <f>IF(IFERROR(MID($Q2552,19,7)+0,"")&lt;1130000,"",IFERROR(MID($Q2552,19,7)+0,""))</f>
        <v/>
      </c>
      <c r="P2552" s="25" t="str">
        <f>IF(M2552="","",IF(N2552="",M2552,M2552&amp;", "&amp;N2552))</f>
        <v/>
      </c>
      <c r="Q2552" s="25"/>
      <c r="R2552" s="25"/>
      <c r="S2552" s="35" t="s">
        <v>67</v>
      </c>
      <c r="T2552" s="25" t="s">
        <v>24</v>
      </c>
      <c r="U2552" s="185">
        <v>3696</v>
      </c>
      <c r="V2552" s="188">
        <v>3955</v>
      </c>
      <c r="W2552" s="189">
        <v>4232</v>
      </c>
      <c r="X2552" s="31">
        <v>4655</v>
      </c>
      <c r="Y2552" s="90">
        <f>IFERROR(ROUND(X2552/W2552-1,2),"")</f>
        <v>0.1</v>
      </c>
      <c r="Z2552" s="31">
        <f>IF(OR(S2552="VLD MLC components",S2552="VLD MLC pipes",S2552="VLD PEX components",S2552="VLD PEX pipes",S2552="VLD PHC components",S2552="VLD PHC pipes",S2552="Controls VLD"),"По запросу",X2552)</f>
        <v>4655</v>
      </c>
      <c r="AA2552" s="63">
        <f>ROUND(X2552/1.2,3)</f>
        <v>3879.1669999999999</v>
      </c>
      <c r="AB2552" s="23">
        <v>3526.6669999999999</v>
      </c>
      <c r="AC2552" s="190">
        <f>IFERROR(ROUND(AA2552/AB2552-1,2),"")</f>
        <v>0.1</v>
      </c>
      <c r="AD2552" s="25">
        <v>1.18</v>
      </c>
      <c r="AE2552" s="25">
        <v>3.6299999999999999E-2</v>
      </c>
      <c r="AF2552" s="25">
        <v>0</v>
      </c>
      <c r="AG2552" s="25" t="s">
        <v>22</v>
      </c>
      <c r="AH2552" s="25">
        <v>0</v>
      </c>
      <c r="AI2552" s="25">
        <v>0</v>
      </c>
      <c r="AJ2552" s="22" t="s">
        <v>20</v>
      </c>
      <c r="AK2552" s="42" t="s">
        <v>19</v>
      </c>
      <c r="AL2552" s="22" t="s">
        <v>20</v>
      </c>
      <c r="AM2552" s="25">
        <v>1</v>
      </c>
      <c r="AN2552" s="25"/>
      <c r="AO2552" s="25"/>
      <c r="AP2552" s="25"/>
      <c r="AQ2552" s="25">
        <v>1.18</v>
      </c>
      <c r="AR2552" s="94">
        <v>3.6299999999999999E-2</v>
      </c>
      <c r="AS2552" s="157" t="s">
        <v>22</v>
      </c>
      <c r="AT2552" s="93">
        <v>44713</v>
      </c>
      <c r="AU2552" s="92" t="s">
        <v>2181</v>
      </c>
      <c r="AV2552" s="91" t="s">
        <v>152</v>
      </c>
      <c r="AW2552" s="92" t="s">
        <v>152</v>
      </c>
      <c r="AX2552" s="92" t="s">
        <v>48</v>
      </c>
      <c r="AY2552" s="91" t="s">
        <v>152</v>
      </c>
      <c r="AZ2552" s="23"/>
      <c r="BA2552" s="25" t="s">
        <v>3390</v>
      </c>
      <c r="BB2552" t="s">
        <v>48</v>
      </c>
      <c r="BC2552" t="e">
        <v>#N/A</v>
      </c>
      <c r="BD2552" t="e">
        <f>IF(Z2552=BC2552,"OK")</f>
        <v>#N/A</v>
      </c>
      <c r="BE2552">
        <v>1.18</v>
      </c>
      <c r="BF2552">
        <v>3.6299999999999999E-2</v>
      </c>
      <c r="BG2552">
        <v>0</v>
      </c>
      <c r="BH2552">
        <v>0</v>
      </c>
      <c r="BI2552">
        <v>0</v>
      </c>
      <c r="BJ2552">
        <v>1.18</v>
      </c>
      <c r="BK2552">
        <v>3.6299999999999999E-2</v>
      </c>
      <c r="BL2552" t="str">
        <f>IF(ABS(AN2552*AO2552*AP2552/1000000000/AR2552-1)&lt;0.1,"OK","NO")</f>
        <v>NO</v>
      </c>
      <c r="BN2552" s="183"/>
    </row>
    <row r="2553" spans="1:66" ht="25.5" x14ac:dyDescent="0.25">
      <c r="A2553" s="1"/>
      <c r="B2553" s="94">
        <v>2540</v>
      </c>
      <c r="C2553" s="43">
        <v>1135802</v>
      </c>
      <c r="D2553" s="25"/>
      <c r="E2553" s="36" t="s">
        <v>3389</v>
      </c>
      <c r="F2553" s="151" t="s">
        <v>21</v>
      </c>
      <c r="G2553" s="41" t="s">
        <v>30</v>
      </c>
      <c r="H2553" s="46" t="str">
        <f>IFERROR(IFERROR(IF(SEARCH("Usystems",$E2553)&gt;0,"Usystems"),IF(SEARCH("RIIFO",$E2553)&gt;0,"RIIFO","Uponor")),"Uponor")</f>
        <v>Usystems</v>
      </c>
      <c r="I2553" s="25" t="str">
        <f>IFERROR(MID($D2553,1,7)+0,"")</f>
        <v/>
      </c>
      <c r="J2553" s="25" t="str">
        <f>IFERROR(MID($D2553,10,7)+0,"")</f>
        <v/>
      </c>
      <c r="K2553" s="25" t="str">
        <f>IFERROR(MID($D2553,19,7)+0,"")</f>
        <v/>
      </c>
      <c r="L2553" s="25" t="str">
        <f>IFERROR(MID($D2553,28,7)+0,"")</f>
        <v/>
      </c>
      <c r="M2553" s="25" t="str">
        <f>IF(IFERROR(MID($Q2553,1,7)+0,"")&lt;1130000,IF(INDEX(C:C,MATCH(LEFT(Q2553,7)+0,I:I,0))&lt;1130000,"",INDEX(C:C,MATCH(LEFT(Q2553,7)+0,I:I,0))),IFERROR(MID($Q2553,1,7)+0,""))</f>
        <v/>
      </c>
      <c r="N2553" s="25" t="str">
        <f>IF(IFERROR(MID($Q2553,10,7)+0,"")&lt;1130000,"",IFERROR(MID($Q2553,10,7)+0,""))</f>
        <v/>
      </c>
      <c r="O2553" s="25" t="str">
        <f>IF(IFERROR(MID($Q2553,19,7)+0,"")&lt;1130000,"",IFERROR(MID($Q2553,19,7)+0,""))</f>
        <v/>
      </c>
      <c r="P2553" s="25" t="str">
        <f>IF(M2553="","",IF(N2553="",M2553,M2553&amp;", "&amp;N2553))</f>
        <v/>
      </c>
      <c r="Q2553" s="25"/>
      <c r="R2553" s="25"/>
      <c r="S2553" s="35" t="s">
        <v>67</v>
      </c>
      <c r="T2553" s="25" t="s">
        <v>24</v>
      </c>
      <c r="U2553" s="185">
        <v>4043</v>
      </c>
      <c r="V2553" s="188">
        <v>4326</v>
      </c>
      <c r="W2553" s="189">
        <v>4629</v>
      </c>
      <c r="X2553" s="31">
        <v>5092</v>
      </c>
      <c r="Y2553" s="90">
        <f>IFERROR(ROUND(X2553/W2553-1,2),"")</f>
        <v>0.1</v>
      </c>
      <c r="Z2553" s="31">
        <f>IF(OR(S2553="VLD MLC components",S2553="VLD MLC pipes",S2553="VLD PEX components",S2553="VLD PEX pipes",S2553="VLD PHC components",S2553="VLD PHC pipes",S2553="Controls VLD"),"По запросу",X2553)</f>
        <v>5092</v>
      </c>
      <c r="AA2553" s="63">
        <f>ROUND(X2553/1.2,3)</f>
        <v>4243.3329999999996</v>
      </c>
      <c r="AB2553" s="23">
        <v>3857.5</v>
      </c>
      <c r="AC2553" s="190">
        <f>IFERROR(ROUND(AA2553/AB2553-1,2),"")</f>
        <v>0.1</v>
      </c>
      <c r="AD2553" s="25">
        <v>1.31</v>
      </c>
      <c r="AE2553" s="25">
        <v>3.6299999999999999E-2</v>
      </c>
      <c r="AF2553" s="25">
        <v>0</v>
      </c>
      <c r="AG2553" s="25" t="s">
        <v>22</v>
      </c>
      <c r="AH2553" s="25">
        <v>0</v>
      </c>
      <c r="AI2553" s="25">
        <v>0</v>
      </c>
      <c r="AJ2553" s="22" t="s">
        <v>20</v>
      </c>
      <c r="AK2553" s="42" t="s">
        <v>19</v>
      </c>
      <c r="AL2553" s="22" t="s">
        <v>20</v>
      </c>
      <c r="AM2553" s="25">
        <v>1</v>
      </c>
      <c r="AN2553" s="25"/>
      <c r="AO2553" s="25"/>
      <c r="AP2553" s="25"/>
      <c r="AQ2553" s="25">
        <v>1.31</v>
      </c>
      <c r="AR2553" s="94">
        <v>3.6299999999999999E-2</v>
      </c>
      <c r="AS2553" s="157" t="s">
        <v>22</v>
      </c>
      <c r="AT2553" s="93">
        <v>44713</v>
      </c>
      <c r="AU2553" s="92" t="s">
        <v>2181</v>
      </c>
      <c r="AV2553" s="91" t="s">
        <v>152</v>
      </c>
      <c r="AW2553" s="92" t="s">
        <v>152</v>
      </c>
      <c r="AX2553" s="92" t="s">
        <v>48</v>
      </c>
      <c r="AY2553" s="91" t="s">
        <v>152</v>
      </c>
      <c r="AZ2553" s="23"/>
      <c r="BA2553" s="25" t="s">
        <v>3388</v>
      </c>
      <c r="BB2553" t="s">
        <v>48</v>
      </c>
      <c r="BC2553" t="e">
        <v>#N/A</v>
      </c>
      <c r="BD2553" t="e">
        <f>IF(Z2553=BC2553,"OK")</f>
        <v>#N/A</v>
      </c>
      <c r="BE2553">
        <v>1.31</v>
      </c>
      <c r="BF2553">
        <v>3.6299999999999999E-2</v>
      </c>
      <c r="BG2553">
        <v>0</v>
      </c>
      <c r="BH2553">
        <v>0</v>
      </c>
      <c r="BI2553">
        <v>0</v>
      </c>
      <c r="BJ2553">
        <v>1.31</v>
      </c>
      <c r="BK2553">
        <v>3.6299999999999999E-2</v>
      </c>
      <c r="BL2553" t="str">
        <f>IF(ABS(AN2553*AO2553*AP2553/1000000000/AR2553-1)&lt;0.1,"OK","NO")</f>
        <v>NO</v>
      </c>
      <c r="BN2553" s="183"/>
    </row>
    <row r="2554" spans="1:66" ht="25.5" x14ac:dyDescent="0.25">
      <c r="A2554" s="1"/>
      <c r="B2554" s="94">
        <v>2541</v>
      </c>
      <c r="C2554" s="43">
        <v>1135803</v>
      </c>
      <c r="D2554" s="25"/>
      <c r="E2554" s="36" t="s">
        <v>3387</v>
      </c>
      <c r="F2554" s="151" t="s">
        <v>21</v>
      </c>
      <c r="G2554" s="41" t="s">
        <v>30</v>
      </c>
      <c r="H2554" s="46" t="str">
        <f>IFERROR(IFERROR(IF(SEARCH("Usystems",$E2554)&gt;0,"Usystems"),IF(SEARCH("RIIFO",$E2554)&gt;0,"RIIFO","Uponor")),"Uponor")</f>
        <v>Usystems</v>
      </c>
      <c r="I2554" s="25" t="str">
        <f>IFERROR(MID($D2554,1,7)+0,"")</f>
        <v/>
      </c>
      <c r="J2554" s="25" t="str">
        <f>IFERROR(MID($D2554,10,7)+0,"")</f>
        <v/>
      </c>
      <c r="K2554" s="25" t="str">
        <f>IFERROR(MID($D2554,19,7)+0,"")</f>
        <v/>
      </c>
      <c r="L2554" s="25" t="str">
        <f>IFERROR(MID($D2554,28,7)+0,"")</f>
        <v/>
      </c>
      <c r="M2554" s="25" t="str">
        <f>IF(IFERROR(MID($Q2554,1,7)+0,"")&lt;1130000,IF(INDEX(C:C,MATCH(LEFT(Q2554,7)+0,I:I,0))&lt;1130000,"",INDEX(C:C,MATCH(LEFT(Q2554,7)+0,I:I,0))),IFERROR(MID($Q2554,1,7)+0,""))</f>
        <v/>
      </c>
      <c r="N2554" s="25" t="str">
        <f>IF(IFERROR(MID($Q2554,10,7)+0,"")&lt;1130000,"",IFERROR(MID($Q2554,10,7)+0,""))</f>
        <v/>
      </c>
      <c r="O2554" s="25" t="str">
        <f>IF(IFERROR(MID($Q2554,19,7)+0,"")&lt;1130000,"",IFERROR(MID($Q2554,19,7)+0,""))</f>
        <v/>
      </c>
      <c r="P2554" s="25" t="str">
        <f>IF(M2554="","",IF(N2554="",M2554,M2554&amp;", "&amp;N2554))</f>
        <v/>
      </c>
      <c r="Q2554" s="25"/>
      <c r="R2554" s="25"/>
      <c r="S2554" s="35" t="s">
        <v>67</v>
      </c>
      <c r="T2554" s="25" t="s">
        <v>24</v>
      </c>
      <c r="U2554" s="185">
        <v>5572</v>
      </c>
      <c r="V2554" s="188">
        <v>5962</v>
      </c>
      <c r="W2554" s="189">
        <v>6379</v>
      </c>
      <c r="X2554" s="31">
        <v>7017</v>
      </c>
      <c r="Y2554" s="90">
        <f>IFERROR(ROUND(X2554/W2554-1,2),"")</f>
        <v>0.1</v>
      </c>
      <c r="Z2554" s="31">
        <f>IF(OR(S2554="VLD MLC components",S2554="VLD MLC pipes",S2554="VLD PEX components",S2554="VLD PEX pipes",S2554="VLD PHC components",S2554="VLD PHC pipes",S2554="Controls VLD"),"По запросу",X2554)</f>
        <v>7017</v>
      </c>
      <c r="AA2554" s="63">
        <f>ROUND(X2554/1.2,3)</f>
        <v>5847.5</v>
      </c>
      <c r="AB2554" s="23">
        <v>5315.8329999999996</v>
      </c>
      <c r="AC2554" s="190">
        <f>IFERROR(ROUND(AA2554/AB2554-1,2),"")</f>
        <v>0.1</v>
      </c>
      <c r="AD2554" s="25">
        <v>1.92</v>
      </c>
      <c r="AE2554" s="25">
        <v>5.1839999999999997E-2</v>
      </c>
      <c r="AF2554" s="25">
        <v>0</v>
      </c>
      <c r="AG2554" s="25" t="s">
        <v>22</v>
      </c>
      <c r="AH2554" s="25">
        <v>0</v>
      </c>
      <c r="AI2554" s="25">
        <v>0</v>
      </c>
      <c r="AJ2554" s="22" t="s">
        <v>20</v>
      </c>
      <c r="AK2554" s="42" t="s">
        <v>19</v>
      </c>
      <c r="AL2554" s="22" t="s">
        <v>20</v>
      </c>
      <c r="AM2554" s="25">
        <v>1</v>
      </c>
      <c r="AN2554" s="25"/>
      <c r="AO2554" s="25"/>
      <c r="AP2554" s="25"/>
      <c r="AQ2554" s="25">
        <v>1.92</v>
      </c>
      <c r="AR2554" s="94">
        <v>5.1839999999999997E-2</v>
      </c>
      <c r="AS2554" s="157" t="s">
        <v>22</v>
      </c>
      <c r="AT2554" s="93">
        <v>44713</v>
      </c>
      <c r="AU2554" s="92" t="s">
        <v>2181</v>
      </c>
      <c r="AV2554" s="91" t="s">
        <v>152</v>
      </c>
      <c r="AW2554" s="92" t="s">
        <v>152</v>
      </c>
      <c r="AX2554" s="92" t="s">
        <v>48</v>
      </c>
      <c r="AY2554" s="91" t="s">
        <v>152</v>
      </c>
      <c r="AZ2554" s="23"/>
      <c r="BA2554" s="25" t="s">
        <v>3386</v>
      </c>
      <c r="BB2554" t="s">
        <v>48</v>
      </c>
      <c r="BC2554" t="e">
        <v>#N/A</v>
      </c>
      <c r="BD2554" t="e">
        <f>IF(Z2554=BC2554,"OK")</f>
        <v>#N/A</v>
      </c>
      <c r="BE2554">
        <v>1.92</v>
      </c>
      <c r="BF2554">
        <v>5.1839999999999997E-2</v>
      </c>
      <c r="BG2554">
        <v>0</v>
      </c>
      <c r="BH2554">
        <v>0</v>
      </c>
      <c r="BI2554">
        <v>0</v>
      </c>
      <c r="BJ2554">
        <v>1.92</v>
      </c>
      <c r="BK2554">
        <v>5.1839999999999997E-2</v>
      </c>
      <c r="BL2554" t="str">
        <f>IF(ABS(AN2554*AO2554*AP2554/1000000000/AR2554-1)&lt;0.1,"OK","NO")</f>
        <v>NO</v>
      </c>
      <c r="BN2554" s="183"/>
    </row>
    <row r="2555" spans="1:66" ht="25.5" x14ac:dyDescent="0.25">
      <c r="A2555" s="126" t="s">
        <v>22</v>
      </c>
      <c r="B2555" s="94">
        <v>2542</v>
      </c>
      <c r="C2555" s="43">
        <v>1135805</v>
      </c>
      <c r="D2555" s="25"/>
      <c r="E2555" s="36" t="s">
        <v>3385</v>
      </c>
      <c r="F2555" s="151" t="s">
        <v>21</v>
      </c>
      <c r="G2555" s="41" t="s">
        <v>30</v>
      </c>
      <c r="H2555" s="46" t="str">
        <f>IFERROR(IFERROR(IF(SEARCH("Usystems",$E2555)&gt;0,"Usystems"),IF(SEARCH("RIIFO",$E2555)&gt;0,"RIIFO","Uponor")),"Uponor")</f>
        <v>Usystems</v>
      </c>
      <c r="I2555" s="25" t="str">
        <f>IFERROR(MID($D2555,1,7)+0,"")</f>
        <v/>
      </c>
      <c r="J2555" s="25" t="str">
        <f>IFERROR(MID($D2555,10,7)+0,"")</f>
        <v/>
      </c>
      <c r="K2555" s="25" t="str">
        <f>IFERROR(MID($D2555,19,7)+0,"")</f>
        <v/>
      </c>
      <c r="L2555" s="25" t="str">
        <f>IFERROR(MID($D2555,28,7)+0,"")</f>
        <v/>
      </c>
      <c r="M2555" s="25" t="str">
        <f>IF(IFERROR(MID($Q2555,1,7)+0,"")&lt;1130000,IF(INDEX(C:C,MATCH(LEFT(Q2555,7)+0,I:I,0))&lt;1130000,"",INDEX(C:C,MATCH(LEFT(Q2555,7)+0,I:I,0))),IFERROR(MID($Q2555,1,7)+0,""))</f>
        <v/>
      </c>
      <c r="N2555" s="25" t="str">
        <f>IF(IFERROR(MID($Q2555,10,7)+0,"")&lt;1130000,"",IFERROR(MID($Q2555,10,7)+0,""))</f>
        <v/>
      </c>
      <c r="O2555" s="25" t="str">
        <f>IF(IFERROR(MID($Q2555,19,7)+0,"")&lt;1130000,"",IFERROR(MID($Q2555,19,7)+0,""))</f>
        <v/>
      </c>
      <c r="P2555" s="25" t="str">
        <f>IF(M2555="","",IF(N2555="",M2555,M2555&amp;", "&amp;N2555))</f>
        <v/>
      </c>
      <c r="Q2555" s="25"/>
      <c r="R2555" s="25"/>
      <c r="S2555" s="35" t="s">
        <v>67</v>
      </c>
      <c r="T2555" s="25" t="s">
        <v>24</v>
      </c>
      <c r="U2555" s="185">
        <v>5938</v>
      </c>
      <c r="V2555" s="188">
        <v>6354</v>
      </c>
      <c r="W2555" s="189">
        <v>6799</v>
      </c>
      <c r="X2555" s="31">
        <v>7479</v>
      </c>
      <c r="Y2555" s="90">
        <f>IFERROR(ROUND(X2555/W2555-1,2),"")</f>
        <v>0.1</v>
      </c>
      <c r="Z2555" s="31">
        <f>IF(OR(S2555="VLD MLC components",S2555="VLD MLC pipes",S2555="VLD PEX components",S2555="VLD PEX pipes",S2555="VLD PHC components",S2555="VLD PHC pipes",S2555="Controls VLD"),"По запросу",X2555)</f>
        <v>7479</v>
      </c>
      <c r="AA2555" s="63">
        <f>ROUND(X2555/1.2,3)</f>
        <v>6232.5</v>
      </c>
      <c r="AB2555" s="23">
        <v>5665.8329999999996</v>
      </c>
      <c r="AC2555" s="190">
        <f>IFERROR(ROUND(AA2555/AB2555-1,2),"")</f>
        <v>0.1</v>
      </c>
      <c r="AD2555" s="25">
        <v>2.7</v>
      </c>
      <c r="AE2555" s="25">
        <v>5.7000000000000002E-2</v>
      </c>
      <c r="AF2555" s="25">
        <v>0</v>
      </c>
      <c r="AG2555" s="25" t="s">
        <v>22</v>
      </c>
      <c r="AH2555" s="25">
        <v>0</v>
      </c>
      <c r="AI2555" s="25">
        <v>0</v>
      </c>
      <c r="AJ2555" s="22" t="s">
        <v>20</v>
      </c>
      <c r="AK2555" s="42" t="s">
        <v>19</v>
      </c>
      <c r="AL2555" s="22" t="s">
        <v>20</v>
      </c>
      <c r="AM2555" s="25">
        <v>1</v>
      </c>
      <c r="AN2555" s="25"/>
      <c r="AO2555" s="25"/>
      <c r="AP2555" s="25"/>
      <c r="AQ2555" s="25">
        <v>2.7</v>
      </c>
      <c r="AR2555" s="94">
        <v>5.7000000000000002E-2</v>
      </c>
      <c r="AS2555" s="157" t="s">
        <v>22</v>
      </c>
      <c r="AT2555" s="93">
        <v>44713</v>
      </c>
      <c r="AU2555" s="92" t="s">
        <v>2181</v>
      </c>
      <c r="AV2555" s="91" t="s">
        <v>152</v>
      </c>
      <c r="AW2555" s="92" t="s">
        <v>152</v>
      </c>
      <c r="AX2555" s="92" t="s">
        <v>48</v>
      </c>
      <c r="AY2555" s="91" t="s">
        <v>152</v>
      </c>
      <c r="AZ2555" s="23"/>
      <c r="BA2555" s="25" t="s">
        <v>3384</v>
      </c>
      <c r="BB2555" t="s">
        <v>48</v>
      </c>
      <c r="BC2555" t="e">
        <v>#N/A</v>
      </c>
      <c r="BD2555" t="e">
        <f>IF(Z2555=BC2555,"OK")</f>
        <v>#N/A</v>
      </c>
      <c r="BE2555">
        <v>2.7</v>
      </c>
      <c r="BF2555">
        <v>5.7000000000000002E-2</v>
      </c>
      <c r="BG2555">
        <v>0</v>
      </c>
      <c r="BH2555">
        <v>0</v>
      </c>
      <c r="BI2555">
        <v>0</v>
      </c>
      <c r="BJ2555">
        <v>2.7</v>
      </c>
      <c r="BK2555">
        <v>5.7000000000000002E-2</v>
      </c>
      <c r="BL2555" t="str">
        <f>IF(ABS(AN2555*AO2555*AP2555/1000000000/AR2555-1)&lt;0.1,"OK","NO")</f>
        <v>NO</v>
      </c>
      <c r="BN2555" s="183"/>
    </row>
    <row r="2556" spans="1:66" ht="25.5" x14ac:dyDescent="0.25">
      <c r="A2556" s="51"/>
      <c r="B2556" s="94">
        <v>2543</v>
      </c>
      <c r="C2556" s="43">
        <v>1135806</v>
      </c>
      <c r="D2556" s="25"/>
      <c r="E2556" s="36" t="s">
        <v>3383</v>
      </c>
      <c r="F2556" s="151" t="s">
        <v>655</v>
      </c>
      <c r="G2556" s="41" t="s">
        <v>32</v>
      </c>
      <c r="H2556" s="46" t="str">
        <f>IFERROR(IFERROR(IF(SEARCH("Usystems",$E2556)&gt;0,"Usystems"),IF(SEARCH("RIIFO",$E2556)&gt;0,"RIIFO","Uponor")),"Uponor")</f>
        <v>Usystems</v>
      </c>
      <c r="I2556" s="25" t="str">
        <f>IFERROR(MID($D2556,1,7)+0,"")</f>
        <v/>
      </c>
      <c r="J2556" s="25" t="str">
        <f>IFERROR(MID($D2556,10,7)+0,"")</f>
        <v/>
      </c>
      <c r="K2556" s="25" t="str">
        <f>IFERROR(MID($D2556,19,7)+0,"")</f>
        <v/>
      </c>
      <c r="L2556" s="25" t="str">
        <f>IFERROR(MID($D2556,28,7)+0,"")</f>
        <v/>
      </c>
      <c r="M2556" s="25" t="str">
        <f>IF(IFERROR(MID($Q2556,1,7)+0,"")&lt;1130000,IF(INDEX(C:C,MATCH(LEFT(Q2556,7)+0,I:I,0))&lt;1130000,"",INDEX(C:C,MATCH(LEFT(Q2556,7)+0,I:I,0))),IFERROR(MID($Q2556,1,7)+0,""))</f>
        <v/>
      </c>
      <c r="N2556" s="25" t="str">
        <f>IF(IFERROR(MID($Q2556,10,7)+0,"")&lt;1130000,"",IFERROR(MID($Q2556,10,7)+0,""))</f>
        <v/>
      </c>
      <c r="O2556" s="25" t="str">
        <f>IF(IFERROR(MID($Q2556,19,7)+0,"")&lt;1130000,"",IFERROR(MID($Q2556,19,7)+0,""))</f>
        <v/>
      </c>
      <c r="P2556" s="25" t="str">
        <f>IF(M2556="","",IF(N2556="",M2556,M2556&amp;", "&amp;N2556))</f>
        <v/>
      </c>
      <c r="Q2556" s="25"/>
      <c r="R2556" s="25"/>
      <c r="S2556" s="35" t="s">
        <v>67</v>
      </c>
      <c r="T2556" s="25" t="s">
        <v>24</v>
      </c>
      <c r="U2556" s="185">
        <v>4239</v>
      </c>
      <c r="V2556" s="188">
        <v>4536</v>
      </c>
      <c r="W2556" s="189">
        <v>4854</v>
      </c>
      <c r="X2556" s="31">
        <v>5339</v>
      </c>
      <c r="Y2556" s="90">
        <f>IFERROR(ROUND(X2556/W2556-1,2),"")</f>
        <v>0.1</v>
      </c>
      <c r="Z2556" s="31">
        <f>IF(OR(S2556="VLD MLC components",S2556="VLD MLC pipes",S2556="VLD PEX components",S2556="VLD PEX pipes",S2556="VLD PHC components",S2556="VLD PHC pipes",S2556="Controls VLD"),"По запросу",X2556)</f>
        <v>5339</v>
      </c>
      <c r="AA2556" s="63">
        <f>ROUND(X2556/1.2,3)</f>
        <v>4449.1670000000004</v>
      </c>
      <c r="AB2556" s="23">
        <v>4045</v>
      </c>
      <c r="AC2556" s="190">
        <f>IFERROR(ROUND(AA2556/AB2556-1,2),"")</f>
        <v>0.1</v>
      </c>
      <c r="AD2556" s="25">
        <v>1.36</v>
      </c>
      <c r="AE2556" s="25">
        <v>3.6299999999999999E-2</v>
      </c>
      <c r="AF2556" s="25">
        <v>0</v>
      </c>
      <c r="AG2556" s="25" t="s">
        <v>22</v>
      </c>
      <c r="AH2556" s="25">
        <v>0</v>
      </c>
      <c r="AI2556" s="25">
        <v>0</v>
      </c>
      <c r="AJ2556" s="25"/>
      <c r="AK2556" s="42" t="s">
        <v>19</v>
      </c>
      <c r="AL2556" s="25"/>
      <c r="AM2556" s="25">
        <v>1</v>
      </c>
      <c r="AN2556" s="25"/>
      <c r="AO2556" s="25"/>
      <c r="AP2556" s="25"/>
      <c r="AQ2556" s="25">
        <v>1.36</v>
      </c>
      <c r="AR2556" s="94">
        <v>3.6299999999999999E-2</v>
      </c>
      <c r="AS2556" s="157" t="s">
        <v>22</v>
      </c>
      <c r="AT2556" s="93">
        <v>44713</v>
      </c>
      <c r="AU2556" s="92" t="s">
        <v>2181</v>
      </c>
      <c r="AV2556" s="91" t="s">
        <v>152</v>
      </c>
      <c r="AW2556" s="92" t="s">
        <v>152</v>
      </c>
      <c r="AX2556" s="92" t="s">
        <v>48</v>
      </c>
      <c r="AY2556" s="91" t="s">
        <v>48</v>
      </c>
      <c r="AZ2556" s="23"/>
      <c r="BA2556" s="25" t="s">
        <v>3382</v>
      </c>
      <c r="BB2556" t="s">
        <v>48</v>
      </c>
      <c r="BC2556" t="e">
        <v>#N/A</v>
      </c>
      <c r="BD2556" t="e">
        <f>IF(Z2556=BC2556,"OK")</f>
        <v>#N/A</v>
      </c>
      <c r="BE2556">
        <v>1.36</v>
      </c>
      <c r="BF2556">
        <v>3.6299999999999999E-2</v>
      </c>
      <c r="BG2556">
        <v>0</v>
      </c>
      <c r="BH2556">
        <v>0</v>
      </c>
      <c r="BI2556">
        <v>0</v>
      </c>
      <c r="BJ2556">
        <v>1.36</v>
      </c>
      <c r="BK2556">
        <v>3.6299999999999999E-2</v>
      </c>
      <c r="BL2556" t="str">
        <f>IF(ABS(AN2556*AO2556*AP2556/1000000000/AR2556-1)&lt;0.1,"OK","NO")</f>
        <v>NO</v>
      </c>
      <c r="BN2556" s="183"/>
    </row>
    <row r="2557" spans="1:66" ht="25.5" x14ac:dyDescent="0.25">
      <c r="A2557" s="51"/>
      <c r="B2557" s="94">
        <v>2544</v>
      </c>
      <c r="C2557" s="43">
        <v>1135807</v>
      </c>
      <c r="D2557" s="25"/>
      <c r="E2557" s="36" t="s">
        <v>3381</v>
      </c>
      <c r="F2557" s="151" t="s">
        <v>655</v>
      </c>
      <c r="G2557" s="41" t="s">
        <v>32</v>
      </c>
      <c r="H2557" s="46" t="str">
        <f>IFERROR(IFERROR(IF(SEARCH("Usystems",$E2557)&gt;0,"Usystems"),IF(SEARCH("RIIFO",$E2557)&gt;0,"RIIFO","Uponor")),"Uponor")</f>
        <v>Usystems</v>
      </c>
      <c r="I2557" s="25" t="str">
        <f>IFERROR(MID($D2557,1,7)+0,"")</f>
        <v/>
      </c>
      <c r="J2557" s="25" t="str">
        <f>IFERROR(MID($D2557,10,7)+0,"")</f>
        <v/>
      </c>
      <c r="K2557" s="25" t="str">
        <f>IFERROR(MID($D2557,19,7)+0,"")</f>
        <v/>
      </c>
      <c r="L2557" s="25" t="str">
        <f>IFERROR(MID($D2557,28,7)+0,"")</f>
        <v/>
      </c>
      <c r="M2557" s="25" t="str">
        <f>IF(IFERROR(MID($Q2557,1,7)+0,"")&lt;1130000,IF(INDEX(C:C,MATCH(LEFT(Q2557,7)+0,I:I,0))&lt;1130000,"",INDEX(C:C,MATCH(LEFT(Q2557,7)+0,I:I,0))),IFERROR(MID($Q2557,1,7)+0,""))</f>
        <v/>
      </c>
      <c r="N2557" s="25" t="str">
        <f>IF(IFERROR(MID($Q2557,10,7)+0,"")&lt;1130000,"",IFERROR(MID($Q2557,10,7)+0,""))</f>
        <v/>
      </c>
      <c r="O2557" s="25" t="str">
        <f>IF(IFERROR(MID($Q2557,19,7)+0,"")&lt;1130000,"",IFERROR(MID($Q2557,19,7)+0,""))</f>
        <v/>
      </c>
      <c r="P2557" s="25" t="str">
        <f>IF(M2557="","",IF(N2557="",M2557,M2557&amp;", "&amp;N2557))</f>
        <v/>
      </c>
      <c r="Q2557" s="25"/>
      <c r="R2557" s="25"/>
      <c r="S2557" s="35" t="s">
        <v>67</v>
      </c>
      <c r="T2557" s="25" t="s">
        <v>24</v>
      </c>
      <c r="U2557" s="185">
        <v>4411</v>
      </c>
      <c r="V2557" s="188">
        <v>4720</v>
      </c>
      <c r="W2557" s="189">
        <v>5050</v>
      </c>
      <c r="X2557" s="31">
        <v>5555</v>
      </c>
      <c r="Y2557" s="90">
        <f>IFERROR(ROUND(X2557/W2557-1,2),"")</f>
        <v>0.1</v>
      </c>
      <c r="Z2557" s="31">
        <f>IF(OR(S2557="VLD MLC components",S2557="VLD MLC pipes",S2557="VLD PEX components",S2557="VLD PEX pipes",S2557="VLD PHC components",S2557="VLD PHC pipes",S2557="Controls VLD"),"По запросу",X2557)</f>
        <v>5555</v>
      </c>
      <c r="AA2557" s="63">
        <f>ROUND(X2557/1.2,3)</f>
        <v>4629.1670000000004</v>
      </c>
      <c r="AB2557" s="23">
        <v>4208.3329999999996</v>
      </c>
      <c r="AC2557" s="190">
        <f>IFERROR(ROUND(AA2557/AB2557-1,2),"")</f>
        <v>0.1</v>
      </c>
      <c r="AD2557" s="25">
        <v>1.43</v>
      </c>
      <c r="AE2557" s="25">
        <v>3.6299999999999999E-2</v>
      </c>
      <c r="AF2557" s="25">
        <v>0</v>
      </c>
      <c r="AG2557" s="25" t="s">
        <v>22</v>
      </c>
      <c r="AH2557" s="25">
        <v>0</v>
      </c>
      <c r="AI2557" s="25">
        <v>0</v>
      </c>
      <c r="AJ2557" s="25"/>
      <c r="AK2557" s="42" t="s">
        <v>19</v>
      </c>
      <c r="AL2557" s="25"/>
      <c r="AM2557" s="25">
        <v>1</v>
      </c>
      <c r="AN2557" s="25"/>
      <c r="AO2557" s="25"/>
      <c r="AP2557" s="25"/>
      <c r="AQ2557" s="25">
        <v>1.43</v>
      </c>
      <c r="AR2557" s="94">
        <v>3.6299999999999999E-2</v>
      </c>
      <c r="AS2557" s="157" t="s">
        <v>22</v>
      </c>
      <c r="AT2557" s="93">
        <v>44713</v>
      </c>
      <c r="AU2557" s="92" t="s">
        <v>2181</v>
      </c>
      <c r="AV2557" s="91" t="s">
        <v>152</v>
      </c>
      <c r="AW2557" s="92" t="s">
        <v>152</v>
      </c>
      <c r="AX2557" s="92" t="s">
        <v>48</v>
      </c>
      <c r="AY2557" s="91" t="s">
        <v>48</v>
      </c>
      <c r="AZ2557" s="23"/>
      <c r="BA2557" s="25" t="s">
        <v>3380</v>
      </c>
      <c r="BB2557" t="s">
        <v>48</v>
      </c>
      <c r="BC2557" t="e">
        <v>#N/A</v>
      </c>
      <c r="BD2557" t="e">
        <f>IF(Z2557=BC2557,"OK")</f>
        <v>#N/A</v>
      </c>
      <c r="BE2557">
        <v>1.43</v>
      </c>
      <c r="BF2557">
        <v>3.6299999999999999E-2</v>
      </c>
      <c r="BG2557">
        <v>0</v>
      </c>
      <c r="BH2557">
        <v>0</v>
      </c>
      <c r="BI2557">
        <v>0</v>
      </c>
      <c r="BJ2557">
        <v>1.43</v>
      </c>
      <c r="BK2557">
        <v>3.6299999999999999E-2</v>
      </c>
      <c r="BL2557" t="str">
        <f>IF(ABS(AN2557*AO2557*AP2557/1000000000/AR2557-1)&lt;0.1,"OK","NO")</f>
        <v>NO</v>
      </c>
      <c r="BN2557" s="183"/>
    </row>
    <row r="2558" spans="1:66" ht="25.5" x14ac:dyDescent="0.25">
      <c r="A2558" s="51"/>
      <c r="B2558" s="94">
        <v>2545</v>
      </c>
      <c r="C2558" s="43">
        <v>1135808</v>
      </c>
      <c r="D2558" s="25"/>
      <c r="E2558" s="36" t="s">
        <v>3379</v>
      </c>
      <c r="F2558" s="151" t="s">
        <v>21</v>
      </c>
      <c r="G2558" s="41" t="s">
        <v>32</v>
      </c>
      <c r="H2558" s="46" t="str">
        <f>IFERROR(IFERROR(IF(SEARCH("Usystems",$E2558)&gt;0,"Usystems"),IF(SEARCH("RIIFO",$E2558)&gt;0,"RIIFO","Uponor")),"Uponor")</f>
        <v>Usystems</v>
      </c>
      <c r="I2558" s="25" t="str">
        <f>IFERROR(MID($D2558,1,7)+0,"")</f>
        <v/>
      </c>
      <c r="J2558" s="25" t="str">
        <f>IFERROR(MID($D2558,10,7)+0,"")</f>
        <v/>
      </c>
      <c r="K2558" s="25" t="str">
        <f>IFERROR(MID($D2558,19,7)+0,"")</f>
        <v/>
      </c>
      <c r="L2558" s="25" t="str">
        <f>IFERROR(MID($D2558,28,7)+0,"")</f>
        <v/>
      </c>
      <c r="M2558" s="25" t="str">
        <f>IF(IFERROR(MID($Q2558,1,7)+0,"")&lt;1130000,IF(INDEX(C:C,MATCH(LEFT(Q2558,7)+0,I:I,0))&lt;1130000,"",INDEX(C:C,MATCH(LEFT(Q2558,7)+0,I:I,0))),IFERROR(MID($Q2558,1,7)+0,""))</f>
        <v/>
      </c>
      <c r="N2558" s="25" t="str">
        <f>IF(IFERROR(MID($Q2558,10,7)+0,"")&lt;1130000,"",IFERROR(MID($Q2558,10,7)+0,""))</f>
        <v/>
      </c>
      <c r="O2558" s="25" t="str">
        <f>IF(IFERROR(MID($Q2558,19,7)+0,"")&lt;1130000,"",IFERROR(MID($Q2558,19,7)+0,""))</f>
        <v/>
      </c>
      <c r="P2558" s="25" t="str">
        <f>IF(M2558="","",IF(N2558="",M2558,M2558&amp;", "&amp;N2558))</f>
        <v/>
      </c>
      <c r="Q2558" s="25"/>
      <c r="R2558" s="25"/>
      <c r="S2558" s="35" t="s">
        <v>67</v>
      </c>
      <c r="T2558" s="25" t="s">
        <v>24</v>
      </c>
      <c r="U2558" s="185">
        <v>3741</v>
      </c>
      <c r="V2558" s="188">
        <v>4003</v>
      </c>
      <c r="W2558" s="189">
        <v>4283</v>
      </c>
      <c r="X2558" s="31">
        <v>4711</v>
      </c>
      <c r="Y2558" s="90">
        <f>IFERROR(ROUND(X2558/W2558-1,2),"")</f>
        <v>0.1</v>
      </c>
      <c r="Z2558" s="31">
        <f>IF(OR(S2558="VLD MLC components",S2558="VLD MLC pipes",S2558="VLD PEX components",S2558="VLD PEX pipes",S2558="VLD PHC components",S2558="VLD PHC pipes",S2558="Controls VLD"),"По запросу",X2558)</f>
        <v>4711</v>
      </c>
      <c r="AA2558" s="63">
        <f>ROUND(X2558/1.2,3)</f>
        <v>3925.8330000000001</v>
      </c>
      <c r="AB2558" s="23">
        <v>3569.1669999999999</v>
      </c>
      <c r="AC2558" s="190">
        <f>IFERROR(ROUND(AA2558/AB2558-1,2),"")</f>
        <v>0.1</v>
      </c>
      <c r="AD2558" s="25">
        <v>1.24</v>
      </c>
      <c r="AE2558" s="25">
        <v>3.6299999999999999E-2</v>
      </c>
      <c r="AF2558" s="25">
        <v>0</v>
      </c>
      <c r="AG2558" s="25" t="s">
        <v>22</v>
      </c>
      <c r="AH2558" s="25">
        <v>0</v>
      </c>
      <c r="AI2558" s="25">
        <v>0</v>
      </c>
      <c r="AJ2558" s="25"/>
      <c r="AK2558" s="42" t="s">
        <v>19</v>
      </c>
      <c r="AL2558" s="25"/>
      <c r="AM2558" s="25">
        <v>1</v>
      </c>
      <c r="AN2558" s="25"/>
      <c r="AO2558" s="25"/>
      <c r="AP2558" s="25"/>
      <c r="AQ2558" s="25">
        <v>1.24</v>
      </c>
      <c r="AR2558" s="94">
        <v>3.6299999999999999E-2</v>
      </c>
      <c r="AS2558" s="157" t="s">
        <v>22</v>
      </c>
      <c r="AT2558" s="93">
        <v>44713</v>
      </c>
      <c r="AU2558" s="92" t="s">
        <v>2181</v>
      </c>
      <c r="AV2558" s="91" t="s">
        <v>152</v>
      </c>
      <c r="AW2558" s="92" t="s">
        <v>152</v>
      </c>
      <c r="AX2558" s="92" t="s">
        <v>48</v>
      </c>
      <c r="AY2558" s="91" t="s">
        <v>48</v>
      </c>
      <c r="AZ2558" s="23"/>
      <c r="BA2558" s="25">
        <v>0</v>
      </c>
      <c r="BB2558" t="s">
        <v>48</v>
      </c>
      <c r="BC2558" t="e">
        <v>#N/A</v>
      </c>
      <c r="BD2558" t="e">
        <f>IF(Z2558=BC2558,"OK")</f>
        <v>#N/A</v>
      </c>
      <c r="BE2558">
        <v>1.24</v>
      </c>
      <c r="BF2558">
        <v>3.6299999999999999E-2</v>
      </c>
      <c r="BG2558">
        <v>0</v>
      </c>
      <c r="BH2558">
        <v>0</v>
      </c>
      <c r="BI2558">
        <v>0</v>
      </c>
      <c r="BJ2558">
        <v>1.24</v>
      </c>
      <c r="BK2558">
        <v>3.6299999999999999E-2</v>
      </c>
      <c r="BL2558" t="str">
        <f>IF(ABS(AN2558*AO2558*AP2558/1000000000/AR2558-1)&lt;0.1,"OK","NO")</f>
        <v>NO</v>
      </c>
      <c r="BN2558" s="183"/>
    </row>
    <row r="2559" spans="1:66" ht="25.5" x14ac:dyDescent="0.25">
      <c r="A2559" s="51"/>
      <c r="B2559" s="94">
        <v>2546</v>
      </c>
      <c r="C2559" s="43">
        <v>1135809</v>
      </c>
      <c r="D2559" s="25"/>
      <c r="E2559" s="36" t="s">
        <v>3378</v>
      </c>
      <c r="F2559" s="151" t="s">
        <v>652</v>
      </c>
      <c r="G2559" s="41" t="s">
        <v>32</v>
      </c>
      <c r="H2559" s="46" t="str">
        <f>IFERROR(IFERROR(IF(SEARCH("Usystems",$E2559)&gt;0,"Usystems"),IF(SEARCH("RIIFO",$E2559)&gt;0,"RIIFO","Uponor")),"Uponor")</f>
        <v>Usystems</v>
      </c>
      <c r="I2559" s="25" t="str">
        <f>IFERROR(MID($D2559,1,7)+0,"")</f>
        <v/>
      </c>
      <c r="J2559" s="25" t="str">
        <f>IFERROR(MID($D2559,10,7)+0,"")</f>
        <v/>
      </c>
      <c r="K2559" s="25" t="str">
        <f>IFERROR(MID($D2559,19,7)+0,"")</f>
        <v/>
      </c>
      <c r="L2559" s="25" t="str">
        <f>IFERROR(MID($D2559,28,7)+0,"")</f>
        <v/>
      </c>
      <c r="M2559" s="25" t="str">
        <f>IF(IFERROR(MID($Q2559,1,7)+0,"")&lt;1130000,IF(INDEX(C:C,MATCH(LEFT(Q2559,7)+0,I:I,0))&lt;1130000,"",INDEX(C:C,MATCH(LEFT(Q2559,7)+0,I:I,0))),IFERROR(MID($Q2559,1,7)+0,""))</f>
        <v/>
      </c>
      <c r="N2559" s="25" t="str">
        <f>IF(IFERROR(MID($Q2559,10,7)+0,"")&lt;1130000,"",IFERROR(MID($Q2559,10,7)+0,""))</f>
        <v/>
      </c>
      <c r="O2559" s="25" t="str">
        <f>IF(IFERROR(MID($Q2559,19,7)+0,"")&lt;1130000,"",IFERROR(MID($Q2559,19,7)+0,""))</f>
        <v/>
      </c>
      <c r="P2559" s="25" t="str">
        <f>IF(M2559="","",IF(N2559="",M2559,M2559&amp;", "&amp;N2559))</f>
        <v/>
      </c>
      <c r="Q2559" s="25"/>
      <c r="R2559" s="25"/>
      <c r="S2559" s="35" t="s">
        <v>67</v>
      </c>
      <c r="T2559" s="25" t="s">
        <v>24</v>
      </c>
      <c r="U2559" s="185">
        <v>4078</v>
      </c>
      <c r="V2559" s="188">
        <v>4363</v>
      </c>
      <c r="W2559" s="189">
        <v>4668</v>
      </c>
      <c r="X2559" s="31">
        <v>5135</v>
      </c>
      <c r="Y2559" s="90">
        <f>IFERROR(ROUND(X2559/W2559-1,2),"")</f>
        <v>0.1</v>
      </c>
      <c r="Z2559" s="31">
        <f>IF(OR(S2559="VLD MLC components",S2559="VLD MLC pipes",S2559="VLD PEX components",S2559="VLD PEX pipes",S2559="VLD PHC components",S2559="VLD PHC pipes",S2559="Controls VLD"),"По запросу",X2559)</f>
        <v>5135</v>
      </c>
      <c r="AA2559" s="63">
        <f>ROUND(X2559/1.2,3)</f>
        <v>4279.1670000000004</v>
      </c>
      <c r="AB2559" s="23">
        <v>3890</v>
      </c>
      <c r="AC2559" s="190">
        <f>IFERROR(ROUND(AA2559/AB2559-1,2),"")</f>
        <v>0.1</v>
      </c>
      <c r="AD2559" s="25">
        <v>1.42</v>
      </c>
      <c r="AE2559" s="25">
        <v>3.6299999999999999E-2</v>
      </c>
      <c r="AF2559" s="25">
        <v>0</v>
      </c>
      <c r="AG2559" s="25" t="s">
        <v>22</v>
      </c>
      <c r="AH2559" s="25">
        <v>0</v>
      </c>
      <c r="AI2559" s="25">
        <v>0</v>
      </c>
      <c r="AJ2559" s="25"/>
      <c r="AK2559" s="42" t="s">
        <v>19</v>
      </c>
      <c r="AL2559" s="25"/>
      <c r="AM2559" s="25">
        <v>1</v>
      </c>
      <c r="AN2559" s="25"/>
      <c r="AO2559" s="25"/>
      <c r="AP2559" s="25"/>
      <c r="AQ2559" s="25">
        <v>1.42</v>
      </c>
      <c r="AR2559" s="94">
        <v>3.6299999999999999E-2</v>
      </c>
      <c r="AS2559" s="157" t="s">
        <v>22</v>
      </c>
      <c r="AT2559" s="93">
        <v>44713</v>
      </c>
      <c r="AU2559" s="92" t="s">
        <v>2181</v>
      </c>
      <c r="AV2559" s="91" t="s">
        <v>152</v>
      </c>
      <c r="AW2559" s="92" t="s">
        <v>152</v>
      </c>
      <c r="AX2559" s="92" t="s">
        <v>48</v>
      </c>
      <c r="AY2559" s="91" t="s">
        <v>48</v>
      </c>
      <c r="AZ2559" s="23"/>
      <c r="BA2559" s="25" t="s">
        <v>3377</v>
      </c>
      <c r="BB2559" t="s">
        <v>48</v>
      </c>
      <c r="BC2559" t="e">
        <v>#N/A</v>
      </c>
      <c r="BD2559" t="e">
        <f>IF(Z2559=BC2559,"OK")</f>
        <v>#N/A</v>
      </c>
      <c r="BE2559">
        <v>1.42</v>
      </c>
      <c r="BF2559">
        <v>3.6299999999999999E-2</v>
      </c>
      <c r="BG2559">
        <v>0</v>
      </c>
      <c r="BH2559">
        <v>0</v>
      </c>
      <c r="BI2559">
        <v>0</v>
      </c>
      <c r="BJ2559">
        <v>1.42</v>
      </c>
      <c r="BK2559">
        <v>3.6299999999999999E-2</v>
      </c>
      <c r="BL2559" t="str">
        <f>IF(ABS(AN2559*AO2559*AP2559/1000000000/AR2559-1)&lt;0.1,"OK","NO")</f>
        <v>NO</v>
      </c>
      <c r="BN2559" s="183"/>
    </row>
    <row r="2560" spans="1:66" ht="25.5" x14ac:dyDescent="0.25">
      <c r="A2560" s="51"/>
      <c r="B2560" s="94">
        <v>2547</v>
      </c>
      <c r="C2560" s="43">
        <v>1135810</v>
      </c>
      <c r="D2560" s="25"/>
      <c r="E2560" s="36" t="s">
        <v>3376</v>
      </c>
      <c r="F2560" s="151" t="s">
        <v>21</v>
      </c>
      <c r="G2560" s="127" t="s">
        <v>32</v>
      </c>
      <c r="H2560" s="46" t="str">
        <f>IFERROR(IFERROR(IF(SEARCH("Usystems",$E2560)&gt;0,"Usystems"),IF(SEARCH("RIIFO",$E2560)&gt;0,"RIIFO","Uponor")),"Uponor")</f>
        <v>Usystems</v>
      </c>
      <c r="I2560" s="25" t="str">
        <f>IFERROR(MID($D2560,1,7)+0,"")</f>
        <v/>
      </c>
      <c r="J2560" s="25" t="str">
        <f>IFERROR(MID($D2560,10,7)+0,"")</f>
        <v/>
      </c>
      <c r="K2560" s="25" t="str">
        <f>IFERROR(MID($D2560,19,7)+0,"")</f>
        <v/>
      </c>
      <c r="L2560" s="25" t="str">
        <f>IFERROR(MID($D2560,28,7)+0,"")</f>
        <v/>
      </c>
      <c r="M2560" s="25" t="str">
        <f>IF(IFERROR(MID($Q2560,1,7)+0,"")&lt;1130000,IF(INDEX(C:C,MATCH(LEFT(Q2560,7)+0,I:I,0))&lt;1130000,"",INDEX(C:C,MATCH(LEFT(Q2560,7)+0,I:I,0))),IFERROR(MID($Q2560,1,7)+0,""))</f>
        <v/>
      </c>
      <c r="N2560" s="25" t="str">
        <f>IF(IFERROR(MID($Q2560,10,7)+0,"")&lt;1130000,"",IFERROR(MID($Q2560,10,7)+0,""))</f>
        <v/>
      </c>
      <c r="O2560" s="25" t="str">
        <f>IF(IFERROR(MID($Q2560,19,7)+0,"")&lt;1130000,"",IFERROR(MID($Q2560,19,7)+0,""))</f>
        <v/>
      </c>
      <c r="P2560" s="25" t="str">
        <f>IF(M2560="","",IF(N2560="",M2560,M2560&amp;", "&amp;N2560))</f>
        <v/>
      </c>
      <c r="Q2560" s="25"/>
      <c r="R2560" s="25"/>
      <c r="S2560" s="35" t="s">
        <v>67</v>
      </c>
      <c r="T2560" s="25" t="s">
        <v>24</v>
      </c>
      <c r="U2560" s="185">
        <v>5781</v>
      </c>
      <c r="V2560" s="188">
        <v>6186</v>
      </c>
      <c r="W2560" s="189">
        <v>6619</v>
      </c>
      <c r="X2560" s="31">
        <v>7281</v>
      </c>
      <c r="Y2560" s="90">
        <f>IFERROR(ROUND(X2560/W2560-1,2),"")</f>
        <v>0.1</v>
      </c>
      <c r="Z2560" s="31">
        <f>IF(OR(S2560="VLD MLC components",S2560="VLD MLC pipes",S2560="VLD PEX components",S2560="VLD PEX pipes",S2560="VLD PHC components",S2560="VLD PHC pipes",S2560="Controls VLD"),"По запросу",X2560)</f>
        <v>7281</v>
      </c>
      <c r="AA2560" s="63">
        <f>ROUND(X2560/1.2,3)</f>
        <v>6067.5</v>
      </c>
      <c r="AB2560" s="23">
        <v>5515.8329999999996</v>
      </c>
      <c r="AC2560" s="190">
        <f>IFERROR(ROUND(AA2560/AB2560-1,2),"")</f>
        <v>0.1</v>
      </c>
      <c r="AD2560" s="25">
        <v>2.2000000000000002</v>
      </c>
      <c r="AE2560" s="25">
        <v>5.1839999999999997E-2</v>
      </c>
      <c r="AF2560" s="25">
        <v>0</v>
      </c>
      <c r="AG2560" s="25" t="s">
        <v>22</v>
      </c>
      <c r="AH2560" s="25">
        <v>0</v>
      </c>
      <c r="AI2560" s="25">
        <v>0</v>
      </c>
      <c r="AJ2560" s="25"/>
      <c r="AK2560" s="42" t="s">
        <v>19</v>
      </c>
      <c r="AL2560" s="25"/>
      <c r="AM2560" s="25">
        <v>1</v>
      </c>
      <c r="AN2560" s="25"/>
      <c r="AO2560" s="25"/>
      <c r="AP2560" s="25"/>
      <c r="AQ2560" s="25">
        <v>2.2000000000000002</v>
      </c>
      <c r="AR2560" s="94">
        <v>5.1839999999999997E-2</v>
      </c>
      <c r="AS2560" s="157" t="s">
        <v>22</v>
      </c>
      <c r="AT2560" s="93">
        <v>44713</v>
      </c>
      <c r="AU2560" s="92" t="s">
        <v>2181</v>
      </c>
      <c r="AV2560" s="91" t="s">
        <v>152</v>
      </c>
      <c r="AW2560" s="92" t="s">
        <v>152</v>
      </c>
      <c r="AX2560" s="92" t="s">
        <v>48</v>
      </c>
      <c r="AY2560" s="91" t="s">
        <v>48</v>
      </c>
      <c r="AZ2560" s="23"/>
      <c r="BA2560" s="25" t="s">
        <v>3375</v>
      </c>
      <c r="BB2560" t="s">
        <v>48</v>
      </c>
      <c r="BC2560" t="e">
        <v>#N/A</v>
      </c>
      <c r="BD2560" t="e">
        <f>IF(Z2560=BC2560,"OK")</f>
        <v>#N/A</v>
      </c>
      <c r="BE2560">
        <v>2.2000000000000002</v>
      </c>
      <c r="BF2560">
        <v>5.1839999999999997E-2</v>
      </c>
      <c r="BG2560">
        <v>0</v>
      </c>
      <c r="BH2560">
        <v>0</v>
      </c>
      <c r="BI2560">
        <v>0</v>
      </c>
      <c r="BJ2560">
        <v>2.2000000000000002</v>
      </c>
      <c r="BK2560">
        <v>5.1839999999999997E-2</v>
      </c>
      <c r="BL2560" t="str">
        <f>IF(ABS(AN2560*AO2560*AP2560/1000000000/AR2560-1)&lt;0.1,"OK","NO")</f>
        <v>NO</v>
      </c>
      <c r="BN2560" s="183"/>
    </row>
    <row r="2561" spans="1:66" ht="25.5" x14ac:dyDescent="0.25">
      <c r="A2561" s="51"/>
      <c r="B2561" s="94">
        <v>2548</v>
      </c>
      <c r="C2561" s="43">
        <v>1135811</v>
      </c>
      <c r="D2561" s="25"/>
      <c r="E2561" s="36" t="s">
        <v>3374</v>
      </c>
      <c r="F2561" s="151" t="s">
        <v>21</v>
      </c>
      <c r="G2561" s="127" t="s">
        <v>32</v>
      </c>
      <c r="H2561" s="46" t="str">
        <f>IFERROR(IFERROR(IF(SEARCH("Usystems",$E2561)&gt;0,"Usystems"),IF(SEARCH("RIIFO",$E2561)&gt;0,"RIIFO","Uponor")),"Uponor")</f>
        <v>Usystems</v>
      </c>
      <c r="I2561" s="25" t="str">
        <f>IFERROR(MID($D2561,1,7)+0,"")</f>
        <v/>
      </c>
      <c r="J2561" s="25" t="str">
        <f>IFERROR(MID($D2561,10,7)+0,"")</f>
        <v/>
      </c>
      <c r="K2561" s="25" t="str">
        <f>IFERROR(MID($D2561,19,7)+0,"")</f>
        <v/>
      </c>
      <c r="L2561" s="25" t="str">
        <f>IFERROR(MID($D2561,28,7)+0,"")</f>
        <v/>
      </c>
      <c r="M2561" s="25" t="str">
        <f>IF(IFERROR(MID($Q2561,1,7)+0,"")&lt;1130000,IF(INDEX(C:C,MATCH(LEFT(Q2561,7)+0,I:I,0))&lt;1130000,"",INDEX(C:C,MATCH(LEFT(Q2561,7)+0,I:I,0))),IFERROR(MID($Q2561,1,7)+0,""))</f>
        <v/>
      </c>
      <c r="N2561" s="25" t="str">
        <f>IF(IFERROR(MID($Q2561,10,7)+0,"")&lt;1130000,"",IFERROR(MID($Q2561,10,7)+0,""))</f>
        <v/>
      </c>
      <c r="O2561" s="25" t="str">
        <f>IF(IFERROR(MID($Q2561,19,7)+0,"")&lt;1130000,"",IFERROR(MID($Q2561,19,7)+0,""))</f>
        <v/>
      </c>
      <c r="P2561" s="25" t="str">
        <f>IF(M2561="","",IF(N2561="",M2561,M2561&amp;", "&amp;N2561))</f>
        <v/>
      </c>
      <c r="Q2561" s="25"/>
      <c r="R2561" s="25"/>
      <c r="S2561" s="35" t="s">
        <v>67</v>
      </c>
      <c r="T2561" s="25" t="s">
        <v>24</v>
      </c>
      <c r="U2561" s="185">
        <v>6283</v>
      </c>
      <c r="V2561" s="188">
        <v>6723</v>
      </c>
      <c r="W2561" s="189">
        <v>7194</v>
      </c>
      <c r="X2561" s="31">
        <v>7913</v>
      </c>
      <c r="Y2561" s="90">
        <f>IFERROR(ROUND(X2561/W2561-1,2),"")</f>
        <v>0.1</v>
      </c>
      <c r="Z2561" s="31">
        <f>IF(OR(S2561="VLD MLC components",S2561="VLD MLC pipes",S2561="VLD PEX components",S2561="VLD PEX pipes",S2561="VLD PHC components",S2561="VLD PHC pipes",S2561="Controls VLD"),"По запросу",X2561)</f>
        <v>7913</v>
      </c>
      <c r="AA2561" s="63">
        <f>ROUND(X2561/1.2,3)</f>
        <v>6594.1670000000004</v>
      </c>
      <c r="AB2561" s="23">
        <v>5995</v>
      </c>
      <c r="AC2561" s="190">
        <f>IFERROR(ROUND(AA2561/AB2561-1,2),"")</f>
        <v>0.1</v>
      </c>
      <c r="AD2561" s="25">
        <v>2.54</v>
      </c>
      <c r="AE2561" s="25">
        <v>5.1839999999999997E-2</v>
      </c>
      <c r="AF2561" s="25">
        <v>0</v>
      </c>
      <c r="AG2561" s="25" t="s">
        <v>22</v>
      </c>
      <c r="AH2561" s="25">
        <v>0</v>
      </c>
      <c r="AI2561" s="25">
        <v>0</v>
      </c>
      <c r="AJ2561" s="25"/>
      <c r="AK2561" s="42" t="s">
        <v>19</v>
      </c>
      <c r="AL2561" s="25"/>
      <c r="AM2561" s="25">
        <v>1</v>
      </c>
      <c r="AN2561" s="25"/>
      <c r="AO2561" s="25"/>
      <c r="AP2561" s="25"/>
      <c r="AQ2561" s="25">
        <v>2.54</v>
      </c>
      <c r="AR2561" s="94">
        <v>5.1839999999999997E-2</v>
      </c>
      <c r="AS2561" s="157" t="s">
        <v>22</v>
      </c>
      <c r="AT2561" s="93">
        <v>44713</v>
      </c>
      <c r="AU2561" s="92" t="s">
        <v>2181</v>
      </c>
      <c r="AV2561" s="91" t="s">
        <v>152</v>
      </c>
      <c r="AW2561" s="92" t="s">
        <v>152</v>
      </c>
      <c r="AX2561" s="92" t="s">
        <v>48</v>
      </c>
      <c r="AY2561" s="91" t="s">
        <v>48</v>
      </c>
      <c r="AZ2561" s="23"/>
      <c r="BA2561" s="25" t="s">
        <v>3373</v>
      </c>
      <c r="BB2561" t="s">
        <v>48</v>
      </c>
      <c r="BC2561" t="e">
        <v>#N/A</v>
      </c>
      <c r="BD2561" t="e">
        <f>IF(Z2561=BC2561,"OK")</f>
        <v>#N/A</v>
      </c>
      <c r="BE2561">
        <v>2.54</v>
      </c>
      <c r="BF2561">
        <v>5.1839999999999997E-2</v>
      </c>
      <c r="BG2561">
        <v>0</v>
      </c>
      <c r="BH2561">
        <v>0</v>
      </c>
      <c r="BI2561">
        <v>0</v>
      </c>
      <c r="BJ2561">
        <v>2.54</v>
      </c>
      <c r="BK2561">
        <v>5.1839999999999997E-2</v>
      </c>
      <c r="BL2561" t="str">
        <f>IF(ABS(AN2561*AO2561*AP2561/1000000000/AR2561-1)&lt;0.1,"OK","NO")</f>
        <v>NO</v>
      </c>
      <c r="BN2561" s="183"/>
    </row>
    <row r="2562" spans="1:66" ht="25.5" x14ac:dyDescent="0.25">
      <c r="A2562" s="51"/>
      <c r="B2562" s="94">
        <v>2549</v>
      </c>
      <c r="C2562" s="43">
        <v>1135812</v>
      </c>
      <c r="D2562" s="25"/>
      <c r="E2562" s="36" t="s">
        <v>3372</v>
      </c>
      <c r="F2562" s="151" t="s">
        <v>21</v>
      </c>
      <c r="G2562" s="127" t="s">
        <v>32</v>
      </c>
      <c r="H2562" s="46" t="str">
        <f>IFERROR(IFERROR(IF(SEARCH("Usystems",$E2562)&gt;0,"Usystems"),IF(SEARCH("RIIFO",$E2562)&gt;0,"RIIFO","Uponor")),"Uponor")</f>
        <v>Usystems</v>
      </c>
      <c r="I2562" s="25" t="str">
        <f>IFERROR(MID($D2562,1,7)+0,"")</f>
        <v/>
      </c>
      <c r="J2562" s="25" t="str">
        <f>IFERROR(MID($D2562,10,7)+0,"")</f>
        <v/>
      </c>
      <c r="K2562" s="25" t="str">
        <f>IFERROR(MID($D2562,19,7)+0,"")</f>
        <v/>
      </c>
      <c r="L2562" s="25" t="str">
        <f>IFERROR(MID($D2562,28,7)+0,"")</f>
        <v/>
      </c>
      <c r="M2562" s="25" t="str">
        <f>IF(IFERROR(MID($Q2562,1,7)+0,"")&lt;1130000,IF(INDEX(C:C,MATCH(LEFT(Q2562,7)+0,I:I,0))&lt;1130000,"",INDEX(C:C,MATCH(LEFT(Q2562,7)+0,I:I,0))),IFERROR(MID($Q2562,1,7)+0,""))</f>
        <v/>
      </c>
      <c r="N2562" s="25" t="str">
        <f>IF(IFERROR(MID($Q2562,10,7)+0,"")&lt;1130000,"",IFERROR(MID($Q2562,10,7)+0,""))</f>
        <v/>
      </c>
      <c r="O2562" s="25" t="str">
        <f>IF(IFERROR(MID($Q2562,19,7)+0,"")&lt;1130000,"",IFERROR(MID($Q2562,19,7)+0,""))</f>
        <v/>
      </c>
      <c r="P2562" s="25" t="str">
        <f>IF(M2562="","",IF(N2562="",M2562,M2562&amp;", "&amp;N2562))</f>
        <v/>
      </c>
      <c r="Q2562" s="25"/>
      <c r="R2562" s="25"/>
      <c r="S2562" s="35" t="s">
        <v>67</v>
      </c>
      <c r="T2562" s="25" t="s">
        <v>24</v>
      </c>
      <c r="U2562" s="185">
        <v>7434</v>
      </c>
      <c r="V2562" s="188">
        <v>7954</v>
      </c>
      <c r="W2562" s="189">
        <v>8511</v>
      </c>
      <c r="X2562" s="31">
        <v>9362</v>
      </c>
      <c r="Y2562" s="90">
        <f>IFERROR(ROUND(X2562/W2562-1,2),"")</f>
        <v>0.1</v>
      </c>
      <c r="Z2562" s="31">
        <f>IF(OR(S2562="VLD MLC components",S2562="VLD MLC pipes",S2562="VLD PEX components",S2562="VLD PEX pipes",S2562="VLD PHC components",S2562="VLD PHC pipes",S2562="Controls VLD"),"По запросу",X2562)</f>
        <v>9362</v>
      </c>
      <c r="AA2562" s="63">
        <f>ROUND(X2562/1.2,3)</f>
        <v>7801.6670000000004</v>
      </c>
      <c r="AB2562" s="23">
        <v>7092.5</v>
      </c>
      <c r="AC2562" s="190">
        <f>IFERROR(ROUND(AA2562/AB2562-1,2),"")</f>
        <v>0.1</v>
      </c>
      <c r="AD2562" s="25">
        <v>3</v>
      </c>
      <c r="AE2562" s="25">
        <v>5.1839999999999997E-2</v>
      </c>
      <c r="AF2562" s="25">
        <v>0</v>
      </c>
      <c r="AG2562" s="25" t="s">
        <v>22</v>
      </c>
      <c r="AH2562" s="25">
        <v>0</v>
      </c>
      <c r="AI2562" s="25">
        <v>0</v>
      </c>
      <c r="AJ2562" s="25"/>
      <c r="AK2562" s="42" t="s">
        <v>19</v>
      </c>
      <c r="AL2562" s="25"/>
      <c r="AM2562" s="25">
        <v>1</v>
      </c>
      <c r="AN2562" s="25"/>
      <c r="AO2562" s="25"/>
      <c r="AP2562" s="25"/>
      <c r="AQ2562" s="25">
        <v>3</v>
      </c>
      <c r="AR2562" s="94">
        <v>5.1839999999999997E-2</v>
      </c>
      <c r="AS2562" s="157" t="s">
        <v>22</v>
      </c>
      <c r="AT2562" s="93">
        <v>44713</v>
      </c>
      <c r="AU2562" s="92" t="s">
        <v>2181</v>
      </c>
      <c r="AV2562" s="91" t="s">
        <v>152</v>
      </c>
      <c r="AW2562" s="92" t="s">
        <v>152</v>
      </c>
      <c r="AX2562" s="92" t="s">
        <v>48</v>
      </c>
      <c r="AY2562" s="91" t="s">
        <v>48</v>
      </c>
      <c r="AZ2562" s="23"/>
      <c r="BA2562" s="25" t="s">
        <v>3371</v>
      </c>
      <c r="BB2562" t="s">
        <v>48</v>
      </c>
      <c r="BC2562" t="e">
        <v>#N/A</v>
      </c>
      <c r="BD2562" t="e">
        <f>IF(Z2562=BC2562,"OK")</f>
        <v>#N/A</v>
      </c>
      <c r="BE2562">
        <v>3</v>
      </c>
      <c r="BF2562">
        <v>5.1839999999999997E-2</v>
      </c>
      <c r="BG2562">
        <v>0</v>
      </c>
      <c r="BH2562">
        <v>0</v>
      </c>
      <c r="BI2562">
        <v>0</v>
      </c>
      <c r="BJ2562">
        <v>3</v>
      </c>
      <c r="BK2562">
        <v>5.1839999999999997E-2</v>
      </c>
      <c r="BL2562" t="str">
        <f>IF(ABS(AN2562*AO2562*AP2562/1000000000/AR2562-1)&lt;0.1,"OK","NO")</f>
        <v>NO</v>
      </c>
      <c r="BN2562" s="183"/>
    </row>
    <row r="2563" spans="1:66" ht="25.5" x14ac:dyDescent="0.25">
      <c r="A2563" s="51"/>
      <c r="B2563" s="94">
        <v>2550</v>
      </c>
      <c r="C2563" s="43">
        <v>1135813</v>
      </c>
      <c r="D2563" s="25"/>
      <c r="E2563" s="36" t="s">
        <v>3370</v>
      </c>
      <c r="F2563" s="151" t="s">
        <v>757</v>
      </c>
      <c r="G2563" s="127" t="s">
        <v>32</v>
      </c>
      <c r="H2563" s="46" t="str">
        <f>IFERROR(IFERROR(IF(SEARCH("Usystems",$E2563)&gt;0,"Usystems"),IF(SEARCH("RIIFO",$E2563)&gt;0,"RIIFO","Uponor")),"Uponor")</f>
        <v>Usystems</v>
      </c>
      <c r="I2563" s="25" t="str">
        <f>IFERROR(MID($D2563,1,7)+0,"")</f>
        <v/>
      </c>
      <c r="J2563" s="25" t="str">
        <f>IFERROR(MID($D2563,10,7)+0,"")</f>
        <v/>
      </c>
      <c r="K2563" s="25" t="str">
        <f>IFERROR(MID($D2563,19,7)+0,"")</f>
        <v/>
      </c>
      <c r="L2563" s="25" t="str">
        <f>IFERROR(MID($D2563,28,7)+0,"")</f>
        <v/>
      </c>
      <c r="M2563" s="25" t="str">
        <f>IF(IFERROR(MID($Q2563,1,7)+0,"")&lt;1130000,IF(INDEX(C:C,MATCH(LEFT(Q2563,7)+0,I:I,0))&lt;1130000,"",INDEX(C:C,MATCH(LEFT(Q2563,7)+0,I:I,0))),IFERROR(MID($Q2563,1,7)+0,""))</f>
        <v/>
      </c>
      <c r="N2563" s="25" t="str">
        <f>IF(IFERROR(MID($Q2563,10,7)+0,"")&lt;1130000,"",IFERROR(MID($Q2563,10,7)+0,""))</f>
        <v/>
      </c>
      <c r="O2563" s="25" t="str">
        <f>IF(IFERROR(MID($Q2563,19,7)+0,"")&lt;1130000,"",IFERROR(MID($Q2563,19,7)+0,""))</f>
        <v/>
      </c>
      <c r="P2563" s="25" t="str">
        <f>IF(M2563="","",IF(N2563="",M2563,M2563&amp;", "&amp;N2563))</f>
        <v/>
      </c>
      <c r="Q2563" s="25"/>
      <c r="R2563" s="25"/>
      <c r="S2563" s="35" t="s">
        <v>67</v>
      </c>
      <c r="T2563" s="25" t="s">
        <v>24</v>
      </c>
      <c r="U2563" s="185">
        <v>10124</v>
      </c>
      <c r="V2563" s="188">
        <v>10833</v>
      </c>
      <c r="W2563" s="189">
        <v>11591</v>
      </c>
      <c r="X2563" s="31">
        <v>12750</v>
      </c>
      <c r="Y2563" s="90">
        <f>IFERROR(ROUND(X2563/W2563-1,2),"")</f>
        <v>0.1</v>
      </c>
      <c r="Z2563" s="31">
        <f>IF(OR(S2563="VLD MLC components",S2563="VLD MLC pipes",S2563="VLD PEX components",S2563="VLD PEX pipes",S2563="VLD PHC components",S2563="VLD PHC pipes",S2563="Controls VLD"),"По запросу",X2563)</f>
        <v>12750</v>
      </c>
      <c r="AA2563" s="63">
        <f>ROUND(X2563/1.2,3)</f>
        <v>10625</v>
      </c>
      <c r="AB2563" s="23">
        <v>9659.1669999999995</v>
      </c>
      <c r="AC2563" s="190">
        <f>IFERROR(ROUND(AA2563/AB2563-1,2),"")</f>
        <v>0.1</v>
      </c>
      <c r="AD2563" s="25">
        <v>4.3419999999999996</v>
      </c>
      <c r="AE2563" s="25">
        <v>8.5000000000000006E-2</v>
      </c>
      <c r="AF2563" s="25">
        <v>0</v>
      </c>
      <c r="AG2563" s="25" t="s">
        <v>22</v>
      </c>
      <c r="AH2563" s="25">
        <v>0</v>
      </c>
      <c r="AI2563" s="25">
        <v>0</v>
      </c>
      <c r="AJ2563" s="25"/>
      <c r="AK2563" s="42" t="s">
        <v>19</v>
      </c>
      <c r="AL2563" s="25"/>
      <c r="AM2563" s="25">
        <v>1</v>
      </c>
      <c r="AN2563" s="25"/>
      <c r="AO2563" s="25"/>
      <c r="AP2563" s="25"/>
      <c r="AQ2563" s="25">
        <v>4.3419999999999996</v>
      </c>
      <c r="AR2563" s="94">
        <v>8.5000000000000006E-2</v>
      </c>
      <c r="AS2563" s="157" t="s">
        <v>22</v>
      </c>
      <c r="AT2563" s="93">
        <v>44713</v>
      </c>
      <c r="AU2563" s="92" t="s">
        <v>2181</v>
      </c>
      <c r="AV2563" s="91" t="s">
        <v>152</v>
      </c>
      <c r="AW2563" s="92" t="s">
        <v>152</v>
      </c>
      <c r="AX2563" s="92" t="s">
        <v>48</v>
      </c>
      <c r="AY2563" s="91" t="s">
        <v>48</v>
      </c>
      <c r="AZ2563" s="23"/>
      <c r="BA2563" s="25" t="s">
        <v>3369</v>
      </c>
      <c r="BB2563" t="s">
        <v>48</v>
      </c>
      <c r="BC2563" t="e">
        <v>#N/A</v>
      </c>
      <c r="BD2563" t="e">
        <f>IF(Z2563=BC2563,"OK")</f>
        <v>#N/A</v>
      </c>
      <c r="BE2563">
        <v>4.3419999999999996</v>
      </c>
      <c r="BF2563">
        <v>8.5000000000000006E-2</v>
      </c>
      <c r="BG2563">
        <v>0</v>
      </c>
      <c r="BH2563">
        <v>0</v>
      </c>
      <c r="BI2563">
        <v>0</v>
      </c>
      <c r="BJ2563">
        <v>4.3419999999999996</v>
      </c>
      <c r="BK2563">
        <v>8.5000000000000006E-2</v>
      </c>
      <c r="BL2563" t="str">
        <f>IF(ABS(AN2563*AO2563*AP2563/1000000000/AR2563-1)&lt;0.1,"OK","NO")</f>
        <v>NO</v>
      </c>
      <c r="BN2563" s="183"/>
    </row>
    <row r="2564" spans="1:66" ht="25.5" x14ac:dyDescent="0.25">
      <c r="A2564" s="51"/>
      <c r="B2564" s="94">
        <v>2551</v>
      </c>
      <c r="C2564" s="43">
        <v>1135814</v>
      </c>
      <c r="D2564" s="25"/>
      <c r="E2564" s="36" t="s">
        <v>3368</v>
      </c>
      <c r="F2564" s="151" t="s">
        <v>652</v>
      </c>
      <c r="G2564" s="127" t="s">
        <v>32</v>
      </c>
      <c r="H2564" s="46" t="str">
        <f>IFERROR(IFERROR(IF(SEARCH("Usystems",$E2564)&gt;0,"Usystems"),IF(SEARCH("RIIFO",$E2564)&gt;0,"RIIFO","Uponor")),"Uponor")</f>
        <v>Usystems</v>
      </c>
      <c r="I2564" s="25" t="str">
        <f>IFERROR(MID($D2564,1,7)+0,"")</f>
        <v/>
      </c>
      <c r="J2564" s="25" t="str">
        <f>IFERROR(MID($D2564,10,7)+0,"")</f>
        <v/>
      </c>
      <c r="K2564" s="25" t="str">
        <f>IFERROR(MID($D2564,19,7)+0,"")</f>
        <v/>
      </c>
      <c r="L2564" s="25" t="str">
        <f>IFERROR(MID($D2564,28,7)+0,"")</f>
        <v/>
      </c>
      <c r="M2564" s="25" t="str">
        <f>IF(IFERROR(MID($Q2564,1,7)+0,"")&lt;1130000,IF(INDEX(C:C,MATCH(LEFT(Q2564,7)+0,I:I,0))&lt;1130000,"",INDEX(C:C,MATCH(LEFT(Q2564,7)+0,I:I,0))),IFERROR(MID($Q2564,1,7)+0,""))</f>
        <v/>
      </c>
      <c r="N2564" s="25" t="str">
        <f>IF(IFERROR(MID($Q2564,10,7)+0,"")&lt;1130000,"",IFERROR(MID($Q2564,10,7)+0,""))</f>
        <v/>
      </c>
      <c r="O2564" s="25" t="str">
        <f>IF(IFERROR(MID($Q2564,19,7)+0,"")&lt;1130000,"",IFERROR(MID($Q2564,19,7)+0,""))</f>
        <v/>
      </c>
      <c r="P2564" s="25" t="str">
        <f>IF(M2564="","",IF(N2564="",M2564,M2564&amp;", "&amp;N2564))</f>
        <v/>
      </c>
      <c r="Q2564" s="25"/>
      <c r="R2564" s="25"/>
      <c r="S2564" s="35" t="s">
        <v>67</v>
      </c>
      <c r="T2564" s="25" t="s">
        <v>24</v>
      </c>
      <c r="U2564" s="185">
        <v>11532</v>
      </c>
      <c r="V2564" s="188">
        <v>12339</v>
      </c>
      <c r="W2564" s="189">
        <v>13203</v>
      </c>
      <c r="X2564" s="31">
        <v>14523</v>
      </c>
      <c r="Y2564" s="90">
        <f>IFERROR(ROUND(X2564/W2564-1,2),"")</f>
        <v>0.1</v>
      </c>
      <c r="Z2564" s="31">
        <f>IF(OR(S2564="VLD MLC components",S2564="VLD MLC pipes",S2564="VLD PEX components",S2564="VLD PEX pipes",S2564="VLD PHC components",S2564="VLD PHC pipes",S2564="Controls VLD"),"По запросу",X2564)</f>
        <v>14523</v>
      </c>
      <c r="AA2564" s="63">
        <f>ROUND(X2564/1.2,3)</f>
        <v>12102.5</v>
      </c>
      <c r="AB2564" s="23">
        <v>11002.5</v>
      </c>
      <c r="AC2564" s="190">
        <f>IFERROR(ROUND(AA2564/AB2564-1,2),"")</f>
        <v>0.1</v>
      </c>
      <c r="AD2564" s="25">
        <v>5.3</v>
      </c>
      <c r="AE2564" s="25">
        <v>8.5000000000000006E-2</v>
      </c>
      <c r="AF2564" s="25">
        <v>0</v>
      </c>
      <c r="AG2564" s="25" t="s">
        <v>22</v>
      </c>
      <c r="AH2564" s="25">
        <v>0</v>
      </c>
      <c r="AI2564" s="25">
        <v>0</v>
      </c>
      <c r="AJ2564" s="25"/>
      <c r="AK2564" s="42" t="s">
        <v>19</v>
      </c>
      <c r="AL2564" s="25"/>
      <c r="AM2564" s="25">
        <v>1</v>
      </c>
      <c r="AN2564" s="25"/>
      <c r="AO2564" s="25"/>
      <c r="AP2564" s="25"/>
      <c r="AQ2564" s="25">
        <v>5.3</v>
      </c>
      <c r="AR2564" s="94">
        <v>8.5000000000000006E-2</v>
      </c>
      <c r="AS2564" s="157" t="s">
        <v>22</v>
      </c>
      <c r="AT2564" s="93">
        <v>44713</v>
      </c>
      <c r="AU2564" s="92" t="s">
        <v>2181</v>
      </c>
      <c r="AV2564" s="91" t="s">
        <v>152</v>
      </c>
      <c r="AW2564" s="92" t="s">
        <v>152</v>
      </c>
      <c r="AX2564" s="92" t="s">
        <v>48</v>
      </c>
      <c r="AY2564" s="91" t="s">
        <v>48</v>
      </c>
      <c r="AZ2564" s="23"/>
      <c r="BA2564" s="25" t="s">
        <v>3367</v>
      </c>
      <c r="BB2564" t="s">
        <v>48</v>
      </c>
      <c r="BC2564" t="e">
        <v>#N/A</v>
      </c>
      <c r="BD2564" t="e">
        <f>IF(Z2564=BC2564,"OK")</f>
        <v>#N/A</v>
      </c>
      <c r="BE2564">
        <v>5.3</v>
      </c>
      <c r="BF2564">
        <v>8.5000000000000006E-2</v>
      </c>
      <c r="BG2564">
        <v>0</v>
      </c>
      <c r="BH2564">
        <v>0</v>
      </c>
      <c r="BI2564">
        <v>0</v>
      </c>
      <c r="BJ2564">
        <v>5.3</v>
      </c>
      <c r="BK2564">
        <v>8.5000000000000006E-2</v>
      </c>
      <c r="BL2564" t="str">
        <f>IF(ABS(AN2564*AO2564*AP2564/1000000000/AR2564-1)&lt;0.1,"OK","NO")</f>
        <v>NO</v>
      </c>
      <c r="BN2564" s="183"/>
    </row>
    <row r="2565" spans="1:66" ht="25.5" x14ac:dyDescent="0.25">
      <c r="A2565" s="51"/>
      <c r="B2565" s="94">
        <v>2552</v>
      </c>
      <c r="C2565" s="43">
        <v>1135815</v>
      </c>
      <c r="D2565" s="25"/>
      <c r="E2565" s="36" t="s">
        <v>3366</v>
      </c>
      <c r="F2565" s="151" t="s">
        <v>757</v>
      </c>
      <c r="G2565" s="127" t="s">
        <v>32</v>
      </c>
      <c r="H2565" s="46" t="str">
        <f>IFERROR(IFERROR(IF(SEARCH("Usystems",$E2565)&gt;0,"Usystems"),IF(SEARCH("RIIFO",$E2565)&gt;0,"RIIFO","Uponor")),"Uponor")</f>
        <v>Usystems</v>
      </c>
      <c r="I2565" s="25" t="str">
        <f>IFERROR(MID($D2565,1,7)+0,"")</f>
        <v/>
      </c>
      <c r="J2565" s="25" t="str">
        <f>IFERROR(MID($D2565,10,7)+0,"")</f>
        <v/>
      </c>
      <c r="K2565" s="25" t="str">
        <f>IFERROR(MID($D2565,19,7)+0,"")</f>
        <v/>
      </c>
      <c r="L2565" s="25" t="str">
        <f>IFERROR(MID($D2565,28,7)+0,"")</f>
        <v/>
      </c>
      <c r="M2565" s="25" t="str">
        <f>IF(IFERROR(MID($Q2565,1,7)+0,"")&lt;1130000,IF(INDEX(C:C,MATCH(LEFT(Q2565,7)+0,I:I,0))&lt;1130000,"",INDEX(C:C,MATCH(LEFT(Q2565,7)+0,I:I,0))),IFERROR(MID($Q2565,1,7)+0,""))</f>
        <v/>
      </c>
      <c r="N2565" s="25" t="str">
        <f>IF(IFERROR(MID($Q2565,10,7)+0,"")&lt;1130000,"",IFERROR(MID($Q2565,10,7)+0,""))</f>
        <v/>
      </c>
      <c r="O2565" s="25" t="str">
        <f>IF(IFERROR(MID($Q2565,19,7)+0,"")&lt;1130000,"",IFERROR(MID($Q2565,19,7)+0,""))</f>
        <v/>
      </c>
      <c r="P2565" s="25" t="str">
        <f>IF(M2565="","",IF(N2565="",M2565,M2565&amp;", "&amp;N2565))</f>
        <v/>
      </c>
      <c r="Q2565" s="25"/>
      <c r="R2565" s="25"/>
      <c r="S2565" s="35" t="s">
        <v>67</v>
      </c>
      <c r="T2565" s="25" t="s">
        <v>24</v>
      </c>
      <c r="U2565" s="185">
        <v>13707</v>
      </c>
      <c r="V2565" s="188">
        <v>14666</v>
      </c>
      <c r="W2565" s="189">
        <v>15693</v>
      </c>
      <c r="X2565" s="31">
        <v>17262</v>
      </c>
      <c r="Y2565" s="90">
        <f>IFERROR(ROUND(X2565/W2565-1,2),"")</f>
        <v>0.1</v>
      </c>
      <c r="Z2565" s="31">
        <f>IF(OR(S2565="VLD MLC components",S2565="VLD MLC pipes",S2565="VLD PEX components",S2565="VLD PEX pipes",S2565="VLD PHC components",S2565="VLD PHC pipes",S2565="Controls VLD"),"По запросу",X2565)</f>
        <v>17262</v>
      </c>
      <c r="AA2565" s="63">
        <f>ROUND(X2565/1.2,3)</f>
        <v>14385</v>
      </c>
      <c r="AB2565" s="23">
        <v>13077.5</v>
      </c>
      <c r="AC2565" s="190">
        <f>IFERROR(ROUND(AA2565/AB2565-1,2),"")</f>
        <v>0.1</v>
      </c>
      <c r="AD2565" s="25">
        <v>6.5</v>
      </c>
      <c r="AE2565" s="25">
        <v>8.5000000000000006E-2</v>
      </c>
      <c r="AF2565" s="25">
        <v>0</v>
      </c>
      <c r="AG2565" s="25" t="s">
        <v>22</v>
      </c>
      <c r="AH2565" s="25">
        <v>0</v>
      </c>
      <c r="AI2565" s="25">
        <v>0</v>
      </c>
      <c r="AJ2565" s="25"/>
      <c r="AK2565" s="42" t="s">
        <v>19</v>
      </c>
      <c r="AL2565" s="25"/>
      <c r="AM2565" s="25">
        <v>1</v>
      </c>
      <c r="AN2565" s="25"/>
      <c r="AO2565" s="25"/>
      <c r="AP2565" s="25"/>
      <c r="AQ2565" s="25">
        <v>6.5</v>
      </c>
      <c r="AR2565" s="94">
        <v>8.5000000000000006E-2</v>
      </c>
      <c r="AS2565" s="157" t="s">
        <v>22</v>
      </c>
      <c r="AT2565" s="93">
        <v>44713</v>
      </c>
      <c r="AU2565" s="92" t="s">
        <v>2181</v>
      </c>
      <c r="AV2565" s="91" t="s">
        <v>152</v>
      </c>
      <c r="AW2565" s="92" t="s">
        <v>152</v>
      </c>
      <c r="AX2565" s="92" t="s">
        <v>48</v>
      </c>
      <c r="AY2565" s="91" t="s">
        <v>48</v>
      </c>
      <c r="AZ2565" s="23"/>
      <c r="BA2565" s="25">
        <v>0</v>
      </c>
      <c r="BB2565" t="s">
        <v>48</v>
      </c>
      <c r="BC2565" t="e">
        <v>#N/A</v>
      </c>
      <c r="BD2565" t="e">
        <f>IF(Z2565=BC2565,"OK")</f>
        <v>#N/A</v>
      </c>
      <c r="BE2565">
        <v>6.5</v>
      </c>
      <c r="BF2565">
        <v>8.5000000000000006E-2</v>
      </c>
      <c r="BG2565">
        <v>0</v>
      </c>
      <c r="BH2565">
        <v>0</v>
      </c>
      <c r="BI2565">
        <v>0</v>
      </c>
      <c r="BJ2565">
        <v>6.5</v>
      </c>
      <c r="BK2565">
        <v>8.5000000000000006E-2</v>
      </c>
      <c r="BL2565" t="str">
        <f>IF(ABS(AN2565*AO2565*AP2565/1000000000/AR2565-1)&lt;0.1,"OK","NO")</f>
        <v>NO</v>
      </c>
      <c r="BN2565" s="183"/>
    </row>
    <row r="2566" spans="1:66" ht="25.5" x14ac:dyDescent="0.25">
      <c r="A2566" s="51"/>
      <c r="B2566" s="94">
        <v>2553</v>
      </c>
      <c r="C2566" s="43">
        <v>1135816</v>
      </c>
      <c r="D2566" s="25"/>
      <c r="E2566" s="36" t="s">
        <v>3365</v>
      </c>
      <c r="F2566" s="151" t="s">
        <v>757</v>
      </c>
      <c r="G2566" s="127" t="s">
        <v>32</v>
      </c>
      <c r="H2566" s="46" t="str">
        <f>IFERROR(IFERROR(IF(SEARCH("Usystems",$E2566)&gt;0,"Usystems"),IF(SEARCH("RIIFO",$E2566)&gt;0,"RIIFO","Uponor")),"Uponor")</f>
        <v>Usystems</v>
      </c>
      <c r="I2566" s="25" t="str">
        <f>IFERROR(MID($D2566,1,7)+0,"")</f>
        <v/>
      </c>
      <c r="J2566" s="25" t="str">
        <f>IFERROR(MID($D2566,10,7)+0,"")</f>
        <v/>
      </c>
      <c r="K2566" s="25" t="str">
        <f>IFERROR(MID($D2566,19,7)+0,"")</f>
        <v/>
      </c>
      <c r="L2566" s="25" t="str">
        <f>IFERROR(MID($D2566,28,7)+0,"")</f>
        <v/>
      </c>
      <c r="M2566" s="25" t="str">
        <f>IF(IFERROR(MID($Q2566,1,7)+0,"")&lt;1130000,IF(INDEX(C:C,MATCH(LEFT(Q2566,7)+0,I:I,0))&lt;1130000,"",INDEX(C:C,MATCH(LEFT(Q2566,7)+0,I:I,0))),IFERROR(MID($Q2566,1,7)+0,""))</f>
        <v/>
      </c>
      <c r="N2566" s="25" t="str">
        <f>IF(IFERROR(MID($Q2566,10,7)+0,"")&lt;1130000,"",IFERROR(MID($Q2566,10,7)+0,""))</f>
        <v/>
      </c>
      <c r="O2566" s="25" t="str">
        <f>IF(IFERROR(MID($Q2566,19,7)+0,"")&lt;1130000,"",IFERROR(MID($Q2566,19,7)+0,""))</f>
        <v/>
      </c>
      <c r="P2566" s="25" t="str">
        <f>IF(M2566="","",IF(N2566="",M2566,M2566&amp;", "&amp;N2566))</f>
        <v/>
      </c>
      <c r="Q2566" s="25"/>
      <c r="R2566" s="25"/>
      <c r="S2566" s="35" t="s">
        <v>67</v>
      </c>
      <c r="T2566" s="25" t="s">
        <v>24</v>
      </c>
      <c r="U2566" s="185">
        <v>4340</v>
      </c>
      <c r="V2566" s="188">
        <v>4644</v>
      </c>
      <c r="W2566" s="189">
        <v>4969</v>
      </c>
      <c r="X2566" s="31">
        <v>5466</v>
      </c>
      <c r="Y2566" s="90">
        <f>IFERROR(ROUND(X2566/W2566-1,2),"")</f>
        <v>0.1</v>
      </c>
      <c r="Z2566" s="31">
        <f>IF(OR(S2566="VLD MLC components",S2566="VLD MLC pipes",S2566="VLD PEX components",S2566="VLD PEX pipes",S2566="VLD PHC components",S2566="VLD PHC pipes",S2566="Controls VLD"),"По запросу",X2566)</f>
        <v>5466</v>
      </c>
      <c r="AA2566" s="63">
        <f>ROUND(X2566/1.2,3)</f>
        <v>4555</v>
      </c>
      <c r="AB2566" s="23">
        <v>4140.8329999999996</v>
      </c>
      <c r="AC2566" s="190">
        <f>IFERROR(ROUND(AA2566/AB2566-1,2),"")</f>
        <v>0.1</v>
      </c>
      <c r="AD2566" s="25">
        <v>1.5</v>
      </c>
      <c r="AE2566" s="25">
        <v>3.5437999999999997E-2</v>
      </c>
      <c r="AF2566" s="25">
        <v>0</v>
      </c>
      <c r="AG2566" s="25" t="s">
        <v>22</v>
      </c>
      <c r="AH2566" s="25">
        <v>0</v>
      </c>
      <c r="AI2566" s="25">
        <v>0</v>
      </c>
      <c r="AJ2566" s="25"/>
      <c r="AK2566" s="42" t="s">
        <v>19</v>
      </c>
      <c r="AL2566" s="25"/>
      <c r="AM2566" s="25">
        <v>1</v>
      </c>
      <c r="AN2566" s="25"/>
      <c r="AO2566" s="25"/>
      <c r="AP2566" s="25"/>
      <c r="AQ2566" s="25">
        <v>1.5</v>
      </c>
      <c r="AR2566" s="94">
        <v>3.5437999999999997E-2</v>
      </c>
      <c r="AS2566" s="157" t="s">
        <v>22</v>
      </c>
      <c r="AT2566" s="93">
        <v>44713</v>
      </c>
      <c r="AU2566" s="92" t="s">
        <v>2181</v>
      </c>
      <c r="AV2566" s="91" t="s">
        <v>152</v>
      </c>
      <c r="AW2566" s="92" t="s">
        <v>152</v>
      </c>
      <c r="AX2566" s="92" t="s">
        <v>48</v>
      </c>
      <c r="AY2566" s="91" t="s">
        <v>48</v>
      </c>
      <c r="AZ2566" s="23"/>
      <c r="BA2566" s="25" t="s">
        <v>3364</v>
      </c>
      <c r="BB2566" t="s">
        <v>48</v>
      </c>
      <c r="BC2566" t="e">
        <v>#N/A</v>
      </c>
      <c r="BD2566" t="e">
        <f>IF(Z2566=BC2566,"OK")</f>
        <v>#N/A</v>
      </c>
      <c r="BE2566">
        <v>1.5</v>
      </c>
      <c r="BF2566">
        <v>3.5437999999999997E-2</v>
      </c>
      <c r="BG2566">
        <v>0</v>
      </c>
      <c r="BH2566">
        <v>0</v>
      </c>
      <c r="BI2566">
        <v>0</v>
      </c>
      <c r="BJ2566">
        <v>1.5</v>
      </c>
      <c r="BK2566">
        <v>3.5437999999999997E-2</v>
      </c>
      <c r="BL2566" t="str">
        <f>IF(ABS(AN2566*AO2566*AP2566/1000000000/AR2566-1)&lt;0.1,"OK","NO")</f>
        <v>NO</v>
      </c>
      <c r="BN2566" s="183"/>
    </row>
    <row r="2567" spans="1:66" ht="25.5" x14ac:dyDescent="0.25">
      <c r="A2567" s="51"/>
      <c r="B2567" s="94">
        <v>2554</v>
      </c>
      <c r="C2567" s="43">
        <v>1135817</v>
      </c>
      <c r="D2567" s="25"/>
      <c r="E2567" s="36" t="s">
        <v>3363</v>
      </c>
      <c r="F2567" s="151" t="s">
        <v>652</v>
      </c>
      <c r="G2567" s="127" t="s">
        <v>32</v>
      </c>
      <c r="H2567" s="46" t="str">
        <f>IFERROR(IFERROR(IF(SEARCH("Usystems",$E2567)&gt;0,"Usystems"),IF(SEARCH("RIIFO",$E2567)&gt;0,"RIIFO","Uponor")),"Uponor")</f>
        <v>Usystems</v>
      </c>
      <c r="I2567" s="25" t="str">
        <f>IFERROR(MID($D2567,1,7)+0,"")</f>
        <v/>
      </c>
      <c r="J2567" s="25" t="str">
        <f>IFERROR(MID($D2567,10,7)+0,"")</f>
        <v/>
      </c>
      <c r="K2567" s="25" t="str">
        <f>IFERROR(MID($D2567,19,7)+0,"")</f>
        <v/>
      </c>
      <c r="L2567" s="25" t="str">
        <f>IFERROR(MID($D2567,28,7)+0,"")</f>
        <v/>
      </c>
      <c r="M2567" s="25" t="str">
        <f>IF(IFERROR(MID($Q2567,1,7)+0,"")&lt;1130000,IF(INDEX(C:C,MATCH(LEFT(Q2567,7)+0,I:I,0))&lt;1130000,"",INDEX(C:C,MATCH(LEFT(Q2567,7)+0,I:I,0))),IFERROR(MID($Q2567,1,7)+0,""))</f>
        <v/>
      </c>
      <c r="N2567" s="25" t="str">
        <f>IF(IFERROR(MID($Q2567,10,7)+0,"")&lt;1130000,"",IFERROR(MID($Q2567,10,7)+0,""))</f>
        <v/>
      </c>
      <c r="O2567" s="25" t="str">
        <f>IF(IFERROR(MID($Q2567,19,7)+0,"")&lt;1130000,"",IFERROR(MID($Q2567,19,7)+0,""))</f>
        <v/>
      </c>
      <c r="P2567" s="25" t="str">
        <f>IF(M2567="","",IF(N2567="",M2567,M2567&amp;", "&amp;N2567))</f>
        <v/>
      </c>
      <c r="Q2567" s="25"/>
      <c r="R2567" s="25"/>
      <c r="S2567" s="35" t="s">
        <v>67</v>
      </c>
      <c r="T2567" s="25" t="s">
        <v>24</v>
      </c>
      <c r="U2567" s="185">
        <v>5286</v>
      </c>
      <c r="V2567" s="188">
        <v>5656</v>
      </c>
      <c r="W2567" s="189">
        <v>6052</v>
      </c>
      <c r="X2567" s="31">
        <v>6657</v>
      </c>
      <c r="Y2567" s="90">
        <f>IFERROR(ROUND(X2567/W2567-1,2),"")</f>
        <v>0.1</v>
      </c>
      <c r="Z2567" s="31">
        <f>IF(OR(S2567="VLD MLC components",S2567="VLD MLC pipes",S2567="VLD PEX components",S2567="VLD PEX pipes",S2567="VLD PHC components",S2567="VLD PHC pipes",S2567="Controls VLD"),"По запросу",X2567)</f>
        <v>6657</v>
      </c>
      <c r="AA2567" s="63">
        <f>ROUND(X2567/1.2,3)</f>
        <v>5547.5</v>
      </c>
      <c r="AB2567" s="23">
        <v>5043.3329999999996</v>
      </c>
      <c r="AC2567" s="190">
        <f>IFERROR(ROUND(AA2567/AB2567-1,2),"")</f>
        <v>0.1</v>
      </c>
      <c r="AD2567" s="25">
        <v>2.5</v>
      </c>
      <c r="AE2567" s="25">
        <v>5.3280000000000001E-2</v>
      </c>
      <c r="AF2567" s="25">
        <v>0</v>
      </c>
      <c r="AG2567" s="25" t="s">
        <v>22</v>
      </c>
      <c r="AH2567" s="25">
        <v>0</v>
      </c>
      <c r="AI2567" s="25">
        <v>0</v>
      </c>
      <c r="AJ2567" s="25"/>
      <c r="AK2567" s="42" t="s">
        <v>19</v>
      </c>
      <c r="AL2567" s="25"/>
      <c r="AM2567" s="25">
        <v>1</v>
      </c>
      <c r="AN2567" s="25"/>
      <c r="AO2567" s="25"/>
      <c r="AP2567" s="25"/>
      <c r="AQ2567" s="25">
        <v>2.5</v>
      </c>
      <c r="AR2567" s="94">
        <v>5.3280000000000001E-2</v>
      </c>
      <c r="AS2567" s="157" t="s">
        <v>22</v>
      </c>
      <c r="AT2567" s="93">
        <v>44713</v>
      </c>
      <c r="AU2567" s="92" t="s">
        <v>2181</v>
      </c>
      <c r="AV2567" s="91" t="s">
        <v>152</v>
      </c>
      <c r="AW2567" s="92" t="s">
        <v>152</v>
      </c>
      <c r="AX2567" s="92" t="s">
        <v>48</v>
      </c>
      <c r="AY2567" s="91" t="s">
        <v>48</v>
      </c>
      <c r="AZ2567" s="23"/>
      <c r="BA2567" s="25">
        <v>0</v>
      </c>
      <c r="BB2567" t="s">
        <v>48</v>
      </c>
      <c r="BC2567" t="e">
        <v>#N/A</v>
      </c>
      <c r="BD2567" t="e">
        <f>IF(Z2567=BC2567,"OK")</f>
        <v>#N/A</v>
      </c>
      <c r="BE2567">
        <v>2.5</v>
      </c>
      <c r="BF2567">
        <v>5.3280000000000001E-2</v>
      </c>
      <c r="BG2567">
        <v>0</v>
      </c>
      <c r="BH2567">
        <v>0</v>
      </c>
      <c r="BI2567">
        <v>0</v>
      </c>
      <c r="BJ2567">
        <v>2.5</v>
      </c>
      <c r="BK2567">
        <v>5.3280000000000001E-2</v>
      </c>
      <c r="BL2567" t="str">
        <f>IF(ABS(AN2567*AO2567*AP2567/1000000000/AR2567-1)&lt;0.1,"OK","NO")</f>
        <v>NO</v>
      </c>
      <c r="BN2567" s="183"/>
    </row>
    <row r="2568" spans="1:66" ht="25.5" x14ac:dyDescent="0.25">
      <c r="A2568" s="51"/>
      <c r="B2568" s="94">
        <v>2555</v>
      </c>
      <c r="C2568" s="43">
        <v>1135818</v>
      </c>
      <c r="D2568" s="25"/>
      <c r="E2568" s="36" t="s">
        <v>3362</v>
      </c>
      <c r="F2568" s="151" t="s">
        <v>757</v>
      </c>
      <c r="G2568" s="127" t="s">
        <v>32</v>
      </c>
      <c r="H2568" s="46" t="str">
        <f>IFERROR(IFERROR(IF(SEARCH("Usystems",$E2568)&gt;0,"Usystems"),IF(SEARCH("RIIFO",$E2568)&gt;0,"RIIFO","Uponor")),"Uponor")</f>
        <v>Usystems</v>
      </c>
      <c r="I2568" s="25" t="str">
        <f>IFERROR(MID($D2568,1,7)+0,"")</f>
        <v/>
      </c>
      <c r="J2568" s="25" t="str">
        <f>IFERROR(MID($D2568,10,7)+0,"")</f>
        <v/>
      </c>
      <c r="K2568" s="25" t="str">
        <f>IFERROR(MID($D2568,19,7)+0,"")</f>
        <v/>
      </c>
      <c r="L2568" s="25" t="str">
        <f>IFERROR(MID($D2568,28,7)+0,"")</f>
        <v/>
      </c>
      <c r="M2568" s="25" t="str">
        <f>IF(IFERROR(MID($Q2568,1,7)+0,"")&lt;1130000,IF(INDEX(C:C,MATCH(LEFT(Q2568,7)+0,I:I,0))&lt;1130000,"",INDEX(C:C,MATCH(LEFT(Q2568,7)+0,I:I,0))),IFERROR(MID($Q2568,1,7)+0,""))</f>
        <v/>
      </c>
      <c r="N2568" s="25" t="str">
        <f>IF(IFERROR(MID($Q2568,10,7)+0,"")&lt;1130000,"",IFERROR(MID($Q2568,10,7)+0,""))</f>
        <v/>
      </c>
      <c r="O2568" s="25" t="str">
        <f>IF(IFERROR(MID($Q2568,19,7)+0,"")&lt;1130000,"",IFERROR(MID($Q2568,19,7)+0,""))</f>
        <v/>
      </c>
      <c r="P2568" s="25" t="str">
        <f>IF(M2568="","",IF(N2568="",M2568,M2568&amp;", "&amp;N2568))</f>
        <v/>
      </c>
      <c r="Q2568" s="25"/>
      <c r="R2568" s="25"/>
      <c r="S2568" s="35" t="s">
        <v>67</v>
      </c>
      <c r="T2568" s="25" t="s">
        <v>24</v>
      </c>
      <c r="U2568" s="185">
        <v>5284</v>
      </c>
      <c r="V2568" s="188">
        <v>5654</v>
      </c>
      <c r="W2568" s="189">
        <v>6050</v>
      </c>
      <c r="X2568" s="31">
        <v>6655</v>
      </c>
      <c r="Y2568" s="90">
        <f>IFERROR(ROUND(X2568/W2568-1,2),"")</f>
        <v>0.1</v>
      </c>
      <c r="Z2568" s="31">
        <f>IF(OR(S2568="VLD MLC components",S2568="VLD MLC pipes",S2568="VLD PEX components",S2568="VLD PEX pipes",S2568="VLD PHC components",S2568="VLD PHC pipes",S2568="Controls VLD"),"По запросу",X2568)</f>
        <v>6655</v>
      </c>
      <c r="AA2568" s="63">
        <f>ROUND(X2568/1.2,3)</f>
        <v>5545.8329999999996</v>
      </c>
      <c r="AB2568" s="23">
        <v>5041.6670000000004</v>
      </c>
      <c r="AC2568" s="190">
        <f>IFERROR(ROUND(AA2568/AB2568-1,2),"")</f>
        <v>0.1</v>
      </c>
      <c r="AD2568" s="25">
        <v>2.2000000000000002</v>
      </c>
      <c r="AE2568" s="25">
        <v>5.1839999999999997E-2</v>
      </c>
      <c r="AF2568" s="25">
        <v>0</v>
      </c>
      <c r="AG2568" s="25" t="s">
        <v>22</v>
      </c>
      <c r="AH2568" s="25">
        <v>0</v>
      </c>
      <c r="AI2568" s="25">
        <v>0</v>
      </c>
      <c r="AJ2568" s="25"/>
      <c r="AK2568" s="42" t="s">
        <v>19</v>
      </c>
      <c r="AL2568" s="25"/>
      <c r="AM2568" s="25">
        <v>1</v>
      </c>
      <c r="AN2568" s="25"/>
      <c r="AO2568" s="25"/>
      <c r="AP2568" s="25"/>
      <c r="AQ2568" s="25">
        <v>2.2000000000000002</v>
      </c>
      <c r="AR2568" s="94">
        <v>5.1839999999999997E-2</v>
      </c>
      <c r="AS2568" s="157" t="s">
        <v>22</v>
      </c>
      <c r="AT2568" s="93">
        <v>44713</v>
      </c>
      <c r="AU2568" s="92" t="s">
        <v>2181</v>
      </c>
      <c r="AV2568" s="91" t="s">
        <v>152</v>
      </c>
      <c r="AW2568" s="92" t="s">
        <v>152</v>
      </c>
      <c r="AX2568" s="92" t="s">
        <v>48</v>
      </c>
      <c r="AY2568" s="91" t="s">
        <v>48</v>
      </c>
      <c r="AZ2568" s="23"/>
      <c r="BA2568" s="25" t="s">
        <v>2625</v>
      </c>
      <c r="BB2568" t="s">
        <v>48</v>
      </c>
      <c r="BC2568" t="e">
        <v>#N/A</v>
      </c>
      <c r="BD2568" t="e">
        <f>IF(Z2568=BC2568,"OK")</f>
        <v>#N/A</v>
      </c>
      <c r="BE2568">
        <v>2.2000000000000002</v>
      </c>
      <c r="BF2568">
        <v>5.1839999999999997E-2</v>
      </c>
      <c r="BG2568">
        <v>0</v>
      </c>
      <c r="BH2568">
        <v>0</v>
      </c>
      <c r="BI2568">
        <v>0</v>
      </c>
      <c r="BJ2568">
        <v>2.2000000000000002</v>
      </c>
      <c r="BK2568">
        <v>5.1839999999999997E-2</v>
      </c>
      <c r="BL2568" t="str">
        <f>IF(ABS(AN2568*AO2568*AP2568/1000000000/AR2568-1)&lt;0.1,"OK","NO")</f>
        <v>NO</v>
      </c>
      <c r="BN2568" s="183"/>
    </row>
    <row r="2569" spans="1:66" ht="25.5" x14ac:dyDescent="0.25">
      <c r="A2569" s="51"/>
      <c r="B2569" s="94">
        <v>2556</v>
      </c>
      <c r="C2569" s="43">
        <v>1135819</v>
      </c>
      <c r="D2569" s="25"/>
      <c r="E2569" s="36" t="s">
        <v>3361</v>
      </c>
      <c r="F2569" s="151" t="s">
        <v>667</v>
      </c>
      <c r="G2569" s="127" t="s">
        <v>32</v>
      </c>
      <c r="H2569" s="46" t="str">
        <f>IFERROR(IFERROR(IF(SEARCH("Usystems",$E2569)&gt;0,"Usystems"),IF(SEARCH("RIIFO",$E2569)&gt;0,"RIIFO","Uponor")),"Uponor")</f>
        <v>Usystems</v>
      </c>
      <c r="I2569" s="25" t="str">
        <f>IFERROR(MID($D2569,1,7)+0,"")</f>
        <v/>
      </c>
      <c r="J2569" s="25" t="str">
        <f>IFERROR(MID($D2569,10,7)+0,"")</f>
        <v/>
      </c>
      <c r="K2569" s="25" t="str">
        <f>IFERROR(MID($D2569,19,7)+0,"")</f>
        <v/>
      </c>
      <c r="L2569" s="25" t="str">
        <f>IFERROR(MID($D2569,28,7)+0,"")</f>
        <v/>
      </c>
      <c r="M2569" s="25" t="str">
        <f>IF(IFERROR(MID($Q2569,1,7)+0,"")&lt;1130000,IF(INDEX(C:C,MATCH(LEFT(Q2569,7)+0,I:I,0))&lt;1130000,"",INDEX(C:C,MATCH(LEFT(Q2569,7)+0,I:I,0))),IFERROR(MID($Q2569,1,7)+0,""))</f>
        <v/>
      </c>
      <c r="N2569" s="25" t="str">
        <f>IF(IFERROR(MID($Q2569,10,7)+0,"")&lt;1130000,"",IFERROR(MID($Q2569,10,7)+0,""))</f>
        <v/>
      </c>
      <c r="O2569" s="25" t="str">
        <f>IF(IFERROR(MID($Q2569,19,7)+0,"")&lt;1130000,"",IFERROR(MID($Q2569,19,7)+0,""))</f>
        <v/>
      </c>
      <c r="P2569" s="25" t="str">
        <f>IF(M2569="","",IF(N2569="",M2569,M2569&amp;", "&amp;N2569))</f>
        <v/>
      </c>
      <c r="Q2569" s="25"/>
      <c r="R2569" s="25"/>
      <c r="S2569" s="35" t="s">
        <v>67</v>
      </c>
      <c r="T2569" s="25" t="s">
        <v>24</v>
      </c>
      <c r="U2569" s="185">
        <v>6013</v>
      </c>
      <c r="V2569" s="188">
        <v>6434</v>
      </c>
      <c r="W2569" s="189">
        <v>6884</v>
      </c>
      <c r="X2569" s="31">
        <v>7572</v>
      </c>
      <c r="Y2569" s="90">
        <f>IFERROR(ROUND(X2569/W2569-1,2),"")</f>
        <v>0.1</v>
      </c>
      <c r="Z2569" s="31">
        <f>IF(OR(S2569="VLD MLC components",S2569="VLD MLC pipes",S2569="VLD PEX components",S2569="VLD PEX pipes",S2569="VLD PHC components",S2569="VLD PHC pipes",S2569="Controls VLD"),"По запросу",X2569)</f>
        <v>7572</v>
      </c>
      <c r="AA2569" s="63">
        <f>ROUND(X2569/1.2,3)</f>
        <v>6310</v>
      </c>
      <c r="AB2569" s="23">
        <v>5736.6670000000004</v>
      </c>
      <c r="AC2569" s="190">
        <f>IFERROR(ROUND(AA2569/AB2569-1,2),"")</f>
        <v>0.1</v>
      </c>
      <c r="AD2569" s="25">
        <v>2.4500000000000002</v>
      </c>
      <c r="AE2569" s="25">
        <v>5.1839999999999997E-2</v>
      </c>
      <c r="AF2569" s="25">
        <v>0</v>
      </c>
      <c r="AG2569" s="25" t="s">
        <v>22</v>
      </c>
      <c r="AH2569" s="25">
        <v>0</v>
      </c>
      <c r="AI2569" s="25">
        <v>0</v>
      </c>
      <c r="AJ2569" s="25"/>
      <c r="AK2569" s="42" t="s">
        <v>19</v>
      </c>
      <c r="AL2569" s="25"/>
      <c r="AM2569" s="25">
        <v>1</v>
      </c>
      <c r="AN2569" s="25"/>
      <c r="AO2569" s="25"/>
      <c r="AP2569" s="25"/>
      <c r="AQ2569" s="25">
        <v>2.4500000000000002</v>
      </c>
      <c r="AR2569" s="94">
        <v>5.1839999999999997E-2</v>
      </c>
      <c r="AS2569" s="157" t="s">
        <v>22</v>
      </c>
      <c r="AT2569" s="93">
        <v>44713</v>
      </c>
      <c r="AU2569" s="92" t="s">
        <v>2181</v>
      </c>
      <c r="AV2569" s="91" t="s">
        <v>152</v>
      </c>
      <c r="AW2569" s="92" t="s">
        <v>152</v>
      </c>
      <c r="AX2569" s="92" t="s">
        <v>48</v>
      </c>
      <c r="AY2569" s="91" t="s">
        <v>48</v>
      </c>
      <c r="AZ2569" s="23"/>
      <c r="BA2569" s="25" t="s">
        <v>3360</v>
      </c>
      <c r="BB2569" t="s">
        <v>48</v>
      </c>
      <c r="BC2569" t="e">
        <v>#N/A</v>
      </c>
      <c r="BD2569" t="e">
        <f>IF(Z2569=BC2569,"OK")</f>
        <v>#N/A</v>
      </c>
      <c r="BE2569">
        <v>2.4500000000000002</v>
      </c>
      <c r="BF2569">
        <v>5.1839999999999997E-2</v>
      </c>
      <c r="BG2569">
        <v>0</v>
      </c>
      <c r="BH2569">
        <v>0</v>
      </c>
      <c r="BI2569">
        <v>0</v>
      </c>
      <c r="BJ2569">
        <v>2.4500000000000002</v>
      </c>
      <c r="BK2569">
        <v>5.1839999999999997E-2</v>
      </c>
      <c r="BL2569" t="str">
        <f>IF(ABS(AN2569*AO2569*AP2569/1000000000/AR2569-1)&lt;0.1,"OK","NO")</f>
        <v>NO</v>
      </c>
      <c r="BN2569" s="183"/>
    </row>
    <row r="2570" spans="1:66" ht="25.5" x14ac:dyDescent="0.25">
      <c r="A2570" s="51"/>
      <c r="B2570" s="94">
        <v>2557</v>
      </c>
      <c r="C2570" s="43">
        <v>1135820</v>
      </c>
      <c r="D2570" s="25"/>
      <c r="E2570" s="36" t="s">
        <v>3359</v>
      </c>
      <c r="F2570" s="151" t="s">
        <v>757</v>
      </c>
      <c r="G2570" s="127" t="s">
        <v>32</v>
      </c>
      <c r="H2570" s="46" t="str">
        <f>IFERROR(IFERROR(IF(SEARCH("Usystems",$E2570)&gt;0,"Usystems"),IF(SEARCH("RIIFO",$E2570)&gt;0,"RIIFO","Uponor")),"Uponor")</f>
        <v>Usystems</v>
      </c>
      <c r="I2570" s="25" t="str">
        <f>IFERROR(MID($D2570,1,7)+0,"")</f>
        <v/>
      </c>
      <c r="J2570" s="25" t="str">
        <f>IFERROR(MID($D2570,10,7)+0,"")</f>
        <v/>
      </c>
      <c r="K2570" s="25" t="str">
        <f>IFERROR(MID($D2570,19,7)+0,"")</f>
        <v/>
      </c>
      <c r="L2570" s="25" t="str">
        <f>IFERROR(MID($D2570,28,7)+0,"")</f>
        <v/>
      </c>
      <c r="M2570" s="25" t="str">
        <f>IF(IFERROR(MID($Q2570,1,7)+0,"")&lt;1130000,IF(INDEX(C:C,MATCH(LEFT(Q2570,7)+0,I:I,0))&lt;1130000,"",INDEX(C:C,MATCH(LEFT(Q2570,7)+0,I:I,0))),IFERROR(MID($Q2570,1,7)+0,""))</f>
        <v/>
      </c>
      <c r="N2570" s="25" t="str">
        <f>IF(IFERROR(MID($Q2570,10,7)+0,"")&lt;1130000,"",IFERROR(MID($Q2570,10,7)+0,""))</f>
        <v/>
      </c>
      <c r="O2570" s="25" t="str">
        <f>IF(IFERROR(MID($Q2570,19,7)+0,"")&lt;1130000,"",IFERROR(MID($Q2570,19,7)+0,""))</f>
        <v/>
      </c>
      <c r="P2570" s="25" t="str">
        <f>IF(M2570="","",IF(N2570="",M2570,M2570&amp;", "&amp;N2570))</f>
        <v/>
      </c>
      <c r="Q2570" s="25"/>
      <c r="R2570" s="25"/>
      <c r="S2570" s="35" t="s">
        <v>67</v>
      </c>
      <c r="T2570" s="25" t="s">
        <v>24</v>
      </c>
      <c r="U2570" s="185">
        <v>6016</v>
      </c>
      <c r="V2570" s="188">
        <v>6437</v>
      </c>
      <c r="W2570" s="189">
        <v>6888</v>
      </c>
      <c r="X2570" s="31">
        <v>7577</v>
      </c>
      <c r="Y2570" s="90">
        <f>IFERROR(ROUND(X2570/W2570-1,2),"")</f>
        <v>0.1</v>
      </c>
      <c r="Z2570" s="31">
        <f>IF(OR(S2570="VLD MLC components",S2570="VLD MLC pipes",S2570="VLD PEX components",S2570="VLD PEX pipes",S2570="VLD PHC components",S2570="VLD PHC pipes",S2570="Controls VLD"),"По запросу",X2570)</f>
        <v>7577</v>
      </c>
      <c r="AA2570" s="63">
        <f>ROUND(X2570/1.2,3)</f>
        <v>6314.1670000000004</v>
      </c>
      <c r="AB2570" s="23">
        <v>5740</v>
      </c>
      <c r="AC2570" s="190">
        <f>IFERROR(ROUND(AA2570/AB2570-1,2),"")</f>
        <v>0.1</v>
      </c>
      <c r="AD2570" s="25">
        <v>2.8</v>
      </c>
      <c r="AE2570" s="25">
        <v>5.3280000000000001E-2</v>
      </c>
      <c r="AF2570" s="25">
        <v>0</v>
      </c>
      <c r="AG2570" s="25" t="s">
        <v>22</v>
      </c>
      <c r="AH2570" s="25">
        <v>0</v>
      </c>
      <c r="AI2570" s="25">
        <v>0</v>
      </c>
      <c r="AJ2570" s="25"/>
      <c r="AK2570" s="42" t="s">
        <v>19</v>
      </c>
      <c r="AL2570" s="25"/>
      <c r="AM2570" s="25">
        <v>1</v>
      </c>
      <c r="AN2570" s="25"/>
      <c r="AO2570" s="25"/>
      <c r="AP2570" s="25"/>
      <c r="AQ2570" s="25">
        <v>2.8</v>
      </c>
      <c r="AR2570" s="94">
        <v>5.3280000000000001E-2</v>
      </c>
      <c r="AS2570" s="157" t="s">
        <v>22</v>
      </c>
      <c r="AT2570" s="93">
        <v>44713</v>
      </c>
      <c r="AU2570" s="92" t="s">
        <v>2181</v>
      </c>
      <c r="AV2570" s="91" t="s">
        <v>152</v>
      </c>
      <c r="AW2570" s="92" t="s">
        <v>152</v>
      </c>
      <c r="AX2570" s="92" t="s">
        <v>48</v>
      </c>
      <c r="AY2570" s="91" t="s">
        <v>48</v>
      </c>
      <c r="AZ2570" s="23"/>
      <c r="BA2570" s="25" t="s">
        <v>3358</v>
      </c>
      <c r="BB2570" t="s">
        <v>48</v>
      </c>
      <c r="BC2570" t="e">
        <v>#N/A</v>
      </c>
      <c r="BD2570" t="e">
        <f>IF(Z2570=BC2570,"OK")</f>
        <v>#N/A</v>
      </c>
      <c r="BE2570">
        <v>2.8</v>
      </c>
      <c r="BF2570">
        <v>5.3280000000000001E-2</v>
      </c>
      <c r="BG2570">
        <v>0</v>
      </c>
      <c r="BH2570">
        <v>0</v>
      </c>
      <c r="BI2570">
        <v>0</v>
      </c>
      <c r="BJ2570">
        <v>2.8</v>
      </c>
      <c r="BK2570">
        <v>5.3280000000000001E-2</v>
      </c>
      <c r="BL2570" t="str">
        <f>IF(ABS(AN2570*AO2570*AP2570/1000000000/AR2570-1)&lt;0.1,"OK","NO")</f>
        <v>NO</v>
      </c>
      <c r="BN2570" s="183"/>
    </row>
    <row r="2571" spans="1:66" ht="25.5" x14ac:dyDescent="0.25">
      <c r="A2571" s="51"/>
      <c r="B2571" s="94">
        <v>2558</v>
      </c>
      <c r="C2571" s="43">
        <v>1135821</v>
      </c>
      <c r="D2571" s="25"/>
      <c r="E2571" s="36" t="s">
        <v>3357</v>
      </c>
      <c r="F2571" s="151" t="s">
        <v>21</v>
      </c>
      <c r="G2571" s="127" t="s">
        <v>32</v>
      </c>
      <c r="H2571" s="46" t="str">
        <f>IFERROR(IFERROR(IF(SEARCH("Usystems",$E2571)&gt;0,"Usystems"),IF(SEARCH("RIIFO",$E2571)&gt;0,"RIIFO","Uponor")),"Uponor")</f>
        <v>Usystems</v>
      </c>
      <c r="I2571" s="25" t="str">
        <f>IFERROR(MID($D2571,1,7)+0,"")</f>
        <v/>
      </c>
      <c r="J2571" s="25" t="str">
        <f>IFERROR(MID($D2571,10,7)+0,"")</f>
        <v/>
      </c>
      <c r="K2571" s="25" t="str">
        <f>IFERROR(MID($D2571,19,7)+0,"")</f>
        <v/>
      </c>
      <c r="L2571" s="25" t="str">
        <f>IFERROR(MID($D2571,28,7)+0,"")</f>
        <v/>
      </c>
      <c r="M2571" s="25" t="str">
        <f>IF(IFERROR(MID($Q2571,1,7)+0,"")&lt;1130000,IF(INDEX(C:C,MATCH(LEFT(Q2571,7)+0,I:I,0))&lt;1130000,"",INDEX(C:C,MATCH(LEFT(Q2571,7)+0,I:I,0))),IFERROR(MID($Q2571,1,7)+0,""))</f>
        <v/>
      </c>
      <c r="N2571" s="25" t="str">
        <f>IF(IFERROR(MID($Q2571,10,7)+0,"")&lt;1130000,"",IFERROR(MID($Q2571,10,7)+0,""))</f>
        <v/>
      </c>
      <c r="O2571" s="25" t="str">
        <f>IF(IFERROR(MID($Q2571,19,7)+0,"")&lt;1130000,"",IFERROR(MID($Q2571,19,7)+0,""))</f>
        <v/>
      </c>
      <c r="P2571" s="25" t="str">
        <f>IF(M2571="","",IF(N2571="",M2571,M2571&amp;", "&amp;N2571))</f>
        <v/>
      </c>
      <c r="Q2571" s="25"/>
      <c r="R2571" s="25"/>
      <c r="S2571" s="35" t="s">
        <v>67</v>
      </c>
      <c r="T2571" s="25" t="s">
        <v>24</v>
      </c>
      <c r="U2571" s="185">
        <v>7371</v>
      </c>
      <c r="V2571" s="188">
        <v>7887</v>
      </c>
      <c r="W2571" s="189">
        <v>8439</v>
      </c>
      <c r="X2571" s="31">
        <v>9283</v>
      </c>
      <c r="Y2571" s="90">
        <f>IFERROR(ROUND(X2571/W2571-1,2),"")</f>
        <v>0.1</v>
      </c>
      <c r="Z2571" s="31">
        <f>IF(OR(S2571="VLD MLC components",S2571="VLD MLC pipes",S2571="VLD PEX components",S2571="VLD PEX pipes",S2571="VLD PHC components",S2571="VLD PHC pipes",S2571="Controls VLD"),"По запросу",X2571)</f>
        <v>9283</v>
      </c>
      <c r="AA2571" s="63">
        <f>ROUND(X2571/1.2,3)</f>
        <v>7735.8329999999996</v>
      </c>
      <c r="AB2571" s="23">
        <v>7032.5</v>
      </c>
      <c r="AC2571" s="190">
        <f>IFERROR(ROUND(AA2571/AB2571-1,2),"")</f>
        <v>0.1</v>
      </c>
      <c r="AD2571" s="25">
        <v>3.1</v>
      </c>
      <c r="AE2571" s="25">
        <v>5.7000000000000002E-2</v>
      </c>
      <c r="AF2571" s="25">
        <v>0</v>
      </c>
      <c r="AG2571" s="25" t="s">
        <v>22</v>
      </c>
      <c r="AH2571" s="25">
        <v>0</v>
      </c>
      <c r="AI2571" s="25">
        <v>0</v>
      </c>
      <c r="AJ2571" s="25"/>
      <c r="AK2571" s="42" t="s">
        <v>19</v>
      </c>
      <c r="AL2571" s="25"/>
      <c r="AM2571" s="25">
        <v>1</v>
      </c>
      <c r="AN2571" s="25"/>
      <c r="AO2571" s="25"/>
      <c r="AP2571" s="25"/>
      <c r="AQ2571" s="25">
        <v>3.1</v>
      </c>
      <c r="AR2571" s="94">
        <v>5.7000000000000002E-2</v>
      </c>
      <c r="AS2571" s="157" t="s">
        <v>22</v>
      </c>
      <c r="AT2571" s="93">
        <v>44713</v>
      </c>
      <c r="AU2571" s="92" t="s">
        <v>2181</v>
      </c>
      <c r="AV2571" s="91" t="s">
        <v>152</v>
      </c>
      <c r="AW2571" s="92" t="s">
        <v>152</v>
      </c>
      <c r="AX2571" s="92" t="s">
        <v>48</v>
      </c>
      <c r="AY2571" s="91" t="s">
        <v>48</v>
      </c>
      <c r="AZ2571" s="23"/>
      <c r="BA2571" s="25" t="s">
        <v>3356</v>
      </c>
      <c r="BB2571" t="s">
        <v>48</v>
      </c>
      <c r="BC2571" t="e">
        <v>#N/A</v>
      </c>
      <c r="BD2571" t="e">
        <f>IF(Z2571=BC2571,"OK")</f>
        <v>#N/A</v>
      </c>
      <c r="BE2571">
        <v>3.1</v>
      </c>
      <c r="BF2571">
        <v>5.7000000000000002E-2</v>
      </c>
      <c r="BG2571">
        <v>0</v>
      </c>
      <c r="BH2571">
        <v>0</v>
      </c>
      <c r="BI2571">
        <v>0</v>
      </c>
      <c r="BJ2571">
        <v>3.1</v>
      </c>
      <c r="BK2571">
        <v>5.7000000000000002E-2</v>
      </c>
      <c r="BL2571" t="str">
        <f>IF(ABS(AN2571*AO2571*AP2571/1000000000/AR2571-1)&lt;0.1,"OK","NO")</f>
        <v>NO</v>
      </c>
      <c r="BN2571" s="183"/>
    </row>
    <row r="2572" spans="1:66" ht="25.5" x14ac:dyDescent="0.25">
      <c r="A2572" s="51"/>
      <c r="B2572" s="94">
        <v>2559</v>
      </c>
      <c r="C2572" s="43">
        <v>1135822</v>
      </c>
      <c r="D2572" s="25"/>
      <c r="E2572" s="36" t="s">
        <v>3355</v>
      </c>
      <c r="F2572" s="151" t="s">
        <v>757</v>
      </c>
      <c r="G2572" s="127" t="s">
        <v>32</v>
      </c>
      <c r="H2572" s="46" t="str">
        <f>IFERROR(IFERROR(IF(SEARCH("Usystems",$E2572)&gt;0,"Usystems"),IF(SEARCH("RIIFO",$E2572)&gt;0,"RIIFO","Uponor")),"Uponor")</f>
        <v>Usystems</v>
      </c>
      <c r="I2572" s="25" t="str">
        <f>IFERROR(MID($D2572,1,7)+0,"")</f>
        <v/>
      </c>
      <c r="J2572" s="25" t="str">
        <f>IFERROR(MID($D2572,10,7)+0,"")</f>
        <v/>
      </c>
      <c r="K2572" s="25" t="str">
        <f>IFERROR(MID($D2572,19,7)+0,"")</f>
        <v/>
      </c>
      <c r="L2572" s="25" t="str">
        <f>IFERROR(MID($D2572,28,7)+0,"")</f>
        <v/>
      </c>
      <c r="M2572" s="25" t="str">
        <f>IF(IFERROR(MID($Q2572,1,7)+0,"")&lt;1130000,IF(INDEX(C:C,MATCH(LEFT(Q2572,7)+0,I:I,0))&lt;1130000,"",INDEX(C:C,MATCH(LEFT(Q2572,7)+0,I:I,0))),IFERROR(MID($Q2572,1,7)+0,""))</f>
        <v/>
      </c>
      <c r="N2572" s="25" t="str">
        <f>IF(IFERROR(MID($Q2572,10,7)+0,"")&lt;1130000,"",IFERROR(MID($Q2572,10,7)+0,""))</f>
        <v/>
      </c>
      <c r="O2572" s="25" t="str">
        <f>IF(IFERROR(MID($Q2572,19,7)+0,"")&lt;1130000,"",IFERROR(MID($Q2572,19,7)+0,""))</f>
        <v/>
      </c>
      <c r="P2572" s="25" t="str">
        <f>IF(M2572="","",IF(N2572="",M2572,M2572&amp;", "&amp;N2572))</f>
        <v/>
      </c>
      <c r="Q2572" s="25"/>
      <c r="R2572" s="25"/>
      <c r="S2572" s="35" t="s">
        <v>67</v>
      </c>
      <c r="T2572" s="25" t="s">
        <v>24</v>
      </c>
      <c r="U2572" s="185">
        <v>9739</v>
      </c>
      <c r="V2572" s="188">
        <v>10421</v>
      </c>
      <c r="W2572" s="189">
        <v>11150</v>
      </c>
      <c r="X2572" s="31">
        <v>12265</v>
      </c>
      <c r="Y2572" s="90">
        <f>IFERROR(ROUND(X2572/W2572-1,2),"")</f>
        <v>0.1</v>
      </c>
      <c r="Z2572" s="31">
        <f>IF(OR(S2572="VLD MLC components",S2572="VLD MLC pipes",S2572="VLD PEX components",S2572="VLD PEX pipes",S2572="VLD PHC components",S2572="VLD PHC pipes",S2572="Controls VLD"),"По запросу",X2572)</f>
        <v>12265</v>
      </c>
      <c r="AA2572" s="63">
        <f>ROUND(X2572/1.2,3)</f>
        <v>10220.833000000001</v>
      </c>
      <c r="AB2572" s="23">
        <v>9291.6669999999995</v>
      </c>
      <c r="AC2572" s="190">
        <f>IFERROR(ROUND(AA2572/AB2572-1,2),"")</f>
        <v>0.1</v>
      </c>
      <c r="AD2572" s="25">
        <v>3.5</v>
      </c>
      <c r="AE2572" s="25">
        <v>8.5000000000000006E-2</v>
      </c>
      <c r="AF2572" s="25">
        <v>0</v>
      </c>
      <c r="AG2572" s="25" t="s">
        <v>22</v>
      </c>
      <c r="AH2572" s="25">
        <v>0</v>
      </c>
      <c r="AI2572" s="25">
        <v>0</v>
      </c>
      <c r="AJ2572" s="25"/>
      <c r="AK2572" s="42" t="s">
        <v>19</v>
      </c>
      <c r="AL2572" s="25"/>
      <c r="AM2572" s="25">
        <v>1</v>
      </c>
      <c r="AN2572" s="25"/>
      <c r="AO2572" s="25"/>
      <c r="AP2572" s="25"/>
      <c r="AQ2572" s="25">
        <v>3.5</v>
      </c>
      <c r="AR2572" s="94">
        <v>8.5000000000000006E-2</v>
      </c>
      <c r="AS2572" s="157" t="s">
        <v>22</v>
      </c>
      <c r="AT2572" s="93">
        <v>44713</v>
      </c>
      <c r="AU2572" s="92" t="s">
        <v>2181</v>
      </c>
      <c r="AV2572" s="91" t="s">
        <v>152</v>
      </c>
      <c r="AW2572" s="92" t="s">
        <v>152</v>
      </c>
      <c r="AX2572" s="92" t="s">
        <v>48</v>
      </c>
      <c r="AY2572" s="91" t="s">
        <v>48</v>
      </c>
      <c r="AZ2572" s="23"/>
      <c r="BA2572" s="25" t="s">
        <v>3354</v>
      </c>
      <c r="BB2572" t="s">
        <v>48</v>
      </c>
      <c r="BC2572" t="e">
        <v>#N/A</v>
      </c>
      <c r="BD2572" t="e">
        <f>IF(Z2572=BC2572,"OK")</f>
        <v>#N/A</v>
      </c>
      <c r="BE2572">
        <v>3.5</v>
      </c>
      <c r="BF2572">
        <v>8.5000000000000006E-2</v>
      </c>
      <c r="BG2572">
        <v>0</v>
      </c>
      <c r="BH2572">
        <v>0</v>
      </c>
      <c r="BI2572">
        <v>0</v>
      </c>
      <c r="BJ2572">
        <v>3.5</v>
      </c>
      <c r="BK2572">
        <v>8.5000000000000006E-2</v>
      </c>
      <c r="BL2572" t="str">
        <f>IF(ABS(AN2572*AO2572*AP2572/1000000000/AR2572-1)&lt;0.1,"OK","NO")</f>
        <v>NO</v>
      </c>
      <c r="BN2572" s="183"/>
    </row>
    <row r="2573" spans="1:66" ht="25.5" x14ac:dyDescent="0.25">
      <c r="A2573" s="51"/>
      <c r="B2573" s="94">
        <v>2560</v>
      </c>
      <c r="C2573" s="43">
        <v>1135823</v>
      </c>
      <c r="D2573" s="25"/>
      <c r="E2573" s="36" t="s">
        <v>3353</v>
      </c>
      <c r="F2573" s="151" t="s">
        <v>21</v>
      </c>
      <c r="G2573" s="127" t="s">
        <v>30</v>
      </c>
      <c r="H2573" s="46" t="str">
        <f>IFERROR(IFERROR(IF(SEARCH("Usystems",$E2573)&gt;0,"Usystems"),IF(SEARCH("RIIFO",$E2573)&gt;0,"RIIFO","Uponor")),"Uponor")</f>
        <v>Usystems</v>
      </c>
      <c r="I2573" s="25" t="str">
        <f>IFERROR(MID($D2573,1,7)+0,"")</f>
        <v/>
      </c>
      <c r="J2573" s="25" t="str">
        <f>IFERROR(MID($D2573,10,7)+0,"")</f>
        <v/>
      </c>
      <c r="K2573" s="25" t="str">
        <f>IFERROR(MID($D2573,19,7)+0,"")</f>
        <v/>
      </c>
      <c r="L2573" s="25" t="str">
        <f>IFERROR(MID($D2573,28,7)+0,"")</f>
        <v/>
      </c>
      <c r="M2573" s="25" t="str">
        <f>IF(IFERROR(MID($Q2573,1,7)+0,"")&lt;1130000,IF(INDEX(C:C,MATCH(LEFT(Q2573,7)+0,I:I,0))&lt;1130000,"",INDEX(C:C,MATCH(LEFT(Q2573,7)+0,I:I,0))),IFERROR(MID($Q2573,1,7)+0,""))</f>
        <v/>
      </c>
      <c r="N2573" s="25" t="str">
        <f>IF(IFERROR(MID($Q2573,10,7)+0,"")&lt;1130000,"",IFERROR(MID($Q2573,10,7)+0,""))</f>
        <v/>
      </c>
      <c r="O2573" s="25" t="str">
        <f>IF(IFERROR(MID($Q2573,19,7)+0,"")&lt;1130000,"",IFERROR(MID($Q2573,19,7)+0,""))</f>
        <v/>
      </c>
      <c r="P2573" s="25" t="str">
        <f>IF(M2573="","",IF(N2573="",M2573,M2573&amp;", "&amp;N2573))</f>
        <v/>
      </c>
      <c r="Q2573" s="25"/>
      <c r="R2573" s="25"/>
      <c r="S2573" s="35" t="s">
        <v>67</v>
      </c>
      <c r="T2573" s="25" t="s">
        <v>24</v>
      </c>
      <c r="U2573" s="185">
        <v>6384</v>
      </c>
      <c r="V2573" s="188">
        <v>6831</v>
      </c>
      <c r="W2573" s="189">
        <v>7309</v>
      </c>
      <c r="X2573" s="31">
        <v>8040</v>
      </c>
      <c r="Y2573" s="90">
        <f>IFERROR(ROUND(X2573/W2573-1,2),"")</f>
        <v>0.1</v>
      </c>
      <c r="Z2573" s="31">
        <f>IF(OR(S2573="VLD MLC components",S2573="VLD MLC pipes",S2573="VLD PEX components",S2573="VLD PEX pipes",S2573="VLD PHC components",S2573="VLD PHC pipes",S2573="Controls VLD"),"По запросу",X2573)</f>
        <v>8040</v>
      </c>
      <c r="AA2573" s="63">
        <f>ROUND(X2573/1.2,3)</f>
        <v>6700</v>
      </c>
      <c r="AB2573" s="23">
        <v>6090.8329999999996</v>
      </c>
      <c r="AC2573" s="190">
        <f>IFERROR(ROUND(AA2573/AB2573-1,2),"")</f>
        <v>0.1</v>
      </c>
      <c r="AD2573" s="25">
        <v>2.5</v>
      </c>
      <c r="AE2573" s="25">
        <v>5.3280000000000001E-2</v>
      </c>
      <c r="AF2573" s="25">
        <v>0</v>
      </c>
      <c r="AG2573" s="25" t="s">
        <v>22</v>
      </c>
      <c r="AH2573" s="25">
        <v>0</v>
      </c>
      <c r="AI2573" s="25">
        <v>0</v>
      </c>
      <c r="AJ2573" s="22" t="s">
        <v>20</v>
      </c>
      <c r="AK2573" s="42" t="s">
        <v>19</v>
      </c>
      <c r="AL2573" s="22"/>
      <c r="AM2573" s="25">
        <v>1</v>
      </c>
      <c r="AN2573" s="25"/>
      <c r="AO2573" s="25"/>
      <c r="AP2573" s="25"/>
      <c r="AQ2573" s="25">
        <v>2.5</v>
      </c>
      <c r="AR2573" s="94">
        <v>5.3280000000000001E-2</v>
      </c>
      <c r="AS2573" s="157" t="s">
        <v>22</v>
      </c>
      <c r="AT2573" s="93">
        <v>44713</v>
      </c>
      <c r="AU2573" s="92" t="s">
        <v>2181</v>
      </c>
      <c r="AV2573" s="91" t="s">
        <v>152</v>
      </c>
      <c r="AW2573" s="92" t="s">
        <v>152</v>
      </c>
      <c r="AX2573" s="92" t="s">
        <v>48</v>
      </c>
      <c r="AY2573" s="91" t="s">
        <v>152</v>
      </c>
      <c r="AZ2573" s="23"/>
      <c r="BA2573" s="25" t="s">
        <v>3351</v>
      </c>
      <c r="BB2573" t="s">
        <v>48</v>
      </c>
      <c r="BC2573" t="e">
        <v>#N/A</v>
      </c>
      <c r="BD2573" t="e">
        <f>IF(Z2573=BC2573,"OK")</f>
        <v>#N/A</v>
      </c>
      <c r="BE2573">
        <v>2.5</v>
      </c>
      <c r="BF2573">
        <v>5.3280000000000001E-2</v>
      </c>
      <c r="BG2573">
        <v>0</v>
      </c>
      <c r="BH2573">
        <v>0</v>
      </c>
      <c r="BI2573">
        <v>0</v>
      </c>
      <c r="BJ2573">
        <v>2.5</v>
      </c>
      <c r="BK2573">
        <v>5.3280000000000001E-2</v>
      </c>
      <c r="BL2573" t="str">
        <f>IF(ABS(AN2573*AO2573*AP2573/1000000000/AR2573-1)&lt;0.1,"OK","NO")</f>
        <v>NO</v>
      </c>
      <c r="BN2573" s="183"/>
    </row>
    <row r="2574" spans="1:66" ht="25.5" x14ac:dyDescent="0.25">
      <c r="A2574" s="51"/>
      <c r="B2574" s="94">
        <v>2561</v>
      </c>
      <c r="C2574" s="43">
        <v>1135824</v>
      </c>
      <c r="D2574" s="25"/>
      <c r="E2574" s="36" t="s">
        <v>3352</v>
      </c>
      <c r="F2574" s="151" t="s">
        <v>21</v>
      </c>
      <c r="G2574" s="127" t="s">
        <v>30</v>
      </c>
      <c r="H2574" s="46" t="str">
        <f>IFERROR(IFERROR(IF(SEARCH("Usystems",$E2574)&gt;0,"Usystems"),IF(SEARCH("RIIFO",$E2574)&gt;0,"RIIFO","Uponor")),"Uponor")</f>
        <v>Usystems</v>
      </c>
      <c r="I2574" s="25" t="str">
        <f>IFERROR(MID($D2574,1,7)+0,"")</f>
        <v/>
      </c>
      <c r="J2574" s="25" t="str">
        <f>IFERROR(MID($D2574,10,7)+0,"")</f>
        <v/>
      </c>
      <c r="K2574" s="25" t="str">
        <f>IFERROR(MID($D2574,19,7)+0,"")</f>
        <v/>
      </c>
      <c r="L2574" s="25" t="str">
        <f>IFERROR(MID($D2574,28,7)+0,"")</f>
        <v/>
      </c>
      <c r="M2574" s="25" t="str">
        <f>IF(IFERROR(MID($Q2574,1,7)+0,"")&lt;1130000,IF(INDEX(C:C,MATCH(LEFT(Q2574,7)+0,I:I,0))&lt;1130000,"",INDEX(C:C,MATCH(LEFT(Q2574,7)+0,I:I,0))),IFERROR(MID($Q2574,1,7)+0,""))</f>
        <v/>
      </c>
      <c r="N2574" s="25" t="str">
        <f>IF(IFERROR(MID($Q2574,10,7)+0,"")&lt;1130000,"",IFERROR(MID($Q2574,10,7)+0,""))</f>
        <v/>
      </c>
      <c r="O2574" s="25" t="str">
        <f>IF(IFERROR(MID($Q2574,19,7)+0,"")&lt;1130000,"",IFERROR(MID($Q2574,19,7)+0,""))</f>
        <v/>
      </c>
      <c r="P2574" s="25" t="str">
        <f>IF(M2574="","",IF(N2574="",M2574,M2574&amp;", "&amp;N2574))</f>
        <v/>
      </c>
      <c r="Q2574" s="25"/>
      <c r="R2574" s="25"/>
      <c r="S2574" s="35" t="s">
        <v>67</v>
      </c>
      <c r="T2574" s="25" t="s">
        <v>24</v>
      </c>
      <c r="U2574" s="185">
        <v>6384</v>
      </c>
      <c r="V2574" s="188">
        <v>6831</v>
      </c>
      <c r="W2574" s="189">
        <v>7309</v>
      </c>
      <c r="X2574" s="31">
        <v>8040</v>
      </c>
      <c r="Y2574" s="90">
        <f>IFERROR(ROUND(X2574/W2574-1,2),"")</f>
        <v>0.1</v>
      </c>
      <c r="Z2574" s="31">
        <f>IF(OR(S2574="VLD MLC components",S2574="VLD MLC pipes",S2574="VLD PEX components",S2574="VLD PEX pipes",S2574="VLD PHC components",S2574="VLD PHC pipes",S2574="Controls VLD"),"По запросу",X2574)</f>
        <v>8040</v>
      </c>
      <c r="AA2574" s="63">
        <f>ROUND(X2574/1.2,3)</f>
        <v>6700</v>
      </c>
      <c r="AB2574" s="23">
        <v>6090.8329999999996</v>
      </c>
      <c r="AC2574" s="190">
        <f>IFERROR(ROUND(AA2574/AB2574-1,2),"")</f>
        <v>0.1</v>
      </c>
      <c r="AD2574" s="25">
        <v>2.41</v>
      </c>
      <c r="AE2574" s="25">
        <v>5.1839999999999997E-2</v>
      </c>
      <c r="AF2574" s="25">
        <v>0</v>
      </c>
      <c r="AG2574" s="25" t="s">
        <v>22</v>
      </c>
      <c r="AH2574" s="25">
        <v>0</v>
      </c>
      <c r="AI2574" s="25">
        <v>0</v>
      </c>
      <c r="AJ2574" s="22" t="s">
        <v>20</v>
      </c>
      <c r="AK2574" s="42" t="s">
        <v>19</v>
      </c>
      <c r="AL2574" s="22"/>
      <c r="AM2574" s="25">
        <v>1</v>
      </c>
      <c r="AN2574" s="25"/>
      <c r="AO2574" s="25"/>
      <c r="AP2574" s="25"/>
      <c r="AQ2574" s="25">
        <v>2.41</v>
      </c>
      <c r="AR2574" s="94">
        <v>5.1839999999999997E-2</v>
      </c>
      <c r="AS2574" s="157" t="s">
        <v>22</v>
      </c>
      <c r="AT2574" s="93">
        <v>44713</v>
      </c>
      <c r="AU2574" s="92" t="s">
        <v>2181</v>
      </c>
      <c r="AV2574" s="91" t="s">
        <v>152</v>
      </c>
      <c r="AW2574" s="92" t="s">
        <v>152</v>
      </c>
      <c r="AX2574" s="92" t="s">
        <v>48</v>
      </c>
      <c r="AY2574" s="91" t="s">
        <v>152</v>
      </c>
      <c r="AZ2574" s="23"/>
      <c r="BA2574" s="25" t="s">
        <v>3351</v>
      </c>
      <c r="BB2574" t="s">
        <v>48</v>
      </c>
      <c r="BC2574" t="e">
        <v>#N/A</v>
      </c>
      <c r="BD2574" t="e">
        <f>IF(Z2574=BC2574,"OK")</f>
        <v>#N/A</v>
      </c>
      <c r="BE2574">
        <v>2.41</v>
      </c>
      <c r="BF2574">
        <v>5.1839999999999997E-2</v>
      </c>
      <c r="BG2574">
        <v>0</v>
      </c>
      <c r="BH2574">
        <v>0</v>
      </c>
      <c r="BI2574">
        <v>0</v>
      </c>
      <c r="BJ2574">
        <v>2.41</v>
      </c>
      <c r="BK2574">
        <v>5.1839999999999997E-2</v>
      </c>
      <c r="BL2574" t="str">
        <f>IF(ABS(AN2574*AO2574*AP2574/1000000000/AR2574-1)&lt;0.1,"OK","NO")</f>
        <v>NO</v>
      </c>
      <c r="BN2574" s="183"/>
    </row>
    <row r="2575" spans="1:66" ht="25.5" x14ac:dyDescent="0.25">
      <c r="A2575" s="51"/>
      <c r="B2575" s="94">
        <v>2562</v>
      </c>
      <c r="C2575" s="43">
        <v>1135825</v>
      </c>
      <c r="D2575" s="25"/>
      <c r="E2575" s="36" t="s">
        <v>3350</v>
      </c>
      <c r="F2575" s="151" t="s">
        <v>21</v>
      </c>
      <c r="G2575" s="127" t="s">
        <v>30</v>
      </c>
      <c r="H2575" s="46" t="str">
        <f>IFERROR(IFERROR(IF(SEARCH("Usystems",$E2575)&gt;0,"Usystems"),IF(SEARCH("RIIFO",$E2575)&gt;0,"RIIFO","Uponor")),"Uponor")</f>
        <v>Usystems</v>
      </c>
      <c r="I2575" s="25" t="str">
        <f>IFERROR(MID($D2575,1,7)+0,"")</f>
        <v/>
      </c>
      <c r="J2575" s="25" t="str">
        <f>IFERROR(MID($D2575,10,7)+0,"")</f>
        <v/>
      </c>
      <c r="K2575" s="25" t="str">
        <f>IFERROR(MID($D2575,19,7)+0,"")</f>
        <v/>
      </c>
      <c r="L2575" s="25" t="str">
        <f>IFERROR(MID($D2575,28,7)+0,"")</f>
        <v/>
      </c>
      <c r="M2575" s="25" t="str">
        <f>IF(IFERROR(MID($Q2575,1,7)+0,"")&lt;1130000,IF(INDEX(C:C,MATCH(LEFT(Q2575,7)+0,I:I,0))&lt;1130000,"",INDEX(C:C,MATCH(LEFT(Q2575,7)+0,I:I,0))),IFERROR(MID($Q2575,1,7)+0,""))</f>
        <v/>
      </c>
      <c r="N2575" s="25" t="str">
        <f>IF(IFERROR(MID($Q2575,10,7)+0,"")&lt;1130000,"",IFERROR(MID($Q2575,10,7)+0,""))</f>
        <v/>
      </c>
      <c r="O2575" s="25" t="str">
        <f>IF(IFERROR(MID($Q2575,19,7)+0,"")&lt;1130000,"",IFERROR(MID($Q2575,19,7)+0,""))</f>
        <v/>
      </c>
      <c r="P2575" s="25" t="str">
        <f>IF(M2575="","",IF(N2575="",M2575,M2575&amp;", "&amp;N2575))</f>
        <v/>
      </c>
      <c r="Q2575" s="25"/>
      <c r="R2575" s="25"/>
      <c r="S2575" s="35" t="s">
        <v>67</v>
      </c>
      <c r="T2575" s="25" t="s">
        <v>24</v>
      </c>
      <c r="U2575" s="185">
        <v>7227</v>
      </c>
      <c r="V2575" s="188">
        <v>7733</v>
      </c>
      <c r="W2575" s="189">
        <v>8274</v>
      </c>
      <c r="X2575" s="31">
        <v>9101</v>
      </c>
      <c r="Y2575" s="90">
        <f>IFERROR(ROUND(X2575/W2575-1,2),"")</f>
        <v>0.1</v>
      </c>
      <c r="Z2575" s="31">
        <f>IF(OR(S2575="VLD MLC components",S2575="VLD MLC pipes",S2575="VLD PEX components",S2575="VLD PEX pipes",S2575="VLD PHC components",S2575="VLD PHC pipes",S2575="Controls VLD"),"По запросу",X2575)</f>
        <v>9101</v>
      </c>
      <c r="AA2575" s="63">
        <f>ROUND(X2575/1.2,3)</f>
        <v>7584.1670000000004</v>
      </c>
      <c r="AB2575" s="23">
        <v>6895</v>
      </c>
      <c r="AC2575" s="190">
        <f>IFERROR(ROUND(AA2575/AB2575-1,2),"")</f>
        <v>0.1</v>
      </c>
      <c r="AD2575" s="25">
        <v>2.75</v>
      </c>
      <c r="AE2575" s="25">
        <v>5.3280000000000001E-2</v>
      </c>
      <c r="AF2575" s="25">
        <v>0</v>
      </c>
      <c r="AG2575" s="25" t="s">
        <v>22</v>
      </c>
      <c r="AH2575" s="25">
        <v>0</v>
      </c>
      <c r="AI2575" s="25">
        <v>0</v>
      </c>
      <c r="AJ2575" s="22" t="s">
        <v>20</v>
      </c>
      <c r="AK2575" s="42" t="s">
        <v>19</v>
      </c>
      <c r="AL2575" s="22"/>
      <c r="AM2575" s="25">
        <v>1</v>
      </c>
      <c r="AN2575" s="25"/>
      <c r="AO2575" s="25"/>
      <c r="AP2575" s="25"/>
      <c r="AQ2575" s="25">
        <v>2.75</v>
      </c>
      <c r="AR2575" s="94">
        <v>5.3280000000000001E-2</v>
      </c>
      <c r="AS2575" s="157" t="s">
        <v>22</v>
      </c>
      <c r="AT2575" s="93">
        <v>44713</v>
      </c>
      <c r="AU2575" s="92" t="s">
        <v>2181</v>
      </c>
      <c r="AV2575" s="91" t="s">
        <v>152</v>
      </c>
      <c r="AW2575" s="92" t="s">
        <v>152</v>
      </c>
      <c r="AX2575" s="92" t="s">
        <v>48</v>
      </c>
      <c r="AY2575" s="91" t="s">
        <v>152</v>
      </c>
      <c r="AZ2575" s="23"/>
      <c r="BA2575" s="25" t="s">
        <v>3301</v>
      </c>
      <c r="BB2575" t="s">
        <v>48</v>
      </c>
      <c r="BC2575" t="e">
        <v>#N/A</v>
      </c>
      <c r="BD2575" t="e">
        <f>IF(Z2575=BC2575,"OK")</f>
        <v>#N/A</v>
      </c>
      <c r="BE2575">
        <v>2.75</v>
      </c>
      <c r="BF2575">
        <v>5.3280000000000001E-2</v>
      </c>
      <c r="BG2575">
        <v>0</v>
      </c>
      <c r="BH2575">
        <v>0</v>
      </c>
      <c r="BI2575">
        <v>0</v>
      </c>
      <c r="BJ2575">
        <v>2.75</v>
      </c>
      <c r="BK2575">
        <v>5.3280000000000001E-2</v>
      </c>
      <c r="BL2575" t="str">
        <f>IF(ABS(AN2575*AO2575*AP2575/1000000000/AR2575-1)&lt;0.1,"OK","NO")</f>
        <v>NO</v>
      </c>
      <c r="BN2575" s="183"/>
    </row>
    <row r="2576" spans="1:66" ht="25.5" x14ac:dyDescent="0.25">
      <c r="A2576" s="51"/>
      <c r="B2576" s="94">
        <v>2563</v>
      </c>
      <c r="C2576" s="43">
        <v>1135826</v>
      </c>
      <c r="D2576" s="25"/>
      <c r="E2576" s="36" t="s">
        <v>3349</v>
      </c>
      <c r="F2576" s="151" t="s">
        <v>21</v>
      </c>
      <c r="G2576" s="127" t="s">
        <v>30</v>
      </c>
      <c r="H2576" s="46" t="str">
        <f>IFERROR(IFERROR(IF(SEARCH("Usystems",$E2576)&gt;0,"Usystems"),IF(SEARCH("RIIFO",$E2576)&gt;0,"RIIFO","Uponor")),"Uponor")</f>
        <v>Usystems</v>
      </c>
      <c r="I2576" s="25" t="str">
        <f>IFERROR(MID($D2576,1,7)+0,"")</f>
        <v/>
      </c>
      <c r="J2576" s="25" t="str">
        <f>IFERROR(MID($D2576,10,7)+0,"")</f>
        <v/>
      </c>
      <c r="K2576" s="25" t="str">
        <f>IFERROR(MID($D2576,19,7)+0,"")</f>
        <v/>
      </c>
      <c r="L2576" s="25" t="str">
        <f>IFERROR(MID($D2576,28,7)+0,"")</f>
        <v/>
      </c>
      <c r="M2576" s="25" t="str">
        <f>IF(IFERROR(MID($Q2576,1,7)+0,"")&lt;1130000,IF(INDEX(C:C,MATCH(LEFT(Q2576,7)+0,I:I,0))&lt;1130000,"",INDEX(C:C,MATCH(LEFT(Q2576,7)+0,I:I,0))),IFERROR(MID($Q2576,1,7)+0,""))</f>
        <v/>
      </c>
      <c r="N2576" s="25" t="str">
        <f>IF(IFERROR(MID($Q2576,10,7)+0,"")&lt;1130000,"",IFERROR(MID($Q2576,10,7)+0,""))</f>
        <v/>
      </c>
      <c r="O2576" s="25" t="str">
        <f>IF(IFERROR(MID($Q2576,19,7)+0,"")&lt;1130000,"",IFERROR(MID($Q2576,19,7)+0,""))</f>
        <v/>
      </c>
      <c r="P2576" s="25" t="str">
        <f>IF(M2576="","",IF(N2576="",M2576,M2576&amp;", "&amp;N2576))</f>
        <v/>
      </c>
      <c r="Q2576" s="25"/>
      <c r="R2576" s="25"/>
      <c r="S2576" s="35" t="s">
        <v>67</v>
      </c>
      <c r="T2576" s="25" t="s">
        <v>24</v>
      </c>
      <c r="U2576" s="185">
        <v>7420</v>
      </c>
      <c r="V2576" s="188">
        <v>7939</v>
      </c>
      <c r="W2576" s="189">
        <v>8495</v>
      </c>
      <c r="X2576" s="31">
        <v>9345</v>
      </c>
      <c r="Y2576" s="90">
        <f>IFERROR(ROUND(X2576/W2576-1,2),"")</f>
        <v>0.1</v>
      </c>
      <c r="Z2576" s="31">
        <f>IF(OR(S2576="VLD MLC components",S2576="VLD MLC pipes",S2576="VLD PEX components",S2576="VLD PEX pipes",S2576="VLD PHC components",S2576="VLD PHC pipes",S2576="Controls VLD"),"По запросу",X2576)</f>
        <v>9345</v>
      </c>
      <c r="AA2576" s="63">
        <f>ROUND(X2576/1.2,3)</f>
        <v>7787.5</v>
      </c>
      <c r="AB2576" s="23">
        <v>7079.1670000000004</v>
      </c>
      <c r="AC2576" s="190">
        <f>IFERROR(ROUND(AA2576/AB2576-1,2),"")</f>
        <v>0.1</v>
      </c>
      <c r="AD2576" s="25">
        <v>2.64</v>
      </c>
      <c r="AE2576" s="25">
        <v>5.1839999999999997E-2</v>
      </c>
      <c r="AF2576" s="25">
        <v>0</v>
      </c>
      <c r="AG2576" s="25" t="s">
        <v>22</v>
      </c>
      <c r="AH2576" s="25">
        <v>0</v>
      </c>
      <c r="AI2576" s="25">
        <v>0</v>
      </c>
      <c r="AJ2576" s="22" t="s">
        <v>20</v>
      </c>
      <c r="AK2576" s="42" t="s">
        <v>19</v>
      </c>
      <c r="AL2576" s="22"/>
      <c r="AM2576" s="25">
        <v>1</v>
      </c>
      <c r="AN2576" s="25"/>
      <c r="AO2576" s="25"/>
      <c r="AP2576" s="25"/>
      <c r="AQ2576" s="25">
        <v>2.64</v>
      </c>
      <c r="AR2576" s="94">
        <v>5.1839999999999997E-2</v>
      </c>
      <c r="AS2576" s="157" t="s">
        <v>22</v>
      </c>
      <c r="AT2576" s="93">
        <v>44713</v>
      </c>
      <c r="AU2576" s="92" t="s">
        <v>2181</v>
      </c>
      <c r="AV2576" s="91" t="s">
        <v>152</v>
      </c>
      <c r="AW2576" s="92" t="s">
        <v>152</v>
      </c>
      <c r="AX2576" s="92" t="s">
        <v>48</v>
      </c>
      <c r="AY2576" s="91" t="s">
        <v>152</v>
      </c>
      <c r="AZ2576" s="23"/>
      <c r="BA2576" s="25" t="s">
        <v>3348</v>
      </c>
      <c r="BB2576" t="s">
        <v>48</v>
      </c>
      <c r="BC2576" t="e">
        <v>#N/A</v>
      </c>
      <c r="BD2576" t="e">
        <f>IF(Z2576=BC2576,"OK")</f>
        <v>#N/A</v>
      </c>
      <c r="BE2576">
        <v>2.64</v>
      </c>
      <c r="BF2576">
        <v>5.1839999999999997E-2</v>
      </c>
      <c r="BG2576">
        <v>0</v>
      </c>
      <c r="BH2576">
        <v>0</v>
      </c>
      <c r="BI2576">
        <v>0</v>
      </c>
      <c r="BJ2576">
        <v>2.64</v>
      </c>
      <c r="BK2576">
        <v>5.1839999999999997E-2</v>
      </c>
      <c r="BL2576" t="str">
        <f>IF(ABS(AN2576*AO2576*AP2576/1000000000/AR2576-1)&lt;0.1,"OK","NO")</f>
        <v>NO</v>
      </c>
      <c r="BN2576" s="183"/>
    </row>
    <row r="2577" spans="1:66" ht="25.5" x14ac:dyDescent="0.25">
      <c r="A2577" s="51"/>
      <c r="B2577" s="94">
        <v>2564</v>
      </c>
      <c r="C2577" s="43">
        <v>1135827</v>
      </c>
      <c r="D2577" s="25"/>
      <c r="E2577" s="36" t="s">
        <v>3347</v>
      </c>
      <c r="F2577" s="151" t="s">
        <v>21</v>
      </c>
      <c r="G2577" s="41" t="s">
        <v>30</v>
      </c>
      <c r="H2577" s="46" t="str">
        <f>IFERROR(IFERROR(IF(SEARCH("Usystems",$E2577)&gt;0,"Usystems"),IF(SEARCH("RIIFO",$E2577)&gt;0,"RIIFO","Uponor")),"Uponor")</f>
        <v>Usystems</v>
      </c>
      <c r="I2577" s="25" t="str">
        <f>IFERROR(MID($D2577,1,7)+0,"")</f>
        <v/>
      </c>
      <c r="J2577" s="25" t="str">
        <f>IFERROR(MID($D2577,10,7)+0,"")</f>
        <v/>
      </c>
      <c r="K2577" s="25" t="str">
        <f>IFERROR(MID($D2577,19,7)+0,"")</f>
        <v/>
      </c>
      <c r="L2577" s="25" t="str">
        <f>IFERROR(MID($D2577,28,7)+0,"")</f>
        <v/>
      </c>
      <c r="M2577" s="25" t="str">
        <f>IF(IFERROR(MID($Q2577,1,7)+0,"")&lt;1130000,IF(INDEX(C:C,MATCH(LEFT(Q2577,7)+0,I:I,0))&lt;1130000,"",INDEX(C:C,MATCH(LEFT(Q2577,7)+0,I:I,0))),IFERROR(MID($Q2577,1,7)+0,""))</f>
        <v/>
      </c>
      <c r="N2577" s="25" t="str">
        <f>IF(IFERROR(MID($Q2577,10,7)+0,"")&lt;1130000,"",IFERROR(MID($Q2577,10,7)+0,""))</f>
        <v/>
      </c>
      <c r="O2577" s="25" t="str">
        <f>IF(IFERROR(MID($Q2577,19,7)+0,"")&lt;1130000,"",IFERROR(MID($Q2577,19,7)+0,""))</f>
        <v/>
      </c>
      <c r="P2577" s="25" t="str">
        <f>IF(M2577="","",IF(N2577="",M2577,M2577&amp;", "&amp;N2577))</f>
        <v/>
      </c>
      <c r="Q2577" s="25"/>
      <c r="R2577" s="25"/>
      <c r="S2577" s="35" t="s">
        <v>67</v>
      </c>
      <c r="T2577" s="25" t="s">
        <v>24</v>
      </c>
      <c r="U2577" s="185">
        <v>7672</v>
      </c>
      <c r="V2577" s="188">
        <v>8209</v>
      </c>
      <c r="W2577" s="189">
        <v>8784</v>
      </c>
      <c r="X2577" s="31">
        <v>9662</v>
      </c>
      <c r="Y2577" s="90">
        <f>IFERROR(ROUND(X2577/W2577-1,2),"")</f>
        <v>0.1</v>
      </c>
      <c r="Z2577" s="31">
        <f>IF(OR(S2577="VLD MLC components",S2577="VLD MLC pipes",S2577="VLD PEX components",S2577="VLD PEX pipes",S2577="VLD PHC components",S2577="VLD PHC pipes",S2577="Controls VLD"),"По запросу",X2577)</f>
        <v>9662</v>
      </c>
      <c r="AA2577" s="63">
        <f>ROUND(X2577/1.2,3)</f>
        <v>8051.6670000000004</v>
      </c>
      <c r="AB2577" s="23">
        <v>7320</v>
      </c>
      <c r="AC2577" s="190">
        <f>IFERROR(ROUND(AA2577/AB2577-1,2),"")</f>
        <v>0.1</v>
      </c>
      <c r="AD2577" s="25">
        <v>3</v>
      </c>
      <c r="AE2577" s="25">
        <v>5.3280000000000001E-2</v>
      </c>
      <c r="AF2577" s="25">
        <v>0</v>
      </c>
      <c r="AG2577" s="25" t="s">
        <v>22</v>
      </c>
      <c r="AH2577" s="25">
        <v>0</v>
      </c>
      <c r="AI2577" s="25">
        <v>0</v>
      </c>
      <c r="AJ2577" s="22" t="s">
        <v>20</v>
      </c>
      <c r="AK2577" s="42" t="s">
        <v>19</v>
      </c>
      <c r="AL2577" s="22"/>
      <c r="AM2577" s="25">
        <v>1</v>
      </c>
      <c r="AN2577" s="25"/>
      <c r="AO2577" s="25"/>
      <c r="AP2577" s="25"/>
      <c r="AQ2577" s="25">
        <v>3</v>
      </c>
      <c r="AR2577" s="94">
        <v>5.3280000000000001E-2</v>
      </c>
      <c r="AS2577" s="157" t="s">
        <v>22</v>
      </c>
      <c r="AT2577" s="93">
        <v>44713</v>
      </c>
      <c r="AU2577" s="92" t="s">
        <v>2181</v>
      </c>
      <c r="AV2577" s="91" t="s">
        <v>152</v>
      </c>
      <c r="AW2577" s="92" t="s">
        <v>152</v>
      </c>
      <c r="AX2577" s="92" t="s">
        <v>48</v>
      </c>
      <c r="AY2577" s="91" t="s">
        <v>152</v>
      </c>
      <c r="AZ2577" s="23"/>
      <c r="BA2577" s="25" t="s">
        <v>3345</v>
      </c>
      <c r="BB2577" t="s">
        <v>48</v>
      </c>
      <c r="BC2577" t="e">
        <v>#N/A</v>
      </c>
      <c r="BD2577" t="e">
        <f>IF(Z2577=BC2577,"OK")</f>
        <v>#N/A</v>
      </c>
      <c r="BE2577">
        <v>3</v>
      </c>
      <c r="BF2577">
        <v>5.3280000000000001E-2</v>
      </c>
      <c r="BG2577">
        <v>0</v>
      </c>
      <c r="BH2577">
        <v>0</v>
      </c>
      <c r="BI2577">
        <v>0</v>
      </c>
      <c r="BJ2577">
        <v>3</v>
      </c>
      <c r="BK2577">
        <v>5.3280000000000001E-2</v>
      </c>
      <c r="BL2577" t="str">
        <f>IF(ABS(AN2577*AO2577*AP2577/1000000000/AR2577-1)&lt;0.1,"OK","NO")</f>
        <v>NO</v>
      </c>
      <c r="BN2577" s="183"/>
    </row>
    <row r="2578" spans="1:66" ht="25.5" x14ac:dyDescent="0.25">
      <c r="A2578" s="51"/>
      <c r="B2578" s="94">
        <v>2565</v>
      </c>
      <c r="C2578" s="43">
        <v>1135828</v>
      </c>
      <c r="D2578" s="25"/>
      <c r="E2578" s="36" t="s">
        <v>3346</v>
      </c>
      <c r="F2578" s="151" t="s">
        <v>21</v>
      </c>
      <c r="G2578" s="41" t="s">
        <v>30</v>
      </c>
      <c r="H2578" s="46" t="str">
        <f>IFERROR(IFERROR(IF(SEARCH("Usystems",$E2578)&gt;0,"Usystems"),IF(SEARCH("RIIFO",$E2578)&gt;0,"RIIFO","Uponor")),"Uponor")</f>
        <v>Usystems</v>
      </c>
      <c r="I2578" s="25" t="str">
        <f>IFERROR(MID($D2578,1,7)+0,"")</f>
        <v/>
      </c>
      <c r="J2578" s="25" t="str">
        <f>IFERROR(MID($D2578,10,7)+0,"")</f>
        <v/>
      </c>
      <c r="K2578" s="25" t="str">
        <f>IFERROR(MID($D2578,19,7)+0,"")</f>
        <v/>
      </c>
      <c r="L2578" s="25" t="str">
        <f>IFERROR(MID($D2578,28,7)+0,"")</f>
        <v/>
      </c>
      <c r="M2578" s="25" t="str">
        <f>IF(IFERROR(MID($Q2578,1,7)+0,"")&lt;1130000,IF(INDEX(C:C,MATCH(LEFT(Q2578,7)+0,I:I,0))&lt;1130000,"",INDEX(C:C,MATCH(LEFT(Q2578,7)+0,I:I,0))),IFERROR(MID($Q2578,1,7)+0,""))</f>
        <v/>
      </c>
      <c r="N2578" s="25" t="str">
        <f>IF(IFERROR(MID($Q2578,10,7)+0,"")&lt;1130000,"",IFERROR(MID($Q2578,10,7)+0,""))</f>
        <v/>
      </c>
      <c r="O2578" s="25" t="str">
        <f>IF(IFERROR(MID($Q2578,19,7)+0,"")&lt;1130000,"",IFERROR(MID($Q2578,19,7)+0,""))</f>
        <v/>
      </c>
      <c r="P2578" s="25" t="str">
        <f>IF(M2578="","",IF(N2578="",M2578,M2578&amp;", "&amp;N2578))</f>
        <v/>
      </c>
      <c r="Q2578" s="25"/>
      <c r="R2578" s="25"/>
      <c r="S2578" s="35" t="s">
        <v>67</v>
      </c>
      <c r="T2578" s="25" t="s">
        <v>24</v>
      </c>
      <c r="U2578" s="185">
        <v>7672</v>
      </c>
      <c r="V2578" s="188">
        <v>8209</v>
      </c>
      <c r="W2578" s="189">
        <v>8784</v>
      </c>
      <c r="X2578" s="31">
        <v>9662</v>
      </c>
      <c r="Y2578" s="90">
        <f>IFERROR(ROUND(X2578/W2578-1,2),"")</f>
        <v>0.1</v>
      </c>
      <c r="Z2578" s="31">
        <f>IF(OR(S2578="VLD MLC components",S2578="VLD MLC pipes",S2578="VLD PEX components",S2578="VLD PEX pipes",S2578="VLD PHC components",S2578="VLD PHC pipes",S2578="Controls VLD"),"По запросу",X2578)</f>
        <v>9662</v>
      </c>
      <c r="AA2578" s="63">
        <f>ROUND(X2578/1.2,3)</f>
        <v>8051.6670000000004</v>
      </c>
      <c r="AB2578" s="23">
        <v>7320</v>
      </c>
      <c r="AC2578" s="190">
        <f>IFERROR(ROUND(AA2578/AB2578-1,2),"")</f>
        <v>0.1</v>
      </c>
      <c r="AD2578" s="25">
        <v>2.78</v>
      </c>
      <c r="AE2578" s="25">
        <v>5.1839999999999997E-2</v>
      </c>
      <c r="AF2578" s="25">
        <v>0</v>
      </c>
      <c r="AG2578" s="25" t="s">
        <v>22</v>
      </c>
      <c r="AH2578" s="25">
        <v>0</v>
      </c>
      <c r="AI2578" s="25">
        <v>0</v>
      </c>
      <c r="AJ2578" s="22" t="s">
        <v>20</v>
      </c>
      <c r="AK2578" s="42" t="s">
        <v>19</v>
      </c>
      <c r="AL2578" s="22"/>
      <c r="AM2578" s="25">
        <v>1</v>
      </c>
      <c r="AN2578" s="25"/>
      <c r="AO2578" s="25"/>
      <c r="AP2578" s="25"/>
      <c r="AQ2578" s="25">
        <v>2.78</v>
      </c>
      <c r="AR2578" s="94">
        <v>5.1839999999999997E-2</v>
      </c>
      <c r="AS2578" s="157" t="s">
        <v>22</v>
      </c>
      <c r="AT2578" s="93">
        <v>44713</v>
      </c>
      <c r="AU2578" s="92" t="s">
        <v>2181</v>
      </c>
      <c r="AV2578" s="91" t="s">
        <v>152</v>
      </c>
      <c r="AW2578" s="92" t="s">
        <v>152</v>
      </c>
      <c r="AX2578" s="92" t="s">
        <v>48</v>
      </c>
      <c r="AY2578" s="91" t="s">
        <v>152</v>
      </c>
      <c r="AZ2578" s="23"/>
      <c r="BA2578" s="25" t="s">
        <v>3345</v>
      </c>
      <c r="BB2578" t="s">
        <v>48</v>
      </c>
      <c r="BC2578" t="e">
        <v>#N/A</v>
      </c>
      <c r="BD2578" t="e">
        <f>IF(Z2578=BC2578,"OK")</f>
        <v>#N/A</v>
      </c>
      <c r="BE2578">
        <v>2.78</v>
      </c>
      <c r="BF2578">
        <v>5.1839999999999997E-2</v>
      </c>
      <c r="BG2578">
        <v>0</v>
      </c>
      <c r="BH2578">
        <v>0</v>
      </c>
      <c r="BI2578">
        <v>0</v>
      </c>
      <c r="BJ2578">
        <v>2.78</v>
      </c>
      <c r="BK2578">
        <v>5.1839999999999997E-2</v>
      </c>
      <c r="BL2578" t="str">
        <f>IF(ABS(AN2578*AO2578*AP2578/1000000000/AR2578-1)&lt;0.1,"OK","NO")</f>
        <v>NO</v>
      </c>
      <c r="BN2578" s="183"/>
    </row>
    <row r="2579" spans="1:66" ht="25.5" x14ac:dyDescent="0.25">
      <c r="A2579" s="51"/>
      <c r="B2579" s="94">
        <v>2566</v>
      </c>
      <c r="C2579" s="43">
        <v>1135829</v>
      </c>
      <c r="D2579" s="25"/>
      <c r="E2579" s="36" t="s">
        <v>3344</v>
      </c>
      <c r="F2579" s="151" t="s">
        <v>21</v>
      </c>
      <c r="G2579" s="41" t="s">
        <v>30</v>
      </c>
      <c r="H2579" s="46" t="str">
        <f>IFERROR(IFERROR(IF(SEARCH("Usystems",$E2579)&gt;0,"Usystems"),IF(SEARCH("RIIFO",$E2579)&gt;0,"RIIFO","Uponor")),"Uponor")</f>
        <v>Usystems</v>
      </c>
      <c r="I2579" s="25" t="str">
        <f>IFERROR(MID($D2579,1,7)+0,"")</f>
        <v/>
      </c>
      <c r="J2579" s="25" t="str">
        <f>IFERROR(MID($D2579,10,7)+0,"")</f>
        <v/>
      </c>
      <c r="K2579" s="25" t="str">
        <f>IFERROR(MID($D2579,19,7)+0,"")</f>
        <v/>
      </c>
      <c r="L2579" s="25" t="str">
        <f>IFERROR(MID($D2579,28,7)+0,"")</f>
        <v/>
      </c>
      <c r="M2579" s="25" t="str">
        <f>IF(IFERROR(MID($Q2579,1,7)+0,"")&lt;1130000,IF(INDEX(C:C,MATCH(LEFT(Q2579,7)+0,I:I,0))&lt;1130000,"",INDEX(C:C,MATCH(LEFT(Q2579,7)+0,I:I,0))),IFERROR(MID($Q2579,1,7)+0,""))</f>
        <v/>
      </c>
      <c r="N2579" s="25" t="str">
        <f>IF(IFERROR(MID($Q2579,10,7)+0,"")&lt;1130000,"",IFERROR(MID($Q2579,10,7)+0,""))</f>
        <v/>
      </c>
      <c r="O2579" s="25" t="str">
        <f>IF(IFERROR(MID($Q2579,19,7)+0,"")&lt;1130000,"",IFERROR(MID($Q2579,19,7)+0,""))</f>
        <v/>
      </c>
      <c r="P2579" s="25" t="str">
        <f>IF(M2579="","",IF(N2579="",M2579,M2579&amp;", "&amp;N2579))</f>
        <v/>
      </c>
      <c r="Q2579" s="25"/>
      <c r="R2579" s="25"/>
      <c r="S2579" s="35" t="s">
        <v>67</v>
      </c>
      <c r="T2579" s="25" t="s">
        <v>24</v>
      </c>
      <c r="U2579" s="185">
        <v>8643</v>
      </c>
      <c r="V2579" s="188">
        <v>9248</v>
      </c>
      <c r="W2579" s="189">
        <v>9895</v>
      </c>
      <c r="X2579" s="31">
        <v>10885</v>
      </c>
      <c r="Y2579" s="90">
        <f>IFERROR(ROUND(X2579/W2579-1,2),"")</f>
        <v>0.1</v>
      </c>
      <c r="Z2579" s="31">
        <f>IF(OR(S2579="VLD MLC components",S2579="VLD MLC pipes",S2579="VLD PEX components",S2579="VLD PEX pipes",S2579="VLD PHC components",S2579="VLD PHC pipes",S2579="Controls VLD"),"По запросу",X2579)</f>
        <v>10885</v>
      </c>
      <c r="AA2579" s="63">
        <f>ROUND(X2579/1.2,3)</f>
        <v>9070.8330000000005</v>
      </c>
      <c r="AB2579" s="23">
        <v>8245.8330000000005</v>
      </c>
      <c r="AC2579" s="190">
        <f>IFERROR(ROUND(AA2579/AB2579-1,2),"")</f>
        <v>0.1</v>
      </c>
      <c r="AD2579" s="25">
        <v>2.9</v>
      </c>
      <c r="AE2579" s="25">
        <v>5.0999999999999997E-2</v>
      </c>
      <c r="AF2579" s="25">
        <v>0</v>
      </c>
      <c r="AG2579" s="25" t="s">
        <v>22</v>
      </c>
      <c r="AH2579" s="25">
        <v>0</v>
      </c>
      <c r="AI2579" s="25">
        <v>0</v>
      </c>
      <c r="AJ2579" s="22" t="s">
        <v>20</v>
      </c>
      <c r="AK2579" s="42" t="s">
        <v>19</v>
      </c>
      <c r="AL2579" s="22"/>
      <c r="AM2579" s="25">
        <v>1</v>
      </c>
      <c r="AN2579" s="25"/>
      <c r="AO2579" s="25"/>
      <c r="AP2579" s="25"/>
      <c r="AQ2579" s="25">
        <v>2.9</v>
      </c>
      <c r="AR2579" s="94">
        <v>5.0999999999999997E-2</v>
      </c>
      <c r="AS2579" s="157" t="s">
        <v>22</v>
      </c>
      <c r="AT2579" s="93">
        <v>44713</v>
      </c>
      <c r="AU2579" s="92" t="s">
        <v>2181</v>
      </c>
      <c r="AV2579" s="91" t="s">
        <v>152</v>
      </c>
      <c r="AW2579" s="92" t="s">
        <v>152</v>
      </c>
      <c r="AX2579" s="92" t="s">
        <v>48</v>
      </c>
      <c r="AY2579" s="91" t="s">
        <v>152</v>
      </c>
      <c r="AZ2579" s="23"/>
      <c r="BA2579" s="25">
        <v>0</v>
      </c>
      <c r="BB2579" t="s">
        <v>48</v>
      </c>
      <c r="BC2579" t="e">
        <v>#N/A</v>
      </c>
      <c r="BD2579" t="e">
        <f>IF(Z2579=BC2579,"OK")</f>
        <v>#N/A</v>
      </c>
      <c r="BE2579">
        <v>2.9</v>
      </c>
      <c r="BF2579">
        <v>5.0999999999999997E-2</v>
      </c>
      <c r="BG2579">
        <v>0</v>
      </c>
      <c r="BH2579">
        <v>0</v>
      </c>
      <c r="BI2579">
        <v>0</v>
      </c>
      <c r="BJ2579">
        <v>2.9</v>
      </c>
      <c r="BK2579">
        <v>5.0999999999999997E-2</v>
      </c>
      <c r="BL2579" t="str">
        <f>IF(ABS(AN2579*AO2579*AP2579/1000000000/AR2579-1)&lt;0.1,"OK","NO")</f>
        <v>NO</v>
      </c>
      <c r="BN2579" s="183"/>
    </row>
    <row r="2580" spans="1:66" ht="25.5" x14ac:dyDescent="0.25">
      <c r="A2580" s="51"/>
      <c r="B2580" s="94">
        <v>2567</v>
      </c>
      <c r="C2580" s="43">
        <v>1135830</v>
      </c>
      <c r="D2580" s="25"/>
      <c r="E2580" s="36" t="s">
        <v>3343</v>
      </c>
      <c r="F2580" s="151" t="s">
        <v>655</v>
      </c>
      <c r="G2580" s="41" t="s">
        <v>32</v>
      </c>
      <c r="H2580" s="46" t="str">
        <f>IFERROR(IFERROR(IF(SEARCH("Usystems",$E2580)&gt;0,"Usystems"),IF(SEARCH("RIIFO",$E2580)&gt;0,"RIIFO","Uponor")),"Uponor")</f>
        <v>Usystems</v>
      </c>
      <c r="I2580" s="25" t="str">
        <f>IFERROR(MID($D2580,1,7)+0,"")</f>
        <v/>
      </c>
      <c r="J2580" s="25" t="str">
        <f>IFERROR(MID($D2580,10,7)+0,"")</f>
        <v/>
      </c>
      <c r="K2580" s="25" t="str">
        <f>IFERROR(MID($D2580,19,7)+0,"")</f>
        <v/>
      </c>
      <c r="L2580" s="25" t="str">
        <f>IFERROR(MID($D2580,28,7)+0,"")</f>
        <v/>
      </c>
      <c r="M2580" s="25" t="str">
        <f>IF(IFERROR(MID($Q2580,1,7)+0,"")&lt;1130000,IF(INDEX(C:C,MATCH(LEFT(Q2580,7)+0,I:I,0))&lt;1130000,"",INDEX(C:C,MATCH(LEFT(Q2580,7)+0,I:I,0))),IFERROR(MID($Q2580,1,7)+0,""))</f>
        <v/>
      </c>
      <c r="N2580" s="25" t="str">
        <f>IF(IFERROR(MID($Q2580,10,7)+0,"")&lt;1130000,"",IFERROR(MID($Q2580,10,7)+0,""))</f>
        <v/>
      </c>
      <c r="O2580" s="25" t="str">
        <f>IF(IFERROR(MID($Q2580,19,7)+0,"")&lt;1130000,"",IFERROR(MID($Q2580,19,7)+0,""))</f>
        <v/>
      </c>
      <c r="P2580" s="25" t="str">
        <f>IF(M2580="","",IF(N2580="",M2580,M2580&amp;", "&amp;N2580))</f>
        <v/>
      </c>
      <c r="Q2580" s="25"/>
      <c r="R2580" s="25"/>
      <c r="S2580" s="35" t="s">
        <v>67</v>
      </c>
      <c r="T2580" s="25" t="s">
        <v>24</v>
      </c>
      <c r="U2580" s="185">
        <v>8376</v>
      </c>
      <c r="V2580" s="188">
        <v>8962</v>
      </c>
      <c r="W2580" s="189">
        <v>9589</v>
      </c>
      <c r="X2580" s="31">
        <v>10548</v>
      </c>
      <c r="Y2580" s="90">
        <f>IFERROR(ROUND(X2580/W2580-1,2),"")</f>
        <v>0.1</v>
      </c>
      <c r="Z2580" s="31">
        <f>IF(OR(S2580="VLD MLC components",S2580="VLD MLC pipes",S2580="VLD PEX components",S2580="VLD PEX pipes",S2580="VLD PHC components",S2580="VLD PHC pipes",S2580="Controls VLD"),"По запросу",X2580)</f>
        <v>10548</v>
      </c>
      <c r="AA2580" s="63">
        <f>ROUND(X2580/1.2,3)</f>
        <v>8790</v>
      </c>
      <c r="AB2580" s="23">
        <v>7990.8329999999996</v>
      </c>
      <c r="AC2580" s="190">
        <f>IFERROR(ROUND(AA2580/AB2580-1,2),"")</f>
        <v>0.1</v>
      </c>
      <c r="AD2580" s="25">
        <v>3.5</v>
      </c>
      <c r="AE2580" s="25">
        <v>0.10656</v>
      </c>
      <c r="AF2580" s="25">
        <v>0</v>
      </c>
      <c r="AG2580" s="25" t="s">
        <v>22</v>
      </c>
      <c r="AH2580" s="25">
        <v>0</v>
      </c>
      <c r="AI2580" s="25">
        <v>0</v>
      </c>
      <c r="AJ2580" s="25"/>
      <c r="AK2580" s="42" t="s">
        <v>19</v>
      </c>
      <c r="AL2580" s="25"/>
      <c r="AM2580" s="25">
        <v>1</v>
      </c>
      <c r="AN2580" s="25"/>
      <c r="AO2580" s="25"/>
      <c r="AP2580" s="25"/>
      <c r="AQ2580" s="25">
        <v>3.5</v>
      </c>
      <c r="AR2580" s="94">
        <v>0.10656</v>
      </c>
      <c r="AS2580" s="157" t="s">
        <v>22</v>
      </c>
      <c r="AT2580" s="93">
        <v>44713</v>
      </c>
      <c r="AU2580" s="92" t="s">
        <v>2181</v>
      </c>
      <c r="AV2580" s="91" t="s">
        <v>152</v>
      </c>
      <c r="AW2580" s="92" t="s">
        <v>152</v>
      </c>
      <c r="AX2580" s="92" t="s">
        <v>48</v>
      </c>
      <c r="AY2580" s="91" t="s">
        <v>152</v>
      </c>
      <c r="AZ2580" s="23"/>
      <c r="BA2580" s="25" t="s">
        <v>3342</v>
      </c>
      <c r="BB2580" t="s">
        <v>48</v>
      </c>
      <c r="BC2580" t="e">
        <v>#N/A</v>
      </c>
      <c r="BD2580" t="e">
        <f>IF(Z2580=BC2580,"OK")</f>
        <v>#N/A</v>
      </c>
      <c r="BE2580">
        <v>3.5</v>
      </c>
      <c r="BF2580">
        <v>0.10656</v>
      </c>
      <c r="BG2580">
        <v>0</v>
      </c>
      <c r="BH2580">
        <v>0</v>
      </c>
      <c r="BI2580">
        <v>0</v>
      </c>
      <c r="BJ2580">
        <v>3.5</v>
      </c>
      <c r="BK2580">
        <v>0.10656</v>
      </c>
      <c r="BL2580" t="str">
        <f>IF(ABS(AN2580*AO2580*AP2580/1000000000/AR2580-1)&lt;0.1,"OK","NO")</f>
        <v>NO</v>
      </c>
      <c r="BN2580" s="183"/>
    </row>
    <row r="2581" spans="1:66" ht="25.5" x14ac:dyDescent="0.25">
      <c r="A2581" s="51"/>
      <c r="B2581" s="94">
        <v>2568</v>
      </c>
      <c r="C2581" s="43">
        <v>1135831</v>
      </c>
      <c r="D2581" s="25"/>
      <c r="E2581" s="36" t="s">
        <v>3341</v>
      </c>
      <c r="F2581" s="151" t="s">
        <v>655</v>
      </c>
      <c r="G2581" s="41" t="s">
        <v>32</v>
      </c>
      <c r="H2581" s="46" t="str">
        <f>IFERROR(IFERROR(IF(SEARCH("Usystems",$E2581)&gt;0,"Usystems"),IF(SEARCH("RIIFO",$E2581)&gt;0,"RIIFO","Uponor")),"Uponor")</f>
        <v>Usystems</v>
      </c>
      <c r="I2581" s="25" t="str">
        <f>IFERROR(MID($D2581,1,7)+0,"")</f>
        <v/>
      </c>
      <c r="J2581" s="25" t="str">
        <f>IFERROR(MID($D2581,10,7)+0,"")</f>
        <v/>
      </c>
      <c r="K2581" s="25" t="str">
        <f>IFERROR(MID($D2581,19,7)+0,"")</f>
        <v/>
      </c>
      <c r="L2581" s="25" t="str">
        <f>IFERROR(MID($D2581,28,7)+0,"")</f>
        <v/>
      </c>
      <c r="M2581" s="25" t="str">
        <f>IF(IFERROR(MID($Q2581,1,7)+0,"")&lt;1130000,IF(INDEX(C:C,MATCH(LEFT(Q2581,7)+0,I:I,0))&lt;1130000,"",INDEX(C:C,MATCH(LEFT(Q2581,7)+0,I:I,0))),IFERROR(MID($Q2581,1,7)+0,""))</f>
        <v/>
      </c>
      <c r="N2581" s="25" t="str">
        <f>IF(IFERROR(MID($Q2581,10,7)+0,"")&lt;1130000,"",IFERROR(MID($Q2581,10,7)+0,""))</f>
        <v/>
      </c>
      <c r="O2581" s="25" t="str">
        <f>IF(IFERROR(MID($Q2581,19,7)+0,"")&lt;1130000,"",IFERROR(MID($Q2581,19,7)+0,""))</f>
        <v/>
      </c>
      <c r="P2581" s="25" t="str">
        <f>IF(M2581="","",IF(N2581="",M2581,M2581&amp;", "&amp;N2581))</f>
        <v/>
      </c>
      <c r="Q2581" s="25"/>
      <c r="R2581" s="25"/>
      <c r="S2581" s="35" t="s">
        <v>67</v>
      </c>
      <c r="T2581" s="25" t="s">
        <v>24</v>
      </c>
      <c r="U2581" s="185">
        <v>8817</v>
      </c>
      <c r="V2581" s="188">
        <v>9434</v>
      </c>
      <c r="W2581" s="189">
        <v>10094</v>
      </c>
      <c r="X2581" s="31">
        <v>11103</v>
      </c>
      <c r="Y2581" s="90">
        <f>IFERROR(ROUND(X2581/W2581-1,2),"")</f>
        <v>0.1</v>
      </c>
      <c r="Z2581" s="31">
        <f>IF(OR(S2581="VLD MLC components",S2581="VLD MLC pipes",S2581="VLD PEX components",S2581="VLD PEX pipes",S2581="VLD PHC components",S2581="VLD PHC pipes",S2581="Controls VLD"),"По запросу",X2581)</f>
        <v>11103</v>
      </c>
      <c r="AA2581" s="63">
        <f>ROUND(X2581/1.2,3)</f>
        <v>9252.5</v>
      </c>
      <c r="AB2581" s="23">
        <v>8411.6669999999995</v>
      </c>
      <c r="AC2581" s="190">
        <f>IFERROR(ROUND(AA2581/AB2581-1,2),"")</f>
        <v>0.1</v>
      </c>
      <c r="AD2581" s="25">
        <v>4</v>
      </c>
      <c r="AE2581" s="25">
        <v>0.10656</v>
      </c>
      <c r="AF2581" s="25">
        <v>0</v>
      </c>
      <c r="AG2581" s="25" t="s">
        <v>22</v>
      </c>
      <c r="AH2581" s="25">
        <v>0</v>
      </c>
      <c r="AI2581" s="25">
        <v>0</v>
      </c>
      <c r="AJ2581" s="25"/>
      <c r="AK2581" s="42" t="s">
        <v>19</v>
      </c>
      <c r="AL2581" s="25"/>
      <c r="AM2581" s="25">
        <v>1</v>
      </c>
      <c r="AN2581" s="25"/>
      <c r="AO2581" s="25"/>
      <c r="AP2581" s="25"/>
      <c r="AQ2581" s="25">
        <v>4</v>
      </c>
      <c r="AR2581" s="94">
        <v>0.10656</v>
      </c>
      <c r="AS2581" s="157" t="s">
        <v>22</v>
      </c>
      <c r="AT2581" s="93">
        <v>44713</v>
      </c>
      <c r="AU2581" s="92" t="s">
        <v>2181</v>
      </c>
      <c r="AV2581" s="91" t="s">
        <v>152</v>
      </c>
      <c r="AW2581" s="92" t="s">
        <v>152</v>
      </c>
      <c r="AX2581" s="92" t="s">
        <v>48</v>
      </c>
      <c r="AY2581" s="91" t="s">
        <v>152</v>
      </c>
      <c r="AZ2581" s="23"/>
      <c r="BA2581" s="25" t="s">
        <v>3340</v>
      </c>
      <c r="BB2581" t="s">
        <v>48</v>
      </c>
      <c r="BC2581" t="e">
        <v>#N/A</v>
      </c>
      <c r="BD2581" t="e">
        <f>IF(Z2581=BC2581,"OK")</f>
        <v>#N/A</v>
      </c>
      <c r="BE2581">
        <v>4</v>
      </c>
      <c r="BF2581">
        <v>0.10656</v>
      </c>
      <c r="BG2581">
        <v>0</v>
      </c>
      <c r="BH2581">
        <v>0</v>
      </c>
      <c r="BI2581">
        <v>0</v>
      </c>
      <c r="BJ2581">
        <v>4</v>
      </c>
      <c r="BK2581">
        <v>0.10656</v>
      </c>
      <c r="BL2581" t="str">
        <f>IF(ABS(AN2581*AO2581*AP2581/1000000000/AR2581-1)&lt;0.1,"OK","NO")</f>
        <v>NO</v>
      </c>
      <c r="BN2581" s="183"/>
    </row>
    <row r="2582" spans="1:66" ht="25.5" x14ac:dyDescent="0.25">
      <c r="A2582" s="51"/>
      <c r="B2582" s="94">
        <v>2569</v>
      </c>
      <c r="C2582" s="43">
        <v>1135832</v>
      </c>
      <c r="D2582" s="25"/>
      <c r="E2582" s="36" t="s">
        <v>3339</v>
      </c>
      <c r="F2582" s="151" t="s">
        <v>21</v>
      </c>
      <c r="G2582" s="41" t="s">
        <v>31</v>
      </c>
      <c r="H2582" s="46" t="str">
        <f>IFERROR(IFERROR(IF(SEARCH("Usystems",$E2582)&gt;0,"Usystems"),IF(SEARCH("RIIFO",$E2582)&gt;0,"RIIFO","Uponor")),"Uponor")</f>
        <v>Usystems</v>
      </c>
      <c r="I2582" s="25" t="str">
        <f>IFERROR(MID($D2582,1,7)+0,"")</f>
        <v/>
      </c>
      <c r="J2582" s="25" t="str">
        <f>IFERROR(MID($D2582,10,7)+0,"")</f>
        <v/>
      </c>
      <c r="K2582" s="25" t="str">
        <f>IFERROR(MID($D2582,19,7)+0,"")</f>
        <v/>
      </c>
      <c r="L2582" s="25" t="str">
        <f>IFERROR(MID($D2582,28,7)+0,"")</f>
        <v/>
      </c>
      <c r="M2582" s="25" t="str">
        <f>IF(IFERROR(MID($Q2582,1,7)+0,"")&lt;1130000,IF(INDEX(C:C,MATCH(LEFT(Q2582,7)+0,I:I,0))&lt;1130000,"",INDEX(C:C,MATCH(LEFT(Q2582,7)+0,I:I,0))),IFERROR(MID($Q2582,1,7)+0,""))</f>
        <v/>
      </c>
      <c r="N2582" s="25" t="str">
        <f>IF(IFERROR(MID($Q2582,10,7)+0,"")&lt;1130000,"",IFERROR(MID($Q2582,10,7)+0,""))</f>
        <v/>
      </c>
      <c r="O2582" s="25" t="str">
        <f>IF(IFERROR(MID($Q2582,19,7)+0,"")&lt;1130000,"",IFERROR(MID($Q2582,19,7)+0,""))</f>
        <v/>
      </c>
      <c r="P2582" s="25" t="str">
        <f>IF(M2582="","",IF(N2582="",M2582,M2582&amp;", "&amp;N2582))</f>
        <v/>
      </c>
      <c r="Q2582" s="25"/>
      <c r="R2582" s="25"/>
      <c r="S2582" s="35" t="s">
        <v>67</v>
      </c>
      <c r="T2582" s="25" t="s">
        <v>24</v>
      </c>
      <c r="U2582" s="185">
        <v>4524</v>
      </c>
      <c r="V2582" s="188">
        <v>4841</v>
      </c>
      <c r="W2582" s="189">
        <v>5180</v>
      </c>
      <c r="X2582" s="31">
        <v>5698</v>
      </c>
      <c r="Y2582" s="90">
        <f>IFERROR(ROUND(X2582/W2582-1,2),"")</f>
        <v>0.1</v>
      </c>
      <c r="Z2582" s="31">
        <f>IF(OR(S2582="VLD MLC components",S2582="VLD MLC pipes",S2582="VLD PEX components",S2582="VLD PEX pipes",S2582="VLD PHC components",S2582="VLD PHC pipes",S2582="Controls VLD"),"По запросу",X2582)</f>
        <v>5698</v>
      </c>
      <c r="AA2582" s="63">
        <f>ROUND(X2582/1.2,3)</f>
        <v>4748.3329999999996</v>
      </c>
      <c r="AB2582" s="23">
        <v>4316.6670000000004</v>
      </c>
      <c r="AC2582" s="190">
        <f>IFERROR(ROUND(AA2582/AB2582-1,2),"")</f>
        <v>0.1</v>
      </c>
      <c r="AD2582" s="25">
        <v>1.839</v>
      </c>
      <c r="AE2582" s="25">
        <v>3.6299999999999999E-2</v>
      </c>
      <c r="AF2582" s="25">
        <v>14</v>
      </c>
      <c r="AG2582" s="25">
        <v>14</v>
      </c>
      <c r="AH2582" s="25">
        <v>14</v>
      </c>
      <c r="AI2582" s="25">
        <v>14</v>
      </c>
      <c r="AJ2582" s="22" t="s">
        <v>20</v>
      </c>
      <c r="AK2582" s="22" t="s">
        <v>20</v>
      </c>
      <c r="AL2582" s="42" t="s">
        <v>19</v>
      </c>
      <c r="AM2582" s="25">
        <v>1</v>
      </c>
      <c r="AN2582" s="25"/>
      <c r="AO2582" s="25"/>
      <c r="AP2582" s="25"/>
      <c r="AQ2582" s="25">
        <v>1.839</v>
      </c>
      <c r="AR2582" s="94">
        <v>0</v>
      </c>
      <c r="AS2582" s="157">
        <v>14</v>
      </c>
      <c r="AT2582" s="93">
        <v>44713</v>
      </c>
      <c r="AU2582" s="92" t="s">
        <v>2181</v>
      </c>
      <c r="AV2582" s="91" t="s">
        <v>152</v>
      </c>
      <c r="AW2582" s="92" t="s">
        <v>152</v>
      </c>
      <c r="AX2582" s="92" t="s">
        <v>48</v>
      </c>
      <c r="AY2582" s="91" t="s">
        <v>152</v>
      </c>
      <c r="AZ2582" s="23"/>
      <c r="BA2582" s="25" t="s">
        <v>3338</v>
      </c>
      <c r="BB2582" t="s">
        <v>25</v>
      </c>
      <c r="BC2582">
        <v>5698</v>
      </c>
      <c r="BD2582" t="str">
        <f>IF(Z2582=BC2582,"OK")</f>
        <v>OK</v>
      </c>
      <c r="BE2582">
        <v>1.839</v>
      </c>
      <c r="BF2582">
        <v>3.6299999999999999E-2</v>
      </c>
      <c r="BG2582">
        <v>0</v>
      </c>
      <c r="BH2582">
        <v>0</v>
      </c>
      <c r="BI2582">
        <v>0</v>
      </c>
      <c r="BJ2582">
        <v>1.839</v>
      </c>
      <c r="BK2582">
        <v>3.6299999999999999E-2</v>
      </c>
      <c r="BL2582" t="e">
        <f>IF(ABS(AN2582*AO2582*AP2582/1000000000/AR2582-1)&lt;0.1,"OK","NO")</f>
        <v>#DIV/0!</v>
      </c>
      <c r="BN2582" s="183"/>
    </row>
    <row r="2583" spans="1:66" ht="25.5" x14ac:dyDescent="0.25">
      <c r="A2583" s="51"/>
      <c r="B2583" s="94">
        <v>2570</v>
      </c>
      <c r="C2583" s="43">
        <v>1135833</v>
      </c>
      <c r="D2583" s="25"/>
      <c r="E2583" s="36" t="s">
        <v>3337</v>
      </c>
      <c r="F2583" s="151" t="s">
        <v>21</v>
      </c>
      <c r="G2583" s="41" t="s">
        <v>30</v>
      </c>
      <c r="H2583" s="46" t="str">
        <f>IFERROR(IFERROR(IF(SEARCH("Usystems",$E2583)&gt;0,"Usystems"),IF(SEARCH("RIIFO",$E2583)&gt;0,"RIIFO","Uponor")),"Uponor")</f>
        <v>Usystems</v>
      </c>
      <c r="I2583" s="25" t="str">
        <f>IFERROR(MID($D2583,1,7)+0,"")</f>
        <v/>
      </c>
      <c r="J2583" s="25" t="str">
        <f>IFERROR(MID($D2583,10,7)+0,"")</f>
        <v/>
      </c>
      <c r="K2583" s="25" t="str">
        <f>IFERROR(MID($D2583,19,7)+0,"")</f>
        <v/>
      </c>
      <c r="L2583" s="25" t="str">
        <f>IFERROR(MID($D2583,28,7)+0,"")</f>
        <v/>
      </c>
      <c r="M2583" s="25" t="str">
        <f>IF(IFERROR(MID($Q2583,1,7)+0,"")&lt;1130000,IF(INDEX(C:C,MATCH(LEFT(Q2583,7)+0,I:I,0))&lt;1130000,"",INDEX(C:C,MATCH(LEFT(Q2583,7)+0,I:I,0))),IFERROR(MID($Q2583,1,7)+0,""))</f>
        <v/>
      </c>
      <c r="N2583" s="25" t="str">
        <f>IF(IFERROR(MID($Q2583,10,7)+0,"")&lt;1130000,"",IFERROR(MID($Q2583,10,7)+0,""))</f>
        <v/>
      </c>
      <c r="O2583" s="25" t="str">
        <f>IF(IFERROR(MID($Q2583,19,7)+0,"")&lt;1130000,"",IFERROR(MID($Q2583,19,7)+0,""))</f>
        <v/>
      </c>
      <c r="P2583" s="25" t="str">
        <f>IF(M2583="","",IF(N2583="",M2583,M2583&amp;", "&amp;N2583))</f>
        <v/>
      </c>
      <c r="Q2583" s="25"/>
      <c r="R2583" s="25"/>
      <c r="S2583" s="35" t="s">
        <v>67</v>
      </c>
      <c r="T2583" s="25" t="s">
        <v>24</v>
      </c>
      <c r="U2583" s="185">
        <v>4866</v>
      </c>
      <c r="V2583" s="188">
        <v>5207</v>
      </c>
      <c r="W2583" s="189">
        <v>5571</v>
      </c>
      <c r="X2583" s="31">
        <v>6128</v>
      </c>
      <c r="Y2583" s="90">
        <f>IFERROR(ROUND(X2583/W2583-1,2),"")</f>
        <v>0.1</v>
      </c>
      <c r="Z2583" s="31">
        <f>IF(OR(S2583="VLD MLC components",S2583="VLD MLC pipes",S2583="VLD PEX components",S2583="VLD PEX pipes",S2583="VLD PHC components",S2583="VLD PHC pipes",S2583="Controls VLD"),"По запросу",X2583)</f>
        <v>6128</v>
      </c>
      <c r="AA2583" s="63">
        <f>ROUND(X2583/1.2,3)</f>
        <v>5106.6670000000004</v>
      </c>
      <c r="AB2583" s="23">
        <v>4642.5</v>
      </c>
      <c r="AC2583" s="190">
        <f>IFERROR(ROUND(AA2583/AB2583-1,2),"")</f>
        <v>0.1</v>
      </c>
      <c r="AD2583" s="25">
        <v>2</v>
      </c>
      <c r="AE2583" s="25">
        <v>3.6299999999999999E-2</v>
      </c>
      <c r="AF2583" s="25">
        <v>0</v>
      </c>
      <c r="AG2583" s="25" t="s">
        <v>22</v>
      </c>
      <c r="AH2583" s="25">
        <v>0</v>
      </c>
      <c r="AI2583" s="25">
        <v>0</v>
      </c>
      <c r="AJ2583" s="22" t="s">
        <v>20</v>
      </c>
      <c r="AK2583" s="42" t="s">
        <v>19</v>
      </c>
      <c r="AL2583" s="42" t="s">
        <v>19</v>
      </c>
      <c r="AM2583" s="25">
        <v>1</v>
      </c>
      <c r="AN2583" s="25"/>
      <c r="AO2583" s="25"/>
      <c r="AP2583" s="25"/>
      <c r="AQ2583" s="25">
        <v>2</v>
      </c>
      <c r="AR2583" s="94">
        <v>3.6299999999999999E-2</v>
      </c>
      <c r="AS2583" s="157" t="s">
        <v>22</v>
      </c>
      <c r="AT2583" s="93">
        <v>44713</v>
      </c>
      <c r="AU2583" s="92" t="s">
        <v>2181</v>
      </c>
      <c r="AV2583" s="91" t="s">
        <v>152</v>
      </c>
      <c r="AW2583" s="92" t="s">
        <v>152</v>
      </c>
      <c r="AX2583" s="92" t="s">
        <v>48</v>
      </c>
      <c r="AY2583" s="91" t="s">
        <v>152</v>
      </c>
      <c r="AZ2583" s="23"/>
      <c r="BA2583" s="25" t="s">
        <v>3336</v>
      </c>
      <c r="BB2583" t="s">
        <v>48</v>
      </c>
      <c r="BC2583" t="e">
        <v>#N/A</v>
      </c>
      <c r="BD2583" t="e">
        <f>IF(Z2583=BC2583,"OK")</f>
        <v>#N/A</v>
      </c>
      <c r="BE2583">
        <v>2</v>
      </c>
      <c r="BF2583">
        <v>3.6299999999999999E-2</v>
      </c>
      <c r="BG2583">
        <v>0</v>
      </c>
      <c r="BH2583">
        <v>0</v>
      </c>
      <c r="BI2583">
        <v>0</v>
      </c>
      <c r="BJ2583">
        <v>2</v>
      </c>
      <c r="BK2583">
        <v>3.6299999999999999E-2</v>
      </c>
      <c r="BL2583" t="str">
        <f>IF(ABS(AN2583*AO2583*AP2583/1000000000/AR2583-1)&lt;0.1,"OK","NO")</f>
        <v>NO</v>
      </c>
      <c r="BN2583" s="183"/>
    </row>
    <row r="2584" spans="1:66" ht="25.5" x14ac:dyDescent="0.25">
      <c r="A2584" s="51"/>
      <c r="B2584" s="94">
        <v>2571</v>
      </c>
      <c r="C2584" s="43">
        <v>1135834</v>
      </c>
      <c r="D2584" s="25"/>
      <c r="E2584" s="36" t="s">
        <v>3335</v>
      </c>
      <c r="F2584" s="151" t="s">
        <v>655</v>
      </c>
      <c r="G2584" s="127" t="s">
        <v>32</v>
      </c>
      <c r="H2584" s="46" t="str">
        <f>IFERROR(IFERROR(IF(SEARCH("Usystems",$E2584)&gt;0,"Usystems"),IF(SEARCH("RIIFO",$E2584)&gt;0,"RIIFO","Uponor")),"Uponor")</f>
        <v>Usystems</v>
      </c>
      <c r="I2584" s="25" t="str">
        <f>IFERROR(MID($D2584,1,7)+0,"")</f>
        <v/>
      </c>
      <c r="J2584" s="25" t="str">
        <f>IFERROR(MID($D2584,10,7)+0,"")</f>
        <v/>
      </c>
      <c r="K2584" s="25" t="str">
        <f>IFERROR(MID($D2584,19,7)+0,"")</f>
        <v/>
      </c>
      <c r="L2584" s="25" t="str">
        <f>IFERROR(MID($D2584,28,7)+0,"")</f>
        <v/>
      </c>
      <c r="M2584" s="25" t="str">
        <f>IF(IFERROR(MID($Q2584,1,7)+0,"")&lt;1130000,IF(INDEX(C:C,MATCH(LEFT(Q2584,7)+0,I:I,0))&lt;1130000,"",INDEX(C:C,MATCH(LEFT(Q2584,7)+0,I:I,0))),IFERROR(MID($Q2584,1,7)+0,""))</f>
        <v/>
      </c>
      <c r="N2584" s="25" t="str">
        <f>IF(IFERROR(MID($Q2584,10,7)+0,"")&lt;1130000,"",IFERROR(MID($Q2584,10,7)+0,""))</f>
        <v/>
      </c>
      <c r="O2584" s="25" t="str">
        <f>IF(IFERROR(MID($Q2584,19,7)+0,"")&lt;1130000,"",IFERROR(MID($Q2584,19,7)+0,""))</f>
        <v/>
      </c>
      <c r="P2584" s="25" t="str">
        <f>IF(M2584="","",IF(N2584="",M2584,M2584&amp;", "&amp;N2584))</f>
        <v/>
      </c>
      <c r="Q2584" s="25"/>
      <c r="R2584" s="25"/>
      <c r="S2584" s="35" t="s">
        <v>67</v>
      </c>
      <c r="T2584" s="25" t="s">
        <v>24</v>
      </c>
      <c r="U2584" s="185">
        <v>6325</v>
      </c>
      <c r="V2584" s="188">
        <v>6768</v>
      </c>
      <c r="W2584" s="189">
        <v>7242</v>
      </c>
      <c r="X2584" s="31">
        <v>7966</v>
      </c>
      <c r="Y2584" s="90">
        <f>IFERROR(ROUND(X2584/W2584-1,2),"")</f>
        <v>0.1</v>
      </c>
      <c r="Z2584" s="31">
        <f>IF(OR(S2584="VLD MLC components",S2584="VLD MLC pipes",S2584="VLD PEX components",S2584="VLD PEX pipes",S2584="VLD PHC components",S2584="VLD PHC pipes",S2584="Controls VLD"),"По запросу",X2584)</f>
        <v>7966</v>
      </c>
      <c r="AA2584" s="63">
        <f>ROUND(X2584/1.2,3)</f>
        <v>6638.3329999999996</v>
      </c>
      <c r="AB2584" s="23">
        <v>6035</v>
      </c>
      <c r="AC2584" s="190">
        <f>IFERROR(ROUND(AA2584/AB2584-1,2),"")</f>
        <v>0.1</v>
      </c>
      <c r="AD2584" s="25">
        <v>3.2</v>
      </c>
      <c r="AE2584" s="25">
        <v>5.3280000000000001E-2</v>
      </c>
      <c r="AF2584" s="25">
        <v>0</v>
      </c>
      <c r="AG2584" s="25" t="s">
        <v>22</v>
      </c>
      <c r="AH2584" s="25">
        <v>0</v>
      </c>
      <c r="AI2584" s="25">
        <v>0</v>
      </c>
      <c r="AJ2584" s="25"/>
      <c r="AK2584" s="42" t="s">
        <v>19</v>
      </c>
      <c r="AL2584" s="25"/>
      <c r="AM2584" s="25">
        <v>1</v>
      </c>
      <c r="AN2584" s="25"/>
      <c r="AO2584" s="25"/>
      <c r="AP2584" s="25"/>
      <c r="AQ2584" s="25">
        <v>3.2</v>
      </c>
      <c r="AR2584" s="94">
        <v>5.3280000000000001E-2</v>
      </c>
      <c r="AS2584" s="157" t="s">
        <v>22</v>
      </c>
      <c r="AT2584" s="93">
        <v>44713</v>
      </c>
      <c r="AU2584" s="92" t="s">
        <v>2181</v>
      </c>
      <c r="AV2584" s="91" t="s">
        <v>152</v>
      </c>
      <c r="AW2584" s="92" t="s">
        <v>152</v>
      </c>
      <c r="AX2584" s="92" t="s">
        <v>48</v>
      </c>
      <c r="AY2584" s="91" t="s">
        <v>152</v>
      </c>
      <c r="AZ2584" s="23"/>
      <c r="BA2584" s="25">
        <v>0</v>
      </c>
      <c r="BB2584" t="s">
        <v>48</v>
      </c>
      <c r="BC2584" t="e">
        <v>#N/A</v>
      </c>
      <c r="BD2584" t="e">
        <f>IF(Z2584=BC2584,"OK")</f>
        <v>#N/A</v>
      </c>
      <c r="BE2584">
        <v>3.2</v>
      </c>
      <c r="BF2584">
        <v>5.3280000000000001E-2</v>
      </c>
      <c r="BG2584">
        <v>0</v>
      </c>
      <c r="BH2584">
        <v>0</v>
      </c>
      <c r="BI2584">
        <v>0</v>
      </c>
      <c r="BJ2584">
        <v>3.2</v>
      </c>
      <c r="BK2584">
        <v>5.3280000000000001E-2</v>
      </c>
      <c r="BL2584" t="str">
        <f>IF(ABS(AN2584*AO2584*AP2584/1000000000/AR2584-1)&lt;0.1,"OK","NO")</f>
        <v>NO</v>
      </c>
      <c r="BN2584" s="183"/>
    </row>
    <row r="2585" spans="1:66" ht="25.5" x14ac:dyDescent="0.25">
      <c r="A2585" s="51"/>
      <c r="B2585" s="94">
        <v>2572</v>
      </c>
      <c r="C2585" s="43">
        <v>1136701</v>
      </c>
      <c r="D2585" s="37">
        <v>1018109</v>
      </c>
      <c r="E2585" s="36" t="s">
        <v>3334</v>
      </c>
      <c r="F2585" s="151" t="s">
        <v>655</v>
      </c>
      <c r="G2585" s="102" t="s">
        <v>2182</v>
      </c>
      <c r="H2585" s="46" t="str">
        <f>IFERROR(IFERROR(IF(SEARCH("Usystems",$E2585)&gt;0,"Usystems"),IF(SEARCH("RIIFO",$E2585)&gt;0,"RIIFO","Uponor")),"Uponor")</f>
        <v>Usystems</v>
      </c>
      <c r="I2585" s="25">
        <f>IFERROR(MID($D2585,1,7)+0,"")</f>
        <v>1018109</v>
      </c>
      <c r="J2585" s="25" t="str">
        <f>IFERROR(MID($D2585,10,7)+0,"")</f>
        <v/>
      </c>
      <c r="K2585" s="25" t="str">
        <f>IFERROR(MID($D2585,19,7)+0,"")</f>
        <v/>
      </c>
      <c r="L2585" s="25" t="str">
        <f>IFERROR(MID($D2585,28,7)+0,"")</f>
        <v/>
      </c>
      <c r="M2585" s="25" t="str">
        <f>IF(IFERROR(MID($Q2585,1,7)+0,"")&lt;1130000,IF(INDEX(C:C,MATCH(LEFT(Q2585,7)+0,I:I,0))&lt;1130000,"",INDEX(C:C,MATCH(LEFT(Q2585,7)+0,I:I,0))),IFERROR(MID($Q2585,1,7)+0,""))</f>
        <v/>
      </c>
      <c r="N2585" s="25" t="str">
        <f>IF(IFERROR(MID($Q2585,10,7)+0,"")&lt;1130000,"",IFERROR(MID($Q2585,10,7)+0,""))</f>
        <v/>
      </c>
      <c r="O2585" s="25" t="str">
        <f>IF(IFERROR(MID($Q2585,19,7)+0,"")&lt;1130000,"",IFERROR(MID($Q2585,19,7)+0,""))</f>
        <v/>
      </c>
      <c r="P2585" s="25" t="str">
        <f>IF(M2585="","",IF(N2585="",M2585,M2585&amp;", "&amp;N2585))</f>
        <v/>
      </c>
      <c r="Q2585" s="23"/>
      <c r="R2585" s="23"/>
      <c r="S2585" s="35" t="s">
        <v>67</v>
      </c>
      <c r="T2585" s="25" t="s">
        <v>24</v>
      </c>
      <c r="U2585" s="185">
        <v>4224</v>
      </c>
      <c r="V2585" s="188">
        <v>4520</v>
      </c>
      <c r="W2585" s="189">
        <v>4836</v>
      </c>
      <c r="X2585" s="31">
        <v>5320</v>
      </c>
      <c r="Y2585" s="90">
        <f>IFERROR(ROUND(X2585/W2585-1,2),"")</f>
        <v>0.1</v>
      </c>
      <c r="Z2585" s="31">
        <f>IF(OR(S2585="VLD MLC components",S2585="VLD MLC pipes",S2585="VLD PEX components",S2585="VLD PEX pipes",S2585="VLD PHC components",S2585="VLD PHC pipes",S2585="Controls VLD"),"По запросу",X2585)</f>
        <v>5320</v>
      </c>
      <c r="AA2585" s="63">
        <f>ROUND(X2585/1.2,3)</f>
        <v>4433.3329999999996</v>
      </c>
      <c r="AB2585" s="23">
        <v>4030</v>
      </c>
      <c r="AC2585" s="190">
        <f>IFERROR(ROUND(AA2585/AB2585-1,2),"")</f>
        <v>0.1</v>
      </c>
      <c r="AD2585" s="25">
        <v>1.18</v>
      </c>
      <c r="AE2585" s="25">
        <v>3.6299999999999999E-2</v>
      </c>
      <c r="AF2585" s="25">
        <v>247</v>
      </c>
      <c r="AG2585" s="25">
        <v>247</v>
      </c>
      <c r="AH2585" s="25">
        <v>204</v>
      </c>
      <c r="AI2585" s="25">
        <v>293</v>
      </c>
      <c r="AJ2585" s="22" t="s">
        <v>20</v>
      </c>
      <c r="AK2585" s="22" t="s">
        <v>20</v>
      </c>
      <c r="AL2585" s="22" t="s">
        <v>20</v>
      </c>
      <c r="AM2585" s="25">
        <v>1</v>
      </c>
      <c r="AN2585" s="25">
        <v>1500</v>
      </c>
      <c r="AO2585" s="25">
        <v>2200</v>
      </c>
      <c r="AP2585" s="25">
        <v>2200</v>
      </c>
      <c r="AQ2585" s="25">
        <v>1.18</v>
      </c>
      <c r="AR2585" s="94">
        <v>7.26</v>
      </c>
      <c r="AS2585" s="157">
        <v>31</v>
      </c>
      <c r="AT2585" s="96"/>
      <c r="AU2585" s="92" t="s">
        <v>2181</v>
      </c>
      <c r="AV2585" s="91" t="s">
        <v>152</v>
      </c>
      <c r="AW2585" s="92" t="s">
        <v>152</v>
      </c>
      <c r="AX2585" s="92" t="s">
        <v>152</v>
      </c>
      <c r="AY2585" s="91" t="s">
        <v>152</v>
      </c>
      <c r="AZ2585" s="23"/>
      <c r="BA2585" s="25" t="s">
        <v>3333</v>
      </c>
      <c r="BB2585" t="s">
        <v>25</v>
      </c>
      <c r="BC2585">
        <v>5320</v>
      </c>
      <c r="BD2585" t="str">
        <f>IF(Z2585=BC2585,"OK")</f>
        <v>OK</v>
      </c>
      <c r="BE2585">
        <v>1.18</v>
      </c>
      <c r="BF2585">
        <v>3.6299999999999999E-2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 t="str">
        <f>IF(ABS(AN2585*AO2585*AP2585/1000000000/AR2585-1)&lt;0.1,"OK","NO")</f>
        <v>OK</v>
      </c>
      <c r="BN2585" s="183"/>
    </row>
    <row r="2586" spans="1:66" ht="25.5" x14ac:dyDescent="0.25">
      <c r="A2586" s="51"/>
      <c r="B2586" s="94">
        <v>2573</v>
      </c>
      <c r="C2586" s="43">
        <v>1136702</v>
      </c>
      <c r="D2586" s="37">
        <v>1018110</v>
      </c>
      <c r="E2586" s="36" t="s">
        <v>3332</v>
      </c>
      <c r="F2586" s="151" t="s">
        <v>655</v>
      </c>
      <c r="G2586" s="28" t="s">
        <v>2182</v>
      </c>
      <c r="H2586" s="46" t="str">
        <f>IFERROR(IFERROR(IF(SEARCH("Usystems",$E2586)&gt;0,"Usystems"),IF(SEARCH("RIIFO",$E2586)&gt;0,"RIIFO","Uponor")),"Uponor")</f>
        <v>Usystems</v>
      </c>
      <c r="I2586" s="25">
        <f>IFERROR(MID($D2586,1,7)+0,"")</f>
        <v>1018110</v>
      </c>
      <c r="J2586" s="25" t="str">
        <f>IFERROR(MID($D2586,10,7)+0,"")</f>
        <v/>
      </c>
      <c r="K2586" s="25" t="str">
        <f>IFERROR(MID($D2586,19,7)+0,"")</f>
        <v/>
      </c>
      <c r="L2586" s="25" t="str">
        <f>IFERROR(MID($D2586,28,7)+0,"")</f>
        <v/>
      </c>
      <c r="M2586" s="25" t="str">
        <f>IF(IFERROR(MID($Q2586,1,7)+0,"")&lt;1130000,IF(INDEX(C:C,MATCH(LEFT(Q2586,7)+0,I:I,0))&lt;1130000,"",INDEX(C:C,MATCH(LEFT(Q2586,7)+0,I:I,0))),IFERROR(MID($Q2586,1,7)+0,""))</f>
        <v/>
      </c>
      <c r="N2586" s="25" t="str">
        <f>IF(IFERROR(MID($Q2586,10,7)+0,"")&lt;1130000,"",IFERROR(MID($Q2586,10,7)+0,""))</f>
        <v/>
      </c>
      <c r="O2586" s="25" t="str">
        <f>IF(IFERROR(MID($Q2586,19,7)+0,"")&lt;1130000,"",IFERROR(MID($Q2586,19,7)+0,""))</f>
        <v/>
      </c>
      <c r="P2586" s="25" t="str">
        <f>IF(M2586="","",IF(N2586="",M2586,M2586&amp;", "&amp;N2586))</f>
        <v/>
      </c>
      <c r="Q2586" s="23"/>
      <c r="R2586" s="23"/>
      <c r="S2586" s="35" t="s">
        <v>67</v>
      </c>
      <c r="T2586" s="25" t="s">
        <v>24</v>
      </c>
      <c r="U2586" s="185">
        <v>4757</v>
      </c>
      <c r="V2586" s="188">
        <v>5090</v>
      </c>
      <c r="W2586" s="189">
        <v>5446</v>
      </c>
      <c r="X2586" s="31">
        <v>5991</v>
      </c>
      <c r="Y2586" s="90">
        <f>IFERROR(ROUND(X2586/W2586-1,2),"")</f>
        <v>0.1</v>
      </c>
      <c r="Z2586" s="31">
        <f>IF(OR(S2586="VLD MLC components",S2586="VLD MLC pipes",S2586="VLD PEX components",S2586="VLD PEX pipes",S2586="VLD PHC components",S2586="VLD PHC pipes",S2586="Controls VLD"),"По запросу",X2586)</f>
        <v>5991</v>
      </c>
      <c r="AA2586" s="63">
        <f>ROUND(X2586/1.2,3)</f>
        <v>4992.5</v>
      </c>
      <c r="AB2586" s="23">
        <v>4538.3329999999996</v>
      </c>
      <c r="AC2586" s="190">
        <f>IFERROR(ROUND(AA2586/AB2586-1,2),"")</f>
        <v>0.1</v>
      </c>
      <c r="AD2586" s="25">
        <v>1.31</v>
      </c>
      <c r="AE2586" s="25">
        <v>3.6299999999999999E-2</v>
      </c>
      <c r="AF2586" s="25">
        <v>76</v>
      </c>
      <c r="AG2586" s="25">
        <v>136</v>
      </c>
      <c r="AH2586" s="25">
        <v>561</v>
      </c>
      <c r="AI2586" s="25">
        <v>344</v>
      </c>
      <c r="AJ2586" s="22" t="s">
        <v>20</v>
      </c>
      <c r="AK2586" s="22" t="s">
        <v>20</v>
      </c>
      <c r="AL2586" s="22" t="s">
        <v>20</v>
      </c>
      <c r="AM2586" s="25">
        <v>1</v>
      </c>
      <c r="AN2586" s="25">
        <v>1500</v>
      </c>
      <c r="AO2586" s="25">
        <v>2200</v>
      </c>
      <c r="AP2586" s="25">
        <v>2200</v>
      </c>
      <c r="AQ2586" s="25">
        <v>1.31</v>
      </c>
      <c r="AR2586" s="25">
        <v>7.26</v>
      </c>
      <c r="AS2586" s="157">
        <v>17</v>
      </c>
      <c r="AT2586" s="96"/>
      <c r="AU2586" s="92" t="s">
        <v>2181</v>
      </c>
      <c r="AV2586" s="91" t="s">
        <v>152</v>
      </c>
      <c r="AW2586" s="92" t="s">
        <v>152</v>
      </c>
      <c r="AX2586" s="92" t="s">
        <v>152</v>
      </c>
      <c r="AY2586" s="91" t="s">
        <v>152</v>
      </c>
      <c r="AZ2586" s="23"/>
      <c r="BA2586" s="25" t="s">
        <v>3331</v>
      </c>
      <c r="BB2586" t="s">
        <v>25</v>
      </c>
      <c r="BC2586">
        <v>5991</v>
      </c>
      <c r="BD2586" t="str">
        <f>IF(Z2586=BC2586,"OK")</f>
        <v>OK</v>
      </c>
      <c r="BE2586">
        <v>1.31</v>
      </c>
      <c r="BF2586">
        <v>3.6299999999999999E-2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 t="str">
        <f>IF(ABS(AN2586*AO2586*AP2586/1000000000/AR2586-1)&lt;0.1,"OK","NO")</f>
        <v>OK</v>
      </c>
      <c r="BN2586" s="183"/>
    </row>
    <row r="2587" spans="1:66" ht="25.5" x14ac:dyDescent="0.25">
      <c r="A2587" s="51"/>
      <c r="B2587" s="94">
        <v>2574</v>
      </c>
      <c r="C2587" s="43">
        <v>1136703</v>
      </c>
      <c r="D2587" s="37">
        <v>1018111</v>
      </c>
      <c r="E2587" s="36" t="s">
        <v>3330</v>
      </c>
      <c r="F2587" s="151" t="s">
        <v>655</v>
      </c>
      <c r="G2587" s="28" t="s">
        <v>2182</v>
      </c>
      <c r="H2587" s="46" t="str">
        <f>IFERROR(IFERROR(IF(SEARCH("Usystems",$E2587)&gt;0,"Usystems"),IF(SEARCH("RIIFO",$E2587)&gt;0,"RIIFO","Uponor")),"Uponor")</f>
        <v>Usystems</v>
      </c>
      <c r="I2587" s="25">
        <f>IFERROR(MID($D2587,1,7)+0,"")</f>
        <v>1018111</v>
      </c>
      <c r="J2587" s="25" t="str">
        <f>IFERROR(MID($D2587,10,7)+0,"")</f>
        <v/>
      </c>
      <c r="K2587" s="25" t="str">
        <f>IFERROR(MID($D2587,19,7)+0,"")</f>
        <v/>
      </c>
      <c r="L2587" s="25" t="str">
        <f>IFERROR(MID($D2587,28,7)+0,"")</f>
        <v/>
      </c>
      <c r="M2587" s="25" t="str">
        <f>IF(IFERROR(MID($Q2587,1,7)+0,"")&lt;1130000,IF(INDEX(C:C,MATCH(LEFT(Q2587,7)+0,I:I,0))&lt;1130000,"",INDEX(C:C,MATCH(LEFT(Q2587,7)+0,I:I,0))),IFERROR(MID($Q2587,1,7)+0,""))</f>
        <v/>
      </c>
      <c r="N2587" s="25" t="str">
        <f>IF(IFERROR(MID($Q2587,10,7)+0,"")&lt;1130000,"",IFERROR(MID($Q2587,10,7)+0,""))</f>
        <v/>
      </c>
      <c r="O2587" s="25" t="str">
        <f>IF(IFERROR(MID($Q2587,19,7)+0,"")&lt;1130000,"",IFERROR(MID($Q2587,19,7)+0,""))</f>
        <v/>
      </c>
      <c r="P2587" s="25" t="str">
        <f>IF(M2587="","",IF(N2587="",M2587,M2587&amp;", "&amp;N2587))</f>
        <v/>
      </c>
      <c r="Q2587" s="23"/>
      <c r="R2587" s="23"/>
      <c r="S2587" s="35" t="s">
        <v>67</v>
      </c>
      <c r="T2587" s="25" t="s">
        <v>24</v>
      </c>
      <c r="U2587" s="185">
        <v>7647</v>
      </c>
      <c r="V2587" s="188">
        <v>8182</v>
      </c>
      <c r="W2587" s="189">
        <v>8755</v>
      </c>
      <c r="X2587" s="31">
        <v>9631</v>
      </c>
      <c r="Y2587" s="90">
        <f>IFERROR(ROUND(X2587/W2587-1,2),"")</f>
        <v>0.1</v>
      </c>
      <c r="Z2587" s="31">
        <f>IF(OR(S2587="VLD MLC components",S2587="VLD MLC pipes",S2587="VLD PEX components",S2587="VLD PEX pipes",S2587="VLD PHC components",S2587="VLD PHC pipes",S2587="Controls VLD"),"По запросу",X2587)</f>
        <v>9631</v>
      </c>
      <c r="AA2587" s="63">
        <f>ROUND(X2587/1.2,3)</f>
        <v>8025.8329999999996</v>
      </c>
      <c r="AB2587" s="23">
        <v>7295.8329999999996</v>
      </c>
      <c r="AC2587" s="190">
        <f>IFERROR(ROUND(AA2587/AB2587-1,2),"")</f>
        <v>0.1</v>
      </c>
      <c r="AD2587" s="25">
        <v>2.0299999999999998</v>
      </c>
      <c r="AE2587" s="25">
        <v>5.1839999999999997E-2</v>
      </c>
      <c r="AF2587" s="25">
        <v>529</v>
      </c>
      <c r="AG2587" s="25">
        <v>529</v>
      </c>
      <c r="AH2587" s="25">
        <v>539</v>
      </c>
      <c r="AI2587" s="25">
        <v>539</v>
      </c>
      <c r="AJ2587" s="22" t="s">
        <v>20</v>
      </c>
      <c r="AK2587" s="22" t="s">
        <v>20</v>
      </c>
      <c r="AL2587" s="22" t="s">
        <v>20</v>
      </c>
      <c r="AM2587" s="25">
        <v>1</v>
      </c>
      <c r="AN2587" s="25">
        <v>1800</v>
      </c>
      <c r="AO2587" s="25">
        <v>2400</v>
      </c>
      <c r="AP2587" s="25">
        <v>2400</v>
      </c>
      <c r="AQ2587" s="25">
        <v>2.0299999999999998</v>
      </c>
      <c r="AR2587" s="94">
        <v>10.368</v>
      </c>
      <c r="AS2587" s="157">
        <v>108</v>
      </c>
      <c r="AT2587" s="96"/>
      <c r="AU2587" s="92" t="s">
        <v>2181</v>
      </c>
      <c r="AV2587" s="91" t="s">
        <v>152</v>
      </c>
      <c r="AW2587" s="92" t="s">
        <v>152</v>
      </c>
      <c r="AX2587" s="92" t="s">
        <v>152</v>
      </c>
      <c r="AY2587" s="91" t="s">
        <v>152</v>
      </c>
      <c r="AZ2587" s="23"/>
      <c r="BA2587" s="25" t="s">
        <v>3329</v>
      </c>
      <c r="BB2587" t="s">
        <v>25</v>
      </c>
      <c r="BC2587">
        <v>9631</v>
      </c>
      <c r="BD2587" t="str">
        <f>IF(Z2587=BC2587,"OK")</f>
        <v>OK</v>
      </c>
      <c r="BE2587">
        <v>2.0299999999999998</v>
      </c>
      <c r="BF2587">
        <v>5.1839999999999997E-2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 t="str">
        <f>IF(ABS(AN2587*AO2587*AP2587/1000000000/AR2587-1)&lt;0.1,"OK","NO")</f>
        <v>OK</v>
      </c>
      <c r="BN2587" s="183"/>
    </row>
    <row r="2588" spans="1:66" ht="25.5" x14ac:dyDescent="0.25">
      <c r="A2588" s="51"/>
      <c r="B2588" s="94">
        <v>2575</v>
      </c>
      <c r="C2588" s="43">
        <v>1136704</v>
      </c>
      <c r="D2588" s="37">
        <v>1018112</v>
      </c>
      <c r="E2588" s="36" t="s">
        <v>3328</v>
      </c>
      <c r="F2588" s="151" t="s">
        <v>655</v>
      </c>
      <c r="G2588" s="102" t="s">
        <v>2182</v>
      </c>
      <c r="H2588" s="46" t="str">
        <f>IFERROR(IFERROR(IF(SEARCH("Usystems",$E2588)&gt;0,"Usystems"),IF(SEARCH("RIIFO",$E2588)&gt;0,"RIIFO","Uponor")),"Uponor")</f>
        <v>Usystems</v>
      </c>
      <c r="I2588" s="25">
        <f>IFERROR(MID($D2588,1,7)+0,"")</f>
        <v>1018112</v>
      </c>
      <c r="J2588" s="25" t="str">
        <f>IFERROR(MID($D2588,10,7)+0,"")</f>
        <v/>
      </c>
      <c r="K2588" s="25" t="str">
        <f>IFERROR(MID($D2588,19,7)+0,"")</f>
        <v/>
      </c>
      <c r="L2588" s="25" t="str">
        <f>IFERROR(MID($D2588,28,7)+0,"")</f>
        <v/>
      </c>
      <c r="M2588" s="25" t="str">
        <f>IF(IFERROR(MID($Q2588,1,7)+0,"")&lt;1130000,IF(INDEX(C:C,MATCH(LEFT(Q2588,7)+0,I:I,0))&lt;1130000,"",INDEX(C:C,MATCH(LEFT(Q2588,7)+0,I:I,0))),IFERROR(MID($Q2588,1,7)+0,""))</f>
        <v/>
      </c>
      <c r="N2588" s="25" t="str">
        <f>IF(IFERROR(MID($Q2588,10,7)+0,"")&lt;1130000,"",IFERROR(MID($Q2588,10,7)+0,""))</f>
        <v/>
      </c>
      <c r="O2588" s="25" t="str">
        <f>IF(IFERROR(MID($Q2588,19,7)+0,"")&lt;1130000,"",IFERROR(MID($Q2588,19,7)+0,""))</f>
        <v/>
      </c>
      <c r="P2588" s="25" t="str">
        <f>IF(M2588="","",IF(N2588="",M2588,M2588&amp;", "&amp;N2588))</f>
        <v/>
      </c>
      <c r="Q2588" s="23"/>
      <c r="R2588" s="23"/>
      <c r="S2588" s="35" t="s">
        <v>160</v>
      </c>
      <c r="T2588" s="25" t="s">
        <v>24</v>
      </c>
      <c r="U2588" s="185">
        <v>10628</v>
      </c>
      <c r="V2588" s="188">
        <v>12222</v>
      </c>
      <c r="W2588" s="189">
        <v>13078</v>
      </c>
      <c r="X2588" s="31">
        <v>14386</v>
      </c>
      <c r="Y2588" s="90">
        <f>IFERROR(ROUND(X2588/W2588-1,2),"")</f>
        <v>0.1</v>
      </c>
      <c r="Z2588" s="31" t="str">
        <f>IF(OR(S2588="VLD MLC components",S2588="VLD MLC pipes",S2588="VLD PEX components",S2588="VLD PEX pipes",S2588="VLD PHC components",S2588="VLD PHC pipes",S2588="Controls VLD"),"По запросу",X2588)</f>
        <v>По запросу</v>
      </c>
      <c r="AA2588" s="63">
        <f>ROUND(X2588/1.2,3)</f>
        <v>11988.333000000001</v>
      </c>
      <c r="AB2588" s="23">
        <v>10898.333000000001</v>
      </c>
      <c r="AC2588" s="190">
        <f>IFERROR(ROUND(AA2588/AB2588-1,2),"")</f>
        <v>0.1</v>
      </c>
      <c r="AD2588" s="25">
        <v>2.2599999999999998</v>
      </c>
      <c r="AE2588" s="25">
        <v>5.1839999999999997E-2</v>
      </c>
      <c r="AF2588" s="25">
        <v>217</v>
      </c>
      <c r="AG2588" s="25">
        <v>247</v>
      </c>
      <c r="AH2588" s="25">
        <v>47</v>
      </c>
      <c r="AI2588" s="25">
        <v>57</v>
      </c>
      <c r="AJ2588" s="22" t="s">
        <v>20</v>
      </c>
      <c r="AK2588" s="22" t="s">
        <v>20</v>
      </c>
      <c r="AL2588" s="22" t="s">
        <v>20</v>
      </c>
      <c r="AM2588" s="25">
        <v>1</v>
      </c>
      <c r="AN2588" s="25">
        <v>1800</v>
      </c>
      <c r="AO2588" s="25">
        <v>2400</v>
      </c>
      <c r="AP2588" s="25">
        <v>2400</v>
      </c>
      <c r="AQ2588" s="25">
        <v>2.2599999999999998</v>
      </c>
      <c r="AR2588" s="94">
        <v>10.368</v>
      </c>
      <c r="AS2588" s="157">
        <v>200</v>
      </c>
      <c r="AT2588" s="96"/>
      <c r="AU2588" s="92" t="s">
        <v>2181</v>
      </c>
      <c r="AV2588" s="91" t="s">
        <v>152</v>
      </c>
      <c r="AW2588" s="92" t="s">
        <v>152</v>
      </c>
      <c r="AX2588" s="92" t="s">
        <v>152</v>
      </c>
      <c r="AY2588" s="91" t="s">
        <v>152</v>
      </c>
      <c r="AZ2588" s="23"/>
      <c r="BA2588" s="25" t="s">
        <v>3327</v>
      </c>
      <c r="BB2588" t="s">
        <v>25</v>
      </c>
      <c r="BC2588" t="s">
        <v>2629</v>
      </c>
      <c r="BD2588" t="str">
        <f>IF(Z2588=BC2588,"OK")</f>
        <v>OK</v>
      </c>
      <c r="BE2588">
        <v>2.2599999999999998</v>
      </c>
      <c r="BF2588">
        <v>5.1839999999999997E-2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 t="str">
        <f>IF(ABS(AN2588*AO2588*AP2588/1000000000/AR2588-1)&lt;0.1,"OK","NO")</f>
        <v>OK</v>
      </c>
      <c r="BN2588" s="183"/>
    </row>
    <row r="2589" spans="1:66" ht="25.5" x14ac:dyDescent="0.25">
      <c r="A2589" s="51"/>
      <c r="B2589" s="94">
        <v>2576</v>
      </c>
      <c r="C2589" s="43">
        <v>1136705</v>
      </c>
      <c r="D2589" s="37">
        <v>1018113</v>
      </c>
      <c r="E2589" s="36" t="s">
        <v>3326</v>
      </c>
      <c r="F2589" s="151" t="s">
        <v>655</v>
      </c>
      <c r="G2589" s="28" t="s">
        <v>2182</v>
      </c>
      <c r="H2589" s="46" t="str">
        <f>IFERROR(IFERROR(IF(SEARCH("Usystems",$E2589)&gt;0,"Usystems"),IF(SEARCH("RIIFO",$E2589)&gt;0,"RIIFO","Uponor")),"Uponor")</f>
        <v>Usystems</v>
      </c>
      <c r="I2589" s="25">
        <f>IFERROR(MID($D2589,1,7)+0,"")</f>
        <v>1018113</v>
      </c>
      <c r="J2589" s="25" t="str">
        <f>IFERROR(MID($D2589,10,7)+0,"")</f>
        <v/>
      </c>
      <c r="K2589" s="25" t="str">
        <f>IFERROR(MID($D2589,19,7)+0,"")</f>
        <v/>
      </c>
      <c r="L2589" s="25" t="str">
        <f>IFERROR(MID($D2589,28,7)+0,"")</f>
        <v/>
      </c>
      <c r="M2589" s="25" t="str">
        <f>IF(IFERROR(MID($Q2589,1,7)+0,"")&lt;1130000,IF(INDEX(C:C,MATCH(LEFT(Q2589,7)+0,I:I,0))&lt;1130000,"",INDEX(C:C,MATCH(LEFT(Q2589,7)+0,I:I,0))),IFERROR(MID($Q2589,1,7)+0,""))</f>
        <v/>
      </c>
      <c r="N2589" s="25" t="str">
        <f>IF(IFERROR(MID($Q2589,10,7)+0,"")&lt;1130000,"",IFERROR(MID($Q2589,10,7)+0,""))</f>
        <v/>
      </c>
      <c r="O2589" s="25" t="str">
        <f>IF(IFERROR(MID($Q2589,19,7)+0,"")&lt;1130000,"",IFERROR(MID($Q2589,19,7)+0,""))</f>
        <v/>
      </c>
      <c r="P2589" s="25" t="str">
        <f>IF(M2589="","",IF(N2589="",M2589,M2589&amp;", "&amp;N2589))</f>
        <v/>
      </c>
      <c r="Q2589" s="23"/>
      <c r="R2589" s="23"/>
      <c r="S2589" s="35" t="s">
        <v>160</v>
      </c>
      <c r="T2589" s="25" t="s">
        <v>24</v>
      </c>
      <c r="U2589" s="185">
        <v>12268</v>
      </c>
      <c r="V2589" s="188">
        <v>14108</v>
      </c>
      <c r="W2589" s="189">
        <v>15096</v>
      </c>
      <c r="X2589" s="31">
        <v>16606</v>
      </c>
      <c r="Y2589" s="90">
        <f>IFERROR(ROUND(X2589/W2589-1,2),"")</f>
        <v>0.1</v>
      </c>
      <c r="Z2589" s="31" t="str">
        <f>IF(OR(S2589="VLD MLC components",S2589="VLD MLC pipes",S2589="VLD PEX components",S2589="VLD PEX pipes",S2589="VLD PHC components",S2589="VLD PHC pipes",S2589="Controls VLD"),"По запросу",X2589)</f>
        <v>По запросу</v>
      </c>
      <c r="AA2589" s="63">
        <f>ROUND(X2589/1.2,3)</f>
        <v>13838.333000000001</v>
      </c>
      <c r="AB2589" s="23">
        <v>12580</v>
      </c>
      <c r="AC2589" s="190">
        <f>IFERROR(ROUND(AA2589/AB2589-1,2),"")</f>
        <v>0.1</v>
      </c>
      <c r="AD2589" s="25">
        <v>2.56</v>
      </c>
      <c r="AE2589" s="25">
        <v>5.1839999999999997E-2</v>
      </c>
      <c r="AF2589" s="25">
        <v>156</v>
      </c>
      <c r="AG2589" s="25">
        <v>266</v>
      </c>
      <c r="AH2589" s="25">
        <v>306</v>
      </c>
      <c r="AI2589" s="25">
        <v>116</v>
      </c>
      <c r="AJ2589" s="22" t="s">
        <v>20</v>
      </c>
      <c r="AK2589" s="22" t="s">
        <v>20</v>
      </c>
      <c r="AL2589" s="22" t="s">
        <v>20</v>
      </c>
      <c r="AM2589" s="25">
        <v>1</v>
      </c>
      <c r="AN2589" s="25">
        <v>1800</v>
      </c>
      <c r="AO2589" s="25">
        <v>2400</v>
      </c>
      <c r="AP2589" s="25">
        <v>2400</v>
      </c>
      <c r="AQ2589" s="25">
        <v>2.56</v>
      </c>
      <c r="AR2589" s="25">
        <v>10.368</v>
      </c>
      <c r="AS2589" s="157">
        <v>99</v>
      </c>
      <c r="AT2589" s="96"/>
      <c r="AU2589" s="92" t="s">
        <v>2181</v>
      </c>
      <c r="AV2589" s="91" t="s">
        <v>152</v>
      </c>
      <c r="AW2589" s="92" t="s">
        <v>152</v>
      </c>
      <c r="AX2589" s="92" t="s">
        <v>152</v>
      </c>
      <c r="AY2589" s="91" t="s">
        <v>152</v>
      </c>
      <c r="AZ2589" s="23"/>
      <c r="BA2589" s="25" t="s">
        <v>3325</v>
      </c>
      <c r="BB2589" t="s">
        <v>25</v>
      </c>
      <c r="BC2589" t="s">
        <v>2629</v>
      </c>
      <c r="BD2589" t="str">
        <f>IF(Z2589=BC2589,"OK")</f>
        <v>OK</v>
      </c>
      <c r="BE2589">
        <v>2.56</v>
      </c>
      <c r="BF2589">
        <v>5.1839999999999997E-2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 t="str">
        <f>IF(ABS(AN2589*AO2589*AP2589/1000000000/AR2589-1)&lt;0.1,"OK","NO")</f>
        <v>OK</v>
      </c>
      <c r="BN2589" s="183"/>
    </row>
    <row r="2590" spans="1:66" ht="25.5" x14ac:dyDescent="0.25">
      <c r="A2590" s="51"/>
      <c r="B2590" s="94">
        <v>2577</v>
      </c>
      <c r="C2590" s="43">
        <v>1136706</v>
      </c>
      <c r="D2590" s="37">
        <v>1018114</v>
      </c>
      <c r="E2590" s="36" t="s">
        <v>3324</v>
      </c>
      <c r="F2590" s="151" t="s">
        <v>655</v>
      </c>
      <c r="G2590" s="28" t="s">
        <v>2182</v>
      </c>
      <c r="H2590" s="46" t="str">
        <f>IFERROR(IFERROR(IF(SEARCH("Usystems",$E2590)&gt;0,"Usystems"),IF(SEARCH("RIIFO",$E2590)&gt;0,"RIIFO","Uponor")),"Uponor")</f>
        <v>Usystems</v>
      </c>
      <c r="I2590" s="25">
        <f>IFERROR(MID($D2590,1,7)+0,"")</f>
        <v>1018114</v>
      </c>
      <c r="J2590" s="25" t="str">
        <f>IFERROR(MID($D2590,10,7)+0,"")</f>
        <v/>
      </c>
      <c r="K2590" s="25" t="str">
        <f>IFERROR(MID($D2590,19,7)+0,"")</f>
        <v/>
      </c>
      <c r="L2590" s="25" t="str">
        <f>IFERROR(MID($D2590,28,7)+0,"")</f>
        <v/>
      </c>
      <c r="M2590" s="25" t="str">
        <f>IF(IFERROR(MID($Q2590,1,7)+0,"")&lt;1130000,IF(INDEX(C:C,MATCH(LEFT(Q2590,7)+0,I:I,0))&lt;1130000,"",INDEX(C:C,MATCH(LEFT(Q2590,7)+0,I:I,0))),IFERROR(MID($Q2590,1,7)+0,""))</f>
        <v/>
      </c>
      <c r="N2590" s="25" t="str">
        <f>IF(IFERROR(MID($Q2590,10,7)+0,"")&lt;1130000,"",IFERROR(MID($Q2590,10,7)+0,""))</f>
        <v/>
      </c>
      <c r="O2590" s="25" t="str">
        <f>IF(IFERROR(MID($Q2590,19,7)+0,"")&lt;1130000,"",IFERROR(MID($Q2590,19,7)+0,""))</f>
        <v/>
      </c>
      <c r="P2590" s="25" t="str">
        <f>IF(M2590="","",IF(N2590="",M2590,M2590&amp;", "&amp;N2590))</f>
        <v/>
      </c>
      <c r="Q2590" s="23"/>
      <c r="R2590" s="23"/>
      <c r="S2590" s="35" t="s">
        <v>160</v>
      </c>
      <c r="T2590" s="25" t="s">
        <v>24</v>
      </c>
      <c r="U2590" s="185">
        <v>16396</v>
      </c>
      <c r="V2590" s="188">
        <v>18855</v>
      </c>
      <c r="W2590" s="189">
        <v>20175</v>
      </c>
      <c r="X2590" s="31">
        <v>22193</v>
      </c>
      <c r="Y2590" s="90">
        <f>IFERROR(ROUND(X2590/W2590-1,2),"")</f>
        <v>0.1</v>
      </c>
      <c r="Z2590" s="31" t="str">
        <f>IF(OR(S2590="VLD MLC components",S2590="VLD MLC pipes",S2590="VLD PEX components",S2590="VLD PEX pipes",S2590="VLD PHC components",S2590="VLD PHC pipes",S2590="Controls VLD"),"По запросу",X2590)</f>
        <v>По запросу</v>
      </c>
      <c r="AA2590" s="63">
        <f>ROUND(X2590/1.2,3)</f>
        <v>18494.167000000001</v>
      </c>
      <c r="AB2590" s="23">
        <v>16812.5</v>
      </c>
      <c r="AC2590" s="190">
        <f>IFERROR(ROUND(AA2590/AB2590-1,2),"")</f>
        <v>0.1</v>
      </c>
      <c r="AD2590" s="25">
        <v>3.74</v>
      </c>
      <c r="AE2590" s="25">
        <v>8.0640000000000003E-2</v>
      </c>
      <c r="AF2590" s="25">
        <v>513</v>
      </c>
      <c r="AG2590" s="25">
        <v>513</v>
      </c>
      <c r="AH2590" s="25">
        <v>264</v>
      </c>
      <c r="AI2590" s="25">
        <v>250</v>
      </c>
      <c r="AJ2590" s="22" t="s">
        <v>20</v>
      </c>
      <c r="AK2590" s="22" t="s">
        <v>20</v>
      </c>
      <c r="AL2590" s="22" t="s">
        <v>20</v>
      </c>
      <c r="AM2590" s="25">
        <v>1</v>
      </c>
      <c r="AN2590" s="25">
        <v>1400</v>
      </c>
      <c r="AO2590" s="25">
        <v>2400</v>
      </c>
      <c r="AP2590" s="25">
        <v>2400</v>
      </c>
      <c r="AQ2590" s="25">
        <v>3.74</v>
      </c>
      <c r="AR2590" s="25">
        <v>8.0640000000000001</v>
      </c>
      <c r="AS2590" s="157">
        <v>43</v>
      </c>
      <c r="AT2590" s="96"/>
      <c r="AU2590" s="92" t="s">
        <v>2181</v>
      </c>
      <c r="AV2590" s="91" t="s">
        <v>152</v>
      </c>
      <c r="AW2590" s="92" t="s">
        <v>152</v>
      </c>
      <c r="AX2590" s="92" t="s">
        <v>152</v>
      </c>
      <c r="AY2590" s="91" t="s">
        <v>152</v>
      </c>
      <c r="AZ2590" s="23"/>
      <c r="BA2590" s="25" t="s">
        <v>3323</v>
      </c>
      <c r="BB2590" t="s">
        <v>25</v>
      </c>
      <c r="BC2590" t="s">
        <v>2629</v>
      </c>
      <c r="BD2590" t="str">
        <f>IF(Z2590=BC2590,"OK")</f>
        <v>OK</v>
      </c>
      <c r="BE2590">
        <v>3.74</v>
      </c>
      <c r="BF2590">
        <v>8.0640000000000003E-2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 t="str">
        <f>IF(ABS(AN2590*AO2590*AP2590/1000000000/AR2590-1)&lt;0.1,"OK","NO")</f>
        <v>OK</v>
      </c>
      <c r="BN2590" s="183"/>
    </row>
    <row r="2591" spans="1:66" ht="25.5" x14ac:dyDescent="0.25">
      <c r="A2591" s="51"/>
      <c r="B2591" s="94">
        <v>2578</v>
      </c>
      <c r="C2591" s="43">
        <v>1136707</v>
      </c>
      <c r="D2591" s="37">
        <v>1018115</v>
      </c>
      <c r="E2591" s="36" t="s">
        <v>3322</v>
      </c>
      <c r="F2591" s="151" t="s">
        <v>655</v>
      </c>
      <c r="G2591" s="28" t="s">
        <v>2182</v>
      </c>
      <c r="H2591" s="46" t="str">
        <f>IFERROR(IFERROR(IF(SEARCH("Usystems",$E2591)&gt;0,"Usystems"),IF(SEARCH("RIIFO",$E2591)&gt;0,"RIIFO","Uponor")),"Uponor")</f>
        <v>Usystems</v>
      </c>
      <c r="I2591" s="25">
        <f>IFERROR(MID($D2591,1,7)+0,"")</f>
        <v>1018115</v>
      </c>
      <c r="J2591" s="25" t="str">
        <f>IFERROR(MID($D2591,10,7)+0,"")</f>
        <v/>
      </c>
      <c r="K2591" s="25" t="str">
        <f>IFERROR(MID($D2591,19,7)+0,"")</f>
        <v/>
      </c>
      <c r="L2591" s="25" t="str">
        <f>IFERROR(MID($D2591,28,7)+0,"")</f>
        <v/>
      </c>
      <c r="M2591" s="25" t="str">
        <f>IF(IFERROR(MID($Q2591,1,7)+0,"")&lt;1130000,IF(INDEX(C:C,MATCH(LEFT(Q2591,7)+0,I:I,0))&lt;1130000,"",INDEX(C:C,MATCH(LEFT(Q2591,7)+0,I:I,0))),IFERROR(MID($Q2591,1,7)+0,""))</f>
        <v/>
      </c>
      <c r="N2591" s="25" t="str">
        <f>IF(IFERROR(MID($Q2591,10,7)+0,"")&lt;1130000,"",IFERROR(MID($Q2591,10,7)+0,""))</f>
        <v/>
      </c>
      <c r="O2591" s="25" t="str">
        <f>IF(IFERROR(MID($Q2591,19,7)+0,"")&lt;1130000,"",IFERROR(MID($Q2591,19,7)+0,""))</f>
        <v/>
      </c>
      <c r="P2591" s="25" t="str">
        <f>IF(M2591="","",IF(N2591="",M2591,M2591&amp;", "&amp;N2591))</f>
        <v/>
      </c>
      <c r="Q2591" s="23"/>
      <c r="R2591" s="23"/>
      <c r="S2591" s="35" t="s">
        <v>160</v>
      </c>
      <c r="T2591" s="25" t="s">
        <v>24</v>
      </c>
      <c r="U2591" s="185">
        <v>18104</v>
      </c>
      <c r="V2591" s="188">
        <v>20820</v>
      </c>
      <c r="W2591" s="189">
        <v>22277</v>
      </c>
      <c r="X2591" s="31">
        <v>24505</v>
      </c>
      <c r="Y2591" s="90">
        <f>IFERROR(ROUND(X2591/W2591-1,2),"")</f>
        <v>0.1</v>
      </c>
      <c r="Z2591" s="31" t="str">
        <f>IF(OR(S2591="VLD MLC components",S2591="VLD MLC pipes",S2591="VLD PEX components",S2591="VLD PEX pipes",S2591="VLD PHC components",S2591="VLD PHC pipes",S2591="Controls VLD"),"По запросу",X2591)</f>
        <v>По запросу</v>
      </c>
      <c r="AA2591" s="63">
        <f>ROUND(X2591/1.2,3)</f>
        <v>20420.832999999999</v>
      </c>
      <c r="AB2591" s="23">
        <v>18564.167000000001</v>
      </c>
      <c r="AC2591" s="190">
        <f>IFERROR(ROUND(AA2591/AB2591-1,2),"")</f>
        <v>0.1</v>
      </c>
      <c r="AD2591" s="25">
        <v>4.2</v>
      </c>
      <c r="AE2591" s="25">
        <v>8.0640000000000003E-2</v>
      </c>
      <c r="AF2591" s="25">
        <v>206</v>
      </c>
      <c r="AG2591" s="25">
        <v>552</v>
      </c>
      <c r="AH2591" s="25">
        <v>400</v>
      </c>
      <c r="AI2591" s="25">
        <v>534</v>
      </c>
      <c r="AJ2591" s="22" t="s">
        <v>20</v>
      </c>
      <c r="AK2591" s="22" t="s">
        <v>20</v>
      </c>
      <c r="AL2591" s="22" t="s">
        <v>20</v>
      </c>
      <c r="AM2591" s="25">
        <v>1</v>
      </c>
      <c r="AN2591" s="25">
        <v>1400</v>
      </c>
      <c r="AO2591" s="25">
        <v>2400</v>
      </c>
      <c r="AP2591" s="25">
        <v>2400</v>
      </c>
      <c r="AQ2591" s="25">
        <v>4.2</v>
      </c>
      <c r="AR2591" s="25">
        <v>8.0640000000000001</v>
      </c>
      <c r="AS2591" s="157">
        <v>40</v>
      </c>
      <c r="AT2591" s="96"/>
      <c r="AU2591" s="92" t="s">
        <v>2181</v>
      </c>
      <c r="AV2591" s="91" t="s">
        <v>152</v>
      </c>
      <c r="AW2591" s="92" t="s">
        <v>152</v>
      </c>
      <c r="AX2591" s="92" t="s">
        <v>152</v>
      </c>
      <c r="AY2591" s="91" t="s">
        <v>152</v>
      </c>
      <c r="AZ2591" s="23"/>
      <c r="BA2591" s="25" t="s">
        <v>3321</v>
      </c>
      <c r="BB2591" t="s">
        <v>25</v>
      </c>
      <c r="BC2591" t="s">
        <v>2629</v>
      </c>
      <c r="BD2591" t="str">
        <f>IF(Z2591=BC2591,"OK")</f>
        <v>OK</v>
      </c>
      <c r="BE2591">
        <v>4.2</v>
      </c>
      <c r="BF2591">
        <v>8.0640000000000003E-2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 t="str">
        <f>IF(ABS(AN2591*AO2591*AP2591/1000000000/AR2591-1)&lt;0.1,"OK","NO")</f>
        <v>OK</v>
      </c>
      <c r="BN2591" s="183"/>
    </row>
    <row r="2592" spans="1:66" ht="25.5" x14ac:dyDescent="0.25">
      <c r="A2592" s="51"/>
      <c r="B2592" s="94">
        <v>2579</v>
      </c>
      <c r="C2592" s="43">
        <v>1136708</v>
      </c>
      <c r="D2592" s="37">
        <v>1018116</v>
      </c>
      <c r="E2592" s="36" t="s">
        <v>3320</v>
      </c>
      <c r="F2592" s="151" t="s">
        <v>655</v>
      </c>
      <c r="G2592" s="28" t="s">
        <v>2182</v>
      </c>
      <c r="H2592" s="46" t="str">
        <f>IFERROR(IFERROR(IF(SEARCH("Usystems",$E2592)&gt;0,"Usystems"),IF(SEARCH("RIIFO",$E2592)&gt;0,"RIIFO","Uponor")),"Uponor")</f>
        <v>Usystems</v>
      </c>
      <c r="I2592" s="25">
        <f>IFERROR(MID($D2592,1,7)+0,"")</f>
        <v>1018116</v>
      </c>
      <c r="J2592" s="25" t="str">
        <f>IFERROR(MID($D2592,10,7)+0,"")</f>
        <v/>
      </c>
      <c r="K2592" s="25" t="str">
        <f>IFERROR(MID($D2592,19,7)+0,"")</f>
        <v/>
      </c>
      <c r="L2592" s="25" t="str">
        <f>IFERROR(MID($D2592,28,7)+0,"")</f>
        <v/>
      </c>
      <c r="M2592" s="25" t="str">
        <f>IF(IFERROR(MID($Q2592,1,7)+0,"")&lt;1130000,IF(INDEX(C:C,MATCH(LEFT(Q2592,7)+0,I:I,0))&lt;1130000,"",INDEX(C:C,MATCH(LEFT(Q2592,7)+0,I:I,0))),IFERROR(MID($Q2592,1,7)+0,""))</f>
        <v/>
      </c>
      <c r="N2592" s="25" t="str">
        <f>IF(IFERROR(MID($Q2592,10,7)+0,"")&lt;1130000,"",IFERROR(MID($Q2592,10,7)+0,""))</f>
        <v/>
      </c>
      <c r="O2592" s="25" t="str">
        <f>IF(IFERROR(MID($Q2592,19,7)+0,"")&lt;1130000,"",IFERROR(MID($Q2592,19,7)+0,""))</f>
        <v/>
      </c>
      <c r="P2592" s="25" t="str">
        <f>IF(M2592="","",IF(N2592="",M2592,M2592&amp;", "&amp;N2592))</f>
        <v/>
      </c>
      <c r="Q2592" s="23"/>
      <c r="R2592" s="23"/>
      <c r="S2592" s="35" t="s">
        <v>160</v>
      </c>
      <c r="T2592" s="25" t="s">
        <v>24</v>
      </c>
      <c r="U2592" s="185">
        <v>21205</v>
      </c>
      <c r="V2592" s="188">
        <v>24386</v>
      </c>
      <c r="W2592" s="189">
        <v>26093</v>
      </c>
      <c r="X2592" s="31">
        <v>28702</v>
      </c>
      <c r="Y2592" s="90">
        <f>IFERROR(ROUND(X2592/W2592-1,2),"")</f>
        <v>0.1</v>
      </c>
      <c r="Z2592" s="31" t="str">
        <f>IF(OR(S2592="VLD MLC components",S2592="VLD MLC pipes",S2592="VLD PEX components",S2592="VLD PEX pipes",S2592="VLD PHC components",S2592="VLD PHC pipes",S2592="Controls VLD"),"По запросу",X2592)</f>
        <v>По запросу</v>
      </c>
      <c r="AA2592" s="63">
        <f>ROUND(X2592/1.2,3)</f>
        <v>23918.332999999999</v>
      </c>
      <c r="AB2592" s="23">
        <v>21744.167000000001</v>
      </c>
      <c r="AC2592" s="190">
        <f>IFERROR(ROUND(AA2592/AB2592-1,2),"")</f>
        <v>0.1</v>
      </c>
      <c r="AD2592" s="25">
        <v>5.24</v>
      </c>
      <c r="AE2592" s="25">
        <v>8.0640000000000003E-2</v>
      </c>
      <c r="AF2592" s="25">
        <v>136</v>
      </c>
      <c r="AG2592" s="25">
        <v>316</v>
      </c>
      <c r="AH2592" s="25">
        <v>780</v>
      </c>
      <c r="AI2592" s="25">
        <v>803</v>
      </c>
      <c r="AJ2592" s="22" t="s">
        <v>20</v>
      </c>
      <c r="AK2592" s="22" t="s">
        <v>20</v>
      </c>
      <c r="AL2592" s="22" t="s">
        <v>20</v>
      </c>
      <c r="AM2592" s="25">
        <v>1</v>
      </c>
      <c r="AN2592" s="25">
        <v>1400</v>
      </c>
      <c r="AO2592" s="25">
        <v>2400</v>
      </c>
      <c r="AP2592" s="25">
        <v>2400</v>
      </c>
      <c r="AQ2592" s="25">
        <v>5.24</v>
      </c>
      <c r="AR2592" s="25">
        <v>8.0640000000000001</v>
      </c>
      <c r="AS2592" s="157">
        <v>30</v>
      </c>
      <c r="AT2592" s="96"/>
      <c r="AU2592" s="92" t="s">
        <v>2181</v>
      </c>
      <c r="AV2592" s="91" t="s">
        <v>152</v>
      </c>
      <c r="AW2592" s="92" t="s">
        <v>152</v>
      </c>
      <c r="AX2592" s="92" t="s">
        <v>152</v>
      </c>
      <c r="AY2592" s="91" t="s">
        <v>152</v>
      </c>
      <c r="AZ2592" s="23"/>
      <c r="BA2592" s="25" t="s">
        <v>3319</v>
      </c>
      <c r="BB2592" t="s">
        <v>25</v>
      </c>
      <c r="BC2592" t="s">
        <v>2629</v>
      </c>
      <c r="BD2592" t="str">
        <f>IF(Z2592=BC2592,"OK")</f>
        <v>OK</v>
      </c>
      <c r="BE2592">
        <v>5.24</v>
      </c>
      <c r="BF2592">
        <v>8.0640000000000003E-2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 t="str">
        <f>IF(ABS(AN2592*AO2592*AP2592/1000000000/AR2592-1)&lt;0.1,"OK","NO")</f>
        <v>OK</v>
      </c>
      <c r="BN2592" s="183"/>
    </row>
    <row r="2593" spans="1:66" ht="25.5" x14ac:dyDescent="0.25">
      <c r="A2593" s="51"/>
      <c r="B2593" s="94">
        <v>2580</v>
      </c>
      <c r="C2593" s="43">
        <v>1136709</v>
      </c>
      <c r="D2593" s="53"/>
      <c r="E2593" s="36" t="s">
        <v>3318</v>
      </c>
      <c r="F2593" s="151" t="s">
        <v>21</v>
      </c>
      <c r="G2593" s="28" t="s">
        <v>2182</v>
      </c>
      <c r="H2593" s="46" t="str">
        <f>IFERROR(IFERROR(IF(SEARCH("Usystems",$E2593)&gt;0,"Usystems"),IF(SEARCH("RIIFO",$E2593)&gt;0,"RIIFO","Uponor")),"Uponor")</f>
        <v>Usystems</v>
      </c>
      <c r="I2593" s="25" t="str">
        <f>IFERROR(MID($D2593,1,7)+0,"")</f>
        <v/>
      </c>
      <c r="J2593" s="25" t="str">
        <f>IFERROR(MID($D2593,10,7)+0,"")</f>
        <v/>
      </c>
      <c r="K2593" s="25" t="str">
        <f>IFERROR(MID($D2593,19,7)+0,"")</f>
        <v/>
      </c>
      <c r="L2593" s="25" t="str">
        <f>IFERROR(MID($D2593,28,7)+0,"")</f>
        <v/>
      </c>
      <c r="M2593" s="25" t="str">
        <f>IF(IFERROR(MID($Q2593,1,7)+0,"")&lt;1130000,IF(INDEX(C:C,MATCH(LEFT(Q2593,7)+0,I:I,0))&lt;1130000,"",INDEX(C:C,MATCH(LEFT(Q2593,7)+0,I:I,0))),IFERROR(MID($Q2593,1,7)+0,""))</f>
        <v/>
      </c>
      <c r="N2593" s="25" t="str">
        <f>IF(IFERROR(MID($Q2593,10,7)+0,"")&lt;1130000,"",IFERROR(MID($Q2593,10,7)+0,""))</f>
        <v/>
      </c>
      <c r="O2593" s="25" t="str">
        <f>IF(IFERROR(MID($Q2593,19,7)+0,"")&lt;1130000,"",IFERROR(MID($Q2593,19,7)+0,""))</f>
        <v/>
      </c>
      <c r="P2593" s="25" t="str">
        <f>IF(M2593="","",IF(N2593="",M2593,M2593&amp;", "&amp;N2593))</f>
        <v/>
      </c>
      <c r="Q2593" s="25"/>
      <c r="R2593" s="25"/>
      <c r="S2593" s="35" t="s">
        <v>67</v>
      </c>
      <c r="T2593" s="25" t="s">
        <v>24</v>
      </c>
      <c r="U2593" s="185">
        <v>5092</v>
      </c>
      <c r="V2593" s="188">
        <v>5448</v>
      </c>
      <c r="W2593" s="189">
        <v>5829</v>
      </c>
      <c r="X2593" s="31">
        <v>6412</v>
      </c>
      <c r="Y2593" s="90">
        <f>IFERROR(ROUND(X2593/W2593-1,2),"")</f>
        <v>0.1</v>
      </c>
      <c r="Z2593" s="31">
        <f>IF(OR(S2593="VLD MLC components",S2593="VLD MLC pipes",S2593="VLD PEX components",S2593="VLD PEX pipes",S2593="VLD PHC components",S2593="VLD PHC pipes",S2593="Controls VLD"),"По запросу",X2593)</f>
        <v>6412</v>
      </c>
      <c r="AA2593" s="63">
        <f>ROUND(X2593/1.2,3)</f>
        <v>5343.3329999999996</v>
      </c>
      <c r="AB2593" s="23">
        <v>4857.5</v>
      </c>
      <c r="AC2593" s="190">
        <f>IFERROR(ROUND(AA2593/AB2593-1,2),"")</f>
        <v>0.1</v>
      </c>
      <c r="AD2593" s="25">
        <v>1.18</v>
      </c>
      <c r="AE2593" s="25">
        <v>2.7E-2</v>
      </c>
      <c r="AF2593" s="25">
        <v>0</v>
      </c>
      <c r="AG2593" s="25" t="s">
        <v>22</v>
      </c>
      <c r="AH2593" s="25">
        <v>173</v>
      </c>
      <c r="AI2593" s="25">
        <v>0</v>
      </c>
      <c r="AJ2593" s="22" t="s">
        <v>20</v>
      </c>
      <c r="AK2593" s="22" t="s">
        <v>20</v>
      </c>
      <c r="AL2593" s="22" t="s">
        <v>20</v>
      </c>
      <c r="AM2593" s="25">
        <v>1</v>
      </c>
      <c r="AN2593" s="25"/>
      <c r="AO2593" s="25"/>
      <c r="AP2593" s="25"/>
      <c r="AQ2593" s="25"/>
      <c r="AR2593" s="25"/>
      <c r="AS2593" s="157" t="s">
        <v>22</v>
      </c>
      <c r="AT2593" s="93"/>
      <c r="AU2593" s="92" t="s">
        <v>2181</v>
      </c>
      <c r="AV2593" s="91" t="s">
        <v>152</v>
      </c>
      <c r="AW2593" s="92" t="s">
        <v>152</v>
      </c>
      <c r="AX2593" s="92" t="s">
        <v>152</v>
      </c>
      <c r="AY2593" s="91" t="s">
        <v>152</v>
      </c>
      <c r="AZ2593" s="23"/>
      <c r="BA2593" s="25" t="s">
        <v>3317</v>
      </c>
      <c r="BB2593" t="s">
        <v>25</v>
      </c>
      <c r="BC2593">
        <v>6412</v>
      </c>
      <c r="BD2593" t="str">
        <f>IF(Z2593=BC2593,"OK")</f>
        <v>OK</v>
      </c>
      <c r="BE2593">
        <v>1.18</v>
      </c>
      <c r="BF2593">
        <v>2.7E-2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 t="e">
        <f>IF(ABS(AN2593*AO2593*AP2593/1000000000/AR2593-1)&lt;0.1,"OK","NO")</f>
        <v>#DIV/0!</v>
      </c>
      <c r="BN2593" s="183"/>
    </row>
    <row r="2594" spans="1:66" ht="25.5" x14ac:dyDescent="0.25">
      <c r="A2594" s="51"/>
      <c r="B2594" s="94">
        <v>2581</v>
      </c>
      <c r="C2594" s="43">
        <v>1136710</v>
      </c>
      <c r="D2594" s="53"/>
      <c r="E2594" s="36" t="s">
        <v>3316</v>
      </c>
      <c r="F2594" s="151" t="s">
        <v>21</v>
      </c>
      <c r="G2594" s="28" t="s">
        <v>2182</v>
      </c>
      <c r="H2594" s="46" t="str">
        <f>IFERROR(IFERROR(IF(SEARCH("Usystems",$E2594)&gt;0,"Usystems"),IF(SEARCH("RIIFO",$E2594)&gt;0,"RIIFO","Uponor")),"Uponor")</f>
        <v>Usystems</v>
      </c>
      <c r="I2594" s="25" t="str">
        <f>IFERROR(MID($D2594,1,7)+0,"")</f>
        <v/>
      </c>
      <c r="J2594" s="25" t="str">
        <f>IFERROR(MID($D2594,10,7)+0,"")</f>
        <v/>
      </c>
      <c r="K2594" s="25" t="str">
        <f>IFERROR(MID($D2594,19,7)+0,"")</f>
        <v/>
      </c>
      <c r="L2594" s="25" t="str">
        <f>IFERROR(MID($D2594,28,7)+0,"")</f>
        <v/>
      </c>
      <c r="M2594" s="25" t="str">
        <f>IF(IFERROR(MID($Q2594,1,7)+0,"")&lt;1130000,IF(INDEX(C:C,MATCH(LEFT(Q2594,7)+0,I:I,0))&lt;1130000,"",INDEX(C:C,MATCH(LEFT(Q2594,7)+0,I:I,0))),IFERROR(MID($Q2594,1,7)+0,""))</f>
        <v/>
      </c>
      <c r="N2594" s="25" t="str">
        <f>IF(IFERROR(MID($Q2594,10,7)+0,"")&lt;1130000,"",IFERROR(MID($Q2594,10,7)+0,""))</f>
        <v/>
      </c>
      <c r="O2594" s="25" t="str">
        <f>IF(IFERROR(MID($Q2594,19,7)+0,"")&lt;1130000,"",IFERROR(MID($Q2594,19,7)+0,""))</f>
        <v/>
      </c>
      <c r="P2594" s="25" t="str">
        <f>IF(M2594="","",IF(N2594="",M2594,M2594&amp;", "&amp;N2594))</f>
        <v/>
      </c>
      <c r="Q2594" s="25"/>
      <c r="R2594" s="25"/>
      <c r="S2594" s="35" t="s">
        <v>67</v>
      </c>
      <c r="T2594" s="25" t="s">
        <v>24</v>
      </c>
      <c r="U2594" s="185">
        <v>5517</v>
      </c>
      <c r="V2594" s="188">
        <v>5903</v>
      </c>
      <c r="W2594" s="189">
        <v>6316</v>
      </c>
      <c r="X2594" s="31">
        <v>6948</v>
      </c>
      <c r="Y2594" s="90">
        <f>IFERROR(ROUND(X2594/W2594-1,2),"")</f>
        <v>0.1</v>
      </c>
      <c r="Z2594" s="31">
        <f>IF(OR(S2594="VLD MLC components",S2594="VLD MLC pipes",S2594="VLD PEX components",S2594="VLD PEX pipes",S2594="VLD PHC components",S2594="VLD PHC pipes",S2594="Controls VLD"),"По запросу",X2594)</f>
        <v>6948</v>
      </c>
      <c r="AA2594" s="63">
        <f>ROUND(X2594/1.2,3)</f>
        <v>5790</v>
      </c>
      <c r="AB2594" s="23">
        <v>5263.3329999999996</v>
      </c>
      <c r="AC2594" s="190">
        <f>IFERROR(ROUND(AA2594/AB2594-1,2),"")</f>
        <v>0.1</v>
      </c>
      <c r="AD2594" s="25">
        <v>1.31</v>
      </c>
      <c r="AE2594" s="25">
        <v>2.7E-2</v>
      </c>
      <c r="AF2594" s="25">
        <v>48</v>
      </c>
      <c r="AG2594" s="25">
        <v>54</v>
      </c>
      <c r="AH2594" s="25">
        <v>74</v>
      </c>
      <c r="AI2594" s="25">
        <v>168</v>
      </c>
      <c r="AJ2594" s="22" t="s">
        <v>20</v>
      </c>
      <c r="AK2594" s="22" t="s">
        <v>20</v>
      </c>
      <c r="AL2594" s="22" t="s">
        <v>20</v>
      </c>
      <c r="AM2594" s="25">
        <v>1</v>
      </c>
      <c r="AN2594" s="25"/>
      <c r="AO2594" s="25"/>
      <c r="AP2594" s="25"/>
      <c r="AQ2594" s="25"/>
      <c r="AR2594" s="25"/>
      <c r="AS2594" s="157">
        <v>200</v>
      </c>
      <c r="AT2594" s="93"/>
      <c r="AU2594" s="92" t="s">
        <v>2181</v>
      </c>
      <c r="AV2594" s="91" t="s">
        <v>152</v>
      </c>
      <c r="AW2594" s="92" t="s">
        <v>152</v>
      </c>
      <c r="AX2594" s="92" t="s">
        <v>152</v>
      </c>
      <c r="AY2594" s="91" t="s">
        <v>152</v>
      </c>
      <c r="AZ2594" s="23"/>
      <c r="BA2594" s="25" t="s">
        <v>3315</v>
      </c>
      <c r="BB2594" t="s">
        <v>25</v>
      </c>
      <c r="BC2594">
        <v>6948</v>
      </c>
      <c r="BD2594" t="str">
        <f>IF(Z2594=BC2594,"OK")</f>
        <v>OK</v>
      </c>
      <c r="BE2594">
        <v>1.31</v>
      </c>
      <c r="BF2594">
        <v>2.7E-2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 t="e">
        <f>IF(ABS(AN2594*AO2594*AP2594/1000000000/AR2594-1)&lt;0.1,"OK","NO")</f>
        <v>#DIV/0!</v>
      </c>
      <c r="BN2594" s="183"/>
    </row>
    <row r="2595" spans="1:66" ht="25.5" x14ac:dyDescent="0.25">
      <c r="A2595" s="51"/>
      <c r="B2595" s="94">
        <v>2582</v>
      </c>
      <c r="C2595" s="43">
        <v>1136711</v>
      </c>
      <c r="D2595" s="37">
        <v>1045877</v>
      </c>
      <c r="E2595" s="36" t="s">
        <v>3314</v>
      </c>
      <c r="F2595" s="151" t="s">
        <v>21</v>
      </c>
      <c r="G2595" s="28" t="s">
        <v>2182</v>
      </c>
      <c r="H2595" s="46" t="str">
        <f>IFERROR(IFERROR(IF(SEARCH("Usystems",$E2595)&gt;0,"Usystems"),IF(SEARCH("RIIFO",$E2595)&gt;0,"RIIFO","Uponor")),"Uponor")</f>
        <v>Usystems</v>
      </c>
      <c r="I2595" s="25">
        <f>IFERROR(MID($D2595,1,7)+0,"")</f>
        <v>1045877</v>
      </c>
      <c r="J2595" s="25" t="str">
        <f>IFERROR(MID($D2595,10,7)+0,"")</f>
        <v/>
      </c>
      <c r="K2595" s="25" t="str">
        <f>IFERROR(MID($D2595,19,7)+0,"")</f>
        <v/>
      </c>
      <c r="L2595" s="25" t="str">
        <f>IFERROR(MID($D2595,28,7)+0,"")</f>
        <v/>
      </c>
      <c r="M2595" s="25" t="str">
        <f>IF(IFERROR(MID($Q2595,1,7)+0,"")&lt;1130000,IF(INDEX(C:C,MATCH(LEFT(Q2595,7)+0,I:I,0))&lt;1130000,"",INDEX(C:C,MATCH(LEFT(Q2595,7)+0,I:I,0))),IFERROR(MID($Q2595,1,7)+0,""))</f>
        <v/>
      </c>
      <c r="N2595" s="25" t="str">
        <f>IF(IFERROR(MID($Q2595,10,7)+0,"")&lt;1130000,"",IFERROR(MID($Q2595,10,7)+0,""))</f>
        <v/>
      </c>
      <c r="O2595" s="25" t="str">
        <f>IF(IFERROR(MID($Q2595,19,7)+0,"")&lt;1130000,"",IFERROR(MID($Q2595,19,7)+0,""))</f>
        <v/>
      </c>
      <c r="P2595" s="25" t="str">
        <f>IF(M2595="","",IF(N2595="",M2595,M2595&amp;", "&amp;N2595))</f>
        <v/>
      </c>
      <c r="Q2595" s="23"/>
      <c r="R2595" s="23"/>
      <c r="S2595" s="35" t="s">
        <v>67</v>
      </c>
      <c r="T2595" s="25" t="s">
        <v>24</v>
      </c>
      <c r="U2595" s="185">
        <v>9597</v>
      </c>
      <c r="V2595" s="188">
        <v>10269</v>
      </c>
      <c r="W2595" s="189">
        <v>10988</v>
      </c>
      <c r="X2595" s="31">
        <v>12087</v>
      </c>
      <c r="Y2595" s="90">
        <f>IFERROR(ROUND(X2595/W2595-1,2),"")</f>
        <v>0.1</v>
      </c>
      <c r="Z2595" s="31">
        <f>IF(OR(S2595="VLD MLC components",S2595="VLD MLC pipes",S2595="VLD PEX components",S2595="VLD PEX pipes",S2595="VLD PHC components",S2595="VLD PHC pipes",S2595="Controls VLD"),"По запросу",X2595)</f>
        <v>12087</v>
      </c>
      <c r="AA2595" s="63">
        <f>ROUND(X2595/1.2,3)</f>
        <v>10072.5</v>
      </c>
      <c r="AB2595" s="23">
        <v>9156.6669999999995</v>
      </c>
      <c r="AC2595" s="190">
        <f>IFERROR(ROUND(AA2595/AB2595-1,2),"")</f>
        <v>0.1</v>
      </c>
      <c r="AD2595" s="25">
        <v>2.4</v>
      </c>
      <c r="AE2595" s="25">
        <v>5.7000000000000002E-2</v>
      </c>
      <c r="AF2595" s="25">
        <v>31</v>
      </c>
      <c r="AG2595" s="25">
        <v>31</v>
      </c>
      <c r="AH2595" s="25">
        <v>135</v>
      </c>
      <c r="AI2595" s="25">
        <v>135</v>
      </c>
      <c r="AJ2595" s="22" t="s">
        <v>20</v>
      </c>
      <c r="AK2595" s="22" t="s">
        <v>20</v>
      </c>
      <c r="AL2595" s="22" t="s">
        <v>20</v>
      </c>
      <c r="AM2595" s="25">
        <v>1</v>
      </c>
      <c r="AN2595" s="25">
        <v>1850</v>
      </c>
      <c r="AO2595" s="25">
        <v>2400</v>
      </c>
      <c r="AP2595" s="25">
        <v>2400</v>
      </c>
      <c r="AQ2595" s="25">
        <v>2.4</v>
      </c>
      <c r="AR2595" s="25">
        <v>10.656000000000001</v>
      </c>
      <c r="AS2595" s="157">
        <v>21</v>
      </c>
      <c r="AT2595" s="96"/>
      <c r="AU2595" s="92" t="s">
        <v>2181</v>
      </c>
      <c r="AV2595" s="91" t="s">
        <v>152</v>
      </c>
      <c r="AW2595" s="92" t="s">
        <v>152</v>
      </c>
      <c r="AX2595" s="92" t="s">
        <v>152</v>
      </c>
      <c r="AY2595" s="91" t="s">
        <v>152</v>
      </c>
      <c r="AZ2595" s="23"/>
      <c r="BA2595" s="25" t="s">
        <v>3313</v>
      </c>
      <c r="BB2595" t="s">
        <v>25</v>
      </c>
      <c r="BC2595">
        <v>12087</v>
      </c>
      <c r="BD2595" t="str">
        <f>IF(Z2595=BC2595,"OK")</f>
        <v>OK</v>
      </c>
      <c r="BE2595">
        <v>2.4</v>
      </c>
      <c r="BF2595">
        <v>5.7000000000000002E-2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 t="str">
        <f>IF(ABS(AN2595*AO2595*AP2595/1000000000/AR2595-1)&lt;0.1,"OK","NO")</f>
        <v>OK</v>
      </c>
      <c r="BN2595" s="183"/>
    </row>
    <row r="2596" spans="1:66" ht="25.5" x14ac:dyDescent="0.25">
      <c r="A2596" s="51"/>
      <c r="B2596" s="94">
        <v>2583</v>
      </c>
      <c r="C2596" s="43">
        <v>1136712</v>
      </c>
      <c r="D2596" s="37">
        <v>1045878</v>
      </c>
      <c r="E2596" s="36" t="s">
        <v>3312</v>
      </c>
      <c r="F2596" s="151" t="s">
        <v>21</v>
      </c>
      <c r="G2596" s="28" t="s">
        <v>2182</v>
      </c>
      <c r="H2596" s="46" t="str">
        <f>IFERROR(IFERROR(IF(SEARCH("Usystems",$E2596)&gt;0,"Usystems"),IF(SEARCH("RIIFO",$E2596)&gt;0,"RIIFO","Uponor")),"Uponor")</f>
        <v>Usystems</v>
      </c>
      <c r="I2596" s="25">
        <f>IFERROR(MID($D2596,1,7)+0,"")</f>
        <v>1045878</v>
      </c>
      <c r="J2596" s="25" t="str">
        <f>IFERROR(MID($D2596,10,7)+0,"")</f>
        <v/>
      </c>
      <c r="K2596" s="25" t="str">
        <f>IFERROR(MID($D2596,19,7)+0,"")</f>
        <v/>
      </c>
      <c r="L2596" s="25" t="str">
        <f>IFERROR(MID($D2596,28,7)+0,"")</f>
        <v/>
      </c>
      <c r="M2596" s="25" t="str">
        <f>IF(IFERROR(MID($Q2596,1,7)+0,"")&lt;1130000,IF(INDEX(C:C,MATCH(LEFT(Q2596,7)+0,I:I,0))&lt;1130000,"",INDEX(C:C,MATCH(LEFT(Q2596,7)+0,I:I,0))),IFERROR(MID($Q2596,1,7)+0,""))</f>
        <v/>
      </c>
      <c r="N2596" s="25" t="str">
        <f>IF(IFERROR(MID($Q2596,10,7)+0,"")&lt;1130000,"",IFERROR(MID($Q2596,10,7)+0,""))</f>
        <v/>
      </c>
      <c r="O2596" s="25" t="str">
        <f>IF(IFERROR(MID($Q2596,19,7)+0,"")&lt;1130000,"",IFERROR(MID($Q2596,19,7)+0,""))</f>
        <v/>
      </c>
      <c r="P2596" s="25" t="str">
        <f>IF(M2596="","",IF(N2596="",M2596,M2596&amp;", "&amp;N2596))</f>
        <v/>
      </c>
      <c r="Q2596" s="23"/>
      <c r="R2596" s="23"/>
      <c r="S2596" s="35" t="s">
        <v>160</v>
      </c>
      <c r="T2596" s="25" t="s">
        <v>24</v>
      </c>
      <c r="U2596" s="185">
        <v>12537</v>
      </c>
      <c r="V2596" s="188">
        <v>14418</v>
      </c>
      <c r="W2596" s="189">
        <v>15427</v>
      </c>
      <c r="X2596" s="31">
        <v>16970</v>
      </c>
      <c r="Y2596" s="90">
        <f>IFERROR(ROUND(X2596/W2596-1,2),"")</f>
        <v>0.1</v>
      </c>
      <c r="Z2596" s="31" t="str">
        <f>IF(OR(S2596="VLD MLC components",S2596="VLD MLC pipes",S2596="VLD PEX components",S2596="VLD PEX pipes",S2596="VLD PHC components",S2596="VLD PHC pipes",S2596="Controls VLD"),"По запросу",X2596)</f>
        <v>По запросу</v>
      </c>
      <c r="AA2596" s="63">
        <f>ROUND(X2596/1.2,3)</f>
        <v>14141.666999999999</v>
      </c>
      <c r="AB2596" s="23">
        <v>12855.833000000001</v>
      </c>
      <c r="AC2596" s="190">
        <f>IFERROR(ROUND(AA2596/AB2596-1,2),"")</f>
        <v>0.1</v>
      </c>
      <c r="AD2596" s="25">
        <v>2</v>
      </c>
      <c r="AE2596" s="25">
        <v>4.3999999999999997E-2</v>
      </c>
      <c r="AF2596" s="25">
        <v>12</v>
      </c>
      <c r="AG2596" s="25">
        <v>12</v>
      </c>
      <c r="AH2596" s="25">
        <v>52</v>
      </c>
      <c r="AI2596" s="25">
        <v>52</v>
      </c>
      <c r="AJ2596" s="22" t="s">
        <v>20</v>
      </c>
      <c r="AK2596" s="22" t="s">
        <v>20</v>
      </c>
      <c r="AL2596" s="22" t="s">
        <v>20</v>
      </c>
      <c r="AM2596" s="25">
        <v>1</v>
      </c>
      <c r="AN2596" s="25">
        <v>1850</v>
      </c>
      <c r="AO2596" s="25">
        <v>2400</v>
      </c>
      <c r="AP2596" s="25">
        <v>2400</v>
      </c>
      <c r="AQ2596" s="25">
        <v>2</v>
      </c>
      <c r="AR2596" s="25">
        <v>10.656000000000001</v>
      </c>
      <c r="AS2596" s="157">
        <v>52</v>
      </c>
      <c r="AT2596" s="96"/>
      <c r="AU2596" s="92" t="s">
        <v>2181</v>
      </c>
      <c r="AV2596" s="91" t="s">
        <v>152</v>
      </c>
      <c r="AW2596" s="92" t="s">
        <v>152</v>
      </c>
      <c r="AX2596" s="92" t="s">
        <v>152</v>
      </c>
      <c r="AY2596" s="91" t="s">
        <v>152</v>
      </c>
      <c r="AZ2596" s="23"/>
      <c r="BA2596" s="25" t="s">
        <v>3311</v>
      </c>
      <c r="BB2596" t="s">
        <v>25</v>
      </c>
      <c r="BC2596" t="s">
        <v>2629</v>
      </c>
      <c r="BD2596" t="str">
        <f>IF(Z2596=BC2596,"OK")</f>
        <v>OK</v>
      </c>
      <c r="BE2596">
        <v>2</v>
      </c>
      <c r="BF2596">
        <v>4.3999999999999997E-2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 t="str">
        <f>IF(ABS(AN2596*AO2596*AP2596/1000000000/AR2596-1)&lt;0.1,"OK","NO")</f>
        <v>OK</v>
      </c>
      <c r="BN2596" s="183"/>
    </row>
    <row r="2597" spans="1:66" ht="25.5" x14ac:dyDescent="0.25">
      <c r="A2597" s="51"/>
      <c r="B2597" s="94">
        <v>2584</v>
      </c>
      <c r="C2597" s="43">
        <v>1136713</v>
      </c>
      <c r="D2597" s="37">
        <v>1045879</v>
      </c>
      <c r="E2597" s="36" t="s">
        <v>3310</v>
      </c>
      <c r="F2597" s="151" t="s">
        <v>21</v>
      </c>
      <c r="G2597" s="102" t="s">
        <v>2182</v>
      </c>
      <c r="H2597" s="46" t="str">
        <f>IFERROR(IFERROR(IF(SEARCH("Usystems",$E2597)&gt;0,"Usystems"),IF(SEARCH("RIIFO",$E2597)&gt;0,"RIIFO","Uponor")),"Uponor")</f>
        <v>Usystems</v>
      </c>
      <c r="I2597" s="25">
        <f>IFERROR(MID($D2597,1,7)+0,"")</f>
        <v>1045879</v>
      </c>
      <c r="J2597" s="25" t="str">
        <f>IFERROR(MID($D2597,10,7)+0,"")</f>
        <v/>
      </c>
      <c r="K2597" s="25" t="str">
        <f>IFERROR(MID($D2597,19,7)+0,"")</f>
        <v/>
      </c>
      <c r="L2597" s="25" t="str">
        <f>IFERROR(MID($D2597,28,7)+0,"")</f>
        <v/>
      </c>
      <c r="M2597" s="25" t="str">
        <f>IF(IFERROR(MID($Q2597,1,7)+0,"")&lt;1130000,IF(INDEX(C:C,MATCH(LEFT(Q2597,7)+0,I:I,0))&lt;1130000,"",INDEX(C:C,MATCH(LEFT(Q2597,7)+0,I:I,0))),IFERROR(MID($Q2597,1,7)+0,""))</f>
        <v/>
      </c>
      <c r="N2597" s="25" t="str">
        <f>IF(IFERROR(MID($Q2597,10,7)+0,"")&lt;1130000,"",IFERROR(MID($Q2597,10,7)+0,""))</f>
        <v/>
      </c>
      <c r="O2597" s="25" t="str">
        <f>IF(IFERROR(MID($Q2597,19,7)+0,"")&lt;1130000,"",IFERROR(MID($Q2597,19,7)+0,""))</f>
        <v/>
      </c>
      <c r="P2597" s="25" t="str">
        <f>IF(M2597="","",IF(N2597="",M2597,M2597&amp;", "&amp;N2597))</f>
        <v/>
      </c>
      <c r="Q2597" s="23"/>
      <c r="R2597" s="23"/>
      <c r="S2597" s="35" t="s">
        <v>160</v>
      </c>
      <c r="T2597" s="25" t="s">
        <v>24</v>
      </c>
      <c r="U2597" s="185">
        <v>14458</v>
      </c>
      <c r="V2597" s="188">
        <v>16627</v>
      </c>
      <c r="W2597" s="189">
        <v>17791</v>
      </c>
      <c r="X2597" s="31">
        <v>19570</v>
      </c>
      <c r="Y2597" s="90">
        <f>IFERROR(ROUND(X2597/W2597-1,2),"")</f>
        <v>0.1</v>
      </c>
      <c r="Z2597" s="31" t="str">
        <f>IF(OR(S2597="VLD MLC components",S2597="VLD MLC pipes",S2597="VLD PEX components",S2597="VLD PEX pipes",S2597="VLD PHC components",S2597="VLD PHC pipes",S2597="Controls VLD"),"По запросу",X2597)</f>
        <v>По запросу</v>
      </c>
      <c r="AA2597" s="63">
        <f>ROUND(X2597/1.2,3)</f>
        <v>16308.333000000001</v>
      </c>
      <c r="AB2597" s="23">
        <v>14825.833000000001</v>
      </c>
      <c r="AC2597" s="190">
        <f>IFERROR(ROUND(AA2597/AB2597-1,2),"")</f>
        <v>0.1</v>
      </c>
      <c r="AD2597" s="25">
        <v>3.2</v>
      </c>
      <c r="AE2597" s="25">
        <v>5.7000000000000002E-2</v>
      </c>
      <c r="AF2597" s="25">
        <v>39</v>
      </c>
      <c r="AG2597" s="25">
        <v>302</v>
      </c>
      <c r="AH2597" s="25">
        <v>166</v>
      </c>
      <c r="AI2597" s="25">
        <v>166</v>
      </c>
      <c r="AJ2597" s="22" t="s">
        <v>20</v>
      </c>
      <c r="AK2597" s="22" t="s">
        <v>20</v>
      </c>
      <c r="AL2597" s="22" t="s">
        <v>20</v>
      </c>
      <c r="AM2597" s="25">
        <v>1</v>
      </c>
      <c r="AN2597" s="25">
        <v>1850</v>
      </c>
      <c r="AO2597" s="25">
        <v>2400</v>
      </c>
      <c r="AP2597" s="25">
        <v>2400</v>
      </c>
      <c r="AQ2597" s="25">
        <v>3.2</v>
      </c>
      <c r="AR2597" s="25">
        <v>10.656000000000001</v>
      </c>
      <c r="AS2597" s="157">
        <v>21</v>
      </c>
      <c r="AT2597" s="96"/>
      <c r="AU2597" s="92" t="s">
        <v>2181</v>
      </c>
      <c r="AV2597" s="91" t="s">
        <v>152</v>
      </c>
      <c r="AW2597" s="92" t="s">
        <v>152</v>
      </c>
      <c r="AX2597" s="92" t="s">
        <v>152</v>
      </c>
      <c r="AY2597" s="91" t="s">
        <v>152</v>
      </c>
      <c r="AZ2597" s="23"/>
      <c r="BA2597" s="25" t="s">
        <v>3309</v>
      </c>
      <c r="BB2597" t="s">
        <v>25</v>
      </c>
      <c r="BC2597" t="s">
        <v>2629</v>
      </c>
      <c r="BD2597" t="str">
        <f>IF(Z2597=BC2597,"OK")</f>
        <v>OK</v>
      </c>
      <c r="BE2597">
        <v>3.2</v>
      </c>
      <c r="BF2597">
        <v>5.7000000000000002E-2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 t="str">
        <f>IF(ABS(AN2597*AO2597*AP2597/1000000000/AR2597-1)&lt;0.1,"OK","NO")</f>
        <v>OK</v>
      </c>
      <c r="BN2597" s="183"/>
    </row>
    <row r="2598" spans="1:66" ht="25.5" x14ac:dyDescent="0.25">
      <c r="A2598" s="51"/>
      <c r="B2598" s="94">
        <v>2585</v>
      </c>
      <c r="C2598" s="43">
        <v>1136714</v>
      </c>
      <c r="D2598" s="37">
        <v>1061041</v>
      </c>
      <c r="E2598" s="36" t="s">
        <v>3308</v>
      </c>
      <c r="F2598" s="151" t="s">
        <v>21</v>
      </c>
      <c r="G2598" s="102" t="s">
        <v>2182</v>
      </c>
      <c r="H2598" s="46" t="str">
        <f>IFERROR(IFERROR(IF(SEARCH("Usystems",$E2598)&gt;0,"Usystems"),IF(SEARCH("RIIFO",$E2598)&gt;0,"RIIFO","Uponor")),"Uponor")</f>
        <v>Usystems</v>
      </c>
      <c r="I2598" s="25">
        <f>IFERROR(MID($D2598,1,7)+0,"")</f>
        <v>1061041</v>
      </c>
      <c r="J2598" s="25" t="str">
        <f>IFERROR(MID($D2598,10,7)+0,"")</f>
        <v/>
      </c>
      <c r="K2598" s="25" t="str">
        <f>IFERROR(MID($D2598,19,7)+0,"")</f>
        <v/>
      </c>
      <c r="L2598" s="25" t="str">
        <f>IFERROR(MID($D2598,28,7)+0,"")</f>
        <v/>
      </c>
      <c r="M2598" s="25" t="str">
        <f>IF(IFERROR(MID($Q2598,1,7)+0,"")&lt;1130000,IF(INDEX(C:C,MATCH(LEFT(Q2598,7)+0,I:I,0))&lt;1130000,"",INDEX(C:C,MATCH(LEFT(Q2598,7)+0,I:I,0))),IFERROR(MID($Q2598,1,7)+0,""))</f>
        <v/>
      </c>
      <c r="N2598" s="25" t="str">
        <f>IF(IFERROR(MID($Q2598,10,7)+0,"")&lt;1130000,"",IFERROR(MID($Q2598,10,7)+0,""))</f>
        <v/>
      </c>
      <c r="O2598" s="25" t="str">
        <f>IF(IFERROR(MID($Q2598,19,7)+0,"")&lt;1130000,"",IFERROR(MID($Q2598,19,7)+0,""))</f>
        <v/>
      </c>
      <c r="P2598" s="25" t="str">
        <f>IF(M2598="","",IF(N2598="",M2598,M2598&amp;", "&amp;N2598))</f>
        <v/>
      </c>
      <c r="Q2598" s="23"/>
      <c r="R2598" s="23"/>
      <c r="S2598" s="35" t="s">
        <v>160</v>
      </c>
      <c r="T2598" s="25" t="s">
        <v>24</v>
      </c>
      <c r="U2598" s="185">
        <v>19915</v>
      </c>
      <c r="V2598" s="188">
        <v>22902</v>
      </c>
      <c r="W2598" s="189">
        <v>24505</v>
      </c>
      <c r="X2598" s="31">
        <v>26956</v>
      </c>
      <c r="Y2598" s="90">
        <f>IFERROR(ROUND(X2598/W2598-1,2),"")</f>
        <v>0.1</v>
      </c>
      <c r="Z2598" s="31" t="str">
        <f>IF(OR(S2598="VLD MLC components",S2598="VLD MLC pipes",S2598="VLD PEX components",S2598="VLD PEX pipes",S2598="VLD PHC components",S2598="VLD PHC pipes",S2598="Controls VLD"),"По запросу",X2598)</f>
        <v>По запросу</v>
      </c>
      <c r="AA2598" s="63">
        <f>ROUND(X2598/1.2,3)</f>
        <v>22463.332999999999</v>
      </c>
      <c r="AB2598" s="23">
        <v>20420.832999999999</v>
      </c>
      <c r="AC2598" s="190">
        <f>IFERROR(ROUND(AA2598/AB2598-1,2),"")</f>
        <v>0.1</v>
      </c>
      <c r="AD2598" s="25">
        <v>4.3</v>
      </c>
      <c r="AE2598" s="25">
        <v>8.0640000000000003E-2</v>
      </c>
      <c r="AF2598" s="25">
        <v>199</v>
      </c>
      <c r="AG2598" s="25">
        <v>27</v>
      </c>
      <c r="AH2598" s="25">
        <v>96</v>
      </c>
      <c r="AI2598" s="25">
        <v>96</v>
      </c>
      <c r="AJ2598" s="22" t="s">
        <v>20</v>
      </c>
      <c r="AK2598" s="22" t="s">
        <v>20</v>
      </c>
      <c r="AL2598" s="22" t="s">
        <v>20</v>
      </c>
      <c r="AM2598" s="25">
        <v>1</v>
      </c>
      <c r="AN2598" s="25">
        <v>1400</v>
      </c>
      <c r="AO2598" s="25">
        <v>2400</v>
      </c>
      <c r="AP2598" s="25">
        <v>2400</v>
      </c>
      <c r="AQ2598" s="25">
        <v>4.3</v>
      </c>
      <c r="AR2598" s="25">
        <v>8.0640000000000001</v>
      </c>
      <c r="AS2598" s="157">
        <v>96</v>
      </c>
      <c r="AT2598" s="96"/>
      <c r="AU2598" s="92" t="s">
        <v>2181</v>
      </c>
      <c r="AV2598" s="91" t="s">
        <v>152</v>
      </c>
      <c r="AW2598" s="92" t="s">
        <v>152</v>
      </c>
      <c r="AX2598" s="92" t="s">
        <v>152</v>
      </c>
      <c r="AY2598" s="91" t="s">
        <v>152</v>
      </c>
      <c r="AZ2598" s="23"/>
      <c r="BA2598" s="25" t="s">
        <v>3307</v>
      </c>
      <c r="BB2598" t="s">
        <v>25</v>
      </c>
      <c r="BC2598" t="s">
        <v>2629</v>
      </c>
      <c r="BD2598" t="str">
        <f>IF(Z2598=BC2598,"OK")</f>
        <v>OK</v>
      </c>
      <c r="BE2598">
        <v>4.3</v>
      </c>
      <c r="BF2598">
        <v>8.0640000000000003E-2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 t="str">
        <f>IF(ABS(AN2598*AO2598*AP2598/1000000000/AR2598-1)&lt;0.1,"OK","NO")</f>
        <v>OK</v>
      </c>
      <c r="BN2598" s="183"/>
    </row>
    <row r="2599" spans="1:66" ht="25.5" x14ac:dyDescent="0.25">
      <c r="A2599" s="51"/>
      <c r="B2599" s="94">
        <v>2586</v>
      </c>
      <c r="C2599" s="43">
        <v>1136715</v>
      </c>
      <c r="D2599" s="37">
        <v>1061042</v>
      </c>
      <c r="E2599" s="36" t="s">
        <v>3306</v>
      </c>
      <c r="F2599" s="151" t="s">
        <v>655</v>
      </c>
      <c r="G2599" s="28" t="s">
        <v>2182</v>
      </c>
      <c r="H2599" s="46" t="str">
        <f>IFERROR(IFERROR(IF(SEARCH("Usystems",$E2599)&gt;0,"Usystems"),IF(SEARCH("RIIFO",$E2599)&gt;0,"RIIFO","Uponor")),"Uponor")</f>
        <v>Usystems</v>
      </c>
      <c r="I2599" s="25">
        <f>IFERROR(MID($D2599,1,7)+0,"")</f>
        <v>1061042</v>
      </c>
      <c r="J2599" s="25" t="str">
        <f>IFERROR(MID($D2599,10,7)+0,"")</f>
        <v/>
      </c>
      <c r="K2599" s="25" t="str">
        <f>IFERROR(MID($D2599,19,7)+0,"")</f>
        <v/>
      </c>
      <c r="L2599" s="25" t="str">
        <f>IFERROR(MID($D2599,28,7)+0,"")</f>
        <v/>
      </c>
      <c r="M2599" s="25" t="str">
        <f>IF(IFERROR(MID($Q2599,1,7)+0,"")&lt;1130000,IF(INDEX(C:C,MATCH(LEFT(Q2599,7)+0,I:I,0))&lt;1130000,"",INDEX(C:C,MATCH(LEFT(Q2599,7)+0,I:I,0))),IFERROR(MID($Q2599,1,7)+0,""))</f>
        <v/>
      </c>
      <c r="N2599" s="25" t="str">
        <f>IF(IFERROR(MID($Q2599,10,7)+0,"")&lt;1130000,"",IFERROR(MID($Q2599,10,7)+0,""))</f>
        <v/>
      </c>
      <c r="O2599" s="25" t="str">
        <f>IF(IFERROR(MID($Q2599,19,7)+0,"")&lt;1130000,"",IFERROR(MID($Q2599,19,7)+0,""))</f>
        <v/>
      </c>
      <c r="P2599" s="25" t="str">
        <f>IF(M2599="","",IF(N2599="",M2599,M2599&amp;", "&amp;N2599))</f>
        <v/>
      </c>
      <c r="Q2599" s="23"/>
      <c r="R2599" s="23"/>
      <c r="S2599" s="35" t="s">
        <v>160</v>
      </c>
      <c r="T2599" s="25" t="s">
        <v>24</v>
      </c>
      <c r="U2599" s="185">
        <v>22690</v>
      </c>
      <c r="V2599" s="188">
        <v>26094</v>
      </c>
      <c r="W2599" s="189">
        <v>27921</v>
      </c>
      <c r="X2599" s="31">
        <v>30713</v>
      </c>
      <c r="Y2599" s="90">
        <f>IFERROR(ROUND(X2599/W2599-1,2),"")</f>
        <v>0.1</v>
      </c>
      <c r="Z2599" s="31" t="str">
        <f>IF(OR(S2599="VLD MLC components",S2599="VLD MLC pipes",S2599="VLD PEX components",S2599="VLD PEX pipes",S2599="VLD PHC components",S2599="VLD PHC pipes",S2599="Controls VLD"),"По запросу",X2599)</f>
        <v>По запросу</v>
      </c>
      <c r="AA2599" s="63">
        <f>ROUND(X2599/1.2,3)</f>
        <v>25594.167000000001</v>
      </c>
      <c r="AB2599" s="23">
        <v>23267.5</v>
      </c>
      <c r="AC2599" s="190">
        <f>IFERROR(ROUND(AA2599/AB2599-1,2),"")</f>
        <v>0.1</v>
      </c>
      <c r="AD2599" s="25">
        <v>5</v>
      </c>
      <c r="AE2599" s="25">
        <v>8.0640000000000003E-2</v>
      </c>
      <c r="AF2599" s="25">
        <v>37</v>
      </c>
      <c r="AG2599" s="25">
        <v>37</v>
      </c>
      <c r="AH2599" s="25">
        <v>0</v>
      </c>
      <c r="AI2599" s="25">
        <v>0</v>
      </c>
      <c r="AJ2599" s="22" t="s">
        <v>20</v>
      </c>
      <c r="AK2599" s="22" t="s">
        <v>20</v>
      </c>
      <c r="AL2599" s="22" t="s">
        <v>20</v>
      </c>
      <c r="AM2599" s="25">
        <v>1</v>
      </c>
      <c r="AN2599" s="25">
        <v>1400</v>
      </c>
      <c r="AO2599" s="25">
        <v>2400</v>
      </c>
      <c r="AP2599" s="25">
        <v>2400</v>
      </c>
      <c r="AQ2599" s="25">
        <v>5</v>
      </c>
      <c r="AR2599" s="25">
        <v>8.0640000000000001</v>
      </c>
      <c r="AS2599" s="157" t="s">
        <v>22</v>
      </c>
      <c r="AT2599" s="96"/>
      <c r="AU2599" s="92" t="s">
        <v>2181</v>
      </c>
      <c r="AV2599" s="91" t="s">
        <v>152</v>
      </c>
      <c r="AW2599" s="92" t="s">
        <v>152</v>
      </c>
      <c r="AX2599" s="92" t="s">
        <v>152</v>
      </c>
      <c r="AY2599" s="91" t="s">
        <v>152</v>
      </c>
      <c r="AZ2599" s="23"/>
      <c r="BA2599" s="25" t="s">
        <v>3305</v>
      </c>
      <c r="BB2599" t="s">
        <v>25</v>
      </c>
      <c r="BC2599" t="s">
        <v>2629</v>
      </c>
      <c r="BD2599" t="str">
        <f>IF(Z2599=BC2599,"OK")</f>
        <v>OK</v>
      </c>
      <c r="BE2599">
        <v>5</v>
      </c>
      <c r="BF2599">
        <v>8.0640000000000003E-2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 t="str">
        <f>IF(ABS(AN2599*AO2599*AP2599/1000000000/AR2599-1)&lt;0.1,"OK","NO")</f>
        <v>OK</v>
      </c>
      <c r="BN2599" s="183"/>
    </row>
    <row r="2600" spans="1:66" ht="25.5" x14ac:dyDescent="0.25">
      <c r="A2600" s="51"/>
      <c r="B2600" s="94">
        <v>2587</v>
      </c>
      <c r="C2600" s="43">
        <v>1136716</v>
      </c>
      <c r="D2600" s="37">
        <v>1061043</v>
      </c>
      <c r="E2600" s="36" t="s">
        <v>3304</v>
      </c>
      <c r="F2600" s="151" t="s">
        <v>655</v>
      </c>
      <c r="G2600" s="28" t="s">
        <v>2182</v>
      </c>
      <c r="H2600" s="46" t="str">
        <f>IFERROR(IFERROR(IF(SEARCH("Usystems",$E2600)&gt;0,"Usystems"),IF(SEARCH("RIIFO",$E2600)&gt;0,"RIIFO","Uponor")),"Uponor")</f>
        <v>Usystems</v>
      </c>
      <c r="I2600" s="25">
        <f>IFERROR(MID($D2600,1,7)+0,"")</f>
        <v>1061043</v>
      </c>
      <c r="J2600" s="25" t="str">
        <f>IFERROR(MID($D2600,10,7)+0,"")</f>
        <v/>
      </c>
      <c r="K2600" s="25" t="str">
        <f>IFERROR(MID($D2600,19,7)+0,"")</f>
        <v/>
      </c>
      <c r="L2600" s="25" t="str">
        <f>IFERROR(MID($D2600,28,7)+0,"")</f>
        <v/>
      </c>
      <c r="M2600" s="25" t="str">
        <f>IF(IFERROR(MID($Q2600,1,7)+0,"")&lt;1130000,IF(INDEX(C:C,MATCH(LEFT(Q2600,7)+0,I:I,0))&lt;1130000,"",INDEX(C:C,MATCH(LEFT(Q2600,7)+0,I:I,0))),IFERROR(MID($Q2600,1,7)+0,""))</f>
        <v/>
      </c>
      <c r="N2600" s="25" t="str">
        <f>IF(IFERROR(MID($Q2600,10,7)+0,"")&lt;1130000,"",IFERROR(MID($Q2600,10,7)+0,""))</f>
        <v/>
      </c>
      <c r="O2600" s="25" t="str">
        <f>IF(IFERROR(MID($Q2600,19,7)+0,"")&lt;1130000,"",IFERROR(MID($Q2600,19,7)+0,""))</f>
        <v/>
      </c>
      <c r="P2600" s="25" t="str">
        <f>IF(M2600="","",IF(N2600="",M2600,M2600&amp;", "&amp;N2600))</f>
        <v/>
      </c>
      <c r="Q2600" s="23"/>
      <c r="R2600" s="23"/>
      <c r="S2600" s="35" t="s">
        <v>160</v>
      </c>
      <c r="T2600" s="25" t="s">
        <v>24</v>
      </c>
      <c r="U2600" s="185">
        <v>26968</v>
      </c>
      <c r="V2600" s="188">
        <v>31013</v>
      </c>
      <c r="W2600" s="189">
        <v>33184</v>
      </c>
      <c r="X2600" s="31">
        <v>36502</v>
      </c>
      <c r="Y2600" s="90">
        <f>IFERROR(ROUND(X2600/W2600-1,2),"")</f>
        <v>0.1</v>
      </c>
      <c r="Z2600" s="31" t="str">
        <f>IF(OR(S2600="VLD MLC components",S2600="VLD MLC pipes",S2600="VLD PEX components",S2600="VLD PEX pipes",S2600="VLD PHC components",S2600="VLD PHC pipes",S2600="Controls VLD"),"По запросу",X2600)</f>
        <v>По запросу</v>
      </c>
      <c r="AA2600" s="63">
        <f>ROUND(X2600/1.2,3)</f>
        <v>30418.332999999999</v>
      </c>
      <c r="AB2600" s="23">
        <v>27653.332999999999</v>
      </c>
      <c r="AC2600" s="190">
        <f>IFERROR(ROUND(AA2600/AB2600-1,2),"")</f>
        <v>0.1</v>
      </c>
      <c r="AD2600" s="25">
        <v>6.4</v>
      </c>
      <c r="AE2600" s="25">
        <v>8.0640000000000003E-2</v>
      </c>
      <c r="AF2600" s="25">
        <v>116</v>
      </c>
      <c r="AG2600" s="25">
        <v>116</v>
      </c>
      <c r="AH2600" s="25">
        <v>409</v>
      </c>
      <c r="AI2600" s="25">
        <v>409</v>
      </c>
      <c r="AJ2600" s="22" t="s">
        <v>20</v>
      </c>
      <c r="AK2600" s="22" t="s">
        <v>20</v>
      </c>
      <c r="AL2600" s="22" t="s">
        <v>20</v>
      </c>
      <c r="AM2600" s="25">
        <v>1</v>
      </c>
      <c r="AN2600" s="25">
        <v>1400</v>
      </c>
      <c r="AO2600" s="25">
        <v>2400</v>
      </c>
      <c r="AP2600" s="25">
        <v>2400</v>
      </c>
      <c r="AQ2600" s="25">
        <v>6.4</v>
      </c>
      <c r="AR2600" s="25">
        <v>8.0640000000000001</v>
      </c>
      <c r="AS2600" s="157">
        <v>1</v>
      </c>
      <c r="AT2600" s="96"/>
      <c r="AU2600" s="92" t="s">
        <v>2181</v>
      </c>
      <c r="AV2600" s="91" t="s">
        <v>152</v>
      </c>
      <c r="AW2600" s="92" t="s">
        <v>152</v>
      </c>
      <c r="AX2600" s="92" t="s">
        <v>152</v>
      </c>
      <c r="AY2600" s="91" t="s">
        <v>152</v>
      </c>
      <c r="AZ2600" s="23"/>
      <c r="BA2600" s="25" t="s">
        <v>3303</v>
      </c>
      <c r="BB2600" t="s">
        <v>25</v>
      </c>
      <c r="BC2600" t="s">
        <v>2629</v>
      </c>
      <c r="BD2600" t="str">
        <f>IF(Z2600=BC2600,"OK")</f>
        <v>OK</v>
      </c>
      <c r="BE2600">
        <v>6.4</v>
      </c>
      <c r="BF2600">
        <v>8.0640000000000003E-2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 t="str">
        <f>IF(ABS(AN2600*AO2600*AP2600/1000000000/AR2600-1)&lt;0.1,"OK","NO")</f>
        <v>OK</v>
      </c>
      <c r="BN2600" s="183"/>
    </row>
    <row r="2601" spans="1:66" ht="25.5" x14ac:dyDescent="0.25">
      <c r="A2601" s="51"/>
      <c r="B2601" s="94">
        <v>2588</v>
      </c>
      <c r="C2601" s="43">
        <v>1136717</v>
      </c>
      <c r="D2601" s="37">
        <v>1018134</v>
      </c>
      <c r="E2601" s="36" t="s">
        <v>3302</v>
      </c>
      <c r="F2601" s="151" t="s">
        <v>655</v>
      </c>
      <c r="G2601" s="28" t="s">
        <v>2182</v>
      </c>
      <c r="H2601" s="46" t="str">
        <f>IFERROR(IFERROR(IF(SEARCH("Usystems",$E2601)&gt;0,"Usystems"),IF(SEARCH("RIIFO",$E2601)&gt;0,"RIIFO","Uponor")),"Uponor")</f>
        <v>Usystems</v>
      </c>
      <c r="I2601" s="25">
        <f>IFERROR(MID($D2601,1,7)+0,"")</f>
        <v>1018134</v>
      </c>
      <c r="J2601" s="25" t="str">
        <f>IFERROR(MID($D2601,10,7)+0,"")</f>
        <v/>
      </c>
      <c r="K2601" s="25" t="str">
        <f>IFERROR(MID($D2601,19,7)+0,"")</f>
        <v/>
      </c>
      <c r="L2601" s="25" t="str">
        <f>IFERROR(MID($D2601,28,7)+0,"")</f>
        <v/>
      </c>
      <c r="M2601" s="25" t="str">
        <f>IF(IFERROR(MID($Q2601,1,7)+0,"")&lt;1130000,IF(INDEX(C:C,MATCH(LEFT(Q2601,7)+0,I:I,0))&lt;1130000,"",INDEX(C:C,MATCH(LEFT(Q2601,7)+0,I:I,0))),IFERROR(MID($Q2601,1,7)+0,""))</f>
        <v/>
      </c>
      <c r="N2601" s="25" t="str">
        <f>IF(IFERROR(MID($Q2601,10,7)+0,"")&lt;1130000,"",IFERROR(MID($Q2601,10,7)+0,""))</f>
        <v/>
      </c>
      <c r="O2601" s="25" t="str">
        <f>IF(IFERROR(MID($Q2601,19,7)+0,"")&lt;1130000,"",IFERROR(MID($Q2601,19,7)+0,""))</f>
        <v/>
      </c>
      <c r="P2601" s="25" t="str">
        <f>IF(M2601="","",IF(N2601="",M2601,M2601&amp;", "&amp;N2601))</f>
        <v/>
      </c>
      <c r="Q2601" s="23"/>
      <c r="R2601" s="23"/>
      <c r="S2601" s="35" t="s">
        <v>67</v>
      </c>
      <c r="T2601" s="25" t="s">
        <v>24</v>
      </c>
      <c r="U2601" s="185">
        <v>6754</v>
      </c>
      <c r="V2601" s="188">
        <v>7227</v>
      </c>
      <c r="W2601" s="189">
        <v>7733</v>
      </c>
      <c r="X2601" s="31">
        <v>8506</v>
      </c>
      <c r="Y2601" s="90">
        <f>IFERROR(ROUND(X2601/W2601-1,2),"")</f>
        <v>0.1</v>
      </c>
      <c r="Z2601" s="31">
        <f>IF(OR(S2601="VLD MLC components",S2601="VLD MLC pipes",S2601="VLD PEX components",S2601="VLD PEX pipes",S2601="VLD PHC components",S2601="VLD PHC pipes",S2601="Controls VLD"),"По запросу",X2601)</f>
        <v>8506</v>
      </c>
      <c r="AA2601" s="63">
        <f>ROUND(X2601/1.2,3)</f>
        <v>7088.3329999999996</v>
      </c>
      <c r="AB2601" s="23">
        <v>6444.1670000000004</v>
      </c>
      <c r="AC2601" s="190">
        <f>IFERROR(ROUND(AA2601/AB2601-1,2),"")</f>
        <v>0.1</v>
      </c>
      <c r="AD2601" s="25">
        <v>1.92</v>
      </c>
      <c r="AE2601" s="25">
        <v>5.1839999999999997E-2</v>
      </c>
      <c r="AF2601" s="25">
        <v>381</v>
      </c>
      <c r="AG2601" s="25">
        <v>381</v>
      </c>
      <c r="AH2601" s="25">
        <v>588</v>
      </c>
      <c r="AI2601" s="25">
        <v>557</v>
      </c>
      <c r="AJ2601" s="22" t="s">
        <v>20</v>
      </c>
      <c r="AK2601" s="22" t="s">
        <v>20</v>
      </c>
      <c r="AL2601" s="22" t="s">
        <v>20</v>
      </c>
      <c r="AM2601" s="25">
        <v>1</v>
      </c>
      <c r="AN2601" s="25">
        <v>1800</v>
      </c>
      <c r="AO2601" s="25">
        <v>2400</v>
      </c>
      <c r="AP2601" s="25">
        <v>2400</v>
      </c>
      <c r="AQ2601" s="25">
        <v>1.92</v>
      </c>
      <c r="AR2601" s="25">
        <v>10.368</v>
      </c>
      <c r="AS2601" s="157">
        <v>28</v>
      </c>
      <c r="AT2601" s="96"/>
      <c r="AU2601" s="92" t="s">
        <v>2181</v>
      </c>
      <c r="AV2601" s="91" t="s">
        <v>152</v>
      </c>
      <c r="AW2601" s="92" t="s">
        <v>152</v>
      </c>
      <c r="AX2601" s="92" t="s">
        <v>152</v>
      </c>
      <c r="AY2601" s="91" t="s">
        <v>152</v>
      </c>
      <c r="AZ2601" s="23"/>
      <c r="BA2601" s="25" t="s">
        <v>3301</v>
      </c>
      <c r="BB2601" t="s">
        <v>25</v>
      </c>
      <c r="BC2601">
        <v>8506</v>
      </c>
      <c r="BD2601" t="str">
        <f>IF(Z2601=BC2601,"OK")</f>
        <v>OK</v>
      </c>
      <c r="BE2601">
        <v>1.92</v>
      </c>
      <c r="BF2601">
        <v>5.1839999999999997E-2</v>
      </c>
      <c r="BG2601">
        <v>1800</v>
      </c>
      <c r="BH2601">
        <v>2400</v>
      </c>
      <c r="BI2601">
        <v>2400</v>
      </c>
      <c r="BJ2601">
        <v>0</v>
      </c>
      <c r="BK2601">
        <v>0</v>
      </c>
      <c r="BL2601" t="str">
        <f>IF(ABS(AN2601*AO2601*AP2601/1000000000/AR2601-1)&lt;0.1,"OK","NO")</f>
        <v>OK</v>
      </c>
      <c r="BN2601" s="183"/>
    </row>
    <row r="2602" spans="1:66" ht="25.5" x14ac:dyDescent="0.25">
      <c r="A2602" s="51"/>
      <c r="B2602" s="94">
        <v>2589</v>
      </c>
      <c r="C2602" s="43">
        <v>1136718</v>
      </c>
      <c r="D2602" s="37">
        <v>1018135</v>
      </c>
      <c r="E2602" s="36" t="s">
        <v>3300</v>
      </c>
      <c r="F2602" s="151" t="s">
        <v>655</v>
      </c>
      <c r="G2602" s="28" t="s">
        <v>2182</v>
      </c>
      <c r="H2602" s="46" t="str">
        <f>IFERROR(IFERROR(IF(SEARCH("Usystems",$E2602)&gt;0,"Usystems"),IF(SEARCH("RIIFO",$E2602)&gt;0,"RIIFO","Uponor")),"Uponor")</f>
        <v>Usystems</v>
      </c>
      <c r="I2602" s="25">
        <f>IFERROR(MID($D2602,1,7)+0,"")</f>
        <v>1018135</v>
      </c>
      <c r="J2602" s="25" t="str">
        <f>IFERROR(MID($D2602,10,7)+0,"")</f>
        <v/>
      </c>
      <c r="K2602" s="25" t="str">
        <f>IFERROR(MID($D2602,19,7)+0,"")</f>
        <v/>
      </c>
      <c r="L2602" s="25" t="str">
        <f>IFERROR(MID($D2602,28,7)+0,"")</f>
        <v/>
      </c>
      <c r="M2602" s="25" t="str">
        <f>IF(IFERROR(MID($Q2602,1,7)+0,"")&lt;1130000,IF(INDEX(C:C,MATCH(LEFT(Q2602,7)+0,I:I,0))&lt;1130000,"",INDEX(C:C,MATCH(LEFT(Q2602,7)+0,I:I,0))),IFERROR(MID($Q2602,1,7)+0,""))</f>
        <v/>
      </c>
      <c r="N2602" s="25" t="str">
        <f>IF(IFERROR(MID($Q2602,10,7)+0,"")&lt;1130000,"",IFERROR(MID($Q2602,10,7)+0,""))</f>
        <v/>
      </c>
      <c r="O2602" s="25" t="str">
        <f>IF(IFERROR(MID($Q2602,19,7)+0,"")&lt;1130000,"",IFERROR(MID($Q2602,19,7)+0,""))</f>
        <v/>
      </c>
      <c r="P2602" s="25" t="str">
        <f>IF(M2602="","",IF(N2602="",M2602,M2602&amp;", "&amp;N2602))</f>
        <v/>
      </c>
      <c r="Q2602" s="23"/>
      <c r="R2602" s="23"/>
      <c r="S2602" s="35" t="s">
        <v>67</v>
      </c>
      <c r="T2602" s="25" t="s">
        <v>24</v>
      </c>
      <c r="U2602" s="185">
        <v>7370</v>
      </c>
      <c r="V2602" s="188">
        <v>7886</v>
      </c>
      <c r="W2602" s="189">
        <v>8438</v>
      </c>
      <c r="X2602" s="31">
        <v>9282</v>
      </c>
      <c r="Y2602" s="90">
        <f>IFERROR(ROUND(X2602/W2602-1,2),"")</f>
        <v>0.1</v>
      </c>
      <c r="Z2602" s="31">
        <f>IF(OR(S2602="VLD MLC components",S2602="VLD MLC pipes",S2602="VLD PEX components",S2602="VLD PEX pipes",S2602="VLD PHC components",S2602="VLD PHC pipes",S2602="Controls VLD"),"По запросу",X2602)</f>
        <v>9282</v>
      </c>
      <c r="AA2602" s="63">
        <f>ROUND(X2602/1.2,3)</f>
        <v>7735</v>
      </c>
      <c r="AB2602" s="23">
        <v>7031.6670000000004</v>
      </c>
      <c r="AC2602" s="190">
        <f>IFERROR(ROUND(AA2602/AB2602-1,2),"")</f>
        <v>0.1</v>
      </c>
      <c r="AD2602" s="25">
        <v>1.99</v>
      </c>
      <c r="AE2602" s="25">
        <v>5.1839999999999997E-2</v>
      </c>
      <c r="AF2602" s="25">
        <v>631</v>
      </c>
      <c r="AG2602" s="25">
        <v>772</v>
      </c>
      <c r="AH2602" s="25">
        <v>869</v>
      </c>
      <c r="AI2602" s="25">
        <v>994</v>
      </c>
      <c r="AJ2602" s="22" t="s">
        <v>20</v>
      </c>
      <c r="AK2602" s="22" t="s">
        <v>20</v>
      </c>
      <c r="AL2602" s="22" t="s">
        <v>20</v>
      </c>
      <c r="AM2602" s="25">
        <v>1</v>
      </c>
      <c r="AN2602" s="25">
        <v>1800</v>
      </c>
      <c r="AO2602" s="25">
        <v>2400</v>
      </c>
      <c r="AP2602" s="25">
        <v>2400</v>
      </c>
      <c r="AQ2602" s="25">
        <v>1.99</v>
      </c>
      <c r="AR2602" s="25">
        <v>10.368</v>
      </c>
      <c r="AS2602" s="157">
        <v>0</v>
      </c>
      <c r="AT2602" s="96"/>
      <c r="AU2602" s="92" t="s">
        <v>2181</v>
      </c>
      <c r="AV2602" s="91" t="s">
        <v>152</v>
      </c>
      <c r="AW2602" s="92" t="s">
        <v>152</v>
      </c>
      <c r="AX2602" s="92" t="s">
        <v>152</v>
      </c>
      <c r="AY2602" s="91" t="s">
        <v>152</v>
      </c>
      <c r="AZ2602" s="23"/>
      <c r="BA2602" s="25" t="s">
        <v>3299</v>
      </c>
      <c r="BB2602" t="s">
        <v>25</v>
      </c>
      <c r="BC2602">
        <v>9282</v>
      </c>
      <c r="BD2602" t="str">
        <f>IF(Z2602=BC2602,"OK")</f>
        <v>OK</v>
      </c>
      <c r="BE2602">
        <v>1.99</v>
      </c>
      <c r="BF2602">
        <v>5.1839999999999997E-2</v>
      </c>
      <c r="BG2602">
        <v>1800</v>
      </c>
      <c r="BH2602">
        <v>2400</v>
      </c>
      <c r="BI2602">
        <v>2400</v>
      </c>
      <c r="BJ2602">
        <v>0</v>
      </c>
      <c r="BK2602">
        <v>0</v>
      </c>
      <c r="BL2602" t="str">
        <f>IF(ABS(AN2602*AO2602*AP2602/1000000000/AR2602-1)&lt;0.1,"OK","NO")</f>
        <v>OK</v>
      </c>
      <c r="BN2602" s="183"/>
    </row>
    <row r="2603" spans="1:66" ht="25.5" x14ac:dyDescent="0.25">
      <c r="A2603" s="51"/>
      <c r="B2603" s="94">
        <v>2590</v>
      </c>
      <c r="C2603" s="43">
        <v>1136719</v>
      </c>
      <c r="D2603" s="37">
        <v>1018136</v>
      </c>
      <c r="E2603" s="36" t="s">
        <v>3298</v>
      </c>
      <c r="F2603" s="151" t="s">
        <v>655</v>
      </c>
      <c r="G2603" s="28" t="s">
        <v>2182</v>
      </c>
      <c r="H2603" s="46" t="str">
        <f>IFERROR(IFERROR(IF(SEARCH("Usystems",$E2603)&gt;0,"Usystems"),IF(SEARCH("RIIFO",$E2603)&gt;0,"RIIFO","Uponor")),"Uponor")</f>
        <v>Usystems</v>
      </c>
      <c r="I2603" s="25">
        <f>IFERROR(MID($D2603,1,7)+0,"")</f>
        <v>1018136</v>
      </c>
      <c r="J2603" s="25" t="str">
        <f>IFERROR(MID($D2603,10,7)+0,"")</f>
        <v/>
      </c>
      <c r="K2603" s="25" t="str">
        <f>IFERROR(MID($D2603,19,7)+0,"")</f>
        <v/>
      </c>
      <c r="L2603" s="25" t="str">
        <f>IFERROR(MID($D2603,28,7)+0,"")</f>
        <v/>
      </c>
      <c r="M2603" s="25" t="str">
        <f>IF(IFERROR(MID($Q2603,1,7)+0,"")&lt;1130000,IF(INDEX(C:C,MATCH(LEFT(Q2603,7)+0,I:I,0))&lt;1130000,"",INDEX(C:C,MATCH(LEFT(Q2603,7)+0,I:I,0))),IFERROR(MID($Q2603,1,7)+0,""))</f>
        <v/>
      </c>
      <c r="N2603" s="25" t="str">
        <f>IF(IFERROR(MID($Q2603,10,7)+0,"")&lt;1130000,"",IFERROR(MID($Q2603,10,7)+0,""))</f>
        <v/>
      </c>
      <c r="O2603" s="25" t="str">
        <f>IF(IFERROR(MID($Q2603,19,7)+0,"")&lt;1130000,"",IFERROR(MID($Q2603,19,7)+0,""))</f>
        <v/>
      </c>
      <c r="P2603" s="25" t="str">
        <f>IF(M2603="","",IF(N2603="",M2603,M2603&amp;", "&amp;N2603))</f>
        <v/>
      </c>
      <c r="Q2603" s="23"/>
      <c r="R2603" s="23"/>
      <c r="S2603" s="35" t="s">
        <v>67</v>
      </c>
      <c r="T2603" s="25" t="s">
        <v>24</v>
      </c>
      <c r="U2603" s="185">
        <v>8382</v>
      </c>
      <c r="V2603" s="188">
        <v>9639</v>
      </c>
      <c r="W2603" s="189">
        <v>11085</v>
      </c>
      <c r="X2603" s="31">
        <v>12194</v>
      </c>
      <c r="Y2603" s="90">
        <f>IFERROR(ROUND(X2603/W2603-1,2),"")</f>
        <v>0.1</v>
      </c>
      <c r="Z2603" s="31">
        <f>IF(OR(S2603="VLD MLC components",S2603="VLD MLC pipes",S2603="VLD PEX components",S2603="VLD PEX pipes",S2603="VLD PHC components",S2603="VLD PHC pipes",S2603="Controls VLD"),"По запросу",X2603)</f>
        <v>12194</v>
      </c>
      <c r="AA2603" s="63">
        <f>ROUND(X2603/1.2,3)</f>
        <v>10161.666999999999</v>
      </c>
      <c r="AB2603" s="23">
        <v>9237.5</v>
      </c>
      <c r="AC2603" s="190">
        <f>IFERROR(ROUND(AA2603/AB2603-1,2),"")</f>
        <v>0.1</v>
      </c>
      <c r="AD2603" s="25">
        <v>2.33</v>
      </c>
      <c r="AE2603" s="25">
        <v>5.1839999999999997E-2</v>
      </c>
      <c r="AF2603" s="25">
        <v>499</v>
      </c>
      <c r="AG2603" s="25">
        <v>374</v>
      </c>
      <c r="AH2603" s="25">
        <v>727</v>
      </c>
      <c r="AI2603" s="25">
        <v>795</v>
      </c>
      <c r="AJ2603" s="22" t="s">
        <v>20</v>
      </c>
      <c r="AK2603" s="22" t="s">
        <v>20</v>
      </c>
      <c r="AL2603" s="22" t="s">
        <v>20</v>
      </c>
      <c r="AM2603" s="25">
        <v>1</v>
      </c>
      <c r="AN2603" s="25">
        <v>1800</v>
      </c>
      <c r="AO2603" s="25">
        <v>2400</v>
      </c>
      <c r="AP2603" s="25">
        <v>2400</v>
      </c>
      <c r="AQ2603" s="25">
        <v>2.33</v>
      </c>
      <c r="AR2603" s="25">
        <v>10.368</v>
      </c>
      <c r="AS2603" s="157">
        <v>24</v>
      </c>
      <c r="AT2603" s="96"/>
      <c r="AU2603" s="92" t="s">
        <v>2181</v>
      </c>
      <c r="AV2603" s="91" t="s">
        <v>152</v>
      </c>
      <c r="AW2603" s="92" t="s">
        <v>152</v>
      </c>
      <c r="AX2603" s="92" t="s">
        <v>152</v>
      </c>
      <c r="AY2603" s="91" t="s">
        <v>152</v>
      </c>
      <c r="AZ2603" s="23"/>
      <c r="BA2603" s="25" t="s">
        <v>3297</v>
      </c>
      <c r="BB2603" t="s">
        <v>25</v>
      </c>
      <c r="BC2603">
        <v>12194</v>
      </c>
      <c r="BD2603" t="str">
        <f>IF(Z2603=BC2603,"OK")</f>
        <v>OK</v>
      </c>
      <c r="BE2603">
        <v>2.33</v>
      </c>
      <c r="BF2603">
        <v>5.1839999999999997E-2</v>
      </c>
      <c r="BG2603">
        <v>1800</v>
      </c>
      <c r="BH2603">
        <v>2400</v>
      </c>
      <c r="BI2603">
        <v>2400</v>
      </c>
      <c r="BJ2603">
        <v>0</v>
      </c>
      <c r="BK2603">
        <v>0</v>
      </c>
      <c r="BL2603" t="str">
        <f>IF(ABS(AN2603*AO2603*AP2603/1000000000/AR2603-1)&lt;0.1,"OK","NO")</f>
        <v>OK</v>
      </c>
      <c r="BN2603" s="183"/>
    </row>
    <row r="2604" spans="1:66" ht="25.5" x14ac:dyDescent="0.25">
      <c r="A2604" s="51"/>
      <c r="B2604" s="94">
        <v>2591</v>
      </c>
      <c r="C2604" s="43">
        <v>1136720</v>
      </c>
      <c r="D2604" s="37">
        <v>1018137</v>
      </c>
      <c r="E2604" s="36" t="s">
        <v>3296</v>
      </c>
      <c r="F2604" s="151" t="s">
        <v>655</v>
      </c>
      <c r="G2604" s="28" t="s">
        <v>2182</v>
      </c>
      <c r="H2604" s="46" t="str">
        <f>IFERROR(IFERROR(IF(SEARCH("Usystems",$E2604)&gt;0,"Usystems"),IF(SEARCH("RIIFO",$E2604)&gt;0,"RIIFO","Uponor")),"Uponor")</f>
        <v>Usystems</v>
      </c>
      <c r="I2604" s="25">
        <f>IFERROR(MID($D2604,1,7)+0,"")</f>
        <v>1018137</v>
      </c>
      <c r="J2604" s="25" t="str">
        <f>IFERROR(MID($D2604,10,7)+0,"")</f>
        <v/>
      </c>
      <c r="K2604" s="25" t="str">
        <f>IFERROR(MID($D2604,19,7)+0,"")</f>
        <v/>
      </c>
      <c r="L2604" s="25" t="str">
        <f>IFERROR(MID($D2604,28,7)+0,"")</f>
        <v/>
      </c>
      <c r="M2604" s="25" t="str">
        <f>IF(IFERROR(MID($Q2604,1,7)+0,"")&lt;1130000,IF(INDEX(C:C,MATCH(LEFT(Q2604,7)+0,I:I,0))&lt;1130000,"",INDEX(C:C,MATCH(LEFT(Q2604,7)+0,I:I,0))),IFERROR(MID($Q2604,1,7)+0,""))</f>
        <v/>
      </c>
      <c r="N2604" s="25" t="str">
        <f>IF(IFERROR(MID($Q2604,10,7)+0,"")&lt;1130000,"",IFERROR(MID($Q2604,10,7)+0,""))</f>
        <v/>
      </c>
      <c r="O2604" s="25" t="str">
        <f>IF(IFERROR(MID($Q2604,19,7)+0,"")&lt;1130000,"",IFERROR(MID($Q2604,19,7)+0,""))</f>
        <v/>
      </c>
      <c r="P2604" s="25" t="str">
        <f>IF(M2604="","",IF(N2604="",M2604,M2604&amp;", "&amp;N2604))</f>
        <v/>
      </c>
      <c r="Q2604" s="23"/>
      <c r="R2604" s="23"/>
      <c r="S2604" s="35" t="s">
        <v>160</v>
      </c>
      <c r="T2604" s="25" t="s">
        <v>24</v>
      </c>
      <c r="U2604" s="185">
        <v>15938</v>
      </c>
      <c r="V2604" s="188">
        <v>18329</v>
      </c>
      <c r="W2604" s="189">
        <v>19612</v>
      </c>
      <c r="X2604" s="31">
        <v>21573</v>
      </c>
      <c r="Y2604" s="90">
        <f>IFERROR(ROUND(X2604/W2604-1,2),"")</f>
        <v>0.1</v>
      </c>
      <c r="Z2604" s="31" t="str">
        <f>IF(OR(S2604="VLD MLC components",S2604="VLD MLC pipes",S2604="VLD PEX components",S2604="VLD PEX pipes",S2604="VLD PHC components",S2604="VLD PHC pipes",S2604="Controls VLD"),"По запросу",X2604)</f>
        <v>По запросу</v>
      </c>
      <c r="AA2604" s="63">
        <f>ROUND(X2604/1.2,3)</f>
        <v>17977.5</v>
      </c>
      <c r="AB2604" s="23">
        <v>16343.333000000001</v>
      </c>
      <c r="AC2604" s="190">
        <f>IFERROR(ROUND(AA2604/AB2604-1,2),"")</f>
        <v>0.1</v>
      </c>
      <c r="AD2604" s="25">
        <v>3.59</v>
      </c>
      <c r="AE2604" s="25">
        <v>8.0640000000000003E-2</v>
      </c>
      <c r="AF2604" s="25">
        <v>344</v>
      </c>
      <c r="AG2604" s="25">
        <v>250</v>
      </c>
      <c r="AH2604" s="25">
        <v>181</v>
      </c>
      <c r="AI2604" s="25">
        <v>832</v>
      </c>
      <c r="AJ2604" s="22" t="s">
        <v>20</v>
      </c>
      <c r="AK2604" s="22" t="s">
        <v>20</v>
      </c>
      <c r="AL2604" s="22" t="s">
        <v>20</v>
      </c>
      <c r="AM2604" s="25">
        <v>1</v>
      </c>
      <c r="AN2604" s="25">
        <v>1400</v>
      </c>
      <c r="AO2604" s="25">
        <v>2400</v>
      </c>
      <c r="AP2604" s="25">
        <v>2400</v>
      </c>
      <c r="AQ2604" s="25">
        <v>3.59</v>
      </c>
      <c r="AR2604" s="25">
        <v>8.0640000000000001</v>
      </c>
      <c r="AS2604" s="157">
        <v>25</v>
      </c>
      <c r="AT2604" s="96"/>
      <c r="AU2604" s="92" t="s">
        <v>2181</v>
      </c>
      <c r="AV2604" s="91" t="s">
        <v>152</v>
      </c>
      <c r="AW2604" s="92" t="s">
        <v>152</v>
      </c>
      <c r="AX2604" s="92" t="s">
        <v>152</v>
      </c>
      <c r="AY2604" s="91" t="s">
        <v>152</v>
      </c>
      <c r="AZ2604" s="23"/>
      <c r="BA2604" s="25" t="s">
        <v>3295</v>
      </c>
      <c r="BB2604" t="s">
        <v>25</v>
      </c>
      <c r="BC2604" t="s">
        <v>2629</v>
      </c>
      <c r="BD2604" t="str">
        <f>IF(Z2604=BC2604,"OK")</f>
        <v>OK</v>
      </c>
      <c r="BE2604">
        <v>3.59</v>
      </c>
      <c r="BF2604">
        <v>8.0640000000000003E-2</v>
      </c>
      <c r="BG2604">
        <v>1400</v>
      </c>
      <c r="BH2604">
        <v>2400</v>
      </c>
      <c r="BI2604">
        <v>2400</v>
      </c>
      <c r="BJ2604">
        <v>0</v>
      </c>
      <c r="BK2604">
        <v>0</v>
      </c>
      <c r="BL2604" t="str">
        <f>IF(ABS(AN2604*AO2604*AP2604/1000000000/AR2604-1)&lt;0.1,"OK","NO")</f>
        <v>OK</v>
      </c>
      <c r="BN2604" s="183"/>
    </row>
    <row r="2605" spans="1:66" ht="25.5" x14ac:dyDescent="0.25">
      <c r="A2605" s="51"/>
      <c r="B2605" s="94">
        <v>2592</v>
      </c>
      <c r="C2605" s="43">
        <v>1136721</v>
      </c>
      <c r="D2605" s="37">
        <v>1018138</v>
      </c>
      <c r="E2605" s="36" t="s">
        <v>3294</v>
      </c>
      <c r="F2605" s="151" t="s">
        <v>655</v>
      </c>
      <c r="G2605" s="28" t="s">
        <v>2182</v>
      </c>
      <c r="H2605" s="46" t="str">
        <f>IFERROR(IFERROR(IF(SEARCH("Usystems",$E2605)&gt;0,"Usystems"),IF(SEARCH("RIIFO",$E2605)&gt;0,"RIIFO","Uponor")),"Uponor")</f>
        <v>Usystems</v>
      </c>
      <c r="I2605" s="25">
        <f>IFERROR(MID($D2605,1,7)+0,"")</f>
        <v>1018138</v>
      </c>
      <c r="J2605" s="25" t="str">
        <f>IFERROR(MID($D2605,10,7)+0,"")</f>
        <v/>
      </c>
      <c r="K2605" s="25" t="str">
        <f>IFERROR(MID($D2605,19,7)+0,"")</f>
        <v/>
      </c>
      <c r="L2605" s="25" t="str">
        <f>IFERROR(MID($D2605,28,7)+0,"")</f>
        <v/>
      </c>
      <c r="M2605" s="25" t="str">
        <f>IF(IFERROR(MID($Q2605,1,7)+0,"")&lt;1130000,IF(INDEX(C:C,MATCH(LEFT(Q2605,7)+0,I:I,0))&lt;1130000,"",INDEX(C:C,MATCH(LEFT(Q2605,7)+0,I:I,0))),IFERROR(MID($Q2605,1,7)+0,""))</f>
        <v/>
      </c>
      <c r="N2605" s="25" t="str">
        <f>IF(IFERROR(MID($Q2605,10,7)+0,"")&lt;1130000,"",IFERROR(MID($Q2605,10,7)+0,""))</f>
        <v/>
      </c>
      <c r="O2605" s="25" t="str">
        <f>IF(IFERROR(MID($Q2605,19,7)+0,"")&lt;1130000,"",IFERROR(MID($Q2605,19,7)+0,""))</f>
        <v/>
      </c>
      <c r="P2605" s="25" t="str">
        <f>IF(M2605="","",IF(N2605="",M2605,M2605&amp;", "&amp;N2605))</f>
        <v/>
      </c>
      <c r="Q2605" s="23"/>
      <c r="R2605" s="23"/>
      <c r="S2605" s="35" t="s">
        <v>160</v>
      </c>
      <c r="T2605" s="25" t="s">
        <v>24</v>
      </c>
      <c r="U2605" s="185">
        <v>21538</v>
      </c>
      <c r="V2605" s="188">
        <v>24769</v>
      </c>
      <c r="W2605" s="189">
        <v>26503</v>
      </c>
      <c r="X2605" s="31">
        <v>29153</v>
      </c>
      <c r="Y2605" s="90">
        <f>IFERROR(ROUND(X2605/W2605-1,2),"")</f>
        <v>0.1</v>
      </c>
      <c r="Z2605" s="31" t="str">
        <f>IF(OR(S2605="VLD MLC components",S2605="VLD MLC pipes",S2605="VLD PEX components",S2605="VLD PEX pipes",S2605="VLD PHC components",S2605="VLD PHC pipes",S2605="Controls VLD"),"По запросу",X2605)</f>
        <v>По запросу</v>
      </c>
      <c r="AA2605" s="63">
        <f>ROUND(X2605/1.2,3)</f>
        <v>24294.167000000001</v>
      </c>
      <c r="AB2605" s="23">
        <v>22085.832999999999</v>
      </c>
      <c r="AC2605" s="190">
        <f>IFERROR(ROUND(AA2605/AB2605-1,2),"")</f>
        <v>0.1</v>
      </c>
      <c r="AD2605" s="25">
        <v>4.55</v>
      </c>
      <c r="AE2605" s="25">
        <v>8.0640000000000003E-2</v>
      </c>
      <c r="AF2605" s="25">
        <v>849</v>
      </c>
      <c r="AG2605" s="25">
        <v>559</v>
      </c>
      <c r="AH2605" s="25">
        <v>460</v>
      </c>
      <c r="AI2605" s="25">
        <v>951</v>
      </c>
      <c r="AJ2605" s="22" t="s">
        <v>20</v>
      </c>
      <c r="AK2605" s="22" t="s">
        <v>20</v>
      </c>
      <c r="AL2605" s="22" t="s">
        <v>20</v>
      </c>
      <c r="AM2605" s="25">
        <v>1</v>
      </c>
      <c r="AN2605" s="25">
        <v>1400</v>
      </c>
      <c r="AO2605" s="25">
        <v>2400</v>
      </c>
      <c r="AP2605" s="25">
        <v>2400</v>
      </c>
      <c r="AQ2605" s="25">
        <v>4.55</v>
      </c>
      <c r="AR2605" s="25">
        <v>8.0640000000000001</v>
      </c>
      <c r="AS2605" s="157">
        <v>17</v>
      </c>
      <c r="AT2605" s="96"/>
      <c r="AU2605" s="92" t="s">
        <v>2181</v>
      </c>
      <c r="AV2605" s="91" t="s">
        <v>152</v>
      </c>
      <c r="AW2605" s="92" t="s">
        <v>152</v>
      </c>
      <c r="AX2605" s="92" t="s">
        <v>152</v>
      </c>
      <c r="AY2605" s="91" t="s">
        <v>152</v>
      </c>
      <c r="AZ2605" s="23"/>
      <c r="BA2605" s="25" t="s">
        <v>3284</v>
      </c>
      <c r="BB2605" t="s">
        <v>25</v>
      </c>
      <c r="BC2605" t="s">
        <v>2629</v>
      </c>
      <c r="BD2605" t="str">
        <f>IF(Z2605=BC2605,"OK")</f>
        <v>OK</v>
      </c>
      <c r="BE2605">
        <v>4.55</v>
      </c>
      <c r="BF2605">
        <v>8.0640000000000003E-2</v>
      </c>
      <c r="BG2605">
        <v>1400</v>
      </c>
      <c r="BH2605">
        <v>2400</v>
      </c>
      <c r="BI2605">
        <v>2400</v>
      </c>
      <c r="BJ2605">
        <v>0</v>
      </c>
      <c r="BK2605">
        <v>0</v>
      </c>
      <c r="BL2605" t="str">
        <f>IF(ABS(AN2605*AO2605*AP2605/1000000000/AR2605-1)&lt;0.1,"OK","NO")</f>
        <v>OK</v>
      </c>
      <c r="BN2605" s="183"/>
    </row>
    <row r="2606" spans="1:66" ht="25.5" x14ac:dyDescent="0.25">
      <c r="A2606" s="51"/>
      <c r="B2606" s="94">
        <v>2593</v>
      </c>
      <c r="C2606" s="43">
        <v>1136722</v>
      </c>
      <c r="D2606" s="25"/>
      <c r="E2606" s="36" t="s">
        <v>3293</v>
      </c>
      <c r="F2606" s="151" t="s">
        <v>21</v>
      </c>
      <c r="G2606" s="28" t="s">
        <v>2182</v>
      </c>
      <c r="H2606" s="46" t="str">
        <f>IFERROR(IFERROR(IF(SEARCH("Usystems",$E2606)&gt;0,"Usystems"),IF(SEARCH("RIIFO",$E2606)&gt;0,"RIIFO","Uponor")),"Uponor")</f>
        <v>Usystems</v>
      </c>
      <c r="I2606" s="25" t="str">
        <f>IFERROR(MID($D2606,1,7)+0,"")</f>
        <v/>
      </c>
      <c r="J2606" s="25" t="str">
        <f>IFERROR(MID($D2606,10,7)+0,"")</f>
        <v/>
      </c>
      <c r="K2606" s="25" t="str">
        <f>IFERROR(MID($D2606,19,7)+0,"")</f>
        <v/>
      </c>
      <c r="L2606" s="25" t="str">
        <f>IFERROR(MID($D2606,28,7)+0,"")</f>
        <v/>
      </c>
      <c r="M2606" s="25" t="str">
        <f>IF(IFERROR(MID($Q2606,1,7)+0,"")&lt;1130000,IF(INDEX(C:C,MATCH(LEFT(Q2606,7)+0,I:I,0))&lt;1130000,"",INDEX(C:C,MATCH(LEFT(Q2606,7)+0,I:I,0))),IFERROR(MID($Q2606,1,7)+0,""))</f>
        <v/>
      </c>
      <c r="N2606" s="25" t="str">
        <f>IF(IFERROR(MID($Q2606,10,7)+0,"")&lt;1130000,"",IFERROR(MID($Q2606,10,7)+0,""))</f>
        <v/>
      </c>
      <c r="O2606" s="25" t="str">
        <f>IF(IFERROR(MID($Q2606,19,7)+0,"")&lt;1130000,"",IFERROR(MID($Q2606,19,7)+0,""))</f>
        <v/>
      </c>
      <c r="P2606" s="25" t="str">
        <f>IF(M2606="","",IF(N2606="",M2606,M2606&amp;", "&amp;N2606))</f>
        <v/>
      </c>
      <c r="Q2606" s="25"/>
      <c r="R2606" s="25"/>
      <c r="S2606" s="35" t="s">
        <v>67</v>
      </c>
      <c r="T2606" s="34" t="s">
        <v>24</v>
      </c>
      <c r="U2606" s="185">
        <v>7217</v>
      </c>
      <c r="V2606" s="188">
        <v>7722</v>
      </c>
      <c r="W2606" s="189">
        <v>8263</v>
      </c>
      <c r="X2606" s="31">
        <v>9089</v>
      </c>
      <c r="Y2606" s="90">
        <f>IFERROR(ROUND(X2606/W2606-1,2),"")</f>
        <v>0.1</v>
      </c>
      <c r="Z2606" s="31">
        <f>IF(OR(S2606="VLD MLC components",S2606="VLD MLC pipes",S2606="VLD PEX components",S2606="VLD PEX pipes",S2606="VLD PHC components",S2606="VLD PHC pipes",S2606="Controls VLD"),"По запросу",X2606)</f>
        <v>9089</v>
      </c>
      <c r="AA2606" s="63">
        <f>ROUND(X2606/1.2,3)</f>
        <v>7574.1670000000004</v>
      </c>
      <c r="AB2606" s="23">
        <v>6885.8329999999996</v>
      </c>
      <c r="AC2606" s="190">
        <f>IFERROR(ROUND(AA2606/AB2606-1,2),"")</f>
        <v>0.1</v>
      </c>
      <c r="AD2606" s="25">
        <v>1.92</v>
      </c>
      <c r="AE2606" s="25">
        <v>3.6999999999999998E-2</v>
      </c>
      <c r="AF2606" s="25">
        <v>305</v>
      </c>
      <c r="AG2606" s="25">
        <v>301</v>
      </c>
      <c r="AH2606" s="25">
        <v>539</v>
      </c>
      <c r="AI2606" s="25">
        <v>411</v>
      </c>
      <c r="AJ2606" s="22" t="s">
        <v>20</v>
      </c>
      <c r="AK2606" s="22" t="s">
        <v>20</v>
      </c>
      <c r="AL2606" s="22" t="s">
        <v>20</v>
      </c>
      <c r="AM2606" s="25">
        <v>1</v>
      </c>
      <c r="AN2606" s="25"/>
      <c r="AO2606" s="25"/>
      <c r="AP2606" s="25"/>
      <c r="AQ2606" s="25"/>
      <c r="AR2606" s="25"/>
      <c r="AS2606" s="157">
        <v>9</v>
      </c>
      <c r="AT2606" s="93"/>
      <c r="AU2606" s="92" t="s">
        <v>2181</v>
      </c>
      <c r="AV2606" s="91" t="s">
        <v>152</v>
      </c>
      <c r="AW2606" s="92" t="s">
        <v>152</v>
      </c>
      <c r="AX2606" s="92" t="s">
        <v>152</v>
      </c>
      <c r="AY2606" s="91" t="s">
        <v>152</v>
      </c>
      <c r="AZ2606" s="23"/>
      <c r="BA2606" s="25" t="s">
        <v>3292</v>
      </c>
      <c r="BB2606" t="s">
        <v>25</v>
      </c>
      <c r="BC2606">
        <v>9089</v>
      </c>
      <c r="BD2606" t="str">
        <f>IF(Z2606=BC2606,"OK")</f>
        <v>OK</v>
      </c>
      <c r="BE2606">
        <v>1.92</v>
      </c>
      <c r="BF2606">
        <v>3.6999999999999998E-2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 t="e">
        <f>IF(ABS(AN2606*AO2606*AP2606/1000000000/AR2606-1)&lt;0.1,"OK","NO")</f>
        <v>#DIV/0!</v>
      </c>
      <c r="BN2606" s="183"/>
    </row>
    <row r="2607" spans="1:66" ht="25.5" x14ac:dyDescent="0.25">
      <c r="A2607" s="51"/>
      <c r="B2607" s="94">
        <v>2594</v>
      </c>
      <c r="C2607" s="43">
        <v>1136723</v>
      </c>
      <c r="D2607" s="25">
        <v>1045881</v>
      </c>
      <c r="E2607" s="36" t="s">
        <v>3291</v>
      </c>
      <c r="F2607" s="151" t="s">
        <v>21</v>
      </c>
      <c r="G2607" s="28" t="s">
        <v>2182</v>
      </c>
      <c r="H2607" s="46" t="str">
        <f>IFERROR(IFERROR(IF(SEARCH("Usystems",$E2607)&gt;0,"Usystems"),IF(SEARCH("RIIFO",$E2607)&gt;0,"RIIFO","Uponor")),"Uponor")</f>
        <v>Usystems</v>
      </c>
      <c r="I2607" s="25">
        <f>IFERROR(MID($D2607,1,7)+0,"")</f>
        <v>1045881</v>
      </c>
      <c r="J2607" s="25" t="str">
        <f>IFERROR(MID($D2607,10,7)+0,"")</f>
        <v/>
      </c>
      <c r="K2607" s="25" t="str">
        <f>IFERROR(MID($D2607,19,7)+0,"")</f>
        <v/>
      </c>
      <c r="L2607" s="25" t="str">
        <f>IFERROR(MID($D2607,28,7)+0,"")</f>
        <v/>
      </c>
      <c r="M2607" s="25" t="str">
        <f>IF(IFERROR(MID($Q2607,1,7)+0,"")&lt;1130000,IF(INDEX(C:C,MATCH(LEFT(Q2607,7)+0,I:I,0))&lt;1130000,"",INDEX(C:C,MATCH(LEFT(Q2607,7)+0,I:I,0))),IFERROR(MID($Q2607,1,7)+0,""))</f>
        <v/>
      </c>
      <c r="N2607" s="25" t="str">
        <f>IF(IFERROR(MID($Q2607,10,7)+0,"")&lt;1130000,"",IFERROR(MID($Q2607,10,7)+0,""))</f>
        <v/>
      </c>
      <c r="O2607" s="25" t="str">
        <f>IF(IFERROR(MID($Q2607,19,7)+0,"")&lt;1130000,"",IFERROR(MID($Q2607,19,7)+0,""))</f>
        <v/>
      </c>
      <c r="P2607" s="25" t="str">
        <f>IF(M2607="","",IF(N2607="",M2607,M2607&amp;", "&amp;N2607))</f>
        <v/>
      </c>
      <c r="Q2607" s="25"/>
      <c r="R2607" s="25"/>
      <c r="S2607" s="35" t="s">
        <v>67</v>
      </c>
      <c r="T2607" s="34" t="s">
        <v>24</v>
      </c>
      <c r="U2607" s="185">
        <v>9213</v>
      </c>
      <c r="V2607" s="188">
        <v>9858</v>
      </c>
      <c r="W2607" s="189">
        <v>10548</v>
      </c>
      <c r="X2607" s="31">
        <v>11603</v>
      </c>
      <c r="Y2607" s="90">
        <f>IFERROR(ROUND(X2607/W2607-1,2),"")</f>
        <v>0.1</v>
      </c>
      <c r="Z2607" s="31">
        <f>IF(OR(S2607="VLD MLC components",S2607="VLD MLC pipes",S2607="VLD PEX components",S2607="VLD PEX pipes",S2607="VLD PHC components",S2607="VLD PHC pipes",S2607="Controls VLD"),"По запросу",X2607)</f>
        <v>11603</v>
      </c>
      <c r="AA2607" s="63">
        <f>ROUND(X2607/1.2,3)</f>
        <v>9669.1669999999995</v>
      </c>
      <c r="AB2607" s="23">
        <v>8790</v>
      </c>
      <c r="AC2607" s="190">
        <f>IFERROR(ROUND(AA2607/AB2607-1,2),"")</f>
        <v>0.1</v>
      </c>
      <c r="AD2607" s="25">
        <v>2.7</v>
      </c>
      <c r="AE2607" s="25">
        <v>3.6999999999999998E-2</v>
      </c>
      <c r="AF2607" s="25">
        <v>247</v>
      </c>
      <c r="AG2607" s="25">
        <v>386</v>
      </c>
      <c r="AH2607" s="25">
        <v>598</v>
      </c>
      <c r="AI2607" s="25">
        <v>217</v>
      </c>
      <c r="AJ2607" s="22" t="s">
        <v>20</v>
      </c>
      <c r="AK2607" s="22" t="s">
        <v>20</v>
      </c>
      <c r="AL2607" s="22" t="s">
        <v>20</v>
      </c>
      <c r="AM2607" s="25">
        <v>1</v>
      </c>
      <c r="AN2607" s="25">
        <v>1850</v>
      </c>
      <c r="AO2607" s="25">
        <v>2400</v>
      </c>
      <c r="AP2607" s="25">
        <v>2400</v>
      </c>
      <c r="AQ2607" s="25">
        <v>2.7</v>
      </c>
      <c r="AR2607" s="25">
        <v>10.656000000000001</v>
      </c>
      <c r="AS2607" s="157">
        <v>17</v>
      </c>
      <c r="AT2607" s="93"/>
      <c r="AU2607" s="92" t="s">
        <v>2181</v>
      </c>
      <c r="AV2607" s="91" t="s">
        <v>152</v>
      </c>
      <c r="AW2607" s="92" t="s">
        <v>152</v>
      </c>
      <c r="AX2607" s="92" t="s">
        <v>152</v>
      </c>
      <c r="AY2607" s="91" t="s">
        <v>152</v>
      </c>
      <c r="AZ2607" s="23"/>
      <c r="BA2607" s="25" t="s">
        <v>3290</v>
      </c>
      <c r="BB2607" t="s">
        <v>25</v>
      </c>
      <c r="BC2607">
        <v>11603</v>
      </c>
      <c r="BD2607" t="str">
        <f>IF(Z2607=BC2607,"OK")</f>
        <v>OK</v>
      </c>
      <c r="BE2607">
        <v>2.7</v>
      </c>
      <c r="BF2607">
        <v>3.6999999999999998E-2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 t="str">
        <f>IF(ABS(AN2607*AO2607*AP2607/1000000000/AR2607-1)&lt;0.1,"OK","NO")</f>
        <v>OK</v>
      </c>
      <c r="BN2607" s="183"/>
    </row>
    <row r="2608" spans="1:66" ht="25.5" x14ac:dyDescent="0.25">
      <c r="A2608" s="51"/>
      <c r="B2608" s="94">
        <v>2595</v>
      </c>
      <c r="C2608" s="43">
        <v>1136724</v>
      </c>
      <c r="D2608" s="37">
        <v>1045882</v>
      </c>
      <c r="E2608" s="36" t="s">
        <v>3289</v>
      </c>
      <c r="F2608" s="151" t="s">
        <v>21</v>
      </c>
      <c r="G2608" s="28" t="s">
        <v>2182</v>
      </c>
      <c r="H2608" s="46" t="str">
        <f>IFERROR(IFERROR(IF(SEARCH("Usystems",$E2608)&gt;0,"Usystems"),IF(SEARCH("RIIFO",$E2608)&gt;0,"RIIFO","Uponor")),"Uponor")</f>
        <v>Usystems</v>
      </c>
      <c r="I2608" s="25">
        <f>IFERROR(MID($D2608,1,7)+0,"")</f>
        <v>1045882</v>
      </c>
      <c r="J2608" s="25" t="str">
        <f>IFERROR(MID($D2608,10,7)+0,"")</f>
        <v/>
      </c>
      <c r="K2608" s="25" t="str">
        <f>IFERROR(MID($D2608,19,7)+0,"")</f>
        <v/>
      </c>
      <c r="L2608" s="25" t="str">
        <f>IFERROR(MID($D2608,28,7)+0,"")</f>
        <v/>
      </c>
      <c r="M2608" s="25" t="str">
        <f>IF(IFERROR(MID($Q2608,1,7)+0,"")&lt;1130000,IF(INDEX(C:C,MATCH(LEFT(Q2608,7)+0,I:I,0))&lt;1130000,"",INDEX(C:C,MATCH(LEFT(Q2608,7)+0,I:I,0))),IFERROR(MID($Q2608,1,7)+0,""))</f>
        <v/>
      </c>
      <c r="N2608" s="25" t="str">
        <f>IF(IFERROR(MID($Q2608,10,7)+0,"")&lt;1130000,"",IFERROR(MID($Q2608,10,7)+0,""))</f>
        <v/>
      </c>
      <c r="O2608" s="25" t="str">
        <f>IF(IFERROR(MID($Q2608,19,7)+0,"")&lt;1130000,"",IFERROR(MID($Q2608,19,7)+0,""))</f>
        <v/>
      </c>
      <c r="P2608" s="25" t="str">
        <f>IF(M2608="","",IF(N2608="",M2608,M2608&amp;", "&amp;N2608))</f>
        <v/>
      </c>
      <c r="Q2608" s="23"/>
      <c r="R2608" s="23"/>
      <c r="S2608" s="35" t="s">
        <v>67</v>
      </c>
      <c r="T2608" s="25" t="s">
        <v>24</v>
      </c>
      <c r="U2608" s="185">
        <v>10476</v>
      </c>
      <c r="V2608" s="188">
        <v>12047</v>
      </c>
      <c r="W2608" s="189">
        <v>12890</v>
      </c>
      <c r="X2608" s="31">
        <v>14179</v>
      </c>
      <c r="Y2608" s="90">
        <f>IFERROR(ROUND(X2608/W2608-1,2),"")</f>
        <v>0.1</v>
      </c>
      <c r="Z2608" s="31">
        <f>IF(OR(S2608="VLD MLC components",S2608="VLD MLC pipes",S2608="VLD PEX components",S2608="VLD PEX pipes",S2608="VLD PHC components",S2608="VLD PHC pipes",S2608="Controls VLD"),"По запросу",X2608)</f>
        <v>14179</v>
      </c>
      <c r="AA2608" s="63">
        <f>ROUND(X2608/1.2,3)</f>
        <v>11815.833000000001</v>
      </c>
      <c r="AB2608" s="23">
        <v>10741.666999999999</v>
      </c>
      <c r="AC2608" s="190">
        <f>IFERROR(ROUND(AA2608/AB2608-1,2),"")</f>
        <v>0.1</v>
      </c>
      <c r="AD2608" s="25">
        <v>2.9</v>
      </c>
      <c r="AE2608" s="25">
        <v>5.7000000000000002E-2</v>
      </c>
      <c r="AF2608" s="25">
        <v>0</v>
      </c>
      <c r="AG2608" s="25" t="s">
        <v>22</v>
      </c>
      <c r="AH2608" s="25">
        <v>0</v>
      </c>
      <c r="AI2608" s="25">
        <v>0</v>
      </c>
      <c r="AJ2608" s="22" t="s">
        <v>20</v>
      </c>
      <c r="AK2608" s="22" t="s">
        <v>20</v>
      </c>
      <c r="AL2608" s="22" t="s">
        <v>20</v>
      </c>
      <c r="AM2608" s="25">
        <v>1</v>
      </c>
      <c r="AN2608" s="25">
        <v>1850</v>
      </c>
      <c r="AO2608" s="25">
        <v>2400</v>
      </c>
      <c r="AP2608" s="25">
        <v>2400</v>
      </c>
      <c r="AQ2608" s="25">
        <v>2.9</v>
      </c>
      <c r="AR2608" s="25">
        <v>10.656000000000001</v>
      </c>
      <c r="AS2608" s="157" t="s">
        <v>22</v>
      </c>
      <c r="AT2608" s="96"/>
      <c r="AU2608" s="92" t="s">
        <v>2181</v>
      </c>
      <c r="AV2608" s="91" t="s">
        <v>152</v>
      </c>
      <c r="AW2608" s="92" t="s">
        <v>152</v>
      </c>
      <c r="AX2608" s="92" t="s">
        <v>152</v>
      </c>
      <c r="AY2608" s="91" t="s">
        <v>152</v>
      </c>
      <c r="AZ2608" s="23"/>
      <c r="BA2608" s="25" t="s">
        <v>3288</v>
      </c>
      <c r="BB2608" t="s">
        <v>25</v>
      </c>
      <c r="BC2608">
        <v>14179</v>
      </c>
      <c r="BD2608" t="str">
        <f>IF(Z2608=BC2608,"OK")</f>
        <v>OK</v>
      </c>
      <c r="BE2608">
        <v>2.9</v>
      </c>
      <c r="BF2608">
        <v>5.7000000000000002E-2</v>
      </c>
      <c r="BG2608">
        <v>1850</v>
      </c>
      <c r="BH2608">
        <v>2400</v>
      </c>
      <c r="BI2608">
        <v>2400</v>
      </c>
      <c r="BJ2608">
        <v>0</v>
      </c>
      <c r="BK2608">
        <v>0</v>
      </c>
      <c r="BL2608" t="str">
        <f>IF(ABS(AN2608*AO2608*AP2608/1000000000/AR2608-1)&lt;0.1,"OK","NO")</f>
        <v>OK</v>
      </c>
      <c r="BN2608" s="183"/>
    </row>
    <row r="2609" spans="1:66" ht="25.5" x14ac:dyDescent="0.25">
      <c r="A2609" s="51"/>
      <c r="B2609" s="94">
        <v>2596</v>
      </c>
      <c r="C2609" s="43">
        <v>1136725</v>
      </c>
      <c r="D2609" s="37">
        <v>1045883</v>
      </c>
      <c r="E2609" s="36" t="s">
        <v>3287</v>
      </c>
      <c r="F2609" s="151" t="s">
        <v>21</v>
      </c>
      <c r="G2609" s="28" t="s">
        <v>2182</v>
      </c>
      <c r="H2609" s="46" t="str">
        <f>IFERROR(IFERROR(IF(SEARCH("Usystems",$E2609)&gt;0,"Usystems"),IF(SEARCH("RIIFO",$E2609)&gt;0,"RIIFO","Uponor")),"Uponor")</f>
        <v>Usystems</v>
      </c>
      <c r="I2609" s="25">
        <f>IFERROR(MID($D2609,1,7)+0,"")</f>
        <v>1045883</v>
      </c>
      <c r="J2609" s="25" t="str">
        <f>IFERROR(MID($D2609,10,7)+0,"")</f>
        <v/>
      </c>
      <c r="K2609" s="25" t="str">
        <f>IFERROR(MID($D2609,19,7)+0,"")</f>
        <v/>
      </c>
      <c r="L2609" s="25" t="str">
        <f>IFERROR(MID($D2609,28,7)+0,"")</f>
        <v/>
      </c>
      <c r="M2609" s="25" t="str">
        <f>IF(IFERROR(MID($Q2609,1,7)+0,"")&lt;1130000,IF(INDEX(C:C,MATCH(LEFT(Q2609,7)+0,I:I,0))&lt;1130000,"",INDEX(C:C,MATCH(LEFT(Q2609,7)+0,I:I,0))),IFERROR(MID($Q2609,1,7)+0,""))</f>
        <v/>
      </c>
      <c r="N2609" s="25" t="str">
        <f>IF(IFERROR(MID($Q2609,10,7)+0,"")&lt;1130000,"",IFERROR(MID($Q2609,10,7)+0,""))</f>
        <v/>
      </c>
      <c r="O2609" s="25" t="str">
        <f>IF(IFERROR(MID($Q2609,19,7)+0,"")&lt;1130000,"",IFERROR(MID($Q2609,19,7)+0,""))</f>
        <v/>
      </c>
      <c r="P2609" s="25" t="str">
        <f>IF(M2609="","",IF(N2609="",M2609,M2609&amp;", "&amp;N2609))</f>
        <v/>
      </c>
      <c r="Q2609" s="23"/>
      <c r="R2609" s="23"/>
      <c r="S2609" s="35" t="s">
        <v>160</v>
      </c>
      <c r="T2609" s="25" t="s">
        <v>24</v>
      </c>
      <c r="U2609" s="185">
        <v>19613</v>
      </c>
      <c r="V2609" s="188">
        <v>22555</v>
      </c>
      <c r="W2609" s="189">
        <v>24134</v>
      </c>
      <c r="X2609" s="31">
        <v>26547</v>
      </c>
      <c r="Y2609" s="90">
        <f>IFERROR(ROUND(X2609/W2609-1,2),"")</f>
        <v>0.1</v>
      </c>
      <c r="Z2609" s="31" t="str">
        <f>IF(OR(S2609="VLD MLC components",S2609="VLD MLC pipes",S2609="VLD PEX components",S2609="VLD PEX pipes",S2609="VLD PHC components",S2609="VLD PHC pipes",S2609="Controls VLD"),"По запросу",X2609)</f>
        <v>По запросу</v>
      </c>
      <c r="AA2609" s="63">
        <f>ROUND(X2609/1.2,3)</f>
        <v>22122.5</v>
      </c>
      <c r="AB2609" s="23">
        <v>20111.667000000001</v>
      </c>
      <c r="AC2609" s="190">
        <f>IFERROR(ROUND(AA2609/AB2609-1,2),"")</f>
        <v>0.1</v>
      </c>
      <c r="AD2609" s="25">
        <v>3.8</v>
      </c>
      <c r="AE2609" s="25">
        <v>8.5000000000000006E-2</v>
      </c>
      <c r="AF2609" s="25">
        <v>0</v>
      </c>
      <c r="AG2609" s="25" t="s">
        <v>22</v>
      </c>
      <c r="AH2609" s="25">
        <v>0</v>
      </c>
      <c r="AI2609" s="25">
        <v>0</v>
      </c>
      <c r="AJ2609" s="22" t="s">
        <v>20</v>
      </c>
      <c r="AK2609" s="22" t="s">
        <v>20</v>
      </c>
      <c r="AL2609" s="22" t="s">
        <v>20</v>
      </c>
      <c r="AM2609" s="25">
        <v>1</v>
      </c>
      <c r="AN2609" s="25">
        <v>1400</v>
      </c>
      <c r="AO2609" s="25">
        <v>2400</v>
      </c>
      <c r="AP2609" s="25">
        <v>2400</v>
      </c>
      <c r="AQ2609" s="25">
        <v>3.8</v>
      </c>
      <c r="AR2609" s="25">
        <v>8.0640000000000001</v>
      </c>
      <c r="AS2609" s="157" t="s">
        <v>22</v>
      </c>
      <c r="AT2609" s="96"/>
      <c r="AU2609" s="92" t="s">
        <v>2181</v>
      </c>
      <c r="AV2609" s="91" t="s">
        <v>152</v>
      </c>
      <c r="AW2609" s="92" t="s">
        <v>152</v>
      </c>
      <c r="AX2609" s="92" t="s">
        <v>152</v>
      </c>
      <c r="AY2609" s="91" t="s">
        <v>152</v>
      </c>
      <c r="AZ2609" s="23"/>
      <c r="BA2609" s="25" t="s">
        <v>3286</v>
      </c>
      <c r="BB2609" t="s">
        <v>25</v>
      </c>
      <c r="BC2609" t="s">
        <v>2629</v>
      </c>
      <c r="BD2609" t="str">
        <f>IF(Z2609=BC2609,"OK")</f>
        <v>OK</v>
      </c>
      <c r="BE2609">
        <v>3.8</v>
      </c>
      <c r="BF2609">
        <v>8.5000000000000006E-2</v>
      </c>
      <c r="BG2609">
        <v>1400</v>
      </c>
      <c r="BH2609">
        <v>2400</v>
      </c>
      <c r="BI2609">
        <v>2400</v>
      </c>
      <c r="BJ2609">
        <v>0</v>
      </c>
      <c r="BK2609">
        <v>0</v>
      </c>
      <c r="BL2609" t="str">
        <f>IF(ABS(AN2609*AO2609*AP2609/1000000000/AR2609-1)&lt;0.1,"OK","NO")</f>
        <v>OK</v>
      </c>
      <c r="BN2609" s="183"/>
    </row>
    <row r="2610" spans="1:66" ht="25.5" x14ac:dyDescent="0.25">
      <c r="A2610" s="51"/>
      <c r="B2610" s="94">
        <v>2597</v>
      </c>
      <c r="C2610" s="43">
        <v>1136726</v>
      </c>
      <c r="D2610" s="37"/>
      <c r="E2610" s="36" t="s">
        <v>3285</v>
      </c>
      <c r="F2610" s="151" t="s">
        <v>21</v>
      </c>
      <c r="G2610" s="102" t="s">
        <v>2182</v>
      </c>
      <c r="H2610" s="46" t="str">
        <f>IFERROR(IFERROR(IF(SEARCH("Usystems",$E2610)&gt;0,"Usystems"),IF(SEARCH("RIIFO",$E2610)&gt;0,"RIIFO","Uponor")),"Uponor")</f>
        <v>Usystems</v>
      </c>
      <c r="I2610" s="25" t="str">
        <f>IFERROR(MID($D2610,1,7)+0,"")</f>
        <v/>
      </c>
      <c r="J2610" s="25" t="str">
        <f>IFERROR(MID($D2610,10,7)+0,"")</f>
        <v/>
      </c>
      <c r="K2610" s="25" t="str">
        <f>IFERROR(MID($D2610,19,7)+0,"")</f>
        <v/>
      </c>
      <c r="L2610" s="25" t="str">
        <f>IFERROR(MID($D2610,28,7)+0,"")</f>
        <v/>
      </c>
      <c r="M2610" s="25" t="str">
        <f>IF(IFERROR(MID($Q2610,1,7)+0,"")&lt;1130000,IF(INDEX(C:C,MATCH(LEFT(Q2610,7)+0,I:I,0))&lt;1130000,"",INDEX(C:C,MATCH(LEFT(Q2610,7)+0,I:I,0))),IFERROR(MID($Q2610,1,7)+0,""))</f>
        <v/>
      </c>
      <c r="N2610" s="25" t="str">
        <f>IF(IFERROR(MID($Q2610,10,7)+0,"")&lt;1130000,"",IFERROR(MID($Q2610,10,7)+0,""))</f>
        <v/>
      </c>
      <c r="O2610" s="25" t="str">
        <f>IF(IFERROR(MID($Q2610,19,7)+0,"")&lt;1130000,"",IFERROR(MID($Q2610,19,7)+0,""))</f>
        <v/>
      </c>
      <c r="P2610" s="25" t="str">
        <f>IF(M2610="","",IF(N2610="",M2610,M2610&amp;", "&amp;N2610))</f>
        <v/>
      </c>
      <c r="Q2610" s="23"/>
      <c r="R2610" s="23"/>
      <c r="S2610" s="35" t="s">
        <v>160</v>
      </c>
      <c r="T2610" s="25" t="s">
        <v>24</v>
      </c>
      <c r="U2610" s="185">
        <v>21538</v>
      </c>
      <c r="V2610" s="188">
        <v>24769</v>
      </c>
      <c r="W2610" s="189">
        <v>26503</v>
      </c>
      <c r="X2610" s="31">
        <v>29153</v>
      </c>
      <c r="Y2610" s="90">
        <f>IFERROR(ROUND(X2610/W2610-1,2),"")</f>
        <v>0.1</v>
      </c>
      <c r="Z2610" s="31" t="str">
        <f>IF(OR(S2610="VLD MLC components",S2610="VLD MLC pipes",S2610="VLD PEX components",S2610="VLD PEX pipes",S2610="VLD PHC components",S2610="VLD PHC pipes",S2610="Controls VLD"),"По запросу",X2610)</f>
        <v>По запросу</v>
      </c>
      <c r="AA2610" s="63">
        <f>ROUND(X2610/1.2,3)</f>
        <v>24294.167000000001</v>
      </c>
      <c r="AB2610" s="23">
        <v>22085.832999999999</v>
      </c>
      <c r="AC2610" s="190">
        <f>IFERROR(ROUND(AA2610/AB2610-1,2),"")</f>
        <v>0.1</v>
      </c>
      <c r="AD2610" s="25">
        <v>4.55</v>
      </c>
      <c r="AE2610" s="25">
        <v>8.0640000000000003E-2</v>
      </c>
      <c r="AF2610" s="25">
        <v>0</v>
      </c>
      <c r="AG2610" s="25">
        <v>2</v>
      </c>
      <c r="AH2610" s="25">
        <v>48</v>
      </c>
      <c r="AI2610" s="25">
        <v>48</v>
      </c>
      <c r="AJ2610" s="22" t="s">
        <v>20</v>
      </c>
      <c r="AK2610" s="22" t="s">
        <v>20</v>
      </c>
      <c r="AL2610" s="22" t="s">
        <v>20</v>
      </c>
      <c r="AM2610" s="25">
        <v>1</v>
      </c>
      <c r="AN2610" s="25"/>
      <c r="AO2610" s="25"/>
      <c r="AP2610" s="25"/>
      <c r="AQ2610" s="25"/>
      <c r="AR2610" s="25"/>
      <c r="AS2610" s="157">
        <v>48</v>
      </c>
      <c r="AT2610" s="96"/>
      <c r="AU2610" s="92" t="s">
        <v>2181</v>
      </c>
      <c r="AV2610" s="91" t="s">
        <v>152</v>
      </c>
      <c r="AW2610" s="92" t="s">
        <v>152</v>
      </c>
      <c r="AX2610" s="92" t="s">
        <v>152</v>
      </c>
      <c r="AY2610" s="91" t="s">
        <v>152</v>
      </c>
      <c r="AZ2610" s="23"/>
      <c r="BA2610" s="25" t="s">
        <v>3284</v>
      </c>
      <c r="BB2610" t="s">
        <v>25</v>
      </c>
      <c r="BC2610" t="s">
        <v>2629</v>
      </c>
      <c r="BD2610" t="str">
        <f>IF(Z2610=BC2610,"OK")</f>
        <v>OK</v>
      </c>
      <c r="BE2610">
        <v>4.55</v>
      </c>
      <c r="BF2610">
        <v>8.0640000000000003E-2</v>
      </c>
      <c r="BG2610">
        <v>1400</v>
      </c>
      <c r="BH2610">
        <v>2400</v>
      </c>
      <c r="BI2610">
        <v>2400</v>
      </c>
      <c r="BJ2610">
        <v>0</v>
      </c>
      <c r="BK2610">
        <v>0</v>
      </c>
      <c r="BL2610" t="e">
        <f>IF(ABS(AN2610*AO2610*AP2610/1000000000/AR2610-1)&lt;0.1,"OK","NO")</f>
        <v>#DIV/0!</v>
      </c>
      <c r="BN2610" s="183"/>
    </row>
    <row r="2611" spans="1:66" ht="25.5" x14ac:dyDescent="0.25">
      <c r="A2611" s="51"/>
      <c r="B2611" s="94">
        <v>2598</v>
      </c>
      <c r="C2611" s="43">
        <v>1136727</v>
      </c>
      <c r="D2611" s="37">
        <v>1018232</v>
      </c>
      <c r="E2611" s="36" t="s">
        <v>3283</v>
      </c>
      <c r="F2611" s="151" t="s">
        <v>21</v>
      </c>
      <c r="G2611" s="102" t="s">
        <v>2182</v>
      </c>
      <c r="H2611" s="46" t="str">
        <f>IFERROR(IFERROR(IF(SEARCH("Usystems",$E2611)&gt;0,"Usystems"),IF(SEARCH("RIIFO",$E2611)&gt;0,"RIIFO","Uponor")),"Uponor")</f>
        <v>Usystems</v>
      </c>
      <c r="I2611" s="25">
        <f>IFERROR(MID($D2611,1,7)+0,"")</f>
        <v>1018232</v>
      </c>
      <c r="J2611" s="25" t="str">
        <f>IFERROR(MID($D2611,10,7)+0,"")</f>
        <v/>
      </c>
      <c r="K2611" s="25" t="str">
        <f>IFERROR(MID($D2611,19,7)+0,"")</f>
        <v/>
      </c>
      <c r="L2611" s="25" t="str">
        <f>IFERROR(MID($D2611,28,7)+0,"")</f>
        <v/>
      </c>
      <c r="M2611" s="25" t="str">
        <f>IF(IFERROR(MID($Q2611,1,7)+0,"")&lt;1130000,IF(INDEX(C:C,MATCH(LEFT(Q2611,7)+0,I:I,0))&lt;1130000,"",INDEX(C:C,MATCH(LEFT(Q2611,7)+0,I:I,0))),IFERROR(MID($Q2611,1,7)+0,""))</f>
        <v/>
      </c>
      <c r="N2611" s="25" t="str">
        <f>IF(IFERROR(MID($Q2611,10,7)+0,"")&lt;1130000,"",IFERROR(MID($Q2611,10,7)+0,""))</f>
        <v/>
      </c>
      <c r="O2611" s="25" t="str">
        <f>IF(IFERROR(MID($Q2611,19,7)+0,"")&lt;1130000,"",IFERROR(MID($Q2611,19,7)+0,""))</f>
        <v/>
      </c>
      <c r="P2611" s="25" t="str">
        <f>IF(M2611="","",IF(N2611="",M2611,M2611&amp;", "&amp;N2611))</f>
        <v/>
      </c>
      <c r="Q2611" s="23"/>
      <c r="R2611" s="23"/>
      <c r="S2611" s="35" t="s">
        <v>67</v>
      </c>
      <c r="T2611" s="25" t="s">
        <v>24</v>
      </c>
      <c r="U2611" s="185">
        <v>6117</v>
      </c>
      <c r="V2611" s="188">
        <v>6545</v>
      </c>
      <c r="W2611" s="189">
        <v>7003</v>
      </c>
      <c r="X2611" s="31">
        <v>7703</v>
      </c>
      <c r="Y2611" s="90">
        <f>IFERROR(ROUND(X2611/W2611-1,2),"")</f>
        <v>0.1</v>
      </c>
      <c r="Z2611" s="31">
        <f>IF(OR(S2611="VLD MLC components",S2611="VLD MLC pipes",S2611="VLD PEX components",S2611="VLD PEX pipes",S2611="VLD PHC components",S2611="VLD PHC pipes",S2611="Controls VLD"),"По запросу",X2611)</f>
        <v>7703</v>
      </c>
      <c r="AA2611" s="63">
        <f>ROUND(X2611/1.2,3)</f>
        <v>6419.1670000000004</v>
      </c>
      <c r="AB2611" s="23">
        <v>5835.8329999999996</v>
      </c>
      <c r="AC2611" s="190">
        <f>IFERROR(ROUND(AA2611/AB2611-1,2),"")</f>
        <v>0.1</v>
      </c>
      <c r="AD2611" s="25">
        <v>1.47</v>
      </c>
      <c r="AE2611" s="25">
        <v>3.6299999999999999E-2</v>
      </c>
      <c r="AF2611" s="25">
        <v>155</v>
      </c>
      <c r="AG2611" s="25">
        <v>173</v>
      </c>
      <c r="AH2611" s="25">
        <v>228</v>
      </c>
      <c r="AI2611" s="25">
        <v>399</v>
      </c>
      <c r="AJ2611" s="22" t="s">
        <v>20</v>
      </c>
      <c r="AK2611" s="22" t="s">
        <v>20</v>
      </c>
      <c r="AL2611" s="22" t="s">
        <v>20</v>
      </c>
      <c r="AM2611" s="25">
        <v>1</v>
      </c>
      <c r="AN2611" s="25">
        <v>1500</v>
      </c>
      <c r="AO2611" s="25">
        <v>2200</v>
      </c>
      <c r="AP2611" s="25">
        <v>2200</v>
      </c>
      <c r="AQ2611" s="25">
        <v>1.47</v>
      </c>
      <c r="AR2611" s="25">
        <v>7.26</v>
      </c>
      <c r="AS2611" s="157">
        <v>170</v>
      </c>
      <c r="AT2611" s="96"/>
      <c r="AU2611" s="92" t="s">
        <v>2181</v>
      </c>
      <c r="AV2611" s="91" t="s">
        <v>152</v>
      </c>
      <c r="AW2611" s="92" t="s">
        <v>152</v>
      </c>
      <c r="AX2611" s="92" t="s">
        <v>152</v>
      </c>
      <c r="AY2611" s="91" t="s">
        <v>152</v>
      </c>
      <c r="AZ2611" s="23"/>
      <c r="BA2611" s="25" t="s">
        <v>3282</v>
      </c>
      <c r="BB2611" t="s">
        <v>25</v>
      </c>
      <c r="BC2611">
        <v>7703</v>
      </c>
      <c r="BD2611" t="str">
        <f>IF(Z2611=BC2611,"OK")</f>
        <v>OK</v>
      </c>
      <c r="BE2611">
        <v>1.47</v>
      </c>
      <c r="BF2611">
        <v>3.6299999999999999E-2</v>
      </c>
      <c r="BG2611">
        <v>1500</v>
      </c>
      <c r="BH2611">
        <v>2200</v>
      </c>
      <c r="BI2611">
        <v>2200</v>
      </c>
      <c r="BJ2611">
        <v>0</v>
      </c>
      <c r="BK2611">
        <v>0</v>
      </c>
      <c r="BL2611" t="str">
        <f>IF(ABS(AN2611*AO2611*AP2611/1000000000/AR2611-1)&lt;0.1,"OK","NO")</f>
        <v>OK</v>
      </c>
      <c r="BN2611" s="183"/>
    </row>
    <row r="2612" spans="1:66" ht="25.5" x14ac:dyDescent="0.25">
      <c r="A2612" s="51"/>
      <c r="B2612" s="94">
        <v>2599</v>
      </c>
      <c r="C2612" s="43">
        <v>1136728</v>
      </c>
      <c r="D2612" s="37">
        <v>1018233</v>
      </c>
      <c r="E2612" s="36" t="s">
        <v>3281</v>
      </c>
      <c r="F2612" s="151" t="s">
        <v>655</v>
      </c>
      <c r="G2612" s="28" t="s">
        <v>2182</v>
      </c>
      <c r="H2612" s="46" t="str">
        <f>IFERROR(IFERROR(IF(SEARCH("Usystems",$E2612)&gt;0,"Usystems"),IF(SEARCH("RIIFO",$E2612)&gt;0,"RIIFO","Uponor")),"Uponor")</f>
        <v>Usystems</v>
      </c>
      <c r="I2612" s="25">
        <f>IFERROR(MID($D2612,1,7)+0,"")</f>
        <v>1018233</v>
      </c>
      <c r="J2612" s="25" t="str">
        <f>IFERROR(MID($D2612,10,7)+0,"")</f>
        <v/>
      </c>
      <c r="K2612" s="25" t="str">
        <f>IFERROR(MID($D2612,19,7)+0,"")</f>
        <v/>
      </c>
      <c r="L2612" s="25" t="str">
        <f>IFERROR(MID($D2612,28,7)+0,"")</f>
        <v/>
      </c>
      <c r="M2612" s="25" t="str">
        <f>IF(IFERROR(MID($Q2612,1,7)+0,"")&lt;1130000,IF(INDEX(C:C,MATCH(LEFT(Q2612,7)+0,I:I,0))&lt;1130000,"",INDEX(C:C,MATCH(LEFT(Q2612,7)+0,I:I,0))),IFERROR(MID($Q2612,1,7)+0,""))</f>
        <v/>
      </c>
      <c r="N2612" s="25" t="str">
        <f>IF(IFERROR(MID($Q2612,10,7)+0,"")&lt;1130000,"",IFERROR(MID($Q2612,10,7)+0,""))</f>
        <v/>
      </c>
      <c r="O2612" s="25" t="str">
        <f>IF(IFERROR(MID($Q2612,19,7)+0,"")&lt;1130000,"",IFERROR(MID($Q2612,19,7)+0,""))</f>
        <v/>
      </c>
      <c r="P2612" s="25" t="str">
        <f>IF(M2612="","",IF(N2612="",M2612,M2612&amp;", "&amp;N2612))</f>
        <v/>
      </c>
      <c r="Q2612" s="23"/>
      <c r="R2612" s="23"/>
      <c r="S2612" s="35" t="s">
        <v>160</v>
      </c>
      <c r="T2612" s="25" t="s">
        <v>24</v>
      </c>
      <c r="U2612" s="185">
        <v>9822</v>
      </c>
      <c r="V2612" s="188">
        <v>11295</v>
      </c>
      <c r="W2612" s="189">
        <v>12086</v>
      </c>
      <c r="X2612" s="31">
        <v>13295</v>
      </c>
      <c r="Y2612" s="90">
        <f>IFERROR(ROUND(X2612/W2612-1,2),"")</f>
        <v>0.1</v>
      </c>
      <c r="Z2612" s="31" t="str">
        <f>IF(OR(S2612="VLD MLC components",S2612="VLD MLC pipes",S2612="VLD PEX components",S2612="VLD PEX pipes",S2612="VLD PHC components",S2612="VLD PHC pipes",S2612="Controls VLD"),"По запросу",X2612)</f>
        <v>По запросу</v>
      </c>
      <c r="AA2612" s="63">
        <f>ROUND(X2612/1.2,3)</f>
        <v>11079.166999999999</v>
      </c>
      <c r="AB2612" s="23">
        <v>10071.666999999999</v>
      </c>
      <c r="AC2612" s="190">
        <f>IFERROR(ROUND(AA2612/AB2612-1,2),"")</f>
        <v>0.1</v>
      </c>
      <c r="AD2612" s="25">
        <v>1.67</v>
      </c>
      <c r="AE2612" s="25">
        <v>3.6299999999999999E-2</v>
      </c>
      <c r="AF2612" s="25">
        <v>204</v>
      </c>
      <c r="AG2612" s="25">
        <v>284</v>
      </c>
      <c r="AH2612" s="25">
        <v>324</v>
      </c>
      <c r="AI2612" s="25">
        <v>42</v>
      </c>
      <c r="AJ2612" s="22" t="s">
        <v>20</v>
      </c>
      <c r="AK2612" s="22" t="s">
        <v>20</v>
      </c>
      <c r="AL2612" s="22" t="s">
        <v>20</v>
      </c>
      <c r="AM2612" s="25">
        <v>1</v>
      </c>
      <c r="AN2612" s="25">
        <v>1500</v>
      </c>
      <c r="AO2612" s="25">
        <v>2200</v>
      </c>
      <c r="AP2612" s="25">
        <v>2200</v>
      </c>
      <c r="AQ2612" s="25">
        <v>1.67</v>
      </c>
      <c r="AR2612" s="25">
        <v>7.26</v>
      </c>
      <c r="AS2612" s="157">
        <v>113</v>
      </c>
      <c r="AT2612" s="96"/>
      <c r="AU2612" s="92" t="s">
        <v>2181</v>
      </c>
      <c r="AV2612" s="91" t="s">
        <v>152</v>
      </c>
      <c r="AW2612" s="92" t="s">
        <v>152</v>
      </c>
      <c r="AX2612" s="92" t="s">
        <v>152</v>
      </c>
      <c r="AY2612" s="91" t="s">
        <v>152</v>
      </c>
      <c r="AZ2612" s="23"/>
      <c r="BA2612" s="25" t="s">
        <v>3280</v>
      </c>
      <c r="BB2612" t="s">
        <v>25</v>
      </c>
      <c r="BC2612" t="s">
        <v>2629</v>
      </c>
      <c r="BD2612" t="str">
        <f>IF(Z2612=BC2612,"OK")</f>
        <v>OK</v>
      </c>
      <c r="BE2612">
        <v>1.67</v>
      </c>
      <c r="BF2612">
        <v>3.6299999999999999E-2</v>
      </c>
      <c r="BG2612">
        <v>1500</v>
      </c>
      <c r="BH2612">
        <v>2200</v>
      </c>
      <c r="BI2612">
        <v>2200</v>
      </c>
      <c r="BJ2612">
        <v>0</v>
      </c>
      <c r="BK2612">
        <v>0</v>
      </c>
      <c r="BL2612" t="str">
        <f>IF(ABS(AN2612*AO2612*AP2612/1000000000/AR2612-1)&lt;0.1,"OK","NO")</f>
        <v>OK</v>
      </c>
      <c r="BN2612" s="183"/>
    </row>
    <row r="2613" spans="1:66" ht="25.5" x14ac:dyDescent="0.25">
      <c r="A2613" s="51"/>
      <c r="B2613" s="94">
        <v>2600</v>
      </c>
      <c r="C2613" s="43">
        <v>1136729</v>
      </c>
      <c r="D2613" s="37">
        <v>1018234</v>
      </c>
      <c r="E2613" s="36" t="s">
        <v>3279</v>
      </c>
      <c r="F2613" s="151" t="s">
        <v>655</v>
      </c>
      <c r="G2613" s="28" t="s">
        <v>2182</v>
      </c>
      <c r="H2613" s="46" t="str">
        <f>IFERROR(IFERROR(IF(SEARCH("Usystems",$E2613)&gt;0,"Usystems"),IF(SEARCH("RIIFO",$E2613)&gt;0,"RIIFO","Uponor")),"Uponor")</f>
        <v>Usystems</v>
      </c>
      <c r="I2613" s="25">
        <f>IFERROR(MID($D2613,1,7)+0,"")</f>
        <v>1018234</v>
      </c>
      <c r="J2613" s="25" t="str">
        <f>IFERROR(MID($D2613,10,7)+0,"")</f>
        <v/>
      </c>
      <c r="K2613" s="25" t="str">
        <f>IFERROR(MID($D2613,19,7)+0,"")</f>
        <v/>
      </c>
      <c r="L2613" s="25" t="str">
        <f>IFERROR(MID($D2613,28,7)+0,"")</f>
        <v/>
      </c>
      <c r="M2613" s="25" t="str">
        <f>IF(IFERROR(MID($Q2613,1,7)+0,"")&lt;1130000,IF(INDEX(C:C,MATCH(LEFT(Q2613,7)+0,I:I,0))&lt;1130000,"",INDEX(C:C,MATCH(LEFT(Q2613,7)+0,I:I,0))),IFERROR(MID($Q2613,1,7)+0,""))</f>
        <v/>
      </c>
      <c r="N2613" s="25" t="str">
        <f>IF(IFERROR(MID($Q2613,10,7)+0,"")&lt;1130000,"",IFERROR(MID($Q2613,10,7)+0,""))</f>
        <v/>
      </c>
      <c r="O2613" s="25" t="str">
        <f>IF(IFERROR(MID($Q2613,19,7)+0,"")&lt;1130000,"",IFERROR(MID($Q2613,19,7)+0,""))</f>
        <v/>
      </c>
      <c r="P2613" s="25" t="str">
        <f>IF(M2613="","",IF(N2613="",M2613,M2613&amp;", "&amp;N2613))</f>
        <v/>
      </c>
      <c r="Q2613" s="23"/>
      <c r="R2613" s="23"/>
      <c r="S2613" s="35" t="s">
        <v>160</v>
      </c>
      <c r="T2613" s="25" t="s">
        <v>24</v>
      </c>
      <c r="U2613" s="185">
        <v>11350</v>
      </c>
      <c r="V2613" s="188">
        <v>13053</v>
      </c>
      <c r="W2613" s="189">
        <v>13967</v>
      </c>
      <c r="X2613" s="31">
        <v>15364</v>
      </c>
      <c r="Y2613" s="90">
        <f>IFERROR(ROUND(X2613/W2613-1,2),"")</f>
        <v>0.1</v>
      </c>
      <c r="Z2613" s="31" t="str">
        <f>IF(OR(S2613="VLD MLC components",S2613="VLD MLC pipes",S2613="VLD PEX components",S2613="VLD PEX pipes",S2613="VLD PHC components",S2613="VLD PHC pipes",S2613="Controls VLD"),"По запросу",X2613)</f>
        <v>По запросу</v>
      </c>
      <c r="AA2613" s="63">
        <f>ROUND(X2613/1.2,3)</f>
        <v>12803.333000000001</v>
      </c>
      <c r="AB2613" s="23">
        <v>11639.166999999999</v>
      </c>
      <c r="AC2613" s="190">
        <f>IFERROR(ROUND(AA2613/AB2613-1,2),"")</f>
        <v>0.1</v>
      </c>
      <c r="AD2613" s="25">
        <v>1.97</v>
      </c>
      <c r="AE2613" s="25">
        <v>3.6299999999999999E-2</v>
      </c>
      <c r="AF2613" s="25">
        <v>265</v>
      </c>
      <c r="AG2613" s="25">
        <v>190</v>
      </c>
      <c r="AH2613" s="25">
        <v>324</v>
      </c>
      <c r="AI2613" s="25">
        <v>323</v>
      </c>
      <c r="AJ2613" s="22" t="s">
        <v>20</v>
      </c>
      <c r="AK2613" s="22" t="s">
        <v>20</v>
      </c>
      <c r="AL2613" s="22" t="s">
        <v>20</v>
      </c>
      <c r="AM2613" s="25">
        <v>1</v>
      </c>
      <c r="AN2613" s="25">
        <v>1500</v>
      </c>
      <c r="AO2613" s="25">
        <v>2200</v>
      </c>
      <c r="AP2613" s="25">
        <v>2200</v>
      </c>
      <c r="AQ2613" s="25">
        <v>1.97</v>
      </c>
      <c r="AR2613" s="25">
        <v>7.26</v>
      </c>
      <c r="AS2613" s="157">
        <v>17</v>
      </c>
      <c r="AT2613" s="96"/>
      <c r="AU2613" s="92" t="s">
        <v>2181</v>
      </c>
      <c r="AV2613" s="91" t="s">
        <v>152</v>
      </c>
      <c r="AW2613" s="92" t="s">
        <v>152</v>
      </c>
      <c r="AX2613" s="92" t="s">
        <v>152</v>
      </c>
      <c r="AY2613" s="91" t="s">
        <v>152</v>
      </c>
      <c r="AZ2613" s="23"/>
      <c r="BA2613" s="25" t="s">
        <v>3071</v>
      </c>
      <c r="BB2613" t="s">
        <v>25</v>
      </c>
      <c r="BC2613" t="s">
        <v>2629</v>
      </c>
      <c r="BD2613" t="str">
        <f>IF(Z2613=BC2613,"OK")</f>
        <v>OK</v>
      </c>
      <c r="BE2613">
        <v>1.97</v>
      </c>
      <c r="BF2613">
        <v>3.6299999999999999E-2</v>
      </c>
      <c r="BG2613">
        <v>1500</v>
      </c>
      <c r="BH2613">
        <v>2200</v>
      </c>
      <c r="BI2613">
        <v>2200</v>
      </c>
      <c r="BJ2613">
        <v>0</v>
      </c>
      <c r="BK2613">
        <v>0</v>
      </c>
      <c r="BL2613" t="str">
        <f>IF(ABS(AN2613*AO2613*AP2613/1000000000/AR2613-1)&lt;0.1,"OK","NO")</f>
        <v>OK</v>
      </c>
      <c r="BN2613" s="183"/>
    </row>
    <row r="2614" spans="1:66" ht="25.5" x14ac:dyDescent="0.25">
      <c r="A2614" s="51"/>
      <c r="B2614" s="94">
        <v>2601</v>
      </c>
      <c r="C2614" s="43">
        <v>1136730</v>
      </c>
      <c r="D2614" s="37">
        <v>1018235</v>
      </c>
      <c r="E2614" s="36" t="s">
        <v>3278</v>
      </c>
      <c r="F2614" s="151" t="s">
        <v>655</v>
      </c>
      <c r="G2614" s="28" t="s">
        <v>2182</v>
      </c>
      <c r="H2614" s="46" t="str">
        <f>IFERROR(IFERROR(IF(SEARCH("Usystems",$E2614)&gt;0,"Usystems"),IF(SEARCH("RIIFO",$E2614)&gt;0,"RIIFO","Uponor")),"Uponor")</f>
        <v>Usystems</v>
      </c>
      <c r="I2614" s="25">
        <f>IFERROR(MID($D2614,1,7)+0,"")</f>
        <v>1018235</v>
      </c>
      <c r="J2614" s="25" t="str">
        <f>IFERROR(MID($D2614,10,7)+0,"")</f>
        <v/>
      </c>
      <c r="K2614" s="25" t="str">
        <f>IFERROR(MID($D2614,19,7)+0,"")</f>
        <v/>
      </c>
      <c r="L2614" s="25" t="str">
        <f>IFERROR(MID($D2614,28,7)+0,"")</f>
        <v/>
      </c>
      <c r="M2614" s="25" t="str">
        <f>IF(IFERROR(MID($Q2614,1,7)+0,"")&lt;1130000,IF(INDEX(C:C,MATCH(LEFT(Q2614,7)+0,I:I,0))&lt;1130000,"",INDEX(C:C,MATCH(LEFT(Q2614,7)+0,I:I,0))),IFERROR(MID($Q2614,1,7)+0,""))</f>
        <v/>
      </c>
      <c r="N2614" s="25" t="str">
        <f>IF(IFERROR(MID($Q2614,10,7)+0,"")&lt;1130000,"",IFERROR(MID($Q2614,10,7)+0,""))</f>
        <v/>
      </c>
      <c r="O2614" s="25" t="str">
        <f>IF(IFERROR(MID($Q2614,19,7)+0,"")&lt;1130000,"",IFERROR(MID($Q2614,19,7)+0,""))</f>
        <v/>
      </c>
      <c r="P2614" s="25" t="str">
        <f>IF(M2614="","",IF(N2614="",M2614,M2614&amp;", "&amp;N2614))</f>
        <v/>
      </c>
      <c r="Q2614" s="23"/>
      <c r="R2614" s="23"/>
      <c r="S2614" s="35" t="s">
        <v>160</v>
      </c>
      <c r="T2614" s="25" t="s">
        <v>24</v>
      </c>
      <c r="U2614" s="185">
        <v>15165</v>
      </c>
      <c r="V2614" s="188">
        <v>17440</v>
      </c>
      <c r="W2614" s="189">
        <v>18661</v>
      </c>
      <c r="X2614" s="31">
        <v>20527</v>
      </c>
      <c r="Y2614" s="90">
        <f>IFERROR(ROUND(X2614/W2614-1,2),"")</f>
        <v>0.1</v>
      </c>
      <c r="Z2614" s="31" t="str">
        <f>IF(OR(S2614="VLD MLC components",S2614="VLD MLC pipes",S2614="VLD PEX components",S2614="VLD PEX pipes",S2614="VLD PHC components",S2614="VLD PHC pipes",S2614="Controls VLD"),"По запросу",X2614)</f>
        <v>По запросу</v>
      </c>
      <c r="AA2614" s="63">
        <f>ROUND(X2614/1.2,3)</f>
        <v>17105.832999999999</v>
      </c>
      <c r="AB2614" s="23">
        <v>15550.833000000001</v>
      </c>
      <c r="AC2614" s="190">
        <f>IFERROR(ROUND(AA2614/AB2614-1,2),"")</f>
        <v>0.1</v>
      </c>
      <c r="AD2614" s="25">
        <v>2.72</v>
      </c>
      <c r="AE2614" s="25">
        <v>5.1839999999999997E-2</v>
      </c>
      <c r="AF2614" s="25">
        <v>329</v>
      </c>
      <c r="AG2614" s="25">
        <v>329</v>
      </c>
      <c r="AH2614" s="25">
        <v>296</v>
      </c>
      <c r="AI2614" s="25">
        <v>309</v>
      </c>
      <c r="AJ2614" s="22" t="s">
        <v>20</v>
      </c>
      <c r="AK2614" s="22" t="s">
        <v>20</v>
      </c>
      <c r="AL2614" s="22" t="s">
        <v>20</v>
      </c>
      <c r="AM2614" s="25">
        <v>1</v>
      </c>
      <c r="AN2614" s="25">
        <v>2000</v>
      </c>
      <c r="AO2614" s="25">
        <v>2200</v>
      </c>
      <c r="AP2614" s="25">
        <v>2200</v>
      </c>
      <c r="AQ2614" s="25">
        <v>2.72</v>
      </c>
      <c r="AR2614" s="25">
        <v>9.68</v>
      </c>
      <c r="AS2614" s="157">
        <v>36</v>
      </c>
      <c r="AT2614" s="96"/>
      <c r="AU2614" s="92" t="s">
        <v>2181</v>
      </c>
      <c r="AV2614" s="91" t="s">
        <v>152</v>
      </c>
      <c r="AW2614" s="92" t="s">
        <v>152</v>
      </c>
      <c r="AX2614" s="92" t="s">
        <v>152</v>
      </c>
      <c r="AY2614" s="91" t="s">
        <v>152</v>
      </c>
      <c r="AZ2614" s="23"/>
      <c r="BA2614" s="25" t="s">
        <v>3277</v>
      </c>
      <c r="BB2614" t="s">
        <v>25</v>
      </c>
      <c r="BC2614" t="s">
        <v>2629</v>
      </c>
      <c r="BD2614" t="str">
        <f>IF(Z2614=BC2614,"OK")</f>
        <v>OK</v>
      </c>
      <c r="BE2614">
        <v>2.72</v>
      </c>
      <c r="BF2614">
        <v>5.1839999999999997E-2</v>
      </c>
      <c r="BG2614">
        <v>2000</v>
      </c>
      <c r="BH2614">
        <v>2200</v>
      </c>
      <c r="BI2614">
        <v>2200</v>
      </c>
      <c r="BJ2614">
        <v>0</v>
      </c>
      <c r="BK2614">
        <v>0</v>
      </c>
      <c r="BL2614" t="str">
        <f>IF(ABS(AN2614*AO2614*AP2614/1000000000/AR2614-1)&lt;0.1,"OK","NO")</f>
        <v>OK</v>
      </c>
      <c r="BN2614" s="183"/>
    </row>
    <row r="2615" spans="1:66" ht="25.5" x14ac:dyDescent="0.25">
      <c r="A2615" s="51"/>
      <c r="B2615" s="94">
        <v>2602</v>
      </c>
      <c r="C2615" s="43">
        <v>1136731</v>
      </c>
      <c r="D2615" s="37">
        <v>1018236</v>
      </c>
      <c r="E2615" s="36" t="s">
        <v>3276</v>
      </c>
      <c r="F2615" s="151" t="s">
        <v>655</v>
      </c>
      <c r="G2615" s="28" t="s">
        <v>2182</v>
      </c>
      <c r="H2615" s="46" t="str">
        <f>IFERROR(IFERROR(IF(SEARCH("Usystems",$E2615)&gt;0,"Usystems"),IF(SEARCH("RIIFO",$E2615)&gt;0,"RIIFO","Uponor")),"Uponor")</f>
        <v>Usystems</v>
      </c>
      <c r="I2615" s="25">
        <f>IFERROR(MID($D2615,1,7)+0,"")</f>
        <v>1018236</v>
      </c>
      <c r="J2615" s="25" t="str">
        <f>IFERROR(MID($D2615,10,7)+0,"")</f>
        <v/>
      </c>
      <c r="K2615" s="25" t="str">
        <f>IFERROR(MID($D2615,19,7)+0,"")</f>
        <v/>
      </c>
      <c r="L2615" s="25" t="str">
        <f>IFERROR(MID($D2615,28,7)+0,"")</f>
        <v/>
      </c>
      <c r="M2615" s="25" t="str">
        <f>IF(IFERROR(MID($Q2615,1,7)+0,"")&lt;1130000,IF(INDEX(C:C,MATCH(LEFT(Q2615,7)+0,I:I,0))&lt;1130000,"",INDEX(C:C,MATCH(LEFT(Q2615,7)+0,I:I,0))),IFERROR(MID($Q2615,1,7)+0,""))</f>
        <v/>
      </c>
      <c r="N2615" s="25" t="str">
        <f>IF(IFERROR(MID($Q2615,10,7)+0,"")&lt;1130000,"",IFERROR(MID($Q2615,10,7)+0,""))</f>
        <v/>
      </c>
      <c r="O2615" s="25" t="str">
        <f>IF(IFERROR(MID($Q2615,19,7)+0,"")&lt;1130000,"",IFERROR(MID($Q2615,19,7)+0,""))</f>
        <v/>
      </c>
      <c r="P2615" s="25" t="str">
        <f>IF(M2615="","",IF(N2615="",M2615,M2615&amp;", "&amp;N2615))</f>
        <v/>
      </c>
      <c r="Q2615" s="23"/>
      <c r="R2615" s="23"/>
      <c r="S2615" s="35" t="s">
        <v>160</v>
      </c>
      <c r="T2615" s="25" t="s">
        <v>24</v>
      </c>
      <c r="U2615" s="185">
        <v>16742</v>
      </c>
      <c r="V2615" s="188">
        <v>19253</v>
      </c>
      <c r="W2615" s="189">
        <v>20601</v>
      </c>
      <c r="X2615" s="31">
        <v>22661</v>
      </c>
      <c r="Y2615" s="90">
        <f>IFERROR(ROUND(X2615/W2615-1,2),"")</f>
        <v>0.1</v>
      </c>
      <c r="Z2615" s="31" t="str">
        <f>IF(OR(S2615="VLD MLC components",S2615="VLD MLC pipes",S2615="VLD PEX components",S2615="VLD PEX pipes",S2615="VLD PHC components",S2615="VLD PHC pipes",S2615="Controls VLD"),"По запросу",X2615)</f>
        <v>По запросу</v>
      </c>
      <c r="AA2615" s="63">
        <f>ROUND(X2615/1.2,3)</f>
        <v>18884.167000000001</v>
      </c>
      <c r="AB2615" s="23">
        <v>17167.5</v>
      </c>
      <c r="AC2615" s="190">
        <f>IFERROR(ROUND(AA2615/AB2615-1,2),"")</f>
        <v>0.1</v>
      </c>
      <c r="AD2615" s="25">
        <v>3.14</v>
      </c>
      <c r="AE2615" s="25">
        <v>6.2920000000000004E-2</v>
      </c>
      <c r="AF2615" s="25">
        <v>989</v>
      </c>
      <c r="AG2615" s="25">
        <v>991</v>
      </c>
      <c r="AH2615" s="25">
        <v>761</v>
      </c>
      <c r="AI2615" s="25">
        <v>483</v>
      </c>
      <c r="AJ2615" s="22" t="s">
        <v>20</v>
      </c>
      <c r="AK2615" s="22" t="s">
        <v>20</v>
      </c>
      <c r="AL2615" s="22" t="s">
        <v>20</v>
      </c>
      <c r="AM2615" s="25">
        <v>1</v>
      </c>
      <c r="AN2615" s="25">
        <v>2000</v>
      </c>
      <c r="AO2615" s="25">
        <v>2200</v>
      </c>
      <c r="AP2615" s="25">
        <v>2200</v>
      </c>
      <c r="AQ2615" s="25">
        <v>3.14</v>
      </c>
      <c r="AR2615" s="25">
        <v>9.68</v>
      </c>
      <c r="AS2615" s="157">
        <v>0</v>
      </c>
      <c r="AT2615" s="96"/>
      <c r="AU2615" s="92" t="s">
        <v>2181</v>
      </c>
      <c r="AV2615" s="91" t="s">
        <v>152</v>
      </c>
      <c r="AW2615" s="92" t="s">
        <v>152</v>
      </c>
      <c r="AX2615" s="92" t="s">
        <v>152</v>
      </c>
      <c r="AY2615" s="91" t="s">
        <v>152</v>
      </c>
      <c r="AZ2615" s="23"/>
      <c r="BA2615" s="25" t="s">
        <v>3275</v>
      </c>
      <c r="BB2615" t="s">
        <v>25</v>
      </c>
      <c r="BC2615" t="s">
        <v>2629</v>
      </c>
      <c r="BD2615" t="str">
        <f>IF(Z2615=BC2615,"OK")</f>
        <v>OK</v>
      </c>
      <c r="BE2615">
        <v>3.14</v>
      </c>
      <c r="BF2615">
        <v>6.2920000000000004E-2</v>
      </c>
      <c r="BG2615">
        <v>2000</v>
      </c>
      <c r="BH2615">
        <v>2200</v>
      </c>
      <c r="BI2615">
        <v>2200</v>
      </c>
      <c r="BJ2615">
        <v>0</v>
      </c>
      <c r="BK2615">
        <v>0</v>
      </c>
      <c r="BL2615" t="str">
        <f>IF(ABS(AN2615*AO2615*AP2615/1000000000/AR2615-1)&lt;0.1,"OK","NO")</f>
        <v>OK</v>
      </c>
      <c r="BN2615" s="183"/>
    </row>
    <row r="2616" spans="1:66" ht="25.5" x14ac:dyDescent="0.25">
      <c r="A2616" s="51"/>
      <c r="B2616" s="94">
        <v>2603</v>
      </c>
      <c r="C2616" s="43">
        <v>1136732</v>
      </c>
      <c r="D2616" s="37">
        <v>1018237</v>
      </c>
      <c r="E2616" s="36" t="s">
        <v>3274</v>
      </c>
      <c r="F2616" s="151" t="s">
        <v>655</v>
      </c>
      <c r="G2616" s="28" t="s">
        <v>2182</v>
      </c>
      <c r="H2616" s="46" t="str">
        <f>IFERROR(IFERROR(IF(SEARCH("Usystems",$E2616)&gt;0,"Usystems"),IF(SEARCH("RIIFO",$E2616)&gt;0,"RIIFO","Uponor")),"Uponor")</f>
        <v>Usystems</v>
      </c>
      <c r="I2616" s="25">
        <f>IFERROR(MID($D2616,1,7)+0,"")</f>
        <v>1018237</v>
      </c>
      <c r="J2616" s="25" t="str">
        <f>IFERROR(MID($D2616,10,7)+0,"")</f>
        <v/>
      </c>
      <c r="K2616" s="25" t="str">
        <f>IFERROR(MID($D2616,19,7)+0,"")</f>
        <v/>
      </c>
      <c r="L2616" s="25" t="str">
        <f>IFERROR(MID($D2616,28,7)+0,"")</f>
        <v/>
      </c>
      <c r="M2616" s="25" t="str">
        <f>IF(IFERROR(MID($Q2616,1,7)+0,"")&lt;1130000,IF(INDEX(C:C,MATCH(LEFT(Q2616,7)+0,I:I,0))&lt;1130000,"",INDEX(C:C,MATCH(LEFT(Q2616,7)+0,I:I,0))),IFERROR(MID($Q2616,1,7)+0,""))</f>
        <v/>
      </c>
      <c r="N2616" s="25" t="str">
        <f>IF(IFERROR(MID($Q2616,10,7)+0,"")&lt;1130000,"",IFERROR(MID($Q2616,10,7)+0,""))</f>
        <v/>
      </c>
      <c r="O2616" s="25" t="str">
        <f>IF(IFERROR(MID($Q2616,19,7)+0,"")&lt;1130000,"",IFERROR(MID($Q2616,19,7)+0,""))</f>
        <v/>
      </c>
      <c r="P2616" s="25" t="str">
        <f>IF(M2616="","",IF(N2616="",M2616,M2616&amp;", "&amp;N2616))</f>
        <v/>
      </c>
      <c r="Q2616" s="23"/>
      <c r="R2616" s="23"/>
      <c r="S2616" s="35" t="s">
        <v>160</v>
      </c>
      <c r="T2616" s="25" t="s">
        <v>24</v>
      </c>
      <c r="U2616" s="185">
        <v>19625</v>
      </c>
      <c r="V2616" s="188">
        <v>22569</v>
      </c>
      <c r="W2616" s="189">
        <v>24149</v>
      </c>
      <c r="X2616" s="31">
        <v>26564</v>
      </c>
      <c r="Y2616" s="90">
        <f>IFERROR(ROUND(X2616/W2616-1,2),"")</f>
        <v>0.1</v>
      </c>
      <c r="Z2616" s="31" t="str">
        <f>IF(OR(S2616="VLD MLC components",S2616="VLD MLC pipes",S2616="VLD PEX components",S2616="VLD PEX pipes",S2616="VLD PHC components",S2616="VLD PHC pipes",S2616="Controls VLD"),"По запросу",X2616)</f>
        <v>По запросу</v>
      </c>
      <c r="AA2616" s="63">
        <f>ROUND(X2616/1.2,3)</f>
        <v>22136.667000000001</v>
      </c>
      <c r="AB2616" s="23">
        <v>20124.167000000001</v>
      </c>
      <c r="AC2616" s="190">
        <f>IFERROR(ROUND(AA2616/AB2616-1,2),"")</f>
        <v>0.1</v>
      </c>
      <c r="AD2616" s="25">
        <v>4.1399999999999997</v>
      </c>
      <c r="AE2616" s="25">
        <v>6.2920000000000004E-2</v>
      </c>
      <c r="AF2616" s="25">
        <v>532</v>
      </c>
      <c r="AG2616" s="25">
        <v>532</v>
      </c>
      <c r="AH2616" s="25">
        <v>726</v>
      </c>
      <c r="AI2616" s="25">
        <v>728</v>
      </c>
      <c r="AJ2616" s="22" t="s">
        <v>20</v>
      </c>
      <c r="AK2616" s="22" t="s">
        <v>20</v>
      </c>
      <c r="AL2616" s="22" t="s">
        <v>20</v>
      </c>
      <c r="AM2616" s="25">
        <v>1</v>
      </c>
      <c r="AN2616" s="25">
        <v>2000</v>
      </c>
      <c r="AO2616" s="25">
        <v>2200</v>
      </c>
      <c r="AP2616" s="25">
        <v>2200</v>
      </c>
      <c r="AQ2616" s="25">
        <v>4.1399999999999997</v>
      </c>
      <c r="AR2616" s="25">
        <v>9.68</v>
      </c>
      <c r="AS2616" s="157">
        <v>17</v>
      </c>
      <c r="AT2616" s="96"/>
      <c r="AU2616" s="92" t="s">
        <v>2181</v>
      </c>
      <c r="AV2616" s="91" t="s">
        <v>152</v>
      </c>
      <c r="AW2616" s="92" t="s">
        <v>152</v>
      </c>
      <c r="AX2616" s="92" t="s">
        <v>152</v>
      </c>
      <c r="AY2616" s="91" t="s">
        <v>152</v>
      </c>
      <c r="AZ2616" s="23"/>
      <c r="BA2616" s="25" t="s">
        <v>3273</v>
      </c>
      <c r="BB2616" t="s">
        <v>25</v>
      </c>
      <c r="BC2616" t="s">
        <v>2629</v>
      </c>
      <c r="BD2616" t="str">
        <f>IF(Z2616=BC2616,"OK")</f>
        <v>OK</v>
      </c>
      <c r="BE2616">
        <v>4.1399999999999997</v>
      </c>
      <c r="BF2616">
        <v>6.2920000000000004E-2</v>
      </c>
      <c r="BG2616">
        <v>2000</v>
      </c>
      <c r="BH2616">
        <v>2200</v>
      </c>
      <c r="BI2616">
        <v>2200</v>
      </c>
      <c r="BJ2616">
        <v>0</v>
      </c>
      <c r="BK2616">
        <v>0</v>
      </c>
      <c r="BL2616" t="str">
        <f>IF(ABS(AN2616*AO2616*AP2616/1000000000/AR2616-1)&lt;0.1,"OK","NO")</f>
        <v>OK</v>
      </c>
      <c r="BN2616" s="183"/>
    </row>
    <row r="2617" spans="1:66" ht="25.5" x14ac:dyDescent="0.25">
      <c r="A2617" s="51"/>
      <c r="B2617" s="94">
        <v>2604</v>
      </c>
      <c r="C2617" s="43">
        <v>1136733</v>
      </c>
      <c r="D2617" s="37">
        <v>1062886</v>
      </c>
      <c r="E2617" s="36" t="s">
        <v>3272</v>
      </c>
      <c r="F2617" s="151" t="s">
        <v>655</v>
      </c>
      <c r="G2617" s="28" t="s">
        <v>2182</v>
      </c>
      <c r="H2617" s="46" t="str">
        <f>IFERROR(IFERROR(IF(SEARCH("Usystems",$E2617)&gt;0,"Usystems"),IF(SEARCH("RIIFO",$E2617)&gt;0,"RIIFO","Uponor")),"Uponor")</f>
        <v>Usystems</v>
      </c>
      <c r="I2617" s="25">
        <f>IFERROR(MID($D2617,1,7)+0,"")</f>
        <v>1062886</v>
      </c>
      <c r="J2617" s="25" t="str">
        <f>IFERROR(MID($D2617,10,7)+0,"")</f>
        <v/>
      </c>
      <c r="K2617" s="25" t="str">
        <f>IFERROR(MID($D2617,19,7)+0,"")</f>
        <v/>
      </c>
      <c r="L2617" s="25" t="str">
        <f>IFERROR(MID($D2617,28,7)+0,"")</f>
        <v/>
      </c>
      <c r="M2617" s="25" t="str">
        <f>IF(IFERROR(MID($Q2617,1,7)+0,"")&lt;1130000,IF(INDEX(C:C,MATCH(LEFT(Q2617,7)+0,I:I,0))&lt;1130000,"",INDEX(C:C,MATCH(LEFT(Q2617,7)+0,I:I,0))),IFERROR(MID($Q2617,1,7)+0,""))</f>
        <v/>
      </c>
      <c r="N2617" s="25" t="str">
        <f>IF(IFERROR(MID($Q2617,10,7)+0,"")&lt;1130000,"",IFERROR(MID($Q2617,10,7)+0,""))</f>
        <v/>
      </c>
      <c r="O2617" s="25" t="str">
        <f>IF(IFERROR(MID($Q2617,19,7)+0,"")&lt;1130000,"",IFERROR(MID($Q2617,19,7)+0,""))</f>
        <v/>
      </c>
      <c r="P2617" s="25" t="str">
        <f>IF(M2617="","",IF(N2617="",M2617,M2617&amp;", "&amp;N2617))</f>
        <v/>
      </c>
      <c r="Q2617" s="23"/>
      <c r="R2617" s="23"/>
      <c r="S2617" s="35" t="s">
        <v>160</v>
      </c>
      <c r="T2617" s="25" t="s">
        <v>24</v>
      </c>
      <c r="U2617" s="185">
        <v>26596</v>
      </c>
      <c r="V2617" s="188">
        <v>30585</v>
      </c>
      <c r="W2617" s="189">
        <v>32726</v>
      </c>
      <c r="X2617" s="31">
        <v>35999</v>
      </c>
      <c r="Y2617" s="90">
        <f>IFERROR(ROUND(X2617/W2617-1,2),"")</f>
        <v>0.1</v>
      </c>
      <c r="Z2617" s="31" t="str">
        <f>IF(OR(S2617="VLD MLC components",S2617="VLD MLC pipes",S2617="VLD PEX components",S2617="VLD PEX pipes",S2617="VLD PHC components",S2617="VLD PHC pipes",S2617="Controls VLD"),"По запросу",X2617)</f>
        <v>По запросу</v>
      </c>
      <c r="AA2617" s="63">
        <f>ROUND(X2617/1.2,3)</f>
        <v>29999.167000000001</v>
      </c>
      <c r="AB2617" s="23">
        <v>27271.667000000001</v>
      </c>
      <c r="AC2617" s="190">
        <f>IFERROR(ROUND(AA2617/AB2617-1,2),"")</f>
        <v>0.1</v>
      </c>
      <c r="AD2617" s="25">
        <v>5.75</v>
      </c>
      <c r="AE2617" s="25">
        <v>9.0200000000000002E-2</v>
      </c>
      <c r="AF2617" s="25">
        <v>383</v>
      </c>
      <c r="AG2617" s="25">
        <v>793</v>
      </c>
      <c r="AH2617" s="25">
        <v>300</v>
      </c>
      <c r="AI2617" s="25">
        <v>375</v>
      </c>
      <c r="AJ2617" s="22" t="s">
        <v>20</v>
      </c>
      <c r="AK2617" s="22" t="s">
        <v>20</v>
      </c>
      <c r="AL2617" s="22" t="s">
        <v>20</v>
      </c>
      <c r="AM2617" s="25">
        <v>1</v>
      </c>
      <c r="AN2617" s="25">
        <v>2200</v>
      </c>
      <c r="AO2617" s="25">
        <v>1600</v>
      </c>
      <c r="AP2617" s="25">
        <v>2050</v>
      </c>
      <c r="AQ2617" s="25">
        <v>5.75</v>
      </c>
      <c r="AR2617" s="25">
        <v>7.2160000000000002</v>
      </c>
      <c r="AS2617" s="157">
        <v>8</v>
      </c>
      <c r="AT2617" s="96"/>
      <c r="AU2617" s="92" t="s">
        <v>2181</v>
      </c>
      <c r="AV2617" s="91" t="s">
        <v>152</v>
      </c>
      <c r="AW2617" s="92" t="s">
        <v>152</v>
      </c>
      <c r="AX2617" s="92" t="s">
        <v>152</v>
      </c>
      <c r="AY2617" s="91" t="s">
        <v>152</v>
      </c>
      <c r="AZ2617" s="23"/>
      <c r="BA2617" s="25" t="s">
        <v>3271</v>
      </c>
      <c r="BB2617" t="s">
        <v>25</v>
      </c>
      <c r="BC2617" t="s">
        <v>2629</v>
      </c>
      <c r="BD2617" t="str">
        <f>IF(Z2617=BC2617,"OK")</f>
        <v>OK</v>
      </c>
      <c r="BE2617">
        <v>5.75</v>
      </c>
      <c r="BF2617">
        <v>9.0200000000000002E-2</v>
      </c>
      <c r="BG2617">
        <v>2200</v>
      </c>
      <c r="BH2617">
        <v>1600</v>
      </c>
      <c r="BI2617">
        <v>2050</v>
      </c>
      <c r="BJ2617">
        <v>0</v>
      </c>
      <c r="BK2617">
        <v>0</v>
      </c>
      <c r="BL2617" t="str">
        <f>IF(ABS(AN2617*AO2617*AP2617/1000000000/AR2617-1)&lt;0.1,"OK","NO")</f>
        <v>OK</v>
      </c>
      <c r="BN2617" s="183"/>
    </row>
    <row r="2618" spans="1:66" ht="25.5" x14ac:dyDescent="0.25">
      <c r="A2618" s="51"/>
      <c r="B2618" s="94">
        <v>2605</v>
      </c>
      <c r="C2618" s="43">
        <v>1136734</v>
      </c>
      <c r="D2618" s="37">
        <v>1018238</v>
      </c>
      <c r="E2618" s="36" t="s">
        <v>3270</v>
      </c>
      <c r="F2618" s="151" t="s">
        <v>655</v>
      </c>
      <c r="G2618" s="28" t="s">
        <v>2182</v>
      </c>
      <c r="H2618" s="46" t="str">
        <f>IFERROR(IFERROR(IF(SEARCH("Usystems",$E2618)&gt;0,"Usystems"),IF(SEARCH("RIIFO",$E2618)&gt;0,"RIIFO","Uponor")),"Uponor")</f>
        <v>Usystems</v>
      </c>
      <c r="I2618" s="25">
        <f>IFERROR(MID($D2618,1,7)+0,"")</f>
        <v>1018238</v>
      </c>
      <c r="J2618" s="25" t="str">
        <f>IFERROR(MID($D2618,10,7)+0,"")</f>
        <v/>
      </c>
      <c r="K2618" s="25" t="str">
        <f>IFERROR(MID($D2618,19,7)+0,"")</f>
        <v/>
      </c>
      <c r="L2618" s="25" t="str">
        <f>IFERROR(MID($D2618,28,7)+0,"")</f>
        <v/>
      </c>
      <c r="M2618" s="25" t="str">
        <f>IF(IFERROR(MID($Q2618,1,7)+0,"")&lt;1130000,IF(INDEX(C:C,MATCH(LEFT(Q2618,7)+0,I:I,0))&lt;1130000,"",INDEX(C:C,MATCH(LEFT(Q2618,7)+0,I:I,0))),IFERROR(MID($Q2618,1,7)+0,""))</f>
        <v/>
      </c>
      <c r="N2618" s="25" t="str">
        <f>IF(IFERROR(MID($Q2618,10,7)+0,"")&lt;1130000,"",IFERROR(MID($Q2618,10,7)+0,""))</f>
        <v/>
      </c>
      <c r="O2618" s="25" t="str">
        <f>IF(IFERROR(MID($Q2618,19,7)+0,"")&lt;1130000,"",IFERROR(MID($Q2618,19,7)+0,""))</f>
        <v/>
      </c>
      <c r="P2618" s="25" t="str">
        <f>IF(M2618="","",IF(N2618="",M2618,M2618&amp;", "&amp;N2618))</f>
        <v/>
      </c>
      <c r="Q2618" s="23"/>
      <c r="R2618" s="23"/>
      <c r="S2618" s="35" t="s">
        <v>67</v>
      </c>
      <c r="T2618" s="25" t="s">
        <v>24</v>
      </c>
      <c r="U2618" s="185">
        <v>4987</v>
      </c>
      <c r="V2618" s="188">
        <v>5336</v>
      </c>
      <c r="W2618" s="189">
        <v>5710</v>
      </c>
      <c r="X2618" s="31">
        <v>6281</v>
      </c>
      <c r="Y2618" s="90">
        <f>IFERROR(ROUND(X2618/W2618-1,2),"")</f>
        <v>0.1</v>
      </c>
      <c r="Z2618" s="31">
        <f>IF(OR(S2618="VLD MLC components",S2618="VLD MLC pipes",S2618="VLD PEX components",S2618="VLD PEX pipes",S2618="VLD PHC components",S2618="VLD PHC pipes",S2618="Controls VLD"),"По запросу",X2618)</f>
        <v>6281</v>
      </c>
      <c r="AA2618" s="63">
        <f>ROUND(X2618/1.2,3)</f>
        <v>5234.1670000000004</v>
      </c>
      <c r="AB2618" s="23">
        <v>4758.3329999999996</v>
      </c>
      <c r="AC2618" s="190">
        <f>IFERROR(ROUND(AA2618/AB2618-1,2),"")</f>
        <v>0.1</v>
      </c>
      <c r="AD2618" s="25">
        <v>1.36</v>
      </c>
      <c r="AE2618" s="25">
        <v>3.6299999999999999E-2</v>
      </c>
      <c r="AF2618" s="25">
        <v>1191</v>
      </c>
      <c r="AG2618" s="25">
        <v>296</v>
      </c>
      <c r="AH2618" s="25">
        <v>1368</v>
      </c>
      <c r="AI2618" s="25">
        <v>287</v>
      </c>
      <c r="AJ2618" s="22" t="s">
        <v>20</v>
      </c>
      <c r="AK2618" s="22" t="s">
        <v>20</v>
      </c>
      <c r="AL2618" s="22" t="s">
        <v>20</v>
      </c>
      <c r="AM2618" s="25">
        <v>1</v>
      </c>
      <c r="AN2618" s="25">
        <v>1500</v>
      </c>
      <c r="AO2618" s="25">
        <v>2200</v>
      </c>
      <c r="AP2618" s="25">
        <v>2200</v>
      </c>
      <c r="AQ2618" s="25">
        <v>1.36</v>
      </c>
      <c r="AR2618" s="25">
        <v>7.26</v>
      </c>
      <c r="AS2618" s="157">
        <v>10</v>
      </c>
      <c r="AT2618" s="96"/>
      <c r="AU2618" s="92" t="s">
        <v>2181</v>
      </c>
      <c r="AV2618" s="91" t="s">
        <v>152</v>
      </c>
      <c r="AW2618" s="92" t="s">
        <v>152</v>
      </c>
      <c r="AX2618" s="92" t="s">
        <v>152</v>
      </c>
      <c r="AY2618" s="91" t="s">
        <v>152</v>
      </c>
      <c r="AZ2618" s="23"/>
      <c r="BA2618" s="25" t="s">
        <v>3263</v>
      </c>
      <c r="BB2618" t="s">
        <v>25</v>
      </c>
      <c r="BC2618">
        <v>6281</v>
      </c>
      <c r="BD2618" t="str">
        <f>IF(Z2618=BC2618,"OK")</f>
        <v>OK</v>
      </c>
      <c r="BE2618">
        <v>1.36</v>
      </c>
      <c r="BF2618">
        <v>3.6299999999999999E-2</v>
      </c>
      <c r="BG2618">
        <v>1500</v>
      </c>
      <c r="BH2618">
        <v>2200</v>
      </c>
      <c r="BI2618">
        <v>2200</v>
      </c>
      <c r="BJ2618">
        <v>0</v>
      </c>
      <c r="BK2618">
        <v>0</v>
      </c>
      <c r="BL2618" t="str">
        <f>IF(ABS(AN2618*AO2618*AP2618/1000000000/AR2618-1)&lt;0.1,"OK","NO")</f>
        <v>OK</v>
      </c>
      <c r="BN2618" s="183"/>
    </row>
    <row r="2619" spans="1:66" ht="25.5" x14ac:dyDescent="0.25">
      <c r="A2619" s="51"/>
      <c r="B2619" s="94">
        <v>2606</v>
      </c>
      <c r="C2619" s="43">
        <v>1136735</v>
      </c>
      <c r="D2619" s="37">
        <v>1018239</v>
      </c>
      <c r="E2619" s="36" t="s">
        <v>3269</v>
      </c>
      <c r="F2619" s="151" t="s">
        <v>655</v>
      </c>
      <c r="G2619" s="28" t="s">
        <v>2182</v>
      </c>
      <c r="H2619" s="46" t="str">
        <f>IFERROR(IFERROR(IF(SEARCH("Usystems",$E2619)&gt;0,"Usystems"),IF(SEARCH("RIIFO",$E2619)&gt;0,"RIIFO","Uponor")),"Uponor")</f>
        <v>Usystems</v>
      </c>
      <c r="I2619" s="25">
        <f>IFERROR(MID($D2619,1,7)+0,"")</f>
        <v>1018239</v>
      </c>
      <c r="J2619" s="25" t="str">
        <f>IFERROR(MID($D2619,10,7)+0,"")</f>
        <v/>
      </c>
      <c r="K2619" s="25" t="str">
        <f>IFERROR(MID($D2619,19,7)+0,"")</f>
        <v/>
      </c>
      <c r="L2619" s="25" t="str">
        <f>IFERROR(MID($D2619,28,7)+0,"")</f>
        <v/>
      </c>
      <c r="M2619" s="25" t="str">
        <f>IF(IFERROR(MID($Q2619,1,7)+0,"")&lt;1130000,IF(INDEX(C:C,MATCH(LEFT(Q2619,7)+0,I:I,0))&lt;1130000,"",INDEX(C:C,MATCH(LEFT(Q2619,7)+0,I:I,0))),IFERROR(MID($Q2619,1,7)+0,""))</f>
        <v/>
      </c>
      <c r="N2619" s="25" t="str">
        <f>IF(IFERROR(MID($Q2619,10,7)+0,"")&lt;1130000,"",IFERROR(MID($Q2619,10,7)+0,""))</f>
        <v/>
      </c>
      <c r="O2619" s="25" t="str">
        <f>IF(IFERROR(MID($Q2619,19,7)+0,"")&lt;1130000,"",IFERROR(MID($Q2619,19,7)+0,""))</f>
        <v/>
      </c>
      <c r="P2619" s="25" t="str">
        <f>IF(M2619="","",IF(N2619="",M2619,M2619&amp;", "&amp;N2619))</f>
        <v/>
      </c>
      <c r="Q2619" s="23"/>
      <c r="R2619" s="23"/>
      <c r="S2619" s="35" t="s">
        <v>67</v>
      </c>
      <c r="T2619" s="25" t="s">
        <v>24</v>
      </c>
      <c r="U2619" s="185">
        <v>5514</v>
      </c>
      <c r="V2619" s="188">
        <v>5900</v>
      </c>
      <c r="W2619" s="189">
        <v>6313</v>
      </c>
      <c r="X2619" s="31">
        <v>6944</v>
      </c>
      <c r="Y2619" s="90">
        <f>IFERROR(ROUND(X2619/W2619-1,2),"")</f>
        <v>0.1</v>
      </c>
      <c r="Z2619" s="31">
        <f>IF(OR(S2619="VLD MLC components",S2619="VLD MLC pipes",S2619="VLD PEX components",S2619="VLD PEX pipes",S2619="VLD PHC components",S2619="VLD PHC pipes",S2619="Controls VLD"),"По запросу",X2619)</f>
        <v>6944</v>
      </c>
      <c r="AA2619" s="63">
        <f>ROUND(X2619/1.2,3)</f>
        <v>5786.6670000000004</v>
      </c>
      <c r="AB2619" s="23">
        <v>5260.8329999999996</v>
      </c>
      <c r="AC2619" s="190">
        <f>IFERROR(ROUND(AA2619/AB2619-1,2),"")</f>
        <v>0.1</v>
      </c>
      <c r="AD2619" s="25">
        <v>1.43</v>
      </c>
      <c r="AE2619" s="25">
        <v>3.6299999999999999E-2</v>
      </c>
      <c r="AF2619" s="25">
        <v>2821</v>
      </c>
      <c r="AG2619" s="25">
        <v>633</v>
      </c>
      <c r="AH2619" s="25">
        <v>1463</v>
      </c>
      <c r="AI2619" s="25">
        <v>1072</v>
      </c>
      <c r="AJ2619" s="22" t="s">
        <v>20</v>
      </c>
      <c r="AK2619" s="22" t="s">
        <v>20</v>
      </c>
      <c r="AL2619" s="22" t="s">
        <v>20</v>
      </c>
      <c r="AM2619" s="25">
        <v>1</v>
      </c>
      <c r="AN2619" s="25">
        <v>1500</v>
      </c>
      <c r="AO2619" s="25">
        <v>2200</v>
      </c>
      <c r="AP2619" s="25">
        <v>2200</v>
      </c>
      <c r="AQ2619" s="25">
        <v>1.43</v>
      </c>
      <c r="AR2619" s="25">
        <v>7.26</v>
      </c>
      <c r="AS2619" s="157">
        <v>12</v>
      </c>
      <c r="AT2619" s="96"/>
      <c r="AU2619" s="92" t="s">
        <v>2181</v>
      </c>
      <c r="AV2619" s="91" t="s">
        <v>152</v>
      </c>
      <c r="AW2619" s="92" t="s">
        <v>152</v>
      </c>
      <c r="AX2619" s="92" t="s">
        <v>152</v>
      </c>
      <c r="AY2619" s="91" t="s">
        <v>152</v>
      </c>
      <c r="AZ2619" s="23"/>
      <c r="BA2619" s="25" t="s">
        <v>3261</v>
      </c>
      <c r="BB2619" t="s">
        <v>25</v>
      </c>
      <c r="BC2619">
        <v>6944</v>
      </c>
      <c r="BD2619" t="str">
        <f>IF(Z2619=BC2619,"OK")</f>
        <v>OK</v>
      </c>
      <c r="BE2619">
        <v>1.43</v>
      </c>
      <c r="BF2619">
        <v>3.6299999999999999E-2</v>
      </c>
      <c r="BG2619">
        <v>1500</v>
      </c>
      <c r="BH2619">
        <v>2200</v>
      </c>
      <c r="BI2619">
        <v>2200</v>
      </c>
      <c r="BJ2619">
        <v>0</v>
      </c>
      <c r="BK2619">
        <v>0</v>
      </c>
      <c r="BL2619" t="str">
        <f>IF(ABS(AN2619*AO2619*AP2619/1000000000/AR2619-1)&lt;0.1,"OK","NO")</f>
        <v>OK</v>
      </c>
      <c r="BN2619" s="183"/>
    </row>
    <row r="2620" spans="1:66" ht="25.5" x14ac:dyDescent="0.25">
      <c r="A2620" s="51"/>
      <c r="B2620" s="94">
        <v>2607</v>
      </c>
      <c r="C2620" s="43">
        <v>1136736</v>
      </c>
      <c r="D2620" s="37">
        <v>1018240</v>
      </c>
      <c r="E2620" s="36" t="s">
        <v>3268</v>
      </c>
      <c r="F2620" s="151" t="s">
        <v>655</v>
      </c>
      <c r="G2620" s="28" t="s">
        <v>2182</v>
      </c>
      <c r="H2620" s="46" t="str">
        <f>IFERROR(IFERROR(IF(SEARCH("Usystems",$E2620)&gt;0,"Usystems"),IF(SEARCH("RIIFO",$E2620)&gt;0,"RIIFO","Uponor")),"Uponor")</f>
        <v>Usystems</v>
      </c>
      <c r="I2620" s="25">
        <f>IFERROR(MID($D2620,1,7)+0,"")</f>
        <v>1018240</v>
      </c>
      <c r="J2620" s="25" t="str">
        <f>IFERROR(MID($D2620,10,7)+0,"")</f>
        <v/>
      </c>
      <c r="K2620" s="25" t="str">
        <f>IFERROR(MID($D2620,19,7)+0,"")</f>
        <v/>
      </c>
      <c r="L2620" s="25" t="str">
        <f>IFERROR(MID($D2620,28,7)+0,"")</f>
        <v/>
      </c>
      <c r="M2620" s="25" t="str">
        <f>IF(IFERROR(MID($Q2620,1,7)+0,"")&lt;1130000,IF(INDEX(C:C,MATCH(LEFT(Q2620,7)+0,I:I,0))&lt;1130000,"",INDEX(C:C,MATCH(LEFT(Q2620,7)+0,I:I,0))),IFERROR(MID($Q2620,1,7)+0,""))</f>
        <v/>
      </c>
      <c r="N2620" s="25" t="str">
        <f>IF(IFERROR(MID($Q2620,10,7)+0,"")&lt;1130000,"",IFERROR(MID($Q2620,10,7)+0,""))</f>
        <v/>
      </c>
      <c r="O2620" s="25" t="str">
        <f>IF(IFERROR(MID($Q2620,19,7)+0,"")&lt;1130000,"",IFERROR(MID($Q2620,19,7)+0,""))</f>
        <v/>
      </c>
      <c r="P2620" s="25" t="str">
        <f>IF(M2620="","",IF(N2620="",M2620,M2620&amp;", "&amp;N2620))</f>
        <v/>
      </c>
      <c r="Q2620" s="23"/>
      <c r="R2620" s="23"/>
      <c r="S2620" s="35" t="s">
        <v>67</v>
      </c>
      <c r="T2620" s="25" t="s">
        <v>24</v>
      </c>
      <c r="U2620" s="185">
        <v>6286</v>
      </c>
      <c r="V2620" s="188">
        <v>7229</v>
      </c>
      <c r="W2620" s="189">
        <v>8313</v>
      </c>
      <c r="X2620" s="31">
        <v>9144</v>
      </c>
      <c r="Y2620" s="90">
        <f>IFERROR(ROUND(X2620/W2620-1,2),"")</f>
        <v>0.1</v>
      </c>
      <c r="Z2620" s="31">
        <f>IF(OR(S2620="VLD MLC components",S2620="VLD MLC pipes",S2620="VLD PEX components",S2620="VLD PEX pipes",S2620="VLD PHC components",S2620="VLD PHC pipes",S2620="Controls VLD"),"По запросу",X2620)</f>
        <v>9144</v>
      </c>
      <c r="AA2620" s="63">
        <f>ROUND(X2620/1.2,3)</f>
        <v>7620</v>
      </c>
      <c r="AB2620" s="23">
        <v>6927.5</v>
      </c>
      <c r="AC2620" s="190">
        <f>IFERROR(ROUND(AA2620/AB2620-1,2),"")</f>
        <v>0.1</v>
      </c>
      <c r="AD2620" s="25">
        <v>2.08</v>
      </c>
      <c r="AE2620" s="25">
        <v>3.6299999999999999E-2</v>
      </c>
      <c r="AF2620" s="25">
        <v>994</v>
      </c>
      <c r="AG2620" s="25">
        <v>322</v>
      </c>
      <c r="AH2620" s="25">
        <v>1383</v>
      </c>
      <c r="AI2620" s="25">
        <v>1027</v>
      </c>
      <c r="AJ2620" s="22" t="s">
        <v>20</v>
      </c>
      <c r="AK2620" s="22" t="s">
        <v>20</v>
      </c>
      <c r="AL2620" s="22" t="s">
        <v>20</v>
      </c>
      <c r="AM2620" s="25">
        <v>1</v>
      </c>
      <c r="AN2620" s="25">
        <v>1500</v>
      </c>
      <c r="AO2620" s="25">
        <v>2200</v>
      </c>
      <c r="AP2620" s="25">
        <v>2200</v>
      </c>
      <c r="AQ2620" s="25">
        <v>2.08</v>
      </c>
      <c r="AR2620" s="25">
        <v>7.26</v>
      </c>
      <c r="AS2620" s="157">
        <v>37</v>
      </c>
      <c r="AT2620" s="96"/>
      <c r="AU2620" s="92" t="s">
        <v>2181</v>
      </c>
      <c r="AV2620" s="91" t="s">
        <v>152</v>
      </c>
      <c r="AW2620" s="92" t="s">
        <v>152</v>
      </c>
      <c r="AX2620" s="92" t="s">
        <v>152</v>
      </c>
      <c r="AY2620" s="91" t="s">
        <v>152</v>
      </c>
      <c r="AZ2620" s="23"/>
      <c r="BA2620" s="25" t="s">
        <v>3267</v>
      </c>
      <c r="BB2620" t="s">
        <v>25</v>
      </c>
      <c r="BC2620">
        <v>9144</v>
      </c>
      <c r="BD2620" t="str">
        <f>IF(Z2620=BC2620,"OK")</f>
        <v>OK</v>
      </c>
      <c r="BE2620">
        <v>2.08</v>
      </c>
      <c r="BF2620">
        <v>3.6299999999999999E-2</v>
      </c>
      <c r="BG2620">
        <v>1500</v>
      </c>
      <c r="BH2620">
        <v>2200</v>
      </c>
      <c r="BI2620">
        <v>2200</v>
      </c>
      <c r="BJ2620">
        <v>0</v>
      </c>
      <c r="BK2620">
        <v>0</v>
      </c>
      <c r="BL2620" t="str">
        <f>IF(ABS(AN2620*AO2620*AP2620/1000000000/AR2620-1)&lt;0.1,"OK","NO")</f>
        <v>OK</v>
      </c>
      <c r="BN2620" s="183"/>
    </row>
    <row r="2621" spans="1:66" ht="25.5" x14ac:dyDescent="0.25">
      <c r="A2621" s="51"/>
      <c r="B2621" s="94">
        <v>2608</v>
      </c>
      <c r="C2621" s="43">
        <v>1136737</v>
      </c>
      <c r="D2621" s="37">
        <v>1018241</v>
      </c>
      <c r="E2621" s="36" t="s">
        <v>3266</v>
      </c>
      <c r="F2621" s="151" t="s">
        <v>655</v>
      </c>
      <c r="G2621" s="28" t="s">
        <v>2182</v>
      </c>
      <c r="H2621" s="46" t="str">
        <f>IFERROR(IFERROR(IF(SEARCH("Usystems",$E2621)&gt;0,"Usystems"),IF(SEARCH("RIIFO",$E2621)&gt;0,"RIIFO","Uponor")),"Uponor")</f>
        <v>Usystems</v>
      </c>
      <c r="I2621" s="25">
        <f>IFERROR(MID($D2621,1,7)+0,"")</f>
        <v>1018241</v>
      </c>
      <c r="J2621" s="25" t="str">
        <f>IFERROR(MID($D2621,10,7)+0,"")</f>
        <v/>
      </c>
      <c r="K2621" s="25" t="str">
        <f>IFERROR(MID($D2621,19,7)+0,"")</f>
        <v/>
      </c>
      <c r="L2621" s="25" t="str">
        <f>IFERROR(MID($D2621,28,7)+0,"")</f>
        <v/>
      </c>
      <c r="M2621" s="25" t="str">
        <f>IF(IFERROR(MID($Q2621,1,7)+0,"")&lt;1130000,IF(INDEX(C:C,MATCH(LEFT(Q2621,7)+0,I:I,0))&lt;1130000,"",INDEX(C:C,MATCH(LEFT(Q2621,7)+0,I:I,0))),IFERROR(MID($Q2621,1,7)+0,""))</f>
        <v/>
      </c>
      <c r="N2621" s="25" t="str">
        <f>IF(IFERROR(MID($Q2621,10,7)+0,"")&lt;1130000,"",IFERROR(MID($Q2621,10,7)+0,""))</f>
        <v/>
      </c>
      <c r="O2621" s="25" t="str">
        <f>IF(IFERROR(MID($Q2621,19,7)+0,"")&lt;1130000,"",IFERROR(MID($Q2621,19,7)+0,""))</f>
        <v/>
      </c>
      <c r="P2621" s="25" t="str">
        <f>IF(M2621="","",IF(N2621="",M2621,M2621&amp;", "&amp;N2621))</f>
        <v/>
      </c>
      <c r="Q2621" s="23"/>
      <c r="R2621" s="23"/>
      <c r="S2621" s="35" t="s">
        <v>160</v>
      </c>
      <c r="T2621" s="25" t="s">
        <v>24</v>
      </c>
      <c r="U2621" s="185">
        <v>12379</v>
      </c>
      <c r="V2621" s="188">
        <v>14236</v>
      </c>
      <c r="W2621" s="189">
        <v>15233</v>
      </c>
      <c r="X2621" s="31">
        <v>16756</v>
      </c>
      <c r="Y2621" s="90">
        <f>IFERROR(ROUND(X2621/W2621-1,2),"")</f>
        <v>0.1</v>
      </c>
      <c r="Z2621" s="31" t="str">
        <f>IF(OR(S2621="VLD MLC components",S2621="VLD MLC pipes",S2621="VLD PEX components",S2621="VLD PEX pipes",S2621="VLD PHC components",S2621="VLD PHC pipes",S2621="Controls VLD"),"По запросу",X2621)</f>
        <v>По запросу</v>
      </c>
      <c r="AA2621" s="63">
        <f>ROUND(X2621/1.2,3)</f>
        <v>13963.333000000001</v>
      </c>
      <c r="AB2621" s="23">
        <v>12694.166999999999</v>
      </c>
      <c r="AC2621" s="190">
        <f>IFERROR(ROUND(AA2621/AB2621-1,2),"")</f>
        <v>0.1</v>
      </c>
      <c r="AD2621" s="25">
        <v>2.84</v>
      </c>
      <c r="AE2621" s="25">
        <v>5.1839999999999997E-2</v>
      </c>
      <c r="AF2621" s="25">
        <v>293</v>
      </c>
      <c r="AG2621" s="25">
        <v>72</v>
      </c>
      <c r="AH2621" s="25">
        <v>122</v>
      </c>
      <c r="AI2621" s="25">
        <v>254</v>
      </c>
      <c r="AJ2621" s="22" t="s">
        <v>20</v>
      </c>
      <c r="AK2621" s="22" t="s">
        <v>20</v>
      </c>
      <c r="AL2621" s="22" t="s">
        <v>20</v>
      </c>
      <c r="AM2621" s="25">
        <v>1</v>
      </c>
      <c r="AN2621" s="25">
        <v>1800</v>
      </c>
      <c r="AO2621" s="25">
        <v>2400</v>
      </c>
      <c r="AP2621" s="25">
        <v>2400</v>
      </c>
      <c r="AQ2621" s="25">
        <v>2.84</v>
      </c>
      <c r="AR2621" s="25">
        <v>10.368</v>
      </c>
      <c r="AS2621" s="157">
        <v>52</v>
      </c>
      <c r="AT2621" s="96"/>
      <c r="AU2621" s="92" t="s">
        <v>2181</v>
      </c>
      <c r="AV2621" s="91" t="s">
        <v>152</v>
      </c>
      <c r="AW2621" s="92" t="s">
        <v>152</v>
      </c>
      <c r="AX2621" s="92" t="s">
        <v>152</v>
      </c>
      <c r="AY2621" s="91" t="s">
        <v>152</v>
      </c>
      <c r="AZ2621" s="23"/>
      <c r="BA2621" s="25" t="s">
        <v>3265</v>
      </c>
      <c r="BB2621" t="s">
        <v>25</v>
      </c>
      <c r="BC2621" t="s">
        <v>2629</v>
      </c>
      <c r="BD2621" t="str">
        <f>IF(Z2621=BC2621,"OK")</f>
        <v>OK</v>
      </c>
      <c r="BE2621">
        <v>2.84</v>
      </c>
      <c r="BF2621">
        <v>5.1839999999999997E-2</v>
      </c>
      <c r="BG2621">
        <v>1800</v>
      </c>
      <c r="BH2621">
        <v>2400</v>
      </c>
      <c r="BI2621">
        <v>2400</v>
      </c>
      <c r="BJ2621">
        <v>0</v>
      </c>
      <c r="BK2621">
        <v>0</v>
      </c>
      <c r="BL2621" t="str">
        <f>IF(ABS(AN2621*AO2621*AP2621/1000000000/AR2621-1)&lt;0.1,"OK","NO")</f>
        <v>OK</v>
      </c>
      <c r="BN2621" s="183"/>
    </row>
    <row r="2622" spans="1:66" ht="25.5" x14ac:dyDescent="0.25">
      <c r="A2622" s="51"/>
      <c r="B2622" s="94">
        <v>2609</v>
      </c>
      <c r="C2622" s="43">
        <v>1136738</v>
      </c>
      <c r="D2622" s="25"/>
      <c r="E2622" s="36" t="s">
        <v>3264</v>
      </c>
      <c r="F2622" s="151" t="s">
        <v>21</v>
      </c>
      <c r="G2622" s="28" t="s">
        <v>2182</v>
      </c>
      <c r="H2622" s="46" t="str">
        <f>IFERROR(IFERROR(IF(SEARCH("Usystems",$E2622)&gt;0,"Usystems"),IF(SEARCH("RIIFO",$E2622)&gt;0,"RIIFO","Uponor")),"Uponor")</f>
        <v>Usystems</v>
      </c>
      <c r="I2622" s="25" t="str">
        <f>IFERROR(MID($D2622,1,7)+0,"")</f>
        <v/>
      </c>
      <c r="J2622" s="25" t="str">
        <f>IFERROR(MID($D2622,10,7)+0,"")</f>
        <v/>
      </c>
      <c r="K2622" s="25" t="str">
        <f>IFERROR(MID($D2622,19,7)+0,"")</f>
        <v/>
      </c>
      <c r="L2622" s="25" t="str">
        <f>IFERROR(MID($D2622,28,7)+0,"")</f>
        <v/>
      </c>
      <c r="M2622" s="25" t="str">
        <f>IF(IFERROR(MID($Q2622,1,7)+0,"")&lt;1130000,IF(INDEX(C:C,MATCH(LEFT(Q2622,7)+0,I:I,0))&lt;1130000,"",INDEX(C:C,MATCH(LEFT(Q2622,7)+0,I:I,0))),IFERROR(MID($Q2622,1,7)+0,""))</f>
        <v/>
      </c>
      <c r="N2622" s="25" t="str">
        <f>IF(IFERROR(MID($Q2622,10,7)+0,"")&lt;1130000,"",IFERROR(MID($Q2622,10,7)+0,""))</f>
        <v/>
      </c>
      <c r="O2622" s="25" t="str">
        <f>IF(IFERROR(MID($Q2622,19,7)+0,"")&lt;1130000,"",IFERROR(MID($Q2622,19,7)+0,""))</f>
        <v/>
      </c>
      <c r="P2622" s="25" t="str">
        <f>IF(M2622="","",IF(N2622="",M2622,M2622&amp;", "&amp;N2622))</f>
        <v/>
      </c>
      <c r="Q2622" s="25"/>
      <c r="R2622" s="25"/>
      <c r="S2622" s="35" t="s">
        <v>67</v>
      </c>
      <c r="T2622" s="25" t="s">
        <v>24</v>
      </c>
      <c r="U2622" s="185">
        <v>4987</v>
      </c>
      <c r="V2622" s="188">
        <v>5336</v>
      </c>
      <c r="W2622" s="189">
        <v>5710</v>
      </c>
      <c r="X2622" s="31">
        <v>6281</v>
      </c>
      <c r="Y2622" s="90">
        <f>IFERROR(ROUND(X2622/W2622-1,2),"")</f>
        <v>0.1</v>
      </c>
      <c r="Z2622" s="31">
        <f>IF(OR(S2622="VLD MLC components",S2622="VLD MLC pipes",S2622="VLD PEX components",S2622="VLD PEX pipes",S2622="VLD PHC components",S2622="VLD PHC pipes",S2622="Controls VLD"),"По запросу",X2622)</f>
        <v>6281</v>
      </c>
      <c r="AA2622" s="63">
        <f>ROUND(X2622/1.2,3)</f>
        <v>5234.1670000000004</v>
      </c>
      <c r="AB2622" s="23">
        <v>4758.3329999999996</v>
      </c>
      <c r="AC2622" s="190">
        <f>IFERROR(ROUND(AA2622/AB2622-1,2),"")</f>
        <v>0.1</v>
      </c>
      <c r="AD2622" s="25">
        <v>1.36</v>
      </c>
      <c r="AE2622" s="25">
        <v>2.7E-2</v>
      </c>
      <c r="AF2622" s="25">
        <v>360</v>
      </c>
      <c r="AG2622" s="25">
        <v>343</v>
      </c>
      <c r="AH2622" s="25">
        <v>295</v>
      </c>
      <c r="AI2622" s="25">
        <v>422</v>
      </c>
      <c r="AJ2622" s="22" t="s">
        <v>20</v>
      </c>
      <c r="AK2622" s="22" t="s">
        <v>20</v>
      </c>
      <c r="AL2622" s="22" t="s">
        <v>20</v>
      </c>
      <c r="AM2622" s="25">
        <v>1</v>
      </c>
      <c r="AN2622" s="25"/>
      <c r="AO2622" s="25"/>
      <c r="AP2622" s="25"/>
      <c r="AQ2622" s="25"/>
      <c r="AR2622" s="25"/>
      <c r="AS2622" s="157">
        <v>10</v>
      </c>
      <c r="AT2622" s="93"/>
      <c r="AU2622" s="92" t="s">
        <v>2181</v>
      </c>
      <c r="AV2622" s="91" t="s">
        <v>152</v>
      </c>
      <c r="AW2622" s="92" t="s">
        <v>152</v>
      </c>
      <c r="AX2622" s="92" t="s">
        <v>152</v>
      </c>
      <c r="AY2622" s="91" t="s">
        <v>152</v>
      </c>
      <c r="AZ2622" s="23"/>
      <c r="BA2622" s="25" t="s">
        <v>3263</v>
      </c>
      <c r="BB2622" t="s">
        <v>25</v>
      </c>
      <c r="BC2622">
        <v>6281</v>
      </c>
      <c r="BD2622" t="str">
        <f>IF(Z2622=BC2622,"OK")</f>
        <v>OK</v>
      </c>
      <c r="BE2622">
        <v>1.36</v>
      </c>
      <c r="BF2622">
        <v>2.7E-2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 t="e">
        <f>IF(ABS(AN2622*AO2622*AP2622/1000000000/AR2622-1)&lt;0.1,"OK","NO")</f>
        <v>#DIV/0!</v>
      </c>
      <c r="BN2622" s="183"/>
    </row>
    <row r="2623" spans="1:66" ht="25.5" x14ac:dyDescent="0.25">
      <c r="A2623" s="51"/>
      <c r="B2623" s="94">
        <v>2610</v>
      </c>
      <c r="C2623" s="43">
        <v>1136739</v>
      </c>
      <c r="D2623" s="25"/>
      <c r="E2623" s="36" t="s">
        <v>3262</v>
      </c>
      <c r="F2623" s="151" t="s">
        <v>21</v>
      </c>
      <c r="G2623" s="28" t="s">
        <v>2182</v>
      </c>
      <c r="H2623" s="46" t="str">
        <f>IFERROR(IFERROR(IF(SEARCH("Usystems",$E2623)&gt;0,"Usystems"),IF(SEARCH("RIIFO",$E2623)&gt;0,"RIIFO","Uponor")),"Uponor")</f>
        <v>Usystems</v>
      </c>
      <c r="I2623" s="25" t="str">
        <f>IFERROR(MID($D2623,1,7)+0,"")</f>
        <v/>
      </c>
      <c r="J2623" s="25" t="str">
        <f>IFERROR(MID($D2623,10,7)+0,"")</f>
        <v/>
      </c>
      <c r="K2623" s="25" t="str">
        <f>IFERROR(MID($D2623,19,7)+0,"")</f>
        <v/>
      </c>
      <c r="L2623" s="25" t="str">
        <f>IFERROR(MID($D2623,28,7)+0,"")</f>
        <v/>
      </c>
      <c r="M2623" s="25" t="str">
        <f>IF(IFERROR(MID($Q2623,1,7)+0,"")&lt;1130000,IF(INDEX(C:C,MATCH(LEFT(Q2623,7)+0,I:I,0))&lt;1130000,"",INDEX(C:C,MATCH(LEFT(Q2623,7)+0,I:I,0))),IFERROR(MID($Q2623,1,7)+0,""))</f>
        <v/>
      </c>
      <c r="N2623" s="25" t="str">
        <f>IF(IFERROR(MID($Q2623,10,7)+0,"")&lt;1130000,"",IFERROR(MID($Q2623,10,7)+0,""))</f>
        <v/>
      </c>
      <c r="O2623" s="25" t="str">
        <f>IF(IFERROR(MID($Q2623,19,7)+0,"")&lt;1130000,"",IFERROR(MID($Q2623,19,7)+0,""))</f>
        <v/>
      </c>
      <c r="P2623" s="25" t="str">
        <f>IF(M2623="","",IF(N2623="",M2623,M2623&amp;", "&amp;N2623))</f>
        <v/>
      </c>
      <c r="Q2623" s="25"/>
      <c r="R2623" s="25"/>
      <c r="S2623" s="35" t="s">
        <v>67</v>
      </c>
      <c r="T2623" s="25" t="s">
        <v>24</v>
      </c>
      <c r="U2623" s="185">
        <v>5514</v>
      </c>
      <c r="V2623" s="188">
        <v>5900</v>
      </c>
      <c r="W2623" s="189">
        <v>6313</v>
      </c>
      <c r="X2623" s="31">
        <v>6944</v>
      </c>
      <c r="Y2623" s="90">
        <f>IFERROR(ROUND(X2623/W2623-1,2),"")</f>
        <v>0.1</v>
      </c>
      <c r="Z2623" s="31">
        <f>IF(OR(S2623="VLD MLC components",S2623="VLD MLC pipes",S2623="VLD PEX components",S2623="VLD PEX pipes",S2623="VLD PHC components",S2623="VLD PHC pipes",S2623="Controls VLD"),"По запросу",X2623)</f>
        <v>6944</v>
      </c>
      <c r="AA2623" s="63">
        <f>ROUND(X2623/1.2,3)</f>
        <v>5786.6670000000004</v>
      </c>
      <c r="AB2623" s="23">
        <v>5260.8329999999996</v>
      </c>
      <c r="AC2623" s="190">
        <f>IFERROR(ROUND(AA2623/AB2623-1,2),"")</f>
        <v>0.1</v>
      </c>
      <c r="AD2623" s="25">
        <v>1.43</v>
      </c>
      <c r="AE2623" s="25">
        <v>2.7E-2</v>
      </c>
      <c r="AF2623" s="25">
        <v>248</v>
      </c>
      <c r="AG2623" s="25">
        <v>63</v>
      </c>
      <c r="AH2623" s="25">
        <v>458</v>
      </c>
      <c r="AI2623" s="25">
        <v>199</v>
      </c>
      <c r="AJ2623" s="22" t="s">
        <v>20</v>
      </c>
      <c r="AK2623" s="22" t="s">
        <v>20</v>
      </c>
      <c r="AL2623" s="22" t="s">
        <v>20</v>
      </c>
      <c r="AM2623" s="25">
        <v>1</v>
      </c>
      <c r="AN2623" s="25"/>
      <c r="AO2623" s="25"/>
      <c r="AP2623" s="25"/>
      <c r="AQ2623" s="25"/>
      <c r="AR2623" s="25"/>
      <c r="AS2623" s="157">
        <v>24</v>
      </c>
      <c r="AT2623" s="93"/>
      <c r="AU2623" s="92" t="s">
        <v>2181</v>
      </c>
      <c r="AV2623" s="91" t="s">
        <v>152</v>
      </c>
      <c r="AW2623" s="92" t="s">
        <v>152</v>
      </c>
      <c r="AX2623" s="92" t="s">
        <v>152</v>
      </c>
      <c r="AY2623" s="91" t="s">
        <v>152</v>
      </c>
      <c r="AZ2623" s="23"/>
      <c r="BA2623" s="25" t="s">
        <v>3261</v>
      </c>
      <c r="BB2623" t="s">
        <v>25</v>
      </c>
      <c r="BC2623">
        <v>6944</v>
      </c>
      <c r="BD2623" t="str">
        <f>IF(Z2623=BC2623,"OK")</f>
        <v>OK</v>
      </c>
      <c r="BE2623">
        <v>1.43</v>
      </c>
      <c r="BF2623">
        <v>2.7E-2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 t="e">
        <f>IF(ABS(AN2623*AO2623*AP2623/1000000000/AR2623-1)&lt;0.1,"OK","NO")</f>
        <v>#DIV/0!</v>
      </c>
      <c r="BN2623" s="183"/>
    </row>
    <row r="2624" spans="1:66" ht="25.5" x14ac:dyDescent="0.25">
      <c r="A2624" s="51"/>
      <c r="B2624" s="94">
        <v>2611</v>
      </c>
      <c r="C2624" s="43">
        <v>1136740</v>
      </c>
      <c r="D2624" s="37"/>
      <c r="E2624" s="26" t="s">
        <v>3260</v>
      </c>
      <c r="F2624" s="151" t="s">
        <v>21</v>
      </c>
      <c r="G2624" s="41" t="s">
        <v>4039</v>
      </c>
      <c r="H2624" s="46" t="str">
        <f>IFERROR(IFERROR(IF(SEARCH("Usystems",$E2624)&gt;0,"Usystems"),IF(SEARCH("RIIFO",$E2624)&gt;0,"RIIFO","Uponor")),"Uponor")</f>
        <v>Usystems</v>
      </c>
      <c r="I2624" s="25" t="str">
        <f>IFERROR(MID($D2624,1,7)+0,"")</f>
        <v/>
      </c>
      <c r="J2624" s="25" t="str">
        <f>IFERROR(MID($D2624,10,7)+0,"")</f>
        <v/>
      </c>
      <c r="K2624" s="25" t="str">
        <f>IFERROR(MID($D2624,19,7)+0,"")</f>
        <v/>
      </c>
      <c r="L2624" s="25" t="str">
        <f>IFERROR(MID($D2624,28,7)+0,"")</f>
        <v/>
      </c>
      <c r="M2624" s="25">
        <f>IF(IFERROR(MID($Q2624,1,7)+0,"")&lt;1130000,IF(INDEX(C:C,MATCH(LEFT(Q2624,7)+0,I:I,0))&lt;1130000,"",INDEX(C:C,MATCH(LEFT(Q2624,7)+0,I:I,0))),IFERROR(MID($Q2624,1,7)+0,""))</f>
        <v>1136709</v>
      </c>
      <c r="N2624" s="25" t="str">
        <f>IF(IFERROR(MID($Q2624,10,7)+0,"")&lt;1130000,"",IFERROR(MID($Q2624,10,7)+0,""))</f>
        <v/>
      </c>
      <c r="O2624" s="25" t="str">
        <f>IF(IFERROR(MID($Q2624,19,7)+0,"")&lt;1130000,"",IFERROR(MID($Q2624,19,7)+0,""))</f>
        <v/>
      </c>
      <c r="P2624" s="25">
        <f>IF(M2624="","",IF(N2624="",M2624,M2624&amp;", "&amp;N2624))</f>
        <v>1136709</v>
      </c>
      <c r="Q2624" s="25">
        <v>1136709</v>
      </c>
      <c r="R2624" s="25"/>
      <c r="S2624" s="35" t="s">
        <v>67</v>
      </c>
      <c r="T2624" s="25" t="s">
        <v>24</v>
      </c>
      <c r="U2624" s="185">
        <v>4677</v>
      </c>
      <c r="V2624" s="188">
        <v>5004</v>
      </c>
      <c r="W2624" s="189">
        <v>5354</v>
      </c>
      <c r="X2624" s="31">
        <v>5889</v>
      </c>
      <c r="Y2624" s="90">
        <f>IFERROR(ROUND(X2624/W2624-1,2),"")</f>
        <v>0.1</v>
      </c>
      <c r="Z2624" s="31">
        <f>IF(OR(S2624="VLD MLC components",S2624="VLD MLC pipes",S2624="VLD PEX components",S2624="VLD PEX pipes",S2624="VLD PHC components",S2624="VLD PHC pipes",S2624="Controls VLD"),"По запросу",X2624)</f>
        <v>5889</v>
      </c>
      <c r="AA2624" s="63">
        <f>ROUND(X2624/1.2,3)</f>
        <v>4907.5</v>
      </c>
      <c r="AB2624" s="23">
        <v>4461.6670000000004</v>
      </c>
      <c r="AC2624" s="190">
        <f>IFERROR(ROUND(AA2624/AB2624-1,2),"")</f>
        <v>0.1</v>
      </c>
      <c r="AD2624" s="25">
        <v>1.24</v>
      </c>
      <c r="AE2624" s="25">
        <v>3.6299999999999999E-2</v>
      </c>
      <c r="AF2624" s="25">
        <v>0</v>
      </c>
      <c r="AG2624" s="25" t="s">
        <v>22</v>
      </c>
      <c r="AH2624" s="25">
        <v>0</v>
      </c>
      <c r="AI2624" s="25">
        <v>0</v>
      </c>
      <c r="AJ2624" s="23"/>
      <c r="AK2624" s="42" t="s">
        <v>19</v>
      </c>
      <c r="AL2624" s="23"/>
      <c r="AM2624" s="25">
        <v>1</v>
      </c>
      <c r="AN2624" s="25">
        <v>1500</v>
      </c>
      <c r="AO2624" s="25">
        <v>2200</v>
      </c>
      <c r="AP2624" s="25">
        <v>2200</v>
      </c>
      <c r="AQ2624" s="23"/>
      <c r="AR2624" s="23"/>
      <c r="AS2624" s="157" t="s">
        <v>22</v>
      </c>
      <c r="AT2624" s="96"/>
      <c r="AU2624" s="92" t="s">
        <v>2181</v>
      </c>
      <c r="AV2624" s="91" t="s">
        <v>152</v>
      </c>
      <c r="AW2624" s="92" t="s">
        <v>152</v>
      </c>
      <c r="AX2624" s="92" t="s">
        <v>48</v>
      </c>
      <c r="AY2624" s="91" t="s">
        <v>152</v>
      </c>
      <c r="AZ2624" s="23"/>
      <c r="BA2624" s="25" t="s">
        <v>3259</v>
      </c>
      <c r="BB2624" t="s">
        <v>48</v>
      </c>
      <c r="BC2624" t="e">
        <v>#N/A</v>
      </c>
      <c r="BD2624" t="e">
        <f>IF(Z2624=BC2624,"OK")</f>
        <v>#N/A</v>
      </c>
      <c r="BE2624">
        <v>1.24</v>
      </c>
      <c r="BF2624">
        <v>3.6299999999999999E-2</v>
      </c>
      <c r="BG2624">
        <v>1500</v>
      </c>
      <c r="BH2624">
        <v>2200</v>
      </c>
      <c r="BI2624">
        <v>2200</v>
      </c>
      <c r="BJ2624">
        <v>0</v>
      </c>
      <c r="BK2624">
        <v>0</v>
      </c>
      <c r="BL2624" t="e">
        <f>IF(ABS(AN2624*AO2624*AP2624/1000000000/AR2624-1)&lt;0.1,"OK","NO")</f>
        <v>#DIV/0!</v>
      </c>
      <c r="BN2624" s="183"/>
    </row>
    <row r="2625" spans="1:66" ht="25.5" x14ac:dyDescent="0.25">
      <c r="A2625" s="51"/>
      <c r="B2625" s="94">
        <v>2612</v>
      </c>
      <c r="C2625" s="43">
        <v>1136741</v>
      </c>
      <c r="D2625" s="37"/>
      <c r="E2625" s="26" t="s">
        <v>3258</v>
      </c>
      <c r="F2625" s="151" t="s">
        <v>652</v>
      </c>
      <c r="G2625" s="41" t="s">
        <v>4039</v>
      </c>
      <c r="H2625" s="46" t="str">
        <f>IFERROR(IFERROR(IF(SEARCH("Usystems",$E2625)&gt;0,"Usystems"),IF(SEARCH("RIIFO",$E2625)&gt;0,"RIIFO","Uponor")),"Uponor")</f>
        <v>Usystems</v>
      </c>
      <c r="I2625" s="25" t="str">
        <f>IFERROR(MID($D2625,1,7)+0,"")</f>
        <v/>
      </c>
      <c r="J2625" s="25" t="str">
        <f>IFERROR(MID($D2625,10,7)+0,"")</f>
        <v/>
      </c>
      <c r="K2625" s="25" t="str">
        <f>IFERROR(MID($D2625,19,7)+0,"")</f>
        <v/>
      </c>
      <c r="L2625" s="25" t="str">
        <f>IFERROR(MID($D2625,28,7)+0,"")</f>
        <v/>
      </c>
      <c r="M2625" s="25">
        <f>IF(IFERROR(MID($Q2625,1,7)+0,"")&lt;1130000,IF(INDEX(C:C,MATCH(LEFT(Q2625,7)+0,I:I,0))&lt;1130000,"",INDEX(C:C,MATCH(LEFT(Q2625,7)+0,I:I,0))),IFERROR(MID($Q2625,1,7)+0,""))</f>
        <v>1136710</v>
      </c>
      <c r="N2625" s="25" t="str">
        <f>IF(IFERROR(MID($Q2625,10,7)+0,"")&lt;1130000,"",IFERROR(MID($Q2625,10,7)+0,""))</f>
        <v/>
      </c>
      <c r="O2625" s="25" t="str">
        <f>IF(IFERROR(MID($Q2625,19,7)+0,"")&lt;1130000,"",IFERROR(MID($Q2625,19,7)+0,""))</f>
        <v/>
      </c>
      <c r="P2625" s="25">
        <f>IF(M2625="","",IF(N2625="",M2625,M2625&amp;", "&amp;N2625))</f>
        <v>1136710</v>
      </c>
      <c r="Q2625" s="25">
        <v>1136710</v>
      </c>
      <c r="R2625" s="25"/>
      <c r="S2625" s="35" t="s">
        <v>67</v>
      </c>
      <c r="T2625" s="25" t="s">
        <v>24</v>
      </c>
      <c r="U2625" s="185">
        <v>5097</v>
      </c>
      <c r="V2625" s="188">
        <v>5454</v>
      </c>
      <c r="W2625" s="189">
        <v>5836</v>
      </c>
      <c r="X2625" s="31">
        <v>6420</v>
      </c>
      <c r="Y2625" s="90">
        <f>IFERROR(ROUND(X2625/W2625-1,2),"")</f>
        <v>0.1</v>
      </c>
      <c r="Z2625" s="31">
        <f>IF(OR(S2625="VLD MLC components",S2625="VLD MLC pipes",S2625="VLD PEX components",S2625="VLD PEX pipes",S2625="VLD PHC components",S2625="VLD PHC pipes",S2625="Controls VLD"),"По запросу",X2625)</f>
        <v>6420</v>
      </c>
      <c r="AA2625" s="63">
        <f>ROUND(X2625/1.2,3)</f>
        <v>5350</v>
      </c>
      <c r="AB2625" s="23">
        <v>4863.3329999999996</v>
      </c>
      <c r="AC2625" s="190">
        <f>IFERROR(ROUND(AA2625/AB2625-1,2),"")</f>
        <v>0.1</v>
      </c>
      <c r="AD2625" s="25">
        <v>1.42</v>
      </c>
      <c r="AE2625" s="25">
        <v>3.6299999999999999E-2</v>
      </c>
      <c r="AF2625" s="25">
        <v>0</v>
      </c>
      <c r="AG2625" s="25" t="s">
        <v>22</v>
      </c>
      <c r="AH2625" s="25">
        <v>0</v>
      </c>
      <c r="AI2625" s="25">
        <v>0</v>
      </c>
      <c r="AJ2625" s="23"/>
      <c r="AK2625" s="42" t="s">
        <v>19</v>
      </c>
      <c r="AL2625" s="23"/>
      <c r="AM2625" s="25">
        <v>1</v>
      </c>
      <c r="AN2625" s="25">
        <v>1500</v>
      </c>
      <c r="AO2625" s="25">
        <v>2200</v>
      </c>
      <c r="AP2625" s="25">
        <v>2200</v>
      </c>
      <c r="AQ2625" s="23"/>
      <c r="AR2625" s="23"/>
      <c r="AS2625" s="157" t="s">
        <v>22</v>
      </c>
      <c r="AT2625" s="96"/>
      <c r="AU2625" s="92" t="s">
        <v>2181</v>
      </c>
      <c r="AV2625" s="91" t="s">
        <v>152</v>
      </c>
      <c r="AW2625" s="92" t="s">
        <v>152</v>
      </c>
      <c r="AX2625" s="92" t="s">
        <v>48</v>
      </c>
      <c r="AY2625" s="91" t="s">
        <v>152</v>
      </c>
      <c r="AZ2625" s="23"/>
      <c r="BA2625" s="25" t="s">
        <v>3257</v>
      </c>
      <c r="BB2625" t="s">
        <v>48</v>
      </c>
      <c r="BC2625" t="e">
        <v>#N/A</v>
      </c>
      <c r="BD2625" t="e">
        <f>IF(Z2625=BC2625,"OK")</f>
        <v>#N/A</v>
      </c>
      <c r="BE2625">
        <v>1.42</v>
      </c>
      <c r="BF2625">
        <v>3.6299999999999999E-2</v>
      </c>
      <c r="BG2625">
        <v>1500</v>
      </c>
      <c r="BH2625">
        <v>2200</v>
      </c>
      <c r="BI2625">
        <v>2200</v>
      </c>
      <c r="BJ2625">
        <v>0</v>
      </c>
      <c r="BK2625">
        <v>0</v>
      </c>
      <c r="BL2625" t="e">
        <f>IF(ABS(AN2625*AO2625*AP2625/1000000000/AR2625-1)&lt;0.1,"OK","NO")</f>
        <v>#DIV/0!</v>
      </c>
      <c r="BN2625" s="183"/>
    </row>
    <row r="2626" spans="1:66" ht="25.5" x14ac:dyDescent="0.25">
      <c r="A2626" s="51"/>
      <c r="B2626" s="94">
        <v>2613</v>
      </c>
      <c r="C2626" s="43">
        <v>1136742</v>
      </c>
      <c r="D2626" s="37"/>
      <c r="E2626" s="26" t="s">
        <v>3256</v>
      </c>
      <c r="F2626" s="151" t="s">
        <v>21</v>
      </c>
      <c r="G2626" s="127" t="s">
        <v>4039</v>
      </c>
      <c r="H2626" s="46" t="str">
        <f>IFERROR(IFERROR(IF(SEARCH("Usystems",$E2626)&gt;0,"Usystems"),IF(SEARCH("RIIFO",$E2626)&gt;0,"RIIFO","Uponor")),"Uponor")</f>
        <v>Usystems</v>
      </c>
      <c r="I2626" s="25" t="str">
        <f>IFERROR(MID($D2626,1,7)+0,"")</f>
        <v/>
      </c>
      <c r="J2626" s="25" t="str">
        <f>IFERROR(MID($D2626,10,7)+0,"")</f>
        <v/>
      </c>
      <c r="K2626" s="25" t="str">
        <f>IFERROR(MID($D2626,19,7)+0,"")</f>
        <v/>
      </c>
      <c r="L2626" s="25" t="str">
        <f>IFERROR(MID($D2626,28,7)+0,"")</f>
        <v/>
      </c>
      <c r="M2626" s="25">
        <f>IF(IFERROR(MID($Q2626,1,7)+0,"")&lt;1130000,IF(INDEX(C:C,MATCH(LEFT(Q2626,7)+0,I:I,0))&lt;1130000,"",INDEX(C:C,MATCH(LEFT(Q2626,7)+0,I:I,0))),IFERROR(MID($Q2626,1,7)+0,""))</f>
        <v>1136711</v>
      </c>
      <c r="N2626" s="25" t="str">
        <f>IF(IFERROR(MID($Q2626,10,7)+0,"")&lt;1130000,"",IFERROR(MID($Q2626,10,7)+0,""))</f>
        <v/>
      </c>
      <c r="O2626" s="25" t="str">
        <f>IF(IFERROR(MID($Q2626,19,7)+0,"")&lt;1130000,"",IFERROR(MID($Q2626,19,7)+0,""))</f>
        <v/>
      </c>
      <c r="P2626" s="25">
        <f>IF(M2626="","",IF(N2626="",M2626,M2626&amp;", "&amp;N2626))</f>
        <v>1136711</v>
      </c>
      <c r="Q2626" s="25">
        <v>1136711</v>
      </c>
      <c r="R2626" s="25"/>
      <c r="S2626" s="35" t="s">
        <v>67</v>
      </c>
      <c r="T2626" s="25" t="s">
        <v>24</v>
      </c>
      <c r="U2626" s="185">
        <v>7974</v>
      </c>
      <c r="V2626" s="188">
        <v>9170</v>
      </c>
      <c r="W2626" s="189">
        <v>9812</v>
      </c>
      <c r="X2626" s="31">
        <v>10793</v>
      </c>
      <c r="Y2626" s="90">
        <f>IFERROR(ROUND(X2626/W2626-1,2),"")</f>
        <v>0.1</v>
      </c>
      <c r="Z2626" s="31">
        <f>IF(OR(S2626="VLD MLC components",S2626="VLD MLC pipes",S2626="VLD PEX components",S2626="VLD PEX pipes",S2626="VLD PHC components",S2626="VLD PHC pipes",S2626="Controls VLD"),"По запросу",X2626)</f>
        <v>10793</v>
      </c>
      <c r="AA2626" s="63">
        <f>ROUND(X2626/1.2,3)</f>
        <v>8994.1669999999995</v>
      </c>
      <c r="AB2626" s="23">
        <v>8176.6670000000004</v>
      </c>
      <c r="AC2626" s="190">
        <f>IFERROR(ROUND(AA2626/AB2626-1,2),"")</f>
        <v>0.1</v>
      </c>
      <c r="AD2626" s="25">
        <v>2.2000000000000002</v>
      </c>
      <c r="AE2626" s="25">
        <v>5.1839999999999997E-2</v>
      </c>
      <c r="AF2626" s="25">
        <v>0</v>
      </c>
      <c r="AG2626" s="25" t="s">
        <v>22</v>
      </c>
      <c r="AH2626" s="25">
        <v>0</v>
      </c>
      <c r="AI2626" s="25">
        <v>0</v>
      </c>
      <c r="AJ2626" s="23"/>
      <c r="AK2626" s="42" t="s">
        <v>19</v>
      </c>
      <c r="AL2626" s="23"/>
      <c r="AM2626" s="25">
        <v>1</v>
      </c>
      <c r="AN2626" s="25">
        <v>1800</v>
      </c>
      <c r="AO2626" s="25">
        <v>2400</v>
      </c>
      <c r="AP2626" s="25">
        <v>2400</v>
      </c>
      <c r="AQ2626" s="23"/>
      <c r="AR2626" s="23"/>
      <c r="AS2626" s="157" t="s">
        <v>22</v>
      </c>
      <c r="AT2626" s="96"/>
      <c r="AU2626" s="92" t="s">
        <v>2181</v>
      </c>
      <c r="AV2626" s="91" t="s">
        <v>152</v>
      </c>
      <c r="AW2626" s="92" t="s">
        <v>152</v>
      </c>
      <c r="AX2626" s="92" t="s">
        <v>48</v>
      </c>
      <c r="AY2626" s="91" t="s">
        <v>152</v>
      </c>
      <c r="AZ2626" s="23"/>
      <c r="BA2626" s="25">
        <v>0</v>
      </c>
      <c r="BB2626" t="s">
        <v>48</v>
      </c>
      <c r="BC2626" t="e">
        <v>#N/A</v>
      </c>
      <c r="BD2626" t="e">
        <f>IF(Z2626=BC2626,"OK")</f>
        <v>#N/A</v>
      </c>
      <c r="BE2626">
        <v>2.2000000000000002</v>
      </c>
      <c r="BF2626">
        <v>5.1839999999999997E-2</v>
      </c>
      <c r="BG2626">
        <v>1800</v>
      </c>
      <c r="BH2626">
        <v>2400</v>
      </c>
      <c r="BI2626">
        <v>2400</v>
      </c>
      <c r="BJ2626">
        <v>0</v>
      </c>
      <c r="BK2626">
        <v>0</v>
      </c>
      <c r="BL2626" t="e">
        <f>IF(ABS(AN2626*AO2626*AP2626/1000000000/AR2626-1)&lt;0.1,"OK","NO")</f>
        <v>#DIV/0!</v>
      </c>
      <c r="BN2626" s="183"/>
    </row>
    <row r="2627" spans="1:66" ht="25.5" x14ac:dyDescent="0.25">
      <c r="A2627" s="51"/>
      <c r="B2627" s="94">
        <v>2614</v>
      </c>
      <c r="C2627" s="43">
        <v>1136743</v>
      </c>
      <c r="D2627" s="37"/>
      <c r="E2627" s="26" t="s">
        <v>3255</v>
      </c>
      <c r="F2627" s="151" t="s">
        <v>21</v>
      </c>
      <c r="G2627" s="127" t="s">
        <v>4039</v>
      </c>
      <c r="H2627" s="46" t="str">
        <f>IFERROR(IFERROR(IF(SEARCH("Usystems",$E2627)&gt;0,"Usystems"),IF(SEARCH("RIIFO",$E2627)&gt;0,"RIIFO","Uponor")),"Uponor")</f>
        <v>Usystems</v>
      </c>
      <c r="I2627" s="25" t="str">
        <f>IFERROR(MID($D2627,1,7)+0,"")</f>
        <v/>
      </c>
      <c r="J2627" s="25" t="str">
        <f>IFERROR(MID($D2627,10,7)+0,"")</f>
        <v/>
      </c>
      <c r="K2627" s="25" t="str">
        <f>IFERROR(MID($D2627,19,7)+0,"")</f>
        <v/>
      </c>
      <c r="L2627" s="25" t="str">
        <f>IFERROR(MID($D2627,28,7)+0,"")</f>
        <v/>
      </c>
      <c r="M2627" s="25">
        <f>IF(IFERROR(MID($Q2627,1,7)+0,"")&lt;1130000,IF(INDEX(C:C,MATCH(LEFT(Q2627,7)+0,I:I,0))&lt;1130000,"",INDEX(C:C,MATCH(LEFT(Q2627,7)+0,I:I,0))),IFERROR(MID($Q2627,1,7)+0,""))</f>
        <v>1136712</v>
      </c>
      <c r="N2627" s="25" t="str">
        <f>IF(IFERROR(MID($Q2627,10,7)+0,"")&lt;1130000,"",IFERROR(MID($Q2627,10,7)+0,""))</f>
        <v/>
      </c>
      <c r="O2627" s="25" t="str">
        <f>IF(IFERROR(MID($Q2627,19,7)+0,"")&lt;1130000,"",IFERROR(MID($Q2627,19,7)+0,""))</f>
        <v/>
      </c>
      <c r="P2627" s="25">
        <f>IF(M2627="","",IF(N2627="",M2627,M2627&amp;", "&amp;N2627))</f>
        <v>1136712</v>
      </c>
      <c r="Q2627" s="25">
        <v>1136712</v>
      </c>
      <c r="R2627" s="25"/>
      <c r="S2627" s="35" t="s">
        <v>160</v>
      </c>
      <c r="T2627" s="25" t="s">
        <v>24</v>
      </c>
      <c r="U2627" s="185">
        <v>11236</v>
      </c>
      <c r="V2627" s="188">
        <v>12921</v>
      </c>
      <c r="W2627" s="189">
        <v>13825</v>
      </c>
      <c r="X2627" s="31">
        <v>15208</v>
      </c>
      <c r="Y2627" s="90">
        <f>IFERROR(ROUND(X2627/W2627-1,2),"")</f>
        <v>0.1</v>
      </c>
      <c r="Z2627" s="31" t="str">
        <f>IF(OR(S2627="VLD MLC components",S2627="VLD MLC pipes",S2627="VLD PEX components",S2627="VLD PEX pipes",S2627="VLD PHC components",S2627="VLD PHC pipes",S2627="Controls VLD"),"По запросу",X2627)</f>
        <v>По запросу</v>
      </c>
      <c r="AA2627" s="63">
        <f>ROUND(X2627/1.2,3)</f>
        <v>12673.333000000001</v>
      </c>
      <c r="AB2627" s="23">
        <v>11520.833000000001</v>
      </c>
      <c r="AC2627" s="190">
        <f>IFERROR(ROUND(AA2627/AB2627-1,2),"")</f>
        <v>0.1</v>
      </c>
      <c r="AD2627" s="25">
        <v>2.54</v>
      </c>
      <c r="AE2627" s="25">
        <v>5.1839999999999997E-2</v>
      </c>
      <c r="AF2627" s="25">
        <v>0</v>
      </c>
      <c r="AG2627" s="25" t="s">
        <v>22</v>
      </c>
      <c r="AH2627" s="25">
        <v>0</v>
      </c>
      <c r="AI2627" s="25">
        <v>0</v>
      </c>
      <c r="AJ2627" s="23"/>
      <c r="AK2627" s="42" t="s">
        <v>19</v>
      </c>
      <c r="AL2627" s="23"/>
      <c r="AM2627" s="25">
        <v>1</v>
      </c>
      <c r="AN2627" s="25">
        <v>1800</v>
      </c>
      <c r="AO2627" s="25">
        <v>2400</v>
      </c>
      <c r="AP2627" s="25">
        <v>2400</v>
      </c>
      <c r="AQ2627" s="23"/>
      <c r="AR2627" s="23"/>
      <c r="AS2627" s="157" t="s">
        <v>22</v>
      </c>
      <c r="AT2627" s="96"/>
      <c r="AU2627" s="92" t="s">
        <v>2181</v>
      </c>
      <c r="AV2627" s="91" t="s">
        <v>152</v>
      </c>
      <c r="AW2627" s="92" t="s">
        <v>152</v>
      </c>
      <c r="AX2627" s="92" t="s">
        <v>48</v>
      </c>
      <c r="AY2627" s="91" t="s">
        <v>152</v>
      </c>
      <c r="AZ2627" s="23"/>
      <c r="BA2627" s="25">
        <v>0</v>
      </c>
      <c r="BB2627" t="s">
        <v>48</v>
      </c>
      <c r="BC2627" t="e">
        <v>#N/A</v>
      </c>
      <c r="BD2627" t="e">
        <f>IF(Z2627=BC2627,"OK")</f>
        <v>#N/A</v>
      </c>
      <c r="BE2627">
        <v>2.54</v>
      </c>
      <c r="BF2627">
        <v>5.1839999999999997E-2</v>
      </c>
      <c r="BG2627">
        <v>1800</v>
      </c>
      <c r="BH2627">
        <v>2400</v>
      </c>
      <c r="BI2627">
        <v>2400</v>
      </c>
      <c r="BJ2627">
        <v>0</v>
      </c>
      <c r="BK2627">
        <v>0</v>
      </c>
      <c r="BL2627" t="e">
        <f>IF(ABS(AN2627*AO2627*AP2627/1000000000/AR2627-1)&lt;0.1,"OK","NO")</f>
        <v>#DIV/0!</v>
      </c>
      <c r="BN2627" s="183"/>
    </row>
    <row r="2628" spans="1:66" ht="25.5" x14ac:dyDescent="0.25">
      <c r="A2628" s="51"/>
      <c r="B2628" s="94">
        <v>2615</v>
      </c>
      <c r="C2628" s="43">
        <v>1136744</v>
      </c>
      <c r="D2628" s="37"/>
      <c r="E2628" s="26" t="s">
        <v>3254</v>
      </c>
      <c r="F2628" s="151" t="s">
        <v>21</v>
      </c>
      <c r="G2628" s="41" t="s">
        <v>4039</v>
      </c>
      <c r="H2628" s="46" t="str">
        <f>IFERROR(IFERROR(IF(SEARCH("Usystems",$E2628)&gt;0,"Usystems"),IF(SEARCH("RIIFO",$E2628)&gt;0,"RIIFO","Uponor")),"Uponor")</f>
        <v>Usystems</v>
      </c>
      <c r="I2628" s="25" t="str">
        <f>IFERROR(MID($D2628,1,7)+0,"")</f>
        <v/>
      </c>
      <c r="J2628" s="25" t="str">
        <f>IFERROR(MID($D2628,10,7)+0,"")</f>
        <v/>
      </c>
      <c r="K2628" s="25" t="str">
        <f>IFERROR(MID($D2628,19,7)+0,"")</f>
        <v/>
      </c>
      <c r="L2628" s="25" t="str">
        <f>IFERROR(MID($D2628,28,7)+0,"")</f>
        <v/>
      </c>
      <c r="M2628" s="25">
        <f>IF(IFERROR(MID($Q2628,1,7)+0,"")&lt;1130000,IF(INDEX(C:C,MATCH(LEFT(Q2628,7)+0,I:I,0))&lt;1130000,"",INDEX(C:C,MATCH(LEFT(Q2628,7)+0,I:I,0))),IFERROR(MID($Q2628,1,7)+0,""))</f>
        <v>1136713</v>
      </c>
      <c r="N2628" s="25" t="str">
        <f>IF(IFERROR(MID($Q2628,10,7)+0,"")&lt;1130000,"",IFERROR(MID($Q2628,10,7)+0,""))</f>
        <v/>
      </c>
      <c r="O2628" s="25" t="str">
        <f>IF(IFERROR(MID($Q2628,19,7)+0,"")&lt;1130000,"",IFERROR(MID($Q2628,19,7)+0,""))</f>
        <v/>
      </c>
      <c r="P2628" s="25">
        <f>IF(M2628="","",IF(N2628="",M2628,M2628&amp;", "&amp;N2628))</f>
        <v>1136713</v>
      </c>
      <c r="Q2628" s="25">
        <v>1136713</v>
      </c>
      <c r="R2628" s="25"/>
      <c r="S2628" s="35" t="s">
        <v>160</v>
      </c>
      <c r="T2628" s="25" t="s">
        <v>24</v>
      </c>
      <c r="U2628" s="185">
        <v>13293</v>
      </c>
      <c r="V2628" s="188">
        <v>15287</v>
      </c>
      <c r="W2628" s="189">
        <v>16357</v>
      </c>
      <c r="X2628" s="31">
        <v>17993</v>
      </c>
      <c r="Y2628" s="90">
        <f>IFERROR(ROUND(X2628/W2628-1,2),"")</f>
        <v>0.1</v>
      </c>
      <c r="Z2628" s="31" t="str">
        <f>IF(OR(S2628="VLD MLC components",S2628="VLD MLC pipes",S2628="VLD PEX components",S2628="VLD PEX pipes",S2628="VLD PHC components",S2628="VLD PHC pipes",S2628="Controls VLD"),"По запросу",X2628)</f>
        <v>По запросу</v>
      </c>
      <c r="AA2628" s="63">
        <f>ROUND(X2628/1.2,3)</f>
        <v>14994.166999999999</v>
      </c>
      <c r="AB2628" s="23">
        <v>13630.833000000001</v>
      </c>
      <c r="AC2628" s="190">
        <f>IFERROR(ROUND(AA2628/AB2628-1,2),"")</f>
        <v>0.1</v>
      </c>
      <c r="AD2628" s="25">
        <v>3</v>
      </c>
      <c r="AE2628" s="25">
        <v>5.1839999999999997E-2</v>
      </c>
      <c r="AF2628" s="25">
        <v>0</v>
      </c>
      <c r="AG2628" s="25" t="s">
        <v>22</v>
      </c>
      <c r="AH2628" s="25">
        <v>0</v>
      </c>
      <c r="AI2628" s="25">
        <v>0</v>
      </c>
      <c r="AJ2628" s="23"/>
      <c r="AK2628" s="42" t="s">
        <v>19</v>
      </c>
      <c r="AL2628" s="23"/>
      <c r="AM2628" s="25">
        <v>1</v>
      </c>
      <c r="AN2628" s="25">
        <v>1800</v>
      </c>
      <c r="AO2628" s="25">
        <v>2400</v>
      </c>
      <c r="AP2628" s="25">
        <v>2400</v>
      </c>
      <c r="AQ2628" s="23"/>
      <c r="AR2628" s="23"/>
      <c r="AS2628" s="157" t="s">
        <v>22</v>
      </c>
      <c r="AT2628" s="96"/>
      <c r="AU2628" s="92" t="s">
        <v>2181</v>
      </c>
      <c r="AV2628" s="91" t="s">
        <v>152</v>
      </c>
      <c r="AW2628" s="92" t="s">
        <v>152</v>
      </c>
      <c r="AX2628" s="92" t="s">
        <v>48</v>
      </c>
      <c r="AY2628" s="91" t="s">
        <v>152</v>
      </c>
      <c r="AZ2628" s="23"/>
      <c r="BA2628" s="25">
        <v>0</v>
      </c>
      <c r="BB2628" t="s">
        <v>48</v>
      </c>
      <c r="BC2628" t="e">
        <v>#N/A</v>
      </c>
      <c r="BD2628" t="e">
        <f>IF(Z2628=BC2628,"OK")</f>
        <v>#N/A</v>
      </c>
      <c r="BE2628">
        <v>3</v>
      </c>
      <c r="BF2628">
        <v>5.1839999999999997E-2</v>
      </c>
      <c r="BG2628">
        <v>1800</v>
      </c>
      <c r="BH2628">
        <v>2400</v>
      </c>
      <c r="BI2628">
        <v>2400</v>
      </c>
      <c r="BJ2628">
        <v>0</v>
      </c>
      <c r="BK2628">
        <v>0</v>
      </c>
      <c r="BL2628" t="e">
        <f>IF(ABS(AN2628*AO2628*AP2628/1000000000/AR2628-1)&lt;0.1,"OK","NO")</f>
        <v>#DIV/0!</v>
      </c>
      <c r="BN2628" s="183"/>
    </row>
    <row r="2629" spans="1:66" ht="25.5" x14ac:dyDescent="0.25">
      <c r="A2629" s="51"/>
      <c r="B2629" s="94">
        <v>2616</v>
      </c>
      <c r="C2629" s="43">
        <v>1136745</v>
      </c>
      <c r="D2629" s="37"/>
      <c r="E2629" s="26" t="s">
        <v>3253</v>
      </c>
      <c r="F2629" s="151" t="s">
        <v>757</v>
      </c>
      <c r="G2629" s="41" t="s">
        <v>4039</v>
      </c>
      <c r="H2629" s="46" t="str">
        <f>IFERROR(IFERROR(IF(SEARCH("Usystems",$E2629)&gt;0,"Usystems"),IF(SEARCH("RIIFO",$E2629)&gt;0,"RIIFO","Uponor")),"Uponor")</f>
        <v>Usystems</v>
      </c>
      <c r="I2629" s="25" t="str">
        <f>IFERROR(MID($D2629,1,7)+0,"")</f>
        <v/>
      </c>
      <c r="J2629" s="25" t="str">
        <f>IFERROR(MID($D2629,10,7)+0,"")</f>
        <v/>
      </c>
      <c r="K2629" s="25" t="str">
        <f>IFERROR(MID($D2629,19,7)+0,"")</f>
        <v/>
      </c>
      <c r="L2629" s="25" t="str">
        <f>IFERROR(MID($D2629,28,7)+0,"")</f>
        <v/>
      </c>
      <c r="M2629" s="25">
        <f>IF(IFERROR(MID($Q2629,1,7)+0,"")&lt;1130000,IF(INDEX(C:C,MATCH(LEFT(Q2629,7)+0,I:I,0))&lt;1130000,"",INDEX(C:C,MATCH(LEFT(Q2629,7)+0,I:I,0))),IFERROR(MID($Q2629,1,7)+0,""))</f>
        <v>1136714</v>
      </c>
      <c r="N2629" s="25" t="str">
        <f>IF(IFERROR(MID($Q2629,10,7)+0,"")&lt;1130000,"",IFERROR(MID($Q2629,10,7)+0,""))</f>
        <v/>
      </c>
      <c r="O2629" s="25" t="str">
        <f>IF(IFERROR(MID($Q2629,19,7)+0,"")&lt;1130000,"",IFERROR(MID($Q2629,19,7)+0,""))</f>
        <v/>
      </c>
      <c r="P2629" s="25">
        <f>IF(M2629="","",IF(N2629="",M2629,M2629&amp;", "&amp;N2629))</f>
        <v>1136714</v>
      </c>
      <c r="Q2629" s="25">
        <v>1136714</v>
      </c>
      <c r="R2629" s="25"/>
      <c r="S2629" s="35" t="s">
        <v>160</v>
      </c>
      <c r="T2629" s="25" t="s">
        <v>24</v>
      </c>
      <c r="U2629" s="185">
        <v>18104</v>
      </c>
      <c r="V2629" s="188">
        <v>20820</v>
      </c>
      <c r="W2629" s="189">
        <v>22277</v>
      </c>
      <c r="X2629" s="31">
        <v>24505</v>
      </c>
      <c r="Y2629" s="90">
        <f>IFERROR(ROUND(X2629/W2629-1,2),"")</f>
        <v>0.1</v>
      </c>
      <c r="Z2629" s="31" t="str">
        <f>IF(OR(S2629="VLD MLC components",S2629="VLD MLC pipes",S2629="VLD PEX components",S2629="VLD PEX pipes",S2629="VLD PHC components",S2629="VLD PHC pipes",S2629="Controls VLD"),"По запросу",X2629)</f>
        <v>По запросу</v>
      </c>
      <c r="AA2629" s="63">
        <f>ROUND(X2629/1.2,3)</f>
        <v>20420.832999999999</v>
      </c>
      <c r="AB2629" s="23">
        <v>18564.167000000001</v>
      </c>
      <c r="AC2629" s="190">
        <f>IFERROR(ROUND(AA2629/AB2629-1,2),"")</f>
        <v>0.1</v>
      </c>
      <c r="AD2629" s="25">
        <v>4.3419999999999996</v>
      </c>
      <c r="AE2629" s="25">
        <v>8.5000000000000006E-2</v>
      </c>
      <c r="AF2629" s="25">
        <v>0</v>
      </c>
      <c r="AG2629" s="25" t="s">
        <v>22</v>
      </c>
      <c r="AH2629" s="25">
        <v>0</v>
      </c>
      <c r="AI2629" s="25">
        <v>0</v>
      </c>
      <c r="AJ2629" s="23"/>
      <c r="AK2629" s="42" t="s">
        <v>19</v>
      </c>
      <c r="AL2629" s="23"/>
      <c r="AM2629" s="25">
        <v>1</v>
      </c>
      <c r="AN2629" s="25">
        <v>1400</v>
      </c>
      <c r="AO2629" s="25">
        <v>2400</v>
      </c>
      <c r="AP2629" s="25">
        <v>2400</v>
      </c>
      <c r="AQ2629" s="23"/>
      <c r="AR2629" s="23"/>
      <c r="AS2629" s="157" t="s">
        <v>22</v>
      </c>
      <c r="AT2629" s="96"/>
      <c r="AU2629" s="92" t="s">
        <v>2181</v>
      </c>
      <c r="AV2629" s="91" t="s">
        <v>152</v>
      </c>
      <c r="AW2629" s="92" t="s">
        <v>152</v>
      </c>
      <c r="AX2629" s="92" t="s">
        <v>48</v>
      </c>
      <c r="AY2629" s="91" t="s">
        <v>152</v>
      </c>
      <c r="AZ2629" s="23"/>
      <c r="BA2629" s="25">
        <v>0</v>
      </c>
      <c r="BB2629" t="s">
        <v>48</v>
      </c>
      <c r="BC2629" t="e">
        <v>#N/A</v>
      </c>
      <c r="BD2629" t="e">
        <f>IF(Z2629=BC2629,"OK")</f>
        <v>#N/A</v>
      </c>
      <c r="BE2629">
        <v>4.3419999999999996</v>
      </c>
      <c r="BF2629">
        <v>8.5000000000000006E-2</v>
      </c>
      <c r="BG2629">
        <v>1400</v>
      </c>
      <c r="BH2629">
        <v>2400</v>
      </c>
      <c r="BI2629">
        <v>2400</v>
      </c>
      <c r="BJ2629">
        <v>0</v>
      </c>
      <c r="BK2629">
        <v>0</v>
      </c>
      <c r="BL2629" t="e">
        <f>IF(ABS(AN2629*AO2629*AP2629/1000000000/AR2629-1)&lt;0.1,"OK","NO")</f>
        <v>#DIV/0!</v>
      </c>
      <c r="BN2629" s="183"/>
    </row>
    <row r="2630" spans="1:66" ht="25.5" x14ac:dyDescent="0.25">
      <c r="A2630" s="51"/>
      <c r="B2630" s="94">
        <v>2617</v>
      </c>
      <c r="C2630" s="43">
        <v>1136746</v>
      </c>
      <c r="D2630" s="37"/>
      <c r="E2630" s="26" t="s">
        <v>3252</v>
      </c>
      <c r="F2630" s="151" t="s">
        <v>652</v>
      </c>
      <c r="G2630" s="41" t="s">
        <v>4039</v>
      </c>
      <c r="H2630" s="46" t="str">
        <f>IFERROR(IFERROR(IF(SEARCH("Usystems",$E2630)&gt;0,"Usystems"),IF(SEARCH("RIIFO",$E2630)&gt;0,"RIIFO","Uponor")),"Uponor")</f>
        <v>Usystems</v>
      </c>
      <c r="I2630" s="25" t="str">
        <f>IFERROR(MID($D2630,1,7)+0,"")</f>
        <v/>
      </c>
      <c r="J2630" s="25" t="str">
        <f>IFERROR(MID($D2630,10,7)+0,"")</f>
        <v/>
      </c>
      <c r="K2630" s="25" t="str">
        <f>IFERROR(MID($D2630,19,7)+0,"")</f>
        <v/>
      </c>
      <c r="L2630" s="25" t="str">
        <f>IFERROR(MID($D2630,28,7)+0,"")</f>
        <v/>
      </c>
      <c r="M2630" s="25">
        <f>IF(IFERROR(MID($Q2630,1,7)+0,"")&lt;1130000,IF(INDEX(C:C,MATCH(LEFT(Q2630,7)+0,I:I,0))&lt;1130000,"",INDEX(C:C,MATCH(LEFT(Q2630,7)+0,I:I,0))),IFERROR(MID($Q2630,1,7)+0,""))</f>
        <v>1136715</v>
      </c>
      <c r="N2630" s="25" t="str">
        <f>IF(IFERROR(MID($Q2630,10,7)+0,"")&lt;1130000,"",IFERROR(MID($Q2630,10,7)+0,""))</f>
        <v/>
      </c>
      <c r="O2630" s="25" t="str">
        <f>IF(IFERROR(MID($Q2630,19,7)+0,"")&lt;1130000,"",IFERROR(MID($Q2630,19,7)+0,""))</f>
        <v/>
      </c>
      <c r="P2630" s="25">
        <f>IF(M2630="","",IF(N2630="",M2630,M2630&amp;", "&amp;N2630))</f>
        <v>1136715</v>
      </c>
      <c r="Q2630" s="25">
        <v>1136715</v>
      </c>
      <c r="R2630" s="25"/>
      <c r="S2630" s="35" t="s">
        <v>160</v>
      </c>
      <c r="T2630" s="25" t="s">
        <v>24</v>
      </c>
      <c r="U2630" s="185">
        <v>20623</v>
      </c>
      <c r="V2630" s="188">
        <v>23716</v>
      </c>
      <c r="W2630" s="189">
        <v>25376</v>
      </c>
      <c r="X2630" s="31">
        <v>27914</v>
      </c>
      <c r="Y2630" s="90">
        <f>IFERROR(ROUND(X2630/W2630-1,2),"")</f>
        <v>0.1</v>
      </c>
      <c r="Z2630" s="31" t="str">
        <f>IF(OR(S2630="VLD MLC components",S2630="VLD MLC pipes",S2630="VLD PEX components",S2630="VLD PEX pipes",S2630="VLD PHC components",S2630="VLD PHC pipes",S2630="Controls VLD"),"По запросу",X2630)</f>
        <v>По запросу</v>
      </c>
      <c r="AA2630" s="63">
        <f>ROUND(X2630/1.2,3)</f>
        <v>23261.667000000001</v>
      </c>
      <c r="AB2630" s="23">
        <v>21146.667000000001</v>
      </c>
      <c r="AC2630" s="190">
        <f>IFERROR(ROUND(AA2630/AB2630-1,2),"")</f>
        <v>0.1</v>
      </c>
      <c r="AD2630" s="25">
        <v>5.3</v>
      </c>
      <c r="AE2630" s="25">
        <v>8.5000000000000006E-2</v>
      </c>
      <c r="AF2630" s="25">
        <v>0</v>
      </c>
      <c r="AG2630" s="25" t="s">
        <v>22</v>
      </c>
      <c r="AH2630" s="25">
        <v>0</v>
      </c>
      <c r="AI2630" s="25">
        <v>0</v>
      </c>
      <c r="AJ2630" s="23"/>
      <c r="AK2630" s="42" t="s">
        <v>19</v>
      </c>
      <c r="AL2630" s="23"/>
      <c r="AM2630" s="25">
        <v>1</v>
      </c>
      <c r="AN2630" s="25">
        <v>1400</v>
      </c>
      <c r="AO2630" s="25">
        <v>2400</v>
      </c>
      <c r="AP2630" s="25">
        <v>2400</v>
      </c>
      <c r="AQ2630" s="23"/>
      <c r="AR2630" s="23"/>
      <c r="AS2630" s="157" t="s">
        <v>22</v>
      </c>
      <c r="AT2630" s="96"/>
      <c r="AU2630" s="92" t="s">
        <v>2181</v>
      </c>
      <c r="AV2630" s="91" t="s">
        <v>152</v>
      </c>
      <c r="AW2630" s="92" t="s">
        <v>152</v>
      </c>
      <c r="AX2630" s="92" t="s">
        <v>48</v>
      </c>
      <c r="AY2630" s="91" t="s">
        <v>152</v>
      </c>
      <c r="AZ2630" s="23"/>
      <c r="BA2630" s="25">
        <v>0</v>
      </c>
      <c r="BB2630" t="s">
        <v>48</v>
      </c>
      <c r="BC2630" t="e">
        <v>#N/A</v>
      </c>
      <c r="BD2630" t="e">
        <f>IF(Z2630=BC2630,"OK")</f>
        <v>#N/A</v>
      </c>
      <c r="BE2630">
        <v>5.3</v>
      </c>
      <c r="BF2630">
        <v>8.5000000000000006E-2</v>
      </c>
      <c r="BG2630">
        <v>1400</v>
      </c>
      <c r="BH2630">
        <v>2400</v>
      </c>
      <c r="BI2630">
        <v>2400</v>
      </c>
      <c r="BJ2630">
        <v>0</v>
      </c>
      <c r="BK2630">
        <v>0</v>
      </c>
      <c r="BL2630" t="e">
        <f>IF(ABS(AN2630*AO2630*AP2630/1000000000/AR2630-1)&lt;0.1,"OK","NO")</f>
        <v>#DIV/0!</v>
      </c>
      <c r="BN2630" s="183"/>
    </row>
    <row r="2631" spans="1:66" ht="25.5" x14ac:dyDescent="0.25">
      <c r="A2631" s="51"/>
      <c r="B2631" s="94">
        <v>2618</v>
      </c>
      <c r="C2631" s="43">
        <v>1136747</v>
      </c>
      <c r="D2631" s="37"/>
      <c r="E2631" s="26" t="s">
        <v>3251</v>
      </c>
      <c r="F2631" s="151" t="s">
        <v>757</v>
      </c>
      <c r="G2631" s="41" t="s">
        <v>4039</v>
      </c>
      <c r="H2631" s="46" t="str">
        <f>IFERROR(IFERROR(IF(SEARCH("Usystems",$E2631)&gt;0,"Usystems"),IF(SEARCH("RIIFO",$E2631)&gt;0,"RIIFO","Uponor")),"Uponor")</f>
        <v>Usystems</v>
      </c>
      <c r="I2631" s="25" t="str">
        <f>IFERROR(MID($D2631,1,7)+0,"")</f>
        <v/>
      </c>
      <c r="J2631" s="25" t="str">
        <f>IFERROR(MID($D2631,10,7)+0,"")</f>
        <v/>
      </c>
      <c r="K2631" s="25" t="str">
        <f>IFERROR(MID($D2631,19,7)+0,"")</f>
        <v/>
      </c>
      <c r="L2631" s="25" t="str">
        <f>IFERROR(MID($D2631,28,7)+0,"")</f>
        <v/>
      </c>
      <c r="M2631" s="25">
        <f>IF(IFERROR(MID($Q2631,1,7)+0,"")&lt;1130000,IF(INDEX(C:C,MATCH(LEFT(Q2631,7)+0,I:I,0))&lt;1130000,"",INDEX(C:C,MATCH(LEFT(Q2631,7)+0,I:I,0))),IFERROR(MID($Q2631,1,7)+0,""))</f>
        <v>1136716</v>
      </c>
      <c r="N2631" s="25" t="str">
        <f>IF(IFERROR(MID($Q2631,10,7)+0,"")&lt;1130000,"",IFERROR(MID($Q2631,10,7)+0,""))</f>
        <v/>
      </c>
      <c r="O2631" s="25" t="str">
        <f>IF(IFERROR(MID($Q2631,19,7)+0,"")&lt;1130000,"",IFERROR(MID($Q2631,19,7)+0,""))</f>
        <v/>
      </c>
      <c r="P2631" s="25">
        <f>IF(M2631="","",IF(N2631="",M2631,M2631&amp;", "&amp;N2631))</f>
        <v>1136716</v>
      </c>
      <c r="Q2631" s="25">
        <v>1136716</v>
      </c>
      <c r="R2631" s="25"/>
      <c r="S2631" s="35" t="s">
        <v>160</v>
      </c>
      <c r="T2631" s="25" t="s">
        <v>24</v>
      </c>
      <c r="U2631" s="185">
        <v>24511</v>
      </c>
      <c r="V2631" s="188">
        <v>28188</v>
      </c>
      <c r="W2631" s="189">
        <v>30161</v>
      </c>
      <c r="X2631" s="31">
        <v>33177</v>
      </c>
      <c r="Y2631" s="90">
        <f>IFERROR(ROUND(X2631/W2631-1,2),"")</f>
        <v>0.1</v>
      </c>
      <c r="Z2631" s="31" t="str">
        <f>IF(OR(S2631="VLD MLC components",S2631="VLD MLC pipes",S2631="VLD PEX components",S2631="VLD PEX pipes",S2631="VLD PHC components",S2631="VLD PHC pipes",S2631="Controls VLD"),"По запросу",X2631)</f>
        <v>По запросу</v>
      </c>
      <c r="AA2631" s="63">
        <f>ROUND(X2631/1.2,3)</f>
        <v>27647.5</v>
      </c>
      <c r="AB2631" s="23">
        <v>25134.167000000001</v>
      </c>
      <c r="AC2631" s="190">
        <f>IFERROR(ROUND(AA2631/AB2631-1,2),"")</f>
        <v>0.1</v>
      </c>
      <c r="AD2631" s="25">
        <v>6.5</v>
      </c>
      <c r="AE2631" s="25">
        <v>8.5000000000000006E-2</v>
      </c>
      <c r="AF2631" s="25">
        <v>0</v>
      </c>
      <c r="AG2631" s="25" t="s">
        <v>22</v>
      </c>
      <c r="AH2631" s="25">
        <v>0</v>
      </c>
      <c r="AI2631" s="25">
        <v>0</v>
      </c>
      <c r="AJ2631" s="23"/>
      <c r="AK2631" s="42" t="s">
        <v>19</v>
      </c>
      <c r="AL2631" s="23"/>
      <c r="AM2631" s="25">
        <v>1</v>
      </c>
      <c r="AN2631" s="25">
        <v>1400</v>
      </c>
      <c r="AO2631" s="25">
        <v>2400</v>
      </c>
      <c r="AP2631" s="25">
        <v>2400</v>
      </c>
      <c r="AQ2631" s="23"/>
      <c r="AR2631" s="23"/>
      <c r="AS2631" s="157" t="s">
        <v>22</v>
      </c>
      <c r="AT2631" s="96"/>
      <c r="AU2631" s="92" t="s">
        <v>2181</v>
      </c>
      <c r="AV2631" s="91" t="s">
        <v>152</v>
      </c>
      <c r="AW2631" s="92" t="s">
        <v>152</v>
      </c>
      <c r="AX2631" s="92" t="s">
        <v>48</v>
      </c>
      <c r="AY2631" s="91" t="s">
        <v>152</v>
      </c>
      <c r="AZ2631" s="23"/>
      <c r="BA2631" s="25">
        <v>0</v>
      </c>
      <c r="BB2631" t="s">
        <v>48</v>
      </c>
      <c r="BC2631" t="e">
        <v>#N/A</v>
      </c>
      <c r="BD2631" t="e">
        <f>IF(Z2631=BC2631,"OK")</f>
        <v>#N/A</v>
      </c>
      <c r="BE2631">
        <v>6.5</v>
      </c>
      <c r="BF2631">
        <v>8.5000000000000006E-2</v>
      </c>
      <c r="BG2631">
        <v>1400</v>
      </c>
      <c r="BH2631">
        <v>2400</v>
      </c>
      <c r="BI2631">
        <v>2400</v>
      </c>
      <c r="BJ2631">
        <v>0</v>
      </c>
      <c r="BK2631">
        <v>0</v>
      </c>
      <c r="BL2631" t="e">
        <f>IF(ABS(AN2631*AO2631*AP2631/1000000000/AR2631-1)&lt;0.1,"OK","NO")</f>
        <v>#DIV/0!</v>
      </c>
      <c r="BN2631" s="183"/>
    </row>
    <row r="2632" spans="1:66" ht="25.5" x14ac:dyDescent="0.25">
      <c r="A2632" s="51"/>
      <c r="B2632" s="94">
        <v>2619</v>
      </c>
      <c r="C2632" s="43">
        <v>1136748</v>
      </c>
      <c r="D2632" s="37">
        <v>1084885</v>
      </c>
      <c r="E2632" s="36" t="s">
        <v>3250</v>
      </c>
      <c r="F2632" s="151" t="s">
        <v>21</v>
      </c>
      <c r="G2632" s="28" t="s">
        <v>2182</v>
      </c>
      <c r="H2632" s="46" t="str">
        <f>IFERROR(IFERROR(IF(SEARCH("Usystems",$E2632)&gt;0,"Usystems"),IF(SEARCH("RIIFO",$E2632)&gt;0,"RIIFO","Uponor")),"Uponor")</f>
        <v>Usystems</v>
      </c>
      <c r="I2632" s="25">
        <f>IFERROR(MID($D2632,1,7)+0,"")</f>
        <v>1084885</v>
      </c>
      <c r="J2632" s="25" t="str">
        <f>IFERROR(MID($D2632,10,7)+0,"")</f>
        <v/>
      </c>
      <c r="K2632" s="25" t="str">
        <f>IFERROR(MID($D2632,19,7)+0,"")</f>
        <v/>
      </c>
      <c r="L2632" s="25" t="str">
        <f>IFERROR(MID($D2632,28,7)+0,"")</f>
        <v/>
      </c>
      <c r="M2632" s="25" t="str">
        <f>IF(IFERROR(MID($Q2632,1,7)+0,"")&lt;1130000,IF(INDEX(C:C,MATCH(LEFT(Q2632,7)+0,I:I,0))&lt;1130000,"",INDEX(C:C,MATCH(LEFT(Q2632,7)+0,I:I,0))),IFERROR(MID($Q2632,1,7)+0,""))</f>
        <v/>
      </c>
      <c r="N2632" s="25" t="str">
        <f>IF(IFERROR(MID($Q2632,10,7)+0,"")&lt;1130000,"",IFERROR(MID($Q2632,10,7)+0,""))</f>
        <v/>
      </c>
      <c r="O2632" s="25" t="str">
        <f>IF(IFERROR(MID($Q2632,19,7)+0,"")&lt;1130000,"",IFERROR(MID($Q2632,19,7)+0,""))</f>
        <v/>
      </c>
      <c r="P2632" s="25" t="str">
        <f>IF(M2632="","",IF(N2632="",M2632,M2632&amp;", "&amp;N2632))</f>
        <v/>
      </c>
      <c r="Q2632" s="25"/>
      <c r="R2632" s="25"/>
      <c r="S2632" s="35" t="s">
        <v>67</v>
      </c>
      <c r="T2632" s="25" t="s">
        <v>24</v>
      </c>
      <c r="U2632" s="185">
        <v>6468</v>
      </c>
      <c r="V2632" s="188">
        <v>6921</v>
      </c>
      <c r="W2632" s="189">
        <v>7405</v>
      </c>
      <c r="X2632" s="31">
        <v>8146</v>
      </c>
      <c r="Y2632" s="90">
        <f>IFERROR(ROUND(X2632/W2632-1,2),"")</f>
        <v>0.1</v>
      </c>
      <c r="Z2632" s="31">
        <f>IF(OR(S2632="VLD MLC components",S2632="VLD MLC pipes",S2632="VLD PEX components",S2632="VLD PEX pipes",S2632="VLD PHC components",S2632="VLD PHC pipes",S2632="Controls VLD"),"По запросу",X2632)</f>
        <v>8146</v>
      </c>
      <c r="AA2632" s="63">
        <f>ROUND(X2632/1.2,3)</f>
        <v>6788.3329999999996</v>
      </c>
      <c r="AB2632" s="23">
        <v>6170.8329999999996</v>
      </c>
      <c r="AC2632" s="190">
        <f>IFERROR(ROUND(AA2632/AB2632-1,2),"")</f>
        <v>0.1</v>
      </c>
      <c r="AD2632" s="25">
        <v>1.5</v>
      </c>
      <c r="AE2632" s="25">
        <v>3.5437999999999997E-2</v>
      </c>
      <c r="AF2632" s="25">
        <v>56</v>
      </c>
      <c r="AG2632" s="25">
        <v>56</v>
      </c>
      <c r="AH2632" s="25">
        <v>0</v>
      </c>
      <c r="AI2632" s="25">
        <v>0</v>
      </c>
      <c r="AJ2632" s="22" t="s">
        <v>20</v>
      </c>
      <c r="AK2632" s="22" t="s">
        <v>20</v>
      </c>
      <c r="AL2632" s="22" t="s">
        <v>20</v>
      </c>
      <c r="AM2632" s="25">
        <v>1</v>
      </c>
      <c r="AN2632" s="25">
        <v>1400</v>
      </c>
      <c r="AO2632" s="25">
        <v>2250</v>
      </c>
      <c r="AP2632" s="25">
        <v>2250</v>
      </c>
      <c r="AQ2632" s="25">
        <v>1.5</v>
      </c>
      <c r="AR2632" s="25">
        <v>7.0875000000000004</v>
      </c>
      <c r="AS2632" s="157" t="s">
        <v>22</v>
      </c>
      <c r="AT2632" s="96"/>
      <c r="AU2632" s="92" t="s">
        <v>2181</v>
      </c>
      <c r="AV2632" s="91" t="s">
        <v>152</v>
      </c>
      <c r="AW2632" s="92" t="s">
        <v>152</v>
      </c>
      <c r="AX2632" s="92" t="s">
        <v>152</v>
      </c>
      <c r="AY2632" s="91" t="s">
        <v>152</v>
      </c>
      <c r="AZ2632" s="23"/>
      <c r="BA2632" s="25" t="s">
        <v>3249</v>
      </c>
      <c r="BB2632" t="s">
        <v>25</v>
      </c>
      <c r="BC2632">
        <v>8146</v>
      </c>
      <c r="BD2632" t="str">
        <f>IF(Z2632=BC2632,"OK")</f>
        <v>OK</v>
      </c>
      <c r="BE2632">
        <v>1.5</v>
      </c>
      <c r="BF2632">
        <v>3.5437999999999997E-2</v>
      </c>
      <c r="BG2632">
        <v>1400</v>
      </c>
      <c r="BH2632">
        <v>2250</v>
      </c>
      <c r="BI2632">
        <v>2250</v>
      </c>
      <c r="BJ2632">
        <v>0</v>
      </c>
      <c r="BK2632">
        <v>0</v>
      </c>
      <c r="BL2632" t="str">
        <f>IF(ABS(AN2632*AO2632*AP2632/1000000000/AR2632-1)&lt;0.1,"OK","NO")</f>
        <v>OK</v>
      </c>
      <c r="BN2632" s="183"/>
    </row>
    <row r="2633" spans="1:66" ht="25.5" x14ac:dyDescent="0.25">
      <c r="A2633" s="51"/>
      <c r="B2633" s="94">
        <v>2620</v>
      </c>
      <c r="C2633" s="43">
        <v>1136749</v>
      </c>
      <c r="D2633" s="37">
        <v>1084886</v>
      </c>
      <c r="E2633" s="36" t="s">
        <v>3248</v>
      </c>
      <c r="F2633" s="151" t="s">
        <v>21</v>
      </c>
      <c r="G2633" s="28" t="s">
        <v>2182</v>
      </c>
      <c r="H2633" s="46" t="str">
        <f>IFERROR(IFERROR(IF(SEARCH("Usystems",$E2633)&gt;0,"Usystems"),IF(SEARCH("RIIFO",$E2633)&gt;0,"RIIFO","Uponor")),"Uponor")</f>
        <v>Usystems</v>
      </c>
      <c r="I2633" s="25">
        <f>IFERROR(MID($D2633,1,7)+0,"")</f>
        <v>1084886</v>
      </c>
      <c r="J2633" s="25" t="str">
        <f>IFERROR(MID($D2633,10,7)+0,"")</f>
        <v/>
      </c>
      <c r="K2633" s="25" t="str">
        <f>IFERROR(MID($D2633,19,7)+0,"")</f>
        <v/>
      </c>
      <c r="L2633" s="25" t="str">
        <f>IFERROR(MID($D2633,28,7)+0,"")</f>
        <v/>
      </c>
      <c r="M2633" s="25" t="str">
        <f>IF(IFERROR(MID($Q2633,1,7)+0,"")&lt;1130000,IF(INDEX(C:C,MATCH(LEFT(Q2633,7)+0,I:I,0))&lt;1130000,"",INDEX(C:C,MATCH(LEFT(Q2633,7)+0,I:I,0))),IFERROR(MID($Q2633,1,7)+0,""))</f>
        <v/>
      </c>
      <c r="N2633" s="25" t="str">
        <f>IF(IFERROR(MID($Q2633,10,7)+0,"")&lt;1130000,"",IFERROR(MID($Q2633,10,7)+0,""))</f>
        <v/>
      </c>
      <c r="O2633" s="25" t="str">
        <f>IF(IFERROR(MID($Q2633,19,7)+0,"")&lt;1130000,"",IFERROR(MID($Q2633,19,7)+0,""))</f>
        <v/>
      </c>
      <c r="P2633" s="25" t="str">
        <f>IF(M2633="","",IF(N2633="",M2633,M2633&amp;", "&amp;N2633))</f>
        <v/>
      </c>
      <c r="Q2633" s="23"/>
      <c r="R2633" s="23"/>
      <c r="S2633" s="35" t="s">
        <v>67</v>
      </c>
      <c r="T2633" s="25" t="s">
        <v>24</v>
      </c>
      <c r="U2633" s="185">
        <v>7877</v>
      </c>
      <c r="V2633" s="188">
        <v>8428</v>
      </c>
      <c r="W2633" s="189">
        <v>9018</v>
      </c>
      <c r="X2633" s="31">
        <v>9920</v>
      </c>
      <c r="Y2633" s="90">
        <f>IFERROR(ROUND(X2633/W2633-1,2),"")</f>
        <v>0.1</v>
      </c>
      <c r="Z2633" s="31">
        <f>IF(OR(S2633="VLD MLC components",S2633="VLD MLC pipes",S2633="VLD PEX components",S2633="VLD PEX pipes",S2633="VLD PHC components",S2633="VLD PHC pipes",S2633="Controls VLD"),"По запросу",X2633)</f>
        <v>9920</v>
      </c>
      <c r="AA2633" s="63">
        <f>ROUND(X2633/1.2,3)</f>
        <v>8266.6669999999995</v>
      </c>
      <c r="AB2633" s="23">
        <v>7515</v>
      </c>
      <c r="AC2633" s="190">
        <f>IFERROR(ROUND(AA2633/AB2633-1,2),"")</f>
        <v>0.1</v>
      </c>
      <c r="AD2633" s="25">
        <v>2.5</v>
      </c>
      <c r="AE2633" s="25">
        <v>5.3280000000000001E-2</v>
      </c>
      <c r="AF2633" s="25">
        <v>0</v>
      </c>
      <c r="AG2633" s="25" t="s">
        <v>22</v>
      </c>
      <c r="AH2633" s="25">
        <v>0</v>
      </c>
      <c r="AI2633" s="25">
        <v>0</v>
      </c>
      <c r="AJ2633" s="22" t="s">
        <v>20</v>
      </c>
      <c r="AK2633" s="22" t="s">
        <v>20</v>
      </c>
      <c r="AL2633" s="22" t="s">
        <v>20</v>
      </c>
      <c r="AM2633" s="25">
        <v>1</v>
      </c>
      <c r="AN2633" s="25">
        <v>1850</v>
      </c>
      <c r="AO2633" s="25">
        <v>2400</v>
      </c>
      <c r="AP2633" s="25">
        <v>2400</v>
      </c>
      <c r="AQ2633" s="25">
        <v>2.5</v>
      </c>
      <c r="AR2633" s="25">
        <v>10.656000000000001</v>
      </c>
      <c r="AS2633" s="157" t="s">
        <v>22</v>
      </c>
      <c r="AT2633" s="96"/>
      <c r="AU2633" s="92" t="s">
        <v>2181</v>
      </c>
      <c r="AV2633" s="91" t="s">
        <v>152</v>
      </c>
      <c r="AW2633" s="92" t="s">
        <v>152</v>
      </c>
      <c r="AX2633" s="92" t="s">
        <v>152</v>
      </c>
      <c r="AY2633" s="91" t="s">
        <v>152</v>
      </c>
      <c r="AZ2633" s="23"/>
      <c r="BA2633" s="25" t="s">
        <v>3247</v>
      </c>
      <c r="BB2633" t="s">
        <v>25</v>
      </c>
      <c r="BC2633">
        <v>9920</v>
      </c>
      <c r="BD2633" t="str">
        <f>IF(Z2633=BC2633,"OK")</f>
        <v>OK</v>
      </c>
      <c r="BE2633">
        <v>2.5</v>
      </c>
      <c r="BF2633">
        <v>5.3280000000000001E-2</v>
      </c>
      <c r="BG2633">
        <v>1850</v>
      </c>
      <c r="BH2633">
        <v>2400</v>
      </c>
      <c r="BI2633">
        <v>2400</v>
      </c>
      <c r="BJ2633">
        <v>0</v>
      </c>
      <c r="BK2633">
        <v>0</v>
      </c>
      <c r="BL2633" t="str">
        <f>IF(ABS(AN2633*AO2633*AP2633/1000000000/AR2633-1)&lt;0.1,"OK","NO")</f>
        <v>OK</v>
      </c>
      <c r="BN2633" s="183"/>
    </row>
    <row r="2634" spans="1:66" ht="25.5" x14ac:dyDescent="0.25">
      <c r="A2634" s="51"/>
      <c r="B2634" s="94">
        <v>2621</v>
      </c>
      <c r="C2634" s="43">
        <v>1136750</v>
      </c>
      <c r="D2634" s="37">
        <v>1018140</v>
      </c>
      <c r="E2634" s="36" t="s">
        <v>3246</v>
      </c>
      <c r="F2634" s="151" t="s">
        <v>21</v>
      </c>
      <c r="G2634" s="28" t="s">
        <v>2182</v>
      </c>
      <c r="H2634" s="46" t="str">
        <f>IFERROR(IFERROR(IF(SEARCH("Usystems",$E2634)&gt;0,"Usystems"),IF(SEARCH("RIIFO",$E2634)&gt;0,"RIIFO","Uponor")),"Uponor")</f>
        <v>Usystems</v>
      </c>
      <c r="I2634" s="25">
        <f>IFERROR(MID($D2634,1,7)+0,"")</f>
        <v>1018140</v>
      </c>
      <c r="J2634" s="25" t="str">
        <f>IFERROR(MID($D2634,10,7)+0,"")</f>
        <v/>
      </c>
      <c r="K2634" s="25" t="str">
        <f>IFERROR(MID($D2634,19,7)+0,"")</f>
        <v/>
      </c>
      <c r="L2634" s="25" t="str">
        <f>IFERROR(MID($D2634,28,7)+0,"")</f>
        <v/>
      </c>
      <c r="M2634" s="25" t="str">
        <f>IF(IFERROR(MID($Q2634,1,7)+0,"")&lt;1130000,IF(INDEX(C:C,MATCH(LEFT(Q2634,7)+0,I:I,0))&lt;1130000,"",INDEX(C:C,MATCH(LEFT(Q2634,7)+0,I:I,0))),IFERROR(MID($Q2634,1,7)+0,""))</f>
        <v/>
      </c>
      <c r="N2634" s="25" t="str">
        <f>IF(IFERROR(MID($Q2634,10,7)+0,"")&lt;1130000,"",IFERROR(MID($Q2634,10,7)+0,""))</f>
        <v/>
      </c>
      <c r="O2634" s="25" t="str">
        <f>IF(IFERROR(MID($Q2634,19,7)+0,"")&lt;1130000,"",IFERROR(MID($Q2634,19,7)+0,""))</f>
        <v/>
      </c>
      <c r="P2634" s="25" t="str">
        <f>IF(M2634="","",IF(N2634="",M2634,M2634&amp;", "&amp;N2634))</f>
        <v/>
      </c>
      <c r="Q2634" s="23"/>
      <c r="R2634" s="23"/>
      <c r="S2634" s="35" t="s">
        <v>67</v>
      </c>
      <c r="T2634" s="25" t="s">
        <v>24</v>
      </c>
      <c r="U2634" s="185">
        <v>7875</v>
      </c>
      <c r="V2634" s="188">
        <v>8426</v>
      </c>
      <c r="W2634" s="189">
        <v>9016</v>
      </c>
      <c r="X2634" s="31">
        <v>9918</v>
      </c>
      <c r="Y2634" s="90">
        <f>IFERROR(ROUND(X2634/W2634-1,2),"")</f>
        <v>0.1</v>
      </c>
      <c r="Z2634" s="31">
        <f>IF(OR(S2634="VLD MLC components",S2634="VLD MLC pipes",S2634="VLD PEX components",S2634="VLD PEX pipes",S2634="VLD PHC components",S2634="VLD PHC pipes",S2634="Controls VLD"),"По запросу",X2634)</f>
        <v>9918</v>
      </c>
      <c r="AA2634" s="63">
        <f>ROUND(X2634/1.2,3)</f>
        <v>8265</v>
      </c>
      <c r="AB2634" s="23">
        <v>7513.3329999999996</v>
      </c>
      <c r="AC2634" s="190">
        <f>IFERROR(ROUND(AA2634/AB2634-1,2),"")</f>
        <v>0.1</v>
      </c>
      <c r="AD2634" s="25">
        <v>2.2000000000000002</v>
      </c>
      <c r="AE2634" s="25">
        <v>5.1839999999999997E-2</v>
      </c>
      <c r="AF2634" s="25">
        <v>154</v>
      </c>
      <c r="AG2634" s="25">
        <v>116</v>
      </c>
      <c r="AH2634" s="25">
        <v>166</v>
      </c>
      <c r="AI2634" s="25">
        <v>74</v>
      </c>
      <c r="AJ2634" s="22" t="s">
        <v>20</v>
      </c>
      <c r="AK2634" s="22" t="s">
        <v>20</v>
      </c>
      <c r="AL2634" s="22" t="s">
        <v>20</v>
      </c>
      <c r="AM2634" s="25">
        <v>1</v>
      </c>
      <c r="AN2634" s="25">
        <v>1800</v>
      </c>
      <c r="AO2634" s="25">
        <v>2400</v>
      </c>
      <c r="AP2634" s="25">
        <v>2400</v>
      </c>
      <c r="AQ2634" s="25">
        <v>2.2000000000000002</v>
      </c>
      <c r="AR2634" s="25">
        <v>10.368</v>
      </c>
      <c r="AS2634" s="157">
        <v>12</v>
      </c>
      <c r="AT2634" s="96"/>
      <c r="AU2634" s="92" t="s">
        <v>2181</v>
      </c>
      <c r="AV2634" s="91" t="s">
        <v>152</v>
      </c>
      <c r="AW2634" s="92" t="s">
        <v>152</v>
      </c>
      <c r="AX2634" s="92" t="s">
        <v>152</v>
      </c>
      <c r="AY2634" s="91" t="s">
        <v>152</v>
      </c>
      <c r="AZ2634" s="23"/>
      <c r="BA2634" s="25" t="s">
        <v>3245</v>
      </c>
      <c r="BB2634" t="s">
        <v>25</v>
      </c>
      <c r="BC2634">
        <v>9918</v>
      </c>
      <c r="BD2634" t="str">
        <f>IF(Z2634=BC2634,"OK")</f>
        <v>OK</v>
      </c>
      <c r="BE2634">
        <v>2.2000000000000002</v>
      </c>
      <c r="BF2634">
        <v>5.1839999999999997E-2</v>
      </c>
      <c r="BG2634">
        <v>1800</v>
      </c>
      <c r="BH2634">
        <v>2400</v>
      </c>
      <c r="BI2634">
        <v>2400</v>
      </c>
      <c r="BJ2634">
        <v>0</v>
      </c>
      <c r="BK2634">
        <v>0</v>
      </c>
      <c r="BL2634" t="str">
        <f>IF(ABS(AN2634*AO2634*AP2634/1000000000/AR2634-1)&lt;0.1,"OK","NO")</f>
        <v>OK</v>
      </c>
      <c r="BN2634" s="183"/>
    </row>
    <row r="2635" spans="1:66" ht="25.5" x14ac:dyDescent="0.25">
      <c r="A2635" s="51"/>
      <c r="B2635" s="94">
        <v>2622</v>
      </c>
      <c r="C2635" s="43">
        <v>1136751</v>
      </c>
      <c r="D2635" s="37">
        <v>1018141</v>
      </c>
      <c r="E2635" s="36" t="s">
        <v>3244</v>
      </c>
      <c r="F2635" s="151" t="s">
        <v>21</v>
      </c>
      <c r="G2635" s="28" t="s">
        <v>2182</v>
      </c>
      <c r="H2635" s="46" t="str">
        <f>IFERROR(IFERROR(IF(SEARCH("Usystems",$E2635)&gt;0,"Usystems"),IF(SEARCH("RIIFO",$E2635)&gt;0,"RIIFO","Uponor")),"Uponor")</f>
        <v>Usystems</v>
      </c>
      <c r="I2635" s="25">
        <f>IFERROR(MID($D2635,1,7)+0,"")</f>
        <v>1018141</v>
      </c>
      <c r="J2635" s="25" t="str">
        <f>IFERROR(MID($D2635,10,7)+0,"")</f>
        <v/>
      </c>
      <c r="K2635" s="25" t="str">
        <f>IFERROR(MID($D2635,19,7)+0,"")</f>
        <v/>
      </c>
      <c r="L2635" s="25" t="str">
        <f>IFERROR(MID($D2635,28,7)+0,"")</f>
        <v/>
      </c>
      <c r="M2635" s="25" t="str">
        <f>IF(IFERROR(MID($Q2635,1,7)+0,"")&lt;1130000,IF(INDEX(C:C,MATCH(LEFT(Q2635,7)+0,I:I,0))&lt;1130000,"",INDEX(C:C,MATCH(LEFT(Q2635,7)+0,I:I,0))),IFERROR(MID($Q2635,1,7)+0,""))</f>
        <v/>
      </c>
      <c r="N2635" s="25" t="str">
        <f>IF(IFERROR(MID($Q2635,10,7)+0,"")&lt;1130000,"",IFERROR(MID($Q2635,10,7)+0,""))</f>
        <v/>
      </c>
      <c r="O2635" s="25" t="str">
        <f>IF(IFERROR(MID($Q2635,19,7)+0,"")&lt;1130000,"",IFERROR(MID($Q2635,19,7)+0,""))</f>
        <v/>
      </c>
      <c r="P2635" s="25" t="str">
        <f>IF(M2635="","",IF(N2635="",M2635,M2635&amp;", "&amp;N2635))</f>
        <v/>
      </c>
      <c r="Q2635" s="23"/>
      <c r="R2635" s="23"/>
      <c r="S2635" s="35" t="s">
        <v>67</v>
      </c>
      <c r="T2635" s="25" t="s">
        <v>24</v>
      </c>
      <c r="U2635" s="185">
        <v>8960</v>
      </c>
      <c r="V2635" s="188">
        <v>10304</v>
      </c>
      <c r="W2635" s="189">
        <v>11025</v>
      </c>
      <c r="X2635" s="31">
        <v>12128</v>
      </c>
      <c r="Y2635" s="90">
        <f>IFERROR(ROUND(X2635/W2635-1,2),"")</f>
        <v>0.1</v>
      </c>
      <c r="Z2635" s="31">
        <f>IF(OR(S2635="VLD MLC components",S2635="VLD MLC pipes",S2635="VLD PEX components",S2635="VLD PEX pipes",S2635="VLD PHC components",S2635="VLD PHC pipes",S2635="Controls VLD"),"По запросу",X2635)</f>
        <v>12128</v>
      </c>
      <c r="AA2635" s="63">
        <f>ROUND(X2635/1.2,3)</f>
        <v>10106.666999999999</v>
      </c>
      <c r="AB2635" s="23">
        <v>9187.5</v>
      </c>
      <c r="AC2635" s="190">
        <f>IFERROR(ROUND(AA2635/AB2635-1,2),"")</f>
        <v>0.1</v>
      </c>
      <c r="AD2635" s="25">
        <v>2.4500000000000002</v>
      </c>
      <c r="AE2635" s="25">
        <v>5.1839999999999997E-2</v>
      </c>
      <c r="AF2635" s="25">
        <v>23</v>
      </c>
      <c r="AG2635" s="25">
        <v>23</v>
      </c>
      <c r="AH2635" s="25">
        <v>166</v>
      </c>
      <c r="AI2635" s="25">
        <v>166</v>
      </c>
      <c r="AJ2635" s="22" t="s">
        <v>20</v>
      </c>
      <c r="AK2635" s="22" t="s">
        <v>20</v>
      </c>
      <c r="AL2635" s="22" t="s">
        <v>20</v>
      </c>
      <c r="AM2635" s="25">
        <v>1</v>
      </c>
      <c r="AN2635" s="25">
        <v>1800</v>
      </c>
      <c r="AO2635" s="25">
        <v>2400</v>
      </c>
      <c r="AP2635" s="25">
        <v>2400</v>
      </c>
      <c r="AQ2635" s="25">
        <v>2.4500000000000002</v>
      </c>
      <c r="AR2635" s="25">
        <v>10.368</v>
      </c>
      <c r="AS2635" s="157" t="s">
        <v>22</v>
      </c>
      <c r="AT2635" s="96"/>
      <c r="AU2635" s="92" t="s">
        <v>2181</v>
      </c>
      <c r="AV2635" s="91" t="s">
        <v>152</v>
      </c>
      <c r="AW2635" s="92" t="s">
        <v>152</v>
      </c>
      <c r="AX2635" s="92" t="s">
        <v>152</v>
      </c>
      <c r="AY2635" s="91" t="s">
        <v>152</v>
      </c>
      <c r="AZ2635" s="23"/>
      <c r="BA2635" s="25" t="s">
        <v>3243</v>
      </c>
      <c r="BB2635" t="s">
        <v>25</v>
      </c>
      <c r="BC2635">
        <v>12128</v>
      </c>
      <c r="BD2635" t="str">
        <f>IF(Z2635=BC2635,"OK")</f>
        <v>OK</v>
      </c>
      <c r="BE2635">
        <v>2.4500000000000002</v>
      </c>
      <c r="BF2635">
        <v>5.1839999999999997E-2</v>
      </c>
      <c r="BG2635">
        <v>1800</v>
      </c>
      <c r="BH2635">
        <v>2400</v>
      </c>
      <c r="BI2635">
        <v>2400</v>
      </c>
      <c r="BJ2635">
        <v>0</v>
      </c>
      <c r="BK2635">
        <v>0</v>
      </c>
      <c r="BL2635" t="str">
        <f>IF(ABS(AN2635*AO2635*AP2635/1000000000/AR2635-1)&lt;0.1,"OK","NO")</f>
        <v>OK</v>
      </c>
      <c r="BN2635" s="183"/>
    </row>
    <row r="2636" spans="1:66" ht="25.5" x14ac:dyDescent="0.25">
      <c r="A2636" s="51"/>
      <c r="B2636" s="94">
        <v>2623</v>
      </c>
      <c r="C2636" s="43">
        <v>1136752</v>
      </c>
      <c r="D2636" s="37">
        <v>1044015</v>
      </c>
      <c r="E2636" s="36" t="s">
        <v>3242</v>
      </c>
      <c r="F2636" s="151" t="s">
        <v>21</v>
      </c>
      <c r="G2636" s="28" t="s">
        <v>2182</v>
      </c>
      <c r="H2636" s="46" t="str">
        <f>IFERROR(IFERROR(IF(SEARCH("Usystems",$E2636)&gt;0,"Usystems"),IF(SEARCH("RIIFO",$E2636)&gt;0,"RIIFO","Uponor")),"Uponor")</f>
        <v>Usystems</v>
      </c>
      <c r="I2636" s="25">
        <f>IFERROR(MID($D2636,1,7)+0,"")</f>
        <v>1044015</v>
      </c>
      <c r="J2636" s="25" t="str">
        <f>IFERROR(MID($D2636,10,7)+0,"")</f>
        <v/>
      </c>
      <c r="K2636" s="25" t="str">
        <f>IFERROR(MID($D2636,19,7)+0,"")</f>
        <v/>
      </c>
      <c r="L2636" s="25" t="str">
        <f>IFERROR(MID($D2636,28,7)+0,"")</f>
        <v/>
      </c>
      <c r="M2636" s="25" t="str">
        <f>IF(IFERROR(MID($Q2636,1,7)+0,"")&lt;1130000,IF(INDEX(C:C,MATCH(LEFT(Q2636,7)+0,I:I,0))&lt;1130000,"",INDEX(C:C,MATCH(LEFT(Q2636,7)+0,I:I,0))),IFERROR(MID($Q2636,1,7)+0,""))</f>
        <v/>
      </c>
      <c r="N2636" s="25" t="str">
        <f>IF(IFERROR(MID($Q2636,10,7)+0,"")&lt;1130000,"",IFERROR(MID($Q2636,10,7)+0,""))</f>
        <v/>
      </c>
      <c r="O2636" s="25" t="str">
        <f>IF(IFERROR(MID($Q2636,19,7)+0,"")&lt;1130000,"",IFERROR(MID($Q2636,19,7)+0,""))</f>
        <v/>
      </c>
      <c r="P2636" s="25" t="str">
        <f>IF(M2636="","",IF(N2636="",M2636,M2636&amp;", "&amp;N2636))</f>
        <v/>
      </c>
      <c r="Q2636" s="23"/>
      <c r="R2636" s="23"/>
      <c r="S2636" s="35" t="s">
        <v>67</v>
      </c>
      <c r="T2636" s="25" t="s">
        <v>24</v>
      </c>
      <c r="U2636" s="185">
        <v>10759</v>
      </c>
      <c r="V2636" s="188">
        <v>12373</v>
      </c>
      <c r="W2636" s="189">
        <v>13239</v>
      </c>
      <c r="X2636" s="31">
        <v>14563</v>
      </c>
      <c r="Y2636" s="90">
        <f>IFERROR(ROUND(X2636/W2636-1,2),"")</f>
        <v>0.1</v>
      </c>
      <c r="Z2636" s="31">
        <f>IF(OR(S2636="VLD MLC components",S2636="VLD MLC pipes",S2636="VLD PEX components",S2636="VLD PEX pipes",S2636="VLD PHC components",S2636="VLD PHC pipes",S2636="Controls VLD"),"По запросу",X2636)</f>
        <v>14563</v>
      </c>
      <c r="AA2636" s="63">
        <f>ROUND(X2636/1.2,3)</f>
        <v>12135.833000000001</v>
      </c>
      <c r="AB2636" s="23">
        <v>11032.5</v>
      </c>
      <c r="AC2636" s="190">
        <f>IFERROR(ROUND(AA2636/AB2636-1,2),"")</f>
        <v>0.1</v>
      </c>
      <c r="AD2636" s="25">
        <v>2.8</v>
      </c>
      <c r="AE2636" s="25">
        <v>5.3280000000000001E-2</v>
      </c>
      <c r="AF2636" s="25">
        <v>55</v>
      </c>
      <c r="AG2636" s="25">
        <v>55</v>
      </c>
      <c r="AH2636" s="25">
        <v>55</v>
      </c>
      <c r="AI2636" s="25">
        <v>88</v>
      </c>
      <c r="AJ2636" s="22" t="s">
        <v>20</v>
      </c>
      <c r="AK2636" s="22" t="s">
        <v>20</v>
      </c>
      <c r="AL2636" s="22" t="s">
        <v>20</v>
      </c>
      <c r="AM2636" s="25">
        <v>1</v>
      </c>
      <c r="AN2636" s="25">
        <v>2400</v>
      </c>
      <c r="AO2636" s="25">
        <v>1850</v>
      </c>
      <c r="AP2636" s="25">
        <v>2400</v>
      </c>
      <c r="AQ2636" s="25">
        <v>2.8</v>
      </c>
      <c r="AR2636" s="25">
        <v>10.656000000000001</v>
      </c>
      <c r="AS2636" s="157">
        <v>23</v>
      </c>
      <c r="AT2636" s="96"/>
      <c r="AU2636" s="92" t="s">
        <v>2181</v>
      </c>
      <c r="AV2636" s="91" t="s">
        <v>152</v>
      </c>
      <c r="AW2636" s="92" t="s">
        <v>152</v>
      </c>
      <c r="AX2636" s="92" t="s">
        <v>152</v>
      </c>
      <c r="AY2636" s="91" t="s">
        <v>152</v>
      </c>
      <c r="AZ2636" s="23"/>
      <c r="BA2636" s="25" t="s">
        <v>3241</v>
      </c>
      <c r="BB2636" t="s">
        <v>25</v>
      </c>
      <c r="BC2636">
        <v>14563</v>
      </c>
      <c r="BD2636" t="str">
        <f>IF(Z2636=BC2636,"OK")</f>
        <v>OK</v>
      </c>
      <c r="BE2636">
        <v>2.8</v>
      </c>
      <c r="BF2636">
        <v>5.3280000000000001E-2</v>
      </c>
      <c r="BG2636">
        <v>2400</v>
      </c>
      <c r="BH2636">
        <v>1850</v>
      </c>
      <c r="BI2636">
        <v>2400</v>
      </c>
      <c r="BJ2636">
        <v>0</v>
      </c>
      <c r="BK2636">
        <v>0</v>
      </c>
      <c r="BL2636" t="str">
        <f>IF(ABS(AN2636*AO2636*AP2636/1000000000/AR2636-1)&lt;0.1,"OK","NO")</f>
        <v>OK</v>
      </c>
      <c r="BN2636" s="183"/>
    </row>
    <row r="2637" spans="1:66" ht="25.5" x14ac:dyDescent="0.25">
      <c r="A2637" s="51"/>
      <c r="B2637" s="94">
        <v>2624</v>
      </c>
      <c r="C2637" s="43">
        <v>1136753</v>
      </c>
      <c r="D2637" s="37">
        <v>1034188</v>
      </c>
      <c r="E2637" s="36" t="s">
        <v>3240</v>
      </c>
      <c r="F2637" s="151" t="s">
        <v>21</v>
      </c>
      <c r="G2637" s="28" t="s">
        <v>2182</v>
      </c>
      <c r="H2637" s="46" t="str">
        <f>IFERROR(IFERROR(IF(SEARCH("Usystems",$E2637)&gt;0,"Usystems"),IF(SEARCH("RIIFO",$E2637)&gt;0,"RIIFO","Uponor")),"Uponor")</f>
        <v>Usystems</v>
      </c>
      <c r="I2637" s="25">
        <f>IFERROR(MID($D2637,1,7)+0,"")</f>
        <v>1034188</v>
      </c>
      <c r="J2637" s="25" t="str">
        <f>IFERROR(MID($D2637,10,7)+0,"")</f>
        <v/>
      </c>
      <c r="K2637" s="25" t="str">
        <f>IFERROR(MID($D2637,19,7)+0,"")</f>
        <v/>
      </c>
      <c r="L2637" s="25" t="str">
        <f>IFERROR(MID($D2637,28,7)+0,"")</f>
        <v/>
      </c>
      <c r="M2637" s="25" t="str">
        <f>IF(IFERROR(MID($Q2637,1,7)+0,"")&lt;1130000,IF(INDEX(C:C,MATCH(LEFT(Q2637,7)+0,I:I,0))&lt;1130000,"",INDEX(C:C,MATCH(LEFT(Q2637,7)+0,I:I,0))),IFERROR(MID($Q2637,1,7)+0,""))</f>
        <v/>
      </c>
      <c r="N2637" s="25" t="str">
        <f>IF(IFERROR(MID($Q2637,10,7)+0,"")&lt;1130000,"",IFERROR(MID($Q2637,10,7)+0,""))</f>
        <v/>
      </c>
      <c r="O2637" s="25" t="str">
        <f>IF(IFERROR(MID($Q2637,19,7)+0,"")&lt;1130000,"",IFERROR(MID($Q2637,19,7)+0,""))</f>
        <v/>
      </c>
      <c r="P2637" s="25" t="str">
        <f>IF(M2637="","",IF(N2637="",M2637,M2637&amp;", "&amp;N2637))</f>
        <v/>
      </c>
      <c r="Q2637" s="23"/>
      <c r="R2637" s="23"/>
      <c r="S2637" s="35" t="s">
        <v>160</v>
      </c>
      <c r="T2637" s="25" t="s">
        <v>24</v>
      </c>
      <c r="U2637" s="185">
        <v>13181</v>
      </c>
      <c r="V2637" s="188">
        <v>15158</v>
      </c>
      <c r="W2637" s="189">
        <v>16219</v>
      </c>
      <c r="X2637" s="31">
        <v>17841</v>
      </c>
      <c r="Y2637" s="90">
        <f>IFERROR(ROUND(X2637/W2637-1,2),"")</f>
        <v>0.1</v>
      </c>
      <c r="Z2637" s="31" t="str">
        <f>IF(OR(S2637="VLD MLC components",S2637="VLD MLC pipes",S2637="VLD PEX components",S2637="VLD PEX pipes",S2637="VLD PHC components",S2637="VLD PHC pipes",S2637="Controls VLD"),"По запросу",X2637)</f>
        <v>По запросу</v>
      </c>
      <c r="AA2637" s="63">
        <f>ROUND(X2637/1.2,3)</f>
        <v>14867.5</v>
      </c>
      <c r="AB2637" s="23">
        <v>13515.833000000001</v>
      </c>
      <c r="AC2637" s="190">
        <f>IFERROR(ROUND(AA2637/AB2637-1,2),"")</f>
        <v>0.1</v>
      </c>
      <c r="AD2637" s="25">
        <v>3.1</v>
      </c>
      <c r="AE2637" s="25">
        <v>5.7000000000000002E-2</v>
      </c>
      <c r="AF2637" s="25">
        <v>26</v>
      </c>
      <c r="AG2637" s="25">
        <v>26</v>
      </c>
      <c r="AH2637" s="25">
        <v>0</v>
      </c>
      <c r="AI2637" s="25">
        <v>0</v>
      </c>
      <c r="AJ2637" s="22" t="s">
        <v>20</v>
      </c>
      <c r="AK2637" s="22" t="s">
        <v>20</v>
      </c>
      <c r="AL2637" s="22" t="s">
        <v>20</v>
      </c>
      <c r="AM2637" s="25">
        <v>1</v>
      </c>
      <c r="AN2637" s="25">
        <v>1850</v>
      </c>
      <c r="AO2637" s="25">
        <v>2400</v>
      </c>
      <c r="AP2637" s="25">
        <v>2400</v>
      </c>
      <c r="AQ2637" s="25">
        <v>3.1</v>
      </c>
      <c r="AR2637" s="25">
        <v>10.656000000000001</v>
      </c>
      <c r="AS2637" s="157" t="s">
        <v>22</v>
      </c>
      <c r="AT2637" s="96"/>
      <c r="AU2637" s="92" t="s">
        <v>2181</v>
      </c>
      <c r="AV2637" s="91" t="s">
        <v>152</v>
      </c>
      <c r="AW2637" s="92" t="s">
        <v>152</v>
      </c>
      <c r="AX2637" s="92" t="s">
        <v>152</v>
      </c>
      <c r="AY2637" s="91" t="s">
        <v>152</v>
      </c>
      <c r="AZ2637" s="23"/>
      <c r="BA2637" s="25" t="s">
        <v>3239</v>
      </c>
      <c r="BB2637" t="s">
        <v>25</v>
      </c>
      <c r="BC2637" t="s">
        <v>2629</v>
      </c>
      <c r="BD2637" t="str">
        <f>IF(Z2637=BC2637,"OK")</f>
        <v>OK</v>
      </c>
      <c r="BE2637">
        <v>3.1</v>
      </c>
      <c r="BF2637">
        <v>5.7000000000000002E-2</v>
      </c>
      <c r="BG2637">
        <v>1850</v>
      </c>
      <c r="BH2637">
        <v>2400</v>
      </c>
      <c r="BI2637">
        <v>2400</v>
      </c>
      <c r="BJ2637">
        <v>0</v>
      </c>
      <c r="BK2637">
        <v>0</v>
      </c>
      <c r="BL2637" t="str">
        <f>IF(ABS(AN2637*AO2637*AP2637/1000000000/AR2637-1)&lt;0.1,"OK","NO")</f>
        <v>OK</v>
      </c>
      <c r="BN2637" s="183"/>
    </row>
    <row r="2638" spans="1:66" ht="25.5" x14ac:dyDescent="0.25">
      <c r="A2638" s="51"/>
      <c r="B2638" s="94">
        <v>2625</v>
      </c>
      <c r="C2638" s="43">
        <v>1136754</v>
      </c>
      <c r="D2638" s="37">
        <v>1044016</v>
      </c>
      <c r="E2638" s="36" t="s">
        <v>3238</v>
      </c>
      <c r="F2638" s="151" t="s">
        <v>21</v>
      </c>
      <c r="G2638" s="28" t="s">
        <v>2182</v>
      </c>
      <c r="H2638" s="46" t="str">
        <f>IFERROR(IFERROR(IF(SEARCH("Usystems",$E2638)&gt;0,"Usystems"),IF(SEARCH("RIIFO",$E2638)&gt;0,"RIIFO","Uponor")),"Uponor")</f>
        <v>Usystems</v>
      </c>
      <c r="I2638" s="25">
        <f>IFERROR(MID($D2638,1,7)+0,"")</f>
        <v>1044016</v>
      </c>
      <c r="J2638" s="25" t="str">
        <f>IFERROR(MID($D2638,10,7)+0,"")</f>
        <v/>
      </c>
      <c r="K2638" s="25" t="str">
        <f>IFERROR(MID($D2638,19,7)+0,"")</f>
        <v/>
      </c>
      <c r="L2638" s="25" t="str">
        <f>IFERROR(MID($D2638,28,7)+0,"")</f>
        <v/>
      </c>
      <c r="M2638" s="25" t="str">
        <f>IF(IFERROR(MID($Q2638,1,7)+0,"")&lt;1130000,IF(INDEX(C:C,MATCH(LEFT(Q2638,7)+0,I:I,0))&lt;1130000,"",INDEX(C:C,MATCH(LEFT(Q2638,7)+0,I:I,0))),IFERROR(MID($Q2638,1,7)+0,""))</f>
        <v/>
      </c>
      <c r="N2638" s="25" t="str">
        <f>IF(IFERROR(MID($Q2638,10,7)+0,"")&lt;1130000,"",IFERROR(MID($Q2638,10,7)+0,""))</f>
        <v/>
      </c>
      <c r="O2638" s="25" t="str">
        <f>IF(IFERROR(MID($Q2638,19,7)+0,"")&lt;1130000,"",IFERROR(MID($Q2638,19,7)+0,""))</f>
        <v/>
      </c>
      <c r="P2638" s="25" t="str">
        <f>IF(M2638="","",IF(N2638="",M2638,M2638&amp;", "&amp;N2638))</f>
        <v/>
      </c>
      <c r="Q2638" s="23"/>
      <c r="R2638" s="23"/>
      <c r="S2638" s="35" t="s">
        <v>160</v>
      </c>
      <c r="T2638" s="25" t="s">
        <v>24</v>
      </c>
      <c r="U2638" s="185">
        <v>17416</v>
      </c>
      <c r="V2638" s="188">
        <v>20028</v>
      </c>
      <c r="W2638" s="189">
        <v>21430</v>
      </c>
      <c r="X2638" s="31">
        <v>23573</v>
      </c>
      <c r="Y2638" s="90">
        <f>IFERROR(ROUND(X2638/W2638-1,2),"")</f>
        <v>0.1</v>
      </c>
      <c r="Z2638" s="31" t="str">
        <f>IF(OR(S2638="VLD MLC components",S2638="VLD MLC pipes",S2638="VLD PEX components",S2638="VLD PEX pipes",S2638="VLD PHC components",S2638="VLD PHC pipes",S2638="Controls VLD"),"По запросу",X2638)</f>
        <v>По запросу</v>
      </c>
      <c r="AA2638" s="63">
        <f>ROUND(X2638/1.2,3)</f>
        <v>19644.167000000001</v>
      </c>
      <c r="AB2638" s="23">
        <v>17858.332999999999</v>
      </c>
      <c r="AC2638" s="190">
        <f>IFERROR(ROUND(AA2638/AB2638-1,2),"")</f>
        <v>0.1</v>
      </c>
      <c r="AD2638" s="25">
        <v>3.5</v>
      </c>
      <c r="AE2638" s="25">
        <v>8.5000000000000006E-2</v>
      </c>
      <c r="AF2638" s="25">
        <v>0</v>
      </c>
      <c r="AG2638" s="25" t="s">
        <v>22</v>
      </c>
      <c r="AH2638" s="25">
        <v>0</v>
      </c>
      <c r="AI2638" s="25">
        <v>0</v>
      </c>
      <c r="AJ2638" s="22" t="s">
        <v>20</v>
      </c>
      <c r="AK2638" s="22" t="s">
        <v>20</v>
      </c>
      <c r="AL2638" s="22" t="s">
        <v>20</v>
      </c>
      <c r="AM2638" s="25">
        <v>1</v>
      </c>
      <c r="AN2638" s="25">
        <v>1400</v>
      </c>
      <c r="AO2638" s="25">
        <v>2400</v>
      </c>
      <c r="AP2638" s="25">
        <v>2400</v>
      </c>
      <c r="AQ2638" s="25">
        <v>3.5</v>
      </c>
      <c r="AR2638" s="25">
        <v>8.0640000000000001</v>
      </c>
      <c r="AS2638" s="157" t="s">
        <v>22</v>
      </c>
      <c r="AT2638" s="96"/>
      <c r="AU2638" s="92" t="s">
        <v>2181</v>
      </c>
      <c r="AV2638" s="91" t="s">
        <v>152</v>
      </c>
      <c r="AW2638" s="92" t="s">
        <v>152</v>
      </c>
      <c r="AX2638" s="92" t="s">
        <v>152</v>
      </c>
      <c r="AY2638" s="91" t="s">
        <v>152</v>
      </c>
      <c r="AZ2638" s="23"/>
      <c r="BA2638" s="25" t="s">
        <v>3237</v>
      </c>
      <c r="BB2638" t="s">
        <v>25</v>
      </c>
      <c r="BC2638" t="s">
        <v>2629</v>
      </c>
      <c r="BD2638" t="str">
        <f>IF(Z2638=BC2638,"OK")</f>
        <v>OK</v>
      </c>
      <c r="BE2638">
        <v>3.5</v>
      </c>
      <c r="BF2638">
        <v>8.5000000000000006E-2</v>
      </c>
      <c r="BG2638">
        <v>1400</v>
      </c>
      <c r="BH2638">
        <v>2400</v>
      </c>
      <c r="BI2638">
        <v>2400</v>
      </c>
      <c r="BJ2638">
        <v>0</v>
      </c>
      <c r="BK2638">
        <v>0</v>
      </c>
      <c r="BL2638" t="str">
        <f>IF(ABS(AN2638*AO2638*AP2638/1000000000/AR2638-1)&lt;0.1,"OK","NO")</f>
        <v>OK</v>
      </c>
      <c r="BN2638" s="183"/>
    </row>
    <row r="2639" spans="1:66" ht="25.5" x14ac:dyDescent="0.25">
      <c r="A2639" s="51"/>
      <c r="B2639" s="94">
        <v>2626</v>
      </c>
      <c r="C2639" s="43">
        <v>1136755</v>
      </c>
      <c r="D2639" s="37">
        <v>1084887</v>
      </c>
      <c r="E2639" s="36" t="s">
        <v>3236</v>
      </c>
      <c r="F2639" s="151" t="s">
        <v>655</v>
      </c>
      <c r="G2639" s="28" t="s">
        <v>2182</v>
      </c>
      <c r="H2639" s="46" t="str">
        <f>IFERROR(IFERROR(IF(SEARCH("Usystems",$E2639)&gt;0,"Usystems"),IF(SEARCH("RIIFO",$E2639)&gt;0,"RIIFO","Uponor")),"Uponor")</f>
        <v>Usystems</v>
      </c>
      <c r="I2639" s="25">
        <f>IFERROR(MID($D2639,1,7)+0,"")</f>
        <v>1084887</v>
      </c>
      <c r="J2639" s="25" t="str">
        <f>IFERROR(MID($D2639,10,7)+0,"")</f>
        <v/>
      </c>
      <c r="K2639" s="25" t="str">
        <f>IFERROR(MID($D2639,19,7)+0,"")</f>
        <v/>
      </c>
      <c r="L2639" s="25" t="str">
        <f>IFERROR(MID($D2639,28,7)+0,"")</f>
        <v/>
      </c>
      <c r="M2639" s="25" t="str">
        <f>IF(IFERROR(MID($Q2639,1,7)+0,"")&lt;1130000,IF(INDEX(C:C,MATCH(LEFT(Q2639,7)+0,I:I,0))&lt;1130000,"",INDEX(C:C,MATCH(LEFT(Q2639,7)+0,I:I,0))),IFERROR(MID($Q2639,1,7)+0,""))</f>
        <v/>
      </c>
      <c r="N2639" s="25" t="str">
        <f>IF(IFERROR(MID($Q2639,10,7)+0,"")&lt;1130000,"",IFERROR(MID($Q2639,10,7)+0,""))</f>
        <v/>
      </c>
      <c r="O2639" s="25" t="str">
        <f>IF(IFERROR(MID($Q2639,19,7)+0,"")&lt;1130000,"",IFERROR(MID($Q2639,19,7)+0,""))</f>
        <v/>
      </c>
      <c r="P2639" s="25" t="str">
        <f>IF(M2639="","",IF(N2639="",M2639,M2639&amp;", "&amp;N2639))</f>
        <v/>
      </c>
      <c r="Q2639" s="23"/>
      <c r="R2639" s="43">
        <v>1136764</v>
      </c>
      <c r="S2639" s="35" t="s">
        <v>67</v>
      </c>
      <c r="T2639" s="25" t="s">
        <v>24</v>
      </c>
      <c r="U2639" s="185">
        <v>10214</v>
      </c>
      <c r="V2639" s="188">
        <v>10929</v>
      </c>
      <c r="W2639" s="189">
        <v>11694</v>
      </c>
      <c r="X2639" s="31">
        <v>12863</v>
      </c>
      <c r="Y2639" s="90">
        <f>IFERROR(ROUND(X2639/W2639-1,2),"")</f>
        <v>0.1</v>
      </c>
      <c r="Z2639" s="31">
        <f>IF(OR(S2639="VLD MLC components",S2639="VLD MLC pipes",S2639="VLD PEX components",S2639="VLD PEX pipes",S2639="VLD PHC components",S2639="VLD PHC pipes",S2639="Controls VLD"),"По запросу",X2639)</f>
        <v>12863</v>
      </c>
      <c r="AA2639" s="63">
        <f>ROUND(X2639/1.2,3)</f>
        <v>10719.166999999999</v>
      </c>
      <c r="AB2639" s="23">
        <v>9745</v>
      </c>
      <c r="AC2639" s="190">
        <f>IFERROR(ROUND(AA2639/AB2639-1,2),"")</f>
        <v>0.1</v>
      </c>
      <c r="AD2639" s="25">
        <v>2.5</v>
      </c>
      <c r="AE2639" s="25">
        <v>5.3280000000000001E-2</v>
      </c>
      <c r="AF2639" s="25">
        <v>799</v>
      </c>
      <c r="AG2639" s="25">
        <v>523</v>
      </c>
      <c r="AH2639" s="25">
        <v>341</v>
      </c>
      <c r="AI2639" s="25">
        <v>600</v>
      </c>
      <c r="AJ2639" s="22" t="s">
        <v>20</v>
      </c>
      <c r="AK2639" s="22" t="s">
        <v>20</v>
      </c>
      <c r="AL2639" s="22" t="s">
        <v>20</v>
      </c>
      <c r="AM2639" s="25">
        <v>1</v>
      </c>
      <c r="AN2639" s="25">
        <v>1850</v>
      </c>
      <c r="AO2639" s="25">
        <v>2400</v>
      </c>
      <c r="AP2639" s="25">
        <v>2400</v>
      </c>
      <c r="AQ2639" s="25">
        <v>2.5</v>
      </c>
      <c r="AR2639" s="25">
        <v>10.656000000000001</v>
      </c>
      <c r="AS2639" s="157">
        <v>27</v>
      </c>
      <c r="AT2639" s="96"/>
      <c r="AU2639" s="92" t="s">
        <v>2181</v>
      </c>
      <c r="AV2639" s="91" t="s">
        <v>152</v>
      </c>
      <c r="AW2639" s="92" t="s">
        <v>152</v>
      </c>
      <c r="AX2639" s="92" t="s">
        <v>152</v>
      </c>
      <c r="AY2639" s="91" t="s">
        <v>152</v>
      </c>
      <c r="AZ2639" s="23"/>
      <c r="BA2639" s="25" t="s">
        <v>3234</v>
      </c>
      <c r="BB2639" t="s">
        <v>25</v>
      </c>
      <c r="BC2639">
        <v>12863</v>
      </c>
      <c r="BD2639" t="str">
        <f>IF(Z2639=BC2639,"OK")</f>
        <v>OK</v>
      </c>
      <c r="BE2639">
        <v>2.5</v>
      </c>
      <c r="BF2639">
        <v>5.3280000000000001E-2</v>
      </c>
      <c r="BG2639">
        <v>1850</v>
      </c>
      <c r="BH2639">
        <v>2400</v>
      </c>
      <c r="BI2639">
        <v>2400</v>
      </c>
      <c r="BJ2639">
        <v>0</v>
      </c>
      <c r="BK2639">
        <v>0</v>
      </c>
      <c r="BL2639" t="str">
        <f>IF(ABS(AN2639*AO2639*AP2639/1000000000/AR2639-1)&lt;0.1,"OK","NO")</f>
        <v>OK</v>
      </c>
      <c r="BN2639" s="183"/>
    </row>
    <row r="2640" spans="1:66" ht="25.5" x14ac:dyDescent="0.25">
      <c r="A2640" s="51"/>
      <c r="B2640" s="94">
        <v>2627</v>
      </c>
      <c r="C2640" s="43">
        <v>1136756</v>
      </c>
      <c r="D2640" s="37">
        <v>1018147</v>
      </c>
      <c r="E2640" s="36" t="s">
        <v>3235</v>
      </c>
      <c r="F2640" s="151" t="s">
        <v>655</v>
      </c>
      <c r="G2640" s="28" t="s">
        <v>2182</v>
      </c>
      <c r="H2640" s="46" t="str">
        <f>IFERROR(IFERROR(IF(SEARCH("Usystems",$E2640)&gt;0,"Usystems"),IF(SEARCH("RIIFO",$E2640)&gt;0,"RIIFO","Uponor")),"Uponor")</f>
        <v>Usystems</v>
      </c>
      <c r="I2640" s="25">
        <f>IFERROR(MID($D2640,1,7)+0,"")</f>
        <v>1018147</v>
      </c>
      <c r="J2640" s="25" t="str">
        <f>IFERROR(MID($D2640,10,7)+0,"")</f>
        <v/>
      </c>
      <c r="K2640" s="25" t="str">
        <f>IFERROR(MID($D2640,19,7)+0,"")</f>
        <v/>
      </c>
      <c r="L2640" s="25" t="str">
        <f>IFERROR(MID($D2640,28,7)+0,"")</f>
        <v/>
      </c>
      <c r="M2640" s="25" t="str">
        <f>IF(IFERROR(MID($Q2640,1,7)+0,"")&lt;1130000,IF(INDEX(C:C,MATCH(LEFT(Q2640,7)+0,I:I,0))&lt;1130000,"",INDEX(C:C,MATCH(LEFT(Q2640,7)+0,I:I,0))),IFERROR(MID($Q2640,1,7)+0,""))</f>
        <v/>
      </c>
      <c r="N2640" s="25" t="str">
        <f>IF(IFERROR(MID($Q2640,10,7)+0,"")&lt;1130000,"",IFERROR(MID($Q2640,10,7)+0,""))</f>
        <v/>
      </c>
      <c r="O2640" s="25" t="str">
        <f>IF(IFERROR(MID($Q2640,19,7)+0,"")&lt;1130000,"",IFERROR(MID($Q2640,19,7)+0,""))</f>
        <v/>
      </c>
      <c r="P2640" s="25" t="str">
        <f>IF(M2640="","",IF(N2640="",M2640,M2640&amp;", "&amp;N2640))</f>
        <v/>
      </c>
      <c r="Q2640" s="23"/>
      <c r="R2640" s="43">
        <v>1136765</v>
      </c>
      <c r="S2640" s="35" t="s">
        <v>67</v>
      </c>
      <c r="T2640" s="25" t="s">
        <v>24</v>
      </c>
      <c r="U2640" s="185">
        <v>10214</v>
      </c>
      <c r="V2640" s="188">
        <v>10929</v>
      </c>
      <c r="W2640" s="189">
        <v>11694</v>
      </c>
      <c r="X2640" s="31">
        <v>12863</v>
      </c>
      <c r="Y2640" s="90">
        <f>IFERROR(ROUND(X2640/W2640-1,2),"")</f>
        <v>0.1</v>
      </c>
      <c r="Z2640" s="31">
        <f>IF(OR(S2640="VLD MLC components",S2640="VLD MLC pipes",S2640="VLD PEX components",S2640="VLD PEX pipes",S2640="VLD PHC components",S2640="VLD PHC pipes",S2640="Controls VLD"),"По запросу",X2640)</f>
        <v>12863</v>
      </c>
      <c r="AA2640" s="63">
        <f>ROUND(X2640/1.2,3)</f>
        <v>10719.166999999999</v>
      </c>
      <c r="AB2640" s="23">
        <v>9745</v>
      </c>
      <c r="AC2640" s="190">
        <f>IFERROR(ROUND(AA2640/AB2640-1,2),"")</f>
        <v>0.1</v>
      </c>
      <c r="AD2640" s="25">
        <v>2.41</v>
      </c>
      <c r="AE2640" s="25">
        <v>5.1839999999999997E-2</v>
      </c>
      <c r="AF2640" s="25">
        <v>310</v>
      </c>
      <c r="AG2640" s="25">
        <v>411</v>
      </c>
      <c r="AH2640" s="25">
        <v>212</v>
      </c>
      <c r="AI2640" s="25">
        <v>385</v>
      </c>
      <c r="AJ2640" s="22" t="s">
        <v>20</v>
      </c>
      <c r="AK2640" s="22" t="s">
        <v>20</v>
      </c>
      <c r="AL2640" s="22" t="s">
        <v>20</v>
      </c>
      <c r="AM2640" s="25">
        <v>1</v>
      </c>
      <c r="AN2640" s="25">
        <v>1800</v>
      </c>
      <c r="AO2640" s="25">
        <v>2400</v>
      </c>
      <c r="AP2640" s="25">
        <v>2400</v>
      </c>
      <c r="AQ2640" s="25">
        <v>2.41</v>
      </c>
      <c r="AR2640" s="25">
        <v>10.368</v>
      </c>
      <c r="AS2640" s="157">
        <v>28</v>
      </c>
      <c r="AT2640" s="96"/>
      <c r="AU2640" s="92" t="s">
        <v>2181</v>
      </c>
      <c r="AV2640" s="91" t="s">
        <v>152</v>
      </c>
      <c r="AW2640" s="92" t="s">
        <v>152</v>
      </c>
      <c r="AX2640" s="92" t="s">
        <v>152</v>
      </c>
      <c r="AY2640" s="91" t="s">
        <v>152</v>
      </c>
      <c r="AZ2640" s="23"/>
      <c r="BA2640" s="25" t="s">
        <v>3234</v>
      </c>
      <c r="BB2640" t="s">
        <v>25</v>
      </c>
      <c r="BC2640">
        <v>12863</v>
      </c>
      <c r="BD2640" t="str">
        <f>IF(Z2640=BC2640,"OK")</f>
        <v>OK</v>
      </c>
      <c r="BE2640">
        <v>2.41</v>
      </c>
      <c r="BF2640">
        <v>5.1839999999999997E-2</v>
      </c>
      <c r="BG2640">
        <v>1800</v>
      </c>
      <c r="BH2640">
        <v>2400</v>
      </c>
      <c r="BI2640">
        <v>2400</v>
      </c>
      <c r="BJ2640">
        <v>0</v>
      </c>
      <c r="BK2640">
        <v>0</v>
      </c>
      <c r="BL2640" t="str">
        <f>IF(ABS(AN2640*AO2640*AP2640/1000000000/AR2640-1)&lt;0.1,"OK","NO")</f>
        <v>OK</v>
      </c>
      <c r="BN2640" s="183"/>
    </row>
    <row r="2641" spans="1:66" ht="25.5" x14ac:dyDescent="0.25">
      <c r="A2641" s="51"/>
      <c r="B2641" s="94">
        <v>2628</v>
      </c>
      <c r="C2641" s="43">
        <v>1136757</v>
      </c>
      <c r="D2641" s="37">
        <v>1084888</v>
      </c>
      <c r="E2641" s="36" t="s">
        <v>3233</v>
      </c>
      <c r="F2641" s="151" t="s">
        <v>655</v>
      </c>
      <c r="G2641" s="28" t="s">
        <v>2182</v>
      </c>
      <c r="H2641" s="46" t="str">
        <f>IFERROR(IFERROR(IF(SEARCH("Usystems",$E2641)&gt;0,"Usystems"),IF(SEARCH("RIIFO",$E2641)&gt;0,"RIIFO","Uponor")),"Uponor")</f>
        <v>Usystems</v>
      </c>
      <c r="I2641" s="25">
        <f>IFERROR(MID($D2641,1,7)+0,"")</f>
        <v>1084888</v>
      </c>
      <c r="J2641" s="25" t="str">
        <f>IFERROR(MID($D2641,10,7)+0,"")</f>
        <v/>
      </c>
      <c r="K2641" s="25" t="str">
        <f>IFERROR(MID($D2641,19,7)+0,"")</f>
        <v/>
      </c>
      <c r="L2641" s="25" t="str">
        <f>IFERROR(MID($D2641,28,7)+0,"")</f>
        <v/>
      </c>
      <c r="M2641" s="25" t="str">
        <f>IF(IFERROR(MID($Q2641,1,7)+0,"")&lt;1130000,IF(INDEX(C:C,MATCH(LEFT(Q2641,7)+0,I:I,0))&lt;1130000,"",INDEX(C:C,MATCH(LEFT(Q2641,7)+0,I:I,0))),IFERROR(MID($Q2641,1,7)+0,""))</f>
        <v/>
      </c>
      <c r="N2641" s="25" t="str">
        <f>IF(IFERROR(MID($Q2641,10,7)+0,"")&lt;1130000,"",IFERROR(MID($Q2641,10,7)+0,""))</f>
        <v/>
      </c>
      <c r="O2641" s="25" t="str">
        <f>IF(IFERROR(MID($Q2641,19,7)+0,"")&lt;1130000,"",IFERROR(MID($Q2641,19,7)+0,""))</f>
        <v/>
      </c>
      <c r="P2641" s="25" t="str">
        <f>IF(M2641="","",IF(N2641="",M2641,M2641&amp;", "&amp;N2641))</f>
        <v/>
      </c>
      <c r="Q2641" s="23"/>
      <c r="R2641" s="43">
        <v>1136766</v>
      </c>
      <c r="S2641" s="35" t="s">
        <v>67</v>
      </c>
      <c r="T2641" s="25" t="s">
        <v>24</v>
      </c>
      <c r="U2641" s="185">
        <v>11563</v>
      </c>
      <c r="V2641" s="188">
        <v>12372</v>
      </c>
      <c r="W2641" s="189">
        <v>13238</v>
      </c>
      <c r="X2641" s="31">
        <v>14562</v>
      </c>
      <c r="Y2641" s="90">
        <f>IFERROR(ROUND(X2641/W2641-1,2),"")</f>
        <v>0.1</v>
      </c>
      <c r="Z2641" s="31">
        <f>IF(OR(S2641="VLD MLC components",S2641="VLD MLC pipes",S2641="VLD PEX components",S2641="VLD PEX pipes",S2641="VLD PHC components",S2641="VLD PHC pipes",S2641="Controls VLD"),"По запросу",X2641)</f>
        <v>14562</v>
      </c>
      <c r="AA2641" s="63">
        <f>ROUND(X2641/1.2,3)</f>
        <v>12135</v>
      </c>
      <c r="AB2641" s="23">
        <v>11031.666999999999</v>
      </c>
      <c r="AC2641" s="190">
        <f>IFERROR(ROUND(AA2641/AB2641-1,2),"")</f>
        <v>0.1</v>
      </c>
      <c r="AD2641" s="25">
        <v>2.75</v>
      </c>
      <c r="AE2641" s="25">
        <v>5.3280000000000001E-2</v>
      </c>
      <c r="AF2641" s="25">
        <v>756</v>
      </c>
      <c r="AG2641" s="25">
        <v>656</v>
      </c>
      <c r="AH2641" s="25">
        <v>671</v>
      </c>
      <c r="AI2641" s="25">
        <v>546</v>
      </c>
      <c r="AJ2641" s="22" t="s">
        <v>20</v>
      </c>
      <c r="AK2641" s="22" t="s">
        <v>20</v>
      </c>
      <c r="AL2641" s="22" t="s">
        <v>20</v>
      </c>
      <c r="AM2641" s="25">
        <v>1</v>
      </c>
      <c r="AN2641" s="25">
        <v>1850</v>
      </c>
      <c r="AO2641" s="25">
        <v>2400</v>
      </c>
      <c r="AP2641" s="25">
        <v>2400</v>
      </c>
      <c r="AQ2641" s="25">
        <v>2.75</v>
      </c>
      <c r="AR2641" s="25">
        <v>10.656000000000001</v>
      </c>
      <c r="AS2641" s="157">
        <v>0</v>
      </c>
      <c r="AT2641" s="96"/>
      <c r="AU2641" s="92" t="s">
        <v>2181</v>
      </c>
      <c r="AV2641" s="91" t="s">
        <v>152</v>
      </c>
      <c r="AW2641" s="92" t="s">
        <v>152</v>
      </c>
      <c r="AX2641" s="92" t="s">
        <v>152</v>
      </c>
      <c r="AY2641" s="91" t="s">
        <v>152</v>
      </c>
      <c r="AZ2641" s="23"/>
      <c r="BA2641" s="25" t="s">
        <v>3232</v>
      </c>
      <c r="BB2641" t="s">
        <v>25</v>
      </c>
      <c r="BC2641">
        <v>14562</v>
      </c>
      <c r="BD2641" t="str">
        <f>IF(Z2641=BC2641,"OK")</f>
        <v>OK</v>
      </c>
      <c r="BE2641">
        <v>2.75</v>
      </c>
      <c r="BF2641">
        <v>5.3280000000000001E-2</v>
      </c>
      <c r="BG2641">
        <v>1850</v>
      </c>
      <c r="BH2641">
        <v>2400</v>
      </c>
      <c r="BI2641">
        <v>2400</v>
      </c>
      <c r="BJ2641">
        <v>0</v>
      </c>
      <c r="BK2641">
        <v>0</v>
      </c>
      <c r="BL2641" t="str">
        <f>IF(ABS(AN2641*AO2641*AP2641/1000000000/AR2641-1)&lt;0.1,"OK","NO")</f>
        <v>OK</v>
      </c>
      <c r="BN2641" s="183"/>
    </row>
    <row r="2642" spans="1:66" ht="25.5" x14ac:dyDescent="0.25">
      <c r="A2642" s="51"/>
      <c r="B2642" s="94">
        <v>2629</v>
      </c>
      <c r="C2642" s="43">
        <v>1136758</v>
      </c>
      <c r="D2642" s="37">
        <v>1018148</v>
      </c>
      <c r="E2642" s="36" t="s">
        <v>3231</v>
      </c>
      <c r="F2642" s="151" t="s">
        <v>655</v>
      </c>
      <c r="G2642" s="28" t="s">
        <v>2182</v>
      </c>
      <c r="H2642" s="46" t="str">
        <f>IFERROR(IFERROR(IF(SEARCH("Usystems",$E2642)&gt;0,"Usystems"),IF(SEARCH("RIIFO",$E2642)&gt;0,"RIIFO","Uponor")),"Uponor")</f>
        <v>Usystems</v>
      </c>
      <c r="I2642" s="25">
        <f>IFERROR(MID($D2642,1,7)+0,"")</f>
        <v>1018148</v>
      </c>
      <c r="J2642" s="25" t="str">
        <f>IFERROR(MID($D2642,10,7)+0,"")</f>
        <v/>
      </c>
      <c r="K2642" s="25" t="str">
        <f>IFERROR(MID($D2642,19,7)+0,"")</f>
        <v/>
      </c>
      <c r="L2642" s="25" t="str">
        <f>IFERROR(MID($D2642,28,7)+0,"")</f>
        <v/>
      </c>
      <c r="M2642" s="25" t="str">
        <f>IF(IFERROR(MID($Q2642,1,7)+0,"")&lt;1130000,IF(INDEX(C:C,MATCH(LEFT(Q2642,7)+0,I:I,0))&lt;1130000,"",INDEX(C:C,MATCH(LEFT(Q2642,7)+0,I:I,0))),IFERROR(MID($Q2642,1,7)+0,""))</f>
        <v/>
      </c>
      <c r="N2642" s="25" t="str">
        <f>IF(IFERROR(MID($Q2642,10,7)+0,"")&lt;1130000,"",IFERROR(MID($Q2642,10,7)+0,""))</f>
        <v/>
      </c>
      <c r="O2642" s="25" t="str">
        <f>IF(IFERROR(MID($Q2642,19,7)+0,"")&lt;1130000,"",IFERROR(MID($Q2642,19,7)+0,""))</f>
        <v/>
      </c>
      <c r="P2642" s="25" t="str">
        <f>IF(M2642="","",IF(N2642="",M2642,M2642&amp;", "&amp;N2642))</f>
        <v/>
      </c>
      <c r="Q2642" s="23"/>
      <c r="R2642" s="43">
        <v>1136767</v>
      </c>
      <c r="S2642" s="35" t="s">
        <v>67</v>
      </c>
      <c r="T2642" s="25" t="s">
        <v>24</v>
      </c>
      <c r="U2642" s="185">
        <v>11872</v>
      </c>
      <c r="V2642" s="188">
        <v>12703</v>
      </c>
      <c r="W2642" s="189">
        <v>13592</v>
      </c>
      <c r="X2642" s="31">
        <v>14951</v>
      </c>
      <c r="Y2642" s="90">
        <f>IFERROR(ROUND(X2642/W2642-1,2),"")</f>
        <v>0.1</v>
      </c>
      <c r="Z2642" s="31">
        <f>IF(OR(S2642="VLD MLC components",S2642="VLD MLC pipes",S2642="VLD PEX components",S2642="VLD PEX pipes",S2642="VLD PHC components",S2642="VLD PHC pipes",S2642="Controls VLD"),"По запросу",X2642)</f>
        <v>14951</v>
      </c>
      <c r="AA2642" s="63">
        <f>ROUND(X2642/1.2,3)</f>
        <v>12459.166999999999</v>
      </c>
      <c r="AB2642" s="23">
        <v>11326.666999999999</v>
      </c>
      <c r="AC2642" s="190">
        <f>IFERROR(ROUND(AA2642/AB2642-1,2),"")</f>
        <v>0.1</v>
      </c>
      <c r="AD2642" s="25">
        <v>2.64</v>
      </c>
      <c r="AE2642" s="25">
        <v>5.1839999999999997E-2</v>
      </c>
      <c r="AF2642" s="25">
        <v>440</v>
      </c>
      <c r="AG2642" s="25">
        <v>561</v>
      </c>
      <c r="AH2642" s="25">
        <v>332</v>
      </c>
      <c r="AI2642" s="25">
        <v>660</v>
      </c>
      <c r="AJ2642" s="22" t="s">
        <v>20</v>
      </c>
      <c r="AK2642" s="22" t="s">
        <v>20</v>
      </c>
      <c r="AL2642" s="22" t="s">
        <v>20</v>
      </c>
      <c r="AM2642" s="25">
        <v>1</v>
      </c>
      <c r="AN2642" s="25">
        <v>1800</v>
      </c>
      <c r="AO2642" s="25">
        <v>2400</v>
      </c>
      <c r="AP2642" s="25">
        <v>2400</v>
      </c>
      <c r="AQ2642" s="25">
        <v>2.64</v>
      </c>
      <c r="AR2642" s="25">
        <v>10.368</v>
      </c>
      <c r="AS2642" s="157">
        <v>97</v>
      </c>
      <c r="AT2642" s="96"/>
      <c r="AU2642" s="92" t="s">
        <v>2181</v>
      </c>
      <c r="AV2642" s="91" t="s">
        <v>152</v>
      </c>
      <c r="AW2642" s="92" t="s">
        <v>152</v>
      </c>
      <c r="AX2642" s="92" t="s">
        <v>152</v>
      </c>
      <c r="AY2642" s="91" t="s">
        <v>152</v>
      </c>
      <c r="AZ2642" s="23"/>
      <c r="BA2642" s="25" t="s">
        <v>3214</v>
      </c>
      <c r="BB2642" t="s">
        <v>25</v>
      </c>
      <c r="BC2642">
        <v>14951</v>
      </c>
      <c r="BD2642" t="str">
        <f>IF(Z2642=BC2642,"OK")</f>
        <v>OK</v>
      </c>
      <c r="BE2642">
        <v>2.64</v>
      </c>
      <c r="BF2642">
        <v>5.1839999999999997E-2</v>
      </c>
      <c r="BG2642">
        <v>1800</v>
      </c>
      <c r="BH2642">
        <v>2400</v>
      </c>
      <c r="BI2642">
        <v>2400</v>
      </c>
      <c r="BJ2642">
        <v>0</v>
      </c>
      <c r="BK2642">
        <v>0</v>
      </c>
      <c r="BL2642" t="str">
        <f>IF(ABS(AN2642*AO2642*AP2642/1000000000/AR2642-1)&lt;0.1,"OK","NO")</f>
        <v>OK</v>
      </c>
      <c r="BN2642" s="183"/>
    </row>
    <row r="2643" spans="1:66" ht="25.5" x14ac:dyDescent="0.25">
      <c r="A2643" s="51"/>
      <c r="B2643" s="94">
        <v>2630</v>
      </c>
      <c r="C2643" s="43">
        <v>1136759</v>
      </c>
      <c r="D2643" s="37">
        <v>1084889</v>
      </c>
      <c r="E2643" s="36" t="s">
        <v>3230</v>
      </c>
      <c r="F2643" s="151" t="s">
        <v>655</v>
      </c>
      <c r="G2643" s="28" t="s">
        <v>2182</v>
      </c>
      <c r="H2643" s="46" t="str">
        <f>IFERROR(IFERROR(IF(SEARCH("Usystems",$E2643)&gt;0,"Usystems"),IF(SEARCH("RIIFO",$E2643)&gt;0,"RIIFO","Uponor")),"Uponor")</f>
        <v>Usystems</v>
      </c>
      <c r="I2643" s="25">
        <f>IFERROR(MID($D2643,1,7)+0,"")</f>
        <v>1084889</v>
      </c>
      <c r="J2643" s="25" t="str">
        <f>IFERROR(MID($D2643,10,7)+0,"")</f>
        <v/>
      </c>
      <c r="K2643" s="25" t="str">
        <f>IFERROR(MID($D2643,19,7)+0,"")</f>
        <v/>
      </c>
      <c r="L2643" s="25" t="str">
        <f>IFERROR(MID($D2643,28,7)+0,"")</f>
        <v/>
      </c>
      <c r="M2643" s="25" t="str">
        <f>IF(IFERROR(MID($Q2643,1,7)+0,"")&lt;1130000,IF(INDEX(C:C,MATCH(LEFT(Q2643,7)+0,I:I,0))&lt;1130000,"",INDEX(C:C,MATCH(LEFT(Q2643,7)+0,I:I,0))),IFERROR(MID($Q2643,1,7)+0,""))</f>
        <v/>
      </c>
      <c r="N2643" s="25" t="str">
        <f>IF(IFERROR(MID($Q2643,10,7)+0,"")&lt;1130000,"",IFERROR(MID($Q2643,10,7)+0,""))</f>
        <v/>
      </c>
      <c r="O2643" s="25" t="str">
        <f>IF(IFERROR(MID($Q2643,19,7)+0,"")&lt;1130000,"",IFERROR(MID($Q2643,19,7)+0,""))</f>
        <v/>
      </c>
      <c r="P2643" s="25" t="str">
        <f>IF(M2643="","",IF(N2643="",M2643,M2643&amp;", "&amp;N2643))</f>
        <v/>
      </c>
      <c r="Q2643" s="23"/>
      <c r="R2643" s="43">
        <v>1136768</v>
      </c>
      <c r="S2643" s="35" t="s">
        <v>67</v>
      </c>
      <c r="T2643" s="25" t="s">
        <v>24</v>
      </c>
      <c r="U2643" s="185">
        <v>12276</v>
      </c>
      <c r="V2643" s="188">
        <v>13135</v>
      </c>
      <c r="W2643" s="189">
        <v>14054</v>
      </c>
      <c r="X2643" s="31">
        <v>15459</v>
      </c>
      <c r="Y2643" s="90">
        <f>IFERROR(ROUND(X2643/W2643-1,2),"")</f>
        <v>0.1</v>
      </c>
      <c r="Z2643" s="31">
        <f>IF(OR(S2643="VLD MLC components",S2643="VLD MLC pipes",S2643="VLD PEX components",S2643="VLD PEX pipes",S2643="VLD PHC components",S2643="VLD PHC pipes",S2643="Controls VLD"),"По запросу",X2643)</f>
        <v>15459</v>
      </c>
      <c r="AA2643" s="63">
        <f>ROUND(X2643/1.2,3)</f>
        <v>12882.5</v>
      </c>
      <c r="AB2643" s="23">
        <v>11711.666999999999</v>
      </c>
      <c r="AC2643" s="190">
        <f>IFERROR(ROUND(AA2643/AB2643-1,2),"")</f>
        <v>0.1</v>
      </c>
      <c r="AD2643" s="25">
        <v>3</v>
      </c>
      <c r="AE2643" s="25">
        <v>5.3280000000000001E-2</v>
      </c>
      <c r="AF2643" s="25">
        <v>281</v>
      </c>
      <c r="AG2643" s="25">
        <v>281</v>
      </c>
      <c r="AH2643" s="25">
        <v>144</v>
      </c>
      <c r="AI2643" s="25">
        <v>367</v>
      </c>
      <c r="AJ2643" s="22" t="s">
        <v>20</v>
      </c>
      <c r="AK2643" s="22" t="s">
        <v>20</v>
      </c>
      <c r="AL2643" s="22" t="s">
        <v>20</v>
      </c>
      <c r="AM2643" s="25">
        <v>1</v>
      </c>
      <c r="AN2643" s="25">
        <v>1850</v>
      </c>
      <c r="AO2643" s="25">
        <v>2400</v>
      </c>
      <c r="AP2643" s="25">
        <v>2400</v>
      </c>
      <c r="AQ2643" s="25">
        <v>3</v>
      </c>
      <c r="AR2643" s="25">
        <v>10.656000000000001</v>
      </c>
      <c r="AS2643" s="157">
        <v>30</v>
      </c>
      <c r="AT2643" s="96"/>
      <c r="AU2643" s="92" t="s">
        <v>2181</v>
      </c>
      <c r="AV2643" s="91" t="s">
        <v>152</v>
      </c>
      <c r="AW2643" s="92" t="s">
        <v>152</v>
      </c>
      <c r="AX2643" s="92" t="s">
        <v>152</v>
      </c>
      <c r="AY2643" s="91" t="s">
        <v>152</v>
      </c>
      <c r="AZ2643" s="23"/>
      <c r="BA2643" s="25" t="s">
        <v>3208</v>
      </c>
      <c r="BB2643" t="s">
        <v>25</v>
      </c>
      <c r="BC2643">
        <v>15459</v>
      </c>
      <c r="BD2643" t="str">
        <f>IF(Z2643=BC2643,"OK")</f>
        <v>OK</v>
      </c>
      <c r="BE2643">
        <v>3</v>
      </c>
      <c r="BF2643">
        <v>5.3280000000000001E-2</v>
      </c>
      <c r="BG2643">
        <v>1850</v>
      </c>
      <c r="BH2643">
        <v>2400</v>
      </c>
      <c r="BI2643">
        <v>2400</v>
      </c>
      <c r="BJ2643">
        <v>0</v>
      </c>
      <c r="BK2643">
        <v>0</v>
      </c>
      <c r="BL2643" t="str">
        <f>IF(ABS(AN2643*AO2643*AP2643/1000000000/AR2643-1)&lt;0.1,"OK","NO")</f>
        <v>OK</v>
      </c>
      <c r="BN2643" s="183"/>
    </row>
    <row r="2644" spans="1:66" ht="25.5" x14ac:dyDescent="0.25">
      <c r="A2644" s="51"/>
      <c r="B2644" s="94">
        <v>2631</v>
      </c>
      <c r="C2644" s="43">
        <v>1136760</v>
      </c>
      <c r="D2644" s="37">
        <v>1018149</v>
      </c>
      <c r="E2644" s="36" t="s">
        <v>3229</v>
      </c>
      <c r="F2644" s="151" t="s">
        <v>655</v>
      </c>
      <c r="G2644" s="28" t="s">
        <v>2182</v>
      </c>
      <c r="H2644" s="46" t="str">
        <f>IFERROR(IFERROR(IF(SEARCH("Usystems",$E2644)&gt;0,"Usystems"),IF(SEARCH("RIIFO",$E2644)&gt;0,"RIIFO","Uponor")),"Uponor")</f>
        <v>Usystems</v>
      </c>
      <c r="I2644" s="25">
        <f>IFERROR(MID($D2644,1,7)+0,"")</f>
        <v>1018149</v>
      </c>
      <c r="J2644" s="25" t="str">
        <f>IFERROR(MID($D2644,10,7)+0,"")</f>
        <v/>
      </c>
      <c r="K2644" s="25" t="str">
        <f>IFERROR(MID($D2644,19,7)+0,"")</f>
        <v/>
      </c>
      <c r="L2644" s="25" t="str">
        <f>IFERROR(MID($D2644,28,7)+0,"")</f>
        <v/>
      </c>
      <c r="M2644" s="25" t="str">
        <f>IF(IFERROR(MID($Q2644,1,7)+0,"")&lt;1130000,IF(INDEX(C:C,MATCH(LEFT(Q2644,7)+0,I:I,0))&lt;1130000,"",INDEX(C:C,MATCH(LEFT(Q2644,7)+0,I:I,0))),IFERROR(MID($Q2644,1,7)+0,""))</f>
        <v/>
      </c>
      <c r="N2644" s="25" t="str">
        <f>IF(IFERROR(MID($Q2644,10,7)+0,"")&lt;1130000,"",IFERROR(MID($Q2644,10,7)+0,""))</f>
        <v/>
      </c>
      <c r="O2644" s="25" t="str">
        <f>IF(IFERROR(MID($Q2644,19,7)+0,"")&lt;1130000,"",IFERROR(MID($Q2644,19,7)+0,""))</f>
        <v/>
      </c>
      <c r="P2644" s="25" t="str">
        <f>IF(M2644="","",IF(N2644="",M2644,M2644&amp;", "&amp;N2644))</f>
        <v/>
      </c>
      <c r="Q2644" s="23"/>
      <c r="R2644" s="43">
        <v>1136769</v>
      </c>
      <c r="S2644" s="35" t="s">
        <v>67</v>
      </c>
      <c r="T2644" s="25" t="s">
        <v>24</v>
      </c>
      <c r="U2644" s="185">
        <v>12276</v>
      </c>
      <c r="V2644" s="188">
        <v>13135</v>
      </c>
      <c r="W2644" s="189">
        <v>14054</v>
      </c>
      <c r="X2644" s="31">
        <v>15459</v>
      </c>
      <c r="Y2644" s="90">
        <f>IFERROR(ROUND(X2644/W2644-1,2),"")</f>
        <v>0.1</v>
      </c>
      <c r="Z2644" s="31">
        <f>IF(OR(S2644="VLD MLC components",S2644="VLD MLC pipes",S2644="VLD PEX components",S2644="VLD PEX pipes",S2644="VLD PHC components",S2644="VLD PHC pipes",S2644="Controls VLD"),"По запросу",X2644)</f>
        <v>15459</v>
      </c>
      <c r="AA2644" s="63">
        <f>ROUND(X2644/1.2,3)</f>
        <v>12882.5</v>
      </c>
      <c r="AB2644" s="23">
        <v>11711.666999999999</v>
      </c>
      <c r="AC2644" s="190">
        <f>IFERROR(ROUND(AA2644/AB2644-1,2),"")</f>
        <v>0.1</v>
      </c>
      <c r="AD2644" s="25">
        <v>2.78</v>
      </c>
      <c r="AE2644" s="25">
        <v>5.1839999999999997E-2</v>
      </c>
      <c r="AF2644" s="25">
        <v>408</v>
      </c>
      <c r="AG2644" s="25">
        <v>408</v>
      </c>
      <c r="AH2644" s="25">
        <v>347</v>
      </c>
      <c r="AI2644" s="25">
        <v>62</v>
      </c>
      <c r="AJ2644" s="22" t="s">
        <v>20</v>
      </c>
      <c r="AK2644" s="22" t="s">
        <v>20</v>
      </c>
      <c r="AL2644" s="22" t="s">
        <v>20</v>
      </c>
      <c r="AM2644" s="25">
        <v>1</v>
      </c>
      <c r="AN2644" s="25">
        <v>1800</v>
      </c>
      <c r="AO2644" s="25">
        <v>2400</v>
      </c>
      <c r="AP2644" s="25">
        <v>2400</v>
      </c>
      <c r="AQ2644" s="25">
        <v>2.78</v>
      </c>
      <c r="AR2644" s="25">
        <v>10.368</v>
      </c>
      <c r="AS2644" s="157">
        <v>39</v>
      </c>
      <c r="AT2644" s="96"/>
      <c r="AU2644" s="92" t="s">
        <v>2181</v>
      </c>
      <c r="AV2644" s="91" t="s">
        <v>152</v>
      </c>
      <c r="AW2644" s="92" t="s">
        <v>152</v>
      </c>
      <c r="AX2644" s="92" t="s">
        <v>152</v>
      </c>
      <c r="AY2644" s="91" t="s">
        <v>152</v>
      </c>
      <c r="AZ2644" s="23"/>
      <c r="BA2644" s="25" t="s">
        <v>3208</v>
      </c>
      <c r="BB2644" t="s">
        <v>25</v>
      </c>
      <c r="BC2644">
        <v>15459</v>
      </c>
      <c r="BD2644" t="str">
        <f>IF(Z2644=BC2644,"OK")</f>
        <v>OK</v>
      </c>
      <c r="BE2644">
        <v>2.78</v>
      </c>
      <c r="BF2644">
        <v>5.1839999999999997E-2</v>
      </c>
      <c r="BG2644">
        <v>1800</v>
      </c>
      <c r="BH2644">
        <v>2400</v>
      </c>
      <c r="BI2644">
        <v>2400</v>
      </c>
      <c r="BJ2644">
        <v>0</v>
      </c>
      <c r="BK2644">
        <v>0</v>
      </c>
      <c r="BL2644" t="str">
        <f>IF(ABS(AN2644*AO2644*AP2644/1000000000/AR2644-1)&lt;0.1,"OK","NO")</f>
        <v>OK</v>
      </c>
      <c r="BN2644" s="183"/>
    </row>
    <row r="2645" spans="1:66" ht="25.5" x14ac:dyDescent="0.25">
      <c r="A2645" s="51"/>
      <c r="B2645" s="94">
        <v>2632</v>
      </c>
      <c r="C2645" s="43">
        <v>1136761</v>
      </c>
      <c r="D2645" s="37">
        <v>1044018</v>
      </c>
      <c r="E2645" s="36" t="s">
        <v>3228</v>
      </c>
      <c r="F2645" s="151" t="s">
        <v>655</v>
      </c>
      <c r="G2645" s="28" t="s">
        <v>2182</v>
      </c>
      <c r="H2645" s="46" t="str">
        <f>IFERROR(IFERROR(IF(SEARCH("Usystems",$E2645)&gt;0,"Usystems"),IF(SEARCH("RIIFO",$E2645)&gt;0,"RIIFO","Uponor")),"Uponor")</f>
        <v>Usystems</v>
      </c>
      <c r="I2645" s="25">
        <f>IFERROR(MID($D2645,1,7)+0,"")</f>
        <v>1044018</v>
      </c>
      <c r="J2645" s="25" t="str">
        <f>IFERROR(MID($D2645,10,7)+0,"")</f>
        <v/>
      </c>
      <c r="K2645" s="25" t="str">
        <f>IFERROR(MID($D2645,19,7)+0,"")</f>
        <v/>
      </c>
      <c r="L2645" s="25" t="str">
        <f>IFERROR(MID($D2645,28,7)+0,"")</f>
        <v/>
      </c>
      <c r="M2645" s="25" t="str">
        <f>IF(IFERROR(MID($Q2645,1,7)+0,"")&lt;1130000,IF(INDEX(C:C,MATCH(LEFT(Q2645,7)+0,I:I,0))&lt;1130000,"",INDEX(C:C,MATCH(LEFT(Q2645,7)+0,I:I,0))),IFERROR(MID($Q2645,1,7)+0,""))</f>
        <v/>
      </c>
      <c r="N2645" s="25" t="str">
        <f>IF(IFERROR(MID($Q2645,10,7)+0,"")&lt;1130000,"",IFERROR(MID($Q2645,10,7)+0,""))</f>
        <v/>
      </c>
      <c r="O2645" s="25" t="str">
        <f>IF(IFERROR(MID($Q2645,19,7)+0,"")&lt;1130000,"",IFERROR(MID($Q2645,19,7)+0,""))</f>
        <v/>
      </c>
      <c r="P2645" s="25" t="str">
        <f>IF(M2645="","",IF(N2645="",M2645,M2645&amp;", "&amp;N2645))</f>
        <v/>
      </c>
      <c r="Q2645" s="23"/>
      <c r="R2645" s="43">
        <v>1136770</v>
      </c>
      <c r="S2645" s="35" t="s">
        <v>67</v>
      </c>
      <c r="T2645" s="25" t="s">
        <v>24</v>
      </c>
      <c r="U2645" s="185">
        <v>13830</v>
      </c>
      <c r="V2645" s="188">
        <v>14798</v>
      </c>
      <c r="W2645" s="189">
        <v>15834</v>
      </c>
      <c r="X2645" s="31">
        <v>17417</v>
      </c>
      <c r="Y2645" s="90">
        <f>IFERROR(ROUND(X2645/W2645-1,2),"")</f>
        <v>0.1</v>
      </c>
      <c r="Z2645" s="31">
        <f>IF(OR(S2645="VLD MLC components",S2645="VLD MLC pipes",S2645="VLD PEX components",S2645="VLD PEX pipes",S2645="VLD PHC components",S2645="VLD PHC pipes",S2645="Controls VLD"),"По запросу",X2645)</f>
        <v>17417</v>
      </c>
      <c r="AA2645" s="63">
        <f>ROUND(X2645/1.2,3)</f>
        <v>14514.166999999999</v>
      </c>
      <c r="AB2645" s="23">
        <v>13195</v>
      </c>
      <c r="AC2645" s="190">
        <f>IFERROR(ROUND(AA2645/AB2645-1,2),"")</f>
        <v>0.1</v>
      </c>
      <c r="AD2645" s="25">
        <v>2.9</v>
      </c>
      <c r="AE2645" s="25">
        <v>5.0999999999999997E-2</v>
      </c>
      <c r="AF2645" s="25">
        <v>29</v>
      </c>
      <c r="AG2645" s="25">
        <v>29</v>
      </c>
      <c r="AH2645" s="25">
        <v>231</v>
      </c>
      <c r="AI2645" s="25">
        <v>324</v>
      </c>
      <c r="AJ2645" s="22" t="s">
        <v>20</v>
      </c>
      <c r="AK2645" s="22" t="s">
        <v>20</v>
      </c>
      <c r="AL2645" s="22" t="s">
        <v>20</v>
      </c>
      <c r="AM2645" s="25">
        <v>1</v>
      </c>
      <c r="AN2645" s="25">
        <v>1850</v>
      </c>
      <c r="AO2645" s="25">
        <v>2400</v>
      </c>
      <c r="AP2645" s="25">
        <v>2400</v>
      </c>
      <c r="AQ2645" s="25">
        <v>2.9</v>
      </c>
      <c r="AR2645" s="25">
        <v>10.656000000000001</v>
      </c>
      <c r="AS2645" s="157" t="s">
        <v>22</v>
      </c>
      <c r="AT2645" s="96"/>
      <c r="AU2645" s="92" t="s">
        <v>2181</v>
      </c>
      <c r="AV2645" s="91" t="s">
        <v>152</v>
      </c>
      <c r="AW2645" s="92" t="s">
        <v>152</v>
      </c>
      <c r="AX2645" s="92" t="s">
        <v>152</v>
      </c>
      <c r="AY2645" s="91" t="s">
        <v>152</v>
      </c>
      <c r="AZ2645" s="23"/>
      <c r="BA2645" s="25" t="s">
        <v>3206</v>
      </c>
      <c r="BB2645" t="s">
        <v>25</v>
      </c>
      <c r="BC2645">
        <v>17417</v>
      </c>
      <c r="BD2645" t="str">
        <f>IF(Z2645=BC2645,"OK")</f>
        <v>OK</v>
      </c>
      <c r="BE2645">
        <v>2.9</v>
      </c>
      <c r="BF2645">
        <v>5.0999999999999997E-2</v>
      </c>
      <c r="BG2645">
        <v>1850</v>
      </c>
      <c r="BH2645">
        <v>2400</v>
      </c>
      <c r="BI2645">
        <v>2400</v>
      </c>
      <c r="BJ2645">
        <v>0</v>
      </c>
      <c r="BK2645">
        <v>0</v>
      </c>
      <c r="BL2645" t="str">
        <f>IF(ABS(AN2645*AO2645*AP2645/1000000000/AR2645-1)&lt;0.1,"OK","NO")</f>
        <v>OK</v>
      </c>
      <c r="BN2645" s="183"/>
    </row>
    <row r="2646" spans="1:66" ht="25.5" x14ac:dyDescent="0.25">
      <c r="A2646" s="51"/>
      <c r="B2646" s="94">
        <v>2633</v>
      </c>
      <c r="C2646" s="43">
        <v>1136762</v>
      </c>
      <c r="D2646" s="37">
        <v>1084891</v>
      </c>
      <c r="E2646" s="36" t="s">
        <v>3227</v>
      </c>
      <c r="F2646" s="151" t="s">
        <v>655</v>
      </c>
      <c r="G2646" s="28" t="s">
        <v>2182</v>
      </c>
      <c r="H2646" s="46" t="str">
        <f>IFERROR(IFERROR(IF(SEARCH("Usystems",$E2646)&gt;0,"Usystems"),IF(SEARCH("RIIFO",$E2646)&gt;0,"RIIFO","Uponor")),"Uponor")</f>
        <v>Usystems</v>
      </c>
      <c r="I2646" s="25">
        <f>IFERROR(MID($D2646,1,7)+0,"")</f>
        <v>1084891</v>
      </c>
      <c r="J2646" s="25" t="str">
        <f>IFERROR(MID($D2646,10,7)+0,"")</f>
        <v/>
      </c>
      <c r="K2646" s="25" t="str">
        <f>IFERROR(MID($D2646,19,7)+0,"")</f>
        <v/>
      </c>
      <c r="L2646" s="25" t="str">
        <f>IFERROR(MID($D2646,28,7)+0,"")</f>
        <v/>
      </c>
      <c r="M2646" s="25" t="str">
        <f>IF(IFERROR(MID($Q2646,1,7)+0,"")&lt;1130000,IF(INDEX(C:C,MATCH(LEFT(Q2646,7)+0,I:I,0))&lt;1130000,"",INDEX(C:C,MATCH(LEFT(Q2646,7)+0,I:I,0))),IFERROR(MID($Q2646,1,7)+0,""))</f>
        <v/>
      </c>
      <c r="N2646" s="25" t="str">
        <f>IF(IFERROR(MID($Q2646,10,7)+0,"")&lt;1130000,"",IFERROR(MID($Q2646,10,7)+0,""))</f>
        <v/>
      </c>
      <c r="O2646" s="25" t="str">
        <f>IF(IFERROR(MID($Q2646,19,7)+0,"")&lt;1130000,"",IFERROR(MID($Q2646,19,7)+0,""))</f>
        <v/>
      </c>
      <c r="P2646" s="25" t="str">
        <f>IF(M2646="","",IF(N2646="",M2646,M2646&amp;", "&amp;N2646))</f>
        <v/>
      </c>
      <c r="Q2646" s="23"/>
      <c r="R2646" s="23"/>
      <c r="S2646" s="35" t="s">
        <v>67</v>
      </c>
      <c r="T2646" s="25" t="s">
        <v>24</v>
      </c>
      <c r="U2646" s="185">
        <v>13401</v>
      </c>
      <c r="V2646" s="188">
        <v>15411</v>
      </c>
      <c r="W2646" s="189">
        <v>16490</v>
      </c>
      <c r="X2646" s="31">
        <v>18139</v>
      </c>
      <c r="Y2646" s="90">
        <f>IFERROR(ROUND(X2646/W2646-1,2),"")</f>
        <v>0.1</v>
      </c>
      <c r="Z2646" s="31">
        <f>IF(OR(S2646="VLD MLC components",S2646="VLD MLC pipes",S2646="VLD PEX components",S2646="VLD PEX pipes",S2646="VLD PHC components",S2646="VLD PHC pipes",S2646="Controls VLD"),"По запросу",X2646)</f>
        <v>18139</v>
      </c>
      <c r="AA2646" s="63">
        <f>ROUND(X2646/1.2,3)</f>
        <v>15115.833000000001</v>
      </c>
      <c r="AB2646" s="23">
        <v>13741.666999999999</v>
      </c>
      <c r="AC2646" s="190">
        <f>IFERROR(ROUND(AA2646/AB2646-1,2),"")</f>
        <v>0.1</v>
      </c>
      <c r="AD2646" s="25">
        <v>3.5</v>
      </c>
      <c r="AE2646" s="25">
        <v>0.10656</v>
      </c>
      <c r="AF2646" s="25">
        <v>214</v>
      </c>
      <c r="AG2646" s="25">
        <v>600</v>
      </c>
      <c r="AH2646" s="25">
        <v>121</v>
      </c>
      <c r="AI2646" s="25">
        <v>205</v>
      </c>
      <c r="AJ2646" s="22" t="s">
        <v>20</v>
      </c>
      <c r="AK2646" s="22" t="s">
        <v>20</v>
      </c>
      <c r="AL2646" s="22" t="s">
        <v>20</v>
      </c>
      <c r="AM2646" s="25">
        <v>1</v>
      </c>
      <c r="AN2646" s="25">
        <v>1400</v>
      </c>
      <c r="AO2646" s="25">
        <v>2400</v>
      </c>
      <c r="AP2646" s="25">
        <v>2400</v>
      </c>
      <c r="AQ2646" s="25">
        <v>3.5</v>
      </c>
      <c r="AR2646" s="25">
        <v>8.0640000000000001</v>
      </c>
      <c r="AS2646" s="157">
        <v>0</v>
      </c>
      <c r="AT2646" s="96"/>
      <c r="AU2646" s="92" t="s">
        <v>2181</v>
      </c>
      <c r="AV2646" s="91" t="s">
        <v>152</v>
      </c>
      <c r="AW2646" s="92" t="s">
        <v>152</v>
      </c>
      <c r="AX2646" s="92" t="s">
        <v>152</v>
      </c>
      <c r="AY2646" s="91" t="s">
        <v>152</v>
      </c>
      <c r="AZ2646" s="23"/>
      <c r="BA2646" s="25" t="s">
        <v>3226</v>
      </c>
      <c r="BB2646" t="s">
        <v>25</v>
      </c>
      <c r="BC2646">
        <v>18139</v>
      </c>
      <c r="BD2646" t="str">
        <f>IF(Z2646=BC2646,"OK")</f>
        <v>OK</v>
      </c>
      <c r="BE2646">
        <v>3.5</v>
      </c>
      <c r="BF2646">
        <v>0.10656</v>
      </c>
      <c r="BG2646">
        <v>1400</v>
      </c>
      <c r="BH2646">
        <v>2400</v>
      </c>
      <c r="BI2646">
        <v>2400</v>
      </c>
      <c r="BJ2646">
        <v>0</v>
      </c>
      <c r="BK2646">
        <v>0</v>
      </c>
      <c r="BL2646" t="str">
        <f>IF(ABS(AN2646*AO2646*AP2646/1000000000/AR2646-1)&lt;0.1,"OK","NO")</f>
        <v>OK</v>
      </c>
      <c r="BN2646" s="183"/>
    </row>
    <row r="2647" spans="1:66" ht="25.5" x14ac:dyDescent="0.25">
      <c r="A2647" s="51"/>
      <c r="B2647" s="94">
        <v>2634</v>
      </c>
      <c r="C2647" s="43">
        <v>1136763</v>
      </c>
      <c r="D2647" s="37">
        <v>1084890</v>
      </c>
      <c r="E2647" s="36" t="s">
        <v>3225</v>
      </c>
      <c r="F2647" s="151" t="s">
        <v>655</v>
      </c>
      <c r="G2647" s="28" t="s">
        <v>2182</v>
      </c>
      <c r="H2647" s="46" t="str">
        <f>IFERROR(IFERROR(IF(SEARCH("Usystems",$E2647)&gt;0,"Usystems"),IF(SEARCH("RIIFO",$E2647)&gt;0,"RIIFO","Uponor")),"Uponor")</f>
        <v>Usystems</v>
      </c>
      <c r="I2647" s="25">
        <f>IFERROR(MID($D2647,1,7)+0,"")</f>
        <v>1084890</v>
      </c>
      <c r="J2647" s="25" t="str">
        <f>IFERROR(MID($D2647,10,7)+0,"")</f>
        <v/>
      </c>
      <c r="K2647" s="25" t="str">
        <f>IFERROR(MID($D2647,19,7)+0,"")</f>
        <v/>
      </c>
      <c r="L2647" s="25" t="str">
        <f>IFERROR(MID($D2647,28,7)+0,"")</f>
        <v/>
      </c>
      <c r="M2647" s="25" t="str">
        <f>IF(IFERROR(MID($Q2647,1,7)+0,"")&lt;1130000,IF(INDEX(C:C,MATCH(LEFT(Q2647,7)+0,I:I,0))&lt;1130000,"",INDEX(C:C,MATCH(LEFT(Q2647,7)+0,I:I,0))),IFERROR(MID($Q2647,1,7)+0,""))</f>
        <v/>
      </c>
      <c r="N2647" s="25" t="str">
        <f>IF(IFERROR(MID($Q2647,10,7)+0,"")&lt;1130000,"",IFERROR(MID($Q2647,10,7)+0,""))</f>
        <v/>
      </c>
      <c r="O2647" s="25" t="str">
        <f>IF(IFERROR(MID($Q2647,19,7)+0,"")&lt;1130000,"",IFERROR(MID($Q2647,19,7)+0,""))</f>
        <v/>
      </c>
      <c r="P2647" s="25" t="str">
        <f>IF(M2647="","",IF(N2647="",M2647,M2647&amp;", "&amp;N2647))</f>
        <v/>
      </c>
      <c r="Q2647" s="23"/>
      <c r="R2647" s="23"/>
      <c r="S2647" s="35" t="s">
        <v>67</v>
      </c>
      <c r="T2647" s="25" t="s">
        <v>24</v>
      </c>
      <c r="U2647" s="185">
        <v>14107</v>
      </c>
      <c r="V2647" s="188">
        <v>16223</v>
      </c>
      <c r="W2647" s="189">
        <v>17359</v>
      </c>
      <c r="X2647" s="31">
        <v>19095</v>
      </c>
      <c r="Y2647" s="90">
        <f>IFERROR(ROUND(X2647/W2647-1,2),"")</f>
        <v>0.1</v>
      </c>
      <c r="Z2647" s="31">
        <f>IF(OR(S2647="VLD MLC components",S2647="VLD MLC pipes",S2647="VLD PEX components",S2647="VLD PEX pipes",S2647="VLD PHC components",S2647="VLD PHC pipes",S2647="Controls VLD"),"По запросу",X2647)</f>
        <v>19095</v>
      </c>
      <c r="AA2647" s="63">
        <f>ROUND(X2647/1.2,3)</f>
        <v>15912.5</v>
      </c>
      <c r="AB2647" s="23">
        <v>14465.833000000001</v>
      </c>
      <c r="AC2647" s="190">
        <f>IFERROR(ROUND(AA2647/AB2647-1,2),"")</f>
        <v>0.1</v>
      </c>
      <c r="AD2647" s="25">
        <v>4</v>
      </c>
      <c r="AE2647" s="25">
        <v>0.10656</v>
      </c>
      <c r="AF2647" s="25">
        <v>112</v>
      </c>
      <c r="AG2647" s="25">
        <v>266</v>
      </c>
      <c r="AH2647" s="25">
        <v>404</v>
      </c>
      <c r="AI2647" s="25">
        <v>226</v>
      </c>
      <c r="AJ2647" s="22" t="s">
        <v>20</v>
      </c>
      <c r="AK2647" s="22" t="s">
        <v>20</v>
      </c>
      <c r="AL2647" s="22" t="s">
        <v>20</v>
      </c>
      <c r="AM2647" s="25">
        <v>1</v>
      </c>
      <c r="AN2647" s="25">
        <v>1400</v>
      </c>
      <c r="AO2647" s="25">
        <v>2400</v>
      </c>
      <c r="AP2647" s="25">
        <v>2400</v>
      </c>
      <c r="AQ2647" s="25">
        <v>4</v>
      </c>
      <c r="AR2647" s="25">
        <v>8.0640000000000001</v>
      </c>
      <c r="AS2647" s="157">
        <v>15</v>
      </c>
      <c r="AT2647" s="96"/>
      <c r="AU2647" s="92" t="s">
        <v>2181</v>
      </c>
      <c r="AV2647" s="91" t="s">
        <v>152</v>
      </c>
      <c r="AW2647" s="92" t="s">
        <v>152</v>
      </c>
      <c r="AX2647" s="92" t="s">
        <v>152</v>
      </c>
      <c r="AY2647" s="91" t="s">
        <v>152</v>
      </c>
      <c r="AZ2647" s="23"/>
      <c r="BA2647" s="25" t="s">
        <v>3224</v>
      </c>
      <c r="BB2647" t="s">
        <v>25</v>
      </c>
      <c r="BC2647">
        <v>19095</v>
      </c>
      <c r="BD2647" t="str">
        <f>IF(Z2647=BC2647,"OK")</f>
        <v>OK</v>
      </c>
      <c r="BE2647">
        <v>4</v>
      </c>
      <c r="BF2647">
        <v>0.10656</v>
      </c>
      <c r="BG2647">
        <v>1400</v>
      </c>
      <c r="BH2647">
        <v>2400</v>
      </c>
      <c r="BI2647">
        <v>2400</v>
      </c>
      <c r="BJ2647">
        <v>0</v>
      </c>
      <c r="BK2647">
        <v>0</v>
      </c>
      <c r="BL2647" t="str">
        <f>IF(ABS(AN2647*AO2647*AP2647/1000000000/AR2647-1)&lt;0.1,"OK","NO")</f>
        <v>OK</v>
      </c>
      <c r="BN2647" s="183"/>
    </row>
    <row r="2648" spans="1:66" ht="25.5" x14ac:dyDescent="0.25">
      <c r="A2648" s="51"/>
      <c r="B2648" s="94">
        <v>2635</v>
      </c>
      <c r="C2648" s="43">
        <v>1136771</v>
      </c>
      <c r="D2648" s="37">
        <v>1086836</v>
      </c>
      <c r="E2648" s="36" t="s">
        <v>3223</v>
      </c>
      <c r="F2648" s="151" t="s">
        <v>655</v>
      </c>
      <c r="G2648" s="28" t="s">
        <v>2182</v>
      </c>
      <c r="H2648" s="46" t="str">
        <f>IFERROR(IFERROR(IF(SEARCH("Usystems",$E2648)&gt;0,"Usystems"),IF(SEARCH("RIIFO",$E2648)&gt;0,"RIIFO","Uponor")),"Uponor")</f>
        <v>Usystems</v>
      </c>
      <c r="I2648" s="25">
        <f>IFERROR(MID($D2648,1,7)+0,"")</f>
        <v>1086836</v>
      </c>
      <c r="J2648" s="25" t="str">
        <f>IFERROR(MID($D2648,10,7)+0,"")</f>
        <v/>
      </c>
      <c r="K2648" s="25" t="str">
        <f>IFERROR(MID($D2648,19,7)+0,"")</f>
        <v/>
      </c>
      <c r="L2648" s="25" t="str">
        <f>IFERROR(MID($D2648,28,7)+0,"")</f>
        <v/>
      </c>
      <c r="M2648" s="25" t="str">
        <f>IF(IFERROR(MID($Q2648,1,7)+0,"")&lt;1130000,IF(INDEX(C:C,MATCH(LEFT(Q2648,7)+0,I:I,0))&lt;1130000,"",INDEX(C:C,MATCH(LEFT(Q2648,7)+0,I:I,0))),IFERROR(MID($Q2648,1,7)+0,""))</f>
        <v/>
      </c>
      <c r="N2648" s="25" t="str">
        <f>IF(IFERROR(MID($Q2648,10,7)+0,"")&lt;1130000,"",IFERROR(MID($Q2648,10,7)+0,""))</f>
        <v/>
      </c>
      <c r="O2648" s="25" t="str">
        <f>IF(IFERROR(MID($Q2648,19,7)+0,"")&lt;1130000,"",IFERROR(MID($Q2648,19,7)+0,""))</f>
        <v/>
      </c>
      <c r="P2648" s="25" t="str">
        <f>IF(M2648="","",IF(N2648="",M2648,M2648&amp;", "&amp;N2648))</f>
        <v/>
      </c>
      <c r="Q2648" s="23"/>
      <c r="R2648" s="43">
        <v>1136774</v>
      </c>
      <c r="S2648" s="35" t="s">
        <v>67</v>
      </c>
      <c r="T2648" s="25" t="s">
        <v>24</v>
      </c>
      <c r="U2648" s="185">
        <v>7238</v>
      </c>
      <c r="V2648" s="188">
        <v>7745</v>
      </c>
      <c r="W2648" s="189">
        <v>8287</v>
      </c>
      <c r="X2648" s="31">
        <v>9116</v>
      </c>
      <c r="Y2648" s="90">
        <f>IFERROR(ROUND(X2648/W2648-1,2),"")</f>
        <v>0.1</v>
      </c>
      <c r="Z2648" s="31">
        <f>IF(OR(S2648="VLD MLC components",S2648="VLD MLC pipes",S2648="VLD PEX components",S2648="VLD PEX pipes",S2648="VLD PHC components",S2648="VLD PHC pipes",S2648="Controls VLD"),"По запросу",X2648)</f>
        <v>9116</v>
      </c>
      <c r="AA2648" s="63">
        <f>ROUND(X2648/1.2,3)</f>
        <v>7596.6670000000004</v>
      </c>
      <c r="AB2648" s="23">
        <v>6905.8329999999996</v>
      </c>
      <c r="AC2648" s="190">
        <f>IFERROR(ROUND(AA2648/AB2648-1,2),"")</f>
        <v>0.1</v>
      </c>
      <c r="AD2648" s="25">
        <v>1.839</v>
      </c>
      <c r="AE2648" s="25">
        <v>3.6299999999999999E-2</v>
      </c>
      <c r="AF2648" s="25">
        <v>2007</v>
      </c>
      <c r="AG2648" s="25">
        <v>1400</v>
      </c>
      <c r="AH2648" s="25">
        <v>730</v>
      </c>
      <c r="AI2648" s="25">
        <v>1166</v>
      </c>
      <c r="AJ2648" s="22" t="s">
        <v>20</v>
      </c>
      <c r="AK2648" s="22" t="s">
        <v>20</v>
      </c>
      <c r="AL2648" s="22" t="s">
        <v>20</v>
      </c>
      <c r="AM2648" s="25">
        <v>1</v>
      </c>
      <c r="AN2648" s="25">
        <v>2200</v>
      </c>
      <c r="AO2648" s="25">
        <v>1500</v>
      </c>
      <c r="AP2648" s="25">
        <v>2200</v>
      </c>
      <c r="AQ2648" s="25">
        <v>1.839</v>
      </c>
      <c r="AR2648" s="25">
        <v>7.26</v>
      </c>
      <c r="AS2648" s="157">
        <v>32</v>
      </c>
      <c r="AT2648" s="96"/>
      <c r="AU2648" s="92" t="s">
        <v>2181</v>
      </c>
      <c r="AV2648" s="91" t="s">
        <v>152</v>
      </c>
      <c r="AW2648" s="92" t="s">
        <v>152</v>
      </c>
      <c r="AX2648" s="92" t="s">
        <v>152</v>
      </c>
      <c r="AY2648" s="91" t="s">
        <v>152</v>
      </c>
      <c r="AZ2648" s="23"/>
      <c r="BA2648" s="25" t="s">
        <v>3222</v>
      </c>
      <c r="BB2648" t="s">
        <v>25</v>
      </c>
      <c r="BC2648">
        <v>9116</v>
      </c>
      <c r="BD2648" t="str">
        <f>IF(Z2648=BC2648,"OK")</f>
        <v>OK</v>
      </c>
      <c r="BE2648">
        <v>1.839</v>
      </c>
      <c r="BF2648">
        <v>3.6299999999999999E-2</v>
      </c>
      <c r="BG2648">
        <v>2200</v>
      </c>
      <c r="BH2648">
        <v>1500</v>
      </c>
      <c r="BI2648">
        <v>2200</v>
      </c>
      <c r="BJ2648">
        <v>0</v>
      </c>
      <c r="BK2648">
        <v>0</v>
      </c>
      <c r="BL2648" t="str">
        <f>IF(ABS(AN2648*AO2648*AP2648/1000000000/AR2648-1)&lt;0.1,"OK","NO")</f>
        <v>OK</v>
      </c>
      <c r="BN2648" s="183"/>
    </row>
    <row r="2649" spans="1:66" ht="25.5" x14ac:dyDescent="0.25">
      <c r="A2649" s="51"/>
      <c r="B2649" s="94">
        <v>2636</v>
      </c>
      <c r="C2649" s="43">
        <v>1136772</v>
      </c>
      <c r="D2649" s="37">
        <v>1086837</v>
      </c>
      <c r="E2649" s="36" t="s">
        <v>3221</v>
      </c>
      <c r="F2649" s="151" t="s">
        <v>655</v>
      </c>
      <c r="G2649" s="28" t="s">
        <v>2182</v>
      </c>
      <c r="H2649" s="46" t="str">
        <f>IFERROR(IFERROR(IF(SEARCH("Usystems",$E2649)&gt;0,"Usystems"),IF(SEARCH("RIIFO",$E2649)&gt;0,"RIIFO","Uponor")),"Uponor")</f>
        <v>Usystems</v>
      </c>
      <c r="I2649" s="25">
        <f>IFERROR(MID($D2649,1,7)+0,"")</f>
        <v>1086837</v>
      </c>
      <c r="J2649" s="25" t="str">
        <f>IFERROR(MID($D2649,10,7)+0,"")</f>
        <v/>
      </c>
      <c r="K2649" s="25" t="str">
        <f>IFERROR(MID($D2649,19,7)+0,"")</f>
        <v/>
      </c>
      <c r="L2649" s="25" t="str">
        <f>IFERROR(MID($D2649,28,7)+0,"")</f>
        <v/>
      </c>
      <c r="M2649" s="25" t="str">
        <f>IF(IFERROR(MID($Q2649,1,7)+0,"")&lt;1130000,IF(INDEX(C:C,MATCH(LEFT(Q2649,7)+0,I:I,0))&lt;1130000,"",INDEX(C:C,MATCH(LEFT(Q2649,7)+0,I:I,0))),IFERROR(MID($Q2649,1,7)+0,""))</f>
        <v/>
      </c>
      <c r="N2649" s="25" t="str">
        <f>IF(IFERROR(MID($Q2649,10,7)+0,"")&lt;1130000,"",IFERROR(MID($Q2649,10,7)+0,""))</f>
        <v/>
      </c>
      <c r="O2649" s="25" t="str">
        <f>IF(IFERROR(MID($Q2649,19,7)+0,"")&lt;1130000,"",IFERROR(MID($Q2649,19,7)+0,""))</f>
        <v/>
      </c>
      <c r="P2649" s="25" t="str">
        <f>IF(M2649="","",IF(N2649="",M2649,M2649&amp;", "&amp;N2649))</f>
        <v/>
      </c>
      <c r="Q2649" s="23"/>
      <c r="R2649" s="43">
        <v>1136775</v>
      </c>
      <c r="S2649" s="35" t="s">
        <v>67</v>
      </c>
      <c r="T2649" s="25" t="s">
        <v>24</v>
      </c>
      <c r="U2649" s="185">
        <v>7785</v>
      </c>
      <c r="V2649" s="188">
        <v>8330</v>
      </c>
      <c r="W2649" s="189">
        <v>8913</v>
      </c>
      <c r="X2649" s="31">
        <v>9804</v>
      </c>
      <c r="Y2649" s="90">
        <f>IFERROR(ROUND(X2649/W2649-1,2),"")</f>
        <v>0.1</v>
      </c>
      <c r="Z2649" s="31">
        <f>IF(OR(S2649="VLD MLC components",S2649="VLD MLC pipes",S2649="VLD PEX components",S2649="VLD PEX pipes",S2649="VLD PHC components",S2649="VLD PHC pipes",S2649="Controls VLD"),"По запросу",X2649)</f>
        <v>9804</v>
      </c>
      <c r="AA2649" s="63">
        <f>ROUND(X2649/1.2,3)</f>
        <v>8170</v>
      </c>
      <c r="AB2649" s="23">
        <v>7427.5</v>
      </c>
      <c r="AC2649" s="190">
        <f>IFERROR(ROUND(AA2649/AB2649-1,2),"")</f>
        <v>0.1</v>
      </c>
      <c r="AD2649" s="25">
        <v>2</v>
      </c>
      <c r="AE2649" s="25">
        <v>3.6299999999999999E-2</v>
      </c>
      <c r="AF2649" s="25">
        <v>1507</v>
      </c>
      <c r="AG2649" s="25">
        <v>1061</v>
      </c>
      <c r="AH2649" s="25">
        <v>772</v>
      </c>
      <c r="AI2649" s="25">
        <v>1211</v>
      </c>
      <c r="AJ2649" s="22" t="s">
        <v>20</v>
      </c>
      <c r="AK2649" s="22" t="s">
        <v>20</v>
      </c>
      <c r="AL2649" s="22" t="s">
        <v>20</v>
      </c>
      <c r="AM2649" s="25">
        <v>1</v>
      </c>
      <c r="AN2649" s="25">
        <v>2200</v>
      </c>
      <c r="AO2649" s="25">
        <v>1500</v>
      </c>
      <c r="AP2649" s="25">
        <v>2200</v>
      </c>
      <c r="AQ2649" s="25">
        <v>2</v>
      </c>
      <c r="AR2649" s="25">
        <v>7.26</v>
      </c>
      <c r="AS2649" s="157">
        <v>200</v>
      </c>
      <c r="AT2649" s="96"/>
      <c r="AU2649" s="92" t="s">
        <v>2181</v>
      </c>
      <c r="AV2649" s="91" t="s">
        <v>152</v>
      </c>
      <c r="AW2649" s="92" t="s">
        <v>152</v>
      </c>
      <c r="AX2649" s="92" t="s">
        <v>152</v>
      </c>
      <c r="AY2649" s="91" t="s">
        <v>152</v>
      </c>
      <c r="AZ2649" s="23"/>
      <c r="BA2649" s="25" t="s">
        <v>3202</v>
      </c>
      <c r="BB2649" t="s">
        <v>25</v>
      </c>
      <c r="BC2649">
        <v>9804</v>
      </c>
      <c r="BD2649" t="str">
        <f>IF(Z2649=BC2649,"OK")</f>
        <v>OK</v>
      </c>
      <c r="BE2649">
        <v>2</v>
      </c>
      <c r="BF2649">
        <v>3.6299999999999999E-2</v>
      </c>
      <c r="BG2649">
        <v>2200</v>
      </c>
      <c r="BH2649">
        <v>1500</v>
      </c>
      <c r="BI2649">
        <v>2200</v>
      </c>
      <c r="BJ2649">
        <v>0</v>
      </c>
      <c r="BK2649">
        <v>0</v>
      </c>
      <c r="BL2649" t="str">
        <f>IF(ABS(AN2649*AO2649*AP2649/1000000000/AR2649-1)&lt;0.1,"OK","NO")</f>
        <v>OK</v>
      </c>
      <c r="BN2649" s="183"/>
    </row>
    <row r="2650" spans="1:66" ht="25.5" x14ac:dyDescent="0.25">
      <c r="A2650" s="51"/>
      <c r="B2650" s="94">
        <v>2637</v>
      </c>
      <c r="C2650" s="43">
        <v>1136773</v>
      </c>
      <c r="D2650" s="37">
        <v>1095572</v>
      </c>
      <c r="E2650" s="36" t="s">
        <v>3220</v>
      </c>
      <c r="F2650" s="151" t="s">
        <v>655</v>
      </c>
      <c r="G2650" s="28" t="s">
        <v>2182</v>
      </c>
      <c r="H2650" s="46" t="str">
        <f>IFERROR(IFERROR(IF(SEARCH("Usystems",$E2650)&gt;0,"Usystems"),IF(SEARCH("RIIFO",$E2650)&gt;0,"RIIFO","Uponor")),"Uponor")</f>
        <v>Usystems</v>
      </c>
      <c r="I2650" s="25">
        <f>IFERROR(MID($D2650,1,7)+0,"")</f>
        <v>1095572</v>
      </c>
      <c r="J2650" s="25" t="str">
        <f>IFERROR(MID($D2650,10,7)+0,"")</f>
        <v/>
      </c>
      <c r="K2650" s="25" t="str">
        <f>IFERROR(MID($D2650,19,7)+0,"")</f>
        <v/>
      </c>
      <c r="L2650" s="25" t="str">
        <f>IFERROR(MID($D2650,28,7)+0,"")</f>
        <v/>
      </c>
      <c r="M2650" s="25" t="str">
        <f>IF(IFERROR(MID($Q2650,1,7)+0,"")&lt;1130000,IF(INDEX(C:C,MATCH(LEFT(Q2650,7)+0,I:I,0))&lt;1130000,"",INDEX(C:C,MATCH(LEFT(Q2650,7)+0,I:I,0))),IFERROR(MID($Q2650,1,7)+0,""))</f>
        <v/>
      </c>
      <c r="N2650" s="25" t="str">
        <f>IF(IFERROR(MID($Q2650,10,7)+0,"")&lt;1130000,"",IFERROR(MID($Q2650,10,7)+0,""))</f>
        <v/>
      </c>
      <c r="O2650" s="25" t="str">
        <f>IF(IFERROR(MID($Q2650,19,7)+0,"")&lt;1130000,"",IFERROR(MID($Q2650,19,7)+0,""))</f>
        <v/>
      </c>
      <c r="P2650" s="25" t="str">
        <f>IF(M2650="","",IF(N2650="",M2650,M2650&amp;", "&amp;N2650))</f>
        <v/>
      </c>
      <c r="Q2650" s="23"/>
      <c r="R2650" s="23"/>
      <c r="S2650" s="35" t="s">
        <v>67</v>
      </c>
      <c r="T2650" s="25" t="s">
        <v>24</v>
      </c>
      <c r="U2650" s="185">
        <v>10120</v>
      </c>
      <c r="V2650" s="188">
        <v>11638</v>
      </c>
      <c r="W2650" s="189">
        <v>12453</v>
      </c>
      <c r="X2650" s="31">
        <v>13698</v>
      </c>
      <c r="Y2650" s="90">
        <f>IFERROR(ROUND(X2650/W2650-1,2),"")</f>
        <v>0.1</v>
      </c>
      <c r="Z2650" s="31">
        <f>IF(OR(S2650="VLD MLC components",S2650="VLD MLC pipes",S2650="VLD PEX components",S2650="VLD PEX pipes",S2650="VLD PHC components",S2650="VLD PHC pipes",S2650="Controls VLD"),"По запросу",X2650)</f>
        <v>13698</v>
      </c>
      <c r="AA2650" s="63">
        <f>ROUND(X2650/1.2,3)</f>
        <v>11415</v>
      </c>
      <c r="AB2650" s="23">
        <v>10377.5</v>
      </c>
      <c r="AC2650" s="190">
        <f>IFERROR(ROUND(AA2650/AB2650-1,2),"")</f>
        <v>0.1</v>
      </c>
      <c r="AD2650" s="25">
        <v>3.2</v>
      </c>
      <c r="AE2650" s="25">
        <v>5.3280000000000001E-2</v>
      </c>
      <c r="AF2650" s="25">
        <v>462</v>
      </c>
      <c r="AG2650" s="25">
        <v>490</v>
      </c>
      <c r="AH2650" s="25">
        <v>349</v>
      </c>
      <c r="AI2650" s="25">
        <v>67</v>
      </c>
      <c r="AJ2650" s="22" t="s">
        <v>20</v>
      </c>
      <c r="AK2650" s="22" t="s">
        <v>20</v>
      </c>
      <c r="AL2650" s="22" t="s">
        <v>20</v>
      </c>
      <c r="AM2650" s="25">
        <v>1</v>
      </c>
      <c r="AN2650" s="25">
        <v>2350</v>
      </c>
      <c r="AO2650" s="25">
        <v>1800</v>
      </c>
      <c r="AP2650" s="25">
        <v>2350</v>
      </c>
      <c r="AQ2650" s="25">
        <v>3.2</v>
      </c>
      <c r="AR2650" s="25">
        <v>9.9405000000000001</v>
      </c>
      <c r="AS2650" s="157">
        <v>0</v>
      </c>
      <c r="AT2650" s="96"/>
      <c r="AU2650" s="92" t="s">
        <v>2181</v>
      </c>
      <c r="AV2650" s="91" t="s">
        <v>152</v>
      </c>
      <c r="AW2650" s="92" t="s">
        <v>152</v>
      </c>
      <c r="AX2650" s="92" t="s">
        <v>152</v>
      </c>
      <c r="AY2650" s="91" t="s">
        <v>152</v>
      </c>
      <c r="AZ2650" s="23"/>
      <c r="BA2650" s="25" t="s">
        <v>3219</v>
      </c>
      <c r="BB2650" t="s">
        <v>25</v>
      </c>
      <c r="BC2650">
        <v>13698</v>
      </c>
      <c r="BD2650" t="str">
        <f>IF(Z2650=BC2650,"OK")</f>
        <v>OK</v>
      </c>
      <c r="BE2650">
        <v>3.2</v>
      </c>
      <c r="BF2650">
        <v>5.3280000000000001E-2</v>
      </c>
      <c r="BG2650">
        <v>2350</v>
      </c>
      <c r="BH2650">
        <v>1800</v>
      </c>
      <c r="BI2650">
        <v>2350</v>
      </c>
      <c r="BJ2650">
        <v>0</v>
      </c>
      <c r="BK2650">
        <v>0</v>
      </c>
      <c r="BL2650" t="str">
        <f>IF(ABS(AN2650*AO2650*AP2650/1000000000/AR2650-1)&lt;0.1,"OK","NO")</f>
        <v>OK</v>
      </c>
      <c r="BN2650" s="183"/>
    </row>
    <row r="2651" spans="1:66" ht="25.5" x14ac:dyDescent="0.25">
      <c r="A2651" s="51"/>
      <c r="B2651" s="94">
        <v>2638</v>
      </c>
      <c r="C2651" s="43">
        <v>1136764</v>
      </c>
      <c r="D2651" s="25"/>
      <c r="E2651" s="36" t="s">
        <v>3218</v>
      </c>
      <c r="F2651" s="151" t="s">
        <v>21</v>
      </c>
      <c r="G2651" s="41" t="s">
        <v>30</v>
      </c>
      <c r="H2651" s="46" t="str">
        <f>IFERROR(IFERROR(IF(SEARCH("Usystems",$E2651)&gt;0,"Usystems"),IF(SEARCH("RIIFO",$E2651)&gt;0,"RIIFO","Uponor")),"Uponor")</f>
        <v>Usystems</v>
      </c>
      <c r="I2651" s="25" t="str">
        <f>IFERROR(MID($D2651,1,7)+0,"")</f>
        <v/>
      </c>
      <c r="J2651" s="25" t="str">
        <f>IFERROR(MID($D2651,10,7)+0,"")</f>
        <v/>
      </c>
      <c r="K2651" s="25" t="str">
        <f>IFERROR(MID($D2651,19,7)+0,"")</f>
        <v/>
      </c>
      <c r="L2651" s="25" t="str">
        <f>IFERROR(MID($D2651,28,7)+0,"")</f>
        <v/>
      </c>
      <c r="M2651" s="25">
        <f>IF(IFERROR(MID($Q2651,1,7)+0,"")&lt;1130000,IF(INDEX(C:C,MATCH(LEFT(Q2651,7)+0,I:I,0))&lt;1130000,"",INDEX(C:C,MATCH(LEFT(Q2651,7)+0,I:I,0))),IFERROR(MID($Q2651,1,7)+0,""))</f>
        <v>1136755</v>
      </c>
      <c r="N2651" s="25" t="str">
        <f>IF(IFERROR(MID($Q2651,10,7)+0,"")&lt;1130000,"",IFERROR(MID($Q2651,10,7)+0,""))</f>
        <v/>
      </c>
      <c r="O2651" s="25" t="str">
        <f>IF(IFERROR(MID($Q2651,19,7)+0,"")&lt;1130000,"",IFERROR(MID($Q2651,19,7)+0,""))</f>
        <v/>
      </c>
      <c r="P2651" s="25">
        <f>IF(M2651="","",IF(N2651="",M2651,M2651&amp;", "&amp;N2651))</f>
        <v>1136755</v>
      </c>
      <c r="Q2651" s="43" t="s">
        <v>7159</v>
      </c>
      <c r="R2651" s="43"/>
      <c r="S2651" s="35" t="s">
        <v>67</v>
      </c>
      <c r="T2651" s="34" t="s">
        <v>24</v>
      </c>
      <c r="U2651" s="185">
        <v>10214</v>
      </c>
      <c r="V2651" s="188">
        <v>10929</v>
      </c>
      <c r="W2651" s="189">
        <v>11694</v>
      </c>
      <c r="X2651" s="31">
        <v>12863</v>
      </c>
      <c r="Y2651" s="90">
        <f>IFERROR(ROUND(X2651/W2651-1,2),"")</f>
        <v>0.1</v>
      </c>
      <c r="Z2651" s="31">
        <f>IF(OR(S2651="VLD MLC components",S2651="VLD MLC pipes",S2651="VLD PEX components",S2651="VLD PEX pipes",S2651="VLD PHC components",S2651="VLD PHC pipes",S2651="Controls VLD"),"По запросу",X2651)</f>
        <v>12863</v>
      </c>
      <c r="AA2651" s="63">
        <f>ROUND(X2651/1.2,3)</f>
        <v>10719.166999999999</v>
      </c>
      <c r="AB2651" s="23">
        <v>9745</v>
      </c>
      <c r="AC2651" s="190">
        <f>IFERROR(ROUND(AA2651/AB2651-1,2),"")</f>
        <v>0.1</v>
      </c>
      <c r="AD2651" s="25">
        <v>2.5</v>
      </c>
      <c r="AE2651" s="25">
        <v>5.3280000000000001E-2</v>
      </c>
      <c r="AF2651" s="25">
        <v>0</v>
      </c>
      <c r="AG2651" s="25" t="s">
        <v>22</v>
      </c>
      <c r="AH2651" s="25">
        <v>0</v>
      </c>
      <c r="AI2651" s="25">
        <v>0</v>
      </c>
      <c r="AJ2651" s="22" t="s">
        <v>20</v>
      </c>
      <c r="AK2651" s="42" t="s">
        <v>19</v>
      </c>
      <c r="AL2651" s="22" t="s">
        <v>20</v>
      </c>
      <c r="AM2651" s="25">
        <v>1</v>
      </c>
      <c r="AN2651" s="25"/>
      <c r="AO2651" s="25"/>
      <c r="AP2651" s="25"/>
      <c r="AQ2651" s="25"/>
      <c r="AR2651" s="25"/>
      <c r="AS2651" s="157" t="s">
        <v>22</v>
      </c>
      <c r="AT2651" s="93"/>
      <c r="AU2651" s="92" t="s">
        <v>2181</v>
      </c>
      <c r="AV2651" s="91" t="s">
        <v>152</v>
      </c>
      <c r="AW2651" s="92" t="s">
        <v>152</v>
      </c>
      <c r="AX2651" s="92" t="s">
        <v>48</v>
      </c>
      <c r="AY2651" s="91" t="s">
        <v>152</v>
      </c>
      <c r="AZ2651" s="23" t="s">
        <v>24</v>
      </c>
      <c r="BA2651" s="25" t="s">
        <v>3217</v>
      </c>
      <c r="BB2651" t="s">
        <v>48</v>
      </c>
      <c r="BC2651" t="e">
        <v>#N/A</v>
      </c>
      <c r="BD2651" t="e">
        <f>IF(Z2651=BC2651,"OK")</f>
        <v>#N/A</v>
      </c>
      <c r="BE2651">
        <v>2.5</v>
      </c>
      <c r="BF2651">
        <v>5.3280000000000001E-2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 t="e">
        <f>IF(ABS(AN2651*AO2651*AP2651/1000000000/AR2651-1)&lt;0.1,"OK","NO")</f>
        <v>#DIV/0!</v>
      </c>
      <c r="BN2651" s="183"/>
    </row>
    <row r="2652" spans="1:66" ht="38.25" x14ac:dyDescent="0.25">
      <c r="A2652" s="51"/>
      <c r="B2652" s="94">
        <v>2639</v>
      </c>
      <c r="C2652" s="43">
        <v>1136765</v>
      </c>
      <c r="D2652" s="25"/>
      <c r="E2652" s="36" t="s">
        <v>3216</v>
      </c>
      <c r="F2652" s="151" t="s">
        <v>21</v>
      </c>
      <c r="G2652" s="41" t="s">
        <v>29</v>
      </c>
      <c r="H2652" s="46" t="str">
        <f>IFERROR(IFERROR(IF(SEARCH("Usystems",$E2652)&gt;0,"Usystems"),IF(SEARCH("RIIFO",$E2652)&gt;0,"RIIFO","Uponor")),"Uponor")</f>
        <v>Usystems</v>
      </c>
      <c r="I2652" s="25" t="str">
        <f>IFERROR(MID($D2652,1,7)+0,"")</f>
        <v/>
      </c>
      <c r="J2652" s="25" t="str">
        <f>IFERROR(MID($D2652,10,7)+0,"")</f>
        <v/>
      </c>
      <c r="K2652" s="25" t="str">
        <f>IFERROR(MID($D2652,19,7)+0,"")</f>
        <v/>
      </c>
      <c r="L2652" s="25" t="str">
        <f>IFERROR(MID($D2652,28,7)+0,"")</f>
        <v/>
      </c>
      <c r="M2652" s="25">
        <f>IF(IFERROR(MID($Q2652,1,7)+0,"")&lt;1130000,IF(INDEX(C:C,MATCH(LEFT(Q2652,7)+0,I:I,0))&lt;1130000,"",INDEX(C:C,MATCH(LEFT(Q2652,7)+0,I:I,0))),IFERROR(MID($Q2652,1,7)+0,""))</f>
        <v>1136756</v>
      </c>
      <c r="N2652" s="25" t="str">
        <f>IF(IFERROR(MID($Q2652,10,7)+0,"")&lt;1130000,"",IFERROR(MID($Q2652,10,7)+0,""))</f>
        <v/>
      </c>
      <c r="O2652" s="25" t="str">
        <f>IF(IFERROR(MID($Q2652,19,7)+0,"")&lt;1130000,"",IFERROR(MID($Q2652,19,7)+0,""))</f>
        <v/>
      </c>
      <c r="P2652" s="25">
        <f>IF(M2652="","",IF(N2652="",M2652,M2652&amp;", "&amp;N2652))</f>
        <v>1136756</v>
      </c>
      <c r="Q2652" s="43" t="s">
        <v>7160</v>
      </c>
      <c r="R2652" s="43"/>
      <c r="S2652" s="35" t="s">
        <v>67</v>
      </c>
      <c r="T2652" s="34" t="s">
        <v>24</v>
      </c>
      <c r="U2652" s="185">
        <v>11872</v>
      </c>
      <c r="V2652" s="188">
        <v>12703</v>
      </c>
      <c r="W2652" s="189">
        <v>13592</v>
      </c>
      <c r="X2652" s="31">
        <v>14951</v>
      </c>
      <c r="Y2652" s="90">
        <f>IFERROR(ROUND(X2652/W2652-1,2),"")</f>
        <v>0.1</v>
      </c>
      <c r="Z2652" s="31">
        <f>IF(OR(S2652="VLD MLC components",S2652="VLD MLC pipes",S2652="VLD PEX components",S2652="VLD PEX pipes",S2652="VLD PHC components",S2652="VLD PHC pipes",S2652="Controls VLD"),"По запросу",X2652)</f>
        <v>14951</v>
      </c>
      <c r="AA2652" s="63">
        <f>ROUND(X2652/1.2,3)</f>
        <v>12459.166999999999</v>
      </c>
      <c r="AB2652" s="23">
        <v>11326.666999999999</v>
      </c>
      <c r="AC2652" s="190">
        <f>IFERROR(ROUND(AA2652/AB2652-1,2),"")</f>
        <v>0.1</v>
      </c>
      <c r="AD2652" s="25">
        <v>2.41</v>
      </c>
      <c r="AE2652" s="25">
        <v>5.1839999999999997E-2</v>
      </c>
      <c r="AF2652" s="25">
        <v>166</v>
      </c>
      <c r="AG2652" s="25">
        <v>193</v>
      </c>
      <c r="AH2652" s="25">
        <v>205</v>
      </c>
      <c r="AI2652" s="25">
        <v>205</v>
      </c>
      <c r="AJ2652" s="22" t="s">
        <v>20</v>
      </c>
      <c r="AK2652" s="22" t="s">
        <v>20</v>
      </c>
      <c r="AL2652" s="22" t="s">
        <v>20</v>
      </c>
      <c r="AM2652" s="25">
        <v>1</v>
      </c>
      <c r="AN2652" s="25"/>
      <c r="AO2652" s="25"/>
      <c r="AP2652" s="25"/>
      <c r="AQ2652" s="25"/>
      <c r="AR2652" s="25"/>
      <c r="AS2652" s="157">
        <v>205</v>
      </c>
      <c r="AT2652" s="93"/>
      <c r="AU2652" s="92" t="s">
        <v>2181</v>
      </c>
      <c r="AV2652" s="91" t="s">
        <v>152</v>
      </c>
      <c r="AW2652" s="92" t="s">
        <v>152</v>
      </c>
      <c r="AX2652" s="92" t="s">
        <v>48</v>
      </c>
      <c r="AY2652" s="91" t="s">
        <v>152</v>
      </c>
      <c r="AZ2652" s="23" t="s">
        <v>24</v>
      </c>
      <c r="BA2652" s="25" t="s">
        <v>3214</v>
      </c>
      <c r="BB2652" t="s">
        <v>25</v>
      </c>
      <c r="BC2652">
        <v>14951</v>
      </c>
      <c r="BD2652" t="str">
        <f>IF(Z2652=BC2652,"OK")</f>
        <v>OK</v>
      </c>
      <c r="BE2652">
        <v>2.41</v>
      </c>
      <c r="BF2652">
        <v>5.1839999999999997E-2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 t="e">
        <f>IF(ABS(AN2652*AO2652*AP2652/1000000000/AR2652-1)&lt;0.1,"OK","NO")</f>
        <v>#DIV/0!</v>
      </c>
      <c r="BN2652" s="183"/>
    </row>
    <row r="2653" spans="1:66" ht="38.25" x14ac:dyDescent="0.25">
      <c r="A2653" s="51"/>
      <c r="B2653" s="94">
        <v>2640</v>
      </c>
      <c r="C2653" s="43">
        <v>1136766</v>
      </c>
      <c r="D2653" s="25"/>
      <c r="E2653" s="36" t="s">
        <v>3215</v>
      </c>
      <c r="F2653" s="151" t="s">
        <v>21</v>
      </c>
      <c r="G2653" s="41" t="s">
        <v>29</v>
      </c>
      <c r="H2653" s="46" t="str">
        <f>IFERROR(IFERROR(IF(SEARCH("Usystems",$E2653)&gt;0,"Usystems"),IF(SEARCH("RIIFO",$E2653)&gt;0,"RIIFO","Uponor")),"Uponor")</f>
        <v>Usystems</v>
      </c>
      <c r="I2653" s="25" t="str">
        <f>IFERROR(MID($D2653,1,7)+0,"")</f>
        <v/>
      </c>
      <c r="J2653" s="25" t="str">
        <f>IFERROR(MID($D2653,10,7)+0,"")</f>
        <v/>
      </c>
      <c r="K2653" s="25" t="str">
        <f>IFERROR(MID($D2653,19,7)+0,"")</f>
        <v/>
      </c>
      <c r="L2653" s="25" t="str">
        <f>IFERROR(MID($D2653,28,7)+0,"")</f>
        <v/>
      </c>
      <c r="M2653" s="25">
        <f>IF(IFERROR(MID($Q2653,1,7)+0,"")&lt;1130000,IF(INDEX(C:C,MATCH(LEFT(Q2653,7)+0,I:I,0))&lt;1130000,"",INDEX(C:C,MATCH(LEFT(Q2653,7)+0,I:I,0))),IFERROR(MID($Q2653,1,7)+0,""))</f>
        <v>1136757</v>
      </c>
      <c r="N2653" s="25" t="str">
        <f>IF(IFERROR(MID($Q2653,10,7)+0,"")&lt;1130000,"",IFERROR(MID($Q2653,10,7)+0,""))</f>
        <v/>
      </c>
      <c r="O2653" s="25" t="str">
        <f>IF(IFERROR(MID($Q2653,19,7)+0,"")&lt;1130000,"",IFERROR(MID($Q2653,19,7)+0,""))</f>
        <v/>
      </c>
      <c r="P2653" s="25">
        <f>IF(M2653="","",IF(N2653="",M2653,M2653&amp;", "&amp;N2653))</f>
        <v>1136757</v>
      </c>
      <c r="Q2653" s="43" t="s">
        <v>7161</v>
      </c>
      <c r="R2653" s="43"/>
      <c r="S2653" s="35" t="s">
        <v>67</v>
      </c>
      <c r="T2653" s="34" t="s">
        <v>24</v>
      </c>
      <c r="U2653" s="185">
        <v>11872</v>
      </c>
      <c r="V2653" s="188">
        <v>12703</v>
      </c>
      <c r="W2653" s="189">
        <v>13592</v>
      </c>
      <c r="X2653" s="31">
        <v>14951</v>
      </c>
      <c r="Y2653" s="90">
        <f>IFERROR(ROUND(X2653/W2653-1,2),"")</f>
        <v>0.1</v>
      </c>
      <c r="Z2653" s="31">
        <f>IF(OR(S2653="VLD MLC components",S2653="VLD MLC pipes",S2653="VLD PEX components",S2653="VLD PEX pipes",S2653="VLD PHC components",S2653="VLD PHC pipes",S2653="Controls VLD"),"По запросу",X2653)</f>
        <v>14951</v>
      </c>
      <c r="AA2653" s="63">
        <f>ROUND(X2653/1.2,3)</f>
        <v>12459.166999999999</v>
      </c>
      <c r="AB2653" s="23">
        <v>11326.666999999999</v>
      </c>
      <c r="AC2653" s="190">
        <f>IFERROR(ROUND(AA2653/AB2653-1,2),"")</f>
        <v>0.1</v>
      </c>
      <c r="AD2653" s="25">
        <v>2.75</v>
      </c>
      <c r="AE2653" s="25">
        <v>5.3280000000000001E-2</v>
      </c>
      <c r="AF2653" s="25">
        <v>14</v>
      </c>
      <c r="AG2653" s="25">
        <v>14</v>
      </c>
      <c r="AH2653" s="25">
        <v>14</v>
      </c>
      <c r="AI2653" s="25">
        <v>14</v>
      </c>
      <c r="AJ2653" s="22" t="s">
        <v>20</v>
      </c>
      <c r="AK2653" s="22" t="s">
        <v>20</v>
      </c>
      <c r="AL2653" s="22" t="s">
        <v>20</v>
      </c>
      <c r="AM2653" s="25">
        <v>1</v>
      </c>
      <c r="AN2653" s="25"/>
      <c r="AO2653" s="25"/>
      <c r="AP2653" s="25"/>
      <c r="AQ2653" s="25"/>
      <c r="AR2653" s="25"/>
      <c r="AS2653" s="157">
        <v>14</v>
      </c>
      <c r="AT2653" s="93"/>
      <c r="AU2653" s="92" t="s">
        <v>2181</v>
      </c>
      <c r="AV2653" s="91" t="s">
        <v>152</v>
      </c>
      <c r="AW2653" s="92" t="s">
        <v>152</v>
      </c>
      <c r="AX2653" s="92" t="s">
        <v>48</v>
      </c>
      <c r="AY2653" s="91" t="s">
        <v>152</v>
      </c>
      <c r="AZ2653" s="23" t="s">
        <v>24</v>
      </c>
      <c r="BA2653" s="25" t="s">
        <v>3214</v>
      </c>
      <c r="BB2653" t="s">
        <v>25</v>
      </c>
      <c r="BC2653">
        <v>14951</v>
      </c>
      <c r="BD2653" t="str">
        <f>IF(Z2653=BC2653,"OK")</f>
        <v>OK</v>
      </c>
      <c r="BE2653">
        <v>2.75</v>
      </c>
      <c r="BF2653">
        <v>5.3280000000000001E-2</v>
      </c>
      <c r="BG2653">
        <v>0</v>
      </c>
      <c r="BH2653">
        <v>0</v>
      </c>
      <c r="BI2653">
        <v>0</v>
      </c>
      <c r="BJ2653">
        <v>0</v>
      </c>
      <c r="BK2653">
        <v>0</v>
      </c>
      <c r="BL2653" t="e">
        <f>IF(ABS(AN2653*AO2653*AP2653/1000000000/AR2653-1)&lt;0.1,"OK","NO")</f>
        <v>#DIV/0!</v>
      </c>
      <c r="BN2653" s="183"/>
    </row>
    <row r="2654" spans="1:66" ht="25.5" x14ac:dyDescent="0.25">
      <c r="A2654" s="51"/>
      <c r="B2654" s="94">
        <v>2641</v>
      </c>
      <c r="C2654" s="43">
        <v>1136767</v>
      </c>
      <c r="D2654" s="25"/>
      <c r="E2654" s="36" t="s">
        <v>3213</v>
      </c>
      <c r="F2654" s="151" t="s">
        <v>21</v>
      </c>
      <c r="G2654" s="41" t="s">
        <v>27</v>
      </c>
      <c r="H2654" s="46" t="str">
        <f>IFERROR(IFERROR(IF(SEARCH("Usystems",$E2654)&gt;0,"Usystems"),IF(SEARCH("RIIFO",$E2654)&gt;0,"RIIFO","Uponor")),"Uponor")</f>
        <v>Usystems</v>
      </c>
      <c r="I2654" s="25" t="str">
        <f>IFERROR(MID($D2654,1,7)+0,"")</f>
        <v/>
      </c>
      <c r="J2654" s="25" t="str">
        <f>IFERROR(MID($D2654,10,7)+0,"")</f>
        <v/>
      </c>
      <c r="K2654" s="25" t="str">
        <f>IFERROR(MID($D2654,19,7)+0,"")</f>
        <v/>
      </c>
      <c r="L2654" s="25" t="str">
        <f>IFERROR(MID($D2654,28,7)+0,"")</f>
        <v/>
      </c>
      <c r="M2654" s="25">
        <f>IF(IFERROR(MID($Q2654,1,7)+0,"")&lt;1130000,IF(INDEX(C:C,MATCH(LEFT(Q2654,7)+0,I:I,0))&lt;1130000,"",INDEX(C:C,MATCH(LEFT(Q2654,7)+0,I:I,0))),IFERROR(MID($Q2654,1,7)+0,""))</f>
        <v>1136758</v>
      </c>
      <c r="N2654" s="25" t="str">
        <f>IF(IFERROR(MID($Q2654,10,7)+0,"")&lt;1130000,"",IFERROR(MID($Q2654,10,7)+0,""))</f>
        <v/>
      </c>
      <c r="O2654" s="25" t="str">
        <f>IF(IFERROR(MID($Q2654,19,7)+0,"")&lt;1130000,"",IFERROR(MID($Q2654,19,7)+0,""))</f>
        <v/>
      </c>
      <c r="P2654" s="25">
        <f>IF(M2654="","",IF(N2654="",M2654,M2654&amp;", "&amp;N2654))</f>
        <v>1136758</v>
      </c>
      <c r="Q2654" s="43" t="s">
        <v>7162</v>
      </c>
      <c r="R2654" s="43"/>
      <c r="S2654" s="35" t="s">
        <v>67</v>
      </c>
      <c r="T2654" s="34" t="s">
        <v>24</v>
      </c>
      <c r="U2654" s="185">
        <v>11872</v>
      </c>
      <c r="V2654" s="188">
        <v>12703</v>
      </c>
      <c r="W2654" s="189">
        <v>13592</v>
      </c>
      <c r="X2654" s="31">
        <v>14951</v>
      </c>
      <c r="Y2654" s="90">
        <f>IFERROR(ROUND(X2654/W2654-1,2),"")</f>
        <v>0.1</v>
      </c>
      <c r="Z2654" s="31">
        <f>IF(OR(S2654="VLD MLC components",S2654="VLD MLC pipes",S2654="VLD PEX components",S2654="VLD PEX pipes",S2654="VLD PHC components",S2654="VLD PHC pipes",S2654="Controls VLD"),"По запросу",X2654)</f>
        <v>14951</v>
      </c>
      <c r="AA2654" s="63">
        <f>ROUND(X2654/1.2,3)</f>
        <v>12459.166999999999</v>
      </c>
      <c r="AB2654" s="23">
        <v>11326.666999999999</v>
      </c>
      <c r="AC2654" s="190">
        <f>IFERROR(ROUND(AA2654/AB2654-1,2),"")</f>
        <v>0.1</v>
      </c>
      <c r="AD2654" s="25">
        <v>2.64</v>
      </c>
      <c r="AE2654" s="25">
        <v>5.1839999999999997E-2</v>
      </c>
      <c r="AF2654" s="25">
        <v>0</v>
      </c>
      <c r="AG2654" s="25" t="s">
        <v>22</v>
      </c>
      <c r="AH2654" s="25">
        <v>0</v>
      </c>
      <c r="AI2654" s="25">
        <v>0</v>
      </c>
      <c r="AJ2654" s="22" t="s">
        <v>20</v>
      </c>
      <c r="AK2654" s="42" t="s">
        <v>19</v>
      </c>
      <c r="AL2654" s="22" t="s">
        <v>20</v>
      </c>
      <c r="AM2654" s="25">
        <v>1</v>
      </c>
      <c r="AN2654" s="25"/>
      <c r="AO2654" s="25"/>
      <c r="AP2654" s="25"/>
      <c r="AQ2654" s="25"/>
      <c r="AR2654" s="25"/>
      <c r="AS2654" s="157" t="s">
        <v>22</v>
      </c>
      <c r="AT2654" s="93"/>
      <c r="AU2654" s="92" t="s">
        <v>2181</v>
      </c>
      <c r="AV2654" s="91" t="s">
        <v>152</v>
      </c>
      <c r="AW2654" s="92" t="s">
        <v>152</v>
      </c>
      <c r="AX2654" s="92" t="s">
        <v>48</v>
      </c>
      <c r="AY2654" s="91" t="s">
        <v>152</v>
      </c>
      <c r="AZ2654" s="23" t="s">
        <v>24</v>
      </c>
      <c r="BA2654" s="25" t="s">
        <v>3212</v>
      </c>
      <c r="BB2654" t="s">
        <v>48</v>
      </c>
      <c r="BC2654" t="e">
        <v>#N/A</v>
      </c>
      <c r="BD2654" t="e">
        <f>IF(Z2654=BC2654,"OK")</f>
        <v>#N/A</v>
      </c>
      <c r="BE2654">
        <v>2.64</v>
      </c>
      <c r="BF2654">
        <v>5.1839999999999997E-2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 t="e">
        <f>IF(ABS(AN2654*AO2654*AP2654/1000000000/AR2654-1)&lt;0.1,"OK","NO")</f>
        <v>#DIV/0!</v>
      </c>
      <c r="BN2654" s="183"/>
    </row>
    <row r="2655" spans="1:66" ht="25.5" x14ac:dyDescent="0.25">
      <c r="A2655" s="51"/>
      <c r="B2655" s="94">
        <v>2642</v>
      </c>
      <c r="C2655" s="43">
        <v>1136768</v>
      </c>
      <c r="D2655" s="25"/>
      <c r="E2655" s="36" t="s">
        <v>3211</v>
      </c>
      <c r="F2655" s="151" t="s">
        <v>21</v>
      </c>
      <c r="G2655" s="41" t="s">
        <v>27</v>
      </c>
      <c r="H2655" s="46" t="str">
        <f>IFERROR(IFERROR(IF(SEARCH("Usystems",$E2655)&gt;0,"Usystems"),IF(SEARCH("RIIFO",$E2655)&gt;0,"RIIFO","Uponor")),"Uponor")</f>
        <v>Usystems</v>
      </c>
      <c r="I2655" s="25" t="str">
        <f>IFERROR(MID($D2655,1,7)+0,"")</f>
        <v/>
      </c>
      <c r="J2655" s="25" t="str">
        <f>IFERROR(MID($D2655,10,7)+0,"")</f>
        <v/>
      </c>
      <c r="K2655" s="25" t="str">
        <f>IFERROR(MID($D2655,19,7)+0,"")</f>
        <v/>
      </c>
      <c r="L2655" s="25" t="str">
        <f>IFERROR(MID($D2655,28,7)+0,"")</f>
        <v/>
      </c>
      <c r="M2655" s="25">
        <f>IF(IFERROR(MID($Q2655,1,7)+0,"")&lt;1130000,IF(INDEX(C:C,MATCH(LEFT(Q2655,7)+0,I:I,0))&lt;1130000,"",INDEX(C:C,MATCH(LEFT(Q2655,7)+0,I:I,0))),IFERROR(MID($Q2655,1,7)+0,""))</f>
        <v>1136759</v>
      </c>
      <c r="N2655" s="25" t="str">
        <f>IF(IFERROR(MID($Q2655,10,7)+0,"")&lt;1130000,"",IFERROR(MID($Q2655,10,7)+0,""))</f>
        <v/>
      </c>
      <c r="O2655" s="25" t="str">
        <f>IF(IFERROR(MID($Q2655,19,7)+0,"")&lt;1130000,"",IFERROR(MID($Q2655,19,7)+0,""))</f>
        <v/>
      </c>
      <c r="P2655" s="25">
        <f>IF(M2655="","",IF(N2655="",M2655,M2655&amp;", "&amp;N2655))</f>
        <v>1136759</v>
      </c>
      <c r="Q2655" s="43" t="s">
        <v>7163</v>
      </c>
      <c r="R2655" s="43"/>
      <c r="S2655" s="35" t="s">
        <v>67</v>
      </c>
      <c r="T2655" s="34" t="s">
        <v>24</v>
      </c>
      <c r="U2655" s="185">
        <v>12276</v>
      </c>
      <c r="V2655" s="188">
        <v>13135</v>
      </c>
      <c r="W2655" s="189">
        <v>14054</v>
      </c>
      <c r="X2655" s="31">
        <v>15459</v>
      </c>
      <c r="Y2655" s="90">
        <f>IFERROR(ROUND(X2655/W2655-1,2),"")</f>
        <v>0.1</v>
      </c>
      <c r="Z2655" s="31">
        <f>IF(OR(S2655="VLD MLC components",S2655="VLD MLC pipes",S2655="VLD PEX components",S2655="VLD PEX pipes",S2655="VLD PHC components",S2655="VLD PHC pipes",S2655="Controls VLD"),"По запросу",X2655)</f>
        <v>15459</v>
      </c>
      <c r="AA2655" s="63">
        <f>ROUND(X2655/1.2,3)</f>
        <v>12882.5</v>
      </c>
      <c r="AB2655" s="23">
        <v>11711.666999999999</v>
      </c>
      <c r="AC2655" s="190">
        <f>IFERROR(ROUND(AA2655/AB2655-1,2),"")</f>
        <v>0.1</v>
      </c>
      <c r="AD2655" s="25">
        <v>3</v>
      </c>
      <c r="AE2655" s="25">
        <v>5.3280000000000001E-2</v>
      </c>
      <c r="AF2655" s="25">
        <v>0</v>
      </c>
      <c r="AG2655" s="25" t="s">
        <v>22</v>
      </c>
      <c r="AH2655" s="25">
        <v>0</v>
      </c>
      <c r="AI2655" s="25">
        <v>0</v>
      </c>
      <c r="AJ2655" s="22" t="s">
        <v>20</v>
      </c>
      <c r="AK2655" s="42" t="s">
        <v>19</v>
      </c>
      <c r="AL2655" s="22" t="s">
        <v>20</v>
      </c>
      <c r="AM2655" s="25">
        <v>1</v>
      </c>
      <c r="AN2655" s="25"/>
      <c r="AO2655" s="25"/>
      <c r="AP2655" s="25"/>
      <c r="AQ2655" s="25"/>
      <c r="AR2655" s="25"/>
      <c r="AS2655" s="157" t="s">
        <v>22</v>
      </c>
      <c r="AT2655" s="93"/>
      <c r="AU2655" s="92" t="s">
        <v>2181</v>
      </c>
      <c r="AV2655" s="91" t="s">
        <v>152</v>
      </c>
      <c r="AW2655" s="92" t="s">
        <v>152</v>
      </c>
      <c r="AX2655" s="92" t="s">
        <v>48</v>
      </c>
      <c r="AY2655" s="91" t="s">
        <v>152</v>
      </c>
      <c r="AZ2655" s="23" t="s">
        <v>24</v>
      </c>
      <c r="BA2655" s="25" t="s">
        <v>3210</v>
      </c>
      <c r="BB2655" t="s">
        <v>48</v>
      </c>
      <c r="BC2655" t="e">
        <v>#N/A</v>
      </c>
      <c r="BD2655" t="e">
        <f>IF(Z2655=BC2655,"OK")</f>
        <v>#N/A</v>
      </c>
      <c r="BE2655">
        <v>3</v>
      </c>
      <c r="BF2655">
        <v>5.3280000000000001E-2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 t="e">
        <f>IF(ABS(AN2655*AO2655*AP2655/1000000000/AR2655-1)&lt;0.1,"OK","NO")</f>
        <v>#DIV/0!</v>
      </c>
      <c r="BN2655" s="183"/>
    </row>
    <row r="2656" spans="1:66" ht="25.5" x14ac:dyDescent="0.25">
      <c r="A2656" s="51"/>
      <c r="B2656" s="94">
        <v>2643</v>
      </c>
      <c r="C2656" s="43">
        <v>1136769</v>
      </c>
      <c r="D2656" s="25"/>
      <c r="E2656" s="36" t="s">
        <v>3209</v>
      </c>
      <c r="F2656" s="151" t="s">
        <v>21</v>
      </c>
      <c r="G2656" s="127" t="s">
        <v>27</v>
      </c>
      <c r="H2656" s="46" t="str">
        <f>IFERROR(IFERROR(IF(SEARCH("Usystems",$E2656)&gt;0,"Usystems"),IF(SEARCH("RIIFO",$E2656)&gt;0,"RIIFO","Uponor")),"Uponor")</f>
        <v>Usystems</v>
      </c>
      <c r="I2656" s="25" t="str">
        <f>IFERROR(MID($D2656,1,7)+0,"")</f>
        <v/>
      </c>
      <c r="J2656" s="25" t="str">
        <f>IFERROR(MID($D2656,10,7)+0,"")</f>
        <v/>
      </c>
      <c r="K2656" s="25" t="str">
        <f>IFERROR(MID($D2656,19,7)+0,"")</f>
        <v/>
      </c>
      <c r="L2656" s="25" t="str">
        <f>IFERROR(MID($D2656,28,7)+0,"")</f>
        <v/>
      </c>
      <c r="M2656" s="25">
        <f>IF(IFERROR(MID($Q2656,1,7)+0,"")&lt;1130000,IF(INDEX(C:C,MATCH(LEFT(Q2656,7)+0,I:I,0))&lt;1130000,"",INDEX(C:C,MATCH(LEFT(Q2656,7)+0,I:I,0))),IFERROR(MID($Q2656,1,7)+0,""))</f>
        <v>1136760</v>
      </c>
      <c r="N2656" s="25" t="str">
        <f>IF(IFERROR(MID($Q2656,10,7)+0,"")&lt;1130000,"",IFERROR(MID($Q2656,10,7)+0,""))</f>
        <v/>
      </c>
      <c r="O2656" s="25" t="str">
        <f>IF(IFERROR(MID($Q2656,19,7)+0,"")&lt;1130000,"",IFERROR(MID($Q2656,19,7)+0,""))</f>
        <v/>
      </c>
      <c r="P2656" s="25">
        <f>IF(M2656="","",IF(N2656="",M2656,M2656&amp;", "&amp;N2656))</f>
        <v>1136760</v>
      </c>
      <c r="Q2656" s="43" t="s">
        <v>7164</v>
      </c>
      <c r="R2656" s="43"/>
      <c r="S2656" s="35" t="s">
        <v>67</v>
      </c>
      <c r="T2656" s="34" t="s">
        <v>24</v>
      </c>
      <c r="U2656" s="185">
        <v>12276</v>
      </c>
      <c r="V2656" s="188">
        <v>13135</v>
      </c>
      <c r="W2656" s="189">
        <v>14054</v>
      </c>
      <c r="X2656" s="31">
        <v>15459</v>
      </c>
      <c r="Y2656" s="90">
        <f>IFERROR(ROUND(X2656/W2656-1,2),"")</f>
        <v>0.1</v>
      </c>
      <c r="Z2656" s="31">
        <f>IF(OR(S2656="VLD MLC components",S2656="VLD MLC pipes",S2656="VLD PEX components",S2656="VLD PEX pipes",S2656="VLD PHC components",S2656="VLD PHC pipes",S2656="Controls VLD"),"По запросу",X2656)</f>
        <v>15459</v>
      </c>
      <c r="AA2656" s="63">
        <f>ROUND(X2656/1.2,3)</f>
        <v>12882.5</v>
      </c>
      <c r="AB2656" s="23">
        <v>11711.666999999999</v>
      </c>
      <c r="AC2656" s="190">
        <f>IFERROR(ROUND(AA2656/AB2656-1,2),"")</f>
        <v>0.1</v>
      </c>
      <c r="AD2656" s="25">
        <v>2.78</v>
      </c>
      <c r="AE2656" s="25">
        <v>5.1839999999999997E-2</v>
      </c>
      <c r="AF2656" s="25">
        <v>150</v>
      </c>
      <c r="AG2656" s="25">
        <v>165</v>
      </c>
      <c r="AH2656" s="25">
        <v>202</v>
      </c>
      <c r="AI2656" s="25">
        <v>202</v>
      </c>
      <c r="AJ2656" s="22" t="s">
        <v>20</v>
      </c>
      <c r="AK2656" s="22" t="s">
        <v>20</v>
      </c>
      <c r="AL2656" s="22" t="s">
        <v>20</v>
      </c>
      <c r="AM2656" s="25">
        <v>1</v>
      </c>
      <c r="AN2656" s="25"/>
      <c r="AO2656" s="25"/>
      <c r="AP2656" s="25"/>
      <c r="AQ2656" s="25"/>
      <c r="AR2656" s="25"/>
      <c r="AS2656" s="157">
        <v>202</v>
      </c>
      <c r="AT2656" s="93"/>
      <c r="AU2656" s="92" t="s">
        <v>2181</v>
      </c>
      <c r="AV2656" s="91" t="s">
        <v>152</v>
      </c>
      <c r="AW2656" s="92" t="s">
        <v>152</v>
      </c>
      <c r="AX2656" s="92" t="s">
        <v>48</v>
      </c>
      <c r="AY2656" s="91" t="s">
        <v>152</v>
      </c>
      <c r="AZ2656" s="23" t="s">
        <v>24</v>
      </c>
      <c r="BA2656" s="25" t="s">
        <v>3208</v>
      </c>
      <c r="BB2656" t="s">
        <v>25</v>
      </c>
      <c r="BC2656">
        <v>15459</v>
      </c>
      <c r="BD2656" t="str">
        <f>IF(Z2656=BC2656,"OK")</f>
        <v>OK</v>
      </c>
      <c r="BE2656">
        <v>2.78</v>
      </c>
      <c r="BF2656">
        <v>5.1839999999999997E-2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 t="e">
        <f>IF(ABS(AN2656*AO2656*AP2656/1000000000/AR2656-1)&lt;0.1,"OK","NO")</f>
        <v>#DIV/0!</v>
      </c>
      <c r="BN2656" s="183"/>
    </row>
    <row r="2657" spans="1:66" ht="38.25" x14ac:dyDescent="0.25">
      <c r="A2657" s="51"/>
      <c r="B2657" s="94">
        <v>2644</v>
      </c>
      <c r="C2657" s="43">
        <v>1136770</v>
      </c>
      <c r="D2657" s="25"/>
      <c r="E2657" s="36" t="s">
        <v>3207</v>
      </c>
      <c r="F2657" s="151" t="s">
        <v>21</v>
      </c>
      <c r="G2657" s="127" t="s">
        <v>29</v>
      </c>
      <c r="H2657" s="46" t="str">
        <f>IFERROR(IFERROR(IF(SEARCH("Usystems",$E2657)&gt;0,"Usystems"),IF(SEARCH("RIIFO",$E2657)&gt;0,"RIIFO","Uponor")),"Uponor")</f>
        <v>Usystems</v>
      </c>
      <c r="I2657" s="25" t="str">
        <f>IFERROR(MID($D2657,1,7)+0,"")</f>
        <v/>
      </c>
      <c r="J2657" s="25" t="str">
        <f>IFERROR(MID($D2657,10,7)+0,"")</f>
        <v/>
      </c>
      <c r="K2657" s="25" t="str">
        <f>IFERROR(MID($D2657,19,7)+0,"")</f>
        <v/>
      </c>
      <c r="L2657" s="25" t="str">
        <f>IFERROR(MID($D2657,28,7)+0,"")</f>
        <v/>
      </c>
      <c r="M2657" s="25">
        <f>IF(IFERROR(MID($Q2657,1,7)+0,"")&lt;1130000,IF(INDEX(C:C,MATCH(LEFT(Q2657,7)+0,I:I,0))&lt;1130000,"",INDEX(C:C,MATCH(LEFT(Q2657,7)+0,I:I,0))),IFERROR(MID($Q2657,1,7)+0,""))</f>
        <v>1136761</v>
      </c>
      <c r="N2657" s="25" t="str">
        <f>IF(IFERROR(MID($Q2657,10,7)+0,"")&lt;1130000,"",IFERROR(MID($Q2657,10,7)+0,""))</f>
        <v/>
      </c>
      <c r="O2657" s="25" t="str">
        <f>IF(IFERROR(MID($Q2657,19,7)+0,"")&lt;1130000,"",IFERROR(MID($Q2657,19,7)+0,""))</f>
        <v/>
      </c>
      <c r="P2657" s="25">
        <f>IF(M2657="","",IF(N2657="",M2657,M2657&amp;", "&amp;N2657))</f>
        <v>1136761</v>
      </c>
      <c r="Q2657" s="43" t="s">
        <v>7165</v>
      </c>
      <c r="R2657" s="43"/>
      <c r="S2657" s="35" t="s">
        <v>67</v>
      </c>
      <c r="T2657" s="34" t="s">
        <v>24</v>
      </c>
      <c r="U2657" s="185">
        <v>13830</v>
      </c>
      <c r="V2657" s="188">
        <v>14798</v>
      </c>
      <c r="W2657" s="189">
        <v>15834</v>
      </c>
      <c r="X2657" s="31">
        <v>17417</v>
      </c>
      <c r="Y2657" s="90">
        <f>IFERROR(ROUND(X2657/W2657-1,2),"")</f>
        <v>0.1</v>
      </c>
      <c r="Z2657" s="31">
        <f>IF(OR(S2657="VLD MLC components",S2657="VLD MLC pipes",S2657="VLD PEX components",S2657="VLD PEX pipes",S2657="VLD PHC components",S2657="VLD PHC pipes",S2657="Controls VLD"),"По запросу",X2657)</f>
        <v>17417</v>
      </c>
      <c r="AA2657" s="63">
        <f>ROUND(X2657/1.2,3)</f>
        <v>14514.166999999999</v>
      </c>
      <c r="AB2657" s="23">
        <v>13195</v>
      </c>
      <c r="AC2657" s="190">
        <f>IFERROR(ROUND(AA2657/AB2657-1,2),"")</f>
        <v>0.1</v>
      </c>
      <c r="AD2657" s="25">
        <v>2.9</v>
      </c>
      <c r="AE2657" s="25">
        <v>5.0999999999999997E-2</v>
      </c>
      <c r="AF2657" s="25">
        <v>230</v>
      </c>
      <c r="AG2657" s="25">
        <v>230</v>
      </c>
      <c r="AH2657" s="25">
        <v>230</v>
      </c>
      <c r="AI2657" s="25">
        <v>230</v>
      </c>
      <c r="AJ2657" s="22" t="s">
        <v>20</v>
      </c>
      <c r="AK2657" s="22" t="s">
        <v>20</v>
      </c>
      <c r="AL2657" s="22" t="s">
        <v>20</v>
      </c>
      <c r="AM2657" s="25">
        <v>1</v>
      </c>
      <c r="AN2657" s="25"/>
      <c r="AO2657" s="25"/>
      <c r="AP2657" s="25"/>
      <c r="AQ2657" s="25"/>
      <c r="AR2657" s="25"/>
      <c r="AS2657" s="157">
        <v>190</v>
      </c>
      <c r="AT2657" s="93"/>
      <c r="AU2657" s="92" t="s">
        <v>2181</v>
      </c>
      <c r="AV2657" s="91" t="s">
        <v>152</v>
      </c>
      <c r="AW2657" s="92" t="s">
        <v>152</v>
      </c>
      <c r="AX2657" s="92" t="s">
        <v>48</v>
      </c>
      <c r="AY2657" s="91" t="s">
        <v>152</v>
      </c>
      <c r="AZ2657" s="23" t="s">
        <v>24</v>
      </c>
      <c r="BA2657" s="25" t="s">
        <v>3206</v>
      </c>
      <c r="BB2657" t="s">
        <v>25</v>
      </c>
      <c r="BC2657">
        <v>17417</v>
      </c>
      <c r="BD2657" t="str">
        <f>IF(Z2657=BC2657,"OK")</f>
        <v>OK</v>
      </c>
      <c r="BE2657">
        <v>2.9</v>
      </c>
      <c r="BF2657">
        <v>5.0999999999999997E-2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 t="e">
        <f>IF(ABS(AN2657*AO2657*AP2657/1000000000/AR2657-1)&lt;0.1,"OK","NO")</f>
        <v>#DIV/0!</v>
      </c>
      <c r="BN2657" s="183"/>
    </row>
    <row r="2658" spans="1:66" ht="25.5" x14ac:dyDescent="0.25">
      <c r="A2658" s="51"/>
      <c r="B2658" s="94">
        <v>2645</v>
      </c>
      <c r="C2658" s="43">
        <v>1136774</v>
      </c>
      <c r="D2658" s="25"/>
      <c r="E2658" s="36" t="s">
        <v>3205</v>
      </c>
      <c r="F2658" s="151" t="s">
        <v>21</v>
      </c>
      <c r="G2658" s="41" t="s">
        <v>27</v>
      </c>
      <c r="H2658" s="46" t="str">
        <f>IFERROR(IFERROR(IF(SEARCH("Usystems",$E2658)&gt;0,"Usystems"),IF(SEARCH("RIIFO",$E2658)&gt;0,"RIIFO","Uponor")),"Uponor")</f>
        <v>Usystems</v>
      </c>
      <c r="I2658" s="25" t="str">
        <f>IFERROR(MID($D2658,1,7)+0,"")</f>
        <v/>
      </c>
      <c r="J2658" s="25" t="str">
        <f>IFERROR(MID($D2658,10,7)+0,"")</f>
        <v/>
      </c>
      <c r="K2658" s="25" t="str">
        <f>IFERROR(MID($D2658,19,7)+0,"")</f>
        <v/>
      </c>
      <c r="L2658" s="25" t="str">
        <f>IFERROR(MID($D2658,28,7)+0,"")</f>
        <v/>
      </c>
      <c r="M2658" s="25">
        <f>IF(IFERROR(MID($Q2658,1,7)+0,"")&lt;1130000,IF(INDEX(C:C,MATCH(LEFT(Q2658,7)+0,I:I,0))&lt;1130000,"",INDEX(C:C,MATCH(LEFT(Q2658,7)+0,I:I,0))),IFERROR(MID($Q2658,1,7)+0,""))</f>
        <v>1136771</v>
      </c>
      <c r="N2658" s="25" t="str">
        <f>IF(IFERROR(MID($Q2658,10,7)+0,"")&lt;1130000,"",IFERROR(MID($Q2658,10,7)+0,""))</f>
        <v/>
      </c>
      <c r="O2658" s="25" t="str">
        <f>IF(IFERROR(MID($Q2658,19,7)+0,"")&lt;1130000,"",IFERROR(MID($Q2658,19,7)+0,""))</f>
        <v/>
      </c>
      <c r="P2658" s="25">
        <f>IF(M2658="","",IF(N2658="",M2658,M2658&amp;", "&amp;N2658))</f>
        <v>1136771</v>
      </c>
      <c r="Q2658" s="43" t="s">
        <v>7166</v>
      </c>
      <c r="R2658" s="43"/>
      <c r="S2658" s="35" t="s">
        <v>67</v>
      </c>
      <c r="T2658" s="34" t="s">
        <v>24</v>
      </c>
      <c r="U2658" s="185">
        <v>7238</v>
      </c>
      <c r="V2658" s="188">
        <v>7745</v>
      </c>
      <c r="W2658" s="189">
        <v>8287</v>
      </c>
      <c r="X2658" s="31">
        <v>9116</v>
      </c>
      <c r="Y2658" s="90">
        <f>IFERROR(ROUND(X2658/W2658-1,2),"")</f>
        <v>0.1</v>
      </c>
      <c r="Z2658" s="31">
        <f>IF(OR(S2658="VLD MLC components",S2658="VLD MLC pipes",S2658="VLD PEX components",S2658="VLD PEX pipes",S2658="VLD PHC components",S2658="VLD PHC pipes",S2658="Controls VLD"),"По запросу",X2658)</f>
        <v>9116</v>
      </c>
      <c r="AA2658" s="63">
        <f>ROUND(X2658/1.2,3)</f>
        <v>7596.6670000000004</v>
      </c>
      <c r="AB2658" s="23">
        <v>6905.8329999999996</v>
      </c>
      <c r="AC2658" s="190">
        <f>IFERROR(ROUND(AA2658/AB2658-1,2),"")</f>
        <v>0.1</v>
      </c>
      <c r="AD2658" s="25">
        <v>1.839</v>
      </c>
      <c r="AE2658" s="25">
        <v>3.6299999999999999E-2</v>
      </c>
      <c r="AF2658" s="25">
        <v>443</v>
      </c>
      <c r="AG2658" s="25">
        <v>475</v>
      </c>
      <c r="AH2658" s="25">
        <v>209</v>
      </c>
      <c r="AI2658" s="25">
        <v>185</v>
      </c>
      <c r="AJ2658" s="22" t="s">
        <v>20</v>
      </c>
      <c r="AK2658" s="22" t="s">
        <v>20</v>
      </c>
      <c r="AL2658" s="22" t="s">
        <v>20</v>
      </c>
      <c r="AM2658" s="25">
        <v>1</v>
      </c>
      <c r="AN2658" s="25"/>
      <c r="AO2658" s="25"/>
      <c r="AP2658" s="25"/>
      <c r="AQ2658" s="25"/>
      <c r="AR2658" s="25"/>
      <c r="AS2658" s="157">
        <v>0</v>
      </c>
      <c r="AT2658" s="93"/>
      <c r="AU2658" s="92" t="s">
        <v>2181</v>
      </c>
      <c r="AV2658" s="91" t="s">
        <v>152</v>
      </c>
      <c r="AW2658" s="92" t="s">
        <v>152</v>
      </c>
      <c r="AX2658" s="92" t="s">
        <v>48</v>
      </c>
      <c r="AY2658" s="91" t="s">
        <v>152</v>
      </c>
      <c r="AZ2658" s="23" t="s">
        <v>24</v>
      </c>
      <c r="BA2658" s="25" t="s">
        <v>3204</v>
      </c>
      <c r="BB2658" t="s">
        <v>48</v>
      </c>
      <c r="BC2658">
        <v>9116</v>
      </c>
      <c r="BD2658" t="str">
        <f>IF(Z2658=BC2658,"OK")</f>
        <v>OK</v>
      </c>
      <c r="BE2658">
        <v>1.839</v>
      </c>
      <c r="BF2658">
        <v>3.6299999999999999E-2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 t="e">
        <f>IF(ABS(AN2658*AO2658*AP2658/1000000000/AR2658-1)&lt;0.1,"OK","NO")</f>
        <v>#DIV/0!</v>
      </c>
      <c r="BN2658" s="183"/>
    </row>
    <row r="2659" spans="1:66" ht="25.5" x14ac:dyDescent="0.25">
      <c r="A2659" s="51"/>
      <c r="B2659" s="94">
        <v>2646</v>
      </c>
      <c r="C2659" s="43">
        <v>1136775</v>
      </c>
      <c r="D2659" s="25"/>
      <c r="E2659" s="36" t="s">
        <v>3203</v>
      </c>
      <c r="F2659" s="151" t="s">
        <v>21</v>
      </c>
      <c r="G2659" s="41" t="s">
        <v>27</v>
      </c>
      <c r="H2659" s="46" t="str">
        <f>IFERROR(IFERROR(IF(SEARCH("Usystems",$E2659)&gt;0,"Usystems"),IF(SEARCH("RIIFO",$E2659)&gt;0,"RIIFO","Uponor")),"Uponor")</f>
        <v>Usystems</v>
      </c>
      <c r="I2659" s="25" t="str">
        <f>IFERROR(MID($D2659,1,7)+0,"")</f>
        <v/>
      </c>
      <c r="J2659" s="25" t="str">
        <f>IFERROR(MID($D2659,10,7)+0,"")</f>
        <v/>
      </c>
      <c r="K2659" s="25" t="str">
        <f>IFERROR(MID($D2659,19,7)+0,"")</f>
        <v/>
      </c>
      <c r="L2659" s="25" t="str">
        <f>IFERROR(MID($D2659,28,7)+0,"")</f>
        <v/>
      </c>
      <c r="M2659" s="25">
        <f>IF(IFERROR(MID($Q2659,1,7)+0,"")&lt;1130000,IF(INDEX(C:C,MATCH(LEFT(Q2659,7)+0,I:I,0))&lt;1130000,"",INDEX(C:C,MATCH(LEFT(Q2659,7)+0,I:I,0))),IFERROR(MID($Q2659,1,7)+0,""))</f>
        <v>1136772</v>
      </c>
      <c r="N2659" s="25" t="str">
        <f>IF(IFERROR(MID($Q2659,10,7)+0,"")&lt;1130000,"",IFERROR(MID($Q2659,10,7)+0,""))</f>
        <v/>
      </c>
      <c r="O2659" s="25" t="str">
        <f>IF(IFERROR(MID($Q2659,19,7)+0,"")&lt;1130000,"",IFERROR(MID($Q2659,19,7)+0,""))</f>
        <v/>
      </c>
      <c r="P2659" s="25">
        <f>IF(M2659="","",IF(N2659="",M2659,M2659&amp;", "&amp;N2659))</f>
        <v>1136772</v>
      </c>
      <c r="Q2659" s="43" t="s">
        <v>7167</v>
      </c>
      <c r="R2659" s="43"/>
      <c r="S2659" s="35" t="s">
        <v>67</v>
      </c>
      <c r="T2659" s="34" t="s">
        <v>24</v>
      </c>
      <c r="U2659" s="185">
        <v>7785</v>
      </c>
      <c r="V2659" s="188">
        <v>8330</v>
      </c>
      <c r="W2659" s="189">
        <v>8913</v>
      </c>
      <c r="X2659" s="31">
        <v>9804</v>
      </c>
      <c r="Y2659" s="90">
        <f>IFERROR(ROUND(X2659/W2659-1,2),"")</f>
        <v>0.1</v>
      </c>
      <c r="Z2659" s="31">
        <f>IF(OR(S2659="VLD MLC components",S2659="VLD MLC pipes",S2659="VLD PEX components",S2659="VLD PEX pipes",S2659="VLD PHC components",S2659="VLD PHC pipes",S2659="Controls VLD"),"По запросу",X2659)</f>
        <v>9804</v>
      </c>
      <c r="AA2659" s="63">
        <f>ROUND(X2659/1.2,3)</f>
        <v>8170</v>
      </c>
      <c r="AB2659" s="23">
        <v>7427.5</v>
      </c>
      <c r="AC2659" s="190">
        <f>IFERROR(ROUND(AA2659/AB2659-1,2),"")</f>
        <v>0.1</v>
      </c>
      <c r="AD2659" s="25">
        <v>2</v>
      </c>
      <c r="AE2659" s="25">
        <v>3.6299999999999999E-2</v>
      </c>
      <c r="AF2659" s="25">
        <v>299</v>
      </c>
      <c r="AG2659" s="25">
        <v>226</v>
      </c>
      <c r="AH2659" s="25">
        <v>401</v>
      </c>
      <c r="AI2659" s="25">
        <v>36</v>
      </c>
      <c r="AJ2659" s="22" t="s">
        <v>20</v>
      </c>
      <c r="AK2659" s="22" t="s">
        <v>20</v>
      </c>
      <c r="AL2659" s="22" t="s">
        <v>20</v>
      </c>
      <c r="AM2659" s="25">
        <v>1</v>
      </c>
      <c r="AN2659" s="25"/>
      <c r="AO2659" s="25"/>
      <c r="AP2659" s="25"/>
      <c r="AQ2659" s="25"/>
      <c r="AR2659" s="25"/>
      <c r="AS2659" s="157">
        <v>14</v>
      </c>
      <c r="AT2659" s="93"/>
      <c r="AU2659" s="92" t="s">
        <v>2181</v>
      </c>
      <c r="AV2659" s="91" t="s">
        <v>152</v>
      </c>
      <c r="AW2659" s="92" t="s">
        <v>152</v>
      </c>
      <c r="AX2659" s="92" t="s">
        <v>48</v>
      </c>
      <c r="AY2659" s="91" t="s">
        <v>152</v>
      </c>
      <c r="AZ2659" s="23" t="s">
        <v>24</v>
      </c>
      <c r="BA2659" s="25" t="s">
        <v>3202</v>
      </c>
      <c r="BB2659" t="s">
        <v>25</v>
      </c>
      <c r="BC2659">
        <v>9804</v>
      </c>
      <c r="BD2659" t="str">
        <f>IF(Z2659=BC2659,"OK")</f>
        <v>OK</v>
      </c>
      <c r="BE2659">
        <v>2</v>
      </c>
      <c r="BF2659">
        <v>3.6299999999999999E-2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 t="e">
        <f>IF(ABS(AN2659*AO2659*AP2659/1000000000/AR2659-1)&lt;0.1,"OK","NO")</f>
        <v>#DIV/0!</v>
      </c>
      <c r="BN2659" s="183"/>
    </row>
    <row r="2660" spans="1:66" ht="25.5" x14ac:dyDescent="0.25">
      <c r="A2660" s="51"/>
      <c r="B2660" s="94">
        <v>2647</v>
      </c>
      <c r="C2660" s="43">
        <v>1136910</v>
      </c>
      <c r="D2660" s="37"/>
      <c r="E2660" s="26" t="s">
        <v>3201</v>
      </c>
      <c r="F2660" s="151" t="s">
        <v>21</v>
      </c>
      <c r="G2660" s="42" t="s">
        <v>41</v>
      </c>
      <c r="H2660" s="46" t="s">
        <v>2635</v>
      </c>
      <c r="I2660" s="25" t="str">
        <f>IFERROR(MID($D2660,1,7)+0,"")</f>
        <v/>
      </c>
      <c r="J2660" s="25" t="str">
        <f>IFERROR(MID($D2660,10,7)+0,"")</f>
        <v/>
      </c>
      <c r="K2660" s="25" t="str">
        <f>IFERROR(MID($D2660,19,7)+0,"")</f>
        <v/>
      </c>
      <c r="L2660" s="25" t="str">
        <f>IFERROR(MID($D2660,28,7)+0,"")</f>
        <v/>
      </c>
      <c r="M2660" s="25" t="str">
        <f>IF(IFERROR(MID($Q2660,1,7)+0,"")&lt;1130000,IF(INDEX(C:C,MATCH(LEFT(Q2660,7)+0,I:I,0))&lt;1130000,"",INDEX(C:C,MATCH(LEFT(Q2660,7)+0,I:I,0))),IFERROR(MID($Q2660,1,7)+0,""))</f>
        <v/>
      </c>
      <c r="N2660" s="25" t="str">
        <f>IF(IFERROR(MID($Q2660,10,7)+0,"")&lt;1130000,"",IFERROR(MID($Q2660,10,7)+0,""))</f>
        <v/>
      </c>
      <c r="O2660" s="25" t="str">
        <f>IF(IFERROR(MID($Q2660,19,7)+0,"")&lt;1130000,"",IFERROR(MID($Q2660,19,7)+0,""))</f>
        <v/>
      </c>
      <c r="P2660" s="25" t="str">
        <f>IF(M2660="","",IF(N2660="",M2660,M2660&amp;", "&amp;N2660))</f>
        <v/>
      </c>
      <c r="Q2660" s="23"/>
      <c r="R2660" s="23"/>
      <c r="S2660" s="35" t="s">
        <v>67</v>
      </c>
      <c r="T2660" s="34" t="s">
        <v>418</v>
      </c>
      <c r="U2660" s="185" t="s">
        <v>22</v>
      </c>
      <c r="V2660" s="188" t="s">
        <v>22</v>
      </c>
      <c r="W2660" s="189" t="e">
        <v>#N/A</v>
      </c>
      <c r="X2660" s="31" t="e">
        <v>#N/A</v>
      </c>
      <c r="Y2660" s="90" t="str">
        <f>IFERROR(ROUND(X2660/W2660-1,2),"")</f>
        <v/>
      </c>
      <c r="Z2660" s="31" t="e">
        <f>IF(OR(S2660="VLD MLC components",S2660="VLD MLC pipes",S2660="VLD PEX components",S2660="VLD PEX pipes",S2660="VLD PHC components",S2660="VLD PHC pipes",S2660="Controls VLD"),"По запросу",X2660)</f>
        <v>#N/A</v>
      </c>
      <c r="AA2660" s="63" t="e">
        <f>ROUND(X2660/1.2,3)</f>
        <v>#N/A</v>
      </c>
      <c r="AB2660" s="23" t="e">
        <v>#N/A</v>
      </c>
      <c r="AC2660" s="190" t="str">
        <f>IFERROR(ROUND(AA2660/AB2660-1,2),"")</f>
        <v/>
      </c>
      <c r="AD2660" s="25"/>
      <c r="AE2660" s="25"/>
      <c r="AF2660" s="25">
        <v>0</v>
      </c>
      <c r="AG2660" s="25" t="s">
        <v>22</v>
      </c>
      <c r="AH2660" s="25">
        <v>0</v>
      </c>
      <c r="AI2660" s="25">
        <v>0</v>
      </c>
      <c r="AJ2660" s="25" t="s">
        <v>19</v>
      </c>
      <c r="AK2660" s="42" t="s">
        <v>19</v>
      </c>
      <c r="AL2660" s="25" t="s">
        <v>19</v>
      </c>
      <c r="AM2660" s="23"/>
      <c r="AN2660" s="23"/>
      <c r="AO2660" s="23"/>
      <c r="AP2660" s="23"/>
      <c r="AQ2660" s="23"/>
      <c r="AR2660" s="23"/>
      <c r="AS2660" s="157" t="s">
        <v>22</v>
      </c>
      <c r="AT2660" s="96"/>
      <c r="AU2660" s="92" t="s">
        <v>2181</v>
      </c>
      <c r="AV2660" s="91" t="s">
        <v>48</v>
      </c>
      <c r="AW2660" s="92" t="s">
        <v>48</v>
      </c>
      <c r="AX2660" s="92" t="s">
        <v>48</v>
      </c>
      <c r="AY2660" s="91" t="s">
        <v>48</v>
      </c>
      <c r="AZ2660" s="23"/>
      <c r="BA2660" s="25">
        <v>0</v>
      </c>
      <c r="BB2660" t="s">
        <v>25</v>
      </c>
      <c r="BC2660" t="e">
        <v>#N/A</v>
      </c>
      <c r="BD2660" t="e">
        <f>IF(Z2660=BC2660,"OK")</f>
        <v>#N/A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 t="e">
        <f>IF(ABS(AN2660*AO2660*AP2660/1000000000/AR2660-1)&lt;0.1,"OK","NO")</f>
        <v>#DIV/0!</v>
      </c>
      <c r="BN2660" s="183"/>
    </row>
    <row r="2661" spans="1:66" ht="25.5" x14ac:dyDescent="0.25">
      <c r="A2661" s="51"/>
      <c r="B2661" s="94">
        <v>2648</v>
      </c>
      <c r="C2661" s="43">
        <v>1018109</v>
      </c>
      <c r="D2661" s="53" t="s">
        <v>22</v>
      </c>
      <c r="E2661" s="36" t="s">
        <v>3200</v>
      </c>
      <c r="F2661" s="151" t="s">
        <v>21</v>
      </c>
      <c r="G2661" s="127" t="s">
        <v>27</v>
      </c>
      <c r="H2661" s="46" t="str">
        <f>IFERROR(IFERROR(IF(SEARCH("Usystems",$E2661)&gt;0,"Usystems"),IF(SEARCH("RIIFO",$E2661)&gt;0,"RIIFO","Uponor")),"Uponor")</f>
        <v>Uponor</v>
      </c>
      <c r="I2661" s="25" t="str">
        <f>IFERROR(MID($D2661,1,7)+0,"")</f>
        <v/>
      </c>
      <c r="J2661" s="25" t="str">
        <f>IFERROR(MID($D2661,10,7)+0,"")</f>
        <v/>
      </c>
      <c r="K2661" s="25" t="str">
        <f>IFERROR(MID($D2661,19,7)+0,"")</f>
        <v/>
      </c>
      <c r="L2661" s="25" t="str">
        <f>IFERROR(MID($D2661,28,7)+0,"")</f>
        <v/>
      </c>
      <c r="M2661" s="25">
        <f>IF(IFERROR(MID($Q2661,1,7)+0,"")&lt;1130000,IF(INDEX(C:C,MATCH(LEFT(Q2661,7)+0,I:I,0))&lt;1130000,"",INDEX(C:C,MATCH(LEFT(Q2661,7)+0,I:I,0))),IFERROR(MID($Q2661,1,7)+0,""))</f>
        <v>1136701</v>
      </c>
      <c r="N2661" s="25" t="str">
        <f>IF(IFERROR(MID($Q2661,10,7)+0,"")&lt;1130000,"",IFERROR(MID($Q2661,10,7)+0,""))</f>
        <v/>
      </c>
      <c r="O2661" s="25" t="str">
        <f>IF(IFERROR(MID($Q2661,19,7)+0,"")&lt;1130000,"",IFERROR(MID($Q2661,19,7)+0,""))</f>
        <v/>
      </c>
      <c r="P2661" s="25">
        <f>IF(M2661="","",IF(N2661="",M2661,M2661&amp;", "&amp;N2661))</f>
        <v>1136701</v>
      </c>
      <c r="Q2661" s="25">
        <v>1136701</v>
      </c>
      <c r="R2661" s="25"/>
      <c r="S2661" s="35" t="s">
        <v>67</v>
      </c>
      <c r="T2661" s="25" t="s">
        <v>24</v>
      </c>
      <c r="U2661" s="185">
        <v>4969</v>
      </c>
      <c r="V2661" s="188">
        <v>4969</v>
      </c>
      <c r="W2661" s="189">
        <v>4969</v>
      </c>
      <c r="X2661" s="31">
        <v>4969</v>
      </c>
      <c r="Y2661" s="90">
        <f>IFERROR(ROUND(X2661/W2661-1,2),"")</f>
        <v>0</v>
      </c>
      <c r="Z2661" s="31">
        <f>IF(OR(S2661="VLD MLC components",S2661="VLD MLC pipes",S2661="VLD PEX components",S2661="VLD PEX pipes",S2661="VLD PHC components",S2661="VLD PHC pipes",S2661="Controls VLD"),"По запросу",X2661)</f>
        <v>4969</v>
      </c>
      <c r="AA2661" s="63">
        <f>ROUND(X2661/1.2,3)</f>
        <v>4140.8329999999996</v>
      </c>
      <c r="AB2661" s="23">
        <v>4140.8329999999996</v>
      </c>
      <c r="AC2661" s="190">
        <f>IFERROR(ROUND(AA2661/AB2661-1,2),"")</f>
        <v>0</v>
      </c>
      <c r="AD2661" s="25">
        <v>1.18</v>
      </c>
      <c r="AE2661" s="25">
        <v>3.6299999999999999E-2</v>
      </c>
      <c r="AF2661" s="25">
        <v>0</v>
      </c>
      <c r="AG2661" s="25" t="s">
        <v>22</v>
      </c>
      <c r="AH2661" s="25">
        <v>0</v>
      </c>
      <c r="AI2661" s="25">
        <v>0</v>
      </c>
      <c r="AJ2661" s="22" t="s">
        <v>20</v>
      </c>
      <c r="AK2661" s="42" t="s">
        <v>19</v>
      </c>
      <c r="AL2661" s="22" t="s">
        <v>20</v>
      </c>
      <c r="AM2661" s="25">
        <v>1</v>
      </c>
      <c r="AN2661" s="25">
        <v>1500</v>
      </c>
      <c r="AO2661" s="25">
        <v>2200</v>
      </c>
      <c r="AP2661" s="25">
        <v>2200</v>
      </c>
      <c r="AQ2661" s="25">
        <v>1.18</v>
      </c>
      <c r="AR2661" s="25">
        <v>7.26</v>
      </c>
      <c r="AS2661" s="157" t="s">
        <v>22</v>
      </c>
      <c r="AT2661" s="93" t="s">
        <v>22</v>
      </c>
      <c r="AU2661" s="92" t="s">
        <v>22</v>
      </c>
      <c r="AV2661" s="91" t="s">
        <v>152</v>
      </c>
      <c r="AW2661" s="92" t="s">
        <v>152</v>
      </c>
      <c r="AX2661" s="92" t="s">
        <v>48</v>
      </c>
      <c r="AY2661" s="91" t="s">
        <v>152</v>
      </c>
      <c r="AZ2661" s="23"/>
      <c r="BA2661" s="25" t="s">
        <v>3199</v>
      </c>
      <c r="BB2661" t="s">
        <v>25</v>
      </c>
      <c r="BC2661" t="e">
        <v>#N/A</v>
      </c>
      <c r="BD2661" t="e">
        <f>IF(Z2661=BC2661,"OK")</f>
        <v>#N/A</v>
      </c>
      <c r="BE2661">
        <v>1.18</v>
      </c>
      <c r="BF2661">
        <v>3.6299999999999999E-2</v>
      </c>
      <c r="BG2661">
        <v>1500</v>
      </c>
      <c r="BH2661">
        <v>2200</v>
      </c>
      <c r="BI2661">
        <v>2200</v>
      </c>
      <c r="BJ2661">
        <v>1.18</v>
      </c>
      <c r="BK2661">
        <v>7.26</v>
      </c>
      <c r="BN2661" s="183"/>
    </row>
    <row r="2662" spans="1:66" ht="38.25" x14ac:dyDescent="0.25">
      <c r="A2662" s="51"/>
      <c r="B2662" s="94">
        <v>2649</v>
      </c>
      <c r="C2662" s="43">
        <v>1018110</v>
      </c>
      <c r="D2662" s="53" t="s">
        <v>22</v>
      </c>
      <c r="E2662" s="36" t="s">
        <v>3198</v>
      </c>
      <c r="F2662" s="151" t="s">
        <v>21</v>
      </c>
      <c r="G2662" s="41" t="s">
        <v>29</v>
      </c>
      <c r="H2662" s="46" t="str">
        <f>IFERROR(IFERROR(IF(SEARCH("Usystems",$E2662)&gt;0,"Usystems"),IF(SEARCH("RIIFO",$E2662)&gt;0,"RIIFO","Uponor")),"Uponor")</f>
        <v>Uponor</v>
      </c>
      <c r="I2662" s="25" t="str">
        <f>IFERROR(MID($D2662,1,7)+0,"")</f>
        <v/>
      </c>
      <c r="J2662" s="25" t="str">
        <f>IFERROR(MID($D2662,10,7)+0,"")</f>
        <v/>
      </c>
      <c r="K2662" s="25" t="str">
        <f>IFERROR(MID($D2662,19,7)+0,"")</f>
        <v/>
      </c>
      <c r="L2662" s="25" t="str">
        <f>IFERROR(MID($D2662,28,7)+0,"")</f>
        <v/>
      </c>
      <c r="M2662" s="25">
        <f>IF(IFERROR(MID($Q2662,1,7)+0,"")&lt;1130000,IF(INDEX(C:C,MATCH(LEFT(Q2662,7)+0,I:I,0))&lt;1130000,"",INDEX(C:C,MATCH(LEFT(Q2662,7)+0,I:I,0))),IFERROR(MID($Q2662,1,7)+0,""))</f>
        <v>1136702</v>
      </c>
      <c r="N2662" s="25" t="str">
        <f>IF(IFERROR(MID($Q2662,10,7)+0,"")&lt;1130000,"",IFERROR(MID($Q2662,10,7)+0,""))</f>
        <v/>
      </c>
      <c r="O2662" s="25" t="str">
        <f>IF(IFERROR(MID($Q2662,19,7)+0,"")&lt;1130000,"",IFERROR(MID($Q2662,19,7)+0,""))</f>
        <v/>
      </c>
      <c r="P2662" s="25">
        <f>IF(M2662="","",IF(N2662="",M2662,M2662&amp;", "&amp;N2662))</f>
        <v>1136702</v>
      </c>
      <c r="Q2662" s="25">
        <v>1136702</v>
      </c>
      <c r="R2662" s="25"/>
      <c r="S2662" s="35" t="s">
        <v>67</v>
      </c>
      <c r="T2662" s="25" t="s">
        <v>24</v>
      </c>
      <c r="U2662" s="185">
        <v>5596</v>
      </c>
      <c r="V2662" s="188">
        <v>5596</v>
      </c>
      <c r="W2662" s="189">
        <v>5596</v>
      </c>
      <c r="X2662" s="31">
        <v>5596</v>
      </c>
      <c r="Y2662" s="90">
        <f>IFERROR(ROUND(X2662/W2662-1,2),"")</f>
        <v>0</v>
      </c>
      <c r="Z2662" s="31">
        <f>IF(OR(S2662="VLD MLC components",S2662="VLD MLC pipes",S2662="VLD PEX components",S2662="VLD PEX pipes",S2662="VLD PHC components",S2662="VLD PHC pipes",S2662="Controls VLD"),"По запросу",X2662)</f>
        <v>5596</v>
      </c>
      <c r="AA2662" s="63">
        <f>ROUND(X2662/1.2,3)</f>
        <v>4663.3329999999996</v>
      </c>
      <c r="AB2662" s="23">
        <v>4663.3329999999996</v>
      </c>
      <c r="AC2662" s="190">
        <f>IFERROR(ROUND(AA2662/AB2662-1,2),"")</f>
        <v>0</v>
      </c>
      <c r="AD2662" s="25">
        <v>1.31</v>
      </c>
      <c r="AE2662" s="25">
        <v>3.6299999999999999E-2</v>
      </c>
      <c r="AF2662" s="25">
        <v>60</v>
      </c>
      <c r="AG2662" s="25">
        <v>60</v>
      </c>
      <c r="AH2662" s="25">
        <v>60</v>
      </c>
      <c r="AI2662" s="25">
        <v>60</v>
      </c>
      <c r="AJ2662" s="22" t="s">
        <v>20</v>
      </c>
      <c r="AK2662" s="22" t="s">
        <v>20</v>
      </c>
      <c r="AL2662" s="22" t="s">
        <v>20</v>
      </c>
      <c r="AM2662" s="25">
        <v>1</v>
      </c>
      <c r="AN2662" s="25">
        <v>1500</v>
      </c>
      <c r="AO2662" s="25">
        <v>2200</v>
      </c>
      <c r="AP2662" s="25">
        <v>2200</v>
      </c>
      <c r="AQ2662" s="25">
        <v>1.31</v>
      </c>
      <c r="AR2662" s="25">
        <v>7.26</v>
      </c>
      <c r="AS2662" s="157">
        <v>33</v>
      </c>
      <c r="AT2662" s="93" t="s">
        <v>22</v>
      </c>
      <c r="AU2662" s="92" t="s">
        <v>22</v>
      </c>
      <c r="AV2662" s="91" t="s">
        <v>152</v>
      </c>
      <c r="AW2662" s="92" t="s">
        <v>152</v>
      </c>
      <c r="AX2662" s="92" t="s">
        <v>48</v>
      </c>
      <c r="AY2662" s="91" t="s">
        <v>152</v>
      </c>
      <c r="AZ2662" s="23"/>
      <c r="BA2662" s="25" t="s">
        <v>3197</v>
      </c>
      <c r="BB2662" t="s">
        <v>25</v>
      </c>
      <c r="BC2662">
        <v>5596</v>
      </c>
      <c r="BD2662" t="str">
        <f>IF(Z2662=BC2662,"OK")</f>
        <v>OK</v>
      </c>
      <c r="BE2662">
        <v>1.31</v>
      </c>
      <c r="BF2662">
        <v>3.6299999999999999E-2</v>
      </c>
      <c r="BG2662">
        <v>1500</v>
      </c>
      <c r="BH2662">
        <v>2200</v>
      </c>
      <c r="BI2662">
        <v>2200</v>
      </c>
      <c r="BJ2662">
        <v>1.31</v>
      </c>
      <c r="BK2662">
        <v>7.26</v>
      </c>
      <c r="BN2662" s="183"/>
    </row>
    <row r="2663" spans="1:66" ht="25.5" x14ac:dyDescent="0.25">
      <c r="A2663" s="51"/>
      <c r="B2663" s="94">
        <v>2650</v>
      </c>
      <c r="C2663" s="43">
        <v>1018111</v>
      </c>
      <c r="D2663" s="53" t="s">
        <v>22</v>
      </c>
      <c r="E2663" s="36" t="s">
        <v>3196</v>
      </c>
      <c r="F2663" s="151" t="s">
        <v>21</v>
      </c>
      <c r="G2663" s="41" t="s">
        <v>27</v>
      </c>
      <c r="H2663" s="46" t="str">
        <f>IFERROR(IFERROR(IF(SEARCH("Usystems",$E2663)&gt;0,"Usystems"),IF(SEARCH("RIIFO",$E2663)&gt;0,"RIIFO","Uponor")),"Uponor")</f>
        <v>Uponor</v>
      </c>
      <c r="I2663" s="25" t="str">
        <f>IFERROR(MID($D2663,1,7)+0,"")</f>
        <v/>
      </c>
      <c r="J2663" s="25" t="str">
        <f>IFERROR(MID($D2663,10,7)+0,"")</f>
        <v/>
      </c>
      <c r="K2663" s="25" t="str">
        <f>IFERROR(MID($D2663,19,7)+0,"")</f>
        <v/>
      </c>
      <c r="L2663" s="25" t="str">
        <f>IFERROR(MID($D2663,28,7)+0,"")</f>
        <v/>
      </c>
      <c r="M2663" s="25">
        <f>IF(IFERROR(MID($Q2663,1,7)+0,"")&lt;1130000,IF(INDEX(C:C,MATCH(LEFT(Q2663,7)+0,I:I,0))&lt;1130000,"",INDEX(C:C,MATCH(LEFT(Q2663,7)+0,I:I,0))),IFERROR(MID($Q2663,1,7)+0,""))</f>
        <v>1136703</v>
      </c>
      <c r="N2663" s="25" t="str">
        <f>IF(IFERROR(MID($Q2663,10,7)+0,"")&lt;1130000,"",IFERROR(MID($Q2663,10,7)+0,""))</f>
        <v/>
      </c>
      <c r="O2663" s="25" t="str">
        <f>IF(IFERROR(MID($Q2663,19,7)+0,"")&lt;1130000,"",IFERROR(MID($Q2663,19,7)+0,""))</f>
        <v/>
      </c>
      <c r="P2663" s="25">
        <f>IF(M2663="","",IF(N2663="",M2663,M2663&amp;", "&amp;N2663))</f>
        <v>1136703</v>
      </c>
      <c r="Q2663" s="25">
        <v>1136703</v>
      </c>
      <c r="R2663" s="25"/>
      <c r="S2663" s="35" t="s">
        <v>67</v>
      </c>
      <c r="T2663" s="25" t="s">
        <v>24</v>
      </c>
      <c r="U2663" s="185">
        <v>8997</v>
      </c>
      <c r="V2663" s="188">
        <v>8997</v>
      </c>
      <c r="W2663" s="189">
        <v>8997</v>
      </c>
      <c r="X2663" s="31">
        <v>8997</v>
      </c>
      <c r="Y2663" s="90">
        <f>IFERROR(ROUND(X2663/W2663-1,2),"")</f>
        <v>0</v>
      </c>
      <c r="Z2663" s="31">
        <f>IF(OR(S2663="VLD MLC components",S2663="VLD MLC pipes",S2663="VLD PEX components",S2663="VLD PEX pipes",S2663="VLD PHC components",S2663="VLD PHC pipes",S2663="Controls VLD"),"По запросу",X2663)</f>
        <v>8997</v>
      </c>
      <c r="AA2663" s="63">
        <f>ROUND(X2663/1.2,3)</f>
        <v>7497.5</v>
      </c>
      <c r="AB2663" s="23">
        <v>7497.5</v>
      </c>
      <c r="AC2663" s="190">
        <f>IFERROR(ROUND(AA2663/AB2663-1,2),"")</f>
        <v>0</v>
      </c>
      <c r="AD2663" s="25">
        <v>2.0299999999999998</v>
      </c>
      <c r="AE2663" s="25">
        <v>5.1839999999999997E-2</v>
      </c>
      <c r="AF2663" s="25">
        <v>0</v>
      </c>
      <c r="AG2663" s="25" t="s">
        <v>22</v>
      </c>
      <c r="AH2663" s="25">
        <v>0</v>
      </c>
      <c r="AI2663" s="25">
        <v>0</v>
      </c>
      <c r="AJ2663" s="22" t="s">
        <v>20</v>
      </c>
      <c r="AK2663" s="42" t="s">
        <v>19</v>
      </c>
      <c r="AL2663" s="22" t="s">
        <v>20</v>
      </c>
      <c r="AM2663" s="25">
        <v>1</v>
      </c>
      <c r="AN2663" s="25">
        <v>1800</v>
      </c>
      <c r="AO2663" s="25">
        <v>2400</v>
      </c>
      <c r="AP2663" s="25">
        <v>2400</v>
      </c>
      <c r="AQ2663" s="25">
        <v>2.0299999999999998</v>
      </c>
      <c r="AR2663" s="25">
        <v>10.368</v>
      </c>
      <c r="AS2663" s="157" t="s">
        <v>22</v>
      </c>
      <c r="AT2663" s="93" t="s">
        <v>22</v>
      </c>
      <c r="AU2663" s="92" t="s">
        <v>22</v>
      </c>
      <c r="AV2663" s="91" t="s">
        <v>152</v>
      </c>
      <c r="AW2663" s="92" t="s">
        <v>48</v>
      </c>
      <c r="AX2663" s="92" t="s">
        <v>48</v>
      </c>
      <c r="AY2663" s="91" t="s">
        <v>152</v>
      </c>
      <c r="AZ2663" s="23"/>
      <c r="BA2663" s="25" t="s">
        <v>3195</v>
      </c>
      <c r="BB2663" t="s">
        <v>25</v>
      </c>
      <c r="BC2663" t="e">
        <v>#N/A</v>
      </c>
      <c r="BD2663" t="e">
        <f>IF(Z2663=BC2663,"OK")</f>
        <v>#N/A</v>
      </c>
      <c r="BE2663">
        <v>2.0299999999999998</v>
      </c>
      <c r="BF2663">
        <v>5.1839999999999997E-2</v>
      </c>
      <c r="BG2663">
        <v>1800</v>
      </c>
      <c r="BH2663">
        <v>2400</v>
      </c>
      <c r="BI2663">
        <v>2400</v>
      </c>
      <c r="BJ2663">
        <v>2.0299999999999998</v>
      </c>
      <c r="BK2663">
        <v>10.368</v>
      </c>
      <c r="BN2663" s="183"/>
    </row>
    <row r="2664" spans="1:66" ht="38.25" x14ac:dyDescent="0.25">
      <c r="A2664" s="51"/>
      <c r="B2664" s="94">
        <v>2651</v>
      </c>
      <c r="C2664" s="43">
        <v>1018112</v>
      </c>
      <c r="D2664" s="53" t="s">
        <v>22</v>
      </c>
      <c r="E2664" s="36" t="s">
        <v>3194</v>
      </c>
      <c r="F2664" s="151" t="s">
        <v>21</v>
      </c>
      <c r="G2664" s="41" t="s">
        <v>29</v>
      </c>
      <c r="H2664" s="46" t="str">
        <f>IFERROR(IFERROR(IF(SEARCH("Usystems",$E2664)&gt;0,"Usystems"),IF(SEARCH("RIIFO",$E2664)&gt;0,"RIIFO","Uponor")),"Uponor")</f>
        <v>Uponor</v>
      </c>
      <c r="I2664" s="25" t="str">
        <f>IFERROR(MID($D2664,1,7)+0,"")</f>
        <v/>
      </c>
      <c r="J2664" s="25" t="str">
        <f>IFERROR(MID($D2664,10,7)+0,"")</f>
        <v/>
      </c>
      <c r="K2664" s="25" t="str">
        <f>IFERROR(MID($D2664,19,7)+0,"")</f>
        <v/>
      </c>
      <c r="L2664" s="25" t="str">
        <f>IFERROR(MID($D2664,28,7)+0,"")</f>
        <v/>
      </c>
      <c r="M2664" s="25">
        <f>IF(IFERROR(MID($Q2664,1,7)+0,"")&lt;1130000,IF(INDEX(C:C,MATCH(LEFT(Q2664,7)+0,I:I,0))&lt;1130000,"",INDEX(C:C,MATCH(LEFT(Q2664,7)+0,I:I,0))),IFERROR(MID($Q2664,1,7)+0,""))</f>
        <v>1136704</v>
      </c>
      <c r="N2664" s="25" t="str">
        <f>IF(IFERROR(MID($Q2664,10,7)+0,"")&lt;1130000,"",IFERROR(MID($Q2664,10,7)+0,""))</f>
        <v/>
      </c>
      <c r="O2664" s="25" t="str">
        <f>IF(IFERROR(MID($Q2664,19,7)+0,"")&lt;1130000,"",IFERROR(MID($Q2664,19,7)+0,""))</f>
        <v/>
      </c>
      <c r="P2664" s="25">
        <f>IF(M2664="","",IF(N2664="",M2664,M2664&amp;", "&amp;N2664))</f>
        <v>1136704</v>
      </c>
      <c r="Q2664" s="25">
        <v>1136704</v>
      </c>
      <c r="R2664" s="25"/>
      <c r="S2664" s="35" t="s">
        <v>160</v>
      </c>
      <c r="T2664" s="25" t="s">
        <v>24</v>
      </c>
      <c r="U2664" s="185">
        <v>11187</v>
      </c>
      <c r="V2664" s="188">
        <v>11187</v>
      </c>
      <c r="W2664" s="189">
        <v>11187</v>
      </c>
      <c r="X2664" s="31">
        <v>11187</v>
      </c>
      <c r="Y2664" s="90">
        <f>IFERROR(ROUND(X2664/W2664-1,2),"")</f>
        <v>0</v>
      </c>
      <c r="Z2664" s="31" t="str">
        <f>IF(OR(S2664="VLD MLC components",S2664="VLD MLC pipes",S2664="VLD PEX components",S2664="VLD PEX pipes",S2664="VLD PHC components",S2664="VLD PHC pipes",S2664="Controls VLD"),"По запросу",X2664)</f>
        <v>По запросу</v>
      </c>
      <c r="AA2664" s="63">
        <f>ROUND(X2664/1.2,3)</f>
        <v>9322.5</v>
      </c>
      <c r="AB2664" s="23">
        <v>9322.5</v>
      </c>
      <c r="AC2664" s="190">
        <f>IFERROR(ROUND(AA2664/AB2664-1,2),"")</f>
        <v>0</v>
      </c>
      <c r="AD2664" s="25">
        <v>2.2599999999999998</v>
      </c>
      <c r="AE2664" s="25">
        <v>5.1839999999999997E-2</v>
      </c>
      <c r="AF2664" s="25">
        <v>46</v>
      </c>
      <c r="AG2664" s="25">
        <v>46</v>
      </c>
      <c r="AH2664" s="25">
        <v>46</v>
      </c>
      <c r="AI2664" s="25">
        <v>46</v>
      </c>
      <c r="AJ2664" s="22" t="s">
        <v>20</v>
      </c>
      <c r="AK2664" s="22" t="s">
        <v>20</v>
      </c>
      <c r="AL2664" s="22" t="s">
        <v>20</v>
      </c>
      <c r="AM2664" s="25">
        <v>1</v>
      </c>
      <c r="AN2664" s="25">
        <v>1800</v>
      </c>
      <c r="AO2664" s="25">
        <v>2400</v>
      </c>
      <c r="AP2664" s="25">
        <v>2400</v>
      </c>
      <c r="AQ2664" s="25">
        <v>2.2599999999999998</v>
      </c>
      <c r="AR2664" s="25">
        <v>10.368</v>
      </c>
      <c r="AS2664" s="157">
        <v>46</v>
      </c>
      <c r="AT2664" s="93" t="s">
        <v>22</v>
      </c>
      <c r="AU2664" s="92" t="s">
        <v>22</v>
      </c>
      <c r="AV2664" s="91" t="s">
        <v>152</v>
      </c>
      <c r="AW2664" s="92" t="s">
        <v>152</v>
      </c>
      <c r="AX2664" s="92" t="s">
        <v>48</v>
      </c>
      <c r="AY2664" s="91" t="s">
        <v>152</v>
      </c>
      <c r="AZ2664" s="23"/>
      <c r="BA2664" s="25" t="s">
        <v>3193</v>
      </c>
      <c r="BB2664" t="s">
        <v>25</v>
      </c>
      <c r="BC2664" t="s">
        <v>2629</v>
      </c>
      <c r="BD2664" t="str">
        <f>IF(Z2664=BC2664,"OK")</f>
        <v>OK</v>
      </c>
      <c r="BE2664">
        <v>2.2599999999999998</v>
      </c>
      <c r="BF2664">
        <v>5.1839999999999997E-2</v>
      </c>
      <c r="BG2664">
        <v>1800</v>
      </c>
      <c r="BH2664">
        <v>2400</v>
      </c>
      <c r="BI2664">
        <v>2400</v>
      </c>
      <c r="BJ2664">
        <v>2.2599999999999998</v>
      </c>
      <c r="BK2664">
        <v>10.368</v>
      </c>
      <c r="BN2664" s="183"/>
    </row>
    <row r="2665" spans="1:66" ht="38.25" x14ac:dyDescent="0.25">
      <c r="A2665" s="51"/>
      <c r="B2665" s="94">
        <v>2652</v>
      </c>
      <c r="C2665" s="43">
        <v>1018113</v>
      </c>
      <c r="D2665" s="53" t="s">
        <v>22</v>
      </c>
      <c r="E2665" s="36" t="s">
        <v>3192</v>
      </c>
      <c r="F2665" s="151" t="s">
        <v>21</v>
      </c>
      <c r="G2665" s="41" t="s">
        <v>29</v>
      </c>
      <c r="H2665" s="46" t="str">
        <f>IFERROR(IFERROR(IF(SEARCH("Usystems",$E2665)&gt;0,"Usystems"),IF(SEARCH("RIIFO",$E2665)&gt;0,"RIIFO","Uponor")),"Uponor")</f>
        <v>Uponor</v>
      </c>
      <c r="I2665" s="25" t="str">
        <f>IFERROR(MID($D2665,1,7)+0,"")</f>
        <v/>
      </c>
      <c r="J2665" s="25" t="str">
        <f>IFERROR(MID($D2665,10,7)+0,"")</f>
        <v/>
      </c>
      <c r="K2665" s="25" t="str">
        <f>IFERROR(MID($D2665,19,7)+0,"")</f>
        <v/>
      </c>
      <c r="L2665" s="25" t="str">
        <f>IFERROR(MID($D2665,28,7)+0,"")</f>
        <v/>
      </c>
      <c r="M2665" s="25">
        <f>IF(IFERROR(MID($Q2665,1,7)+0,"")&lt;1130000,IF(INDEX(C:C,MATCH(LEFT(Q2665,7)+0,I:I,0))&lt;1130000,"",INDEX(C:C,MATCH(LEFT(Q2665,7)+0,I:I,0))),IFERROR(MID($Q2665,1,7)+0,""))</f>
        <v>1136705</v>
      </c>
      <c r="N2665" s="25" t="str">
        <f>IF(IFERROR(MID($Q2665,10,7)+0,"")&lt;1130000,"",IFERROR(MID($Q2665,10,7)+0,""))</f>
        <v/>
      </c>
      <c r="O2665" s="25" t="str">
        <f>IF(IFERROR(MID($Q2665,19,7)+0,"")&lt;1130000,"",IFERROR(MID($Q2665,19,7)+0,""))</f>
        <v/>
      </c>
      <c r="P2665" s="25">
        <f>IF(M2665="","",IF(N2665="",M2665,M2665&amp;", "&amp;N2665))</f>
        <v>1136705</v>
      </c>
      <c r="Q2665" s="25">
        <v>1136705</v>
      </c>
      <c r="R2665" s="25"/>
      <c r="S2665" s="35" t="s">
        <v>160</v>
      </c>
      <c r="T2665" s="25" t="s">
        <v>24</v>
      </c>
      <c r="U2665" s="185">
        <v>12914</v>
      </c>
      <c r="V2665" s="188">
        <v>12914</v>
      </c>
      <c r="W2665" s="189">
        <v>12914</v>
      </c>
      <c r="X2665" s="31">
        <v>12914</v>
      </c>
      <c r="Y2665" s="90">
        <f>IFERROR(ROUND(X2665/W2665-1,2),"")</f>
        <v>0</v>
      </c>
      <c r="Z2665" s="31" t="str">
        <f>IF(OR(S2665="VLD MLC components",S2665="VLD MLC pipes",S2665="VLD PEX components",S2665="VLD PEX pipes",S2665="VLD PHC components",S2665="VLD PHC pipes",S2665="Controls VLD"),"По запросу",X2665)</f>
        <v>По запросу</v>
      </c>
      <c r="AA2665" s="63">
        <f>ROUND(X2665/1.2,3)</f>
        <v>10761.666999999999</v>
      </c>
      <c r="AB2665" s="23">
        <v>10761.666999999999</v>
      </c>
      <c r="AC2665" s="190">
        <f>IFERROR(ROUND(AA2665/AB2665-1,2),"")</f>
        <v>0</v>
      </c>
      <c r="AD2665" s="25">
        <v>2.56</v>
      </c>
      <c r="AE2665" s="25">
        <v>5.1839999999999997E-2</v>
      </c>
      <c r="AF2665" s="25">
        <v>45</v>
      </c>
      <c r="AG2665" s="25">
        <v>45</v>
      </c>
      <c r="AH2665" s="25">
        <v>57</v>
      </c>
      <c r="AI2665" s="25">
        <v>68</v>
      </c>
      <c r="AJ2665" s="22" t="s">
        <v>20</v>
      </c>
      <c r="AK2665" s="22" t="s">
        <v>20</v>
      </c>
      <c r="AL2665" s="22" t="s">
        <v>20</v>
      </c>
      <c r="AM2665" s="25">
        <v>1</v>
      </c>
      <c r="AN2665" s="25">
        <v>1800</v>
      </c>
      <c r="AO2665" s="25">
        <v>2400</v>
      </c>
      <c r="AP2665" s="25">
        <v>2400</v>
      </c>
      <c r="AQ2665" s="25">
        <v>2.56</v>
      </c>
      <c r="AR2665" s="94">
        <v>10.368</v>
      </c>
      <c r="AS2665" s="157">
        <v>11</v>
      </c>
      <c r="AT2665" s="93" t="s">
        <v>22</v>
      </c>
      <c r="AU2665" s="92" t="s">
        <v>22</v>
      </c>
      <c r="AV2665" s="91" t="s">
        <v>152</v>
      </c>
      <c r="AW2665" s="92" t="s">
        <v>152</v>
      </c>
      <c r="AX2665" s="92" t="s">
        <v>48</v>
      </c>
      <c r="AY2665" s="91" t="s">
        <v>152</v>
      </c>
      <c r="AZ2665" s="23"/>
      <c r="BA2665" s="25" t="s">
        <v>3191</v>
      </c>
      <c r="BB2665" t="s">
        <v>25</v>
      </c>
      <c r="BC2665" t="s">
        <v>2629</v>
      </c>
      <c r="BD2665" t="str">
        <f>IF(Z2665=BC2665,"OK")</f>
        <v>OK</v>
      </c>
      <c r="BE2665">
        <v>2.56</v>
      </c>
      <c r="BF2665">
        <v>5.1839999999999997E-2</v>
      </c>
      <c r="BG2665">
        <v>1800</v>
      </c>
      <c r="BH2665">
        <v>2400</v>
      </c>
      <c r="BI2665">
        <v>2400</v>
      </c>
      <c r="BJ2665">
        <v>2.56</v>
      </c>
      <c r="BK2665">
        <v>10.368</v>
      </c>
      <c r="BN2665" s="183"/>
    </row>
    <row r="2666" spans="1:66" ht="38.25" x14ac:dyDescent="0.25">
      <c r="A2666" s="51"/>
      <c r="B2666" s="94">
        <v>2653</v>
      </c>
      <c r="C2666" s="43">
        <v>1018114</v>
      </c>
      <c r="D2666" s="53" t="s">
        <v>22</v>
      </c>
      <c r="E2666" s="36" t="s">
        <v>3190</v>
      </c>
      <c r="F2666" s="151" t="s">
        <v>21</v>
      </c>
      <c r="G2666" s="41" t="s">
        <v>29</v>
      </c>
      <c r="H2666" s="46" t="str">
        <f>IFERROR(IFERROR(IF(SEARCH("Usystems",$E2666)&gt;0,"Usystems"),IF(SEARCH("RIIFO",$E2666)&gt;0,"RIIFO","Uponor")),"Uponor")</f>
        <v>Uponor</v>
      </c>
      <c r="I2666" s="25" t="str">
        <f>IFERROR(MID($D2666,1,7)+0,"")</f>
        <v/>
      </c>
      <c r="J2666" s="25" t="str">
        <f>IFERROR(MID($D2666,10,7)+0,"")</f>
        <v/>
      </c>
      <c r="K2666" s="25" t="str">
        <f>IFERROR(MID($D2666,19,7)+0,"")</f>
        <v/>
      </c>
      <c r="L2666" s="25" t="str">
        <f>IFERROR(MID($D2666,28,7)+0,"")</f>
        <v/>
      </c>
      <c r="M2666" s="25">
        <f>IF(IFERROR(MID($Q2666,1,7)+0,"")&lt;1130000,IF(INDEX(C:C,MATCH(LEFT(Q2666,7)+0,I:I,0))&lt;1130000,"",INDEX(C:C,MATCH(LEFT(Q2666,7)+0,I:I,0))),IFERROR(MID($Q2666,1,7)+0,""))</f>
        <v>1136706</v>
      </c>
      <c r="N2666" s="25" t="str">
        <f>IF(IFERROR(MID($Q2666,10,7)+0,"")&lt;1130000,"",IFERROR(MID($Q2666,10,7)+0,""))</f>
        <v/>
      </c>
      <c r="O2666" s="25" t="str">
        <f>IF(IFERROR(MID($Q2666,19,7)+0,"")&lt;1130000,"",IFERROR(MID($Q2666,19,7)+0,""))</f>
        <v/>
      </c>
      <c r="P2666" s="25">
        <f>IF(M2666="","",IF(N2666="",M2666,M2666&amp;", "&amp;N2666))</f>
        <v>1136706</v>
      </c>
      <c r="Q2666" s="25">
        <v>1136706</v>
      </c>
      <c r="R2666" s="25"/>
      <c r="S2666" s="35" t="s">
        <v>160</v>
      </c>
      <c r="T2666" s="25" t="s">
        <v>24</v>
      </c>
      <c r="U2666" s="185">
        <v>17259</v>
      </c>
      <c r="V2666" s="188">
        <v>17259</v>
      </c>
      <c r="W2666" s="189">
        <v>17259</v>
      </c>
      <c r="X2666" s="31">
        <v>17259</v>
      </c>
      <c r="Y2666" s="90">
        <f>IFERROR(ROUND(X2666/W2666-1,2),"")</f>
        <v>0</v>
      </c>
      <c r="Z2666" s="31" t="str">
        <f>IF(OR(S2666="VLD MLC components",S2666="VLD MLC pipes",S2666="VLD PEX components",S2666="VLD PEX pipes",S2666="VLD PHC components",S2666="VLD PHC pipes",S2666="Controls VLD"),"По запросу",X2666)</f>
        <v>По запросу</v>
      </c>
      <c r="AA2666" s="63">
        <f>ROUND(X2666/1.2,3)</f>
        <v>14382.5</v>
      </c>
      <c r="AB2666" s="23">
        <v>14382.5</v>
      </c>
      <c r="AC2666" s="190">
        <f>IFERROR(ROUND(AA2666/AB2666-1,2),"")</f>
        <v>0</v>
      </c>
      <c r="AD2666" s="25">
        <v>3.74</v>
      </c>
      <c r="AE2666" s="25">
        <v>8.0640000000000003E-2</v>
      </c>
      <c r="AF2666" s="25">
        <v>15</v>
      </c>
      <c r="AG2666" s="25">
        <v>15</v>
      </c>
      <c r="AH2666" s="25">
        <v>21</v>
      </c>
      <c r="AI2666" s="25">
        <v>21</v>
      </c>
      <c r="AJ2666" s="22" t="s">
        <v>20</v>
      </c>
      <c r="AK2666" s="22" t="s">
        <v>20</v>
      </c>
      <c r="AL2666" s="22" t="s">
        <v>20</v>
      </c>
      <c r="AM2666" s="25">
        <v>1</v>
      </c>
      <c r="AN2666" s="25">
        <v>1400</v>
      </c>
      <c r="AO2666" s="25">
        <v>2400</v>
      </c>
      <c r="AP2666" s="25">
        <v>2400</v>
      </c>
      <c r="AQ2666" s="25">
        <v>3.74</v>
      </c>
      <c r="AR2666" s="94">
        <v>8.0640000000000001</v>
      </c>
      <c r="AS2666" s="157">
        <v>6</v>
      </c>
      <c r="AT2666" s="93" t="s">
        <v>22</v>
      </c>
      <c r="AU2666" s="92" t="s">
        <v>22</v>
      </c>
      <c r="AV2666" s="91" t="s">
        <v>152</v>
      </c>
      <c r="AW2666" s="92" t="s">
        <v>152</v>
      </c>
      <c r="AX2666" s="92" t="s">
        <v>48</v>
      </c>
      <c r="AY2666" s="91" t="s">
        <v>152</v>
      </c>
      <c r="AZ2666" s="23"/>
      <c r="BA2666" s="25" t="s">
        <v>3189</v>
      </c>
      <c r="BB2666" t="s">
        <v>25</v>
      </c>
      <c r="BC2666" t="s">
        <v>2629</v>
      </c>
      <c r="BD2666" t="str">
        <f>IF(Z2666=BC2666,"OK")</f>
        <v>OK</v>
      </c>
      <c r="BE2666">
        <v>3.74</v>
      </c>
      <c r="BF2666">
        <v>8.0640000000000003E-2</v>
      </c>
      <c r="BG2666">
        <v>1400</v>
      </c>
      <c r="BH2666">
        <v>2400</v>
      </c>
      <c r="BI2666">
        <v>2400</v>
      </c>
      <c r="BJ2666">
        <v>3.74</v>
      </c>
      <c r="BK2666">
        <v>8.0640000000000001</v>
      </c>
      <c r="BN2666" s="183"/>
    </row>
    <row r="2667" spans="1:66" ht="38.25" x14ac:dyDescent="0.25">
      <c r="A2667" s="51"/>
      <c r="B2667" s="94">
        <v>2654</v>
      </c>
      <c r="C2667" s="43">
        <v>1018115</v>
      </c>
      <c r="D2667" s="53" t="s">
        <v>22</v>
      </c>
      <c r="E2667" s="36" t="s">
        <v>3188</v>
      </c>
      <c r="F2667" s="151" t="s">
        <v>21</v>
      </c>
      <c r="G2667" s="41" t="s">
        <v>29</v>
      </c>
      <c r="H2667" s="46" t="str">
        <f>IFERROR(IFERROR(IF(SEARCH("Usystems",$E2667)&gt;0,"Usystems"),IF(SEARCH("RIIFO",$E2667)&gt;0,"RIIFO","Uponor")),"Uponor")</f>
        <v>Uponor</v>
      </c>
      <c r="I2667" s="25" t="str">
        <f>IFERROR(MID($D2667,1,7)+0,"")</f>
        <v/>
      </c>
      <c r="J2667" s="25" t="str">
        <f>IFERROR(MID($D2667,10,7)+0,"")</f>
        <v/>
      </c>
      <c r="K2667" s="25" t="str">
        <f>IFERROR(MID($D2667,19,7)+0,"")</f>
        <v/>
      </c>
      <c r="L2667" s="25" t="str">
        <f>IFERROR(MID($D2667,28,7)+0,"")</f>
        <v/>
      </c>
      <c r="M2667" s="25">
        <f>IF(IFERROR(MID($Q2667,1,7)+0,"")&lt;1130000,IF(INDEX(C:C,MATCH(LEFT(Q2667,7)+0,I:I,0))&lt;1130000,"",INDEX(C:C,MATCH(LEFT(Q2667,7)+0,I:I,0))),IFERROR(MID($Q2667,1,7)+0,""))</f>
        <v>1136707</v>
      </c>
      <c r="N2667" s="25" t="str">
        <f>IF(IFERROR(MID($Q2667,10,7)+0,"")&lt;1130000,"",IFERROR(MID($Q2667,10,7)+0,""))</f>
        <v/>
      </c>
      <c r="O2667" s="25" t="str">
        <f>IF(IFERROR(MID($Q2667,19,7)+0,"")&lt;1130000,"",IFERROR(MID($Q2667,19,7)+0,""))</f>
        <v/>
      </c>
      <c r="P2667" s="25">
        <f>IF(M2667="","",IF(N2667="",M2667,M2667&amp;", "&amp;N2667))</f>
        <v>1136707</v>
      </c>
      <c r="Q2667" s="25">
        <v>1136707</v>
      </c>
      <c r="R2667" s="25"/>
      <c r="S2667" s="35" t="s">
        <v>160</v>
      </c>
      <c r="T2667" s="25" t="s">
        <v>24</v>
      </c>
      <c r="U2667" s="185">
        <v>19057</v>
      </c>
      <c r="V2667" s="188">
        <v>19057</v>
      </c>
      <c r="W2667" s="189">
        <v>19057</v>
      </c>
      <c r="X2667" s="31">
        <v>19057</v>
      </c>
      <c r="Y2667" s="90">
        <f>IFERROR(ROUND(X2667/W2667-1,2),"")</f>
        <v>0</v>
      </c>
      <c r="Z2667" s="31" t="str">
        <f>IF(OR(S2667="VLD MLC components",S2667="VLD MLC pipes",S2667="VLD PEX components",S2667="VLD PEX pipes",S2667="VLD PHC components",S2667="VLD PHC pipes",S2667="Controls VLD"),"По запросу",X2667)</f>
        <v>По запросу</v>
      </c>
      <c r="AA2667" s="63">
        <f>ROUND(X2667/1.2,3)</f>
        <v>15880.833000000001</v>
      </c>
      <c r="AB2667" s="23">
        <v>15880.833000000001</v>
      </c>
      <c r="AC2667" s="190">
        <f>IFERROR(ROUND(AA2667/AB2667-1,2),"")</f>
        <v>0</v>
      </c>
      <c r="AD2667" s="25">
        <v>4.2</v>
      </c>
      <c r="AE2667" s="25">
        <v>8.0640000000000003E-2</v>
      </c>
      <c r="AF2667" s="25">
        <v>207</v>
      </c>
      <c r="AG2667" s="25">
        <v>207</v>
      </c>
      <c r="AH2667" s="25">
        <v>207</v>
      </c>
      <c r="AI2667" s="25">
        <v>207</v>
      </c>
      <c r="AJ2667" s="22" t="s">
        <v>20</v>
      </c>
      <c r="AK2667" s="22" t="s">
        <v>20</v>
      </c>
      <c r="AL2667" s="22" t="s">
        <v>20</v>
      </c>
      <c r="AM2667" s="25">
        <v>1</v>
      </c>
      <c r="AN2667" s="25">
        <v>1400</v>
      </c>
      <c r="AO2667" s="25">
        <v>2400</v>
      </c>
      <c r="AP2667" s="25">
        <v>2400</v>
      </c>
      <c r="AQ2667" s="25">
        <v>4.2</v>
      </c>
      <c r="AR2667" s="94">
        <v>8.0640000000000001</v>
      </c>
      <c r="AS2667" s="157">
        <v>15</v>
      </c>
      <c r="AT2667" s="93" t="s">
        <v>22</v>
      </c>
      <c r="AU2667" s="92" t="s">
        <v>22</v>
      </c>
      <c r="AV2667" s="91" t="s">
        <v>152</v>
      </c>
      <c r="AW2667" s="92" t="s">
        <v>152</v>
      </c>
      <c r="AX2667" s="92" t="s">
        <v>48</v>
      </c>
      <c r="AY2667" s="91" t="s">
        <v>152</v>
      </c>
      <c r="AZ2667" s="23"/>
      <c r="BA2667" s="25" t="s">
        <v>3107</v>
      </c>
      <c r="BB2667" t="s">
        <v>25</v>
      </c>
      <c r="BC2667" t="s">
        <v>2629</v>
      </c>
      <c r="BD2667" t="str">
        <f>IF(Z2667=BC2667,"OK")</f>
        <v>OK</v>
      </c>
      <c r="BE2667">
        <v>4.2</v>
      </c>
      <c r="BF2667">
        <v>8.0640000000000003E-2</v>
      </c>
      <c r="BG2667">
        <v>1400</v>
      </c>
      <c r="BH2667">
        <v>2400</v>
      </c>
      <c r="BI2667">
        <v>2400</v>
      </c>
      <c r="BJ2667">
        <v>4.2</v>
      </c>
      <c r="BK2667">
        <v>8.0640000000000001</v>
      </c>
      <c r="BN2667" s="183"/>
    </row>
    <row r="2668" spans="1:66" ht="38.25" x14ac:dyDescent="0.25">
      <c r="A2668" s="51"/>
      <c r="B2668" s="94">
        <v>2655</v>
      </c>
      <c r="C2668" s="43">
        <v>1018116</v>
      </c>
      <c r="D2668" s="53" t="s">
        <v>22</v>
      </c>
      <c r="E2668" s="36" t="s">
        <v>3187</v>
      </c>
      <c r="F2668" s="151" t="s">
        <v>21</v>
      </c>
      <c r="G2668" s="41" t="s">
        <v>29</v>
      </c>
      <c r="H2668" s="46" t="str">
        <f>IFERROR(IFERROR(IF(SEARCH("Usystems",$E2668)&gt;0,"Usystems"),IF(SEARCH("RIIFO",$E2668)&gt;0,"RIIFO","Uponor")),"Uponor")</f>
        <v>Uponor</v>
      </c>
      <c r="I2668" s="25" t="str">
        <f>IFERROR(MID($D2668,1,7)+0,"")</f>
        <v/>
      </c>
      <c r="J2668" s="25" t="str">
        <f>IFERROR(MID($D2668,10,7)+0,"")</f>
        <v/>
      </c>
      <c r="K2668" s="25" t="str">
        <f>IFERROR(MID($D2668,19,7)+0,"")</f>
        <v/>
      </c>
      <c r="L2668" s="25" t="str">
        <f>IFERROR(MID($D2668,28,7)+0,"")</f>
        <v/>
      </c>
      <c r="M2668" s="25">
        <f>IF(IFERROR(MID($Q2668,1,7)+0,"")&lt;1130000,IF(INDEX(C:C,MATCH(LEFT(Q2668,7)+0,I:I,0))&lt;1130000,"",INDEX(C:C,MATCH(LEFT(Q2668,7)+0,I:I,0))),IFERROR(MID($Q2668,1,7)+0,""))</f>
        <v>1136708</v>
      </c>
      <c r="N2668" s="25" t="str">
        <f>IF(IFERROR(MID($Q2668,10,7)+0,"")&lt;1130000,"",IFERROR(MID($Q2668,10,7)+0,""))</f>
        <v/>
      </c>
      <c r="O2668" s="25" t="str">
        <f>IF(IFERROR(MID($Q2668,19,7)+0,"")&lt;1130000,"",IFERROR(MID($Q2668,19,7)+0,""))</f>
        <v/>
      </c>
      <c r="P2668" s="25">
        <f>IF(M2668="","",IF(N2668="",M2668,M2668&amp;", "&amp;N2668))</f>
        <v>1136708</v>
      </c>
      <c r="Q2668" s="25">
        <v>1136708</v>
      </c>
      <c r="R2668" s="25"/>
      <c r="S2668" s="35" t="s">
        <v>160</v>
      </c>
      <c r="T2668" s="25" t="s">
        <v>24</v>
      </c>
      <c r="U2668" s="185">
        <v>22321</v>
      </c>
      <c r="V2668" s="188">
        <v>22321</v>
      </c>
      <c r="W2668" s="189">
        <v>22321</v>
      </c>
      <c r="X2668" s="31">
        <v>22321</v>
      </c>
      <c r="Y2668" s="90">
        <f>IFERROR(ROUND(X2668/W2668-1,2),"")</f>
        <v>0</v>
      </c>
      <c r="Z2668" s="31" t="str">
        <f>IF(OR(S2668="VLD MLC components",S2668="VLD MLC pipes",S2668="VLD PEX components",S2668="VLD PEX pipes",S2668="VLD PHC components",S2668="VLD PHC pipes",S2668="Controls VLD"),"По запросу",X2668)</f>
        <v>По запросу</v>
      </c>
      <c r="AA2668" s="63">
        <f>ROUND(X2668/1.2,3)</f>
        <v>18600.832999999999</v>
      </c>
      <c r="AB2668" s="23">
        <v>18600.832999999999</v>
      </c>
      <c r="AC2668" s="190">
        <f>IFERROR(ROUND(AA2668/AB2668-1,2),"")</f>
        <v>0</v>
      </c>
      <c r="AD2668" s="25">
        <v>5.24</v>
      </c>
      <c r="AE2668" s="25">
        <v>8.0640000000000003E-2</v>
      </c>
      <c r="AF2668" s="25">
        <v>51</v>
      </c>
      <c r="AG2668" s="25">
        <v>51</v>
      </c>
      <c r="AH2668" s="25">
        <v>51</v>
      </c>
      <c r="AI2668" s="25">
        <v>51</v>
      </c>
      <c r="AJ2668" s="25" t="s">
        <v>20</v>
      </c>
      <c r="AK2668" s="22" t="s">
        <v>20</v>
      </c>
      <c r="AL2668" s="25" t="s">
        <v>20</v>
      </c>
      <c r="AM2668" s="25">
        <v>1</v>
      </c>
      <c r="AN2668" s="25">
        <v>1400</v>
      </c>
      <c r="AO2668" s="25">
        <v>2400</v>
      </c>
      <c r="AP2668" s="25">
        <v>2400</v>
      </c>
      <c r="AQ2668" s="25">
        <v>5.24</v>
      </c>
      <c r="AR2668" s="94">
        <v>8.0640000000000001</v>
      </c>
      <c r="AS2668" s="157">
        <v>34</v>
      </c>
      <c r="AT2668" s="93" t="s">
        <v>22</v>
      </c>
      <c r="AU2668" s="92" t="s">
        <v>22</v>
      </c>
      <c r="AV2668" s="91" t="s">
        <v>152</v>
      </c>
      <c r="AW2668" s="92" t="s">
        <v>152</v>
      </c>
      <c r="AX2668" s="92" t="s">
        <v>48</v>
      </c>
      <c r="AY2668" s="91" t="s">
        <v>152</v>
      </c>
      <c r="AZ2668" s="23"/>
      <c r="BA2668" s="25" t="s">
        <v>3186</v>
      </c>
      <c r="BB2668" t="s">
        <v>25</v>
      </c>
      <c r="BC2668" t="s">
        <v>2629</v>
      </c>
      <c r="BD2668" t="str">
        <f>IF(Z2668=BC2668,"OK")</f>
        <v>OK</v>
      </c>
      <c r="BE2668">
        <v>5.24</v>
      </c>
      <c r="BF2668">
        <v>8.0640000000000003E-2</v>
      </c>
      <c r="BG2668">
        <v>1400</v>
      </c>
      <c r="BH2668">
        <v>2400</v>
      </c>
      <c r="BI2668">
        <v>2400</v>
      </c>
      <c r="BJ2668">
        <v>5.24</v>
      </c>
      <c r="BK2668">
        <v>8.0640000000000001</v>
      </c>
      <c r="BN2668" s="183"/>
    </row>
    <row r="2669" spans="1:66" ht="38.25" x14ac:dyDescent="0.25">
      <c r="A2669" s="51"/>
      <c r="B2669" s="94">
        <v>2656</v>
      </c>
      <c r="C2669" s="43">
        <v>1083868</v>
      </c>
      <c r="D2669" s="25"/>
      <c r="E2669" s="36" t="s">
        <v>3185</v>
      </c>
      <c r="F2669" s="151" t="s">
        <v>21</v>
      </c>
      <c r="G2669" s="41" t="s">
        <v>29</v>
      </c>
      <c r="H2669" s="46" t="str">
        <f>IFERROR(IFERROR(IF(SEARCH("Usystems",$E2669)&gt;0,"Usystems"),IF(SEARCH("RIIFO",$E2669)&gt;0,"RIIFO","Uponor")),"Uponor")</f>
        <v>Uponor</v>
      </c>
      <c r="I2669" s="25" t="str">
        <f>IFERROR(MID($D2669,1,7)+0,"")</f>
        <v/>
      </c>
      <c r="J2669" s="25" t="str">
        <f>IFERROR(MID($D2669,10,7)+0,"")</f>
        <v/>
      </c>
      <c r="K2669" s="25" t="str">
        <f>IFERROR(MID($D2669,19,7)+0,"")</f>
        <v/>
      </c>
      <c r="L2669" s="25" t="str">
        <f>IFERROR(MID($D2669,28,7)+0,"")</f>
        <v/>
      </c>
      <c r="M2669" s="25">
        <f>IF(IFERROR(MID($Q2669,1,7)+0,"")&lt;1130000,IF(INDEX(C:C,MATCH(LEFT(Q2669,7)+0,I:I,0))&lt;1130000,"",INDEX(C:C,MATCH(LEFT(Q2669,7)+0,I:I,0))),IFERROR(MID($Q2669,1,7)+0,""))</f>
        <v>1136733</v>
      </c>
      <c r="N2669" s="25" t="str">
        <f>IF(IFERROR(MID($Q2669,10,7)+0,"")&lt;1130000,"",IFERROR(MID($Q2669,10,7)+0,""))</f>
        <v/>
      </c>
      <c r="O2669" s="25" t="str">
        <f>IF(IFERROR(MID($Q2669,19,7)+0,"")&lt;1130000,"",IFERROR(MID($Q2669,19,7)+0,""))</f>
        <v/>
      </c>
      <c r="P2669" s="25">
        <f>IF(M2669="","",IF(N2669="",M2669,M2669&amp;", "&amp;N2669))</f>
        <v>1136733</v>
      </c>
      <c r="Q2669" s="25">
        <v>1062886</v>
      </c>
      <c r="R2669" s="25"/>
      <c r="S2669" s="35" t="s">
        <v>160</v>
      </c>
      <c r="T2669" s="25" t="s">
        <v>24</v>
      </c>
      <c r="U2669" s="185">
        <v>31176</v>
      </c>
      <c r="V2669" s="188">
        <v>31176</v>
      </c>
      <c r="W2669" s="189">
        <v>31176</v>
      </c>
      <c r="X2669" s="31">
        <v>31176</v>
      </c>
      <c r="Y2669" s="90">
        <f>IFERROR(ROUND(X2669/W2669-1,2),"")</f>
        <v>0</v>
      </c>
      <c r="Z2669" s="31" t="str">
        <f>IF(OR(S2669="VLD MLC components",S2669="VLD MLC pipes",S2669="VLD PEX components",S2669="VLD PEX pipes",S2669="VLD PHC components",S2669="VLD PHC pipes",S2669="Controls VLD"),"По запросу",X2669)</f>
        <v>По запросу</v>
      </c>
      <c r="AA2669" s="63">
        <f>ROUND(X2669/1.2,3)</f>
        <v>25980</v>
      </c>
      <c r="AB2669" s="23">
        <v>25980</v>
      </c>
      <c r="AC2669" s="190">
        <f>IFERROR(ROUND(AA2669/AB2669-1,2),"")</f>
        <v>0</v>
      </c>
      <c r="AD2669" s="25">
        <v>7.25</v>
      </c>
      <c r="AE2669" s="25">
        <v>0.1368</v>
      </c>
      <c r="AF2669" s="25">
        <v>270</v>
      </c>
      <c r="AG2669" s="25">
        <v>270</v>
      </c>
      <c r="AH2669" s="25">
        <v>270</v>
      </c>
      <c r="AI2669" s="25">
        <v>270</v>
      </c>
      <c r="AJ2669" s="25" t="s">
        <v>20</v>
      </c>
      <c r="AK2669" s="22" t="s">
        <v>20</v>
      </c>
      <c r="AL2669" s="25" t="s">
        <v>19</v>
      </c>
      <c r="AM2669" s="25">
        <v>1</v>
      </c>
      <c r="AN2669" s="25">
        <v>1900</v>
      </c>
      <c r="AO2669" s="25">
        <v>2800</v>
      </c>
      <c r="AP2669" s="25">
        <v>2800</v>
      </c>
      <c r="AQ2669" s="25">
        <v>7.25</v>
      </c>
      <c r="AR2669" s="94">
        <v>14.896000000000001</v>
      </c>
      <c r="AS2669" s="157">
        <v>15</v>
      </c>
      <c r="AT2669" s="93" t="s">
        <v>22</v>
      </c>
      <c r="AU2669" s="92" t="s">
        <v>22</v>
      </c>
      <c r="AV2669" s="91" t="s">
        <v>152</v>
      </c>
      <c r="AW2669" s="92" t="s">
        <v>152</v>
      </c>
      <c r="AX2669" s="92" t="s">
        <v>48</v>
      </c>
      <c r="AY2669" s="91" t="s">
        <v>152</v>
      </c>
      <c r="AZ2669" s="23"/>
      <c r="BA2669" s="25" t="s">
        <v>3184</v>
      </c>
      <c r="BB2669" t="s">
        <v>25</v>
      </c>
      <c r="BC2669" t="s">
        <v>2629</v>
      </c>
      <c r="BD2669" t="str">
        <f>IF(Z2669=BC2669,"OK")</f>
        <v>OK</v>
      </c>
      <c r="BE2669">
        <v>7.25</v>
      </c>
      <c r="BF2669">
        <v>0.1368</v>
      </c>
      <c r="BG2669">
        <v>1900</v>
      </c>
      <c r="BH2669">
        <v>2800</v>
      </c>
      <c r="BI2669">
        <v>2800</v>
      </c>
      <c r="BJ2669">
        <v>7.25</v>
      </c>
      <c r="BK2669">
        <v>14.896000000000001</v>
      </c>
      <c r="BN2669" s="183"/>
    </row>
    <row r="2670" spans="1:66" ht="25.5" x14ac:dyDescent="0.25">
      <c r="A2670" s="51"/>
      <c r="B2670" s="94">
        <v>2657</v>
      </c>
      <c r="C2670" s="43">
        <v>1045877</v>
      </c>
      <c r="D2670" s="53" t="s">
        <v>22</v>
      </c>
      <c r="E2670" s="36" t="s">
        <v>3183</v>
      </c>
      <c r="F2670" s="151" t="s">
        <v>21</v>
      </c>
      <c r="G2670" s="41" t="s">
        <v>27</v>
      </c>
      <c r="H2670" s="46" t="str">
        <f>IFERROR(IFERROR(IF(SEARCH("Usystems",$E2670)&gt;0,"Usystems"),IF(SEARCH("RIIFO",$E2670)&gt;0,"RIIFO","Uponor")),"Uponor")</f>
        <v>Uponor</v>
      </c>
      <c r="I2670" s="25" t="str">
        <f>IFERROR(MID($D2670,1,7)+0,"")</f>
        <v/>
      </c>
      <c r="J2670" s="25" t="str">
        <f>IFERROR(MID($D2670,10,7)+0,"")</f>
        <v/>
      </c>
      <c r="K2670" s="25" t="str">
        <f>IFERROR(MID($D2670,19,7)+0,"")</f>
        <v/>
      </c>
      <c r="L2670" s="25" t="str">
        <f>IFERROR(MID($D2670,28,7)+0,"")</f>
        <v/>
      </c>
      <c r="M2670" s="25">
        <f>IF(IFERROR(MID($Q2670,1,7)+0,"")&lt;1130000,IF(INDEX(C:C,MATCH(LEFT(Q2670,7)+0,I:I,0))&lt;1130000,"",INDEX(C:C,MATCH(LEFT(Q2670,7)+0,I:I,0))),IFERROR(MID($Q2670,1,7)+0,""))</f>
        <v>1136711</v>
      </c>
      <c r="N2670" s="25" t="str">
        <f>IF(IFERROR(MID($Q2670,10,7)+0,"")&lt;1130000,"",IFERROR(MID($Q2670,10,7)+0,""))</f>
        <v/>
      </c>
      <c r="O2670" s="25" t="str">
        <f>IF(IFERROR(MID($Q2670,19,7)+0,"")&lt;1130000,"",IFERROR(MID($Q2670,19,7)+0,""))</f>
        <v/>
      </c>
      <c r="P2670" s="25">
        <f>IF(M2670="","",IF(N2670="",M2670,M2670&amp;", "&amp;N2670))</f>
        <v>1136711</v>
      </c>
      <c r="Q2670" s="25">
        <v>1136711</v>
      </c>
      <c r="R2670" s="25"/>
      <c r="S2670" s="35" t="s">
        <v>67</v>
      </c>
      <c r="T2670" s="25" t="s">
        <v>24</v>
      </c>
      <c r="U2670" s="185">
        <v>11290</v>
      </c>
      <c r="V2670" s="188">
        <v>11290</v>
      </c>
      <c r="W2670" s="189">
        <v>11290</v>
      </c>
      <c r="X2670" s="31">
        <v>11290</v>
      </c>
      <c r="Y2670" s="90">
        <f>IFERROR(ROUND(X2670/W2670-1,2),"")</f>
        <v>0</v>
      </c>
      <c r="Z2670" s="31">
        <f>IF(OR(S2670="VLD MLC components",S2670="VLD MLC pipes",S2670="VLD PEX components",S2670="VLD PEX pipes",S2670="VLD PHC components",S2670="VLD PHC pipes",S2670="Controls VLD"),"По запросу",X2670)</f>
        <v>11290</v>
      </c>
      <c r="AA2670" s="63">
        <f>ROUND(X2670/1.2,3)</f>
        <v>9408.3330000000005</v>
      </c>
      <c r="AB2670" s="23">
        <v>9408.3330000000005</v>
      </c>
      <c r="AC2670" s="190">
        <f>IFERROR(ROUND(AA2670/AB2670-1,2),"")</f>
        <v>0</v>
      </c>
      <c r="AD2670" s="25">
        <v>2.4</v>
      </c>
      <c r="AE2670" s="25">
        <v>5.7000000000000002E-2</v>
      </c>
      <c r="AF2670" s="25">
        <v>0</v>
      </c>
      <c r="AG2670" s="25" t="s">
        <v>22</v>
      </c>
      <c r="AH2670" s="25">
        <v>0</v>
      </c>
      <c r="AI2670" s="25">
        <v>0</v>
      </c>
      <c r="AJ2670" s="25" t="s">
        <v>20</v>
      </c>
      <c r="AK2670" s="42" t="s">
        <v>19</v>
      </c>
      <c r="AL2670" s="25" t="s">
        <v>20</v>
      </c>
      <c r="AM2670" s="25">
        <v>1</v>
      </c>
      <c r="AN2670" s="25">
        <v>1850</v>
      </c>
      <c r="AO2670" s="25">
        <v>2400</v>
      </c>
      <c r="AP2670" s="25">
        <v>2400</v>
      </c>
      <c r="AQ2670" s="25">
        <v>2.4</v>
      </c>
      <c r="AR2670" s="94">
        <v>10.656000000000001</v>
      </c>
      <c r="AS2670" s="157" t="s">
        <v>22</v>
      </c>
      <c r="AT2670" s="93" t="s">
        <v>22</v>
      </c>
      <c r="AU2670" s="92" t="s">
        <v>22</v>
      </c>
      <c r="AV2670" s="91" t="s">
        <v>152</v>
      </c>
      <c r="AW2670" s="92" t="s">
        <v>48</v>
      </c>
      <c r="AX2670" s="92" t="s">
        <v>48</v>
      </c>
      <c r="AY2670" s="91" t="s">
        <v>152</v>
      </c>
      <c r="AZ2670" s="23"/>
      <c r="BA2670" s="25" t="s">
        <v>3182</v>
      </c>
      <c r="BB2670" t="s">
        <v>25</v>
      </c>
      <c r="BC2670" t="e">
        <v>#N/A</v>
      </c>
      <c r="BD2670" t="e">
        <f>IF(Z2670=BC2670,"OK")</f>
        <v>#N/A</v>
      </c>
      <c r="BE2670">
        <v>2.4</v>
      </c>
      <c r="BF2670">
        <v>5.7000000000000002E-2</v>
      </c>
      <c r="BG2670">
        <v>1850</v>
      </c>
      <c r="BH2670">
        <v>2400</v>
      </c>
      <c r="BI2670">
        <v>2400</v>
      </c>
      <c r="BJ2670">
        <v>2.4</v>
      </c>
      <c r="BK2670">
        <v>10.656000000000001</v>
      </c>
      <c r="BN2670" s="183"/>
    </row>
    <row r="2671" spans="1:66" ht="25.5" x14ac:dyDescent="0.25">
      <c r="A2671" s="51"/>
      <c r="B2671" s="94">
        <v>2658</v>
      </c>
      <c r="C2671" s="43">
        <v>1045878</v>
      </c>
      <c r="D2671" s="53" t="s">
        <v>22</v>
      </c>
      <c r="E2671" s="36" t="s">
        <v>3181</v>
      </c>
      <c r="F2671" s="151" t="s">
        <v>21</v>
      </c>
      <c r="G2671" s="41" t="s">
        <v>27</v>
      </c>
      <c r="H2671" s="46" t="str">
        <f>IFERROR(IFERROR(IF(SEARCH("Usystems",$E2671)&gt;0,"Usystems"),IF(SEARCH("RIIFO",$E2671)&gt;0,"RIIFO","Uponor")),"Uponor")</f>
        <v>Uponor</v>
      </c>
      <c r="I2671" s="25" t="str">
        <f>IFERROR(MID($D2671,1,7)+0,"")</f>
        <v/>
      </c>
      <c r="J2671" s="25" t="str">
        <f>IFERROR(MID($D2671,10,7)+0,"")</f>
        <v/>
      </c>
      <c r="K2671" s="25" t="str">
        <f>IFERROR(MID($D2671,19,7)+0,"")</f>
        <v/>
      </c>
      <c r="L2671" s="25" t="str">
        <f>IFERROR(MID($D2671,28,7)+0,"")</f>
        <v/>
      </c>
      <c r="M2671" s="25">
        <f>IF(IFERROR(MID($Q2671,1,7)+0,"")&lt;1130000,IF(INDEX(C:C,MATCH(LEFT(Q2671,7)+0,I:I,0))&lt;1130000,"",INDEX(C:C,MATCH(LEFT(Q2671,7)+0,I:I,0))),IFERROR(MID($Q2671,1,7)+0,""))</f>
        <v>1136712</v>
      </c>
      <c r="N2671" s="25" t="str">
        <f>IF(IFERROR(MID($Q2671,10,7)+0,"")&lt;1130000,"",IFERROR(MID($Q2671,10,7)+0,""))</f>
        <v/>
      </c>
      <c r="O2671" s="25" t="str">
        <f>IF(IFERROR(MID($Q2671,19,7)+0,"")&lt;1130000,"",IFERROR(MID($Q2671,19,7)+0,""))</f>
        <v/>
      </c>
      <c r="P2671" s="25">
        <f>IF(M2671="","",IF(N2671="",M2671,M2671&amp;", "&amp;N2671))</f>
        <v>1136712</v>
      </c>
      <c r="Q2671" s="25">
        <v>1136712</v>
      </c>
      <c r="R2671" s="25"/>
      <c r="S2671" s="35" t="s">
        <v>160</v>
      </c>
      <c r="T2671" s="25" t="s">
        <v>24</v>
      </c>
      <c r="U2671" s="185">
        <v>13197</v>
      </c>
      <c r="V2671" s="188">
        <v>13197</v>
      </c>
      <c r="W2671" s="189">
        <v>13197</v>
      </c>
      <c r="X2671" s="31">
        <v>13197</v>
      </c>
      <c r="Y2671" s="90">
        <f>IFERROR(ROUND(X2671/W2671-1,2),"")</f>
        <v>0</v>
      </c>
      <c r="Z2671" s="31" t="str">
        <f>IF(OR(S2671="VLD MLC components",S2671="VLD MLC pipes",S2671="VLD PEX components",S2671="VLD PEX pipes",S2671="VLD PHC components",S2671="VLD PHC pipes",S2671="Controls VLD"),"По запросу",X2671)</f>
        <v>По запросу</v>
      </c>
      <c r="AA2671" s="63">
        <f>ROUND(X2671/1.2,3)</f>
        <v>10997.5</v>
      </c>
      <c r="AB2671" s="23">
        <v>10997.5</v>
      </c>
      <c r="AC2671" s="190">
        <f>IFERROR(ROUND(AA2671/AB2671-1,2),"")</f>
        <v>0</v>
      </c>
      <c r="AD2671" s="25">
        <v>2</v>
      </c>
      <c r="AE2671" s="25">
        <v>4.3999999999999997E-2</v>
      </c>
      <c r="AF2671" s="25">
        <v>0</v>
      </c>
      <c r="AG2671" s="25" t="s">
        <v>22</v>
      </c>
      <c r="AH2671" s="25">
        <v>0</v>
      </c>
      <c r="AI2671" s="25">
        <v>0</v>
      </c>
      <c r="AJ2671" s="25" t="s">
        <v>20</v>
      </c>
      <c r="AK2671" s="42" t="s">
        <v>19</v>
      </c>
      <c r="AL2671" s="25" t="s">
        <v>20</v>
      </c>
      <c r="AM2671" s="25">
        <v>1</v>
      </c>
      <c r="AN2671" s="25">
        <v>1850</v>
      </c>
      <c r="AO2671" s="25">
        <v>2400</v>
      </c>
      <c r="AP2671" s="25">
        <v>2400</v>
      </c>
      <c r="AQ2671" s="25">
        <v>2</v>
      </c>
      <c r="AR2671" s="94">
        <v>10.656000000000001</v>
      </c>
      <c r="AS2671" s="157" t="s">
        <v>22</v>
      </c>
      <c r="AT2671" s="93" t="s">
        <v>22</v>
      </c>
      <c r="AU2671" s="92" t="s">
        <v>22</v>
      </c>
      <c r="AV2671" s="91" t="s">
        <v>152</v>
      </c>
      <c r="AW2671" s="92" t="s">
        <v>48</v>
      </c>
      <c r="AX2671" s="92" t="s">
        <v>48</v>
      </c>
      <c r="AY2671" s="91" t="s">
        <v>152</v>
      </c>
      <c r="AZ2671" s="23"/>
      <c r="BA2671" s="25" t="s">
        <v>3180</v>
      </c>
      <c r="BB2671" t="s">
        <v>25</v>
      </c>
      <c r="BC2671" t="e">
        <v>#N/A</v>
      </c>
      <c r="BD2671" t="e">
        <f>IF(Z2671=BC2671,"OK")</f>
        <v>#N/A</v>
      </c>
      <c r="BE2671">
        <v>2</v>
      </c>
      <c r="BF2671">
        <v>4.3999999999999997E-2</v>
      </c>
      <c r="BG2671">
        <v>1850</v>
      </c>
      <c r="BH2671">
        <v>2400</v>
      </c>
      <c r="BI2671">
        <v>2400</v>
      </c>
      <c r="BJ2671">
        <v>2</v>
      </c>
      <c r="BK2671">
        <v>10.656000000000001</v>
      </c>
      <c r="BN2671" s="183"/>
    </row>
    <row r="2672" spans="1:66" ht="38.25" x14ac:dyDescent="0.25">
      <c r="A2672" s="51"/>
      <c r="B2672" s="94">
        <v>2659</v>
      </c>
      <c r="C2672" s="43">
        <v>1045879</v>
      </c>
      <c r="D2672" s="53" t="s">
        <v>22</v>
      </c>
      <c r="E2672" s="36" t="s">
        <v>3179</v>
      </c>
      <c r="F2672" s="151" t="s">
        <v>21</v>
      </c>
      <c r="G2672" s="41" t="s">
        <v>29</v>
      </c>
      <c r="H2672" s="46" t="str">
        <f>IFERROR(IFERROR(IF(SEARCH("Usystems",$E2672)&gt;0,"Usystems"),IF(SEARCH("RIIFO",$E2672)&gt;0,"RIIFO","Uponor")),"Uponor")</f>
        <v>Uponor</v>
      </c>
      <c r="I2672" s="25" t="str">
        <f>IFERROR(MID($D2672,1,7)+0,"")</f>
        <v/>
      </c>
      <c r="J2672" s="25" t="str">
        <f>IFERROR(MID($D2672,10,7)+0,"")</f>
        <v/>
      </c>
      <c r="K2672" s="25" t="str">
        <f>IFERROR(MID($D2672,19,7)+0,"")</f>
        <v/>
      </c>
      <c r="L2672" s="25" t="str">
        <f>IFERROR(MID($D2672,28,7)+0,"")</f>
        <v/>
      </c>
      <c r="M2672" s="25">
        <f>IF(IFERROR(MID($Q2672,1,7)+0,"")&lt;1130000,IF(INDEX(C:C,MATCH(LEFT(Q2672,7)+0,I:I,0))&lt;1130000,"",INDEX(C:C,MATCH(LEFT(Q2672,7)+0,I:I,0))),IFERROR(MID($Q2672,1,7)+0,""))</f>
        <v>1136713</v>
      </c>
      <c r="N2672" s="25" t="str">
        <f>IF(IFERROR(MID($Q2672,10,7)+0,"")&lt;1130000,"",IFERROR(MID($Q2672,10,7)+0,""))</f>
        <v/>
      </c>
      <c r="O2672" s="25" t="str">
        <f>IF(IFERROR(MID($Q2672,19,7)+0,"")&lt;1130000,"",IFERROR(MID($Q2672,19,7)+0,""))</f>
        <v/>
      </c>
      <c r="P2672" s="25">
        <f>IF(M2672="","",IF(N2672="",M2672,M2672&amp;", "&amp;N2672))</f>
        <v>1136713</v>
      </c>
      <c r="Q2672" s="25">
        <v>1136713</v>
      </c>
      <c r="R2672" s="25"/>
      <c r="S2672" s="35" t="s">
        <v>160</v>
      </c>
      <c r="T2672" s="25" t="s">
        <v>24</v>
      </c>
      <c r="U2672" s="185">
        <v>15219</v>
      </c>
      <c r="V2672" s="188">
        <v>15219</v>
      </c>
      <c r="W2672" s="189">
        <v>15219</v>
      </c>
      <c r="X2672" s="31">
        <v>15219</v>
      </c>
      <c r="Y2672" s="90">
        <f>IFERROR(ROUND(X2672/W2672-1,2),"")</f>
        <v>0</v>
      </c>
      <c r="Z2672" s="31" t="str">
        <f>IF(OR(S2672="VLD MLC components",S2672="VLD MLC pipes",S2672="VLD PEX components",S2672="VLD PEX pipes",S2672="VLD PHC components",S2672="VLD PHC pipes",S2672="Controls VLD"),"По запросу",X2672)</f>
        <v>По запросу</v>
      </c>
      <c r="AA2672" s="63">
        <f>ROUND(X2672/1.2,3)</f>
        <v>12682.5</v>
      </c>
      <c r="AB2672" s="23">
        <v>12682.5</v>
      </c>
      <c r="AC2672" s="190">
        <f>IFERROR(ROUND(AA2672/AB2672-1,2),"")</f>
        <v>0</v>
      </c>
      <c r="AD2672" s="25">
        <v>3.2</v>
      </c>
      <c r="AE2672" s="25">
        <v>5.7000000000000002E-2</v>
      </c>
      <c r="AF2672" s="25">
        <v>21</v>
      </c>
      <c r="AG2672" s="25">
        <v>21</v>
      </c>
      <c r="AH2672" s="25">
        <v>21</v>
      </c>
      <c r="AI2672" s="25">
        <v>21</v>
      </c>
      <c r="AJ2672" s="25" t="s">
        <v>20</v>
      </c>
      <c r="AK2672" s="22" t="s">
        <v>20</v>
      </c>
      <c r="AL2672" s="25" t="s">
        <v>20</v>
      </c>
      <c r="AM2672" s="25">
        <v>1</v>
      </c>
      <c r="AN2672" s="25">
        <v>1850</v>
      </c>
      <c r="AO2672" s="25">
        <v>2400</v>
      </c>
      <c r="AP2672" s="25">
        <v>2400</v>
      </c>
      <c r="AQ2672" s="25">
        <v>3.2</v>
      </c>
      <c r="AR2672" s="94">
        <v>10.656000000000001</v>
      </c>
      <c r="AS2672" s="157">
        <v>21</v>
      </c>
      <c r="AT2672" s="93" t="s">
        <v>22</v>
      </c>
      <c r="AU2672" s="92" t="s">
        <v>22</v>
      </c>
      <c r="AV2672" s="91" t="s">
        <v>152</v>
      </c>
      <c r="AW2672" s="92" t="s">
        <v>152</v>
      </c>
      <c r="AX2672" s="92" t="s">
        <v>48</v>
      </c>
      <c r="AY2672" s="91" t="s">
        <v>152</v>
      </c>
      <c r="AZ2672" s="23"/>
      <c r="BA2672" s="25" t="s">
        <v>3178</v>
      </c>
      <c r="BB2672" t="s">
        <v>25</v>
      </c>
      <c r="BC2672" t="s">
        <v>2629</v>
      </c>
      <c r="BD2672" t="str">
        <f>IF(Z2672=BC2672,"OK")</f>
        <v>OK</v>
      </c>
      <c r="BE2672">
        <v>3.2</v>
      </c>
      <c r="BF2672">
        <v>5.7000000000000002E-2</v>
      </c>
      <c r="BG2672">
        <v>1850</v>
      </c>
      <c r="BH2672">
        <v>2400</v>
      </c>
      <c r="BI2672">
        <v>2400</v>
      </c>
      <c r="BJ2672">
        <v>3.2</v>
      </c>
      <c r="BK2672">
        <v>10.656000000000001</v>
      </c>
      <c r="BN2672" s="183"/>
    </row>
    <row r="2673" spans="1:66" ht="38.25" x14ac:dyDescent="0.25">
      <c r="A2673" s="51"/>
      <c r="B2673" s="94">
        <v>2660</v>
      </c>
      <c r="C2673" s="43">
        <v>1061041</v>
      </c>
      <c r="D2673" s="25"/>
      <c r="E2673" s="36" t="s">
        <v>3177</v>
      </c>
      <c r="F2673" s="151" t="s">
        <v>21</v>
      </c>
      <c r="G2673" s="41" t="s">
        <v>29</v>
      </c>
      <c r="H2673" s="46" t="str">
        <f>IFERROR(IFERROR(IF(SEARCH("Usystems",$E2673)&gt;0,"Usystems"),IF(SEARCH("RIIFO",$E2673)&gt;0,"RIIFO","Uponor")),"Uponor")</f>
        <v>Uponor</v>
      </c>
      <c r="I2673" s="25" t="str">
        <f>IFERROR(MID($D2673,1,7)+0,"")</f>
        <v/>
      </c>
      <c r="J2673" s="25" t="str">
        <f>IFERROR(MID($D2673,10,7)+0,"")</f>
        <v/>
      </c>
      <c r="K2673" s="25" t="str">
        <f>IFERROR(MID($D2673,19,7)+0,"")</f>
        <v/>
      </c>
      <c r="L2673" s="25" t="str">
        <f>IFERROR(MID($D2673,28,7)+0,"")</f>
        <v/>
      </c>
      <c r="M2673" s="25">
        <f>IF(IFERROR(MID($Q2673,1,7)+0,"")&lt;1130000,IF(INDEX(C:C,MATCH(LEFT(Q2673,7)+0,I:I,0))&lt;1130000,"",INDEX(C:C,MATCH(LEFT(Q2673,7)+0,I:I,0))),IFERROR(MID($Q2673,1,7)+0,""))</f>
        <v>1136714</v>
      </c>
      <c r="N2673" s="25" t="str">
        <f>IF(IFERROR(MID($Q2673,10,7)+0,"")&lt;1130000,"",IFERROR(MID($Q2673,10,7)+0,""))</f>
        <v/>
      </c>
      <c r="O2673" s="25" t="str">
        <f>IF(IFERROR(MID($Q2673,19,7)+0,"")&lt;1130000,"",IFERROR(MID($Q2673,19,7)+0,""))</f>
        <v/>
      </c>
      <c r="P2673" s="25">
        <f>IF(M2673="","",IF(N2673="",M2673,M2673&amp;", "&amp;N2673))</f>
        <v>1136714</v>
      </c>
      <c r="Q2673" s="25">
        <v>1136714</v>
      </c>
      <c r="R2673" s="25"/>
      <c r="S2673" s="35" t="s">
        <v>160</v>
      </c>
      <c r="T2673" s="25" t="s">
        <v>24</v>
      </c>
      <c r="U2673" s="185">
        <v>20963</v>
      </c>
      <c r="V2673" s="188">
        <v>20963</v>
      </c>
      <c r="W2673" s="189">
        <v>20963</v>
      </c>
      <c r="X2673" s="31">
        <v>20963</v>
      </c>
      <c r="Y2673" s="90">
        <f>IFERROR(ROUND(X2673/W2673-1,2),"")</f>
        <v>0</v>
      </c>
      <c r="Z2673" s="31" t="str">
        <f>IF(OR(S2673="VLD MLC components",S2673="VLD MLC pipes",S2673="VLD PEX components",S2673="VLD PEX pipes",S2673="VLD PHC components",S2673="VLD PHC pipes",S2673="Controls VLD"),"По запросу",X2673)</f>
        <v>По запросу</v>
      </c>
      <c r="AA2673" s="63">
        <f>ROUND(X2673/1.2,3)</f>
        <v>17469.167000000001</v>
      </c>
      <c r="AB2673" s="23">
        <v>17469.167000000001</v>
      </c>
      <c r="AC2673" s="190">
        <f>IFERROR(ROUND(AA2673/AB2673-1,2),"")</f>
        <v>0</v>
      </c>
      <c r="AD2673" s="25">
        <v>4.3</v>
      </c>
      <c r="AE2673" s="25">
        <v>8.0640000000000003E-2</v>
      </c>
      <c r="AF2673" s="25">
        <v>156</v>
      </c>
      <c r="AG2673" s="25">
        <v>156</v>
      </c>
      <c r="AH2673" s="25">
        <v>156</v>
      </c>
      <c r="AI2673" s="25">
        <v>156</v>
      </c>
      <c r="AJ2673" s="25" t="s">
        <v>20</v>
      </c>
      <c r="AK2673" s="22" t="s">
        <v>20</v>
      </c>
      <c r="AL2673" s="25" t="s">
        <v>20</v>
      </c>
      <c r="AM2673" s="25">
        <v>1</v>
      </c>
      <c r="AN2673" s="25">
        <v>1400</v>
      </c>
      <c r="AO2673" s="25">
        <v>2400</v>
      </c>
      <c r="AP2673" s="25">
        <v>2400</v>
      </c>
      <c r="AQ2673" s="25">
        <v>4.3</v>
      </c>
      <c r="AR2673" s="94">
        <v>8.0640000000000001</v>
      </c>
      <c r="AS2673" s="157">
        <v>12</v>
      </c>
      <c r="AT2673" s="93" t="s">
        <v>22</v>
      </c>
      <c r="AU2673" s="92" t="s">
        <v>22</v>
      </c>
      <c r="AV2673" s="91" t="s">
        <v>152</v>
      </c>
      <c r="AW2673" s="92" t="s">
        <v>152</v>
      </c>
      <c r="AX2673" s="92" t="s">
        <v>48</v>
      </c>
      <c r="AY2673" s="91" t="s">
        <v>152</v>
      </c>
      <c r="AZ2673" s="23"/>
      <c r="BA2673" s="25" t="s">
        <v>3176</v>
      </c>
      <c r="BB2673" t="s">
        <v>25</v>
      </c>
      <c r="BC2673" t="s">
        <v>2629</v>
      </c>
      <c r="BD2673" t="str">
        <f>IF(Z2673=BC2673,"OK")</f>
        <v>OK</v>
      </c>
      <c r="BE2673">
        <v>4.3</v>
      </c>
      <c r="BF2673">
        <v>8.0640000000000003E-2</v>
      </c>
      <c r="BG2673">
        <v>1400</v>
      </c>
      <c r="BH2673">
        <v>2400</v>
      </c>
      <c r="BI2673">
        <v>2400</v>
      </c>
      <c r="BJ2673">
        <v>4.3</v>
      </c>
      <c r="BK2673">
        <v>8.0640000000000001</v>
      </c>
      <c r="BN2673" s="183"/>
    </row>
    <row r="2674" spans="1:66" ht="38.25" x14ac:dyDescent="0.25">
      <c r="A2674" s="51"/>
      <c r="B2674" s="94">
        <v>2661</v>
      </c>
      <c r="C2674" s="43">
        <v>1061042</v>
      </c>
      <c r="D2674" s="25"/>
      <c r="E2674" s="36" t="s">
        <v>3175</v>
      </c>
      <c r="F2674" s="151" t="s">
        <v>21</v>
      </c>
      <c r="G2674" s="41" t="s">
        <v>29</v>
      </c>
      <c r="H2674" s="46" t="str">
        <f>IFERROR(IFERROR(IF(SEARCH("Usystems",$E2674)&gt;0,"Usystems"),IF(SEARCH("RIIFO",$E2674)&gt;0,"RIIFO","Uponor")),"Uponor")</f>
        <v>Uponor</v>
      </c>
      <c r="I2674" s="25" t="str">
        <f>IFERROR(MID($D2674,1,7)+0,"")</f>
        <v/>
      </c>
      <c r="J2674" s="25" t="str">
        <f>IFERROR(MID($D2674,10,7)+0,"")</f>
        <v/>
      </c>
      <c r="K2674" s="25" t="str">
        <f>IFERROR(MID($D2674,19,7)+0,"")</f>
        <v/>
      </c>
      <c r="L2674" s="25" t="str">
        <f>IFERROR(MID($D2674,28,7)+0,"")</f>
        <v/>
      </c>
      <c r="M2674" s="25">
        <f>IF(IFERROR(MID($Q2674,1,7)+0,"")&lt;1130000,IF(INDEX(C:C,MATCH(LEFT(Q2674,7)+0,I:I,0))&lt;1130000,"",INDEX(C:C,MATCH(LEFT(Q2674,7)+0,I:I,0))),IFERROR(MID($Q2674,1,7)+0,""))</f>
        <v>1136715</v>
      </c>
      <c r="N2674" s="25" t="str">
        <f>IF(IFERROR(MID($Q2674,10,7)+0,"")&lt;1130000,"",IFERROR(MID($Q2674,10,7)+0,""))</f>
        <v/>
      </c>
      <c r="O2674" s="25" t="str">
        <f>IF(IFERROR(MID($Q2674,19,7)+0,"")&lt;1130000,"",IFERROR(MID($Q2674,19,7)+0,""))</f>
        <v/>
      </c>
      <c r="P2674" s="25">
        <f>IF(M2674="","",IF(N2674="",M2674,M2674&amp;", "&amp;N2674))</f>
        <v>1136715</v>
      </c>
      <c r="Q2674" s="25">
        <v>1136715</v>
      </c>
      <c r="R2674" s="25"/>
      <c r="S2674" s="35" t="s">
        <v>160</v>
      </c>
      <c r="T2674" s="25" t="s">
        <v>24</v>
      </c>
      <c r="U2674" s="185">
        <v>23884</v>
      </c>
      <c r="V2674" s="188">
        <v>23884</v>
      </c>
      <c r="W2674" s="189">
        <v>23884</v>
      </c>
      <c r="X2674" s="31">
        <v>23884</v>
      </c>
      <c r="Y2674" s="90">
        <f>IFERROR(ROUND(X2674/W2674-1,2),"")</f>
        <v>0</v>
      </c>
      <c r="Z2674" s="31" t="str">
        <f>IF(OR(S2674="VLD MLC components",S2674="VLD MLC pipes",S2674="VLD PEX components",S2674="VLD PEX pipes",S2674="VLD PHC components",S2674="VLD PHC pipes",S2674="Controls VLD"),"По запросу",X2674)</f>
        <v>По запросу</v>
      </c>
      <c r="AA2674" s="63">
        <f>ROUND(X2674/1.2,3)</f>
        <v>19903.332999999999</v>
      </c>
      <c r="AB2674" s="23">
        <v>19903.332999999999</v>
      </c>
      <c r="AC2674" s="190">
        <f>IFERROR(ROUND(AA2674/AB2674-1,2),"")</f>
        <v>0</v>
      </c>
      <c r="AD2674" s="25">
        <v>5</v>
      </c>
      <c r="AE2674" s="25">
        <v>8.0640000000000003E-2</v>
      </c>
      <c r="AF2674" s="25">
        <v>99</v>
      </c>
      <c r="AG2674" s="25">
        <v>100</v>
      </c>
      <c r="AH2674" s="25">
        <v>162</v>
      </c>
      <c r="AI2674" s="25">
        <v>162</v>
      </c>
      <c r="AJ2674" s="25" t="s">
        <v>20</v>
      </c>
      <c r="AK2674" s="22" t="s">
        <v>20</v>
      </c>
      <c r="AL2674" s="25" t="s">
        <v>20</v>
      </c>
      <c r="AM2674" s="25">
        <v>1</v>
      </c>
      <c r="AN2674" s="25">
        <v>1400</v>
      </c>
      <c r="AO2674" s="25">
        <v>2400</v>
      </c>
      <c r="AP2674" s="25">
        <v>2400</v>
      </c>
      <c r="AQ2674" s="25">
        <v>5</v>
      </c>
      <c r="AR2674" s="94">
        <v>8.0640000000000001</v>
      </c>
      <c r="AS2674" s="157">
        <v>16</v>
      </c>
      <c r="AT2674" s="93" t="s">
        <v>22</v>
      </c>
      <c r="AU2674" s="92" t="s">
        <v>22</v>
      </c>
      <c r="AV2674" s="91" t="s">
        <v>152</v>
      </c>
      <c r="AW2674" s="92" t="s">
        <v>152</v>
      </c>
      <c r="AX2674" s="92" t="s">
        <v>48</v>
      </c>
      <c r="AY2674" s="91" t="s">
        <v>152</v>
      </c>
      <c r="AZ2674" s="23"/>
      <c r="BA2674" s="25" t="s">
        <v>3174</v>
      </c>
      <c r="BB2674" t="s">
        <v>25</v>
      </c>
      <c r="BC2674" t="s">
        <v>2629</v>
      </c>
      <c r="BD2674" t="str">
        <f>IF(Z2674=BC2674,"OK")</f>
        <v>OK</v>
      </c>
      <c r="BE2674">
        <v>5</v>
      </c>
      <c r="BF2674">
        <v>8.0640000000000003E-2</v>
      </c>
      <c r="BG2674">
        <v>1400</v>
      </c>
      <c r="BH2674">
        <v>2400</v>
      </c>
      <c r="BI2674">
        <v>2400</v>
      </c>
      <c r="BJ2674">
        <v>5</v>
      </c>
      <c r="BK2674">
        <v>8.0640000000000001</v>
      </c>
      <c r="BN2674" s="183"/>
    </row>
    <row r="2675" spans="1:66" ht="38.25" x14ac:dyDescent="0.25">
      <c r="A2675" s="51"/>
      <c r="B2675" s="94">
        <v>2662</v>
      </c>
      <c r="C2675" s="43">
        <v>1061043</v>
      </c>
      <c r="D2675" s="25"/>
      <c r="E2675" s="36" t="s">
        <v>3173</v>
      </c>
      <c r="F2675" s="151" t="s">
        <v>21</v>
      </c>
      <c r="G2675" s="41" t="s">
        <v>29</v>
      </c>
      <c r="H2675" s="46" t="str">
        <f>IFERROR(IFERROR(IF(SEARCH("Usystems",$E2675)&gt;0,"Usystems"),IF(SEARCH("RIIFO",$E2675)&gt;0,"RIIFO","Uponor")),"Uponor")</f>
        <v>Uponor</v>
      </c>
      <c r="I2675" s="25" t="str">
        <f>IFERROR(MID($D2675,1,7)+0,"")</f>
        <v/>
      </c>
      <c r="J2675" s="25" t="str">
        <f>IFERROR(MID($D2675,10,7)+0,"")</f>
        <v/>
      </c>
      <c r="K2675" s="25" t="str">
        <f>IFERROR(MID($D2675,19,7)+0,"")</f>
        <v/>
      </c>
      <c r="L2675" s="25" t="str">
        <f>IFERROR(MID($D2675,28,7)+0,"")</f>
        <v/>
      </c>
      <c r="M2675" s="25">
        <f>IF(IFERROR(MID($Q2675,1,7)+0,"")&lt;1130000,IF(INDEX(C:C,MATCH(LEFT(Q2675,7)+0,I:I,0))&lt;1130000,"",INDEX(C:C,MATCH(LEFT(Q2675,7)+0,I:I,0))),IFERROR(MID($Q2675,1,7)+0,""))</f>
        <v>1136716</v>
      </c>
      <c r="N2675" s="25" t="str">
        <f>IF(IFERROR(MID($Q2675,10,7)+0,"")&lt;1130000,"",IFERROR(MID($Q2675,10,7)+0,""))</f>
        <v/>
      </c>
      <c r="O2675" s="25" t="str">
        <f>IF(IFERROR(MID($Q2675,19,7)+0,"")&lt;1130000,"",IFERROR(MID($Q2675,19,7)+0,""))</f>
        <v/>
      </c>
      <c r="P2675" s="25">
        <f>IF(M2675="","",IF(N2675="",M2675,M2675&amp;", "&amp;N2675))</f>
        <v>1136716</v>
      </c>
      <c r="Q2675" s="25">
        <v>1136716</v>
      </c>
      <c r="R2675" s="25"/>
      <c r="S2675" s="35" t="s">
        <v>160</v>
      </c>
      <c r="T2675" s="25" t="s">
        <v>24</v>
      </c>
      <c r="U2675" s="185">
        <v>28387</v>
      </c>
      <c r="V2675" s="188">
        <v>28387</v>
      </c>
      <c r="W2675" s="189">
        <v>28387</v>
      </c>
      <c r="X2675" s="31">
        <v>28387</v>
      </c>
      <c r="Y2675" s="90">
        <f>IFERROR(ROUND(X2675/W2675-1,2),"")</f>
        <v>0</v>
      </c>
      <c r="Z2675" s="31" t="str">
        <f>IF(OR(S2675="VLD MLC components",S2675="VLD MLC pipes",S2675="VLD PEX components",S2675="VLD PEX pipes",S2675="VLD PHC components",S2675="VLD PHC pipes",S2675="Controls VLD"),"По запросу",X2675)</f>
        <v>По запросу</v>
      </c>
      <c r="AA2675" s="63">
        <f>ROUND(X2675/1.2,3)</f>
        <v>23655.832999999999</v>
      </c>
      <c r="AB2675" s="23">
        <v>23655.832999999999</v>
      </c>
      <c r="AC2675" s="190">
        <f>IFERROR(ROUND(AA2675/AB2675-1,2),"")</f>
        <v>0</v>
      </c>
      <c r="AD2675" s="25">
        <v>6.4</v>
      </c>
      <c r="AE2675" s="25">
        <v>8.0640000000000003E-2</v>
      </c>
      <c r="AF2675" s="25">
        <v>44</v>
      </c>
      <c r="AG2675" s="25">
        <v>44</v>
      </c>
      <c r="AH2675" s="25">
        <v>44</v>
      </c>
      <c r="AI2675" s="25">
        <v>44</v>
      </c>
      <c r="AJ2675" s="25" t="s">
        <v>20</v>
      </c>
      <c r="AK2675" s="22" t="s">
        <v>20</v>
      </c>
      <c r="AL2675" s="25" t="s">
        <v>20</v>
      </c>
      <c r="AM2675" s="25">
        <v>1</v>
      </c>
      <c r="AN2675" s="25">
        <v>1400</v>
      </c>
      <c r="AO2675" s="25">
        <v>2400</v>
      </c>
      <c r="AP2675" s="25">
        <v>2400</v>
      </c>
      <c r="AQ2675" s="25">
        <v>6.4</v>
      </c>
      <c r="AR2675" s="94">
        <v>8.0640000000000001</v>
      </c>
      <c r="AS2675" s="157">
        <v>21</v>
      </c>
      <c r="AT2675" s="93" t="s">
        <v>22</v>
      </c>
      <c r="AU2675" s="92" t="s">
        <v>22</v>
      </c>
      <c r="AV2675" s="91" t="s">
        <v>152</v>
      </c>
      <c r="AW2675" s="92" t="s">
        <v>152</v>
      </c>
      <c r="AX2675" s="92" t="s">
        <v>48</v>
      </c>
      <c r="AY2675" s="91" t="s">
        <v>152</v>
      </c>
      <c r="AZ2675" s="23"/>
      <c r="BA2675" s="25" t="s">
        <v>3172</v>
      </c>
      <c r="BB2675" t="s">
        <v>25</v>
      </c>
      <c r="BC2675" t="s">
        <v>2629</v>
      </c>
      <c r="BD2675" t="str">
        <f>IF(Z2675=BC2675,"OK")</f>
        <v>OK</v>
      </c>
      <c r="BE2675">
        <v>6.4</v>
      </c>
      <c r="BF2675">
        <v>8.0640000000000003E-2</v>
      </c>
      <c r="BG2675">
        <v>1400</v>
      </c>
      <c r="BH2675">
        <v>2400</v>
      </c>
      <c r="BI2675">
        <v>2400</v>
      </c>
      <c r="BJ2675">
        <v>6.4</v>
      </c>
      <c r="BK2675">
        <v>8.0640000000000001</v>
      </c>
      <c r="BN2675" s="183"/>
    </row>
    <row r="2676" spans="1:66" ht="25.5" x14ac:dyDescent="0.25">
      <c r="A2676" s="51"/>
      <c r="B2676" s="94">
        <v>2663</v>
      </c>
      <c r="C2676" s="43">
        <v>1018134</v>
      </c>
      <c r="D2676" s="53" t="s">
        <v>22</v>
      </c>
      <c r="E2676" s="36" t="s">
        <v>3171</v>
      </c>
      <c r="F2676" s="151" t="s">
        <v>21</v>
      </c>
      <c r="G2676" s="41" t="s">
        <v>27</v>
      </c>
      <c r="H2676" s="46" t="str">
        <f>IFERROR(IFERROR(IF(SEARCH("Usystems",$E2676)&gt;0,"Usystems"),IF(SEARCH("RIIFO",$E2676)&gt;0,"RIIFO","Uponor")),"Uponor")</f>
        <v>Uponor</v>
      </c>
      <c r="I2676" s="25" t="str">
        <f>IFERROR(MID($D2676,1,7)+0,"")</f>
        <v/>
      </c>
      <c r="J2676" s="25" t="str">
        <f>IFERROR(MID($D2676,10,7)+0,"")</f>
        <v/>
      </c>
      <c r="K2676" s="25" t="str">
        <f>IFERROR(MID($D2676,19,7)+0,"")</f>
        <v/>
      </c>
      <c r="L2676" s="25" t="str">
        <f>IFERROR(MID($D2676,28,7)+0,"")</f>
        <v/>
      </c>
      <c r="M2676" s="25">
        <f>IF(IFERROR(MID($Q2676,1,7)+0,"")&lt;1130000,IF(INDEX(C:C,MATCH(LEFT(Q2676,7)+0,I:I,0))&lt;1130000,"",INDEX(C:C,MATCH(LEFT(Q2676,7)+0,I:I,0))),IFERROR(MID($Q2676,1,7)+0,""))</f>
        <v>1136717</v>
      </c>
      <c r="N2676" s="25" t="str">
        <f>IF(IFERROR(MID($Q2676,10,7)+0,"")&lt;1130000,"",IFERROR(MID($Q2676,10,7)+0,""))</f>
        <v/>
      </c>
      <c r="O2676" s="25" t="str">
        <f>IF(IFERROR(MID($Q2676,19,7)+0,"")&lt;1130000,"",IFERROR(MID($Q2676,19,7)+0,""))</f>
        <v/>
      </c>
      <c r="P2676" s="25">
        <f>IF(M2676="","",IF(N2676="",M2676,M2676&amp;", "&amp;N2676))</f>
        <v>1136717</v>
      </c>
      <c r="Q2676" s="25">
        <v>1136717</v>
      </c>
      <c r="R2676" s="25"/>
      <c r="S2676" s="35" t="s">
        <v>67</v>
      </c>
      <c r="T2676" s="25" t="s">
        <v>24</v>
      </c>
      <c r="U2676" s="185">
        <v>7946</v>
      </c>
      <c r="V2676" s="188">
        <v>7946</v>
      </c>
      <c r="W2676" s="189">
        <v>7946</v>
      </c>
      <c r="X2676" s="31">
        <v>7946</v>
      </c>
      <c r="Y2676" s="90">
        <f>IFERROR(ROUND(X2676/W2676-1,2),"")</f>
        <v>0</v>
      </c>
      <c r="Z2676" s="31">
        <f>IF(OR(S2676="VLD MLC components",S2676="VLD MLC pipes",S2676="VLD PEX components",S2676="VLD PEX pipes",S2676="VLD PHC components",S2676="VLD PHC pipes",S2676="Controls VLD"),"По запросу",X2676)</f>
        <v>7946</v>
      </c>
      <c r="AA2676" s="63">
        <f>ROUND(X2676/1.2,3)</f>
        <v>6621.6670000000004</v>
      </c>
      <c r="AB2676" s="23">
        <v>6621.6670000000004</v>
      </c>
      <c r="AC2676" s="190">
        <f>IFERROR(ROUND(AA2676/AB2676-1,2),"")</f>
        <v>0</v>
      </c>
      <c r="AD2676" s="25">
        <v>1.92</v>
      </c>
      <c r="AE2676" s="25">
        <v>5.1839999999999997E-2</v>
      </c>
      <c r="AF2676" s="25">
        <v>0</v>
      </c>
      <c r="AG2676" s="25" t="s">
        <v>22</v>
      </c>
      <c r="AH2676" s="25">
        <v>0</v>
      </c>
      <c r="AI2676" s="25">
        <v>0</v>
      </c>
      <c r="AJ2676" s="25" t="s">
        <v>20</v>
      </c>
      <c r="AK2676" s="42" t="s">
        <v>19</v>
      </c>
      <c r="AL2676" s="25" t="s">
        <v>20</v>
      </c>
      <c r="AM2676" s="25">
        <v>1</v>
      </c>
      <c r="AN2676" s="25">
        <v>1800</v>
      </c>
      <c r="AO2676" s="25">
        <v>2400</v>
      </c>
      <c r="AP2676" s="25">
        <v>2400</v>
      </c>
      <c r="AQ2676" s="25">
        <v>1.92</v>
      </c>
      <c r="AR2676" s="94">
        <v>10.368</v>
      </c>
      <c r="AS2676" s="157" t="s">
        <v>22</v>
      </c>
      <c r="AT2676" s="93" t="s">
        <v>22</v>
      </c>
      <c r="AU2676" s="92" t="s">
        <v>22</v>
      </c>
      <c r="AV2676" s="91" t="s">
        <v>152</v>
      </c>
      <c r="AW2676" s="92" t="s">
        <v>48</v>
      </c>
      <c r="AX2676" s="92" t="s">
        <v>48</v>
      </c>
      <c r="AY2676" s="91" t="s">
        <v>152</v>
      </c>
      <c r="AZ2676" s="23"/>
      <c r="BA2676" s="25" t="s">
        <v>3170</v>
      </c>
      <c r="BB2676" t="s">
        <v>25</v>
      </c>
      <c r="BC2676" t="e">
        <v>#N/A</v>
      </c>
      <c r="BD2676" t="e">
        <f>IF(Z2676=BC2676,"OK")</f>
        <v>#N/A</v>
      </c>
      <c r="BE2676">
        <v>1.92</v>
      </c>
      <c r="BF2676">
        <v>5.1839999999999997E-2</v>
      </c>
      <c r="BG2676">
        <v>1800</v>
      </c>
      <c r="BH2676">
        <v>2400</v>
      </c>
      <c r="BI2676">
        <v>2400</v>
      </c>
      <c r="BJ2676">
        <v>1.92</v>
      </c>
      <c r="BK2676">
        <v>10.368</v>
      </c>
      <c r="BN2676" s="183"/>
    </row>
    <row r="2677" spans="1:66" ht="25.5" x14ac:dyDescent="0.25">
      <c r="A2677" s="51"/>
      <c r="B2677" s="94">
        <v>2664</v>
      </c>
      <c r="C2677" s="43">
        <v>1018135</v>
      </c>
      <c r="D2677" s="53" t="s">
        <v>22</v>
      </c>
      <c r="E2677" s="36" t="s">
        <v>3169</v>
      </c>
      <c r="F2677" s="151" t="s">
        <v>21</v>
      </c>
      <c r="G2677" s="41" t="s">
        <v>27</v>
      </c>
      <c r="H2677" s="46" t="str">
        <f>IFERROR(IFERROR(IF(SEARCH("Usystems",$E2677)&gt;0,"Usystems"),IF(SEARCH("RIIFO",$E2677)&gt;0,"RIIFO","Uponor")),"Uponor")</f>
        <v>Uponor</v>
      </c>
      <c r="I2677" s="25" t="str">
        <f>IFERROR(MID($D2677,1,7)+0,"")</f>
        <v/>
      </c>
      <c r="J2677" s="25" t="str">
        <f>IFERROR(MID($D2677,10,7)+0,"")</f>
        <v/>
      </c>
      <c r="K2677" s="25" t="str">
        <f>IFERROR(MID($D2677,19,7)+0,"")</f>
        <v/>
      </c>
      <c r="L2677" s="25" t="str">
        <f>IFERROR(MID($D2677,28,7)+0,"")</f>
        <v/>
      </c>
      <c r="M2677" s="25">
        <f>IF(IFERROR(MID($Q2677,1,7)+0,"")&lt;1130000,IF(INDEX(C:C,MATCH(LEFT(Q2677,7)+0,I:I,0))&lt;1130000,"",INDEX(C:C,MATCH(LEFT(Q2677,7)+0,I:I,0))),IFERROR(MID($Q2677,1,7)+0,""))</f>
        <v>1136718</v>
      </c>
      <c r="N2677" s="25" t="str">
        <f>IF(IFERROR(MID($Q2677,10,7)+0,"")&lt;1130000,"",IFERROR(MID($Q2677,10,7)+0,""))</f>
        <v/>
      </c>
      <c r="O2677" s="25" t="str">
        <f>IF(IFERROR(MID($Q2677,19,7)+0,"")&lt;1130000,"",IFERROR(MID($Q2677,19,7)+0,""))</f>
        <v/>
      </c>
      <c r="P2677" s="25">
        <f>IF(M2677="","",IF(N2677="",M2677,M2677&amp;", "&amp;N2677))</f>
        <v>1136718</v>
      </c>
      <c r="Q2677" s="25">
        <v>1136718</v>
      </c>
      <c r="R2677" s="25"/>
      <c r="S2677" s="35" t="s">
        <v>67</v>
      </c>
      <c r="T2677" s="25" t="s">
        <v>24</v>
      </c>
      <c r="U2677" s="185">
        <v>8670</v>
      </c>
      <c r="V2677" s="188">
        <v>8670</v>
      </c>
      <c r="W2677" s="189">
        <v>8670</v>
      </c>
      <c r="X2677" s="31">
        <v>8670</v>
      </c>
      <c r="Y2677" s="90">
        <f>IFERROR(ROUND(X2677/W2677-1,2),"")</f>
        <v>0</v>
      </c>
      <c r="Z2677" s="31">
        <f>IF(OR(S2677="VLD MLC components",S2677="VLD MLC pipes",S2677="VLD PEX components",S2677="VLD PEX pipes",S2677="VLD PHC components",S2677="VLD PHC pipes",S2677="Controls VLD"),"По запросу",X2677)</f>
        <v>8670</v>
      </c>
      <c r="AA2677" s="63">
        <f>ROUND(X2677/1.2,3)</f>
        <v>7225</v>
      </c>
      <c r="AB2677" s="23">
        <v>7225</v>
      </c>
      <c r="AC2677" s="190">
        <f>IFERROR(ROUND(AA2677/AB2677-1,2),"")</f>
        <v>0</v>
      </c>
      <c r="AD2677" s="25">
        <v>1.99</v>
      </c>
      <c r="AE2677" s="25">
        <v>5.1839999999999997E-2</v>
      </c>
      <c r="AF2677" s="25">
        <v>0</v>
      </c>
      <c r="AG2677" s="25" t="s">
        <v>22</v>
      </c>
      <c r="AH2677" s="25">
        <v>0</v>
      </c>
      <c r="AI2677" s="25">
        <v>7</v>
      </c>
      <c r="AJ2677" s="25" t="s">
        <v>20</v>
      </c>
      <c r="AK2677" s="42" t="s">
        <v>19</v>
      </c>
      <c r="AL2677" s="25" t="s">
        <v>20</v>
      </c>
      <c r="AM2677" s="25">
        <v>1</v>
      </c>
      <c r="AN2677" s="25">
        <v>1800</v>
      </c>
      <c r="AO2677" s="25">
        <v>2400</v>
      </c>
      <c r="AP2677" s="25">
        <v>2400</v>
      </c>
      <c r="AQ2677" s="25">
        <v>1.99</v>
      </c>
      <c r="AR2677" s="94">
        <v>10.368</v>
      </c>
      <c r="AS2677" s="157">
        <v>0</v>
      </c>
      <c r="AT2677" s="93" t="s">
        <v>22</v>
      </c>
      <c r="AU2677" s="92" t="s">
        <v>22</v>
      </c>
      <c r="AV2677" s="91" t="s">
        <v>152</v>
      </c>
      <c r="AW2677" s="92" t="s">
        <v>152</v>
      </c>
      <c r="AX2677" s="92" t="s">
        <v>48</v>
      </c>
      <c r="AY2677" s="91" t="s">
        <v>152</v>
      </c>
      <c r="AZ2677" s="23"/>
      <c r="BA2677" s="25" t="s">
        <v>3168</v>
      </c>
      <c r="BB2677" t="s">
        <v>25</v>
      </c>
      <c r="BC2677" t="e">
        <v>#N/A</v>
      </c>
      <c r="BD2677" t="e">
        <f>IF(Z2677=BC2677,"OK")</f>
        <v>#N/A</v>
      </c>
      <c r="BE2677">
        <v>1.99</v>
      </c>
      <c r="BF2677">
        <v>5.1839999999999997E-2</v>
      </c>
      <c r="BG2677">
        <v>1800</v>
      </c>
      <c r="BH2677">
        <v>2400</v>
      </c>
      <c r="BI2677">
        <v>2400</v>
      </c>
      <c r="BJ2677">
        <v>1.99</v>
      </c>
      <c r="BK2677">
        <v>10.368</v>
      </c>
      <c r="BN2677" s="183"/>
    </row>
    <row r="2678" spans="1:66" ht="38.25" x14ac:dyDescent="0.25">
      <c r="A2678" s="51"/>
      <c r="B2678" s="94">
        <v>2665</v>
      </c>
      <c r="C2678" s="43">
        <v>1018136</v>
      </c>
      <c r="D2678" s="53" t="s">
        <v>22</v>
      </c>
      <c r="E2678" s="36" t="s">
        <v>3167</v>
      </c>
      <c r="F2678" s="151" t="s">
        <v>21</v>
      </c>
      <c r="G2678" s="41" t="s">
        <v>29</v>
      </c>
      <c r="H2678" s="46" t="str">
        <f>IFERROR(IFERROR(IF(SEARCH("Usystems",$E2678)&gt;0,"Usystems"),IF(SEARCH("RIIFO",$E2678)&gt;0,"RIIFO","Uponor")),"Uponor")</f>
        <v>Uponor</v>
      </c>
      <c r="I2678" s="25" t="str">
        <f>IFERROR(MID($D2678,1,7)+0,"")</f>
        <v/>
      </c>
      <c r="J2678" s="25" t="str">
        <f>IFERROR(MID($D2678,10,7)+0,"")</f>
        <v/>
      </c>
      <c r="K2678" s="25" t="str">
        <f>IFERROR(MID($D2678,19,7)+0,"")</f>
        <v/>
      </c>
      <c r="L2678" s="25" t="str">
        <f>IFERROR(MID($D2678,28,7)+0,"")</f>
        <v/>
      </c>
      <c r="M2678" s="25">
        <f>IF(IFERROR(MID($Q2678,1,7)+0,"")&lt;1130000,IF(INDEX(C:C,MATCH(LEFT(Q2678,7)+0,I:I,0))&lt;1130000,"",INDEX(C:C,MATCH(LEFT(Q2678,7)+0,I:I,0))),IFERROR(MID($Q2678,1,7)+0,""))</f>
        <v>1136719</v>
      </c>
      <c r="N2678" s="25" t="str">
        <f>IF(IFERROR(MID($Q2678,10,7)+0,"")&lt;1130000,"",IFERROR(MID($Q2678,10,7)+0,""))</f>
        <v/>
      </c>
      <c r="O2678" s="25" t="str">
        <f>IF(IFERROR(MID($Q2678,19,7)+0,"")&lt;1130000,"",IFERROR(MID($Q2678,19,7)+0,""))</f>
        <v/>
      </c>
      <c r="P2678" s="25">
        <f>IF(M2678="","",IF(N2678="",M2678,M2678&amp;", "&amp;N2678))</f>
        <v>1136719</v>
      </c>
      <c r="Q2678" s="25">
        <v>1136719</v>
      </c>
      <c r="R2678" s="25"/>
      <c r="S2678" s="35" t="s">
        <v>67</v>
      </c>
      <c r="T2678" s="25" t="s">
        <v>24</v>
      </c>
      <c r="U2678" s="185">
        <v>9861</v>
      </c>
      <c r="V2678" s="188">
        <v>9861</v>
      </c>
      <c r="W2678" s="189">
        <v>9861</v>
      </c>
      <c r="X2678" s="31">
        <v>9861</v>
      </c>
      <c r="Y2678" s="90">
        <f>IFERROR(ROUND(X2678/W2678-1,2),"")</f>
        <v>0</v>
      </c>
      <c r="Z2678" s="31">
        <f>IF(OR(S2678="VLD MLC components",S2678="VLD MLC pipes",S2678="VLD PEX components",S2678="VLD PEX pipes",S2678="VLD PHC components",S2678="VLD PHC pipes",S2678="Controls VLD"),"По запросу",X2678)</f>
        <v>9861</v>
      </c>
      <c r="AA2678" s="63">
        <f>ROUND(X2678/1.2,3)</f>
        <v>8217.5</v>
      </c>
      <c r="AB2678" s="23">
        <v>8217.5</v>
      </c>
      <c r="AC2678" s="190">
        <f>IFERROR(ROUND(AA2678/AB2678-1,2),"")</f>
        <v>0</v>
      </c>
      <c r="AD2678" s="25">
        <v>2.33</v>
      </c>
      <c r="AE2678" s="25">
        <v>5.1839999999999997E-2</v>
      </c>
      <c r="AF2678" s="25">
        <v>11</v>
      </c>
      <c r="AG2678" s="25">
        <v>11</v>
      </c>
      <c r="AH2678" s="25">
        <v>11</v>
      </c>
      <c r="AI2678" s="25">
        <v>11</v>
      </c>
      <c r="AJ2678" s="25" t="s">
        <v>20</v>
      </c>
      <c r="AK2678" s="22" t="s">
        <v>20</v>
      </c>
      <c r="AL2678" s="25" t="s">
        <v>20</v>
      </c>
      <c r="AM2678" s="25">
        <v>1</v>
      </c>
      <c r="AN2678" s="25">
        <v>1800</v>
      </c>
      <c r="AO2678" s="25">
        <v>2400</v>
      </c>
      <c r="AP2678" s="25">
        <v>2400</v>
      </c>
      <c r="AQ2678" s="25">
        <v>2.33</v>
      </c>
      <c r="AR2678" s="94">
        <v>10.368</v>
      </c>
      <c r="AS2678" s="157">
        <v>9</v>
      </c>
      <c r="AT2678" s="93" t="s">
        <v>22</v>
      </c>
      <c r="AU2678" s="92" t="s">
        <v>22</v>
      </c>
      <c r="AV2678" s="91" t="s">
        <v>152</v>
      </c>
      <c r="AW2678" s="92" t="s">
        <v>152</v>
      </c>
      <c r="AX2678" s="92" t="s">
        <v>48</v>
      </c>
      <c r="AY2678" s="91" t="s">
        <v>152</v>
      </c>
      <c r="AZ2678" s="23"/>
      <c r="BA2678" s="25" t="s">
        <v>3166</v>
      </c>
      <c r="BB2678" t="s">
        <v>25</v>
      </c>
      <c r="BC2678">
        <v>9861</v>
      </c>
      <c r="BD2678" t="str">
        <f>IF(Z2678=BC2678,"OK")</f>
        <v>OK</v>
      </c>
      <c r="BE2678">
        <v>2.33</v>
      </c>
      <c r="BF2678">
        <v>5.1839999999999997E-2</v>
      </c>
      <c r="BG2678">
        <v>1800</v>
      </c>
      <c r="BH2678">
        <v>2400</v>
      </c>
      <c r="BI2678">
        <v>2400</v>
      </c>
      <c r="BJ2678">
        <v>2.33</v>
      </c>
      <c r="BK2678">
        <v>10.368</v>
      </c>
      <c r="BN2678" s="183"/>
    </row>
    <row r="2679" spans="1:66" ht="38.25" x14ac:dyDescent="0.25">
      <c r="A2679" s="51"/>
      <c r="B2679" s="94">
        <v>2666</v>
      </c>
      <c r="C2679" s="43">
        <v>1018137</v>
      </c>
      <c r="D2679" s="53" t="s">
        <v>22</v>
      </c>
      <c r="E2679" s="36" t="s">
        <v>3165</v>
      </c>
      <c r="F2679" s="151" t="s">
        <v>21</v>
      </c>
      <c r="G2679" s="41" t="s">
        <v>29</v>
      </c>
      <c r="H2679" s="46" t="str">
        <f>IFERROR(IFERROR(IF(SEARCH("Usystems",$E2679)&gt;0,"Usystems"),IF(SEARCH("RIIFO",$E2679)&gt;0,"RIIFO","Uponor")),"Uponor")</f>
        <v>Uponor</v>
      </c>
      <c r="I2679" s="25" t="str">
        <f>IFERROR(MID($D2679,1,7)+0,"")</f>
        <v/>
      </c>
      <c r="J2679" s="25" t="str">
        <f>IFERROR(MID($D2679,10,7)+0,"")</f>
        <v/>
      </c>
      <c r="K2679" s="25" t="str">
        <f>IFERROR(MID($D2679,19,7)+0,"")</f>
        <v/>
      </c>
      <c r="L2679" s="25" t="str">
        <f>IFERROR(MID($D2679,28,7)+0,"")</f>
        <v/>
      </c>
      <c r="M2679" s="25">
        <f>IF(IFERROR(MID($Q2679,1,7)+0,"")&lt;1130000,IF(INDEX(C:C,MATCH(LEFT(Q2679,7)+0,I:I,0))&lt;1130000,"",INDEX(C:C,MATCH(LEFT(Q2679,7)+0,I:I,0))),IFERROR(MID($Q2679,1,7)+0,""))</f>
        <v>1136720</v>
      </c>
      <c r="N2679" s="25" t="str">
        <f>IF(IFERROR(MID($Q2679,10,7)+0,"")&lt;1130000,"",IFERROR(MID($Q2679,10,7)+0,""))</f>
        <v/>
      </c>
      <c r="O2679" s="25" t="str">
        <f>IF(IFERROR(MID($Q2679,19,7)+0,"")&lt;1130000,"",IFERROR(MID($Q2679,19,7)+0,""))</f>
        <v/>
      </c>
      <c r="P2679" s="25">
        <f>IF(M2679="","",IF(N2679="",M2679,M2679&amp;", "&amp;N2679))</f>
        <v>1136720</v>
      </c>
      <c r="Q2679" s="25">
        <v>1136720</v>
      </c>
      <c r="R2679" s="25"/>
      <c r="S2679" s="35" t="s">
        <v>160</v>
      </c>
      <c r="T2679" s="25" t="s">
        <v>24</v>
      </c>
      <c r="U2679" s="185">
        <v>16777</v>
      </c>
      <c r="V2679" s="188">
        <v>16777</v>
      </c>
      <c r="W2679" s="189">
        <v>16777</v>
      </c>
      <c r="X2679" s="31">
        <v>16777</v>
      </c>
      <c r="Y2679" s="90">
        <f>IFERROR(ROUND(X2679/W2679-1,2),"")</f>
        <v>0</v>
      </c>
      <c r="Z2679" s="31" t="str">
        <f>IF(OR(S2679="VLD MLC components",S2679="VLD MLC pipes",S2679="VLD PEX components",S2679="VLD PEX pipes",S2679="VLD PHC components",S2679="VLD PHC pipes",S2679="Controls VLD"),"По запросу",X2679)</f>
        <v>По запросу</v>
      </c>
      <c r="AA2679" s="63">
        <f>ROUND(X2679/1.2,3)</f>
        <v>13980.833000000001</v>
      </c>
      <c r="AB2679" s="23">
        <v>13980.833000000001</v>
      </c>
      <c r="AC2679" s="190">
        <f>IFERROR(ROUND(AA2679/AB2679-1,2),"")</f>
        <v>0</v>
      </c>
      <c r="AD2679" s="25">
        <v>3.59</v>
      </c>
      <c r="AE2679" s="25">
        <v>8.0640000000000003E-2</v>
      </c>
      <c r="AF2679" s="25">
        <v>24</v>
      </c>
      <c r="AG2679" s="25">
        <v>24</v>
      </c>
      <c r="AH2679" s="25">
        <v>24</v>
      </c>
      <c r="AI2679" s="25">
        <v>24</v>
      </c>
      <c r="AJ2679" s="25" t="s">
        <v>20</v>
      </c>
      <c r="AK2679" s="22" t="s">
        <v>20</v>
      </c>
      <c r="AL2679" s="25" t="s">
        <v>20</v>
      </c>
      <c r="AM2679" s="25">
        <v>1</v>
      </c>
      <c r="AN2679" s="25">
        <v>1400</v>
      </c>
      <c r="AO2679" s="25">
        <v>2400</v>
      </c>
      <c r="AP2679" s="25">
        <v>2400</v>
      </c>
      <c r="AQ2679" s="25">
        <v>3.59</v>
      </c>
      <c r="AR2679" s="94">
        <v>8.0640000000000001</v>
      </c>
      <c r="AS2679" s="157">
        <v>10</v>
      </c>
      <c r="AT2679" s="93" t="s">
        <v>22</v>
      </c>
      <c r="AU2679" s="92" t="s">
        <v>22</v>
      </c>
      <c r="AV2679" s="91" t="s">
        <v>152</v>
      </c>
      <c r="AW2679" s="92" t="s">
        <v>152</v>
      </c>
      <c r="AX2679" s="92" t="s">
        <v>48</v>
      </c>
      <c r="AY2679" s="91" t="s">
        <v>152</v>
      </c>
      <c r="AZ2679" s="23"/>
      <c r="BA2679" s="25" t="s">
        <v>3164</v>
      </c>
      <c r="BB2679" t="s">
        <v>25</v>
      </c>
      <c r="BC2679" t="s">
        <v>2629</v>
      </c>
      <c r="BD2679" t="str">
        <f>IF(Z2679=BC2679,"OK")</f>
        <v>OK</v>
      </c>
      <c r="BE2679">
        <v>3.59</v>
      </c>
      <c r="BF2679">
        <v>8.0640000000000003E-2</v>
      </c>
      <c r="BG2679">
        <v>1400</v>
      </c>
      <c r="BH2679">
        <v>2400</v>
      </c>
      <c r="BI2679">
        <v>2400</v>
      </c>
      <c r="BJ2679">
        <v>3.59</v>
      </c>
      <c r="BK2679">
        <v>8.0640000000000001</v>
      </c>
      <c r="BN2679" s="183"/>
    </row>
    <row r="2680" spans="1:66" ht="38.25" x14ac:dyDescent="0.25">
      <c r="A2680" s="51"/>
      <c r="B2680" s="94">
        <v>2667</v>
      </c>
      <c r="C2680" s="43">
        <v>1018138</v>
      </c>
      <c r="D2680" s="53" t="s">
        <v>22</v>
      </c>
      <c r="E2680" s="36" t="s">
        <v>3163</v>
      </c>
      <c r="F2680" s="151" t="s">
        <v>21</v>
      </c>
      <c r="G2680" s="41" t="s">
        <v>29</v>
      </c>
      <c r="H2680" s="46" t="str">
        <f>IFERROR(IFERROR(IF(SEARCH("Usystems",$E2680)&gt;0,"Usystems"),IF(SEARCH("RIIFO",$E2680)&gt;0,"RIIFO","Uponor")),"Uponor")</f>
        <v>Uponor</v>
      </c>
      <c r="I2680" s="25" t="str">
        <f>IFERROR(MID($D2680,1,7)+0,"")</f>
        <v/>
      </c>
      <c r="J2680" s="25" t="str">
        <f>IFERROR(MID($D2680,10,7)+0,"")</f>
        <v/>
      </c>
      <c r="K2680" s="25" t="str">
        <f>IFERROR(MID($D2680,19,7)+0,"")</f>
        <v/>
      </c>
      <c r="L2680" s="25" t="str">
        <f>IFERROR(MID($D2680,28,7)+0,"")</f>
        <v/>
      </c>
      <c r="M2680" s="25">
        <f>IF(IFERROR(MID($Q2680,1,7)+0,"")&lt;1130000,IF(INDEX(C:C,MATCH(LEFT(Q2680,7)+0,I:I,0))&lt;1130000,"",INDEX(C:C,MATCH(LEFT(Q2680,7)+0,I:I,0))),IFERROR(MID($Q2680,1,7)+0,""))</f>
        <v>1136721</v>
      </c>
      <c r="N2680" s="25" t="str">
        <f>IF(IFERROR(MID($Q2680,10,7)+0,"")&lt;1130000,"",IFERROR(MID($Q2680,10,7)+0,""))</f>
        <v/>
      </c>
      <c r="O2680" s="25" t="str">
        <f>IF(IFERROR(MID($Q2680,19,7)+0,"")&lt;1130000,"",IFERROR(MID($Q2680,19,7)+0,""))</f>
        <v/>
      </c>
      <c r="P2680" s="25">
        <f>IF(M2680="","",IF(N2680="",M2680,M2680&amp;", "&amp;N2680))</f>
        <v>1136721</v>
      </c>
      <c r="Q2680" s="25">
        <v>1136721</v>
      </c>
      <c r="R2680" s="25"/>
      <c r="S2680" s="35" t="s">
        <v>160</v>
      </c>
      <c r="T2680" s="25" t="s">
        <v>24</v>
      </c>
      <c r="U2680" s="185">
        <v>22672</v>
      </c>
      <c r="V2680" s="188">
        <v>22672</v>
      </c>
      <c r="W2680" s="189">
        <v>22672</v>
      </c>
      <c r="X2680" s="31">
        <v>22672</v>
      </c>
      <c r="Y2680" s="90">
        <f>IFERROR(ROUND(X2680/W2680-1,2),"")</f>
        <v>0</v>
      </c>
      <c r="Z2680" s="31" t="str">
        <f>IF(OR(S2680="VLD MLC components",S2680="VLD MLC pipes",S2680="VLD PEX components",S2680="VLD PEX pipes",S2680="VLD PHC components",S2680="VLD PHC pipes",S2680="Controls VLD"),"По запросу",X2680)</f>
        <v>По запросу</v>
      </c>
      <c r="AA2680" s="63">
        <f>ROUND(X2680/1.2,3)</f>
        <v>18893.332999999999</v>
      </c>
      <c r="AB2680" s="23">
        <v>18893.332999999999</v>
      </c>
      <c r="AC2680" s="190">
        <f>IFERROR(ROUND(AA2680/AB2680-1,2),"")</f>
        <v>0</v>
      </c>
      <c r="AD2680" s="25">
        <v>4.55</v>
      </c>
      <c r="AE2680" s="25">
        <v>8.0640000000000003E-2</v>
      </c>
      <c r="AF2680" s="25">
        <v>30</v>
      </c>
      <c r="AG2680" s="25">
        <v>30</v>
      </c>
      <c r="AH2680" s="25">
        <v>30</v>
      </c>
      <c r="AI2680" s="25">
        <v>30</v>
      </c>
      <c r="AJ2680" s="25" t="s">
        <v>20</v>
      </c>
      <c r="AK2680" s="22" t="s">
        <v>20</v>
      </c>
      <c r="AL2680" s="25" t="s">
        <v>20</v>
      </c>
      <c r="AM2680" s="25">
        <v>1</v>
      </c>
      <c r="AN2680" s="25">
        <v>1400</v>
      </c>
      <c r="AO2680" s="25">
        <v>2400</v>
      </c>
      <c r="AP2680" s="25">
        <v>2400</v>
      </c>
      <c r="AQ2680" s="25">
        <v>4.55</v>
      </c>
      <c r="AR2680" s="94">
        <v>8.0640000000000001</v>
      </c>
      <c r="AS2680" s="157">
        <v>9</v>
      </c>
      <c r="AT2680" s="93" t="s">
        <v>22</v>
      </c>
      <c r="AU2680" s="92" t="s">
        <v>22</v>
      </c>
      <c r="AV2680" s="91" t="s">
        <v>152</v>
      </c>
      <c r="AW2680" s="92" t="s">
        <v>152</v>
      </c>
      <c r="AX2680" s="92" t="s">
        <v>48</v>
      </c>
      <c r="AY2680" s="91" t="s">
        <v>152</v>
      </c>
      <c r="AZ2680" s="23"/>
      <c r="BA2680" s="25" t="s">
        <v>3162</v>
      </c>
      <c r="BB2680" t="s">
        <v>25</v>
      </c>
      <c r="BC2680" t="s">
        <v>2629</v>
      </c>
      <c r="BD2680" t="str">
        <f>IF(Z2680=BC2680,"OK")</f>
        <v>OK</v>
      </c>
      <c r="BE2680">
        <v>4.55</v>
      </c>
      <c r="BF2680">
        <v>8.0640000000000003E-2</v>
      </c>
      <c r="BG2680">
        <v>1400</v>
      </c>
      <c r="BH2680">
        <v>2400</v>
      </c>
      <c r="BI2680">
        <v>2400</v>
      </c>
      <c r="BJ2680">
        <v>4.55</v>
      </c>
      <c r="BK2680">
        <v>8.0640000000000001</v>
      </c>
      <c r="BN2680" s="183"/>
    </row>
    <row r="2681" spans="1:66" ht="25.5" x14ac:dyDescent="0.25">
      <c r="A2681" s="51"/>
      <c r="B2681" s="94">
        <v>2668</v>
      </c>
      <c r="C2681" s="43">
        <v>1088276</v>
      </c>
      <c r="D2681" s="25"/>
      <c r="E2681" s="36" t="s">
        <v>3161</v>
      </c>
      <c r="F2681" s="151" t="s">
        <v>21</v>
      </c>
      <c r="G2681" s="41" t="s">
        <v>585</v>
      </c>
      <c r="H2681" s="46" t="str">
        <f>IFERROR(IFERROR(IF(SEARCH("Usystems",$E2681)&gt;0,"Usystems"),IF(SEARCH("RIIFO",$E2681)&gt;0,"RIIFO","Uponor")),"Uponor")</f>
        <v>Uponor</v>
      </c>
      <c r="I2681" s="25" t="str">
        <f>IFERROR(MID($D2681,1,7)+0,"")</f>
        <v/>
      </c>
      <c r="J2681" s="25" t="str">
        <f>IFERROR(MID($D2681,10,7)+0,"")</f>
        <v/>
      </c>
      <c r="K2681" s="25" t="str">
        <f>IFERROR(MID($D2681,19,7)+0,"")</f>
        <v/>
      </c>
      <c r="L2681" s="25" t="str">
        <f>IFERROR(MID($D2681,28,7)+0,"")</f>
        <v/>
      </c>
      <c r="M2681" s="25" t="str">
        <f>IF(IFERROR(MID($Q2681,1,7)+0,"")&lt;1130000,IF(INDEX(C:C,MATCH(LEFT(Q2681,7)+0,I:I,0))&lt;1130000,"",INDEX(C:C,MATCH(LEFT(Q2681,7)+0,I:I,0))),IFERROR(MID($Q2681,1,7)+0,""))</f>
        <v/>
      </c>
      <c r="N2681" s="25" t="str">
        <f>IF(IFERROR(MID($Q2681,10,7)+0,"")&lt;1130000,"",IFERROR(MID($Q2681,10,7)+0,""))</f>
        <v/>
      </c>
      <c r="O2681" s="25" t="str">
        <f>IF(IFERROR(MID($Q2681,19,7)+0,"")&lt;1130000,"",IFERROR(MID($Q2681,19,7)+0,""))</f>
        <v/>
      </c>
      <c r="P2681" s="25" t="str">
        <f>IF(M2681="","",IF(N2681="",M2681,M2681&amp;", "&amp;N2681))</f>
        <v/>
      </c>
      <c r="Q2681" s="25"/>
      <c r="R2681" s="25"/>
      <c r="S2681" s="35" t="s">
        <v>160</v>
      </c>
      <c r="T2681" s="34" t="s">
        <v>24</v>
      </c>
      <c r="U2681" s="185">
        <v>30767</v>
      </c>
      <c r="V2681" s="188">
        <v>30767</v>
      </c>
      <c r="W2681" s="189">
        <v>30767</v>
      </c>
      <c r="X2681" s="31">
        <v>30767</v>
      </c>
      <c r="Y2681" s="90">
        <f>IFERROR(ROUND(X2681/W2681-1,2),"")</f>
        <v>0</v>
      </c>
      <c r="Z2681" s="31" t="str">
        <f>IF(OR(S2681="VLD MLC components",S2681="VLD MLC pipes",S2681="VLD PEX components",S2681="VLD PEX pipes",S2681="VLD PHC components",S2681="VLD PHC pipes",S2681="Controls VLD"),"По запросу",X2681)</f>
        <v>По запросу</v>
      </c>
      <c r="AA2681" s="63">
        <f>ROUND(X2681/1.2,3)</f>
        <v>25639.167000000001</v>
      </c>
      <c r="AB2681" s="23">
        <v>25639.167000000001</v>
      </c>
      <c r="AC2681" s="190">
        <f>IFERROR(ROUND(AA2681/AB2681-1,2),"")</f>
        <v>0</v>
      </c>
      <c r="AD2681" s="25">
        <v>6.5</v>
      </c>
      <c r="AE2681" s="25">
        <v>0.1368</v>
      </c>
      <c r="AF2681" s="25">
        <v>170</v>
      </c>
      <c r="AG2681" s="25">
        <v>145</v>
      </c>
      <c r="AH2681" s="25">
        <v>170</v>
      </c>
      <c r="AI2681" s="25">
        <v>170</v>
      </c>
      <c r="AJ2681" s="25" t="s">
        <v>20</v>
      </c>
      <c r="AK2681" s="22" t="s">
        <v>20</v>
      </c>
      <c r="AL2681" s="25" t="s">
        <v>20</v>
      </c>
      <c r="AM2681" s="25">
        <v>1</v>
      </c>
      <c r="AN2681" s="25">
        <v>1900</v>
      </c>
      <c r="AO2681" s="25">
        <v>2400</v>
      </c>
      <c r="AP2681" s="25">
        <v>2400</v>
      </c>
      <c r="AQ2681" s="25">
        <v>6.5</v>
      </c>
      <c r="AR2681" s="94">
        <v>10.944000000000001</v>
      </c>
      <c r="AS2681" s="157">
        <v>10</v>
      </c>
      <c r="AT2681" s="93">
        <v>42913</v>
      </c>
      <c r="AU2681" s="92" t="s">
        <v>22</v>
      </c>
      <c r="AV2681" s="91" t="s">
        <v>152</v>
      </c>
      <c r="AW2681" s="92" t="s">
        <v>152</v>
      </c>
      <c r="AX2681" s="92" t="s">
        <v>48</v>
      </c>
      <c r="AY2681" s="91" t="s">
        <v>152</v>
      </c>
      <c r="AZ2681" s="23"/>
      <c r="BA2681" s="25" t="s">
        <v>3160</v>
      </c>
      <c r="BB2681" t="s">
        <v>25</v>
      </c>
      <c r="BC2681" t="s">
        <v>2629</v>
      </c>
      <c r="BD2681" t="str">
        <f>IF(Z2681=BC2681,"OK")</f>
        <v>OK</v>
      </c>
      <c r="BE2681">
        <v>6.5</v>
      </c>
      <c r="BF2681">
        <v>0.1368</v>
      </c>
      <c r="BG2681">
        <v>1900</v>
      </c>
      <c r="BH2681">
        <v>2400</v>
      </c>
      <c r="BI2681">
        <v>2400</v>
      </c>
      <c r="BJ2681">
        <v>6.5</v>
      </c>
      <c r="BK2681">
        <v>10.944000000000001</v>
      </c>
      <c r="BN2681" s="183"/>
    </row>
    <row r="2682" spans="1:66" ht="25.5" x14ac:dyDescent="0.25">
      <c r="A2682" s="51"/>
      <c r="B2682" s="94">
        <v>2669</v>
      </c>
      <c r="C2682" s="43">
        <v>1045881</v>
      </c>
      <c r="D2682" s="53" t="s">
        <v>22</v>
      </c>
      <c r="E2682" s="27" t="s">
        <v>3159</v>
      </c>
      <c r="F2682" s="151" t="s">
        <v>21</v>
      </c>
      <c r="G2682" s="41" t="s">
        <v>27</v>
      </c>
      <c r="H2682" s="46" t="str">
        <f>IFERROR(IFERROR(IF(SEARCH("Usystems",$E2682)&gt;0,"Usystems"),IF(SEARCH("RIIFO",$E2682)&gt;0,"RIIFO","Uponor")),"Uponor")</f>
        <v>Uponor</v>
      </c>
      <c r="I2682" s="25" t="str">
        <f>IFERROR(MID($D2682,1,7)+0,"")</f>
        <v/>
      </c>
      <c r="J2682" s="25" t="str">
        <f>IFERROR(MID($D2682,10,7)+0,"")</f>
        <v/>
      </c>
      <c r="K2682" s="25" t="str">
        <f>IFERROR(MID($D2682,19,7)+0,"")</f>
        <v/>
      </c>
      <c r="L2682" s="25" t="str">
        <f>IFERROR(MID($D2682,28,7)+0,"")</f>
        <v/>
      </c>
      <c r="M2682" s="25">
        <f>IF(IFERROR(MID($Q2682,1,7)+0,"")&lt;1130000,IF(INDEX(C:C,MATCH(LEFT(Q2682,7)+0,I:I,0))&lt;1130000,"",INDEX(C:C,MATCH(LEFT(Q2682,7)+0,I:I,0))),IFERROR(MID($Q2682,1,7)+0,""))</f>
        <v>1136723</v>
      </c>
      <c r="N2682" s="25" t="str">
        <f>IF(IFERROR(MID($Q2682,10,7)+0,"")&lt;1130000,"",IFERROR(MID($Q2682,10,7)+0,""))</f>
        <v/>
      </c>
      <c r="O2682" s="25" t="str">
        <f>IF(IFERROR(MID($Q2682,19,7)+0,"")&lt;1130000,"",IFERROR(MID($Q2682,19,7)+0,""))</f>
        <v/>
      </c>
      <c r="P2682" s="25">
        <f>IF(M2682="","",IF(N2682="",M2682,M2682&amp;", "&amp;N2682))</f>
        <v>1136723</v>
      </c>
      <c r="Q2682" s="25">
        <v>1136723</v>
      </c>
      <c r="R2682" s="25"/>
      <c r="S2682" s="35" t="s">
        <v>67</v>
      </c>
      <c r="T2682" s="25" t="s">
        <v>24</v>
      </c>
      <c r="U2682" s="185">
        <v>10839</v>
      </c>
      <c r="V2682" s="188">
        <v>10839</v>
      </c>
      <c r="W2682" s="189">
        <v>10839</v>
      </c>
      <c r="X2682" s="31">
        <v>10839</v>
      </c>
      <c r="Y2682" s="90">
        <f>IFERROR(ROUND(X2682/W2682-1,2),"")</f>
        <v>0</v>
      </c>
      <c r="Z2682" s="31">
        <f>IF(OR(S2682="VLD MLC components",S2682="VLD MLC pipes",S2682="VLD PEX components",S2682="VLD PEX pipes",S2682="VLD PHC components",S2682="VLD PHC pipes",S2682="Controls VLD"),"По запросу",X2682)</f>
        <v>10839</v>
      </c>
      <c r="AA2682" s="63">
        <f>ROUND(X2682/1.2,3)</f>
        <v>9032.5</v>
      </c>
      <c r="AB2682" s="23">
        <v>9032.5</v>
      </c>
      <c r="AC2682" s="190">
        <f>IFERROR(ROUND(AA2682/AB2682-1,2),"")</f>
        <v>0</v>
      </c>
      <c r="AD2682" s="25">
        <v>2.7</v>
      </c>
      <c r="AE2682" s="25">
        <v>5.7000000000000002E-2</v>
      </c>
      <c r="AF2682" s="25">
        <v>0</v>
      </c>
      <c r="AG2682" s="25" t="s">
        <v>22</v>
      </c>
      <c r="AH2682" s="25">
        <v>0</v>
      </c>
      <c r="AI2682" s="25">
        <v>0</v>
      </c>
      <c r="AJ2682" s="25" t="s">
        <v>19</v>
      </c>
      <c r="AK2682" s="42" t="s">
        <v>19</v>
      </c>
      <c r="AL2682" s="25" t="s">
        <v>19</v>
      </c>
      <c r="AM2682" s="25">
        <v>1</v>
      </c>
      <c r="AN2682" s="25">
        <v>1850</v>
      </c>
      <c r="AO2682" s="25">
        <v>2400</v>
      </c>
      <c r="AP2682" s="25">
        <v>2400</v>
      </c>
      <c r="AQ2682" s="25">
        <v>2.7</v>
      </c>
      <c r="AR2682" s="94">
        <v>10.656000000000001</v>
      </c>
      <c r="AS2682" s="157" t="s">
        <v>22</v>
      </c>
      <c r="AT2682" s="93" t="s">
        <v>22</v>
      </c>
      <c r="AU2682" s="92" t="s">
        <v>22</v>
      </c>
      <c r="AV2682" s="91" t="s">
        <v>152</v>
      </c>
      <c r="AW2682" s="92" t="s">
        <v>48</v>
      </c>
      <c r="AX2682" s="92" t="s">
        <v>48</v>
      </c>
      <c r="AY2682" s="91" t="s">
        <v>152</v>
      </c>
      <c r="AZ2682" s="23"/>
      <c r="BA2682" s="25">
        <v>0</v>
      </c>
      <c r="BB2682" t="s">
        <v>48</v>
      </c>
      <c r="BC2682" t="e">
        <v>#N/A</v>
      </c>
      <c r="BD2682" t="e">
        <f>IF(Z2682=BC2682,"OK")</f>
        <v>#N/A</v>
      </c>
      <c r="BE2682">
        <v>2.7</v>
      </c>
      <c r="BF2682">
        <v>5.7000000000000002E-2</v>
      </c>
      <c r="BG2682">
        <v>1850</v>
      </c>
      <c r="BH2682">
        <v>2400</v>
      </c>
      <c r="BI2682">
        <v>2400</v>
      </c>
      <c r="BJ2682">
        <v>2.7</v>
      </c>
      <c r="BK2682">
        <v>10.656000000000001</v>
      </c>
      <c r="BN2682" s="183"/>
    </row>
    <row r="2683" spans="1:66" ht="25.5" x14ac:dyDescent="0.25">
      <c r="A2683" s="51"/>
      <c r="B2683" s="94">
        <v>2670</v>
      </c>
      <c r="C2683" s="43">
        <v>1045882</v>
      </c>
      <c r="D2683" s="53" t="s">
        <v>22</v>
      </c>
      <c r="E2683" s="27" t="s">
        <v>3158</v>
      </c>
      <c r="F2683" s="151" t="s">
        <v>21</v>
      </c>
      <c r="G2683" s="41" t="s">
        <v>27</v>
      </c>
      <c r="H2683" s="46" t="str">
        <f>IFERROR(IFERROR(IF(SEARCH("Usystems",$E2683)&gt;0,"Usystems"),IF(SEARCH("RIIFO",$E2683)&gt;0,"RIIFO","Uponor")),"Uponor")</f>
        <v>Uponor</v>
      </c>
      <c r="I2683" s="25" t="str">
        <f>IFERROR(MID($D2683,1,7)+0,"")</f>
        <v/>
      </c>
      <c r="J2683" s="25" t="str">
        <f>IFERROR(MID($D2683,10,7)+0,"")</f>
        <v/>
      </c>
      <c r="K2683" s="25" t="str">
        <f>IFERROR(MID($D2683,19,7)+0,"")</f>
        <v/>
      </c>
      <c r="L2683" s="25" t="str">
        <f>IFERROR(MID($D2683,28,7)+0,"")</f>
        <v/>
      </c>
      <c r="M2683" s="25">
        <f>IF(IFERROR(MID($Q2683,1,7)+0,"")&lt;1130000,IF(INDEX(C:C,MATCH(LEFT(Q2683,7)+0,I:I,0))&lt;1130000,"",INDEX(C:C,MATCH(LEFT(Q2683,7)+0,I:I,0))),IFERROR(MID($Q2683,1,7)+0,""))</f>
        <v>1136724</v>
      </c>
      <c r="N2683" s="25" t="str">
        <f>IF(IFERROR(MID($Q2683,10,7)+0,"")&lt;1130000,"",IFERROR(MID($Q2683,10,7)+0,""))</f>
        <v/>
      </c>
      <c r="O2683" s="25" t="str">
        <f>IF(IFERROR(MID($Q2683,19,7)+0,"")&lt;1130000,"",IFERROR(MID($Q2683,19,7)+0,""))</f>
        <v/>
      </c>
      <c r="P2683" s="25">
        <f>IF(M2683="","",IF(N2683="",M2683,M2683&amp;", "&amp;N2683))</f>
        <v>1136724</v>
      </c>
      <c r="Q2683" s="25">
        <v>1136724</v>
      </c>
      <c r="R2683" s="25"/>
      <c r="S2683" s="35" t="s">
        <v>67</v>
      </c>
      <c r="T2683" s="25" t="s">
        <v>24</v>
      </c>
      <c r="U2683" s="185">
        <v>12325</v>
      </c>
      <c r="V2683" s="188">
        <v>12325</v>
      </c>
      <c r="W2683" s="189">
        <v>12325</v>
      </c>
      <c r="X2683" s="31">
        <v>12325</v>
      </c>
      <c r="Y2683" s="90">
        <f>IFERROR(ROUND(X2683/W2683-1,2),"")</f>
        <v>0</v>
      </c>
      <c r="Z2683" s="31">
        <f>IF(OR(S2683="VLD MLC components",S2683="VLD MLC pipes",S2683="VLD PEX components",S2683="VLD PEX pipes",S2683="VLD PHC components",S2683="VLD PHC pipes",S2683="Controls VLD"),"По запросу",X2683)</f>
        <v>12325</v>
      </c>
      <c r="AA2683" s="63">
        <f>ROUND(X2683/1.2,3)</f>
        <v>10270.833000000001</v>
      </c>
      <c r="AB2683" s="23">
        <v>10270.833000000001</v>
      </c>
      <c r="AC2683" s="190">
        <f>IFERROR(ROUND(AA2683/AB2683-1,2),"")</f>
        <v>0</v>
      </c>
      <c r="AD2683" s="25">
        <v>2.9</v>
      </c>
      <c r="AE2683" s="25">
        <v>5.7000000000000002E-2</v>
      </c>
      <c r="AF2683" s="25">
        <v>0</v>
      </c>
      <c r="AG2683" s="25" t="s">
        <v>22</v>
      </c>
      <c r="AH2683" s="25">
        <v>0</v>
      </c>
      <c r="AI2683" s="25">
        <v>0</v>
      </c>
      <c r="AJ2683" s="25" t="s">
        <v>19</v>
      </c>
      <c r="AK2683" s="42" t="s">
        <v>19</v>
      </c>
      <c r="AL2683" s="25" t="s">
        <v>19</v>
      </c>
      <c r="AM2683" s="25">
        <v>1</v>
      </c>
      <c r="AN2683" s="25">
        <v>1850</v>
      </c>
      <c r="AO2683" s="25">
        <v>2400</v>
      </c>
      <c r="AP2683" s="25">
        <v>2400</v>
      </c>
      <c r="AQ2683" s="25">
        <v>2.9</v>
      </c>
      <c r="AR2683" s="94">
        <v>10.656000000000001</v>
      </c>
      <c r="AS2683" s="157" t="s">
        <v>22</v>
      </c>
      <c r="AT2683" s="93" t="s">
        <v>22</v>
      </c>
      <c r="AU2683" s="92" t="s">
        <v>22</v>
      </c>
      <c r="AV2683" s="91" t="s">
        <v>152</v>
      </c>
      <c r="AW2683" s="92" t="s">
        <v>48</v>
      </c>
      <c r="AX2683" s="92" t="s">
        <v>48</v>
      </c>
      <c r="AY2683" s="91" t="s">
        <v>152</v>
      </c>
      <c r="AZ2683" s="23"/>
      <c r="BA2683" s="25">
        <v>0</v>
      </c>
      <c r="BB2683" t="s">
        <v>48</v>
      </c>
      <c r="BC2683" t="e">
        <v>#N/A</v>
      </c>
      <c r="BD2683" t="e">
        <f>IF(Z2683=BC2683,"OK")</f>
        <v>#N/A</v>
      </c>
      <c r="BE2683">
        <v>2.9</v>
      </c>
      <c r="BF2683">
        <v>5.7000000000000002E-2</v>
      </c>
      <c r="BG2683">
        <v>1850</v>
      </c>
      <c r="BH2683">
        <v>2400</v>
      </c>
      <c r="BI2683">
        <v>2400</v>
      </c>
      <c r="BJ2683">
        <v>2.9</v>
      </c>
      <c r="BK2683">
        <v>10.656000000000001</v>
      </c>
      <c r="BN2683" s="183"/>
    </row>
    <row r="2684" spans="1:66" ht="25.5" x14ac:dyDescent="0.25">
      <c r="A2684" s="51"/>
      <c r="B2684" s="94">
        <v>2671</v>
      </c>
      <c r="C2684" s="43">
        <v>1045883</v>
      </c>
      <c r="D2684" s="53" t="s">
        <v>22</v>
      </c>
      <c r="E2684" s="27" t="s">
        <v>3157</v>
      </c>
      <c r="F2684" s="213" t="s">
        <v>21</v>
      </c>
      <c r="G2684" s="41" t="s">
        <v>27</v>
      </c>
      <c r="H2684" s="46" t="str">
        <f>IFERROR(IFERROR(IF(SEARCH("Usystems",$E2684)&gt;0,"Usystems"),IF(SEARCH("RIIFO",$E2684)&gt;0,"RIIFO","Uponor")),"Uponor")</f>
        <v>Uponor</v>
      </c>
      <c r="I2684" s="25" t="str">
        <f>IFERROR(MID($D2684,1,7)+0,"")</f>
        <v/>
      </c>
      <c r="J2684" s="25" t="str">
        <f>IFERROR(MID($D2684,10,7)+0,"")</f>
        <v/>
      </c>
      <c r="K2684" s="25" t="str">
        <f>IFERROR(MID($D2684,19,7)+0,"")</f>
        <v/>
      </c>
      <c r="L2684" s="25" t="str">
        <f>IFERROR(MID($D2684,28,7)+0,"")</f>
        <v/>
      </c>
      <c r="M2684" s="25">
        <f>IF(IFERROR(MID($Q2684,1,7)+0,"")&lt;1130000,IF(INDEX(C:C,MATCH(LEFT(Q2684,7)+0,I:I,0))&lt;1130000,"",INDEX(C:C,MATCH(LEFT(Q2684,7)+0,I:I,0))),IFERROR(MID($Q2684,1,7)+0,""))</f>
        <v>1136725</v>
      </c>
      <c r="N2684" s="25" t="str">
        <f>IF(IFERROR(MID($Q2684,10,7)+0,"")&lt;1130000,"",IFERROR(MID($Q2684,10,7)+0,""))</f>
        <v/>
      </c>
      <c r="O2684" s="25" t="str">
        <f>IF(IFERROR(MID($Q2684,19,7)+0,"")&lt;1130000,"",IFERROR(MID($Q2684,19,7)+0,""))</f>
        <v/>
      </c>
      <c r="P2684" s="25">
        <f>IF(M2684="","",IF(N2684="",M2684,M2684&amp;", "&amp;N2684))</f>
        <v>1136725</v>
      </c>
      <c r="Q2684" s="25">
        <v>1136725</v>
      </c>
      <c r="R2684" s="25"/>
      <c r="S2684" s="35" t="s">
        <v>160</v>
      </c>
      <c r="T2684" s="25" t="s">
        <v>24</v>
      </c>
      <c r="U2684" s="185">
        <v>20645</v>
      </c>
      <c r="V2684" s="188">
        <v>20645</v>
      </c>
      <c r="W2684" s="189">
        <v>20645</v>
      </c>
      <c r="X2684" s="31">
        <v>20645</v>
      </c>
      <c r="Y2684" s="90">
        <f>IFERROR(ROUND(X2684/W2684-1,2),"")</f>
        <v>0</v>
      </c>
      <c r="Z2684" s="31" t="str">
        <f>IF(OR(S2684="VLD MLC components",S2684="VLD MLC pipes",S2684="VLD PEX components",S2684="VLD PEX pipes",S2684="VLD PHC components",S2684="VLD PHC pipes",S2684="Controls VLD"),"По запросу",X2684)</f>
        <v>По запросу</v>
      </c>
      <c r="AA2684" s="63">
        <f>ROUND(X2684/1.2,3)</f>
        <v>17204.167000000001</v>
      </c>
      <c r="AB2684" s="23">
        <v>17204.167000000001</v>
      </c>
      <c r="AC2684" s="190">
        <f>IFERROR(ROUND(AA2684/AB2684-1,2),"")</f>
        <v>0</v>
      </c>
      <c r="AD2684" s="25">
        <v>3.8</v>
      </c>
      <c r="AE2684" s="25">
        <v>8.5000000000000006E-2</v>
      </c>
      <c r="AF2684" s="25">
        <v>0</v>
      </c>
      <c r="AG2684" s="25" t="s">
        <v>22</v>
      </c>
      <c r="AH2684" s="25">
        <v>0</v>
      </c>
      <c r="AI2684" s="25">
        <v>0</v>
      </c>
      <c r="AJ2684" s="25" t="s">
        <v>19</v>
      </c>
      <c r="AK2684" s="42" t="s">
        <v>19</v>
      </c>
      <c r="AL2684" s="25" t="s">
        <v>19</v>
      </c>
      <c r="AM2684" s="25">
        <v>1</v>
      </c>
      <c r="AN2684" s="25">
        <v>1400</v>
      </c>
      <c r="AO2684" s="25">
        <v>2400</v>
      </c>
      <c r="AP2684" s="25">
        <v>2400</v>
      </c>
      <c r="AQ2684" s="25">
        <v>3.8</v>
      </c>
      <c r="AR2684" s="94">
        <v>8.0640000000000001</v>
      </c>
      <c r="AS2684" s="157" t="s">
        <v>22</v>
      </c>
      <c r="AT2684" s="93" t="s">
        <v>22</v>
      </c>
      <c r="AU2684" s="92" t="s">
        <v>22</v>
      </c>
      <c r="AV2684" s="91" t="s">
        <v>152</v>
      </c>
      <c r="AW2684" s="92" t="s">
        <v>48</v>
      </c>
      <c r="AX2684" s="92" t="s">
        <v>48</v>
      </c>
      <c r="AY2684" s="91" t="s">
        <v>152</v>
      </c>
      <c r="AZ2684" s="23"/>
      <c r="BA2684" s="25" t="s">
        <v>3156</v>
      </c>
      <c r="BB2684" t="s">
        <v>25</v>
      </c>
      <c r="BC2684" t="e">
        <v>#N/A</v>
      </c>
      <c r="BD2684" t="e">
        <f>IF(Z2684=BC2684,"OK")</f>
        <v>#N/A</v>
      </c>
      <c r="BE2684">
        <v>3.8</v>
      </c>
      <c r="BF2684">
        <v>8.5000000000000006E-2</v>
      </c>
      <c r="BG2684">
        <v>1400</v>
      </c>
      <c r="BH2684">
        <v>2400</v>
      </c>
      <c r="BI2684">
        <v>2400</v>
      </c>
      <c r="BJ2684">
        <v>3.8</v>
      </c>
      <c r="BK2684">
        <v>8.0640000000000001</v>
      </c>
      <c r="BN2684" s="183"/>
    </row>
    <row r="2685" spans="1:66" ht="25.5" x14ac:dyDescent="0.25">
      <c r="A2685" s="51"/>
      <c r="B2685" s="94">
        <v>2672</v>
      </c>
      <c r="C2685" s="43">
        <v>1093894</v>
      </c>
      <c r="D2685" s="25"/>
      <c r="E2685" s="36" t="s">
        <v>3155</v>
      </c>
      <c r="F2685" s="213" t="s">
        <v>21</v>
      </c>
      <c r="G2685" s="28"/>
      <c r="H2685" s="46" t="str">
        <f>IFERROR(IFERROR(IF(SEARCH("Usystems",$E2685)&gt;0,"Usystems"),IF(SEARCH("RIIFO",$E2685)&gt;0,"RIIFO","Uponor")),"Uponor")</f>
        <v>Uponor</v>
      </c>
      <c r="I2685" s="25" t="str">
        <f>IFERROR(MID($D2685,1,7)+0,"")</f>
        <v/>
      </c>
      <c r="J2685" s="25" t="str">
        <f>IFERROR(MID($D2685,10,7)+0,"")</f>
        <v/>
      </c>
      <c r="K2685" s="25" t="str">
        <f>IFERROR(MID($D2685,19,7)+0,"")</f>
        <v/>
      </c>
      <c r="L2685" s="25" t="str">
        <f>IFERROR(MID($D2685,28,7)+0,"")</f>
        <v/>
      </c>
      <c r="M2685" s="25" t="str">
        <f>IF(IFERROR(MID($Q2685,1,7)+0,"")&lt;1130000,IF(INDEX(C:C,MATCH(LEFT(Q2685,7)+0,I:I,0))&lt;1130000,"",INDEX(C:C,MATCH(LEFT(Q2685,7)+0,I:I,0))),IFERROR(MID($Q2685,1,7)+0,""))</f>
        <v/>
      </c>
      <c r="N2685" s="25" t="str">
        <f>IF(IFERROR(MID($Q2685,10,7)+0,"")&lt;1130000,"",IFERROR(MID($Q2685,10,7)+0,""))</f>
        <v/>
      </c>
      <c r="O2685" s="25" t="str">
        <f>IF(IFERROR(MID($Q2685,19,7)+0,"")&lt;1130000,"",IFERROR(MID($Q2685,19,7)+0,""))</f>
        <v/>
      </c>
      <c r="P2685" s="25" t="str">
        <f>IF(M2685="","",IF(N2685="",M2685,M2685&amp;", "&amp;N2685))</f>
        <v/>
      </c>
      <c r="Q2685" s="25"/>
      <c r="R2685" s="25"/>
      <c r="S2685" s="35" t="s">
        <v>67</v>
      </c>
      <c r="T2685" s="34" t="s">
        <v>418</v>
      </c>
      <c r="U2685" s="185">
        <v>8732</v>
      </c>
      <c r="V2685" s="188">
        <v>8732</v>
      </c>
      <c r="W2685" s="189">
        <v>8732</v>
      </c>
      <c r="X2685" s="31">
        <v>8732</v>
      </c>
      <c r="Y2685" s="90">
        <f>IFERROR(ROUND(X2685/W2685-1,2),"")</f>
        <v>0</v>
      </c>
      <c r="Z2685" s="31">
        <f>IF(OR(S2685="VLD MLC components",S2685="VLD MLC pipes",S2685="VLD PEX components",S2685="VLD PEX pipes",S2685="VLD PHC components",S2685="VLD PHC pipes",S2685="Controls VLD"),"По запросу",X2685)</f>
        <v>8732</v>
      </c>
      <c r="AA2685" s="63">
        <f>ROUND(X2685/1.2,3)</f>
        <v>7276.6670000000004</v>
      </c>
      <c r="AB2685" s="23">
        <v>7276.6670000000004</v>
      </c>
      <c r="AC2685" s="190">
        <f>IFERROR(ROUND(AA2685/AB2685-1,2),"")</f>
        <v>0</v>
      </c>
      <c r="AD2685" s="25">
        <v>1.655</v>
      </c>
      <c r="AE2685" s="25">
        <v>3.6299999999999999E-2</v>
      </c>
      <c r="AF2685" s="25">
        <v>0</v>
      </c>
      <c r="AG2685" s="25" t="s">
        <v>22</v>
      </c>
      <c r="AH2685" s="25">
        <v>0</v>
      </c>
      <c r="AI2685" s="25">
        <v>0</v>
      </c>
      <c r="AJ2685" s="25" t="s">
        <v>19</v>
      </c>
      <c r="AK2685" s="42" t="s">
        <v>19</v>
      </c>
      <c r="AL2685" s="25" t="s">
        <v>19</v>
      </c>
      <c r="AM2685" s="25">
        <v>1</v>
      </c>
      <c r="AN2685" s="25">
        <v>2200</v>
      </c>
      <c r="AO2685" s="25">
        <v>1500</v>
      </c>
      <c r="AP2685" s="25">
        <v>2200</v>
      </c>
      <c r="AQ2685" s="25">
        <v>1.655</v>
      </c>
      <c r="AR2685" s="94">
        <v>7.26</v>
      </c>
      <c r="AS2685" s="157" t="s">
        <v>22</v>
      </c>
      <c r="AT2685" s="93">
        <v>43738</v>
      </c>
      <c r="AU2685" s="92" t="s">
        <v>22</v>
      </c>
      <c r="AV2685" s="91" t="s">
        <v>48</v>
      </c>
      <c r="AW2685" s="92" t="s">
        <v>48</v>
      </c>
      <c r="AX2685" s="92" t="s">
        <v>48</v>
      </c>
      <c r="AY2685" s="91" t="s">
        <v>152</v>
      </c>
      <c r="AZ2685" s="23"/>
      <c r="BA2685" s="25">
        <v>0</v>
      </c>
      <c r="BB2685" t="s">
        <v>48</v>
      </c>
      <c r="BC2685" t="e">
        <v>#N/A</v>
      </c>
      <c r="BD2685" t="e">
        <f>IF(Z2685=BC2685,"OK")</f>
        <v>#N/A</v>
      </c>
      <c r="BE2685">
        <v>1.655</v>
      </c>
      <c r="BF2685">
        <v>3.6299999999999999E-2</v>
      </c>
      <c r="BG2685">
        <v>2200</v>
      </c>
      <c r="BH2685">
        <v>1500</v>
      </c>
      <c r="BI2685">
        <v>2200</v>
      </c>
      <c r="BJ2685">
        <v>1.655</v>
      </c>
      <c r="BK2685">
        <v>7.26</v>
      </c>
      <c r="BN2685" s="183"/>
    </row>
    <row r="2686" spans="1:66" ht="25.5" x14ac:dyDescent="0.25">
      <c r="A2686" s="51"/>
      <c r="B2686" s="94">
        <v>2673</v>
      </c>
      <c r="C2686" s="43">
        <v>1093895</v>
      </c>
      <c r="D2686" s="25"/>
      <c r="E2686" s="36" t="s">
        <v>3154</v>
      </c>
      <c r="F2686" s="213" t="s">
        <v>21</v>
      </c>
      <c r="G2686" s="28"/>
      <c r="H2686" s="46" t="str">
        <f>IFERROR(IFERROR(IF(SEARCH("Usystems",$E2686)&gt;0,"Usystems"),IF(SEARCH("RIIFO",$E2686)&gt;0,"RIIFO","Uponor")),"Uponor")</f>
        <v>Uponor</v>
      </c>
      <c r="I2686" s="25" t="str">
        <f>IFERROR(MID($D2686,1,7)+0,"")</f>
        <v/>
      </c>
      <c r="J2686" s="25" t="str">
        <f>IFERROR(MID($D2686,10,7)+0,"")</f>
        <v/>
      </c>
      <c r="K2686" s="25" t="str">
        <f>IFERROR(MID($D2686,19,7)+0,"")</f>
        <v/>
      </c>
      <c r="L2686" s="25" t="str">
        <f>IFERROR(MID($D2686,28,7)+0,"")</f>
        <v/>
      </c>
      <c r="M2686" s="25" t="str">
        <f>IF(IFERROR(MID($Q2686,1,7)+0,"")&lt;1130000,IF(INDEX(C:C,MATCH(LEFT(Q2686,7)+0,I:I,0))&lt;1130000,"",INDEX(C:C,MATCH(LEFT(Q2686,7)+0,I:I,0))),IFERROR(MID($Q2686,1,7)+0,""))</f>
        <v/>
      </c>
      <c r="N2686" s="25" t="str">
        <f>IF(IFERROR(MID($Q2686,10,7)+0,"")&lt;1130000,"",IFERROR(MID($Q2686,10,7)+0,""))</f>
        <v/>
      </c>
      <c r="O2686" s="25" t="str">
        <f>IF(IFERROR(MID($Q2686,19,7)+0,"")&lt;1130000,"",IFERROR(MID($Q2686,19,7)+0,""))</f>
        <v/>
      </c>
      <c r="P2686" s="25" t="str">
        <f>IF(M2686="","",IF(N2686="",M2686,M2686&amp;", "&amp;N2686))</f>
        <v/>
      </c>
      <c r="Q2686" s="25"/>
      <c r="R2686" s="25"/>
      <c r="S2686" s="35" t="s">
        <v>67</v>
      </c>
      <c r="T2686" s="34" t="s">
        <v>418</v>
      </c>
      <c r="U2686" s="185">
        <v>10513</v>
      </c>
      <c r="V2686" s="188">
        <v>10513</v>
      </c>
      <c r="W2686" s="189">
        <v>10513</v>
      </c>
      <c r="X2686" s="31">
        <v>10513</v>
      </c>
      <c r="Y2686" s="90">
        <f>IFERROR(ROUND(X2686/W2686-1,2),"")</f>
        <v>0</v>
      </c>
      <c r="Z2686" s="31">
        <f>IF(OR(S2686="VLD MLC components",S2686="VLD MLC pipes",S2686="VLD PEX components",S2686="VLD PEX pipes",S2686="VLD PHC components",S2686="VLD PHC pipes",S2686="Controls VLD"),"По запросу",X2686)</f>
        <v>10513</v>
      </c>
      <c r="AA2686" s="63">
        <f>ROUND(X2686/1.2,3)</f>
        <v>8760.8330000000005</v>
      </c>
      <c r="AB2686" s="23">
        <v>8760.8330000000005</v>
      </c>
      <c r="AC2686" s="190">
        <f>IFERROR(ROUND(AA2686/AB2686-1,2),"")</f>
        <v>0</v>
      </c>
      <c r="AD2686" s="25">
        <v>2.605</v>
      </c>
      <c r="AE2686" s="25">
        <v>5.1839999999999997E-2</v>
      </c>
      <c r="AF2686" s="25">
        <v>0</v>
      </c>
      <c r="AG2686" s="25" t="s">
        <v>22</v>
      </c>
      <c r="AH2686" s="25">
        <v>0</v>
      </c>
      <c r="AI2686" s="25">
        <v>0</v>
      </c>
      <c r="AJ2686" s="25" t="s">
        <v>19</v>
      </c>
      <c r="AK2686" s="42" t="s">
        <v>19</v>
      </c>
      <c r="AL2686" s="25" t="s">
        <v>19</v>
      </c>
      <c r="AM2686" s="25">
        <v>1</v>
      </c>
      <c r="AN2686" s="25">
        <v>2400</v>
      </c>
      <c r="AO2686" s="25">
        <v>1800</v>
      </c>
      <c r="AP2686" s="25">
        <v>2400</v>
      </c>
      <c r="AQ2686" s="25">
        <v>2.605</v>
      </c>
      <c r="AR2686" s="94">
        <v>10.368</v>
      </c>
      <c r="AS2686" s="157" t="s">
        <v>22</v>
      </c>
      <c r="AT2686" s="93">
        <v>43738</v>
      </c>
      <c r="AU2686" s="92" t="s">
        <v>22</v>
      </c>
      <c r="AV2686" s="91" t="s">
        <v>48</v>
      </c>
      <c r="AW2686" s="92" t="s">
        <v>48</v>
      </c>
      <c r="AX2686" s="92" t="s">
        <v>48</v>
      </c>
      <c r="AY2686" s="91" t="s">
        <v>152</v>
      </c>
      <c r="AZ2686" s="23"/>
      <c r="BA2686" s="25">
        <v>0</v>
      </c>
      <c r="BB2686" t="s">
        <v>48</v>
      </c>
      <c r="BC2686" t="e">
        <v>#N/A</v>
      </c>
      <c r="BD2686" t="e">
        <f>IF(Z2686=BC2686,"OK")</f>
        <v>#N/A</v>
      </c>
      <c r="BE2686">
        <v>2.605</v>
      </c>
      <c r="BF2686">
        <v>5.1839999999999997E-2</v>
      </c>
      <c r="BG2686">
        <v>2400</v>
      </c>
      <c r="BH2686">
        <v>1800</v>
      </c>
      <c r="BI2686">
        <v>2400</v>
      </c>
      <c r="BJ2686">
        <v>2.605</v>
      </c>
      <c r="BK2686">
        <v>10.368</v>
      </c>
      <c r="BN2686" s="183"/>
    </row>
    <row r="2687" spans="1:66" ht="25.5" x14ac:dyDescent="0.25">
      <c r="A2687" s="51"/>
      <c r="B2687" s="94">
        <v>2674</v>
      </c>
      <c r="C2687" s="43">
        <v>1095714</v>
      </c>
      <c r="D2687" s="25"/>
      <c r="E2687" s="36" t="s">
        <v>3153</v>
      </c>
      <c r="F2687" s="213" t="s">
        <v>21</v>
      </c>
      <c r="G2687" s="28"/>
      <c r="H2687" s="46" t="str">
        <f>IFERROR(IFERROR(IF(SEARCH("Usystems",$E2687)&gt;0,"Usystems"),IF(SEARCH("RIIFO",$E2687)&gt;0,"RIIFO","Uponor")),"Uponor")</f>
        <v>Uponor</v>
      </c>
      <c r="I2687" s="25" t="str">
        <f>IFERROR(MID($D2687,1,7)+0,"")</f>
        <v/>
      </c>
      <c r="J2687" s="25" t="str">
        <f>IFERROR(MID($D2687,10,7)+0,"")</f>
        <v/>
      </c>
      <c r="K2687" s="25" t="str">
        <f>IFERROR(MID($D2687,19,7)+0,"")</f>
        <v/>
      </c>
      <c r="L2687" s="25" t="str">
        <f>IFERROR(MID($D2687,28,7)+0,"")</f>
        <v/>
      </c>
      <c r="M2687" s="25" t="str">
        <f>IF(IFERROR(MID($Q2687,1,7)+0,"")&lt;1130000,IF(INDEX(C:C,MATCH(LEFT(Q2687,7)+0,I:I,0))&lt;1130000,"",INDEX(C:C,MATCH(LEFT(Q2687,7)+0,I:I,0))),IFERROR(MID($Q2687,1,7)+0,""))</f>
        <v/>
      </c>
      <c r="N2687" s="25" t="str">
        <f>IF(IFERROR(MID($Q2687,10,7)+0,"")&lt;1130000,"",IFERROR(MID($Q2687,10,7)+0,""))</f>
        <v/>
      </c>
      <c r="O2687" s="25" t="str">
        <f>IF(IFERROR(MID($Q2687,19,7)+0,"")&lt;1130000,"",IFERROR(MID($Q2687,19,7)+0,""))</f>
        <v/>
      </c>
      <c r="P2687" s="25" t="str">
        <f>IF(M2687="","",IF(N2687="",M2687,M2687&amp;", "&amp;N2687))</f>
        <v/>
      </c>
      <c r="Q2687" s="25"/>
      <c r="R2687" s="25"/>
      <c r="S2687" s="35" t="s">
        <v>67</v>
      </c>
      <c r="T2687" s="25" t="s">
        <v>24</v>
      </c>
      <c r="U2687" s="185">
        <v>10346</v>
      </c>
      <c r="V2687" s="188">
        <v>10346</v>
      </c>
      <c r="W2687" s="189">
        <v>10346</v>
      </c>
      <c r="X2687" s="31">
        <v>10346</v>
      </c>
      <c r="Y2687" s="90">
        <f>IFERROR(ROUND(X2687/W2687-1,2),"")</f>
        <v>0</v>
      </c>
      <c r="Z2687" s="31">
        <f>IF(OR(S2687="VLD MLC components",S2687="VLD MLC pipes",S2687="VLD PEX components",S2687="VLD PEX pipes",S2687="VLD PHC components",S2687="VLD PHC pipes",S2687="Controls VLD"),"По запросу",X2687)</f>
        <v>10346</v>
      </c>
      <c r="AA2687" s="63">
        <f>ROUND(X2687/1.2,3)</f>
        <v>8621.6669999999995</v>
      </c>
      <c r="AB2687" s="23">
        <v>8621.6669999999995</v>
      </c>
      <c r="AC2687" s="190">
        <f>IFERROR(ROUND(AA2687/AB2687-1,2),"")</f>
        <v>0</v>
      </c>
      <c r="AD2687" s="25">
        <v>1.67</v>
      </c>
      <c r="AE2687" s="25">
        <v>3.6299999999999999E-2</v>
      </c>
      <c r="AF2687" s="25">
        <v>0</v>
      </c>
      <c r="AG2687" s="25" t="s">
        <v>22</v>
      </c>
      <c r="AH2687" s="25">
        <v>0</v>
      </c>
      <c r="AI2687" s="25">
        <v>0</v>
      </c>
      <c r="AJ2687" s="25" t="s">
        <v>19</v>
      </c>
      <c r="AK2687" s="42" t="s">
        <v>19</v>
      </c>
      <c r="AL2687" s="25" t="s">
        <v>19</v>
      </c>
      <c r="AM2687" s="25">
        <v>1</v>
      </c>
      <c r="AN2687" s="25">
        <v>2200</v>
      </c>
      <c r="AO2687" s="25">
        <v>1500</v>
      </c>
      <c r="AP2687" s="25">
        <v>2200</v>
      </c>
      <c r="AQ2687" s="25">
        <v>1.67</v>
      </c>
      <c r="AR2687" s="94">
        <v>7.26</v>
      </c>
      <c r="AS2687" s="157" t="s">
        <v>22</v>
      </c>
      <c r="AT2687" s="93">
        <v>44169</v>
      </c>
      <c r="AU2687" s="92" t="s">
        <v>22</v>
      </c>
      <c r="AV2687" s="91" t="s">
        <v>48</v>
      </c>
      <c r="AW2687" s="92" t="s">
        <v>48</v>
      </c>
      <c r="AX2687" s="92" t="s">
        <v>48</v>
      </c>
      <c r="AY2687" s="91" t="s">
        <v>152</v>
      </c>
      <c r="AZ2687" s="23"/>
      <c r="BA2687" s="25">
        <v>0</v>
      </c>
      <c r="BB2687" t="s">
        <v>48</v>
      </c>
      <c r="BC2687" t="e">
        <v>#N/A</v>
      </c>
      <c r="BD2687" t="e">
        <f>IF(Z2687=BC2687,"OK")</f>
        <v>#N/A</v>
      </c>
      <c r="BE2687">
        <v>1.67</v>
      </c>
      <c r="BF2687">
        <v>3.6299999999999999E-2</v>
      </c>
      <c r="BG2687">
        <v>2200</v>
      </c>
      <c r="BH2687">
        <v>1500</v>
      </c>
      <c r="BI2687">
        <v>2200</v>
      </c>
      <c r="BJ2687">
        <v>1.67</v>
      </c>
      <c r="BK2687">
        <v>7.26</v>
      </c>
      <c r="BN2687" s="183"/>
    </row>
    <row r="2688" spans="1:66" ht="25.5" x14ac:dyDescent="0.25">
      <c r="A2688" s="51"/>
      <c r="B2688" s="94">
        <v>2675</v>
      </c>
      <c r="C2688" s="43">
        <v>1095715</v>
      </c>
      <c r="D2688" s="25"/>
      <c r="E2688" s="36" t="s">
        <v>3152</v>
      </c>
      <c r="F2688" s="213" t="s">
        <v>21</v>
      </c>
      <c r="G2688" s="28"/>
      <c r="H2688" s="46" t="str">
        <f>IFERROR(IFERROR(IF(SEARCH("Usystems",$E2688)&gt;0,"Usystems"),IF(SEARCH("RIIFO",$E2688)&gt;0,"RIIFO","Uponor")),"Uponor")</f>
        <v>Uponor</v>
      </c>
      <c r="I2688" s="25" t="str">
        <f>IFERROR(MID($D2688,1,7)+0,"")</f>
        <v/>
      </c>
      <c r="J2688" s="25" t="str">
        <f>IFERROR(MID($D2688,10,7)+0,"")</f>
        <v/>
      </c>
      <c r="K2688" s="25" t="str">
        <f>IFERROR(MID($D2688,19,7)+0,"")</f>
        <v/>
      </c>
      <c r="L2688" s="25" t="str">
        <f>IFERROR(MID($D2688,28,7)+0,"")</f>
        <v/>
      </c>
      <c r="M2688" s="25" t="str">
        <f>IF(IFERROR(MID($Q2688,1,7)+0,"")&lt;1130000,IF(INDEX(C:C,MATCH(LEFT(Q2688,7)+0,I:I,0))&lt;1130000,"",INDEX(C:C,MATCH(LEFT(Q2688,7)+0,I:I,0))),IFERROR(MID($Q2688,1,7)+0,""))</f>
        <v/>
      </c>
      <c r="N2688" s="25" t="str">
        <f>IF(IFERROR(MID($Q2688,10,7)+0,"")&lt;1130000,"",IFERROR(MID($Q2688,10,7)+0,""))</f>
        <v/>
      </c>
      <c r="O2688" s="25" t="str">
        <f>IF(IFERROR(MID($Q2688,19,7)+0,"")&lt;1130000,"",IFERROR(MID($Q2688,19,7)+0,""))</f>
        <v/>
      </c>
      <c r="P2688" s="25" t="str">
        <f>IF(M2688="","",IF(N2688="",M2688,M2688&amp;", "&amp;N2688))</f>
        <v/>
      </c>
      <c r="Q2688" s="25"/>
      <c r="R2688" s="25"/>
      <c r="S2688" s="35" t="s">
        <v>160</v>
      </c>
      <c r="T2688" s="25" t="s">
        <v>24</v>
      </c>
      <c r="U2688" s="185">
        <v>12865</v>
      </c>
      <c r="V2688" s="188">
        <v>12865</v>
      </c>
      <c r="W2688" s="189">
        <v>12865</v>
      </c>
      <c r="X2688" s="31">
        <v>12865</v>
      </c>
      <c r="Y2688" s="90">
        <f>IFERROR(ROUND(X2688/W2688-1,2),"")</f>
        <v>0</v>
      </c>
      <c r="Z2688" s="31" t="str">
        <f>IF(OR(S2688="VLD MLC components",S2688="VLD MLC pipes",S2688="VLD PEX components",S2688="VLD PEX pipes",S2688="VLD PHC components",S2688="VLD PHC pipes",S2688="Controls VLD"),"По запросу",X2688)</f>
        <v>По запросу</v>
      </c>
      <c r="AA2688" s="63">
        <f>ROUND(X2688/1.2,3)</f>
        <v>10720.833000000001</v>
      </c>
      <c r="AB2688" s="23">
        <v>10720.833000000001</v>
      </c>
      <c r="AC2688" s="190">
        <f>IFERROR(ROUND(AA2688/AB2688-1,2),"")</f>
        <v>0</v>
      </c>
      <c r="AD2688" s="25">
        <v>1.93</v>
      </c>
      <c r="AE2688" s="25">
        <v>3.6299999999999999E-2</v>
      </c>
      <c r="AF2688" s="25">
        <v>0</v>
      </c>
      <c r="AG2688" s="25" t="s">
        <v>22</v>
      </c>
      <c r="AH2688" s="25">
        <v>0</v>
      </c>
      <c r="AI2688" s="25">
        <v>0</v>
      </c>
      <c r="AJ2688" s="25" t="s">
        <v>19</v>
      </c>
      <c r="AK2688" s="42" t="s">
        <v>19</v>
      </c>
      <c r="AL2688" s="25" t="s">
        <v>19</v>
      </c>
      <c r="AM2688" s="25">
        <v>1</v>
      </c>
      <c r="AN2688" s="25">
        <v>2200</v>
      </c>
      <c r="AO2688" s="25">
        <v>1500</v>
      </c>
      <c r="AP2688" s="25">
        <v>2200</v>
      </c>
      <c r="AQ2688" s="25">
        <v>1.93</v>
      </c>
      <c r="AR2688" s="94">
        <v>7.26</v>
      </c>
      <c r="AS2688" s="157" t="s">
        <v>22</v>
      </c>
      <c r="AT2688" s="93">
        <v>44169</v>
      </c>
      <c r="AU2688" s="92" t="s">
        <v>22</v>
      </c>
      <c r="AV2688" s="91" t="s">
        <v>48</v>
      </c>
      <c r="AW2688" s="92" t="s">
        <v>48</v>
      </c>
      <c r="AX2688" s="92" t="s">
        <v>48</v>
      </c>
      <c r="AY2688" s="91" t="s">
        <v>152</v>
      </c>
      <c r="AZ2688" s="23"/>
      <c r="BA2688" s="25">
        <v>0</v>
      </c>
      <c r="BB2688" t="s">
        <v>48</v>
      </c>
      <c r="BC2688" t="e">
        <v>#N/A</v>
      </c>
      <c r="BD2688" t="e">
        <f>IF(Z2688=BC2688,"OK")</f>
        <v>#N/A</v>
      </c>
      <c r="BE2688">
        <v>1.93</v>
      </c>
      <c r="BF2688">
        <v>3.6299999999999999E-2</v>
      </c>
      <c r="BG2688">
        <v>2200</v>
      </c>
      <c r="BH2688">
        <v>1500</v>
      </c>
      <c r="BI2688">
        <v>2200</v>
      </c>
      <c r="BJ2688">
        <v>1.93</v>
      </c>
      <c r="BK2688">
        <v>7.26</v>
      </c>
      <c r="BN2688" s="183"/>
    </row>
    <row r="2689" spans="1:66" ht="25.5" x14ac:dyDescent="0.25">
      <c r="A2689" s="51"/>
      <c r="B2689" s="94">
        <v>2676</v>
      </c>
      <c r="C2689" s="43">
        <v>1095716</v>
      </c>
      <c r="D2689" s="25"/>
      <c r="E2689" s="36" t="s">
        <v>3151</v>
      </c>
      <c r="F2689" s="213" t="s">
        <v>21</v>
      </c>
      <c r="G2689" s="28"/>
      <c r="H2689" s="46" t="str">
        <f>IFERROR(IFERROR(IF(SEARCH("Usystems",$E2689)&gt;0,"Usystems"),IF(SEARCH("RIIFO",$E2689)&gt;0,"RIIFO","Uponor")),"Uponor")</f>
        <v>Uponor</v>
      </c>
      <c r="I2689" s="25" t="str">
        <f>IFERROR(MID($D2689,1,7)+0,"")</f>
        <v/>
      </c>
      <c r="J2689" s="25" t="str">
        <f>IFERROR(MID($D2689,10,7)+0,"")</f>
        <v/>
      </c>
      <c r="K2689" s="25" t="str">
        <f>IFERROR(MID($D2689,19,7)+0,"")</f>
        <v/>
      </c>
      <c r="L2689" s="25" t="str">
        <f>IFERROR(MID($D2689,28,7)+0,"")</f>
        <v/>
      </c>
      <c r="M2689" s="25" t="str">
        <f>IF(IFERROR(MID($Q2689,1,7)+0,"")&lt;1130000,IF(INDEX(C:C,MATCH(LEFT(Q2689,7)+0,I:I,0))&lt;1130000,"",INDEX(C:C,MATCH(LEFT(Q2689,7)+0,I:I,0))),IFERROR(MID($Q2689,1,7)+0,""))</f>
        <v/>
      </c>
      <c r="N2689" s="25" t="str">
        <f>IF(IFERROR(MID($Q2689,10,7)+0,"")&lt;1130000,"",IFERROR(MID($Q2689,10,7)+0,""))</f>
        <v/>
      </c>
      <c r="O2689" s="25" t="str">
        <f>IF(IFERROR(MID($Q2689,19,7)+0,"")&lt;1130000,"",IFERROR(MID($Q2689,19,7)+0,""))</f>
        <v/>
      </c>
      <c r="P2689" s="25" t="str">
        <f>IF(M2689="","",IF(N2689="",M2689,M2689&amp;", "&amp;N2689))</f>
        <v/>
      </c>
      <c r="Q2689" s="25"/>
      <c r="R2689" s="25"/>
      <c r="S2689" s="35" t="s">
        <v>160</v>
      </c>
      <c r="T2689" s="25" t="s">
        <v>24</v>
      </c>
      <c r="U2689" s="185">
        <v>14849</v>
      </c>
      <c r="V2689" s="188">
        <v>14849</v>
      </c>
      <c r="W2689" s="189">
        <v>14849</v>
      </c>
      <c r="X2689" s="31">
        <v>14849</v>
      </c>
      <c r="Y2689" s="90">
        <f>IFERROR(ROUND(X2689/W2689-1,2),"")</f>
        <v>0</v>
      </c>
      <c r="Z2689" s="31" t="str">
        <f>IF(OR(S2689="VLD MLC components",S2689="VLD MLC pipes",S2689="VLD PEX components",S2689="VLD PEX pipes",S2689="VLD PHC components",S2689="VLD PHC pipes",S2689="Controls VLD"),"По запросу",X2689)</f>
        <v>По запросу</v>
      </c>
      <c r="AA2689" s="63">
        <f>ROUND(X2689/1.2,3)</f>
        <v>12374.166999999999</v>
      </c>
      <c r="AB2689" s="23">
        <v>12374.166999999999</v>
      </c>
      <c r="AC2689" s="190">
        <f>IFERROR(ROUND(AA2689/AB2689-1,2),"")</f>
        <v>0</v>
      </c>
      <c r="AD2689" s="25">
        <v>2.35</v>
      </c>
      <c r="AE2689" s="25">
        <v>1.9599999999999999E-2</v>
      </c>
      <c r="AF2689" s="25">
        <v>0</v>
      </c>
      <c r="AG2689" s="25" t="s">
        <v>22</v>
      </c>
      <c r="AH2689" s="25">
        <v>0</v>
      </c>
      <c r="AI2689" s="25">
        <v>0</v>
      </c>
      <c r="AJ2689" s="25" t="s">
        <v>19</v>
      </c>
      <c r="AK2689" s="42" t="s">
        <v>19</v>
      </c>
      <c r="AL2689" s="25" t="s">
        <v>19</v>
      </c>
      <c r="AM2689" s="25">
        <v>1</v>
      </c>
      <c r="AN2689" s="25">
        <v>2200</v>
      </c>
      <c r="AO2689" s="25">
        <v>1500</v>
      </c>
      <c r="AP2689" s="25">
        <v>2200</v>
      </c>
      <c r="AQ2689" s="25">
        <v>2.35</v>
      </c>
      <c r="AR2689" s="94">
        <v>7.26</v>
      </c>
      <c r="AS2689" s="157" t="s">
        <v>22</v>
      </c>
      <c r="AT2689" s="93">
        <v>44169</v>
      </c>
      <c r="AU2689" s="92" t="s">
        <v>22</v>
      </c>
      <c r="AV2689" s="91" t="s">
        <v>48</v>
      </c>
      <c r="AW2689" s="92" t="s">
        <v>48</v>
      </c>
      <c r="AX2689" s="92" t="s">
        <v>48</v>
      </c>
      <c r="AY2689" s="91" t="s">
        <v>152</v>
      </c>
      <c r="AZ2689" s="23"/>
      <c r="BA2689" s="25">
        <v>0</v>
      </c>
      <c r="BB2689" t="s">
        <v>48</v>
      </c>
      <c r="BC2689" t="e">
        <v>#N/A</v>
      </c>
      <c r="BD2689" t="e">
        <f>IF(Z2689=BC2689,"OK")</f>
        <v>#N/A</v>
      </c>
      <c r="BE2689">
        <v>2.35</v>
      </c>
      <c r="BF2689">
        <v>1.9599999999999999E-2</v>
      </c>
      <c r="BG2689">
        <v>2200</v>
      </c>
      <c r="BH2689">
        <v>1500</v>
      </c>
      <c r="BI2689">
        <v>2200</v>
      </c>
      <c r="BJ2689">
        <v>2.35</v>
      </c>
      <c r="BK2689">
        <v>7.26</v>
      </c>
      <c r="BN2689" s="183"/>
    </row>
    <row r="2690" spans="1:66" ht="25.5" x14ac:dyDescent="0.25">
      <c r="A2690" s="51"/>
      <c r="B2690" s="94">
        <v>2677</v>
      </c>
      <c r="C2690" s="43">
        <v>1095717</v>
      </c>
      <c r="D2690" s="25"/>
      <c r="E2690" s="36" t="s">
        <v>3150</v>
      </c>
      <c r="F2690" s="213" t="s">
        <v>21</v>
      </c>
      <c r="G2690" s="28"/>
      <c r="H2690" s="46" t="str">
        <f>IFERROR(IFERROR(IF(SEARCH("Usystems",$E2690)&gt;0,"Usystems"),IF(SEARCH("RIIFO",$E2690)&gt;0,"RIIFO","Uponor")),"Uponor")</f>
        <v>Uponor</v>
      </c>
      <c r="I2690" s="25" t="str">
        <f>IFERROR(MID($D2690,1,7)+0,"")</f>
        <v/>
      </c>
      <c r="J2690" s="25" t="str">
        <f>IFERROR(MID($D2690,10,7)+0,"")</f>
        <v/>
      </c>
      <c r="K2690" s="25" t="str">
        <f>IFERROR(MID($D2690,19,7)+0,"")</f>
        <v/>
      </c>
      <c r="L2690" s="25" t="str">
        <f>IFERROR(MID($D2690,28,7)+0,"")</f>
        <v/>
      </c>
      <c r="M2690" s="25" t="str">
        <f>IF(IFERROR(MID($Q2690,1,7)+0,"")&lt;1130000,IF(INDEX(C:C,MATCH(LEFT(Q2690,7)+0,I:I,0))&lt;1130000,"",INDEX(C:C,MATCH(LEFT(Q2690,7)+0,I:I,0))),IFERROR(MID($Q2690,1,7)+0,""))</f>
        <v/>
      </c>
      <c r="N2690" s="25" t="str">
        <f>IF(IFERROR(MID($Q2690,10,7)+0,"")&lt;1130000,"",IFERROR(MID($Q2690,10,7)+0,""))</f>
        <v/>
      </c>
      <c r="O2690" s="25" t="str">
        <f>IF(IFERROR(MID($Q2690,19,7)+0,"")&lt;1130000,"",IFERROR(MID($Q2690,19,7)+0,""))</f>
        <v/>
      </c>
      <c r="P2690" s="25" t="str">
        <f>IF(M2690="","",IF(N2690="",M2690,M2690&amp;", "&amp;N2690))</f>
        <v/>
      </c>
      <c r="Q2690" s="25"/>
      <c r="R2690" s="25"/>
      <c r="S2690" s="35" t="s">
        <v>160</v>
      </c>
      <c r="T2690" s="25" t="s">
        <v>24</v>
      </c>
      <c r="U2690" s="185">
        <v>19847</v>
      </c>
      <c r="V2690" s="188">
        <v>19847</v>
      </c>
      <c r="W2690" s="189">
        <v>19847</v>
      </c>
      <c r="X2690" s="31">
        <v>19847</v>
      </c>
      <c r="Y2690" s="90">
        <f>IFERROR(ROUND(X2690/W2690-1,2),"")</f>
        <v>0</v>
      </c>
      <c r="Z2690" s="31" t="str">
        <f>IF(OR(S2690="VLD MLC components",S2690="VLD MLC pipes",S2690="VLD PEX components",S2690="VLD PEX pipes",S2690="VLD PHC components",S2690="VLD PHC pipes",S2690="Controls VLD"),"По запросу",X2690)</f>
        <v>По запросу</v>
      </c>
      <c r="AA2690" s="63">
        <f>ROUND(X2690/1.2,3)</f>
        <v>16539.167000000001</v>
      </c>
      <c r="AB2690" s="23">
        <v>16539.167000000001</v>
      </c>
      <c r="AC2690" s="190">
        <f>IFERROR(ROUND(AA2690/AB2690-1,2),"")</f>
        <v>0</v>
      </c>
      <c r="AD2690" s="25">
        <v>2.73</v>
      </c>
      <c r="AE2690" s="25">
        <v>1.9599999999999999E-2</v>
      </c>
      <c r="AF2690" s="25">
        <v>0</v>
      </c>
      <c r="AG2690" s="25" t="s">
        <v>22</v>
      </c>
      <c r="AH2690" s="25">
        <v>0</v>
      </c>
      <c r="AI2690" s="25">
        <v>0</v>
      </c>
      <c r="AJ2690" s="25" t="s">
        <v>19</v>
      </c>
      <c r="AK2690" s="42" t="s">
        <v>19</v>
      </c>
      <c r="AL2690" s="25" t="s">
        <v>19</v>
      </c>
      <c r="AM2690" s="25">
        <v>1</v>
      </c>
      <c r="AN2690" s="25">
        <v>2200</v>
      </c>
      <c r="AO2690" s="25">
        <v>1500</v>
      </c>
      <c r="AP2690" s="25">
        <v>2200</v>
      </c>
      <c r="AQ2690" s="25">
        <v>2.73</v>
      </c>
      <c r="AR2690" s="94">
        <v>7.26</v>
      </c>
      <c r="AS2690" s="157" t="s">
        <v>22</v>
      </c>
      <c r="AT2690" s="93">
        <v>44169</v>
      </c>
      <c r="AU2690" s="92" t="s">
        <v>22</v>
      </c>
      <c r="AV2690" s="91" t="s">
        <v>48</v>
      </c>
      <c r="AW2690" s="92" t="s">
        <v>48</v>
      </c>
      <c r="AX2690" s="92" t="s">
        <v>48</v>
      </c>
      <c r="AY2690" s="91" t="s">
        <v>152</v>
      </c>
      <c r="AZ2690" s="23"/>
      <c r="BA2690" s="25">
        <v>0</v>
      </c>
      <c r="BB2690" t="s">
        <v>48</v>
      </c>
      <c r="BC2690" t="e">
        <v>#N/A</v>
      </c>
      <c r="BD2690" t="e">
        <f>IF(Z2690=BC2690,"OK")</f>
        <v>#N/A</v>
      </c>
      <c r="BE2690">
        <v>2.73</v>
      </c>
      <c r="BF2690">
        <v>1.9599999999999999E-2</v>
      </c>
      <c r="BG2690">
        <v>2200</v>
      </c>
      <c r="BH2690">
        <v>1500</v>
      </c>
      <c r="BI2690">
        <v>2200</v>
      </c>
      <c r="BJ2690">
        <v>2.73</v>
      </c>
      <c r="BK2690">
        <v>7.26</v>
      </c>
      <c r="BN2690" s="183"/>
    </row>
    <row r="2691" spans="1:66" ht="25.5" x14ac:dyDescent="0.25">
      <c r="A2691" s="51"/>
      <c r="B2691" s="94">
        <v>2678</v>
      </c>
      <c r="C2691" s="43">
        <v>1095718</v>
      </c>
      <c r="D2691" s="25"/>
      <c r="E2691" s="36" t="s">
        <v>3149</v>
      </c>
      <c r="F2691" s="213" t="s">
        <v>21</v>
      </c>
      <c r="G2691" s="28"/>
      <c r="H2691" s="46" t="str">
        <f>IFERROR(IFERROR(IF(SEARCH("Usystems",$E2691)&gt;0,"Usystems"),IF(SEARCH("RIIFO",$E2691)&gt;0,"RIIFO","Uponor")),"Uponor")</f>
        <v>Uponor</v>
      </c>
      <c r="I2691" s="25" t="str">
        <f>IFERROR(MID($D2691,1,7)+0,"")</f>
        <v/>
      </c>
      <c r="J2691" s="25" t="str">
        <f>IFERROR(MID($D2691,10,7)+0,"")</f>
        <v/>
      </c>
      <c r="K2691" s="25" t="str">
        <f>IFERROR(MID($D2691,19,7)+0,"")</f>
        <v/>
      </c>
      <c r="L2691" s="25" t="str">
        <f>IFERROR(MID($D2691,28,7)+0,"")</f>
        <v/>
      </c>
      <c r="M2691" s="25" t="str">
        <f>IF(IFERROR(MID($Q2691,1,7)+0,"")&lt;1130000,IF(INDEX(C:C,MATCH(LEFT(Q2691,7)+0,I:I,0))&lt;1130000,"",INDEX(C:C,MATCH(LEFT(Q2691,7)+0,I:I,0))),IFERROR(MID($Q2691,1,7)+0,""))</f>
        <v/>
      </c>
      <c r="N2691" s="25" t="str">
        <f>IF(IFERROR(MID($Q2691,10,7)+0,"")&lt;1130000,"",IFERROR(MID($Q2691,10,7)+0,""))</f>
        <v/>
      </c>
      <c r="O2691" s="25" t="str">
        <f>IF(IFERROR(MID($Q2691,19,7)+0,"")&lt;1130000,"",IFERROR(MID($Q2691,19,7)+0,""))</f>
        <v/>
      </c>
      <c r="P2691" s="25" t="str">
        <f>IF(M2691="","",IF(N2691="",M2691,M2691&amp;", "&amp;N2691))</f>
        <v/>
      </c>
      <c r="Q2691" s="25"/>
      <c r="R2691" s="25"/>
      <c r="S2691" s="35" t="s">
        <v>160</v>
      </c>
      <c r="T2691" s="25" t="s">
        <v>24</v>
      </c>
      <c r="U2691" s="185">
        <v>21915</v>
      </c>
      <c r="V2691" s="188">
        <v>21915</v>
      </c>
      <c r="W2691" s="189">
        <v>21915</v>
      </c>
      <c r="X2691" s="31">
        <v>21915</v>
      </c>
      <c r="Y2691" s="90">
        <f>IFERROR(ROUND(X2691/W2691-1,2),"")</f>
        <v>0</v>
      </c>
      <c r="Z2691" s="31" t="str">
        <f>IF(OR(S2691="VLD MLC components",S2691="VLD MLC pipes",S2691="VLD PEX components",S2691="VLD PEX pipes",S2691="VLD PHC components",S2691="VLD PHC pipes",S2691="Controls VLD"),"По запросу",X2691)</f>
        <v>По запросу</v>
      </c>
      <c r="AA2691" s="63">
        <f>ROUND(X2691/1.2,3)</f>
        <v>18262.5</v>
      </c>
      <c r="AB2691" s="23">
        <v>18262.5</v>
      </c>
      <c r="AC2691" s="190">
        <f>IFERROR(ROUND(AA2691/AB2691-1,2),"")</f>
        <v>0</v>
      </c>
      <c r="AD2691" s="25">
        <v>4</v>
      </c>
      <c r="AE2691" s="25">
        <v>1.9599999999999999E-2</v>
      </c>
      <c r="AF2691" s="25">
        <v>0</v>
      </c>
      <c r="AG2691" s="25" t="s">
        <v>22</v>
      </c>
      <c r="AH2691" s="25">
        <v>0</v>
      </c>
      <c r="AI2691" s="25">
        <v>0</v>
      </c>
      <c r="AJ2691" s="25" t="s">
        <v>19</v>
      </c>
      <c r="AK2691" s="42" t="s">
        <v>19</v>
      </c>
      <c r="AL2691" s="25" t="s">
        <v>19</v>
      </c>
      <c r="AM2691" s="25">
        <v>1</v>
      </c>
      <c r="AN2691" s="25">
        <v>2200</v>
      </c>
      <c r="AO2691" s="25">
        <v>1300</v>
      </c>
      <c r="AP2691" s="25">
        <v>2200</v>
      </c>
      <c r="AQ2691" s="25">
        <v>4</v>
      </c>
      <c r="AR2691" s="94">
        <v>6.2919999999999998</v>
      </c>
      <c r="AS2691" s="157" t="s">
        <v>22</v>
      </c>
      <c r="AT2691" s="93">
        <v>44169</v>
      </c>
      <c r="AU2691" s="92" t="s">
        <v>22</v>
      </c>
      <c r="AV2691" s="91" t="s">
        <v>48</v>
      </c>
      <c r="AW2691" s="92" t="s">
        <v>48</v>
      </c>
      <c r="AX2691" s="92" t="s">
        <v>48</v>
      </c>
      <c r="AY2691" s="91" t="s">
        <v>152</v>
      </c>
      <c r="AZ2691" s="23"/>
      <c r="BA2691" s="25">
        <v>0</v>
      </c>
      <c r="BB2691" t="s">
        <v>48</v>
      </c>
      <c r="BC2691" t="e">
        <v>#N/A</v>
      </c>
      <c r="BD2691" t="e">
        <f>IF(Z2691=BC2691,"OK")</f>
        <v>#N/A</v>
      </c>
      <c r="BE2691">
        <v>4</v>
      </c>
      <c r="BF2691">
        <v>1.9599999999999999E-2</v>
      </c>
      <c r="BG2691">
        <v>2200</v>
      </c>
      <c r="BH2691">
        <v>1300</v>
      </c>
      <c r="BI2691">
        <v>2200</v>
      </c>
      <c r="BJ2691">
        <v>4</v>
      </c>
      <c r="BK2691">
        <v>6.2919999999999998</v>
      </c>
      <c r="BN2691" s="183"/>
    </row>
    <row r="2692" spans="1:66" ht="25.5" x14ac:dyDescent="0.25">
      <c r="A2692" s="51"/>
      <c r="B2692" s="94">
        <v>2679</v>
      </c>
      <c r="C2692" s="43">
        <v>1095719</v>
      </c>
      <c r="D2692" s="25"/>
      <c r="E2692" s="36" t="s">
        <v>3148</v>
      </c>
      <c r="F2692" s="213" t="s">
        <v>21</v>
      </c>
      <c r="G2692" s="28"/>
      <c r="H2692" s="46" t="str">
        <f>IFERROR(IFERROR(IF(SEARCH("Usystems",$E2692)&gt;0,"Usystems"),IF(SEARCH("RIIFO",$E2692)&gt;0,"RIIFO","Uponor")),"Uponor")</f>
        <v>Uponor</v>
      </c>
      <c r="I2692" s="25" t="str">
        <f>IFERROR(MID($D2692,1,7)+0,"")</f>
        <v/>
      </c>
      <c r="J2692" s="25" t="str">
        <f>IFERROR(MID($D2692,10,7)+0,"")</f>
        <v/>
      </c>
      <c r="K2692" s="25" t="str">
        <f>IFERROR(MID($D2692,19,7)+0,"")</f>
        <v/>
      </c>
      <c r="L2692" s="25" t="str">
        <f>IFERROR(MID($D2692,28,7)+0,"")</f>
        <v/>
      </c>
      <c r="M2692" s="25" t="str">
        <f>IF(IFERROR(MID($Q2692,1,7)+0,"")&lt;1130000,IF(INDEX(C:C,MATCH(LEFT(Q2692,7)+0,I:I,0))&lt;1130000,"",INDEX(C:C,MATCH(LEFT(Q2692,7)+0,I:I,0))),IFERROR(MID($Q2692,1,7)+0,""))</f>
        <v/>
      </c>
      <c r="N2692" s="25" t="str">
        <f>IF(IFERROR(MID($Q2692,10,7)+0,"")&lt;1130000,"",IFERROR(MID($Q2692,10,7)+0,""))</f>
        <v/>
      </c>
      <c r="O2692" s="25" t="str">
        <f>IF(IFERROR(MID($Q2692,19,7)+0,"")&lt;1130000,"",IFERROR(MID($Q2692,19,7)+0,""))</f>
        <v/>
      </c>
      <c r="P2692" s="25" t="str">
        <f>IF(M2692="","",IF(N2692="",M2692,M2692&amp;", "&amp;N2692))</f>
        <v/>
      </c>
      <c r="Q2692" s="25"/>
      <c r="R2692" s="25"/>
      <c r="S2692" s="35" t="s">
        <v>160</v>
      </c>
      <c r="T2692" s="25" t="s">
        <v>24</v>
      </c>
      <c r="U2692" s="185">
        <v>25671</v>
      </c>
      <c r="V2692" s="188">
        <v>25671</v>
      </c>
      <c r="W2692" s="189">
        <v>25671</v>
      </c>
      <c r="X2692" s="31">
        <v>25671</v>
      </c>
      <c r="Y2692" s="90">
        <f>IFERROR(ROUND(X2692/W2692-1,2),"")</f>
        <v>0</v>
      </c>
      <c r="Z2692" s="31" t="str">
        <f>IF(OR(S2692="VLD MLC components",S2692="VLD MLC pipes",S2692="VLD PEX components",S2692="VLD PEX pipes",S2692="VLD PHC components",S2692="VLD PHC pipes",S2692="Controls VLD"),"По запросу",X2692)</f>
        <v>По запросу</v>
      </c>
      <c r="AA2692" s="63">
        <f>ROUND(X2692/1.2,3)</f>
        <v>21392.5</v>
      </c>
      <c r="AB2692" s="23">
        <v>21392.5</v>
      </c>
      <c r="AC2692" s="190">
        <f>IFERROR(ROUND(AA2692/AB2692-1,2),"")</f>
        <v>0</v>
      </c>
      <c r="AD2692" s="25">
        <v>5.08</v>
      </c>
      <c r="AE2692" s="25">
        <v>3.0624999999999999E-2</v>
      </c>
      <c r="AF2692" s="25">
        <v>0</v>
      </c>
      <c r="AG2692" s="25" t="s">
        <v>22</v>
      </c>
      <c r="AH2692" s="25">
        <v>0</v>
      </c>
      <c r="AI2692" s="25">
        <v>0</v>
      </c>
      <c r="AJ2692" s="25" t="s">
        <v>19</v>
      </c>
      <c r="AK2692" s="42" t="s">
        <v>19</v>
      </c>
      <c r="AL2692" s="25" t="s">
        <v>19</v>
      </c>
      <c r="AM2692" s="25">
        <v>1</v>
      </c>
      <c r="AN2692" s="25">
        <v>2200</v>
      </c>
      <c r="AO2692" s="25">
        <v>1300</v>
      </c>
      <c r="AP2692" s="25">
        <v>2200</v>
      </c>
      <c r="AQ2692" s="25">
        <v>5.08</v>
      </c>
      <c r="AR2692" s="94">
        <v>6.2919999999999998</v>
      </c>
      <c r="AS2692" s="157" t="s">
        <v>22</v>
      </c>
      <c r="AT2692" s="93">
        <v>44169</v>
      </c>
      <c r="AU2692" s="92" t="s">
        <v>22</v>
      </c>
      <c r="AV2692" s="91" t="s">
        <v>48</v>
      </c>
      <c r="AW2692" s="92" t="s">
        <v>48</v>
      </c>
      <c r="AX2692" s="92" t="s">
        <v>48</v>
      </c>
      <c r="AY2692" s="91" t="s">
        <v>152</v>
      </c>
      <c r="AZ2692" s="23"/>
      <c r="BA2692" s="25">
        <v>0</v>
      </c>
      <c r="BB2692" t="s">
        <v>48</v>
      </c>
      <c r="BC2692" t="e">
        <v>#N/A</v>
      </c>
      <c r="BD2692" t="e">
        <f>IF(Z2692=BC2692,"OK")</f>
        <v>#N/A</v>
      </c>
      <c r="BE2692">
        <v>5.08</v>
      </c>
      <c r="BF2692">
        <v>3.0624999999999999E-2</v>
      </c>
      <c r="BG2692">
        <v>2200</v>
      </c>
      <c r="BH2692">
        <v>1300</v>
      </c>
      <c r="BI2692">
        <v>2200</v>
      </c>
      <c r="BJ2692">
        <v>5.08</v>
      </c>
      <c r="BK2692">
        <v>6.2919999999999998</v>
      </c>
      <c r="BN2692" s="183"/>
    </row>
    <row r="2693" spans="1:66" ht="25.5" x14ac:dyDescent="0.25">
      <c r="A2693" s="51"/>
      <c r="B2693" s="94">
        <v>2680</v>
      </c>
      <c r="C2693" s="43">
        <v>1095720</v>
      </c>
      <c r="D2693" s="25"/>
      <c r="E2693" s="36" t="s">
        <v>3147</v>
      </c>
      <c r="F2693" s="213" t="s">
        <v>21</v>
      </c>
      <c r="G2693" s="28"/>
      <c r="H2693" s="46" t="str">
        <f>IFERROR(IFERROR(IF(SEARCH("Usystems",$E2693)&gt;0,"Usystems"),IF(SEARCH("RIIFO",$E2693)&gt;0,"RIIFO","Uponor")),"Uponor")</f>
        <v>Uponor</v>
      </c>
      <c r="I2693" s="25" t="str">
        <f>IFERROR(MID($D2693,1,7)+0,"")</f>
        <v/>
      </c>
      <c r="J2693" s="25" t="str">
        <f>IFERROR(MID($D2693,10,7)+0,"")</f>
        <v/>
      </c>
      <c r="K2693" s="25" t="str">
        <f>IFERROR(MID($D2693,19,7)+0,"")</f>
        <v/>
      </c>
      <c r="L2693" s="25" t="str">
        <f>IFERROR(MID($D2693,28,7)+0,"")</f>
        <v/>
      </c>
      <c r="M2693" s="25" t="str">
        <f>IF(IFERROR(MID($Q2693,1,7)+0,"")&lt;1130000,IF(INDEX(C:C,MATCH(LEFT(Q2693,7)+0,I:I,0))&lt;1130000,"",INDEX(C:C,MATCH(LEFT(Q2693,7)+0,I:I,0))),IFERROR(MID($Q2693,1,7)+0,""))</f>
        <v/>
      </c>
      <c r="N2693" s="25" t="str">
        <f>IF(IFERROR(MID($Q2693,10,7)+0,"")&lt;1130000,"",IFERROR(MID($Q2693,10,7)+0,""))</f>
        <v/>
      </c>
      <c r="O2693" s="25" t="str">
        <f>IF(IFERROR(MID($Q2693,19,7)+0,"")&lt;1130000,"",IFERROR(MID($Q2693,19,7)+0,""))</f>
        <v/>
      </c>
      <c r="P2693" s="25" t="str">
        <f>IF(M2693="","",IF(N2693="",M2693,M2693&amp;", "&amp;N2693))</f>
        <v/>
      </c>
      <c r="Q2693" s="25"/>
      <c r="R2693" s="25"/>
      <c r="S2693" s="35" t="s">
        <v>160</v>
      </c>
      <c r="T2693" s="25" t="s">
        <v>24</v>
      </c>
      <c r="U2693" s="185">
        <v>35850</v>
      </c>
      <c r="V2693" s="188">
        <v>35850</v>
      </c>
      <c r="W2693" s="189">
        <v>35850</v>
      </c>
      <c r="X2693" s="31">
        <v>35850</v>
      </c>
      <c r="Y2693" s="90">
        <f>IFERROR(ROUND(X2693/W2693-1,2),"")</f>
        <v>0</v>
      </c>
      <c r="Z2693" s="31" t="str">
        <f>IF(OR(S2693="VLD MLC components",S2693="VLD MLC pipes",S2693="VLD PEX components",S2693="VLD PEX pipes",S2693="VLD PHC components",S2693="VLD PHC pipes",S2693="Controls VLD"),"По запросу",X2693)</f>
        <v>По запросу</v>
      </c>
      <c r="AA2693" s="63">
        <f>ROUND(X2693/1.2,3)</f>
        <v>29875</v>
      </c>
      <c r="AB2693" s="23">
        <v>29875</v>
      </c>
      <c r="AC2693" s="190">
        <f>IFERROR(ROUND(AA2693/AB2693-1,2),"")</f>
        <v>0</v>
      </c>
      <c r="AD2693" s="25">
        <v>6.65</v>
      </c>
      <c r="AE2693" s="25">
        <v>0.04</v>
      </c>
      <c r="AF2693" s="25">
        <v>0</v>
      </c>
      <c r="AG2693" s="25" t="s">
        <v>22</v>
      </c>
      <c r="AH2693" s="25">
        <v>0</v>
      </c>
      <c r="AI2693" s="25">
        <v>0</v>
      </c>
      <c r="AJ2693" s="25" t="s">
        <v>19</v>
      </c>
      <c r="AK2693" s="42" t="s">
        <v>19</v>
      </c>
      <c r="AL2693" s="25" t="s">
        <v>19</v>
      </c>
      <c r="AM2693" s="25">
        <v>1</v>
      </c>
      <c r="AN2693" s="25">
        <v>2400</v>
      </c>
      <c r="AO2693" s="25">
        <v>1400</v>
      </c>
      <c r="AP2693" s="25">
        <v>2400</v>
      </c>
      <c r="AQ2693" s="25">
        <v>6.65</v>
      </c>
      <c r="AR2693" s="94">
        <v>8.0640000000000001</v>
      </c>
      <c r="AS2693" s="157" t="s">
        <v>22</v>
      </c>
      <c r="AT2693" s="93">
        <v>44169</v>
      </c>
      <c r="AU2693" s="92" t="s">
        <v>22</v>
      </c>
      <c r="AV2693" s="91" t="s">
        <v>48</v>
      </c>
      <c r="AW2693" s="92" t="s">
        <v>48</v>
      </c>
      <c r="AX2693" s="92" t="s">
        <v>48</v>
      </c>
      <c r="AY2693" s="91" t="s">
        <v>152</v>
      </c>
      <c r="AZ2693" s="23"/>
      <c r="BA2693" s="25">
        <v>0</v>
      </c>
      <c r="BB2693" t="s">
        <v>48</v>
      </c>
      <c r="BC2693" t="e">
        <v>#N/A</v>
      </c>
      <c r="BD2693" t="e">
        <f>IF(Z2693=BC2693,"OK")</f>
        <v>#N/A</v>
      </c>
      <c r="BE2693">
        <v>6.65</v>
      </c>
      <c r="BF2693">
        <v>0.04</v>
      </c>
      <c r="BG2693">
        <v>2400</v>
      </c>
      <c r="BH2693">
        <v>1400</v>
      </c>
      <c r="BI2693">
        <v>2400</v>
      </c>
      <c r="BJ2693">
        <v>6.65</v>
      </c>
      <c r="BK2693">
        <v>8.0640000000000001</v>
      </c>
      <c r="BN2693" s="183"/>
    </row>
    <row r="2694" spans="1:66" ht="25.5" x14ac:dyDescent="0.25">
      <c r="A2694" s="51"/>
      <c r="B2694" s="94">
        <v>2681</v>
      </c>
      <c r="C2694" s="43">
        <v>1118580</v>
      </c>
      <c r="D2694" s="25"/>
      <c r="E2694" s="36" t="s">
        <v>3146</v>
      </c>
      <c r="F2694" s="213" t="s">
        <v>21</v>
      </c>
      <c r="G2694" s="28"/>
      <c r="H2694" s="46" t="str">
        <f>IFERROR(IFERROR(IF(SEARCH("Usystems",$E2694)&gt;0,"Usystems"),IF(SEARCH("RIIFO",$E2694)&gt;0,"RIIFO","Uponor")),"Uponor")</f>
        <v>Uponor</v>
      </c>
      <c r="I2694" s="25" t="str">
        <f>IFERROR(MID($D2694,1,7)+0,"")</f>
        <v/>
      </c>
      <c r="J2694" s="25" t="str">
        <f>IFERROR(MID($D2694,10,7)+0,"")</f>
        <v/>
      </c>
      <c r="K2694" s="25" t="str">
        <f>IFERROR(MID($D2694,19,7)+0,"")</f>
        <v/>
      </c>
      <c r="L2694" s="25" t="str">
        <f>IFERROR(MID($D2694,28,7)+0,"")</f>
        <v/>
      </c>
      <c r="M2694" s="25" t="str">
        <f>IF(IFERROR(MID($Q2694,1,7)+0,"")&lt;1130000,IF(INDEX(C:C,MATCH(LEFT(Q2694,7)+0,I:I,0))&lt;1130000,"",INDEX(C:C,MATCH(LEFT(Q2694,7)+0,I:I,0))),IFERROR(MID($Q2694,1,7)+0,""))</f>
        <v/>
      </c>
      <c r="N2694" s="25" t="str">
        <f>IF(IFERROR(MID($Q2694,10,7)+0,"")&lt;1130000,"",IFERROR(MID($Q2694,10,7)+0,""))</f>
        <v/>
      </c>
      <c r="O2694" s="25" t="str">
        <f>IF(IFERROR(MID($Q2694,19,7)+0,"")&lt;1130000,"",IFERROR(MID($Q2694,19,7)+0,""))</f>
        <v/>
      </c>
      <c r="P2694" s="25" t="str">
        <f>IF(M2694="","",IF(N2694="",M2694,M2694&amp;", "&amp;N2694))</f>
        <v/>
      </c>
      <c r="Q2694" s="25"/>
      <c r="R2694" s="25"/>
      <c r="S2694" s="35" t="s">
        <v>67</v>
      </c>
      <c r="T2694" s="25" t="s">
        <v>24</v>
      </c>
      <c r="U2694" s="185">
        <v>9137</v>
      </c>
      <c r="V2694" s="188">
        <v>9137</v>
      </c>
      <c r="W2694" s="189">
        <v>9137</v>
      </c>
      <c r="X2694" s="31">
        <v>9137</v>
      </c>
      <c r="Y2694" s="90">
        <f>IFERROR(ROUND(X2694/W2694-1,2),"")</f>
        <v>0</v>
      </c>
      <c r="Z2694" s="31">
        <f>IF(OR(S2694="VLD MLC components",S2694="VLD MLC pipes",S2694="VLD PEX components",S2694="VLD PEX pipes",S2694="VLD PHC components",S2694="VLD PHC pipes",S2694="Controls VLD"),"По запросу",X2694)</f>
        <v>9137</v>
      </c>
      <c r="AA2694" s="63">
        <f>ROUND(X2694/1.2,3)</f>
        <v>7614.1670000000004</v>
      </c>
      <c r="AB2694" s="23">
        <v>7614.1670000000004</v>
      </c>
      <c r="AC2694" s="190">
        <f>IFERROR(ROUND(AA2694/AB2694-1,2),"")</f>
        <v>0</v>
      </c>
      <c r="AD2694" s="25">
        <v>1.7</v>
      </c>
      <c r="AE2694" s="25">
        <v>3.6299999999999999E-2</v>
      </c>
      <c r="AF2694" s="25">
        <v>0</v>
      </c>
      <c r="AG2694" s="25" t="s">
        <v>22</v>
      </c>
      <c r="AH2694" s="25">
        <v>0</v>
      </c>
      <c r="AI2694" s="25">
        <v>0</v>
      </c>
      <c r="AJ2694" s="25" t="s">
        <v>19</v>
      </c>
      <c r="AK2694" s="42" t="s">
        <v>19</v>
      </c>
      <c r="AL2694" s="25" t="s">
        <v>19</v>
      </c>
      <c r="AM2694" s="25">
        <v>1</v>
      </c>
      <c r="AN2694" s="25">
        <v>2200</v>
      </c>
      <c r="AO2694" s="25">
        <v>1500</v>
      </c>
      <c r="AP2694" s="25">
        <v>2200</v>
      </c>
      <c r="AQ2694" s="25">
        <v>1.7</v>
      </c>
      <c r="AR2694" s="94">
        <v>7.26</v>
      </c>
      <c r="AS2694" s="157" t="s">
        <v>22</v>
      </c>
      <c r="AT2694" s="93">
        <v>44169</v>
      </c>
      <c r="AU2694" s="92" t="s">
        <v>22</v>
      </c>
      <c r="AV2694" s="91" t="s">
        <v>48</v>
      </c>
      <c r="AW2694" s="92" t="s">
        <v>48</v>
      </c>
      <c r="AX2694" s="92" t="s">
        <v>48</v>
      </c>
      <c r="AY2694" s="91" t="s">
        <v>152</v>
      </c>
      <c r="AZ2694" s="23"/>
      <c r="BA2694" s="25">
        <v>0</v>
      </c>
      <c r="BB2694" t="s">
        <v>48</v>
      </c>
      <c r="BC2694" t="e">
        <v>#N/A</v>
      </c>
      <c r="BD2694" t="e">
        <f>IF(Z2694=BC2694,"OK")</f>
        <v>#N/A</v>
      </c>
      <c r="BE2694">
        <v>1.7</v>
      </c>
      <c r="BF2694">
        <v>3.6299999999999999E-2</v>
      </c>
      <c r="BG2694">
        <v>2200</v>
      </c>
      <c r="BH2694">
        <v>1500</v>
      </c>
      <c r="BI2694">
        <v>2200</v>
      </c>
      <c r="BJ2694">
        <v>1.7</v>
      </c>
      <c r="BK2694">
        <v>7.26</v>
      </c>
      <c r="BN2694" s="183"/>
    </row>
    <row r="2695" spans="1:66" ht="25.5" x14ac:dyDescent="0.25">
      <c r="A2695" s="51"/>
      <c r="B2695" s="94">
        <v>2682</v>
      </c>
      <c r="C2695" s="43">
        <v>1118581</v>
      </c>
      <c r="D2695" s="25"/>
      <c r="E2695" s="36" t="s">
        <v>3145</v>
      </c>
      <c r="F2695" s="213" t="s">
        <v>21</v>
      </c>
      <c r="G2695" s="28"/>
      <c r="H2695" s="46" t="str">
        <f>IFERROR(IFERROR(IF(SEARCH("Usystems",$E2695)&gt;0,"Usystems"),IF(SEARCH("RIIFO",$E2695)&gt;0,"RIIFO","Uponor")),"Uponor")</f>
        <v>Uponor</v>
      </c>
      <c r="I2695" s="25" t="str">
        <f>IFERROR(MID($D2695,1,7)+0,"")</f>
        <v/>
      </c>
      <c r="J2695" s="25" t="str">
        <f>IFERROR(MID($D2695,10,7)+0,"")</f>
        <v/>
      </c>
      <c r="K2695" s="25" t="str">
        <f>IFERROR(MID($D2695,19,7)+0,"")</f>
        <v/>
      </c>
      <c r="L2695" s="25" t="str">
        <f>IFERROR(MID($D2695,28,7)+0,"")</f>
        <v/>
      </c>
      <c r="M2695" s="25" t="str">
        <f>IF(IFERROR(MID($Q2695,1,7)+0,"")&lt;1130000,IF(INDEX(C:C,MATCH(LEFT(Q2695,7)+0,I:I,0))&lt;1130000,"",INDEX(C:C,MATCH(LEFT(Q2695,7)+0,I:I,0))),IFERROR(MID($Q2695,1,7)+0,""))</f>
        <v/>
      </c>
      <c r="N2695" s="25" t="str">
        <f>IF(IFERROR(MID($Q2695,10,7)+0,"")&lt;1130000,"",IFERROR(MID($Q2695,10,7)+0,""))</f>
        <v/>
      </c>
      <c r="O2695" s="25" t="str">
        <f>IF(IFERROR(MID($Q2695,19,7)+0,"")&lt;1130000,"",IFERROR(MID($Q2695,19,7)+0,""))</f>
        <v/>
      </c>
      <c r="P2695" s="25" t="str">
        <f>IF(M2695="","",IF(N2695="",M2695,M2695&amp;", "&amp;N2695))</f>
        <v/>
      </c>
      <c r="Q2695" s="25"/>
      <c r="R2695" s="25"/>
      <c r="S2695" s="35" t="s">
        <v>67</v>
      </c>
      <c r="T2695" s="25" t="s">
        <v>24</v>
      </c>
      <c r="U2695" s="185">
        <v>9971</v>
      </c>
      <c r="V2695" s="188">
        <v>9971</v>
      </c>
      <c r="W2695" s="189">
        <v>9971</v>
      </c>
      <c r="X2695" s="31">
        <v>9971</v>
      </c>
      <c r="Y2695" s="90">
        <f>IFERROR(ROUND(X2695/W2695-1,2),"")</f>
        <v>0</v>
      </c>
      <c r="Z2695" s="31">
        <f>IF(OR(S2695="VLD MLC components",S2695="VLD MLC pipes",S2695="VLD PEX components",S2695="VLD PEX pipes",S2695="VLD PHC components",S2695="VLD PHC pipes",S2695="Controls VLD"),"По запросу",X2695)</f>
        <v>9971</v>
      </c>
      <c r="AA2695" s="63">
        <f>ROUND(X2695/1.2,3)</f>
        <v>8309.1669999999995</v>
      </c>
      <c r="AB2695" s="23">
        <v>8309.1669999999995</v>
      </c>
      <c r="AC2695" s="190">
        <f>IFERROR(ROUND(AA2695/AB2695-1,2),"")</f>
        <v>0</v>
      </c>
      <c r="AD2695" s="25">
        <v>1.91</v>
      </c>
      <c r="AE2695" s="25">
        <v>3.6299999999999999E-2</v>
      </c>
      <c r="AF2695" s="25">
        <v>0</v>
      </c>
      <c r="AG2695" s="25" t="s">
        <v>22</v>
      </c>
      <c r="AH2695" s="25">
        <v>0</v>
      </c>
      <c r="AI2695" s="25">
        <v>0</v>
      </c>
      <c r="AJ2695" s="25" t="s">
        <v>19</v>
      </c>
      <c r="AK2695" s="42" t="s">
        <v>19</v>
      </c>
      <c r="AL2695" s="25" t="s">
        <v>19</v>
      </c>
      <c r="AM2695" s="25">
        <v>1</v>
      </c>
      <c r="AN2695" s="25">
        <v>2200</v>
      </c>
      <c r="AO2695" s="25">
        <v>1500</v>
      </c>
      <c r="AP2695" s="25">
        <v>2200</v>
      </c>
      <c r="AQ2695" s="25">
        <v>1.91</v>
      </c>
      <c r="AR2695" s="94">
        <v>7.26</v>
      </c>
      <c r="AS2695" s="157" t="s">
        <v>22</v>
      </c>
      <c r="AT2695" s="93">
        <v>44169</v>
      </c>
      <c r="AU2695" s="92" t="s">
        <v>22</v>
      </c>
      <c r="AV2695" s="91" t="s">
        <v>48</v>
      </c>
      <c r="AW2695" s="92" t="s">
        <v>48</v>
      </c>
      <c r="AX2695" s="92" t="s">
        <v>48</v>
      </c>
      <c r="AY2695" s="91" t="s">
        <v>152</v>
      </c>
      <c r="AZ2695" s="23"/>
      <c r="BA2695" s="25">
        <v>0</v>
      </c>
      <c r="BB2695" t="s">
        <v>48</v>
      </c>
      <c r="BC2695" t="e">
        <v>#N/A</v>
      </c>
      <c r="BD2695" t="e">
        <f>IF(Z2695=BC2695,"OK")</f>
        <v>#N/A</v>
      </c>
      <c r="BE2695">
        <v>1.91</v>
      </c>
      <c r="BF2695">
        <v>3.6299999999999999E-2</v>
      </c>
      <c r="BG2695">
        <v>2200</v>
      </c>
      <c r="BH2695">
        <v>1500</v>
      </c>
      <c r="BI2695">
        <v>2200</v>
      </c>
      <c r="BJ2695">
        <v>1.91</v>
      </c>
      <c r="BK2695">
        <v>7.26</v>
      </c>
      <c r="BN2695" s="183"/>
    </row>
    <row r="2696" spans="1:66" ht="25.5" x14ac:dyDescent="0.25">
      <c r="A2696" s="51"/>
      <c r="B2696" s="94">
        <v>2683</v>
      </c>
      <c r="C2696" s="43">
        <v>1118582</v>
      </c>
      <c r="D2696" s="25"/>
      <c r="E2696" s="36" t="s">
        <v>3144</v>
      </c>
      <c r="F2696" s="213" t="s">
        <v>21</v>
      </c>
      <c r="G2696" s="28"/>
      <c r="H2696" s="46" t="str">
        <f>IFERROR(IFERROR(IF(SEARCH("Usystems",$E2696)&gt;0,"Usystems"),IF(SEARCH("RIIFO",$E2696)&gt;0,"RIIFO","Uponor")),"Uponor")</f>
        <v>Uponor</v>
      </c>
      <c r="I2696" s="25" t="str">
        <f>IFERROR(MID($D2696,1,7)+0,"")</f>
        <v/>
      </c>
      <c r="J2696" s="25" t="str">
        <f>IFERROR(MID($D2696,10,7)+0,"")</f>
        <v/>
      </c>
      <c r="K2696" s="25" t="str">
        <f>IFERROR(MID($D2696,19,7)+0,"")</f>
        <v/>
      </c>
      <c r="L2696" s="25" t="str">
        <f>IFERROR(MID($D2696,28,7)+0,"")</f>
        <v/>
      </c>
      <c r="M2696" s="25" t="str">
        <f>IF(IFERROR(MID($Q2696,1,7)+0,"")&lt;1130000,IF(INDEX(C:C,MATCH(LEFT(Q2696,7)+0,I:I,0))&lt;1130000,"",INDEX(C:C,MATCH(LEFT(Q2696,7)+0,I:I,0))),IFERROR(MID($Q2696,1,7)+0,""))</f>
        <v/>
      </c>
      <c r="N2696" s="25" t="str">
        <f>IF(IFERROR(MID($Q2696,10,7)+0,"")&lt;1130000,"",IFERROR(MID($Q2696,10,7)+0,""))</f>
        <v/>
      </c>
      <c r="O2696" s="25" t="str">
        <f>IF(IFERROR(MID($Q2696,19,7)+0,"")&lt;1130000,"",IFERROR(MID($Q2696,19,7)+0,""))</f>
        <v/>
      </c>
      <c r="P2696" s="25" t="str">
        <f>IF(M2696="","",IF(N2696="",M2696,M2696&amp;", "&amp;N2696))</f>
        <v/>
      </c>
      <c r="Q2696" s="25"/>
      <c r="R2696" s="25"/>
      <c r="S2696" s="35" t="s">
        <v>67</v>
      </c>
      <c r="T2696" s="25" t="s">
        <v>24</v>
      </c>
      <c r="U2696" s="185">
        <v>11338</v>
      </c>
      <c r="V2696" s="188">
        <v>11338</v>
      </c>
      <c r="W2696" s="189">
        <v>11338</v>
      </c>
      <c r="X2696" s="31">
        <v>11338</v>
      </c>
      <c r="Y2696" s="90">
        <f>IFERROR(ROUND(X2696/W2696-1,2),"")</f>
        <v>0</v>
      </c>
      <c r="Z2696" s="31">
        <f>IF(OR(S2696="VLD MLC components",S2696="VLD MLC pipes",S2696="VLD PEX components",S2696="VLD PEX pipes",S2696="VLD PHC components",S2696="VLD PHC pipes",S2696="Controls VLD"),"По запросу",X2696)</f>
        <v>11338</v>
      </c>
      <c r="AA2696" s="63">
        <f>ROUND(X2696/1.2,3)</f>
        <v>9448.3330000000005</v>
      </c>
      <c r="AB2696" s="23">
        <v>9448.3330000000005</v>
      </c>
      <c r="AC2696" s="190">
        <f>IFERROR(ROUND(AA2696/AB2696-1,2),"")</f>
        <v>0</v>
      </c>
      <c r="AD2696" s="25">
        <v>2.9</v>
      </c>
      <c r="AE2696" s="25">
        <v>5.1839999999999997E-2</v>
      </c>
      <c r="AF2696" s="25">
        <v>0</v>
      </c>
      <c r="AG2696" s="25" t="s">
        <v>22</v>
      </c>
      <c r="AH2696" s="25">
        <v>0</v>
      </c>
      <c r="AI2696" s="25">
        <v>0</v>
      </c>
      <c r="AJ2696" s="25" t="s">
        <v>19</v>
      </c>
      <c r="AK2696" s="42" t="s">
        <v>19</v>
      </c>
      <c r="AL2696" s="25" t="s">
        <v>19</v>
      </c>
      <c r="AM2696" s="25">
        <v>1</v>
      </c>
      <c r="AN2696" s="25">
        <v>2400</v>
      </c>
      <c r="AO2696" s="25">
        <v>1800</v>
      </c>
      <c r="AP2696" s="25">
        <v>2400</v>
      </c>
      <c r="AQ2696" s="25">
        <v>2.9</v>
      </c>
      <c r="AR2696" s="94">
        <v>10.368</v>
      </c>
      <c r="AS2696" s="157" t="s">
        <v>22</v>
      </c>
      <c r="AT2696" s="93">
        <v>44169</v>
      </c>
      <c r="AU2696" s="92" t="s">
        <v>22</v>
      </c>
      <c r="AV2696" s="91" t="s">
        <v>48</v>
      </c>
      <c r="AW2696" s="92" t="s">
        <v>48</v>
      </c>
      <c r="AX2696" s="92" t="s">
        <v>48</v>
      </c>
      <c r="AY2696" s="91" t="s">
        <v>152</v>
      </c>
      <c r="AZ2696" s="23"/>
      <c r="BA2696" s="25">
        <v>0</v>
      </c>
      <c r="BB2696" t="s">
        <v>48</v>
      </c>
      <c r="BC2696" t="e">
        <v>#N/A</v>
      </c>
      <c r="BD2696" t="e">
        <f>IF(Z2696=BC2696,"OK")</f>
        <v>#N/A</v>
      </c>
      <c r="BE2696">
        <v>2.9</v>
      </c>
      <c r="BF2696">
        <v>5.1839999999999997E-2</v>
      </c>
      <c r="BG2696">
        <v>2400</v>
      </c>
      <c r="BH2696">
        <v>1800</v>
      </c>
      <c r="BI2696">
        <v>2400</v>
      </c>
      <c r="BJ2696">
        <v>2.9</v>
      </c>
      <c r="BK2696">
        <v>10.368</v>
      </c>
      <c r="BN2696" s="183"/>
    </row>
    <row r="2697" spans="1:66" ht="25.5" x14ac:dyDescent="0.25">
      <c r="A2697" s="51"/>
      <c r="B2697" s="94">
        <v>2684</v>
      </c>
      <c r="C2697" s="43">
        <v>1118583</v>
      </c>
      <c r="D2697" s="25"/>
      <c r="E2697" s="36" t="s">
        <v>3143</v>
      </c>
      <c r="F2697" s="213" t="s">
        <v>21</v>
      </c>
      <c r="G2697" s="28"/>
      <c r="H2697" s="46" t="str">
        <f>IFERROR(IFERROR(IF(SEARCH("Usystems",$E2697)&gt;0,"Usystems"),IF(SEARCH("RIIFO",$E2697)&gt;0,"RIIFO","Uponor")),"Uponor")</f>
        <v>Uponor</v>
      </c>
      <c r="I2697" s="25" t="str">
        <f>IFERROR(MID($D2697,1,7)+0,"")</f>
        <v/>
      </c>
      <c r="J2697" s="25" t="str">
        <f>IFERROR(MID($D2697,10,7)+0,"")</f>
        <v/>
      </c>
      <c r="K2697" s="25" t="str">
        <f>IFERROR(MID($D2697,19,7)+0,"")</f>
        <v/>
      </c>
      <c r="L2697" s="25" t="str">
        <f>IFERROR(MID($D2697,28,7)+0,"")</f>
        <v/>
      </c>
      <c r="M2697" s="25" t="str">
        <f>IF(IFERROR(MID($Q2697,1,7)+0,"")&lt;1130000,IF(INDEX(C:C,MATCH(LEFT(Q2697,7)+0,I:I,0))&lt;1130000,"",INDEX(C:C,MATCH(LEFT(Q2697,7)+0,I:I,0))),IFERROR(MID($Q2697,1,7)+0,""))</f>
        <v/>
      </c>
      <c r="N2697" s="25" t="str">
        <f>IF(IFERROR(MID($Q2697,10,7)+0,"")&lt;1130000,"",IFERROR(MID($Q2697,10,7)+0,""))</f>
        <v/>
      </c>
      <c r="O2697" s="25" t="str">
        <f>IF(IFERROR(MID($Q2697,19,7)+0,"")&lt;1130000,"",IFERROR(MID($Q2697,19,7)+0,""))</f>
        <v/>
      </c>
      <c r="P2697" s="25" t="str">
        <f>IF(M2697="","",IF(N2697="",M2697,M2697&amp;", "&amp;N2697))</f>
        <v/>
      </c>
      <c r="Q2697" s="25"/>
      <c r="R2697" s="25"/>
      <c r="S2697" s="35" t="s">
        <v>160</v>
      </c>
      <c r="T2697" s="25" t="s">
        <v>24</v>
      </c>
      <c r="U2697" s="185">
        <v>19293</v>
      </c>
      <c r="V2697" s="188">
        <v>19293</v>
      </c>
      <c r="W2697" s="189">
        <v>19293</v>
      </c>
      <c r="X2697" s="31">
        <v>19293</v>
      </c>
      <c r="Y2697" s="90">
        <f>IFERROR(ROUND(X2697/W2697-1,2),"")</f>
        <v>0</v>
      </c>
      <c r="Z2697" s="31" t="str">
        <f>IF(OR(S2697="VLD MLC components",S2697="VLD MLC pipes",S2697="VLD PEX components",S2697="VLD PEX pipes",S2697="VLD PHC components",S2697="VLD PHC pipes",S2697="Controls VLD"),"По запросу",X2697)</f>
        <v>По запросу</v>
      </c>
      <c r="AA2697" s="63">
        <f>ROUND(X2697/1.2,3)</f>
        <v>16077.5</v>
      </c>
      <c r="AB2697" s="23">
        <v>16077.5</v>
      </c>
      <c r="AC2697" s="190">
        <f>IFERROR(ROUND(AA2697/AB2697-1,2),"")</f>
        <v>0</v>
      </c>
      <c r="AD2697" s="25">
        <v>3.44</v>
      </c>
      <c r="AE2697" s="25">
        <v>5.1839999999999997E-2</v>
      </c>
      <c r="AF2697" s="25">
        <v>0</v>
      </c>
      <c r="AG2697" s="25" t="s">
        <v>22</v>
      </c>
      <c r="AH2697" s="25">
        <v>0</v>
      </c>
      <c r="AI2697" s="25">
        <v>0</v>
      </c>
      <c r="AJ2697" s="25" t="s">
        <v>19</v>
      </c>
      <c r="AK2697" s="42" t="s">
        <v>19</v>
      </c>
      <c r="AL2697" s="25" t="s">
        <v>19</v>
      </c>
      <c r="AM2697" s="25">
        <v>1</v>
      </c>
      <c r="AN2697" s="25">
        <v>2400</v>
      </c>
      <c r="AO2697" s="25">
        <v>1800</v>
      </c>
      <c r="AP2697" s="25">
        <v>2400</v>
      </c>
      <c r="AQ2697" s="25">
        <v>3.44</v>
      </c>
      <c r="AR2697" s="94">
        <v>10.368</v>
      </c>
      <c r="AS2697" s="157" t="s">
        <v>22</v>
      </c>
      <c r="AT2697" s="93">
        <v>44169</v>
      </c>
      <c r="AU2697" s="92" t="s">
        <v>22</v>
      </c>
      <c r="AV2697" s="91" t="s">
        <v>48</v>
      </c>
      <c r="AW2697" s="92" t="s">
        <v>48</v>
      </c>
      <c r="AX2697" s="92" t="s">
        <v>48</v>
      </c>
      <c r="AY2697" s="91" t="s">
        <v>152</v>
      </c>
      <c r="AZ2697" s="23"/>
      <c r="BA2697" s="25">
        <v>0</v>
      </c>
      <c r="BB2697" t="s">
        <v>48</v>
      </c>
      <c r="BC2697" t="e">
        <v>#N/A</v>
      </c>
      <c r="BD2697" t="e">
        <f>IF(Z2697=BC2697,"OK")</f>
        <v>#N/A</v>
      </c>
      <c r="BE2697">
        <v>3.44</v>
      </c>
      <c r="BF2697">
        <v>5.1839999999999997E-2</v>
      </c>
      <c r="BG2697">
        <v>2400</v>
      </c>
      <c r="BH2697">
        <v>1800</v>
      </c>
      <c r="BI2697">
        <v>2400</v>
      </c>
      <c r="BJ2697">
        <v>3.44</v>
      </c>
      <c r="BK2697">
        <v>10.368</v>
      </c>
      <c r="BN2697" s="183"/>
    </row>
    <row r="2698" spans="1:66" ht="25.5" x14ac:dyDescent="0.25">
      <c r="A2698" s="51"/>
      <c r="B2698" s="94">
        <v>2685</v>
      </c>
      <c r="C2698" s="43">
        <v>1118584</v>
      </c>
      <c r="D2698" s="25"/>
      <c r="E2698" s="36" t="s">
        <v>3142</v>
      </c>
      <c r="F2698" s="213" t="s">
        <v>21</v>
      </c>
      <c r="G2698" s="28"/>
      <c r="H2698" s="46" t="str">
        <f>IFERROR(IFERROR(IF(SEARCH("Usystems",$E2698)&gt;0,"Usystems"),IF(SEARCH("RIIFO",$E2698)&gt;0,"RIIFO","Uponor")),"Uponor")</f>
        <v>Uponor</v>
      </c>
      <c r="I2698" s="25" t="str">
        <f>IFERROR(MID($D2698,1,7)+0,"")</f>
        <v/>
      </c>
      <c r="J2698" s="25" t="str">
        <f>IFERROR(MID($D2698,10,7)+0,"")</f>
        <v/>
      </c>
      <c r="K2698" s="25" t="str">
        <f>IFERROR(MID($D2698,19,7)+0,"")</f>
        <v/>
      </c>
      <c r="L2698" s="25" t="str">
        <f>IFERROR(MID($D2698,28,7)+0,"")</f>
        <v/>
      </c>
      <c r="M2698" s="25" t="str">
        <f>IF(IFERROR(MID($Q2698,1,7)+0,"")&lt;1130000,IF(INDEX(C:C,MATCH(LEFT(Q2698,7)+0,I:I,0))&lt;1130000,"",INDEX(C:C,MATCH(LEFT(Q2698,7)+0,I:I,0))),IFERROR(MID($Q2698,1,7)+0,""))</f>
        <v/>
      </c>
      <c r="N2698" s="25" t="str">
        <f>IF(IFERROR(MID($Q2698,10,7)+0,"")&lt;1130000,"",IFERROR(MID($Q2698,10,7)+0,""))</f>
        <v/>
      </c>
      <c r="O2698" s="25" t="str">
        <f>IF(IFERROR(MID($Q2698,19,7)+0,"")&lt;1130000,"",IFERROR(MID($Q2698,19,7)+0,""))</f>
        <v/>
      </c>
      <c r="P2698" s="25" t="str">
        <f>IF(M2698="","",IF(N2698="",M2698,M2698&amp;", "&amp;N2698))</f>
        <v/>
      </c>
      <c r="Q2698" s="25"/>
      <c r="R2698" s="25"/>
      <c r="S2698" s="35" t="s">
        <v>160</v>
      </c>
      <c r="T2698" s="25" t="s">
        <v>24</v>
      </c>
      <c r="U2698" s="185">
        <v>26071</v>
      </c>
      <c r="V2698" s="188">
        <v>26071</v>
      </c>
      <c r="W2698" s="189">
        <v>26071</v>
      </c>
      <c r="X2698" s="31">
        <v>26071</v>
      </c>
      <c r="Y2698" s="90">
        <f>IFERROR(ROUND(X2698/W2698-1,2),"")</f>
        <v>0</v>
      </c>
      <c r="Z2698" s="31" t="str">
        <f>IF(OR(S2698="VLD MLC components",S2698="VLD MLC pipes",S2698="VLD PEX components",S2698="VLD PEX pipes",S2698="VLD PHC components",S2698="VLD PHC pipes",S2698="Controls VLD"),"По запросу",X2698)</f>
        <v>По запросу</v>
      </c>
      <c r="AA2698" s="63">
        <f>ROUND(X2698/1.2,3)</f>
        <v>21725.832999999999</v>
      </c>
      <c r="AB2698" s="23">
        <v>21725.832999999999</v>
      </c>
      <c r="AC2698" s="190">
        <f>IFERROR(ROUND(AA2698/AB2698-1,2),"")</f>
        <v>0</v>
      </c>
      <c r="AD2698" s="25">
        <v>4.88</v>
      </c>
      <c r="AE2698" s="25">
        <v>8.0640000000000003E-2</v>
      </c>
      <c r="AF2698" s="25">
        <v>0</v>
      </c>
      <c r="AG2698" s="25" t="s">
        <v>22</v>
      </c>
      <c r="AH2698" s="25">
        <v>0</v>
      </c>
      <c r="AI2698" s="25">
        <v>0</v>
      </c>
      <c r="AJ2698" s="25" t="s">
        <v>19</v>
      </c>
      <c r="AK2698" s="42" t="s">
        <v>19</v>
      </c>
      <c r="AL2698" s="25" t="s">
        <v>19</v>
      </c>
      <c r="AM2698" s="25">
        <v>1</v>
      </c>
      <c r="AN2698" s="25">
        <v>2400</v>
      </c>
      <c r="AO2698" s="25">
        <v>1400</v>
      </c>
      <c r="AP2698" s="25">
        <v>2400</v>
      </c>
      <c r="AQ2698" s="25">
        <v>4.88</v>
      </c>
      <c r="AR2698" s="94">
        <v>8.0640000000000001</v>
      </c>
      <c r="AS2698" s="157" t="s">
        <v>22</v>
      </c>
      <c r="AT2698" s="93">
        <v>44169</v>
      </c>
      <c r="AU2698" s="92" t="s">
        <v>22</v>
      </c>
      <c r="AV2698" s="91" t="s">
        <v>48</v>
      </c>
      <c r="AW2698" s="92" t="s">
        <v>48</v>
      </c>
      <c r="AX2698" s="92" t="s">
        <v>48</v>
      </c>
      <c r="AY2698" s="91" t="s">
        <v>152</v>
      </c>
      <c r="AZ2698" s="23"/>
      <c r="BA2698" s="25">
        <v>0</v>
      </c>
      <c r="BB2698" t="s">
        <v>48</v>
      </c>
      <c r="BC2698" t="e">
        <v>#N/A</v>
      </c>
      <c r="BD2698" t="e">
        <f>IF(Z2698=BC2698,"OK")</f>
        <v>#N/A</v>
      </c>
      <c r="BE2698">
        <v>4.88</v>
      </c>
      <c r="BF2698">
        <v>8.0640000000000003E-2</v>
      </c>
      <c r="BG2698">
        <v>2400</v>
      </c>
      <c r="BH2698">
        <v>1400</v>
      </c>
      <c r="BI2698">
        <v>2400</v>
      </c>
      <c r="BJ2698">
        <v>4.88</v>
      </c>
      <c r="BK2698">
        <v>8.0640000000000001</v>
      </c>
      <c r="BN2698" s="183"/>
    </row>
    <row r="2699" spans="1:66" ht="25.5" x14ac:dyDescent="0.25">
      <c r="A2699" s="51"/>
      <c r="B2699" s="94">
        <v>2686</v>
      </c>
      <c r="C2699" s="43">
        <v>1118585</v>
      </c>
      <c r="D2699" s="25"/>
      <c r="E2699" s="36" t="s">
        <v>3141</v>
      </c>
      <c r="F2699" s="213" t="s">
        <v>21</v>
      </c>
      <c r="G2699" s="28"/>
      <c r="H2699" s="46" t="str">
        <f>IFERROR(IFERROR(IF(SEARCH("Usystems",$E2699)&gt;0,"Usystems"),IF(SEARCH("RIIFO",$E2699)&gt;0,"RIIFO","Uponor")),"Uponor")</f>
        <v>Uponor</v>
      </c>
      <c r="I2699" s="25" t="str">
        <f>IFERROR(MID($D2699,1,7)+0,"")</f>
        <v/>
      </c>
      <c r="J2699" s="25" t="str">
        <f>IFERROR(MID($D2699,10,7)+0,"")</f>
        <v/>
      </c>
      <c r="K2699" s="25" t="str">
        <f>IFERROR(MID($D2699,19,7)+0,"")</f>
        <v/>
      </c>
      <c r="L2699" s="25" t="str">
        <f>IFERROR(MID($D2699,28,7)+0,"")</f>
        <v/>
      </c>
      <c r="M2699" s="25" t="str">
        <f>IF(IFERROR(MID($Q2699,1,7)+0,"")&lt;1130000,IF(INDEX(C:C,MATCH(LEFT(Q2699,7)+0,I:I,0))&lt;1130000,"",INDEX(C:C,MATCH(LEFT(Q2699,7)+0,I:I,0))),IFERROR(MID($Q2699,1,7)+0,""))</f>
        <v/>
      </c>
      <c r="N2699" s="25" t="str">
        <f>IF(IFERROR(MID($Q2699,10,7)+0,"")&lt;1130000,"",IFERROR(MID($Q2699,10,7)+0,""))</f>
        <v/>
      </c>
      <c r="O2699" s="25" t="str">
        <f>IF(IFERROR(MID($Q2699,19,7)+0,"")&lt;1130000,"",IFERROR(MID($Q2699,19,7)+0,""))</f>
        <v/>
      </c>
      <c r="P2699" s="25" t="str">
        <f>IF(M2699="","",IF(N2699="",M2699,M2699&amp;", "&amp;N2699))</f>
        <v/>
      </c>
      <c r="Q2699" s="25"/>
      <c r="R2699" s="25"/>
      <c r="S2699" s="35" t="s">
        <v>160</v>
      </c>
      <c r="T2699" s="25" t="s">
        <v>24</v>
      </c>
      <c r="U2699" s="185">
        <v>35384</v>
      </c>
      <c r="V2699" s="188">
        <v>35384</v>
      </c>
      <c r="W2699" s="189">
        <v>35384</v>
      </c>
      <c r="X2699" s="31">
        <v>35384</v>
      </c>
      <c r="Y2699" s="90">
        <f>IFERROR(ROUND(X2699/W2699-1,2),"")</f>
        <v>0</v>
      </c>
      <c r="Z2699" s="31" t="str">
        <f>IF(OR(S2699="VLD MLC components",S2699="VLD MLC pipes",S2699="VLD PEX components",S2699="VLD PEX pipes",S2699="VLD PHC components",S2699="VLD PHC pipes",S2699="Controls VLD"),"По запросу",X2699)</f>
        <v>По запросу</v>
      </c>
      <c r="AA2699" s="63">
        <f>ROUND(X2699/1.2,3)</f>
        <v>29486.667000000001</v>
      </c>
      <c r="AB2699" s="23">
        <v>29486.667000000001</v>
      </c>
      <c r="AC2699" s="190">
        <f>IFERROR(ROUND(AA2699/AB2699-1,2),"")</f>
        <v>0</v>
      </c>
      <c r="AD2699" s="25">
        <v>6.77</v>
      </c>
      <c r="AE2699" s="25">
        <v>0.10367999999999999</v>
      </c>
      <c r="AF2699" s="25">
        <v>0</v>
      </c>
      <c r="AG2699" s="25" t="s">
        <v>22</v>
      </c>
      <c r="AH2699" s="25">
        <v>0</v>
      </c>
      <c r="AI2699" s="25">
        <v>0</v>
      </c>
      <c r="AJ2699" s="25" t="s">
        <v>19</v>
      </c>
      <c r="AK2699" s="42" t="s">
        <v>19</v>
      </c>
      <c r="AL2699" s="25" t="s">
        <v>19</v>
      </c>
      <c r="AM2699" s="25">
        <v>1</v>
      </c>
      <c r="AN2699" s="25">
        <v>2400</v>
      </c>
      <c r="AO2699" s="25">
        <v>1800</v>
      </c>
      <c r="AP2699" s="25">
        <v>2400</v>
      </c>
      <c r="AQ2699" s="25">
        <v>6.77</v>
      </c>
      <c r="AR2699" s="94">
        <v>10.368</v>
      </c>
      <c r="AS2699" s="157" t="s">
        <v>22</v>
      </c>
      <c r="AT2699" s="93">
        <v>44169</v>
      </c>
      <c r="AU2699" s="92" t="s">
        <v>22</v>
      </c>
      <c r="AV2699" s="91" t="s">
        <v>48</v>
      </c>
      <c r="AW2699" s="92" t="s">
        <v>48</v>
      </c>
      <c r="AX2699" s="92" t="s">
        <v>48</v>
      </c>
      <c r="AY2699" s="91" t="s">
        <v>152</v>
      </c>
      <c r="AZ2699" s="23"/>
      <c r="BA2699" s="25">
        <v>0</v>
      </c>
      <c r="BB2699" t="s">
        <v>48</v>
      </c>
      <c r="BC2699" t="e">
        <v>#N/A</v>
      </c>
      <c r="BD2699" t="e">
        <f>IF(Z2699=BC2699,"OK")</f>
        <v>#N/A</v>
      </c>
      <c r="BE2699">
        <v>6.77</v>
      </c>
      <c r="BF2699">
        <v>0.10367999999999999</v>
      </c>
      <c r="BG2699">
        <v>2400</v>
      </c>
      <c r="BH2699">
        <v>1800</v>
      </c>
      <c r="BI2699">
        <v>2400</v>
      </c>
      <c r="BJ2699">
        <v>6.77</v>
      </c>
      <c r="BK2699">
        <v>10.368</v>
      </c>
      <c r="BN2699" s="183"/>
    </row>
    <row r="2700" spans="1:66" ht="38.25" x14ac:dyDescent="0.25">
      <c r="A2700" s="51"/>
      <c r="B2700" s="94">
        <v>2687</v>
      </c>
      <c r="C2700" s="43">
        <v>1018232</v>
      </c>
      <c r="D2700" s="25"/>
      <c r="E2700" s="36" t="s">
        <v>3140</v>
      </c>
      <c r="F2700" s="151" t="s">
        <v>21</v>
      </c>
      <c r="G2700" s="41" t="s">
        <v>29</v>
      </c>
      <c r="H2700" s="46" t="str">
        <f>IFERROR(IFERROR(IF(SEARCH("Usystems",$E2700)&gt;0,"Usystems"),IF(SEARCH("RIIFO",$E2700)&gt;0,"RIIFO","Uponor")),"Uponor")</f>
        <v>Uponor</v>
      </c>
      <c r="I2700" s="25" t="str">
        <f>IFERROR(MID($D2700,1,7)+0,"")</f>
        <v/>
      </c>
      <c r="J2700" s="25" t="str">
        <f>IFERROR(MID($D2700,10,7)+0,"")</f>
        <v/>
      </c>
      <c r="K2700" s="25" t="str">
        <f>IFERROR(MID($D2700,19,7)+0,"")</f>
        <v/>
      </c>
      <c r="L2700" s="25" t="str">
        <f>IFERROR(MID($D2700,28,7)+0,"")</f>
        <v/>
      </c>
      <c r="M2700" s="25">
        <f>IF(IFERROR(MID($Q2700,1,7)+0,"")&lt;1130000,IF(INDEX(C:C,MATCH(LEFT(Q2700,7)+0,I:I,0))&lt;1130000,"",INDEX(C:C,MATCH(LEFT(Q2700,7)+0,I:I,0))),IFERROR(MID($Q2700,1,7)+0,""))</f>
        <v>1136727</v>
      </c>
      <c r="N2700" s="25" t="str">
        <f>IF(IFERROR(MID($Q2700,10,7)+0,"")&lt;1130000,"",IFERROR(MID($Q2700,10,7)+0,""))</f>
        <v/>
      </c>
      <c r="O2700" s="25" t="str">
        <f>IF(IFERROR(MID($Q2700,19,7)+0,"")&lt;1130000,"",IFERROR(MID($Q2700,19,7)+0,""))</f>
        <v/>
      </c>
      <c r="P2700" s="25">
        <f>IF(M2700="","",IF(N2700="",M2700,M2700&amp;", "&amp;N2700))</f>
        <v>1136727</v>
      </c>
      <c r="Q2700" s="25">
        <v>1136727</v>
      </c>
      <c r="R2700" s="25"/>
      <c r="S2700" s="35" t="s">
        <v>67</v>
      </c>
      <c r="T2700" s="25" t="s">
        <v>24</v>
      </c>
      <c r="U2700" s="185">
        <v>7196</v>
      </c>
      <c r="V2700" s="188">
        <v>7196</v>
      </c>
      <c r="W2700" s="189">
        <v>7196</v>
      </c>
      <c r="X2700" s="31">
        <v>7196</v>
      </c>
      <c r="Y2700" s="90">
        <f>IFERROR(ROUND(X2700/W2700-1,2),"")</f>
        <v>0</v>
      </c>
      <c r="Z2700" s="31">
        <f>IF(OR(S2700="VLD MLC components",S2700="VLD MLC pipes",S2700="VLD PEX components",S2700="VLD PEX pipes",S2700="VLD PHC components",S2700="VLD PHC pipes",S2700="Controls VLD"),"По запросу",X2700)</f>
        <v>7196</v>
      </c>
      <c r="AA2700" s="63">
        <f>ROUND(X2700/1.2,3)</f>
        <v>5996.6670000000004</v>
      </c>
      <c r="AB2700" s="23">
        <v>5996.6670000000004</v>
      </c>
      <c r="AC2700" s="190">
        <f>IFERROR(ROUND(AA2700/AB2700-1,2),"")</f>
        <v>0</v>
      </c>
      <c r="AD2700" s="25">
        <v>1.47</v>
      </c>
      <c r="AE2700" s="25">
        <v>3.6299999999999999E-2</v>
      </c>
      <c r="AF2700" s="25">
        <v>71</v>
      </c>
      <c r="AG2700" s="25">
        <v>71</v>
      </c>
      <c r="AH2700" s="25">
        <v>71</v>
      </c>
      <c r="AI2700" s="25">
        <v>71</v>
      </c>
      <c r="AJ2700" s="25" t="s">
        <v>20</v>
      </c>
      <c r="AK2700" s="22" t="s">
        <v>20</v>
      </c>
      <c r="AL2700" s="25" t="s">
        <v>20</v>
      </c>
      <c r="AM2700" s="25">
        <v>1</v>
      </c>
      <c r="AN2700" s="25">
        <v>1500</v>
      </c>
      <c r="AO2700" s="25">
        <v>2200</v>
      </c>
      <c r="AP2700" s="25">
        <v>2200</v>
      </c>
      <c r="AQ2700" s="25">
        <v>1.47</v>
      </c>
      <c r="AR2700" s="94">
        <v>7.26</v>
      </c>
      <c r="AS2700" s="157">
        <v>71</v>
      </c>
      <c r="AT2700" s="93" t="s">
        <v>22</v>
      </c>
      <c r="AU2700" s="92" t="s">
        <v>22</v>
      </c>
      <c r="AV2700" s="91" t="s">
        <v>152</v>
      </c>
      <c r="AW2700" s="92" t="s">
        <v>152</v>
      </c>
      <c r="AX2700" s="92" t="s">
        <v>48</v>
      </c>
      <c r="AY2700" s="91" t="s">
        <v>152</v>
      </c>
      <c r="AZ2700" s="23"/>
      <c r="BA2700" s="25" t="s">
        <v>3139</v>
      </c>
      <c r="BB2700" t="s">
        <v>25</v>
      </c>
      <c r="BC2700">
        <v>7196</v>
      </c>
      <c r="BD2700" t="str">
        <f>IF(Z2700=BC2700,"OK")</f>
        <v>OK</v>
      </c>
      <c r="BE2700">
        <v>1.47</v>
      </c>
      <c r="BF2700">
        <v>3.6299999999999999E-2</v>
      </c>
      <c r="BG2700">
        <v>1500</v>
      </c>
      <c r="BH2700">
        <v>2200</v>
      </c>
      <c r="BI2700">
        <v>2200</v>
      </c>
      <c r="BJ2700">
        <v>1.47</v>
      </c>
      <c r="BK2700">
        <v>7.26</v>
      </c>
      <c r="BN2700" s="183"/>
    </row>
    <row r="2701" spans="1:66" ht="25.5" x14ac:dyDescent="0.25">
      <c r="A2701" s="51"/>
      <c r="B2701" s="94">
        <v>2688</v>
      </c>
      <c r="C2701" s="43">
        <v>1018233</v>
      </c>
      <c r="D2701" s="25"/>
      <c r="E2701" s="36" t="s">
        <v>3138</v>
      </c>
      <c r="F2701" s="151" t="s">
        <v>21</v>
      </c>
      <c r="G2701" s="41" t="s">
        <v>27</v>
      </c>
      <c r="H2701" s="46" t="str">
        <f>IFERROR(IFERROR(IF(SEARCH("Usystems",$E2701)&gt;0,"Usystems"),IF(SEARCH("RIIFO",$E2701)&gt;0,"RIIFO","Uponor")),"Uponor")</f>
        <v>Uponor</v>
      </c>
      <c r="I2701" s="25" t="str">
        <f>IFERROR(MID($D2701,1,7)+0,"")</f>
        <v/>
      </c>
      <c r="J2701" s="25" t="str">
        <f>IFERROR(MID($D2701,10,7)+0,"")</f>
        <v/>
      </c>
      <c r="K2701" s="25" t="str">
        <f>IFERROR(MID($D2701,19,7)+0,"")</f>
        <v/>
      </c>
      <c r="L2701" s="25" t="str">
        <f>IFERROR(MID($D2701,28,7)+0,"")</f>
        <v/>
      </c>
      <c r="M2701" s="25">
        <f>IF(IFERROR(MID($Q2701,1,7)+0,"")&lt;1130000,IF(INDEX(C:C,MATCH(LEFT(Q2701,7)+0,I:I,0))&lt;1130000,"",INDEX(C:C,MATCH(LEFT(Q2701,7)+0,I:I,0))),IFERROR(MID($Q2701,1,7)+0,""))</f>
        <v>1136728</v>
      </c>
      <c r="N2701" s="25" t="str">
        <f>IF(IFERROR(MID($Q2701,10,7)+0,"")&lt;1130000,"",IFERROR(MID($Q2701,10,7)+0,""))</f>
        <v/>
      </c>
      <c r="O2701" s="25" t="str">
        <f>IF(IFERROR(MID($Q2701,19,7)+0,"")&lt;1130000,"",IFERROR(MID($Q2701,19,7)+0,""))</f>
        <v/>
      </c>
      <c r="P2701" s="25">
        <f>IF(M2701="","",IF(N2701="",M2701,M2701&amp;", "&amp;N2701))</f>
        <v>1136728</v>
      </c>
      <c r="Q2701" s="25">
        <v>1136728</v>
      </c>
      <c r="R2701" s="25"/>
      <c r="S2701" s="35" t="s">
        <v>160</v>
      </c>
      <c r="T2701" s="25" t="s">
        <v>24</v>
      </c>
      <c r="U2701" s="185">
        <v>10339</v>
      </c>
      <c r="V2701" s="188">
        <v>10339</v>
      </c>
      <c r="W2701" s="189">
        <v>10339</v>
      </c>
      <c r="X2701" s="31">
        <v>10339</v>
      </c>
      <c r="Y2701" s="90">
        <f>IFERROR(ROUND(X2701/W2701-1,2),"")</f>
        <v>0</v>
      </c>
      <c r="Z2701" s="31" t="str">
        <f>IF(OR(S2701="VLD MLC components",S2701="VLD MLC pipes",S2701="VLD PEX components",S2701="VLD PEX pipes",S2701="VLD PHC components",S2701="VLD PHC pipes",S2701="Controls VLD"),"По запросу",X2701)</f>
        <v>По запросу</v>
      </c>
      <c r="AA2701" s="63">
        <f>ROUND(X2701/1.2,3)</f>
        <v>8615.8330000000005</v>
      </c>
      <c r="AB2701" s="23">
        <v>8615.8330000000005</v>
      </c>
      <c r="AC2701" s="190">
        <f>IFERROR(ROUND(AA2701/AB2701-1,2),"")</f>
        <v>0</v>
      </c>
      <c r="AD2701" s="25">
        <v>1.67</v>
      </c>
      <c r="AE2701" s="25">
        <v>3.6299999999999999E-2</v>
      </c>
      <c r="AF2701" s="25">
        <v>0</v>
      </c>
      <c r="AG2701" s="25" t="s">
        <v>22</v>
      </c>
      <c r="AH2701" s="25">
        <v>0</v>
      </c>
      <c r="AI2701" s="25">
        <v>0</v>
      </c>
      <c r="AJ2701" s="25" t="s">
        <v>20</v>
      </c>
      <c r="AK2701" s="42" t="s">
        <v>19</v>
      </c>
      <c r="AL2701" s="25" t="s">
        <v>20</v>
      </c>
      <c r="AM2701" s="25">
        <v>1</v>
      </c>
      <c r="AN2701" s="25">
        <v>1500</v>
      </c>
      <c r="AO2701" s="25">
        <v>2200</v>
      </c>
      <c r="AP2701" s="25">
        <v>2200</v>
      </c>
      <c r="AQ2701" s="25">
        <v>1.67</v>
      </c>
      <c r="AR2701" s="94">
        <v>7.26</v>
      </c>
      <c r="AS2701" s="157" t="s">
        <v>22</v>
      </c>
      <c r="AT2701" s="93" t="s">
        <v>22</v>
      </c>
      <c r="AU2701" s="92" t="s">
        <v>22</v>
      </c>
      <c r="AV2701" s="91" t="s">
        <v>152</v>
      </c>
      <c r="AW2701" s="92" t="s">
        <v>48</v>
      </c>
      <c r="AX2701" s="92" t="s">
        <v>48</v>
      </c>
      <c r="AY2701" s="91" t="s">
        <v>152</v>
      </c>
      <c r="AZ2701" s="23"/>
      <c r="BA2701" s="25" t="s">
        <v>3137</v>
      </c>
      <c r="BB2701" t="s">
        <v>25</v>
      </c>
      <c r="BC2701" t="e">
        <v>#N/A</v>
      </c>
      <c r="BD2701" t="e">
        <f>IF(Z2701=BC2701,"OK")</f>
        <v>#N/A</v>
      </c>
      <c r="BE2701">
        <v>1.67</v>
      </c>
      <c r="BF2701">
        <v>3.6299999999999999E-2</v>
      </c>
      <c r="BG2701">
        <v>1500</v>
      </c>
      <c r="BH2701">
        <v>2200</v>
      </c>
      <c r="BI2701">
        <v>2200</v>
      </c>
      <c r="BJ2701">
        <v>1.67</v>
      </c>
      <c r="BK2701">
        <v>7.26</v>
      </c>
      <c r="BN2701" s="183"/>
    </row>
    <row r="2702" spans="1:66" ht="38.25" x14ac:dyDescent="0.25">
      <c r="A2702" s="51"/>
      <c r="B2702" s="94">
        <v>2689</v>
      </c>
      <c r="C2702" s="43">
        <v>1018234</v>
      </c>
      <c r="D2702" s="25"/>
      <c r="E2702" s="36" t="s">
        <v>3136</v>
      </c>
      <c r="F2702" s="151" t="s">
        <v>21</v>
      </c>
      <c r="G2702" s="41" t="s">
        <v>29</v>
      </c>
      <c r="H2702" s="46" t="str">
        <f>IFERROR(IFERROR(IF(SEARCH("Usystems",$E2702)&gt;0,"Usystems"),IF(SEARCH("RIIFO",$E2702)&gt;0,"RIIFO","Uponor")),"Uponor")</f>
        <v>Uponor</v>
      </c>
      <c r="I2702" s="25" t="str">
        <f>IFERROR(MID($D2702,1,7)+0,"")</f>
        <v/>
      </c>
      <c r="J2702" s="25" t="str">
        <f>IFERROR(MID($D2702,10,7)+0,"")</f>
        <v/>
      </c>
      <c r="K2702" s="25" t="str">
        <f>IFERROR(MID($D2702,19,7)+0,"")</f>
        <v/>
      </c>
      <c r="L2702" s="25" t="str">
        <f>IFERROR(MID($D2702,28,7)+0,"")</f>
        <v/>
      </c>
      <c r="M2702" s="25">
        <f>IF(IFERROR(MID($Q2702,1,7)+0,"")&lt;1130000,IF(INDEX(C:C,MATCH(LEFT(Q2702,7)+0,I:I,0))&lt;1130000,"",INDEX(C:C,MATCH(LEFT(Q2702,7)+0,I:I,0))),IFERROR(MID($Q2702,1,7)+0,""))</f>
        <v>1136729</v>
      </c>
      <c r="N2702" s="25" t="str">
        <f>IF(IFERROR(MID($Q2702,10,7)+0,"")&lt;1130000,"",IFERROR(MID($Q2702,10,7)+0,""))</f>
        <v/>
      </c>
      <c r="O2702" s="25" t="str">
        <f>IF(IFERROR(MID($Q2702,19,7)+0,"")&lt;1130000,"",IFERROR(MID($Q2702,19,7)+0,""))</f>
        <v/>
      </c>
      <c r="P2702" s="25">
        <f>IF(M2702="","",IF(N2702="",M2702,M2702&amp;", "&amp;N2702))</f>
        <v>1136729</v>
      </c>
      <c r="Q2702" s="25">
        <v>1136729</v>
      </c>
      <c r="R2702" s="25"/>
      <c r="S2702" s="35" t="s">
        <v>160</v>
      </c>
      <c r="T2702" s="25" t="s">
        <v>24</v>
      </c>
      <c r="U2702" s="185">
        <v>11947</v>
      </c>
      <c r="V2702" s="188">
        <v>11947</v>
      </c>
      <c r="W2702" s="189">
        <v>11947</v>
      </c>
      <c r="X2702" s="31">
        <v>11947</v>
      </c>
      <c r="Y2702" s="90">
        <f>IFERROR(ROUND(X2702/W2702-1,2),"")</f>
        <v>0</v>
      </c>
      <c r="Z2702" s="31" t="str">
        <f>IF(OR(S2702="VLD MLC components",S2702="VLD MLC pipes",S2702="VLD PEX components",S2702="VLD PEX pipes",S2702="VLD PHC components",S2702="VLD PHC pipes",S2702="Controls VLD"),"По запросу",X2702)</f>
        <v>По запросу</v>
      </c>
      <c r="AA2702" s="63">
        <f>ROUND(X2702/1.2,3)</f>
        <v>9955.8330000000005</v>
      </c>
      <c r="AB2702" s="23">
        <v>9955.8330000000005</v>
      </c>
      <c r="AC2702" s="190">
        <f>IFERROR(ROUND(AA2702/AB2702-1,2),"")</f>
        <v>0</v>
      </c>
      <c r="AD2702" s="25">
        <v>1.97</v>
      </c>
      <c r="AE2702" s="25">
        <v>3.6299999999999999E-2</v>
      </c>
      <c r="AF2702" s="25">
        <v>47</v>
      </c>
      <c r="AG2702" s="25">
        <v>47</v>
      </c>
      <c r="AH2702" s="25">
        <v>47</v>
      </c>
      <c r="AI2702" s="25">
        <v>47</v>
      </c>
      <c r="AJ2702" s="25" t="s">
        <v>20</v>
      </c>
      <c r="AK2702" s="22" t="s">
        <v>20</v>
      </c>
      <c r="AL2702" s="25" t="s">
        <v>20</v>
      </c>
      <c r="AM2702" s="25">
        <v>1</v>
      </c>
      <c r="AN2702" s="25">
        <v>1500</v>
      </c>
      <c r="AO2702" s="25">
        <v>2200</v>
      </c>
      <c r="AP2702" s="25">
        <v>2200</v>
      </c>
      <c r="AQ2702" s="25">
        <v>1.97</v>
      </c>
      <c r="AR2702" s="94">
        <v>7.26</v>
      </c>
      <c r="AS2702" s="157">
        <v>47</v>
      </c>
      <c r="AT2702" s="93" t="s">
        <v>22</v>
      </c>
      <c r="AU2702" s="92" t="s">
        <v>22</v>
      </c>
      <c r="AV2702" s="91" t="s">
        <v>152</v>
      </c>
      <c r="AW2702" s="92" t="s">
        <v>152</v>
      </c>
      <c r="AX2702" s="92" t="s">
        <v>48</v>
      </c>
      <c r="AY2702" s="91" t="s">
        <v>152</v>
      </c>
      <c r="AZ2702" s="23"/>
      <c r="BA2702" s="25" t="s">
        <v>3135</v>
      </c>
      <c r="BB2702" t="s">
        <v>25</v>
      </c>
      <c r="BC2702" t="s">
        <v>2629</v>
      </c>
      <c r="BD2702" t="str">
        <f>IF(Z2702=BC2702,"OK")</f>
        <v>OK</v>
      </c>
      <c r="BE2702">
        <v>1.97</v>
      </c>
      <c r="BF2702">
        <v>3.6299999999999999E-2</v>
      </c>
      <c r="BG2702">
        <v>1500</v>
      </c>
      <c r="BH2702">
        <v>2200</v>
      </c>
      <c r="BI2702">
        <v>2200</v>
      </c>
      <c r="BJ2702">
        <v>1.97</v>
      </c>
      <c r="BK2702">
        <v>7.26</v>
      </c>
      <c r="BN2702" s="183"/>
    </row>
    <row r="2703" spans="1:66" ht="38.25" x14ac:dyDescent="0.25">
      <c r="A2703" s="51"/>
      <c r="B2703" s="94">
        <v>2690</v>
      </c>
      <c r="C2703" s="43">
        <v>1018235</v>
      </c>
      <c r="D2703" s="25"/>
      <c r="E2703" s="36" t="s">
        <v>3134</v>
      </c>
      <c r="F2703" s="151" t="s">
        <v>21</v>
      </c>
      <c r="G2703" s="41" t="s">
        <v>29</v>
      </c>
      <c r="H2703" s="46" t="str">
        <f>IFERROR(IFERROR(IF(SEARCH("Usystems",$E2703)&gt;0,"Usystems"),IF(SEARCH("RIIFO",$E2703)&gt;0,"RIIFO","Uponor")),"Uponor")</f>
        <v>Uponor</v>
      </c>
      <c r="I2703" s="25" t="str">
        <f>IFERROR(MID($D2703,1,7)+0,"")</f>
        <v/>
      </c>
      <c r="J2703" s="25" t="str">
        <f>IFERROR(MID($D2703,10,7)+0,"")</f>
        <v/>
      </c>
      <c r="K2703" s="25" t="str">
        <f>IFERROR(MID($D2703,19,7)+0,"")</f>
        <v/>
      </c>
      <c r="L2703" s="25" t="str">
        <f>IFERROR(MID($D2703,28,7)+0,"")</f>
        <v/>
      </c>
      <c r="M2703" s="25">
        <f>IF(IFERROR(MID($Q2703,1,7)+0,"")&lt;1130000,IF(INDEX(C:C,MATCH(LEFT(Q2703,7)+0,I:I,0))&lt;1130000,"",INDEX(C:C,MATCH(LEFT(Q2703,7)+0,I:I,0))),IFERROR(MID($Q2703,1,7)+0,""))</f>
        <v>1136730</v>
      </c>
      <c r="N2703" s="25" t="str">
        <f>IF(IFERROR(MID($Q2703,10,7)+0,"")&lt;1130000,"",IFERROR(MID($Q2703,10,7)+0,""))</f>
        <v/>
      </c>
      <c r="O2703" s="25" t="str">
        <f>IF(IFERROR(MID($Q2703,19,7)+0,"")&lt;1130000,"",IFERROR(MID($Q2703,19,7)+0,""))</f>
        <v/>
      </c>
      <c r="P2703" s="25">
        <f>IF(M2703="","",IF(N2703="",M2703,M2703&amp;", "&amp;N2703))</f>
        <v>1136730</v>
      </c>
      <c r="Q2703" s="25">
        <v>1136730</v>
      </c>
      <c r="R2703" s="25"/>
      <c r="S2703" s="35" t="s">
        <v>160</v>
      </c>
      <c r="T2703" s="25" t="s">
        <v>24</v>
      </c>
      <c r="U2703" s="185">
        <v>15963</v>
      </c>
      <c r="V2703" s="188">
        <v>15963</v>
      </c>
      <c r="W2703" s="189">
        <v>15963</v>
      </c>
      <c r="X2703" s="31">
        <v>15963</v>
      </c>
      <c r="Y2703" s="90">
        <f>IFERROR(ROUND(X2703/W2703-1,2),"")</f>
        <v>0</v>
      </c>
      <c r="Z2703" s="31" t="str">
        <f>IF(OR(S2703="VLD MLC components",S2703="VLD MLC pipes",S2703="VLD PEX components",S2703="VLD PEX pipes",S2703="VLD PHC components",S2703="VLD PHC pipes",S2703="Controls VLD"),"По запросу",X2703)</f>
        <v>По запросу</v>
      </c>
      <c r="AA2703" s="63">
        <f>ROUND(X2703/1.2,3)</f>
        <v>13302.5</v>
      </c>
      <c r="AB2703" s="23">
        <v>13302.5</v>
      </c>
      <c r="AC2703" s="190">
        <f>IFERROR(ROUND(AA2703/AB2703-1,2),"")</f>
        <v>0</v>
      </c>
      <c r="AD2703" s="25">
        <v>2.72</v>
      </c>
      <c r="AE2703" s="25">
        <v>5.1839999999999997E-2</v>
      </c>
      <c r="AF2703" s="25">
        <v>30</v>
      </c>
      <c r="AG2703" s="25">
        <v>30</v>
      </c>
      <c r="AH2703" s="25">
        <v>30</v>
      </c>
      <c r="AI2703" s="25">
        <v>30</v>
      </c>
      <c r="AJ2703" s="25" t="s">
        <v>20</v>
      </c>
      <c r="AK2703" s="22" t="s">
        <v>20</v>
      </c>
      <c r="AL2703" s="25" t="s">
        <v>20</v>
      </c>
      <c r="AM2703" s="25">
        <v>1</v>
      </c>
      <c r="AN2703" s="25">
        <v>2000</v>
      </c>
      <c r="AO2703" s="25">
        <v>2200</v>
      </c>
      <c r="AP2703" s="25">
        <v>2200</v>
      </c>
      <c r="AQ2703" s="25">
        <v>2.72</v>
      </c>
      <c r="AR2703" s="94">
        <v>9.68</v>
      </c>
      <c r="AS2703" s="157">
        <v>19</v>
      </c>
      <c r="AT2703" s="93" t="s">
        <v>22</v>
      </c>
      <c r="AU2703" s="92" t="s">
        <v>22</v>
      </c>
      <c r="AV2703" s="91" t="s">
        <v>152</v>
      </c>
      <c r="AW2703" s="92" t="s">
        <v>152</v>
      </c>
      <c r="AX2703" s="92" t="s">
        <v>48</v>
      </c>
      <c r="AY2703" s="91" t="s">
        <v>152</v>
      </c>
      <c r="AZ2703" s="23"/>
      <c r="BA2703" s="25" t="s">
        <v>3133</v>
      </c>
      <c r="BB2703" t="s">
        <v>25</v>
      </c>
      <c r="BC2703" t="s">
        <v>2629</v>
      </c>
      <c r="BD2703" t="str">
        <f>IF(Z2703=BC2703,"OK")</f>
        <v>OK</v>
      </c>
      <c r="BE2703">
        <v>2.72</v>
      </c>
      <c r="BF2703">
        <v>5.1839999999999997E-2</v>
      </c>
      <c r="BG2703">
        <v>2000</v>
      </c>
      <c r="BH2703">
        <v>2200</v>
      </c>
      <c r="BI2703">
        <v>2200</v>
      </c>
      <c r="BJ2703">
        <v>2.72</v>
      </c>
      <c r="BK2703">
        <v>9.68</v>
      </c>
      <c r="BN2703" s="183"/>
    </row>
    <row r="2704" spans="1:66" ht="38.25" x14ac:dyDescent="0.25">
      <c r="A2704" s="51"/>
      <c r="B2704" s="94">
        <v>2691</v>
      </c>
      <c r="C2704" s="43">
        <v>1018236</v>
      </c>
      <c r="D2704" s="25"/>
      <c r="E2704" s="36" t="s">
        <v>3132</v>
      </c>
      <c r="F2704" s="151" t="s">
        <v>21</v>
      </c>
      <c r="G2704" s="41" t="s">
        <v>29</v>
      </c>
      <c r="H2704" s="46" t="str">
        <f>IFERROR(IFERROR(IF(SEARCH("Usystems",$E2704)&gt;0,"Usystems"),IF(SEARCH("RIIFO",$E2704)&gt;0,"RIIFO","Uponor")),"Uponor")</f>
        <v>Uponor</v>
      </c>
      <c r="I2704" s="25" t="str">
        <f>IFERROR(MID($D2704,1,7)+0,"")</f>
        <v/>
      </c>
      <c r="J2704" s="25" t="str">
        <f>IFERROR(MID($D2704,10,7)+0,"")</f>
        <v/>
      </c>
      <c r="K2704" s="25" t="str">
        <f>IFERROR(MID($D2704,19,7)+0,"")</f>
        <v/>
      </c>
      <c r="L2704" s="25" t="str">
        <f>IFERROR(MID($D2704,28,7)+0,"")</f>
        <v/>
      </c>
      <c r="M2704" s="25">
        <f>IF(IFERROR(MID($Q2704,1,7)+0,"")&lt;1130000,IF(INDEX(C:C,MATCH(LEFT(Q2704,7)+0,I:I,0))&lt;1130000,"",INDEX(C:C,MATCH(LEFT(Q2704,7)+0,I:I,0))),IFERROR(MID($Q2704,1,7)+0,""))</f>
        <v>1136731</v>
      </c>
      <c r="N2704" s="25" t="str">
        <f>IF(IFERROR(MID($Q2704,10,7)+0,"")&lt;1130000,"",IFERROR(MID($Q2704,10,7)+0,""))</f>
        <v/>
      </c>
      <c r="O2704" s="25" t="str">
        <f>IF(IFERROR(MID($Q2704,19,7)+0,"")&lt;1130000,"",IFERROR(MID($Q2704,19,7)+0,""))</f>
        <v/>
      </c>
      <c r="P2704" s="25">
        <f>IF(M2704="","",IF(N2704="",M2704,M2704&amp;", "&amp;N2704))</f>
        <v>1136731</v>
      </c>
      <c r="Q2704" s="25">
        <v>1136731</v>
      </c>
      <c r="R2704" s="25"/>
      <c r="S2704" s="35" t="s">
        <v>160</v>
      </c>
      <c r="T2704" s="25" t="s">
        <v>24</v>
      </c>
      <c r="U2704" s="185">
        <v>17623</v>
      </c>
      <c r="V2704" s="188">
        <v>17623</v>
      </c>
      <c r="W2704" s="189">
        <v>17623</v>
      </c>
      <c r="X2704" s="31">
        <v>17623</v>
      </c>
      <c r="Y2704" s="90">
        <f>IFERROR(ROUND(X2704/W2704-1,2),"")</f>
        <v>0</v>
      </c>
      <c r="Z2704" s="31" t="str">
        <f>IF(OR(S2704="VLD MLC components",S2704="VLD MLC pipes",S2704="VLD PEX components",S2704="VLD PEX pipes",S2704="VLD PHC components",S2704="VLD PHC pipes",S2704="Controls VLD"),"По запросу",X2704)</f>
        <v>По запросу</v>
      </c>
      <c r="AA2704" s="63">
        <f>ROUND(X2704/1.2,3)</f>
        <v>14685.833000000001</v>
      </c>
      <c r="AB2704" s="23">
        <v>14685.833000000001</v>
      </c>
      <c r="AC2704" s="190">
        <f>IFERROR(ROUND(AA2704/AB2704-1,2),"")</f>
        <v>0</v>
      </c>
      <c r="AD2704" s="25">
        <v>3.14</v>
      </c>
      <c r="AE2704" s="25">
        <v>6.2920000000000004E-2</v>
      </c>
      <c r="AF2704" s="25">
        <v>184</v>
      </c>
      <c r="AG2704" s="25">
        <v>184</v>
      </c>
      <c r="AH2704" s="25">
        <v>184</v>
      </c>
      <c r="AI2704" s="25">
        <v>184</v>
      </c>
      <c r="AJ2704" s="25" t="s">
        <v>20</v>
      </c>
      <c r="AK2704" s="22" t="s">
        <v>20</v>
      </c>
      <c r="AL2704" s="25" t="s">
        <v>20</v>
      </c>
      <c r="AM2704" s="25">
        <v>1</v>
      </c>
      <c r="AN2704" s="25">
        <v>2000</v>
      </c>
      <c r="AO2704" s="25">
        <v>2200</v>
      </c>
      <c r="AP2704" s="25">
        <v>2200</v>
      </c>
      <c r="AQ2704" s="25">
        <v>3.14</v>
      </c>
      <c r="AR2704" s="94">
        <v>9.68</v>
      </c>
      <c r="AS2704" s="157">
        <v>10</v>
      </c>
      <c r="AT2704" s="93" t="s">
        <v>22</v>
      </c>
      <c r="AU2704" s="92" t="s">
        <v>22</v>
      </c>
      <c r="AV2704" s="91" t="s">
        <v>152</v>
      </c>
      <c r="AW2704" s="92" t="s">
        <v>152</v>
      </c>
      <c r="AX2704" s="92" t="s">
        <v>48</v>
      </c>
      <c r="AY2704" s="91" t="s">
        <v>152</v>
      </c>
      <c r="AZ2704" s="23"/>
      <c r="BA2704" s="25" t="s">
        <v>3131</v>
      </c>
      <c r="BB2704" t="s">
        <v>25</v>
      </c>
      <c r="BC2704" t="s">
        <v>2629</v>
      </c>
      <c r="BD2704" t="str">
        <f>IF(Z2704=BC2704,"OK")</f>
        <v>OK</v>
      </c>
      <c r="BE2704">
        <v>3.14</v>
      </c>
      <c r="BF2704">
        <v>6.2920000000000004E-2</v>
      </c>
      <c r="BG2704">
        <v>2000</v>
      </c>
      <c r="BH2704">
        <v>2200</v>
      </c>
      <c r="BI2704">
        <v>2200</v>
      </c>
      <c r="BJ2704">
        <v>3.14</v>
      </c>
      <c r="BK2704">
        <v>9.68</v>
      </c>
      <c r="BN2704" s="183"/>
    </row>
    <row r="2705" spans="1:66" ht="25.5" x14ac:dyDescent="0.25">
      <c r="A2705" s="51"/>
      <c r="B2705" s="94">
        <v>2692</v>
      </c>
      <c r="C2705" s="43">
        <v>1018237</v>
      </c>
      <c r="D2705" s="25"/>
      <c r="E2705" s="36" t="s">
        <v>3130</v>
      </c>
      <c r="F2705" s="151" t="s">
        <v>21</v>
      </c>
      <c r="G2705" s="41" t="s">
        <v>27</v>
      </c>
      <c r="H2705" s="46" t="str">
        <f>IFERROR(IFERROR(IF(SEARCH("Usystems",$E2705)&gt;0,"Usystems"),IF(SEARCH("RIIFO",$E2705)&gt;0,"RIIFO","Uponor")),"Uponor")</f>
        <v>Uponor</v>
      </c>
      <c r="I2705" s="25" t="str">
        <f>IFERROR(MID($D2705,1,7)+0,"")</f>
        <v/>
      </c>
      <c r="J2705" s="25" t="str">
        <f>IFERROR(MID($D2705,10,7)+0,"")</f>
        <v/>
      </c>
      <c r="K2705" s="25" t="str">
        <f>IFERROR(MID($D2705,19,7)+0,"")</f>
        <v/>
      </c>
      <c r="L2705" s="25" t="str">
        <f>IFERROR(MID($D2705,28,7)+0,"")</f>
        <v/>
      </c>
      <c r="M2705" s="25">
        <f>IF(IFERROR(MID($Q2705,1,7)+0,"")&lt;1130000,IF(INDEX(C:C,MATCH(LEFT(Q2705,7)+0,I:I,0))&lt;1130000,"",INDEX(C:C,MATCH(LEFT(Q2705,7)+0,I:I,0))),IFERROR(MID($Q2705,1,7)+0,""))</f>
        <v>1136732</v>
      </c>
      <c r="N2705" s="25" t="str">
        <f>IF(IFERROR(MID($Q2705,10,7)+0,"")&lt;1130000,"",IFERROR(MID($Q2705,10,7)+0,""))</f>
        <v/>
      </c>
      <c r="O2705" s="25" t="str">
        <f>IF(IFERROR(MID($Q2705,19,7)+0,"")&lt;1130000,"",IFERROR(MID($Q2705,19,7)+0,""))</f>
        <v/>
      </c>
      <c r="P2705" s="25">
        <f>IF(M2705="","",IF(N2705="",M2705,M2705&amp;", "&amp;N2705))</f>
        <v>1136732</v>
      </c>
      <c r="Q2705" s="25">
        <v>1136732</v>
      </c>
      <c r="R2705" s="25"/>
      <c r="S2705" s="35" t="s">
        <v>160</v>
      </c>
      <c r="T2705" s="25" t="s">
        <v>24</v>
      </c>
      <c r="U2705" s="185">
        <v>20658</v>
      </c>
      <c r="V2705" s="188">
        <v>20658</v>
      </c>
      <c r="W2705" s="189">
        <v>20658</v>
      </c>
      <c r="X2705" s="31">
        <v>20658</v>
      </c>
      <c r="Y2705" s="90">
        <f>IFERROR(ROUND(X2705/W2705-1,2),"")</f>
        <v>0</v>
      </c>
      <c r="Z2705" s="31" t="str">
        <f>IF(OR(S2705="VLD MLC components",S2705="VLD MLC pipes",S2705="VLD PEX components",S2705="VLD PEX pipes",S2705="VLD PHC components",S2705="VLD PHC pipes",S2705="Controls VLD"),"По запросу",X2705)</f>
        <v>По запросу</v>
      </c>
      <c r="AA2705" s="63">
        <f>ROUND(X2705/1.2,3)</f>
        <v>17215</v>
      </c>
      <c r="AB2705" s="23">
        <v>17215</v>
      </c>
      <c r="AC2705" s="190">
        <f>IFERROR(ROUND(AA2705/AB2705-1,2),"")</f>
        <v>0</v>
      </c>
      <c r="AD2705" s="25">
        <v>4.1399999999999997</v>
      </c>
      <c r="AE2705" s="25">
        <v>6.2920000000000004E-2</v>
      </c>
      <c r="AF2705" s="25">
        <v>79</v>
      </c>
      <c r="AG2705" s="25">
        <v>79</v>
      </c>
      <c r="AH2705" s="25">
        <v>79</v>
      </c>
      <c r="AI2705" s="25">
        <v>79</v>
      </c>
      <c r="AJ2705" s="25" t="s">
        <v>20</v>
      </c>
      <c r="AK2705" s="22" t="s">
        <v>20</v>
      </c>
      <c r="AL2705" s="25" t="s">
        <v>20</v>
      </c>
      <c r="AM2705" s="25">
        <v>1</v>
      </c>
      <c r="AN2705" s="25">
        <v>2000</v>
      </c>
      <c r="AO2705" s="25">
        <v>2200</v>
      </c>
      <c r="AP2705" s="25">
        <v>2200</v>
      </c>
      <c r="AQ2705" s="25">
        <v>4.1399999999999997</v>
      </c>
      <c r="AR2705" s="94">
        <v>9.68</v>
      </c>
      <c r="AS2705" s="157">
        <v>14</v>
      </c>
      <c r="AT2705" s="93" t="s">
        <v>22</v>
      </c>
      <c r="AU2705" s="92" t="s">
        <v>22</v>
      </c>
      <c r="AV2705" s="91" t="s">
        <v>152</v>
      </c>
      <c r="AW2705" s="92" t="s">
        <v>152</v>
      </c>
      <c r="AX2705" s="92" t="s">
        <v>48</v>
      </c>
      <c r="AY2705" s="91" t="s">
        <v>152</v>
      </c>
      <c r="AZ2705" s="23"/>
      <c r="BA2705" s="25" t="s">
        <v>3129</v>
      </c>
      <c r="BB2705" t="s">
        <v>25</v>
      </c>
      <c r="BC2705" t="s">
        <v>2629</v>
      </c>
      <c r="BD2705" t="str">
        <f>IF(Z2705=BC2705,"OK")</f>
        <v>OK</v>
      </c>
      <c r="BE2705">
        <v>4.1399999999999997</v>
      </c>
      <c r="BF2705">
        <v>6.2920000000000004E-2</v>
      </c>
      <c r="BG2705">
        <v>2000</v>
      </c>
      <c r="BH2705">
        <v>2200</v>
      </c>
      <c r="BI2705">
        <v>2200</v>
      </c>
      <c r="BJ2705">
        <v>4.1399999999999997</v>
      </c>
      <c r="BK2705">
        <v>9.68</v>
      </c>
      <c r="BN2705" s="183"/>
    </row>
    <row r="2706" spans="1:66" ht="38.25" x14ac:dyDescent="0.25">
      <c r="A2706" s="51"/>
      <c r="B2706" s="94">
        <v>2693</v>
      </c>
      <c r="C2706" s="43">
        <v>1062886</v>
      </c>
      <c r="D2706" s="25"/>
      <c r="E2706" s="36" t="s">
        <v>3128</v>
      </c>
      <c r="F2706" s="151" t="s">
        <v>21</v>
      </c>
      <c r="G2706" s="41" t="s">
        <v>29</v>
      </c>
      <c r="H2706" s="46" t="str">
        <f>IFERROR(IFERROR(IF(SEARCH("Usystems",$E2706)&gt;0,"Usystems"),IF(SEARCH("RIIFO",$E2706)&gt;0,"RIIFO","Uponor")),"Uponor")</f>
        <v>Uponor</v>
      </c>
      <c r="I2706" s="25" t="str">
        <f>IFERROR(MID($D2706,1,7)+0,"")</f>
        <v/>
      </c>
      <c r="J2706" s="25" t="str">
        <f>IFERROR(MID($D2706,10,7)+0,"")</f>
        <v/>
      </c>
      <c r="K2706" s="25" t="str">
        <f>IFERROR(MID($D2706,19,7)+0,"")</f>
        <v/>
      </c>
      <c r="L2706" s="25" t="str">
        <f>IFERROR(MID($D2706,28,7)+0,"")</f>
        <v/>
      </c>
      <c r="M2706" s="25">
        <f>IF(IFERROR(MID($Q2706,1,7)+0,"")&lt;1130000,IF(INDEX(C:C,MATCH(LEFT(Q2706,7)+0,I:I,0))&lt;1130000,"",INDEX(C:C,MATCH(LEFT(Q2706,7)+0,I:I,0))),IFERROR(MID($Q2706,1,7)+0,""))</f>
        <v>1136733</v>
      </c>
      <c r="N2706" s="25" t="str">
        <f>IF(IFERROR(MID($Q2706,10,7)+0,"")&lt;1130000,"",IFERROR(MID($Q2706,10,7)+0,""))</f>
        <v/>
      </c>
      <c r="O2706" s="25" t="str">
        <f>IF(IFERROR(MID($Q2706,19,7)+0,"")&lt;1130000,"",IFERROR(MID($Q2706,19,7)+0,""))</f>
        <v/>
      </c>
      <c r="P2706" s="25">
        <f>IF(M2706="","",IF(N2706="",M2706,M2706&amp;", "&amp;N2706))</f>
        <v>1136733</v>
      </c>
      <c r="Q2706" s="25">
        <v>1136733</v>
      </c>
      <c r="R2706" s="25"/>
      <c r="S2706" s="35" t="s">
        <v>160</v>
      </c>
      <c r="T2706" s="25" t="s">
        <v>24</v>
      </c>
      <c r="U2706" s="185">
        <v>27996</v>
      </c>
      <c r="V2706" s="188">
        <v>27996</v>
      </c>
      <c r="W2706" s="189">
        <v>27996</v>
      </c>
      <c r="X2706" s="31">
        <v>27996</v>
      </c>
      <c r="Y2706" s="90">
        <f>IFERROR(ROUND(X2706/W2706-1,2),"")</f>
        <v>0</v>
      </c>
      <c r="Z2706" s="31" t="str">
        <f>IF(OR(S2706="VLD MLC components",S2706="VLD MLC pipes",S2706="VLD PEX components",S2706="VLD PEX pipes",S2706="VLD PHC components",S2706="VLD PHC pipes",S2706="Controls VLD"),"По запросу",X2706)</f>
        <v>По запросу</v>
      </c>
      <c r="AA2706" s="63">
        <f>ROUND(X2706/1.2,3)</f>
        <v>23330</v>
      </c>
      <c r="AB2706" s="23">
        <v>23330</v>
      </c>
      <c r="AC2706" s="190">
        <f>IFERROR(ROUND(AA2706/AB2706-1,2),"")</f>
        <v>0</v>
      </c>
      <c r="AD2706" s="25">
        <v>5.75</v>
      </c>
      <c r="AE2706" s="25">
        <v>9.0200000000000002E-2</v>
      </c>
      <c r="AF2706" s="25">
        <v>190</v>
      </c>
      <c r="AG2706" s="25">
        <v>190</v>
      </c>
      <c r="AH2706" s="25">
        <v>190</v>
      </c>
      <c r="AI2706" s="25">
        <v>190</v>
      </c>
      <c r="AJ2706" s="25" t="s">
        <v>20</v>
      </c>
      <c r="AK2706" s="22" t="s">
        <v>20</v>
      </c>
      <c r="AL2706" s="25" t="s">
        <v>20</v>
      </c>
      <c r="AM2706" s="25">
        <v>1</v>
      </c>
      <c r="AN2706" s="25">
        <v>2200</v>
      </c>
      <c r="AO2706" s="25">
        <v>1600</v>
      </c>
      <c r="AP2706" s="25">
        <v>2050</v>
      </c>
      <c r="AQ2706" s="25">
        <v>5.75</v>
      </c>
      <c r="AR2706" s="94">
        <v>7.2160000000000002</v>
      </c>
      <c r="AS2706" s="157">
        <v>8</v>
      </c>
      <c r="AT2706" s="93" t="s">
        <v>22</v>
      </c>
      <c r="AU2706" s="92" t="s">
        <v>22</v>
      </c>
      <c r="AV2706" s="91" t="s">
        <v>152</v>
      </c>
      <c r="AW2706" s="92" t="s">
        <v>152</v>
      </c>
      <c r="AX2706" s="92" t="s">
        <v>48</v>
      </c>
      <c r="AY2706" s="91" t="s">
        <v>152</v>
      </c>
      <c r="AZ2706" s="23"/>
      <c r="BA2706" s="25" t="s">
        <v>3127</v>
      </c>
      <c r="BB2706" t="s">
        <v>25</v>
      </c>
      <c r="BC2706" t="s">
        <v>2629</v>
      </c>
      <c r="BD2706" t="str">
        <f>IF(Z2706=BC2706,"OK")</f>
        <v>OK</v>
      </c>
      <c r="BE2706">
        <v>5.75</v>
      </c>
      <c r="BF2706">
        <v>9.0200000000000002E-2</v>
      </c>
      <c r="BG2706">
        <v>2200</v>
      </c>
      <c r="BH2706">
        <v>1600</v>
      </c>
      <c r="BI2706">
        <v>2050</v>
      </c>
      <c r="BJ2706">
        <v>5.75</v>
      </c>
      <c r="BK2706">
        <v>7.2160000000000002</v>
      </c>
      <c r="BN2706" s="183"/>
    </row>
    <row r="2707" spans="1:66" ht="25.5" x14ac:dyDescent="0.25">
      <c r="A2707" s="51"/>
      <c r="B2707" s="94">
        <v>2694</v>
      </c>
      <c r="C2707" s="43">
        <v>1018238</v>
      </c>
      <c r="D2707" s="25"/>
      <c r="E2707" s="36" t="s">
        <v>3126</v>
      </c>
      <c r="F2707" s="151" t="s">
        <v>21</v>
      </c>
      <c r="G2707" s="41" t="s">
        <v>27</v>
      </c>
      <c r="H2707" s="46" t="str">
        <f>IFERROR(IFERROR(IF(SEARCH("Usystems",$E2707)&gt;0,"Usystems"),IF(SEARCH("RIIFO",$E2707)&gt;0,"RIIFO","Uponor")),"Uponor")</f>
        <v>Uponor</v>
      </c>
      <c r="I2707" s="25" t="str">
        <f>IFERROR(MID($D2707,1,7)+0,"")</f>
        <v/>
      </c>
      <c r="J2707" s="25" t="str">
        <f>IFERROR(MID($D2707,10,7)+0,"")</f>
        <v/>
      </c>
      <c r="K2707" s="25" t="str">
        <f>IFERROR(MID($D2707,19,7)+0,"")</f>
        <v/>
      </c>
      <c r="L2707" s="25" t="str">
        <f>IFERROR(MID($D2707,28,7)+0,"")</f>
        <v/>
      </c>
      <c r="M2707" s="25">
        <f>IF(IFERROR(MID($Q2707,1,7)+0,"")&lt;1130000,IF(INDEX(C:C,MATCH(LEFT(Q2707,7)+0,I:I,0))&lt;1130000,"",INDEX(C:C,MATCH(LEFT(Q2707,7)+0,I:I,0))),IFERROR(MID($Q2707,1,7)+0,""))</f>
        <v>1136734</v>
      </c>
      <c r="N2707" s="25" t="str">
        <f>IF(IFERROR(MID($Q2707,10,7)+0,"")&lt;1130000,"",IFERROR(MID($Q2707,10,7)+0,""))</f>
        <v/>
      </c>
      <c r="O2707" s="25" t="str">
        <f>IF(IFERROR(MID($Q2707,19,7)+0,"")&lt;1130000,"",IFERROR(MID($Q2707,19,7)+0,""))</f>
        <v/>
      </c>
      <c r="P2707" s="25">
        <f>IF(M2707="","",IF(N2707="",M2707,M2707&amp;", "&amp;N2707))</f>
        <v>1136734</v>
      </c>
      <c r="Q2707" s="25">
        <v>1136734</v>
      </c>
      <c r="R2707" s="25"/>
      <c r="S2707" s="35" t="s">
        <v>67</v>
      </c>
      <c r="T2707" s="25" t="s">
        <v>24</v>
      </c>
      <c r="U2707" s="185">
        <v>5867</v>
      </c>
      <c r="V2707" s="188">
        <v>5867</v>
      </c>
      <c r="W2707" s="189">
        <v>5867</v>
      </c>
      <c r="X2707" s="31">
        <v>5867</v>
      </c>
      <c r="Y2707" s="90">
        <f>IFERROR(ROUND(X2707/W2707-1,2),"")</f>
        <v>0</v>
      </c>
      <c r="Z2707" s="31">
        <f>IF(OR(S2707="VLD MLC components",S2707="VLD MLC pipes",S2707="VLD PEX components",S2707="VLD PEX pipes",S2707="VLD PHC components",S2707="VLD PHC pipes",S2707="Controls VLD"),"По запросу",X2707)</f>
        <v>5867</v>
      </c>
      <c r="AA2707" s="63">
        <f>ROUND(X2707/1.2,3)</f>
        <v>4889.1670000000004</v>
      </c>
      <c r="AB2707" s="23">
        <v>4889.1670000000004</v>
      </c>
      <c r="AC2707" s="190">
        <f>IFERROR(ROUND(AA2707/AB2707-1,2),"")</f>
        <v>0</v>
      </c>
      <c r="AD2707" s="25">
        <v>1.36</v>
      </c>
      <c r="AE2707" s="25">
        <v>3.6299999999999999E-2</v>
      </c>
      <c r="AF2707" s="25">
        <v>0</v>
      </c>
      <c r="AG2707" s="25" t="s">
        <v>22</v>
      </c>
      <c r="AH2707" s="25">
        <v>0</v>
      </c>
      <c r="AI2707" s="25">
        <v>0</v>
      </c>
      <c r="AJ2707" s="25" t="s">
        <v>20</v>
      </c>
      <c r="AK2707" s="42" t="s">
        <v>19</v>
      </c>
      <c r="AL2707" s="25" t="s">
        <v>20</v>
      </c>
      <c r="AM2707" s="25">
        <v>1</v>
      </c>
      <c r="AN2707" s="25">
        <v>1500</v>
      </c>
      <c r="AO2707" s="25">
        <v>2200</v>
      </c>
      <c r="AP2707" s="25">
        <v>2200</v>
      </c>
      <c r="AQ2707" s="25">
        <v>1.36</v>
      </c>
      <c r="AR2707" s="94">
        <v>7.26</v>
      </c>
      <c r="AS2707" s="157" t="s">
        <v>22</v>
      </c>
      <c r="AT2707" s="93" t="s">
        <v>22</v>
      </c>
      <c r="AU2707" s="92" t="s">
        <v>22</v>
      </c>
      <c r="AV2707" s="91" t="s">
        <v>152</v>
      </c>
      <c r="AW2707" s="92" t="s">
        <v>152</v>
      </c>
      <c r="AX2707" s="92" t="s">
        <v>48</v>
      </c>
      <c r="AY2707" s="91" t="s">
        <v>152</v>
      </c>
      <c r="AZ2707" s="23"/>
      <c r="BA2707" s="25" t="s">
        <v>3125</v>
      </c>
      <c r="BB2707" t="s">
        <v>25</v>
      </c>
      <c r="BC2707" t="e">
        <v>#N/A</v>
      </c>
      <c r="BD2707" t="e">
        <f>IF(Z2707=BC2707,"OK")</f>
        <v>#N/A</v>
      </c>
      <c r="BE2707">
        <v>1.36</v>
      </c>
      <c r="BF2707">
        <v>3.6299999999999999E-2</v>
      </c>
      <c r="BG2707">
        <v>1500</v>
      </c>
      <c r="BH2707">
        <v>2200</v>
      </c>
      <c r="BI2707">
        <v>2200</v>
      </c>
      <c r="BJ2707">
        <v>1.36</v>
      </c>
      <c r="BK2707">
        <v>7.26</v>
      </c>
      <c r="BN2707" s="183"/>
    </row>
    <row r="2708" spans="1:66" ht="38.25" x14ac:dyDescent="0.25">
      <c r="A2708" s="51"/>
      <c r="B2708" s="94">
        <v>2695</v>
      </c>
      <c r="C2708" s="43">
        <v>1018239</v>
      </c>
      <c r="D2708" s="25"/>
      <c r="E2708" s="36" t="s">
        <v>3124</v>
      </c>
      <c r="F2708" s="151" t="s">
        <v>21</v>
      </c>
      <c r="G2708" s="41" t="s">
        <v>29</v>
      </c>
      <c r="H2708" s="46" t="str">
        <f>IFERROR(IFERROR(IF(SEARCH("Usystems",$E2708)&gt;0,"Usystems"),IF(SEARCH("RIIFO",$E2708)&gt;0,"RIIFO","Uponor")),"Uponor")</f>
        <v>Uponor</v>
      </c>
      <c r="I2708" s="25" t="str">
        <f>IFERROR(MID($D2708,1,7)+0,"")</f>
        <v/>
      </c>
      <c r="J2708" s="25" t="str">
        <f>IFERROR(MID($D2708,10,7)+0,"")</f>
        <v/>
      </c>
      <c r="K2708" s="25" t="str">
        <f>IFERROR(MID($D2708,19,7)+0,"")</f>
        <v/>
      </c>
      <c r="L2708" s="25" t="str">
        <f>IFERROR(MID($D2708,28,7)+0,"")</f>
        <v/>
      </c>
      <c r="M2708" s="25">
        <f>IF(IFERROR(MID($Q2708,1,7)+0,"")&lt;1130000,IF(INDEX(C:C,MATCH(LEFT(Q2708,7)+0,I:I,0))&lt;1130000,"",INDEX(C:C,MATCH(LEFT(Q2708,7)+0,I:I,0))),IFERROR(MID($Q2708,1,7)+0,""))</f>
        <v>1136735</v>
      </c>
      <c r="N2708" s="25" t="str">
        <f>IF(IFERROR(MID($Q2708,10,7)+0,"")&lt;1130000,"",IFERROR(MID($Q2708,10,7)+0,""))</f>
        <v/>
      </c>
      <c r="O2708" s="25" t="str">
        <f>IF(IFERROR(MID($Q2708,19,7)+0,"")&lt;1130000,"",IFERROR(MID($Q2708,19,7)+0,""))</f>
        <v/>
      </c>
      <c r="P2708" s="25">
        <f>IF(M2708="","",IF(N2708="",M2708,M2708&amp;", "&amp;N2708))</f>
        <v>1136735</v>
      </c>
      <c r="Q2708" s="25">
        <v>1136735</v>
      </c>
      <c r="R2708" s="25"/>
      <c r="S2708" s="35" t="s">
        <v>67</v>
      </c>
      <c r="T2708" s="25" t="s">
        <v>24</v>
      </c>
      <c r="U2708" s="185">
        <v>6487</v>
      </c>
      <c r="V2708" s="188">
        <v>6487</v>
      </c>
      <c r="W2708" s="189">
        <v>6487</v>
      </c>
      <c r="X2708" s="31">
        <v>6487</v>
      </c>
      <c r="Y2708" s="90">
        <f>IFERROR(ROUND(X2708/W2708-1,2),"")</f>
        <v>0</v>
      </c>
      <c r="Z2708" s="31">
        <f>IF(OR(S2708="VLD MLC components",S2708="VLD MLC pipes",S2708="VLD PEX components",S2708="VLD PEX pipes",S2708="VLD PHC components",S2708="VLD PHC pipes",S2708="Controls VLD"),"По запросу",X2708)</f>
        <v>6487</v>
      </c>
      <c r="AA2708" s="63">
        <f>ROUND(X2708/1.2,3)</f>
        <v>5405.8329999999996</v>
      </c>
      <c r="AB2708" s="23">
        <v>5405.8329999999996</v>
      </c>
      <c r="AC2708" s="190">
        <f>IFERROR(ROUND(AA2708/AB2708-1,2),"")</f>
        <v>0</v>
      </c>
      <c r="AD2708" s="25">
        <v>1.43</v>
      </c>
      <c r="AE2708" s="25">
        <v>3.6299999999999999E-2</v>
      </c>
      <c r="AF2708" s="25">
        <v>0</v>
      </c>
      <c r="AG2708" s="25" t="s">
        <v>22</v>
      </c>
      <c r="AH2708" s="25">
        <v>0</v>
      </c>
      <c r="AI2708" s="25">
        <v>0</v>
      </c>
      <c r="AJ2708" s="25" t="s">
        <v>20</v>
      </c>
      <c r="AK2708" s="42" t="s">
        <v>19</v>
      </c>
      <c r="AL2708" s="25" t="s">
        <v>20</v>
      </c>
      <c r="AM2708" s="25">
        <v>1</v>
      </c>
      <c r="AN2708" s="25">
        <v>1500</v>
      </c>
      <c r="AO2708" s="25">
        <v>2200</v>
      </c>
      <c r="AP2708" s="25">
        <v>2200</v>
      </c>
      <c r="AQ2708" s="25">
        <v>1.43</v>
      </c>
      <c r="AR2708" s="94">
        <v>7.26</v>
      </c>
      <c r="AS2708" s="157">
        <v>11</v>
      </c>
      <c r="AT2708" s="93" t="s">
        <v>22</v>
      </c>
      <c r="AU2708" s="92" t="s">
        <v>22</v>
      </c>
      <c r="AV2708" s="91" t="s">
        <v>152</v>
      </c>
      <c r="AW2708" s="92" t="s">
        <v>152</v>
      </c>
      <c r="AX2708" s="92" t="s">
        <v>48</v>
      </c>
      <c r="AY2708" s="91" t="s">
        <v>152</v>
      </c>
      <c r="AZ2708" s="23"/>
      <c r="BA2708" s="25" t="s">
        <v>3123</v>
      </c>
      <c r="BB2708" t="s">
        <v>25</v>
      </c>
      <c r="BC2708" t="e">
        <v>#N/A</v>
      </c>
      <c r="BD2708" t="e">
        <f>IF(Z2708=BC2708,"OK")</f>
        <v>#N/A</v>
      </c>
      <c r="BE2708">
        <v>1.43</v>
      </c>
      <c r="BF2708">
        <v>3.6299999999999999E-2</v>
      </c>
      <c r="BG2708">
        <v>1500</v>
      </c>
      <c r="BH2708">
        <v>2200</v>
      </c>
      <c r="BI2708">
        <v>2200</v>
      </c>
      <c r="BJ2708">
        <v>1.43</v>
      </c>
      <c r="BK2708">
        <v>7.26</v>
      </c>
      <c r="BN2708" s="183"/>
    </row>
    <row r="2709" spans="1:66" ht="38.25" x14ac:dyDescent="0.25">
      <c r="A2709" s="51"/>
      <c r="B2709" s="94">
        <v>2696</v>
      </c>
      <c r="C2709" s="43">
        <v>1018240</v>
      </c>
      <c r="D2709" s="25"/>
      <c r="E2709" s="36" t="s">
        <v>3122</v>
      </c>
      <c r="F2709" s="151" t="s">
        <v>21</v>
      </c>
      <c r="G2709" s="41" t="s">
        <v>29</v>
      </c>
      <c r="H2709" s="46" t="str">
        <f>IFERROR(IFERROR(IF(SEARCH("Usystems",$E2709)&gt;0,"Usystems"),IF(SEARCH("RIIFO",$E2709)&gt;0,"RIIFO","Uponor")),"Uponor")</f>
        <v>Uponor</v>
      </c>
      <c r="I2709" s="25" t="str">
        <f>IFERROR(MID($D2709,1,7)+0,"")</f>
        <v/>
      </c>
      <c r="J2709" s="25" t="str">
        <f>IFERROR(MID($D2709,10,7)+0,"")</f>
        <v/>
      </c>
      <c r="K2709" s="25" t="str">
        <f>IFERROR(MID($D2709,19,7)+0,"")</f>
        <v/>
      </c>
      <c r="L2709" s="25" t="str">
        <f>IFERROR(MID($D2709,28,7)+0,"")</f>
        <v/>
      </c>
      <c r="M2709" s="25">
        <f>IF(IFERROR(MID($Q2709,1,7)+0,"")&lt;1130000,IF(INDEX(C:C,MATCH(LEFT(Q2709,7)+0,I:I,0))&lt;1130000,"",INDEX(C:C,MATCH(LEFT(Q2709,7)+0,I:I,0))),IFERROR(MID($Q2709,1,7)+0,""))</f>
        <v>1136736</v>
      </c>
      <c r="N2709" s="25" t="str">
        <f>IF(IFERROR(MID($Q2709,10,7)+0,"")&lt;1130000,"",IFERROR(MID($Q2709,10,7)+0,""))</f>
        <v/>
      </c>
      <c r="O2709" s="25" t="str">
        <f>IF(IFERROR(MID($Q2709,19,7)+0,"")&lt;1130000,"",IFERROR(MID($Q2709,19,7)+0,""))</f>
        <v/>
      </c>
      <c r="P2709" s="25">
        <f>IF(M2709="","",IF(N2709="",M2709,M2709&amp;", "&amp;N2709))</f>
        <v>1136736</v>
      </c>
      <c r="Q2709" s="25">
        <v>1136736</v>
      </c>
      <c r="R2709" s="25"/>
      <c r="S2709" s="35" t="s">
        <v>67</v>
      </c>
      <c r="T2709" s="25" t="s">
        <v>24</v>
      </c>
      <c r="U2709" s="185">
        <v>7395</v>
      </c>
      <c r="V2709" s="188">
        <v>7395</v>
      </c>
      <c r="W2709" s="189">
        <v>7395</v>
      </c>
      <c r="X2709" s="31">
        <v>7395</v>
      </c>
      <c r="Y2709" s="90">
        <f>IFERROR(ROUND(X2709/W2709-1,2),"")</f>
        <v>0</v>
      </c>
      <c r="Z2709" s="31">
        <f>IF(OR(S2709="VLD MLC components",S2709="VLD MLC pipes",S2709="VLD PEX components",S2709="VLD PEX pipes",S2709="VLD PHC components",S2709="VLD PHC pipes",S2709="Controls VLD"),"По запросу",X2709)</f>
        <v>7395</v>
      </c>
      <c r="AA2709" s="63">
        <f>ROUND(X2709/1.2,3)</f>
        <v>6162.5</v>
      </c>
      <c r="AB2709" s="23">
        <v>6162.5</v>
      </c>
      <c r="AC2709" s="190">
        <f>IFERROR(ROUND(AA2709/AB2709-1,2),"")</f>
        <v>0</v>
      </c>
      <c r="AD2709" s="25">
        <v>2.08</v>
      </c>
      <c r="AE2709" s="25">
        <v>3.6299999999999999E-2</v>
      </c>
      <c r="AF2709" s="25">
        <v>25</v>
      </c>
      <c r="AG2709" s="25">
        <v>25</v>
      </c>
      <c r="AH2709" s="25">
        <v>25</v>
      </c>
      <c r="AI2709" s="25">
        <v>25</v>
      </c>
      <c r="AJ2709" s="25" t="s">
        <v>20</v>
      </c>
      <c r="AK2709" s="22" t="s">
        <v>20</v>
      </c>
      <c r="AL2709" s="25" t="s">
        <v>20</v>
      </c>
      <c r="AM2709" s="25">
        <v>1</v>
      </c>
      <c r="AN2709" s="25">
        <v>1500</v>
      </c>
      <c r="AO2709" s="25">
        <v>2200</v>
      </c>
      <c r="AP2709" s="25">
        <v>2200</v>
      </c>
      <c r="AQ2709" s="25">
        <v>2.08</v>
      </c>
      <c r="AR2709" s="94">
        <v>7.26</v>
      </c>
      <c r="AS2709" s="157">
        <v>7</v>
      </c>
      <c r="AT2709" s="93" t="s">
        <v>22</v>
      </c>
      <c r="AU2709" s="92" t="s">
        <v>22</v>
      </c>
      <c r="AV2709" s="91" t="s">
        <v>152</v>
      </c>
      <c r="AW2709" s="92" t="s">
        <v>152</v>
      </c>
      <c r="AX2709" s="92" t="s">
        <v>48</v>
      </c>
      <c r="AY2709" s="91" t="s">
        <v>152</v>
      </c>
      <c r="AZ2709" s="23"/>
      <c r="BA2709" s="25" t="s">
        <v>3121</v>
      </c>
      <c r="BB2709" t="s">
        <v>25</v>
      </c>
      <c r="BC2709">
        <v>7395</v>
      </c>
      <c r="BD2709" t="str">
        <f>IF(Z2709=BC2709,"OK")</f>
        <v>OK</v>
      </c>
      <c r="BE2709">
        <v>2.08</v>
      </c>
      <c r="BF2709">
        <v>3.6299999999999999E-2</v>
      </c>
      <c r="BG2709">
        <v>1500</v>
      </c>
      <c r="BH2709">
        <v>2200</v>
      </c>
      <c r="BI2709">
        <v>2200</v>
      </c>
      <c r="BJ2709">
        <v>2.08</v>
      </c>
      <c r="BK2709">
        <v>7.26</v>
      </c>
      <c r="BN2709" s="183"/>
    </row>
    <row r="2710" spans="1:66" ht="25.5" x14ac:dyDescent="0.25">
      <c r="A2710" s="51"/>
      <c r="B2710" s="94">
        <v>2697</v>
      </c>
      <c r="C2710" s="43">
        <v>1018241</v>
      </c>
      <c r="D2710" s="25"/>
      <c r="E2710" s="36" t="s">
        <v>3120</v>
      </c>
      <c r="F2710" s="151" t="s">
        <v>21</v>
      </c>
      <c r="G2710" s="41" t="s">
        <v>27</v>
      </c>
      <c r="H2710" s="46" t="str">
        <f>IFERROR(IFERROR(IF(SEARCH("Usystems",$E2710)&gt;0,"Usystems"),IF(SEARCH("RIIFO",$E2710)&gt;0,"RIIFO","Uponor")),"Uponor")</f>
        <v>Uponor</v>
      </c>
      <c r="I2710" s="25" t="str">
        <f>IFERROR(MID($D2710,1,7)+0,"")</f>
        <v/>
      </c>
      <c r="J2710" s="25" t="str">
        <f>IFERROR(MID($D2710,10,7)+0,"")</f>
        <v/>
      </c>
      <c r="K2710" s="25" t="str">
        <f>IFERROR(MID($D2710,19,7)+0,"")</f>
        <v/>
      </c>
      <c r="L2710" s="25" t="str">
        <f>IFERROR(MID($D2710,28,7)+0,"")</f>
        <v/>
      </c>
      <c r="M2710" s="25">
        <f>IF(IFERROR(MID($Q2710,1,7)+0,"")&lt;1130000,IF(INDEX(C:C,MATCH(LEFT(Q2710,7)+0,I:I,0))&lt;1130000,"",INDEX(C:C,MATCH(LEFT(Q2710,7)+0,I:I,0))),IFERROR(MID($Q2710,1,7)+0,""))</f>
        <v>1136737</v>
      </c>
      <c r="N2710" s="25" t="str">
        <f>IF(IFERROR(MID($Q2710,10,7)+0,"")&lt;1130000,"",IFERROR(MID($Q2710,10,7)+0,""))</f>
        <v/>
      </c>
      <c r="O2710" s="25" t="str">
        <f>IF(IFERROR(MID($Q2710,19,7)+0,"")&lt;1130000,"",IFERROR(MID($Q2710,19,7)+0,""))</f>
        <v/>
      </c>
      <c r="P2710" s="25">
        <f>IF(M2710="","",IF(N2710="",M2710,M2710&amp;", "&amp;N2710))</f>
        <v>1136737</v>
      </c>
      <c r="Q2710" s="25">
        <v>1136737</v>
      </c>
      <c r="R2710" s="25"/>
      <c r="S2710" s="35" t="s">
        <v>160</v>
      </c>
      <c r="T2710" s="25" t="s">
        <v>24</v>
      </c>
      <c r="U2710" s="185">
        <v>13030</v>
      </c>
      <c r="V2710" s="188">
        <v>13030</v>
      </c>
      <c r="W2710" s="189">
        <v>13030</v>
      </c>
      <c r="X2710" s="31">
        <v>13030</v>
      </c>
      <c r="Y2710" s="90">
        <f>IFERROR(ROUND(X2710/W2710-1,2),"")</f>
        <v>0</v>
      </c>
      <c r="Z2710" s="31" t="str">
        <f>IF(OR(S2710="VLD MLC components",S2710="VLD MLC pipes",S2710="VLD PEX components",S2710="VLD PEX pipes",S2710="VLD PHC components",S2710="VLD PHC pipes",S2710="Controls VLD"),"По запросу",X2710)</f>
        <v>По запросу</v>
      </c>
      <c r="AA2710" s="63">
        <f>ROUND(X2710/1.2,3)</f>
        <v>10858.333000000001</v>
      </c>
      <c r="AB2710" s="23">
        <v>10858.333000000001</v>
      </c>
      <c r="AC2710" s="190">
        <f>IFERROR(ROUND(AA2710/AB2710-1,2),"")</f>
        <v>0</v>
      </c>
      <c r="AD2710" s="25">
        <v>2.84</v>
      </c>
      <c r="AE2710" s="25">
        <v>5.1839999999999997E-2</v>
      </c>
      <c r="AF2710" s="25">
        <v>13</v>
      </c>
      <c r="AG2710" s="25">
        <v>13</v>
      </c>
      <c r="AH2710" s="25">
        <v>13</v>
      </c>
      <c r="AI2710" s="25">
        <v>13</v>
      </c>
      <c r="AJ2710" s="25" t="s">
        <v>20</v>
      </c>
      <c r="AK2710" s="22" t="s">
        <v>20</v>
      </c>
      <c r="AL2710" s="25" t="s">
        <v>20</v>
      </c>
      <c r="AM2710" s="25">
        <v>1</v>
      </c>
      <c r="AN2710" s="25">
        <v>1800</v>
      </c>
      <c r="AO2710" s="25">
        <v>2400</v>
      </c>
      <c r="AP2710" s="25">
        <v>2400</v>
      </c>
      <c r="AQ2710" s="25">
        <v>2.84</v>
      </c>
      <c r="AR2710" s="94">
        <v>10.368</v>
      </c>
      <c r="AS2710" s="157">
        <v>13</v>
      </c>
      <c r="AT2710" s="93" t="s">
        <v>22</v>
      </c>
      <c r="AU2710" s="92" t="s">
        <v>22</v>
      </c>
      <c r="AV2710" s="91" t="s">
        <v>152</v>
      </c>
      <c r="AW2710" s="92" t="s">
        <v>152</v>
      </c>
      <c r="AX2710" s="92" t="s">
        <v>48</v>
      </c>
      <c r="AY2710" s="91" t="s">
        <v>152</v>
      </c>
      <c r="AZ2710" s="23"/>
      <c r="BA2710" s="25" t="s">
        <v>3119</v>
      </c>
      <c r="BB2710" t="s">
        <v>25</v>
      </c>
      <c r="BC2710" t="s">
        <v>2629</v>
      </c>
      <c r="BD2710" t="str">
        <f>IF(Z2710=BC2710,"OK")</f>
        <v>OK</v>
      </c>
      <c r="BE2710">
        <v>2.84</v>
      </c>
      <c r="BF2710">
        <v>5.1839999999999997E-2</v>
      </c>
      <c r="BG2710">
        <v>1800</v>
      </c>
      <c r="BH2710">
        <v>2400</v>
      </c>
      <c r="BI2710">
        <v>2400</v>
      </c>
      <c r="BJ2710">
        <v>2.84</v>
      </c>
      <c r="BK2710">
        <v>10.368</v>
      </c>
      <c r="BN2710" s="183"/>
    </row>
    <row r="2711" spans="1:66" ht="25.5" x14ac:dyDescent="0.25">
      <c r="A2711" s="51"/>
      <c r="B2711" s="94">
        <v>2698</v>
      </c>
      <c r="C2711" s="43">
        <v>1061026</v>
      </c>
      <c r="D2711" s="42"/>
      <c r="E2711" s="27" t="s">
        <v>3118</v>
      </c>
      <c r="F2711" s="151" t="s">
        <v>28</v>
      </c>
      <c r="G2711" s="41" t="s">
        <v>30</v>
      </c>
      <c r="H2711" s="46" t="str">
        <f>IFERROR(IFERROR(IF(SEARCH("Usystems",$E2711)&gt;0,"Usystems"),IF(SEARCH("RIIFO",$E2711)&gt;0,"RIIFO","Uponor")),"Uponor")</f>
        <v>Uponor</v>
      </c>
      <c r="I2711" s="25" t="str">
        <f>IFERROR(MID($D2711,1,7)+0,"")</f>
        <v/>
      </c>
      <c r="J2711" s="25" t="str">
        <f>IFERROR(MID($D2711,10,7)+0,"")</f>
        <v/>
      </c>
      <c r="K2711" s="25" t="str">
        <f>IFERROR(MID($D2711,19,7)+0,"")</f>
        <v/>
      </c>
      <c r="L2711" s="25" t="str">
        <f>IFERROR(MID($D2711,28,7)+0,"")</f>
        <v/>
      </c>
      <c r="M2711" s="25" t="str">
        <f>IF(IFERROR(MID($Q2711,1,7)+0,"")&lt;1130000,IF(INDEX(C:C,MATCH(LEFT(Q2711,7)+0,I:I,0))&lt;1130000,"",INDEX(C:C,MATCH(LEFT(Q2711,7)+0,I:I,0))),IFERROR(MID($Q2711,1,7)+0,""))</f>
        <v/>
      </c>
      <c r="N2711" s="25" t="str">
        <f>IF(IFERROR(MID($Q2711,10,7)+0,"")&lt;1130000,"",IFERROR(MID($Q2711,10,7)+0,""))</f>
        <v/>
      </c>
      <c r="O2711" s="25" t="str">
        <f>IF(IFERROR(MID($Q2711,19,7)+0,"")&lt;1130000,"",IFERROR(MID($Q2711,19,7)+0,""))</f>
        <v/>
      </c>
      <c r="P2711" s="25" t="str">
        <f>IF(M2711="","",IF(N2711="",M2711,M2711&amp;", "&amp;N2711))</f>
        <v/>
      </c>
      <c r="Q2711" s="25"/>
      <c r="R2711" s="25"/>
      <c r="S2711" s="35" t="s">
        <v>160</v>
      </c>
      <c r="T2711" s="25" t="s">
        <v>24</v>
      </c>
      <c r="U2711" s="185">
        <v>19006</v>
      </c>
      <c r="V2711" s="188">
        <v>19006</v>
      </c>
      <c r="W2711" s="189">
        <v>19006</v>
      </c>
      <c r="X2711" s="31">
        <v>19006</v>
      </c>
      <c r="Y2711" s="90">
        <f>IFERROR(ROUND(X2711/W2711-1,2),"")</f>
        <v>0</v>
      </c>
      <c r="Z2711" s="31" t="str">
        <f>IF(OR(S2711="VLD MLC components",S2711="VLD MLC pipes",S2711="VLD PEX components",S2711="VLD PEX pipes",S2711="VLD PHC components",S2711="VLD PHC pipes",S2711="Controls VLD"),"По запросу",X2711)</f>
        <v>По запросу</v>
      </c>
      <c r="AA2711" s="63">
        <f>ROUND(X2711/1.2,3)</f>
        <v>15838.333000000001</v>
      </c>
      <c r="AB2711" s="23">
        <v>15838.333000000001</v>
      </c>
      <c r="AC2711" s="190">
        <f>IFERROR(ROUND(AA2711/AB2711-1,2),"")</f>
        <v>0</v>
      </c>
      <c r="AD2711" s="25">
        <v>4</v>
      </c>
      <c r="AE2711" s="25">
        <v>7.3999999999999996E-2</v>
      </c>
      <c r="AF2711" s="25">
        <v>0</v>
      </c>
      <c r="AG2711" s="25" t="s">
        <v>22</v>
      </c>
      <c r="AH2711" s="25">
        <v>0</v>
      </c>
      <c r="AI2711" s="25">
        <v>0</v>
      </c>
      <c r="AJ2711" s="25" t="s">
        <v>19</v>
      </c>
      <c r="AK2711" s="42" t="s">
        <v>19</v>
      </c>
      <c r="AL2711" s="25" t="s">
        <v>19</v>
      </c>
      <c r="AM2711" s="25">
        <v>1</v>
      </c>
      <c r="AN2711" s="25" t="s">
        <v>22</v>
      </c>
      <c r="AO2711" s="25" t="s">
        <v>22</v>
      </c>
      <c r="AP2711" s="25" t="s">
        <v>22</v>
      </c>
      <c r="AQ2711" s="25"/>
      <c r="AR2711" s="94"/>
      <c r="AS2711" s="157" t="s">
        <v>22</v>
      </c>
      <c r="AT2711" s="93" t="s">
        <v>22</v>
      </c>
      <c r="AU2711" s="92" t="s">
        <v>22</v>
      </c>
      <c r="AV2711" s="91" t="s">
        <v>48</v>
      </c>
      <c r="AW2711" s="92" t="s">
        <v>48</v>
      </c>
      <c r="AX2711" s="92" t="s">
        <v>48</v>
      </c>
      <c r="AY2711" s="91" t="s">
        <v>152</v>
      </c>
      <c r="AZ2711" s="23"/>
      <c r="BA2711" s="25">
        <v>0</v>
      </c>
      <c r="BB2711" t="s">
        <v>48</v>
      </c>
      <c r="BC2711" t="e">
        <v>#N/A</v>
      </c>
      <c r="BD2711" t="e">
        <f>IF(Z2711=BC2711,"OK")</f>
        <v>#N/A</v>
      </c>
      <c r="BE2711">
        <v>4</v>
      </c>
      <c r="BF2711">
        <v>7.3999999999999996E-2</v>
      </c>
      <c r="BG2711" t="s">
        <v>22</v>
      </c>
      <c r="BH2711" t="s">
        <v>22</v>
      </c>
      <c r="BI2711" t="s">
        <v>22</v>
      </c>
      <c r="BJ2711">
        <v>0</v>
      </c>
      <c r="BK2711">
        <v>0</v>
      </c>
      <c r="BN2711" s="183"/>
    </row>
    <row r="2712" spans="1:66" ht="25.5" x14ac:dyDescent="0.25">
      <c r="A2712" s="51"/>
      <c r="B2712" s="94">
        <v>2699</v>
      </c>
      <c r="C2712" s="43">
        <v>1061027</v>
      </c>
      <c r="D2712" s="42"/>
      <c r="E2712" s="27" t="s">
        <v>3117</v>
      </c>
      <c r="F2712" s="151" t="s">
        <v>28</v>
      </c>
      <c r="G2712" s="41" t="s">
        <v>30</v>
      </c>
      <c r="H2712" s="46" t="str">
        <f>IFERROR(IFERROR(IF(SEARCH("Usystems",$E2712)&gt;0,"Usystems"),IF(SEARCH("RIIFO",$E2712)&gt;0,"RIIFO","Uponor")),"Uponor")</f>
        <v>Uponor</v>
      </c>
      <c r="I2712" s="25" t="str">
        <f>IFERROR(MID($D2712,1,7)+0,"")</f>
        <v/>
      </c>
      <c r="J2712" s="25" t="str">
        <f>IFERROR(MID($D2712,10,7)+0,"")</f>
        <v/>
      </c>
      <c r="K2712" s="25" t="str">
        <f>IFERROR(MID($D2712,19,7)+0,"")</f>
        <v/>
      </c>
      <c r="L2712" s="25" t="str">
        <f>IFERROR(MID($D2712,28,7)+0,"")</f>
        <v/>
      </c>
      <c r="M2712" s="25" t="str">
        <f>IF(IFERROR(MID($Q2712,1,7)+0,"")&lt;1130000,IF(INDEX(C:C,MATCH(LEFT(Q2712,7)+0,I:I,0))&lt;1130000,"",INDEX(C:C,MATCH(LEFT(Q2712,7)+0,I:I,0))),IFERROR(MID($Q2712,1,7)+0,""))</f>
        <v/>
      </c>
      <c r="N2712" s="25" t="str">
        <f>IF(IFERROR(MID($Q2712,10,7)+0,"")&lt;1130000,"",IFERROR(MID($Q2712,10,7)+0,""))</f>
        <v/>
      </c>
      <c r="O2712" s="25" t="str">
        <f>IF(IFERROR(MID($Q2712,19,7)+0,"")&lt;1130000,"",IFERROR(MID($Q2712,19,7)+0,""))</f>
        <v/>
      </c>
      <c r="P2712" s="25" t="str">
        <f>IF(M2712="","",IF(N2712="",M2712,M2712&amp;", "&amp;N2712))</f>
        <v/>
      </c>
      <c r="Q2712" s="25"/>
      <c r="R2712" s="25"/>
      <c r="S2712" s="35" t="s">
        <v>160</v>
      </c>
      <c r="T2712" s="25" t="s">
        <v>24</v>
      </c>
      <c r="U2712" s="185">
        <v>22589</v>
      </c>
      <c r="V2712" s="188">
        <v>22589</v>
      </c>
      <c r="W2712" s="189">
        <v>22589</v>
      </c>
      <c r="X2712" s="31">
        <v>22589</v>
      </c>
      <c r="Y2712" s="90">
        <f>IFERROR(ROUND(X2712/W2712-1,2),"")</f>
        <v>0</v>
      </c>
      <c r="Z2712" s="31" t="str">
        <f>IF(OR(S2712="VLD MLC components",S2712="VLD MLC pipes",S2712="VLD PEX components",S2712="VLD PEX pipes",S2712="VLD PHC components",S2712="VLD PHC pipes",S2712="Controls VLD"),"По запросу",X2712)</f>
        <v>По запросу</v>
      </c>
      <c r="AA2712" s="63">
        <f>ROUND(X2712/1.2,3)</f>
        <v>18824.167000000001</v>
      </c>
      <c r="AB2712" s="23">
        <v>18824.167000000001</v>
      </c>
      <c r="AC2712" s="190">
        <f>IFERROR(ROUND(AA2712/AB2712-1,2),"")</f>
        <v>0</v>
      </c>
      <c r="AD2712" s="25">
        <v>5.9</v>
      </c>
      <c r="AE2712" s="25">
        <v>7.3999999999999996E-2</v>
      </c>
      <c r="AF2712" s="25">
        <v>0</v>
      </c>
      <c r="AG2712" s="25" t="s">
        <v>22</v>
      </c>
      <c r="AH2712" s="25">
        <v>0</v>
      </c>
      <c r="AI2712" s="25">
        <v>0</v>
      </c>
      <c r="AJ2712" s="25" t="s">
        <v>19</v>
      </c>
      <c r="AK2712" s="42" t="s">
        <v>19</v>
      </c>
      <c r="AL2712" s="25" t="s">
        <v>19</v>
      </c>
      <c r="AM2712" s="25">
        <v>1</v>
      </c>
      <c r="AN2712" s="25" t="s">
        <v>22</v>
      </c>
      <c r="AO2712" s="25" t="s">
        <v>22</v>
      </c>
      <c r="AP2712" s="25" t="s">
        <v>22</v>
      </c>
      <c r="AQ2712" s="25"/>
      <c r="AR2712" s="94"/>
      <c r="AS2712" s="157" t="s">
        <v>22</v>
      </c>
      <c r="AT2712" s="93" t="s">
        <v>22</v>
      </c>
      <c r="AU2712" s="92" t="s">
        <v>22</v>
      </c>
      <c r="AV2712" s="91" t="s">
        <v>48</v>
      </c>
      <c r="AW2712" s="92" t="s">
        <v>48</v>
      </c>
      <c r="AX2712" s="92" t="s">
        <v>48</v>
      </c>
      <c r="AY2712" s="91" t="s">
        <v>152</v>
      </c>
      <c r="AZ2712" s="23"/>
      <c r="BA2712" s="25">
        <v>0</v>
      </c>
      <c r="BB2712" t="s">
        <v>48</v>
      </c>
      <c r="BC2712" t="e">
        <v>#N/A</v>
      </c>
      <c r="BD2712" t="e">
        <f>IF(Z2712=BC2712,"OK")</f>
        <v>#N/A</v>
      </c>
      <c r="BE2712">
        <v>5.9</v>
      </c>
      <c r="BF2712">
        <v>7.3999999999999996E-2</v>
      </c>
      <c r="BG2712" t="s">
        <v>22</v>
      </c>
      <c r="BH2712" t="s">
        <v>22</v>
      </c>
      <c r="BI2712" t="s">
        <v>22</v>
      </c>
      <c r="BJ2712">
        <v>0</v>
      </c>
      <c r="BK2712">
        <v>0</v>
      </c>
      <c r="BN2712" s="183"/>
    </row>
    <row r="2713" spans="1:66" ht="25.5" x14ac:dyDescent="0.25">
      <c r="A2713" s="51"/>
      <c r="B2713" s="94">
        <v>2700</v>
      </c>
      <c r="C2713" s="43">
        <v>1018117</v>
      </c>
      <c r="D2713" s="25"/>
      <c r="E2713" s="36" t="s">
        <v>3116</v>
      </c>
      <c r="F2713" s="151" t="s">
        <v>21</v>
      </c>
      <c r="G2713" s="41" t="s">
        <v>27</v>
      </c>
      <c r="H2713" s="46" t="str">
        <f>IFERROR(IFERROR(IF(SEARCH("Usystems",$E2713)&gt;0,"Usystems"),IF(SEARCH("RIIFO",$E2713)&gt;0,"RIIFO","Uponor")),"Uponor")</f>
        <v>Uponor</v>
      </c>
      <c r="I2713" s="25" t="str">
        <f>IFERROR(MID($D2713,1,7)+0,"")</f>
        <v/>
      </c>
      <c r="J2713" s="25" t="str">
        <f>IFERROR(MID($D2713,10,7)+0,"")</f>
        <v/>
      </c>
      <c r="K2713" s="25" t="str">
        <f>IFERROR(MID($D2713,19,7)+0,"")</f>
        <v/>
      </c>
      <c r="L2713" s="25" t="str">
        <f>IFERROR(MID($D2713,28,7)+0,"")</f>
        <v/>
      </c>
      <c r="M2713" s="25">
        <f>IF(IFERROR(MID($Q2713,1,7)+0,"")&lt;1130000,IF(INDEX(C:C,MATCH(LEFT(Q2713,7)+0,I:I,0))&lt;1130000,"",INDEX(C:C,MATCH(LEFT(Q2713,7)+0,I:I,0))),IFERROR(MID($Q2713,1,7)+0,""))</f>
        <v>1136709</v>
      </c>
      <c r="N2713" s="25" t="str">
        <f>IF(IFERROR(MID($Q2713,10,7)+0,"")&lt;1130000,"",IFERROR(MID($Q2713,10,7)+0,""))</f>
        <v/>
      </c>
      <c r="O2713" s="25" t="str">
        <f>IF(IFERROR(MID($Q2713,19,7)+0,"")&lt;1130000,"",IFERROR(MID($Q2713,19,7)+0,""))</f>
        <v/>
      </c>
      <c r="P2713" s="25">
        <f>IF(M2713="","",IF(N2713="",M2713,M2713&amp;", "&amp;N2713))</f>
        <v>1136709</v>
      </c>
      <c r="Q2713" s="25">
        <v>1136709</v>
      </c>
      <c r="R2713" s="25"/>
      <c r="S2713" s="35" t="s">
        <v>67</v>
      </c>
      <c r="T2713" s="34" t="s">
        <v>24</v>
      </c>
      <c r="U2713" s="185">
        <v>5502</v>
      </c>
      <c r="V2713" s="188">
        <v>5502</v>
      </c>
      <c r="W2713" s="189">
        <v>5502</v>
      </c>
      <c r="X2713" s="31">
        <v>5502</v>
      </c>
      <c r="Y2713" s="90">
        <f>IFERROR(ROUND(X2713/W2713-1,2),"")</f>
        <v>0</v>
      </c>
      <c r="Z2713" s="31">
        <f>IF(OR(S2713="VLD MLC components",S2713="VLD MLC pipes",S2713="VLD PEX components",S2713="VLD PEX pipes",S2713="VLD PHC components",S2713="VLD PHC pipes",S2713="Controls VLD"),"По запросу",X2713)</f>
        <v>5502</v>
      </c>
      <c r="AA2713" s="63">
        <f>ROUND(X2713/1.2,3)</f>
        <v>4585</v>
      </c>
      <c r="AB2713" s="23">
        <v>4585</v>
      </c>
      <c r="AC2713" s="190">
        <f>IFERROR(ROUND(AA2713/AB2713-1,2),"")</f>
        <v>0</v>
      </c>
      <c r="AD2713" s="25">
        <v>1.24</v>
      </c>
      <c r="AE2713" s="25">
        <v>3.6299999999999999E-2</v>
      </c>
      <c r="AF2713" s="25">
        <v>0</v>
      </c>
      <c r="AG2713" s="25" t="s">
        <v>22</v>
      </c>
      <c r="AH2713" s="25">
        <v>0</v>
      </c>
      <c r="AI2713" s="25">
        <v>0</v>
      </c>
      <c r="AJ2713" s="25" t="s">
        <v>20</v>
      </c>
      <c r="AK2713" s="42" t="s">
        <v>19</v>
      </c>
      <c r="AL2713" s="25" t="s">
        <v>20</v>
      </c>
      <c r="AM2713" s="25">
        <v>1</v>
      </c>
      <c r="AN2713" s="25">
        <v>1500</v>
      </c>
      <c r="AO2713" s="25">
        <v>2200</v>
      </c>
      <c r="AP2713" s="25">
        <v>2200</v>
      </c>
      <c r="AQ2713" s="25">
        <v>1.24</v>
      </c>
      <c r="AR2713" s="94">
        <v>7.26</v>
      </c>
      <c r="AS2713" s="157" t="s">
        <v>22</v>
      </c>
      <c r="AT2713" s="93" t="s">
        <v>22</v>
      </c>
      <c r="AU2713" s="92" t="s">
        <v>22</v>
      </c>
      <c r="AV2713" s="91" t="s">
        <v>48</v>
      </c>
      <c r="AW2713" s="92" t="s">
        <v>48</v>
      </c>
      <c r="AX2713" s="92" t="s">
        <v>48</v>
      </c>
      <c r="AY2713" s="91" t="s">
        <v>152</v>
      </c>
      <c r="AZ2713" s="23"/>
      <c r="BA2713" s="25">
        <v>0</v>
      </c>
      <c r="BB2713" t="s">
        <v>48</v>
      </c>
      <c r="BC2713" t="e">
        <v>#N/A</v>
      </c>
      <c r="BD2713" t="e">
        <f>IF(Z2713=BC2713,"OK")</f>
        <v>#N/A</v>
      </c>
      <c r="BE2713">
        <v>1.24</v>
      </c>
      <c r="BF2713">
        <v>3.6299999999999999E-2</v>
      </c>
      <c r="BG2713">
        <v>1500</v>
      </c>
      <c r="BH2713">
        <v>2200</v>
      </c>
      <c r="BI2713">
        <v>2200</v>
      </c>
      <c r="BJ2713">
        <v>1.24</v>
      </c>
      <c r="BK2713">
        <v>7.26</v>
      </c>
      <c r="BN2713" s="183"/>
    </row>
    <row r="2714" spans="1:66" ht="38.25" x14ac:dyDescent="0.25">
      <c r="A2714" s="51"/>
      <c r="B2714" s="94">
        <v>2701</v>
      </c>
      <c r="C2714" s="43">
        <v>1018118</v>
      </c>
      <c r="D2714" s="53" t="s">
        <v>22</v>
      </c>
      <c r="E2714" s="36" t="s">
        <v>3115</v>
      </c>
      <c r="F2714" s="151" t="s">
        <v>21</v>
      </c>
      <c r="G2714" s="41" t="s">
        <v>29</v>
      </c>
      <c r="H2714" s="46" t="str">
        <f>IFERROR(IFERROR(IF(SEARCH("Usystems",$E2714)&gt;0,"Usystems"),IF(SEARCH("RIIFO",$E2714)&gt;0,"RIIFO","Uponor")),"Uponor")</f>
        <v>Uponor</v>
      </c>
      <c r="I2714" s="25" t="str">
        <f>IFERROR(MID($D2714,1,7)+0,"")</f>
        <v/>
      </c>
      <c r="J2714" s="25" t="str">
        <f>IFERROR(MID($D2714,10,7)+0,"")</f>
        <v/>
      </c>
      <c r="K2714" s="25" t="str">
        <f>IFERROR(MID($D2714,19,7)+0,"")</f>
        <v/>
      </c>
      <c r="L2714" s="25" t="str">
        <f>IFERROR(MID($D2714,28,7)+0,"")</f>
        <v/>
      </c>
      <c r="M2714" s="25">
        <f>IF(IFERROR(MID($Q2714,1,7)+0,"")&lt;1130000,IF(INDEX(C:C,MATCH(LEFT(Q2714,7)+0,I:I,0))&lt;1130000,"",INDEX(C:C,MATCH(LEFT(Q2714,7)+0,I:I,0))),IFERROR(MID($Q2714,1,7)+0,""))</f>
        <v>1136710</v>
      </c>
      <c r="N2714" s="25" t="str">
        <f>IF(IFERROR(MID($Q2714,10,7)+0,"")&lt;1130000,"",IFERROR(MID($Q2714,10,7)+0,""))</f>
        <v/>
      </c>
      <c r="O2714" s="25" t="str">
        <f>IF(IFERROR(MID($Q2714,19,7)+0,"")&lt;1130000,"",IFERROR(MID($Q2714,19,7)+0,""))</f>
        <v/>
      </c>
      <c r="P2714" s="25">
        <f>IF(M2714="","",IF(N2714="",M2714,M2714&amp;", "&amp;N2714))</f>
        <v>1136710</v>
      </c>
      <c r="Q2714" s="25">
        <v>1136710</v>
      </c>
      <c r="R2714" s="25"/>
      <c r="S2714" s="35" t="s">
        <v>67</v>
      </c>
      <c r="T2714" s="25" t="s">
        <v>24</v>
      </c>
      <c r="U2714" s="185">
        <v>5997</v>
      </c>
      <c r="V2714" s="188">
        <v>5997</v>
      </c>
      <c r="W2714" s="189">
        <v>5997</v>
      </c>
      <c r="X2714" s="31">
        <v>5997</v>
      </c>
      <c r="Y2714" s="90">
        <f>IFERROR(ROUND(X2714/W2714-1,2),"")</f>
        <v>0</v>
      </c>
      <c r="Z2714" s="31">
        <f>IF(OR(S2714="VLD MLC components",S2714="VLD MLC pipes",S2714="VLD PEX components",S2714="VLD PEX pipes",S2714="VLD PHC components",S2714="VLD PHC pipes",S2714="Controls VLD"),"По запросу",X2714)</f>
        <v>5997</v>
      </c>
      <c r="AA2714" s="63">
        <f>ROUND(X2714/1.2,3)</f>
        <v>4997.5</v>
      </c>
      <c r="AB2714" s="23">
        <v>4997.5</v>
      </c>
      <c r="AC2714" s="190">
        <f>IFERROR(ROUND(AA2714/AB2714-1,2),"")</f>
        <v>0</v>
      </c>
      <c r="AD2714" s="25">
        <v>1.42</v>
      </c>
      <c r="AE2714" s="25">
        <v>3.6299999999999999E-2</v>
      </c>
      <c r="AF2714" s="25">
        <v>60</v>
      </c>
      <c r="AG2714" s="25">
        <v>62</v>
      </c>
      <c r="AH2714" s="25">
        <v>62</v>
      </c>
      <c r="AI2714" s="25">
        <v>62</v>
      </c>
      <c r="AJ2714" s="25" t="s">
        <v>20</v>
      </c>
      <c r="AK2714" s="22" t="s">
        <v>20</v>
      </c>
      <c r="AL2714" s="25" t="s">
        <v>20</v>
      </c>
      <c r="AM2714" s="25">
        <v>1</v>
      </c>
      <c r="AN2714" s="25">
        <v>1500</v>
      </c>
      <c r="AO2714" s="25">
        <v>2200</v>
      </c>
      <c r="AP2714" s="25">
        <v>2200</v>
      </c>
      <c r="AQ2714" s="25">
        <v>1.42</v>
      </c>
      <c r="AR2714" s="94">
        <v>7.26</v>
      </c>
      <c r="AS2714" s="157">
        <v>20</v>
      </c>
      <c r="AT2714" s="93" t="s">
        <v>22</v>
      </c>
      <c r="AU2714" s="92" t="s">
        <v>22</v>
      </c>
      <c r="AV2714" s="91" t="s">
        <v>152</v>
      </c>
      <c r="AW2714" s="92" t="s">
        <v>152</v>
      </c>
      <c r="AX2714" s="92" t="s">
        <v>48</v>
      </c>
      <c r="AY2714" s="91" t="s">
        <v>152</v>
      </c>
      <c r="AZ2714" s="23"/>
      <c r="BA2714" s="25" t="s">
        <v>3114</v>
      </c>
      <c r="BB2714" t="s">
        <v>25</v>
      </c>
      <c r="BC2714">
        <v>5997</v>
      </c>
      <c r="BD2714" t="str">
        <f>IF(Z2714=BC2714,"OK")</f>
        <v>OK</v>
      </c>
      <c r="BE2714">
        <v>1.42</v>
      </c>
      <c r="BF2714">
        <v>3.6299999999999999E-2</v>
      </c>
      <c r="BG2714">
        <v>1500</v>
      </c>
      <c r="BH2714">
        <v>2200</v>
      </c>
      <c r="BI2714">
        <v>2200</v>
      </c>
      <c r="BJ2714">
        <v>1.42</v>
      </c>
      <c r="BK2714">
        <v>7.26</v>
      </c>
      <c r="BN2714" s="183"/>
    </row>
    <row r="2715" spans="1:66" ht="38.25" x14ac:dyDescent="0.25">
      <c r="A2715" s="51"/>
      <c r="B2715" s="94">
        <v>2702</v>
      </c>
      <c r="C2715" s="43">
        <v>1018119</v>
      </c>
      <c r="D2715" s="53" t="s">
        <v>22</v>
      </c>
      <c r="E2715" s="36" t="s">
        <v>3113</v>
      </c>
      <c r="F2715" s="151" t="s">
        <v>21</v>
      </c>
      <c r="G2715" s="41" t="s">
        <v>29</v>
      </c>
      <c r="H2715" s="46" t="str">
        <f>IFERROR(IFERROR(IF(SEARCH("Usystems",$E2715)&gt;0,"Usystems"),IF(SEARCH("RIIFO",$E2715)&gt;0,"RIIFO","Uponor")),"Uponor")</f>
        <v>Uponor</v>
      </c>
      <c r="I2715" s="25" t="str">
        <f>IFERROR(MID($D2715,1,7)+0,"")</f>
        <v/>
      </c>
      <c r="J2715" s="25" t="str">
        <f>IFERROR(MID($D2715,10,7)+0,"")</f>
        <v/>
      </c>
      <c r="K2715" s="25" t="str">
        <f>IFERROR(MID($D2715,19,7)+0,"")</f>
        <v/>
      </c>
      <c r="L2715" s="25" t="str">
        <f>IFERROR(MID($D2715,28,7)+0,"")</f>
        <v/>
      </c>
      <c r="M2715" s="25">
        <f>IF(IFERROR(MID($Q2715,1,7)+0,"")&lt;1130000,IF(INDEX(C:C,MATCH(LEFT(Q2715,7)+0,I:I,0))&lt;1130000,"",INDEX(C:C,MATCH(LEFT(Q2715,7)+0,I:I,0))),IFERROR(MID($Q2715,1,7)+0,""))</f>
        <v>1136711</v>
      </c>
      <c r="N2715" s="25" t="str">
        <f>IF(IFERROR(MID($Q2715,10,7)+0,"")&lt;1130000,"",IFERROR(MID($Q2715,10,7)+0,""))</f>
        <v/>
      </c>
      <c r="O2715" s="25" t="str">
        <f>IF(IFERROR(MID($Q2715,19,7)+0,"")&lt;1130000,"",IFERROR(MID($Q2715,19,7)+0,""))</f>
        <v/>
      </c>
      <c r="P2715" s="25">
        <f>IF(M2715="","",IF(N2715="",M2715,M2715&amp;", "&amp;N2715))</f>
        <v>1136711</v>
      </c>
      <c r="Q2715" s="25">
        <v>1136711</v>
      </c>
      <c r="R2715" s="25"/>
      <c r="S2715" s="35" t="s">
        <v>67</v>
      </c>
      <c r="T2715" s="25" t="s">
        <v>24</v>
      </c>
      <c r="U2715" s="185">
        <v>9381</v>
      </c>
      <c r="V2715" s="188">
        <v>9381</v>
      </c>
      <c r="W2715" s="189">
        <v>9381</v>
      </c>
      <c r="X2715" s="31">
        <v>9381</v>
      </c>
      <c r="Y2715" s="90">
        <f>IFERROR(ROUND(X2715/W2715-1,2),"")</f>
        <v>0</v>
      </c>
      <c r="Z2715" s="31">
        <f>IF(OR(S2715="VLD MLC components",S2715="VLD MLC pipes",S2715="VLD PEX components",S2715="VLD PEX pipes",S2715="VLD PHC components",S2715="VLD PHC pipes",S2715="Controls VLD"),"По запросу",X2715)</f>
        <v>9381</v>
      </c>
      <c r="AA2715" s="63">
        <f>ROUND(X2715/1.2,3)</f>
        <v>7817.5</v>
      </c>
      <c r="AB2715" s="23">
        <v>7817.5</v>
      </c>
      <c r="AC2715" s="190">
        <f>IFERROR(ROUND(AA2715/AB2715-1,2),"")</f>
        <v>0</v>
      </c>
      <c r="AD2715" s="25">
        <v>2.2000000000000002</v>
      </c>
      <c r="AE2715" s="25">
        <v>5.1839999999999997E-2</v>
      </c>
      <c r="AF2715" s="25">
        <v>10</v>
      </c>
      <c r="AG2715" s="25">
        <v>10</v>
      </c>
      <c r="AH2715" s="25">
        <v>10</v>
      </c>
      <c r="AI2715" s="25">
        <v>10</v>
      </c>
      <c r="AJ2715" s="25" t="s">
        <v>20</v>
      </c>
      <c r="AK2715" s="22" t="s">
        <v>20</v>
      </c>
      <c r="AL2715" s="25" t="s">
        <v>20</v>
      </c>
      <c r="AM2715" s="25">
        <v>1</v>
      </c>
      <c r="AN2715" s="25">
        <v>1800</v>
      </c>
      <c r="AO2715" s="25">
        <v>2400</v>
      </c>
      <c r="AP2715" s="25">
        <v>2400</v>
      </c>
      <c r="AQ2715" s="25">
        <v>2.2000000000000002</v>
      </c>
      <c r="AR2715" s="94">
        <v>10.368</v>
      </c>
      <c r="AS2715" s="157">
        <v>10</v>
      </c>
      <c r="AT2715" s="93" t="s">
        <v>22</v>
      </c>
      <c r="AU2715" s="92" t="s">
        <v>22</v>
      </c>
      <c r="AV2715" s="91" t="s">
        <v>152</v>
      </c>
      <c r="AW2715" s="92" t="s">
        <v>152</v>
      </c>
      <c r="AX2715" s="92" t="s">
        <v>48</v>
      </c>
      <c r="AY2715" s="91" t="s">
        <v>152</v>
      </c>
      <c r="AZ2715" s="23"/>
      <c r="BA2715" s="25" t="s">
        <v>3112</v>
      </c>
      <c r="BB2715" t="s">
        <v>25</v>
      </c>
      <c r="BC2715">
        <v>9381</v>
      </c>
      <c r="BD2715" t="str">
        <f>IF(Z2715=BC2715,"OK")</f>
        <v>OK</v>
      </c>
      <c r="BE2715">
        <v>2.2000000000000002</v>
      </c>
      <c r="BF2715">
        <v>5.1839999999999997E-2</v>
      </c>
      <c r="BG2715">
        <v>1800</v>
      </c>
      <c r="BH2715">
        <v>2400</v>
      </c>
      <c r="BI2715">
        <v>2400</v>
      </c>
      <c r="BJ2715">
        <v>2.2000000000000002</v>
      </c>
      <c r="BK2715">
        <v>10.368</v>
      </c>
      <c r="BN2715" s="183"/>
    </row>
    <row r="2716" spans="1:66" ht="25.5" x14ac:dyDescent="0.25">
      <c r="A2716" s="51"/>
      <c r="B2716" s="94">
        <v>2703</v>
      </c>
      <c r="C2716" s="43">
        <v>1018120</v>
      </c>
      <c r="D2716" s="53" t="s">
        <v>22</v>
      </c>
      <c r="E2716" s="36" t="s">
        <v>3111</v>
      </c>
      <c r="F2716" s="151" t="s">
        <v>21</v>
      </c>
      <c r="G2716" s="41" t="s">
        <v>27</v>
      </c>
      <c r="H2716" s="46" t="str">
        <f>IFERROR(IFERROR(IF(SEARCH("Usystems",$E2716)&gt;0,"Usystems"),IF(SEARCH("RIIFO",$E2716)&gt;0,"RIIFO","Uponor")),"Uponor")</f>
        <v>Uponor</v>
      </c>
      <c r="I2716" s="25" t="str">
        <f>IFERROR(MID($D2716,1,7)+0,"")</f>
        <v/>
      </c>
      <c r="J2716" s="25" t="str">
        <f>IFERROR(MID($D2716,10,7)+0,"")</f>
        <v/>
      </c>
      <c r="K2716" s="25" t="str">
        <f>IFERROR(MID($D2716,19,7)+0,"")</f>
        <v/>
      </c>
      <c r="L2716" s="25" t="str">
        <f>IFERROR(MID($D2716,28,7)+0,"")</f>
        <v/>
      </c>
      <c r="M2716" s="25">
        <f>IF(IFERROR(MID($Q2716,1,7)+0,"")&lt;1130000,IF(INDEX(C:C,MATCH(LEFT(Q2716,7)+0,I:I,0))&lt;1130000,"",INDEX(C:C,MATCH(LEFT(Q2716,7)+0,I:I,0))),IFERROR(MID($Q2716,1,7)+0,""))</f>
        <v>1136712</v>
      </c>
      <c r="N2716" s="25" t="str">
        <f>IF(IFERROR(MID($Q2716,10,7)+0,"")&lt;1130000,"",IFERROR(MID($Q2716,10,7)+0,""))</f>
        <v/>
      </c>
      <c r="O2716" s="25" t="str">
        <f>IF(IFERROR(MID($Q2716,19,7)+0,"")&lt;1130000,"",IFERROR(MID($Q2716,19,7)+0,""))</f>
        <v/>
      </c>
      <c r="P2716" s="25">
        <f>IF(M2716="","",IF(N2716="",M2716,M2716&amp;", "&amp;N2716))</f>
        <v>1136712</v>
      </c>
      <c r="Q2716" s="25">
        <v>1136712</v>
      </c>
      <c r="R2716" s="25"/>
      <c r="S2716" s="35" t="s">
        <v>160</v>
      </c>
      <c r="T2716" s="25" t="s">
        <v>24</v>
      </c>
      <c r="U2716" s="185">
        <v>11827</v>
      </c>
      <c r="V2716" s="188">
        <v>11827</v>
      </c>
      <c r="W2716" s="189">
        <v>11827</v>
      </c>
      <c r="X2716" s="31">
        <v>11827</v>
      </c>
      <c r="Y2716" s="90">
        <f>IFERROR(ROUND(X2716/W2716-1,2),"")</f>
        <v>0</v>
      </c>
      <c r="Z2716" s="31" t="str">
        <f>IF(OR(S2716="VLD MLC components",S2716="VLD MLC pipes",S2716="VLD PEX components",S2716="VLD PEX pipes",S2716="VLD PHC components",S2716="VLD PHC pipes",S2716="Controls VLD"),"По запросу",X2716)</f>
        <v>По запросу</v>
      </c>
      <c r="AA2716" s="63">
        <f>ROUND(X2716/1.2,3)</f>
        <v>9855.8330000000005</v>
      </c>
      <c r="AB2716" s="23">
        <v>9855.8330000000005</v>
      </c>
      <c r="AC2716" s="190">
        <f>IFERROR(ROUND(AA2716/AB2716-1,2),"")</f>
        <v>0</v>
      </c>
      <c r="AD2716" s="25">
        <v>2.54</v>
      </c>
      <c r="AE2716" s="25">
        <v>5.1839999999999997E-2</v>
      </c>
      <c r="AF2716" s="25">
        <v>0</v>
      </c>
      <c r="AG2716" s="25" t="s">
        <v>22</v>
      </c>
      <c r="AH2716" s="25">
        <v>0</v>
      </c>
      <c r="AI2716" s="25">
        <v>0</v>
      </c>
      <c r="AJ2716" s="25" t="s">
        <v>20</v>
      </c>
      <c r="AK2716" s="42" t="s">
        <v>19</v>
      </c>
      <c r="AL2716" s="25" t="s">
        <v>20</v>
      </c>
      <c r="AM2716" s="25">
        <v>1</v>
      </c>
      <c r="AN2716" s="25">
        <v>1800</v>
      </c>
      <c r="AO2716" s="25">
        <v>2400</v>
      </c>
      <c r="AP2716" s="25">
        <v>2400</v>
      </c>
      <c r="AQ2716" s="25">
        <v>2.54</v>
      </c>
      <c r="AR2716" s="94">
        <v>10.368</v>
      </c>
      <c r="AS2716" s="157" t="s">
        <v>22</v>
      </c>
      <c r="AT2716" s="93" t="s">
        <v>22</v>
      </c>
      <c r="AU2716" s="92" t="s">
        <v>22</v>
      </c>
      <c r="AV2716" s="91" t="s">
        <v>152</v>
      </c>
      <c r="AW2716" s="92" t="s">
        <v>48</v>
      </c>
      <c r="AX2716" s="92" t="s">
        <v>48</v>
      </c>
      <c r="AY2716" s="91" t="s">
        <v>152</v>
      </c>
      <c r="AZ2716" s="23"/>
      <c r="BA2716" s="25" t="s">
        <v>2987</v>
      </c>
      <c r="BB2716" t="s">
        <v>25</v>
      </c>
      <c r="BC2716" t="e">
        <v>#N/A</v>
      </c>
      <c r="BD2716" t="e">
        <f>IF(Z2716=BC2716,"OK")</f>
        <v>#N/A</v>
      </c>
      <c r="BE2716">
        <v>2.54</v>
      </c>
      <c r="BF2716">
        <v>5.1839999999999997E-2</v>
      </c>
      <c r="BG2716">
        <v>1800</v>
      </c>
      <c r="BH2716">
        <v>2400</v>
      </c>
      <c r="BI2716">
        <v>2400</v>
      </c>
      <c r="BJ2716">
        <v>2.54</v>
      </c>
      <c r="BK2716">
        <v>10.368</v>
      </c>
      <c r="BN2716" s="183"/>
    </row>
    <row r="2717" spans="1:66" ht="38.25" x14ac:dyDescent="0.25">
      <c r="A2717" s="51"/>
      <c r="B2717" s="94">
        <v>2704</v>
      </c>
      <c r="C2717" s="43">
        <v>1018121</v>
      </c>
      <c r="D2717" s="53" t="s">
        <v>22</v>
      </c>
      <c r="E2717" s="36" t="s">
        <v>3110</v>
      </c>
      <c r="F2717" s="151" t="s">
        <v>21</v>
      </c>
      <c r="G2717" s="41" t="s">
        <v>29</v>
      </c>
      <c r="H2717" s="46" t="str">
        <f>IFERROR(IFERROR(IF(SEARCH("Usystems",$E2717)&gt;0,"Usystems"),IF(SEARCH("RIIFO",$E2717)&gt;0,"RIIFO","Uponor")),"Uponor")</f>
        <v>Uponor</v>
      </c>
      <c r="I2717" s="25" t="str">
        <f>IFERROR(MID($D2717,1,7)+0,"")</f>
        <v/>
      </c>
      <c r="J2717" s="25" t="str">
        <f>IFERROR(MID($D2717,10,7)+0,"")</f>
        <v/>
      </c>
      <c r="K2717" s="25" t="str">
        <f>IFERROR(MID($D2717,19,7)+0,"")</f>
        <v/>
      </c>
      <c r="L2717" s="25" t="str">
        <f>IFERROR(MID($D2717,28,7)+0,"")</f>
        <v/>
      </c>
      <c r="M2717" s="25">
        <f>IF(IFERROR(MID($Q2717,1,7)+0,"")&lt;1130000,IF(INDEX(C:C,MATCH(LEFT(Q2717,7)+0,I:I,0))&lt;1130000,"",INDEX(C:C,MATCH(LEFT(Q2717,7)+0,I:I,0))),IFERROR(MID($Q2717,1,7)+0,""))</f>
        <v>1136713</v>
      </c>
      <c r="N2717" s="25" t="str">
        <f>IF(IFERROR(MID($Q2717,10,7)+0,"")&lt;1130000,"",IFERROR(MID($Q2717,10,7)+0,""))</f>
        <v/>
      </c>
      <c r="O2717" s="25" t="str">
        <f>IF(IFERROR(MID($Q2717,19,7)+0,"")&lt;1130000,"",IFERROR(MID($Q2717,19,7)+0,""))</f>
        <v/>
      </c>
      <c r="P2717" s="25">
        <f>IF(M2717="","",IF(N2717="",M2717,M2717&amp;", "&amp;N2717))</f>
        <v>1136713</v>
      </c>
      <c r="Q2717" s="25">
        <v>1136713</v>
      </c>
      <c r="R2717" s="25"/>
      <c r="S2717" s="35" t="s">
        <v>160</v>
      </c>
      <c r="T2717" s="25" t="s">
        <v>24</v>
      </c>
      <c r="U2717" s="185">
        <v>13993</v>
      </c>
      <c r="V2717" s="188">
        <v>13993</v>
      </c>
      <c r="W2717" s="189">
        <v>13993</v>
      </c>
      <c r="X2717" s="31">
        <v>13993</v>
      </c>
      <c r="Y2717" s="90">
        <f>IFERROR(ROUND(X2717/W2717-1,2),"")</f>
        <v>0</v>
      </c>
      <c r="Z2717" s="31" t="str">
        <f>IF(OR(S2717="VLD MLC components",S2717="VLD MLC pipes",S2717="VLD PEX components",S2717="VLD PEX pipes",S2717="VLD PHC components",S2717="VLD PHC pipes",S2717="Controls VLD"),"По запросу",X2717)</f>
        <v>По запросу</v>
      </c>
      <c r="AA2717" s="63">
        <f>ROUND(X2717/1.2,3)</f>
        <v>11660.833000000001</v>
      </c>
      <c r="AB2717" s="23">
        <v>11660.833000000001</v>
      </c>
      <c r="AC2717" s="190">
        <f>IFERROR(ROUND(AA2717/AB2717-1,2),"")</f>
        <v>0</v>
      </c>
      <c r="AD2717" s="25">
        <v>3</v>
      </c>
      <c r="AE2717" s="25">
        <v>5.1839999999999997E-2</v>
      </c>
      <c r="AF2717" s="25">
        <v>7</v>
      </c>
      <c r="AG2717" s="25">
        <v>211</v>
      </c>
      <c r="AH2717" s="25">
        <v>211</v>
      </c>
      <c r="AI2717" s="25">
        <v>211</v>
      </c>
      <c r="AJ2717" s="25" t="s">
        <v>20</v>
      </c>
      <c r="AK2717" s="22" t="s">
        <v>20</v>
      </c>
      <c r="AL2717" s="25" t="s">
        <v>20</v>
      </c>
      <c r="AM2717" s="25">
        <v>1</v>
      </c>
      <c r="AN2717" s="25">
        <v>1800</v>
      </c>
      <c r="AO2717" s="25">
        <v>2400</v>
      </c>
      <c r="AP2717" s="25">
        <v>2400</v>
      </c>
      <c r="AQ2717" s="25">
        <v>3</v>
      </c>
      <c r="AR2717" s="94">
        <v>10.368</v>
      </c>
      <c r="AS2717" s="157">
        <v>7</v>
      </c>
      <c r="AT2717" s="93" t="s">
        <v>22</v>
      </c>
      <c r="AU2717" s="92" t="s">
        <v>22</v>
      </c>
      <c r="AV2717" s="91" t="s">
        <v>152</v>
      </c>
      <c r="AW2717" s="92" t="s">
        <v>152</v>
      </c>
      <c r="AX2717" s="92" t="s">
        <v>48</v>
      </c>
      <c r="AY2717" s="91" t="s">
        <v>152</v>
      </c>
      <c r="AZ2717" s="23"/>
      <c r="BA2717" s="25" t="s">
        <v>3109</v>
      </c>
      <c r="BB2717" t="s">
        <v>25</v>
      </c>
      <c r="BC2717" t="s">
        <v>2629</v>
      </c>
      <c r="BD2717" t="str">
        <f>IF(Z2717=BC2717,"OK")</f>
        <v>OK</v>
      </c>
      <c r="BE2717">
        <v>3</v>
      </c>
      <c r="BF2717">
        <v>5.1839999999999997E-2</v>
      </c>
      <c r="BG2717">
        <v>1800</v>
      </c>
      <c r="BH2717">
        <v>2400</v>
      </c>
      <c r="BI2717">
        <v>2400</v>
      </c>
      <c r="BJ2717">
        <v>3</v>
      </c>
      <c r="BK2717">
        <v>10.368</v>
      </c>
      <c r="BN2717" s="183"/>
    </row>
    <row r="2718" spans="1:66" ht="38.25" x14ac:dyDescent="0.25">
      <c r="A2718" s="51"/>
      <c r="B2718" s="94">
        <v>2705</v>
      </c>
      <c r="C2718" s="43">
        <v>1018122</v>
      </c>
      <c r="D2718" s="53" t="s">
        <v>22</v>
      </c>
      <c r="E2718" s="36" t="s">
        <v>3108</v>
      </c>
      <c r="F2718" s="151" t="s">
        <v>21</v>
      </c>
      <c r="G2718" s="41" t="s">
        <v>29</v>
      </c>
      <c r="H2718" s="46" t="str">
        <f>IFERROR(IFERROR(IF(SEARCH("Usystems",$E2718)&gt;0,"Usystems"),IF(SEARCH("RIIFO",$E2718)&gt;0,"RIIFO","Uponor")),"Uponor")</f>
        <v>Uponor</v>
      </c>
      <c r="I2718" s="25" t="str">
        <f>IFERROR(MID($D2718,1,7)+0,"")</f>
        <v/>
      </c>
      <c r="J2718" s="25" t="str">
        <f>IFERROR(MID($D2718,10,7)+0,"")</f>
        <v/>
      </c>
      <c r="K2718" s="25" t="str">
        <f>IFERROR(MID($D2718,19,7)+0,"")</f>
        <v/>
      </c>
      <c r="L2718" s="25" t="str">
        <f>IFERROR(MID($D2718,28,7)+0,"")</f>
        <v/>
      </c>
      <c r="M2718" s="25">
        <f>IF(IFERROR(MID($Q2718,1,7)+0,"")&lt;1130000,IF(INDEX(C:C,MATCH(LEFT(Q2718,7)+0,I:I,0))&lt;1130000,"",INDEX(C:C,MATCH(LEFT(Q2718,7)+0,I:I,0))),IFERROR(MID($Q2718,1,7)+0,""))</f>
        <v>1136714</v>
      </c>
      <c r="N2718" s="25" t="str">
        <f>IF(IFERROR(MID($Q2718,10,7)+0,"")&lt;1130000,"",IFERROR(MID($Q2718,10,7)+0,""))</f>
        <v/>
      </c>
      <c r="O2718" s="25" t="str">
        <f>IF(IFERROR(MID($Q2718,19,7)+0,"")&lt;1130000,"",IFERROR(MID($Q2718,19,7)+0,""))</f>
        <v/>
      </c>
      <c r="P2718" s="25">
        <f>IF(M2718="","",IF(N2718="",M2718,M2718&amp;", "&amp;N2718))</f>
        <v>1136714</v>
      </c>
      <c r="Q2718" s="25">
        <v>1136714</v>
      </c>
      <c r="R2718" s="25"/>
      <c r="S2718" s="35" t="s">
        <v>160</v>
      </c>
      <c r="T2718" s="25" t="s">
        <v>24</v>
      </c>
      <c r="U2718" s="185">
        <v>19057</v>
      </c>
      <c r="V2718" s="188">
        <v>19057</v>
      </c>
      <c r="W2718" s="189">
        <v>19057</v>
      </c>
      <c r="X2718" s="31">
        <v>19057</v>
      </c>
      <c r="Y2718" s="90">
        <f>IFERROR(ROUND(X2718/W2718-1,2),"")</f>
        <v>0</v>
      </c>
      <c r="Z2718" s="31" t="str">
        <f>IF(OR(S2718="VLD MLC components",S2718="VLD MLC pipes",S2718="VLD PEX components",S2718="VLD PEX pipes",S2718="VLD PHC components",S2718="VLD PHC pipes",S2718="Controls VLD"),"По запросу",X2718)</f>
        <v>По запросу</v>
      </c>
      <c r="AA2718" s="63">
        <f>ROUND(X2718/1.2,3)</f>
        <v>15880.833000000001</v>
      </c>
      <c r="AB2718" s="23">
        <v>15880.833000000001</v>
      </c>
      <c r="AC2718" s="190">
        <f>IFERROR(ROUND(AA2718/AB2718-1,2),"")</f>
        <v>0</v>
      </c>
      <c r="AD2718" s="25">
        <v>4.3419999999999996</v>
      </c>
      <c r="AE2718" s="25">
        <v>8.5000000000000006E-2</v>
      </c>
      <c r="AF2718" s="25">
        <v>91</v>
      </c>
      <c r="AG2718" s="25">
        <v>91</v>
      </c>
      <c r="AH2718" s="25">
        <v>91</v>
      </c>
      <c r="AI2718" s="25">
        <v>91</v>
      </c>
      <c r="AJ2718" s="25" t="s">
        <v>20</v>
      </c>
      <c r="AK2718" s="22" t="s">
        <v>20</v>
      </c>
      <c r="AL2718" s="25" t="s">
        <v>20</v>
      </c>
      <c r="AM2718" s="25">
        <v>1</v>
      </c>
      <c r="AN2718" s="25">
        <v>1400</v>
      </c>
      <c r="AO2718" s="25">
        <v>2400</v>
      </c>
      <c r="AP2718" s="25">
        <v>2400</v>
      </c>
      <c r="AQ2718" s="25">
        <v>4.3419999999999996</v>
      </c>
      <c r="AR2718" s="94">
        <v>8.0640000000000001</v>
      </c>
      <c r="AS2718" s="157">
        <v>12</v>
      </c>
      <c r="AT2718" s="93" t="s">
        <v>22</v>
      </c>
      <c r="AU2718" s="92" t="s">
        <v>22</v>
      </c>
      <c r="AV2718" s="91" t="s">
        <v>152</v>
      </c>
      <c r="AW2718" s="92" t="s">
        <v>152</v>
      </c>
      <c r="AX2718" s="92" t="s">
        <v>48</v>
      </c>
      <c r="AY2718" s="91" t="s">
        <v>152</v>
      </c>
      <c r="AZ2718" s="23"/>
      <c r="BA2718" s="25" t="s">
        <v>3107</v>
      </c>
      <c r="BB2718" t="s">
        <v>25</v>
      </c>
      <c r="BC2718" t="s">
        <v>2629</v>
      </c>
      <c r="BD2718" t="str">
        <f>IF(Z2718=BC2718,"OK")</f>
        <v>OK</v>
      </c>
      <c r="BE2718">
        <v>4.3419999999999996</v>
      </c>
      <c r="BF2718">
        <v>8.5000000000000006E-2</v>
      </c>
      <c r="BG2718">
        <v>1400</v>
      </c>
      <c r="BH2718">
        <v>2400</v>
      </c>
      <c r="BI2718">
        <v>2400</v>
      </c>
      <c r="BJ2718">
        <v>4.3419999999999996</v>
      </c>
      <c r="BK2718">
        <v>8.0640000000000001</v>
      </c>
      <c r="BN2718" s="183"/>
    </row>
    <row r="2719" spans="1:66" ht="38.25" x14ac:dyDescent="0.25">
      <c r="A2719" s="51"/>
      <c r="B2719" s="94">
        <v>2706</v>
      </c>
      <c r="C2719" s="43">
        <v>1018123</v>
      </c>
      <c r="D2719" s="53" t="s">
        <v>22</v>
      </c>
      <c r="E2719" s="36" t="s">
        <v>3106</v>
      </c>
      <c r="F2719" s="151" t="s">
        <v>21</v>
      </c>
      <c r="G2719" s="41" t="s">
        <v>29</v>
      </c>
      <c r="H2719" s="46" t="str">
        <f>IFERROR(IFERROR(IF(SEARCH("Usystems",$E2719)&gt;0,"Usystems"),IF(SEARCH("RIIFO",$E2719)&gt;0,"RIIFO","Uponor")),"Uponor")</f>
        <v>Uponor</v>
      </c>
      <c r="I2719" s="25" t="str">
        <f>IFERROR(MID($D2719,1,7)+0,"")</f>
        <v/>
      </c>
      <c r="J2719" s="25" t="str">
        <f>IFERROR(MID($D2719,10,7)+0,"")</f>
        <v/>
      </c>
      <c r="K2719" s="25" t="str">
        <f>IFERROR(MID($D2719,19,7)+0,"")</f>
        <v/>
      </c>
      <c r="L2719" s="25" t="str">
        <f>IFERROR(MID($D2719,28,7)+0,"")</f>
        <v/>
      </c>
      <c r="M2719" s="25">
        <f>IF(IFERROR(MID($Q2719,1,7)+0,"")&lt;1130000,IF(INDEX(C:C,MATCH(LEFT(Q2719,7)+0,I:I,0))&lt;1130000,"",INDEX(C:C,MATCH(LEFT(Q2719,7)+0,I:I,0))),IFERROR(MID($Q2719,1,7)+0,""))</f>
        <v>1136715</v>
      </c>
      <c r="N2719" s="25" t="str">
        <f>IF(IFERROR(MID($Q2719,10,7)+0,"")&lt;1130000,"",IFERROR(MID($Q2719,10,7)+0,""))</f>
        <v/>
      </c>
      <c r="O2719" s="25" t="str">
        <f>IF(IFERROR(MID($Q2719,19,7)+0,"")&lt;1130000,"",IFERROR(MID($Q2719,19,7)+0,""))</f>
        <v/>
      </c>
      <c r="P2719" s="25">
        <f>IF(M2719="","",IF(N2719="",M2719,M2719&amp;", "&amp;N2719))</f>
        <v>1136715</v>
      </c>
      <c r="Q2719" s="25">
        <v>1136715</v>
      </c>
      <c r="R2719" s="25"/>
      <c r="S2719" s="35" t="s">
        <v>160</v>
      </c>
      <c r="T2719" s="25" t="s">
        <v>24</v>
      </c>
      <c r="U2719" s="185">
        <v>21708</v>
      </c>
      <c r="V2719" s="188">
        <v>21708</v>
      </c>
      <c r="W2719" s="189">
        <v>21708</v>
      </c>
      <c r="X2719" s="31">
        <v>21708</v>
      </c>
      <c r="Y2719" s="90">
        <f>IFERROR(ROUND(X2719/W2719-1,2),"")</f>
        <v>0</v>
      </c>
      <c r="Z2719" s="31" t="str">
        <f>IF(OR(S2719="VLD MLC components",S2719="VLD MLC pipes",S2719="VLD PEX components",S2719="VLD PEX pipes",S2719="VLD PHC components",S2719="VLD PHC pipes",S2719="Controls VLD"),"По запросу",X2719)</f>
        <v>По запросу</v>
      </c>
      <c r="AA2719" s="63">
        <f>ROUND(X2719/1.2,3)</f>
        <v>18090</v>
      </c>
      <c r="AB2719" s="23">
        <v>18090</v>
      </c>
      <c r="AC2719" s="190">
        <f>IFERROR(ROUND(AA2719/AB2719-1,2),"")</f>
        <v>0</v>
      </c>
      <c r="AD2719" s="25">
        <v>5.3</v>
      </c>
      <c r="AE2719" s="25">
        <v>8.5000000000000006E-2</v>
      </c>
      <c r="AF2719" s="25">
        <v>159</v>
      </c>
      <c r="AG2719" s="25">
        <v>159</v>
      </c>
      <c r="AH2719" s="25">
        <v>239</v>
      </c>
      <c r="AI2719" s="25">
        <v>239</v>
      </c>
      <c r="AJ2719" s="25" t="s">
        <v>20</v>
      </c>
      <c r="AK2719" s="22" t="s">
        <v>20</v>
      </c>
      <c r="AL2719" s="25" t="s">
        <v>20</v>
      </c>
      <c r="AM2719" s="25">
        <v>1</v>
      </c>
      <c r="AN2719" s="25">
        <v>1400</v>
      </c>
      <c r="AO2719" s="25">
        <v>2400</v>
      </c>
      <c r="AP2719" s="25">
        <v>2400</v>
      </c>
      <c r="AQ2719" s="25">
        <v>5.3</v>
      </c>
      <c r="AR2719" s="94">
        <v>8.0640000000000001</v>
      </c>
      <c r="AS2719" s="157">
        <v>34</v>
      </c>
      <c r="AT2719" s="93" t="s">
        <v>22</v>
      </c>
      <c r="AU2719" s="92" t="s">
        <v>22</v>
      </c>
      <c r="AV2719" s="91" t="s">
        <v>152</v>
      </c>
      <c r="AW2719" s="92" t="s">
        <v>152</v>
      </c>
      <c r="AX2719" s="92" t="s">
        <v>48</v>
      </c>
      <c r="AY2719" s="91" t="s">
        <v>152</v>
      </c>
      <c r="AZ2719" s="23"/>
      <c r="BA2719" s="25" t="s">
        <v>3105</v>
      </c>
      <c r="BB2719" t="s">
        <v>25</v>
      </c>
      <c r="BC2719" t="s">
        <v>2629</v>
      </c>
      <c r="BD2719" t="str">
        <f>IF(Z2719=BC2719,"OK")</f>
        <v>OK</v>
      </c>
      <c r="BE2719">
        <v>5.3</v>
      </c>
      <c r="BF2719">
        <v>8.5000000000000006E-2</v>
      </c>
      <c r="BG2719">
        <v>1400</v>
      </c>
      <c r="BH2719">
        <v>2400</v>
      </c>
      <c r="BI2719">
        <v>2400</v>
      </c>
      <c r="BJ2719">
        <v>5.3</v>
      </c>
      <c r="BK2719">
        <v>8.0640000000000001</v>
      </c>
      <c r="BN2719" s="183"/>
    </row>
    <row r="2720" spans="1:66" ht="38.25" x14ac:dyDescent="0.25">
      <c r="A2720" s="51"/>
      <c r="B2720" s="94">
        <v>2707</v>
      </c>
      <c r="C2720" s="43">
        <v>1036036</v>
      </c>
      <c r="D2720" s="53" t="s">
        <v>22</v>
      </c>
      <c r="E2720" s="36" t="s">
        <v>3104</v>
      </c>
      <c r="F2720" s="151" t="s">
        <v>21</v>
      </c>
      <c r="G2720" s="41" t="s">
        <v>29</v>
      </c>
      <c r="H2720" s="46" t="str">
        <f>IFERROR(IFERROR(IF(SEARCH("Usystems",$E2720)&gt;0,"Usystems"),IF(SEARCH("RIIFO",$E2720)&gt;0,"RIIFO","Uponor")),"Uponor")</f>
        <v>Uponor</v>
      </c>
      <c r="I2720" s="25" t="str">
        <f>IFERROR(MID($D2720,1,7)+0,"")</f>
        <v/>
      </c>
      <c r="J2720" s="25" t="str">
        <f>IFERROR(MID($D2720,10,7)+0,"")</f>
        <v/>
      </c>
      <c r="K2720" s="25" t="str">
        <f>IFERROR(MID($D2720,19,7)+0,"")</f>
        <v/>
      </c>
      <c r="L2720" s="25" t="str">
        <f>IFERROR(MID($D2720,28,7)+0,"")</f>
        <v/>
      </c>
      <c r="M2720" s="25">
        <f>IF(IFERROR(MID($Q2720,1,7)+0,"")&lt;1130000,IF(INDEX(C:C,MATCH(LEFT(Q2720,7)+0,I:I,0))&lt;1130000,"",INDEX(C:C,MATCH(LEFT(Q2720,7)+0,I:I,0))),IFERROR(MID($Q2720,1,7)+0,""))</f>
        <v>1136716</v>
      </c>
      <c r="N2720" s="25" t="str">
        <f>IF(IFERROR(MID($Q2720,10,7)+0,"")&lt;1130000,"",IFERROR(MID($Q2720,10,7)+0,""))</f>
        <v/>
      </c>
      <c r="O2720" s="25" t="str">
        <f>IF(IFERROR(MID($Q2720,19,7)+0,"")&lt;1130000,"",IFERROR(MID($Q2720,19,7)+0,""))</f>
        <v/>
      </c>
      <c r="P2720" s="25">
        <f>IF(M2720="","",IF(N2720="",M2720,M2720&amp;", "&amp;N2720))</f>
        <v>1136716</v>
      </c>
      <c r="Q2720" s="25">
        <v>1136716</v>
      </c>
      <c r="R2720" s="25"/>
      <c r="S2720" s="35" t="s">
        <v>160</v>
      </c>
      <c r="T2720" s="25" t="s">
        <v>24</v>
      </c>
      <c r="U2720" s="185">
        <v>25801</v>
      </c>
      <c r="V2720" s="188">
        <v>25801</v>
      </c>
      <c r="W2720" s="189">
        <v>25801</v>
      </c>
      <c r="X2720" s="31">
        <v>25801</v>
      </c>
      <c r="Y2720" s="90">
        <f>IFERROR(ROUND(X2720/W2720-1,2),"")</f>
        <v>0</v>
      </c>
      <c r="Z2720" s="31" t="str">
        <f>IF(OR(S2720="VLD MLC components",S2720="VLD MLC pipes",S2720="VLD PEX components",S2720="VLD PEX pipes",S2720="VLD PHC components",S2720="VLD PHC pipes",S2720="Controls VLD"),"По запросу",X2720)</f>
        <v>По запросу</v>
      </c>
      <c r="AA2720" s="63">
        <f>ROUND(X2720/1.2,3)</f>
        <v>21500.832999999999</v>
      </c>
      <c r="AB2720" s="23">
        <v>21500.832999999999</v>
      </c>
      <c r="AC2720" s="190">
        <f>IFERROR(ROUND(AA2720/AB2720-1,2),"")</f>
        <v>0</v>
      </c>
      <c r="AD2720" s="25">
        <v>6.5</v>
      </c>
      <c r="AE2720" s="25">
        <v>8.5000000000000006E-2</v>
      </c>
      <c r="AF2720" s="25">
        <v>134</v>
      </c>
      <c r="AG2720" s="25">
        <v>134</v>
      </c>
      <c r="AH2720" s="25">
        <v>144</v>
      </c>
      <c r="AI2720" s="25">
        <v>144</v>
      </c>
      <c r="AJ2720" s="25" t="s">
        <v>20</v>
      </c>
      <c r="AK2720" s="22" t="s">
        <v>20</v>
      </c>
      <c r="AL2720" s="25" t="s">
        <v>20</v>
      </c>
      <c r="AM2720" s="25">
        <v>1</v>
      </c>
      <c r="AN2720" s="25">
        <v>1400</v>
      </c>
      <c r="AO2720" s="25">
        <v>2400</v>
      </c>
      <c r="AP2720" s="25">
        <v>2400</v>
      </c>
      <c r="AQ2720" s="25">
        <v>6.5</v>
      </c>
      <c r="AR2720" s="94">
        <v>8.0640000000000001</v>
      </c>
      <c r="AS2720" s="157">
        <v>13</v>
      </c>
      <c r="AT2720" s="93" t="s">
        <v>22</v>
      </c>
      <c r="AU2720" s="92" t="s">
        <v>22</v>
      </c>
      <c r="AV2720" s="91" t="s">
        <v>152</v>
      </c>
      <c r="AW2720" s="92" t="s">
        <v>152</v>
      </c>
      <c r="AX2720" s="92" t="s">
        <v>48</v>
      </c>
      <c r="AY2720" s="91" t="s">
        <v>152</v>
      </c>
      <c r="AZ2720" s="23"/>
      <c r="BA2720" s="25" t="s">
        <v>3103</v>
      </c>
      <c r="BB2720" t="s">
        <v>25</v>
      </c>
      <c r="BC2720" t="s">
        <v>2629</v>
      </c>
      <c r="BD2720" t="str">
        <f>IF(Z2720=BC2720,"OK")</f>
        <v>OK</v>
      </c>
      <c r="BE2720">
        <v>6.5</v>
      </c>
      <c r="BF2720">
        <v>8.5000000000000006E-2</v>
      </c>
      <c r="BG2720">
        <v>1400</v>
      </c>
      <c r="BH2720">
        <v>2400</v>
      </c>
      <c r="BI2720">
        <v>2400</v>
      </c>
      <c r="BJ2720">
        <v>6.5</v>
      </c>
      <c r="BK2720">
        <v>8.0640000000000001</v>
      </c>
      <c r="BN2720" s="183"/>
    </row>
    <row r="2721" spans="1:66" ht="38.25" x14ac:dyDescent="0.25">
      <c r="A2721" s="51"/>
      <c r="B2721" s="94">
        <v>2708</v>
      </c>
      <c r="C2721" s="43">
        <v>1084885</v>
      </c>
      <c r="D2721" s="25">
        <v>1034185</v>
      </c>
      <c r="E2721" s="36" t="s">
        <v>3102</v>
      </c>
      <c r="F2721" s="151" t="s">
        <v>21</v>
      </c>
      <c r="G2721" s="41" t="s">
        <v>29</v>
      </c>
      <c r="H2721" s="46" t="str">
        <f>IFERROR(IFERROR(IF(SEARCH("Usystems",$E2721)&gt;0,"Usystems"),IF(SEARCH("RIIFO",$E2721)&gt;0,"RIIFO","Uponor")),"Uponor")</f>
        <v>Uponor</v>
      </c>
      <c r="I2721" s="25">
        <f>IFERROR(MID($D2721,1,7)+0,"")</f>
        <v>1034185</v>
      </c>
      <c r="J2721" s="25" t="str">
        <f>IFERROR(MID($D2721,10,7)+0,"")</f>
        <v/>
      </c>
      <c r="K2721" s="25" t="str">
        <f>IFERROR(MID($D2721,19,7)+0,"")</f>
        <v/>
      </c>
      <c r="L2721" s="25" t="str">
        <f>IFERROR(MID($D2721,28,7)+0,"")</f>
        <v/>
      </c>
      <c r="M2721" s="25">
        <f>IF(IFERROR(MID($Q2721,1,7)+0,"")&lt;1130000,IF(INDEX(C:C,MATCH(LEFT(Q2721,7)+0,I:I,0))&lt;1130000,"",INDEX(C:C,MATCH(LEFT(Q2721,7)+0,I:I,0))),IFERROR(MID($Q2721,1,7)+0,""))</f>
        <v>1136748</v>
      </c>
      <c r="N2721" s="25" t="str">
        <f>IF(IFERROR(MID($Q2721,10,7)+0,"")&lt;1130000,"",IFERROR(MID($Q2721,10,7)+0,""))</f>
        <v/>
      </c>
      <c r="O2721" s="25" t="str">
        <f>IF(IFERROR(MID($Q2721,19,7)+0,"")&lt;1130000,"",IFERROR(MID($Q2721,19,7)+0,""))</f>
        <v/>
      </c>
      <c r="P2721" s="25">
        <f>IF(M2721="","",IF(N2721="",M2721,M2721&amp;", "&amp;N2721))</f>
        <v>1136748</v>
      </c>
      <c r="Q2721" s="25">
        <v>1136748</v>
      </c>
      <c r="R2721" s="25"/>
      <c r="S2721" s="35" t="s">
        <v>67</v>
      </c>
      <c r="T2721" s="25" t="s">
        <v>24</v>
      </c>
      <c r="U2721" s="185">
        <v>6808</v>
      </c>
      <c r="V2721" s="188">
        <v>6808</v>
      </c>
      <c r="W2721" s="189">
        <v>6808</v>
      </c>
      <c r="X2721" s="31">
        <v>6808</v>
      </c>
      <c r="Y2721" s="90">
        <f>IFERROR(ROUND(X2721/W2721-1,2),"")</f>
        <v>0</v>
      </c>
      <c r="Z2721" s="31">
        <f>IF(OR(S2721="VLD MLC components",S2721="VLD MLC pipes",S2721="VLD PEX components",S2721="VLD PEX pipes",S2721="VLD PHC components",S2721="VLD PHC pipes",S2721="Controls VLD"),"По запросу",X2721)</f>
        <v>6808</v>
      </c>
      <c r="AA2721" s="63">
        <f>ROUND(X2721/1.2,3)</f>
        <v>5673.3329999999996</v>
      </c>
      <c r="AB2721" s="23">
        <v>5673.3329999999996</v>
      </c>
      <c r="AC2721" s="190">
        <f>IFERROR(ROUND(AA2721/AB2721-1,2),"")</f>
        <v>0</v>
      </c>
      <c r="AD2721" s="25">
        <v>1.5</v>
      </c>
      <c r="AE2721" s="25">
        <v>3.5437999999999997E-2</v>
      </c>
      <c r="AF2721" s="25">
        <v>10</v>
      </c>
      <c r="AG2721" s="25">
        <v>10</v>
      </c>
      <c r="AH2721" s="25">
        <v>10</v>
      </c>
      <c r="AI2721" s="25">
        <v>10</v>
      </c>
      <c r="AJ2721" s="25" t="s">
        <v>20</v>
      </c>
      <c r="AK2721" s="22" t="s">
        <v>20</v>
      </c>
      <c r="AL2721" s="25" t="s">
        <v>20</v>
      </c>
      <c r="AM2721" s="25">
        <v>1</v>
      </c>
      <c r="AN2721" s="25">
        <v>1400</v>
      </c>
      <c r="AO2721" s="25">
        <v>2250</v>
      </c>
      <c r="AP2721" s="25">
        <v>2250</v>
      </c>
      <c r="AQ2721" s="25">
        <v>1.5</v>
      </c>
      <c r="AR2721" s="94">
        <v>7.0875000000000004</v>
      </c>
      <c r="AS2721" s="157">
        <v>6</v>
      </c>
      <c r="AT2721" s="93" t="s">
        <v>22</v>
      </c>
      <c r="AU2721" s="92" t="s">
        <v>22</v>
      </c>
      <c r="AV2721" s="91" t="s">
        <v>152</v>
      </c>
      <c r="AW2721" s="92" t="s">
        <v>152</v>
      </c>
      <c r="AX2721" s="92" t="s">
        <v>48</v>
      </c>
      <c r="AY2721" s="91" t="s">
        <v>152</v>
      </c>
      <c r="AZ2721" s="23"/>
      <c r="BA2721" s="25" t="s">
        <v>3101</v>
      </c>
      <c r="BB2721" t="s">
        <v>25</v>
      </c>
      <c r="BC2721">
        <v>6808</v>
      </c>
      <c r="BD2721" t="str">
        <f>IF(Z2721=BC2721,"OK")</f>
        <v>OK</v>
      </c>
      <c r="BE2721">
        <v>1.5</v>
      </c>
      <c r="BF2721">
        <v>3.5437999999999997E-2</v>
      </c>
      <c r="BG2721">
        <v>1400</v>
      </c>
      <c r="BH2721">
        <v>2250</v>
      </c>
      <c r="BI2721">
        <v>2250</v>
      </c>
      <c r="BJ2721">
        <v>1.5</v>
      </c>
      <c r="BK2721">
        <v>7.0875000000000004</v>
      </c>
      <c r="BN2721" s="183"/>
    </row>
    <row r="2722" spans="1:66" ht="25.5" x14ac:dyDescent="0.25">
      <c r="A2722" s="51"/>
      <c r="B2722" s="94">
        <v>2709</v>
      </c>
      <c r="C2722" s="43">
        <v>1084886</v>
      </c>
      <c r="D2722" s="25">
        <v>1034186</v>
      </c>
      <c r="E2722" s="36" t="s">
        <v>3100</v>
      </c>
      <c r="F2722" s="151" t="s">
        <v>21</v>
      </c>
      <c r="G2722" s="41" t="s">
        <v>27</v>
      </c>
      <c r="H2722" s="46" t="str">
        <f>IFERROR(IFERROR(IF(SEARCH("Usystems",$E2722)&gt;0,"Usystems"),IF(SEARCH("RIIFO",$E2722)&gt;0,"RIIFO","Uponor")),"Uponor")</f>
        <v>Uponor</v>
      </c>
      <c r="I2722" s="25">
        <f>IFERROR(MID($D2722,1,7)+0,"")</f>
        <v>1034186</v>
      </c>
      <c r="J2722" s="25" t="str">
        <f>IFERROR(MID($D2722,10,7)+0,"")</f>
        <v/>
      </c>
      <c r="K2722" s="25" t="str">
        <f>IFERROR(MID($D2722,19,7)+0,"")</f>
        <v/>
      </c>
      <c r="L2722" s="25" t="str">
        <f>IFERROR(MID($D2722,28,7)+0,"")</f>
        <v/>
      </c>
      <c r="M2722" s="25">
        <f>IF(IFERROR(MID($Q2722,1,7)+0,"")&lt;1130000,IF(INDEX(C:C,MATCH(LEFT(Q2722,7)+0,I:I,0))&lt;1130000,"",INDEX(C:C,MATCH(LEFT(Q2722,7)+0,I:I,0))),IFERROR(MID($Q2722,1,7)+0,""))</f>
        <v>1136749</v>
      </c>
      <c r="N2722" s="25" t="str">
        <f>IF(IFERROR(MID($Q2722,10,7)+0,"")&lt;1130000,"",IFERROR(MID($Q2722,10,7)+0,""))</f>
        <v/>
      </c>
      <c r="O2722" s="25" t="str">
        <f>IF(IFERROR(MID($Q2722,19,7)+0,"")&lt;1130000,"",IFERROR(MID($Q2722,19,7)+0,""))</f>
        <v/>
      </c>
      <c r="P2722" s="25">
        <f>IF(M2722="","",IF(N2722="",M2722,M2722&amp;", "&amp;N2722))</f>
        <v>1136749</v>
      </c>
      <c r="Q2722" s="25">
        <v>1136749</v>
      </c>
      <c r="R2722" s="25"/>
      <c r="S2722" s="35" t="s">
        <v>67</v>
      </c>
      <c r="T2722" s="25" t="s">
        <v>24</v>
      </c>
      <c r="U2722" s="185">
        <v>8292</v>
      </c>
      <c r="V2722" s="188">
        <v>8292</v>
      </c>
      <c r="W2722" s="189">
        <v>8292</v>
      </c>
      <c r="X2722" s="31">
        <v>8292</v>
      </c>
      <c r="Y2722" s="90">
        <f>IFERROR(ROUND(X2722/W2722-1,2),"")</f>
        <v>0</v>
      </c>
      <c r="Z2722" s="31">
        <f>IF(OR(S2722="VLD MLC components",S2722="VLD MLC pipes",S2722="VLD PEX components",S2722="VLD PEX pipes",S2722="VLD PHC components",S2722="VLD PHC pipes",S2722="Controls VLD"),"По запросу",X2722)</f>
        <v>8292</v>
      </c>
      <c r="AA2722" s="63">
        <f>ROUND(X2722/1.2,3)</f>
        <v>6910</v>
      </c>
      <c r="AB2722" s="23">
        <v>6910</v>
      </c>
      <c r="AC2722" s="190">
        <f>IFERROR(ROUND(AA2722/AB2722-1,2),"")</f>
        <v>0</v>
      </c>
      <c r="AD2722" s="25">
        <v>2.5</v>
      </c>
      <c r="AE2722" s="25">
        <v>5.3280000000000001E-2</v>
      </c>
      <c r="AF2722" s="25">
        <v>0</v>
      </c>
      <c r="AG2722" s="25" t="s">
        <v>22</v>
      </c>
      <c r="AH2722" s="25">
        <v>0</v>
      </c>
      <c r="AI2722" s="25">
        <v>0</v>
      </c>
      <c r="AJ2722" s="25" t="s">
        <v>20</v>
      </c>
      <c r="AK2722" s="42" t="s">
        <v>19</v>
      </c>
      <c r="AL2722" s="25" t="s">
        <v>20</v>
      </c>
      <c r="AM2722" s="25">
        <v>1</v>
      </c>
      <c r="AN2722" s="25">
        <v>1850</v>
      </c>
      <c r="AO2722" s="25">
        <v>2400</v>
      </c>
      <c r="AP2722" s="25">
        <v>2400</v>
      </c>
      <c r="AQ2722" s="25">
        <v>2.5</v>
      </c>
      <c r="AR2722" s="94">
        <v>10.656000000000001</v>
      </c>
      <c r="AS2722" s="157" t="s">
        <v>22</v>
      </c>
      <c r="AT2722" s="93" t="s">
        <v>22</v>
      </c>
      <c r="AU2722" s="92" t="s">
        <v>22</v>
      </c>
      <c r="AV2722" s="91" t="s">
        <v>152</v>
      </c>
      <c r="AW2722" s="92" t="s">
        <v>48</v>
      </c>
      <c r="AX2722" s="92" t="s">
        <v>48</v>
      </c>
      <c r="AY2722" s="91" t="s">
        <v>152</v>
      </c>
      <c r="AZ2722" s="23"/>
      <c r="BA2722" s="25" t="s">
        <v>3099</v>
      </c>
      <c r="BB2722" t="s">
        <v>25</v>
      </c>
      <c r="BC2722" t="e">
        <v>#N/A</v>
      </c>
      <c r="BD2722" t="e">
        <f>IF(Z2722=BC2722,"OK")</f>
        <v>#N/A</v>
      </c>
      <c r="BE2722">
        <v>2.5</v>
      </c>
      <c r="BF2722">
        <v>5.3280000000000001E-2</v>
      </c>
      <c r="BG2722">
        <v>1850</v>
      </c>
      <c r="BH2722">
        <v>2400</v>
      </c>
      <c r="BI2722">
        <v>2400</v>
      </c>
      <c r="BJ2722">
        <v>2.5</v>
      </c>
      <c r="BK2722">
        <v>10.656000000000001</v>
      </c>
      <c r="BN2722" s="183"/>
    </row>
    <row r="2723" spans="1:66" ht="38.25" x14ac:dyDescent="0.25">
      <c r="A2723" s="51"/>
      <c r="B2723" s="94">
        <v>2710</v>
      </c>
      <c r="C2723" s="43">
        <v>1018140</v>
      </c>
      <c r="D2723" s="24">
        <v>1044014</v>
      </c>
      <c r="E2723" s="36" t="s">
        <v>3098</v>
      </c>
      <c r="F2723" s="151" t="s">
        <v>21</v>
      </c>
      <c r="G2723" s="41" t="s">
        <v>29</v>
      </c>
      <c r="H2723" s="46" t="str">
        <f>IFERROR(IFERROR(IF(SEARCH("Usystems",$E2723)&gt;0,"Usystems"),IF(SEARCH("RIIFO",$E2723)&gt;0,"RIIFO","Uponor")),"Uponor")</f>
        <v>Uponor</v>
      </c>
      <c r="I2723" s="25">
        <f>IFERROR(MID($D2723,1,7)+0,"")</f>
        <v>1044014</v>
      </c>
      <c r="J2723" s="25" t="str">
        <f>IFERROR(MID($D2723,10,7)+0,"")</f>
        <v/>
      </c>
      <c r="K2723" s="25" t="str">
        <f>IFERROR(MID($D2723,19,7)+0,"")</f>
        <v/>
      </c>
      <c r="L2723" s="25" t="str">
        <f>IFERROR(MID($D2723,28,7)+0,"")</f>
        <v/>
      </c>
      <c r="M2723" s="25">
        <f>IF(IFERROR(MID($Q2723,1,7)+0,"")&lt;1130000,IF(INDEX(C:C,MATCH(LEFT(Q2723,7)+0,I:I,0))&lt;1130000,"",INDEX(C:C,MATCH(LEFT(Q2723,7)+0,I:I,0))),IFERROR(MID($Q2723,1,7)+0,""))</f>
        <v>1136750</v>
      </c>
      <c r="N2723" s="25" t="str">
        <f>IF(IFERROR(MID($Q2723,10,7)+0,"")&lt;1130000,"",IFERROR(MID($Q2723,10,7)+0,""))</f>
        <v/>
      </c>
      <c r="O2723" s="25" t="str">
        <f>IF(IFERROR(MID($Q2723,19,7)+0,"")&lt;1130000,"",IFERROR(MID($Q2723,19,7)+0,""))</f>
        <v/>
      </c>
      <c r="P2723" s="25">
        <f>IF(M2723="","",IF(N2723="",M2723,M2723&amp;", "&amp;N2723))</f>
        <v>1136750</v>
      </c>
      <c r="Q2723" s="25">
        <v>1136750</v>
      </c>
      <c r="R2723" s="25"/>
      <c r="S2723" s="35" t="s">
        <v>67</v>
      </c>
      <c r="T2723" s="25" t="s">
        <v>24</v>
      </c>
      <c r="U2723" s="185">
        <v>8289</v>
      </c>
      <c r="V2723" s="188">
        <v>8289</v>
      </c>
      <c r="W2723" s="189">
        <v>8289</v>
      </c>
      <c r="X2723" s="31">
        <v>8289</v>
      </c>
      <c r="Y2723" s="90">
        <f>IFERROR(ROUND(X2723/W2723-1,2),"")</f>
        <v>0</v>
      </c>
      <c r="Z2723" s="31">
        <f>IF(OR(S2723="VLD MLC components",S2723="VLD MLC pipes",S2723="VLD PEX components",S2723="VLD PEX pipes",S2723="VLD PHC components",S2723="VLD PHC pipes",S2723="Controls VLD"),"По запросу",X2723)</f>
        <v>8289</v>
      </c>
      <c r="AA2723" s="63">
        <f>ROUND(X2723/1.2,3)</f>
        <v>6907.5</v>
      </c>
      <c r="AB2723" s="23">
        <v>6907.5</v>
      </c>
      <c r="AC2723" s="190">
        <f>IFERROR(ROUND(AA2723/AB2723-1,2),"")</f>
        <v>0</v>
      </c>
      <c r="AD2723" s="25">
        <v>2.2000000000000002</v>
      </c>
      <c r="AE2723" s="25">
        <v>5.1839999999999997E-2</v>
      </c>
      <c r="AF2723" s="25">
        <v>0</v>
      </c>
      <c r="AG2723" s="25" t="s">
        <v>22</v>
      </c>
      <c r="AH2723" s="25">
        <v>0</v>
      </c>
      <c r="AI2723" s="25">
        <v>0</v>
      </c>
      <c r="AJ2723" s="25" t="s">
        <v>20</v>
      </c>
      <c r="AK2723" s="42" t="s">
        <v>19</v>
      </c>
      <c r="AL2723" s="25" t="s">
        <v>20</v>
      </c>
      <c r="AM2723" s="25">
        <v>1</v>
      </c>
      <c r="AN2723" s="25">
        <v>1800</v>
      </c>
      <c r="AO2723" s="25">
        <v>2400</v>
      </c>
      <c r="AP2723" s="25">
        <v>2400</v>
      </c>
      <c r="AQ2723" s="25">
        <v>2.2000000000000002</v>
      </c>
      <c r="AR2723" s="94">
        <v>10.368</v>
      </c>
      <c r="AS2723" s="157">
        <v>0</v>
      </c>
      <c r="AT2723" s="93" t="s">
        <v>22</v>
      </c>
      <c r="AU2723" s="92" t="s">
        <v>22</v>
      </c>
      <c r="AV2723" s="91" t="s">
        <v>152</v>
      </c>
      <c r="AW2723" s="92" t="s">
        <v>152</v>
      </c>
      <c r="AX2723" s="92" t="s">
        <v>48</v>
      </c>
      <c r="AY2723" s="91" t="s">
        <v>152</v>
      </c>
      <c r="AZ2723" s="23"/>
      <c r="BA2723" s="25" t="s">
        <v>3097</v>
      </c>
      <c r="BB2723" t="s">
        <v>25</v>
      </c>
      <c r="BC2723" t="e">
        <v>#N/A</v>
      </c>
      <c r="BD2723" t="e">
        <f>IF(Z2723=BC2723,"OK")</f>
        <v>#N/A</v>
      </c>
      <c r="BE2723">
        <v>2.2000000000000002</v>
      </c>
      <c r="BF2723">
        <v>5.1839999999999997E-2</v>
      </c>
      <c r="BG2723">
        <v>1800</v>
      </c>
      <c r="BH2723">
        <v>2400</v>
      </c>
      <c r="BI2723">
        <v>2400</v>
      </c>
      <c r="BJ2723">
        <v>2.2000000000000002</v>
      </c>
      <c r="BK2723">
        <v>10.368</v>
      </c>
      <c r="BN2723" s="183"/>
    </row>
    <row r="2724" spans="1:66" ht="38.25" x14ac:dyDescent="0.25">
      <c r="A2724" s="51"/>
      <c r="B2724" s="94">
        <v>2711</v>
      </c>
      <c r="C2724" s="43">
        <v>1018141</v>
      </c>
      <c r="D2724" s="25"/>
      <c r="E2724" s="36" t="s">
        <v>3096</v>
      </c>
      <c r="F2724" s="151" t="s">
        <v>21</v>
      </c>
      <c r="G2724" s="41" t="s">
        <v>29</v>
      </c>
      <c r="H2724" s="46" t="str">
        <f>IFERROR(IFERROR(IF(SEARCH("Usystems",$E2724)&gt;0,"Usystems"),IF(SEARCH("RIIFO",$E2724)&gt;0,"RIIFO","Uponor")),"Uponor")</f>
        <v>Uponor</v>
      </c>
      <c r="I2724" s="25" t="str">
        <f>IFERROR(MID($D2724,1,7)+0,"")</f>
        <v/>
      </c>
      <c r="J2724" s="25" t="str">
        <f>IFERROR(MID($D2724,10,7)+0,"")</f>
        <v/>
      </c>
      <c r="K2724" s="25" t="str">
        <f>IFERROR(MID($D2724,19,7)+0,"")</f>
        <v/>
      </c>
      <c r="L2724" s="25" t="str">
        <f>IFERROR(MID($D2724,28,7)+0,"")</f>
        <v/>
      </c>
      <c r="M2724" s="25">
        <f>IF(IFERROR(MID($Q2724,1,7)+0,"")&lt;1130000,IF(INDEX(C:C,MATCH(LEFT(Q2724,7)+0,I:I,0))&lt;1130000,"",INDEX(C:C,MATCH(LEFT(Q2724,7)+0,I:I,0))),IFERROR(MID($Q2724,1,7)+0,""))</f>
        <v>1136751</v>
      </c>
      <c r="N2724" s="25" t="str">
        <f>IF(IFERROR(MID($Q2724,10,7)+0,"")&lt;1130000,"",IFERROR(MID($Q2724,10,7)+0,""))</f>
        <v/>
      </c>
      <c r="O2724" s="25" t="str">
        <f>IF(IFERROR(MID($Q2724,19,7)+0,"")&lt;1130000,"",IFERROR(MID($Q2724,19,7)+0,""))</f>
        <v/>
      </c>
      <c r="P2724" s="25">
        <f>IF(M2724="","",IF(N2724="",M2724,M2724&amp;", "&amp;N2724))</f>
        <v>1136751</v>
      </c>
      <c r="Q2724" s="25">
        <v>1136751</v>
      </c>
      <c r="R2724" s="25"/>
      <c r="S2724" s="35" t="s">
        <v>67</v>
      </c>
      <c r="T2724" s="25" t="s">
        <v>24</v>
      </c>
      <c r="U2724" s="185">
        <v>9432</v>
      </c>
      <c r="V2724" s="188">
        <v>9432</v>
      </c>
      <c r="W2724" s="189">
        <v>9432</v>
      </c>
      <c r="X2724" s="31">
        <v>9432</v>
      </c>
      <c r="Y2724" s="90">
        <f>IFERROR(ROUND(X2724/W2724-1,2),"")</f>
        <v>0</v>
      </c>
      <c r="Z2724" s="31">
        <f>IF(OR(S2724="VLD MLC components",S2724="VLD MLC pipes",S2724="VLD PEX components",S2724="VLD PEX pipes",S2724="VLD PHC components",S2724="VLD PHC pipes",S2724="Controls VLD"),"По запросу",X2724)</f>
        <v>9432</v>
      </c>
      <c r="AA2724" s="63">
        <f>ROUND(X2724/1.2,3)</f>
        <v>7860</v>
      </c>
      <c r="AB2724" s="23">
        <v>7860</v>
      </c>
      <c r="AC2724" s="190">
        <f>IFERROR(ROUND(AA2724/AB2724-1,2),"")</f>
        <v>0</v>
      </c>
      <c r="AD2724" s="25">
        <v>2.4500000000000002</v>
      </c>
      <c r="AE2724" s="25">
        <v>5.1839999999999997E-2</v>
      </c>
      <c r="AF2724" s="25">
        <v>17</v>
      </c>
      <c r="AG2724" s="25">
        <v>17</v>
      </c>
      <c r="AH2724" s="25">
        <v>17</v>
      </c>
      <c r="AI2724" s="25">
        <v>17</v>
      </c>
      <c r="AJ2724" s="25" t="s">
        <v>20</v>
      </c>
      <c r="AK2724" s="22" t="s">
        <v>20</v>
      </c>
      <c r="AL2724" s="25" t="s">
        <v>20</v>
      </c>
      <c r="AM2724" s="25">
        <v>1</v>
      </c>
      <c r="AN2724" s="25">
        <v>1800</v>
      </c>
      <c r="AO2724" s="25">
        <v>2400</v>
      </c>
      <c r="AP2724" s="25">
        <v>2400</v>
      </c>
      <c r="AQ2724" s="25">
        <v>2.4500000000000002</v>
      </c>
      <c r="AR2724" s="94">
        <v>10.368</v>
      </c>
      <c r="AS2724" s="157">
        <v>17</v>
      </c>
      <c r="AT2724" s="93" t="s">
        <v>22</v>
      </c>
      <c r="AU2724" s="92" t="s">
        <v>22</v>
      </c>
      <c r="AV2724" s="91" t="s">
        <v>152</v>
      </c>
      <c r="AW2724" s="92" t="s">
        <v>152</v>
      </c>
      <c r="AX2724" s="92" t="s">
        <v>48</v>
      </c>
      <c r="AY2724" s="91" t="s">
        <v>152</v>
      </c>
      <c r="AZ2724" s="23"/>
      <c r="BA2724" s="25" t="s">
        <v>3095</v>
      </c>
      <c r="BB2724" t="s">
        <v>25</v>
      </c>
      <c r="BC2724">
        <v>9432</v>
      </c>
      <c r="BD2724" t="str">
        <f>IF(Z2724=BC2724,"OK")</f>
        <v>OK</v>
      </c>
      <c r="BE2724">
        <v>2.4500000000000002</v>
      </c>
      <c r="BF2724">
        <v>5.1839999999999997E-2</v>
      </c>
      <c r="BG2724">
        <v>1800</v>
      </c>
      <c r="BH2724">
        <v>2400</v>
      </c>
      <c r="BI2724">
        <v>2400</v>
      </c>
      <c r="BJ2724">
        <v>2.4500000000000002</v>
      </c>
      <c r="BK2724">
        <v>10.368</v>
      </c>
      <c r="BN2724" s="183"/>
    </row>
    <row r="2725" spans="1:66" ht="38.25" x14ac:dyDescent="0.25">
      <c r="A2725" s="51"/>
      <c r="B2725" s="94">
        <v>2712</v>
      </c>
      <c r="C2725" s="43">
        <v>1044015</v>
      </c>
      <c r="D2725" s="53" t="s">
        <v>22</v>
      </c>
      <c r="E2725" s="36" t="s">
        <v>3094</v>
      </c>
      <c r="F2725" s="151" t="s">
        <v>21</v>
      </c>
      <c r="G2725" s="41" t="s">
        <v>29</v>
      </c>
      <c r="H2725" s="46" t="str">
        <f>IFERROR(IFERROR(IF(SEARCH("Usystems",$E2725)&gt;0,"Usystems"),IF(SEARCH("RIIFO",$E2725)&gt;0,"RIIFO","Uponor")),"Uponor")</f>
        <v>Uponor</v>
      </c>
      <c r="I2725" s="25" t="str">
        <f>IFERROR(MID($D2725,1,7)+0,"")</f>
        <v/>
      </c>
      <c r="J2725" s="25" t="str">
        <f>IFERROR(MID($D2725,10,7)+0,"")</f>
        <v/>
      </c>
      <c r="K2725" s="25" t="str">
        <f>IFERROR(MID($D2725,19,7)+0,"")</f>
        <v/>
      </c>
      <c r="L2725" s="25" t="str">
        <f>IFERROR(MID($D2725,28,7)+0,"")</f>
        <v/>
      </c>
      <c r="M2725" s="25">
        <f>IF(IFERROR(MID($Q2725,1,7)+0,"")&lt;1130000,IF(INDEX(C:C,MATCH(LEFT(Q2725,7)+0,I:I,0))&lt;1130000,"",INDEX(C:C,MATCH(LEFT(Q2725,7)+0,I:I,0))),IFERROR(MID($Q2725,1,7)+0,""))</f>
        <v>1136752</v>
      </c>
      <c r="N2725" s="25" t="str">
        <f>IF(IFERROR(MID($Q2725,10,7)+0,"")&lt;1130000,"",IFERROR(MID($Q2725,10,7)+0,""))</f>
        <v/>
      </c>
      <c r="O2725" s="25" t="str">
        <f>IF(IFERROR(MID($Q2725,19,7)+0,"")&lt;1130000,"",IFERROR(MID($Q2725,19,7)+0,""))</f>
        <v/>
      </c>
      <c r="P2725" s="25">
        <f>IF(M2725="","",IF(N2725="",M2725,M2725&amp;", "&amp;N2725))</f>
        <v>1136752</v>
      </c>
      <c r="Q2725" s="25">
        <v>1136752</v>
      </c>
      <c r="R2725" s="25"/>
      <c r="S2725" s="35" t="s">
        <v>67</v>
      </c>
      <c r="T2725" s="25" t="s">
        <v>24</v>
      </c>
      <c r="U2725" s="185">
        <v>11325</v>
      </c>
      <c r="V2725" s="188">
        <v>11325</v>
      </c>
      <c r="W2725" s="189">
        <v>11325</v>
      </c>
      <c r="X2725" s="31">
        <v>11325</v>
      </c>
      <c r="Y2725" s="90">
        <f>IFERROR(ROUND(X2725/W2725-1,2),"")</f>
        <v>0</v>
      </c>
      <c r="Z2725" s="31">
        <f>IF(OR(S2725="VLD MLC components",S2725="VLD MLC pipes",S2725="VLD PEX components",S2725="VLD PEX pipes",S2725="VLD PHC components",S2725="VLD PHC pipes",S2725="Controls VLD"),"По запросу",X2725)</f>
        <v>11325</v>
      </c>
      <c r="AA2725" s="63">
        <f>ROUND(X2725/1.2,3)</f>
        <v>9437.5</v>
      </c>
      <c r="AB2725" s="23">
        <v>9437.5</v>
      </c>
      <c r="AC2725" s="190">
        <f>IFERROR(ROUND(AA2725/AB2725-1,2),"")</f>
        <v>0</v>
      </c>
      <c r="AD2725" s="25">
        <v>2.8</v>
      </c>
      <c r="AE2725" s="25">
        <v>5.3280000000000001E-2</v>
      </c>
      <c r="AF2725" s="25">
        <v>6</v>
      </c>
      <c r="AG2725" s="25">
        <v>6</v>
      </c>
      <c r="AH2725" s="25">
        <v>17</v>
      </c>
      <c r="AI2725" s="25">
        <v>17</v>
      </c>
      <c r="AJ2725" s="25" t="s">
        <v>20</v>
      </c>
      <c r="AK2725" s="22" t="s">
        <v>20</v>
      </c>
      <c r="AL2725" s="25" t="s">
        <v>20</v>
      </c>
      <c r="AM2725" s="25">
        <v>1</v>
      </c>
      <c r="AN2725" s="25">
        <v>2400</v>
      </c>
      <c r="AO2725" s="25">
        <v>1850</v>
      </c>
      <c r="AP2725" s="25">
        <v>2400</v>
      </c>
      <c r="AQ2725" s="25">
        <v>2.8</v>
      </c>
      <c r="AR2725" s="94">
        <v>10.656000000000001</v>
      </c>
      <c r="AS2725" s="157">
        <v>11</v>
      </c>
      <c r="AT2725" s="93" t="s">
        <v>22</v>
      </c>
      <c r="AU2725" s="92" t="s">
        <v>22</v>
      </c>
      <c r="AV2725" s="91" t="s">
        <v>152</v>
      </c>
      <c r="AW2725" s="92" t="s">
        <v>152</v>
      </c>
      <c r="AX2725" s="92" t="s">
        <v>48</v>
      </c>
      <c r="AY2725" s="91" t="s">
        <v>152</v>
      </c>
      <c r="AZ2725" s="23"/>
      <c r="BA2725" s="25" t="s">
        <v>3093</v>
      </c>
      <c r="BB2725" t="s">
        <v>25</v>
      </c>
      <c r="BC2725">
        <v>11325</v>
      </c>
      <c r="BD2725" t="str">
        <f>IF(Z2725=BC2725,"OK")</f>
        <v>OK</v>
      </c>
      <c r="BE2725">
        <v>2.8</v>
      </c>
      <c r="BF2725">
        <v>5.3280000000000001E-2</v>
      </c>
      <c r="BG2725">
        <v>2400</v>
      </c>
      <c r="BH2725">
        <v>1850</v>
      </c>
      <c r="BI2725">
        <v>2400</v>
      </c>
      <c r="BJ2725">
        <v>2.8</v>
      </c>
      <c r="BK2725">
        <v>10.656000000000001</v>
      </c>
      <c r="BN2725" s="183"/>
    </row>
    <row r="2726" spans="1:66" ht="38.25" x14ac:dyDescent="0.25">
      <c r="A2726" s="51"/>
      <c r="B2726" s="94">
        <v>2713</v>
      </c>
      <c r="C2726" s="43">
        <v>1034188</v>
      </c>
      <c r="D2726" s="53" t="s">
        <v>22</v>
      </c>
      <c r="E2726" s="36" t="s">
        <v>3092</v>
      </c>
      <c r="F2726" s="151" t="s">
        <v>21</v>
      </c>
      <c r="G2726" s="41" t="s">
        <v>29</v>
      </c>
      <c r="H2726" s="46" t="str">
        <f>IFERROR(IFERROR(IF(SEARCH("Usystems",$E2726)&gt;0,"Usystems"),IF(SEARCH("RIIFO",$E2726)&gt;0,"RIIFO","Uponor")),"Uponor")</f>
        <v>Uponor</v>
      </c>
      <c r="I2726" s="25" t="str">
        <f>IFERROR(MID($D2726,1,7)+0,"")</f>
        <v/>
      </c>
      <c r="J2726" s="25" t="str">
        <f>IFERROR(MID($D2726,10,7)+0,"")</f>
        <v/>
      </c>
      <c r="K2726" s="25" t="str">
        <f>IFERROR(MID($D2726,19,7)+0,"")</f>
        <v/>
      </c>
      <c r="L2726" s="25" t="str">
        <f>IFERROR(MID($D2726,28,7)+0,"")</f>
        <v/>
      </c>
      <c r="M2726" s="25">
        <f>IF(IFERROR(MID($Q2726,1,7)+0,"")&lt;1130000,IF(INDEX(C:C,MATCH(LEFT(Q2726,7)+0,I:I,0))&lt;1130000,"",INDEX(C:C,MATCH(LEFT(Q2726,7)+0,I:I,0))),IFERROR(MID($Q2726,1,7)+0,""))</f>
        <v>1136753</v>
      </c>
      <c r="N2726" s="25" t="str">
        <f>IF(IFERROR(MID($Q2726,10,7)+0,"")&lt;1130000,"",IFERROR(MID($Q2726,10,7)+0,""))</f>
        <v/>
      </c>
      <c r="O2726" s="25" t="str">
        <f>IF(IFERROR(MID($Q2726,19,7)+0,"")&lt;1130000,"",IFERROR(MID($Q2726,19,7)+0,""))</f>
        <v/>
      </c>
      <c r="P2726" s="25">
        <f>IF(M2726="","",IF(N2726="",M2726,M2726&amp;", "&amp;N2726))</f>
        <v>1136753</v>
      </c>
      <c r="Q2726" s="25">
        <v>1136753</v>
      </c>
      <c r="R2726" s="25"/>
      <c r="S2726" s="35" t="s">
        <v>160</v>
      </c>
      <c r="T2726" s="25" t="s">
        <v>24</v>
      </c>
      <c r="U2726" s="185">
        <v>13875</v>
      </c>
      <c r="V2726" s="188">
        <v>13875</v>
      </c>
      <c r="W2726" s="189">
        <v>13875</v>
      </c>
      <c r="X2726" s="31">
        <v>13875</v>
      </c>
      <c r="Y2726" s="90">
        <f>IFERROR(ROUND(X2726/W2726-1,2),"")</f>
        <v>0</v>
      </c>
      <c r="Z2726" s="31" t="str">
        <f>IF(OR(S2726="VLD MLC components",S2726="VLD MLC pipes",S2726="VLD PEX components",S2726="VLD PEX pipes",S2726="VLD PHC components",S2726="VLD PHC pipes",S2726="Controls VLD"),"По запросу",X2726)</f>
        <v>По запросу</v>
      </c>
      <c r="AA2726" s="63">
        <f>ROUND(X2726/1.2,3)</f>
        <v>11562.5</v>
      </c>
      <c r="AB2726" s="23">
        <v>11562.5</v>
      </c>
      <c r="AC2726" s="190">
        <f>IFERROR(ROUND(AA2726/AB2726-1,2),"")</f>
        <v>0</v>
      </c>
      <c r="AD2726" s="25">
        <v>3.1</v>
      </c>
      <c r="AE2726" s="25">
        <v>5.7000000000000002E-2</v>
      </c>
      <c r="AF2726" s="25">
        <v>32</v>
      </c>
      <c r="AG2726" s="25">
        <v>32</v>
      </c>
      <c r="AH2726" s="25">
        <v>32</v>
      </c>
      <c r="AI2726" s="25">
        <v>32</v>
      </c>
      <c r="AJ2726" s="25" t="s">
        <v>20</v>
      </c>
      <c r="AK2726" s="22" t="s">
        <v>20</v>
      </c>
      <c r="AL2726" s="25" t="s">
        <v>20</v>
      </c>
      <c r="AM2726" s="25">
        <v>1</v>
      </c>
      <c r="AN2726" s="25">
        <v>1850</v>
      </c>
      <c r="AO2726" s="25">
        <v>2400</v>
      </c>
      <c r="AP2726" s="25">
        <v>2400</v>
      </c>
      <c r="AQ2726" s="25">
        <v>3.1</v>
      </c>
      <c r="AR2726" s="94">
        <v>10.656000000000001</v>
      </c>
      <c r="AS2726" s="157">
        <v>32</v>
      </c>
      <c r="AT2726" s="93" t="s">
        <v>22</v>
      </c>
      <c r="AU2726" s="92" t="s">
        <v>22</v>
      </c>
      <c r="AV2726" s="91" t="s">
        <v>152</v>
      </c>
      <c r="AW2726" s="92" t="s">
        <v>152</v>
      </c>
      <c r="AX2726" s="92" t="s">
        <v>48</v>
      </c>
      <c r="AY2726" s="91" t="s">
        <v>152</v>
      </c>
      <c r="AZ2726" s="23"/>
      <c r="BA2726" s="25" t="s">
        <v>3091</v>
      </c>
      <c r="BB2726" t="s">
        <v>25</v>
      </c>
      <c r="BC2726" t="s">
        <v>2629</v>
      </c>
      <c r="BD2726" t="str">
        <f>IF(Z2726=BC2726,"OK")</f>
        <v>OK</v>
      </c>
      <c r="BE2726">
        <v>3.1</v>
      </c>
      <c r="BF2726">
        <v>5.7000000000000002E-2</v>
      </c>
      <c r="BG2726">
        <v>1850</v>
      </c>
      <c r="BH2726">
        <v>2400</v>
      </c>
      <c r="BI2726">
        <v>2400</v>
      </c>
      <c r="BJ2726">
        <v>3.1</v>
      </c>
      <c r="BK2726">
        <v>10.656000000000001</v>
      </c>
      <c r="BN2726" s="183"/>
    </row>
    <row r="2727" spans="1:66" ht="25.5" x14ac:dyDescent="0.25">
      <c r="A2727" s="51"/>
      <c r="B2727" s="94">
        <v>2714</v>
      </c>
      <c r="C2727" s="43">
        <v>1044016</v>
      </c>
      <c r="D2727" s="53" t="s">
        <v>22</v>
      </c>
      <c r="E2727" s="36" t="s">
        <v>3090</v>
      </c>
      <c r="F2727" s="151" t="s">
        <v>21</v>
      </c>
      <c r="G2727" s="41" t="s">
        <v>27</v>
      </c>
      <c r="H2727" s="46" t="str">
        <f>IFERROR(IFERROR(IF(SEARCH("Usystems",$E2727)&gt;0,"Usystems"),IF(SEARCH("RIIFO",$E2727)&gt;0,"RIIFO","Uponor")),"Uponor")</f>
        <v>Uponor</v>
      </c>
      <c r="I2727" s="25" t="str">
        <f>IFERROR(MID($D2727,1,7)+0,"")</f>
        <v/>
      </c>
      <c r="J2727" s="25" t="str">
        <f>IFERROR(MID($D2727,10,7)+0,"")</f>
        <v/>
      </c>
      <c r="K2727" s="25" t="str">
        <f>IFERROR(MID($D2727,19,7)+0,"")</f>
        <v/>
      </c>
      <c r="L2727" s="25" t="str">
        <f>IFERROR(MID($D2727,28,7)+0,"")</f>
        <v/>
      </c>
      <c r="M2727" s="25">
        <f>IF(IFERROR(MID($Q2727,1,7)+0,"")&lt;1130000,IF(INDEX(C:C,MATCH(LEFT(Q2727,7)+0,I:I,0))&lt;1130000,"",INDEX(C:C,MATCH(LEFT(Q2727,7)+0,I:I,0))),IFERROR(MID($Q2727,1,7)+0,""))</f>
        <v>1136754</v>
      </c>
      <c r="N2727" s="25" t="str">
        <f>IF(IFERROR(MID($Q2727,10,7)+0,"")&lt;1130000,"",IFERROR(MID($Q2727,10,7)+0,""))</f>
        <v/>
      </c>
      <c r="O2727" s="25" t="str">
        <f>IF(IFERROR(MID($Q2727,19,7)+0,"")&lt;1130000,"",IFERROR(MID($Q2727,19,7)+0,""))</f>
        <v/>
      </c>
      <c r="P2727" s="25">
        <f>IF(M2727="","",IF(N2727="",M2727,M2727&amp;", "&amp;N2727))</f>
        <v>1136754</v>
      </c>
      <c r="Q2727" s="25">
        <v>1136754</v>
      </c>
      <c r="R2727" s="25"/>
      <c r="S2727" s="35" t="s">
        <v>160</v>
      </c>
      <c r="T2727" s="25" t="s">
        <v>24</v>
      </c>
      <c r="U2727" s="185">
        <v>18333</v>
      </c>
      <c r="V2727" s="188">
        <v>18333</v>
      </c>
      <c r="W2727" s="189">
        <v>18333</v>
      </c>
      <c r="X2727" s="31">
        <v>18333</v>
      </c>
      <c r="Y2727" s="90">
        <f>IFERROR(ROUND(X2727/W2727-1,2),"")</f>
        <v>0</v>
      </c>
      <c r="Z2727" s="31" t="str">
        <f>IF(OR(S2727="VLD MLC components",S2727="VLD MLC pipes",S2727="VLD PEX components",S2727="VLD PEX pipes",S2727="VLD PHC components",S2727="VLD PHC pipes",S2727="Controls VLD"),"По запросу",X2727)</f>
        <v>По запросу</v>
      </c>
      <c r="AA2727" s="63">
        <f>ROUND(X2727/1.2,3)</f>
        <v>15277.5</v>
      </c>
      <c r="AB2727" s="23">
        <v>15277.5</v>
      </c>
      <c r="AC2727" s="190">
        <f>IFERROR(ROUND(AA2727/AB2727-1,2),"")</f>
        <v>0</v>
      </c>
      <c r="AD2727" s="25">
        <v>3.5</v>
      </c>
      <c r="AE2727" s="25">
        <v>8.5000000000000006E-2</v>
      </c>
      <c r="AF2727" s="25">
        <v>0</v>
      </c>
      <c r="AG2727" s="25" t="s">
        <v>22</v>
      </c>
      <c r="AH2727" s="25">
        <v>0</v>
      </c>
      <c r="AI2727" s="25">
        <v>0</v>
      </c>
      <c r="AJ2727" s="25" t="s">
        <v>20</v>
      </c>
      <c r="AK2727" s="42" t="s">
        <v>19</v>
      </c>
      <c r="AL2727" s="25" t="s">
        <v>20</v>
      </c>
      <c r="AM2727" s="25">
        <v>1</v>
      </c>
      <c r="AN2727" s="25">
        <v>1400</v>
      </c>
      <c r="AO2727" s="25">
        <v>2400</v>
      </c>
      <c r="AP2727" s="25">
        <v>2400</v>
      </c>
      <c r="AQ2727" s="25">
        <v>3.5</v>
      </c>
      <c r="AR2727" s="94">
        <v>8.0640000000000001</v>
      </c>
      <c r="AS2727" s="157" t="s">
        <v>22</v>
      </c>
      <c r="AT2727" s="93" t="s">
        <v>22</v>
      </c>
      <c r="AU2727" s="92" t="s">
        <v>22</v>
      </c>
      <c r="AV2727" s="91" t="s">
        <v>152</v>
      </c>
      <c r="AW2727" s="92" t="s">
        <v>48</v>
      </c>
      <c r="AX2727" s="92" t="s">
        <v>48</v>
      </c>
      <c r="AY2727" s="91" t="s">
        <v>152</v>
      </c>
      <c r="AZ2727" s="23"/>
      <c r="BA2727" s="25" t="s">
        <v>3089</v>
      </c>
      <c r="BB2727" t="s">
        <v>25</v>
      </c>
      <c r="BC2727" t="e">
        <v>#N/A</v>
      </c>
      <c r="BD2727" t="e">
        <f>IF(Z2727=BC2727,"OK")</f>
        <v>#N/A</v>
      </c>
      <c r="BE2727">
        <v>3.5</v>
      </c>
      <c r="BF2727">
        <v>8.5000000000000006E-2</v>
      </c>
      <c r="BG2727">
        <v>1400</v>
      </c>
      <c r="BH2727">
        <v>2400</v>
      </c>
      <c r="BI2727">
        <v>2400</v>
      </c>
      <c r="BJ2727">
        <v>3.5</v>
      </c>
      <c r="BK2727">
        <v>8.0640000000000001</v>
      </c>
      <c r="BN2727" s="183"/>
    </row>
    <row r="2728" spans="1:66" ht="25.5" x14ac:dyDescent="0.25">
      <c r="A2728" s="51"/>
      <c r="B2728" s="94">
        <v>2715</v>
      </c>
      <c r="C2728" s="43">
        <v>1018142</v>
      </c>
      <c r="D2728" s="42"/>
      <c r="E2728" s="27" t="s">
        <v>3088</v>
      </c>
      <c r="F2728" s="151" t="s">
        <v>28</v>
      </c>
      <c r="G2728" s="41" t="s">
        <v>30</v>
      </c>
      <c r="H2728" s="46" t="str">
        <f>IFERROR(IFERROR(IF(SEARCH("Usystems",$E2728)&gt;0,"Usystems"),IF(SEARCH("RIIFO",$E2728)&gt;0,"RIIFO","Uponor")),"Uponor")</f>
        <v>Uponor</v>
      </c>
      <c r="I2728" s="25" t="str">
        <f>IFERROR(MID($D2728,1,7)+0,"")</f>
        <v/>
      </c>
      <c r="J2728" s="25" t="str">
        <f>IFERROR(MID($D2728,10,7)+0,"")</f>
        <v/>
      </c>
      <c r="K2728" s="25" t="str">
        <f>IFERROR(MID($D2728,19,7)+0,"")</f>
        <v/>
      </c>
      <c r="L2728" s="25" t="str">
        <f>IFERROR(MID($D2728,28,7)+0,"")</f>
        <v/>
      </c>
      <c r="M2728" s="25" t="str">
        <f>IF(IFERROR(MID($Q2728,1,7)+0,"")&lt;1130000,IF(INDEX(C:C,MATCH(LEFT(Q2728,7)+0,I:I,0))&lt;1130000,"",INDEX(C:C,MATCH(LEFT(Q2728,7)+0,I:I,0))),IFERROR(MID($Q2728,1,7)+0,""))</f>
        <v/>
      </c>
      <c r="N2728" s="25" t="str">
        <f>IF(IFERROR(MID($Q2728,10,7)+0,"")&lt;1130000,"",IFERROR(MID($Q2728,10,7)+0,""))</f>
        <v/>
      </c>
      <c r="O2728" s="25" t="str">
        <f>IF(IFERROR(MID($Q2728,19,7)+0,"")&lt;1130000,"",IFERROR(MID($Q2728,19,7)+0,""))</f>
        <v/>
      </c>
      <c r="P2728" s="25" t="str">
        <f>IF(M2728="","",IF(N2728="",M2728,M2728&amp;", "&amp;N2728))</f>
        <v/>
      </c>
      <c r="Q2728" s="25"/>
      <c r="R2728" s="25"/>
      <c r="S2728" s="35" t="s">
        <v>160</v>
      </c>
      <c r="T2728" s="25" t="s">
        <v>24</v>
      </c>
      <c r="U2728" s="185">
        <v>12334</v>
      </c>
      <c r="V2728" s="188">
        <v>12334</v>
      </c>
      <c r="W2728" s="189">
        <v>12334</v>
      </c>
      <c r="X2728" s="31">
        <v>12334</v>
      </c>
      <c r="Y2728" s="90">
        <f>IFERROR(ROUND(X2728/W2728-1,2),"")</f>
        <v>0</v>
      </c>
      <c r="Z2728" s="31" t="str">
        <f>IF(OR(S2728="VLD MLC components",S2728="VLD MLC pipes",S2728="VLD PEX components",S2728="VLD PEX pipes",S2728="VLD PHC components",S2728="VLD PHC pipes",S2728="Controls VLD"),"По запросу",X2728)</f>
        <v>По запросу</v>
      </c>
      <c r="AA2728" s="63">
        <f>ROUND(X2728/1.2,3)</f>
        <v>10278.333000000001</v>
      </c>
      <c r="AB2728" s="23">
        <v>10278.333000000001</v>
      </c>
      <c r="AC2728" s="190">
        <f>IFERROR(ROUND(AA2728/AB2728-1,2),"")</f>
        <v>0</v>
      </c>
      <c r="AD2728" s="25">
        <v>2.73</v>
      </c>
      <c r="AE2728" s="25">
        <v>5.1839999999999997E-2</v>
      </c>
      <c r="AF2728" s="25">
        <v>0</v>
      </c>
      <c r="AG2728" s="25" t="s">
        <v>22</v>
      </c>
      <c r="AH2728" s="25">
        <v>0</v>
      </c>
      <c r="AI2728" s="25">
        <v>0</v>
      </c>
      <c r="AJ2728" s="25" t="s">
        <v>20</v>
      </c>
      <c r="AK2728" s="42" t="s">
        <v>19</v>
      </c>
      <c r="AL2728" s="25" t="s">
        <v>19</v>
      </c>
      <c r="AM2728" s="25">
        <v>1</v>
      </c>
      <c r="AN2728" s="25"/>
      <c r="AO2728" s="25"/>
      <c r="AP2728" s="25"/>
      <c r="AQ2728" s="25"/>
      <c r="AR2728" s="94"/>
      <c r="AS2728" s="157" t="s">
        <v>22</v>
      </c>
      <c r="AT2728" s="93" t="s">
        <v>51</v>
      </c>
      <c r="AU2728" s="92" t="s">
        <v>22</v>
      </c>
      <c r="AV2728" s="91" t="s">
        <v>48</v>
      </c>
      <c r="AW2728" s="92" t="s">
        <v>48</v>
      </c>
      <c r="AX2728" s="92" t="s">
        <v>48</v>
      </c>
      <c r="AY2728" s="91" t="s">
        <v>152</v>
      </c>
      <c r="AZ2728" s="23"/>
      <c r="BA2728" s="25">
        <v>0</v>
      </c>
      <c r="BB2728" t="s">
        <v>48</v>
      </c>
      <c r="BC2728" t="e">
        <v>#N/A</v>
      </c>
      <c r="BD2728" t="e">
        <f>IF(Z2728=BC2728,"OK")</f>
        <v>#N/A</v>
      </c>
      <c r="BE2728">
        <v>2.73</v>
      </c>
      <c r="BF2728">
        <v>5.1839999999999997E-2</v>
      </c>
      <c r="BG2728">
        <v>0</v>
      </c>
      <c r="BH2728">
        <v>0</v>
      </c>
      <c r="BI2728">
        <v>0</v>
      </c>
      <c r="BJ2728">
        <v>0</v>
      </c>
      <c r="BK2728">
        <v>0</v>
      </c>
      <c r="BN2728" s="183"/>
    </row>
    <row r="2729" spans="1:66" ht="25.5" x14ac:dyDescent="0.25">
      <c r="A2729" s="51"/>
      <c r="B2729" s="94">
        <v>2716</v>
      </c>
      <c r="C2729" s="43">
        <v>1119047</v>
      </c>
      <c r="D2729" s="42"/>
      <c r="E2729" s="27" t="s">
        <v>3087</v>
      </c>
      <c r="F2729" s="151" t="s">
        <v>21</v>
      </c>
      <c r="G2729" s="28"/>
      <c r="H2729" s="46" t="str">
        <f>IFERROR(IFERROR(IF(SEARCH("Usystems",$E2729)&gt;0,"Usystems"),IF(SEARCH("RIIFO",$E2729)&gt;0,"RIIFO","Uponor")),"Uponor")</f>
        <v>Uponor</v>
      </c>
      <c r="I2729" s="25" t="str">
        <f>IFERROR(MID($D2729,1,7)+0,"")</f>
        <v/>
      </c>
      <c r="J2729" s="25" t="str">
        <f>IFERROR(MID($D2729,10,7)+0,"")</f>
        <v/>
      </c>
      <c r="K2729" s="25" t="str">
        <f>IFERROR(MID($D2729,19,7)+0,"")</f>
        <v/>
      </c>
      <c r="L2729" s="25" t="str">
        <f>IFERROR(MID($D2729,28,7)+0,"")</f>
        <v/>
      </c>
      <c r="M2729" s="25" t="str">
        <f>IF(IFERROR(MID($Q2729,1,7)+0,"")&lt;1130000,IF(INDEX(C:C,MATCH(LEFT(Q2729,7)+0,I:I,0))&lt;1130000,"",INDEX(C:C,MATCH(LEFT(Q2729,7)+0,I:I,0))),IFERROR(MID($Q2729,1,7)+0,""))</f>
        <v/>
      </c>
      <c r="N2729" s="25" t="str">
        <f>IF(IFERROR(MID($Q2729,10,7)+0,"")&lt;1130000,"",IFERROR(MID($Q2729,10,7)+0,""))</f>
        <v/>
      </c>
      <c r="O2729" s="25" t="str">
        <f>IF(IFERROR(MID($Q2729,19,7)+0,"")&lt;1130000,"",IFERROR(MID($Q2729,19,7)+0,""))</f>
        <v/>
      </c>
      <c r="P2729" s="25" t="str">
        <f>IF(M2729="","",IF(N2729="",M2729,M2729&amp;", "&amp;N2729))</f>
        <v/>
      </c>
      <c r="Q2729" s="25"/>
      <c r="R2729" s="25"/>
      <c r="S2729" s="35" t="s">
        <v>67</v>
      </c>
      <c r="T2729" s="25" t="s">
        <v>24</v>
      </c>
      <c r="U2729" s="185">
        <v>9989</v>
      </c>
      <c r="V2729" s="188">
        <v>9989</v>
      </c>
      <c r="W2729" s="189">
        <v>9989</v>
      </c>
      <c r="X2729" s="31">
        <v>9989</v>
      </c>
      <c r="Y2729" s="90">
        <f>IFERROR(ROUND(X2729/W2729-1,2),"")</f>
        <v>0</v>
      </c>
      <c r="Z2729" s="31">
        <f>IF(OR(S2729="VLD MLC components",S2729="VLD MLC pipes",S2729="VLD PEX components",S2729="VLD PEX pipes",S2729="VLD PHC components",S2729="VLD PHC pipes",S2729="Controls VLD"),"По запросу",X2729)</f>
        <v>9989</v>
      </c>
      <c r="AA2729" s="63">
        <f>ROUND(X2729/1.2,3)</f>
        <v>8324.1669999999995</v>
      </c>
      <c r="AB2729" s="23">
        <v>8324.1669999999995</v>
      </c>
      <c r="AC2729" s="190">
        <f>IFERROR(ROUND(AA2729/AB2729-1,2),"")</f>
        <v>0</v>
      </c>
      <c r="AD2729" s="25">
        <v>1.83</v>
      </c>
      <c r="AE2729" s="25">
        <v>3.6299999999999999E-2</v>
      </c>
      <c r="AF2729" s="25">
        <v>0</v>
      </c>
      <c r="AG2729" s="25" t="s">
        <v>22</v>
      </c>
      <c r="AH2729" s="25">
        <v>0</v>
      </c>
      <c r="AI2729" s="25">
        <v>0</v>
      </c>
      <c r="AJ2729" s="25" t="s">
        <v>20</v>
      </c>
      <c r="AK2729" s="42" t="s">
        <v>19</v>
      </c>
      <c r="AL2729" s="25" t="s">
        <v>20</v>
      </c>
      <c r="AM2729" s="25">
        <v>1</v>
      </c>
      <c r="AN2729" s="25">
        <v>2200</v>
      </c>
      <c r="AO2729" s="25">
        <v>1500</v>
      </c>
      <c r="AP2729" s="25">
        <v>2200</v>
      </c>
      <c r="AQ2729" s="25">
        <v>1.83</v>
      </c>
      <c r="AR2729" s="130">
        <v>7.26</v>
      </c>
      <c r="AS2729" s="157" t="s">
        <v>22</v>
      </c>
      <c r="AT2729" s="93">
        <v>44335</v>
      </c>
      <c r="AU2729" s="92" t="s">
        <v>22</v>
      </c>
      <c r="AV2729" s="91" t="s">
        <v>48</v>
      </c>
      <c r="AW2729" s="92" t="s">
        <v>48</v>
      </c>
      <c r="AX2729" s="92" t="s">
        <v>48</v>
      </c>
      <c r="AY2729" s="91" t="s">
        <v>152</v>
      </c>
      <c r="AZ2729" s="23"/>
      <c r="BA2729" s="25">
        <v>0</v>
      </c>
      <c r="BB2729" t="s">
        <v>48</v>
      </c>
      <c r="BC2729" t="e">
        <v>#N/A</v>
      </c>
      <c r="BD2729" t="e">
        <f>IF(Z2729=BC2729,"OK")</f>
        <v>#N/A</v>
      </c>
      <c r="BE2729">
        <v>1.83</v>
      </c>
      <c r="BF2729">
        <v>3.6299999999999999E-2</v>
      </c>
      <c r="BG2729">
        <v>2200</v>
      </c>
      <c r="BH2729">
        <v>1500</v>
      </c>
      <c r="BI2729">
        <v>2200</v>
      </c>
      <c r="BJ2729">
        <v>1.83</v>
      </c>
      <c r="BK2729">
        <v>7.26</v>
      </c>
      <c r="BN2729" s="183"/>
    </row>
    <row r="2730" spans="1:66" ht="25.5" x14ac:dyDescent="0.25">
      <c r="A2730" s="51"/>
      <c r="B2730" s="94">
        <v>2717</v>
      </c>
      <c r="C2730" s="43">
        <v>1119048</v>
      </c>
      <c r="D2730" s="42"/>
      <c r="E2730" s="27" t="s">
        <v>3086</v>
      </c>
      <c r="F2730" s="151" t="s">
        <v>21</v>
      </c>
      <c r="G2730" s="28"/>
      <c r="H2730" s="46" t="str">
        <f>IFERROR(IFERROR(IF(SEARCH("Usystems",$E2730)&gt;0,"Usystems"),IF(SEARCH("RIIFO",$E2730)&gt;0,"RIIFO","Uponor")),"Uponor")</f>
        <v>Uponor</v>
      </c>
      <c r="I2730" s="25" t="str">
        <f>IFERROR(MID($D2730,1,7)+0,"")</f>
        <v/>
      </c>
      <c r="J2730" s="25" t="str">
        <f>IFERROR(MID($D2730,10,7)+0,"")</f>
        <v/>
      </c>
      <c r="K2730" s="25" t="str">
        <f>IFERROR(MID($D2730,19,7)+0,"")</f>
        <v/>
      </c>
      <c r="L2730" s="25" t="str">
        <f>IFERROR(MID($D2730,28,7)+0,"")</f>
        <v/>
      </c>
      <c r="M2730" s="25" t="str">
        <f>IF(IFERROR(MID($Q2730,1,7)+0,"")&lt;1130000,IF(INDEX(C:C,MATCH(LEFT(Q2730,7)+0,I:I,0))&lt;1130000,"",INDEX(C:C,MATCH(LEFT(Q2730,7)+0,I:I,0))),IFERROR(MID($Q2730,1,7)+0,""))</f>
        <v/>
      </c>
      <c r="N2730" s="25" t="str">
        <f>IF(IFERROR(MID($Q2730,10,7)+0,"")&lt;1130000,"",IFERROR(MID($Q2730,10,7)+0,""))</f>
        <v/>
      </c>
      <c r="O2730" s="25" t="str">
        <f>IF(IFERROR(MID($Q2730,19,7)+0,"")&lt;1130000,"",IFERROR(MID($Q2730,19,7)+0,""))</f>
        <v/>
      </c>
      <c r="P2730" s="25" t="str">
        <f>IF(M2730="","",IF(N2730="",M2730,M2730&amp;", "&amp;N2730))</f>
        <v/>
      </c>
      <c r="Q2730" s="25"/>
      <c r="R2730" s="25"/>
      <c r="S2730" s="35" t="s">
        <v>160</v>
      </c>
      <c r="T2730" s="25" t="s">
        <v>24</v>
      </c>
      <c r="U2730" s="185">
        <v>12144</v>
      </c>
      <c r="V2730" s="188">
        <v>12144</v>
      </c>
      <c r="W2730" s="189">
        <v>12144</v>
      </c>
      <c r="X2730" s="31">
        <v>12144</v>
      </c>
      <c r="Y2730" s="90">
        <f>IFERROR(ROUND(X2730/W2730-1,2),"")</f>
        <v>0</v>
      </c>
      <c r="Z2730" s="31" t="str">
        <f>IF(OR(S2730="VLD MLC components",S2730="VLD MLC pipes",S2730="VLD PEX components",S2730="VLD PEX pipes",S2730="VLD PHC components",S2730="VLD PHC pipes",S2730="Controls VLD"),"По запросу",X2730)</f>
        <v>По запросу</v>
      </c>
      <c r="AA2730" s="63">
        <f>ROUND(X2730/1.2,3)</f>
        <v>10120</v>
      </c>
      <c r="AB2730" s="23">
        <v>10120</v>
      </c>
      <c r="AC2730" s="190">
        <f>IFERROR(ROUND(AA2730/AB2730-1,2),"")</f>
        <v>0</v>
      </c>
      <c r="AD2730" s="25">
        <v>2.2000000000000002</v>
      </c>
      <c r="AE2730" s="25">
        <v>3.6299999999999999E-2</v>
      </c>
      <c r="AF2730" s="25">
        <v>0</v>
      </c>
      <c r="AG2730" s="25" t="s">
        <v>22</v>
      </c>
      <c r="AH2730" s="25">
        <v>0</v>
      </c>
      <c r="AI2730" s="25">
        <v>0</v>
      </c>
      <c r="AJ2730" s="25" t="s">
        <v>20</v>
      </c>
      <c r="AK2730" s="42" t="s">
        <v>19</v>
      </c>
      <c r="AL2730" s="25" t="s">
        <v>20</v>
      </c>
      <c r="AM2730" s="25">
        <v>1</v>
      </c>
      <c r="AN2730" s="25">
        <v>2200</v>
      </c>
      <c r="AO2730" s="25">
        <v>1500</v>
      </c>
      <c r="AP2730" s="25">
        <v>2200</v>
      </c>
      <c r="AQ2730" s="25">
        <v>2.2000000000000002</v>
      </c>
      <c r="AR2730" s="130">
        <v>7.26</v>
      </c>
      <c r="AS2730" s="157" t="s">
        <v>22</v>
      </c>
      <c r="AT2730" s="93">
        <v>44335</v>
      </c>
      <c r="AU2730" s="92" t="s">
        <v>22</v>
      </c>
      <c r="AV2730" s="91" t="s">
        <v>48</v>
      </c>
      <c r="AW2730" s="92" t="s">
        <v>48</v>
      </c>
      <c r="AX2730" s="92" t="s">
        <v>48</v>
      </c>
      <c r="AY2730" s="91" t="s">
        <v>152</v>
      </c>
      <c r="AZ2730" s="23"/>
      <c r="BA2730" s="25">
        <v>0</v>
      </c>
      <c r="BB2730" t="s">
        <v>48</v>
      </c>
      <c r="BC2730" t="e">
        <v>#N/A</v>
      </c>
      <c r="BD2730" t="e">
        <f>IF(Z2730=BC2730,"OK")</f>
        <v>#N/A</v>
      </c>
      <c r="BE2730">
        <v>2.2000000000000002</v>
      </c>
      <c r="BF2730">
        <v>3.6299999999999999E-2</v>
      </c>
      <c r="BG2730">
        <v>2200</v>
      </c>
      <c r="BH2730">
        <v>1500</v>
      </c>
      <c r="BI2730">
        <v>2200</v>
      </c>
      <c r="BJ2730">
        <v>2.2000000000000002</v>
      </c>
      <c r="BK2730">
        <v>7.26</v>
      </c>
      <c r="BN2730" s="183"/>
    </row>
    <row r="2731" spans="1:66" ht="25.5" x14ac:dyDescent="0.25">
      <c r="A2731" s="51"/>
      <c r="B2731" s="94">
        <v>2718</v>
      </c>
      <c r="C2731" s="43">
        <v>1119049</v>
      </c>
      <c r="D2731" s="42"/>
      <c r="E2731" s="27" t="s">
        <v>3085</v>
      </c>
      <c r="F2731" s="151" t="s">
        <v>21</v>
      </c>
      <c r="G2731" s="28"/>
      <c r="H2731" s="46" t="str">
        <f>IFERROR(IFERROR(IF(SEARCH("Usystems",$E2731)&gt;0,"Usystems"),IF(SEARCH("RIIFO",$E2731)&gt;0,"RIIFO","Uponor")),"Uponor")</f>
        <v>Uponor</v>
      </c>
      <c r="I2731" s="25" t="str">
        <f>IFERROR(MID($D2731,1,7)+0,"")</f>
        <v/>
      </c>
      <c r="J2731" s="25" t="str">
        <f>IFERROR(MID($D2731,10,7)+0,"")</f>
        <v/>
      </c>
      <c r="K2731" s="25" t="str">
        <f>IFERROR(MID($D2731,19,7)+0,"")</f>
        <v/>
      </c>
      <c r="L2731" s="25" t="str">
        <f>IFERROR(MID($D2731,28,7)+0,"")</f>
        <v/>
      </c>
      <c r="M2731" s="25" t="str">
        <f>IF(IFERROR(MID($Q2731,1,7)+0,"")&lt;1130000,IF(INDEX(C:C,MATCH(LEFT(Q2731,7)+0,I:I,0))&lt;1130000,"",INDEX(C:C,MATCH(LEFT(Q2731,7)+0,I:I,0))),IFERROR(MID($Q2731,1,7)+0,""))</f>
        <v/>
      </c>
      <c r="N2731" s="25" t="str">
        <f>IF(IFERROR(MID($Q2731,10,7)+0,"")&lt;1130000,"",IFERROR(MID($Q2731,10,7)+0,""))</f>
        <v/>
      </c>
      <c r="O2731" s="25" t="str">
        <f>IF(IFERROR(MID($Q2731,19,7)+0,"")&lt;1130000,"",IFERROR(MID($Q2731,19,7)+0,""))</f>
        <v/>
      </c>
      <c r="P2731" s="25" t="str">
        <f>IF(M2731="","",IF(N2731="",M2731,M2731&amp;", "&amp;N2731))</f>
        <v/>
      </c>
      <c r="Q2731" s="25"/>
      <c r="R2731" s="25"/>
      <c r="S2731" s="35" t="s">
        <v>160</v>
      </c>
      <c r="T2731" s="25" t="s">
        <v>24</v>
      </c>
      <c r="U2731" s="185">
        <v>14369</v>
      </c>
      <c r="V2731" s="188">
        <v>14369</v>
      </c>
      <c r="W2731" s="189">
        <v>14369</v>
      </c>
      <c r="X2731" s="31">
        <v>14369</v>
      </c>
      <c r="Y2731" s="90">
        <f>IFERROR(ROUND(X2731/W2731-1,2),"")</f>
        <v>0</v>
      </c>
      <c r="Z2731" s="31" t="str">
        <f>IF(OR(S2731="VLD MLC components",S2731="VLD MLC pipes",S2731="VLD PEX components",S2731="VLD PEX pipes",S2731="VLD PHC components",S2731="VLD PHC pipes",S2731="Controls VLD"),"По запросу",X2731)</f>
        <v>По запросу</v>
      </c>
      <c r="AA2731" s="63">
        <f>ROUND(X2731/1.2,3)</f>
        <v>11974.166999999999</v>
      </c>
      <c r="AB2731" s="23">
        <v>11974.166999999999</v>
      </c>
      <c r="AC2731" s="190">
        <f>IFERROR(ROUND(AA2731/AB2731-1,2),"")</f>
        <v>0</v>
      </c>
      <c r="AD2731" s="25">
        <v>2.76</v>
      </c>
      <c r="AE2731" s="25">
        <v>3.6299999999999999E-2</v>
      </c>
      <c r="AF2731" s="25">
        <v>0</v>
      </c>
      <c r="AG2731" s="25" t="s">
        <v>22</v>
      </c>
      <c r="AH2731" s="25">
        <v>0</v>
      </c>
      <c r="AI2731" s="25">
        <v>0</v>
      </c>
      <c r="AJ2731" s="25" t="s">
        <v>20</v>
      </c>
      <c r="AK2731" s="42" t="s">
        <v>19</v>
      </c>
      <c r="AL2731" s="25" t="s">
        <v>20</v>
      </c>
      <c r="AM2731" s="25">
        <v>1</v>
      </c>
      <c r="AN2731" s="25">
        <v>2200</v>
      </c>
      <c r="AO2731" s="25">
        <v>1500</v>
      </c>
      <c r="AP2731" s="25">
        <v>2200</v>
      </c>
      <c r="AQ2731" s="25">
        <v>2.76</v>
      </c>
      <c r="AR2731" s="130">
        <v>7.26</v>
      </c>
      <c r="AS2731" s="157" t="s">
        <v>22</v>
      </c>
      <c r="AT2731" s="93">
        <v>44335</v>
      </c>
      <c r="AU2731" s="92" t="s">
        <v>22</v>
      </c>
      <c r="AV2731" s="91" t="s">
        <v>48</v>
      </c>
      <c r="AW2731" s="92" t="s">
        <v>48</v>
      </c>
      <c r="AX2731" s="92" t="s">
        <v>48</v>
      </c>
      <c r="AY2731" s="91" t="s">
        <v>152</v>
      </c>
      <c r="AZ2731" s="23"/>
      <c r="BA2731" s="25">
        <v>0</v>
      </c>
      <c r="BB2731" t="s">
        <v>48</v>
      </c>
      <c r="BC2731" t="e">
        <v>#N/A</v>
      </c>
      <c r="BD2731" t="e">
        <f>IF(Z2731=BC2731,"OK")</f>
        <v>#N/A</v>
      </c>
      <c r="BE2731">
        <v>2.76</v>
      </c>
      <c r="BF2731">
        <v>3.6299999999999999E-2</v>
      </c>
      <c r="BG2731">
        <v>2200</v>
      </c>
      <c r="BH2731">
        <v>1500</v>
      </c>
      <c r="BI2731">
        <v>2200</v>
      </c>
      <c r="BJ2731">
        <v>2.76</v>
      </c>
      <c r="BK2731">
        <v>7.26</v>
      </c>
      <c r="BN2731" s="183"/>
    </row>
    <row r="2732" spans="1:66" ht="25.5" x14ac:dyDescent="0.25">
      <c r="A2732" s="51"/>
      <c r="B2732" s="94">
        <v>2719</v>
      </c>
      <c r="C2732" s="43">
        <v>1119050</v>
      </c>
      <c r="D2732" s="42"/>
      <c r="E2732" s="27" t="s">
        <v>3084</v>
      </c>
      <c r="F2732" s="151" t="s">
        <v>21</v>
      </c>
      <c r="G2732" s="28"/>
      <c r="H2732" s="46" t="str">
        <f>IFERROR(IFERROR(IF(SEARCH("Usystems",$E2732)&gt;0,"Usystems"),IF(SEARCH("RIIFO",$E2732)&gt;0,"RIIFO","Uponor")),"Uponor")</f>
        <v>Uponor</v>
      </c>
      <c r="I2732" s="25" t="str">
        <f>IFERROR(MID($D2732,1,7)+0,"")</f>
        <v/>
      </c>
      <c r="J2732" s="25" t="str">
        <f>IFERROR(MID($D2732,10,7)+0,"")</f>
        <v/>
      </c>
      <c r="K2732" s="25" t="str">
        <f>IFERROR(MID($D2732,19,7)+0,"")</f>
        <v/>
      </c>
      <c r="L2732" s="25" t="str">
        <f>IFERROR(MID($D2732,28,7)+0,"")</f>
        <v/>
      </c>
      <c r="M2732" s="25" t="str">
        <f>IF(IFERROR(MID($Q2732,1,7)+0,"")&lt;1130000,IF(INDEX(C:C,MATCH(LEFT(Q2732,7)+0,I:I,0))&lt;1130000,"",INDEX(C:C,MATCH(LEFT(Q2732,7)+0,I:I,0))),IFERROR(MID($Q2732,1,7)+0,""))</f>
        <v/>
      </c>
      <c r="N2732" s="25" t="str">
        <f>IF(IFERROR(MID($Q2732,10,7)+0,"")&lt;1130000,"",IFERROR(MID($Q2732,10,7)+0,""))</f>
        <v/>
      </c>
      <c r="O2732" s="25" t="str">
        <f>IF(IFERROR(MID($Q2732,19,7)+0,"")&lt;1130000,"",IFERROR(MID($Q2732,19,7)+0,""))</f>
        <v/>
      </c>
      <c r="P2732" s="25" t="str">
        <f>IF(M2732="","",IF(N2732="",M2732,M2732&amp;", "&amp;N2732))</f>
        <v/>
      </c>
      <c r="Q2732" s="25"/>
      <c r="R2732" s="25"/>
      <c r="S2732" s="35" t="s">
        <v>160</v>
      </c>
      <c r="T2732" s="25" t="s">
        <v>24</v>
      </c>
      <c r="U2732" s="185">
        <v>19568</v>
      </c>
      <c r="V2732" s="188">
        <v>19568</v>
      </c>
      <c r="W2732" s="189">
        <v>19568</v>
      </c>
      <c r="X2732" s="31">
        <v>19568</v>
      </c>
      <c r="Y2732" s="90">
        <f>IFERROR(ROUND(X2732/W2732-1,2),"")</f>
        <v>0</v>
      </c>
      <c r="Z2732" s="31" t="str">
        <f>IF(OR(S2732="VLD MLC components",S2732="VLD MLC pipes",S2732="VLD PEX components",S2732="VLD PEX pipes",S2732="VLD PHC components",S2732="VLD PHC pipes",S2732="Controls VLD"),"По запросу",X2732)</f>
        <v>По запросу</v>
      </c>
      <c r="AA2732" s="63">
        <f>ROUND(X2732/1.2,3)</f>
        <v>16306.666999999999</v>
      </c>
      <c r="AB2732" s="23">
        <v>16306.666999999999</v>
      </c>
      <c r="AC2732" s="190">
        <f>IFERROR(ROUND(AA2732/AB2732-1,2),"")</f>
        <v>0</v>
      </c>
      <c r="AD2732" s="25">
        <v>3.33</v>
      </c>
      <c r="AE2732" s="25">
        <v>3.6299999999999999E-2</v>
      </c>
      <c r="AF2732" s="25">
        <v>0</v>
      </c>
      <c r="AG2732" s="25" t="s">
        <v>22</v>
      </c>
      <c r="AH2732" s="25">
        <v>0</v>
      </c>
      <c r="AI2732" s="25">
        <v>0</v>
      </c>
      <c r="AJ2732" s="25" t="s">
        <v>20</v>
      </c>
      <c r="AK2732" s="42" t="s">
        <v>19</v>
      </c>
      <c r="AL2732" s="25" t="s">
        <v>20</v>
      </c>
      <c r="AM2732" s="25">
        <v>1</v>
      </c>
      <c r="AN2732" s="25">
        <v>2200</v>
      </c>
      <c r="AO2732" s="25">
        <v>1500</v>
      </c>
      <c r="AP2732" s="25">
        <v>2200</v>
      </c>
      <c r="AQ2732" s="25">
        <v>3.33</v>
      </c>
      <c r="AR2732" s="130">
        <v>7.26</v>
      </c>
      <c r="AS2732" s="157" t="s">
        <v>22</v>
      </c>
      <c r="AT2732" s="93">
        <v>44335</v>
      </c>
      <c r="AU2732" s="92" t="s">
        <v>22</v>
      </c>
      <c r="AV2732" s="91" t="s">
        <v>48</v>
      </c>
      <c r="AW2732" s="92" t="s">
        <v>48</v>
      </c>
      <c r="AX2732" s="92" t="s">
        <v>48</v>
      </c>
      <c r="AY2732" s="91" t="s">
        <v>152</v>
      </c>
      <c r="AZ2732" s="23"/>
      <c r="BA2732" s="25">
        <v>0</v>
      </c>
      <c r="BB2732" t="s">
        <v>48</v>
      </c>
      <c r="BC2732" t="e">
        <v>#N/A</v>
      </c>
      <c r="BD2732" t="e">
        <f>IF(Z2732=BC2732,"OK")</f>
        <v>#N/A</v>
      </c>
      <c r="BE2732">
        <v>3.33</v>
      </c>
      <c r="BF2732">
        <v>3.6299999999999999E-2</v>
      </c>
      <c r="BG2732">
        <v>2200</v>
      </c>
      <c r="BH2732">
        <v>1500</v>
      </c>
      <c r="BI2732">
        <v>2200</v>
      </c>
      <c r="BJ2732">
        <v>3.33</v>
      </c>
      <c r="BK2732">
        <v>7.26</v>
      </c>
      <c r="BN2732" s="183"/>
    </row>
    <row r="2733" spans="1:66" ht="25.5" x14ac:dyDescent="0.25">
      <c r="A2733" s="51"/>
      <c r="B2733" s="94">
        <v>2720</v>
      </c>
      <c r="C2733" s="43">
        <v>1119051</v>
      </c>
      <c r="D2733" s="42"/>
      <c r="E2733" s="27" t="s">
        <v>3083</v>
      </c>
      <c r="F2733" s="151" t="s">
        <v>21</v>
      </c>
      <c r="G2733" s="28"/>
      <c r="H2733" s="46" t="str">
        <f>IFERROR(IFERROR(IF(SEARCH("Usystems",$E2733)&gt;0,"Usystems"),IF(SEARCH("RIIFO",$E2733)&gt;0,"RIIFO","Uponor")),"Uponor")</f>
        <v>Uponor</v>
      </c>
      <c r="I2733" s="25" t="str">
        <f>IFERROR(MID($D2733,1,7)+0,"")</f>
        <v/>
      </c>
      <c r="J2733" s="25" t="str">
        <f>IFERROR(MID($D2733,10,7)+0,"")</f>
        <v/>
      </c>
      <c r="K2733" s="25" t="str">
        <f>IFERROR(MID($D2733,19,7)+0,"")</f>
        <v/>
      </c>
      <c r="L2733" s="25" t="str">
        <f>IFERROR(MID($D2733,28,7)+0,"")</f>
        <v/>
      </c>
      <c r="M2733" s="25" t="str">
        <f>IF(IFERROR(MID($Q2733,1,7)+0,"")&lt;1130000,IF(INDEX(C:C,MATCH(LEFT(Q2733,7)+0,I:I,0))&lt;1130000,"",INDEX(C:C,MATCH(LEFT(Q2733,7)+0,I:I,0))),IFERROR(MID($Q2733,1,7)+0,""))</f>
        <v/>
      </c>
      <c r="N2733" s="25" t="str">
        <f>IF(IFERROR(MID($Q2733,10,7)+0,"")&lt;1130000,"",IFERROR(MID($Q2733,10,7)+0,""))</f>
        <v/>
      </c>
      <c r="O2733" s="25" t="str">
        <f>IF(IFERROR(MID($Q2733,19,7)+0,"")&lt;1130000,"",IFERROR(MID($Q2733,19,7)+0,""))</f>
        <v/>
      </c>
      <c r="P2733" s="25" t="str">
        <f>IF(M2733="","",IF(N2733="",M2733,M2733&amp;", "&amp;N2733))</f>
        <v/>
      </c>
      <c r="Q2733" s="25"/>
      <c r="R2733" s="25"/>
      <c r="S2733" s="35" t="s">
        <v>160</v>
      </c>
      <c r="T2733" s="25" t="s">
        <v>24</v>
      </c>
      <c r="U2733" s="185">
        <v>22289</v>
      </c>
      <c r="V2733" s="188">
        <v>22289</v>
      </c>
      <c r="W2733" s="189">
        <v>22289</v>
      </c>
      <c r="X2733" s="31">
        <v>22289</v>
      </c>
      <c r="Y2733" s="90">
        <f>IFERROR(ROUND(X2733/W2733-1,2),"")</f>
        <v>0</v>
      </c>
      <c r="Z2733" s="31" t="str">
        <f>IF(OR(S2733="VLD MLC components",S2733="VLD MLC pipes",S2733="VLD PEX components",S2733="VLD PEX pipes",S2733="VLD PHC components",S2733="VLD PHC pipes",S2733="Controls VLD"),"По запросу",X2733)</f>
        <v>По запросу</v>
      </c>
      <c r="AA2733" s="63">
        <f>ROUND(X2733/1.2,3)</f>
        <v>18574.167000000001</v>
      </c>
      <c r="AB2733" s="23">
        <v>18574.167000000001</v>
      </c>
      <c r="AC2733" s="190">
        <f>IFERROR(ROUND(AA2733/AB2733-1,2),"")</f>
        <v>0</v>
      </c>
      <c r="AD2733" s="25">
        <v>4.88</v>
      </c>
      <c r="AE2733" s="25">
        <v>6.2920000000000004E-2</v>
      </c>
      <c r="AF2733" s="25">
        <v>0</v>
      </c>
      <c r="AG2733" s="25" t="s">
        <v>22</v>
      </c>
      <c r="AH2733" s="25">
        <v>0</v>
      </c>
      <c r="AI2733" s="25">
        <v>0</v>
      </c>
      <c r="AJ2733" s="25" t="s">
        <v>20</v>
      </c>
      <c r="AK2733" s="42" t="s">
        <v>19</v>
      </c>
      <c r="AL2733" s="25" t="s">
        <v>20</v>
      </c>
      <c r="AM2733" s="25">
        <v>1</v>
      </c>
      <c r="AN2733" s="25">
        <v>2200</v>
      </c>
      <c r="AO2733" s="25">
        <v>1300</v>
      </c>
      <c r="AP2733" s="25">
        <v>2200</v>
      </c>
      <c r="AQ2733" s="25">
        <v>4.88</v>
      </c>
      <c r="AR2733" s="130">
        <v>6.2919999999999998</v>
      </c>
      <c r="AS2733" s="157" t="s">
        <v>22</v>
      </c>
      <c r="AT2733" s="93">
        <v>44335</v>
      </c>
      <c r="AU2733" s="92" t="s">
        <v>22</v>
      </c>
      <c r="AV2733" s="91" t="s">
        <v>48</v>
      </c>
      <c r="AW2733" s="92" t="s">
        <v>48</v>
      </c>
      <c r="AX2733" s="92" t="s">
        <v>48</v>
      </c>
      <c r="AY2733" s="91" t="s">
        <v>152</v>
      </c>
      <c r="AZ2733" s="23"/>
      <c r="BA2733" s="25">
        <v>0</v>
      </c>
      <c r="BB2733" t="s">
        <v>48</v>
      </c>
      <c r="BC2733" t="e">
        <v>#N/A</v>
      </c>
      <c r="BD2733" t="e">
        <f>IF(Z2733=BC2733,"OK")</f>
        <v>#N/A</v>
      </c>
      <c r="BE2733">
        <v>4.88</v>
      </c>
      <c r="BF2733">
        <v>6.2920000000000004E-2</v>
      </c>
      <c r="BG2733">
        <v>2200</v>
      </c>
      <c r="BH2733">
        <v>1300</v>
      </c>
      <c r="BI2733">
        <v>2200</v>
      </c>
      <c r="BJ2733">
        <v>4.88</v>
      </c>
      <c r="BK2733">
        <v>6.2919999999999998</v>
      </c>
      <c r="BN2733" s="183"/>
    </row>
    <row r="2734" spans="1:66" ht="25.5" x14ac:dyDescent="0.25">
      <c r="A2734" s="51"/>
      <c r="B2734" s="94">
        <v>2721</v>
      </c>
      <c r="C2734" s="43">
        <v>1119052</v>
      </c>
      <c r="D2734" s="42"/>
      <c r="E2734" s="27" t="s">
        <v>3082</v>
      </c>
      <c r="F2734" s="151" t="s">
        <v>21</v>
      </c>
      <c r="G2734" s="28"/>
      <c r="H2734" s="46" t="str">
        <f>IFERROR(IFERROR(IF(SEARCH("Usystems",$E2734)&gt;0,"Usystems"),IF(SEARCH("RIIFO",$E2734)&gt;0,"RIIFO","Uponor")),"Uponor")</f>
        <v>Uponor</v>
      </c>
      <c r="I2734" s="25" t="str">
        <f>IFERROR(MID($D2734,1,7)+0,"")</f>
        <v/>
      </c>
      <c r="J2734" s="25" t="str">
        <f>IFERROR(MID($D2734,10,7)+0,"")</f>
        <v/>
      </c>
      <c r="K2734" s="25" t="str">
        <f>IFERROR(MID($D2734,19,7)+0,"")</f>
        <v/>
      </c>
      <c r="L2734" s="25" t="str">
        <f>IFERROR(MID($D2734,28,7)+0,"")</f>
        <v/>
      </c>
      <c r="M2734" s="25" t="str">
        <f>IF(IFERROR(MID($Q2734,1,7)+0,"")&lt;1130000,IF(INDEX(C:C,MATCH(LEFT(Q2734,7)+0,I:I,0))&lt;1130000,"",INDEX(C:C,MATCH(LEFT(Q2734,7)+0,I:I,0))),IFERROR(MID($Q2734,1,7)+0,""))</f>
        <v/>
      </c>
      <c r="N2734" s="25" t="str">
        <f>IF(IFERROR(MID($Q2734,10,7)+0,"")&lt;1130000,"",IFERROR(MID($Q2734,10,7)+0,""))</f>
        <v/>
      </c>
      <c r="O2734" s="25" t="str">
        <f>IF(IFERROR(MID($Q2734,19,7)+0,"")&lt;1130000,"",IFERROR(MID($Q2734,19,7)+0,""))</f>
        <v/>
      </c>
      <c r="P2734" s="25" t="str">
        <f>IF(M2734="","",IF(N2734="",M2734,M2734&amp;", "&amp;N2734))</f>
        <v/>
      </c>
      <c r="Q2734" s="25"/>
      <c r="R2734" s="25"/>
      <c r="S2734" s="35" t="s">
        <v>160</v>
      </c>
      <c r="T2734" s="25" t="s">
        <v>24</v>
      </c>
      <c r="U2734" s="185">
        <v>26491</v>
      </c>
      <c r="V2734" s="188">
        <v>26491</v>
      </c>
      <c r="W2734" s="189">
        <v>26491</v>
      </c>
      <c r="X2734" s="31">
        <v>26491</v>
      </c>
      <c r="Y2734" s="90">
        <f>IFERROR(ROUND(X2734/W2734-1,2),"")</f>
        <v>0</v>
      </c>
      <c r="Z2734" s="31" t="str">
        <f>IF(OR(S2734="VLD MLC components",S2734="VLD MLC pipes",S2734="VLD PEX components",S2734="VLD PEX pipes",S2734="VLD PHC components",S2734="VLD PHC pipes",S2734="Controls VLD"),"По запросу",X2734)</f>
        <v>По запросу</v>
      </c>
      <c r="AA2734" s="63">
        <f>ROUND(X2734/1.2,3)</f>
        <v>22075.832999999999</v>
      </c>
      <c r="AB2734" s="23">
        <v>22075.832999999999</v>
      </c>
      <c r="AC2734" s="190">
        <f>IFERROR(ROUND(AA2734/AB2734-1,2),"")</f>
        <v>0</v>
      </c>
      <c r="AD2734" s="25">
        <v>6.3</v>
      </c>
      <c r="AE2734" s="25">
        <v>6.2920000000000004E-2</v>
      </c>
      <c r="AF2734" s="25">
        <v>0</v>
      </c>
      <c r="AG2734" s="25" t="s">
        <v>22</v>
      </c>
      <c r="AH2734" s="25">
        <v>0</v>
      </c>
      <c r="AI2734" s="25">
        <v>0</v>
      </c>
      <c r="AJ2734" s="25" t="s">
        <v>20</v>
      </c>
      <c r="AK2734" s="42" t="s">
        <v>19</v>
      </c>
      <c r="AL2734" s="25" t="s">
        <v>20</v>
      </c>
      <c r="AM2734" s="25">
        <v>1</v>
      </c>
      <c r="AN2734" s="25">
        <v>2200</v>
      </c>
      <c r="AO2734" s="25">
        <v>1300</v>
      </c>
      <c r="AP2734" s="25">
        <v>2200</v>
      </c>
      <c r="AQ2734" s="25">
        <v>6.3</v>
      </c>
      <c r="AR2734" s="130">
        <v>6.2919999999999998</v>
      </c>
      <c r="AS2734" s="157" t="s">
        <v>22</v>
      </c>
      <c r="AT2734" s="93">
        <v>44335</v>
      </c>
      <c r="AU2734" s="92" t="s">
        <v>22</v>
      </c>
      <c r="AV2734" s="91" t="s">
        <v>48</v>
      </c>
      <c r="AW2734" s="92" t="s">
        <v>48</v>
      </c>
      <c r="AX2734" s="92" t="s">
        <v>48</v>
      </c>
      <c r="AY2734" s="91" t="s">
        <v>152</v>
      </c>
      <c r="AZ2734" s="23"/>
      <c r="BA2734" s="25">
        <v>0</v>
      </c>
      <c r="BB2734" t="s">
        <v>48</v>
      </c>
      <c r="BC2734" t="e">
        <v>#N/A</v>
      </c>
      <c r="BD2734" t="e">
        <f>IF(Z2734=BC2734,"OK")</f>
        <v>#N/A</v>
      </c>
      <c r="BE2734">
        <v>6.3</v>
      </c>
      <c r="BF2734">
        <v>6.2920000000000004E-2</v>
      </c>
      <c r="BG2734">
        <v>2200</v>
      </c>
      <c r="BH2734">
        <v>1300</v>
      </c>
      <c r="BI2734">
        <v>2200</v>
      </c>
      <c r="BJ2734">
        <v>6.3</v>
      </c>
      <c r="BK2734">
        <v>6.2919999999999998</v>
      </c>
      <c r="BN2734" s="183"/>
    </row>
    <row r="2735" spans="1:66" ht="25.5" x14ac:dyDescent="0.25">
      <c r="A2735" s="51"/>
      <c r="B2735" s="94">
        <v>2722</v>
      </c>
      <c r="C2735" s="43">
        <v>1119053</v>
      </c>
      <c r="D2735" s="42"/>
      <c r="E2735" s="27" t="s">
        <v>3081</v>
      </c>
      <c r="F2735" s="151" t="s">
        <v>21</v>
      </c>
      <c r="G2735" s="28"/>
      <c r="H2735" s="46" t="str">
        <f>IFERROR(IFERROR(IF(SEARCH("Usystems",$E2735)&gt;0,"Usystems"),IF(SEARCH("RIIFO",$E2735)&gt;0,"RIIFO","Uponor")),"Uponor")</f>
        <v>Uponor</v>
      </c>
      <c r="I2735" s="25" t="str">
        <f>IFERROR(MID($D2735,1,7)+0,"")</f>
        <v/>
      </c>
      <c r="J2735" s="25" t="str">
        <f>IFERROR(MID($D2735,10,7)+0,"")</f>
        <v/>
      </c>
      <c r="K2735" s="25" t="str">
        <f>IFERROR(MID($D2735,19,7)+0,"")</f>
        <v/>
      </c>
      <c r="L2735" s="25" t="str">
        <f>IFERROR(MID($D2735,28,7)+0,"")</f>
        <v/>
      </c>
      <c r="M2735" s="25" t="str">
        <f>IF(IFERROR(MID($Q2735,1,7)+0,"")&lt;1130000,IF(INDEX(C:C,MATCH(LEFT(Q2735,7)+0,I:I,0))&lt;1130000,"",INDEX(C:C,MATCH(LEFT(Q2735,7)+0,I:I,0))),IFERROR(MID($Q2735,1,7)+0,""))</f>
        <v/>
      </c>
      <c r="N2735" s="25" t="str">
        <f>IF(IFERROR(MID($Q2735,10,7)+0,"")&lt;1130000,"",IFERROR(MID($Q2735,10,7)+0,""))</f>
        <v/>
      </c>
      <c r="O2735" s="25" t="str">
        <f>IF(IFERROR(MID($Q2735,19,7)+0,"")&lt;1130000,"",IFERROR(MID($Q2735,19,7)+0,""))</f>
        <v/>
      </c>
      <c r="P2735" s="25" t="str">
        <f>IF(M2735="","",IF(N2735="",M2735,M2735&amp;", "&amp;N2735))</f>
        <v/>
      </c>
      <c r="Q2735" s="25"/>
      <c r="R2735" s="25"/>
      <c r="S2735" s="35" t="s">
        <v>67</v>
      </c>
      <c r="T2735" s="25" t="s">
        <v>24</v>
      </c>
      <c r="U2735" s="185">
        <v>7249</v>
      </c>
      <c r="V2735" s="188">
        <v>7249</v>
      </c>
      <c r="W2735" s="189">
        <v>7249</v>
      </c>
      <c r="X2735" s="31">
        <v>7249</v>
      </c>
      <c r="Y2735" s="90">
        <f>IFERROR(ROUND(X2735/W2735-1,2),"")</f>
        <v>0</v>
      </c>
      <c r="Z2735" s="31">
        <f>IF(OR(S2735="VLD MLC components",S2735="VLD MLC pipes",S2735="VLD PEX components",S2735="VLD PEX pipes",S2735="VLD PHC components",S2735="VLD PHC pipes",S2735="Controls VLD"),"По запросу",X2735)</f>
        <v>7249</v>
      </c>
      <c r="AA2735" s="63">
        <f>ROUND(X2735/1.2,3)</f>
        <v>6040.8329999999996</v>
      </c>
      <c r="AB2735" s="23">
        <v>6040.8329999999996</v>
      </c>
      <c r="AC2735" s="190">
        <f>IFERROR(ROUND(AA2735/AB2735-1,2),"")</f>
        <v>0</v>
      </c>
      <c r="AD2735" s="25">
        <v>1.74</v>
      </c>
      <c r="AE2735" s="25">
        <v>3.5437499999999997E-2</v>
      </c>
      <c r="AF2735" s="25">
        <v>0</v>
      </c>
      <c r="AG2735" s="25" t="s">
        <v>22</v>
      </c>
      <c r="AH2735" s="25">
        <v>0</v>
      </c>
      <c r="AI2735" s="25">
        <v>0</v>
      </c>
      <c r="AJ2735" s="25" t="s">
        <v>20</v>
      </c>
      <c r="AK2735" s="42" t="s">
        <v>19</v>
      </c>
      <c r="AL2735" s="25" t="s">
        <v>20</v>
      </c>
      <c r="AM2735" s="25">
        <v>1</v>
      </c>
      <c r="AN2735" s="25">
        <v>2200</v>
      </c>
      <c r="AO2735" s="25">
        <v>1500</v>
      </c>
      <c r="AP2735" s="25">
        <v>2200</v>
      </c>
      <c r="AQ2735" s="25">
        <v>1.74</v>
      </c>
      <c r="AR2735" s="130">
        <v>7.26</v>
      </c>
      <c r="AS2735" s="157" t="s">
        <v>22</v>
      </c>
      <c r="AT2735" s="93">
        <v>44335</v>
      </c>
      <c r="AU2735" s="92" t="s">
        <v>22</v>
      </c>
      <c r="AV2735" s="91" t="s">
        <v>48</v>
      </c>
      <c r="AW2735" s="92" t="s">
        <v>48</v>
      </c>
      <c r="AX2735" s="92" t="s">
        <v>48</v>
      </c>
      <c r="AY2735" s="91" t="s">
        <v>152</v>
      </c>
      <c r="AZ2735" s="23"/>
      <c r="BA2735" s="25">
        <v>0</v>
      </c>
      <c r="BB2735" t="s">
        <v>48</v>
      </c>
      <c r="BC2735" t="e">
        <v>#N/A</v>
      </c>
      <c r="BD2735" t="e">
        <f>IF(Z2735=BC2735,"OK")</f>
        <v>#N/A</v>
      </c>
      <c r="BE2735">
        <v>1.74</v>
      </c>
      <c r="BF2735">
        <v>3.5437499999999997E-2</v>
      </c>
      <c r="BG2735">
        <v>2200</v>
      </c>
      <c r="BH2735">
        <v>1500</v>
      </c>
      <c r="BI2735">
        <v>2200</v>
      </c>
      <c r="BJ2735">
        <v>1.74</v>
      </c>
      <c r="BK2735">
        <v>7.26</v>
      </c>
      <c r="BN2735" s="183"/>
    </row>
    <row r="2736" spans="1:66" ht="25.5" x14ac:dyDescent="0.25">
      <c r="A2736" s="51"/>
      <c r="B2736" s="94">
        <v>2723</v>
      </c>
      <c r="C2736" s="43">
        <v>1119054</v>
      </c>
      <c r="D2736" s="42"/>
      <c r="E2736" s="27" t="s">
        <v>3080</v>
      </c>
      <c r="F2736" s="151" t="s">
        <v>21</v>
      </c>
      <c r="G2736" s="28"/>
      <c r="H2736" s="46" t="str">
        <f>IFERROR(IFERROR(IF(SEARCH("Usystems",$E2736)&gt;0,"Usystems"),IF(SEARCH("RIIFO",$E2736)&gt;0,"RIIFO","Uponor")),"Uponor")</f>
        <v>Uponor</v>
      </c>
      <c r="I2736" s="25" t="str">
        <f>IFERROR(MID($D2736,1,7)+0,"")</f>
        <v/>
      </c>
      <c r="J2736" s="25" t="str">
        <f>IFERROR(MID($D2736,10,7)+0,"")</f>
        <v/>
      </c>
      <c r="K2736" s="25" t="str">
        <f>IFERROR(MID($D2736,19,7)+0,"")</f>
        <v/>
      </c>
      <c r="L2736" s="25" t="str">
        <f>IFERROR(MID($D2736,28,7)+0,"")</f>
        <v/>
      </c>
      <c r="M2736" s="25" t="str">
        <f>IF(IFERROR(MID($Q2736,1,7)+0,"")&lt;1130000,IF(INDEX(C:C,MATCH(LEFT(Q2736,7)+0,I:I,0))&lt;1130000,"",INDEX(C:C,MATCH(LEFT(Q2736,7)+0,I:I,0))),IFERROR(MID($Q2736,1,7)+0,""))</f>
        <v/>
      </c>
      <c r="N2736" s="25" t="str">
        <f>IF(IFERROR(MID($Q2736,10,7)+0,"")&lt;1130000,"",IFERROR(MID($Q2736,10,7)+0,""))</f>
        <v/>
      </c>
      <c r="O2736" s="25" t="str">
        <f>IF(IFERROR(MID($Q2736,19,7)+0,"")&lt;1130000,"",IFERROR(MID($Q2736,19,7)+0,""))</f>
        <v/>
      </c>
      <c r="P2736" s="25" t="str">
        <f>IF(M2736="","",IF(N2736="",M2736,M2736&amp;", "&amp;N2736))</f>
        <v/>
      </c>
      <c r="Q2736" s="25"/>
      <c r="R2736" s="25"/>
      <c r="S2736" s="35" t="s">
        <v>67</v>
      </c>
      <c r="T2736" s="25" t="s">
        <v>24</v>
      </c>
      <c r="U2736" s="185">
        <v>8829</v>
      </c>
      <c r="V2736" s="188">
        <v>8829</v>
      </c>
      <c r="W2736" s="189">
        <v>8829</v>
      </c>
      <c r="X2736" s="31">
        <v>8829</v>
      </c>
      <c r="Y2736" s="90">
        <f>IFERROR(ROUND(X2736/W2736-1,2),"")</f>
        <v>0</v>
      </c>
      <c r="Z2736" s="31">
        <f>IF(OR(S2736="VLD MLC components",S2736="VLD MLC pipes",S2736="VLD PEX components",S2736="VLD PEX pipes",S2736="VLD PHC components",S2736="VLD PHC pipes",S2736="Controls VLD"),"По запросу",X2736)</f>
        <v>8829</v>
      </c>
      <c r="AA2736" s="63">
        <f>ROUND(X2736/1.2,3)</f>
        <v>7357.5</v>
      </c>
      <c r="AB2736" s="23">
        <v>7357.5</v>
      </c>
      <c r="AC2736" s="190">
        <f>IFERROR(ROUND(AA2736/AB2736-1,2),"")</f>
        <v>0</v>
      </c>
      <c r="AD2736" s="25">
        <v>1.88</v>
      </c>
      <c r="AE2736" s="25">
        <v>5.3280000000000001E-2</v>
      </c>
      <c r="AF2736" s="25">
        <v>0</v>
      </c>
      <c r="AG2736" s="25" t="s">
        <v>22</v>
      </c>
      <c r="AH2736" s="25">
        <v>0</v>
      </c>
      <c r="AI2736" s="25">
        <v>0</v>
      </c>
      <c r="AJ2736" s="25" t="s">
        <v>20</v>
      </c>
      <c r="AK2736" s="42" t="s">
        <v>19</v>
      </c>
      <c r="AL2736" s="25" t="s">
        <v>20</v>
      </c>
      <c r="AM2736" s="25">
        <v>1</v>
      </c>
      <c r="AN2736" s="25">
        <v>2200</v>
      </c>
      <c r="AO2736" s="25">
        <v>1500</v>
      </c>
      <c r="AP2736" s="25">
        <v>2200</v>
      </c>
      <c r="AQ2736" s="25">
        <v>1.88</v>
      </c>
      <c r="AR2736" s="130">
        <v>7.26</v>
      </c>
      <c r="AS2736" s="157" t="s">
        <v>22</v>
      </c>
      <c r="AT2736" s="93">
        <v>44335</v>
      </c>
      <c r="AU2736" s="92" t="s">
        <v>22</v>
      </c>
      <c r="AV2736" s="91" t="s">
        <v>48</v>
      </c>
      <c r="AW2736" s="92" t="s">
        <v>48</v>
      </c>
      <c r="AX2736" s="92" t="s">
        <v>48</v>
      </c>
      <c r="AY2736" s="91" t="s">
        <v>152</v>
      </c>
      <c r="AZ2736" s="23"/>
      <c r="BA2736" s="25">
        <v>0</v>
      </c>
      <c r="BB2736" t="s">
        <v>48</v>
      </c>
      <c r="BC2736" t="e">
        <v>#N/A</v>
      </c>
      <c r="BD2736" t="e">
        <f>IF(Z2736=BC2736,"OK")</f>
        <v>#N/A</v>
      </c>
      <c r="BE2736">
        <v>1.88</v>
      </c>
      <c r="BF2736">
        <v>5.3280000000000001E-2</v>
      </c>
      <c r="BG2736">
        <v>2200</v>
      </c>
      <c r="BH2736">
        <v>1500</v>
      </c>
      <c r="BI2736">
        <v>2200</v>
      </c>
      <c r="BJ2736">
        <v>1.88</v>
      </c>
      <c r="BK2736">
        <v>7.26</v>
      </c>
      <c r="BN2736" s="183"/>
    </row>
    <row r="2737" spans="1:66" ht="25.5" x14ac:dyDescent="0.25">
      <c r="A2737" s="51"/>
      <c r="B2737" s="94">
        <v>2724</v>
      </c>
      <c r="C2737" s="43">
        <v>1119055</v>
      </c>
      <c r="D2737" s="42"/>
      <c r="E2737" s="27" t="s">
        <v>3079</v>
      </c>
      <c r="F2737" s="151" t="s">
        <v>21</v>
      </c>
      <c r="G2737" s="28"/>
      <c r="H2737" s="46" t="str">
        <f>IFERROR(IFERROR(IF(SEARCH("Usystems",$E2737)&gt;0,"Usystems"),IF(SEARCH("RIIFO",$E2737)&gt;0,"RIIFO","Uponor")),"Uponor")</f>
        <v>Uponor</v>
      </c>
      <c r="I2737" s="25" t="str">
        <f>IFERROR(MID($D2737,1,7)+0,"")</f>
        <v/>
      </c>
      <c r="J2737" s="25" t="str">
        <f>IFERROR(MID($D2737,10,7)+0,"")</f>
        <v/>
      </c>
      <c r="K2737" s="25" t="str">
        <f>IFERROR(MID($D2737,19,7)+0,"")</f>
        <v/>
      </c>
      <c r="L2737" s="25" t="str">
        <f>IFERROR(MID($D2737,28,7)+0,"")</f>
        <v/>
      </c>
      <c r="M2737" s="25" t="str">
        <f>IF(IFERROR(MID($Q2737,1,7)+0,"")&lt;1130000,IF(INDEX(C:C,MATCH(LEFT(Q2737,7)+0,I:I,0))&lt;1130000,"",INDEX(C:C,MATCH(LEFT(Q2737,7)+0,I:I,0))),IFERROR(MID($Q2737,1,7)+0,""))</f>
        <v/>
      </c>
      <c r="N2737" s="25" t="str">
        <f>IF(IFERROR(MID($Q2737,10,7)+0,"")&lt;1130000,"",IFERROR(MID($Q2737,10,7)+0,""))</f>
        <v/>
      </c>
      <c r="O2737" s="25" t="str">
        <f>IF(IFERROR(MID($Q2737,19,7)+0,"")&lt;1130000,"",IFERROR(MID($Q2737,19,7)+0,""))</f>
        <v/>
      </c>
      <c r="P2737" s="25" t="str">
        <f>IF(M2737="","",IF(N2737="",M2737,M2737&amp;", "&amp;N2737))</f>
        <v/>
      </c>
      <c r="Q2737" s="25"/>
      <c r="R2737" s="25"/>
      <c r="S2737" s="35" t="s">
        <v>67</v>
      </c>
      <c r="T2737" s="25" t="s">
        <v>24</v>
      </c>
      <c r="U2737" s="185">
        <v>10043</v>
      </c>
      <c r="V2737" s="188">
        <v>10043</v>
      </c>
      <c r="W2737" s="189">
        <v>10043</v>
      </c>
      <c r="X2737" s="31">
        <v>10043</v>
      </c>
      <c r="Y2737" s="90">
        <f>IFERROR(ROUND(X2737/W2737-1,2),"")</f>
        <v>0</v>
      </c>
      <c r="Z2737" s="31">
        <f>IF(OR(S2737="VLD MLC components",S2737="VLD MLC pipes",S2737="VLD PEX components",S2737="VLD PEX pipes",S2737="VLD PHC components",S2737="VLD PHC pipes",S2737="Controls VLD"),"По запросу",X2737)</f>
        <v>10043</v>
      </c>
      <c r="AA2737" s="63">
        <f>ROUND(X2737/1.2,3)</f>
        <v>8369.1669999999995</v>
      </c>
      <c r="AB2737" s="23">
        <v>8369.1669999999995</v>
      </c>
      <c r="AC2737" s="190">
        <f>IFERROR(ROUND(AA2737/AB2737-1,2),"")</f>
        <v>0</v>
      </c>
      <c r="AD2737" s="25">
        <v>2.1800000000000002</v>
      </c>
      <c r="AE2737" s="25">
        <v>5.1839999999999997E-2</v>
      </c>
      <c r="AF2737" s="25">
        <v>0</v>
      </c>
      <c r="AG2737" s="25" t="s">
        <v>22</v>
      </c>
      <c r="AH2737" s="25">
        <v>0</v>
      </c>
      <c r="AI2737" s="25">
        <v>0</v>
      </c>
      <c r="AJ2737" s="25" t="s">
        <v>20</v>
      </c>
      <c r="AK2737" s="42" t="s">
        <v>19</v>
      </c>
      <c r="AL2737" s="25" t="s">
        <v>20</v>
      </c>
      <c r="AM2737" s="25">
        <v>1</v>
      </c>
      <c r="AN2737" s="25">
        <v>2200</v>
      </c>
      <c r="AO2737" s="25">
        <v>1500</v>
      </c>
      <c r="AP2737" s="25">
        <v>2200</v>
      </c>
      <c r="AQ2737" s="25">
        <v>2.1800000000000002</v>
      </c>
      <c r="AR2737" s="130">
        <v>7.26</v>
      </c>
      <c r="AS2737" s="157" t="s">
        <v>22</v>
      </c>
      <c r="AT2737" s="93">
        <v>44335</v>
      </c>
      <c r="AU2737" s="92" t="s">
        <v>22</v>
      </c>
      <c r="AV2737" s="91" t="s">
        <v>48</v>
      </c>
      <c r="AW2737" s="92" t="s">
        <v>48</v>
      </c>
      <c r="AX2737" s="92" t="s">
        <v>48</v>
      </c>
      <c r="AY2737" s="91" t="s">
        <v>152</v>
      </c>
      <c r="AZ2737" s="23"/>
      <c r="BA2737" s="25">
        <v>0</v>
      </c>
      <c r="BB2737" t="s">
        <v>48</v>
      </c>
      <c r="BC2737" t="e">
        <v>#N/A</v>
      </c>
      <c r="BD2737" t="e">
        <f>IF(Z2737=BC2737,"OK")</f>
        <v>#N/A</v>
      </c>
      <c r="BE2737">
        <v>2.1800000000000002</v>
      </c>
      <c r="BF2737">
        <v>5.1839999999999997E-2</v>
      </c>
      <c r="BG2737">
        <v>2200</v>
      </c>
      <c r="BH2737">
        <v>1500</v>
      </c>
      <c r="BI2737">
        <v>2200</v>
      </c>
      <c r="BJ2737">
        <v>2.1800000000000002</v>
      </c>
      <c r="BK2737">
        <v>7.26</v>
      </c>
      <c r="BN2737" s="183"/>
    </row>
    <row r="2738" spans="1:66" ht="25.5" x14ac:dyDescent="0.25">
      <c r="A2738" s="51"/>
      <c r="B2738" s="94">
        <v>2725</v>
      </c>
      <c r="C2738" s="43">
        <v>1119056</v>
      </c>
      <c r="D2738" s="42"/>
      <c r="E2738" s="27" t="s">
        <v>3078</v>
      </c>
      <c r="F2738" s="151" t="s">
        <v>21</v>
      </c>
      <c r="G2738" s="28"/>
      <c r="H2738" s="46" t="str">
        <f>IFERROR(IFERROR(IF(SEARCH("Usystems",$E2738)&gt;0,"Usystems"),IF(SEARCH("RIIFO",$E2738)&gt;0,"RIIFO","Uponor")),"Uponor")</f>
        <v>Uponor</v>
      </c>
      <c r="I2738" s="25" t="str">
        <f>IFERROR(MID($D2738,1,7)+0,"")</f>
        <v/>
      </c>
      <c r="J2738" s="25" t="str">
        <f>IFERROR(MID($D2738,10,7)+0,"")</f>
        <v/>
      </c>
      <c r="K2738" s="25" t="str">
        <f>IFERROR(MID($D2738,19,7)+0,"")</f>
        <v/>
      </c>
      <c r="L2738" s="25" t="str">
        <f>IFERROR(MID($D2738,28,7)+0,"")</f>
        <v/>
      </c>
      <c r="M2738" s="25" t="str">
        <f>IF(IFERROR(MID($Q2738,1,7)+0,"")&lt;1130000,IF(INDEX(C:C,MATCH(LEFT(Q2738,7)+0,I:I,0))&lt;1130000,"",INDEX(C:C,MATCH(LEFT(Q2738,7)+0,I:I,0))),IFERROR(MID($Q2738,1,7)+0,""))</f>
        <v/>
      </c>
      <c r="N2738" s="25" t="str">
        <f>IF(IFERROR(MID($Q2738,10,7)+0,"")&lt;1130000,"",IFERROR(MID($Q2738,10,7)+0,""))</f>
        <v/>
      </c>
      <c r="O2738" s="25" t="str">
        <f>IF(IFERROR(MID($Q2738,19,7)+0,"")&lt;1130000,"",IFERROR(MID($Q2738,19,7)+0,""))</f>
        <v/>
      </c>
      <c r="P2738" s="25" t="str">
        <f>IF(M2738="","",IF(N2738="",M2738,M2738&amp;", "&amp;N2738))</f>
        <v/>
      </c>
      <c r="Q2738" s="25"/>
      <c r="R2738" s="25"/>
      <c r="S2738" s="35" t="s">
        <v>160</v>
      </c>
      <c r="T2738" s="25" t="s">
        <v>24</v>
      </c>
      <c r="U2738" s="185">
        <v>14248</v>
      </c>
      <c r="V2738" s="188">
        <v>14248</v>
      </c>
      <c r="W2738" s="189">
        <v>14248</v>
      </c>
      <c r="X2738" s="31">
        <v>14248</v>
      </c>
      <c r="Y2738" s="90">
        <f>IFERROR(ROUND(X2738/W2738-1,2),"")</f>
        <v>0</v>
      </c>
      <c r="Z2738" s="31" t="str">
        <f>IF(OR(S2738="VLD MLC components",S2738="VLD MLC pipes",S2738="VLD PEX components",S2738="VLD PEX pipes",S2738="VLD PHC components",S2738="VLD PHC pipes",S2738="Controls VLD"),"По запросу",X2738)</f>
        <v>По запросу</v>
      </c>
      <c r="AA2738" s="63">
        <f>ROUND(X2738/1.2,3)</f>
        <v>11873.333000000001</v>
      </c>
      <c r="AB2738" s="23">
        <v>11873.333000000001</v>
      </c>
      <c r="AC2738" s="190">
        <f>IFERROR(ROUND(AA2738/AB2738-1,2),"")</f>
        <v>0</v>
      </c>
      <c r="AD2738" s="25">
        <v>3.36</v>
      </c>
      <c r="AE2738" s="25">
        <v>5.1839999999999997E-2</v>
      </c>
      <c r="AF2738" s="25">
        <v>0</v>
      </c>
      <c r="AG2738" s="25" t="s">
        <v>22</v>
      </c>
      <c r="AH2738" s="25">
        <v>0</v>
      </c>
      <c r="AI2738" s="25">
        <v>0</v>
      </c>
      <c r="AJ2738" s="25" t="s">
        <v>20</v>
      </c>
      <c r="AK2738" s="42" t="s">
        <v>19</v>
      </c>
      <c r="AL2738" s="25" t="s">
        <v>20</v>
      </c>
      <c r="AM2738" s="25">
        <v>1</v>
      </c>
      <c r="AN2738" s="25">
        <v>2400</v>
      </c>
      <c r="AO2738" s="25">
        <v>1800</v>
      </c>
      <c r="AP2738" s="25">
        <v>2400</v>
      </c>
      <c r="AQ2738" s="25">
        <v>3.36</v>
      </c>
      <c r="AR2738" s="130">
        <v>10.368</v>
      </c>
      <c r="AS2738" s="157" t="s">
        <v>22</v>
      </c>
      <c r="AT2738" s="93">
        <v>44335</v>
      </c>
      <c r="AU2738" s="92" t="s">
        <v>22</v>
      </c>
      <c r="AV2738" s="91" t="s">
        <v>48</v>
      </c>
      <c r="AW2738" s="92" t="s">
        <v>48</v>
      </c>
      <c r="AX2738" s="92" t="s">
        <v>48</v>
      </c>
      <c r="AY2738" s="91" t="s">
        <v>152</v>
      </c>
      <c r="AZ2738" s="23"/>
      <c r="BA2738" s="25">
        <v>0</v>
      </c>
      <c r="BB2738" t="s">
        <v>48</v>
      </c>
      <c r="BC2738" t="e">
        <v>#N/A</v>
      </c>
      <c r="BD2738" t="e">
        <f>IF(Z2738=BC2738,"OK")</f>
        <v>#N/A</v>
      </c>
      <c r="BE2738">
        <v>3.36</v>
      </c>
      <c r="BF2738">
        <v>5.1839999999999997E-2</v>
      </c>
      <c r="BG2738">
        <v>2400</v>
      </c>
      <c r="BH2738">
        <v>1800</v>
      </c>
      <c r="BI2738">
        <v>2400</v>
      </c>
      <c r="BJ2738">
        <v>3.36</v>
      </c>
      <c r="BK2738">
        <v>10.368</v>
      </c>
      <c r="BN2738" s="183"/>
    </row>
    <row r="2739" spans="1:66" ht="38.25" x14ac:dyDescent="0.25">
      <c r="A2739" s="51"/>
      <c r="B2739" s="94">
        <v>2726</v>
      </c>
      <c r="C2739" s="43">
        <v>1084887</v>
      </c>
      <c r="D2739" s="25">
        <v>1034173</v>
      </c>
      <c r="E2739" s="36" t="s">
        <v>3077</v>
      </c>
      <c r="F2739" s="151" t="s">
        <v>21</v>
      </c>
      <c r="G2739" s="41" t="s">
        <v>29</v>
      </c>
      <c r="H2739" s="46" t="str">
        <f>IFERROR(IFERROR(IF(SEARCH("Usystems",$E2739)&gt;0,"Usystems"),IF(SEARCH("RIIFO",$E2739)&gt;0,"RIIFO","Uponor")),"Uponor")</f>
        <v>Uponor</v>
      </c>
      <c r="I2739" s="25">
        <f>IFERROR(MID($D2739,1,7)+0,"")</f>
        <v>1034173</v>
      </c>
      <c r="J2739" s="25" t="str">
        <f>IFERROR(MID($D2739,10,7)+0,"")</f>
        <v/>
      </c>
      <c r="K2739" s="25" t="str">
        <f>IFERROR(MID($D2739,19,7)+0,"")</f>
        <v/>
      </c>
      <c r="L2739" s="25" t="str">
        <f>IFERROR(MID($D2739,28,7)+0,"")</f>
        <v/>
      </c>
      <c r="M2739" s="25">
        <f>IF(IFERROR(MID($Q2739,1,7)+0,"")&lt;1130000,IF(INDEX(C:C,MATCH(LEFT(Q2739,7)+0,I:I,0))&lt;1130000,"",INDEX(C:C,MATCH(LEFT(Q2739,7)+0,I:I,0))),IFERROR(MID($Q2739,1,7)+0,""))</f>
        <v>1136755</v>
      </c>
      <c r="N2739" s="25" t="str">
        <f>IF(IFERROR(MID($Q2739,10,7)+0,"")&lt;1130000,"",IFERROR(MID($Q2739,10,7)+0,""))</f>
        <v/>
      </c>
      <c r="O2739" s="25" t="str">
        <f>IF(IFERROR(MID($Q2739,19,7)+0,"")&lt;1130000,"",IFERROR(MID($Q2739,19,7)+0,""))</f>
        <v/>
      </c>
      <c r="P2739" s="25">
        <f>IF(M2739="","",IF(N2739="",M2739,M2739&amp;", "&amp;N2739))</f>
        <v>1136755</v>
      </c>
      <c r="Q2739" s="25">
        <v>1136755</v>
      </c>
      <c r="R2739" s="25"/>
      <c r="S2739" s="35" t="s">
        <v>67</v>
      </c>
      <c r="T2739" s="25" t="s">
        <v>24</v>
      </c>
      <c r="U2739" s="185">
        <v>12017</v>
      </c>
      <c r="V2739" s="188">
        <v>12017</v>
      </c>
      <c r="W2739" s="189">
        <v>12017</v>
      </c>
      <c r="X2739" s="31">
        <v>12017</v>
      </c>
      <c r="Y2739" s="90">
        <f>IFERROR(ROUND(X2739/W2739-1,2),"")</f>
        <v>0</v>
      </c>
      <c r="Z2739" s="31">
        <f>IF(OR(S2739="VLD MLC components",S2739="VLD MLC pipes",S2739="VLD PEX components",S2739="VLD PEX pipes",S2739="VLD PHC components",S2739="VLD PHC pipes",S2739="Controls VLD"),"По запросу",X2739)</f>
        <v>12017</v>
      </c>
      <c r="AA2739" s="63">
        <f>ROUND(X2739/1.2,3)</f>
        <v>10014.166999999999</v>
      </c>
      <c r="AB2739" s="23">
        <v>10014.166999999999</v>
      </c>
      <c r="AC2739" s="190">
        <f>IFERROR(ROUND(AA2739/AB2739-1,2),"")</f>
        <v>0</v>
      </c>
      <c r="AD2739" s="25">
        <v>2.5</v>
      </c>
      <c r="AE2739" s="25">
        <v>5.3280000000000001E-2</v>
      </c>
      <c r="AF2739" s="25">
        <v>0</v>
      </c>
      <c r="AG2739" s="25" t="s">
        <v>22</v>
      </c>
      <c r="AH2739" s="25">
        <v>0</v>
      </c>
      <c r="AI2739" s="25">
        <v>0</v>
      </c>
      <c r="AJ2739" s="25" t="s">
        <v>20</v>
      </c>
      <c r="AK2739" s="42" t="s">
        <v>19</v>
      </c>
      <c r="AL2739" s="25" t="s">
        <v>20</v>
      </c>
      <c r="AM2739" s="25">
        <v>1</v>
      </c>
      <c r="AN2739" s="25">
        <v>1850</v>
      </c>
      <c r="AO2739" s="25">
        <v>2400</v>
      </c>
      <c r="AP2739" s="25">
        <v>2400</v>
      </c>
      <c r="AQ2739" s="25">
        <v>2.5</v>
      </c>
      <c r="AR2739" s="94">
        <v>10.656000000000001</v>
      </c>
      <c r="AS2739" s="157">
        <v>0</v>
      </c>
      <c r="AT2739" s="93" t="s">
        <v>22</v>
      </c>
      <c r="AU2739" s="92" t="s">
        <v>22</v>
      </c>
      <c r="AV2739" s="91" t="s">
        <v>152</v>
      </c>
      <c r="AW2739" s="92" t="s">
        <v>152</v>
      </c>
      <c r="AX2739" s="92" t="s">
        <v>48</v>
      </c>
      <c r="AY2739" s="91" t="s">
        <v>152</v>
      </c>
      <c r="AZ2739" s="23"/>
      <c r="BA2739" s="25" t="s">
        <v>3075</v>
      </c>
      <c r="BB2739" t="s">
        <v>25</v>
      </c>
      <c r="BC2739" t="e">
        <v>#N/A</v>
      </c>
      <c r="BD2739" t="e">
        <f>IF(Z2739=BC2739,"OK")</f>
        <v>#N/A</v>
      </c>
      <c r="BE2739">
        <v>2.5</v>
      </c>
      <c r="BF2739">
        <v>5.3280000000000001E-2</v>
      </c>
      <c r="BG2739">
        <v>1850</v>
      </c>
      <c r="BH2739">
        <v>2400</v>
      </c>
      <c r="BI2739">
        <v>2400</v>
      </c>
      <c r="BJ2739">
        <v>2.5</v>
      </c>
      <c r="BK2739">
        <v>10.656000000000001</v>
      </c>
      <c r="BN2739" s="183"/>
    </row>
    <row r="2740" spans="1:66" ht="38.25" x14ac:dyDescent="0.25">
      <c r="A2740" s="51"/>
      <c r="B2740" s="94">
        <v>2727</v>
      </c>
      <c r="C2740" s="43">
        <v>1018147</v>
      </c>
      <c r="D2740" s="25"/>
      <c r="E2740" s="36" t="s">
        <v>3076</v>
      </c>
      <c r="F2740" s="151" t="s">
        <v>21</v>
      </c>
      <c r="G2740" s="41" t="s">
        <v>29</v>
      </c>
      <c r="H2740" s="46" t="str">
        <f>IFERROR(IFERROR(IF(SEARCH("Usystems",$E2740)&gt;0,"Usystems"),IF(SEARCH("RIIFO",$E2740)&gt;0,"RIIFO","Uponor")),"Uponor")</f>
        <v>Uponor</v>
      </c>
      <c r="I2740" s="25" t="str">
        <f>IFERROR(MID($D2740,1,7)+0,"")</f>
        <v/>
      </c>
      <c r="J2740" s="25" t="str">
        <f>IFERROR(MID($D2740,10,7)+0,"")</f>
        <v/>
      </c>
      <c r="K2740" s="25" t="str">
        <f>IFERROR(MID($D2740,19,7)+0,"")</f>
        <v/>
      </c>
      <c r="L2740" s="25" t="str">
        <f>IFERROR(MID($D2740,28,7)+0,"")</f>
        <v/>
      </c>
      <c r="M2740" s="25">
        <f>IF(IFERROR(MID($Q2740,1,7)+0,"")&lt;1130000,IF(INDEX(C:C,MATCH(LEFT(Q2740,7)+0,I:I,0))&lt;1130000,"",INDEX(C:C,MATCH(LEFT(Q2740,7)+0,I:I,0))),IFERROR(MID($Q2740,1,7)+0,""))</f>
        <v>1136756</v>
      </c>
      <c r="N2740" s="25" t="str">
        <f>IF(IFERROR(MID($Q2740,10,7)+0,"")&lt;1130000,"",IFERROR(MID($Q2740,10,7)+0,""))</f>
        <v/>
      </c>
      <c r="O2740" s="25" t="str">
        <f>IF(IFERROR(MID($Q2740,19,7)+0,"")&lt;1130000,"",IFERROR(MID($Q2740,19,7)+0,""))</f>
        <v/>
      </c>
      <c r="P2740" s="25">
        <f>IF(M2740="","",IF(N2740="",M2740,M2740&amp;", "&amp;N2740))</f>
        <v>1136756</v>
      </c>
      <c r="Q2740" s="25">
        <v>1136756</v>
      </c>
      <c r="R2740" s="25"/>
      <c r="S2740" s="35" t="s">
        <v>67</v>
      </c>
      <c r="T2740" s="25" t="s">
        <v>24</v>
      </c>
      <c r="U2740" s="185">
        <v>12017</v>
      </c>
      <c r="V2740" s="188">
        <v>12017</v>
      </c>
      <c r="W2740" s="189">
        <v>12017</v>
      </c>
      <c r="X2740" s="31">
        <v>12017</v>
      </c>
      <c r="Y2740" s="90">
        <f>IFERROR(ROUND(X2740/W2740-1,2),"")</f>
        <v>0</v>
      </c>
      <c r="Z2740" s="31">
        <f>IF(OR(S2740="VLD MLC components",S2740="VLD MLC pipes",S2740="VLD PEX components",S2740="VLD PEX pipes",S2740="VLD PHC components",S2740="VLD PHC pipes",S2740="Controls VLD"),"По запросу",X2740)</f>
        <v>12017</v>
      </c>
      <c r="AA2740" s="63">
        <f>ROUND(X2740/1.2,3)</f>
        <v>10014.166999999999</v>
      </c>
      <c r="AB2740" s="23">
        <v>10014.166999999999</v>
      </c>
      <c r="AC2740" s="190">
        <f>IFERROR(ROUND(AA2740/AB2740-1,2),"")</f>
        <v>0</v>
      </c>
      <c r="AD2740" s="25">
        <v>2.41</v>
      </c>
      <c r="AE2740" s="25">
        <v>5.1839999999999997E-2</v>
      </c>
      <c r="AF2740" s="25">
        <v>0</v>
      </c>
      <c r="AG2740" s="25" t="s">
        <v>22</v>
      </c>
      <c r="AH2740" s="25">
        <v>9</v>
      </c>
      <c r="AI2740" s="25">
        <v>9</v>
      </c>
      <c r="AJ2740" s="25" t="s">
        <v>20</v>
      </c>
      <c r="AK2740" s="42" t="s">
        <v>19</v>
      </c>
      <c r="AL2740" s="25" t="s">
        <v>20</v>
      </c>
      <c r="AM2740" s="25">
        <v>1</v>
      </c>
      <c r="AN2740" s="25">
        <v>1800</v>
      </c>
      <c r="AO2740" s="25">
        <v>2400</v>
      </c>
      <c r="AP2740" s="25">
        <v>2400</v>
      </c>
      <c r="AQ2740" s="25">
        <v>2.41</v>
      </c>
      <c r="AR2740" s="94">
        <v>10.368</v>
      </c>
      <c r="AS2740" s="157">
        <v>9</v>
      </c>
      <c r="AT2740" s="93" t="s">
        <v>22</v>
      </c>
      <c r="AU2740" s="92" t="s">
        <v>22</v>
      </c>
      <c r="AV2740" s="91" t="s">
        <v>152</v>
      </c>
      <c r="AW2740" s="92" t="s">
        <v>152</v>
      </c>
      <c r="AX2740" s="92" t="s">
        <v>48</v>
      </c>
      <c r="AY2740" s="91" t="s">
        <v>152</v>
      </c>
      <c r="AZ2740" s="23"/>
      <c r="BA2740" s="25" t="s">
        <v>3075</v>
      </c>
      <c r="BB2740" t="s">
        <v>25</v>
      </c>
      <c r="BC2740" t="e">
        <v>#N/A</v>
      </c>
      <c r="BD2740" t="e">
        <f>IF(Z2740=BC2740,"OK")</f>
        <v>#N/A</v>
      </c>
      <c r="BE2740">
        <v>2.41</v>
      </c>
      <c r="BF2740">
        <v>5.1839999999999997E-2</v>
      </c>
      <c r="BG2740">
        <v>1800</v>
      </c>
      <c r="BH2740">
        <v>2400</v>
      </c>
      <c r="BI2740">
        <v>2400</v>
      </c>
      <c r="BJ2740">
        <v>2.41</v>
      </c>
      <c r="BK2740">
        <v>10.368</v>
      </c>
      <c r="BN2740" s="183"/>
    </row>
    <row r="2741" spans="1:66" ht="25.5" x14ac:dyDescent="0.25">
      <c r="A2741" s="51"/>
      <c r="B2741" s="94">
        <v>2728</v>
      </c>
      <c r="C2741" s="43">
        <v>1084888</v>
      </c>
      <c r="D2741" s="25">
        <v>1034174</v>
      </c>
      <c r="E2741" s="36" t="s">
        <v>3074</v>
      </c>
      <c r="F2741" s="151" t="s">
        <v>21</v>
      </c>
      <c r="G2741" s="41" t="s">
        <v>27</v>
      </c>
      <c r="H2741" s="46" t="str">
        <f>IFERROR(IFERROR(IF(SEARCH("Usystems",$E2741)&gt;0,"Usystems"),IF(SEARCH("RIIFO",$E2741)&gt;0,"RIIFO","Uponor")),"Uponor")</f>
        <v>Uponor</v>
      </c>
      <c r="I2741" s="25">
        <f>IFERROR(MID($D2741,1,7)+0,"")</f>
        <v>1034174</v>
      </c>
      <c r="J2741" s="25" t="str">
        <f>IFERROR(MID($D2741,10,7)+0,"")</f>
        <v/>
      </c>
      <c r="K2741" s="25" t="str">
        <f>IFERROR(MID($D2741,19,7)+0,"")</f>
        <v/>
      </c>
      <c r="L2741" s="25" t="str">
        <f>IFERROR(MID($D2741,28,7)+0,"")</f>
        <v/>
      </c>
      <c r="M2741" s="25">
        <f>IF(IFERROR(MID($Q2741,1,7)+0,"")&lt;1130000,IF(INDEX(C:C,MATCH(LEFT(Q2741,7)+0,I:I,0))&lt;1130000,"",INDEX(C:C,MATCH(LEFT(Q2741,7)+0,I:I,0))),IFERROR(MID($Q2741,1,7)+0,""))</f>
        <v>1136757</v>
      </c>
      <c r="N2741" s="25" t="str">
        <f>IF(IFERROR(MID($Q2741,10,7)+0,"")&lt;1130000,"",IFERROR(MID($Q2741,10,7)+0,""))</f>
        <v/>
      </c>
      <c r="O2741" s="25" t="str">
        <f>IF(IFERROR(MID($Q2741,19,7)+0,"")&lt;1130000,"",IFERROR(MID($Q2741,19,7)+0,""))</f>
        <v/>
      </c>
      <c r="P2741" s="25">
        <f>IF(M2741="","",IF(N2741="",M2741,M2741&amp;", "&amp;N2741))</f>
        <v>1136757</v>
      </c>
      <c r="Q2741" s="25">
        <v>1136757</v>
      </c>
      <c r="R2741" s="25"/>
      <c r="S2741" s="35" t="s">
        <v>67</v>
      </c>
      <c r="T2741" s="25" t="s">
        <v>24</v>
      </c>
      <c r="U2741" s="185">
        <v>13603</v>
      </c>
      <c r="V2741" s="188">
        <v>13603</v>
      </c>
      <c r="W2741" s="189">
        <v>13603</v>
      </c>
      <c r="X2741" s="31">
        <v>13603</v>
      </c>
      <c r="Y2741" s="90">
        <f>IFERROR(ROUND(X2741/W2741-1,2),"")</f>
        <v>0</v>
      </c>
      <c r="Z2741" s="31">
        <f>IF(OR(S2741="VLD MLC components",S2741="VLD MLC pipes",S2741="VLD PEX components",S2741="VLD PEX pipes",S2741="VLD PHC components",S2741="VLD PHC pipes",S2741="Controls VLD"),"По запросу",X2741)</f>
        <v>13603</v>
      </c>
      <c r="AA2741" s="63">
        <f>ROUND(X2741/1.2,3)</f>
        <v>11335.833000000001</v>
      </c>
      <c r="AB2741" s="23">
        <v>11335.833000000001</v>
      </c>
      <c r="AC2741" s="190">
        <f>IFERROR(ROUND(AA2741/AB2741-1,2),"")</f>
        <v>0</v>
      </c>
      <c r="AD2741" s="25">
        <v>2.75</v>
      </c>
      <c r="AE2741" s="25">
        <v>5.3280000000000001E-2</v>
      </c>
      <c r="AF2741" s="25">
        <v>0</v>
      </c>
      <c r="AG2741" s="25" t="s">
        <v>22</v>
      </c>
      <c r="AH2741" s="25">
        <v>0</v>
      </c>
      <c r="AI2741" s="25">
        <v>0</v>
      </c>
      <c r="AJ2741" s="25" t="s">
        <v>20</v>
      </c>
      <c r="AK2741" s="42" t="s">
        <v>19</v>
      </c>
      <c r="AL2741" s="25" t="s">
        <v>20</v>
      </c>
      <c r="AM2741" s="25">
        <v>1</v>
      </c>
      <c r="AN2741" s="25">
        <v>1850</v>
      </c>
      <c r="AO2741" s="25">
        <v>2400</v>
      </c>
      <c r="AP2741" s="25">
        <v>2400</v>
      </c>
      <c r="AQ2741" s="25">
        <v>2.75</v>
      </c>
      <c r="AR2741" s="94">
        <v>10.656000000000001</v>
      </c>
      <c r="AS2741" s="157">
        <v>0</v>
      </c>
      <c r="AT2741" s="93" t="s">
        <v>22</v>
      </c>
      <c r="AU2741" s="92" t="s">
        <v>22</v>
      </c>
      <c r="AV2741" s="91" t="s">
        <v>152</v>
      </c>
      <c r="AW2741" s="92" t="s">
        <v>152</v>
      </c>
      <c r="AX2741" s="92" t="s">
        <v>48</v>
      </c>
      <c r="AY2741" s="91" t="s">
        <v>152</v>
      </c>
      <c r="AZ2741" s="23"/>
      <c r="BA2741" s="25" t="s">
        <v>3073</v>
      </c>
      <c r="BB2741" t="s">
        <v>25</v>
      </c>
      <c r="BC2741" t="e">
        <v>#N/A</v>
      </c>
      <c r="BD2741" t="e">
        <f>IF(Z2741=BC2741,"OK")</f>
        <v>#N/A</v>
      </c>
      <c r="BE2741">
        <v>2.75</v>
      </c>
      <c r="BF2741">
        <v>5.3280000000000001E-2</v>
      </c>
      <c r="BG2741">
        <v>1850</v>
      </c>
      <c r="BH2741">
        <v>2400</v>
      </c>
      <c r="BI2741">
        <v>2400</v>
      </c>
      <c r="BJ2741">
        <v>2.75</v>
      </c>
      <c r="BK2741">
        <v>10.656000000000001</v>
      </c>
      <c r="BN2741" s="183"/>
    </row>
    <row r="2742" spans="1:66" ht="25.5" x14ac:dyDescent="0.25">
      <c r="A2742" s="51"/>
      <c r="B2742" s="94">
        <v>2729</v>
      </c>
      <c r="C2742" s="43">
        <v>1018148</v>
      </c>
      <c r="D2742" s="25"/>
      <c r="E2742" s="36" t="s">
        <v>3072</v>
      </c>
      <c r="F2742" s="151" t="s">
        <v>21</v>
      </c>
      <c r="G2742" s="41" t="s">
        <v>27</v>
      </c>
      <c r="H2742" s="46" t="str">
        <f>IFERROR(IFERROR(IF(SEARCH("Usystems",$E2742)&gt;0,"Usystems"),IF(SEARCH("RIIFO",$E2742)&gt;0,"RIIFO","Uponor")),"Uponor")</f>
        <v>Uponor</v>
      </c>
      <c r="I2742" s="25" t="str">
        <f>IFERROR(MID($D2742,1,7)+0,"")</f>
        <v/>
      </c>
      <c r="J2742" s="25" t="str">
        <f>IFERROR(MID($D2742,10,7)+0,"")</f>
        <v/>
      </c>
      <c r="K2742" s="25" t="str">
        <f>IFERROR(MID($D2742,19,7)+0,"")</f>
        <v/>
      </c>
      <c r="L2742" s="25" t="str">
        <f>IFERROR(MID($D2742,28,7)+0,"")</f>
        <v/>
      </c>
      <c r="M2742" s="25">
        <f>IF(IFERROR(MID($Q2742,1,7)+0,"")&lt;1130000,IF(INDEX(C:C,MATCH(LEFT(Q2742,7)+0,I:I,0))&lt;1130000,"",INDEX(C:C,MATCH(LEFT(Q2742,7)+0,I:I,0))),IFERROR(MID($Q2742,1,7)+0,""))</f>
        <v>1136758</v>
      </c>
      <c r="N2742" s="25" t="str">
        <f>IF(IFERROR(MID($Q2742,10,7)+0,"")&lt;1130000,"",IFERROR(MID($Q2742,10,7)+0,""))</f>
        <v/>
      </c>
      <c r="O2742" s="25" t="str">
        <f>IF(IFERROR(MID($Q2742,19,7)+0,"")&lt;1130000,"",IFERROR(MID($Q2742,19,7)+0,""))</f>
        <v/>
      </c>
      <c r="P2742" s="25">
        <f>IF(M2742="","",IF(N2742="",M2742,M2742&amp;", "&amp;N2742))</f>
        <v>1136758</v>
      </c>
      <c r="Q2742" s="25">
        <v>1136758</v>
      </c>
      <c r="R2742" s="25"/>
      <c r="S2742" s="35" t="s">
        <v>67</v>
      </c>
      <c r="T2742" s="25" t="s">
        <v>24</v>
      </c>
      <c r="U2742" s="185">
        <v>13967</v>
      </c>
      <c r="V2742" s="188">
        <v>13967</v>
      </c>
      <c r="W2742" s="189">
        <v>13967</v>
      </c>
      <c r="X2742" s="31">
        <v>13967</v>
      </c>
      <c r="Y2742" s="90">
        <f>IFERROR(ROUND(X2742/W2742-1,2),"")</f>
        <v>0</v>
      </c>
      <c r="Z2742" s="31">
        <f>IF(OR(S2742="VLD MLC components",S2742="VLD MLC pipes",S2742="VLD PEX components",S2742="VLD PEX pipes",S2742="VLD PHC components",S2742="VLD PHC pipes",S2742="Controls VLD"),"По запросу",X2742)</f>
        <v>13967</v>
      </c>
      <c r="AA2742" s="63">
        <f>ROUND(X2742/1.2,3)</f>
        <v>11639.166999999999</v>
      </c>
      <c r="AB2742" s="23">
        <v>11639.166999999999</v>
      </c>
      <c r="AC2742" s="190">
        <f>IFERROR(ROUND(AA2742/AB2742-1,2),"")</f>
        <v>0</v>
      </c>
      <c r="AD2742" s="25">
        <v>2.64</v>
      </c>
      <c r="AE2742" s="25">
        <v>5.1839999999999997E-2</v>
      </c>
      <c r="AF2742" s="25">
        <v>0</v>
      </c>
      <c r="AG2742" s="25" t="s">
        <v>22</v>
      </c>
      <c r="AH2742" s="25">
        <v>0</v>
      </c>
      <c r="AI2742" s="25">
        <v>0</v>
      </c>
      <c r="AJ2742" s="25" t="s">
        <v>20</v>
      </c>
      <c r="AK2742" s="42" t="s">
        <v>19</v>
      </c>
      <c r="AL2742" s="25" t="s">
        <v>20</v>
      </c>
      <c r="AM2742" s="25">
        <v>1</v>
      </c>
      <c r="AN2742" s="25">
        <v>1800</v>
      </c>
      <c r="AO2742" s="25">
        <v>2400</v>
      </c>
      <c r="AP2742" s="25">
        <v>2400</v>
      </c>
      <c r="AQ2742" s="25">
        <v>2.64</v>
      </c>
      <c r="AR2742" s="94">
        <v>10.368</v>
      </c>
      <c r="AS2742" s="157">
        <v>0</v>
      </c>
      <c r="AT2742" s="93" t="s">
        <v>22</v>
      </c>
      <c r="AU2742" s="92" t="s">
        <v>22</v>
      </c>
      <c r="AV2742" s="91" t="s">
        <v>152</v>
      </c>
      <c r="AW2742" s="92" t="s">
        <v>48</v>
      </c>
      <c r="AX2742" s="92" t="s">
        <v>48</v>
      </c>
      <c r="AY2742" s="91" t="s">
        <v>152</v>
      </c>
      <c r="AZ2742" s="23"/>
      <c r="BA2742" s="25" t="s">
        <v>3071</v>
      </c>
      <c r="BB2742" t="s">
        <v>25</v>
      </c>
      <c r="BC2742" t="e">
        <v>#N/A</v>
      </c>
      <c r="BD2742" t="e">
        <f>IF(Z2742=BC2742,"OK")</f>
        <v>#N/A</v>
      </c>
      <c r="BE2742">
        <v>2.64</v>
      </c>
      <c r="BF2742">
        <v>5.1839999999999997E-2</v>
      </c>
      <c r="BG2742">
        <v>1800</v>
      </c>
      <c r="BH2742">
        <v>2400</v>
      </c>
      <c r="BI2742">
        <v>2400</v>
      </c>
      <c r="BJ2742">
        <v>2.64</v>
      </c>
      <c r="BK2742">
        <v>10.368</v>
      </c>
      <c r="BN2742" s="183"/>
    </row>
    <row r="2743" spans="1:66" ht="25.5" x14ac:dyDescent="0.25">
      <c r="A2743" s="51"/>
      <c r="B2743" s="94">
        <v>2730</v>
      </c>
      <c r="C2743" s="43">
        <v>1084889</v>
      </c>
      <c r="D2743" s="25">
        <v>1034175</v>
      </c>
      <c r="E2743" s="36" t="s">
        <v>3070</v>
      </c>
      <c r="F2743" s="151" t="s">
        <v>21</v>
      </c>
      <c r="G2743" s="41" t="s">
        <v>27</v>
      </c>
      <c r="H2743" s="46" t="str">
        <f>IFERROR(IFERROR(IF(SEARCH("Usystems",$E2743)&gt;0,"Usystems"),IF(SEARCH("RIIFO",$E2743)&gt;0,"RIIFO","Uponor")),"Uponor")</f>
        <v>Uponor</v>
      </c>
      <c r="I2743" s="25">
        <f>IFERROR(MID($D2743,1,7)+0,"")</f>
        <v>1034175</v>
      </c>
      <c r="J2743" s="25" t="str">
        <f>IFERROR(MID($D2743,10,7)+0,"")</f>
        <v/>
      </c>
      <c r="K2743" s="25" t="str">
        <f>IFERROR(MID($D2743,19,7)+0,"")</f>
        <v/>
      </c>
      <c r="L2743" s="25" t="str">
        <f>IFERROR(MID($D2743,28,7)+0,"")</f>
        <v/>
      </c>
      <c r="M2743" s="25">
        <f>IF(IFERROR(MID($Q2743,1,7)+0,"")&lt;1130000,IF(INDEX(C:C,MATCH(LEFT(Q2743,7)+0,I:I,0))&lt;1130000,"",INDEX(C:C,MATCH(LEFT(Q2743,7)+0,I:I,0))),IFERROR(MID($Q2743,1,7)+0,""))</f>
        <v>1136759</v>
      </c>
      <c r="N2743" s="25" t="str">
        <f>IF(IFERROR(MID($Q2743,10,7)+0,"")&lt;1130000,"",IFERROR(MID($Q2743,10,7)+0,""))</f>
        <v/>
      </c>
      <c r="O2743" s="25" t="str">
        <f>IF(IFERROR(MID($Q2743,19,7)+0,"")&lt;1130000,"",IFERROR(MID($Q2743,19,7)+0,""))</f>
        <v/>
      </c>
      <c r="P2743" s="25">
        <f>IF(M2743="","",IF(N2743="",M2743,M2743&amp;", "&amp;N2743))</f>
        <v>1136759</v>
      </c>
      <c r="Q2743" s="25">
        <v>1136759</v>
      </c>
      <c r="R2743" s="25"/>
      <c r="S2743" s="35" t="s">
        <v>67</v>
      </c>
      <c r="T2743" s="25" t="s">
        <v>24</v>
      </c>
      <c r="U2743" s="185">
        <v>14442</v>
      </c>
      <c r="V2743" s="188">
        <v>14442</v>
      </c>
      <c r="W2743" s="189">
        <v>14442</v>
      </c>
      <c r="X2743" s="31">
        <v>14442</v>
      </c>
      <c r="Y2743" s="90">
        <f>IFERROR(ROUND(X2743/W2743-1,2),"")</f>
        <v>0</v>
      </c>
      <c r="Z2743" s="31">
        <f>IF(OR(S2743="VLD MLC components",S2743="VLD MLC pipes",S2743="VLD PEX components",S2743="VLD PEX pipes",S2743="VLD PHC components",S2743="VLD PHC pipes",S2743="Controls VLD"),"По запросу",X2743)</f>
        <v>14442</v>
      </c>
      <c r="AA2743" s="63">
        <f>ROUND(X2743/1.2,3)</f>
        <v>12035</v>
      </c>
      <c r="AB2743" s="23">
        <v>12035</v>
      </c>
      <c r="AC2743" s="190">
        <f>IFERROR(ROUND(AA2743/AB2743-1,2),"")</f>
        <v>0</v>
      </c>
      <c r="AD2743" s="25">
        <v>3</v>
      </c>
      <c r="AE2743" s="25">
        <v>5.3280000000000001E-2</v>
      </c>
      <c r="AF2743" s="25">
        <v>0</v>
      </c>
      <c r="AG2743" s="25" t="s">
        <v>22</v>
      </c>
      <c r="AH2743" s="25">
        <v>0</v>
      </c>
      <c r="AI2743" s="25">
        <v>0</v>
      </c>
      <c r="AJ2743" s="25" t="s">
        <v>20</v>
      </c>
      <c r="AK2743" s="42" t="s">
        <v>19</v>
      </c>
      <c r="AL2743" s="25" t="s">
        <v>20</v>
      </c>
      <c r="AM2743" s="25">
        <v>1</v>
      </c>
      <c r="AN2743" s="25">
        <v>1850</v>
      </c>
      <c r="AO2743" s="25">
        <v>2400</v>
      </c>
      <c r="AP2743" s="25">
        <v>2400</v>
      </c>
      <c r="AQ2743" s="25">
        <v>3</v>
      </c>
      <c r="AR2743" s="94">
        <v>10.656000000000001</v>
      </c>
      <c r="AS2743" s="157" t="s">
        <v>22</v>
      </c>
      <c r="AT2743" s="93" t="s">
        <v>22</v>
      </c>
      <c r="AU2743" s="92" t="s">
        <v>22</v>
      </c>
      <c r="AV2743" s="91" t="s">
        <v>152</v>
      </c>
      <c r="AW2743" s="92" t="s">
        <v>48</v>
      </c>
      <c r="AX2743" s="92" t="s">
        <v>48</v>
      </c>
      <c r="AY2743" s="91" t="s">
        <v>152</v>
      </c>
      <c r="AZ2743" s="23"/>
      <c r="BA2743" s="25" t="s">
        <v>3068</v>
      </c>
      <c r="BB2743" t="s">
        <v>25</v>
      </c>
      <c r="BC2743" t="e">
        <v>#N/A</v>
      </c>
      <c r="BD2743" t="e">
        <f>IF(Z2743=BC2743,"OK")</f>
        <v>#N/A</v>
      </c>
      <c r="BE2743">
        <v>3</v>
      </c>
      <c r="BF2743">
        <v>5.3280000000000001E-2</v>
      </c>
      <c r="BG2743">
        <v>1850</v>
      </c>
      <c r="BH2743">
        <v>2400</v>
      </c>
      <c r="BI2743">
        <v>2400</v>
      </c>
      <c r="BJ2743">
        <v>3</v>
      </c>
      <c r="BK2743">
        <v>10.656000000000001</v>
      </c>
      <c r="BN2743" s="183"/>
    </row>
    <row r="2744" spans="1:66" ht="25.5" x14ac:dyDescent="0.25">
      <c r="A2744" s="51"/>
      <c r="B2744" s="94">
        <v>2731</v>
      </c>
      <c r="C2744" s="43">
        <v>1018149</v>
      </c>
      <c r="D2744" s="25"/>
      <c r="E2744" s="36" t="s">
        <v>3069</v>
      </c>
      <c r="F2744" s="151" t="s">
        <v>21</v>
      </c>
      <c r="G2744" s="41" t="s">
        <v>27</v>
      </c>
      <c r="H2744" s="46" t="str">
        <f>IFERROR(IFERROR(IF(SEARCH("Usystems",$E2744)&gt;0,"Usystems"),IF(SEARCH("RIIFO",$E2744)&gt;0,"RIIFO","Uponor")),"Uponor")</f>
        <v>Uponor</v>
      </c>
      <c r="I2744" s="25" t="str">
        <f>IFERROR(MID($D2744,1,7)+0,"")</f>
        <v/>
      </c>
      <c r="J2744" s="25" t="str">
        <f>IFERROR(MID($D2744,10,7)+0,"")</f>
        <v/>
      </c>
      <c r="K2744" s="25" t="str">
        <f>IFERROR(MID($D2744,19,7)+0,"")</f>
        <v/>
      </c>
      <c r="L2744" s="25" t="str">
        <f>IFERROR(MID($D2744,28,7)+0,"")</f>
        <v/>
      </c>
      <c r="M2744" s="25">
        <f>IF(IFERROR(MID($Q2744,1,7)+0,"")&lt;1130000,IF(INDEX(C:C,MATCH(LEFT(Q2744,7)+0,I:I,0))&lt;1130000,"",INDEX(C:C,MATCH(LEFT(Q2744,7)+0,I:I,0))),IFERROR(MID($Q2744,1,7)+0,""))</f>
        <v>1136760</v>
      </c>
      <c r="N2744" s="25" t="str">
        <f>IF(IFERROR(MID($Q2744,10,7)+0,"")&lt;1130000,"",IFERROR(MID($Q2744,10,7)+0,""))</f>
        <v/>
      </c>
      <c r="O2744" s="25" t="str">
        <f>IF(IFERROR(MID($Q2744,19,7)+0,"")&lt;1130000,"",IFERROR(MID($Q2744,19,7)+0,""))</f>
        <v/>
      </c>
      <c r="P2744" s="25">
        <f>IF(M2744="","",IF(N2744="",M2744,M2744&amp;", "&amp;N2744))</f>
        <v>1136760</v>
      </c>
      <c r="Q2744" s="25">
        <v>1136760</v>
      </c>
      <c r="R2744" s="25"/>
      <c r="S2744" s="35" t="s">
        <v>67</v>
      </c>
      <c r="T2744" s="25" t="s">
        <v>24</v>
      </c>
      <c r="U2744" s="185">
        <v>14442</v>
      </c>
      <c r="V2744" s="188">
        <v>14442</v>
      </c>
      <c r="W2744" s="189">
        <v>14442</v>
      </c>
      <c r="X2744" s="31">
        <v>14442</v>
      </c>
      <c r="Y2744" s="90">
        <f>IFERROR(ROUND(X2744/W2744-1,2),"")</f>
        <v>0</v>
      </c>
      <c r="Z2744" s="31">
        <f>IF(OR(S2744="VLD MLC components",S2744="VLD MLC pipes",S2744="VLD PEX components",S2744="VLD PEX pipes",S2744="VLD PHC components",S2744="VLD PHC pipes",S2744="Controls VLD"),"По запросу",X2744)</f>
        <v>14442</v>
      </c>
      <c r="AA2744" s="63">
        <f>ROUND(X2744/1.2,3)</f>
        <v>12035</v>
      </c>
      <c r="AB2744" s="23">
        <v>12035</v>
      </c>
      <c r="AC2744" s="190">
        <f>IFERROR(ROUND(AA2744/AB2744-1,2),"")</f>
        <v>0</v>
      </c>
      <c r="AD2744" s="25">
        <v>2.78</v>
      </c>
      <c r="AE2744" s="25">
        <v>5.1839999999999997E-2</v>
      </c>
      <c r="AF2744" s="25">
        <v>0</v>
      </c>
      <c r="AG2744" s="25" t="s">
        <v>22</v>
      </c>
      <c r="AH2744" s="25">
        <v>0</v>
      </c>
      <c r="AI2744" s="25">
        <v>0</v>
      </c>
      <c r="AJ2744" s="25" t="s">
        <v>20</v>
      </c>
      <c r="AK2744" s="42" t="s">
        <v>19</v>
      </c>
      <c r="AL2744" s="25" t="s">
        <v>20</v>
      </c>
      <c r="AM2744" s="25">
        <v>1</v>
      </c>
      <c r="AN2744" s="25">
        <v>1800</v>
      </c>
      <c r="AO2744" s="25">
        <v>2400</v>
      </c>
      <c r="AP2744" s="25">
        <v>2400</v>
      </c>
      <c r="AQ2744" s="25">
        <v>2.78</v>
      </c>
      <c r="AR2744" s="94">
        <v>10.368</v>
      </c>
      <c r="AS2744" s="157" t="s">
        <v>22</v>
      </c>
      <c r="AT2744" s="93" t="s">
        <v>22</v>
      </c>
      <c r="AU2744" s="92" t="s">
        <v>22</v>
      </c>
      <c r="AV2744" s="91" t="s">
        <v>152</v>
      </c>
      <c r="AW2744" s="92" t="s">
        <v>48</v>
      </c>
      <c r="AX2744" s="92" t="s">
        <v>48</v>
      </c>
      <c r="AY2744" s="91" t="s">
        <v>152</v>
      </c>
      <c r="AZ2744" s="23"/>
      <c r="BA2744" s="25" t="s">
        <v>3068</v>
      </c>
      <c r="BB2744" t="s">
        <v>25</v>
      </c>
      <c r="BC2744" t="e">
        <v>#N/A</v>
      </c>
      <c r="BD2744" t="e">
        <f>IF(Z2744=BC2744,"OK")</f>
        <v>#N/A</v>
      </c>
      <c r="BE2744">
        <v>2.78</v>
      </c>
      <c r="BF2744">
        <v>5.1839999999999997E-2</v>
      </c>
      <c r="BG2744">
        <v>1800</v>
      </c>
      <c r="BH2744">
        <v>2400</v>
      </c>
      <c r="BI2744">
        <v>2400</v>
      </c>
      <c r="BJ2744">
        <v>2.78</v>
      </c>
      <c r="BK2744">
        <v>10.368</v>
      </c>
      <c r="BN2744" s="183"/>
    </row>
    <row r="2745" spans="1:66" ht="38.25" x14ac:dyDescent="0.25">
      <c r="A2745" s="51"/>
      <c r="B2745" s="94">
        <v>2732</v>
      </c>
      <c r="C2745" s="43">
        <v>1044018</v>
      </c>
      <c r="D2745" s="53" t="s">
        <v>22</v>
      </c>
      <c r="E2745" s="36" t="s">
        <v>3067</v>
      </c>
      <c r="F2745" s="151" t="s">
        <v>21</v>
      </c>
      <c r="G2745" s="41" t="s">
        <v>29</v>
      </c>
      <c r="H2745" s="46" t="str">
        <f>IFERROR(IFERROR(IF(SEARCH("Usystems",$E2745)&gt;0,"Usystems"),IF(SEARCH("RIIFO",$E2745)&gt;0,"RIIFO","Uponor")),"Uponor")</f>
        <v>Uponor</v>
      </c>
      <c r="I2745" s="25" t="str">
        <f>IFERROR(MID($D2745,1,7)+0,"")</f>
        <v/>
      </c>
      <c r="J2745" s="25" t="str">
        <f>IFERROR(MID($D2745,10,7)+0,"")</f>
        <v/>
      </c>
      <c r="K2745" s="25" t="str">
        <f>IFERROR(MID($D2745,19,7)+0,"")</f>
        <v/>
      </c>
      <c r="L2745" s="25" t="str">
        <f>IFERROR(MID($D2745,28,7)+0,"")</f>
        <v/>
      </c>
      <c r="M2745" s="25">
        <f>IF(IFERROR(MID($Q2745,1,7)+0,"")&lt;1130000,IF(INDEX(C:C,MATCH(LEFT(Q2745,7)+0,I:I,0))&lt;1130000,"",INDEX(C:C,MATCH(LEFT(Q2745,7)+0,I:I,0))),IFERROR(MID($Q2745,1,7)+0,""))</f>
        <v>1136761</v>
      </c>
      <c r="N2745" s="25" t="str">
        <f>IF(IFERROR(MID($Q2745,10,7)+0,"")&lt;1130000,"",IFERROR(MID($Q2745,10,7)+0,""))</f>
        <v/>
      </c>
      <c r="O2745" s="25" t="str">
        <f>IF(IFERROR(MID($Q2745,19,7)+0,"")&lt;1130000,"",IFERROR(MID($Q2745,19,7)+0,""))</f>
        <v/>
      </c>
      <c r="P2745" s="25">
        <f>IF(M2745="","",IF(N2745="",M2745,M2745&amp;", "&amp;N2745))</f>
        <v>1136761</v>
      </c>
      <c r="Q2745" s="25">
        <v>1136761</v>
      </c>
      <c r="R2745" s="25"/>
      <c r="S2745" s="35" t="s">
        <v>67</v>
      </c>
      <c r="T2745" s="25" t="s">
        <v>24</v>
      </c>
      <c r="U2745" s="185">
        <v>16270</v>
      </c>
      <c r="V2745" s="188">
        <v>16270</v>
      </c>
      <c r="W2745" s="189">
        <v>16270</v>
      </c>
      <c r="X2745" s="31">
        <v>16270</v>
      </c>
      <c r="Y2745" s="90">
        <f>IFERROR(ROUND(X2745/W2745-1,2),"")</f>
        <v>0</v>
      </c>
      <c r="Z2745" s="31">
        <f>IF(OR(S2745="VLD MLC components",S2745="VLD MLC pipes",S2745="VLD PEX components",S2745="VLD PEX pipes",S2745="VLD PHC components",S2745="VLD PHC pipes",S2745="Controls VLD"),"По запросу",X2745)</f>
        <v>16270</v>
      </c>
      <c r="AA2745" s="63">
        <f>ROUND(X2745/1.2,3)</f>
        <v>13558.333000000001</v>
      </c>
      <c r="AB2745" s="23">
        <v>13558.333000000001</v>
      </c>
      <c r="AC2745" s="190">
        <f>IFERROR(ROUND(AA2745/AB2745-1,2),"")</f>
        <v>0</v>
      </c>
      <c r="AD2745" s="25">
        <v>2.9</v>
      </c>
      <c r="AE2745" s="25">
        <v>5.0999999999999997E-2</v>
      </c>
      <c r="AF2745" s="25">
        <v>10</v>
      </c>
      <c r="AG2745" s="25">
        <v>10</v>
      </c>
      <c r="AH2745" s="25">
        <v>10</v>
      </c>
      <c r="AI2745" s="25">
        <v>18</v>
      </c>
      <c r="AJ2745" s="25" t="s">
        <v>20</v>
      </c>
      <c r="AK2745" s="22" t="s">
        <v>20</v>
      </c>
      <c r="AL2745" s="25" t="s">
        <v>20</v>
      </c>
      <c r="AM2745" s="25">
        <v>1</v>
      </c>
      <c r="AN2745" s="25">
        <v>1850</v>
      </c>
      <c r="AO2745" s="25">
        <v>2400</v>
      </c>
      <c r="AP2745" s="25">
        <v>2400</v>
      </c>
      <c r="AQ2745" s="25">
        <v>2.9</v>
      </c>
      <c r="AR2745" s="94">
        <v>10.656000000000001</v>
      </c>
      <c r="AS2745" s="157">
        <v>8</v>
      </c>
      <c r="AT2745" s="93" t="s">
        <v>22</v>
      </c>
      <c r="AU2745" s="92" t="s">
        <v>22</v>
      </c>
      <c r="AV2745" s="91" t="s">
        <v>152</v>
      </c>
      <c r="AW2745" s="92" t="s">
        <v>152</v>
      </c>
      <c r="AX2745" s="92" t="s">
        <v>48</v>
      </c>
      <c r="AY2745" s="91" t="s">
        <v>152</v>
      </c>
      <c r="AZ2745" s="23"/>
      <c r="BA2745" s="25" t="s">
        <v>3066</v>
      </c>
      <c r="BB2745" t="s">
        <v>25</v>
      </c>
      <c r="BC2745">
        <v>16270</v>
      </c>
      <c r="BD2745" t="str">
        <f>IF(Z2745=BC2745,"OK")</f>
        <v>OK</v>
      </c>
      <c r="BE2745">
        <v>2.9</v>
      </c>
      <c r="BF2745">
        <v>5.0999999999999997E-2</v>
      </c>
      <c r="BG2745">
        <v>1850</v>
      </c>
      <c r="BH2745">
        <v>2400</v>
      </c>
      <c r="BI2745">
        <v>2400</v>
      </c>
      <c r="BJ2745">
        <v>2.9</v>
      </c>
      <c r="BK2745">
        <v>10.656000000000001</v>
      </c>
      <c r="BN2745" s="183"/>
    </row>
    <row r="2746" spans="1:66" ht="25.5" x14ac:dyDescent="0.25">
      <c r="A2746" s="51"/>
      <c r="B2746" s="94">
        <v>2733</v>
      </c>
      <c r="C2746" s="43">
        <v>1044020</v>
      </c>
      <c r="D2746" s="53" t="s">
        <v>22</v>
      </c>
      <c r="E2746" s="27" t="s">
        <v>3065</v>
      </c>
      <c r="F2746" s="151" t="s">
        <v>28</v>
      </c>
      <c r="G2746" s="41" t="s">
        <v>27</v>
      </c>
      <c r="H2746" s="46" t="str">
        <f>IFERROR(IFERROR(IF(SEARCH("Usystems",$E2746)&gt;0,"Usystems"),IF(SEARCH("RIIFO",$E2746)&gt;0,"RIIFO","Uponor")),"Uponor")</f>
        <v>Uponor</v>
      </c>
      <c r="I2746" s="25" t="str">
        <f>IFERROR(MID($D2746,1,7)+0,"")</f>
        <v/>
      </c>
      <c r="J2746" s="25" t="str">
        <f>IFERROR(MID($D2746,10,7)+0,"")</f>
        <v/>
      </c>
      <c r="K2746" s="25" t="str">
        <f>IFERROR(MID($D2746,19,7)+0,"")</f>
        <v/>
      </c>
      <c r="L2746" s="25" t="str">
        <f>IFERROR(MID($D2746,28,7)+0,"")</f>
        <v/>
      </c>
      <c r="M2746" s="25" t="str">
        <f>IF(IFERROR(MID($Q2746,1,7)+0,"")&lt;1130000,IF(INDEX(C:C,MATCH(LEFT(Q2746,7)+0,I:I,0))&lt;1130000,"",INDEX(C:C,MATCH(LEFT(Q2746,7)+0,I:I,0))),IFERROR(MID($Q2746,1,7)+0,""))</f>
        <v/>
      </c>
      <c r="N2746" s="25" t="str">
        <f>IF(IFERROR(MID($Q2746,10,7)+0,"")&lt;1130000,"",IFERROR(MID($Q2746,10,7)+0,""))</f>
        <v/>
      </c>
      <c r="O2746" s="25" t="str">
        <f>IF(IFERROR(MID($Q2746,19,7)+0,"")&lt;1130000,"",IFERROR(MID($Q2746,19,7)+0,""))</f>
        <v/>
      </c>
      <c r="P2746" s="25" t="str">
        <f>IF(M2746="","",IF(N2746="",M2746,M2746&amp;", "&amp;N2746))</f>
        <v/>
      </c>
      <c r="Q2746" s="24"/>
      <c r="R2746" s="24"/>
      <c r="S2746" s="35" t="s">
        <v>67</v>
      </c>
      <c r="T2746" s="25" t="s">
        <v>24</v>
      </c>
      <c r="U2746" s="185">
        <v>16619</v>
      </c>
      <c r="V2746" s="188">
        <v>16619</v>
      </c>
      <c r="W2746" s="189">
        <v>16619</v>
      </c>
      <c r="X2746" s="31">
        <v>16619</v>
      </c>
      <c r="Y2746" s="90">
        <f>IFERROR(ROUND(X2746/W2746-1,2),"")</f>
        <v>0</v>
      </c>
      <c r="Z2746" s="31">
        <f>IF(OR(S2746="VLD MLC components",S2746="VLD MLC pipes",S2746="VLD PEX components",S2746="VLD PEX pipes",S2746="VLD PHC components",S2746="VLD PHC pipes",S2746="Controls VLD"),"По запросу",X2746)</f>
        <v>16619</v>
      </c>
      <c r="AA2746" s="63">
        <f>ROUND(X2746/1.2,3)</f>
        <v>13849.166999999999</v>
      </c>
      <c r="AB2746" s="23">
        <v>13849.166999999999</v>
      </c>
      <c r="AC2746" s="190">
        <f>IFERROR(ROUND(AA2746/AB2746-1,2),"")</f>
        <v>0</v>
      </c>
      <c r="AD2746" s="25">
        <v>3.4</v>
      </c>
      <c r="AE2746" s="25">
        <v>8.5000000000000006E-2</v>
      </c>
      <c r="AF2746" s="25">
        <v>0</v>
      </c>
      <c r="AG2746" s="25" t="s">
        <v>22</v>
      </c>
      <c r="AH2746" s="25">
        <v>0</v>
      </c>
      <c r="AI2746" s="25">
        <v>0</v>
      </c>
      <c r="AJ2746" s="25" t="s">
        <v>19</v>
      </c>
      <c r="AK2746" s="42" t="s">
        <v>19</v>
      </c>
      <c r="AL2746" s="25" t="s">
        <v>19</v>
      </c>
      <c r="AM2746" s="25">
        <v>1</v>
      </c>
      <c r="AN2746" s="25">
        <v>1400</v>
      </c>
      <c r="AO2746" s="25">
        <v>2400</v>
      </c>
      <c r="AP2746" s="25">
        <v>2400</v>
      </c>
      <c r="AQ2746" s="25">
        <v>3.4</v>
      </c>
      <c r="AR2746" s="94">
        <v>8.0640000000000001</v>
      </c>
      <c r="AS2746" s="157" t="s">
        <v>22</v>
      </c>
      <c r="AT2746" s="93" t="s">
        <v>22</v>
      </c>
      <c r="AU2746" s="92" t="s">
        <v>22</v>
      </c>
      <c r="AV2746" s="91" t="s">
        <v>48</v>
      </c>
      <c r="AW2746" s="92" t="s">
        <v>48</v>
      </c>
      <c r="AX2746" s="92" t="s">
        <v>48</v>
      </c>
      <c r="AY2746" s="91" t="s">
        <v>152</v>
      </c>
      <c r="AZ2746" s="23"/>
      <c r="BA2746" s="25">
        <v>0</v>
      </c>
      <c r="BB2746" t="s">
        <v>48</v>
      </c>
      <c r="BC2746" t="e">
        <v>#N/A</v>
      </c>
      <c r="BD2746" t="e">
        <f>IF(Z2746=BC2746,"OK")</f>
        <v>#N/A</v>
      </c>
      <c r="BE2746">
        <v>3.4</v>
      </c>
      <c r="BF2746">
        <v>8.5000000000000006E-2</v>
      </c>
      <c r="BG2746">
        <v>1400</v>
      </c>
      <c r="BH2746">
        <v>2400</v>
      </c>
      <c r="BI2746">
        <v>2400</v>
      </c>
      <c r="BJ2746">
        <v>3.4</v>
      </c>
      <c r="BK2746">
        <v>8.0640000000000001</v>
      </c>
      <c r="BN2746" s="183"/>
    </row>
    <row r="2747" spans="1:66" ht="25.5" x14ac:dyDescent="0.25">
      <c r="A2747" s="51"/>
      <c r="B2747" s="94">
        <v>2734</v>
      </c>
      <c r="C2747" s="43">
        <v>1084891</v>
      </c>
      <c r="D2747" s="25">
        <v>1044020</v>
      </c>
      <c r="E2747" s="36" t="s">
        <v>3064</v>
      </c>
      <c r="F2747" s="151" t="s">
        <v>21</v>
      </c>
      <c r="G2747" s="41" t="s">
        <v>27</v>
      </c>
      <c r="H2747" s="46" t="str">
        <f>IFERROR(IFERROR(IF(SEARCH("Usystems",$E2747)&gt;0,"Usystems"),IF(SEARCH("RIIFO",$E2747)&gt;0,"RIIFO","Uponor")),"Uponor")</f>
        <v>Uponor</v>
      </c>
      <c r="I2747" s="25">
        <f>IFERROR(MID($D2747,1,7)+0,"")</f>
        <v>1044020</v>
      </c>
      <c r="J2747" s="25" t="str">
        <f>IFERROR(MID($D2747,10,7)+0,"")</f>
        <v/>
      </c>
      <c r="K2747" s="25" t="str">
        <f>IFERROR(MID($D2747,19,7)+0,"")</f>
        <v/>
      </c>
      <c r="L2747" s="25" t="str">
        <f>IFERROR(MID($D2747,28,7)+0,"")</f>
        <v/>
      </c>
      <c r="M2747" s="25">
        <f>IF(IFERROR(MID($Q2747,1,7)+0,"")&lt;1130000,IF(INDEX(C:C,MATCH(LEFT(Q2747,7)+0,I:I,0))&lt;1130000,"",INDEX(C:C,MATCH(LEFT(Q2747,7)+0,I:I,0))),IFERROR(MID($Q2747,1,7)+0,""))</f>
        <v>1136762</v>
      </c>
      <c r="N2747" s="25" t="str">
        <f>IF(IFERROR(MID($Q2747,10,7)+0,"")&lt;1130000,"",IFERROR(MID($Q2747,10,7)+0,""))</f>
        <v/>
      </c>
      <c r="O2747" s="25" t="str">
        <f>IF(IFERROR(MID($Q2747,19,7)+0,"")&lt;1130000,"",IFERROR(MID($Q2747,19,7)+0,""))</f>
        <v/>
      </c>
      <c r="P2747" s="25">
        <f>IF(M2747="","",IF(N2747="",M2747,M2747&amp;", "&amp;N2747))</f>
        <v>1136762</v>
      </c>
      <c r="Q2747" s="25">
        <v>1136762</v>
      </c>
      <c r="R2747" s="25"/>
      <c r="S2747" s="35" t="s">
        <v>67</v>
      </c>
      <c r="T2747" s="25" t="s">
        <v>24</v>
      </c>
      <c r="U2747" s="185">
        <v>15766</v>
      </c>
      <c r="V2747" s="188">
        <v>15766</v>
      </c>
      <c r="W2747" s="189">
        <v>15766</v>
      </c>
      <c r="X2747" s="31">
        <v>15766</v>
      </c>
      <c r="Y2747" s="90">
        <f>IFERROR(ROUND(X2747/W2747-1,2),"")</f>
        <v>0</v>
      </c>
      <c r="Z2747" s="31">
        <f>IF(OR(S2747="VLD MLC components",S2747="VLD MLC pipes",S2747="VLD PEX components",S2747="VLD PEX pipes",S2747="VLD PHC components",S2747="VLD PHC pipes",S2747="Controls VLD"),"По запросу",X2747)</f>
        <v>15766</v>
      </c>
      <c r="AA2747" s="63">
        <f>ROUND(X2747/1.2,3)</f>
        <v>13138.333000000001</v>
      </c>
      <c r="AB2747" s="23">
        <v>13138.333000000001</v>
      </c>
      <c r="AC2747" s="190">
        <f>IFERROR(ROUND(AA2747/AB2747-1,2),"")</f>
        <v>0</v>
      </c>
      <c r="AD2747" s="25">
        <v>3.5</v>
      </c>
      <c r="AE2747" s="25">
        <v>0.10656</v>
      </c>
      <c r="AF2747" s="25">
        <v>0</v>
      </c>
      <c r="AG2747" s="25" t="s">
        <v>22</v>
      </c>
      <c r="AH2747" s="25">
        <v>0</v>
      </c>
      <c r="AI2747" s="25">
        <v>0</v>
      </c>
      <c r="AJ2747" s="25" t="s">
        <v>20</v>
      </c>
      <c r="AK2747" s="42" t="s">
        <v>19</v>
      </c>
      <c r="AL2747" s="25" t="s">
        <v>20</v>
      </c>
      <c r="AM2747" s="25">
        <v>1</v>
      </c>
      <c r="AN2747" s="25">
        <v>1400</v>
      </c>
      <c r="AO2747" s="25">
        <v>2400</v>
      </c>
      <c r="AP2747" s="25">
        <v>2400</v>
      </c>
      <c r="AQ2747" s="25">
        <v>3.5</v>
      </c>
      <c r="AR2747" s="94">
        <v>8.0640000000000001</v>
      </c>
      <c r="AS2747" s="157" t="s">
        <v>22</v>
      </c>
      <c r="AT2747" s="93" t="s">
        <v>22</v>
      </c>
      <c r="AU2747" s="92" t="s">
        <v>22</v>
      </c>
      <c r="AV2747" s="91" t="s">
        <v>152</v>
      </c>
      <c r="AW2747" s="92" t="s">
        <v>48</v>
      </c>
      <c r="AX2747" s="92" t="s">
        <v>48</v>
      </c>
      <c r="AY2747" s="91" t="s">
        <v>152</v>
      </c>
      <c r="AZ2747" s="23"/>
      <c r="BA2747" s="25" t="s">
        <v>3063</v>
      </c>
      <c r="BB2747" t="s">
        <v>25</v>
      </c>
      <c r="BC2747" t="e">
        <v>#N/A</v>
      </c>
      <c r="BD2747" t="e">
        <f>IF(Z2747=BC2747,"OK")</f>
        <v>#N/A</v>
      </c>
      <c r="BE2747">
        <v>3.5</v>
      </c>
      <c r="BF2747">
        <v>0.10656</v>
      </c>
      <c r="BG2747">
        <v>1400</v>
      </c>
      <c r="BH2747">
        <v>2400</v>
      </c>
      <c r="BI2747">
        <v>2400</v>
      </c>
      <c r="BJ2747">
        <v>3.5</v>
      </c>
      <c r="BK2747">
        <v>8.0640000000000001</v>
      </c>
      <c r="BN2747" s="183"/>
    </row>
    <row r="2748" spans="1:66" ht="25.5" x14ac:dyDescent="0.25">
      <c r="A2748" s="51"/>
      <c r="B2748" s="94">
        <v>2735</v>
      </c>
      <c r="C2748" s="43">
        <v>1084890</v>
      </c>
      <c r="D2748" s="25">
        <v>1034176</v>
      </c>
      <c r="E2748" s="36" t="s">
        <v>3062</v>
      </c>
      <c r="F2748" s="151" t="s">
        <v>21</v>
      </c>
      <c r="G2748" s="41" t="s">
        <v>27</v>
      </c>
      <c r="H2748" s="46" t="str">
        <f>IFERROR(IFERROR(IF(SEARCH("Usystems",$E2748)&gt;0,"Usystems"),IF(SEARCH("RIIFO",$E2748)&gt;0,"RIIFO","Uponor")),"Uponor")</f>
        <v>Uponor</v>
      </c>
      <c r="I2748" s="25">
        <f>IFERROR(MID($D2748,1,7)+0,"")</f>
        <v>1034176</v>
      </c>
      <c r="J2748" s="25" t="str">
        <f>IFERROR(MID($D2748,10,7)+0,"")</f>
        <v/>
      </c>
      <c r="K2748" s="25" t="str">
        <f>IFERROR(MID($D2748,19,7)+0,"")</f>
        <v/>
      </c>
      <c r="L2748" s="25" t="str">
        <f>IFERROR(MID($D2748,28,7)+0,"")</f>
        <v/>
      </c>
      <c r="M2748" s="25">
        <f>IF(IFERROR(MID($Q2748,1,7)+0,"")&lt;1130000,IF(INDEX(C:C,MATCH(LEFT(Q2748,7)+0,I:I,0))&lt;1130000,"",INDEX(C:C,MATCH(LEFT(Q2748,7)+0,I:I,0))),IFERROR(MID($Q2748,1,7)+0,""))</f>
        <v>1136763</v>
      </c>
      <c r="N2748" s="25" t="str">
        <f>IF(IFERROR(MID($Q2748,10,7)+0,"")&lt;1130000,"",IFERROR(MID($Q2748,10,7)+0,""))</f>
        <v/>
      </c>
      <c r="O2748" s="25" t="str">
        <f>IF(IFERROR(MID($Q2748,19,7)+0,"")&lt;1130000,"",IFERROR(MID($Q2748,19,7)+0,""))</f>
        <v/>
      </c>
      <c r="P2748" s="25">
        <f>IF(M2748="","",IF(N2748="",M2748,M2748&amp;", "&amp;N2748))</f>
        <v>1136763</v>
      </c>
      <c r="Q2748" s="25">
        <v>1136763</v>
      </c>
      <c r="R2748" s="25"/>
      <c r="S2748" s="35" t="s">
        <v>67</v>
      </c>
      <c r="T2748" s="25" t="s">
        <v>24</v>
      </c>
      <c r="U2748" s="185">
        <v>16596</v>
      </c>
      <c r="V2748" s="188">
        <v>16596</v>
      </c>
      <c r="W2748" s="189">
        <v>16596</v>
      </c>
      <c r="X2748" s="31">
        <v>16596</v>
      </c>
      <c r="Y2748" s="90">
        <f>IFERROR(ROUND(X2748/W2748-1,2),"")</f>
        <v>0</v>
      </c>
      <c r="Z2748" s="31">
        <f>IF(OR(S2748="VLD MLC components",S2748="VLD MLC pipes",S2748="VLD PEX components",S2748="VLD PEX pipes",S2748="VLD PHC components",S2748="VLD PHC pipes",S2748="Controls VLD"),"По запросу",X2748)</f>
        <v>16596</v>
      </c>
      <c r="AA2748" s="63">
        <f>ROUND(X2748/1.2,3)</f>
        <v>13830</v>
      </c>
      <c r="AB2748" s="23">
        <v>13830</v>
      </c>
      <c r="AC2748" s="190">
        <f>IFERROR(ROUND(AA2748/AB2748-1,2),"")</f>
        <v>0</v>
      </c>
      <c r="AD2748" s="25">
        <v>4</v>
      </c>
      <c r="AE2748" s="25">
        <v>0.10656</v>
      </c>
      <c r="AF2748" s="25">
        <v>0</v>
      </c>
      <c r="AG2748" s="25" t="s">
        <v>22</v>
      </c>
      <c r="AH2748" s="25">
        <v>0</v>
      </c>
      <c r="AI2748" s="25">
        <v>0</v>
      </c>
      <c r="AJ2748" s="25" t="s">
        <v>20</v>
      </c>
      <c r="AK2748" s="42" t="s">
        <v>19</v>
      </c>
      <c r="AL2748" s="25" t="s">
        <v>20</v>
      </c>
      <c r="AM2748" s="25">
        <v>1</v>
      </c>
      <c r="AN2748" s="25">
        <v>1400</v>
      </c>
      <c r="AO2748" s="25">
        <v>2400</v>
      </c>
      <c r="AP2748" s="25">
        <v>2400</v>
      </c>
      <c r="AQ2748" s="25">
        <v>4</v>
      </c>
      <c r="AR2748" s="94">
        <v>8.0640000000000001</v>
      </c>
      <c r="AS2748" s="157" t="s">
        <v>22</v>
      </c>
      <c r="AT2748" s="93" t="s">
        <v>22</v>
      </c>
      <c r="AU2748" s="92" t="s">
        <v>22</v>
      </c>
      <c r="AV2748" s="91" t="s">
        <v>152</v>
      </c>
      <c r="AW2748" s="92" t="s">
        <v>48</v>
      </c>
      <c r="AX2748" s="92" t="s">
        <v>48</v>
      </c>
      <c r="AY2748" s="91" t="s">
        <v>152</v>
      </c>
      <c r="AZ2748" s="23"/>
      <c r="BA2748" s="25" t="s">
        <v>3061</v>
      </c>
      <c r="BB2748" t="s">
        <v>25</v>
      </c>
      <c r="BC2748" t="e">
        <v>#N/A</v>
      </c>
      <c r="BD2748" t="e">
        <f>IF(Z2748=BC2748,"OK")</f>
        <v>#N/A</v>
      </c>
      <c r="BE2748">
        <v>4</v>
      </c>
      <c r="BF2748">
        <v>0.10656</v>
      </c>
      <c r="BG2748">
        <v>1400</v>
      </c>
      <c r="BH2748">
        <v>2400</v>
      </c>
      <c r="BI2748">
        <v>2400</v>
      </c>
      <c r="BJ2748">
        <v>4</v>
      </c>
      <c r="BK2748">
        <v>8.0640000000000001</v>
      </c>
      <c r="BN2748" s="183"/>
    </row>
    <row r="2749" spans="1:66" ht="25.5" x14ac:dyDescent="0.25">
      <c r="A2749" s="51"/>
      <c r="B2749" s="94">
        <v>2736</v>
      </c>
      <c r="C2749" s="43">
        <v>1044019</v>
      </c>
      <c r="D2749" s="53" t="s">
        <v>22</v>
      </c>
      <c r="E2749" s="36" t="s">
        <v>3060</v>
      </c>
      <c r="F2749" s="151" t="s">
        <v>757</v>
      </c>
      <c r="G2749" s="41" t="s">
        <v>30</v>
      </c>
      <c r="H2749" s="46" t="str">
        <f>IFERROR(IFERROR(IF(SEARCH("Usystems",$E2749)&gt;0,"Usystems"),IF(SEARCH("RIIFO",$E2749)&gt;0,"RIIFO","Uponor")),"Uponor")</f>
        <v>Uponor</v>
      </c>
      <c r="I2749" s="25" t="str">
        <f>IFERROR(MID($D2749,1,7)+0,"")</f>
        <v/>
      </c>
      <c r="J2749" s="25" t="str">
        <f>IFERROR(MID($D2749,10,7)+0,"")</f>
        <v/>
      </c>
      <c r="K2749" s="25" t="str">
        <f>IFERROR(MID($D2749,19,7)+0,"")</f>
        <v/>
      </c>
      <c r="L2749" s="25" t="str">
        <f>IFERROR(MID($D2749,28,7)+0,"")</f>
        <v/>
      </c>
      <c r="M2749" s="25" t="str">
        <f>IF(IFERROR(MID($Q2749,1,7)+0,"")&lt;1130000,IF(INDEX(C:C,MATCH(LEFT(Q2749,7)+0,I:I,0))&lt;1130000,"",INDEX(C:C,MATCH(LEFT(Q2749,7)+0,I:I,0))),IFERROR(MID($Q2749,1,7)+0,""))</f>
        <v/>
      </c>
      <c r="N2749" s="25" t="str">
        <f>IF(IFERROR(MID($Q2749,10,7)+0,"")&lt;1130000,"",IFERROR(MID($Q2749,10,7)+0,""))</f>
        <v/>
      </c>
      <c r="O2749" s="25" t="str">
        <f>IF(IFERROR(MID($Q2749,19,7)+0,"")&lt;1130000,"",IFERROR(MID($Q2749,19,7)+0,""))</f>
        <v/>
      </c>
      <c r="P2749" s="25" t="str">
        <f>IF(M2749="","",IF(N2749="",M2749,M2749&amp;", "&amp;N2749))</f>
        <v/>
      </c>
      <c r="Q2749" s="25"/>
      <c r="R2749" s="25"/>
      <c r="S2749" s="35" t="s">
        <v>67</v>
      </c>
      <c r="T2749" s="25" t="s">
        <v>24</v>
      </c>
      <c r="U2749" s="185">
        <v>17906</v>
      </c>
      <c r="V2749" s="188">
        <v>17906</v>
      </c>
      <c r="W2749" s="189">
        <v>17906</v>
      </c>
      <c r="X2749" s="31">
        <v>17906</v>
      </c>
      <c r="Y2749" s="90">
        <f>IFERROR(ROUND(X2749/W2749-1,2),"")</f>
        <v>0</v>
      </c>
      <c r="Z2749" s="31">
        <f>IF(OR(S2749="VLD MLC components",S2749="VLD MLC pipes",S2749="VLD PEX components",S2749="VLD PEX pipes",S2749="VLD PHC components",S2749="VLD PHC pipes",S2749="Controls VLD"),"По запросу",X2749)</f>
        <v>17906</v>
      </c>
      <c r="AA2749" s="63">
        <f>ROUND(X2749/1.2,3)</f>
        <v>14921.666999999999</v>
      </c>
      <c r="AB2749" s="23">
        <v>14921.666999999999</v>
      </c>
      <c r="AC2749" s="190">
        <f>IFERROR(ROUND(AA2749/AB2749-1,2),"")</f>
        <v>0</v>
      </c>
      <c r="AD2749" s="25">
        <v>3.8</v>
      </c>
      <c r="AE2749" s="25">
        <v>8.5000000000000006E-2</v>
      </c>
      <c r="AF2749" s="25">
        <v>0</v>
      </c>
      <c r="AG2749" s="25" t="s">
        <v>22</v>
      </c>
      <c r="AH2749" s="25">
        <v>0</v>
      </c>
      <c r="AI2749" s="25">
        <v>0</v>
      </c>
      <c r="AJ2749" s="25" t="s">
        <v>19</v>
      </c>
      <c r="AK2749" s="42" t="s">
        <v>19</v>
      </c>
      <c r="AL2749" s="25" t="s">
        <v>19</v>
      </c>
      <c r="AM2749" s="25">
        <v>1</v>
      </c>
      <c r="AN2749" s="25">
        <v>1400</v>
      </c>
      <c r="AO2749" s="25">
        <v>2400</v>
      </c>
      <c r="AP2749" s="25">
        <v>2400</v>
      </c>
      <c r="AQ2749" s="25">
        <v>3.8</v>
      </c>
      <c r="AR2749" s="94">
        <v>8.0640000000000001</v>
      </c>
      <c r="AS2749" s="157" t="s">
        <v>22</v>
      </c>
      <c r="AT2749" s="93" t="s">
        <v>22</v>
      </c>
      <c r="AU2749" s="92" t="s">
        <v>22</v>
      </c>
      <c r="AV2749" s="91" t="s">
        <v>152</v>
      </c>
      <c r="AW2749" s="92" t="s">
        <v>48</v>
      </c>
      <c r="AX2749" s="92" t="s">
        <v>48</v>
      </c>
      <c r="AY2749" s="91" t="s">
        <v>152</v>
      </c>
      <c r="AZ2749" s="23"/>
      <c r="BA2749" s="25">
        <v>0</v>
      </c>
      <c r="BB2749" t="s">
        <v>48</v>
      </c>
      <c r="BC2749" t="e">
        <v>#N/A</v>
      </c>
      <c r="BD2749" t="e">
        <f>IF(Z2749=BC2749,"OK")</f>
        <v>#N/A</v>
      </c>
      <c r="BE2749">
        <v>3.8</v>
      </c>
      <c r="BF2749">
        <v>8.5000000000000006E-2</v>
      </c>
      <c r="BG2749">
        <v>1400</v>
      </c>
      <c r="BH2749">
        <v>2400</v>
      </c>
      <c r="BI2749">
        <v>2400</v>
      </c>
      <c r="BJ2749">
        <v>3.8</v>
      </c>
      <c r="BK2749">
        <v>8.0640000000000001</v>
      </c>
      <c r="BN2749" s="183"/>
    </row>
    <row r="2750" spans="1:66" ht="38.25" x14ac:dyDescent="0.25">
      <c r="A2750" s="51"/>
      <c r="B2750" s="94">
        <v>2737</v>
      </c>
      <c r="C2750" s="43">
        <v>1086836</v>
      </c>
      <c r="D2750" s="25"/>
      <c r="E2750" s="36" t="s">
        <v>3059</v>
      </c>
      <c r="F2750" s="151" t="s">
        <v>21</v>
      </c>
      <c r="G2750" s="41" t="s">
        <v>29</v>
      </c>
      <c r="H2750" s="46" t="str">
        <f>IFERROR(IFERROR(IF(SEARCH("Usystems",$E2750)&gt;0,"Usystems"),IF(SEARCH("RIIFO",$E2750)&gt;0,"RIIFO","Uponor")),"Uponor")</f>
        <v>Uponor</v>
      </c>
      <c r="I2750" s="25" t="str">
        <f>IFERROR(MID($D2750,1,7)+0,"")</f>
        <v/>
      </c>
      <c r="J2750" s="25" t="str">
        <f>IFERROR(MID($D2750,10,7)+0,"")</f>
        <v/>
      </c>
      <c r="K2750" s="25" t="str">
        <f>IFERROR(MID($D2750,19,7)+0,"")</f>
        <v/>
      </c>
      <c r="L2750" s="25" t="str">
        <f>IFERROR(MID($D2750,28,7)+0,"")</f>
        <v/>
      </c>
      <c r="M2750" s="25">
        <f>IF(IFERROR(MID($Q2750,1,7)+0,"")&lt;1130000,IF(INDEX(C:C,MATCH(LEFT(Q2750,7)+0,I:I,0))&lt;1130000,"",INDEX(C:C,MATCH(LEFT(Q2750,7)+0,I:I,0))),IFERROR(MID($Q2750,1,7)+0,""))</f>
        <v>1136771</v>
      </c>
      <c r="N2750" s="25" t="str">
        <f>IF(IFERROR(MID($Q2750,10,7)+0,"")&lt;1130000,"",IFERROR(MID($Q2750,10,7)+0,""))</f>
        <v/>
      </c>
      <c r="O2750" s="25" t="str">
        <f>IF(IFERROR(MID($Q2750,19,7)+0,"")&lt;1130000,"",IFERROR(MID($Q2750,19,7)+0,""))</f>
        <v/>
      </c>
      <c r="P2750" s="25">
        <f>IF(M2750="","",IF(N2750="",M2750,M2750&amp;", "&amp;N2750))</f>
        <v>1136771</v>
      </c>
      <c r="Q2750" s="25">
        <v>1136771</v>
      </c>
      <c r="R2750" s="25"/>
      <c r="S2750" s="35" t="s">
        <v>67</v>
      </c>
      <c r="T2750" s="34" t="s">
        <v>24</v>
      </c>
      <c r="U2750" s="185">
        <v>8515</v>
      </c>
      <c r="V2750" s="188">
        <v>8515</v>
      </c>
      <c r="W2750" s="189">
        <v>8515</v>
      </c>
      <c r="X2750" s="31">
        <v>8515</v>
      </c>
      <c r="Y2750" s="90">
        <f>IFERROR(ROUND(X2750/W2750-1,2),"")</f>
        <v>0</v>
      </c>
      <c r="Z2750" s="31">
        <f>IF(OR(S2750="VLD MLC components",S2750="VLD MLC pipes",S2750="VLD PEX components",S2750="VLD PEX pipes",S2750="VLD PHC components",S2750="VLD PHC pipes",S2750="Controls VLD"),"По запросу",X2750)</f>
        <v>8515</v>
      </c>
      <c r="AA2750" s="63">
        <f>ROUND(X2750/1.2,3)</f>
        <v>7095.8329999999996</v>
      </c>
      <c r="AB2750" s="23">
        <v>7095.8329999999996</v>
      </c>
      <c r="AC2750" s="190">
        <f>IFERROR(ROUND(AA2750/AB2750-1,2),"")</f>
        <v>0</v>
      </c>
      <c r="AD2750" s="25">
        <v>1.839</v>
      </c>
      <c r="AE2750" s="25">
        <v>3.6299999999999999E-2</v>
      </c>
      <c r="AF2750" s="25">
        <v>0</v>
      </c>
      <c r="AG2750" s="25" t="s">
        <v>22</v>
      </c>
      <c r="AH2750" s="25">
        <v>0</v>
      </c>
      <c r="AI2750" s="25">
        <v>0</v>
      </c>
      <c r="AJ2750" s="25" t="s">
        <v>20</v>
      </c>
      <c r="AK2750" s="42" t="s">
        <v>19</v>
      </c>
      <c r="AL2750" s="25" t="s">
        <v>20</v>
      </c>
      <c r="AM2750" s="25">
        <v>1</v>
      </c>
      <c r="AN2750" s="25">
        <v>2200</v>
      </c>
      <c r="AO2750" s="25">
        <v>1500</v>
      </c>
      <c r="AP2750" s="25">
        <v>2200</v>
      </c>
      <c r="AQ2750" s="25">
        <v>1.839</v>
      </c>
      <c r="AR2750" s="94">
        <v>7.26</v>
      </c>
      <c r="AS2750" s="157" t="s">
        <v>22</v>
      </c>
      <c r="AT2750" s="93" t="s">
        <v>22</v>
      </c>
      <c r="AU2750" s="92" t="s">
        <v>22</v>
      </c>
      <c r="AV2750" s="91" t="s">
        <v>152</v>
      </c>
      <c r="AW2750" s="92" t="s">
        <v>152</v>
      </c>
      <c r="AX2750" s="92" t="s">
        <v>48</v>
      </c>
      <c r="AY2750" s="91" t="s">
        <v>152</v>
      </c>
      <c r="AZ2750" s="23"/>
      <c r="BA2750" s="25" t="s">
        <v>3058</v>
      </c>
      <c r="BB2750" t="s">
        <v>25</v>
      </c>
      <c r="BC2750" t="e">
        <v>#N/A</v>
      </c>
      <c r="BD2750" t="e">
        <f>IF(Z2750=BC2750,"OK")</f>
        <v>#N/A</v>
      </c>
      <c r="BE2750">
        <v>1.839</v>
      </c>
      <c r="BF2750">
        <v>3.6299999999999999E-2</v>
      </c>
      <c r="BG2750">
        <v>2200</v>
      </c>
      <c r="BH2750">
        <v>1500</v>
      </c>
      <c r="BI2750">
        <v>2200</v>
      </c>
      <c r="BJ2750">
        <v>1.839</v>
      </c>
      <c r="BK2750">
        <v>7.26</v>
      </c>
      <c r="BN2750" s="183"/>
    </row>
    <row r="2751" spans="1:66" ht="38.25" x14ac:dyDescent="0.25">
      <c r="A2751" s="51"/>
      <c r="B2751" s="94">
        <v>2738</v>
      </c>
      <c r="C2751" s="43">
        <v>1086837</v>
      </c>
      <c r="D2751" s="25"/>
      <c r="E2751" s="36" t="s">
        <v>3057</v>
      </c>
      <c r="F2751" s="151" t="s">
        <v>21</v>
      </c>
      <c r="G2751" s="41" t="s">
        <v>29</v>
      </c>
      <c r="H2751" s="46" t="str">
        <f>IFERROR(IFERROR(IF(SEARCH("Usystems",$E2751)&gt;0,"Usystems"),IF(SEARCH("RIIFO",$E2751)&gt;0,"RIIFO","Uponor")),"Uponor")</f>
        <v>Uponor</v>
      </c>
      <c r="I2751" s="25" t="str">
        <f>IFERROR(MID($D2751,1,7)+0,"")</f>
        <v/>
      </c>
      <c r="J2751" s="25" t="str">
        <f>IFERROR(MID($D2751,10,7)+0,"")</f>
        <v/>
      </c>
      <c r="K2751" s="25" t="str">
        <f>IFERROR(MID($D2751,19,7)+0,"")</f>
        <v/>
      </c>
      <c r="L2751" s="25" t="str">
        <f>IFERROR(MID($D2751,28,7)+0,"")</f>
        <v/>
      </c>
      <c r="M2751" s="25">
        <f>IF(IFERROR(MID($Q2751,1,7)+0,"")&lt;1130000,IF(INDEX(C:C,MATCH(LEFT(Q2751,7)+0,I:I,0))&lt;1130000,"",INDEX(C:C,MATCH(LEFT(Q2751,7)+0,I:I,0))),IFERROR(MID($Q2751,1,7)+0,""))</f>
        <v>1136772</v>
      </c>
      <c r="N2751" s="25" t="str">
        <f>IF(IFERROR(MID($Q2751,10,7)+0,"")&lt;1130000,"",IFERROR(MID($Q2751,10,7)+0,""))</f>
        <v/>
      </c>
      <c r="O2751" s="25" t="str">
        <f>IF(IFERROR(MID($Q2751,19,7)+0,"")&lt;1130000,"",IFERROR(MID($Q2751,19,7)+0,""))</f>
        <v/>
      </c>
      <c r="P2751" s="25">
        <f>IF(M2751="","",IF(N2751="",M2751,M2751&amp;", "&amp;N2751))</f>
        <v>1136772</v>
      </c>
      <c r="Q2751" s="25">
        <v>1136772</v>
      </c>
      <c r="R2751" s="25"/>
      <c r="S2751" s="35" t="s">
        <v>67</v>
      </c>
      <c r="T2751" s="34" t="s">
        <v>24</v>
      </c>
      <c r="U2751" s="185">
        <v>9159</v>
      </c>
      <c r="V2751" s="188">
        <v>9159</v>
      </c>
      <c r="W2751" s="189">
        <v>9159</v>
      </c>
      <c r="X2751" s="31">
        <v>9159</v>
      </c>
      <c r="Y2751" s="90">
        <f>IFERROR(ROUND(X2751/W2751-1,2),"")</f>
        <v>0</v>
      </c>
      <c r="Z2751" s="31">
        <f>IF(OR(S2751="VLD MLC components",S2751="VLD MLC pipes",S2751="VLD PEX components",S2751="VLD PEX pipes",S2751="VLD PHC components",S2751="VLD PHC pipes",S2751="Controls VLD"),"По запросу",X2751)</f>
        <v>9159</v>
      </c>
      <c r="AA2751" s="63">
        <f>ROUND(X2751/1.2,3)</f>
        <v>7632.5</v>
      </c>
      <c r="AB2751" s="23">
        <v>7632.5</v>
      </c>
      <c r="AC2751" s="190">
        <f>IFERROR(ROUND(AA2751/AB2751-1,2),"")</f>
        <v>0</v>
      </c>
      <c r="AD2751" s="25">
        <v>2</v>
      </c>
      <c r="AE2751" s="25">
        <v>3.6299999999999999E-2</v>
      </c>
      <c r="AF2751" s="25">
        <v>0</v>
      </c>
      <c r="AG2751" s="25" t="s">
        <v>22</v>
      </c>
      <c r="AH2751" s="25">
        <v>0</v>
      </c>
      <c r="AI2751" s="25">
        <v>0</v>
      </c>
      <c r="AJ2751" s="25" t="s">
        <v>20</v>
      </c>
      <c r="AK2751" s="42" t="s">
        <v>19</v>
      </c>
      <c r="AL2751" s="25" t="s">
        <v>20</v>
      </c>
      <c r="AM2751" s="25">
        <v>1</v>
      </c>
      <c r="AN2751" s="25">
        <v>2200</v>
      </c>
      <c r="AO2751" s="25">
        <v>1500</v>
      </c>
      <c r="AP2751" s="25">
        <v>2200</v>
      </c>
      <c r="AQ2751" s="25">
        <v>2</v>
      </c>
      <c r="AR2751" s="94">
        <v>7.26</v>
      </c>
      <c r="AS2751" s="157" t="s">
        <v>22</v>
      </c>
      <c r="AT2751" s="93" t="s">
        <v>22</v>
      </c>
      <c r="AU2751" s="92" t="s">
        <v>22</v>
      </c>
      <c r="AV2751" s="91" t="s">
        <v>152</v>
      </c>
      <c r="AW2751" s="92" t="s">
        <v>152</v>
      </c>
      <c r="AX2751" s="92" t="s">
        <v>48</v>
      </c>
      <c r="AY2751" s="91" t="s">
        <v>152</v>
      </c>
      <c r="AZ2751" s="23"/>
      <c r="BA2751" s="25" t="s">
        <v>3056</v>
      </c>
      <c r="BB2751" t="s">
        <v>25</v>
      </c>
      <c r="BC2751" t="e">
        <v>#N/A</v>
      </c>
      <c r="BD2751" t="e">
        <f>IF(Z2751=BC2751,"OK")</f>
        <v>#N/A</v>
      </c>
      <c r="BE2751">
        <v>2</v>
      </c>
      <c r="BF2751">
        <v>3.6299999999999999E-2</v>
      </c>
      <c r="BG2751">
        <v>2200</v>
      </c>
      <c r="BH2751">
        <v>1500</v>
      </c>
      <c r="BI2751">
        <v>2200</v>
      </c>
      <c r="BJ2751">
        <v>2</v>
      </c>
      <c r="BK2751">
        <v>7.26</v>
      </c>
      <c r="BN2751" s="183"/>
    </row>
    <row r="2752" spans="1:66" ht="25.5" x14ac:dyDescent="0.25">
      <c r="A2752" s="51"/>
      <c r="B2752" s="94">
        <v>2739</v>
      </c>
      <c r="C2752" s="43">
        <v>1095572</v>
      </c>
      <c r="D2752" s="25"/>
      <c r="E2752" s="36" t="s">
        <v>3055</v>
      </c>
      <c r="F2752" s="151" t="s">
        <v>21</v>
      </c>
      <c r="G2752" s="41" t="s">
        <v>27</v>
      </c>
      <c r="H2752" s="46" t="str">
        <f>IFERROR(IFERROR(IF(SEARCH("Usystems",$E2752)&gt;0,"Usystems"),IF(SEARCH("RIIFO",$E2752)&gt;0,"RIIFO","Uponor")),"Uponor")</f>
        <v>Uponor</v>
      </c>
      <c r="I2752" s="25" t="str">
        <f>IFERROR(MID($D2752,1,7)+0,"")</f>
        <v/>
      </c>
      <c r="J2752" s="25" t="str">
        <f>IFERROR(MID($D2752,10,7)+0,"")</f>
        <v/>
      </c>
      <c r="K2752" s="25" t="str">
        <f>IFERROR(MID($D2752,19,7)+0,"")</f>
        <v/>
      </c>
      <c r="L2752" s="25" t="str">
        <f>IFERROR(MID($D2752,28,7)+0,"")</f>
        <v/>
      </c>
      <c r="M2752" s="25">
        <f>IF(IFERROR(MID($Q2752,1,7)+0,"")&lt;1130000,IF(INDEX(C:C,MATCH(LEFT(Q2752,7)+0,I:I,0))&lt;1130000,"",INDEX(C:C,MATCH(LEFT(Q2752,7)+0,I:I,0))),IFERROR(MID($Q2752,1,7)+0,""))</f>
        <v>1136773</v>
      </c>
      <c r="N2752" s="25" t="str">
        <f>IF(IFERROR(MID($Q2752,10,7)+0,"")&lt;1130000,"",IFERROR(MID($Q2752,10,7)+0,""))</f>
        <v/>
      </c>
      <c r="O2752" s="25" t="str">
        <f>IF(IFERROR(MID($Q2752,19,7)+0,"")&lt;1130000,"",IFERROR(MID($Q2752,19,7)+0,""))</f>
        <v/>
      </c>
      <c r="P2752" s="25">
        <f>IF(M2752="","",IF(N2752="",M2752,M2752&amp;", "&amp;N2752))</f>
        <v>1136773</v>
      </c>
      <c r="Q2752" s="25">
        <v>1136773</v>
      </c>
      <c r="R2752" s="25"/>
      <c r="S2752" s="35" t="s">
        <v>67</v>
      </c>
      <c r="T2752" s="34" t="s">
        <v>24</v>
      </c>
      <c r="U2752" s="185">
        <v>11906</v>
      </c>
      <c r="V2752" s="188">
        <v>11906</v>
      </c>
      <c r="W2752" s="189">
        <v>11906</v>
      </c>
      <c r="X2752" s="31">
        <v>11906</v>
      </c>
      <c r="Y2752" s="90">
        <f>IFERROR(ROUND(X2752/W2752-1,2),"")</f>
        <v>0</v>
      </c>
      <c r="Z2752" s="31">
        <f>IF(OR(S2752="VLD MLC components",S2752="VLD MLC pipes",S2752="VLD PEX components",S2752="VLD PEX pipes",S2752="VLD PHC components",S2752="VLD PHC pipes",S2752="Controls VLD"),"По запросу",X2752)</f>
        <v>11906</v>
      </c>
      <c r="AA2752" s="63">
        <f>ROUND(X2752/1.2,3)</f>
        <v>9921.6669999999995</v>
      </c>
      <c r="AB2752" s="23">
        <v>9921.6669999999995</v>
      </c>
      <c r="AC2752" s="190">
        <f>IFERROR(ROUND(AA2752/AB2752-1,2),"")</f>
        <v>0</v>
      </c>
      <c r="AD2752" s="25">
        <v>3.2</v>
      </c>
      <c r="AE2752" s="25">
        <v>5.3280000000000001E-2</v>
      </c>
      <c r="AF2752" s="25">
        <v>0</v>
      </c>
      <c r="AG2752" s="25" t="s">
        <v>22</v>
      </c>
      <c r="AH2752" s="25">
        <v>0</v>
      </c>
      <c r="AI2752" s="25">
        <v>0</v>
      </c>
      <c r="AJ2752" s="25" t="s">
        <v>20</v>
      </c>
      <c r="AK2752" s="42" t="s">
        <v>19</v>
      </c>
      <c r="AL2752" s="25" t="s">
        <v>20</v>
      </c>
      <c r="AM2752" s="25">
        <v>1</v>
      </c>
      <c r="AN2752" s="25">
        <v>2350</v>
      </c>
      <c r="AO2752" s="25">
        <v>1800</v>
      </c>
      <c r="AP2752" s="25">
        <v>2350</v>
      </c>
      <c r="AQ2752" s="25">
        <v>3.2</v>
      </c>
      <c r="AR2752" s="94">
        <v>9.9405000000000001</v>
      </c>
      <c r="AS2752" s="157" t="s">
        <v>22</v>
      </c>
      <c r="AT2752" s="93">
        <v>43894</v>
      </c>
      <c r="AU2752" s="92" t="s">
        <v>22</v>
      </c>
      <c r="AV2752" s="91" t="s">
        <v>152</v>
      </c>
      <c r="AW2752" s="92" t="s">
        <v>48</v>
      </c>
      <c r="AX2752" s="92" t="s">
        <v>48</v>
      </c>
      <c r="AY2752" s="91" t="s">
        <v>152</v>
      </c>
      <c r="AZ2752" s="23"/>
      <c r="BA2752" s="25" t="s">
        <v>3054</v>
      </c>
      <c r="BB2752" t="s">
        <v>25</v>
      </c>
      <c r="BC2752" t="e">
        <v>#N/A</v>
      </c>
      <c r="BD2752" t="e">
        <f>IF(Z2752=BC2752,"OK")</f>
        <v>#N/A</v>
      </c>
      <c r="BE2752">
        <v>3.2</v>
      </c>
      <c r="BF2752">
        <v>5.3280000000000001E-2</v>
      </c>
      <c r="BG2752">
        <v>2350</v>
      </c>
      <c r="BH2752">
        <v>1800</v>
      </c>
      <c r="BI2752">
        <v>2350</v>
      </c>
      <c r="BJ2752">
        <v>3.2</v>
      </c>
      <c r="BK2752">
        <v>9.9405000000000001</v>
      </c>
      <c r="BN2752" s="183"/>
    </row>
    <row r="2753" spans="1:66" x14ac:dyDescent="0.25">
      <c r="A2753" s="51"/>
      <c r="B2753" s="94">
        <v>2740</v>
      </c>
      <c r="C2753" s="43">
        <v>1136084</v>
      </c>
      <c r="D2753" s="25">
        <v>1095722</v>
      </c>
      <c r="E2753" s="36" t="s">
        <v>3053</v>
      </c>
      <c r="F2753" s="151" t="s">
        <v>655</v>
      </c>
      <c r="G2753" s="28" t="s">
        <v>2182</v>
      </c>
      <c r="H2753" s="46" t="str">
        <f>IFERROR(IFERROR(IF(SEARCH("Usystems",$E2753)&gt;0,"Usystems"),IF(SEARCH("RIIFO",$E2753)&gt;0,"RIIFO","Uponor")),"Uponor")</f>
        <v>Usystems</v>
      </c>
      <c r="I2753" s="25">
        <f>IFERROR(MID($D2753,1,7)+0,"")</f>
        <v>1095722</v>
      </c>
      <c r="J2753" s="25" t="str">
        <f>IFERROR(MID($D2753,10,7)+0,"")</f>
        <v/>
      </c>
      <c r="K2753" s="25" t="str">
        <f>IFERROR(MID($D2753,19,7)+0,"")</f>
        <v/>
      </c>
      <c r="L2753" s="25" t="str">
        <f>IFERROR(MID($D2753,28,7)+0,"")</f>
        <v/>
      </c>
      <c r="M2753" s="25" t="str">
        <f>IF(IFERROR(MID($Q2753,1,7)+0,"")&lt;1130000,IF(INDEX(C:C,MATCH(LEFT(Q2753,7)+0,I:I,0))&lt;1130000,"",INDEX(C:C,MATCH(LEFT(Q2753,7)+0,I:I,0))),IFERROR(MID($Q2753,1,7)+0,""))</f>
        <v/>
      </c>
      <c r="N2753" s="25" t="str">
        <f>IF(IFERROR(MID($Q2753,10,7)+0,"")&lt;1130000,"",IFERROR(MID($Q2753,10,7)+0,""))</f>
        <v/>
      </c>
      <c r="O2753" s="25" t="str">
        <f>IF(IFERROR(MID($Q2753,19,7)+0,"")&lt;1130000,"",IFERROR(MID($Q2753,19,7)+0,""))</f>
        <v/>
      </c>
      <c r="P2753" s="25" t="str">
        <f>IF(M2753="","",IF(N2753="",M2753,M2753&amp;", "&amp;N2753))</f>
        <v/>
      </c>
      <c r="Q2753" s="25"/>
      <c r="R2753" s="25"/>
      <c r="S2753" s="35" t="s">
        <v>67</v>
      </c>
      <c r="T2753" s="34" t="s">
        <v>24</v>
      </c>
      <c r="U2753" s="185">
        <v>4800</v>
      </c>
      <c r="V2753" s="188">
        <v>5136</v>
      </c>
      <c r="W2753" s="189">
        <v>5496</v>
      </c>
      <c r="X2753" s="31">
        <v>6046</v>
      </c>
      <c r="Y2753" s="90">
        <f>IFERROR(ROUND(X2753/W2753-1,2),"")</f>
        <v>0.1</v>
      </c>
      <c r="Z2753" s="31">
        <f>IF(OR(S2753="VLD MLC components",S2753="VLD MLC pipes",S2753="VLD PEX components",S2753="VLD PEX pipes",S2753="VLD PHC components",S2753="VLD PHC pipes",S2753="Controls VLD"),"По запросу",X2753)</f>
        <v>6046</v>
      </c>
      <c r="AA2753" s="63">
        <f>ROUND(X2753/1.2,3)</f>
        <v>5038.3329999999996</v>
      </c>
      <c r="AB2753" s="23">
        <v>4580</v>
      </c>
      <c r="AC2753" s="190">
        <f>IFERROR(ROUND(AA2753/AB2753-1,2),"")</f>
        <v>0.1</v>
      </c>
      <c r="AD2753" s="25">
        <v>1.27</v>
      </c>
      <c r="AE2753" s="25">
        <v>2.7E-2</v>
      </c>
      <c r="AF2753" s="25">
        <v>416</v>
      </c>
      <c r="AG2753" s="25">
        <v>472</v>
      </c>
      <c r="AH2753" s="25">
        <v>297</v>
      </c>
      <c r="AI2753" s="25">
        <v>272</v>
      </c>
      <c r="AJ2753" s="25" t="s">
        <v>20</v>
      </c>
      <c r="AK2753" s="22" t="s">
        <v>20</v>
      </c>
      <c r="AL2753" s="25" t="s">
        <v>20</v>
      </c>
      <c r="AM2753" s="25">
        <v>1</v>
      </c>
      <c r="AN2753" s="25">
        <v>1600</v>
      </c>
      <c r="AO2753" s="25">
        <v>740</v>
      </c>
      <c r="AP2753" s="25">
        <v>1600</v>
      </c>
      <c r="AQ2753" s="25">
        <v>1.27</v>
      </c>
      <c r="AR2753" s="94">
        <v>1.8944000000000001</v>
      </c>
      <c r="AS2753" s="157">
        <v>200</v>
      </c>
      <c r="AT2753" s="93"/>
      <c r="AU2753" s="92" t="s">
        <v>2181</v>
      </c>
      <c r="AV2753" s="91" t="s">
        <v>152</v>
      </c>
      <c r="AW2753" s="92" t="s">
        <v>152</v>
      </c>
      <c r="AX2753" s="92" t="s">
        <v>152</v>
      </c>
      <c r="AY2753" s="91" t="s">
        <v>152</v>
      </c>
      <c r="AZ2753" s="23"/>
      <c r="BA2753" s="25" t="s">
        <v>868</v>
      </c>
      <c r="BB2753" t="s">
        <v>25</v>
      </c>
      <c r="BC2753">
        <v>6046</v>
      </c>
      <c r="BD2753" t="str">
        <f>IF(Z2753=BC2753,"OK")</f>
        <v>OK</v>
      </c>
      <c r="BE2753">
        <v>1.27</v>
      </c>
      <c r="BF2753">
        <v>2.7E-2</v>
      </c>
      <c r="BG2753">
        <v>0</v>
      </c>
      <c r="BH2753">
        <v>0</v>
      </c>
      <c r="BI2753">
        <v>0</v>
      </c>
      <c r="BJ2753">
        <v>0</v>
      </c>
      <c r="BK2753">
        <v>0</v>
      </c>
      <c r="BL2753" t="str">
        <f>IF(ABS(AN2753*AO2753*AP2753/1000000000/AR2753-1)&lt;0.1,"OK","NO")</f>
        <v>OK</v>
      </c>
      <c r="BN2753" s="183"/>
    </row>
    <row r="2754" spans="1:66" x14ac:dyDescent="0.25">
      <c r="A2754" s="51"/>
      <c r="B2754" s="94">
        <v>2741</v>
      </c>
      <c r="C2754" s="43">
        <v>1136085</v>
      </c>
      <c r="D2754" s="25">
        <v>1095723</v>
      </c>
      <c r="E2754" s="36" t="s">
        <v>3052</v>
      </c>
      <c r="F2754" s="151" t="s">
        <v>655</v>
      </c>
      <c r="G2754" s="28" t="s">
        <v>2182</v>
      </c>
      <c r="H2754" s="46" t="str">
        <f>IFERROR(IFERROR(IF(SEARCH("Usystems",$E2754)&gt;0,"Usystems"),IF(SEARCH("RIIFO",$E2754)&gt;0,"RIIFO","Uponor")),"Uponor")</f>
        <v>Usystems</v>
      </c>
      <c r="I2754" s="25">
        <f>IFERROR(MID($D2754,1,7)+0,"")</f>
        <v>1095723</v>
      </c>
      <c r="J2754" s="25" t="str">
        <f>IFERROR(MID($D2754,10,7)+0,"")</f>
        <v/>
      </c>
      <c r="K2754" s="25" t="str">
        <f>IFERROR(MID($D2754,19,7)+0,"")</f>
        <v/>
      </c>
      <c r="L2754" s="25" t="str">
        <f>IFERROR(MID($D2754,28,7)+0,"")</f>
        <v/>
      </c>
      <c r="M2754" s="25" t="str">
        <f>IF(IFERROR(MID($Q2754,1,7)+0,"")&lt;1130000,IF(INDEX(C:C,MATCH(LEFT(Q2754,7)+0,I:I,0))&lt;1130000,"",INDEX(C:C,MATCH(LEFT(Q2754,7)+0,I:I,0))),IFERROR(MID($Q2754,1,7)+0,""))</f>
        <v/>
      </c>
      <c r="N2754" s="25" t="str">
        <f>IF(IFERROR(MID($Q2754,10,7)+0,"")&lt;1130000,"",IFERROR(MID($Q2754,10,7)+0,""))</f>
        <v/>
      </c>
      <c r="O2754" s="25" t="str">
        <f>IF(IFERROR(MID($Q2754,19,7)+0,"")&lt;1130000,"",IFERROR(MID($Q2754,19,7)+0,""))</f>
        <v/>
      </c>
      <c r="P2754" s="25" t="str">
        <f>IF(M2754="","",IF(N2754="",M2754,M2754&amp;", "&amp;N2754))</f>
        <v/>
      </c>
      <c r="Q2754" s="25"/>
      <c r="R2754" s="25"/>
      <c r="S2754" s="35" t="s">
        <v>67</v>
      </c>
      <c r="T2754" s="34" t="s">
        <v>24</v>
      </c>
      <c r="U2754" s="185">
        <v>5200</v>
      </c>
      <c r="V2754" s="188">
        <v>5564</v>
      </c>
      <c r="W2754" s="189">
        <v>5953</v>
      </c>
      <c r="X2754" s="31">
        <v>6548</v>
      </c>
      <c r="Y2754" s="90">
        <f>IFERROR(ROUND(X2754/W2754-1,2),"")</f>
        <v>0.1</v>
      </c>
      <c r="Z2754" s="31">
        <f>IF(OR(S2754="VLD MLC components",S2754="VLD MLC pipes",S2754="VLD PEX components",S2754="VLD PEX pipes",S2754="VLD PHC components",S2754="VLD PHC pipes",S2754="Controls VLD"),"По запросу",X2754)</f>
        <v>6548</v>
      </c>
      <c r="AA2754" s="63">
        <f>ROUND(X2754/1.2,3)</f>
        <v>5456.6670000000004</v>
      </c>
      <c r="AB2754" s="23">
        <v>4960.8329999999996</v>
      </c>
      <c r="AC2754" s="190">
        <f>IFERROR(ROUND(AA2754/AB2754-1,2),"")</f>
        <v>0.1</v>
      </c>
      <c r="AD2754" s="25">
        <v>1.33</v>
      </c>
      <c r="AE2754" s="25">
        <v>2.7E-2</v>
      </c>
      <c r="AF2754" s="25">
        <v>883</v>
      </c>
      <c r="AG2754" s="25">
        <v>615</v>
      </c>
      <c r="AH2754" s="25">
        <v>111</v>
      </c>
      <c r="AI2754" s="25">
        <v>145</v>
      </c>
      <c r="AJ2754" s="25" t="s">
        <v>20</v>
      </c>
      <c r="AK2754" s="22" t="s">
        <v>20</v>
      </c>
      <c r="AL2754" s="25" t="s">
        <v>20</v>
      </c>
      <c r="AM2754" s="25">
        <v>1</v>
      </c>
      <c r="AN2754" s="25">
        <v>1600</v>
      </c>
      <c r="AO2754" s="25">
        <v>740</v>
      </c>
      <c r="AP2754" s="25">
        <v>1600</v>
      </c>
      <c r="AQ2754" s="25">
        <v>1.33</v>
      </c>
      <c r="AR2754" s="94">
        <v>1.8944000000000001</v>
      </c>
      <c r="AS2754" s="157">
        <v>9</v>
      </c>
      <c r="AT2754" s="93"/>
      <c r="AU2754" s="92" t="s">
        <v>2181</v>
      </c>
      <c r="AV2754" s="91" t="s">
        <v>152</v>
      </c>
      <c r="AW2754" s="92" t="s">
        <v>152</v>
      </c>
      <c r="AX2754" s="92" t="s">
        <v>152</v>
      </c>
      <c r="AY2754" s="91" t="s">
        <v>152</v>
      </c>
      <c r="AZ2754" s="23"/>
      <c r="BA2754" s="25" t="s">
        <v>3051</v>
      </c>
      <c r="BB2754" t="s">
        <v>25</v>
      </c>
      <c r="BC2754">
        <v>6548</v>
      </c>
      <c r="BD2754" t="str">
        <f>IF(Z2754=BC2754,"OK")</f>
        <v>OK</v>
      </c>
      <c r="BE2754">
        <v>1.33</v>
      </c>
      <c r="BF2754">
        <v>2.7E-2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 t="str">
        <f>IF(ABS(AN2754*AO2754*AP2754/1000000000/AR2754-1)&lt;0.1,"OK","NO")</f>
        <v>OK</v>
      </c>
      <c r="BN2754" s="183"/>
    </row>
    <row r="2755" spans="1:66" x14ac:dyDescent="0.25">
      <c r="A2755" s="51"/>
      <c r="B2755" s="94">
        <v>2742</v>
      </c>
      <c r="C2755" s="43">
        <v>1136776</v>
      </c>
      <c r="D2755" s="37">
        <v>1095724</v>
      </c>
      <c r="E2755" s="36" t="s">
        <v>3050</v>
      </c>
      <c r="F2755" s="151" t="s">
        <v>21</v>
      </c>
      <c r="G2755" s="28" t="s">
        <v>2182</v>
      </c>
      <c r="H2755" s="46" t="str">
        <f>IFERROR(IFERROR(IF(SEARCH("Usystems",$E2755)&gt;0,"Usystems"),IF(SEARCH("RIIFO",$E2755)&gt;0,"RIIFO","Uponor")),"Uponor")</f>
        <v>Usystems</v>
      </c>
      <c r="I2755" s="25">
        <f>IFERROR(MID($D2755,1,7)+0,"")</f>
        <v>1095724</v>
      </c>
      <c r="J2755" s="25" t="str">
        <f>IFERROR(MID($D2755,10,7)+0,"")</f>
        <v/>
      </c>
      <c r="K2755" s="25" t="str">
        <f>IFERROR(MID($D2755,19,7)+0,"")</f>
        <v/>
      </c>
      <c r="L2755" s="25" t="str">
        <f>IFERROR(MID($D2755,28,7)+0,"")</f>
        <v/>
      </c>
      <c r="M2755" s="25" t="str">
        <f>IF(IFERROR(MID($Q2755,1,7)+0,"")&lt;1130000,IF(INDEX(C:C,MATCH(LEFT(Q2755,7)+0,I:I,0))&lt;1130000,"",INDEX(C:C,MATCH(LEFT(Q2755,7)+0,I:I,0))),IFERROR(MID($Q2755,1,7)+0,""))</f>
        <v/>
      </c>
      <c r="N2755" s="25" t="str">
        <f>IF(IFERROR(MID($Q2755,10,7)+0,"")&lt;1130000,"",IFERROR(MID($Q2755,10,7)+0,""))</f>
        <v/>
      </c>
      <c r="O2755" s="25" t="str">
        <f>IF(IFERROR(MID($Q2755,19,7)+0,"")&lt;1130000,"",IFERROR(MID($Q2755,19,7)+0,""))</f>
        <v/>
      </c>
      <c r="P2755" s="25" t="str">
        <f>IF(M2755="","",IF(N2755="",M2755,M2755&amp;", "&amp;N2755))</f>
        <v/>
      </c>
      <c r="Q2755" s="23"/>
      <c r="R2755" s="23"/>
      <c r="S2755" s="35" t="s">
        <v>67</v>
      </c>
      <c r="T2755" s="34" t="s">
        <v>24</v>
      </c>
      <c r="U2755" s="185">
        <v>5900</v>
      </c>
      <c r="V2755" s="188">
        <v>6313</v>
      </c>
      <c r="W2755" s="189">
        <v>6755</v>
      </c>
      <c r="X2755" s="31">
        <v>7431</v>
      </c>
      <c r="Y2755" s="90">
        <f>IFERROR(ROUND(X2755/W2755-1,2),"")</f>
        <v>0.1</v>
      </c>
      <c r="Z2755" s="31">
        <f>IF(OR(S2755="VLD MLC components",S2755="VLD MLC pipes",S2755="VLD PEX components",S2755="VLD PEX pipes",S2755="VLD PHC components",S2755="VLD PHC pipes",S2755="Controls VLD"),"По запросу",X2755)</f>
        <v>7431</v>
      </c>
      <c r="AA2755" s="63">
        <f>ROUND(X2755/1.2,3)</f>
        <v>6192.5</v>
      </c>
      <c r="AB2755" s="23">
        <v>5629.1670000000004</v>
      </c>
      <c r="AC2755" s="190">
        <f>IFERROR(ROUND(AA2755/AB2755-1,2),"")</f>
        <v>0.1</v>
      </c>
      <c r="AD2755" s="25">
        <v>1.47</v>
      </c>
      <c r="AE2755" s="25">
        <v>1.9599999999999999E-2</v>
      </c>
      <c r="AF2755" s="25">
        <v>40</v>
      </c>
      <c r="AG2755" s="25">
        <v>44</v>
      </c>
      <c r="AH2755" s="25">
        <v>132</v>
      </c>
      <c r="AI2755" s="25">
        <v>222</v>
      </c>
      <c r="AJ2755" s="25" t="s">
        <v>20</v>
      </c>
      <c r="AK2755" s="22" t="s">
        <v>20</v>
      </c>
      <c r="AL2755" s="25" t="s">
        <v>20</v>
      </c>
      <c r="AM2755" s="25">
        <v>1</v>
      </c>
      <c r="AN2755" s="25">
        <v>2200</v>
      </c>
      <c r="AO2755" s="25">
        <v>1500</v>
      </c>
      <c r="AP2755" s="25">
        <v>2200</v>
      </c>
      <c r="AQ2755" s="25">
        <v>1.47</v>
      </c>
      <c r="AR2755" s="94">
        <v>7.26</v>
      </c>
      <c r="AS2755" s="157">
        <v>41</v>
      </c>
      <c r="AT2755" s="96"/>
      <c r="AU2755" s="92" t="s">
        <v>2181</v>
      </c>
      <c r="AV2755" s="91" t="s">
        <v>152</v>
      </c>
      <c r="AW2755" s="92" t="s">
        <v>152</v>
      </c>
      <c r="AX2755" s="92" t="s">
        <v>152</v>
      </c>
      <c r="AY2755" s="91" t="s">
        <v>152</v>
      </c>
      <c r="AZ2755" s="23"/>
      <c r="BA2755" s="25" t="s">
        <v>3049</v>
      </c>
      <c r="BB2755" t="s">
        <v>25</v>
      </c>
      <c r="BC2755">
        <v>7431</v>
      </c>
      <c r="BD2755" t="str">
        <f>IF(Z2755=BC2755,"OK")</f>
        <v>OK</v>
      </c>
      <c r="BE2755">
        <v>1.47</v>
      </c>
      <c r="BF2755">
        <v>1.9599999999999999E-2</v>
      </c>
      <c r="BG2755">
        <v>2200</v>
      </c>
      <c r="BH2755">
        <v>1500</v>
      </c>
      <c r="BI2755">
        <v>2200</v>
      </c>
      <c r="BJ2755">
        <v>0</v>
      </c>
      <c r="BK2755">
        <v>0</v>
      </c>
      <c r="BL2755" t="str">
        <f>IF(ABS(AN2755*AO2755*AP2755/1000000000/AR2755-1)&lt;0.1,"OK","NO")</f>
        <v>OK</v>
      </c>
      <c r="BN2755" s="183"/>
    </row>
    <row r="2756" spans="1:66" x14ac:dyDescent="0.25">
      <c r="A2756" s="51"/>
      <c r="B2756" s="94">
        <v>2743</v>
      </c>
      <c r="C2756" s="43">
        <v>1136777</v>
      </c>
      <c r="D2756" s="37">
        <v>1095725</v>
      </c>
      <c r="E2756" s="36" t="s">
        <v>3048</v>
      </c>
      <c r="F2756" s="151" t="s">
        <v>655</v>
      </c>
      <c r="G2756" s="28" t="s">
        <v>2182</v>
      </c>
      <c r="H2756" s="46" t="str">
        <f>IFERROR(IFERROR(IF(SEARCH("Usystems",$E2756)&gt;0,"Usystems"),IF(SEARCH("RIIFO",$E2756)&gt;0,"RIIFO","Uponor")),"Uponor")</f>
        <v>Usystems</v>
      </c>
      <c r="I2756" s="25">
        <f>IFERROR(MID($D2756,1,7)+0,"")</f>
        <v>1095725</v>
      </c>
      <c r="J2756" s="25" t="str">
        <f>IFERROR(MID($D2756,10,7)+0,"")</f>
        <v/>
      </c>
      <c r="K2756" s="25" t="str">
        <f>IFERROR(MID($D2756,19,7)+0,"")</f>
        <v/>
      </c>
      <c r="L2756" s="25" t="str">
        <f>IFERROR(MID($D2756,28,7)+0,"")</f>
        <v/>
      </c>
      <c r="M2756" s="25" t="str">
        <f>IF(IFERROR(MID($Q2756,1,7)+0,"")&lt;1130000,IF(INDEX(C:C,MATCH(LEFT(Q2756,7)+0,I:I,0))&lt;1130000,"",INDEX(C:C,MATCH(LEFT(Q2756,7)+0,I:I,0))),IFERROR(MID($Q2756,1,7)+0,""))</f>
        <v/>
      </c>
      <c r="N2756" s="25" t="str">
        <f>IF(IFERROR(MID($Q2756,10,7)+0,"")&lt;1130000,"",IFERROR(MID($Q2756,10,7)+0,""))</f>
        <v/>
      </c>
      <c r="O2756" s="25" t="str">
        <f>IF(IFERROR(MID($Q2756,19,7)+0,"")&lt;1130000,"",IFERROR(MID($Q2756,19,7)+0,""))</f>
        <v/>
      </c>
      <c r="P2756" s="25" t="str">
        <f>IF(M2756="","",IF(N2756="",M2756,M2756&amp;", "&amp;N2756))</f>
        <v/>
      </c>
      <c r="Q2756" s="23"/>
      <c r="R2756" s="23"/>
      <c r="S2756" s="35" t="s">
        <v>160</v>
      </c>
      <c r="T2756" s="34" t="s">
        <v>24</v>
      </c>
      <c r="U2756" s="185">
        <v>7032</v>
      </c>
      <c r="V2756" s="188">
        <v>7524</v>
      </c>
      <c r="W2756" s="189">
        <v>8051</v>
      </c>
      <c r="X2756" s="31">
        <v>8856</v>
      </c>
      <c r="Y2756" s="90">
        <f>IFERROR(ROUND(X2756/W2756-1,2),"")</f>
        <v>0.1</v>
      </c>
      <c r="Z2756" s="31" t="str">
        <f>IF(OR(S2756="VLD MLC components",S2756="VLD MLC pipes",S2756="VLD PEX components",S2756="VLD PEX pipes",S2756="VLD PHC components",S2756="VLD PHC pipes",S2756="Controls VLD"),"По запросу",X2756)</f>
        <v>По запросу</v>
      </c>
      <c r="AA2756" s="63">
        <f>ROUND(X2756/1.2,3)</f>
        <v>7380</v>
      </c>
      <c r="AB2756" s="23">
        <v>6709.1670000000004</v>
      </c>
      <c r="AC2756" s="190">
        <f>IFERROR(ROUND(AA2756/AB2756-1,2),"")</f>
        <v>0.1</v>
      </c>
      <c r="AD2756" s="25">
        <v>1.67</v>
      </c>
      <c r="AE2756" s="25">
        <v>1.9599999999999999E-2</v>
      </c>
      <c r="AF2756" s="25">
        <v>18</v>
      </c>
      <c r="AG2756" s="25">
        <v>18</v>
      </c>
      <c r="AH2756" s="25">
        <v>18</v>
      </c>
      <c r="AI2756" s="25">
        <v>18</v>
      </c>
      <c r="AJ2756" s="25" t="s">
        <v>20</v>
      </c>
      <c r="AK2756" s="22" t="s">
        <v>20</v>
      </c>
      <c r="AL2756" s="25" t="s">
        <v>20</v>
      </c>
      <c r="AM2756" s="25">
        <v>1</v>
      </c>
      <c r="AN2756" s="25">
        <v>2200</v>
      </c>
      <c r="AO2756" s="25">
        <v>1500</v>
      </c>
      <c r="AP2756" s="25">
        <v>2200</v>
      </c>
      <c r="AQ2756" s="25">
        <v>1.67</v>
      </c>
      <c r="AR2756" s="94">
        <v>7.26</v>
      </c>
      <c r="AS2756" s="157">
        <v>11</v>
      </c>
      <c r="AT2756" s="96"/>
      <c r="AU2756" s="92" t="s">
        <v>2181</v>
      </c>
      <c r="AV2756" s="91" t="s">
        <v>152</v>
      </c>
      <c r="AW2756" s="92" t="s">
        <v>152</v>
      </c>
      <c r="AX2756" s="92" t="s">
        <v>152</v>
      </c>
      <c r="AY2756" s="91" t="s">
        <v>152</v>
      </c>
      <c r="AZ2756" s="23"/>
      <c r="BA2756" s="25" t="s">
        <v>3047</v>
      </c>
      <c r="BB2756" t="s">
        <v>25</v>
      </c>
      <c r="BC2756" t="s">
        <v>2629</v>
      </c>
      <c r="BD2756" t="str">
        <f>IF(Z2756=BC2756,"OK")</f>
        <v>OK</v>
      </c>
      <c r="BE2756">
        <v>1.67</v>
      </c>
      <c r="BF2756">
        <v>1.9599999999999999E-2</v>
      </c>
      <c r="BG2756">
        <v>2200</v>
      </c>
      <c r="BH2756">
        <v>1500</v>
      </c>
      <c r="BI2756">
        <v>2200</v>
      </c>
      <c r="BJ2756">
        <v>0</v>
      </c>
      <c r="BK2756">
        <v>0</v>
      </c>
      <c r="BL2756" t="str">
        <f>IF(ABS(AN2756*AO2756*AP2756/1000000000/AR2756-1)&lt;0.1,"OK","NO")</f>
        <v>OK</v>
      </c>
      <c r="BN2756" s="183"/>
    </row>
    <row r="2757" spans="1:66" x14ac:dyDescent="0.25">
      <c r="A2757" s="51"/>
      <c r="B2757" s="94">
        <v>2744</v>
      </c>
      <c r="C2757" s="43">
        <v>1136778</v>
      </c>
      <c r="D2757" s="37">
        <v>1095726</v>
      </c>
      <c r="E2757" s="36" t="s">
        <v>3046</v>
      </c>
      <c r="F2757" s="151" t="s">
        <v>655</v>
      </c>
      <c r="G2757" s="102" t="s">
        <v>2182</v>
      </c>
      <c r="H2757" s="46" t="str">
        <f>IFERROR(IFERROR(IF(SEARCH("Usystems",$E2757)&gt;0,"Usystems"),IF(SEARCH("RIIFO",$E2757)&gt;0,"RIIFO","Uponor")),"Uponor")</f>
        <v>Usystems</v>
      </c>
      <c r="I2757" s="25">
        <f>IFERROR(MID($D2757,1,7)+0,"")</f>
        <v>1095726</v>
      </c>
      <c r="J2757" s="25" t="str">
        <f>IFERROR(MID($D2757,10,7)+0,"")</f>
        <v/>
      </c>
      <c r="K2757" s="25" t="str">
        <f>IFERROR(MID($D2757,19,7)+0,"")</f>
        <v/>
      </c>
      <c r="L2757" s="25" t="str">
        <f>IFERROR(MID($D2757,28,7)+0,"")</f>
        <v/>
      </c>
      <c r="M2757" s="25" t="str">
        <f>IF(IFERROR(MID($Q2757,1,7)+0,"")&lt;1130000,IF(INDEX(C:C,MATCH(LEFT(Q2757,7)+0,I:I,0))&lt;1130000,"",INDEX(C:C,MATCH(LEFT(Q2757,7)+0,I:I,0))),IFERROR(MID($Q2757,1,7)+0,""))</f>
        <v/>
      </c>
      <c r="N2757" s="25" t="str">
        <f>IF(IFERROR(MID($Q2757,10,7)+0,"")&lt;1130000,"",IFERROR(MID($Q2757,10,7)+0,""))</f>
        <v/>
      </c>
      <c r="O2757" s="25" t="str">
        <f>IF(IFERROR(MID($Q2757,19,7)+0,"")&lt;1130000,"",IFERROR(MID($Q2757,19,7)+0,""))</f>
        <v/>
      </c>
      <c r="P2757" s="25" t="str">
        <f>IF(M2757="","",IF(N2757="",M2757,M2757&amp;", "&amp;N2757))</f>
        <v/>
      </c>
      <c r="Q2757" s="23"/>
      <c r="R2757" s="23"/>
      <c r="S2757" s="35" t="s">
        <v>160</v>
      </c>
      <c r="T2757" s="34" t="s">
        <v>24</v>
      </c>
      <c r="U2757" s="185">
        <v>9067</v>
      </c>
      <c r="V2757" s="188">
        <v>9702</v>
      </c>
      <c r="W2757" s="189">
        <v>10381</v>
      </c>
      <c r="X2757" s="31">
        <v>11419</v>
      </c>
      <c r="Y2757" s="90">
        <f>IFERROR(ROUND(X2757/W2757-1,2),"")</f>
        <v>0.1</v>
      </c>
      <c r="Z2757" s="31" t="str">
        <f>IF(OR(S2757="VLD MLC components",S2757="VLD MLC pipes",S2757="VLD PEX components",S2757="VLD PEX pipes",S2757="VLD PHC components",S2757="VLD PHC pipes",S2757="Controls VLD"),"По запросу",X2757)</f>
        <v>По запросу</v>
      </c>
      <c r="AA2757" s="63">
        <f>ROUND(X2757/1.2,3)</f>
        <v>9515.8330000000005</v>
      </c>
      <c r="AB2757" s="23">
        <v>8650.8330000000005</v>
      </c>
      <c r="AC2757" s="190">
        <f>IFERROR(ROUND(AA2757/AB2757-1,2),"")</f>
        <v>0.1</v>
      </c>
      <c r="AD2757" s="25">
        <v>1.97</v>
      </c>
      <c r="AE2757" s="25">
        <v>1.9599999999999999E-2</v>
      </c>
      <c r="AF2757" s="25">
        <v>55</v>
      </c>
      <c r="AG2757" s="25">
        <v>87</v>
      </c>
      <c r="AH2757" s="25">
        <v>118</v>
      </c>
      <c r="AI2757" s="25">
        <v>166</v>
      </c>
      <c r="AJ2757" s="25" t="s">
        <v>20</v>
      </c>
      <c r="AK2757" s="22" t="s">
        <v>20</v>
      </c>
      <c r="AL2757" s="25" t="s">
        <v>20</v>
      </c>
      <c r="AM2757" s="25">
        <v>1</v>
      </c>
      <c r="AN2757" s="25">
        <v>2200</v>
      </c>
      <c r="AO2757" s="25">
        <v>1500</v>
      </c>
      <c r="AP2757" s="25">
        <v>2200</v>
      </c>
      <c r="AQ2757" s="25">
        <v>1.97</v>
      </c>
      <c r="AR2757" s="25">
        <v>7.26</v>
      </c>
      <c r="AS2757" s="157">
        <v>87</v>
      </c>
      <c r="AT2757" s="96"/>
      <c r="AU2757" s="92" t="s">
        <v>2181</v>
      </c>
      <c r="AV2757" s="91" t="s">
        <v>152</v>
      </c>
      <c r="AW2757" s="92" t="s">
        <v>152</v>
      </c>
      <c r="AX2757" s="92" t="s">
        <v>152</v>
      </c>
      <c r="AY2757" s="91" t="s">
        <v>152</v>
      </c>
      <c r="AZ2757" s="23"/>
      <c r="BA2757" s="25" t="s">
        <v>3045</v>
      </c>
      <c r="BB2757" t="s">
        <v>25</v>
      </c>
      <c r="BC2757" t="s">
        <v>2629</v>
      </c>
      <c r="BD2757" t="str">
        <f>IF(Z2757=BC2757,"OK")</f>
        <v>OK</v>
      </c>
      <c r="BE2757">
        <v>1.97</v>
      </c>
      <c r="BF2757">
        <v>1.9599999999999999E-2</v>
      </c>
      <c r="BG2757">
        <v>2200</v>
      </c>
      <c r="BH2757">
        <v>1500</v>
      </c>
      <c r="BI2757">
        <v>2200</v>
      </c>
      <c r="BJ2757">
        <v>0</v>
      </c>
      <c r="BK2757">
        <v>0</v>
      </c>
      <c r="BL2757" t="str">
        <f>IF(ABS(AN2757*AO2757*AP2757/1000000000/AR2757-1)&lt;0.1,"OK","NO")</f>
        <v>OK</v>
      </c>
      <c r="BN2757" s="183"/>
    </row>
    <row r="2758" spans="1:66" x14ac:dyDescent="0.25">
      <c r="A2758" s="51"/>
      <c r="B2758" s="94">
        <v>2745</v>
      </c>
      <c r="C2758" s="43">
        <v>1136779</v>
      </c>
      <c r="D2758" s="37">
        <v>1095727</v>
      </c>
      <c r="E2758" s="36" t="s">
        <v>3044</v>
      </c>
      <c r="F2758" s="151" t="s">
        <v>21</v>
      </c>
      <c r="G2758" s="102" t="s">
        <v>2182</v>
      </c>
      <c r="H2758" s="46" t="str">
        <f>IFERROR(IFERROR(IF(SEARCH("Usystems",$E2758)&gt;0,"Usystems"),IF(SEARCH("RIIFO",$E2758)&gt;0,"RIIFO","Uponor")),"Uponor")</f>
        <v>Usystems</v>
      </c>
      <c r="I2758" s="25">
        <f>IFERROR(MID($D2758,1,7)+0,"")</f>
        <v>1095727</v>
      </c>
      <c r="J2758" s="25" t="str">
        <f>IFERROR(MID($D2758,10,7)+0,"")</f>
        <v/>
      </c>
      <c r="K2758" s="25" t="str">
        <f>IFERROR(MID($D2758,19,7)+0,"")</f>
        <v/>
      </c>
      <c r="L2758" s="25" t="str">
        <f>IFERROR(MID($D2758,28,7)+0,"")</f>
        <v/>
      </c>
      <c r="M2758" s="25" t="str">
        <f>IF(IFERROR(MID($Q2758,1,7)+0,"")&lt;1130000,IF(INDEX(C:C,MATCH(LEFT(Q2758,7)+0,I:I,0))&lt;1130000,"",INDEX(C:C,MATCH(LEFT(Q2758,7)+0,I:I,0))),IFERROR(MID($Q2758,1,7)+0,""))</f>
        <v/>
      </c>
      <c r="N2758" s="25" t="str">
        <f>IF(IFERROR(MID($Q2758,10,7)+0,"")&lt;1130000,"",IFERROR(MID($Q2758,10,7)+0,""))</f>
        <v/>
      </c>
      <c r="O2758" s="25" t="str">
        <f>IF(IFERROR(MID($Q2758,19,7)+0,"")&lt;1130000,"",IFERROR(MID($Q2758,19,7)+0,""))</f>
        <v/>
      </c>
      <c r="P2758" s="25" t="str">
        <f>IF(M2758="","",IF(N2758="",M2758,M2758&amp;", "&amp;N2758))</f>
        <v/>
      </c>
      <c r="Q2758" s="23"/>
      <c r="R2758" s="23"/>
      <c r="S2758" s="35" t="s">
        <v>160</v>
      </c>
      <c r="T2758" s="34" t="s">
        <v>24</v>
      </c>
      <c r="U2758" s="185">
        <v>9790</v>
      </c>
      <c r="V2758" s="188">
        <v>10475</v>
      </c>
      <c r="W2758" s="189">
        <v>11208</v>
      </c>
      <c r="X2758" s="31">
        <v>12329</v>
      </c>
      <c r="Y2758" s="90">
        <f>IFERROR(ROUND(X2758/W2758-1,2),"")</f>
        <v>0.1</v>
      </c>
      <c r="Z2758" s="31" t="str">
        <f>IF(OR(S2758="VLD MLC components",S2758="VLD MLC pipes",S2758="VLD PEX components",S2758="VLD PEX pipes",S2758="VLD PHC components",S2758="VLD PHC pipes",S2758="Controls VLD"),"По запросу",X2758)</f>
        <v>По запросу</v>
      </c>
      <c r="AA2758" s="63">
        <f>ROUND(X2758/1.2,3)</f>
        <v>10274.166999999999</v>
      </c>
      <c r="AB2758" s="23">
        <v>9340</v>
      </c>
      <c r="AC2758" s="190">
        <f>IFERROR(ROUND(AA2758/AB2758-1,2),"")</f>
        <v>0.1</v>
      </c>
      <c r="AD2758" s="25">
        <v>2.72</v>
      </c>
      <c r="AE2758" s="25">
        <v>3.0624999999999999E-2</v>
      </c>
      <c r="AF2758" s="25">
        <v>0</v>
      </c>
      <c r="AG2758" s="25" t="s">
        <v>22</v>
      </c>
      <c r="AH2758" s="25">
        <v>0</v>
      </c>
      <c r="AI2758" s="25">
        <v>0</v>
      </c>
      <c r="AJ2758" s="25" t="s">
        <v>20</v>
      </c>
      <c r="AK2758" s="22" t="s">
        <v>20</v>
      </c>
      <c r="AL2758" s="25" t="s">
        <v>20</v>
      </c>
      <c r="AM2758" s="25">
        <v>1</v>
      </c>
      <c r="AN2758" s="25">
        <v>2200</v>
      </c>
      <c r="AO2758" s="25">
        <v>1300</v>
      </c>
      <c r="AP2758" s="25">
        <v>2200</v>
      </c>
      <c r="AQ2758" s="25">
        <v>2.72</v>
      </c>
      <c r="AR2758" s="25">
        <v>6.2919999999999998</v>
      </c>
      <c r="AS2758" s="157" t="s">
        <v>22</v>
      </c>
      <c r="AT2758" s="96"/>
      <c r="AU2758" s="92" t="s">
        <v>2181</v>
      </c>
      <c r="AV2758" s="91" t="s">
        <v>152</v>
      </c>
      <c r="AW2758" s="92" t="s">
        <v>152</v>
      </c>
      <c r="AX2758" s="92" t="s">
        <v>152</v>
      </c>
      <c r="AY2758" s="91" t="s">
        <v>152</v>
      </c>
      <c r="AZ2758" s="23"/>
      <c r="BA2758" s="25">
        <v>0</v>
      </c>
      <c r="BB2758" t="s">
        <v>48</v>
      </c>
      <c r="BC2758" t="s">
        <v>2629</v>
      </c>
      <c r="BD2758" t="str">
        <f>IF(Z2758=BC2758,"OK")</f>
        <v>OK</v>
      </c>
      <c r="BE2758">
        <v>2.72</v>
      </c>
      <c r="BF2758">
        <v>3.0624999999999999E-2</v>
      </c>
      <c r="BG2758">
        <v>2200</v>
      </c>
      <c r="BH2758">
        <v>1300</v>
      </c>
      <c r="BI2758">
        <v>2200</v>
      </c>
      <c r="BJ2758">
        <v>0</v>
      </c>
      <c r="BK2758">
        <v>0</v>
      </c>
      <c r="BL2758" t="str">
        <f>IF(ABS(AN2758*AO2758*AP2758/1000000000/AR2758-1)&lt;0.1,"OK","NO")</f>
        <v>OK</v>
      </c>
      <c r="BN2758" s="183"/>
    </row>
    <row r="2759" spans="1:66" x14ac:dyDescent="0.25">
      <c r="A2759" s="51"/>
      <c r="B2759" s="94">
        <v>2746</v>
      </c>
      <c r="C2759" s="43">
        <v>1136780</v>
      </c>
      <c r="D2759" s="37">
        <v>1095728</v>
      </c>
      <c r="E2759" s="36" t="s">
        <v>3043</v>
      </c>
      <c r="F2759" s="151" t="s">
        <v>21</v>
      </c>
      <c r="G2759" s="28" t="s">
        <v>2182</v>
      </c>
      <c r="H2759" s="46" t="str">
        <f>IFERROR(IFERROR(IF(SEARCH("Usystems",$E2759)&gt;0,"Usystems"),IF(SEARCH("RIIFO",$E2759)&gt;0,"RIIFO","Uponor")),"Uponor")</f>
        <v>Usystems</v>
      </c>
      <c r="I2759" s="25">
        <f>IFERROR(MID($D2759,1,7)+0,"")</f>
        <v>1095728</v>
      </c>
      <c r="J2759" s="25" t="str">
        <f>IFERROR(MID($D2759,10,7)+0,"")</f>
        <v/>
      </c>
      <c r="K2759" s="25" t="str">
        <f>IFERROR(MID($D2759,19,7)+0,"")</f>
        <v/>
      </c>
      <c r="L2759" s="25" t="str">
        <f>IFERROR(MID($D2759,28,7)+0,"")</f>
        <v/>
      </c>
      <c r="M2759" s="25" t="str">
        <f>IF(IFERROR(MID($Q2759,1,7)+0,"")&lt;1130000,IF(INDEX(C:C,MATCH(LEFT(Q2759,7)+0,I:I,0))&lt;1130000,"",INDEX(C:C,MATCH(LEFT(Q2759,7)+0,I:I,0))),IFERROR(MID($Q2759,1,7)+0,""))</f>
        <v/>
      </c>
      <c r="N2759" s="25" t="str">
        <f>IF(IFERROR(MID($Q2759,10,7)+0,"")&lt;1130000,"",IFERROR(MID($Q2759,10,7)+0,""))</f>
        <v/>
      </c>
      <c r="O2759" s="25" t="str">
        <f>IF(IFERROR(MID($Q2759,19,7)+0,"")&lt;1130000,"",IFERROR(MID($Q2759,19,7)+0,""))</f>
        <v/>
      </c>
      <c r="P2759" s="25" t="str">
        <f>IF(M2759="","",IF(N2759="",M2759,M2759&amp;", "&amp;N2759))</f>
        <v/>
      </c>
      <c r="Q2759" s="23"/>
      <c r="R2759" s="23"/>
      <c r="S2759" s="35" t="s">
        <v>160</v>
      </c>
      <c r="T2759" s="34" t="s">
        <v>24</v>
      </c>
      <c r="U2759" s="185">
        <v>12023</v>
      </c>
      <c r="V2759" s="188">
        <v>12865</v>
      </c>
      <c r="W2759" s="189">
        <v>13766</v>
      </c>
      <c r="X2759" s="31">
        <v>15143</v>
      </c>
      <c r="Y2759" s="90">
        <f>IFERROR(ROUND(X2759/W2759-1,2),"")</f>
        <v>0.1</v>
      </c>
      <c r="Z2759" s="31" t="str">
        <f>IF(OR(S2759="VLD MLC components",S2759="VLD MLC pipes",S2759="VLD PEX components",S2759="VLD PEX pipes",S2759="VLD PHC components",S2759="VLD PHC pipes",S2759="Controls VLD"),"По запросу",X2759)</f>
        <v>По запросу</v>
      </c>
      <c r="AA2759" s="63">
        <f>ROUND(X2759/1.2,3)</f>
        <v>12619.166999999999</v>
      </c>
      <c r="AB2759" s="23">
        <v>11471.666999999999</v>
      </c>
      <c r="AC2759" s="190">
        <f>IFERROR(ROUND(AA2759/AB2759-1,2),"")</f>
        <v>0.1</v>
      </c>
      <c r="AD2759" s="25">
        <v>3.14</v>
      </c>
      <c r="AE2759" s="25">
        <v>3.0624999999999999E-2</v>
      </c>
      <c r="AF2759" s="25">
        <v>0</v>
      </c>
      <c r="AG2759" s="25" t="s">
        <v>22</v>
      </c>
      <c r="AH2759" s="25">
        <v>0</v>
      </c>
      <c r="AI2759" s="25">
        <v>0</v>
      </c>
      <c r="AJ2759" s="25" t="s">
        <v>20</v>
      </c>
      <c r="AK2759" s="22" t="s">
        <v>20</v>
      </c>
      <c r="AL2759" s="25" t="s">
        <v>20</v>
      </c>
      <c r="AM2759" s="25">
        <v>1</v>
      </c>
      <c r="AN2759" s="25">
        <v>2200</v>
      </c>
      <c r="AO2759" s="25">
        <v>1300</v>
      </c>
      <c r="AP2759" s="25">
        <v>2200</v>
      </c>
      <c r="AQ2759" s="25">
        <v>3.14</v>
      </c>
      <c r="AR2759" s="25">
        <v>6.2919999999999998</v>
      </c>
      <c r="AS2759" s="157" t="s">
        <v>22</v>
      </c>
      <c r="AT2759" s="96"/>
      <c r="AU2759" s="92" t="s">
        <v>2181</v>
      </c>
      <c r="AV2759" s="91" t="s">
        <v>152</v>
      </c>
      <c r="AW2759" s="92" t="s">
        <v>152</v>
      </c>
      <c r="AX2759" s="92" t="s">
        <v>152</v>
      </c>
      <c r="AY2759" s="91" t="s">
        <v>152</v>
      </c>
      <c r="AZ2759" s="23"/>
      <c r="BA2759" s="25">
        <v>0</v>
      </c>
      <c r="BB2759" t="s">
        <v>48</v>
      </c>
      <c r="BC2759" t="s">
        <v>2629</v>
      </c>
      <c r="BD2759" t="str">
        <f>IF(Z2759=BC2759,"OK")</f>
        <v>OK</v>
      </c>
      <c r="BE2759">
        <v>3.14</v>
      </c>
      <c r="BF2759">
        <v>3.0624999999999999E-2</v>
      </c>
      <c r="BG2759">
        <v>2200</v>
      </c>
      <c r="BH2759">
        <v>1300</v>
      </c>
      <c r="BI2759">
        <v>2200</v>
      </c>
      <c r="BJ2759">
        <v>0</v>
      </c>
      <c r="BK2759">
        <v>0</v>
      </c>
      <c r="BL2759" t="str">
        <f>IF(ABS(AN2759*AO2759*AP2759/1000000000/AR2759-1)&lt;0.1,"OK","NO")</f>
        <v>OK</v>
      </c>
      <c r="BN2759" s="183"/>
    </row>
    <row r="2760" spans="1:66" x14ac:dyDescent="0.25">
      <c r="A2760" s="51"/>
      <c r="B2760" s="94">
        <v>2747</v>
      </c>
      <c r="C2760" s="43">
        <v>1136781</v>
      </c>
      <c r="D2760" s="37">
        <v>1095729</v>
      </c>
      <c r="E2760" s="36" t="s">
        <v>3042</v>
      </c>
      <c r="F2760" s="151" t="s">
        <v>21</v>
      </c>
      <c r="G2760" s="28" t="s">
        <v>2182</v>
      </c>
      <c r="H2760" s="46" t="str">
        <f>IFERROR(IFERROR(IF(SEARCH("Usystems",$E2760)&gt;0,"Usystems"),IF(SEARCH("RIIFO",$E2760)&gt;0,"RIIFO","Uponor")),"Uponor")</f>
        <v>Usystems</v>
      </c>
      <c r="I2760" s="25">
        <f>IFERROR(MID($D2760,1,7)+0,"")</f>
        <v>1095729</v>
      </c>
      <c r="J2760" s="25" t="str">
        <f>IFERROR(MID($D2760,10,7)+0,"")</f>
        <v/>
      </c>
      <c r="K2760" s="25" t="str">
        <f>IFERROR(MID($D2760,19,7)+0,"")</f>
        <v/>
      </c>
      <c r="L2760" s="25" t="str">
        <f>IFERROR(MID($D2760,28,7)+0,"")</f>
        <v/>
      </c>
      <c r="M2760" s="25" t="str">
        <f>IF(IFERROR(MID($Q2760,1,7)+0,"")&lt;1130000,IF(INDEX(C:C,MATCH(LEFT(Q2760,7)+0,I:I,0))&lt;1130000,"",INDEX(C:C,MATCH(LEFT(Q2760,7)+0,I:I,0))),IFERROR(MID($Q2760,1,7)+0,""))</f>
        <v/>
      </c>
      <c r="N2760" s="25" t="str">
        <f>IF(IFERROR(MID($Q2760,10,7)+0,"")&lt;1130000,"",IFERROR(MID($Q2760,10,7)+0,""))</f>
        <v/>
      </c>
      <c r="O2760" s="25" t="str">
        <f>IF(IFERROR(MID($Q2760,19,7)+0,"")&lt;1130000,"",IFERROR(MID($Q2760,19,7)+0,""))</f>
        <v/>
      </c>
      <c r="P2760" s="25" t="str">
        <f>IF(M2760="","",IF(N2760="",M2760,M2760&amp;", "&amp;N2760))</f>
        <v/>
      </c>
      <c r="Q2760" s="23"/>
      <c r="R2760" s="23"/>
      <c r="S2760" s="35" t="s">
        <v>160</v>
      </c>
      <c r="T2760" s="34" t="s">
        <v>24</v>
      </c>
      <c r="U2760" s="185">
        <v>13959</v>
      </c>
      <c r="V2760" s="188">
        <v>14936</v>
      </c>
      <c r="W2760" s="189">
        <v>15982</v>
      </c>
      <c r="X2760" s="31">
        <v>17580</v>
      </c>
      <c r="Y2760" s="90">
        <f>IFERROR(ROUND(X2760/W2760-1,2),"")</f>
        <v>0.1</v>
      </c>
      <c r="Z2760" s="31" t="str">
        <f>IF(OR(S2760="VLD MLC components",S2760="VLD MLC pipes",S2760="VLD PEX components",S2760="VLD PEX pipes",S2760="VLD PHC components",S2760="VLD PHC pipes",S2760="Controls VLD"),"По запросу",X2760)</f>
        <v>По запросу</v>
      </c>
      <c r="AA2760" s="63">
        <f>ROUND(X2760/1.2,3)</f>
        <v>14650</v>
      </c>
      <c r="AB2760" s="23">
        <v>13318.333000000001</v>
      </c>
      <c r="AC2760" s="190">
        <f>IFERROR(ROUND(AA2760/AB2760-1,2),"")</f>
        <v>0.1</v>
      </c>
      <c r="AD2760" s="25">
        <v>5.24</v>
      </c>
      <c r="AE2760" s="25">
        <v>0.04</v>
      </c>
      <c r="AF2760" s="25">
        <v>62</v>
      </c>
      <c r="AG2760" s="25">
        <v>62</v>
      </c>
      <c r="AH2760" s="25">
        <v>0</v>
      </c>
      <c r="AI2760" s="25">
        <v>0</v>
      </c>
      <c r="AJ2760" s="25" t="s">
        <v>20</v>
      </c>
      <c r="AK2760" s="22" t="s">
        <v>20</v>
      </c>
      <c r="AL2760" s="25" t="s">
        <v>20</v>
      </c>
      <c r="AM2760" s="25">
        <v>1</v>
      </c>
      <c r="AN2760" s="25">
        <v>2400</v>
      </c>
      <c r="AO2760" s="25">
        <v>1500</v>
      </c>
      <c r="AP2760" s="25">
        <v>2400</v>
      </c>
      <c r="AQ2760" s="25">
        <v>5.24</v>
      </c>
      <c r="AR2760" s="25">
        <v>8.64</v>
      </c>
      <c r="AS2760" s="157" t="s">
        <v>22</v>
      </c>
      <c r="AT2760" s="96"/>
      <c r="AU2760" s="92" t="s">
        <v>2181</v>
      </c>
      <c r="AV2760" s="91" t="s">
        <v>152</v>
      </c>
      <c r="AW2760" s="92" t="s">
        <v>152</v>
      </c>
      <c r="AX2760" s="92" t="s">
        <v>152</v>
      </c>
      <c r="AY2760" s="91" t="s">
        <v>152</v>
      </c>
      <c r="AZ2760" s="23"/>
      <c r="BA2760" s="25">
        <v>0</v>
      </c>
      <c r="BB2760" t="s">
        <v>48</v>
      </c>
      <c r="BC2760" t="s">
        <v>2629</v>
      </c>
      <c r="BD2760" t="str">
        <f>IF(Z2760=BC2760,"OK")</f>
        <v>OK</v>
      </c>
      <c r="BE2760">
        <v>5.24</v>
      </c>
      <c r="BF2760">
        <v>0.04</v>
      </c>
      <c r="BG2760">
        <v>2400</v>
      </c>
      <c r="BH2760">
        <v>1500</v>
      </c>
      <c r="BI2760">
        <v>2400</v>
      </c>
      <c r="BJ2760">
        <v>0</v>
      </c>
      <c r="BK2760">
        <v>0</v>
      </c>
      <c r="BL2760" t="str">
        <f>IF(ABS(AN2760*AO2760*AP2760/1000000000/AR2760-1)&lt;0.1,"OK","NO")</f>
        <v>OK</v>
      </c>
      <c r="BN2760" s="183"/>
    </row>
    <row r="2761" spans="1:66" ht="25.5" x14ac:dyDescent="0.25">
      <c r="A2761" s="51"/>
      <c r="B2761" s="94">
        <v>2748</v>
      </c>
      <c r="C2761" s="43">
        <v>1136086</v>
      </c>
      <c r="D2761" s="25">
        <v>1095730</v>
      </c>
      <c r="E2761" s="36" t="s">
        <v>3041</v>
      </c>
      <c r="F2761" s="151" t="s">
        <v>655</v>
      </c>
      <c r="G2761" s="28" t="s">
        <v>2182</v>
      </c>
      <c r="H2761" s="46" t="str">
        <f>IFERROR(IFERROR(IF(SEARCH("Usystems",$E2761)&gt;0,"Usystems"),IF(SEARCH("RIIFO",$E2761)&gt;0,"RIIFO","Uponor")),"Uponor")</f>
        <v>Usystems</v>
      </c>
      <c r="I2761" s="25">
        <f>IFERROR(MID($D2761,1,7)+0,"")</f>
        <v>1095730</v>
      </c>
      <c r="J2761" s="25" t="str">
        <f>IFERROR(MID($D2761,10,7)+0,"")</f>
        <v/>
      </c>
      <c r="K2761" s="25" t="str">
        <f>IFERROR(MID($D2761,19,7)+0,"")</f>
        <v/>
      </c>
      <c r="L2761" s="25" t="str">
        <f>IFERROR(MID($D2761,28,7)+0,"")</f>
        <v/>
      </c>
      <c r="M2761" s="25" t="str">
        <f>IF(IFERROR(MID($Q2761,1,7)+0,"")&lt;1130000,IF(INDEX(C:C,MATCH(LEFT(Q2761,7)+0,I:I,0))&lt;1130000,"",INDEX(C:C,MATCH(LEFT(Q2761,7)+0,I:I,0))),IFERROR(MID($Q2761,1,7)+0,""))</f>
        <v/>
      </c>
      <c r="N2761" s="25" t="str">
        <f>IF(IFERROR(MID($Q2761,10,7)+0,"")&lt;1130000,"",IFERROR(MID($Q2761,10,7)+0,""))</f>
        <v/>
      </c>
      <c r="O2761" s="25" t="str">
        <f>IF(IFERROR(MID($Q2761,19,7)+0,"")&lt;1130000,"",IFERROR(MID($Q2761,19,7)+0,""))</f>
        <v/>
      </c>
      <c r="P2761" s="25" t="str">
        <f>IF(M2761="","",IF(N2761="",M2761,M2761&amp;", "&amp;N2761))</f>
        <v/>
      </c>
      <c r="Q2761" s="25"/>
      <c r="R2761" s="25"/>
      <c r="S2761" s="35" t="s">
        <v>67</v>
      </c>
      <c r="T2761" s="34" t="s">
        <v>24</v>
      </c>
      <c r="U2761" s="185">
        <v>7300</v>
      </c>
      <c r="V2761" s="188">
        <v>7811</v>
      </c>
      <c r="W2761" s="189">
        <v>8358</v>
      </c>
      <c r="X2761" s="31">
        <v>9194</v>
      </c>
      <c r="Y2761" s="90">
        <f>IFERROR(ROUND(X2761/W2761-1,2),"")</f>
        <v>0.1</v>
      </c>
      <c r="Z2761" s="31">
        <f>IF(OR(S2761="VLD MLC components",S2761="VLD MLC pipes",S2761="VLD PEX components",S2761="VLD PEX pipes",S2761="VLD PHC components",S2761="VLD PHC pipes",S2761="Controls VLD"),"По запросу",X2761)</f>
        <v>9194</v>
      </c>
      <c r="AA2761" s="63">
        <f>ROUND(X2761/1.2,3)</f>
        <v>7661.6670000000004</v>
      </c>
      <c r="AB2761" s="23">
        <v>6965</v>
      </c>
      <c r="AC2761" s="190">
        <f>IFERROR(ROUND(AA2761/AB2761-1,2),"")</f>
        <v>0.1</v>
      </c>
      <c r="AD2761" s="25">
        <v>1.1399999999999999</v>
      </c>
      <c r="AE2761" s="25">
        <v>1.9599999999999999E-2</v>
      </c>
      <c r="AF2761" s="25">
        <v>260</v>
      </c>
      <c r="AG2761" s="25">
        <v>213</v>
      </c>
      <c r="AH2761" s="25">
        <v>336</v>
      </c>
      <c r="AI2761" s="25">
        <v>134</v>
      </c>
      <c r="AJ2761" s="25" t="s">
        <v>20</v>
      </c>
      <c r="AK2761" s="22" t="s">
        <v>20</v>
      </c>
      <c r="AL2761" s="25" t="s">
        <v>20</v>
      </c>
      <c r="AM2761" s="25">
        <v>1</v>
      </c>
      <c r="AN2761" s="25">
        <v>1600</v>
      </c>
      <c r="AO2761" s="25">
        <v>700</v>
      </c>
      <c r="AP2761" s="25">
        <v>1600</v>
      </c>
      <c r="AQ2761" s="25">
        <v>1.1399999999999999</v>
      </c>
      <c r="AR2761" s="25">
        <v>1.792</v>
      </c>
      <c r="AS2761" s="157">
        <v>37</v>
      </c>
      <c r="AT2761" s="93"/>
      <c r="AU2761" s="92" t="s">
        <v>2181</v>
      </c>
      <c r="AV2761" s="91" t="s">
        <v>152</v>
      </c>
      <c r="AW2761" s="92" t="s">
        <v>152</v>
      </c>
      <c r="AX2761" s="92" t="s">
        <v>152</v>
      </c>
      <c r="AY2761" s="91" t="s">
        <v>152</v>
      </c>
      <c r="AZ2761" s="23"/>
      <c r="BA2761" s="25" t="s">
        <v>3040</v>
      </c>
      <c r="BB2761" t="s">
        <v>25</v>
      </c>
      <c r="BC2761">
        <v>9194</v>
      </c>
      <c r="BD2761" t="str">
        <f>IF(Z2761=BC2761,"OK")</f>
        <v>OK</v>
      </c>
      <c r="BE2761">
        <v>1.1399999999999999</v>
      </c>
      <c r="BF2761">
        <v>1.9599999999999999E-2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 t="str">
        <f>IF(ABS(AN2761*AO2761*AP2761/1000000000/AR2761-1)&lt;0.1,"OK","NO")</f>
        <v>OK</v>
      </c>
      <c r="BN2761" s="183"/>
    </row>
    <row r="2762" spans="1:66" ht="25.5" x14ac:dyDescent="0.25">
      <c r="A2762" s="51"/>
      <c r="B2762" s="94">
        <v>2749</v>
      </c>
      <c r="C2762" s="43">
        <v>1136782</v>
      </c>
      <c r="D2762" s="37">
        <v>1095732</v>
      </c>
      <c r="E2762" s="36" t="s">
        <v>3039</v>
      </c>
      <c r="F2762" s="151" t="s">
        <v>655</v>
      </c>
      <c r="G2762" s="28" t="s">
        <v>2182</v>
      </c>
      <c r="H2762" s="46" t="str">
        <f>IFERROR(IFERROR(IF(SEARCH("Usystems",$E2762)&gt;0,"Usystems"),IF(SEARCH("RIIFO",$E2762)&gt;0,"RIIFO","Uponor")),"Uponor")</f>
        <v>Usystems</v>
      </c>
      <c r="I2762" s="25">
        <f>IFERROR(MID($D2762,1,7)+0,"")</f>
        <v>1095732</v>
      </c>
      <c r="J2762" s="25" t="str">
        <f>IFERROR(MID($D2762,10,7)+0,"")</f>
        <v/>
      </c>
      <c r="K2762" s="25" t="str">
        <f>IFERROR(MID($D2762,19,7)+0,"")</f>
        <v/>
      </c>
      <c r="L2762" s="25" t="str">
        <f>IFERROR(MID($D2762,28,7)+0,"")</f>
        <v/>
      </c>
      <c r="M2762" s="25" t="str">
        <f>IF(IFERROR(MID($Q2762,1,7)+0,"")&lt;1130000,IF(INDEX(C:C,MATCH(LEFT(Q2762,7)+0,I:I,0))&lt;1130000,"",INDEX(C:C,MATCH(LEFT(Q2762,7)+0,I:I,0))),IFERROR(MID($Q2762,1,7)+0,""))</f>
        <v/>
      </c>
      <c r="N2762" s="25" t="str">
        <f>IF(IFERROR(MID($Q2762,10,7)+0,"")&lt;1130000,"",IFERROR(MID($Q2762,10,7)+0,""))</f>
        <v/>
      </c>
      <c r="O2762" s="25" t="str">
        <f>IF(IFERROR(MID($Q2762,19,7)+0,"")&lt;1130000,"",IFERROR(MID($Q2762,19,7)+0,""))</f>
        <v/>
      </c>
      <c r="P2762" s="25" t="str">
        <f>IF(M2762="","",IF(N2762="",M2762,M2762&amp;", "&amp;N2762))</f>
        <v/>
      </c>
      <c r="Q2762" s="23"/>
      <c r="R2762" s="23"/>
      <c r="S2762" s="35" t="s">
        <v>67</v>
      </c>
      <c r="T2762" s="34" t="s">
        <v>24</v>
      </c>
      <c r="U2762" s="185">
        <v>7610</v>
      </c>
      <c r="V2762" s="188">
        <v>8143</v>
      </c>
      <c r="W2762" s="189">
        <v>8713</v>
      </c>
      <c r="X2762" s="31">
        <v>9584</v>
      </c>
      <c r="Y2762" s="90">
        <f>IFERROR(ROUND(X2762/W2762-1,2),"")</f>
        <v>0.1</v>
      </c>
      <c r="Z2762" s="31">
        <f>IF(OR(S2762="VLD MLC components",S2762="VLD MLC pipes",S2762="VLD PEX components",S2762="VLD PEX pipes",S2762="VLD PHC components",S2762="VLD PHC pipes",S2762="Controls VLD"),"По запросу",X2762)</f>
        <v>9584</v>
      </c>
      <c r="AA2762" s="63">
        <f>ROUND(X2762/1.2,3)</f>
        <v>7986.6670000000004</v>
      </c>
      <c r="AB2762" s="23">
        <v>7260.8329999999996</v>
      </c>
      <c r="AC2762" s="190">
        <f>IFERROR(ROUND(AA2762/AB2762-1,2),"")</f>
        <v>0.1</v>
      </c>
      <c r="AD2762" s="25">
        <v>1.2</v>
      </c>
      <c r="AE2762" s="25">
        <v>1.9599999999999999E-2</v>
      </c>
      <c r="AF2762" s="25">
        <v>504</v>
      </c>
      <c r="AG2762" s="25">
        <v>240</v>
      </c>
      <c r="AH2762" s="25">
        <v>517</v>
      </c>
      <c r="AI2762" s="25">
        <v>231</v>
      </c>
      <c r="AJ2762" s="25" t="s">
        <v>20</v>
      </c>
      <c r="AK2762" s="22" t="s">
        <v>20</v>
      </c>
      <c r="AL2762" s="25" t="s">
        <v>20</v>
      </c>
      <c r="AM2762" s="25">
        <v>1</v>
      </c>
      <c r="AN2762" s="25">
        <v>2250</v>
      </c>
      <c r="AO2762" s="25">
        <v>1400</v>
      </c>
      <c r="AP2762" s="25">
        <v>2250</v>
      </c>
      <c r="AQ2762" s="25">
        <v>1.2</v>
      </c>
      <c r="AR2762" s="25">
        <v>7.0875000000000004</v>
      </c>
      <c r="AS2762" s="157">
        <v>0</v>
      </c>
      <c r="AT2762" s="96"/>
      <c r="AU2762" s="92" t="s">
        <v>2181</v>
      </c>
      <c r="AV2762" s="91" t="s">
        <v>152</v>
      </c>
      <c r="AW2762" s="92" t="s">
        <v>152</v>
      </c>
      <c r="AX2762" s="92" t="s">
        <v>152</v>
      </c>
      <c r="AY2762" s="91" t="s">
        <v>152</v>
      </c>
      <c r="AZ2762" s="23"/>
      <c r="BA2762" s="25" t="s">
        <v>3038</v>
      </c>
      <c r="BB2762" t="s">
        <v>25</v>
      </c>
      <c r="BC2762">
        <v>9584</v>
      </c>
      <c r="BD2762" t="str">
        <f>IF(Z2762=BC2762,"OK")</f>
        <v>OK</v>
      </c>
      <c r="BE2762">
        <v>1.2</v>
      </c>
      <c r="BF2762">
        <v>1.9599999999999999E-2</v>
      </c>
      <c r="BG2762">
        <v>2250</v>
      </c>
      <c r="BH2762">
        <v>1400</v>
      </c>
      <c r="BI2762">
        <v>2250</v>
      </c>
      <c r="BJ2762">
        <v>0</v>
      </c>
      <c r="BK2762">
        <v>0</v>
      </c>
      <c r="BL2762" t="str">
        <f>IF(ABS(AN2762*AO2762*AP2762/1000000000/AR2762-1)&lt;0.1,"OK","NO")</f>
        <v>OK</v>
      </c>
      <c r="BN2762" s="183"/>
    </row>
    <row r="2763" spans="1:66" ht="25.5" x14ac:dyDescent="0.25">
      <c r="A2763" s="51"/>
      <c r="B2763" s="94">
        <v>2750</v>
      </c>
      <c r="C2763" s="43">
        <v>1136783</v>
      </c>
      <c r="D2763" s="37">
        <v>1095734</v>
      </c>
      <c r="E2763" s="36" t="s">
        <v>3037</v>
      </c>
      <c r="F2763" s="151" t="s">
        <v>21</v>
      </c>
      <c r="G2763" s="28" t="s">
        <v>2182</v>
      </c>
      <c r="H2763" s="46" t="str">
        <f>IFERROR(IFERROR(IF(SEARCH("Usystems",$E2763)&gt;0,"Usystems"),IF(SEARCH("RIIFO",$E2763)&gt;0,"RIIFO","Uponor")),"Uponor")</f>
        <v>Usystems</v>
      </c>
      <c r="I2763" s="25">
        <f>IFERROR(MID($D2763,1,7)+0,"")</f>
        <v>1095734</v>
      </c>
      <c r="J2763" s="25" t="str">
        <f>IFERROR(MID($D2763,10,7)+0,"")</f>
        <v/>
      </c>
      <c r="K2763" s="25" t="str">
        <f>IFERROR(MID($D2763,19,7)+0,"")</f>
        <v/>
      </c>
      <c r="L2763" s="25" t="str">
        <f>IFERROR(MID($D2763,28,7)+0,"")</f>
        <v/>
      </c>
      <c r="M2763" s="25" t="str">
        <f>IF(IFERROR(MID($Q2763,1,7)+0,"")&lt;1130000,IF(INDEX(C:C,MATCH(LEFT(Q2763,7)+0,I:I,0))&lt;1130000,"",INDEX(C:C,MATCH(LEFT(Q2763,7)+0,I:I,0))),IFERROR(MID($Q2763,1,7)+0,""))</f>
        <v/>
      </c>
      <c r="N2763" s="25" t="str">
        <f>IF(IFERROR(MID($Q2763,10,7)+0,"")&lt;1130000,"",IFERROR(MID($Q2763,10,7)+0,""))</f>
        <v/>
      </c>
      <c r="O2763" s="25" t="str">
        <f>IF(IFERROR(MID($Q2763,19,7)+0,"")&lt;1130000,"",IFERROR(MID($Q2763,19,7)+0,""))</f>
        <v/>
      </c>
      <c r="P2763" s="25" t="str">
        <f>IF(M2763="","",IF(N2763="",M2763,M2763&amp;", "&amp;N2763))</f>
        <v/>
      </c>
      <c r="Q2763" s="23"/>
      <c r="R2763" s="23"/>
      <c r="S2763" s="35" t="s">
        <v>67</v>
      </c>
      <c r="T2763" s="34" t="s">
        <v>24</v>
      </c>
      <c r="U2763" s="185">
        <v>7687</v>
      </c>
      <c r="V2763" s="188">
        <v>8225</v>
      </c>
      <c r="W2763" s="189">
        <v>8801</v>
      </c>
      <c r="X2763" s="31">
        <v>9681</v>
      </c>
      <c r="Y2763" s="90">
        <f>IFERROR(ROUND(X2763/W2763-1,2),"")</f>
        <v>0.1</v>
      </c>
      <c r="Z2763" s="31">
        <f>IF(OR(S2763="VLD MLC components",S2763="VLD MLC pipes",S2763="VLD PEX components",S2763="VLD PEX pipes",S2763="VLD PHC components",S2763="VLD PHC pipes",S2763="Controls VLD"),"По запросу",X2763)</f>
        <v>9681</v>
      </c>
      <c r="AA2763" s="63">
        <f>ROUND(X2763/1.2,3)</f>
        <v>8067.5</v>
      </c>
      <c r="AB2763" s="23">
        <v>7334.1670000000004</v>
      </c>
      <c r="AC2763" s="190">
        <f>IFERROR(ROUND(AA2763/AB2763-1,2),"")</f>
        <v>0.1</v>
      </c>
      <c r="AD2763" s="25">
        <v>1.5</v>
      </c>
      <c r="AE2763" s="25">
        <v>1.9599999999999999E-2</v>
      </c>
      <c r="AF2763" s="25">
        <v>298</v>
      </c>
      <c r="AG2763" s="25">
        <v>238</v>
      </c>
      <c r="AH2763" s="25">
        <v>246</v>
      </c>
      <c r="AI2763" s="25">
        <v>114</v>
      </c>
      <c r="AJ2763" s="25" t="s">
        <v>20</v>
      </c>
      <c r="AK2763" s="22" t="s">
        <v>20</v>
      </c>
      <c r="AL2763" s="25" t="s">
        <v>20</v>
      </c>
      <c r="AM2763" s="25">
        <v>1</v>
      </c>
      <c r="AN2763" s="25">
        <v>2250</v>
      </c>
      <c r="AO2763" s="25">
        <v>1400</v>
      </c>
      <c r="AP2763" s="25">
        <v>2250</v>
      </c>
      <c r="AQ2763" s="25">
        <v>1.5</v>
      </c>
      <c r="AR2763" s="25">
        <v>7.0875000000000004</v>
      </c>
      <c r="AS2763" s="157">
        <v>25</v>
      </c>
      <c r="AT2763" s="96"/>
      <c r="AU2763" s="92" t="s">
        <v>2181</v>
      </c>
      <c r="AV2763" s="91" t="s">
        <v>152</v>
      </c>
      <c r="AW2763" s="92" t="s">
        <v>152</v>
      </c>
      <c r="AX2763" s="92" t="s">
        <v>152</v>
      </c>
      <c r="AY2763" s="91" t="s">
        <v>152</v>
      </c>
      <c r="AZ2763" s="23"/>
      <c r="BA2763" s="25" t="s">
        <v>3036</v>
      </c>
      <c r="BB2763" t="s">
        <v>25</v>
      </c>
      <c r="BC2763">
        <v>9681</v>
      </c>
      <c r="BD2763" t="str">
        <f>IF(Z2763=BC2763,"OK")</f>
        <v>OK</v>
      </c>
      <c r="BE2763">
        <v>1.5</v>
      </c>
      <c r="BF2763">
        <v>1.9599999999999999E-2</v>
      </c>
      <c r="BG2763">
        <v>2250</v>
      </c>
      <c r="BH2763">
        <v>1400</v>
      </c>
      <c r="BI2763">
        <v>2250</v>
      </c>
      <c r="BJ2763">
        <v>0</v>
      </c>
      <c r="BK2763">
        <v>0</v>
      </c>
      <c r="BL2763" t="str">
        <f>IF(ABS(AN2763*AO2763*AP2763/1000000000/AR2763-1)&lt;0.1,"OK","NO")</f>
        <v>OK</v>
      </c>
      <c r="BN2763" s="183"/>
    </row>
    <row r="2764" spans="1:66" ht="25.5" x14ac:dyDescent="0.25">
      <c r="A2764" s="51"/>
      <c r="B2764" s="94">
        <v>2751</v>
      </c>
      <c r="C2764" s="43">
        <v>1136784</v>
      </c>
      <c r="D2764" s="37">
        <v>1095736</v>
      </c>
      <c r="E2764" s="36" t="s">
        <v>3035</v>
      </c>
      <c r="F2764" s="151" t="s">
        <v>21</v>
      </c>
      <c r="G2764" s="28" t="s">
        <v>2182</v>
      </c>
      <c r="H2764" s="46" t="str">
        <f>IFERROR(IFERROR(IF(SEARCH("Usystems",$E2764)&gt;0,"Usystems"),IF(SEARCH("RIIFO",$E2764)&gt;0,"RIIFO","Uponor")),"Uponor")</f>
        <v>Usystems</v>
      </c>
      <c r="I2764" s="25">
        <f>IFERROR(MID($D2764,1,7)+0,"")</f>
        <v>1095736</v>
      </c>
      <c r="J2764" s="25" t="str">
        <f>IFERROR(MID($D2764,10,7)+0,"")</f>
        <v/>
      </c>
      <c r="K2764" s="25" t="str">
        <f>IFERROR(MID($D2764,19,7)+0,"")</f>
        <v/>
      </c>
      <c r="L2764" s="25" t="str">
        <f>IFERROR(MID($D2764,28,7)+0,"")</f>
        <v/>
      </c>
      <c r="M2764" s="25" t="str">
        <f>IF(IFERROR(MID($Q2764,1,7)+0,"")&lt;1130000,IF(INDEX(C:C,MATCH(LEFT(Q2764,7)+0,I:I,0))&lt;1130000,"",INDEX(C:C,MATCH(LEFT(Q2764,7)+0,I:I,0))),IFERROR(MID($Q2764,1,7)+0,""))</f>
        <v/>
      </c>
      <c r="N2764" s="25" t="str">
        <f>IF(IFERROR(MID($Q2764,10,7)+0,"")&lt;1130000,"",IFERROR(MID($Q2764,10,7)+0,""))</f>
        <v/>
      </c>
      <c r="O2764" s="25" t="str">
        <f>IF(IFERROR(MID($Q2764,19,7)+0,"")&lt;1130000,"",IFERROR(MID($Q2764,19,7)+0,""))</f>
        <v/>
      </c>
      <c r="P2764" s="25" t="str">
        <f>IF(M2764="","",IF(N2764="",M2764,M2764&amp;", "&amp;N2764))</f>
        <v/>
      </c>
      <c r="Q2764" s="23"/>
      <c r="R2764" s="23"/>
      <c r="S2764" s="35" t="s">
        <v>160</v>
      </c>
      <c r="T2764" s="34" t="s">
        <v>24</v>
      </c>
      <c r="U2764" s="185">
        <v>9775</v>
      </c>
      <c r="V2764" s="188">
        <v>10459</v>
      </c>
      <c r="W2764" s="189">
        <v>11191</v>
      </c>
      <c r="X2764" s="31">
        <v>12310</v>
      </c>
      <c r="Y2764" s="90">
        <f>IFERROR(ROUND(X2764/W2764-1,2),"")</f>
        <v>0.1</v>
      </c>
      <c r="Z2764" s="31" t="str">
        <f>IF(OR(S2764="VLD MLC components",S2764="VLD MLC pipes",S2764="VLD PEX components",S2764="VLD PEX pipes",S2764="VLD PHC components",S2764="VLD PHC pipes",S2764="Controls VLD"),"По запросу",X2764)</f>
        <v>По запросу</v>
      </c>
      <c r="AA2764" s="63">
        <f>ROUND(X2764/1.2,3)</f>
        <v>10258.333000000001</v>
      </c>
      <c r="AB2764" s="23">
        <v>9325.8330000000005</v>
      </c>
      <c r="AC2764" s="190">
        <f>IFERROR(ROUND(AA2764/AB2764-1,2),"")</f>
        <v>0.1</v>
      </c>
      <c r="AD2764" s="25">
        <v>1.7</v>
      </c>
      <c r="AE2764" s="25">
        <v>1.9599999999999999E-2</v>
      </c>
      <c r="AF2764" s="25">
        <v>13</v>
      </c>
      <c r="AG2764" s="25">
        <v>66</v>
      </c>
      <c r="AH2764" s="25">
        <v>66</v>
      </c>
      <c r="AI2764" s="25">
        <v>107</v>
      </c>
      <c r="AJ2764" s="25" t="s">
        <v>20</v>
      </c>
      <c r="AK2764" s="22" t="s">
        <v>20</v>
      </c>
      <c r="AL2764" s="25" t="s">
        <v>20</v>
      </c>
      <c r="AM2764" s="25">
        <v>1</v>
      </c>
      <c r="AN2764" s="25">
        <v>2250</v>
      </c>
      <c r="AO2764" s="25">
        <v>1400</v>
      </c>
      <c r="AP2764" s="25">
        <v>2250</v>
      </c>
      <c r="AQ2764" s="25">
        <v>1.7</v>
      </c>
      <c r="AR2764" s="25">
        <v>7.0875000000000004</v>
      </c>
      <c r="AS2764" s="157">
        <v>107</v>
      </c>
      <c r="AT2764" s="96"/>
      <c r="AU2764" s="92" t="s">
        <v>2181</v>
      </c>
      <c r="AV2764" s="91" t="s">
        <v>152</v>
      </c>
      <c r="AW2764" s="92" t="s">
        <v>152</v>
      </c>
      <c r="AX2764" s="92" t="s">
        <v>152</v>
      </c>
      <c r="AY2764" s="91" t="s">
        <v>152</v>
      </c>
      <c r="AZ2764" s="23"/>
      <c r="BA2764" s="25" t="s">
        <v>3034</v>
      </c>
      <c r="BB2764" t="s">
        <v>25</v>
      </c>
      <c r="BC2764" t="s">
        <v>2629</v>
      </c>
      <c r="BD2764" t="str">
        <f>IF(Z2764=BC2764,"OK")</f>
        <v>OK</v>
      </c>
      <c r="BE2764">
        <v>1.7</v>
      </c>
      <c r="BF2764">
        <v>1.9599999999999999E-2</v>
      </c>
      <c r="BG2764">
        <v>2250</v>
      </c>
      <c r="BH2764">
        <v>1400</v>
      </c>
      <c r="BI2764">
        <v>2250</v>
      </c>
      <c r="BJ2764">
        <v>0</v>
      </c>
      <c r="BK2764">
        <v>0</v>
      </c>
      <c r="BL2764" t="str">
        <f>IF(ABS(AN2764*AO2764*AP2764/1000000000/AR2764-1)&lt;0.1,"OK","NO")</f>
        <v>OK</v>
      </c>
      <c r="BN2764" s="183"/>
    </row>
    <row r="2765" spans="1:66" ht="25.5" x14ac:dyDescent="0.25">
      <c r="A2765" s="51"/>
      <c r="B2765" s="94">
        <v>2752</v>
      </c>
      <c r="C2765" s="43">
        <v>1136785</v>
      </c>
      <c r="D2765" s="37">
        <v>1095737</v>
      </c>
      <c r="E2765" s="36" t="s">
        <v>3033</v>
      </c>
      <c r="F2765" s="151" t="s">
        <v>21</v>
      </c>
      <c r="G2765" s="102" t="s">
        <v>2182</v>
      </c>
      <c r="H2765" s="46" t="str">
        <f>IFERROR(IFERROR(IF(SEARCH("Usystems",$E2765)&gt;0,"Usystems"),IF(SEARCH("RIIFO",$E2765)&gt;0,"RIIFO","Uponor")),"Uponor")</f>
        <v>Usystems</v>
      </c>
      <c r="I2765" s="25">
        <f>IFERROR(MID($D2765,1,7)+0,"")</f>
        <v>1095737</v>
      </c>
      <c r="J2765" s="25" t="str">
        <f>IFERROR(MID($D2765,10,7)+0,"")</f>
        <v/>
      </c>
      <c r="K2765" s="25" t="str">
        <f>IFERROR(MID($D2765,19,7)+0,"")</f>
        <v/>
      </c>
      <c r="L2765" s="25" t="str">
        <f>IFERROR(MID($D2765,28,7)+0,"")</f>
        <v/>
      </c>
      <c r="M2765" s="25" t="str">
        <f>IF(IFERROR(MID($Q2765,1,7)+0,"")&lt;1130000,IF(INDEX(C:C,MATCH(LEFT(Q2765,7)+0,I:I,0))&lt;1130000,"",INDEX(C:C,MATCH(LEFT(Q2765,7)+0,I:I,0))),IFERROR(MID($Q2765,1,7)+0,""))</f>
        <v/>
      </c>
      <c r="N2765" s="25" t="str">
        <f>IF(IFERROR(MID($Q2765,10,7)+0,"")&lt;1130000,"",IFERROR(MID($Q2765,10,7)+0,""))</f>
        <v/>
      </c>
      <c r="O2765" s="25" t="str">
        <f>IF(IFERROR(MID($Q2765,19,7)+0,"")&lt;1130000,"",IFERROR(MID($Q2765,19,7)+0,""))</f>
        <v/>
      </c>
      <c r="P2765" s="25" t="str">
        <f>IF(M2765="","",IF(N2765="",M2765,M2765&amp;", "&amp;N2765))</f>
        <v/>
      </c>
      <c r="Q2765" s="23"/>
      <c r="R2765" s="23"/>
      <c r="S2765" s="35" t="s">
        <v>160</v>
      </c>
      <c r="T2765" s="34" t="s">
        <v>24</v>
      </c>
      <c r="U2765" s="185">
        <v>11827</v>
      </c>
      <c r="V2765" s="188">
        <v>12655</v>
      </c>
      <c r="W2765" s="189">
        <v>13541</v>
      </c>
      <c r="X2765" s="31">
        <v>14895</v>
      </c>
      <c r="Y2765" s="90">
        <f>IFERROR(ROUND(X2765/W2765-1,2),"")</f>
        <v>0.1</v>
      </c>
      <c r="Z2765" s="31" t="str">
        <f>IF(OR(S2765="VLD MLC components",S2765="VLD MLC pipes",S2765="VLD PEX components",S2765="VLD PEX pipes",S2765="VLD PHC components",S2765="VLD PHC pipes",S2765="Controls VLD"),"По запросу",X2765)</f>
        <v>По запросу</v>
      </c>
      <c r="AA2765" s="63">
        <f>ROUND(X2765/1.2,3)</f>
        <v>12412.5</v>
      </c>
      <c r="AB2765" s="23">
        <v>11284.166999999999</v>
      </c>
      <c r="AC2765" s="190">
        <f>IFERROR(ROUND(AA2765/AB2765-1,2),"")</f>
        <v>0.1</v>
      </c>
      <c r="AD2765" s="25">
        <v>2.1</v>
      </c>
      <c r="AE2765" s="25">
        <v>1.9599999999999999E-2</v>
      </c>
      <c r="AF2765" s="25">
        <v>365</v>
      </c>
      <c r="AG2765" s="25">
        <v>367</v>
      </c>
      <c r="AH2765" s="25">
        <v>269</v>
      </c>
      <c r="AI2765" s="25">
        <v>274</v>
      </c>
      <c r="AJ2765" s="25" t="s">
        <v>20</v>
      </c>
      <c r="AK2765" s="22" t="s">
        <v>20</v>
      </c>
      <c r="AL2765" s="25" t="s">
        <v>20</v>
      </c>
      <c r="AM2765" s="25">
        <v>1</v>
      </c>
      <c r="AN2765" s="25">
        <v>2250</v>
      </c>
      <c r="AO2765" s="25">
        <v>1400</v>
      </c>
      <c r="AP2765" s="25">
        <v>2250</v>
      </c>
      <c r="AQ2765" s="25">
        <v>2.1</v>
      </c>
      <c r="AR2765" s="25">
        <v>7.0875000000000004</v>
      </c>
      <c r="AS2765" s="157">
        <v>51</v>
      </c>
      <c r="AT2765" s="96"/>
      <c r="AU2765" s="92" t="s">
        <v>2181</v>
      </c>
      <c r="AV2765" s="91" t="s">
        <v>152</v>
      </c>
      <c r="AW2765" s="92" t="s">
        <v>152</v>
      </c>
      <c r="AX2765" s="92" t="s">
        <v>152</v>
      </c>
      <c r="AY2765" s="91" t="s">
        <v>152</v>
      </c>
      <c r="AZ2765" s="23"/>
      <c r="BA2765" s="25" t="s">
        <v>3032</v>
      </c>
      <c r="BB2765" t="s">
        <v>25</v>
      </c>
      <c r="BC2765" t="s">
        <v>2629</v>
      </c>
      <c r="BD2765" t="str">
        <f>IF(Z2765=BC2765,"OK")</f>
        <v>OK</v>
      </c>
      <c r="BE2765">
        <v>2.1</v>
      </c>
      <c r="BF2765">
        <v>1.9599999999999999E-2</v>
      </c>
      <c r="BG2765">
        <v>2250</v>
      </c>
      <c r="BH2765">
        <v>1400</v>
      </c>
      <c r="BI2765">
        <v>2250</v>
      </c>
      <c r="BJ2765">
        <v>0</v>
      </c>
      <c r="BK2765">
        <v>0</v>
      </c>
      <c r="BL2765" t="str">
        <f>IF(ABS(AN2765*AO2765*AP2765/1000000000/AR2765-1)&lt;0.1,"OK","NO")</f>
        <v>OK</v>
      </c>
      <c r="BN2765" s="183"/>
    </row>
    <row r="2766" spans="1:66" ht="25.5" x14ac:dyDescent="0.25">
      <c r="A2766" s="51"/>
      <c r="B2766" s="94">
        <v>2753</v>
      </c>
      <c r="C2766" s="43">
        <v>1136786</v>
      </c>
      <c r="D2766" s="37">
        <v>1095738</v>
      </c>
      <c r="E2766" s="36" t="s">
        <v>3031</v>
      </c>
      <c r="F2766" s="151" t="s">
        <v>21</v>
      </c>
      <c r="G2766" s="28" t="s">
        <v>2182</v>
      </c>
      <c r="H2766" s="46" t="str">
        <f>IFERROR(IFERROR(IF(SEARCH("Usystems",$E2766)&gt;0,"Usystems"),IF(SEARCH("RIIFO",$E2766)&gt;0,"RIIFO","Uponor")),"Uponor")</f>
        <v>Usystems</v>
      </c>
      <c r="I2766" s="25">
        <f>IFERROR(MID($D2766,1,7)+0,"")</f>
        <v>1095738</v>
      </c>
      <c r="J2766" s="25" t="str">
        <f>IFERROR(MID($D2766,10,7)+0,"")</f>
        <v/>
      </c>
      <c r="K2766" s="25" t="str">
        <f>IFERROR(MID($D2766,19,7)+0,"")</f>
        <v/>
      </c>
      <c r="L2766" s="25" t="str">
        <f>IFERROR(MID($D2766,28,7)+0,"")</f>
        <v/>
      </c>
      <c r="M2766" s="25" t="str">
        <f>IF(IFERROR(MID($Q2766,1,7)+0,"")&lt;1130000,IF(INDEX(C:C,MATCH(LEFT(Q2766,7)+0,I:I,0))&lt;1130000,"",INDEX(C:C,MATCH(LEFT(Q2766,7)+0,I:I,0))),IFERROR(MID($Q2766,1,7)+0,""))</f>
        <v/>
      </c>
      <c r="N2766" s="25" t="str">
        <f>IF(IFERROR(MID($Q2766,10,7)+0,"")&lt;1130000,"",IFERROR(MID($Q2766,10,7)+0,""))</f>
        <v/>
      </c>
      <c r="O2766" s="25" t="str">
        <f>IF(IFERROR(MID($Q2766,19,7)+0,"")&lt;1130000,"",IFERROR(MID($Q2766,19,7)+0,""))</f>
        <v/>
      </c>
      <c r="P2766" s="25" t="str">
        <f>IF(M2766="","",IF(N2766="",M2766,M2766&amp;", "&amp;N2766))</f>
        <v/>
      </c>
      <c r="Q2766" s="23"/>
      <c r="R2766" s="23"/>
      <c r="S2766" s="35" t="s">
        <v>160</v>
      </c>
      <c r="T2766" s="34" t="s">
        <v>24</v>
      </c>
      <c r="U2766" s="185">
        <v>12545</v>
      </c>
      <c r="V2766" s="188">
        <v>13423</v>
      </c>
      <c r="W2766" s="189">
        <v>14363</v>
      </c>
      <c r="X2766" s="31">
        <v>15799</v>
      </c>
      <c r="Y2766" s="90">
        <f>IFERROR(ROUND(X2766/W2766-1,2),"")</f>
        <v>0.1</v>
      </c>
      <c r="Z2766" s="31" t="str">
        <f>IF(OR(S2766="VLD MLC components",S2766="VLD MLC pipes",S2766="VLD PEX components",S2766="VLD PEX pipes",S2766="VLD PHC components",S2766="VLD PHC pipes",S2766="Controls VLD"),"По запросу",X2766)</f>
        <v>По запросу</v>
      </c>
      <c r="AA2766" s="63">
        <f>ROUND(X2766/1.2,3)</f>
        <v>13165.833000000001</v>
      </c>
      <c r="AB2766" s="23">
        <v>11969.166999999999</v>
      </c>
      <c r="AC2766" s="190">
        <f>IFERROR(ROUND(AA2766/AB2766-1,2),"")</f>
        <v>0.1</v>
      </c>
      <c r="AD2766" s="25">
        <v>2.9</v>
      </c>
      <c r="AE2766" s="25">
        <v>3.0624999999999999E-2</v>
      </c>
      <c r="AF2766" s="25">
        <v>0</v>
      </c>
      <c r="AG2766" s="25" t="s">
        <v>22</v>
      </c>
      <c r="AH2766" s="25">
        <v>0</v>
      </c>
      <c r="AI2766" s="25">
        <v>0</v>
      </c>
      <c r="AJ2766" s="25" t="s">
        <v>20</v>
      </c>
      <c r="AK2766" s="22" t="s">
        <v>20</v>
      </c>
      <c r="AL2766" s="25" t="s">
        <v>20</v>
      </c>
      <c r="AM2766" s="25">
        <v>1</v>
      </c>
      <c r="AN2766" s="25">
        <v>2000</v>
      </c>
      <c r="AO2766" s="25">
        <v>1850</v>
      </c>
      <c r="AP2766" s="25">
        <v>2000</v>
      </c>
      <c r="AQ2766" s="25">
        <v>2.9</v>
      </c>
      <c r="AR2766" s="25">
        <v>7.4</v>
      </c>
      <c r="AS2766" s="157" t="s">
        <v>22</v>
      </c>
      <c r="AT2766" s="96"/>
      <c r="AU2766" s="92" t="s">
        <v>2181</v>
      </c>
      <c r="AV2766" s="91" t="s">
        <v>152</v>
      </c>
      <c r="AW2766" s="92" t="s">
        <v>152</v>
      </c>
      <c r="AX2766" s="92" t="s">
        <v>152</v>
      </c>
      <c r="AY2766" s="91" t="s">
        <v>152</v>
      </c>
      <c r="AZ2766" s="23"/>
      <c r="BA2766" s="25" t="s">
        <v>3030</v>
      </c>
      <c r="BB2766" t="s">
        <v>25</v>
      </c>
      <c r="BC2766" t="s">
        <v>2629</v>
      </c>
      <c r="BD2766" t="str">
        <f>IF(Z2766=BC2766,"OK")</f>
        <v>OK</v>
      </c>
      <c r="BE2766">
        <v>2.9</v>
      </c>
      <c r="BF2766">
        <v>3.0624999999999999E-2</v>
      </c>
      <c r="BG2766">
        <v>2000</v>
      </c>
      <c r="BH2766">
        <v>1850</v>
      </c>
      <c r="BI2766">
        <v>2000</v>
      </c>
      <c r="BJ2766">
        <v>0</v>
      </c>
      <c r="BK2766">
        <v>0</v>
      </c>
      <c r="BL2766" t="str">
        <f>IF(ABS(AN2766*AO2766*AP2766/1000000000/AR2766-1)&lt;0.1,"OK","NO")</f>
        <v>OK</v>
      </c>
      <c r="BN2766" s="183"/>
    </row>
    <row r="2767" spans="1:66" ht="25.5" x14ac:dyDescent="0.25">
      <c r="A2767" s="51"/>
      <c r="B2767" s="94">
        <v>2754</v>
      </c>
      <c r="C2767" s="43">
        <v>1136787</v>
      </c>
      <c r="D2767" s="37">
        <v>1095739</v>
      </c>
      <c r="E2767" s="36" t="s">
        <v>3029</v>
      </c>
      <c r="F2767" s="151" t="s">
        <v>21</v>
      </c>
      <c r="G2767" s="28" t="s">
        <v>2182</v>
      </c>
      <c r="H2767" s="46" t="str">
        <f>IFERROR(IFERROR(IF(SEARCH("Usystems",$E2767)&gt;0,"Usystems"),IF(SEARCH("RIIFO",$E2767)&gt;0,"RIIFO","Uponor")),"Uponor")</f>
        <v>Usystems</v>
      </c>
      <c r="I2767" s="25">
        <f>IFERROR(MID($D2767,1,7)+0,"")</f>
        <v>1095739</v>
      </c>
      <c r="J2767" s="25" t="str">
        <f>IFERROR(MID($D2767,10,7)+0,"")</f>
        <v/>
      </c>
      <c r="K2767" s="25" t="str">
        <f>IFERROR(MID($D2767,19,7)+0,"")</f>
        <v/>
      </c>
      <c r="L2767" s="25" t="str">
        <f>IFERROR(MID($D2767,28,7)+0,"")</f>
        <v/>
      </c>
      <c r="M2767" s="25" t="str">
        <f>IF(IFERROR(MID($Q2767,1,7)+0,"")&lt;1130000,IF(INDEX(C:C,MATCH(LEFT(Q2767,7)+0,I:I,0))&lt;1130000,"",INDEX(C:C,MATCH(LEFT(Q2767,7)+0,I:I,0))),IFERROR(MID($Q2767,1,7)+0,""))</f>
        <v/>
      </c>
      <c r="N2767" s="25" t="str">
        <f>IF(IFERROR(MID($Q2767,10,7)+0,"")&lt;1130000,"",IFERROR(MID($Q2767,10,7)+0,""))</f>
        <v/>
      </c>
      <c r="O2767" s="25" t="str">
        <f>IF(IFERROR(MID($Q2767,19,7)+0,"")&lt;1130000,"",IFERROR(MID($Q2767,19,7)+0,""))</f>
        <v/>
      </c>
      <c r="P2767" s="25" t="str">
        <f>IF(M2767="","",IF(N2767="",M2767,M2767&amp;", "&amp;N2767))</f>
        <v/>
      </c>
      <c r="Q2767" s="23"/>
      <c r="R2767" s="23"/>
      <c r="S2767" s="35" t="s">
        <v>160</v>
      </c>
      <c r="T2767" s="34" t="s">
        <v>24</v>
      </c>
      <c r="U2767" s="185">
        <v>17012</v>
      </c>
      <c r="V2767" s="188">
        <v>18203</v>
      </c>
      <c r="W2767" s="189">
        <v>19477</v>
      </c>
      <c r="X2767" s="31">
        <v>21425</v>
      </c>
      <c r="Y2767" s="90">
        <f>IFERROR(ROUND(X2767/W2767-1,2),"")</f>
        <v>0.1</v>
      </c>
      <c r="Z2767" s="31" t="str">
        <f>IF(OR(S2767="VLD MLC components",S2767="VLD MLC pipes",S2767="VLD PEX components",S2767="VLD PEX pipes",S2767="VLD PHC components",S2767="VLD PHC pipes",S2767="Controls VLD"),"По запросу",X2767)</f>
        <v>По запросу</v>
      </c>
      <c r="AA2767" s="63">
        <f>ROUND(X2767/1.2,3)</f>
        <v>17854.167000000001</v>
      </c>
      <c r="AB2767" s="23">
        <v>16230.833000000001</v>
      </c>
      <c r="AC2767" s="190">
        <f>IFERROR(ROUND(AA2767/AB2767-1,2),"")</f>
        <v>0.1</v>
      </c>
      <c r="AD2767" s="25">
        <v>4.4000000000000004</v>
      </c>
      <c r="AE2767" s="25">
        <v>0.04</v>
      </c>
      <c r="AF2767" s="25">
        <v>0</v>
      </c>
      <c r="AG2767" s="25" t="s">
        <v>22</v>
      </c>
      <c r="AH2767" s="25">
        <v>0</v>
      </c>
      <c r="AI2767" s="25">
        <v>0</v>
      </c>
      <c r="AJ2767" s="25" t="s">
        <v>20</v>
      </c>
      <c r="AK2767" s="22" t="s">
        <v>20</v>
      </c>
      <c r="AL2767" s="25" t="s">
        <v>20</v>
      </c>
      <c r="AM2767" s="25">
        <v>1</v>
      </c>
      <c r="AN2767" s="25">
        <v>2400</v>
      </c>
      <c r="AO2767" s="25">
        <v>1400</v>
      </c>
      <c r="AP2767" s="25">
        <v>2400</v>
      </c>
      <c r="AQ2767" s="25">
        <v>4.4000000000000004</v>
      </c>
      <c r="AR2767" s="25">
        <v>8.0640000000000001</v>
      </c>
      <c r="AS2767" s="157" t="s">
        <v>22</v>
      </c>
      <c r="AT2767" s="96"/>
      <c r="AU2767" s="92" t="s">
        <v>2181</v>
      </c>
      <c r="AV2767" s="91" t="s">
        <v>152</v>
      </c>
      <c r="AW2767" s="92" t="s">
        <v>152</v>
      </c>
      <c r="AX2767" s="92" t="s">
        <v>152</v>
      </c>
      <c r="AY2767" s="91" t="s">
        <v>152</v>
      </c>
      <c r="AZ2767" s="23"/>
      <c r="BA2767" s="25">
        <v>0</v>
      </c>
      <c r="BB2767" t="s">
        <v>48</v>
      </c>
      <c r="BC2767" t="s">
        <v>2629</v>
      </c>
      <c r="BD2767" t="str">
        <f>IF(Z2767=BC2767,"OK")</f>
        <v>OK</v>
      </c>
      <c r="BE2767">
        <v>4.4000000000000004</v>
      </c>
      <c r="BF2767">
        <v>0.04</v>
      </c>
      <c r="BG2767">
        <v>2400</v>
      </c>
      <c r="BH2767">
        <v>1400</v>
      </c>
      <c r="BI2767">
        <v>2400</v>
      </c>
      <c r="BJ2767">
        <v>0</v>
      </c>
      <c r="BK2767">
        <v>0</v>
      </c>
      <c r="BL2767" t="str">
        <f>IF(ABS(AN2767*AO2767*AP2767/1000000000/AR2767-1)&lt;0.1,"OK","NO")</f>
        <v>OK</v>
      </c>
      <c r="BN2767" s="183"/>
    </row>
    <row r="2768" spans="1:66" ht="25.5" x14ac:dyDescent="0.25">
      <c r="A2768" s="51"/>
      <c r="B2768" s="94">
        <v>2755</v>
      </c>
      <c r="C2768" s="43">
        <v>1136788</v>
      </c>
      <c r="D2768" s="37">
        <v>1095740</v>
      </c>
      <c r="E2768" s="36" t="s">
        <v>3028</v>
      </c>
      <c r="F2768" s="151" t="s">
        <v>21</v>
      </c>
      <c r="G2768" s="28" t="s">
        <v>2182</v>
      </c>
      <c r="H2768" s="46" t="str">
        <f>IFERROR(IFERROR(IF(SEARCH("Usystems",$E2768)&gt;0,"Usystems"),IF(SEARCH("RIIFO",$E2768)&gt;0,"RIIFO","Uponor")),"Uponor")</f>
        <v>Usystems</v>
      </c>
      <c r="I2768" s="25">
        <f>IFERROR(MID($D2768,1,7)+0,"")</f>
        <v>1095740</v>
      </c>
      <c r="J2768" s="25" t="str">
        <f>IFERROR(MID($D2768,10,7)+0,"")</f>
        <v/>
      </c>
      <c r="K2768" s="25" t="str">
        <f>IFERROR(MID($D2768,19,7)+0,"")</f>
        <v/>
      </c>
      <c r="L2768" s="25" t="str">
        <f>IFERROR(MID($D2768,28,7)+0,"")</f>
        <v/>
      </c>
      <c r="M2768" s="25" t="str">
        <f>IF(IFERROR(MID($Q2768,1,7)+0,"")&lt;1130000,IF(INDEX(C:C,MATCH(LEFT(Q2768,7)+0,I:I,0))&lt;1130000,"",INDEX(C:C,MATCH(LEFT(Q2768,7)+0,I:I,0))),IFERROR(MID($Q2768,1,7)+0,""))</f>
        <v/>
      </c>
      <c r="N2768" s="25" t="str">
        <f>IF(IFERROR(MID($Q2768,10,7)+0,"")&lt;1130000,"",IFERROR(MID($Q2768,10,7)+0,""))</f>
        <v/>
      </c>
      <c r="O2768" s="25" t="str">
        <f>IF(IFERROR(MID($Q2768,19,7)+0,"")&lt;1130000,"",IFERROR(MID($Q2768,19,7)+0,""))</f>
        <v/>
      </c>
      <c r="P2768" s="25" t="str">
        <f>IF(M2768="","",IF(N2768="",M2768,M2768&amp;", "&amp;N2768))</f>
        <v/>
      </c>
      <c r="Q2768" s="23"/>
      <c r="R2768" s="23"/>
      <c r="S2768" s="35" t="s">
        <v>160</v>
      </c>
      <c r="T2768" s="34" t="s">
        <v>24</v>
      </c>
      <c r="U2768" s="185">
        <v>18956</v>
      </c>
      <c r="V2768" s="188">
        <v>20283</v>
      </c>
      <c r="W2768" s="189">
        <v>21703</v>
      </c>
      <c r="X2768" s="31">
        <v>23873</v>
      </c>
      <c r="Y2768" s="90">
        <f>IFERROR(ROUND(X2768/W2768-1,2),"")</f>
        <v>0.1</v>
      </c>
      <c r="Z2768" s="31" t="str">
        <f>IF(OR(S2768="VLD MLC components",S2768="VLD MLC pipes",S2768="VLD PEX components",S2768="VLD PEX pipes",S2768="VLD PHC components",S2768="VLD PHC pipes",S2768="Controls VLD"),"По запросу",X2768)</f>
        <v>По запросу</v>
      </c>
      <c r="AA2768" s="63">
        <f>ROUND(X2768/1.2,3)</f>
        <v>19894.167000000001</v>
      </c>
      <c r="AB2768" s="23">
        <v>18085.832999999999</v>
      </c>
      <c r="AC2768" s="190">
        <f>IFERROR(ROUND(AA2768/AB2768-1,2),"")</f>
        <v>0.1</v>
      </c>
      <c r="AD2768" s="25">
        <v>5.3</v>
      </c>
      <c r="AE2768" s="25">
        <v>0.04</v>
      </c>
      <c r="AF2768" s="25">
        <v>227</v>
      </c>
      <c r="AG2768" s="25">
        <v>79</v>
      </c>
      <c r="AH2768" s="25">
        <v>94</v>
      </c>
      <c r="AI2768" s="25">
        <v>94</v>
      </c>
      <c r="AJ2768" s="25" t="s">
        <v>20</v>
      </c>
      <c r="AK2768" s="22" t="s">
        <v>20</v>
      </c>
      <c r="AL2768" s="25" t="s">
        <v>20</v>
      </c>
      <c r="AM2768" s="25">
        <v>1</v>
      </c>
      <c r="AN2768" s="25">
        <v>2400</v>
      </c>
      <c r="AO2768" s="25">
        <v>1500</v>
      </c>
      <c r="AP2768" s="25">
        <v>2400</v>
      </c>
      <c r="AQ2768" s="25">
        <v>5.3</v>
      </c>
      <c r="AR2768" s="25">
        <v>8.64</v>
      </c>
      <c r="AS2768" s="157" t="s">
        <v>22</v>
      </c>
      <c r="AT2768" s="96"/>
      <c r="AU2768" s="92" t="s">
        <v>2181</v>
      </c>
      <c r="AV2768" s="91" t="s">
        <v>152</v>
      </c>
      <c r="AW2768" s="92" t="s">
        <v>152</v>
      </c>
      <c r="AX2768" s="92" t="s">
        <v>152</v>
      </c>
      <c r="AY2768" s="91" t="s">
        <v>152</v>
      </c>
      <c r="AZ2768" s="23"/>
      <c r="BA2768" s="25" t="s">
        <v>3027</v>
      </c>
      <c r="BB2768" t="s">
        <v>25</v>
      </c>
      <c r="BC2768" t="s">
        <v>2629</v>
      </c>
      <c r="BD2768" t="str">
        <f>IF(Z2768=BC2768,"OK")</f>
        <v>OK</v>
      </c>
      <c r="BE2768">
        <v>5.3</v>
      </c>
      <c r="BF2768">
        <v>0.04</v>
      </c>
      <c r="BG2768">
        <v>2400</v>
      </c>
      <c r="BH2768">
        <v>1500</v>
      </c>
      <c r="BI2768">
        <v>2400</v>
      </c>
      <c r="BJ2768">
        <v>0</v>
      </c>
      <c r="BK2768">
        <v>0</v>
      </c>
      <c r="BL2768" t="str">
        <f>IF(ABS(AN2768*AO2768*AP2768/1000000000/AR2768-1)&lt;0.1,"OK","NO")</f>
        <v>OK</v>
      </c>
      <c r="BN2768" s="183"/>
    </row>
    <row r="2769" spans="1:66" ht="25.5" x14ac:dyDescent="0.25">
      <c r="A2769" s="51"/>
      <c r="B2769" s="94">
        <v>2756</v>
      </c>
      <c r="C2769" s="43">
        <v>1136789</v>
      </c>
      <c r="D2769" s="37">
        <v>1095741</v>
      </c>
      <c r="E2769" s="36" t="s">
        <v>3026</v>
      </c>
      <c r="F2769" s="151" t="s">
        <v>21</v>
      </c>
      <c r="G2769" s="28" t="s">
        <v>2182</v>
      </c>
      <c r="H2769" s="46" t="str">
        <f>IFERROR(IFERROR(IF(SEARCH("Usystems",$E2769)&gt;0,"Usystems"),IF(SEARCH("RIIFO",$E2769)&gt;0,"RIIFO","Uponor")),"Uponor")</f>
        <v>Usystems</v>
      </c>
      <c r="I2769" s="25">
        <f>IFERROR(MID($D2769,1,7)+0,"")</f>
        <v>1095741</v>
      </c>
      <c r="J2769" s="25" t="str">
        <f>IFERROR(MID($D2769,10,7)+0,"")</f>
        <v/>
      </c>
      <c r="K2769" s="25" t="str">
        <f>IFERROR(MID($D2769,19,7)+0,"")</f>
        <v/>
      </c>
      <c r="L2769" s="25" t="str">
        <f>IFERROR(MID($D2769,28,7)+0,"")</f>
        <v/>
      </c>
      <c r="M2769" s="25" t="str">
        <f>IF(IFERROR(MID($Q2769,1,7)+0,"")&lt;1130000,IF(INDEX(C:C,MATCH(LEFT(Q2769,7)+0,I:I,0))&lt;1130000,"",INDEX(C:C,MATCH(LEFT(Q2769,7)+0,I:I,0))),IFERROR(MID($Q2769,1,7)+0,""))</f>
        <v/>
      </c>
      <c r="N2769" s="25" t="str">
        <f>IF(IFERROR(MID($Q2769,10,7)+0,"")&lt;1130000,"",IFERROR(MID($Q2769,10,7)+0,""))</f>
        <v/>
      </c>
      <c r="O2769" s="25" t="str">
        <f>IF(IFERROR(MID($Q2769,19,7)+0,"")&lt;1130000,"",IFERROR(MID($Q2769,19,7)+0,""))</f>
        <v/>
      </c>
      <c r="P2769" s="25" t="str">
        <f>IF(M2769="","",IF(N2769="",M2769,M2769&amp;", "&amp;N2769))</f>
        <v/>
      </c>
      <c r="Q2769" s="23"/>
      <c r="R2769" s="23"/>
      <c r="S2769" s="35" t="s">
        <v>67</v>
      </c>
      <c r="T2769" s="34" t="s">
        <v>24</v>
      </c>
      <c r="U2769" s="185">
        <v>9446</v>
      </c>
      <c r="V2769" s="188">
        <v>10107</v>
      </c>
      <c r="W2769" s="189">
        <v>10814</v>
      </c>
      <c r="X2769" s="31">
        <v>11895</v>
      </c>
      <c r="Y2769" s="90">
        <f>IFERROR(ROUND(X2769/W2769-1,2),"")</f>
        <v>0.1</v>
      </c>
      <c r="Z2769" s="31">
        <f>IF(OR(S2769="VLD MLC components",S2769="VLD MLC pipes",S2769="VLD PEX components",S2769="VLD PEX pipes",S2769="VLD PHC components",S2769="VLD PHC pipes",S2769="Controls VLD"),"По запросу",X2769)</f>
        <v>11895</v>
      </c>
      <c r="AA2769" s="63">
        <f>ROUND(X2769/1.2,3)</f>
        <v>9912.5</v>
      </c>
      <c r="AB2769" s="23">
        <v>9011.6669999999995</v>
      </c>
      <c r="AC2769" s="190">
        <f>IFERROR(ROUND(AA2769/AB2769-1,2),"")</f>
        <v>0.1</v>
      </c>
      <c r="AD2769" s="25">
        <v>1.47</v>
      </c>
      <c r="AE2769" s="25">
        <v>1.9599999999999999E-2</v>
      </c>
      <c r="AF2769" s="25">
        <v>0</v>
      </c>
      <c r="AG2769" s="25" t="s">
        <v>22</v>
      </c>
      <c r="AH2769" s="25">
        <v>0</v>
      </c>
      <c r="AI2769" s="25">
        <v>0</v>
      </c>
      <c r="AJ2769" s="25" t="s">
        <v>20</v>
      </c>
      <c r="AK2769" s="22" t="s">
        <v>20</v>
      </c>
      <c r="AL2769" s="25" t="s">
        <v>20</v>
      </c>
      <c r="AM2769" s="25">
        <v>1</v>
      </c>
      <c r="AN2769" s="25">
        <v>2000</v>
      </c>
      <c r="AO2769" s="25">
        <v>1300</v>
      </c>
      <c r="AP2769" s="25">
        <v>2000</v>
      </c>
      <c r="AQ2769" s="25">
        <v>1.47</v>
      </c>
      <c r="AR2769" s="25">
        <v>5.2</v>
      </c>
      <c r="AS2769" s="157" t="s">
        <v>22</v>
      </c>
      <c r="AT2769" s="96"/>
      <c r="AU2769" s="92" t="s">
        <v>2181</v>
      </c>
      <c r="AV2769" s="91" t="s">
        <v>152</v>
      </c>
      <c r="AW2769" s="92" t="s">
        <v>152</v>
      </c>
      <c r="AX2769" s="92" t="s">
        <v>152</v>
      </c>
      <c r="AY2769" s="91" t="s">
        <v>152</v>
      </c>
      <c r="AZ2769" s="23"/>
      <c r="BA2769" s="25" t="s">
        <v>3025</v>
      </c>
      <c r="BB2769" t="s">
        <v>25</v>
      </c>
      <c r="BC2769">
        <v>11895</v>
      </c>
      <c r="BD2769" t="str">
        <f>IF(Z2769=BC2769,"OK")</f>
        <v>OK</v>
      </c>
      <c r="BE2769">
        <v>1.47</v>
      </c>
      <c r="BF2769">
        <v>1.9599999999999999E-2</v>
      </c>
      <c r="BG2769">
        <v>2000</v>
      </c>
      <c r="BH2769">
        <v>1300</v>
      </c>
      <c r="BI2769">
        <v>2000</v>
      </c>
      <c r="BJ2769">
        <v>0</v>
      </c>
      <c r="BK2769">
        <v>0</v>
      </c>
      <c r="BL2769" t="str">
        <f>IF(ABS(AN2769*AO2769*AP2769/1000000000/AR2769-1)&lt;0.1,"OK","NO")</f>
        <v>OK</v>
      </c>
      <c r="BN2769" s="183"/>
    </row>
    <row r="2770" spans="1:66" ht="25.5" x14ac:dyDescent="0.25">
      <c r="A2770" s="51"/>
      <c r="B2770" s="94">
        <v>2757</v>
      </c>
      <c r="C2770" s="43">
        <v>1136790</v>
      </c>
      <c r="D2770" s="37">
        <v>1095742</v>
      </c>
      <c r="E2770" s="36" t="s">
        <v>3024</v>
      </c>
      <c r="F2770" s="151" t="s">
        <v>21</v>
      </c>
      <c r="G2770" s="28" t="s">
        <v>2182</v>
      </c>
      <c r="H2770" s="46" t="str">
        <f>IFERROR(IFERROR(IF(SEARCH("Usystems",$E2770)&gt;0,"Usystems"),IF(SEARCH("RIIFO",$E2770)&gt;0,"RIIFO","Uponor")),"Uponor")</f>
        <v>Usystems</v>
      </c>
      <c r="I2770" s="25">
        <f>IFERROR(MID($D2770,1,7)+0,"")</f>
        <v>1095742</v>
      </c>
      <c r="J2770" s="25" t="str">
        <f>IFERROR(MID($D2770,10,7)+0,"")</f>
        <v/>
      </c>
      <c r="K2770" s="25" t="str">
        <f>IFERROR(MID($D2770,19,7)+0,"")</f>
        <v/>
      </c>
      <c r="L2770" s="25" t="str">
        <f>IFERROR(MID($D2770,28,7)+0,"")</f>
        <v/>
      </c>
      <c r="M2770" s="25" t="str">
        <f>IF(IFERROR(MID($Q2770,1,7)+0,"")&lt;1130000,IF(INDEX(C:C,MATCH(LEFT(Q2770,7)+0,I:I,0))&lt;1130000,"",INDEX(C:C,MATCH(LEFT(Q2770,7)+0,I:I,0))),IFERROR(MID($Q2770,1,7)+0,""))</f>
        <v/>
      </c>
      <c r="N2770" s="25" t="str">
        <f>IF(IFERROR(MID($Q2770,10,7)+0,"")&lt;1130000,"",IFERROR(MID($Q2770,10,7)+0,""))</f>
        <v/>
      </c>
      <c r="O2770" s="25" t="str">
        <f>IF(IFERROR(MID($Q2770,19,7)+0,"")&lt;1130000,"",IFERROR(MID($Q2770,19,7)+0,""))</f>
        <v/>
      </c>
      <c r="P2770" s="25" t="str">
        <f>IF(M2770="","",IF(N2770="",M2770,M2770&amp;", "&amp;N2770))</f>
        <v/>
      </c>
      <c r="Q2770" s="23"/>
      <c r="R2770" s="23"/>
      <c r="S2770" s="35" t="s">
        <v>67</v>
      </c>
      <c r="T2770" s="34" t="s">
        <v>24</v>
      </c>
      <c r="U2770" s="185">
        <v>10626</v>
      </c>
      <c r="V2770" s="188">
        <v>11370</v>
      </c>
      <c r="W2770" s="189">
        <v>12166</v>
      </c>
      <c r="X2770" s="31">
        <v>13383</v>
      </c>
      <c r="Y2770" s="90">
        <f>IFERROR(ROUND(X2770/W2770-1,2),"")</f>
        <v>0.1</v>
      </c>
      <c r="Z2770" s="31">
        <f>IF(OR(S2770="VLD MLC components",S2770="VLD MLC pipes",S2770="VLD PEX components",S2770="VLD PEX pipes",S2770="VLD PHC components",S2770="VLD PHC pipes",S2770="Controls VLD"),"По запросу",X2770)</f>
        <v>13383</v>
      </c>
      <c r="AA2770" s="63">
        <f>ROUND(X2770/1.2,3)</f>
        <v>11152.5</v>
      </c>
      <c r="AB2770" s="23">
        <v>10138.333000000001</v>
      </c>
      <c r="AC2770" s="190">
        <f>IFERROR(ROUND(AA2770/AB2770-1,2),"")</f>
        <v>0.1</v>
      </c>
      <c r="AD2770" s="25">
        <v>2.37</v>
      </c>
      <c r="AE2770" s="25">
        <v>3.0624999999999999E-2</v>
      </c>
      <c r="AF2770" s="25">
        <v>0</v>
      </c>
      <c r="AG2770" s="25" t="s">
        <v>22</v>
      </c>
      <c r="AH2770" s="25">
        <v>0</v>
      </c>
      <c r="AI2770" s="25">
        <v>0</v>
      </c>
      <c r="AJ2770" s="25" t="s">
        <v>20</v>
      </c>
      <c r="AK2770" s="22" t="s">
        <v>20</v>
      </c>
      <c r="AL2770" s="25" t="s">
        <v>20</v>
      </c>
      <c r="AM2770" s="25">
        <v>1</v>
      </c>
      <c r="AN2770" s="25">
        <v>2000</v>
      </c>
      <c r="AO2770" s="25">
        <v>1850</v>
      </c>
      <c r="AP2770" s="25">
        <v>2000</v>
      </c>
      <c r="AQ2770" s="25">
        <v>2.37</v>
      </c>
      <c r="AR2770" s="25">
        <v>7.4</v>
      </c>
      <c r="AS2770" s="157" t="s">
        <v>22</v>
      </c>
      <c r="AT2770" s="96"/>
      <c r="AU2770" s="92" t="s">
        <v>2181</v>
      </c>
      <c r="AV2770" s="91" t="s">
        <v>152</v>
      </c>
      <c r="AW2770" s="92" t="s">
        <v>152</v>
      </c>
      <c r="AX2770" s="92" t="s">
        <v>152</v>
      </c>
      <c r="AY2770" s="91" t="s">
        <v>152</v>
      </c>
      <c r="AZ2770" s="23"/>
      <c r="BA2770" s="25" t="s">
        <v>3023</v>
      </c>
      <c r="BB2770" t="s">
        <v>25</v>
      </c>
      <c r="BC2770">
        <v>13383</v>
      </c>
      <c r="BD2770" t="str">
        <f>IF(Z2770=BC2770,"OK")</f>
        <v>OK</v>
      </c>
      <c r="BE2770">
        <v>2.37</v>
      </c>
      <c r="BF2770">
        <v>3.0624999999999999E-2</v>
      </c>
      <c r="BG2770">
        <v>2000</v>
      </c>
      <c r="BH2770">
        <v>1850</v>
      </c>
      <c r="BI2770">
        <v>2000</v>
      </c>
      <c r="BJ2770">
        <v>0</v>
      </c>
      <c r="BK2770">
        <v>0</v>
      </c>
      <c r="BL2770" t="str">
        <f>IF(ABS(AN2770*AO2770*AP2770/1000000000/AR2770-1)&lt;0.1,"OK","NO")</f>
        <v>OK</v>
      </c>
      <c r="BN2770" s="183"/>
    </row>
    <row r="2771" spans="1:66" ht="25.5" x14ac:dyDescent="0.25">
      <c r="A2771" s="51"/>
      <c r="B2771" s="94">
        <v>2758</v>
      </c>
      <c r="C2771" s="43">
        <v>1136791</v>
      </c>
      <c r="D2771" s="37">
        <v>1095743</v>
      </c>
      <c r="E2771" s="36" t="s">
        <v>3022</v>
      </c>
      <c r="F2771" s="151" t="s">
        <v>21</v>
      </c>
      <c r="G2771" s="28" t="s">
        <v>2182</v>
      </c>
      <c r="H2771" s="46" t="str">
        <f>IFERROR(IFERROR(IF(SEARCH("Usystems",$E2771)&gt;0,"Usystems"),IF(SEARCH("RIIFO",$E2771)&gt;0,"RIIFO","Uponor")),"Uponor")</f>
        <v>Usystems</v>
      </c>
      <c r="I2771" s="25">
        <f>IFERROR(MID($D2771,1,7)+0,"")</f>
        <v>1095743</v>
      </c>
      <c r="J2771" s="25" t="str">
        <f>IFERROR(MID($D2771,10,7)+0,"")</f>
        <v/>
      </c>
      <c r="K2771" s="25" t="str">
        <f>IFERROR(MID($D2771,19,7)+0,"")</f>
        <v/>
      </c>
      <c r="L2771" s="25" t="str">
        <f>IFERROR(MID($D2771,28,7)+0,"")</f>
        <v/>
      </c>
      <c r="M2771" s="25" t="str">
        <f>IF(IFERROR(MID($Q2771,1,7)+0,"")&lt;1130000,IF(INDEX(C:C,MATCH(LEFT(Q2771,7)+0,I:I,0))&lt;1130000,"",INDEX(C:C,MATCH(LEFT(Q2771,7)+0,I:I,0))),IFERROR(MID($Q2771,1,7)+0,""))</f>
        <v/>
      </c>
      <c r="N2771" s="25" t="str">
        <f>IF(IFERROR(MID($Q2771,10,7)+0,"")&lt;1130000,"",IFERROR(MID($Q2771,10,7)+0,""))</f>
        <v/>
      </c>
      <c r="O2771" s="25" t="str">
        <f>IF(IFERROR(MID($Q2771,19,7)+0,"")&lt;1130000,"",IFERROR(MID($Q2771,19,7)+0,""))</f>
        <v/>
      </c>
      <c r="P2771" s="25" t="str">
        <f>IF(M2771="","",IF(N2771="",M2771,M2771&amp;", "&amp;N2771))</f>
        <v/>
      </c>
      <c r="Q2771" s="23"/>
      <c r="R2771" s="23"/>
      <c r="S2771" s="35" t="s">
        <v>160</v>
      </c>
      <c r="T2771" s="34" t="s">
        <v>24</v>
      </c>
      <c r="U2771" s="185">
        <v>12781</v>
      </c>
      <c r="V2771" s="188">
        <v>13676</v>
      </c>
      <c r="W2771" s="189">
        <v>14633</v>
      </c>
      <c r="X2771" s="31">
        <v>16096</v>
      </c>
      <c r="Y2771" s="90">
        <f>IFERROR(ROUND(X2771/W2771-1,2),"")</f>
        <v>0.1</v>
      </c>
      <c r="Z2771" s="31" t="str">
        <f>IF(OR(S2771="VLD MLC components",S2771="VLD MLC pipes",S2771="VLD PEX components",S2771="VLD PEX pipes",S2771="VLD PHC components",S2771="VLD PHC pipes",S2771="Controls VLD"),"По запросу",X2771)</f>
        <v>По запросу</v>
      </c>
      <c r="AA2771" s="63">
        <f>ROUND(X2771/1.2,3)</f>
        <v>13413.333000000001</v>
      </c>
      <c r="AB2771" s="23">
        <v>12194.166999999999</v>
      </c>
      <c r="AC2771" s="190">
        <f>IFERROR(ROUND(AA2771/AB2771-1,2),"")</f>
        <v>0.1</v>
      </c>
      <c r="AD2771" s="25">
        <v>2.57</v>
      </c>
      <c r="AE2771" s="25">
        <v>3.0624999999999999E-2</v>
      </c>
      <c r="AF2771" s="25">
        <v>0</v>
      </c>
      <c r="AG2771" s="25" t="s">
        <v>22</v>
      </c>
      <c r="AH2771" s="25">
        <v>0</v>
      </c>
      <c r="AI2771" s="25">
        <v>0</v>
      </c>
      <c r="AJ2771" s="25" t="s">
        <v>20</v>
      </c>
      <c r="AK2771" s="22" t="s">
        <v>20</v>
      </c>
      <c r="AL2771" s="25" t="s">
        <v>20</v>
      </c>
      <c r="AM2771" s="25">
        <v>1</v>
      </c>
      <c r="AN2771" s="25">
        <v>2000</v>
      </c>
      <c r="AO2771" s="25">
        <v>1850</v>
      </c>
      <c r="AP2771" s="25">
        <v>2000</v>
      </c>
      <c r="AQ2771" s="25">
        <v>2.57</v>
      </c>
      <c r="AR2771" s="25">
        <v>7.4</v>
      </c>
      <c r="AS2771" s="157" t="s">
        <v>22</v>
      </c>
      <c r="AT2771" s="96"/>
      <c r="AU2771" s="92" t="s">
        <v>2181</v>
      </c>
      <c r="AV2771" s="91" t="s">
        <v>152</v>
      </c>
      <c r="AW2771" s="92" t="s">
        <v>152</v>
      </c>
      <c r="AX2771" s="92" t="s">
        <v>152</v>
      </c>
      <c r="AY2771" s="91" t="s">
        <v>152</v>
      </c>
      <c r="AZ2771" s="23"/>
      <c r="BA2771" s="25" t="s">
        <v>3021</v>
      </c>
      <c r="BB2771" t="s">
        <v>25</v>
      </c>
      <c r="BC2771" t="s">
        <v>2629</v>
      </c>
      <c r="BD2771" t="str">
        <f>IF(Z2771=BC2771,"OK")</f>
        <v>OK</v>
      </c>
      <c r="BE2771">
        <v>2.57</v>
      </c>
      <c r="BF2771">
        <v>3.0624999999999999E-2</v>
      </c>
      <c r="BG2771">
        <v>2000</v>
      </c>
      <c r="BH2771">
        <v>1850</v>
      </c>
      <c r="BI2771">
        <v>2000</v>
      </c>
      <c r="BJ2771">
        <v>0</v>
      </c>
      <c r="BK2771">
        <v>0</v>
      </c>
      <c r="BL2771" t="str">
        <f>IF(ABS(AN2771*AO2771*AP2771/1000000000/AR2771-1)&lt;0.1,"OK","NO")</f>
        <v>OK</v>
      </c>
      <c r="BN2771" s="183"/>
    </row>
    <row r="2772" spans="1:66" ht="25.5" x14ac:dyDescent="0.25">
      <c r="A2772" s="51"/>
      <c r="B2772" s="94">
        <v>2759</v>
      </c>
      <c r="C2772" s="43">
        <v>1136792</v>
      </c>
      <c r="D2772" s="37">
        <v>1095744</v>
      </c>
      <c r="E2772" s="36" t="s">
        <v>3020</v>
      </c>
      <c r="F2772" s="151" t="s">
        <v>21</v>
      </c>
      <c r="G2772" s="28" t="s">
        <v>2182</v>
      </c>
      <c r="H2772" s="46" t="str">
        <f>IFERROR(IFERROR(IF(SEARCH("Usystems",$E2772)&gt;0,"Usystems"),IF(SEARCH("RIIFO",$E2772)&gt;0,"RIIFO","Uponor")),"Uponor")</f>
        <v>Usystems</v>
      </c>
      <c r="I2772" s="25">
        <f>IFERROR(MID($D2772,1,7)+0,"")</f>
        <v>1095744</v>
      </c>
      <c r="J2772" s="25" t="str">
        <f>IFERROR(MID($D2772,10,7)+0,"")</f>
        <v/>
      </c>
      <c r="K2772" s="25" t="str">
        <f>IFERROR(MID($D2772,19,7)+0,"")</f>
        <v/>
      </c>
      <c r="L2772" s="25" t="str">
        <f>IFERROR(MID($D2772,28,7)+0,"")</f>
        <v/>
      </c>
      <c r="M2772" s="25" t="str">
        <f>IF(IFERROR(MID($Q2772,1,7)+0,"")&lt;1130000,IF(INDEX(C:C,MATCH(LEFT(Q2772,7)+0,I:I,0))&lt;1130000,"",INDEX(C:C,MATCH(LEFT(Q2772,7)+0,I:I,0))),IFERROR(MID($Q2772,1,7)+0,""))</f>
        <v/>
      </c>
      <c r="N2772" s="25" t="str">
        <f>IF(IFERROR(MID($Q2772,10,7)+0,"")&lt;1130000,"",IFERROR(MID($Q2772,10,7)+0,""))</f>
        <v/>
      </c>
      <c r="O2772" s="25" t="str">
        <f>IF(IFERROR(MID($Q2772,19,7)+0,"")&lt;1130000,"",IFERROR(MID($Q2772,19,7)+0,""))</f>
        <v/>
      </c>
      <c r="P2772" s="25" t="str">
        <f>IF(M2772="","",IF(N2772="",M2772,M2772&amp;", "&amp;N2772))</f>
        <v/>
      </c>
      <c r="Q2772" s="23"/>
      <c r="R2772" s="23"/>
      <c r="S2772" s="35" t="s">
        <v>160</v>
      </c>
      <c r="T2772" s="34" t="s">
        <v>24</v>
      </c>
      <c r="U2772" s="185">
        <v>14416</v>
      </c>
      <c r="V2772" s="188">
        <v>15425</v>
      </c>
      <c r="W2772" s="189">
        <v>16505</v>
      </c>
      <c r="X2772" s="31">
        <v>18156</v>
      </c>
      <c r="Y2772" s="90">
        <f>IFERROR(ROUND(X2772/W2772-1,2),"")</f>
        <v>0.1</v>
      </c>
      <c r="Z2772" s="31" t="str">
        <f>IF(OR(S2772="VLD MLC components",S2772="VLD MLC pipes",S2772="VLD PEX components",S2772="VLD PEX pipes",S2772="VLD PHC components",S2772="VLD PHC pipes",S2772="Controls VLD"),"По запросу",X2772)</f>
        <v>По запросу</v>
      </c>
      <c r="AA2772" s="63">
        <f>ROUND(X2772/1.2,3)</f>
        <v>15130</v>
      </c>
      <c r="AB2772" s="23">
        <v>13754.166999999999</v>
      </c>
      <c r="AC2772" s="190">
        <f>IFERROR(ROUND(AA2772/AB2772-1,2),"")</f>
        <v>0.1</v>
      </c>
      <c r="AD2772" s="25">
        <v>2.97</v>
      </c>
      <c r="AE2772" s="25">
        <v>3.0624999999999999E-2</v>
      </c>
      <c r="AF2772" s="25">
        <v>0</v>
      </c>
      <c r="AG2772" s="25" t="s">
        <v>22</v>
      </c>
      <c r="AH2772" s="25">
        <v>0</v>
      </c>
      <c r="AI2772" s="25">
        <v>0</v>
      </c>
      <c r="AJ2772" s="25" t="s">
        <v>20</v>
      </c>
      <c r="AK2772" s="22" t="s">
        <v>20</v>
      </c>
      <c r="AL2772" s="25" t="s">
        <v>20</v>
      </c>
      <c r="AM2772" s="25">
        <v>1</v>
      </c>
      <c r="AN2772" s="25">
        <v>2000</v>
      </c>
      <c r="AO2772" s="25">
        <v>1850</v>
      </c>
      <c r="AP2772" s="25">
        <v>2000</v>
      </c>
      <c r="AQ2772" s="25">
        <v>2.97</v>
      </c>
      <c r="AR2772" s="25">
        <v>7.4</v>
      </c>
      <c r="AS2772" s="157" t="s">
        <v>22</v>
      </c>
      <c r="AT2772" s="96"/>
      <c r="AU2772" s="92" t="s">
        <v>2181</v>
      </c>
      <c r="AV2772" s="91" t="s">
        <v>152</v>
      </c>
      <c r="AW2772" s="92" t="s">
        <v>152</v>
      </c>
      <c r="AX2772" s="92" t="s">
        <v>152</v>
      </c>
      <c r="AY2772" s="91" t="s">
        <v>152</v>
      </c>
      <c r="AZ2772" s="23"/>
      <c r="BA2772" s="25" t="s">
        <v>3019</v>
      </c>
      <c r="BB2772" t="s">
        <v>25</v>
      </c>
      <c r="BC2772" t="s">
        <v>2629</v>
      </c>
      <c r="BD2772" t="str">
        <f>IF(Z2772=BC2772,"OK")</f>
        <v>OK</v>
      </c>
      <c r="BE2772">
        <v>2.97</v>
      </c>
      <c r="BF2772">
        <v>3.0624999999999999E-2</v>
      </c>
      <c r="BG2772">
        <v>2000</v>
      </c>
      <c r="BH2772">
        <v>1850</v>
      </c>
      <c r="BI2772">
        <v>2000</v>
      </c>
      <c r="BJ2772">
        <v>0</v>
      </c>
      <c r="BK2772">
        <v>0</v>
      </c>
      <c r="BL2772" t="str">
        <f>IF(ABS(AN2772*AO2772*AP2772/1000000000/AR2772-1)&lt;0.1,"OK","NO")</f>
        <v>OK</v>
      </c>
      <c r="BN2772" s="183"/>
    </row>
    <row r="2773" spans="1:66" ht="25.5" x14ac:dyDescent="0.25">
      <c r="A2773" s="51"/>
      <c r="B2773" s="94">
        <v>2760</v>
      </c>
      <c r="C2773" s="43">
        <v>1136793</v>
      </c>
      <c r="D2773" s="37">
        <v>1095745</v>
      </c>
      <c r="E2773" s="36" t="s">
        <v>3018</v>
      </c>
      <c r="F2773" s="151" t="s">
        <v>21</v>
      </c>
      <c r="G2773" s="28" t="s">
        <v>2182</v>
      </c>
      <c r="H2773" s="46" t="str">
        <f>IFERROR(IFERROR(IF(SEARCH("Usystems",$E2773)&gt;0,"Usystems"),IF(SEARCH("RIIFO",$E2773)&gt;0,"RIIFO","Uponor")),"Uponor")</f>
        <v>Usystems</v>
      </c>
      <c r="I2773" s="25">
        <f>IFERROR(MID($D2773,1,7)+0,"")</f>
        <v>1095745</v>
      </c>
      <c r="J2773" s="25" t="str">
        <f>IFERROR(MID($D2773,10,7)+0,"")</f>
        <v/>
      </c>
      <c r="K2773" s="25" t="str">
        <f>IFERROR(MID($D2773,19,7)+0,"")</f>
        <v/>
      </c>
      <c r="L2773" s="25" t="str">
        <f>IFERROR(MID($D2773,28,7)+0,"")</f>
        <v/>
      </c>
      <c r="M2773" s="25" t="str">
        <f>IF(IFERROR(MID($Q2773,1,7)+0,"")&lt;1130000,IF(INDEX(C:C,MATCH(LEFT(Q2773,7)+0,I:I,0))&lt;1130000,"",INDEX(C:C,MATCH(LEFT(Q2773,7)+0,I:I,0))),IFERROR(MID($Q2773,1,7)+0,""))</f>
        <v/>
      </c>
      <c r="N2773" s="25" t="str">
        <f>IF(IFERROR(MID($Q2773,10,7)+0,"")&lt;1130000,"",IFERROR(MID($Q2773,10,7)+0,""))</f>
        <v/>
      </c>
      <c r="O2773" s="25" t="str">
        <f>IF(IFERROR(MID($Q2773,19,7)+0,"")&lt;1130000,"",IFERROR(MID($Q2773,19,7)+0,""))</f>
        <v/>
      </c>
      <c r="P2773" s="25" t="str">
        <f>IF(M2773="","",IF(N2773="",M2773,M2773&amp;", "&amp;N2773))</f>
        <v/>
      </c>
      <c r="Q2773" s="23"/>
      <c r="R2773" s="23"/>
      <c r="S2773" s="35" t="s">
        <v>160</v>
      </c>
      <c r="T2773" s="34" t="s">
        <v>24</v>
      </c>
      <c r="U2773" s="185">
        <v>15693</v>
      </c>
      <c r="V2773" s="188">
        <v>16792</v>
      </c>
      <c r="W2773" s="189">
        <v>17967</v>
      </c>
      <c r="X2773" s="31">
        <v>19764</v>
      </c>
      <c r="Y2773" s="90">
        <f>IFERROR(ROUND(X2773/W2773-1,2),"")</f>
        <v>0.1</v>
      </c>
      <c r="Z2773" s="31" t="str">
        <f>IF(OR(S2773="VLD MLC components",S2773="VLD MLC pipes",S2773="VLD PEX components",S2773="VLD PEX pipes",S2773="VLD PHC components",S2773="VLD PHC pipes",S2773="Controls VLD"),"По запросу",X2773)</f>
        <v>По запросу</v>
      </c>
      <c r="AA2773" s="63">
        <f>ROUND(X2773/1.2,3)</f>
        <v>16470</v>
      </c>
      <c r="AB2773" s="23">
        <v>14972.5</v>
      </c>
      <c r="AC2773" s="190">
        <f>IFERROR(ROUND(AA2773/AB2773-1,2),"")</f>
        <v>0.1</v>
      </c>
      <c r="AD2773" s="25">
        <v>3.2</v>
      </c>
      <c r="AE2773" s="25">
        <v>3.0624999999999999E-2</v>
      </c>
      <c r="AF2773" s="25">
        <v>0</v>
      </c>
      <c r="AG2773" s="25" t="s">
        <v>22</v>
      </c>
      <c r="AH2773" s="25">
        <v>0</v>
      </c>
      <c r="AI2773" s="25">
        <v>0</v>
      </c>
      <c r="AJ2773" s="25" t="s">
        <v>20</v>
      </c>
      <c r="AK2773" s="22" t="s">
        <v>20</v>
      </c>
      <c r="AL2773" s="25" t="s">
        <v>20</v>
      </c>
      <c r="AM2773" s="25">
        <v>1</v>
      </c>
      <c r="AN2773" s="25">
        <v>2000</v>
      </c>
      <c r="AO2773" s="25">
        <v>1850</v>
      </c>
      <c r="AP2773" s="25">
        <v>2000</v>
      </c>
      <c r="AQ2773" s="25">
        <v>3.2</v>
      </c>
      <c r="AR2773" s="25">
        <v>7.4</v>
      </c>
      <c r="AS2773" s="157" t="s">
        <v>22</v>
      </c>
      <c r="AT2773" s="96"/>
      <c r="AU2773" s="92" t="s">
        <v>2181</v>
      </c>
      <c r="AV2773" s="91" t="s">
        <v>152</v>
      </c>
      <c r="AW2773" s="92" t="s">
        <v>152</v>
      </c>
      <c r="AX2773" s="92" t="s">
        <v>152</v>
      </c>
      <c r="AY2773" s="91" t="s">
        <v>152</v>
      </c>
      <c r="AZ2773" s="23"/>
      <c r="BA2773" s="25">
        <v>0</v>
      </c>
      <c r="BB2773" t="s">
        <v>48</v>
      </c>
      <c r="BC2773" t="s">
        <v>2629</v>
      </c>
      <c r="BD2773" t="str">
        <f>IF(Z2773=BC2773,"OK")</f>
        <v>OK</v>
      </c>
      <c r="BE2773">
        <v>3.2</v>
      </c>
      <c r="BF2773">
        <v>3.0624999999999999E-2</v>
      </c>
      <c r="BG2773">
        <v>2000</v>
      </c>
      <c r="BH2773">
        <v>1850</v>
      </c>
      <c r="BI2773">
        <v>2000</v>
      </c>
      <c r="BJ2773">
        <v>0</v>
      </c>
      <c r="BK2773">
        <v>0</v>
      </c>
      <c r="BL2773" t="str">
        <f>IF(ABS(AN2773*AO2773*AP2773/1000000000/AR2773-1)&lt;0.1,"OK","NO")</f>
        <v>OK</v>
      </c>
      <c r="BN2773" s="183"/>
    </row>
    <row r="2774" spans="1:66" ht="25.5" x14ac:dyDescent="0.25">
      <c r="A2774" s="51"/>
      <c r="B2774" s="94">
        <v>2761</v>
      </c>
      <c r="C2774" s="43">
        <v>1136794</v>
      </c>
      <c r="D2774" s="37">
        <v>1095746</v>
      </c>
      <c r="E2774" s="36" t="s">
        <v>3017</v>
      </c>
      <c r="F2774" s="151" t="s">
        <v>21</v>
      </c>
      <c r="G2774" s="28" t="s">
        <v>2182</v>
      </c>
      <c r="H2774" s="46" t="str">
        <f>IFERROR(IFERROR(IF(SEARCH("Usystems",$E2774)&gt;0,"Usystems"),IF(SEARCH("RIIFO",$E2774)&gt;0,"RIIFO","Uponor")),"Uponor")</f>
        <v>Usystems</v>
      </c>
      <c r="I2774" s="25">
        <f>IFERROR(MID($D2774,1,7)+0,"")</f>
        <v>1095746</v>
      </c>
      <c r="J2774" s="25" t="str">
        <f>IFERROR(MID($D2774,10,7)+0,"")</f>
        <v/>
      </c>
      <c r="K2774" s="25" t="str">
        <f>IFERROR(MID($D2774,19,7)+0,"")</f>
        <v/>
      </c>
      <c r="L2774" s="25" t="str">
        <f>IFERROR(MID($D2774,28,7)+0,"")</f>
        <v/>
      </c>
      <c r="M2774" s="25" t="str">
        <f>IF(IFERROR(MID($Q2774,1,7)+0,"")&lt;1130000,IF(INDEX(C:C,MATCH(LEFT(Q2774,7)+0,I:I,0))&lt;1130000,"",INDEX(C:C,MATCH(LEFT(Q2774,7)+0,I:I,0))),IFERROR(MID($Q2774,1,7)+0,""))</f>
        <v/>
      </c>
      <c r="N2774" s="25" t="str">
        <f>IF(IFERROR(MID($Q2774,10,7)+0,"")&lt;1130000,"",IFERROR(MID($Q2774,10,7)+0,""))</f>
        <v/>
      </c>
      <c r="O2774" s="25" t="str">
        <f>IF(IFERROR(MID($Q2774,19,7)+0,"")&lt;1130000,"",IFERROR(MID($Q2774,19,7)+0,""))</f>
        <v/>
      </c>
      <c r="P2774" s="25" t="str">
        <f>IF(M2774="","",IF(N2774="",M2774,M2774&amp;", "&amp;N2774))</f>
        <v/>
      </c>
      <c r="Q2774" s="23"/>
      <c r="R2774" s="23"/>
      <c r="S2774" s="35" t="s">
        <v>160</v>
      </c>
      <c r="T2774" s="34" t="s">
        <v>24</v>
      </c>
      <c r="U2774" s="185">
        <v>19389</v>
      </c>
      <c r="V2774" s="188">
        <v>20746</v>
      </c>
      <c r="W2774" s="189">
        <v>22198</v>
      </c>
      <c r="X2774" s="31">
        <v>24418</v>
      </c>
      <c r="Y2774" s="90">
        <f>IFERROR(ROUND(X2774/W2774-1,2),"")</f>
        <v>0.1</v>
      </c>
      <c r="Z2774" s="31" t="str">
        <f>IF(OR(S2774="VLD MLC components",S2774="VLD MLC pipes",S2774="VLD PEX components",S2774="VLD PEX pipes",S2774="VLD PHC components",S2774="VLD PHC pipes",S2774="Controls VLD"),"По запросу",X2774)</f>
        <v>По запросу</v>
      </c>
      <c r="AA2774" s="63">
        <f>ROUND(X2774/1.2,3)</f>
        <v>20348.332999999999</v>
      </c>
      <c r="AB2774" s="23">
        <v>18498.332999999999</v>
      </c>
      <c r="AC2774" s="190">
        <f>IFERROR(ROUND(AA2774/AB2774-1,2),"")</f>
        <v>0.1</v>
      </c>
      <c r="AD2774" s="25">
        <v>4.5999999999999996</v>
      </c>
      <c r="AE2774" s="25">
        <v>0.04</v>
      </c>
      <c r="AF2774" s="25">
        <v>0</v>
      </c>
      <c r="AG2774" s="25" t="s">
        <v>22</v>
      </c>
      <c r="AH2774" s="25">
        <v>0</v>
      </c>
      <c r="AI2774" s="25">
        <v>0</v>
      </c>
      <c r="AJ2774" s="25" t="s">
        <v>20</v>
      </c>
      <c r="AK2774" s="22" t="s">
        <v>20</v>
      </c>
      <c r="AL2774" s="25" t="s">
        <v>20</v>
      </c>
      <c r="AM2774" s="25">
        <v>1</v>
      </c>
      <c r="AN2774" s="25">
        <v>2400</v>
      </c>
      <c r="AO2774" s="25">
        <v>1400</v>
      </c>
      <c r="AP2774" s="25">
        <v>2400</v>
      </c>
      <c r="AQ2774" s="25">
        <v>4.5999999999999996</v>
      </c>
      <c r="AR2774" s="25">
        <v>8.0640000000000001</v>
      </c>
      <c r="AS2774" s="157" t="s">
        <v>22</v>
      </c>
      <c r="AT2774" s="96"/>
      <c r="AU2774" s="92" t="s">
        <v>2181</v>
      </c>
      <c r="AV2774" s="91" t="s">
        <v>152</v>
      </c>
      <c r="AW2774" s="92" t="s">
        <v>152</v>
      </c>
      <c r="AX2774" s="92" t="s">
        <v>152</v>
      </c>
      <c r="AY2774" s="91" t="s">
        <v>152</v>
      </c>
      <c r="AZ2774" s="23"/>
      <c r="BA2774" s="25">
        <v>0</v>
      </c>
      <c r="BB2774" t="s">
        <v>48</v>
      </c>
      <c r="BC2774" t="s">
        <v>2629</v>
      </c>
      <c r="BD2774" t="str">
        <f>IF(Z2774=BC2774,"OK")</f>
        <v>OK</v>
      </c>
      <c r="BE2774">
        <v>4.5999999999999996</v>
      </c>
      <c r="BF2774">
        <v>0.04</v>
      </c>
      <c r="BG2774">
        <v>2400</v>
      </c>
      <c r="BH2774">
        <v>1400</v>
      </c>
      <c r="BI2774">
        <v>2400</v>
      </c>
      <c r="BJ2774">
        <v>0</v>
      </c>
      <c r="BK2774">
        <v>0</v>
      </c>
      <c r="BL2774" t="str">
        <f>IF(ABS(AN2774*AO2774*AP2774/1000000000/AR2774-1)&lt;0.1,"OK","NO")</f>
        <v>OK</v>
      </c>
      <c r="BN2774" s="183"/>
    </row>
    <row r="2775" spans="1:66" ht="25.5" x14ac:dyDescent="0.25">
      <c r="A2775" s="51"/>
      <c r="B2775" s="94">
        <v>2762</v>
      </c>
      <c r="C2775" s="43">
        <v>1136795</v>
      </c>
      <c r="D2775" s="37">
        <v>1095747</v>
      </c>
      <c r="E2775" s="36" t="s">
        <v>3016</v>
      </c>
      <c r="F2775" s="151" t="s">
        <v>21</v>
      </c>
      <c r="G2775" s="28" t="s">
        <v>2182</v>
      </c>
      <c r="H2775" s="46" t="str">
        <f>IFERROR(IFERROR(IF(SEARCH("Usystems",$E2775)&gt;0,"Usystems"),IF(SEARCH("RIIFO",$E2775)&gt;0,"RIIFO","Uponor")),"Uponor")</f>
        <v>Usystems</v>
      </c>
      <c r="I2775" s="25">
        <f>IFERROR(MID($D2775,1,7)+0,"")</f>
        <v>1095747</v>
      </c>
      <c r="J2775" s="25" t="str">
        <f>IFERROR(MID($D2775,10,7)+0,"")</f>
        <v/>
      </c>
      <c r="K2775" s="25" t="str">
        <f>IFERROR(MID($D2775,19,7)+0,"")</f>
        <v/>
      </c>
      <c r="L2775" s="25" t="str">
        <f>IFERROR(MID($D2775,28,7)+0,"")</f>
        <v/>
      </c>
      <c r="M2775" s="25" t="str">
        <f>IF(IFERROR(MID($Q2775,1,7)+0,"")&lt;1130000,IF(INDEX(C:C,MATCH(LEFT(Q2775,7)+0,I:I,0))&lt;1130000,"",INDEX(C:C,MATCH(LEFT(Q2775,7)+0,I:I,0))),IFERROR(MID($Q2775,1,7)+0,""))</f>
        <v/>
      </c>
      <c r="N2775" s="25" t="str">
        <f>IF(IFERROR(MID($Q2775,10,7)+0,"")&lt;1130000,"",IFERROR(MID($Q2775,10,7)+0,""))</f>
        <v/>
      </c>
      <c r="O2775" s="25" t="str">
        <f>IF(IFERROR(MID($Q2775,19,7)+0,"")&lt;1130000,"",IFERROR(MID($Q2775,19,7)+0,""))</f>
        <v/>
      </c>
      <c r="P2775" s="25" t="str">
        <f>IF(M2775="","",IF(N2775="",M2775,M2775&amp;", "&amp;N2775))</f>
        <v/>
      </c>
      <c r="Q2775" s="23"/>
      <c r="R2775" s="23"/>
      <c r="S2775" s="35" t="s">
        <v>160</v>
      </c>
      <c r="T2775" s="34" t="s">
        <v>24</v>
      </c>
      <c r="U2775" s="185">
        <v>21627</v>
      </c>
      <c r="V2775" s="188">
        <v>23141</v>
      </c>
      <c r="W2775" s="189">
        <v>24761</v>
      </c>
      <c r="X2775" s="31">
        <v>27237</v>
      </c>
      <c r="Y2775" s="90">
        <f>IFERROR(ROUND(X2775/W2775-1,2),"")</f>
        <v>0.1</v>
      </c>
      <c r="Z2775" s="31" t="str">
        <f>IF(OR(S2775="VLD MLC components",S2775="VLD MLC pipes",S2775="VLD PEX components",S2775="VLD PEX pipes",S2775="VLD PHC components",S2775="VLD PHC pipes",S2775="Controls VLD"),"По запросу",X2775)</f>
        <v>По запросу</v>
      </c>
      <c r="AA2775" s="63">
        <f>ROUND(X2775/1.2,3)</f>
        <v>22697.5</v>
      </c>
      <c r="AB2775" s="23">
        <v>20634.167000000001</v>
      </c>
      <c r="AC2775" s="190">
        <f>IFERROR(ROUND(AA2775/AB2775-1,2),"")</f>
        <v>0.1</v>
      </c>
      <c r="AD2775" s="25">
        <v>5.37</v>
      </c>
      <c r="AE2775" s="25">
        <v>0.04</v>
      </c>
      <c r="AF2775" s="25">
        <v>0</v>
      </c>
      <c r="AG2775" s="25" t="s">
        <v>22</v>
      </c>
      <c r="AH2775" s="25">
        <v>0</v>
      </c>
      <c r="AI2775" s="25">
        <v>0</v>
      </c>
      <c r="AJ2775" s="25" t="s">
        <v>20</v>
      </c>
      <c r="AK2775" s="22" t="s">
        <v>20</v>
      </c>
      <c r="AL2775" s="25" t="s">
        <v>20</v>
      </c>
      <c r="AM2775" s="25">
        <v>1</v>
      </c>
      <c r="AN2775" s="25">
        <v>2400</v>
      </c>
      <c r="AO2775" s="25">
        <v>1400</v>
      </c>
      <c r="AP2775" s="25">
        <v>2400</v>
      </c>
      <c r="AQ2775" s="25">
        <v>5.37</v>
      </c>
      <c r="AR2775" s="25">
        <v>8.0640000000000001</v>
      </c>
      <c r="AS2775" s="157" t="s">
        <v>22</v>
      </c>
      <c r="AT2775" s="96"/>
      <c r="AU2775" s="92" t="s">
        <v>2181</v>
      </c>
      <c r="AV2775" s="91" t="s">
        <v>152</v>
      </c>
      <c r="AW2775" s="92" t="s">
        <v>152</v>
      </c>
      <c r="AX2775" s="92" t="s">
        <v>152</v>
      </c>
      <c r="AY2775" s="91" t="s">
        <v>152</v>
      </c>
      <c r="AZ2775" s="23"/>
      <c r="BA2775" s="25">
        <v>0</v>
      </c>
      <c r="BB2775" t="s">
        <v>48</v>
      </c>
      <c r="BC2775" t="s">
        <v>2629</v>
      </c>
      <c r="BD2775" t="str">
        <f>IF(Z2775=BC2775,"OK")</f>
        <v>OK</v>
      </c>
      <c r="BE2775">
        <v>5.37</v>
      </c>
      <c r="BF2775">
        <v>0.04</v>
      </c>
      <c r="BG2775">
        <v>2400</v>
      </c>
      <c r="BH2775">
        <v>1400</v>
      </c>
      <c r="BI2775">
        <v>2400</v>
      </c>
      <c r="BJ2775">
        <v>0</v>
      </c>
      <c r="BK2775">
        <v>0</v>
      </c>
      <c r="BL2775" t="str">
        <f>IF(ABS(AN2775*AO2775*AP2775/1000000000/AR2775-1)&lt;0.1,"OK","NO")</f>
        <v>OK</v>
      </c>
      <c r="BN2775" s="183"/>
    </row>
    <row r="2776" spans="1:66" ht="38.25" x14ac:dyDescent="0.25">
      <c r="A2776" s="51"/>
      <c r="B2776" s="94">
        <v>2763</v>
      </c>
      <c r="C2776" s="43">
        <v>1095722</v>
      </c>
      <c r="D2776" s="25">
        <v>1018124</v>
      </c>
      <c r="E2776" s="36" t="s">
        <v>3015</v>
      </c>
      <c r="F2776" s="151" t="s">
        <v>21</v>
      </c>
      <c r="G2776" s="41" t="s">
        <v>29</v>
      </c>
      <c r="H2776" s="46" t="str">
        <f>IFERROR(IFERROR(IF(SEARCH("Usystems",$E2776)&gt;0,"Usystems"),IF(SEARCH("RIIFO",$E2776)&gt;0,"RIIFO","Uponor")),"Uponor")</f>
        <v>Uponor</v>
      </c>
      <c r="I2776" s="25">
        <f>IFERROR(MID($D2776,1,7)+0,"")</f>
        <v>1018124</v>
      </c>
      <c r="J2776" s="25" t="str">
        <f>IFERROR(MID($D2776,10,7)+0,"")</f>
        <v/>
      </c>
      <c r="K2776" s="25" t="str">
        <f>IFERROR(MID($D2776,19,7)+0,"")</f>
        <v/>
      </c>
      <c r="L2776" s="25" t="str">
        <f>IFERROR(MID($D2776,28,7)+0,"")</f>
        <v/>
      </c>
      <c r="M2776" s="25">
        <f>IF(IFERROR(MID($Q2776,1,7)+0,"")&lt;1130000,IF(INDEX(C:C,MATCH(LEFT(Q2776,7)+0,I:I,0))&lt;1130000,"",INDEX(C:C,MATCH(LEFT(Q2776,7)+0,I:I,0))),IFERROR(MID($Q2776,1,7)+0,""))</f>
        <v>1136084</v>
      </c>
      <c r="N2776" s="25" t="str">
        <f>IF(IFERROR(MID($Q2776,10,7)+0,"")&lt;1130000,"",IFERROR(MID($Q2776,10,7)+0,""))</f>
        <v/>
      </c>
      <c r="O2776" s="25" t="str">
        <f>IF(IFERROR(MID($Q2776,19,7)+0,"")&lt;1130000,"",IFERROR(MID($Q2776,19,7)+0,""))</f>
        <v/>
      </c>
      <c r="P2776" s="25">
        <f>IF(M2776="","",IF(N2776="",M2776,M2776&amp;", "&amp;N2776))</f>
        <v>1136084</v>
      </c>
      <c r="Q2776" s="25">
        <v>1136084</v>
      </c>
      <c r="R2776" s="25"/>
      <c r="S2776" s="35" t="s">
        <v>67</v>
      </c>
      <c r="T2776" s="34" t="s">
        <v>24</v>
      </c>
      <c r="U2776" s="185">
        <v>3578</v>
      </c>
      <c r="V2776" s="188">
        <v>3578</v>
      </c>
      <c r="W2776" s="189">
        <v>3578</v>
      </c>
      <c r="X2776" s="31">
        <v>3578</v>
      </c>
      <c r="Y2776" s="90">
        <f>IFERROR(ROUND(X2776/W2776-1,2),"")</f>
        <v>0</v>
      </c>
      <c r="Z2776" s="31">
        <f>IF(OR(S2776="VLD MLC components",S2776="VLD MLC pipes",S2776="VLD PEX components",S2776="VLD PEX pipes",S2776="VLD PHC components",S2776="VLD PHC pipes",S2776="Controls VLD"),"По запросу",X2776)</f>
        <v>3578</v>
      </c>
      <c r="AA2776" s="63">
        <f>ROUND(X2776/1.2,3)</f>
        <v>2981.6669999999999</v>
      </c>
      <c r="AB2776" s="23">
        <v>2981.6669999999999</v>
      </c>
      <c r="AC2776" s="190">
        <f>IFERROR(ROUND(AA2776/AB2776-1,2),"")</f>
        <v>0</v>
      </c>
      <c r="AD2776" s="25">
        <v>0.52</v>
      </c>
      <c r="AE2776" s="25">
        <v>4.6239999999999996E-3</v>
      </c>
      <c r="AF2776" s="25">
        <v>0</v>
      </c>
      <c r="AG2776" s="25" t="s">
        <v>22</v>
      </c>
      <c r="AH2776" s="25">
        <v>0</v>
      </c>
      <c r="AI2776" s="25">
        <v>0</v>
      </c>
      <c r="AJ2776" s="25" t="s">
        <v>20</v>
      </c>
      <c r="AK2776" s="42" t="s">
        <v>19</v>
      </c>
      <c r="AL2776" s="25" t="s">
        <v>20</v>
      </c>
      <c r="AM2776" s="25">
        <v>1</v>
      </c>
      <c r="AN2776" s="25">
        <v>1600</v>
      </c>
      <c r="AO2776" s="25">
        <v>740</v>
      </c>
      <c r="AP2776" s="25">
        <v>1600</v>
      </c>
      <c r="AQ2776" s="25">
        <v>0.52</v>
      </c>
      <c r="AR2776" s="25">
        <v>1.8944000000000001</v>
      </c>
      <c r="AS2776" s="157">
        <v>23</v>
      </c>
      <c r="AT2776" s="93">
        <v>43894</v>
      </c>
      <c r="AU2776" s="92" t="s">
        <v>22</v>
      </c>
      <c r="AV2776" s="91" t="s">
        <v>152</v>
      </c>
      <c r="AW2776" s="92" t="s">
        <v>152</v>
      </c>
      <c r="AX2776" s="92" t="s">
        <v>48</v>
      </c>
      <c r="AY2776" s="91" t="s">
        <v>152</v>
      </c>
      <c r="AZ2776" s="23"/>
      <c r="BA2776" s="25" t="s">
        <v>3014</v>
      </c>
      <c r="BB2776" t="s">
        <v>25</v>
      </c>
      <c r="BC2776" t="e">
        <v>#N/A</v>
      </c>
      <c r="BD2776" t="e">
        <f>IF(Z2776=BC2776,"OK")</f>
        <v>#N/A</v>
      </c>
      <c r="BE2776">
        <v>0.52</v>
      </c>
      <c r="BF2776">
        <v>4.6239999999999996E-3</v>
      </c>
      <c r="BG2776">
        <v>1600</v>
      </c>
      <c r="BH2776">
        <v>740</v>
      </c>
      <c r="BI2776">
        <v>1600</v>
      </c>
      <c r="BJ2776">
        <v>0.52</v>
      </c>
      <c r="BK2776">
        <v>1.8944000000000001</v>
      </c>
      <c r="BN2776" s="183"/>
    </row>
    <row r="2777" spans="1:66" ht="38.25" x14ac:dyDescent="0.25">
      <c r="A2777" s="51"/>
      <c r="B2777" s="94">
        <v>2764</v>
      </c>
      <c r="C2777" s="43">
        <v>1095723</v>
      </c>
      <c r="D2777" s="25">
        <v>1018125</v>
      </c>
      <c r="E2777" s="36" t="s">
        <v>3013</v>
      </c>
      <c r="F2777" s="151" t="s">
        <v>21</v>
      </c>
      <c r="G2777" s="41" t="s">
        <v>29</v>
      </c>
      <c r="H2777" s="46" t="str">
        <f>IFERROR(IFERROR(IF(SEARCH("Usystems",$E2777)&gt;0,"Usystems"),IF(SEARCH("RIIFO",$E2777)&gt;0,"RIIFO","Uponor")),"Uponor")</f>
        <v>Uponor</v>
      </c>
      <c r="I2777" s="25">
        <f>IFERROR(MID($D2777,1,7)+0,"")</f>
        <v>1018125</v>
      </c>
      <c r="J2777" s="25" t="str">
        <f>IFERROR(MID($D2777,10,7)+0,"")</f>
        <v/>
      </c>
      <c r="K2777" s="25" t="str">
        <f>IFERROR(MID($D2777,19,7)+0,"")</f>
        <v/>
      </c>
      <c r="L2777" s="25" t="str">
        <f>IFERROR(MID($D2777,28,7)+0,"")</f>
        <v/>
      </c>
      <c r="M2777" s="25">
        <f>IF(IFERROR(MID($Q2777,1,7)+0,"")&lt;1130000,IF(INDEX(C:C,MATCH(LEFT(Q2777,7)+0,I:I,0))&lt;1130000,"",INDEX(C:C,MATCH(LEFT(Q2777,7)+0,I:I,0))),IFERROR(MID($Q2777,1,7)+0,""))</f>
        <v>1136085</v>
      </c>
      <c r="N2777" s="25" t="str">
        <f>IF(IFERROR(MID($Q2777,10,7)+0,"")&lt;1130000,"",IFERROR(MID($Q2777,10,7)+0,""))</f>
        <v/>
      </c>
      <c r="O2777" s="25" t="str">
        <f>IF(IFERROR(MID($Q2777,19,7)+0,"")&lt;1130000,"",IFERROR(MID($Q2777,19,7)+0,""))</f>
        <v/>
      </c>
      <c r="P2777" s="25">
        <f>IF(M2777="","",IF(N2777="",M2777,M2777&amp;", "&amp;N2777))</f>
        <v>1136085</v>
      </c>
      <c r="Q2777" s="25">
        <v>1136085</v>
      </c>
      <c r="R2777" s="25"/>
      <c r="S2777" s="35" t="s">
        <v>67</v>
      </c>
      <c r="T2777" s="34" t="s">
        <v>24</v>
      </c>
      <c r="U2777" s="185">
        <v>3817</v>
      </c>
      <c r="V2777" s="188">
        <v>3817</v>
      </c>
      <c r="W2777" s="189">
        <v>3817</v>
      </c>
      <c r="X2777" s="31">
        <v>3817</v>
      </c>
      <c r="Y2777" s="90">
        <f>IFERROR(ROUND(X2777/W2777-1,2),"")</f>
        <v>0</v>
      </c>
      <c r="Z2777" s="31">
        <f>IF(OR(S2777="VLD MLC components",S2777="VLD MLC pipes",S2777="VLD PEX components",S2777="VLD PEX pipes",S2777="VLD PHC components",S2777="VLD PHC pipes",S2777="Controls VLD"),"По запросу",X2777)</f>
        <v>3817</v>
      </c>
      <c r="AA2777" s="63">
        <f>ROUND(X2777/1.2,3)</f>
        <v>3180.8330000000001</v>
      </c>
      <c r="AB2777" s="23">
        <v>3180.8330000000001</v>
      </c>
      <c r="AC2777" s="190">
        <f>IFERROR(ROUND(AA2777/AB2777-1,2),"")</f>
        <v>0</v>
      </c>
      <c r="AD2777" s="25">
        <v>0.62</v>
      </c>
      <c r="AE2777" s="25">
        <v>4.6239999999999996E-3</v>
      </c>
      <c r="AF2777" s="25">
        <v>9</v>
      </c>
      <c r="AG2777" s="25">
        <v>9</v>
      </c>
      <c r="AH2777" s="25">
        <v>9</v>
      </c>
      <c r="AI2777" s="25">
        <v>9</v>
      </c>
      <c r="AJ2777" s="25" t="s">
        <v>20</v>
      </c>
      <c r="AK2777" s="22" t="s">
        <v>20</v>
      </c>
      <c r="AL2777" s="25" t="s">
        <v>20</v>
      </c>
      <c r="AM2777" s="25">
        <v>1</v>
      </c>
      <c r="AN2777" s="25">
        <v>1600</v>
      </c>
      <c r="AO2777" s="25">
        <v>740</v>
      </c>
      <c r="AP2777" s="25">
        <v>1600</v>
      </c>
      <c r="AQ2777" s="25">
        <v>0.62</v>
      </c>
      <c r="AR2777" s="25">
        <v>1.8944000000000001</v>
      </c>
      <c r="AS2777" s="157">
        <v>9</v>
      </c>
      <c r="AT2777" s="93">
        <v>43894</v>
      </c>
      <c r="AU2777" s="92" t="s">
        <v>22</v>
      </c>
      <c r="AV2777" s="91" t="s">
        <v>152</v>
      </c>
      <c r="AW2777" s="92" t="s">
        <v>152</v>
      </c>
      <c r="AX2777" s="92" t="s">
        <v>48</v>
      </c>
      <c r="AY2777" s="91" t="s">
        <v>152</v>
      </c>
      <c r="AZ2777" s="23"/>
      <c r="BA2777" s="25" t="s">
        <v>3012</v>
      </c>
      <c r="BB2777" t="s">
        <v>25</v>
      </c>
      <c r="BC2777">
        <v>3817</v>
      </c>
      <c r="BD2777" t="str">
        <f>IF(Z2777=BC2777,"OK")</f>
        <v>OK</v>
      </c>
      <c r="BE2777">
        <v>0.62</v>
      </c>
      <c r="BF2777">
        <v>4.6239999999999996E-3</v>
      </c>
      <c r="BG2777">
        <v>1600</v>
      </c>
      <c r="BH2777">
        <v>740</v>
      </c>
      <c r="BI2777">
        <v>1600</v>
      </c>
      <c r="BJ2777">
        <v>0.62</v>
      </c>
      <c r="BK2777">
        <v>1.8944000000000001</v>
      </c>
      <c r="BN2777" s="183"/>
    </row>
    <row r="2778" spans="1:66" ht="25.5" x14ac:dyDescent="0.25">
      <c r="A2778" s="51"/>
      <c r="B2778" s="94">
        <v>2765</v>
      </c>
      <c r="C2778" s="43">
        <v>1095724</v>
      </c>
      <c r="D2778" s="25">
        <v>1018126</v>
      </c>
      <c r="E2778" s="36" t="s">
        <v>3011</v>
      </c>
      <c r="F2778" s="151" t="s">
        <v>21</v>
      </c>
      <c r="G2778" s="41" t="s">
        <v>27</v>
      </c>
      <c r="H2778" s="46" t="str">
        <f>IFERROR(IFERROR(IF(SEARCH("Usystems",$E2778)&gt;0,"Usystems"),IF(SEARCH("RIIFO",$E2778)&gt;0,"RIIFO","Uponor")),"Uponor")</f>
        <v>Uponor</v>
      </c>
      <c r="I2778" s="25">
        <f>IFERROR(MID($D2778,1,7)+0,"")</f>
        <v>1018126</v>
      </c>
      <c r="J2778" s="25" t="str">
        <f>IFERROR(MID($D2778,10,7)+0,"")</f>
        <v/>
      </c>
      <c r="K2778" s="25" t="str">
        <f>IFERROR(MID($D2778,19,7)+0,"")</f>
        <v/>
      </c>
      <c r="L2778" s="25" t="str">
        <f>IFERROR(MID($D2778,28,7)+0,"")</f>
        <v/>
      </c>
      <c r="M2778" s="25">
        <f>IF(IFERROR(MID($Q2778,1,7)+0,"")&lt;1130000,IF(INDEX(C:C,MATCH(LEFT(Q2778,7)+0,I:I,0))&lt;1130000,"",INDEX(C:C,MATCH(LEFT(Q2778,7)+0,I:I,0))),IFERROR(MID($Q2778,1,7)+0,""))</f>
        <v>1136776</v>
      </c>
      <c r="N2778" s="25" t="str">
        <f>IF(IFERROR(MID($Q2778,10,7)+0,"")&lt;1130000,"",IFERROR(MID($Q2778,10,7)+0,""))</f>
        <v/>
      </c>
      <c r="O2778" s="25" t="str">
        <f>IF(IFERROR(MID($Q2778,19,7)+0,"")&lt;1130000,"",IFERROR(MID($Q2778,19,7)+0,""))</f>
        <v/>
      </c>
      <c r="P2778" s="25">
        <f>IF(M2778="","",IF(N2778="",M2778,M2778&amp;", "&amp;N2778))</f>
        <v>1136776</v>
      </c>
      <c r="Q2778" s="25">
        <v>1136776</v>
      </c>
      <c r="R2778" s="25"/>
      <c r="S2778" s="35" t="s">
        <v>67</v>
      </c>
      <c r="T2778" s="34" t="s">
        <v>24</v>
      </c>
      <c r="U2778" s="185">
        <v>5900</v>
      </c>
      <c r="V2778" s="188">
        <v>5900</v>
      </c>
      <c r="W2778" s="189">
        <v>5900</v>
      </c>
      <c r="X2778" s="31">
        <v>5900</v>
      </c>
      <c r="Y2778" s="90">
        <f>IFERROR(ROUND(X2778/W2778-1,2),"")</f>
        <v>0</v>
      </c>
      <c r="Z2778" s="31">
        <f>IF(OR(S2778="VLD MLC components",S2778="VLD MLC pipes",S2778="VLD PEX components",S2778="VLD PEX pipes",S2778="VLD PHC components",S2778="VLD PHC pipes",S2778="Controls VLD"),"По запросу",X2778)</f>
        <v>5900</v>
      </c>
      <c r="AA2778" s="63">
        <f>ROUND(X2778/1.2,3)</f>
        <v>4916.6670000000004</v>
      </c>
      <c r="AB2778" s="23">
        <v>4916.6670000000004</v>
      </c>
      <c r="AC2778" s="190">
        <f>IFERROR(ROUND(AA2778/AB2778-1,2),"")</f>
        <v>0</v>
      </c>
      <c r="AD2778" s="25">
        <v>1.47</v>
      </c>
      <c r="AE2778" s="25">
        <v>1.9599999999999999E-2</v>
      </c>
      <c r="AF2778" s="25">
        <v>0</v>
      </c>
      <c r="AG2778" s="25" t="s">
        <v>22</v>
      </c>
      <c r="AH2778" s="25">
        <v>0</v>
      </c>
      <c r="AI2778" s="25">
        <v>0</v>
      </c>
      <c r="AJ2778" s="25" t="s">
        <v>20</v>
      </c>
      <c r="AK2778" s="42" t="s">
        <v>19</v>
      </c>
      <c r="AL2778" s="25" t="s">
        <v>20</v>
      </c>
      <c r="AM2778" s="25">
        <v>1</v>
      </c>
      <c r="AN2778" s="25">
        <v>2200</v>
      </c>
      <c r="AO2778" s="25">
        <v>1500</v>
      </c>
      <c r="AP2778" s="25">
        <v>2200</v>
      </c>
      <c r="AQ2778" s="25">
        <v>1.47</v>
      </c>
      <c r="AR2778" s="25">
        <v>7.26</v>
      </c>
      <c r="AS2778" s="157" t="s">
        <v>22</v>
      </c>
      <c r="AT2778" s="93">
        <v>43894</v>
      </c>
      <c r="AU2778" s="92" t="s">
        <v>22</v>
      </c>
      <c r="AV2778" s="91" t="s">
        <v>152</v>
      </c>
      <c r="AW2778" s="92" t="s">
        <v>48</v>
      </c>
      <c r="AX2778" s="92" t="s">
        <v>48</v>
      </c>
      <c r="AY2778" s="91" t="s">
        <v>152</v>
      </c>
      <c r="AZ2778" s="23"/>
      <c r="BA2778" s="25" t="s">
        <v>3010</v>
      </c>
      <c r="BB2778" t="s">
        <v>25</v>
      </c>
      <c r="BC2778" t="e">
        <v>#N/A</v>
      </c>
      <c r="BD2778" t="e">
        <f>IF(Z2778=BC2778,"OK")</f>
        <v>#N/A</v>
      </c>
      <c r="BE2778">
        <v>1.47</v>
      </c>
      <c r="BF2778">
        <v>1.9599999999999999E-2</v>
      </c>
      <c r="BG2778">
        <v>2200</v>
      </c>
      <c r="BH2778">
        <v>1500</v>
      </c>
      <c r="BI2778">
        <v>2200</v>
      </c>
      <c r="BJ2778">
        <v>1.47</v>
      </c>
      <c r="BK2778">
        <v>7.26</v>
      </c>
      <c r="BN2778" s="183"/>
    </row>
    <row r="2779" spans="1:66" ht="25.5" x14ac:dyDescent="0.25">
      <c r="A2779" s="51"/>
      <c r="B2779" s="94">
        <v>2766</v>
      </c>
      <c r="C2779" s="43">
        <v>1095725</v>
      </c>
      <c r="D2779" s="25">
        <v>1018127</v>
      </c>
      <c r="E2779" s="36" t="s">
        <v>3009</v>
      </c>
      <c r="F2779" s="151" t="s">
        <v>21</v>
      </c>
      <c r="G2779" s="41" t="s">
        <v>27</v>
      </c>
      <c r="H2779" s="46" t="str">
        <f>IFERROR(IFERROR(IF(SEARCH("Usystems",$E2779)&gt;0,"Usystems"),IF(SEARCH("RIIFO",$E2779)&gt;0,"RIIFO","Uponor")),"Uponor")</f>
        <v>Uponor</v>
      </c>
      <c r="I2779" s="25">
        <f>IFERROR(MID($D2779,1,7)+0,"")</f>
        <v>1018127</v>
      </c>
      <c r="J2779" s="25" t="str">
        <f>IFERROR(MID($D2779,10,7)+0,"")</f>
        <v/>
      </c>
      <c r="K2779" s="25" t="str">
        <f>IFERROR(MID($D2779,19,7)+0,"")</f>
        <v/>
      </c>
      <c r="L2779" s="25" t="str">
        <f>IFERROR(MID($D2779,28,7)+0,"")</f>
        <v/>
      </c>
      <c r="M2779" s="25">
        <f>IF(IFERROR(MID($Q2779,1,7)+0,"")&lt;1130000,IF(INDEX(C:C,MATCH(LEFT(Q2779,7)+0,I:I,0))&lt;1130000,"",INDEX(C:C,MATCH(LEFT(Q2779,7)+0,I:I,0))),IFERROR(MID($Q2779,1,7)+0,""))</f>
        <v>1136777</v>
      </c>
      <c r="N2779" s="25" t="str">
        <f>IF(IFERROR(MID($Q2779,10,7)+0,"")&lt;1130000,"",IFERROR(MID($Q2779,10,7)+0,""))</f>
        <v/>
      </c>
      <c r="O2779" s="25" t="str">
        <f>IF(IFERROR(MID($Q2779,19,7)+0,"")&lt;1130000,"",IFERROR(MID($Q2779,19,7)+0,""))</f>
        <v/>
      </c>
      <c r="P2779" s="25">
        <f>IF(M2779="","",IF(N2779="",M2779,M2779&amp;", "&amp;N2779))</f>
        <v>1136777</v>
      </c>
      <c r="Q2779" s="25">
        <v>1136777</v>
      </c>
      <c r="R2779" s="25"/>
      <c r="S2779" s="35" t="s">
        <v>160</v>
      </c>
      <c r="T2779" s="34" t="s">
        <v>24</v>
      </c>
      <c r="U2779" s="185">
        <v>7032</v>
      </c>
      <c r="V2779" s="188">
        <v>7032</v>
      </c>
      <c r="W2779" s="189">
        <v>7032</v>
      </c>
      <c r="X2779" s="31">
        <v>7032</v>
      </c>
      <c r="Y2779" s="90">
        <f>IFERROR(ROUND(X2779/W2779-1,2),"")</f>
        <v>0</v>
      </c>
      <c r="Z2779" s="31" t="str">
        <f>IF(OR(S2779="VLD MLC components",S2779="VLD MLC pipes",S2779="VLD PEX components",S2779="VLD PEX pipes",S2779="VLD PHC components",S2779="VLD PHC pipes",S2779="Controls VLD"),"По запросу",X2779)</f>
        <v>По запросу</v>
      </c>
      <c r="AA2779" s="63">
        <f>ROUND(X2779/1.2,3)</f>
        <v>5860</v>
      </c>
      <c r="AB2779" s="23">
        <v>5860</v>
      </c>
      <c r="AC2779" s="190">
        <f>IFERROR(ROUND(AA2779/AB2779-1,2),"")</f>
        <v>0</v>
      </c>
      <c r="AD2779" s="25">
        <v>1.67</v>
      </c>
      <c r="AE2779" s="25">
        <v>1.9599999999999999E-2</v>
      </c>
      <c r="AF2779" s="25">
        <v>0</v>
      </c>
      <c r="AG2779" s="25" t="s">
        <v>22</v>
      </c>
      <c r="AH2779" s="25">
        <v>0</v>
      </c>
      <c r="AI2779" s="25">
        <v>0</v>
      </c>
      <c r="AJ2779" s="25" t="s">
        <v>20</v>
      </c>
      <c r="AK2779" s="42" t="s">
        <v>19</v>
      </c>
      <c r="AL2779" s="25" t="s">
        <v>20</v>
      </c>
      <c r="AM2779" s="25">
        <v>1</v>
      </c>
      <c r="AN2779" s="25">
        <v>2200</v>
      </c>
      <c r="AO2779" s="25">
        <v>1500</v>
      </c>
      <c r="AP2779" s="25">
        <v>2200</v>
      </c>
      <c r="AQ2779" s="25">
        <v>1.67</v>
      </c>
      <c r="AR2779" s="25">
        <v>7.26</v>
      </c>
      <c r="AS2779" s="157" t="s">
        <v>22</v>
      </c>
      <c r="AT2779" s="93">
        <v>43894</v>
      </c>
      <c r="AU2779" s="92" t="s">
        <v>22</v>
      </c>
      <c r="AV2779" s="91" t="s">
        <v>152</v>
      </c>
      <c r="AW2779" s="92" t="s">
        <v>48</v>
      </c>
      <c r="AX2779" s="92" t="s">
        <v>48</v>
      </c>
      <c r="AY2779" s="91" t="s">
        <v>152</v>
      </c>
      <c r="AZ2779" s="23"/>
      <c r="BA2779" s="25" t="s">
        <v>3008</v>
      </c>
      <c r="BB2779" t="s">
        <v>25</v>
      </c>
      <c r="BC2779" t="e">
        <v>#N/A</v>
      </c>
      <c r="BD2779" t="e">
        <f>IF(Z2779=BC2779,"OK")</f>
        <v>#N/A</v>
      </c>
      <c r="BE2779">
        <v>1.67</v>
      </c>
      <c r="BF2779">
        <v>1.9599999999999999E-2</v>
      </c>
      <c r="BG2779">
        <v>2200</v>
      </c>
      <c r="BH2779">
        <v>1500</v>
      </c>
      <c r="BI2779">
        <v>2200</v>
      </c>
      <c r="BJ2779">
        <v>1.67</v>
      </c>
      <c r="BK2779">
        <v>7.26</v>
      </c>
      <c r="BN2779" s="183"/>
    </row>
    <row r="2780" spans="1:66" ht="25.5" x14ac:dyDescent="0.25">
      <c r="A2780" s="51"/>
      <c r="B2780" s="94">
        <v>2767</v>
      </c>
      <c r="C2780" s="43">
        <v>1095726</v>
      </c>
      <c r="D2780" s="25">
        <v>1018128</v>
      </c>
      <c r="E2780" s="36" t="s">
        <v>3007</v>
      </c>
      <c r="F2780" s="151" t="s">
        <v>21</v>
      </c>
      <c r="G2780" s="41" t="s">
        <v>27</v>
      </c>
      <c r="H2780" s="46" t="str">
        <f>IFERROR(IFERROR(IF(SEARCH("Usystems",$E2780)&gt;0,"Usystems"),IF(SEARCH("RIIFO",$E2780)&gt;0,"RIIFO","Uponor")),"Uponor")</f>
        <v>Uponor</v>
      </c>
      <c r="I2780" s="25">
        <f>IFERROR(MID($D2780,1,7)+0,"")</f>
        <v>1018128</v>
      </c>
      <c r="J2780" s="25" t="str">
        <f>IFERROR(MID($D2780,10,7)+0,"")</f>
        <v/>
      </c>
      <c r="K2780" s="25" t="str">
        <f>IFERROR(MID($D2780,19,7)+0,"")</f>
        <v/>
      </c>
      <c r="L2780" s="25" t="str">
        <f>IFERROR(MID($D2780,28,7)+0,"")</f>
        <v/>
      </c>
      <c r="M2780" s="25">
        <f>IF(IFERROR(MID($Q2780,1,7)+0,"")&lt;1130000,IF(INDEX(C:C,MATCH(LEFT(Q2780,7)+0,I:I,0))&lt;1130000,"",INDEX(C:C,MATCH(LEFT(Q2780,7)+0,I:I,0))),IFERROR(MID($Q2780,1,7)+0,""))</f>
        <v>1136778</v>
      </c>
      <c r="N2780" s="25" t="str">
        <f>IF(IFERROR(MID($Q2780,10,7)+0,"")&lt;1130000,"",IFERROR(MID($Q2780,10,7)+0,""))</f>
        <v/>
      </c>
      <c r="O2780" s="25" t="str">
        <f>IF(IFERROR(MID($Q2780,19,7)+0,"")&lt;1130000,"",IFERROR(MID($Q2780,19,7)+0,""))</f>
        <v/>
      </c>
      <c r="P2780" s="25">
        <f>IF(M2780="","",IF(N2780="",M2780,M2780&amp;", "&amp;N2780))</f>
        <v>1136778</v>
      </c>
      <c r="Q2780" s="25">
        <v>1136778</v>
      </c>
      <c r="R2780" s="25"/>
      <c r="S2780" s="35" t="s">
        <v>160</v>
      </c>
      <c r="T2780" s="34" t="s">
        <v>24</v>
      </c>
      <c r="U2780" s="185">
        <v>9067</v>
      </c>
      <c r="V2780" s="188">
        <v>9067</v>
      </c>
      <c r="W2780" s="189">
        <v>9067</v>
      </c>
      <c r="X2780" s="31">
        <v>9067</v>
      </c>
      <c r="Y2780" s="90">
        <f>IFERROR(ROUND(X2780/W2780-1,2),"")</f>
        <v>0</v>
      </c>
      <c r="Z2780" s="31" t="str">
        <f>IF(OR(S2780="VLD MLC components",S2780="VLD MLC pipes",S2780="VLD PEX components",S2780="VLD PEX pipes",S2780="VLD PHC components",S2780="VLD PHC pipes",S2780="Controls VLD"),"По запросу",X2780)</f>
        <v>По запросу</v>
      </c>
      <c r="AA2780" s="63">
        <f>ROUND(X2780/1.2,3)</f>
        <v>7555.8329999999996</v>
      </c>
      <c r="AB2780" s="23">
        <v>7555.8329999999996</v>
      </c>
      <c r="AC2780" s="190">
        <f>IFERROR(ROUND(AA2780/AB2780-1,2),"")</f>
        <v>0</v>
      </c>
      <c r="AD2780" s="25">
        <v>1.97</v>
      </c>
      <c r="AE2780" s="25">
        <v>1.9599999999999999E-2</v>
      </c>
      <c r="AF2780" s="25">
        <v>0</v>
      </c>
      <c r="AG2780" s="25" t="s">
        <v>22</v>
      </c>
      <c r="AH2780" s="25">
        <v>0</v>
      </c>
      <c r="AI2780" s="25">
        <v>0</v>
      </c>
      <c r="AJ2780" s="25" t="s">
        <v>20</v>
      </c>
      <c r="AK2780" s="42" t="s">
        <v>19</v>
      </c>
      <c r="AL2780" s="25" t="s">
        <v>20</v>
      </c>
      <c r="AM2780" s="25">
        <v>1</v>
      </c>
      <c r="AN2780" s="25">
        <v>2200</v>
      </c>
      <c r="AO2780" s="25">
        <v>1500</v>
      </c>
      <c r="AP2780" s="25">
        <v>2200</v>
      </c>
      <c r="AQ2780" s="25">
        <v>1.97</v>
      </c>
      <c r="AR2780" s="94">
        <v>7.26</v>
      </c>
      <c r="AS2780" s="157" t="s">
        <v>22</v>
      </c>
      <c r="AT2780" s="93">
        <v>43894</v>
      </c>
      <c r="AU2780" s="92" t="s">
        <v>22</v>
      </c>
      <c r="AV2780" s="91" t="s">
        <v>152</v>
      </c>
      <c r="AW2780" s="92" t="s">
        <v>48</v>
      </c>
      <c r="AX2780" s="92" t="s">
        <v>48</v>
      </c>
      <c r="AY2780" s="91" t="s">
        <v>152</v>
      </c>
      <c r="AZ2780" s="23"/>
      <c r="BA2780" s="25">
        <v>0</v>
      </c>
      <c r="BB2780" t="s">
        <v>48</v>
      </c>
      <c r="BC2780" t="e">
        <v>#N/A</v>
      </c>
      <c r="BD2780" t="e">
        <f>IF(Z2780=BC2780,"OK")</f>
        <v>#N/A</v>
      </c>
      <c r="BE2780">
        <v>1.97</v>
      </c>
      <c r="BF2780">
        <v>1.9599999999999999E-2</v>
      </c>
      <c r="BG2780">
        <v>2200</v>
      </c>
      <c r="BH2780">
        <v>1500</v>
      </c>
      <c r="BI2780">
        <v>2200</v>
      </c>
      <c r="BJ2780">
        <v>1.97</v>
      </c>
      <c r="BK2780">
        <v>7.26</v>
      </c>
      <c r="BN2780" s="183"/>
    </row>
    <row r="2781" spans="1:66" ht="25.5" x14ac:dyDescent="0.25">
      <c r="A2781" s="51"/>
      <c r="B2781" s="94">
        <v>2768</v>
      </c>
      <c r="C2781" s="43">
        <v>1095727</v>
      </c>
      <c r="D2781" s="25">
        <v>1018129</v>
      </c>
      <c r="E2781" s="36" t="s">
        <v>3006</v>
      </c>
      <c r="F2781" s="151" t="s">
        <v>21</v>
      </c>
      <c r="G2781" s="41" t="s">
        <v>27</v>
      </c>
      <c r="H2781" s="46" t="str">
        <f>IFERROR(IFERROR(IF(SEARCH("Usystems",$E2781)&gt;0,"Usystems"),IF(SEARCH("RIIFO",$E2781)&gt;0,"RIIFO","Uponor")),"Uponor")</f>
        <v>Uponor</v>
      </c>
      <c r="I2781" s="25">
        <f>IFERROR(MID($D2781,1,7)+0,"")</f>
        <v>1018129</v>
      </c>
      <c r="J2781" s="25" t="str">
        <f>IFERROR(MID($D2781,10,7)+0,"")</f>
        <v/>
      </c>
      <c r="K2781" s="25" t="str">
        <f>IFERROR(MID($D2781,19,7)+0,"")</f>
        <v/>
      </c>
      <c r="L2781" s="25" t="str">
        <f>IFERROR(MID($D2781,28,7)+0,"")</f>
        <v/>
      </c>
      <c r="M2781" s="25">
        <f>IF(IFERROR(MID($Q2781,1,7)+0,"")&lt;1130000,IF(INDEX(C:C,MATCH(LEFT(Q2781,7)+0,I:I,0))&lt;1130000,"",INDEX(C:C,MATCH(LEFT(Q2781,7)+0,I:I,0))),IFERROR(MID($Q2781,1,7)+0,""))</f>
        <v>1136779</v>
      </c>
      <c r="N2781" s="25" t="str">
        <f>IF(IFERROR(MID($Q2781,10,7)+0,"")&lt;1130000,"",IFERROR(MID($Q2781,10,7)+0,""))</f>
        <v/>
      </c>
      <c r="O2781" s="25" t="str">
        <f>IF(IFERROR(MID($Q2781,19,7)+0,"")&lt;1130000,"",IFERROR(MID($Q2781,19,7)+0,""))</f>
        <v/>
      </c>
      <c r="P2781" s="25">
        <f>IF(M2781="","",IF(N2781="",M2781,M2781&amp;", "&amp;N2781))</f>
        <v>1136779</v>
      </c>
      <c r="Q2781" s="25">
        <v>1136779</v>
      </c>
      <c r="R2781" s="25"/>
      <c r="S2781" s="35" t="s">
        <v>160</v>
      </c>
      <c r="T2781" s="34" t="s">
        <v>24</v>
      </c>
      <c r="U2781" s="185">
        <v>9790</v>
      </c>
      <c r="V2781" s="188">
        <v>9790</v>
      </c>
      <c r="W2781" s="189">
        <v>9790</v>
      </c>
      <c r="X2781" s="31">
        <v>9790</v>
      </c>
      <c r="Y2781" s="90">
        <f>IFERROR(ROUND(X2781/W2781-1,2),"")</f>
        <v>0</v>
      </c>
      <c r="Z2781" s="31" t="str">
        <f>IF(OR(S2781="VLD MLC components",S2781="VLD MLC pipes",S2781="VLD PEX components",S2781="VLD PEX pipes",S2781="VLD PHC components",S2781="VLD PHC pipes",S2781="Controls VLD"),"По запросу",X2781)</f>
        <v>По запросу</v>
      </c>
      <c r="AA2781" s="63">
        <f>ROUND(X2781/1.2,3)</f>
        <v>8158.3329999999996</v>
      </c>
      <c r="AB2781" s="23">
        <v>8158.3329999999996</v>
      </c>
      <c r="AC2781" s="190">
        <f>IFERROR(ROUND(AA2781/AB2781-1,2),"")</f>
        <v>0</v>
      </c>
      <c r="AD2781" s="25">
        <v>2.72</v>
      </c>
      <c r="AE2781" s="25">
        <v>3.0624999999999999E-2</v>
      </c>
      <c r="AF2781" s="25">
        <v>0</v>
      </c>
      <c r="AG2781" s="25" t="s">
        <v>22</v>
      </c>
      <c r="AH2781" s="25">
        <v>0</v>
      </c>
      <c r="AI2781" s="25">
        <v>0</v>
      </c>
      <c r="AJ2781" s="25" t="s">
        <v>20</v>
      </c>
      <c r="AK2781" s="42" t="s">
        <v>19</v>
      </c>
      <c r="AL2781" s="25" t="s">
        <v>20</v>
      </c>
      <c r="AM2781" s="25">
        <v>1</v>
      </c>
      <c r="AN2781" s="25">
        <v>2200</v>
      </c>
      <c r="AO2781" s="25">
        <v>1300</v>
      </c>
      <c r="AP2781" s="25">
        <v>2200</v>
      </c>
      <c r="AQ2781" s="25">
        <v>2.72</v>
      </c>
      <c r="AR2781" s="94">
        <v>6.2919999999999998</v>
      </c>
      <c r="AS2781" s="157" t="s">
        <v>22</v>
      </c>
      <c r="AT2781" s="93">
        <v>43894</v>
      </c>
      <c r="AU2781" s="92" t="s">
        <v>22</v>
      </c>
      <c r="AV2781" s="91" t="s">
        <v>152</v>
      </c>
      <c r="AW2781" s="92" t="s">
        <v>48</v>
      </c>
      <c r="AX2781" s="92" t="s">
        <v>48</v>
      </c>
      <c r="AY2781" s="91" t="s">
        <v>152</v>
      </c>
      <c r="AZ2781" s="23"/>
      <c r="BA2781" s="25">
        <v>0</v>
      </c>
      <c r="BB2781" t="s">
        <v>48</v>
      </c>
      <c r="BC2781" t="e">
        <v>#N/A</v>
      </c>
      <c r="BD2781" t="e">
        <f>IF(Z2781=BC2781,"OK")</f>
        <v>#N/A</v>
      </c>
      <c r="BE2781">
        <v>2.72</v>
      </c>
      <c r="BF2781">
        <v>3.0624999999999999E-2</v>
      </c>
      <c r="BG2781">
        <v>2200</v>
      </c>
      <c r="BH2781">
        <v>1300</v>
      </c>
      <c r="BI2781">
        <v>2200</v>
      </c>
      <c r="BJ2781">
        <v>2.72</v>
      </c>
      <c r="BK2781">
        <v>6.2919999999999998</v>
      </c>
      <c r="BN2781" s="183"/>
    </row>
    <row r="2782" spans="1:66" ht="25.5" x14ac:dyDescent="0.25">
      <c r="A2782" s="51"/>
      <c r="B2782" s="94">
        <v>2769</v>
      </c>
      <c r="C2782" s="43">
        <v>1095728</v>
      </c>
      <c r="D2782" s="25">
        <v>1018130</v>
      </c>
      <c r="E2782" s="36" t="s">
        <v>3005</v>
      </c>
      <c r="F2782" s="151" t="s">
        <v>21</v>
      </c>
      <c r="G2782" s="41" t="s">
        <v>27</v>
      </c>
      <c r="H2782" s="46" t="str">
        <f>IFERROR(IFERROR(IF(SEARCH("Usystems",$E2782)&gt;0,"Usystems"),IF(SEARCH("RIIFO",$E2782)&gt;0,"RIIFO","Uponor")),"Uponor")</f>
        <v>Uponor</v>
      </c>
      <c r="I2782" s="25">
        <f>IFERROR(MID($D2782,1,7)+0,"")</f>
        <v>1018130</v>
      </c>
      <c r="J2782" s="25" t="str">
        <f>IFERROR(MID($D2782,10,7)+0,"")</f>
        <v/>
      </c>
      <c r="K2782" s="25" t="str">
        <f>IFERROR(MID($D2782,19,7)+0,"")</f>
        <v/>
      </c>
      <c r="L2782" s="25" t="str">
        <f>IFERROR(MID($D2782,28,7)+0,"")</f>
        <v/>
      </c>
      <c r="M2782" s="25">
        <f>IF(IFERROR(MID($Q2782,1,7)+0,"")&lt;1130000,IF(INDEX(C:C,MATCH(LEFT(Q2782,7)+0,I:I,0))&lt;1130000,"",INDEX(C:C,MATCH(LEFT(Q2782,7)+0,I:I,0))),IFERROR(MID($Q2782,1,7)+0,""))</f>
        <v>1136780</v>
      </c>
      <c r="N2782" s="25" t="str">
        <f>IF(IFERROR(MID($Q2782,10,7)+0,"")&lt;1130000,"",IFERROR(MID($Q2782,10,7)+0,""))</f>
        <v/>
      </c>
      <c r="O2782" s="25" t="str">
        <f>IF(IFERROR(MID($Q2782,19,7)+0,"")&lt;1130000,"",IFERROR(MID($Q2782,19,7)+0,""))</f>
        <v/>
      </c>
      <c r="P2782" s="25">
        <f>IF(M2782="","",IF(N2782="",M2782,M2782&amp;", "&amp;N2782))</f>
        <v>1136780</v>
      </c>
      <c r="Q2782" s="25">
        <v>1136780</v>
      </c>
      <c r="R2782" s="25"/>
      <c r="S2782" s="35" t="s">
        <v>160</v>
      </c>
      <c r="T2782" s="34" t="s">
        <v>24</v>
      </c>
      <c r="U2782" s="185">
        <v>12023</v>
      </c>
      <c r="V2782" s="188">
        <v>12023</v>
      </c>
      <c r="W2782" s="189">
        <v>12023</v>
      </c>
      <c r="X2782" s="31">
        <v>12023</v>
      </c>
      <c r="Y2782" s="90">
        <f>IFERROR(ROUND(X2782/W2782-1,2),"")</f>
        <v>0</v>
      </c>
      <c r="Z2782" s="31" t="str">
        <f>IF(OR(S2782="VLD MLC components",S2782="VLD MLC pipes",S2782="VLD PEX components",S2782="VLD PEX pipes",S2782="VLD PHC components",S2782="VLD PHC pipes",S2782="Controls VLD"),"По запросу",X2782)</f>
        <v>По запросу</v>
      </c>
      <c r="AA2782" s="63">
        <f>ROUND(X2782/1.2,3)</f>
        <v>10019.166999999999</v>
      </c>
      <c r="AB2782" s="23">
        <v>10019.166999999999</v>
      </c>
      <c r="AC2782" s="190">
        <f>IFERROR(ROUND(AA2782/AB2782-1,2),"")</f>
        <v>0</v>
      </c>
      <c r="AD2782" s="25">
        <v>3.14</v>
      </c>
      <c r="AE2782" s="25">
        <v>3.0624999999999999E-2</v>
      </c>
      <c r="AF2782" s="25">
        <v>0</v>
      </c>
      <c r="AG2782" s="25" t="s">
        <v>22</v>
      </c>
      <c r="AH2782" s="25">
        <v>0</v>
      </c>
      <c r="AI2782" s="25">
        <v>0</v>
      </c>
      <c r="AJ2782" s="25" t="s">
        <v>20</v>
      </c>
      <c r="AK2782" s="42" t="s">
        <v>19</v>
      </c>
      <c r="AL2782" s="25" t="s">
        <v>20</v>
      </c>
      <c r="AM2782" s="25">
        <v>1</v>
      </c>
      <c r="AN2782" s="25">
        <v>2200</v>
      </c>
      <c r="AO2782" s="25">
        <v>1300</v>
      </c>
      <c r="AP2782" s="25">
        <v>2200</v>
      </c>
      <c r="AQ2782" s="25">
        <v>3.14</v>
      </c>
      <c r="AR2782" s="94">
        <v>6.2919999999999998</v>
      </c>
      <c r="AS2782" s="157" t="s">
        <v>22</v>
      </c>
      <c r="AT2782" s="93">
        <v>43894</v>
      </c>
      <c r="AU2782" s="92" t="s">
        <v>22</v>
      </c>
      <c r="AV2782" s="91" t="s">
        <v>152</v>
      </c>
      <c r="AW2782" s="92" t="s">
        <v>48</v>
      </c>
      <c r="AX2782" s="92" t="s">
        <v>48</v>
      </c>
      <c r="AY2782" s="91" t="s">
        <v>152</v>
      </c>
      <c r="AZ2782" s="23"/>
      <c r="BA2782" s="25">
        <v>0</v>
      </c>
      <c r="BB2782" t="s">
        <v>48</v>
      </c>
      <c r="BC2782" t="e">
        <v>#N/A</v>
      </c>
      <c r="BD2782" t="e">
        <f>IF(Z2782=BC2782,"OK")</f>
        <v>#N/A</v>
      </c>
      <c r="BE2782">
        <v>3.14</v>
      </c>
      <c r="BF2782">
        <v>3.0624999999999999E-2</v>
      </c>
      <c r="BG2782">
        <v>2200</v>
      </c>
      <c r="BH2782">
        <v>1300</v>
      </c>
      <c r="BI2782">
        <v>2200</v>
      </c>
      <c r="BJ2782">
        <v>3.14</v>
      </c>
      <c r="BK2782">
        <v>6.2919999999999998</v>
      </c>
      <c r="BN2782" s="183"/>
    </row>
    <row r="2783" spans="1:66" ht="25.5" x14ac:dyDescent="0.25">
      <c r="A2783" s="51"/>
      <c r="B2783" s="94">
        <v>2770</v>
      </c>
      <c r="C2783" s="43">
        <v>1095729</v>
      </c>
      <c r="D2783" s="25">
        <v>1018131</v>
      </c>
      <c r="E2783" s="36" t="s">
        <v>3004</v>
      </c>
      <c r="F2783" s="151" t="s">
        <v>21</v>
      </c>
      <c r="G2783" s="41" t="s">
        <v>27</v>
      </c>
      <c r="H2783" s="46" t="str">
        <f>IFERROR(IFERROR(IF(SEARCH("Usystems",$E2783)&gt;0,"Usystems"),IF(SEARCH("RIIFO",$E2783)&gt;0,"RIIFO","Uponor")),"Uponor")</f>
        <v>Uponor</v>
      </c>
      <c r="I2783" s="25">
        <f>IFERROR(MID($D2783,1,7)+0,"")</f>
        <v>1018131</v>
      </c>
      <c r="J2783" s="25" t="str">
        <f>IFERROR(MID($D2783,10,7)+0,"")</f>
        <v/>
      </c>
      <c r="K2783" s="25" t="str">
        <f>IFERROR(MID($D2783,19,7)+0,"")</f>
        <v/>
      </c>
      <c r="L2783" s="25" t="str">
        <f>IFERROR(MID($D2783,28,7)+0,"")</f>
        <v/>
      </c>
      <c r="M2783" s="25">
        <f>IF(IFERROR(MID($Q2783,1,7)+0,"")&lt;1130000,IF(INDEX(C:C,MATCH(LEFT(Q2783,7)+0,I:I,0))&lt;1130000,"",INDEX(C:C,MATCH(LEFT(Q2783,7)+0,I:I,0))),IFERROR(MID($Q2783,1,7)+0,""))</f>
        <v>1136781</v>
      </c>
      <c r="N2783" s="25" t="str">
        <f>IF(IFERROR(MID($Q2783,10,7)+0,"")&lt;1130000,"",IFERROR(MID($Q2783,10,7)+0,""))</f>
        <v/>
      </c>
      <c r="O2783" s="25" t="str">
        <f>IF(IFERROR(MID($Q2783,19,7)+0,"")&lt;1130000,"",IFERROR(MID($Q2783,19,7)+0,""))</f>
        <v/>
      </c>
      <c r="P2783" s="25">
        <f>IF(M2783="","",IF(N2783="",M2783,M2783&amp;", "&amp;N2783))</f>
        <v>1136781</v>
      </c>
      <c r="Q2783" s="25">
        <v>1136781</v>
      </c>
      <c r="R2783" s="25"/>
      <c r="S2783" s="35" t="s">
        <v>160</v>
      </c>
      <c r="T2783" s="34" t="s">
        <v>24</v>
      </c>
      <c r="U2783" s="185">
        <v>13959</v>
      </c>
      <c r="V2783" s="188">
        <v>13959</v>
      </c>
      <c r="W2783" s="189">
        <v>13959</v>
      </c>
      <c r="X2783" s="31">
        <v>13959</v>
      </c>
      <c r="Y2783" s="90">
        <f>IFERROR(ROUND(X2783/W2783-1,2),"")</f>
        <v>0</v>
      </c>
      <c r="Z2783" s="31" t="str">
        <f>IF(OR(S2783="VLD MLC components",S2783="VLD MLC pipes",S2783="VLD PEX components",S2783="VLD PEX pipes",S2783="VLD PHC components",S2783="VLD PHC pipes",S2783="Controls VLD"),"По запросу",X2783)</f>
        <v>По запросу</v>
      </c>
      <c r="AA2783" s="63">
        <f>ROUND(X2783/1.2,3)</f>
        <v>11632.5</v>
      </c>
      <c r="AB2783" s="23">
        <v>11632.5</v>
      </c>
      <c r="AC2783" s="190">
        <f>IFERROR(ROUND(AA2783/AB2783-1,2),"")</f>
        <v>0</v>
      </c>
      <c r="AD2783" s="25">
        <v>5.24</v>
      </c>
      <c r="AE2783" s="25">
        <v>0.04</v>
      </c>
      <c r="AF2783" s="25">
        <v>0</v>
      </c>
      <c r="AG2783" s="25" t="s">
        <v>22</v>
      </c>
      <c r="AH2783" s="25">
        <v>0</v>
      </c>
      <c r="AI2783" s="25">
        <v>0</v>
      </c>
      <c r="AJ2783" s="25" t="s">
        <v>20</v>
      </c>
      <c r="AK2783" s="42" t="s">
        <v>19</v>
      </c>
      <c r="AL2783" s="25" t="s">
        <v>20</v>
      </c>
      <c r="AM2783" s="25">
        <v>1</v>
      </c>
      <c r="AN2783" s="25">
        <v>2400</v>
      </c>
      <c r="AO2783" s="25">
        <v>1500</v>
      </c>
      <c r="AP2783" s="25">
        <v>2400</v>
      </c>
      <c r="AQ2783" s="25">
        <v>5.24</v>
      </c>
      <c r="AR2783" s="94">
        <v>8.64</v>
      </c>
      <c r="AS2783" s="157" t="s">
        <v>22</v>
      </c>
      <c r="AT2783" s="93">
        <v>43894</v>
      </c>
      <c r="AU2783" s="92" t="s">
        <v>22</v>
      </c>
      <c r="AV2783" s="91" t="s">
        <v>152</v>
      </c>
      <c r="AW2783" s="92" t="s">
        <v>48</v>
      </c>
      <c r="AX2783" s="92" t="s">
        <v>48</v>
      </c>
      <c r="AY2783" s="91" t="s">
        <v>152</v>
      </c>
      <c r="AZ2783" s="23"/>
      <c r="BA2783" s="25">
        <v>0</v>
      </c>
      <c r="BB2783" t="s">
        <v>48</v>
      </c>
      <c r="BC2783" t="e">
        <v>#N/A</v>
      </c>
      <c r="BD2783" t="e">
        <f>IF(Z2783=BC2783,"OK")</f>
        <v>#N/A</v>
      </c>
      <c r="BE2783">
        <v>5.24</v>
      </c>
      <c r="BF2783">
        <v>0.04</v>
      </c>
      <c r="BG2783">
        <v>2400</v>
      </c>
      <c r="BH2783">
        <v>1500</v>
      </c>
      <c r="BI2783">
        <v>2400</v>
      </c>
      <c r="BJ2783">
        <v>5.24</v>
      </c>
      <c r="BK2783">
        <v>8.64</v>
      </c>
      <c r="BN2783" s="183"/>
    </row>
    <row r="2784" spans="1:66" ht="25.5" x14ac:dyDescent="0.25">
      <c r="A2784" s="51"/>
      <c r="B2784" s="94">
        <v>2771</v>
      </c>
      <c r="C2784" s="43">
        <v>1095809</v>
      </c>
      <c r="D2784" s="25">
        <v>1092980</v>
      </c>
      <c r="E2784" s="27" t="s">
        <v>3003</v>
      </c>
      <c r="F2784" s="213" t="s">
        <v>667</v>
      </c>
      <c r="G2784" s="41" t="s">
        <v>31</v>
      </c>
      <c r="H2784" s="46" t="str">
        <f>IFERROR(IFERROR(IF(SEARCH("Usystems",$E2784)&gt;0,"Usystems"),IF(SEARCH("RIIFO",$E2784)&gt;0,"RIIFO","Uponor")),"Uponor")</f>
        <v>Uponor</v>
      </c>
      <c r="I2784" s="25">
        <f>IFERROR(MID($D2784,1,7)+0,"")</f>
        <v>1092980</v>
      </c>
      <c r="J2784" s="25" t="str">
        <f>IFERROR(MID($D2784,10,7)+0,"")</f>
        <v/>
      </c>
      <c r="K2784" s="25" t="str">
        <f>IFERROR(MID($D2784,19,7)+0,"")</f>
        <v/>
      </c>
      <c r="L2784" s="25" t="str">
        <f>IFERROR(MID($D2784,28,7)+0,"")</f>
        <v/>
      </c>
      <c r="M2784" s="25" t="str">
        <f>IF(IFERROR(MID($Q2784,1,7)+0,"")&lt;1130000,IF(INDEX(C:C,MATCH(LEFT(Q2784,7)+0,I:I,0))&lt;1130000,"",INDEX(C:C,MATCH(LEFT(Q2784,7)+0,I:I,0))),IFERROR(MID($Q2784,1,7)+0,""))</f>
        <v/>
      </c>
      <c r="N2784" s="25" t="str">
        <f>IF(IFERROR(MID($Q2784,10,7)+0,"")&lt;1130000,"",IFERROR(MID($Q2784,10,7)+0,""))</f>
        <v/>
      </c>
      <c r="O2784" s="25" t="str">
        <f>IF(IFERROR(MID($Q2784,19,7)+0,"")&lt;1130000,"",IFERROR(MID($Q2784,19,7)+0,""))</f>
        <v/>
      </c>
      <c r="P2784" s="25" t="str">
        <f>IF(M2784="","",IF(N2784="",M2784,M2784&amp;", "&amp;N2784))</f>
        <v/>
      </c>
      <c r="Q2784" s="25"/>
      <c r="R2784" s="25"/>
      <c r="S2784" s="35" t="s">
        <v>67</v>
      </c>
      <c r="T2784" s="34" t="s">
        <v>24</v>
      </c>
      <c r="U2784" s="185">
        <v>4238</v>
      </c>
      <c r="V2784" s="188">
        <v>4238</v>
      </c>
      <c r="W2784" s="189">
        <v>4238</v>
      </c>
      <c r="X2784" s="31">
        <v>4238</v>
      </c>
      <c r="Y2784" s="90">
        <f>IFERROR(ROUND(X2784/W2784-1,2),"")</f>
        <v>0</v>
      </c>
      <c r="Z2784" s="31">
        <f>IF(OR(S2784="VLD MLC components",S2784="VLD MLC pipes",S2784="VLD PEX components",S2784="VLD PEX pipes",S2784="VLD PHC components",S2784="VLD PHC pipes",S2784="Controls VLD"),"По запросу",X2784)</f>
        <v>4238</v>
      </c>
      <c r="AA2784" s="63">
        <f>ROUND(X2784/1.2,3)</f>
        <v>3531.6669999999999</v>
      </c>
      <c r="AB2784" s="23">
        <v>3531.6669999999999</v>
      </c>
      <c r="AC2784" s="190">
        <f>IFERROR(ROUND(AA2784/AB2784-1,2),"")</f>
        <v>0</v>
      </c>
      <c r="AD2784" s="25">
        <v>0.9</v>
      </c>
      <c r="AE2784" s="25">
        <v>8.0999999999999996E-3</v>
      </c>
      <c r="AF2784" s="25">
        <v>0</v>
      </c>
      <c r="AG2784" s="25" t="s">
        <v>22</v>
      </c>
      <c r="AH2784" s="25">
        <v>0</v>
      </c>
      <c r="AI2784" s="25">
        <v>0</v>
      </c>
      <c r="AJ2784" s="25" t="s">
        <v>20</v>
      </c>
      <c r="AK2784" s="42" t="s">
        <v>19</v>
      </c>
      <c r="AL2784" s="25" t="s">
        <v>20</v>
      </c>
      <c r="AM2784" s="25">
        <v>1</v>
      </c>
      <c r="AN2784" s="25">
        <v>1600</v>
      </c>
      <c r="AO2784" s="25">
        <v>700</v>
      </c>
      <c r="AP2784" s="25">
        <v>1600</v>
      </c>
      <c r="AQ2784" s="25">
        <v>0.9</v>
      </c>
      <c r="AR2784" s="94">
        <v>1.792</v>
      </c>
      <c r="AS2784" s="157">
        <v>2</v>
      </c>
      <c r="AT2784" s="93">
        <v>43894</v>
      </c>
      <c r="AU2784" s="92" t="s">
        <v>22</v>
      </c>
      <c r="AV2784" s="91" t="s">
        <v>152</v>
      </c>
      <c r="AW2784" s="92" t="s">
        <v>152</v>
      </c>
      <c r="AX2784" s="92" t="s">
        <v>48</v>
      </c>
      <c r="AY2784" s="91" t="s">
        <v>152</v>
      </c>
      <c r="AZ2784" s="23"/>
      <c r="BA2784" s="25" t="s">
        <v>3002</v>
      </c>
      <c r="BB2784" t="s">
        <v>25</v>
      </c>
      <c r="BC2784" t="e">
        <v>#N/A</v>
      </c>
      <c r="BD2784" t="e">
        <f>IF(Z2784=BC2784,"OK")</f>
        <v>#N/A</v>
      </c>
      <c r="BE2784">
        <v>0.9</v>
      </c>
      <c r="BF2784">
        <v>8.0999999999999996E-3</v>
      </c>
      <c r="BG2784">
        <v>1600</v>
      </c>
      <c r="BH2784">
        <v>700</v>
      </c>
      <c r="BI2784">
        <v>1600</v>
      </c>
      <c r="BJ2784">
        <v>0.9</v>
      </c>
      <c r="BK2784">
        <v>1.792</v>
      </c>
      <c r="BN2784" s="183"/>
    </row>
    <row r="2785" spans="1:66" ht="25.5" x14ac:dyDescent="0.25">
      <c r="A2785" s="51"/>
      <c r="B2785" s="94">
        <v>2772</v>
      </c>
      <c r="C2785" s="43">
        <v>1092980</v>
      </c>
      <c r="D2785" s="25"/>
      <c r="E2785" s="36" t="s">
        <v>3001</v>
      </c>
      <c r="F2785" s="151" t="s">
        <v>28</v>
      </c>
      <c r="G2785" s="41" t="s">
        <v>27</v>
      </c>
      <c r="H2785" s="46" t="str">
        <f>IFERROR(IFERROR(IF(SEARCH("Usystems",$E2785)&gt;0,"Usystems"),IF(SEARCH("RIIFO",$E2785)&gt;0,"RIIFO","Uponor")),"Uponor")</f>
        <v>Uponor</v>
      </c>
      <c r="I2785" s="25" t="str">
        <f>IFERROR(MID($D2785,1,7)+0,"")</f>
        <v/>
      </c>
      <c r="J2785" s="25" t="str">
        <f>IFERROR(MID($D2785,10,7)+0,"")</f>
        <v/>
      </c>
      <c r="K2785" s="25" t="str">
        <f>IFERROR(MID($D2785,19,7)+0,"")</f>
        <v/>
      </c>
      <c r="L2785" s="25" t="str">
        <f>IFERROR(MID($D2785,28,7)+0,"")</f>
        <v/>
      </c>
      <c r="M2785" s="25" t="e">
        <f>IF(IFERROR(MID($Q2785,1,7)+0,"")&lt;1130000,IF(INDEX(C:C,MATCH(LEFT(Q2785,7)+0,I:I,0))&lt;1130000,"",INDEX(C:C,MATCH(LEFT(Q2785,7)+0,I:I,0))),IFERROR(MID($Q2785,1,7)+0,""))</f>
        <v>#N/A</v>
      </c>
      <c r="N2785" s="25" t="str">
        <f>IF(IFERROR(MID($Q2785,10,7)+0,"")&lt;1130000,"",IFERROR(MID($Q2785,10,7)+0,""))</f>
        <v/>
      </c>
      <c r="O2785" s="25" t="str">
        <f>IF(IFERROR(MID($Q2785,19,7)+0,"")&lt;1130000,"",IFERROR(MID($Q2785,19,7)+0,""))</f>
        <v/>
      </c>
      <c r="P2785" s="25" t="e">
        <f>IF(M2785="","",IF(N2785="",M2785,M2785&amp;", "&amp;N2785))</f>
        <v>#N/A</v>
      </c>
      <c r="Q2785" s="25">
        <v>1095809</v>
      </c>
      <c r="R2785" s="25"/>
      <c r="S2785" s="35" t="s">
        <v>67</v>
      </c>
      <c r="T2785" s="34" t="s">
        <v>24</v>
      </c>
      <c r="U2785" s="185">
        <v>3642</v>
      </c>
      <c r="V2785" s="188">
        <v>3642</v>
      </c>
      <c r="W2785" s="189">
        <v>3642</v>
      </c>
      <c r="X2785" s="31">
        <v>3642</v>
      </c>
      <c r="Y2785" s="90">
        <f>IFERROR(ROUND(X2785/W2785-1,2),"")</f>
        <v>0</v>
      </c>
      <c r="Z2785" s="31">
        <f>IF(OR(S2785="VLD MLC components",S2785="VLD MLC pipes",S2785="VLD PEX components",S2785="VLD PEX pipes",S2785="VLD PHC components",S2785="VLD PHC pipes",S2785="Controls VLD"),"По запросу",X2785)</f>
        <v>3642</v>
      </c>
      <c r="AA2785" s="63">
        <f>ROUND(X2785/1.2,3)</f>
        <v>3035</v>
      </c>
      <c r="AB2785" s="23">
        <v>3035</v>
      </c>
      <c r="AC2785" s="190">
        <f>IFERROR(ROUND(AA2785/AB2785-1,2),"")</f>
        <v>0</v>
      </c>
      <c r="AD2785" s="25">
        <v>0.9</v>
      </c>
      <c r="AE2785" s="25">
        <v>6.4000000000000003E-3</v>
      </c>
      <c r="AF2785" s="25">
        <v>0</v>
      </c>
      <c r="AG2785" s="25" t="s">
        <v>22</v>
      </c>
      <c r="AH2785" s="25">
        <v>0</v>
      </c>
      <c r="AI2785" s="25">
        <v>0</v>
      </c>
      <c r="AJ2785" s="25" t="s">
        <v>19</v>
      </c>
      <c r="AK2785" s="42" t="s">
        <v>19</v>
      </c>
      <c r="AL2785" s="25" t="s">
        <v>19</v>
      </c>
      <c r="AM2785" s="25">
        <v>1</v>
      </c>
      <c r="AN2785" s="25">
        <v>1600</v>
      </c>
      <c r="AO2785" s="25">
        <v>900</v>
      </c>
      <c r="AP2785" s="25">
        <v>1600</v>
      </c>
      <c r="AQ2785" s="25">
        <v>0.9</v>
      </c>
      <c r="AR2785" s="94">
        <v>2.3039999999999998</v>
      </c>
      <c r="AS2785" s="157" t="s">
        <v>22</v>
      </c>
      <c r="AT2785" s="93">
        <v>43265</v>
      </c>
      <c r="AU2785" s="92" t="s">
        <v>22</v>
      </c>
      <c r="AV2785" s="91" t="s">
        <v>48</v>
      </c>
      <c r="AW2785" s="92" t="s">
        <v>48</v>
      </c>
      <c r="AX2785" s="92" t="s">
        <v>48</v>
      </c>
      <c r="AY2785" s="91" t="s">
        <v>152</v>
      </c>
      <c r="AZ2785" s="23"/>
      <c r="BA2785" s="25">
        <v>0</v>
      </c>
      <c r="BB2785" t="s">
        <v>48</v>
      </c>
      <c r="BC2785" t="e">
        <v>#N/A</v>
      </c>
      <c r="BD2785" t="e">
        <f>IF(Z2785=BC2785,"OK")</f>
        <v>#N/A</v>
      </c>
      <c r="BE2785">
        <v>0.9</v>
      </c>
      <c r="BF2785">
        <v>6.4000000000000003E-3</v>
      </c>
      <c r="BG2785">
        <v>1600</v>
      </c>
      <c r="BH2785">
        <v>900</v>
      </c>
      <c r="BI2785">
        <v>1600</v>
      </c>
      <c r="BJ2785">
        <v>0.9</v>
      </c>
      <c r="BK2785">
        <v>2.3039999999999998</v>
      </c>
      <c r="BN2785" s="183"/>
    </row>
    <row r="2786" spans="1:66" ht="38.25" x14ac:dyDescent="0.25">
      <c r="A2786" s="51"/>
      <c r="B2786" s="94">
        <v>2773</v>
      </c>
      <c r="C2786" s="43">
        <v>1095730</v>
      </c>
      <c r="D2786" s="25">
        <v>1048687</v>
      </c>
      <c r="E2786" s="36" t="s">
        <v>3000</v>
      </c>
      <c r="F2786" s="151" t="s">
        <v>21</v>
      </c>
      <c r="G2786" s="41" t="s">
        <v>29</v>
      </c>
      <c r="H2786" s="46" t="str">
        <f>IFERROR(IFERROR(IF(SEARCH("Usystems",$E2786)&gt;0,"Usystems"),IF(SEARCH("RIIFO",$E2786)&gt;0,"RIIFO","Uponor")),"Uponor")</f>
        <v>Uponor</v>
      </c>
      <c r="I2786" s="25">
        <f>IFERROR(MID($D2786,1,7)+0,"")</f>
        <v>1048687</v>
      </c>
      <c r="J2786" s="25" t="str">
        <f>IFERROR(MID($D2786,10,7)+0,"")</f>
        <v/>
      </c>
      <c r="K2786" s="25" t="str">
        <f>IFERROR(MID($D2786,19,7)+0,"")</f>
        <v/>
      </c>
      <c r="L2786" s="25" t="str">
        <f>IFERROR(MID($D2786,28,7)+0,"")</f>
        <v/>
      </c>
      <c r="M2786" s="25">
        <f>IF(IFERROR(MID($Q2786,1,7)+0,"")&lt;1130000,IF(INDEX(C:C,MATCH(LEFT(Q2786,7)+0,I:I,0))&lt;1130000,"",INDEX(C:C,MATCH(LEFT(Q2786,7)+0,I:I,0))),IFERROR(MID($Q2786,1,7)+0,""))</f>
        <v>1136086</v>
      </c>
      <c r="N2786" s="25" t="str">
        <f>IF(IFERROR(MID($Q2786,10,7)+0,"")&lt;1130000,"",IFERROR(MID($Q2786,10,7)+0,""))</f>
        <v/>
      </c>
      <c r="O2786" s="25" t="str">
        <f>IF(IFERROR(MID($Q2786,19,7)+0,"")&lt;1130000,"",IFERROR(MID($Q2786,19,7)+0,""))</f>
        <v/>
      </c>
      <c r="P2786" s="25">
        <f>IF(M2786="","",IF(N2786="",M2786,M2786&amp;", "&amp;N2786))</f>
        <v>1136086</v>
      </c>
      <c r="Q2786" s="25">
        <v>1136086</v>
      </c>
      <c r="R2786" s="25"/>
      <c r="S2786" s="35" t="s">
        <v>67</v>
      </c>
      <c r="T2786" s="34" t="s">
        <v>24</v>
      </c>
      <c r="U2786" s="185">
        <v>5347</v>
      </c>
      <c r="V2786" s="188">
        <v>5347</v>
      </c>
      <c r="W2786" s="189">
        <v>5347</v>
      </c>
      <c r="X2786" s="31">
        <v>5347</v>
      </c>
      <c r="Y2786" s="90">
        <f>IFERROR(ROUND(X2786/W2786-1,2),"")</f>
        <v>0</v>
      </c>
      <c r="Z2786" s="31">
        <f>IF(OR(S2786="VLD MLC components",S2786="VLD MLC pipes",S2786="VLD PEX components",S2786="VLD PEX pipes",S2786="VLD PHC components",S2786="VLD PHC pipes",S2786="Controls VLD"),"По запросу",X2786)</f>
        <v>5347</v>
      </c>
      <c r="AA2786" s="63">
        <f>ROUND(X2786/1.2,3)</f>
        <v>4455.8329999999996</v>
      </c>
      <c r="AB2786" s="23">
        <v>4455.8329999999996</v>
      </c>
      <c r="AC2786" s="190">
        <f>IFERROR(ROUND(AA2786/AB2786-1,2),"")</f>
        <v>0</v>
      </c>
      <c r="AD2786" s="25">
        <v>0.57999999999999996</v>
      </c>
      <c r="AE2786" s="25">
        <v>4.6239999999999996E-3</v>
      </c>
      <c r="AF2786" s="25">
        <v>53</v>
      </c>
      <c r="AG2786" s="25">
        <v>20</v>
      </c>
      <c r="AH2786" s="25">
        <v>53</v>
      </c>
      <c r="AI2786" s="25">
        <v>53</v>
      </c>
      <c r="AJ2786" s="25" t="s">
        <v>20</v>
      </c>
      <c r="AK2786" s="22" t="s">
        <v>20</v>
      </c>
      <c r="AL2786" s="25" t="s">
        <v>20</v>
      </c>
      <c r="AM2786" s="25">
        <v>1</v>
      </c>
      <c r="AN2786" s="25">
        <v>1600</v>
      </c>
      <c r="AO2786" s="25">
        <v>700</v>
      </c>
      <c r="AP2786" s="25">
        <v>1600</v>
      </c>
      <c r="AQ2786" s="25">
        <v>0.57999999999999996</v>
      </c>
      <c r="AR2786" s="94">
        <v>1.792</v>
      </c>
      <c r="AS2786" s="157">
        <v>10</v>
      </c>
      <c r="AT2786" s="93">
        <v>43894</v>
      </c>
      <c r="AU2786" s="92" t="s">
        <v>22</v>
      </c>
      <c r="AV2786" s="91" t="s">
        <v>152</v>
      </c>
      <c r="AW2786" s="92" t="s">
        <v>152</v>
      </c>
      <c r="AX2786" s="92" t="s">
        <v>48</v>
      </c>
      <c r="AY2786" s="91" t="s">
        <v>152</v>
      </c>
      <c r="AZ2786" s="23"/>
      <c r="BA2786" s="25" t="s">
        <v>2999</v>
      </c>
      <c r="BB2786" t="s">
        <v>25</v>
      </c>
      <c r="BC2786">
        <v>5347</v>
      </c>
      <c r="BD2786" t="str">
        <f>IF(Z2786=BC2786,"OK")</f>
        <v>OK</v>
      </c>
      <c r="BE2786">
        <v>0.57999999999999996</v>
      </c>
      <c r="BF2786">
        <v>4.6239999999999996E-3</v>
      </c>
      <c r="BG2786">
        <v>1600</v>
      </c>
      <c r="BH2786">
        <v>700</v>
      </c>
      <c r="BI2786">
        <v>1600</v>
      </c>
      <c r="BJ2786">
        <v>0.57999999999999996</v>
      </c>
      <c r="BK2786">
        <v>1.792</v>
      </c>
      <c r="BN2786" s="183"/>
    </row>
    <row r="2787" spans="1:66" ht="25.5" x14ac:dyDescent="0.25">
      <c r="A2787" s="51"/>
      <c r="B2787" s="94">
        <v>2774</v>
      </c>
      <c r="C2787" s="43">
        <v>1095731</v>
      </c>
      <c r="D2787" s="25">
        <v>1048688</v>
      </c>
      <c r="E2787" s="36" t="s">
        <v>2998</v>
      </c>
      <c r="F2787" s="151" t="s">
        <v>21</v>
      </c>
      <c r="G2787" s="41" t="s">
        <v>27</v>
      </c>
      <c r="H2787" s="46" t="str">
        <f>IFERROR(IFERROR(IF(SEARCH("Usystems",$E2787)&gt;0,"Usystems"),IF(SEARCH("RIIFO",$E2787)&gt;0,"RIIFO","Uponor")),"Uponor")</f>
        <v>Uponor</v>
      </c>
      <c r="I2787" s="25">
        <f>IFERROR(MID($D2787,1,7)+0,"")</f>
        <v>1048688</v>
      </c>
      <c r="J2787" s="25" t="str">
        <f>IFERROR(MID($D2787,10,7)+0,"")</f>
        <v/>
      </c>
      <c r="K2787" s="25" t="str">
        <f>IFERROR(MID($D2787,19,7)+0,"")</f>
        <v/>
      </c>
      <c r="L2787" s="25" t="str">
        <f>IFERROR(MID($D2787,28,7)+0,"")</f>
        <v/>
      </c>
      <c r="M2787" s="25">
        <f>IF(IFERROR(MID($Q2787,1,7)+0,"")&lt;1130000,IF(INDEX(C:C,MATCH(LEFT(Q2787,7)+0,I:I,0))&lt;1130000,"",INDEX(C:C,MATCH(LEFT(Q2787,7)+0,I:I,0))),IFERROR(MID($Q2787,1,7)+0,""))</f>
        <v>1136782</v>
      </c>
      <c r="N2787" s="25" t="str">
        <f>IF(IFERROR(MID($Q2787,10,7)+0,"")&lt;1130000,"",IFERROR(MID($Q2787,10,7)+0,""))</f>
        <v/>
      </c>
      <c r="O2787" s="25" t="str">
        <f>IF(IFERROR(MID($Q2787,19,7)+0,"")&lt;1130000,"",IFERROR(MID($Q2787,19,7)+0,""))</f>
        <v/>
      </c>
      <c r="P2787" s="25">
        <f>IF(M2787="","",IF(N2787="",M2787,M2787&amp;", "&amp;N2787))</f>
        <v>1136782</v>
      </c>
      <c r="Q2787" s="43">
        <v>1136782</v>
      </c>
      <c r="R2787" s="43"/>
      <c r="S2787" s="35" t="s">
        <v>67</v>
      </c>
      <c r="T2787" s="34" t="s">
        <v>24</v>
      </c>
      <c r="U2787" s="185">
        <v>5402</v>
      </c>
      <c r="V2787" s="188">
        <v>5402</v>
      </c>
      <c r="W2787" s="189">
        <v>5402</v>
      </c>
      <c r="X2787" s="31">
        <v>5402</v>
      </c>
      <c r="Y2787" s="90">
        <f>IFERROR(ROUND(X2787/W2787-1,2),"")</f>
        <v>0</v>
      </c>
      <c r="Z2787" s="31">
        <f>IF(OR(S2787="VLD MLC components",S2787="VLD MLC pipes",S2787="VLD PEX components",S2787="VLD PEX pipes",S2787="VLD PHC components",S2787="VLD PHC pipes",S2787="Controls VLD"),"По запросу",X2787)</f>
        <v>5402</v>
      </c>
      <c r="AA2787" s="63">
        <f>ROUND(X2787/1.2,3)</f>
        <v>4501.6670000000004</v>
      </c>
      <c r="AB2787" s="23">
        <v>4501.6670000000004</v>
      </c>
      <c r="AC2787" s="190">
        <f>IFERROR(ROUND(AA2787/AB2787-1,2),"")</f>
        <v>0</v>
      </c>
      <c r="AD2787" s="25">
        <v>0.67</v>
      </c>
      <c r="AE2787" s="25">
        <v>4.6239999999999996E-3</v>
      </c>
      <c r="AF2787" s="25">
        <v>0</v>
      </c>
      <c r="AG2787" s="25" t="s">
        <v>22</v>
      </c>
      <c r="AH2787" s="25">
        <v>0</v>
      </c>
      <c r="AI2787" s="25">
        <v>0</v>
      </c>
      <c r="AJ2787" s="25" t="s">
        <v>20</v>
      </c>
      <c r="AK2787" s="42" t="s">
        <v>19</v>
      </c>
      <c r="AL2787" s="25" t="s">
        <v>20</v>
      </c>
      <c r="AM2787" s="25">
        <v>1</v>
      </c>
      <c r="AN2787" s="25">
        <v>1600</v>
      </c>
      <c r="AO2787" s="25">
        <v>700</v>
      </c>
      <c r="AP2787" s="25">
        <v>1600</v>
      </c>
      <c r="AQ2787" s="25">
        <v>0.67</v>
      </c>
      <c r="AR2787" s="94">
        <v>1.792</v>
      </c>
      <c r="AS2787" s="157" t="s">
        <v>22</v>
      </c>
      <c r="AT2787" s="93">
        <v>43894</v>
      </c>
      <c r="AU2787" s="92" t="s">
        <v>22</v>
      </c>
      <c r="AV2787" s="91" t="s">
        <v>152</v>
      </c>
      <c r="AW2787" s="92" t="s">
        <v>48</v>
      </c>
      <c r="AX2787" s="92" t="s">
        <v>48</v>
      </c>
      <c r="AY2787" s="91" t="s">
        <v>152</v>
      </c>
      <c r="AZ2787" s="23"/>
      <c r="BA2787" s="25" t="s">
        <v>2997</v>
      </c>
      <c r="BB2787" t="s">
        <v>25</v>
      </c>
      <c r="BC2787" t="e">
        <v>#N/A</v>
      </c>
      <c r="BD2787" t="e">
        <f>IF(Z2787=BC2787,"OK")</f>
        <v>#N/A</v>
      </c>
      <c r="BE2787">
        <v>0.67</v>
      </c>
      <c r="BF2787">
        <v>4.6239999999999996E-3</v>
      </c>
      <c r="BG2787">
        <v>1600</v>
      </c>
      <c r="BH2787">
        <v>700</v>
      </c>
      <c r="BI2787">
        <v>1600</v>
      </c>
      <c r="BJ2787">
        <v>0.67</v>
      </c>
      <c r="BK2787">
        <v>1.792</v>
      </c>
      <c r="BN2787" s="183"/>
    </row>
    <row r="2788" spans="1:66" ht="38.25" x14ac:dyDescent="0.25">
      <c r="A2788" s="51"/>
      <c r="B2788" s="94">
        <v>2775</v>
      </c>
      <c r="C2788" s="43">
        <v>1095732</v>
      </c>
      <c r="D2788" s="25">
        <v>1035935</v>
      </c>
      <c r="E2788" s="36" t="s">
        <v>2996</v>
      </c>
      <c r="F2788" s="151" t="s">
        <v>655</v>
      </c>
      <c r="G2788" s="41" t="s">
        <v>29</v>
      </c>
      <c r="H2788" s="46" t="str">
        <f>IFERROR(IFERROR(IF(SEARCH("Usystems",$E2788)&gt;0,"Usystems"),IF(SEARCH("RIIFO",$E2788)&gt;0,"RIIFO","Uponor")),"Uponor")</f>
        <v>Uponor</v>
      </c>
      <c r="I2788" s="25">
        <f>IFERROR(MID($D2788,1,7)+0,"")</f>
        <v>1035935</v>
      </c>
      <c r="J2788" s="25" t="str">
        <f>IFERROR(MID($D2788,10,7)+0,"")</f>
        <v/>
      </c>
      <c r="K2788" s="25" t="str">
        <f>IFERROR(MID($D2788,19,7)+0,"")</f>
        <v/>
      </c>
      <c r="L2788" s="25" t="str">
        <f>IFERROR(MID($D2788,28,7)+0,"")</f>
        <v/>
      </c>
      <c r="M2788" s="25">
        <f>IF(IFERROR(MID($Q2788,1,7)+0,"")&lt;1130000,IF(INDEX(C:C,MATCH(LEFT(Q2788,7)+0,I:I,0))&lt;1130000,"",INDEX(C:C,MATCH(LEFT(Q2788,7)+0,I:I,0))),IFERROR(MID($Q2788,1,7)+0,""))</f>
        <v>1136782</v>
      </c>
      <c r="N2788" s="25" t="str">
        <f>IF(IFERROR(MID($Q2788,10,7)+0,"")&lt;1130000,"",IFERROR(MID($Q2788,10,7)+0,""))</f>
        <v/>
      </c>
      <c r="O2788" s="25" t="str">
        <f>IF(IFERROR(MID($Q2788,19,7)+0,"")&lt;1130000,"",IFERROR(MID($Q2788,19,7)+0,""))</f>
        <v/>
      </c>
      <c r="P2788" s="25">
        <f>IF(M2788="","",IF(N2788="",M2788,M2788&amp;", "&amp;N2788))</f>
        <v>1136782</v>
      </c>
      <c r="Q2788" s="25">
        <v>1136782</v>
      </c>
      <c r="R2788" s="25"/>
      <c r="S2788" s="35" t="s">
        <v>67</v>
      </c>
      <c r="T2788" s="34" t="s">
        <v>24</v>
      </c>
      <c r="U2788" s="185">
        <v>7610</v>
      </c>
      <c r="V2788" s="188">
        <v>7610</v>
      </c>
      <c r="W2788" s="189">
        <v>7610</v>
      </c>
      <c r="X2788" s="31">
        <v>7610</v>
      </c>
      <c r="Y2788" s="90">
        <f>IFERROR(ROUND(X2788/W2788-1,2),"")</f>
        <v>0</v>
      </c>
      <c r="Z2788" s="31">
        <f>IF(OR(S2788="VLD MLC components",S2788="VLD MLC pipes",S2788="VLD PEX components",S2788="VLD PEX pipes",S2788="VLD PHC components",S2788="VLD PHC pipes",S2788="Controls VLD"),"По запросу",X2788)</f>
        <v>7610</v>
      </c>
      <c r="AA2788" s="63">
        <f>ROUND(X2788/1.2,3)</f>
        <v>6341.6670000000004</v>
      </c>
      <c r="AB2788" s="23">
        <v>6341.6670000000004</v>
      </c>
      <c r="AC2788" s="190">
        <f>IFERROR(ROUND(AA2788/AB2788-1,2),"")</f>
        <v>0</v>
      </c>
      <c r="AD2788" s="25">
        <v>1.2</v>
      </c>
      <c r="AE2788" s="25">
        <v>1.9599999999999999E-2</v>
      </c>
      <c r="AF2788" s="25">
        <v>0</v>
      </c>
      <c r="AG2788" s="25" t="s">
        <v>22</v>
      </c>
      <c r="AH2788" s="25">
        <v>0</v>
      </c>
      <c r="AI2788" s="25">
        <v>0</v>
      </c>
      <c r="AJ2788" s="25" t="s">
        <v>20</v>
      </c>
      <c r="AK2788" s="42" t="s">
        <v>19</v>
      </c>
      <c r="AL2788" s="25" t="s">
        <v>20</v>
      </c>
      <c r="AM2788" s="25">
        <v>1</v>
      </c>
      <c r="AN2788" s="25">
        <v>2250</v>
      </c>
      <c r="AO2788" s="25">
        <v>1400</v>
      </c>
      <c r="AP2788" s="25">
        <v>2250</v>
      </c>
      <c r="AQ2788" s="25">
        <v>1.2</v>
      </c>
      <c r="AR2788" s="94">
        <v>7.0875000000000004</v>
      </c>
      <c r="AS2788" s="157">
        <v>1</v>
      </c>
      <c r="AT2788" s="93">
        <v>43894</v>
      </c>
      <c r="AU2788" s="92" t="s">
        <v>22</v>
      </c>
      <c r="AV2788" s="91" t="s">
        <v>152</v>
      </c>
      <c r="AW2788" s="92" t="s">
        <v>152</v>
      </c>
      <c r="AX2788" s="92" t="s">
        <v>48</v>
      </c>
      <c r="AY2788" s="91" t="s">
        <v>152</v>
      </c>
      <c r="AZ2788" s="23"/>
      <c r="BA2788" s="25" t="s">
        <v>2995</v>
      </c>
      <c r="BB2788" t="s">
        <v>25</v>
      </c>
      <c r="BC2788" t="e">
        <v>#N/A</v>
      </c>
      <c r="BD2788" t="e">
        <f>IF(Z2788=BC2788,"OK")</f>
        <v>#N/A</v>
      </c>
      <c r="BE2788">
        <v>1.2</v>
      </c>
      <c r="BF2788">
        <v>1.9599999999999999E-2</v>
      </c>
      <c r="BG2788">
        <v>2250</v>
      </c>
      <c r="BH2788">
        <v>1400</v>
      </c>
      <c r="BI2788">
        <v>2250</v>
      </c>
      <c r="BJ2788">
        <v>1.2</v>
      </c>
      <c r="BK2788">
        <v>7.0875000000000004</v>
      </c>
      <c r="BN2788" s="183"/>
    </row>
    <row r="2789" spans="1:66" ht="25.5" x14ac:dyDescent="0.25">
      <c r="A2789" s="51"/>
      <c r="B2789" s="94">
        <v>2776</v>
      </c>
      <c r="C2789" s="43">
        <v>1095733</v>
      </c>
      <c r="D2789" s="25">
        <v>1048689</v>
      </c>
      <c r="E2789" s="36" t="s">
        <v>2994</v>
      </c>
      <c r="F2789" s="151" t="s">
        <v>21</v>
      </c>
      <c r="G2789" s="41" t="s">
        <v>27</v>
      </c>
      <c r="H2789" s="46" t="str">
        <f>IFERROR(IFERROR(IF(SEARCH("Usystems",$E2789)&gt;0,"Usystems"),IF(SEARCH("RIIFO",$E2789)&gt;0,"RIIFO","Uponor")),"Uponor")</f>
        <v>Uponor</v>
      </c>
      <c r="I2789" s="25">
        <f>IFERROR(MID($D2789,1,7)+0,"")</f>
        <v>1048689</v>
      </c>
      <c r="J2789" s="25" t="str">
        <f>IFERROR(MID($D2789,10,7)+0,"")</f>
        <v/>
      </c>
      <c r="K2789" s="25" t="str">
        <f>IFERROR(MID($D2789,19,7)+0,"")</f>
        <v/>
      </c>
      <c r="L2789" s="25" t="str">
        <f>IFERROR(MID($D2789,28,7)+0,"")</f>
        <v/>
      </c>
      <c r="M2789" s="25">
        <f>IF(IFERROR(MID($Q2789,1,7)+0,"")&lt;1130000,IF(INDEX(C:C,MATCH(LEFT(Q2789,7)+0,I:I,0))&lt;1130000,"",INDEX(C:C,MATCH(LEFT(Q2789,7)+0,I:I,0))),IFERROR(MID($Q2789,1,7)+0,""))</f>
        <v>1136783</v>
      </c>
      <c r="N2789" s="25" t="str">
        <f>IF(IFERROR(MID($Q2789,10,7)+0,"")&lt;1130000,"",IFERROR(MID($Q2789,10,7)+0,""))</f>
        <v/>
      </c>
      <c r="O2789" s="25" t="str">
        <f>IF(IFERROR(MID($Q2789,19,7)+0,"")&lt;1130000,"",IFERROR(MID($Q2789,19,7)+0,""))</f>
        <v/>
      </c>
      <c r="P2789" s="25">
        <f>IF(M2789="","",IF(N2789="",M2789,M2789&amp;", "&amp;N2789))</f>
        <v>1136783</v>
      </c>
      <c r="Q2789" s="43">
        <v>1136783</v>
      </c>
      <c r="R2789" s="43"/>
      <c r="S2789" s="35" t="s">
        <v>67</v>
      </c>
      <c r="T2789" s="34" t="s">
        <v>24</v>
      </c>
      <c r="U2789" s="185">
        <v>7014</v>
      </c>
      <c r="V2789" s="188">
        <v>7014</v>
      </c>
      <c r="W2789" s="189">
        <v>7014</v>
      </c>
      <c r="X2789" s="31">
        <v>7014</v>
      </c>
      <c r="Y2789" s="90">
        <f>IFERROR(ROUND(X2789/W2789-1,2),"")</f>
        <v>0</v>
      </c>
      <c r="Z2789" s="31">
        <f>IF(OR(S2789="VLD MLC components",S2789="VLD MLC pipes",S2789="VLD PEX components",S2789="VLD PEX pipes",S2789="VLD PHC components",S2789="VLD PHC pipes",S2789="Controls VLD"),"По запросу",X2789)</f>
        <v>7014</v>
      </c>
      <c r="AA2789" s="63">
        <f>ROUND(X2789/1.2,3)</f>
        <v>5845</v>
      </c>
      <c r="AB2789" s="23">
        <v>5845</v>
      </c>
      <c r="AC2789" s="190">
        <f>IFERROR(ROUND(AA2789/AB2789-1,2),"")</f>
        <v>0</v>
      </c>
      <c r="AD2789" s="25">
        <v>1.4</v>
      </c>
      <c r="AE2789" s="25">
        <v>8.0999999999999996E-3</v>
      </c>
      <c r="AF2789" s="25">
        <v>0</v>
      </c>
      <c r="AG2789" s="25" t="s">
        <v>22</v>
      </c>
      <c r="AH2789" s="25">
        <v>0</v>
      </c>
      <c r="AI2789" s="25">
        <v>0</v>
      </c>
      <c r="AJ2789" s="25" t="s">
        <v>20</v>
      </c>
      <c r="AK2789" s="42" t="s">
        <v>19</v>
      </c>
      <c r="AL2789" s="25" t="s">
        <v>20</v>
      </c>
      <c r="AM2789" s="25">
        <v>1</v>
      </c>
      <c r="AN2789" s="25">
        <v>1600</v>
      </c>
      <c r="AO2789" s="25">
        <v>900</v>
      </c>
      <c r="AP2789" s="25">
        <v>1600</v>
      </c>
      <c r="AQ2789" s="25">
        <v>1.4</v>
      </c>
      <c r="AR2789" s="94">
        <v>2.3039999999999998</v>
      </c>
      <c r="AS2789" s="157" t="s">
        <v>22</v>
      </c>
      <c r="AT2789" s="93">
        <v>43894</v>
      </c>
      <c r="AU2789" s="92" t="s">
        <v>22</v>
      </c>
      <c r="AV2789" s="91" t="s">
        <v>48</v>
      </c>
      <c r="AW2789" s="92" t="s">
        <v>48</v>
      </c>
      <c r="AX2789" s="92" t="s">
        <v>48</v>
      </c>
      <c r="AY2789" s="91" t="s">
        <v>152</v>
      </c>
      <c r="AZ2789" s="23"/>
      <c r="BA2789" s="25">
        <v>0</v>
      </c>
      <c r="BB2789" t="s">
        <v>48</v>
      </c>
      <c r="BC2789" t="e">
        <v>#N/A</v>
      </c>
      <c r="BD2789" t="e">
        <f>IF(Z2789=BC2789,"OK")</f>
        <v>#N/A</v>
      </c>
      <c r="BE2789">
        <v>1.4</v>
      </c>
      <c r="BF2789">
        <v>8.0999999999999996E-3</v>
      </c>
      <c r="BG2789">
        <v>1600</v>
      </c>
      <c r="BH2789">
        <v>900</v>
      </c>
      <c r="BI2789">
        <v>1600</v>
      </c>
      <c r="BJ2789">
        <v>1.4</v>
      </c>
      <c r="BK2789">
        <v>2.3039999999999998</v>
      </c>
      <c r="BN2789" s="183"/>
    </row>
    <row r="2790" spans="1:66" ht="25.5" x14ac:dyDescent="0.25">
      <c r="A2790" s="51"/>
      <c r="B2790" s="94">
        <v>2777</v>
      </c>
      <c r="C2790" s="43">
        <v>1095734</v>
      </c>
      <c r="D2790" s="25">
        <v>1048690</v>
      </c>
      <c r="E2790" s="36" t="s">
        <v>2993</v>
      </c>
      <c r="F2790" s="151" t="s">
        <v>21</v>
      </c>
      <c r="G2790" s="41" t="s">
        <v>27</v>
      </c>
      <c r="H2790" s="46" t="str">
        <f>IFERROR(IFERROR(IF(SEARCH("Usystems",$E2790)&gt;0,"Usystems"),IF(SEARCH("RIIFO",$E2790)&gt;0,"RIIFO","Uponor")),"Uponor")</f>
        <v>Uponor</v>
      </c>
      <c r="I2790" s="25">
        <f>IFERROR(MID($D2790,1,7)+0,"")</f>
        <v>1048690</v>
      </c>
      <c r="J2790" s="25" t="str">
        <f>IFERROR(MID($D2790,10,7)+0,"")</f>
        <v/>
      </c>
      <c r="K2790" s="25" t="str">
        <f>IFERROR(MID($D2790,19,7)+0,"")</f>
        <v/>
      </c>
      <c r="L2790" s="25" t="str">
        <f>IFERROR(MID($D2790,28,7)+0,"")</f>
        <v/>
      </c>
      <c r="M2790" s="25">
        <f>IF(IFERROR(MID($Q2790,1,7)+0,"")&lt;1130000,IF(INDEX(C:C,MATCH(LEFT(Q2790,7)+0,I:I,0))&lt;1130000,"",INDEX(C:C,MATCH(LEFT(Q2790,7)+0,I:I,0))),IFERROR(MID($Q2790,1,7)+0,""))</f>
        <v>1136783</v>
      </c>
      <c r="N2790" s="25" t="str">
        <f>IF(IFERROR(MID($Q2790,10,7)+0,"")&lt;1130000,"",IFERROR(MID($Q2790,10,7)+0,""))</f>
        <v/>
      </c>
      <c r="O2790" s="25" t="str">
        <f>IF(IFERROR(MID($Q2790,19,7)+0,"")&lt;1130000,"",IFERROR(MID($Q2790,19,7)+0,""))</f>
        <v/>
      </c>
      <c r="P2790" s="25">
        <f>IF(M2790="","",IF(N2790="",M2790,M2790&amp;", "&amp;N2790))</f>
        <v>1136783</v>
      </c>
      <c r="Q2790" s="25">
        <v>1136783</v>
      </c>
      <c r="R2790" s="25"/>
      <c r="S2790" s="35" t="s">
        <v>67</v>
      </c>
      <c r="T2790" s="34" t="s">
        <v>24</v>
      </c>
      <c r="U2790" s="185">
        <v>7687</v>
      </c>
      <c r="V2790" s="188">
        <v>7687</v>
      </c>
      <c r="W2790" s="189">
        <v>7687</v>
      </c>
      <c r="X2790" s="31">
        <v>7687</v>
      </c>
      <c r="Y2790" s="90">
        <f>IFERROR(ROUND(X2790/W2790-1,2),"")</f>
        <v>0</v>
      </c>
      <c r="Z2790" s="31">
        <f>IF(OR(S2790="VLD MLC components",S2790="VLD MLC pipes",S2790="VLD PEX components",S2790="VLD PEX pipes",S2790="VLD PHC components",S2790="VLD PHC pipes",S2790="Controls VLD"),"По запросу",X2790)</f>
        <v>7687</v>
      </c>
      <c r="AA2790" s="63">
        <f>ROUND(X2790/1.2,3)</f>
        <v>6405.8329999999996</v>
      </c>
      <c r="AB2790" s="23">
        <v>6405.8329999999996</v>
      </c>
      <c r="AC2790" s="190">
        <f>IFERROR(ROUND(AA2790/AB2790-1,2),"")</f>
        <v>0</v>
      </c>
      <c r="AD2790" s="25">
        <v>1.5</v>
      </c>
      <c r="AE2790" s="25">
        <v>1.9599999999999999E-2</v>
      </c>
      <c r="AF2790" s="25">
        <v>0</v>
      </c>
      <c r="AG2790" s="25" t="s">
        <v>22</v>
      </c>
      <c r="AH2790" s="25">
        <v>0</v>
      </c>
      <c r="AI2790" s="25">
        <v>0</v>
      </c>
      <c r="AJ2790" s="25" t="s">
        <v>20</v>
      </c>
      <c r="AK2790" s="42" t="s">
        <v>19</v>
      </c>
      <c r="AL2790" s="25" t="s">
        <v>20</v>
      </c>
      <c r="AM2790" s="25">
        <v>1</v>
      </c>
      <c r="AN2790" s="25">
        <v>2250</v>
      </c>
      <c r="AO2790" s="25">
        <v>1400</v>
      </c>
      <c r="AP2790" s="25">
        <v>2250</v>
      </c>
      <c r="AQ2790" s="25">
        <v>1.5</v>
      </c>
      <c r="AR2790" s="94">
        <v>7.0875000000000004</v>
      </c>
      <c r="AS2790" s="157" t="s">
        <v>22</v>
      </c>
      <c r="AT2790" s="93">
        <v>43894</v>
      </c>
      <c r="AU2790" s="92" t="s">
        <v>22</v>
      </c>
      <c r="AV2790" s="91" t="s">
        <v>152</v>
      </c>
      <c r="AW2790" s="92" t="s">
        <v>48</v>
      </c>
      <c r="AX2790" s="92" t="s">
        <v>48</v>
      </c>
      <c r="AY2790" s="91" t="s">
        <v>152</v>
      </c>
      <c r="AZ2790" s="23"/>
      <c r="BA2790" s="25" t="s">
        <v>2992</v>
      </c>
      <c r="BB2790" t="s">
        <v>25</v>
      </c>
      <c r="BC2790" t="e">
        <v>#N/A</v>
      </c>
      <c r="BD2790" t="e">
        <f>IF(Z2790=BC2790,"OK")</f>
        <v>#N/A</v>
      </c>
      <c r="BE2790">
        <v>1.5</v>
      </c>
      <c r="BF2790">
        <v>1.9599999999999999E-2</v>
      </c>
      <c r="BG2790">
        <v>2250</v>
      </c>
      <c r="BH2790">
        <v>1400</v>
      </c>
      <c r="BI2790">
        <v>2250</v>
      </c>
      <c r="BJ2790">
        <v>1.5</v>
      </c>
      <c r="BK2790">
        <v>7.0875000000000004</v>
      </c>
      <c r="BN2790" s="183"/>
    </row>
    <row r="2791" spans="1:66" ht="25.5" x14ac:dyDescent="0.25">
      <c r="A2791" s="51"/>
      <c r="B2791" s="94">
        <v>2778</v>
      </c>
      <c r="C2791" s="43">
        <v>1095735</v>
      </c>
      <c r="D2791" s="25">
        <v>1048691</v>
      </c>
      <c r="E2791" s="36" t="s">
        <v>2991</v>
      </c>
      <c r="F2791" s="151" t="s">
        <v>21</v>
      </c>
      <c r="G2791" s="41" t="s">
        <v>27</v>
      </c>
      <c r="H2791" s="46" t="str">
        <f>IFERROR(IFERROR(IF(SEARCH("Usystems",$E2791)&gt;0,"Usystems"),IF(SEARCH("RIIFO",$E2791)&gt;0,"RIIFO","Uponor")),"Uponor")</f>
        <v>Uponor</v>
      </c>
      <c r="I2791" s="25">
        <f>IFERROR(MID($D2791,1,7)+0,"")</f>
        <v>1048691</v>
      </c>
      <c r="J2791" s="25" t="str">
        <f>IFERROR(MID($D2791,10,7)+0,"")</f>
        <v/>
      </c>
      <c r="K2791" s="25" t="str">
        <f>IFERROR(MID($D2791,19,7)+0,"")</f>
        <v/>
      </c>
      <c r="L2791" s="25" t="str">
        <f>IFERROR(MID($D2791,28,7)+0,"")</f>
        <v/>
      </c>
      <c r="M2791" s="25">
        <f>IF(IFERROR(MID($Q2791,1,7)+0,"")&lt;1130000,IF(INDEX(C:C,MATCH(LEFT(Q2791,7)+0,I:I,0))&lt;1130000,"",INDEX(C:C,MATCH(LEFT(Q2791,7)+0,I:I,0))),IFERROR(MID($Q2791,1,7)+0,""))</f>
        <v>1136783</v>
      </c>
      <c r="N2791" s="25" t="str">
        <f>IF(IFERROR(MID($Q2791,10,7)+0,"")&lt;1130000,"",IFERROR(MID($Q2791,10,7)+0,""))</f>
        <v/>
      </c>
      <c r="O2791" s="25" t="str">
        <f>IF(IFERROR(MID($Q2791,19,7)+0,"")&lt;1130000,"",IFERROR(MID($Q2791,19,7)+0,""))</f>
        <v/>
      </c>
      <c r="P2791" s="25">
        <f>IF(M2791="","",IF(N2791="",M2791,M2791&amp;", "&amp;N2791))</f>
        <v>1136783</v>
      </c>
      <c r="Q2791" s="43">
        <v>1136783</v>
      </c>
      <c r="R2791" s="43"/>
      <c r="S2791" s="35" t="s">
        <v>160</v>
      </c>
      <c r="T2791" s="34" t="s">
        <v>24</v>
      </c>
      <c r="U2791" s="185">
        <v>8817</v>
      </c>
      <c r="V2791" s="188">
        <v>8817</v>
      </c>
      <c r="W2791" s="189">
        <v>8817</v>
      </c>
      <c r="X2791" s="31">
        <v>8817</v>
      </c>
      <c r="Y2791" s="90">
        <f>IFERROR(ROUND(X2791/W2791-1,2),"")</f>
        <v>0</v>
      </c>
      <c r="Z2791" s="31" t="str">
        <f>IF(OR(S2791="VLD MLC components",S2791="VLD MLC pipes",S2791="VLD PEX components",S2791="VLD PEX pipes",S2791="VLD PHC components",S2791="VLD PHC pipes",S2791="Controls VLD"),"По запросу",X2791)</f>
        <v>По запросу</v>
      </c>
      <c r="AA2791" s="63">
        <f>ROUND(X2791/1.2,3)</f>
        <v>7347.5</v>
      </c>
      <c r="AB2791" s="23">
        <v>7347.5</v>
      </c>
      <c r="AC2791" s="190">
        <f>IFERROR(ROUND(AA2791/AB2791-1,2),"")</f>
        <v>0</v>
      </c>
      <c r="AD2791" s="25">
        <v>1.26</v>
      </c>
      <c r="AE2791" s="25">
        <v>8.0999999999999996E-3</v>
      </c>
      <c r="AF2791" s="25">
        <v>0</v>
      </c>
      <c r="AG2791" s="25" t="s">
        <v>22</v>
      </c>
      <c r="AH2791" s="25">
        <v>0</v>
      </c>
      <c r="AI2791" s="25">
        <v>0</v>
      </c>
      <c r="AJ2791" s="25" t="s">
        <v>20</v>
      </c>
      <c r="AK2791" s="42" t="s">
        <v>19</v>
      </c>
      <c r="AL2791" s="25" t="s">
        <v>20</v>
      </c>
      <c r="AM2791" s="25">
        <v>1</v>
      </c>
      <c r="AN2791" s="25">
        <v>1600</v>
      </c>
      <c r="AO2791" s="25">
        <v>900</v>
      </c>
      <c r="AP2791" s="25">
        <v>1600</v>
      </c>
      <c r="AQ2791" s="25">
        <v>1.26</v>
      </c>
      <c r="AR2791" s="94">
        <v>2.3039999999999998</v>
      </c>
      <c r="AS2791" s="157" t="s">
        <v>22</v>
      </c>
      <c r="AT2791" s="93">
        <v>43894</v>
      </c>
      <c r="AU2791" s="92" t="s">
        <v>22</v>
      </c>
      <c r="AV2791" s="91" t="s">
        <v>48</v>
      </c>
      <c r="AW2791" s="92" t="s">
        <v>48</v>
      </c>
      <c r="AX2791" s="92" t="s">
        <v>48</v>
      </c>
      <c r="AY2791" s="91" t="s">
        <v>152</v>
      </c>
      <c r="AZ2791" s="23"/>
      <c r="BA2791" s="25">
        <v>0</v>
      </c>
      <c r="BB2791" t="s">
        <v>48</v>
      </c>
      <c r="BC2791" t="e">
        <v>#N/A</v>
      </c>
      <c r="BD2791" t="e">
        <f>IF(Z2791=BC2791,"OK")</f>
        <v>#N/A</v>
      </c>
      <c r="BE2791">
        <v>1.26</v>
      </c>
      <c r="BF2791">
        <v>8.0999999999999996E-3</v>
      </c>
      <c r="BG2791">
        <v>1600</v>
      </c>
      <c r="BH2791">
        <v>900</v>
      </c>
      <c r="BI2791">
        <v>1600</v>
      </c>
      <c r="BJ2791">
        <v>1.26</v>
      </c>
      <c r="BK2791">
        <v>2.3039999999999998</v>
      </c>
      <c r="BN2791" s="183"/>
    </row>
    <row r="2792" spans="1:66" ht="25.5" x14ac:dyDescent="0.25">
      <c r="A2792" s="51"/>
      <c r="B2792" s="94">
        <v>2779</v>
      </c>
      <c r="C2792" s="43">
        <v>1095736</v>
      </c>
      <c r="D2792" s="25">
        <v>1048692</v>
      </c>
      <c r="E2792" s="36" t="s">
        <v>2990</v>
      </c>
      <c r="F2792" s="151" t="s">
        <v>21</v>
      </c>
      <c r="G2792" s="41" t="s">
        <v>27</v>
      </c>
      <c r="H2792" s="46" t="str">
        <f>IFERROR(IFERROR(IF(SEARCH("Usystems",$E2792)&gt;0,"Usystems"),IF(SEARCH("RIIFO",$E2792)&gt;0,"RIIFO","Uponor")),"Uponor")</f>
        <v>Uponor</v>
      </c>
      <c r="I2792" s="25">
        <f>IFERROR(MID($D2792,1,7)+0,"")</f>
        <v>1048692</v>
      </c>
      <c r="J2792" s="25" t="str">
        <f>IFERROR(MID($D2792,10,7)+0,"")</f>
        <v/>
      </c>
      <c r="K2792" s="25" t="str">
        <f>IFERROR(MID($D2792,19,7)+0,"")</f>
        <v/>
      </c>
      <c r="L2792" s="25" t="str">
        <f>IFERROR(MID($D2792,28,7)+0,"")</f>
        <v/>
      </c>
      <c r="M2792" s="25">
        <f>IF(IFERROR(MID($Q2792,1,7)+0,"")&lt;1130000,IF(INDEX(C:C,MATCH(LEFT(Q2792,7)+0,I:I,0))&lt;1130000,"",INDEX(C:C,MATCH(LEFT(Q2792,7)+0,I:I,0))),IFERROR(MID($Q2792,1,7)+0,""))</f>
        <v>1136784</v>
      </c>
      <c r="N2792" s="25" t="str">
        <f>IF(IFERROR(MID($Q2792,10,7)+0,"")&lt;1130000,"",IFERROR(MID($Q2792,10,7)+0,""))</f>
        <v/>
      </c>
      <c r="O2792" s="25" t="str">
        <f>IF(IFERROR(MID($Q2792,19,7)+0,"")&lt;1130000,"",IFERROR(MID($Q2792,19,7)+0,""))</f>
        <v/>
      </c>
      <c r="P2792" s="25">
        <f>IF(M2792="","",IF(N2792="",M2792,M2792&amp;", "&amp;N2792))</f>
        <v>1136784</v>
      </c>
      <c r="Q2792" s="25">
        <v>1136784</v>
      </c>
      <c r="R2792" s="25"/>
      <c r="S2792" s="35" t="s">
        <v>160</v>
      </c>
      <c r="T2792" s="34" t="s">
        <v>24</v>
      </c>
      <c r="U2792" s="185">
        <v>9775</v>
      </c>
      <c r="V2792" s="188">
        <v>9775</v>
      </c>
      <c r="W2792" s="189">
        <v>9775</v>
      </c>
      <c r="X2792" s="31">
        <v>9775</v>
      </c>
      <c r="Y2792" s="90">
        <f>IFERROR(ROUND(X2792/W2792-1,2),"")</f>
        <v>0</v>
      </c>
      <c r="Z2792" s="31" t="str">
        <f>IF(OR(S2792="VLD MLC components",S2792="VLD MLC pipes",S2792="VLD PEX components",S2792="VLD PEX pipes",S2792="VLD PHC components",S2792="VLD PHC pipes",S2792="Controls VLD"),"По запросу",X2792)</f>
        <v>По запросу</v>
      </c>
      <c r="AA2792" s="63">
        <f>ROUND(X2792/1.2,3)</f>
        <v>8145.8329999999996</v>
      </c>
      <c r="AB2792" s="23">
        <v>8145.8329999999996</v>
      </c>
      <c r="AC2792" s="190">
        <f>IFERROR(ROUND(AA2792/AB2792-1,2),"")</f>
        <v>0</v>
      </c>
      <c r="AD2792" s="25">
        <v>1.7</v>
      </c>
      <c r="AE2792" s="25">
        <v>1.9599999999999999E-2</v>
      </c>
      <c r="AF2792" s="25">
        <v>0</v>
      </c>
      <c r="AG2792" s="25" t="s">
        <v>22</v>
      </c>
      <c r="AH2792" s="25">
        <v>0</v>
      </c>
      <c r="AI2792" s="25">
        <v>0</v>
      </c>
      <c r="AJ2792" s="25" t="s">
        <v>20</v>
      </c>
      <c r="AK2792" s="42" t="s">
        <v>19</v>
      </c>
      <c r="AL2792" s="25" t="s">
        <v>20</v>
      </c>
      <c r="AM2792" s="25">
        <v>1</v>
      </c>
      <c r="AN2792" s="25">
        <v>2250</v>
      </c>
      <c r="AO2792" s="25">
        <v>1400</v>
      </c>
      <c r="AP2792" s="25">
        <v>2250</v>
      </c>
      <c r="AQ2792" s="25">
        <v>1.7</v>
      </c>
      <c r="AR2792" s="94">
        <v>7.0875000000000004</v>
      </c>
      <c r="AS2792" s="157" t="s">
        <v>22</v>
      </c>
      <c r="AT2792" s="93">
        <v>43894</v>
      </c>
      <c r="AU2792" s="92" t="s">
        <v>22</v>
      </c>
      <c r="AV2792" s="91" t="s">
        <v>152</v>
      </c>
      <c r="AW2792" s="92" t="s">
        <v>48</v>
      </c>
      <c r="AX2792" s="92" t="s">
        <v>48</v>
      </c>
      <c r="AY2792" s="91" t="s">
        <v>152</v>
      </c>
      <c r="AZ2792" s="23"/>
      <c r="BA2792" s="25" t="s">
        <v>2989</v>
      </c>
      <c r="BB2792" t="s">
        <v>25</v>
      </c>
      <c r="BC2792" t="e">
        <v>#N/A</v>
      </c>
      <c r="BD2792" t="e">
        <f>IF(Z2792=BC2792,"OK")</f>
        <v>#N/A</v>
      </c>
      <c r="BE2792">
        <v>1.7</v>
      </c>
      <c r="BF2792">
        <v>1.9599999999999999E-2</v>
      </c>
      <c r="BG2792">
        <v>2250</v>
      </c>
      <c r="BH2792">
        <v>1400</v>
      </c>
      <c r="BI2792">
        <v>2250</v>
      </c>
      <c r="BJ2792">
        <v>1.7</v>
      </c>
      <c r="BK2792">
        <v>7.0875000000000004</v>
      </c>
      <c r="BN2792" s="183"/>
    </row>
    <row r="2793" spans="1:66" ht="25.5" x14ac:dyDescent="0.25">
      <c r="A2793" s="51"/>
      <c r="B2793" s="94">
        <v>2780</v>
      </c>
      <c r="C2793" s="43">
        <v>1095737</v>
      </c>
      <c r="D2793" s="25">
        <v>1048693</v>
      </c>
      <c r="E2793" s="36" t="s">
        <v>2988</v>
      </c>
      <c r="F2793" s="151" t="s">
        <v>21</v>
      </c>
      <c r="G2793" s="41" t="s">
        <v>27</v>
      </c>
      <c r="H2793" s="46" t="str">
        <f>IFERROR(IFERROR(IF(SEARCH("Usystems",$E2793)&gt;0,"Usystems"),IF(SEARCH("RIIFO",$E2793)&gt;0,"RIIFO","Uponor")),"Uponor")</f>
        <v>Uponor</v>
      </c>
      <c r="I2793" s="25">
        <f>IFERROR(MID($D2793,1,7)+0,"")</f>
        <v>1048693</v>
      </c>
      <c r="J2793" s="25" t="str">
        <f>IFERROR(MID($D2793,10,7)+0,"")</f>
        <v/>
      </c>
      <c r="K2793" s="25" t="str">
        <f>IFERROR(MID($D2793,19,7)+0,"")</f>
        <v/>
      </c>
      <c r="L2793" s="25" t="str">
        <f>IFERROR(MID($D2793,28,7)+0,"")</f>
        <v/>
      </c>
      <c r="M2793" s="25">
        <f>IF(IFERROR(MID($Q2793,1,7)+0,"")&lt;1130000,IF(INDEX(C:C,MATCH(LEFT(Q2793,7)+0,I:I,0))&lt;1130000,"",INDEX(C:C,MATCH(LEFT(Q2793,7)+0,I:I,0))),IFERROR(MID($Q2793,1,7)+0,""))</f>
        <v>1136785</v>
      </c>
      <c r="N2793" s="25" t="str">
        <f>IF(IFERROR(MID($Q2793,10,7)+0,"")&lt;1130000,"",IFERROR(MID($Q2793,10,7)+0,""))</f>
        <v/>
      </c>
      <c r="O2793" s="25" t="str">
        <f>IF(IFERROR(MID($Q2793,19,7)+0,"")&lt;1130000,"",IFERROR(MID($Q2793,19,7)+0,""))</f>
        <v/>
      </c>
      <c r="P2793" s="25">
        <f>IF(M2793="","",IF(N2793="",M2793,M2793&amp;", "&amp;N2793))</f>
        <v>1136785</v>
      </c>
      <c r="Q2793" s="25">
        <v>1136785</v>
      </c>
      <c r="R2793" s="25"/>
      <c r="S2793" s="35" t="s">
        <v>160</v>
      </c>
      <c r="T2793" s="34" t="s">
        <v>24</v>
      </c>
      <c r="U2793" s="185">
        <v>11827</v>
      </c>
      <c r="V2793" s="188">
        <v>11827</v>
      </c>
      <c r="W2793" s="189">
        <v>11827</v>
      </c>
      <c r="X2793" s="31">
        <v>11827</v>
      </c>
      <c r="Y2793" s="90">
        <f>IFERROR(ROUND(X2793/W2793-1,2),"")</f>
        <v>0</v>
      </c>
      <c r="Z2793" s="31" t="str">
        <f>IF(OR(S2793="VLD MLC components",S2793="VLD MLC pipes",S2793="VLD PEX components",S2793="VLD PEX pipes",S2793="VLD PHC components",S2793="VLD PHC pipes",S2793="Controls VLD"),"По запросу",X2793)</f>
        <v>По запросу</v>
      </c>
      <c r="AA2793" s="63">
        <f>ROUND(X2793/1.2,3)</f>
        <v>9855.8330000000005</v>
      </c>
      <c r="AB2793" s="23">
        <v>9855.8330000000005</v>
      </c>
      <c r="AC2793" s="190">
        <f>IFERROR(ROUND(AA2793/AB2793-1,2),"")</f>
        <v>0</v>
      </c>
      <c r="AD2793" s="25">
        <v>2.1</v>
      </c>
      <c r="AE2793" s="25">
        <v>1.9599999999999999E-2</v>
      </c>
      <c r="AF2793" s="25">
        <v>0</v>
      </c>
      <c r="AG2793" s="25" t="s">
        <v>22</v>
      </c>
      <c r="AH2793" s="25">
        <v>0</v>
      </c>
      <c r="AI2793" s="25">
        <v>0</v>
      </c>
      <c r="AJ2793" s="25" t="s">
        <v>20</v>
      </c>
      <c r="AK2793" s="42" t="s">
        <v>19</v>
      </c>
      <c r="AL2793" s="25" t="s">
        <v>20</v>
      </c>
      <c r="AM2793" s="25">
        <v>1</v>
      </c>
      <c r="AN2793" s="25">
        <v>2250</v>
      </c>
      <c r="AO2793" s="25">
        <v>1400</v>
      </c>
      <c r="AP2793" s="25">
        <v>2250</v>
      </c>
      <c r="AQ2793" s="25">
        <v>2.1</v>
      </c>
      <c r="AR2793" s="94">
        <v>7.0875000000000004</v>
      </c>
      <c r="AS2793" s="157" t="s">
        <v>22</v>
      </c>
      <c r="AT2793" s="93">
        <v>43894</v>
      </c>
      <c r="AU2793" s="92" t="s">
        <v>22</v>
      </c>
      <c r="AV2793" s="91" t="s">
        <v>152</v>
      </c>
      <c r="AW2793" s="92" t="s">
        <v>48</v>
      </c>
      <c r="AX2793" s="92" t="s">
        <v>48</v>
      </c>
      <c r="AY2793" s="91" t="s">
        <v>152</v>
      </c>
      <c r="AZ2793" s="23"/>
      <c r="BA2793" s="25" t="s">
        <v>2987</v>
      </c>
      <c r="BB2793" t="s">
        <v>25</v>
      </c>
      <c r="BC2793" t="e">
        <v>#N/A</v>
      </c>
      <c r="BD2793" t="e">
        <f>IF(Z2793=BC2793,"OK")</f>
        <v>#N/A</v>
      </c>
      <c r="BE2793">
        <v>2.1</v>
      </c>
      <c r="BF2793">
        <v>1.9599999999999999E-2</v>
      </c>
      <c r="BG2793">
        <v>2250</v>
      </c>
      <c r="BH2793">
        <v>1400</v>
      </c>
      <c r="BI2793">
        <v>2250</v>
      </c>
      <c r="BJ2793">
        <v>2.1</v>
      </c>
      <c r="BK2793">
        <v>7.0875000000000004</v>
      </c>
      <c r="BN2793" s="183"/>
    </row>
    <row r="2794" spans="1:66" ht="25.5" x14ac:dyDescent="0.25">
      <c r="A2794" s="51"/>
      <c r="B2794" s="94">
        <v>2781</v>
      </c>
      <c r="C2794" s="43">
        <v>1095738</v>
      </c>
      <c r="D2794" s="25">
        <v>1048694</v>
      </c>
      <c r="E2794" s="36" t="s">
        <v>2986</v>
      </c>
      <c r="F2794" s="151" t="s">
        <v>21</v>
      </c>
      <c r="G2794" s="41" t="s">
        <v>27</v>
      </c>
      <c r="H2794" s="46" t="str">
        <f>IFERROR(IFERROR(IF(SEARCH("Usystems",$E2794)&gt;0,"Usystems"),IF(SEARCH("RIIFO",$E2794)&gt;0,"RIIFO","Uponor")),"Uponor")</f>
        <v>Uponor</v>
      </c>
      <c r="I2794" s="25">
        <f>IFERROR(MID($D2794,1,7)+0,"")</f>
        <v>1048694</v>
      </c>
      <c r="J2794" s="25" t="str">
        <f>IFERROR(MID($D2794,10,7)+0,"")</f>
        <v/>
      </c>
      <c r="K2794" s="25" t="str">
        <f>IFERROR(MID($D2794,19,7)+0,"")</f>
        <v/>
      </c>
      <c r="L2794" s="25" t="str">
        <f>IFERROR(MID($D2794,28,7)+0,"")</f>
        <v/>
      </c>
      <c r="M2794" s="25">
        <f>IF(IFERROR(MID($Q2794,1,7)+0,"")&lt;1130000,IF(INDEX(C:C,MATCH(LEFT(Q2794,7)+0,I:I,0))&lt;1130000,"",INDEX(C:C,MATCH(LEFT(Q2794,7)+0,I:I,0))),IFERROR(MID($Q2794,1,7)+0,""))</f>
        <v>1136786</v>
      </c>
      <c r="N2794" s="25" t="str">
        <f>IF(IFERROR(MID($Q2794,10,7)+0,"")&lt;1130000,"",IFERROR(MID($Q2794,10,7)+0,""))</f>
        <v/>
      </c>
      <c r="O2794" s="25" t="str">
        <f>IF(IFERROR(MID($Q2794,19,7)+0,"")&lt;1130000,"",IFERROR(MID($Q2794,19,7)+0,""))</f>
        <v/>
      </c>
      <c r="P2794" s="25">
        <f>IF(M2794="","",IF(N2794="",M2794,M2794&amp;", "&amp;N2794))</f>
        <v>1136786</v>
      </c>
      <c r="Q2794" s="25">
        <v>1136786</v>
      </c>
      <c r="R2794" s="25"/>
      <c r="S2794" s="35" t="s">
        <v>160</v>
      </c>
      <c r="T2794" s="34" t="s">
        <v>24</v>
      </c>
      <c r="U2794" s="185">
        <v>12545</v>
      </c>
      <c r="V2794" s="188">
        <v>12545</v>
      </c>
      <c r="W2794" s="189">
        <v>12545</v>
      </c>
      <c r="X2794" s="31">
        <v>12545</v>
      </c>
      <c r="Y2794" s="90">
        <f>IFERROR(ROUND(X2794/W2794-1,2),"")</f>
        <v>0</v>
      </c>
      <c r="Z2794" s="31" t="str">
        <f>IF(OR(S2794="VLD MLC components",S2794="VLD MLC pipes",S2794="VLD PEX components",S2794="VLD PEX pipes",S2794="VLD PHC components",S2794="VLD PHC pipes",S2794="Controls VLD"),"По запросу",X2794)</f>
        <v>По запросу</v>
      </c>
      <c r="AA2794" s="63">
        <f>ROUND(X2794/1.2,3)</f>
        <v>10454.166999999999</v>
      </c>
      <c r="AB2794" s="23">
        <v>10454.166999999999</v>
      </c>
      <c r="AC2794" s="190">
        <f>IFERROR(ROUND(AA2794/AB2794-1,2),"")</f>
        <v>0</v>
      </c>
      <c r="AD2794" s="25">
        <v>2.9</v>
      </c>
      <c r="AE2794" s="25">
        <v>3.0624999999999999E-2</v>
      </c>
      <c r="AF2794" s="25">
        <v>0</v>
      </c>
      <c r="AG2794" s="25" t="s">
        <v>22</v>
      </c>
      <c r="AH2794" s="25">
        <v>0</v>
      </c>
      <c r="AI2794" s="25">
        <v>0</v>
      </c>
      <c r="AJ2794" s="25" t="s">
        <v>20</v>
      </c>
      <c r="AK2794" s="42" t="s">
        <v>19</v>
      </c>
      <c r="AL2794" s="25" t="s">
        <v>20</v>
      </c>
      <c r="AM2794" s="25">
        <v>1</v>
      </c>
      <c r="AN2794" s="25">
        <v>2000</v>
      </c>
      <c r="AO2794" s="25">
        <v>1850</v>
      </c>
      <c r="AP2794" s="25">
        <v>2000</v>
      </c>
      <c r="AQ2794" s="25">
        <v>2.9</v>
      </c>
      <c r="AR2794" s="94">
        <v>7.4</v>
      </c>
      <c r="AS2794" s="157" t="s">
        <v>22</v>
      </c>
      <c r="AT2794" s="93">
        <v>43894</v>
      </c>
      <c r="AU2794" s="92" t="s">
        <v>22</v>
      </c>
      <c r="AV2794" s="91" t="s">
        <v>152</v>
      </c>
      <c r="AW2794" s="92" t="s">
        <v>48</v>
      </c>
      <c r="AX2794" s="92" t="s">
        <v>48</v>
      </c>
      <c r="AY2794" s="91" t="s">
        <v>152</v>
      </c>
      <c r="AZ2794" s="23"/>
      <c r="BA2794" s="25" t="s">
        <v>2985</v>
      </c>
      <c r="BB2794" t="s">
        <v>25</v>
      </c>
      <c r="BC2794" t="e">
        <v>#N/A</v>
      </c>
      <c r="BD2794" t="e">
        <f>IF(Z2794=BC2794,"OK")</f>
        <v>#N/A</v>
      </c>
      <c r="BE2794">
        <v>2.9</v>
      </c>
      <c r="BF2794">
        <v>3.0624999999999999E-2</v>
      </c>
      <c r="BG2794">
        <v>2000</v>
      </c>
      <c r="BH2794">
        <v>1850</v>
      </c>
      <c r="BI2794">
        <v>2000</v>
      </c>
      <c r="BJ2794">
        <v>2.9</v>
      </c>
      <c r="BK2794">
        <v>7.4</v>
      </c>
      <c r="BN2794" s="183"/>
    </row>
    <row r="2795" spans="1:66" ht="25.5" x14ac:dyDescent="0.25">
      <c r="A2795" s="51"/>
      <c r="B2795" s="94">
        <v>2782</v>
      </c>
      <c r="C2795" s="43">
        <v>1095739</v>
      </c>
      <c r="D2795" s="25">
        <v>1048695</v>
      </c>
      <c r="E2795" s="36" t="s">
        <v>2984</v>
      </c>
      <c r="F2795" s="151" t="s">
        <v>21</v>
      </c>
      <c r="G2795" s="41" t="s">
        <v>27</v>
      </c>
      <c r="H2795" s="46" t="str">
        <f>IFERROR(IFERROR(IF(SEARCH("Usystems",$E2795)&gt;0,"Usystems"),IF(SEARCH("RIIFO",$E2795)&gt;0,"RIIFO","Uponor")),"Uponor")</f>
        <v>Uponor</v>
      </c>
      <c r="I2795" s="25">
        <f>IFERROR(MID($D2795,1,7)+0,"")</f>
        <v>1048695</v>
      </c>
      <c r="J2795" s="25" t="str">
        <f>IFERROR(MID($D2795,10,7)+0,"")</f>
        <v/>
      </c>
      <c r="K2795" s="25" t="str">
        <f>IFERROR(MID($D2795,19,7)+0,"")</f>
        <v/>
      </c>
      <c r="L2795" s="25" t="str">
        <f>IFERROR(MID($D2795,28,7)+0,"")</f>
        <v/>
      </c>
      <c r="M2795" s="25">
        <f>IF(IFERROR(MID($Q2795,1,7)+0,"")&lt;1130000,IF(INDEX(C:C,MATCH(LEFT(Q2795,7)+0,I:I,0))&lt;1130000,"",INDEX(C:C,MATCH(LEFT(Q2795,7)+0,I:I,0))),IFERROR(MID($Q2795,1,7)+0,""))</f>
        <v>1136787</v>
      </c>
      <c r="N2795" s="25" t="str">
        <f>IF(IFERROR(MID($Q2795,10,7)+0,"")&lt;1130000,"",IFERROR(MID($Q2795,10,7)+0,""))</f>
        <v/>
      </c>
      <c r="O2795" s="25" t="str">
        <f>IF(IFERROR(MID($Q2795,19,7)+0,"")&lt;1130000,"",IFERROR(MID($Q2795,19,7)+0,""))</f>
        <v/>
      </c>
      <c r="P2795" s="25">
        <f>IF(M2795="","",IF(N2795="",M2795,M2795&amp;", "&amp;N2795))</f>
        <v>1136787</v>
      </c>
      <c r="Q2795" s="25">
        <v>1136787</v>
      </c>
      <c r="R2795" s="25"/>
      <c r="S2795" s="35" t="s">
        <v>160</v>
      </c>
      <c r="T2795" s="34" t="s">
        <v>24</v>
      </c>
      <c r="U2795" s="185">
        <v>17012</v>
      </c>
      <c r="V2795" s="188">
        <v>17012</v>
      </c>
      <c r="W2795" s="189">
        <v>17012</v>
      </c>
      <c r="X2795" s="31">
        <v>17012</v>
      </c>
      <c r="Y2795" s="90">
        <f>IFERROR(ROUND(X2795/W2795-1,2),"")</f>
        <v>0</v>
      </c>
      <c r="Z2795" s="31" t="str">
        <f>IF(OR(S2795="VLD MLC components",S2795="VLD MLC pipes",S2795="VLD PEX components",S2795="VLD PEX pipes",S2795="VLD PHC components",S2795="VLD PHC pipes",S2795="Controls VLD"),"По запросу",X2795)</f>
        <v>По запросу</v>
      </c>
      <c r="AA2795" s="63">
        <f>ROUND(X2795/1.2,3)</f>
        <v>14176.666999999999</v>
      </c>
      <c r="AB2795" s="23">
        <v>14176.666999999999</v>
      </c>
      <c r="AC2795" s="190">
        <f>IFERROR(ROUND(AA2795/AB2795-1,2),"")</f>
        <v>0</v>
      </c>
      <c r="AD2795" s="25">
        <v>4.4000000000000004</v>
      </c>
      <c r="AE2795" s="25">
        <v>0.04</v>
      </c>
      <c r="AF2795" s="25">
        <v>0</v>
      </c>
      <c r="AG2795" s="25" t="s">
        <v>22</v>
      </c>
      <c r="AH2795" s="25">
        <v>0</v>
      </c>
      <c r="AI2795" s="25">
        <v>0</v>
      </c>
      <c r="AJ2795" s="25" t="s">
        <v>20</v>
      </c>
      <c r="AK2795" s="42" t="s">
        <v>19</v>
      </c>
      <c r="AL2795" s="25" t="s">
        <v>20</v>
      </c>
      <c r="AM2795" s="25">
        <v>1</v>
      </c>
      <c r="AN2795" s="25">
        <v>2400</v>
      </c>
      <c r="AO2795" s="25">
        <v>1400</v>
      </c>
      <c r="AP2795" s="25">
        <v>2400</v>
      </c>
      <c r="AQ2795" s="25">
        <v>4.4000000000000004</v>
      </c>
      <c r="AR2795" s="94">
        <v>8.0640000000000001</v>
      </c>
      <c r="AS2795" s="157" t="s">
        <v>22</v>
      </c>
      <c r="AT2795" s="93">
        <v>43894</v>
      </c>
      <c r="AU2795" s="92" t="s">
        <v>22</v>
      </c>
      <c r="AV2795" s="91" t="s">
        <v>152</v>
      </c>
      <c r="AW2795" s="92" t="s">
        <v>48</v>
      </c>
      <c r="AX2795" s="92" t="s">
        <v>48</v>
      </c>
      <c r="AY2795" s="91" t="s">
        <v>152</v>
      </c>
      <c r="AZ2795" s="23"/>
      <c r="BA2795" s="25">
        <v>0</v>
      </c>
      <c r="BB2795" t="s">
        <v>48</v>
      </c>
      <c r="BC2795" t="e">
        <v>#N/A</v>
      </c>
      <c r="BD2795" t="e">
        <f>IF(Z2795=BC2795,"OK")</f>
        <v>#N/A</v>
      </c>
      <c r="BE2795">
        <v>4.4000000000000004</v>
      </c>
      <c r="BF2795">
        <v>0.04</v>
      </c>
      <c r="BG2795">
        <v>2400</v>
      </c>
      <c r="BH2795">
        <v>1400</v>
      </c>
      <c r="BI2795">
        <v>2400</v>
      </c>
      <c r="BJ2795">
        <v>4.4000000000000004</v>
      </c>
      <c r="BK2795">
        <v>8.0640000000000001</v>
      </c>
      <c r="BN2795" s="183"/>
    </row>
    <row r="2796" spans="1:66" ht="25.5" x14ac:dyDescent="0.25">
      <c r="A2796" s="51"/>
      <c r="B2796" s="94">
        <v>2783</v>
      </c>
      <c r="C2796" s="43">
        <v>1095740</v>
      </c>
      <c r="D2796" s="25">
        <v>1048696</v>
      </c>
      <c r="E2796" s="36" t="s">
        <v>2983</v>
      </c>
      <c r="F2796" s="151" t="s">
        <v>21</v>
      </c>
      <c r="G2796" s="41" t="s">
        <v>27</v>
      </c>
      <c r="H2796" s="46" t="str">
        <f>IFERROR(IFERROR(IF(SEARCH("Usystems",$E2796)&gt;0,"Usystems"),IF(SEARCH("RIIFO",$E2796)&gt;0,"RIIFO","Uponor")),"Uponor")</f>
        <v>Uponor</v>
      </c>
      <c r="I2796" s="25">
        <f>IFERROR(MID($D2796,1,7)+0,"")</f>
        <v>1048696</v>
      </c>
      <c r="J2796" s="25" t="str">
        <f>IFERROR(MID($D2796,10,7)+0,"")</f>
        <v/>
      </c>
      <c r="K2796" s="25" t="str">
        <f>IFERROR(MID($D2796,19,7)+0,"")</f>
        <v/>
      </c>
      <c r="L2796" s="25" t="str">
        <f>IFERROR(MID($D2796,28,7)+0,"")</f>
        <v/>
      </c>
      <c r="M2796" s="25">
        <f>IF(IFERROR(MID($Q2796,1,7)+0,"")&lt;1130000,IF(INDEX(C:C,MATCH(LEFT(Q2796,7)+0,I:I,0))&lt;1130000,"",INDEX(C:C,MATCH(LEFT(Q2796,7)+0,I:I,0))),IFERROR(MID($Q2796,1,7)+0,""))</f>
        <v>1136788</v>
      </c>
      <c r="N2796" s="25" t="str">
        <f>IF(IFERROR(MID($Q2796,10,7)+0,"")&lt;1130000,"",IFERROR(MID($Q2796,10,7)+0,""))</f>
        <v/>
      </c>
      <c r="O2796" s="25" t="str">
        <f>IF(IFERROR(MID($Q2796,19,7)+0,"")&lt;1130000,"",IFERROR(MID($Q2796,19,7)+0,""))</f>
        <v/>
      </c>
      <c r="P2796" s="25">
        <f>IF(M2796="","",IF(N2796="",M2796,M2796&amp;", "&amp;N2796))</f>
        <v>1136788</v>
      </c>
      <c r="Q2796" s="25">
        <v>1136788</v>
      </c>
      <c r="R2796" s="25"/>
      <c r="S2796" s="35" t="s">
        <v>160</v>
      </c>
      <c r="T2796" s="34" t="s">
        <v>24</v>
      </c>
      <c r="U2796" s="185">
        <v>18956</v>
      </c>
      <c r="V2796" s="188">
        <v>18956</v>
      </c>
      <c r="W2796" s="189">
        <v>18956</v>
      </c>
      <c r="X2796" s="31">
        <v>18956</v>
      </c>
      <c r="Y2796" s="90">
        <f>IFERROR(ROUND(X2796/W2796-1,2),"")</f>
        <v>0</v>
      </c>
      <c r="Z2796" s="31" t="str">
        <f>IF(OR(S2796="VLD MLC components",S2796="VLD MLC pipes",S2796="VLD PEX components",S2796="VLD PEX pipes",S2796="VLD PHC components",S2796="VLD PHC pipes",S2796="Controls VLD"),"По запросу",X2796)</f>
        <v>По запросу</v>
      </c>
      <c r="AA2796" s="63">
        <f>ROUND(X2796/1.2,3)</f>
        <v>15796.666999999999</v>
      </c>
      <c r="AB2796" s="23">
        <v>15796.666999999999</v>
      </c>
      <c r="AC2796" s="190">
        <f>IFERROR(ROUND(AA2796/AB2796-1,2),"")</f>
        <v>0</v>
      </c>
      <c r="AD2796" s="25">
        <v>5.3</v>
      </c>
      <c r="AE2796" s="25">
        <v>0.04</v>
      </c>
      <c r="AF2796" s="25">
        <v>0</v>
      </c>
      <c r="AG2796" s="25" t="s">
        <v>22</v>
      </c>
      <c r="AH2796" s="25">
        <v>0</v>
      </c>
      <c r="AI2796" s="25">
        <v>0</v>
      </c>
      <c r="AJ2796" s="25" t="s">
        <v>20</v>
      </c>
      <c r="AK2796" s="42" t="s">
        <v>19</v>
      </c>
      <c r="AL2796" s="25" t="s">
        <v>20</v>
      </c>
      <c r="AM2796" s="25">
        <v>1</v>
      </c>
      <c r="AN2796" s="25">
        <v>2400</v>
      </c>
      <c r="AO2796" s="25">
        <v>1500</v>
      </c>
      <c r="AP2796" s="25">
        <v>2400</v>
      </c>
      <c r="AQ2796" s="25">
        <v>5.0999999999999996</v>
      </c>
      <c r="AR2796" s="94">
        <v>8.64</v>
      </c>
      <c r="AS2796" s="157" t="s">
        <v>22</v>
      </c>
      <c r="AT2796" s="93">
        <v>43894</v>
      </c>
      <c r="AU2796" s="92" t="s">
        <v>22</v>
      </c>
      <c r="AV2796" s="91" t="s">
        <v>152</v>
      </c>
      <c r="AW2796" s="92" t="s">
        <v>48</v>
      </c>
      <c r="AX2796" s="92" t="s">
        <v>48</v>
      </c>
      <c r="AY2796" s="91" t="s">
        <v>152</v>
      </c>
      <c r="AZ2796" s="23"/>
      <c r="BA2796" s="25">
        <v>0</v>
      </c>
      <c r="BB2796" t="s">
        <v>48</v>
      </c>
      <c r="BC2796" t="e">
        <v>#N/A</v>
      </c>
      <c r="BD2796" t="e">
        <f>IF(Z2796=BC2796,"OK")</f>
        <v>#N/A</v>
      </c>
      <c r="BE2796">
        <v>5.3</v>
      </c>
      <c r="BF2796">
        <v>0.04</v>
      </c>
      <c r="BG2796">
        <v>2400</v>
      </c>
      <c r="BH2796">
        <v>1500</v>
      </c>
      <c r="BI2796">
        <v>2400</v>
      </c>
      <c r="BJ2796">
        <v>5.0999999999999996</v>
      </c>
      <c r="BK2796">
        <v>8.64</v>
      </c>
      <c r="BN2796" s="183"/>
    </row>
    <row r="2797" spans="1:66" ht="25.5" x14ac:dyDescent="0.25">
      <c r="A2797" s="51"/>
      <c r="B2797" s="94">
        <v>2784</v>
      </c>
      <c r="C2797" s="43">
        <v>1095741</v>
      </c>
      <c r="D2797" s="25">
        <v>1035944</v>
      </c>
      <c r="E2797" s="36" t="s">
        <v>2982</v>
      </c>
      <c r="F2797" s="151" t="s">
        <v>21</v>
      </c>
      <c r="G2797" s="41" t="s">
        <v>27</v>
      </c>
      <c r="H2797" s="46" t="str">
        <f>IFERROR(IFERROR(IF(SEARCH("Usystems",$E2797)&gt;0,"Usystems"),IF(SEARCH("RIIFO",$E2797)&gt;0,"RIIFO","Uponor")),"Uponor")</f>
        <v>Uponor</v>
      </c>
      <c r="I2797" s="25">
        <f>IFERROR(MID($D2797,1,7)+0,"")</f>
        <v>1035944</v>
      </c>
      <c r="J2797" s="25" t="str">
        <f>IFERROR(MID($D2797,10,7)+0,"")</f>
        <v/>
      </c>
      <c r="K2797" s="25" t="str">
        <f>IFERROR(MID($D2797,19,7)+0,"")</f>
        <v/>
      </c>
      <c r="L2797" s="25" t="str">
        <f>IFERROR(MID($D2797,28,7)+0,"")</f>
        <v/>
      </c>
      <c r="M2797" s="25">
        <f>IF(IFERROR(MID($Q2797,1,7)+0,"")&lt;1130000,IF(INDEX(C:C,MATCH(LEFT(Q2797,7)+0,I:I,0))&lt;1130000,"",INDEX(C:C,MATCH(LEFT(Q2797,7)+0,I:I,0))),IFERROR(MID($Q2797,1,7)+0,""))</f>
        <v>1136789</v>
      </c>
      <c r="N2797" s="25" t="str">
        <f>IF(IFERROR(MID($Q2797,10,7)+0,"")&lt;1130000,"",IFERROR(MID($Q2797,10,7)+0,""))</f>
        <v/>
      </c>
      <c r="O2797" s="25" t="str">
        <f>IF(IFERROR(MID($Q2797,19,7)+0,"")&lt;1130000,"",IFERROR(MID($Q2797,19,7)+0,""))</f>
        <v/>
      </c>
      <c r="P2797" s="25">
        <f>IF(M2797="","",IF(N2797="",M2797,M2797&amp;", "&amp;N2797))</f>
        <v>1136789</v>
      </c>
      <c r="Q2797" s="25">
        <v>1136789</v>
      </c>
      <c r="R2797" s="25"/>
      <c r="S2797" s="35" t="s">
        <v>67</v>
      </c>
      <c r="T2797" s="34" t="s">
        <v>24</v>
      </c>
      <c r="U2797" s="185">
        <v>9446</v>
      </c>
      <c r="V2797" s="188">
        <v>9446</v>
      </c>
      <c r="W2797" s="189">
        <v>9446</v>
      </c>
      <c r="X2797" s="31">
        <v>9446</v>
      </c>
      <c r="Y2797" s="90">
        <f>IFERROR(ROUND(X2797/W2797-1,2),"")</f>
        <v>0</v>
      </c>
      <c r="Z2797" s="31">
        <f>IF(OR(S2797="VLD MLC components",S2797="VLD MLC pipes",S2797="VLD PEX components",S2797="VLD PEX pipes",S2797="VLD PHC components",S2797="VLD PHC pipes",S2797="Controls VLD"),"По запросу",X2797)</f>
        <v>9446</v>
      </c>
      <c r="AA2797" s="63">
        <f>ROUND(X2797/1.2,3)</f>
        <v>7871.6670000000004</v>
      </c>
      <c r="AB2797" s="23">
        <v>7871.6670000000004</v>
      </c>
      <c r="AC2797" s="190">
        <f>IFERROR(ROUND(AA2797/AB2797-1,2),"")</f>
        <v>0</v>
      </c>
      <c r="AD2797" s="25">
        <v>1.47</v>
      </c>
      <c r="AE2797" s="25">
        <v>1.9599999999999999E-2</v>
      </c>
      <c r="AF2797" s="25">
        <v>0</v>
      </c>
      <c r="AG2797" s="25" t="s">
        <v>22</v>
      </c>
      <c r="AH2797" s="25">
        <v>0</v>
      </c>
      <c r="AI2797" s="25">
        <v>0</v>
      </c>
      <c r="AJ2797" s="25" t="s">
        <v>20</v>
      </c>
      <c r="AK2797" s="42" t="s">
        <v>19</v>
      </c>
      <c r="AL2797" s="25" t="s">
        <v>20</v>
      </c>
      <c r="AM2797" s="25">
        <v>1</v>
      </c>
      <c r="AN2797" s="25">
        <v>2000</v>
      </c>
      <c r="AO2797" s="25">
        <v>1300</v>
      </c>
      <c r="AP2797" s="25">
        <v>2000</v>
      </c>
      <c r="AQ2797" s="25">
        <v>1.47</v>
      </c>
      <c r="AR2797" s="94">
        <v>5.2</v>
      </c>
      <c r="AS2797" s="157" t="s">
        <v>22</v>
      </c>
      <c r="AT2797" s="93">
        <v>43894</v>
      </c>
      <c r="AU2797" s="92" t="s">
        <v>22</v>
      </c>
      <c r="AV2797" s="91" t="s">
        <v>48</v>
      </c>
      <c r="AW2797" s="92" t="s">
        <v>48</v>
      </c>
      <c r="AX2797" s="92" t="s">
        <v>48</v>
      </c>
      <c r="AY2797" s="91" t="s">
        <v>152</v>
      </c>
      <c r="AZ2797" s="23"/>
      <c r="BA2797" s="25">
        <v>0</v>
      </c>
      <c r="BB2797" t="s">
        <v>48</v>
      </c>
      <c r="BC2797" t="e">
        <v>#N/A</v>
      </c>
      <c r="BD2797" t="e">
        <f>IF(Z2797=BC2797,"OK")</f>
        <v>#N/A</v>
      </c>
      <c r="BE2797">
        <v>1.47</v>
      </c>
      <c r="BF2797">
        <v>1.9599999999999999E-2</v>
      </c>
      <c r="BG2797">
        <v>2000</v>
      </c>
      <c r="BH2797">
        <v>1300</v>
      </c>
      <c r="BI2797">
        <v>2000</v>
      </c>
      <c r="BJ2797">
        <v>1.47</v>
      </c>
      <c r="BK2797">
        <v>5.2</v>
      </c>
      <c r="BN2797" s="183"/>
    </row>
    <row r="2798" spans="1:66" ht="25.5" x14ac:dyDescent="0.25">
      <c r="A2798" s="51"/>
      <c r="B2798" s="94">
        <v>2785</v>
      </c>
      <c r="C2798" s="43">
        <v>1095742</v>
      </c>
      <c r="D2798" s="25">
        <v>1035945</v>
      </c>
      <c r="E2798" s="36" t="s">
        <v>2981</v>
      </c>
      <c r="F2798" s="151" t="s">
        <v>21</v>
      </c>
      <c r="G2798" s="41" t="s">
        <v>27</v>
      </c>
      <c r="H2798" s="46" t="str">
        <f>IFERROR(IFERROR(IF(SEARCH("Usystems",$E2798)&gt;0,"Usystems"),IF(SEARCH("RIIFO",$E2798)&gt;0,"RIIFO","Uponor")),"Uponor")</f>
        <v>Uponor</v>
      </c>
      <c r="I2798" s="25">
        <f>IFERROR(MID($D2798,1,7)+0,"")</f>
        <v>1035945</v>
      </c>
      <c r="J2798" s="25" t="str">
        <f>IFERROR(MID($D2798,10,7)+0,"")</f>
        <v/>
      </c>
      <c r="K2798" s="25" t="str">
        <f>IFERROR(MID($D2798,19,7)+0,"")</f>
        <v/>
      </c>
      <c r="L2798" s="25" t="str">
        <f>IFERROR(MID($D2798,28,7)+0,"")</f>
        <v/>
      </c>
      <c r="M2798" s="25">
        <f>IF(IFERROR(MID($Q2798,1,7)+0,"")&lt;1130000,IF(INDEX(C:C,MATCH(LEFT(Q2798,7)+0,I:I,0))&lt;1130000,"",INDEX(C:C,MATCH(LEFT(Q2798,7)+0,I:I,0))),IFERROR(MID($Q2798,1,7)+0,""))</f>
        <v>1136790</v>
      </c>
      <c r="N2798" s="25" t="str">
        <f>IF(IFERROR(MID($Q2798,10,7)+0,"")&lt;1130000,"",IFERROR(MID($Q2798,10,7)+0,""))</f>
        <v/>
      </c>
      <c r="O2798" s="25" t="str">
        <f>IF(IFERROR(MID($Q2798,19,7)+0,"")&lt;1130000,"",IFERROR(MID($Q2798,19,7)+0,""))</f>
        <v/>
      </c>
      <c r="P2798" s="25">
        <f>IF(M2798="","",IF(N2798="",M2798,M2798&amp;", "&amp;N2798))</f>
        <v>1136790</v>
      </c>
      <c r="Q2798" s="25">
        <v>1136790</v>
      </c>
      <c r="R2798" s="25"/>
      <c r="S2798" s="35" t="s">
        <v>67</v>
      </c>
      <c r="T2798" s="34" t="s">
        <v>24</v>
      </c>
      <c r="U2798" s="185">
        <v>10626</v>
      </c>
      <c r="V2798" s="188">
        <v>10626</v>
      </c>
      <c r="W2798" s="189">
        <v>10626</v>
      </c>
      <c r="X2798" s="31">
        <v>10626</v>
      </c>
      <c r="Y2798" s="90">
        <f>IFERROR(ROUND(X2798/W2798-1,2),"")</f>
        <v>0</v>
      </c>
      <c r="Z2798" s="31">
        <f>IF(OR(S2798="VLD MLC components",S2798="VLD MLC pipes",S2798="VLD PEX components",S2798="VLD PEX pipes",S2798="VLD PHC components",S2798="VLD PHC pipes",S2798="Controls VLD"),"По запросу",X2798)</f>
        <v>10626</v>
      </c>
      <c r="AA2798" s="63">
        <f>ROUND(X2798/1.2,3)</f>
        <v>8855</v>
      </c>
      <c r="AB2798" s="23">
        <v>8855</v>
      </c>
      <c r="AC2798" s="190">
        <f>IFERROR(ROUND(AA2798/AB2798-1,2),"")</f>
        <v>0</v>
      </c>
      <c r="AD2798" s="25">
        <v>2.37</v>
      </c>
      <c r="AE2798" s="25">
        <v>3.0624999999999999E-2</v>
      </c>
      <c r="AF2798" s="25">
        <v>0</v>
      </c>
      <c r="AG2798" s="25" t="s">
        <v>22</v>
      </c>
      <c r="AH2798" s="25">
        <v>0</v>
      </c>
      <c r="AI2798" s="25">
        <v>0</v>
      </c>
      <c r="AJ2798" s="25" t="s">
        <v>20</v>
      </c>
      <c r="AK2798" s="42" t="s">
        <v>19</v>
      </c>
      <c r="AL2798" s="25" t="s">
        <v>20</v>
      </c>
      <c r="AM2798" s="25">
        <v>1</v>
      </c>
      <c r="AN2798" s="25">
        <v>2000</v>
      </c>
      <c r="AO2798" s="25">
        <v>1850</v>
      </c>
      <c r="AP2798" s="25">
        <v>2000</v>
      </c>
      <c r="AQ2798" s="25">
        <v>2.37</v>
      </c>
      <c r="AR2798" s="94">
        <v>7.4</v>
      </c>
      <c r="AS2798" s="157" t="s">
        <v>22</v>
      </c>
      <c r="AT2798" s="93">
        <v>43894</v>
      </c>
      <c r="AU2798" s="92" t="s">
        <v>22</v>
      </c>
      <c r="AV2798" s="91" t="s">
        <v>48</v>
      </c>
      <c r="AW2798" s="92" t="s">
        <v>48</v>
      </c>
      <c r="AX2798" s="92" t="s">
        <v>48</v>
      </c>
      <c r="AY2798" s="91" t="s">
        <v>152</v>
      </c>
      <c r="AZ2798" s="23"/>
      <c r="BA2798" s="25">
        <v>0</v>
      </c>
      <c r="BB2798" t="s">
        <v>48</v>
      </c>
      <c r="BC2798" t="e">
        <v>#N/A</v>
      </c>
      <c r="BD2798" t="e">
        <f>IF(Z2798=BC2798,"OK")</f>
        <v>#N/A</v>
      </c>
      <c r="BE2798">
        <v>2.37</v>
      </c>
      <c r="BF2798">
        <v>3.0624999999999999E-2</v>
      </c>
      <c r="BG2798">
        <v>2000</v>
      </c>
      <c r="BH2798">
        <v>1850</v>
      </c>
      <c r="BI2798">
        <v>2000</v>
      </c>
      <c r="BJ2798">
        <v>2.37</v>
      </c>
      <c r="BK2798">
        <v>7.4</v>
      </c>
      <c r="BN2798" s="183"/>
    </row>
    <row r="2799" spans="1:66" ht="25.5" x14ac:dyDescent="0.25">
      <c r="A2799" s="51"/>
      <c r="B2799" s="94">
        <v>2786</v>
      </c>
      <c r="C2799" s="43">
        <v>1095743</v>
      </c>
      <c r="D2799" s="25">
        <v>1035946</v>
      </c>
      <c r="E2799" s="36" t="s">
        <v>2980</v>
      </c>
      <c r="F2799" s="151" t="s">
        <v>21</v>
      </c>
      <c r="G2799" s="41" t="s">
        <v>27</v>
      </c>
      <c r="H2799" s="46" t="str">
        <f>IFERROR(IFERROR(IF(SEARCH("Usystems",$E2799)&gt;0,"Usystems"),IF(SEARCH("RIIFO",$E2799)&gt;0,"RIIFO","Uponor")),"Uponor")</f>
        <v>Uponor</v>
      </c>
      <c r="I2799" s="25">
        <f>IFERROR(MID($D2799,1,7)+0,"")</f>
        <v>1035946</v>
      </c>
      <c r="J2799" s="25" t="str">
        <f>IFERROR(MID($D2799,10,7)+0,"")</f>
        <v/>
      </c>
      <c r="K2799" s="25" t="str">
        <f>IFERROR(MID($D2799,19,7)+0,"")</f>
        <v/>
      </c>
      <c r="L2799" s="25" t="str">
        <f>IFERROR(MID($D2799,28,7)+0,"")</f>
        <v/>
      </c>
      <c r="M2799" s="25">
        <f>IF(IFERROR(MID($Q2799,1,7)+0,"")&lt;1130000,IF(INDEX(C:C,MATCH(LEFT(Q2799,7)+0,I:I,0))&lt;1130000,"",INDEX(C:C,MATCH(LEFT(Q2799,7)+0,I:I,0))),IFERROR(MID($Q2799,1,7)+0,""))</f>
        <v>1136791</v>
      </c>
      <c r="N2799" s="25" t="str">
        <f>IF(IFERROR(MID($Q2799,10,7)+0,"")&lt;1130000,"",IFERROR(MID($Q2799,10,7)+0,""))</f>
        <v/>
      </c>
      <c r="O2799" s="25" t="str">
        <f>IF(IFERROR(MID($Q2799,19,7)+0,"")&lt;1130000,"",IFERROR(MID($Q2799,19,7)+0,""))</f>
        <v/>
      </c>
      <c r="P2799" s="25">
        <f>IF(M2799="","",IF(N2799="",M2799,M2799&amp;", "&amp;N2799))</f>
        <v>1136791</v>
      </c>
      <c r="Q2799" s="25">
        <v>1136791</v>
      </c>
      <c r="R2799" s="25"/>
      <c r="S2799" s="35" t="s">
        <v>160</v>
      </c>
      <c r="T2799" s="34" t="s">
        <v>24</v>
      </c>
      <c r="U2799" s="185">
        <v>12781</v>
      </c>
      <c r="V2799" s="188">
        <v>12781</v>
      </c>
      <c r="W2799" s="189">
        <v>12781</v>
      </c>
      <c r="X2799" s="31">
        <v>12781</v>
      </c>
      <c r="Y2799" s="90">
        <f>IFERROR(ROUND(X2799/W2799-1,2),"")</f>
        <v>0</v>
      </c>
      <c r="Z2799" s="31" t="str">
        <f>IF(OR(S2799="VLD MLC components",S2799="VLD MLC pipes",S2799="VLD PEX components",S2799="VLD PEX pipes",S2799="VLD PHC components",S2799="VLD PHC pipes",S2799="Controls VLD"),"По запросу",X2799)</f>
        <v>По запросу</v>
      </c>
      <c r="AA2799" s="63">
        <f>ROUND(X2799/1.2,3)</f>
        <v>10650.833000000001</v>
      </c>
      <c r="AB2799" s="23">
        <v>10650.833000000001</v>
      </c>
      <c r="AC2799" s="190">
        <f>IFERROR(ROUND(AA2799/AB2799-1,2),"")</f>
        <v>0</v>
      </c>
      <c r="AD2799" s="25">
        <v>2.57</v>
      </c>
      <c r="AE2799" s="25">
        <v>3.0624999999999999E-2</v>
      </c>
      <c r="AF2799" s="25">
        <v>0</v>
      </c>
      <c r="AG2799" s="25" t="s">
        <v>22</v>
      </c>
      <c r="AH2799" s="25">
        <v>0</v>
      </c>
      <c r="AI2799" s="25">
        <v>0</v>
      </c>
      <c r="AJ2799" s="25" t="s">
        <v>20</v>
      </c>
      <c r="AK2799" s="42" t="s">
        <v>19</v>
      </c>
      <c r="AL2799" s="25" t="s">
        <v>20</v>
      </c>
      <c r="AM2799" s="25">
        <v>1</v>
      </c>
      <c r="AN2799" s="25">
        <v>2000</v>
      </c>
      <c r="AO2799" s="25">
        <v>1850</v>
      </c>
      <c r="AP2799" s="25">
        <v>2000</v>
      </c>
      <c r="AQ2799" s="25">
        <v>2.57</v>
      </c>
      <c r="AR2799" s="94">
        <v>7.4</v>
      </c>
      <c r="AS2799" s="157" t="s">
        <v>22</v>
      </c>
      <c r="AT2799" s="93">
        <v>43894</v>
      </c>
      <c r="AU2799" s="92" t="s">
        <v>22</v>
      </c>
      <c r="AV2799" s="91" t="s">
        <v>48</v>
      </c>
      <c r="AW2799" s="92" t="s">
        <v>48</v>
      </c>
      <c r="AX2799" s="92" t="s">
        <v>48</v>
      </c>
      <c r="AY2799" s="91" t="s">
        <v>152</v>
      </c>
      <c r="AZ2799" s="23"/>
      <c r="BA2799" s="25">
        <v>0</v>
      </c>
      <c r="BB2799" t="s">
        <v>48</v>
      </c>
      <c r="BC2799" t="e">
        <v>#N/A</v>
      </c>
      <c r="BD2799" t="e">
        <f>IF(Z2799=BC2799,"OK")</f>
        <v>#N/A</v>
      </c>
      <c r="BE2799">
        <v>2.57</v>
      </c>
      <c r="BF2799">
        <v>3.0624999999999999E-2</v>
      </c>
      <c r="BG2799">
        <v>2000</v>
      </c>
      <c r="BH2799">
        <v>1850</v>
      </c>
      <c r="BI2799">
        <v>2000</v>
      </c>
      <c r="BJ2799">
        <v>2.57</v>
      </c>
      <c r="BK2799">
        <v>7.4</v>
      </c>
      <c r="BN2799" s="183"/>
    </row>
    <row r="2800" spans="1:66" ht="25.5" x14ac:dyDescent="0.25">
      <c r="A2800" s="51"/>
      <c r="B2800" s="94">
        <v>2787</v>
      </c>
      <c r="C2800" s="43">
        <v>1095744</v>
      </c>
      <c r="D2800" s="25">
        <v>1035947</v>
      </c>
      <c r="E2800" s="36" t="s">
        <v>2979</v>
      </c>
      <c r="F2800" s="151" t="s">
        <v>21</v>
      </c>
      <c r="G2800" s="41" t="s">
        <v>27</v>
      </c>
      <c r="H2800" s="46" t="str">
        <f>IFERROR(IFERROR(IF(SEARCH("Usystems",$E2800)&gt;0,"Usystems"),IF(SEARCH("RIIFO",$E2800)&gt;0,"RIIFO","Uponor")),"Uponor")</f>
        <v>Uponor</v>
      </c>
      <c r="I2800" s="25">
        <f>IFERROR(MID($D2800,1,7)+0,"")</f>
        <v>1035947</v>
      </c>
      <c r="J2800" s="25" t="str">
        <f>IFERROR(MID($D2800,10,7)+0,"")</f>
        <v/>
      </c>
      <c r="K2800" s="25" t="str">
        <f>IFERROR(MID($D2800,19,7)+0,"")</f>
        <v/>
      </c>
      <c r="L2800" s="25" t="str">
        <f>IFERROR(MID($D2800,28,7)+0,"")</f>
        <v/>
      </c>
      <c r="M2800" s="25">
        <f>IF(IFERROR(MID($Q2800,1,7)+0,"")&lt;1130000,IF(INDEX(C:C,MATCH(LEFT(Q2800,7)+0,I:I,0))&lt;1130000,"",INDEX(C:C,MATCH(LEFT(Q2800,7)+0,I:I,0))),IFERROR(MID($Q2800,1,7)+0,""))</f>
        <v>1136792</v>
      </c>
      <c r="N2800" s="25" t="str">
        <f>IF(IFERROR(MID($Q2800,10,7)+0,"")&lt;1130000,"",IFERROR(MID($Q2800,10,7)+0,""))</f>
        <v/>
      </c>
      <c r="O2800" s="25" t="str">
        <f>IF(IFERROR(MID($Q2800,19,7)+0,"")&lt;1130000,"",IFERROR(MID($Q2800,19,7)+0,""))</f>
        <v/>
      </c>
      <c r="P2800" s="25">
        <f>IF(M2800="","",IF(N2800="",M2800,M2800&amp;", "&amp;N2800))</f>
        <v>1136792</v>
      </c>
      <c r="Q2800" s="25">
        <v>1136792</v>
      </c>
      <c r="R2800" s="25"/>
      <c r="S2800" s="35" t="s">
        <v>160</v>
      </c>
      <c r="T2800" s="34" t="s">
        <v>24</v>
      </c>
      <c r="U2800" s="185">
        <v>14416</v>
      </c>
      <c r="V2800" s="188">
        <v>14416</v>
      </c>
      <c r="W2800" s="189">
        <v>14416</v>
      </c>
      <c r="X2800" s="31">
        <v>14416</v>
      </c>
      <c r="Y2800" s="90">
        <f>IFERROR(ROUND(X2800/W2800-1,2),"")</f>
        <v>0</v>
      </c>
      <c r="Z2800" s="31" t="str">
        <f>IF(OR(S2800="VLD MLC components",S2800="VLD MLC pipes",S2800="VLD PEX components",S2800="VLD PEX pipes",S2800="VLD PHC components",S2800="VLD PHC pipes",S2800="Controls VLD"),"По запросу",X2800)</f>
        <v>По запросу</v>
      </c>
      <c r="AA2800" s="63">
        <f>ROUND(X2800/1.2,3)</f>
        <v>12013.333000000001</v>
      </c>
      <c r="AB2800" s="23">
        <v>12013.333000000001</v>
      </c>
      <c r="AC2800" s="190">
        <f>IFERROR(ROUND(AA2800/AB2800-1,2),"")</f>
        <v>0</v>
      </c>
      <c r="AD2800" s="25">
        <v>2.97</v>
      </c>
      <c r="AE2800" s="25">
        <v>3.0624999999999999E-2</v>
      </c>
      <c r="AF2800" s="25">
        <v>0</v>
      </c>
      <c r="AG2800" s="25" t="s">
        <v>22</v>
      </c>
      <c r="AH2800" s="25">
        <v>0</v>
      </c>
      <c r="AI2800" s="25">
        <v>0</v>
      </c>
      <c r="AJ2800" s="25" t="s">
        <v>20</v>
      </c>
      <c r="AK2800" s="42" t="s">
        <v>19</v>
      </c>
      <c r="AL2800" s="25" t="s">
        <v>20</v>
      </c>
      <c r="AM2800" s="25">
        <v>1</v>
      </c>
      <c r="AN2800" s="25">
        <v>2000</v>
      </c>
      <c r="AO2800" s="25">
        <v>1850</v>
      </c>
      <c r="AP2800" s="25">
        <v>2000</v>
      </c>
      <c r="AQ2800" s="25">
        <v>2.97</v>
      </c>
      <c r="AR2800" s="94">
        <v>7.4</v>
      </c>
      <c r="AS2800" s="157" t="s">
        <v>22</v>
      </c>
      <c r="AT2800" s="93">
        <v>43894</v>
      </c>
      <c r="AU2800" s="92" t="s">
        <v>22</v>
      </c>
      <c r="AV2800" s="91" t="s">
        <v>48</v>
      </c>
      <c r="AW2800" s="92" t="s">
        <v>48</v>
      </c>
      <c r="AX2800" s="92" t="s">
        <v>48</v>
      </c>
      <c r="AY2800" s="91" t="s">
        <v>152</v>
      </c>
      <c r="AZ2800" s="23"/>
      <c r="BA2800" s="25">
        <v>0</v>
      </c>
      <c r="BB2800" t="s">
        <v>48</v>
      </c>
      <c r="BC2800" t="e">
        <v>#N/A</v>
      </c>
      <c r="BD2800" t="e">
        <f>IF(Z2800=BC2800,"OK")</f>
        <v>#N/A</v>
      </c>
      <c r="BE2800">
        <v>2.97</v>
      </c>
      <c r="BF2800">
        <v>3.0624999999999999E-2</v>
      </c>
      <c r="BG2800">
        <v>2000</v>
      </c>
      <c r="BH2800">
        <v>1850</v>
      </c>
      <c r="BI2800">
        <v>2000</v>
      </c>
      <c r="BJ2800">
        <v>2.97</v>
      </c>
      <c r="BK2800">
        <v>7.4</v>
      </c>
      <c r="BN2800" s="183"/>
    </row>
    <row r="2801" spans="1:66" ht="25.5" x14ac:dyDescent="0.25">
      <c r="A2801" s="51"/>
      <c r="B2801" s="94">
        <v>2788</v>
      </c>
      <c r="C2801" s="43">
        <v>1095745</v>
      </c>
      <c r="D2801" s="25">
        <v>1035923</v>
      </c>
      <c r="E2801" s="36" t="s">
        <v>2978</v>
      </c>
      <c r="F2801" s="151" t="s">
        <v>21</v>
      </c>
      <c r="G2801" s="41" t="s">
        <v>27</v>
      </c>
      <c r="H2801" s="46" t="str">
        <f>IFERROR(IFERROR(IF(SEARCH("Usystems",$E2801)&gt;0,"Usystems"),IF(SEARCH("RIIFO",$E2801)&gt;0,"RIIFO","Uponor")),"Uponor")</f>
        <v>Uponor</v>
      </c>
      <c r="I2801" s="25">
        <f>IFERROR(MID($D2801,1,7)+0,"")</f>
        <v>1035923</v>
      </c>
      <c r="J2801" s="25" t="str">
        <f>IFERROR(MID($D2801,10,7)+0,"")</f>
        <v/>
      </c>
      <c r="K2801" s="25" t="str">
        <f>IFERROR(MID($D2801,19,7)+0,"")</f>
        <v/>
      </c>
      <c r="L2801" s="25" t="str">
        <f>IFERROR(MID($D2801,28,7)+0,"")</f>
        <v/>
      </c>
      <c r="M2801" s="25">
        <f>IF(IFERROR(MID($Q2801,1,7)+0,"")&lt;1130000,IF(INDEX(C:C,MATCH(LEFT(Q2801,7)+0,I:I,0))&lt;1130000,"",INDEX(C:C,MATCH(LEFT(Q2801,7)+0,I:I,0))),IFERROR(MID($Q2801,1,7)+0,""))</f>
        <v>1136793</v>
      </c>
      <c r="N2801" s="25" t="str">
        <f>IF(IFERROR(MID($Q2801,10,7)+0,"")&lt;1130000,"",IFERROR(MID($Q2801,10,7)+0,""))</f>
        <v/>
      </c>
      <c r="O2801" s="25" t="str">
        <f>IF(IFERROR(MID($Q2801,19,7)+0,"")&lt;1130000,"",IFERROR(MID($Q2801,19,7)+0,""))</f>
        <v/>
      </c>
      <c r="P2801" s="25">
        <f>IF(M2801="","",IF(N2801="",M2801,M2801&amp;", "&amp;N2801))</f>
        <v>1136793</v>
      </c>
      <c r="Q2801" s="25">
        <v>1136793</v>
      </c>
      <c r="R2801" s="25"/>
      <c r="S2801" s="35" t="s">
        <v>160</v>
      </c>
      <c r="T2801" s="34" t="s">
        <v>24</v>
      </c>
      <c r="U2801" s="185">
        <v>15693</v>
      </c>
      <c r="V2801" s="188">
        <v>15693</v>
      </c>
      <c r="W2801" s="189">
        <v>15693</v>
      </c>
      <c r="X2801" s="31">
        <v>15693</v>
      </c>
      <c r="Y2801" s="90">
        <f>IFERROR(ROUND(X2801/W2801-1,2),"")</f>
        <v>0</v>
      </c>
      <c r="Z2801" s="31" t="str">
        <f>IF(OR(S2801="VLD MLC components",S2801="VLD MLC pipes",S2801="VLD PEX components",S2801="VLD PEX pipes",S2801="VLD PHC components",S2801="VLD PHC pipes",S2801="Controls VLD"),"По запросу",X2801)</f>
        <v>По запросу</v>
      </c>
      <c r="AA2801" s="63">
        <f>ROUND(X2801/1.2,3)</f>
        <v>13077.5</v>
      </c>
      <c r="AB2801" s="23">
        <v>13077.5</v>
      </c>
      <c r="AC2801" s="190">
        <f>IFERROR(ROUND(AA2801/AB2801-1,2),"")</f>
        <v>0</v>
      </c>
      <c r="AD2801" s="25">
        <v>3.2</v>
      </c>
      <c r="AE2801" s="25">
        <v>3.0624999999999999E-2</v>
      </c>
      <c r="AF2801" s="25">
        <v>0</v>
      </c>
      <c r="AG2801" s="25" t="s">
        <v>22</v>
      </c>
      <c r="AH2801" s="25">
        <v>0</v>
      </c>
      <c r="AI2801" s="25">
        <v>0</v>
      </c>
      <c r="AJ2801" s="25" t="s">
        <v>20</v>
      </c>
      <c r="AK2801" s="42" t="s">
        <v>19</v>
      </c>
      <c r="AL2801" s="25" t="s">
        <v>20</v>
      </c>
      <c r="AM2801" s="25">
        <v>1</v>
      </c>
      <c r="AN2801" s="25">
        <v>2000</v>
      </c>
      <c r="AO2801" s="25">
        <v>1850</v>
      </c>
      <c r="AP2801" s="25">
        <v>2000</v>
      </c>
      <c r="AQ2801" s="25">
        <v>3.2</v>
      </c>
      <c r="AR2801" s="94">
        <v>7.4</v>
      </c>
      <c r="AS2801" s="157" t="s">
        <v>22</v>
      </c>
      <c r="AT2801" s="93">
        <v>43894</v>
      </c>
      <c r="AU2801" s="92" t="s">
        <v>22</v>
      </c>
      <c r="AV2801" s="91" t="s">
        <v>48</v>
      </c>
      <c r="AW2801" s="92" t="s">
        <v>48</v>
      </c>
      <c r="AX2801" s="92" t="s">
        <v>48</v>
      </c>
      <c r="AY2801" s="91" t="s">
        <v>152</v>
      </c>
      <c r="AZ2801" s="23"/>
      <c r="BA2801" s="25">
        <v>0</v>
      </c>
      <c r="BB2801" t="s">
        <v>48</v>
      </c>
      <c r="BC2801" t="e">
        <v>#N/A</v>
      </c>
      <c r="BD2801" t="e">
        <f>IF(Z2801=BC2801,"OK")</f>
        <v>#N/A</v>
      </c>
      <c r="BE2801">
        <v>3.2</v>
      </c>
      <c r="BF2801">
        <v>3.0624999999999999E-2</v>
      </c>
      <c r="BG2801">
        <v>2000</v>
      </c>
      <c r="BH2801">
        <v>1850</v>
      </c>
      <c r="BI2801">
        <v>2000</v>
      </c>
      <c r="BJ2801">
        <v>3.2</v>
      </c>
      <c r="BK2801">
        <v>7.4</v>
      </c>
      <c r="BN2801" s="183"/>
    </row>
    <row r="2802" spans="1:66" ht="25.5" x14ac:dyDescent="0.25">
      <c r="A2802" s="51"/>
      <c r="B2802" s="94">
        <v>2789</v>
      </c>
      <c r="C2802" s="43">
        <v>1095746</v>
      </c>
      <c r="D2802" s="25">
        <v>1035949</v>
      </c>
      <c r="E2802" s="36" t="s">
        <v>2977</v>
      </c>
      <c r="F2802" s="151" t="s">
        <v>21</v>
      </c>
      <c r="G2802" s="41" t="s">
        <v>27</v>
      </c>
      <c r="H2802" s="46" t="str">
        <f>IFERROR(IFERROR(IF(SEARCH("Usystems",$E2802)&gt;0,"Usystems"),IF(SEARCH("RIIFO",$E2802)&gt;0,"RIIFO","Uponor")),"Uponor")</f>
        <v>Uponor</v>
      </c>
      <c r="I2802" s="25">
        <f>IFERROR(MID($D2802,1,7)+0,"")</f>
        <v>1035949</v>
      </c>
      <c r="J2802" s="25" t="str">
        <f>IFERROR(MID($D2802,10,7)+0,"")</f>
        <v/>
      </c>
      <c r="K2802" s="25" t="str">
        <f>IFERROR(MID($D2802,19,7)+0,"")</f>
        <v/>
      </c>
      <c r="L2802" s="25" t="str">
        <f>IFERROR(MID($D2802,28,7)+0,"")</f>
        <v/>
      </c>
      <c r="M2802" s="25">
        <f>IF(IFERROR(MID($Q2802,1,7)+0,"")&lt;1130000,IF(INDEX(C:C,MATCH(LEFT(Q2802,7)+0,I:I,0))&lt;1130000,"",INDEX(C:C,MATCH(LEFT(Q2802,7)+0,I:I,0))),IFERROR(MID($Q2802,1,7)+0,""))</f>
        <v>1136794</v>
      </c>
      <c r="N2802" s="25" t="str">
        <f>IF(IFERROR(MID($Q2802,10,7)+0,"")&lt;1130000,"",IFERROR(MID($Q2802,10,7)+0,""))</f>
        <v/>
      </c>
      <c r="O2802" s="25" t="str">
        <f>IF(IFERROR(MID($Q2802,19,7)+0,"")&lt;1130000,"",IFERROR(MID($Q2802,19,7)+0,""))</f>
        <v/>
      </c>
      <c r="P2802" s="25">
        <f>IF(M2802="","",IF(N2802="",M2802,M2802&amp;", "&amp;N2802))</f>
        <v>1136794</v>
      </c>
      <c r="Q2802" s="25">
        <v>1136794</v>
      </c>
      <c r="R2802" s="25"/>
      <c r="S2802" s="35" t="s">
        <v>160</v>
      </c>
      <c r="T2802" s="34" t="s">
        <v>24</v>
      </c>
      <c r="U2802" s="185">
        <v>19389</v>
      </c>
      <c r="V2802" s="188">
        <v>19389</v>
      </c>
      <c r="W2802" s="189">
        <v>19389</v>
      </c>
      <c r="X2802" s="31">
        <v>19389</v>
      </c>
      <c r="Y2802" s="90">
        <f>IFERROR(ROUND(X2802/W2802-1,2),"")</f>
        <v>0</v>
      </c>
      <c r="Z2802" s="31" t="str">
        <f>IF(OR(S2802="VLD MLC components",S2802="VLD MLC pipes",S2802="VLD PEX components",S2802="VLD PEX pipes",S2802="VLD PHC components",S2802="VLD PHC pipes",S2802="Controls VLD"),"По запросу",X2802)</f>
        <v>По запросу</v>
      </c>
      <c r="AA2802" s="63">
        <f>ROUND(X2802/1.2,3)</f>
        <v>16157.5</v>
      </c>
      <c r="AB2802" s="23">
        <v>16157.5</v>
      </c>
      <c r="AC2802" s="190">
        <f>IFERROR(ROUND(AA2802/AB2802-1,2),"")</f>
        <v>0</v>
      </c>
      <c r="AD2802" s="25">
        <v>4.5999999999999996</v>
      </c>
      <c r="AE2802" s="25">
        <v>0.04</v>
      </c>
      <c r="AF2802" s="25">
        <v>0</v>
      </c>
      <c r="AG2802" s="25" t="s">
        <v>22</v>
      </c>
      <c r="AH2802" s="25">
        <v>0</v>
      </c>
      <c r="AI2802" s="25">
        <v>0</v>
      </c>
      <c r="AJ2802" s="25" t="s">
        <v>20</v>
      </c>
      <c r="AK2802" s="42" t="s">
        <v>19</v>
      </c>
      <c r="AL2802" s="25" t="s">
        <v>20</v>
      </c>
      <c r="AM2802" s="25">
        <v>1</v>
      </c>
      <c r="AN2802" s="25">
        <v>2400</v>
      </c>
      <c r="AO2802" s="25">
        <v>1400</v>
      </c>
      <c r="AP2802" s="25">
        <v>2400</v>
      </c>
      <c r="AQ2802" s="25">
        <v>4.37</v>
      </c>
      <c r="AR2802" s="94">
        <v>8.0640000000000001</v>
      </c>
      <c r="AS2802" s="157" t="s">
        <v>22</v>
      </c>
      <c r="AT2802" s="93">
        <v>43894</v>
      </c>
      <c r="AU2802" s="92" t="s">
        <v>22</v>
      </c>
      <c r="AV2802" s="91" t="s">
        <v>48</v>
      </c>
      <c r="AW2802" s="92" t="s">
        <v>48</v>
      </c>
      <c r="AX2802" s="92" t="s">
        <v>48</v>
      </c>
      <c r="AY2802" s="91" t="s">
        <v>152</v>
      </c>
      <c r="AZ2802" s="23"/>
      <c r="BA2802" s="25">
        <v>0</v>
      </c>
      <c r="BB2802" t="s">
        <v>48</v>
      </c>
      <c r="BC2802" t="e">
        <v>#N/A</v>
      </c>
      <c r="BD2802" t="e">
        <f>IF(Z2802=BC2802,"OK")</f>
        <v>#N/A</v>
      </c>
      <c r="BE2802">
        <v>4.5999999999999996</v>
      </c>
      <c r="BF2802">
        <v>0.04</v>
      </c>
      <c r="BG2802">
        <v>2400</v>
      </c>
      <c r="BH2802">
        <v>1400</v>
      </c>
      <c r="BI2802">
        <v>2400</v>
      </c>
      <c r="BJ2802">
        <v>4.37</v>
      </c>
      <c r="BK2802">
        <v>8.0640000000000001</v>
      </c>
      <c r="BN2802" s="183"/>
    </row>
    <row r="2803" spans="1:66" ht="25.5" x14ac:dyDescent="0.25">
      <c r="A2803" s="51"/>
      <c r="B2803" s="94">
        <v>2790</v>
      </c>
      <c r="C2803" s="43">
        <v>1095747</v>
      </c>
      <c r="D2803" s="25">
        <v>1035950</v>
      </c>
      <c r="E2803" s="36" t="s">
        <v>2976</v>
      </c>
      <c r="F2803" s="151" t="s">
        <v>21</v>
      </c>
      <c r="G2803" s="41" t="s">
        <v>27</v>
      </c>
      <c r="H2803" s="46" t="str">
        <f>IFERROR(IFERROR(IF(SEARCH("Usystems",$E2803)&gt;0,"Usystems"),IF(SEARCH("RIIFO",$E2803)&gt;0,"RIIFO","Uponor")),"Uponor")</f>
        <v>Uponor</v>
      </c>
      <c r="I2803" s="25">
        <f>IFERROR(MID($D2803,1,7)+0,"")</f>
        <v>1035950</v>
      </c>
      <c r="J2803" s="25" t="str">
        <f>IFERROR(MID($D2803,10,7)+0,"")</f>
        <v/>
      </c>
      <c r="K2803" s="25" t="str">
        <f>IFERROR(MID($D2803,19,7)+0,"")</f>
        <v/>
      </c>
      <c r="L2803" s="25" t="str">
        <f>IFERROR(MID($D2803,28,7)+0,"")</f>
        <v/>
      </c>
      <c r="M2803" s="25">
        <f>IF(IFERROR(MID($Q2803,1,7)+0,"")&lt;1130000,IF(INDEX(C:C,MATCH(LEFT(Q2803,7)+0,I:I,0))&lt;1130000,"",INDEX(C:C,MATCH(LEFT(Q2803,7)+0,I:I,0))),IFERROR(MID($Q2803,1,7)+0,""))</f>
        <v>1136795</v>
      </c>
      <c r="N2803" s="25" t="str">
        <f>IF(IFERROR(MID($Q2803,10,7)+0,"")&lt;1130000,"",IFERROR(MID($Q2803,10,7)+0,""))</f>
        <v/>
      </c>
      <c r="O2803" s="25" t="str">
        <f>IF(IFERROR(MID($Q2803,19,7)+0,"")&lt;1130000,"",IFERROR(MID($Q2803,19,7)+0,""))</f>
        <v/>
      </c>
      <c r="P2803" s="25">
        <f>IF(M2803="","",IF(N2803="",M2803,M2803&amp;", "&amp;N2803))</f>
        <v>1136795</v>
      </c>
      <c r="Q2803" s="25">
        <v>1136795</v>
      </c>
      <c r="R2803" s="25"/>
      <c r="S2803" s="35" t="s">
        <v>160</v>
      </c>
      <c r="T2803" s="34" t="s">
        <v>24</v>
      </c>
      <c r="U2803" s="185">
        <v>21627</v>
      </c>
      <c r="V2803" s="188">
        <v>21627</v>
      </c>
      <c r="W2803" s="189">
        <v>21627</v>
      </c>
      <c r="X2803" s="31">
        <v>21627</v>
      </c>
      <c r="Y2803" s="90">
        <f>IFERROR(ROUND(X2803/W2803-1,2),"")</f>
        <v>0</v>
      </c>
      <c r="Z2803" s="31" t="str">
        <f>IF(OR(S2803="VLD MLC components",S2803="VLD MLC pipes",S2803="VLD PEX components",S2803="VLD PEX pipes",S2803="VLD PHC components",S2803="VLD PHC pipes",S2803="Controls VLD"),"По запросу",X2803)</f>
        <v>По запросу</v>
      </c>
      <c r="AA2803" s="63">
        <f>ROUND(X2803/1.2,3)</f>
        <v>18022.5</v>
      </c>
      <c r="AB2803" s="23">
        <v>18022.5</v>
      </c>
      <c r="AC2803" s="190">
        <f>IFERROR(ROUND(AA2803/AB2803-1,2),"")</f>
        <v>0</v>
      </c>
      <c r="AD2803" s="25">
        <v>5.37</v>
      </c>
      <c r="AE2803" s="25">
        <v>0.04</v>
      </c>
      <c r="AF2803" s="25">
        <v>0</v>
      </c>
      <c r="AG2803" s="25" t="s">
        <v>22</v>
      </c>
      <c r="AH2803" s="25">
        <v>0</v>
      </c>
      <c r="AI2803" s="25">
        <v>0</v>
      </c>
      <c r="AJ2803" s="25" t="s">
        <v>20</v>
      </c>
      <c r="AK2803" s="42" t="s">
        <v>19</v>
      </c>
      <c r="AL2803" s="25" t="s">
        <v>20</v>
      </c>
      <c r="AM2803" s="25">
        <v>1</v>
      </c>
      <c r="AN2803" s="25">
        <v>2400</v>
      </c>
      <c r="AO2803" s="25">
        <v>1400</v>
      </c>
      <c r="AP2803" s="25">
        <v>2400</v>
      </c>
      <c r="AQ2803" s="25">
        <v>5.37</v>
      </c>
      <c r="AR2803" s="94">
        <v>8.0640000000000001</v>
      </c>
      <c r="AS2803" s="157" t="s">
        <v>22</v>
      </c>
      <c r="AT2803" s="93">
        <v>43894</v>
      </c>
      <c r="AU2803" s="92" t="s">
        <v>22</v>
      </c>
      <c r="AV2803" s="91" t="s">
        <v>48</v>
      </c>
      <c r="AW2803" s="92" t="s">
        <v>48</v>
      </c>
      <c r="AX2803" s="92" t="s">
        <v>48</v>
      </c>
      <c r="AY2803" s="91" t="s">
        <v>152</v>
      </c>
      <c r="AZ2803" s="23"/>
      <c r="BA2803" s="25">
        <v>0</v>
      </c>
      <c r="BB2803" t="s">
        <v>48</v>
      </c>
      <c r="BC2803" t="e">
        <v>#N/A</v>
      </c>
      <c r="BD2803" t="e">
        <f>IF(Z2803=BC2803,"OK")</f>
        <v>#N/A</v>
      </c>
      <c r="BE2803">
        <v>5.37</v>
      </c>
      <c r="BF2803">
        <v>0.04</v>
      </c>
      <c r="BG2803">
        <v>2400</v>
      </c>
      <c r="BH2803">
        <v>1400</v>
      </c>
      <c r="BI2803">
        <v>2400</v>
      </c>
      <c r="BJ2803">
        <v>5.37</v>
      </c>
      <c r="BK2803">
        <v>8.0640000000000001</v>
      </c>
      <c r="BN2803" s="183"/>
    </row>
    <row r="2804" spans="1:66" ht="25.5" x14ac:dyDescent="0.25">
      <c r="A2804" s="51"/>
      <c r="B2804" s="94">
        <v>2791</v>
      </c>
      <c r="C2804" s="43">
        <v>1095750</v>
      </c>
      <c r="D2804" s="25">
        <v>1034214</v>
      </c>
      <c r="E2804" s="27" t="s">
        <v>2975</v>
      </c>
      <c r="F2804" s="213" t="s">
        <v>21</v>
      </c>
      <c r="G2804" s="28"/>
      <c r="H2804" s="46" t="str">
        <f>IFERROR(IFERROR(IF(SEARCH("Usystems",$E2804)&gt;0,"Usystems"),IF(SEARCH("RIIFO",$E2804)&gt;0,"RIIFO","Uponor")),"Uponor")</f>
        <v>Uponor</v>
      </c>
      <c r="I2804" s="25">
        <f>IFERROR(MID($D2804,1,7)+0,"")</f>
        <v>1034214</v>
      </c>
      <c r="J2804" s="25" t="str">
        <f>IFERROR(MID($D2804,10,7)+0,"")</f>
        <v/>
      </c>
      <c r="K2804" s="25" t="str">
        <f>IFERROR(MID($D2804,19,7)+0,"")</f>
        <v/>
      </c>
      <c r="L2804" s="25" t="str">
        <f>IFERROR(MID($D2804,28,7)+0,"")</f>
        <v/>
      </c>
      <c r="M2804" s="25" t="str">
        <f>IF(IFERROR(MID($Q2804,1,7)+0,"")&lt;1130000,IF(INDEX(C:C,MATCH(LEFT(Q2804,7)+0,I:I,0))&lt;1130000,"",INDEX(C:C,MATCH(LEFT(Q2804,7)+0,I:I,0))),IFERROR(MID($Q2804,1,7)+0,""))</f>
        <v/>
      </c>
      <c r="N2804" s="25" t="str">
        <f>IF(IFERROR(MID($Q2804,10,7)+0,"")&lt;1130000,"",IFERROR(MID($Q2804,10,7)+0,""))</f>
        <v/>
      </c>
      <c r="O2804" s="25" t="str">
        <f>IF(IFERROR(MID($Q2804,19,7)+0,"")&lt;1130000,"",IFERROR(MID($Q2804,19,7)+0,""))</f>
        <v/>
      </c>
      <c r="P2804" s="25" t="str">
        <f>IF(M2804="","",IF(N2804="",M2804,M2804&amp;", "&amp;N2804))</f>
        <v/>
      </c>
      <c r="Q2804" s="25"/>
      <c r="R2804" s="25"/>
      <c r="S2804" s="35" t="s">
        <v>67</v>
      </c>
      <c r="T2804" s="34" t="s">
        <v>24</v>
      </c>
      <c r="U2804" s="185">
        <v>6641</v>
      </c>
      <c r="V2804" s="188">
        <v>6641</v>
      </c>
      <c r="W2804" s="189">
        <v>6641</v>
      </c>
      <c r="X2804" s="31">
        <v>6641</v>
      </c>
      <c r="Y2804" s="90">
        <f>IFERROR(ROUND(X2804/W2804-1,2),"")</f>
        <v>0</v>
      </c>
      <c r="Z2804" s="31">
        <f>IF(OR(S2804="VLD MLC components",S2804="VLD MLC pipes",S2804="VLD PEX components",S2804="VLD PEX pipes",S2804="VLD PHC components",S2804="VLD PHC pipes",S2804="Controls VLD"),"По запросу",X2804)</f>
        <v>6641</v>
      </c>
      <c r="AA2804" s="63">
        <f>ROUND(X2804/1.2,3)</f>
        <v>5534.1670000000004</v>
      </c>
      <c r="AB2804" s="23">
        <v>5534.1670000000004</v>
      </c>
      <c r="AC2804" s="190">
        <f>IFERROR(ROUND(AA2804/AB2804-1,2),"")</f>
        <v>0</v>
      </c>
      <c r="AD2804" s="25">
        <v>0.7</v>
      </c>
      <c r="AE2804" s="25">
        <v>4.6239999999999996E-3</v>
      </c>
      <c r="AF2804" s="25">
        <v>0</v>
      </c>
      <c r="AG2804" s="25" t="s">
        <v>22</v>
      </c>
      <c r="AH2804" s="25">
        <v>0</v>
      </c>
      <c r="AI2804" s="25">
        <v>0</v>
      </c>
      <c r="AJ2804" s="25" t="s">
        <v>20</v>
      </c>
      <c r="AK2804" s="42" t="s">
        <v>19</v>
      </c>
      <c r="AL2804" s="25" t="s">
        <v>20</v>
      </c>
      <c r="AM2804" s="25">
        <v>1</v>
      </c>
      <c r="AN2804" s="25">
        <v>1650</v>
      </c>
      <c r="AO2804" s="25">
        <v>1000</v>
      </c>
      <c r="AP2804" s="25">
        <v>1650</v>
      </c>
      <c r="AQ2804" s="25">
        <v>0.7</v>
      </c>
      <c r="AR2804" s="94">
        <v>2.7225000000000001</v>
      </c>
      <c r="AS2804" s="157" t="s">
        <v>22</v>
      </c>
      <c r="AT2804" s="93">
        <v>43894</v>
      </c>
      <c r="AU2804" s="92" t="s">
        <v>22</v>
      </c>
      <c r="AV2804" s="91" t="s">
        <v>48</v>
      </c>
      <c r="AW2804" s="92" t="s">
        <v>48</v>
      </c>
      <c r="AX2804" s="92" t="s">
        <v>48</v>
      </c>
      <c r="AY2804" s="91" t="s">
        <v>152</v>
      </c>
      <c r="AZ2804" s="23"/>
      <c r="BA2804" s="25">
        <v>0</v>
      </c>
      <c r="BB2804" t="s">
        <v>48</v>
      </c>
      <c r="BC2804" t="e">
        <v>#N/A</v>
      </c>
      <c r="BD2804" t="e">
        <f>IF(Z2804=BC2804,"OK")</f>
        <v>#N/A</v>
      </c>
      <c r="BE2804">
        <v>0.7</v>
      </c>
      <c r="BF2804">
        <v>4.6239999999999996E-3</v>
      </c>
      <c r="BG2804">
        <v>1650</v>
      </c>
      <c r="BH2804">
        <v>1000</v>
      </c>
      <c r="BI2804">
        <v>1650</v>
      </c>
      <c r="BJ2804">
        <v>0.7</v>
      </c>
      <c r="BK2804">
        <v>2.7225000000000001</v>
      </c>
      <c r="BN2804" s="183"/>
    </row>
    <row r="2805" spans="1:66" ht="25.5" x14ac:dyDescent="0.25">
      <c r="A2805" s="51"/>
      <c r="B2805" s="94">
        <v>2792</v>
      </c>
      <c r="C2805" s="43">
        <v>1095751</v>
      </c>
      <c r="D2805" s="25">
        <v>1034253</v>
      </c>
      <c r="E2805" s="27" t="s">
        <v>2974</v>
      </c>
      <c r="F2805" s="213" t="s">
        <v>21</v>
      </c>
      <c r="G2805" s="28"/>
      <c r="H2805" s="46" t="str">
        <f>IFERROR(IFERROR(IF(SEARCH("Usystems",$E2805)&gt;0,"Usystems"),IF(SEARCH("RIIFO",$E2805)&gt;0,"RIIFO","Uponor")),"Uponor")</f>
        <v>Uponor</v>
      </c>
      <c r="I2805" s="25">
        <f>IFERROR(MID($D2805,1,7)+0,"")</f>
        <v>1034253</v>
      </c>
      <c r="J2805" s="25" t="str">
        <f>IFERROR(MID($D2805,10,7)+0,"")</f>
        <v/>
      </c>
      <c r="K2805" s="25" t="str">
        <f>IFERROR(MID($D2805,19,7)+0,"")</f>
        <v/>
      </c>
      <c r="L2805" s="25" t="str">
        <f>IFERROR(MID($D2805,28,7)+0,"")</f>
        <v/>
      </c>
      <c r="M2805" s="25" t="str">
        <f>IF(IFERROR(MID($Q2805,1,7)+0,"")&lt;1130000,IF(INDEX(C:C,MATCH(LEFT(Q2805,7)+0,I:I,0))&lt;1130000,"",INDEX(C:C,MATCH(LEFT(Q2805,7)+0,I:I,0))),IFERROR(MID($Q2805,1,7)+0,""))</f>
        <v/>
      </c>
      <c r="N2805" s="25" t="str">
        <f>IF(IFERROR(MID($Q2805,10,7)+0,"")&lt;1130000,"",IFERROR(MID($Q2805,10,7)+0,""))</f>
        <v/>
      </c>
      <c r="O2805" s="25" t="str">
        <f>IF(IFERROR(MID($Q2805,19,7)+0,"")&lt;1130000,"",IFERROR(MID($Q2805,19,7)+0,""))</f>
        <v/>
      </c>
      <c r="P2805" s="25" t="str">
        <f>IF(M2805="","",IF(N2805="",M2805,M2805&amp;", "&amp;N2805))</f>
        <v/>
      </c>
      <c r="Q2805" s="25"/>
      <c r="R2805" s="25"/>
      <c r="S2805" s="35" t="s">
        <v>67</v>
      </c>
      <c r="T2805" s="34" t="s">
        <v>24</v>
      </c>
      <c r="U2805" s="185">
        <v>8733</v>
      </c>
      <c r="V2805" s="188">
        <v>8733</v>
      </c>
      <c r="W2805" s="189">
        <v>8733</v>
      </c>
      <c r="X2805" s="31">
        <v>8733</v>
      </c>
      <c r="Y2805" s="90">
        <f>IFERROR(ROUND(X2805/W2805-1,2),"")</f>
        <v>0</v>
      </c>
      <c r="Z2805" s="31">
        <f>IF(OR(S2805="VLD MLC components",S2805="VLD MLC pipes",S2805="VLD PEX components",S2805="VLD PEX pipes",S2805="VLD PHC components",S2805="VLD PHC pipes",S2805="Controls VLD"),"По запросу",X2805)</f>
        <v>8733</v>
      </c>
      <c r="AA2805" s="63">
        <f>ROUND(X2805/1.2,3)</f>
        <v>7277.5</v>
      </c>
      <c r="AB2805" s="23">
        <v>7277.5</v>
      </c>
      <c r="AC2805" s="190">
        <f>IFERROR(ROUND(AA2805/AB2805-1,2),"")</f>
        <v>0</v>
      </c>
      <c r="AD2805" s="25">
        <v>1.5</v>
      </c>
      <c r="AE2805" s="25">
        <v>1.9599999999999999E-2</v>
      </c>
      <c r="AF2805" s="25">
        <v>0</v>
      </c>
      <c r="AG2805" s="25" t="s">
        <v>22</v>
      </c>
      <c r="AH2805" s="25">
        <v>0</v>
      </c>
      <c r="AI2805" s="25">
        <v>0</v>
      </c>
      <c r="AJ2805" s="25" t="s">
        <v>20</v>
      </c>
      <c r="AK2805" s="42" t="s">
        <v>19</v>
      </c>
      <c r="AL2805" s="25" t="s">
        <v>20</v>
      </c>
      <c r="AM2805" s="25">
        <v>1</v>
      </c>
      <c r="AN2805" s="25">
        <v>2250</v>
      </c>
      <c r="AO2805" s="25">
        <v>1350</v>
      </c>
      <c r="AP2805" s="25">
        <v>2250</v>
      </c>
      <c r="AQ2805" s="25">
        <v>1.5</v>
      </c>
      <c r="AR2805" s="94">
        <v>6.8343749999999996</v>
      </c>
      <c r="AS2805" s="157" t="s">
        <v>22</v>
      </c>
      <c r="AT2805" s="93">
        <v>43894</v>
      </c>
      <c r="AU2805" s="92" t="s">
        <v>22</v>
      </c>
      <c r="AV2805" s="91" t="s">
        <v>48</v>
      </c>
      <c r="AW2805" s="92" t="s">
        <v>48</v>
      </c>
      <c r="AX2805" s="92" t="s">
        <v>48</v>
      </c>
      <c r="AY2805" s="91" t="s">
        <v>152</v>
      </c>
      <c r="AZ2805" s="23"/>
      <c r="BA2805" s="25">
        <v>0</v>
      </c>
      <c r="BB2805" t="s">
        <v>48</v>
      </c>
      <c r="BC2805" t="e">
        <v>#N/A</v>
      </c>
      <c r="BD2805" t="e">
        <f>IF(Z2805=BC2805,"OK")</f>
        <v>#N/A</v>
      </c>
      <c r="BE2805">
        <v>1.5</v>
      </c>
      <c r="BF2805">
        <v>1.9599999999999999E-2</v>
      </c>
      <c r="BG2805">
        <v>2250</v>
      </c>
      <c r="BH2805">
        <v>1350</v>
      </c>
      <c r="BI2805">
        <v>2250</v>
      </c>
      <c r="BJ2805">
        <v>1.5</v>
      </c>
      <c r="BK2805">
        <v>6.8343749999999996</v>
      </c>
      <c r="BN2805" s="183"/>
    </row>
    <row r="2806" spans="1:66" ht="25.5" x14ac:dyDescent="0.25">
      <c r="A2806" s="51"/>
      <c r="B2806" s="94">
        <v>2793</v>
      </c>
      <c r="C2806" s="43">
        <v>1095752</v>
      </c>
      <c r="D2806" s="25">
        <v>1034254</v>
      </c>
      <c r="E2806" s="27" t="s">
        <v>2973</v>
      </c>
      <c r="F2806" s="213" t="s">
        <v>21</v>
      </c>
      <c r="G2806" s="28"/>
      <c r="H2806" s="46" t="str">
        <f>IFERROR(IFERROR(IF(SEARCH("Usystems",$E2806)&gt;0,"Usystems"),IF(SEARCH("RIIFO",$E2806)&gt;0,"RIIFO","Uponor")),"Uponor")</f>
        <v>Uponor</v>
      </c>
      <c r="I2806" s="25">
        <f>IFERROR(MID($D2806,1,7)+0,"")</f>
        <v>1034254</v>
      </c>
      <c r="J2806" s="25" t="str">
        <f>IFERROR(MID($D2806,10,7)+0,"")</f>
        <v/>
      </c>
      <c r="K2806" s="25" t="str">
        <f>IFERROR(MID($D2806,19,7)+0,"")</f>
        <v/>
      </c>
      <c r="L2806" s="25" t="str">
        <f>IFERROR(MID($D2806,28,7)+0,"")</f>
        <v/>
      </c>
      <c r="M2806" s="25" t="str">
        <f>IF(IFERROR(MID($Q2806,1,7)+0,"")&lt;1130000,IF(INDEX(C:C,MATCH(LEFT(Q2806,7)+0,I:I,0))&lt;1130000,"",INDEX(C:C,MATCH(LEFT(Q2806,7)+0,I:I,0))),IFERROR(MID($Q2806,1,7)+0,""))</f>
        <v/>
      </c>
      <c r="N2806" s="25" t="str">
        <f>IF(IFERROR(MID($Q2806,10,7)+0,"")&lt;1130000,"",IFERROR(MID($Q2806,10,7)+0,""))</f>
        <v/>
      </c>
      <c r="O2806" s="25" t="str">
        <f>IF(IFERROR(MID($Q2806,19,7)+0,"")&lt;1130000,"",IFERROR(MID($Q2806,19,7)+0,""))</f>
        <v/>
      </c>
      <c r="P2806" s="25" t="str">
        <f>IF(M2806="","",IF(N2806="",M2806,M2806&amp;", "&amp;N2806))</f>
        <v/>
      </c>
      <c r="Q2806" s="25"/>
      <c r="R2806" s="25"/>
      <c r="S2806" s="35" t="s">
        <v>160</v>
      </c>
      <c r="T2806" s="34" t="s">
        <v>24</v>
      </c>
      <c r="U2806" s="185">
        <v>9775</v>
      </c>
      <c r="V2806" s="188">
        <v>9775</v>
      </c>
      <c r="W2806" s="189">
        <v>9775</v>
      </c>
      <c r="X2806" s="31">
        <v>9775</v>
      </c>
      <c r="Y2806" s="90">
        <f>IFERROR(ROUND(X2806/W2806-1,2),"")</f>
        <v>0</v>
      </c>
      <c r="Z2806" s="31" t="str">
        <f>IF(OR(S2806="VLD MLC components",S2806="VLD MLC pipes",S2806="VLD PEX components",S2806="VLD PEX pipes",S2806="VLD PHC components",S2806="VLD PHC pipes",S2806="Controls VLD"),"По запросу",X2806)</f>
        <v>По запросу</v>
      </c>
      <c r="AA2806" s="63">
        <f>ROUND(X2806/1.2,3)</f>
        <v>8145.8329999999996</v>
      </c>
      <c r="AB2806" s="23">
        <v>8145.8329999999996</v>
      </c>
      <c r="AC2806" s="190">
        <f>IFERROR(ROUND(AA2806/AB2806-1,2),"")</f>
        <v>0</v>
      </c>
      <c r="AD2806" s="25">
        <v>1.7</v>
      </c>
      <c r="AE2806" s="25">
        <v>1.9599999999999999E-2</v>
      </c>
      <c r="AF2806" s="25">
        <v>0</v>
      </c>
      <c r="AG2806" s="25" t="s">
        <v>22</v>
      </c>
      <c r="AH2806" s="25">
        <v>0</v>
      </c>
      <c r="AI2806" s="25">
        <v>0</v>
      </c>
      <c r="AJ2806" s="25" t="s">
        <v>20</v>
      </c>
      <c r="AK2806" s="42" t="s">
        <v>19</v>
      </c>
      <c r="AL2806" s="25" t="s">
        <v>20</v>
      </c>
      <c r="AM2806" s="25">
        <v>1</v>
      </c>
      <c r="AN2806" s="25">
        <v>2250</v>
      </c>
      <c r="AO2806" s="25">
        <v>1350</v>
      </c>
      <c r="AP2806" s="25">
        <v>2250</v>
      </c>
      <c r="AQ2806" s="25">
        <v>1.7</v>
      </c>
      <c r="AR2806" s="94">
        <v>6.8343749999999996</v>
      </c>
      <c r="AS2806" s="157" t="s">
        <v>22</v>
      </c>
      <c r="AT2806" s="93">
        <v>43894</v>
      </c>
      <c r="AU2806" s="92" t="s">
        <v>22</v>
      </c>
      <c r="AV2806" s="91" t="s">
        <v>48</v>
      </c>
      <c r="AW2806" s="92" t="s">
        <v>48</v>
      </c>
      <c r="AX2806" s="92" t="s">
        <v>48</v>
      </c>
      <c r="AY2806" s="91" t="s">
        <v>152</v>
      </c>
      <c r="AZ2806" s="23"/>
      <c r="BA2806" s="25">
        <v>0</v>
      </c>
      <c r="BB2806" t="s">
        <v>48</v>
      </c>
      <c r="BC2806" t="e">
        <v>#N/A</v>
      </c>
      <c r="BD2806" t="e">
        <f>IF(Z2806=BC2806,"OK")</f>
        <v>#N/A</v>
      </c>
      <c r="BE2806">
        <v>1.7</v>
      </c>
      <c r="BF2806">
        <v>1.9599999999999999E-2</v>
      </c>
      <c r="BG2806">
        <v>2250</v>
      </c>
      <c r="BH2806">
        <v>1350</v>
      </c>
      <c r="BI2806">
        <v>2250</v>
      </c>
      <c r="BJ2806">
        <v>1.7</v>
      </c>
      <c r="BK2806">
        <v>6.8343749999999996</v>
      </c>
      <c r="BN2806" s="183"/>
    </row>
    <row r="2807" spans="1:66" ht="25.5" x14ac:dyDescent="0.25">
      <c r="A2807" s="51"/>
      <c r="B2807" s="94">
        <v>2794</v>
      </c>
      <c r="C2807" s="43">
        <v>1095753</v>
      </c>
      <c r="D2807" s="25">
        <v>1034255</v>
      </c>
      <c r="E2807" s="27" t="s">
        <v>2972</v>
      </c>
      <c r="F2807" s="213" t="s">
        <v>21</v>
      </c>
      <c r="G2807" s="28"/>
      <c r="H2807" s="46" t="str">
        <f>IFERROR(IFERROR(IF(SEARCH("Usystems",$E2807)&gt;0,"Usystems"),IF(SEARCH("RIIFO",$E2807)&gt;0,"RIIFO","Uponor")),"Uponor")</f>
        <v>Uponor</v>
      </c>
      <c r="I2807" s="25">
        <f>IFERROR(MID($D2807,1,7)+0,"")</f>
        <v>1034255</v>
      </c>
      <c r="J2807" s="25" t="str">
        <f>IFERROR(MID($D2807,10,7)+0,"")</f>
        <v/>
      </c>
      <c r="K2807" s="25" t="str">
        <f>IFERROR(MID($D2807,19,7)+0,"")</f>
        <v/>
      </c>
      <c r="L2807" s="25" t="str">
        <f>IFERROR(MID($D2807,28,7)+0,"")</f>
        <v/>
      </c>
      <c r="M2807" s="25" t="str">
        <f>IF(IFERROR(MID($Q2807,1,7)+0,"")&lt;1130000,IF(INDEX(C:C,MATCH(LEFT(Q2807,7)+0,I:I,0))&lt;1130000,"",INDEX(C:C,MATCH(LEFT(Q2807,7)+0,I:I,0))),IFERROR(MID($Q2807,1,7)+0,""))</f>
        <v/>
      </c>
      <c r="N2807" s="25" t="str">
        <f>IF(IFERROR(MID($Q2807,10,7)+0,"")&lt;1130000,"",IFERROR(MID($Q2807,10,7)+0,""))</f>
        <v/>
      </c>
      <c r="O2807" s="25" t="str">
        <f>IF(IFERROR(MID($Q2807,19,7)+0,"")&lt;1130000,"",IFERROR(MID($Q2807,19,7)+0,""))</f>
        <v/>
      </c>
      <c r="P2807" s="25" t="str">
        <f>IF(M2807="","",IF(N2807="",M2807,M2807&amp;", "&amp;N2807))</f>
        <v/>
      </c>
      <c r="Q2807" s="25"/>
      <c r="R2807" s="25"/>
      <c r="S2807" s="35" t="s">
        <v>160</v>
      </c>
      <c r="T2807" s="34" t="s">
        <v>24</v>
      </c>
      <c r="U2807" s="185">
        <v>11827</v>
      </c>
      <c r="V2807" s="188">
        <v>11827</v>
      </c>
      <c r="W2807" s="189">
        <v>11827</v>
      </c>
      <c r="X2807" s="31">
        <v>11827</v>
      </c>
      <c r="Y2807" s="90">
        <f>IFERROR(ROUND(X2807/W2807-1,2),"")</f>
        <v>0</v>
      </c>
      <c r="Z2807" s="31" t="str">
        <f>IF(OR(S2807="VLD MLC components",S2807="VLD MLC pipes",S2807="VLD PEX components",S2807="VLD PEX pipes",S2807="VLD PHC components",S2807="VLD PHC pipes",S2807="Controls VLD"),"По запросу",X2807)</f>
        <v>По запросу</v>
      </c>
      <c r="AA2807" s="63">
        <f>ROUND(X2807/1.2,3)</f>
        <v>9855.8330000000005</v>
      </c>
      <c r="AB2807" s="23">
        <v>9855.8330000000005</v>
      </c>
      <c r="AC2807" s="190">
        <f>IFERROR(ROUND(AA2807/AB2807-1,2),"")</f>
        <v>0</v>
      </c>
      <c r="AD2807" s="25">
        <v>2</v>
      </c>
      <c r="AE2807" s="25">
        <v>1.9599999999999999E-2</v>
      </c>
      <c r="AF2807" s="25">
        <v>0</v>
      </c>
      <c r="AG2807" s="25" t="s">
        <v>22</v>
      </c>
      <c r="AH2807" s="25">
        <v>0</v>
      </c>
      <c r="AI2807" s="25">
        <v>0</v>
      </c>
      <c r="AJ2807" s="25" t="s">
        <v>20</v>
      </c>
      <c r="AK2807" s="42" t="s">
        <v>19</v>
      </c>
      <c r="AL2807" s="25" t="s">
        <v>20</v>
      </c>
      <c r="AM2807" s="25">
        <v>1</v>
      </c>
      <c r="AN2807" s="25">
        <v>2250</v>
      </c>
      <c r="AO2807" s="25">
        <v>1350</v>
      </c>
      <c r="AP2807" s="25">
        <v>2250</v>
      </c>
      <c r="AQ2807" s="25">
        <v>2</v>
      </c>
      <c r="AR2807" s="94">
        <v>6.8343749999999996</v>
      </c>
      <c r="AS2807" s="157" t="s">
        <v>22</v>
      </c>
      <c r="AT2807" s="93">
        <v>43894</v>
      </c>
      <c r="AU2807" s="92" t="s">
        <v>22</v>
      </c>
      <c r="AV2807" s="91" t="s">
        <v>48</v>
      </c>
      <c r="AW2807" s="92" t="s">
        <v>48</v>
      </c>
      <c r="AX2807" s="92" t="s">
        <v>48</v>
      </c>
      <c r="AY2807" s="91" t="s">
        <v>152</v>
      </c>
      <c r="AZ2807" s="23"/>
      <c r="BA2807" s="25">
        <v>0</v>
      </c>
      <c r="BB2807" t="s">
        <v>48</v>
      </c>
      <c r="BC2807" t="e">
        <v>#N/A</v>
      </c>
      <c r="BD2807" t="e">
        <f>IF(Z2807=BC2807,"OK")</f>
        <v>#N/A</v>
      </c>
      <c r="BE2807">
        <v>2</v>
      </c>
      <c r="BF2807">
        <v>1.9599999999999999E-2</v>
      </c>
      <c r="BG2807">
        <v>2250</v>
      </c>
      <c r="BH2807">
        <v>1350</v>
      </c>
      <c r="BI2807">
        <v>2250</v>
      </c>
      <c r="BJ2807">
        <v>2</v>
      </c>
      <c r="BK2807">
        <v>6.8343749999999996</v>
      </c>
      <c r="BN2807" s="183"/>
    </row>
    <row r="2808" spans="1:66" ht="25.5" x14ac:dyDescent="0.25">
      <c r="A2808" s="1"/>
      <c r="B2808" s="94">
        <v>2795</v>
      </c>
      <c r="C2808" s="43">
        <v>1095754</v>
      </c>
      <c r="D2808" s="25">
        <v>1034256</v>
      </c>
      <c r="E2808" s="27" t="s">
        <v>2971</v>
      </c>
      <c r="F2808" s="213" t="s">
        <v>21</v>
      </c>
      <c r="G2808" s="102"/>
      <c r="H2808" s="46" t="str">
        <f>IFERROR(IFERROR(IF(SEARCH("Usystems",$E2808)&gt;0,"Usystems"),IF(SEARCH("RIIFO",$E2808)&gt;0,"RIIFO","Uponor")),"Uponor")</f>
        <v>Uponor</v>
      </c>
      <c r="I2808" s="25">
        <f>IFERROR(MID($D2808,1,7)+0,"")</f>
        <v>1034256</v>
      </c>
      <c r="J2808" s="25" t="str">
        <f>IFERROR(MID($D2808,10,7)+0,"")</f>
        <v/>
      </c>
      <c r="K2808" s="25" t="str">
        <f>IFERROR(MID($D2808,19,7)+0,"")</f>
        <v/>
      </c>
      <c r="L2808" s="25" t="str">
        <f>IFERROR(MID($D2808,28,7)+0,"")</f>
        <v/>
      </c>
      <c r="M2808" s="25" t="str">
        <f>IF(IFERROR(MID($Q2808,1,7)+0,"")&lt;1130000,IF(INDEX(C:C,MATCH(LEFT(Q2808,7)+0,I:I,0))&lt;1130000,"",INDEX(C:C,MATCH(LEFT(Q2808,7)+0,I:I,0))),IFERROR(MID($Q2808,1,7)+0,""))</f>
        <v/>
      </c>
      <c r="N2808" s="25" t="str">
        <f>IF(IFERROR(MID($Q2808,10,7)+0,"")&lt;1130000,"",IFERROR(MID($Q2808,10,7)+0,""))</f>
        <v/>
      </c>
      <c r="O2808" s="25" t="str">
        <f>IF(IFERROR(MID($Q2808,19,7)+0,"")&lt;1130000,"",IFERROR(MID($Q2808,19,7)+0,""))</f>
        <v/>
      </c>
      <c r="P2808" s="25" t="str">
        <f>IF(M2808="","",IF(N2808="",M2808,M2808&amp;", "&amp;N2808))</f>
        <v/>
      </c>
      <c r="Q2808" s="25"/>
      <c r="R2808" s="25"/>
      <c r="S2808" s="35" t="s">
        <v>160</v>
      </c>
      <c r="T2808" s="34" t="s">
        <v>24</v>
      </c>
      <c r="U2808" s="185">
        <v>12545</v>
      </c>
      <c r="V2808" s="188">
        <v>12545</v>
      </c>
      <c r="W2808" s="189">
        <v>12545</v>
      </c>
      <c r="X2808" s="31">
        <v>12545</v>
      </c>
      <c r="Y2808" s="90">
        <f>IFERROR(ROUND(X2808/W2808-1,2),"")</f>
        <v>0</v>
      </c>
      <c r="Z2808" s="31" t="str">
        <f>IF(OR(S2808="VLD MLC components",S2808="VLD MLC pipes",S2808="VLD PEX components",S2808="VLD PEX pipes",S2808="VLD PHC components",S2808="VLD PHC pipes",S2808="Controls VLD"),"По запросу",X2808)</f>
        <v>По запросу</v>
      </c>
      <c r="AA2808" s="63">
        <f>ROUND(X2808/1.2,3)</f>
        <v>10454.166999999999</v>
      </c>
      <c r="AB2808" s="23">
        <v>10454.166999999999</v>
      </c>
      <c r="AC2808" s="190">
        <f>IFERROR(ROUND(AA2808/AB2808-1,2),"")</f>
        <v>0</v>
      </c>
      <c r="AD2808" s="25">
        <v>2.9</v>
      </c>
      <c r="AE2808" s="25">
        <v>3.0624999999999999E-2</v>
      </c>
      <c r="AF2808" s="25">
        <v>0</v>
      </c>
      <c r="AG2808" s="25" t="s">
        <v>22</v>
      </c>
      <c r="AH2808" s="25">
        <v>0</v>
      </c>
      <c r="AI2808" s="25">
        <v>0</v>
      </c>
      <c r="AJ2808" s="25" t="s">
        <v>20</v>
      </c>
      <c r="AK2808" s="42" t="s">
        <v>19</v>
      </c>
      <c r="AL2808" s="25" t="s">
        <v>20</v>
      </c>
      <c r="AM2808" s="25">
        <v>1</v>
      </c>
      <c r="AN2808" s="25">
        <v>2400</v>
      </c>
      <c r="AO2808" s="25">
        <v>1850</v>
      </c>
      <c r="AP2808" s="25">
        <v>2400</v>
      </c>
      <c r="AQ2808" s="25">
        <v>2.9</v>
      </c>
      <c r="AR2808" s="94">
        <v>10.656000000000001</v>
      </c>
      <c r="AS2808" s="157" t="s">
        <v>22</v>
      </c>
      <c r="AT2808" s="93">
        <v>43894</v>
      </c>
      <c r="AU2808" s="92" t="s">
        <v>22</v>
      </c>
      <c r="AV2808" s="91" t="s">
        <v>48</v>
      </c>
      <c r="AW2808" s="92" t="s">
        <v>48</v>
      </c>
      <c r="AX2808" s="92" t="s">
        <v>48</v>
      </c>
      <c r="AY2808" s="91" t="s">
        <v>152</v>
      </c>
      <c r="AZ2808" s="23"/>
      <c r="BA2808" s="25">
        <v>0</v>
      </c>
      <c r="BB2808" t="s">
        <v>48</v>
      </c>
      <c r="BC2808" t="e">
        <v>#N/A</v>
      </c>
      <c r="BD2808" t="e">
        <f>IF(Z2808=BC2808,"OK")</f>
        <v>#N/A</v>
      </c>
      <c r="BE2808">
        <v>2.9</v>
      </c>
      <c r="BF2808">
        <v>3.0624999999999999E-2</v>
      </c>
      <c r="BG2808">
        <v>2400</v>
      </c>
      <c r="BH2808">
        <v>1850</v>
      </c>
      <c r="BI2808">
        <v>2400</v>
      </c>
      <c r="BJ2808">
        <v>2.9</v>
      </c>
      <c r="BK2808">
        <v>10.656000000000001</v>
      </c>
      <c r="BN2808" s="183"/>
    </row>
    <row r="2809" spans="1:66" ht="25.5" x14ac:dyDescent="0.25">
      <c r="A2809" s="1"/>
      <c r="B2809" s="94">
        <v>2796</v>
      </c>
      <c r="C2809" s="43">
        <v>1095755</v>
      </c>
      <c r="D2809" s="25">
        <v>1034257</v>
      </c>
      <c r="E2809" s="27" t="s">
        <v>2970</v>
      </c>
      <c r="F2809" s="213" t="s">
        <v>21</v>
      </c>
      <c r="G2809" s="102"/>
      <c r="H2809" s="46" t="str">
        <f>IFERROR(IFERROR(IF(SEARCH("Usystems",$E2809)&gt;0,"Usystems"),IF(SEARCH("RIIFO",$E2809)&gt;0,"RIIFO","Uponor")),"Uponor")</f>
        <v>Uponor</v>
      </c>
      <c r="I2809" s="25">
        <f>IFERROR(MID($D2809,1,7)+0,"")</f>
        <v>1034257</v>
      </c>
      <c r="J2809" s="25" t="str">
        <f>IFERROR(MID($D2809,10,7)+0,"")</f>
        <v/>
      </c>
      <c r="K2809" s="25" t="str">
        <f>IFERROR(MID($D2809,19,7)+0,"")</f>
        <v/>
      </c>
      <c r="L2809" s="25" t="str">
        <f>IFERROR(MID($D2809,28,7)+0,"")</f>
        <v/>
      </c>
      <c r="M2809" s="25" t="str">
        <f>IF(IFERROR(MID($Q2809,1,7)+0,"")&lt;1130000,IF(INDEX(C:C,MATCH(LEFT(Q2809,7)+0,I:I,0))&lt;1130000,"",INDEX(C:C,MATCH(LEFT(Q2809,7)+0,I:I,0))),IFERROR(MID($Q2809,1,7)+0,""))</f>
        <v/>
      </c>
      <c r="N2809" s="25" t="str">
        <f>IF(IFERROR(MID($Q2809,10,7)+0,"")&lt;1130000,"",IFERROR(MID($Q2809,10,7)+0,""))</f>
        <v/>
      </c>
      <c r="O2809" s="25" t="str">
        <f>IF(IFERROR(MID($Q2809,19,7)+0,"")&lt;1130000,"",IFERROR(MID($Q2809,19,7)+0,""))</f>
        <v/>
      </c>
      <c r="P2809" s="25" t="str">
        <f>IF(M2809="","",IF(N2809="",M2809,M2809&amp;", "&amp;N2809))</f>
        <v/>
      </c>
      <c r="Q2809" s="25"/>
      <c r="R2809" s="25"/>
      <c r="S2809" s="35" t="s">
        <v>160</v>
      </c>
      <c r="T2809" s="34" t="s">
        <v>24</v>
      </c>
      <c r="U2809" s="185">
        <v>17012</v>
      </c>
      <c r="V2809" s="188">
        <v>17012</v>
      </c>
      <c r="W2809" s="189">
        <v>17012</v>
      </c>
      <c r="X2809" s="31">
        <v>17012</v>
      </c>
      <c r="Y2809" s="90">
        <f>IFERROR(ROUND(X2809/W2809-1,2),"")</f>
        <v>0</v>
      </c>
      <c r="Z2809" s="31" t="str">
        <f>IF(OR(S2809="VLD MLC components",S2809="VLD MLC pipes",S2809="VLD PEX components",S2809="VLD PEX pipes",S2809="VLD PHC components",S2809="VLD PHC pipes",S2809="Controls VLD"),"По запросу",X2809)</f>
        <v>По запросу</v>
      </c>
      <c r="AA2809" s="63">
        <f>ROUND(X2809/1.2,3)</f>
        <v>14176.666999999999</v>
      </c>
      <c r="AB2809" s="23">
        <v>14176.666999999999</v>
      </c>
      <c r="AC2809" s="190">
        <f>IFERROR(ROUND(AA2809/AB2809-1,2),"")</f>
        <v>0</v>
      </c>
      <c r="AD2809" s="25">
        <v>4.4000000000000004</v>
      </c>
      <c r="AE2809" s="25">
        <v>0.04</v>
      </c>
      <c r="AF2809" s="25">
        <v>0</v>
      </c>
      <c r="AG2809" s="25" t="s">
        <v>22</v>
      </c>
      <c r="AH2809" s="25">
        <v>0</v>
      </c>
      <c r="AI2809" s="25">
        <v>0</v>
      </c>
      <c r="AJ2809" s="25" t="s">
        <v>20</v>
      </c>
      <c r="AK2809" s="42" t="s">
        <v>19</v>
      </c>
      <c r="AL2809" s="25" t="s">
        <v>20</v>
      </c>
      <c r="AM2809" s="25">
        <v>1</v>
      </c>
      <c r="AN2809" s="25">
        <v>2400</v>
      </c>
      <c r="AO2809" s="25">
        <v>1400</v>
      </c>
      <c r="AP2809" s="25">
        <v>2400</v>
      </c>
      <c r="AQ2809" s="25">
        <v>4.4000000000000004</v>
      </c>
      <c r="AR2809" s="94">
        <v>8.0640000000000001</v>
      </c>
      <c r="AS2809" s="157" t="s">
        <v>22</v>
      </c>
      <c r="AT2809" s="93">
        <v>43894</v>
      </c>
      <c r="AU2809" s="92" t="s">
        <v>22</v>
      </c>
      <c r="AV2809" s="91" t="s">
        <v>48</v>
      </c>
      <c r="AW2809" s="92" t="s">
        <v>48</v>
      </c>
      <c r="AX2809" s="92" t="s">
        <v>48</v>
      </c>
      <c r="AY2809" s="91" t="s">
        <v>152</v>
      </c>
      <c r="AZ2809" s="23"/>
      <c r="BA2809" s="25">
        <v>0</v>
      </c>
      <c r="BB2809" t="s">
        <v>48</v>
      </c>
      <c r="BC2809" t="e">
        <v>#N/A</v>
      </c>
      <c r="BD2809" t="e">
        <f>IF(Z2809=BC2809,"OK")</f>
        <v>#N/A</v>
      </c>
      <c r="BE2809">
        <v>4.4000000000000004</v>
      </c>
      <c r="BF2809">
        <v>0.04</v>
      </c>
      <c r="BG2809">
        <v>2400</v>
      </c>
      <c r="BH2809">
        <v>1400</v>
      </c>
      <c r="BI2809">
        <v>2400</v>
      </c>
      <c r="BJ2809">
        <v>4.4000000000000004</v>
      </c>
      <c r="BK2809">
        <v>8.0640000000000001</v>
      </c>
      <c r="BN2809" s="183"/>
    </row>
    <row r="2810" spans="1:66" ht="25.5" x14ac:dyDescent="0.25">
      <c r="A2810" s="1"/>
      <c r="B2810" s="94">
        <v>2797</v>
      </c>
      <c r="C2810" s="43">
        <v>1095756</v>
      </c>
      <c r="D2810" s="25">
        <v>1034222</v>
      </c>
      <c r="E2810" s="36" t="s">
        <v>2969</v>
      </c>
      <c r="F2810" s="151" t="s">
        <v>21</v>
      </c>
      <c r="G2810" s="127"/>
      <c r="H2810" s="46" t="str">
        <f>IFERROR(IFERROR(IF(SEARCH("Usystems",$E2810)&gt;0,"Usystems"),IF(SEARCH("RIIFO",$E2810)&gt;0,"RIIFO","Uponor")),"Uponor")</f>
        <v>Uponor</v>
      </c>
      <c r="I2810" s="25">
        <f>IFERROR(MID($D2810,1,7)+0,"")</f>
        <v>1034222</v>
      </c>
      <c r="J2810" s="25" t="str">
        <f>IFERROR(MID($D2810,10,7)+0,"")</f>
        <v/>
      </c>
      <c r="K2810" s="25" t="str">
        <f>IFERROR(MID($D2810,19,7)+0,"")</f>
        <v/>
      </c>
      <c r="L2810" s="25" t="str">
        <f>IFERROR(MID($D2810,28,7)+0,"")</f>
        <v/>
      </c>
      <c r="M2810" s="25" t="str">
        <f>IF(IFERROR(MID($Q2810,1,7)+0,"")&lt;1130000,IF(INDEX(C:C,MATCH(LEFT(Q2810,7)+0,I:I,0))&lt;1130000,"",INDEX(C:C,MATCH(LEFT(Q2810,7)+0,I:I,0))),IFERROR(MID($Q2810,1,7)+0,""))</f>
        <v/>
      </c>
      <c r="N2810" s="25" t="str">
        <f>IF(IFERROR(MID($Q2810,10,7)+0,"")&lt;1130000,"",IFERROR(MID($Q2810,10,7)+0,""))</f>
        <v/>
      </c>
      <c r="O2810" s="25" t="str">
        <f>IF(IFERROR(MID($Q2810,19,7)+0,"")&lt;1130000,"",IFERROR(MID($Q2810,19,7)+0,""))</f>
        <v/>
      </c>
      <c r="P2810" s="25" t="str">
        <f>IF(M2810="","",IF(N2810="",M2810,M2810&amp;", "&amp;N2810))</f>
        <v/>
      </c>
      <c r="Q2810" s="25"/>
      <c r="R2810" s="25"/>
      <c r="S2810" s="35" t="s">
        <v>160</v>
      </c>
      <c r="T2810" s="34" t="s">
        <v>24</v>
      </c>
      <c r="U2810" s="185">
        <v>18956</v>
      </c>
      <c r="V2810" s="188">
        <v>18956</v>
      </c>
      <c r="W2810" s="189">
        <v>18956</v>
      </c>
      <c r="X2810" s="31">
        <v>18956</v>
      </c>
      <c r="Y2810" s="90">
        <f>IFERROR(ROUND(X2810/W2810-1,2),"")</f>
        <v>0</v>
      </c>
      <c r="Z2810" s="31" t="str">
        <f>IF(OR(S2810="VLD MLC components",S2810="VLD MLC pipes",S2810="VLD PEX components",S2810="VLD PEX pipes",S2810="VLD PHC components",S2810="VLD PHC pipes",S2810="Controls VLD"),"По запросу",X2810)</f>
        <v>По запросу</v>
      </c>
      <c r="AA2810" s="63">
        <f>ROUND(X2810/1.2,3)</f>
        <v>15796.666999999999</v>
      </c>
      <c r="AB2810" s="23">
        <v>15796.666999999999</v>
      </c>
      <c r="AC2810" s="190">
        <f>IFERROR(ROUND(AA2810/AB2810-1,2),"")</f>
        <v>0</v>
      </c>
      <c r="AD2810" s="25">
        <v>5.0999999999999996</v>
      </c>
      <c r="AE2810" s="25">
        <v>0.04</v>
      </c>
      <c r="AF2810" s="25">
        <v>0</v>
      </c>
      <c r="AG2810" s="25" t="s">
        <v>22</v>
      </c>
      <c r="AH2810" s="25">
        <v>0</v>
      </c>
      <c r="AI2810" s="25">
        <v>0</v>
      </c>
      <c r="AJ2810" s="25" t="s">
        <v>20</v>
      </c>
      <c r="AK2810" s="42" t="s">
        <v>19</v>
      </c>
      <c r="AL2810" s="25" t="s">
        <v>20</v>
      </c>
      <c r="AM2810" s="25">
        <v>1</v>
      </c>
      <c r="AN2810" s="25">
        <v>2400</v>
      </c>
      <c r="AO2810" s="25">
        <v>1400</v>
      </c>
      <c r="AP2810" s="25">
        <v>2400</v>
      </c>
      <c r="AQ2810" s="25">
        <v>5.0999999999999996</v>
      </c>
      <c r="AR2810" s="94">
        <v>8.0640000000000001</v>
      </c>
      <c r="AS2810" s="157" t="s">
        <v>22</v>
      </c>
      <c r="AT2810" s="93">
        <v>43894</v>
      </c>
      <c r="AU2810" s="92" t="s">
        <v>22</v>
      </c>
      <c r="AV2810" s="91" t="s">
        <v>152</v>
      </c>
      <c r="AW2810" s="92" t="s">
        <v>48</v>
      </c>
      <c r="AX2810" s="92" t="s">
        <v>48</v>
      </c>
      <c r="AY2810" s="91" t="s">
        <v>152</v>
      </c>
      <c r="AZ2810" s="23"/>
      <c r="BA2810" s="25" t="s">
        <v>2968</v>
      </c>
      <c r="BB2810" t="s">
        <v>25</v>
      </c>
      <c r="BC2810" t="e">
        <v>#N/A</v>
      </c>
      <c r="BD2810" t="e">
        <f>IF(Z2810=BC2810,"OK")</f>
        <v>#N/A</v>
      </c>
      <c r="BE2810">
        <v>5.0999999999999996</v>
      </c>
      <c r="BF2810">
        <v>0.04</v>
      </c>
      <c r="BG2810">
        <v>2400</v>
      </c>
      <c r="BH2810">
        <v>1400</v>
      </c>
      <c r="BI2810">
        <v>2400</v>
      </c>
      <c r="BJ2810">
        <v>5.0999999999999996</v>
      </c>
      <c r="BK2810">
        <v>8.0640000000000001</v>
      </c>
      <c r="BN2810" s="183"/>
    </row>
    <row r="2811" spans="1:66" ht="25.5" x14ac:dyDescent="0.25">
      <c r="A2811" s="1"/>
      <c r="B2811" s="94">
        <v>2798</v>
      </c>
      <c r="C2811" s="43">
        <v>1095757</v>
      </c>
      <c r="D2811" s="25">
        <v>1034231</v>
      </c>
      <c r="E2811" s="27" t="s">
        <v>2967</v>
      </c>
      <c r="F2811" s="213" t="s">
        <v>21</v>
      </c>
      <c r="G2811" s="102"/>
      <c r="H2811" s="46" t="str">
        <f>IFERROR(IFERROR(IF(SEARCH("Usystems",$E2811)&gt;0,"Usystems"),IF(SEARCH("RIIFO",$E2811)&gt;0,"RIIFO","Uponor")),"Uponor")</f>
        <v>Uponor</v>
      </c>
      <c r="I2811" s="25">
        <f>IFERROR(MID($D2811,1,7)+0,"")</f>
        <v>1034231</v>
      </c>
      <c r="J2811" s="25" t="str">
        <f>IFERROR(MID($D2811,10,7)+0,"")</f>
        <v/>
      </c>
      <c r="K2811" s="25" t="str">
        <f>IFERROR(MID($D2811,19,7)+0,"")</f>
        <v/>
      </c>
      <c r="L2811" s="25" t="str">
        <f>IFERROR(MID($D2811,28,7)+0,"")</f>
        <v/>
      </c>
      <c r="M2811" s="25" t="str">
        <f>IF(IFERROR(MID($Q2811,1,7)+0,"")&lt;1130000,IF(INDEX(C:C,MATCH(LEFT(Q2811,7)+0,I:I,0))&lt;1130000,"",INDEX(C:C,MATCH(LEFT(Q2811,7)+0,I:I,0))),IFERROR(MID($Q2811,1,7)+0,""))</f>
        <v/>
      </c>
      <c r="N2811" s="25" t="str">
        <f>IF(IFERROR(MID($Q2811,10,7)+0,"")&lt;1130000,"",IFERROR(MID($Q2811,10,7)+0,""))</f>
        <v/>
      </c>
      <c r="O2811" s="25" t="str">
        <f>IF(IFERROR(MID($Q2811,19,7)+0,"")&lt;1130000,"",IFERROR(MID($Q2811,19,7)+0,""))</f>
        <v/>
      </c>
      <c r="P2811" s="25" t="str">
        <f>IF(M2811="","",IF(N2811="",M2811,M2811&amp;", "&amp;N2811))</f>
        <v/>
      </c>
      <c r="Q2811" s="25"/>
      <c r="R2811" s="25"/>
      <c r="S2811" s="35" t="s">
        <v>67</v>
      </c>
      <c r="T2811" s="34" t="s">
        <v>24</v>
      </c>
      <c r="U2811" s="185">
        <v>6641</v>
      </c>
      <c r="V2811" s="188">
        <v>6641</v>
      </c>
      <c r="W2811" s="189">
        <v>6641</v>
      </c>
      <c r="X2811" s="31">
        <v>6641</v>
      </c>
      <c r="Y2811" s="90">
        <f>IFERROR(ROUND(X2811/W2811-1,2),"")</f>
        <v>0</v>
      </c>
      <c r="Z2811" s="31">
        <f>IF(OR(S2811="VLD MLC components",S2811="VLD MLC pipes",S2811="VLD PEX components",S2811="VLD PEX pipes",S2811="VLD PHC components",S2811="VLD PHC pipes",S2811="Controls VLD"),"По запросу",X2811)</f>
        <v>6641</v>
      </c>
      <c r="AA2811" s="63">
        <f>ROUND(X2811/1.2,3)</f>
        <v>5534.1670000000004</v>
      </c>
      <c r="AB2811" s="23">
        <v>5534.1670000000004</v>
      </c>
      <c r="AC2811" s="190">
        <f>IFERROR(ROUND(AA2811/AB2811-1,2),"")</f>
        <v>0</v>
      </c>
      <c r="AD2811" s="25">
        <v>0.7</v>
      </c>
      <c r="AE2811" s="25">
        <v>4.6239999999999996E-3</v>
      </c>
      <c r="AF2811" s="25">
        <v>0</v>
      </c>
      <c r="AG2811" s="25" t="s">
        <v>22</v>
      </c>
      <c r="AH2811" s="25">
        <v>0</v>
      </c>
      <c r="AI2811" s="25">
        <v>0</v>
      </c>
      <c r="AJ2811" s="25" t="s">
        <v>20</v>
      </c>
      <c r="AK2811" s="42" t="s">
        <v>19</v>
      </c>
      <c r="AL2811" s="25" t="s">
        <v>20</v>
      </c>
      <c r="AM2811" s="25">
        <v>1</v>
      </c>
      <c r="AN2811" s="25">
        <v>1650</v>
      </c>
      <c r="AO2811" s="25">
        <v>1000</v>
      </c>
      <c r="AP2811" s="25">
        <v>1650</v>
      </c>
      <c r="AQ2811" s="25">
        <v>0.7</v>
      </c>
      <c r="AR2811" s="94">
        <v>2.7225000000000001</v>
      </c>
      <c r="AS2811" s="157" t="s">
        <v>22</v>
      </c>
      <c r="AT2811" s="93">
        <v>43894</v>
      </c>
      <c r="AU2811" s="92" t="s">
        <v>22</v>
      </c>
      <c r="AV2811" s="91" t="s">
        <v>48</v>
      </c>
      <c r="AW2811" s="92" t="s">
        <v>48</v>
      </c>
      <c r="AX2811" s="92" t="s">
        <v>48</v>
      </c>
      <c r="AY2811" s="91" t="s">
        <v>152</v>
      </c>
      <c r="AZ2811" s="23"/>
      <c r="BA2811" s="25">
        <v>0</v>
      </c>
      <c r="BB2811" t="s">
        <v>48</v>
      </c>
      <c r="BC2811" t="e">
        <v>#N/A</v>
      </c>
      <c r="BD2811" t="e">
        <f>IF(Z2811=BC2811,"OK")</f>
        <v>#N/A</v>
      </c>
      <c r="BE2811">
        <v>0.7</v>
      </c>
      <c r="BF2811">
        <v>4.6239999999999996E-3</v>
      </c>
      <c r="BG2811">
        <v>1650</v>
      </c>
      <c r="BH2811">
        <v>1000</v>
      </c>
      <c r="BI2811">
        <v>1650</v>
      </c>
      <c r="BJ2811">
        <v>0.7</v>
      </c>
      <c r="BK2811">
        <v>2.7225000000000001</v>
      </c>
      <c r="BN2811" s="183"/>
    </row>
    <row r="2812" spans="1:66" ht="25.5" x14ac:dyDescent="0.25">
      <c r="A2812" s="1"/>
      <c r="B2812" s="94">
        <v>2799</v>
      </c>
      <c r="C2812" s="43">
        <v>1095758</v>
      </c>
      <c r="D2812" s="25">
        <v>1034232</v>
      </c>
      <c r="E2812" s="27" t="s">
        <v>2966</v>
      </c>
      <c r="F2812" s="213" t="s">
        <v>21</v>
      </c>
      <c r="G2812" s="102"/>
      <c r="H2812" s="46" t="str">
        <f>IFERROR(IFERROR(IF(SEARCH("Usystems",$E2812)&gt;0,"Usystems"),IF(SEARCH("RIIFO",$E2812)&gt;0,"RIIFO","Uponor")),"Uponor")</f>
        <v>Uponor</v>
      </c>
      <c r="I2812" s="25">
        <f>IFERROR(MID($D2812,1,7)+0,"")</f>
        <v>1034232</v>
      </c>
      <c r="J2812" s="25" t="str">
        <f>IFERROR(MID($D2812,10,7)+0,"")</f>
        <v/>
      </c>
      <c r="K2812" s="25" t="str">
        <f>IFERROR(MID($D2812,19,7)+0,"")</f>
        <v/>
      </c>
      <c r="L2812" s="25" t="str">
        <f>IFERROR(MID($D2812,28,7)+0,"")</f>
        <v/>
      </c>
      <c r="M2812" s="25" t="e">
        <f>IF(IFERROR(MID($Q2812,1,7)+0,"")&lt;1130000,IF(INDEX(C:C,MATCH(LEFT(Q2812,7)+0,I:I,0))&lt;1130000,"",INDEX(C:C,MATCH(LEFT(Q2812,7)+0,I:I,0))),IFERROR(MID($Q2812,1,7)+0,""))</f>
        <v>#N/A</v>
      </c>
      <c r="N2812" s="25" t="str">
        <f>IF(IFERROR(MID($Q2812,10,7)+0,"")&lt;1130000,"",IFERROR(MID($Q2812,10,7)+0,""))</f>
        <v/>
      </c>
      <c r="O2812" s="25" t="str">
        <f>IF(IFERROR(MID($Q2812,19,7)+0,"")&lt;1130000,"",IFERROR(MID($Q2812,19,7)+0,""))</f>
        <v/>
      </c>
      <c r="P2812" s="25" t="e">
        <f>IF(M2812="","",IF(N2812="",M2812,M2812&amp;", "&amp;N2812))</f>
        <v>#N/A</v>
      </c>
      <c r="Q2812" s="25">
        <v>1095759</v>
      </c>
      <c r="R2812" s="25"/>
      <c r="S2812" s="35" t="s">
        <v>67</v>
      </c>
      <c r="T2812" s="34" t="s">
        <v>24</v>
      </c>
      <c r="U2812" s="185">
        <v>7424</v>
      </c>
      <c r="V2812" s="188">
        <v>7424</v>
      </c>
      <c r="W2812" s="189">
        <v>7424</v>
      </c>
      <c r="X2812" s="31">
        <v>7424</v>
      </c>
      <c r="Y2812" s="90">
        <f>IFERROR(ROUND(X2812/W2812-1,2),"")</f>
        <v>0</v>
      </c>
      <c r="Z2812" s="31">
        <f>IF(OR(S2812="VLD MLC components",S2812="VLD MLC pipes",S2812="VLD PEX components",S2812="VLD PEX pipes",S2812="VLD PHC components",S2812="VLD PHC pipes",S2812="Controls VLD"),"По запросу",X2812)</f>
        <v>7424</v>
      </c>
      <c r="AA2812" s="63">
        <f>ROUND(X2812/1.2,3)</f>
        <v>6186.6670000000004</v>
      </c>
      <c r="AB2812" s="23">
        <v>6186.6670000000004</v>
      </c>
      <c r="AC2812" s="190">
        <f>IFERROR(ROUND(AA2812/AB2812-1,2),"")</f>
        <v>0</v>
      </c>
      <c r="AD2812" s="25">
        <v>1.4</v>
      </c>
      <c r="AE2812" s="25">
        <v>8.0999999999999996E-3</v>
      </c>
      <c r="AF2812" s="25">
        <v>0</v>
      </c>
      <c r="AG2812" s="25" t="s">
        <v>22</v>
      </c>
      <c r="AH2812" s="25">
        <v>0</v>
      </c>
      <c r="AI2812" s="25">
        <v>0</v>
      </c>
      <c r="AJ2812" s="25" t="s">
        <v>20</v>
      </c>
      <c r="AK2812" s="42" t="s">
        <v>19</v>
      </c>
      <c r="AL2812" s="25" t="s">
        <v>20</v>
      </c>
      <c r="AM2812" s="25">
        <v>1</v>
      </c>
      <c r="AN2812" s="25">
        <v>1700</v>
      </c>
      <c r="AO2812" s="25">
        <v>1000</v>
      </c>
      <c r="AP2812" s="25">
        <v>1700</v>
      </c>
      <c r="AQ2812" s="25">
        <v>1.4</v>
      </c>
      <c r="AR2812" s="94">
        <v>2.89</v>
      </c>
      <c r="AS2812" s="157" t="s">
        <v>22</v>
      </c>
      <c r="AT2812" s="93">
        <v>43894</v>
      </c>
      <c r="AU2812" s="92" t="s">
        <v>22</v>
      </c>
      <c r="AV2812" s="91" t="s">
        <v>48</v>
      </c>
      <c r="AW2812" s="92" t="s">
        <v>48</v>
      </c>
      <c r="AX2812" s="92" t="s">
        <v>48</v>
      </c>
      <c r="AY2812" s="91" t="s">
        <v>152</v>
      </c>
      <c r="AZ2812" s="23"/>
      <c r="BA2812" s="25">
        <v>0</v>
      </c>
      <c r="BB2812" t="s">
        <v>48</v>
      </c>
      <c r="BC2812" t="e">
        <v>#N/A</v>
      </c>
      <c r="BD2812" t="e">
        <f>IF(Z2812=BC2812,"OK")</f>
        <v>#N/A</v>
      </c>
      <c r="BE2812">
        <v>1.4</v>
      </c>
      <c r="BF2812">
        <v>8.0999999999999996E-3</v>
      </c>
      <c r="BG2812">
        <v>1700</v>
      </c>
      <c r="BH2812">
        <v>1000</v>
      </c>
      <c r="BI2812">
        <v>1700</v>
      </c>
      <c r="BJ2812">
        <v>1.4</v>
      </c>
      <c r="BK2812">
        <v>2.89</v>
      </c>
      <c r="BN2812" s="183"/>
    </row>
    <row r="2813" spans="1:66" ht="25.5" x14ac:dyDescent="0.25">
      <c r="A2813" s="1"/>
      <c r="B2813" s="94">
        <v>2800</v>
      </c>
      <c r="C2813" s="43">
        <v>1095759</v>
      </c>
      <c r="D2813" s="25">
        <v>1034258</v>
      </c>
      <c r="E2813" s="27" t="s">
        <v>2965</v>
      </c>
      <c r="F2813" s="213" t="s">
        <v>21</v>
      </c>
      <c r="G2813" s="102"/>
      <c r="H2813" s="46" t="str">
        <f>IFERROR(IFERROR(IF(SEARCH("Usystems",$E2813)&gt;0,"Usystems"),IF(SEARCH("RIIFO",$E2813)&gt;0,"RIIFO","Uponor")),"Uponor")</f>
        <v>Uponor</v>
      </c>
      <c r="I2813" s="25">
        <f>IFERROR(MID($D2813,1,7)+0,"")</f>
        <v>1034258</v>
      </c>
      <c r="J2813" s="25" t="str">
        <f>IFERROR(MID($D2813,10,7)+0,"")</f>
        <v/>
      </c>
      <c r="K2813" s="25" t="str">
        <f>IFERROR(MID($D2813,19,7)+0,"")</f>
        <v/>
      </c>
      <c r="L2813" s="25" t="str">
        <f>IFERROR(MID($D2813,28,7)+0,"")</f>
        <v/>
      </c>
      <c r="M2813" s="25" t="str">
        <f>IF(IFERROR(MID($Q2813,1,7)+0,"")&lt;1130000,IF(INDEX(C:C,MATCH(LEFT(Q2813,7)+0,I:I,0))&lt;1130000,"",INDEX(C:C,MATCH(LEFT(Q2813,7)+0,I:I,0))),IFERROR(MID($Q2813,1,7)+0,""))</f>
        <v/>
      </c>
      <c r="N2813" s="25" t="str">
        <f>IF(IFERROR(MID($Q2813,10,7)+0,"")&lt;1130000,"",IFERROR(MID($Q2813,10,7)+0,""))</f>
        <v/>
      </c>
      <c r="O2813" s="25" t="str">
        <f>IF(IFERROR(MID($Q2813,19,7)+0,"")&lt;1130000,"",IFERROR(MID($Q2813,19,7)+0,""))</f>
        <v/>
      </c>
      <c r="P2813" s="25" t="str">
        <f>IF(M2813="","",IF(N2813="",M2813,M2813&amp;", "&amp;N2813))</f>
        <v/>
      </c>
      <c r="Q2813" s="25"/>
      <c r="R2813" s="25"/>
      <c r="S2813" s="35" t="s">
        <v>67</v>
      </c>
      <c r="T2813" s="34" t="s">
        <v>24</v>
      </c>
      <c r="U2813" s="185">
        <v>8733</v>
      </c>
      <c r="V2813" s="188">
        <v>8733</v>
      </c>
      <c r="W2813" s="189">
        <v>8733</v>
      </c>
      <c r="X2813" s="31">
        <v>8733</v>
      </c>
      <c r="Y2813" s="90">
        <f>IFERROR(ROUND(X2813/W2813-1,2),"")</f>
        <v>0</v>
      </c>
      <c r="Z2813" s="31">
        <f>IF(OR(S2813="VLD MLC components",S2813="VLD MLC pipes",S2813="VLD PEX components",S2813="VLD PEX pipes",S2813="VLD PHC components",S2813="VLD PHC pipes",S2813="Controls VLD"),"По запросу",X2813)</f>
        <v>8733</v>
      </c>
      <c r="AA2813" s="63">
        <f>ROUND(X2813/1.2,3)</f>
        <v>7277.5</v>
      </c>
      <c r="AB2813" s="23">
        <v>7277.5</v>
      </c>
      <c r="AC2813" s="190">
        <f>IFERROR(ROUND(AA2813/AB2813-1,2),"")</f>
        <v>0</v>
      </c>
      <c r="AD2813" s="25">
        <v>1.5</v>
      </c>
      <c r="AE2813" s="25">
        <v>1.9599999999999999E-2</v>
      </c>
      <c r="AF2813" s="25">
        <v>0</v>
      </c>
      <c r="AG2813" s="25" t="s">
        <v>22</v>
      </c>
      <c r="AH2813" s="25">
        <v>0</v>
      </c>
      <c r="AI2813" s="25">
        <v>0</v>
      </c>
      <c r="AJ2813" s="25" t="s">
        <v>20</v>
      </c>
      <c r="AK2813" s="42" t="s">
        <v>19</v>
      </c>
      <c r="AL2813" s="25" t="s">
        <v>20</v>
      </c>
      <c r="AM2813" s="25">
        <v>1</v>
      </c>
      <c r="AN2813" s="25">
        <v>2250</v>
      </c>
      <c r="AO2813" s="25">
        <v>1350</v>
      </c>
      <c r="AP2813" s="25">
        <v>2250</v>
      </c>
      <c r="AQ2813" s="25">
        <v>1.5</v>
      </c>
      <c r="AR2813" s="94">
        <v>6.8343749999999996</v>
      </c>
      <c r="AS2813" s="157" t="s">
        <v>22</v>
      </c>
      <c r="AT2813" s="93">
        <v>43894</v>
      </c>
      <c r="AU2813" s="92" t="s">
        <v>22</v>
      </c>
      <c r="AV2813" s="91" t="s">
        <v>48</v>
      </c>
      <c r="AW2813" s="92" t="s">
        <v>48</v>
      </c>
      <c r="AX2813" s="92" t="s">
        <v>48</v>
      </c>
      <c r="AY2813" s="91" t="s">
        <v>152</v>
      </c>
      <c r="AZ2813" s="23"/>
      <c r="BA2813" s="25">
        <v>0</v>
      </c>
      <c r="BB2813" t="s">
        <v>48</v>
      </c>
      <c r="BC2813" t="e">
        <v>#N/A</v>
      </c>
      <c r="BD2813" t="e">
        <f>IF(Z2813=BC2813,"OK")</f>
        <v>#N/A</v>
      </c>
      <c r="BE2813">
        <v>1.5</v>
      </c>
      <c r="BF2813">
        <v>1.9599999999999999E-2</v>
      </c>
      <c r="BG2813">
        <v>2250</v>
      </c>
      <c r="BH2813">
        <v>1350</v>
      </c>
      <c r="BI2813">
        <v>2250</v>
      </c>
      <c r="BJ2813">
        <v>1.5</v>
      </c>
      <c r="BK2813">
        <v>6.8343749999999996</v>
      </c>
      <c r="BN2813" s="183"/>
    </row>
    <row r="2814" spans="1:66" ht="25.5" x14ac:dyDescent="0.25">
      <c r="A2814" s="1"/>
      <c r="B2814" s="94">
        <v>2801</v>
      </c>
      <c r="C2814" s="43">
        <v>1095760</v>
      </c>
      <c r="D2814" s="25">
        <v>1034233</v>
      </c>
      <c r="E2814" s="27" t="s">
        <v>2964</v>
      </c>
      <c r="F2814" s="213" t="s">
        <v>21</v>
      </c>
      <c r="G2814" s="28"/>
      <c r="H2814" s="46" t="str">
        <f>IFERROR(IFERROR(IF(SEARCH("Usystems",$E2814)&gt;0,"Usystems"),IF(SEARCH("RIIFO",$E2814)&gt;0,"RIIFO","Uponor")),"Uponor")</f>
        <v>Uponor</v>
      </c>
      <c r="I2814" s="25">
        <f>IFERROR(MID($D2814,1,7)+0,"")</f>
        <v>1034233</v>
      </c>
      <c r="J2814" s="25" t="str">
        <f>IFERROR(MID($D2814,10,7)+0,"")</f>
        <v/>
      </c>
      <c r="K2814" s="25" t="str">
        <f>IFERROR(MID($D2814,19,7)+0,"")</f>
        <v/>
      </c>
      <c r="L2814" s="25" t="str">
        <f>IFERROR(MID($D2814,28,7)+0,"")</f>
        <v/>
      </c>
      <c r="M2814" s="25" t="e">
        <f>IF(IFERROR(MID($Q2814,1,7)+0,"")&lt;1130000,IF(INDEX(C:C,MATCH(LEFT(Q2814,7)+0,I:I,0))&lt;1130000,"",INDEX(C:C,MATCH(LEFT(Q2814,7)+0,I:I,0))),IFERROR(MID($Q2814,1,7)+0,""))</f>
        <v>#N/A</v>
      </c>
      <c r="N2814" s="25" t="str">
        <f>IF(IFERROR(MID($Q2814,10,7)+0,"")&lt;1130000,"",IFERROR(MID($Q2814,10,7)+0,""))</f>
        <v/>
      </c>
      <c r="O2814" s="25" t="str">
        <f>IF(IFERROR(MID($Q2814,19,7)+0,"")&lt;1130000,"",IFERROR(MID($Q2814,19,7)+0,""))</f>
        <v/>
      </c>
      <c r="P2814" s="25" t="e">
        <f>IF(M2814="","",IF(N2814="",M2814,M2814&amp;", "&amp;N2814))</f>
        <v>#N/A</v>
      </c>
      <c r="Q2814" s="43">
        <v>1095761</v>
      </c>
      <c r="R2814" s="43"/>
      <c r="S2814" s="35" t="s">
        <v>160</v>
      </c>
      <c r="T2814" s="34" t="s">
        <v>24</v>
      </c>
      <c r="U2814" s="185">
        <v>8307</v>
      </c>
      <c r="V2814" s="188">
        <v>8307</v>
      </c>
      <c r="W2814" s="189">
        <v>8307</v>
      </c>
      <c r="X2814" s="31">
        <v>8307</v>
      </c>
      <c r="Y2814" s="90">
        <f>IFERROR(ROUND(X2814/W2814-1,2),"")</f>
        <v>0</v>
      </c>
      <c r="Z2814" s="31" t="str">
        <f>IF(OR(S2814="VLD MLC components",S2814="VLD MLC pipes",S2814="VLD PEX components",S2814="VLD PEX pipes",S2814="VLD PHC components",S2814="VLD PHC pipes",S2814="Controls VLD"),"По запросу",X2814)</f>
        <v>По запросу</v>
      </c>
      <c r="AA2814" s="63">
        <f>ROUND(X2814/1.2,3)</f>
        <v>6922.5</v>
      </c>
      <c r="AB2814" s="23">
        <v>6922.5</v>
      </c>
      <c r="AC2814" s="190">
        <f>IFERROR(ROUND(AA2814/AB2814-1,2),"")</f>
        <v>0</v>
      </c>
      <c r="AD2814" s="25">
        <v>1.26</v>
      </c>
      <c r="AE2814" s="25">
        <v>2.7000000000000001E-3</v>
      </c>
      <c r="AF2814" s="25">
        <v>0</v>
      </c>
      <c r="AG2814" s="25" t="s">
        <v>22</v>
      </c>
      <c r="AH2814" s="25">
        <v>0</v>
      </c>
      <c r="AI2814" s="25">
        <v>0</v>
      </c>
      <c r="AJ2814" s="25" t="s">
        <v>20</v>
      </c>
      <c r="AK2814" s="42" t="s">
        <v>19</v>
      </c>
      <c r="AL2814" s="25" t="s">
        <v>20</v>
      </c>
      <c r="AM2814" s="25">
        <v>1</v>
      </c>
      <c r="AN2814" s="25">
        <v>1700</v>
      </c>
      <c r="AO2814" s="25">
        <v>1000</v>
      </c>
      <c r="AP2814" s="25">
        <v>1700</v>
      </c>
      <c r="AQ2814" s="25">
        <v>1.6</v>
      </c>
      <c r="AR2814" s="94">
        <v>2.89</v>
      </c>
      <c r="AS2814" s="157" t="s">
        <v>22</v>
      </c>
      <c r="AT2814" s="93">
        <v>43894</v>
      </c>
      <c r="AU2814" s="92" t="s">
        <v>22</v>
      </c>
      <c r="AV2814" s="91" t="s">
        <v>48</v>
      </c>
      <c r="AW2814" s="92" t="s">
        <v>48</v>
      </c>
      <c r="AX2814" s="92" t="s">
        <v>48</v>
      </c>
      <c r="AY2814" s="91" t="s">
        <v>152</v>
      </c>
      <c r="AZ2814" s="23"/>
      <c r="BA2814" s="25">
        <v>0</v>
      </c>
      <c r="BB2814" t="s">
        <v>48</v>
      </c>
      <c r="BC2814" t="e">
        <v>#N/A</v>
      </c>
      <c r="BD2814" t="e">
        <f>IF(Z2814=BC2814,"OK")</f>
        <v>#N/A</v>
      </c>
      <c r="BE2814">
        <v>1.26</v>
      </c>
      <c r="BF2814">
        <v>2.7000000000000001E-3</v>
      </c>
      <c r="BG2814">
        <v>1700</v>
      </c>
      <c r="BH2814">
        <v>1000</v>
      </c>
      <c r="BI2814">
        <v>1700</v>
      </c>
      <c r="BJ2814">
        <v>1.6</v>
      </c>
      <c r="BK2814">
        <v>2.89</v>
      </c>
      <c r="BN2814" s="183"/>
    </row>
    <row r="2815" spans="1:66" ht="25.5" x14ac:dyDescent="0.25">
      <c r="A2815" s="1"/>
      <c r="B2815" s="94">
        <v>2802</v>
      </c>
      <c r="C2815" s="43">
        <v>1095761</v>
      </c>
      <c r="D2815" s="25">
        <v>1034259</v>
      </c>
      <c r="E2815" s="27" t="s">
        <v>2963</v>
      </c>
      <c r="F2815" s="213" t="s">
        <v>21</v>
      </c>
      <c r="G2815" s="102"/>
      <c r="H2815" s="46" t="str">
        <f>IFERROR(IFERROR(IF(SEARCH("Usystems",$E2815)&gt;0,"Usystems"),IF(SEARCH("RIIFO",$E2815)&gt;0,"RIIFO","Uponor")),"Uponor")</f>
        <v>Uponor</v>
      </c>
      <c r="I2815" s="25">
        <f>IFERROR(MID($D2815,1,7)+0,"")</f>
        <v>1034259</v>
      </c>
      <c r="J2815" s="25" t="str">
        <f>IFERROR(MID($D2815,10,7)+0,"")</f>
        <v/>
      </c>
      <c r="K2815" s="25" t="str">
        <f>IFERROR(MID($D2815,19,7)+0,"")</f>
        <v/>
      </c>
      <c r="L2815" s="25" t="str">
        <f>IFERROR(MID($D2815,28,7)+0,"")</f>
        <v/>
      </c>
      <c r="M2815" s="25" t="str">
        <f>IF(IFERROR(MID($Q2815,1,7)+0,"")&lt;1130000,IF(INDEX(C:C,MATCH(LEFT(Q2815,7)+0,I:I,0))&lt;1130000,"",INDEX(C:C,MATCH(LEFT(Q2815,7)+0,I:I,0))),IFERROR(MID($Q2815,1,7)+0,""))</f>
        <v/>
      </c>
      <c r="N2815" s="25" t="str">
        <f>IF(IFERROR(MID($Q2815,10,7)+0,"")&lt;1130000,"",IFERROR(MID($Q2815,10,7)+0,""))</f>
        <v/>
      </c>
      <c r="O2815" s="25" t="str">
        <f>IF(IFERROR(MID($Q2815,19,7)+0,"")&lt;1130000,"",IFERROR(MID($Q2815,19,7)+0,""))</f>
        <v/>
      </c>
      <c r="P2815" s="25" t="str">
        <f>IF(M2815="","",IF(N2815="",M2815,M2815&amp;", "&amp;N2815))</f>
        <v/>
      </c>
      <c r="Q2815" s="25"/>
      <c r="R2815" s="25"/>
      <c r="S2815" s="35" t="s">
        <v>160</v>
      </c>
      <c r="T2815" s="34" t="s">
        <v>24</v>
      </c>
      <c r="U2815" s="185">
        <v>9775</v>
      </c>
      <c r="V2815" s="188">
        <v>9775</v>
      </c>
      <c r="W2815" s="189">
        <v>9775</v>
      </c>
      <c r="X2815" s="31">
        <v>9775</v>
      </c>
      <c r="Y2815" s="90">
        <f>IFERROR(ROUND(X2815/W2815-1,2),"")</f>
        <v>0</v>
      </c>
      <c r="Z2815" s="31" t="str">
        <f>IF(OR(S2815="VLD MLC components",S2815="VLD MLC pipes",S2815="VLD PEX components",S2815="VLD PEX pipes",S2815="VLD PHC components",S2815="VLD PHC pipes",S2815="Controls VLD"),"По запросу",X2815)</f>
        <v>По запросу</v>
      </c>
      <c r="AA2815" s="63">
        <f>ROUND(X2815/1.2,3)</f>
        <v>8145.8329999999996</v>
      </c>
      <c r="AB2815" s="23">
        <v>8145.8329999999996</v>
      </c>
      <c r="AC2815" s="190">
        <f>IFERROR(ROUND(AA2815/AB2815-1,2),"")</f>
        <v>0</v>
      </c>
      <c r="AD2815" s="25">
        <v>1.7</v>
      </c>
      <c r="AE2815" s="25">
        <v>1.9599999999999999E-2</v>
      </c>
      <c r="AF2815" s="25">
        <v>0</v>
      </c>
      <c r="AG2815" s="25" t="s">
        <v>22</v>
      </c>
      <c r="AH2815" s="25">
        <v>0</v>
      </c>
      <c r="AI2815" s="25">
        <v>0</v>
      </c>
      <c r="AJ2815" s="25" t="s">
        <v>20</v>
      </c>
      <c r="AK2815" s="42" t="s">
        <v>19</v>
      </c>
      <c r="AL2815" s="25" t="s">
        <v>20</v>
      </c>
      <c r="AM2815" s="25">
        <v>1</v>
      </c>
      <c r="AN2815" s="25">
        <v>2250</v>
      </c>
      <c r="AO2815" s="25">
        <v>1350</v>
      </c>
      <c r="AP2815" s="25">
        <v>2250</v>
      </c>
      <c r="AQ2815" s="25">
        <v>1.7</v>
      </c>
      <c r="AR2815" s="94">
        <v>6.8343749999999996</v>
      </c>
      <c r="AS2815" s="157" t="s">
        <v>22</v>
      </c>
      <c r="AT2815" s="93">
        <v>43894</v>
      </c>
      <c r="AU2815" s="92" t="s">
        <v>22</v>
      </c>
      <c r="AV2815" s="91" t="s">
        <v>48</v>
      </c>
      <c r="AW2815" s="92" t="s">
        <v>48</v>
      </c>
      <c r="AX2815" s="92" t="s">
        <v>48</v>
      </c>
      <c r="AY2815" s="91" t="s">
        <v>152</v>
      </c>
      <c r="AZ2815" s="23"/>
      <c r="BA2815" s="25">
        <v>0</v>
      </c>
      <c r="BB2815" t="s">
        <v>48</v>
      </c>
      <c r="BC2815" t="e">
        <v>#N/A</v>
      </c>
      <c r="BD2815" t="e">
        <f>IF(Z2815=BC2815,"OK")</f>
        <v>#N/A</v>
      </c>
      <c r="BE2815">
        <v>1.7</v>
      </c>
      <c r="BF2815">
        <v>1.9599999999999999E-2</v>
      </c>
      <c r="BG2815">
        <v>2250</v>
      </c>
      <c r="BH2815">
        <v>1350</v>
      </c>
      <c r="BI2815">
        <v>2250</v>
      </c>
      <c r="BJ2815">
        <v>1.7</v>
      </c>
      <c r="BK2815">
        <v>6.8343749999999996</v>
      </c>
      <c r="BN2815" s="183"/>
    </row>
    <row r="2816" spans="1:66" ht="25.5" x14ac:dyDescent="0.25">
      <c r="A2816" s="1"/>
      <c r="B2816" s="94">
        <v>2803</v>
      </c>
      <c r="C2816" s="43">
        <v>1095762</v>
      </c>
      <c r="D2816" s="25">
        <v>1034260</v>
      </c>
      <c r="E2816" s="27" t="s">
        <v>2962</v>
      </c>
      <c r="F2816" s="213" t="s">
        <v>21</v>
      </c>
      <c r="G2816" s="102"/>
      <c r="H2816" s="46" t="str">
        <f>IFERROR(IFERROR(IF(SEARCH("Usystems",$E2816)&gt;0,"Usystems"),IF(SEARCH("RIIFO",$E2816)&gt;0,"RIIFO","Uponor")),"Uponor")</f>
        <v>Uponor</v>
      </c>
      <c r="I2816" s="25">
        <f>IFERROR(MID($D2816,1,7)+0,"")</f>
        <v>1034260</v>
      </c>
      <c r="J2816" s="25" t="str">
        <f>IFERROR(MID($D2816,10,7)+0,"")</f>
        <v/>
      </c>
      <c r="K2816" s="25" t="str">
        <f>IFERROR(MID($D2816,19,7)+0,"")</f>
        <v/>
      </c>
      <c r="L2816" s="25" t="str">
        <f>IFERROR(MID($D2816,28,7)+0,"")</f>
        <v/>
      </c>
      <c r="M2816" s="25" t="str">
        <f>IF(IFERROR(MID($Q2816,1,7)+0,"")&lt;1130000,IF(INDEX(C:C,MATCH(LEFT(Q2816,7)+0,I:I,0))&lt;1130000,"",INDEX(C:C,MATCH(LEFT(Q2816,7)+0,I:I,0))),IFERROR(MID($Q2816,1,7)+0,""))</f>
        <v/>
      </c>
      <c r="N2816" s="25" t="str">
        <f>IF(IFERROR(MID($Q2816,10,7)+0,"")&lt;1130000,"",IFERROR(MID($Q2816,10,7)+0,""))</f>
        <v/>
      </c>
      <c r="O2816" s="25" t="str">
        <f>IF(IFERROR(MID($Q2816,19,7)+0,"")&lt;1130000,"",IFERROR(MID($Q2816,19,7)+0,""))</f>
        <v/>
      </c>
      <c r="P2816" s="25" t="str">
        <f>IF(M2816="","",IF(N2816="",M2816,M2816&amp;", "&amp;N2816))</f>
        <v/>
      </c>
      <c r="Q2816" s="25"/>
      <c r="R2816" s="25"/>
      <c r="S2816" s="35" t="s">
        <v>160</v>
      </c>
      <c r="T2816" s="34" t="s">
        <v>24</v>
      </c>
      <c r="U2816" s="185">
        <v>11827</v>
      </c>
      <c r="V2816" s="188">
        <v>11827</v>
      </c>
      <c r="W2816" s="189">
        <v>11827</v>
      </c>
      <c r="X2816" s="31">
        <v>11827</v>
      </c>
      <c r="Y2816" s="90">
        <f>IFERROR(ROUND(X2816/W2816-1,2),"")</f>
        <v>0</v>
      </c>
      <c r="Z2816" s="31" t="str">
        <f>IF(OR(S2816="VLD MLC components",S2816="VLD MLC pipes",S2816="VLD PEX components",S2816="VLD PEX pipes",S2816="VLD PHC components",S2816="VLD PHC pipes",S2816="Controls VLD"),"По запросу",X2816)</f>
        <v>По запросу</v>
      </c>
      <c r="AA2816" s="63">
        <f>ROUND(X2816/1.2,3)</f>
        <v>9855.8330000000005</v>
      </c>
      <c r="AB2816" s="23">
        <v>9855.8330000000005</v>
      </c>
      <c r="AC2816" s="190">
        <f>IFERROR(ROUND(AA2816/AB2816-1,2),"")</f>
        <v>0</v>
      </c>
      <c r="AD2816" s="25">
        <v>2</v>
      </c>
      <c r="AE2816" s="25">
        <v>1.9599999999999999E-2</v>
      </c>
      <c r="AF2816" s="25">
        <v>0</v>
      </c>
      <c r="AG2816" s="25" t="s">
        <v>22</v>
      </c>
      <c r="AH2816" s="25">
        <v>0</v>
      </c>
      <c r="AI2816" s="25">
        <v>0</v>
      </c>
      <c r="AJ2816" s="25" t="s">
        <v>20</v>
      </c>
      <c r="AK2816" s="42" t="s">
        <v>19</v>
      </c>
      <c r="AL2816" s="25" t="s">
        <v>20</v>
      </c>
      <c r="AM2816" s="25">
        <v>1</v>
      </c>
      <c r="AN2816" s="25">
        <v>2250</v>
      </c>
      <c r="AO2816" s="25">
        <v>1350</v>
      </c>
      <c r="AP2816" s="25">
        <v>2250</v>
      </c>
      <c r="AQ2816" s="25">
        <v>2</v>
      </c>
      <c r="AR2816" s="94">
        <v>6.8343749999999996</v>
      </c>
      <c r="AS2816" s="157" t="s">
        <v>22</v>
      </c>
      <c r="AT2816" s="93">
        <v>43894</v>
      </c>
      <c r="AU2816" s="92" t="s">
        <v>22</v>
      </c>
      <c r="AV2816" s="91" t="s">
        <v>48</v>
      </c>
      <c r="AW2816" s="92" t="s">
        <v>48</v>
      </c>
      <c r="AX2816" s="92" t="s">
        <v>48</v>
      </c>
      <c r="AY2816" s="91" t="s">
        <v>152</v>
      </c>
      <c r="AZ2816" s="23"/>
      <c r="BA2816" s="25">
        <v>0</v>
      </c>
      <c r="BB2816" t="s">
        <v>48</v>
      </c>
      <c r="BC2816" t="e">
        <v>#N/A</v>
      </c>
      <c r="BD2816" t="e">
        <f>IF(Z2816=BC2816,"OK")</f>
        <v>#N/A</v>
      </c>
      <c r="BE2816">
        <v>2</v>
      </c>
      <c r="BF2816">
        <v>1.9599999999999999E-2</v>
      </c>
      <c r="BG2816">
        <v>2250</v>
      </c>
      <c r="BH2816">
        <v>1350</v>
      </c>
      <c r="BI2816">
        <v>2250</v>
      </c>
      <c r="BJ2816">
        <v>2</v>
      </c>
      <c r="BK2816">
        <v>6.8343749999999996</v>
      </c>
      <c r="BN2816" s="183"/>
    </row>
    <row r="2817" spans="1:66" ht="25.5" x14ac:dyDescent="0.25">
      <c r="A2817" s="1"/>
      <c r="B2817" s="94">
        <v>2804</v>
      </c>
      <c r="C2817" s="43">
        <v>1095763</v>
      </c>
      <c r="D2817" s="25">
        <v>1034261</v>
      </c>
      <c r="E2817" s="27" t="s">
        <v>2961</v>
      </c>
      <c r="F2817" s="213" t="s">
        <v>21</v>
      </c>
      <c r="G2817" s="102"/>
      <c r="H2817" s="46" t="str">
        <f>IFERROR(IFERROR(IF(SEARCH("Usystems",$E2817)&gt;0,"Usystems"),IF(SEARCH("RIIFO",$E2817)&gt;0,"RIIFO","Uponor")),"Uponor")</f>
        <v>Uponor</v>
      </c>
      <c r="I2817" s="25">
        <f>IFERROR(MID($D2817,1,7)+0,"")</f>
        <v>1034261</v>
      </c>
      <c r="J2817" s="25" t="str">
        <f>IFERROR(MID($D2817,10,7)+0,"")</f>
        <v/>
      </c>
      <c r="K2817" s="25" t="str">
        <f>IFERROR(MID($D2817,19,7)+0,"")</f>
        <v/>
      </c>
      <c r="L2817" s="25" t="str">
        <f>IFERROR(MID($D2817,28,7)+0,"")</f>
        <v/>
      </c>
      <c r="M2817" s="25" t="str">
        <f>IF(IFERROR(MID($Q2817,1,7)+0,"")&lt;1130000,IF(INDEX(C:C,MATCH(LEFT(Q2817,7)+0,I:I,0))&lt;1130000,"",INDEX(C:C,MATCH(LEFT(Q2817,7)+0,I:I,0))),IFERROR(MID($Q2817,1,7)+0,""))</f>
        <v/>
      </c>
      <c r="N2817" s="25" t="str">
        <f>IF(IFERROR(MID($Q2817,10,7)+0,"")&lt;1130000,"",IFERROR(MID($Q2817,10,7)+0,""))</f>
        <v/>
      </c>
      <c r="O2817" s="25" t="str">
        <f>IF(IFERROR(MID($Q2817,19,7)+0,"")&lt;1130000,"",IFERROR(MID($Q2817,19,7)+0,""))</f>
        <v/>
      </c>
      <c r="P2817" s="25" t="str">
        <f>IF(M2817="","",IF(N2817="",M2817,M2817&amp;", "&amp;N2817))</f>
        <v/>
      </c>
      <c r="Q2817" s="25"/>
      <c r="R2817" s="25"/>
      <c r="S2817" s="35" t="s">
        <v>160</v>
      </c>
      <c r="T2817" s="34" t="s">
        <v>24</v>
      </c>
      <c r="U2817" s="185">
        <v>12545</v>
      </c>
      <c r="V2817" s="188">
        <v>12545</v>
      </c>
      <c r="W2817" s="189">
        <v>12545</v>
      </c>
      <c r="X2817" s="31">
        <v>12545</v>
      </c>
      <c r="Y2817" s="90">
        <f>IFERROR(ROUND(X2817/W2817-1,2),"")</f>
        <v>0</v>
      </c>
      <c r="Z2817" s="31" t="str">
        <f>IF(OR(S2817="VLD MLC components",S2817="VLD MLC pipes",S2817="VLD PEX components",S2817="VLD PEX pipes",S2817="VLD PHC components",S2817="VLD PHC pipes",S2817="Controls VLD"),"По запросу",X2817)</f>
        <v>По запросу</v>
      </c>
      <c r="AA2817" s="63">
        <f>ROUND(X2817/1.2,3)</f>
        <v>10454.166999999999</v>
      </c>
      <c r="AB2817" s="23">
        <v>10454.166999999999</v>
      </c>
      <c r="AC2817" s="190">
        <f>IFERROR(ROUND(AA2817/AB2817-1,2),"")</f>
        <v>0</v>
      </c>
      <c r="AD2817" s="25">
        <v>2.9</v>
      </c>
      <c r="AE2817" s="25">
        <v>3.0624999999999999E-2</v>
      </c>
      <c r="AF2817" s="25">
        <v>0</v>
      </c>
      <c r="AG2817" s="25" t="s">
        <v>22</v>
      </c>
      <c r="AH2817" s="25">
        <v>0</v>
      </c>
      <c r="AI2817" s="25">
        <v>0</v>
      </c>
      <c r="AJ2817" s="25" t="s">
        <v>20</v>
      </c>
      <c r="AK2817" s="42" t="s">
        <v>19</v>
      </c>
      <c r="AL2817" s="25" t="s">
        <v>20</v>
      </c>
      <c r="AM2817" s="25">
        <v>1</v>
      </c>
      <c r="AN2817" s="25">
        <v>2400</v>
      </c>
      <c r="AO2817" s="25">
        <v>1850</v>
      </c>
      <c r="AP2817" s="25">
        <v>2400</v>
      </c>
      <c r="AQ2817" s="25">
        <v>2.9</v>
      </c>
      <c r="AR2817" s="94">
        <v>10.656000000000001</v>
      </c>
      <c r="AS2817" s="157" t="s">
        <v>22</v>
      </c>
      <c r="AT2817" s="93">
        <v>43894</v>
      </c>
      <c r="AU2817" s="92" t="s">
        <v>22</v>
      </c>
      <c r="AV2817" s="91" t="s">
        <v>48</v>
      </c>
      <c r="AW2817" s="92" t="s">
        <v>48</v>
      </c>
      <c r="AX2817" s="92" t="s">
        <v>48</v>
      </c>
      <c r="AY2817" s="91" t="s">
        <v>152</v>
      </c>
      <c r="AZ2817" s="23"/>
      <c r="BA2817" s="25">
        <v>0</v>
      </c>
      <c r="BB2817" t="s">
        <v>48</v>
      </c>
      <c r="BC2817" t="e">
        <v>#N/A</v>
      </c>
      <c r="BD2817" t="e">
        <f>IF(Z2817=BC2817,"OK")</f>
        <v>#N/A</v>
      </c>
      <c r="BE2817">
        <v>2.9</v>
      </c>
      <c r="BF2817">
        <v>3.0624999999999999E-2</v>
      </c>
      <c r="BG2817">
        <v>2400</v>
      </c>
      <c r="BH2817">
        <v>1850</v>
      </c>
      <c r="BI2817">
        <v>2400</v>
      </c>
      <c r="BJ2817">
        <v>2.9</v>
      </c>
      <c r="BK2817">
        <v>10.656000000000001</v>
      </c>
      <c r="BN2817" s="183"/>
    </row>
    <row r="2818" spans="1:66" ht="25.5" x14ac:dyDescent="0.25">
      <c r="A2818" s="1"/>
      <c r="B2818" s="94">
        <v>2805</v>
      </c>
      <c r="C2818" s="43">
        <v>1095764</v>
      </c>
      <c r="D2818" s="25">
        <v>1034262</v>
      </c>
      <c r="E2818" s="27" t="s">
        <v>2960</v>
      </c>
      <c r="F2818" s="213" t="s">
        <v>21</v>
      </c>
      <c r="G2818" s="102"/>
      <c r="H2818" s="46" t="str">
        <f>IFERROR(IFERROR(IF(SEARCH("Usystems",$E2818)&gt;0,"Usystems"),IF(SEARCH("RIIFO",$E2818)&gt;0,"RIIFO","Uponor")),"Uponor")</f>
        <v>Uponor</v>
      </c>
      <c r="I2818" s="25">
        <f>IFERROR(MID($D2818,1,7)+0,"")</f>
        <v>1034262</v>
      </c>
      <c r="J2818" s="25" t="str">
        <f>IFERROR(MID($D2818,10,7)+0,"")</f>
        <v/>
      </c>
      <c r="K2818" s="25" t="str">
        <f>IFERROR(MID($D2818,19,7)+0,"")</f>
        <v/>
      </c>
      <c r="L2818" s="25" t="str">
        <f>IFERROR(MID($D2818,28,7)+0,"")</f>
        <v/>
      </c>
      <c r="M2818" s="25" t="str">
        <f>IF(IFERROR(MID($Q2818,1,7)+0,"")&lt;1130000,IF(INDEX(C:C,MATCH(LEFT(Q2818,7)+0,I:I,0))&lt;1130000,"",INDEX(C:C,MATCH(LEFT(Q2818,7)+0,I:I,0))),IFERROR(MID($Q2818,1,7)+0,""))</f>
        <v/>
      </c>
      <c r="N2818" s="25" t="str">
        <f>IF(IFERROR(MID($Q2818,10,7)+0,"")&lt;1130000,"",IFERROR(MID($Q2818,10,7)+0,""))</f>
        <v/>
      </c>
      <c r="O2818" s="25" t="str">
        <f>IF(IFERROR(MID($Q2818,19,7)+0,"")&lt;1130000,"",IFERROR(MID($Q2818,19,7)+0,""))</f>
        <v/>
      </c>
      <c r="P2818" s="25" t="str">
        <f>IF(M2818="","",IF(N2818="",M2818,M2818&amp;", "&amp;N2818))</f>
        <v/>
      </c>
      <c r="Q2818" s="25"/>
      <c r="R2818" s="25"/>
      <c r="S2818" s="35" t="s">
        <v>160</v>
      </c>
      <c r="T2818" s="34" t="s">
        <v>24</v>
      </c>
      <c r="U2818" s="185">
        <v>17012</v>
      </c>
      <c r="V2818" s="188">
        <v>17012</v>
      </c>
      <c r="W2818" s="189">
        <v>17012</v>
      </c>
      <c r="X2818" s="31">
        <v>17012</v>
      </c>
      <c r="Y2818" s="90">
        <f>IFERROR(ROUND(X2818/W2818-1,2),"")</f>
        <v>0</v>
      </c>
      <c r="Z2818" s="31" t="str">
        <f>IF(OR(S2818="VLD MLC components",S2818="VLD MLC pipes",S2818="VLD PEX components",S2818="VLD PEX pipes",S2818="VLD PHC components",S2818="VLD PHC pipes",S2818="Controls VLD"),"По запросу",X2818)</f>
        <v>По запросу</v>
      </c>
      <c r="AA2818" s="63">
        <f>ROUND(X2818/1.2,3)</f>
        <v>14176.666999999999</v>
      </c>
      <c r="AB2818" s="23">
        <v>14176.666999999999</v>
      </c>
      <c r="AC2818" s="190">
        <f>IFERROR(ROUND(AA2818/AB2818-1,2),"")</f>
        <v>0</v>
      </c>
      <c r="AD2818" s="25">
        <v>4.4000000000000004</v>
      </c>
      <c r="AE2818" s="25">
        <v>0.04</v>
      </c>
      <c r="AF2818" s="25">
        <v>0</v>
      </c>
      <c r="AG2818" s="25" t="s">
        <v>22</v>
      </c>
      <c r="AH2818" s="25">
        <v>0</v>
      </c>
      <c r="AI2818" s="25">
        <v>0</v>
      </c>
      <c r="AJ2818" s="25" t="s">
        <v>20</v>
      </c>
      <c r="AK2818" s="42" t="s">
        <v>19</v>
      </c>
      <c r="AL2818" s="25" t="s">
        <v>20</v>
      </c>
      <c r="AM2818" s="25">
        <v>1</v>
      </c>
      <c r="AN2818" s="25">
        <v>2400</v>
      </c>
      <c r="AO2818" s="25">
        <v>1400</v>
      </c>
      <c r="AP2818" s="25">
        <v>2400</v>
      </c>
      <c r="AQ2818" s="25">
        <v>4.4000000000000004</v>
      </c>
      <c r="AR2818" s="94">
        <v>8.0640000000000001</v>
      </c>
      <c r="AS2818" s="157" t="s">
        <v>22</v>
      </c>
      <c r="AT2818" s="93">
        <v>43894</v>
      </c>
      <c r="AU2818" s="92" t="s">
        <v>22</v>
      </c>
      <c r="AV2818" s="91" t="s">
        <v>48</v>
      </c>
      <c r="AW2818" s="92" t="s">
        <v>48</v>
      </c>
      <c r="AX2818" s="92" t="s">
        <v>48</v>
      </c>
      <c r="AY2818" s="91" t="s">
        <v>152</v>
      </c>
      <c r="AZ2818" s="23"/>
      <c r="BA2818" s="25">
        <v>0</v>
      </c>
      <c r="BB2818" t="s">
        <v>48</v>
      </c>
      <c r="BC2818" t="e">
        <v>#N/A</v>
      </c>
      <c r="BD2818" t="e">
        <f>IF(Z2818=BC2818,"OK")</f>
        <v>#N/A</v>
      </c>
      <c r="BE2818">
        <v>4.4000000000000004</v>
      </c>
      <c r="BF2818">
        <v>0.04</v>
      </c>
      <c r="BG2818">
        <v>2400</v>
      </c>
      <c r="BH2818">
        <v>1400</v>
      </c>
      <c r="BI2818">
        <v>2400</v>
      </c>
      <c r="BJ2818">
        <v>4.4000000000000004</v>
      </c>
      <c r="BK2818">
        <v>8.0640000000000001</v>
      </c>
      <c r="BN2818" s="183"/>
    </row>
    <row r="2819" spans="1:66" ht="25.5" x14ac:dyDescent="0.25">
      <c r="A2819" s="1"/>
      <c r="B2819" s="94">
        <v>2806</v>
      </c>
      <c r="C2819" s="43">
        <v>1095765</v>
      </c>
      <c r="D2819" s="25">
        <v>1034234</v>
      </c>
      <c r="E2819" s="27" t="s">
        <v>2959</v>
      </c>
      <c r="F2819" s="213" t="s">
        <v>21</v>
      </c>
      <c r="G2819" s="102"/>
      <c r="H2819" s="46" t="str">
        <f>IFERROR(IFERROR(IF(SEARCH("Usystems",$E2819)&gt;0,"Usystems"),IF(SEARCH("RIIFO",$E2819)&gt;0,"RIIFO","Uponor")),"Uponor")</f>
        <v>Uponor</v>
      </c>
      <c r="I2819" s="25">
        <f>IFERROR(MID($D2819,1,7)+0,"")</f>
        <v>1034234</v>
      </c>
      <c r="J2819" s="25" t="str">
        <f>IFERROR(MID($D2819,10,7)+0,"")</f>
        <v/>
      </c>
      <c r="K2819" s="25" t="str">
        <f>IFERROR(MID($D2819,19,7)+0,"")</f>
        <v/>
      </c>
      <c r="L2819" s="25" t="str">
        <f>IFERROR(MID($D2819,28,7)+0,"")</f>
        <v/>
      </c>
      <c r="M2819" s="25" t="str">
        <f>IF(IFERROR(MID($Q2819,1,7)+0,"")&lt;1130000,IF(INDEX(C:C,MATCH(LEFT(Q2819,7)+0,I:I,0))&lt;1130000,"",INDEX(C:C,MATCH(LEFT(Q2819,7)+0,I:I,0))),IFERROR(MID($Q2819,1,7)+0,""))</f>
        <v/>
      </c>
      <c r="N2819" s="25" t="str">
        <f>IF(IFERROR(MID($Q2819,10,7)+0,"")&lt;1130000,"",IFERROR(MID($Q2819,10,7)+0,""))</f>
        <v/>
      </c>
      <c r="O2819" s="25" t="str">
        <f>IF(IFERROR(MID($Q2819,19,7)+0,"")&lt;1130000,"",IFERROR(MID($Q2819,19,7)+0,""))</f>
        <v/>
      </c>
      <c r="P2819" s="25" t="str">
        <f>IF(M2819="","",IF(N2819="",M2819,M2819&amp;", "&amp;N2819))</f>
        <v/>
      </c>
      <c r="Q2819" s="25"/>
      <c r="R2819" s="25"/>
      <c r="S2819" s="35" t="s">
        <v>160</v>
      </c>
      <c r="T2819" s="34" t="s">
        <v>24</v>
      </c>
      <c r="U2819" s="185">
        <v>18956</v>
      </c>
      <c r="V2819" s="188">
        <v>18956</v>
      </c>
      <c r="W2819" s="189">
        <v>18956</v>
      </c>
      <c r="X2819" s="31">
        <v>18956</v>
      </c>
      <c r="Y2819" s="90">
        <f>IFERROR(ROUND(X2819/W2819-1,2),"")</f>
        <v>0</v>
      </c>
      <c r="Z2819" s="31" t="str">
        <f>IF(OR(S2819="VLD MLC components",S2819="VLD MLC pipes",S2819="VLD PEX components",S2819="VLD PEX pipes",S2819="VLD PHC components",S2819="VLD PHC pipes",S2819="Controls VLD"),"По запросу",X2819)</f>
        <v>По запросу</v>
      </c>
      <c r="AA2819" s="63">
        <f>ROUND(X2819/1.2,3)</f>
        <v>15796.666999999999</v>
      </c>
      <c r="AB2819" s="23">
        <v>15796.666999999999</v>
      </c>
      <c r="AC2819" s="190">
        <f>IFERROR(ROUND(AA2819/AB2819-1,2),"")</f>
        <v>0</v>
      </c>
      <c r="AD2819" s="25">
        <v>5.0999999999999996</v>
      </c>
      <c r="AE2819" s="25">
        <v>0.04</v>
      </c>
      <c r="AF2819" s="25">
        <v>0</v>
      </c>
      <c r="AG2819" s="25" t="s">
        <v>22</v>
      </c>
      <c r="AH2819" s="25">
        <v>0</v>
      </c>
      <c r="AI2819" s="25">
        <v>0</v>
      </c>
      <c r="AJ2819" s="25" t="s">
        <v>20</v>
      </c>
      <c r="AK2819" s="42" t="s">
        <v>19</v>
      </c>
      <c r="AL2819" s="25" t="s">
        <v>20</v>
      </c>
      <c r="AM2819" s="25">
        <v>1</v>
      </c>
      <c r="AN2819" s="25">
        <v>2400</v>
      </c>
      <c r="AO2819" s="25">
        <v>1400</v>
      </c>
      <c r="AP2819" s="25">
        <v>2400</v>
      </c>
      <c r="AQ2819" s="25">
        <v>5.0999999999999996</v>
      </c>
      <c r="AR2819" s="94">
        <v>8.0640000000000001</v>
      </c>
      <c r="AS2819" s="157" t="s">
        <v>22</v>
      </c>
      <c r="AT2819" s="93">
        <v>43894</v>
      </c>
      <c r="AU2819" s="92" t="s">
        <v>22</v>
      </c>
      <c r="AV2819" s="91" t="s">
        <v>48</v>
      </c>
      <c r="AW2819" s="92" t="s">
        <v>48</v>
      </c>
      <c r="AX2819" s="92" t="s">
        <v>48</v>
      </c>
      <c r="AY2819" s="91" t="s">
        <v>152</v>
      </c>
      <c r="AZ2819" s="23"/>
      <c r="BA2819" s="25">
        <v>0</v>
      </c>
      <c r="BB2819" t="s">
        <v>48</v>
      </c>
      <c r="BC2819" t="e">
        <v>#N/A</v>
      </c>
      <c r="BD2819" t="e">
        <f>IF(Z2819=BC2819,"OK")</f>
        <v>#N/A</v>
      </c>
      <c r="BE2819">
        <v>5.0999999999999996</v>
      </c>
      <c r="BF2819">
        <v>0.04</v>
      </c>
      <c r="BG2819">
        <v>2400</v>
      </c>
      <c r="BH2819">
        <v>1400</v>
      </c>
      <c r="BI2819">
        <v>2400</v>
      </c>
      <c r="BJ2819">
        <v>5.0999999999999996</v>
      </c>
      <c r="BK2819">
        <v>8.0640000000000001</v>
      </c>
      <c r="BN2819" s="183"/>
    </row>
    <row r="2820" spans="1:66" x14ac:dyDescent="0.25">
      <c r="A2820" s="1"/>
      <c r="B2820" s="94">
        <v>2807</v>
      </c>
      <c r="C2820" s="180" t="s">
        <v>2958</v>
      </c>
      <c r="D2820" s="129"/>
      <c r="E2820" s="36"/>
      <c r="F2820" s="151"/>
      <c r="G2820" s="199"/>
      <c r="H2820" s="46" t="str">
        <f>IFERROR(IFERROR(IF(SEARCH("Usystems",$E2820)&gt;0,"Usystems"),IF(SEARCH("RIIFO",$E2820)&gt;0,"RIIFO","Uponor")),"Uponor")</f>
        <v>Uponor</v>
      </c>
      <c r="I2820" s="25" t="str">
        <f>IFERROR(MID($D2820,1,7)+0,"")</f>
        <v/>
      </c>
      <c r="J2820" s="25" t="str">
        <f>IFERROR(MID($D2820,10,7)+0,"")</f>
        <v/>
      </c>
      <c r="K2820" s="25" t="str">
        <f>IFERROR(MID($D2820,19,7)+0,"")</f>
        <v/>
      </c>
      <c r="L2820" s="25" t="str">
        <f>IFERROR(MID($D2820,28,7)+0,"")</f>
        <v/>
      </c>
      <c r="M2820" s="25" t="str">
        <f>IF(IFERROR(MID($Q2820,1,7)+0,"")&lt;1130000,IF(INDEX(C:C,MATCH(LEFT(Q2820,7)+0,I:I,0))&lt;1130000,"",INDEX(C:C,MATCH(LEFT(Q2820,7)+0,I:I,0))),IFERROR(MID($Q2820,1,7)+0,""))</f>
        <v/>
      </c>
      <c r="N2820" s="25" t="str">
        <f>IF(IFERROR(MID($Q2820,10,7)+0,"")&lt;1130000,"",IFERROR(MID($Q2820,10,7)+0,""))</f>
        <v/>
      </c>
      <c r="O2820" s="25" t="str">
        <f>IF(IFERROR(MID($Q2820,19,7)+0,"")&lt;1130000,"",IFERROR(MID($Q2820,19,7)+0,""))</f>
        <v/>
      </c>
      <c r="P2820" s="25" t="str">
        <f>IF(M2820="","",IF(N2820="",M2820,M2820&amp;", "&amp;N2820))</f>
        <v/>
      </c>
      <c r="Q2820" s="37"/>
      <c r="R2820" s="37"/>
      <c r="S2820" s="35" t="s">
        <v>22</v>
      </c>
      <c r="T2820" s="25"/>
      <c r="U2820" s="185" t="s">
        <v>22</v>
      </c>
      <c r="V2820" s="188" t="s">
        <v>22</v>
      </c>
      <c r="W2820" s="189" t="e">
        <v>#N/A</v>
      </c>
      <c r="X2820" s="31" t="e">
        <v>#N/A</v>
      </c>
      <c r="Y2820" s="90" t="str">
        <f>IFERROR(ROUND(X2820/W2820-1,2),"")</f>
        <v/>
      </c>
      <c r="Z2820" s="31" t="e">
        <f>IF(OR(S2820="VLD MLC components",S2820="VLD MLC pipes",S2820="VLD PEX components",S2820="VLD PEX pipes",S2820="VLD PHC components",S2820="VLD PHC pipes",S2820="Controls VLD"),"По запросу",X2820)</f>
        <v>#N/A</v>
      </c>
      <c r="AA2820" s="63" t="e">
        <f>ROUND(X2820/1.2,3)</f>
        <v>#N/A</v>
      </c>
      <c r="AB2820" s="23" t="e">
        <v>#N/A</v>
      </c>
      <c r="AC2820" s="190" t="str">
        <f>IFERROR(ROUND(AA2820/AB2820-1,2),"")</f>
        <v/>
      </c>
      <c r="AD2820" s="25"/>
      <c r="AE2820" s="25"/>
      <c r="AF2820" s="25">
        <v>0</v>
      </c>
      <c r="AG2820" s="25" t="s">
        <v>22</v>
      </c>
      <c r="AH2820" s="25">
        <v>0</v>
      </c>
      <c r="AI2820" s="25">
        <v>0</v>
      </c>
      <c r="AJ2820" s="25" t="s">
        <v>19</v>
      </c>
      <c r="AK2820" s="124" t="s">
        <v>20</v>
      </c>
      <c r="AL2820" s="25" t="s">
        <v>20</v>
      </c>
      <c r="AM2820" s="55"/>
      <c r="AN2820" s="25" t="s">
        <v>22</v>
      </c>
      <c r="AO2820" s="25" t="s">
        <v>22</v>
      </c>
      <c r="AP2820" s="25" t="s">
        <v>22</v>
      </c>
      <c r="AQ2820" s="25"/>
      <c r="AR2820" s="94"/>
      <c r="AS2820" s="157" t="s">
        <v>22</v>
      </c>
      <c r="AT2820" s="93" t="s">
        <v>22</v>
      </c>
      <c r="AU2820" s="92" t="s">
        <v>582</v>
      </c>
      <c r="AV2820" s="91" t="s">
        <v>48</v>
      </c>
      <c r="AW2820" s="92" t="s">
        <v>48</v>
      </c>
      <c r="AX2820" s="92" t="s">
        <v>48</v>
      </c>
      <c r="AY2820" s="91" t="s">
        <v>48</v>
      </c>
      <c r="AZ2820" s="23"/>
      <c r="BA2820" s="25">
        <v>0</v>
      </c>
      <c r="BB2820" t="s">
        <v>25</v>
      </c>
      <c r="BC2820" t="e">
        <v>#N/A</v>
      </c>
      <c r="BD2820" t="e">
        <f>IF(Z2820=BC2820,"OK")</f>
        <v>#N/A</v>
      </c>
      <c r="BE2820">
        <v>0</v>
      </c>
      <c r="BF2820">
        <v>0</v>
      </c>
      <c r="BG2820" t="s">
        <v>22</v>
      </c>
      <c r="BH2820" t="s">
        <v>22</v>
      </c>
      <c r="BI2820" t="s">
        <v>22</v>
      </c>
      <c r="BJ2820">
        <v>0</v>
      </c>
      <c r="BK2820">
        <v>0</v>
      </c>
      <c r="BN2820" s="183"/>
    </row>
    <row r="2821" spans="1:66" ht="25.5" x14ac:dyDescent="0.25">
      <c r="A2821" s="1"/>
      <c r="B2821" s="94">
        <v>2808</v>
      </c>
      <c r="C2821" s="37">
        <v>1136693</v>
      </c>
      <c r="D2821" s="34" t="s">
        <v>2957</v>
      </c>
      <c r="E2821" s="36" t="s">
        <v>2956</v>
      </c>
      <c r="F2821" s="151" t="s">
        <v>652</v>
      </c>
      <c r="G2821" s="102" t="s">
        <v>2182</v>
      </c>
      <c r="H2821" s="46" t="str">
        <f>IFERROR(IFERROR(IF(SEARCH("Usystems",$E2821)&gt;0,"Usystems"),IF(SEARCH("RIIFO",$E2821)&gt;0,"RIIFO","Uponor")),"Uponor")</f>
        <v>Usystems</v>
      </c>
      <c r="I2821" s="25">
        <f>IFERROR(MID($D2821,1,7)+0,"")</f>
        <v>1018314</v>
      </c>
      <c r="J2821" s="25">
        <f>IFERROR(MID($D2821,10,7)+0,"")</f>
        <v>1018315</v>
      </c>
      <c r="K2821" s="25" t="str">
        <f>IFERROR(MID($D2821,19,7)+0,"")</f>
        <v/>
      </c>
      <c r="L2821" s="25" t="str">
        <f>IFERROR(MID($D2821,28,7)+0,"")</f>
        <v/>
      </c>
      <c r="M2821" s="25" t="str">
        <f>IF(IFERROR(MID($Q2821,1,7)+0,"")&lt;1130000,IF(INDEX(C:C,MATCH(LEFT(Q2821,7)+0,I:I,0))&lt;1130000,"",INDEX(C:C,MATCH(LEFT(Q2821,7)+0,I:I,0))),IFERROR(MID($Q2821,1,7)+0,""))</f>
        <v/>
      </c>
      <c r="N2821" s="25" t="str">
        <f>IF(IFERROR(MID($Q2821,10,7)+0,"")&lt;1130000,"",IFERROR(MID($Q2821,10,7)+0,""))</f>
        <v/>
      </c>
      <c r="O2821" s="25" t="str">
        <f>IF(IFERROR(MID($Q2821,19,7)+0,"")&lt;1130000,"",IFERROR(MID($Q2821,19,7)+0,""))</f>
        <v/>
      </c>
      <c r="P2821" s="25" t="str">
        <f>IF(M2821="","",IF(N2821="",M2821,M2821&amp;", "&amp;N2821))</f>
        <v/>
      </c>
      <c r="Q2821" s="37"/>
      <c r="R2821" s="37"/>
      <c r="S2821" s="35" t="s">
        <v>69</v>
      </c>
      <c r="T2821" s="25" t="s">
        <v>36</v>
      </c>
      <c r="U2821" s="185">
        <v>3390</v>
      </c>
      <c r="V2821" s="188">
        <v>3627</v>
      </c>
      <c r="W2821" s="189">
        <v>3627</v>
      </c>
      <c r="X2821" s="31">
        <v>3990</v>
      </c>
      <c r="Y2821" s="90">
        <f>IFERROR(ROUND(X2821/W2821-1,2),"")</f>
        <v>0.1</v>
      </c>
      <c r="Z2821" s="31">
        <f>IF(OR(S2821="VLD MLC components",S2821="VLD MLC pipes",S2821="VLD PEX components",S2821="VLD PEX pipes",S2821="VLD PHC components",S2821="VLD PHC pipes",S2821="Controls VLD"),"По запросу",X2821)</f>
        <v>3990</v>
      </c>
      <c r="AA2821" s="63">
        <f>ROUND(X2821/1.2,3)</f>
        <v>3325</v>
      </c>
      <c r="AB2821" s="23">
        <v>3022.5</v>
      </c>
      <c r="AC2821" s="190">
        <f>IFERROR(ROUND(AA2821/AB2821-1,2),"")</f>
        <v>0.1</v>
      </c>
      <c r="AD2821" s="25">
        <v>0.13</v>
      </c>
      <c r="AE2821" s="25">
        <v>1.5E-3</v>
      </c>
      <c r="AF2821" s="25">
        <v>135</v>
      </c>
      <c r="AG2821" s="25">
        <v>1</v>
      </c>
      <c r="AH2821" s="25">
        <v>15</v>
      </c>
      <c r="AI2821" s="25">
        <v>20</v>
      </c>
      <c r="AJ2821" s="25" t="s">
        <v>20</v>
      </c>
      <c r="AK2821" s="22" t="s">
        <v>20</v>
      </c>
      <c r="AL2821" s="25" t="s">
        <v>20</v>
      </c>
      <c r="AM2821" s="25">
        <v>1</v>
      </c>
      <c r="AN2821" s="25">
        <v>160</v>
      </c>
      <c r="AO2821" s="25">
        <v>160</v>
      </c>
      <c r="AP2821" s="25">
        <v>60</v>
      </c>
      <c r="AQ2821" s="25">
        <v>0.13</v>
      </c>
      <c r="AR2821" s="94">
        <v>2E-3</v>
      </c>
      <c r="AS2821" s="157">
        <v>95</v>
      </c>
      <c r="AT2821" s="93"/>
      <c r="AU2821" s="92" t="s">
        <v>2181</v>
      </c>
      <c r="AV2821" s="91" t="s">
        <v>152</v>
      </c>
      <c r="AW2821" s="92" t="s">
        <v>152</v>
      </c>
      <c r="AX2821" s="92" t="s">
        <v>48</v>
      </c>
      <c r="AY2821" s="91" t="s">
        <v>152</v>
      </c>
      <c r="AZ2821" s="23" t="s">
        <v>24</v>
      </c>
      <c r="BA2821" s="25" t="s">
        <v>2955</v>
      </c>
      <c r="BB2821" t="s">
        <v>25</v>
      </c>
      <c r="BC2821">
        <v>3990</v>
      </c>
      <c r="BD2821" t="str">
        <f>IF(Z2821=BC2821,"OK")</f>
        <v>OK</v>
      </c>
      <c r="BE2821" t="e">
        <v>#N/A</v>
      </c>
      <c r="BF2821" t="e">
        <v>#N/A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 t="str">
        <f>IF(ABS(AN2821*AO2821*AP2821/1000000000/AR2821-1)&lt;0.1,"OK","NO")</f>
        <v>NO</v>
      </c>
      <c r="BN2821" s="183"/>
    </row>
    <row r="2822" spans="1:66" ht="51" x14ac:dyDescent="0.25">
      <c r="A2822" s="1"/>
      <c r="B2822" s="94">
        <v>2809</v>
      </c>
      <c r="C2822" s="37">
        <v>1136694</v>
      </c>
      <c r="D2822" s="34" t="s">
        <v>2954</v>
      </c>
      <c r="E2822" s="36" t="s">
        <v>2953</v>
      </c>
      <c r="F2822" s="151" t="s">
        <v>652</v>
      </c>
      <c r="G2822" s="102" t="s">
        <v>2182</v>
      </c>
      <c r="H2822" s="46" t="str">
        <f>IFERROR(IFERROR(IF(SEARCH("Usystems",$E2822)&gt;0,"Usystems"),IF(SEARCH("RIIFO",$E2822)&gt;0,"RIIFO","Uponor")),"Uponor")</f>
        <v>Usystems</v>
      </c>
      <c r="I2822" s="25">
        <f>IFERROR(MID($D2822,1,7)+0,"")</f>
        <v>1018312</v>
      </c>
      <c r="J2822" s="25">
        <f>IFERROR(MID($D2822,10,7)+0,"")</f>
        <v>1018313</v>
      </c>
      <c r="K2822" s="25">
        <f>IFERROR(MID($D2822,19,7)+0,"")</f>
        <v>1018311</v>
      </c>
      <c r="L2822" s="25">
        <f>IFERROR(MID($D2822,28,7)+0,"")</f>
        <v>1018310</v>
      </c>
      <c r="M2822" s="25" t="str">
        <f>IF(IFERROR(MID($Q2822,1,7)+0,"")&lt;1130000,IF(INDEX(C:C,MATCH(LEFT(Q2822,7)+0,I:I,0))&lt;1130000,"",INDEX(C:C,MATCH(LEFT(Q2822,7)+0,I:I,0))),IFERROR(MID($Q2822,1,7)+0,""))</f>
        <v/>
      </c>
      <c r="N2822" s="25" t="str">
        <f>IF(IFERROR(MID($Q2822,10,7)+0,"")&lt;1130000,"",IFERROR(MID($Q2822,10,7)+0,""))</f>
        <v/>
      </c>
      <c r="O2822" s="25" t="str">
        <f>IF(IFERROR(MID($Q2822,19,7)+0,"")&lt;1130000,"",IFERROR(MID($Q2822,19,7)+0,""))</f>
        <v/>
      </c>
      <c r="P2822" s="25" t="str">
        <f>IF(M2822="","",IF(N2822="",M2822,M2822&amp;", "&amp;N2822))</f>
        <v/>
      </c>
      <c r="Q2822" s="37"/>
      <c r="R2822" s="37"/>
      <c r="S2822" s="35" t="s">
        <v>69</v>
      </c>
      <c r="T2822" s="25" t="s">
        <v>36</v>
      </c>
      <c r="U2822" s="185">
        <v>4185</v>
      </c>
      <c r="V2822" s="188">
        <v>4478</v>
      </c>
      <c r="W2822" s="189">
        <v>4478</v>
      </c>
      <c r="X2822" s="31">
        <v>4926</v>
      </c>
      <c r="Y2822" s="90">
        <f>IFERROR(ROUND(X2822/W2822-1,2),"")</f>
        <v>0.1</v>
      </c>
      <c r="Z2822" s="31">
        <f>IF(OR(S2822="VLD MLC components",S2822="VLD MLC pipes",S2822="VLD PEX components",S2822="VLD PEX pipes",S2822="VLD PHC components",S2822="VLD PHC pipes",S2822="Controls VLD"),"По запросу",X2822)</f>
        <v>4926</v>
      </c>
      <c r="AA2822" s="63">
        <f>ROUND(X2822/1.2,3)</f>
        <v>4105</v>
      </c>
      <c r="AB2822" s="23">
        <v>3731.6669999999999</v>
      </c>
      <c r="AC2822" s="190">
        <f>IFERROR(ROUND(AA2822/AB2822-1,2),"")</f>
        <v>0.1</v>
      </c>
      <c r="AD2822" s="25">
        <v>0.18</v>
      </c>
      <c r="AE2822" s="25">
        <v>4.0000000000000001E-3</v>
      </c>
      <c r="AF2822" s="25">
        <v>242</v>
      </c>
      <c r="AG2822" s="25">
        <v>114</v>
      </c>
      <c r="AH2822" s="25">
        <v>107</v>
      </c>
      <c r="AI2822" s="25">
        <v>0</v>
      </c>
      <c r="AJ2822" s="25" t="s">
        <v>20</v>
      </c>
      <c r="AK2822" s="22" t="s">
        <v>20</v>
      </c>
      <c r="AL2822" s="25" t="s">
        <v>20</v>
      </c>
      <c r="AM2822" s="25">
        <v>1</v>
      </c>
      <c r="AN2822" s="25">
        <v>240</v>
      </c>
      <c r="AO2822" s="25">
        <v>240</v>
      </c>
      <c r="AP2822" s="25">
        <v>75</v>
      </c>
      <c r="AQ2822" s="25">
        <v>0.22500000000000001</v>
      </c>
      <c r="AR2822" s="94">
        <v>4.4999999999999997E-3</v>
      </c>
      <c r="AS2822" s="157">
        <v>158</v>
      </c>
      <c r="AT2822" s="93"/>
      <c r="AU2822" s="92" t="s">
        <v>2181</v>
      </c>
      <c r="AV2822" s="91" t="s">
        <v>152</v>
      </c>
      <c r="AW2822" s="92" t="s">
        <v>152</v>
      </c>
      <c r="AX2822" s="92" t="s">
        <v>48</v>
      </c>
      <c r="AY2822" s="91" t="s">
        <v>152</v>
      </c>
      <c r="AZ2822" s="23" t="s">
        <v>24</v>
      </c>
      <c r="BA2822" s="25" t="s">
        <v>2952</v>
      </c>
      <c r="BB2822" t="s">
        <v>25</v>
      </c>
      <c r="BC2822">
        <v>4926</v>
      </c>
      <c r="BD2822" t="str">
        <f>IF(Z2822=BC2822,"OK")</f>
        <v>OK</v>
      </c>
      <c r="BE2822" t="e">
        <v>#N/A</v>
      </c>
      <c r="BF2822" t="e">
        <v>#N/A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 t="str">
        <f>IF(ABS(AN2822*AO2822*AP2822/1000000000/AR2822-1)&lt;0.1,"OK","NO")</f>
        <v>OK</v>
      </c>
      <c r="BN2822" s="183"/>
    </row>
    <row r="2823" spans="1:66" ht="25.5" x14ac:dyDescent="0.25">
      <c r="A2823" s="1"/>
      <c r="B2823" s="94">
        <v>2810</v>
      </c>
      <c r="C2823" s="37">
        <v>1136695</v>
      </c>
      <c r="D2823" s="43">
        <v>1067757</v>
      </c>
      <c r="E2823" s="36" t="s">
        <v>2951</v>
      </c>
      <c r="F2823" s="151" t="s">
        <v>21</v>
      </c>
      <c r="G2823" s="102" t="s">
        <v>2182</v>
      </c>
      <c r="H2823" s="46" t="str">
        <f>IFERROR(IFERROR(IF(SEARCH("Usystems",$E2823)&gt;0,"Usystems"),IF(SEARCH("RIIFO",$E2823)&gt;0,"RIIFO","Uponor")),"Uponor")</f>
        <v>Usystems</v>
      </c>
      <c r="I2823" s="25">
        <f>IFERROR(MID($D2823,1,7)+0,"")</f>
        <v>1067757</v>
      </c>
      <c r="J2823" s="25" t="str">
        <f>IFERROR(MID($D2823,10,7)+0,"")</f>
        <v/>
      </c>
      <c r="K2823" s="25" t="str">
        <f>IFERROR(MID($D2823,19,7)+0,"")</f>
        <v/>
      </c>
      <c r="L2823" s="25" t="str">
        <f>IFERROR(MID($D2823,28,7)+0,"")</f>
        <v/>
      </c>
      <c r="M2823" s="25" t="str">
        <f>IF(IFERROR(MID($Q2823,1,7)+0,"")&lt;1130000,IF(INDEX(C:C,MATCH(LEFT(Q2823,7)+0,I:I,0))&lt;1130000,"",INDEX(C:C,MATCH(LEFT(Q2823,7)+0,I:I,0))),IFERROR(MID($Q2823,1,7)+0,""))</f>
        <v/>
      </c>
      <c r="N2823" s="25" t="str">
        <f>IF(IFERROR(MID($Q2823,10,7)+0,"")&lt;1130000,"",IFERROR(MID($Q2823,10,7)+0,""))</f>
        <v/>
      </c>
      <c r="O2823" s="25" t="str">
        <f>IF(IFERROR(MID($Q2823,19,7)+0,"")&lt;1130000,"",IFERROR(MID($Q2823,19,7)+0,""))</f>
        <v/>
      </c>
      <c r="P2823" s="25" t="str">
        <f>IF(M2823="","",IF(N2823="",M2823,M2823&amp;", "&amp;N2823))</f>
        <v/>
      </c>
      <c r="Q2823" s="37"/>
      <c r="R2823" s="37"/>
      <c r="S2823" s="35" t="s">
        <v>69</v>
      </c>
      <c r="T2823" s="25" t="s">
        <v>36</v>
      </c>
      <c r="U2823" s="185">
        <v>4730</v>
      </c>
      <c r="V2823" s="188">
        <v>5061</v>
      </c>
      <c r="W2823" s="189">
        <v>5061</v>
      </c>
      <c r="X2823" s="31">
        <v>5567</v>
      </c>
      <c r="Y2823" s="90">
        <f>IFERROR(ROUND(X2823/W2823-1,2),"")</f>
        <v>0.1</v>
      </c>
      <c r="Z2823" s="31">
        <f>IF(OR(S2823="VLD MLC components",S2823="VLD MLC pipes",S2823="VLD PEX components",S2823="VLD PEX pipes",S2823="VLD PHC components",S2823="VLD PHC pipes",S2823="Controls VLD"),"По запросу",X2823)</f>
        <v>5567</v>
      </c>
      <c r="AA2823" s="63">
        <f>ROUND(X2823/1.2,3)</f>
        <v>4639.1670000000004</v>
      </c>
      <c r="AB2823" s="23">
        <v>4217.5</v>
      </c>
      <c r="AC2823" s="190">
        <f>IFERROR(ROUND(AA2823/AB2823-1,2),"")</f>
        <v>0.1</v>
      </c>
      <c r="AD2823" s="25">
        <v>0.46</v>
      </c>
      <c r="AE2823" s="25">
        <v>1.2E-2</v>
      </c>
      <c r="AF2823" s="25">
        <v>30</v>
      </c>
      <c r="AG2823" s="25">
        <v>42</v>
      </c>
      <c r="AH2823" s="25">
        <v>7</v>
      </c>
      <c r="AI2823" s="25">
        <v>5</v>
      </c>
      <c r="AJ2823" s="25" t="s">
        <v>20</v>
      </c>
      <c r="AK2823" s="22" t="s">
        <v>20</v>
      </c>
      <c r="AL2823" s="25" t="s">
        <v>20</v>
      </c>
      <c r="AM2823" s="25">
        <v>1</v>
      </c>
      <c r="AN2823" s="25">
        <v>300</v>
      </c>
      <c r="AO2823" s="25">
        <v>300</v>
      </c>
      <c r="AP2823" s="25">
        <v>125</v>
      </c>
      <c r="AQ2823" s="25">
        <v>0.52500000000000002</v>
      </c>
      <c r="AR2823" s="94">
        <v>1.4999999999999999E-2</v>
      </c>
      <c r="AS2823" s="157">
        <v>9</v>
      </c>
      <c r="AT2823" s="93"/>
      <c r="AU2823" s="92" t="s">
        <v>2181</v>
      </c>
      <c r="AV2823" s="91" t="s">
        <v>152</v>
      </c>
      <c r="AW2823" s="92" t="s">
        <v>152</v>
      </c>
      <c r="AX2823" s="92" t="s">
        <v>48</v>
      </c>
      <c r="AY2823" s="91" t="s">
        <v>152</v>
      </c>
      <c r="AZ2823" s="23" t="s">
        <v>24</v>
      </c>
      <c r="BA2823" s="25" t="s">
        <v>2950</v>
      </c>
      <c r="BB2823" t="s">
        <v>25</v>
      </c>
      <c r="BC2823">
        <v>5567</v>
      </c>
      <c r="BD2823" t="str">
        <f>IF(Z2823=BC2823,"OK")</f>
        <v>OK</v>
      </c>
      <c r="BE2823" t="e">
        <v>#N/A</v>
      </c>
      <c r="BF2823" t="e">
        <v>#N/A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 t="str">
        <f>IF(ABS(AN2823*AO2823*AP2823/1000000000/AR2823-1)&lt;0.1,"OK","NO")</f>
        <v>NO</v>
      </c>
      <c r="BN2823" s="183"/>
    </row>
    <row r="2824" spans="1:66" ht="25.5" x14ac:dyDescent="0.25">
      <c r="A2824" s="126" t="s">
        <v>22</v>
      </c>
      <c r="B2824" s="94">
        <v>2811</v>
      </c>
      <c r="C2824" s="37">
        <v>1136696</v>
      </c>
      <c r="D2824" s="34" t="s">
        <v>2949</v>
      </c>
      <c r="E2824" s="36" t="s">
        <v>2948</v>
      </c>
      <c r="F2824" s="151" t="s">
        <v>652</v>
      </c>
      <c r="G2824" s="28" t="s">
        <v>2182</v>
      </c>
      <c r="H2824" s="46" t="str">
        <f>IFERROR(IFERROR(IF(SEARCH("Usystems",$E2824)&gt;0,"Usystems"),IF(SEARCH("RIIFO",$E2824)&gt;0,"RIIFO","Uponor")),"Uponor")</f>
        <v>Usystems</v>
      </c>
      <c r="I2824" s="25">
        <f>IFERROR(MID($D2824,1,7)+0,"")</f>
        <v>1119374</v>
      </c>
      <c r="J2824" s="25">
        <f>IFERROR(MID($D2824,10,7)+0,"")</f>
        <v>1018245</v>
      </c>
      <c r="K2824" s="25" t="str">
        <f>IFERROR(MID($D2824,19,7)+0,"")</f>
        <v/>
      </c>
      <c r="L2824" s="25" t="str">
        <f>IFERROR(MID($D2824,28,7)+0,"")</f>
        <v/>
      </c>
      <c r="M2824" s="25" t="str">
        <f>IF(IFERROR(MID($Q2824,1,7)+0,"")&lt;1130000,IF(INDEX(C:C,MATCH(LEFT(Q2824,7)+0,I:I,0))&lt;1130000,"",INDEX(C:C,MATCH(LEFT(Q2824,7)+0,I:I,0))),IFERROR(MID($Q2824,1,7)+0,""))</f>
        <v/>
      </c>
      <c r="N2824" s="25" t="str">
        <f>IF(IFERROR(MID($Q2824,10,7)+0,"")&lt;1130000,"",IFERROR(MID($Q2824,10,7)+0,""))</f>
        <v/>
      </c>
      <c r="O2824" s="25" t="str">
        <f>IF(IFERROR(MID($Q2824,19,7)+0,"")&lt;1130000,"",IFERROR(MID($Q2824,19,7)+0,""))</f>
        <v/>
      </c>
      <c r="P2824" s="25" t="str">
        <f>IF(M2824="","",IF(N2824="",M2824,M2824&amp;", "&amp;N2824))</f>
        <v/>
      </c>
      <c r="Q2824" s="37"/>
      <c r="R2824" s="37"/>
      <c r="S2824" s="35" t="s">
        <v>69</v>
      </c>
      <c r="T2824" s="25" t="s">
        <v>36</v>
      </c>
      <c r="U2824" s="185">
        <v>5200</v>
      </c>
      <c r="V2824" s="188">
        <v>5564</v>
      </c>
      <c r="W2824" s="189">
        <v>5564</v>
      </c>
      <c r="X2824" s="31">
        <v>6120</v>
      </c>
      <c r="Y2824" s="90">
        <f>IFERROR(ROUND(X2824/W2824-1,2),"")</f>
        <v>0.1</v>
      </c>
      <c r="Z2824" s="31">
        <f>IF(OR(S2824="VLD MLC components",S2824="VLD MLC pipes",S2824="VLD PEX components",S2824="VLD PEX pipes",S2824="VLD PHC components",S2824="VLD PHC pipes",S2824="Controls VLD"),"По запросу",X2824)</f>
        <v>6120</v>
      </c>
      <c r="AA2824" s="63">
        <f>ROUND(X2824/1.2,3)</f>
        <v>5100</v>
      </c>
      <c r="AB2824" s="23">
        <v>4636.6670000000004</v>
      </c>
      <c r="AC2824" s="190">
        <f>IFERROR(ROUND(AA2824/AB2824-1,2),"")</f>
        <v>0.1</v>
      </c>
      <c r="AD2824" s="25">
        <v>0.19</v>
      </c>
      <c r="AE2824" s="25">
        <v>2E-3</v>
      </c>
      <c r="AF2824" s="25">
        <v>139</v>
      </c>
      <c r="AG2824" s="25">
        <v>81</v>
      </c>
      <c r="AH2824" s="25">
        <v>28</v>
      </c>
      <c r="AI2824" s="25">
        <v>26</v>
      </c>
      <c r="AJ2824" s="25" t="s">
        <v>20</v>
      </c>
      <c r="AK2824" s="22" t="s">
        <v>20</v>
      </c>
      <c r="AL2824" s="25" t="s">
        <v>20</v>
      </c>
      <c r="AM2824" s="25">
        <v>1</v>
      </c>
      <c r="AN2824" s="25">
        <v>160</v>
      </c>
      <c r="AO2824" s="25">
        <v>160</v>
      </c>
      <c r="AP2824" s="25">
        <v>80</v>
      </c>
      <c r="AQ2824" s="25">
        <v>0.24</v>
      </c>
      <c r="AR2824" s="94">
        <v>2.5000000000000001E-3</v>
      </c>
      <c r="AS2824" s="157">
        <v>56</v>
      </c>
      <c r="AT2824" s="93"/>
      <c r="AU2824" s="92" t="s">
        <v>2181</v>
      </c>
      <c r="AV2824" s="91" t="s">
        <v>152</v>
      </c>
      <c r="AW2824" s="92" t="s">
        <v>152</v>
      </c>
      <c r="AX2824" s="92" t="s">
        <v>48</v>
      </c>
      <c r="AY2824" s="91" t="s">
        <v>152</v>
      </c>
      <c r="AZ2824" s="23" t="s">
        <v>24</v>
      </c>
      <c r="BA2824" s="25" t="s">
        <v>2947</v>
      </c>
      <c r="BB2824" t="s">
        <v>25</v>
      </c>
      <c r="BC2824">
        <v>6120</v>
      </c>
      <c r="BD2824" t="str">
        <f>IF(Z2824=BC2824,"OK")</f>
        <v>OK</v>
      </c>
      <c r="BE2824" t="e">
        <v>#N/A</v>
      </c>
      <c r="BF2824" t="e">
        <v>#N/A</v>
      </c>
      <c r="BG2824">
        <v>0</v>
      </c>
      <c r="BH2824">
        <v>0</v>
      </c>
      <c r="BI2824">
        <v>0</v>
      </c>
      <c r="BJ2824">
        <v>0</v>
      </c>
      <c r="BK2824">
        <v>0</v>
      </c>
      <c r="BL2824" t="str">
        <f>IF(ABS(AN2824*AO2824*AP2824/1000000000/AR2824-1)&lt;0.1,"OK","NO")</f>
        <v>NO</v>
      </c>
      <c r="BN2824" s="183"/>
    </row>
    <row r="2825" spans="1:66" ht="51" x14ac:dyDescent="0.25">
      <c r="A2825" s="51"/>
      <c r="B2825" s="94">
        <v>2812</v>
      </c>
      <c r="C2825" s="37">
        <v>1136697</v>
      </c>
      <c r="D2825" s="34" t="s">
        <v>2946</v>
      </c>
      <c r="E2825" s="36" t="s">
        <v>2945</v>
      </c>
      <c r="F2825" s="151" t="s">
        <v>652</v>
      </c>
      <c r="G2825" s="28" t="s">
        <v>2182</v>
      </c>
      <c r="H2825" s="46" t="str">
        <f>IFERROR(IFERROR(IF(SEARCH("Usystems",$E2825)&gt;0,"Usystems"),IF(SEARCH("RIIFO",$E2825)&gt;0,"RIIFO","Uponor")),"Uponor")</f>
        <v>Usystems</v>
      </c>
      <c r="I2825" s="25">
        <f>IFERROR(MID($D2825,1,7)+0,"")</f>
        <v>1034306</v>
      </c>
      <c r="J2825" s="25">
        <f>IFERROR(MID($D2825,10,7)+0,"")</f>
        <v>1018309</v>
      </c>
      <c r="K2825" s="25">
        <f>IFERROR(MID($D2825,19,7)+0,"")</f>
        <v>1018308</v>
      </c>
      <c r="L2825" s="25">
        <f>IFERROR(MID($D2825,28,7)+0,"")</f>
        <v>1018307</v>
      </c>
      <c r="M2825" s="25" t="str">
        <f>IF(IFERROR(MID($Q2825,1,7)+0,"")&lt;1130000,IF(INDEX(C:C,MATCH(LEFT(Q2825,7)+0,I:I,0))&lt;1130000,"",INDEX(C:C,MATCH(LEFT(Q2825,7)+0,I:I,0))),IFERROR(MID($Q2825,1,7)+0,""))</f>
        <v/>
      </c>
      <c r="N2825" s="25" t="str">
        <f>IF(IFERROR(MID($Q2825,10,7)+0,"")&lt;1130000,"",IFERROR(MID($Q2825,10,7)+0,""))</f>
        <v/>
      </c>
      <c r="O2825" s="25" t="str">
        <f>IF(IFERROR(MID($Q2825,19,7)+0,"")&lt;1130000,"",IFERROR(MID($Q2825,19,7)+0,""))</f>
        <v/>
      </c>
      <c r="P2825" s="25" t="str">
        <f>IF(M2825="","",IF(N2825="",M2825,M2825&amp;", "&amp;N2825))</f>
        <v/>
      </c>
      <c r="Q2825" s="37"/>
      <c r="R2825" s="37"/>
      <c r="S2825" s="35" t="s">
        <v>69</v>
      </c>
      <c r="T2825" s="25" t="s">
        <v>36</v>
      </c>
      <c r="U2825" s="185">
        <v>7100</v>
      </c>
      <c r="V2825" s="188">
        <v>7597</v>
      </c>
      <c r="W2825" s="189">
        <v>7597</v>
      </c>
      <c r="X2825" s="31">
        <v>8357</v>
      </c>
      <c r="Y2825" s="90">
        <f>IFERROR(ROUND(X2825/W2825-1,2),"")</f>
        <v>0.1</v>
      </c>
      <c r="Z2825" s="31">
        <f>IF(OR(S2825="VLD MLC components",S2825="VLD MLC pipes",S2825="VLD PEX components",S2825="VLD PEX pipes",S2825="VLD PHC components",S2825="VLD PHC pipes",S2825="Controls VLD"),"По запросу",X2825)</f>
        <v>8357</v>
      </c>
      <c r="AA2825" s="63">
        <f>ROUND(X2825/1.2,3)</f>
        <v>6964.1670000000004</v>
      </c>
      <c r="AB2825" s="23">
        <v>6330.8329999999996</v>
      </c>
      <c r="AC2825" s="190">
        <f>IFERROR(ROUND(AA2825/AB2825-1,2),"")</f>
        <v>0.1</v>
      </c>
      <c r="AD2825" s="25">
        <v>0.22500000000000001</v>
      </c>
      <c r="AE2825" s="25">
        <v>4.0000000000000001E-3</v>
      </c>
      <c r="AF2825" s="25">
        <v>215</v>
      </c>
      <c r="AG2825" s="25">
        <v>39</v>
      </c>
      <c r="AH2825" s="25">
        <v>89</v>
      </c>
      <c r="AI2825" s="25">
        <v>137</v>
      </c>
      <c r="AJ2825" s="25" t="s">
        <v>20</v>
      </c>
      <c r="AK2825" s="22" t="s">
        <v>20</v>
      </c>
      <c r="AL2825" s="25" t="s">
        <v>20</v>
      </c>
      <c r="AM2825" s="25">
        <v>1</v>
      </c>
      <c r="AN2825" s="25">
        <v>215</v>
      </c>
      <c r="AO2825" s="25">
        <v>215</v>
      </c>
      <c r="AP2825" s="25">
        <v>80</v>
      </c>
      <c r="AQ2825" s="25">
        <v>0.27500000000000002</v>
      </c>
      <c r="AR2825" s="25">
        <v>4.4999999999999998E-2</v>
      </c>
      <c r="AS2825" s="157">
        <v>161</v>
      </c>
      <c r="AT2825" s="93"/>
      <c r="AU2825" s="92" t="s">
        <v>2181</v>
      </c>
      <c r="AV2825" s="91" t="s">
        <v>152</v>
      </c>
      <c r="AW2825" s="92" t="s">
        <v>152</v>
      </c>
      <c r="AX2825" s="92" t="s">
        <v>48</v>
      </c>
      <c r="AY2825" s="91" t="s">
        <v>152</v>
      </c>
      <c r="AZ2825" s="23" t="s">
        <v>24</v>
      </c>
      <c r="BA2825" s="25" t="s">
        <v>2940</v>
      </c>
      <c r="BB2825" t="s">
        <v>25</v>
      </c>
      <c r="BC2825">
        <v>8357</v>
      </c>
      <c r="BD2825" t="str">
        <f>IF(Z2825=BC2825,"OK")</f>
        <v>OK</v>
      </c>
      <c r="BE2825" t="e">
        <v>#N/A</v>
      </c>
      <c r="BF2825" t="e">
        <v>#N/A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 t="str">
        <f>IF(ABS(AN2825*AO2825*AP2825/1000000000/AR2825-1)&lt;0.1,"OK","NO")</f>
        <v>NO</v>
      </c>
      <c r="BN2825" s="183"/>
    </row>
    <row r="2826" spans="1:66" ht="25.5" x14ac:dyDescent="0.25">
      <c r="A2826" s="51"/>
      <c r="B2826" s="94">
        <v>2813</v>
      </c>
      <c r="C2826" s="37">
        <v>1136698</v>
      </c>
      <c r="D2826" s="25">
        <v>1018307</v>
      </c>
      <c r="E2826" s="36" t="s">
        <v>2944</v>
      </c>
      <c r="F2826" s="151" t="s">
        <v>652</v>
      </c>
      <c r="G2826" s="28" t="s">
        <v>2182</v>
      </c>
      <c r="H2826" s="46" t="str">
        <f>IFERROR(IFERROR(IF(SEARCH("Usystems",$E2826)&gt;0,"Usystems"),IF(SEARCH("RIIFO",$E2826)&gt;0,"RIIFO","Uponor")),"Uponor")</f>
        <v>Usystems</v>
      </c>
      <c r="I2826" s="25">
        <f>IFERROR(MID($D2826,1,7)+0,"")</f>
        <v>1018307</v>
      </c>
      <c r="J2826" s="25" t="str">
        <f>IFERROR(MID($D2826,10,7)+0,"")</f>
        <v/>
      </c>
      <c r="K2826" s="25" t="str">
        <f>IFERROR(MID($D2826,19,7)+0,"")</f>
        <v/>
      </c>
      <c r="L2826" s="25" t="str">
        <f>IFERROR(MID($D2826,28,7)+0,"")</f>
        <v/>
      </c>
      <c r="M2826" s="25" t="str">
        <f>IF(IFERROR(MID($Q2826,1,7)+0,"")&lt;1130000,IF(INDEX(C:C,MATCH(LEFT(Q2826,7)+0,I:I,0))&lt;1130000,"",INDEX(C:C,MATCH(LEFT(Q2826,7)+0,I:I,0))),IFERROR(MID($Q2826,1,7)+0,""))</f>
        <v/>
      </c>
      <c r="N2826" s="25" t="str">
        <f>IF(IFERROR(MID($Q2826,10,7)+0,"")&lt;1130000,"",IFERROR(MID($Q2826,10,7)+0,""))</f>
        <v/>
      </c>
      <c r="O2826" s="25" t="str">
        <f>IF(IFERROR(MID($Q2826,19,7)+0,"")&lt;1130000,"",IFERROR(MID($Q2826,19,7)+0,""))</f>
        <v/>
      </c>
      <c r="P2826" s="25" t="str">
        <f>IF(M2826="","",IF(N2826="",M2826,M2826&amp;", "&amp;N2826))</f>
        <v/>
      </c>
      <c r="Q2826" s="37"/>
      <c r="R2826" s="37"/>
      <c r="S2826" s="35" t="s">
        <v>69</v>
      </c>
      <c r="T2826" s="25" t="s">
        <v>36</v>
      </c>
      <c r="U2826" s="185">
        <v>12900</v>
      </c>
      <c r="V2826" s="188">
        <v>13803</v>
      </c>
      <c r="W2826" s="189">
        <v>14493</v>
      </c>
      <c r="X2826" s="31">
        <v>15942</v>
      </c>
      <c r="Y2826" s="90">
        <f>IFERROR(ROUND(X2826/W2826-1,2),"")</f>
        <v>0.1</v>
      </c>
      <c r="Z2826" s="31">
        <f>IF(OR(S2826="VLD MLC components",S2826="VLD MLC pipes",S2826="VLD PEX components",S2826="VLD PEX pipes",S2826="VLD PHC components",S2826="VLD PHC pipes",S2826="Controls VLD"),"По запросу",X2826)</f>
        <v>15942</v>
      </c>
      <c r="AA2826" s="63">
        <f>ROUND(X2826/1.2,3)</f>
        <v>13285</v>
      </c>
      <c r="AB2826" s="23">
        <v>12077.5</v>
      </c>
      <c r="AC2826" s="190">
        <f>IFERROR(ROUND(AA2826/AB2826-1,2),"")</f>
        <v>0.1</v>
      </c>
      <c r="AD2826" s="25">
        <v>0.19</v>
      </c>
      <c r="AE2826" s="25"/>
      <c r="AF2826" s="25">
        <v>30</v>
      </c>
      <c r="AG2826" s="25">
        <v>10</v>
      </c>
      <c r="AH2826" s="25">
        <v>4</v>
      </c>
      <c r="AI2826" s="25">
        <v>26</v>
      </c>
      <c r="AJ2826" s="25" t="s">
        <v>20</v>
      </c>
      <c r="AK2826" s="22" t="s">
        <v>20</v>
      </c>
      <c r="AL2826" s="25" t="s">
        <v>20</v>
      </c>
      <c r="AM2826" s="25">
        <v>1</v>
      </c>
      <c r="AN2826" s="25"/>
      <c r="AO2826" s="25"/>
      <c r="AP2826" s="25"/>
      <c r="AQ2826" s="25">
        <v>0.19</v>
      </c>
      <c r="AR2826" s="25">
        <v>0</v>
      </c>
      <c r="AS2826" s="157">
        <v>16</v>
      </c>
      <c r="AT2826" s="93"/>
      <c r="AU2826" s="92" t="s">
        <v>2181</v>
      </c>
      <c r="AV2826" s="91" t="s">
        <v>152</v>
      </c>
      <c r="AW2826" s="92" t="s">
        <v>152</v>
      </c>
      <c r="AX2826" s="92" t="s">
        <v>48</v>
      </c>
      <c r="AY2826" s="91" t="s">
        <v>152</v>
      </c>
      <c r="AZ2826" s="23" t="s">
        <v>24</v>
      </c>
      <c r="BA2826" s="25" t="s">
        <v>2943</v>
      </c>
      <c r="BB2826" t="s">
        <v>25</v>
      </c>
      <c r="BC2826">
        <v>15942</v>
      </c>
      <c r="BD2826" t="str">
        <f>IF(Z2826=BC2826,"OK")</f>
        <v>OK</v>
      </c>
      <c r="BE2826" t="e">
        <v>#N/A</v>
      </c>
      <c r="BF2826" t="e">
        <v>#N/A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 t="e">
        <f>IF(ABS(AN2826*AO2826*AP2826/1000000000/AR2826-1)&lt;0.1,"OK","NO")</f>
        <v>#DIV/0!</v>
      </c>
      <c r="BN2826" s="183"/>
    </row>
    <row r="2827" spans="1:66" ht="51" x14ac:dyDescent="0.25">
      <c r="A2827" s="51"/>
      <c r="B2827" s="94">
        <v>2814</v>
      </c>
      <c r="C2827" s="37">
        <v>1136699</v>
      </c>
      <c r="D2827" s="34" t="s">
        <v>2942</v>
      </c>
      <c r="E2827" s="36" t="s">
        <v>2941</v>
      </c>
      <c r="F2827" s="151" t="s">
        <v>652</v>
      </c>
      <c r="G2827" s="28" t="s">
        <v>2182</v>
      </c>
      <c r="H2827" s="46" t="str">
        <f>IFERROR(IFERROR(IF(SEARCH("Usystems",$E2827)&gt;0,"Usystems"),IF(SEARCH("RIIFO",$E2827)&gt;0,"RIIFO","Uponor")),"Uponor")</f>
        <v>Usystems</v>
      </c>
      <c r="I2827" s="25">
        <f>IFERROR(MID($D2827,1,7)+0,"")</f>
        <v>1086838</v>
      </c>
      <c r="J2827" s="25">
        <f>IFERROR(MID($D2827,10,7)+0,"")</f>
        <v>1018306</v>
      </c>
      <c r="K2827" s="25">
        <f>IFERROR(MID($D2827,19,7)+0,"")</f>
        <v>1094252</v>
      </c>
      <c r="L2827" s="25">
        <f>IFERROR(MID($D2827,28,7)+0,"")</f>
        <v>1034308</v>
      </c>
      <c r="M2827" s="25" t="str">
        <f>IF(IFERROR(MID($Q2827,1,7)+0,"")&lt;1130000,IF(INDEX(C:C,MATCH(LEFT(Q2827,7)+0,I:I,0))&lt;1130000,"",INDEX(C:C,MATCH(LEFT(Q2827,7)+0,I:I,0))),IFERROR(MID($Q2827,1,7)+0,""))</f>
        <v/>
      </c>
      <c r="N2827" s="25" t="str">
        <f>IF(IFERROR(MID($Q2827,10,7)+0,"")&lt;1130000,"",IFERROR(MID($Q2827,10,7)+0,""))</f>
        <v/>
      </c>
      <c r="O2827" s="25" t="str">
        <f>IF(IFERROR(MID($Q2827,19,7)+0,"")&lt;1130000,"",IFERROR(MID($Q2827,19,7)+0,""))</f>
        <v/>
      </c>
      <c r="P2827" s="25" t="str">
        <f>IF(M2827="","",IF(N2827="",M2827,M2827&amp;", "&amp;N2827))</f>
        <v/>
      </c>
      <c r="Q2827" s="37"/>
      <c r="R2827" s="37"/>
      <c r="S2827" s="35" t="s">
        <v>69</v>
      </c>
      <c r="T2827" s="25" t="s">
        <v>36</v>
      </c>
      <c r="U2827" s="185">
        <v>7100</v>
      </c>
      <c r="V2827" s="188">
        <v>7597</v>
      </c>
      <c r="W2827" s="189">
        <v>7597</v>
      </c>
      <c r="X2827" s="31">
        <v>8357</v>
      </c>
      <c r="Y2827" s="90">
        <f>IFERROR(ROUND(X2827/W2827-1,2),"")</f>
        <v>0.1</v>
      </c>
      <c r="Z2827" s="31">
        <f>IF(OR(S2827="VLD MLC components",S2827="VLD MLC pipes",S2827="VLD PEX components",S2827="VLD PEX pipes",S2827="VLD PHC components",S2827="VLD PHC pipes",S2827="Controls VLD"),"По запросу",X2827)</f>
        <v>8357</v>
      </c>
      <c r="AA2827" s="63">
        <f>ROUND(X2827/1.2,3)</f>
        <v>6964.1670000000004</v>
      </c>
      <c r="AB2827" s="23">
        <v>6330.8329999999996</v>
      </c>
      <c r="AC2827" s="190">
        <f>IFERROR(ROUND(AA2827/AB2827-1,2),"")</f>
        <v>0.1</v>
      </c>
      <c r="AD2827" s="25">
        <v>0.27500000000000002</v>
      </c>
      <c r="AE2827" s="25">
        <v>4.4999999999999998E-2</v>
      </c>
      <c r="AF2827" s="25">
        <v>148</v>
      </c>
      <c r="AG2827" s="25">
        <v>11</v>
      </c>
      <c r="AH2827" s="25">
        <v>29</v>
      </c>
      <c r="AI2827" s="25">
        <v>9</v>
      </c>
      <c r="AJ2827" s="25" t="s">
        <v>20</v>
      </c>
      <c r="AK2827" s="22" t="s">
        <v>20</v>
      </c>
      <c r="AL2827" s="25" t="s">
        <v>20</v>
      </c>
      <c r="AM2827" s="25">
        <v>1</v>
      </c>
      <c r="AN2827" s="25">
        <v>215</v>
      </c>
      <c r="AO2827" s="25">
        <v>215</v>
      </c>
      <c r="AP2827" s="25">
        <v>80</v>
      </c>
      <c r="AQ2827" s="25">
        <v>0.27500000000000002</v>
      </c>
      <c r="AR2827" s="25">
        <v>4.4999999999999998E-2</v>
      </c>
      <c r="AS2827" s="157">
        <v>124</v>
      </c>
      <c r="AT2827" s="93"/>
      <c r="AU2827" s="92" t="s">
        <v>2181</v>
      </c>
      <c r="AV2827" s="91" t="s">
        <v>152</v>
      </c>
      <c r="AW2827" s="92" t="s">
        <v>152</v>
      </c>
      <c r="AX2827" s="92" t="s">
        <v>48</v>
      </c>
      <c r="AY2827" s="91" t="s">
        <v>152</v>
      </c>
      <c r="AZ2827" s="23" t="s">
        <v>24</v>
      </c>
      <c r="BA2827" s="25" t="s">
        <v>2940</v>
      </c>
      <c r="BB2827" t="s">
        <v>25</v>
      </c>
      <c r="BC2827">
        <v>8357</v>
      </c>
      <c r="BD2827" t="str">
        <f>IF(Z2827=BC2827,"OK")</f>
        <v>OK</v>
      </c>
      <c r="BE2827" t="e">
        <v>#N/A</v>
      </c>
      <c r="BF2827" t="e">
        <v>#N/A</v>
      </c>
      <c r="BG2827">
        <v>0</v>
      </c>
      <c r="BH2827">
        <v>0</v>
      </c>
      <c r="BI2827">
        <v>0</v>
      </c>
      <c r="BJ2827">
        <v>0</v>
      </c>
      <c r="BK2827">
        <v>0</v>
      </c>
      <c r="BL2827" t="str">
        <f>IF(ABS(AN2827*AO2827*AP2827/1000000000/AR2827-1)&lt;0.1,"OK","NO")</f>
        <v>NO</v>
      </c>
      <c r="BN2827" s="183"/>
    </row>
    <row r="2828" spans="1:66" ht="25.5" x14ac:dyDescent="0.25">
      <c r="A2828" s="51"/>
      <c r="B2828" s="94">
        <v>2815</v>
      </c>
      <c r="C2828" s="43">
        <v>1237381</v>
      </c>
      <c r="D2828" s="37">
        <v>1018315</v>
      </c>
      <c r="E2828" s="26" t="s">
        <v>7128</v>
      </c>
      <c r="F2828" s="151" t="s">
        <v>652</v>
      </c>
      <c r="G2828" s="22" t="s">
        <v>7080</v>
      </c>
      <c r="H2828" s="46" t="s">
        <v>2635</v>
      </c>
      <c r="I2828" s="25">
        <f>IFERROR(MID($D2828,1,7)+0,"")</f>
        <v>1018315</v>
      </c>
      <c r="J2828" s="25" t="str">
        <f>IFERROR(MID($D2828,10,7)+0,"")</f>
        <v/>
      </c>
      <c r="K2828" s="25" t="str">
        <f>IFERROR(MID($D2828,19,7)+0,"")</f>
        <v/>
      </c>
      <c r="L2828" s="25" t="str">
        <f>IFERROR(MID($D2828,28,7)+0,"")</f>
        <v/>
      </c>
      <c r="M2828" s="25" t="str">
        <f>IF(IFERROR(MID($Q2828,1,7)+0,"")&lt;1130000,IF(INDEX(C:C,MATCH(LEFT(Q2828,7)+0,I:I,0))&lt;1130000,"",INDEX(C:C,MATCH(LEFT(Q2828,7)+0,I:I,0))),IFERROR(MID($Q2828,1,7)+0,""))</f>
        <v/>
      </c>
      <c r="N2828" s="25" t="str">
        <f>IF(IFERROR(MID($Q2828,10,7)+0,"")&lt;1130000,"",IFERROR(MID($Q2828,10,7)+0,""))</f>
        <v/>
      </c>
      <c r="O2828" s="25" t="str">
        <f>IF(IFERROR(MID($Q2828,19,7)+0,"")&lt;1130000,"",IFERROR(MID($Q2828,19,7)+0,""))</f>
        <v/>
      </c>
      <c r="P2828" s="25" t="str">
        <f>IF(M2828="","",IF(N2828="",M2828,M2828&amp;", "&amp;N2828))</f>
        <v/>
      </c>
      <c r="Q2828" s="23"/>
      <c r="R2828" s="23"/>
      <c r="S2828" s="35" t="s">
        <v>69</v>
      </c>
      <c r="T2828" s="34" t="s">
        <v>36</v>
      </c>
      <c r="U2828" s="185"/>
      <c r="V2828" s="188"/>
      <c r="W2828" s="189"/>
      <c r="X2828" s="31">
        <v>15467</v>
      </c>
      <c r="Y2828" s="90"/>
      <c r="Z2828" s="31">
        <f>IF(OR(S2828="VLD MLC components",S2828="VLD MLC pipes",S2828="VLD PEX components",S2828="VLD PEX pipes",S2828="VLD PHC components",S2828="VLD PHC pipes",S2828="Controls VLD"),"По запросу",X2828)</f>
        <v>15467</v>
      </c>
      <c r="AA2828" s="63"/>
      <c r="AB2828" s="23"/>
      <c r="AC2828" s="190"/>
      <c r="AD2828" s="25">
        <v>0.37</v>
      </c>
      <c r="AE2828" s="25">
        <v>5.8999999999999999E-3</v>
      </c>
      <c r="AF2828" s="25">
        <v>40</v>
      </c>
      <c r="AG2828" s="25"/>
      <c r="AH2828" s="25"/>
      <c r="AI2828" s="25"/>
      <c r="AJ2828" s="25"/>
      <c r="AK2828" s="22" t="s">
        <v>20</v>
      </c>
      <c r="AL2828" s="25"/>
      <c r="AM2828" s="25">
        <v>1</v>
      </c>
      <c r="AN2828" s="25">
        <v>220</v>
      </c>
      <c r="AO2828" s="25">
        <v>170</v>
      </c>
      <c r="AP2828" s="25">
        <v>180</v>
      </c>
      <c r="AQ2828" s="25">
        <v>0.47</v>
      </c>
      <c r="AR2828" s="94">
        <v>6.8999999999999999E-3</v>
      </c>
      <c r="AS2828" s="157"/>
      <c r="AT2828" s="96"/>
      <c r="AU2828" s="92"/>
      <c r="AV2828" s="91"/>
      <c r="AW2828" s="92"/>
      <c r="AX2828" s="92"/>
      <c r="AY2828" s="91"/>
      <c r="AZ2828" s="23"/>
      <c r="BA2828" s="25"/>
      <c r="BC2828" t="e">
        <v>#N/A</v>
      </c>
      <c r="BD2828" t="e">
        <f>IF(Z2828=BC2828,"OK")</f>
        <v>#N/A</v>
      </c>
      <c r="BN2828" s="183"/>
    </row>
    <row r="2829" spans="1:66" ht="25.5" x14ac:dyDescent="0.25">
      <c r="A2829" s="51"/>
      <c r="B2829" s="94">
        <v>2816</v>
      </c>
      <c r="C2829" s="43">
        <v>1237383</v>
      </c>
      <c r="D2829" s="37">
        <v>1018314</v>
      </c>
      <c r="E2829" s="26" t="s">
        <v>7129</v>
      </c>
      <c r="F2829" s="151" t="s">
        <v>652</v>
      </c>
      <c r="G2829" s="22" t="s">
        <v>7080</v>
      </c>
      <c r="H2829" s="46" t="s">
        <v>2635</v>
      </c>
      <c r="I2829" s="25">
        <f>IFERROR(MID($D2829,1,7)+0,"")</f>
        <v>1018314</v>
      </c>
      <c r="J2829" s="25" t="str">
        <f>IFERROR(MID($D2829,10,7)+0,"")</f>
        <v/>
      </c>
      <c r="K2829" s="25" t="str">
        <f>IFERROR(MID($D2829,19,7)+0,"")</f>
        <v/>
      </c>
      <c r="L2829" s="25" t="str">
        <f>IFERROR(MID($D2829,28,7)+0,"")</f>
        <v/>
      </c>
      <c r="M2829" s="25" t="str">
        <f>IF(IFERROR(MID($Q2829,1,7)+0,"")&lt;1130000,IF(INDEX(C:C,MATCH(LEFT(Q2829,7)+0,I:I,0))&lt;1130000,"",INDEX(C:C,MATCH(LEFT(Q2829,7)+0,I:I,0))),IFERROR(MID($Q2829,1,7)+0,""))</f>
        <v/>
      </c>
      <c r="N2829" s="25" t="str">
        <f>IF(IFERROR(MID($Q2829,10,7)+0,"")&lt;1130000,"",IFERROR(MID($Q2829,10,7)+0,""))</f>
        <v/>
      </c>
      <c r="O2829" s="25" t="str">
        <f>IF(IFERROR(MID($Q2829,19,7)+0,"")&lt;1130000,"",IFERROR(MID($Q2829,19,7)+0,""))</f>
        <v/>
      </c>
      <c r="P2829" s="25" t="str">
        <f>IF(M2829="","",IF(N2829="",M2829,M2829&amp;", "&amp;N2829))</f>
        <v/>
      </c>
      <c r="Q2829" s="23"/>
      <c r="R2829" s="23"/>
      <c r="S2829" s="35" t="s">
        <v>69</v>
      </c>
      <c r="T2829" s="34" t="s">
        <v>36</v>
      </c>
      <c r="U2829" s="185"/>
      <c r="V2829" s="188"/>
      <c r="W2829" s="189"/>
      <c r="X2829" s="31">
        <v>15467</v>
      </c>
      <c r="Y2829" s="90"/>
      <c r="Z2829" s="31">
        <f>IF(OR(S2829="VLD MLC components",S2829="VLD MLC pipes",S2829="VLD PEX components",S2829="VLD PEX pipes",S2829="VLD PHC components",S2829="VLD PHC pipes",S2829="Controls VLD"),"По запросу",X2829)</f>
        <v>15467</v>
      </c>
      <c r="AA2829" s="63"/>
      <c r="AB2829" s="23"/>
      <c r="AC2829" s="190"/>
      <c r="AD2829" s="25">
        <v>0.41</v>
      </c>
      <c r="AE2829" s="25">
        <v>5.8999999999999999E-3</v>
      </c>
      <c r="AF2829" s="25">
        <v>30</v>
      </c>
      <c r="AG2829" s="25"/>
      <c r="AH2829" s="25"/>
      <c r="AI2829" s="25"/>
      <c r="AJ2829" s="25"/>
      <c r="AK2829" s="22" t="s">
        <v>20</v>
      </c>
      <c r="AL2829" s="25"/>
      <c r="AM2829" s="25">
        <v>1</v>
      </c>
      <c r="AN2829" s="25">
        <v>220</v>
      </c>
      <c r="AO2829" s="25">
        <v>170</v>
      </c>
      <c r="AP2829" s="25">
        <v>180</v>
      </c>
      <c r="AQ2829" s="25">
        <v>0.51</v>
      </c>
      <c r="AR2829" s="94">
        <v>6.8999999999999999E-3</v>
      </c>
      <c r="AS2829" s="157"/>
      <c r="AT2829" s="96"/>
      <c r="AU2829" s="92"/>
      <c r="AV2829" s="91"/>
      <c r="AW2829" s="92"/>
      <c r="AX2829" s="92"/>
      <c r="AY2829" s="91"/>
      <c r="AZ2829" s="23"/>
      <c r="BA2829" s="25"/>
      <c r="BC2829" t="e">
        <v>#N/A</v>
      </c>
      <c r="BD2829" t="e">
        <f>IF(Z2829=BC2829,"OK")</f>
        <v>#N/A</v>
      </c>
      <c r="BN2829" s="183"/>
    </row>
    <row r="2830" spans="1:66" ht="25.5" x14ac:dyDescent="0.25">
      <c r="A2830" s="51"/>
      <c r="B2830" s="94">
        <v>2817</v>
      </c>
      <c r="C2830" s="43">
        <v>1237392</v>
      </c>
      <c r="D2830" s="37">
        <v>1018245</v>
      </c>
      <c r="E2830" s="26" t="s">
        <v>7130</v>
      </c>
      <c r="F2830" s="151" t="s">
        <v>652</v>
      </c>
      <c r="G2830" s="22" t="s">
        <v>7080</v>
      </c>
      <c r="H2830" s="46" t="s">
        <v>2635</v>
      </c>
      <c r="I2830" s="25">
        <f>IFERROR(MID($D2830,1,7)+0,"")</f>
        <v>1018245</v>
      </c>
      <c r="J2830" s="25" t="str">
        <f>IFERROR(MID($D2830,10,7)+0,"")</f>
        <v/>
      </c>
      <c r="K2830" s="25" t="str">
        <f>IFERROR(MID($D2830,19,7)+0,"")</f>
        <v/>
      </c>
      <c r="L2830" s="25" t="str">
        <f>IFERROR(MID($D2830,28,7)+0,"")</f>
        <v/>
      </c>
      <c r="M2830" s="25" t="str">
        <f>IF(IFERROR(MID($Q2830,1,7)+0,"")&lt;1130000,IF(INDEX(C:C,MATCH(LEFT(Q2830,7)+0,I:I,0))&lt;1130000,"",INDEX(C:C,MATCH(LEFT(Q2830,7)+0,I:I,0))),IFERROR(MID($Q2830,1,7)+0,""))</f>
        <v/>
      </c>
      <c r="N2830" s="25" t="str">
        <f>IF(IFERROR(MID($Q2830,10,7)+0,"")&lt;1130000,"",IFERROR(MID($Q2830,10,7)+0,""))</f>
        <v/>
      </c>
      <c r="O2830" s="25" t="str">
        <f>IF(IFERROR(MID($Q2830,19,7)+0,"")&lt;1130000,"",IFERROR(MID($Q2830,19,7)+0,""))</f>
        <v/>
      </c>
      <c r="P2830" s="25" t="str">
        <f>IF(M2830="","",IF(N2830="",M2830,M2830&amp;", "&amp;N2830))</f>
        <v/>
      </c>
      <c r="Q2830" s="23"/>
      <c r="R2830" s="23"/>
      <c r="S2830" s="35" t="s">
        <v>69</v>
      </c>
      <c r="T2830" s="34" t="s">
        <v>36</v>
      </c>
      <c r="U2830" s="185"/>
      <c r="V2830" s="188"/>
      <c r="W2830" s="189"/>
      <c r="X2830" s="31">
        <v>19467</v>
      </c>
      <c r="Y2830" s="90"/>
      <c r="Z2830" s="31">
        <f>IF(OR(S2830="VLD MLC components",S2830="VLD MLC pipes",S2830="VLD PEX components",S2830="VLD PEX pipes",S2830="VLD PHC components",S2830="VLD PHC pipes",S2830="Controls VLD"),"По запросу",X2830)</f>
        <v>19467</v>
      </c>
      <c r="AA2830" s="63"/>
      <c r="AB2830" s="23"/>
      <c r="AC2830" s="190"/>
      <c r="AD2830" s="25">
        <v>0.45</v>
      </c>
      <c r="AE2830" s="25">
        <v>5.8999999999999999E-3</v>
      </c>
      <c r="AF2830" s="25">
        <v>45</v>
      </c>
      <c r="AG2830" s="25"/>
      <c r="AH2830" s="25"/>
      <c r="AI2830" s="25"/>
      <c r="AJ2830" s="25"/>
      <c r="AK2830" s="22" t="s">
        <v>20</v>
      </c>
      <c r="AL2830" s="25"/>
      <c r="AM2830" s="25">
        <v>1</v>
      </c>
      <c r="AN2830" s="25">
        <v>220</v>
      </c>
      <c r="AO2830" s="25">
        <v>170</v>
      </c>
      <c r="AP2830" s="25">
        <v>180</v>
      </c>
      <c r="AQ2830" s="25">
        <v>0.55000000000000004</v>
      </c>
      <c r="AR2830" s="94">
        <v>6.8999999999999999E-3</v>
      </c>
      <c r="AS2830" s="157"/>
      <c r="AT2830" s="96"/>
      <c r="AU2830" s="92"/>
      <c r="AV2830" s="91"/>
      <c r="AW2830" s="92"/>
      <c r="AX2830" s="92"/>
      <c r="AY2830" s="91"/>
      <c r="AZ2830" s="23"/>
      <c r="BA2830" s="25"/>
      <c r="BC2830" t="e">
        <v>#N/A</v>
      </c>
      <c r="BD2830" t="e">
        <f>IF(Z2830=BC2830,"OK")</f>
        <v>#N/A</v>
      </c>
      <c r="BN2830" s="183"/>
    </row>
    <row r="2831" spans="1:66" ht="25.5" x14ac:dyDescent="0.25">
      <c r="A2831" s="51"/>
      <c r="B2831" s="94">
        <v>2818</v>
      </c>
      <c r="C2831" s="43">
        <v>1237396</v>
      </c>
      <c r="D2831" s="37">
        <v>1086838</v>
      </c>
      <c r="E2831" s="26" t="s">
        <v>7131</v>
      </c>
      <c r="F2831" s="218" t="s">
        <v>652</v>
      </c>
      <c r="G2831" s="22" t="s">
        <v>7080</v>
      </c>
      <c r="H2831" s="194" t="s">
        <v>2635</v>
      </c>
      <c r="I2831" s="25">
        <f>IFERROR(MID($D2831,1,7)+0,"")</f>
        <v>1086838</v>
      </c>
      <c r="J2831" s="25" t="str">
        <f>IFERROR(MID($D2831,10,7)+0,"")</f>
        <v/>
      </c>
      <c r="K2831" s="25" t="str">
        <f>IFERROR(MID($D2831,19,7)+0,"")</f>
        <v/>
      </c>
      <c r="L2831" s="25" t="str">
        <f>IFERROR(MID($D2831,28,7)+0,"")</f>
        <v/>
      </c>
      <c r="M2831" s="25" t="str">
        <f>IF(IFERROR(MID($Q2831,1,7)+0,"")&lt;1130000,IF(INDEX(C:C,MATCH(LEFT(Q2831,7)+0,I:I,0))&lt;1130000,"",INDEX(C:C,MATCH(LEFT(Q2831,7)+0,I:I,0))),IFERROR(MID($Q2831,1,7)+0,""))</f>
        <v/>
      </c>
      <c r="N2831" s="25" t="str">
        <f>IF(IFERROR(MID($Q2831,10,7)+0,"")&lt;1130000,"",IFERROR(MID($Q2831,10,7)+0,""))</f>
        <v/>
      </c>
      <c r="O2831" s="25" t="str">
        <f>IF(IFERROR(MID($Q2831,19,7)+0,"")&lt;1130000,"",IFERROR(MID($Q2831,19,7)+0,""))</f>
        <v/>
      </c>
      <c r="P2831" s="25" t="str">
        <f>IF(M2831="","",IF(N2831="",M2831,M2831&amp;", "&amp;N2831))</f>
        <v/>
      </c>
      <c r="Q2831" s="23"/>
      <c r="R2831" s="23"/>
      <c r="S2831" s="35" t="s">
        <v>69</v>
      </c>
      <c r="T2831" s="34" t="s">
        <v>36</v>
      </c>
      <c r="U2831" s="185"/>
      <c r="V2831" s="188"/>
      <c r="W2831" s="189"/>
      <c r="X2831" s="31">
        <v>19467</v>
      </c>
      <c r="Y2831" s="90"/>
      <c r="Z2831" s="31">
        <f>IF(OR(S2831="VLD MLC components",S2831="VLD MLC pipes",S2831="VLD PEX components",S2831="VLD PEX pipes",S2831="VLD PHC components",S2831="VLD PHC pipes",S2831="Controls VLD"),"По запросу",X2831)</f>
        <v>19467</v>
      </c>
      <c r="AA2831" s="63"/>
      <c r="AB2831" s="23"/>
      <c r="AC2831" s="190"/>
      <c r="AD2831" s="7">
        <v>0.47</v>
      </c>
      <c r="AE2831" s="7">
        <v>5.8999999999999999E-3</v>
      </c>
      <c r="AF2831" s="25">
        <v>25</v>
      </c>
      <c r="AG2831" s="7"/>
      <c r="AH2831" s="7"/>
      <c r="AI2831" s="7"/>
      <c r="AJ2831" s="25"/>
      <c r="AK2831" s="22" t="s">
        <v>20</v>
      </c>
      <c r="AL2831" s="25"/>
      <c r="AM2831" s="25">
        <v>1</v>
      </c>
      <c r="AN2831" s="7">
        <v>220</v>
      </c>
      <c r="AO2831" s="7">
        <v>170</v>
      </c>
      <c r="AP2831" s="7">
        <v>180</v>
      </c>
      <c r="AQ2831" s="7">
        <v>0.56999999999999995</v>
      </c>
      <c r="AR2831" s="7">
        <v>6.8999999999999999E-3</v>
      </c>
      <c r="AS2831" s="71"/>
      <c r="AU2831" s="206"/>
      <c r="AV2831" s="206"/>
      <c r="AW2831" s="206"/>
      <c r="AX2831" s="206"/>
      <c r="AY2831" s="206"/>
      <c r="BA2831" s="7"/>
      <c r="BC2831" t="e">
        <v>#N/A</v>
      </c>
      <c r="BD2831" t="e">
        <f>IF(Z2831=BC2831,"OK")</f>
        <v>#N/A</v>
      </c>
      <c r="BN2831" s="183"/>
    </row>
    <row r="2832" spans="1:66" ht="25.5" x14ac:dyDescent="0.25">
      <c r="A2832" s="51"/>
      <c r="B2832" s="94">
        <v>2819</v>
      </c>
      <c r="C2832" s="43">
        <v>1136670</v>
      </c>
      <c r="D2832" s="25">
        <v>1042310</v>
      </c>
      <c r="E2832" s="36" t="s">
        <v>2939</v>
      </c>
      <c r="F2832" s="151" t="s">
        <v>652</v>
      </c>
      <c r="G2832" s="28" t="s">
        <v>2182</v>
      </c>
      <c r="H2832" s="46" t="str">
        <f>IFERROR(IFERROR(IF(SEARCH("Usystems",$E2832)&gt;0,"Usystems"),IF(SEARCH("RIIFO",$E2832)&gt;0,"RIIFO","Uponor")),"Uponor")</f>
        <v>Usystems</v>
      </c>
      <c r="I2832" s="25">
        <f>IFERROR(MID($D2832,1,7)+0,"")</f>
        <v>1042310</v>
      </c>
      <c r="J2832" s="25" t="str">
        <f>IFERROR(MID($D2832,10,7)+0,"")</f>
        <v/>
      </c>
      <c r="K2832" s="25" t="str">
        <f>IFERROR(MID($D2832,19,7)+0,"")</f>
        <v/>
      </c>
      <c r="L2832" s="25" t="str">
        <f>IFERROR(MID($D2832,28,7)+0,"")</f>
        <v/>
      </c>
      <c r="M2832" s="25" t="str">
        <f>IF(IFERROR(MID($Q2832,1,7)+0,"")&lt;1130000,IF(INDEX(C:C,MATCH(LEFT(Q2832,7)+0,I:I,0))&lt;1130000,"",INDEX(C:C,MATCH(LEFT(Q2832,7)+0,I:I,0))),IFERROR(MID($Q2832,1,7)+0,""))</f>
        <v/>
      </c>
      <c r="N2832" s="25" t="str">
        <f>IF(IFERROR(MID($Q2832,10,7)+0,"")&lt;1130000,"",IFERROR(MID($Q2832,10,7)+0,""))</f>
        <v/>
      </c>
      <c r="O2832" s="25" t="str">
        <f>IF(IFERROR(MID($Q2832,19,7)+0,"")&lt;1130000,"",IFERROR(MID($Q2832,19,7)+0,""))</f>
        <v/>
      </c>
      <c r="P2832" s="25" t="str">
        <f>IF(M2832="","",IF(N2832="",M2832,M2832&amp;", "&amp;N2832))</f>
        <v/>
      </c>
      <c r="Q2832" s="37"/>
      <c r="R2832" s="37"/>
      <c r="S2832" s="35" t="s">
        <v>69</v>
      </c>
      <c r="T2832" s="25" t="s">
        <v>36</v>
      </c>
      <c r="U2832" s="185">
        <v>3900</v>
      </c>
      <c r="V2832" s="188">
        <v>4173</v>
      </c>
      <c r="W2832" s="189">
        <v>4173</v>
      </c>
      <c r="X2832" s="31">
        <v>4590</v>
      </c>
      <c r="Y2832" s="90">
        <f>IFERROR(ROUND(X2832/W2832-1,2),"")</f>
        <v>0.1</v>
      </c>
      <c r="Z2832" s="31">
        <f>IF(OR(S2832="VLD MLC components",S2832="VLD MLC pipes",S2832="VLD PEX components",S2832="VLD PEX pipes",S2832="VLD PHC components",S2832="VLD PHC pipes",S2832="Controls VLD"),"По запросу",X2832)</f>
        <v>4590</v>
      </c>
      <c r="AA2832" s="63">
        <f>ROUND(X2832/1.2,3)</f>
        <v>3825</v>
      </c>
      <c r="AB2832" s="23">
        <v>3477.5</v>
      </c>
      <c r="AC2832" s="190">
        <f>IFERROR(ROUND(AA2832/AB2832-1,2),"")</f>
        <v>0.1</v>
      </c>
      <c r="AD2832" s="25"/>
      <c r="AE2832" s="25">
        <v>2.3999999999999998E-3</v>
      </c>
      <c r="AF2832" s="25">
        <v>20</v>
      </c>
      <c r="AG2832" s="25">
        <v>10</v>
      </c>
      <c r="AH2832" s="25">
        <v>18</v>
      </c>
      <c r="AI2832" s="25">
        <v>29</v>
      </c>
      <c r="AJ2832" s="25" t="s">
        <v>20</v>
      </c>
      <c r="AK2832" s="22" t="s">
        <v>20</v>
      </c>
      <c r="AL2832" s="25" t="s">
        <v>20</v>
      </c>
      <c r="AM2832" s="25">
        <v>1</v>
      </c>
      <c r="AN2832" s="25">
        <v>60</v>
      </c>
      <c r="AO2832" s="25">
        <v>200</v>
      </c>
      <c r="AP2832" s="25">
        <v>200</v>
      </c>
      <c r="AQ2832" s="25">
        <v>0</v>
      </c>
      <c r="AR2832" s="25">
        <v>2.3999999999999998E-3</v>
      </c>
      <c r="AS2832" s="157">
        <v>9</v>
      </c>
      <c r="AT2832" s="93"/>
      <c r="AU2832" s="92" t="s">
        <v>2181</v>
      </c>
      <c r="AV2832" s="91" t="s">
        <v>152</v>
      </c>
      <c r="AW2832" s="92" t="s">
        <v>152</v>
      </c>
      <c r="AX2832" s="92" t="s">
        <v>152</v>
      </c>
      <c r="AY2832" s="91" t="s">
        <v>152</v>
      </c>
      <c r="AZ2832" s="23" t="s">
        <v>24</v>
      </c>
      <c r="BA2832" s="25" t="s">
        <v>2938</v>
      </c>
      <c r="BB2832" t="s">
        <v>25</v>
      </c>
      <c r="BC2832">
        <v>4590</v>
      </c>
      <c r="BD2832" t="str">
        <f>IF(Z2832=BC2832,"OK")</f>
        <v>OK</v>
      </c>
      <c r="BE2832" t="e">
        <v>#N/A</v>
      </c>
      <c r="BF2832" t="e">
        <v>#N/A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 t="str">
        <f>IF(ABS(AN2832*AO2832*AP2832/1000000000/AR2832-1)&lt;0.1,"OK","NO")</f>
        <v>OK</v>
      </c>
      <c r="BN2832" s="183"/>
    </row>
    <row r="2833" spans="1:66" ht="25.5" x14ac:dyDescent="0.25">
      <c r="A2833" s="51"/>
      <c r="B2833" s="94">
        <v>2820</v>
      </c>
      <c r="C2833" s="43">
        <v>1136671</v>
      </c>
      <c r="D2833" s="25">
        <v>1042312</v>
      </c>
      <c r="E2833" s="36" t="s">
        <v>2937</v>
      </c>
      <c r="F2833" s="151" t="s">
        <v>21</v>
      </c>
      <c r="G2833" s="28" t="s">
        <v>2182</v>
      </c>
      <c r="H2833" s="46" t="str">
        <f>IFERROR(IFERROR(IF(SEARCH("Usystems",$E2833)&gt;0,"Usystems"),IF(SEARCH("RIIFO",$E2833)&gt;0,"RIIFO","Uponor")),"Uponor")</f>
        <v>Usystems</v>
      </c>
      <c r="I2833" s="25">
        <f>IFERROR(MID($D2833,1,7)+0,"")</f>
        <v>1042312</v>
      </c>
      <c r="J2833" s="25" t="str">
        <f>IFERROR(MID($D2833,10,7)+0,"")</f>
        <v/>
      </c>
      <c r="K2833" s="25" t="str">
        <f>IFERROR(MID($D2833,19,7)+0,"")</f>
        <v/>
      </c>
      <c r="L2833" s="25" t="str">
        <f>IFERROR(MID($D2833,28,7)+0,"")</f>
        <v/>
      </c>
      <c r="M2833" s="25" t="str">
        <f>IF(IFERROR(MID($Q2833,1,7)+0,"")&lt;1130000,IF(INDEX(C:C,MATCH(LEFT(Q2833,7)+0,I:I,0))&lt;1130000,"",INDEX(C:C,MATCH(LEFT(Q2833,7)+0,I:I,0))),IFERROR(MID($Q2833,1,7)+0,""))</f>
        <v/>
      </c>
      <c r="N2833" s="25" t="str">
        <f>IF(IFERROR(MID($Q2833,10,7)+0,"")&lt;1130000,"",IFERROR(MID($Q2833,10,7)+0,""))</f>
        <v/>
      </c>
      <c r="O2833" s="25" t="str">
        <f>IF(IFERROR(MID($Q2833,19,7)+0,"")&lt;1130000,"",IFERROR(MID($Q2833,19,7)+0,""))</f>
        <v/>
      </c>
      <c r="P2833" s="25" t="str">
        <f>IF(M2833="","",IF(N2833="",M2833,M2833&amp;", "&amp;N2833))</f>
        <v/>
      </c>
      <c r="Q2833" s="37"/>
      <c r="R2833" s="37"/>
      <c r="S2833" s="35" t="s">
        <v>69</v>
      </c>
      <c r="T2833" s="25" t="s">
        <v>36</v>
      </c>
      <c r="U2833" s="185">
        <v>4400</v>
      </c>
      <c r="V2833" s="188">
        <v>4708</v>
      </c>
      <c r="W2833" s="189">
        <v>4708</v>
      </c>
      <c r="X2833" s="31">
        <v>5179</v>
      </c>
      <c r="Y2833" s="90">
        <f>IFERROR(ROUND(X2833/W2833-1,2),"")</f>
        <v>0.1</v>
      </c>
      <c r="Z2833" s="31">
        <f>IF(OR(S2833="VLD MLC components",S2833="VLD MLC pipes",S2833="VLD PEX components",S2833="VLD PEX pipes",S2833="VLD PHC components",S2833="VLD PHC pipes",S2833="Controls VLD"),"По запросу",X2833)</f>
        <v>5179</v>
      </c>
      <c r="AA2833" s="63">
        <f>ROUND(X2833/1.2,3)</f>
        <v>4315.8329999999996</v>
      </c>
      <c r="AB2833" s="23">
        <v>3923.3330000000001</v>
      </c>
      <c r="AC2833" s="190">
        <f>IFERROR(ROUND(AA2833/AB2833-1,2),"")</f>
        <v>0.1</v>
      </c>
      <c r="AD2833" s="25">
        <v>0.75</v>
      </c>
      <c r="AE2833" s="25">
        <v>8.0999999999999996E-4</v>
      </c>
      <c r="AF2833" s="25">
        <v>15</v>
      </c>
      <c r="AG2833" s="25">
        <v>15</v>
      </c>
      <c r="AH2833" s="25">
        <v>13</v>
      </c>
      <c r="AI2833" s="25">
        <v>6</v>
      </c>
      <c r="AJ2833" s="25" t="s">
        <v>20</v>
      </c>
      <c r="AK2833" s="22" t="s">
        <v>20</v>
      </c>
      <c r="AL2833" s="25" t="s">
        <v>20</v>
      </c>
      <c r="AM2833" s="25">
        <v>1</v>
      </c>
      <c r="AN2833" s="25">
        <v>150</v>
      </c>
      <c r="AO2833" s="25">
        <v>180</v>
      </c>
      <c r="AP2833" s="25">
        <v>30</v>
      </c>
      <c r="AQ2833" s="25">
        <v>0.75</v>
      </c>
      <c r="AR2833" s="25">
        <v>8.0999999999999996E-4</v>
      </c>
      <c r="AS2833" s="157">
        <v>1</v>
      </c>
      <c r="AT2833" s="93"/>
      <c r="AU2833" s="92" t="s">
        <v>2181</v>
      </c>
      <c r="AV2833" s="91" t="s">
        <v>152</v>
      </c>
      <c r="AW2833" s="92" t="s">
        <v>152</v>
      </c>
      <c r="AX2833" s="92" t="s">
        <v>152</v>
      </c>
      <c r="AY2833" s="91" t="s">
        <v>152</v>
      </c>
      <c r="AZ2833" s="23" t="s">
        <v>24</v>
      </c>
      <c r="BA2833" s="25" t="s">
        <v>2936</v>
      </c>
      <c r="BB2833" t="s">
        <v>25</v>
      </c>
      <c r="BC2833">
        <v>5179</v>
      </c>
      <c r="BD2833" t="str">
        <f>IF(Z2833=BC2833,"OK")</f>
        <v>OK</v>
      </c>
      <c r="BE2833">
        <v>0.25</v>
      </c>
      <c r="BF2833">
        <v>1.05E-4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 t="str">
        <f>IF(ABS(AN2833*AO2833*AP2833/1000000000/AR2833-1)&lt;0.1,"OK","NO")</f>
        <v>OK</v>
      </c>
      <c r="BN2833" s="183"/>
    </row>
    <row r="2834" spans="1:66" ht="25.5" x14ac:dyDescent="0.25">
      <c r="A2834" s="51"/>
      <c r="B2834" s="94">
        <v>2821</v>
      </c>
      <c r="C2834" s="43">
        <v>1136672</v>
      </c>
      <c r="D2834" s="25">
        <v>1042311</v>
      </c>
      <c r="E2834" s="36" t="s">
        <v>2935</v>
      </c>
      <c r="F2834" s="151"/>
      <c r="G2834" s="41" t="s">
        <v>2630</v>
      </c>
      <c r="H2834" s="46" t="str">
        <f>IFERROR(IFERROR(IF(SEARCH("Usystems",$E2834)&gt;0,"Usystems"),IF(SEARCH("RIIFO",$E2834)&gt;0,"RIIFO","Uponor")),"Uponor")</f>
        <v>Usystems</v>
      </c>
      <c r="I2834" s="25">
        <f>IFERROR(MID($D2834,1,7)+0,"")</f>
        <v>1042311</v>
      </c>
      <c r="J2834" s="25" t="str">
        <f>IFERROR(MID($D2834,10,7)+0,"")</f>
        <v/>
      </c>
      <c r="K2834" s="25" t="str">
        <f>IFERROR(MID($D2834,19,7)+0,"")</f>
        <v/>
      </c>
      <c r="L2834" s="25" t="str">
        <f>IFERROR(MID($D2834,28,7)+0,"")</f>
        <v/>
      </c>
      <c r="M2834" s="25" t="str">
        <f>IF(IFERROR(MID($Q2834,1,7)+0,"")&lt;1130000,IF(INDEX(C:C,MATCH(LEFT(Q2834,7)+0,I:I,0))&lt;1130000,"",INDEX(C:C,MATCH(LEFT(Q2834,7)+0,I:I,0))),IFERROR(MID($Q2834,1,7)+0,""))</f>
        <v/>
      </c>
      <c r="N2834" s="25" t="str">
        <f>IF(IFERROR(MID($Q2834,10,7)+0,"")&lt;1130000,"",IFERROR(MID($Q2834,10,7)+0,""))</f>
        <v/>
      </c>
      <c r="O2834" s="25" t="str">
        <f>IF(IFERROR(MID($Q2834,19,7)+0,"")&lt;1130000,"",IFERROR(MID($Q2834,19,7)+0,""))</f>
        <v/>
      </c>
      <c r="P2834" s="25" t="str">
        <f>IF(M2834="","",IF(N2834="",M2834,M2834&amp;", "&amp;N2834))</f>
        <v/>
      </c>
      <c r="Q2834" s="37"/>
      <c r="R2834" s="37"/>
      <c r="S2834" s="35" t="s">
        <v>69</v>
      </c>
      <c r="T2834" s="25" t="s">
        <v>36</v>
      </c>
      <c r="U2834" s="185" t="s">
        <v>22</v>
      </c>
      <c r="V2834" s="188" t="s">
        <v>22</v>
      </c>
      <c r="W2834" s="189" t="s">
        <v>22</v>
      </c>
      <c r="X2834" s="31" t="e">
        <v>#VALUE!</v>
      </c>
      <c r="Y2834" s="90" t="str">
        <f>IFERROR(ROUND(X2834/W2834-1,2),"")</f>
        <v/>
      </c>
      <c r="Z2834" s="31" t="e">
        <f>IF(OR(S2834="VLD MLC components",S2834="VLD MLC pipes",S2834="VLD PEX components",S2834="VLD PEX pipes",S2834="VLD PHC components",S2834="VLD PHC pipes",S2834="Controls VLD"),"По запросу",X2834)</f>
        <v>#VALUE!</v>
      </c>
      <c r="AA2834" s="63" t="e">
        <f>ROUND(X2834/1.2,3)</f>
        <v>#VALUE!</v>
      </c>
      <c r="AB2834" s="23">
        <v>0</v>
      </c>
      <c r="AC2834" s="190" t="str">
        <f>IFERROR(ROUND(AA2834/AB2834-1,2),"")</f>
        <v/>
      </c>
      <c r="AD2834" s="25"/>
      <c r="AE2834" s="25"/>
      <c r="AF2834" s="25">
        <v>0</v>
      </c>
      <c r="AG2834" s="25" t="s">
        <v>22</v>
      </c>
      <c r="AH2834" s="25">
        <v>0</v>
      </c>
      <c r="AI2834" s="25">
        <v>0</v>
      </c>
      <c r="AJ2834" s="25" t="s">
        <v>20</v>
      </c>
      <c r="AK2834" s="42" t="s">
        <v>19</v>
      </c>
      <c r="AL2834" s="25" t="s">
        <v>20</v>
      </c>
      <c r="AM2834" s="25">
        <v>1</v>
      </c>
      <c r="AN2834" s="25"/>
      <c r="AO2834" s="25"/>
      <c r="AP2834" s="25"/>
      <c r="AQ2834" s="25"/>
      <c r="AR2834" s="25"/>
      <c r="AS2834" s="157" t="s">
        <v>22</v>
      </c>
      <c r="AT2834" s="93"/>
      <c r="AU2834" s="92" t="s">
        <v>2181</v>
      </c>
      <c r="AV2834" s="91" t="s">
        <v>48</v>
      </c>
      <c r="AW2834" s="92" t="s">
        <v>48</v>
      </c>
      <c r="AX2834" s="92" t="s">
        <v>152</v>
      </c>
      <c r="AY2834" s="91" t="s">
        <v>48</v>
      </c>
      <c r="AZ2834" s="23" t="s">
        <v>24</v>
      </c>
      <c r="BA2834" s="25">
        <v>0</v>
      </c>
      <c r="BB2834" t="s">
        <v>25</v>
      </c>
      <c r="BC2834" t="e">
        <v>#N/A</v>
      </c>
      <c r="BD2834" t="e">
        <f>IF(Z2834=BC2834,"OK")</f>
        <v>#VALUE!</v>
      </c>
      <c r="BE2834" t="e">
        <v>#N/A</v>
      </c>
      <c r="BF2834" t="e">
        <v>#N/A</v>
      </c>
      <c r="BG2834">
        <v>0</v>
      </c>
      <c r="BH2834">
        <v>0</v>
      </c>
      <c r="BI2834">
        <v>0</v>
      </c>
      <c r="BJ2834">
        <v>0</v>
      </c>
      <c r="BK2834">
        <v>0</v>
      </c>
      <c r="BL2834" t="e">
        <f>IF(ABS(AN2834*AO2834*AP2834/1000000000/AR2834-1)&lt;0.1,"OK","NO")</f>
        <v>#DIV/0!</v>
      </c>
      <c r="BN2834" s="183"/>
    </row>
    <row r="2835" spans="1:66" ht="53.25" customHeight="1" x14ac:dyDescent="0.25">
      <c r="A2835" s="51"/>
      <c r="B2835" s="94">
        <v>2822</v>
      </c>
      <c r="C2835" s="43">
        <v>1136673</v>
      </c>
      <c r="D2835" s="37">
        <v>1060982</v>
      </c>
      <c r="E2835" s="26" t="s">
        <v>2934</v>
      </c>
      <c r="F2835" s="151" t="s">
        <v>652</v>
      </c>
      <c r="G2835" s="22" t="s">
        <v>2182</v>
      </c>
      <c r="H2835" s="46" t="s">
        <v>2635</v>
      </c>
      <c r="I2835" s="25">
        <f>IFERROR(MID($D2835,1,7)+0,"")</f>
        <v>1060982</v>
      </c>
      <c r="J2835" s="25" t="str">
        <f>IFERROR(MID($D2835,10,7)+0,"")</f>
        <v/>
      </c>
      <c r="K2835" s="25" t="str">
        <f>IFERROR(MID($D2835,19,7)+0,"")</f>
        <v/>
      </c>
      <c r="L2835" s="25" t="str">
        <f>IFERROR(MID($D2835,28,7)+0,"")</f>
        <v/>
      </c>
      <c r="M2835" s="25" t="str">
        <f>IF(IFERROR(MID($Q2835,1,7)+0,"")&lt;1130000,IF(INDEX(C:C,MATCH(LEFT(Q2835,7)+0,I:I,0))&lt;1130000,"",INDEX(C:C,MATCH(LEFT(Q2835,7)+0,I:I,0))),IFERROR(MID($Q2835,1,7)+0,""))</f>
        <v/>
      </c>
      <c r="N2835" s="25" t="str">
        <f>IF(IFERROR(MID($Q2835,10,7)+0,"")&lt;1130000,"",IFERROR(MID($Q2835,10,7)+0,""))</f>
        <v/>
      </c>
      <c r="O2835" s="25" t="str">
        <f>IF(IFERROR(MID($Q2835,19,7)+0,"")&lt;1130000,"",IFERROR(MID($Q2835,19,7)+0,""))</f>
        <v/>
      </c>
      <c r="P2835" s="25" t="str">
        <f>IF(M2835="","",IF(N2835="",M2835,M2835&amp;", "&amp;N2835))</f>
        <v/>
      </c>
      <c r="Q2835" s="23"/>
      <c r="R2835" s="23"/>
      <c r="S2835" s="35" t="s">
        <v>69</v>
      </c>
      <c r="T2835" s="34" t="s">
        <v>36</v>
      </c>
      <c r="U2835" s="185">
        <v>88122</v>
      </c>
      <c r="V2835" s="188">
        <v>75000</v>
      </c>
      <c r="W2835" s="189">
        <v>75000</v>
      </c>
      <c r="X2835" s="31">
        <v>82500</v>
      </c>
      <c r="Y2835" s="90">
        <f>IFERROR(ROUND(X2835/W2835-1,2),"")</f>
        <v>0.1</v>
      </c>
      <c r="Z2835" s="31">
        <f>IF(OR(S2835="VLD MLC components",S2835="VLD MLC pipes",S2835="VLD PEX components",S2835="VLD PEX pipes",S2835="VLD PHC components",S2835="VLD PHC pipes",S2835="Controls VLD"),"По запросу",X2835)</f>
        <v>82500</v>
      </c>
      <c r="AA2835" s="63">
        <f>ROUND(X2835/1.2,3)</f>
        <v>68750</v>
      </c>
      <c r="AB2835" s="23">
        <v>62500</v>
      </c>
      <c r="AC2835" s="190">
        <f>IFERROR(ROUND(AA2835/AB2835-1,2),"")</f>
        <v>0.1</v>
      </c>
      <c r="AD2835" s="25">
        <v>9</v>
      </c>
      <c r="AE2835" s="25">
        <v>0.16464000000000001</v>
      </c>
      <c r="AF2835" s="25">
        <v>61</v>
      </c>
      <c r="AG2835" s="25">
        <v>38</v>
      </c>
      <c r="AH2835" s="25">
        <v>48</v>
      </c>
      <c r="AI2835" s="25">
        <v>20</v>
      </c>
      <c r="AJ2835" s="22" t="s">
        <v>20</v>
      </c>
      <c r="AK2835" s="22" t="s">
        <v>20</v>
      </c>
      <c r="AL2835" s="25" t="s">
        <v>19</v>
      </c>
      <c r="AM2835" s="25">
        <v>1</v>
      </c>
      <c r="AN2835" s="25">
        <v>960</v>
      </c>
      <c r="AO2835" s="25">
        <v>700</v>
      </c>
      <c r="AP2835" s="25">
        <v>245</v>
      </c>
      <c r="AQ2835" s="25">
        <v>9</v>
      </c>
      <c r="AR2835" s="25">
        <v>0.16464000000000001</v>
      </c>
      <c r="AS2835" s="157">
        <v>19</v>
      </c>
      <c r="AT2835" s="96"/>
      <c r="AU2835" s="92" t="s">
        <v>2181</v>
      </c>
      <c r="AV2835" s="91" t="s">
        <v>152</v>
      </c>
      <c r="AW2835" s="92" t="s">
        <v>48</v>
      </c>
      <c r="AX2835" s="92" t="s">
        <v>48</v>
      </c>
      <c r="AY2835" s="91" t="s">
        <v>152</v>
      </c>
      <c r="AZ2835" s="23" t="s">
        <v>24</v>
      </c>
      <c r="BA2835" s="25" t="s">
        <v>2933</v>
      </c>
      <c r="BB2835" t="s">
        <v>25</v>
      </c>
      <c r="BC2835">
        <v>82500</v>
      </c>
      <c r="BD2835" t="str">
        <f>IF(Z2835=BC2835,"OK")</f>
        <v>OK</v>
      </c>
      <c r="BE2835">
        <v>9</v>
      </c>
      <c r="BF2835" t="e">
        <v>#N/A</v>
      </c>
      <c r="BG2835">
        <v>960</v>
      </c>
      <c r="BH2835">
        <v>700</v>
      </c>
      <c r="BI2835">
        <v>245</v>
      </c>
      <c r="BJ2835">
        <v>9</v>
      </c>
      <c r="BK2835">
        <v>0</v>
      </c>
      <c r="BL2835" t="str">
        <f>IF(ABS(AN2835*AO2835*AP2835/1000000000/AR2835-1)&lt;0.1,"OK","NO")</f>
        <v>OK</v>
      </c>
      <c r="BN2835" s="183"/>
    </row>
    <row r="2836" spans="1:66" ht="25.5" x14ac:dyDescent="0.25">
      <c r="A2836" s="51"/>
      <c r="B2836" s="94">
        <v>2823</v>
      </c>
      <c r="C2836" s="43">
        <v>1136674</v>
      </c>
      <c r="D2836" s="37">
        <v>1060985</v>
      </c>
      <c r="E2836" s="26" t="s">
        <v>2932</v>
      </c>
      <c r="F2836" s="151" t="s">
        <v>655</v>
      </c>
      <c r="G2836" s="22" t="s">
        <v>2182</v>
      </c>
      <c r="H2836" s="46" t="s">
        <v>2635</v>
      </c>
      <c r="I2836" s="25">
        <f>IFERROR(MID($D2836,1,7)+0,"")</f>
        <v>1060985</v>
      </c>
      <c r="J2836" s="25" t="str">
        <f>IFERROR(MID($D2836,10,7)+0,"")</f>
        <v/>
      </c>
      <c r="K2836" s="25" t="str">
        <f>IFERROR(MID($D2836,19,7)+0,"")</f>
        <v/>
      </c>
      <c r="L2836" s="25" t="str">
        <f>IFERROR(MID($D2836,28,7)+0,"")</f>
        <v/>
      </c>
      <c r="M2836" s="25" t="str">
        <f>IF(IFERROR(MID($Q2836,1,7)+0,"")&lt;1130000,IF(INDEX(C:C,MATCH(LEFT(Q2836,7)+0,I:I,0))&lt;1130000,"",INDEX(C:C,MATCH(LEFT(Q2836,7)+0,I:I,0))),IFERROR(MID($Q2836,1,7)+0,""))</f>
        <v/>
      </c>
      <c r="N2836" s="25" t="str">
        <f>IF(IFERROR(MID($Q2836,10,7)+0,"")&lt;1130000,"",IFERROR(MID($Q2836,10,7)+0,""))</f>
        <v/>
      </c>
      <c r="O2836" s="25" t="str">
        <f>IF(IFERROR(MID($Q2836,19,7)+0,"")&lt;1130000,"",IFERROR(MID($Q2836,19,7)+0,""))</f>
        <v/>
      </c>
      <c r="P2836" s="25" t="str">
        <f>IF(M2836="","",IF(N2836="",M2836,M2836&amp;", "&amp;N2836))</f>
        <v/>
      </c>
      <c r="Q2836" s="23"/>
      <c r="R2836" s="23"/>
      <c r="S2836" s="35" t="s">
        <v>69</v>
      </c>
      <c r="T2836" s="34" t="s">
        <v>36</v>
      </c>
      <c r="U2836" s="185" t="s">
        <v>22</v>
      </c>
      <c r="V2836" s="188">
        <v>59000</v>
      </c>
      <c r="W2836" s="189">
        <v>59000</v>
      </c>
      <c r="X2836" s="31">
        <v>64900</v>
      </c>
      <c r="Y2836" s="90">
        <f>IFERROR(ROUND(X2836/W2836-1,2),"")</f>
        <v>0.1</v>
      </c>
      <c r="Z2836" s="31">
        <f>IF(OR(S2836="VLD MLC components",S2836="VLD MLC pipes",S2836="VLD PEX components",S2836="VLD PEX pipes",S2836="VLD PHC components",S2836="VLD PHC pipes",S2836="Controls VLD"),"По запросу",X2836)</f>
        <v>64900</v>
      </c>
      <c r="AA2836" s="63">
        <f>ROUND(X2836/1.2,3)</f>
        <v>54083.332999999999</v>
      </c>
      <c r="AB2836" s="23">
        <v>49166.667000000001</v>
      </c>
      <c r="AC2836" s="190">
        <f>IFERROR(ROUND(AA2836/AB2836-1,2),"")</f>
        <v>0.1</v>
      </c>
      <c r="AD2836" s="25">
        <v>7</v>
      </c>
      <c r="AE2836" s="25">
        <v>0.30964049999999999</v>
      </c>
      <c r="AF2836" s="25">
        <v>31</v>
      </c>
      <c r="AG2836" s="25">
        <v>35</v>
      </c>
      <c r="AH2836" s="25">
        <v>52</v>
      </c>
      <c r="AI2836" s="25">
        <v>7</v>
      </c>
      <c r="AJ2836" s="22" t="s">
        <v>20</v>
      </c>
      <c r="AK2836" s="22" t="s">
        <v>20</v>
      </c>
      <c r="AL2836" s="25" t="s">
        <v>19</v>
      </c>
      <c r="AM2836" s="25">
        <v>1</v>
      </c>
      <c r="AN2836" s="25">
        <v>1170</v>
      </c>
      <c r="AO2836" s="25">
        <v>790</v>
      </c>
      <c r="AP2836" s="25">
        <v>335</v>
      </c>
      <c r="AQ2836" s="25">
        <v>7</v>
      </c>
      <c r="AR2836" s="25">
        <v>0.30964049999999999</v>
      </c>
      <c r="AS2836" s="157">
        <v>0</v>
      </c>
      <c r="AT2836" s="96"/>
      <c r="AU2836" s="92" t="s">
        <v>2181</v>
      </c>
      <c r="AV2836" s="91" t="s">
        <v>152</v>
      </c>
      <c r="AW2836" s="92" t="s">
        <v>48</v>
      </c>
      <c r="AX2836" s="92" t="s">
        <v>48</v>
      </c>
      <c r="AY2836" s="91" t="s">
        <v>152</v>
      </c>
      <c r="AZ2836" s="23" t="s">
        <v>24</v>
      </c>
      <c r="BA2836" s="25" t="s">
        <v>2930</v>
      </c>
      <c r="BB2836" t="s">
        <v>25</v>
      </c>
      <c r="BC2836">
        <v>64900</v>
      </c>
      <c r="BD2836" t="str">
        <f>IF(Z2836=BC2836,"OK")</f>
        <v>OK</v>
      </c>
      <c r="BE2836">
        <v>7</v>
      </c>
      <c r="BF2836" t="e">
        <v>#N/A</v>
      </c>
      <c r="BG2836">
        <v>1170</v>
      </c>
      <c r="BH2836">
        <v>790</v>
      </c>
      <c r="BI2836">
        <v>335</v>
      </c>
      <c r="BJ2836">
        <v>7</v>
      </c>
      <c r="BK2836">
        <v>0</v>
      </c>
      <c r="BL2836" t="str">
        <f>IF(ABS(AN2836*AO2836*AP2836/1000000000/AR2836-1)&lt;0.1,"OK","NO")</f>
        <v>OK</v>
      </c>
      <c r="BN2836" s="183"/>
    </row>
    <row r="2837" spans="1:66" ht="25.5" x14ac:dyDescent="0.25">
      <c r="A2837" s="51"/>
      <c r="B2837" s="94">
        <v>2824</v>
      </c>
      <c r="C2837" s="43">
        <v>1136675</v>
      </c>
      <c r="D2837" s="37">
        <v>1060984</v>
      </c>
      <c r="E2837" s="26" t="s">
        <v>2931</v>
      </c>
      <c r="F2837" s="151" t="s">
        <v>652</v>
      </c>
      <c r="G2837" s="22" t="s">
        <v>2182</v>
      </c>
      <c r="H2837" s="46" t="s">
        <v>2635</v>
      </c>
      <c r="I2837" s="25">
        <f>IFERROR(MID($D2837,1,7)+0,"")</f>
        <v>1060984</v>
      </c>
      <c r="J2837" s="25" t="str">
        <f>IFERROR(MID($D2837,10,7)+0,"")</f>
        <v/>
      </c>
      <c r="K2837" s="25" t="str">
        <f>IFERROR(MID($D2837,19,7)+0,"")</f>
        <v/>
      </c>
      <c r="L2837" s="25" t="str">
        <f>IFERROR(MID($D2837,28,7)+0,"")</f>
        <v/>
      </c>
      <c r="M2837" s="25" t="str">
        <f>IF(IFERROR(MID($Q2837,1,7)+0,"")&lt;1130000,IF(INDEX(C:C,MATCH(LEFT(Q2837,7)+0,I:I,0))&lt;1130000,"",INDEX(C:C,MATCH(LEFT(Q2837,7)+0,I:I,0))),IFERROR(MID($Q2837,1,7)+0,""))</f>
        <v/>
      </c>
      <c r="N2837" s="25" t="str">
        <f>IF(IFERROR(MID($Q2837,10,7)+0,"")&lt;1130000,"",IFERROR(MID($Q2837,10,7)+0,""))</f>
        <v/>
      </c>
      <c r="O2837" s="25" t="str">
        <f>IF(IFERROR(MID($Q2837,19,7)+0,"")&lt;1130000,"",IFERROR(MID($Q2837,19,7)+0,""))</f>
        <v/>
      </c>
      <c r="P2837" s="25" t="str">
        <f>IF(M2837="","",IF(N2837="",M2837,M2837&amp;", "&amp;N2837))</f>
        <v/>
      </c>
      <c r="Q2837" s="23"/>
      <c r="R2837" s="23"/>
      <c r="S2837" s="35" t="s">
        <v>69</v>
      </c>
      <c r="T2837" s="34" t="s">
        <v>36</v>
      </c>
      <c r="U2837" s="185" t="s">
        <v>22</v>
      </c>
      <c r="V2837" s="188">
        <v>59000</v>
      </c>
      <c r="W2837" s="189">
        <v>59000</v>
      </c>
      <c r="X2837" s="31">
        <v>64900</v>
      </c>
      <c r="Y2837" s="90">
        <f>IFERROR(ROUND(X2837/W2837-1,2),"")</f>
        <v>0.1</v>
      </c>
      <c r="Z2837" s="31">
        <f>IF(OR(S2837="VLD MLC components",S2837="VLD MLC pipes",S2837="VLD PEX components",S2837="VLD PEX pipes",S2837="VLD PHC components",S2837="VLD PHC pipes",S2837="Controls VLD"),"По запросу",X2837)</f>
        <v>64900</v>
      </c>
      <c r="AA2837" s="63">
        <f>ROUND(X2837/1.2,3)</f>
        <v>54083.332999999999</v>
      </c>
      <c r="AB2837" s="23">
        <v>49166.667000000001</v>
      </c>
      <c r="AC2837" s="190">
        <f>IFERROR(ROUND(AA2837/AB2837-1,2),"")</f>
        <v>0.1</v>
      </c>
      <c r="AD2837" s="25">
        <v>7</v>
      </c>
      <c r="AE2837" s="25">
        <v>0.16695360000000001</v>
      </c>
      <c r="AF2837" s="25">
        <v>24</v>
      </c>
      <c r="AG2837" s="25">
        <v>19</v>
      </c>
      <c r="AH2837" s="25">
        <v>42</v>
      </c>
      <c r="AI2837" s="25">
        <v>6</v>
      </c>
      <c r="AJ2837" s="22" t="s">
        <v>20</v>
      </c>
      <c r="AK2837" s="22" t="s">
        <v>20</v>
      </c>
      <c r="AL2837" s="25" t="s">
        <v>19</v>
      </c>
      <c r="AM2837" s="25">
        <v>1</v>
      </c>
      <c r="AN2837" s="25">
        <v>1020</v>
      </c>
      <c r="AO2837" s="25">
        <v>496</v>
      </c>
      <c r="AP2837" s="25">
        <v>330</v>
      </c>
      <c r="AQ2837" s="25">
        <v>7</v>
      </c>
      <c r="AR2837" s="25">
        <v>0.16695360000000001</v>
      </c>
      <c r="AS2837" s="157">
        <v>5</v>
      </c>
      <c r="AT2837" s="96"/>
      <c r="AU2837" s="92" t="s">
        <v>2181</v>
      </c>
      <c r="AV2837" s="91" t="s">
        <v>152</v>
      </c>
      <c r="AW2837" s="92" t="s">
        <v>48</v>
      </c>
      <c r="AX2837" s="92" t="s">
        <v>48</v>
      </c>
      <c r="AY2837" s="91" t="s">
        <v>152</v>
      </c>
      <c r="AZ2837" s="23" t="s">
        <v>24</v>
      </c>
      <c r="BA2837" s="25" t="s">
        <v>2930</v>
      </c>
      <c r="BB2837" t="s">
        <v>25</v>
      </c>
      <c r="BC2837">
        <v>64900</v>
      </c>
      <c r="BD2837" t="str">
        <f>IF(Z2837=BC2837,"OK")</f>
        <v>OK</v>
      </c>
      <c r="BE2837">
        <v>7</v>
      </c>
      <c r="BF2837" t="e">
        <v>#N/A</v>
      </c>
      <c r="BG2837">
        <v>1020</v>
      </c>
      <c r="BH2837">
        <v>496</v>
      </c>
      <c r="BI2837">
        <v>330</v>
      </c>
      <c r="BJ2837">
        <v>7</v>
      </c>
      <c r="BK2837">
        <v>0</v>
      </c>
      <c r="BL2837" t="str">
        <f>IF(ABS(AN2837*AO2837*AP2837/1000000000/AR2837-1)&lt;0.1,"OK","NO")</f>
        <v>OK</v>
      </c>
      <c r="BN2837" s="183"/>
    </row>
    <row r="2838" spans="1:66" ht="25.5" x14ac:dyDescent="0.25">
      <c r="A2838" s="51"/>
      <c r="B2838" s="94">
        <v>2825</v>
      </c>
      <c r="C2838" s="43">
        <v>1136988</v>
      </c>
      <c r="D2838" s="37">
        <v>1018269</v>
      </c>
      <c r="E2838" s="26" t="s">
        <v>2929</v>
      </c>
      <c r="F2838" s="151" t="s">
        <v>652</v>
      </c>
      <c r="G2838" s="22" t="s">
        <v>2182</v>
      </c>
      <c r="H2838" s="46" t="s">
        <v>2635</v>
      </c>
      <c r="I2838" s="25">
        <f>IFERROR(MID($D2838,1,7)+0,"")</f>
        <v>1018269</v>
      </c>
      <c r="J2838" s="25" t="str">
        <f>IFERROR(MID($D2838,10,7)+0,"")</f>
        <v/>
      </c>
      <c r="K2838" s="25" t="str">
        <f>IFERROR(MID($D2838,19,7)+0,"")</f>
        <v/>
      </c>
      <c r="L2838" s="25" t="str">
        <f>IFERROR(MID($D2838,28,7)+0,"")</f>
        <v/>
      </c>
      <c r="M2838" s="25" t="str">
        <f>IF(IFERROR(MID($Q2838,1,7)+0,"")&lt;1130000,IF(INDEX(C:C,MATCH(LEFT(Q2838,7)+0,I:I,0))&lt;1130000,"",INDEX(C:C,MATCH(LEFT(Q2838,7)+0,I:I,0))),IFERROR(MID($Q2838,1,7)+0,""))</f>
        <v/>
      </c>
      <c r="N2838" s="25" t="str">
        <f>IF(IFERROR(MID($Q2838,10,7)+0,"")&lt;1130000,"",IFERROR(MID($Q2838,10,7)+0,""))</f>
        <v/>
      </c>
      <c r="O2838" s="25" t="str">
        <f>IF(IFERROR(MID($Q2838,19,7)+0,"")&lt;1130000,"",IFERROR(MID($Q2838,19,7)+0,""))</f>
        <v/>
      </c>
      <c r="P2838" s="25" t="str">
        <f>IF(M2838="","",IF(N2838="",M2838,M2838&amp;", "&amp;N2838))</f>
        <v/>
      </c>
      <c r="Q2838" s="23"/>
      <c r="R2838" s="23"/>
      <c r="S2838" s="35" t="s">
        <v>69</v>
      </c>
      <c r="T2838" s="34" t="s">
        <v>36</v>
      </c>
      <c r="U2838" s="185">
        <v>9400</v>
      </c>
      <c r="V2838" s="188">
        <v>10058</v>
      </c>
      <c r="W2838" s="189">
        <v>10058</v>
      </c>
      <c r="X2838" s="31">
        <v>11064</v>
      </c>
      <c r="Y2838" s="90">
        <f>IFERROR(ROUND(X2838/W2838-1,2),"")</f>
        <v>0.1</v>
      </c>
      <c r="Z2838" s="31">
        <f>IF(OR(S2838="VLD MLC components",S2838="VLD MLC pipes",S2838="VLD PEX components",S2838="VLD PEX pipes",S2838="VLD PHC components",S2838="VLD PHC pipes",S2838="Controls VLD"),"По запросу",X2838)</f>
        <v>11064</v>
      </c>
      <c r="AA2838" s="63">
        <f>ROUND(X2838/1.2,3)</f>
        <v>9220</v>
      </c>
      <c r="AB2838" s="23">
        <v>8381.6669999999995</v>
      </c>
      <c r="AC2838" s="190">
        <f>IFERROR(ROUND(AA2838/AB2838-1,2),"")</f>
        <v>0.1</v>
      </c>
      <c r="AD2838" s="25">
        <v>1.2470000000000001</v>
      </c>
      <c r="AE2838" s="25">
        <v>1.7018999999999999E-2</v>
      </c>
      <c r="AF2838" s="25">
        <v>33</v>
      </c>
      <c r="AG2838" s="25">
        <v>10</v>
      </c>
      <c r="AH2838" s="25">
        <v>24</v>
      </c>
      <c r="AI2838" s="25">
        <v>11</v>
      </c>
      <c r="AJ2838" s="25"/>
      <c r="AK2838" s="22" t="s">
        <v>20</v>
      </c>
      <c r="AL2838" s="25"/>
      <c r="AM2838" s="25">
        <v>1</v>
      </c>
      <c r="AN2838" s="25">
        <v>550</v>
      </c>
      <c r="AO2838" s="25">
        <v>203</v>
      </c>
      <c r="AP2838" s="25">
        <v>203</v>
      </c>
      <c r="AQ2838" s="25">
        <v>1.2470000000000001</v>
      </c>
      <c r="AR2838" s="94">
        <v>2.266495E-2</v>
      </c>
      <c r="AS2838" s="157">
        <v>5</v>
      </c>
      <c r="AT2838" s="96"/>
      <c r="AU2838" s="92"/>
      <c r="AV2838" s="91" t="s">
        <v>152</v>
      </c>
      <c r="AW2838" s="92"/>
      <c r="AX2838" s="92"/>
      <c r="AY2838" s="91" t="s">
        <v>152</v>
      </c>
      <c r="AZ2838" s="23" t="s">
        <v>24</v>
      </c>
      <c r="BA2838" s="25" t="s">
        <v>2928</v>
      </c>
      <c r="BB2838" t="s">
        <v>25</v>
      </c>
      <c r="BC2838">
        <v>11064</v>
      </c>
      <c r="BD2838" t="str">
        <f>IF(Z2838=BC2838,"OK")</f>
        <v>OK</v>
      </c>
      <c r="BE2838" t="e">
        <v>#N/A</v>
      </c>
      <c r="BF2838" t="e">
        <v>#N/A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 t="str">
        <f>IF(ABS(AN2838*AO2838*AP2838/1000000000/AR2838-1)&lt;0.1,"OK","NO")</f>
        <v>OK</v>
      </c>
      <c r="BN2838" s="183"/>
    </row>
    <row r="2839" spans="1:66" ht="25.5" x14ac:dyDescent="0.25">
      <c r="A2839" s="51"/>
      <c r="B2839" s="94">
        <v>2826</v>
      </c>
      <c r="C2839" s="43">
        <v>1136989</v>
      </c>
      <c r="D2839" s="37">
        <v>1018268</v>
      </c>
      <c r="E2839" s="26" t="s">
        <v>2927</v>
      </c>
      <c r="F2839" s="151" t="s">
        <v>655</v>
      </c>
      <c r="G2839" s="22" t="s">
        <v>2182</v>
      </c>
      <c r="H2839" s="46" t="s">
        <v>2635</v>
      </c>
      <c r="I2839" s="25">
        <f>IFERROR(MID($D2839,1,7)+0,"")</f>
        <v>1018268</v>
      </c>
      <c r="J2839" s="25" t="str">
        <f>IFERROR(MID($D2839,10,7)+0,"")</f>
        <v/>
      </c>
      <c r="K2839" s="25" t="str">
        <f>IFERROR(MID($D2839,19,7)+0,"")</f>
        <v/>
      </c>
      <c r="L2839" s="25" t="str">
        <f>IFERROR(MID($D2839,28,7)+0,"")</f>
        <v/>
      </c>
      <c r="M2839" s="25" t="str">
        <f>IF(IFERROR(MID($Q2839,1,7)+0,"")&lt;1130000,IF(INDEX(C:C,MATCH(LEFT(Q2839,7)+0,I:I,0))&lt;1130000,"",INDEX(C:C,MATCH(LEFT(Q2839,7)+0,I:I,0))),IFERROR(MID($Q2839,1,7)+0,""))</f>
        <v/>
      </c>
      <c r="N2839" s="25" t="str">
        <f>IF(IFERROR(MID($Q2839,10,7)+0,"")&lt;1130000,"",IFERROR(MID($Q2839,10,7)+0,""))</f>
        <v/>
      </c>
      <c r="O2839" s="25" t="str">
        <f>IF(IFERROR(MID($Q2839,19,7)+0,"")&lt;1130000,"",IFERROR(MID($Q2839,19,7)+0,""))</f>
        <v/>
      </c>
      <c r="P2839" s="25" t="str">
        <f>IF(M2839="","",IF(N2839="",M2839,M2839&amp;", "&amp;N2839))</f>
        <v/>
      </c>
      <c r="Q2839" s="23"/>
      <c r="R2839" s="23"/>
      <c r="S2839" s="35" t="s">
        <v>69</v>
      </c>
      <c r="T2839" s="34" t="s">
        <v>36</v>
      </c>
      <c r="U2839" s="185">
        <v>11900</v>
      </c>
      <c r="V2839" s="188">
        <v>12733</v>
      </c>
      <c r="W2839" s="189">
        <v>12733</v>
      </c>
      <c r="X2839" s="31">
        <v>14006</v>
      </c>
      <c r="Y2839" s="90">
        <f>IFERROR(ROUND(X2839/W2839-1,2),"")</f>
        <v>0.1</v>
      </c>
      <c r="Z2839" s="31">
        <f>IF(OR(S2839="VLD MLC components",S2839="VLD MLC pipes",S2839="VLD PEX components",S2839="VLD PEX pipes",S2839="VLD PHC components",S2839="VLD PHC pipes",S2839="Controls VLD"),"По запросу",X2839)</f>
        <v>14006</v>
      </c>
      <c r="AA2839" s="63">
        <f>ROUND(X2839/1.2,3)</f>
        <v>11671.666999999999</v>
      </c>
      <c r="AB2839" s="23">
        <v>10610.833000000001</v>
      </c>
      <c r="AC2839" s="190">
        <f>IFERROR(ROUND(AA2839/AB2839-1,2),"")</f>
        <v>0.1</v>
      </c>
      <c r="AD2839" s="25">
        <v>1.665</v>
      </c>
      <c r="AE2839" s="25">
        <v>2.5000000000000001E-2</v>
      </c>
      <c r="AF2839" s="25">
        <v>23</v>
      </c>
      <c r="AG2839" s="25">
        <v>27</v>
      </c>
      <c r="AH2839" s="25">
        <v>37</v>
      </c>
      <c r="AI2839" s="25">
        <v>0</v>
      </c>
      <c r="AJ2839" s="25"/>
      <c r="AK2839" s="22" t="s">
        <v>20</v>
      </c>
      <c r="AL2839" s="25"/>
      <c r="AM2839" s="25">
        <v>1</v>
      </c>
      <c r="AN2839" s="25">
        <v>550</v>
      </c>
      <c r="AO2839" s="25">
        <v>250</v>
      </c>
      <c r="AP2839" s="25">
        <v>400</v>
      </c>
      <c r="AQ2839" s="25">
        <v>1.665</v>
      </c>
      <c r="AR2839" s="25">
        <v>5.5E-2</v>
      </c>
      <c r="AS2839" s="157">
        <v>27</v>
      </c>
      <c r="AT2839" s="96"/>
      <c r="AU2839" s="92"/>
      <c r="AV2839" s="91" t="s">
        <v>152</v>
      </c>
      <c r="AW2839" s="92"/>
      <c r="AX2839" s="92"/>
      <c r="AY2839" s="91" t="s">
        <v>152</v>
      </c>
      <c r="AZ2839" s="23" t="s">
        <v>24</v>
      </c>
      <c r="BA2839" s="25" t="s">
        <v>2926</v>
      </c>
      <c r="BB2839" t="s">
        <v>25</v>
      </c>
      <c r="BC2839">
        <v>14006</v>
      </c>
      <c r="BD2839" t="str">
        <f>IF(Z2839=BC2839,"OK")</f>
        <v>OK</v>
      </c>
      <c r="BE2839" t="e">
        <v>#N/A</v>
      </c>
      <c r="BF2839" t="e">
        <v>#N/A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 t="str">
        <f>IF(ABS(AN2839*AO2839*AP2839/1000000000/AR2839-1)&lt;0.1,"OK","NO")</f>
        <v>OK</v>
      </c>
      <c r="BN2839" s="183"/>
    </row>
    <row r="2840" spans="1:66" ht="25.5" x14ac:dyDescent="0.25">
      <c r="A2840" s="51"/>
      <c r="B2840" s="94">
        <v>2827</v>
      </c>
      <c r="C2840" s="43">
        <v>1120124</v>
      </c>
      <c r="D2840" s="53">
        <v>1048697</v>
      </c>
      <c r="E2840" s="36" t="s">
        <v>68</v>
      </c>
      <c r="F2840" s="151" t="s">
        <v>652</v>
      </c>
      <c r="G2840" s="41" t="s">
        <v>585</v>
      </c>
      <c r="H2840" s="46" t="str">
        <f>IFERROR(IFERROR(IF(SEARCH("Usystems",$E2840)&gt;0,"Usystems"),IF(SEARCH("RIIFO",$E2840)&gt;0,"RIIFO","Uponor")),"Uponor")</f>
        <v>Uponor</v>
      </c>
      <c r="I2840" s="25">
        <f>IFERROR(MID($D2840,1,7)+0,"")</f>
        <v>1048697</v>
      </c>
      <c r="J2840" s="25" t="str">
        <f>IFERROR(MID($D2840,10,7)+0,"")</f>
        <v/>
      </c>
      <c r="K2840" s="25" t="str">
        <f>IFERROR(MID($D2840,19,7)+0,"")</f>
        <v/>
      </c>
      <c r="L2840" s="25" t="str">
        <f>IFERROR(MID($D2840,28,7)+0,"")</f>
        <v/>
      </c>
      <c r="M2840" s="25" t="str">
        <f>IF(IFERROR(MID($Q2840,1,7)+0,"")&lt;1130000,IF(INDEX(C:C,MATCH(LEFT(Q2840,7)+0,I:I,0))&lt;1130000,"",INDEX(C:C,MATCH(LEFT(Q2840,7)+0,I:I,0))),IFERROR(MID($Q2840,1,7)+0,""))</f>
        <v/>
      </c>
      <c r="N2840" s="25" t="str">
        <f>IF(IFERROR(MID($Q2840,10,7)+0,"")&lt;1130000,"",IFERROR(MID($Q2840,10,7)+0,""))</f>
        <v/>
      </c>
      <c r="O2840" s="25" t="str">
        <f>IF(IFERROR(MID($Q2840,19,7)+0,"")&lt;1130000,"",IFERROR(MID($Q2840,19,7)+0,""))</f>
        <v/>
      </c>
      <c r="P2840" s="25" t="str">
        <f>IF(M2840="","",IF(N2840="",M2840,M2840&amp;", "&amp;N2840))</f>
        <v/>
      </c>
      <c r="Q2840" s="37"/>
      <c r="R2840" s="37"/>
      <c r="S2840" s="35" t="s">
        <v>69</v>
      </c>
      <c r="T2840" s="25" t="s">
        <v>36</v>
      </c>
      <c r="U2840" s="185">
        <v>53840</v>
      </c>
      <c r="V2840" s="188">
        <v>53840</v>
      </c>
      <c r="W2840" s="189">
        <v>53840</v>
      </c>
      <c r="X2840" s="31">
        <v>53840</v>
      </c>
      <c r="Y2840" s="90">
        <f>IFERROR(ROUND(X2840/W2840-1,2),"")</f>
        <v>0</v>
      </c>
      <c r="Z2840" s="31">
        <f>IF(OR(S2840="VLD MLC components",S2840="VLD MLC pipes",S2840="VLD PEX components",S2840="VLD PEX pipes",S2840="VLD PHC components",S2840="VLD PHC pipes",S2840="Controls VLD"),"По запросу",X2840)</f>
        <v>53840</v>
      </c>
      <c r="AA2840" s="63">
        <f>ROUND(X2840/1.2,3)</f>
        <v>44866.667000000001</v>
      </c>
      <c r="AB2840" s="23">
        <v>44866.667000000001</v>
      </c>
      <c r="AC2840" s="190">
        <f>IFERROR(ROUND(AA2840/AB2840-1,2),"")</f>
        <v>0</v>
      </c>
      <c r="AD2840" s="25">
        <v>0.85899999999999999</v>
      </c>
      <c r="AE2840" s="25">
        <v>7.0000000000000001E-3</v>
      </c>
      <c r="AF2840" s="25">
        <v>0</v>
      </c>
      <c r="AG2840" s="25" t="s">
        <v>22</v>
      </c>
      <c r="AH2840" s="25">
        <v>0</v>
      </c>
      <c r="AI2840" s="25">
        <v>0</v>
      </c>
      <c r="AJ2840" s="25" t="s">
        <v>20</v>
      </c>
      <c r="AK2840" s="42" t="s">
        <v>19</v>
      </c>
      <c r="AL2840" s="25" t="s">
        <v>20</v>
      </c>
      <c r="AM2840" s="25">
        <v>1</v>
      </c>
      <c r="AN2840" s="25">
        <v>290</v>
      </c>
      <c r="AO2840" s="25">
        <v>190</v>
      </c>
      <c r="AP2840" s="25">
        <v>145</v>
      </c>
      <c r="AQ2840" s="25">
        <v>0.85899999999999999</v>
      </c>
      <c r="AR2840" s="25">
        <v>7.9895000000000001E-3</v>
      </c>
      <c r="AS2840" s="157">
        <v>1</v>
      </c>
      <c r="AT2840" s="93">
        <v>44424</v>
      </c>
      <c r="AU2840" s="92" t="s">
        <v>22</v>
      </c>
      <c r="AV2840" s="91" t="s">
        <v>152</v>
      </c>
      <c r="AW2840" s="92" t="s">
        <v>152</v>
      </c>
      <c r="AX2840" s="92" t="s">
        <v>48</v>
      </c>
      <c r="AY2840" s="91" t="s">
        <v>152</v>
      </c>
      <c r="AZ2840" s="23"/>
      <c r="BA2840" s="25" t="s">
        <v>2925</v>
      </c>
      <c r="BB2840" t="s">
        <v>25</v>
      </c>
      <c r="BC2840" t="e">
        <v>#N/A</v>
      </c>
      <c r="BD2840" t="e">
        <f>IF(Z2840=BC2840,"OK")</f>
        <v>#N/A</v>
      </c>
      <c r="BE2840">
        <v>0.85899999999999999</v>
      </c>
      <c r="BF2840">
        <v>7.0000000000000001E-3</v>
      </c>
      <c r="BG2840">
        <v>290</v>
      </c>
      <c r="BH2840">
        <v>190</v>
      </c>
      <c r="BI2840">
        <v>145</v>
      </c>
      <c r="BJ2840">
        <v>0.85899999999999999</v>
      </c>
      <c r="BK2840">
        <v>7.9895000000000001E-3</v>
      </c>
      <c r="BN2840" s="183"/>
    </row>
    <row r="2841" spans="1:66" ht="25.5" x14ac:dyDescent="0.25">
      <c r="A2841" s="51"/>
      <c r="B2841" s="94">
        <v>2828</v>
      </c>
      <c r="C2841" s="43">
        <v>1120125</v>
      </c>
      <c r="D2841" s="53">
        <v>1048698</v>
      </c>
      <c r="E2841" s="36" t="s">
        <v>199</v>
      </c>
      <c r="F2841" s="151" t="s">
        <v>21</v>
      </c>
      <c r="G2841" s="129"/>
      <c r="H2841" s="46" t="str">
        <f>IFERROR(IFERROR(IF(SEARCH("Usystems",$E2841)&gt;0,"Usystems"),IF(SEARCH("RIIFO",$E2841)&gt;0,"RIIFO","Uponor")),"Uponor")</f>
        <v>Uponor</v>
      </c>
      <c r="I2841" s="25">
        <f>IFERROR(MID($D2841,1,7)+0,"")</f>
        <v>1048698</v>
      </c>
      <c r="J2841" s="25" t="str">
        <f>IFERROR(MID($D2841,10,7)+0,"")</f>
        <v/>
      </c>
      <c r="K2841" s="25" t="str">
        <f>IFERROR(MID($D2841,19,7)+0,"")</f>
        <v/>
      </c>
      <c r="L2841" s="25" t="str">
        <f>IFERROR(MID($D2841,28,7)+0,"")</f>
        <v/>
      </c>
      <c r="M2841" s="25" t="str">
        <f>IF(IFERROR(MID($Q2841,1,7)+0,"")&lt;1130000,IF(INDEX(C:C,MATCH(LEFT(Q2841,7)+0,I:I,0))&lt;1130000,"",INDEX(C:C,MATCH(LEFT(Q2841,7)+0,I:I,0))),IFERROR(MID($Q2841,1,7)+0,""))</f>
        <v/>
      </c>
      <c r="N2841" s="25" t="str">
        <f>IF(IFERROR(MID($Q2841,10,7)+0,"")&lt;1130000,"",IFERROR(MID($Q2841,10,7)+0,""))</f>
        <v/>
      </c>
      <c r="O2841" s="25" t="str">
        <f>IF(IFERROR(MID($Q2841,19,7)+0,"")&lt;1130000,"",IFERROR(MID($Q2841,19,7)+0,""))</f>
        <v/>
      </c>
      <c r="P2841" s="25" t="str">
        <f>IF(M2841="","",IF(N2841="",M2841,M2841&amp;", "&amp;N2841))</f>
        <v/>
      </c>
      <c r="Q2841" s="37"/>
      <c r="R2841" s="37"/>
      <c r="S2841" s="35" t="s">
        <v>69</v>
      </c>
      <c r="T2841" s="25" t="s">
        <v>36</v>
      </c>
      <c r="U2841" s="185">
        <v>60949</v>
      </c>
      <c r="V2841" s="188">
        <v>60949</v>
      </c>
      <c r="W2841" s="189">
        <v>60949</v>
      </c>
      <c r="X2841" s="31">
        <v>60949</v>
      </c>
      <c r="Y2841" s="90">
        <f>IFERROR(ROUND(X2841/W2841-1,2),"")</f>
        <v>0</v>
      </c>
      <c r="Z2841" s="31">
        <f>IF(OR(S2841="VLD MLC components",S2841="VLD MLC pipes",S2841="VLD PEX components",S2841="VLD PEX pipes",S2841="VLD PHC components",S2841="VLD PHC pipes",S2841="Controls VLD"),"По запросу",X2841)</f>
        <v>60949</v>
      </c>
      <c r="AA2841" s="63">
        <f>ROUND(X2841/1.2,3)</f>
        <v>50790.832999999999</v>
      </c>
      <c r="AB2841" s="23">
        <v>50790.832999999999</v>
      </c>
      <c r="AC2841" s="190">
        <f>IFERROR(ROUND(AA2841/AB2841-1,2),"")</f>
        <v>0</v>
      </c>
      <c r="AD2841" s="25">
        <v>1.0900000000000001</v>
      </c>
      <c r="AE2841" s="25">
        <v>7.0000000000000001E-3</v>
      </c>
      <c r="AF2841" s="25">
        <v>0</v>
      </c>
      <c r="AG2841" s="25" t="s">
        <v>22</v>
      </c>
      <c r="AH2841" s="25">
        <v>0</v>
      </c>
      <c r="AI2841" s="25">
        <v>0</v>
      </c>
      <c r="AJ2841" s="25" t="s">
        <v>20</v>
      </c>
      <c r="AK2841" s="42" t="s">
        <v>19</v>
      </c>
      <c r="AL2841" s="25" t="s">
        <v>20</v>
      </c>
      <c r="AM2841" s="25">
        <v>1</v>
      </c>
      <c r="AN2841" s="25">
        <v>290</v>
      </c>
      <c r="AO2841" s="25">
        <v>190</v>
      </c>
      <c r="AP2841" s="25">
        <v>145</v>
      </c>
      <c r="AQ2841" s="25">
        <v>1.0900000000000001</v>
      </c>
      <c r="AR2841" s="25">
        <v>7.9895000000000001E-3</v>
      </c>
      <c r="AS2841" s="157" t="s">
        <v>22</v>
      </c>
      <c r="AT2841" s="93">
        <v>44424</v>
      </c>
      <c r="AU2841" s="92" t="s">
        <v>22</v>
      </c>
      <c r="AV2841" s="91" t="s">
        <v>48</v>
      </c>
      <c r="AW2841" s="92" t="s">
        <v>48</v>
      </c>
      <c r="AX2841" s="92" t="s">
        <v>48</v>
      </c>
      <c r="AY2841" s="91" t="s">
        <v>152</v>
      </c>
      <c r="AZ2841" s="23"/>
      <c r="BA2841" s="25">
        <v>0</v>
      </c>
      <c r="BB2841" t="s">
        <v>48</v>
      </c>
      <c r="BC2841" t="e">
        <v>#N/A</v>
      </c>
      <c r="BD2841" t="e">
        <f>IF(Z2841=BC2841,"OK")</f>
        <v>#N/A</v>
      </c>
      <c r="BE2841">
        <v>1.0900000000000001</v>
      </c>
      <c r="BF2841">
        <v>7.0000000000000001E-3</v>
      </c>
      <c r="BG2841">
        <v>290</v>
      </c>
      <c r="BH2841">
        <v>190</v>
      </c>
      <c r="BI2841">
        <v>145</v>
      </c>
      <c r="BJ2841">
        <v>1.0900000000000001</v>
      </c>
      <c r="BK2841">
        <v>7.9895000000000001E-3</v>
      </c>
      <c r="BN2841" s="183"/>
    </row>
    <row r="2842" spans="1:66" ht="25.5" x14ac:dyDescent="0.25">
      <c r="A2842" s="51"/>
      <c r="B2842" s="94">
        <v>2829</v>
      </c>
      <c r="C2842" s="43">
        <v>1120126</v>
      </c>
      <c r="D2842" s="53">
        <v>1048699</v>
      </c>
      <c r="E2842" s="36" t="s">
        <v>70</v>
      </c>
      <c r="F2842" s="151" t="s">
        <v>652</v>
      </c>
      <c r="G2842" s="41" t="s">
        <v>585</v>
      </c>
      <c r="H2842" s="46" t="str">
        <f>IFERROR(IFERROR(IF(SEARCH("Usystems",$E2842)&gt;0,"Usystems"),IF(SEARCH("RIIFO",$E2842)&gt;0,"RIIFO","Uponor")),"Uponor")</f>
        <v>Uponor</v>
      </c>
      <c r="I2842" s="25">
        <f>IFERROR(MID($D2842,1,7)+0,"")</f>
        <v>1048699</v>
      </c>
      <c r="J2842" s="25" t="str">
        <f>IFERROR(MID($D2842,10,7)+0,"")</f>
        <v/>
      </c>
      <c r="K2842" s="25" t="str">
        <f>IFERROR(MID($D2842,19,7)+0,"")</f>
        <v/>
      </c>
      <c r="L2842" s="25" t="str">
        <f>IFERROR(MID($D2842,28,7)+0,"")</f>
        <v/>
      </c>
      <c r="M2842" s="25" t="str">
        <f>IF(IFERROR(MID($Q2842,1,7)+0,"")&lt;1130000,IF(INDEX(C:C,MATCH(LEFT(Q2842,7)+0,I:I,0))&lt;1130000,"",INDEX(C:C,MATCH(LEFT(Q2842,7)+0,I:I,0))),IFERROR(MID($Q2842,1,7)+0,""))</f>
        <v/>
      </c>
      <c r="N2842" s="25" t="str">
        <f>IF(IFERROR(MID($Q2842,10,7)+0,"")&lt;1130000,"",IFERROR(MID($Q2842,10,7)+0,""))</f>
        <v/>
      </c>
      <c r="O2842" s="25" t="str">
        <f>IF(IFERROR(MID($Q2842,19,7)+0,"")&lt;1130000,"",IFERROR(MID($Q2842,19,7)+0,""))</f>
        <v/>
      </c>
      <c r="P2842" s="25" t="str">
        <f>IF(M2842="","",IF(N2842="",M2842,M2842&amp;", "&amp;N2842))</f>
        <v/>
      </c>
      <c r="Q2842" s="37"/>
      <c r="R2842" s="37"/>
      <c r="S2842" s="35" t="s">
        <v>69</v>
      </c>
      <c r="T2842" s="25" t="s">
        <v>36</v>
      </c>
      <c r="U2842" s="185">
        <v>60949</v>
      </c>
      <c r="V2842" s="188">
        <v>60949</v>
      </c>
      <c r="W2842" s="189">
        <v>60949</v>
      </c>
      <c r="X2842" s="31">
        <v>60949</v>
      </c>
      <c r="Y2842" s="90">
        <f>IFERROR(ROUND(X2842/W2842-1,2),"")</f>
        <v>0</v>
      </c>
      <c r="Z2842" s="31">
        <f>IF(OR(S2842="VLD MLC components",S2842="VLD MLC pipes",S2842="VLD PEX components",S2842="VLD PEX pipes",S2842="VLD PHC components",S2842="VLD PHC pipes",S2842="Controls VLD"),"По запросу",X2842)</f>
        <v>60949</v>
      </c>
      <c r="AA2842" s="63">
        <f>ROUND(X2842/1.2,3)</f>
        <v>50790.832999999999</v>
      </c>
      <c r="AB2842" s="23">
        <v>50790.832999999999</v>
      </c>
      <c r="AC2842" s="190">
        <f>IFERROR(ROUND(AA2842/AB2842-1,2),"")</f>
        <v>0</v>
      </c>
      <c r="AD2842" s="25">
        <v>1.1970000000000001</v>
      </c>
      <c r="AE2842" s="25">
        <v>1.4999999999999999E-2</v>
      </c>
      <c r="AF2842" s="25">
        <v>0</v>
      </c>
      <c r="AG2842" s="25" t="s">
        <v>22</v>
      </c>
      <c r="AH2842" s="25">
        <v>0</v>
      </c>
      <c r="AI2842" s="25">
        <v>0</v>
      </c>
      <c r="AJ2842" s="25" t="s">
        <v>20</v>
      </c>
      <c r="AK2842" s="42" t="s">
        <v>19</v>
      </c>
      <c r="AL2842" s="25" t="s">
        <v>20</v>
      </c>
      <c r="AM2842" s="25">
        <v>1</v>
      </c>
      <c r="AN2842" s="25">
        <v>390</v>
      </c>
      <c r="AO2842" s="25">
        <v>290</v>
      </c>
      <c r="AP2842" s="25">
        <v>145</v>
      </c>
      <c r="AQ2842" s="25">
        <v>1.1970000000000001</v>
      </c>
      <c r="AR2842" s="25">
        <v>1.6399500000000001E-2</v>
      </c>
      <c r="AS2842" s="157" t="s">
        <v>22</v>
      </c>
      <c r="AT2842" s="93">
        <v>44424</v>
      </c>
      <c r="AU2842" s="92" t="s">
        <v>22</v>
      </c>
      <c r="AV2842" s="91" t="s">
        <v>152</v>
      </c>
      <c r="AW2842" s="92" t="s">
        <v>48</v>
      </c>
      <c r="AX2842" s="92" t="s">
        <v>48</v>
      </c>
      <c r="AY2842" s="91" t="s">
        <v>152</v>
      </c>
      <c r="AZ2842" s="23"/>
      <c r="BA2842" s="25" t="s">
        <v>2924</v>
      </c>
      <c r="BB2842" t="s">
        <v>25</v>
      </c>
      <c r="BC2842" t="e">
        <v>#N/A</v>
      </c>
      <c r="BD2842" t="e">
        <f>IF(Z2842=BC2842,"OK")</f>
        <v>#N/A</v>
      </c>
      <c r="BE2842">
        <v>1.1970000000000001</v>
      </c>
      <c r="BF2842">
        <v>1.4999999999999999E-2</v>
      </c>
      <c r="BG2842">
        <v>390</v>
      </c>
      <c r="BH2842">
        <v>290</v>
      </c>
      <c r="BI2842">
        <v>145</v>
      </c>
      <c r="BJ2842">
        <v>1.1970000000000001</v>
      </c>
      <c r="BK2842">
        <v>1.6399500000000001E-2</v>
      </c>
      <c r="BN2842" s="183"/>
    </row>
    <row r="2843" spans="1:66" ht="25.5" x14ac:dyDescent="0.25">
      <c r="A2843" s="51"/>
      <c r="B2843" s="94">
        <v>2830</v>
      </c>
      <c r="C2843" s="43">
        <v>1120127</v>
      </c>
      <c r="D2843" s="53">
        <v>1048700</v>
      </c>
      <c r="E2843" s="36" t="s">
        <v>71</v>
      </c>
      <c r="F2843" s="151" t="s">
        <v>21</v>
      </c>
      <c r="G2843" s="129"/>
      <c r="H2843" s="46" t="str">
        <f>IFERROR(IFERROR(IF(SEARCH("Usystems",$E2843)&gt;0,"Usystems"),IF(SEARCH("RIIFO",$E2843)&gt;0,"RIIFO","Uponor")),"Uponor")</f>
        <v>Uponor</v>
      </c>
      <c r="I2843" s="25">
        <f>IFERROR(MID($D2843,1,7)+0,"")</f>
        <v>1048700</v>
      </c>
      <c r="J2843" s="25" t="str">
        <f>IFERROR(MID($D2843,10,7)+0,"")</f>
        <v/>
      </c>
      <c r="K2843" s="25" t="str">
        <f>IFERROR(MID($D2843,19,7)+0,"")</f>
        <v/>
      </c>
      <c r="L2843" s="25" t="str">
        <f>IFERROR(MID($D2843,28,7)+0,"")</f>
        <v/>
      </c>
      <c r="M2843" s="25" t="str">
        <f>IF(IFERROR(MID($Q2843,1,7)+0,"")&lt;1130000,IF(INDEX(C:C,MATCH(LEFT(Q2843,7)+0,I:I,0))&lt;1130000,"",INDEX(C:C,MATCH(LEFT(Q2843,7)+0,I:I,0))),IFERROR(MID($Q2843,1,7)+0,""))</f>
        <v/>
      </c>
      <c r="N2843" s="25" t="str">
        <f>IF(IFERROR(MID($Q2843,10,7)+0,"")&lt;1130000,"",IFERROR(MID($Q2843,10,7)+0,""))</f>
        <v/>
      </c>
      <c r="O2843" s="25" t="str">
        <f>IF(IFERROR(MID($Q2843,19,7)+0,"")&lt;1130000,"",IFERROR(MID($Q2843,19,7)+0,""))</f>
        <v/>
      </c>
      <c r="P2843" s="25" t="str">
        <f>IF(M2843="","",IF(N2843="",M2843,M2843&amp;", "&amp;N2843))</f>
        <v/>
      </c>
      <c r="Q2843" s="37"/>
      <c r="R2843" s="37"/>
      <c r="S2843" s="35" t="s">
        <v>69</v>
      </c>
      <c r="T2843" s="25" t="s">
        <v>36</v>
      </c>
      <c r="U2843" s="185">
        <v>60949</v>
      </c>
      <c r="V2843" s="188">
        <v>60949</v>
      </c>
      <c r="W2843" s="189">
        <v>60949</v>
      </c>
      <c r="X2843" s="31">
        <v>60949</v>
      </c>
      <c r="Y2843" s="90">
        <f>IFERROR(ROUND(X2843/W2843-1,2),"")</f>
        <v>0</v>
      </c>
      <c r="Z2843" s="31">
        <f>IF(OR(S2843="VLD MLC components",S2843="VLD MLC pipes",S2843="VLD PEX components",S2843="VLD PEX pipes",S2843="VLD PHC components",S2843="VLD PHC pipes",S2843="Controls VLD"),"По запросу",X2843)</f>
        <v>60949</v>
      </c>
      <c r="AA2843" s="63">
        <f>ROUND(X2843/1.2,3)</f>
        <v>50790.832999999999</v>
      </c>
      <c r="AB2843" s="23">
        <v>50790.832999999999</v>
      </c>
      <c r="AC2843" s="190">
        <f>IFERROR(ROUND(AA2843/AB2843-1,2),"")</f>
        <v>0</v>
      </c>
      <c r="AD2843" s="25">
        <v>1.39</v>
      </c>
      <c r="AE2843" s="25">
        <v>1.4999999999999999E-2</v>
      </c>
      <c r="AF2843" s="25">
        <v>0</v>
      </c>
      <c r="AG2843" s="25" t="s">
        <v>22</v>
      </c>
      <c r="AH2843" s="25">
        <v>0</v>
      </c>
      <c r="AI2843" s="25">
        <v>0</v>
      </c>
      <c r="AJ2843" s="25" t="s">
        <v>20</v>
      </c>
      <c r="AK2843" s="42" t="s">
        <v>19</v>
      </c>
      <c r="AL2843" s="25" t="s">
        <v>20</v>
      </c>
      <c r="AM2843" s="25">
        <v>1</v>
      </c>
      <c r="AN2843" s="25">
        <v>390</v>
      </c>
      <c r="AO2843" s="25">
        <v>290</v>
      </c>
      <c r="AP2843" s="25">
        <v>145</v>
      </c>
      <c r="AQ2843" s="25">
        <v>1.39</v>
      </c>
      <c r="AR2843" s="25">
        <v>1.6399500000000001E-2</v>
      </c>
      <c r="AS2843" s="157" t="s">
        <v>22</v>
      </c>
      <c r="AT2843" s="93">
        <v>44424</v>
      </c>
      <c r="AU2843" s="92" t="s">
        <v>22</v>
      </c>
      <c r="AV2843" s="91" t="s">
        <v>48</v>
      </c>
      <c r="AW2843" s="92" t="s">
        <v>48</v>
      </c>
      <c r="AX2843" s="92" t="s">
        <v>48</v>
      </c>
      <c r="AY2843" s="91" t="s">
        <v>152</v>
      </c>
      <c r="AZ2843" s="23"/>
      <c r="BA2843" s="25">
        <v>0</v>
      </c>
      <c r="BB2843" t="s">
        <v>48</v>
      </c>
      <c r="BC2843" t="e">
        <v>#N/A</v>
      </c>
      <c r="BD2843" t="e">
        <f>IF(Z2843=BC2843,"OK")</f>
        <v>#N/A</v>
      </c>
      <c r="BE2843">
        <v>1.39</v>
      </c>
      <c r="BF2843">
        <v>1.4999999999999999E-2</v>
      </c>
      <c r="BG2843">
        <v>390</v>
      </c>
      <c r="BH2843">
        <v>290</v>
      </c>
      <c r="BI2843">
        <v>145</v>
      </c>
      <c r="BJ2843">
        <v>1.39</v>
      </c>
      <c r="BK2843">
        <v>1.6399500000000001E-2</v>
      </c>
      <c r="BN2843" s="183"/>
    </row>
    <row r="2844" spans="1:66" ht="25.5" x14ac:dyDescent="0.25">
      <c r="A2844" s="51"/>
      <c r="B2844" s="94">
        <v>2831</v>
      </c>
      <c r="C2844" s="43">
        <v>1120128</v>
      </c>
      <c r="D2844" s="53">
        <v>1048702</v>
      </c>
      <c r="E2844" s="36" t="s">
        <v>72</v>
      </c>
      <c r="F2844" s="151" t="s">
        <v>21</v>
      </c>
      <c r="G2844" s="129"/>
      <c r="H2844" s="46" t="str">
        <f>IFERROR(IFERROR(IF(SEARCH("Usystems",$E2844)&gt;0,"Usystems"),IF(SEARCH("RIIFO",$E2844)&gt;0,"RIIFO","Uponor")),"Uponor")</f>
        <v>Uponor</v>
      </c>
      <c r="I2844" s="25">
        <f>IFERROR(MID($D2844,1,7)+0,"")</f>
        <v>1048702</v>
      </c>
      <c r="J2844" s="25" t="str">
        <f>IFERROR(MID($D2844,10,7)+0,"")</f>
        <v/>
      </c>
      <c r="K2844" s="25" t="str">
        <f>IFERROR(MID($D2844,19,7)+0,"")</f>
        <v/>
      </c>
      <c r="L2844" s="25" t="str">
        <f>IFERROR(MID($D2844,28,7)+0,"")</f>
        <v/>
      </c>
      <c r="M2844" s="25" t="str">
        <f>IF(IFERROR(MID($Q2844,1,7)+0,"")&lt;1130000,IF(INDEX(C:C,MATCH(LEFT(Q2844,7)+0,I:I,0))&lt;1130000,"",INDEX(C:C,MATCH(LEFT(Q2844,7)+0,I:I,0))),IFERROR(MID($Q2844,1,7)+0,""))</f>
        <v/>
      </c>
      <c r="N2844" s="25" t="str">
        <f>IF(IFERROR(MID($Q2844,10,7)+0,"")&lt;1130000,"",IFERROR(MID($Q2844,10,7)+0,""))</f>
        <v/>
      </c>
      <c r="O2844" s="25" t="str">
        <f>IF(IFERROR(MID($Q2844,19,7)+0,"")&lt;1130000,"",IFERROR(MID($Q2844,19,7)+0,""))</f>
        <v/>
      </c>
      <c r="P2844" s="25" t="str">
        <f>IF(M2844="","",IF(N2844="",M2844,M2844&amp;", "&amp;N2844))</f>
        <v/>
      </c>
      <c r="Q2844" s="37"/>
      <c r="R2844" s="37"/>
      <c r="S2844" s="35" t="s">
        <v>69</v>
      </c>
      <c r="T2844" s="25" t="s">
        <v>36</v>
      </c>
      <c r="U2844" s="185">
        <v>74944</v>
      </c>
      <c r="V2844" s="188">
        <v>74944</v>
      </c>
      <c r="W2844" s="189">
        <v>74944</v>
      </c>
      <c r="X2844" s="31">
        <v>74944</v>
      </c>
      <c r="Y2844" s="90">
        <f>IFERROR(ROUND(X2844/W2844-1,2),"")</f>
        <v>0</v>
      </c>
      <c r="Z2844" s="31">
        <f>IF(OR(S2844="VLD MLC components",S2844="VLD MLC pipes",S2844="VLD PEX components",S2844="VLD PEX pipes",S2844="VLD PHC components",S2844="VLD PHC pipes",S2844="Controls VLD"),"По запросу",X2844)</f>
        <v>74944</v>
      </c>
      <c r="AA2844" s="63">
        <f>ROUND(X2844/1.2,3)</f>
        <v>62453.332999999999</v>
      </c>
      <c r="AB2844" s="23">
        <v>62453.332999999999</v>
      </c>
      <c r="AC2844" s="190">
        <f>IFERROR(ROUND(AA2844/AB2844-1,2),"")</f>
        <v>0</v>
      </c>
      <c r="AD2844" s="25">
        <v>1.5549999999999999</v>
      </c>
      <c r="AE2844" s="25">
        <v>1.4999999999999999E-2</v>
      </c>
      <c r="AF2844" s="25">
        <v>0</v>
      </c>
      <c r="AG2844" s="25" t="s">
        <v>22</v>
      </c>
      <c r="AH2844" s="25">
        <v>0</v>
      </c>
      <c r="AI2844" s="25">
        <v>0</v>
      </c>
      <c r="AJ2844" s="25" t="s">
        <v>20</v>
      </c>
      <c r="AK2844" s="42" t="s">
        <v>19</v>
      </c>
      <c r="AL2844" s="25" t="s">
        <v>20</v>
      </c>
      <c r="AM2844" s="25">
        <v>1</v>
      </c>
      <c r="AN2844" s="25">
        <v>390</v>
      </c>
      <c r="AO2844" s="25">
        <v>290</v>
      </c>
      <c r="AP2844" s="25">
        <v>145</v>
      </c>
      <c r="AQ2844" s="25">
        <v>1.5549999999999999</v>
      </c>
      <c r="AR2844" s="94">
        <v>1.6399500000000001E-2</v>
      </c>
      <c r="AS2844" s="157" t="s">
        <v>22</v>
      </c>
      <c r="AT2844" s="93">
        <v>44424</v>
      </c>
      <c r="AU2844" s="92" t="s">
        <v>22</v>
      </c>
      <c r="AV2844" s="91" t="s">
        <v>48</v>
      </c>
      <c r="AW2844" s="92" t="s">
        <v>48</v>
      </c>
      <c r="AX2844" s="92" t="s">
        <v>48</v>
      </c>
      <c r="AY2844" s="91" t="s">
        <v>152</v>
      </c>
      <c r="AZ2844" s="23"/>
      <c r="BA2844" s="25">
        <v>0</v>
      </c>
      <c r="BB2844" t="s">
        <v>48</v>
      </c>
      <c r="BC2844" t="e">
        <v>#N/A</v>
      </c>
      <c r="BD2844" t="e">
        <f>IF(Z2844=BC2844,"OK")</f>
        <v>#N/A</v>
      </c>
      <c r="BE2844">
        <v>1.5549999999999999</v>
      </c>
      <c r="BF2844">
        <v>1.4999999999999999E-2</v>
      </c>
      <c r="BG2844">
        <v>390</v>
      </c>
      <c r="BH2844">
        <v>290</v>
      </c>
      <c r="BI2844">
        <v>145</v>
      </c>
      <c r="BJ2844">
        <v>1.5549999999999999</v>
      </c>
      <c r="BK2844">
        <v>1.6399500000000001E-2</v>
      </c>
      <c r="BN2844" s="183"/>
    </row>
    <row r="2845" spans="1:66" ht="25.5" x14ac:dyDescent="0.25">
      <c r="A2845" s="51"/>
      <c r="B2845" s="94">
        <v>2832</v>
      </c>
      <c r="C2845" s="43">
        <v>1120123</v>
      </c>
      <c r="D2845" s="53">
        <v>1048703</v>
      </c>
      <c r="E2845" s="36" t="s">
        <v>212</v>
      </c>
      <c r="F2845" s="151" t="s">
        <v>44</v>
      </c>
      <c r="G2845" s="41" t="s">
        <v>585</v>
      </c>
      <c r="H2845" s="46" t="str">
        <f>IFERROR(IFERROR(IF(SEARCH("Usystems",$E2845)&gt;0,"Usystems"),IF(SEARCH("RIIFO",$E2845)&gt;0,"RIIFO","Uponor")),"Uponor")</f>
        <v>Uponor</v>
      </c>
      <c r="I2845" s="25">
        <f>IFERROR(MID($D2845,1,7)+0,"")</f>
        <v>1048703</v>
      </c>
      <c r="J2845" s="25" t="str">
        <f>IFERROR(MID($D2845,10,7)+0,"")</f>
        <v/>
      </c>
      <c r="K2845" s="25" t="str">
        <f>IFERROR(MID($D2845,19,7)+0,"")</f>
        <v/>
      </c>
      <c r="L2845" s="25" t="str">
        <f>IFERROR(MID($D2845,28,7)+0,"")</f>
        <v/>
      </c>
      <c r="M2845" s="25" t="str">
        <f>IF(IFERROR(MID($Q2845,1,7)+0,"")&lt;1130000,IF(INDEX(C:C,MATCH(LEFT(Q2845,7)+0,I:I,0))&lt;1130000,"",INDEX(C:C,MATCH(LEFT(Q2845,7)+0,I:I,0))),IFERROR(MID($Q2845,1,7)+0,""))</f>
        <v/>
      </c>
      <c r="N2845" s="25" t="str">
        <f>IF(IFERROR(MID($Q2845,10,7)+0,"")&lt;1130000,"",IFERROR(MID($Q2845,10,7)+0,""))</f>
        <v/>
      </c>
      <c r="O2845" s="25" t="str">
        <f>IF(IFERROR(MID($Q2845,19,7)+0,"")&lt;1130000,"",IFERROR(MID($Q2845,19,7)+0,""))</f>
        <v/>
      </c>
      <c r="P2845" s="25" t="str">
        <f>IF(M2845="","",IF(N2845="",M2845,M2845&amp;", "&amp;N2845))</f>
        <v/>
      </c>
      <c r="Q2845" s="37"/>
      <c r="R2845" s="37"/>
      <c r="S2845" s="35" t="s">
        <v>69</v>
      </c>
      <c r="T2845" s="25" t="s">
        <v>36</v>
      </c>
      <c r="U2845" s="185">
        <v>19866</v>
      </c>
      <c r="V2845" s="188">
        <v>19866</v>
      </c>
      <c r="W2845" s="189">
        <v>19866</v>
      </c>
      <c r="X2845" s="31">
        <v>19866</v>
      </c>
      <c r="Y2845" s="90">
        <f>IFERROR(ROUND(X2845/W2845-1,2),"")</f>
        <v>0</v>
      </c>
      <c r="Z2845" s="31">
        <f>IF(OR(S2845="VLD MLC components",S2845="VLD MLC pipes",S2845="VLD PEX components",S2845="VLD PEX pipes",S2845="VLD PHC components",S2845="VLD PHC pipes",S2845="Controls VLD"),"По запросу",X2845)</f>
        <v>19866</v>
      </c>
      <c r="AA2845" s="63">
        <f>ROUND(X2845/1.2,3)</f>
        <v>16555</v>
      </c>
      <c r="AB2845" s="23">
        <v>16555</v>
      </c>
      <c r="AC2845" s="190">
        <f>IFERROR(ROUND(AA2845/AB2845-1,2),"")</f>
        <v>0</v>
      </c>
      <c r="AD2845" s="25">
        <v>0.438</v>
      </c>
      <c r="AE2845" s="25">
        <v>1.6447E-3</v>
      </c>
      <c r="AF2845" s="25">
        <v>0</v>
      </c>
      <c r="AG2845" s="25" t="s">
        <v>22</v>
      </c>
      <c r="AH2845" s="25">
        <v>0</v>
      </c>
      <c r="AI2845" s="25">
        <v>0</v>
      </c>
      <c r="AJ2845" s="25" t="s">
        <v>20</v>
      </c>
      <c r="AK2845" s="42" t="s">
        <v>19</v>
      </c>
      <c r="AL2845" s="25" t="s">
        <v>20</v>
      </c>
      <c r="AM2845" s="25">
        <v>1</v>
      </c>
      <c r="AN2845" s="25">
        <v>230</v>
      </c>
      <c r="AO2845" s="25">
        <v>170</v>
      </c>
      <c r="AP2845" s="25">
        <v>50</v>
      </c>
      <c r="AQ2845" s="25">
        <v>0.438</v>
      </c>
      <c r="AR2845" s="94">
        <v>1.9550000000000001E-3</v>
      </c>
      <c r="AS2845" s="157" t="s">
        <v>22</v>
      </c>
      <c r="AT2845" s="93">
        <v>44522</v>
      </c>
      <c r="AU2845" s="92" t="s">
        <v>22</v>
      </c>
      <c r="AV2845" s="91" t="s">
        <v>152</v>
      </c>
      <c r="AW2845" s="92" t="s">
        <v>48</v>
      </c>
      <c r="AX2845" s="92" t="s">
        <v>48</v>
      </c>
      <c r="AY2845" s="91" t="s">
        <v>152</v>
      </c>
      <c r="AZ2845" s="23"/>
      <c r="BA2845" s="25" t="s">
        <v>2923</v>
      </c>
      <c r="BB2845" t="s">
        <v>25</v>
      </c>
      <c r="BC2845" t="e">
        <v>#N/A</v>
      </c>
      <c r="BD2845" t="e">
        <f>IF(Z2845=BC2845,"OK")</f>
        <v>#N/A</v>
      </c>
      <c r="BE2845">
        <v>0.438</v>
      </c>
      <c r="BF2845">
        <v>1.6447E-3</v>
      </c>
      <c r="BG2845">
        <v>230</v>
      </c>
      <c r="BH2845">
        <v>170</v>
      </c>
      <c r="BI2845">
        <v>50</v>
      </c>
      <c r="BJ2845">
        <v>0.438</v>
      </c>
      <c r="BK2845">
        <v>1.9550000000000001E-3</v>
      </c>
      <c r="BN2845" s="183"/>
    </row>
    <row r="2846" spans="1:66" ht="25.5" x14ac:dyDescent="0.25">
      <c r="A2846" s="51"/>
      <c r="B2846" s="94">
        <v>2833</v>
      </c>
      <c r="C2846" s="43">
        <v>1048697</v>
      </c>
      <c r="D2846" s="53">
        <v>1034288</v>
      </c>
      <c r="E2846" s="27" t="s">
        <v>2922</v>
      </c>
      <c r="F2846" s="151" t="s">
        <v>28</v>
      </c>
      <c r="G2846" s="41" t="s">
        <v>27</v>
      </c>
      <c r="H2846" s="46" t="str">
        <f>IFERROR(IFERROR(IF(SEARCH("Usystems",$E2846)&gt;0,"Usystems"),IF(SEARCH("RIIFO",$E2846)&gt;0,"RIIFO","Uponor")),"Uponor")</f>
        <v>Uponor</v>
      </c>
      <c r="I2846" s="25">
        <f>IFERROR(MID($D2846,1,7)+0,"")</f>
        <v>1034288</v>
      </c>
      <c r="J2846" s="25" t="str">
        <f>IFERROR(MID($D2846,10,7)+0,"")</f>
        <v/>
      </c>
      <c r="K2846" s="25" t="str">
        <f>IFERROR(MID($D2846,19,7)+0,"")</f>
        <v/>
      </c>
      <c r="L2846" s="25" t="str">
        <f>IFERROR(MID($D2846,28,7)+0,"")</f>
        <v/>
      </c>
      <c r="M2846" s="25" t="e">
        <f>IF(IFERROR(MID($Q2846,1,7)+0,"")&lt;1130000,IF(INDEX(C:C,MATCH(LEFT(Q2846,7)+0,I:I,0))&lt;1130000,"",INDEX(C:C,MATCH(LEFT(Q2846,7)+0,I:I,0))),IFERROR(MID($Q2846,1,7)+0,""))</f>
        <v>#N/A</v>
      </c>
      <c r="N2846" s="25" t="str">
        <f>IF(IFERROR(MID($Q2846,10,7)+0,"")&lt;1130000,"",IFERROR(MID($Q2846,10,7)+0,""))</f>
        <v/>
      </c>
      <c r="O2846" s="25" t="str">
        <f>IF(IFERROR(MID($Q2846,19,7)+0,"")&lt;1130000,"",IFERROR(MID($Q2846,19,7)+0,""))</f>
        <v/>
      </c>
      <c r="P2846" s="25" t="e">
        <f>IF(M2846="","",IF(N2846="",M2846,M2846&amp;", "&amp;N2846))</f>
        <v>#N/A</v>
      </c>
      <c r="Q2846" s="44">
        <v>1120124</v>
      </c>
      <c r="R2846" s="44"/>
      <c r="S2846" s="35" t="s">
        <v>69</v>
      </c>
      <c r="T2846" s="25" t="s">
        <v>36</v>
      </c>
      <c r="U2846" s="185">
        <v>53841</v>
      </c>
      <c r="V2846" s="188">
        <v>53841</v>
      </c>
      <c r="W2846" s="189">
        <v>53841</v>
      </c>
      <c r="X2846" s="31">
        <v>53841</v>
      </c>
      <c r="Y2846" s="90">
        <f>IFERROR(ROUND(X2846/W2846-1,2),"")</f>
        <v>0</v>
      </c>
      <c r="Z2846" s="31">
        <f>IF(OR(S2846="VLD MLC components",S2846="VLD MLC pipes",S2846="VLD PEX components",S2846="VLD PEX pipes",S2846="VLD PHC components",S2846="VLD PHC pipes",S2846="Controls VLD"),"По запросу",X2846)</f>
        <v>53841</v>
      </c>
      <c r="AA2846" s="63">
        <f>ROUND(X2846/1.2,3)</f>
        <v>44867.5</v>
      </c>
      <c r="AB2846" s="23">
        <v>44867.5</v>
      </c>
      <c r="AC2846" s="190">
        <f>IFERROR(ROUND(AA2846/AB2846-1,2),"")</f>
        <v>0</v>
      </c>
      <c r="AD2846" s="25">
        <v>0.85899999999999999</v>
      </c>
      <c r="AE2846" s="25">
        <v>9.5999999999999992E-3</v>
      </c>
      <c r="AF2846" s="25">
        <v>0</v>
      </c>
      <c r="AG2846" s="25" t="s">
        <v>22</v>
      </c>
      <c r="AH2846" s="25">
        <v>0</v>
      </c>
      <c r="AI2846" s="25">
        <v>0</v>
      </c>
      <c r="AJ2846" s="25" t="s">
        <v>19</v>
      </c>
      <c r="AK2846" s="42" t="s">
        <v>19</v>
      </c>
      <c r="AL2846" s="25" t="s">
        <v>19</v>
      </c>
      <c r="AM2846" s="25">
        <v>1</v>
      </c>
      <c r="AN2846" s="25">
        <v>290</v>
      </c>
      <c r="AO2846" s="25">
        <v>190</v>
      </c>
      <c r="AP2846" s="25">
        <v>145</v>
      </c>
      <c r="AQ2846" s="25">
        <v>0.85899999999999999</v>
      </c>
      <c r="AR2846" s="94">
        <v>7.9895000000000001E-3</v>
      </c>
      <c r="AS2846" s="157" t="s">
        <v>22</v>
      </c>
      <c r="AT2846" s="93" t="s">
        <v>22</v>
      </c>
      <c r="AU2846" s="92" t="s">
        <v>22</v>
      </c>
      <c r="AV2846" s="91" t="s">
        <v>152</v>
      </c>
      <c r="AW2846" s="92" t="s">
        <v>48</v>
      </c>
      <c r="AX2846" s="92" t="s">
        <v>48</v>
      </c>
      <c r="AY2846" s="91" t="s">
        <v>152</v>
      </c>
      <c r="AZ2846" s="23"/>
      <c r="BA2846" s="25">
        <v>0</v>
      </c>
      <c r="BB2846" t="s">
        <v>48</v>
      </c>
      <c r="BC2846" t="e">
        <v>#N/A</v>
      </c>
      <c r="BD2846" t="e">
        <f>IF(Z2846=BC2846,"OK")</f>
        <v>#N/A</v>
      </c>
      <c r="BE2846">
        <v>0.85899999999999999</v>
      </c>
      <c r="BF2846">
        <v>9.5999999999999992E-3</v>
      </c>
      <c r="BG2846">
        <v>290</v>
      </c>
      <c r="BH2846">
        <v>190</v>
      </c>
      <c r="BI2846">
        <v>145</v>
      </c>
      <c r="BJ2846">
        <v>0.85899999999999999</v>
      </c>
      <c r="BK2846">
        <v>7.9895000000000001E-3</v>
      </c>
      <c r="BN2846" s="183"/>
    </row>
    <row r="2847" spans="1:66" ht="25.5" x14ac:dyDescent="0.25">
      <c r="A2847" s="51"/>
      <c r="B2847" s="94">
        <v>2834</v>
      </c>
      <c r="C2847" s="43">
        <v>1048699</v>
      </c>
      <c r="D2847" s="53">
        <v>1034290</v>
      </c>
      <c r="E2847" s="36" t="s">
        <v>70</v>
      </c>
      <c r="F2847" s="151" t="s">
        <v>652</v>
      </c>
      <c r="G2847" s="41" t="s">
        <v>585</v>
      </c>
      <c r="H2847" s="46" t="str">
        <f>IFERROR(IFERROR(IF(SEARCH("Usystems",$E2847)&gt;0,"Usystems"),IF(SEARCH("RIIFO",$E2847)&gt;0,"RIIFO","Uponor")),"Uponor")</f>
        <v>Uponor</v>
      </c>
      <c r="I2847" s="25">
        <f>IFERROR(MID($D2847,1,7)+0,"")</f>
        <v>1034290</v>
      </c>
      <c r="J2847" s="25" t="str">
        <f>IFERROR(MID($D2847,10,7)+0,"")</f>
        <v/>
      </c>
      <c r="K2847" s="25" t="str">
        <f>IFERROR(MID($D2847,19,7)+0,"")</f>
        <v/>
      </c>
      <c r="L2847" s="25" t="str">
        <f>IFERROR(MID($D2847,28,7)+0,"")</f>
        <v/>
      </c>
      <c r="M2847" s="25" t="e">
        <f>IF(IFERROR(MID($Q2847,1,7)+0,"")&lt;1130000,IF(INDEX(C:C,MATCH(LEFT(Q2847,7)+0,I:I,0))&lt;1130000,"",INDEX(C:C,MATCH(LEFT(Q2847,7)+0,I:I,0))),IFERROR(MID($Q2847,1,7)+0,""))</f>
        <v>#N/A</v>
      </c>
      <c r="N2847" s="25" t="str">
        <f>IF(IFERROR(MID($Q2847,10,7)+0,"")&lt;1130000,"",IFERROR(MID($Q2847,10,7)+0,""))</f>
        <v/>
      </c>
      <c r="O2847" s="25" t="str">
        <f>IF(IFERROR(MID($Q2847,19,7)+0,"")&lt;1130000,"",IFERROR(MID($Q2847,19,7)+0,""))</f>
        <v/>
      </c>
      <c r="P2847" s="25" t="e">
        <f>IF(M2847="","",IF(N2847="",M2847,M2847&amp;", "&amp;N2847))</f>
        <v>#N/A</v>
      </c>
      <c r="Q2847" s="44">
        <v>1120126</v>
      </c>
      <c r="R2847" s="44"/>
      <c r="S2847" s="35" t="s">
        <v>69</v>
      </c>
      <c r="T2847" s="25" t="s">
        <v>36</v>
      </c>
      <c r="U2847" s="185">
        <v>60948</v>
      </c>
      <c r="V2847" s="188">
        <v>60948</v>
      </c>
      <c r="W2847" s="189">
        <v>60948</v>
      </c>
      <c r="X2847" s="31">
        <v>60948</v>
      </c>
      <c r="Y2847" s="90">
        <f>IFERROR(ROUND(X2847/W2847-1,2),"")</f>
        <v>0</v>
      </c>
      <c r="Z2847" s="31">
        <f>IF(OR(S2847="VLD MLC components",S2847="VLD MLC pipes",S2847="VLD PEX components",S2847="VLD PEX pipes",S2847="VLD PHC components",S2847="VLD PHC pipes",S2847="Controls VLD"),"По запросу",X2847)</f>
        <v>60948</v>
      </c>
      <c r="AA2847" s="63">
        <f>ROUND(X2847/1.2,3)</f>
        <v>50790</v>
      </c>
      <c r="AB2847" s="23">
        <v>50790</v>
      </c>
      <c r="AC2847" s="190">
        <f>IFERROR(ROUND(AA2847/AB2847-1,2),"")</f>
        <v>0</v>
      </c>
      <c r="AD2847" s="25">
        <v>1.1970000000000001</v>
      </c>
      <c r="AE2847" s="25">
        <v>1.8834E-2</v>
      </c>
      <c r="AF2847" s="25">
        <v>0</v>
      </c>
      <c r="AG2847" s="25" t="s">
        <v>22</v>
      </c>
      <c r="AH2847" s="25">
        <v>0</v>
      </c>
      <c r="AI2847" s="25">
        <v>0</v>
      </c>
      <c r="AJ2847" s="25" t="s">
        <v>20</v>
      </c>
      <c r="AK2847" s="42" t="s">
        <v>19</v>
      </c>
      <c r="AL2847" s="25" t="s">
        <v>19</v>
      </c>
      <c r="AM2847" s="25">
        <v>1</v>
      </c>
      <c r="AN2847" s="25">
        <v>390</v>
      </c>
      <c r="AO2847" s="25">
        <v>290</v>
      </c>
      <c r="AP2847" s="25">
        <v>145</v>
      </c>
      <c r="AQ2847" s="25">
        <v>1.1970000000000001</v>
      </c>
      <c r="AR2847" s="94">
        <v>1.6399500000000001E-2</v>
      </c>
      <c r="AS2847" s="157" t="s">
        <v>22</v>
      </c>
      <c r="AT2847" s="93" t="s">
        <v>22</v>
      </c>
      <c r="AU2847" s="92" t="s">
        <v>22</v>
      </c>
      <c r="AV2847" s="91" t="s">
        <v>152</v>
      </c>
      <c r="AW2847" s="92" t="s">
        <v>48</v>
      </c>
      <c r="AX2847" s="92" t="s">
        <v>48</v>
      </c>
      <c r="AY2847" s="91" t="s">
        <v>152</v>
      </c>
      <c r="AZ2847" s="23"/>
      <c r="BA2847" s="25" t="s">
        <v>2921</v>
      </c>
      <c r="BB2847" t="s">
        <v>25</v>
      </c>
      <c r="BC2847" t="e">
        <v>#N/A</v>
      </c>
      <c r="BD2847" t="e">
        <f>IF(Z2847=BC2847,"OK")</f>
        <v>#N/A</v>
      </c>
      <c r="BE2847">
        <v>1.1970000000000001</v>
      </c>
      <c r="BF2847">
        <v>1.8834E-2</v>
      </c>
      <c r="BG2847">
        <v>390</v>
      </c>
      <c r="BH2847">
        <v>290</v>
      </c>
      <c r="BI2847">
        <v>145</v>
      </c>
      <c r="BJ2847">
        <v>1.1970000000000001</v>
      </c>
      <c r="BK2847">
        <v>1.6399500000000001E-2</v>
      </c>
      <c r="BN2847" s="183"/>
    </row>
    <row r="2848" spans="1:66" ht="25.5" x14ac:dyDescent="0.25">
      <c r="A2848" s="51"/>
      <c r="B2848" s="94">
        <v>2835</v>
      </c>
      <c r="C2848" s="43">
        <v>1048700</v>
      </c>
      <c r="D2848" s="53">
        <v>1034291</v>
      </c>
      <c r="E2848" s="27" t="s">
        <v>71</v>
      </c>
      <c r="F2848" s="151" t="s">
        <v>21</v>
      </c>
      <c r="G2848" s="41" t="s">
        <v>27</v>
      </c>
      <c r="H2848" s="46" t="str">
        <f>IFERROR(IFERROR(IF(SEARCH("Usystems",$E2848)&gt;0,"Usystems"),IF(SEARCH("RIIFO",$E2848)&gt;0,"RIIFO","Uponor")),"Uponor")</f>
        <v>Uponor</v>
      </c>
      <c r="I2848" s="25">
        <f>IFERROR(MID($D2848,1,7)+0,"")</f>
        <v>1034291</v>
      </c>
      <c r="J2848" s="25" t="str">
        <f>IFERROR(MID($D2848,10,7)+0,"")</f>
        <v/>
      </c>
      <c r="K2848" s="25" t="str">
        <f>IFERROR(MID($D2848,19,7)+0,"")</f>
        <v/>
      </c>
      <c r="L2848" s="25" t="str">
        <f>IFERROR(MID($D2848,28,7)+0,"")</f>
        <v/>
      </c>
      <c r="M2848" s="25" t="e">
        <f>IF(IFERROR(MID($Q2848,1,7)+0,"")&lt;1130000,IF(INDEX(C:C,MATCH(LEFT(Q2848,7)+0,I:I,0))&lt;1130000,"",INDEX(C:C,MATCH(LEFT(Q2848,7)+0,I:I,0))),IFERROR(MID($Q2848,1,7)+0,""))</f>
        <v>#N/A</v>
      </c>
      <c r="N2848" s="25" t="str">
        <f>IF(IFERROR(MID($Q2848,10,7)+0,"")&lt;1130000,"",IFERROR(MID($Q2848,10,7)+0,""))</f>
        <v/>
      </c>
      <c r="O2848" s="25" t="str">
        <f>IF(IFERROR(MID($Q2848,19,7)+0,"")&lt;1130000,"",IFERROR(MID($Q2848,19,7)+0,""))</f>
        <v/>
      </c>
      <c r="P2848" s="25" t="e">
        <f>IF(M2848="","",IF(N2848="",M2848,M2848&amp;", "&amp;N2848))</f>
        <v>#N/A</v>
      </c>
      <c r="Q2848" s="44">
        <v>1120127</v>
      </c>
      <c r="R2848" s="44"/>
      <c r="S2848" s="35" t="s">
        <v>2449</v>
      </c>
      <c r="T2848" s="25" t="s">
        <v>36</v>
      </c>
      <c r="U2848" s="185">
        <v>60948</v>
      </c>
      <c r="V2848" s="188">
        <v>60948</v>
      </c>
      <c r="W2848" s="189">
        <v>60948</v>
      </c>
      <c r="X2848" s="31">
        <v>60948</v>
      </c>
      <c r="Y2848" s="90">
        <f>IFERROR(ROUND(X2848/W2848-1,2),"")</f>
        <v>0</v>
      </c>
      <c r="Z2848" s="31" t="str">
        <f>IF(OR(S2848="VLD MLC components",S2848="VLD MLC pipes",S2848="VLD PEX components",S2848="VLD PEX pipes",S2848="VLD PHC components",S2848="VLD PHC pipes",S2848="Controls VLD"),"По запросу",X2848)</f>
        <v>По запросу</v>
      </c>
      <c r="AA2848" s="63">
        <f>ROUND(X2848/1.2,3)</f>
        <v>50790</v>
      </c>
      <c r="AB2848" s="23">
        <v>50790</v>
      </c>
      <c r="AC2848" s="190">
        <f>IFERROR(ROUND(AA2848/AB2848-1,2),"")</f>
        <v>0</v>
      </c>
      <c r="AD2848" s="25">
        <v>1.39</v>
      </c>
      <c r="AE2848" s="25">
        <v>2.3099999999999999E-2</v>
      </c>
      <c r="AF2848" s="25">
        <v>0</v>
      </c>
      <c r="AG2848" s="25" t="s">
        <v>22</v>
      </c>
      <c r="AH2848" s="25">
        <v>0</v>
      </c>
      <c r="AI2848" s="25">
        <v>0</v>
      </c>
      <c r="AJ2848" s="25" t="s">
        <v>19</v>
      </c>
      <c r="AK2848" s="42" t="s">
        <v>19</v>
      </c>
      <c r="AL2848" s="25" t="s">
        <v>19</v>
      </c>
      <c r="AM2848" s="25">
        <v>1</v>
      </c>
      <c r="AN2848" s="25">
        <v>390</v>
      </c>
      <c r="AO2848" s="25">
        <v>290</v>
      </c>
      <c r="AP2848" s="25">
        <v>145</v>
      </c>
      <c r="AQ2848" s="25">
        <v>1.39</v>
      </c>
      <c r="AR2848" s="94">
        <v>1.6399500000000001E-2</v>
      </c>
      <c r="AS2848" s="157" t="s">
        <v>22</v>
      </c>
      <c r="AT2848" s="93" t="s">
        <v>22</v>
      </c>
      <c r="AU2848" s="92" t="s">
        <v>22</v>
      </c>
      <c r="AV2848" s="91" t="s">
        <v>48</v>
      </c>
      <c r="AW2848" s="92" t="s">
        <v>48</v>
      </c>
      <c r="AX2848" s="92" t="s">
        <v>48</v>
      </c>
      <c r="AY2848" s="91" t="s">
        <v>152</v>
      </c>
      <c r="AZ2848" s="23"/>
      <c r="BA2848" s="25">
        <v>0</v>
      </c>
      <c r="BB2848" t="s">
        <v>48</v>
      </c>
      <c r="BC2848" t="e">
        <v>#N/A</v>
      </c>
      <c r="BD2848" t="e">
        <f>IF(Z2848=BC2848,"OK")</f>
        <v>#N/A</v>
      </c>
      <c r="BE2848">
        <v>1.39</v>
      </c>
      <c r="BF2848">
        <v>2.3099999999999999E-2</v>
      </c>
      <c r="BG2848">
        <v>390</v>
      </c>
      <c r="BH2848">
        <v>290</v>
      </c>
      <c r="BI2848">
        <v>145</v>
      </c>
      <c r="BJ2848">
        <v>1.39</v>
      </c>
      <c r="BK2848">
        <v>1.6399500000000001E-2</v>
      </c>
      <c r="BN2848" s="183"/>
    </row>
    <row r="2849" spans="1:66" ht="25.5" x14ac:dyDescent="0.25">
      <c r="A2849" s="51"/>
      <c r="B2849" s="94">
        <v>2836</v>
      </c>
      <c r="C2849" s="43">
        <v>1048702</v>
      </c>
      <c r="D2849" s="53">
        <v>1034293</v>
      </c>
      <c r="E2849" s="27" t="s">
        <v>72</v>
      </c>
      <c r="F2849" s="151" t="s">
        <v>21</v>
      </c>
      <c r="G2849" s="41" t="s">
        <v>27</v>
      </c>
      <c r="H2849" s="46" t="str">
        <f>IFERROR(IFERROR(IF(SEARCH("Usystems",$E2849)&gt;0,"Usystems"),IF(SEARCH("RIIFO",$E2849)&gt;0,"RIIFO","Uponor")),"Uponor")</f>
        <v>Uponor</v>
      </c>
      <c r="I2849" s="25">
        <f>IFERROR(MID($D2849,1,7)+0,"")</f>
        <v>1034293</v>
      </c>
      <c r="J2849" s="25" t="str">
        <f>IFERROR(MID($D2849,10,7)+0,"")</f>
        <v/>
      </c>
      <c r="K2849" s="25" t="str">
        <f>IFERROR(MID($D2849,19,7)+0,"")</f>
        <v/>
      </c>
      <c r="L2849" s="25" t="str">
        <f>IFERROR(MID($D2849,28,7)+0,"")</f>
        <v/>
      </c>
      <c r="M2849" s="25" t="e">
        <f>IF(IFERROR(MID($Q2849,1,7)+0,"")&lt;1130000,IF(INDEX(C:C,MATCH(LEFT(Q2849,7)+0,I:I,0))&lt;1130000,"",INDEX(C:C,MATCH(LEFT(Q2849,7)+0,I:I,0))),IFERROR(MID($Q2849,1,7)+0,""))</f>
        <v>#N/A</v>
      </c>
      <c r="N2849" s="25" t="str">
        <f>IF(IFERROR(MID($Q2849,10,7)+0,"")&lt;1130000,"",IFERROR(MID($Q2849,10,7)+0,""))</f>
        <v/>
      </c>
      <c r="O2849" s="25" t="str">
        <f>IF(IFERROR(MID($Q2849,19,7)+0,"")&lt;1130000,"",IFERROR(MID($Q2849,19,7)+0,""))</f>
        <v/>
      </c>
      <c r="P2849" s="25" t="e">
        <f>IF(M2849="","",IF(N2849="",M2849,M2849&amp;", "&amp;N2849))</f>
        <v>#N/A</v>
      </c>
      <c r="Q2849" s="44">
        <v>1120128</v>
      </c>
      <c r="R2849" s="44"/>
      <c r="S2849" s="35" t="s">
        <v>69</v>
      </c>
      <c r="T2849" s="25" t="s">
        <v>36</v>
      </c>
      <c r="U2849" s="185">
        <v>74944</v>
      </c>
      <c r="V2849" s="188">
        <v>74944</v>
      </c>
      <c r="W2849" s="189">
        <v>74944</v>
      </c>
      <c r="X2849" s="31">
        <v>74944</v>
      </c>
      <c r="Y2849" s="90">
        <f>IFERROR(ROUND(X2849/W2849-1,2),"")</f>
        <v>0</v>
      </c>
      <c r="Z2849" s="31">
        <f>IF(OR(S2849="VLD MLC components",S2849="VLD MLC pipes",S2849="VLD PEX components",S2849="VLD PEX pipes",S2849="VLD PHC components",S2849="VLD PHC pipes",S2849="Controls VLD"),"По запросу",X2849)</f>
        <v>74944</v>
      </c>
      <c r="AA2849" s="63">
        <f>ROUND(X2849/1.2,3)</f>
        <v>62453.332999999999</v>
      </c>
      <c r="AB2849" s="23">
        <v>62453.332999999999</v>
      </c>
      <c r="AC2849" s="190">
        <f>IFERROR(ROUND(AA2849/AB2849-1,2),"")</f>
        <v>0</v>
      </c>
      <c r="AD2849" s="25">
        <v>1.5549999999999999</v>
      </c>
      <c r="AE2849" s="25">
        <v>1.9316E-2</v>
      </c>
      <c r="AF2849" s="25">
        <v>0</v>
      </c>
      <c r="AG2849" s="25" t="s">
        <v>22</v>
      </c>
      <c r="AH2849" s="25">
        <v>0</v>
      </c>
      <c r="AI2849" s="25">
        <v>0</v>
      </c>
      <c r="AJ2849" s="25" t="s">
        <v>19</v>
      </c>
      <c r="AK2849" s="42" t="s">
        <v>19</v>
      </c>
      <c r="AL2849" s="25" t="s">
        <v>19</v>
      </c>
      <c r="AM2849" s="25">
        <v>1</v>
      </c>
      <c r="AN2849" s="25">
        <v>390</v>
      </c>
      <c r="AO2849" s="25">
        <v>290</v>
      </c>
      <c r="AP2849" s="25">
        <v>145</v>
      </c>
      <c r="AQ2849" s="25">
        <v>1.5549999999999999</v>
      </c>
      <c r="AR2849" s="94">
        <v>1.6399500000000001E-2</v>
      </c>
      <c r="AS2849" s="157" t="s">
        <v>22</v>
      </c>
      <c r="AT2849" s="93" t="s">
        <v>22</v>
      </c>
      <c r="AU2849" s="92" t="s">
        <v>22</v>
      </c>
      <c r="AV2849" s="91" t="s">
        <v>48</v>
      </c>
      <c r="AW2849" s="92" t="s">
        <v>48</v>
      </c>
      <c r="AX2849" s="92" t="s">
        <v>48</v>
      </c>
      <c r="AY2849" s="91" t="s">
        <v>152</v>
      </c>
      <c r="AZ2849" s="23"/>
      <c r="BA2849" s="25">
        <v>0</v>
      </c>
      <c r="BB2849" t="s">
        <v>48</v>
      </c>
      <c r="BC2849" t="e">
        <v>#N/A</v>
      </c>
      <c r="BD2849" t="e">
        <f>IF(Z2849=BC2849,"OK")</f>
        <v>#N/A</v>
      </c>
      <c r="BE2849">
        <v>1.5549999999999999</v>
      </c>
      <c r="BF2849">
        <v>1.9316E-2</v>
      </c>
      <c r="BG2849">
        <v>390</v>
      </c>
      <c r="BH2849">
        <v>290</v>
      </c>
      <c r="BI2849">
        <v>145</v>
      </c>
      <c r="BJ2849">
        <v>1.5549999999999999</v>
      </c>
      <c r="BK2849">
        <v>1.6399500000000001E-2</v>
      </c>
      <c r="BN2849" s="183"/>
    </row>
    <row r="2850" spans="1:66" ht="25.5" x14ac:dyDescent="0.25">
      <c r="A2850" s="51"/>
      <c r="B2850" s="94">
        <v>2837</v>
      </c>
      <c r="C2850" s="43">
        <v>1048703</v>
      </c>
      <c r="D2850" s="43">
        <v>1036604</v>
      </c>
      <c r="E2850" s="27" t="s">
        <v>2920</v>
      </c>
      <c r="F2850" s="151" t="s">
        <v>28</v>
      </c>
      <c r="G2850" s="41" t="s">
        <v>27</v>
      </c>
      <c r="H2850" s="46" t="str">
        <f>IFERROR(IFERROR(IF(SEARCH("Usystems",$E2850)&gt;0,"Usystems"),IF(SEARCH("RIIFO",$E2850)&gt;0,"RIIFO","Uponor")),"Uponor")</f>
        <v>Uponor</v>
      </c>
      <c r="I2850" s="25">
        <f>IFERROR(MID($D2850,1,7)+0,"")</f>
        <v>1036604</v>
      </c>
      <c r="J2850" s="25" t="str">
        <f>IFERROR(MID($D2850,10,7)+0,"")</f>
        <v/>
      </c>
      <c r="K2850" s="25" t="str">
        <f>IFERROR(MID($D2850,19,7)+0,"")</f>
        <v/>
      </c>
      <c r="L2850" s="25" t="str">
        <f>IFERROR(MID($D2850,28,7)+0,"")</f>
        <v/>
      </c>
      <c r="M2850" s="25" t="e">
        <f>IF(IFERROR(MID($Q2850,1,7)+0,"")&lt;1130000,IF(INDEX(C:C,MATCH(LEFT(Q2850,7)+0,I:I,0))&lt;1130000,"",INDEX(C:C,MATCH(LEFT(Q2850,7)+0,I:I,0))),IFERROR(MID($Q2850,1,7)+0,""))</f>
        <v>#N/A</v>
      </c>
      <c r="N2850" s="25" t="str">
        <f>IF(IFERROR(MID($Q2850,10,7)+0,"")&lt;1130000,"",IFERROR(MID($Q2850,10,7)+0,""))</f>
        <v/>
      </c>
      <c r="O2850" s="25" t="str">
        <f>IF(IFERROR(MID($Q2850,19,7)+0,"")&lt;1130000,"",IFERROR(MID($Q2850,19,7)+0,""))</f>
        <v/>
      </c>
      <c r="P2850" s="25" t="e">
        <f>IF(M2850="","",IF(N2850="",M2850,M2850&amp;", "&amp;N2850))</f>
        <v>#N/A</v>
      </c>
      <c r="Q2850" s="44">
        <v>1120123</v>
      </c>
      <c r="R2850" s="44"/>
      <c r="S2850" s="35" t="s">
        <v>69</v>
      </c>
      <c r="T2850" s="25" t="s">
        <v>36</v>
      </c>
      <c r="U2850" s="185">
        <v>19866</v>
      </c>
      <c r="V2850" s="188">
        <v>19866</v>
      </c>
      <c r="W2850" s="189">
        <v>19866</v>
      </c>
      <c r="X2850" s="31">
        <v>19866</v>
      </c>
      <c r="Y2850" s="90">
        <f>IFERROR(ROUND(X2850/W2850-1,2),"")</f>
        <v>0</v>
      </c>
      <c r="Z2850" s="31">
        <f>IF(OR(S2850="VLD MLC components",S2850="VLD MLC pipes",S2850="VLD PEX components",S2850="VLD PEX pipes",S2850="VLD PHC components",S2850="VLD PHC pipes",S2850="Controls VLD"),"По запросу",X2850)</f>
        <v>19866</v>
      </c>
      <c r="AA2850" s="63">
        <f>ROUND(X2850/1.2,3)</f>
        <v>16555</v>
      </c>
      <c r="AB2850" s="23">
        <v>16555</v>
      </c>
      <c r="AC2850" s="190">
        <f>IFERROR(ROUND(AA2850/AB2850-1,2),"")</f>
        <v>0</v>
      </c>
      <c r="AD2850" s="25">
        <v>0.438</v>
      </c>
      <c r="AE2850" s="25">
        <v>1.645E-3</v>
      </c>
      <c r="AF2850" s="25">
        <v>0</v>
      </c>
      <c r="AG2850" s="25" t="s">
        <v>22</v>
      </c>
      <c r="AH2850" s="25">
        <v>0</v>
      </c>
      <c r="AI2850" s="25">
        <v>0</v>
      </c>
      <c r="AJ2850" s="25" t="s">
        <v>19</v>
      </c>
      <c r="AK2850" s="42" t="s">
        <v>19</v>
      </c>
      <c r="AL2850" s="25" t="s">
        <v>19</v>
      </c>
      <c r="AM2850" s="25">
        <v>1</v>
      </c>
      <c r="AN2850" s="25">
        <v>230</v>
      </c>
      <c r="AO2850" s="25">
        <v>170</v>
      </c>
      <c r="AP2850" s="25">
        <v>50</v>
      </c>
      <c r="AQ2850" s="25">
        <v>0.438</v>
      </c>
      <c r="AR2850" s="94">
        <v>1.9550000000000001E-3</v>
      </c>
      <c r="AS2850" s="157" t="s">
        <v>22</v>
      </c>
      <c r="AT2850" s="93" t="s">
        <v>22</v>
      </c>
      <c r="AU2850" s="92" t="s">
        <v>22</v>
      </c>
      <c r="AV2850" s="91" t="s">
        <v>48</v>
      </c>
      <c r="AW2850" s="92" t="s">
        <v>48</v>
      </c>
      <c r="AX2850" s="92" t="s">
        <v>48</v>
      </c>
      <c r="AY2850" s="91" t="s">
        <v>152</v>
      </c>
      <c r="AZ2850" s="23"/>
      <c r="BA2850" s="25">
        <v>0</v>
      </c>
      <c r="BB2850" t="s">
        <v>48</v>
      </c>
      <c r="BC2850" t="e">
        <v>#N/A</v>
      </c>
      <c r="BD2850" t="e">
        <f>IF(Z2850=BC2850,"OK")</f>
        <v>#N/A</v>
      </c>
      <c r="BE2850">
        <v>0.438</v>
      </c>
      <c r="BF2850">
        <v>1.645E-3</v>
      </c>
      <c r="BG2850">
        <v>230</v>
      </c>
      <c r="BH2850">
        <v>170</v>
      </c>
      <c r="BI2850">
        <v>50</v>
      </c>
      <c r="BJ2850">
        <v>0.438</v>
      </c>
      <c r="BK2850">
        <v>1.9550000000000001E-3</v>
      </c>
      <c r="BN2850" s="183"/>
    </row>
    <row r="2851" spans="1:66" ht="25.5" x14ac:dyDescent="0.25">
      <c r="A2851" s="51"/>
      <c r="B2851" s="94">
        <v>2838</v>
      </c>
      <c r="C2851" s="43">
        <v>1092257</v>
      </c>
      <c r="D2851" s="34" t="s">
        <v>2919</v>
      </c>
      <c r="E2851" s="30" t="s">
        <v>2918</v>
      </c>
      <c r="F2851" s="213" t="s">
        <v>21</v>
      </c>
      <c r="G2851" s="25"/>
      <c r="H2851" s="46" t="str">
        <f>IFERROR(IFERROR(IF(SEARCH("Usystems",$E2851)&gt;0,"Usystems"),IF(SEARCH("RIIFO",$E2851)&gt;0,"RIIFO","Uponor")),"Uponor")</f>
        <v>Uponor</v>
      </c>
      <c r="I2851" s="25">
        <f>IFERROR(MID($D2851,1,7)+0,"")</f>
        <v>1034227</v>
      </c>
      <c r="J2851" s="25">
        <f>IFERROR(MID($D2851,10,7)+0,"")</f>
        <v>1034228</v>
      </c>
      <c r="K2851" s="25" t="str">
        <f>IFERROR(MID($D2851,19,7)+0,"")</f>
        <v/>
      </c>
      <c r="L2851" s="25" t="str">
        <f>IFERROR(MID($D2851,28,7)+0,"")</f>
        <v/>
      </c>
      <c r="M2851" s="25" t="str">
        <f>IF(IFERROR(MID($Q2851,1,7)+0,"")&lt;1130000,IF(INDEX(C:C,MATCH(LEFT(Q2851,7)+0,I:I,0))&lt;1130000,"",INDEX(C:C,MATCH(LEFT(Q2851,7)+0,I:I,0))),IFERROR(MID($Q2851,1,7)+0,""))</f>
        <v/>
      </c>
      <c r="N2851" s="25" t="str">
        <f>IF(IFERROR(MID($Q2851,10,7)+0,"")&lt;1130000,"",IFERROR(MID($Q2851,10,7)+0,""))</f>
        <v/>
      </c>
      <c r="O2851" s="25" t="str">
        <f>IF(IFERROR(MID($Q2851,19,7)+0,"")&lt;1130000,"",IFERROR(MID($Q2851,19,7)+0,""))</f>
        <v/>
      </c>
      <c r="P2851" s="25" t="str">
        <f>IF(M2851="","",IF(N2851="",M2851,M2851&amp;", "&amp;N2851))</f>
        <v/>
      </c>
      <c r="Q2851" s="25"/>
      <c r="R2851" s="25"/>
      <c r="S2851" s="35" t="s">
        <v>69</v>
      </c>
      <c r="T2851" s="25" t="s">
        <v>36</v>
      </c>
      <c r="U2851" s="185">
        <v>39895</v>
      </c>
      <c r="V2851" s="188">
        <v>39895</v>
      </c>
      <c r="W2851" s="189">
        <v>39895</v>
      </c>
      <c r="X2851" s="31">
        <v>39895</v>
      </c>
      <c r="Y2851" s="90">
        <f>IFERROR(ROUND(X2851/W2851-1,2),"")</f>
        <v>0</v>
      </c>
      <c r="Z2851" s="31">
        <f>IF(OR(S2851="VLD MLC components",S2851="VLD MLC pipes",S2851="VLD PEX components",S2851="VLD PEX pipes",S2851="VLD PHC components",S2851="VLD PHC pipes",S2851="Controls VLD"),"По запросу",X2851)</f>
        <v>39895</v>
      </c>
      <c r="AA2851" s="63">
        <f>ROUND(X2851/1.2,3)</f>
        <v>33245.832999999999</v>
      </c>
      <c r="AB2851" s="23">
        <v>33245.832999999999</v>
      </c>
      <c r="AC2851" s="190">
        <f>IFERROR(ROUND(AA2851/AB2851-1,2),"")</f>
        <v>0</v>
      </c>
      <c r="AD2851" s="25">
        <v>1.7</v>
      </c>
      <c r="AE2851" s="25">
        <v>6.6600000000000001E-3</v>
      </c>
      <c r="AF2851" s="25">
        <v>0</v>
      </c>
      <c r="AG2851" s="25" t="s">
        <v>22</v>
      </c>
      <c r="AH2851" s="25">
        <v>0</v>
      </c>
      <c r="AI2851" s="25">
        <v>0</v>
      </c>
      <c r="AJ2851" s="25" t="s">
        <v>20</v>
      </c>
      <c r="AK2851" s="42" t="s">
        <v>19</v>
      </c>
      <c r="AL2851" s="25" t="s">
        <v>20</v>
      </c>
      <c r="AM2851" s="25">
        <v>1</v>
      </c>
      <c r="AN2851" s="25">
        <v>550</v>
      </c>
      <c r="AO2851" s="25">
        <v>200</v>
      </c>
      <c r="AP2851" s="25">
        <v>200</v>
      </c>
      <c r="AQ2851" s="25">
        <v>1.7</v>
      </c>
      <c r="AR2851" s="94">
        <v>2.1999999999999999E-2</v>
      </c>
      <c r="AS2851" s="157" t="s">
        <v>22</v>
      </c>
      <c r="AT2851" s="93">
        <v>43214</v>
      </c>
      <c r="AU2851" s="92" t="s">
        <v>22</v>
      </c>
      <c r="AV2851" s="91" t="s">
        <v>48</v>
      </c>
      <c r="AW2851" s="92" t="s">
        <v>48</v>
      </c>
      <c r="AX2851" s="92" t="s">
        <v>48</v>
      </c>
      <c r="AY2851" s="91" t="s">
        <v>152</v>
      </c>
      <c r="AZ2851" s="23"/>
      <c r="BA2851" s="25">
        <v>0</v>
      </c>
      <c r="BB2851" t="s">
        <v>48</v>
      </c>
      <c r="BC2851" t="e">
        <v>#N/A</v>
      </c>
      <c r="BD2851" t="e">
        <f>IF(Z2851=BC2851,"OK")</f>
        <v>#N/A</v>
      </c>
      <c r="BE2851">
        <v>1.7</v>
      </c>
      <c r="BF2851">
        <v>6.6600000000000001E-3</v>
      </c>
      <c r="BG2851">
        <v>550</v>
      </c>
      <c r="BH2851">
        <v>200</v>
      </c>
      <c r="BI2851">
        <v>200</v>
      </c>
      <c r="BJ2851">
        <v>1.7</v>
      </c>
      <c r="BK2851">
        <v>2.1999999999999999E-2</v>
      </c>
      <c r="BN2851" s="183"/>
    </row>
    <row r="2852" spans="1:66" ht="25.5" x14ac:dyDescent="0.25">
      <c r="A2852" s="51"/>
      <c r="B2852" s="94">
        <v>2839</v>
      </c>
      <c r="C2852" s="43">
        <v>1092258</v>
      </c>
      <c r="D2852" s="25">
        <v>1034268</v>
      </c>
      <c r="E2852" s="30" t="s">
        <v>2917</v>
      </c>
      <c r="F2852" s="213" t="s">
        <v>21</v>
      </c>
      <c r="G2852" s="41" t="s">
        <v>30</v>
      </c>
      <c r="H2852" s="46" t="str">
        <f>IFERROR(IFERROR(IF(SEARCH("Usystems",$E2852)&gt;0,"Usystems"),IF(SEARCH("RIIFO",$E2852)&gt;0,"RIIFO","Uponor")),"Uponor")</f>
        <v>Uponor</v>
      </c>
      <c r="I2852" s="25">
        <f>IFERROR(MID($D2852,1,7)+0,"")</f>
        <v>1034268</v>
      </c>
      <c r="J2852" s="25" t="str">
        <f>IFERROR(MID($D2852,10,7)+0,"")</f>
        <v/>
      </c>
      <c r="K2852" s="25" t="str">
        <f>IFERROR(MID($D2852,19,7)+0,"")</f>
        <v/>
      </c>
      <c r="L2852" s="25" t="str">
        <f>IFERROR(MID($D2852,28,7)+0,"")</f>
        <v/>
      </c>
      <c r="M2852" s="25" t="str">
        <f>IF(IFERROR(MID($Q2852,1,7)+0,"")&lt;1130000,IF(INDEX(C:C,MATCH(LEFT(Q2852,7)+0,I:I,0))&lt;1130000,"",INDEX(C:C,MATCH(LEFT(Q2852,7)+0,I:I,0))),IFERROR(MID($Q2852,1,7)+0,""))</f>
        <v/>
      </c>
      <c r="N2852" s="25" t="str">
        <f>IF(IFERROR(MID($Q2852,10,7)+0,"")&lt;1130000,"",IFERROR(MID($Q2852,10,7)+0,""))</f>
        <v/>
      </c>
      <c r="O2852" s="25" t="str">
        <f>IF(IFERROR(MID($Q2852,19,7)+0,"")&lt;1130000,"",IFERROR(MID($Q2852,19,7)+0,""))</f>
        <v/>
      </c>
      <c r="P2852" s="25" t="str">
        <f>IF(M2852="","",IF(N2852="",M2852,M2852&amp;", "&amp;N2852))</f>
        <v/>
      </c>
      <c r="Q2852" s="25"/>
      <c r="R2852" s="25"/>
      <c r="S2852" s="35" t="s">
        <v>69</v>
      </c>
      <c r="T2852" s="25" t="s">
        <v>36</v>
      </c>
      <c r="U2852" s="185">
        <v>39895</v>
      </c>
      <c r="V2852" s="188">
        <v>39895</v>
      </c>
      <c r="W2852" s="189">
        <v>39895</v>
      </c>
      <c r="X2852" s="31">
        <v>39895</v>
      </c>
      <c r="Y2852" s="90">
        <f>IFERROR(ROUND(X2852/W2852-1,2),"")</f>
        <v>0</v>
      </c>
      <c r="Z2852" s="31">
        <f>IF(OR(S2852="VLD MLC components",S2852="VLD MLC pipes",S2852="VLD PEX components",S2852="VLD PEX pipes",S2852="VLD PHC components",S2852="VLD PHC pipes",S2852="Controls VLD"),"По запросу",X2852)</f>
        <v>39895</v>
      </c>
      <c r="AA2852" s="63">
        <f>ROUND(X2852/1.2,3)</f>
        <v>33245.832999999999</v>
      </c>
      <c r="AB2852" s="23">
        <v>33245.832999999999</v>
      </c>
      <c r="AC2852" s="190">
        <f>IFERROR(ROUND(AA2852/AB2852-1,2),"")</f>
        <v>0</v>
      </c>
      <c r="AD2852" s="25">
        <v>1.6</v>
      </c>
      <c r="AE2852" s="25">
        <v>2.1999999999999999E-2</v>
      </c>
      <c r="AF2852" s="25">
        <v>0</v>
      </c>
      <c r="AG2852" s="25" t="s">
        <v>22</v>
      </c>
      <c r="AH2852" s="25">
        <v>0</v>
      </c>
      <c r="AI2852" s="25">
        <v>0</v>
      </c>
      <c r="AJ2852" s="25" t="s">
        <v>19</v>
      </c>
      <c r="AK2852" s="42" t="s">
        <v>19</v>
      </c>
      <c r="AL2852" s="25" t="s">
        <v>19</v>
      </c>
      <c r="AM2852" s="25">
        <v>1</v>
      </c>
      <c r="AN2852" s="25">
        <v>550</v>
      </c>
      <c r="AO2852" s="25">
        <v>200</v>
      </c>
      <c r="AP2852" s="25">
        <v>200</v>
      </c>
      <c r="AQ2852" s="25">
        <v>1.6</v>
      </c>
      <c r="AR2852" s="94">
        <v>2.1999999999999999E-2</v>
      </c>
      <c r="AS2852" s="157" t="s">
        <v>22</v>
      </c>
      <c r="AT2852" s="93">
        <v>43214</v>
      </c>
      <c r="AU2852" s="92" t="s">
        <v>22</v>
      </c>
      <c r="AV2852" s="91" t="s">
        <v>48</v>
      </c>
      <c r="AW2852" s="92" t="s">
        <v>48</v>
      </c>
      <c r="AX2852" s="92" t="s">
        <v>48</v>
      </c>
      <c r="AY2852" s="91" t="s">
        <v>152</v>
      </c>
      <c r="AZ2852" s="23"/>
      <c r="BA2852" s="25">
        <v>0</v>
      </c>
      <c r="BB2852" t="s">
        <v>48</v>
      </c>
      <c r="BC2852" t="e">
        <v>#N/A</v>
      </c>
      <c r="BD2852" t="e">
        <f>IF(Z2852=BC2852,"OK")</f>
        <v>#N/A</v>
      </c>
      <c r="BE2852">
        <v>1.6</v>
      </c>
      <c r="BF2852">
        <v>2.1999999999999999E-2</v>
      </c>
      <c r="BG2852">
        <v>550</v>
      </c>
      <c r="BH2852">
        <v>200</v>
      </c>
      <c r="BI2852">
        <v>200</v>
      </c>
      <c r="BJ2852">
        <v>1.6</v>
      </c>
      <c r="BK2852">
        <v>2.1999999999999999E-2</v>
      </c>
      <c r="BN2852" s="183"/>
    </row>
    <row r="2853" spans="1:66" ht="25.5" x14ac:dyDescent="0.25">
      <c r="A2853" s="51"/>
      <c r="B2853" s="94">
        <v>2840</v>
      </c>
      <c r="C2853" s="43">
        <v>1092259</v>
      </c>
      <c r="D2853" s="34" t="s">
        <v>2916</v>
      </c>
      <c r="E2853" s="30" t="s">
        <v>2915</v>
      </c>
      <c r="F2853" s="213" t="s">
        <v>21</v>
      </c>
      <c r="G2853" s="41" t="s">
        <v>30</v>
      </c>
      <c r="H2853" s="46" t="str">
        <f>IFERROR(IFERROR(IF(SEARCH("Usystems",$E2853)&gt;0,"Usystems"),IF(SEARCH("RIIFO",$E2853)&gt;0,"RIIFO","Uponor")),"Uponor")</f>
        <v>Uponor</v>
      </c>
      <c r="I2853" s="25">
        <f>IFERROR(MID($D2853,1,7)+0,"")</f>
        <v>1034269</v>
      </c>
      <c r="J2853" s="25">
        <f>IFERROR(MID($D2853,10,7)+0,"")</f>
        <v>1034229</v>
      </c>
      <c r="K2853" s="25" t="str">
        <f>IFERROR(MID($D2853,19,7)+0,"")</f>
        <v/>
      </c>
      <c r="L2853" s="25" t="str">
        <f>IFERROR(MID($D2853,28,7)+0,"")</f>
        <v/>
      </c>
      <c r="M2853" s="25" t="str">
        <f>IF(IFERROR(MID($Q2853,1,7)+0,"")&lt;1130000,IF(INDEX(C:C,MATCH(LEFT(Q2853,7)+0,I:I,0))&lt;1130000,"",INDEX(C:C,MATCH(LEFT(Q2853,7)+0,I:I,0))),IFERROR(MID($Q2853,1,7)+0,""))</f>
        <v/>
      </c>
      <c r="N2853" s="25" t="str">
        <f>IF(IFERROR(MID($Q2853,10,7)+0,"")&lt;1130000,"",IFERROR(MID($Q2853,10,7)+0,""))</f>
        <v/>
      </c>
      <c r="O2853" s="25" t="str">
        <f>IF(IFERROR(MID($Q2853,19,7)+0,"")&lt;1130000,"",IFERROR(MID($Q2853,19,7)+0,""))</f>
        <v/>
      </c>
      <c r="P2853" s="25" t="str">
        <f>IF(M2853="","",IF(N2853="",M2853,M2853&amp;", "&amp;N2853))</f>
        <v/>
      </c>
      <c r="Q2853" s="25"/>
      <c r="R2853" s="25"/>
      <c r="S2853" s="35" t="s">
        <v>69</v>
      </c>
      <c r="T2853" s="25" t="s">
        <v>36</v>
      </c>
      <c r="U2853" s="185">
        <v>46378</v>
      </c>
      <c r="V2853" s="188">
        <v>46378</v>
      </c>
      <c r="W2853" s="189">
        <v>46378</v>
      </c>
      <c r="X2853" s="31">
        <v>46378</v>
      </c>
      <c r="Y2853" s="90">
        <f>IFERROR(ROUND(X2853/W2853-1,2),"")</f>
        <v>0</v>
      </c>
      <c r="Z2853" s="31">
        <f>IF(OR(S2853="VLD MLC components",S2853="VLD MLC pipes",S2853="VLD PEX components",S2853="VLD PEX pipes",S2853="VLD PHC components",S2853="VLD PHC pipes",S2853="Controls VLD"),"По запросу",X2853)</f>
        <v>46378</v>
      </c>
      <c r="AA2853" s="63">
        <f>ROUND(X2853/1.2,3)</f>
        <v>38648.332999999999</v>
      </c>
      <c r="AB2853" s="23">
        <v>38648.332999999999</v>
      </c>
      <c r="AC2853" s="190">
        <f>IFERROR(ROUND(AA2853/AB2853-1,2),"")</f>
        <v>0</v>
      </c>
      <c r="AD2853" s="25">
        <v>2.9</v>
      </c>
      <c r="AE2853" s="25">
        <v>4.0625000000000001E-2</v>
      </c>
      <c r="AF2853" s="25">
        <v>0</v>
      </c>
      <c r="AG2853" s="25" t="s">
        <v>22</v>
      </c>
      <c r="AH2853" s="25">
        <v>0</v>
      </c>
      <c r="AI2853" s="25">
        <v>0</v>
      </c>
      <c r="AJ2853" s="25" t="s">
        <v>19</v>
      </c>
      <c r="AK2853" s="42" t="s">
        <v>19</v>
      </c>
      <c r="AL2853" s="25" t="s">
        <v>19</v>
      </c>
      <c r="AM2853" s="25">
        <v>1</v>
      </c>
      <c r="AN2853" s="25">
        <v>650</v>
      </c>
      <c r="AO2853" s="25">
        <v>250</v>
      </c>
      <c r="AP2853" s="25">
        <v>250</v>
      </c>
      <c r="AQ2853" s="25">
        <v>2.9</v>
      </c>
      <c r="AR2853" s="94">
        <v>4.0625000000000001E-2</v>
      </c>
      <c r="AS2853" s="157" t="s">
        <v>22</v>
      </c>
      <c r="AT2853" s="93">
        <v>43214</v>
      </c>
      <c r="AU2853" s="92" t="s">
        <v>22</v>
      </c>
      <c r="AV2853" s="91" t="s">
        <v>48</v>
      </c>
      <c r="AW2853" s="92" t="s">
        <v>48</v>
      </c>
      <c r="AX2853" s="92" t="s">
        <v>48</v>
      </c>
      <c r="AY2853" s="91" t="s">
        <v>152</v>
      </c>
      <c r="AZ2853" s="23"/>
      <c r="BA2853" s="25">
        <v>0</v>
      </c>
      <c r="BB2853" t="s">
        <v>48</v>
      </c>
      <c r="BC2853" t="e">
        <v>#N/A</v>
      </c>
      <c r="BD2853" t="e">
        <f>IF(Z2853=BC2853,"OK")</f>
        <v>#N/A</v>
      </c>
      <c r="BE2853">
        <v>2.9</v>
      </c>
      <c r="BF2853">
        <v>4.0625000000000001E-2</v>
      </c>
      <c r="BG2853">
        <v>650</v>
      </c>
      <c r="BH2853">
        <v>250</v>
      </c>
      <c r="BI2853">
        <v>250</v>
      </c>
      <c r="BJ2853">
        <v>2.9</v>
      </c>
      <c r="BK2853">
        <v>4.0625000000000001E-2</v>
      </c>
      <c r="BN2853" s="183"/>
    </row>
    <row r="2854" spans="1:66" ht="25.5" x14ac:dyDescent="0.25">
      <c r="A2854" s="1"/>
      <c r="B2854" s="94">
        <v>2841</v>
      </c>
      <c r="C2854" s="43">
        <v>1090230</v>
      </c>
      <c r="D2854" s="34" t="s">
        <v>2914</v>
      </c>
      <c r="E2854" s="27" t="s">
        <v>2913</v>
      </c>
      <c r="F2854" s="213" t="s">
        <v>21</v>
      </c>
      <c r="G2854" s="41" t="s">
        <v>30</v>
      </c>
      <c r="H2854" s="46" t="str">
        <f>IFERROR(IFERROR(IF(SEARCH("Usystems",$E2854)&gt;0,"Usystems"),IF(SEARCH("RIIFO",$E2854)&gt;0,"RIIFO","Uponor")),"Uponor")</f>
        <v>Uponor</v>
      </c>
      <c r="I2854" s="25">
        <f>IFERROR(MID($D2854,1,7)+0,"")</f>
        <v>1034245</v>
      </c>
      <c r="J2854" s="25">
        <f>IFERROR(MID($D2854,10,7)+0,"")</f>
        <v>1034246</v>
      </c>
      <c r="K2854" s="25" t="str">
        <f>IFERROR(MID($D2854,19,7)+0,"")</f>
        <v/>
      </c>
      <c r="L2854" s="25" t="str">
        <f>IFERROR(MID($D2854,28,7)+0,"")</f>
        <v/>
      </c>
      <c r="M2854" s="25" t="str">
        <f>IF(IFERROR(MID($Q2854,1,7)+0,"")&lt;1130000,IF(INDEX(C:C,MATCH(LEFT(Q2854,7)+0,I:I,0))&lt;1130000,"",INDEX(C:C,MATCH(LEFT(Q2854,7)+0,I:I,0))),IFERROR(MID($Q2854,1,7)+0,""))</f>
        <v/>
      </c>
      <c r="N2854" s="25" t="str">
        <f>IF(IFERROR(MID($Q2854,10,7)+0,"")&lt;1130000,"",IFERROR(MID($Q2854,10,7)+0,""))</f>
        <v/>
      </c>
      <c r="O2854" s="25" t="str">
        <f>IF(IFERROR(MID($Q2854,19,7)+0,"")&lt;1130000,"",IFERROR(MID($Q2854,19,7)+0,""))</f>
        <v/>
      </c>
      <c r="P2854" s="25" t="str">
        <f>IF(M2854="","",IF(N2854="",M2854,M2854&amp;", "&amp;N2854))</f>
        <v/>
      </c>
      <c r="Q2854" s="25"/>
      <c r="R2854" s="25"/>
      <c r="S2854" s="35" t="s">
        <v>69</v>
      </c>
      <c r="T2854" s="34" t="s">
        <v>36</v>
      </c>
      <c r="U2854" s="185">
        <v>24073</v>
      </c>
      <c r="V2854" s="188">
        <v>24073</v>
      </c>
      <c r="W2854" s="189">
        <v>24073</v>
      </c>
      <c r="X2854" s="31">
        <v>24073</v>
      </c>
      <c r="Y2854" s="90">
        <f>IFERROR(ROUND(X2854/W2854-1,2),"")</f>
        <v>0</v>
      </c>
      <c r="Z2854" s="31">
        <f>IF(OR(S2854="VLD MLC components",S2854="VLD MLC pipes",S2854="VLD PEX components",S2854="VLD PEX pipes",S2854="VLD PHC components",S2854="VLD PHC pipes",S2854="Controls VLD"),"По запросу",X2854)</f>
        <v>24073</v>
      </c>
      <c r="AA2854" s="63">
        <f>ROUND(X2854/1.2,3)</f>
        <v>20060.832999999999</v>
      </c>
      <c r="AB2854" s="23">
        <v>20060.832999999999</v>
      </c>
      <c r="AC2854" s="190">
        <f>IFERROR(ROUND(AA2854/AB2854-1,2),"")</f>
        <v>0</v>
      </c>
      <c r="AD2854" s="25">
        <v>1.3</v>
      </c>
      <c r="AE2854" s="25">
        <v>6.6550000000000003E-3</v>
      </c>
      <c r="AF2854" s="25">
        <v>0</v>
      </c>
      <c r="AG2854" s="25" t="s">
        <v>22</v>
      </c>
      <c r="AH2854" s="25">
        <v>0</v>
      </c>
      <c r="AI2854" s="25">
        <v>0</v>
      </c>
      <c r="AJ2854" s="25" t="s">
        <v>19</v>
      </c>
      <c r="AK2854" s="42" t="s">
        <v>19</v>
      </c>
      <c r="AL2854" s="25" t="s">
        <v>19</v>
      </c>
      <c r="AM2854" s="25">
        <v>1</v>
      </c>
      <c r="AN2854" s="25">
        <v>550</v>
      </c>
      <c r="AO2854" s="25">
        <v>110</v>
      </c>
      <c r="AP2854" s="25">
        <v>110</v>
      </c>
      <c r="AQ2854" s="25">
        <v>1.3</v>
      </c>
      <c r="AR2854" s="94">
        <v>6.6550000000000003E-3</v>
      </c>
      <c r="AS2854" s="157" t="s">
        <v>22</v>
      </c>
      <c r="AT2854" s="93">
        <v>43096</v>
      </c>
      <c r="AU2854" s="92" t="s">
        <v>22</v>
      </c>
      <c r="AV2854" s="91" t="s">
        <v>48</v>
      </c>
      <c r="AW2854" s="92" t="s">
        <v>48</v>
      </c>
      <c r="AX2854" s="92" t="s">
        <v>48</v>
      </c>
      <c r="AY2854" s="91" t="s">
        <v>152</v>
      </c>
      <c r="AZ2854" s="23"/>
      <c r="BA2854" s="25">
        <v>0</v>
      </c>
      <c r="BB2854" t="s">
        <v>48</v>
      </c>
      <c r="BC2854" t="e">
        <v>#N/A</v>
      </c>
      <c r="BD2854" t="e">
        <f>IF(Z2854=BC2854,"OK")</f>
        <v>#N/A</v>
      </c>
      <c r="BE2854">
        <v>1.3</v>
      </c>
      <c r="BF2854">
        <v>6.6550000000000003E-3</v>
      </c>
      <c r="BG2854">
        <v>550</v>
      </c>
      <c r="BH2854">
        <v>110</v>
      </c>
      <c r="BI2854">
        <v>110</v>
      </c>
      <c r="BJ2854">
        <v>1.3</v>
      </c>
      <c r="BK2854">
        <v>6.6550000000000003E-3</v>
      </c>
      <c r="BN2854" s="183"/>
    </row>
    <row r="2855" spans="1:66" ht="25.5" x14ac:dyDescent="0.25">
      <c r="A2855" s="1"/>
      <c r="B2855" s="94">
        <v>2842</v>
      </c>
      <c r="C2855" s="43">
        <v>1090231</v>
      </c>
      <c r="D2855" s="34">
        <v>1034270</v>
      </c>
      <c r="E2855" s="27" t="s">
        <v>2912</v>
      </c>
      <c r="F2855" s="213" t="s">
        <v>21</v>
      </c>
      <c r="G2855" s="25"/>
      <c r="H2855" s="46" t="str">
        <f>IFERROR(IFERROR(IF(SEARCH("Usystems",$E2855)&gt;0,"Usystems"),IF(SEARCH("RIIFO",$E2855)&gt;0,"RIIFO","Uponor")),"Uponor")</f>
        <v>Uponor</v>
      </c>
      <c r="I2855" s="25">
        <f>IFERROR(MID($D2855,1,7)+0,"")</f>
        <v>1034270</v>
      </c>
      <c r="J2855" s="25" t="str">
        <f>IFERROR(MID($D2855,10,7)+0,"")</f>
        <v/>
      </c>
      <c r="K2855" s="25" t="str">
        <f>IFERROR(MID($D2855,19,7)+0,"")</f>
        <v/>
      </c>
      <c r="L2855" s="25" t="str">
        <f>IFERROR(MID($D2855,28,7)+0,"")</f>
        <v/>
      </c>
      <c r="M2855" s="25" t="str">
        <f>IF(IFERROR(MID($Q2855,1,7)+0,"")&lt;1130000,IF(INDEX(C:C,MATCH(LEFT(Q2855,7)+0,I:I,0))&lt;1130000,"",INDEX(C:C,MATCH(LEFT(Q2855,7)+0,I:I,0))),IFERROR(MID($Q2855,1,7)+0,""))</f>
        <v/>
      </c>
      <c r="N2855" s="25" t="str">
        <f>IF(IFERROR(MID($Q2855,10,7)+0,"")&lt;1130000,"",IFERROR(MID($Q2855,10,7)+0,""))</f>
        <v/>
      </c>
      <c r="O2855" s="25" t="str">
        <f>IF(IFERROR(MID($Q2855,19,7)+0,"")&lt;1130000,"",IFERROR(MID($Q2855,19,7)+0,""))</f>
        <v/>
      </c>
      <c r="P2855" s="25" t="str">
        <f>IF(M2855="","",IF(N2855="",M2855,M2855&amp;", "&amp;N2855))</f>
        <v/>
      </c>
      <c r="Q2855" s="25"/>
      <c r="R2855" s="25"/>
      <c r="S2855" s="35" t="s">
        <v>69</v>
      </c>
      <c r="T2855" s="34" t="s">
        <v>36</v>
      </c>
      <c r="U2855" s="185">
        <v>28490</v>
      </c>
      <c r="V2855" s="188">
        <v>28490</v>
      </c>
      <c r="W2855" s="189">
        <v>28490</v>
      </c>
      <c r="X2855" s="31">
        <v>28490</v>
      </c>
      <c r="Y2855" s="90">
        <f>IFERROR(ROUND(X2855/W2855-1,2),"")</f>
        <v>0</v>
      </c>
      <c r="Z2855" s="31">
        <f>IF(OR(S2855="VLD MLC components",S2855="VLD MLC pipes",S2855="VLD PEX components",S2855="VLD PEX pipes",S2855="VLD PHC components",S2855="VLD PHC pipes",S2855="Controls VLD"),"По запросу",X2855)</f>
        <v>28490</v>
      </c>
      <c r="AA2855" s="63">
        <f>ROUND(X2855/1.2,3)</f>
        <v>23741.667000000001</v>
      </c>
      <c r="AB2855" s="23">
        <v>23741.667000000001</v>
      </c>
      <c r="AC2855" s="190">
        <f>IFERROR(ROUND(AA2855/AB2855-1,2),"")</f>
        <v>0</v>
      </c>
      <c r="AD2855" s="25">
        <v>1.5</v>
      </c>
      <c r="AE2855" s="25">
        <v>2.1999999999999999E-2</v>
      </c>
      <c r="AF2855" s="25">
        <v>0</v>
      </c>
      <c r="AG2855" s="25" t="s">
        <v>22</v>
      </c>
      <c r="AH2855" s="25">
        <v>0</v>
      </c>
      <c r="AI2855" s="25">
        <v>0</v>
      </c>
      <c r="AJ2855" s="25" t="s">
        <v>20</v>
      </c>
      <c r="AK2855" s="42" t="s">
        <v>19</v>
      </c>
      <c r="AL2855" s="25" t="s">
        <v>20</v>
      </c>
      <c r="AM2855" s="25">
        <v>1</v>
      </c>
      <c r="AN2855" s="25">
        <v>550</v>
      </c>
      <c r="AO2855" s="25">
        <v>200</v>
      </c>
      <c r="AP2855" s="25">
        <v>200</v>
      </c>
      <c r="AQ2855" s="25">
        <v>1.5</v>
      </c>
      <c r="AR2855" s="94">
        <v>2.1999999999999999E-2</v>
      </c>
      <c r="AS2855" s="157" t="s">
        <v>22</v>
      </c>
      <c r="AT2855" s="93">
        <v>43096</v>
      </c>
      <c r="AU2855" s="92" t="s">
        <v>22</v>
      </c>
      <c r="AV2855" s="91" t="s">
        <v>48</v>
      </c>
      <c r="AW2855" s="92" t="s">
        <v>48</v>
      </c>
      <c r="AX2855" s="92" t="s">
        <v>48</v>
      </c>
      <c r="AY2855" s="91" t="s">
        <v>152</v>
      </c>
      <c r="AZ2855" s="23"/>
      <c r="BA2855" s="25">
        <v>0</v>
      </c>
      <c r="BB2855" t="s">
        <v>48</v>
      </c>
      <c r="BC2855" t="e">
        <v>#N/A</v>
      </c>
      <c r="BD2855" t="e">
        <f>IF(Z2855=BC2855,"OK")</f>
        <v>#N/A</v>
      </c>
      <c r="BE2855">
        <v>1.5</v>
      </c>
      <c r="BF2855">
        <v>2.1999999999999999E-2</v>
      </c>
      <c r="BG2855">
        <v>550</v>
      </c>
      <c r="BH2855">
        <v>200</v>
      </c>
      <c r="BI2855">
        <v>200</v>
      </c>
      <c r="BJ2855">
        <v>1.5</v>
      </c>
      <c r="BK2855">
        <v>2.1999999999999999E-2</v>
      </c>
      <c r="BN2855" s="183"/>
    </row>
    <row r="2856" spans="1:66" ht="38.25" x14ac:dyDescent="0.25">
      <c r="A2856" s="1"/>
      <c r="B2856" s="94">
        <v>2843</v>
      </c>
      <c r="C2856" s="43">
        <v>1034273</v>
      </c>
      <c r="D2856" s="53" t="s">
        <v>22</v>
      </c>
      <c r="E2856" s="36" t="s">
        <v>2911</v>
      </c>
      <c r="F2856" s="151" t="s">
        <v>28</v>
      </c>
      <c r="G2856" s="41" t="s">
        <v>30</v>
      </c>
      <c r="H2856" s="46" t="str">
        <f>IFERROR(IFERROR(IF(SEARCH("Usystems",$E2856)&gt;0,"Usystems"),IF(SEARCH("RIIFO",$E2856)&gt;0,"RIIFO","Uponor")),"Uponor")</f>
        <v>Uponor</v>
      </c>
      <c r="I2856" s="25" t="str">
        <f>IFERROR(MID($D2856,1,7)+0,"")</f>
        <v/>
      </c>
      <c r="J2856" s="25" t="str">
        <f>IFERROR(MID($D2856,10,7)+0,"")</f>
        <v/>
      </c>
      <c r="K2856" s="25" t="str">
        <f>IFERROR(MID($D2856,19,7)+0,"")</f>
        <v/>
      </c>
      <c r="L2856" s="25" t="str">
        <f>IFERROR(MID($D2856,28,7)+0,"")</f>
        <v/>
      </c>
      <c r="M2856" s="25" t="e">
        <f>IF(IFERROR(MID($Q2856,1,7)+0,"")&lt;1130000,IF(INDEX(C:C,MATCH(LEFT(Q2856,7)+0,I:I,0))&lt;1130000,"",INDEX(C:C,MATCH(LEFT(Q2856,7)+0,I:I,0))),IFERROR(MID($Q2856,1,7)+0,""))</f>
        <v>#N/A</v>
      </c>
      <c r="N2856" s="25" t="str">
        <f>IF(IFERROR(MID($Q2856,10,7)+0,"")&lt;1130000,"",IFERROR(MID($Q2856,10,7)+0,""))</f>
        <v/>
      </c>
      <c r="O2856" s="25" t="str">
        <f>IF(IFERROR(MID($Q2856,19,7)+0,"")&lt;1130000,"",IFERROR(MID($Q2856,19,7)+0,""))</f>
        <v/>
      </c>
      <c r="P2856" s="25" t="e">
        <f>IF(M2856="","",IF(N2856="",M2856,M2856&amp;", "&amp;N2856))</f>
        <v>#N/A</v>
      </c>
      <c r="Q2856" s="44" t="s">
        <v>2910</v>
      </c>
      <c r="R2856" s="44"/>
      <c r="S2856" s="35" t="s">
        <v>69</v>
      </c>
      <c r="T2856" s="25" t="s">
        <v>36</v>
      </c>
      <c r="U2856" s="185">
        <v>267137</v>
      </c>
      <c r="V2856" s="188">
        <v>267137</v>
      </c>
      <c r="W2856" s="189">
        <v>267137</v>
      </c>
      <c r="X2856" s="31">
        <v>267137</v>
      </c>
      <c r="Y2856" s="90">
        <f>IFERROR(ROUND(X2856/W2856-1,2),"")</f>
        <v>0</v>
      </c>
      <c r="Z2856" s="31">
        <f>IF(OR(S2856="VLD MLC components",S2856="VLD MLC pipes",S2856="VLD PEX components",S2856="VLD PEX pipes",S2856="VLD PHC components",S2856="VLD PHC pipes",S2856="Controls VLD"),"По запросу",X2856)</f>
        <v>267137</v>
      </c>
      <c r="AA2856" s="63">
        <f>ROUND(X2856/1.2,3)</f>
        <v>222614.16699999999</v>
      </c>
      <c r="AB2856" s="23">
        <v>222614.16699999999</v>
      </c>
      <c r="AC2856" s="190">
        <f>IFERROR(ROUND(AA2856/AB2856-1,2),"")</f>
        <v>0</v>
      </c>
      <c r="AD2856" s="25">
        <v>1</v>
      </c>
      <c r="AE2856" s="25">
        <v>1.6400000000000001E-2</v>
      </c>
      <c r="AF2856" s="25">
        <v>0</v>
      </c>
      <c r="AG2856" s="25" t="s">
        <v>22</v>
      </c>
      <c r="AH2856" s="25">
        <v>0</v>
      </c>
      <c r="AI2856" s="25">
        <v>0</v>
      </c>
      <c r="AJ2856" s="25" t="s">
        <v>19</v>
      </c>
      <c r="AK2856" s="42" t="s">
        <v>19</v>
      </c>
      <c r="AL2856" s="25" t="s">
        <v>19</v>
      </c>
      <c r="AM2856" s="25">
        <v>1</v>
      </c>
      <c r="AN2856" s="25">
        <v>390</v>
      </c>
      <c r="AO2856" s="25">
        <v>290</v>
      </c>
      <c r="AP2856" s="25">
        <v>145</v>
      </c>
      <c r="AQ2856" s="25">
        <v>1</v>
      </c>
      <c r="AR2856" s="94">
        <v>1.6399500000000001E-2</v>
      </c>
      <c r="AS2856" s="157" t="s">
        <v>22</v>
      </c>
      <c r="AT2856" s="93" t="s">
        <v>22</v>
      </c>
      <c r="AU2856" s="92" t="s">
        <v>22</v>
      </c>
      <c r="AV2856" s="91" t="s">
        <v>48</v>
      </c>
      <c r="AW2856" s="92" t="s">
        <v>48</v>
      </c>
      <c r="AX2856" s="92" t="s">
        <v>48</v>
      </c>
      <c r="AY2856" s="91" t="s">
        <v>152</v>
      </c>
      <c r="AZ2856" s="23"/>
      <c r="BA2856" s="25">
        <v>0</v>
      </c>
      <c r="BB2856" t="s">
        <v>48</v>
      </c>
      <c r="BC2856" t="e">
        <v>#N/A</v>
      </c>
      <c r="BD2856" t="e">
        <f>IF(Z2856=BC2856,"OK")</f>
        <v>#N/A</v>
      </c>
      <c r="BE2856">
        <v>1</v>
      </c>
      <c r="BF2856">
        <v>1.6400000000000001E-2</v>
      </c>
      <c r="BG2856">
        <v>390</v>
      </c>
      <c r="BH2856">
        <v>290</v>
      </c>
      <c r="BI2856">
        <v>145</v>
      </c>
      <c r="BJ2856">
        <v>1</v>
      </c>
      <c r="BK2856">
        <v>1.6399500000000001E-2</v>
      </c>
      <c r="BN2856" s="183"/>
    </row>
    <row r="2857" spans="1:66" ht="38.25" x14ac:dyDescent="0.25">
      <c r="A2857" s="1"/>
      <c r="B2857" s="94">
        <v>2844</v>
      </c>
      <c r="C2857" s="43">
        <v>1034274</v>
      </c>
      <c r="D2857" s="53" t="s">
        <v>22</v>
      </c>
      <c r="E2857" s="36" t="s">
        <v>2909</v>
      </c>
      <c r="F2857" s="151" t="s">
        <v>28</v>
      </c>
      <c r="G2857" s="41" t="s">
        <v>30</v>
      </c>
      <c r="H2857" s="46" t="str">
        <f>IFERROR(IFERROR(IF(SEARCH("Usystems",$E2857)&gt;0,"Usystems"),IF(SEARCH("RIIFO",$E2857)&gt;0,"RIIFO","Uponor")),"Uponor")</f>
        <v>Uponor</v>
      </c>
      <c r="I2857" s="25" t="str">
        <f>IFERROR(MID($D2857,1,7)+0,"")</f>
        <v/>
      </c>
      <c r="J2857" s="25" t="str">
        <f>IFERROR(MID($D2857,10,7)+0,"")</f>
        <v/>
      </c>
      <c r="K2857" s="25" t="str">
        <f>IFERROR(MID($D2857,19,7)+0,"")</f>
        <v/>
      </c>
      <c r="L2857" s="25" t="str">
        <f>IFERROR(MID($D2857,28,7)+0,"")</f>
        <v/>
      </c>
      <c r="M2857" s="25" t="e">
        <f>IF(IFERROR(MID($Q2857,1,7)+0,"")&lt;1130000,IF(INDEX(C:C,MATCH(LEFT(Q2857,7)+0,I:I,0))&lt;1130000,"",INDEX(C:C,MATCH(LEFT(Q2857,7)+0,I:I,0))),IFERROR(MID($Q2857,1,7)+0,""))</f>
        <v>#N/A</v>
      </c>
      <c r="N2857" s="25" t="str">
        <f>IF(IFERROR(MID($Q2857,10,7)+0,"")&lt;1130000,"",IFERROR(MID($Q2857,10,7)+0,""))</f>
        <v/>
      </c>
      <c r="O2857" s="25" t="str">
        <f>IF(IFERROR(MID($Q2857,19,7)+0,"")&lt;1130000,"",IFERROR(MID($Q2857,19,7)+0,""))</f>
        <v/>
      </c>
      <c r="P2857" s="25" t="e">
        <f>IF(M2857="","",IF(N2857="",M2857,M2857&amp;", "&amp;N2857))</f>
        <v>#N/A</v>
      </c>
      <c r="Q2857" s="44" t="s">
        <v>2908</v>
      </c>
      <c r="R2857" s="44"/>
      <c r="S2857" s="35" t="s">
        <v>2449</v>
      </c>
      <c r="T2857" s="25" t="s">
        <v>36</v>
      </c>
      <c r="U2857" s="185">
        <v>267137</v>
      </c>
      <c r="V2857" s="188">
        <v>267137</v>
      </c>
      <c r="W2857" s="189">
        <v>267137</v>
      </c>
      <c r="X2857" s="31">
        <v>267137</v>
      </c>
      <c r="Y2857" s="90">
        <f>IFERROR(ROUND(X2857/W2857-1,2),"")</f>
        <v>0</v>
      </c>
      <c r="Z2857" s="31" t="str">
        <f>IF(OR(S2857="VLD MLC components",S2857="VLD MLC pipes",S2857="VLD PEX components",S2857="VLD PEX pipes",S2857="VLD PHC components",S2857="VLD PHC pipes",S2857="Controls VLD"),"По запросу",X2857)</f>
        <v>По запросу</v>
      </c>
      <c r="AA2857" s="63">
        <f>ROUND(X2857/1.2,3)</f>
        <v>222614.16699999999</v>
      </c>
      <c r="AB2857" s="23">
        <v>222614.16699999999</v>
      </c>
      <c r="AC2857" s="190">
        <f>IFERROR(ROUND(AA2857/AB2857-1,2),"")</f>
        <v>0</v>
      </c>
      <c r="AD2857" s="25">
        <v>1</v>
      </c>
      <c r="AE2857" s="25">
        <v>1.6400000000000001E-2</v>
      </c>
      <c r="AF2857" s="25">
        <v>0</v>
      </c>
      <c r="AG2857" s="25" t="s">
        <v>22</v>
      </c>
      <c r="AH2857" s="25">
        <v>0</v>
      </c>
      <c r="AI2857" s="25">
        <v>0</v>
      </c>
      <c r="AJ2857" s="25" t="s">
        <v>19</v>
      </c>
      <c r="AK2857" s="42" t="s">
        <v>19</v>
      </c>
      <c r="AL2857" s="25" t="s">
        <v>19</v>
      </c>
      <c r="AM2857" s="25">
        <v>1</v>
      </c>
      <c r="AN2857" s="25" t="s">
        <v>22</v>
      </c>
      <c r="AO2857" s="25" t="s">
        <v>22</v>
      </c>
      <c r="AP2857" s="25" t="s">
        <v>22</v>
      </c>
      <c r="AQ2857" s="25"/>
      <c r="AR2857" s="94"/>
      <c r="AS2857" s="157" t="s">
        <v>22</v>
      </c>
      <c r="AT2857" s="93" t="s">
        <v>22</v>
      </c>
      <c r="AU2857" s="92" t="s">
        <v>22</v>
      </c>
      <c r="AV2857" s="91" t="s">
        <v>48</v>
      </c>
      <c r="AW2857" s="92" t="s">
        <v>48</v>
      </c>
      <c r="AX2857" s="92" t="s">
        <v>48</v>
      </c>
      <c r="AY2857" s="91" t="s">
        <v>152</v>
      </c>
      <c r="AZ2857" s="23"/>
      <c r="BA2857" s="25">
        <v>0</v>
      </c>
      <c r="BB2857" t="s">
        <v>48</v>
      </c>
      <c r="BC2857" t="e">
        <v>#N/A</v>
      </c>
      <c r="BD2857" t="e">
        <f>IF(Z2857=BC2857,"OK")</f>
        <v>#N/A</v>
      </c>
      <c r="BE2857">
        <v>1</v>
      </c>
      <c r="BF2857">
        <v>1.6400000000000001E-2</v>
      </c>
      <c r="BG2857" t="s">
        <v>22</v>
      </c>
      <c r="BH2857" t="s">
        <v>22</v>
      </c>
      <c r="BI2857" t="s">
        <v>22</v>
      </c>
      <c r="BJ2857">
        <v>0</v>
      </c>
      <c r="BK2857">
        <v>0</v>
      </c>
      <c r="BN2857" s="183"/>
    </row>
    <row r="2858" spans="1:66" ht="38.25" x14ac:dyDescent="0.25">
      <c r="A2858" s="1"/>
      <c r="B2858" s="94">
        <v>2845</v>
      </c>
      <c r="C2858" s="43">
        <v>1034236</v>
      </c>
      <c r="D2858" s="53" t="s">
        <v>22</v>
      </c>
      <c r="E2858" s="36" t="s">
        <v>2907</v>
      </c>
      <c r="F2858" s="151" t="s">
        <v>28</v>
      </c>
      <c r="G2858" s="41" t="s">
        <v>30</v>
      </c>
      <c r="H2858" s="46" t="str">
        <f>IFERROR(IFERROR(IF(SEARCH("Usystems",$E2858)&gt;0,"Usystems"),IF(SEARCH("RIIFO",$E2858)&gt;0,"RIIFO","Uponor")),"Uponor")</f>
        <v>Uponor</v>
      </c>
      <c r="I2858" s="25" t="str">
        <f>IFERROR(MID($D2858,1,7)+0,"")</f>
        <v/>
      </c>
      <c r="J2858" s="25" t="str">
        <f>IFERROR(MID($D2858,10,7)+0,"")</f>
        <v/>
      </c>
      <c r="K2858" s="25" t="str">
        <f>IFERROR(MID($D2858,19,7)+0,"")</f>
        <v/>
      </c>
      <c r="L2858" s="25" t="str">
        <f>IFERROR(MID($D2858,28,7)+0,"")</f>
        <v/>
      </c>
      <c r="M2858" s="25" t="e">
        <f>IF(IFERROR(MID($Q2858,1,7)+0,"")&lt;1130000,IF(INDEX(C:C,MATCH(LEFT(Q2858,7)+0,I:I,0))&lt;1130000,"",INDEX(C:C,MATCH(LEFT(Q2858,7)+0,I:I,0))),IFERROR(MID($Q2858,1,7)+0,""))</f>
        <v>#N/A</v>
      </c>
      <c r="N2858" s="25" t="str">
        <f>IF(IFERROR(MID($Q2858,10,7)+0,"")&lt;1130000,"",IFERROR(MID($Q2858,10,7)+0,""))</f>
        <v/>
      </c>
      <c r="O2858" s="25" t="str">
        <f>IF(IFERROR(MID($Q2858,19,7)+0,"")&lt;1130000,"",IFERROR(MID($Q2858,19,7)+0,""))</f>
        <v/>
      </c>
      <c r="P2858" s="25" t="e">
        <f>IF(M2858="","",IF(N2858="",M2858,M2858&amp;", "&amp;N2858))</f>
        <v>#N/A</v>
      </c>
      <c r="Q2858" s="44" t="s">
        <v>2906</v>
      </c>
      <c r="R2858" s="44"/>
      <c r="S2858" s="35" t="s">
        <v>2449</v>
      </c>
      <c r="T2858" s="25" t="s">
        <v>36</v>
      </c>
      <c r="U2858" s="185">
        <v>274052</v>
      </c>
      <c r="V2858" s="188">
        <v>274052</v>
      </c>
      <c r="W2858" s="189">
        <v>274052</v>
      </c>
      <c r="X2858" s="31">
        <v>274052</v>
      </c>
      <c r="Y2858" s="90">
        <f>IFERROR(ROUND(X2858/W2858-1,2),"")</f>
        <v>0</v>
      </c>
      <c r="Z2858" s="31" t="str">
        <f>IF(OR(S2858="VLD MLC components",S2858="VLD MLC pipes",S2858="VLD PEX components",S2858="VLD PEX pipes",S2858="VLD PHC components",S2858="VLD PHC pipes",S2858="Controls VLD"),"По запросу",X2858)</f>
        <v>По запросу</v>
      </c>
      <c r="AA2858" s="63">
        <f>ROUND(X2858/1.2,3)</f>
        <v>228376.66699999999</v>
      </c>
      <c r="AB2858" s="23">
        <v>228376.66699999999</v>
      </c>
      <c r="AC2858" s="190">
        <f>IFERROR(ROUND(AA2858/AB2858-1,2),"")</f>
        <v>0</v>
      </c>
      <c r="AD2858" s="25">
        <v>1.5</v>
      </c>
      <c r="AE2858" s="25">
        <v>1.6400000000000001E-2</v>
      </c>
      <c r="AF2858" s="25">
        <v>0</v>
      </c>
      <c r="AG2858" s="25" t="s">
        <v>22</v>
      </c>
      <c r="AH2858" s="25">
        <v>0</v>
      </c>
      <c r="AI2858" s="25">
        <v>0</v>
      </c>
      <c r="AJ2858" s="25" t="s">
        <v>19</v>
      </c>
      <c r="AK2858" s="42" t="s">
        <v>19</v>
      </c>
      <c r="AL2858" s="25" t="s">
        <v>19</v>
      </c>
      <c r="AM2858" s="25">
        <v>1</v>
      </c>
      <c r="AN2858" s="25">
        <v>390</v>
      </c>
      <c r="AO2858" s="25">
        <v>290</v>
      </c>
      <c r="AP2858" s="25">
        <v>305</v>
      </c>
      <c r="AQ2858" s="25">
        <v>1.5</v>
      </c>
      <c r="AR2858" s="94">
        <v>3.4495499999999998E-2</v>
      </c>
      <c r="AS2858" s="157" t="s">
        <v>22</v>
      </c>
      <c r="AT2858" s="93" t="s">
        <v>22</v>
      </c>
      <c r="AU2858" s="92" t="s">
        <v>22</v>
      </c>
      <c r="AV2858" s="91" t="s">
        <v>48</v>
      </c>
      <c r="AW2858" s="92" t="s">
        <v>48</v>
      </c>
      <c r="AX2858" s="92" t="s">
        <v>48</v>
      </c>
      <c r="AY2858" s="91" t="s">
        <v>152</v>
      </c>
      <c r="AZ2858" s="23"/>
      <c r="BA2858" s="25">
        <v>0</v>
      </c>
      <c r="BB2858" t="s">
        <v>48</v>
      </c>
      <c r="BC2858" t="e">
        <v>#N/A</v>
      </c>
      <c r="BD2858" t="e">
        <f>IF(Z2858=BC2858,"OK")</f>
        <v>#N/A</v>
      </c>
      <c r="BE2858">
        <v>1.5</v>
      </c>
      <c r="BF2858">
        <v>1.6400000000000001E-2</v>
      </c>
      <c r="BG2858">
        <v>390</v>
      </c>
      <c r="BH2858">
        <v>290</v>
      </c>
      <c r="BI2858">
        <v>305</v>
      </c>
      <c r="BJ2858">
        <v>1.5</v>
      </c>
      <c r="BK2858">
        <v>3.4495499999999998E-2</v>
      </c>
      <c r="BN2858" s="183"/>
    </row>
    <row r="2859" spans="1:66" ht="25.5" x14ac:dyDescent="0.25">
      <c r="A2859" s="1"/>
      <c r="B2859" s="94">
        <v>2846</v>
      </c>
      <c r="C2859" s="43">
        <v>1035953</v>
      </c>
      <c r="D2859" s="37" t="s">
        <v>22</v>
      </c>
      <c r="E2859" s="27" t="s">
        <v>2905</v>
      </c>
      <c r="F2859" s="151" t="s">
        <v>21</v>
      </c>
      <c r="G2859" s="25"/>
      <c r="H2859" s="46" t="str">
        <f>IFERROR(IFERROR(IF(SEARCH("Usystems",$E2859)&gt;0,"Usystems"),IF(SEARCH("RIIFO",$E2859)&gt;0,"RIIFO","Uponor")),"Uponor")</f>
        <v>Uponor</v>
      </c>
      <c r="I2859" s="25" t="str">
        <f>IFERROR(MID($D2859,1,7)+0,"")</f>
        <v/>
      </c>
      <c r="J2859" s="25" t="str">
        <f>IFERROR(MID($D2859,10,7)+0,"")</f>
        <v/>
      </c>
      <c r="K2859" s="25" t="str">
        <f>IFERROR(MID($D2859,19,7)+0,"")</f>
        <v/>
      </c>
      <c r="L2859" s="25" t="str">
        <f>IFERROR(MID($D2859,28,7)+0,"")</f>
        <v/>
      </c>
      <c r="M2859" s="25" t="str">
        <f>IF(IFERROR(MID($Q2859,1,7)+0,"")&lt;1130000,IF(INDEX(C:C,MATCH(LEFT(Q2859,7)+0,I:I,0))&lt;1130000,"",INDEX(C:C,MATCH(LEFT(Q2859,7)+0,I:I,0))),IFERROR(MID($Q2859,1,7)+0,""))</f>
        <v/>
      </c>
      <c r="N2859" s="25" t="str">
        <f>IF(IFERROR(MID($Q2859,10,7)+0,"")&lt;1130000,"",IFERROR(MID($Q2859,10,7)+0,""))</f>
        <v/>
      </c>
      <c r="O2859" s="25" t="str">
        <f>IF(IFERROR(MID($Q2859,19,7)+0,"")&lt;1130000,"",IFERROR(MID($Q2859,19,7)+0,""))</f>
        <v/>
      </c>
      <c r="P2859" s="25" t="str">
        <f>IF(M2859="","",IF(N2859="",M2859,M2859&amp;", "&amp;N2859))</f>
        <v/>
      </c>
      <c r="Q2859" s="37" t="s">
        <v>22</v>
      </c>
      <c r="R2859" s="37"/>
      <c r="S2859" s="35" t="s">
        <v>69</v>
      </c>
      <c r="T2859" s="25" t="s">
        <v>36</v>
      </c>
      <c r="U2859" s="185">
        <v>216422</v>
      </c>
      <c r="V2859" s="188">
        <v>216422</v>
      </c>
      <c r="W2859" s="189">
        <v>216422</v>
      </c>
      <c r="X2859" s="31">
        <v>216422</v>
      </c>
      <c r="Y2859" s="90">
        <f>IFERROR(ROUND(X2859/W2859-1,2),"")</f>
        <v>0</v>
      </c>
      <c r="Z2859" s="31">
        <f>IF(OR(S2859="VLD MLC components",S2859="VLD MLC pipes",S2859="VLD PEX components",S2859="VLD PEX pipes",S2859="VLD PHC components",S2859="VLD PHC pipes",S2859="Controls VLD"),"По запросу",X2859)</f>
        <v>216422</v>
      </c>
      <c r="AA2859" s="63">
        <f>ROUND(X2859/1.2,3)</f>
        <v>180351.66699999999</v>
      </c>
      <c r="AB2859" s="23">
        <v>180351.66699999999</v>
      </c>
      <c r="AC2859" s="190">
        <f>IFERROR(ROUND(AA2859/AB2859-1,2),"")</f>
        <v>0</v>
      </c>
      <c r="AD2859" s="25">
        <v>0.9</v>
      </c>
      <c r="AE2859" s="25">
        <v>2E-3</v>
      </c>
      <c r="AF2859" s="25">
        <v>0</v>
      </c>
      <c r="AG2859" s="25" t="s">
        <v>22</v>
      </c>
      <c r="AH2859" s="25">
        <v>0</v>
      </c>
      <c r="AI2859" s="25">
        <v>0</v>
      </c>
      <c r="AJ2859" s="25" t="s">
        <v>20</v>
      </c>
      <c r="AK2859" s="42" t="s">
        <v>19</v>
      </c>
      <c r="AL2859" s="25" t="s">
        <v>20</v>
      </c>
      <c r="AM2859" s="25">
        <v>1</v>
      </c>
      <c r="AN2859" s="25">
        <v>290</v>
      </c>
      <c r="AO2859" s="25">
        <v>190</v>
      </c>
      <c r="AP2859" s="25">
        <v>145</v>
      </c>
      <c r="AQ2859" s="25">
        <v>0.9</v>
      </c>
      <c r="AR2859" s="94">
        <v>7.9895000000000001E-3</v>
      </c>
      <c r="AS2859" s="157" t="s">
        <v>22</v>
      </c>
      <c r="AT2859" s="93" t="s">
        <v>22</v>
      </c>
      <c r="AU2859" s="92" t="s">
        <v>22</v>
      </c>
      <c r="AV2859" s="91" t="s">
        <v>48</v>
      </c>
      <c r="AW2859" s="92" t="s">
        <v>48</v>
      </c>
      <c r="AX2859" s="92" t="s">
        <v>48</v>
      </c>
      <c r="AY2859" s="91" t="s">
        <v>152</v>
      </c>
      <c r="AZ2859" s="23"/>
      <c r="BA2859" s="25">
        <v>0</v>
      </c>
      <c r="BB2859" t="s">
        <v>48</v>
      </c>
      <c r="BC2859" t="e">
        <v>#N/A</v>
      </c>
      <c r="BD2859" t="e">
        <f>IF(Z2859=BC2859,"OK")</f>
        <v>#N/A</v>
      </c>
      <c r="BE2859">
        <v>0.9</v>
      </c>
      <c r="BF2859">
        <v>2E-3</v>
      </c>
      <c r="BG2859">
        <v>290</v>
      </c>
      <c r="BH2859">
        <v>190</v>
      </c>
      <c r="BI2859">
        <v>145</v>
      </c>
      <c r="BJ2859">
        <v>0.9</v>
      </c>
      <c r="BK2859">
        <v>7.9895000000000001E-3</v>
      </c>
      <c r="BN2859" s="183"/>
    </row>
    <row r="2860" spans="1:66" ht="25.5" x14ac:dyDescent="0.25">
      <c r="A2860" s="1"/>
      <c r="B2860" s="94">
        <v>2847</v>
      </c>
      <c r="C2860" s="43">
        <v>1018316</v>
      </c>
      <c r="D2860" s="53" t="s">
        <v>22</v>
      </c>
      <c r="E2860" s="27" t="s">
        <v>2904</v>
      </c>
      <c r="F2860" s="213" t="s">
        <v>652</v>
      </c>
      <c r="G2860" s="41" t="s">
        <v>585</v>
      </c>
      <c r="H2860" s="46" t="str">
        <f>IFERROR(IFERROR(IF(SEARCH("Usystems",$E2860)&gt;0,"Usystems"),IF(SEARCH("RIIFO",$E2860)&gt;0,"RIIFO","Uponor")),"Uponor")</f>
        <v>Uponor</v>
      </c>
      <c r="I2860" s="25" t="str">
        <f>IFERROR(MID($D2860,1,7)+0,"")</f>
        <v/>
      </c>
      <c r="J2860" s="25" t="str">
        <f>IFERROR(MID($D2860,10,7)+0,"")</f>
        <v/>
      </c>
      <c r="K2860" s="25" t="str">
        <f>IFERROR(MID($D2860,19,7)+0,"")</f>
        <v/>
      </c>
      <c r="L2860" s="25" t="str">
        <f>IFERROR(MID($D2860,28,7)+0,"")</f>
        <v/>
      </c>
      <c r="M2860" s="25" t="str">
        <f>IF(IFERROR(MID($Q2860,1,7)+0,"")&lt;1130000,IF(INDEX(C:C,MATCH(LEFT(Q2860,7)+0,I:I,0))&lt;1130000,"",INDEX(C:C,MATCH(LEFT(Q2860,7)+0,I:I,0))),IFERROR(MID($Q2860,1,7)+0,""))</f>
        <v/>
      </c>
      <c r="N2860" s="25" t="str">
        <f>IF(IFERROR(MID($Q2860,10,7)+0,"")&lt;1130000,"",IFERROR(MID($Q2860,10,7)+0,""))</f>
        <v/>
      </c>
      <c r="O2860" s="25" t="str">
        <f>IF(IFERROR(MID($Q2860,19,7)+0,"")&lt;1130000,"",IFERROR(MID($Q2860,19,7)+0,""))</f>
        <v/>
      </c>
      <c r="P2860" s="25" t="str">
        <f>IF(M2860="","",IF(N2860="",M2860,M2860&amp;", "&amp;N2860))</f>
        <v/>
      </c>
      <c r="Q2860" s="37" t="s">
        <v>22</v>
      </c>
      <c r="R2860" s="37"/>
      <c r="S2860" s="35" t="s">
        <v>69</v>
      </c>
      <c r="T2860" s="25" t="s">
        <v>36</v>
      </c>
      <c r="U2860" s="185">
        <v>8984</v>
      </c>
      <c r="V2860" s="188">
        <v>8984</v>
      </c>
      <c r="W2860" s="189">
        <v>8984</v>
      </c>
      <c r="X2860" s="31">
        <v>8984</v>
      </c>
      <c r="Y2860" s="90">
        <f>IFERROR(ROUND(X2860/W2860-1,2),"")</f>
        <v>0</v>
      </c>
      <c r="Z2860" s="31">
        <f>IF(OR(S2860="VLD MLC components",S2860="VLD MLC pipes",S2860="VLD PEX components",S2860="VLD PEX pipes",S2860="VLD PHC components",S2860="VLD PHC pipes",S2860="Controls VLD"),"По запросу",X2860)</f>
        <v>8984</v>
      </c>
      <c r="AA2860" s="63">
        <f>ROUND(X2860/1.2,3)</f>
        <v>7486.6670000000004</v>
      </c>
      <c r="AB2860" s="23">
        <v>7486.6670000000004</v>
      </c>
      <c r="AC2860" s="190">
        <f>IFERROR(ROUND(AA2860/AB2860-1,2),"")</f>
        <v>0</v>
      </c>
      <c r="AD2860" s="25">
        <v>0.15</v>
      </c>
      <c r="AE2860" s="25">
        <v>1.1050000000000001E-3</v>
      </c>
      <c r="AF2860" s="25">
        <v>0</v>
      </c>
      <c r="AG2860" s="25" t="s">
        <v>22</v>
      </c>
      <c r="AH2860" s="25">
        <v>0</v>
      </c>
      <c r="AI2860" s="25">
        <v>1</v>
      </c>
      <c r="AJ2860" s="25" t="s">
        <v>20</v>
      </c>
      <c r="AK2860" s="42" t="s">
        <v>19</v>
      </c>
      <c r="AL2860" s="25" t="s">
        <v>20</v>
      </c>
      <c r="AM2860" s="25">
        <v>1</v>
      </c>
      <c r="AN2860" s="25">
        <v>130</v>
      </c>
      <c r="AO2860" s="25">
        <v>100</v>
      </c>
      <c r="AP2860" s="25">
        <v>85</v>
      </c>
      <c r="AQ2860" s="25">
        <v>0.15</v>
      </c>
      <c r="AR2860" s="94">
        <v>1.1050000000000001E-3</v>
      </c>
      <c r="AS2860" s="157">
        <v>1</v>
      </c>
      <c r="AT2860" s="93" t="s">
        <v>22</v>
      </c>
      <c r="AU2860" s="92" t="s">
        <v>22</v>
      </c>
      <c r="AV2860" s="91" t="s">
        <v>152</v>
      </c>
      <c r="AW2860" s="92" t="s">
        <v>152</v>
      </c>
      <c r="AX2860" s="92" t="s">
        <v>48</v>
      </c>
      <c r="AY2860" s="91" t="s">
        <v>152</v>
      </c>
      <c r="AZ2860" s="23"/>
      <c r="BA2860" s="25" t="s">
        <v>2902</v>
      </c>
      <c r="BB2860" t="s">
        <v>25</v>
      </c>
      <c r="BC2860" t="e">
        <v>#N/A</v>
      </c>
      <c r="BD2860" t="e">
        <f>IF(Z2860=BC2860,"OK")</f>
        <v>#N/A</v>
      </c>
      <c r="BE2860">
        <v>0.15</v>
      </c>
      <c r="BF2860">
        <v>1.1050000000000001E-3</v>
      </c>
      <c r="BG2860">
        <v>130</v>
      </c>
      <c r="BH2860">
        <v>100</v>
      </c>
      <c r="BI2860">
        <v>85</v>
      </c>
      <c r="BJ2860">
        <v>0.15</v>
      </c>
      <c r="BK2860">
        <v>1.1050000000000001E-3</v>
      </c>
      <c r="BN2860" s="183"/>
    </row>
    <row r="2861" spans="1:66" ht="25.5" x14ac:dyDescent="0.25">
      <c r="A2861" s="1"/>
      <c r="B2861" s="94">
        <v>2848</v>
      </c>
      <c r="C2861" s="43">
        <v>1018246</v>
      </c>
      <c r="D2861" s="42"/>
      <c r="E2861" s="36" t="s">
        <v>2903</v>
      </c>
      <c r="F2861" s="151" t="s">
        <v>21</v>
      </c>
      <c r="G2861" s="41"/>
      <c r="H2861" s="46" t="str">
        <f>IFERROR(IFERROR(IF(SEARCH("Usystems",$E2861)&gt;0,"Usystems"),IF(SEARCH("RIIFO",$E2861)&gt;0,"RIIFO","Uponor")),"Uponor")</f>
        <v>Uponor</v>
      </c>
      <c r="I2861" s="25" t="str">
        <f>IFERROR(MID($D2861,1,7)+0,"")</f>
        <v/>
      </c>
      <c r="J2861" s="25" t="str">
        <f>IFERROR(MID($D2861,10,7)+0,"")</f>
        <v/>
      </c>
      <c r="K2861" s="25" t="str">
        <f>IFERROR(MID($D2861,19,7)+0,"")</f>
        <v/>
      </c>
      <c r="L2861" s="25" t="str">
        <f>IFERROR(MID($D2861,28,7)+0,"")</f>
        <v/>
      </c>
      <c r="M2861" s="25" t="str">
        <f>IF(IFERROR(MID($Q2861,1,7)+0,"")&lt;1130000,IF(INDEX(C:C,MATCH(LEFT(Q2861,7)+0,I:I,0))&lt;1130000,"",INDEX(C:C,MATCH(LEFT(Q2861,7)+0,I:I,0))),IFERROR(MID($Q2861,1,7)+0,""))</f>
        <v/>
      </c>
      <c r="N2861" s="25" t="str">
        <f>IF(IFERROR(MID($Q2861,10,7)+0,"")&lt;1130000,"",IFERROR(MID($Q2861,10,7)+0,""))</f>
        <v/>
      </c>
      <c r="O2861" s="25" t="str">
        <f>IF(IFERROR(MID($Q2861,19,7)+0,"")&lt;1130000,"",IFERROR(MID($Q2861,19,7)+0,""))</f>
        <v/>
      </c>
      <c r="P2861" s="25" t="str">
        <f>IF(M2861="","",IF(N2861="",M2861,M2861&amp;", "&amp;N2861))</f>
        <v/>
      </c>
      <c r="Q2861" s="25"/>
      <c r="R2861" s="25"/>
      <c r="S2861" s="35" t="s">
        <v>69</v>
      </c>
      <c r="T2861" s="25" t="s">
        <v>36</v>
      </c>
      <c r="U2861" s="185">
        <v>8984</v>
      </c>
      <c r="V2861" s="188">
        <v>8984</v>
      </c>
      <c r="W2861" s="189">
        <v>8984</v>
      </c>
      <c r="X2861" s="31">
        <v>8984</v>
      </c>
      <c r="Y2861" s="90">
        <f>IFERROR(ROUND(X2861/W2861-1,2),"")</f>
        <v>0</v>
      </c>
      <c r="Z2861" s="31">
        <f>IF(OR(S2861="VLD MLC components",S2861="VLD MLC pipes",S2861="VLD PEX components",S2861="VLD PEX pipes",S2861="VLD PHC components",S2861="VLD PHC pipes",S2861="Controls VLD"),"По запросу",X2861)</f>
        <v>8984</v>
      </c>
      <c r="AA2861" s="63">
        <f>ROUND(X2861/1.2,3)</f>
        <v>7486.6670000000004</v>
      </c>
      <c r="AB2861" s="23">
        <v>7486.6670000000004</v>
      </c>
      <c r="AC2861" s="190">
        <f>IFERROR(ROUND(AA2861/AB2861-1,2),"")</f>
        <v>0</v>
      </c>
      <c r="AD2861" s="25">
        <v>0.19</v>
      </c>
      <c r="AE2861" s="25">
        <v>6.1250000000000002E-3</v>
      </c>
      <c r="AF2861" s="25">
        <v>0</v>
      </c>
      <c r="AG2861" s="25" t="s">
        <v>22</v>
      </c>
      <c r="AH2861" s="25">
        <v>0</v>
      </c>
      <c r="AI2861" s="25">
        <v>0</v>
      </c>
      <c r="AJ2861" s="25" t="s">
        <v>20</v>
      </c>
      <c r="AK2861" s="42" t="s">
        <v>19</v>
      </c>
      <c r="AL2861" s="25" t="s">
        <v>20</v>
      </c>
      <c r="AM2861" s="25">
        <v>1</v>
      </c>
      <c r="AN2861" s="25">
        <v>174</v>
      </c>
      <c r="AO2861" s="25">
        <v>112</v>
      </c>
      <c r="AP2861" s="25">
        <v>101</v>
      </c>
      <c r="AQ2861" s="25">
        <v>0.19</v>
      </c>
      <c r="AR2861" s="94">
        <v>1.9682879999999999E-3</v>
      </c>
      <c r="AS2861" s="157" t="s">
        <v>22</v>
      </c>
      <c r="AT2861" s="93" t="s">
        <v>22</v>
      </c>
      <c r="AU2861" s="92" t="s">
        <v>22</v>
      </c>
      <c r="AV2861" s="91" t="s">
        <v>152</v>
      </c>
      <c r="AW2861" s="92" t="s">
        <v>48</v>
      </c>
      <c r="AX2861" s="92" t="s">
        <v>48</v>
      </c>
      <c r="AY2861" s="91" t="s">
        <v>152</v>
      </c>
      <c r="AZ2861" s="23"/>
      <c r="BA2861" s="25" t="s">
        <v>2902</v>
      </c>
      <c r="BB2861" t="s">
        <v>25</v>
      </c>
      <c r="BC2861" t="e">
        <v>#N/A</v>
      </c>
      <c r="BD2861" t="e">
        <f>IF(Z2861=BC2861,"OK")</f>
        <v>#N/A</v>
      </c>
      <c r="BE2861">
        <v>0.19</v>
      </c>
      <c r="BF2861">
        <v>6.1250000000000002E-3</v>
      </c>
      <c r="BG2861">
        <v>174</v>
      </c>
      <c r="BH2861">
        <v>112</v>
      </c>
      <c r="BI2861">
        <v>101</v>
      </c>
      <c r="BJ2861">
        <v>0.19</v>
      </c>
      <c r="BK2861">
        <v>1.9682879999999999E-3</v>
      </c>
      <c r="BN2861" s="183"/>
    </row>
    <row r="2862" spans="1:66" ht="25.5" x14ac:dyDescent="0.25">
      <c r="A2862" s="1"/>
      <c r="B2862" s="94">
        <v>2849</v>
      </c>
      <c r="C2862" s="43">
        <v>1036248</v>
      </c>
      <c r="D2862" s="57" t="s">
        <v>22</v>
      </c>
      <c r="E2862" s="27" t="s">
        <v>2901</v>
      </c>
      <c r="F2862" s="151" t="s">
        <v>26</v>
      </c>
      <c r="G2862" s="41"/>
      <c r="H2862" s="46" t="str">
        <f>IFERROR(IFERROR(IF(SEARCH("Usystems",$E2862)&gt;0,"Usystems"),IF(SEARCH("RIIFO",$E2862)&gt;0,"RIIFO","Uponor")),"Uponor")</f>
        <v>Uponor</v>
      </c>
      <c r="I2862" s="25" t="str">
        <f>IFERROR(MID($D2862,1,7)+0,"")</f>
        <v/>
      </c>
      <c r="J2862" s="25" t="str">
        <f>IFERROR(MID($D2862,10,7)+0,"")</f>
        <v/>
      </c>
      <c r="K2862" s="25" t="str">
        <f>IFERROR(MID($D2862,19,7)+0,"")</f>
        <v/>
      </c>
      <c r="L2862" s="25" t="str">
        <f>IFERROR(MID($D2862,28,7)+0,"")</f>
        <v/>
      </c>
      <c r="M2862" s="25" t="str">
        <f>IF(IFERROR(MID($Q2862,1,7)+0,"")&lt;1130000,IF(INDEX(C:C,MATCH(LEFT(Q2862,7)+0,I:I,0))&lt;1130000,"",INDEX(C:C,MATCH(LEFT(Q2862,7)+0,I:I,0))),IFERROR(MID($Q2862,1,7)+0,""))</f>
        <v/>
      </c>
      <c r="N2862" s="25" t="str">
        <f>IF(IFERROR(MID($Q2862,10,7)+0,"")&lt;1130000,"",IFERROR(MID($Q2862,10,7)+0,""))</f>
        <v/>
      </c>
      <c r="O2862" s="25" t="str">
        <f>IF(IFERROR(MID($Q2862,19,7)+0,"")&lt;1130000,"",IFERROR(MID($Q2862,19,7)+0,""))</f>
        <v/>
      </c>
      <c r="P2862" s="25" t="str">
        <f>IF(M2862="","",IF(N2862="",M2862,M2862&amp;", "&amp;N2862))</f>
        <v/>
      </c>
      <c r="Q2862" s="37" t="s">
        <v>22</v>
      </c>
      <c r="R2862" s="37"/>
      <c r="S2862" s="35" t="s">
        <v>69</v>
      </c>
      <c r="T2862" s="25" t="s">
        <v>36</v>
      </c>
      <c r="U2862" s="185">
        <v>13837</v>
      </c>
      <c r="V2862" s="188">
        <v>13837</v>
      </c>
      <c r="W2862" s="189">
        <v>13837</v>
      </c>
      <c r="X2862" s="31">
        <v>13837</v>
      </c>
      <c r="Y2862" s="90">
        <f>IFERROR(ROUND(X2862/W2862-1,2),"")</f>
        <v>0</v>
      </c>
      <c r="Z2862" s="31">
        <f>IF(OR(S2862="VLD MLC components",S2862="VLD MLC pipes",S2862="VLD PEX components",S2862="VLD PEX pipes",S2862="VLD PHC components",S2862="VLD PHC pipes",S2862="Controls VLD"),"По запросу",X2862)</f>
        <v>13837</v>
      </c>
      <c r="AA2862" s="63">
        <f>ROUND(X2862/1.2,3)</f>
        <v>11530.833000000001</v>
      </c>
      <c r="AB2862" s="23">
        <v>11530.833000000001</v>
      </c>
      <c r="AC2862" s="190">
        <f>IFERROR(ROUND(AA2862/AB2862-1,2),"")</f>
        <v>0</v>
      </c>
      <c r="AD2862" s="25">
        <v>0.19</v>
      </c>
      <c r="AE2862" s="25">
        <v>1.2919999999999999E-2</v>
      </c>
      <c r="AF2862" s="25">
        <v>0</v>
      </c>
      <c r="AG2862" s="25" t="s">
        <v>22</v>
      </c>
      <c r="AH2862" s="25">
        <v>0</v>
      </c>
      <c r="AI2862" s="25">
        <v>0</v>
      </c>
      <c r="AJ2862" s="22" t="s">
        <v>20</v>
      </c>
      <c r="AK2862" s="42" t="s">
        <v>19</v>
      </c>
      <c r="AL2862" s="25" t="s">
        <v>20</v>
      </c>
      <c r="AM2862" s="25">
        <v>1</v>
      </c>
      <c r="AN2862" s="25">
        <v>200</v>
      </c>
      <c r="AO2862" s="25">
        <v>380</v>
      </c>
      <c r="AP2862" s="25">
        <v>170</v>
      </c>
      <c r="AQ2862" s="25">
        <v>0.19</v>
      </c>
      <c r="AR2862" s="94">
        <v>1.2919999999999999E-2</v>
      </c>
      <c r="AS2862" s="157" t="s">
        <v>22</v>
      </c>
      <c r="AT2862" s="93" t="s">
        <v>22</v>
      </c>
      <c r="AU2862" s="92" t="s">
        <v>22</v>
      </c>
      <c r="AV2862" s="91" t="s">
        <v>48</v>
      </c>
      <c r="AW2862" s="92" t="s">
        <v>48</v>
      </c>
      <c r="AX2862" s="92" t="s">
        <v>48</v>
      </c>
      <c r="AY2862" s="91" t="s">
        <v>152</v>
      </c>
      <c r="AZ2862" s="23"/>
      <c r="BA2862" s="25">
        <v>0</v>
      </c>
      <c r="BB2862" t="s">
        <v>48</v>
      </c>
      <c r="BC2862" t="e">
        <v>#N/A</v>
      </c>
      <c r="BD2862" t="e">
        <f>IF(Z2862=BC2862,"OK")</f>
        <v>#N/A</v>
      </c>
      <c r="BE2862">
        <v>0.19</v>
      </c>
      <c r="BF2862">
        <v>1.2919999999999999E-2</v>
      </c>
      <c r="BG2862">
        <v>200</v>
      </c>
      <c r="BH2862">
        <v>380</v>
      </c>
      <c r="BI2862">
        <v>170</v>
      </c>
      <c r="BJ2862">
        <v>0.19</v>
      </c>
      <c r="BK2862">
        <v>1.2919999999999999E-2</v>
      </c>
      <c r="BN2862" s="183"/>
    </row>
    <row r="2863" spans="1:66" ht="38.25" x14ac:dyDescent="0.25">
      <c r="A2863" s="1"/>
      <c r="B2863" s="94">
        <v>2850</v>
      </c>
      <c r="C2863" s="43">
        <v>1018314</v>
      </c>
      <c r="D2863" s="53" t="s">
        <v>22</v>
      </c>
      <c r="E2863" s="36" t="s">
        <v>2900</v>
      </c>
      <c r="F2863" s="151" t="s">
        <v>652</v>
      </c>
      <c r="G2863" s="41" t="s">
        <v>29</v>
      </c>
      <c r="H2863" s="46" t="str">
        <f>IFERROR(IFERROR(IF(SEARCH("Usystems",$E2863)&gt;0,"Usystems"),IF(SEARCH("RIIFO",$E2863)&gt;0,"RIIFO","Uponor")),"Uponor")</f>
        <v>Uponor</v>
      </c>
      <c r="I2863" s="25" t="str">
        <f>IFERROR(MID($D2863,1,7)+0,"")</f>
        <v/>
      </c>
      <c r="J2863" s="25" t="str">
        <f>IFERROR(MID($D2863,10,7)+0,"")</f>
        <v/>
      </c>
      <c r="K2863" s="25" t="str">
        <f>IFERROR(MID($D2863,19,7)+0,"")</f>
        <v/>
      </c>
      <c r="L2863" s="25" t="str">
        <f>IFERROR(MID($D2863,28,7)+0,"")</f>
        <v/>
      </c>
      <c r="M2863" s="25">
        <f>IF(IFERROR(MID($Q2863,1,7)+0,"")&lt;1130000,IF(INDEX(C:C,MATCH(LEFT(Q2863,7)+0,I:I,0))&lt;1130000,"",INDEX(C:C,MATCH(LEFT(Q2863,7)+0,I:I,0))),IFERROR(MID($Q2863,1,7)+0,""))</f>
        <v>1136693</v>
      </c>
      <c r="N2863" s="25" t="str">
        <f>IF(IFERROR(MID($Q2863,10,7)+0,"")&lt;1130000,"",IFERROR(MID($Q2863,10,7)+0,""))</f>
        <v/>
      </c>
      <c r="O2863" s="25" t="str">
        <f>IF(IFERROR(MID($Q2863,19,7)+0,"")&lt;1130000,"",IFERROR(MID($Q2863,19,7)+0,""))</f>
        <v/>
      </c>
      <c r="P2863" s="25">
        <f>IF(M2863="","",IF(N2863="",M2863,M2863&amp;", "&amp;N2863))</f>
        <v>1136693</v>
      </c>
      <c r="Q2863" s="25">
        <v>1136693</v>
      </c>
      <c r="R2863" s="37"/>
      <c r="S2863" s="35" t="s">
        <v>69</v>
      </c>
      <c r="T2863" s="25" t="s">
        <v>36</v>
      </c>
      <c r="U2863" s="185">
        <v>11263</v>
      </c>
      <c r="V2863" s="188">
        <v>11263</v>
      </c>
      <c r="W2863" s="189">
        <v>11263</v>
      </c>
      <c r="X2863" s="31">
        <v>11263</v>
      </c>
      <c r="Y2863" s="90">
        <f>IFERROR(ROUND(X2863/W2863-1,2),"")</f>
        <v>0</v>
      </c>
      <c r="Z2863" s="31">
        <f>IF(OR(S2863="VLD MLC components",S2863="VLD MLC pipes",S2863="VLD PEX components",S2863="VLD PEX pipes",S2863="VLD PHC components",S2863="VLD PHC pipes",S2863="Controls VLD"),"По запросу",X2863)</f>
        <v>11263</v>
      </c>
      <c r="AA2863" s="63">
        <f>ROUND(X2863/1.2,3)</f>
        <v>9385.8330000000005</v>
      </c>
      <c r="AB2863" s="23">
        <v>9385.8330000000005</v>
      </c>
      <c r="AC2863" s="190">
        <f>IFERROR(ROUND(AA2863/AB2863-1,2),"")</f>
        <v>0</v>
      </c>
      <c r="AD2863" s="25">
        <v>0.34</v>
      </c>
      <c r="AE2863" s="25">
        <v>1.7600000000000001E-3</v>
      </c>
      <c r="AF2863" s="25">
        <v>9</v>
      </c>
      <c r="AG2863" s="25">
        <v>10</v>
      </c>
      <c r="AH2863" s="25">
        <v>10</v>
      </c>
      <c r="AI2863" s="25">
        <v>10</v>
      </c>
      <c r="AJ2863" s="25" t="s">
        <v>20</v>
      </c>
      <c r="AK2863" s="22" t="s">
        <v>20</v>
      </c>
      <c r="AL2863" s="25" t="s">
        <v>20</v>
      </c>
      <c r="AM2863" s="25">
        <v>1</v>
      </c>
      <c r="AN2863" s="25">
        <v>185</v>
      </c>
      <c r="AO2863" s="25">
        <v>158</v>
      </c>
      <c r="AP2863" s="25">
        <v>152</v>
      </c>
      <c r="AQ2863" s="25">
        <v>0.34</v>
      </c>
      <c r="AR2863" s="94">
        <v>4.4429600000000001E-3</v>
      </c>
      <c r="AS2863" s="157">
        <v>12</v>
      </c>
      <c r="AT2863" s="93" t="s">
        <v>22</v>
      </c>
      <c r="AU2863" s="92" t="s">
        <v>22</v>
      </c>
      <c r="AV2863" s="91" t="s">
        <v>152</v>
      </c>
      <c r="AW2863" s="92" t="s">
        <v>152</v>
      </c>
      <c r="AX2863" s="92" t="s">
        <v>48</v>
      </c>
      <c r="AY2863" s="91" t="s">
        <v>152</v>
      </c>
      <c r="AZ2863" s="23"/>
      <c r="BA2863" s="25" t="s">
        <v>2898</v>
      </c>
      <c r="BB2863" t="s">
        <v>25</v>
      </c>
      <c r="BC2863">
        <v>11263</v>
      </c>
      <c r="BD2863" t="str">
        <f>IF(Z2863=BC2863,"OK")</f>
        <v>OK</v>
      </c>
      <c r="BE2863">
        <v>0.34</v>
      </c>
      <c r="BF2863">
        <v>1.7600000000000001E-3</v>
      </c>
      <c r="BG2863">
        <v>185</v>
      </c>
      <c r="BH2863">
        <v>158</v>
      </c>
      <c r="BI2863">
        <v>152</v>
      </c>
      <c r="BJ2863">
        <v>0.34</v>
      </c>
      <c r="BK2863">
        <v>4.4429600000000001E-3</v>
      </c>
      <c r="BN2863" s="183"/>
    </row>
    <row r="2864" spans="1:66" ht="25.5" x14ac:dyDescent="0.25">
      <c r="A2864" s="1"/>
      <c r="B2864" s="94">
        <v>2851</v>
      </c>
      <c r="C2864" s="43">
        <v>1018315</v>
      </c>
      <c r="D2864" s="53" t="s">
        <v>22</v>
      </c>
      <c r="E2864" s="48" t="s">
        <v>2899</v>
      </c>
      <c r="F2864" s="151" t="s">
        <v>652</v>
      </c>
      <c r="G2864" s="41" t="s">
        <v>27</v>
      </c>
      <c r="H2864" s="46" t="str">
        <f>IFERROR(IFERROR(IF(SEARCH("Usystems",$E2864)&gt;0,"Usystems"),IF(SEARCH("RIIFO",$E2864)&gt;0,"RIIFO","Uponor")),"Uponor")</f>
        <v>Uponor</v>
      </c>
      <c r="I2864" s="25" t="str">
        <f>IFERROR(MID($D2864,1,7)+0,"")</f>
        <v/>
      </c>
      <c r="J2864" s="25" t="str">
        <f>IFERROR(MID($D2864,10,7)+0,"")</f>
        <v/>
      </c>
      <c r="K2864" s="25" t="str">
        <f>IFERROR(MID($D2864,19,7)+0,"")</f>
        <v/>
      </c>
      <c r="L2864" s="25" t="str">
        <f>IFERROR(MID($D2864,28,7)+0,"")</f>
        <v/>
      </c>
      <c r="M2864" s="25">
        <f>IF(IFERROR(MID($Q2864,1,7)+0,"")&lt;1130000,IF(INDEX(C:C,MATCH(LEFT(Q2864,7)+0,I:I,0))&lt;1130000,"",INDEX(C:C,MATCH(LEFT(Q2864,7)+0,I:I,0))),IFERROR(MID($Q2864,1,7)+0,""))</f>
        <v>1136693</v>
      </c>
      <c r="N2864" s="25" t="str">
        <f>IF(IFERROR(MID($Q2864,10,7)+0,"")&lt;1130000,"",IFERROR(MID($Q2864,10,7)+0,""))</f>
        <v/>
      </c>
      <c r="O2864" s="25" t="str">
        <f>IF(IFERROR(MID($Q2864,19,7)+0,"")&lt;1130000,"",IFERROR(MID($Q2864,19,7)+0,""))</f>
        <v/>
      </c>
      <c r="P2864" s="25">
        <f>IF(M2864="","",IF(N2864="",M2864,M2864&amp;", "&amp;N2864))</f>
        <v>1136693</v>
      </c>
      <c r="Q2864" s="25">
        <v>1136693</v>
      </c>
      <c r="R2864" s="37"/>
      <c r="S2864" s="35" t="s">
        <v>69</v>
      </c>
      <c r="T2864" s="25" t="s">
        <v>36</v>
      </c>
      <c r="U2864" s="185">
        <v>11263</v>
      </c>
      <c r="V2864" s="188">
        <v>11263</v>
      </c>
      <c r="W2864" s="189">
        <v>11263</v>
      </c>
      <c r="X2864" s="31">
        <v>11263</v>
      </c>
      <c r="Y2864" s="90">
        <f>IFERROR(ROUND(X2864/W2864-1,2),"")</f>
        <v>0</v>
      </c>
      <c r="Z2864" s="31">
        <f>IF(OR(S2864="VLD MLC components",S2864="VLD MLC pipes",S2864="VLD PEX components",S2864="VLD PEX pipes",S2864="VLD PHC components",S2864="VLD PHC pipes",S2864="Controls VLD"),"По запросу",X2864)</f>
        <v>11263</v>
      </c>
      <c r="AA2864" s="63">
        <f>ROUND(X2864/1.2,3)</f>
        <v>9385.8330000000005</v>
      </c>
      <c r="AB2864" s="23">
        <v>9385.8330000000005</v>
      </c>
      <c r="AC2864" s="190">
        <f>IFERROR(ROUND(AA2864/AB2864-1,2),"")</f>
        <v>0</v>
      </c>
      <c r="AD2864" s="25">
        <v>0.33</v>
      </c>
      <c r="AE2864" s="25">
        <v>4.79E-3</v>
      </c>
      <c r="AF2864" s="25">
        <v>0</v>
      </c>
      <c r="AG2864" s="25" t="s">
        <v>22</v>
      </c>
      <c r="AH2864" s="25">
        <v>0</v>
      </c>
      <c r="AI2864" s="25">
        <v>0</v>
      </c>
      <c r="AJ2864" s="25" t="s">
        <v>20</v>
      </c>
      <c r="AK2864" s="42" t="s">
        <v>19</v>
      </c>
      <c r="AL2864" s="25" t="s">
        <v>20</v>
      </c>
      <c r="AM2864" s="25">
        <v>1</v>
      </c>
      <c r="AN2864" s="25">
        <v>159</v>
      </c>
      <c r="AO2864" s="25">
        <v>165</v>
      </c>
      <c r="AP2864" s="25">
        <v>196</v>
      </c>
      <c r="AQ2864" s="25">
        <v>0.33</v>
      </c>
      <c r="AR2864" s="94">
        <v>5.1420600000000004E-3</v>
      </c>
      <c r="AS2864" s="157" t="s">
        <v>22</v>
      </c>
      <c r="AT2864" s="93" t="s">
        <v>22</v>
      </c>
      <c r="AU2864" s="92" t="s">
        <v>22</v>
      </c>
      <c r="AV2864" s="91" t="s">
        <v>152</v>
      </c>
      <c r="AW2864" s="92" t="s">
        <v>48</v>
      </c>
      <c r="AX2864" s="92" t="s">
        <v>48</v>
      </c>
      <c r="AY2864" s="91" t="s">
        <v>152</v>
      </c>
      <c r="AZ2864" s="23"/>
      <c r="BA2864" s="25" t="s">
        <v>2898</v>
      </c>
      <c r="BB2864" t="s">
        <v>25</v>
      </c>
      <c r="BC2864" t="e">
        <v>#N/A</v>
      </c>
      <c r="BD2864" t="e">
        <f>IF(Z2864=BC2864,"OK")</f>
        <v>#N/A</v>
      </c>
      <c r="BE2864">
        <v>0.33</v>
      </c>
      <c r="BF2864">
        <v>4.79E-3</v>
      </c>
      <c r="BG2864">
        <v>159</v>
      </c>
      <c r="BH2864">
        <v>165</v>
      </c>
      <c r="BI2864">
        <v>196</v>
      </c>
      <c r="BJ2864">
        <v>0.33</v>
      </c>
      <c r="BK2864">
        <v>5.1420600000000004E-3</v>
      </c>
      <c r="BN2864" s="183"/>
    </row>
    <row r="2865" spans="1:66" ht="38.25" x14ac:dyDescent="0.25">
      <c r="A2865" s="1"/>
      <c r="B2865" s="94">
        <v>2852</v>
      </c>
      <c r="C2865" s="43">
        <v>1018312</v>
      </c>
      <c r="D2865" s="53" t="s">
        <v>22</v>
      </c>
      <c r="E2865" s="27" t="s">
        <v>2897</v>
      </c>
      <c r="F2865" s="213" t="s">
        <v>652</v>
      </c>
      <c r="G2865" s="41" t="s">
        <v>29</v>
      </c>
      <c r="H2865" s="46" t="str">
        <f>IFERROR(IFERROR(IF(SEARCH("Usystems",$E2865)&gt;0,"Usystems"),IF(SEARCH("RIIFO",$E2865)&gt;0,"RIIFO","Uponor")),"Uponor")</f>
        <v>Uponor</v>
      </c>
      <c r="I2865" s="25" t="str">
        <f>IFERROR(MID($D2865,1,7)+0,"")</f>
        <v/>
      </c>
      <c r="J2865" s="25" t="str">
        <f>IFERROR(MID($D2865,10,7)+0,"")</f>
        <v/>
      </c>
      <c r="K2865" s="25" t="str">
        <f>IFERROR(MID($D2865,19,7)+0,"")</f>
        <v/>
      </c>
      <c r="L2865" s="25" t="str">
        <f>IFERROR(MID($D2865,28,7)+0,"")</f>
        <v/>
      </c>
      <c r="M2865" s="25">
        <f>IF(IFERROR(MID($Q2865,1,7)+0,"")&lt;1130000,IF(INDEX(C:C,MATCH(LEFT(Q2865,7)+0,I:I,0))&lt;1130000,"",INDEX(C:C,MATCH(LEFT(Q2865,7)+0,I:I,0))),IFERROR(MID($Q2865,1,7)+0,""))</f>
        <v>1136694</v>
      </c>
      <c r="N2865" s="25" t="str">
        <f>IF(IFERROR(MID($Q2865,10,7)+0,"")&lt;1130000,"",IFERROR(MID($Q2865,10,7)+0,""))</f>
        <v/>
      </c>
      <c r="O2865" s="25" t="str">
        <f>IF(IFERROR(MID($Q2865,19,7)+0,"")&lt;1130000,"",IFERROR(MID($Q2865,19,7)+0,""))</f>
        <v/>
      </c>
      <c r="P2865" s="25">
        <f>IF(M2865="","",IF(N2865="",M2865,M2865&amp;", "&amp;N2865))</f>
        <v>1136694</v>
      </c>
      <c r="Q2865" s="25">
        <v>1136694</v>
      </c>
      <c r="R2865" s="37"/>
      <c r="S2865" s="35" t="s">
        <v>2449</v>
      </c>
      <c r="T2865" s="25" t="s">
        <v>36</v>
      </c>
      <c r="U2865" s="185">
        <v>19721</v>
      </c>
      <c r="V2865" s="188">
        <v>19721</v>
      </c>
      <c r="W2865" s="189">
        <v>19721</v>
      </c>
      <c r="X2865" s="31">
        <v>19721</v>
      </c>
      <c r="Y2865" s="90">
        <f>IFERROR(ROUND(X2865/W2865-1,2),"")</f>
        <v>0</v>
      </c>
      <c r="Z2865" s="31" t="str">
        <f>IF(OR(S2865="VLD MLC components",S2865="VLD MLC pipes",S2865="VLD PEX components",S2865="VLD PEX pipes",S2865="VLD PHC components",S2865="VLD PHC pipes",S2865="Controls VLD"),"По запросу",X2865)</f>
        <v>По запросу</v>
      </c>
      <c r="AA2865" s="63">
        <f>ROUND(X2865/1.2,3)</f>
        <v>16434.167000000001</v>
      </c>
      <c r="AB2865" s="23">
        <v>16434.167000000001</v>
      </c>
      <c r="AC2865" s="190">
        <f>IFERROR(ROUND(AA2865/AB2865-1,2),"")</f>
        <v>0</v>
      </c>
      <c r="AD2865" s="25">
        <v>0.44</v>
      </c>
      <c r="AE2865" s="25">
        <v>8.3099999999999997E-3</v>
      </c>
      <c r="AF2865" s="25">
        <v>2</v>
      </c>
      <c r="AG2865" s="25">
        <v>2</v>
      </c>
      <c r="AH2865" s="25">
        <v>6</v>
      </c>
      <c r="AI2865" s="25">
        <v>8</v>
      </c>
      <c r="AJ2865" s="25" t="s">
        <v>20</v>
      </c>
      <c r="AK2865" s="22" t="s">
        <v>20</v>
      </c>
      <c r="AL2865" s="25" t="s">
        <v>20</v>
      </c>
      <c r="AM2865" s="25">
        <v>1</v>
      </c>
      <c r="AN2865" s="25">
        <v>207</v>
      </c>
      <c r="AO2865" s="25">
        <v>191</v>
      </c>
      <c r="AP2865" s="25">
        <v>223</v>
      </c>
      <c r="AQ2865" s="25">
        <v>0.44</v>
      </c>
      <c r="AR2865" s="94">
        <v>8.8167509999999994E-3</v>
      </c>
      <c r="AS2865" s="157">
        <v>8</v>
      </c>
      <c r="AT2865" s="93" t="s">
        <v>22</v>
      </c>
      <c r="AU2865" s="92" t="s">
        <v>22</v>
      </c>
      <c r="AV2865" s="91" t="s">
        <v>152</v>
      </c>
      <c r="AW2865" s="92" t="s">
        <v>152</v>
      </c>
      <c r="AX2865" s="92" t="s">
        <v>48</v>
      </c>
      <c r="AY2865" s="91" t="s">
        <v>152</v>
      </c>
      <c r="AZ2865" s="23"/>
      <c r="BA2865" s="25" t="s">
        <v>2883</v>
      </c>
      <c r="BB2865" t="s">
        <v>25</v>
      </c>
      <c r="BC2865" t="s">
        <v>2629</v>
      </c>
      <c r="BD2865" t="str">
        <f>IF(Z2865=BC2865,"OK")</f>
        <v>OK</v>
      </c>
      <c r="BE2865">
        <v>0.44</v>
      </c>
      <c r="BF2865">
        <v>8.3099999999999997E-3</v>
      </c>
      <c r="BG2865">
        <v>207</v>
      </c>
      <c r="BH2865">
        <v>191</v>
      </c>
      <c r="BI2865">
        <v>223</v>
      </c>
      <c r="BJ2865">
        <v>0.44</v>
      </c>
      <c r="BK2865">
        <v>8.8167509999999994E-3</v>
      </c>
      <c r="BN2865" s="183"/>
    </row>
    <row r="2866" spans="1:66" ht="38.25" x14ac:dyDescent="0.25">
      <c r="A2866" s="1"/>
      <c r="B2866" s="94">
        <v>2853</v>
      </c>
      <c r="C2866" s="43">
        <v>1018313</v>
      </c>
      <c r="D2866" s="53" t="s">
        <v>22</v>
      </c>
      <c r="E2866" s="27" t="s">
        <v>2896</v>
      </c>
      <c r="F2866" s="151" t="s">
        <v>652</v>
      </c>
      <c r="G2866" s="41" t="s">
        <v>29</v>
      </c>
      <c r="H2866" s="46" t="str">
        <f>IFERROR(IFERROR(IF(SEARCH("Usystems",$E2866)&gt;0,"Usystems"),IF(SEARCH("RIIFO",$E2866)&gt;0,"RIIFO","Uponor")),"Uponor")</f>
        <v>Uponor</v>
      </c>
      <c r="I2866" s="25" t="str">
        <f>IFERROR(MID($D2866,1,7)+0,"")</f>
        <v/>
      </c>
      <c r="J2866" s="25" t="str">
        <f>IFERROR(MID($D2866,10,7)+0,"")</f>
        <v/>
      </c>
      <c r="K2866" s="25" t="str">
        <f>IFERROR(MID($D2866,19,7)+0,"")</f>
        <v/>
      </c>
      <c r="L2866" s="25" t="str">
        <f>IFERROR(MID($D2866,28,7)+0,"")</f>
        <v/>
      </c>
      <c r="M2866" s="25">
        <f>IF(IFERROR(MID($Q2866,1,7)+0,"")&lt;1130000,IF(INDEX(C:C,MATCH(LEFT(Q2866,7)+0,I:I,0))&lt;1130000,"",INDEX(C:C,MATCH(LEFT(Q2866,7)+0,I:I,0))),IFERROR(MID($Q2866,1,7)+0,""))</f>
        <v>1136694</v>
      </c>
      <c r="N2866" s="25" t="str">
        <f>IF(IFERROR(MID($Q2866,10,7)+0,"")&lt;1130000,"",IFERROR(MID($Q2866,10,7)+0,""))</f>
        <v/>
      </c>
      <c r="O2866" s="25" t="str">
        <f>IF(IFERROR(MID($Q2866,19,7)+0,"")&lt;1130000,"",IFERROR(MID($Q2866,19,7)+0,""))</f>
        <v/>
      </c>
      <c r="P2866" s="25">
        <f>IF(M2866="","",IF(N2866="",M2866,M2866&amp;", "&amp;N2866))</f>
        <v>1136694</v>
      </c>
      <c r="Q2866" s="25">
        <v>1136694</v>
      </c>
      <c r="R2866" s="37"/>
      <c r="S2866" s="35" t="s">
        <v>69</v>
      </c>
      <c r="T2866" s="25" t="s">
        <v>36</v>
      </c>
      <c r="U2866" s="185">
        <v>19721</v>
      </c>
      <c r="V2866" s="188">
        <v>19721</v>
      </c>
      <c r="W2866" s="189">
        <v>19721</v>
      </c>
      <c r="X2866" s="31">
        <v>19721</v>
      </c>
      <c r="Y2866" s="90">
        <f>IFERROR(ROUND(X2866/W2866-1,2),"")</f>
        <v>0</v>
      </c>
      <c r="Z2866" s="31">
        <f>IF(OR(S2866="VLD MLC components",S2866="VLD MLC pipes",S2866="VLD PEX components",S2866="VLD PEX pipes",S2866="VLD PHC components",S2866="VLD PHC pipes",S2866="Controls VLD"),"По запросу",X2866)</f>
        <v>19721</v>
      </c>
      <c r="AA2866" s="63">
        <f>ROUND(X2866/1.2,3)</f>
        <v>16434.167000000001</v>
      </c>
      <c r="AB2866" s="23">
        <v>16434.167000000001</v>
      </c>
      <c r="AC2866" s="190">
        <f>IFERROR(ROUND(AA2866/AB2866-1,2),"")</f>
        <v>0</v>
      </c>
      <c r="AD2866" s="25">
        <v>0.42</v>
      </c>
      <c r="AE2866" s="25">
        <v>8.1899999999999994E-3</v>
      </c>
      <c r="AF2866" s="25">
        <v>9</v>
      </c>
      <c r="AG2866" s="25">
        <v>9</v>
      </c>
      <c r="AH2866" s="25">
        <v>9</v>
      </c>
      <c r="AI2866" s="25">
        <v>9</v>
      </c>
      <c r="AJ2866" s="25" t="s">
        <v>20</v>
      </c>
      <c r="AK2866" s="22" t="s">
        <v>20</v>
      </c>
      <c r="AL2866" s="25" t="s">
        <v>20</v>
      </c>
      <c r="AM2866" s="25">
        <v>1</v>
      </c>
      <c r="AN2866" s="25">
        <v>191</v>
      </c>
      <c r="AO2866" s="25">
        <v>204</v>
      </c>
      <c r="AP2866" s="25">
        <v>223</v>
      </c>
      <c r="AQ2866" s="25">
        <v>0.42</v>
      </c>
      <c r="AR2866" s="94">
        <v>8.6889719999999997E-3</v>
      </c>
      <c r="AS2866" s="157">
        <v>9</v>
      </c>
      <c r="AT2866" s="93" t="s">
        <v>22</v>
      </c>
      <c r="AU2866" s="92" t="s">
        <v>22</v>
      </c>
      <c r="AV2866" s="91" t="s">
        <v>152</v>
      </c>
      <c r="AW2866" s="92" t="s">
        <v>152</v>
      </c>
      <c r="AX2866" s="92" t="s">
        <v>48</v>
      </c>
      <c r="AY2866" s="91" t="s">
        <v>152</v>
      </c>
      <c r="AZ2866" s="23"/>
      <c r="BA2866" s="25" t="s">
        <v>2883</v>
      </c>
      <c r="BB2866" t="s">
        <v>25</v>
      </c>
      <c r="BC2866">
        <v>19721</v>
      </c>
      <c r="BD2866" t="str">
        <f>IF(Z2866=BC2866,"OK")</f>
        <v>OK</v>
      </c>
      <c r="BE2866">
        <v>0.42</v>
      </c>
      <c r="BF2866">
        <v>8.1899999999999994E-3</v>
      </c>
      <c r="BG2866">
        <v>191</v>
      </c>
      <c r="BH2866">
        <v>204</v>
      </c>
      <c r="BI2866">
        <v>223</v>
      </c>
      <c r="BJ2866">
        <v>0.42</v>
      </c>
      <c r="BK2866">
        <v>8.6889719999999997E-3</v>
      </c>
      <c r="BN2866" s="183"/>
    </row>
    <row r="2867" spans="1:66" ht="25.5" x14ac:dyDescent="0.25">
      <c r="A2867" s="1"/>
      <c r="B2867" s="94">
        <v>2854</v>
      </c>
      <c r="C2867" s="43">
        <v>1095801</v>
      </c>
      <c r="D2867" s="53"/>
      <c r="E2867" s="27" t="s">
        <v>73</v>
      </c>
      <c r="F2867" s="151" t="s">
        <v>21</v>
      </c>
      <c r="G2867" s="25"/>
      <c r="H2867" s="46" t="str">
        <f>IFERROR(IFERROR(IF(SEARCH("Usystems",$E2867)&gt;0,"Usystems"),IF(SEARCH("RIIFO",$E2867)&gt;0,"RIIFO","Uponor")),"Uponor")</f>
        <v>Uponor</v>
      </c>
      <c r="I2867" s="25" t="str">
        <f>IFERROR(MID($D2867,1,7)+0,"")</f>
        <v/>
      </c>
      <c r="J2867" s="25" t="str">
        <f>IFERROR(MID($D2867,10,7)+0,"")</f>
        <v/>
      </c>
      <c r="K2867" s="25" t="str">
        <f>IFERROR(MID($D2867,19,7)+0,"")</f>
        <v/>
      </c>
      <c r="L2867" s="25" t="str">
        <f>IFERROR(MID($D2867,28,7)+0,"")</f>
        <v/>
      </c>
      <c r="M2867" s="25" t="str">
        <f>IF(IFERROR(MID($Q2867,1,7)+0,"")&lt;1130000,IF(INDEX(C:C,MATCH(LEFT(Q2867,7)+0,I:I,0))&lt;1130000,"",INDEX(C:C,MATCH(LEFT(Q2867,7)+0,I:I,0))),IFERROR(MID($Q2867,1,7)+0,""))</f>
        <v/>
      </c>
      <c r="N2867" s="25" t="str">
        <f>IF(IFERROR(MID($Q2867,10,7)+0,"")&lt;1130000,"",IFERROR(MID($Q2867,10,7)+0,""))</f>
        <v/>
      </c>
      <c r="O2867" s="25" t="str">
        <f>IF(IFERROR(MID($Q2867,19,7)+0,"")&lt;1130000,"",IFERROR(MID($Q2867,19,7)+0,""))</f>
        <v/>
      </c>
      <c r="P2867" s="25" t="str">
        <f>IF(M2867="","",IF(N2867="",M2867,M2867&amp;", "&amp;N2867))</f>
        <v/>
      </c>
      <c r="Q2867" s="37"/>
      <c r="R2867" s="37"/>
      <c r="S2867" s="35" t="s">
        <v>2449</v>
      </c>
      <c r="T2867" s="25" t="s">
        <v>36</v>
      </c>
      <c r="U2867" s="185">
        <v>10119</v>
      </c>
      <c r="V2867" s="188">
        <v>10119</v>
      </c>
      <c r="W2867" s="189">
        <v>10119</v>
      </c>
      <c r="X2867" s="31">
        <v>10119</v>
      </c>
      <c r="Y2867" s="90">
        <f>IFERROR(ROUND(X2867/W2867-1,2),"")</f>
        <v>0</v>
      </c>
      <c r="Z2867" s="31" t="str">
        <f>IF(OR(S2867="VLD MLC components",S2867="VLD MLC pipes",S2867="VLD PEX components",S2867="VLD PEX pipes",S2867="VLD PHC components",S2867="VLD PHC pipes",S2867="Controls VLD"),"По запросу",X2867)</f>
        <v>По запросу</v>
      </c>
      <c r="AA2867" s="63">
        <f>ROUND(X2867/1.2,3)</f>
        <v>8432.5</v>
      </c>
      <c r="AB2867" s="23">
        <v>8432.5</v>
      </c>
      <c r="AC2867" s="190">
        <f>IFERROR(ROUND(AA2867/AB2867-1,2),"")</f>
        <v>0</v>
      </c>
      <c r="AD2867" s="25">
        <v>0.42</v>
      </c>
      <c r="AE2867" s="25">
        <v>1.5460000000000001E-3</v>
      </c>
      <c r="AF2867" s="25">
        <v>0</v>
      </c>
      <c r="AG2867" s="25" t="s">
        <v>22</v>
      </c>
      <c r="AH2867" s="25">
        <v>0</v>
      </c>
      <c r="AI2867" s="25">
        <v>0</v>
      </c>
      <c r="AJ2867" s="25" t="s">
        <v>20</v>
      </c>
      <c r="AK2867" s="42" t="s">
        <v>19</v>
      </c>
      <c r="AL2867" s="25" t="s">
        <v>20</v>
      </c>
      <c r="AM2867" s="25">
        <v>1</v>
      </c>
      <c r="AN2867" s="25">
        <v>184</v>
      </c>
      <c r="AO2867" s="25">
        <v>140</v>
      </c>
      <c r="AP2867" s="25">
        <v>60</v>
      </c>
      <c r="AQ2867" s="25">
        <v>0.42</v>
      </c>
      <c r="AR2867" s="94">
        <v>1.5456000000000001E-3</v>
      </c>
      <c r="AS2867" s="157" t="s">
        <v>22</v>
      </c>
      <c r="AT2867" s="93">
        <v>44169</v>
      </c>
      <c r="AU2867" s="92" t="s">
        <v>22</v>
      </c>
      <c r="AV2867" s="91" t="s">
        <v>48</v>
      </c>
      <c r="AW2867" s="92" t="s">
        <v>48</v>
      </c>
      <c r="AX2867" s="92" t="s">
        <v>48</v>
      </c>
      <c r="AY2867" s="91" t="s">
        <v>152</v>
      </c>
      <c r="AZ2867" s="23"/>
      <c r="BA2867" s="25">
        <v>0</v>
      </c>
      <c r="BB2867" t="s">
        <v>48</v>
      </c>
      <c r="BC2867" t="e">
        <v>#N/A</v>
      </c>
      <c r="BD2867" t="e">
        <f>IF(Z2867=BC2867,"OK")</f>
        <v>#N/A</v>
      </c>
      <c r="BE2867">
        <v>0.42</v>
      </c>
      <c r="BF2867">
        <v>1.5460000000000001E-3</v>
      </c>
      <c r="BG2867">
        <v>184</v>
      </c>
      <c r="BH2867">
        <v>140</v>
      </c>
      <c r="BI2867">
        <v>60</v>
      </c>
      <c r="BJ2867">
        <v>0.42</v>
      </c>
      <c r="BK2867">
        <v>1.5456000000000001E-3</v>
      </c>
      <c r="BN2867" s="183"/>
    </row>
    <row r="2868" spans="1:66" ht="38.25" x14ac:dyDescent="0.25">
      <c r="A2868" s="1"/>
      <c r="B2868" s="94">
        <v>2855</v>
      </c>
      <c r="C2868" s="43">
        <v>1018311</v>
      </c>
      <c r="D2868" s="37" t="s">
        <v>22</v>
      </c>
      <c r="E2868" s="27" t="s">
        <v>2895</v>
      </c>
      <c r="F2868" s="151" t="s">
        <v>757</v>
      </c>
      <c r="G2868" s="41" t="s">
        <v>29</v>
      </c>
      <c r="H2868" s="46" t="str">
        <f>IFERROR(IFERROR(IF(SEARCH("Usystems",$E2868)&gt;0,"Usystems"),IF(SEARCH("RIIFO",$E2868)&gt;0,"RIIFO","Uponor")),"Uponor")</f>
        <v>Uponor</v>
      </c>
      <c r="I2868" s="25" t="str">
        <f>IFERROR(MID($D2868,1,7)+0,"")</f>
        <v/>
      </c>
      <c r="J2868" s="25" t="str">
        <f>IFERROR(MID($D2868,10,7)+0,"")</f>
        <v/>
      </c>
      <c r="K2868" s="25" t="str">
        <f>IFERROR(MID($D2868,19,7)+0,"")</f>
        <v/>
      </c>
      <c r="L2868" s="25" t="str">
        <f>IFERROR(MID($D2868,28,7)+0,"")</f>
        <v/>
      </c>
      <c r="M2868" s="25">
        <f>IF(IFERROR(MID($Q2868,1,7)+0,"")&lt;1130000,IF(INDEX(C:C,MATCH(LEFT(Q2868,7)+0,I:I,0))&lt;1130000,"",INDEX(C:C,MATCH(LEFT(Q2868,7)+0,I:I,0))),IFERROR(MID($Q2868,1,7)+0,""))</f>
        <v>1136694</v>
      </c>
      <c r="N2868" s="25" t="str">
        <f>IF(IFERROR(MID($Q2868,10,7)+0,"")&lt;1130000,"",IFERROR(MID($Q2868,10,7)+0,""))</f>
        <v/>
      </c>
      <c r="O2868" s="25" t="str">
        <f>IF(IFERROR(MID($Q2868,19,7)+0,"")&lt;1130000,"",IFERROR(MID($Q2868,19,7)+0,""))</f>
        <v/>
      </c>
      <c r="P2868" s="25">
        <f>IF(M2868="","",IF(N2868="",M2868,M2868&amp;", "&amp;N2868))</f>
        <v>1136694</v>
      </c>
      <c r="Q2868" s="25">
        <v>1136694</v>
      </c>
      <c r="R2868" s="37"/>
      <c r="S2868" s="35" t="s">
        <v>2449</v>
      </c>
      <c r="T2868" s="25" t="s">
        <v>36</v>
      </c>
      <c r="U2868" s="185">
        <v>19721</v>
      </c>
      <c r="V2868" s="188">
        <v>19721</v>
      </c>
      <c r="W2868" s="189">
        <v>19721</v>
      </c>
      <c r="X2868" s="31">
        <v>19721</v>
      </c>
      <c r="Y2868" s="90">
        <f>IFERROR(ROUND(X2868/W2868-1,2),"")</f>
        <v>0</v>
      </c>
      <c r="Z2868" s="31" t="str">
        <f>IF(OR(S2868="VLD MLC components",S2868="VLD MLC pipes",S2868="VLD PEX components",S2868="VLD PEX pipes",S2868="VLD PHC components",S2868="VLD PHC pipes",S2868="Controls VLD"),"По запросу",X2868)</f>
        <v>По запросу</v>
      </c>
      <c r="AA2868" s="63">
        <f>ROUND(X2868/1.2,3)</f>
        <v>16434.167000000001</v>
      </c>
      <c r="AB2868" s="23">
        <v>16434.167000000001</v>
      </c>
      <c r="AC2868" s="190">
        <f>IFERROR(ROUND(AA2868/AB2868-1,2),"")</f>
        <v>0</v>
      </c>
      <c r="AD2868" s="25">
        <v>0.46</v>
      </c>
      <c r="AE2868" s="25">
        <v>9.7999999999999997E-3</v>
      </c>
      <c r="AF2868" s="25">
        <v>2</v>
      </c>
      <c r="AG2868" s="25">
        <v>2</v>
      </c>
      <c r="AH2868" s="25">
        <v>2</v>
      </c>
      <c r="AI2868" s="25">
        <v>2</v>
      </c>
      <c r="AJ2868" s="25" t="s">
        <v>20</v>
      </c>
      <c r="AK2868" s="22" t="s">
        <v>20</v>
      </c>
      <c r="AL2868" s="25" t="s">
        <v>20</v>
      </c>
      <c r="AM2868" s="25">
        <v>1</v>
      </c>
      <c r="AN2868" s="25">
        <v>245</v>
      </c>
      <c r="AO2868" s="25">
        <v>200</v>
      </c>
      <c r="AP2868" s="25">
        <v>200</v>
      </c>
      <c r="AQ2868" s="25">
        <v>0.46</v>
      </c>
      <c r="AR2868" s="94">
        <v>9.7999999999999997E-3</v>
      </c>
      <c r="AS2868" s="157">
        <v>2</v>
      </c>
      <c r="AT2868" s="93" t="s">
        <v>22</v>
      </c>
      <c r="AU2868" s="92" t="s">
        <v>22</v>
      </c>
      <c r="AV2868" s="91" t="s">
        <v>152</v>
      </c>
      <c r="AW2868" s="92" t="s">
        <v>152</v>
      </c>
      <c r="AX2868" s="92" t="s">
        <v>48</v>
      </c>
      <c r="AY2868" s="91" t="s">
        <v>152</v>
      </c>
      <c r="AZ2868" s="23"/>
      <c r="BA2868" s="25" t="s">
        <v>2883</v>
      </c>
      <c r="BB2868" t="s">
        <v>25</v>
      </c>
      <c r="BC2868" t="s">
        <v>2629</v>
      </c>
      <c r="BD2868" t="str">
        <f>IF(Z2868=BC2868,"OK")</f>
        <v>OK</v>
      </c>
      <c r="BE2868">
        <v>0.46</v>
      </c>
      <c r="BF2868">
        <v>9.7999999999999997E-3</v>
      </c>
      <c r="BG2868">
        <v>245</v>
      </c>
      <c r="BH2868">
        <v>200</v>
      </c>
      <c r="BI2868">
        <v>200</v>
      </c>
      <c r="BJ2868">
        <v>0.46</v>
      </c>
      <c r="BK2868">
        <v>9.7999999999999997E-3</v>
      </c>
      <c r="BN2868" s="183"/>
    </row>
    <row r="2869" spans="1:66" ht="25.5" x14ac:dyDescent="0.25">
      <c r="A2869" s="1"/>
      <c r="B2869" s="94">
        <v>2856</v>
      </c>
      <c r="C2869" s="43">
        <v>1018310</v>
      </c>
      <c r="D2869" s="53" t="s">
        <v>22</v>
      </c>
      <c r="E2869" s="36" t="s">
        <v>2894</v>
      </c>
      <c r="F2869" s="151" t="s">
        <v>652</v>
      </c>
      <c r="G2869" s="41" t="s">
        <v>27</v>
      </c>
      <c r="H2869" s="46" t="str">
        <f>IFERROR(IFERROR(IF(SEARCH("Usystems",$E2869)&gt;0,"Usystems"),IF(SEARCH("RIIFO",$E2869)&gt;0,"RIIFO","Uponor")),"Uponor")</f>
        <v>Uponor</v>
      </c>
      <c r="I2869" s="25" t="str">
        <f>IFERROR(MID($D2869,1,7)+0,"")</f>
        <v/>
      </c>
      <c r="J2869" s="25" t="str">
        <f>IFERROR(MID($D2869,10,7)+0,"")</f>
        <v/>
      </c>
      <c r="K2869" s="25" t="str">
        <f>IFERROR(MID($D2869,19,7)+0,"")</f>
        <v/>
      </c>
      <c r="L2869" s="25" t="str">
        <f>IFERROR(MID($D2869,28,7)+0,"")</f>
        <v/>
      </c>
      <c r="M2869" s="25">
        <f>IF(IFERROR(MID($Q2869,1,7)+0,"")&lt;1130000,IF(INDEX(C:C,MATCH(LEFT(Q2869,7)+0,I:I,0))&lt;1130000,"",INDEX(C:C,MATCH(LEFT(Q2869,7)+0,I:I,0))),IFERROR(MID($Q2869,1,7)+0,""))</f>
        <v>1136694</v>
      </c>
      <c r="N2869" s="25" t="str">
        <f>IF(IFERROR(MID($Q2869,10,7)+0,"")&lt;1130000,"",IFERROR(MID($Q2869,10,7)+0,""))</f>
        <v/>
      </c>
      <c r="O2869" s="25" t="str">
        <f>IF(IFERROR(MID($Q2869,19,7)+0,"")&lt;1130000,"",IFERROR(MID($Q2869,19,7)+0,""))</f>
        <v/>
      </c>
      <c r="P2869" s="25">
        <f>IF(M2869="","",IF(N2869="",M2869,M2869&amp;", "&amp;N2869))</f>
        <v>1136694</v>
      </c>
      <c r="Q2869" s="25">
        <v>1136694</v>
      </c>
      <c r="R2869" s="37"/>
      <c r="S2869" s="35" t="s">
        <v>2449</v>
      </c>
      <c r="T2869" s="25" t="s">
        <v>36</v>
      </c>
      <c r="U2869" s="185">
        <v>22146</v>
      </c>
      <c r="V2869" s="188">
        <v>22146</v>
      </c>
      <c r="W2869" s="189">
        <v>22146</v>
      </c>
      <c r="X2869" s="31">
        <v>22146</v>
      </c>
      <c r="Y2869" s="90">
        <f>IFERROR(ROUND(X2869/W2869-1,2),"")</f>
        <v>0</v>
      </c>
      <c r="Z2869" s="31" t="str">
        <f>IF(OR(S2869="VLD MLC components",S2869="VLD MLC pipes",S2869="VLD PEX components",S2869="VLD PEX pipes",S2869="VLD PHC components",S2869="VLD PHC pipes",S2869="Controls VLD"),"По запросу",X2869)</f>
        <v>По запросу</v>
      </c>
      <c r="AA2869" s="63">
        <f>ROUND(X2869/1.2,3)</f>
        <v>18455</v>
      </c>
      <c r="AB2869" s="23">
        <v>18455</v>
      </c>
      <c r="AC2869" s="190">
        <f>IFERROR(ROUND(AA2869/AB2869-1,2),"")</f>
        <v>0</v>
      </c>
      <c r="AD2869" s="25">
        <v>0.51</v>
      </c>
      <c r="AE2869" s="25">
        <v>1.039E-2</v>
      </c>
      <c r="AF2869" s="25">
        <v>0</v>
      </c>
      <c r="AG2869" s="25" t="s">
        <v>22</v>
      </c>
      <c r="AH2869" s="25">
        <v>0</v>
      </c>
      <c r="AI2869" s="25">
        <v>0</v>
      </c>
      <c r="AJ2869" s="25" t="s">
        <v>20</v>
      </c>
      <c r="AK2869" s="42" t="s">
        <v>19</v>
      </c>
      <c r="AL2869" s="25" t="s">
        <v>20</v>
      </c>
      <c r="AM2869" s="25">
        <v>1</v>
      </c>
      <c r="AN2869" s="25">
        <v>204</v>
      </c>
      <c r="AO2869" s="25">
        <v>276</v>
      </c>
      <c r="AP2869" s="25">
        <v>195</v>
      </c>
      <c r="AQ2869" s="25">
        <v>0.51</v>
      </c>
      <c r="AR2869" s="94">
        <v>1.0979279999999999E-2</v>
      </c>
      <c r="AS2869" s="157" t="s">
        <v>22</v>
      </c>
      <c r="AT2869" s="93" t="s">
        <v>22</v>
      </c>
      <c r="AU2869" s="92" t="s">
        <v>22</v>
      </c>
      <c r="AV2869" s="91" t="s">
        <v>152</v>
      </c>
      <c r="AW2869" s="92" t="s">
        <v>152</v>
      </c>
      <c r="AX2869" s="92" t="s">
        <v>48</v>
      </c>
      <c r="AY2869" s="91" t="s">
        <v>152</v>
      </c>
      <c r="AZ2869" s="23"/>
      <c r="BA2869" s="25" t="s">
        <v>2880</v>
      </c>
      <c r="BB2869" t="s">
        <v>25</v>
      </c>
      <c r="BC2869" t="e">
        <v>#N/A</v>
      </c>
      <c r="BD2869" t="e">
        <f>IF(Z2869=BC2869,"OK")</f>
        <v>#N/A</v>
      </c>
      <c r="BE2869">
        <v>0.51</v>
      </c>
      <c r="BF2869">
        <v>1.039E-2</v>
      </c>
      <c r="BG2869">
        <v>204</v>
      </c>
      <c r="BH2869">
        <v>276</v>
      </c>
      <c r="BI2869">
        <v>195</v>
      </c>
      <c r="BJ2869">
        <v>0.51</v>
      </c>
      <c r="BK2869">
        <v>1.0979279999999999E-2</v>
      </c>
      <c r="BN2869" s="183"/>
    </row>
    <row r="2870" spans="1:66" ht="25.5" x14ac:dyDescent="0.25">
      <c r="A2870" s="1"/>
      <c r="B2870" s="94">
        <v>2857</v>
      </c>
      <c r="C2870" s="43">
        <v>1083869</v>
      </c>
      <c r="D2870" s="25"/>
      <c r="E2870" s="27" t="s">
        <v>2893</v>
      </c>
      <c r="F2870" s="151" t="s">
        <v>21</v>
      </c>
      <c r="G2870" s="28"/>
      <c r="H2870" s="46" t="str">
        <f>IFERROR(IFERROR(IF(SEARCH("Usystems",$E2870)&gt;0,"Usystems"),IF(SEARCH("RIIFO",$E2870)&gt;0,"RIIFO","Uponor")),"Uponor")</f>
        <v>Uponor</v>
      </c>
      <c r="I2870" s="25" t="str">
        <f>IFERROR(MID($D2870,1,7)+0,"")</f>
        <v/>
      </c>
      <c r="J2870" s="25" t="str">
        <f>IFERROR(MID($D2870,10,7)+0,"")</f>
        <v/>
      </c>
      <c r="K2870" s="25" t="str">
        <f>IFERROR(MID($D2870,19,7)+0,"")</f>
        <v/>
      </c>
      <c r="L2870" s="25" t="str">
        <f>IFERROR(MID($D2870,28,7)+0,"")</f>
        <v/>
      </c>
      <c r="M2870" s="25" t="str">
        <f>IF(IFERROR(MID($Q2870,1,7)+0,"")&lt;1130000,IF(INDEX(C:C,MATCH(LEFT(Q2870,7)+0,I:I,0))&lt;1130000,"",INDEX(C:C,MATCH(LEFT(Q2870,7)+0,I:I,0))),IFERROR(MID($Q2870,1,7)+0,""))</f>
        <v/>
      </c>
      <c r="N2870" s="25" t="str">
        <f>IF(IFERROR(MID($Q2870,10,7)+0,"")&lt;1130000,"",IFERROR(MID($Q2870,10,7)+0,""))</f>
        <v/>
      </c>
      <c r="O2870" s="25" t="str">
        <f>IF(IFERROR(MID($Q2870,19,7)+0,"")&lt;1130000,"",IFERROR(MID($Q2870,19,7)+0,""))</f>
        <v/>
      </c>
      <c r="P2870" s="25" t="str">
        <f>IF(M2870="","",IF(N2870="",M2870,M2870&amp;", "&amp;N2870))</f>
        <v/>
      </c>
      <c r="Q2870" s="25"/>
      <c r="R2870" s="25"/>
      <c r="S2870" s="35" t="s">
        <v>2449</v>
      </c>
      <c r="T2870" s="25" t="s">
        <v>36</v>
      </c>
      <c r="U2870" s="185">
        <v>18852</v>
      </c>
      <c r="V2870" s="188">
        <v>18852</v>
      </c>
      <c r="W2870" s="189">
        <v>18852</v>
      </c>
      <c r="X2870" s="31">
        <v>18852</v>
      </c>
      <c r="Y2870" s="90">
        <f>IFERROR(ROUND(X2870/W2870-1,2),"")</f>
        <v>0</v>
      </c>
      <c r="Z2870" s="31" t="str">
        <f>IF(OR(S2870="VLD MLC components",S2870="VLD MLC pipes",S2870="VLD PEX components",S2870="VLD PEX pipes",S2870="VLD PHC components",S2870="VLD PHC pipes",S2870="Controls VLD"),"По запросу",X2870)</f>
        <v>По запросу</v>
      </c>
      <c r="AA2870" s="63">
        <f>ROUND(X2870/1.2,3)</f>
        <v>15710</v>
      </c>
      <c r="AB2870" s="23">
        <v>15710</v>
      </c>
      <c r="AC2870" s="190">
        <f>IFERROR(ROUND(AA2870/AB2870-1,2),"")</f>
        <v>0</v>
      </c>
      <c r="AD2870" s="25">
        <v>0.67</v>
      </c>
      <c r="AE2870" s="25">
        <v>1.3990000000000001E-2</v>
      </c>
      <c r="AF2870" s="25">
        <v>0</v>
      </c>
      <c r="AG2870" s="25" t="s">
        <v>22</v>
      </c>
      <c r="AH2870" s="25">
        <v>0</v>
      </c>
      <c r="AI2870" s="25">
        <v>0</v>
      </c>
      <c r="AJ2870" s="25" t="s">
        <v>20</v>
      </c>
      <c r="AK2870" s="42" t="s">
        <v>19</v>
      </c>
      <c r="AL2870" s="25" t="s">
        <v>20</v>
      </c>
      <c r="AM2870" s="25">
        <v>1</v>
      </c>
      <c r="AN2870" s="25">
        <v>271</v>
      </c>
      <c r="AO2870" s="25">
        <v>371</v>
      </c>
      <c r="AP2870" s="25">
        <v>141</v>
      </c>
      <c r="AQ2870" s="25">
        <v>0.67</v>
      </c>
      <c r="AR2870" s="94">
        <v>1.4176281000000001E-2</v>
      </c>
      <c r="AS2870" s="157" t="s">
        <v>22</v>
      </c>
      <c r="AT2870" s="93" t="s">
        <v>22</v>
      </c>
      <c r="AU2870" s="92" t="s">
        <v>22</v>
      </c>
      <c r="AV2870" s="91" t="s">
        <v>152</v>
      </c>
      <c r="AW2870" s="92" t="s">
        <v>48</v>
      </c>
      <c r="AX2870" s="92" t="s">
        <v>48</v>
      </c>
      <c r="AY2870" s="91" t="s">
        <v>152</v>
      </c>
      <c r="AZ2870" s="23"/>
      <c r="BA2870" s="25" t="s">
        <v>2892</v>
      </c>
      <c r="BB2870" t="s">
        <v>25</v>
      </c>
      <c r="BC2870" t="e">
        <v>#N/A</v>
      </c>
      <c r="BD2870" t="e">
        <f>IF(Z2870=BC2870,"OK")</f>
        <v>#N/A</v>
      </c>
      <c r="BE2870">
        <v>0.67</v>
      </c>
      <c r="BF2870">
        <v>1.3990000000000001E-2</v>
      </c>
      <c r="BG2870">
        <v>271</v>
      </c>
      <c r="BH2870">
        <v>371</v>
      </c>
      <c r="BI2870">
        <v>141</v>
      </c>
      <c r="BJ2870">
        <v>0.67</v>
      </c>
      <c r="BK2870">
        <v>1.4176281000000001E-2</v>
      </c>
      <c r="BN2870" s="183"/>
    </row>
    <row r="2871" spans="1:66" ht="38.25" x14ac:dyDescent="0.25">
      <c r="A2871" s="1"/>
      <c r="B2871" s="94">
        <v>2858</v>
      </c>
      <c r="C2871" s="43">
        <v>1067757</v>
      </c>
      <c r="D2871" s="25"/>
      <c r="E2871" s="48" t="s">
        <v>2891</v>
      </c>
      <c r="F2871" s="151" t="s">
        <v>21</v>
      </c>
      <c r="G2871" s="41" t="s">
        <v>29</v>
      </c>
      <c r="H2871" s="46" t="str">
        <f>IFERROR(IFERROR(IF(SEARCH("Usystems",$E2871)&gt;0,"Usystems"),IF(SEARCH("RIIFO",$E2871)&gt;0,"RIIFO","Uponor")),"Uponor")</f>
        <v>Uponor</v>
      </c>
      <c r="I2871" s="25" t="str">
        <f>IFERROR(MID($D2871,1,7)+0,"")</f>
        <v/>
      </c>
      <c r="J2871" s="25" t="str">
        <f>IFERROR(MID($D2871,10,7)+0,"")</f>
        <v/>
      </c>
      <c r="K2871" s="25" t="str">
        <f>IFERROR(MID($D2871,19,7)+0,"")</f>
        <v/>
      </c>
      <c r="L2871" s="25" t="str">
        <f>IFERROR(MID($D2871,28,7)+0,"")</f>
        <v/>
      </c>
      <c r="M2871" s="25">
        <f>IF(IFERROR(MID($Q2871,1,7)+0,"")&lt;1130000,IF(INDEX(C:C,MATCH(LEFT(Q2871,7)+0,I:I,0))&lt;1130000,"",INDEX(C:C,MATCH(LEFT(Q2871,7)+0,I:I,0))),IFERROR(MID($Q2871,1,7)+0,""))</f>
        <v>1136695</v>
      </c>
      <c r="N2871" s="25" t="str">
        <f>IF(IFERROR(MID($Q2871,10,7)+0,"")&lt;1130000,"",IFERROR(MID($Q2871,10,7)+0,""))</f>
        <v/>
      </c>
      <c r="O2871" s="25" t="str">
        <f>IF(IFERROR(MID($Q2871,19,7)+0,"")&lt;1130000,"",IFERROR(MID($Q2871,19,7)+0,""))</f>
        <v/>
      </c>
      <c r="P2871" s="25">
        <f>IF(M2871="","",IF(N2871="",M2871,M2871&amp;", "&amp;N2871))</f>
        <v>1136695</v>
      </c>
      <c r="Q2871" s="25">
        <v>1136695</v>
      </c>
      <c r="R2871" s="25"/>
      <c r="S2871" s="35" t="s">
        <v>2449</v>
      </c>
      <c r="T2871" s="25" t="s">
        <v>36</v>
      </c>
      <c r="U2871" s="185">
        <v>14070</v>
      </c>
      <c r="V2871" s="188">
        <v>14070</v>
      </c>
      <c r="W2871" s="189">
        <v>17218</v>
      </c>
      <c r="X2871" s="31">
        <v>17218</v>
      </c>
      <c r="Y2871" s="90">
        <f>IFERROR(ROUND(X2871/W2871-1,2),"")</f>
        <v>0</v>
      </c>
      <c r="Z2871" s="31" t="str">
        <f>IF(OR(S2871="VLD MLC components",S2871="VLD MLC pipes",S2871="VLD PEX components",S2871="VLD PEX pipes",S2871="VLD PHC components",S2871="VLD PHC pipes",S2871="Controls VLD"),"По запросу",X2871)</f>
        <v>По запросу</v>
      </c>
      <c r="AA2871" s="63">
        <f>ROUND(X2871/1.2,3)</f>
        <v>14348.333000000001</v>
      </c>
      <c r="AB2871" s="23">
        <v>14348.333000000001</v>
      </c>
      <c r="AC2871" s="190">
        <f>IFERROR(ROUND(AA2871/AB2871-1,2),"")</f>
        <v>0</v>
      </c>
      <c r="AD2871" s="25">
        <v>0.7</v>
      </c>
      <c r="AE2871" s="25">
        <v>4.4099999999999999E-3</v>
      </c>
      <c r="AF2871" s="25">
        <v>9</v>
      </c>
      <c r="AG2871" s="25">
        <v>9</v>
      </c>
      <c r="AH2871" s="25">
        <v>9</v>
      </c>
      <c r="AI2871" s="25">
        <v>9</v>
      </c>
      <c r="AJ2871" s="25" t="s">
        <v>20</v>
      </c>
      <c r="AK2871" s="22" t="s">
        <v>20</v>
      </c>
      <c r="AL2871" s="25" t="s">
        <v>20</v>
      </c>
      <c r="AM2871" s="25">
        <v>1</v>
      </c>
      <c r="AN2871" s="25">
        <v>210</v>
      </c>
      <c r="AO2871" s="25">
        <v>210</v>
      </c>
      <c r="AP2871" s="25">
        <v>100</v>
      </c>
      <c r="AQ2871" s="25">
        <v>0.7</v>
      </c>
      <c r="AR2871" s="94">
        <v>4.4099999999999999E-3</v>
      </c>
      <c r="AS2871" s="157">
        <v>9</v>
      </c>
      <c r="AT2871" s="93" t="s">
        <v>22</v>
      </c>
      <c r="AU2871" s="92" t="s">
        <v>22</v>
      </c>
      <c r="AV2871" s="91" t="s">
        <v>152</v>
      </c>
      <c r="AW2871" s="92" t="s">
        <v>152</v>
      </c>
      <c r="AX2871" s="92" t="s">
        <v>48</v>
      </c>
      <c r="AY2871" s="91" t="s">
        <v>152</v>
      </c>
      <c r="AZ2871" s="23"/>
      <c r="BA2871" s="25" t="s">
        <v>2890</v>
      </c>
      <c r="BB2871" t="s">
        <v>25</v>
      </c>
      <c r="BC2871" t="s">
        <v>2629</v>
      </c>
      <c r="BD2871" t="str">
        <f>IF(Z2871=BC2871,"OK")</f>
        <v>OK</v>
      </c>
      <c r="BE2871">
        <v>0.7</v>
      </c>
      <c r="BF2871">
        <v>4.4099999999999999E-3</v>
      </c>
      <c r="BG2871">
        <v>210</v>
      </c>
      <c r="BH2871">
        <v>210</v>
      </c>
      <c r="BI2871">
        <v>100</v>
      </c>
      <c r="BJ2871">
        <v>0.7</v>
      </c>
      <c r="BK2871">
        <v>4.4099999999999999E-3</v>
      </c>
      <c r="BN2871" s="183"/>
    </row>
    <row r="2872" spans="1:66" ht="25.5" x14ac:dyDescent="0.25">
      <c r="A2872" s="1"/>
      <c r="B2872" s="94">
        <v>2859</v>
      </c>
      <c r="C2872" s="43">
        <v>1119374</v>
      </c>
      <c r="D2872" s="25"/>
      <c r="E2872" s="48" t="s">
        <v>74</v>
      </c>
      <c r="F2872" s="151" t="s">
        <v>757</v>
      </c>
      <c r="G2872" s="41" t="s">
        <v>27</v>
      </c>
      <c r="H2872" s="46" t="str">
        <f>IFERROR(IFERROR(IF(SEARCH("Usystems",$E2872)&gt;0,"Usystems"),IF(SEARCH("RIIFO",$E2872)&gt;0,"RIIFO","Uponor")),"Uponor")</f>
        <v>Uponor</v>
      </c>
      <c r="I2872" s="25" t="str">
        <f>IFERROR(MID($D2872,1,7)+0,"")</f>
        <v/>
      </c>
      <c r="J2872" s="25" t="str">
        <f>IFERROR(MID($D2872,10,7)+0,"")</f>
        <v/>
      </c>
      <c r="K2872" s="25" t="str">
        <f>IFERROR(MID($D2872,19,7)+0,"")</f>
        <v/>
      </c>
      <c r="L2872" s="25" t="str">
        <f>IFERROR(MID($D2872,28,7)+0,"")</f>
        <v/>
      </c>
      <c r="M2872" s="25">
        <f>IF(IFERROR(MID($Q2872,1,7)+0,"")&lt;1130000,IF(INDEX(C:C,MATCH(LEFT(Q2872,7)+0,I:I,0))&lt;1130000,"",INDEX(C:C,MATCH(LEFT(Q2872,7)+0,I:I,0))),IFERROR(MID($Q2872,1,7)+0,""))</f>
        <v>1136696</v>
      </c>
      <c r="N2872" s="25" t="str">
        <f>IF(IFERROR(MID($Q2872,10,7)+0,"")&lt;1130000,"",IFERROR(MID($Q2872,10,7)+0,""))</f>
        <v/>
      </c>
      <c r="O2872" s="25" t="str">
        <f>IF(IFERROR(MID($Q2872,19,7)+0,"")&lt;1130000,"",IFERROR(MID($Q2872,19,7)+0,""))</f>
        <v/>
      </c>
      <c r="P2872" s="25">
        <f>IF(M2872="","",IF(N2872="",M2872,M2872&amp;", "&amp;N2872))</f>
        <v>1136696</v>
      </c>
      <c r="Q2872" s="25">
        <v>1136696</v>
      </c>
      <c r="R2872" s="25"/>
      <c r="S2872" s="35" t="s">
        <v>69</v>
      </c>
      <c r="T2872" s="25" t="s">
        <v>36</v>
      </c>
      <c r="U2872" s="185">
        <v>8630</v>
      </c>
      <c r="V2872" s="188">
        <v>8630</v>
      </c>
      <c r="W2872" s="189">
        <v>8630</v>
      </c>
      <c r="X2872" s="31">
        <v>8630</v>
      </c>
      <c r="Y2872" s="90">
        <f>IFERROR(ROUND(X2872/W2872-1,2),"")</f>
        <v>0</v>
      </c>
      <c r="Z2872" s="31">
        <f>IF(OR(S2872="VLD MLC components",S2872="VLD MLC pipes",S2872="VLD PEX components",S2872="VLD PEX pipes",S2872="VLD PHC components",S2872="VLD PHC pipes",S2872="Controls VLD"),"По запросу",X2872)</f>
        <v>8630</v>
      </c>
      <c r="AA2872" s="63">
        <f>ROUND(X2872/1.2,3)</f>
        <v>7191.6670000000004</v>
      </c>
      <c r="AB2872" s="23">
        <v>7191.6670000000004</v>
      </c>
      <c r="AC2872" s="190">
        <f>IFERROR(ROUND(AA2872/AB2872-1,2),"")</f>
        <v>0</v>
      </c>
      <c r="AD2872" s="25">
        <v>0.35</v>
      </c>
      <c r="AE2872" s="25">
        <v>3.6059999999999998E-3</v>
      </c>
      <c r="AF2872" s="25">
        <v>0</v>
      </c>
      <c r="AG2872" s="25" t="s">
        <v>22</v>
      </c>
      <c r="AH2872" s="25">
        <v>0</v>
      </c>
      <c r="AI2872" s="25">
        <v>0</v>
      </c>
      <c r="AJ2872" s="25" t="s">
        <v>20</v>
      </c>
      <c r="AK2872" s="42" t="s">
        <v>19</v>
      </c>
      <c r="AL2872" s="25" t="s">
        <v>20</v>
      </c>
      <c r="AM2872" s="25">
        <v>1</v>
      </c>
      <c r="AN2872" s="25">
        <v>184</v>
      </c>
      <c r="AO2872" s="25">
        <v>140</v>
      </c>
      <c r="AP2872" s="25">
        <v>140</v>
      </c>
      <c r="AQ2872" s="25">
        <v>0.35</v>
      </c>
      <c r="AR2872" s="94">
        <v>3.6064000000000001E-3</v>
      </c>
      <c r="AS2872" s="157" t="s">
        <v>22</v>
      </c>
      <c r="AT2872" s="93">
        <v>44169</v>
      </c>
      <c r="AU2872" s="92" t="s">
        <v>22</v>
      </c>
      <c r="AV2872" s="91" t="s">
        <v>152</v>
      </c>
      <c r="AW2872" s="92" t="s">
        <v>48</v>
      </c>
      <c r="AX2872" s="92" t="s">
        <v>48</v>
      </c>
      <c r="AY2872" s="91" t="s">
        <v>152</v>
      </c>
      <c r="AZ2872" s="23"/>
      <c r="BA2872" s="25" t="s">
        <v>2889</v>
      </c>
      <c r="BB2872" t="s">
        <v>25</v>
      </c>
      <c r="BC2872" t="e">
        <v>#N/A</v>
      </c>
      <c r="BD2872" t="e">
        <f>IF(Z2872=BC2872,"OK")</f>
        <v>#N/A</v>
      </c>
      <c r="BE2872">
        <v>0.35</v>
      </c>
      <c r="BF2872">
        <v>3.6059999999999998E-3</v>
      </c>
      <c r="BG2872">
        <v>184</v>
      </c>
      <c r="BH2872">
        <v>140</v>
      </c>
      <c r="BI2872">
        <v>140</v>
      </c>
      <c r="BJ2872">
        <v>0.35</v>
      </c>
      <c r="BK2872">
        <v>3.6064000000000001E-3</v>
      </c>
      <c r="BN2872" s="183"/>
    </row>
    <row r="2873" spans="1:66" ht="25.5" x14ac:dyDescent="0.25">
      <c r="A2873" s="1"/>
      <c r="B2873" s="94">
        <v>2860</v>
      </c>
      <c r="C2873" s="43">
        <v>1034305</v>
      </c>
      <c r="D2873" s="53" t="s">
        <v>22</v>
      </c>
      <c r="E2873" s="27" t="s">
        <v>2888</v>
      </c>
      <c r="F2873" s="151" t="s">
        <v>757</v>
      </c>
      <c r="G2873" s="41" t="s">
        <v>27</v>
      </c>
      <c r="H2873" s="46" t="str">
        <f>IFERROR(IFERROR(IF(SEARCH("Usystems",$E2873)&gt;0,"Usystems"),IF(SEARCH("RIIFO",$E2873)&gt;0,"RIIFO","Uponor")),"Uponor")</f>
        <v>Uponor</v>
      </c>
      <c r="I2873" s="25" t="str">
        <f>IFERROR(MID($D2873,1,7)+0,"")</f>
        <v/>
      </c>
      <c r="J2873" s="25" t="str">
        <f>IFERROR(MID($D2873,10,7)+0,"")</f>
        <v/>
      </c>
      <c r="K2873" s="25" t="str">
        <f>IFERROR(MID($D2873,19,7)+0,"")</f>
        <v/>
      </c>
      <c r="L2873" s="25" t="str">
        <f>IFERROR(MID($D2873,28,7)+0,"")</f>
        <v/>
      </c>
      <c r="M2873" s="25">
        <f>IF(IFERROR(MID($Q2873,1,7)+0,"")&lt;1130000,IF(INDEX(C:C,MATCH(LEFT(Q2873,7)+0,I:I,0))&lt;1130000,"",INDEX(C:C,MATCH(LEFT(Q2873,7)+0,I:I,0))),IFERROR(MID($Q2873,1,7)+0,""))</f>
        <v>1136696</v>
      </c>
      <c r="N2873" s="25" t="str">
        <f>IF(IFERROR(MID($Q2873,10,7)+0,"")&lt;1130000,"",IFERROR(MID($Q2873,10,7)+0,""))</f>
        <v/>
      </c>
      <c r="O2873" s="25" t="str">
        <f>IF(IFERROR(MID($Q2873,19,7)+0,"")&lt;1130000,"",IFERROR(MID($Q2873,19,7)+0,""))</f>
        <v/>
      </c>
      <c r="P2873" s="25">
        <f>IF(M2873="","",IF(N2873="",M2873,M2873&amp;", "&amp;N2873))</f>
        <v>1136696</v>
      </c>
      <c r="Q2873" s="37">
        <v>1119374</v>
      </c>
      <c r="R2873" s="37"/>
      <c r="S2873" s="35" t="s">
        <v>69</v>
      </c>
      <c r="T2873" s="25" t="s">
        <v>36</v>
      </c>
      <c r="U2873" s="185">
        <v>12065</v>
      </c>
      <c r="V2873" s="188">
        <v>12065</v>
      </c>
      <c r="W2873" s="189">
        <v>12065</v>
      </c>
      <c r="X2873" s="31">
        <v>12065</v>
      </c>
      <c r="Y2873" s="90">
        <f>IFERROR(ROUND(X2873/W2873-1,2),"")</f>
        <v>0</v>
      </c>
      <c r="Z2873" s="31">
        <f>IF(OR(S2873="VLD MLC components",S2873="VLD MLC pipes",S2873="VLD PEX components",S2873="VLD PEX pipes",S2873="VLD PHC components",S2873="VLD PHC pipes",S2873="Controls VLD"),"По запросу",X2873)</f>
        <v>12065</v>
      </c>
      <c r="AA2873" s="63">
        <f>ROUND(X2873/1.2,3)</f>
        <v>10054.166999999999</v>
      </c>
      <c r="AB2873" s="23">
        <v>10054.166999999999</v>
      </c>
      <c r="AC2873" s="190">
        <f>IFERROR(ROUND(AA2873/AB2873-1,2),"")</f>
        <v>0</v>
      </c>
      <c r="AD2873" s="25">
        <v>0.33</v>
      </c>
      <c r="AE2873" s="25">
        <v>4.0499999999999998E-3</v>
      </c>
      <c r="AF2873" s="25">
        <v>0</v>
      </c>
      <c r="AG2873" s="25" t="s">
        <v>22</v>
      </c>
      <c r="AH2873" s="25">
        <v>0</v>
      </c>
      <c r="AI2873" s="25">
        <v>0</v>
      </c>
      <c r="AJ2873" s="25" t="s">
        <v>19</v>
      </c>
      <c r="AK2873" s="42" t="s">
        <v>19</v>
      </c>
      <c r="AL2873" s="25" t="s">
        <v>19</v>
      </c>
      <c r="AM2873" s="25">
        <v>1</v>
      </c>
      <c r="AN2873" s="25">
        <v>150</v>
      </c>
      <c r="AO2873" s="25">
        <v>150</v>
      </c>
      <c r="AP2873" s="25">
        <v>180</v>
      </c>
      <c r="AQ2873" s="25">
        <v>0.33</v>
      </c>
      <c r="AR2873" s="94">
        <v>4.0499999999999998E-3</v>
      </c>
      <c r="AS2873" s="157" t="s">
        <v>22</v>
      </c>
      <c r="AT2873" s="93" t="s">
        <v>22</v>
      </c>
      <c r="AU2873" s="92" t="s">
        <v>22</v>
      </c>
      <c r="AV2873" s="91" t="s">
        <v>152</v>
      </c>
      <c r="AW2873" s="92" t="s">
        <v>48</v>
      </c>
      <c r="AX2873" s="92" t="s">
        <v>48</v>
      </c>
      <c r="AY2873" s="91" t="s">
        <v>152</v>
      </c>
      <c r="AZ2873" s="23"/>
      <c r="BA2873" s="25">
        <v>0</v>
      </c>
      <c r="BB2873" t="s">
        <v>48</v>
      </c>
      <c r="BC2873" t="e">
        <v>#N/A</v>
      </c>
      <c r="BD2873" t="e">
        <f>IF(Z2873=BC2873,"OK")</f>
        <v>#N/A</v>
      </c>
      <c r="BE2873">
        <v>0.33</v>
      </c>
      <c r="BF2873">
        <v>4.0499999999999998E-3</v>
      </c>
      <c r="BG2873">
        <v>150</v>
      </c>
      <c r="BH2873">
        <v>150</v>
      </c>
      <c r="BI2873">
        <v>180</v>
      </c>
      <c r="BJ2873">
        <v>0.33</v>
      </c>
      <c r="BK2873">
        <v>4.0499999999999998E-3</v>
      </c>
      <c r="BN2873" s="183"/>
    </row>
    <row r="2874" spans="1:66" ht="25.5" x14ac:dyDescent="0.25">
      <c r="A2874" s="1"/>
      <c r="B2874" s="94">
        <v>2861</v>
      </c>
      <c r="C2874" s="43">
        <v>1034306</v>
      </c>
      <c r="D2874" s="53" t="s">
        <v>22</v>
      </c>
      <c r="E2874" s="48" t="s">
        <v>2887</v>
      </c>
      <c r="F2874" s="151" t="s">
        <v>652</v>
      </c>
      <c r="G2874" s="41" t="s">
        <v>27</v>
      </c>
      <c r="H2874" s="46" t="str">
        <f>IFERROR(IFERROR(IF(SEARCH("Usystems",$E2874)&gt;0,"Usystems"),IF(SEARCH("RIIFO",$E2874)&gt;0,"RIIFO","Uponor")),"Uponor")</f>
        <v>Uponor</v>
      </c>
      <c r="I2874" s="25" t="str">
        <f>IFERROR(MID($D2874,1,7)+0,"")</f>
        <v/>
      </c>
      <c r="J2874" s="25" t="str">
        <f>IFERROR(MID($D2874,10,7)+0,"")</f>
        <v/>
      </c>
      <c r="K2874" s="25" t="str">
        <f>IFERROR(MID($D2874,19,7)+0,"")</f>
        <v/>
      </c>
      <c r="L2874" s="25" t="str">
        <f>IFERROR(MID($D2874,28,7)+0,"")</f>
        <v/>
      </c>
      <c r="M2874" s="25">
        <f>IF(IFERROR(MID($Q2874,1,7)+0,"")&lt;1130000,IF(INDEX(C:C,MATCH(LEFT(Q2874,7)+0,I:I,0))&lt;1130000,"",INDEX(C:C,MATCH(LEFT(Q2874,7)+0,I:I,0))),IFERROR(MID($Q2874,1,7)+0,""))</f>
        <v>1136697</v>
      </c>
      <c r="N2874" s="25" t="str">
        <f>IF(IFERROR(MID($Q2874,10,7)+0,"")&lt;1130000,"",IFERROR(MID($Q2874,10,7)+0,""))</f>
        <v/>
      </c>
      <c r="O2874" s="25" t="str">
        <f>IF(IFERROR(MID($Q2874,19,7)+0,"")&lt;1130000,"",IFERROR(MID($Q2874,19,7)+0,""))</f>
        <v/>
      </c>
      <c r="P2874" s="25">
        <f>IF(M2874="","",IF(N2874="",M2874,M2874&amp;", "&amp;N2874))</f>
        <v>1136697</v>
      </c>
      <c r="Q2874" s="25">
        <v>1136697</v>
      </c>
      <c r="R2874" s="37"/>
      <c r="S2874" s="35" t="s">
        <v>69</v>
      </c>
      <c r="T2874" s="25" t="s">
        <v>36</v>
      </c>
      <c r="U2874" s="185">
        <v>19721</v>
      </c>
      <c r="V2874" s="188">
        <v>19721</v>
      </c>
      <c r="W2874" s="189">
        <v>19721</v>
      </c>
      <c r="X2874" s="31">
        <v>19721</v>
      </c>
      <c r="Y2874" s="90">
        <f>IFERROR(ROUND(X2874/W2874-1,2),"")</f>
        <v>0</v>
      </c>
      <c r="Z2874" s="31">
        <f>IF(OR(S2874="VLD MLC components",S2874="VLD MLC pipes",S2874="VLD PEX components",S2874="VLD PEX pipes",S2874="VLD PHC components",S2874="VLD PHC pipes",S2874="Controls VLD"),"По запросу",X2874)</f>
        <v>19721</v>
      </c>
      <c r="AA2874" s="63">
        <f>ROUND(X2874/1.2,3)</f>
        <v>16434.167000000001</v>
      </c>
      <c r="AB2874" s="23">
        <v>16434.167000000001</v>
      </c>
      <c r="AC2874" s="190">
        <f>IFERROR(ROUND(AA2874/AB2874-1,2),"")</f>
        <v>0</v>
      </c>
      <c r="AD2874" s="25">
        <v>0.44</v>
      </c>
      <c r="AE2874" s="25">
        <v>7.1999999999999998E-3</v>
      </c>
      <c r="AF2874" s="25">
        <v>0</v>
      </c>
      <c r="AG2874" s="25" t="s">
        <v>22</v>
      </c>
      <c r="AH2874" s="25">
        <v>0</v>
      </c>
      <c r="AI2874" s="25">
        <v>0</v>
      </c>
      <c r="AJ2874" s="25" t="s">
        <v>20</v>
      </c>
      <c r="AK2874" s="42" t="s">
        <v>19</v>
      </c>
      <c r="AL2874" s="25" t="s">
        <v>20</v>
      </c>
      <c r="AM2874" s="25">
        <v>1</v>
      </c>
      <c r="AN2874" s="25">
        <v>200</v>
      </c>
      <c r="AO2874" s="25">
        <v>200</v>
      </c>
      <c r="AP2874" s="25">
        <v>180</v>
      </c>
      <c r="AQ2874" s="25">
        <v>0.44</v>
      </c>
      <c r="AR2874" s="94">
        <v>7.1999999999999998E-3</v>
      </c>
      <c r="AS2874" s="157" t="s">
        <v>22</v>
      </c>
      <c r="AT2874" s="93" t="s">
        <v>22</v>
      </c>
      <c r="AU2874" s="92" t="s">
        <v>22</v>
      </c>
      <c r="AV2874" s="91" t="s">
        <v>152</v>
      </c>
      <c r="AW2874" s="92" t="s">
        <v>48</v>
      </c>
      <c r="AX2874" s="92" t="s">
        <v>48</v>
      </c>
      <c r="AY2874" s="91" t="s">
        <v>152</v>
      </c>
      <c r="AZ2874" s="23"/>
      <c r="BA2874" s="25" t="s">
        <v>2883</v>
      </c>
      <c r="BB2874" t="s">
        <v>25</v>
      </c>
      <c r="BC2874" t="e">
        <v>#N/A</v>
      </c>
      <c r="BD2874" t="e">
        <f>IF(Z2874=BC2874,"OK")</f>
        <v>#N/A</v>
      </c>
      <c r="BE2874">
        <v>0.44</v>
      </c>
      <c r="BF2874">
        <v>7.1999999999999998E-3</v>
      </c>
      <c r="BG2874">
        <v>200</v>
      </c>
      <c r="BH2874">
        <v>200</v>
      </c>
      <c r="BI2874">
        <v>180</v>
      </c>
      <c r="BJ2874">
        <v>0.44</v>
      </c>
      <c r="BK2874">
        <v>7.1999999999999998E-3</v>
      </c>
      <c r="BN2874" s="183"/>
    </row>
    <row r="2875" spans="1:66" ht="25.5" x14ac:dyDescent="0.25">
      <c r="A2875" s="1"/>
      <c r="B2875" s="94">
        <v>2862</v>
      </c>
      <c r="C2875" s="43">
        <v>1086838</v>
      </c>
      <c r="D2875" s="25"/>
      <c r="E2875" s="27" t="s">
        <v>2886</v>
      </c>
      <c r="F2875" s="151" t="s">
        <v>652</v>
      </c>
      <c r="G2875" s="41" t="s">
        <v>27</v>
      </c>
      <c r="H2875" s="46" t="str">
        <f>IFERROR(IFERROR(IF(SEARCH("Usystems",$E2875)&gt;0,"Usystems"),IF(SEARCH("RIIFO",$E2875)&gt;0,"RIIFO","Uponor")),"Uponor")</f>
        <v>Uponor</v>
      </c>
      <c r="I2875" s="25" t="str">
        <f>IFERROR(MID($D2875,1,7)+0,"")</f>
        <v/>
      </c>
      <c r="J2875" s="25" t="str">
        <f>IFERROR(MID($D2875,10,7)+0,"")</f>
        <v/>
      </c>
      <c r="K2875" s="25" t="str">
        <f>IFERROR(MID($D2875,19,7)+0,"")</f>
        <v/>
      </c>
      <c r="L2875" s="25" t="str">
        <f>IFERROR(MID($D2875,28,7)+0,"")</f>
        <v/>
      </c>
      <c r="M2875" s="25">
        <f>IF(IFERROR(MID($Q2875,1,7)+0,"")&lt;1130000,IF(INDEX(C:C,MATCH(LEFT(Q2875,7)+0,I:I,0))&lt;1130000,"",INDEX(C:C,MATCH(LEFT(Q2875,7)+0,I:I,0))),IFERROR(MID($Q2875,1,7)+0,""))</f>
        <v>1136699</v>
      </c>
      <c r="N2875" s="25" t="str">
        <f>IF(IFERROR(MID($Q2875,10,7)+0,"")&lt;1130000,"",IFERROR(MID($Q2875,10,7)+0,""))</f>
        <v/>
      </c>
      <c r="O2875" s="25" t="str">
        <f>IF(IFERROR(MID($Q2875,19,7)+0,"")&lt;1130000,"",IFERROR(MID($Q2875,19,7)+0,""))</f>
        <v/>
      </c>
      <c r="P2875" s="25">
        <f>IF(M2875="","",IF(N2875="",M2875,M2875&amp;", "&amp;N2875))</f>
        <v>1136699</v>
      </c>
      <c r="Q2875" s="25">
        <v>1136699</v>
      </c>
      <c r="R2875" s="25"/>
      <c r="S2875" s="35" t="s">
        <v>69</v>
      </c>
      <c r="T2875" s="25" t="s">
        <v>36</v>
      </c>
      <c r="U2875" s="185">
        <v>12871</v>
      </c>
      <c r="V2875" s="188">
        <v>12871</v>
      </c>
      <c r="W2875" s="189">
        <v>12871</v>
      </c>
      <c r="X2875" s="31">
        <v>12871</v>
      </c>
      <c r="Y2875" s="90">
        <f>IFERROR(ROUND(X2875/W2875-1,2),"")</f>
        <v>0</v>
      </c>
      <c r="Z2875" s="31">
        <f>IF(OR(S2875="VLD MLC components",S2875="VLD MLC pipes",S2875="VLD PEX components",S2875="VLD PEX pipes",S2875="VLD PHC components",S2875="VLD PHC pipes",S2875="Controls VLD"),"По запросу",X2875)</f>
        <v>12871</v>
      </c>
      <c r="AA2875" s="63">
        <f>ROUND(X2875/1.2,3)</f>
        <v>10725.833000000001</v>
      </c>
      <c r="AB2875" s="23">
        <v>10725.833000000001</v>
      </c>
      <c r="AC2875" s="190">
        <f>IFERROR(ROUND(AA2875/AB2875-1,2),"")</f>
        <v>0</v>
      </c>
      <c r="AD2875" s="25">
        <v>0.4</v>
      </c>
      <c r="AE2875" s="25">
        <v>3.5000000000000001E-3</v>
      </c>
      <c r="AF2875" s="25">
        <v>0</v>
      </c>
      <c r="AG2875" s="25" t="s">
        <v>22</v>
      </c>
      <c r="AH2875" s="25">
        <v>20</v>
      </c>
      <c r="AI2875" s="25">
        <v>20</v>
      </c>
      <c r="AJ2875" s="25" t="s">
        <v>20</v>
      </c>
      <c r="AK2875" s="42" t="s">
        <v>19</v>
      </c>
      <c r="AL2875" s="25" t="s">
        <v>20</v>
      </c>
      <c r="AM2875" s="25">
        <v>1</v>
      </c>
      <c r="AN2875" s="25">
        <v>200</v>
      </c>
      <c r="AO2875" s="25">
        <v>140</v>
      </c>
      <c r="AP2875" s="25">
        <v>140</v>
      </c>
      <c r="AQ2875" s="25">
        <v>0.4</v>
      </c>
      <c r="AR2875" s="94">
        <v>3.9199999999999999E-3</v>
      </c>
      <c r="AS2875" s="157" t="s">
        <v>22</v>
      </c>
      <c r="AT2875" s="93" t="s">
        <v>22</v>
      </c>
      <c r="AU2875" s="92" t="s">
        <v>22</v>
      </c>
      <c r="AV2875" s="91" t="s">
        <v>152</v>
      </c>
      <c r="AW2875" s="92" t="s">
        <v>48</v>
      </c>
      <c r="AX2875" s="92" t="s">
        <v>48</v>
      </c>
      <c r="AY2875" s="91" t="s">
        <v>152</v>
      </c>
      <c r="AZ2875" s="23"/>
      <c r="BA2875" s="25" t="s">
        <v>2872</v>
      </c>
      <c r="BB2875" t="s">
        <v>25</v>
      </c>
      <c r="BC2875" t="e">
        <v>#N/A</v>
      </c>
      <c r="BD2875" t="e">
        <f>IF(Z2875=BC2875,"OK")</f>
        <v>#N/A</v>
      </c>
      <c r="BE2875">
        <v>0.4</v>
      </c>
      <c r="BF2875">
        <v>3.5000000000000001E-3</v>
      </c>
      <c r="BG2875">
        <v>200</v>
      </c>
      <c r="BH2875">
        <v>140</v>
      </c>
      <c r="BI2875">
        <v>140</v>
      </c>
      <c r="BJ2875">
        <v>0.4</v>
      </c>
      <c r="BK2875">
        <v>3.9199999999999999E-3</v>
      </c>
      <c r="BN2875" s="183"/>
    </row>
    <row r="2876" spans="1:66" ht="25.5" x14ac:dyDescent="0.25">
      <c r="A2876" s="1"/>
      <c r="B2876" s="94">
        <v>2863</v>
      </c>
      <c r="C2876" s="43">
        <v>1018309</v>
      </c>
      <c r="D2876" s="53" t="s">
        <v>22</v>
      </c>
      <c r="E2876" s="27" t="s">
        <v>2885</v>
      </c>
      <c r="F2876" s="151" t="s">
        <v>655</v>
      </c>
      <c r="G2876" s="41" t="s">
        <v>27</v>
      </c>
      <c r="H2876" s="46" t="str">
        <f>IFERROR(IFERROR(IF(SEARCH("Usystems",$E2876)&gt;0,"Usystems"),IF(SEARCH("RIIFO",$E2876)&gt;0,"RIIFO","Uponor")),"Uponor")</f>
        <v>Uponor</v>
      </c>
      <c r="I2876" s="25" t="str">
        <f>IFERROR(MID($D2876,1,7)+0,"")</f>
        <v/>
      </c>
      <c r="J2876" s="25" t="str">
        <f>IFERROR(MID($D2876,10,7)+0,"")</f>
        <v/>
      </c>
      <c r="K2876" s="25" t="str">
        <f>IFERROR(MID($D2876,19,7)+0,"")</f>
        <v/>
      </c>
      <c r="L2876" s="25" t="str">
        <f>IFERROR(MID($D2876,28,7)+0,"")</f>
        <v/>
      </c>
      <c r="M2876" s="25">
        <f>IF(IFERROR(MID($Q2876,1,7)+0,"")&lt;1130000,IF(INDEX(C:C,MATCH(LEFT(Q2876,7)+0,I:I,0))&lt;1130000,"",INDEX(C:C,MATCH(LEFT(Q2876,7)+0,I:I,0))),IFERROR(MID($Q2876,1,7)+0,""))</f>
        <v>1136697</v>
      </c>
      <c r="N2876" s="25" t="str">
        <f>IF(IFERROR(MID($Q2876,10,7)+0,"")&lt;1130000,"",IFERROR(MID($Q2876,10,7)+0,""))</f>
        <v/>
      </c>
      <c r="O2876" s="25" t="str">
        <f>IF(IFERROR(MID($Q2876,19,7)+0,"")&lt;1130000,"",IFERROR(MID($Q2876,19,7)+0,""))</f>
        <v/>
      </c>
      <c r="P2876" s="25">
        <f>IF(M2876="","",IF(N2876="",M2876,M2876&amp;", "&amp;N2876))</f>
        <v>1136697</v>
      </c>
      <c r="Q2876" s="25">
        <v>1136697</v>
      </c>
      <c r="R2876" s="37"/>
      <c r="S2876" s="35" t="s">
        <v>69</v>
      </c>
      <c r="T2876" s="25" t="s">
        <v>36</v>
      </c>
      <c r="U2876" s="185">
        <v>19721</v>
      </c>
      <c r="V2876" s="188">
        <v>19721</v>
      </c>
      <c r="W2876" s="189">
        <v>19721</v>
      </c>
      <c r="X2876" s="31">
        <v>19721</v>
      </c>
      <c r="Y2876" s="90">
        <f>IFERROR(ROUND(X2876/W2876-1,2),"")</f>
        <v>0</v>
      </c>
      <c r="Z2876" s="31">
        <f>IF(OR(S2876="VLD MLC components",S2876="VLD MLC pipes",S2876="VLD PEX components",S2876="VLD PEX pipes",S2876="VLD PHC components",S2876="VLD PHC pipes",S2876="Controls VLD"),"По запросу",X2876)</f>
        <v>19721</v>
      </c>
      <c r="AA2876" s="63">
        <f>ROUND(X2876/1.2,3)</f>
        <v>16434.167000000001</v>
      </c>
      <c r="AB2876" s="23">
        <v>16434.167000000001</v>
      </c>
      <c r="AC2876" s="190">
        <f>IFERROR(ROUND(AA2876/AB2876-1,2),"")</f>
        <v>0</v>
      </c>
      <c r="AD2876" s="25">
        <v>0.44</v>
      </c>
      <c r="AE2876" s="25">
        <v>7.9299999999999995E-3</v>
      </c>
      <c r="AF2876" s="25">
        <v>0</v>
      </c>
      <c r="AG2876" s="25" t="s">
        <v>22</v>
      </c>
      <c r="AH2876" s="25">
        <v>0</v>
      </c>
      <c r="AI2876" s="25">
        <v>0</v>
      </c>
      <c r="AJ2876" s="25" t="s">
        <v>20</v>
      </c>
      <c r="AK2876" s="42" t="s">
        <v>19</v>
      </c>
      <c r="AL2876" s="25" t="s">
        <v>20</v>
      </c>
      <c r="AM2876" s="25">
        <v>1</v>
      </c>
      <c r="AN2876" s="25">
        <v>208</v>
      </c>
      <c r="AO2876" s="25">
        <v>189</v>
      </c>
      <c r="AP2876" s="25">
        <v>214</v>
      </c>
      <c r="AQ2876" s="25">
        <v>0.44</v>
      </c>
      <c r="AR2876" s="94">
        <v>8.4127679999999993E-3</v>
      </c>
      <c r="AS2876" s="157" t="s">
        <v>22</v>
      </c>
      <c r="AT2876" s="93" t="s">
        <v>22</v>
      </c>
      <c r="AU2876" s="92" t="s">
        <v>22</v>
      </c>
      <c r="AV2876" s="91" t="s">
        <v>152</v>
      </c>
      <c r="AW2876" s="92" t="s">
        <v>152</v>
      </c>
      <c r="AX2876" s="92" t="s">
        <v>48</v>
      </c>
      <c r="AY2876" s="91" t="s">
        <v>152</v>
      </c>
      <c r="AZ2876" s="23"/>
      <c r="BA2876" s="25" t="s">
        <v>2883</v>
      </c>
      <c r="BB2876" t="s">
        <v>25</v>
      </c>
      <c r="BC2876" t="e">
        <v>#N/A</v>
      </c>
      <c r="BD2876" t="e">
        <f>IF(Z2876=BC2876,"OK")</f>
        <v>#N/A</v>
      </c>
      <c r="BE2876">
        <v>0.44</v>
      </c>
      <c r="BF2876">
        <v>7.9299999999999995E-3</v>
      </c>
      <c r="BG2876">
        <v>208</v>
      </c>
      <c r="BH2876">
        <v>189</v>
      </c>
      <c r="BI2876">
        <v>214</v>
      </c>
      <c r="BJ2876">
        <v>0.44</v>
      </c>
      <c r="BK2876">
        <v>8.4127679999999993E-3</v>
      </c>
      <c r="BN2876" s="183"/>
    </row>
    <row r="2877" spans="1:66" ht="25.5" x14ac:dyDescent="0.25">
      <c r="A2877" s="1"/>
      <c r="B2877" s="94">
        <v>2864</v>
      </c>
      <c r="C2877" s="43">
        <v>1018308</v>
      </c>
      <c r="D2877" s="53" t="s">
        <v>22</v>
      </c>
      <c r="E2877" s="27" t="s">
        <v>2884</v>
      </c>
      <c r="F2877" s="151" t="s">
        <v>652</v>
      </c>
      <c r="G2877" s="41" t="s">
        <v>27</v>
      </c>
      <c r="H2877" s="46" t="str">
        <f>IFERROR(IFERROR(IF(SEARCH("Usystems",$E2877)&gt;0,"Usystems"),IF(SEARCH("RIIFO",$E2877)&gt;0,"RIIFO","Uponor")),"Uponor")</f>
        <v>Uponor</v>
      </c>
      <c r="I2877" s="25" t="str">
        <f>IFERROR(MID($D2877,1,7)+0,"")</f>
        <v/>
      </c>
      <c r="J2877" s="25" t="str">
        <f>IFERROR(MID($D2877,10,7)+0,"")</f>
        <v/>
      </c>
      <c r="K2877" s="25" t="str">
        <f>IFERROR(MID($D2877,19,7)+0,"")</f>
        <v/>
      </c>
      <c r="L2877" s="25" t="str">
        <f>IFERROR(MID($D2877,28,7)+0,"")</f>
        <v/>
      </c>
      <c r="M2877" s="25">
        <f>IF(IFERROR(MID($Q2877,1,7)+0,"")&lt;1130000,IF(INDEX(C:C,MATCH(LEFT(Q2877,7)+0,I:I,0))&lt;1130000,"",INDEX(C:C,MATCH(LEFT(Q2877,7)+0,I:I,0))),IFERROR(MID($Q2877,1,7)+0,""))</f>
        <v>1136697</v>
      </c>
      <c r="N2877" s="25" t="str">
        <f>IF(IFERROR(MID($Q2877,10,7)+0,"")&lt;1130000,"",IFERROR(MID($Q2877,10,7)+0,""))</f>
        <v/>
      </c>
      <c r="O2877" s="25" t="str">
        <f>IF(IFERROR(MID($Q2877,19,7)+0,"")&lt;1130000,"",IFERROR(MID($Q2877,19,7)+0,""))</f>
        <v/>
      </c>
      <c r="P2877" s="25">
        <f>IF(M2877="","",IF(N2877="",M2877,M2877&amp;", "&amp;N2877))</f>
        <v>1136697</v>
      </c>
      <c r="Q2877" s="25">
        <v>1136697</v>
      </c>
      <c r="R2877" s="37"/>
      <c r="S2877" s="35" t="s">
        <v>69</v>
      </c>
      <c r="T2877" s="25" t="s">
        <v>36</v>
      </c>
      <c r="U2877" s="185">
        <v>19721</v>
      </c>
      <c r="V2877" s="188">
        <v>19721</v>
      </c>
      <c r="W2877" s="189">
        <v>19721</v>
      </c>
      <c r="X2877" s="31">
        <v>19721</v>
      </c>
      <c r="Y2877" s="90">
        <f>IFERROR(ROUND(X2877/W2877-1,2),"")</f>
        <v>0</v>
      </c>
      <c r="Z2877" s="31">
        <f>IF(OR(S2877="VLD MLC components",S2877="VLD MLC pipes",S2877="VLD PEX components",S2877="VLD PEX pipes",S2877="VLD PHC components",S2877="VLD PHC pipes",S2877="Controls VLD"),"По запросу",X2877)</f>
        <v>19721</v>
      </c>
      <c r="AA2877" s="63">
        <f>ROUND(X2877/1.2,3)</f>
        <v>16434.167000000001</v>
      </c>
      <c r="AB2877" s="23">
        <v>16434.167000000001</v>
      </c>
      <c r="AC2877" s="190">
        <f>IFERROR(ROUND(AA2877/AB2877-1,2),"")</f>
        <v>0</v>
      </c>
      <c r="AD2877" s="25">
        <v>0.45</v>
      </c>
      <c r="AE2877" s="25">
        <v>6.1250000000000002E-3</v>
      </c>
      <c r="AF2877" s="25">
        <v>0</v>
      </c>
      <c r="AG2877" s="25" t="s">
        <v>22</v>
      </c>
      <c r="AH2877" s="25">
        <v>0</v>
      </c>
      <c r="AI2877" s="25">
        <v>0</v>
      </c>
      <c r="AJ2877" s="25" t="s">
        <v>20</v>
      </c>
      <c r="AK2877" s="42" t="s">
        <v>19</v>
      </c>
      <c r="AL2877" s="25" t="s">
        <v>20</v>
      </c>
      <c r="AM2877" s="25">
        <v>1</v>
      </c>
      <c r="AN2877" s="25">
        <v>203</v>
      </c>
      <c r="AO2877" s="25">
        <v>200</v>
      </c>
      <c r="AP2877" s="25">
        <v>191</v>
      </c>
      <c r="AQ2877" s="25">
        <v>0.45</v>
      </c>
      <c r="AR2877" s="94">
        <v>7.7546000000000004E-3</v>
      </c>
      <c r="AS2877" s="157" t="s">
        <v>22</v>
      </c>
      <c r="AT2877" s="93" t="s">
        <v>22</v>
      </c>
      <c r="AU2877" s="92" t="s">
        <v>22</v>
      </c>
      <c r="AV2877" s="91" t="s">
        <v>152</v>
      </c>
      <c r="AW2877" s="92" t="s">
        <v>48</v>
      </c>
      <c r="AX2877" s="92" t="s">
        <v>48</v>
      </c>
      <c r="AY2877" s="91" t="s">
        <v>152</v>
      </c>
      <c r="AZ2877" s="23"/>
      <c r="BA2877" s="25" t="s">
        <v>2883</v>
      </c>
      <c r="BB2877" t="s">
        <v>25</v>
      </c>
      <c r="BC2877" t="e">
        <v>#N/A</v>
      </c>
      <c r="BD2877" t="e">
        <f>IF(Z2877=BC2877,"OK")</f>
        <v>#N/A</v>
      </c>
      <c r="BE2877">
        <v>0.45</v>
      </c>
      <c r="BF2877">
        <v>6.1250000000000002E-3</v>
      </c>
      <c r="BG2877">
        <v>203</v>
      </c>
      <c r="BH2877">
        <v>200</v>
      </c>
      <c r="BI2877">
        <v>191</v>
      </c>
      <c r="BJ2877">
        <v>0.45</v>
      </c>
      <c r="BK2877">
        <v>7.7546000000000004E-3</v>
      </c>
      <c r="BN2877" s="183"/>
    </row>
    <row r="2878" spans="1:66" ht="38.25" x14ac:dyDescent="0.25">
      <c r="A2878" s="1"/>
      <c r="B2878" s="94">
        <v>2865</v>
      </c>
      <c r="C2878" s="43">
        <v>1018307</v>
      </c>
      <c r="D2878" s="53" t="s">
        <v>22</v>
      </c>
      <c r="E2878" s="27" t="s">
        <v>2882</v>
      </c>
      <c r="F2878" s="151" t="s">
        <v>652</v>
      </c>
      <c r="G2878" s="41" t="s">
        <v>29</v>
      </c>
      <c r="H2878" s="46" t="str">
        <f>IFERROR(IFERROR(IF(SEARCH("Usystems",$E2878)&gt;0,"Usystems"),IF(SEARCH("RIIFO",$E2878)&gt;0,"RIIFO","Uponor")),"Uponor")</f>
        <v>Uponor</v>
      </c>
      <c r="I2878" s="25" t="str">
        <f>IFERROR(MID($D2878,1,7)+0,"")</f>
        <v/>
      </c>
      <c r="J2878" s="25" t="str">
        <f>IFERROR(MID($D2878,10,7)+0,"")</f>
        <v/>
      </c>
      <c r="K2878" s="25" t="str">
        <f>IFERROR(MID($D2878,19,7)+0,"")</f>
        <v/>
      </c>
      <c r="L2878" s="25" t="str">
        <f>IFERROR(MID($D2878,28,7)+0,"")</f>
        <v/>
      </c>
      <c r="M2878" s="25">
        <f>IF(IFERROR(MID($Q2878,1,7)+0,"")&lt;1130000,IF(INDEX(C:C,MATCH(LEFT(Q2878,7)+0,I:I,0))&lt;1130000,"",INDEX(C:C,MATCH(LEFT(Q2878,7)+0,I:I,0))),IFERROR(MID($Q2878,1,7)+0,""))</f>
        <v>1136697</v>
      </c>
      <c r="N2878" s="25">
        <f>IF(IFERROR(MID($Q2878,10,7)+0,"")&lt;1130000,"",IFERROR(MID($Q2878,10,7)+0,""))</f>
        <v>1136698</v>
      </c>
      <c r="O2878" s="25" t="str">
        <f>IF(IFERROR(MID($Q2878,19,7)+0,"")&lt;1130000,"",IFERROR(MID($Q2878,19,7)+0,""))</f>
        <v/>
      </c>
      <c r="P2878" s="25" t="str">
        <f>IF(M2878="","",IF(N2878="",M2878,M2878&amp;", "&amp;N2878))</f>
        <v>1136697, 1136698</v>
      </c>
      <c r="Q2878" s="34" t="s">
        <v>2881</v>
      </c>
      <c r="R2878" s="37"/>
      <c r="S2878" s="35" t="s">
        <v>69</v>
      </c>
      <c r="T2878" s="25" t="s">
        <v>36</v>
      </c>
      <c r="U2878" s="185">
        <v>22146</v>
      </c>
      <c r="V2878" s="188">
        <v>22146</v>
      </c>
      <c r="W2878" s="189">
        <v>22146</v>
      </c>
      <c r="X2878" s="31">
        <v>22146</v>
      </c>
      <c r="Y2878" s="90">
        <f>IFERROR(ROUND(X2878/W2878-1,2),"")</f>
        <v>0</v>
      </c>
      <c r="Z2878" s="31">
        <f>IF(OR(S2878="VLD MLC components",S2878="VLD MLC pipes",S2878="VLD PEX components",S2878="VLD PEX pipes",S2878="VLD PHC components",S2878="VLD PHC pipes",S2878="Controls VLD"),"По запросу",X2878)</f>
        <v>22146</v>
      </c>
      <c r="AA2878" s="63">
        <f>ROUND(X2878/1.2,3)</f>
        <v>18455</v>
      </c>
      <c r="AB2878" s="23">
        <v>18455</v>
      </c>
      <c r="AC2878" s="190">
        <f>IFERROR(ROUND(AA2878/AB2878-1,2),"")</f>
        <v>0</v>
      </c>
      <c r="AD2878" s="25">
        <v>0.52</v>
      </c>
      <c r="AE2878" s="25">
        <v>5.2839999999999996E-3</v>
      </c>
      <c r="AF2878" s="25">
        <v>8</v>
      </c>
      <c r="AG2878" s="25">
        <v>8</v>
      </c>
      <c r="AH2878" s="25">
        <v>20</v>
      </c>
      <c r="AI2878" s="25">
        <v>0</v>
      </c>
      <c r="AJ2878" s="25" t="s">
        <v>20</v>
      </c>
      <c r="AK2878" s="22" t="s">
        <v>20</v>
      </c>
      <c r="AL2878" s="25" t="s">
        <v>20</v>
      </c>
      <c r="AM2878" s="25">
        <v>1</v>
      </c>
      <c r="AN2878" s="25">
        <v>296</v>
      </c>
      <c r="AO2878" s="25">
        <v>210</v>
      </c>
      <c r="AP2878" s="25">
        <v>85</v>
      </c>
      <c r="AQ2878" s="25">
        <v>0.52</v>
      </c>
      <c r="AR2878" s="94">
        <v>5.2836000000000003E-3</v>
      </c>
      <c r="AS2878" s="157" t="s">
        <v>22</v>
      </c>
      <c r="AT2878" s="93" t="s">
        <v>22</v>
      </c>
      <c r="AU2878" s="92" t="s">
        <v>22</v>
      </c>
      <c r="AV2878" s="91" t="s">
        <v>152</v>
      </c>
      <c r="AW2878" s="92" t="s">
        <v>152</v>
      </c>
      <c r="AX2878" s="92" t="s">
        <v>48</v>
      </c>
      <c r="AY2878" s="91" t="s">
        <v>152</v>
      </c>
      <c r="AZ2878" s="23"/>
      <c r="BA2878" s="25" t="s">
        <v>2880</v>
      </c>
      <c r="BB2878" t="s">
        <v>25</v>
      </c>
      <c r="BC2878">
        <v>22146</v>
      </c>
      <c r="BD2878" t="str">
        <f>IF(Z2878=BC2878,"OK")</f>
        <v>OK</v>
      </c>
      <c r="BE2878">
        <v>0.52</v>
      </c>
      <c r="BF2878">
        <v>5.2839999999999996E-3</v>
      </c>
      <c r="BG2878">
        <v>296</v>
      </c>
      <c r="BH2878">
        <v>210</v>
      </c>
      <c r="BI2878">
        <v>85</v>
      </c>
      <c r="BJ2878">
        <v>0.52</v>
      </c>
      <c r="BK2878">
        <v>5.2836000000000003E-3</v>
      </c>
      <c r="BN2878" s="183"/>
    </row>
    <row r="2879" spans="1:66" ht="25.5" x14ac:dyDescent="0.25">
      <c r="A2879" s="1"/>
      <c r="B2879" s="94">
        <v>2866</v>
      </c>
      <c r="C2879" s="43">
        <v>1088979</v>
      </c>
      <c r="D2879" s="25"/>
      <c r="E2879" s="36" t="s">
        <v>2879</v>
      </c>
      <c r="F2879" s="151" t="s">
        <v>21</v>
      </c>
      <c r="G2879" s="41" t="s">
        <v>31</v>
      </c>
      <c r="H2879" s="46" t="str">
        <f>IFERROR(IFERROR(IF(SEARCH("Usystems",$E2879)&gt;0,"Usystems"),IF(SEARCH("RIIFO",$E2879)&gt;0,"RIIFO","Uponor")),"Uponor")</f>
        <v>Uponor</v>
      </c>
      <c r="I2879" s="25" t="str">
        <f>IFERROR(MID($D2879,1,7)+0,"")</f>
        <v/>
      </c>
      <c r="J2879" s="25" t="str">
        <f>IFERROR(MID($D2879,10,7)+0,"")</f>
        <v/>
      </c>
      <c r="K2879" s="25" t="str">
        <f>IFERROR(MID($D2879,19,7)+0,"")</f>
        <v/>
      </c>
      <c r="L2879" s="25" t="str">
        <f>IFERROR(MID($D2879,28,7)+0,"")</f>
        <v/>
      </c>
      <c r="M2879" s="25" t="str">
        <f>IF(IFERROR(MID($Q2879,1,7)+0,"")&lt;1130000,IF(INDEX(C:C,MATCH(LEFT(Q2879,7)+0,I:I,0))&lt;1130000,"",INDEX(C:C,MATCH(LEFT(Q2879,7)+0,I:I,0))),IFERROR(MID($Q2879,1,7)+0,""))</f>
        <v/>
      </c>
      <c r="N2879" s="25" t="str">
        <f>IF(IFERROR(MID($Q2879,10,7)+0,"")&lt;1130000,"",IFERROR(MID($Q2879,10,7)+0,""))</f>
        <v/>
      </c>
      <c r="O2879" s="25" t="str">
        <f>IF(IFERROR(MID($Q2879,19,7)+0,"")&lt;1130000,"",IFERROR(MID($Q2879,19,7)+0,""))</f>
        <v/>
      </c>
      <c r="P2879" s="25" t="str">
        <f>IF(M2879="","",IF(N2879="",M2879,M2879&amp;", "&amp;N2879))</f>
        <v/>
      </c>
      <c r="Q2879" s="25"/>
      <c r="R2879" s="25"/>
      <c r="S2879" s="35" t="s">
        <v>2449</v>
      </c>
      <c r="T2879" s="34" t="s">
        <v>36</v>
      </c>
      <c r="U2879" s="185">
        <v>25998</v>
      </c>
      <c r="V2879" s="188">
        <v>25998</v>
      </c>
      <c r="W2879" s="189">
        <v>25998</v>
      </c>
      <c r="X2879" s="31">
        <v>25998</v>
      </c>
      <c r="Y2879" s="90">
        <f>IFERROR(ROUND(X2879/W2879-1,2),"")</f>
        <v>0</v>
      </c>
      <c r="Z2879" s="31" t="str">
        <f>IF(OR(S2879="VLD MLC components",S2879="VLD MLC pipes",S2879="VLD PEX components",S2879="VLD PEX pipes",S2879="VLD PHC components",S2879="VLD PHC pipes",S2879="Controls VLD"),"По запросу",X2879)</f>
        <v>По запросу</v>
      </c>
      <c r="AA2879" s="63">
        <f>ROUND(X2879/1.2,3)</f>
        <v>21665</v>
      </c>
      <c r="AB2879" s="23">
        <v>21665</v>
      </c>
      <c r="AC2879" s="190">
        <f>IFERROR(ROUND(AA2879/AB2879-1,2),"")</f>
        <v>0</v>
      </c>
      <c r="AD2879" s="25">
        <v>0.8</v>
      </c>
      <c r="AE2879" s="25">
        <v>9.3749999999999997E-3</v>
      </c>
      <c r="AF2879" s="25">
        <v>5</v>
      </c>
      <c r="AG2879" s="25">
        <v>5</v>
      </c>
      <c r="AH2879" s="25">
        <v>5</v>
      </c>
      <c r="AI2879" s="25">
        <v>5</v>
      </c>
      <c r="AJ2879" s="25" t="s">
        <v>20</v>
      </c>
      <c r="AK2879" s="22" t="s">
        <v>20</v>
      </c>
      <c r="AL2879" s="25" t="s">
        <v>20</v>
      </c>
      <c r="AM2879" s="25">
        <v>1</v>
      </c>
      <c r="AN2879" s="25">
        <v>250</v>
      </c>
      <c r="AO2879" s="25">
        <v>250</v>
      </c>
      <c r="AP2879" s="25">
        <v>150</v>
      </c>
      <c r="AQ2879" s="25">
        <v>0.8</v>
      </c>
      <c r="AR2879" s="94">
        <v>9.3749999999999997E-3</v>
      </c>
      <c r="AS2879" s="157">
        <v>0</v>
      </c>
      <c r="AT2879" s="93">
        <v>42913</v>
      </c>
      <c r="AU2879" s="92" t="s">
        <v>22</v>
      </c>
      <c r="AV2879" s="91" t="s">
        <v>152</v>
      </c>
      <c r="AW2879" s="92" t="s">
        <v>48</v>
      </c>
      <c r="AX2879" s="92" t="s">
        <v>48</v>
      </c>
      <c r="AY2879" s="91" t="s">
        <v>152</v>
      </c>
      <c r="AZ2879" s="23"/>
      <c r="BA2879" s="25" t="s">
        <v>2878</v>
      </c>
      <c r="BB2879" t="s">
        <v>25</v>
      </c>
      <c r="BC2879" t="s">
        <v>2629</v>
      </c>
      <c r="BD2879" t="str">
        <f>IF(Z2879=BC2879,"OK")</f>
        <v>OK</v>
      </c>
      <c r="BE2879">
        <v>0.8</v>
      </c>
      <c r="BF2879">
        <v>9.3749999999999997E-3</v>
      </c>
      <c r="BG2879">
        <v>250</v>
      </c>
      <c r="BH2879">
        <v>250</v>
      </c>
      <c r="BI2879">
        <v>150</v>
      </c>
      <c r="BJ2879">
        <v>0.8</v>
      </c>
      <c r="BK2879">
        <v>9.3749999999999997E-3</v>
      </c>
      <c r="BN2879" s="183"/>
    </row>
    <row r="2880" spans="1:66" ht="25.5" x14ac:dyDescent="0.25">
      <c r="A2880" s="1"/>
      <c r="B2880" s="94">
        <v>2867</v>
      </c>
      <c r="C2880" s="43">
        <v>1061876</v>
      </c>
      <c r="D2880" s="42"/>
      <c r="E2880" s="36" t="s">
        <v>2877</v>
      </c>
      <c r="F2880" s="151" t="s">
        <v>28</v>
      </c>
      <c r="G2880" s="41" t="s">
        <v>30</v>
      </c>
      <c r="H2880" s="46" t="str">
        <f>IFERROR(IFERROR(IF(SEARCH("Usystems",$E2880)&gt;0,"Usystems"),IF(SEARCH("RIIFO",$E2880)&gt;0,"RIIFO","Uponor")),"Uponor")</f>
        <v>Uponor</v>
      </c>
      <c r="I2880" s="25" t="str">
        <f>IFERROR(MID($D2880,1,7)+0,"")</f>
        <v/>
      </c>
      <c r="J2880" s="25" t="str">
        <f>IFERROR(MID($D2880,10,7)+0,"")</f>
        <v/>
      </c>
      <c r="K2880" s="25" t="str">
        <f>IFERROR(MID($D2880,19,7)+0,"")</f>
        <v/>
      </c>
      <c r="L2880" s="25" t="str">
        <f>IFERROR(MID($D2880,28,7)+0,"")</f>
        <v/>
      </c>
      <c r="M2880" s="25" t="str">
        <f>IF(IFERROR(MID($Q2880,1,7)+0,"")&lt;1130000,IF(INDEX(C:C,MATCH(LEFT(Q2880,7)+0,I:I,0))&lt;1130000,"",INDEX(C:C,MATCH(LEFT(Q2880,7)+0,I:I,0))),IFERROR(MID($Q2880,1,7)+0,""))</f>
        <v/>
      </c>
      <c r="N2880" s="25" t="str">
        <f>IF(IFERROR(MID($Q2880,10,7)+0,"")&lt;1130000,"",IFERROR(MID($Q2880,10,7)+0,""))</f>
        <v/>
      </c>
      <c r="O2880" s="25" t="str">
        <f>IF(IFERROR(MID($Q2880,19,7)+0,"")&lt;1130000,"",IFERROR(MID($Q2880,19,7)+0,""))</f>
        <v/>
      </c>
      <c r="P2880" s="25" t="str">
        <f>IF(M2880="","",IF(N2880="",M2880,M2880&amp;", "&amp;N2880))</f>
        <v/>
      </c>
      <c r="Q2880" s="25"/>
      <c r="R2880" s="25"/>
      <c r="S2880" s="35" t="s">
        <v>2449</v>
      </c>
      <c r="T2880" s="25" t="s">
        <v>36</v>
      </c>
      <c r="U2880" s="185">
        <v>19032</v>
      </c>
      <c r="V2880" s="188">
        <v>19032</v>
      </c>
      <c r="W2880" s="189">
        <v>19032</v>
      </c>
      <c r="X2880" s="31">
        <v>19032</v>
      </c>
      <c r="Y2880" s="90">
        <f>IFERROR(ROUND(X2880/W2880-1,2),"")</f>
        <v>0</v>
      </c>
      <c r="Z2880" s="31" t="str">
        <f>IF(OR(S2880="VLD MLC components",S2880="VLD MLC pipes",S2880="VLD PEX components",S2880="VLD PEX pipes",S2880="VLD PHC components",S2880="VLD PHC pipes",S2880="Controls VLD"),"По запросу",X2880)</f>
        <v>По запросу</v>
      </c>
      <c r="AA2880" s="63">
        <f>ROUND(X2880/1.2,3)</f>
        <v>15860</v>
      </c>
      <c r="AB2880" s="23">
        <v>15860</v>
      </c>
      <c r="AC2880" s="190">
        <f>IFERROR(ROUND(AA2880/AB2880-1,2),"")</f>
        <v>0</v>
      </c>
      <c r="AD2880" s="25">
        <v>0.38500000000000001</v>
      </c>
      <c r="AE2880" s="25">
        <v>6.123E-3</v>
      </c>
      <c r="AF2880" s="25">
        <v>0</v>
      </c>
      <c r="AG2880" s="25" t="s">
        <v>22</v>
      </c>
      <c r="AH2880" s="25">
        <v>0</v>
      </c>
      <c r="AI2880" s="25">
        <v>0</v>
      </c>
      <c r="AJ2880" s="25" t="s">
        <v>19</v>
      </c>
      <c r="AK2880" s="42" t="s">
        <v>19</v>
      </c>
      <c r="AL2880" s="25" t="s">
        <v>19</v>
      </c>
      <c r="AM2880" s="25">
        <v>1</v>
      </c>
      <c r="AN2880" s="25">
        <v>795</v>
      </c>
      <c r="AO2880" s="25">
        <v>585</v>
      </c>
      <c r="AP2880" s="25">
        <v>395</v>
      </c>
      <c r="AQ2880" s="25">
        <v>0.38500000000000001</v>
      </c>
      <c r="AR2880" s="94">
        <v>0.18370462500000001</v>
      </c>
      <c r="AS2880" s="157" t="s">
        <v>22</v>
      </c>
      <c r="AT2880" s="93" t="s">
        <v>22</v>
      </c>
      <c r="AU2880" s="92" t="s">
        <v>22</v>
      </c>
      <c r="AV2880" s="91" t="s">
        <v>48</v>
      </c>
      <c r="AW2880" s="92" t="s">
        <v>48</v>
      </c>
      <c r="AX2880" s="92" t="s">
        <v>48</v>
      </c>
      <c r="AY2880" s="91" t="s">
        <v>152</v>
      </c>
      <c r="AZ2880" s="23"/>
      <c r="BA2880" s="25">
        <v>0</v>
      </c>
      <c r="BB2880" t="s">
        <v>48</v>
      </c>
      <c r="BC2880" t="e">
        <v>#N/A</v>
      </c>
      <c r="BD2880" t="e">
        <f>IF(Z2880=BC2880,"OK")</f>
        <v>#N/A</v>
      </c>
      <c r="BE2880">
        <v>0.38500000000000001</v>
      </c>
      <c r="BF2880">
        <v>6.123E-3</v>
      </c>
      <c r="BG2880">
        <v>795</v>
      </c>
      <c r="BH2880">
        <v>585</v>
      </c>
      <c r="BI2880">
        <v>395</v>
      </c>
      <c r="BJ2880">
        <v>0.38500000000000001</v>
      </c>
      <c r="BK2880">
        <v>0.18370462500000001</v>
      </c>
      <c r="BN2880" s="183"/>
    </row>
    <row r="2881" spans="1:66" ht="25.5" x14ac:dyDescent="0.25">
      <c r="A2881" s="1"/>
      <c r="B2881" s="94">
        <v>2868</v>
      </c>
      <c r="C2881" s="43">
        <v>1061877</v>
      </c>
      <c r="D2881" s="42"/>
      <c r="E2881" s="36" t="s">
        <v>2876</v>
      </c>
      <c r="F2881" s="151" t="s">
        <v>28</v>
      </c>
      <c r="G2881" s="41" t="s">
        <v>30</v>
      </c>
      <c r="H2881" s="46" t="str">
        <f>IFERROR(IFERROR(IF(SEARCH("Usystems",$E2881)&gt;0,"Usystems"),IF(SEARCH("RIIFO",$E2881)&gt;0,"RIIFO","Uponor")),"Uponor")</f>
        <v>Uponor</v>
      </c>
      <c r="I2881" s="25" t="str">
        <f>IFERROR(MID($D2881,1,7)+0,"")</f>
        <v/>
      </c>
      <c r="J2881" s="25" t="str">
        <f>IFERROR(MID($D2881,10,7)+0,"")</f>
        <v/>
      </c>
      <c r="K2881" s="25" t="str">
        <f>IFERROR(MID($D2881,19,7)+0,"")</f>
        <v/>
      </c>
      <c r="L2881" s="25" t="str">
        <f>IFERROR(MID($D2881,28,7)+0,"")</f>
        <v/>
      </c>
      <c r="M2881" s="25" t="str">
        <f>IF(IFERROR(MID($Q2881,1,7)+0,"")&lt;1130000,IF(INDEX(C:C,MATCH(LEFT(Q2881,7)+0,I:I,0))&lt;1130000,"",INDEX(C:C,MATCH(LEFT(Q2881,7)+0,I:I,0))),IFERROR(MID($Q2881,1,7)+0,""))</f>
        <v/>
      </c>
      <c r="N2881" s="25" t="str">
        <f>IF(IFERROR(MID($Q2881,10,7)+0,"")&lt;1130000,"",IFERROR(MID($Q2881,10,7)+0,""))</f>
        <v/>
      </c>
      <c r="O2881" s="25" t="str">
        <f>IF(IFERROR(MID($Q2881,19,7)+0,"")&lt;1130000,"",IFERROR(MID($Q2881,19,7)+0,""))</f>
        <v/>
      </c>
      <c r="P2881" s="25" t="str">
        <f>IF(M2881="","",IF(N2881="",M2881,M2881&amp;", "&amp;N2881))</f>
        <v/>
      </c>
      <c r="Q2881" s="25"/>
      <c r="R2881" s="25"/>
      <c r="S2881" s="35" t="s">
        <v>2449</v>
      </c>
      <c r="T2881" s="25" t="s">
        <v>36</v>
      </c>
      <c r="U2881" s="185">
        <v>16948</v>
      </c>
      <c r="V2881" s="188">
        <v>16948</v>
      </c>
      <c r="W2881" s="189">
        <v>16948</v>
      </c>
      <c r="X2881" s="31">
        <v>16948</v>
      </c>
      <c r="Y2881" s="90">
        <f>IFERROR(ROUND(X2881/W2881-1,2),"")</f>
        <v>0</v>
      </c>
      <c r="Z2881" s="31" t="str">
        <f>IF(OR(S2881="VLD MLC components",S2881="VLD MLC pipes",S2881="VLD PEX components",S2881="VLD PEX pipes",S2881="VLD PHC components",S2881="VLD PHC pipes",S2881="Controls VLD"),"По запросу",X2881)</f>
        <v>По запросу</v>
      </c>
      <c r="AA2881" s="63">
        <f>ROUND(X2881/1.2,3)</f>
        <v>14123.333000000001</v>
      </c>
      <c r="AB2881" s="23">
        <v>14123.333000000001</v>
      </c>
      <c r="AC2881" s="190">
        <f>IFERROR(ROUND(AA2881/AB2881-1,2),"")</f>
        <v>0</v>
      </c>
      <c r="AD2881" s="25">
        <v>0.34499999999999997</v>
      </c>
      <c r="AE2881" s="25">
        <v>6.123E-3</v>
      </c>
      <c r="AF2881" s="25">
        <v>0</v>
      </c>
      <c r="AG2881" s="25" t="s">
        <v>22</v>
      </c>
      <c r="AH2881" s="25">
        <v>0</v>
      </c>
      <c r="AI2881" s="25">
        <v>0</v>
      </c>
      <c r="AJ2881" s="25" t="s">
        <v>19</v>
      </c>
      <c r="AK2881" s="42" t="s">
        <v>19</v>
      </c>
      <c r="AL2881" s="25" t="s">
        <v>19</v>
      </c>
      <c r="AM2881" s="25">
        <v>1</v>
      </c>
      <c r="AN2881" s="25">
        <v>795</v>
      </c>
      <c r="AO2881" s="25">
        <v>585</v>
      </c>
      <c r="AP2881" s="25">
        <v>395</v>
      </c>
      <c r="AQ2881" s="25">
        <v>0.34499999999999997</v>
      </c>
      <c r="AR2881" s="94">
        <v>0.18370462500000001</v>
      </c>
      <c r="AS2881" s="157" t="s">
        <v>22</v>
      </c>
      <c r="AT2881" s="93" t="s">
        <v>22</v>
      </c>
      <c r="AU2881" s="92" t="s">
        <v>22</v>
      </c>
      <c r="AV2881" s="91" t="s">
        <v>48</v>
      </c>
      <c r="AW2881" s="92" t="s">
        <v>48</v>
      </c>
      <c r="AX2881" s="92" t="s">
        <v>48</v>
      </c>
      <c r="AY2881" s="91" t="s">
        <v>152</v>
      </c>
      <c r="AZ2881" s="23"/>
      <c r="BA2881" s="25">
        <v>0</v>
      </c>
      <c r="BB2881" t="s">
        <v>48</v>
      </c>
      <c r="BC2881" t="e">
        <v>#N/A</v>
      </c>
      <c r="BD2881" t="e">
        <f>IF(Z2881=BC2881,"OK")</f>
        <v>#N/A</v>
      </c>
      <c r="BE2881">
        <v>0.34499999999999997</v>
      </c>
      <c r="BF2881">
        <v>6.123E-3</v>
      </c>
      <c r="BG2881">
        <v>795</v>
      </c>
      <c r="BH2881">
        <v>585</v>
      </c>
      <c r="BI2881">
        <v>395</v>
      </c>
      <c r="BJ2881">
        <v>0.34499999999999997</v>
      </c>
      <c r="BK2881">
        <v>0.18370462500000001</v>
      </c>
      <c r="BN2881" s="183"/>
    </row>
    <row r="2882" spans="1:66" ht="38.25" x14ac:dyDescent="0.25">
      <c r="A2882" s="1"/>
      <c r="B2882" s="94">
        <v>2869</v>
      </c>
      <c r="C2882" s="43">
        <v>1018306</v>
      </c>
      <c r="D2882" s="53" t="s">
        <v>22</v>
      </c>
      <c r="E2882" s="36" t="s">
        <v>2875</v>
      </c>
      <c r="F2882" s="151" t="s">
        <v>655</v>
      </c>
      <c r="G2882" s="41" t="s">
        <v>29</v>
      </c>
      <c r="H2882" s="46" t="str">
        <f>IFERROR(IFERROR(IF(SEARCH("Usystems",$E2882)&gt;0,"Usystems"),IF(SEARCH("RIIFO",$E2882)&gt;0,"RIIFO","Uponor")),"Uponor")</f>
        <v>Uponor</v>
      </c>
      <c r="I2882" s="25" t="str">
        <f>IFERROR(MID($D2882,1,7)+0,"")</f>
        <v/>
      </c>
      <c r="J2882" s="25" t="str">
        <f>IFERROR(MID($D2882,10,7)+0,"")</f>
        <v/>
      </c>
      <c r="K2882" s="25" t="str">
        <f>IFERROR(MID($D2882,19,7)+0,"")</f>
        <v/>
      </c>
      <c r="L2882" s="25" t="str">
        <f>IFERROR(MID($D2882,28,7)+0,"")</f>
        <v/>
      </c>
      <c r="M2882" s="25">
        <f>IF(IFERROR(MID($Q2882,1,7)+0,"")&lt;1130000,IF(INDEX(C:C,MATCH(LEFT(Q2882,7)+0,I:I,0))&lt;1130000,"",INDEX(C:C,MATCH(LEFT(Q2882,7)+0,I:I,0))),IFERROR(MID($Q2882,1,7)+0,""))</f>
        <v>1136699</v>
      </c>
      <c r="N2882" s="25" t="str">
        <f>IF(IFERROR(MID($Q2882,10,7)+0,"")&lt;1130000,"",IFERROR(MID($Q2882,10,7)+0,""))</f>
        <v/>
      </c>
      <c r="O2882" s="25" t="str">
        <f>IF(IFERROR(MID($Q2882,19,7)+0,"")&lt;1130000,"",IFERROR(MID($Q2882,19,7)+0,""))</f>
        <v/>
      </c>
      <c r="P2882" s="25">
        <f>IF(M2882="","",IF(N2882="",M2882,M2882&amp;", "&amp;N2882))</f>
        <v>1136699</v>
      </c>
      <c r="Q2882" s="25">
        <v>1136699</v>
      </c>
      <c r="R2882" s="37"/>
      <c r="S2882" s="35" t="s">
        <v>69</v>
      </c>
      <c r="T2882" s="25" t="s">
        <v>36</v>
      </c>
      <c r="U2882" s="185">
        <v>20926</v>
      </c>
      <c r="V2882" s="188">
        <v>20926</v>
      </c>
      <c r="W2882" s="189">
        <v>20926</v>
      </c>
      <c r="X2882" s="31">
        <v>20926</v>
      </c>
      <c r="Y2882" s="90">
        <f>IFERROR(ROUND(X2882/W2882-1,2),"")</f>
        <v>0</v>
      </c>
      <c r="Z2882" s="31">
        <f>IF(OR(S2882="VLD MLC components",S2882="VLD MLC pipes",S2882="VLD PEX components",S2882="VLD PEX pipes",S2882="VLD PHC components",S2882="VLD PHC pipes",S2882="Controls VLD"),"По запросу",X2882)</f>
        <v>20926</v>
      </c>
      <c r="AA2882" s="63">
        <f>ROUND(X2882/1.2,3)</f>
        <v>17438.332999999999</v>
      </c>
      <c r="AB2882" s="23">
        <v>17438.332999999999</v>
      </c>
      <c r="AC2882" s="190">
        <f>IFERROR(ROUND(AA2882/AB2882-1,2),"")</f>
        <v>0</v>
      </c>
      <c r="AD2882" s="25">
        <v>0.49</v>
      </c>
      <c r="AE2882" s="25">
        <v>7.3000000000000001E-3</v>
      </c>
      <c r="AF2882" s="25">
        <v>18</v>
      </c>
      <c r="AG2882" s="25">
        <v>18</v>
      </c>
      <c r="AH2882" s="25">
        <v>20</v>
      </c>
      <c r="AI2882" s="25">
        <v>20</v>
      </c>
      <c r="AJ2882" s="25" t="s">
        <v>20</v>
      </c>
      <c r="AK2882" s="22" t="s">
        <v>20</v>
      </c>
      <c r="AL2882" s="25" t="s">
        <v>20</v>
      </c>
      <c r="AM2882" s="25">
        <v>1</v>
      </c>
      <c r="AN2882" s="25">
        <v>196</v>
      </c>
      <c r="AO2882" s="25">
        <v>194</v>
      </c>
      <c r="AP2882" s="25">
        <v>204</v>
      </c>
      <c r="AQ2882" s="25">
        <v>0.49</v>
      </c>
      <c r="AR2882" s="94">
        <v>7.7568960000000001E-3</v>
      </c>
      <c r="AS2882" s="157" t="s">
        <v>22</v>
      </c>
      <c r="AT2882" s="93" t="s">
        <v>22</v>
      </c>
      <c r="AU2882" s="92" t="s">
        <v>22</v>
      </c>
      <c r="AV2882" s="91" t="s">
        <v>152</v>
      </c>
      <c r="AW2882" s="92" t="s">
        <v>152</v>
      </c>
      <c r="AX2882" s="92" t="s">
        <v>48</v>
      </c>
      <c r="AY2882" s="91" t="s">
        <v>152</v>
      </c>
      <c r="AZ2882" s="23"/>
      <c r="BA2882" s="25" t="s">
        <v>2874</v>
      </c>
      <c r="BB2882" t="s">
        <v>25</v>
      </c>
      <c r="BC2882">
        <v>20926</v>
      </c>
      <c r="BD2882" t="str">
        <f>IF(Z2882=BC2882,"OK")</f>
        <v>OK</v>
      </c>
      <c r="BE2882">
        <v>0.49</v>
      </c>
      <c r="BF2882">
        <v>7.3000000000000001E-3</v>
      </c>
      <c r="BG2882">
        <v>196</v>
      </c>
      <c r="BH2882">
        <v>194</v>
      </c>
      <c r="BI2882">
        <v>204</v>
      </c>
      <c r="BJ2882">
        <v>0.49</v>
      </c>
      <c r="BK2882">
        <v>7.7568960000000001E-3</v>
      </c>
      <c r="BN2882" s="183"/>
    </row>
    <row r="2883" spans="1:66" ht="38.25" x14ac:dyDescent="0.25">
      <c r="A2883" s="1"/>
      <c r="B2883" s="94">
        <v>2870</v>
      </c>
      <c r="C2883" s="43">
        <v>1094252</v>
      </c>
      <c r="D2883" s="25"/>
      <c r="E2883" s="36" t="s">
        <v>2873</v>
      </c>
      <c r="F2883" s="213" t="s">
        <v>667</v>
      </c>
      <c r="G2883" s="41" t="s">
        <v>29</v>
      </c>
      <c r="H2883" s="46" t="str">
        <f>IFERROR(IFERROR(IF(SEARCH("Usystems",$E2883)&gt;0,"Usystems"),IF(SEARCH("RIIFO",$E2883)&gt;0,"RIIFO","Uponor")),"Uponor")</f>
        <v>Uponor</v>
      </c>
      <c r="I2883" s="25" t="str">
        <f>IFERROR(MID($D2883,1,7)+0,"")</f>
        <v/>
      </c>
      <c r="J2883" s="25" t="str">
        <f>IFERROR(MID($D2883,10,7)+0,"")</f>
        <v/>
      </c>
      <c r="K2883" s="25" t="str">
        <f>IFERROR(MID($D2883,19,7)+0,"")</f>
        <v/>
      </c>
      <c r="L2883" s="25" t="str">
        <f>IFERROR(MID($D2883,28,7)+0,"")</f>
        <v/>
      </c>
      <c r="M2883" s="25">
        <f>IF(IFERROR(MID($Q2883,1,7)+0,"")&lt;1130000,IF(INDEX(C:C,MATCH(LEFT(Q2883,7)+0,I:I,0))&lt;1130000,"",INDEX(C:C,MATCH(LEFT(Q2883,7)+0,I:I,0))),IFERROR(MID($Q2883,1,7)+0,""))</f>
        <v>1136699</v>
      </c>
      <c r="N2883" s="25" t="str">
        <f>IF(IFERROR(MID($Q2883,10,7)+0,"")&lt;1130000,"",IFERROR(MID($Q2883,10,7)+0,""))</f>
        <v/>
      </c>
      <c r="O2883" s="25" t="str">
        <f>IF(IFERROR(MID($Q2883,19,7)+0,"")&lt;1130000,"",IFERROR(MID($Q2883,19,7)+0,""))</f>
        <v/>
      </c>
      <c r="P2883" s="25">
        <f>IF(M2883="","",IF(N2883="",M2883,M2883&amp;", "&amp;N2883))</f>
        <v>1136699</v>
      </c>
      <c r="Q2883" s="25">
        <v>1136699</v>
      </c>
      <c r="R2883" s="25"/>
      <c r="S2883" s="35" t="s">
        <v>69</v>
      </c>
      <c r="T2883" s="34" t="s">
        <v>36</v>
      </c>
      <c r="U2883" s="185">
        <v>12871</v>
      </c>
      <c r="V2883" s="188">
        <v>12871</v>
      </c>
      <c r="W2883" s="189">
        <v>12871</v>
      </c>
      <c r="X2883" s="31">
        <v>12871</v>
      </c>
      <c r="Y2883" s="90">
        <f>IFERROR(ROUND(X2883/W2883-1,2),"")</f>
        <v>0</v>
      </c>
      <c r="Z2883" s="31">
        <f>IF(OR(S2883="VLD MLC components",S2883="VLD MLC pipes",S2883="VLD PEX components",S2883="VLD PEX pipes",S2883="VLD PHC components",S2883="VLD PHC pipes",S2883="Controls VLD"),"По запросу",X2883)</f>
        <v>12871</v>
      </c>
      <c r="AA2883" s="63">
        <f>ROUND(X2883/1.2,3)</f>
        <v>10725.833000000001</v>
      </c>
      <c r="AB2883" s="23">
        <v>10725.833000000001</v>
      </c>
      <c r="AC2883" s="190">
        <f>IFERROR(ROUND(AA2883/AB2883-1,2),"")</f>
        <v>0</v>
      </c>
      <c r="AD2883" s="25">
        <v>0.55000000000000004</v>
      </c>
      <c r="AE2883" s="25">
        <v>5.6350000000000003E-3</v>
      </c>
      <c r="AF2883" s="25">
        <v>7</v>
      </c>
      <c r="AG2883" s="25">
        <v>7</v>
      </c>
      <c r="AH2883" s="25">
        <v>20</v>
      </c>
      <c r="AI2883" s="25">
        <v>20</v>
      </c>
      <c r="AJ2883" s="25" t="s">
        <v>20</v>
      </c>
      <c r="AK2883" s="22" t="s">
        <v>20</v>
      </c>
      <c r="AL2883" s="25" t="s">
        <v>20</v>
      </c>
      <c r="AM2883" s="25">
        <v>1</v>
      </c>
      <c r="AN2883" s="25">
        <v>184</v>
      </c>
      <c r="AO2883" s="25">
        <v>175</v>
      </c>
      <c r="AP2883" s="25">
        <v>175</v>
      </c>
      <c r="AQ2883" s="25">
        <v>5.5</v>
      </c>
      <c r="AR2883" s="94">
        <v>5.6350000000000003E-3</v>
      </c>
      <c r="AS2883" s="157" t="s">
        <v>22</v>
      </c>
      <c r="AT2883" s="93">
        <v>43738</v>
      </c>
      <c r="AU2883" s="92" t="s">
        <v>22</v>
      </c>
      <c r="AV2883" s="91" t="s">
        <v>152</v>
      </c>
      <c r="AW2883" s="92" t="s">
        <v>48</v>
      </c>
      <c r="AX2883" s="92" t="s">
        <v>48</v>
      </c>
      <c r="AY2883" s="91" t="s">
        <v>152</v>
      </c>
      <c r="AZ2883" s="23"/>
      <c r="BA2883" s="25" t="s">
        <v>2872</v>
      </c>
      <c r="BB2883" t="s">
        <v>25</v>
      </c>
      <c r="BC2883">
        <v>12871</v>
      </c>
      <c r="BD2883" t="str">
        <f>IF(Z2883=BC2883,"OK")</f>
        <v>OK</v>
      </c>
      <c r="BE2883">
        <v>0.55000000000000004</v>
      </c>
      <c r="BF2883">
        <v>5.6350000000000003E-3</v>
      </c>
      <c r="BG2883">
        <v>184</v>
      </c>
      <c r="BH2883">
        <v>175</v>
      </c>
      <c r="BI2883">
        <v>175</v>
      </c>
      <c r="BJ2883">
        <v>5.5</v>
      </c>
      <c r="BK2883">
        <v>5.6350000000000003E-3</v>
      </c>
      <c r="BN2883" s="183"/>
    </row>
    <row r="2884" spans="1:66" ht="38.25" x14ac:dyDescent="0.25">
      <c r="A2884" s="1"/>
      <c r="B2884" s="94">
        <v>2871</v>
      </c>
      <c r="C2884" s="43">
        <v>1034308</v>
      </c>
      <c r="D2884" s="53" t="s">
        <v>22</v>
      </c>
      <c r="E2884" s="27" t="s">
        <v>2871</v>
      </c>
      <c r="F2884" s="151" t="s">
        <v>652</v>
      </c>
      <c r="G2884" s="41" t="s">
        <v>29</v>
      </c>
      <c r="H2884" s="46" t="str">
        <f>IFERROR(IFERROR(IF(SEARCH("Usystems",$E2884)&gt;0,"Usystems"),IF(SEARCH("RIIFO",$E2884)&gt;0,"RIIFO","Uponor")),"Uponor")</f>
        <v>Uponor</v>
      </c>
      <c r="I2884" s="25" t="str">
        <f>IFERROR(MID($D2884,1,7)+0,"")</f>
        <v/>
      </c>
      <c r="J2884" s="25" t="str">
        <f>IFERROR(MID($D2884,10,7)+0,"")</f>
        <v/>
      </c>
      <c r="K2884" s="25" t="str">
        <f>IFERROR(MID($D2884,19,7)+0,"")</f>
        <v/>
      </c>
      <c r="L2884" s="25" t="str">
        <f>IFERROR(MID($D2884,28,7)+0,"")</f>
        <v/>
      </c>
      <c r="M2884" s="25">
        <f>IF(IFERROR(MID($Q2884,1,7)+0,"")&lt;1130000,IF(INDEX(C:C,MATCH(LEFT(Q2884,7)+0,I:I,0))&lt;1130000,"",INDEX(C:C,MATCH(LEFT(Q2884,7)+0,I:I,0))),IFERROR(MID($Q2884,1,7)+0,""))</f>
        <v>1136699</v>
      </c>
      <c r="N2884" s="25" t="str">
        <f>IF(IFERROR(MID($Q2884,10,7)+0,"")&lt;1130000,"",IFERROR(MID($Q2884,10,7)+0,""))</f>
        <v/>
      </c>
      <c r="O2884" s="25" t="str">
        <f>IF(IFERROR(MID($Q2884,19,7)+0,"")&lt;1130000,"",IFERROR(MID($Q2884,19,7)+0,""))</f>
        <v/>
      </c>
      <c r="P2884" s="25">
        <f>IF(M2884="","",IF(N2884="",M2884,M2884&amp;", "&amp;N2884))</f>
        <v>1136699</v>
      </c>
      <c r="Q2884" s="25">
        <v>1136699</v>
      </c>
      <c r="R2884" s="37"/>
      <c r="S2884" s="35" t="s">
        <v>69</v>
      </c>
      <c r="T2884" s="25" t="s">
        <v>36</v>
      </c>
      <c r="U2884" s="185">
        <v>29198</v>
      </c>
      <c r="V2884" s="188">
        <v>29198</v>
      </c>
      <c r="W2884" s="189">
        <v>29198</v>
      </c>
      <c r="X2884" s="31">
        <v>29198</v>
      </c>
      <c r="Y2884" s="90">
        <f>IFERROR(ROUND(X2884/W2884-1,2),"")</f>
        <v>0</v>
      </c>
      <c r="Z2884" s="31">
        <f>IF(OR(S2884="VLD MLC components",S2884="VLD MLC pipes",S2884="VLD PEX components",S2884="VLD PEX pipes",S2884="VLD PHC components",S2884="VLD PHC pipes",S2884="Controls VLD"),"По запросу",X2884)</f>
        <v>29198</v>
      </c>
      <c r="AA2884" s="63">
        <f>ROUND(X2884/1.2,3)</f>
        <v>24331.667000000001</v>
      </c>
      <c r="AB2884" s="23">
        <v>24331.667000000001</v>
      </c>
      <c r="AC2884" s="190">
        <f>IFERROR(ROUND(AA2884/AB2884-1,2),"")</f>
        <v>0</v>
      </c>
      <c r="AD2884" s="25">
        <v>0.8</v>
      </c>
      <c r="AE2884" s="25">
        <v>7.1799999999999998E-3</v>
      </c>
      <c r="AF2884" s="25">
        <v>13</v>
      </c>
      <c r="AG2884" s="25">
        <v>13</v>
      </c>
      <c r="AH2884" s="25">
        <v>13</v>
      </c>
      <c r="AI2884" s="25">
        <v>13</v>
      </c>
      <c r="AJ2884" s="25" t="s">
        <v>20</v>
      </c>
      <c r="AK2884" s="22" t="s">
        <v>20</v>
      </c>
      <c r="AL2884" s="25" t="s">
        <v>20</v>
      </c>
      <c r="AM2884" s="25">
        <v>1</v>
      </c>
      <c r="AN2884" s="25">
        <v>270</v>
      </c>
      <c r="AO2884" s="25">
        <v>190</v>
      </c>
      <c r="AP2884" s="25">
        <v>140</v>
      </c>
      <c r="AQ2884" s="25">
        <v>0.8</v>
      </c>
      <c r="AR2884" s="94">
        <v>7.182E-3</v>
      </c>
      <c r="AS2884" s="157">
        <v>13</v>
      </c>
      <c r="AT2884" s="93" t="s">
        <v>22</v>
      </c>
      <c r="AU2884" s="92" t="s">
        <v>22</v>
      </c>
      <c r="AV2884" s="91" t="s">
        <v>152</v>
      </c>
      <c r="AW2884" s="92" t="s">
        <v>152</v>
      </c>
      <c r="AX2884" s="92" t="s">
        <v>48</v>
      </c>
      <c r="AY2884" s="91" t="s">
        <v>152</v>
      </c>
      <c r="AZ2884" s="23"/>
      <c r="BA2884" s="25" t="s">
        <v>2870</v>
      </c>
      <c r="BB2884" t="s">
        <v>25</v>
      </c>
      <c r="BC2884">
        <v>29198</v>
      </c>
      <c r="BD2884" t="str">
        <f>IF(Z2884=BC2884,"OK")</f>
        <v>OK</v>
      </c>
      <c r="BE2884">
        <v>0.8</v>
      </c>
      <c r="BF2884">
        <v>7.1799999999999998E-3</v>
      </c>
      <c r="BG2884">
        <v>270</v>
      </c>
      <c r="BH2884">
        <v>190</v>
      </c>
      <c r="BI2884">
        <v>140</v>
      </c>
      <c r="BJ2884">
        <v>0.8</v>
      </c>
      <c r="BK2884">
        <v>7.182E-3</v>
      </c>
      <c r="BN2884" s="183"/>
    </row>
    <row r="2885" spans="1:66" ht="38.25" x14ac:dyDescent="0.25">
      <c r="A2885" s="1"/>
      <c r="B2885" s="94">
        <v>2872</v>
      </c>
      <c r="C2885" s="43">
        <v>1018245</v>
      </c>
      <c r="D2885" s="37" t="s">
        <v>22</v>
      </c>
      <c r="E2885" s="36" t="s">
        <v>2869</v>
      </c>
      <c r="F2885" s="151" t="s">
        <v>652</v>
      </c>
      <c r="G2885" s="41" t="s">
        <v>29</v>
      </c>
      <c r="H2885" s="46" t="str">
        <f>IFERROR(IFERROR(IF(SEARCH("Usystems",$E2885)&gt;0,"Usystems"),IF(SEARCH("RIIFO",$E2885)&gt;0,"RIIFO","Uponor")),"Uponor")</f>
        <v>Uponor</v>
      </c>
      <c r="I2885" s="25" t="str">
        <f>IFERROR(MID($D2885,1,7)+0,"")</f>
        <v/>
      </c>
      <c r="J2885" s="25" t="str">
        <f>IFERROR(MID($D2885,10,7)+0,"")</f>
        <v/>
      </c>
      <c r="K2885" s="25" t="str">
        <f>IFERROR(MID($D2885,19,7)+0,"")</f>
        <v/>
      </c>
      <c r="L2885" s="25" t="str">
        <f>IFERROR(MID($D2885,28,7)+0,"")</f>
        <v/>
      </c>
      <c r="M2885" s="25">
        <f>IF(IFERROR(MID($Q2885,1,7)+0,"")&lt;1130000,IF(INDEX(C:C,MATCH(LEFT(Q2885,7)+0,I:I,0))&lt;1130000,"",INDEX(C:C,MATCH(LEFT(Q2885,7)+0,I:I,0))),IFERROR(MID($Q2885,1,7)+0,""))</f>
        <v>1136696</v>
      </c>
      <c r="N2885" s="25" t="str">
        <f>IF(IFERROR(MID($Q2885,10,7)+0,"")&lt;1130000,"",IFERROR(MID($Q2885,10,7)+0,""))</f>
        <v/>
      </c>
      <c r="O2885" s="25" t="str">
        <f>IF(IFERROR(MID($Q2885,19,7)+0,"")&lt;1130000,"",IFERROR(MID($Q2885,19,7)+0,""))</f>
        <v/>
      </c>
      <c r="P2885" s="25">
        <f>IF(M2885="","",IF(N2885="",M2885,M2885&amp;", "&amp;N2885))</f>
        <v>1136696</v>
      </c>
      <c r="Q2885" s="25">
        <v>1136696</v>
      </c>
      <c r="R2885" s="37"/>
      <c r="S2885" s="35" t="s">
        <v>69</v>
      </c>
      <c r="T2885" s="25" t="s">
        <v>36</v>
      </c>
      <c r="U2885" s="185">
        <v>12066</v>
      </c>
      <c r="V2885" s="188">
        <v>12066</v>
      </c>
      <c r="W2885" s="189">
        <v>12066</v>
      </c>
      <c r="X2885" s="31">
        <v>12066</v>
      </c>
      <c r="Y2885" s="90">
        <f>IFERROR(ROUND(X2885/W2885-1,2),"")</f>
        <v>0</v>
      </c>
      <c r="Z2885" s="31">
        <f>IF(OR(S2885="VLD MLC components",S2885="VLD MLC pipes",S2885="VLD PEX components",S2885="VLD PEX pipes",S2885="VLD PHC components",S2885="VLD PHC pipes",S2885="Controls VLD"),"По запросу",X2885)</f>
        <v>12066</v>
      </c>
      <c r="AA2885" s="63">
        <f>ROUND(X2885/1.2,3)</f>
        <v>10055</v>
      </c>
      <c r="AB2885" s="23">
        <v>10055</v>
      </c>
      <c r="AC2885" s="190">
        <f>IFERROR(ROUND(AA2885/AB2885-1,2),"")</f>
        <v>0</v>
      </c>
      <c r="AD2885" s="25">
        <v>0.36</v>
      </c>
      <c r="AE2885" s="25">
        <v>3.9199999999999999E-3</v>
      </c>
      <c r="AF2885" s="25">
        <v>4</v>
      </c>
      <c r="AG2885" s="25">
        <v>4</v>
      </c>
      <c r="AH2885" s="25">
        <v>6</v>
      </c>
      <c r="AI2885" s="25">
        <v>6</v>
      </c>
      <c r="AJ2885" s="25" t="s">
        <v>20</v>
      </c>
      <c r="AK2885" s="22" t="s">
        <v>20</v>
      </c>
      <c r="AL2885" s="25" t="s">
        <v>20</v>
      </c>
      <c r="AM2885" s="25">
        <v>1</v>
      </c>
      <c r="AN2885" s="25">
        <v>205</v>
      </c>
      <c r="AO2885" s="25">
        <v>85</v>
      </c>
      <c r="AP2885" s="25">
        <v>154</v>
      </c>
      <c r="AQ2885" s="25">
        <v>0.36</v>
      </c>
      <c r="AR2885" s="94">
        <v>2.68345E-3</v>
      </c>
      <c r="AS2885" s="157">
        <v>8</v>
      </c>
      <c r="AT2885" s="93" t="s">
        <v>22</v>
      </c>
      <c r="AU2885" s="92" t="s">
        <v>22</v>
      </c>
      <c r="AV2885" s="91" t="s">
        <v>152</v>
      </c>
      <c r="AW2885" s="92" t="s">
        <v>152</v>
      </c>
      <c r="AX2885" s="92" t="s">
        <v>48</v>
      </c>
      <c r="AY2885" s="91" t="s">
        <v>152</v>
      </c>
      <c r="AZ2885" s="23"/>
      <c r="BA2885" s="25" t="s">
        <v>2868</v>
      </c>
      <c r="BB2885" t="s">
        <v>25</v>
      </c>
      <c r="BC2885">
        <v>12066</v>
      </c>
      <c r="BD2885" t="str">
        <f>IF(Z2885=BC2885,"OK")</f>
        <v>OK</v>
      </c>
      <c r="BE2885">
        <v>0.36</v>
      </c>
      <c r="BF2885">
        <v>3.9199999999999999E-3</v>
      </c>
      <c r="BG2885">
        <v>205</v>
      </c>
      <c r="BH2885">
        <v>85</v>
      </c>
      <c r="BI2885">
        <v>154</v>
      </c>
      <c r="BJ2885">
        <v>0.36</v>
      </c>
      <c r="BK2885">
        <v>2.68345E-3</v>
      </c>
      <c r="BN2885" s="183"/>
    </row>
    <row r="2886" spans="1:66" ht="25.5" x14ac:dyDescent="0.25">
      <c r="A2886" s="1"/>
      <c r="B2886" s="94">
        <v>2873</v>
      </c>
      <c r="C2886" s="43">
        <v>1036059</v>
      </c>
      <c r="D2886" s="37" t="s">
        <v>22</v>
      </c>
      <c r="E2886" s="27" t="s">
        <v>2867</v>
      </c>
      <c r="F2886" s="151" t="s">
        <v>28</v>
      </c>
      <c r="G2886" s="41" t="s">
        <v>30</v>
      </c>
      <c r="H2886" s="46" t="str">
        <f>IFERROR(IFERROR(IF(SEARCH("Usystems",$E2886)&gt;0,"Usystems"),IF(SEARCH("RIIFO",$E2886)&gt;0,"RIIFO","Uponor")),"Uponor")</f>
        <v>Uponor</v>
      </c>
      <c r="I2886" s="25" t="str">
        <f>IFERROR(MID($D2886,1,7)+0,"")</f>
        <v/>
      </c>
      <c r="J2886" s="25" t="str">
        <f>IFERROR(MID($D2886,10,7)+0,"")</f>
        <v/>
      </c>
      <c r="K2886" s="25" t="str">
        <f>IFERROR(MID($D2886,19,7)+0,"")</f>
        <v/>
      </c>
      <c r="L2886" s="25" t="str">
        <f>IFERROR(MID($D2886,28,7)+0,"")</f>
        <v/>
      </c>
      <c r="M2886" s="25" t="e">
        <f>IF(IFERROR(MID($Q2886,1,7)+0,"")&lt;1130000,IF(INDEX(C:C,MATCH(LEFT(Q2886,7)+0,I:I,0))&lt;1130000,"",INDEX(C:C,MATCH(LEFT(Q2886,7)+0,I:I,0))),IFERROR(MID($Q2886,1,7)+0,""))</f>
        <v>#N/A</v>
      </c>
      <c r="N2886" s="25" t="str">
        <f>IF(IFERROR(MID($Q2886,10,7)+0,"")&lt;1130000,"",IFERROR(MID($Q2886,10,7)+0,""))</f>
        <v/>
      </c>
      <c r="O2886" s="25" t="str">
        <f>IF(IFERROR(MID($Q2886,19,7)+0,"")&lt;1130000,"",IFERROR(MID($Q2886,19,7)+0,""))</f>
        <v/>
      </c>
      <c r="P2886" s="25" t="e">
        <f>IF(M2886="","",IF(N2886="",M2886,M2886&amp;", "&amp;N2886))</f>
        <v>#N/A</v>
      </c>
      <c r="Q2886" s="43">
        <v>1007356</v>
      </c>
      <c r="R2886" s="43"/>
      <c r="S2886" s="35" t="s">
        <v>69</v>
      </c>
      <c r="T2886" s="25" t="s">
        <v>36</v>
      </c>
      <c r="U2886" s="185">
        <v>2740</v>
      </c>
      <c r="V2886" s="188">
        <v>2740</v>
      </c>
      <c r="W2886" s="189">
        <v>2740</v>
      </c>
      <c r="X2886" s="31">
        <v>2740</v>
      </c>
      <c r="Y2886" s="90">
        <f>IFERROR(ROUND(X2886/W2886-1,2),"")</f>
        <v>0</v>
      </c>
      <c r="Z2886" s="31">
        <f>IF(OR(S2886="VLD MLC components",S2886="VLD MLC pipes",S2886="VLD PEX components",S2886="VLD PEX pipes",S2886="VLD PHC components",S2886="VLD PHC pipes",S2886="Controls VLD"),"По запросу",X2886)</f>
        <v>2740</v>
      </c>
      <c r="AA2886" s="63">
        <f>ROUND(X2886/1.2,3)</f>
        <v>2283.3330000000001</v>
      </c>
      <c r="AB2886" s="23">
        <v>2283.3330000000001</v>
      </c>
      <c r="AC2886" s="190">
        <f>IFERROR(ROUND(AA2886/AB2886-1,2),"")</f>
        <v>0</v>
      </c>
      <c r="AD2886" s="25">
        <v>0.05</v>
      </c>
      <c r="AE2886" s="25">
        <v>1.92E-3</v>
      </c>
      <c r="AF2886" s="25">
        <v>0</v>
      </c>
      <c r="AG2886" s="25" t="s">
        <v>22</v>
      </c>
      <c r="AH2886" s="25">
        <v>0</v>
      </c>
      <c r="AI2886" s="25">
        <v>0</v>
      </c>
      <c r="AJ2886" s="25" t="s">
        <v>19</v>
      </c>
      <c r="AK2886" s="42" t="s">
        <v>19</v>
      </c>
      <c r="AL2886" s="25" t="s">
        <v>19</v>
      </c>
      <c r="AM2886" s="25">
        <v>1</v>
      </c>
      <c r="AN2886" s="25" t="s">
        <v>22</v>
      </c>
      <c r="AO2886" s="25" t="s">
        <v>22</v>
      </c>
      <c r="AP2886" s="25" t="s">
        <v>22</v>
      </c>
      <c r="AQ2886" s="25"/>
      <c r="AR2886" s="94"/>
      <c r="AS2886" s="157" t="s">
        <v>22</v>
      </c>
      <c r="AT2886" s="93" t="s">
        <v>22</v>
      </c>
      <c r="AU2886" s="92" t="s">
        <v>22</v>
      </c>
      <c r="AV2886" s="91" t="s">
        <v>48</v>
      </c>
      <c r="AW2886" s="92" t="s">
        <v>48</v>
      </c>
      <c r="AX2886" s="92" t="s">
        <v>48</v>
      </c>
      <c r="AY2886" s="91" t="s">
        <v>48</v>
      </c>
      <c r="AZ2886" s="23"/>
      <c r="BA2886" s="25">
        <v>0</v>
      </c>
      <c r="BB2886" t="s">
        <v>48</v>
      </c>
      <c r="BC2886" t="e">
        <v>#N/A</v>
      </c>
      <c r="BD2886" t="e">
        <f>IF(Z2886=BC2886,"OK")</f>
        <v>#N/A</v>
      </c>
      <c r="BE2886">
        <v>0.05</v>
      </c>
      <c r="BF2886">
        <v>1.92E-3</v>
      </c>
      <c r="BG2886" t="s">
        <v>22</v>
      </c>
      <c r="BH2886" t="s">
        <v>22</v>
      </c>
      <c r="BI2886" t="s">
        <v>22</v>
      </c>
      <c r="BJ2886">
        <v>0</v>
      </c>
      <c r="BK2886">
        <v>0</v>
      </c>
      <c r="BN2886" s="183"/>
    </row>
    <row r="2887" spans="1:66" ht="25.5" x14ac:dyDescent="0.25">
      <c r="A2887" s="1"/>
      <c r="B2887" s="94">
        <v>2874</v>
      </c>
      <c r="C2887" s="43">
        <v>1060982</v>
      </c>
      <c r="D2887" s="44" t="s">
        <v>2866</v>
      </c>
      <c r="E2887" s="36" t="s">
        <v>2865</v>
      </c>
      <c r="F2887" s="151" t="s">
        <v>652</v>
      </c>
      <c r="G2887" s="41"/>
      <c r="H2887" s="46" t="str">
        <f>IFERROR(IFERROR(IF(SEARCH("Usystems",$E2887)&gt;0,"Usystems"),IF(SEARCH("RIIFO",$E2887)&gt;0,"RIIFO","Uponor")),"Uponor")</f>
        <v>Uponor</v>
      </c>
      <c r="I2887" s="25">
        <f>IFERROR(MID($D2887,1,7)+0,"")</f>
        <v>1018261</v>
      </c>
      <c r="J2887" s="25">
        <f>IFERROR(MID($D2887,10,7)+0,"")</f>
        <v>1018260</v>
      </c>
      <c r="K2887" s="25" t="str">
        <f>IFERROR(MID($D2887,19,7)+0,"")</f>
        <v/>
      </c>
      <c r="L2887" s="25" t="str">
        <f>IFERROR(MID($D2887,28,7)+0,"")</f>
        <v/>
      </c>
      <c r="M2887" s="25">
        <f>IF(IFERROR(MID($Q2887,1,7)+0,"")&lt;1130000,IF(INDEX(C:C,MATCH(LEFT(Q2887,7)+0,I:I,0))&lt;1130000,"",INDEX(C:C,MATCH(LEFT(Q2887,7)+0,I:I,0))),IFERROR(MID($Q2887,1,7)+0,""))</f>
        <v>1136673</v>
      </c>
      <c r="N2887" s="25" t="str">
        <f>IF(IFERROR(MID($Q2887,10,7)+0,"")&lt;1130000,"",IFERROR(MID($Q2887,10,7)+0,""))</f>
        <v/>
      </c>
      <c r="O2887" s="25" t="str">
        <f>IF(IFERROR(MID($Q2887,19,7)+0,"")&lt;1130000,"",IFERROR(MID($Q2887,19,7)+0,""))</f>
        <v/>
      </c>
      <c r="P2887" s="25">
        <f>IF(M2887="","",IF(N2887="",M2887,M2887&amp;", "&amp;N2887))</f>
        <v>1136673</v>
      </c>
      <c r="Q2887" s="25">
        <v>1136673</v>
      </c>
      <c r="R2887" s="25"/>
      <c r="S2887" s="35" t="s">
        <v>69</v>
      </c>
      <c r="T2887" s="25" t="s">
        <v>36</v>
      </c>
      <c r="U2887" s="185">
        <v>88122</v>
      </c>
      <c r="V2887" s="188">
        <v>88122</v>
      </c>
      <c r="W2887" s="189">
        <v>88122</v>
      </c>
      <c r="X2887" s="31">
        <v>88122</v>
      </c>
      <c r="Y2887" s="90">
        <f>IFERROR(ROUND(X2887/W2887-1,2),"")</f>
        <v>0</v>
      </c>
      <c r="Z2887" s="31">
        <f>IF(OR(S2887="VLD MLC components",S2887="VLD MLC pipes",S2887="VLD PEX components",S2887="VLD PEX pipes",S2887="VLD PHC components",S2887="VLD PHC pipes",S2887="Controls VLD"),"По запросу",X2887)</f>
        <v>88122</v>
      </c>
      <c r="AA2887" s="63">
        <f>ROUND(X2887/1.2,3)</f>
        <v>73435</v>
      </c>
      <c r="AB2887" s="23">
        <v>73435</v>
      </c>
      <c r="AC2887" s="190">
        <f>IFERROR(ROUND(AA2887/AB2887-1,2),"")</f>
        <v>0</v>
      </c>
      <c r="AD2887" s="25">
        <v>13.53</v>
      </c>
      <c r="AE2887" s="25">
        <v>0.216</v>
      </c>
      <c r="AF2887" s="25">
        <v>0</v>
      </c>
      <c r="AG2887" s="25" t="s">
        <v>22</v>
      </c>
      <c r="AH2887" s="25">
        <v>0</v>
      </c>
      <c r="AI2887" s="25">
        <v>0</v>
      </c>
      <c r="AJ2887" s="25" t="s">
        <v>20</v>
      </c>
      <c r="AK2887" s="42" t="s">
        <v>19</v>
      </c>
      <c r="AL2887" s="25" t="s">
        <v>20</v>
      </c>
      <c r="AM2887" s="25">
        <v>1</v>
      </c>
      <c r="AN2887" s="25">
        <v>270</v>
      </c>
      <c r="AO2887" s="25">
        <v>1000</v>
      </c>
      <c r="AP2887" s="25">
        <v>800</v>
      </c>
      <c r="AQ2887" s="25">
        <v>12</v>
      </c>
      <c r="AR2887" s="94">
        <v>0.216</v>
      </c>
      <c r="AS2887" s="157" t="s">
        <v>22</v>
      </c>
      <c r="AT2887" s="93" t="s">
        <v>22</v>
      </c>
      <c r="AU2887" s="92" t="s">
        <v>22</v>
      </c>
      <c r="AV2887" s="91" t="s">
        <v>152</v>
      </c>
      <c r="AW2887" s="92" t="s">
        <v>48</v>
      </c>
      <c r="AX2887" s="92" t="s">
        <v>48</v>
      </c>
      <c r="AY2887" s="91" t="s">
        <v>152</v>
      </c>
      <c r="AZ2887" s="23"/>
      <c r="BA2887" s="25" t="s">
        <v>2864</v>
      </c>
      <c r="BB2887" t="s">
        <v>25</v>
      </c>
      <c r="BC2887" t="e">
        <v>#N/A</v>
      </c>
      <c r="BD2887" t="e">
        <f>IF(Z2887=BC2887,"OK")</f>
        <v>#N/A</v>
      </c>
      <c r="BE2887">
        <v>13.53</v>
      </c>
      <c r="BF2887">
        <v>0.216</v>
      </c>
      <c r="BG2887">
        <v>270</v>
      </c>
      <c r="BH2887">
        <v>1000</v>
      </c>
      <c r="BI2887">
        <v>800</v>
      </c>
      <c r="BJ2887">
        <v>12</v>
      </c>
      <c r="BK2887">
        <v>0.216</v>
      </c>
      <c r="BN2887" s="183"/>
    </row>
    <row r="2888" spans="1:66" ht="38.25" x14ac:dyDescent="0.25">
      <c r="A2888" s="1"/>
      <c r="B2888" s="94">
        <v>2875</v>
      </c>
      <c r="C2888" s="43">
        <v>1060984</v>
      </c>
      <c r="D2888" s="44" t="s">
        <v>2863</v>
      </c>
      <c r="E2888" s="36" t="s">
        <v>2862</v>
      </c>
      <c r="F2888" s="151" t="s">
        <v>652</v>
      </c>
      <c r="G2888" s="34"/>
      <c r="H2888" s="46" t="str">
        <f>IFERROR(IFERROR(IF(SEARCH("Usystems",$E2888)&gt;0,"Usystems"),IF(SEARCH("RIIFO",$E2888)&gt;0,"RIIFO","Uponor")),"Uponor")</f>
        <v>Uponor</v>
      </c>
      <c r="I2888" s="25">
        <f>IFERROR(MID($D2888,1,7)+0,"")</f>
        <v>1018277</v>
      </c>
      <c r="J2888" s="25">
        <f>IFERROR(MID($D2888,10,7)+0,"")</f>
        <v>1018276</v>
      </c>
      <c r="K2888" s="25">
        <f>IFERROR(MID($D2888,19,7)+0,"")</f>
        <v>1018275</v>
      </c>
      <c r="L2888" s="25" t="str">
        <f>IFERROR(MID($D2888,28,7)+0,"")</f>
        <v/>
      </c>
      <c r="M2888" s="25">
        <f>IF(IFERROR(MID($Q2888,1,7)+0,"")&lt;1130000,IF(INDEX(C:C,MATCH(LEFT(Q2888,7)+0,I:I,0))&lt;1130000,"",INDEX(C:C,MATCH(LEFT(Q2888,7)+0,I:I,0))),IFERROR(MID($Q2888,1,7)+0,""))</f>
        <v>1136675</v>
      </c>
      <c r="N2888" s="25" t="str">
        <f>IF(IFERROR(MID($Q2888,10,7)+0,"")&lt;1130000,"",IFERROR(MID($Q2888,10,7)+0,""))</f>
        <v/>
      </c>
      <c r="O2888" s="25" t="str">
        <f>IF(IFERROR(MID($Q2888,19,7)+0,"")&lt;1130000,"",IFERROR(MID($Q2888,19,7)+0,""))</f>
        <v/>
      </c>
      <c r="P2888" s="25">
        <f>IF(M2888="","",IF(N2888="",M2888,M2888&amp;", "&amp;N2888))</f>
        <v>1136675</v>
      </c>
      <c r="Q2888" s="25">
        <v>1136675</v>
      </c>
      <c r="R2888" s="25"/>
      <c r="S2888" s="35" t="s">
        <v>69</v>
      </c>
      <c r="T2888" s="25" t="s">
        <v>36</v>
      </c>
      <c r="U2888" s="185">
        <v>69105</v>
      </c>
      <c r="V2888" s="188">
        <v>69105</v>
      </c>
      <c r="W2888" s="189">
        <v>69105</v>
      </c>
      <c r="X2888" s="31">
        <v>69105</v>
      </c>
      <c r="Y2888" s="90">
        <f>IFERROR(ROUND(X2888/W2888-1,2),"")</f>
        <v>0</v>
      </c>
      <c r="Z2888" s="31">
        <f>IF(OR(S2888="VLD MLC components",S2888="VLD MLC pipes",S2888="VLD PEX components",S2888="VLD PEX pipes",S2888="VLD PHC components",S2888="VLD PHC pipes",S2888="Controls VLD"),"По запросу",X2888)</f>
        <v>69105</v>
      </c>
      <c r="AA2888" s="63">
        <f>ROUND(X2888/1.2,3)</f>
        <v>57587.5</v>
      </c>
      <c r="AB2888" s="23">
        <v>57587.5</v>
      </c>
      <c r="AC2888" s="190">
        <f>IFERROR(ROUND(AA2888/AB2888-1,2),"")</f>
        <v>0</v>
      </c>
      <c r="AD2888" s="25">
        <v>9</v>
      </c>
      <c r="AE2888" s="25">
        <v>0.16695399999999999</v>
      </c>
      <c r="AF2888" s="25">
        <v>0</v>
      </c>
      <c r="AG2888" s="25" t="s">
        <v>22</v>
      </c>
      <c r="AH2888" s="25">
        <v>0</v>
      </c>
      <c r="AI2888" s="25">
        <v>0</v>
      </c>
      <c r="AJ2888" s="25" t="s">
        <v>20</v>
      </c>
      <c r="AK2888" s="42" t="s">
        <v>19</v>
      </c>
      <c r="AL2888" s="25" t="s">
        <v>20</v>
      </c>
      <c r="AM2888" s="25">
        <v>1</v>
      </c>
      <c r="AN2888" s="25">
        <v>1020</v>
      </c>
      <c r="AO2888" s="25">
        <v>496</v>
      </c>
      <c r="AP2888" s="25">
        <v>330</v>
      </c>
      <c r="AQ2888" s="25">
        <v>9</v>
      </c>
      <c r="AR2888" s="94">
        <v>0.16695360000000001</v>
      </c>
      <c r="AS2888" s="157" t="s">
        <v>22</v>
      </c>
      <c r="AT2888" s="93" t="s">
        <v>22</v>
      </c>
      <c r="AU2888" s="92" t="s">
        <v>22</v>
      </c>
      <c r="AV2888" s="91" t="s">
        <v>152</v>
      </c>
      <c r="AW2888" s="92" t="s">
        <v>48</v>
      </c>
      <c r="AX2888" s="92" t="s">
        <v>48</v>
      </c>
      <c r="AY2888" s="91" t="s">
        <v>152</v>
      </c>
      <c r="AZ2888" s="23"/>
      <c r="BA2888" s="25" t="s">
        <v>2856</v>
      </c>
      <c r="BB2888" t="s">
        <v>25</v>
      </c>
      <c r="BC2888" t="e">
        <v>#N/A</v>
      </c>
      <c r="BD2888" t="e">
        <f>IF(Z2888=BC2888,"OK")</f>
        <v>#N/A</v>
      </c>
      <c r="BE2888">
        <v>9</v>
      </c>
      <c r="BF2888">
        <v>0.16695399999999999</v>
      </c>
      <c r="BG2888">
        <v>1020</v>
      </c>
      <c r="BH2888">
        <v>496</v>
      </c>
      <c r="BI2888">
        <v>330</v>
      </c>
      <c r="BJ2888">
        <v>9</v>
      </c>
      <c r="BK2888">
        <v>0.16695360000000001</v>
      </c>
      <c r="BN2888" s="183"/>
    </row>
    <row r="2889" spans="1:66" ht="25.5" x14ac:dyDescent="0.25">
      <c r="A2889" s="1"/>
      <c r="B2889" s="94">
        <v>2876</v>
      </c>
      <c r="C2889" s="43">
        <v>1084574</v>
      </c>
      <c r="D2889" s="25"/>
      <c r="E2889" s="27" t="s">
        <v>2861</v>
      </c>
      <c r="F2889" s="213" t="s">
        <v>21</v>
      </c>
      <c r="G2889" s="28"/>
      <c r="H2889" s="46" t="str">
        <f>IFERROR(IFERROR(IF(SEARCH("Usystems",$E2889)&gt;0,"Usystems"),IF(SEARCH("RIIFO",$E2889)&gt;0,"RIIFO","Uponor")),"Uponor")</f>
        <v>Uponor</v>
      </c>
      <c r="I2889" s="25" t="str">
        <f>IFERROR(MID($D2889,1,7)+0,"")</f>
        <v/>
      </c>
      <c r="J2889" s="25" t="str">
        <f>IFERROR(MID($D2889,10,7)+0,"")</f>
        <v/>
      </c>
      <c r="K2889" s="25" t="str">
        <f>IFERROR(MID($D2889,19,7)+0,"")</f>
        <v/>
      </c>
      <c r="L2889" s="25" t="str">
        <f>IFERROR(MID($D2889,28,7)+0,"")</f>
        <v/>
      </c>
      <c r="M2889" s="25" t="str">
        <f>IF(IFERROR(MID($Q2889,1,7)+0,"")&lt;1130000,IF(INDEX(C:C,MATCH(LEFT(Q2889,7)+0,I:I,0))&lt;1130000,"",INDEX(C:C,MATCH(LEFT(Q2889,7)+0,I:I,0))),IFERROR(MID($Q2889,1,7)+0,""))</f>
        <v/>
      </c>
      <c r="N2889" s="25" t="str">
        <f>IF(IFERROR(MID($Q2889,10,7)+0,"")&lt;1130000,"",IFERROR(MID($Q2889,10,7)+0,""))</f>
        <v/>
      </c>
      <c r="O2889" s="25" t="str">
        <f>IF(IFERROR(MID($Q2889,19,7)+0,"")&lt;1130000,"",IFERROR(MID($Q2889,19,7)+0,""))</f>
        <v/>
      </c>
      <c r="P2889" s="25" t="str">
        <f>IF(M2889="","",IF(N2889="",M2889,M2889&amp;", "&amp;N2889))</f>
        <v/>
      </c>
      <c r="Q2889" s="25"/>
      <c r="R2889" s="25"/>
      <c r="S2889" s="35" t="s">
        <v>69</v>
      </c>
      <c r="T2889" s="25" t="s">
        <v>36</v>
      </c>
      <c r="U2889" s="185">
        <v>35207</v>
      </c>
      <c r="V2889" s="188">
        <v>35207</v>
      </c>
      <c r="W2889" s="189">
        <v>35207</v>
      </c>
      <c r="X2889" s="31">
        <v>35207</v>
      </c>
      <c r="Y2889" s="90">
        <f>IFERROR(ROUND(X2889/W2889-1,2),"")</f>
        <v>0</v>
      </c>
      <c r="Z2889" s="31">
        <f>IF(OR(S2889="VLD MLC components",S2889="VLD MLC pipes",S2889="VLD PEX components",S2889="VLD PEX pipes",S2889="VLD PHC components",S2889="VLD PHC pipes",S2889="Controls VLD"),"По запросу",X2889)</f>
        <v>35207</v>
      </c>
      <c r="AA2889" s="63">
        <f>ROUND(X2889/1.2,3)</f>
        <v>29339.167000000001</v>
      </c>
      <c r="AB2889" s="23">
        <v>29339.167000000001</v>
      </c>
      <c r="AC2889" s="190">
        <f>IFERROR(ROUND(AA2889/AB2889-1,2),"")</f>
        <v>0</v>
      </c>
      <c r="AD2889" s="25">
        <v>2.8</v>
      </c>
      <c r="AE2889" s="25">
        <v>4.1000000000000002E-2</v>
      </c>
      <c r="AF2889" s="25">
        <v>0</v>
      </c>
      <c r="AG2889" s="25" t="s">
        <v>22</v>
      </c>
      <c r="AH2889" s="25">
        <v>0</v>
      </c>
      <c r="AI2889" s="25">
        <v>0</v>
      </c>
      <c r="AJ2889" s="25" t="s">
        <v>20</v>
      </c>
      <c r="AK2889" s="42" t="s">
        <v>19</v>
      </c>
      <c r="AL2889" s="25" t="s">
        <v>20</v>
      </c>
      <c r="AM2889" s="25">
        <v>1</v>
      </c>
      <c r="AN2889" s="25">
        <v>1190</v>
      </c>
      <c r="AO2889" s="25">
        <v>790</v>
      </c>
      <c r="AP2889" s="25">
        <v>960</v>
      </c>
      <c r="AQ2889" s="25">
        <v>2.8</v>
      </c>
      <c r="AR2889" s="94">
        <v>0.90249599999999996</v>
      </c>
      <c r="AS2889" s="157" t="s">
        <v>22</v>
      </c>
      <c r="AT2889" s="93">
        <v>42444</v>
      </c>
      <c r="AU2889" s="92" t="s">
        <v>22</v>
      </c>
      <c r="AV2889" s="91" t="s">
        <v>152</v>
      </c>
      <c r="AW2889" s="92" t="s">
        <v>48</v>
      </c>
      <c r="AX2889" s="92" t="s">
        <v>48</v>
      </c>
      <c r="AY2889" s="91" t="s">
        <v>152</v>
      </c>
      <c r="AZ2889" s="23"/>
      <c r="BA2889" s="25" t="s">
        <v>2860</v>
      </c>
      <c r="BB2889" t="s">
        <v>25</v>
      </c>
      <c r="BC2889" t="e">
        <v>#N/A</v>
      </c>
      <c r="BD2889" t="e">
        <f>IF(Z2889=BC2889,"OK")</f>
        <v>#N/A</v>
      </c>
      <c r="BE2889">
        <v>2.8</v>
      </c>
      <c r="BF2889">
        <v>4.1000000000000002E-2</v>
      </c>
      <c r="BG2889">
        <v>1190</v>
      </c>
      <c r="BH2889">
        <v>790</v>
      </c>
      <c r="BI2889">
        <v>960</v>
      </c>
      <c r="BJ2889">
        <v>2.8</v>
      </c>
      <c r="BK2889">
        <v>0.90249599999999996</v>
      </c>
      <c r="BN2889" s="183"/>
    </row>
    <row r="2890" spans="1:66" ht="25.5" x14ac:dyDescent="0.25">
      <c r="A2890" s="1"/>
      <c r="B2890" s="94">
        <v>2877</v>
      </c>
      <c r="C2890" s="43">
        <v>1083872</v>
      </c>
      <c r="D2890" s="25"/>
      <c r="E2890" s="27" t="s">
        <v>2859</v>
      </c>
      <c r="F2890" s="151" t="s">
        <v>21</v>
      </c>
      <c r="G2890" s="28"/>
      <c r="H2890" s="46" t="str">
        <f>IFERROR(IFERROR(IF(SEARCH("Usystems",$E2890)&gt;0,"Usystems"),IF(SEARCH("RIIFO",$E2890)&gt;0,"RIIFO","Uponor")),"Uponor")</f>
        <v>Uponor</v>
      </c>
      <c r="I2890" s="25" t="str">
        <f>IFERROR(MID($D2890,1,7)+0,"")</f>
        <v/>
      </c>
      <c r="J2890" s="25" t="str">
        <f>IFERROR(MID($D2890,10,7)+0,"")</f>
        <v/>
      </c>
      <c r="K2890" s="25" t="str">
        <f>IFERROR(MID($D2890,19,7)+0,"")</f>
        <v/>
      </c>
      <c r="L2890" s="25" t="str">
        <f>IFERROR(MID($D2890,28,7)+0,"")</f>
        <v/>
      </c>
      <c r="M2890" s="25" t="str">
        <f>IF(IFERROR(MID($Q2890,1,7)+0,"")&lt;1130000,IF(INDEX(C:C,MATCH(LEFT(Q2890,7)+0,I:I,0))&lt;1130000,"",INDEX(C:C,MATCH(LEFT(Q2890,7)+0,I:I,0))),IFERROR(MID($Q2890,1,7)+0,""))</f>
        <v/>
      </c>
      <c r="N2890" s="25" t="str">
        <f>IF(IFERROR(MID($Q2890,10,7)+0,"")&lt;1130000,"",IFERROR(MID($Q2890,10,7)+0,""))</f>
        <v/>
      </c>
      <c r="O2890" s="25" t="str">
        <f>IF(IFERROR(MID($Q2890,19,7)+0,"")&lt;1130000,"",IFERROR(MID($Q2890,19,7)+0,""))</f>
        <v/>
      </c>
      <c r="P2890" s="25" t="str">
        <f>IF(M2890="","",IF(N2890="",M2890,M2890&amp;", "&amp;N2890))</f>
        <v/>
      </c>
      <c r="Q2890" s="25"/>
      <c r="R2890" s="25"/>
      <c r="S2890" s="35" t="s">
        <v>69</v>
      </c>
      <c r="T2890" s="25" t="s">
        <v>36</v>
      </c>
      <c r="U2890" s="185">
        <v>37457</v>
      </c>
      <c r="V2890" s="188">
        <v>37457</v>
      </c>
      <c r="W2890" s="189">
        <v>37457</v>
      </c>
      <c r="X2890" s="31">
        <v>37457</v>
      </c>
      <c r="Y2890" s="90">
        <f>IFERROR(ROUND(X2890/W2890-1,2),"")</f>
        <v>0</v>
      </c>
      <c r="Z2890" s="31">
        <f>IF(OR(S2890="VLD MLC components",S2890="VLD MLC pipes",S2890="VLD PEX components",S2890="VLD PEX pipes",S2890="VLD PHC components",S2890="VLD PHC pipes",S2890="Controls VLD"),"По запросу",X2890)</f>
        <v>37457</v>
      </c>
      <c r="AA2890" s="63">
        <f>ROUND(X2890/1.2,3)</f>
        <v>31214.167000000001</v>
      </c>
      <c r="AB2890" s="23">
        <v>31214.167000000001</v>
      </c>
      <c r="AC2890" s="190">
        <f>IFERROR(ROUND(AA2890/AB2890-1,2),"")</f>
        <v>0</v>
      </c>
      <c r="AD2890" s="25">
        <v>4.3899999999999997</v>
      </c>
      <c r="AE2890" s="25">
        <v>7.1440000000000003E-2</v>
      </c>
      <c r="AF2890" s="25">
        <v>0</v>
      </c>
      <c r="AG2890" s="25" t="s">
        <v>22</v>
      </c>
      <c r="AH2890" s="25">
        <v>0</v>
      </c>
      <c r="AI2890" s="25">
        <v>0</v>
      </c>
      <c r="AJ2890" s="25" t="s">
        <v>20</v>
      </c>
      <c r="AK2890" s="42" t="s">
        <v>19</v>
      </c>
      <c r="AL2890" s="25" t="s">
        <v>20</v>
      </c>
      <c r="AM2890" s="25">
        <v>1</v>
      </c>
      <c r="AN2890" s="25">
        <v>1190</v>
      </c>
      <c r="AO2890" s="25">
        <v>790</v>
      </c>
      <c r="AP2890" s="25">
        <v>960</v>
      </c>
      <c r="AQ2890" s="25">
        <v>4.3899999999999997</v>
      </c>
      <c r="AR2890" s="94">
        <v>0.90249599999999996</v>
      </c>
      <c r="AS2890" s="157" t="s">
        <v>22</v>
      </c>
      <c r="AT2890" s="93" t="s">
        <v>22</v>
      </c>
      <c r="AU2890" s="92" t="s">
        <v>22</v>
      </c>
      <c r="AV2890" s="91" t="s">
        <v>152</v>
      </c>
      <c r="AW2890" s="92" t="s">
        <v>48</v>
      </c>
      <c r="AX2890" s="92" t="s">
        <v>48</v>
      </c>
      <c r="AY2890" s="91" t="s">
        <v>152</v>
      </c>
      <c r="AZ2890" s="23"/>
      <c r="BA2890" s="25" t="s">
        <v>2858</v>
      </c>
      <c r="BB2890" t="s">
        <v>25</v>
      </c>
      <c r="BC2890" t="e">
        <v>#N/A</v>
      </c>
      <c r="BD2890" t="e">
        <f>IF(Z2890=BC2890,"OK")</f>
        <v>#N/A</v>
      </c>
      <c r="BE2890">
        <v>4.3899999999999997</v>
      </c>
      <c r="BF2890">
        <v>7.1440000000000003E-2</v>
      </c>
      <c r="BG2890">
        <v>1190</v>
      </c>
      <c r="BH2890">
        <v>790</v>
      </c>
      <c r="BI2890">
        <v>960</v>
      </c>
      <c r="BJ2890">
        <v>4.3899999999999997</v>
      </c>
      <c r="BK2890">
        <v>0.90249599999999996</v>
      </c>
      <c r="BN2890" s="183"/>
    </row>
    <row r="2891" spans="1:66" ht="25.5" x14ac:dyDescent="0.25">
      <c r="A2891" s="1"/>
      <c r="B2891" s="94">
        <v>2878</v>
      </c>
      <c r="C2891" s="43">
        <v>1060985</v>
      </c>
      <c r="D2891" s="37">
        <v>1021991</v>
      </c>
      <c r="E2891" s="36" t="s">
        <v>2857</v>
      </c>
      <c r="F2891" s="151" t="s">
        <v>655</v>
      </c>
      <c r="G2891" s="41"/>
      <c r="H2891" s="46" t="str">
        <f>IFERROR(IFERROR(IF(SEARCH("Usystems",$E2891)&gt;0,"Usystems"),IF(SEARCH("RIIFO",$E2891)&gt;0,"RIIFO","Uponor")),"Uponor")</f>
        <v>Uponor</v>
      </c>
      <c r="I2891" s="25">
        <f>IFERROR(MID($D2891,1,7)+0,"")</f>
        <v>1021991</v>
      </c>
      <c r="J2891" s="25" t="str">
        <f>IFERROR(MID($D2891,10,7)+0,"")</f>
        <v/>
      </c>
      <c r="K2891" s="25" t="str">
        <f>IFERROR(MID($D2891,19,7)+0,"")</f>
        <v/>
      </c>
      <c r="L2891" s="25" t="str">
        <f>IFERROR(MID($D2891,28,7)+0,"")</f>
        <v/>
      </c>
      <c r="M2891" s="25">
        <f>IF(IFERROR(MID($Q2891,1,7)+0,"")&lt;1130000,IF(INDEX(C:C,MATCH(LEFT(Q2891,7)+0,I:I,0))&lt;1130000,"",INDEX(C:C,MATCH(LEFT(Q2891,7)+0,I:I,0))),IFERROR(MID($Q2891,1,7)+0,""))</f>
        <v>1136674</v>
      </c>
      <c r="N2891" s="25" t="str">
        <f>IF(IFERROR(MID($Q2891,10,7)+0,"")&lt;1130000,"",IFERROR(MID($Q2891,10,7)+0,""))</f>
        <v/>
      </c>
      <c r="O2891" s="25" t="str">
        <f>IF(IFERROR(MID($Q2891,19,7)+0,"")&lt;1130000,"",IFERROR(MID($Q2891,19,7)+0,""))</f>
        <v/>
      </c>
      <c r="P2891" s="25">
        <f>IF(M2891="","",IF(N2891="",M2891,M2891&amp;", "&amp;N2891))</f>
        <v>1136674</v>
      </c>
      <c r="Q2891" s="25">
        <v>1136674</v>
      </c>
      <c r="R2891" s="25"/>
      <c r="S2891" s="35" t="s">
        <v>69</v>
      </c>
      <c r="T2891" s="25" t="s">
        <v>36</v>
      </c>
      <c r="U2891" s="185">
        <v>69105</v>
      </c>
      <c r="V2891" s="188">
        <v>69105</v>
      </c>
      <c r="W2891" s="189">
        <v>69105</v>
      </c>
      <c r="X2891" s="31">
        <v>69105</v>
      </c>
      <c r="Y2891" s="90">
        <f>IFERROR(ROUND(X2891/W2891-1,2),"")</f>
        <v>0</v>
      </c>
      <c r="Z2891" s="31">
        <f>IF(OR(S2891="VLD MLC components",S2891="VLD MLC pipes",S2891="VLD PEX components",S2891="VLD PEX pipes",S2891="VLD PHC components",S2891="VLD PHC pipes",S2891="Controls VLD"),"По запросу",X2891)</f>
        <v>69105</v>
      </c>
      <c r="AA2891" s="63">
        <f>ROUND(X2891/1.2,3)</f>
        <v>57587.5</v>
      </c>
      <c r="AB2891" s="23">
        <v>57587.5</v>
      </c>
      <c r="AC2891" s="190">
        <f>IFERROR(ROUND(AA2891/AB2891-1,2),"")</f>
        <v>0</v>
      </c>
      <c r="AD2891" s="25">
        <v>8.9499999999999993</v>
      </c>
      <c r="AE2891" s="25">
        <v>0.309641</v>
      </c>
      <c r="AF2891" s="25">
        <v>0</v>
      </c>
      <c r="AG2891" s="25" t="s">
        <v>22</v>
      </c>
      <c r="AH2891" s="25">
        <v>0</v>
      </c>
      <c r="AI2891" s="25">
        <v>0</v>
      </c>
      <c r="AJ2891" s="25" t="s">
        <v>20</v>
      </c>
      <c r="AK2891" s="42" t="s">
        <v>19</v>
      </c>
      <c r="AL2891" s="25" t="s">
        <v>20</v>
      </c>
      <c r="AM2891" s="25">
        <v>1</v>
      </c>
      <c r="AN2891" s="25">
        <v>1170</v>
      </c>
      <c r="AO2891" s="25">
        <v>790</v>
      </c>
      <c r="AP2891" s="25">
        <v>335</v>
      </c>
      <c r="AQ2891" s="25">
        <v>8.9499999999999993</v>
      </c>
      <c r="AR2891" s="94">
        <v>0.30964049999999999</v>
      </c>
      <c r="AS2891" s="157" t="s">
        <v>22</v>
      </c>
      <c r="AT2891" s="93" t="s">
        <v>22</v>
      </c>
      <c r="AU2891" s="92" t="s">
        <v>22</v>
      </c>
      <c r="AV2891" s="91" t="s">
        <v>152</v>
      </c>
      <c r="AW2891" s="92" t="s">
        <v>48</v>
      </c>
      <c r="AX2891" s="92" t="s">
        <v>48</v>
      </c>
      <c r="AY2891" s="91" t="s">
        <v>152</v>
      </c>
      <c r="AZ2891" s="23"/>
      <c r="BA2891" s="25" t="s">
        <v>2856</v>
      </c>
      <c r="BB2891" t="s">
        <v>25</v>
      </c>
      <c r="BC2891" t="e">
        <v>#N/A</v>
      </c>
      <c r="BD2891" t="e">
        <f>IF(Z2891=BC2891,"OK")</f>
        <v>#N/A</v>
      </c>
      <c r="BE2891">
        <v>8.9499999999999993</v>
      </c>
      <c r="BF2891">
        <v>0.309641</v>
      </c>
      <c r="BG2891">
        <v>1170</v>
      </c>
      <c r="BH2891">
        <v>790</v>
      </c>
      <c r="BI2891">
        <v>335</v>
      </c>
      <c r="BJ2891">
        <v>8.9499999999999993</v>
      </c>
      <c r="BK2891">
        <v>0.30964049999999999</v>
      </c>
      <c r="BN2891" s="183"/>
    </row>
    <row r="2892" spans="1:66" ht="25.5" x14ac:dyDescent="0.25">
      <c r="A2892" s="1"/>
      <c r="B2892" s="94">
        <v>2879</v>
      </c>
      <c r="C2892" s="43">
        <v>1060986</v>
      </c>
      <c r="D2892" s="44" t="s">
        <v>2855</v>
      </c>
      <c r="E2892" s="27" t="s">
        <v>2854</v>
      </c>
      <c r="F2892" s="151" t="s">
        <v>757</v>
      </c>
      <c r="G2892" s="41"/>
      <c r="H2892" s="46" t="str">
        <f>IFERROR(IFERROR(IF(SEARCH("Usystems",$E2892)&gt;0,"Usystems"),IF(SEARCH("RIIFO",$E2892)&gt;0,"RIIFO","Uponor")),"Uponor")</f>
        <v>Uponor</v>
      </c>
      <c r="I2892" s="25">
        <f>IFERROR(MID($D2892,1,7)+0,"")</f>
        <v>1018259</v>
      </c>
      <c r="J2892" s="25">
        <f>IFERROR(MID($D2892,10,7)+0,"")</f>
        <v>1035957</v>
      </c>
      <c r="K2892" s="25" t="str">
        <f>IFERROR(MID($D2892,19,7)+0,"")</f>
        <v/>
      </c>
      <c r="L2892" s="25" t="str">
        <f>IFERROR(MID($D2892,28,7)+0,"")</f>
        <v/>
      </c>
      <c r="M2892" s="25" t="str">
        <f>IF(IFERROR(MID($Q2892,1,7)+0,"")&lt;1130000,IF(INDEX(C:C,MATCH(LEFT(Q2892,7)+0,I:I,0))&lt;1130000,"",INDEX(C:C,MATCH(LEFT(Q2892,7)+0,I:I,0))),IFERROR(MID($Q2892,1,7)+0,""))</f>
        <v/>
      </c>
      <c r="N2892" s="25" t="str">
        <f>IF(IFERROR(MID($Q2892,10,7)+0,"")&lt;1130000,"",IFERROR(MID($Q2892,10,7)+0,""))</f>
        <v/>
      </c>
      <c r="O2892" s="25" t="str">
        <f>IF(IFERROR(MID($Q2892,19,7)+0,"")&lt;1130000,"",IFERROR(MID($Q2892,19,7)+0,""))</f>
        <v/>
      </c>
      <c r="P2892" s="25" t="str">
        <f>IF(M2892="","",IF(N2892="",M2892,M2892&amp;", "&amp;N2892))</f>
        <v/>
      </c>
      <c r="Q2892" s="25"/>
      <c r="R2892" s="25"/>
      <c r="S2892" s="35" t="s">
        <v>69</v>
      </c>
      <c r="T2892" s="25" t="s">
        <v>36</v>
      </c>
      <c r="U2892" s="185">
        <v>80007</v>
      </c>
      <c r="V2892" s="188">
        <v>80007</v>
      </c>
      <c r="W2892" s="189">
        <v>80007</v>
      </c>
      <c r="X2892" s="31">
        <v>80007</v>
      </c>
      <c r="Y2892" s="90">
        <f>IFERROR(ROUND(X2892/W2892-1,2),"")</f>
        <v>0</v>
      </c>
      <c r="Z2892" s="31">
        <f>IF(OR(S2892="VLD MLC components",S2892="VLD MLC pipes",S2892="VLD PEX components",S2892="VLD PEX pipes",S2892="VLD PHC components",S2892="VLD PHC pipes",S2892="Controls VLD"),"По запросу",X2892)</f>
        <v>80007</v>
      </c>
      <c r="AA2892" s="63">
        <f>ROUND(X2892/1.2,3)</f>
        <v>66672.5</v>
      </c>
      <c r="AB2892" s="23">
        <v>66672.5</v>
      </c>
      <c r="AC2892" s="190">
        <f>IFERROR(ROUND(AA2892/AB2892-1,2),"")</f>
        <v>0</v>
      </c>
      <c r="AD2892" s="25">
        <v>8.1300000000000008</v>
      </c>
      <c r="AE2892" s="25">
        <v>0.16464000000000001</v>
      </c>
      <c r="AF2892" s="25">
        <v>0</v>
      </c>
      <c r="AG2892" s="25" t="s">
        <v>22</v>
      </c>
      <c r="AH2892" s="25">
        <v>0</v>
      </c>
      <c r="AI2892" s="25">
        <v>0</v>
      </c>
      <c r="AJ2892" s="25" t="s">
        <v>20</v>
      </c>
      <c r="AK2892" s="42" t="s">
        <v>19</v>
      </c>
      <c r="AL2892" s="25" t="s">
        <v>20</v>
      </c>
      <c r="AM2892" s="25">
        <v>1</v>
      </c>
      <c r="AN2892" s="25">
        <v>960</v>
      </c>
      <c r="AO2892" s="25">
        <v>700</v>
      </c>
      <c r="AP2892" s="25">
        <v>245</v>
      </c>
      <c r="AQ2892" s="25">
        <v>8.1300000000000008</v>
      </c>
      <c r="AR2892" s="94">
        <v>0.16464000000000001</v>
      </c>
      <c r="AS2892" s="157" t="s">
        <v>22</v>
      </c>
      <c r="AT2892" s="93" t="s">
        <v>22</v>
      </c>
      <c r="AU2892" s="92" t="s">
        <v>22</v>
      </c>
      <c r="AV2892" s="91" t="s">
        <v>152</v>
      </c>
      <c r="AW2892" s="92" t="s">
        <v>48</v>
      </c>
      <c r="AX2892" s="92" t="s">
        <v>48</v>
      </c>
      <c r="AY2892" s="91" t="s">
        <v>152</v>
      </c>
      <c r="AZ2892" s="23"/>
      <c r="BA2892" s="25" t="s">
        <v>2853</v>
      </c>
      <c r="BB2892" t="s">
        <v>25</v>
      </c>
      <c r="BC2892" t="e">
        <v>#N/A</v>
      </c>
      <c r="BD2892" t="e">
        <f>IF(Z2892=BC2892,"OK")</f>
        <v>#N/A</v>
      </c>
      <c r="BE2892">
        <v>8.1300000000000008</v>
      </c>
      <c r="BF2892">
        <v>0.16464000000000001</v>
      </c>
      <c r="BG2892">
        <v>960</v>
      </c>
      <c r="BH2892">
        <v>700</v>
      </c>
      <c r="BI2892">
        <v>245</v>
      </c>
      <c r="BJ2892">
        <v>8.1300000000000008</v>
      </c>
      <c r="BK2892">
        <v>0.16464000000000001</v>
      </c>
      <c r="BN2892" s="183"/>
    </row>
    <row r="2893" spans="1:66" ht="25.5" x14ac:dyDescent="0.25">
      <c r="A2893" s="1"/>
      <c r="B2893" s="94">
        <v>2880</v>
      </c>
      <c r="C2893" s="43">
        <v>1060987</v>
      </c>
      <c r="D2893" s="25"/>
      <c r="E2893" s="27" t="s">
        <v>2852</v>
      </c>
      <c r="F2893" s="151" t="s">
        <v>26</v>
      </c>
      <c r="G2893" s="41"/>
      <c r="H2893" s="46" t="str">
        <f>IFERROR(IFERROR(IF(SEARCH("Usystems",$E2893)&gt;0,"Usystems"),IF(SEARCH("RIIFO",$E2893)&gt;0,"RIIFO","Uponor")),"Uponor")</f>
        <v>Uponor</v>
      </c>
      <c r="I2893" s="25" t="str">
        <f>IFERROR(MID($D2893,1,7)+0,"")</f>
        <v/>
      </c>
      <c r="J2893" s="25" t="str">
        <f>IFERROR(MID($D2893,10,7)+0,"")</f>
        <v/>
      </c>
      <c r="K2893" s="25" t="str">
        <f>IFERROR(MID($D2893,19,7)+0,"")</f>
        <v/>
      </c>
      <c r="L2893" s="25" t="str">
        <f>IFERROR(MID($D2893,28,7)+0,"")</f>
        <v/>
      </c>
      <c r="M2893" s="25" t="str">
        <f>IF(IFERROR(MID($Q2893,1,7)+0,"")&lt;1130000,IF(INDEX(C:C,MATCH(LEFT(Q2893,7)+0,I:I,0))&lt;1130000,"",INDEX(C:C,MATCH(LEFT(Q2893,7)+0,I:I,0))),IFERROR(MID($Q2893,1,7)+0,""))</f>
        <v/>
      </c>
      <c r="N2893" s="25" t="str">
        <f>IF(IFERROR(MID($Q2893,10,7)+0,"")&lt;1130000,"",IFERROR(MID($Q2893,10,7)+0,""))</f>
        <v/>
      </c>
      <c r="O2893" s="25" t="str">
        <f>IF(IFERROR(MID($Q2893,19,7)+0,"")&lt;1130000,"",IFERROR(MID($Q2893,19,7)+0,""))</f>
        <v/>
      </c>
      <c r="P2893" s="25" t="str">
        <f>IF(M2893="","",IF(N2893="",M2893,M2893&amp;", "&amp;N2893))</f>
        <v/>
      </c>
      <c r="Q2893" s="25"/>
      <c r="R2893" s="25"/>
      <c r="S2893" s="35" t="s">
        <v>69</v>
      </c>
      <c r="T2893" s="25" t="s">
        <v>36</v>
      </c>
      <c r="U2893" s="185">
        <v>3661</v>
      </c>
      <c r="V2893" s="188">
        <v>3661</v>
      </c>
      <c r="W2893" s="189">
        <v>3661</v>
      </c>
      <c r="X2893" s="31">
        <v>3661</v>
      </c>
      <c r="Y2893" s="90">
        <f>IFERROR(ROUND(X2893/W2893-1,2),"")</f>
        <v>0</v>
      </c>
      <c r="Z2893" s="31">
        <f>IF(OR(S2893="VLD MLC components",S2893="VLD MLC pipes",S2893="VLD PEX components",S2893="VLD PEX pipes",S2893="VLD PHC components",S2893="VLD PHC pipes",S2893="Controls VLD"),"По запросу",X2893)</f>
        <v>3661</v>
      </c>
      <c r="AA2893" s="63">
        <f>ROUND(X2893/1.2,3)</f>
        <v>3050.8330000000001</v>
      </c>
      <c r="AB2893" s="23">
        <v>3050.8330000000001</v>
      </c>
      <c r="AC2893" s="190">
        <f>IFERROR(ROUND(AA2893/AB2893-1,2),"")</f>
        <v>0</v>
      </c>
      <c r="AD2893" s="25">
        <v>0.03</v>
      </c>
      <c r="AE2893" s="25">
        <v>2.7550000000000001E-3</v>
      </c>
      <c r="AF2893" s="25">
        <v>2</v>
      </c>
      <c r="AG2893" s="25">
        <v>2</v>
      </c>
      <c r="AH2893" s="25">
        <v>2</v>
      </c>
      <c r="AI2893" s="25">
        <v>2</v>
      </c>
      <c r="AJ2893" s="25" t="s">
        <v>20</v>
      </c>
      <c r="AK2893" s="42" t="s">
        <v>19</v>
      </c>
      <c r="AL2893" s="25" t="s">
        <v>19</v>
      </c>
      <c r="AM2893" s="25">
        <v>1</v>
      </c>
      <c r="AN2893" s="25">
        <v>70</v>
      </c>
      <c r="AO2893" s="25">
        <v>229</v>
      </c>
      <c r="AP2893" s="25">
        <v>229</v>
      </c>
      <c r="AQ2893" s="25">
        <v>0.03</v>
      </c>
      <c r="AR2893" s="94">
        <v>3.6708700000000001E-3</v>
      </c>
      <c r="AS2893" s="157" t="s">
        <v>22</v>
      </c>
      <c r="AT2893" s="93" t="s">
        <v>22</v>
      </c>
      <c r="AU2893" s="92" t="s">
        <v>22</v>
      </c>
      <c r="AV2893" s="91" t="s">
        <v>152</v>
      </c>
      <c r="AW2893" s="92" t="s">
        <v>48</v>
      </c>
      <c r="AX2893" s="92" t="s">
        <v>48</v>
      </c>
      <c r="AY2893" s="91" t="s">
        <v>152</v>
      </c>
      <c r="AZ2893" s="23"/>
      <c r="BA2893" s="25" t="s">
        <v>2846</v>
      </c>
      <c r="BB2893" t="s">
        <v>25</v>
      </c>
      <c r="BC2893" t="e">
        <v>#N/A</v>
      </c>
      <c r="BD2893" t="e">
        <f>IF(Z2893=BC2893,"OK")</f>
        <v>#N/A</v>
      </c>
      <c r="BE2893">
        <v>0.03</v>
      </c>
      <c r="BF2893">
        <v>2.7550000000000001E-3</v>
      </c>
      <c r="BG2893">
        <v>70</v>
      </c>
      <c r="BH2893">
        <v>229</v>
      </c>
      <c r="BI2893">
        <v>229</v>
      </c>
      <c r="BJ2893">
        <v>0.03</v>
      </c>
      <c r="BK2893">
        <v>3.6708700000000001E-3</v>
      </c>
      <c r="BN2893" s="183"/>
    </row>
    <row r="2894" spans="1:66" ht="25.5" x14ac:dyDescent="0.25">
      <c r="A2894" s="1"/>
      <c r="B2894" s="94">
        <v>2881</v>
      </c>
      <c r="C2894" s="43">
        <v>1060989</v>
      </c>
      <c r="D2894" s="25"/>
      <c r="E2894" s="27" t="s">
        <v>2851</v>
      </c>
      <c r="F2894" s="151" t="s">
        <v>26</v>
      </c>
      <c r="G2894" s="41"/>
      <c r="H2894" s="46" t="str">
        <f>IFERROR(IFERROR(IF(SEARCH("Usystems",$E2894)&gt;0,"Usystems"),IF(SEARCH("RIIFO",$E2894)&gt;0,"RIIFO","Uponor")),"Uponor")</f>
        <v>Uponor</v>
      </c>
      <c r="I2894" s="25" t="str">
        <f>IFERROR(MID($D2894,1,7)+0,"")</f>
        <v/>
      </c>
      <c r="J2894" s="25" t="str">
        <f>IFERROR(MID($D2894,10,7)+0,"")</f>
        <v/>
      </c>
      <c r="K2894" s="25" t="str">
        <f>IFERROR(MID($D2894,19,7)+0,"")</f>
        <v/>
      </c>
      <c r="L2894" s="25" t="str">
        <f>IFERROR(MID($D2894,28,7)+0,"")</f>
        <v/>
      </c>
      <c r="M2894" s="25" t="str">
        <f>IF(IFERROR(MID($Q2894,1,7)+0,"")&lt;1130000,IF(INDEX(C:C,MATCH(LEFT(Q2894,7)+0,I:I,0))&lt;1130000,"",INDEX(C:C,MATCH(LEFT(Q2894,7)+0,I:I,0))),IFERROR(MID($Q2894,1,7)+0,""))</f>
        <v/>
      </c>
      <c r="N2894" s="25" t="str">
        <f>IF(IFERROR(MID($Q2894,10,7)+0,"")&lt;1130000,"",IFERROR(MID($Q2894,10,7)+0,""))</f>
        <v/>
      </c>
      <c r="O2894" s="25" t="str">
        <f>IF(IFERROR(MID($Q2894,19,7)+0,"")&lt;1130000,"",IFERROR(MID($Q2894,19,7)+0,""))</f>
        <v/>
      </c>
      <c r="P2894" s="25" t="str">
        <f>IF(M2894="","",IF(N2894="",M2894,M2894&amp;", "&amp;N2894))</f>
        <v/>
      </c>
      <c r="Q2894" s="25"/>
      <c r="R2894" s="25"/>
      <c r="S2894" s="35" t="s">
        <v>69</v>
      </c>
      <c r="T2894" s="25" t="s">
        <v>36</v>
      </c>
      <c r="U2894" s="185">
        <v>3661</v>
      </c>
      <c r="V2894" s="188">
        <v>3661</v>
      </c>
      <c r="W2894" s="189">
        <v>3661</v>
      </c>
      <c r="X2894" s="31">
        <v>3661</v>
      </c>
      <c r="Y2894" s="90">
        <f>IFERROR(ROUND(X2894/W2894-1,2),"")</f>
        <v>0</v>
      </c>
      <c r="Z2894" s="31">
        <f>IF(OR(S2894="VLD MLC components",S2894="VLD MLC pipes",S2894="VLD PEX components",S2894="VLD PEX pipes",S2894="VLD PHC components",S2894="VLD PHC pipes",S2894="Controls VLD"),"По запросу",X2894)</f>
        <v>3661</v>
      </c>
      <c r="AA2894" s="63">
        <f>ROUND(X2894/1.2,3)</f>
        <v>3050.8330000000001</v>
      </c>
      <c r="AB2894" s="23">
        <v>3050.8330000000001</v>
      </c>
      <c r="AC2894" s="190">
        <f>IFERROR(ROUND(AA2894/AB2894-1,2),"")</f>
        <v>0</v>
      </c>
      <c r="AD2894" s="25">
        <v>7.0000000000000007E-2</v>
      </c>
      <c r="AE2894" s="25">
        <v>4.4799999999999999E-4</v>
      </c>
      <c r="AF2894" s="25">
        <v>0</v>
      </c>
      <c r="AG2894" s="25" t="s">
        <v>22</v>
      </c>
      <c r="AH2894" s="25">
        <v>0</v>
      </c>
      <c r="AI2894" s="25">
        <v>0</v>
      </c>
      <c r="AJ2894" s="25" t="s">
        <v>20</v>
      </c>
      <c r="AK2894" s="42" t="s">
        <v>19</v>
      </c>
      <c r="AL2894" s="25" t="s">
        <v>19</v>
      </c>
      <c r="AM2894" s="25">
        <v>1</v>
      </c>
      <c r="AN2894" s="25">
        <v>70</v>
      </c>
      <c r="AO2894" s="25">
        <v>229</v>
      </c>
      <c r="AP2894" s="25">
        <v>229</v>
      </c>
      <c r="AQ2894" s="25">
        <v>7.0000000000000007E-2</v>
      </c>
      <c r="AR2894" s="94">
        <v>3.6708700000000001E-3</v>
      </c>
      <c r="AS2894" s="157" t="s">
        <v>22</v>
      </c>
      <c r="AT2894" s="93" t="s">
        <v>22</v>
      </c>
      <c r="AU2894" s="92" t="s">
        <v>22</v>
      </c>
      <c r="AV2894" s="91" t="s">
        <v>152</v>
      </c>
      <c r="AW2894" s="92" t="s">
        <v>48</v>
      </c>
      <c r="AX2894" s="92" t="s">
        <v>48</v>
      </c>
      <c r="AY2894" s="91" t="s">
        <v>152</v>
      </c>
      <c r="AZ2894" s="23"/>
      <c r="BA2894" s="25" t="s">
        <v>2846</v>
      </c>
      <c r="BB2894" t="s">
        <v>25</v>
      </c>
      <c r="BC2894" t="e">
        <v>#N/A</v>
      </c>
      <c r="BD2894" t="e">
        <f>IF(Z2894=BC2894,"OK")</f>
        <v>#N/A</v>
      </c>
      <c r="BE2894">
        <v>7.0000000000000007E-2</v>
      </c>
      <c r="BF2894">
        <v>4.4799999999999999E-4</v>
      </c>
      <c r="BG2894">
        <v>70</v>
      </c>
      <c r="BH2894">
        <v>229</v>
      </c>
      <c r="BI2894">
        <v>229</v>
      </c>
      <c r="BJ2894">
        <v>7.0000000000000007E-2</v>
      </c>
      <c r="BK2894">
        <v>3.6708700000000001E-3</v>
      </c>
      <c r="BN2894" s="183"/>
    </row>
    <row r="2895" spans="1:66" ht="25.5" x14ac:dyDescent="0.25">
      <c r="A2895" s="1"/>
      <c r="B2895" s="94">
        <v>2882</v>
      </c>
      <c r="C2895" s="43">
        <v>1060990</v>
      </c>
      <c r="D2895" s="42"/>
      <c r="E2895" s="27" t="s">
        <v>2850</v>
      </c>
      <c r="F2895" s="151" t="s">
        <v>26</v>
      </c>
      <c r="G2895" s="41"/>
      <c r="H2895" s="46" t="str">
        <f>IFERROR(IFERROR(IF(SEARCH("Usystems",$E2895)&gt;0,"Usystems"),IF(SEARCH("RIIFO",$E2895)&gt;0,"RIIFO","Uponor")),"Uponor")</f>
        <v>Uponor</v>
      </c>
      <c r="I2895" s="25" t="str">
        <f>IFERROR(MID($D2895,1,7)+0,"")</f>
        <v/>
      </c>
      <c r="J2895" s="25" t="str">
        <f>IFERROR(MID($D2895,10,7)+0,"")</f>
        <v/>
      </c>
      <c r="K2895" s="25" t="str">
        <f>IFERROR(MID($D2895,19,7)+0,"")</f>
        <v/>
      </c>
      <c r="L2895" s="25" t="str">
        <f>IFERROR(MID($D2895,28,7)+0,"")</f>
        <v/>
      </c>
      <c r="M2895" s="25" t="str">
        <f>IF(IFERROR(MID($Q2895,1,7)+0,"")&lt;1130000,IF(INDEX(C:C,MATCH(LEFT(Q2895,7)+0,I:I,0))&lt;1130000,"",INDEX(C:C,MATCH(LEFT(Q2895,7)+0,I:I,0))),IFERROR(MID($Q2895,1,7)+0,""))</f>
        <v/>
      </c>
      <c r="N2895" s="25" t="str">
        <f>IF(IFERROR(MID($Q2895,10,7)+0,"")&lt;1130000,"",IFERROR(MID($Q2895,10,7)+0,""))</f>
        <v/>
      </c>
      <c r="O2895" s="25" t="str">
        <f>IF(IFERROR(MID($Q2895,19,7)+0,"")&lt;1130000,"",IFERROR(MID($Q2895,19,7)+0,""))</f>
        <v/>
      </c>
      <c r="P2895" s="25" t="str">
        <f>IF(M2895="","",IF(N2895="",M2895,M2895&amp;", "&amp;N2895))</f>
        <v/>
      </c>
      <c r="Q2895" s="25"/>
      <c r="R2895" s="25"/>
      <c r="S2895" s="35" t="s">
        <v>69</v>
      </c>
      <c r="T2895" s="25" t="s">
        <v>36</v>
      </c>
      <c r="U2895" s="185">
        <v>3661</v>
      </c>
      <c r="V2895" s="188">
        <v>3661</v>
      </c>
      <c r="W2895" s="189">
        <v>3661</v>
      </c>
      <c r="X2895" s="31">
        <v>3661</v>
      </c>
      <c r="Y2895" s="90">
        <f>IFERROR(ROUND(X2895/W2895-1,2),"")</f>
        <v>0</v>
      </c>
      <c r="Z2895" s="31">
        <f>IF(OR(S2895="VLD MLC components",S2895="VLD MLC pipes",S2895="VLD PEX components",S2895="VLD PEX pipes",S2895="VLD PHC components",S2895="VLD PHC pipes",S2895="Controls VLD"),"По запросу",X2895)</f>
        <v>3661</v>
      </c>
      <c r="AA2895" s="63">
        <f>ROUND(X2895/1.2,3)</f>
        <v>3050.8330000000001</v>
      </c>
      <c r="AB2895" s="23">
        <v>3050.8330000000001</v>
      </c>
      <c r="AC2895" s="190">
        <f>IFERROR(ROUND(AA2895/AB2895-1,2),"")</f>
        <v>0</v>
      </c>
      <c r="AD2895" s="25">
        <v>8.1000000000000003E-2</v>
      </c>
      <c r="AE2895" s="25">
        <v>3.6250000000000002E-3</v>
      </c>
      <c r="AF2895" s="25">
        <v>2</v>
      </c>
      <c r="AG2895" s="25">
        <v>2</v>
      </c>
      <c r="AH2895" s="25">
        <v>2</v>
      </c>
      <c r="AI2895" s="25">
        <v>2</v>
      </c>
      <c r="AJ2895" s="25" t="s">
        <v>20</v>
      </c>
      <c r="AK2895" s="42" t="s">
        <v>19</v>
      </c>
      <c r="AL2895" s="25" t="s">
        <v>19</v>
      </c>
      <c r="AM2895" s="25">
        <v>1</v>
      </c>
      <c r="AN2895" s="25">
        <v>70</v>
      </c>
      <c r="AO2895" s="25">
        <v>229</v>
      </c>
      <c r="AP2895" s="25">
        <v>229</v>
      </c>
      <c r="AQ2895" s="25">
        <v>8.1000000000000003E-2</v>
      </c>
      <c r="AR2895" s="94">
        <v>3.6708700000000001E-3</v>
      </c>
      <c r="AS2895" s="157" t="s">
        <v>22</v>
      </c>
      <c r="AT2895" s="93" t="s">
        <v>22</v>
      </c>
      <c r="AU2895" s="92" t="s">
        <v>22</v>
      </c>
      <c r="AV2895" s="91" t="s">
        <v>152</v>
      </c>
      <c r="AW2895" s="92" t="s">
        <v>48</v>
      </c>
      <c r="AX2895" s="92" t="s">
        <v>48</v>
      </c>
      <c r="AY2895" s="91" t="s">
        <v>152</v>
      </c>
      <c r="AZ2895" s="23"/>
      <c r="BA2895" s="25" t="s">
        <v>2846</v>
      </c>
      <c r="BB2895" t="s">
        <v>25</v>
      </c>
      <c r="BC2895" t="e">
        <v>#N/A</v>
      </c>
      <c r="BD2895" t="e">
        <f>IF(Z2895=BC2895,"OK")</f>
        <v>#N/A</v>
      </c>
      <c r="BE2895">
        <v>8.1000000000000003E-2</v>
      </c>
      <c r="BF2895">
        <v>3.6250000000000002E-3</v>
      </c>
      <c r="BG2895">
        <v>70</v>
      </c>
      <c r="BH2895">
        <v>229</v>
      </c>
      <c r="BI2895">
        <v>229</v>
      </c>
      <c r="BJ2895">
        <v>8.1000000000000003E-2</v>
      </c>
      <c r="BK2895">
        <v>3.6708700000000001E-3</v>
      </c>
      <c r="BN2895" s="183"/>
    </row>
    <row r="2896" spans="1:66" ht="25.5" x14ac:dyDescent="0.25">
      <c r="A2896" s="1"/>
      <c r="B2896" s="94">
        <v>2883</v>
      </c>
      <c r="C2896" s="43">
        <v>1060991</v>
      </c>
      <c r="D2896" s="25"/>
      <c r="E2896" s="27" t="s">
        <v>2849</v>
      </c>
      <c r="F2896" s="151" t="s">
        <v>44</v>
      </c>
      <c r="G2896" s="41" t="s">
        <v>30</v>
      </c>
      <c r="H2896" s="46" t="str">
        <f>IFERROR(IFERROR(IF(SEARCH("Usystems",$E2896)&gt;0,"Usystems"),IF(SEARCH("RIIFO",$E2896)&gt;0,"RIIFO","Uponor")),"Uponor")</f>
        <v>Uponor</v>
      </c>
      <c r="I2896" s="25" t="str">
        <f>IFERROR(MID($D2896,1,7)+0,"")</f>
        <v/>
      </c>
      <c r="J2896" s="25" t="str">
        <f>IFERROR(MID($D2896,10,7)+0,"")</f>
        <v/>
      </c>
      <c r="K2896" s="25" t="str">
        <f>IFERROR(MID($D2896,19,7)+0,"")</f>
        <v/>
      </c>
      <c r="L2896" s="25" t="str">
        <f>IFERROR(MID($D2896,28,7)+0,"")</f>
        <v/>
      </c>
      <c r="M2896" s="25" t="str">
        <f>IF(IFERROR(MID($Q2896,1,7)+0,"")&lt;1130000,IF(INDEX(C:C,MATCH(LEFT(Q2896,7)+0,I:I,0))&lt;1130000,"",INDEX(C:C,MATCH(LEFT(Q2896,7)+0,I:I,0))),IFERROR(MID($Q2896,1,7)+0,""))</f>
        <v/>
      </c>
      <c r="N2896" s="25" t="str">
        <f>IF(IFERROR(MID($Q2896,10,7)+0,"")&lt;1130000,"",IFERROR(MID($Q2896,10,7)+0,""))</f>
        <v/>
      </c>
      <c r="O2896" s="25" t="str">
        <f>IF(IFERROR(MID($Q2896,19,7)+0,"")&lt;1130000,"",IFERROR(MID($Q2896,19,7)+0,""))</f>
        <v/>
      </c>
      <c r="P2896" s="25" t="str">
        <f>IF(M2896="","",IF(N2896="",M2896,M2896&amp;", "&amp;N2896))</f>
        <v/>
      </c>
      <c r="Q2896" s="25"/>
      <c r="R2896" s="25"/>
      <c r="S2896" s="35" t="s">
        <v>69</v>
      </c>
      <c r="T2896" s="25" t="s">
        <v>36</v>
      </c>
      <c r="U2896" s="185">
        <v>5489</v>
      </c>
      <c r="V2896" s="188">
        <v>5489</v>
      </c>
      <c r="W2896" s="189">
        <v>5489</v>
      </c>
      <c r="X2896" s="31">
        <v>5489</v>
      </c>
      <c r="Y2896" s="90">
        <f>IFERROR(ROUND(X2896/W2896-1,2),"")</f>
        <v>0</v>
      </c>
      <c r="Z2896" s="31">
        <f>IF(OR(S2896="VLD MLC components",S2896="VLD MLC pipes",S2896="VLD PEX components",S2896="VLD PEX pipes",S2896="VLD PHC components",S2896="VLD PHC pipes",S2896="Controls VLD"),"По запросу",X2896)</f>
        <v>5489</v>
      </c>
      <c r="AA2896" s="63">
        <f>ROUND(X2896/1.2,3)</f>
        <v>4574.1670000000004</v>
      </c>
      <c r="AB2896" s="23">
        <v>4574.1670000000004</v>
      </c>
      <c r="AC2896" s="190">
        <f>IFERROR(ROUND(AA2896/AB2896-1,2),"")</f>
        <v>0</v>
      </c>
      <c r="AD2896" s="25">
        <v>8.5999999999999993E-2</v>
      </c>
      <c r="AE2896" s="25">
        <v>3.6700000000000001E-3</v>
      </c>
      <c r="AF2896" s="25">
        <v>0</v>
      </c>
      <c r="AG2896" s="25" t="s">
        <v>22</v>
      </c>
      <c r="AH2896" s="25">
        <v>0</v>
      </c>
      <c r="AI2896" s="25">
        <v>0</v>
      </c>
      <c r="AJ2896" s="25" t="s">
        <v>20</v>
      </c>
      <c r="AK2896" s="42" t="s">
        <v>19</v>
      </c>
      <c r="AL2896" s="25" t="s">
        <v>20</v>
      </c>
      <c r="AM2896" s="25">
        <v>1</v>
      </c>
      <c r="AN2896" s="25">
        <v>229</v>
      </c>
      <c r="AO2896" s="25">
        <v>229</v>
      </c>
      <c r="AP2896" s="25">
        <v>70</v>
      </c>
      <c r="AQ2896" s="25">
        <v>8.5999999999999993E-2</v>
      </c>
      <c r="AR2896" s="94">
        <v>3.6708700000000001E-3</v>
      </c>
      <c r="AS2896" s="157" t="s">
        <v>22</v>
      </c>
      <c r="AT2896" s="93" t="s">
        <v>22</v>
      </c>
      <c r="AU2896" s="92" t="s">
        <v>22</v>
      </c>
      <c r="AV2896" s="91" t="s">
        <v>48</v>
      </c>
      <c r="AW2896" s="92" t="s">
        <v>48</v>
      </c>
      <c r="AX2896" s="92" t="s">
        <v>48</v>
      </c>
      <c r="AY2896" s="91" t="s">
        <v>152</v>
      </c>
      <c r="AZ2896" s="23"/>
      <c r="BA2896" s="25">
        <v>0</v>
      </c>
      <c r="BB2896" t="s">
        <v>48</v>
      </c>
      <c r="BC2896" t="e">
        <v>#N/A</v>
      </c>
      <c r="BD2896" t="e">
        <f>IF(Z2896=BC2896,"OK")</f>
        <v>#N/A</v>
      </c>
      <c r="BE2896">
        <v>8.5999999999999993E-2</v>
      </c>
      <c r="BF2896">
        <v>3.6700000000000001E-3</v>
      </c>
      <c r="BG2896">
        <v>229</v>
      </c>
      <c r="BH2896">
        <v>229</v>
      </c>
      <c r="BI2896">
        <v>70</v>
      </c>
      <c r="BJ2896">
        <v>8.5999999999999993E-2</v>
      </c>
      <c r="BK2896">
        <v>3.6708700000000001E-3</v>
      </c>
      <c r="BN2896" s="183"/>
    </row>
    <row r="2897" spans="1:66" ht="25.5" x14ac:dyDescent="0.25">
      <c r="A2897" s="1"/>
      <c r="B2897" s="94">
        <v>2884</v>
      </c>
      <c r="C2897" s="43">
        <v>1060992</v>
      </c>
      <c r="D2897" s="25"/>
      <c r="E2897" s="27" t="s">
        <v>2848</v>
      </c>
      <c r="F2897" s="151" t="s">
        <v>26</v>
      </c>
      <c r="G2897" s="41"/>
      <c r="H2897" s="46" t="str">
        <f>IFERROR(IFERROR(IF(SEARCH("Usystems",$E2897)&gt;0,"Usystems"),IF(SEARCH("RIIFO",$E2897)&gt;0,"RIIFO","Uponor")),"Uponor")</f>
        <v>Uponor</v>
      </c>
      <c r="I2897" s="25" t="str">
        <f>IFERROR(MID($D2897,1,7)+0,"")</f>
        <v/>
      </c>
      <c r="J2897" s="25" t="str">
        <f>IFERROR(MID($D2897,10,7)+0,"")</f>
        <v/>
      </c>
      <c r="K2897" s="25" t="str">
        <f>IFERROR(MID($D2897,19,7)+0,"")</f>
        <v/>
      </c>
      <c r="L2897" s="25" t="str">
        <f>IFERROR(MID($D2897,28,7)+0,"")</f>
        <v/>
      </c>
      <c r="M2897" s="25" t="str">
        <f>IF(IFERROR(MID($Q2897,1,7)+0,"")&lt;1130000,IF(INDEX(C:C,MATCH(LEFT(Q2897,7)+0,I:I,0))&lt;1130000,"",INDEX(C:C,MATCH(LEFT(Q2897,7)+0,I:I,0))),IFERROR(MID($Q2897,1,7)+0,""))</f>
        <v/>
      </c>
      <c r="N2897" s="25" t="str">
        <f>IF(IFERROR(MID($Q2897,10,7)+0,"")&lt;1130000,"",IFERROR(MID($Q2897,10,7)+0,""))</f>
        <v/>
      </c>
      <c r="O2897" s="25" t="str">
        <f>IF(IFERROR(MID($Q2897,19,7)+0,"")&lt;1130000,"",IFERROR(MID($Q2897,19,7)+0,""))</f>
        <v/>
      </c>
      <c r="P2897" s="25" t="str">
        <f>IF(M2897="","",IF(N2897="",M2897,M2897&amp;", "&amp;N2897))</f>
        <v/>
      </c>
      <c r="Q2897" s="25"/>
      <c r="R2897" s="25"/>
      <c r="S2897" s="35" t="s">
        <v>69</v>
      </c>
      <c r="T2897" s="25" t="s">
        <v>36</v>
      </c>
      <c r="U2897" s="185">
        <v>3661</v>
      </c>
      <c r="V2897" s="188">
        <v>3661</v>
      </c>
      <c r="W2897" s="189">
        <v>3661</v>
      </c>
      <c r="X2897" s="31">
        <v>3661</v>
      </c>
      <c r="Y2897" s="90">
        <f>IFERROR(ROUND(X2897/W2897-1,2),"")</f>
        <v>0</v>
      </c>
      <c r="Z2897" s="31">
        <f>IF(OR(S2897="VLD MLC components",S2897="VLD MLC pipes",S2897="VLD PEX components",S2897="VLD PEX pipes",S2897="VLD PHC components",S2897="VLD PHC pipes",S2897="Controls VLD"),"По запросу",X2897)</f>
        <v>3661</v>
      </c>
      <c r="AA2897" s="63">
        <f>ROUND(X2897/1.2,3)</f>
        <v>3050.8330000000001</v>
      </c>
      <c r="AB2897" s="23">
        <v>3050.8330000000001</v>
      </c>
      <c r="AC2897" s="190">
        <f>IFERROR(ROUND(AA2897/AB2897-1,2),"")</f>
        <v>0</v>
      </c>
      <c r="AD2897" s="25">
        <v>0.02</v>
      </c>
      <c r="AE2897" s="25">
        <v>1.9000000000000001E-4</v>
      </c>
      <c r="AF2897" s="25">
        <v>2</v>
      </c>
      <c r="AG2897" s="25">
        <v>2</v>
      </c>
      <c r="AH2897" s="25">
        <v>2</v>
      </c>
      <c r="AI2897" s="25">
        <v>2</v>
      </c>
      <c r="AJ2897" s="25" t="s">
        <v>20</v>
      </c>
      <c r="AK2897" s="42" t="s">
        <v>19</v>
      </c>
      <c r="AL2897" s="25" t="s">
        <v>19</v>
      </c>
      <c r="AM2897" s="25">
        <v>1</v>
      </c>
      <c r="AN2897" s="25">
        <v>191</v>
      </c>
      <c r="AO2897" s="25">
        <v>241</v>
      </c>
      <c r="AP2897" s="25">
        <v>71</v>
      </c>
      <c r="AQ2897" s="25">
        <v>0.02</v>
      </c>
      <c r="AR2897" s="94">
        <v>3.2682010000000001E-3</v>
      </c>
      <c r="AS2897" s="157" t="s">
        <v>22</v>
      </c>
      <c r="AT2897" s="93" t="s">
        <v>22</v>
      </c>
      <c r="AU2897" s="92" t="s">
        <v>22</v>
      </c>
      <c r="AV2897" s="91" t="s">
        <v>152</v>
      </c>
      <c r="AW2897" s="92" t="s">
        <v>48</v>
      </c>
      <c r="AX2897" s="92" t="s">
        <v>48</v>
      </c>
      <c r="AY2897" s="91" t="s">
        <v>152</v>
      </c>
      <c r="AZ2897" s="23"/>
      <c r="BA2897" s="25" t="s">
        <v>2846</v>
      </c>
      <c r="BB2897" t="s">
        <v>25</v>
      </c>
      <c r="BC2897" t="e">
        <v>#N/A</v>
      </c>
      <c r="BD2897" t="e">
        <f>IF(Z2897=BC2897,"OK")</f>
        <v>#N/A</v>
      </c>
      <c r="BE2897">
        <v>0.02</v>
      </c>
      <c r="BF2897">
        <v>1.9000000000000001E-4</v>
      </c>
      <c r="BG2897">
        <v>191</v>
      </c>
      <c r="BH2897">
        <v>241</v>
      </c>
      <c r="BI2897">
        <v>71</v>
      </c>
      <c r="BJ2897">
        <v>0.02</v>
      </c>
      <c r="BK2897">
        <v>3.2682010000000001E-3</v>
      </c>
      <c r="BN2897" s="183"/>
    </row>
    <row r="2898" spans="1:66" ht="25.5" x14ac:dyDescent="0.25">
      <c r="A2898" s="1"/>
      <c r="B2898" s="94">
        <v>2885</v>
      </c>
      <c r="C2898" s="43">
        <v>1060994</v>
      </c>
      <c r="D2898" s="25"/>
      <c r="E2898" s="27" t="s">
        <v>2847</v>
      </c>
      <c r="F2898" s="151" t="s">
        <v>26</v>
      </c>
      <c r="G2898" s="41" t="s">
        <v>30</v>
      </c>
      <c r="H2898" s="46" t="str">
        <f>IFERROR(IFERROR(IF(SEARCH("Usystems",$E2898)&gt;0,"Usystems"),IF(SEARCH("RIIFO",$E2898)&gt;0,"RIIFO","Uponor")),"Uponor")</f>
        <v>Uponor</v>
      </c>
      <c r="I2898" s="25" t="str">
        <f>IFERROR(MID($D2898,1,7)+0,"")</f>
        <v/>
      </c>
      <c r="J2898" s="25" t="str">
        <f>IFERROR(MID($D2898,10,7)+0,"")</f>
        <v/>
      </c>
      <c r="K2898" s="25" t="str">
        <f>IFERROR(MID($D2898,19,7)+0,"")</f>
        <v/>
      </c>
      <c r="L2898" s="25" t="str">
        <f>IFERROR(MID($D2898,28,7)+0,"")</f>
        <v/>
      </c>
      <c r="M2898" s="25" t="str">
        <f>IF(IFERROR(MID($Q2898,1,7)+0,"")&lt;1130000,IF(INDEX(C:C,MATCH(LEFT(Q2898,7)+0,I:I,0))&lt;1130000,"",INDEX(C:C,MATCH(LEFT(Q2898,7)+0,I:I,0))),IFERROR(MID($Q2898,1,7)+0,""))</f>
        <v/>
      </c>
      <c r="N2898" s="25" t="str">
        <f>IF(IFERROR(MID($Q2898,10,7)+0,"")&lt;1130000,"",IFERROR(MID($Q2898,10,7)+0,""))</f>
        <v/>
      </c>
      <c r="O2898" s="25" t="str">
        <f>IF(IFERROR(MID($Q2898,19,7)+0,"")&lt;1130000,"",IFERROR(MID($Q2898,19,7)+0,""))</f>
        <v/>
      </c>
      <c r="P2898" s="25" t="str">
        <f>IF(M2898="","",IF(N2898="",M2898,M2898&amp;", "&amp;N2898))</f>
        <v/>
      </c>
      <c r="Q2898" s="25"/>
      <c r="R2898" s="25"/>
      <c r="S2898" s="35" t="s">
        <v>69</v>
      </c>
      <c r="T2898" s="25" t="s">
        <v>36</v>
      </c>
      <c r="U2898" s="185">
        <v>3661</v>
      </c>
      <c r="V2898" s="188">
        <v>3661</v>
      </c>
      <c r="W2898" s="189">
        <v>3661</v>
      </c>
      <c r="X2898" s="31">
        <v>3661</v>
      </c>
      <c r="Y2898" s="90">
        <f>IFERROR(ROUND(X2898/W2898-1,2),"")</f>
        <v>0</v>
      </c>
      <c r="Z2898" s="31">
        <f>IF(OR(S2898="VLD MLC components",S2898="VLD MLC pipes",S2898="VLD PEX components",S2898="VLD PEX pipes",S2898="VLD PHC components",S2898="VLD PHC pipes",S2898="Controls VLD"),"По запросу",X2898)</f>
        <v>3661</v>
      </c>
      <c r="AA2898" s="63">
        <f>ROUND(X2898/1.2,3)</f>
        <v>3050.8330000000001</v>
      </c>
      <c r="AB2898" s="23">
        <v>3050.8330000000001</v>
      </c>
      <c r="AC2898" s="190">
        <f>IFERROR(ROUND(AA2898/AB2898-1,2),"")</f>
        <v>0</v>
      </c>
      <c r="AD2898" s="25">
        <v>4.3999999999999997E-2</v>
      </c>
      <c r="AE2898" s="25">
        <v>2.0760000000000002E-3</v>
      </c>
      <c r="AF2898" s="25">
        <v>2</v>
      </c>
      <c r="AG2898" s="25">
        <v>2</v>
      </c>
      <c r="AH2898" s="25">
        <v>2</v>
      </c>
      <c r="AI2898" s="25">
        <v>2</v>
      </c>
      <c r="AJ2898" s="25" t="s">
        <v>20</v>
      </c>
      <c r="AK2898" s="42" t="s">
        <v>19</v>
      </c>
      <c r="AL2898" s="25" t="s">
        <v>19</v>
      </c>
      <c r="AM2898" s="25">
        <v>1</v>
      </c>
      <c r="AN2898" s="25">
        <v>191</v>
      </c>
      <c r="AO2898" s="25">
        <v>241</v>
      </c>
      <c r="AP2898" s="25">
        <v>71</v>
      </c>
      <c r="AQ2898" s="25">
        <v>4.3999999999999997E-2</v>
      </c>
      <c r="AR2898" s="94">
        <v>3.2682010000000001E-3</v>
      </c>
      <c r="AS2898" s="157" t="s">
        <v>22</v>
      </c>
      <c r="AT2898" s="93" t="s">
        <v>22</v>
      </c>
      <c r="AU2898" s="92" t="s">
        <v>22</v>
      </c>
      <c r="AV2898" s="91" t="s">
        <v>152</v>
      </c>
      <c r="AW2898" s="92" t="s">
        <v>48</v>
      </c>
      <c r="AX2898" s="92" t="s">
        <v>48</v>
      </c>
      <c r="AY2898" s="91" t="s">
        <v>152</v>
      </c>
      <c r="AZ2898" s="23"/>
      <c r="BA2898" s="25" t="s">
        <v>2846</v>
      </c>
      <c r="BB2898" t="s">
        <v>25</v>
      </c>
      <c r="BC2898" t="e">
        <v>#N/A</v>
      </c>
      <c r="BD2898" t="e">
        <f>IF(Z2898=BC2898,"OK")</f>
        <v>#N/A</v>
      </c>
      <c r="BE2898">
        <v>4.3999999999999997E-2</v>
      </c>
      <c r="BF2898">
        <v>2.0760000000000002E-3</v>
      </c>
      <c r="BG2898">
        <v>191</v>
      </c>
      <c r="BH2898">
        <v>241</v>
      </c>
      <c r="BI2898">
        <v>71</v>
      </c>
      <c r="BJ2898">
        <v>4.3999999999999997E-2</v>
      </c>
      <c r="BK2898">
        <v>3.2682010000000001E-3</v>
      </c>
      <c r="BN2898" s="183"/>
    </row>
    <row r="2899" spans="1:66" ht="25.5" x14ac:dyDescent="0.25">
      <c r="A2899" s="1"/>
      <c r="B2899" s="94">
        <v>2886</v>
      </c>
      <c r="C2899" s="43">
        <v>1060995</v>
      </c>
      <c r="D2899" s="25"/>
      <c r="E2899" s="27" t="s">
        <v>2845</v>
      </c>
      <c r="F2899" s="151" t="s">
        <v>44</v>
      </c>
      <c r="G2899" s="34"/>
      <c r="H2899" s="46" t="str">
        <f>IFERROR(IFERROR(IF(SEARCH("Usystems",$E2899)&gt;0,"Usystems"),IF(SEARCH("RIIFO",$E2899)&gt;0,"RIIFO","Uponor")),"Uponor")</f>
        <v>Uponor</v>
      </c>
      <c r="I2899" s="25" t="str">
        <f>IFERROR(MID($D2899,1,7)+0,"")</f>
        <v/>
      </c>
      <c r="J2899" s="25" t="str">
        <f>IFERROR(MID($D2899,10,7)+0,"")</f>
        <v/>
      </c>
      <c r="K2899" s="25" t="str">
        <f>IFERROR(MID($D2899,19,7)+0,"")</f>
        <v/>
      </c>
      <c r="L2899" s="25" t="str">
        <f>IFERROR(MID($D2899,28,7)+0,"")</f>
        <v/>
      </c>
      <c r="M2899" s="25" t="str">
        <f>IF(IFERROR(MID($Q2899,1,7)+0,"")&lt;1130000,IF(INDEX(C:C,MATCH(LEFT(Q2899,7)+0,I:I,0))&lt;1130000,"",INDEX(C:C,MATCH(LEFT(Q2899,7)+0,I:I,0))),IFERROR(MID($Q2899,1,7)+0,""))</f>
        <v/>
      </c>
      <c r="N2899" s="25" t="str">
        <f>IF(IFERROR(MID($Q2899,10,7)+0,"")&lt;1130000,"",IFERROR(MID($Q2899,10,7)+0,""))</f>
        <v/>
      </c>
      <c r="O2899" s="25" t="str">
        <f>IF(IFERROR(MID($Q2899,19,7)+0,"")&lt;1130000,"",IFERROR(MID($Q2899,19,7)+0,""))</f>
        <v/>
      </c>
      <c r="P2899" s="25" t="str">
        <f>IF(M2899="","",IF(N2899="",M2899,M2899&amp;", "&amp;N2899))</f>
        <v/>
      </c>
      <c r="Q2899" s="25"/>
      <c r="R2899" s="25"/>
      <c r="S2899" s="35" t="s">
        <v>69</v>
      </c>
      <c r="T2899" s="25" t="s">
        <v>36</v>
      </c>
      <c r="U2899" s="185">
        <v>4842</v>
      </c>
      <c r="V2899" s="188">
        <v>4842</v>
      </c>
      <c r="W2899" s="189">
        <v>4842</v>
      </c>
      <c r="X2899" s="31">
        <v>4842</v>
      </c>
      <c r="Y2899" s="90">
        <f>IFERROR(ROUND(X2899/W2899-1,2),"")</f>
        <v>0</v>
      </c>
      <c r="Z2899" s="31">
        <f>IF(OR(S2899="VLD MLC components",S2899="VLD MLC pipes",S2899="VLD PEX components",S2899="VLD PEX pipes",S2899="VLD PHC components",S2899="VLD PHC pipes",S2899="Controls VLD"),"По запросу",X2899)</f>
        <v>4842</v>
      </c>
      <c r="AA2899" s="63">
        <f>ROUND(X2899/1.2,3)</f>
        <v>4035</v>
      </c>
      <c r="AB2899" s="23">
        <v>4035</v>
      </c>
      <c r="AC2899" s="190">
        <f>IFERROR(ROUND(AA2899/AB2899-1,2),"")</f>
        <v>0</v>
      </c>
      <c r="AD2899" s="25">
        <v>0.42299999999999999</v>
      </c>
      <c r="AE2899" s="25">
        <v>1.75E-4</v>
      </c>
      <c r="AF2899" s="25">
        <v>1</v>
      </c>
      <c r="AG2899" s="25">
        <v>1</v>
      </c>
      <c r="AH2899" s="25">
        <v>1</v>
      </c>
      <c r="AI2899" s="25">
        <v>1</v>
      </c>
      <c r="AJ2899" s="25" t="s">
        <v>20</v>
      </c>
      <c r="AK2899" s="42" t="s">
        <v>19</v>
      </c>
      <c r="AL2899" s="25" t="s">
        <v>19</v>
      </c>
      <c r="AM2899" s="25">
        <v>1</v>
      </c>
      <c r="AN2899" s="25">
        <v>70</v>
      </c>
      <c r="AO2899" s="25">
        <v>100</v>
      </c>
      <c r="AP2899" s="25">
        <v>25</v>
      </c>
      <c r="AQ2899" s="25">
        <v>0.42299999999999999</v>
      </c>
      <c r="AR2899" s="94">
        <v>1.75E-4</v>
      </c>
      <c r="AS2899" s="157">
        <v>1</v>
      </c>
      <c r="AT2899" s="93" t="s">
        <v>22</v>
      </c>
      <c r="AU2899" s="92" t="s">
        <v>22</v>
      </c>
      <c r="AV2899" s="91" t="s">
        <v>152</v>
      </c>
      <c r="AW2899" s="92" t="s">
        <v>152</v>
      </c>
      <c r="AX2899" s="92" t="s">
        <v>48</v>
      </c>
      <c r="AY2899" s="91" t="s">
        <v>152</v>
      </c>
      <c r="AZ2899" s="23"/>
      <c r="BA2899" s="25" t="s">
        <v>2545</v>
      </c>
      <c r="BB2899" t="s">
        <v>25</v>
      </c>
      <c r="BC2899" t="e">
        <v>#N/A</v>
      </c>
      <c r="BD2899" t="e">
        <f>IF(Z2899=BC2899,"OK")</f>
        <v>#N/A</v>
      </c>
      <c r="BE2899">
        <v>0.42299999999999999</v>
      </c>
      <c r="BF2899">
        <v>1.75E-4</v>
      </c>
      <c r="BG2899">
        <v>70</v>
      </c>
      <c r="BH2899">
        <v>100</v>
      </c>
      <c r="BI2899">
        <v>25</v>
      </c>
      <c r="BJ2899">
        <v>0.42299999999999999</v>
      </c>
      <c r="BK2899">
        <v>1.75E-4</v>
      </c>
      <c r="BN2899" s="183"/>
    </row>
    <row r="2900" spans="1:66" x14ac:dyDescent="0.25">
      <c r="A2900" s="1"/>
      <c r="B2900" s="94">
        <v>2887</v>
      </c>
      <c r="C2900" s="43">
        <v>1060996</v>
      </c>
      <c r="D2900" s="25"/>
      <c r="E2900" s="27" t="s">
        <v>2844</v>
      </c>
      <c r="F2900" s="151" t="s">
        <v>21</v>
      </c>
      <c r="G2900" s="34"/>
      <c r="H2900" s="46" t="str">
        <f>IFERROR(IFERROR(IF(SEARCH("Usystems",$E2900)&gt;0,"Usystems"),IF(SEARCH("RIIFO",$E2900)&gt;0,"RIIFO","Uponor")),"Uponor")</f>
        <v>Uponor</v>
      </c>
      <c r="I2900" s="25" t="str">
        <f>IFERROR(MID($D2900,1,7)+0,"")</f>
        <v/>
      </c>
      <c r="J2900" s="25" t="str">
        <f>IFERROR(MID($D2900,10,7)+0,"")</f>
        <v/>
      </c>
      <c r="K2900" s="25" t="str">
        <f>IFERROR(MID($D2900,19,7)+0,"")</f>
        <v/>
      </c>
      <c r="L2900" s="25" t="str">
        <f>IFERROR(MID($D2900,28,7)+0,"")</f>
        <v/>
      </c>
      <c r="M2900" s="25" t="str">
        <f>IF(IFERROR(MID($Q2900,1,7)+0,"")&lt;1130000,IF(INDEX(C:C,MATCH(LEFT(Q2900,7)+0,I:I,0))&lt;1130000,"",INDEX(C:C,MATCH(LEFT(Q2900,7)+0,I:I,0))),IFERROR(MID($Q2900,1,7)+0,""))</f>
        <v/>
      </c>
      <c r="N2900" s="25" t="str">
        <f>IF(IFERROR(MID($Q2900,10,7)+0,"")&lt;1130000,"",IFERROR(MID($Q2900,10,7)+0,""))</f>
        <v/>
      </c>
      <c r="O2900" s="25" t="str">
        <f>IF(IFERROR(MID($Q2900,19,7)+0,"")&lt;1130000,"",IFERROR(MID($Q2900,19,7)+0,""))</f>
        <v/>
      </c>
      <c r="P2900" s="25" t="str">
        <f>IF(M2900="","",IF(N2900="",M2900,M2900&amp;", "&amp;N2900))</f>
        <v/>
      </c>
      <c r="Q2900" s="25"/>
      <c r="R2900" s="25"/>
      <c r="S2900" s="35" t="s">
        <v>69</v>
      </c>
      <c r="T2900" s="25" t="s">
        <v>36</v>
      </c>
      <c r="U2900" s="185">
        <v>4500</v>
      </c>
      <c r="V2900" s="188">
        <v>4500</v>
      </c>
      <c r="W2900" s="189">
        <v>4500</v>
      </c>
      <c r="X2900" s="31">
        <v>4500</v>
      </c>
      <c r="Y2900" s="90">
        <f>IFERROR(ROUND(X2900/W2900-1,2),"")</f>
        <v>0</v>
      </c>
      <c r="Z2900" s="31">
        <f>IF(OR(S2900="VLD MLC components",S2900="VLD MLC pipes",S2900="VLD PEX components",S2900="VLD PEX pipes",S2900="VLD PHC components",S2900="VLD PHC pipes",S2900="Controls VLD"),"По запросу",X2900)</f>
        <v>4500</v>
      </c>
      <c r="AA2900" s="63">
        <f>ROUND(X2900/1.2,3)</f>
        <v>3750</v>
      </c>
      <c r="AB2900" s="23">
        <v>3750</v>
      </c>
      <c r="AC2900" s="190">
        <f>IFERROR(ROUND(AA2900/AB2900-1,2),"")</f>
        <v>0</v>
      </c>
      <c r="AD2900" s="25">
        <v>0.49099999999999999</v>
      </c>
      <c r="AE2900" s="25">
        <v>6.0599999999999998E-4</v>
      </c>
      <c r="AF2900" s="25">
        <v>0</v>
      </c>
      <c r="AG2900" s="25" t="s">
        <v>22</v>
      </c>
      <c r="AH2900" s="25">
        <v>0</v>
      </c>
      <c r="AI2900" s="25">
        <v>0</v>
      </c>
      <c r="AJ2900" s="25" t="s">
        <v>20</v>
      </c>
      <c r="AK2900" s="42" t="s">
        <v>19</v>
      </c>
      <c r="AL2900" s="25" t="s">
        <v>20</v>
      </c>
      <c r="AM2900" s="25">
        <v>1</v>
      </c>
      <c r="AN2900" s="25">
        <v>233</v>
      </c>
      <c r="AO2900" s="25">
        <v>51</v>
      </c>
      <c r="AP2900" s="25">
        <v>51</v>
      </c>
      <c r="AQ2900" s="25">
        <v>0.49099999999999999</v>
      </c>
      <c r="AR2900" s="94">
        <v>6.0603299999999996E-4</v>
      </c>
      <c r="AS2900" s="157" t="s">
        <v>22</v>
      </c>
      <c r="AT2900" s="93" t="s">
        <v>22</v>
      </c>
      <c r="AU2900" s="92" t="s">
        <v>22</v>
      </c>
      <c r="AV2900" s="91" t="s">
        <v>48</v>
      </c>
      <c r="AW2900" s="92" t="s">
        <v>48</v>
      </c>
      <c r="AX2900" s="92" t="s">
        <v>48</v>
      </c>
      <c r="AY2900" s="91" t="s">
        <v>152</v>
      </c>
      <c r="AZ2900" s="23"/>
      <c r="BA2900" s="25">
        <v>0</v>
      </c>
      <c r="BB2900" t="s">
        <v>48</v>
      </c>
      <c r="BC2900" t="e">
        <v>#N/A</v>
      </c>
      <c r="BD2900" t="e">
        <f>IF(Z2900=BC2900,"OK")</f>
        <v>#N/A</v>
      </c>
      <c r="BE2900">
        <v>0.49099999999999999</v>
      </c>
      <c r="BF2900">
        <v>6.0599999999999998E-4</v>
      </c>
      <c r="BG2900">
        <v>233</v>
      </c>
      <c r="BH2900">
        <v>51</v>
      </c>
      <c r="BI2900">
        <v>51</v>
      </c>
      <c r="BJ2900">
        <v>0.49099999999999999</v>
      </c>
      <c r="BK2900">
        <v>6.0603299999999996E-4</v>
      </c>
      <c r="BN2900" s="183"/>
    </row>
    <row r="2901" spans="1:66" ht="38.25" x14ac:dyDescent="0.25">
      <c r="A2901" s="1"/>
      <c r="B2901" s="94">
        <v>2888</v>
      </c>
      <c r="C2901" s="43">
        <v>1061641</v>
      </c>
      <c r="D2901" s="34" t="s">
        <v>2843</v>
      </c>
      <c r="E2901" s="27" t="s">
        <v>2842</v>
      </c>
      <c r="F2901" s="151" t="s">
        <v>21</v>
      </c>
      <c r="G2901" s="34"/>
      <c r="H2901" s="46" t="str">
        <f>IFERROR(IFERROR(IF(SEARCH("Usystems",$E2901)&gt;0,"Usystems"),IF(SEARCH("RIIFO",$E2901)&gt;0,"RIIFO","Uponor")),"Uponor")</f>
        <v>Uponor</v>
      </c>
      <c r="I2901" s="25">
        <f>IFERROR(MID($D2901,1,7)+0,"")</f>
        <v>1034224</v>
      </c>
      <c r="J2901" s="25">
        <f>IFERROR(MID($D2901,10,7)+0,"")</f>
        <v>1034225</v>
      </c>
      <c r="K2901" s="25">
        <f>IFERROR(MID($D2901,19,7)+0,"")</f>
        <v>1034267</v>
      </c>
      <c r="L2901" s="25" t="str">
        <f>IFERROR(MID($D2901,28,7)+0,"")</f>
        <v/>
      </c>
      <c r="M2901" s="25" t="str">
        <f>IF(IFERROR(MID($Q2901,1,7)+0,"")&lt;1130000,IF(INDEX(C:C,MATCH(LEFT(Q2901,7)+0,I:I,0))&lt;1130000,"",INDEX(C:C,MATCH(LEFT(Q2901,7)+0,I:I,0))),IFERROR(MID($Q2901,1,7)+0,""))</f>
        <v/>
      </c>
      <c r="N2901" s="25" t="str">
        <f>IF(IFERROR(MID($Q2901,10,7)+0,"")&lt;1130000,"",IFERROR(MID($Q2901,10,7)+0,""))</f>
        <v/>
      </c>
      <c r="O2901" s="25" t="str">
        <f>IF(IFERROR(MID($Q2901,19,7)+0,"")&lt;1130000,"",IFERROR(MID($Q2901,19,7)+0,""))</f>
        <v/>
      </c>
      <c r="P2901" s="25" t="str">
        <f>IF(M2901="","",IF(N2901="",M2901,M2901&amp;", "&amp;N2901))</f>
        <v/>
      </c>
      <c r="Q2901" s="25"/>
      <c r="R2901" s="25"/>
      <c r="S2901" s="35" t="s">
        <v>69</v>
      </c>
      <c r="T2901" s="25" t="s">
        <v>36</v>
      </c>
      <c r="U2901" s="185">
        <v>149025</v>
      </c>
      <c r="V2901" s="188">
        <v>149025</v>
      </c>
      <c r="W2901" s="189">
        <v>149025</v>
      </c>
      <c r="X2901" s="31">
        <v>149025</v>
      </c>
      <c r="Y2901" s="90">
        <f>IFERROR(ROUND(X2901/W2901-1,2),"")</f>
        <v>0</v>
      </c>
      <c r="Z2901" s="31">
        <f>IF(OR(S2901="VLD MLC components",S2901="VLD MLC pipes",S2901="VLD PEX components",S2901="VLD PEX pipes",S2901="VLD PHC components",S2901="VLD PHC pipes",S2901="Controls VLD"),"По запросу",X2901)</f>
        <v>149025</v>
      </c>
      <c r="AA2901" s="63">
        <f>ROUND(X2901/1.2,3)</f>
        <v>124187.5</v>
      </c>
      <c r="AB2901" s="23">
        <v>124187.5</v>
      </c>
      <c r="AC2901" s="190">
        <f>IFERROR(ROUND(AA2901/AB2901-1,2),"")</f>
        <v>0</v>
      </c>
      <c r="AD2901" s="25">
        <v>8.1300000000000008</v>
      </c>
      <c r="AE2901" s="25">
        <v>0.30241200000000001</v>
      </c>
      <c r="AF2901" s="25">
        <v>0</v>
      </c>
      <c r="AG2901" s="25" t="s">
        <v>22</v>
      </c>
      <c r="AH2901" s="25">
        <v>0</v>
      </c>
      <c r="AI2901" s="25">
        <v>0</v>
      </c>
      <c r="AJ2901" s="25" t="s">
        <v>20</v>
      </c>
      <c r="AK2901" s="42" t="s">
        <v>19</v>
      </c>
      <c r="AL2901" s="25" t="s">
        <v>20</v>
      </c>
      <c r="AM2901" s="25">
        <v>1</v>
      </c>
      <c r="AN2901" s="25">
        <v>1160</v>
      </c>
      <c r="AO2901" s="25">
        <v>790</v>
      </c>
      <c r="AP2901" s="25">
        <v>330</v>
      </c>
      <c r="AQ2901" s="25">
        <v>8.1300000000000008</v>
      </c>
      <c r="AR2901" s="94">
        <v>0.30241200000000001</v>
      </c>
      <c r="AS2901" s="157" t="s">
        <v>22</v>
      </c>
      <c r="AT2901" s="93" t="s">
        <v>22</v>
      </c>
      <c r="AU2901" s="92" t="s">
        <v>22</v>
      </c>
      <c r="AV2901" s="91" t="s">
        <v>48</v>
      </c>
      <c r="AW2901" s="92" t="s">
        <v>48</v>
      </c>
      <c r="AX2901" s="92" t="s">
        <v>48</v>
      </c>
      <c r="AY2901" s="91" t="s">
        <v>152</v>
      </c>
      <c r="AZ2901" s="23"/>
      <c r="BA2901" s="25">
        <v>0</v>
      </c>
      <c r="BB2901" t="s">
        <v>48</v>
      </c>
      <c r="BC2901" t="e">
        <v>#N/A</v>
      </c>
      <c r="BD2901" t="e">
        <f>IF(Z2901=BC2901,"OK")</f>
        <v>#N/A</v>
      </c>
      <c r="BE2901">
        <v>8.1300000000000008</v>
      </c>
      <c r="BF2901">
        <v>0.30241200000000001</v>
      </c>
      <c r="BG2901">
        <v>1160</v>
      </c>
      <c r="BH2901">
        <v>790</v>
      </c>
      <c r="BI2901">
        <v>330</v>
      </c>
      <c r="BJ2901">
        <v>8.1300000000000008</v>
      </c>
      <c r="BK2901">
        <v>0.30241200000000001</v>
      </c>
      <c r="BN2901" s="183"/>
    </row>
    <row r="2902" spans="1:66" ht="25.5" x14ac:dyDescent="0.25">
      <c r="A2902" s="1"/>
      <c r="B2902" s="94">
        <v>2889</v>
      </c>
      <c r="C2902" s="43">
        <v>1061642</v>
      </c>
      <c r="D2902" s="34" t="s">
        <v>2841</v>
      </c>
      <c r="E2902" s="27" t="s">
        <v>2840</v>
      </c>
      <c r="F2902" s="151" t="s">
        <v>21</v>
      </c>
      <c r="G2902" s="34"/>
      <c r="H2902" s="46" t="str">
        <f>IFERROR(IFERROR(IF(SEARCH("Usystems",$E2902)&gt;0,"Usystems"),IF(SEARCH("RIIFO",$E2902)&gt;0,"RIIFO","Uponor")),"Uponor")</f>
        <v>Uponor</v>
      </c>
      <c r="I2902" s="25">
        <f>IFERROR(MID($D2902,1,7)+0,"")</f>
        <v>1034284</v>
      </c>
      <c r="J2902" s="25">
        <f>IFERROR(MID($D2902,10,7)+0,"")</f>
        <v>1034226</v>
      </c>
      <c r="K2902" s="25" t="str">
        <f>IFERROR(MID($D2902,19,7)+0,"")</f>
        <v/>
      </c>
      <c r="L2902" s="25" t="str">
        <f>IFERROR(MID($D2902,28,7)+0,"")</f>
        <v/>
      </c>
      <c r="M2902" s="25" t="str">
        <f>IF(IFERROR(MID($Q2902,1,7)+0,"")&lt;1130000,IF(INDEX(C:C,MATCH(LEFT(Q2902,7)+0,I:I,0))&lt;1130000,"",INDEX(C:C,MATCH(LEFT(Q2902,7)+0,I:I,0))),IFERROR(MID($Q2902,1,7)+0,""))</f>
        <v/>
      </c>
      <c r="N2902" s="25" t="str">
        <f>IF(IFERROR(MID($Q2902,10,7)+0,"")&lt;1130000,"",IFERROR(MID($Q2902,10,7)+0,""))</f>
        <v/>
      </c>
      <c r="O2902" s="25" t="str">
        <f>IF(IFERROR(MID($Q2902,19,7)+0,"")&lt;1130000,"",IFERROR(MID($Q2902,19,7)+0,""))</f>
        <v/>
      </c>
      <c r="P2902" s="25" t="str">
        <f>IF(M2902="","",IF(N2902="",M2902,M2902&amp;", "&amp;N2902))</f>
        <v/>
      </c>
      <c r="Q2902" s="25"/>
      <c r="R2902" s="25"/>
      <c r="S2902" s="35" t="s">
        <v>69</v>
      </c>
      <c r="T2902" s="25" t="s">
        <v>36</v>
      </c>
      <c r="U2902" s="185">
        <v>168127</v>
      </c>
      <c r="V2902" s="188">
        <v>168127</v>
      </c>
      <c r="W2902" s="189">
        <v>168127</v>
      </c>
      <c r="X2902" s="31">
        <v>168127</v>
      </c>
      <c r="Y2902" s="90">
        <f>IFERROR(ROUND(X2902/W2902-1,2),"")</f>
        <v>0</v>
      </c>
      <c r="Z2902" s="31">
        <f>IF(OR(S2902="VLD MLC components",S2902="VLD MLC pipes",S2902="VLD PEX components",S2902="VLD PEX pipes",S2902="VLD PHC components",S2902="VLD PHC pipes",S2902="Controls VLD"),"По запросу",X2902)</f>
        <v>168127</v>
      </c>
      <c r="AA2902" s="63">
        <f>ROUND(X2902/1.2,3)</f>
        <v>140105.83300000001</v>
      </c>
      <c r="AB2902" s="23">
        <v>140105.83300000001</v>
      </c>
      <c r="AC2902" s="190">
        <f>IFERROR(ROUND(AA2902/AB2902-1,2),"")</f>
        <v>0</v>
      </c>
      <c r="AD2902" s="25">
        <v>11.81</v>
      </c>
      <c r="AE2902" s="25">
        <v>2E-3</v>
      </c>
      <c r="AF2902" s="25">
        <v>0</v>
      </c>
      <c r="AG2902" s="25" t="s">
        <v>22</v>
      </c>
      <c r="AH2902" s="25">
        <v>0</v>
      </c>
      <c r="AI2902" s="25">
        <v>0</v>
      </c>
      <c r="AJ2902" s="25" t="s">
        <v>20</v>
      </c>
      <c r="AK2902" s="42" t="s">
        <v>19</v>
      </c>
      <c r="AL2902" s="25" t="s">
        <v>20</v>
      </c>
      <c r="AM2902" s="25">
        <v>1</v>
      </c>
      <c r="AN2902" s="25">
        <v>1135</v>
      </c>
      <c r="AO2902" s="25">
        <v>325</v>
      </c>
      <c r="AP2902" s="25">
        <v>325</v>
      </c>
      <c r="AQ2902" s="25">
        <v>11.81</v>
      </c>
      <c r="AR2902" s="94">
        <v>0.119884375</v>
      </c>
      <c r="AS2902" s="157" t="s">
        <v>22</v>
      </c>
      <c r="AT2902" s="93" t="s">
        <v>22</v>
      </c>
      <c r="AU2902" s="92" t="s">
        <v>22</v>
      </c>
      <c r="AV2902" s="91" t="s">
        <v>48</v>
      </c>
      <c r="AW2902" s="92" t="s">
        <v>48</v>
      </c>
      <c r="AX2902" s="92" t="s">
        <v>48</v>
      </c>
      <c r="AY2902" s="91" t="s">
        <v>152</v>
      </c>
      <c r="AZ2902" s="23"/>
      <c r="BA2902" s="25">
        <v>0</v>
      </c>
      <c r="BB2902" t="s">
        <v>48</v>
      </c>
      <c r="BC2902" t="e">
        <v>#N/A</v>
      </c>
      <c r="BD2902" t="e">
        <f>IF(Z2902=BC2902,"OK")</f>
        <v>#N/A</v>
      </c>
      <c r="BE2902">
        <v>11.81</v>
      </c>
      <c r="BF2902">
        <v>2E-3</v>
      </c>
      <c r="BG2902">
        <v>1135</v>
      </c>
      <c r="BH2902">
        <v>325</v>
      </c>
      <c r="BI2902">
        <v>325</v>
      </c>
      <c r="BJ2902">
        <v>11.81</v>
      </c>
      <c r="BK2902">
        <v>0.119884375</v>
      </c>
      <c r="BN2902" s="183"/>
    </row>
    <row r="2903" spans="1:66" ht="25.5" x14ac:dyDescent="0.25">
      <c r="A2903" s="1"/>
      <c r="B2903" s="94">
        <v>2890</v>
      </c>
      <c r="C2903" s="43">
        <v>1018267</v>
      </c>
      <c r="D2903" s="53">
        <v>1044495</v>
      </c>
      <c r="E2903" s="36" t="s">
        <v>2839</v>
      </c>
      <c r="F2903" s="151" t="s">
        <v>652</v>
      </c>
      <c r="G2903" s="41" t="s">
        <v>585</v>
      </c>
      <c r="H2903" s="46" t="str">
        <f>IFERROR(IFERROR(IF(SEARCH("Usystems",$E2903)&gt;0,"Usystems"),IF(SEARCH("RIIFO",$E2903)&gt;0,"RIIFO","Uponor")),"Uponor")</f>
        <v>Uponor</v>
      </c>
      <c r="I2903" s="25">
        <f>IFERROR(MID($D2903,1,7)+0,"")</f>
        <v>1044495</v>
      </c>
      <c r="J2903" s="25" t="str">
        <f>IFERROR(MID($D2903,10,7)+0,"")</f>
        <v/>
      </c>
      <c r="K2903" s="25" t="str">
        <f>IFERROR(MID($D2903,19,7)+0,"")</f>
        <v/>
      </c>
      <c r="L2903" s="25" t="str">
        <f>IFERROR(MID($D2903,28,7)+0,"")</f>
        <v/>
      </c>
      <c r="M2903" s="25" t="str">
        <f>IF(IFERROR(MID($Q2903,1,7)+0,"")&lt;1130000,IF(INDEX(C:C,MATCH(LEFT(Q2903,7)+0,I:I,0))&lt;1130000,"",INDEX(C:C,MATCH(LEFT(Q2903,7)+0,I:I,0))),IFERROR(MID($Q2903,1,7)+0,""))</f>
        <v/>
      </c>
      <c r="N2903" s="25" t="str">
        <f>IF(IFERROR(MID($Q2903,10,7)+0,"")&lt;1130000,"",IFERROR(MID($Q2903,10,7)+0,""))</f>
        <v/>
      </c>
      <c r="O2903" s="25" t="str">
        <f>IF(IFERROR(MID($Q2903,19,7)+0,"")&lt;1130000,"",IFERROR(MID($Q2903,19,7)+0,""))</f>
        <v/>
      </c>
      <c r="P2903" s="25" t="str">
        <f>IF(M2903="","",IF(N2903="",M2903,M2903&amp;", "&amp;N2903))</f>
        <v/>
      </c>
      <c r="Q2903" s="44" t="s">
        <v>22</v>
      </c>
      <c r="R2903" s="44"/>
      <c r="S2903" s="35" t="s">
        <v>69</v>
      </c>
      <c r="T2903" s="25" t="s">
        <v>36</v>
      </c>
      <c r="U2903" s="185">
        <v>16566</v>
      </c>
      <c r="V2903" s="188">
        <v>16566</v>
      </c>
      <c r="W2903" s="189">
        <v>16566</v>
      </c>
      <c r="X2903" s="31">
        <v>16566</v>
      </c>
      <c r="Y2903" s="90">
        <f>IFERROR(ROUND(X2903/W2903-1,2),"")</f>
        <v>0</v>
      </c>
      <c r="Z2903" s="31">
        <f>IF(OR(S2903="VLD MLC components",S2903="VLD MLC pipes",S2903="VLD PEX components",S2903="VLD PEX pipes",S2903="VLD PHC components",S2903="VLD PHC pipes",S2903="Controls VLD"),"По запросу",X2903)</f>
        <v>16566</v>
      </c>
      <c r="AA2903" s="63">
        <f>ROUND(X2903/1.2,3)</f>
        <v>13805</v>
      </c>
      <c r="AB2903" s="23">
        <v>13805</v>
      </c>
      <c r="AC2903" s="190">
        <f>IFERROR(ROUND(AA2903/AB2903-1,2),"")</f>
        <v>0</v>
      </c>
      <c r="AD2903" s="25">
        <v>1</v>
      </c>
      <c r="AE2903" s="25">
        <v>6.6550000000000003E-3</v>
      </c>
      <c r="AF2903" s="25">
        <v>2</v>
      </c>
      <c r="AG2903" s="25">
        <v>2</v>
      </c>
      <c r="AH2903" s="25">
        <v>2</v>
      </c>
      <c r="AI2903" s="25">
        <v>2</v>
      </c>
      <c r="AJ2903" s="25" t="s">
        <v>20</v>
      </c>
      <c r="AK2903" s="22" t="s">
        <v>20</v>
      </c>
      <c r="AL2903" s="25" t="s">
        <v>20</v>
      </c>
      <c r="AM2903" s="25">
        <v>1</v>
      </c>
      <c r="AN2903" s="25">
        <v>550</v>
      </c>
      <c r="AO2903" s="25">
        <v>110</v>
      </c>
      <c r="AP2903" s="25">
        <v>110</v>
      </c>
      <c r="AQ2903" s="25">
        <v>1</v>
      </c>
      <c r="AR2903" s="94">
        <v>6.6550000000000003E-3</v>
      </c>
      <c r="AS2903" s="157">
        <v>2</v>
      </c>
      <c r="AT2903" s="93" t="s">
        <v>22</v>
      </c>
      <c r="AU2903" s="92" t="s">
        <v>22</v>
      </c>
      <c r="AV2903" s="91" t="s">
        <v>152</v>
      </c>
      <c r="AW2903" s="92" t="s">
        <v>152</v>
      </c>
      <c r="AX2903" s="92" t="s">
        <v>48</v>
      </c>
      <c r="AY2903" s="91" t="s">
        <v>152</v>
      </c>
      <c r="AZ2903" s="23"/>
      <c r="BA2903" s="25" t="s">
        <v>2838</v>
      </c>
      <c r="BB2903" t="s">
        <v>25</v>
      </c>
      <c r="BC2903">
        <v>16566</v>
      </c>
      <c r="BD2903" t="str">
        <f>IF(Z2903=BC2903,"OK")</f>
        <v>OK</v>
      </c>
      <c r="BE2903">
        <v>1</v>
      </c>
      <c r="BF2903">
        <v>6.6550000000000003E-3</v>
      </c>
      <c r="BG2903">
        <v>550</v>
      </c>
      <c r="BH2903">
        <v>110</v>
      </c>
      <c r="BI2903">
        <v>110</v>
      </c>
      <c r="BJ2903">
        <v>1</v>
      </c>
      <c r="BK2903">
        <v>6.6550000000000003E-3</v>
      </c>
      <c r="BN2903" s="183"/>
    </row>
    <row r="2904" spans="1:66" ht="38.25" x14ac:dyDescent="0.25">
      <c r="A2904" s="1"/>
      <c r="B2904" s="94">
        <v>2891</v>
      </c>
      <c r="C2904" s="43">
        <v>1018269</v>
      </c>
      <c r="D2904" s="53">
        <v>1036075</v>
      </c>
      <c r="E2904" s="27" t="s">
        <v>2837</v>
      </c>
      <c r="F2904" s="213" t="s">
        <v>652</v>
      </c>
      <c r="G2904" s="41" t="s">
        <v>29</v>
      </c>
      <c r="H2904" s="46" t="str">
        <f>IFERROR(IFERROR(IF(SEARCH("Usystems",$E2904)&gt;0,"Usystems"),IF(SEARCH("RIIFO",$E2904)&gt;0,"RIIFO","Uponor")),"Uponor")</f>
        <v>Uponor</v>
      </c>
      <c r="I2904" s="25">
        <f>IFERROR(MID($D2904,1,7)+0,"")</f>
        <v>1036075</v>
      </c>
      <c r="J2904" s="25" t="str">
        <f>IFERROR(MID($D2904,10,7)+0,"")</f>
        <v/>
      </c>
      <c r="K2904" s="25" t="str">
        <f>IFERROR(MID($D2904,19,7)+0,"")</f>
        <v/>
      </c>
      <c r="L2904" s="25" t="str">
        <f>IFERROR(MID($D2904,28,7)+0,"")</f>
        <v/>
      </c>
      <c r="M2904" s="25">
        <f>IF(IFERROR(MID($Q2904,1,7)+0,"")&lt;1130000,IF(INDEX(C:C,MATCH(LEFT(Q2904,7)+0,I:I,0))&lt;1130000,"",INDEX(C:C,MATCH(LEFT(Q2904,7)+0,I:I,0))),IFERROR(MID($Q2904,1,7)+0,""))</f>
        <v>1136988</v>
      </c>
      <c r="N2904" s="25" t="str">
        <f>IF(IFERROR(MID($Q2904,10,7)+0,"")&lt;1130000,"",IFERROR(MID($Q2904,10,7)+0,""))</f>
        <v/>
      </c>
      <c r="O2904" s="25" t="str">
        <f>IF(IFERROR(MID($Q2904,19,7)+0,"")&lt;1130000,"",IFERROR(MID($Q2904,19,7)+0,""))</f>
        <v/>
      </c>
      <c r="P2904" s="25">
        <f>IF(M2904="","",IF(N2904="",M2904,M2904&amp;", "&amp;N2904))</f>
        <v>1136988</v>
      </c>
      <c r="Q2904" s="44">
        <v>1136988</v>
      </c>
      <c r="R2904" s="44"/>
      <c r="S2904" s="35" t="s">
        <v>69</v>
      </c>
      <c r="T2904" s="25" t="s">
        <v>36</v>
      </c>
      <c r="U2904" s="185">
        <v>43067</v>
      </c>
      <c r="V2904" s="188">
        <v>43067</v>
      </c>
      <c r="W2904" s="189">
        <v>43067</v>
      </c>
      <c r="X2904" s="31">
        <v>43067</v>
      </c>
      <c r="Y2904" s="90">
        <f>IFERROR(ROUND(X2904/W2904-1,2),"")</f>
        <v>0</v>
      </c>
      <c r="Z2904" s="31">
        <f>IF(OR(S2904="VLD MLC components",S2904="VLD MLC pipes",S2904="VLD PEX components",S2904="VLD PEX pipes",S2904="VLD PHC components",S2904="VLD PHC pipes",S2904="Controls VLD"),"По запросу",X2904)</f>
        <v>43067</v>
      </c>
      <c r="AA2904" s="63">
        <f>ROUND(X2904/1.2,3)</f>
        <v>35889.167000000001</v>
      </c>
      <c r="AB2904" s="23">
        <v>35889.167000000001</v>
      </c>
      <c r="AC2904" s="190">
        <f>IFERROR(ROUND(AA2904/AB2904-1,2),"")</f>
        <v>0</v>
      </c>
      <c r="AD2904" s="25">
        <v>1.2470000000000001</v>
      </c>
      <c r="AE2904" s="25">
        <v>1.7018999999999999E-2</v>
      </c>
      <c r="AF2904" s="25">
        <v>10</v>
      </c>
      <c r="AG2904" s="25">
        <v>10</v>
      </c>
      <c r="AH2904" s="25">
        <v>10</v>
      </c>
      <c r="AI2904" s="25">
        <v>10</v>
      </c>
      <c r="AJ2904" s="25" t="s">
        <v>20</v>
      </c>
      <c r="AK2904" s="22" t="s">
        <v>20</v>
      </c>
      <c r="AL2904" s="25" t="s">
        <v>20</v>
      </c>
      <c r="AM2904" s="25">
        <v>1</v>
      </c>
      <c r="AN2904" s="25">
        <v>550</v>
      </c>
      <c r="AO2904" s="25">
        <v>203</v>
      </c>
      <c r="AP2904" s="25">
        <v>203</v>
      </c>
      <c r="AQ2904" s="25">
        <v>1.2470000000000001</v>
      </c>
      <c r="AR2904" s="94">
        <v>2.266495E-2</v>
      </c>
      <c r="AS2904" s="157">
        <v>10</v>
      </c>
      <c r="AT2904" s="93" t="s">
        <v>22</v>
      </c>
      <c r="AU2904" s="92" t="s">
        <v>22</v>
      </c>
      <c r="AV2904" s="91" t="s">
        <v>152</v>
      </c>
      <c r="AW2904" s="92" t="s">
        <v>152</v>
      </c>
      <c r="AX2904" s="92" t="s">
        <v>48</v>
      </c>
      <c r="AY2904" s="91" t="s">
        <v>152</v>
      </c>
      <c r="AZ2904" s="23"/>
      <c r="BA2904" s="25" t="s">
        <v>2835</v>
      </c>
      <c r="BB2904" t="s">
        <v>25</v>
      </c>
      <c r="BC2904">
        <v>43067</v>
      </c>
      <c r="BD2904" t="str">
        <f>IF(Z2904=BC2904,"OK")</f>
        <v>OK</v>
      </c>
      <c r="BE2904">
        <v>1.2470000000000001</v>
      </c>
      <c r="BF2904">
        <v>1.7018999999999999E-2</v>
      </c>
      <c r="BG2904">
        <v>550</v>
      </c>
      <c r="BH2904">
        <v>203</v>
      </c>
      <c r="BI2904">
        <v>203</v>
      </c>
      <c r="BJ2904">
        <v>1.2470000000000001</v>
      </c>
      <c r="BK2904">
        <v>2.266495E-2</v>
      </c>
      <c r="BN2904" s="183"/>
    </row>
    <row r="2905" spans="1:66" ht="38.25" x14ac:dyDescent="0.25">
      <c r="A2905" s="1"/>
      <c r="B2905" s="94">
        <v>2892</v>
      </c>
      <c r="C2905" s="43">
        <v>1018268</v>
      </c>
      <c r="D2905" s="53">
        <v>1036061</v>
      </c>
      <c r="E2905" s="27" t="s">
        <v>2836</v>
      </c>
      <c r="F2905" s="151" t="s">
        <v>655</v>
      </c>
      <c r="G2905" s="41" t="s">
        <v>29</v>
      </c>
      <c r="H2905" s="46" t="str">
        <f>IFERROR(IFERROR(IF(SEARCH("Usystems",$E2905)&gt;0,"Usystems"),IF(SEARCH("RIIFO",$E2905)&gt;0,"RIIFO","Uponor")),"Uponor")</f>
        <v>Uponor</v>
      </c>
      <c r="I2905" s="25">
        <f>IFERROR(MID($D2905,1,7)+0,"")</f>
        <v>1036061</v>
      </c>
      <c r="J2905" s="25" t="str">
        <f>IFERROR(MID($D2905,10,7)+0,"")</f>
        <v/>
      </c>
      <c r="K2905" s="25" t="str">
        <f>IFERROR(MID($D2905,19,7)+0,"")</f>
        <v/>
      </c>
      <c r="L2905" s="25" t="str">
        <f>IFERROR(MID($D2905,28,7)+0,"")</f>
        <v/>
      </c>
      <c r="M2905" s="25">
        <f>IF(IFERROR(MID($Q2905,1,7)+0,"")&lt;1130000,IF(INDEX(C:C,MATCH(LEFT(Q2905,7)+0,I:I,0))&lt;1130000,"",INDEX(C:C,MATCH(LEFT(Q2905,7)+0,I:I,0))),IFERROR(MID($Q2905,1,7)+0,""))</f>
        <v>1136989</v>
      </c>
      <c r="N2905" s="25" t="str">
        <f>IF(IFERROR(MID($Q2905,10,7)+0,"")&lt;1130000,"",IFERROR(MID($Q2905,10,7)+0,""))</f>
        <v/>
      </c>
      <c r="O2905" s="25" t="str">
        <f>IF(IFERROR(MID($Q2905,19,7)+0,"")&lt;1130000,"",IFERROR(MID($Q2905,19,7)+0,""))</f>
        <v/>
      </c>
      <c r="P2905" s="25">
        <f>IF(M2905="","",IF(N2905="",M2905,M2905&amp;", "&amp;N2905))</f>
        <v>1136989</v>
      </c>
      <c r="Q2905" s="44">
        <v>1136989</v>
      </c>
      <c r="R2905" s="44"/>
      <c r="S2905" s="35" t="s">
        <v>69</v>
      </c>
      <c r="T2905" s="25" t="s">
        <v>36</v>
      </c>
      <c r="U2905" s="185">
        <v>43067</v>
      </c>
      <c r="V2905" s="188">
        <v>43067</v>
      </c>
      <c r="W2905" s="189">
        <v>43067</v>
      </c>
      <c r="X2905" s="31">
        <v>43067</v>
      </c>
      <c r="Y2905" s="90">
        <f>IFERROR(ROUND(X2905/W2905-1,2),"")</f>
        <v>0</v>
      </c>
      <c r="Z2905" s="31">
        <f>IF(OR(S2905="VLD MLC components",S2905="VLD MLC pipes",S2905="VLD PEX components",S2905="VLD PEX pipes",S2905="VLD PHC components",S2905="VLD PHC pipes",S2905="Controls VLD"),"По запросу",X2905)</f>
        <v>43067</v>
      </c>
      <c r="AA2905" s="63">
        <f>ROUND(X2905/1.2,3)</f>
        <v>35889.167000000001</v>
      </c>
      <c r="AB2905" s="23">
        <v>35889.167000000001</v>
      </c>
      <c r="AC2905" s="190">
        <f>IFERROR(ROUND(AA2905/AB2905-1,2),"")</f>
        <v>0</v>
      </c>
      <c r="AD2905" s="25">
        <v>1.665</v>
      </c>
      <c r="AE2905" s="25">
        <v>2.5000000000000001E-2</v>
      </c>
      <c r="AF2905" s="25">
        <v>3</v>
      </c>
      <c r="AG2905" s="25">
        <v>3</v>
      </c>
      <c r="AH2905" s="25">
        <v>3</v>
      </c>
      <c r="AI2905" s="25">
        <v>0</v>
      </c>
      <c r="AJ2905" s="25" t="s">
        <v>20</v>
      </c>
      <c r="AK2905" s="22" t="s">
        <v>20</v>
      </c>
      <c r="AL2905" s="25" t="s">
        <v>20</v>
      </c>
      <c r="AM2905" s="25">
        <v>1</v>
      </c>
      <c r="AN2905" s="25">
        <v>550</v>
      </c>
      <c r="AO2905" s="25">
        <v>250</v>
      </c>
      <c r="AP2905" s="25">
        <v>400</v>
      </c>
      <c r="AQ2905" s="25">
        <v>1.665</v>
      </c>
      <c r="AR2905" s="94">
        <v>5.5E-2</v>
      </c>
      <c r="AS2905" s="157" t="s">
        <v>22</v>
      </c>
      <c r="AT2905" s="93" t="s">
        <v>22</v>
      </c>
      <c r="AU2905" s="92" t="s">
        <v>22</v>
      </c>
      <c r="AV2905" s="91" t="s">
        <v>152</v>
      </c>
      <c r="AW2905" s="92" t="s">
        <v>152</v>
      </c>
      <c r="AX2905" s="92" t="s">
        <v>48</v>
      </c>
      <c r="AY2905" s="91" t="s">
        <v>152</v>
      </c>
      <c r="AZ2905" s="23"/>
      <c r="BA2905" s="25" t="s">
        <v>2835</v>
      </c>
      <c r="BB2905" t="s">
        <v>25</v>
      </c>
      <c r="BC2905">
        <v>43067</v>
      </c>
      <c r="BD2905" t="str">
        <f>IF(Z2905=BC2905,"OK")</f>
        <v>OK</v>
      </c>
      <c r="BE2905">
        <v>1.665</v>
      </c>
      <c r="BF2905">
        <v>2.5000000000000001E-2</v>
      </c>
      <c r="BG2905">
        <v>550</v>
      </c>
      <c r="BH2905">
        <v>250</v>
      </c>
      <c r="BI2905">
        <v>400</v>
      </c>
      <c r="BJ2905">
        <v>1.665</v>
      </c>
      <c r="BK2905">
        <v>5.5E-2</v>
      </c>
      <c r="BN2905" s="183"/>
    </row>
    <row r="2906" spans="1:66" ht="25.5" x14ac:dyDescent="0.25">
      <c r="A2906" s="1"/>
      <c r="B2906" s="94">
        <v>2893</v>
      </c>
      <c r="C2906" s="43">
        <v>1083871</v>
      </c>
      <c r="D2906" s="25"/>
      <c r="E2906" s="27" t="s">
        <v>2834</v>
      </c>
      <c r="F2906" s="151" t="s">
        <v>21</v>
      </c>
      <c r="G2906" s="28"/>
      <c r="H2906" s="46" t="str">
        <f>IFERROR(IFERROR(IF(SEARCH("Usystems",$E2906)&gt;0,"Usystems"),IF(SEARCH("RIIFO",$E2906)&gt;0,"RIIFO","Uponor")),"Uponor")</f>
        <v>Uponor</v>
      </c>
      <c r="I2906" s="25" t="str">
        <f>IFERROR(MID($D2906,1,7)+0,"")</f>
        <v/>
      </c>
      <c r="J2906" s="25" t="str">
        <f>IFERROR(MID($D2906,10,7)+0,"")</f>
        <v/>
      </c>
      <c r="K2906" s="25" t="str">
        <f>IFERROR(MID($D2906,19,7)+0,"")</f>
        <v/>
      </c>
      <c r="L2906" s="25" t="str">
        <f>IFERROR(MID($D2906,28,7)+0,"")</f>
        <v/>
      </c>
      <c r="M2906" s="25" t="str">
        <f>IF(IFERROR(MID($Q2906,1,7)+0,"")&lt;1130000,IF(INDEX(C:C,MATCH(LEFT(Q2906,7)+0,I:I,0))&lt;1130000,"",INDEX(C:C,MATCH(LEFT(Q2906,7)+0,I:I,0))),IFERROR(MID($Q2906,1,7)+0,""))</f>
        <v/>
      </c>
      <c r="N2906" s="25" t="str">
        <f>IF(IFERROR(MID($Q2906,10,7)+0,"")&lt;1130000,"",IFERROR(MID($Q2906,10,7)+0,""))</f>
        <v/>
      </c>
      <c r="O2906" s="25" t="str">
        <f>IF(IFERROR(MID($Q2906,19,7)+0,"")&lt;1130000,"",IFERROR(MID($Q2906,19,7)+0,""))</f>
        <v/>
      </c>
      <c r="P2906" s="25" t="str">
        <f>IF(M2906="","",IF(N2906="",M2906,M2906&amp;", "&amp;N2906))</f>
        <v/>
      </c>
      <c r="Q2906" s="25"/>
      <c r="R2906" s="25"/>
      <c r="S2906" s="35" t="s">
        <v>2449</v>
      </c>
      <c r="T2906" s="25" t="s">
        <v>36</v>
      </c>
      <c r="U2906" s="185">
        <v>27157</v>
      </c>
      <c r="V2906" s="188">
        <v>27157</v>
      </c>
      <c r="W2906" s="189">
        <v>27157</v>
      </c>
      <c r="X2906" s="31">
        <v>27157</v>
      </c>
      <c r="Y2906" s="90">
        <f>IFERROR(ROUND(X2906/W2906-1,2),"")</f>
        <v>0</v>
      </c>
      <c r="Z2906" s="31" t="str">
        <f>IF(OR(S2906="VLD MLC components",S2906="VLD MLC pipes",S2906="VLD PEX components",S2906="VLD PEX pipes",S2906="VLD PHC components",S2906="VLD PHC pipes",S2906="Controls VLD"),"По запросу",X2906)</f>
        <v>По запросу</v>
      </c>
      <c r="AA2906" s="63">
        <f>ROUND(X2906/1.2,3)</f>
        <v>22630.832999999999</v>
      </c>
      <c r="AB2906" s="23">
        <v>22630.832999999999</v>
      </c>
      <c r="AC2906" s="190">
        <f>IFERROR(ROUND(AA2906/AB2906-1,2),"")</f>
        <v>0</v>
      </c>
      <c r="AD2906" s="25">
        <v>2.9</v>
      </c>
      <c r="AE2906" s="25">
        <v>5.11E-2</v>
      </c>
      <c r="AF2906" s="25">
        <v>0</v>
      </c>
      <c r="AG2906" s="25" t="s">
        <v>22</v>
      </c>
      <c r="AH2906" s="25">
        <v>0</v>
      </c>
      <c r="AI2906" s="25">
        <v>0</v>
      </c>
      <c r="AJ2906" s="25" t="s">
        <v>20</v>
      </c>
      <c r="AK2906" s="42" t="s">
        <v>19</v>
      </c>
      <c r="AL2906" s="25" t="s">
        <v>20</v>
      </c>
      <c r="AM2906" s="25">
        <v>1</v>
      </c>
      <c r="AN2906" s="25">
        <v>1200</v>
      </c>
      <c r="AO2906" s="25">
        <v>800</v>
      </c>
      <c r="AP2906" s="25">
        <v>960</v>
      </c>
      <c r="AQ2906" s="25">
        <v>2.9</v>
      </c>
      <c r="AR2906" s="94">
        <v>0.92159999999999997</v>
      </c>
      <c r="AS2906" s="157" t="s">
        <v>22</v>
      </c>
      <c r="AT2906" s="93" t="s">
        <v>22</v>
      </c>
      <c r="AU2906" s="92" t="s">
        <v>22</v>
      </c>
      <c r="AV2906" s="91" t="s">
        <v>152</v>
      </c>
      <c r="AW2906" s="92" t="s">
        <v>48</v>
      </c>
      <c r="AX2906" s="92" t="s">
        <v>48</v>
      </c>
      <c r="AY2906" s="91" t="s">
        <v>152</v>
      </c>
      <c r="AZ2906" s="23"/>
      <c r="BA2906" s="25" t="s">
        <v>2833</v>
      </c>
      <c r="BB2906" t="s">
        <v>25</v>
      </c>
      <c r="BC2906" t="e">
        <v>#N/A</v>
      </c>
      <c r="BD2906" t="e">
        <f>IF(Z2906=BC2906,"OK")</f>
        <v>#N/A</v>
      </c>
      <c r="BE2906">
        <v>2.9</v>
      </c>
      <c r="BF2906">
        <v>5.11E-2</v>
      </c>
      <c r="BG2906">
        <v>1200</v>
      </c>
      <c r="BH2906">
        <v>800</v>
      </c>
      <c r="BI2906">
        <v>960</v>
      </c>
      <c r="BJ2906">
        <v>2.9</v>
      </c>
      <c r="BK2906">
        <v>0.92159999999999997</v>
      </c>
      <c r="BN2906" s="183"/>
    </row>
    <row r="2907" spans="1:66" x14ac:dyDescent="0.25">
      <c r="A2907" s="1"/>
      <c r="B2907" s="94">
        <v>2894</v>
      </c>
      <c r="C2907" s="43">
        <v>1034202</v>
      </c>
      <c r="D2907" s="53" t="s">
        <v>22</v>
      </c>
      <c r="E2907" s="36" t="s">
        <v>2832</v>
      </c>
      <c r="F2907" s="151" t="s">
        <v>21</v>
      </c>
      <c r="G2907" s="25"/>
      <c r="H2907" s="46" t="str">
        <f>IFERROR(IFERROR(IF(SEARCH("Usystems",$E2907)&gt;0,"Usystems"),IF(SEARCH("RIIFO",$E2907)&gt;0,"RIIFO","Uponor")),"Uponor")</f>
        <v>Uponor</v>
      </c>
      <c r="I2907" s="25" t="str">
        <f>IFERROR(MID($D2907,1,7)+0,"")</f>
        <v/>
      </c>
      <c r="J2907" s="25" t="str">
        <f>IFERROR(MID($D2907,10,7)+0,"")</f>
        <v/>
      </c>
      <c r="K2907" s="25" t="str">
        <f>IFERROR(MID($D2907,19,7)+0,"")</f>
        <v/>
      </c>
      <c r="L2907" s="25" t="str">
        <f>IFERROR(MID($D2907,28,7)+0,"")</f>
        <v/>
      </c>
      <c r="M2907" s="25" t="str">
        <f>IF(IFERROR(MID($Q2907,1,7)+0,"")&lt;1130000,IF(INDEX(C:C,MATCH(LEFT(Q2907,7)+0,I:I,0))&lt;1130000,"",INDEX(C:C,MATCH(LEFT(Q2907,7)+0,I:I,0))),IFERROR(MID($Q2907,1,7)+0,""))</f>
        <v/>
      </c>
      <c r="N2907" s="25" t="str">
        <f>IF(IFERROR(MID($Q2907,10,7)+0,"")&lt;1130000,"",IFERROR(MID($Q2907,10,7)+0,""))</f>
        <v/>
      </c>
      <c r="O2907" s="25" t="str">
        <f>IF(IFERROR(MID($Q2907,19,7)+0,"")&lt;1130000,"",IFERROR(MID($Q2907,19,7)+0,""))</f>
        <v/>
      </c>
      <c r="P2907" s="25" t="str">
        <f>IF(M2907="","",IF(N2907="",M2907,M2907&amp;", "&amp;N2907))</f>
        <v/>
      </c>
      <c r="Q2907" s="37" t="s">
        <v>22</v>
      </c>
      <c r="R2907" s="37"/>
      <c r="S2907" s="35" t="s">
        <v>69</v>
      </c>
      <c r="T2907" s="25" t="s">
        <v>36</v>
      </c>
      <c r="U2907" s="185">
        <v>15237</v>
      </c>
      <c r="V2907" s="188">
        <v>15237</v>
      </c>
      <c r="W2907" s="189">
        <v>15237</v>
      </c>
      <c r="X2907" s="31">
        <v>15237</v>
      </c>
      <c r="Y2907" s="90">
        <f>IFERROR(ROUND(X2907/W2907-1,2),"")</f>
        <v>0</v>
      </c>
      <c r="Z2907" s="31">
        <f>IF(OR(S2907="VLD MLC components",S2907="VLD MLC pipes",S2907="VLD PEX components",S2907="VLD PEX pipes",S2907="VLD PHC components",S2907="VLD PHC pipes",S2907="Controls VLD"),"По запросу",X2907)</f>
        <v>15237</v>
      </c>
      <c r="AA2907" s="63">
        <f>ROUND(X2907/1.2,3)</f>
        <v>12697.5</v>
      </c>
      <c r="AB2907" s="23">
        <v>12697.5</v>
      </c>
      <c r="AC2907" s="190">
        <f>IFERROR(ROUND(AA2907/AB2907-1,2),"")</f>
        <v>0</v>
      </c>
      <c r="AD2907" s="25">
        <v>0.36</v>
      </c>
      <c r="AE2907" s="25">
        <v>1.444E-3</v>
      </c>
      <c r="AF2907" s="25">
        <v>0</v>
      </c>
      <c r="AG2907" s="25" t="s">
        <v>22</v>
      </c>
      <c r="AH2907" s="25">
        <v>0</v>
      </c>
      <c r="AI2907" s="25">
        <v>0</v>
      </c>
      <c r="AJ2907" s="25" t="s">
        <v>20</v>
      </c>
      <c r="AK2907" s="42" t="s">
        <v>19</v>
      </c>
      <c r="AL2907" s="25" t="s">
        <v>20</v>
      </c>
      <c r="AM2907" s="25">
        <v>1</v>
      </c>
      <c r="AN2907" s="25">
        <v>600</v>
      </c>
      <c r="AO2907" s="25">
        <v>400</v>
      </c>
      <c r="AP2907" s="25">
        <v>260</v>
      </c>
      <c r="AQ2907" s="25">
        <v>0.36</v>
      </c>
      <c r="AR2907" s="94">
        <v>6.2399999999999997E-2</v>
      </c>
      <c r="AS2907" s="157" t="s">
        <v>22</v>
      </c>
      <c r="AT2907" s="93" t="s">
        <v>22</v>
      </c>
      <c r="AU2907" s="92" t="s">
        <v>22</v>
      </c>
      <c r="AV2907" s="91" t="s">
        <v>48</v>
      </c>
      <c r="AW2907" s="92" t="s">
        <v>48</v>
      </c>
      <c r="AX2907" s="92" t="s">
        <v>48</v>
      </c>
      <c r="AY2907" s="91" t="s">
        <v>152</v>
      </c>
      <c r="AZ2907" s="23"/>
      <c r="BA2907" s="25">
        <v>0</v>
      </c>
      <c r="BB2907" t="s">
        <v>48</v>
      </c>
      <c r="BC2907" t="e">
        <v>#N/A</v>
      </c>
      <c r="BD2907" t="e">
        <f>IF(Z2907=BC2907,"OK")</f>
        <v>#N/A</v>
      </c>
      <c r="BE2907">
        <v>0.36</v>
      </c>
      <c r="BF2907">
        <v>1.444E-3</v>
      </c>
      <c r="BG2907">
        <v>600</v>
      </c>
      <c r="BH2907">
        <v>400</v>
      </c>
      <c r="BI2907">
        <v>260</v>
      </c>
      <c r="BJ2907">
        <v>0.36</v>
      </c>
      <c r="BK2907">
        <v>6.2399999999999997E-2</v>
      </c>
      <c r="BN2907" s="183"/>
    </row>
    <row r="2908" spans="1:66" ht="25.5" x14ac:dyDescent="0.25">
      <c r="A2908" s="1"/>
      <c r="B2908" s="94">
        <v>2895</v>
      </c>
      <c r="C2908" s="43">
        <v>1034203</v>
      </c>
      <c r="D2908" s="53" t="s">
        <v>22</v>
      </c>
      <c r="E2908" s="27" t="s">
        <v>2831</v>
      </c>
      <c r="F2908" s="213" t="s">
        <v>757</v>
      </c>
      <c r="G2908" s="41" t="s">
        <v>585</v>
      </c>
      <c r="H2908" s="46" t="str">
        <f>IFERROR(IFERROR(IF(SEARCH("Usystems",$E2908)&gt;0,"Usystems"),IF(SEARCH("RIIFO",$E2908)&gt;0,"RIIFO","Uponor")),"Uponor")</f>
        <v>Uponor</v>
      </c>
      <c r="I2908" s="25" t="str">
        <f>IFERROR(MID($D2908,1,7)+0,"")</f>
        <v/>
      </c>
      <c r="J2908" s="25" t="str">
        <f>IFERROR(MID($D2908,10,7)+0,"")</f>
        <v/>
      </c>
      <c r="K2908" s="25" t="str">
        <f>IFERROR(MID($D2908,19,7)+0,"")</f>
        <v/>
      </c>
      <c r="L2908" s="25" t="str">
        <f>IFERROR(MID($D2908,28,7)+0,"")</f>
        <v/>
      </c>
      <c r="M2908" s="25" t="str">
        <f>IF(IFERROR(MID($Q2908,1,7)+0,"")&lt;1130000,IF(INDEX(C:C,MATCH(LEFT(Q2908,7)+0,I:I,0))&lt;1130000,"",INDEX(C:C,MATCH(LEFT(Q2908,7)+0,I:I,0))),IFERROR(MID($Q2908,1,7)+0,""))</f>
        <v/>
      </c>
      <c r="N2908" s="25" t="str">
        <f>IF(IFERROR(MID($Q2908,10,7)+0,"")&lt;1130000,"",IFERROR(MID($Q2908,10,7)+0,""))</f>
        <v/>
      </c>
      <c r="O2908" s="25" t="str">
        <f>IF(IFERROR(MID($Q2908,19,7)+0,"")&lt;1130000,"",IFERROR(MID($Q2908,19,7)+0,""))</f>
        <v/>
      </c>
      <c r="P2908" s="25" t="str">
        <f>IF(M2908="","",IF(N2908="",M2908,M2908&amp;", "&amp;N2908))</f>
        <v/>
      </c>
      <c r="Q2908" s="37" t="s">
        <v>22</v>
      </c>
      <c r="R2908" s="37"/>
      <c r="S2908" s="35" t="s">
        <v>69</v>
      </c>
      <c r="T2908" s="25" t="s">
        <v>36</v>
      </c>
      <c r="U2908" s="185">
        <v>17450</v>
      </c>
      <c r="V2908" s="188">
        <v>17450</v>
      </c>
      <c r="W2908" s="189">
        <v>17450</v>
      </c>
      <c r="X2908" s="31">
        <v>17450</v>
      </c>
      <c r="Y2908" s="90">
        <f>IFERROR(ROUND(X2908/W2908-1,2),"")</f>
        <v>0</v>
      </c>
      <c r="Z2908" s="31">
        <f>IF(OR(S2908="VLD MLC components",S2908="VLD MLC pipes",S2908="VLD PEX components",S2908="VLD PEX pipes",S2908="VLD PHC components",S2908="VLD PHC pipes",S2908="Controls VLD"),"По запросу",X2908)</f>
        <v>17450</v>
      </c>
      <c r="AA2908" s="63">
        <f>ROUND(X2908/1.2,3)</f>
        <v>14541.666999999999</v>
      </c>
      <c r="AB2908" s="23">
        <v>14541.666999999999</v>
      </c>
      <c r="AC2908" s="190">
        <f>IFERROR(ROUND(AA2908/AB2908-1,2),"")</f>
        <v>0</v>
      </c>
      <c r="AD2908" s="25">
        <v>0.43</v>
      </c>
      <c r="AE2908" s="25">
        <v>2.0249999999999999E-3</v>
      </c>
      <c r="AF2908" s="25">
        <v>1</v>
      </c>
      <c r="AG2908" s="25">
        <v>1</v>
      </c>
      <c r="AH2908" s="25">
        <v>1</v>
      </c>
      <c r="AI2908" s="25">
        <v>1</v>
      </c>
      <c r="AJ2908" s="25" t="s">
        <v>20</v>
      </c>
      <c r="AK2908" s="22" t="s">
        <v>20</v>
      </c>
      <c r="AL2908" s="25" t="s">
        <v>20</v>
      </c>
      <c r="AM2908" s="25">
        <v>1</v>
      </c>
      <c r="AN2908" s="25">
        <v>600</v>
      </c>
      <c r="AO2908" s="25">
        <v>400</v>
      </c>
      <c r="AP2908" s="25">
        <v>260</v>
      </c>
      <c r="AQ2908" s="25">
        <v>0.43</v>
      </c>
      <c r="AR2908" s="94">
        <v>6.2399999999999997E-2</v>
      </c>
      <c r="AS2908" s="157">
        <v>1</v>
      </c>
      <c r="AT2908" s="93" t="s">
        <v>22</v>
      </c>
      <c r="AU2908" s="92" t="s">
        <v>22</v>
      </c>
      <c r="AV2908" s="91" t="s">
        <v>152</v>
      </c>
      <c r="AW2908" s="92" t="s">
        <v>152</v>
      </c>
      <c r="AX2908" s="92" t="s">
        <v>48</v>
      </c>
      <c r="AY2908" s="91" t="s">
        <v>152</v>
      </c>
      <c r="AZ2908" s="23"/>
      <c r="BA2908" s="25" t="s">
        <v>2830</v>
      </c>
      <c r="BB2908" t="s">
        <v>25</v>
      </c>
      <c r="BC2908">
        <v>17450</v>
      </c>
      <c r="BD2908" t="str">
        <f>IF(Z2908=BC2908,"OK")</f>
        <v>OK</v>
      </c>
      <c r="BE2908">
        <v>0.43</v>
      </c>
      <c r="BF2908">
        <v>2.0249999999999999E-3</v>
      </c>
      <c r="BG2908">
        <v>600</v>
      </c>
      <c r="BH2908">
        <v>400</v>
      </c>
      <c r="BI2908">
        <v>260</v>
      </c>
      <c r="BJ2908">
        <v>0.43</v>
      </c>
      <c r="BK2908">
        <v>6.2399999999999997E-2</v>
      </c>
      <c r="BN2908" s="183"/>
    </row>
    <row r="2909" spans="1:66" x14ac:dyDescent="0.25">
      <c r="A2909" s="1"/>
      <c r="B2909" s="94">
        <v>2896</v>
      </c>
      <c r="C2909" s="43">
        <v>1034204</v>
      </c>
      <c r="D2909" s="53" t="s">
        <v>22</v>
      </c>
      <c r="E2909" s="27" t="s">
        <v>2829</v>
      </c>
      <c r="F2909" s="151" t="s">
        <v>21</v>
      </c>
      <c r="G2909" s="25"/>
      <c r="H2909" s="46" t="str">
        <f>IFERROR(IFERROR(IF(SEARCH("Usystems",$E2909)&gt;0,"Usystems"),IF(SEARCH("RIIFO",$E2909)&gt;0,"RIIFO","Uponor")),"Uponor")</f>
        <v>Uponor</v>
      </c>
      <c r="I2909" s="25" t="str">
        <f>IFERROR(MID($D2909,1,7)+0,"")</f>
        <v/>
      </c>
      <c r="J2909" s="25" t="str">
        <f>IFERROR(MID($D2909,10,7)+0,"")</f>
        <v/>
      </c>
      <c r="K2909" s="25" t="str">
        <f>IFERROR(MID($D2909,19,7)+0,"")</f>
        <v/>
      </c>
      <c r="L2909" s="25" t="str">
        <f>IFERROR(MID($D2909,28,7)+0,"")</f>
        <v/>
      </c>
      <c r="M2909" s="25" t="str">
        <f>IF(IFERROR(MID($Q2909,1,7)+0,"")&lt;1130000,IF(INDEX(C:C,MATCH(LEFT(Q2909,7)+0,I:I,0))&lt;1130000,"",INDEX(C:C,MATCH(LEFT(Q2909,7)+0,I:I,0))),IFERROR(MID($Q2909,1,7)+0,""))</f>
        <v/>
      </c>
      <c r="N2909" s="25" t="str">
        <f>IF(IFERROR(MID($Q2909,10,7)+0,"")&lt;1130000,"",IFERROR(MID($Q2909,10,7)+0,""))</f>
        <v/>
      </c>
      <c r="O2909" s="25" t="str">
        <f>IF(IFERROR(MID($Q2909,19,7)+0,"")&lt;1130000,"",IFERROR(MID($Q2909,19,7)+0,""))</f>
        <v/>
      </c>
      <c r="P2909" s="25" t="str">
        <f>IF(M2909="","",IF(N2909="",M2909,M2909&amp;", "&amp;N2909))</f>
        <v/>
      </c>
      <c r="Q2909" s="37" t="s">
        <v>22</v>
      </c>
      <c r="R2909" s="37"/>
      <c r="S2909" s="35" t="s">
        <v>69</v>
      </c>
      <c r="T2909" s="25" t="s">
        <v>36</v>
      </c>
      <c r="U2909" s="185">
        <v>20979</v>
      </c>
      <c r="V2909" s="188">
        <v>20979</v>
      </c>
      <c r="W2909" s="189">
        <v>20979</v>
      </c>
      <c r="X2909" s="31">
        <v>20979</v>
      </c>
      <c r="Y2909" s="90">
        <f>IFERROR(ROUND(X2909/W2909-1,2),"")</f>
        <v>0</v>
      </c>
      <c r="Z2909" s="31">
        <f>IF(OR(S2909="VLD MLC components",S2909="VLD MLC pipes",S2909="VLD PEX components",S2909="VLD PEX pipes",S2909="VLD PHC components",S2909="VLD PHC pipes",S2909="Controls VLD"),"По запросу",X2909)</f>
        <v>20979</v>
      </c>
      <c r="AA2909" s="63">
        <f>ROUND(X2909/1.2,3)</f>
        <v>17482.5</v>
      </c>
      <c r="AB2909" s="23">
        <v>17482.5</v>
      </c>
      <c r="AC2909" s="190">
        <f>IFERROR(ROUND(AA2909/AB2909-1,2),"")</f>
        <v>0</v>
      </c>
      <c r="AD2909" s="25">
        <v>0.68</v>
      </c>
      <c r="AE2909" s="25">
        <v>3.1250000000000002E-3</v>
      </c>
      <c r="AF2909" s="25">
        <v>0</v>
      </c>
      <c r="AG2909" s="25" t="s">
        <v>22</v>
      </c>
      <c r="AH2909" s="25">
        <v>0</v>
      </c>
      <c r="AI2909" s="25">
        <v>0</v>
      </c>
      <c r="AJ2909" s="25" t="s">
        <v>20</v>
      </c>
      <c r="AK2909" s="42" t="s">
        <v>19</v>
      </c>
      <c r="AL2909" s="25" t="s">
        <v>20</v>
      </c>
      <c r="AM2909" s="25">
        <v>1</v>
      </c>
      <c r="AN2909" s="25">
        <v>600</v>
      </c>
      <c r="AO2909" s="25">
        <v>400</v>
      </c>
      <c r="AP2909" s="25">
        <v>260</v>
      </c>
      <c r="AQ2909" s="25">
        <v>0.68</v>
      </c>
      <c r="AR2909" s="94">
        <v>6.2399999999999997E-2</v>
      </c>
      <c r="AS2909" s="157" t="s">
        <v>22</v>
      </c>
      <c r="AT2909" s="93" t="s">
        <v>22</v>
      </c>
      <c r="AU2909" s="92" t="s">
        <v>22</v>
      </c>
      <c r="AV2909" s="91" t="s">
        <v>48</v>
      </c>
      <c r="AW2909" s="92" t="s">
        <v>48</v>
      </c>
      <c r="AX2909" s="92" t="s">
        <v>48</v>
      </c>
      <c r="AY2909" s="91" t="s">
        <v>152</v>
      </c>
      <c r="AZ2909" s="23"/>
      <c r="BA2909" s="25">
        <v>0</v>
      </c>
      <c r="BB2909" t="s">
        <v>48</v>
      </c>
      <c r="BC2909" t="e">
        <v>#N/A</v>
      </c>
      <c r="BD2909" t="e">
        <f>IF(Z2909=BC2909,"OK")</f>
        <v>#N/A</v>
      </c>
      <c r="BE2909">
        <v>0.68</v>
      </c>
      <c r="BF2909">
        <v>3.1250000000000002E-3</v>
      </c>
      <c r="BG2909">
        <v>600</v>
      </c>
      <c r="BH2909">
        <v>400</v>
      </c>
      <c r="BI2909">
        <v>260</v>
      </c>
      <c r="BJ2909">
        <v>0.68</v>
      </c>
      <c r="BK2909">
        <v>6.2399999999999997E-2</v>
      </c>
      <c r="BN2909" s="183"/>
    </row>
    <row r="2910" spans="1:66" ht="25.5" x14ac:dyDescent="0.25">
      <c r="A2910" s="1"/>
      <c r="B2910" s="94">
        <v>2897</v>
      </c>
      <c r="C2910" s="43">
        <v>1007355</v>
      </c>
      <c r="D2910" s="37" t="s">
        <v>22</v>
      </c>
      <c r="E2910" s="36" t="s">
        <v>2828</v>
      </c>
      <c r="F2910" s="151" t="s">
        <v>757</v>
      </c>
      <c r="G2910" s="41" t="s">
        <v>585</v>
      </c>
      <c r="H2910" s="46" t="str">
        <f>IFERROR(IFERROR(IF(SEARCH("Usystems",$E2910)&gt;0,"Usystems"),IF(SEARCH("RIIFO",$E2910)&gt;0,"RIIFO","Uponor")),"Uponor")</f>
        <v>Uponor</v>
      </c>
      <c r="I2910" s="25" t="str">
        <f>IFERROR(MID($D2910,1,7)+0,"")</f>
        <v/>
      </c>
      <c r="J2910" s="25" t="str">
        <f>IFERROR(MID($D2910,10,7)+0,"")</f>
        <v/>
      </c>
      <c r="K2910" s="25" t="str">
        <f>IFERROR(MID($D2910,19,7)+0,"")</f>
        <v/>
      </c>
      <c r="L2910" s="25" t="str">
        <f>IFERROR(MID($D2910,28,7)+0,"")</f>
        <v/>
      </c>
      <c r="M2910" s="25" t="str">
        <f>IF(IFERROR(MID($Q2910,1,7)+0,"")&lt;1130000,IF(INDEX(C:C,MATCH(LEFT(Q2910,7)+0,I:I,0))&lt;1130000,"",INDEX(C:C,MATCH(LEFT(Q2910,7)+0,I:I,0))),IFERROR(MID($Q2910,1,7)+0,""))</f>
        <v/>
      </c>
      <c r="N2910" s="25" t="str">
        <f>IF(IFERROR(MID($Q2910,10,7)+0,"")&lt;1130000,"",IFERROR(MID($Q2910,10,7)+0,""))</f>
        <v/>
      </c>
      <c r="O2910" s="25" t="str">
        <f>IF(IFERROR(MID($Q2910,19,7)+0,"")&lt;1130000,"",IFERROR(MID($Q2910,19,7)+0,""))</f>
        <v/>
      </c>
      <c r="P2910" s="25" t="str">
        <f>IF(M2910="","",IF(N2910="",M2910,M2910&amp;", "&amp;N2910))</f>
        <v/>
      </c>
      <c r="Q2910" s="37" t="s">
        <v>22</v>
      </c>
      <c r="R2910" s="37"/>
      <c r="S2910" s="35" t="s">
        <v>69</v>
      </c>
      <c r="T2910" s="25" t="s">
        <v>36</v>
      </c>
      <c r="U2910" s="185">
        <v>155941</v>
      </c>
      <c r="V2910" s="188">
        <v>155941</v>
      </c>
      <c r="W2910" s="189">
        <v>155941</v>
      </c>
      <c r="X2910" s="31">
        <v>155941</v>
      </c>
      <c r="Y2910" s="90">
        <f>IFERROR(ROUND(X2910/W2910-1,2),"")</f>
        <v>0</v>
      </c>
      <c r="Z2910" s="31">
        <f>IF(OR(S2910="VLD MLC components",S2910="VLD MLC pipes",S2910="VLD PEX components",S2910="VLD PEX pipes",S2910="VLD PHC components",S2910="VLD PHC pipes",S2910="Controls VLD"),"По запросу",X2910)</f>
        <v>155941</v>
      </c>
      <c r="AA2910" s="63">
        <f>ROUND(X2910/1.2,3)</f>
        <v>129950.833</v>
      </c>
      <c r="AB2910" s="23">
        <v>129950.833</v>
      </c>
      <c r="AC2910" s="190">
        <f>IFERROR(ROUND(AA2910/AB2910-1,2),"")</f>
        <v>0</v>
      </c>
      <c r="AD2910" s="25">
        <v>16.399999999999999</v>
      </c>
      <c r="AE2910" s="25">
        <v>4.2436000000000001E-2</v>
      </c>
      <c r="AF2910" s="25">
        <v>1</v>
      </c>
      <c r="AG2910" s="25">
        <v>1</v>
      </c>
      <c r="AH2910" s="25">
        <v>1</v>
      </c>
      <c r="AI2910" s="25">
        <v>1</v>
      </c>
      <c r="AJ2910" s="25" t="s">
        <v>20</v>
      </c>
      <c r="AK2910" s="22" t="s">
        <v>20</v>
      </c>
      <c r="AL2910" s="25" t="s">
        <v>20</v>
      </c>
      <c r="AM2910" s="25">
        <v>1</v>
      </c>
      <c r="AN2910" s="25">
        <v>1500</v>
      </c>
      <c r="AO2910" s="25">
        <v>1500</v>
      </c>
      <c r="AP2910" s="25">
        <v>650</v>
      </c>
      <c r="AQ2910" s="25">
        <v>16.399999999999999</v>
      </c>
      <c r="AR2910" s="94">
        <v>1.4624999999999999</v>
      </c>
      <c r="AS2910" s="157">
        <v>1</v>
      </c>
      <c r="AT2910" s="93" t="s">
        <v>22</v>
      </c>
      <c r="AU2910" s="92" t="s">
        <v>22</v>
      </c>
      <c r="AV2910" s="91" t="s">
        <v>152</v>
      </c>
      <c r="AW2910" s="92" t="s">
        <v>152</v>
      </c>
      <c r="AX2910" s="92" t="s">
        <v>48</v>
      </c>
      <c r="AY2910" s="91" t="s">
        <v>152</v>
      </c>
      <c r="AZ2910" s="23"/>
      <c r="BA2910" s="25" t="s">
        <v>2827</v>
      </c>
      <c r="BB2910" t="s">
        <v>25</v>
      </c>
      <c r="BC2910">
        <v>155941</v>
      </c>
      <c r="BD2910" t="str">
        <f>IF(Z2910=BC2910,"OK")</f>
        <v>OK</v>
      </c>
      <c r="BE2910">
        <v>16.399999999999999</v>
      </c>
      <c r="BF2910">
        <v>4.2436000000000001E-2</v>
      </c>
      <c r="BG2910">
        <v>1500</v>
      </c>
      <c r="BH2910">
        <v>1500</v>
      </c>
      <c r="BI2910">
        <v>650</v>
      </c>
      <c r="BJ2910">
        <v>16.399999999999999</v>
      </c>
      <c r="BK2910">
        <v>1.4624999999999999</v>
      </c>
      <c r="BN2910" s="183"/>
    </row>
    <row r="2911" spans="1:66" ht="25.5" x14ac:dyDescent="0.25">
      <c r="A2911" s="1"/>
      <c r="B2911" s="94">
        <v>2898</v>
      </c>
      <c r="C2911" s="43">
        <v>1018326</v>
      </c>
      <c r="D2911" s="53" t="s">
        <v>22</v>
      </c>
      <c r="E2911" s="27" t="s">
        <v>2826</v>
      </c>
      <c r="F2911" s="151" t="s">
        <v>21</v>
      </c>
      <c r="G2911" s="25"/>
      <c r="H2911" s="46" t="str">
        <f>IFERROR(IFERROR(IF(SEARCH("Usystems",$E2911)&gt;0,"Usystems"),IF(SEARCH("RIIFO",$E2911)&gt;0,"RIIFO","Uponor")),"Uponor")</f>
        <v>Uponor</v>
      </c>
      <c r="I2911" s="25" t="str">
        <f>IFERROR(MID($D2911,1,7)+0,"")</f>
        <v/>
      </c>
      <c r="J2911" s="25" t="str">
        <f>IFERROR(MID($D2911,10,7)+0,"")</f>
        <v/>
      </c>
      <c r="K2911" s="25" t="str">
        <f>IFERROR(MID($D2911,19,7)+0,"")</f>
        <v/>
      </c>
      <c r="L2911" s="25" t="str">
        <f>IFERROR(MID($D2911,28,7)+0,"")</f>
        <v/>
      </c>
      <c r="M2911" s="25" t="str">
        <f>IF(IFERROR(MID($Q2911,1,7)+0,"")&lt;1130000,IF(INDEX(C:C,MATCH(LEFT(Q2911,7)+0,I:I,0))&lt;1130000,"",INDEX(C:C,MATCH(LEFT(Q2911,7)+0,I:I,0))),IFERROR(MID($Q2911,1,7)+0,""))</f>
        <v/>
      </c>
      <c r="N2911" s="25" t="str">
        <f>IF(IFERROR(MID($Q2911,10,7)+0,"")&lt;1130000,"",IFERROR(MID($Q2911,10,7)+0,""))</f>
        <v/>
      </c>
      <c r="O2911" s="25" t="str">
        <f>IF(IFERROR(MID($Q2911,19,7)+0,"")&lt;1130000,"",IFERROR(MID($Q2911,19,7)+0,""))</f>
        <v/>
      </c>
      <c r="P2911" s="25" t="str">
        <f>IF(M2911="","",IF(N2911="",M2911,M2911&amp;", "&amp;N2911))</f>
        <v/>
      </c>
      <c r="Q2911" s="37" t="s">
        <v>22</v>
      </c>
      <c r="R2911" s="37"/>
      <c r="S2911" s="35" t="s">
        <v>69</v>
      </c>
      <c r="T2911" s="25" t="s">
        <v>36</v>
      </c>
      <c r="U2911" s="185">
        <v>217976</v>
      </c>
      <c r="V2911" s="188">
        <v>217976</v>
      </c>
      <c r="W2911" s="189">
        <v>217976</v>
      </c>
      <c r="X2911" s="31">
        <v>217976</v>
      </c>
      <c r="Y2911" s="90">
        <f>IFERROR(ROUND(X2911/W2911-1,2),"")</f>
        <v>0</v>
      </c>
      <c r="Z2911" s="31">
        <f>IF(OR(S2911="VLD MLC components",S2911="VLD MLC pipes",S2911="VLD PEX components",S2911="VLD PEX pipes",S2911="VLD PHC components",S2911="VLD PHC pipes",S2911="Controls VLD"),"По запросу",X2911)</f>
        <v>217976</v>
      </c>
      <c r="AA2911" s="63">
        <f>ROUND(X2911/1.2,3)</f>
        <v>181646.66699999999</v>
      </c>
      <c r="AB2911" s="23">
        <v>181646.66699999999</v>
      </c>
      <c r="AC2911" s="190">
        <f>IFERROR(ROUND(AA2911/AB2911-1,2),"")</f>
        <v>0</v>
      </c>
      <c r="AD2911" s="25">
        <v>51</v>
      </c>
      <c r="AE2911" s="25">
        <v>1.6260749999999999</v>
      </c>
      <c r="AF2911" s="25">
        <v>0</v>
      </c>
      <c r="AG2911" s="25" t="s">
        <v>22</v>
      </c>
      <c r="AH2911" s="25">
        <v>0</v>
      </c>
      <c r="AI2911" s="25">
        <v>0</v>
      </c>
      <c r="AJ2911" s="25" t="s">
        <v>20</v>
      </c>
      <c r="AK2911" s="42" t="s">
        <v>19</v>
      </c>
      <c r="AL2911" s="25" t="s">
        <v>20</v>
      </c>
      <c r="AM2911" s="25">
        <v>1</v>
      </c>
      <c r="AN2911" s="25">
        <v>1650</v>
      </c>
      <c r="AO2911" s="25">
        <v>1320</v>
      </c>
      <c r="AP2911" s="25">
        <v>2300</v>
      </c>
      <c r="AQ2911" s="25">
        <v>51</v>
      </c>
      <c r="AR2911" s="94">
        <v>5.0094000000000003</v>
      </c>
      <c r="AS2911" s="157" t="s">
        <v>22</v>
      </c>
      <c r="AT2911" s="93" t="s">
        <v>22</v>
      </c>
      <c r="AU2911" s="92" t="s">
        <v>22</v>
      </c>
      <c r="AV2911" s="91" t="s">
        <v>48</v>
      </c>
      <c r="AW2911" s="92" t="s">
        <v>48</v>
      </c>
      <c r="AX2911" s="92" t="s">
        <v>48</v>
      </c>
      <c r="AY2911" s="91" t="s">
        <v>152</v>
      </c>
      <c r="AZ2911" s="23"/>
      <c r="BA2911" s="25">
        <v>0</v>
      </c>
      <c r="BB2911" t="s">
        <v>48</v>
      </c>
      <c r="BC2911" t="e">
        <v>#N/A</v>
      </c>
      <c r="BD2911" t="e">
        <f>IF(Z2911=BC2911,"OK")</f>
        <v>#N/A</v>
      </c>
      <c r="BE2911">
        <v>51</v>
      </c>
      <c r="BF2911">
        <v>1.6260749999999999</v>
      </c>
      <c r="BG2911">
        <v>1650</v>
      </c>
      <c r="BH2911">
        <v>1320</v>
      </c>
      <c r="BI2911">
        <v>2300</v>
      </c>
      <c r="BJ2911">
        <v>51</v>
      </c>
      <c r="BK2911">
        <v>5.0094000000000003</v>
      </c>
      <c r="BN2911" s="183"/>
    </row>
    <row r="2912" spans="1:66" ht="25.5" x14ac:dyDescent="0.25">
      <c r="A2912" s="1"/>
      <c r="B2912" s="94">
        <v>2899</v>
      </c>
      <c r="C2912" s="43">
        <v>1018327</v>
      </c>
      <c r="D2912" s="53" t="s">
        <v>22</v>
      </c>
      <c r="E2912" s="27" t="s">
        <v>2825</v>
      </c>
      <c r="F2912" s="151" t="s">
        <v>21</v>
      </c>
      <c r="G2912" s="25"/>
      <c r="H2912" s="46" t="str">
        <f>IFERROR(IFERROR(IF(SEARCH("Usystems",$E2912)&gt;0,"Usystems"),IF(SEARCH("RIIFO",$E2912)&gt;0,"RIIFO","Uponor")),"Uponor")</f>
        <v>Uponor</v>
      </c>
      <c r="I2912" s="25" t="str">
        <f>IFERROR(MID($D2912,1,7)+0,"")</f>
        <v/>
      </c>
      <c r="J2912" s="25" t="str">
        <f>IFERROR(MID($D2912,10,7)+0,"")</f>
        <v/>
      </c>
      <c r="K2912" s="25" t="str">
        <f>IFERROR(MID($D2912,19,7)+0,"")</f>
        <v/>
      </c>
      <c r="L2912" s="25" t="str">
        <f>IFERROR(MID($D2912,28,7)+0,"")</f>
        <v/>
      </c>
      <c r="M2912" s="25" t="str">
        <f>IF(IFERROR(MID($Q2912,1,7)+0,"")&lt;1130000,IF(INDEX(C:C,MATCH(LEFT(Q2912,7)+0,I:I,0))&lt;1130000,"",INDEX(C:C,MATCH(LEFT(Q2912,7)+0,I:I,0))),IFERROR(MID($Q2912,1,7)+0,""))</f>
        <v/>
      </c>
      <c r="N2912" s="25" t="str">
        <f>IF(IFERROR(MID($Q2912,10,7)+0,"")&lt;1130000,"",IFERROR(MID($Q2912,10,7)+0,""))</f>
        <v/>
      </c>
      <c r="O2912" s="25" t="str">
        <f>IF(IFERROR(MID($Q2912,19,7)+0,"")&lt;1130000,"",IFERROR(MID($Q2912,19,7)+0,""))</f>
        <v/>
      </c>
      <c r="P2912" s="25" t="str">
        <f>IF(M2912="","",IF(N2912="",M2912,M2912&amp;", "&amp;N2912))</f>
        <v/>
      </c>
      <c r="Q2912" s="37" t="s">
        <v>22</v>
      </c>
      <c r="R2912" s="37"/>
      <c r="S2912" s="35" t="s">
        <v>69</v>
      </c>
      <c r="T2912" s="25" t="s">
        <v>36</v>
      </c>
      <c r="U2912" s="185">
        <v>263909</v>
      </c>
      <c r="V2912" s="188">
        <v>263909</v>
      </c>
      <c r="W2912" s="189">
        <v>263909</v>
      </c>
      <c r="X2912" s="31">
        <v>263909</v>
      </c>
      <c r="Y2912" s="90">
        <f>IFERROR(ROUND(X2912/W2912-1,2),"")</f>
        <v>0</v>
      </c>
      <c r="Z2912" s="31">
        <f>IF(OR(S2912="VLD MLC components",S2912="VLD MLC pipes",S2912="VLD PEX components",S2912="VLD PEX pipes",S2912="VLD PHC components",S2912="VLD PHC pipes",S2912="Controls VLD"),"По запросу",X2912)</f>
        <v>263909</v>
      </c>
      <c r="AA2912" s="63">
        <f>ROUND(X2912/1.2,3)</f>
        <v>219924.16699999999</v>
      </c>
      <c r="AB2912" s="23">
        <v>219924.16699999999</v>
      </c>
      <c r="AC2912" s="190">
        <f>IFERROR(ROUND(AA2912/AB2912-1,2),"")</f>
        <v>0</v>
      </c>
      <c r="AD2912" s="25">
        <v>54</v>
      </c>
      <c r="AE2912" s="25">
        <v>4.4740970000000004</v>
      </c>
      <c r="AF2912" s="25">
        <v>0</v>
      </c>
      <c r="AG2912" s="25" t="s">
        <v>22</v>
      </c>
      <c r="AH2912" s="25">
        <v>0</v>
      </c>
      <c r="AI2912" s="25">
        <v>0</v>
      </c>
      <c r="AJ2912" s="25" t="s">
        <v>20</v>
      </c>
      <c r="AK2912" s="42" t="s">
        <v>19</v>
      </c>
      <c r="AL2912" s="25" t="s">
        <v>20</v>
      </c>
      <c r="AM2912" s="25">
        <v>1</v>
      </c>
      <c r="AN2912" s="25">
        <v>1650</v>
      </c>
      <c r="AO2912" s="25">
        <v>1650</v>
      </c>
      <c r="AP2912" s="25">
        <v>1650</v>
      </c>
      <c r="AQ2912" s="25">
        <v>54</v>
      </c>
      <c r="AR2912" s="94">
        <v>4.4921249999999997</v>
      </c>
      <c r="AS2912" s="157" t="s">
        <v>22</v>
      </c>
      <c r="AT2912" s="93" t="s">
        <v>22</v>
      </c>
      <c r="AU2912" s="92" t="s">
        <v>22</v>
      </c>
      <c r="AV2912" s="91" t="s">
        <v>48</v>
      </c>
      <c r="AW2912" s="92" t="s">
        <v>48</v>
      </c>
      <c r="AX2912" s="92" t="s">
        <v>48</v>
      </c>
      <c r="AY2912" s="91" t="s">
        <v>152</v>
      </c>
      <c r="AZ2912" s="23"/>
      <c r="BA2912" s="25">
        <v>0</v>
      </c>
      <c r="BB2912" t="s">
        <v>48</v>
      </c>
      <c r="BC2912" t="e">
        <v>#N/A</v>
      </c>
      <c r="BD2912" t="e">
        <f>IF(Z2912=BC2912,"OK")</f>
        <v>#N/A</v>
      </c>
      <c r="BE2912">
        <v>54</v>
      </c>
      <c r="BF2912">
        <v>4.4740970000000004</v>
      </c>
      <c r="BG2912">
        <v>1650</v>
      </c>
      <c r="BH2912">
        <v>1650</v>
      </c>
      <c r="BI2912">
        <v>1650</v>
      </c>
      <c r="BJ2912">
        <v>54</v>
      </c>
      <c r="BK2912">
        <v>4.4921249999999997</v>
      </c>
      <c r="BN2912" s="183"/>
    </row>
    <row r="2913" spans="1:66" ht="25.5" x14ac:dyDescent="0.25">
      <c r="A2913" s="1"/>
      <c r="B2913" s="94">
        <v>2900</v>
      </c>
      <c r="C2913" s="43">
        <v>1084576</v>
      </c>
      <c r="D2913" s="25"/>
      <c r="E2913" s="27" t="s">
        <v>2824</v>
      </c>
      <c r="F2913" s="151" t="s">
        <v>21</v>
      </c>
      <c r="G2913" s="28"/>
      <c r="H2913" s="46" t="str">
        <f>IFERROR(IFERROR(IF(SEARCH("Usystems",$E2913)&gt;0,"Usystems"),IF(SEARCH("RIIFO",$E2913)&gt;0,"RIIFO","Uponor")),"Uponor")</f>
        <v>Uponor</v>
      </c>
      <c r="I2913" s="25" t="str">
        <f>IFERROR(MID($D2913,1,7)+0,"")</f>
        <v/>
      </c>
      <c r="J2913" s="25" t="str">
        <f>IFERROR(MID($D2913,10,7)+0,"")</f>
        <v/>
      </c>
      <c r="K2913" s="25" t="str">
        <f>IFERROR(MID($D2913,19,7)+0,"")</f>
        <v/>
      </c>
      <c r="L2913" s="25" t="str">
        <f>IFERROR(MID($D2913,28,7)+0,"")</f>
        <v/>
      </c>
      <c r="M2913" s="25" t="str">
        <f>IF(IFERROR(MID($Q2913,1,7)+0,"")&lt;1130000,IF(INDEX(C:C,MATCH(LEFT(Q2913,7)+0,I:I,0))&lt;1130000,"",INDEX(C:C,MATCH(LEFT(Q2913,7)+0,I:I,0))),IFERROR(MID($Q2913,1,7)+0,""))</f>
        <v/>
      </c>
      <c r="N2913" s="25" t="str">
        <f>IF(IFERROR(MID($Q2913,10,7)+0,"")&lt;1130000,"",IFERROR(MID($Q2913,10,7)+0,""))</f>
        <v/>
      </c>
      <c r="O2913" s="25" t="str">
        <f>IF(IFERROR(MID($Q2913,19,7)+0,"")&lt;1130000,"",IFERROR(MID($Q2913,19,7)+0,""))</f>
        <v/>
      </c>
      <c r="P2913" s="25" t="str">
        <f>IF(M2913="","",IF(N2913="",M2913,M2913&amp;", "&amp;N2913))</f>
        <v/>
      </c>
      <c r="Q2913" s="25"/>
      <c r="R2913" s="25"/>
      <c r="S2913" s="35" t="s">
        <v>69</v>
      </c>
      <c r="T2913" s="25" t="s">
        <v>36</v>
      </c>
      <c r="U2913" s="185">
        <v>417822</v>
      </c>
      <c r="V2913" s="188">
        <v>417822</v>
      </c>
      <c r="W2913" s="189">
        <v>417822</v>
      </c>
      <c r="X2913" s="31">
        <v>417822</v>
      </c>
      <c r="Y2913" s="90">
        <f>IFERROR(ROUND(X2913/W2913-1,2),"")</f>
        <v>0</v>
      </c>
      <c r="Z2913" s="31">
        <f>IF(OR(S2913="VLD MLC components",S2913="VLD MLC pipes",S2913="VLD PEX components",S2913="VLD PEX pipes",S2913="VLD PHC components",S2913="VLD PHC pipes",S2913="Controls VLD"),"По запросу",X2913)</f>
        <v>417822</v>
      </c>
      <c r="AA2913" s="63">
        <f>ROUND(X2913/1.2,3)</f>
        <v>348185</v>
      </c>
      <c r="AB2913" s="23">
        <v>348185</v>
      </c>
      <c r="AC2913" s="190">
        <f>IFERROR(ROUND(AA2913/AB2913-1,2),"")</f>
        <v>0</v>
      </c>
      <c r="AD2913" s="25">
        <v>53</v>
      </c>
      <c r="AE2913" s="25">
        <v>1.716823</v>
      </c>
      <c r="AF2913" s="25">
        <v>0</v>
      </c>
      <c r="AG2913" s="25" t="s">
        <v>22</v>
      </c>
      <c r="AH2913" s="25">
        <v>0</v>
      </c>
      <c r="AI2913" s="25">
        <v>0</v>
      </c>
      <c r="AJ2913" s="25" t="s">
        <v>20</v>
      </c>
      <c r="AK2913" s="42" t="s">
        <v>19</v>
      </c>
      <c r="AL2913" s="25" t="s">
        <v>20</v>
      </c>
      <c r="AM2913" s="25">
        <v>1</v>
      </c>
      <c r="AN2913" s="25">
        <v>1451</v>
      </c>
      <c r="AO2913" s="25">
        <v>1632</v>
      </c>
      <c r="AP2913" s="25">
        <v>740</v>
      </c>
      <c r="AQ2913" s="25">
        <v>53</v>
      </c>
      <c r="AR2913" s="94">
        <v>1.7523436800000001</v>
      </c>
      <c r="AS2913" s="157" t="s">
        <v>22</v>
      </c>
      <c r="AT2913" s="93" t="s">
        <v>22</v>
      </c>
      <c r="AU2913" s="92" t="s">
        <v>22</v>
      </c>
      <c r="AV2913" s="91" t="s">
        <v>48</v>
      </c>
      <c r="AW2913" s="92" t="s">
        <v>48</v>
      </c>
      <c r="AX2913" s="92" t="s">
        <v>48</v>
      </c>
      <c r="AY2913" s="91" t="s">
        <v>152</v>
      </c>
      <c r="AZ2913" s="23"/>
      <c r="BA2913" s="25">
        <v>0</v>
      </c>
      <c r="BB2913" t="s">
        <v>48</v>
      </c>
      <c r="BC2913" t="e">
        <v>#N/A</v>
      </c>
      <c r="BD2913" t="e">
        <f>IF(Z2913=BC2913,"OK")</f>
        <v>#N/A</v>
      </c>
      <c r="BE2913">
        <v>53</v>
      </c>
      <c r="BF2913">
        <v>1.716823</v>
      </c>
      <c r="BG2913">
        <v>1451</v>
      </c>
      <c r="BH2913">
        <v>1632</v>
      </c>
      <c r="BI2913">
        <v>740</v>
      </c>
      <c r="BJ2913">
        <v>53</v>
      </c>
      <c r="BK2913">
        <v>1.7523436800000001</v>
      </c>
      <c r="BN2913" s="183"/>
    </row>
    <row r="2914" spans="1:66" ht="25.5" x14ac:dyDescent="0.25">
      <c r="A2914" s="1"/>
      <c r="B2914" s="94">
        <v>2901</v>
      </c>
      <c r="C2914" s="43">
        <v>1084577</v>
      </c>
      <c r="D2914" s="25"/>
      <c r="E2914" s="27" t="s">
        <v>2823</v>
      </c>
      <c r="F2914" s="151" t="s">
        <v>21</v>
      </c>
      <c r="G2914" s="28"/>
      <c r="H2914" s="46" t="str">
        <f>IFERROR(IFERROR(IF(SEARCH("Usystems",$E2914)&gt;0,"Usystems"),IF(SEARCH("RIIFO",$E2914)&gt;0,"RIIFO","Uponor")),"Uponor")</f>
        <v>Uponor</v>
      </c>
      <c r="I2914" s="25" t="str">
        <f>IFERROR(MID($D2914,1,7)+0,"")</f>
        <v/>
      </c>
      <c r="J2914" s="25" t="str">
        <f>IFERROR(MID($D2914,10,7)+0,"")</f>
        <v/>
      </c>
      <c r="K2914" s="25" t="str">
        <f>IFERROR(MID($D2914,19,7)+0,"")</f>
        <v/>
      </c>
      <c r="L2914" s="25" t="str">
        <f>IFERROR(MID($D2914,28,7)+0,"")</f>
        <v/>
      </c>
      <c r="M2914" s="25" t="str">
        <f>IF(IFERROR(MID($Q2914,1,7)+0,"")&lt;1130000,IF(INDEX(C:C,MATCH(LEFT(Q2914,7)+0,I:I,0))&lt;1130000,"",INDEX(C:C,MATCH(LEFT(Q2914,7)+0,I:I,0))),IFERROR(MID($Q2914,1,7)+0,""))</f>
        <v/>
      </c>
      <c r="N2914" s="25" t="str">
        <f>IF(IFERROR(MID($Q2914,10,7)+0,"")&lt;1130000,"",IFERROR(MID($Q2914,10,7)+0,""))</f>
        <v/>
      </c>
      <c r="O2914" s="25" t="str">
        <f>IF(IFERROR(MID($Q2914,19,7)+0,"")&lt;1130000,"",IFERROR(MID($Q2914,19,7)+0,""))</f>
        <v/>
      </c>
      <c r="P2914" s="25" t="str">
        <f>IF(M2914="","",IF(N2914="",M2914,M2914&amp;", "&amp;N2914))</f>
        <v/>
      </c>
      <c r="Q2914" s="25"/>
      <c r="R2914" s="25"/>
      <c r="S2914" s="35" t="s">
        <v>69</v>
      </c>
      <c r="T2914" s="25" t="s">
        <v>36</v>
      </c>
      <c r="U2914" s="185">
        <v>573875</v>
      </c>
      <c r="V2914" s="188">
        <v>573875</v>
      </c>
      <c r="W2914" s="189">
        <v>573875</v>
      </c>
      <c r="X2914" s="31">
        <v>573875</v>
      </c>
      <c r="Y2914" s="90">
        <f>IFERROR(ROUND(X2914/W2914-1,2),"")</f>
        <v>0</v>
      </c>
      <c r="Z2914" s="31">
        <f>IF(OR(S2914="VLD MLC components",S2914="VLD MLC pipes",S2914="VLD PEX components",S2914="VLD PEX pipes",S2914="VLD PHC components",S2914="VLD PHC pipes",S2914="Controls VLD"),"По запросу",X2914)</f>
        <v>573875</v>
      </c>
      <c r="AA2914" s="63">
        <f>ROUND(X2914/1.2,3)</f>
        <v>478229.16700000002</v>
      </c>
      <c r="AB2914" s="23">
        <v>478229.16700000002</v>
      </c>
      <c r="AC2914" s="190">
        <f>IFERROR(ROUND(AA2914/AB2914-1,2),"")</f>
        <v>0</v>
      </c>
      <c r="AD2914" s="25">
        <v>53</v>
      </c>
      <c r="AE2914" s="25">
        <v>1.4790000000000001</v>
      </c>
      <c r="AF2914" s="25">
        <v>0</v>
      </c>
      <c r="AG2914" s="25" t="s">
        <v>22</v>
      </c>
      <c r="AH2914" s="25">
        <v>0</v>
      </c>
      <c r="AI2914" s="25">
        <v>0</v>
      </c>
      <c r="AJ2914" s="25" t="s">
        <v>20</v>
      </c>
      <c r="AK2914" s="42" t="s">
        <v>19</v>
      </c>
      <c r="AL2914" s="25" t="s">
        <v>20</v>
      </c>
      <c r="AM2914" s="25">
        <v>1</v>
      </c>
      <c r="AN2914" s="25">
        <v>1250</v>
      </c>
      <c r="AO2914" s="25">
        <v>1632</v>
      </c>
      <c r="AP2914" s="25">
        <v>740</v>
      </c>
      <c r="AQ2914" s="25">
        <v>53</v>
      </c>
      <c r="AR2914" s="94">
        <v>1.5096000000000001</v>
      </c>
      <c r="AS2914" s="157" t="s">
        <v>22</v>
      </c>
      <c r="AT2914" s="93" t="s">
        <v>22</v>
      </c>
      <c r="AU2914" s="92" t="s">
        <v>22</v>
      </c>
      <c r="AV2914" s="91" t="s">
        <v>48</v>
      </c>
      <c r="AW2914" s="92" t="s">
        <v>48</v>
      </c>
      <c r="AX2914" s="92" t="s">
        <v>48</v>
      </c>
      <c r="AY2914" s="91" t="s">
        <v>152</v>
      </c>
      <c r="AZ2914" s="23"/>
      <c r="BA2914" s="25">
        <v>0</v>
      </c>
      <c r="BB2914" t="s">
        <v>48</v>
      </c>
      <c r="BC2914" t="e">
        <v>#N/A</v>
      </c>
      <c r="BD2914" t="e">
        <f>IF(Z2914=BC2914,"OK")</f>
        <v>#N/A</v>
      </c>
      <c r="BE2914">
        <v>53</v>
      </c>
      <c r="BF2914">
        <v>1.4790000000000001</v>
      </c>
      <c r="BG2914">
        <v>1250</v>
      </c>
      <c r="BH2914">
        <v>1632</v>
      </c>
      <c r="BI2914">
        <v>740</v>
      </c>
      <c r="BJ2914">
        <v>53</v>
      </c>
      <c r="BK2914">
        <v>1.5096000000000001</v>
      </c>
      <c r="BN2914" s="183"/>
    </row>
    <row r="2915" spans="1:66" ht="25.5" x14ac:dyDescent="0.25">
      <c r="A2915" s="1"/>
      <c r="B2915" s="94">
        <v>2902</v>
      </c>
      <c r="C2915" s="43">
        <v>1084578</v>
      </c>
      <c r="D2915" s="25"/>
      <c r="E2915" s="27" t="s">
        <v>2822</v>
      </c>
      <c r="F2915" s="151" t="s">
        <v>21</v>
      </c>
      <c r="G2915" s="28"/>
      <c r="H2915" s="46" t="str">
        <f>IFERROR(IFERROR(IF(SEARCH("Usystems",$E2915)&gt;0,"Usystems"),IF(SEARCH("RIIFO",$E2915)&gt;0,"RIIFO","Uponor")),"Uponor")</f>
        <v>Uponor</v>
      </c>
      <c r="I2915" s="25" t="str">
        <f>IFERROR(MID($D2915,1,7)+0,"")</f>
        <v/>
      </c>
      <c r="J2915" s="25" t="str">
        <f>IFERROR(MID($D2915,10,7)+0,"")</f>
        <v/>
      </c>
      <c r="K2915" s="25" t="str">
        <f>IFERROR(MID($D2915,19,7)+0,"")</f>
        <v/>
      </c>
      <c r="L2915" s="25" t="str">
        <f>IFERROR(MID($D2915,28,7)+0,"")</f>
        <v/>
      </c>
      <c r="M2915" s="25" t="str">
        <f>IF(IFERROR(MID($Q2915,1,7)+0,"")&lt;1130000,IF(INDEX(C:C,MATCH(LEFT(Q2915,7)+0,I:I,0))&lt;1130000,"",INDEX(C:C,MATCH(LEFT(Q2915,7)+0,I:I,0))),IFERROR(MID($Q2915,1,7)+0,""))</f>
        <v/>
      </c>
      <c r="N2915" s="25" t="str">
        <f>IF(IFERROR(MID($Q2915,10,7)+0,"")&lt;1130000,"",IFERROR(MID($Q2915,10,7)+0,""))</f>
        <v/>
      </c>
      <c r="O2915" s="25" t="str">
        <f>IF(IFERROR(MID($Q2915,19,7)+0,"")&lt;1130000,"",IFERROR(MID($Q2915,19,7)+0,""))</f>
        <v/>
      </c>
      <c r="P2915" s="25" t="str">
        <f>IF(M2915="","",IF(N2915="",M2915,M2915&amp;", "&amp;N2915))</f>
        <v/>
      </c>
      <c r="Q2915" s="25"/>
      <c r="R2915" s="25"/>
      <c r="S2915" s="35" t="s">
        <v>69</v>
      </c>
      <c r="T2915" s="25" t="s">
        <v>36</v>
      </c>
      <c r="U2915" s="185">
        <v>730636</v>
      </c>
      <c r="V2915" s="188">
        <v>730636</v>
      </c>
      <c r="W2915" s="189">
        <v>730636</v>
      </c>
      <c r="X2915" s="31">
        <v>730636</v>
      </c>
      <c r="Y2915" s="90">
        <f>IFERROR(ROUND(X2915/W2915-1,2),"")</f>
        <v>0</v>
      </c>
      <c r="Z2915" s="31">
        <f>IF(OR(S2915="VLD MLC components",S2915="VLD MLC pipes",S2915="VLD PEX components",S2915="VLD PEX pipes",S2915="VLD PHC components",S2915="VLD PHC pipes",S2915="Controls VLD"),"По запросу",X2915)</f>
        <v>730636</v>
      </c>
      <c r="AA2915" s="63">
        <f>ROUND(X2915/1.2,3)</f>
        <v>608863.33299999998</v>
      </c>
      <c r="AB2915" s="23">
        <v>608863.33299999998</v>
      </c>
      <c r="AC2915" s="190">
        <f>IFERROR(ROUND(AA2915/AB2915-1,2),"")</f>
        <v>0</v>
      </c>
      <c r="AD2915" s="25">
        <v>53</v>
      </c>
      <c r="AE2915" s="25">
        <v>1.305906</v>
      </c>
      <c r="AF2915" s="25">
        <v>0</v>
      </c>
      <c r="AG2915" s="25" t="s">
        <v>22</v>
      </c>
      <c r="AH2915" s="25">
        <v>0</v>
      </c>
      <c r="AI2915" s="25">
        <v>0</v>
      </c>
      <c r="AJ2915" s="25" t="s">
        <v>20</v>
      </c>
      <c r="AK2915" s="42" t="s">
        <v>19</v>
      </c>
      <c r="AL2915" s="25" t="s">
        <v>20</v>
      </c>
      <c r="AM2915" s="25">
        <v>1</v>
      </c>
      <c r="AN2915" s="25">
        <v>1250</v>
      </c>
      <c r="AO2915" s="25">
        <v>1441</v>
      </c>
      <c r="AP2915" s="25">
        <v>740</v>
      </c>
      <c r="AQ2915" s="25">
        <v>53</v>
      </c>
      <c r="AR2915" s="94">
        <v>1.3329249999999999</v>
      </c>
      <c r="AS2915" s="157" t="s">
        <v>22</v>
      </c>
      <c r="AT2915" s="93" t="s">
        <v>22</v>
      </c>
      <c r="AU2915" s="92" t="s">
        <v>22</v>
      </c>
      <c r="AV2915" s="91" t="s">
        <v>48</v>
      </c>
      <c r="AW2915" s="92" t="s">
        <v>48</v>
      </c>
      <c r="AX2915" s="92" t="s">
        <v>48</v>
      </c>
      <c r="AY2915" s="91" t="s">
        <v>152</v>
      </c>
      <c r="AZ2915" s="23"/>
      <c r="BA2915" s="25">
        <v>0</v>
      </c>
      <c r="BB2915" t="s">
        <v>48</v>
      </c>
      <c r="BC2915" t="e">
        <v>#N/A</v>
      </c>
      <c r="BD2915" t="e">
        <f>IF(Z2915=BC2915,"OK")</f>
        <v>#N/A</v>
      </c>
      <c r="BE2915">
        <v>53</v>
      </c>
      <c r="BF2915">
        <v>1.305906</v>
      </c>
      <c r="BG2915">
        <v>1250</v>
      </c>
      <c r="BH2915">
        <v>1441</v>
      </c>
      <c r="BI2915">
        <v>740</v>
      </c>
      <c r="BJ2915">
        <v>53</v>
      </c>
      <c r="BK2915">
        <v>1.3329249999999999</v>
      </c>
      <c r="BN2915" s="183"/>
    </row>
    <row r="2916" spans="1:66" ht="25.5" x14ac:dyDescent="0.25">
      <c r="A2916" s="1"/>
      <c r="B2916" s="94">
        <v>2903</v>
      </c>
      <c r="C2916" s="43">
        <v>1018384</v>
      </c>
      <c r="D2916" s="53" t="s">
        <v>22</v>
      </c>
      <c r="E2916" s="27" t="s">
        <v>2821</v>
      </c>
      <c r="F2916" s="151" t="s">
        <v>44</v>
      </c>
      <c r="G2916" s="41" t="s">
        <v>585</v>
      </c>
      <c r="H2916" s="46" t="str">
        <f>IFERROR(IFERROR(IF(SEARCH("Usystems",$E2916)&gt;0,"Usystems"),IF(SEARCH("RIIFO",$E2916)&gt;0,"RIIFO","Uponor")),"Uponor")</f>
        <v>Uponor</v>
      </c>
      <c r="I2916" s="25" t="str">
        <f>IFERROR(MID($D2916,1,7)+0,"")</f>
        <v/>
      </c>
      <c r="J2916" s="25" t="str">
        <f>IFERROR(MID($D2916,10,7)+0,"")</f>
        <v/>
      </c>
      <c r="K2916" s="25" t="str">
        <f>IFERROR(MID($D2916,19,7)+0,"")</f>
        <v/>
      </c>
      <c r="L2916" s="25" t="str">
        <f>IFERROR(MID($D2916,28,7)+0,"")</f>
        <v/>
      </c>
      <c r="M2916" s="25" t="str">
        <f>IF(IFERROR(MID($Q2916,1,7)+0,"")&lt;1130000,IF(INDEX(C:C,MATCH(LEFT(Q2916,7)+0,I:I,0))&lt;1130000,"",INDEX(C:C,MATCH(LEFT(Q2916,7)+0,I:I,0))),IFERROR(MID($Q2916,1,7)+0,""))</f>
        <v/>
      </c>
      <c r="N2916" s="25" t="str">
        <f>IF(IFERROR(MID($Q2916,10,7)+0,"")&lt;1130000,"",IFERROR(MID($Q2916,10,7)+0,""))</f>
        <v/>
      </c>
      <c r="O2916" s="25" t="str">
        <f>IF(IFERROR(MID($Q2916,19,7)+0,"")&lt;1130000,"",IFERROR(MID($Q2916,19,7)+0,""))</f>
        <v/>
      </c>
      <c r="P2916" s="25" t="str">
        <f>IF(M2916="","",IF(N2916="",M2916,M2916&amp;", "&amp;N2916))</f>
        <v/>
      </c>
      <c r="Q2916" s="44" t="s">
        <v>22</v>
      </c>
      <c r="R2916" s="44"/>
      <c r="S2916" s="35" t="s">
        <v>69</v>
      </c>
      <c r="T2916" s="25" t="s">
        <v>36</v>
      </c>
      <c r="U2916" s="185">
        <v>82442</v>
      </c>
      <c r="V2916" s="188">
        <v>82442</v>
      </c>
      <c r="W2916" s="189">
        <v>82442</v>
      </c>
      <c r="X2916" s="31">
        <v>82442</v>
      </c>
      <c r="Y2916" s="90">
        <f>IFERROR(ROUND(X2916/W2916-1,2),"")</f>
        <v>0</v>
      </c>
      <c r="Z2916" s="31">
        <f>IF(OR(S2916="VLD MLC components",S2916="VLD MLC pipes",S2916="VLD PEX components",S2916="VLD PEX pipes",S2916="VLD PHC components",S2916="VLD PHC pipes",S2916="Controls VLD"),"По запросу",X2916)</f>
        <v>82442</v>
      </c>
      <c r="AA2916" s="63">
        <f>ROUND(X2916/1.2,3)</f>
        <v>68701.667000000001</v>
      </c>
      <c r="AB2916" s="23">
        <v>68701.667000000001</v>
      </c>
      <c r="AC2916" s="190">
        <f>IFERROR(ROUND(AA2916/AB2916-1,2),"")</f>
        <v>0</v>
      </c>
      <c r="AD2916" s="25">
        <v>14.88</v>
      </c>
      <c r="AE2916" s="25">
        <v>0.110592</v>
      </c>
      <c r="AF2916" s="25">
        <v>1</v>
      </c>
      <c r="AG2916" s="25">
        <v>1</v>
      </c>
      <c r="AH2916" s="25">
        <v>1</v>
      </c>
      <c r="AI2916" s="25">
        <v>1</v>
      </c>
      <c r="AJ2916" s="25" t="s">
        <v>20</v>
      </c>
      <c r="AK2916" s="22" t="s">
        <v>20</v>
      </c>
      <c r="AL2916" s="25" t="s">
        <v>20</v>
      </c>
      <c r="AM2916" s="25">
        <v>1</v>
      </c>
      <c r="AN2916" s="25">
        <v>960</v>
      </c>
      <c r="AO2916" s="25">
        <v>960</v>
      </c>
      <c r="AP2916" s="25">
        <v>120</v>
      </c>
      <c r="AQ2916" s="25">
        <v>14.88</v>
      </c>
      <c r="AR2916" s="94">
        <v>0.110592</v>
      </c>
      <c r="AS2916" s="157">
        <v>1</v>
      </c>
      <c r="AT2916" s="93" t="s">
        <v>22</v>
      </c>
      <c r="AU2916" s="92" t="s">
        <v>22</v>
      </c>
      <c r="AV2916" s="91" t="s">
        <v>152</v>
      </c>
      <c r="AW2916" s="92" t="s">
        <v>152</v>
      </c>
      <c r="AX2916" s="92" t="s">
        <v>48</v>
      </c>
      <c r="AY2916" s="91" t="s">
        <v>152</v>
      </c>
      <c r="AZ2916" s="23"/>
      <c r="BA2916" s="25" t="s">
        <v>2820</v>
      </c>
      <c r="BB2916" t="s">
        <v>25</v>
      </c>
      <c r="BC2916">
        <v>82442</v>
      </c>
      <c r="BD2916" t="str">
        <f>IF(Z2916=BC2916,"OK")</f>
        <v>OK</v>
      </c>
      <c r="BE2916">
        <v>14.88</v>
      </c>
      <c r="BF2916">
        <v>0.110592</v>
      </c>
      <c r="BG2916">
        <v>960</v>
      </c>
      <c r="BH2916">
        <v>960</v>
      </c>
      <c r="BI2916">
        <v>120</v>
      </c>
      <c r="BJ2916">
        <v>14.88</v>
      </c>
      <c r="BK2916">
        <v>0.110592</v>
      </c>
      <c r="BN2916" s="183"/>
    </row>
    <row r="2917" spans="1:66" ht="25.5" x14ac:dyDescent="0.25">
      <c r="A2917" s="1"/>
      <c r="B2917" s="94">
        <v>2904</v>
      </c>
      <c r="C2917" s="43">
        <v>1034312</v>
      </c>
      <c r="D2917" s="53" t="s">
        <v>22</v>
      </c>
      <c r="E2917" s="27" t="s">
        <v>2819</v>
      </c>
      <c r="F2917" s="213" t="s">
        <v>652</v>
      </c>
      <c r="G2917" s="41" t="s">
        <v>585</v>
      </c>
      <c r="H2917" s="46" t="str">
        <f>IFERROR(IFERROR(IF(SEARCH("Usystems",$E2917)&gt;0,"Usystems"),IF(SEARCH("RIIFO",$E2917)&gt;0,"RIIFO","Uponor")),"Uponor")</f>
        <v>Uponor</v>
      </c>
      <c r="I2917" s="25" t="str">
        <f>IFERROR(MID($D2917,1,7)+0,"")</f>
        <v/>
      </c>
      <c r="J2917" s="25" t="str">
        <f>IFERROR(MID($D2917,10,7)+0,"")</f>
        <v/>
      </c>
      <c r="K2917" s="25" t="str">
        <f>IFERROR(MID($D2917,19,7)+0,"")</f>
        <v/>
      </c>
      <c r="L2917" s="25" t="str">
        <f>IFERROR(MID($D2917,28,7)+0,"")</f>
        <v/>
      </c>
      <c r="M2917" s="25" t="str">
        <f>IF(IFERROR(MID($Q2917,1,7)+0,"")&lt;1130000,IF(INDEX(C:C,MATCH(LEFT(Q2917,7)+0,I:I,0))&lt;1130000,"",INDEX(C:C,MATCH(LEFT(Q2917,7)+0,I:I,0))),IFERROR(MID($Q2917,1,7)+0,""))</f>
        <v/>
      </c>
      <c r="N2917" s="25" t="str">
        <f>IF(IFERROR(MID($Q2917,10,7)+0,"")&lt;1130000,"",IFERROR(MID($Q2917,10,7)+0,""))</f>
        <v/>
      </c>
      <c r="O2917" s="25" t="str">
        <f>IF(IFERROR(MID($Q2917,19,7)+0,"")&lt;1130000,"",IFERROR(MID($Q2917,19,7)+0,""))</f>
        <v/>
      </c>
      <c r="P2917" s="25" t="str">
        <f>IF(M2917="","",IF(N2917="",M2917,M2917&amp;", "&amp;N2917))</f>
        <v/>
      </c>
      <c r="Q2917" s="37" t="s">
        <v>22</v>
      </c>
      <c r="R2917" s="37"/>
      <c r="S2917" s="35" t="s">
        <v>69</v>
      </c>
      <c r="T2917" s="25" t="s">
        <v>36</v>
      </c>
      <c r="U2917" s="185">
        <v>25842</v>
      </c>
      <c r="V2917" s="188">
        <v>25842</v>
      </c>
      <c r="W2917" s="189">
        <v>25842</v>
      </c>
      <c r="X2917" s="31">
        <v>25842</v>
      </c>
      <c r="Y2917" s="90">
        <f>IFERROR(ROUND(X2917/W2917-1,2),"")</f>
        <v>0</v>
      </c>
      <c r="Z2917" s="31">
        <f>IF(OR(S2917="VLD MLC components",S2917="VLD MLC pipes",S2917="VLD PEX components",S2917="VLD PEX pipes",S2917="VLD PHC components",S2917="VLD PHC pipes",S2917="Controls VLD"),"По запросу",X2917)</f>
        <v>25842</v>
      </c>
      <c r="AA2917" s="63">
        <f>ROUND(X2917/1.2,3)</f>
        <v>21535</v>
      </c>
      <c r="AB2917" s="23">
        <v>21535</v>
      </c>
      <c r="AC2917" s="190">
        <f>IFERROR(ROUND(AA2917/AB2917-1,2),"")</f>
        <v>0</v>
      </c>
      <c r="AD2917" s="25">
        <v>0.48099999999999998</v>
      </c>
      <c r="AE2917" s="25">
        <v>2.5600000000000002E-3</v>
      </c>
      <c r="AF2917" s="25">
        <v>0</v>
      </c>
      <c r="AG2917" s="25" t="s">
        <v>22</v>
      </c>
      <c r="AH2917" s="25">
        <v>0</v>
      </c>
      <c r="AI2917" s="25">
        <v>0</v>
      </c>
      <c r="AJ2917" s="25" t="s">
        <v>20</v>
      </c>
      <c r="AK2917" s="42" t="s">
        <v>19</v>
      </c>
      <c r="AL2917" s="25" t="s">
        <v>20</v>
      </c>
      <c r="AM2917" s="25">
        <v>1</v>
      </c>
      <c r="AN2917" s="25">
        <v>390</v>
      </c>
      <c r="AO2917" s="25">
        <v>290</v>
      </c>
      <c r="AP2917" s="25">
        <v>305</v>
      </c>
      <c r="AQ2917" s="25">
        <v>0.48099999999999998</v>
      </c>
      <c r="AR2917" s="94">
        <v>3.4495499999999998E-2</v>
      </c>
      <c r="AS2917" s="157" t="s">
        <v>22</v>
      </c>
      <c r="AT2917" s="93" t="s">
        <v>22</v>
      </c>
      <c r="AU2917" s="92" t="s">
        <v>22</v>
      </c>
      <c r="AV2917" s="91" t="s">
        <v>152</v>
      </c>
      <c r="AW2917" s="92" t="s">
        <v>152</v>
      </c>
      <c r="AX2917" s="92" t="s">
        <v>48</v>
      </c>
      <c r="AY2917" s="91" t="s">
        <v>152</v>
      </c>
      <c r="AZ2917" s="23"/>
      <c r="BA2917" s="25" t="s">
        <v>2818</v>
      </c>
      <c r="BB2917" t="s">
        <v>25</v>
      </c>
      <c r="BC2917" t="e">
        <v>#N/A</v>
      </c>
      <c r="BD2917" t="e">
        <f>IF(Z2917=BC2917,"OK")</f>
        <v>#N/A</v>
      </c>
      <c r="BE2917">
        <v>0.48099999999999998</v>
      </c>
      <c r="BF2917">
        <v>2.5600000000000002E-3</v>
      </c>
      <c r="BG2917">
        <v>390</v>
      </c>
      <c r="BH2917">
        <v>290</v>
      </c>
      <c r="BI2917">
        <v>305</v>
      </c>
      <c r="BJ2917">
        <v>0.48099999999999998</v>
      </c>
      <c r="BK2917">
        <v>3.4495499999999998E-2</v>
      </c>
      <c r="BN2917" s="183"/>
    </row>
    <row r="2918" spans="1:66" ht="25.5" x14ac:dyDescent="0.25">
      <c r="A2918" s="1"/>
      <c r="B2918" s="94">
        <v>2905</v>
      </c>
      <c r="C2918" s="43">
        <v>1084575</v>
      </c>
      <c r="D2918" s="25">
        <v>1042264</v>
      </c>
      <c r="E2918" s="27" t="s">
        <v>2817</v>
      </c>
      <c r="F2918" s="151" t="s">
        <v>21</v>
      </c>
      <c r="G2918" s="28"/>
      <c r="H2918" s="46" t="str">
        <f>IFERROR(IFERROR(IF(SEARCH("Usystems",$E2918)&gt;0,"Usystems"),IF(SEARCH("RIIFO",$E2918)&gt;0,"RIIFO","Uponor")),"Uponor")</f>
        <v>Uponor</v>
      </c>
      <c r="I2918" s="25">
        <f>IFERROR(MID($D2918,1,7)+0,"")</f>
        <v>1042264</v>
      </c>
      <c r="J2918" s="25" t="str">
        <f>IFERROR(MID($D2918,10,7)+0,"")</f>
        <v/>
      </c>
      <c r="K2918" s="25" t="str">
        <f>IFERROR(MID($D2918,19,7)+0,"")</f>
        <v/>
      </c>
      <c r="L2918" s="25" t="str">
        <f>IFERROR(MID($D2918,28,7)+0,"")</f>
        <v/>
      </c>
      <c r="M2918" s="25" t="str">
        <f>IF(IFERROR(MID($Q2918,1,7)+0,"")&lt;1130000,IF(INDEX(C:C,MATCH(LEFT(Q2918,7)+0,I:I,0))&lt;1130000,"",INDEX(C:C,MATCH(LEFT(Q2918,7)+0,I:I,0))),IFERROR(MID($Q2918,1,7)+0,""))</f>
        <v/>
      </c>
      <c r="N2918" s="25" t="str">
        <f>IF(IFERROR(MID($Q2918,10,7)+0,"")&lt;1130000,"",IFERROR(MID($Q2918,10,7)+0,""))</f>
        <v/>
      </c>
      <c r="O2918" s="25" t="str">
        <f>IF(IFERROR(MID($Q2918,19,7)+0,"")&lt;1130000,"",IFERROR(MID($Q2918,19,7)+0,""))</f>
        <v/>
      </c>
      <c r="P2918" s="25" t="str">
        <f>IF(M2918="","",IF(N2918="",M2918,M2918&amp;", "&amp;N2918))</f>
        <v/>
      </c>
      <c r="Q2918" s="25"/>
      <c r="R2918" s="25"/>
      <c r="S2918" s="35" t="s">
        <v>2449</v>
      </c>
      <c r="T2918" s="25" t="s">
        <v>36</v>
      </c>
      <c r="U2918" s="185">
        <v>17349</v>
      </c>
      <c r="V2918" s="188">
        <v>17349</v>
      </c>
      <c r="W2918" s="189">
        <v>17349</v>
      </c>
      <c r="X2918" s="31">
        <v>17349</v>
      </c>
      <c r="Y2918" s="90">
        <f>IFERROR(ROUND(X2918/W2918-1,2),"")</f>
        <v>0</v>
      </c>
      <c r="Z2918" s="31" t="str">
        <f>IF(OR(S2918="VLD MLC components",S2918="VLD MLC pipes",S2918="VLD PEX components",S2918="VLD PEX pipes",S2918="VLD PHC components",S2918="VLD PHC pipes",S2918="Controls VLD"),"По запросу",X2918)</f>
        <v>По запросу</v>
      </c>
      <c r="AA2918" s="63">
        <f>ROUND(X2918/1.2,3)</f>
        <v>14457.5</v>
      </c>
      <c r="AB2918" s="23">
        <v>14457.5</v>
      </c>
      <c r="AC2918" s="190">
        <f>IFERROR(ROUND(AA2918/AB2918-1,2),"")</f>
        <v>0</v>
      </c>
      <c r="AD2918" s="25">
        <v>0.8</v>
      </c>
      <c r="AE2918" s="25">
        <v>2.2499999999999998E-3</v>
      </c>
      <c r="AF2918" s="25">
        <v>0</v>
      </c>
      <c r="AG2918" s="25" t="s">
        <v>22</v>
      </c>
      <c r="AH2918" s="25">
        <v>0</v>
      </c>
      <c r="AI2918" s="25">
        <v>0</v>
      </c>
      <c r="AJ2918" s="25" t="s">
        <v>20</v>
      </c>
      <c r="AK2918" s="42" t="s">
        <v>19</v>
      </c>
      <c r="AL2918" s="25" t="s">
        <v>20</v>
      </c>
      <c r="AM2918" s="25">
        <v>1</v>
      </c>
      <c r="AN2918" s="25">
        <v>585</v>
      </c>
      <c r="AO2918" s="25">
        <v>385</v>
      </c>
      <c r="AP2918" s="25">
        <v>470</v>
      </c>
      <c r="AQ2918" s="25">
        <v>0.72</v>
      </c>
      <c r="AR2918" s="94">
        <v>0.10585575</v>
      </c>
      <c r="AS2918" s="157" t="s">
        <v>22</v>
      </c>
      <c r="AT2918" s="93" t="s">
        <v>22</v>
      </c>
      <c r="AU2918" s="92" t="s">
        <v>22</v>
      </c>
      <c r="AV2918" s="91" t="s">
        <v>152</v>
      </c>
      <c r="AW2918" s="92" t="s">
        <v>48</v>
      </c>
      <c r="AX2918" s="92" t="s">
        <v>48</v>
      </c>
      <c r="AY2918" s="91" t="s">
        <v>152</v>
      </c>
      <c r="AZ2918" s="23"/>
      <c r="BA2918" s="25" t="s">
        <v>2816</v>
      </c>
      <c r="BB2918" t="s">
        <v>25</v>
      </c>
      <c r="BC2918" t="e">
        <v>#N/A</v>
      </c>
      <c r="BD2918" t="e">
        <f>IF(Z2918=BC2918,"OK")</f>
        <v>#N/A</v>
      </c>
      <c r="BE2918">
        <v>0.8</v>
      </c>
      <c r="BF2918">
        <v>2.2499999999999998E-3</v>
      </c>
      <c r="BG2918">
        <v>585</v>
      </c>
      <c r="BH2918">
        <v>385</v>
      </c>
      <c r="BI2918">
        <v>470</v>
      </c>
      <c r="BJ2918">
        <v>0.72</v>
      </c>
      <c r="BK2918">
        <v>0.10585575</v>
      </c>
      <c r="BN2918" s="183"/>
    </row>
    <row r="2919" spans="1:66" ht="25.5" x14ac:dyDescent="0.25">
      <c r="A2919" s="1"/>
      <c r="B2919" s="94">
        <v>2906</v>
      </c>
      <c r="C2919" s="43">
        <v>1036012</v>
      </c>
      <c r="D2919" s="53" t="s">
        <v>22</v>
      </c>
      <c r="E2919" s="36" t="s">
        <v>2815</v>
      </c>
      <c r="F2919" s="151" t="s">
        <v>28</v>
      </c>
      <c r="G2919" s="41" t="s">
        <v>30</v>
      </c>
      <c r="H2919" s="46" t="str">
        <f>IFERROR(IFERROR(IF(SEARCH("Usystems",$E2919)&gt;0,"Usystems"),IF(SEARCH("RIIFO",$E2919)&gt;0,"RIIFO","Uponor")),"Uponor")</f>
        <v>Uponor</v>
      </c>
      <c r="I2919" s="25" t="str">
        <f>IFERROR(MID($D2919,1,7)+0,"")</f>
        <v/>
      </c>
      <c r="J2919" s="25" t="str">
        <f>IFERROR(MID($D2919,10,7)+0,"")</f>
        <v/>
      </c>
      <c r="K2919" s="25" t="str">
        <f>IFERROR(MID($D2919,19,7)+0,"")</f>
        <v/>
      </c>
      <c r="L2919" s="25" t="str">
        <f>IFERROR(MID($D2919,28,7)+0,"")</f>
        <v/>
      </c>
      <c r="M2919" s="25" t="str">
        <f>IF(IFERROR(MID($Q2919,1,7)+0,"")&lt;1130000,IF(INDEX(C:C,MATCH(LEFT(Q2919,7)+0,I:I,0))&lt;1130000,"",INDEX(C:C,MATCH(LEFT(Q2919,7)+0,I:I,0))),IFERROR(MID($Q2919,1,7)+0,""))</f>
        <v/>
      </c>
      <c r="N2919" s="25" t="str">
        <f>IF(IFERROR(MID($Q2919,10,7)+0,"")&lt;1130000,"",IFERROR(MID($Q2919,10,7)+0,""))</f>
        <v/>
      </c>
      <c r="O2919" s="25" t="str">
        <f>IF(IFERROR(MID($Q2919,19,7)+0,"")&lt;1130000,"",IFERROR(MID($Q2919,19,7)+0,""))</f>
        <v/>
      </c>
      <c r="P2919" s="25" t="str">
        <f>IF(M2919="","",IF(N2919="",M2919,M2919&amp;", "&amp;N2919))</f>
        <v/>
      </c>
      <c r="Q2919" s="44" t="s">
        <v>22</v>
      </c>
      <c r="R2919" s="44"/>
      <c r="S2919" s="35" t="s">
        <v>69</v>
      </c>
      <c r="T2919" s="25" t="s">
        <v>36</v>
      </c>
      <c r="U2919" s="185">
        <v>39252</v>
      </c>
      <c r="V2919" s="188">
        <v>39252</v>
      </c>
      <c r="W2919" s="189">
        <v>39252</v>
      </c>
      <c r="X2919" s="31">
        <v>39252</v>
      </c>
      <c r="Y2919" s="90">
        <f>IFERROR(ROUND(X2919/W2919-1,2),"")</f>
        <v>0</v>
      </c>
      <c r="Z2919" s="31">
        <f>IF(OR(S2919="VLD MLC components",S2919="VLD MLC pipes",S2919="VLD PEX components",S2919="VLD PEX pipes",S2919="VLD PHC components",S2919="VLD PHC pipes",S2919="Controls VLD"),"По запросу",X2919)</f>
        <v>39252</v>
      </c>
      <c r="AA2919" s="63">
        <f>ROUND(X2919/1.2,3)</f>
        <v>32710</v>
      </c>
      <c r="AB2919" s="23">
        <v>32710</v>
      </c>
      <c r="AC2919" s="190">
        <f>IFERROR(ROUND(AA2919/AB2919-1,2),"")</f>
        <v>0</v>
      </c>
      <c r="AD2919" s="25">
        <v>0.69299999999999995</v>
      </c>
      <c r="AE2919" s="25">
        <v>2.8388E-2</v>
      </c>
      <c r="AF2919" s="25">
        <v>0</v>
      </c>
      <c r="AG2919" s="25" t="s">
        <v>22</v>
      </c>
      <c r="AH2919" s="25">
        <v>0</v>
      </c>
      <c r="AI2919" s="25">
        <v>0</v>
      </c>
      <c r="AJ2919" s="25" t="s">
        <v>19</v>
      </c>
      <c r="AK2919" s="42" t="s">
        <v>19</v>
      </c>
      <c r="AL2919" s="25" t="s">
        <v>19</v>
      </c>
      <c r="AM2919" s="25">
        <v>1</v>
      </c>
      <c r="AN2919" s="25">
        <v>757</v>
      </c>
      <c r="AO2919" s="25">
        <v>500</v>
      </c>
      <c r="AP2919" s="25">
        <v>75</v>
      </c>
      <c r="AQ2919" s="25">
        <v>0.69299999999999995</v>
      </c>
      <c r="AR2919" s="94">
        <v>2.83875E-2</v>
      </c>
      <c r="AS2919" s="157" t="s">
        <v>22</v>
      </c>
      <c r="AT2919" s="93" t="s">
        <v>22</v>
      </c>
      <c r="AU2919" s="92" t="s">
        <v>22</v>
      </c>
      <c r="AV2919" s="91" t="s">
        <v>48</v>
      </c>
      <c r="AW2919" s="92" t="s">
        <v>48</v>
      </c>
      <c r="AX2919" s="92" t="s">
        <v>48</v>
      </c>
      <c r="AY2919" s="91" t="s">
        <v>152</v>
      </c>
      <c r="AZ2919" s="23"/>
      <c r="BA2919" s="25">
        <v>0</v>
      </c>
      <c r="BB2919" t="s">
        <v>48</v>
      </c>
      <c r="BC2919" t="e">
        <v>#N/A</v>
      </c>
      <c r="BD2919" t="e">
        <f>IF(Z2919=BC2919,"OK")</f>
        <v>#N/A</v>
      </c>
      <c r="BE2919">
        <v>0.69299999999999995</v>
      </c>
      <c r="BF2919">
        <v>2.8388E-2</v>
      </c>
      <c r="BG2919">
        <v>757</v>
      </c>
      <c r="BH2919">
        <v>500</v>
      </c>
      <c r="BI2919">
        <v>75</v>
      </c>
      <c r="BJ2919">
        <v>0.69299999999999995</v>
      </c>
      <c r="BK2919">
        <v>2.83875E-2</v>
      </c>
      <c r="BN2919" s="183"/>
    </row>
    <row r="2920" spans="1:66" ht="25.5" x14ac:dyDescent="0.25">
      <c r="A2920" s="1"/>
      <c r="B2920" s="94">
        <v>2907</v>
      </c>
      <c r="C2920" s="43">
        <v>1036014</v>
      </c>
      <c r="D2920" s="53" t="s">
        <v>22</v>
      </c>
      <c r="E2920" s="36" t="s">
        <v>2814</v>
      </c>
      <c r="F2920" s="151" t="s">
        <v>21</v>
      </c>
      <c r="G2920" s="34"/>
      <c r="H2920" s="46" t="str">
        <f>IFERROR(IFERROR(IF(SEARCH("Usystems",$E2920)&gt;0,"Usystems"),IF(SEARCH("RIIFO",$E2920)&gt;0,"RIIFO","Uponor")),"Uponor")</f>
        <v>Uponor</v>
      </c>
      <c r="I2920" s="25" t="str">
        <f>IFERROR(MID($D2920,1,7)+0,"")</f>
        <v/>
      </c>
      <c r="J2920" s="25" t="str">
        <f>IFERROR(MID($D2920,10,7)+0,"")</f>
        <v/>
      </c>
      <c r="K2920" s="25" t="str">
        <f>IFERROR(MID($D2920,19,7)+0,"")</f>
        <v/>
      </c>
      <c r="L2920" s="25" t="str">
        <f>IFERROR(MID($D2920,28,7)+0,"")</f>
        <v/>
      </c>
      <c r="M2920" s="25" t="str">
        <f>IF(IFERROR(MID($Q2920,1,7)+0,"")&lt;1130000,IF(INDEX(C:C,MATCH(LEFT(Q2920,7)+0,I:I,0))&lt;1130000,"",INDEX(C:C,MATCH(LEFT(Q2920,7)+0,I:I,0))),IFERROR(MID($Q2920,1,7)+0,""))</f>
        <v/>
      </c>
      <c r="N2920" s="25" t="str">
        <f>IF(IFERROR(MID($Q2920,10,7)+0,"")&lt;1130000,"",IFERROR(MID($Q2920,10,7)+0,""))</f>
        <v/>
      </c>
      <c r="O2920" s="25" t="str">
        <f>IF(IFERROR(MID($Q2920,19,7)+0,"")&lt;1130000,"",IFERROR(MID($Q2920,19,7)+0,""))</f>
        <v/>
      </c>
      <c r="P2920" s="25" t="str">
        <f>IF(M2920="","",IF(N2920="",M2920,M2920&amp;", "&amp;N2920))</f>
        <v/>
      </c>
      <c r="Q2920" s="44" t="s">
        <v>22</v>
      </c>
      <c r="R2920" s="44"/>
      <c r="S2920" s="35" t="s">
        <v>69</v>
      </c>
      <c r="T2920" s="25" t="s">
        <v>36</v>
      </c>
      <c r="U2920" s="185">
        <v>53597</v>
      </c>
      <c r="V2920" s="188">
        <v>53597</v>
      </c>
      <c r="W2920" s="189">
        <v>53597</v>
      </c>
      <c r="X2920" s="31">
        <v>53597</v>
      </c>
      <c r="Y2920" s="90">
        <f>IFERROR(ROUND(X2920/W2920-1,2),"")</f>
        <v>0</v>
      </c>
      <c r="Z2920" s="31">
        <f>IF(OR(S2920="VLD MLC components",S2920="VLD MLC pipes",S2920="VLD PEX components",S2920="VLD PEX pipes",S2920="VLD PHC components",S2920="VLD PHC pipes",S2920="Controls VLD"),"По запросу",X2920)</f>
        <v>53597</v>
      </c>
      <c r="AA2920" s="63">
        <f>ROUND(X2920/1.2,3)</f>
        <v>44664.167000000001</v>
      </c>
      <c r="AB2920" s="23">
        <v>44664.167000000001</v>
      </c>
      <c r="AC2920" s="190">
        <f>IFERROR(ROUND(AA2920/AB2920-1,2),"")</f>
        <v>0</v>
      </c>
      <c r="AD2920" s="25">
        <v>1.0329999999999999</v>
      </c>
      <c r="AE2920" s="25">
        <v>3.7339999999999999E-3</v>
      </c>
      <c r="AF2920" s="25">
        <v>0</v>
      </c>
      <c r="AG2920" s="25" t="s">
        <v>22</v>
      </c>
      <c r="AH2920" s="25">
        <v>0</v>
      </c>
      <c r="AI2920" s="25">
        <v>0</v>
      </c>
      <c r="AJ2920" s="25" t="s">
        <v>20</v>
      </c>
      <c r="AK2920" s="42" t="s">
        <v>19</v>
      </c>
      <c r="AL2920" s="25" t="s">
        <v>20</v>
      </c>
      <c r="AM2920" s="25">
        <v>1</v>
      </c>
      <c r="AN2920" s="25">
        <v>770</v>
      </c>
      <c r="AO2920" s="25">
        <v>60</v>
      </c>
      <c r="AP2920" s="25">
        <v>60</v>
      </c>
      <c r="AQ2920" s="25">
        <v>1.0329999999999999</v>
      </c>
      <c r="AR2920" s="94">
        <v>2.7720000000000002E-3</v>
      </c>
      <c r="AS2920" s="157" t="s">
        <v>22</v>
      </c>
      <c r="AT2920" s="93" t="s">
        <v>22</v>
      </c>
      <c r="AU2920" s="92" t="s">
        <v>22</v>
      </c>
      <c r="AV2920" s="91" t="s">
        <v>48</v>
      </c>
      <c r="AW2920" s="92" t="s">
        <v>48</v>
      </c>
      <c r="AX2920" s="92" t="s">
        <v>48</v>
      </c>
      <c r="AY2920" s="91" t="s">
        <v>152</v>
      </c>
      <c r="AZ2920" s="23"/>
      <c r="BA2920" s="25">
        <v>0</v>
      </c>
      <c r="BB2920" t="s">
        <v>48</v>
      </c>
      <c r="BC2920" t="e">
        <v>#N/A</v>
      </c>
      <c r="BD2920" t="e">
        <f>IF(Z2920=BC2920,"OK")</f>
        <v>#N/A</v>
      </c>
      <c r="BE2920">
        <v>1.0329999999999999</v>
      </c>
      <c r="BF2920">
        <v>3.7339999999999999E-3</v>
      </c>
      <c r="BG2920">
        <v>770</v>
      </c>
      <c r="BH2920">
        <v>60</v>
      </c>
      <c r="BI2920">
        <v>60</v>
      </c>
      <c r="BJ2920">
        <v>1.0329999999999999</v>
      </c>
      <c r="BK2920">
        <v>2.7720000000000002E-3</v>
      </c>
      <c r="BN2920" s="183"/>
    </row>
    <row r="2921" spans="1:66" ht="25.5" x14ac:dyDescent="0.25">
      <c r="A2921" s="1"/>
      <c r="B2921" s="94">
        <v>2908</v>
      </c>
      <c r="C2921" s="43">
        <v>1034302</v>
      </c>
      <c r="D2921" s="53" t="s">
        <v>22</v>
      </c>
      <c r="E2921" s="27" t="s">
        <v>2813</v>
      </c>
      <c r="F2921" s="151" t="s">
        <v>757</v>
      </c>
      <c r="G2921" s="41" t="s">
        <v>585</v>
      </c>
      <c r="H2921" s="46" t="str">
        <f>IFERROR(IFERROR(IF(SEARCH("Usystems",$E2921)&gt;0,"Usystems"),IF(SEARCH("RIIFO",$E2921)&gt;0,"RIIFO","Uponor")),"Uponor")</f>
        <v>Uponor</v>
      </c>
      <c r="I2921" s="25" t="str">
        <f>IFERROR(MID($D2921,1,7)+0,"")</f>
        <v/>
      </c>
      <c r="J2921" s="25" t="str">
        <f>IFERROR(MID($D2921,10,7)+0,"")</f>
        <v/>
      </c>
      <c r="K2921" s="25" t="str">
        <f>IFERROR(MID($D2921,19,7)+0,"")</f>
        <v/>
      </c>
      <c r="L2921" s="25" t="str">
        <f>IFERROR(MID($D2921,28,7)+0,"")</f>
        <v/>
      </c>
      <c r="M2921" s="25" t="str">
        <f>IF(IFERROR(MID($Q2921,1,7)+0,"")&lt;1130000,IF(INDEX(C:C,MATCH(LEFT(Q2921,7)+0,I:I,0))&lt;1130000,"",INDEX(C:C,MATCH(LEFT(Q2921,7)+0,I:I,0))),IFERROR(MID($Q2921,1,7)+0,""))</f>
        <v/>
      </c>
      <c r="N2921" s="25" t="str">
        <f>IF(IFERROR(MID($Q2921,10,7)+0,"")&lt;1130000,"",IFERROR(MID($Q2921,10,7)+0,""))</f>
        <v/>
      </c>
      <c r="O2921" s="25" t="str">
        <f>IF(IFERROR(MID($Q2921,19,7)+0,"")&lt;1130000,"",IFERROR(MID($Q2921,19,7)+0,""))</f>
        <v/>
      </c>
      <c r="P2921" s="25" t="str">
        <f>IF(M2921="","",IF(N2921="",M2921,M2921&amp;", "&amp;N2921))</f>
        <v/>
      </c>
      <c r="Q2921" s="37" t="s">
        <v>22</v>
      </c>
      <c r="R2921" s="37"/>
      <c r="S2921" s="35" t="s">
        <v>69</v>
      </c>
      <c r="T2921" s="25" t="s">
        <v>36</v>
      </c>
      <c r="U2921" s="185">
        <v>39749</v>
      </c>
      <c r="V2921" s="188">
        <v>39749</v>
      </c>
      <c r="W2921" s="189">
        <v>39749</v>
      </c>
      <c r="X2921" s="31">
        <v>39749</v>
      </c>
      <c r="Y2921" s="90">
        <f>IFERROR(ROUND(X2921/W2921-1,2),"")</f>
        <v>0</v>
      </c>
      <c r="Z2921" s="31">
        <f>IF(OR(S2921="VLD MLC components",S2921="VLD MLC pipes",S2921="VLD PEX components",S2921="VLD PEX pipes",S2921="VLD PHC components",S2921="VLD PHC pipes",S2921="Controls VLD"),"По запросу",X2921)</f>
        <v>39749</v>
      </c>
      <c r="AA2921" s="63">
        <f>ROUND(X2921/1.2,3)</f>
        <v>33124.167000000001</v>
      </c>
      <c r="AB2921" s="23">
        <v>33124.167000000001</v>
      </c>
      <c r="AC2921" s="190">
        <f>IFERROR(ROUND(AA2921/AB2921-1,2),"")</f>
        <v>0</v>
      </c>
      <c r="AD2921" s="25">
        <v>8</v>
      </c>
      <c r="AE2921" s="25">
        <v>2.7040000000000002E-2</v>
      </c>
      <c r="AF2921" s="25">
        <v>1</v>
      </c>
      <c r="AG2921" s="25">
        <v>1</v>
      </c>
      <c r="AH2921" s="25">
        <v>1</v>
      </c>
      <c r="AI2921" s="25">
        <v>1</v>
      </c>
      <c r="AJ2921" s="25" t="s">
        <v>20</v>
      </c>
      <c r="AK2921" s="22" t="s">
        <v>20</v>
      </c>
      <c r="AL2921" s="25" t="s">
        <v>20</v>
      </c>
      <c r="AM2921" s="25">
        <v>1</v>
      </c>
      <c r="AN2921" s="25">
        <v>1300</v>
      </c>
      <c r="AO2921" s="25">
        <v>160</v>
      </c>
      <c r="AP2921" s="25">
        <v>130</v>
      </c>
      <c r="AQ2921" s="25">
        <v>8</v>
      </c>
      <c r="AR2921" s="94">
        <v>2.7040000000000002E-2</v>
      </c>
      <c r="AS2921" s="157">
        <v>1</v>
      </c>
      <c r="AT2921" s="93" t="s">
        <v>22</v>
      </c>
      <c r="AU2921" s="92" t="s">
        <v>22</v>
      </c>
      <c r="AV2921" s="91" t="s">
        <v>152</v>
      </c>
      <c r="AW2921" s="92" t="s">
        <v>152</v>
      </c>
      <c r="AX2921" s="92" t="s">
        <v>48</v>
      </c>
      <c r="AY2921" s="91" t="s">
        <v>152</v>
      </c>
      <c r="AZ2921" s="23"/>
      <c r="BA2921" s="25" t="s">
        <v>2812</v>
      </c>
      <c r="BB2921" t="s">
        <v>25</v>
      </c>
      <c r="BC2921">
        <v>39749</v>
      </c>
      <c r="BD2921" t="str">
        <f>IF(Z2921=BC2921,"OK")</f>
        <v>OK</v>
      </c>
      <c r="BE2921">
        <v>8</v>
      </c>
      <c r="BF2921">
        <v>2.7040000000000002E-2</v>
      </c>
      <c r="BG2921">
        <v>1300</v>
      </c>
      <c r="BH2921">
        <v>160</v>
      </c>
      <c r="BI2921">
        <v>130</v>
      </c>
      <c r="BJ2921">
        <v>8</v>
      </c>
      <c r="BK2921">
        <v>2.7040000000000002E-2</v>
      </c>
      <c r="BN2921" s="183"/>
    </row>
    <row r="2922" spans="1:66" ht="25.5" x14ac:dyDescent="0.25">
      <c r="A2922" s="1"/>
      <c r="B2922" s="94">
        <v>2909</v>
      </c>
      <c r="C2922" s="43">
        <v>1034303</v>
      </c>
      <c r="D2922" s="53" t="s">
        <v>22</v>
      </c>
      <c r="E2922" s="36" t="s">
        <v>2811</v>
      </c>
      <c r="F2922" s="151" t="s">
        <v>21</v>
      </c>
      <c r="G2922" s="25"/>
      <c r="H2922" s="46" t="str">
        <f>IFERROR(IFERROR(IF(SEARCH("Usystems",$E2922)&gt;0,"Usystems"),IF(SEARCH("RIIFO",$E2922)&gt;0,"RIIFO","Uponor")),"Uponor")</f>
        <v>Uponor</v>
      </c>
      <c r="I2922" s="25" t="str">
        <f>IFERROR(MID($D2922,1,7)+0,"")</f>
        <v/>
      </c>
      <c r="J2922" s="25" t="str">
        <f>IFERROR(MID($D2922,10,7)+0,"")</f>
        <v/>
      </c>
      <c r="K2922" s="25" t="str">
        <f>IFERROR(MID($D2922,19,7)+0,"")</f>
        <v/>
      </c>
      <c r="L2922" s="25" t="str">
        <f>IFERROR(MID($D2922,28,7)+0,"")</f>
        <v/>
      </c>
      <c r="M2922" s="25" t="str">
        <f>IF(IFERROR(MID($Q2922,1,7)+0,"")&lt;1130000,IF(INDEX(C:C,MATCH(LEFT(Q2922,7)+0,I:I,0))&lt;1130000,"",INDEX(C:C,MATCH(LEFT(Q2922,7)+0,I:I,0))),IFERROR(MID($Q2922,1,7)+0,""))</f>
        <v/>
      </c>
      <c r="N2922" s="25" t="str">
        <f>IF(IFERROR(MID($Q2922,10,7)+0,"")&lt;1130000,"",IFERROR(MID($Q2922,10,7)+0,""))</f>
        <v/>
      </c>
      <c r="O2922" s="25" t="str">
        <f>IF(IFERROR(MID($Q2922,19,7)+0,"")&lt;1130000,"",IFERROR(MID($Q2922,19,7)+0,""))</f>
        <v/>
      </c>
      <c r="P2922" s="25" t="str">
        <f>IF(M2922="","",IF(N2922="",M2922,M2922&amp;", "&amp;N2922))</f>
        <v/>
      </c>
      <c r="Q2922" s="37" t="s">
        <v>22</v>
      </c>
      <c r="R2922" s="37"/>
      <c r="S2922" s="35" t="s">
        <v>69</v>
      </c>
      <c r="T2922" s="25" t="s">
        <v>36</v>
      </c>
      <c r="U2922" s="185">
        <v>39749</v>
      </c>
      <c r="V2922" s="188">
        <v>39749</v>
      </c>
      <c r="W2922" s="189">
        <v>39749</v>
      </c>
      <c r="X2922" s="31">
        <v>39749</v>
      </c>
      <c r="Y2922" s="90">
        <f>IFERROR(ROUND(X2922/W2922-1,2),"")</f>
        <v>0</v>
      </c>
      <c r="Z2922" s="31">
        <f>IF(OR(S2922="VLD MLC components",S2922="VLD MLC pipes",S2922="VLD PEX components",S2922="VLD PEX pipes",S2922="VLD PHC components",S2922="VLD PHC pipes",S2922="Controls VLD"),"По запросу",X2922)</f>
        <v>39749</v>
      </c>
      <c r="AA2922" s="63">
        <f>ROUND(X2922/1.2,3)</f>
        <v>33124.167000000001</v>
      </c>
      <c r="AB2922" s="23">
        <v>33124.167000000001</v>
      </c>
      <c r="AC2922" s="190">
        <f>IFERROR(ROUND(AA2922/AB2922-1,2),"")</f>
        <v>0</v>
      </c>
      <c r="AD2922" s="25">
        <v>8</v>
      </c>
      <c r="AE2922" s="25">
        <v>4.6080000000000003E-2</v>
      </c>
      <c r="AF2922" s="25">
        <v>0</v>
      </c>
      <c r="AG2922" s="25" t="s">
        <v>22</v>
      </c>
      <c r="AH2922" s="25">
        <v>0</v>
      </c>
      <c r="AI2922" s="25">
        <v>0</v>
      </c>
      <c r="AJ2922" s="25" t="s">
        <v>20</v>
      </c>
      <c r="AK2922" s="42" t="s">
        <v>19</v>
      </c>
      <c r="AL2922" s="25" t="s">
        <v>20</v>
      </c>
      <c r="AM2922" s="25">
        <v>1</v>
      </c>
      <c r="AN2922" s="25">
        <v>1600</v>
      </c>
      <c r="AO2922" s="25">
        <v>180</v>
      </c>
      <c r="AP2922" s="25">
        <v>160</v>
      </c>
      <c r="AQ2922" s="25">
        <v>8</v>
      </c>
      <c r="AR2922" s="94">
        <v>4.6080000000000003E-2</v>
      </c>
      <c r="AS2922" s="157" t="s">
        <v>22</v>
      </c>
      <c r="AT2922" s="93" t="s">
        <v>22</v>
      </c>
      <c r="AU2922" s="92" t="s">
        <v>22</v>
      </c>
      <c r="AV2922" s="91" t="s">
        <v>48</v>
      </c>
      <c r="AW2922" s="92" t="s">
        <v>48</v>
      </c>
      <c r="AX2922" s="92" t="s">
        <v>48</v>
      </c>
      <c r="AY2922" s="91" t="s">
        <v>152</v>
      </c>
      <c r="AZ2922" s="23"/>
      <c r="BA2922" s="25">
        <v>0</v>
      </c>
      <c r="BB2922" t="s">
        <v>48</v>
      </c>
      <c r="BC2922" t="e">
        <v>#N/A</v>
      </c>
      <c r="BD2922" t="e">
        <f>IF(Z2922=BC2922,"OK")</f>
        <v>#N/A</v>
      </c>
      <c r="BE2922">
        <v>8</v>
      </c>
      <c r="BF2922">
        <v>4.6080000000000003E-2</v>
      </c>
      <c r="BG2922">
        <v>1600</v>
      </c>
      <c r="BH2922">
        <v>180</v>
      </c>
      <c r="BI2922">
        <v>160</v>
      </c>
      <c r="BJ2922">
        <v>8</v>
      </c>
      <c r="BK2922">
        <v>4.6080000000000003E-2</v>
      </c>
      <c r="BN2922" s="183"/>
    </row>
    <row r="2923" spans="1:66" x14ac:dyDescent="0.25">
      <c r="A2923" s="1"/>
      <c r="B2923" s="94">
        <v>2910</v>
      </c>
      <c r="C2923" s="43">
        <v>1030269</v>
      </c>
      <c r="D2923" s="37" t="s">
        <v>22</v>
      </c>
      <c r="E2923" s="27" t="s">
        <v>2810</v>
      </c>
      <c r="F2923" s="151" t="s">
        <v>21</v>
      </c>
      <c r="G2923" s="34"/>
      <c r="H2923" s="46" t="str">
        <f>IFERROR(IFERROR(IF(SEARCH("Usystems",$E2923)&gt;0,"Usystems"),IF(SEARCH("RIIFO",$E2923)&gt;0,"RIIFO","Uponor")),"Uponor")</f>
        <v>Uponor</v>
      </c>
      <c r="I2923" s="25" t="str">
        <f>IFERROR(MID($D2923,1,7)+0,"")</f>
        <v/>
      </c>
      <c r="J2923" s="25" t="str">
        <f>IFERROR(MID($D2923,10,7)+0,"")</f>
        <v/>
      </c>
      <c r="K2923" s="25" t="str">
        <f>IFERROR(MID($D2923,19,7)+0,"")</f>
        <v/>
      </c>
      <c r="L2923" s="25" t="str">
        <f>IFERROR(MID($D2923,28,7)+0,"")</f>
        <v/>
      </c>
      <c r="M2923" s="25" t="str">
        <f>IF(IFERROR(MID($Q2923,1,7)+0,"")&lt;1130000,IF(INDEX(C:C,MATCH(LEFT(Q2923,7)+0,I:I,0))&lt;1130000,"",INDEX(C:C,MATCH(LEFT(Q2923,7)+0,I:I,0))),IFERROR(MID($Q2923,1,7)+0,""))</f>
        <v/>
      </c>
      <c r="N2923" s="25" t="str">
        <f>IF(IFERROR(MID($Q2923,10,7)+0,"")&lt;1130000,"",IFERROR(MID($Q2923,10,7)+0,""))</f>
        <v/>
      </c>
      <c r="O2923" s="25" t="str">
        <f>IF(IFERROR(MID($Q2923,19,7)+0,"")&lt;1130000,"",IFERROR(MID($Q2923,19,7)+0,""))</f>
        <v/>
      </c>
      <c r="P2923" s="25" t="str">
        <f>IF(M2923="","",IF(N2923="",M2923,M2923&amp;", "&amp;N2923))</f>
        <v/>
      </c>
      <c r="Q2923" s="37" t="s">
        <v>22</v>
      </c>
      <c r="R2923" s="37"/>
      <c r="S2923" s="35" t="s">
        <v>69</v>
      </c>
      <c r="T2923" s="25" t="s">
        <v>36</v>
      </c>
      <c r="U2923" s="185">
        <v>60530</v>
      </c>
      <c r="V2923" s="188">
        <v>60530</v>
      </c>
      <c r="W2923" s="189">
        <v>60530</v>
      </c>
      <c r="X2923" s="31">
        <v>60530</v>
      </c>
      <c r="Y2923" s="90">
        <f>IFERROR(ROUND(X2923/W2923-1,2),"")</f>
        <v>0</v>
      </c>
      <c r="Z2923" s="31">
        <f>IF(OR(S2923="VLD MLC components",S2923="VLD MLC pipes",S2923="VLD PEX components",S2923="VLD PEX pipes",S2923="VLD PHC components",S2923="VLD PHC pipes",S2923="Controls VLD"),"По запросу",X2923)</f>
        <v>60530</v>
      </c>
      <c r="AA2923" s="63">
        <f>ROUND(X2923/1.2,3)</f>
        <v>50441.667000000001</v>
      </c>
      <c r="AB2923" s="23">
        <v>50441.667000000001</v>
      </c>
      <c r="AC2923" s="190">
        <f>IFERROR(ROUND(AA2923/AB2923-1,2),"")</f>
        <v>0</v>
      </c>
      <c r="AD2923" s="25">
        <v>12</v>
      </c>
      <c r="AE2923" s="25">
        <v>0.53</v>
      </c>
      <c r="AF2923" s="25">
        <v>0</v>
      </c>
      <c r="AG2923" s="25" t="s">
        <v>22</v>
      </c>
      <c r="AH2923" s="25">
        <v>0</v>
      </c>
      <c r="AI2923" s="25">
        <v>0</v>
      </c>
      <c r="AJ2923" s="25" t="s">
        <v>20</v>
      </c>
      <c r="AK2923" s="42" t="s">
        <v>19</v>
      </c>
      <c r="AL2923" s="25" t="s">
        <v>20</v>
      </c>
      <c r="AM2923" s="25">
        <v>1</v>
      </c>
      <c r="AN2923" s="25">
        <v>1300</v>
      </c>
      <c r="AO2923" s="25">
        <v>800</v>
      </c>
      <c r="AP2923" s="25">
        <v>600</v>
      </c>
      <c r="AQ2923" s="25"/>
      <c r="AR2923" s="94"/>
      <c r="AS2923" s="157" t="s">
        <v>22</v>
      </c>
      <c r="AT2923" s="93" t="s">
        <v>22</v>
      </c>
      <c r="AU2923" s="92" t="s">
        <v>22</v>
      </c>
      <c r="AV2923" s="91" t="s">
        <v>48</v>
      </c>
      <c r="AW2923" s="92" t="s">
        <v>48</v>
      </c>
      <c r="AX2923" s="92" t="s">
        <v>48</v>
      </c>
      <c r="AY2923" s="91" t="s">
        <v>152</v>
      </c>
      <c r="AZ2923" s="23"/>
      <c r="BA2923" s="25">
        <v>0</v>
      </c>
      <c r="BB2923" t="s">
        <v>48</v>
      </c>
      <c r="BC2923" t="e">
        <v>#N/A</v>
      </c>
      <c r="BD2923" t="e">
        <f>IF(Z2923=BC2923,"OK")</f>
        <v>#N/A</v>
      </c>
      <c r="BE2923">
        <v>12</v>
      </c>
      <c r="BF2923">
        <v>0.53</v>
      </c>
      <c r="BG2923">
        <v>1300</v>
      </c>
      <c r="BH2923">
        <v>800</v>
      </c>
      <c r="BI2923">
        <v>600</v>
      </c>
      <c r="BJ2923">
        <v>0</v>
      </c>
      <c r="BK2923">
        <v>0</v>
      </c>
      <c r="BN2923" s="183"/>
    </row>
    <row r="2924" spans="1:66" x14ac:dyDescent="0.25">
      <c r="A2924" s="1"/>
      <c r="B2924" s="94">
        <v>2911</v>
      </c>
      <c r="C2924" s="43">
        <v>1030270</v>
      </c>
      <c r="D2924" s="37" t="s">
        <v>22</v>
      </c>
      <c r="E2924" s="27" t="s">
        <v>2809</v>
      </c>
      <c r="F2924" s="151" t="s">
        <v>21</v>
      </c>
      <c r="G2924" s="34"/>
      <c r="H2924" s="46" t="str">
        <f>IFERROR(IFERROR(IF(SEARCH("Usystems",$E2924)&gt;0,"Usystems"),IF(SEARCH("RIIFO",$E2924)&gt;0,"RIIFO","Uponor")),"Uponor")</f>
        <v>Uponor</v>
      </c>
      <c r="I2924" s="25" t="str">
        <f>IFERROR(MID($D2924,1,7)+0,"")</f>
        <v/>
      </c>
      <c r="J2924" s="25" t="str">
        <f>IFERROR(MID($D2924,10,7)+0,"")</f>
        <v/>
      </c>
      <c r="K2924" s="25" t="str">
        <f>IFERROR(MID($D2924,19,7)+0,"")</f>
        <v/>
      </c>
      <c r="L2924" s="25" t="str">
        <f>IFERROR(MID($D2924,28,7)+0,"")</f>
        <v/>
      </c>
      <c r="M2924" s="25" t="str">
        <f>IF(IFERROR(MID($Q2924,1,7)+0,"")&lt;1130000,IF(INDEX(C:C,MATCH(LEFT(Q2924,7)+0,I:I,0))&lt;1130000,"",INDEX(C:C,MATCH(LEFT(Q2924,7)+0,I:I,0))),IFERROR(MID($Q2924,1,7)+0,""))</f>
        <v/>
      </c>
      <c r="N2924" s="25" t="str">
        <f>IF(IFERROR(MID($Q2924,10,7)+0,"")&lt;1130000,"",IFERROR(MID($Q2924,10,7)+0,""))</f>
        <v/>
      </c>
      <c r="O2924" s="25" t="str">
        <f>IF(IFERROR(MID($Q2924,19,7)+0,"")&lt;1130000,"",IFERROR(MID($Q2924,19,7)+0,""))</f>
        <v/>
      </c>
      <c r="P2924" s="25" t="str">
        <f>IF(M2924="","",IF(N2924="",M2924,M2924&amp;", "&amp;N2924))</f>
        <v/>
      </c>
      <c r="Q2924" s="37" t="s">
        <v>22</v>
      </c>
      <c r="R2924" s="37"/>
      <c r="S2924" s="35" t="s">
        <v>69</v>
      </c>
      <c r="T2924" s="25" t="s">
        <v>36</v>
      </c>
      <c r="U2924" s="185">
        <v>60530</v>
      </c>
      <c r="V2924" s="188">
        <v>60530</v>
      </c>
      <c r="W2924" s="189">
        <v>60530</v>
      </c>
      <c r="X2924" s="31">
        <v>60530</v>
      </c>
      <c r="Y2924" s="90">
        <f>IFERROR(ROUND(X2924/W2924-1,2),"")</f>
        <v>0</v>
      </c>
      <c r="Z2924" s="31">
        <f>IF(OR(S2924="VLD MLC components",S2924="VLD MLC pipes",S2924="VLD PEX components",S2924="VLD PEX pipes",S2924="VLD PHC components",S2924="VLD PHC pipes",S2924="Controls VLD"),"По запросу",X2924)</f>
        <v>60530</v>
      </c>
      <c r="AA2924" s="63">
        <f>ROUND(X2924/1.2,3)</f>
        <v>50441.667000000001</v>
      </c>
      <c r="AB2924" s="23">
        <v>50441.667000000001</v>
      </c>
      <c r="AC2924" s="190">
        <f>IFERROR(ROUND(AA2924/AB2924-1,2),"")</f>
        <v>0</v>
      </c>
      <c r="AD2924" s="25">
        <v>17</v>
      </c>
      <c r="AE2924" s="25">
        <v>0.56000000000000005</v>
      </c>
      <c r="AF2924" s="25">
        <v>0</v>
      </c>
      <c r="AG2924" s="25" t="s">
        <v>22</v>
      </c>
      <c r="AH2924" s="25">
        <v>0</v>
      </c>
      <c r="AI2924" s="25">
        <v>0</v>
      </c>
      <c r="AJ2924" s="25" t="s">
        <v>20</v>
      </c>
      <c r="AK2924" s="42" t="s">
        <v>19</v>
      </c>
      <c r="AL2924" s="25" t="s">
        <v>20</v>
      </c>
      <c r="AM2924" s="25">
        <v>1</v>
      </c>
      <c r="AN2924" s="25">
        <v>1100</v>
      </c>
      <c r="AO2924" s="25">
        <v>800</v>
      </c>
      <c r="AP2924" s="25">
        <v>600</v>
      </c>
      <c r="AQ2924" s="25"/>
      <c r="AR2924" s="94"/>
      <c r="AS2924" s="157" t="s">
        <v>22</v>
      </c>
      <c r="AT2924" s="93" t="s">
        <v>22</v>
      </c>
      <c r="AU2924" s="92" t="s">
        <v>22</v>
      </c>
      <c r="AV2924" s="91" t="s">
        <v>48</v>
      </c>
      <c r="AW2924" s="92" t="s">
        <v>48</v>
      </c>
      <c r="AX2924" s="92" t="s">
        <v>48</v>
      </c>
      <c r="AY2924" s="91" t="s">
        <v>152</v>
      </c>
      <c r="AZ2924" s="23"/>
      <c r="BA2924" s="25">
        <v>0</v>
      </c>
      <c r="BB2924" t="s">
        <v>48</v>
      </c>
      <c r="BC2924" t="e">
        <v>#N/A</v>
      </c>
      <c r="BD2924" t="e">
        <f>IF(Z2924=BC2924,"OK")</f>
        <v>#N/A</v>
      </c>
      <c r="BE2924">
        <v>17</v>
      </c>
      <c r="BF2924">
        <v>0.56000000000000005</v>
      </c>
      <c r="BG2924">
        <v>1100</v>
      </c>
      <c r="BH2924">
        <v>800</v>
      </c>
      <c r="BI2924">
        <v>600</v>
      </c>
      <c r="BJ2924">
        <v>0</v>
      </c>
      <c r="BK2924">
        <v>0</v>
      </c>
      <c r="BN2924" s="183"/>
    </row>
    <row r="2925" spans="1:66" ht="25.5" x14ac:dyDescent="0.25">
      <c r="A2925" s="1"/>
      <c r="B2925" s="94">
        <v>2912</v>
      </c>
      <c r="C2925" s="43">
        <v>1042310</v>
      </c>
      <c r="D2925" s="53" t="s">
        <v>22</v>
      </c>
      <c r="E2925" s="36" t="s">
        <v>2808</v>
      </c>
      <c r="F2925" s="151" t="s">
        <v>652</v>
      </c>
      <c r="G2925" s="41" t="s">
        <v>27</v>
      </c>
      <c r="H2925" s="46" t="str">
        <f>IFERROR(IFERROR(IF(SEARCH("Usystems",$E2925)&gt;0,"Usystems"),IF(SEARCH("RIIFO",$E2925)&gt;0,"RIIFO","Uponor")),"Uponor")</f>
        <v>Uponor</v>
      </c>
      <c r="I2925" s="25" t="str">
        <f>IFERROR(MID($D2925,1,7)+0,"")</f>
        <v/>
      </c>
      <c r="J2925" s="25" t="str">
        <f>IFERROR(MID($D2925,10,7)+0,"")</f>
        <v/>
      </c>
      <c r="K2925" s="25" t="str">
        <f>IFERROR(MID($D2925,19,7)+0,"")</f>
        <v/>
      </c>
      <c r="L2925" s="25" t="str">
        <f>IFERROR(MID($D2925,28,7)+0,"")</f>
        <v/>
      </c>
      <c r="M2925" s="25">
        <f>IF(IFERROR(MID($Q2925,1,7)+0,"")&lt;1130000,IF(INDEX(C:C,MATCH(LEFT(Q2925,7)+0,I:I,0))&lt;1130000,"",INDEX(C:C,MATCH(LEFT(Q2925,7)+0,I:I,0))),IFERROR(MID($Q2925,1,7)+0,""))</f>
        <v>1136670</v>
      </c>
      <c r="N2925" s="25" t="str">
        <f>IF(IFERROR(MID($Q2925,10,7)+0,"")&lt;1130000,"",IFERROR(MID($Q2925,10,7)+0,""))</f>
        <v/>
      </c>
      <c r="O2925" s="25" t="str">
        <f>IF(IFERROR(MID($Q2925,19,7)+0,"")&lt;1130000,"",IFERROR(MID($Q2925,19,7)+0,""))</f>
        <v/>
      </c>
      <c r="P2925" s="25">
        <f>IF(M2925="","",IF(N2925="",M2925,M2925&amp;", "&amp;N2925))</f>
        <v>1136670</v>
      </c>
      <c r="Q2925" s="37" t="s">
        <v>2807</v>
      </c>
      <c r="R2925" s="37"/>
      <c r="S2925" s="35" t="s">
        <v>69</v>
      </c>
      <c r="T2925" s="25" t="s">
        <v>36</v>
      </c>
      <c r="U2925" s="185">
        <v>11271</v>
      </c>
      <c r="V2925" s="188">
        <v>11271</v>
      </c>
      <c r="W2925" s="189">
        <v>11271</v>
      </c>
      <c r="X2925" s="31">
        <v>11271</v>
      </c>
      <c r="Y2925" s="90">
        <f>IFERROR(ROUND(X2925/W2925-1,2),"")</f>
        <v>0</v>
      </c>
      <c r="Z2925" s="31">
        <f>IF(OR(S2925="VLD MLC components",S2925="VLD MLC pipes",S2925="VLD PEX components",S2925="VLD PEX pipes",S2925="VLD PHC components",S2925="VLD PHC pipes",S2925="Controls VLD"),"По запросу",X2925)</f>
        <v>11271</v>
      </c>
      <c r="AA2925" s="63">
        <f>ROUND(X2925/1.2,3)</f>
        <v>9392.5</v>
      </c>
      <c r="AB2925" s="23">
        <v>9392.5</v>
      </c>
      <c r="AC2925" s="190">
        <f>IFERROR(ROUND(AA2925/AB2925-1,2),"")</f>
        <v>0</v>
      </c>
      <c r="AD2925" s="25">
        <v>2.1999999999999999E-2</v>
      </c>
      <c r="AE2925" s="25">
        <v>7.8999999999999996E-5</v>
      </c>
      <c r="AF2925" s="25">
        <v>0</v>
      </c>
      <c r="AG2925" s="25" t="s">
        <v>22</v>
      </c>
      <c r="AH2925" s="25">
        <v>0</v>
      </c>
      <c r="AI2925" s="25">
        <v>0</v>
      </c>
      <c r="AJ2925" s="25" t="s">
        <v>20</v>
      </c>
      <c r="AK2925" s="42" t="s">
        <v>19</v>
      </c>
      <c r="AL2925" s="25" t="s">
        <v>20</v>
      </c>
      <c r="AM2925" s="25">
        <v>1</v>
      </c>
      <c r="AN2925" s="25">
        <v>220</v>
      </c>
      <c r="AO2925" s="25">
        <v>160</v>
      </c>
      <c r="AP2925" s="25">
        <v>50</v>
      </c>
      <c r="AQ2925" s="25">
        <v>2.1999999999999999E-2</v>
      </c>
      <c r="AR2925" s="94">
        <v>1.7600000000000001E-3</v>
      </c>
      <c r="AS2925" s="157" t="s">
        <v>22</v>
      </c>
      <c r="AT2925" s="93" t="s">
        <v>22</v>
      </c>
      <c r="AU2925" s="92" t="s">
        <v>22</v>
      </c>
      <c r="AV2925" s="91" t="s">
        <v>152</v>
      </c>
      <c r="AW2925" s="92" t="s">
        <v>48</v>
      </c>
      <c r="AX2925" s="92" t="s">
        <v>48</v>
      </c>
      <c r="AY2925" s="91" t="s">
        <v>152</v>
      </c>
      <c r="AZ2925" s="23"/>
      <c r="BA2925" s="25" t="s">
        <v>2806</v>
      </c>
      <c r="BB2925" t="s">
        <v>25</v>
      </c>
      <c r="BC2925" t="e">
        <v>#N/A</v>
      </c>
      <c r="BD2925" t="e">
        <f>IF(Z2925=BC2925,"OK")</f>
        <v>#N/A</v>
      </c>
      <c r="BE2925">
        <v>2.1999999999999999E-2</v>
      </c>
      <c r="BF2925">
        <v>7.8999999999999996E-5</v>
      </c>
      <c r="BG2925">
        <v>220</v>
      </c>
      <c r="BH2925">
        <v>160</v>
      </c>
      <c r="BI2925">
        <v>50</v>
      </c>
      <c r="BJ2925">
        <v>2.1999999999999999E-2</v>
      </c>
      <c r="BK2925">
        <v>1.7600000000000001E-3</v>
      </c>
      <c r="BN2925" s="183"/>
    </row>
    <row r="2926" spans="1:66" ht="25.5" x14ac:dyDescent="0.25">
      <c r="A2926" s="1"/>
      <c r="B2926" s="94">
        <v>2913</v>
      </c>
      <c r="C2926" s="43">
        <v>1042311</v>
      </c>
      <c r="D2926" s="25"/>
      <c r="E2926" s="30" t="s">
        <v>2805</v>
      </c>
      <c r="F2926" s="213" t="s">
        <v>757</v>
      </c>
      <c r="G2926" s="41" t="s">
        <v>585</v>
      </c>
      <c r="H2926" s="46" t="str">
        <f>IFERROR(IFERROR(IF(SEARCH("Usystems",$E2926)&gt;0,"Usystems"),IF(SEARCH("RIIFO",$E2926)&gt;0,"RIIFO","Uponor")),"Uponor")</f>
        <v>Uponor</v>
      </c>
      <c r="I2926" s="25" t="str">
        <f>IFERROR(MID($D2926,1,7)+0,"")</f>
        <v/>
      </c>
      <c r="J2926" s="25" t="str">
        <f>IFERROR(MID($D2926,10,7)+0,"")</f>
        <v/>
      </c>
      <c r="K2926" s="25" t="str">
        <f>IFERROR(MID($D2926,19,7)+0,"")</f>
        <v/>
      </c>
      <c r="L2926" s="25" t="str">
        <f>IFERROR(MID($D2926,28,7)+0,"")</f>
        <v/>
      </c>
      <c r="M2926" s="25" t="str">
        <f>IF(IFERROR(MID($Q2926,1,7)+0,"")&lt;1130000,IF(INDEX(C:C,MATCH(LEFT(Q2926,7)+0,I:I,0))&lt;1130000,"",INDEX(C:C,MATCH(LEFT(Q2926,7)+0,I:I,0))),IFERROR(MID($Q2926,1,7)+0,""))</f>
        <v/>
      </c>
      <c r="N2926" s="25" t="str">
        <f>IF(IFERROR(MID($Q2926,10,7)+0,"")&lt;1130000,"",IFERROR(MID($Q2926,10,7)+0,""))</f>
        <v/>
      </c>
      <c r="O2926" s="25" t="str">
        <f>IF(IFERROR(MID($Q2926,19,7)+0,"")&lt;1130000,"",IFERROR(MID($Q2926,19,7)+0,""))</f>
        <v/>
      </c>
      <c r="P2926" s="25" t="str">
        <f>IF(M2926="","",IF(N2926="",M2926,M2926&amp;", "&amp;N2926))</f>
        <v/>
      </c>
      <c r="Q2926" s="25"/>
      <c r="R2926" s="25"/>
      <c r="S2926" s="35" t="s">
        <v>69</v>
      </c>
      <c r="T2926" s="25" t="s">
        <v>36</v>
      </c>
      <c r="U2926" s="185">
        <v>37324</v>
      </c>
      <c r="V2926" s="188">
        <v>37324</v>
      </c>
      <c r="W2926" s="189">
        <v>37324</v>
      </c>
      <c r="X2926" s="31">
        <v>37324</v>
      </c>
      <c r="Y2926" s="90">
        <f>IFERROR(ROUND(X2926/W2926-1,2),"")</f>
        <v>0</v>
      </c>
      <c r="Z2926" s="31">
        <f>IF(OR(S2926="VLD MLC components",S2926="VLD MLC pipes",S2926="VLD PEX components",S2926="VLD PEX pipes",S2926="VLD PHC components",S2926="VLD PHC pipes",S2926="Controls VLD"),"По запросу",X2926)</f>
        <v>37324</v>
      </c>
      <c r="AA2926" s="63">
        <f>ROUND(X2926/1.2,3)</f>
        <v>31103.332999999999</v>
      </c>
      <c r="AB2926" s="23">
        <v>31103.332999999999</v>
      </c>
      <c r="AC2926" s="190">
        <f>IFERROR(ROUND(AA2926/AB2926-1,2),"")</f>
        <v>0</v>
      </c>
      <c r="AD2926" s="25">
        <v>3.7999999999999999E-2</v>
      </c>
      <c r="AE2926" s="25">
        <v>1.505E-3</v>
      </c>
      <c r="AF2926" s="25">
        <v>1</v>
      </c>
      <c r="AG2926" s="25">
        <v>1</v>
      </c>
      <c r="AH2926" s="25">
        <v>1</v>
      </c>
      <c r="AI2926" s="25">
        <v>1</v>
      </c>
      <c r="AJ2926" s="25" t="s">
        <v>20</v>
      </c>
      <c r="AK2926" s="22" t="s">
        <v>20</v>
      </c>
      <c r="AL2926" s="25" t="s">
        <v>20</v>
      </c>
      <c r="AM2926" s="25">
        <v>1</v>
      </c>
      <c r="AN2926" s="25">
        <v>220</v>
      </c>
      <c r="AO2926" s="25">
        <v>160</v>
      </c>
      <c r="AP2926" s="25">
        <v>50</v>
      </c>
      <c r="AQ2926" s="25">
        <v>3.7999999999999999E-2</v>
      </c>
      <c r="AR2926" s="94">
        <v>1.7600000000000001E-3</v>
      </c>
      <c r="AS2926" s="157">
        <v>1</v>
      </c>
      <c r="AT2926" s="93">
        <v>43234</v>
      </c>
      <c r="AU2926" s="92" t="s">
        <v>22</v>
      </c>
      <c r="AV2926" s="91" t="s">
        <v>152</v>
      </c>
      <c r="AW2926" s="92" t="s">
        <v>152</v>
      </c>
      <c r="AX2926" s="92" t="s">
        <v>48</v>
      </c>
      <c r="AY2926" s="91" t="s">
        <v>152</v>
      </c>
      <c r="AZ2926" s="23"/>
      <c r="BA2926" s="25" t="s">
        <v>2804</v>
      </c>
      <c r="BB2926" t="s">
        <v>25</v>
      </c>
      <c r="BC2926">
        <v>37324</v>
      </c>
      <c r="BD2926" t="str">
        <f>IF(Z2926=BC2926,"OK")</f>
        <v>OK</v>
      </c>
      <c r="BE2926">
        <v>3.7999999999999999E-2</v>
      </c>
      <c r="BF2926">
        <v>1.505E-3</v>
      </c>
      <c r="BG2926">
        <v>220</v>
      </c>
      <c r="BH2926">
        <v>160</v>
      </c>
      <c r="BI2926">
        <v>50</v>
      </c>
      <c r="BJ2926">
        <v>3.7999999999999999E-2</v>
      </c>
      <c r="BK2926">
        <v>1.7600000000000001E-3</v>
      </c>
      <c r="BN2926" s="183"/>
    </row>
    <row r="2927" spans="1:66" ht="38.25" x14ac:dyDescent="0.25">
      <c r="A2927" s="1"/>
      <c r="B2927" s="94">
        <v>2914</v>
      </c>
      <c r="C2927" s="43">
        <v>1044133</v>
      </c>
      <c r="D2927" s="25"/>
      <c r="E2927" s="27" t="s">
        <v>2803</v>
      </c>
      <c r="F2927" s="151" t="s">
        <v>21</v>
      </c>
      <c r="G2927" s="28"/>
      <c r="H2927" s="46" t="str">
        <f>IFERROR(IFERROR(IF(SEARCH("Usystems",$E2927)&gt;0,"Usystems"),IF(SEARCH("RIIFO",$E2927)&gt;0,"RIIFO","Uponor")),"Uponor")</f>
        <v>Uponor</v>
      </c>
      <c r="I2927" s="25" t="str">
        <f>IFERROR(MID($D2927,1,7)+0,"")</f>
        <v/>
      </c>
      <c r="J2927" s="25" t="str">
        <f>IFERROR(MID($D2927,10,7)+0,"")</f>
        <v/>
      </c>
      <c r="K2927" s="25" t="str">
        <f>IFERROR(MID($D2927,19,7)+0,"")</f>
        <v/>
      </c>
      <c r="L2927" s="25" t="str">
        <f>IFERROR(MID($D2927,28,7)+0,"")</f>
        <v/>
      </c>
      <c r="M2927" s="25" t="str">
        <f>IF(IFERROR(MID($Q2927,1,7)+0,"")&lt;1130000,IF(INDEX(C:C,MATCH(LEFT(Q2927,7)+0,I:I,0))&lt;1130000,"",INDEX(C:C,MATCH(LEFT(Q2927,7)+0,I:I,0))),IFERROR(MID($Q2927,1,7)+0,""))</f>
        <v/>
      </c>
      <c r="N2927" s="25" t="str">
        <f>IF(IFERROR(MID($Q2927,10,7)+0,"")&lt;1130000,"",IFERROR(MID($Q2927,10,7)+0,""))</f>
        <v/>
      </c>
      <c r="O2927" s="25" t="str">
        <f>IF(IFERROR(MID($Q2927,19,7)+0,"")&lt;1130000,"",IFERROR(MID($Q2927,19,7)+0,""))</f>
        <v/>
      </c>
      <c r="P2927" s="25" t="str">
        <f>IF(M2927="","",IF(N2927="",M2927,M2927&amp;", "&amp;N2927))</f>
        <v/>
      </c>
      <c r="Q2927" s="25"/>
      <c r="R2927" s="25"/>
      <c r="S2927" s="35" t="s">
        <v>69</v>
      </c>
      <c r="T2927" s="25" t="s">
        <v>36</v>
      </c>
      <c r="U2927" s="185">
        <v>11271</v>
      </c>
      <c r="V2927" s="188">
        <v>11271</v>
      </c>
      <c r="W2927" s="189">
        <v>11271</v>
      </c>
      <c r="X2927" s="31">
        <v>11271</v>
      </c>
      <c r="Y2927" s="90">
        <f>IFERROR(ROUND(X2927/W2927-1,2),"")</f>
        <v>0</v>
      </c>
      <c r="Z2927" s="31">
        <f>IF(OR(S2927="VLD MLC components",S2927="VLD MLC pipes",S2927="VLD PEX components",S2927="VLD PEX pipes",S2927="VLD PHC components",S2927="VLD PHC pipes",S2927="Controls VLD"),"По запросу",X2927)</f>
        <v>11271</v>
      </c>
      <c r="AA2927" s="63">
        <f>ROUND(X2927/1.2,3)</f>
        <v>9392.5</v>
      </c>
      <c r="AB2927" s="23">
        <v>9392.5</v>
      </c>
      <c r="AC2927" s="190">
        <f>IFERROR(ROUND(AA2927/AB2927-1,2),"")</f>
        <v>0</v>
      </c>
      <c r="AD2927" s="25">
        <v>0.1</v>
      </c>
      <c r="AE2927" s="25">
        <v>5.0000000000000001E-4</v>
      </c>
      <c r="AF2927" s="25">
        <v>0</v>
      </c>
      <c r="AG2927" s="25" t="s">
        <v>22</v>
      </c>
      <c r="AH2927" s="25">
        <v>0</v>
      </c>
      <c r="AI2927" s="25">
        <v>0</v>
      </c>
      <c r="AJ2927" s="25" t="s">
        <v>20</v>
      </c>
      <c r="AK2927" s="42" t="s">
        <v>19</v>
      </c>
      <c r="AL2927" s="25" t="s">
        <v>20</v>
      </c>
      <c r="AM2927" s="25">
        <v>1</v>
      </c>
      <c r="AN2927" s="25">
        <v>250</v>
      </c>
      <c r="AO2927" s="25">
        <v>150</v>
      </c>
      <c r="AP2927" s="25">
        <v>40</v>
      </c>
      <c r="AQ2927" s="25">
        <v>0.1</v>
      </c>
      <c r="AR2927" s="94">
        <v>1.5E-3</v>
      </c>
      <c r="AS2927" s="157" t="s">
        <v>22</v>
      </c>
      <c r="AT2927" s="93" t="s">
        <v>22</v>
      </c>
      <c r="AU2927" s="92" t="s">
        <v>22</v>
      </c>
      <c r="AV2927" s="91" t="s">
        <v>48</v>
      </c>
      <c r="AW2927" s="92" t="s">
        <v>48</v>
      </c>
      <c r="AX2927" s="92" t="s">
        <v>48</v>
      </c>
      <c r="AY2927" s="91" t="s">
        <v>152</v>
      </c>
      <c r="AZ2927" s="23"/>
      <c r="BA2927" s="25">
        <v>0</v>
      </c>
      <c r="BB2927" t="s">
        <v>48</v>
      </c>
      <c r="BC2927" t="e">
        <v>#N/A</v>
      </c>
      <c r="BD2927" t="e">
        <f>IF(Z2927=BC2927,"OK")</f>
        <v>#N/A</v>
      </c>
      <c r="BE2927">
        <v>0.1</v>
      </c>
      <c r="BF2927">
        <v>5.0000000000000001E-4</v>
      </c>
      <c r="BG2927">
        <v>250</v>
      </c>
      <c r="BH2927">
        <v>150</v>
      </c>
      <c r="BI2927">
        <v>40</v>
      </c>
      <c r="BJ2927">
        <v>0.1</v>
      </c>
      <c r="BK2927">
        <v>1.5E-3</v>
      </c>
      <c r="BN2927" s="183"/>
    </row>
    <row r="2928" spans="1:66" ht="25.5" x14ac:dyDescent="0.25">
      <c r="A2928" s="1"/>
      <c r="B2928" s="94">
        <v>2915</v>
      </c>
      <c r="C2928" s="43">
        <v>1044134</v>
      </c>
      <c r="D2928" s="25"/>
      <c r="E2928" s="27" t="s">
        <v>2802</v>
      </c>
      <c r="F2928" s="213" t="s">
        <v>21</v>
      </c>
      <c r="G2928" s="28"/>
      <c r="H2928" s="46" t="str">
        <f>IFERROR(IFERROR(IF(SEARCH("Usystems",$E2928)&gt;0,"Usystems"),IF(SEARCH("RIIFO",$E2928)&gt;0,"RIIFO","Uponor")),"Uponor")</f>
        <v>Uponor</v>
      </c>
      <c r="I2928" s="25" t="str">
        <f>IFERROR(MID($D2928,1,7)+0,"")</f>
        <v/>
      </c>
      <c r="J2928" s="25" t="str">
        <f>IFERROR(MID($D2928,10,7)+0,"")</f>
        <v/>
      </c>
      <c r="K2928" s="25" t="str">
        <f>IFERROR(MID($D2928,19,7)+0,"")</f>
        <v/>
      </c>
      <c r="L2928" s="25" t="str">
        <f>IFERROR(MID($D2928,28,7)+0,"")</f>
        <v/>
      </c>
      <c r="M2928" s="25" t="str">
        <f>IF(IFERROR(MID($Q2928,1,7)+0,"")&lt;1130000,IF(INDEX(C:C,MATCH(LEFT(Q2928,7)+0,I:I,0))&lt;1130000,"",INDEX(C:C,MATCH(LEFT(Q2928,7)+0,I:I,0))),IFERROR(MID($Q2928,1,7)+0,""))</f>
        <v/>
      </c>
      <c r="N2928" s="25" t="str">
        <f>IF(IFERROR(MID($Q2928,10,7)+0,"")&lt;1130000,"",IFERROR(MID($Q2928,10,7)+0,""))</f>
        <v/>
      </c>
      <c r="O2928" s="25" t="str">
        <f>IF(IFERROR(MID($Q2928,19,7)+0,"")&lt;1130000,"",IFERROR(MID($Q2928,19,7)+0,""))</f>
        <v/>
      </c>
      <c r="P2928" s="25" t="str">
        <f>IF(M2928="","",IF(N2928="",M2928,M2928&amp;", "&amp;N2928))</f>
        <v/>
      </c>
      <c r="Q2928" s="25"/>
      <c r="R2928" s="25"/>
      <c r="S2928" s="35" t="s">
        <v>69</v>
      </c>
      <c r="T2928" s="25" t="s">
        <v>36</v>
      </c>
      <c r="U2928" s="185">
        <v>27434</v>
      </c>
      <c r="V2928" s="188">
        <v>27434</v>
      </c>
      <c r="W2928" s="189">
        <v>27434</v>
      </c>
      <c r="X2928" s="31">
        <v>27434</v>
      </c>
      <c r="Y2928" s="90">
        <f>IFERROR(ROUND(X2928/W2928-1,2),"")</f>
        <v>0</v>
      </c>
      <c r="Z2928" s="31">
        <f>IF(OR(S2928="VLD MLC components",S2928="VLD MLC pipes",S2928="VLD PEX components",S2928="VLD PEX pipes",S2928="VLD PHC components",S2928="VLD PHC pipes",S2928="Controls VLD"),"По запросу",X2928)</f>
        <v>27434</v>
      </c>
      <c r="AA2928" s="63">
        <f>ROUND(X2928/1.2,3)</f>
        <v>22861.667000000001</v>
      </c>
      <c r="AB2928" s="23">
        <v>22861.667000000001</v>
      </c>
      <c r="AC2928" s="190">
        <f>IFERROR(ROUND(AA2928/AB2928-1,2),"")</f>
        <v>0</v>
      </c>
      <c r="AD2928" s="25">
        <v>0.1</v>
      </c>
      <c r="AE2928" s="25">
        <v>5.0000000000000001E-4</v>
      </c>
      <c r="AF2928" s="25">
        <v>0</v>
      </c>
      <c r="AG2928" s="25" t="s">
        <v>22</v>
      </c>
      <c r="AH2928" s="25">
        <v>0</v>
      </c>
      <c r="AI2928" s="25">
        <v>0</v>
      </c>
      <c r="AJ2928" s="25" t="s">
        <v>20</v>
      </c>
      <c r="AK2928" s="42" t="s">
        <v>19</v>
      </c>
      <c r="AL2928" s="25" t="s">
        <v>20</v>
      </c>
      <c r="AM2928" s="25">
        <v>1</v>
      </c>
      <c r="AN2928" s="25">
        <v>290</v>
      </c>
      <c r="AO2928" s="25">
        <v>190</v>
      </c>
      <c r="AP2928" s="25">
        <v>145</v>
      </c>
      <c r="AQ2928" s="25">
        <v>0.1</v>
      </c>
      <c r="AR2928" s="94">
        <v>7.9895000000000001E-3</v>
      </c>
      <c r="AS2928" s="157" t="s">
        <v>22</v>
      </c>
      <c r="AT2928" s="93">
        <v>42521</v>
      </c>
      <c r="AU2928" s="92" t="s">
        <v>22</v>
      </c>
      <c r="AV2928" s="91" t="s">
        <v>48</v>
      </c>
      <c r="AW2928" s="92" t="s">
        <v>48</v>
      </c>
      <c r="AX2928" s="92" t="s">
        <v>48</v>
      </c>
      <c r="AY2928" s="91" t="s">
        <v>152</v>
      </c>
      <c r="AZ2928" s="23"/>
      <c r="BA2928" s="25">
        <v>0</v>
      </c>
      <c r="BB2928" t="s">
        <v>48</v>
      </c>
      <c r="BC2928" t="e">
        <v>#N/A</v>
      </c>
      <c r="BD2928" t="e">
        <f>IF(Z2928=BC2928,"OK")</f>
        <v>#N/A</v>
      </c>
      <c r="BE2928">
        <v>0.1</v>
      </c>
      <c r="BF2928">
        <v>5.0000000000000001E-4</v>
      </c>
      <c r="BG2928">
        <v>290</v>
      </c>
      <c r="BH2928">
        <v>190</v>
      </c>
      <c r="BI2928">
        <v>145</v>
      </c>
      <c r="BJ2928">
        <v>0.1</v>
      </c>
      <c r="BK2928">
        <v>7.9895000000000001E-3</v>
      </c>
      <c r="BN2928" s="183"/>
    </row>
    <row r="2929" spans="1:66" ht="25.5" x14ac:dyDescent="0.25">
      <c r="A2929" s="1"/>
      <c r="B2929" s="94">
        <v>2916</v>
      </c>
      <c r="C2929" s="43">
        <v>1036606</v>
      </c>
      <c r="D2929" s="37" t="s">
        <v>22</v>
      </c>
      <c r="E2929" s="27" t="s">
        <v>2801</v>
      </c>
      <c r="F2929" s="151" t="s">
        <v>44</v>
      </c>
      <c r="G2929" s="41" t="s">
        <v>585</v>
      </c>
      <c r="H2929" s="46" t="str">
        <f>IFERROR(IFERROR(IF(SEARCH("Usystems",$E2929)&gt;0,"Usystems"),IF(SEARCH("RIIFO",$E2929)&gt;0,"RIIFO","Uponor")),"Uponor")</f>
        <v>Uponor</v>
      </c>
      <c r="I2929" s="25" t="str">
        <f>IFERROR(MID($D2929,1,7)+0,"")</f>
        <v/>
      </c>
      <c r="J2929" s="25" t="str">
        <f>IFERROR(MID($D2929,10,7)+0,"")</f>
        <v/>
      </c>
      <c r="K2929" s="25" t="str">
        <f>IFERROR(MID($D2929,19,7)+0,"")</f>
        <v/>
      </c>
      <c r="L2929" s="25" t="str">
        <f>IFERROR(MID($D2929,28,7)+0,"")</f>
        <v/>
      </c>
      <c r="M2929" s="25" t="str">
        <f>IF(IFERROR(MID($Q2929,1,7)+0,"")&lt;1130000,IF(INDEX(C:C,MATCH(LEFT(Q2929,7)+0,I:I,0))&lt;1130000,"",INDEX(C:C,MATCH(LEFT(Q2929,7)+0,I:I,0))),IFERROR(MID($Q2929,1,7)+0,""))</f>
        <v/>
      </c>
      <c r="N2929" s="25" t="str">
        <f>IF(IFERROR(MID($Q2929,10,7)+0,"")&lt;1130000,"",IFERROR(MID($Q2929,10,7)+0,""))</f>
        <v/>
      </c>
      <c r="O2929" s="25" t="str">
        <f>IF(IFERROR(MID($Q2929,19,7)+0,"")&lt;1130000,"",IFERROR(MID($Q2929,19,7)+0,""))</f>
        <v/>
      </c>
      <c r="P2929" s="25" t="str">
        <f>IF(M2929="","",IF(N2929="",M2929,M2929&amp;", "&amp;N2929))</f>
        <v/>
      </c>
      <c r="Q2929" s="37" t="s">
        <v>22</v>
      </c>
      <c r="R2929" s="37"/>
      <c r="S2929" s="35" t="s">
        <v>69</v>
      </c>
      <c r="T2929" s="25" t="s">
        <v>36</v>
      </c>
      <c r="U2929" s="185">
        <v>24269</v>
      </c>
      <c r="V2929" s="188">
        <v>24269</v>
      </c>
      <c r="W2929" s="189">
        <v>24269</v>
      </c>
      <c r="X2929" s="31">
        <v>24269</v>
      </c>
      <c r="Y2929" s="90">
        <f>IFERROR(ROUND(X2929/W2929-1,2),"")</f>
        <v>0</v>
      </c>
      <c r="Z2929" s="31">
        <f>IF(OR(S2929="VLD MLC components",S2929="VLD MLC pipes",S2929="VLD PEX components",S2929="VLD PEX pipes",S2929="VLD PHC components",S2929="VLD PHC pipes",S2929="Controls VLD"),"По запросу",X2929)</f>
        <v>24269</v>
      </c>
      <c r="AA2929" s="63">
        <f>ROUND(X2929/1.2,3)</f>
        <v>20224.167000000001</v>
      </c>
      <c r="AB2929" s="23">
        <v>20224.167000000001</v>
      </c>
      <c r="AC2929" s="190">
        <f>IFERROR(ROUND(AA2929/AB2929-1,2),"")</f>
        <v>0</v>
      </c>
      <c r="AD2929" s="25">
        <v>0.14000000000000001</v>
      </c>
      <c r="AE2929" s="25">
        <v>1.0000000000000001E-5</v>
      </c>
      <c r="AF2929" s="25">
        <v>0</v>
      </c>
      <c r="AG2929" s="25" t="s">
        <v>22</v>
      </c>
      <c r="AH2929" s="25">
        <v>0</v>
      </c>
      <c r="AI2929" s="25">
        <v>0</v>
      </c>
      <c r="AJ2929" s="25" t="s">
        <v>20</v>
      </c>
      <c r="AK2929" s="42" t="s">
        <v>19</v>
      </c>
      <c r="AL2929" s="25" t="s">
        <v>20</v>
      </c>
      <c r="AM2929" s="25">
        <v>1</v>
      </c>
      <c r="AN2929" s="25">
        <v>15</v>
      </c>
      <c r="AO2929" s="25">
        <v>270</v>
      </c>
      <c r="AP2929" s="25">
        <v>145</v>
      </c>
      <c r="AQ2929" s="25">
        <v>0.14000000000000001</v>
      </c>
      <c r="AR2929" s="94">
        <v>5.8724999999999999E-4</v>
      </c>
      <c r="AS2929" s="157" t="s">
        <v>22</v>
      </c>
      <c r="AT2929" s="93" t="s">
        <v>22</v>
      </c>
      <c r="AU2929" s="92" t="s">
        <v>22</v>
      </c>
      <c r="AV2929" s="91" t="s">
        <v>152</v>
      </c>
      <c r="AW2929" s="92" t="s">
        <v>48</v>
      </c>
      <c r="AX2929" s="92" t="s">
        <v>48</v>
      </c>
      <c r="AY2929" s="91" t="s">
        <v>152</v>
      </c>
      <c r="AZ2929" s="23"/>
      <c r="BA2929" s="25" t="s">
        <v>2800</v>
      </c>
      <c r="BB2929" t="s">
        <v>25</v>
      </c>
      <c r="BC2929" t="e">
        <v>#N/A</v>
      </c>
      <c r="BD2929" t="e">
        <f>IF(Z2929=BC2929,"OK")</f>
        <v>#N/A</v>
      </c>
      <c r="BE2929">
        <v>0.14000000000000001</v>
      </c>
      <c r="BF2929">
        <v>1.0000000000000001E-5</v>
      </c>
      <c r="BG2929">
        <v>15</v>
      </c>
      <c r="BH2929">
        <v>270</v>
      </c>
      <c r="BI2929">
        <v>145</v>
      </c>
      <c r="BJ2929">
        <v>0.14000000000000001</v>
      </c>
      <c r="BK2929">
        <v>5.8724999999999999E-4</v>
      </c>
      <c r="BN2929" s="183"/>
    </row>
    <row r="2930" spans="1:66" ht="25.5" x14ac:dyDescent="0.25">
      <c r="A2930" s="1"/>
      <c r="B2930" s="94">
        <v>2917</v>
      </c>
      <c r="C2930" s="43">
        <v>1044127</v>
      </c>
      <c r="D2930" s="37" t="s">
        <v>22</v>
      </c>
      <c r="E2930" s="27" t="s">
        <v>2799</v>
      </c>
      <c r="F2930" s="151" t="s">
        <v>44</v>
      </c>
      <c r="G2930" s="34"/>
      <c r="H2930" s="46" t="str">
        <f>IFERROR(IFERROR(IF(SEARCH("Usystems",$E2930)&gt;0,"Usystems"),IF(SEARCH("RIIFO",$E2930)&gt;0,"RIIFO","Uponor")),"Uponor")</f>
        <v>Uponor</v>
      </c>
      <c r="I2930" s="25" t="str">
        <f>IFERROR(MID($D2930,1,7)+0,"")</f>
        <v/>
      </c>
      <c r="J2930" s="25" t="str">
        <f>IFERROR(MID($D2930,10,7)+0,"")</f>
        <v/>
      </c>
      <c r="K2930" s="25" t="str">
        <f>IFERROR(MID($D2930,19,7)+0,"")</f>
        <v/>
      </c>
      <c r="L2930" s="25" t="str">
        <f>IFERROR(MID($D2930,28,7)+0,"")</f>
        <v/>
      </c>
      <c r="M2930" s="25" t="str">
        <f>IF(IFERROR(MID($Q2930,1,7)+0,"")&lt;1130000,IF(INDEX(C:C,MATCH(LEFT(Q2930,7)+0,I:I,0))&lt;1130000,"",INDEX(C:C,MATCH(LEFT(Q2930,7)+0,I:I,0))),IFERROR(MID($Q2930,1,7)+0,""))</f>
        <v/>
      </c>
      <c r="N2930" s="25" t="str">
        <f>IF(IFERROR(MID($Q2930,10,7)+0,"")&lt;1130000,"",IFERROR(MID($Q2930,10,7)+0,""))</f>
        <v/>
      </c>
      <c r="O2930" s="25" t="str">
        <f>IF(IFERROR(MID($Q2930,19,7)+0,"")&lt;1130000,"",IFERROR(MID($Q2930,19,7)+0,""))</f>
        <v/>
      </c>
      <c r="P2930" s="25" t="str">
        <f>IF(M2930="","",IF(N2930="",M2930,M2930&amp;", "&amp;N2930))</f>
        <v/>
      </c>
      <c r="Q2930" s="37" t="s">
        <v>22</v>
      </c>
      <c r="R2930" s="37"/>
      <c r="S2930" s="35" t="s">
        <v>69</v>
      </c>
      <c r="T2930" s="25" t="s">
        <v>36</v>
      </c>
      <c r="U2930" s="185">
        <v>9989</v>
      </c>
      <c r="V2930" s="188">
        <v>9989</v>
      </c>
      <c r="W2930" s="189">
        <v>9989</v>
      </c>
      <c r="X2930" s="31">
        <v>9989</v>
      </c>
      <c r="Y2930" s="90">
        <f>IFERROR(ROUND(X2930/W2930-1,2),"")</f>
        <v>0</v>
      </c>
      <c r="Z2930" s="31">
        <f>IF(OR(S2930="VLD MLC components",S2930="VLD MLC pipes",S2930="VLD PEX components",S2930="VLD PEX pipes",S2930="VLD PHC components",S2930="VLD PHC pipes",S2930="Controls VLD"),"По запросу",X2930)</f>
        <v>9989</v>
      </c>
      <c r="AA2930" s="63">
        <f>ROUND(X2930/1.2,3)</f>
        <v>8324.1669999999995</v>
      </c>
      <c r="AB2930" s="23">
        <v>8324.1669999999995</v>
      </c>
      <c r="AC2930" s="190">
        <f>IFERROR(ROUND(AA2930/AB2930-1,2),"")</f>
        <v>0</v>
      </c>
      <c r="AD2930" s="25">
        <v>0.2</v>
      </c>
      <c r="AE2930" s="25">
        <v>4.4999999999999999E-4</v>
      </c>
      <c r="AF2930" s="25">
        <v>0</v>
      </c>
      <c r="AG2930" s="25" t="s">
        <v>22</v>
      </c>
      <c r="AH2930" s="25">
        <v>0</v>
      </c>
      <c r="AI2930" s="25">
        <v>0</v>
      </c>
      <c r="AJ2930" s="25" t="s">
        <v>20</v>
      </c>
      <c r="AK2930" s="42" t="s">
        <v>19</v>
      </c>
      <c r="AL2930" s="25" t="s">
        <v>20</v>
      </c>
      <c r="AM2930" s="25">
        <v>1</v>
      </c>
      <c r="AN2930" s="25">
        <v>290</v>
      </c>
      <c r="AO2930" s="25">
        <v>190</v>
      </c>
      <c r="AP2930" s="25">
        <v>145</v>
      </c>
      <c r="AQ2930" s="25">
        <v>0.2</v>
      </c>
      <c r="AR2930" s="94">
        <v>7.9895000000000001E-3</v>
      </c>
      <c r="AS2930" s="157" t="s">
        <v>22</v>
      </c>
      <c r="AT2930" s="93" t="s">
        <v>22</v>
      </c>
      <c r="AU2930" s="92" t="s">
        <v>22</v>
      </c>
      <c r="AV2930" s="91" t="s">
        <v>48</v>
      </c>
      <c r="AW2930" s="92" t="s">
        <v>48</v>
      </c>
      <c r="AX2930" s="92" t="s">
        <v>48</v>
      </c>
      <c r="AY2930" s="91" t="s">
        <v>152</v>
      </c>
      <c r="AZ2930" s="23"/>
      <c r="BA2930" s="25">
        <v>0</v>
      </c>
      <c r="BB2930" t="s">
        <v>48</v>
      </c>
      <c r="BC2930" t="e">
        <v>#N/A</v>
      </c>
      <c r="BD2930" t="e">
        <f>IF(Z2930=BC2930,"OK")</f>
        <v>#N/A</v>
      </c>
      <c r="BE2930">
        <v>0.2</v>
      </c>
      <c r="BF2930">
        <v>4.4999999999999999E-4</v>
      </c>
      <c r="BG2930">
        <v>290</v>
      </c>
      <c r="BH2930">
        <v>190</v>
      </c>
      <c r="BI2930">
        <v>145</v>
      </c>
      <c r="BJ2930">
        <v>0.2</v>
      </c>
      <c r="BK2930">
        <v>7.9895000000000001E-3</v>
      </c>
      <c r="BN2930" s="183"/>
    </row>
    <row r="2931" spans="1:66" ht="25.5" x14ac:dyDescent="0.25">
      <c r="A2931" s="1"/>
      <c r="B2931" s="94">
        <v>2918</v>
      </c>
      <c r="C2931" s="43">
        <v>1018659</v>
      </c>
      <c r="D2931" s="37" t="s">
        <v>22</v>
      </c>
      <c r="E2931" s="27" t="s">
        <v>2798</v>
      </c>
      <c r="F2931" s="151" t="s">
        <v>44</v>
      </c>
      <c r="G2931" s="34"/>
      <c r="H2931" s="46" t="str">
        <f>IFERROR(IFERROR(IF(SEARCH("Usystems",$E2931)&gt;0,"Usystems"),IF(SEARCH("RIIFO",$E2931)&gt;0,"RIIFO","Uponor")),"Uponor")</f>
        <v>Uponor</v>
      </c>
      <c r="I2931" s="25" t="str">
        <f>IFERROR(MID($D2931,1,7)+0,"")</f>
        <v/>
      </c>
      <c r="J2931" s="25" t="str">
        <f>IFERROR(MID($D2931,10,7)+0,"")</f>
        <v/>
      </c>
      <c r="K2931" s="25" t="str">
        <f>IFERROR(MID($D2931,19,7)+0,"")</f>
        <v/>
      </c>
      <c r="L2931" s="25" t="str">
        <f>IFERROR(MID($D2931,28,7)+0,"")</f>
        <v/>
      </c>
      <c r="M2931" s="25" t="str">
        <f>IF(IFERROR(MID($Q2931,1,7)+0,"")&lt;1130000,IF(INDEX(C:C,MATCH(LEFT(Q2931,7)+0,I:I,0))&lt;1130000,"",INDEX(C:C,MATCH(LEFT(Q2931,7)+0,I:I,0))),IFERROR(MID($Q2931,1,7)+0,""))</f>
        <v/>
      </c>
      <c r="N2931" s="25" t="str">
        <f>IF(IFERROR(MID($Q2931,10,7)+0,"")&lt;1130000,"",IFERROR(MID($Q2931,10,7)+0,""))</f>
        <v/>
      </c>
      <c r="O2931" s="25" t="str">
        <f>IF(IFERROR(MID($Q2931,19,7)+0,"")&lt;1130000,"",IFERROR(MID($Q2931,19,7)+0,""))</f>
        <v/>
      </c>
      <c r="P2931" s="25" t="str">
        <f>IF(M2931="","",IF(N2931="",M2931,M2931&amp;", "&amp;N2931))</f>
        <v/>
      </c>
      <c r="Q2931" s="37" t="s">
        <v>22</v>
      </c>
      <c r="R2931" s="37"/>
      <c r="S2931" s="35" t="s">
        <v>69</v>
      </c>
      <c r="T2931" s="25" t="s">
        <v>36</v>
      </c>
      <c r="U2931" s="185">
        <v>2738</v>
      </c>
      <c r="V2931" s="188">
        <v>2738</v>
      </c>
      <c r="W2931" s="189">
        <v>2738</v>
      </c>
      <c r="X2931" s="31">
        <v>2738</v>
      </c>
      <c r="Y2931" s="90">
        <f>IFERROR(ROUND(X2931/W2931-1,2),"")</f>
        <v>0</v>
      </c>
      <c r="Z2931" s="31">
        <f>IF(OR(S2931="VLD MLC components",S2931="VLD MLC pipes",S2931="VLD PEX components",S2931="VLD PEX pipes",S2931="VLD PHC components",S2931="VLD PHC pipes",S2931="Controls VLD"),"По запросу",X2931)</f>
        <v>2738</v>
      </c>
      <c r="AA2931" s="63">
        <f>ROUND(X2931/1.2,3)</f>
        <v>2281.6669999999999</v>
      </c>
      <c r="AB2931" s="23">
        <v>2281.6669999999999</v>
      </c>
      <c r="AC2931" s="190">
        <f>IFERROR(ROUND(AA2931/AB2931-1,2),"")</f>
        <v>0</v>
      </c>
      <c r="AD2931" s="25">
        <v>0.05</v>
      </c>
      <c r="AE2931" s="25">
        <v>2.0000000000000002E-5</v>
      </c>
      <c r="AF2931" s="25">
        <v>0</v>
      </c>
      <c r="AG2931" s="25" t="s">
        <v>22</v>
      </c>
      <c r="AH2931" s="25">
        <v>0</v>
      </c>
      <c r="AI2931" s="25">
        <v>0</v>
      </c>
      <c r="AJ2931" s="25" t="s">
        <v>20</v>
      </c>
      <c r="AK2931" s="42" t="s">
        <v>19</v>
      </c>
      <c r="AL2931" s="25" t="s">
        <v>20</v>
      </c>
      <c r="AM2931" s="25">
        <v>1</v>
      </c>
      <c r="AN2931" s="25">
        <v>68</v>
      </c>
      <c r="AO2931" s="25">
        <v>68</v>
      </c>
      <c r="AP2931" s="25">
        <v>5</v>
      </c>
      <c r="AQ2931" s="25">
        <v>0.05</v>
      </c>
      <c r="AR2931" s="94">
        <v>2.3119999999999999E-5</v>
      </c>
      <c r="AS2931" s="157" t="s">
        <v>22</v>
      </c>
      <c r="AT2931" s="93" t="s">
        <v>22</v>
      </c>
      <c r="AU2931" s="92" t="s">
        <v>22</v>
      </c>
      <c r="AV2931" s="91" t="s">
        <v>48</v>
      </c>
      <c r="AW2931" s="92" t="s">
        <v>48</v>
      </c>
      <c r="AX2931" s="92" t="s">
        <v>48</v>
      </c>
      <c r="AY2931" s="91" t="s">
        <v>152</v>
      </c>
      <c r="AZ2931" s="23"/>
      <c r="BA2931" s="25">
        <v>0</v>
      </c>
      <c r="BB2931" t="s">
        <v>48</v>
      </c>
      <c r="BC2931" t="e">
        <v>#N/A</v>
      </c>
      <c r="BD2931" t="e">
        <f>IF(Z2931=BC2931,"OK")</f>
        <v>#N/A</v>
      </c>
      <c r="BE2931">
        <v>0.05</v>
      </c>
      <c r="BF2931">
        <v>2.0000000000000002E-5</v>
      </c>
      <c r="BG2931">
        <v>68</v>
      </c>
      <c r="BH2931">
        <v>68</v>
      </c>
      <c r="BI2931">
        <v>5</v>
      </c>
      <c r="BJ2931">
        <v>0.05</v>
      </c>
      <c r="BK2931">
        <v>2.3119999999999999E-5</v>
      </c>
      <c r="BN2931" s="183"/>
    </row>
    <row r="2932" spans="1:66" ht="25.5" x14ac:dyDescent="0.25">
      <c r="A2932" s="1"/>
      <c r="B2932" s="94">
        <v>2919</v>
      </c>
      <c r="C2932" s="43">
        <v>1018660</v>
      </c>
      <c r="D2932" s="37" t="s">
        <v>22</v>
      </c>
      <c r="E2932" s="27" t="s">
        <v>2797</v>
      </c>
      <c r="F2932" s="151" t="s">
        <v>44</v>
      </c>
      <c r="G2932" s="34"/>
      <c r="H2932" s="46" t="str">
        <f>IFERROR(IFERROR(IF(SEARCH("Usystems",$E2932)&gt;0,"Usystems"),IF(SEARCH("RIIFO",$E2932)&gt;0,"RIIFO","Uponor")),"Uponor")</f>
        <v>Uponor</v>
      </c>
      <c r="I2932" s="25" t="str">
        <f>IFERROR(MID($D2932,1,7)+0,"")</f>
        <v/>
      </c>
      <c r="J2932" s="25" t="str">
        <f>IFERROR(MID($D2932,10,7)+0,"")</f>
        <v/>
      </c>
      <c r="K2932" s="25" t="str">
        <f>IFERROR(MID($D2932,19,7)+0,"")</f>
        <v/>
      </c>
      <c r="L2932" s="25" t="str">
        <f>IFERROR(MID($D2932,28,7)+0,"")</f>
        <v/>
      </c>
      <c r="M2932" s="25" t="str">
        <f>IF(IFERROR(MID($Q2932,1,7)+0,"")&lt;1130000,IF(INDEX(C:C,MATCH(LEFT(Q2932,7)+0,I:I,0))&lt;1130000,"",INDEX(C:C,MATCH(LEFT(Q2932,7)+0,I:I,0))),IFERROR(MID($Q2932,1,7)+0,""))</f>
        <v/>
      </c>
      <c r="N2932" s="25" t="str">
        <f>IF(IFERROR(MID($Q2932,10,7)+0,"")&lt;1130000,"",IFERROR(MID($Q2932,10,7)+0,""))</f>
        <v/>
      </c>
      <c r="O2932" s="25" t="str">
        <f>IF(IFERROR(MID($Q2932,19,7)+0,"")&lt;1130000,"",IFERROR(MID($Q2932,19,7)+0,""))</f>
        <v/>
      </c>
      <c r="P2932" s="25" t="str">
        <f>IF(M2932="","",IF(N2932="",M2932,M2932&amp;", "&amp;N2932))</f>
        <v/>
      </c>
      <c r="Q2932" s="37" t="s">
        <v>22</v>
      </c>
      <c r="R2932" s="37"/>
      <c r="S2932" s="35" t="s">
        <v>69</v>
      </c>
      <c r="T2932" s="25" t="s">
        <v>36</v>
      </c>
      <c r="U2932" s="185">
        <v>2738</v>
      </c>
      <c r="V2932" s="188">
        <v>2738</v>
      </c>
      <c r="W2932" s="189">
        <v>2738</v>
      </c>
      <c r="X2932" s="31">
        <v>2738</v>
      </c>
      <c r="Y2932" s="90">
        <f>IFERROR(ROUND(X2932/W2932-1,2),"")</f>
        <v>0</v>
      </c>
      <c r="Z2932" s="31">
        <f>IF(OR(S2932="VLD MLC components",S2932="VLD MLC pipes",S2932="VLD PEX components",S2932="VLD PEX pipes",S2932="VLD PHC components",S2932="VLD PHC pipes",S2932="Controls VLD"),"По запросу",X2932)</f>
        <v>2738</v>
      </c>
      <c r="AA2932" s="63">
        <f>ROUND(X2932/1.2,3)</f>
        <v>2281.6669999999999</v>
      </c>
      <c r="AB2932" s="23">
        <v>2281.6669999999999</v>
      </c>
      <c r="AC2932" s="190">
        <f>IFERROR(ROUND(AA2932/AB2932-1,2),"")</f>
        <v>0</v>
      </c>
      <c r="AD2932" s="25">
        <v>0.02</v>
      </c>
      <c r="AE2932" s="25">
        <v>4.1E-5</v>
      </c>
      <c r="AF2932" s="25">
        <v>0</v>
      </c>
      <c r="AG2932" s="25" t="s">
        <v>22</v>
      </c>
      <c r="AH2932" s="25">
        <v>0</v>
      </c>
      <c r="AI2932" s="25">
        <v>0</v>
      </c>
      <c r="AJ2932" s="25" t="s">
        <v>20</v>
      </c>
      <c r="AK2932" s="42" t="s">
        <v>19</v>
      </c>
      <c r="AL2932" s="25" t="s">
        <v>20</v>
      </c>
      <c r="AM2932" s="25">
        <v>1</v>
      </c>
      <c r="AN2932" s="25">
        <v>90</v>
      </c>
      <c r="AO2932" s="25">
        <v>90</v>
      </c>
      <c r="AP2932" s="25">
        <v>5</v>
      </c>
      <c r="AQ2932" s="25">
        <v>0.02</v>
      </c>
      <c r="AR2932" s="94">
        <v>4.0500000000000002E-5</v>
      </c>
      <c r="AS2932" s="157" t="s">
        <v>22</v>
      </c>
      <c r="AT2932" s="93" t="s">
        <v>22</v>
      </c>
      <c r="AU2932" s="92" t="s">
        <v>22</v>
      </c>
      <c r="AV2932" s="91" t="s">
        <v>48</v>
      </c>
      <c r="AW2932" s="92" t="s">
        <v>48</v>
      </c>
      <c r="AX2932" s="92" t="s">
        <v>48</v>
      </c>
      <c r="AY2932" s="91" t="s">
        <v>152</v>
      </c>
      <c r="AZ2932" s="23"/>
      <c r="BA2932" s="25">
        <v>0</v>
      </c>
      <c r="BB2932" t="s">
        <v>48</v>
      </c>
      <c r="BC2932" t="e">
        <v>#N/A</v>
      </c>
      <c r="BD2932" t="e">
        <f>IF(Z2932=BC2932,"OK")</f>
        <v>#N/A</v>
      </c>
      <c r="BE2932">
        <v>0.02</v>
      </c>
      <c r="BF2932">
        <v>4.1E-5</v>
      </c>
      <c r="BG2932">
        <v>90</v>
      </c>
      <c r="BH2932">
        <v>90</v>
      </c>
      <c r="BI2932">
        <v>5</v>
      </c>
      <c r="BJ2932">
        <v>0.02</v>
      </c>
      <c r="BK2932">
        <v>4.0500000000000002E-5</v>
      </c>
      <c r="BN2932" s="183"/>
    </row>
    <row r="2933" spans="1:66" ht="25.5" x14ac:dyDescent="0.25">
      <c r="A2933" s="1"/>
      <c r="B2933" s="94">
        <v>2920</v>
      </c>
      <c r="C2933" s="43">
        <v>1072157</v>
      </c>
      <c r="D2933" s="37">
        <v>1018661</v>
      </c>
      <c r="E2933" s="27" t="s">
        <v>2796</v>
      </c>
      <c r="F2933" s="151" t="s">
        <v>44</v>
      </c>
      <c r="G2933" s="34"/>
      <c r="H2933" s="46" t="str">
        <f>IFERROR(IFERROR(IF(SEARCH("Usystems",$E2933)&gt;0,"Usystems"),IF(SEARCH("RIIFO",$E2933)&gt;0,"RIIFO","Uponor")),"Uponor")</f>
        <v>Uponor</v>
      </c>
      <c r="I2933" s="25">
        <f>IFERROR(MID($D2933,1,7)+0,"")</f>
        <v>1018661</v>
      </c>
      <c r="J2933" s="25" t="str">
        <f>IFERROR(MID($D2933,10,7)+0,"")</f>
        <v/>
      </c>
      <c r="K2933" s="25" t="str">
        <f>IFERROR(MID($D2933,19,7)+0,"")</f>
        <v/>
      </c>
      <c r="L2933" s="25" t="str">
        <f>IFERROR(MID($D2933,28,7)+0,"")</f>
        <v/>
      </c>
      <c r="M2933" s="25" t="str">
        <f>IF(IFERROR(MID($Q2933,1,7)+0,"")&lt;1130000,IF(INDEX(C:C,MATCH(LEFT(Q2933,7)+0,I:I,0))&lt;1130000,"",INDEX(C:C,MATCH(LEFT(Q2933,7)+0,I:I,0))),IFERROR(MID($Q2933,1,7)+0,""))</f>
        <v/>
      </c>
      <c r="N2933" s="25" t="str">
        <f>IF(IFERROR(MID($Q2933,10,7)+0,"")&lt;1130000,"",IFERROR(MID($Q2933,10,7)+0,""))</f>
        <v/>
      </c>
      <c r="O2933" s="25" t="str">
        <f>IF(IFERROR(MID($Q2933,19,7)+0,"")&lt;1130000,"",IFERROR(MID($Q2933,19,7)+0,""))</f>
        <v/>
      </c>
      <c r="P2933" s="25" t="str">
        <f>IF(M2933="","",IF(N2933="",M2933,M2933&amp;", "&amp;N2933))</f>
        <v/>
      </c>
      <c r="Q2933" s="37"/>
      <c r="R2933" s="37"/>
      <c r="S2933" s="35" t="s">
        <v>69</v>
      </c>
      <c r="T2933" s="25" t="s">
        <v>36</v>
      </c>
      <c r="U2933" s="185">
        <v>3866</v>
      </c>
      <c r="V2933" s="188">
        <v>3866</v>
      </c>
      <c r="W2933" s="189">
        <v>3866</v>
      </c>
      <c r="X2933" s="31">
        <v>3866</v>
      </c>
      <c r="Y2933" s="90">
        <f>IFERROR(ROUND(X2933/W2933-1,2),"")</f>
        <v>0</v>
      </c>
      <c r="Z2933" s="31">
        <f>IF(OR(S2933="VLD MLC components",S2933="VLD MLC pipes",S2933="VLD PEX components",S2933="VLD PEX pipes",S2933="VLD PHC components",S2933="VLD PHC pipes",S2933="Controls VLD"),"По запросу",X2933)</f>
        <v>3866</v>
      </c>
      <c r="AA2933" s="63">
        <f>ROUND(X2933/1.2,3)</f>
        <v>3221.6669999999999</v>
      </c>
      <c r="AB2933" s="23">
        <v>3221.6669999999999</v>
      </c>
      <c r="AC2933" s="190">
        <f>IFERROR(ROUND(AA2933/AB2933-1,2),"")</f>
        <v>0</v>
      </c>
      <c r="AD2933" s="25">
        <v>0.06</v>
      </c>
      <c r="AE2933" s="25">
        <v>1.9599999999999999E-4</v>
      </c>
      <c r="AF2933" s="25">
        <v>0</v>
      </c>
      <c r="AG2933" s="25" t="s">
        <v>22</v>
      </c>
      <c r="AH2933" s="25">
        <v>0</v>
      </c>
      <c r="AI2933" s="25">
        <v>0</v>
      </c>
      <c r="AJ2933" s="25" t="s">
        <v>20</v>
      </c>
      <c r="AK2933" s="42" t="s">
        <v>19</v>
      </c>
      <c r="AL2933" s="25" t="s">
        <v>20</v>
      </c>
      <c r="AM2933" s="25">
        <v>1</v>
      </c>
      <c r="AN2933" s="25">
        <v>140</v>
      </c>
      <c r="AO2933" s="25">
        <v>140</v>
      </c>
      <c r="AP2933" s="25">
        <v>10</v>
      </c>
      <c r="AQ2933" s="25">
        <v>0.06</v>
      </c>
      <c r="AR2933" s="94">
        <v>1.9599999999999999E-4</v>
      </c>
      <c r="AS2933" s="157" t="s">
        <v>22</v>
      </c>
      <c r="AT2933" s="93">
        <v>43038</v>
      </c>
      <c r="AU2933" s="92" t="s">
        <v>22</v>
      </c>
      <c r="AV2933" s="91" t="s">
        <v>48</v>
      </c>
      <c r="AW2933" s="92" t="s">
        <v>48</v>
      </c>
      <c r="AX2933" s="92" t="s">
        <v>48</v>
      </c>
      <c r="AY2933" s="91" t="s">
        <v>152</v>
      </c>
      <c r="AZ2933" s="23"/>
      <c r="BA2933" s="25">
        <v>0</v>
      </c>
      <c r="BB2933" t="s">
        <v>48</v>
      </c>
      <c r="BC2933" t="e">
        <v>#N/A</v>
      </c>
      <c r="BD2933" t="e">
        <f>IF(Z2933=BC2933,"OK")</f>
        <v>#N/A</v>
      </c>
      <c r="BE2933">
        <v>0.06</v>
      </c>
      <c r="BF2933">
        <v>1.9599999999999999E-4</v>
      </c>
      <c r="BG2933">
        <v>140</v>
      </c>
      <c r="BH2933">
        <v>140</v>
      </c>
      <c r="BI2933">
        <v>10</v>
      </c>
      <c r="BJ2933">
        <v>0.06</v>
      </c>
      <c r="BK2933">
        <v>1.9599999999999999E-4</v>
      </c>
      <c r="BN2933" s="183"/>
    </row>
    <row r="2934" spans="1:66" ht="25.5" x14ac:dyDescent="0.25">
      <c r="A2934" s="1"/>
      <c r="B2934" s="94">
        <v>2921</v>
      </c>
      <c r="C2934" s="43">
        <v>1072158</v>
      </c>
      <c r="D2934" s="37">
        <v>1018662</v>
      </c>
      <c r="E2934" s="27" t="s">
        <v>2795</v>
      </c>
      <c r="F2934" s="151" t="s">
        <v>44</v>
      </c>
      <c r="G2934" s="34"/>
      <c r="H2934" s="46" t="str">
        <f>IFERROR(IFERROR(IF(SEARCH("Usystems",$E2934)&gt;0,"Usystems"),IF(SEARCH("RIIFO",$E2934)&gt;0,"RIIFO","Uponor")),"Uponor")</f>
        <v>Uponor</v>
      </c>
      <c r="I2934" s="25">
        <f>IFERROR(MID($D2934,1,7)+0,"")</f>
        <v>1018662</v>
      </c>
      <c r="J2934" s="25" t="str">
        <f>IFERROR(MID($D2934,10,7)+0,"")</f>
        <v/>
      </c>
      <c r="K2934" s="25" t="str">
        <f>IFERROR(MID($D2934,19,7)+0,"")</f>
        <v/>
      </c>
      <c r="L2934" s="25" t="str">
        <f>IFERROR(MID($D2934,28,7)+0,"")</f>
        <v/>
      </c>
      <c r="M2934" s="25" t="str">
        <f>IF(IFERROR(MID($Q2934,1,7)+0,"")&lt;1130000,IF(INDEX(C:C,MATCH(LEFT(Q2934,7)+0,I:I,0))&lt;1130000,"",INDEX(C:C,MATCH(LEFT(Q2934,7)+0,I:I,0))),IFERROR(MID($Q2934,1,7)+0,""))</f>
        <v/>
      </c>
      <c r="N2934" s="25" t="str">
        <f>IF(IFERROR(MID($Q2934,10,7)+0,"")&lt;1130000,"",IFERROR(MID($Q2934,10,7)+0,""))</f>
        <v/>
      </c>
      <c r="O2934" s="25" t="str">
        <f>IF(IFERROR(MID($Q2934,19,7)+0,"")&lt;1130000,"",IFERROR(MID($Q2934,19,7)+0,""))</f>
        <v/>
      </c>
      <c r="P2934" s="25" t="str">
        <f>IF(M2934="","",IF(N2934="",M2934,M2934&amp;", "&amp;N2934))</f>
        <v/>
      </c>
      <c r="Q2934" s="37"/>
      <c r="R2934" s="37"/>
      <c r="S2934" s="35" t="s">
        <v>69</v>
      </c>
      <c r="T2934" s="25" t="s">
        <v>36</v>
      </c>
      <c r="U2934" s="185">
        <v>4041</v>
      </c>
      <c r="V2934" s="188">
        <v>4041</v>
      </c>
      <c r="W2934" s="189">
        <v>4041</v>
      </c>
      <c r="X2934" s="31">
        <v>4041</v>
      </c>
      <c r="Y2934" s="90">
        <f>IFERROR(ROUND(X2934/W2934-1,2),"")</f>
        <v>0</v>
      </c>
      <c r="Z2934" s="31">
        <f>IF(OR(S2934="VLD MLC components",S2934="VLD MLC pipes",S2934="VLD PEX components",S2934="VLD PEX pipes",S2934="VLD PHC components",S2934="VLD PHC pipes",S2934="Controls VLD"),"По запросу",X2934)</f>
        <v>4041</v>
      </c>
      <c r="AA2934" s="63">
        <f>ROUND(X2934/1.2,3)</f>
        <v>3367.5</v>
      </c>
      <c r="AB2934" s="23">
        <v>3367.5</v>
      </c>
      <c r="AC2934" s="190">
        <f>IFERROR(ROUND(AA2934/AB2934-1,2),"")</f>
        <v>0</v>
      </c>
      <c r="AD2934" s="25">
        <v>7.0000000000000007E-2</v>
      </c>
      <c r="AE2934" s="25">
        <v>3.1E-4</v>
      </c>
      <c r="AF2934" s="25">
        <v>0</v>
      </c>
      <c r="AG2934" s="25" t="s">
        <v>22</v>
      </c>
      <c r="AH2934" s="25">
        <v>0</v>
      </c>
      <c r="AI2934" s="25">
        <v>0</v>
      </c>
      <c r="AJ2934" s="25" t="s">
        <v>20</v>
      </c>
      <c r="AK2934" s="42" t="s">
        <v>19</v>
      </c>
      <c r="AL2934" s="25" t="s">
        <v>20</v>
      </c>
      <c r="AM2934" s="25">
        <v>1</v>
      </c>
      <c r="AN2934" s="25">
        <v>175</v>
      </c>
      <c r="AO2934" s="25">
        <v>175</v>
      </c>
      <c r="AP2934" s="25">
        <v>10</v>
      </c>
      <c r="AQ2934" s="25">
        <v>7.0000000000000007E-2</v>
      </c>
      <c r="AR2934" s="94">
        <v>3.0624999999999999E-4</v>
      </c>
      <c r="AS2934" s="157" t="s">
        <v>22</v>
      </c>
      <c r="AT2934" s="93">
        <v>43038</v>
      </c>
      <c r="AU2934" s="92" t="s">
        <v>22</v>
      </c>
      <c r="AV2934" s="91" t="s">
        <v>48</v>
      </c>
      <c r="AW2934" s="92" t="s">
        <v>48</v>
      </c>
      <c r="AX2934" s="92" t="s">
        <v>48</v>
      </c>
      <c r="AY2934" s="91" t="s">
        <v>152</v>
      </c>
      <c r="AZ2934" s="23"/>
      <c r="BA2934" s="25">
        <v>0</v>
      </c>
      <c r="BB2934" t="s">
        <v>48</v>
      </c>
      <c r="BC2934" t="e">
        <v>#N/A</v>
      </c>
      <c r="BD2934" t="e">
        <f>IF(Z2934=BC2934,"OK")</f>
        <v>#N/A</v>
      </c>
      <c r="BE2934">
        <v>7.0000000000000007E-2</v>
      </c>
      <c r="BF2934">
        <v>3.1E-4</v>
      </c>
      <c r="BG2934">
        <v>175</v>
      </c>
      <c r="BH2934">
        <v>175</v>
      </c>
      <c r="BI2934">
        <v>10</v>
      </c>
      <c r="BJ2934">
        <v>7.0000000000000007E-2</v>
      </c>
      <c r="BK2934">
        <v>3.0624999999999999E-4</v>
      </c>
      <c r="BN2934" s="183"/>
    </row>
    <row r="2935" spans="1:66" ht="25.5" x14ac:dyDescent="0.25">
      <c r="A2935" s="1"/>
      <c r="B2935" s="94">
        <v>2922</v>
      </c>
      <c r="C2935" s="43">
        <v>1072159</v>
      </c>
      <c r="D2935" s="37">
        <v>1018663</v>
      </c>
      <c r="E2935" s="27" t="s">
        <v>2794</v>
      </c>
      <c r="F2935" s="151" t="s">
        <v>44</v>
      </c>
      <c r="G2935" s="34"/>
      <c r="H2935" s="46" t="str">
        <f>IFERROR(IFERROR(IF(SEARCH("Usystems",$E2935)&gt;0,"Usystems"),IF(SEARCH("RIIFO",$E2935)&gt;0,"RIIFO","Uponor")),"Uponor")</f>
        <v>Uponor</v>
      </c>
      <c r="I2935" s="25">
        <f>IFERROR(MID($D2935,1,7)+0,"")</f>
        <v>1018663</v>
      </c>
      <c r="J2935" s="25" t="str">
        <f>IFERROR(MID($D2935,10,7)+0,"")</f>
        <v/>
      </c>
      <c r="K2935" s="25" t="str">
        <f>IFERROR(MID($D2935,19,7)+0,"")</f>
        <v/>
      </c>
      <c r="L2935" s="25" t="str">
        <f>IFERROR(MID($D2935,28,7)+0,"")</f>
        <v/>
      </c>
      <c r="M2935" s="25" t="str">
        <f>IF(IFERROR(MID($Q2935,1,7)+0,"")&lt;1130000,IF(INDEX(C:C,MATCH(LEFT(Q2935,7)+0,I:I,0))&lt;1130000,"",INDEX(C:C,MATCH(LEFT(Q2935,7)+0,I:I,0))),IFERROR(MID($Q2935,1,7)+0,""))</f>
        <v/>
      </c>
      <c r="N2935" s="25" t="str">
        <f>IF(IFERROR(MID($Q2935,10,7)+0,"")&lt;1130000,"",IFERROR(MID($Q2935,10,7)+0,""))</f>
        <v/>
      </c>
      <c r="O2935" s="25" t="str">
        <f>IF(IFERROR(MID($Q2935,19,7)+0,"")&lt;1130000,"",IFERROR(MID($Q2935,19,7)+0,""))</f>
        <v/>
      </c>
      <c r="P2935" s="25" t="str">
        <f>IF(M2935="","",IF(N2935="",M2935,M2935&amp;", "&amp;N2935))</f>
        <v/>
      </c>
      <c r="Q2935" s="37"/>
      <c r="R2935" s="37"/>
      <c r="S2935" s="35" t="s">
        <v>69</v>
      </c>
      <c r="T2935" s="25" t="s">
        <v>36</v>
      </c>
      <c r="U2935" s="185">
        <v>5277</v>
      </c>
      <c r="V2935" s="188">
        <v>5277</v>
      </c>
      <c r="W2935" s="189">
        <v>5277</v>
      </c>
      <c r="X2935" s="31">
        <v>5277</v>
      </c>
      <c r="Y2935" s="90">
        <f>IFERROR(ROUND(X2935/W2935-1,2),"")</f>
        <v>0</v>
      </c>
      <c r="Z2935" s="31">
        <f>IF(OR(S2935="VLD MLC components",S2935="VLD MLC pipes",S2935="VLD PEX components",S2935="VLD PEX pipes",S2935="VLD PHC components",S2935="VLD PHC pipes",S2935="Controls VLD"),"По запросу",X2935)</f>
        <v>5277</v>
      </c>
      <c r="AA2935" s="63">
        <f>ROUND(X2935/1.2,3)</f>
        <v>4397.5</v>
      </c>
      <c r="AB2935" s="23">
        <v>4397.5</v>
      </c>
      <c r="AC2935" s="190">
        <f>IFERROR(ROUND(AA2935/AB2935-1,2),"")</f>
        <v>0</v>
      </c>
      <c r="AD2935" s="25">
        <v>0.08</v>
      </c>
      <c r="AE2935" s="25">
        <v>4.0000000000000002E-4</v>
      </c>
      <c r="AF2935" s="25">
        <v>0</v>
      </c>
      <c r="AG2935" s="25" t="s">
        <v>22</v>
      </c>
      <c r="AH2935" s="25">
        <v>0</v>
      </c>
      <c r="AI2935" s="25">
        <v>0</v>
      </c>
      <c r="AJ2935" s="25" t="s">
        <v>20</v>
      </c>
      <c r="AK2935" s="42" t="s">
        <v>19</v>
      </c>
      <c r="AL2935" s="25" t="s">
        <v>20</v>
      </c>
      <c r="AM2935" s="25">
        <v>1</v>
      </c>
      <c r="AN2935" s="25">
        <v>200</v>
      </c>
      <c r="AO2935" s="25">
        <v>200</v>
      </c>
      <c r="AP2935" s="25">
        <v>10</v>
      </c>
      <c r="AQ2935" s="25">
        <v>0.08</v>
      </c>
      <c r="AR2935" s="94">
        <v>4.0000000000000002E-4</v>
      </c>
      <c r="AS2935" s="157" t="s">
        <v>22</v>
      </c>
      <c r="AT2935" s="93">
        <v>43038</v>
      </c>
      <c r="AU2935" s="92" t="s">
        <v>22</v>
      </c>
      <c r="AV2935" s="91" t="s">
        <v>48</v>
      </c>
      <c r="AW2935" s="92" t="s">
        <v>48</v>
      </c>
      <c r="AX2935" s="92" t="s">
        <v>48</v>
      </c>
      <c r="AY2935" s="91" t="s">
        <v>152</v>
      </c>
      <c r="AZ2935" s="23"/>
      <c r="BA2935" s="25">
        <v>0</v>
      </c>
      <c r="BB2935" t="s">
        <v>48</v>
      </c>
      <c r="BC2935" t="e">
        <v>#N/A</v>
      </c>
      <c r="BD2935" t="e">
        <f>IF(Z2935=BC2935,"OK")</f>
        <v>#N/A</v>
      </c>
      <c r="BE2935">
        <v>0.08</v>
      </c>
      <c r="BF2935">
        <v>4.0000000000000002E-4</v>
      </c>
      <c r="BG2935">
        <v>200</v>
      </c>
      <c r="BH2935">
        <v>200</v>
      </c>
      <c r="BI2935">
        <v>10</v>
      </c>
      <c r="BJ2935">
        <v>0.08</v>
      </c>
      <c r="BK2935">
        <v>4.0000000000000002E-4</v>
      </c>
      <c r="BN2935" s="183"/>
    </row>
    <row r="2936" spans="1:66" ht="25.5" x14ac:dyDescent="0.25">
      <c r="A2936" s="1"/>
      <c r="B2936" s="94">
        <v>2923</v>
      </c>
      <c r="C2936" s="43">
        <v>1007358</v>
      </c>
      <c r="D2936" s="37"/>
      <c r="E2936" s="27" t="s">
        <v>135</v>
      </c>
      <c r="F2936" s="213" t="s">
        <v>21</v>
      </c>
      <c r="G2936" s="42"/>
      <c r="H2936" s="46" t="str">
        <f>IFERROR(IFERROR(IF(SEARCH("Usystems",$E2936)&gt;0,"Usystems"),IF(SEARCH("RIIFO",$E2936)&gt;0,"RIIFO","Uponor")),"Uponor")</f>
        <v>Uponor</v>
      </c>
      <c r="I2936" s="25" t="str">
        <f>IFERROR(MID($D2936,1,7)+0,"")</f>
        <v/>
      </c>
      <c r="J2936" s="25" t="str">
        <f>IFERROR(MID($D2936,10,7)+0,"")</f>
        <v/>
      </c>
      <c r="K2936" s="25" t="str">
        <f>IFERROR(MID($D2936,19,7)+0,"")</f>
        <v/>
      </c>
      <c r="L2936" s="25" t="str">
        <f>IFERROR(MID($D2936,28,7)+0,"")</f>
        <v/>
      </c>
      <c r="M2936" s="25" t="str">
        <f>IF(IFERROR(MID($Q2936,1,7)+0,"")&lt;1130000,IF(INDEX(C:C,MATCH(LEFT(Q2936,7)+0,I:I,0))&lt;1130000,"",INDEX(C:C,MATCH(LEFT(Q2936,7)+0,I:I,0))),IFERROR(MID($Q2936,1,7)+0,""))</f>
        <v/>
      </c>
      <c r="N2936" s="25" t="str">
        <f>IF(IFERROR(MID($Q2936,10,7)+0,"")&lt;1130000,"",IFERROR(MID($Q2936,10,7)+0,""))</f>
        <v/>
      </c>
      <c r="O2936" s="25" t="str">
        <f>IF(IFERROR(MID($Q2936,19,7)+0,"")&lt;1130000,"",IFERROR(MID($Q2936,19,7)+0,""))</f>
        <v/>
      </c>
      <c r="P2936" s="25" t="str">
        <f>IF(M2936="","",IF(N2936="",M2936,M2936&amp;", "&amp;N2936))</f>
        <v/>
      </c>
      <c r="Q2936" s="25"/>
      <c r="R2936" s="25"/>
      <c r="S2936" s="35" t="s">
        <v>69</v>
      </c>
      <c r="T2936" s="34" t="s">
        <v>36</v>
      </c>
      <c r="U2936" s="185">
        <v>43518</v>
      </c>
      <c r="V2936" s="188">
        <v>43518</v>
      </c>
      <c r="W2936" s="189">
        <v>43518</v>
      </c>
      <c r="X2936" s="31">
        <v>43518</v>
      </c>
      <c r="Y2936" s="90">
        <f>IFERROR(ROUND(X2936/W2936-1,2),"")</f>
        <v>0</v>
      </c>
      <c r="Z2936" s="31">
        <f>IF(OR(S2936="VLD MLC components",S2936="VLD MLC pipes",S2936="VLD PEX components",S2936="VLD PEX pipes",S2936="VLD PHC components",S2936="VLD PHC pipes",S2936="Controls VLD"),"По запросу",X2936)</f>
        <v>43518</v>
      </c>
      <c r="AA2936" s="63">
        <f>ROUND(X2936/1.2,3)</f>
        <v>36265</v>
      </c>
      <c r="AB2936" s="23">
        <v>36265</v>
      </c>
      <c r="AC2936" s="190">
        <f>IFERROR(ROUND(AA2936/AB2936-1,2),"")</f>
        <v>0</v>
      </c>
      <c r="AD2936" s="25">
        <v>1.1240000000000001</v>
      </c>
      <c r="AE2936" s="25">
        <v>1.32E-3</v>
      </c>
      <c r="AF2936" s="25">
        <v>0</v>
      </c>
      <c r="AG2936" s="25" t="s">
        <v>22</v>
      </c>
      <c r="AH2936" s="25">
        <v>0</v>
      </c>
      <c r="AI2936" s="25">
        <v>0</v>
      </c>
      <c r="AJ2936" s="25" t="s">
        <v>20</v>
      </c>
      <c r="AK2936" s="42" t="s">
        <v>19</v>
      </c>
      <c r="AL2936" s="25" t="s">
        <v>20</v>
      </c>
      <c r="AM2936" s="25">
        <v>1</v>
      </c>
      <c r="AN2936" s="25">
        <v>205</v>
      </c>
      <c r="AO2936" s="25">
        <v>115</v>
      </c>
      <c r="AP2936" s="25">
        <v>205</v>
      </c>
      <c r="AQ2936" s="25"/>
      <c r="AR2936" s="94"/>
      <c r="AS2936" s="157" t="s">
        <v>22</v>
      </c>
      <c r="AT2936" s="93">
        <v>43985</v>
      </c>
      <c r="AU2936" s="92" t="s">
        <v>22</v>
      </c>
      <c r="AV2936" s="91" t="s">
        <v>48</v>
      </c>
      <c r="AW2936" s="92" t="s">
        <v>48</v>
      </c>
      <c r="AX2936" s="92" t="s">
        <v>48</v>
      </c>
      <c r="AY2936" s="91" t="s">
        <v>152</v>
      </c>
      <c r="AZ2936" s="23"/>
      <c r="BA2936" s="25">
        <v>0</v>
      </c>
      <c r="BB2936" t="s">
        <v>48</v>
      </c>
      <c r="BC2936" t="e">
        <v>#N/A</v>
      </c>
      <c r="BD2936" t="e">
        <f>IF(Z2936=BC2936,"OK")</f>
        <v>#N/A</v>
      </c>
      <c r="BE2936">
        <v>1.1240000000000001</v>
      </c>
      <c r="BF2936">
        <v>1.32E-3</v>
      </c>
      <c r="BG2936">
        <v>205</v>
      </c>
      <c r="BH2936">
        <v>115</v>
      </c>
      <c r="BI2936">
        <v>205</v>
      </c>
      <c r="BJ2936">
        <v>0</v>
      </c>
      <c r="BK2936">
        <v>0</v>
      </c>
      <c r="BN2936" s="183"/>
    </row>
    <row r="2937" spans="1:66" ht="25.5" x14ac:dyDescent="0.25">
      <c r="A2937" s="1"/>
      <c r="B2937" s="94">
        <v>2924</v>
      </c>
      <c r="C2937" s="43">
        <v>1007360</v>
      </c>
      <c r="D2937" s="38"/>
      <c r="E2937" s="27" t="s">
        <v>2793</v>
      </c>
      <c r="F2937" s="151" t="s">
        <v>21</v>
      </c>
      <c r="G2937" s="38"/>
      <c r="H2937" s="46" t="str">
        <f>IFERROR(IFERROR(IF(SEARCH("Usystems",$E2937)&gt;0,"Usystems"),IF(SEARCH("RIIFO",$E2937)&gt;0,"RIIFO","Uponor")),"Uponor")</f>
        <v>Uponor</v>
      </c>
      <c r="I2937" s="25" t="str">
        <f>IFERROR(MID($D2937,1,7)+0,"")</f>
        <v/>
      </c>
      <c r="J2937" s="25" t="str">
        <f>IFERROR(MID($D2937,10,7)+0,"")</f>
        <v/>
      </c>
      <c r="K2937" s="25" t="str">
        <f>IFERROR(MID($D2937,19,7)+0,"")</f>
        <v/>
      </c>
      <c r="L2937" s="25" t="str">
        <f>IFERROR(MID($D2937,28,7)+0,"")</f>
        <v/>
      </c>
      <c r="M2937" s="25" t="str">
        <f>IF(IFERROR(MID($Q2937,1,7)+0,"")&lt;1130000,IF(INDEX(C:C,MATCH(LEFT(Q2937,7)+0,I:I,0))&lt;1130000,"",INDEX(C:C,MATCH(LEFT(Q2937,7)+0,I:I,0))),IFERROR(MID($Q2937,1,7)+0,""))</f>
        <v/>
      </c>
      <c r="N2937" s="25" t="str">
        <f>IF(IFERROR(MID($Q2937,10,7)+0,"")&lt;1130000,"",IFERROR(MID($Q2937,10,7)+0,""))</f>
        <v/>
      </c>
      <c r="O2937" s="25" t="str">
        <f>IF(IFERROR(MID($Q2937,19,7)+0,"")&lt;1130000,"",IFERROR(MID($Q2937,19,7)+0,""))</f>
        <v/>
      </c>
      <c r="P2937" s="25" t="str">
        <f>IF(M2937="","",IF(N2937="",M2937,M2937&amp;", "&amp;N2937))</f>
        <v/>
      </c>
      <c r="Q2937" s="39" t="s">
        <v>22</v>
      </c>
      <c r="R2937" s="39"/>
      <c r="S2937" s="35" t="s">
        <v>69</v>
      </c>
      <c r="T2937" s="25" t="s">
        <v>36</v>
      </c>
      <c r="U2937" s="185">
        <v>67548</v>
      </c>
      <c r="V2937" s="188">
        <v>67548</v>
      </c>
      <c r="W2937" s="189">
        <v>67548</v>
      </c>
      <c r="X2937" s="31">
        <v>67548</v>
      </c>
      <c r="Y2937" s="90">
        <f>IFERROR(ROUND(X2937/W2937-1,2),"")</f>
        <v>0</v>
      </c>
      <c r="Z2937" s="31">
        <f>IF(OR(S2937="VLD MLC components",S2937="VLD MLC pipes",S2937="VLD PEX components",S2937="VLD PEX pipes",S2937="VLD PHC components",S2937="VLD PHC pipes",S2937="Controls VLD"),"По запросу",X2937)</f>
        <v>67548</v>
      </c>
      <c r="AA2937" s="63">
        <f>ROUND(X2937/1.2,3)</f>
        <v>56290</v>
      </c>
      <c r="AB2937" s="23">
        <v>56290</v>
      </c>
      <c r="AC2937" s="190">
        <f>IFERROR(ROUND(AA2937/AB2937-1,2),"")</f>
        <v>0</v>
      </c>
      <c r="AD2937" s="25">
        <v>2.2360000000000002</v>
      </c>
      <c r="AE2937" s="25">
        <v>3.5999999999999999E-3</v>
      </c>
      <c r="AF2937" s="25">
        <v>0</v>
      </c>
      <c r="AG2937" s="25" t="s">
        <v>22</v>
      </c>
      <c r="AH2937" s="25">
        <v>0</v>
      </c>
      <c r="AI2937" s="25">
        <v>0</v>
      </c>
      <c r="AJ2937" s="25" t="s">
        <v>20</v>
      </c>
      <c r="AK2937" s="42" t="s">
        <v>19</v>
      </c>
      <c r="AL2937" s="25" t="s">
        <v>20</v>
      </c>
      <c r="AM2937" s="25">
        <v>1</v>
      </c>
      <c r="AN2937" s="25">
        <v>205</v>
      </c>
      <c r="AO2937" s="25">
        <v>205</v>
      </c>
      <c r="AP2937" s="25">
        <v>110</v>
      </c>
      <c r="AQ2937" s="25">
        <v>2.2360000000000002</v>
      </c>
      <c r="AR2937" s="94">
        <v>4.6227500000000001E-3</v>
      </c>
      <c r="AS2937" s="157" t="s">
        <v>22</v>
      </c>
      <c r="AT2937" s="93" t="s">
        <v>22</v>
      </c>
      <c r="AU2937" s="92" t="s">
        <v>22</v>
      </c>
      <c r="AV2937" s="91" t="s">
        <v>48</v>
      </c>
      <c r="AW2937" s="92" t="s">
        <v>48</v>
      </c>
      <c r="AX2937" s="92" t="s">
        <v>48</v>
      </c>
      <c r="AY2937" s="91" t="s">
        <v>152</v>
      </c>
      <c r="AZ2937" s="23"/>
      <c r="BA2937" s="25">
        <v>0</v>
      </c>
      <c r="BB2937" t="s">
        <v>48</v>
      </c>
      <c r="BC2937" t="e">
        <v>#N/A</v>
      </c>
      <c r="BD2937" t="e">
        <f>IF(Z2937=BC2937,"OK")</f>
        <v>#N/A</v>
      </c>
      <c r="BE2937">
        <v>2.2360000000000002</v>
      </c>
      <c r="BF2937">
        <v>3.5999999999999999E-3</v>
      </c>
      <c r="BG2937">
        <v>205</v>
      </c>
      <c r="BH2937">
        <v>205</v>
      </c>
      <c r="BI2937">
        <v>110</v>
      </c>
      <c r="BJ2937">
        <v>2.2360000000000002</v>
      </c>
      <c r="BK2937">
        <v>4.6227500000000001E-3</v>
      </c>
      <c r="BN2937" s="183"/>
    </row>
    <row r="2938" spans="1:66" ht="25.5" x14ac:dyDescent="0.25">
      <c r="A2938" s="1"/>
      <c r="B2938" s="94">
        <v>2925</v>
      </c>
      <c r="C2938" s="43">
        <v>1007361</v>
      </c>
      <c r="D2938" s="38"/>
      <c r="E2938" s="27" t="s">
        <v>2792</v>
      </c>
      <c r="F2938" s="151" t="s">
        <v>21</v>
      </c>
      <c r="G2938" s="38"/>
      <c r="H2938" s="46" t="str">
        <f>IFERROR(IFERROR(IF(SEARCH("Usystems",$E2938)&gt;0,"Usystems"),IF(SEARCH("RIIFO",$E2938)&gt;0,"RIIFO","Uponor")),"Uponor")</f>
        <v>Uponor</v>
      </c>
      <c r="I2938" s="25" t="str">
        <f>IFERROR(MID($D2938,1,7)+0,"")</f>
        <v/>
      </c>
      <c r="J2938" s="25" t="str">
        <f>IFERROR(MID($D2938,10,7)+0,"")</f>
        <v/>
      </c>
      <c r="K2938" s="25" t="str">
        <f>IFERROR(MID($D2938,19,7)+0,"")</f>
        <v/>
      </c>
      <c r="L2938" s="25" t="str">
        <f>IFERROR(MID($D2938,28,7)+0,"")</f>
        <v/>
      </c>
      <c r="M2938" s="25" t="str">
        <f>IF(IFERROR(MID($Q2938,1,7)+0,"")&lt;1130000,IF(INDEX(C:C,MATCH(LEFT(Q2938,7)+0,I:I,0))&lt;1130000,"",INDEX(C:C,MATCH(LEFT(Q2938,7)+0,I:I,0))),IFERROR(MID($Q2938,1,7)+0,""))</f>
        <v/>
      </c>
      <c r="N2938" s="25" t="str">
        <f>IF(IFERROR(MID($Q2938,10,7)+0,"")&lt;1130000,"",IFERROR(MID($Q2938,10,7)+0,""))</f>
        <v/>
      </c>
      <c r="O2938" s="25" t="str">
        <f>IF(IFERROR(MID($Q2938,19,7)+0,"")&lt;1130000,"",IFERROR(MID($Q2938,19,7)+0,""))</f>
        <v/>
      </c>
      <c r="P2938" s="25" t="str">
        <f>IF(M2938="","",IF(N2938="",M2938,M2938&amp;", "&amp;N2938))</f>
        <v/>
      </c>
      <c r="Q2938" s="39" t="s">
        <v>22</v>
      </c>
      <c r="R2938" s="39"/>
      <c r="S2938" s="35" t="s">
        <v>69</v>
      </c>
      <c r="T2938" s="25" t="s">
        <v>36</v>
      </c>
      <c r="U2938" s="185">
        <v>86794</v>
      </c>
      <c r="V2938" s="188">
        <v>86794</v>
      </c>
      <c r="W2938" s="189">
        <v>86794</v>
      </c>
      <c r="X2938" s="31">
        <v>86794</v>
      </c>
      <c r="Y2938" s="90">
        <f>IFERROR(ROUND(X2938/W2938-1,2),"")</f>
        <v>0</v>
      </c>
      <c r="Z2938" s="31">
        <f>IF(OR(S2938="VLD MLC components",S2938="VLD MLC pipes",S2938="VLD PEX components",S2938="VLD PEX pipes",S2938="VLD PHC components",S2938="VLD PHC pipes",S2938="Controls VLD"),"По запросу",X2938)</f>
        <v>86794</v>
      </c>
      <c r="AA2938" s="63">
        <f>ROUND(X2938/1.2,3)</f>
        <v>72328.332999999999</v>
      </c>
      <c r="AB2938" s="23">
        <v>72328.332999999999</v>
      </c>
      <c r="AC2938" s="190">
        <f>IFERROR(ROUND(AA2938/AB2938-1,2),"")</f>
        <v>0</v>
      </c>
      <c r="AD2938" s="25">
        <v>3.3</v>
      </c>
      <c r="AE2938" s="25">
        <v>6.875E-3</v>
      </c>
      <c r="AF2938" s="25">
        <v>0</v>
      </c>
      <c r="AG2938" s="25" t="s">
        <v>22</v>
      </c>
      <c r="AH2938" s="25">
        <v>0</v>
      </c>
      <c r="AI2938" s="25">
        <v>0</v>
      </c>
      <c r="AJ2938" s="25" t="s">
        <v>20</v>
      </c>
      <c r="AK2938" s="42" t="s">
        <v>19</v>
      </c>
      <c r="AL2938" s="25" t="s">
        <v>20</v>
      </c>
      <c r="AM2938" s="25">
        <v>1</v>
      </c>
      <c r="AN2938" s="25">
        <v>260</v>
      </c>
      <c r="AO2938" s="25">
        <v>260</v>
      </c>
      <c r="AP2938" s="25">
        <v>115</v>
      </c>
      <c r="AQ2938" s="25">
        <v>3.3</v>
      </c>
      <c r="AR2938" s="94">
        <v>7.7739999999999997E-3</v>
      </c>
      <c r="AS2938" s="157" t="s">
        <v>22</v>
      </c>
      <c r="AT2938" s="93" t="s">
        <v>22</v>
      </c>
      <c r="AU2938" s="92" t="s">
        <v>22</v>
      </c>
      <c r="AV2938" s="91" t="s">
        <v>48</v>
      </c>
      <c r="AW2938" s="92" t="s">
        <v>48</v>
      </c>
      <c r="AX2938" s="92" t="s">
        <v>48</v>
      </c>
      <c r="AY2938" s="91" t="s">
        <v>152</v>
      </c>
      <c r="AZ2938" s="23"/>
      <c r="BA2938" s="25">
        <v>0</v>
      </c>
      <c r="BB2938" t="s">
        <v>48</v>
      </c>
      <c r="BC2938" t="e">
        <v>#N/A</v>
      </c>
      <c r="BD2938" t="e">
        <f>IF(Z2938=BC2938,"OK")</f>
        <v>#N/A</v>
      </c>
      <c r="BE2938">
        <v>3.3</v>
      </c>
      <c r="BF2938">
        <v>6.875E-3</v>
      </c>
      <c r="BG2938">
        <v>260</v>
      </c>
      <c r="BH2938">
        <v>260</v>
      </c>
      <c r="BI2938">
        <v>115</v>
      </c>
      <c r="BJ2938">
        <v>3.3</v>
      </c>
      <c r="BK2938">
        <v>7.7739999999999997E-3</v>
      </c>
      <c r="BN2938" s="183"/>
    </row>
    <row r="2939" spans="1:66" ht="25.5" x14ac:dyDescent="0.25">
      <c r="A2939" s="1"/>
      <c r="B2939" s="94">
        <v>2926</v>
      </c>
      <c r="C2939" s="43">
        <v>1007362</v>
      </c>
      <c r="D2939" s="38"/>
      <c r="E2939" s="27" t="s">
        <v>2791</v>
      </c>
      <c r="F2939" s="151" t="s">
        <v>21</v>
      </c>
      <c r="G2939" s="38"/>
      <c r="H2939" s="46" t="str">
        <f>IFERROR(IFERROR(IF(SEARCH("Usystems",$E2939)&gt;0,"Usystems"),IF(SEARCH("RIIFO",$E2939)&gt;0,"RIIFO","Uponor")),"Uponor")</f>
        <v>Uponor</v>
      </c>
      <c r="I2939" s="25" t="str">
        <f>IFERROR(MID($D2939,1,7)+0,"")</f>
        <v/>
      </c>
      <c r="J2939" s="25" t="str">
        <f>IFERROR(MID($D2939,10,7)+0,"")</f>
        <v/>
      </c>
      <c r="K2939" s="25" t="str">
        <f>IFERROR(MID($D2939,19,7)+0,"")</f>
        <v/>
      </c>
      <c r="L2939" s="25" t="str">
        <f>IFERROR(MID($D2939,28,7)+0,"")</f>
        <v/>
      </c>
      <c r="M2939" s="25" t="str">
        <f>IF(IFERROR(MID($Q2939,1,7)+0,"")&lt;1130000,IF(INDEX(C:C,MATCH(LEFT(Q2939,7)+0,I:I,0))&lt;1130000,"",INDEX(C:C,MATCH(LEFT(Q2939,7)+0,I:I,0))),IFERROR(MID($Q2939,1,7)+0,""))</f>
        <v/>
      </c>
      <c r="N2939" s="25" t="str">
        <f>IF(IFERROR(MID($Q2939,10,7)+0,"")&lt;1130000,"",IFERROR(MID($Q2939,10,7)+0,""))</f>
        <v/>
      </c>
      <c r="O2939" s="25" t="str">
        <f>IF(IFERROR(MID($Q2939,19,7)+0,"")&lt;1130000,"",IFERROR(MID($Q2939,19,7)+0,""))</f>
        <v/>
      </c>
      <c r="P2939" s="25" t="str">
        <f>IF(M2939="","",IF(N2939="",M2939,M2939&amp;", "&amp;N2939))</f>
        <v/>
      </c>
      <c r="Q2939" s="39" t="s">
        <v>22</v>
      </c>
      <c r="R2939" s="39"/>
      <c r="S2939" s="35" t="s">
        <v>69</v>
      </c>
      <c r="T2939" s="25" t="s">
        <v>36</v>
      </c>
      <c r="U2939" s="185">
        <v>111320</v>
      </c>
      <c r="V2939" s="188">
        <v>111320</v>
      </c>
      <c r="W2939" s="189">
        <v>111320</v>
      </c>
      <c r="X2939" s="31">
        <v>111320</v>
      </c>
      <c r="Y2939" s="90">
        <f>IFERROR(ROUND(X2939/W2939-1,2),"")</f>
        <v>0</v>
      </c>
      <c r="Z2939" s="31">
        <f>IF(OR(S2939="VLD MLC components",S2939="VLD MLC pipes",S2939="VLD PEX components",S2939="VLD PEX pipes",S2939="VLD PHC components",S2939="VLD PHC pipes",S2939="Controls VLD"),"По запросу",X2939)</f>
        <v>111320</v>
      </c>
      <c r="AA2939" s="63">
        <f>ROUND(X2939/1.2,3)</f>
        <v>92766.667000000001</v>
      </c>
      <c r="AB2939" s="23">
        <v>92766.667000000001</v>
      </c>
      <c r="AC2939" s="190">
        <f>IFERROR(ROUND(AA2939/AB2939-1,2),"")</f>
        <v>0</v>
      </c>
      <c r="AD2939" s="25">
        <v>5.2380000000000004</v>
      </c>
      <c r="AE2939" s="25">
        <v>7.7299999999999999E-3</v>
      </c>
      <c r="AF2939" s="25">
        <v>0</v>
      </c>
      <c r="AG2939" s="25" t="s">
        <v>22</v>
      </c>
      <c r="AH2939" s="25">
        <v>0</v>
      </c>
      <c r="AI2939" s="25">
        <v>0</v>
      </c>
      <c r="AJ2939" s="25" t="s">
        <v>20</v>
      </c>
      <c r="AK2939" s="42" t="s">
        <v>19</v>
      </c>
      <c r="AL2939" s="25" t="s">
        <v>20</v>
      </c>
      <c r="AM2939" s="25">
        <v>1</v>
      </c>
      <c r="AN2939" s="25">
        <v>305</v>
      </c>
      <c r="AO2939" s="25">
        <v>305</v>
      </c>
      <c r="AP2939" s="25">
        <v>115</v>
      </c>
      <c r="AQ2939" s="25">
        <v>5.2380000000000004</v>
      </c>
      <c r="AR2939" s="94">
        <v>1.0697875000000001E-2</v>
      </c>
      <c r="AS2939" s="157" t="s">
        <v>22</v>
      </c>
      <c r="AT2939" s="93" t="s">
        <v>22</v>
      </c>
      <c r="AU2939" s="92" t="s">
        <v>22</v>
      </c>
      <c r="AV2939" s="91" t="s">
        <v>48</v>
      </c>
      <c r="AW2939" s="92" t="s">
        <v>48</v>
      </c>
      <c r="AX2939" s="92" t="s">
        <v>48</v>
      </c>
      <c r="AY2939" s="91" t="s">
        <v>152</v>
      </c>
      <c r="AZ2939" s="23"/>
      <c r="BA2939" s="25">
        <v>0</v>
      </c>
      <c r="BB2939" t="s">
        <v>48</v>
      </c>
      <c r="BC2939" t="e">
        <v>#N/A</v>
      </c>
      <c r="BD2939" t="e">
        <f>IF(Z2939=BC2939,"OK")</f>
        <v>#N/A</v>
      </c>
      <c r="BE2939">
        <v>5.2380000000000004</v>
      </c>
      <c r="BF2939">
        <v>7.7299999999999999E-3</v>
      </c>
      <c r="BG2939">
        <v>305</v>
      </c>
      <c r="BH2939">
        <v>305</v>
      </c>
      <c r="BI2939">
        <v>115</v>
      </c>
      <c r="BJ2939">
        <v>5.2380000000000004</v>
      </c>
      <c r="BK2939">
        <v>1.0697875000000001E-2</v>
      </c>
      <c r="BN2939" s="183"/>
    </row>
    <row r="2940" spans="1:66" ht="25.5" x14ac:dyDescent="0.25">
      <c r="A2940" s="1"/>
      <c r="B2940" s="94">
        <v>2927</v>
      </c>
      <c r="C2940" s="43">
        <v>1007365</v>
      </c>
      <c r="D2940" s="25"/>
      <c r="E2940" s="27" t="s">
        <v>2790</v>
      </c>
      <c r="F2940" s="151" t="s">
        <v>21</v>
      </c>
      <c r="G2940" s="34"/>
      <c r="H2940" s="46" t="str">
        <f>IFERROR(IFERROR(IF(SEARCH("Usystems",$E2940)&gt;0,"Usystems"),IF(SEARCH("RIIFO",$E2940)&gt;0,"RIIFO","Uponor")),"Uponor")</f>
        <v>Uponor</v>
      </c>
      <c r="I2940" s="25" t="str">
        <f>IFERROR(MID($D2940,1,7)+0,"")</f>
        <v/>
      </c>
      <c r="J2940" s="25" t="str">
        <f>IFERROR(MID($D2940,10,7)+0,"")</f>
        <v/>
      </c>
      <c r="K2940" s="25" t="str">
        <f>IFERROR(MID($D2940,19,7)+0,"")</f>
        <v/>
      </c>
      <c r="L2940" s="25" t="str">
        <f>IFERROR(MID($D2940,28,7)+0,"")</f>
        <v/>
      </c>
      <c r="M2940" s="25" t="str">
        <f>IF(IFERROR(MID($Q2940,1,7)+0,"")&lt;1130000,IF(INDEX(C:C,MATCH(LEFT(Q2940,7)+0,I:I,0))&lt;1130000,"",INDEX(C:C,MATCH(LEFT(Q2940,7)+0,I:I,0))),IFERROR(MID($Q2940,1,7)+0,""))</f>
        <v/>
      </c>
      <c r="N2940" s="25" t="str">
        <f>IF(IFERROR(MID($Q2940,10,7)+0,"")&lt;1130000,"",IFERROR(MID($Q2940,10,7)+0,""))</f>
        <v/>
      </c>
      <c r="O2940" s="25" t="str">
        <f>IF(IFERROR(MID($Q2940,19,7)+0,"")&lt;1130000,"",IFERROR(MID($Q2940,19,7)+0,""))</f>
        <v/>
      </c>
      <c r="P2940" s="25" t="str">
        <f>IF(M2940="","",IF(N2940="",M2940,M2940&amp;", "&amp;N2940))</f>
        <v/>
      </c>
      <c r="Q2940" s="25"/>
      <c r="R2940" s="25"/>
      <c r="S2940" s="35" t="s">
        <v>69</v>
      </c>
      <c r="T2940" s="25" t="s">
        <v>36</v>
      </c>
      <c r="U2940" s="185">
        <v>44863</v>
      </c>
      <c r="V2940" s="188">
        <v>44863</v>
      </c>
      <c r="W2940" s="189">
        <v>44863</v>
      </c>
      <c r="X2940" s="31">
        <v>44863</v>
      </c>
      <c r="Y2940" s="90">
        <f>IFERROR(ROUND(X2940/W2940-1,2),"")</f>
        <v>0</v>
      </c>
      <c r="Z2940" s="31">
        <f>IF(OR(S2940="VLD MLC components",S2940="VLD MLC pipes",S2940="VLD PEX components",S2940="VLD PEX pipes",S2940="VLD PHC components",S2940="VLD PHC pipes",S2940="Controls VLD"),"По запросу",X2940)</f>
        <v>44863</v>
      </c>
      <c r="AA2940" s="63">
        <f>ROUND(X2940/1.2,3)</f>
        <v>37385.832999999999</v>
      </c>
      <c r="AB2940" s="23">
        <v>37385.832999999999</v>
      </c>
      <c r="AC2940" s="190">
        <f>IFERROR(ROUND(AA2940/AB2940-1,2),"")</f>
        <v>0</v>
      </c>
      <c r="AD2940" s="25">
        <v>1.5069999999999999</v>
      </c>
      <c r="AE2940" s="25">
        <v>4.7999999999999996E-3</v>
      </c>
      <c r="AF2940" s="25">
        <v>0</v>
      </c>
      <c r="AG2940" s="25" t="s">
        <v>22</v>
      </c>
      <c r="AH2940" s="25">
        <v>0</v>
      </c>
      <c r="AI2940" s="25">
        <v>0</v>
      </c>
      <c r="AJ2940" s="25" t="s">
        <v>20</v>
      </c>
      <c r="AK2940" s="42" t="s">
        <v>19</v>
      </c>
      <c r="AL2940" s="25" t="s">
        <v>20</v>
      </c>
      <c r="AM2940" s="25">
        <v>1</v>
      </c>
      <c r="AN2940" s="25">
        <v>120</v>
      </c>
      <c r="AO2940" s="25">
        <v>200</v>
      </c>
      <c r="AP2940" s="25">
        <v>200</v>
      </c>
      <c r="AQ2940" s="25">
        <v>1.5069999999999999</v>
      </c>
      <c r="AR2940" s="94">
        <v>4.7999999999999996E-3</v>
      </c>
      <c r="AS2940" s="157" t="s">
        <v>22</v>
      </c>
      <c r="AT2940" s="93" t="s">
        <v>22</v>
      </c>
      <c r="AU2940" s="92" t="s">
        <v>22</v>
      </c>
      <c r="AV2940" s="91" t="s">
        <v>48</v>
      </c>
      <c r="AW2940" s="92" t="s">
        <v>48</v>
      </c>
      <c r="AX2940" s="92" t="s">
        <v>48</v>
      </c>
      <c r="AY2940" s="91" t="s">
        <v>152</v>
      </c>
      <c r="AZ2940" s="23"/>
      <c r="BA2940" s="25">
        <v>0</v>
      </c>
      <c r="BB2940" t="s">
        <v>48</v>
      </c>
      <c r="BC2940" t="e">
        <v>#N/A</v>
      </c>
      <c r="BD2940" t="e">
        <f>IF(Z2940=BC2940,"OK")</f>
        <v>#N/A</v>
      </c>
      <c r="BE2940">
        <v>1.5069999999999999</v>
      </c>
      <c r="BF2940">
        <v>4.7999999999999996E-3</v>
      </c>
      <c r="BG2940">
        <v>120</v>
      </c>
      <c r="BH2940">
        <v>200</v>
      </c>
      <c r="BI2940">
        <v>200</v>
      </c>
      <c r="BJ2940">
        <v>1.5069999999999999</v>
      </c>
      <c r="BK2940">
        <v>4.7999999999999996E-3</v>
      </c>
      <c r="BN2940" s="183"/>
    </row>
    <row r="2941" spans="1:66" ht="25.5" x14ac:dyDescent="0.25">
      <c r="A2941" s="1"/>
      <c r="B2941" s="94">
        <v>2928</v>
      </c>
      <c r="C2941" s="43">
        <v>1007366</v>
      </c>
      <c r="D2941" s="25"/>
      <c r="E2941" s="27" t="s">
        <v>2789</v>
      </c>
      <c r="F2941" s="151" t="s">
        <v>21</v>
      </c>
      <c r="G2941" s="34"/>
      <c r="H2941" s="46" t="str">
        <f>IFERROR(IFERROR(IF(SEARCH("Usystems",$E2941)&gt;0,"Usystems"),IF(SEARCH("RIIFO",$E2941)&gt;0,"RIIFO","Uponor")),"Uponor")</f>
        <v>Uponor</v>
      </c>
      <c r="I2941" s="25" t="str">
        <f>IFERROR(MID($D2941,1,7)+0,"")</f>
        <v/>
      </c>
      <c r="J2941" s="25" t="str">
        <f>IFERROR(MID($D2941,10,7)+0,"")</f>
        <v/>
      </c>
      <c r="K2941" s="25" t="str">
        <f>IFERROR(MID($D2941,19,7)+0,"")</f>
        <v/>
      </c>
      <c r="L2941" s="25" t="str">
        <f>IFERROR(MID($D2941,28,7)+0,"")</f>
        <v/>
      </c>
      <c r="M2941" s="25" t="str">
        <f>IF(IFERROR(MID($Q2941,1,7)+0,"")&lt;1130000,IF(INDEX(C:C,MATCH(LEFT(Q2941,7)+0,I:I,0))&lt;1130000,"",INDEX(C:C,MATCH(LEFT(Q2941,7)+0,I:I,0))),IFERROR(MID($Q2941,1,7)+0,""))</f>
        <v/>
      </c>
      <c r="N2941" s="25" t="str">
        <f>IF(IFERROR(MID($Q2941,10,7)+0,"")&lt;1130000,"",IFERROR(MID($Q2941,10,7)+0,""))</f>
        <v/>
      </c>
      <c r="O2941" s="25" t="str">
        <f>IF(IFERROR(MID($Q2941,19,7)+0,"")&lt;1130000,"",IFERROR(MID($Q2941,19,7)+0,""))</f>
        <v/>
      </c>
      <c r="P2941" s="25" t="str">
        <f>IF(M2941="","",IF(N2941="",M2941,M2941&amp;", "&amp;N2941))</f>
        <v/>
      </c>
      <c r="Q2941" s="25"/>
      <c r="R2941" s="25"/>
      <c r="S2941" s="35" t="s">
        <v>69</v>
      </c>
      <c r="T2941" s="25" t="s">
        <v>36</v>
      </c>
      <c r="U2941" s="185">
        <v>56721</v>
      </c>
      <c r="V2941" s="188">
        <v>56721</v>
      </c>
      <c r="W2941" s="189">
        <v>56721</v>
      </c>
      <c r="X2941" s="31">
        <v>56721</v>
      </c>
      <c r="Y2941" s="90">
        <f>IFERROR(ROUND(X2941/W2941-1,2),"")</f>
        <v>0</v>
      </c>
      <c r="Z2941" s="31">
        <f>IF(OR(S2941="VLD MLC components",S2941="VLD MLC pipes",S2941="VLD PEX components",S2941="VLD PEX pipes",S2941="VLD PHC components",S2941="VLD PHC pipes",S2941="Controls VLD"),"По запросу",X2941)</f>
        <v>56721</v>
      </c>
      <c r="AA2941" s="63">
        <f>ROUND(X2941/1.2,3)</f>
        <v>47267.5</v>
      </c>
      <c r="AB2941" s="23">
        <v>47267.5</v>
      </c>
      <c r="AC2941" s="190">
        <f>IFERROR(ROUND(AA2941/AB2941-1,2),"")</f>
        <v>0</v>
      </c>
      <c r="AD2941" s="25">
        <v>2.1389999999999998</v>
      </c>
      <c r="AE2941" s="25">
        <v>7.6249999999999998E-3</v>
      </c>
      <c r="AF2941" s="25">
        <v>0</v>
      </c>
      <c r="AG2941" s="25" t="s">
        <v>22</v>
      </c>
      <c r="AH2941" s="25">
        <v>0</v>
      </c>
      <c r="AI2941" s="25">
        <v>0</v>
      </c>
      <c r="AJ2941" s="25" t="s">
        <v>20</v>
      </c>
      <c r="AK2941" s="42" t="s">
        <v>19</v>
      </c>
      <c r="AL2941" s="25" t="s">
        <v>20</v>
      </c>
      <c r="AM2941" s="25">
        <v>1</v>
      </c>
      <c r="AN2941" s="25">
        <v>260</v>
      </c>
      <c r="AO2941" s="25">
        <v>255</v>
      </c>
      <c r="AP2941" s="25">
        <v>115</v>
      </c>
      <c r="AQ2941" s="25">
        <v>2.1389999999999998</v>
      </c>
      <c r="AR2941" s="94">
        <v>7.6245000000000002E-3</v>
      </c>
      <c r="AS2941" s="157" t="s">
        <v>22</v>
      </c>
      <c r="AT2941" s="93" t="s">
        <v>22</v>
      </c>
      <c r="AU2941" s="92" t="s">
        <v>22</v>
      </c>
      <c r="AV2941" s="91" t="s">
        <v>48</v>
      </c>
      <c r="AW2941" s="92" t="s">
        <v>48</v>
      </c>
      <c r="AX2941" s="92" t="s">
        <v>48</v>
      </c>
      <c r="AY2941" s="91" t="s">
        <v>152</v>
      </c>
      <c r="AZ2941" s="23"/>
      <c r="BA2941" s="25">
        <v>0</v>
      </c>
      <c r="BB2941" t="s">
        <v>48</v>
      </c>
      <c r="BC2941" t="e">
        <v>#N/A</v>
      </c>
      <c r="BD2941" t="e">
        <f>IF(Z2941=BC2941,"OK")</f>
        <v>#N/A</v>
      </c>
      <c r="BE2941">
        <v>2.1389999999999998</v>
      </c>
      <c r="BF2941">
        <v>7.6249999999999998E-3</v>
      </c>
      <c r="BG2941">
        <v>260</v>
      </c>
      <c r="BH2941">
        <v>255</v>
      </c>
      <c r="BI2941">
        <v>115</v>
      </c>
      <c r="BJ2941">
        <v>2.1389999999999998</v>
      </c>
      <c r="BK2941">
        <v>7.6245000000000002E-3</v>
      </c>
      <c r="BN2941" s="183"/>
    </row>
    <row r="2942" spans="1:66" ht="25.5" x14ac:dyDescent="0.25">
      <c r="A2942" s="1"/>
      <c r="B2942" s="94">
        <v>2929</v>
      </c>
      <c r="C2942" s="43">
        <v>1007367</v>
      </c>
      <c r="D2942" s="25"/>
      <c r="E2942" s="27" t="s">
        <v>2788</v>
      </c>
      <c r="F2942" s="151" t="s">
        <v>21</v>
      </c>
      <c r="G2942" s="34"/>
      <c r="H2942" s="46" t="str">
        <f>IFERROR(IFERROR(IF(SEARCH("Usystems",$E2942)&gt;0,"Usystems"),IF(SEARCH("RIIFO",$E2942)&gt;0,"RIIFO","Uponor")),"Uponor")</f>
        <v>Uponor</v>
      </c>
      <c r="I2942" s="25" t="str">
        <f>IFERROR(MID($D2942,1,7)+0,"")</f>
        <v/>
      </c>
      <c r="J2942" s="25" t="str">
        <f>IFERROR(MID($D2942,10,7)+0,"")</f>
        <v/>
      </c>
      <c r="K2942" s="25" t="str">
        <f>IFERROR(MID($D2942,19,7)+0,"")</f>
        <v/>
      </c>
      <c r="L2942" s="25" t="str">
        <f>IFERROR(MID($D2942,28,7)+0,"")</f>
        <v/>
      </c>
      <c r="M2942" s="25" t="str">
        <f>IF(IFERROR(MID($Q2942,1,7)+0,"")&lt;1130000,IF(INDEX(C:C,MATCH(LEFT(Q2942,7)+0,I:I,0))&lt;1130000,"",INDEX(C:C,MATCH(LEFT(Q2942,7)+0,I:I,0))),IFERROR(MID($Q2942,1,7)+0,""))</f>
        <v/>
      </c>
      <c r="N2942" s="25" t="str">
        <f>IF(IFERROR(MID($Q2942,10,7)+0,"")&lt;1130000,"",IFERROR(MID($Q2942,10,7)+0,""))</f>
        <v/>
      </c>
      <c r="O2942" s="25" t="str">
        <f>IF(IFERROR(MID($Q2942,19,7)+0,"")&lt;1130000,"",IFERROR(MID($Q2942,19,7)+0,""))</f>
        <v/>
      </c>
      <c r="P2942" s="25" t="str">
        <f>IF(M2942="","",IF(N2942="",M2942,M2942&amp;", "&amp;N2942))</f>
        <v/>
      </c>
      <c r="Q2942" s="25"/>
      <c r="R2942" s="25"/>
      <c r="S2942" s="35" t="s">
        <v>69</v>
      </c>
      <c r="T2942" s="25" t="s">
        <v>36</v>
      </c>
      <c r="U2942" s="185">
        <v>79765</v>
      </c>
      <c r="V2942" s="188">
        <v>79765</v>
      </c>
      <c r="W2942" s="189">
        <v>79765</v>
      </c>
      <c r="X2942" s="31">
        <v>79765</v>
      </c>
      <c r="Y2942" s="90">
        <f>IFERROR(ROUND(X2942/W2942-1,2),"")</f>
        <v>0</v>
      </c>
      <c r="Z2942" s="31">
        <f>IF(OR(S2942="VLD MLC components",S2942="VLD MLC pipes",S2942="VLD PEX components",S2942="VLD PEX pipes",S2942="VLD PHC components",S2942="VLD PHC pipes",S2942="Controls VLD"),"По запросу",X2942)</f>
        <v>79765</v>
      </c>
      <c r="AA2942" s="63">
        <f>ROUND(X2942/1.2,3)</f>
        <v>66470.832999999999</v>
      </c>
      <c r="AB2942" s="23">
        <v>66470.832999999999</v>
      </c>
      <c r="AC2942" s="190">
        <f>IFERROR(ROUND(AA2942/AB2942-1,2),"")</f>
        <v>0</v>
      </c>
      <c r="AD2942" s="25">
        <v>3.5819999999999999</v>
      </c>
      <c r="AE2942" s="25">
        <v>5.8500000000000002E-3</v>
      </c>
      <c r="AF2942" s="25">
        <v>0</v>
      </c>
      <c r="AG2942" s="25" t="s">
        <v>22</v>
      </c>
      <c r="AH2942" s="25">
        <v>0</v>
      </c>
      <c r="AI2942" s="25">
        <v>0</v>
      </c>
      <c r="AJ2942" s="25" t="s">
        <v>20</v>
      </c>
      <c r="AK2942" s="42" t="s">
        <v>19</v>
      </c>
      <c r="AL2942" s="25" t="s">
        <v>20</v>
      </c>
      <c r="AM2942" s="25">
        <v>1</v>
      </c>
      <c r="AN2942" s="25">
        <v>305</v>
      </c>
      <c r="AO2942" s="25">
        <v>300</v>
      </c>
      <c r="AP2942" s="25">
        <v>115</v>
      </c>
      <c r="AQ2942" s="25">
        <v>3.5819999999999999</v>
      </c>
      <c r="AR2942" s="94">
        <v>1.0522500000000001E-2</v>
      </c>
      <c r="AS2942" s="157" t="s">
        <v>22</v>
      </c>
      <c r="AT2942" s="93" t="s">
        <v>22</v>
      </c>
      <c r="AU2942" s="92" t="s">
        <v>22</v>
      </c>
      <c r="AV2942" s="91" t="s">
        <v>48</v>
      </c>
      <c r="AW2942" s="92" t="s">
        <v>48</v>
      </c>
      <c r="AX2942" s="92" t="s">
        <v>48</v>
      </c>
      <c r="AY2942" s="91" t="s">
        <v>152</v>
      </c>
      <c r="AZ2942" s="23"/>
      <c r="BA2942" s="25">
        <v>0</v>
      </c>
      <c r="BB2942" t="s">
        <v>48</v>
      </c>
      <c r="BC2942" t="e">
        <v>#N/A</v>
      </c>
      <c r="BD2942" t="e">
        <f>IF(Z2942=BC2942,"OK")</f>
        <v>#N/A</v>
      </c>
      <c r="BE2942">
        <v>3.5819999999999999</v>
      </c>
      <c r="BF2942">
        <v>5.8500000000000002E-3</v>
      </c>
      <c r="BG2942">
        <v>305</v>
      </c>
      <c r="BH2942">
        <v>300</v>
      </c>
      <c r="BI2942">
        <v>115</v>
      </c>
      <c r="BJ2942">
        <v>3.5819999999999999</v>
      </c>
      <c r="BK2942">
        <v>1.0522500000000001E-2</v>
      </c>
      <c r="BN2942" s="183"/>
    </row>
    <row r="2943" spans="1:66" ht="25.5" x14ac:dyDescent="0.25">
      <c r="A2943" s="1"/>
      <c r="B2943" s="94">
        <v>2930</v>
      </c>
      <c r="C2943" s="43">
        <v>1007368</v>
      </c>
      <c r="D2943" s="37"/>
      <c r="E2943" s="27" t="s">
        <v>134</v>
      </c>
      <c r="F2943" s="213" t="s">
        <v>21</v>
      </c>
      <c r="G2943" s="42"/>
      <c r="H2943" s="46" t="str">
        <f>IFERROR(IFERROR(IF(SEARCH("Usystems",$E2943)&gt;0,"Usystems"),IF(SEARCH("RIIFO",$E2943)&gt;0,"RIIFO","Uponor")),"Uponor")</f>
        <v>Uponor</v>
      </c>
      <c r="I2943" s="25" t="str">
        <f>IFERROR(MID($D2943,1,7)+0,"")</f>
        <v/>
      </c>
      <c r="J2943" s="25" t="str">
        <f>IFERROR(MID($D2943,10,7)+0,"")</f>
        <v/>
      </c>
      <c r="K2943" s="25" t="str">
        <f>IFERROR(MID($D2943,19,7)+0,"")</f>
        <v/>
      </c>
      <c r="L2943" s="25" t="str">
        <f>IFERROR(MID($D2943,28,7)+0,"")</f>
        <v/>
      </c>
      <c r="M2943" s="25" t="str">
        <f>IF(IFERROR(MID($Q2943,1,7)+0,"")&lt;1130000,IF(INDEX(C:C,MATCH(LEFT(Q2943,7)+0,I:I,0))&lt;1130000,"",INDEX(C:C,MATCH(LEFT(Q2943,7)+0,I:I,0))),IFERROR(MID($Q2943,1,7)+0,""))</f>
        <v/>
      </c>
      <c r="N2943" s="25" t="str">
        <f>IF(IFERROR(MID($Q2943,10,7)+0,"")&lt;1130000,"",IFERROR(MID($Q2943,10,7)+0,""))</f>
        <v/>
      </c>
      <c r="O2943" s="25" t="str">
        <f>IF(IFERROR(MID($Q2943,19,7)+0,"")&lt;1130000,"",IFERROR(MID($Q2943,19,7)+0,""))</f>
        <v/>
      </c>
      <c r="P2943" s="25" t="str">
        <f>IF(M2943="","",IF(N2943="",M2943,M2943&amp;", "&amp;N2943))</f>
        <v/>
      </c>
      <c r="Q2943" s="25"/>
      <c r="R2943" s="25"/>
      <c r="S2943" s="35" t="s">
        <v>69</v>
      </c>
      <c r="T2943" s="34" t="s">
        <v>36</v>
      </c>
      <c r="U2943" s="185">
        <v>28203</v>
      </c>
      <c r="V2943" s="188">
        <v>28203</v>
      </c>
      <c r="W2943" s="189">
        <v>28203</v>
      </c>
      <c r="X2943" s="31">
        <v>28203</v>
      </c>
      <c r="Y2943" s="90">
        <f>IFERROR(ROUND(X2943/W2943-1,2),"")</f>
        <v>0</v>
      </c>
      <c r="Z2943" s="31">
        <f>IF(OR(S2943="VLD MLC components",S2943="VLD MLC pipes",S2943="VLD PEX components",S2943="VLD PEX pipes",S2943="VLD PHC components",S2943="VLD PHC pipes",S2943="Controls VLD"),"По запросу",X2943)</f>
        <v>28203</v>
      </c>
      <c r="AA2943" s="63">
        <f>ROUND(X2943/1.2,3)</f>
        <v>23502.5</v>
      </c>
      <c r="AB2943" s="23">
        <v>23502.5</v>
      </c>
      <c r="AC2943" s="190">
        <f>IFERROR(ROUND(AA2943/AB2943-1,2),"")</f>
        <v>0</v>
      </c>
      <c r="AD2943" s="25">
        <v>6.923</v>
      </c>
      <c r="AE2943" s="25">
        <v>1.0840000000000001E-2</v>
      </c>
      <c r="AF2943" s="25">
        <v>0</v>
      </c>
      <c r="AG2943" s="25" t="s">
        <v>22</v>
      </c>
      <c r="AH2943" s="25">
        <v>0</v>
      </c>
      <c r="AI2943" s="25">
        <v>0</v>
      </c>
      <c r="AJ2943" s="25" t="s">
        <v>20</v>
      </c>
      <c r="AK2943" s="42" t="s">
        <v>19</v>
      </c>
      <c r="AL2943" s="25" t="s">
        <v>20</v>
      </c>
      <c r="AM2943" s="25">
        <v>1</v>
      </c>
      <c r="AN2943" s="25">
        <v>400</v>
      </c>
      <c r="AO2943" s="25">
        <v>150</v>
      </c>
      <c r="AP2943" s="25">
        <v>150</v>
      </c>
      <c r="AQ2943" s="25">
        <v>6.92</v>
      </c>
      <c r="AR2943" s="128">
        <v>8.9999999999999993E-3</v>
      </c>
      <c r="AS2943" s="157" t="s">
        <v>22</v>
      </c>
      <c r="AT2943" s="93">
        <v>43985</v>
      </c>
      <c r="AU2943" s="92" t="s">
        <v>22</v>
      </c>
      <c r="AV2943" s="91" t="s">
        <v>48</v>
      </c>
      <c r="AW2943" s="92" t="s">
        <v>48</v>
      </c>
      <c r="AX2943" s="92" t="s">
        <v>48</v>
      </c>
      <c r="AY2943" s="91" t="s">
        <v>152</v>
      </c>
      <c r="AZ2943" s="23"/>
      <c r="BA2943" s="25">
        <v>0</v>
      </c>
      <c r="BB2943" t="s">
        <v>48</v>
      </c>
      <c r="BC2943" t="e">
        <v>#N/A</v>
      </c>
      <c r="BD2943" t="e">
        <f>IF(Z2943=BC2943,"OK")</f>
        <v>#N/A</v>
      </c>
      <c r="BE2943">
        <v>6.923</v>
      </c>
      <c r="BF2943">
        <v>1.0840000000000001E-2</v>
      </c>
      <c r="BG2943">
        <v>400</v>
      </c>
      <c r="BH2943">
        <v>150</v>
      </c>
      <c r="BI2943">
        <v>150</v>
      </c>
      <c r="BJ2943">
        <v>6.92</v>
      </c>
      <c r="BK2943">
        <v>8.9999999999999993E-3</v>
      </c>
      <c r="BN2943" s="183"/>
    </row>
    <row r="2944" spans="1:66" ht="25.5" x14ac:dyDescent="0.25">
      <c r="A2944" s="1"/>
      <c r="B2944" s="94">
        <v>2931</v>
      </c>
      <c r="C2944" s="43">
        <v>1007370</v>
      </c>
      <c r="D2944" s="38"/>
      <c r="E2944" s="27" t="s">
        <v>2787</v>
      </c>
      <c r="F2944" s="151" t="s">
        <v>21</v>
      </c>
      <c r="G2944" s="201"/>
      <c r="H2944" s="46" t="str">
        <f>IFERROR(IFERROR(IF(SEARCH("Usystems",$E2944)&gt;0,"Usystems"),IF(SEARCH("RIIFO",$E2944)&gt;0,"RIIFO","Uponor")),"Uponor")</f>
        <v>Uponor</v>
      </c>
      <c r="I2944" s="25" t="str">
        <f>IFERROR(MID($D2944,1,7)+0,"")</f>
        <v/>
      </c>
      <c r="J2944" s="25" t="str">
        <f>IFERROR(MID($D2944,10,7)+0,"")</f>
        <v/>
      </c>
      <c r="K2944" s="25" t="str">
        <f>IFERROR(MID($D2944,19,7)+0,"")</f>
        <v/>
      </c>
      <c r="L2944" s="25" t="str">
        <f>IFERROR(MID($D2944,28,7)+0,"")</f>
        <v/>
      </c>
      <c r="M2944" s="25" t="str">
        <f>IF(IFERROR(MID($Q2944,1,7)+0,"")&lt;1130000,IF(INDEX(C:C,MATCH(LEFT(Q2944,7)+0,I:I,0))&lt;1130000,"",INDEX(C:C,MATCH(LEFT(Q2944,7)+0,I:I,0))),IFERROR(MID($Q2944,1,7)+0,""))</f>
        <v/>
      </c>
      <c r="N2944" s="25" t="str">
        <f>IF(IFERROR(MID($Q2944,10,7)+0,"")&lt;1130000,"",IFERROR(MID($Q2944,10,7)+0,""))</f>
        <v/>
      </c>
      <c r="O2944" s="25" t="str">
        <f>IF(IFERROR(MID($Q2944,19,7)+0,"")&lt;1130000,"",IFERROR(MID($Q2944,19,7)+0,""))</f>
        <v/>
      </c>
      <c r="P2944" s="25" t="str">
        <f>IF(M2944="","",IF(N2944="",M2944,M2944&amp;", "&amp;N2944))</f>
        <v/>
      </c>
      <c r="Q2944" s="39" t="s">
        <v>22</v>
      </c>
      <c r="R2944" s="39"/>
      <c r="S2944" s="35" t="s">
        <v>69</v>
      </c>
      <c r="T2944" s="25" t="s">
        <v>36</v>
      </c>
      <c r="U2944" s="185">
        <v>36124</v>
      </c>
      <c r="V2944" s="188">
        <v>36124</v>
      </c>
      <c r="W2944" s="189">
        <v>36124</v>
      </c>
      <c r="X2944" s="31">
        <v>36124</v>
      </c>
      <c r="Y2944" s="90">
        <f>IFERROR(ROUND(X2944/W2944-1,2),"")</f>
        <v>0</v>
      </c>
      <c r="Z2944" s="31">
        <f>IF(OR(S2944="VLD MLC components",S2944="VLD MLC pipes",S2944="VLD PEX components",S2944="VLD PEX pipes",S2944="VLD PHC components",S2944="VLD PHC pipes",S2944="Controls VLD"),"По запросу",X2944)</f>
        <v>36124</v>
      </c>
      <c r="AA2944" s="63">
        <f>ROUND(X2944/1.2,3)</f>
        <v>30103.332999999999</v>
      </c>
      <c r="AB2944" s="23">
        <v>30103.332999999999</v>
      </c>
      <c r="AC2944" s="190">
        <f>IFERROR(ROUND(AA2944/AB2944-1,2),"")</f>
        <v>0</v>
      </c>
      <c r="AD2944" s="25">
        <v>13.04</v>
      </c>
      <c r="AE2944" s="25">
        <v>2.3601E-2</v>
      </c>
      <c r="AF2944" s="25">
        <v>0</v>
      </c>
      <c r="AG2944" s="25" t="s">
        <v>22</v>
      </c>
      <c r="AH2944" s="25">
        <v>0</v>
      </c>
      <c r="AI2944" s="25">
        <v>0</v>
      </c>
      <c r="AJ2944" s="25" t="s">
        <v>20</v>
      </c>
      <c r="AK2944" s="42" t="s">
        <v>19</v>
      </c>
      <c r="AL2944" s="25" t="s">
        <v>20</v>
      </c>
      <c r="AM2944" s="25">
        <v>1</v>
      </c>
      <c r="AN2944" s="25">
        <v>400</v>
      </c>
      <c r="AO2944" s="25">
        <v>250</v>
      </c>
      <c r="AP2944" s="25">
        <v>250</v>
      </c>
      <c r="AQ2944" s="25">
        <v>13.04</v>
      </c>
      <c r="AR2944" s="94">
        <v>2.5000000000000001E-2</v>
      </c>
      <c r="AS2944" s="157" t="s">
        <v>22</v>
      </c>
      <c r="AT2944" s="93" t="s">
        <v>22</v>
      </c>
      <c r="AU2944" s="92" t="s">
        <v>22</v>
      </c>
      <c r="AV2944" s="91" t="s">
        <v>48</v>
      </c>
      <c r="AW2944" s="92" t="s">
        <v>48</v>
      </c>
      <c r="AX2944" s="92" t="s">
        <v>48</v>
      </c>
      <c r="AY2944" s="91" t="s">
        <v>152</v>
      </c>
      <c r="AZ2944" s="23"/>
      <c r="BA2944" s="25">
        <v>0</v>
      </c>
      <c r="BB2944" t="s">
        <v>48</v>
      </c>
      <c r="BC2944" t="e">
        <v>#N/A</v>
      </c>
      <c r="BD2944" t="e">
        <f>IF(Z2944=BC2944,"OK")</f>
        <v>#N/A</v>
      </c>
      <c r="BE2944">
        <v>13.04</v>
      </c>
      <c r="BF2944">
        <v>2.3601E-2</v>
      </c>
      <c r="BG2944">
        <v>400</v>
      </c>
      <c r="BH2944">
        <v>250</v>
      </c>
      <c r="BI2944">
        <v>250</v>
      </c>
      <c r="BJ2944">
        <v>13.04</v>
      </c>
      <c r="BK2944">
        <v>2.5000000000000001E-2</v>
      </c>
      <c r="BN2944" s="183"/>
    </row>
    <row r="2945" spans="1:66" ht="25.5" x14ac:dyDescent="0.25">
      <c r="A2945" s="10"/>
      <c r="B2945" s="94">
        <v>2932</v>
      </c>
      <c r="C2945" s="43">
        <v>1007371</v>
      </c>
      <c r="D2945" s="38"/>
      <c r="E2945" s="27" t="s">
        <v>2786</v>
      </c>
      <c r="F2945" s="151" t="s">
        <v>21</v>
      </c>
      <c r="G2945" s="38"/>
      <c r="H2945" s="46" t="str">
        <f>IFERROR(IFERROR(IF(SEARCH("Usystems",$E2945)&gt;0,"Usystems"),IF(SEARCH("RIIFO",$E2945)&gt;0,"RIIFO","Uponor")),"Uponor")</f>
        <v>Uponor</v>
      </c>
      <c r="I2945" s="25" t="str">
        <f>IFERROR(MID($D2945,1,7)+0,"")</f>
        <v/>
      </c>
      <c r="J2945" s="25" t="str">
        <f>IFERROR(MID($D2945,10,7)+0,"")</f>
        <v/>
      </c>
      <c r="K2945" s="25" t="str">
        <f>IFERROR(MID($D2945,19,7)+0,"")</f>
        <v/>
      </c>
      <c r="L2945" s="25" t="str">
        <f>IFERROR(MID($D2945,28,7)+0,"")</f>
        <v/>
      </c>
      <c r="M2945" s="25" t="str">
        <f>IF(IFERROR(MID($Q2945,1,7)+0,"")&lt;1130000,IF(INDEX(C:C,MATCH(LEFT(Q2945,7)+0,I:I,0))&lt;1130000,"",INDEX(C:C,MATCH(LEFT(Q2945,7)+0,I:I,0))),IFERROR(MID($Q2945,1,7)+0,""))</f>
        <v/>
      </c>
      <c r="N2945" s="25" t="str">
        <f>IF(IFERROR(MID($Q2945,10,7)+0,"")&lt;1130000,"",IFERROR(MID($Q2945,10,7)+0,""))</f>
        <v/>
      </c>
      <c r="O2945" s="25" t="str">
        <f>IF(IFERROR(MID($Q2945,19,7)+0,"")&lt;1130000,"",IFERROR(MID($Q2945,19,7)+0,""))</f>
        <v/>
      </c>
      <c r="P2945" s="25" t="str">
        <f>IF(M2945="","",IF(N2945="",M2945,M2945&amp;", "&amp;N2945))</f>
        <v/>
      </c>
      <c r="Q2945" s="39" t="s">
        <v>22</v>
      </c>
      <c r="R2945" s="39"/>
      <c r="S2945" s="35" t="s">
        <v>69</v>
      </c>
      <c r="T2945" s="25" t="s">
        <v>36</v>
      </c>
      <c r="U2945" s="185">
        <v>46966</v>
      </c>
      <c r="V2945" s="188">
        <v>46966</v>
      </c>
      <c r="W2945" s="189">
        <v>46966</v>
      </c>
      <c r="X2945" s="31">
        <v>46966</v>
      </c>
      <c r="Y2945" s="90">
        <f>IFERROR(ROUND(X2945/W2945-1,2),"")</f>
        <v>0</v>
      </c>
      <c r="Z2945" s="31">
        <f>IF(OR(S2945="VLD MLC components",S2945="VLD MLC pipes",S2945="VLD PEX components",S2945="VLD PEX pipes",S2945="VLD PHC components",S2945="VLD PHC pipes",S2945="Controls VLD"),"По запросу",X2945)</f>
        <v>46966</v>
      </c>
      <c r="AA2945" s="63">
        <f>ROUND(X2945/1.2,3)</f>
        <v>39138.332999999999</v>
      </c>
      <c r="AB2945" s="23">
        <v>39138.332999999999</v>
      </c>
      <c r="AC2945" s="190">
        <f>IFERROR(ROUND(AA2945/AB2945-1,2),"")</f>
        <v>0</v>
      </c>
      <c r="AD2945" s="25">
        <v>16.254000000000001</v>
      </c>
      <c r="AE2945" s="25">
        <v>3.4750000000000003E-2</v>
      </c>
      <c r="AF2945" s="25">
        <v>0</v>
      </c>
      <c r="AG2945" s="25" t="s">
        <v>22</v>
      </c>
      <c r="AH2945" s="25">
        <v>0</v>
      </c>
      <c r="AI2945" s="25">
        <v>0</v>
      </c>
      <c r="AJ2945" s="25" t="s">
        <v>20</v>
      </c>
      <c r="AK2945" s="42" t="s">
        <v>19</v>
      </c>
      <c r="AL2945" s="25" t="s">
        <v>20</v>
      </c>
      <c r="AM2945" s="25">
        <v>1</v>
      </c>
      <c r="AN2945" s="25">
        <v>402</v>
      </c>
      <c r="AO2945" s="25">
        <v>294</v>
      </c>
      <c r="AP2945" s="25">
        <v>294</v>
      </c>
      <c r="AQ2945" s="25">
        <v>16.254000000000001</v>
      </c>
      <c r="AR2945" s="94">
        <v>3.4747272000000003E-2</v>
      </c>
      <c r="AS2945" s="157" t="s">
        <v>22</v>
      </c>
      <c r="AT2945" s="93" t="s">
        <v>22</v>
      </c>
      <c r="AU2945" s="92" t="s">
        <v>22</v>
      </c>
      <c r="AV2945" s="91" t="s">
        <v>48</v>
      </c>
      <c r="AW2945" s="92" t="s">
        <v>48</v>
      </c>
      <c r="AX2945" s="92" t="s">
        <v>48</v>
      </c>
      <c r="AY2945" s="91" t="s">
        <v>152</v>
      </c>
      <c r="AZ2945" s="23"/>
      <c r="BA2945" s="25">
        <v>0</v>
      </c>
      <c r="BB2945" t="s">
        <v>48</v>
      </c>
      <c r="BC2945" t="e">
        <v>#N/A</v>
      </c>
      <c r="BD2945" t="e">
        <f>IF(Z2945=BC2945,"OK")</f>
        <v>#N/A</v>
      </c>
      <c r="BE2945">
        <v>16.254000000000001</v>
      </c>
      <c r="BF2945">
        <v>3.4750000000000003E-2</v>
      </c>
      <c r="BG2945">
        <v>402</v>
      </c>
      <c r="BH2945">
        <v>294</v>
      </c>
      <c r="BI2945">
        <v>294</v>
      </c>
      <c r="BJ2945">
        <v>16.254000000000001</v>
      </c>
      <c r="BK2945">
        <v>3.4747272000000003E-2</v>
      </c>
      <c r="BN2945" s="183"/>
    </row>
    <row r="2946" spans="1:66" ht="25.5" x14ac:dyDescent="0.25">
      <c r="A2946" s="10"/>
      <c r="B2946" s="94">
        <v>2933</v>
      </c>
      <c r="C2946" s="43">
        <v>1007372</v>
      </c>
      <c r="D2946" s="38"/>
      <c r="E2946" s="27" t="s">
        <v>2785</v>
      </c>
      <c r="F2946" s="151" t="s">
        <v>21</v>
      </c>
      <c r="G2946" s="38"/>
      <c r="H2946" s="46" t="str">
        <f>IFERROR(IFERROR(IF(SEARCH("Usystems",$E2946)&gt;0,"Usystems"),IF(SEARCH("RIIFO",$E2946)&gt;0,"RIIFO","Uponor")),"Uponor")</f>
        <v>Uponor</v>
      </c>
      <c r="I2946" s="25" t="str">
        <f>IFERROR(MID($D2946,1,7)+0,"")</f>
        <v/>
      </c>
      <c r="J2946" s="25" t="str">
        <f>IFERROR(MID($D2946,10,7)+0,"")</f>
        <v/>
      </c>
      <c r="K2946" s="25" t="str">
        <f>IFERROR(MID($D2946,19,7)+0,"")</f>
        <v/>
      </c>
      <c r="L2946" s="25" t="str">
        <f>IFERROR(MID($D2946,28,7)+0,"")</f>
        <v/>
      </c>
      <c r="M2946" s="25" t="str">
        <f>IF(IFERROR(MID($Q2946,1,7)+0,"")&lt;1130000,IF(INDEX(C:C,MATCH(LEFT(Q2946,7)+0,I:I,0))&lt;1130000,"",INDEX(C:C,MATCH(LEFT(Q2946,7)+0,I:I,0))),IFERROR(MID($Q2946,1,7)+0,""))</f>
        <v/>
      </c>
      <c r="N2946" s="25" t="str">
        <f>IF(IFERROR(MID($Q2946,10,7)+0,"")&lt;1130000,"",IFERROR(MID($Q2946,10,7)+0,""))</f>
        <v/>
      </c>
      <c r="O2946" s="25" t="str">
        <f>IF(IFERROR(MID($Q2946,19,7)+0,"")&lt;1130000,"",IFERROR(MID($Q2946,19,7)+0,""))</f>
        <v/>
      </c>
      <c r="P2946" s="25" t="str">
        <f>IF(M2946="","",IF(N2946="",M2946,M2946&amp;", "&amp;N2946))</f>
        <v/>
      </c>
      <c r="Q2946" s="39" t="s">
        <v>22</v>
      </c>
      <c r="R2946" s="39"/>
      <c r="S2946" s="35" t="s">
        <v>69</v>
      </c>
      <c r="T2946" s="25" t="s">
        <v>36</v>
      </c>
      <c r="U2946" s="185">
        <v>64012</v>
      </c>
      <c r="V2946" s="188">
        <v>64012</v>
      </c>
      <c r="W2946" s="189">
        <v>64012</v>
      </c>
      <c r="X2946" s="31">
        <v>64012</v>
      </c>
      <c r="Y2946" s="90">
        <f>IFERROR(ROUND(X2946/W2946-1,2),"")</f>
        <v>0</v>
      </c>
      <c r="Z2946" s="31">
        <f>IF(OR(S2946="VLD MLC components",S2946="VLD MLC pipes",S2946="VLD PEX components",S2946="VLD PEX pipes",S2946="VLD PHC components",S2946="VLD PHC pipes",S2946="Controls VLD"),"По запросу",X2946)</f>
        <v>64012</v>
      </c>
      <c r="AA2946" s="63">
        <f>ROUND(X2946/1.2,3)</f>
        <v>53343.332999999999</v>
      </c>
      <c r="AB2946" s="23">
        <v>53343.332999999999</v>
      </c>
      <c r="AC2946" s="190">
        <f>IFERROR(ROUND(AA2946/AB2946-1,2),"")</f>
        <v>0</v>
      </c>
      <c r="AD2946" s="25">
        <v>19.888999999999999</v>
      </c>
      <c r="AE2946" s="25">
        <v>4.9610000000000001E-2</v>
      </c>
      <c r="AF2946" s="25">
        <v>0</v>
      </c>
      <c r="AG2946" s="25" t="s">
        <v>22</v>
      </c>
      <c r="AH2946" s="25">
        <v>0</v>
      </c>
      <c r="AI2946" s="25">
        <v>0</v>
      </c>
      <c r="AJ2946" s="25" t="s">
        <v>20</v>
      </c>
      <c r="AK2946" s="42" t="s">
        <v>19</v>
      </c>
      <c r="AL2946" s="25" t="s">
        <v>20</v>
      </c>
      <c r="AM2946" s="25">
        <v>1</v>
      </c>
      <c r="AN2946" s="25">
        <v>405</v>
      </c>
      <c r="AO2946" s="25">
        <v>350</v>
      </c>
      <c r="AP2946" s="25">
        <v>350</v>
      </c>
      <c r="AQ2946" s="25">
        <v>19.888999999999999</v>
      </c>
      <c r="AR2946" s="94">
        <v>4.9612499999999997E-2</v>
      </c>
      <c r="AS2946" s="157" t="s">
        <v>22</v>
      </c>
      <c r="AT2946" s="93" t="s">
        <v>22</v>
      </c>
      <c r="AU2946" s="92" t="s">
        <v>22</v>
      </c>
      <c r="AV2946" s="91" t="s">
        <v>48</v>
      </c>
      <c r="AW2946" s="92" t="s">
        <v>48</v>
      </c>
      <c r="AX2946" s="92" t="s">
        <v>48</v>
      </c>
      <c r="AY2946" s="91" t="s">
        <v>152</v>
      </c>
      <c r="AZ2946" s="23"/>
      <c r="BA2946" s="25">
        <v>0</v>
      </c>
      <c r="BB2946" t="s">
        <v>48</v>
      </c>
      <c r="BC2946" t="e">
        <v>#N/A</v>
      </c>
      <c r="BD2946" t="e">
        <f>IF(Z2946=BC2946,"OK")</f>
        <v>#N/A</v>
      </c>
      <c r="BE2946">
        <v>19.888999999999999</v>
      </c>
      <c r="BF2946">
        <v>4.9610000000000001E-2</v>
      </c>
      <c r="BG2946">
        <v>405</v>
      </c>
      <c r="BH2946">
        <v>350</v>
      </c>
      <c r="BI2946">
        <v>350</v>
      </c>
      <c r="BJ2946">
        <v>19.888999999999999</v>
      </c>
      <c r="BK2946">
        <v>4.9612499999999997E-2</v>
      </c>
      <c r="BN2946" s="183"/>
    </row>
    <row r="2947" spans="1:66" ht="25.5" x14ac:dyDescent="0.25">
      <c r="A2947" s="10"/>
      <c r="B2947" s="94">
        <v>2934</v>
      </c>
      <c r="C2947" s="43">
        <v>1007373</v>
      </c>
      <c r="D2947" s="25"/>
      <c r="E2947" s="27" t="s">
        <v>2784</v>
      </c>
      <c r="F2947" s="151" t="s">
        <v>21</v>
      </c>
      <c r="G2947" s="34"/>
      <c r="H2947" s="46" t="str">
        <f>IFERROR(IFERROR(IF(SEARCH("Usystems",$E2947)&gt;0,"Usystems"),IF(SEARCH("RIIFO",$E2947)&gt;0,"RIIFO","Uponor")),"Uponor")</f>
        <v>Uponor</v>
      </c>
      <c r="I2947" s="25" t="str">
        <f>IFERROR(MID($D2947,1,7)+0,"")</f>
        <v/>
      </c>
      <c r="J2947" s="25" t="str">
        <f>IFERROR(MID($D2947,10,7)+0,"")</f>
        <v/>
      </c>
      <c r="K2947" s="25" t="str">
        <f>IFERROR(MID($D2947,19,7)+0,"")</f>
        <v/>
      </c>
      <c r="L2947" s="25" t="str">
        <f>IFERROR(MID($D2947,28,7)+0,"")</f>
        <v/>
      </c>
      <c r="M2947" s="25" t="str">
        <f>IF(IFERROR(MID($Q2947,1,7)+0,"")&lt;1130000,IF(INDEX(C:C,MATCH(LEFT(Q2947,7)+0,I:I,0))&lt;1130000,"",INDEX(C:C,MATCH(LEFT(Q2947,7)+0,I:I,0))),IFERROR(MID($Q2947,1,7)+0,""))</f>
        <v/>
      </c>
      <c r="N2947" s="25" t="str">
        <f>IF(IFERROR(MID($Q2947,10,7)+0,"")&lt;1130000,"",IFERROR(MID($Q2947,10,7)+0,""))</f>
        <v/>
      </c>
      <c r="O2947" s="25" t="str">
        <f>IF(IFERROR(MID($Q2947,19,7)+0,"")&lt;1130000,"",IFERROR(MID($Q2947,19,7)+0,""))</f>
        <v/>
      </c>
      <c r="P2947" s="25" t="str">
        <f>IF(M2947="","",IF(N2947="",M2947,M2947&amp;", "&amp;N2947))</f>
        <v/>
      </c>
      <c r="Q2947" s="25"/>
      <c r="R2947" s="25"/>
      <c r="S2947" s="35" t="s">
        <v>69</v>
      </c>
      <c r="T2947" s="25" t="s">
        <v>38</v>
      </c>
      <c r="U2947" s="185">
        <v>37656</v>
      </c>
      <c r="V2947" s="188">
        <v>37656</v>
      </c>
      <c r="W2947" s="189">
        <v>37656</v>
      </c>
      <c r="X2947" s="31">
        <v>37656</v>
      </c>
      <c r="Y2947" s="90">
        <f>IFERROR(ROUND(X2947/W2947-1,2),"")</f>
        <v>0</v>
      </c>
      <c r="Z2947" s="31">
        <f>IF(OR(S2947="VLD MLC components",S2947="VLD MLC pipes",S2947="VLD PEX components",S2947="VLD PEX pipes",S2947="VLD PHC components",S2947="VLD PHC pipes",S2947="Controls VLD"),"По запросу",X2947)</f>
        <v>37656</v>
      </c>
      <c r="AA2947" s="63">
        <f>ROUND(X2947/1.2,3)</f>
        <v>31380</v>
      </c>
      <c r="AB2947" s="23">
        <v>31380</v>
      </c>
      <c r="AC2947" s="190">
        <f>IFERROR(ROUND(AA2947/AB2947-1,2),"")</f>
        <v>0</v>
      </c>
      <c r="AD2947" s="25">
        <v>1.431</v>
      </c>
      <c r="AE2947" s="25">
        <v>1.2363000000000001E-2</v>
      </c>
      <c r="AF2947" s="25">
        <v>0</v>
      </c>
      <c r="AG2947" s="25" t="s">
        <v>22</v>
      </c>
      <c r="AH2947" s="25">
        <v>0</v>
      </c>
      <c r="AI2947" s="25">
        <v>0</v>
      </c>
      <c r="AJ2947" s="25" t="s">
        <v>20</v>
      </c>
      <c r="AK2947" s="42" t="s">
        <v>19</v>
      </c>
      <c r="AL2947" s="25" t="s">
        <v>20</v>
      </c>
      <c r="AM2947" s="25">
        <v>1</v>
      </c>
      <c r="AN2947" s="25">
        <v>430</v>
      </c>
      <c r="AO2947" s="25">
        <v>250</v>
      </c>
      <c r="AP2947" s="25">
        <v>115</v>
      </c>
      <c r="AQ2947" s="25">
        <v>1.431</v>
      </c>
      <c r="AR2947" s="94">
        <v>1.23625E-2</v>
      </c>
      <c r="AS2947" s="157" t="s">
        <v>22</v>
      </c>
      <c r="AT2947" s="93" t="s">
        <v>22</v>
      </c>
      <c r="AU2947" s="92" t="s">
        <v>22</v>
      </c>
      <c r="AV2947" s="91" t="s">
        <v>48</v>
      </c>
      <c r="AW2947" s="92" t="s">
        <v>48</v>
      </c>
      <c r="AX2947" s="92" t="s">
        <v>48</v>
      </c>
      <c r="AY2947" s="91" t="s">
        <v>152</v>
      </c>
      <c r="AZ2947" s="23"/>
      <c r="BA2947" s="25">
        <v>0</v>
      </c>
      <c r="BB2947" t="s">
        <v>48</v>
      </c>
      <c r="BC2947" t="e">
        <v>#N/A</v>
      </c>
      <c r="BD2947" t="e">
        <f>IF(Z2947=BC2947,"OK")</f>
        <v>#N/A</v>
      </c>
      <c r="BE2947">
        <v>1.431</v>
      </c>
      <c r="BF2947">
        <v>1.2363000000000001E-2</v>
      </c>
      <c r="BG2947">
        <v>430</v>
      </c>
      <c r="BH2947">
        <v>250</v>
      </c>
      <c r="BI2947">
        <v>115</v>
      </c>
      <c r="BJ2947">
        <v>1.431</v>
      </c>
      <c r="BK2947">
        <v>1.23625E-2</v>
      </c>
      <c r="BN2947" s="183"/>
    </row>
    <row r="2948" spans="1:66" ht="25.5" x14ac:dyDescent="0.25">
      <c r="A2948" s="1"/>
      <c r="B2948" s="94">
        <v>2935</v>
      </c>
      <c r="C2948" s="43">
        <v>1135979</v>
      </c>
      <c r="D2948" s="25">
        <v>1018328</v>
      </c>
      <c r="E2948" s="26" t="s">
        <v>2783</v>
      </c>
      <c r="F2948" s="212" t="s">
        <v>655</v>
      </c>
      <c r="G2948" s="28" t="s">
        <v>2182</v>
      </c>
      <c r="H2948" s="46" t="str">
        <f>IFERROR(IFERROR(IF(SEARCH("Usystems",$E2948)&gt;0,"Usystems"),IF(SEARCH("RIIFO",$E2948)&gt;0,"RIIFO","Uponor")),"Uponor")</f>
        <v>Usystems</v>
      </c>
      <c r="I2948" s="25">
        <f>IFERROR(MID($D2948,1,7)+0,"")</f>
        <v>1018328</v>
      </c>
      <c r="J2948" s="25" t="str">
        <f>IFERROR(MID($D2948,10,7)+0,"")</f>
        <v/>
      </c>
      <c r="K2948" s="25" t="str">
        <f>IFERROR(MID($D2948,19,7)+0,"")</f>
        <v/>
      </c>
      <c r="L2948" s="25" t="str">
        <f>IFERROR(MID($D2948,28,7)+0,"")</f>
        <v/>
      </c>
      <c r="M2948" s="25" t="str">
        <f>IF(IFERROR(MID($Q2948,1,7)+0,"")&lt;1130000,IF(INDEX(C:C,MATCH(LEFT(Q2948,7)+0,I:I,0))&lt;1130000,"",INDEX(C:C,MATCH(LEFT(Q2948,7)+0,I:I,0))),IFERROR(MID($Q2948,1,7)+0,""))</f>
        <v/>
      </c>
      <c r="N2948" s="25" t="str">
        <f>IF(IFERROR(MID($Q2948,10,7)+0,"")&lt;1130000,"",IFERROR(MID($Q2948,10,7)+0,""))</f>
        <v/>
      </c>
      <c r="O2948" s="25" t="str">
        <f>IF(IFERROR(MID($Q2948,19,7)+0,"")&lt;1130000,"",IFERROR(MID($Q2948,19,7)+0,""))</f>
        <v/>
      </c>
      <c r="P2948" s="25" t="str">
        <f>IF(M2948="","",IF(N2948="",M2948,M2948&amp;", "&amp;N2948))</f>
        <v/>
      </c>
      <c r="Q2948" s="23"/>
      <c r="R2948" s="23"/>
      <c r="S2948" s="35" t="s">
        <v>69</v>
      </c>
      <c r="T2948" s="34" t="s">
        <v>36</v>
      </c>
      <c r="U2948" s="185">
        <v>4806</v>
      </c>
      <c r="V2948" s="188">
        <v>5142</v>
      </c>
      <c r="W2948" s="189">
        <v>5502</v>
      </c>
      <c r="X2948" s="31">
        <v>6052</v>
      </c>
      <c r="Y2948" s="90">
        <f>IFERROR(ROUND(X2948/W2948-1,2),"")</f>
        <v>0.1</v>
      </c>
      <c r="Z2948" s="31">
        <f>IF(OR(S2948="VLD MLC components",S2948="VLD MLC pipes",S2948="VLD PEX components",S2948="VLD PEX pipes",S2948="VLD PHC components",S2948="VLD PHC pipes",S2948="Controls VLD"),"По запросу",X2948)</f>
        <v>6052</v>
      </c>
      <c r="AA2948" s="63">
        <f>ROUND(X2948/1.2,3)</f>
        <v>5043.3329999999996</v>
      </c>
      <c r="AB2948" s="23">
        <v>4585</v>
      </c>
      <c r="AC2948" s="190">
        <f>IFERROR(ROUND(AA2948/AB2948-1,2),"")</f>
        <v>0.1</v>
      </c>
      <c r="AD2948" s="25">
        <v>0.24</v>
      </c>
      <c r="AE2948" s="25">
        <v>8.8999999999999995E-5</v>
      </c>
      <c r="AF2948" s="25">
        <v>567</v>
      </c>
      <c r="AG2948" s="25">
        <v>31</v>
      </c>
      <c r="AH2948" s="25">
        <v>906</v>
      </c>
      <c r="AI2948" s="25">
        <v>988</v>
      </c>
      <c r="AJ2948" s="25" t="s">
        <v>20</v>
      </c>
      <c r="AK2948" s="22" t="s">
        <v>20</v>
      </c>
      <c r="AL2948" s="25" t="s">
        <v>20</v>
      </c>
      <c r="AM2948" s="25">
        <v>1</v>
      </c>
      <c r="AN2948" s="25"/>
      <c r="AO2948" s="25"/>
      <c r="AP2948" s="25"/>
      <c r="AQ2948" s="25">
        <v>0.24</v>
      </c>
      <c r="AR2948" s="94">
        <v>0.19</v>
      </c>
      <c r="AS2948" s="157">
        <v>10</v>
      </c>
      <c r="AT2948" s="93">
        <v>44743</v>
      </c>
      <c r="AU2948" s="92" t="s">
        <v>2650</v>
      </c>
      <c r="AV2948" s="91" t="s">
        <v>152</v>
      </c>
      <c r="AW2948" s="92" t="s">
        <v>152</v>
      </c>
      <c r="AX2948" s="92" t="s">
        <v>152</v>
      </c>
      <c r="AY2948" s="91" t="s">
        <v>152</v>
      </c>
      <c r="AZ2948" s="23"/>
      <c r="BA2948" s="25" t="s">
        <v>2769</v>
      </c>
      <c r="BB2948" t="s">
        <v>25</v>
      </c>
      <c r="BC2948">
        <v>6052</v>
      </c>
      <c r="BD2948" t="str">
        <f>IF(Z2948=BC2948,"OK")</f>
        <v>OK</v>
      </c>
      <c r="BE2948">
        <v>0.19</v>
      </c>
      <c r="BF2948">
        <v>8.8999999999999995E-5</v>
      </c>
      <c r="BG2948">
        <v>0</v>
      </c>
      <c r="BH2948">
        <v>0</v>
      </c>
      <c r="BI2948">
        <v>0</v>
      </c>
      <c r="BJ2948">
        <v>48</v>
      </c>
      <c r="BK2948">
        <v>0.19</v>
      </c>
      <c r="BL2948" t="str">
        <f>IF(ABS(AN2948*AO2948*AP2948/1000000000/AR2948-1)&lt;0.1,"OK","NO")</f>
        <v>NO</v>
      </c>
      <c r="BN2948" s="183"/>
    </row>
    <row r="2949" spans="1:66" ht="25.5" x14ac:dyDescent="0.25">
      <c r="A2949" s="1"/>
      <c r="B2949" s="94">
        <v>2936</v>
      </c>
      <c r="C2949" s="43">
        <v>1135630</v>
      </c>
      <c r="D2949" s="25">
        <v>1018329</v>
      </c>
      <c r="E2949" s="26" t="s">
        <v>2782</v>
      </c>
      <c r="F2949" s="151" t="s">
        <v>655</v>
      </c>
      <c r="G2949" s="28" t="s">
        <v>2182</v>
      </c>
      <c r="H2949" s="46" t="str">
        <f>IFERROR(IFERROR(IF(SEARCH("Usystems",$E2949)&gt;0,"Usystems"),IF(SEARCH("RIIFO",$E2949)&gt;0,"RIIFO","Uponor")),"Uponor")</f>
        <v>Usystems</v>
      </c>
      <c r="I2949" s="25">
        <f>IFERROR(MID($D2949,1,7)+0,"")</f>
        <v>1018329</v>
      </c>
      <c r="J2949" s="25" t="str">
        <f>IFERROR(MID($D2949,10,7)+0,"")</f>
        <v/>
      </c>
      <c r="K2949" s="25" t="str">
        <f>IFERROR(MID($D2949,19,7)+0,"")</f>
        <v/>
      </c>
      <c r="L2949" s="25" t="str">
        <f>IFERROR(MID($D2949,28,7)+0,"")</f>
        <v/>
      </c>
      <c r="M2949" s="25" t="str">
        <f>IF(IFERROR(MID($Q2949,1,7)+0,"")&lt;1130000,IF(INDEX(C:C,MATCH(LEFT(Q2949,7)+0,I:I,0))&lt;1130000,"",INDEX(C:C,MATCH(LEFT(Q2949,7)+0,I:I,0))),IFERROR(MID($Q2949,1,7)+0,""))</f>
        <v/>
      </c>
      <c r="N2949" s="25" t="str">
        <f>IF(IFERROR(MID($Q2949,10,7)+0,"")&lt;1130000,"",IFERROR(MID($Q2949,10,7)+0,""))</f>
        <v/>
      </c>
      <c r="O2949" s="25" t="str">
        <f>IF(IFERROR(MID($Q2949,19,7)+0,"")&lt;1130000,"",IFERROR(MID($Q2949,19,7)+0,""))</f>
        <v/>
      </c>
      <c r="P2949" s="25" t="str">
        <f>IF(M2949="","",IF(N2949="",M2949,M2949&amp;", "&amp;N2949))</f>
        <v/>
      </c>
      <c r="Q2949" s="25"/>
      <c r="R2949" s="25"/>
      <c r="S2949" s="35" t="s">
        <v>69</v>
      </c>
      <c r="T2949" s="25" t="s">
        <v>36</v>
      </c>
      <c r="U2949" s="185">
        <v>5354</v>
      </c>
      <c r="V2949" s="188">
        <v>5729</v>
      </c>
      <c r="W2949" s="189">
        <v>6130</v>
      </c>
      <c r="X2949" s="31">
        <v>6743</v>
      </c>
      <c r="Y2949" s="90">
        <f>IFERROR(ROUND(X2949/W2949-1,2),"")</f>
        <v>0.1</v>
      </c>
      <c r="Z2949" s="31">
        <f>IF(OR(S2949="VLD MLC components",S2949="VLD MLC pipes",S2949="VLD PEX components",S2949="VLD PEX pipes",S2949="VLD PHC components",S2949="VLD PHC pipes",S2949="Controls VLD"),"По запросу",X2949)</f>
        <v>6743</v>
      </c>
      <c r="AA2949" s="63">
        <f>ROUND(X2949/1.2,3)</f>
        <v>5619.1670000000004</v>
      </c>
      <c r="AB2949" s="23">
        <v>5108.3329999999996</v>
      </c>
      <c r="AC2949" s="190">
        <f>IFERROR(ROUND(AA2949/AB2949-1,2),"")</f>
        <v>0.1</v>
      </c>
      <c r="AD2949" s="25">
        <v>0.28799999999999998</v>
      </c>
      <c r="AE2949" s="25">
        <v>1.18E-4</v>
      </c>
      <c r="AF2949" s="25">
        <v>1319</v>
      </c>
      <c r="AG2949" s="25">
        <v>627</v>
      </c>
      <c r="AH2949" s="25">
        <v>1101</v>
      </c>
      <c r="AI2949" s="25">
        <v>1384</v>
      </c>
      <c r="AJ2949" s="25" t="s">
        <v>20</v>
      </c>
      <c r="AK2949" s="22" t="s">
        <v>20</v>
      </c>
      <c r="AL2949" s="25" t="s">
        <v>20</v>
      </c>
      <c r="AM2949" s="25">
        <v>1</v>
      </c>
      <c r="AN2949" s="25">
        <v>70</v>
      </c>
      <c r="AO2949" s="25">
        <v>70</v>
      </c>
      <c r="AP2949" s="25">
        <v>30</v>
      </c>
      <c r="AQ2949" s="25">
        <v>0.3</v>
      </c>
      <c r="AR2949" s="94">
        <v>1.47E-4</v>
      </c>
      <c r="AS2949" s="157">
        <v>566</v>
      </c>
      <c r="AT2949" s="93">
        <v>44713</v>
      </c>
      <c r="AU2949" s="92" t="s">
        <v>2650</v>
      </c>
      <c r="AV2949" s="91" t="s">
        <v>152</v>
      </c>
      <c r="AW2949" s="92" t="s">
        <v>152</v>
      </c>
      <c r="AX2949" s="92" t="s">
        <v>152</v>
      </c>
      <c r="AY2949" s="91" t="s">
        <v>152</v>
      </c>
      <c r="AZ2949" s="23"/>
      <c r="BA2949" s="25" t="s">
        <v>2767</v>
      </c>
      <c r="BB2949" t="s">
        <v>25</v>
      </c>
      <c r="BC2949">
        <v>6743</v>
      </c>
      <c r="BD2949" t="str">
        <f>IF(Z2949=BC2949,"OK")</f>
        <v>OK</v>
      </c>
      <c r="BE2949">
        <v>0.27900000000000003</v>
      </c>
      <c r="BF2949">
        <v>1.18E-4</v>
      </c>
      <c r="BG2949">
        <v>0</v>
      </c>
      <c r="BH2949">
        <v>0</v>
      </c>
      <c r="BI2949">
        <v>0</v>
      </c>
      <c r="BJ2949">
        <v>0.27900000000000003</v>
      </c>
      <c r="BK2949">
        <v>1.18E-4</v>
      </c>
      <c r="BL2949" t="str">
        <f>IF(ABS(AN2949*AO2949*AP2949/1000000000/AR2949-1)&lt;0.1,"OK","NO")</f>
        <v>OK</v>
      </c>
      <c r="BN2949" s="183"/>
    </row>
    <row r="2950" spans="1:66" ht="38.25" x14ac:dyDescent="0.25">
      <c r="A2950" s="1"/>
      <c r="B2950" s="94">
        <v>2937</v>
      </c>
      <c r="C2950" s="43">
        <v>1135631</v>
      </c>
      <c r="D2950" s="25">
        <v>1018330</v>
      </c>
      <c r="E2950" s="26" t="s">
        <v>2781</v>
      </c>
      <c r="F2950" s="151" t="s">
        <v>655</v>
      </c>
      <c r="G2950" s="28" t="s">
        <v>2182</v>
      </c>
      <c r="H2950" s="46" t="str">
        <f>IFERROR(IFERROR(IF(SEARCH("Usystems",$E2950)&gt;0,"Usystems"),IF(SEARCH("RIIFO",$E2950)&gt;0,"RIIFO","Uponor")),"Uponor")</f>
        <v>Usystems</v>
      </c>
      <c r="I2950" s="25">
        <f>IFERROR(MID($D2950,1,7)+0,"")</f>
        <v>1018330</v>
      </c>
      <c r="J2950" s="25" t="str">
        <f>IFERROR(MID($D2950,10,7)+0,"")</f>
        <v/>
      </c>
      <c r="K2950" s="25" t="str">
        <f>IFERROR(MID($D2950,19,7)+0,"")</f>
        <v/>
      </c>
      <c r="L2950" s="25" t="str">
        <f>IFERROR(MID($D2950,28,7)+0,"")</f>
        <v/>
      </c>
      <c r="M2950" s="25" t="str">
        <f>IF(IFERROR(MID($Q2950,1,7)+0,"")&lt;1130000,IF(INDEX(C:C,MATCH(LEFT(Q2950,7)+0,I:I,0))&lt;1130000,"",INDEX(C:C,MATCH(LEFT(Q2950,7)+0,I:I,0))),IFERROR(MID($Q2950,1,7)+0,""))</f>
        <v/>
      </c>
      <c r="N2950" s="25" t="str">
        <f>IF(IFERROR(MID($Q2950,10,7)+0,"")&lt;1130000,"",IFERROR(MID($Q2950,10,7)+0,""))</f>
        <v/>
      </c>
      <c r="O2950" s="25" t="str">
        <f>IF(IFERROR(MID($Q2950,19,7)+0,"")&lt;1130000,"",IFERROR(MID($Q2950,19,7)+0,""))</f>
        <v/>
      </c>
      <c r="P2950" s="25" t="str">
        <f>IF(M2950="","",IF(N2950="",M2950,M2950&amp;", "&amp;N2950))</f>
        <v/>
      </c>
      <c r="Q2950" s="25"/>
      <c r="R2950" s="25"/>
      <c r="S2950" s="35" t="s">
        <v>69</v>
      </c>
      <c r="T2950" s="25" t="s">
        <v>36</v>
      </c>
      <c r="U2950" s="185">
        <v>6850</v>
      </c>
      <c r="V2950" s="188">
        <v>7330</v>
      </c>
      <c r="W2950" s="189">
        <v>7843</v>
      </c>
      <c r="X2950" s="31">
        <v>8627</v>
      </c>
      <c r="Y2950" s="90">
        <f>IFERROR(ROUND(X2950/W2950-1,2),"")</f>
        <v>0.1</v>
      </c>
      <c r="Z2950" s="31">
        <f>IF(OR(S2950="VLD MLC components",S2950="VLD MLC pipes",S2950="VLD PEX components",S2950="VLD PEX pipes",S2950="VLD PHC components",S2950="VLD PHC pipes",S2950="Controls VLD"),"По запросу",X2950)</f>
        <v>8627</v>
      </c>
      <c r="AA2950" s="63">
        <f>ROUND(X2950/1.2,3)</f>
        <v>7189.1670000000004</v>
      </c>
      <c r="AB2950" s="23">
        <v>6535.8329999999996</v>
      </c>
      <c r="AC2950" s="190">
        <f>IFERROR(ROUND(AA2950/AB2950-1,2),"")</f>
        <v>0.1</v>
      </c>
      <c r="AD2950" s="25">
        <v>0.50900000000000001</v>
      </c>
      <c r="AE2950" s="25">
        <v>2.1000000000000001E-4</v>
      </c>
      <c r="AF2950" s="25">
        <v>897</v>
      </c>
      <c r="AG2950" s="25">
        <v>213</v>
      </c>
      <c r="AH2950" s="25">
        <v>736</v>
      </c>
      <c r="AI2950" s="25">
        <v>843</v>
      </c>
      <c r="AJ2950" s="25" t="s">
        <v>20</v>
      </c>
      <c r="AK2950" s="22" t="s">
        <v>20</v>
      </c>
      <c r="AL2950" s="25" t="s">
        <v>20</v>
      </c>
      <c r="AM2950" s="25">
        <v>1</v>
      </c>
      <c r="AN2950" s="25">
        <v>80</v>
      </c>
      <c r="AO2950" s="25">
        <v>70</v>
      </c>
      <c r="AP2950" s="25">
        <v>50</v>
      </c>
      <c r="AQ2950" s="25">
        <v>0.5</v>
      </c>
      <c r="AR2950" s="94">
        <v>2.7999999999999998E-4</v>
      </c>
      <c r="AS2950" s="157">
        <v>107</v>
      </c>
      <c r="AT2950" s="93">
        <v>44713</v>
      </c>
      <c r="AU2950" s="92" t="s">
        <v>2650</v>
      </c>
      <c r="AV2950" s="91" t="s">
        <v>152</v>
      </c>
      <c r="AW2950" s="92" t="s">
        <v>152</v>
      </c>
      <c r="AX2950" s="92" t="s">
        <v>152</v>
      </c>
      <c r="AY2950" s="91" t="s">
        <v>152</v>
      </c>
      <c r="AZ2950" s="23"/>
      <c r="BA2950" s="25" t="s">
        <v>2765</v>
      </c>
      <c r="BB2950" t="s">
        <v>25</v>
      </c>
      <c r="BC2950">
        <v>8627</v>
      </c>
      <c r="BD2950" t="str">
        <f>IF(Z2950=BC2950,"OK")</f>
        <v>OK</v>
      </c>
      <c r="BE2950">
        <v>0.436</v>
      </c>
      <c r="BF2950">
        <v>2.1000000000000001E-4</v>
      </c>
      <c r="BG2950">
        <v>0</v>
      </c>
      <c r="BH2950">
        <v>0</v>
      </c>
      <c r="BI2950">
        <v>0</v>
      </c>
      <c r="BJ2950">
        <v>0.436</v>
      </c>
      <c r="BK2950">
        <v>2.1000000000000001E-4</v>
      </c>
      <c r="BL2950" t="str">
        <f>IF(ABS(AN2950*AO2950*AP2950/1000000000/AR2950-1)&lt;0.1,"OK","NO")</f>
        <v>OK</v>
      </c>
      <c r="BN2950" s="183"/>
    </row>
    <row r="2951" spans="1:66" ht="38.25" x14ac:dyDescent="0.25">
      <c r="A2951" s="1"/>
      <c r="B2951" s="94">
        <v>2938</v>
      </c>
      <c r="C2951" s="43">
        <v>1135632</v>
      </c>
      <c r="D2951" s="25">
        <v>1018331</v>
      </c>
      <c r="E2951" s="26" t="s">
        <v>2780</v>
      </c>
      <c r="F2951" s="151" t="s">
        <v>655</v>
      </c>
      <c r="G2951" s="102" t="s">
        <v>2182</v>
      </c>
      <c r="H2951" s="46" t="str">
        <f>IFERROR(IFERROR(IF(SEARCH("Usystems",$E2951)&gt;0,"Usystems"),IF(SEARCH("RIIFO",$E2951)&gt;0,"RIIFO","Uponor")),"Uponor")</f>
        <v>Usystems</v>
      </c>
      <c r="I2951" s="25">
        <f>IFERROR(MID($D2951,1,7)+0,"")</f>
        <v>1018331</v>
      </c>
      <c r="J2951" s="25" t="str">
        <f>IFERROR(MID($D2951,10,7)+0,"")</f>
        <v/>
      </c>
      <c r="K2951" s="25" t="str">
        <f>IFERROR(MID($D2951,19,7)+0,"")</f>
        <v/>
      </c>
      <c r="L2951" s="25" t="str">
        <f>IFERROR(MID($D2951,28,7)+0,"")</f>
        <v/>
      </c>
      <c r="M2951" s="25" t="str">
        <f>IF(IFERROR(MID($Q2951,1,7)+0,"")&lt;1130000,IF(INDEX(C:C,MATCH(LEFT(Q2951,7)+0,I:I,0))&lt;1130000,"",INDEX(C:C,MATCH(LEFT(Q2951,7)+0,I:I,0))),IFERROR(MID($Q2951,1,7)+0,""))</f>
        <v/>
      </c>
      <c r="N2951" s="25" t="str">
        <f>IF(IFERROR(MID($Q2951,10,7)+0,"")&lt;1130000,"",IFERROR(MID($Q2951,10,7)+0,""))</f>
        <v/>
      </c>
      <c r="O2951" s="25" t="str">
        <f>IF(IFERROR(MID($Q2951,19,7)+0,"")&lt;1130000,"",IFERROR(MID($Q2951,19,7)+0,""))</f>
        <v/>
      </c>
      <c r="P2951" s="25" t="str">
        <f>IF(M2951="","",IF(N2951="",M2951,M2951&amp;", "&amp;N2951))</f>
        <v/>
      </c>
      <c r="Q2951" s="25"/>
      <c r="R2951" s="25"/>
      <c r="S2951" s="35" t="s">
        <v>2449</v>
      </c>
      <c r="T2951" s="25" t="s">
        <v>36</v>
      </c>
      <c r="U2951" s="185">
        <v>9300</v>
      </c>
      <c r="V2951" s="188">
        <v>9951</v>
      </c>
      <c r="W2951" s="189">
        <v>10648</v>
      </c>
      <c r="X2951" s="31">
        <v>11713</v>
      </c>
      <c r="Y2951" s="90">
        <f>IFERROR(ROUND(X2951/W2951-1,2),"")</f>
        <v>0.1</v>
      </c>
      <c r="Z2951" s="31" t="str">
        <f>IF(OR(S2951="VLD MLC components",S2951="VLD MLC pipes",S2951="VLD PEX components",S2951="VLD PEX pipes",S2951="VLD PHC components",S2951="VLD PHC pipes",S2951="Controls VLD"),"По запросу",X2951)</f>
        <v>По запросу</v>
      </c>
      <c r="AA2951" s="63">
        <f>ROUND(X2951/1.2,3)</f>
        <v>9760.8330000000005</v>
      </c>
      <c r="AB2951" s="23">
        <v>8873.3330000000005</v>
      </c>
      <c r="AC2951" s="190">
        <f>IFERROR(ROUND(AA2951/AB2951-1,2),"")</f>
        <v>0.1</v>
      </c>
      <c r="AD2951" s="25">
        <v>0.56899999999999995</v>
      </c>
      <c r="AE2951" s="25">
        <v>3.0800000000000001E-4</v>
      </c>
      <c r="AF2951" s="25">
        <v>726</v>
      </c>
      <c r="AG2951" s="25">
        <v>352</v>
      </c>
      <c r="AH2951" s="25">
        <v>410</v>
      </c>
      <c r="AI2951" s="25">
        <v>255</v>
      </c>
      <c r="AJ2951" s="25" t="s">
        <v>20</v>
      </c>
      <c r="AK2951" s="22" t="s">
        <v>20</v>
      </c>
      <c r="AL2951" s="25" t="s">
        <v>20</v>
      </c>
      <c r="AM2951" s="25">
        <v>1</v>
      </c>
      <c r="AN2951" s="25">
        <v>80</v>
      </c>
      <c r="AO2951" s="25">
        <v>70</v>
      </c>
      <c r="AP2951" s="25">
        <v>55</v>
      </c>
      <c r="AQ2951" s="25">
        <v>0.55000000000000004</v>
      </c>
      <c r="AR2951" s="94">
        <v>3.0800000000000001E-4</v>
      </c>
      <c r="AS2951" s="157">
        <v>115</v>
      </c>
      <c r="AT2951" s="93">
        <v>44713</v>
      </c>
      <c r="AU2951" s="92" t="s">
        <v>2650</v>
      </c>
      <c r="AV2951" s="91" t="s">
        <v>152</v>
      </c>
      <c r="AW2951" s="92" t="s">
        <v>152</v>
      </c>
      <c r="AX2951" s="92" t="s">
        <v>152</v>
      </c>
      <c r="AY2951" s="91" t="s">
        <v>152</v>
      </c>
      <c r="AZ2951" s="23"/>
      <c r="BA2951" s="25" t="s">
        <v>2763</v>
      </c>
      <c r="BB2951" t="s">
        <v>25</v>
      </c>
      <c r="BC2951" t="s">
        <v>2629</v>
      </c>
      <c r="BD2951" t="str">
        <f>IF(Z2951=BC2951,"OK")</f>
        <v>OK</v>
      </c>
      <c r="BE2951">
        <v>0.64700000000000002</v>
      </c>
      <c r="BF2951">
        <v>3.0800000000000001E-4</v>
      </c>
      <c r="BG2951">
        <v>0</v>
      </c>
      <c r="BH2951">
        <v>0</v>
      </c>
      <c r="BI2951">
        <v>0</v>
      </c>
      <c r="BJ2951">
        <v>0.64700000000000002</v>
      </c>
      <c r="BK2951">
        <v>3.0800000000000001E-4</v>
      </c>
      <c r="BL2951" t="str">
        <f>IF(ABS(AN2951*AO2951*AP2951/1000000000/AR2951-1)&lt;0.1,"OK","NO")</f>
        <v>OK</v>
      </c>
      <c r="BN2951" s="183"/>
    </row>
    <row r="2952" spans="1:66" ht="25.5" x14ac:dyDescent="0.25">
      <c r="A2952" s="10"/>
      <c r="B2952" s="94">
        <v>2939</v>
      </c>
      <c r="C2952" s="43">
        <v>1135633</v>
      </c>
      <c r="D2952" s="25">
        <v>1018332</v>
      </c>
      <c r="E2952" s="26" t="s">
        <v>2779</v>
      </c>
      <c r="F2952" s="151" t="s">
        <v>655</v>
      </c>
      <c r="G2952" s="28" t="s">
        <v>2182</v>
      </c>
      <c r="H2952" s="46" t="str">
        <f>IFERROR(IFERROR(IF(SEARCH("Usystems",$E2952)&gt;0,"Usystems"),IF(SEARCH("RIIFO",$E2952)&gt;0,"RIIFO","Uponor")),"Uponor")</f>
        <v>Usystems</v>
      </c>
      <c r="I2952" s="25">
        <f>IFERROR(MID($D2952,1,7)+0,"")</f>
        <v>1018332</v>
      </c>
      <c r="J2952" s="25" t="str">
        <f>IFERROR(MID($D2952,10,7)+0,"")</f>
        <v/>
      </c>
      <c r="K2952" s="25" t="str">
        <f>IFERROR(MID($D2952,19,7)+0,"")</f>
        <v/>
      </c>
      <c r="L2952" s="25" t="str">
        <f>IFERROR(MID($D2952,28,7)+0,"")</f>
        <v/>
      </c>
      <c r="M2952" s="25" t="str">
        <f>IF(IFERROR(MID($Q2952,1,7)+0,"")&lt;1130000,IF(INDEX(C:C,MATCH(LEFT(Q2952,7)+0,I:I,0))&lt;1130000,"",INDEX(C:C,MATCH(LEFT(Q2952,7)+0,I:I,0))),IFERROR(MID($Q2952,1,7)+0,""))</f>
        <v/>
      </c>
      <c r="N2952" s="25" t="str">
        <f>IF(IFERROR(MID($Q2952,10,7)+0,"")&lt;1130000,"",IFERROR(MID($Q2952,10,7)+0,""))</f>
        <v/>
      </c>
      <c r="O2952" s="25" t="str">
        <f>IF(IFERROR(MID($Q2952,19,7)+0,"")&lt;1130000,"",IFERROR(MID($Q2952,19,7)+0,""))</f>
        <v/>
      </c>
      <c r="P2952" s="25" t="str">
        <f>IF(M2952="","",IF(N2952="",M2952,M2952&amp;", "&amp;N2952))</f>
        <v/>
      </c>
      <c r="Q2952" s="25"/>
      <c r="R2952" s="25"/>
      <c r="S2952" s="35" t="s">
        <v>2449</v>
      </c>
      <c r="T2952" s="25" t="s">
        <v>36</v>
      </c>
      <c r="U2952" s="185">
        <v>15057</v>
      </c>
      <c r="V2952" s="188">
        <v>16111</v>
      </c>
      <c r="W2952" s="189">
        <v>17239</v>
      </c>
      <c r="X2952" s="31">
        <v>18963</v>
      </c>
      <c r="Y2952" s="90">
        <f>IFERROR(ROUND(X2952/W2952-1,2),"")</f>
        <v>0.1</v>
      </c>
      <c r="Z2952" s="31" t="str">
        <f>IF(OR(S2952="VLD MLC components",S2952="VLD MLC pipes",S2952="VLD PEX components",S2952="VLD PEX pipes",S2952="VLD PHC components",S2952="VLD PHC pipes",S2952="Controls VLD"),"По запросу",X2952)</f>
        <v>По запросу</v>
      </c>
      <c r="AA2952" s="63">
        <f>ROUND(X2952/1.2,3)</f>
        <v>15802.5</v>
      </c>
      <c r="AB2952" s="23">
        <v>14365.833000000001</v>
      </c>
      <c r="AC2952" s="190">
        <f>IFERROR(ROUND(AA2952/AB2952-1,2),"")</f>
        <v>0.1</v>
      </c>
      <c r="AD2952" s="25">
        <v>1.0469999999999999</v>
      </c>
      <c r="AE2952" s="25">
        <v>6.4499999999999996E-4</v>
      </c>
      <c r="AF2952" s="25">
        <v>396</v>
      </c>
      <c r="AG2952" s="25">
        <v>156</v>
      </c>
      <c r="AH2952" s="25">
        <v>289</v>
      </c>
      <c r="AI2952" s="25">
        <v>149</v>
      </c>
      <c r="AJ2952" s="25" t="s">
        <v>20</v>
      </c>
      <c r="AK2952" s="22" t="s">
        <v>20</v>
      </c>
      <c r="AL2952" s="25" t="s">
        <v>20</v>
      </c>
      <c r="AM2952" s="25">
        <v>1</v>
      </c>
      <c r="AN2952" s="25"/>
      <c r="AO2952" s="25"/>
      <c r="AP2952" s="25"/>
      <c r="AQ2952" s="25">
        <v>1.0469999999999999</v>
      </c>
      <c r="AR2952" s="94">
        <v>6.4499999999999996E-4</v>
      </c>
      <c r="AS2952" s="157">
        <v>173</v>
      </c>
      <c r="AT2952" s="93">
        <v>44713</v>
      </c>
      <c r="AU2952" s="92" t="s">
        <v>2650</v>
      </c>
      <c r="AV2952" s="91" t="s">
        <v>152</v>
      </c>
      <c r="AW2952" s="92" t="s">
        <v>152</v>
      </c>
      <c r="AX2952" s="92" t="s">
        <v>152</v>
      </c>
      <c r="AY2952" s="91" t="s">
        <v>152</v>
      </c>
      <c r="AZ2952" s="23"/>
      <c r="BA2952" s="25" t="s">
        <v>2761</v>
      </c>
      <c r="BB2952" t="s">
        <v>25</v>
      </c>
      <c r="BC2952" t="s">
        <v>2629</v>
      </c>
      <c r="BD2952" t="str">
        <f>IF(Z2952=BC2952,"OK")</f>
        <v>OK</v>
      </c>
      <c r="BE2952">
        <v>1.1419999999999999</v>
      </c>
      <c r="BF2952">
        <v>6.4499999999999996E-4</v>
      </c>
      <c r="BG2952">
        <v>0</v>
      </c>
      <c r="BH2952">
        <v>0</v>
      </c>
      <c r="BI2952">
        <v>0</v>
      </c>
      <c r="BJ2952">
        <v>1.1419999999999999</v>
      </c>
      <c r="BK2952">
        <v>6.4499999999999996E-4</v>
      </c>
      <c r="BL2952" t="str">
        <f>IF(ABS(AN2952*AO2952*AP2952/1000000000/AR2952-1)&lt;0.1,"OK","NO")</f>
        <v>NO</v>
      </c>
      <c r="BN2952" s="183"/>
    </row>
    <row r="2953" spans="1:66" ht="38.25" x14ac:dyDescent="0.25">
      <c r="A2953" s="10"/>
      <c r="B2953" s="94">
        <v>2940</v>
      </c>
      <c r="C2953" s="43">
        <v>1135980</v>
      </c>
      <c r="D2953" s="37">
        <v>1018333</v>
      </c>
      <c r="E2953" s="26" t="s">
        <v>2778</v>
      </c>
      <c r="F2953" s="212" t="s">
        <v>652</v>
      </c>
      <c r="G2953" s="28" t="s">
        <v>2182</v>
      </c>
      <c r="H2953" s="46" t="str">
        <f>IFERROR(IFERROR(IF(SEARCH("Usystems",$E2953)&gt;0,"Usystems"),IF(SEARCH("RIIFO",$E2953)&gt;0,"RIIFO","Uponor")),"Uponor")</f>
        <v>Usystems</v>
      </c>
      <c r="I2953" s="25">
        <f>IFERROR(MID($D2953,1,7)+0,"")</f>
        <v>1018333</v>
      </c>
      <c r="J2953" s="25" t="str">
        <f>IFERROR(MID($D2953,10,7)+0,"")</f>
        <v/>
      </c>
      <c r="K2953" s="25" t="str">
        <f>IFERROR(MID($D2953,19,7)+0,"")</f>
        <v/>
      </c>
      <c r="L2953" s="25" t="str">
        <f>IFERROR(MID($D2953,28,7)+0,"")</f>
        <v/>
      </c>
      <c r="M2953" s="25" t="str">
        <f>IF(IFERROR(MID($Q2953,1,7)+0,"")&lt;1130000,IF(INDEX(C:C,MATCH(LEFT(Q2953,7)+0,I:I,0))&lt;1130000,"",INDEX(C:C,MATCH(LEFT(Q2953,7)+0,I:I,0))),IFERROR(MID($Q2953,1,7)+0,""))</f>
        <v/>
      </c>
      <c r="N2953" s="25" t="str">
        <f>IF(IFERROR(MID($Q2953,10,7)+0,"")&lt;1130000,"",IFERROR(MID($Q2953,10,7)+0,""))</f>
        <v/>
      </c>
      <c r="O2953" s="25" t="str">
        <f>IF(IFERROR(MID($Q2953,19,7)+0,"")&lt;1130000,"",IFERROR(MID($Q2953,19,7)+0,""))</f>
        <v/>
      </c>
      <c r="P2953" s="25" t="str">
        <f>IF(M2953="","",IF(N2953="",M2953,M2953&amp;", "&amp;N2953))</f>
        <v/>
      </c>
      <c r="Q2953" s="23"/>
      <c r="R2953" s="23"/>
      <c r="S2953" s="35" t="s">
        <v>2449</v>
      </c>
      <c r="T2953" s="34" t="s">
        <v>36</v>
      </c>
      <c r="U2953" s="185">
        <v>23061</v>
      </c>
      <c r="V2953" s="188">
        <v>24675</v>
      </c>
      <c r="W2953" s="189">
        <v>26402</v>
      </c>
      <c r="X2953" s="31">
        <v>29042</v>
      </c>
      <c r="Y2953" s="90">
        <f>IFERROR(ROUND(X2953/W2953-1,2),"")</f>
        <v>0.1</v>
      </c>
      <c r="Z2953" s="31" t="str">
        <f>IF(OR(S2953="VLD MLC components",S2953="VLD MLC pipes",S2953="VLD PEX components",S2953="VLD PEX pipes",S2953="VLD PHC components",S2953="VLD PHC pipes",S2953="Controls VLD"),"По запросу",X2953)</f>
        <v>По запросу</v>
      </c>
      <c r="AA2953" s="63">
        <f>ROUND(X2953/1.2,3)</f>
        <v>24201.667000000001</v>
      </c>
      <c r="AB2953" s="23">
        <v>22001.667000000001</v>
      </c>
      <c r="AC2953" s="190">
        <f>IFERROR(ROUND(AA2953/AB2953-1,2),"")</f>
        <v>0.1</v>
      </c>
      <c r="AD2953" s="25">
        <v>1.8879999999999999</v>
      </c>
      <c r="AE2953" s="25">
        <v>8.8999999999999995E-4</v>
      </c>
      <c r="AF2953" s="25">
        <v>299</v>
      </c>
      <c r="AG2953" s="25">
        <v>6</v>
      </c>
      <c r="AH2953" s="25">
        <v>27</v>
      </c>
      <c r="AI2953" s="25">
        <v>33</v>
      </c>
      <c r="AJ2953" s="25" t="s">
        <v>20</v>
      </c>
      <c r="AK2953" s="22" t="s">
        <v>20</v>
      </c>
      <c r="AL2953" s="25" t="s">
        <v>20</v>
      </c>
      <c r="AM2953" s="25">
        <v>1</v>
      </c>
      <c r="AN2953" s="25">
        <v>100</v>
      </c>
      <c r="AO2953" s="25">
        <v>100</v>
      </c>
      <c r="AP2953" s="25">
        <v>85</v>
      </c>
      <c r="AQ2953" s="25">
        <v>1.6</v>
      </c>
      <c r="AR2953" s="94">
        <v>8.4999999999999995E-4</v>
      </c>
      <c r="AS2953" s="157">
        <v>104</v>
      </c>
      <c r="AT2953" s="93">
        <v>44743</v>
      </c>
      <c r="AU2953" s="92" t="s">
        <v>2650</v>
      </c>
      <c r="AV2953" s="91" t="s">
        <v>152</v>
      </c>
      <c r="AW2953" s="92" t="s">
        <v>152</v>
      </c>
      <c r="AX2953" s="92" t="s">
        <v>152</v>
      </c>
      <c r="AY2953" s="91" t="s">
        <v>152</v>
      </c>
      <c r="AZ2953" s="23"/>
      <c r="BA2953" s="25" t="s">
        <v>2759</v>
      </c>
      <c r="BB2953" t="s">
        <v>25</v>
      </c>
      <c r="BC2953" t="s">
        <v>2629</v>
      </c>
      <c r="BD2953" t="str">
        <f>IF(Z2953=BC2953,"OK")</f>
        <v>OK</v>
      </c>
      <c r="BE2953">
        <v>1.446</v>
      </c>
      <c r="BF2953">
        <v>8.8999999999999995E-4</v>
      </c>
      <c r="BG2953">
        <v>0</v>
      </c>
      <c r="BH2953">
        <v>0</v>
      </c>
      <c r="BI2953">
        <v>0</v>
      </c>
      <c r="BJ2953">
        <v>97</v>
      </c>
      <c r="BK2953">
        <v>1.446</v>
      </c>
      <c r="BL2953" t="str">
        <f>IF(ABS(AN2953*AO2953*AP2953/1000000000/AR2953-1)&lt;0.1,"OK","NO")</f>
        <v>OK</v>
      </c>
      <c r="BN2953" s="183"/>
    </row>
    <row r="2954" spans="1:66" ht="25.5" x14ac:dyDescent="0.25">
      <c r="A2954" s="10"/>
      <c r="B2954" s="94">
        <v>2941</v>
      </c>
      <c r="C2954" s="43">
        <v>1135634</v>
      </c>
      <c r="D2954" s="25">
        <v>1018334</v>
      </c>
      <c r="E2954" s="26" t="s">
        <v>2777</v>
      </c>
      <c r="F2954" s="151" t="s">
        <v>652</v>
      </c>
      <c r="G2954" s="28" t="s">
        <v>2182</v>
      </c>
      <c r="H2954" s="46" t="str">
        <f>IFERROR(IFERROR(IF(SEARCH("Usystems",$E2954)&gt;0,"Usystems"),IF(SEARCH("RIIFO",$E2954)&gt;0,"RIIFO","Uponor")),"Uponor")</f>
        <v>Usystems</v>
      </c>
      <c r="I2954" s="25">
        <f>IFERROR(MID($D2954,1,7)+0,"")</f>
        <v>1018334</v>
      </c>
      <c r="J2954" s="25" t="str">
        <f>IFERROR(MID($D2954,10,7)+0,"")</f>
        <v/>
      </c>
      <c r="K2954" s="25" t="str">
        <f>IFERROR(MID($D2954,19,7)+0,"")</f>
        <v/>
      </c>
      <c r="L2954" s="25" t="str">
        <f>IFERROR(MID($D2954,28,7)+0,"")</f>
        <v/>
      </c>
      <c r="M2954" s="25" t="str">
        <f>IF(IFERROR(MID($Q2954,1,7)+0,"")&lt;1130000,IF(INDEX(C:C,MATCH(LEFT(Q2954,7)+0,I:I,0))&lt;1130000,"",INDEX(C:C,MATCH(LEFT(Q2954,7)+0,I:I,0))),IFERROR(MID($Q2954,1,7)+0,""))</f>
        <v/>
      </c>
      <c r="N2954" s="25" t="str">
        <f>IF(IFERROR(MID($Q2954,10,7)+0,"")&lt;1130000,"",IFERROR(MID($Q2954,10,7)+0,""))</f>
        <v/>
      </c>
      <c r="O2954" s="25" t="str">
        <f>IF(IFERROR(MID($Q2954,19,7)+0,"")&lt;1130000,"",IFERROR(MID($Q2954,19,7)+0,""))</f>
        <v/>
      </c>
      <c r="P2954" s="25" t="str">
        <f>IF(M2954="","",IF(N2954="",M2954,M2954&amp;", "&amp;N2954))</f>
        <v/>
      </c>
      <c r="Q2954" s="25"/>
      <c r="R2954" s="25"/>
      <c r="S2954" s="35" t="s">
        <v>2449</v>
      </c>
      <c r="T2954" s="25" t="s">
        <v>36</v>
      </c>
      <c r="U2954" s="185">
        <v>34512</v>
      </c>
      <c r="V2954" s="188">
        <v>36928</v>
      </c>
      <c r="W2954" s="189">
        <v>39513</v>
      </c>
      <c r="X2954" s="31">
        <v>43464</v>
      </c>
      <c r="Y2954" s="90">
        <f>IFERROR(ROUND(X2954/W2954-1,2),"")</f>
        <v>0.1</v>
      </c>
      <c r="Z2954" s="31" t="str">
        <f>IF(OR(S2954="VLD MLC components",S2954="VLD MLC pipes",S2954="VLD PEX components",S2954="VLD PEX pipes",S2954="VLD PHC components",S2954="VLD PHC pipes",S2954="Controls VLD"),"По запросу",X2954)</f>
        <v>По запросу</v>
      </c>
      <c r="AA2954" s="63">
        <f>ROUND(X2954/1.2,3)</f>
        <v>36220</v>
      </c>
      <c r="AB2954" s="23">
        <v>32927.5</v>
      </c>
      <c r="AC2954" s="190">
        <f>IFERROR(ROUND(AA2954/AB2954-1,2),"")</f>
        <v>0.1</v>
      </c>
      <c r="AD2954" s="25">
        <v>2.7160000000000002</v>
      </c>
      <c r="AE2954" s="25">
        <v>1.41E-3</v>
      </c>
      <c r="AF2954" s="25">
        <v>156</v>
      </c>
      <c r="AG2954" s="25">
        <v>129</v>
      </c>
      <c r="AH2954" s="25">
        <v>69</v>
      </c>
      <c r="AI2954" s="25">
        <v>101</v>
      </c>
      <c r="AJ2954" s="25" t="s">
        <v>20</v>
      </c>
      <c r="AK2954" s="22" t="s">
        <v>20</v>
      </c>
      <c r="AL2954" s="25" t="s">
        <v>20</v>
      </c>
      <c r="AM2954" s="25">
        <v>1</v>
      </c>
      <c r="AN2954" s="25">
        <v>125</v>
      </c>
      <c r="AO2954" s="25">
        <v>120</v>
      </c>
      <c r="AP2954" s="25">
        <v>100</v>
      </c>
      <c r="AQ2954" s="25">
        <v>2.5</v>
      </c>
      <c r="AR2954" s="94">
        <v>1.5E-3</v>
      </c>
      <c r="AS2954" s="157">
        <v>89</v>
      </c>
      <c r="AT2954" s="93">
        <v>44713</v>
      </c>
      <c r="AU2954" s="92" t="s">
        <v>2650</v>
      </c>
      <c r="AV2954" s="91" t="s">
        <v>152</v>
      </c>
      <c r="AW2954" s="92" t="s">
        <v>152</v>
      </c>
      <c r="AX2954" s="92" t="s">
        <v>152</v>
      </c>
      <c r="AY2954" s="91" t="s">
        <v>152</v>
      </c>
      <c r="AZ2954" s="23"/>
      <c r="BA2954" s="25" t="s">
        <v>2757</v>
      </c>
      <c r="BB2954" t="s">
        <v>25</v>
      </c>
      <c r="BC2954" t="s">
        <v>2629</v>
      </c>
      <c r="BD2954" t="str">
        <f>IF(Z2954=BC2954,"OK")</f>
        <v>OK</v>
      </c>
      <c r="BE2954">
        <v>2.359</v>
      </c>
      <c r="BF2954">
        <v>1.41E-3</v>
      </c>
      <c r="BG2954">
        <v>0</v>
      </c>
      <c r="BH2954">
        <v>0</v>
      </c>
      <c r="BI2954">
        <v>0</v>
      </c>
      <c r="BJ2954">
        <v>2.359</v>
      </c>
      <c r="BK2954">
        <v>1.41E-3</v>
      </c>
      <c r="BL2954" t="str">
        <f>IF(ABS(AN2954*AO2954*AP2954/1000000000/AR2954-1)&lt;0.1,"OK","NO")</f>
        <v>OK</v>
      </c>
      <c r="BN2954" s="183"/>
    </row>
    <row r="2955" spans="1:66" ht="38.25" x14ac:dyDescent="0.25">
      <c r="A2955" s="1"/>
      <c r="B2955" s="94">
        <v>2942</v>
      </c>
      <c r="C2955" s="43">
        <v>1135635</v>
      </c>
      <c r="D2955" s="25">
        <v>1018335</v>
      </c>
      <c r="E2955" s="26" t="s">
        <v>2776</v>
      </c>
      <c r="F2955" s="151" t="s">
        <v>655</v>
      </c>
      <c r="G2955" s="28" t="s">
        <v>2182</v>
      </c>
      <c r="H2955" s="46" t="str">
        <f>IFERROR(IFERROR(IF(SEARCH("Usystems",$E2955)&gt;0,"Usystems"),IF(SEARCH("RIIFO",$E2955)&gt;0,"RIIFO","Uponor")),"Uponor")</f>
        <v>Usystems</v>
      </c>
      <c r="I2955" s="25">
        <f>IFERROR(MID($D2955,1,7)+0,"")</f>
        <v>1018335</v>
      </c>
      <c r="J2955" s="25" t="str">
        <f>IFERROR(MID($D2955,10,7)+0,"")</f>
        <v/>
      </c>
      <c r="K2955" s="25" t="str">
        <f>IFERROR(MID($D2955,19,7)+0,"")</f>
        <v/>
      </c>
      <c r="L2955" s="25" t="str">
        <f>IFERROR(MID($D2955,28,7)+0,"")</f>
        <v/>
      </c>
      <c r="M2955" s="25" t="str">
        <f>IF(IFERROR(MID($Q2955,1,7)+0,"")&lt;1130000,IF(INDEX(C:C,MATCH(LEFT(Q2955,7)+0,I:I,0))&lt;1130000,"",INDEX(C:C,MATCH(LEFT(Q2955,7)+0,I:I,0))),IFERROR(MID($Q2955,1,7)+0,""))</f>
        <v/>
      </c>
      <c r="N2955" s="25" t="str">
        <f>IF(IFERROR(MID($Q2955,10,7)+0,"")&lt;1130000,"",IFERROR(MID($Q2955,10,7)+0,""))</f>
        <v/>
      </c>
      <c r="O2955" s="25" t="str">
        <f>IF(IFERROR(MID($Q2955,19,7)+0,"")&lt;1130000,"",IFERROR(MID($Q2955,19,7)+0,""))</f>
        <v/>
      </c>
      <c r="P2955" s="25" t="str">
        <f>IF(M2955="","",IF(N2955="",M2955,M2955&amp;", "&amp;N2955))</f>
        <v/>
      </c>
      <c r="Q2955" s="25"/>
      <c r="R2955" s="25"/>
      <c r="S2955" s="35" t="s">
        <v>2449</v>
      </c>
      <c r="T2955" s="25" t="s">
        <v>36</v>
      </c>
      <c r="U2955" s="185">
        <v>43207</v>
      </c>
      <c r="V2955" s="188">
        <v>46231</v>
      </c>
      <c r="W2955" s="189">
        <v>60100</v>
      </c>
      <c r="X2955" s="31">
        <v>66110</v>
      </c>
      <c r="Y2955" s="90">
        <f>IFERROR(ROUND(X2955/W2955-1,2),"")</f>
        <v>0.1</v>
      </c>
      <c r="Z2955" s="31" t="str">
        <f>IF(OR(S2955="VLD MLC components",S2955="VLD MLC pipes",S2955="VLD PEX components",S2955="VLD PEX pipes",S2955="VLD PHC components",S2955="VLD PHC pipes",S2955="Controls VLD"),"По запросу",X2955)</f>
        <v>По запросу</v>
      </c>
      <c r="AA2955" s="63">
        <f>ROUND(X2955/1.2,3)</f>
        <v>55091.667000000001</v>
      </c>
      <c r="AB2955" s="23">
        <v>50083.332999999999</v>
      </c>
      <c r="AC2955" s="190">
        <f>IFERROR(ROUND(AA2955/AB2955-1,2),"")</f>
        <v>0.1</v>
      </c>
      <c r="AD2955" s="25">
        <v>4.08</v>
      </c>
      <c r="AE2955" s="25">
        <v>2.0500000000000002E-3</v>
      </c>
      <c r="AF2955" s="25">
        <v>157</v>
      </c>
      <c r="AG2955" s="25">
        <v>77</v>
      </c>
      <c r="AH2955" s="25">
        <v>72</v>
      </c>
      <c r="AI2955" s="25">
        <v>80</v>
      </c>
      <c r="AJ2955" s="25" t="s">
        <v>20</v>
      </c>
      <c r="AK2955" s="22" t="s">
        <v>20</v>
      </c>
      <c r="AL2955" s="25" t="s">
        <v>20</v>
      </c>
      <c r="AM2955" s="25">
        <v>1</v>
      </c>
      <c r="AN2955" s="25"/>
      <c r="AO2955" s="25"/>
      <c r="AP2955" s="25"/>
      <c r="AQ2955" s="25">
        <v>4.08</v>
      </c>
      <c r="AR2955" s="94">
        <v>2.0500000000000002E-3</v>
      </c>
      <c r="AS2955" s="157">
        <v>86</v>
      </c>
      <c r="AT2955" s="93">
        <v>44713</v>
      </c>
      <c r="AU2955" s="92" t="s">
        <v>2650</v>
      </c>
      <c r="AV2955" s="91" t="s">
        <v>152</v>
      </c>
      <c r="AW2955" s="92" t="s">
        <v>152</v>
      </c>
      <c r="AX2955" s="92" t="s">
        <v>152</v>
      </c>
      <c r="AY2955" s="91" t="s">
        <v>152</v>
      </c>
      <c r="AZ2955" s="23"/>
      <c r="BA2955" s="25" t="s">
        <v>2775</v>
      </c>
      <c r="BB2955" t="s">
        <v>25</v>
      </c>
      <c r="BC2955" t="s">
        <v>2629</v>
      </c>
      <c r="BD2955" t="str">
        <f>IF(Z2955=BC2955,"OK")</f>
        <v>OK</v>
      </c>
      <c r="BE2955">
        <v>2.9980000000000002</v>
      </c>
      <c r="BF2955">
        <v>2.0500000000000002E-3</v>
      </c>
      <c r="BG2955">
        <v>0</v>
      </c>
      <c r="BH2955">
        <v>0</v>
      </c>
      <c r="BI2955">
        <v>0</v>
      </c>
      <c r="BJ2955">
        <v>2.9980000000000002</v>
      </c>
      <c r="BK2955">
        <v>2.0500000000000002E-3</v>
      </c>
      <c r="BL2955" t="str">
        <f>IF(ABS(AN2955*AO2955*AP2955/1000000000/AR2955-1)&lt;0.1,"OK","NO")</f>
        <v>NO</v>
      </c>
      <c r="BN2955" s="183"/>
    </row>
    <row r="2956" spans="1:66" ht="25.5" x14ac:dyDescent="0.25">
      <c r="A2956" s="1"/>
      <c r="B2956" s="94">
        <v>2943</v>
      </c>
      <c r="C2956" s="43">
        <v>1135636</v>
      </c>
      <c r="D2956" s="25">
        <v>1078368</v>
      </c>
      <c r="E2956" s="26" t="s">
        <v>2774</v>
      </c>
      <c r="F2956" s="151" t="s">
        <v>652</v>
      </c>
      <c r="G2956" s="102" t="s">
        <v>2182</v>
      </c>
      <c r="H2956" s="46" t="str">
        <f>IFERROR(IFERROR(IF(SEARCH("Usystems",$E2956)&gt;0,"Usystems"),IF(SEARCH("RIIFO",$E2956)&gt;0,"RIIFO","Uponor")),"Uponor")</f>
        <v>Usystems</v>
      </c>
      <c r="I2956" s="25">
        <f>IFERROR(MID($D2956,1,7)+0,"")</f>
        <v>1078368</v>
      </c>
      <c r="J2956" s="25" t="str">
        <f>IFERROR(MID($D2956,10,7)+0,"")</f>
        <v/>
      </c>
      <c r="K2956" s="25" t="str">
        <f>IFERROR(MID($D2956,19,7)+0,"")</f>
        <v/>
      </c>
      <c r="L2956" s="25" t="str">
        <f>IFERROR(MID($D2956,28,7)+0,"")</f>
        <v/>
      </c>
      <c r="M2956" s="25" t="str">
        <f>IF(IFERROR(MID($Q2956,1,7)+0,"")&lt;1130000,IF(INDEX(C:C,MATCH(LEFT(Q2956,7)+0,I:I,0))&lt;1130000,"",INDEX(C:C,MATCH(LEFT(Q2956,7)+0,I:I,0))),IFERROR(MID($Q2956,1,7)+0,""))</f>
        <v/>
      </c>
      <c r="N2956" s="25" t="str">
        <f>IF(IFERROR(MID($Q2956,10,7)+0,"")&lt;1130000,"",IFERROR(MID($Q2956,10,7)+0,""))</f>
        <v/>
      </c>
      <c r="O2956" s="25" t="str">
        <f>IF(IFERROR(MID($Q2956,19,7)+0,"")&lt;1130000,"",IFERROR(MID($Q2956,19,7)+0,""))</f>
        <v/>
      </c>
      <c r="P2956" s="25" t="str">
        <f>IF(M2956="","",IF(N2956="",M2956,M2956&amp;", "&amp;N2956))</f>
        <v/>
      </c>
      <c r="Q2956" s="25"/>
      <c r="R2956" s="25"/>
      <c r="S2956" s="35" t="s">
        <v>2449</v>
      </c>
      <c r="T2956" s="25" t="s">
        <v>36</v>
      </c>
      <c r="U2956" s="185">
        <v>69981</v>
      </c>
      <c r="V2956" s="188">
        <v>74880</v>
      </c>
      <c r="W2956" s="189">
        <v>89856</v>
      </c>
      <c r="X2956" s="31">
        <v>98842</v>
      </c>
      <c r="Y2956" s="90">
        <f>IFERROR(ROUND(X2956/W2956-1,2),"")</f>
        <v>0.1</v>
      </c>
      <c r="Z2956" s="31" t="str">
        <f>IF(OR(S2956="VLD MLC components",S2956="VLD MLC pipes",S2956="VLD PEX components",S2956="VLD PEX pipes",S2956="VLD PHC components",S2956="VLD PHC pipes",S2956="Controls VLD"),"По запросу",X2956)</f>
        <v>По запросу</v>
      </c>
      <c r="AA2956" s="63">
        <f>ROUND(X2956/1.2,3)</f>
        <v>82368.332999999999</v>
      </c>
      <c r="AB2956" s="23">
        <v>74880</v>
      </c>
      <c r="AC2956" s="190">
        <f>IFERROR(ROUND(AA2956/AB2956-1,2),"")</f>
        <v>0.1</v>
      </c>
      <c r="AD2956" s="25">
        <v>4.08</v>
      </c>
      <c r="AE2956" s="25">
        <v>5.9199999999999997E-4</v>
      </c>
      <c r="AF2956" s="25">
        <v>35</v>
      </c>
      <c r="AG2956" s="25">
        <v>55</v>
      </c>
      <c r="AH2956" s="25">
        <v>58</v>
      </c>
      <c r="AI2956" s="25">
        <v>50</v>
      </c>
      <c r="AJ2956" s="25" t="s">
        <v>20</v>
      </c>
      <c r="AK2956" s="22" t="s">
        <v>20</v>
      </c>
      <c r="AL2956" s="25" t="s">
        <v>20</v>
      </c>
      <c r="AM2956" s="25">
        <v>1</v>
      </c>
      <c r="AN2956" s="25">
        <v>130</v>
      </c>
      <c r="AO2956" s="25">
        <v>130</v>
      </c>
      <c r="AP2956" s="25">
        <v>140</v>
      </c>
      <c r="AQ2956" s="25">
        <v>4.9000000000000004</v>
      </c>
      <c r="AR2956" s="25">
        <v>2.366E-3</v>
      </c>
      <c r="AS2956" s="157">
        <v>32</v>
      </c>
      <c r="AT2956" s="93">
        <v>44713</v>
      </c>
      <c r="AU2956" s="92" t="s">
        <v>2650</v>
      </c>
      <c r="AV2956" s="91" t="s">
        <v>152</v>
      </c>
      <c r="AW2956" s="92" t="s">
        <v>152</v>
      </c>
      <c r="AX2956" s="92" t="s">
        <v>152</v>
      </c>
      <c r="AY2956" s="91" t="s">
        <v>152</v>
      </c>
      <c r="AZ2956" s="23"/>
      <c r="BA2956" s="25" t="s">
        <v>2773</v>
      </c>
      <c r="BB2956" t="s">
        <v>25</v>
      </c>
      <c r="BC2956" t="s">
        <v>2629</v>
      </c>
      <c r="BD2956" t="str">
        <f>IF(Z2956=BC2956,"OK")</f>
        <v>OK</v>
      </c>
      <c r="BE2956">
        <v>5.24</v>
      </c>
      <c r="BF2956">
        <v>5.9199999999999997E-4</v>
      </c>
      <c r="BG2956">
        <v>0</v>
      </c>
      <c r="BH2956">
        <v>0</v>
      </c>
      <c r="BI2956">
        <v>0</v>
      </c>
      <c r="BJ2956">
        <v>5.24</v>
      </c>
      <c r="BK2956">
        <v>5.9199999999999997E-4</v>
      </c>
      <c r="BL2956" t="str">
        <f>IF(ABS(AN2956*AO2956*AP2956/1000000000/AR2956-1)&lt;0.1,"OK","NO")</f>
        <v>OK</v>
      </c>
      <c r="BN2956" s="183"/>
    </row>
    <row r="2957" spans="1:66" ht="25.5" x14ac:dyDescent="0.25">
      <c r="A2957" s="1"/>
      <c r="B2957" s="94">
        <v>2944</v>
      </c>
      <c r="C2957" s="43">
        <v>1135976</v>
      </c>
      <c r="D2957" s="25">
        <v>1091505</v>
      </c>
      <c r="E2957" s="27" t="s">
        <v>2772</v>
      </c>
      <c r="F2957" s="151" t="s">
        <v>652</v>
      </c>
      <c r="G2957" s="102" t="s">
        <v>2182</v>
      </c>
      <c r="H2957" s="46" t="str">
        <f>IFERROR(IFERROR(IF(SEARCH("Usystems",$E2957)&gt;0,"Usystems"),IF(SEARCH("RIIFO",$E2957)&gt;0,"RIIFO","Uponor")),"Uponor")</f>
        <v>Usystems</v>
      </c>
      <c r="I2957" s="25">
        <f>IFERROR(MID($D2957,1,7)+0,"")</f>
        <v>1091505</v>
      </c>
      <c r="J2957" s="25" t="str">
        <f>IFERROR(MID($D2957,10,7)+0,"")</f>
        <v/>
      </c>
      <c r="K2957" s="25" t="str">
        <f>IFERROR(MID($D2957,19,7)+0,"")</f>
        <v/>
      </c>
      <c r="L2957" s="25" t="str">
        <f>IFERROR(MID($D2957,28,7)+0,"")</f>
        <v/>
      </c>
      <c r="M2957" s="25" t="str">
        <f>IF(IFERROR(MID($Q2957,1,7)+0,"")&lt;1130000,IF(INDEX(C:C,MATCH(LEFT(Q2957,7)+0,I:I,0))&lt;1130000,"",INDEX(C:C,MATCH(LEFT(Q2957,7)+0,I:I,0))),IFERROR(MID($Q2957,1,7)+0,""))</f>
        <v/>
      </c>
      <c r="N2957" s="25" t="str">
        <f>IF(IFERROR(MID($Q2957,10,7)+0,"")&lt;1130000,"",IFERROR(MID($Q2957,10,7)+0,""))</f>
        <v/>
      </c>
      <c r="O2957" s="25" t="str">
        <f>IF(IFERROR(MID($Q2957,19,7)+0,"")&lt;1130000,"",IFERROR(MID($Q2957,19,7)+0,""))</f>
        <v/>
      </c>
      <c r="P2957" s="25" t="str">
        <f>IF(M2957="","",IF(N2957="",M2957,M2957&amp;", "&amp;N2957))</f>
        <v/>
      </c>
      <c r="Q2957" s="25"/>
      <c r="R2957" s="25"/>
      <c r="S2957" s="35" t="s">
        <v>69</v>
      </c>
      <c r="T2957" s="34" t="s">
        <v>36</v>
      </c>
      <c r="U2957" s="185">
        <v>1445</v>
      </c>
      <c r="V2957" s="188">
        <v>1546</v>
      </c>
      <c r="W2957" s="189">
        <v>1654</v>
      </c>
      <c r="X2957" s="31">
        <v>1819</v>
      </c>
      <c r="Y2957" s="90">
        <f>IFERROR(ROUND(X2957/W2957-1,2),"")</f>
        <v>0.1</v>
      </c>
      <c r="Z2957" s="31">
        <f>IF(OR(S2957="VLD MLC components",S2957="VLD MLC pipes",S2957="VLD PEX components",S2957="VLD PEX pipes",S2957="VLD PHC components",S2957="VLD PHC pipes",S2957="Controls VLD"),"По запросу",X2957)</f>
        <v>1819</v>
      </c>
      <c r="AA2957" s="63">
        <f>ROUND(X2957/1.2,3)</f>
        <v>1515.8330000000001</v>
      </c>
      <c r="AB2957" s="23">
        <v>1378.3330000000001</v>
      </c>
      <c r="AC2957" s="190">
        <f>IFERROR(ROUND(AA2957/AB2957-1,2),"")</f>
        <v>0.1</v>
      </c>
      <c r="AD2957" s="25">
        <v>0.13</v>
      </c>
      <c r="AE2957" s="25">
        <v>5.0000000000000002E-5</v>
      </c>
      <c r="AF2957" s="25">
        <v>404</v>
      </c>
      <c r="AG2957" s="25">
        <v>181</v>
      </c>
      <c r="AH2957" s="25">
        <v>387</v>
      </c>
      <c r="AI2957" s="25">
        <v>444</v>
      </c>
      <c r="AJ2957" s="25" t="s">
        <v>20</v>
      </c>
      <c r="AK2957" s="22" t="s">
        <v>20</v>
      </c>
      <c r="AL2957" s="25" t="s">
        <v>20</v>
      </c>
      <c r="AM2957" s="25">
        <v>1</v>
      </c>
      <c r="AN2957" s="25"/>
      <c r="AO2957" s="25"/>
      <c r="AP2957" s="25"/>
      <c r="AQ2957" s="25">
        <v>0.13</v>
      </c>
      <c r="AR2957" s="25">
        <v>5.0000000000000002E-5</v>
      </c>
      <c r="AS2957" s="157">
        <v>119</v>
      </c>
      <c r="AT2957" s="93"/>
      <c r="AU2957" s="92" t="s">
        <v>2650</v>
      </c>
      <c r="AV2957" s="91" t="s">
        <v>152</v>
      </c>
      <c r="AW2957" s="92" t="s">
        <v>152</v>
      </c>
      <c r="AX2957" s="92" t="s">
        <v>152</v>
      </c>
      <c r="AY2957" s="91" t="s">
        <v>152</v>
      </c>
      <c r="AZ2957" s="23" t="s">
        <v>24</v>
      </c>
      <c r="BA2957" s="25" t="s">
        <v>2771</v>
      </c>
      <c r="BB2957" t="s">
        <v>25</v>
      </c>
      <c r="BC2957">
        <v>1819</v>
      </c>
      <c r="BD2957" t="str">
        <f>IF(Z2957=BC2957,"OK")</f>
        <v>OK</v>
      </c>
      <c r="BE2957">
        <v>0.121</v>
      </c>
      <c r="BF2957">
        <v>5.0000000000000002E-5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 t="str">
        <f>IF(ABS(AN2957*AO2957*AP2957/1000000000/AR2957-1)&lt;0.1,"OK","NO")</f>
        <v>NO</v>
      </c>
      <c r="BN2957" s="183"/>
    </row>
    <row r="2958" spans="1:66" ht="38.25" x14ac:dyDescent="0.25">
      <c r="A2958" s="1"/>
      <c r="B2958" s="94">
        <v>2945</v>
      </c>
      <c r="C2958" s="43">
        <v>1135981</v>
      </c>
      <c r="D2958" s="37">
        <v>1018336</v>
      </c>
      <c r="E2958" s="26" t="s">
        <v>2770</v>
      </c>
      <c r="F2958" s="212" t="s">
        <v>655</v>
      </c>
      <c r="G2958" s="102" t="s">
        <v>2182</v>
      </c>
      <c r="H2958" s="46" t="str">
        <f>IFERROR(IFERROR(IF(SEARCH("Usystems",$E2958)&gt;0,"Usystems"),IF(SEARCH("RIIFO",$E2958)&gt;0,"RIIFO","Uponor")),"Uponor")</f>
        <v>Usystems</v>
      </c>
      <c r="I2958" s="25">
        <f>IFERROR(MID($D2958,1,7)+0,"")</f>
        <v>1018336</v>
      </c>
      <c r="J2958" s="25" t="str">
        <f>IFERROR(MID($D2958,10,7)+0,"")</f>
        <v/>
      </c>
      <c r="K2958" s="25" t="str">
        <f>IFERROR(MID($D2958,19,7)+0,"")</f>
        <v/>
      </c>
      <c r="L2958" s="25" t="str">
        <f>IFERROR(MID($D2958,28,7)+0,"")</f>
        <v/>
      </c>
      <c r="M2958" s="25" t="str">
        <f>IF(IFERROR(MID($Q2958,1,7)+0,"")&lt;1130000,IF(INDEX(C:C,MATCH(LEFT(Q2958,7)+0,I:I,0))&lt;1130000,"",INDEX(C:C,MATCH(LEFT(Q2958,7)+0,I:I,0))),IFERROR(MID($Q2958,1,7)+0,""))</f>
        <v/>
      </c>
      <c r="N2958" s="25" t="str">
        <f>IF(IFERROR(MID($Q2958,10,7)+0,"")&lt;1130000,"",IFERROR(MID($Q2958,10,7)+0,""))</f>
        <v/>
      </c>
      <c r="O2958" s="25" t="str">
        <f>IF(IFERROR(MID($Q2958,19,7)+0,"")&lt;1130000,"",IFERROR(MID($Q2958,19,7)+0,""))</f>
        <v/>
      </c>
      <c r="P2958" s="25" t="str">
        <f>IF(M2958="","",IF(N2958="",M2958,M2958&amp;", "&amp;N2958))</f>
        <v/>
      </c>
      <c r="Q2958" s="23"/>
      <c r="R2958" s="23"/>
      <c r="S2958" s="35" t="s">
        <v>69</v>
      </c>
      <c r="T2958" s="34" t="s">
        <v>36</v>
      </c>
      <c r="U2958" s="185">
        <v>4806</v>
      </c>
      <c r="V2958" s="188">
        <v>5142</v>
      </c>
      <c r="W2958" s="189">
        <v>5502</v>
      </c>
      <c r="X2958" s="31">
        <v>6052</v>
      </c>
      <c r="Y2958" s="90">
        <f>IFERROR(ROUND(X2958/W2958-1,2),"")</f>
        <v>0.1</v>
      </c>
      <c r="Z2958" s="31">
        <f>IF(OR(S2958="VLD MLC components",S2958="VLD MLC pipes",S2958="VLD PEX components",S2958="VLD PEX pipes",S2958="VLD PHC components",S2958="VLD PHC pipes",S2958="Controls VLD"),"По запросу",X2958)</f>
        <v>6052</v>
      </c>
      <c r="AA2958" s="63">
        <f>ROUND(X2958/1.2,3)</f>
        <v>5043.3329999999996</v>
      </c>
      <c r="AB2958" s="23">
        <v>4585</v>
      </c>
      <c r="AC2958" s="190">
        <f>IFERROR(ROUND(AA2958/AB2958-1,2),"")</f>
        <v>0.1</v>
      </c>
      <c r="AD2958" s="25">
        <v>0.24</v>
      </c>
      <c r="AE2958" s="25">
        <v>8.0000000000000007E-5</v>
      </c>
      <c r="AF2958" s="25">
        <v>770</v>
      </c>
      <c r="AG2958" s="25">
        <v>7</v>
      </c>
      <c r="AH2958" s="25">
        <v>435</v>
      </c>
      <c r="AI2958" s="25">
        <v>477</v>
      </c>
      <c r="AJ2958" s="25" t="s">
        <v>20</v>
      </c>
      <c r="AK2958" s="22" t="s">
        <v>20</v>
      </c>
      <c r="AL2958" s="25" t="s">
        <v>20</v>
      </c>
      <c r="AM2958" s="25">
        <v>1</v>
      </c>
      <c r="AN2958" s="25"/>
      <c r="AO2958" s="25"/>
      <c r="AP2958" s="25"/>
      <c r="AQ2958" s="25">
        <v>0.24</v>
      </c>
      <c r="AR2958" s="25">
        <v>0.19400000000000001</v>
      </c>
      <c r="AS2958" s="157">
        <v>0</v>
      </c>
      <c r="AT2958" s="93">
        <v>44743</v>
      </c>
      <c r="AU2958" s="92" t="s">
        <v>2650</v>
      </c>
      <c r="AV2958" s="91" t="s">
        <v>152</v>
      </c>
      <c r="AW2958" s="92" t="s">
        <v>152</v>
      </c>
      <c r="AX2958" s="92" t="s">
        <v>152</v>
      </c>
      <c r="AY2958" s="91" t="s">
        <v>152</v>
      </c>
      <c r="AZ2958" s="23"/>
      <c r="BA2958" s="25" t="s">
        <v>2769</v>
      </c>
      <c r="BB2958" t="s">
        <v>25</v>
      </c>
      <c r="BC2958">
        <v>6052</v>
      </c>
      <c r="BD2958" t="str">
        <f>IF(Z2958=BC2958,"OK")</f>
        <v>OK</v>
      </c>
      <c r="BE2958">
        <v>0.19400000000000001</v>
      </c>
      <c r="BF2958">
        <v>8.0000000000000007E-5</v>
      </c>
      <c r="BG2958">
        <v>0</v>
      </c>
      <c r="BH2958">
        <v>0</v>
      </c>
      <c r="BI2958">
        <v>0</v>
      </c>
      <c r="BJ2958">
        <v>48</v>
      </c>
      <c r="BK2958">
        <v>0.19400000000000001</v>
      </c>
      <c r="BL2958" t="str">
        <f>IF(ABS(AN2958*AO2958*AP2958/1000000000/AR2958-1)&lt;0.1,"OK","NO")</f>
        <v>NO</v>
      </c>
      <c r="BN2958" s="183"/>
    </row>
    <row r="2959" spans="1:66" ht="25.5" x14ac:dyDescent="0.25">
      <c r="A2959" s="1"/>
      <c r="B2959" s="94">
        <v>2946</v>
      </c>
      <c r="C2959" s="43">
        <v>1135637</v>
      </c>
      <c r="D2959" s="25">
        <v>1018338</v>
      </c>
      <c r="E2959" s="26" t="s">
        <v>2768</v>
      </c>
      <c r="F2959" s="151" t="s">
        <v>652</v>
      </c>
      <c r="G2959" s="102" t="s">
        <v>2182</v>
      </c>
      <c r="H2959" s="46" t="str">
        <f>IFERROR(IFERROR(IF(SEARCH("Usystems",$E2959)&gt;0,"Usystems"),IF(SEARCH("RIIFO",$E2959)&gt;0,"RIIFO","Uponor")),"Uponor")</f>
        <v>Usystems</v>
      </c>
      <c r="I2959" s="25">
        <f>IFERROR(MID($D2959,1,7)+0,"")</f>
        <v>1018338</v>
      </c>
      <c r="J2959" s="25" t="str">
        <f>IFERROR(MID($D2959,10,7)+0,"")</f>
        <v/>
      </c>
      <c r="K2959" s="25" t="str">
        <f>IFERROR(MID($D2959,19,7)+0,"")</f>
        <v/>
      </c>
      <c r="L2959" s="25" t="str">
        <f>IFERROR(MID($D2959,28,7)+0,"")</f>
        <v/>
      </c>
      <c r="M2959" s="25" t="str">
        <f>IF(IFERROR(MID($Q2959,1,7)+0,"")&lt;1130000,IF(INDEX(C:C,MATCH(LEFT(Q2959,7)+0,I:I,0))&lt;1130000,"",INDEX(C:C,MATCH(LEFT(Q2959,7)+0,I:I,0))),IFERROR(MID($Q2959,1,7)+0,""))</f>
        <v/>
      </c>
      <c r="N2959" s="25" t="str">
        <f>IF(IFERROR(MID($Q2959,10,7)+0,"")&lt;1130000,"",IFERROR(MID($Q2959,10,7)+0,""))</f>
        <v/>
      </c>
      <c r="O2959" s="25" t="str">
        <f>IF(IFERROR(MID($Q2959,19,7)+0,"")&lt;1130000,"",IFERROR(MID($Q2959,19,7)+0,""))</f>
        <v/>
      </c>
      <c r="P2959" s="25" t="str">
        <f>IF(M2959="","",IF(N2959="",M2959,M2959&amp;", "&amp;N2959))</f>
        <v/>
      </c>
      <c r="Q2959" s="25"/>
      <c r="R2959" s="25"/>
      <c r="S2959" s="35" t="s">
        <v>69</v>
      </c>
      <c r="T2959" s="25" t="s">
        <v>36</v>
      </c>
      <c r="U2959" s="185">
        <v>5354</v>
      </c>
      <c r="V2959" s="188">
        <v>5729</v>
      </c>
      <c r="W2959" s="189">
        <v>6130</v>
      </c>
      <c r="X2959" s="31">
        <v>6743</v>
      </c>
      <c r="Y2959" s="90">
        <f>IFERROR(ROUND(X2959/W2959-1,2),"")</f>
        <v>0.1</v>
      </c>
      <c r="Z2959" s="31">
        <f>IF(OR(S2959="VLD MLC components",S2959="VLD MLC pipes",S2959="VLD PEX components",S2959="VLD PEX pipes",S2959="VLD PHC components",S2959="VLD PHC pipes",S2959="Controls VLD"),"По запросу",X2959)</f>
        <v>6743</v>
      </c>
      <c r="AA2959" s="63">
        <f>ROUND(X2959/1.2,3)</f>
        <v>5619.1670000000004</v>
      </c>
      <c r="AB2959" s="23">
        <v>5108.3329999999996</v>
      </c>
      <c r="AC2959" s="190">
        <f>IFERROR(ROUND(AA2959/AB2959-1,2),"")</f>
        <v>0.1</v>
      </c>
      <c r="AD2959" s="25">
        <v>0.31</v>
      </c>
      <c r="AE2959" s="25">
        <v>1.3999999999999999E-4</v>
      </c>
      <c r="AF2959" s="25">
        <v>423</v>
      </c>
      <c r="AG2959" s="25">
        <v>370</v>
      </c>
      <c r="AH2959" s="25">
        <v>498</v>
      </c>
      <c r="AI2959" s="25">
        <v>601</v>
      </c>
      <c r="AJ2959" s="25" t="s">
        <v>20</v>
      </c>
      <c r="AK2959" s="22" t="s">
        <v>20</v>
      </c>
      <c r="AL2959" s="25" t="s">
        <v>20</v>
      </c>
      <c r="AM2959" s="25">
        <v>1</v>
      </c>
      <c r="AN2959" s="25">
        <v>90</v>
      </c>
      <c r="AO2959" s="25">
        <v>50</v>
      </c>
      <c r="AP2959" s="25">
        <v>40</v>
      </c>
      <c r="AQ2959" s="25">
        <v>0.3</v>
      </c>
      <c r="AR2959" s="25">
        <v>1.8000000000000001E-4</v>
      </c>
      <c r="AS2959" s="157">
        <v>217</v>
      </c>
      <c r="AT2959" s="93">
        <v>44713</v>
      </c>
      <c r="AU2959" s="92" t="s">
        <v>2650</v>
      </c>
      <c r="AV2959" s="91" t="s">
        <v>152</v>
      </c>
      <c r="AW2959" s="92" t="s">
        <v>152</v>
      </c>
      <c r="AX2959" s="92" t="s">
        <v>152</v>
      </c>
      <c r="AY2959" s="91" t="s">
        <v>152</v>
      </c>
      <c r="AZ2959" s="23"/>
      <c r="BA2959" s="25" t="s">
        <v>2767</v>
      </c>
      <c r="BB2959" t="s">
        <v>25</v>
      </c>
      <c r="BC2959">
        <v>6743</v>
      </c>
      <c r="BD2959" t="str">
        <f>IF(Z2959=BC2959,"OK")</f>
        <v>OK</v>
      </c>
      <c r="BE2959">
        <v>0.26100000000000001</v>
      </c>
      <c r="BF2959">
        <v>1.3999999999999999E-4</v>
      </c>
      <c r="BG2959">
        <v>0</v>
      </c>
      <c r="BH2959">
        <v>0</v>
      </c>
      <c r="BI2959">
        <v>0</v>
      </c>
      <c r="BJ2959">
        <v>0.26100000000000001</v>
      </c>
      <c r="BK2959">
        <v>1.3999999999999999E-4</v>
      </c>
      <c r="BL2959" t="str">
        <f>IF(ABS(AN2959*AO2959*AP2959/1000000000/AR2959-1)&lt;0.1,"OK","NO")</f>
        <v>OK</v>
      </c>
      <c r="BN2959" s="183"/>
    </row>
    <row r="2960" spans="1:66" ht="38.25" x14ac:dyDescent="0.25">
      <c r="A2960" s="1"/>
      <c r="B2960" s="94">
        <v>2947</v>
      </c>
      <c r="C2960" s="43">
        <v>1135638</v>
      </c>
      <c r="D2960" s="25">
        <v>1018339</v>
      </c>
      <c r="E2960" s="26" t="s">
        <v>2766</v>
      </c>
      <c r="F2960" s="151" t="s">
        <v>652</v>
      </c>
      <c r="G2960" s="102" t="s">
        <v>2182</v>
      </c>
      <c r="H2960" s="46" t="str">
        <f>IFERROR(IFERROR(IF(SEARCH("Usystems",$E2960)&gt;0,"Usystems"),IF(SEARCH("RIIFO",$E2960)&gt;0,"RIIFO","Uponor")),"Uponor")</f>
        <v>Usystems</v>
      </c>
      <c r="I2960" s="25">
        <f>IFERROR(MID($D2960,1,7)+0,"")</f>
        <v>1018339</v>
      </c>
      <c r="J2960" s="25" t="str">
        <f>IFERROR(MID($D2960,10,7)+0,"")</f>
        <v/>
      </c>
      <c r="K2960" s="25" t="str">
        <f>IFERROR(MID($D2960,19,7)+0,"")</f>
        <v/>
      </c>
      <c r="L2960" s="25" t="str">
        <f>IFERROR(MID($D2960,28,7)+0,"")</f>
        <v/>
      </c>
      <c r="M2960" s="25" t="str">
        <f>IF(IFERROR(MID($Q2960,1,7)+0,"")&lt;1130000,IF(INDEX(C:C,MATCH(LEFT(Q2960,7)+0,I:I,0))&lt;1130000,"",INDEX(C:C,MATCH(LEFT(Q2960,7)+0,I:I,0))),IFERROR(MID($Q2960,1,7)+0,""))</f>
        <v/>
      </c>
      <c r="N2960" s="25" t="str">
        <f>IF(IFERROR(MID($Q2960,10,7)+0,"")&lt;1130000,"",IFERROR(MID($Q2960,10,7)+0,""))</f>
        <v/>
      </c>
      <c r="O2960" s="25" t="str">
        <f>IF(IFERROR(MID($Q2960,19,7)+0,"")&lt;1130000,"",IFERROR(MID($Q2960,19,7)+0,""))</f>
        <v/>
      </c>
      <c r="P2960" s="25" t="str">
        <f>IF(M2960="","",IF(N2960="",M2960,M2960&amp;", "&amp;N2960))</f>
        <v/>
      </c>
      <c r="Q2960" s="25"/>
      <c r="R2960" s="25"/>
      <c r="S2960" s="35" t="s">
        <v>69</v>
      </c>
      <c r="T2960" s="25" t="s">
        <v>36</v>
      </c>
      <c r="U2960" s="185">
        <v>6850</v>
      </c>
      <c r="V2960" s="188">
        <v>7330</v>
      </c>
      <c r="W2960" s="189">
        <v>7843</v>
      </c>
      <c r="X2960" s="31">
        <v>8627</v>
      </c>
      <c r="Y2960" s="90">
        <f>IFERROR(ROUND(X2960/W2960-1,2),"")</f>
        <v>0.1</v>
      </c>
      <c r="Z2960" s="31">
        <f>IF(OR(S2960="VLD MLC components",S2960="VLD MLC pipes",S2960="VLD PEX components",S2960="VLD PEX pipes",S2960="VLD PHC components",S2960="VLD PHC pipes",S2960="Controls VLD"),"По запросу",X2960)</f>
        <v>8627</v>
      </c>
      <c r="AA2960" s="63">
        <f>ROUND(X2960/1.2,3)</f>
        <v>7189.1670000000004</v>
      </c>
      <c r="AB2960" s="23">
        <v>6535.8329999999996</v>
      </c>
      <c r="AC2960" s="190">
        <f>IFERROR(ROUND(AA2960/AB2960-1,2),"")</f>
        <v>0.1</v>
      </c>
      <c r="AD2960" s="25">
        <v>0.56999999999999995</v>
      </c>
      <c r="AE2960" s="25">
        <v>2.24E-4</v>
      </c>
      <c r="AF2960" s="25">
        <v>303</v>
      </c>
      <c r="AG2960" s="25">
        <v>188</v>
      </c>
      <c r="AH2960" s="25">
        <v>250</v>
      </c>
      <c r="AI2960" s="25">
        <v>303</v>
      </c>
      <c r="AJ2960" s="25" t="s">
        <v>20</v>
      </c>
      <c r="AK2960" s="22" t="s">
        <v>20</v>
      </c>
      <c r="AL2960" s="25" t="s">
        <v>20</v>
      </c>
      <c r="AM2960" s="25">
        <v>1</v>
      </c>
      <c r="AN2960" s="25">
        <v>80</v>
      </c>
      <c r="AO2960" s="25">
        <v>70</v>
      </c>
      <c r="AP2960" s="25">
        <v>50</v>
      </c>
      <c r="AQ2960" s="25">
        <v>0.55000000000000004</v>
      </c>
      <c r="AR2960" s="25">
        <v>2.7999999999999998E-4</v>
      </c>
      <c r="AS2960" s="157">
        <v>225</v>
      </c>
      <c r="AT2960" s="93">
        <v>44713</v>
      </c>
      <c r="AU2960" s="92" t="s">
        <v>2650</v>
      </c>
      <c r="AV2960" s="91" t="s">
        <v>152</v>
      </c>
      <c r="AW2960" s="92" t="s">
        <v>152</v>
      </c>
      <c r="AX2960" s="92" t="s">
        <v>152</v>
      </c>
      <c r="AY2960" s="91" t="s">
        <v>152</v>
      </c>
      <c r="AZ2960" s="23"/>
      <c r="BA2960" s="25" t="s">
        <v>2765</v>
      </c>
      <c r="BB2960" t="s">
        <v>25</v>
      </c>
      <c r="BC2960">
        <v>8627</v>
      </c>
      <c r="BD2960" t="str">
        <f>IF(Z2960=BC2960,"OK")</f>
        <v>OK</v>
      </c>
      <c r="BE2960">
        <v>0.44400000000000001</v>
      </c>
      <c r="BF2960">
        <v>2.24E-4</v>
      </c>
      <c r="BG2960">
        <v>0</v>
      </c>
      <c r="BH2960">
        <v>0</v>
      </c>
      <c r="BI2960">
        <v>0</v>
      </c>
      <c r="BJ2960">
        <v>0.44400000000000001</v>
      </c>
      <c r="BK2960">
        <v>2.24E-4</v>
      </c>
      <c r="BL2960" t="str">
        <f>IF(ABS(AN2960*AO2960*AP2960/1000000000/AR2960-1)&lt;0.1,"OK","NO")</f>
        <v>OK</v>
      </c>
      <c r="BN2960" s="183"/>
    </row>
    <row r="2961" spans="1:66" ht="38.25" x14ac:dyDescent="0.25">
      <c r="A2961" s="1"/>
      <c r="B2961" s="94">
        <v>2948</v>
      </c>
      <c r="C2961" s="43">
        <v>1135639</v>
      </c>
      <c r="D2961" s="25">
        <v>1018340</v>
      </c>
      <c r="E2961" s="26" t="s">
        <v>2764</v>
      </c>
      <c r="F2961" s="151" t="s">
        <v>652</v>
      </c>
      <c r="G2961" s="102" t="s">
        <v>2182</v>
      </c>
      <c r="H2961" s="46" t="str">
        <f>IFERROR(IFERROR(IF(SEARCH("Usystems",$E2961)&gt;0,"Usystems"),IF(SEARCH("RIIFO",$E2961)&gt;0,"RIIFO","Uponor")),"Uponor")</f>
        <v>Usystems</v>
      </c>
      <c r="I2961" s="25">
        <f>IFERROR(MID($D2961,1,7)+0,"")</f>
        <v>1018340</v>
      </c>
      <c r="J2961" s="25" t="str">
        <f>IFERROR(MID($D2961,10,7)+0,"")</f>
        <v/>
      </c>
      <c r="K2961" s="25" t="str">
        <f>IFERROR(MID($D2961,19,7)+0,"")</f>
        <v/>
      </c>
      <c r="L2961" s="25" t="str">
        <f>IFERROR(MID($D2961,28,7)+0,"")</f>
        <v/>
      </c>
      <c r="M2961" s="25" t="str">
        <f>IF(IFERROR(MID($Q2961,1,7)+0,"")&lt;1130000,IF(INDEX(C:C,MATCH(LEFT(Q2961,7)+0,I:I,0))&lt;1130000,"",INDEX(C:C,MATCH(LEFT(Q2961,7)+0,I:I,0))),IFERROR(MID($Q2961,1,7)+0,""))</f>
        <v/>
      </c>
      <c r="N2961" s="25" t="str">
        <f>IF(IFERROR(MID($Q2961,10,7)+0,"")&lt;1130000,"",IFERROR(MID($Q2961,10,7)+0,""))</f>
        <v/>
      </c>
      <c r="O2961" s="25" t="str">
        <f>IF(IFERROR(MID($Q2961,19,7)+0,"")&lt;1130000,"",IFERROR(MID($Q2961,19,7)+0,""))</f>
        <v/>
      </c>
      <c r="P2961" s="25" t="str">
        <f>IF(M2961="","",IF(N2961="",M2961,M2961&amp;", "&amp;N2961))</f>
        <v/>
      </c>
      <c r="Q2961" s="25"/>
      <c r="R2961" s="25"/>
      <c r="S2961" s="35" t="s">
        <v>2449</v>
      </c>
      <c r="T2961" s="25" t="s">
        <v>36</v>
      </c>
      <c r="U2961" s="185">
        <v>9300</v>
      </c>
      <c r="V2961" s="188">
        <v>9951</v>
      </c>
      <c r="W2961" s="189">
        <v>10648</v>
      </c>
      <c r="X2961" s="31">
        <v>11713</v>
      </c>
      <c r="Y2961" s="90">
        <f>IFERROR(ROUND(X2961/W2961-1,2),"")</f>
        <v>0.1</v>
      </c>
      <c r="Z2961" s="31" t="str">
        <f>IF(OR(S2961="VLD MLC components",S2961="VLD MLC pipes",S2961="VLD PEX components",S2961="VLD PEX pipes",S2961="VLD PHC components",S2961="VLD PHC pipes",S2961="Controls VLD"),"По запросу",X2961)</f>
        <v>По запросу</v>
      </c>
      <c r="AA2961" s="63">
        <f>ROUND(X2961/1.2,3)</f>
        <v>9760.8330000000005</v>
      </c>
      <c r="AB2961" s="23">
        <v>8873.3330000000005</v>
      </c>
      <c r="AC2961" s="190">
        <f>IFERROR(ROUND(AA2961/AB2961-1,2),"")</f>
        <v>0.1</v>
      </c>
      <c r="AD2961" s="25">
        <v>0.68</v>
      </c>
      <c r="AE2961" s="25">
        <v>2.7999999999999998E-4</v>
      </c>
      <c r="AF2961" s="25">
        <v>733</v>
      </c>
      <c r="AG2961" s="25">
        <v>388</v>
      </c>
      <c r="AH2961" s="25">
        <v>271</v>
      </c>
      <c r="AI2961" s="25">
        <v>412</v>
      </c>
      <c r="AJ2961" s="25" t="s">
        <v>20</v>
      </c>
      <c r="AK2961" s="22" t="s">
        <v>20</v>
      </c>
      <c r="AL2961" s="25" t="s">
        <v>20</v>
      </c>
      <c r="AM2961" s="25">
        <v>1</v>
      </c>
      <c r="AN2961" s="25">
        <v>90</v>
      </c>
      <c r="AO2961" s="25">
        <v>70</v>
      </c>
      <c r="AP2961" s="25">
        <v>60</v>
      </c>
      <c r="AQ2961" s="25">
        <v>0.6</v>
      </c>
      <c r="AR2961" s="25">
        <v>3.7800000000000003E-4</v>
      </c>
      <c r="AS2961" s="157">
        <v>161</v>
      </c>
      <c r="AT2961" s="93">
        <v>44713</v>
      </c>
      <c r="AU2961" s="92" t="s">
        <v>2650</v>
      </c>
      <c r="AV2961" s="91" t="s">
        <v>152</v>
      </c>
      <c r="AW2961" s="92" t="s">
        <v>152</v>
      </c>
      <c r="AX2961" s="92" t="s">
        <v>152</v>
      </c>
      <c r="AY2961" s="91" t="s">
        <v>152</v>
      </c>
      <c r="AZ2961" s="23"/>
      <c r="BA2961" s="25" t="s">
        <v>2763</v>
      </c>
      <c r="BB2961" t="s">
        <v>25</v>
      </c>
      <c r="BC2961" t="s">
        <v>2629</v>
      </c>
      <c r="BD2961" t="str">
        <f>IF(Z2961=BC2961,"OK")</f>
        <v>OK</v>
      </c>
      <c r="BE2961">
        <v>0.66700000000000004</v>
      </c>
      <c r="BF2961">
        <v>2.7999999999999998E-4</v>
      </c>
      <c r="BG2961">
        <v>0</v>
      </c>
      <c r="BH2961">
        <v>0</v>
      </c>
      <c r="BI2961">
        <v>0</v>
      </c>
      <c r="BJ2961">
        <v>0.66700000000000004</v>
      </c>
      <c r="BK2961">
        <v>2.7999999999999998E-4</v>
      </c>
      <c r="BL2961" t="str">
        <f>IF(ABS(AN2961*AO2961*AP2961/1000000000/AR2961-1)&lt;0.1,"OK","NO")</f>
        <v>OK</v>
      </c>
      <c r="BN2961" s="183"/>
    </row>
    <row r="2962" spans="1:66" ht="25.5" x14ac:dyDescent="0.25">
      <c r="A2962" s="1"/>
      <c r="B2962" s="94">
        <v>2949</v>
      </c>
      <c r="C2962" s="43">
        <v>1135982</v>
      </c>
      <c r="D2962" s="37">
        <v>1018341</v>
      </c>
      <c r="E2962" s="26" t="s">
        <v>2762</v>
      </c>
      <c r="F2962" s="212" t="s">
        <v>652</v>
      </c>
      <c r="G2962" s="102" t="s">
        <v>2182</v>
      </c>
      <c r="H2962" s="46" t="str">
        <f>IFERROR(IFERROR(IF(SEARCH("Usystems",$E2962)&gt;0,"Usystems"),IF(SEARCH("RIIFO",$E2962)&gt;0,"RIIFO","Uponor")),"Uponor")</f>
        <v>Usystems</v>
      </c>
      <c r="I2962" s="25">
        <f>IFERROR(MID($D2962,1,7)+0,"")</f>
        <v>1018341</v>
      </c>
      <c r="J2962" s="25" t="str">
        <f>IFERROR(MID($D2962,10,7)+0,"")</f>
        <v/>
      </c>
      <c r="K2962" s="25" t="str">
        <f>IFERROR(MID($D2962,19,7)+0,"")</f>
        <v/>
      </c>
      <c r="L2962" s="25" t="str">
        <f>IFERROR(MID($D2962,28,7)+0,"")</f>
        <v/>
      </c>
      <c r="M2962" s="25" t="str">
        <f>IF(IFERROR(MID($Q2962,1,7)+0,"")&lt;1130000,IF(INDEX(C:C,MATCH(LEFT(Q2962,7)+0,I:I,0))&lt;1130000,"",INDEX(C:C,MATCH(LEFT(Q2962,7)+0,I:I,0))),IFERROR(MID($Q2962,1,7)+0,""))</f>
        <v/>
      </c>
      <c r="N2962" s="25" t="str">
        <f>IF(IFERROR(MID($Q2962,10,7)+0,"")&lt;1130000,"",IFERROR(MID($Q2962,10,7)+0,""))</f>
        <v/>
      </c>
      <c r="O2962" s="25" t="str">
        <f>IF(IFERROR(MID($Q2962,19,7)+0,"")&lt;1130000,"",IFERROR(MID($Q2962,19,7)+0,""))</f>
        <v/>
      </c>
      <c r="P2962" s="25" t="str">
        <f>IF(M2962="","",IF(N2962="",M2962,M2962&amp;", "&amp;N2962))</f>
        <v/>
      </c>
      <c r="Q2962" s="23"/>
      <c r="R2962" s="23"/>
      <c r="S2962" s="35" t="s">
        <v>2449</v>
      </c>
      <c r="T2962" s="34" t="s">
        <v>36</v>
      </c>
      <c r="U2962" s="185">
        <v>15057</v>
      </c>
      <c r="V2962" s="188">
        <v>16111</v>
      </c>
      <c r="W2962" s="189">
        <v>17239</v>
      </c>
      <c r="X2962" s="31">
        <v>18963</v>
      </c>
      <c r="Y2962" s="90">
        <f>IFERROR(ROUND(X2962/W2962-1,2),"")</f>
        <v>0.1</v>
      </c>
      <c r="Z2962" s="31" t="str">
        <f>IF(OR(S2962="VLD MLC components",S2962="VLD MLC pipes",S2962="VLD PEX components",S2962="VLD PEX pipes",S2962="VLD PHC components",S2962="VLD PHC pipes",S2962="Controls VLD"),"По запросу",X2962)</f>
        <v>По запросу</v>
      </c>
      <c r="AA2962" s="63">
        <f>ROUND(X2962/1.2,3)</f>
        <v>15802.5</v>
      </c>
      <c r="AB2962" s="23">
        <v>14365.833000000001</v>
      </c>
      <c r="AC2962" s="190">
        <f>IFERROR(ROUND(AA2962/AB2962-1,2),"")</f>
        <v>0.1</v>
      </c>
      <c r="AD2962" s="25">
        <v>1.0469999999999999</v>
      </c>
      <c r="AE2962" s="25">
        <v>6.8000000000000005E-4</v>
      </c>
      <c r="AF2962" s="25">
        <v>379</v>
      </c>
      <c r="AG2962" s="25">
        <v>113</v>
      </c>
      <c r="AH2962" s="25">
        <v>46</v>
      </c>
      <c r="AI2962" s="25">
        <v>275</v>
      </c>
      <c r="AJ2962" s="25" t="s">
        <v>20</v>
      </c>
      <c r="AK2962" s="22" t="s">
        <v>20</v>
      </c>
      <c r="AL2962" s="25" t="s">
        <v>20</v>
      </c>
      <c r="AM2962" s="25">
        <v>1</v>
      </c>
      <c r="AN2962" s="25">
        <v>110</v>
      </c>
      <c r="AO2962" s="25">
        <v>80</v>
      </c>
      <c r="AP2962" s="25">
        <v>70</v>
      </c>
      <c r="AQ2962" s="25">
        <v>1.1000000000000001</v>
      </c>
      <c r="AR2962" s="25">
        <v>6.1600000000000001E-4</v>
      </c>
      <c r="AS2962" s="157">
        <v>110</v>
      </c>
      <c r="AT2962" s="93">
        <v>44743</v>
      </c>
      <c r="AU2962" s="92" t="s">
        <v>2650</v>
      </c>
      <c r="AV2962" s="91" t="s">
        <v>152</v>
      </c>
      <c r="AW2962" s="92" t="s">
        <v>152</v>
      </c>
      <c r="AX2962" s="92" t="s">
        <v>152</v>
      </c>
      <c r="AY2962" s="91" t="s">
        <v>152</v>
      </c>
      <c r="AZ2962" s="23"/>
      <c r="BA2962" s="25" t="s">
        <v>2761</v>
      </c>
      <c r="BB2962" t="s">
        <v>25</v>
      </c>
      <c r="BC2962" t="s">
        <v>2629</v>
      </c>
      <c r="BD2962" t="str">
        <f>IF(Z2962=BC2962,"OK")</f>
        <v>OK</v>
      </c>
      <c r="BE2962">
        <v>1.123</v>
      </c>
      <c r="BF2962">
        <v>6.8000000000000005E-4</v>
      </c>
      <c r="BG2962">
        <v>0</v>
      </c>
      <c r="BH2962">
        <v>0</v>
      </c>
      <c r="BI2962">
        <v>0</v>
      </c>
      <c r="BJ2962">
        <v>85</v>
      </c>
      <c r="BK2962">
        <v>1.123</v>
      </c>
      <c r="BL2962" t="str">
        <f>IF(ABS(AN2962*AO2962*AP2962/1000000000/AR2962-1)&lt;0.1,"OK","NO")</f>
        <v>OK</v>
      </c>
      <c r="BN2962" s="183"/>
    </row>
    <row r="2963" spans="1:66" ht="38.25" x14ac:dyDescent="0.25">
      <c r="A2963" s="1"/>
      <c r="B2963" s="94">
        <v>2950</v>
      </c>
      <c r="C2963" s="43">
        <v>1135640</v>
      </c>
      <c r="D2963" s="25">
        <v>1018342</v>
      </c>
      <c r="E2963" s="26" t="s">
        <v>2760</v>
      </c>
      <c r="F2963" s="151" t="s">
        <v>652</v>
      </c>
      <c r="G2963" s="102" t="s">
        <v>2182</v>
      </c>
      <c r="H2963" s="46" t="str">
        <f>IFERROR(IFERROR(IF(SEARCH("Usystems",$E2963)&gt;0,"Usystems"),IF(SEARCH("RIIFO",$E2963)&gt;0,"RIIFO","Uponor")),"Uponor")</f>
        <v>Usystems</v>
      </c>
      <c r="I2963" s="25">
        <f>IFERROR(MID($D2963,1,7)+0,"")</f>
        <v>1018342</v>
      </c>
      <c r="J2963" s="25" t="str">
        <f>IFERROR(MID($D2963,10,7)+0,"")</f>
        <v/>
      </c>
      <c r="K2963" s="25" t="str">
        <f>IFERROR(MID($D2963,19,7)+0,"")</f>
        <v/>
      </c>
      <c r="L2963" s="25" t="str">
        <f>IFERROR(MID($D2963,28,7)+0,"")</f>
        <v/>
      </c>
      <c r="M2963" s="25" t="str">
        <f>IF(IFERROR(MID($Q2963,1,7)+0,"")&lt;1130000,IF(INDEX(C:C,MATCH(LEFT(Q2963,7)+0,I:I,0))&lt;1130000,"",INDEX(C:C,MATCH(LEFT(Q2963,7)+0,I:I,0))),IFERROR(MID($Q2963,1,7)+0,""))</f>
        <v/>
      </c>
      <c r="N2963" s="25" t="str">
        <f>IF(IFERROR(MID($Q2963,10,7)+0,"")&lt;1130000,"",IFERROR(MID($Q2963,10,7)+0,""))</f>
        <v/>
      </c>
      <c r="O2963" s="25" t="str">
        <f>IF(IFERROR(MID($Q2963,19,7)+0,"")&lt;1130000,"",IFERROR(MID($Q2963,19,7)+0,""))</f>
        <v/>
      </c>
      <c r="P2963" s="25" t="str">
        <f>IF(M2963="","",IF(N2963="",M2963,M2963&amp;", "&amp;N2963))</f>
        <v/>
      </c>
      <c r="Q2963" s="25"/>
      <c r="R2963" s="25"/>
      <c r="S2963" s="35" t="s">
        <v>2449</v>
      </c>
      <c r="T2963" s="25" t="s">
        <v>36</v>
      </c>
      <c r="U2963" s="185">
        <v>23061</v>
      </c>
      <c r="V2963" s="188">
        <v>24675</v>
      </c>
      <c r="W2963" s="189">
        <v>26402</v>
      </c>
      <c r="X2963" s="31">
        <v>29042</v>
      </c>
      <c r="Y2963" s="90">
        <f>IFERROR(ROUND(X2963/W2963-1,2),"")</f>
        <v>0.1</v>
      </c>
      <c r="Z2963" s="31" t="str">
        <f>IF(OR(S2963="VLD MLC components",S2963="VLD MLC pipes",S2963="VLD PEX components",S2963="VLD PEX pipes",S2963="VLD PHC components",S2963="VLD PHC pipes",S2963="Controls VLD"),"По запросу",X2963)</f>
        <v>По запросу</v>
      </c>
      <c r="AA2963" s="63">
        <f>ROUND(X2963/1.2,3)</f>
        <v>24201.667000000001</v>
      </c>
      <c r="AB2963" s="23">
        <v>22001.667000000001</v>
      </c>
      <c r="AC2963" s="190">
        <f>IFERROR(ROUND(AA2963/AB2963-1,2),"")</f>
        <v>0.1</v>
      </c>
      <c r="AD2963" s="25">
        <v>1.88</v>
      </c>
      <c r="AE2963" s="25">
        <v>8.4999999999999995E-4</v>
      </c>
      <c r="AF2963" s="25">
        <v>211</v>
      </c>
      <c r="AG2963" s="25">
        <v>77</v>
      </c>
      <c r="AH2963" s="25">
        <v>198</v>
      </c>
      <c r="AI2963" s="25">
        <v>198</v>
      </c>
      <c r="AJ2963" s="25" t="s">
        <v>20</v>
      </c>
      <c r="AK2963" s="22" t="s">
        <v>20</v>
      </c>
      <c r="AL2963" s="25" t="s">
        <v>20</v>
      </c>
      <c r="AM2963" s="25">
        <v>1</v>
      </c>
      <c r="AN2963" s="25">
        <v>100</v>
      </c>
      <c r="AO2963" s="25">
        <v>100</v>
      </c>
      <c r="AP2963" s="25">
        <v>80</v>
      </c>
      <c r="AQ2963" s="25">
        <v>1.6</v>
      </c>
      <c r="AR2963" s="25">
        <v>8.0000000000000004E-4</v>
      </c>
      <c r="AS2963" s="157">
        <v>100</v>
      </c>
      <c r="AT2963" s="93">
        <v>44713</v>
      </c>
      <c r="AU2963" s="92" t="s">
        <v>2650</v>
      </c>
      <c r="AV2963" s="91" t="s">
        <v>152</v>
      </c>
      <c r="AW2963" s="92" t="s">
        <v>152</v>
      </c>
      <c r="AX2963" s="92" t="s">
        <v>152</v>
      </c>
      <c r="AY2963" s="91" t="s">
        <v>152</v>
      </c>
      <c r="AZ2963" s="23"/>
      <c r="BA2963" s="25" t="s">
        <v>2759</v>
      </c>
      <c r="BB2963" t="s">
        <v>25</v>
      </c>
      <c r="BC2963" t="s">
        <v>2629</v>
      </c>
      <c r="BD2963" t="str">
        <f>IF(Z2963=BC2963,"OK")</f>
        <v>OK</v>
      </c>
      <c r="BE2963">
        <v>1.4810000000000001</v>
      </c>
      <c r="BF2963">
        <v>8.4999999999999995E-4</v>
      </c>
      <c r="BG2963">
        <v>0</v>
      </c>
      <c r="BH2963">
        <v>0</v>
      </c>
      <c r="BI2963">
        <v>0</v>
      </c>
      <c r="BJ2963">
        <v>1.4810000000000001</v>
      </c>
      <c r="BK2963">
        <v>8.4999999999999995E-4</v>
      </c>
      <c r="BL2963" t="str">
        <f>IF(ABS(AN2963*AO2963*AP2963/1000000000/AR2963-1)&lt;0.1,"OK","NO")</f>
        <v>OK</v>
      </c>
      <c r="BN2963" s="183"/>
    </row>
    <row r="2964" spans="1:66" ht="38.25" x14ac:dyDescent="0.25">
      <c r="A2964" s="1"/>
      <c r="B2964" s="94">
        <v>2951</v>
      </c>
      <c r="C2964" s="43">
        <v>1135641</v>
      </c>
      <c r="D2964" s="25">
        <v>1018343</v>
      </c>
      <c r="E2964" s="26" t="s">
        <v>2758</v>
      </c>
      <c r="F2964" s="151" t="s">
        <v>655</v>
      </c>
      <c r="G2964" s="102" t="s">
        <v>2182</v>
      </c>
      <c r="H2964" s="46" t="str">
        <f>IFERROR(IFERROR(IF(SEARCH("Usystems",$E2964)&gt;0,"Usystems"),IF(SEARCH("RIIFO",$E2964)&gt;0,"RIIFO","Uponor")),"Uponor")</f>
        <v>Usystems</v>
      </c>
      <c r="I2964" s="25">
        <f>IFERROR(MID($D2964,1,7)+0,"")</f>
        <v>1018343</v>
      </c>
      <c r="J2964" s="25" t="str">
        <f>IFERROR(MID($D2964,10,7)+0,"")</f>
        <v/>
      </c>
      <c r="K2964" s="25" t="str">
        <f>IFERROR(MID($D2964,19,7)+0,"")</f>
        <v/>
      </c>
      <c r="L2964" s="25" t="str">
        <f>IFERROR(MID($D2964,28,7)+0,"")</f>
        <v/>
      </c>
      <c r="M2964" s="25" t="str">
        <f>IF(IFERROR(MID($Q2964,1,7)+0,"")&lt;1130000,IF(INDEX(C:C,MATCH(LEFT(Q2964,7)+0,I:I,0))&lt;1130000,"",INDEX(C:C,MATCH(LEFT(Q2964,7)+0,I:I,0))),IFERROR(MID($Q2964,1,7)+0,""))</f>
        <v/>
      </c>
      <c r="N2964" s="25" t="str">
        <f>IF(IFERROR(MID($Q2964,10,7)+0,"")&lt;1130000,"",IFERROR(MID($Q2964,10,7)+0,""))</f>
        <v/>
      </c>
      <c r="O2964" s="25" t="str">
        <f>IF(IFERROR(MID($Q2964,19,7)+0,"")&lt;1130000,"",IFERROR(MID($Q2964,19,7)+0,""))</f>
        <v/>
      </c>
      <c r="P2964" s="25" t="str">
        <f>IF(M2964="","",IF(N2964="",M2964,M2964&amp;", "&amp;N2964))</f>
        <v/>
      </c>
      <c r="Q2964" s="25"/>
      <c r="R2964" s="25"/>
      <c r="S2964" s="35" t="s">
        <v>2449</v>
      </c>
      <c r="T2964" s="25" t="s">
        <v>36</v>
      </c>
      <c r="U2964" s="185">
        <v>34512</v>
      </c>
      <c r="V2964" s="188">
        <v>36928</v>
      </c>
      <c r="W2964" s="189">
        <v>39513</v>
      </c>
      <c r="X2964" s="31">
        <v>43464</v>
      </c>
      <c r="Y2964" s="90">
        <f>IFERROR(ROUND(X2964/W2964-1,2),"")</f>
        <v>0.1</v>
      </c>
      <c r="Z2964" s="31" t="str">
        <f>IF(OR(S2964="VLD MLC components",S2964="VLD MLC pipes",S2964="VLD PEX components",S2964="VLD PEX pipes",S2964="VLD PHC components",S2964="VLD PHC pipes",S2964="Controls VLD"),"По запросу",X2964)</f>
        <v>По запросу</v>
      </c>
      <c r="AA2964" s="63">
        <f>ROUND(X2964/1.2,3)</f>
        <v>36220</v>
      </c>
      <c r="AB2964" s="23">
        <v>32927.5</v>
      </c>
      <c r="AC2964" s="190">
        <f>IFERROR(ROUND(AA2964/AB2964-1,2),"")</f>
        <v>0.1</v>
      </c>
      <c r="AD2964" s="25">
        <v>2.7160000000000002</v>
      </c>
      <c r="AE2964" s="25">
        <v>1.6559999999999999E-3</v>
      </c>
      <c r="AF2964" s="25">
        <v>89</v>
      </c>
      <c r="AG2964" s="25">
        <v>20</v>
      </c>
      <c r="AH2964" s="25">
        <v>159</v>
      </c>
      <c r="AI2964" s="25">
        <v>159</v>
      </c>
      <c r="AJ2964" s="25" t="s">
        <v>20</v>
      </c>
      <c r="AK2964" s="22" t="s">
        <v>20</v>
      </c>
      <c r="AL2964" s="25" t="s">
        <v>20</v>
      </c>
      <c r="AM2964" s="25">
        <v>1</v>
      </c>
      <c r="AN2964" s="25">
        <v>100</v>
      </c>
      <c r="AO2964" s="25">
        <v>120</v>
      </c>
      <c r="AP2964" s="25">
        <v>100</v>
      </c>
      <c r="AQ2964" s="25">
        <v>2.5169999999999999</v>
      </c>
      <c r="AR2964" s="25">
        <v>1.1999999999999999E-3</v>
      </c>
      <c r="AS2964" s="157">
        <v>109</v>
      </c>
      <c r="AT2964" s="93">
        <v>44713</v>
      </c>
      <c r="AU2964" s="92" t="s">
        <v>2650</v>
      </c>
      <c r="AV2964" s="91" t="s">
        <v>152</v>
      </c>
      <c r="AW2964" s="92" t="s">
        <v>152</v>
      </c>
      <c r="AX2964" s="92" t="s">
        <v>152</v>
      </c>
      <c r="AY2964" s="91" t="s">
        <v>152</v>
      </c>
      <c r="AZ2964" s="23"/>
      <c r="BA2964" s="25" t="s">
        <v>2757</v>
      </c>
      <c r="BB2964" t="s">
        <v>25</v>
      </c>
      <c r="BC2964" t="s">
        <v>2629</v>
      </c>
      <c r="BD2964" t="str">
        <f>IF(Z2964=BC2964,"OK")</f>
        <v>OK</v>
      </c>
      <c r="BE2964">
        <v>2.5030000000000001</v>
      </c>
      <c r="BF2964">
        <v>1.6559999999999999E-3</v>
      </c>
      <c r="BG2964">
        <v>0</v>
      </c>
      <c r="BH2964">
        <v>0</v>
      </c>
      <c r="BI2964">
        <v>0</v>
      </c>
      <c r="BJ2964">
        <v>2.5030000000000001</v>
      </c>
      <c r="BK2964">
        <v>1.6559999999999999E-3</v>
      </c>
      <c r="BL2964" t="str">
        <f>IF(ABS(AN2964*AO2964*AP2964/1000000000/AR2964-1)&lt;0.1,"OK","NO")</f>
        <v>OK</v>
      </c>
      <c r="BN2964" s="183"/>
    </row>
    <row r="2965" spans="1:66" ht="38.25" x14ac:dyDescent="0.25">
      <c r="A2965" s="1"/>
      <c r="B2965" s="94">
        <v>2952</v>
      </c>
      <c r="C2965" s="43">
        <v>1135983</v>
      </c>
      <c r="D2965" s="37">
        <v>1023170</v>
      </c>
      <c r="E2965" s="26" t="s">
        <v>2756</v>
      </c>
      <c r="F2965" s="212" t="s">
        <v>655</v>
      </c>
      <c r="G2965" s="102" t="s">
        <v>2182</v>
      </c>
      <c r="H2965" s="46" t="str">
        <f>IFERROR(IFERROR(IF(SEARCH("Usystems",$E2965)&gt;0,"Usystems"),IF(SEARCH("RIIFO",$E2965)&gt;0,"RIIFO","Uponor")),"Uponor")</f>
        <v>Usystems</v>
      </c>
      <c r="I2965" s="25">
        <f>IFERROR(MID($D2965,1,7)+0,"")</f>
        <v>1023170</v>
      </c>
      <c r="J2965" s="25" t="str">
        <f>IFERROR(MID($D2965,10,7)+0,"")</f>
        <v/>
      </c>
      <c r="K2965" s="25" t="str">
        <f>IFERROR(MID($D2965,19,7)+0,"")</f>
        <v/>
      </c>
      <c r="L2965" s="25" t="str">
        <f>IFERROR(MID($D2965,28,7)+0,"")</f>
        <v/>
      </c>
      <c r="M2965" s="25" t="str">
        <f>IF(IFERROR(MID($Q2965,1,7)+0,"")&lt;1130000,IF(INDEX(C:C,MATCH(LEFT(Q2965,7)+0,I:I,0))&lt;1130000,"",INDEX(C:C,MATCH(LEFT(Q2965,7)+0,I:I,0))),IFERROR(MID($Q2965,1,7)+0,""))</f>
        <v/>
      </c>
      <c r="N2965" s="25" t="str">
        <f>IF(IFERROR(MID($Q2965,10,7)+0,"")&lt;1130000,"",IFERROR(MID($Q2965,10,7)+0,""))</f>
        <v/>
      </c>
      <c r="O2965" s="25" t="str">
        <f>IF(IFERROR(MID($Q2965,19,7)+0,"")&lt;1130000,"",IFERROR(MID($Q2965,19,7)+0,""))</f>
        <v/>
      </c>
      <c r="P2965" s="25" t="str">
        <f>IF(M2965="","",IF(N2965="",M2965,M2965&amp;", "&amp;N2965))</f>
        <v/>
      </c>
      <c r="Q2965" s="23"/>
      <c r="R2965" s="23"/>
      <c r="S2965" s="35" t="s">
        <v>2449</v>
      </c>
      <c r="T2965" s="34" t="s">
        <v>36</v>
      </c>
      <c r="U2965" s="185">
        <v>43207</v>
      </c>
      <c r="V2965" s="188">
        <v>46231</v>
      </c>
      <c r="W2965" s="189">
        <v>53166</v>
      </c>
      <c r="X2965" s="31">
        <v>58483</v>
      </c>
      <c r="Y2965" s="90">
        <f>IFERROR(ROUND(X2965/W2965-1,2),"")</f>
        <v>0.1</v>
      </c>
      <c r="Z2965" s="31" t="str">
        <f>IF(OR(S2965="VLD MLC components",S2965="VLD MLC pipes",S2965="VLD PEX components",S2965="VLD PEX pipes",S2965="VLD PHC components",S2965="VLD PHC pipes",S2965="Controls VLD"),"По запросу",X2965)</f>
        <v>По запросу</v>
      </c>
      <c r="AA2965" s="63">
        <f>ROUND(X2965/1.2,3)</f>
        <v>48735.832999999999</v>
      </c>
      <c r="AB2965" s="23">
        <v>44305</v>
      </c>
      <c r="AC2965" s="190">
        <f>IFERROR(ROUND(AA2965/AB2965-1,2),"")</f>
        <v>0.1</v>
      </c>
      <c r="AD2965" s="25">
        <v>4.08</v>
      </c>
      <c r="AE2965" s="25">
        <v>2.3869999999999998E-3</v>
      </c>
      <c r="AF2965" s="25">
        <v>95</v>
      </c>
      <c r="AG2965" s="25">
        <v>20</v>
      </c>
      <c r="AH2965" s="25">
        <v>69</v>
      </c>
      <c r="AI2965" s="25">
        <v>69</v>
      </c>
      <c r="AJ2965" s="25" t="s">
        <v>20</v>
      </c>
      <c r="AK2965" s="22" t="s">
        <v>20</v>
      </c>
      <c r="AL2965" s="25" t="s">
        <v>20</v>
      </c>
      <c r="AM2965" s="25">
        <v>1</v>
      </c>
      <c r="AN2965" s="25">
        <v>140</v>
      </c>
      <c r="AO2965" s="25">
        <v>150</v>
      </c>
      <c r="AP2965" s="25">
        <v>140</v>
      </c>
      <c r="AQ2965" s="25">
        <v>3.823</v>
      </c>
      <c r="AR2965" s="25">
        <v>2.9399999999999999E-3</v>
      </c>
      <c r="AS2965" s="157">
        <v>69</v>
      </c>
      <c r="AT2965" s="93">
        <v>44743</v>
      </c>
      <c r="AU2965" s="92" t="s">
        <v>2650</v>
      </c>
      <c r="AV2965" s="91" t="s">
        <v>152</v>
      </c>
      <c r="AW2965" s="92" t="s">
        <v>152</v>
      </c>
      <c r="AX2965" s="92" t="s">
        <v>152</v>
      </c>
      <c r="AY2965" s="91" t="s">
        <v>152</v>
      </c>
      <c r="AZ2965" s="23"/>
      <c r="BA2965" s="25" t="s">
        <v>2755</v>
      </c>
      <c r="BB2965" t="s">
        <v>25</v>
      </c>
      <c r="BC2965" t="s">
        <v>2629</v>
      </c>
      <c r="BD2965" t="str">
        <f>IF(Z2965=BC2965,"OK")</f>
        <v>OK</v>
      </c>
      <c r="BE2965">
        <v>3.177</v>
      </c>
      <c r="BF2965">
        <v>2.3869999999999998E-3</v>
      </c>
      <c r="BG2965">
        <v>0</v>
      </c>
      <c r="BH2965">
        <v>0</v>
      </c>
      <c r="BI2965">
        <v>0</v>
      </c>
      <c r="BJ2965">
        <v>130</v>
      </c>
      <c r="BK2965">
        <v>3.177</v>
      </c>
      <c r="BL2965" t="str">
        <f>IF(ABS(AN2965*AO2965*AP2965/1000000000/AR2965-1)&lt;0.1,"OK","NO")</f>
        <v>OK</v>
      </c>
      <c r="BN2965" s="183"/>
    </row>
    <row r="2966" spans="1:66" ht="25.5" x14ac:dyDescent="0.25">
      <c r="A2966" s="1"/>
      <c r="B2966" s="94">
        <v>2953</v>
      </c>
      <c r="C2966" s="43">
        <v>1135642</v>
      </c>
      <c r="D2966" s="25">
        <v>1018345</v>
      </c>
      <c r="E2966" s="26" t="s">
        <v>2754</v>
      </c>
      <c r="F2966" s="151" t="s">
        <v>21</v>
      </c>
      <c r="G2966" s="102" t="s">
        <v>2182</v>
      </c>
      <c r="H2966" s="46" t="str">
        <f>IFERROR(IFERROR(IF(SEARCH("Usystems",$E2966)&gt;0,"Usystems"),IF(SEARCH("RIIFO",$E2966)&gt;0,"RIIFO","Uponor")),"Uponor")</f>
        <v>Usystems</v>
      </c>
      <c r="I2966" s="25">
        <f>IFERROR(MID($D2966,1,7)+0,"")</f>
        <v>1018345</v>
      </c>
      <c r="J2966" s="25" t="str">
        <f>IFERROR(MID($D2966,10,7)+0,"")</f>
        <v/>
      </c>
      <c r="K2966" s="25" t="str">
        <f>IFERROR(MID($D2966,19,7)+0,"")</f>
        <v/>
      </c>
      <c r="L2966" s="25" t="str">
        <f>IFERROR(MID($D2966,28,7)+0,"")</f>
        <v/>
      </c>
      <c r="M2966" s="25" t="str">
        <f>IF(IFERROR(MID($Q2966,1,7)+0,"")&lt;1130000,IF(INDEX(C:C,MATCH(LEFT(Q2966,7)+0,I:I,0))&lt;1130000,"",INDEX(C:C,MATCH(LEFT(Q2966,7)+0,I:I,0))),IFERROR(MID($Q2966,1,7)+0,""))</f>
        <v/>
      </c>
      <c r="N2966" s="25" t="str">
        <f>IF(IFERROR(MID($Q2966,10,7)+0,"")&lt;1130000,"",IFERROR(MID($Q2966,10,7)+0,""))</f>
        <v/>
      </c>
      <c r="O2966" s="25" t="str">
        <f>IF(IFERROR(MID($Q2966,19,7)+0,"")&lt;1130000,"",IFERROR(MID($Q2966,19,7)+0,""))</f>
        <v/>
      </c>
      <c r="P2966" s="25" t="str">
        <f>IF(M2966="","",IF(N2966="",M2966,M2966&amp;", "&amp;N2966))</f>
        <v/>
      </c>
      <c r="Q2966" s="25"/>
      <c r="R2966" s="25"/>
      <c r="S2966" s="35" t="s">
        <v>69</v>
      </c>
      <c r="T2966" s="25" t="s">
        <v>36</v>
      </c>
      <c r="U2966" s="185">
        <v>4996</v>
      </c>
      <c r="V2966" s="188">
        <v>5346</v>
      </c>
      <c r="W2966" s="189">
        <v>5720</v>
      </c>
      <c r="X2966" s="31">
        <v>6292</v>
      </c>
      <c r="Y2966" s="90">
        <f>IFERROR(ROUND(X2966/W2966-1,2),"")</f>
        <v>0.1</v>
      </c>
      <c r="Z2966" s="31">
        <f>IF(OR(S2966="VLD MLC components",S2966="VLD MLC pipes",S2966="VLD PEX components",S2966="VLD PEX pipes",S2966="VLD PHC components",S2966="VLD PHC pipes",S2966="Controls VLD"),"По запросу",X2966)</f>
        <v>6292</v>
      </c>
      <c r="AA2966" s="63">
        <f>ROUND(X2966/1.2,3)</f>
        <v>5243.3329999999996</v>
      </c>
      <c r="AB2966" s="23">
        <v>4766.6670000000004</v>
      </c>
      <c r="AC2966" s="190">
        <f>IFERROR(ROUND(AA2966/AB2966-1,2),"")</f>
        <v>0.1</v>
      </c>
      <c r="AD2966" s="25">
        <v>0.28000000000000003</v>
      </c>
      <c r="AE2966" s="25">
        <v>1.9000000000000001E-4</v>
      </c>
      <c r="AF2966" s="25">
        <v>58</v>
      </c>
      <c r="AG2966" s="25">
        <v>14</v>
      </c>
      <c r="AH2966" s="25">
        <v>10</v>
      </c>
      <c r="AI2966" s="25">
        <v>23</v>
      </c>
      <c r="AJ2966" s="25" t="s">
        <v>20</v>
      </c>
      <c r="AK2966" s="22" t="s">
        <v>20</v>
      </c>
      <c r="AL2966" s="25" t="s">
        <v>20</v>
      </c>
      <c r="AM2966" s="25">
        <v>1</v>
      </c>
      <c r="AN2966" s="25"/>
      <c r="AO2966" s="25"/>
      <c r="AP2966" s="25"/>
      <c r="AQ2966" s="25">
        <v>0.28000000000000003</v>
      </c>
      <c r="AR2966" s="25">
        <v>1.9000000000000001E-4</v>
      </c>
      <c r="AS2966" s="157">
        <v>13</v>
      </c>
      <c r="AT2966" s="93">
        <v>44713</v>
      </c>
      <c r="AU2966" s="92" t="s">
        <v>2650</v>
      </c>
      <c r="AV2966" s="91" t="s">
        <v>152</v>
      </c>
      <c r="AW2966" s="92" t="s">
        <v>152</v>
      </c>
      <c r="AX2966" s="92" t="s">
        <v>152</v>
      </c>
      <c r="AY2966" s="91" t="s">
        <v>152</v>
      </c>
      <c r="AZ2966" s="23"/>
      <c r="BA2966" s="25" t="s">
        <v>2753</v>
      </c>
      <c r="BB2966" t="s">
        <v>25</v>
      </c>
      <c r="BC2966">
        <v>6292</v>
      </c>
      <c r="BD2966" t="str">
        <f>IF(Z2966=BC2966,"OK")</f>
        <v>OK</v>
      </c>
      <c r="BE2966">
        <v>0.33300000000000002</v>
      </c>
      <c r="BF2966">
        <v>1.9000000000000001E-4</v>
      </c>
      <c r="BG2966">
        <v>0</v>
      </c>
      <c r="BH2966">
        <v>0</v>
      </c>
      <c r="BI2966">
        <v>0</v>
      </c>
      <c r="BJ2966">
        <v>0.33300000000000002</v>
      </c>
      <c r="BK2966">
        <v>1.9000000000000001E-4</v>
      </c>
      <c r="BL2966" t="str">
        <f>IF(ABS(AN2966*AO2966*AP2966/1000000000/AR2966-1)&lt;0.1,"OK","NO")</f>
        <v>NO</v>
      </c>
      <c r="BN2966" s="183"/>
    </row>
    <row r="2967" spans="1:66" ht="25.5" x14ac:dyDescent="0.25">
      <c r="A2967" s="1"/>
      <c r="B2967" s="94">
        <v>2954</v>
      </c>
      <c r="C2967" s="43">
        <v>1135643</v>
      </c>
      <c r="D2967" s="25">
        <v>1018346</v>
      </c>
      <c r="E2967" s="26" t="s">
        <v>2752</v>
      </c>
      <c r="F2967" s="151" t="s">
        <v>652</v>
      </c>
      <c r="G2967" s="102" t="s">
        <v>2182</v>
      </c>
      <c r="H2967" s="46" t="str">
        <f>IFERROR(IFERROR(IF(SEARCH("Usystems",$E2967)&gt;0,"Usystems"),IF(SEARCH("RIIFO",$E2967)&gt;0,"RIIFO","Uponor")),"Uponor")</f>
        <v>Usystems</v>
      </c>
      <c r="I2967" s="25">
        <f>IFERROR(MID($D2967,1,7)+0,"")</f>
        <v>1018346</v>
      </c>
      <c r="J2967" s="25" t="str">
        <f>IFERROR(MID($D2967,10,7)+0,"")</f>
        <v/>
      </c>
      <c r="K2967" s="25" t="str">
        <f>IFERROR(MID($D2967,19,7)+0,"")</f>
        <v/>
      </c>
      <c r="L2967" s="25" t="str">
        <f>IFERROR(MID($D2967,28,7)+0,"")</f>
        <v/>
      </c>
      <c r="M2967" s="25" t="str">
        <f>IF(IFERROR(MID($Q2967,1,7)+0,"")&lt;1130000,IF(INDEX(C:C,MATCH(LEFT(Q2967,7)+0,I:I,0))&lt;1130000,"",INDEX(C:C,MATCH(LEFT(Q2967,7)+0,I:I,0))),IFERROR(MID($Q2967,1,7)+0,""))</f>
        <v/>
      </c>
      <c r="N2967" s="25" t="str">
        <f>IF(IFERROR(MID($Q2967,10,7)+0,"")&lt;1130000,"",IFERROR(MID($Q2967,10,7)+0,""))</f>
        <v/>
      </c>
      <c r="O2967" s="25" t="str">
        <f>IF(IFERROR(MID($Q2967,19,7)+0,"")&lt;1130000,"",IFERROR(MID($Q2967,19,7)+0,""))</f>
        <v/>
      </c>
      <c r="P2967" s="25" t="str">
        <f>IF(M2967="","",IF(N2967="",M2967,M2967&amp;", "&amp;N2967))</f>
        <v/>
      </c>
      <c r="Q2967" s="25"/>
      <c r="R2967" s="25"/>
      <c r="S2967" s="35" t="s">
        <v>69</v>
      </c>
      <c r="T2967" s="25" t="s">
        <v>36</v>
      </c>
      <c r="U2967" s="185">
        <v>6071</v>
      </c>
      <c r="V2967" s="188">
        <v>6496</v>
      </c>
      <c r="W2967" s="189">
        <v>6951</v>
      </c>
      <c r="X2967" s="31">
        <v>7646</v>
      </c>
      <c r="Y2967" s="90">
        <f>IFERROR(ROUND(X2967/W2967-1,2),"")</f>
        <v>0.1</v>
      </c>
      <c r="Z2967" s="31">
        <f>IF(OR(S2967="VLD MLC components",S2967="VLD MLC pipes",S2967="VLD PEX components",S2967="VLD PEX pipes",S2967="VLD PHC components",S2967="VLD PHC pipes",S2967="Controls VLD"),"По запросу",X2967)</f>
        <v>7646</v>
      </c>
      <c r="AA2967" s="63">
        <f>ROUND(X2967/1.2,3)</f>
        <v>6371.6670000000004</v>
      </c>
      <c r="AB2967" s="23">
        <v>5792.5</v>
      </c>
      <c r="AC2967" s="190">
        <f>IFERROR(ROUND(AA2967/AB2967-1,2),"")</f>
        <v>0.1</v>
      </c>
      <c r="AD2967" s="25">
        <v>0.38</v>
      </c>
      <c r="AE2967" s="25">
        <v>5.9199999999999997E-4</v>
      </c>
      <c r="AF2967" s="25">
        <v>67</v>
      </c>
      <c r="AG2967" s="25">
        <v>42</v>
      </c>
      <c r="AH2967" s="25">
        <v>47</v>
      </c>
      <c r="AI2967" s="25">
        <v>61</v>
      </c>
      <c r="AJ2967" s="25" t="s">
        <v>20</v>
      </c>
      <c r="AK2967" s="22" t="s">
        <v>20</v>
      </c>
      <c r="AL2967" s="25" t="s">
        <v>20</v>
      </c>
      <c r="AM2967" s="25">
        <v>1</v>
      </c>
      <c r="AN2967" s="25">
        <v>80</v>
      </c>
      <c r="AO2967" s="25">
        <v>60</v>
      </c>
      <c r="AP2967" s="25">
        <v>70</v>
      </c>
      <c r="AQ2967" s="25">
        <v>0.4</v>
      </c>
      <c r="AR2967" s="25">
        <v>3.3599999999999998E-4</v>
      </c>
      <c r="AS2967" s="157">
        <v>65</v>
      </c>
      <c r="AT2967" s="93">
        <v>44713</v>
      </c>
      <c r="AU2967" s="92" t="s">
        <v>2675</v>
      </c>
      <c r="AV2967" s="91" t="s">
        <v>152</v>
      </c>
      <c r="AW2967" s="92" t="s">
        <v>152</v>
      </c>
      <c r="AX2967" s="92" t="s">
        <v>152</v>
      </c>
      <c r="AY2967" s="91" t="s">
        <v>152</v>
      </c>
      <c r="AZ2967" s="23"/>
      <c r="BA2967" s="25" t="s">
        <v>2751</v>
      </c>
      <c r="BB2967" t="s">
        <v>25</v>
      </c>
      <c r="BC2967">
        <v>7646</v>
      </c>
      <c r="BD2967" t="str">
        <f>IF(Z2967=BC2967,"OK")</f>
        <v>OK</v>
      </c>
      <c r="BE2967">
        <v>0.503</v>
      </c>
      <c r="BF2967">
        <v>5.9199999999999997E-4</v>
      </c>
      <c r="BG2967">
        <v>0</v>
      </c>
      <c r="BH2967">
        <v>0</v>
      </c>
      <c r="BI2967">
        <v>0</v>
      </c>
      <c r="BJ2967">
        <v>0.503</v>
      </c>
      <c r="BK2967">
        <v>5.9199999999999997E-4</v>
      </c>
      <c r="BL2967" t="str">
        <f>IF(ABS(AN2967*AO2967*AP2967/1000000000/AR2967-1)&lt;0.1,"OK","NO")</f>
        <v>OK</v>
      </c>
      <c r="BN2967" s="183"/>
    </row>
    <row r="2968" spans="1:66" ht="25.5" x14ac:dyDescent="0.25">
      <c r="A2968" s="1"/>
      <c r="B2968" s="94">
        <v>2955</v>
      </c>
      <c r="C2968" s="43">
        <v>1136046</v>
      </c>
      <c r="D2968" s="25"/>
      <c r="E2968" s="26" t="s">
        <v>2750</v>
      </c>
      <c r="F2968" s="151" t="s">
        <v>21</v>
      </c>
      <c r="G2968" s="102" t="s">
        <v>2182</v>
      </c>
      <c r="H2968" s="46" t="str">
        <f>IFERROR(IFERROR(IF(SEARCH("Usystems",$E2968)&gt;0,"Usystems"),IF(SEARCH("RIIFO",$E2968)&gt;0,"RIIFO","Uponor")),"Uponor")</f>
        <v>Usystems</v>
      </c>
      <c r="I2968" s="25" t="str">
        <f>IFERROR(MID($D2968,1,7)+0,"")</f>
        <v/>
      </c>
      <c r="J2968" s="25" t="str">
        <f>IFERROR(MID($D2968,10,7)+0,"")</f>
        <v/>
      </c>
      <c r="K2968" s="25" t="str">
        <f>IFERROR(MID($D2968,19,7)+0,"")</f>
        <v/>
      </c>
      <c r="L2968" s="25" t="str">
        <f>IFERROR(MID($D2968,28,7)+0,"")</f>
        <v/>
      </c>
      <c r="M2968" s="25" t="str">
        <f>IF(IFERROR(MID($Q2968,1,7)+0,"")&lt;1130000,IF(INDEX(C:C,MATCH(LEFT(Q2968,7)+0,I:I,0))&lt;1130000,"",INDEX(C:C,MATCH(LEFT(Q2968,7)+0,I:I,0))),IFERROR(MID($Q2968,1,7)+0,""))</f>
        <v/>
      </c>
      <c r="N2968" s="25" t="str">
        <f>IF(IFERROR(MID($Q2968,10,7)+0,"")&lt;1130000,"",IFERROR(MID($Q2968,10,7)+0,""))</f>
        <v/>
      </c>
      <c r="O2968" s="25" t="str">
        <f>IF(IFERROR(MID($Q2968,19,7)+0,"")&lt;1130000,"",IFERROR(MID($Q2968,19,7)+0,""))</f>
        <v/>
      </c>
      <c r="P2968" s="25" t="str">
        <f>IF(M2968="","",IF(N2968="",M2968,M2968&amp;", "&amp;N2968))</f>
        <v/>
      </c>
      <c r="Q2968" s="25"/>
      <c r="R2968" s="25"/>
      <c r="S2968" s="35" t="s">
        <v>2449</v>
      </c>
      <c r="T2968" s="25" t="s">
        <v>36</v>
      </c>
      <c r="U2968" s="185">
        <v>8200</v>
      </c>
      <c r="V2968" s="188">
        <v>8774</v>
      </c>
      <c r="W2968" s="189">
        <v>9388</v>
      </c>
      <c r="X2968" s="31">
        <v>10327</v>
      </c>
      <c r="Y2968" s="90">
        <f>IFERROR(ROUND(X2968/W2968-1,2),"")</f>
        <v>0.1</v>
      </c>
      <c r="Z2968" s="31" t="str">
        <f>IF(OR(S2968="VLD MLC components",S2968="VLD MLC pipes",S2968="VLD PEX components",S2968="VLD PEX pipes",S2968="VLD PHC components",S2968="VLD PHC pipes",S2968="Controls VLD"),"По запросу",X2968)</f>
        <v>По запросу</v>
      </c>
      <c r="AA2968" s="63">
        <f>ROUND(X2968/1.2,3)</f>
        <v>8605.8330000000005</v>
      </c>
      <c r="AB2968" s="23">
        <v>7823.3329999999996</v>
      </c>
      <c r="AC2968" s="190">
        <f>IFERROR(ROUND(AA2968/AB2968-1,2),"")</f>
        <v>0.1</v>
      </c>
      <c r="AD2968" s="25">
        <v>0.51</v>
      </c>
      <c r="AE2968" s="25">
        <v>6.2200000000000005E-4</v>
      </c>
      <c r="AF2968" s="25">
        <v>90</v>
      </c>
      <c r="AG2968" s="25">
        <v>0</v>
      </c>
      <c r="AH2968" s="25">
        <v>51</v>
      </c>
      <c r="AI2968" s="25">
        <v>68</v>
      </c>
      <c r="AJ2968" s="25" t="s">
        <v>20</v>
      </c>
      <c r="AK2968" s="22" t="s">
        <v>20</v>
      </c>
      <c r="AL2968" s="25" t="s">
        <v>20</v>
      </c>
      <c r="AM2968" s="25">
        <v>1</v>
      </c>
      <c r="AN2968" s="25"/>
      <c r="AO2968" s="25"/>
      <c r="AP2968" s="25"/>
      <c r="AQ2968" s="25">
        <v>0.51</v>
      </c>
      <c r="AR2968" s="25" t="s">
        <v>6817</v>
      </c>
      <c r="AS2968" s="157">
        <v>76</v>
      </c>
      <c r="AT2968" s="93"/>
      <c r="AU2968" s="92" t="s">
        <v>2675</v>
      </c>
      <c r="AV2968" s="91" t="s">
        <v>152</v>
      </c>
      <c r="AW2968" s="92" t="s">
        <v>152</v>
      </c>
      <c r="AX2968" s="92" t="s">
        <v>152</v>
      </c>
      <c r="AY2968" s="91" t="s">
        <v>152</v>
      </c>
      <c r="AZ2968" s="23" t="s">
        <v>24</v>
      </c>
      <c r="BA2968" s="25" t="s">
        <v>2749</v>
      </c>
      <c r="BB2968" t="s">
        <v>25</v>
      </c>
      <c r="BC2968" t="s">
        <v>2629</v>
      </c>
      <c r="BD2968" t="str">
        <f>IF(Z2968=BC2968,"OK")</f>
        <v>OK</v>
      </c>
      <c r="BE2968">
        <v>0.55300000000000005</v>
      </c>
      <c r="BF2968">
        <v>6.2200000000000005E-4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 t="e">
        <f>IF(ABS(AN2968*AO2968*AP2968/1000000000/AR2968-1)&lt;0.1,"OK","NO")</f>
        <v>#VALUE!</v>
      </c>
      <c r="BN2968" s="183"/>
    </row>
    <row r="2969" spans="1:66" ht="25.5" x14ac:dyDescent="0.25">
      <c r="A2969" s="1"/>
      <c r="B2969" s="94">
        <v>2956</v>
      </c>
      <c r="C2969" s="43">
        <v>1135644</v>
      </c>
      <c r="D2969" s="25">
        <v>1018347</v>
      </c>
      <c r="E2969" s="26" t="s">
        <v>2748</v>
      </c>
      <c r="F2969" s="151" t="s">
        <v>652</v>
      </c>
      <c r="G2969" s="102" t="s">
        <v>2182</v>
      </c>
      <c r="H2969" s="46" t="str">
        <f>IFERROR(IFERROR(IF(SEARCH("Usystems",$E2969)&gt;0,"Usystems"),IF(SEARCH("RIIFO",$E2969)&gt;0,"RIIFO","Uponor")),"Uponor")</f>
        <v>Usystems</v>
      </c>
      <c r="I2969" s="25">
        <f>IFERROR(MID($D2969,1,7)+0,"")</f>
        <v>1018347</v>
      </c>
      <c r="J2969" s="25" t="str">
        <f>IFERROR(MID($D2969,10,7)+0,"")</f>
        <v/>
      </c>
      <c r="K2969" s="25" t="str">
        <f>IFERROR(MID($D2969,19,7)+0,"")</f>
        <v/>
      </c>
      <c r="L2969" s="25" t="str">
        <f>IFERROR(MID($D2969,28,7)+0,"")</f>
        <v/>
      </c>
      <c r="M2969" s="25" t="str">
        <f>IF(IFERROR(MID($Q2969,1,7)+0,"")&lt;1130000,IF(INDEX(C:C,MATCH(LEFT(Q2969,7)+0,I:I,0))&lt;1130000,"",INDEX(C:C,MATCH(LEFT(Q2969,7)+0,I:I,0))),IFERROR(MID($Q2969,1,7)+0,""))</f>
        <v/>
      </c>
      <c r="N2969" s="25" t="str">
        <f>IF(IFERROR(MID($Q2969,10,7)+0,"")&lt;1130000,"",IFERROR(MID($Q2969,10,7)+0,""))</f>
        <v/>
      </c>
      <c r="O2969" s="25" t="str">
        <f>IF(IFERROR(MID($Q2969,19,7)+0,"")&lt;1130000,"",IFERROR(MID($Q2969,19,7)+0,""))</f>
        <v/>
      </c>
      <c r="P2969" s="25" t="str">
        <f>IF(M2969="","",IF(N2969="",M2969,M2969&amp;", "&amp;N2969))</f>
        <v/>
      </c>
      <c r="Q2969" s="25"/>
      <c r="R2969" s="25"/>
      <c r="S2969" s="35" t="s">
        <v>2449</v>
      </c>
      <c r="T2969" s="25" t="s">
        <v>36</v>
      </c>
      <c r="U2969" s="185">
        <v>13320</v>
      </c>
      <c r="V2969" s="188">
        <v>14252</v>
      </c>
      <c r="W2969" s="189">
        <v>15250</v>
      </c>
      <c r="X2969" s="31">
        <v>16775</v>
      </c>
      <c r="Y2969" s="90">
        <f>IFERROR(ROUND(X2969/W2969-1,2),"")</f>
        <v>0.1</v>
      </c>
      <c r="Z2969" s="31" t="str">
        <f>IF(OR(S2969="VLD MLC components",S2969="VLD MLC pipes",S2969="VLD PEX components",S2969="VLD PEX pipes",S2969="VLD PHC components",S2969="VLD PHC pipes",S2969="Controls VLD"),"По запросу",X2969)</f>
        <v>По запросу</v>
      </c>
      <c r="AA2969" s="63">
        <f>ROUND(X2969/1.2,3)</f>
        <v>13979.166999999999</v>
      </c>
      <c r="AB2969" s="23">
        <v>12708.333000000001</v>
      </c>
      <c r="AC2969" s="190">
        <f>IFERROR(ROUND(AA2969/AB2969-1,2),"")</f>
        <v>0.1</v>
      </c>
      <c r="AD2969" s="25">
        <v>0.8</v>
      </c>
      <c r="AE2969" s="25">
        <v>7.9699999999999997E-4</v>
      </c>
      <c r="AF2969" s="25">
        <v>71</v>
      </c>
      <c r="AG2969" s="25">
        <v>63</v>
      </c>
      <c r="AH2969" s="25">
        <v>58</v>
      </c>
      <c r="AI2969" s="25">
        <v>70</v>
      </c>
      <c r="AJ2969" s="25" t="s">
        <v>20</v>
      </c>
      <c r="AK2969" s="22" t="s">
        <v>20</v>
      </c>
      <c r="AL2969" s="25" t="s">
        <v>20</v>
      </c>
      <c r="AM2969" s="25">
        <v>1</v>
      </c>
      <c r="AN2969" s="25">
        <v>120</v>
      </c>
      <c r="AO2969" s="25">
        <v>100</v>
      </c>
      <c r="AP2969" s="25">
        <v>70</v>
      </c>
      <c r="AQ2969" s="25">
        <v>0.8</v>
      </c>
      <c r="AR2969" s="25">
        <v>8.4000000000000003E-4</v>
      </c>
      <c r="AS2969" s="157">
        <v>102</v>
      </c>
      <c r="AT2969" s="93">
        <v>44713</v>
      </c>
      <c r="AU2969" s="92" t="s">
        <v>2675</v>
      </c>
      <c r="AV2969" s="91" t="s">
        <v>152</v>
      </c>
      <c r="AW2969" s="92" t="s">
        <v>152</v>
      </c>
      <c r="AX2969" s="92" t="s">
        <v>152</v>
      </c>
      <c r="AY2969" s="91" t="s">
        <v>152</v>
      </c>
      <c r="AZ2969" s="23"/>
      <c r="BA2969" s="25" t="s">
        <v>2747</v>
      </c>
      <c r="BB2969" t="s">
        <v>25</v>
      </c>
      <c r="BC2969" t="s">
        <v>2629</v>
      </c>
      <c r="BD2969" t="str">
        <f>IF(Z2969=BC2969,"OK")</f>
        <v>OK</v>
      </c>
      <c r="BE2969">
        <v>1.0249999999999999</v>
      </c>
      <c r="BF2969">
        <v>7.9699999999999997E-4</v>
      </c>
      <c r="BG2969">
        <v>0</v>
      </c>
      <c r="BH2969">
        <v>0</v>
      </c>
      <c r="BI2969">
        <v>0</v>
      </c>
      <c r="BJ2969">
        <v>1.0249999999999999</v>
      </c>
      <c r="BK2969">
        <v>7.9699999999999997E-4</v>
      </c>
      <c r="BL2969" t="str">
        <f>IF(ABS(AN2969*AO2969*AP2969/1000000000/AR2969-1)&lt;0.1,"OK","NO")</f>
        <v>OK</v>
      </c>
      <c r="BN2969" s="183"/>
    </row>
    <row r="2970" spans="1:66" ht="25.5" x14ac:dyDescent="0.25">
      <c r="A2970" s="1"/>
      <c r="B2970" s="94">
        <v>2957</v>
      </c>
      <c r="C2970" s="43">
        <v>1136047</v>
      </c>
      <c r="D2970" s="25"/>
      <c r="E2970" s="26" t="s">
        <v>2746</v>
      </c>
      <c r="F2970" s="151" t="s">
        <v>21</v>
      </c>
      <c r="G2970" s="102" t="s">
        <v>2182</v>
      </c>
      <c r="H2970" s="46" t="str">
        <f>IFERROR(IFERROR(IF(SEARCH("Usystems",$E2970)&gt;0,"Usystems"),IF(SEARCH("RIIFO",$E2970)&gt;0,"RIIFO","Uponor")),"Uponor")</f>
        <v>Usystems</v>
      </c>
      <c r="I2970" s="25" t="str">
        <f>IFERROR(MID($D2970,1,7)+0,"")</f>
        <v/>
      </c>
      <c r="J2970" s="25" t="str">
        <f>IFERROR(MID($D2970,10,7)+0,"")</f>
        <v/>
      </c>
      <c r="K2970" s="25" t="str">
        <f>IFERROR(MID($D2970,19,7)+0,"")</f>
        <v/>
      </c>
      <c r="L2970" s="25" t="str">
        <f>IFERROR(MID($D2970,28,7)+0,"")</f>
        <v/>
      </c>
      <c r="M2970" s="25" t="str">
        <f>IF(IFERROR(MID($Q2970,1,7)+0,"")&lt;1130000,IF(INDEX(C:C,MATCH(LEFT(Q2970,7)+0,I:I,0))&lt;1130000,"",INDEX(C:C,MATCH(LEFT(Q2970,7)+0,I:I,0))),IFERROR(MID($Q2970,1,7)+0,""))</f>
        <v/>
      </c>
      <c r="N2970" s="25" t="str">
        <f>IF(IFERROR(MID($Q2970,10,7)+0,"")&lt;1130000,"",IFERROR(MID($Q2970,10,7)+0,""))</f>
        <v/>
      </c>
      <c r="O2970" s="25" t="str">
        <f>IF(IFERROR(MID($Q2970,19,7)+0,"")&lt;1130000,"",IFERROR(MID($Q2970,19,7)+0,""))</f>
        <v/>
      </c>
      <c r="P2970" s="25" t="str">
        <f>IF(M2970="","",IF(N2970="",M2970,M2970&amp;", "&amp;N2970))</f>
        <v/>
      </c>
      <c r="Q2970" s="25"/>
      <c r="R2970" s="25"/>
      <c r="S2970" s="35" t="s">
        <v>2449</v>
      </c>
      <c r="T2970" s="25" t="s">
        <v>36</v>
      </c>
      <c r="U2970" s="185">
        <v>23900</v>
      </c>
      <c r="V2970" s="188">
        <v>25573</v>
      </c>
      <c r="W2970" s="189">
        <v>27363</v>
      </c>
      <c r="X2970" s="31">
        <v>30099</v>
      </c>
      <c r="Y2970" s="90">
        <f>IFERROR(ROUND(X2970/W2970-1,2),"")</f>
        <v>0.1</v>
      </c>
      <c r="Z2970" s="31" t="str">
        <f>IF(OR(S2970="VLD MLC components",S2970="VLD MLC pipes",S2970="VLD PEX components",S2970="VLD PEX pipes",S2970="VLD PHC components",S2970="VLD PHC pipes",S2970="Controls VLD"),"По запросу",X2970)</f>
        <v>По запросу</v>
      </c>
      <c r="AA2970" s="63">
        <f>ROUND(X2970/1.2,3)</f>
        <v>25082.5</v>
      </c>
      <c r="AB2970" s="23">
        <v>22802.5</v>
      </c>
      <c r="AC2970" s="190">
        <f>IFERROR(ROUND(AA2970/AB2970-1,2),"")</f>
        <v>0.1</v>
      </c>
      <c r="AD2970" s="25">
        <v>1.82</v>
      </c>
      <c r="AE2970" s="25">
        <v>8.3699999999999996E-4</v>
      </c>
      <c r="AF2970" s="25">
        <v>77</v>
      </c>
      <c r="AG2970" s="25">
        <v>19</v>
      </c>
      <c r="AH2970" s="25">
        <v>24</v>
      </c>
      <c r="AI2970" s="25">
        <v>18</v>
      </c>
      <c r="AJ2970" s="25" t="s">
        <v>20</v>
      </c>
      <c r="AK2970" s="22" t="s">
        <v>20</v>
      </c>
      <c r="AL2970" s="25" t="s">
        <v>20</v>
      </c>
      <c r="AM2970" s="25">
        <v>1</v>
      </c>
      <c r="AN2970" s="25"/>
      <c r="AO2970" s="25"/>
      <c r="AP2970" s="25"/>
      <c r="AQ2970" s="25">
        <v>1.82</v>
      </c>
      <c r="AR2970" s="25" t="s">
        <v>6817</v>
      </c>
      <c r="AS2970" s="157">
        <v>24</v>
      </c>
      <c r="AT2970" s="93"/>
      <c r="AU2970" s="92" t="s">
        <v>2675</v>
      </c>
      <c r="AV2970" s="91" t="s">
        <v>152</v>
      </c>
      <c r="AW2970" s="92" t="s">
        <v>152</v>
      </c>
      <c r="AX2970" s="92" t="s">
        <v>152</v>
      </c>
      <c r="AY2970" s="91" t="s">
        <v>152</v>
      </c>
      <c r="AZ2970" s="23"/>
      <c r="BA2970" s="25" t="s">
        <v>2745</v>
      </c>
      <c r="BB2970" t="s">
        <v>25</v>
      </c>
      <c r="BC2970" t="s">
        <v>2629</v>
      </c>
      <c r="BD2970" t="str">
        <f>IF(Z2970=BC2970,"OK")</f>
        <v>OK</v>
      </c>
      <c r="BE2970">
        <v>1.1279999999999999</v>
      </c>
      <c r="BF2970">
        <v>8.3699999999999996E-4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 t="e">
        <f>IF(ABS(AN2970*AO2970*AP2970/1000000000/AR2970-1)&lt;0.1,"OK","NO")</f>
        <v>#VALUE!</v>
      </c>
      <c r="BN2970" s="183"/>
    </row>
    <row r="2971" spans="1:66" ht="25.5" x14ac:dyDescent="0.25">
      <c r="A2971" s="1"/>
      <c r="B2971" s="94">
        <v>2958</v>
      </c>
      <c r="C2971" s="43">
        <v>1135645</v>
      </c>
      <c r="D2971" s="25">
        <v>1018348</v>
      </c>
      <c r="E2971" s="26" t="s">
        <v>2744</v>
      </c>
      <c r="F2971" s="151" t="s">
        <v>652</v>
      </c>
      <c r="G2971" s="102" t="s">
        <v>2182</v>
      </c>
      <c r="H2971" s="46" t="str">
        <f>IFERROR(IFERROR(IF(SEARCH("Usystems",$E2971)&gt;0,"Usystems"),IF(SEARCH("RIIFO",$E2971)&gt;0,"RIIFO","Uponor")),"Uponor")</f>
        <v>Usystems</v>
      </c>
      <c r="I2971" s="25">
        <f>IFERROR(MID($D2971,1,7)+0,"")</f>
        <v>1018348</v>
      </c>
      <c r="J2971" s="25" t="str">
        <f>IFERROR(MID($D2971,10,7)+0,"")</f>
        <v/>
      </c>
      <c r="K2971" s="25" t="str">
        <f>IFERROR(MID($D2971,19,7)+0,"")</f>
        <v/>
      </c>
      <c r="L2971" s="25" t="str">
        <f>IFERROR(MID($D2971,28,7)+0,"")</f>
        <v/>
      </c>
      <c r="M2971" s="25" t="str">
        <f>IF(IFERROR(MID($Q2971,1,7)+0,"")&lt;1130000,IF(INDEX(C:C,MATCH(LEFT(Q2971,7)+0,I:I,0))&lt;1130000,"",INDEX(C:C,MATCH(LEFT(Q2971,7)+0,I:I,0))),IFERROR(MID($Q2971,1,7)+0,""))</f>
        <v/>
      </c>
      <c r="N2971" s="25" t="str">
        <f>IF(IFERROR(MID($Q2971,10,7)+0,"")&lt;1130000,"",IFERROR(MID($Q2971,10,7)+0,""))</f>
        <v/>
      </c>
      <c r="O2971" s="25" t="str">
        <f>IF(IFERROR(MID($Q2971,19,7)+0,"")&lt;1130000,"",IFERROR(MID($Q2971,19,7)+0,""))</f>
        <v/>
      </c>
      <c r="P2971" s="25" t="str">
        <f>IF(M2971="","",IF(N2971="",M2971,M2971&amp;", "&amp;N2971))</f>
        <v/>
      </c>
      <c r="Q2971" s="25"/>
      <c r="R2971" s="25"/>
      <c r="S2971" s="35" t="s">
        <v>2449</v>
      </c>
      <c r="T2971" s="25" t="s">
        <v>36</v>
      </c>
      <c r="U2971" s="185">
        <v>28258</v>
      </c>
      <c r="V2971" s="188">
        <v>30236</v>
      </c>
      <c r="W2971" s="189">
        <v>32353</v>
      </c>
      <c r="X2971" s="31">
        <v>35588</v>
      </c>
      <c r="Y2971" s="90">
        <f>IFERROR(ROUND(X2971/W2971-1,2),"")</f>
        <v>0.1</v>
      </c>
      <c r="Z2971" s="31" t="str">
        <f>IF(OR(S2971="VLD MLC components",S2971="VLD MLC pipes",S2971="VLD PEX components",S2971="VLD PEX pipes",S2971="VLD PHC components",S2971="VLD PHC pipes",S2971="Controls VLD"),"По запросу",X2971)</f>
        <v>По запросу</v>
      </c>
      <c r="AA2971" s="63">
        <f>ROUND(X2971/1.2,3)</f>
        <v>29656.667000000001</v>
      </c>
      <c r="AB2971" s="23">
        <v>26960.832999999999</v>
      </c>
      <c r="AC2971" s="190">
        <f>IFERROR(ROUND(AA2971/AB2971-1,2),"")</f>
        <v>0.1</v>
      </c>
      <c r="AD2971" s="25">
        <v>2.34</v>
      </c>
      <c r="AE2971" s="25">
        <v>3.9399999999999999E-3</v>
      </c>
      <c r="AF2971" s="25">
        <v>40</v>
      </c>
      <c r="AG2971" s="25">
        <v>40</v>
      </c>
      <c r="AH2971" s="25">
        <v>41</v>
      </c>
      <c r="AI2971" s="25">
        <v>41</v>
      </c>
      <c r="AJ2971" s="25" t="s">
        <v>20</v>
      </c>
      <c r="AK2971" s="22" t="s">
        <v>20</v>
      </c>
      <c r="AL2971" s="25" t="s">
        <v>20</v>
      </c>
      <c r="AM2971" s="25">
        <v>1</v>
      </c>
      <c r="AN2971" s="25">
        <v>150</v>
      </c>
      <c r="AO2971" s="25">
        <v>120</v>
      </c>
      <c r="AP2971" s="25">
        <v>100</v>
      </c>
      <c r="AQ2971" s="25">
        <v>2.15</v>
      </c>
      <c r="AR2971" s="25">
        <v>1.8E-3</v>
      </c>
      <c r="AS2971" s="157">
        <v>17</v>
      </c>
      <c r="AT2971" s="93">
        <v>44713</v>
      </c>
      <c r="AU2971" s="92" t="s">
        <v>2675</v>
      </c>
      <c r="AV2971" s="91" t="s">
        <v>152</v>
      </c>
      <c r="AW2971" s="92" t="s">
        <v>152</v>
      </c>
      <c r="AX2971" s="92" t="s">
        <v>152</v>
      </c>
      <c r="AY2971" s="91" t="s">
        <v>152</v>
      </c>
      <c r="AZ2971" s="23" t="s">
        <v>24</v>
      </c>
      <c r="BA2971" s="25" t="s">
        <v>2743</v>
      </c>
      <c r="BB2971" t="s">
        <v>25</v>
      </c>
      <c r="BC2971" t="s">
        <v>2629</v>
      </c>
      <c r="BD2971" t="str">
        <f>IF(Z2971=BC2971,"OK")</f>
        <v>OK</v>
      </c>
      <c r="BE2971">
        <v>2.4990000000000001</v>
      </c>
      <c r="BF2971">
        <v>3.9399999999999999E-3</v>
      </c>
      <c r="BG2971">
        <v>0</v>
      </c>
      <c r="BH2971">
        <v>0</v>
      </c>
      <c r="BI2971">
        <v>0</v>
      </c>
      <c r="BJ2971">
        <v>2.4990000000000001</v>
      </c>
      <c r="BK2971">
        <v>3.9399999999999999E-3</v>
      </c>
      <c r="BL2971" t="str">
        <f>IF(ABS(AN2971*AO2971*AP2971/1000000000/AR2971-1)&lt;0.1,"OK","NO")</f>
        <v>OK</v>
      </c>
      <c r="BN2971" s="183"/>
    </row>
    <row r="2972" spans="1:66" ht="25.5" x14ac:dyDescent="0.25">
      <c r="A2972" s="1"/>
      <c r="B2972" s="94">
        <v>2959</v>
      </c>
      <c r="C2972" s="43">
        <v>1136048</v>
      </c>
      <c r="D2972" s="25">
        <v>1078367</v>
      </c>
      <c r="E2972" s="26" t="s">
        <v>2742</v>
      </c>
      <c r="F2972" s="151" t="s">
        <v>21</v>
      </c>
      <c r="G2972" s="102" t="s">
        <v>2182</v>
      </c>
      <c r="H2972" s="46" t="str">
        <f>IFERROR(IFERROR(IF(SEARCH("Usystems",$E2972)&gt;0,"Usystems"),IF(SEARCH("RIIFO",$E2972)&gt;0,"RIIFO","Uponor")),"Uponor")</f>
        <v>Usystems</v>
      </c>
      <c r="I2972" s="25">
        <f>IFERROR(MID($D2972,1,7)+0,"")</f>
        <v>1078367</v>
      </c>
      <c r="J2972" s="25" t="str">
        <f>IFERROR(MID($D2972,10,7)+0,"")</f>
        <v/>
      </c>
      <c r="K2972" s="25" t="str">
        <f>IFERROR(MID($D2972,19,7)+0,"")</f>
        <v/>
      </c>
      <c r="L2972" s="25" t="str">
        <f>IFERROR(MID($D2972,28,7)+0,"")</f>
        <v/>
      </c>
      <c r="M2972" s="25" t="str">
        <f>IF(IFERROR(MID($Q2972,1,7)+0,"")&lt;1130000,IF(INDEX(C:C,MATCH(LEFT(Q2972,7)+0,I:I,0))&lt;1130000,"",INDEX(C:C,MATCH(LEFT(Q2972,7)+0,I:I,0))),IFERROR(MID($Q2972,1,7)+0,""))</f>
        <v/>
      </c>
      <c r="N2972" s="25" t="str">
        <f>IF(IFERROR(MID($Q2972,10,7)+0,"")&lt;1130000,"",IFERROR(MID($Q2972,10,7)+0,""))</f>
        <v/>
      </c>
      <c r="O2972" s="25" t="str">
        <f>IF(IFERROR(MID($Q2972,19,7)+0,"")&lt;1130000,"",IFERROR(MID($Q2972,19,7)+0,""))</f>
        <v/>
      </c>
      <c r="P2972" s="25" t="str">
        <f>IF(M2972="","",IF(N2972="",M2972,M2972&amp;", "&amp;N2972))</f>
        <v/>
      </c>
      <c r="Q2972" s="25"/>
      <c r="R2972" s="25"/>
      <c r="S2972" s="35" t="s">
        <v>2449</v>
      </c>
      <c r="T2972" s="25" t="s">
        <v>36</v>
      </c>
      <c r="U2972" s="185">
        <v>48664</v>
      </c>
      <c r="V2972" s="188">
        <v>52070</v>
      </c>
      <c r="W2972" s="189">
        <v>55715</v>
      </c>
      <c r="X2972" s="31">
        <v>61287</v>
      </c>
      <c r="Y2972" s="90">
        <f>IFERROR(ROUND(X2972/W2972-1,2),"")</f>
        <v>0.1</v>
      </c>
      <c r="Z2972" s="31" t="str">
        <f>IF(OR(S2972="VLD MLC components",S2972="VLD MLC pipes",S2972="VLD PEX components",S2972="VLD PEX pipes",S2972="VLD PHC components",S2972="VLD PHC pipes",S2972="Controls VLD"),"По запросу",X2972)</f>
        <v>По запросу</v>
      </c>
      <c r="AA2972" s="63">
        <f>ROUND(X2972/1.2,3)</f>
        <v>51072.5</v>
      </c>
      <c r="AB2972" s="23">
        <v>46429.167000000001</v>
      </c>
      <c r="AC2972" s="190">
        <f>IFERROR(ROUND(AA2972/AB2972-1,2),"")</f>
        <v>0.1</v>
      </c>
      <c r="AD2972" s="25">
        <v>3.68</v>
      </c>
      <c r="AE2972" s="25">
        <v>3.7799999999999999E-3</v>
      </c>
      <c r="AF2972" s="25">
        <v>62</v>
      </c>
      <c r="AG2972" s="25">
        <v>2</v>
      </c>
      <c r="AH2972" s="25">
        <v>29</v>
      </c>
      <c r="AI2972" s="25">
        <v>19</v>
      </c>
      <c r="AJ2972" s="25" t="s">
        <v>20</v>
      </c>
      <c r="AK2972" s="22" t="s">
        <v>20</v>
      </c>
      <c r="AL2972" s="25" t="s">
        <v>20</v>
      </c>
      <c r="AM2972" s="25">
        <v>1</v>
      </c>
      <c r="AN2972" s="25"/>
      <c r="AO2972" s="25"/>
      <c r="AP2972" s="25"/>
      <c r="AQ2972" s="25">
        <v>3.68</v>
      </c>
      <c r="AR2972" s="25">
        <v>3.7799999999999999E-3</v>
      </c>
      <c r="AS2972" s="157">
        <v>0</v>
      </c>
      <c r="AT2972" s="93"/>
      <c r="AU2972" s="92" t="s">
        <v>2675</v>
      </c>
      <c r="AV2972" s="91" t="s">
        <v>152</v>
      </c>
      <c r="AW2972" s="92" t="s">
        <v>152</v>
      </c>
      <c r="AX2972" s="92" t="s">
        <v>152</v>
      </c>
      <c r="AY2972" s="91" t="s">
        <v>152</v>
      </c>
      <c r="AZ2972" s="23"/>
      <c r="BA2972" s="25" t="s">
        <v>2741</v>
      </c>
      <c r="BB2972" t="s">
        <v>25</v>
      </c>
      <c r="BC2972" t="s">
        <v>2629</v>
      </c>
      <c r="BD2972" t="str">
        <f>IF(Z2972=BC2972,"OK")</f>
        <v>OK</v>
      </c>
      <c r="BE2972">
        <v>3.52</v>
      </c>
      <c r="BF2972">
        <v>3.7799999999999999E-3</v>
      </c>
      <c r="BG2972">
        <v>0</v>
      </c>
      <c r="BH2972">
        <v>0</v>
      </c>
      <c r="BI2972">
        <v>0</v>
      </c>
      <c r="BJ2972">
        <v>0</v>
      </c>
      <c r="BK2972">
        <v>0</v>
      </c>
      <c r="BL2972" t="str">
        <f>IF(ABS(AN2972*AO2972*AP2972/1000000000/AR2972-1)&lt;0.1,"OK","NO")</f>
        <v>NO</v>
      </c>
      <c r="BN2972" s="183"/>
    </row>
    <row r="2973" spans="1:66" ht="25.5" x14ac:dyDescent="0.25">
      <c r="A2973" s="1"/>
      <c r="B2973" s="94">
        <v>2960</v>
      </c>
      <c r="C2973" s="43">
        <v>1136049</v>
      </c>
      <c r="D2973" s="25">
        <v>1018350</v>
      </c>
      <c r="E2973" s="26" t="s">
        <v>2740</v>
      </c>
      <c r="F2973" s="151" t="s">
        <v>21</v>
      </c>
      <c r="G2973" s="102" t="s">
        <v>2182</v>
      </c>
      <c r="H2973" s="46" t="str">
        <f>IFERROR(IFERROR(IF(SEARCH("Usystems",$E2973)&gt;0,"Usystems"),IF(SEARCH("RIIFO",$E2973)&gt;0,"RIIFO","Uponor")),"Uponor")</f>
        <v>Usystems</v>
      </c>
      <c r="I2973" s="25">
        <f>IFERROR(MID($D2973,1,7)+0,"")</f>
        <v>1018350</v>
      </c>
      <c r="J2973" s="25" t="str">
        <f>IFERROR(MID($D2973,10,7)+0,"")</f>
        <v/>
      </c>
      <c r="K2973" s="25" t="str">
        <f>IFERROR(MID($D2973,19,7)+0,"")</f>
        <v/>
      </c>
      <c r="L2973" s="25" t="str">
        <f>IFERROR(MID($D2973,28,7)+0,"")</f>
        <v/>
      </c>
      <c r="M2973" s="25" t="str">
        <f>IF(IFERROR(MID($Q2973,1,7)+0,"")&lt;1130000,IF(INDEX(C:C,MATCH(LEFT(Q2973,7)+0,I:I,0))&lt;1130000,"",INDEX(C:C,MATCH(LEFT(Q2973,7)+0,I:I,0))),IFERROR(MID($Q2973,1,7)+0,""))</f>
        <v/>
      </c>
      <c r="N2973" s="25" t="str">
        <f>IF(IFERROR(MID($Q2973,10,7)+0,"")&lt;1130000,"",IFERROR(MID($Q2973,10,7)+0,""))</f>
        <v/>
      </c>
      <c r="O2973" s="25" t="str">
        <f>IF(IFERROR(MID($Q2973,19,7)+0,"")&lt;1130000,"",IFERROR(MID($Q2973,19,7)+0,""))</f>
        <v/>
      </c>
      <c r="P2973" s="25" t="str">
        <f>IF(M2973="","",IF(N2973="",M2973,M2973&amp;", "&amp;N2973))</f>
        <v/>
      </c>
      <c r="Q2973" s="25"/>
      <c r="R2973" s="25"/>
      <c r="S2973" s="35" t="s">
        <v>69</v>
      </c>
      <c r="T2973" s="25" t="s">
        <v>36</v>
      </c>
      <c r="U2973" s="185">
        <v>4116</v>
      </c>
      <c r="V2973" s="188">
        <v>4404</v>
      </c>
      <c r="W2973" s="189">
        <v>4712</v>
      </c>
      <c r="X2973" s="31">
        <v>5183</v>
      </c>
      <c r="Y2973" s="90">
        <f>IFERROR(ROUND(X2973/W2973-1,2),"")</f>
        <v>0.1</v>
      </c>
      <c r="Z2973" s="31">
        <f>IF(OR(S2973="VLD MLC components",S2973="VLD MLC pipes",S2973="VLD PEX components",S2973="VLD PEX pipes",S2973="VLD PHC components",S2973="VLD PHC pipes",S2973="Controls VLD"),"По запросу",X2973)</f>
        <v>5183</v>
      </c>
      <c r="AA2973" s="63">
        <f>ROUND(X2973/1.2,3)</f>
        <v>4319.1670000000004</v>
      </c>
      <c r="AB2973" s="23">
        <v>3926.6669999999999</v>
      </c>
      <c r="AC2973" s="190">
        <f>IFERROR(ROUND(AA2973/AB2973-1,2),"")</f>
        <v>0.1</v>
      </c>
      <c r="AD2973" s="25">
        <v>0.2</v>
      </c>
      <c r="AE2973" s="25">
        <v>1.4799999999999999E-4</v>
      </c>
      <c r="AF2973" s="25">
        <v>44</v>
      </c>
      <c r="AG2973" s="25">
        <v>44</v>
      </c>
      <c r="AH2973" s="25">
        <v>50</v>
      </c>
      <c r="AI2973" s="25">
        <v>50</v>
      </c>
      <c r="AJ2973" s="25" t="s">
        <v>20</v>
      </c>
      <c r="AK2973" s="22" t="s">
        <v>20</v>
      </c>
      <c r="AL2973" s="25" t="s">
        <v>20</v>
      </c>
      <c r="AM2973" s="25">
        <v>1</v>
      </c>
      <c r="AN2973" s="25"/>
      <c r="AO2973" s="25"/>
      <c r="AP2973" s="25"/>
      <c r="AQ2973" s="25">
        <v>0.2</v>
      </c>
      <c r="AR2973" s="25">
        <v>1.4799999999999999E-4</v>
      </c>
      <c r="AS2973" s="157">
        <v>31</v>
      </c>
      <c r="AT2973" s="93"/>
      <c r="AU2973" s="92" t="s">
        <v>2675</v>
      </c>
      <c r="AV2973" s="91" t="s">
        <v>152</v>
      </c>
      <c r="AW2973" s="92" t="s">
        <v>152</v>
      </c>
      <c r="AX2973" s="92" t="s">
        <v>152</v>
      </c>
      <c r="AY2973" s="91" t="s">
        <v>152</v>
      </c>
      <c r="AZ2973" s="23"/>
      <c r="BA2973" s="25" t="s">
        <v>2739</v>
      </c>
      <c r="BB2973" t="s">
        <v>25</v>
      </c>
      <c r="BC2973">
        <v>5183</v>
      </c>
      <c r="BD2973" t="str">
        <f>IF(Z2973=BC2973,"OK")</f>
        <v>OK</v>
      </c>
      <c r="BE2973">
        <v>0.27900000000000003</v>
      </c>
      <c r="BF2973">
        <v>1.4799999999999999E-4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 t="str">
        <f>IF(ABS(AN2973*AO2973*AP2973/1000000000/AR2973-1)&lt;0.1,"OK","NO")</f>
        <v>NO</v>
      </c>
      <c r="BN2973" s="183"/>
    </row>
    <row r="2974" spans="1:66" ht="25.5" x14ac:dyDescent="0.25">
      <c r="A2974" s="1"/>
      <c r="B2974" s="94">
        <v>2961</v>
      </c>
      <c r="C2974" s="43">
        <v>1136050</v>
      </c>
      <c r="D2974" s="25">
        <v>1018351</v>
      </c>
      <c r="E2974" s="26" t="s">
        <v>2738</v>
      </c>
      <c r="F2974" s="151" t="s">
        <v>21</v>
      </c>
      <c r="G2974" s="102" t="s">
        <v>2182</v>
      </c>
      <c r="H2974" s="46" t="str">
        <f>IFERROR(IFERROR(IF(SEARCH("Usystems",$E2974)&gt;0,"Usystems"),IF(SEARCH("RIIFO",$E2974)&gt;0,"RIIFO","Uponor")),"Uponor")</f>
        <v>Usystems</v>
      </c>
      <c r="I2974" s="25">
        <f>IFERROR(MID($D2974,1,7)+0,"")</f>
        <v>1018351</v>
      </c>
      <c r="J2974" s="25" t="str">
        <f>IFERROR(MID($D2974,10,7)+0,"")</f>
        <v/>
      </c>
      <c r="K2974" s="25" t="str">
        <f>IFERROR(MID($D2974,19,7)+0,"")</f>
        <v/>
      </c>
      <c r="L2974" s="25" t="str">
        <f>IFERROR(MID($D2974,28,7)+0,"")</f>
        <v/>
      </c>
      <c r="M2974" s="25" t="str">
        <f>IF(IFERROR(MID($Q2974,1,7)+0,"")&lt;1130000,IF(INDEX(C:C,MATCH(LEFT(Q2974,7)+0,I:I,0))&lt;1130000,"",INDEX(C:C,MATCH(LEFT(Q2974,7)+0,I:I,0))),IFERROR(MID($Q2974,1,7)+0,""))</f>
        <v/>
      </c>
      <c r="N2974" s="25" t="str">
        <f>IF(IFERROR(MID($Q2974,10,7)+0,"")&lt;1130000,"",IFERROR(MID($Q2974,10,7)+0,""))</f>
        <v/>
      </c>
      <c r="O2974" s="25" t="str">
        <f>IF(IFERROR(MID($Q2974,19,7)+0,"")&lt;1130000,"",IFERROR(MID($Q2974,19,7)+0,""))</f>
        <v/>
      </c>
      <c r="P2974" s="25" t="str">
        <f>IF(M2974="","",IF(N2974="",M2974,M2974&amp;", "&amp;N2974))</f>
        <v/>
      </c>
      <c r="Q2974" s="25"/>
      <c r="R2974" s="25"/>
      <c r="S2974" s="35" t="s">
        <v>69</v>
      </c>
      <c r="T2974" s="25" t="s">
        <v>36</v>
      </c>
      <c r="U2974" s="185">
        <v>5427</v>
      </c>
      <c r="V2974" s="188">
        <v>5807</v>
      </c>
      <c r="W2974" s="189">
        <v>6213</v>
      </c>
      <c r="X2974" s="31">
        <v>6834</v>
      </c>
      <c r="Y2974" s="90">
        <f>IFERROR(ROUND(X2974/W2974-1,2),"")</f>
        <v>0.1</v>
      </c>
      <c r="Z2974" s="31">
        <f>IF(OR(S2974="VLD MLC components",S2974="VLD MLC pipes",S2974="VLD PEX components",S2974="VLD PEX pipes",S2974="VLD PHC components",S2974="VLD PHC pipes",S2974="Controls VLD"),"По запросу",X2974)</f>
        <v>6834</v>
      </c>
      <c r="AA2974" s="63">
        <f>ROUND(X2974/1.2,3)</f>
        <v>5695</v>
      </c>
      <c r="AB2974" s="23">
        <v>5177.5</v>
      </c>
      <c r="AC2974" s="190">
        <f>IFERROR(ROUND(AA2974/AB2974-1,2),"")</f>
        <v>0.1</v>
      </c>
      <c r="AD2974" s="25">
        <v>0.27</v>
      </c>
      <c r="AE2974" s="25">
        <v>2.6600000000000001E-4</v>
      </c>
      <c r="AF2974" s="25">
        <v>35</v>
      </c>
      <c r="AG2974" s="25">
        <v>5</v>
      </c>
      <c r="AH2974" s="25">
        <v>12</v>
      </c>
      <c r="AI2974" s="25">
        <v>56</v>
      </c>
      <c r="AJ2974" s="25" t="s">
        <v>20</v>
      </c>
      <c r="AK2974" s="22" t="s">
        <v>20</v>
      </c>
      <c r="AL2974" s="25" t="s">
        <v>20</v>
      </c>
      <c r="AM2974" s="25">
        <v>1</v>
      </c>
      <c r="AN2974" s="25"/>
      <c r="AO2974" s="25"/>
      <c r="AP2974" s="25"/>
      <c r="AQ2974" s="25">
        <v>0.27</v>
      </c>
      <c r="AR2974" s="25">
        <v>2.6600000000000001E-4</v>
      </c>
      <c r="AS2974" s="157">
        <v>6</v>
      </c>
      <c r="AT2974" s="93"/>
      <c r="AU2974" s="92" t="s">
        <v>2675</v>
      </c>
      <c r="AV2974" s="91" t="s">
        <v>152</v>
      </c>
      <c r="AW2974" s="92" t="s">
        <v>152</v>
      </c>
      <c r="AX2974" s="92" t="s">
        <v>152</v>
      </c>
      <c r="AY2974" s="91" t="s">
        <v>152</v>
      </c>
      <c r="AZ2974" s="23"/>
      <c r="BA2974" s="25" t="s">
        <v>2737</v>
      </c>
      <c r="BB2974" t="s">
        <v>25</v>
      </c>
      <c r="BC2974">
        <v>6834</v>
      </c>
      <c r="BD2974" t="str">
        <f>IF(Z2974=BC2974,"OK")</f>
        <v>OK</v>
      </c>
      <c r="BE2974">
        <v>0.45900000000000002</v>
      </c>
      <c r="BF2974">
        <v>2.6600000000000001E-4</v>
      </c>
      <c r="BG2974">
        <v>0</v>
      </c>
      <c r="BH2974">
        <v>0</v>
      </c>
      <c r="BI2974">
        <v>0</v>
      </c>
      <c r="BJ2974">
        <v>0</v>
      </c>
      <c r="BK2974">
        <v>0</v>
      </c>
      <c r="BL2974" t="str">
        <f>IF(ABS(AN2974*AO2974*AP2974/1000000000/AR2974-1)&lt;0.1,"OK","NO")</f>
        <v>NO</v>
      </c>
      <c r="BN2974" s="183"/>
    </row>
    <row r="2975" spans="1:66" ht="25.5" x14ac:dyDescent="0.25">
      <c r="A2975" s="1"/>
      <c r="B2975" s="94">
        <v>2962</v>
      </c>
      <c r="C2975" s="43">
        <v>1136051</v>
      </c>
      <c r="D2975" s="25"/>
      <c r="E2975" s="26" t="s">
        <v>2736</v>
      </c>
      <c r="F2975" s="151" t="s">
        <v>21</v>
      </c>
      <c r="G2975" s="102" t="s">
        <v>2182</v>
      </c>
      <c r="H2975" s="46" t="str">
        <f>IFERROR(IFERROR(IF(SEARCH("Usystems",$E2975)&gt;0,"Usystems"),IF(SEARCH("RIIFO",$E2975)&gt;0,"RIIFO","Uponor")),"Uponor")</f>
        <v>Usystems</v>
      </c>
      <c r="I2975" s="25" t="str">
        <f>IFERROR(MID($D2975,1,7)+0,"")</f>
        <v/>
      </c>
      <c r="J2975" s="25" t="str">
        <f>IFERROR(MID($D2975,10,7)+0,"")</f>
        <v/>
      </c>
      <c r="K2975" s="25" t="str">
        <f>IFERROR(MID($D2975,19,7)+0,"")</f>
        <v/>
      </c>
      <c r="L2975" s="25" t="str">
        <f>IFERROR(MID($D2975,28,7)+0,"")</f>
        <v/>
      </c>
      <c r="M2975" s="25" t="str">
        <f>IF(IFERROR(MID($Q2975,1,7)+0,"")&lt;1130000,IF(INDEX(C:C,MATCH(LEFT(Q2975,7)+0,I:I,0))&lt;1130000,"",INDEX(C:C,MATCH(LEFT(Q2975,7)+0,I:I,0))),IFERROR(MID($Q2975,1,7)+0,""))</f>
        <v/>
      </c>
      <c r="N2975" s="25" t="str">
        <f>IF(IFERROR(MID($Q2975,10,7)+0,"")&lt;1130000,"",IFERROR(MID($Q2975,10,7)+0,""))</f>
        <v/>
      </c>
      <c r="O2975" s="25" t="str">
        <f>IF(IFERROR(MID($Q2975,19,7)+0,"")&lt;1130000,"",IFERROR(MID($Q2975,19,7)+0,""))</f>
        <v/>
      </c>
      <c r="P2975" s="25" t="str">
        <f>IF(M2975="","",IF(N2975="",M2975,M2975&amp;", "&amp;N2975))</f>
        <v/>
      </c>
      <c r="Q2975" s="25"/>
      <c r="R2975" s="25"/>
      <c r="S2975" s="35" t="s">
        <v>2449</v>
      </c>
      <c r="T2975" s="25" t="s">
        <v>36</v>
      </c>
      <c r="U2975" s="185">
        <v>10700</v>
      </c>
      <c r="V2975" s="188">
        <v>11449</v>
      </c>
      <c r="W2975" s="189">
        <v>12250</v>
      </c>
      <c r="X2975" s="31">
        <v>13475</v>
      </c>
      <c r="Y2975" s="90">
        <f>IFERROR(ROUND(X2975/W2975-1,2),"")</f>
        <v>0.1</v>
      </c>
      <c r="Z2975" s="31" t="str">
        <f>IF(OR(S2975="VLD MLC components",S2975="VLD MLC pipes",S2975="VLD PEX components",S2975="VLD PEX pipes",S2975="VLD PHC components",S2975="VLD PHC pipes",S2975="Controls VLD"),"По запросу",X2975)</f>
        <v>По запросу</v>
      </c>
      <c r="AA2975" s="63">
        <f>ROUND(X2975/1.2,3)</f>
        <v>11229.166999999999</v>
      </c>
      <c r="AB2975" s="23">
        <v>10208.333000000001</v>
      </c>
      <c r="AC2975" s="190">
        <f>IFERROR(ROUND(AA2975/AB2975-1,2),"")</f>
        <v>0.1</v>
      </c>
      <c r="AD2975" s="25">
        <v>0.37</v>
      </c>
      <c r="AE2975" s="25">
        <v>2.7900000000000001E-4</v>
      </c>
      <c r="AF2975" s="25">
        <v>149</v>
      </c>
      <c r="AG2975" s="25">
        <v>192</v>
      </c>
      <c r="AH2975" s="25">
        <v>42</v>
      </c>
      <c r="AI2975" s="25">
        <v>0</v>
      </c>
      <c r="AJ2975" s="25" t="s">
        <v>20</v>
      </c>
      <c r="AK2975" s="22" t="s">
        <v>20</v>
      </c>
      <c r="AL2975" s="25" t="s">
        <v>20</v>
      </c>
      <c r="AM2975" s="25">
        <v>1</v>
      </c>
      <c r="AN2975" s="25"/>
      <c r="AO2975" s="25"/>
      <c r="AP2975" s="25"/>
      <c r="AQ2975" s="25">
        <v>0.37</v>
      </c>
      <c r="AR2975" s="25" t="s">
        <v>6817</v>
      </c>
      <c r="AS2975" s="157">
        <v>29</v>
      </c>
      <c r="AT2975" s="93"/>
      <c r="AU2975" s="92" t="s">
        <v>2675</v>
      </c>
      <c r="AV2975" s="91" t="s">
        <v>152</v>
      </c>
      <c r="AW2975" s="92" t="s">
        <v>152</v>
      </c>
      <c r="AX2975" s="92" t="s">
        <v>152</v>
      </c>
      <c r="AY2975" s="91" t="s">
        <v>152</v>
      </c>
      <c r="AZ2975" s="23" t="s">
        <v>24</v>
      </c>
      <c r="BA2975" s="25" t="s">
        <v>2735</v>
      </c>
      <c r="BB2975" t="s">
        <v>25</v>
      </c>
      <c r="BC2975" t="s">
        <v>2629</v>
      </c>
      <c r="BD2975" t="str">
        <f>IF(Z2975=BC2975,"OK")</f>
        <v>OK</v>
      </c>
      <c r="BE2975">
        <v>0.505</v>
      </c>
      <c r="BF2975">
        <v>2.7900000000000001E-4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 t="e">
        <f>IF(ABS(AN2975*AO2975*AP2975/1000000000/AR2975-1)&lt;0.1,"OK","NO")</f>
        <v>#VALUE!</v>
      </c>
      <c r="BN2975" s="183"/>
    </row>
    <row r="2976" spans="1:66" ht="25.5" x14ac:dyDescent="0.25">
      <c r="A2976" s="1"/>
      <c r="B2976" s="94">
        <v>2963</v>
      </c>
      <c r="C2976" s="43">
        <v>1136052</v>
      </c>
      <c r="D2976" s="25">
        <v>1018352</v>
      </c>
      <c r="E2976" s="26" t="s">
        <v>2734</v>
      </c>
      <c r="F2976" s="151" t="s">
        <v>21</v>
      </c>
      <c r="G2976" s="102" t="s">
        <v>2182</v>
      </c>
      <c r="H2976" s="46" t="str">
        <f>IFERROR(IFERROR(IF(SEARCH("Usystems",$E2976)&gt;0,"Usystems"),IF(SEARCH("RIIFO",$E2976)&gt;0,"RIIFO","Uponor")),"Uponor")</f>
        <v>Usystems</v>
      </c>
      <c r="I2976" s="25">
        <f>IFERROR(MID($D2976,1,7)+0,"")</f>
        <v>1018352</v>
      </c>
      <c r="J2976" s="25" t="str">
        <f>IFERROR(MID($D2976,10,7)+0,"")</f>
        <v/>
      </c>
      <c r="K2976" s="25" t="str">
        <f>IFERROR(MID($D2976,19,7)+0,"")</f>
        <v/>
      </c>
      <c r="L2976" s="25" t="str">
        <f>IFERROR(MID($D2976,28,7)+0,"")</f>
        <v/>
      </c>
      <c r="M2976" s="25" t="str">
        <f>IF(IFERROR(MID($Q2976,1,7)+0,"")&lt;1130000,IF(INDEX(C:C,MATCH(LEFT(Q2976,7)+0,I:I,0))&lt;1130000,"",INDEX(C:C,MATCH(LEFT(Q2976,7)+0,I:I,0))),IFERROR(MID($Q2976,1,7)+0,""))</f>
        <v/>
      </c>
      <c r="N2976" s="25" t="str">
        <f>IF(IFERROR(MID($Q2976,10,7)+0,"")&lt;1130000,"",IFERROR(MID($Q2976,10,7)+0,""))</f>
        <v/>
      </c>
      <c r="O2976" s="25" t="str">
        <f>IF(IFERROR(MID($Q2976,19,7)+0,"")&lt;1130000,"",IFERROR(MID($Q2976,19,7)+0,""))</f>
        <v/>
      </c>
      <c r="P2976" s="25" t="str">
        <f>IF(M2976="","",IF(N2976="",M2976,M2976&amp;", "&amp;N2976))</f>
        <v/>
      </c>
      <c r="Q2976" s="25"/>
      <c r="R2976" s="25"/>
      <c r="S2976" s="35" t="s">
        <v>2449</v>
      </c>
      <c r="T2976" s="25" t="s">
        <v>36</v>
      </c>
      <c r="U2976" s="185">
        <v>13103</v>
      </c>
      <c r="V2976" s="188">
        <v>14020</v>
      </c>
      <c r="W2976" s="189">
        <v>15001</v>
      </c>
      <c r="X2976" s="31">
        <v>16501</v>
      </c>
      <c r="Y2976" s="90">
        <f>IFERROR(ROUND(X2976/W2976-1,2),"")</f>
        <v>0.1</v>
      </c>
      <c r="Z2976" s="31" t="str">
        <f>IF(OR(S2976="VLD MLC components",S2976="VLD MLC pipes",S2976="VLD PEX components",S2976="VLD PEX pipes",S2976="VLD PHC components",S2976="VLD PHC pipes",S2976="Controls VLD"),"По запросу",X2976)</f>
        <v>По запросу</v>
      </c>
      <c r="AA2976" s="63">
        <f>ROUND(X2976/1.2,3)</f>
        <v>13750.833000000001</v>
      </c>
      <c r="AB2976" s="23">
        <v>12500.833000000001</v>
      </c>
      <c r="AC2976" s="190">
        <f>IFERROR(ROUND(AA2976/AB2976-1,2),"")</f>
        <v>0.1</v>
      </c>
      <c r="AD2976" s="25">
        <v>0.68</v>
      </c>
      <c r="AE2976" s="25">
        <v>7.2999999999999996E-4</v>
      </c>
      <c r="AF2976" s="25">
        <v>143</v>
      </c>
      <c r="AG2976" s="25">
        <v>116</v>
      </c>
      <c r="AH2976" s="25">
        <v>60</v>
      </c>
      <c r="AI2976" s="25">
        <v>0</v>
      </c>
      <c r="AJ2976" s="25" t="s">
        <v>20</v>
      </c>
      <c r="AK2976" s="22" t="s">
        <v>20</v>
      </c>
      <c r="AL2976" s="25" t="s">
        <v>20</v>
      </c>
      <c r="AM2976" s="25">
        <v>1</v>
      </c>
      <c r="AN2976" s="25"/>
      <c r="AO2976" s="25"/>
      <c r="AP2976" s="25"/>
      <c r="AQ2976" s="25">
        <v>0.68</v>
      </c>
      <c r="AR2976" s="25">
        <v>7.2999999999999996E-4</v>
      </c>
      <c r="AS2976" s="157">
        <v>38</v>
      </c>
      <c r="AT2976" s="93"/>
      <c r="AU2976" s="92" t="s">
        <v>2675</v>
      </c>
      <c r="AV2976" s="91" t="s">
        <v>152</v>
      </c>
      <c r="AW2976" s="92" t="s">
        <v>152</v>
      </c>
      <c r="AX2976" s="92" t="s">
        <v>152</v>
      </c>
      <c r="AY2976" s="91" t="s">
        <v>152</v>
      </c>
      <c r="AZ2976" s="23"/>
      <c r="BA2976" s="25" t="s">
        <v>2733</v>
      </c>
      <c r="BB2976" t="s">
        <v>25</v>
      </c>
      <c r="BC2976" t="s">
        <v>2629</v>
      </c>
      <c r="BD2976" t="str">
        <f>IF(Z2976=BC2976,"OK")</f>
        <v>OK</v>
      </c>
      <c r="BE2976">
        <v>0.85399999999999998</v>
      </c>
      <c r="BF2976">
        <v>7.2999999999999996E-4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 t="str">
        <f>IF(ABS(AN2976*AO2976*AP2976/1000000000/AR2976-1)&lt;0.1,"OK","NO")</f>
        <v>NO</v>
      </c>
      <c r="BN2976" s="183"/>
    </row>
    <row r="2977" spans="1:66" ht="25.5" x14ac:dyDescent="0.25">
      <c r="A2977" s="1"/>
      <c r="B2977" s="94">
        <v>2964</v>
      </c>
      <c r="C2977" s="43">
        <v>1136053</v>
      </c>
      <c r="D2977" s="25"/>
      <c r="E2977" s="26" t="s">
        <v>2732</v>
      </c>
      <c r="F2977" s="151" t="s">
        <v>21</v>
      </c>
      <c r="G2977" s="102" t="s">
        <v>2182</v>
      </c>
      <c r="H2977" s="46" t="str">
        <f>IFERROR(IFERROR(IF(SEARCH("Usystems",$E2977)&gt;0,"Usystems"),IF(SEARCH("RIIFO",$E2977)&gt;0,"RIIFO","Uponor")),"Uponor")</f>
        <v>Usystems</v>
      </c>
      <c r="I2977" s="25" t="str">
        <f>IFERROR(MID($D2977,1,7)+0,"")</f>
        <v/>
      </c>
      <c r="J2977" s="25" t="str">
        <f>IFERROR(MID($D2977,10,7)+0,"")</f>
        <v/>
      </c>
      <c r="K2977" s="25" t="str">
        <f>IFERROR(MID($D2977,19,7)+0,"")</f>
        <v/>
      </c>
      <c r="L2977" s="25" t="str">
        <f>IFERROR(MID($D2977,28,7)+0,"")</f>
        <v/>
      </c>
      <c r="M2977" s="25" t="str">
        <f>IF(IFERROR(MID($Q2977,1,7)+0,"")&lt;1130000,IF(INDEX(C:C,MATCH(LEFT(Q2977,7)+0,I:I,0))&lt;1130000,"",INDEX(C:C,MATCH(LEFT(Q2977,7)+0,I:I,0))),IFERROR(MID($Q2977,1,7)+0,""))</f>
        <v/>
      </c>
      <c r="N2977" s="25" t="str">
        <f>IF(IFERROR(MID($Q2977,10,7)+0,"")&lt;1130000,"",IFERROR(MID($Q2977,10,7)+0,""))</f>
        <v/>
      </c>
      <c r="O2977" s="25" t="str">
        <f>IF(IFERROR(MID($Q2977,19,7)+0,"")&lt;1130000,"",IFERROR(MID($Q2977,19,7)+0,""))</f>
        <v/>
      </c>
      <c r="P2977" s="25" t="str">
        <f>IF(M2977="","",IF(N2977="",M2977,M2977&amp;", "&amp;N2977))</f>
        <v/>
      </c>
      <c r="Q2977" s="25"/>
      <c r="R2977" s="25"/>
      <c r="S2977" s="35" t="s">
        <v>2449</v>
      </c>
      <c r="T2977" s="25" t="s">
        <v>36</v>
      </c>
      <c r="U2977" s="185">
        <v>22450</v>
      </c>
      <c r="V2977" s="188">
        <v>24022</v>
      </c>
      <c r="W2977" s="189">
        <v>25704</v>
      </c>
      <c r="X2977" s="31">
        <v>28274</v>
      </c>
      <c r="Y2977" s="90">
        <f>IFERROR(ROUND(X2977/W2977-1,2),"")</f>
        <v>0.1</v>
      </c>
      <c r="Z2977" s="31" t="str">
        <f>IF(OR(S2977="VLD MLC components",S2977="VLD MLC pipes",S2977="VLD PEX components",S2977="VLD PEX pipes",S2977="VLD PHC components",S2977="VLD PHC pipes",S2977="Controls VLD"),"По запросу",X2977)</f>
        <v>По запросу</v>
      </c>
      <c r="AA2977" s="63">
        <f>ROUND(X2977/1.2,3)</f>
        <v>23561.667000000001</v>
      </c>
      <c r="AB2977" s="23">
        <v>21420</v>
      </c>
      <c r="AC2977" s="190">
        <f>IFERROR(ROUND(AA2977/AB2977-1,2),"")</f>
        <v>0.1</v>
      </c>
      <c r="AD2977" s="25">
        <v>1.47</v>
      </c>
      <c r="AE2977" s="25">
        <v>7.67E-4</v>
      </c>
      <c r="AF2977" s="25">
        <v>59</v>
      </c>
      <c r="AG2977" s="25">
        <v>42</v>
      </c>
      <c r="AH2977" s="25">
        <v>26</v>
      </c>
      <c r="AI2977" s="25">
        <v>0</v>
      </c>
      <c r="AJ2977" s="25" t="s">
        <v>20</v>
      </c>
      <c r="AK2977" s="22" t="s">
        <v>20</v>
      </c>
      <c r="AL2977" s="25" t="s">
        <v>20</v>
      </c>
      <c r="AM2977" s="25">
        <v>1</v>
      </c>
      <c r="AN2977" s="25"/>
      <c r="AO2977" s="25"/>
      <c r="AP2977" s="25"/>
      <c r="AQ2977" s="25">
        <v>1.47</v>
      </c>
      <c r="AR2977" s="25" t="s">
        <v>6817</v>
      </c>
      <c r="AS2977" s="157">
        <v>10</v>
      </c>
      <c r="AT2977" s="93"/>
      <c r="AU2977" s="92" t="s">
        <v>2675</v>
      </c>
      <c r="AV2977" s="91" t="s">
        <v>152</v>
      </c>
      <c r="AW2977" s="92" t="s">
        <v>152</v>
      </c>
      <c r="AX2977" s="92" t="s">
        <v>152</v>
      </c>
      <c r="AY2977" s="91" t="s">
        <v>152</v>
      </c>
      <c r="AZ2977" s="23" t="s">
        <v>24</v>
      </c>
      <c r="BA2977" s="25" t="s">
        <v>2731</v>
      </c>
      <c r="BB2977" t="s">
        <v>25</v>
      </c>
      <c r="BC2977" t="s">
        <v>2629</v>
      </c>
      <c r="BD2977" t="str">
        <f>IF(Z2977=BC2977,"OK")</f>
        <v>OK</v>
      </c>
      <c r="BE2977">
        <v>0.93899999999999995</v>
      </c>
      <c r="BF2977">
        <v>7.67E-4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 t="e">
        <f>IF(ABS(AN2977*AO2977*AP2977/1000000000/AR2977-1)&lt;0.1,"OK","NO")</f>
        <v>#VALUE!</v>
      </c>
      <c r="BN2977" s="183"/>
    </row>
    <row r="2978" spans="1:66" ht="25.5" x14ac:dyDescent="0.25">
      <c r="A2978" s="1"/>
      <c r="B2978" s="94">
        <v>2965</v>
      </c>
      <c r="C2978" s="43">
        <v>1136054</v>
      </c>
      <c r="D2978" s="25">
        <v>1018353</v>
      </c>
      <c r="E2978" s="26" t="s">
        <v>2730</v>
      </c>
      <c r="F2978" s="151" t="s">
        <v>21</v>
      </c>
      <c r="G2978" s="102" t="s">
        <v>2182</v>
      </c>
      <c r="H2978" s="46" t="str">
        <f>IFERROR(IFERROR(IF(SEARCH("Usystems",$E2978)&gt;0,"Usystems"),IF(SEARCH("RIIFO",$E2978)&gt;0,"RIIFO","Uponor")),"Uponor")</f>
        <v>Usystems</v>
      </c>
      <c r="I2978" s="25">
        <f>IFERROR(MID($D2978,1,7)+0,"")</f>
        <v>1018353</v>
      </c>
      <c r="J2978" s="25" t="str">
        <f>IFERROR(MID($D2978,10,7)+0,"")</f>
        <v/>
      </c>
      <c r="K2978" s="25" t="str">
        <f>IFERROR(MID($D2978,19,7)+0,"")</f>
        <v/>
      </c>
      <c r="L2978" s="25" t="str">
        <f>IFERROR(MID($D2978,28,7)+0,"")</f>
        <v/>
      </c>
      <c r="M2978" s="25" t="str">
        <f>IF(IFERROR(MID($Q2978,1,7)+0,"")&lt;1130000,IF(INDEX(C:C,MATCH(LEFT(Q2978,7)+0,I:I,0))&lt;1130000,"",INDEX(C:C,MATCH(LEFT(Q2978,7)+0,I:I,0))),IFERROR(MID($Q2978,1,7)+0,""))</f>
        <v/>
      </c>
      <c r="N2978" s="25" t="str">
        <f>IF(IFERROR(MID($Q2978,10,7)+0,"")&lt;1130000,"",IFERROR(MID($Q2978,10,7)+0,""))</f>
        <v/>
      </c>
      <c r="O2978" s="25" t="str">
        <f>IF(IFERROR(MID($Q2978,19,7)+0,"")&lt;1130000,"",IFERROR(MID($Q2978,19,7)+0,""))</f>
        <v/>
      </c>
      <c r="P2978" s="25" t="str">
        <f>IF(M2978="","",IF(N2978="",M2978,M2978&amp;", "&amp;N2978))</f>
        <v/>
      </c>
      <c r="Q2978" s="25"/>
      <c r="R2978" s="25"/>
      <c r="S2978" s="35" t="s">
        <v>2449</v>
      </c>
      <c r="T2978" s="25" t="s">
        <v>36</v>
      </c>
      <c r="U2978" s="185">
        <v>25905</v>
      </c>
      <c r="V2978" s="188">
        <v>27718</v>
      </c>
      <c r="W2978" s="189">
        <v>29658</v>
      </c>
      <c r="X2978" s="31">
        <v>32624</v>
      </c>
      <c r="Y2978" s="90">
        <f>IFERROR(ROUND(X2978/W2978-1,2),"")</f>
        <v>0.1</v>
      </c>
      <c r="Z2978" s="31" t="str">
        <f>IF(OR(S2978="VLD MLC components",S2978="VLD MLC pipes",S2978="VLD PEX components",S2978="VLD PEX pipes",S2978="VLD PHC components",S2978="VLD PHC pipes",S2978="Controls VLD"),"По запросу",X2978)</f>
        <v>По запросу</v>
      </c>
      <c r="AA2978" s="63">
        <f>ROUND(X2978/1.2,3)</f>
        <v>27186.667000000001</v>
      </c>
      <c r="AB2978" s="23">
        <v>24715</v>
      </c>
      <c r="AC2978" s="190">
        <f>IFERROR(ROUND(AA2978/AB2978-1,2),"")</f>
        <v>0.1</v>
      </c>
      <c r="AD2978" s="25">
        <v>1.8340000000000001</v>
      </c>
      <c r="AE2978" s="25">
        <v>1.5889999999999999E-3</v>
      </c>
      <c r="AF2978" s="25">
        <v>62</v>
      </c>
      <c r="AG2978" s="25">
        <v>29</v>
      </c>
      <c r="AH2978" s="25">
        <v>24</v>
      </c>
      <c r="AI2978" s="25">
        <v>24</v>
      </c>
      <c r="AJ2978" s="25" t="s">
        <v>20</v>
      </c>
      <c r="AK2978" s="22" t="s">
        <v>20</v>
      </c>
      <c r="AL2978" s="25" t="s">
        <v>20</v>
      </c>
      <c r="AM2978" s="25">
        <v>1</v>
      </c>
      <c r="AN2978" s="25"/>
      <c r="AO2978" s="25"/>
      <c r="AP2978" s="25"/>
      <c r="AQ2978" s="25">
        <v>1.8340000000000001</v>
      </c>
      <c r="AR2978" s="25">
        <v>1.5889999999999999E-3</v>
      </c>
      <c r="AS2978" s="157">
        <v>24</v>
      </c>
      <c r="AT2978" s="93"/>
      <c r="AU2978" s="92" t="s">
        <v>2675</v>
      </c>
      <c r="AV2978" s="91" t="s">
        <v>152</v>
      </c>
      <c r="AW2978" s="92" t="s">
        <v>152</v>
      </c>
      <c r="AX2978" s="92" t="s">
        <v>152</v>
      </c>
      <c r="AY2978" s="91" t="s">
        <v>152</v>
      </c>
      <c r="AZ2978" s="23"/>
      <c r="BA2978" s="25" t="s">
        <v>2729</v>
      </c>
      <c r="BB2978" t="s">
        <v>25</v>
      </c>
      <c r="BC2978" t="s">
        <v>2629</v>
      </c>
      <c r="BD2978" t="str">
        <f>IF(Z2978=BC2978,"OK")</f>
        <v>OK</v>
      </c>
      <c r="BE2978">
        <v>2.1840000000000002</v>
      </c>
      <c r="BF2978">
        <v>1.5889999999999999E-3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 t="str">
        <f>IF(ABS(AN2978*AO2978*AP2978/1000000000/AR2978-1)&lt;0.1,"OK","NO")</f>
        <v>NO</v>
      </c>
      <c r="BN2978" s="183"/>
    </row>
    <row r="2979" spans="1:66" ht="25.5" x14ac:dyDescent="0.25">
      <c r="A2979" s="1"/>
      <c r="B2979" s="94">
        <v>2966</v>
      </c>
      <c r="C2979" s="43">
        <v>1135646</v>
      </c>
      <c r="D2979" s="25">
        <v>1078366</v>
      </c>
      <c r="E2979" s="26" t="s">
        <v>2728</v>
      </c>
      <c r="F2979" s="151" t="s">
        <v>21</v>
      </c>
      <c r="G2979" s="102" t="s">
        <v>2182</v>
      </c>
      <c r="H2979" s="46" t="str">
        <f>IFERROR(IFERROR(IF(SEARCH("Usystems",$E2979)&gt;0,"Usystems"),IF(SEARCH("RIIFO",$E2979)&gt;0,"RIIFO","Uponor")),"Uponor")</f>
        <v>Usystems</v>
      </c>
      <c r="I2979" s="25">
        <f>IFERROR(MID($D2979,1,7)+0,"")</f>
        <v>1078366</v>
      </c>
      <c r="J2979" s="25" t="str">
        <f>IFERROR(MID($D2979,10,7)+0,"")</f>
        <v/>
      </c>
      <c r="K2979" s="25" t="str">
        <f>IFERROR(MID($D2979,19,7)+0,"")</f>
        <v/>
      </c>
      <c r="L2979" s="25" t="str">
        <f>IFERROR(MID($D2979,28,7)+0,"")</f>
        <v/>
      </c>
      <c r="M2979" s="25" t="str">
        <f>IF(IFERROR(MID($Q2979,1,7)+0,"")&lt;1130000,IF(INDEX(C:C,MATCH(LEFT(Q2979,7)+0,I:I,0))&lt;1130000,"",INDEX(C:C,MATCH(LEFT(Q2979,7)+0,I:I,0))),IFERROR(MID($Q2979,1,7)+0,""))</f>
        <v/>
      </c>
      <c r="N2979" s="25" t="str">
        <f>IF(IFERROR(MID($Q2979,10,7)+0,"")&lt;1130000,"",IFERROR(MID($Q2979,10,7)+0,""))</f>
        <v/>
      </c>
      <c r="O2979" s="25" t="str">
        <f>IF(IFERROR(MID($Q2979,19,7)+0,"")&lt;1130000,"",IFERROR(MID($Q2979,19,7)+0,""))</f>
        <v/>
      </c>
      <c r="P2979" s="25" t="str">
        <f>IF(M2979="","",IF(N2979="",M2979,M2979&amp;", "&amp;N2979))</f>
        <v/>
      </c>
      <c r="Q2979" s="25"/>
      <c r="R2979" s="25"/>
      <c r="S2979" s="35" t="s">
        <v>2449</v>
      </c>
      <c r="T2979" s="25" t="s">
        <v>36</v>
      </c>
      <c r="U2979" s="185">
        <v>55148</v>
      </c>
      <c r="V2979" s="188">
        <v>59008</v>
      </c>
      <c r="W2979" s="189">
        <v>63139</v>
      </c>
      <c r="X2979" s="31">
        <v>69453</v>
      </c>
      <c r="Y2979" s="90">
        <f>IFERROR(ROUND(X2979/W2979-1,2),"")</f>
        <v>0.1</v>
      </c>
      <c r="Z2979" s="31" t="str">
        <f>IF(OR(S2979="VLD MLC components",S2979="VLD MLC pipes",S2979="VLD PEX components",S2979="VLD PEX pipes",S2979="VLD PHC components",S2979="VLD PHC pipes",S2979="Controls VLD"),"По запросу",X2979)</f>
        <v>По запросу</v>
      </c>
      <c r="AA2979" s="63">
        <f>ROUND(X2979/1.2,3)</f>
        <v>57877.5</v>
      </c>
      <c r="AB2979" s="23">
        <v>52615.832999999999</v>
      </c>
      <c r="AC2979" s="190">
        <f>IFERROR(ROUND(AA2979/AB2979-1,2),"")</f>
        <v>0.1</v>
      </c>
      <c r="AD2979" s="25">
        <v>3.2</v>
      </c>
      <c r="AE2979" s="25">
        <v>3.143E-3</v>
      </c>
      <c r="AF2979" s="25">
        <v>32</v>
      </c>
      <c r="AG2979" s="25">
        <v>25</v>
      </c>
      <c r="AH2979" s="25">
        <v>27</v>
      </c>
      <c r="AI2979" s="25">
        <v>0</v>
      </c>
      <c r="AJ2979" s="25" t="s">
        <v>20</v>
      </c>
      <c r="AK2979" s="22" t="s">
        <v>20</v>
      </c>
      <c r="AL2979" s="25" t="s">
        <v>20</v>
      </c>
      <c r="AM2979" s="25">
        <v>1</v>
      </c>
      <c r="AN2979" s="25">
        <v>150</v>
      </c>
      <c r="AO2979" s="25">
        <v>120</v>
      </c>
      <c r="AP2979" s="25">
        <v>160</v>
      </c>
      <c r="AQ2979" s="25">
        <v>2.7</v>
      </c>
      <c r="AR2979" s="25">
        <v>2.8800000000000002E-3</v>
      </c>
      <c r="AS2979" s="157">
        <v>11</v>
      </c>
      <c r="AT2979" s="93">
        <v>44713</v>
      </c>
      <c r="AU2979" s="92" t="s">
        <v>2675</v>
      </c>
      <c r="AV2979" s="91" t="s">
        <v>152</v>
      </c>
      <c r="AW2979" s="92" t="s">
        <v>152</v>
      </c>
      <c r="AX2979" s="92" t="s">
        <v>152</v>
      </c>
      <c r="AY2979" s="91" t="s">
        <v>152</v>
      </c>
      <c r="AZ2979" s="23"/>
      <c r="BA2979" s="25" t="s">
        <v>2727</v>
      </c>
      <c r="BB2979" t="s">
        <v>25</v>
      </c>
      <c r="BC2979" t="s">
        <v>2629</v>
      </c>
      <c r="BD2979" t="str">
        <f>IF(Z2979=BC2979,"OK")</f>
        <v>OK</v>
      </c>
      <c r="BE2979">
        <v>2.8380000000000001</v>
      </c>
      <c r="BF2979">
        <v>3.143E-3</v>
      </c>
      <c r="BG2979">
        <v>153</v>
      </c>
      <c r="BH2979">
        <v>158</v>
      </c>
      <c r="BI2979">
        <v>130</v>
      </c>
      <c r="BJ2979">
        <v>2.8380000000000001</v>
      </c>
      <c r="BK2979">
        <v>3.143E-3</v>
      </c>
      <c r="BL2979" t="str">
        <f>IF(ABS(AN2979*AO2979*AP2979/1000000000/AR2979-1)&lt;0.1,"OK","NO")</f>
        <v>OK</v>
      </c>
      <c r="BN2979" s="183"/>
    </row>
    <row r="2980" spans="1:66" x14ac:dyDescent="0.25">
      <c r="A2980" s="1"/>
      <c r="B2980" s="94">
        <v>2967</v>
      </c>
      <c r="C2980" s="43">
        <v>1136628</v>
      </c>
      <c r="D2980" s="25"/>
      <c r="E2980" s="26" t="s">
        <v>2726</v>
      </c>
      <c r="F2980" s="151" t="s">
        <v>21</v>
      </c>
      <c r="G2980" s="102" t="s">
        <v>2182</v>
      </c>
      <c r="H2980" s="46" t="str">
        <f>IFERROR(IFERROR(IF(SEARCH("Usystems",$E2980)&gt;0,"Usystems"),IF(SEARCH("RIIFO",$E2980)&gt;0,"RIIFO","Uponor")),"Uponor")</f>
        <v>Usystems</v>
      </c>
      <c r="I2980" s="25" t="str">
        <f>IFERROR(MID($D2980,1,7)+0,"")</f>
        <v/>
      </c>
      <c r="J2980" s="25" t="str">
        <f>IFERROR(MID($D2980,10,7)+0,"")</f>
        <v/>
      </c>
      <c r="K2980" s="25" t="str">
        <f>IFERROR(MID($D2980,19,7)+0,"")</f>
        <v/>
      </c>
      <c r="L2980" s="25" t="str">
        <f>IFERROR(MID($D2980,28,7)+0,"")</f>
        <v/>
      </c>
      <c r="M2980" s="25" t="str">
        <f>IF(IFERROR(MID($Q2980,1,7)+0,"")&lt;1130000,IF(INDEX(C:C,MATCH(LEFT(Q2980,7)+0,I:I,0))&lt;1130000,"",INDEX(C:C,MATCH(LEFT(Q2980,7)+0,I:I,0))),IFERROR(MID($Q2980,1,7)+0,""))</f>
        <v/>
      </c>
      <c r="N2980" s="25" t="str">
        <f>IF(IFERROR(MID($Q2980,10,7)+0,"")&lt;1130000,"",IFERROR(MID($Q2980,10,7)+0,""))</f>
        <v/>
      </c>
      <c r="O2980" s="25" t="str">
        <f>IF(IFERROR(MID($Q2980,19,7)+0,"")&lt;1130000,"",IFERROR(MID($Q2980,19,7)+0,""))</f>
        <v/>
      </c>
      <c r="P2980" s="25" t="str">
        <f>IF(M2980="","",IF(N2980="",M2980,M2980&amp;", "&amp;N2980))</f>
        <v/>
      </c>
      <c r="Q2980" s="25"/>
      <c r="R2980" s="25"/>
      <c r="S2980" s="35" t="s">
        <v>69</v>
      </c>
      <c r="T2980" s="25" t="s">
        <v>36</v>
      </c>
      <c r="U2980" s="185">
        <v>1615</v>
      </c>
      <c r="V2980" s="188">
        <v>1728</v>
      </c>
      <c r="W2980" s="189">
        <v>1849</v>
      </c>
      <c r="X2980" s="31">
        <v>2034</v>
      </c>
      <c r="Y2980" s="90">
        <f>IFERROR(ROUND(X2980/W2980-1,2),"")</f>
        <v>0.1</v>
      </c>
      <c r="Z2980" s="31">
        <f>IF(OR(S2980="VLD MLC components",S2980="VLD MLC pipes",S2980="VLD PEX components",S2980="VLD PEX pipes",S2980="VLD PHC components",S2980="VLD PHC pipes",S2980="Controls VLD"),"По запросу",X2980)</f>
        <v>2034</v>
      </c>
      <c r="AA2980" s="63">
        <f>ROUND(X2980/1.2,3)</f>
        <v>1695</v>
      </c>
      <c r="AB2980" s="23">
        <v>1540.8330000000001</v>
      </c>
      <c r="AC2980" s="190">
        <f>IFERROR(ROUND(AA2980/AB2980-1,2),"")</f>
        <v>0.1</v>
      </c>
      <c r="AD2980" s="25">
        <v>3.1219999999999999</v>
      </c>
      <c r="AE2980" s="25">
        <v>3.3E-3</v>
      </c>
      <c r="AF2980" s="25">
        <v>6</v>
      </c>
      <c r="AG2980" s="25">
        <v>6</v>
      </c>
      <c r="AH2980" s="25">
        <v>6</v>
      </c>
      <c r="AI2980" s="25">
        <v>6</v>
      </c>
      <c r="AJ2980" s="25" t="s">
        <v>20</v>
      </c>
      <c r="AK2980" s="22" t="s">
        <v>20</v>
      </c>
      <c r="AL2980" s="25" t="s">
        <v>20</v>
      </c>
      <c r="AM2980" s="25">
        <v>1</v>
      </c>
      <c r="AN2980" s="25"/>
      <c r="AO2980" s="25"/>
      <c r="AP2980" s="25"/>
      <c r="AQ2980" s="25">
        <v>3.1219999999999999</v>
      </c>
      <c r="AR2980" s="25">
        <v>3.3E-3</v>
      </c>
      <c r="AS2980" s="157">
        <v>6</v>
      </c>
      <c r="AT2980" s="93"/>
      <c r="AU2980" s="92" t="s">
        <v>2675</v>
      </c>
      <c r="AV2980" s="91" t="s">
        <v>152</v>
      </c>
      <c r="AW2980" s="92" t="s">
        <v>152</v>
      </c>
      <c r="AX2980" s="92" t="s">
        <v>152</v>
      </c>
      <c r="AY2980" s="91" t="s">
        <v>152</v>
      </c>
      <c r="AZ2980" s="23" t="s">
        <v>24</v>
      </c>
      <c r="BA2980" s="25" t="s">
        <v>2725</v>
      </c>
      <c r="BB2980" t="s">
        <v>25</v>
      </c>
      <c r="BC2980">
        <v>2034</v>
      </c>
      <c r="BD2980" t="str">
        <f>IF(Z2980=BC2980,"OK")</f>
        <v>OK</v>
      </c>
      <c r="BE2980">
        <v>3.1219999999999999</v>
      </c>
      <c r="BF2980">
        <v>3.3E-3</v>
      </c>
      <c r="BG2980">
        <v>0</v>
      </c>
      <c r="BH2980">
        <v>0</v>
      </c>
      <c r="BI2980">
        <v>0</v>
      </c>
      <c r="BJ2980">
        <v>0</v>
      </c>
      <c r="BK2980">
        <v>0</v>
      </c>
      <c r="BL2980" t="str">
        <f>IF(ABS(AN2980*AO2980*AP2980/1000000000/AR2980-1)&lt;0.1,"OK","NO")</f>
        <v>NO</v>
      </c>
      <c r="BN2980" s="183"/>
    </row>
    <row r="2981" spans="1:66" x14ac:dyDescent="0.25">
      <c r="A2981" s="1"/>
      <c r="B2981" s="94">
        <v>2968</v>
      </c>
      <c r="C2981" s="43">
        <v>1136629</v>
      </c>
      <c r="D2981" s="25"/>
      <c r="E2981" s="26" t="s">
        <v>2724</v>
      </c>
      <c r="F2981" s="151" t="s">
        <v>21</v>
      </c>
      <c r="G2981" s="102" t="s">
        <v>2182</v>
      </c>
      <c r="H2981" s="46" t="str">
        <f>IFERROR(IFERROR(IF(SEARCH("Usystems",$E2981)&gt;0,"Usystems"),IF(SEARCH("RIIFO",$E2981)&gt;0,"RIIFO","Uponor")),"Uponor")</f>
        <v>Usystems</v>
      </c>
      <c r="I2981" s="25" t="str">
        <f>IFERROR(MID($D2981,1,7)+0,"")</f>
        <v/>
      </c>
      <c r="J2981" s="25" t="str">
        <f>IFERROR(MID($D2981,10,7)+0,"")</f>
        <v/>
      </c>
      <c r="K2981" s="25" t="str">
        <f>IFERROR(MID($D2981,19,7)+0,"")</f>
        <v/>
      </c>
      <c r="L2981" s="25" t="str">
        <f>IFERROR(MID($D2981,28,7)+0,"")</f>
        <v/>
      </c>
      <c r="M2981" s="25" t="str">
        <f>IF(IFERROR(MID($Q2981,1,7)+0,"")&lt;1130000,IF(INDEX(C:C,MATCH(LEFT(Q2981,7)+0,I:I,0))&lt;1130000,"",INDEX(C:C,MATCH(LEFT(Q2981,7)+0,I:I,0))),IFERROR(MID($Q2981,1,7)+0,""))</f>
        <v/>
      </c>
      <c r="N2981" s="25" t="str">
        <f>IF(IFERROR(MID($Q2981,10,7)+0,"")&lt;1130000,"",IFERROR(MID($Q2981,10,7)+0,""))</f>
        <v/>
      </c>
      <c r="O2981" s="25" t="str">
        <f>IF(IFERROR(MID($Q2981,19,7)+0,"")&lt;1130000,"",IFERROR(MID($Q2981,19,7)+0,""))</f>
        <v/>
      </c>
      <c r="P2981" s="25" t="str">
        <f>IF(M2981="","",IF(N2981="",M2981,M2981&amp;", "&amp;N2981))</f>
        <v/>
      </c>
      <c r="Q2981" s="25"/>
      <c r="R2981" s="25"/>
      <c r="S2981" s="35" t="s">
        <v>69</v>
      </c>
      <c r="T2981" s="25" t="s">
        <v>36</v>
      </c>
      <c r="U2981" s="185">
        <v>2295</v>
      </c>
      <c r="V2981" s="188">
        <v>2456</v>
      </c>
      <c r="W2981" s="189">
        <v>2628</v>
      </c>
      <c r="X2981" s="31">
        <v>2891</v>
      </c>
      <c r="Y2981" s="90">
        <f>IFERROR(ROUND(X2981/W2981-1,2),"")</f>
        <v>0.1</v>
      </c>
      <c r="Z2981" s="31">
        <f>IF(OR(S2981="VLD MLC components",S2981="VLD MLC pipes",S2981="VLD PEX components",S2981="VLD PEX pipes",S2981="VLD PHC components",S2981="VLD PHC pipes",S2981="Controls VLD"),"По запросу",X2981)</f>
        <v>2891</v>
      </c>
      <c r="AA2981" s="63">
        <f>ROUND(X2981/1.2,3)</f>
        <v>2409.1669999999999</v>
      </c>
      <c r="AB2981" s="23">
        <v>2190</v>
      </c>
      <c r="AC2981" s="190">
        <f>IFERROR(ROUND(AA2981/AB2981-1,2),"")</f>
        <v>0.1</v>
      </c>
      <c r="AD2981" s="25">
        <v>7.0000000000000007E-2</v>
      </c>
      <c r="AE2981" s="25">
        <v>3.4650000000000002E-3</v>
      </c>
      <c r="AF2981" s="25">
        <v>11</v>
      </c>
      <c r="AG2981" s="25">
        <v>6</v>
      </c>
      <c r="AH2981" s="25">
        <v>6</v>
      </c>
      <c r="AI2981" s="25">
        <v>6</v>
      </c>
      <c r="AJ2981" s="25" t="s">
        <v>20</v>
      </c>
      <c r="AK2981" s="22" t="s">
        <v>20</v>
      </c>
      <c r="AL2981" s="25" t="s">
        <v>20</v>
      </c>
      <c r="AM2981" s="25">
        <v>1</v>
      </c>
      <c r="AN2981" s="25"/>
      <c r="AO2981" s="25"/>
      <c r="AP2981" s="25"/>
      <c r="AQ2981" s="25">
        <v>7.0000000000000007E-2</v>
      </c>
      <c r="AR2981" s="25" t="s">
        <v>6817</v>
      </c>
      <c r="AS2981" s="157">
        <v>6</v>
      </c>
      <c r="AT2981" s="93"/>
      <c r="AU2981" s="92" t="s">
        <v>2675</v>
      </c>
      <c r="AV2981" s="91" t="s">
        <v>152</v>
      </c>
      <c r="AW2981" s="92" t="s">
        <v>152</v>
      </c>
      <c r="AX2981" s="92" t="s">
        <v>152</v>
      </c>
      <c r="AY2981" s="91" t="s">
        <v>152</v>
      </c>
      <c r="AZ2981" s="23" t="s">
        <v>24</v>
      </c>
      <c r="BA2981" s="25" t="s">
        <v>2723</v>
      </c>
      <c r="BB2981" t="s">
        <v>25</v>
      </c>
      <c r="BC2981">
        <v>2891</v>
      </c>
      <c r="BD2981" t="str">
        <f>IF(Z2981=BC2981,"OK")</f>
        <v>OK</v>
      </c>
      <c r="BE2981">
        <v>3.4340000000000002</v>
      </c>
      <c r="BF2981">
        <v>3.4650000000000002E-3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 t="e">
        <f>IF(ABS(AN2981*AO2981*AP2981/1000000000/AR2981-1)&lt;0.1,"OK","NO")</f>
        <v>#VALUE!</v>
      </c>
      <c r="BN2981" s="183"/>
    </row>
    <row r="2982" spans="1:66" x14ac:dyDescent="0.25">
      <c r="A2982" s="1"/>
      <c r="B2982" s="94">
        <v>2969</v>
      </c>
      <c r="C2982" s="43">
        <v>1136630</v>
      </c>
      <c r="D2982" s="25">
        <v>1018355</v>
      </c>
      <c r="E2982" s="26" t="s">
        <v>2722</v>
      </c>
      <c r="F2982" s="151" t="s">
        <v>21</v>
      </c>
      <c r="G2982" s="102" t="s">
        <v>2182</v>
      </c>
      <c r="H2982" s="46" t="str">
        <f>IFERROR(IFERROR(IF(SEARCH("Usystems",$E2982)&gt;0,"Usystems"),IF(SEARCH("RIIFO",$E2982)&gt;0,"RIIFO","Uponor")),"Uponor")</f>
        <v>Usystems</v>
      </c>
      <c r="I2982" s="25">
        <f>IFERROR(MID($D2982,1,7)+0,"")</f>
        <v>1018355</v>
      </c>
      <c r="J2982" s="25" t="str">
        <f>IFERROR(MID($D2982,10,7)+0,"")</f>
        <v/>
      </c>
      <c r="K2982" s="25" t="str">
        <f>IFERROR(MID($D2982,19,7)+0,"")</f>
        <v/>
      </c>
      <c r="L2982" s="25" t="str">
        <f>IFERROR(MID($D2982,28,7)+0,"")</f>
        <v/>
      </c>
      <c r="M2982" s="25" t="str">
        <f>IF(IFERROR(MID($Q2982,1,7)+0,"")&lt;1130000,IF(INDEX(C:C,MATCH(LEFT(Q2982,7)+0,I:I,0))&lt;1130000,"",INDEX(C:C,MATCH(LEFT(Q2982,7)+0,I:I,0))),IFERROR(MID($Q2982,1,7)+0,""))</f>
        <v/>
      </c>
      <c r="N2982" s="25" t="str">
        <f>IF(IFERROR(MID($Q2982,10,7)+0,"")&lt;1130000,"",IFERROR(MID($Q2982,10,7)+0,""))</f>
        <v/>
      </c>
      <c r="O2982" s="25" t="str">
        <f>IF(IFERROR(MID($Q2982,19,7)+0,"")&lt;1130000,"",IFERROR(MID($Q2982,19,7)+0,""))</f>
        <v/>
      </c>
      <c r="P2982" s="25" t="str">
        <f>IF(M2982="","",IF(N2982="",M2982,M2982&amp;", "&amp;N2982))</f>
        <v/>
      </c>
      <c r="Q2982" s="25"/>
      <c r="R2982" s="25"/>
      <c r="S2982" s="35" t="s">
        <v>69</v>
      </c>
      <c r="T2982" s="25" t="s">
        <v>36</v>
      </c>
      <c r="U2982" s="185">
        <v>2901</v>
      </c>
      <c r="V2982" s="188">
        <v>3104</v>
      </c>
      <c r="W2982" s="189">
        <v>3321</v>
      </c>
      <c r="X2982" s="31">
        <v>3653</v>
      </c>
      <c r="Y2982" s="90">
        <f>IFERROR(ROUND(X2982/W2982-1,2),"")</f>
        <v>0.1</v>
      </c>
      <c r="Z2982" s="31">
        <f>IF(OR(S2982="VLD MLC components",S2982="VLD MLC pipes",S2982="VLD PEX components",S2982="VLD PEX pipes",S2982="VLD PHC components",S2982="VLD PHC pipes",S2982="Controls VLD"),"По запросу",X2982)</f>
        <v>3653</v>
      </c>
      <c r="AA2982" s="63">
        <f>ROUND(X2982/1.2,3)</f>
        <v>3044.1669999999999</v>
      </c>
      <c r="AB2982" s="23">
        <v>2767.5</v>
      </c>
      <c r="AC2982" s="190">
        <f>IFERROR(ROUND(AA2982/AB2982-1,2),"")</f>
        <v>0.1</v>
      </c>
      <c r="AD2982" s="25">
        <v>0.11</v>
      </c>
      <c r="AE2982" s="25">
        <v>7.4999999999999993E-5</v>
      </c>
      <c r="AF2982" s="25">
        <v>32</v>
      </c>
      <c r="AG2982" s="25">
        <v>12</v>
      </c>
      <c r="AH2982" s="25">
        <v>12</v>
      </c>
      <c r="AI2982" s="25">
        <v>8</v>
      </c>
      <c r="AJ2982" s="25" t="s">
        <v>20</v>
      </c>
      <c r="AK2982" s="22" t="s">
        <v>20</v>
      </c>
      <c r="AL2982" s="25" t="s">
        <v>20</v>
      </c>
      <c r="AM2982" s="25">
        <v>1</v>
      </c>
      <c r="AN2982" s="25"/>
      <c r="AO2982" s="25"/>
      <c r="AP2982" s="25"/>
      <c r="AQ2982" s="25">
        <v>0.11</v>
      </c>
      <c r="AR2982" s="25">
        <v>7.4999999999999993E-5</v>
      </c>
      <c r="AS2982" s="157">
        <v>10</v>
      </c>
      <c r="AT2982" s="93"/>
      <c r="AU2982" s="92" t="s">
        <v>2675</v>
      </c>
      <c r="AV2982" s="91" t="s">
        <v>152</v>
      </c>
      <c r="AW2982" s="92" t="s">
        <v>152</v>
      </c>
      <c r="AX2982" s="92" t="s">
        <v>152</v>
      </c>
      <c r="AY2982" s="91" t="s">
        <v>152</v>
      </c>
      <c r="AZ2982" s="23"/>
      <c r="BA2982" s="25" t="s">
        <v>2721</v>
      </c>
      <c r="BB2982" t="s">
        <v>25</v>
      </c>
      <c r="BC2982">
        <v>3653</v>
      </c>
      <c r="BD2982" t="str">
        <f>IF(Z2982=BC2982,"OK")</f>
        <v>OK</v>
      </c>
      <c r="BE2982">
        <v>0.182</v>
      </c>
      <c r="BF2982">
        <v>7.4999999999999993E-5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 t="str">
        <f>IF(ABS(AN2982*AO2982*AP2982/1000000000/AR2982-1)&lt;0.1,"OK","NO")</f>
        <v>NO</v>
      </c>
      <c r="BN2982" s="183"/>
    </row>
    <row r="2983" spans="1:66" x14ac:dyDescent="0.25">
      <c r="A2983" s="1"/>
      <c r="B2983" s="94">
        <v>2970</v>
      </c>
      <c r="C2983" s="43">
        <v>1136631</v>
      </c>
      <c r="D2983" s="25">
        <v>1018356</v>
      </c>
      <c r="E2983" s="26" t="s">
        <v>2720</v>
      </c>
      <c r="F2983" s="151" t="s">
        <v>21</v>
      </c>
      <c r="G2983" s="102" t="s">
        <v>2182</v>
      </c>
      <c r="H2983" s="46" t="str">
        <f>IFERROR(IFERROR(IF(SEARCH("Usystems",$E2983)&gt;0,"Usystems"),IF(SEARCH("RIIFO",$E2983)&gt;0,"RIIFO","Uponor")),"Uponor")</f>
        <v>Usystems</v>
      </c>
      <c r="I2983" s="25">
        <f>IFERROR(MID($D2983,1,7)+0,"")</f>
        <v>1018356</v>
      </c>
      <c r="J2983" s="25" t="str">
        <f>IFERROR(MID($D2983,10,7)+0,"")</f>
        <v/>
      </c>
      <c r="K2983" s="25" t="str">
        <f>IFERROR(MID($D2983,19,7)+0,"")</f>
        <v/>
      </c>
      <c r="L2983" s="25" t="str">
        <f>IFERROR(MID($D2983,28,7)+0,"")</f>
        <v/>
      </c>
      <c r="M2983" s="25" t="str">
        <f>IF(IFERROR(MID($Q2983,1,7)+0,"")&lt;1130000,IF(INDEX(C:C,MATCH(LEFT(Q2983,7)+0,I:I,0))&lt;1130000,"",INDEX(C:C,MATCH(LEFT(Q2983,7)+0,I:I,0))),IFERROR(MID($Q2983,1,7)+0,""))</f>
        <v/>
      </c>
      <c r="N2983" s="25" t="str">
        <f>IF(IFERROR(MID($Q2983,10,7)+0,"")&lt;1130000,"",IFERROR(MID($Q2983,10,7)+0,""))</f>
        <v/>
      </c>
      <c r="O2983" s="25" t="str">
        <f>IF(IFERROR(MID($Q2983,19,7)+0,"")&lt;1130000,"",IFERROR(MID($Q2983,19,7)+0,""))</f>
        <v/>
      </c>
      <c r="P2983" s="25" t="str">
        <f>IF(M2983="","",IF(N2983="",M2983,M2983&amp;", "&amp;N2983))</f>
        <v/>
      </c>
      <c r="Q2983" s="25"/>
      <c r="R2983" s="25"/>
      <c r="S2983" s="35" t="s">
        <v>69</v>
      </c>
      <c r="T2983" s="25" t="s">
        <v>36</v>
      </c>
      <c r="U2983" s="185">
        <v>4184</v>
      </c>
      <c r="V2983" s="188">
        <v>4477</v>
      </c>
      <c r="W2983" s="189">
        <v>4790</v>
      </c>
      <c r="X2983" s="31">
        <v>5269</v>
      </c>
      <c r="Y2983" s="90">
        <f>IFERROR(ROUND(X2983/W2983-1,2),"")</f>
        <v>0.1</v>
      </c>
      <c r="Z2983" s="31">
        <f>IF(OR(S2983="VLD MLC components",S2983="VLD MLC pipes",S2983="VLD PEX components",S2983="VLD PEX pipes",S2983="VLD PHC components",S2983="VLD PHC pipes",S2983="Controls VLD"),"По запросу",X2983)</f>
        <v>5269</v>
      </c>
      <c r="AA2983" s="63">
        <f>ROUND(X2983/1.2,3)</f>
        <v>4390.8329999999996</v>
      </c>
      <c r="AB2983" s="23">
        <v>3991.6669999999999</v>
      </c>
      <c r="AC2983" s="190">
        <f>IFERROR(ROUND(AA2983/AB2983-1,2),"")</f>
        <v>0.1</v>
      </c>
      <c r="AD2983" s="25">
        <v>0.17</v>
      </c>
      <c r="AE2983" s="25">
        <v>5.0000000000000002E-5</v>
      </c>
      <c r="AF2983" s="25">
        <v>13</v>
      </c>
      <c r="AG2983" s="25">
        <v>13</v>
      </c>
      <c r="AH2983" s="25">
        <v>13</v>
      </c>
      <c r="AI2983" s="25">
        <v>13</v>
      </c>
      <c r="AJ2983" s="25" t="s">
        <v>20</v>
      </c>
      <c r="AK2983" s="22" t="s">
        <v>20</v>
      </c>
      <c r="AL2983" s="25" t="s">
        <v>20</v>
      </c>
      <c r="AM2983" s="25">
        <v>1</v>
      </c>
      <c r="AN2983" s="25"/>
      <c r="AO2983" s="25"/>
      <c r="AP2983" s="25"/>
      <c r="AQ2983" s="25">
        <v>0.17</v>
      </c>
      <c r="AR2983" s="25">
        <v>5.0000000000000002E-5</v>
      </c>
      <c r="AS2983" s="157">
        <v>15</v>
      </c>
      <c r="AT2983" s="93"/>
      <c r="AU2983" s="92" t="s">
        <v>2675</v>
      </c>
      <c r="AV2983" s="91" t="s">
        <v>152</v>
      </c>
      <c r="AW2983" s="92" t="s">
        <v>152</v>
      </c>
      <c r="AX2983" s="92" t="s">
        <v>152</v>
      </c>
      <c r="AY2983" s="91" t="s">
        <v>152</v>
      </c>
      <c r="AZ2983" s="23"/>
      <c r="BA2983" s="25" t="s">
        <v>2719</v>
      </c>
      <c r="BB2983" t="s">
        <v>25</v>
      </c>
      <c r="BC2983">
        <v>5269</v>
      </c>
      <c r="BD2983" t="str">
        <f>IF(Z2983=BC2983,"OK")</f>
        <v>OK</v>
      </c>
      <c r="BE2983">
        <v>0.21199999999999999</v>
      </c>
      <c r="BF2983">
        <v>5.0000000000000002E-5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 t="str">
        <f>IF(ABS(AN2983*AO2983*AP2983/1000000000/AR2983-1)&lt;0.1,"OK","NO")</f>
        <v>NO</v>
      </c>
      <c r="BN2983" s="183"/>
    </row>
    <row r="2984" spans="1:66" ht="25.5" x14ac:dyDescent="0.25">
      <c r="A2984" s="1"/>
      <c r="B2984" s="94">
        <v>2971</v>
      </c>
      <c r="C2984" s="43">
        <v>1136632</v>
      </c>
      <c r="D2984" s="25"/>
      <c r="E2984" s="26" t="s">
        <v>2718</v>
      </c>
      <c r="F2984" s="151" t="s">
        <v>21</v>
      </c>
      <c r="G2984" s="102" t="s">
        <v>2182</v>
      </c>
      <c r="H2984" s="46" t="str">
        <f>IFERROR(IFERROR(IF(SEARCH("Usystems",$E2984)&gt;0,"Usystems"),IF(SEARCH("RIIFO",$E2984)&gt;0,"RIIFO","Uponor")),"Uponor")</f>
        <v>Usystems</v>
      </c>
      <c r="I2984" s="25" t="str">
        <f>IFERROR(MID($D2984,1,7)+0,"")</f>
        <v/>
      </c>
      <c r="J2984" s="25" t="str">
        <f>IFERROR(MID($D2984,10,7)+0,"")</f>
        <v/>
      </c>
      <c r="K2984" s="25" t="str">
        <f>IFERROR(MID($D2984,19,7)+0,"")</f>
        <v/>
      </c>
      <c r="L2984" s="25" t="str">
        <f>IFERROR(MID($D2984,28,7)+0,"")</f>
        <v/>
      </c>
      <c r="M2984" s="25" t="str">
        <f>IF(IFERROR(MID($Q2984,1,7)+0,"")&lt;1130000,IF(INDEX(C:C,MATCH(LEFT(Q2984,7)+0,I:I,0))&lt;1130000,"",INDEX(C:C,MATCH(LEFT(Q2984,7)+0,I:I,0))),IFERROR(MID($Q2984,1,7)+0,""))</f>
        <v/>
      </c>
      <c r="N2984" s="25" t="str">
        <f>IF(IFERROR(MID($Q2984,10,7)+0,"")&lt;1130000,"",IFERROR(MID($Q2984,10,7)+0,""))</f>
        <v/>
      </c>
      <c r="O2984" s="25" t="str">
        <f>IF(IFERROR(MID($Q2984,19,7)+0,"")&lt;1130000,"",IFERROR(MID($Q2984,19,7)+0,""))</f>
        <v/>
      </c>
      <c r="P2984" s="25" t="str">
        <f>IF(M2984="","",IF(N2984="",M2984,M2984&amp;", "&amp;N2984))</f>
        <v/>
      </c>
      <c r="Q2984" s="25"/>
      <c r="R2984" s="25"/>
      <c r="S2984" s="35" t="s">
        <v>2449</v>
      </c>
      <c r="T2984" s="25" t="s">
        <v>36</v>
      </c>
      <c r="U2984" s="185">
        <v>4760</v>
      </c>
      <c r="V2984" s="188">
        <v>5093</v>
      </c>
      <c r="W2984" s="189">
        <v>5450</v>
      </c>
      <c r="X2984" s="31">
        <v>5995</v>
      </c>
      <c r="Y2984" s="90">
        <f>IFERROR(ROUND(X2984/W2984-1,2),"")</f>
        <v>0.1</v>
      </c>
      <c r="Z2984" s="31" t="str">
        <f>IF(OR(S2984="VLD MLC components",S2984="VLD MLC pipes",S2984="VLD PEX components",S2984="VLD PEX pipes",S2984="VLD PHC components",S2984="VLD PHC pipes",S2984="Controls VLD"),"По запросу",X2984)</f>
        <v>По запросу</v>
      </c>
      <c r="AA2984" s="63">
        <f>ROUND(X2984/1.2,3)</f>
        <v>4995.8329999999996</v>
      </c>
      <c r="AB2984" s="23">
        <v>4541.6670000000004</v>
      </c>
      <c r="AC2984" s="190">
        <f>IFERROR(ROUND(AA2984/AB2984-1,2),"")</f>
        <v>0.1</v>
      </c>
      <c r="AD2984" s="25">
        <v>0.22</v>
      </c>
      <c r="AE2984" s="25">
        <v>5.3000000000000001E-5</v>
      </c>
      <c r="AF2984" s="25">
        <v>75</v>
      </c>
      <c r="AG2984" s="25">
        <v>10</v>
      </c>
      <c r="AH2984" s="25">
        <v>10</v>
      </c>
      <c r="AI2984" s="25">
        <v>4</v>
      </c>
      <c r="AJ2984" s="25" t="s">
        <v>20</v>
      </c>
      <c r="AK2984" s="22" t="s">
        <v>20</v>
      </c>
      <c r="AL2984" s="25" t="s">
        <v>20</v>
      </c>
      <c r="AM2984" s="25">
        <v>1</v>
      </c>
      <c r="AN2984" s="25"/>
      <c r="AO2984" s="25"/>
      <c r="AP2984" s="25"/>
      <c r="AQ2984" s="25">
        <v>0.22</v>
      </c>
      <c r="AR2984" s="25" t="s">
        <v>6817</v>
      </c>
      <c r="AS2984" s="157">
        <v>10</v>
      </c>
      <c r="AT2984" s="93"/>
      <c r="AU2984" s="92" t="s">
        <v>2675</v>
      </c>
      <c r="AV2984" s="91" t="s">
        <v>152</v>
      </c>
      <c r="AW2984" s="92" t="s">
        <v>152</v>
      </c>
      <c r="AX2984" s="92" t="s">
        <v>152</v>
      </c>
      <c r="AY2984" s="91" t="s">
        <v>152</v>
      </c>
      <c r="AZ2984" s="23" t="s">
        <v>24</v>
      </c>
      <c r="BA2984" s="25" t="s">
        <v>2717</v>
      </c>
      <c r="BB2984" t="s">
        <v>25</v>
      </c>
      <c r="BC2984" t="s">
        <v>2629</v>
      </c>
      <c r="BD2984" t="str">
        <f>IF(Z2984=BC2984,"OK")</f>
        <v>OK</v>
      </c>
      <c r="BE2984">
        <v>0.23300000000000001</v>
      </c>
      <c r="BF2984">
        <v>5.3000000000000001E-5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 t="e">
        <f>IF(ABS(AN2984*AO2984*AP2984/1000000000/AR2984-1)&lt;0.1,"OK","NO")</f>
        <v>#VALUE!</v>
      </c>
      <c r="BN2984" s="183"/>
    </row>
    <row r="2985" spans="1:66" ht="25.5" x14ac:dyDescent="0.25">
      <c r="A2985" s="1"/>
      <c r="B2985" s="94">
        <v>2972</v>
      </c>
      <c r="C2985" s="43">
        <v>1136633</v>
      </c>
      <c r="D2985" s="25">
        <v>1018357</v>
      </c>
      <c r="E2985" s="26" t="s">
        <v>2716</v>
      </c>
      <c r="F2985" s="151" t="s">
        <v>21</v>
      </c>
      <c r="G2985" s="102" t="s">
        <v>2182</v>
      </c>
      <c r="H2985" s="46" t="str">
        <f>IFERROR(IFERROR(IF(SEARCH("Usystems",$E2985)&gt;0,"Usystems"),IF(SEARCH("RIIFO",$E2985)&gt;0,"RIIFO","Uponor")),"Uponor")</f>
        <v>Usystems</v>
      </c>
      <c r="I2985" s="25">
        <f>IFERROR(MID($D2985,1,7)+0,"")</f>
        <v>1018357</v>
      </c>
      <c r="J2985" s="25" t="str">
        <f>IFERROR(MID($D2985,10,7)+0,"")</f>
        <v/>
      </c>
      <c r="K2985" s="25" t="str">
        <f>IFERROR(MID($D2985,19,7)+0,"")</f>
        <v/>
      </c>
      <c r="L2985" s="25" t="str">
        <f>IFERROR(MID($D2985,28,7)+0,"")</f>
        <v/>
      </c>
      <c r="M2985" s="25" t="str">
        <f>IF(IFERROR(MID($Q2985,1,7)+0,"")&lt;1130000,IF(INDEX(C:C,MATCH(LEFT(Q2985,7)+0,I:I,0))&lt;1130000,"",INDEX(C:C,MATCH(LEFT(Q2985,7)+0,I:I,0))),IFERROR(MID($Q2985,1,7)+0,""))</f>
        <v/>
      </c>
      <c r="N2985" s="25" t="str">
        <f>IF(IFERROR(MID($Q2985,10,7)+0,"")&lt;1130000,"",IFERROR(MID($Q2985,10,7)+0,""))</f>
        <v/>
      </c>
      <c r="O2985" s="25" t="str">
        <f>IF(IFERROR(MID($Q2985,19,7)+0,"")&lt;1130000,"",IFERROR(MID($Q2985,19,7)+0,""))</f>
        <v/>
      </c>
      <c r="P2985" s="25" t="str">
        <f>IF(M2985="","",IF(N2985="",M2985,M2985&amp;", "&amp;N2985))</f>
        <v/>
      </c>
      <c r="Q2985" s="25"/>
      <c r="R2985" s="25"/>
      <c r="S2985" s="35" t="s">
        <v>2449</v>
      </c>
      <c r="T2985" s="25" t="s">
        <v>36</v>
      </c>
      <c r="U2985" s="185">
        <v>7675</v>
      </c>
      <c r="V2985" s="188">
        <v>8212</v>
      </c>
      <c r="W2985" s="189">
        <v>8787</v>
      </c>
      <c r="X2985" s="31">
        <v>9666</v>
      </c>
      <c r="Y2985" s="90">
        <f>IFERROR(ROUND(X2985/W2985-1,2),"")</f>
        <v>0.1</v>
      </c>
      <c r="Z2985" s="31" t="str">
        <f>IF(OR(S2985="VLD MLC components",S2985="VLD MLC pipes",S2985="VLD PEX components",S2985="VLD PEX pipes",S2985="VLD PHC components",S2985="VLD PHC pipes",S2985="Controls VLD"),"По запросу",X2985)</f>
        <v>По запросу</v>
      </c>
      <c r="AA2985" s="63">
        <f>ROUND(X2985/1.2,3)</f>
        <v>8055</v>
      </c>
      <c r="AB2985" s="23">
        <v>7322.5</v>
      </c>
      <c r="AC2985" s="190">
        <f>IFERROR(ROUND(AA2985/AB2985-1,2),"")</f>
        <v>0.1</v>
      </c>
      <c r="AD2985" s="25">
        <v>0.4</v>
      </c>
      <c r="AE2985" s="25">
        <v>2.5000000000000001E-4</v>
      </c>
      <c r="AF2985" s="25">
        <v>84</v>
      </c>
      <c r="AG2985" s="25">
        <v>34</v>
      </c>
      <c r="AH2985" s="25">
        <v>47</v>
      </c>
      <c r="AI2985" s="25">
        <v>45</v>
      </c>
      <c r="AJ2985" s="25" t="s">
        <v>20</v>
      </c>
      <c r="AK2985" s="22" t="s">
        <v>20</v>
      </c>
      <c r="AL2985" s="25" t="s">
        <v>20</v>
      </c>
      <c r="AM2985" s="25">
        <v>1</v>
      </c>
      <c r="AN2985" s="25"/>
      <c r="AO2985" s="25"/>
      <c r="AP2985" s="25"/>
      <c r="AQ2985" s="25">
        <v>0.4</v>
      </c>
      <c r="AR2985" s="25">
        <v>2.5000000000000001E-4</v>
      </c>
      <c r="AS2985" s="157">
        <v>50</v>
      </c>
      <c r="AT2985" s="93"/>
      <c r="AU2985" s="92" t="s">
        <v>2675</v>
      </c>
      <c r="AV2985" s="91" t="s">
        <v>152</v>
      </c>
      <c r="AW2985" s="92" t="s">
        <v>152</v>
      </c>
      <c r="AX2985" s="92" t="s">
        <v>152</v>
      </c>
      <c r="AY2985" s="91" t="s">
        <v>152</v>
      </c>
      <c r="AZ2985" s="23"/>
      <c r="BA2985" s="25" t="s">
        <v>2715</v>
      </c>
      <c r="BB2985" t="s">
        <v>25</v>
      </c>
      <c r="BC2985" t="s">
        <v>2629</v>
      </c>
      <c r="BD2985" t="str">
        <f>IF(Z2985=BC2985,"OK")</f>
        <v>OK</v>
      </c>
      <c r="BE2985">
        <v>0.41299999999999998</v>
      </c>
      <c r="BF2985">
        <v>2.5000000000000001E-4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 t="str">
        <f>IF(ABS(AN2985*AO2985*AP2985/1000000000/AR2985-1)&lt;0.1,"OK","NO")</f>
        <v>NO</v>
      </c>
      <c r="BN2985" s="183"/>
    </row>
    <row r="2986" spans="1:66" ht="25.5" x14ac:dyDescent="0.25">
      <c r="A2986" s="1"/>
      <c r="B2986" s="94">
        <v>2973</v>
      </c>
      <c r="C2986" s="43">
        <v>1136634</v>
      </c>
      <c r="D2986" s="25"/>
      <c r="E2986" s="26" t="s">
        <v>2714</v>
      </c>
      <c r="F2986" s="151" t="s">
        <v>21</v>
      </c>
      <c r="G2986" s="102" t="s">
        <v>2182</v>
      </c>
      <c r="H2986" s="46" t="str">
        <f>IFERROR(IFERROR(IF(SEARCH("Usystems",$E2986)&gt;0,"Usystems"),IF(SEARCH("RIIFO",$E2986)&gt;0,"RIIFO","Uponor")),"Uponor")</f>
        <v>Usystems</v>
      </c>
      <c r="I2986" s="25" t="str">
        <f>IFERROR(MID($D2986,1,7)+0,"")</f>
        <v/>
      </c>
      <c r="J2986" s="25" t="str">
        <f>IFERROR(MID($D2986,10,7)+0,"")</f>
        <v/>
      </c>
      <c r="K2986" s="25" t="str">
        <f>IFERROR(MID($D2986,19,7)+0,"")</f>
        <v/>
      </c>
      <c r="L2986" s="25" t="str">
        <f>IFERROR(MID($D2986,28,7)+0,"")</f>
        <v/>
      </c>
      <c r="M2986" s="25" t="str">
        <f>IF(IFERROR(MID($Q2986,1,7)+0,"")&lt;1130000,IF(INDEX(C:C,MATCH(LEFT(Q2986,7)+0,I:I,0))&lt;1130000,"",INDEX(C:C,MATCH(LEFT(Q2986,7)+0,I:I,0))),IFERROR(MID($Q2986,1,7)+0,""))</f>
        <v/>
      </c>
      <c r="N2986" s="25" t="str">
        <f>IF(IFERROR(MID($Q2986,10,7)+0,"")&lt;1130000,"",IFERROR(MID($Q2986,10,7)+0,""))</f>
        <v/>
      </c>
      <c r="O2986" s="25" t="str">
        <f>IF(IFERROR(MID($Q2986,19,7)+0,"")&lt;1130000,"",IFERROR(MID($Q2986,19,7)+0,""))</f>
        <v/>
      </c>
      <c r="P2986" s="25" t="str">
        <f>IF(M2986="","",IF(N2986="",M2986,M2986&amp;", "&amp;N2986))</f>
        <v/>
      </c>
      <c r="Q2986" s="25"/>
      <c r="R2986" s="25"/>
      <c r="S2986" s="35" t="s">
        <v>2449</v>
      </c>
      <c r="T2986" s="25" t="s">
        <v>36</v>
      </c>
      <c r="U2986" s="185">
        <v>9265</v>
      </c>
      <c r="V2986" s="188">
        <v>9914</v>
      </c>
      <c r="W2986" s="189">
        <v>10608</v>
      </c>
      <c r="X2986" s="31">
        <v>11669</v>
      </c>
      <c r="Y2986" s="90">
        <f>IFERROR(ROUND(X2986/W2986-1,2),"")</f>
        <v>0.1</v>
      </c>
      <c r="Z2986" s="31" t="str">
        <f>IF(OR(S2986="VLD MLC components",S2986="VLD MLC pipes",S2986="VLD PEX components",S2986="VLD PEX pipes",S2986="VLD PHC components",S2986="VLD PHC pipes",S2986="Controls VLD"),"По запросу",X2986)</f>
        <v>По запросу</v>
      </c>
      <c r="AA2986" s="63">
        <f>ROUND(X2986/1.2,3)</f>
        <v>9724.1669999999995</v>
      </c>
      <c r="AB2986" s="23">
        <v>8840</v>
      </c>
      <c r="AC2986" s="190">
        <f>IFERROR(ROUND(AA2986/AB2986-1,2),"")</f>
        <v>0.1</v>
      </c>
      <c r="AD2986" s="25">
        <v>1</v>
      </c>
      <c r="AE2986" s="25">
        <v>2.63E-4</v>
      </c>
      <c r="AF2986" s="25">
        <v>67</v>
      </c>
      <c r="AG2986" s="25">
        <v>20</v>
      </c>
      <c r="AH2986" s="25">
        <v>7</v>
      </c>
      <c r="AI2986" s="25">
        <v>3</v>
      </c>
      <c r="AJ2986" s="25" t="s">
        <v>20</v>
      </c>
      <c r="AK2986" s="22" t="s">
        <v>20</v>
      </c>
      <c r="AL2986" s="25" t="s">
        <v>20</v>
      </c>
      <c r="AM2986" s="25">
        <v>1</v>
      </c>
      <c r="AN2986" s="25"/>
      <c r="AO2986" s="25"/>
      <c r="AP2986" s="25"/>
      <c r="AQ2986" s="25">
        <v>1</v>
      </c>
      <c r="AR2986" s="25" t="s">
        <v>6817</v>
      </c>
      <c r="AS2986" s="157">
        <v>10</v>
      </c>
      <c r="AT2986" s="93"/>
      <c r="AU2986" s="92" t="s">
        <v>2675</v>
      </c>
      <c r="AV2986" s="91" t="s">
        <v>152</v>
      </c>
      <c r="AW2986" s="92" t="s">
        <v>152</v>
      </c>
      <c r="AX2986" s="92" t="s">
        <v>152</v>
      </c>
      <c r="AY2986" s="91" t="s">
        <v>152</v>
      </c>
      <c r="AZ2986" s="23" t="s">
        <v>24</v>
      </c>
      <c r="BA2986" s="25" t="s">
        <v>2713</v>
      </c>
      <c r="BB2986" t="s">
        <v>25</v>
      </c>
      <c r="BC2986" t="s">
        <v>2629</v>
      </c>
      <c r="BD2986" t="str">
        <f>IF(Z2986=BC2986,"OK")</f>
        <v>OK</v>
      </c>
      <c r="BE2986">
        <v>0.45400000000000001</v>
      </c>
      <c r="BF2986">
        <v>2.63E-4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 t="e">
        <f>IF(ABS(AN2986*AO2986*AP2986/1000000000/AR2986-1)&lt;0.1,"OK","NO")</f>
        <v>#VALUE!</v>
      </c>
      <c r="BN2986" s="183"/>
    </row>
    <row r="2987" spans="1:66" ht="25.5" x14ac:dyDescent="0.25">
      <c r="A2987" s="1"/>
      <c r="B2987" s="94">
        <v>2974</v>
      </c>
      <c r="C2987" s="43">
        <v>1136635</v>
      </c>
      <c r="D2987" s="25">
        <v>1018358</v>
      </c>
      <c r="E2987" s="26" t="s">
        <v>2712</v>
      </c>
      <c r="F2987" s="151" t="s">
        <v>21</v>
      </c>
      <c r="G2987" s="102" t="s">
        <v>2182</v>
      </c>
      <c r="H2987" s="46" t="str">
        <f>IFERROR(IFERROR(IF(SEARCH("Usystems",$E2987)&gt;0,"Usystems"),IF(SEARCH("RIIFO",$E2987)&gt;0,"RIIFO","Uponor")),"Uponor")</f>
        <v>Usystems</v>
      </c>
      <c r="I2987" s="25">
        <f>IFERROR(MID($D2987,1,7)+0,"")</f>
        <v>1018358</v>
      </c>
      <c r="J2987" s="25" t="str">
        <f>IFERROR(MID($D2987,10,7)+0,"")</f>
        <v/>
      </c>
      <c r="K2987" s="25" t="str">
        <f>IFERROR(MID($D2987,19,7)+0,"")</f>
        <v/>
      </c>
      <c r="L2987" s="25" t="str">
        <f>IFERROR(MID($D2987,28,7)+0,"")</f>
        <v/>
      </c>
      <c r="M2987" s="25" t="str">
        <f>IF(IFERROR(MID($Q2987,1,7)+0,"")&lt;1130000,IF(INDEX(C:C,MATCH(LEFT(Q2987,7)+0,I:I,0))&lt;1130000,"",INDEX(C:C,MATCH(LEFT(Q2987,7)+0,I:I,0))),IFERROR(MID($Q2987,1,7)+0,""))</f>
        <v/>
      </c>
      <c r="N2987" s="25" t="str">
        <f>IF(IFERROR(MID($Q2987,10,7)+0,"")&lt;1130000,"",IFERROR(MID($Q2987,10,7)+0,""))</f>
        <v/>
      </c>
      <c r="O2987" s="25" t="str">
        <f>IF(IFERROR(MID($Q2987,19,7)+0,"")&lt;1130000,"",IFERROR(MID($Q2987,19,7)+0,""))</f>
        <v/>
      </c>
      <c r="P2987" s="25" t="str">
        <f>IF(M2987="","",IF(N2987="",M2987,M2987&amp;", "&amp;N2987))</f>
        <v/>
      </c>
      <c r="Q2987" s="25"/>
      <c r="R2987" s="25"/>
      <c r="S2987" s="35" t="s">
        <v>2449</v>
      </c>
      <c r="T2987" s="25" t="s">
        <v>36</v>
      </c>
      <c r="U2987" s="185">
        <v>11172</v>
      </c>
      <c r="V2987" s="188">
        <v>11954</v>
      </c>
      <c r="W2987" s="189">
        <v>12791</v>
      </c>
      <c r="X2987" s="31">
        <v>14070</v>
      </c>
      <c r="Y2987" s="90">
        <f>IFERROR(ROUND(X2987/W2987-1,2),"")</f>
        <v>0.1</v>
      </c>
      <c r="Z2987" s="31" t="str">
        <f>IF(OR(S2987="VLD MLC components",S2987="VLD MLC pipes",S2987="VLD PEX components",S2987="VLD PEX pipes",S2987="VLD PHC components",S2987="VLD PHC pipes",S2987="Controls VLD"),"По запросу",X2987)</f>
        <v>По запросу</v>
      </c>
      <c r="AA2987" s="63">
        <f>ROUND(X2987/1.2,3)</f>
        <v>11725</v>
      </c>
      <c r="AB2987" s="23">
        <v>10659.166999999999</v>
      </c>
      <c r="AC2987" s="190">
        <f>IFERROR(ROUND(AA2987/AB2987-1,2),"")</f>
        <v>0.1</v>
      </c>
      <c r="AD2987" s="25">
        <v>1.28</v>
      </c>
      <c r="AE2987" s="25">
        <v>6.8000000000000005E-4</v>
      </c>
      <c r="AF2987" s="25">
        <v>86</v>
      </c>
      <c r="AG2987" s="25">
        <v>16</v>
      </c>
      <c r="AH2987" s="25">
        <v>13</v>
      </c>
      <c r="AI2987" s="25">
        <v>13</v>
      </c>
      <c r="AJ2987" s="25" t="s">
        <v>20</v>
      </c>
      <c r="AK2987" s="22" t="s">
        <v>20</v>
      </c>
      <c r="AL2987" s="25" t="s">
        <v>20</v>
      </c>
      <c r="AM2987" s="25">
        <v>1</v>
      </c>
      <c r="AN2987" s="25"/>
      <c r="AO2987" s="25"/>
      <c r="AP2987" s="25"/>
      <c r="AQ2987" s="25">
        <v>1.28</v>
      </c>
      <c r="AR2987" s="25">
        <v>6.8000000000000005E-4</v>
      </c>
      <c r="AS2987" s="157">
        <v>7</v>
      </c>
      <c r="AT2987" s="93"/>
      <c r="AU2987" s="92" t="s">
        <v>2675</v>
      </c>
      <c r="AV2987" s="91" t="s">
        <v>152</v>
      </c>
      <c r="AW2987" s="92" t="s">
        <v>152</v>
      </c>
      <c r="AX2987" s="92" t="s">
        <v>152</v>
      </c>
      <c r="AY2987" s="91" t="s">
        <v>152</v>
      </c>
      <c r="AZ2987" s="23"/>
      <c r="BA2987" s="25" t="s">
        <v>2711</v>
      </c>
      <c r="BB2987" t="s">
        <v>25</v>
      </c>
      <c r="BC2987" t="s">
        <v>2629</v>
      </c>
      <c r="BD2987" t="str">
        <f>IF(Z2987=BC2987,"OK")</f>
        <v>OK</v>
      </c>
      <c r="BE2987">
        <v>0.73899999999999999</v>
      </c>
      <c r="BF2987">
        <v>6.8000000000000005E-4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 t="str">
        <f>IF(ABS(AN2987*AO2987*AP2987/1000000000/AR2987-1)&lt;0.1,"OK","NO")</f>
        <v>NO</v>
      </c>
      <c r="BN2987" s="183"/>
    </row>
    <row r="2988" spans="1:66" ht="25.5" x14ac:dyDescent="0.25">
      <c r="A2988" s="1"/>
      <c r="B2988" s="94">
        <v>2975</v>
      </c>
      <c r="C2988" s="43">
        <v>1136636</v>
      </c>
      <c r="D2988" s="25"/>
      <c r="E2988" s="26" t="s">
        <v>2710</v>
      </c>
      <c r="F2988" s="151" t="s">
        <v>21</v>
      </c>
      <c r="G2988" s="102" t="s">
        <v>2182</v>
      </c>
      <c r="H2988" s="46" t="str">
        <f>IFERROR(IFERROR(IF(SEARCH("Usystems",$E2988)&gt;0,"Usystems"),IF(SEARCH("RIIFO",$E2988)&gt;0,"RIIFO","Uponor")),"Uponor")</f>
        <v>Usystems</v>
      </c>
      <c r="I2988" s="25" t="str">
        <f>IFERROR(MID($D2988,1,7)+0,"")</f>
        <v/>
      </c>
      <c r="J2988" s="25" t="str">
        <f>IFERROR(MID($D2988,10,7)+0,"")</f>
        <v/>
      </c>
      <c r="K2988" s="25" t="str">
        <f>IFERROR(MID($D2988,19,7)+0,"")</f>
        <v/>
      </c>
      <c r="L2988" s="25" t="str">
        <f>IFERROR(MID($D2988,28,7)+0,"")</f>
        <v/>
      </c>
      <c r="M2988" s="25" t="str">
        <f>IF(IFERROR(MID($Q2988,1,7)+0,"")&lt;1130000,IF(INDEX(C:C,MATCH(LEFT(Q2988,7)+0,I:I,0))&lt;1130000,"",INDEX(C:C,MATCH(LEFT(Q2988,7)+0,I:I,0))),IFERROR(MID($Q2988,1,7)+0,""))</f>
        <v/>
      </c>
      <c r="N2988" s="25" t="str">
        <f>IF(IFERROR(MID($Q2988,10,7)+0,"")&lt;1130000,"",IFERROR(MID($Q2988,10,7)+0,""))</f>
        <v/>
      </c>
      <c r="O2988" s="25" t="str">
        <f>IF(IFERROR(MID($Q2988,19,7)+0,"")&lt;1130000,"",IFERROR(MID($Q2988,19,7)+0,""))</f>
        <v/>
      </c>
      <c r="P2988" s="25" t="str">
        <f>IF(M2988="","",IF(N2988="",M2988,M2988&amp;", "&amp;N2988))</f>
        <v/>
      </c>
      <c r="Q2988" s="25"/>
      <c r="R2988" s="25"/>
      <c r="S2988" s="35" t="s">
        <v>2449</v>
      </c>
      <c r="T2988" s="25" t="s">
        <v>36</v>
      </c>
      <c r="U2988" s="185">
        <v>16065</v>
      </c>
      <c r="V2988" s="188">
        <v>17190</v>
      </c>
      <c r="W2988" s="189">
        <v>22347</v>
      </c>
      <c r="X2988" s="31">
        <v>24582</v>
      </c>
      <c r="Y2988" s="90">
        <f>IFERROR(ROUND(X2988/W2988-1,2),"")</f>
        <v>0.1</v>
      </c>
      <c r="Z2988" s="31" t="str">
        <f>IF(OR(S2988="VLD MLC components",S2988="VLD MLC pipes",S2988="VLD PEX components",S2988="VLD PEX pipes",S2988="VLD PHC components",S2988="VLD PHC pipes",S2988="Controls VLD"),"По запросу",X2988)</f>
        <v>По запросу</v>
      </c>
      <c r="AA2988" s="63">
        <f>ROUND(X2988/1.2,3)</f>
        <v>20485</v>
      </c>
      <c r="AB2988" s="23">
        <v>18622.5</v>
      </c>
      <c r="AC2988" s="190">
        <f>IFERROR(ROUND(AA2988/AB2988-1,2),"")</f>
        <v>0.1</v>
      </c>
      <c r="AD2988" s="25">
        <v>1.79</v>
      </c>
      <c r="AE2988" s="25">
        <v>7.1400000000000001E-4</v>
      </c>
      <c r="AF2988" s="25">
        <v>11</v>
      </c>
      <c r="AG2988" s="25">
        <v>11</v>
      </c>
      <c r="AH2988" s="25">
        <v>6</v>
      </c>
      <c r="AI2988" s="25">
        <v>6</v>
      </c>
      <c r="AJ2988" s="25" t="s">
        <v>20</v>
      </c>
      <c r="AK2988" s="22" t="s">
        <v>20</v>
      </c>
      <c r="AL2988" s="25" t="s">
        <v>20</v>
      </c>
      <c r="AM2988" s="25">
        <v>1</v>
      </c>
      <c r="AN2988" s="25"/>
      <c r="AO2988" s="25"/>
      <c r="AP2988" s="25"/>
      <c r="AQ2988" s="25">
        <v>1.79</v>
      </c>
      <c r="AR2988" s="25" t="s">
        <v>6817</v>
      </c>
      <c r="AS2988" s="157">
        <v>6</v>
      </c>
      <c r="AT2988" s="93"/>
      <c r="AU2988" s="92" t="s">
        <v>2675</v>
      </c>
      <c r="AV2988" s="91" t="s">
        <v>152</v>
      </c>
      <c r="AW2988" s="92" t="s">
        <v>152</v>
      </c>
      <c r="AX2988" s="92" t="s">
        <v>152</v>
      </c>
      <c r="AY2988" s="91" t="s">
        <v>152</v>
      </c>
      <c r="AZ2988" s="23" t="s">
        <v>24</v>
      </c>
      <c r="BA2988" s="25" t="s">
        <v>2709</v>
      </c>
      <c r="BB2988" t="s">
        <v>25</v>
      </c>
      <c r="BC2988" t="s">
        <v>2629</v>
      </c>
      <c r="BD2988" t="str">
        <f>IF(Z2988=BC2988,"OK")</f>
        <v>OK</v>
      </c>
      <c r="BE2988">
        <v>0.81299999999999994</v>
      </c>
      <c r="BF2988">
        <v>7.1400000000000001E-4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 t="e">
        <f>IF(ABS(AN2988*AO2988*AP2988/1000000000/AR2988-1)&lt;0.1,"OK","NO")</f>
        <v>#VALUE!</v>
      </c>
      <c r="BN2988" s="183"/>
    </row>
    <row r="2989" spans="1:66" x14ac:dyDescent="0.25">
      <c r="A2989" s="1"/>
      <c r="B2989" s="94">
        <v>2976</v>
      </c>
      <c r="C2989" s="43">
        <v>1136637</v>
      </c>
      <c r="D2989" s="25"/>
      <c r="E2989" s="26" t="s">
        <v>2708</v>
      </c>
      <c r="F2989" s="151" t="s">
        <v>21</v>
      </c>
      <c r="G2989" s="102" t="s">
        <v>2182</v>
      </c>
      <c r="H2989" s="46" t="str">
        <f>IFERROR(IFERROR(IF(SEARCH("Usystems",$E2989)&gt;0,"Usystems"),IF(SEARCH("RIIFO",$E2989)&gt;0,"RIIFO","Uponor")),"Uponor")</f>
        <v>Usystems</v>
      </c>
      <c r="I2989" s="25" t="str">
        <f>IFERROR(MID($D2989,1,7)+0,"")</f>
        <v/>
      </c>
      <c r="J2989" s="25" t="str">
        <f>IFERROR(MID($D2989,10,7)+0,"")</f>
        <v/>
      </c>
      <c r="K2989" s="25" t="str">
        <f>IFERROR(MID($D2989,19,7)+0,"")</f>
        <v/>
      </c>
      <c r="L2989" s="25" t="str">
        <f>IFERROR(MID($D2989,28,7)+0,"")</f>
        <v/>
      </c>
      <c r="M2989" s="25" t="str">
        <f>IF(IFERROR(MID($Q2989,1,7)+0,"")&lt;1130000,IF(INDEX(C:C,MATCH(LEFT(Q2989,7)+0,I:I,0))&lt;1130000,"",INDEX(C:C,MATCH(LEFT(Q2989,7)+0,I:I,0))),IFERROR(MID($Q2989,1,7)+0,""))</f>
        <v/>
      </c>
      <c r="N2989" s="25" t="str">
        <f>IF(IFERROR(MID($Q2989,10,7)+0,"")&lt;1130000,"",IFERROR(MID($Q2989,10,7)+0,""))</f>
        <v/>
      </c>
      <c r="O2989" s="25" t="str">
        <f>IF(IFERROR(MID($Q2989,19,7)+0,"")&lt;1130000,"",IFERROR(MID($Q2989,19,7)+0,""))</f>
        <v/>
      </c>
      <c r="P2989" s="25" t="str">
        <f>IF(M2989="","",IF(N2989="",M2989,M2989&amp;", "&amp;N2989))</f>
        <v/>
      </c>
      <c r="Q2989" s="25"/>
      <c r="R2989" s="25"/>
      <c r="S2989" s="35" t="s">
        <v>69</v>
      </c>
      <c r="T2989" s="25" t="s">
        <v>36</v>
      </c>
      <c r="U2989" s="185">
        <v>1020</v>
      </c>
      <c r="V2989" s="188">
        <v>1091</v>
      </c>
      <c r="W2989" s="189">
        <v>1167</v>
      </c>
      <c r="X2989" s="31">
        <v>1284</v>
      </c>
      <c r="Y2989" s="90">
        <f>IFERROR(ROUND(X2989/W2989-1,2),"")</f>
        <v>0.1</v>
      </c>
      <c r="Z2989" s="31">
        <f>IF(OR(S2989="VLD MLC components",S2989="VLD MLC pipes",S2989="VLD PEX components",S2989="VLD PEX pipes",S2989="VLD PHC components",S2989="VLD PHC pipes",S2989="Controls VLD"),"По запросу",X2989)</f>
        <v>1284</v>
      </c>
      <c r="AA2989" s="63">
        <f>ROUND(X2989/1.2,3)</f>
        <v>1070</v>
      </c>
      <c r="AB2989" s="23">
        <v>972.5</v>
      </c>
      <c r="AC2989" s="190">
        <f>IFERROR(ROUND(AA2989/AB2989-1,2),"")</f>
        <v>0.1</v>
      </c>
      <c r="AD2989" s="25">
        <v>0.182</v>
      </c>
      <c r="AE2989" s="25">
        <v>1.1E-4</v>
      </c>
      <c r="AF2989" s="25">
        <v>0</v>
      </c>
      <c r="AG2989" s="25">
        <v>10</v>
      </c>
      <c r="AH2989" s="25">
        <v>10</v>
      </c>
      <c r="AI2989" s="25">
        <v>4</v>
      </c>
      <c r="AJ2989" s="25" t="s">
        <v>20</v>
      </c>
      <c r="AK2989" s="22" t="s">
        <v>20</v>
      </c>
      <c r="AL2989" s="25" t="s">
        <v>20</v>
      </c>
      <c r="AM2989" s="25">
        <v>1</v>
      </c>
      <c r="AN2989" s="25"/>
      <c r="AO2989" s="25"/>
      <c r="AP2989" s="25"/>
      <c r="AQ2989" s="25">
        <v>0.182</v>
      </c>
      <c r="AR2989" s="25">
        <v>1.1E-4</v>
      </c>
      <c r="AS2989" s="157">
        <v>4</v>
      </c>
      <c r="AT2989" s="93"/>
      <c r="AU2989" s="92" t="s">
        <v>2675</v>
      </c>
      <c r="AV2989" s="91" t="s">
        <v>152</v>
      </c>
      <c r="AW2989" s="92" t="s">
        <v>152</v>
      </c>
      <c r="AX2989" s="92" t="s">
        <v>152</v>
      </c>
      <c r="AY2989" s="91" t="s">
        <v>152</v>
      </c>
      <c r="AZ2989" s="23" t="s">
        <v>24</v>
      </c>
      <c r="BA2989" s="25" t="s">
        <v>2707</v>
      </c>
      <c r="BB2989" t="s">
        <v>25</v>
      </c>
      <c r="BC2989">
        <v>1284</v>
      </c>
      <c r="BD2989" t="str">
        <f>IF(Z2989=BC2989,"OK")</f>
        <v>OK</v>
      </c>
      <c r="BE2989">
        <v>0.182</v>
      </c>
      <c r="BF2989">
        <v>1.1E-4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 t="str">
        <f>IF(ABS(AN2989*AO2989*AP2989/1000000000/AR2989-1)&lt;0.1,"OK","NO")</f>
        <v>NO</v>
      </c>
      <c r="BN2989" s="183"/>
    </row>
    <row r="2990" spans="1:66" x14ac:dyDescent="0.25">
      <c r="A2990" s="1"/>
      <c r="B2990" s="94">
        <v>2977</v>
      </c>
      <c r="C2990" s="43">
        <v>1136638</v>
      </c>
      <c r="D2990" s="25"/>
      <c r="E2990" s="26" t="s">
        <v>2706</v>
      </c>
      <c r="F2990" s="151" t="s">
        <v>21</v>
      </c>
      <c r="G2990" s="102" t="s">
        <v>2182</v>
      </c>
      <c r="H2990" s="46" t="str">
        <f>IFERROR(IFERROR(IF(SEARCH("Usystems",$E2990)&gt;0,"Usystems"),IF(SEARCH("RIIFO",$E2990)&gt;0,"RIIFO","Uponor")),"Uponor")</f>
        <v>Usystems</v>
      </c>
      <c r="I2990" s="25" t="str">
        <f>IFERROR(MID($D2990,1,7)+0,"")</f>
        <v/>
      </c>
      <c r="J2990" s="25" t="str">
        <f>IFERROR(MID($D2990,10,7)+0,"")</f>
        <v/>
      </c>
      <c r="K2990" s="25" t="str">
        <f>IFERROR(MID($D2990,19,7)+0,"")</f>
        <v/>
      </c>
      <c r="L2990" s="25" t="str">
        <f>IFERROR(MID($D2990,28,7)+0,"")</f>
        <v/>
      </c>
      <c r="M2990" s="25" t="str">
        <f>IF(IFERROR(MID($Q2990,1,7)+0,"")&lt;1130000,IF(INDEX(C:C,MATCH(LEFT(Q2990,7)+0,I:I,0))&lt;1130000,"",INDEX(C:C,MATCH(LEFT(Q2990,7)+0,I:I,0))),IFERROR(MID($Q2990,1,7)+0,""))</f>
        <v/>
      </c>
      <c r="N2990" s="25" t="str">
        <f>IF(IFERROR(MID($Q2990,10,7)+0,"")&lt;1130000,"",IFERROR(MID($Q2990,10,7)+0,""))</f>
        <v/>
      </c>
      <c r="O2990" s="25" t="str">
        <f>IF(IFERROR(MID($Q2990,19,7)+0,"")&lt;1130000,"",IFERROR(MID($Q2990,19,7)+0,""))</f>
        <v/>
      </c>
      <c r="P2990" s="25" t="str">
        <f>IF(M2990="","",IF(N2990="",M2990,M2990&amp;", "&amp;N2990))</f>
        <v/>
      </c>
      <c r="Q2990" s="25"/>
      <c r="R2990" s="25"/>
      <c r="S2990" s="35" t="s">
        <v>69</v>
      </c>
      <c r="T2990" s="25" t="s">
        <v>36</v>
      </c>
      <c r="U2990" s="185">
        <v>1275</v>
      </c>
      <c r="V2990" s="188">
        <v>1364</v>
      </c>
      <c r="W2990" s="189">
        <v>1459</v>
      </c>
      <c r="X2990" s="31">
        <v>1605</v>
      </c>
      <c r="Y2990" s="90">
        <f>IFERROR(ROUND(X2990/W2990-1,2),"")</f>
        <v>0.1</v>
      </c>
      <c r="Z2990" s="31">
        <f>IF(OR(S2990="VLD MLC components",S2990="VLD MLC pipes",S2990="VLD PEX components",S2990="VLD PEX pipes",S2990="VLD PHC components",S2990="VLD PHC pipes",S2990="Controls VLD"),"По запросу",X2990)</f>
        <v>1605</v>
      </c>
      <c r="AA2990" s="63">
        <f>ROUND(X2990/1.2,3)</f>
        <v>1337.5</v>
      </c>
      <c r="AB2990" s="23">
        <v>1215.8330000000001</v>
      </c>
      <c r="AC2990" s="190">
        <f>IFERROR(ROUND(AA2990/AB2990-1,2),"")</f>
        <v>0.1</v>
      </c>
      <c r="AD2990" s="25">
        <v>0.192</v>
      </c>
      <c r="AE2990" s="25">
        <v>1.08E-4</v>
      </c>
      <c r="AF2990" s="25">
        <v>4</v>
      </c>
      <c r="AG2990" s="25">
        <v>7</v>
      </c>
      <c r="AH2990" s="25">
        <v>4</v>
      </c>
      <c r="AI2990" s="25">
        <v>4</v>
      </c>
      <c r="AJ2990" s="25" t="s">
        <v>20</v>
      </c>
      <c r="AK2990" s="22" t="s">
        <v>20</v>
      </c>
      <c r="AL2990" s="25" t="s">
        <v>20</v>
      </c>
      <c r="AM2990" s="25">
        <v>1</v>
      </c>
      <c r="AN2990" s="25"/>
      <c r="AO2990" s="25"/>
      <c r="AP2990" s="25"/>
      <c r="AQ2990" s="25">
        <v>0.192</v>
      </c>
      <c r="AR2990" s="25">
        <v>1.08E-4</v>
      </c>
      <c r="AS2990" s="157">
        <v>4</v>
      </c>
      <c r="AT2990" s="93"/>
      <c r="AU2990" s="92" t="s">
        <v>2675</v>
      </c>
      <c r="AV2990" s="91" t="s">
        <v>152</v>
      </c>
      <c r="AW2990" s="92" t="s">
        <v>152</v>
      </c>
      <c r="AX2990" s="92" t="s">
        <v>152</v>
      </c>
      <c r="AY2990" s="91" t="s">
        <v>152</v>
      </c>
      <c r="AZ2990" s="23" t="s">
        <v>24</v>
      </c>
      <c r="BA2990" s="25" t="s">
        <v>2704</v>
      </c>
      <c r="BB2990" t="s">
        <v>25</v>
      </c>
      <c r="BC2990">
        <v>1605</v>
      </c>
      <c r="BD2990" t="str">
        <f>IF(Z2990=BC2990,"OK")</f>
        <v>OK</v>
      </c>
      <c r="BE2990">
        <v>0.192</v>
      </c>
      <c r="BF2990">
        <v>1.08E-4</v>
      </c>
      <c r="BG2990">
        <v>0</v>
      </c>
      <c r="BH2990">
        <v>0</v>
      </c>
      <c r="BI2990">
        <v>0</v>
      </c>
      <c r="BJ2990">
        <v>0</v>
      </c>
      <c r="BK2990">
        <v>0</v>
      </c>
      <c r="BL2990" t="str">
        <f>IF(ABS(AN2990*AO2990*AP2990/1000000000/AR2990-1)&lt;0.1,"OK","NO")</f>
        <v>NO</v>
      </c>
      <c r="BN2990" s="183"/>
    </row>
    <row r="2991" spans="1:66" x14ac:dyDescent="0.25">
      <c r="A2991" s="1"/>
      <c r="B2991" s="94">
        <v>2978</v>
      </c>
      <c r="C2991" s="43">
        <v>1136639</v>
      </c>
      <c r="D2991" s="25"/>
      <c r="E2991" s="26" t="s">
        <v>2705</v>
      </c>
      <c r="F2991" s="151" t="s">
        <v>21</v>
      </c>
      <c r="G2991" s="102" t="s">
        <v>2182</v>
      </c>
      <c r="H2991" s="46" t="str">
        <f>IFERROR(IFERROR(IF(SEARCH("Usystems",$E2991)&gt;0,"Usystems"),IF(SEARCH("RIIFO",$E2991)&gt;0,"RIIFO","Uponor")),"Uponor")</f>
        <v>Usystems</v>
      </c>
      <c r="I2991" s="25" t="str">
        <f>IFERROR(MID($D2991,1,7)+0,"")</f>
        <v/>
      </c>
      <c r="J2991" s="25" t="str">
        <f>IFERROR(MID($D2991,10,7)+0,"")</f>
        <v/>
      </c>
      <c r="K2991" s="25" t="str">
        <f>IFERROR(MID($D2991,19,7)+0,"")</f>
        <v/>
      </c>
      <c r="L2991" s="25" t="str">
        <f>IFERROR(MID($D2991,28,7)+0,"")</f>
        <v/>
      </c>
      <c r="M2991" s="25" t="str">
        <f>IF(IFERROR(MID($Q2991,1,7)+0,"")&lt;1130000,IF(INDEX(C:C,MATCH(LEFT(Q2991,7)+0,I:I,0))&lt;1130000,"",INDEX(C:C,MATCH(LEFT(Q2991,7)+0,I:I,0))),IFERROR(MID($Q2991,1,7)+0,""))</f>
        <v/>
      </c>
      <c r="N2991" s="25" t="str">
        <f>IF(IFERROR(MID($Q2991,10,7)+0,"")&lt;1130000,"",IFERROR(MID($Q2991,10,7)+0,""))</f>
        <v/>
      </c>
      <c r="O2991" s="25" t="str">
        <f>IF(IFERROR(MID($Q2991,19,7)+0,"")&lt;1130000,"",IFERROR(MID($Q2991,19,7)+0,""))</f>
        <v/>
      </c>
      <c r="P2991" s="25" t="str">
        <f>IF(M2991="","",IF(N2991="",M2991,M2991&amp;", "&amp;N2991))</f>
        <v/>
      </c>
      <c r="Q2991" s="25"/>
      <c r="R2991" s="25"/>
      <c r="S2991" s="35" t="s">
        <v>69</v>
      </c>
      <c r="T2991" s="25" t="s">
        <v>36</v>
      </c>
      <c r="U2991" s="185">
        <v>1275</v>
      </c>
      <c r="V2991" s="188">
        <v>1364</v>
      </c>
      <c r="W2991" s="189">
        <v>1459</v>
      </c>
      <c r="X2991" s="31">
        <v>1605</v>
      </c>
      <c r="Y2991" s="90">
        <f>IFERROR(ROUND(X2991/W2991-1,2),"")</f>
        <v>0.1</v>
      </c>
      <c r="Z2991" s="31">
        <f>IF(OR(S2991="VLD MLC components",S2991="VLD MLC pipes",S2991="VLD PEX components",S2991="VLD PEX pipes",S2991="VLD PHC components",S2991="VLD PHC pipes",S2991="Controls VLD"),"По запросу",X2991)</f>
        <v>1605</v>
      </c>
      <c r="AA2991" s="63">
        <f>ROUND(X2991/1.2,3)</f>
        <v>1337.5</v>
      </c>
      <c r="AB2991" s="23">
        <v>1215.8330000000001</v>
      </c>
      <c r="AC2991" s="190">
        <f>IFERROR(ROUND(AA2991/AB2991-1,2),"")</f>
        <v>0.1</v>
      </c>
      <c r="AD2991" s="25">
        <v>0.06</v>
      </c>
      <c r="AE2991" s="25">
        <v>1.06E-4</v>
      </c>
      <c r="AF2991" s="25">
        <v>126</v>
      </c>
      <c r="AG2991" s="25">
        <v>20</v>
      </c>
      <c r="AH2991" s="25">
        <v>9</v>
      </c>
      <c r="AI2991" s="25">
        <v>14</v>
      </c>
      <c r="AJ2991" s="25" t="s">
        <v>20</v>
      </c>
      <c r="AK2991" s="22" t="s">
        <v>20</v>
      </c>
      <c r="AL2991" s="25" t="s">
        <v>20</v>
      </c>
      <c r="AM2991" s="25">
        <v>1</v>
      </c>
      <c r="AN2991" s="25"/>
      <c r="AO2991" s="25"/>
      <c r="AP2991" s="25"/>
      <c r="AQ2991" s="25">
        <v>0.06</v>
      </c>
      <c r="AR2991" s="25" t="s">
        <v>6817</v>
      </c>
      <c r="AS2991" s="157">
        <v>4</v>
      </c>
      <c r="AT2991" s="93"/>
      <c r="AU2991" s="92" t="s">
        <v>2675</v>
      </c>
      <c r="AV2991" s="91" t="s">
        <v>152</v>
      </c>
      <c r="AW2991" s="92" t="s">
        <v>152</v>
      </c>
      <c r="AX2991" s="92" t="s">
        <v>152</v>
      </c>
      <c r="AY2991" s="91" t="s">
        <v>152</v>
      </c>
      <c r="AZ2991" s="23" t="s">
        <v>24</v>
      </c>
      <c r="BA2991" s="25" t="s">
        <v>2704</v>
      </c>
      <c r="BB2991" t="s">
        <v>25</v>
      </c>
      <c r="BC2991">
        <v>1605</v>
      </c>
      <c r="BD2991" t="str">
        <f>IF(Z2991=BC2991,"OK")</f>
        <v>OK</v>
      </c>
      <c r="BE2991">
        <v>0.20200000000000001</v>
      </c>
      <c r="BF2991">
        <v>1.06E-4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 t="e">
        <f>IF(ABS(AN2991*AO2991*AP2991/1000000000/AR2991-1)&lt;0.1,"OK","NO")</f>
        <v>#VALUE!</v>
      </c>
      <c r="BN2991" s="183"/>
    </row>
    <row r="2992" spans="1:66" x14ac:dyDescent="0.25">
      <c r="A2992" s="1"/>
      <c r="B2992" s="94">
        <v>2979</v>
      </c>
      <c r="C2992" s="43">
        <v>1136640</v>
      </c>
      <c r="D2992" s="25"/>
      <c r="E2992" s="26" t="s">
        <v>2703</v>
      </c>
      <c r="F2992" s="151" t="s">
        <v>21</v>
      </c>
      <c r="G2992" s="102" t="s">
        <v>2182</v>
      </c>
      <c r="H2992" s="46" t="str">
        <f>IFERROR(IFERROR(IF(SEARCH("Usystems",$E2992)&gt;0,"Usystems"),IF(SEARCH("RIIFO",$E2992)&gt;0,"RIIFO","Uponor")),"Uponor")</f>
        <v>Usystems</v>
      </c>
      <c r="I2992" s="25" t="str">
        <f>IFERROR(MID($D2992,1,7)+0,"")</f>
        <v/>
      </c>
      <c r="J2992" s="25" t="str">
        <f>IFERROR(MID($D2992,10,7)+0,"")</f>
        <v/>
      </c>
      <c r="K2992" s="25" t="str">
        <f>IFERROR(MID($D2992,19,7)+0,"")</f>
        <v/>
      </c>
      <c r="L2992" s="25" t="str">
        <f>IFERROR(MID($D2992,28,7)+0,"")</f>
        <v/>
      </c>
      <c r="M2992" s="25" t="str">
        <f>IF(IFERROR(MID($Q2992,1,7)+0,"")&lt;1130000,IF(INDEX(C:C,MATCH(LEFT(Q2992,7)+0,I:I,0))&lt;1130000,"",INDEX(C:C,MATCH(LEFT(Q2992,7)+0,I:I,0))),IFERROR(MID($Q2992,1,7)+0,""))</f>
        <v/>
      </c>
      <c r="N2992" s="25" t="str">
        <f>IF(IFERROR(MID($Q2992,10,7)+0,"")&lt;1130000,"",IFERROR(MID($Q2992,10,7)+0,""))</f>
        <v/>
      </c>
      <c r="O2992" s="25" t="str">
        <f>IF(IFERROR(MID($Q2992,19,7)+0,"")&lt;1130000,"",IFERROR(MID($Q2992,19,7)+0,""))</f>
        <v/>
      </c>
      <c r="P2992" s="25" t="str">
        <f>IF(M2992="","",IF(N2992="",M2992,M2992&amp;", "&amp;N2992))</f>
        <v/>
      </c>
      <c r="Q2992" s="25"/>
      <c r="R2992" s="25"/>
      <c r="S2992" s="35" t="s">
        <v>69</v>
      </c>
      <c r="T2992" s="25" t="s">
        <v>36</v>
      </c>
      <c r="U2992" s="185">
        <v>2125</v>
      </c>
      <c r="V2992" s="188">
        <v>2274</v>
      </c>
      <c r="W2992" s="189">
        <v>2433</v>
      </c>
      <c r="X2992" s="31">
        <v>2676</v>
      </c>
      <c r="Y2992" s="90">
        <f>IFERROR(ROUND(X2992/W2992-1,2),"")</f>
        <v>0.1</v>
      </c>
      <c r="Z2992" s="31">
        <f>IF(OR(S2992="VLD MLC components",S2992="VLD MLC pipes",S2992="VLD PEX components",S2992="VLD PEX pipes",S2992="VLD PHC components",S2992="VLD PHC pipes",S2992="Controls VLD"),"По запросу",X2992)</f>
        <v>2676</v>
      </c>
      <c r="AA2992" s="63">
        <f>ROUND(X2992/1.2,3)</f>
        <v>2230</v>
      </c>
      <c r="AB2992" s="23">
        <v>2027.5</v>
      </c>
      <c r="AC2992" s="190">
        <f>IFERROR(ROUND(AA2992/AB2992-1,2),"")</f>
        <v>0.1</v>
      </c>
      <c r="AD2992" s="25">
        <v>0.17</v>
      </c>
      <c r="AE2992" s="25">
        <v>1.0399999999999999E-4</v>
      </c>
      <c r="AF2992" s="25">
        <v>31</v>
      </c>
      <c r="AG2992" s="25">
        <v>16</v>
      </c>
      <c r="AH2992" s="25">
        <v>9</v>
      </c>
      <c r="AI2992" s="25">
        <v>6</v>
      </c>
      <c r="AJ2992" s="25" t="s">
        <v>20</v>
      </c>
      <c r="AK2992" s="22" t="s">
        <v>20</v>
      </c>
      <c r="AL2992" s="25" t="s">
        <v>20</v>
      </c>
      <c r="AM2992" s="25">
        <v>1</v>
      </c>
      <c r="AN2992" s="25"/>
      <c r="AO2992" s="25"/>
      <c r="AP2992" s="25"/>
      <c r="AQ2992" s="25">
        <v>0.17</v>
      </c>
      <c r="AR2992" s="25" t="s">
        <v>6817</v>
      </c>
      <c r="AS2992" s="157">
        <v>4</v>
      </c>
      <c r="AT2992" s="93"/>
      <c r="AU2992" s="92" t="s">
        <v>2675</v>
      </c>
      <c r="AV2992" s="91" t="s">
        <v>152</v>
      </c>
      <c r="AW2992" s="92" t="s">
        <v>152</v>
      </c>
      <c r="AX2992" s="92" t="s">
        <v>152</v>
      </c>
      <c r="AY2992" s="91" t="s">
        <v>152</v>
      </c>
      <c r="AZ2992" s="23" t="s">
        <v>24</v>
      </c>
      <c r="BA2992" s="25" t="s">
        <v>2700</v>
      </c>
      <c r="BB2992" t="s">
        <v>25</v>
      </c>
      <c r="BC2992">
        <v>2676</v>
      </c>
      <c r="BD2992" t="str">
        <f>IF(Z2992=BC2992,"OK")</f>
        <v>OK</v>
      </c>
      <c r="BE2992">
        <v>0.21299999999999999</v>
      </c>
      <c r="BF2992">
        <v>1.0399999999999999E-4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 t="e">
        <f>IF(ABS(AN2992*AO2992*AP2992/1000000000/AR2992-1)&lt;0.1,"OK","NO")</f>
        <v>#VALUE!</v>
      </c>
      <c r="BN2992" s="183"/>
    </row>
    <row r="2993" spans="1:66" ht="25.5" x14ac:dyDescent="0.25">
      <c r="A2993" s="1"/>
      <c r="B2993" s="94">
        <v>2980</v>
      </c>
      <c r="C2993" s="43">
        <v>1136641</v>
      </c>
      <c r="D2993" s="25"/>
      <c r="E2993" s="26" t="s">
        <v>2702</v>
      </c>
      <c r="F2993" s="151" t="s">
        <v>21</v>
      </c>
      <c r="G2993" s="102" t="s">
        <v>2182</v>
      </c>
      <c r="H2993" s="46" t="str">
        <f>IFERROR(IFERROR(IF(SEARCH("Usystems",$E2993)&gt;0,"Usystems"),IF(SEARCH("RIIFO",$E2993)&gt;0,"RIIFO","Uponor")),"Uponor")</f>
        <v>Usystems</v>
      </c>
      <c r="I2993" s="25" t="str">
        <f>IFERROR(MID($D2993,1,7)+0,"")</f>
        <v/>
      </c>
      <c r="J2993" s="25" t="str">
        <f>IFERROR(MID($D2993,10,7)+0,"")</f>
        <v/>
      </c>
      <c r="K2993" s="25" t="str">
        <f>IFERROR(MID($D2993,19,7)+0,"")</f>
        <v/>
      </c>
      <c r="L2993" s="25" t="str">
        <f>IFERROR(MID($D2993,28,7)+0,"")</f>
        <v/>
      </c>
      <c r="M2993" s="25" t="str">
        <f>IF(IFERROR(MID($Q2993,1,7)+0,"")&lt;1130000,IF(INDEX(C:C,MATCH(LEFT(Q2993,7)+0,I:I,0))&lt;1130000,"",INDEX(C:C,MATCH(LEFT(Q2993,7)+0,I:I,0))),IFERROR(MID($Q2993,1,7)+0,""))</f>
        <v/>
      </c>
      <c r="N2993" s="25" t="str">
        <f>IF(IFERROR(MID($Q2993,10,7)+0,"")&lt;1130000,"",IFERROR(MID($Q2993,10,7)+0,""))</f>
        <v/>
      </c>
      <c r="O2993" s="25" t="str">
        <f>IF(IFERROR(MID($Q2993,19,7)+0,"")&lt;1130000,"",IFERROR(MID($Q2993,19,7)+0,""))</f>
        <v/>
      </c>
      <c r="P2993" s="25" t="str">
        <f>IF(M2993="","",IF(N2993="",M2993,M2993&amp;", "&amp;N2993))</f>
        <v/>
      </c>
      <c r="Q2993" s="25"/>
      <c r="R2993" s="25"/>
      <c r="S2993" s="35" t="s">
        <v>2449</v>
      </c>
      <c r="T2993" s="25" t="s">
        <v>36</v>
      </c>
      <c r="U2993" s="185">
        <v>3261</v>
      </c>
      <c r="V2993" s="188">
        <v>3489</v>
      </c>
      <c r="W2993" s="189">
        <v>3733</v>
      </c>
      <c r="X2993" s="31">
        <v>4106</v>
      </c>
      <c r="Y2993" s="90">
        <f>IFERROR(ROUND(X2993/W2993-1,2),"")</f>
        <v>0.1</v>
      </c>
      <c r="Z2993" s="31" t="str">
        <f>IF(OR(S2993="VLD MLC components",S2993="VLD MLC pipes",S2993="VLD PEX components",S2993="VLD PEX pipes",S2993="VLD PHC components",S2993="VLD PHC pipes",S2993="Controls VLD"),"По запросу",X2993)</f>
        <v>По запросу</v>
      </c>
      <c r="AA2993" s="63">
        <f>ROUND(X2993/1.2,3)</f>
        <v>3421.6669999999999</v>
      </c>
      <c r="AB2993" s="23">
        <v>3110.8330000000001</v>
      </c>
      <c r="AC2993" s="190">
        <f>IFERROR(ROUND(AA2993/AB2993-1,2),"")</f>
        <v>0.1</v>
      </c>
      <c r="AD2993" s="25">
        <v>0.224</v>
      </c>
      <c r="AE2993" s="25">
        <v>1.02E-4</v>
      </c>
      <c r="AF2993" s="25">
        <v>51</v>
      </c>
      <c r="AG2993" s="25">
        <v>6</v>
      </c>
      <c r="AH2993" s="25">
        <v>52</v>
      </c>
      <c r="AI2993" s="25">
        <v>48</v>
      </c>
      <c r="AJ2993" s="25" t="s">
        <v>20</v>
      </c>
      <c r="AK2993" s="22" t="s">
        <v>20</v>
      </c>
      <c r="AL2993" s="25" t="s">
        <v>20</v>
      </c>
      <c r="AM2993" s="25">
        <v>1</v>
      </c>
      <c r="AN2993" s="25"/>
      <c r="AO2993" s="25"/>
      <c r="AP2993" s="25"/>
      <c r="AQ2993" s="25">
        <v>0.224</v>
      </c>
      <c r="AR2993" s="25">
        <v>1.02E-4</v>
      </c>
      <c r="AS2993" s="157">
        <v>56</v>
      </c>
      <c r="AT2993" s="93"/>
      <c r="AU2993" s="92" t="s">
        <v>2675</v>
      </c>
      <c r="AV2993" s="91" t="s">
        <v>152</v>
      </c>
      <c r="AW2993" s="92" t="s">
        <v>152</v>
      </c>
      <c r="AX2993" s="92" t="s">
        <v>152</v>
      </c>
      <c r="AY2993" s="91" t="s">
        <v>152</v>
      </c>
      <c r="AZ2993" s="23" t="s">
        <v>24</v>
      </c>
      <c r="BA2993" s="25" t="s">
        <v>2698</v>
      </c>
      <c r="BB2993" t="s">
        <v>25</v>
      </c>
      <c r="BC2993" t="s">
        <v>2629</v>
      </c>
      <c r="BD2993" t="str">
        <f>IF(Z2993=BC2993,"OK")</f>
        <v>OK</v>
      </c>
      <c r="BE2993">
        <v>0.224</v>
      </c>
      <c r="BF2993">
        <v>1.02E-4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 t="str">
        <f>IF(ABS(AN2993*AO2993*AP2993/1000000000/AR2993-1)&lt;0.1,"OK","NO")</f>
        <v>NO</v>
      </c>
      <c r="BN2993" s="183"/>
    </row>
    <row r="2994" spans="1:66" x14ac:dyDescent="0.25">
      <c r="A2994" s="1"/>
      <c r="B2994" s="94">
        <v>2981</v>
      </c>
      <c r="C2994" s="43">
        <v>1136642</v>
      </c>
      <c r="D2994" s="25">
        <v>1018368</v>
      </c>
      <c r="E2994" s="26" t="s">
        <v>2701</v>
      </c>
      <c r="F2994" s="151" t="s">
        <v>21</v>
      </c>
      <c r="G2994" s="102" t="s">
        <v>2182</v>
      </c>
      <c r="H2994" s="46" t="str">
        <f>IFERROR(IFERROR(IF(SEARCH("Usystems",$E2994)&gt;0,"Usystems"),IF(SEARCH("RIIFO",$E2994)&gt;0,"RIIFO","Uponor")),"Uponor")</f>
        <v>Usystems</v>
      </c>
      <c r="I2994" s="25">
        <f>IFERROR(MID($D2994,1,7)+0,"")</f>
        <v>1018368</v>
      </c>
      <c r="J2994" s="25" t="str">
        <f>IFERROR(MID($D2994,10,7)+0,"")</f>
        <v/>
      </c>
      <c r="K2994" s="25" t="str">
        <f>IFERROR(MID($D2994,19,7)+0,"")</f>
        <v/>
      </c>
      <c r="L2994" s="25" t="str">
        <f>IFERROR(MID($D2994,28,7)+0,"")</f>
        <v/>
      </c>
      <c r="M2994" s="25" t="str">
        <f>IF(IFERROR(MID($Q2994,1,7)+0,"")&lt;1130000,IF(INDEX(C:C,MATCH(LEFT(Q2994,7)+0,I:I,0))&lt;1130000,"",INDEX(C:C,MATCH(LEFT(Q2994,7)+0,I:I,0))),IFERROR(MID($Q2994,1,7)+0,""))</f>
        <v/>
      </c>
      <c r="N2994" s="25" t="str">
        <f>IF(IFERROR(MID($Q2994,10,7)+0,"")&lt;1130000,"",IFERROR(MID($Q2994,10,7)+0,""))</f>
        <v/>
      </c>
      <c r="O2994" s="25" t="str">
        <f>IF(IFERROR(MID($Q2994,19,7)+0,"")&lt;1130000,"",IFERROR(MID($Q2994,19,7)+0,""))</f>
        <v/>
      </c>
      <c r="P2994" s="25" t="str">
        <f>IF(M2994="","",IF(N2994="",M2994,M2994&amp;", "&amp;N2994))</f>
        <v/>
      </c>
      <c r="Q2994" s="25"/>
      <c r="R2994" s="25"/>
      <c r="S2994" s="35" t="s">
        <v>69</v>
      </c>
      <c r="T2994" s="25" t="s">
        <v>36</v>
      </c>
      <c r="U2994" s="185">
        <v>2125</v>
      </c>
      <c r="V2994" s="188">
        <v>2274</v>
      </c>
      <c r="W2994" s="189">
        <v>2433</v>
      </c>
      <c r="X2994" s="31">
        <v>2676</v>
      </c>
      <c r="Y2994" s="90">
        <f>IFERROR(ROUND(X2994/W2994-1,2),"")</f>
        <v>0.1</v>
      </c>
      <c r="Z2994" s="31">
        <f>IF(OR(S2994="VLD MLC components",S2994="VLD MLC pipes",S2994="VLD PEX components",S2994="VLD PEX pipes",S2994="VLD PHC components",S2994="VLD PHC pipes",S2994="Controls VLD"),"По запросу",X2994)</f>
        <v>2676</v>
      </c>
      <c r="AA2994" s="63">
        <f>ROUND(X2994/1.2,3)</f>
        <v>2230</v>
      </c>
      <c r="AB2994" s="23">
        <v>2027.5</v>
      </c>
      <c r="AC2994" s="190">
        <f>IFERROR(ROUND(AA2994/AB2994-1,2),"")</f>
        <v>0.1</v>
      </c>
      <c r="AD2994" s="25">
        <v>0.1</v>
      </c>
      <c r="AE2994" s="25">
        <v>1E-4</v>
      </c>
      <c r="AF2994" s="25">
        <v>110</v>
      </c>
      <c r="AG2994" s="25">
        <v>38</v>
      </c>
      <c r="AH2994" s="25">
        <v>42</v>
      </c>
      <c r="AI2994" s="25">
        <v>52</v>
      </c>
      <c r="AJ2994" s="25" t="s">
        <v>20</v>
      </c>
      <c r="AK2994" s="22" t="s">
        <v>20</v>
      </c>
      <c r="AL2994" s="25" t="s">
        <v>20</v>
      </c>
      <c r="AM2994" s="25">
        <v>1</v>
      </c>
      <c r="AN2994" s="25"/>
      <c r="AO2994" s="25"/>
      <c r="AP2994" s="25"/>
      <c r="AQ2994" s="25">
        <v>0.1</v>
      </c>
      <c r="AR2994" s="25">
        <v>1E-4</v>
      </c>
      <c r="AS2994" s="157">
        <v>60</v>
      </c>
      <c r="AT2994" s="93"/>
      <c r="AU2994" s="92" t="s">
        <v>2675</v>
      </c>
      <c r="AV2994" s="91" t="s">
        <v>152</v>
      </c>
      <c r="AW2994" s="92" t="s">
        <v>152</v>
      </c>
      <c r="AX2994" s="92" t="s">
        <v>152</v>
      </c>
      <c r="AY2994" s="91" t="s">
        <v>152</v>
      </c>
      <c r="AZ2994" s="23"/>
      <c r="BA2994" s="25" t="s">
        <v>2700</v>
      </c>
      <c r="BB2994" t="s">
        <v>25</v>
      </c>
      <c r="BC2994">
        <v>2676</v>
      </c>
      <c r="BD2994" t="str">
        <f>IF(Z2994=BC2994,"OK")</f>
        <v>OK</v>
      </c>
      <c r="BE2994">
        <v>0.23599999999999999</v>
      </c>
      <c r="BF2994">
        <v>1E-4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 t="str">
        <f>IF(ABS(AN2994*AO2994*AP2994/1000000000/AR2994-1)&lt;0.1,"OK","NO")</f>
        <v>NO</v>
      </c>
      <c r="BN2994" s="183"/>
    </row>
    <row r="2995" spans="1:66" ht="25.5" x14ac:dyDescent="0.25">
      <c r="A2995" s="1"/>
      <c r="B2995" s="94">
        <v>2982</v>
      </c>
      <c r="C2995" s="43">
        <v>1136643</v>
      </c>
      <c r="D2995" s="25"/>
      <c r="E2995" s="26" t="s">
        <v>2699</v>
      </c>
      <c r="F2995" s="151" t="s">
        <v>21</v>
      </c>
      <c r="G2995" s="102" t="s">
        <v>2182</v>
      </c>
      <c r="H2995" s="46" t="str">
        <f>IFERROR(IFERROR(IF(SEARCH("Usystems",$E2995)&gt;0,"Usystems"),IF(SEARCH("RIIFO",$E2995)&gt;0,"RIIFO","Uponor")),"Uponor")</f>
        <v>Usystems</v>
      </c>
      <c r="I2995" s="25" t="str">
        <f>IFERROR(MID($D2995,1,7)+0,"")</f>
        <v/>
      </c>
      <c r="J2995" s="25" t="str">
        <f>IFERROR(MID($D2995,10,7)+0,"")</f>
        <v/>
      </c>
      <c r="K2995" s="25" t="str">
        <f>IFERROR(MID($D2995,19,7)+0,"")</f>
        <v/>
      </c>
      <c r="L2995" s="25" t="str">
        <f>IFERROR(MID($D2995,28,7)+0,"")</f>
        <v/>
      </c>
      <c r="M2995" s="25" t="str">
        <f>IF(IFERROR(MID($Q2995,1,7)+0,"")&lt;1130000,IF(INDEX(C:C,MATCH(LEFT(Q2995,7)+0,I:I,0))&lt;1130000,"",INDEX(C:C,MATCH(LEFT(Q2995,7)+0,I:I,0))),IFERROR(MID($Q2995,1,7)+0,""))</f>
        <v/>
      </c>
      <c r="N2995" s="25" t="str">
        <f>IF(IFERROR(MID($Q2995,10,7)+0,"")&lt;1130000,"",IFERROR(MID($Q2995,10,7)+0,""))</f>
        <v/>
      </c>
      <c r="O2995" s="25" t="str">
        <f>IF(IFERROR(MID($Q2995,19,7)+0,"")&lt;1130000,"",IFERROR(MID($Q2995,19,7)+0,""))</f>
        <v/>
      </c>
      <c r="P2995" s="25" t="str">
        <f>IF(M2995="","",IF(N2995="",M2995,M2995&amp;", "&amp;N2995))</f>
        <v/>
      </c>
      <c r="Q2995" s="25"/>
      <c r="R2995" s="25"/>
      <c r="S2995" s="35" t="s">
        <v>2449</v>
      </c>
      <c r="T2995" s="25" t="s">
        <v>36</v>
      </c>
      <c r="U2995" s="185">
        <v>3261</v>
      </c>
      <c r="V2995" s="188">
        <v>3489</v>
      </c>
      <c r="W2995" s="189">
        <v>3733</v>
      </c>
      <c r="X2995" s="31">
        <v>4106</v>
      </c>
      <c r="Y2995" s="90">
        <f>IFERROR(ROUND(X2995/W2995-1,2),"")</f>
        <v>0.1</v>
      </c>
      <c r="Z2995" s="31" t="str">
        <f>IF(OR(S2995="VLD MLC components",S2995="VLD MLC pipes",S2995="VLD PEX components",S2995="VLD PEX pipes",S2995="VLD PHC components",S2995="VLD PHC pipes",S2995="Controls VLD"),"По запросу",X2995)</f>
        <v>По запросу</v>
      </c>
      <c r="AA2995" s="63">
        <f>ROUND(X2995/1.2,3)</f>
        <v>3421.6669999999999</v>
      </c>
      <c r="AB2995" s="23">
        <v>3110.8330000000001</v>
      </c>
      <c r="AC2995" s="190">
        <f>IFERROR(ROUND(AA2995/AB2995-1,2),"")</f>
        <v>0.1</v>
      </c>
      <c r="AD2995" s="25">
        <v>0.15</v>
      </c>
      <c r="AE2995" s="25">
        <v>1.4200000000000001E-4</v>
      </c>
      <c r="AF2995" s="25">
        <v>87</v>
      </c>
      <c r="AG2995" s="25">
        <v>37</v>
      </c>
      <c r="AH2995" s="25">
        <v>39</v>
      </c>
      <c r="AI2995" s="25">
        <v>5</v>
      </c>
      <c r="AJ2995" s="25" t="s">
        <v>20</v>
      </c>
      <c r="AK2995" s="22" t="s">
        <v>20</v>
      </c>
      <c r="AL2995" s="25" t="s">
        <v>20</v>
      </c>
      <c r="AM2995" s="25">
        <v>1</v>
      </c>
      <c r="AN2995" s="25"/>
      <c r="AO2995" s="25"/>
      <c r="AP2995" s="25"/>
      <c r="AQ2995" s="25">
        <v>0.15</v>
      </c>
      <c r="AR2995" s="25" t="s">
        <v>6817</v>
      </c>
      <c r="AS2995" s="157">
        <v>6</v>
      </c>
      <c r="AT2995" s="93"/>
      <c r="AU2995" s="92" t="s">
        <v>2675</v>
      </c>
      <c r="AV2995" s="91" t="s">
        <v>152</v>
      </c>
      <c r="AW2995" s="92" t="s">
        <v>152</v>
      </c>
      <c r="AX2995" s="92" t="s">
        <v>152</v>
      </c>
      <c r="AY2995" s="91" t="s">
        <v>152</v>
      </c>
      <c r="AZ2995" s="23" t="s">
        <v>24</v>
      </c>
      <c r="BA2995" s="25" t="s">
        <v>2698</v>
      </c>
      <c r="BB2995" t="s">
        <v>25</v>
      </c>
      <c r="BC2995" t="s">
        <v>2629</v>
      </c>
      <c r="BD2995" t="str">
        <f>IF(Z2995=BC2995,"OK")</f>
        <v>OK</v>
      </c>
      <c r="BE2995">
        <v>0.24299999999999999</v>
      </c>
      <c r="BF2995">
        <v>1.4200000000000001E-4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 t="e">
        <f>IF(ABS(AN2995*AO2995*AP2995/1000000000/AR2995-1)&lt;0.1,"OK","NO")</f>
        <v>#VALUE!</v>
      </c>
      <c r="BN2995" s="183"/>
    </row>
    <row r="2996" spans="1:66" ht="25.5" x14ac:dyDescent="0.25">
      <c r="A2996" s="1"/>
      <c r="B2996" s="94">
        <v>2983</v>
      </c>
      <c r="C2996" s="43">
        <v>1136644</v>
      </c>
      <c r="D2996" s="25">
        <v>1018369</v>
      </c>
      <c r="E2996" s="26" t="s">
        <v>2697</v>
      </c>
      <c r="F2996" s="151" t="s">
        <v>21</v>
      </c>
      <c r="G2996" s="102" t="s">
        <v>2182</v>
      </c>
      <c r="H2996" s="46" t="str">
        <f>IFERROR(IFERROR(IF(SEARCH("Usystems",$E2996)&gt;0,"Usystems"),IF(SEARCH("RIIFO",$E2996)&gt;0,"RIIFO","Uponor")),"Uponor")</f>
        <v>Usystems</v>
      </c>
      <c r="I2996" s="25">
        <f>IFERROR(MID($D2996,1,7)+0,"")</f>
        <v>1018369</v>
      </c>
      <c r="J2996" s="25" t="str">
        <f>IFERROR(MID($D2996,10,7)+0,"")</f>
        <v/>
      </c>
      <c r="K2996" s="25" t="str">
        <f>IFERROR(MID($D2996,19,7)+0,"")</f>
        <v/>
      </c>
      <c r="L2996" s="25" t="str">
        <f>IFERROR(MID($D2996,28,7)+0,"")</f>
        <v/>
      </c>
      <c r="M2996" s="25" t="str">
        <f>IF(IFERROR(MID($Q2996,1,7)+0,"")&lt;1130000,IF(INDEX(C:C,MATCH(LEFT(Q2996,7)+0,I:I,0))&lt;1130000,"",INDEX(C:C,MATCH(LEFT(Q2996,7)+0,I:I,0))),IFERROR(MID($Q2996,1,7)+0,""))</f>
        <v/>
      </c>
      <c r="N2996" s="25" t="str">
        <f>IF(IFERROR(MID($Q2996,10,7)+0,"")&lt;1130000,"",IFERROR(MID($Q2996,10,7)+0,""))</f>
        <v/>
      </c>
      <c r="O2996" s="25" t="str">
        <f>IF(IFERROR(MID($Q2996,19,7)+0,"")&lt;1130000,"",IFERROR(MID($Q2996,19,7)+0,""))</f>
        <v/>
      </c>
      <c r="P2996" s="25" t="str">
        <f>IF(M2996="","",IF(N2996="",M2996,M2996&amp;", "&amp;N2996))</f>
        <v/>
      </c>
      <c r="Q2996" s="25"/>
      <c r="R2996" s="25"/>
      <c r="S2996" s="35" t="s">
        <v>2449</v>
      </c>
      <c r="T2996" s="25" t="s">
        <v>36</v>
      </c>
      <c r="U2996" s="185">
        <v>4165</v>
      </c>
      <c r="V2996" s="188">
        <v>4457</v>
      </c>
      <c r="W2996" s="189">
        <v>4769</v>
      </c>
      <c r="X2996" s="31">
        <v>5246</v>
      </c>
      <c r="Y2996" s="90">
        <f>IFERROR(ROUND(X2996/W2996-1,2),"")</f>
        <v>0.1</v>
      </c>
      <c r="Z2996" s="31" t="str">
        <f>IF(OR(S2996="VLD MLC components",S2996="VLD MLC pipes",S2996="VLD PEX components",S2996="VLD PEX pipes",S2996="VLD PHC components",S2996="VLD PHC pipes",S2996="Controls VLD"),"По запросу",X2996)</f>
        <v>По запросу</v>
      </c>
      <c r="AA2996" s="63">
        <f>ROUND(X2996/1.2,3)</f>
        <v>4371.6670000000004</v>
      </c>
      <c r="AB2996" s="23">
        <v>3974.1669999999999</v>
      </c>
      <c r="AC2996" s="190">
        <f>IFERROR(ROUND(AA2996/AB2996-1,2),"")</f>
        <v>0.1</v>
      </c>
      <c r="AD2996" s="25">
        <v>0.09</v>
      </c>
      <c r="AE2996" s="25">
        <v>1.3999999999999999E-4</v>
      </c>
      <c r="AF2996" s="25">
        <v>48</v>
      </c>
      <c r="AG2996" s="25">
        <v>22</v>
      </c>
      <c r="AH2996" s="25">
        <v>43</v>
      </c>
      <c r="AI2996" s="25">
        <v>35</v>
      </c>
      <c r="AJ2996" s="25" t="s">
        <v>20</v>
      </c>
      <c r="AK2996" s="22" t="s">
        <v>20</v>
      </c>
      <c r="AL2996" s="25" t="s">
        <v>20</v>
      </c>
      <c r="AM2996" s="25">
        <v>1</v>
      </c>
      <c r="AN2996" s="25"/>
      <c r="AO2996" s="25"/>
      <c r="AP2996" s="25"/>
      <c r="AQ2996" s="25">
        <v>0.09</v>
      </c>
      <c r="AR2996" s="25">
        <v>1.3999999999999999E-4</v>
      </c>
      <c r="AS2996" s="157">
        <v>35</v>
      </c>
      <c r="AT2996" s="93"/>
      <c r="AU2996" s="92" t="s">
        <v>2675</v>
      </c>
      <c r="AV2996" s="91" t="s">
        <v>152</v>
      </c>
      <c r="AW2996" s="92" t="s">
        <v>152</v>
      </c>
      <c r="AX2996" s="92" t="s">
        <v>152</v>
      </c>
      <c r="AY2996" s="91" t="s">
        <v>152</v>
      </c>
      <c r="AZ2996" s="23"/>
      <c r="BA2996" s="25" t="s">
        <v>2696</v>
      </c>
      <c r="BB2996" t="s">
        <v>25</v>
      </c>
      <c r="BC2996" t="s">
        <v>2629</v>
      </c>
      <c r="BD2996" t="str">
        <f>IF(Z2996=BC2996,"OK")</f>
        <v>OK</v>
      </c>
      <c r="BE2996">
        <v>0.246</v>
      </c>
      <c r="BF2996">
        <v>1.3999999999999999E-4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 t="str">
        <f>IF(ABS(AN2996*AO2996*AP2996/1000000000/AR2996-1)&lt;0.1,"OK","NO")</f>
        <v>NO</v>
      </c>
      <c r="BN2996" s="183"/>
    </row>
    <row r="2997" spans="1:66" ht="25.5" x14ac:dyDescent="0.25">
      <c r="A2997" s="1"/>
      <c r="B2997" s="94">
        <v>2984</v>
      </c>
      <c r="C2997" s="43">
        <v>1136645</v>
      </c>
      <c r="D2997" s="25"/>
      <c r="E2997" s="26" t="s">
        <v>2695</v>
      </c>
      <c r="F2997" s="151" t="s">
        <v>21</v>
      </c>
      <c r="G2997" s="127" t="s">
        <v>6915</v>
      </c>
      <c r="H2997" s="46" t="str">
        <f>IFERROR(IFERROR(IF(SEARCH("Usystems",$E2997)&gt;0,"Usystems"),IF(SEARCH("RIIFO",$E2997)&gt;0,"RIIFO","Uponor")),"Uponor")</f>
        <v>Usystems</v>
      </c>
      <c r="I2997" s="25" t="str">
        <f>IFERROR(MID($D2997,1,7)+0,"")</f>
        <v/>
      </c>
      <c r="J2997" s="25" t="str">
        <f>IFERROR(MID($D2997,10,7)+0,"")</f>
        <v/>
      </c>
      <c r="K2997" s="25" t="str">
        <f>IFERROR(MID($D2997,19,7)+0,"")</f>
        <v/>
      </c>
      <c r="L2997" s="25" t="str">
        <f>IFERROR(MID($D2997,28,7)+0,"")</f>
        <v/>
      </c>
      <c r="M2997" s="25" t="str">
        <f>IF(IFERROR(MID($Q2997,1,7)+0,"")&lt;1130000,IF(INDEX(C:C,MATCH(LEFT(Q2997,7)+0,I:I,0))&lt;1130000,"",INDEX(C:C,MATCH(LEFT(Q2997,7)+0,I:I,0))),IFERROR(MID($Q2997,1,7)+0,""))</f>
        <v/>
      </c>
      <c r="N2997" s="25" t="str">
        <f>IF(IFERROR(MID($Q2997,10,7)+0,"")&lt;1130000,"",IFERROR(MID($Q2997,10,7)+0,""))</f>
        <v/>
      </c>
      <c r="O2997" s="25" t="str">
        <f>IF(IFERROR(MID($Q2997,19,7)+0,"")&lt;1130000,"",IFERROR(MID($Q2997,19,7)+0,""))</f>
        <v/>
      </c>
      <c r="P2997" s="25" t="str">
        <f>IF(M2997="","",IF(N2997="",M2997,M2997&amp;", "&amp;N2997))</f>
        <v/>
      </c>
      <c r="Q2997" s="25"/>
      <c r="R2997" s="25"/>
      <c r="S2997" s="35" t="s">
        <v>2449</v>
      </c>
      <c r="T2997" s="25" t="s">
        <v>36</v>
      </c>
      <c r="U2997" s="185">
        <v>5015</v>
      </c>
      <c r="V2997" s="188">
        <v>5366</v>
      </c>
      <c r="W2997" s="189">
        <v>5742</v>
      </c>
      <c r="X2997" s="31">
        <v>6316</v>
      </c>
      <c r="Y2997" s="90">
        <f>IFERROR(ROUND(X2997/W2997-1,2),"")</f>
        <v>0.1</v>
      </c>
      <c r="Z2997" s="31" t="str">
        <f>IF(OR(S2997="VLD MLC components",S2997="VLD MLC pipes",S2997="VLD PEX components",S2997="VLD PEX pipes",S2997="VLD PHC components",S2997="VLD PHC pipes",S2997="Controls VLD"),"По запросу",X2997)</f>
        <v>По запросу</v>
      </c>
      <c r="AA2997" s="63">
        <f>ROUND(X2997/1.2,3)</f>
        <v>5263.3329999999996</v>
      </c>
      <c r="AB2997" s="23">
        <v>4785</v>
      </c>
      <c r="AC2997" s="190">
        <f>IFERROR(ROUND(AA2997/AB2997-1,2),"")</f>
        <v>0.1</v>
      </c>
      <c r="AD2997" s="25">
        <v>0.253</v>
      </c>
      <c r="AE2997" s="25">
        <v>1.4100000000000001E-4</v>
      </c>
      <c r="AF2997" s="25">
        <v>0</v>
      </c>
      <c r="AG2997" s="25" t="s">
        <v>22</v>
      </c>
      <c r="AH2997" s="25">
        <v>0</v>
      </c>
      <c r="AI2997" s="25">
        <v>0</v>
      </c>
      <c r="AJ2997" s="25" t="s">
        <v>20</v>
      </c>
      <c r="AK2997" s="42" t="s">
        <v>19</v>
      </c>
      <c r="AL2997" s="25" t="s">
        <v>20</v>
      </c>
      <c r="AM2997" s="25">
        <v>1</v>
      </c>
      <c r="AN2997" s="25"/>
      <c r="AO2997" s="25"/>
      <c r="AP2997" s="25"/>
      <c r="AQ2997" s="25">
        <v>0.253</v>
      </c>
      <c r="AR2997" s="25">
        <v>1.4100000000000001E-4</v>
      </c>
      <c r="AS2997" s="157" t="s">
        <v>22</v>
      </c>
      <c r="AT2997" s="93"/>
      <c r="AU2997" s="92" t="s">
        <v>2675</v>
      </c>
      <c r="AV2997" s="91" t="s">
        <v>152</v>
      </c>
      <c r="AW2997" s="92" t="s">
        <v>152</v>
      </c>
      <c r="AX2997" s="92" t="s">
        <v>152</v>
      </c>
      <c r="AY2997" s="91" t="s">
        <v>152</v>
      </c>
      <c r="AZ2997" s="23" t="s">
        <v>24</v>
      </c>
      <c r="BA2997" s="25" t="s">
        <v>2693</v>
      </c>
      <c r="BB2997" t="s">
        <v>25</v>
      </c>
      <c r="BC2997" t="e">
        <v>#N/A</v>
      </c>
      <c r="BD2997" t="e">
        <f>IF(Z2997=BC2997,"OK")</f>
        <v>#N/A</v>
      </c>
      <c r="BE2997">
        <v>0.253</v>
      </c>
      <c r="BF2997">
        <v>1.4100000000000001E-4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 t="str">
        <f>IF(ABS(AN2997*AO2997*AP2997/1000000000/AR2997-1)&lt;0.1,"OK","NO")</f>
        <v>NO</v>
      </c>
      <c r="BN2997" s="183"/>
    </row>
    <row r="2998" spans="1:66" ht="25.5" x14ac:dyDescent="0.25">
      <c r="A2998" s="1"/>
      <c r="B2998" s="94">
        <v>2985</v>
      </c>
      <c r="C2998" s="43">
        <v>1136646</v>
      </c>
      <c r="D2998" s="25">
        <v>1018371</v>
      </c>
      <c r="E2998" s="26" t="s">
        <v>2694</v>
      </c>
      <c r="F2998" s="151" t="s">
        <v>21</v>
      </c>
      <c r="G2998" s="102" t="s">
        <v>2182</v>
      </c>
      <c r="H2998" s="46" t="str">
        <f>IFERROR(IFERROR(IF(SEARCH("Usystems",$E2998)&gt;0,"Usystems"),IF(SEARCH("RIIFO",$E2998)&gt;0,"RIIFO","Uponor")),"Uponor")</f>
        <v>Usystems</v>
      </c>
      <c r="I2998" s="25">
        <f>IFERROR(MID($D2998,1,7)+0,"")</f>
        <v>1018371</v>
      </c>
      <c r="J2998" s="25" t="str">
        <f>IFERROR(MID($D2998,10,7)+0,"")</f>
        <v/>
      </c>
      <c r="K2998" s="25" t="str">
        <f>IFERROR(MID($D2998,19,7)+0,"")</f>
        <v/>
      </c>
      <c r="L2998" s="25" t="str">
        <f>IFERROR(MID($D2998,28,7)+0,"")</f>
        <v/>
      </c>
      <c r="M2998" s="25" t="str">
        <f>IF(IFERROR(MID($Q2998,1,7)+0,"")&lt;1130000,IF(INDEX(C:C,MATCH(LEFT(Q2998,7)+0,I:I,0))&lt;1130000,"",INDEX(C:C,MATCH(LEFT(Q2998,7)+0,I:I,0))),IFERROR(MID($Q2998,1,7)+0,""))</f>
        <v/>
      </c>
      <c r="N2998" s="25" t="str">
        <f>IF(IFERROR(MID($Q2998,10,7)+0,"")&lt;1130000,"",IFERROR(MID($Q2998,10,7)+0,""))</f>
        <v/>
      </c>
      <c r="O2998" s="25" t="str">
        <f>IF(IFERROR(MID($Q2998,19,7)+0,"")&lt;1130000,"",IFERROR(MID($Q2998,19,7)+0,""))</f>
        <v/>
      </c>
      <c r="P2998" s="25" t="str">
        <f>IF(M2998="","",IF(N2998="",M2998,M2998&amp;", "&amp;N2998))</f>
        <v/>
      </c>
      <c r="Q2998" s="25"/>
      <c r="R2998" s="25"/>
      <c r="S2998" s="35" t="s">
        <v>2449</v>
      </c>
      <c r="T2998" s="25" t="s">
        <v>36</v>
      </c>
      <c r="U2998" s="185">
        <v>5015</v>
      </c>
      <c r="V2998" s="188">
        <v>5366</v>
      </c>
      <c r="W2998" s="189">
        <v>5742</v>
      </c>
      <c r="X2998" s="31">
        <v>6316</v>
      </c>
      <c r="Y2998" s="90">
        <f>IFERROR(ROUND(X2998/W2998-1,2),"")</f>
        <v>0.1</v>
      </c>
      <c r="Z2998" s="31" t="str">
        <f>IF(OR(S2998="VLD MLC components",S2998="VLD MLC pipes",S2998="VLD PEX components",S2998="VLD PEX pipes",S2998="VLD PHC components",S2998="VLD PHC pipes",S2998="Controls VLD"),"По запросу",X2998)</f>
        <v>По запросу</v>
      </c>
      <c r="AA2998" s="63">
        <f>ROUND(X2998/1.2,3)</f>
        <v>5263.3329999999996</v>
      </c>
      <c r="AB2998" s="23">
        <v>4785</v>
      </c>
      <c r="AC2998" s="190">
        <f>IFERROR(ROUND(AA2998/AB2998-1,2),"")</f>
        <v>0.1</v>
      </c>
      <c r="AD2998" s="25">
        <v>0.43</v>
      </c>
      <c r="AE2998" s="25">
        <v>2.99E-4</v>
      </c>
      <c r="AF2998" s="25">
        <v>39</v>
      </c>
      <c r="AG2998" s="25">
        <v>59</v>
      </c>
      <c r="AH2998" s="25">
        <v>72</v>
      </c>
      <c r="AI2998" s="25">
        <v>74</v>
      </c>
      <c r="AJ2998" s="25" t="s">
        <v>20</v>
      </c>
      <c r="AK2998" s="22" t="s">
        <v>20</v>
      </c>
      <c r="AL2998" s="25" t="s">
        <v>20</v>
      </c>
      <c r="AM2998" s="25">
        <v>1</v>
      </c>
      <c r="AN2998" s="25"/>
      <c r="AO2998" s="25"/>
      <c r="AP2998" s="25"/>
      <c r="AQ2998" s="25">
        <v>0.43</v>
      </c>
      <c r="AR2998" s="25">
        <v>2.99E-4</v>
      </c>
      <c r="AS2998" s="157">
        <v>70</v>
      </c>
      <c r="AT2998" s="93"/>
      <c r="AU2998" s="92" t="s">
        <v>2675</v>
      </c>
      <c r="AV2998" s="91" t="s">
        <v>152</v>
      </c>
      <c r="AW2998" s="92" t="s">
        <v>152</v>
      </c>
      <c r="AX2998" s="92" t="s">
        <v>152</v>
      </c>
      <c r="AY2998" s="91" t="s">
        <v>152</v>
      </c>
      <c r="AZ2998" s="23"/>
      <c r="BA2998" s="25" t="s">
        <v>2693</v>
      </c>
      <c r="BB2998" t="s">
        <v>25</v>
      </c>
      <c r="BC2998" t="s">
        <v>2629</v>
      </c>
      <c r="BD2998" t="str">
        <f>IF(Z2998=BC2998,"OK")</f>
        <v>OK</v>
      </c>
      <c r="BE2998">
        <v>0.40600000000000003</v>
      </c>
      <c r="BF2998">
        <v>2.99E-4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 t="str">
        <f>IF(ABS(AN2998*AO2998*AP2998/1000000000/AR2998-1)&lt;0.1,"OK","NO")</f>
        <v>NO</v>
      </c>
      <c r="BN2998" s="183"/>
    </row>
    <row r="2999" spans="1:66" ht="25.5" x14ac:dyDescent="0.25">
      <c r="A2999" s="1"/>
      <c r="B2999" s="94">
        <v>2986</v>
      </c>
      <c r="C2999" s="43">
        <v>1136647</v>
      </c>
      <c r="D2999" s="25">
        <v>1018372</v>
      </c>
      <c r="E2999" s="26" t="s">
        <v>2692</v>
      </c>
      <c r="F2999" s="151" t="s">
        <v>21</v>
      </c>
      <c r="G2999" s="102" t="s">
        <v>2182</v>
      </c>
      <c r="H2999" s="46" t="str">
        <f>IFERROR(IFERROR(IF(SEARCH("Usystems",$E2999)&gt;0,"Usystems"),IF(SEARCH("RIIFO",$E2999)&gt;0,"RIIFO","Uponor")),"Uponor")</f>
        <v>Usystems</v>
      </c>
      <c r="I2999" s="25">
        <f>IFERROR(MID($D2999,1,7)+0,"")</f>
        <v>1018372</v>
      </c>
      <c r="J2999" s="25" t="str">
        <f>IFERROR(MID($D2999,10,7)+0,"")</f>
        <v/>
      </c>
      <c r="K2999" s="25" t="str">
        <f>IFERROR(MID($D2999,19,7)+0,"")</f>
        <v/>
      </c>
      <c r="L2999" s="25" t="str">
        <f>IFERROR(MID($D2999,28,7)+0,"")</f>
        <v/>
      </c>
      <c r="M2999" s="25" t="str">
        <f>IF(IFERROR(MID($Q2999,1,7)+0,"")&lt;1130000,IF(INDEX(C:C,MATCH(LEFT(Q2999,7)+0,I:I,0))&lt;1130000,"",INDEX(C:C,MATCH(LEFT(Q2999,7)+0,I:I,0))),IFERROR(MID($Q2999,1,7)+0,""))</f>
        <v/>
      </c>
      <c r="N2999" s="25" t="str">
        <f>IF(IFERROR(MID($Q2999,10,7)+0,"")&lt;1130000,"",IFERROR(MID($Q2999,10,7)+0,""))</f>
        <v/>
      </c>
      <c r="O2999" s="25" t="str">
        <f>IF(IFERROR(MID($Q2999,19,7)+0,"")&lt;1130000,"",IFERROR(MID($Q2999,19,7)+0,""))</f>
        <v/>
      </c>
      <c r="P2999" s="25" t="str">
        <f>IF(M2999="","",IF(N2999="",M2999,M2999&amp;", "&amp;N2999))</f>
        <v/>
      </c>
      <c r="Q2999" s="25"/>
      <c r="R2999" s="25"/>
      <c r="S2999" s="35" t="s">
        <v>2449</v>
      </c>
      <c r="T2999" s="25" t="s">
        <v>36</v>
      </c>
      <c r="U2999" s="185">
        <v>5610</v>
      </c>
      <c r="V2999" s="188">
        <v>6003</v>
      </c>
      <c r="W2999" s="189">
        <v>6423</v>
      </c>
      <c r="X2999" s="31">
        <v>7065</v>
      </c>
      <c r="Y2999" s="90">
        <f>IFERROR(ROUND(X2999/W2999-1,2),"")</f>
        <v>0.1</v>
      </c>
      <c r="Z2999" s="31" t="str">
        <f>IF(OR(S2999="VLD MLC components",S2999="VLD MLC pipes",S2999="VLD PEX components",S2999="VLD PEX pipes",S2999="VLD PHC components",S2999="VLD PHC pipes",S2999="Controls VLD"),"По запросу",X2999)</f>
        <v>По запросу</v>
      </c>
      <c r="AA2999" s="63">
        <f>ROUND(X2999/1.2,3)</f>
        <v>5887.5</v>
      </c>
      <c r="AB2999" s="23">
        <v>5352.5</v>
      </c>
      <c r="AC2999" s="190">
        <f>IFERROR(ROUND(AA2999/AB2999-1,2),"")</f>
        <v>0.1</v>
      </c>
      <c r="AD2999" s="25">
        <v>0.36</v>
      </c>
      <c r="AE2999" s="25">
        <v>2.9799999999999998E-4</v>
      </c>
      <c r="AF2999" s="25">
        <v>56</v>
      </c>
      <c r="AG2999" s="25">
        <v>30</v>
      </c>
      <c r="AH2999" s="25">
        <v>33</v>
      </c>
      <c r="AI2999" s="25">
        <v>32</v>
      </c>
      <c r="AJ2999" s="25" t="s">
        <v>20</v>
      </c>
      <c r="AK2999" s="22" t="s">
        <v>20</v>
      </c>
      <c r="AL2999" s="25" t="s">
        <v>20</v>
      </c>
      <c r="AM2999" s="25">
        <v>1</v>
      </c>
      <c r="AN2999" s="25"/>
      <c r="AO2999" s="25"/>
      <c r="AP2999" s="25"/>
      <c r="AQ2999" s="25">
        <v>0.36</v>
      </c>
      <c r="AR2999" s="25">
        <v>2.9799999999999998E-4</v>
      </c>
      <c r="AS2999" s="157">
        <v>48</v>
      </c>
      <c r="AT2999" s="93"/>
      <c r="AU2999" s="92" t="s">
        <v>2675</v>
      </c>
      <c r="AV2999" s="91" t="s">
        <v>152</v>
      </c>
      <c r="AW2999" s="92" t="s">
        <v>152</v>
      </c>
      <c r="AX2999" s="92" t="s">
        <v>152</v>
      </c>
      <c r="AY2999" s="91" t="s">
        <v>152</v>
      </c>
      <c r="AZ2999" s="23"/>
      <c r="BA2999" s="25" t="s">
        <v>2690</v>
      </c>
      <c r="BB2999" t="s">
        <v>25</v>
      </c>
      <c r="BC2999" t="s">
        <v>2629</v>
      </c>
      <c r="BD2999" t="str">
        <f>IF(Z2999=BC2999,"OK")</f>
        <v>OK</v>
      </c>
      <c r="BE2999">
        <v>0.44800000000000001</v>
      </c>
      <c r="BF2999">
        <v>2.9799999999999998E-4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 t="str">
        <f>IF(ABS(AN2999*AO2999*AP2999/1000000000/AR2999-1)&lt;0.1,"OK","NO")</f>
        <v>NO</v>
      </c>
      <c r="BN2999" s="183"/>
    </row>
    <row r="3000" spans="1:66" ht="25.5" x14ac:dyDescent="0.25">
      <c r="A3000" s="1"/>
      <c r="B3000" s="94">
        <v>2987</v>
      </c>
      <c r="C3000" s="43">
        <v>1136648</v>
      </c>
      <c r="D3000" s="25"/>
      <c r="E3000" s="26" t="s">
        <v>2691</v>
      </c>
      <c r="F3000" s="151" t="s">
        <v>21</v>
      </c>
      <c r="G3000" s="102" t="s">
        <v>2182</v>
      </c>
      <c r="H3000" s="46" t="str">
        <f>IFERROR(IFERROR(IF(SEARCH("Usystems",$E3000)&gt;0,"Usystems"),IF(SEARCH("RIIFO",$E3000)&gt;0,"RIIFO","Uponor")),"Uponor")</f>
        <v>Usystems</v>
      </c>
      <c r="I3000" s="25" t="str">
        <f>IFERROR(MID($D3000,1,7)+0,"")</f>
        <v/>
      </c>
      <c r="J3000" s="25" t="str">
        <f>IFERROR(MID($D3000,10,7)+0,"")</f>
        <v/>
      </c>
      <c r="K3000" s="25" t="str">
        <f>IFERROR(MID($D3000,19,7)+0,"")</f>
        <v/>
      </c>
      <c r="L3000" s="25" t="str">
        <f>IFERROR(MID($D3000,28,7)+0,"")</f>
        <v/>
      </c>
      <c r="M3000" s="25" t="str">
        <f>IF(IFERROR(MID($Q3000,1,7)+0,"")&lt;1130000,IF(INDEX(C:C,MATCH(LEFT(Q3000,7)+0,I:I,0))&lt;1130000,"",INDEX(C:C,MATCH(LEFT(Q3000,7)+0,I:I,0))),IFERROR(MID($Q3000,1,7)+0,""))</f>
        <v/>
      </c>
      <c r="N3000" s="25" t="str">
        <f>IF(IFERROR(MID($Q3000,10,7)+0,"")&lt;1130000,"",IFERROR(MID($Q3000,10,7)+0,""))</f>
        <v/>
      </c>
      <c r="O3000" s="25" t="str">
        <f>IF(IFERROR(MID($Q3000,19,7)+0,"")&lt;1130000,"",IFERROR(MID($Q3000,19,7)+0,""))</f>
        <v/>
      </c>
      <c r="P3000" s="25" t="str">
        <f>IF(M3000="","",IF(N3000="",M3000,M3000&amp;", "&amp;N3000))</f>
        <v/>
      </c>
      <c r="Q3000" s="25"/>
      <c r="R3000" s="25"/>
      <c r="S3000" s="35" t="s">
        <v>2449</v>
      </c>
      <c r="T3000" s="25" t="s">
        <v>36</v>
      </c>
      <c r="U3000" s="185">
        <v>5610</v>
      </c>
      <c r="V3000" s="188">
        <v>6003</v>
      </c>
      <c r="W3000" s="189">
        <v>6423</v>
      </c>
      <c r="X3000" s="31">
        <v>7065</v>
      </c>
      <c r="Y3000" s="90">
        <f>IFERROR(ROUND(X3000/W3000-1,2),"")</f>
        <v>0.1</v>
      </c>
      <c r="Z3000" s="31" t="str">
        <f>IF(OR(S3000="VLD MLC components",S3000="VLD MLC pipes",S3000="VLD PEX components",S3000="VLD PEX pipes",S3000="VLD PHC components",S3000="VLD PHC pipes",S3000="Controls VLD"),"По запросу",X3000)</f>
        <v>По запросу</v>
      </c>
      <c r="AA3000" s="63">
        <f>ROUND(X3000/1.2,3)</f>
        <v>5887.5</v>
      </c>
      <c r="AB3000" s="23">
        <v>5352.5</v>
      </c>
      <c r="AC3000" s="190">
        <f>IFERROR(ROUND(AA3000/AB3000-1,2),"")</f>
        <v>0.1</v>
      </c>
      <c r="AD3000" s="25">
        <v>0.23</v>
      </c>
      <c r="AE3000" s="25">
        <v>3.01E-4</v>
      </c>
      <c r="AF3000" s="25">
        <v>70</v>
      </c>
      <c r="AG3000" s="25">
        <v>11</v>
      </c>
      <c r="AH3000" s="25">
        <v>26</v>
      </c>
      <c r="AI3000" s="25">
        <v>10</v>
      </c>
      <c r="AJ3000" s="25" t="s">
        <v>20</v>
      </c>
      <c r="AK3000" s="22" t="s">
        <v>20</v>
      </c>
      <c r="AL3000" s="25" t="s">
        <v>20</v>
      </c>
      <c r="AM3000" s="25">
        <v>1</v>
      </c>
      <c r="AN3000" s="25"/>
      <c r="AO3000" s="25"/>
      <c r="AP3000" s="25"/>
      <c r="AQ3000" s="25">
        <v>0.23</v>
      </c>
      <c r="AR3000" s="25" t="s">
        <v>6817</v>
      </c>
      <c r="AS3000" s="157">
        <v>32</v>
      </c>
      <c r="AT3000" s="93"/>
      <c r="AU3000" s="92" t="s">
        <v>2675</v>
      </c>
      <c r="AV3000" s="91" t="s">
        <v>152</v>
      </c>
      <c r="AW3000" s="92" t="s">
        <v>152</v>
      </c>
      <c r="AX3000" s="92" t="s">
        <v>152</v>
      </c>
      <c r="AY3000" s="91" t="s">
        <v>152</v>
      </c>
      <c r="AZ3000" s="23" t="s">
        <v>24</v>
      </c>
      <c r="BA3000" s="25" t="s">
        <v>2690</v>
      </c>
      <c r="BB3000" t="s">
        <v>25</v>
      </c>
      <c r="BC3000" t="s">
        <v>2629</v>
      </c>
      <c r="BD3000" t="str">
        <f>IF(Z3000=BC3000,"OK")</f>
        <v>OK</v>
      </c>
      <c r="BE3000">
        <v>0.46100000000000002</v>
      </c>
      <c r="BF3000">
        <v>3.01E-4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 t="e">
        <f>IF(ABS(AN3000*AO3000*AP3000/1000000000/AR3000-1)&lt;0.1,"OK","NO")</f>
        <v>#VALUE!</v>
      </c>
      <c r="BN3000" s="183"/>
    </row>
    <row r="3001" spans="1:66" ht="25.5" x14ac:dyDescent="0.25">
      <c r="A3001" s="1"/>
      <c r="B3001" s="94">
        <v>2988</v>
      </c>
      <c r="C3001" s="43">
        <v>1136649</v>
      </c>
      <c r="D3001" s="25"/>
      <c r="E3001" s="26" t="s">
        <v>2689</v>
      </c>
      <c r="F3001" s="151" t="s">
        <v>21</v>
      </c>
      <c r="G3001" s="102" t="s">
        <v>2182</v>
      </c>
      <c r="H3001" s="46" t="str">
        <f>IFERROR(IFERROR(IF(SEARCH("Usystems",$E3001)&gt;0,"Usystems"),IF(SEARCH("RIIFO",$E3001)&gt;0,"RIIFO","Uponor")),"Uponor")</f>
        <v>Usystems</v>
      </c>
      <c r="I3001" s="25" t="str">
        <f>IFERROR(MID($D3001,1,7)+0,"")</f>
        <v/>
      </c>
      <c r="J3001" s="25" t="str">
        <f>IFERROR(MID($D3001,10,7)+0,"")</f>
        <v/>
      </c>
      <c r="K3001" s="25" t="str">
        <f>IFERROR(MID($D3001,19,7)+0,"")</f>
        <v/>
      </c>
      <c r="L3001" s="25" t="str">
        <f>IFERROR(MID($D3001,28,7)+0,"")</f>
        <v/>
      </c>
      <c r="M3001" s="25" t="str">
        <f>IF(IFERROR(MID($Q3001,1,7)+0,"")&lt;1130000,IF(INDEX(C:C,MATCH(LEFT(Q3001,7)+0,I:I,0))&lt;1130000,"",INDEX(C:C,MATCH(LEFT(Q3001,7)+0,I:I,0))),IFERROR(MID($Q3001,1,7)+0,""))</f>
        <v/>
      </c>
      <c r="N3001" s="25" t="str">
        <f>IF(IFERROR(MID($Q3001,10,7)+0,"")&lt;1130000,"",IFERROR(MID($Q3001,10,7)+0,""))</f>
        <v/>
      </c>
      <c r="O3001" s="25" t="str">
        <f>IF(IFERROR(MID($Q3001,19,7)+0,"")&lt;1130000,"",IFERROR(MID($Q3001,19,7)+0,""))</f>
        <v/>
      </c>
      <c r="P3001" s="25" t="str">
        <f>IF(M3001="","",IF(N3001="",M3001,M3001&amp;", "&amp;N3001))</f>
        <v/>
      </c>
      <c r="Q3001" s="25"/>
      <c r="R3001" s="25"/>
      <c r="S3001" s="35" t="s">
        <v>2449</v>
      </c>
      <c r="T3001" s="25" t="s">
        <v>36</v>
      </c>
      <c r="U3001" s="185">
        <v>6630</v>
      </c>
      <c r="V3001" s="188">
        <v>7094</v>
      </c>
      <c r="W3001" s="189">
        <v>7591</v>
      </c>
      <c r="X3001" s="31">
        <v>8350</v>
      </c>
      <c r="Y3001" s="90">
        <f>IFERROR(ROUND(X3001/W3001-1,2),"")</f>
        <v>0.1</v>
      </c>
      <c r="Z3001" s="31" t="str">
        <f>IF(OR(S3001="VLD MLC components",S3001="VLD MLC pipes",S3001="VLD PEX components",S3001="VLD PEX pipes",S3001="VLD PHC components",S3001="VLD PHC pipes",S3001="Controls VLD"),"По запросу",X3001)</f>
        <v>По запросу</v>
      </c>
      <c r="AA3001" s="63">
        <f>ROUND(X3001/1.2,3)</f>
        <v>6958.3329999999996</v>
      </c>
      <c r="AB3001" s="23">
        <v>6325.8329999999996</v>
      </c>
      <c r="AC3001" s="190">
        <f>IFERROR(ROUND(AA3001/AB3001-1,2),"")</f>
        <v>0.1</v>
      </c>
      <c r="AD3001" s="25">
        <v>0.47499999999999998</v>
      </c>
      <c r="AE3001" s="25">
        <v>3.0400000000000002E-4</v>
      </c>
      <c r="AF3001" s="25">
        <v>9</v>
      </c>
      <c r="AG3001" s="25">
        <v>11</v>
      </c>
      <c r="AH3001" s="25">
        <v>0</v>
      </c>
      <c r="AI3001" s="25">
        <v>0</v>
      </c>
      <c r="AJ3001" s="25" t="s">
        <v>20</v>
      </c>
      <c r="AK3001" s="22" t="s">
        <v>20</v>
      </c>
      <c r="AL3001" s="25" t="s">
        <v>20</v>
      </c>
      <c r="AM3001" s="25">
        <v>1</v>
      </c>
      <c r="AN3001" s="25"/>
      <c r="AO3001" s="25"/>
      <c r="AP3001" s="25"/>
      <c r="AQ3001" s="25">
        <v>0.47499999999999998</v>
      </c>
      <c r="AR3001" s="25">
        <v>3.0400000000000002E-4</v>
      </c>
      <c r="AS3001" s="157" t="s">
        <v>22</v>
      </c>
      <c r="AT3001" s="93"/>
      <c r="AU3001" s="92" t="s">
        <v>2675</v>
      </c>
      <c r="AV3001" s="91" t="s">
        <v>152</v>
      </c>
      <c r="AW3001" s="92" t="s">
        <v>152</v>
      </c>
      <c r="AX3001" s="92" t="s">
        <v>152</v>
      </c>
      <c r="AY3001" s="91" t="s">
        <v>152</v>
      </c>
      <c r="AZ3001" s="23" t="s">
        <v>24</v>
      </c>
      <c r="BA3001" s="25" t="s">
        <v>2687</v>
      </c>
      <c r="BB3001" t="s">
        <v>25</v>
      </c>
      <c r="BC3001" t="s">
        <v>2629</v>
      </c>
      <c r="BD3001" t="str">
        <f>IF(Z3001=BC3001,"OK")</f>
        <v>OK</v>
      </c>
      <c r="BE3001">
        <v>0.47499999999999998</v>
      </c>
      <c r="BF3001">
        <v>3.0400000000000002E-4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 t="str">
        <f>IF(ABS(AN3001*AO3001*AP3001/1000000000/AR3001-1)&lt;0.1,"OK","NO")</f>
        <v>NO</v>
      </c>
      <c r="BN3001" s="183"/>
    </row>
    <row r="3002" spans="1:66" ht="25.5" x14ac:dyDescent="0.25">
      <c r="A3002" s="1"/>
      <c r="B3002" s="94">
        <v>2989</v>
      </c>
      <c r="C3002" s="43">
        <v>1136650</v>
      </c>
      <c r="D3002" s="25"/>
      <c r="E3002" s="26" t="s">
        <v>2688</v>
      </c>
      <c r="F3002" s="151" t="s">
        <v>21</v>
      </c>
      <c r="G3002" s="102" t="s">
        <v>2182</v>
      </c>
      <c r="H3002" s="46" t="str">
        <f>IFERROR(IFERROR(IF(SEARCH("Usystems",$E3002)&gt;0,"Usystems"),IF(SEARCH("RIIFO",$E3002)&gt;0,"RIIFO","Uponor")),"Uponor")</f>
        <v>Usystems</v>
      </c>
      <c r="I3002" s="25" t="str">
        <f>IFERROR(MID($D3002,1,7)+0,"")</f>
        <v/>
      </c>
      <c r="J3002" s="25" t="str">
        <f>IFERROR(MID($D3002,10,7)+0,"")</f>
        <v/>
      </c>
      <c r="K3002" s="25" t="str">
        <f>IFERROR(MID($D3002,19,7)+0,"")</f>
        <v/>
      </c>
      <c r="L3002" s="25" t="str">
        <f>IFERROR(MID($D3002,28,7)+0,"")</f>
        <v/>
      </c>
      <c r="M3002" s="25" t="str">
        <f>IF(IFERROR(MID($Q3002,1,7)+0,"")&lt;1130000,IF(INDEX(C:C,MATCH(LEFT(Q3002,7)+0,I:I,0))&lt;1130000,"",INDEX(C:C,MATCH(LEFT(Q3002,7)+0,I:I,0))),IFERROR(MID($Q3002,1,7)+0,""))</f>
        <v/>
      </c>
      <c r="N3002" s="25" t="str">
        <f>IF(IFERROR(MID($Q3002,10,7)+0,"")&lt;1130000,"",IFERROR(MID($Q3002,10,7)+0,""))</f>
        <v/>
      </c>
      <c r="O3002" s="25" t="str">
        <f>IF(IFERROR(MID($Q3002,19,7)+0,"")&lt;1130000,"",IFERROR(MID($Q3002,19,7)+0,""))</f>
        <v/>
      </c>
      <c r="P3002" s="25" t="str">
        <f>IF(M3002="","",IF(N3002="",M3002,M3002&amp;", "&amp;N3002))</f>
        <v/>
      </c>
      <c r="Q3002" s="25"/>
      <c r="R3002" s="25"/>
      <c r="S3002" s="35" t="s">
        <v>2449</v>
      </c>
      <c r="T3002" s="25" t="s">
        <v>36</v>
      </c>
      <c r="U3002" s="185">
        <v>6630</v>
      </c>
      <c r="V3002" s="188">
        <v>7094</v>
      </c>
      <c r="W3002" s="189">
        <v>7591</v>
      </c>
      <c r="X3002" s="31">
        <v>8350</v>
      </c>
      <c r="Y3002" s="90">
        <f>IFERROR(ROUND(X3002/W3002-1,2),"")</f>
        <v>0.1</v>
      </c>
      <c r="Z3002" s="31" t="str">
        <f>IF(OR(S3002="VLD MLC components",S3002="VLD MLC pipes",S3002="VLD PEX components",S3002="VLD PEX pipes",S3002="VLD PHC components",S3002="VLD PHC pipes",S3002="Controls VLD"),"По запросу",X3002)</f>
        <v>По запросу</v>
      </c>
      <c r="AA3002" s="63">
        <f>ROUND(X3002/1.2,3)</f>
        <v>6958.3329999999996</v>
      </c>
      <c r="AB3002" s="23">
        <v>6325.8329999999996</v>
      </c>
      <c r="AC3002" s="190">
        <f>IFERROR(ROUND(AA3002/AB3002-1,2),"")</f>
        <v>0.1</v>
      </c>
      <c r="AD3002" s="25">
        <v>0.68</v>
      </c>
      <c r="AE3002" s="25">
        <v>3.0699999999999998E-4</v>
      </c>
      <c r="AF3002" s="25">
        <v>31</v>
      </c>
      <c r="AG3002" s="25">
        <v>20</v>
      </c>
      <c r="AH3002" s="25">
        <v>21</v>
      </c>
      <c r="AI3002" s="25">
        <v>7</v>
      </c>
      <c r="AJ3002" s="25" t="s">
        <v>20</v>
      </c>
      <c r="AK3002" s="22" t="s">
        <v>20</v>
      </c>
      <c r="AL3002" s="25" t="s">
        <v>20</v>
      </c>
      <c r="AM3002" s="25">
        <v>1</v>
      </c>
      <c r="AN3002" s="25"/>
      <c r="AO3002" s="25"/>
      <c r="AP3002" s="25"/>
      <c r="AQ3002" s="25">
        <v>0.68</v>
      </c>
      <c r="AR3002" s="25" t="s">
        <v>6817</v>
      </c>
      <c r="AS3002" s="157">
        <v>9</v>
      </c>
      <c r="AT3002" s="93"/>
      <c r="AU3002" s="92" t="s">
        <v>2675</v>
      </c>
      <c r="AV3002" s="91" t="s">
        <v>152</v>
      </c>
      <c r="AW3002" s="92" t="s">
        <v>152</v>
      </c>
      <c r="AX3002" s="92" t="s">
        <v>152</v>
      </c>
      <c r="AY3002" s="91" t="s">
        <v>152</v>
      </c>
      <c r="AZ3002" s="23" t="s">
        <v>24</v>
      </c>
      <c r="BA3002" s="25" t="s">
        <v>2687</v>
      </c>
      <c r="BB3002" t="s">
        <v>25</v>
      </c>
      <c r="BC3002" t="s">
        <v>2629</v>
      </c>
      <c r="BD3002" t="str">
        <f>IF(Z3002=BC3002,"OK")</f>
        <v>OK</v>
      </c>
      <c r="BE3002">
        <v>0.48899999999999999</v>
      </c>
      <c r="BF3002">
        <v>3.0699999999999998E-4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 t="e">
        <f>IF(ABS(AN3002*AO3002*AP3002/1000000000/AR3002-1)&lt;0.1,"OK","NO")</f>
        <v>#VALUE!</v>
      </c>
      <c r="BN3002" s="183"/>
    </row>
    <row r="3003" spans="1:66" ht="25.5" x14ac:dyDescent="0.25">
      <c r="A3003" s="1"/>
      <c r="B3003" s="94">
        <v>2990</v>
      </c>
      <c r="C3003" s="43">
        <v>1136651</v>
      </c>
      <c r="D3003" s="25">
        <v>1018373</v>
      </c>
      <c r="E3003" s="26" t="s">
        <v>2686</v>
      </c>
      <c r="F3003" s="151" t="s">
        <v>21</v>
      </c>
      <c r="G3003" s="102" t="s">
        <v>2182</v>
      </c>
      <c r="H3003" s="46" t="str">
        <f>IFERROR(IFERROR(IF(SEARCH("Usystems",$E3003)&gt;0,"Usystems"),IF(SEARCH("RIIFO",$E3003)&gt;0,"RIIFO","Uponor")),"Uponor")</f>
        <v>Usystems</v>
      </c>
      <c r="I3003" s="25">
        <f>IFERROR(MID($D3003,1,7)+0,"")</f>
        <v>1018373</v>
      </c>
      <c r="J3003" s="25" t="str">
        <f>IFERROR(MID($D3003,10,7)+0,"")</f>
        <v/>
      </c>
      <c r="K3003" s="25" t="str">
        <f>IFERROR(MID($D3003,19,7)+0,"")</f>
        <v/>
      </c>
      <c r="L3003" s="25" t="str">
        <f>IFERROR(MID($D3003,28,7)+0,"")</f>
        <v/>
      </c>
      <c r="M3003" s="25" t="str">
        <f>IF(IFERROR(MID($Q3003,1,7)+0,"")&lt;1130000,IF(INDEX(C:C,MATCH(LEFT(Q3003,7)+0,I:I,0))&lt;1130000,"",INDEX(C:C,MATCH(LEFT(Q3003,7)+0,I:I,0))),IFERROR(MID($Q3003,1,7)+0,""))</f>
        <v/>
      </c>
      <c r="N3003" s="25" t="str">
        <f>IF(IFERROR(MID($Q3003,10,7)+0,"")&lt;1130000,"",IFERROR(MID($Q3003,10,7)+0,""))</f>
        <v/>
      </c>
      <c r="O3003" s="25" t="str">
        <f>IF(IFERROR(MID($Q3003,19,7)+0,"")&lt;1130000,"",IFERROR(MID($Q3003,19,7)+0,""))</f>
        <v/>
      </c>
      <c r="P3003" s="25" t="str">
        <f>IF(M3003="","",IF(N3003="",M3003,M3003&amp;", "&amp;N3003))</f>
        <v/>
      </c>
      <c r="Q3003" s="25"/>
      <c r="R3003" s="25"/>
      <c r="S3003" s="35" t="s">
        <v>2449</v>
      </c>
      <c r="T3003" s="25" t="s">
        <v>36</v>
      </c>
      <c r="U3003" s="185">
        <v>7480</v>
      </c>
      <c r="V3003" s="188">
        <v>8004</v>
      </c>
      <c r="W3003" s="189">
        <v>9605</v>
      </c>
      <c r="X3003" s="31">
        <v>10566</v>
      </c>
      <c r="Y3003" s="90">
        <f>IFERROR(ROUND(X3003/W3003-1,2),"")</f>
        <v>0.1</v>
      </c>
      <c r="Z3003" s="31" t="str">
        <f>IF(OR(S3003="VLD MLC components",S3003="VLD MLC pipes",S3003="VLD PEX components",S3003="VLD PEX pipes",S3003="VLD PHC components",S3003="VLD PHC pipes",S3003="Controls VLD"),"По запросу",X3003)</f>
        <v>По запросу</v>
      </c>
      <c r="AA3003" s="63">
        <f>ROUND(X3003/1.2,3)</f>
        <v>8805</v>
      </c>
      <c r="AB3003" s="23">
        <v>8004.1670000000004</v>
      </c>
      <c r="AC3003" s="190">
        <f>IFERROR(ROUND(AA3003/AB3003-1,2),"")</f>
        <v>0.1</v>
      </c>
      <c r="AD3003" s="25">
        <v>0.55000000000000004</v>
      </c>
      <c r="AE3003" s="25">
        <v>3.8999999999999999E-4</v>
      </c>
      <c r="AF3003" s="25">
        <v>35</v>
      </c>
      <c r="AG3003" s="25">
        <v>9</v>
      </c>
      <c r="AH3003" s="25">
        <v>13</v>
      </c>
      <c r="AI3003" s="25">
        <v>17</v>
      </c>
      <c r="AJ3003" s="25" t="s">
        <v>20</v>
      </c>
      <c r="AK3003" s="22" t="s">
        <v>20</v>
      </c>
      <c r="AL3003" s="25" t="s">
        <v>20</v>
      </c>
      <c r="AM3003" s="25">
        <v>1</v>
      </c>
      <c r="AN3003" s="25"/>
      <c r="AO3003" s="25"/>
      <c r="AP3003" s="25"/>
      <c r="AQ3003" s="25">
        <v>0.55000000000000004</v>
      </c>
      <c r="AR3003" s="25">
        <v>3.8999999999999999E-4</v>
      </c>
      <c r="AS3003" s="157">
        <v>15</v>
      </c>
      <c r="AT3003" s="93"/>
      <c r="AU3003" s="92" t="s">
        <v>2675</v>
      </c>
      <c r="AV3003" s="91" t="s">
        <v>152</v>
      </c>
      <c r="AW3003" s="92" t="s">
        <v>152</v>
      </c>
      <c r="AX3003" s="92" t="s">
        <v>152</v>
      </c>
      <c r="AY3003" s="91" t="s">
        <v>152</v>
      </c>
      <c r="AZ3003" s="23"/>
      <c r="BA3003" s="25" t="s">
        <v>2685</v>
      </c>
      <c r="BB3003" t="s">
        <v>25</v>
      </c>
      <c r="BC3003" t="s">
        <v>2629</v>
      </c>
      <c r="BD3003" t="str">
        <f>IF(Z3003=BC3003,"OK")</f>
        <v>OK</v>
      </c>
      <c r="BE3003">
        <v>0.70499999999999996</v>
      </c>
      <c r="BF3003">
        <v>3.8999999999999999E-4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 t="str">
        <f>IF(ABS(AN3003*AO3003*AP3003/1000000000/AR3003-1)&lt;0.1,"OK","NO")</f>
        <v>NO</v>
      </c>
      <c r="BN3003" s="183"/>
    </row>
    <row r="3004" spans="1:66" ht="25.5" x14ac:dyDescent="0.25">
      <c r="A3004" s="1"/>
      <c r="B3004" s="94">
        <v>2991</v>
      </c>
      <c r="C3004" s="43">
        <v>1136652</v>
      </c>
      <c r="D3004" s="25">
        <v>1018376</v>
      </c>
      <c r="E3004" s="26" t="s">
        <v>2684</v>
      </c>
      <c r="F3004" s="151" t="s">
        <v>21</v>
      </c>
      <c r="G3004" s="102" t="s">
        <v>2182</v>
      </c>
      <c r="H3004" s="46" t="str">
        <f>IFERROR(IFERROR(IF(SEARCH("Usystems",$E3004)&gt;0,"Usystems"),IF(SEARCH("RIIFO",$E3004)&gt;0,"RIIFO","Uponor")),"Uponor")</f>
        <v>Usystems</v>
      </c>
      <c r="I3004" s="25">
        <f>IFERROR(MID($D3004,1,7)+0,"")</f>
        <v>1018376</v>
      </c>
      <c r="J3004" s="25" t="str">
        <f>IFERROR(MID($D3004,10,7)+0,"")</f>
        <v/>
      </c>
      <c r="K3004" s="25" t="str">
        <f>IFERROR(MID($D3004,19,7)+0,"")</f>
        <v/>
      </c>
      <c r="L3004" s="25" t="str">
        <f>IFERROR(MID($D3004,28,7)+0,"")</f>
        <v/>
      </c>
      <c r="M3004" s="25" t="str">
        <f>IF(IFERROR(MID($Q3004,1,7)+0,"")&lt;1130000,IF(INDEX(C:C,MATCH(LEFT(Q3004,7)+0,I:I,0))&lt;1130000,"",INDEX(C:C,MATCH(LEFT(Q3004,7)+0,I:I,0))),IFERROR(MID($Q3004,1,7)+0,""))</f>
        <v/>
      </c>
      <c r="N3004" s="25" t="str">
        <f>IF(IFERROR(MID($Q3004,10,7)+0,"")&lt;1130000,"",IFERROR(MID($Q3004,10,7)+0,""))</f>
        <v/>
      </c>
      <c r="O3004" s="25" t="str">
        <f>IF(IFERROR(MID($Q3004,19,7)+0,"")&lt;1130000,"",IFERROR(MID($Q3004,19,7)+0,""))</f>
        <v/>
      </c>
      <c r="P3004" s="25" t="str">
        <f>IF(M3004="","",IF(N3004="",M3004,M3004&amp;", "&amp;N3004))</f>
        <v/>
      </c>
      <c r="Q3004" s="25"/>
      <c r="R3004" s="25"/>
      <c r="S3004" s="35" t="s">
        <v>2449</v>
      </c>
      <c r="T3004" s="25" t="s">
        <v>36</v>
      </c>
      <c r="U3004" s="185">
        <v>10115</v>
      </c>
      <c r="V3004" s="188">
        <v>10823</v>
      </c>
      <c r="W3004" s="189">
        <v>12988</v>
      </c>
      <c r="X3004" s="31">
        <v>14287</v>
      </c>
      <c r="Y3004" s="90">
        <f>IFERROR(ROUND(X3004/W3004-1,2),"")</f>
        <v>0.1</v>
      </c>
      <c r="Z3004" s="31" t="str">
        <f>IF(OR(S3004="VLD MLC components",S3004="VLD MLC pipes",S3004="VLD PEX components",S3004="VLD PEX pipes",S3004="VLD PHC components",S3004="VLD PHC pipes",S3004="Controls VLD"),"По запросу",X3004)</f>
        <v>По запросу</v>
      </c>
      <c r="AA3004" s="63">
        <f>ROUND(X3004/1.2,3)</f>
        <v>11905.833000000001</v>
      </c>
      <c r="AB3004" s="23">
        <v>10823.333000000001</v>
      </c>
      <c r="AC3004" s="190">
        <f>IFERROR(ROUND(AA3004/AB3004-1,2),"")</f>
        <v>0.1</v>
      </c>
      <c r="AD3004" s="25">
        <v>0.92</v>
      </c>
      <c r="AE3004" s="25">
        <v>7.4100000000000001E-4</v>
      </c>
      <c r="AF3004" s="25">
        <v>34</v>
      </c>
      <c r="AG3004" s="25">
        <v>34</v>
      </c>
      <c r="AH3004" s="25">
        <v>34</v>
      </c>
      <c r="AI3004" s="25">
        <v>34</v>
      </c>
      <c r="AJ3004" s="25" t="s">
        <v>20</v>
      </c>
      <c r="AK3004" s="22" t="s">
        <v>20</v>
      </c>
      <c r="AL3004" s="25" t="s">
        <v>20</v>
      </c>
      <c r="AM3004" s="25">
        <v>1</v>
      </c>
      <c r="AN3004" s="25"/>
      <c r="AO3004" s="25"/>
      <c r="AP3004" s="25"/>
      <c r="AQ3004" s="25">
        <v>0.92</v>
      </c>
      <c r="AR3004" s="25">
        <v>7.4100000000000001E-4</v>
      </c>
      <c r="AS3004" s="157">
        <v>4</v>
      </c>
      <c r="AT3004" s="93"/>
      <c r="AU3004" s="92" t="s">
        <v>2675</v>
      </c>
      <c r="AV3004" s="91" t="s">
        <v>152</v>
      </c>
      <c r="AW3004" s="92" t="s">
        <v>152</v>
      </c>
      <c r="AX3004" s="92" t="s">
        <v>152</v>
      </c>
      <c r="AY3004" s="91" t="s">
        <v>152</v>
      </c>
      <c r="AZ3004" s="23"/>
      <c r="BA3004" s="25" t="s">
        <v>2683</v>
      </c>
      <c r="BB3004" t="s">
        <v>25</v>
      </c>
      <c r="BC3004" t="s">
        <v>2629</v>
      </c>
      <c r="BD3004" t="str">
        <f>IF(Z3004=BC3004,"OK")</f>
        <v>OK</v>
      </c>
      <c r="BE3004">
        <v>1.018</v>
      </c>
      <c r="BF3004">
        <v>7.4100000000000001E-4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 t="str">
        <f>IF(ABS(AN3004*AO3004*AP3004/1000000000/AR3004-1)&lt;0.1,"OK","NO")</f>
        <v>NO</v>
      </c>
      <c r="BN3004" s="183"/>
    </row>
    <row r="3005" spans="1:66" ht="25.5" x14ac:dyDescent="0.25">
      <c r="A3005" s="1"/>
      <c r="B3005" s="94">
        <v>2992</v>
      </c>
      <c r="C3005" s="43">
        <v>1136653</v>
      </c>
      <c r="D3005" s="25"/>
      <c r="E3005" s="26" t="s">
        <v>2682</v>
      </c>
      <c r="F3005" s="151" t="s">
        <v>21</v>
      </c>
      <c r="G3005" s="28" t="s">
        <v>2182</v>
      </c>
      <c r="H3005" s="46" t="str">
        <f>IFERROR(IFERROR(IF(SEARCH("Usystems",$E3005)&gt;0,"Usystems"),IF(SEARCH("RIIFO",$E3005)&gt;0,"RIIFO","Uponor")),"Uponor")</f>
        <v>Usystems</v>
      </c>
      <c r="I3005" s="25" t="str">
        <f>IFERROR(MID($D3005,1,7)+0,"")</f>
        <v/>
      </c>
      <c r="J3005" s="25" t="str">
        <f>IFERROR(MID($D3005,10,7)+0,"")</f>
        <v/>
      </c>
      <c r="K3005" s="25" t="str">
        <f>IFERROR(MID($D3005,19,7)+0,"")</f>
        <v/>
      </c>
      <c r="L3005" s="25" t="str">
        <f>IFERROR(MID($D3005,28,7)+0,"")</f>
        <v/>
      </c>
      <c r="M3005" s="25" t="str">
        <f>IF(IFERROR(MID($Q3005,1,7)+0,"")&lt;1130000,IF(INDEX(C:C,MATCH(LEFT(Q3005,7)+0,I:I,0))&lt;1130000,"",INDEX(C:C,MATCH(LEFT(Q3005,7)+0,I:I,0))),IFERROR(MID($Q3005,1,7)+0,""))</f>
        <v/>
      </c>
      <c r="N3005" s="25" t="str">
        <f>IF(IFERROR(MID($Q3005,10,7)+0,"")&lt;1130000,"",IFERROR(MID($Q3005,10,7)+0,""))</f>
        <v/>
      </c>
      <c r="O3005" s="25" t="str">
        <f>IF(IFERROR(MID($Q3005,19,7)+0,"")&lt;1130000,"",IFERROR(MID($Q3005,19,7)+0,""))</f>
        <v/>
      </c>
      <c r="P3005" s="25" t="str">
        <f>IF(M3005="","",IF(N3005="",M3005,M3005&amp;", "&amp;N3005))</f>
        <v/>
      </c>
      <c r="Q3005" s="25"/>
      <c r="R3005" s="25"/>
      <c r="S3005" s="35" t="s">
        <v>2449</v>
      </c>
      <c r="T3005" s="25" t="s">
        <v>36</v>
      </c>
      <c r="U3005" s="185">
        <v>10965</v>
      </c>
      <c r="V3005" s="188">
        <v>11733</v>
      </c>
      <c r="W3005" s="189">
        <v>14080</v>
      </c>
      <c r="X3005" s="31">
        <v>15488</v>
      </c>
      <c r="Y3005" s="90">
        <f>IFERROR(ROUND(X3005/W3005-1,2),"")</f>
        <v>0.1</v>
      </c>
      <c r="Z3005" s="31" t="str">
        <f>IF(OR(S3005="VLD MLC components",S3005="VLD MLC pipes",S3005="VLD PEX components",S3005="VLD PEX pipes",S3005="VLD PHC components",S3005="VLD PHC pipes",S3005="Controls VLD"),"По запросу",X3005)</f>
        <v>По запросу</v>
      </c>
      <c r="AA3005" s="63">
        <f>ROUND(X3005/1.2,3)</f>
        <v>12906.666999999999</v>
      </c>
      <c r="AB3005" s="23">
        <v>11733.333000000001</v>
      </c>
      <c r="AC3005" s="190">
        <f>IFERROR(ROUND(AA3005/AB3005-1,2),"")</f>
        <v>0.1</v>
      </c>
      <c r="AD3005" s="25">
        <v>0.6</v>
      </c>
      <c r="AE3005" s="25">
        <v>7.4799999999999997E-4</v>
      </c>
      <c r="AF3005" s="25">
        <v>36</v>
      </c>
      <c r="AG3005" s="25">
        <v>36</v>
      </c>
      <c r="AH3005" s="25">
        <v>30</v>
      </c>
      <c r="AI3005" s="25">
        <v>30</v>
      </c>
      <c r="AJ3005" s="25" t="s">
        <v>20</v>
      </c>
      <c r="AK3005" s="22" t="s">
        <v>20</v>
      </c>
      <c r="AL3005" s="25" t="s">
        <v>20</v>
      </c>
      <c r="AM3005" s="25">
        <v>1</v>
      </c>
      <c r="AN3005" s="25"/>
      <c r="AO3005" s="25"/>
      <c r="AP3005" s="25"/>
      <c r="AQ3005" s="25">
        <v>0.6</v>
      </c>
      <c r="AR3005" s="25" t="s">
        <v>6817</v>
      </c>
      <c r="AS3005" s="157">
        <v>36</v>
      </c>
      <c r="AT3005" s="93"/>
      <c r="AU3005" s="92" t="s">
        <v>2675</v>
      </c>
      <c r="AV3005" s="91" t="s">
        <v>152</v>
      </c>
      <c r="AW3005" s="92" t="s">
        <v>152</v>
      </c>
      <c r="AX3005" s="92" t="s">
        <v>152</v>
      </c>
      <c r="AY3005" s="91" t="s">
        <v>152</v>
      </c>
      <c r="AZ3005" s="23" t="s">
        <v>24</v>
      </c>
      <c r="BA3005" s="25" t="s">
        <v>2681</v>
      </c>
      <c r="BB3005" t="s">
        <v>25</v>
      </c>
      <c r="BC3005" t="s">
        <v>2629</v>
      </c>
      <c r="BD3005" t="str">
        <f>IF(Z3005=BC3005,"OK")</f>
        <v>OK</v>
      </c>
      <c r="BE3005">
        <v>1.0489999999999999</v>
      </c>
      <c r="BF3005">
        <v>7.4799999999999997E-4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 t="e">
        <f>IF(ABS(AN3005*AO3005*AP3005/1000000000/AR3005-1)&lt;0.1,"OK","NO")</f>
        <v>#VALUE!</v>
      </c>
      <c r="BN3005" s="183"/>
    </row>
    <row r="3006" spans="1:66" ht="25.5" x14ac:dyDescent="0.25">
      <c r="A3006" s="1"/>
      <c r="B3006" s="94">
        <v>2993</v>
      </c>
      <c r="C3006" s="43">
        <v>1136654</v>
      </c>
      <c r="D3006" s="25"/>
      <c r="E3006" s="26" t="s">
        <v>2680</v>
      </c>
      <c r="F3006" s="151" t="s">
        <v>21</v>
      </c>
      <c r="G3006" s="102" t="s">
        <v>2182</v>
      </c>
      <c r="H3006" s="46" t="str">
        <f>IFERROR(IFERROR(IF(SEARCH("Usystems",$E3006)&gt;0,"Usystems"),IF(SEARCH("RIIFO",$E3006)&gt;0,"RIIFO","Uponor")),"Uponor")</f>
        <v>Usystems</v>
      </c>
      <c r="I3006" s="25" t="str">
        <f>IFERROR(MID($D3006,1,7)+0,"")</f>
        <v/>
      </c>
      <c r="J3006" s="25" t="str">
        <f>IFERROR(MID($D3006,10,7)+0,"")</f>
        <v/>
      </c>
      <c r="K3006" s="25" t="str">
        <f>IFERROR(MID($D3006,19,7)+0,"")</f>
        <v/>
      </c>
      <c r="L3006" s="25" t="str">
        <f>IFERROR(MID($D3006,28,7)+0,"")</f>
        <v/>
      </c>
      <c r="M3006" s="25" t="str">
        <f>IF(IFERROR(MID($Q3006,1,7)+0,"")&lt;1130000,IF(INDEX(C:C,MATCH(LEFT(Q3006,7)+0,I:I,0))&lt;1130000,"",INDEX(C:C,MATCH(LEFT(Q3006,7)+0,I:I,0))),IFERROR(MID($Q3006,1,7)+0,""))</f>
        <v/>
      </c>
      <c r="N3006" s="25" t="str">
        <f>IF(IFERROR(MID($Q3006,10,7)+0,"")&lt;1130000,"",IFERROR(MID($Q3006,10,7)+0,""))</f>
        <v/>
      </c>
      <c r="O3006" s="25" t="str">
        <f>IF(IFERROR(MID($Q3006,19,7)+0,"")&lt;1130000,"",IFERROR(MID($Q3006,19,7)+0,""))</f>
        <v/>
      </c>
      <c r="P3006" s="25" t="str">
        <f>IF(M3006="","",IF(N3006="",M3006,M3006&amp;", "&amp;N3006))</f>
        <v/>
      </c>
      <c r="Q3006" s="25"/>
      <c r="R3006" s="25"/>
      <c r="S3006" s="35" t="s">
        <v>2449</v>
      </c>
      <c r="T3006" s="25" t="s">
        <v>36</v>
      </c>
      <c r="U3006" s="185">
        <v>16915</v>
      </c>
      <c r="V3006" s="188">
        <v>18099</v>
      </c>
      <c r="W3006" s="189">
        <v>23529</v>
      </c>
      <c r="X3006" s="31">
        <v>25882</v>
      </c>
      <c r="Y3006" s="90">
        <f>IFERROR(ROUND(X3006/W3006-1,2),"")</f>
        <v>0.1</v>
      </c>
      <c r="Z3006" s="31" t="str">
        <f>IF(OR(S3006="VLD MLC components",S3006="VLD MLC pipes",S3006="VLD PEX components",S3006="VLD PEX pipes",S3006="VLD PHC components",S3006="VLD PHC pipes",S3006="Controls VLD"),"По запросу",X3006)</f>
        <v>По запросу</v>
      </c>
      <c r="AA3006" s="63">
        <f>ROUND(X3006/1.2,3)</f>
        <v>21568.332999999999</v>
      </c>
      <c r="AB3006" s="23">
        <v>19607.5</v>
      </c>
      <c r="AC3006" s="190">
        <f>IFERROR(ROUND(AA3006/AB3006-1,2),"")</f>
        <v>0.1</v>
      </c>
      <c r="AD3006" s="25">
        <v>2.14</v>
      </c>
      <c r="AE3006" s="25">
        <v>7.5500000000000003E-4</v>
      </c>
      <c r="AF3006" s="25">
        <v>54</v>
      </c>
      <c r="AG3006" s="25">
        <v>4</v>
      </c>
      <c r="AH3006" s="25">
        <v>24</v>
      </c>
      <c r="AI3006" s="25">
        <v>3</v>
      </c>
      <c r="AJ3006" s="25" t="s">
        <v>20</v>
      </c>
      <c r="AK3006" s="22" t="s">
        <v>20</v>
      </c>
      <c r="AL3006" s="25" t="s">
        <v>20</v>
      </c>
      <c r="AM3006" s="25">
        <v>1</v>
      </c>
      <c r="AN3006" s="25"/>
      <c r="AO3006" s="25"/>
      <c r="AP3006" s="25"/>
      <c r="AQ3006" s="25">
        <v>2.14</v>
      </c>
      <c r="AR3006" s="25" t="s">
        <v>6817</v>
      </c>
      <c r="AS3006" s="157">
        <v>0</v>
      </c>
      <c r="AT3006" s="93"/>
      <c r="AU3006" s="92" t="s">
        <v>2675</v>
      </c>
      <c r="AV3006" s="91" t="s">
        <v>152</v>
      </c>
      <c r="AW3006" s="92" t="s">
        <v>152</v>
      </c>
      <c r="AX3006" s="92" t="s">
        <v>152</v>
      </c>
      <c r="AY3006" s="91" t="s">
        <v>152</v>
      </c>
      <c r="AZ3006" s="23" t="s">
        <v>24</v>
      </c>
      <c r="BA3006" s="25" t="s">
        <v>2679</v>
      </c>
      <c r="BB3006" t="s">
        <v>25</v>
      </c>
      <c r="BC3006" t="s">
        <v>2629</v>
      </c>
      <c r="BD3006" t="str">
        <f>IF(Z3006=BC3006,"OK")</f>
        <v>OK</v>
      </c>
      <c r="BE3006">
        <v>1.08</v>
      </c>
      <c r="BF3006">
        <v>7.5500000000000003E-4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 t="e">
        <f>IF(ABS(AN3006*AO3006*AP3006/1000000000/AR3006-1)&lt;0.1,"OK","NO")</f>
        <v>#VALUE!</v>
      </c>
      <c r="BN3006" s="183"/>
    </row>
    <row r="3007" spans="1:66" ht="25.5" x14ac:dyDescent="0.25">
      <c r="A3007" s="1"/>
      <c r="B3007" s="94">
        <v>2994</v>
      </c>
      <c r="C3007" s="43">
        <v>1136655</v>
      </c>
      <c r="D3007" s="25"/>
      <c r="E3007" s="26" t="s">
        <v>2678</v>
      </c>
      <c r="F3007" s="151" t="s">
        <v>21</v>
      </c>
      <c r="G3007" s="102" t="s">
        <v>2182</v>
      </c>
      <c r="H3007" s="46" t="str">
        <f>IFERROR(IFERROR(IF(SEARCH("Usystems",$E3007)&gt;0,"Usystems"),IF(SEARCH("RIIFO",$E3007)&gt;0,"RIIFO","Uponor")),"Uponor")</f>
        <v>Usystems</v>
      </c>
      <c r="I3007" s="25" t="str">
        <f>IFERROR(MID($D3007,1,7)+0,"")</f>
        <v/>
      </c>
      <c r="J3007" s="25" t="str">
        <f>IFERROR(MID($D3007,10,7)+0,"")</f>
        <v/>
      </c>
      <c r="K3007" s="25" t="str">
        <f>IFERROR(MID($D3007,19,7)+0,"")</f>
        <v/>
      </c>
      <c r="L3007" s="25" t="str">
        <f>IFERROR(MID($D3007,28,7)+0,"")</f>
        <v/>
      </c>
      <c r="M3007" s="25" t="str">
        <f>IF(IFERROR(MID($Q3007,1,7)+0,"")&lt;1130000,IF(INDEX(C:C,MATCH(LEFT(Q3007,7)+0,I:I,0))&lt;1130000,"",INDEX(C:C,MATCH(LEFT(Q3007,7)+0,I:I,0))),IFERROR(MID($Q3007,1,7)+0,""))</f>
        <v/>
      </c>
      <c r="N3007" s="25" t="str">
        <f>IF(IFERROR(MID($Q3007,10,7)+0,"")&lt;1130000,"",IFERROR(MID($Q3007,10,7)+0,""))</f>
        <v/>
      </c>
      <c r="O3007" s="25" t="str">
        <f>IF(IFERROR(MID($Q3007,19,7)+0,"")&lt;1130000,"",IFERROR(MID($Q3007,19,7)+0,""))</f>
        <v/>
      </c>
      <c r="P3007" s="25" t="str">
        <f>IF(M3007="","",IF(N3007="",M3007,M3007&amp;", "&amp;N3007))</f>
        <v/>
      </c>
      <c r="Q3007" s="25"/>
      <c r="R3007" s="25"/>
      <c r="S3007" s="35" t="s">
        <v>2449</v>
      </c>
      <c r="T3007" s="25" t="s">
        <v>36</v>
      </c>
      <c r="U3007" s="185">
        <v>30515</v>
      </c>
      <c r="V3007" s="188">
        <v>32651</v>
      </c>
      <c r="W3007" s="189">
        <v>42446</v>
      </c>
      <c r="X3007" s="31">
        <v>46691</v>
      </c>
      <c r="Y3007" s="90">
        <f>IFERROR(ROUND(X3007/W3007-1,2),"")</f>
        <v>0.1</v>
      </c>
      <c r="Z3007" s="31" t="str">
        <f>IF(OR(S3007="VLD MLC components",S3007="VLD MLC pipes",S3007="VLD PEX components",S3007="VLD PEX pipes",S3007="VLD PHC components",S3007="VLD PHC pipes",S3007="Controls VLD"),"По запросу",X3007)</f>
        <v>По запросу</v>
      </c>
      <c r="AA3007" s="63">
        <f>ROUND(X3007/1.2,3)</f>
        <v>38909.167000000001</v>
      </c>
      <c r="AB3007" s="23">
        <v>35371.667000000001</v>
      </c>
      <c r="AC3007" s="190">
        <f>IFERROR(ROUND(AA3007/AB3007-1,2),"")</f>
        <v>0.1</v>
      </c>
      <c r="AD3007" s="25">
        <v>1.77</v>
      </c>
      <c r="AE3007" s="25">
        <v>7.6300000000000001E-4</v>
      </c>
      <c r="AF3007" s="25">
        <v>25</v>
      </c>
      <c r="AG3007" s="25">
        <v>0</v>
      </c>
      <c r="AH3007" s="25">
        <v>8</v>
      </c>
      <c r="AI3007" s="25">
        <v>8</v>
      </c>
      <c r="AJ3007" s="25" t="s">
        <v>20</v>
      </c>
      <c r="AK3007" s="22" t="s">
        <v>20</v>
      </c>
      <c r="AL3007" s="25" t="s">
        <v>20</v>
      </c>
      <c r="AM3007" s="25">
        <v>1</v>
      </c>
      <c r="AN3007" s="25"/>
      <c r="AO3007" s="25"/>
      <c r="AP3007" s="25"/>
      <c r="AQ3007" s="25">
        <v>1.77</v>
      </c>
      <c r="AR3007" s="25" t="s">
        <v>6817</v>
      </c>
      <c r="AS3007" s="157">
        <v>4</v>
      </c>
      <c r="AT3007" s="93"/>
      <c r="AU3007" s="92" t="s">
        <v>2675</v>
      </c>
      <c r="AV3007" s="91" t="s">
        <v>152</v>
      </c>
      <c r="AW3007" s="92" t="s">
        <v>152</v>
      </c>
      <c r="AX3007" s="92" t="s">
        <v>152</v>
      </c>
      <c r="AY3007" s="91" t="s">
        <v>152</v>
      </c>
      <c r="AZ3007" s="23" t="s">
        <v>24</v>
      </c>
      <c r="BA3007" s="25" t="s">
        <v>2677</v>
      </c>
      <c r="BB3007" t="s">
        <v>25</v>
      </c>
      <c r="BC3007" t="s">
        <v>2629</v>
      </c>
      <c r="BD3007" t="str">
        <f>IF(Z3007=BC3007,"OK")</f>
        <v>OK</v>
      </c>
      <c r="BE3007">
        <v>1.1120000000000001</v>
      </c>
      <c r="BF3007">
        <v>7.6300000000000001E-4</v>
      </c>
      <c r="BG3007">
        <v>0</v>
      </c>
      <c r="BH3007">
        <v>0</v>
      </c>
      <c r="BI3007">
        <v>0</v>
      </c>
      <c r="BJ3007">
        <v>0</v>
      </c>
      <c r="BK3007">
        <v>0</v>
      </c>
      <c r="BL3007" t="e">
        <f>IF(ABS(AN3007*AO3007*AP3007/1000000000/AR3007-1)&lt;0.1,"OK","NO")</f>
        <v>#VALUE!</v>
      </c>
      <c r="BN3007" s="183"/>
    </row>
    <row r="3008" spans="1:66" ht="25.5" x14ac:dyDescent="0.25">
      <c r="A3008" s="1"/>
      <c r="B3008" s="94">
        <v>2995</v>
      </c>
      <c r="C3008" s="43">
        <v>1136656</v>
      </c>
      <c r="D3008" s="25">
        <v>1078369</v>
      </c>
      <c r="E3008" s="26" t="s">
        <v>2676</v>
      </c>
      <c r="F3008" s="151" t="s">
        <v>21</v>
      </c>
      <c r="G3008" s="102" t="s">
        <v>2182</v>
      </c>
      <c r="H3008" s="46" t="str">
        <f>IFERROR(IFERROR(IF(SEARCH("Usystems",$E3008)&gt;0,"Usystems"),IF(SEARCH("RIIFO",$E3008)&gt;0,"RIIFO","Uponor")),"Uponor")</f>
        <v>Usystems</v>
      </c>
      <c r="I3008" s="25">
        <f>IFERROR(MID($D3008,1,7)+0,"")</f>
        <v>1078369</v>
      </c>
      <c r="J3008" s="25" t="str">
        <f>IFERROR(MID($D3008,10,7)+0,"")</f>
        <v/>
      </c>
      <c r="K3008" s="25" t="str">
        <f>IFERROR(MID($D3008,19,7)+0,"")</f>
        <v/>
      </c>
      <c r="L3008" s="25" t="str">
        <f>IFERROR(MID($D3008,28,7)+0,"")</f>
        <v/>
      </c>
      <c r="M3008" s="25" t="str">
        <f>IF(IFERROR(MID($Q3008,1,7)+0,"")&lt;1130000,IF(INDEX(C:C,MATCH(LEFT(Q3008,7)+0,I:I,0))&lt;1130000,"",INDEX(C:C,MATCH(LEFT(Q3008,7)+0,I:I,0))),IFERROR(MID($Q3008,1,7)+0,""))</f>
        <v/>
      </c>
      <c r="N3008" s="25" t="str">
        <f>IF(IFERROR(MID($Q3008,10,7)+0,"")&lt;1130000,"",IFERROR(MID($Q3008,10,7)+0,""))</f>
        <v/>
      </c>
      <c r="O3008" s="25" t="str">
        <f>IF(IFERROR(MID($Q3008,19,7)+0,"")&lt;1130000,"",IFERROR(MID($Q3008,19,7)+0,""))</f>
        <v/>
      </c>
      <c r="P3008" s="25" t="str">
        <f>IF(M3008="","",IF(N3008="",M3008,M3008&amp;", "&amp;N3008))</f>
        <v/>
      </c>
      <c r="Q3008" s="25"/>
      <c r="R3008" s="25"/>
      <c r="S3008" s="35" t="s">
        <v>2449</v>
      </c>
      <c r="T3008" s="25" t="s">
        <v>36</v>
      </c>
      <c r="U3008" s="185">
        <v>37400</v>
      </c>
      <c r="V3008" s="188">
        <v>40018</v>
      </c>
      <c r="W3008" s="189">
        <v>52023</v>
      </c>
      <c r="X3008" s="31">
        <v>57225</v>
      </c>
      <c r="Y3008" s="90">
        <f>IFERROR(ROUND(X3008/W3008-1,2),"")</f>
        <v>0.1</v>
      </c>
      <c r="Z3008" s="31" t="str">
        <f>IF(OR(S3008="VLD MLC components",S3008="VLD MLC pipes",S3008="VLD PEX components",S3008="VLD PEX pipes",S3008="VLD PHC components",S3008="VLD PHC pipes",S3008="Controls VLD"),"По запросу",X3008)</f>
        <v>По запросу</v>
      </c>
      <c r="AA3008" s="63">
        <f>ROUND(X3008/1.2,3)</f>
        <v>47687.5</v>
      </c>
      <c r="AB3008" s="23">
        <v>43352.5</v>
      </c>
      <c r="AC3008" s="190">
        <f>IFERROR(ROUND(AA3008/AB3008-1,2),"")</f>
        <v>0.1</v>
      </c>
      <c r="AD3008" s="25">
        <v>1.42</v>
      </c>
      <c r="AE3008" s="25">
        <v>6.8999999999999997E-4</v>
      </c>
      <c r="AF3008" s="25">
        <v>29</v>
      </c>
      <c r="AG3008" s="25">
        <v>24</v>
      </c>
      <c r="AH3008" s="25">
        <v>18</v>
      </c>
      <c r="AI3008" s="25">
        <v>13</v>
      </c>
      <c r="AJ3008" s="25" t="s">
        <v>20</v>
      </c>
      <c r="AK3008" s="22" t="s">
        <v>20</v>
      </c>
      <c r="AL3008" s="25" t="s">
        <v>20</v>
      </c>
      <c r="AM3008" s="25">
        <v>1</v>
      </c>
      <c r="AN3008" s="25"/>
      <c r="AO3008" s="25"/>
      <c r="AP3008" s="25"/>
      <c r="AQ3008" s="25">
        <v>1.42</v>
      </c>
      <c r="AR3008" s="25">
        <v>6.8999999999999997E-4</v>
      </c>
      <c r="AS3008" s="157">
        <v>1</v>
      </c>
      <c r="AT3008" s="93"/>
      <c r="AU3008" s="92" t="s">
        <v>2675</v>
      </c>
      <c r="AV3008" s="91" t="s">
        <v>152</v>
      </c>
      <c r="AW3008" s="92" t="s">
        <v>152</v>
      </c>
      <c r="AX3008" s="92" t="s">
        <v>152</v>
      </c>
      <c r="AY3008" s="91" t="s">
        <v>152</v>
      </c>
      <c r="AZ3008" s="23"/>
      <c r="BA3008" s="25" t="s">
        <v>2674</v>
      </c>
      <c r="BB3008" t="s">
        <v>25</v>
      </c>
      <c r="BC3008" t="s">
        <v>2629</v>
      </c>
      <c r="BD3008" t="str">
        <f>IF(Z3008=BC3008,"OK")</f>
        <v>OK</v>
      </c>
      <c r="BE3008">
        <v>1.24</v>
      </c>
      <c r="BF3008">
        <v>6.8999999999999997E-4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 t="str">
        <f>IF(ABS(AN3008*AO3008*AP3008/1000000000/AR3008-1)&lt;0.1,"OK","NO")</f>
        <v>NO</v>
      </c>
      <c r="BN3008" s="183"/>
    </row>
    <row r="3009" spans="1:66" ht="25.5" x14ac:dyDescent="0.25">
      <c r="A3009" s="1"/>
      <c r="B3009" s="94">
        <v>2996</v>
      </c>
      <c r="C3009" s="43">
        <v>1135984</v>
      </c>
      <c r="D3009" s="37">
        <v>1042972</v>
      </c>
      <c r="E3009" s="26" t="s">
        <v>2673</v>
      </c>
      <c r="F3009" s="212" t="s">
        <v>652</v>
      </c>
      <c r="G3009" s="102" t="s">
        <v>2182</v>
      </c>
      <c r="H3009" s="46" t="str">
        <f>IFERROR(IFERROR(IF(SEARCH("Usystems",$E3009)&gt;0,"Usystems"),IF(SEARCH("RIIFO",$E3009)&gt;0,"RIIFO","Uponor")),"Uponor")</f>
        <v>Usystems</v>
      </c>
      <c r="I3009" s="25">
        <f>IFERROR(MID($D3009,1,7)+0,"")</f>
        <v>1042972</v>
      </c>
      <c r="J3009" s="25" t="str">
        <f>IFERROR(MID($D3009,10,7)+0,"")</f>
        <v/>
      </c>
      <c r="K3009" s="25" t="str">
        <f>IFERROR(MID($D3009,19,7)+0,"")</f>
        <v/>
      </c>
      <c r="L3009" s="25" t="str">
        <f>IFERROR(MID($D3009,28,7)+0,"")</f>
        <v/>
      </c>
      <c r="M3009" s="25" t="str">
        <f>IF(IFERROR(MID($Q3009,1,7)+0,"")&lt;1130000,IF(INDEX(C:C,MATCH(LEFT(Q3009,7)+0,I:I,0))&lt;1130000,"",INDEX(C:C,MATCH(LEFT(Q3009,7)+0,I:I,0))),IFERROR(MID($Q3009,1,7)+0,""))</f>
        <v/>
      </c>
      <c r="N3009" s="25" t="str">
        <f>IF(IFERROR(MID($Q3009,10,7)+0,"")&lt;1130000,"",IFERROR(MID($Q3009,10,7)+0,""))</f>
        <v/>
      </c>
      <c r="O3009" s="25" t="str">
        <f>IF(IFERROR(MID($Q3009,19,7)+0,"")&lt;1130000,"",IFERROR(MID($Q3009,19,7)+0,""))</f>
        <v/>
      </c>
      <c r="P3009" s="25" t="str">
        <f>IF(M3009="","",IF(N3009="",M3009,M3009&amp;", "&amp;N3009))</f>
        <v/>
      </c>
      <c r="Q3009" s="23"/>
      <c r="R3009" s="23"/>
      <c r="S3009" s="35" t="s">
        <v>69</v>
      </c>
      <c r="T3009" s="34" t="s">
        <v>36</v>
      </c>
      <c r="U3009" s="185">
        <v>4200</v>
      </c>
      <c r="V3009" s="188">
        <v>4494</v>
      </c>
      <c r="W3009" s="189">
        <v>5842</v>
      </c>
      <c r="X3009" s="31">
        <v>6426</v>
      </c>
      <c r="Y3009" s="90">
        <f>IFERROR(ROUND(X3009/W3009-1,2),"")</f>
        <v>0.1</v>
      </c>
      <c r="Z3009" s="31">
        <f>IF(OR(S3009="VLD MLC components",S3009="VLD MLC pipes",S3009="VLD PEX components",S3009="VLD PEX pipes",S3009="VLD PHC components",S3009="VLD PHC pipes",S3009="Controls VLD"),"По запросу",X3009)</f>
        <v>6426</v>
      </c>
      <c r="AA3009" s="63">
        <f>ROUND(X3009/1.2,3)</f>
        <v>5355</v>
      </c>
      <c r="AB3009" s="23">
        <v>4868.3329999999996</v>
      </c>
      <c r="AC3009" s="190">
        <f>IFERROR(ROUND(AA3009/AB3009-1,2),"")</f>
        <v>0.1</v>
      </c>
      <c r="AD3009" s="25">
        <v>0.3</v>
      </c>
      <c r="AE3009" s="25">
        <v>1.13E-4</v>
      </c>
      <c r="AF3009" s="25">
        <v>26</v>
      </c>
      <c r="AG3009" s="25">
        <v>28</v>
      </c>
      <c r="AH3009" s="25">
        <v>30</v>
      </c>
      <c r="AI3009" s="25">
        <v>30</v>
      </c>
      <c r="AJ3009" s="25" t="s">
        <v>20</v>
      </c>
      <c r="AK3009" s="22" t="s">
        <v>20</v>
      </c>
      <c r="AL3009" s="25" t="s">
        <v>20</v>
      </c>
      <c r="AM3009" s="25">
        <v>1</v>
      </c>
      <c r="AN3009" s="25">
        <v>57</v>
      </c>
      <c r="AO3009" s="25">
        <v>43</v>
      </c>
      <c r="AP3009" s="25">
        <v>46</v>
      </c>
      <c r="AQ3009" s="25">
        <v>0.3</v>
      </c>
      <c r="AR3009" s="25">
        <v>1.13E-4</v>
      </c>
      <c r="AS3009" s="157">
        <v>8</v>
      </c>
      <c r="AT3009" s="93">
        <v>44743</v>
      </c>
      <c r="AU3009" s="92" t="s">
        <v>2650</v>
      </c>
      <c r="AV3009" s="91" t="s">
        <v>152</v>
      </c>
      <c r="AW3009" s="92" t="s">
        <v>152</v>
      </c>
      <c r="AX3009" s="92" t="s">
        <v>152</v>
      </c>
      <c r="AY3009" s="91" t="s">
        <v>152</v>
      </c>
      <c r="AZ3009" s="23"/>
      <c r="BA3009" s="25" t="s">
        <v>2672</v>
      </c>
      <c r="BB3009" t="s">
        <v>25</v>
      </c>
      <c r="BC3009">
        <v>6426</v>
      </c>
      <c r="BD3009" t="str">
        <f>IF(Z3009=BC3009,"OK")</f>
        <v>OK</v>
      </c>
      <c r="BE3009">
        <v>0.184</v>
      </c>
      <c r="BF3009">
        <v>1.13E-4</v>
      </c>
      <c r="BG3009">
        <v>1</v>
      </c>
      <c r="BH3009">
        <v>57</v>
      </c>
      <c r="BI3009">
        <v>43</v>
      </c>
      <c r="BJ3009">
        <v>46</v>
      </c>
      <c r="BK3009">
        <v>0.184</v>
      </c>
      <c r="BL3009" t="str">
        <f>IF(ABS(AN3009*AO3009*AP3009/1000000000/AR3009-1)&lt;0.1,"OK","NO")</f>
        <v>OK</v>
      </c>
      <c r="BN3009" s="183"/>
    </row>
    <row r="3010" spans="1:66" ht="25.5" x14ac:dyDescent="0.25">
      <c r="A3010" s="1"/>
      <c r="B3010" s="94">
        <v>2997</v>
      </c>
      <c r="C3010" s="43">
        <v>1135985</v>
      </c>
      <c r="D3010" s="37">
        <v>1042973</v>
      </c>
      <c r="E3010" s="26" t="s">
        <v>2671</v>
      </c>
      <c r="F3010" s="212" t="s">
        <v>652</v>
      </c>
      <c r="G3010" s="102" t="s">
        <v>2182</v>
      </c>
      <c r="H3010" s="46" t="str">
        <f>IFERROR(IFERROR(IF(SEARCH("Usystems",$E3010)&gt;0,"Usystems"),IF(SEARCH("RIIFO",$E3010)&gt;0,"RIIFO","Uponor")),"Uponor")</f>
        <v>Usystems</v>
      </c>
      <c r="I3010" s="25">
        <f>IFERROR(MID($D3010,1,7)+0,"")</f>
        <v>1042973</v>
      </c>
      <c r="J3010" s="25" t="str">
        <f>IFERROR(MID($D3010,10,7)+0,"")</f>
        <v/>
      </c>
      <c r="K3010" s="25" t="str">
        <f>IFERROR(MID($D3010,19,7)+0,"")</f>
        <v/>
      </c>
      <c r="L3010" s="25" t="str">
        <f>IFERROR(MID($D3010,28,7)+0,"")</f>
        <v/>
      </c>
      <c r="M3010" s="25" t="str">
        <f>IF(IFERROR(MID($Q3010,1,7)+0,"")&lt;1130000,IF(INDEX(C:C,MATCH(LEFT(Q3010,7)+0,I:I,0))&lt;1130000,"",INDEX(C:C,MATCH(LEFT(Q3010,7)+0,I:I,0))),IFERROR(MID($Q3010,1,7)+0,""))</f>
        <v/>
      </c>
      <c r="N3010" s="25" t="str">
        <f>IF(IFERROR(MID($Q3010,10,7)+0,"")&lt;1130000,"",IFERROR(MID($Q3010,10,7)+0,""))</f>
        <v/>
      </c>
      <c r="O3010" s="25" t="str">
        <f>IF(IFERROR(MID($Q3010,19,7)+0,"")&lt;1130000,"",IFERROR(MID($Q3010,19,7)+0,""))</f>
        <v/>
      </c>
      <c r="P3010" s="25" t="str">
        <f>IF(M3010="","",IF(N3010="",M3010,M3010&amp;", "&amp;N3010))</f>
        <v/>
      </c>
      <c r="Q3010" s="23"/>
      <c r="R3010" s="23"/>
      <c r="S3010" s="35" t="s">
        <v>69</v>
      </c>
      <c r="T3010" s="34" t="s">
        <v>36</v>
      </c>
      <c r="U3010" s="185">
        <v>7914</v>
      </c>
      <c r="V3010" s="188">
        <v>8468</v>
      </c>
      <c r="W3010" s="189">
        <v>9061</v>
      </c>
      <c r="X3010" s="31">
        <v>9967</v>
      </c>
      <c r="Y3010" s="90">
        <f>IFERROR(ROUND(X3010/W3010-1,2),"")</f>
        <v>0.1</v>
      </c>
      <c r="Z3010" s="31">
        <f>IF(OR(S3010="VLD MLC components",S3010="VLD MLC pipes",S3010="VLD PEX components",S3010="VLD PEX pipes",S3010="VLD PHC components",S3010="VLD PHC pipes",S3010="Controls VLD"),"По запросу",X3010)</f>
        <v>9967</v>
      </c>
      <c r="AA3010" s="63">
        <f>ROUND(X3010/1.2,3)</f>
        <v>8305.8330000000005</v>
      </c>
      <c r="AB3010" s="23">
        <v>7550.8329999999996</v>
      </c>
      <c r="AC3010" s="190">
        <f>IFERROR(ROUND(AA3010/AB3010-1,2),"")</f>
        <v>0.1</v>
      </c>
      <c r="AD3010" s="25">
        <v>0.6</v>
      </c>
      <c r="AE3010" s="25">
        <v>1.1E-4</v>
      </c>
      <c r="AF3010" s="25">
        <v>36</v>
      </c>
      <c r="AG3010" s="25">
        <v>16</v>
      </c>
      <c r="AH3010" s="25">
        <v>36</v>
      </c>
      <c r="AI3010" s="25">
        <v>4</v>
      </c>
      <c r="AJ3010" s="25" t="s">
        <v>20</v>
      </c>
      <c r="AK3010" s="22" t="s">
        <v>20</v>
      </c>
      <c r="AL3010" s="25" t="s">
        <v>20</v>
      </c>
      <c r="AM3010" s="25">
        <v>1</v>
      </c>
      <c r="AN3010" s="25">
        <v>52</v>
      </c>
      <c r="AO3010" s="25">
        <v>79</v>
      </c>
      <c r="AP3010" s="25">
        <v>34</v>
      </c>
      <c r="AQ3010" s="25">
        <v>0.6</v>
      </c>
      <c r="AR3010" s="25">
        <v>1.1E-4</v>
      </c>
      <c r="AS3010" s="157">
        <v>29</v>
      </c>
      <c r="AT3010" s="93">
        <v>44743</v>
      </c>
      <c r="AU3010" s="92" t="s">
        <v>2650</v>
      </c>
      <c r="AV3010" s="91" t="s">
        <v>152</v>
      </c>
      <c r="AW3010" s="92" t="s">
        <v>152</v>
      </c>
      <c r="AX3010" s="92" t="s">
        <v>152</v>
      </c>
      <c r="AY3010" s="91" t="s">
        <v>152</v>
      </c>
      <c r="AZ3010" s="23"/>
      <c r="BA3010" s="25" t="s">
        <v>2656</v>
      </c>
      <c r="BB3010" t="s">
        <v>25</v>
      </c>
      <c r="BC3010">
        <v>9967</v>
      </c>
      <c r="BD3010" t="str">
        <f>IF(Z3010=BC3010,"OK")</f>
        <v>OK</v>
      </c>
      <c r="BE3010">
        <v>0.33800000000000002</v>
      </c>
      <c r="BF3010">
        <v>1.1E-4</v>
      </c>
      <c r="BG3010">
        <v>1</v>
      </c>
      <c r="BH3010">
        <v>52</v>
      </c>
      <c r="BI3010">
        <v>79</v>
      </c>
      <c r="BJ3010">
        <v>34</v>
      </c>
      <c r="BK3010">
        <v>0.33800000000000002</v>
      </c>
      <c r="BL3010" t="str">
        <f>IF(ABS(AN3010*AO3010*AP3010/1000000000/AR3010-1)&lt;0.1,"OK","NO")</f>
        <v>NO</v>
      </c>
      <c r="BN3010" s="183"/>
    </row>
    <row r="3011" spans="1:66" ht="25.5" x14ac:dyDescent="0.25">
      <c r="A3011" s="1"/>
      <c r="B3011" s="94">
        <v>2998</v>
      </c>
      <c r="C3011" s="43">
        <v>1135986</v>
      </c>
      <c r="D3011" s="37">
        <v>1042980</v>
      </c>
      <c r="E3011" s="26" t="s">
        <v>2670</v>
      </c>
      <c r="F3011" s="212" t="s">
        <v>652</v>
      </c>
      <c r="G3011" s="102" t="s">
        <v>2182</v>
      </c>
      <c r="H3011" s="46" t="str">
        <f>IFERROR(IFERROR(IF(SEARCH("Usystems",$E3011)&gt;0,"Usystems"),IF(SEARCH("RIIFO",$E3011)&gt;0,"RIIFO","Uponor")),"Uponor")</f>
        <v>Usystems</v>
      </c>
      <c r="I3011" s="25">
        <f>IFERROR(MID($D3011,1,7)+0,"")</f>
        <v>1042980</v>
      </c>
      <c r="J3011" s="25" t="str">
        <f>IFERROR(MID($D3011,10,7)+0,"")</f>
        <v/>
      </c>
      <c r="K3011" s="25" t="str">
        <f>IFERROR(MID($D3011,19,7)+0,"")</f>
        <v/>
      </c>
      <c r="L3011" s="25" t="str">
        <f>IFERROR(MID($D3011,28,7)+0,"")</f>
        <v/>
      </c>
      <c r="M3011" s="25" t="str">
        <f>IF(IFERROR(MID($Q3011,1,7)+0,"")&lt;1130000,IF(INDEX(C:C,MATCH(LEFT(Q3011,7)+0,I:I,0))&lt;1130000,"",INDEX(C:C,MATCH(LEFT(Q3011,7)+0,I:I,0))),IFERROR(MID($Q3011,1,7)+0,""))</f>
        <v/>
      </c>
      <c r="N3011" s="25" t="str">
        <f>IF(IFERROR(MID($Q3011,10,7)+0,"")&lt;1130000,"",IFERROR(MID($Q3011,10,7)+0,""))</f>
        <v/>
      </c>
      <c r="O3011" s="25" t="str">
        <f>IF(IFERROR(MID($Q3011,19,7)+0,"")&lt;1130000,"",IFERROR(MID($Q3011,19,7)+0,""))</f>
        <v/>
      </c>
      <c r="P3011" s="25" t="str">
        <f>IF(M3011="","",IF(N3011="",M3011,M3011&amp;", "&amp;N3011))</f>
        <v/>
      </c>
      <c r="Q3011" s="23"/>
      <c r="R3011" s="23"/>
      <c r="S3011" s="35" t="s">
        <v>69</v>
      </c>
      <c r="T3011" s="34" t="s">
        <v>36</v>
      </c>
      <c r="U3011" s="185">
        <v>10213</v>
      </c>
      <c r="V3011" s="188">
        <v>10928</v>
      </c>
      <c r="W3011" s="189">
        <v>11693</v>
      </c>
      <c r="X3011" s="31">
        <v>12862</v>
      </c>
      <c r="Y3011" s="90">
        <f>IFERROR(ROUND(X3011/W3011-1,2),"")</f>
        <v>0.1</v>
      </c>
      <c r="Z3011" s="31">
        <f>IF(OR(S3011="VLD MLC components",S3011="VLD MLC pipes",S3011="VLD PEX components",S3011="VLD PEX pipes",S3011="VLD PHC components",S3011="VLD PHC pipes",S3011="Controls VLD"),"По запросу",X3011)</f>
        <v>12862</v>
      </c>
      <c r="AA3011" s="63">
        <f>ROUND(X3011/1.2,3)</f>
        <v>10718.333000000001</v>
      </c>
      <c r="AB3011" s="23">
        <v>9744.1669999999995</v>
      </c>
      <c r="AC3011" s="190">
        <f>IFERROR(ROUND(AA3011/AB3011-1,2),"")</f>
        <v>0.1</v>
      </c>
      <c r="AD3011" s="25">
        <v>0.7</v>
      </c>
      <c r="AE3011" s="25">
        <v>2.3499999999999999E-4</v>
      </c>
      <c r="AF3011" s="25">
        <v>19</v>
      </c>
      <c r="AG3011" s="25">
        <v>27</v>
      </c>
      <c r="AH3011" s="25">
        <v>21</v>
      </c>
      <c r="AI3011" s="25">
        <v>21</v>
      </c>
      <c r="AJ3011" s="25" t="s">
        <v>20</v>
      </c>
      <c r="AK3011" s="22" t="s">
        <v>20</v>
      </c>
      <c r="AL3011" s="25" t="s">
        <v>20</v>
      </c>
      <c r="AM3011" s="25">
        <v>1</v>
      </c>
      <c r="AN3011" s="25">
        <v>62</v>
      </c>
      <c r="AO3011" s="25">
        <v>48</v>
      </c>
      <c r="AP3011" s="25">
        <v>79</v>
      </c>
      <c r="AQ3011" s="25">
        <v>0.7</v>
      </c>
      <c r="AR3011" s="25">
        <v>2.3499999999999999E-4</v>
      </c>
      <c r="AS3011" s="157">
        <v>19</v>
      </c>
      <c r="AT3011" s="93">
        <v>44743</v>
      </c>
      <c r="AU3011" s="92" t="s">
        <v>2650</v>
      </c>
      <c r="AV3011" s="91" t="s">
        <v>152</v>
      </c>
      <c r="AW3011" s="92" t="s">
        <v>152</v>
      </c>
      <c r="AX3011" s="92" t="s">
        <v>152</v>
      </c>
      <c r="AY3011" s="91" t="s">
        <v>152</v>
      </c>
      <c r="AZ3011" s="23"/>
      <c r="BA3011" s="25" t="s">
        <v>2654</v>
      </c>
      <c r="BB3011" t="s">
        <v>25</v>
      </c>
      <c r="BC3011">
        <v>12862</v>
      </c>
      <c r="BD3011" t="str">
        <f>IF(Z3011=BC3011,"OK")</f>
        <v>OK</v>
      </c>
      <c r="BE3011">
        <v>0.53800000000000003</v>
      </c>
      <c r="BF3011">
        <v>2.3499999999999999E-4</v>
      </c>
      <c r="BG3011">
        <v>1</v>
      </c>
      <c r="BH3011">
        <v>62</v>
      </c>
      <c r="BI3011">
        <v>48</v>
      </c>
      <c r="BJ3011">
        <v>79</v>
      </c>
      <c r="BK3011">
        <v>0.53800000000000003</v>
      </c>
      <c r="BL3011" t="str">
        <f>IF(ABS(AN3011*AO3011*AP3011/1000000000/AR3011-1)&lt;0.1,"OK","NO")</f>
        <v>OK</v>
      </c>
      <c r="BN3011" s="183"/>
    </row>
    <row r="3012" spans="1:66" ht="25.5" x14ac:dyDescent="0.25">
      <c r="A3012" s="1"/>
      <c r="B3012" s="94">
        <v>2999</v>
      </c>
      <c r="C3012" s="43">
        <v>1135987</v>
      </c>
      <c r="D3012" s="37">
        <v>1042984</v>
      </c>
      <c r="E3012" s="26" t="s">
        <v>2669</v>
      </c>
      <c r="F3012" s="212" t="s">
        <v>652</v>
      </c>
      <c r="G3012" s="102" t="s">
        <v>2182</v>
      </c>
      <c r="H3012" s="46" t="str">
        <f>IFERROR(IFERROR(IF(SEARCH("Usystems",$E3012)&gt;0,"Usystems"),IF(SEARCH("RIIFO",$E3012)&gt;0,"RIIFO","Uponor")),"Uponor")</f>
        <v>Usystems</v>
      </c>
      <c r="I3012" s="25">
        <f>IFERROR(MID($D3012,1,7)+0,"")</f>
        <v>1042984</v>
      </c>
      <c r="J3012" s="25" t="str">
        <f>IFERROR(MID($D3012,10,7)+0,"")</f>
        <v/>
      </c>
      <c r="K3012" s="25" t="str">
        <f>IFERROR(MID($D3012,19,7)+0,"")</f>
        <v/>
      </c>
      <c r="L3012" s="25" t="str">
        <f>IFERROR(MID($D3012,28,7)+0,"")</f>
        <v/>
      </c>
      <c r="M3012" s="25" t="str">
        <f>IF(IFERROR(MID($Q3012,1,7)+0,"")&lt;1130000,IF(INDEX(C:C,MATCH(LEFT(Q3012,7)+0,I:I,0))&lt;1130000,"",INDEX(C:C,MATCH(LEFT(Q3012,7)+0,I:I,0))),IFERROR(MID($Q3012,1,7)+0,""))</f>
        <v/>
      </c>
      <c r="N3012" s="25" t="str">
        <f>IF(IFERROR(MID($Q3012,10,7)+0,"")&lt;1130000,"",IFERROR(MID($Q3012,10,7)+0,""))</f>
        <v/>
      </c>
      <c r="O3012" s="25" t="str">
        <f>IF(IFERROR(MID($Q3012,19,7)+0,"")&lt;1130000,"",IFERROR(MID($Q3012,19,7)+0,""))</f>
        <v/>
      </c>
      <c r="P3012" s="25" t="str">
        <f>IF(M3012="","",IF(N3012="",M3012,M3012&amp;", "&amp;N3012))</f>
        <v/>
      </c>
      <c r="Q3012" s="23"/>
      <c r="R3012" s="23"/>
      <c r="S3012" s="35" t="s">
        <v>2449</v>
      </c>
      <c r="T3012" s="34" t="s">
        <v>36</v>
      </c>
      <c r="U3012" s="185">
        <v>15413</v>
      </c>
      <c r="V3012" s="188">
        <v>16492</v>
      </c>
      <c r="W3012" s="189">
        <v>17646</v>
      </c>
      <c r="X3012" s="31">
        <v>19411</v>
      </c>
      <c r="Y3012" s="90">
        <f>IFERROR(ROUND(X3012/W3012-1,2),"")</f>
        <v>0.1</v>
      </c>
      <c r="Z3012" s="31" t="str">
        <f>IF(OR(S3012="VLD MLC components",S3012="VLD MLC pipes",S3012="VLD PEX components",S3012="VLD PEX pipes",S3012="VLD PHC components",S3012="VLD PHC pipes",S3012="Controls VLD"),"По запросу",X3012)</f>
        <v>По запросу</v>
      </c>
      <c r="AA3012" s="63">
        <f>ROUND(X3012/1.2,3)</f>
        <v>16175.833000000001</v>
      </c>
      <c r="AB3012" s="23">
        <v>14705</v>
      </c>
      <c r="AC3012" s="190">
        <f>IFERROR(ROUND(AA3012/AB3012-1,2),"")</f>
        <v>0.1</v>
      </c>
      <c r="AD3012" s="25">
        <v>1.2</v>
      </c>
      <c r="AE3012" s="25">
        <v>3.8999999999999999E-4</v>
      </c>
      <c r="AF3012" s="25">
        <v>178</v>
      </c>
      <c r="AG3012" s="25">
        <v>57</v>
      </c>
      <c r="AH3012" s="25">
        <v>18</v>
      </c>
      <c r="AI3012" s="25">
        <v>30</v>
      </c>
      <c r="AJ3012" s="25" t="s">
        <v>20</v>
      </c>
      <c r="AK3012" s="22" t="s">
        <v>20</v>
      </c>
      <c r="AL3012" s="25" t="s">
        <v>20</v>
      </c>
      <c r="AM3012" s="25">
        <v>1</v>
      </c>
      <c r="AN3012" s="25">
        <v>79</v>
      </c>
      <c r="AO3012" s="25">
        <v>59</v>
      </c>
      <c r="AP3012" s="25">
        <v>90</v>
      </c>
      <c r="AQ3012" s="25">
        <v>1.2</v>
      </c>
      <c r="AR3012" s="25">
        <v>3.8999999999999999E-4</v>
      </c>
      <c r="AS3012" s="157">
        <v>17</v>
      </c>
      <c r="AT3012" s="93">
        <v>44743</v>
      </c>
      <c r="AU3012" s="92" t="s">
        <v>2650</v>
      </c>
      <c r="AV3012" s="91" t="s">
        <v>152</v>
      </c>
      <c r="AW3012" s="92" t="s">
        <v>152</v>
      </c>
      <c r="AX3012" s="92" t="s">
        <v>152</v>
      </c>
      <c r="AY3012" s="91" t="s">
        <v>152</v>
      </c>
      <c r="AZ3012" s="23"/>
      <c r="BA3012" s="25" t="s">
        <v>2652</v>
      </c>
      <c r="BB3012" t="s">
        <v>25</v>
      </c>
      <c r="BC3012" t="s">
        <v>2629</v>
      </c>
      <c r="BD3012" t="str">
        <f>IF(Z3012=BC3012,"OK")</f>
        <v>OK</v>
      </c>
      <c r="BE3012">
        <v>0.93799999999999994</v>
      </c>
      <c r="BF3012">
        <v>3.8999999999999999E-4</v>
      </c>
      <c r="BG3012">
        <v>1</v>
      </c>
      <c r="BH3012">
        <v>79</v>
      </c>
      <c r="BI3012">
        <v>59</v>
      </c>
      <c r="BJ3012">
        <v>90</v>
      </c>
      <c r="BK3012">
        <v>0.93799999999999994</v>
      </c>
      <c r="BL3012" t="str">
        <f>IF(ABS(AN3012*AO3012*AP3012/1000000000/AR3012-1)&lt;0.1,"OK","NO")</f>
        <v>OK</v>
      </c>
      <c r="BN3012" s="183"/>
    </row>
    <row r="3013" spans="1:66" ht="25.5" x14ac:dyDescent="0.25">
      <c r="A3013" s="1"/>
      <c r="B3013" s="94">
        <v>3000</v>
      </c>
      <c r="C3013" s="43">
        <v>1135988</v>
      </c>
      <c r="D3013" s="37">
        <v>1042981</v>
      </c>
      <c r="E3013" s="26" t="s">
        <v>2668</v>
      </c>
      <c r="F3013" s="212" t="s">
        <v>757</v>
      </c>
      <c r="G3013" s="102" t="s">
        <v>2182</v>
      </c>
      <c r="H3013" s="46" t="str">
        <f>IFERROR(IFERROR(IF(SEARCH("Usystems",$E3013)&gt;0,"Usystems"),IF(SEARCH("RIIFO",$E3013)&gt;0,"RIIFO","Uponor")),"Uponor")</f>
        <v>Usystems</v>
      </c>
      <c r="I3013" s="25">
        <f>IFERROR(MID($D3013,1,7)+0,"")</f>
        <v>1042981</v>
      </c>
      <c r="J3013" s="25" t="str">
        <f>IFERROR(MID($D3013,10,7)+0,"")</f>
        <v/>
      </c>
      <c r="K3013" s="25" t="str">
        <f>IFERROR(MID($D3013,19,7)+0,"")</f>
        <v/>
      </c>
      <c r="L3013" s="25" t="str">
        <f>IFERROR(MID($D3013,28,7)+0,"")</f>
        <v/>
      </c>
      <c r="M3013" s="25" t="str">
        <f>IF(IFERROR(MID($Q3013,1,7)+0,"")&lt;1130000,IF(INDEX(C:C,MATCH(LEFT(Q3013,7)+0,I:I,0))&lt;1130000,"",INDEX(C:C,MATCH(LEFT(Q3013,7)+0,I:I,0))),IFERROR(MID($Q3013,1,7)+0,""))</f>
        <v/>
      </c>
      <c r="N3013" s="25" t="str">
        <f>IF(IFERROR(MID($Q3013,10,7)+0,"")&lt;1130000,"",IFERROR(MID($Q3013,10,7)+0,""))</f>
        <v/>
      </c>
      <c r="O3013" s="25" t="str">
        <f>IF(IFERROR(MID($Q3013,19,7)+0,"")&lt;1130000,"",IFERROR(MID($Q3013,19,7)+0,""))</f>
        <v/>
      </c>
      <c r="P3013" s="25" t="str">
        <f>IF(M3013="","",IF(N3013="",M3013,M3013&amp;", "&amp;N3013))</f>
        <v/>
      </c>
      <c r="Q3013" s="23"/>
      <c r="R3013" s="23"/>
      <c r="S3013" s="35" t="s">
        <v>2449</v>
      </c>
      <c r="T3013" s="34" t="s">
        <v>36</v>
      </c>
      <c r="U3013" s="185">
        <v>25267</v>
      </c>
      <c r="V3013" s="188">
        <v>27036</v>
      </c>
      <c r="W3013" s="189">
        <v>28929</v>
      </c>
      <c r="X3013" s="31">
        <v>31822</v>
      </c>
      <c r="Y3013" s="90">
        <f>IFERROR(ROUND(X3013/W3013-1,2),"")</f>
        <v>0.1</v>
      </c>
      <c r="Z3013" s="31" t="str">
        <f>IF(OR(S3013="VLD MLC components",S3013="VLD MLC pipes",S3013="VLD PEX components",S3013="VLD PEX pipes",S3013="VLD PHC components",S3013="VLD PHC pipes",S3013="Controls VLD"),"По запросу",X3013)</f>
        <v>По запросу</v>
      </c>
      <c r="AA3013" s="63">
        <f>ROUND(X3013/1.2,3)</f>
        <v>26518.332999999999</v>
      </c>
      <c r="AB3013" s="23">
        <v>24107.5</v>
      </c>
      <c r="AC3013" s="190">
        <f>IFERROR(ROUND(AA3013/AB3013-1,2),"")</f>
        <v>0.1</v>
      </c>
      <c r="AD3013" s="25">
        <v>1.2</v>
      </c>
      <c r="AE3013" s="25">
        <v>7.2000000000000005E-4</v>
      </c>
      <c r="AF3013" s="25">
        <v>24</v>
      </c>
      <c r="AG3013" s="25">
        <v>28</v>
      </c>
      <c r="AH3013" s="25">
        <v>0</v>
      </c>
      <c r="AI3013" s="25">
        <v>7</v>
      </c>
      <c r="AJ3013" s="25" t="s">
        <v>20</v>
      </c>
      <c r="AK3013" s="22" t="s">
        <v>20</v>
      </c>
      <c r="AL3013" s="25" t="s">
        <v>20</v>
      </c>
      <c r="AM3013" s="25">
        <v>1</v>
      </c>
      <c r="AN3013" s="25">
        <v>87</v>
      </c>
      <c r="AO3013" s="25">
        <v>79</v>
      </c>
      <c r="AP3013" s="25">
        <v>112</v>
      </c>
      <c r="AQ3013" s="25">
        <v>1.2</v>
      </c>
      <c r="AR3013" s="25">
        <v>7.2000000000000005E-4</v>
      </c>
      <c r="AS3013" s="157">
        <v>2</v>
      </c>
      <c r="AT3013" s="93">
        <v>44743</v>
      </c>
      <c r="AU3013" s="92" t="s">
        <v>2650</v>
      </c>
      <c r="AV3013" s="91" t="s">
        <v>152</v>
      </c>
      <c r="AW3013" s="92" t="s">
        <v>152</v>
      </c>
      <c r="AX3013" s="92" t="s">
        <v>152</v>
      </c>
      <c r="AY3013" s="91" t="s">
        <v>152</v>
      </c>
      <c r="AZ3013" s="23"/>
      <c r="BA3013" s="25" t="s">
        <v>2649</v>
      </c>
      <c r="BB3013" t="s">
        <v>25</v>
      </c>
      <c r="BC3013" t="s">
        <v>2629</v>
      </c>
      <c r="BD3013" t="str">
        <f>IF(Z3013=BC3013,"OK")</f>
        <v>OK</v>
      </c>
      <c r="BE3013">
        <v>1.5009999999999999</v>
      </c>
      <c r="BF3013">
        <v>7.2000000000000005E-4</v>
      </c>
      <c r="BG3013">
        <v>1</v>
      </c>
      <c r="BH3013">
        <v>87</v>
      </c>
      <c r="BI3013">
        <v>79</v>
      </c>
      <c r="BJ3013">
        <v>112</v>
      </c>
      <c r="BK3013">
        <v>1.5009999999999999</v>
      </c>
      <c r="BL3013" t="str">
        <f>IF(ABS(AN3013*AO3013*AP3013/1000000000/AR3013-1)&lt;0.1,"OK","NO")</f>
        <v>OK</v>
      </c>
      <c r="BN3013" s="183"/>
    </row>
    <row r="3014" spans="1:66" ht="25.5" x14ac:dyDescent="0.25">
      <c r="A3014" s="1"/>
      <c r="B3014" s="94">
        <v>3001</v>
      </c>
      <c r="C3014" s="43">
        <v>1135989</v>
      </c>
      <c r="D3014" s="37">
        <v>1042985</v>
      </c>
      <c r="E3014" s="26" t="s">
        <v>2667</v>
      </c>
      <c r="F3014" s="212" t="s">
        <v>21</v>
      </c>
      <c r="G3014" s="102" t="s">
        <v>2182</v>
      </c>
      <c r="H3014" s="46" t="str">
        <f>IFERROR(IFERROR(IF(SEARCH("Usystems",$E3014)&gt;0,"Usystems"),IF(SEARCH("RIIFO",$E3014)&gt;0,"RIIFO","Uponor")),"Uponor")</f>
        <v>Usystems</v>
      </c>
      <c r="I3014" s="25">
        <f>IFERROR(MID($D3014,1,7)+0,"")</f>
        <v>1042985</v>
      </c>
      <c r="J3014" s="25" t="str">
        <f>IFERROR(MID($D3014,10,7)+0,"")</f>
        <v/>
      </c>
      <c r="K3014" s="25" t="str">
        <f>IFERROR(MID($D3014,19,7)+0,"")</f>
        <v/>
      </c>
      <c r="L3014" s="25" t="str">
        <f>IFERROR(MID($D3014,28,7)+0,"")</f>
        <v/>
      </c>
      <c r="M3014" s="25" t="str">
        <f>IF(IFERROR(MID($Q3014,1,7)+0,"")&lt;1130000,IF(INDEX(C:C,MATCH(LEFT(Q3014,7)+0,I:I,0))&lt;1130000,"",INDEX(C:C,MATCH(LEFT(Q3014,7)+0,I:I,0))),IFERROR(MID($Q3014,1,7)+0,""))</f>
        <v/>
      </c>
      <c r="N3014" s="25" t="str">
        <f>IF(IFERROR(MID($Q3014,10,7)+0,"")&lt;1130000,"",IFERROR(MID($Q3014,10,7)+0,""))</f>
        <v/>
      </c>
      <c r="O3014" s="25" t="str">
        <f>IF(IFERROR(MID($Q3014,19,7)+0,"")&lt;1130000,"",IFERROR(MID($Q3014,19,7)+0,""))</f>
        <v/>
      </c>
      <c r="P3014" s="25" t="str">
        <f>IF(M3014="","",IF(N3014="",M3014,M3014&amp;", "&amp;N3014))</f>
        <v/>
      </c>
      <c r="Q3014" s="23"/>
      <c r="R3014" s="23"/>
      <c r="S3014" s="35" t="s">
        <v>2449</v>
      </c>
      <c r="T3014" s="34" t="s">
        <v>36</v>
      </c>
      <c r="U3014" s="185">
        <v>37727</v>
      </c>
      <c r="V3014" s="188">
        <v>40368</v>
      </c>
      <c r="W3014" s="189">
        <v>43194</v>
      </c>
      <c r="X3014" s="31">
        <v>47513</v>
      </c>
      <c r="Y3014" s="90">
        <f>IFERROR(ROUND(X3014/W3014-1,2),"")</f>
        <v>0.1</v>
      </c>
      <c r="Z3014" s="31" t="str">
        <f>IF(OR(S3014="VLD MLC components",S3014="VLD MLC pipes",S3014="VLD PEX components",S3014="VLD PEX pipes",S3014="VLD PHC components",S3014="VLD PHC pipes",S3014="Controls VLD"),"По запросу",X3014)</f>
        <v>По запросу</v>
      </c>
      <c r="AA3014" s="63">
        <f>ROUND(X3014/1.2,3)</f>
        <v>39594.167000000001</v>
      </c>
      <c r="AB3014" s="23">
        <v>35995</v>
      </c>
      <c r="AC3014" s="190">
        <f>IFERROR(ROUND(AA3014/AB3014-1,2),"")</f>
        <v>0.1</v>
      </c>
      <c r="AD3014" s="25">
        <v>2</v>
      </c>
      <c r="AE3014" s="25">
        <v>1.25E-3</v>
      </c>
      <c r="AF3014" s="25">
        <v>25</v>
      </c>
      <c r="AG3014" s="25">
        <v>21</v>
      </c>
      <c r="AH3014" s="25">
        <v>14</v>
      </c>
      <c r="AI3014" s="25">
        <v>6</v>
      </c>
      <c r="AJ3014" s="25" t="s">
        <v>20</v>
      </c>
      <c r="AK3014" s="22" t="s">
        <v>20</v>
      </c>
      <c r="AL3014" s="25" t="s">
        <v>20</v>
      </c>
      <c r="AM3014" s="25">
        <v>1</v>
      </c>
      <c r="AN3014" s="25">
        <v>128</v>
      </c>
      <c r="AO3014" s="25">
        <v>103</v>
      </c>
      <c r="AP3014" s="25">
        <v>103</v>
      </c>
      <c r="AQ3014" s="25">
        <v>2</v>
      </c>
      <c r="AR3014" s="25">
        <v>1.25E-3</v>
      </c>
      <c r="AS3014" s="157">
        <v>8</v>
      </c>
      <c r="AT3014" s="93">
        <v>44743</v>
      </c>
      <c r="AU3014" s="92" t="s">
        <v>2650</v>
      </c>
      <c r="AV3014" s="91" t="s">
        <v>152</v>
      </c>
      <c r="AW3014" s="92" t="s">
        <v>152</v>
      </c>
      <c r="AX3014" s="92" t="s">
        <v>152</v>
      </c>
      <c r="AY3014" s="91" t="s">
        <v>152</v>
      </c>
      <c r="AZ3014" s="23"/>
      <c r="BA3014" s="25" t="s">
        <v>2666</v>
      </c>
      <c r="BB3014" t="s">
        <v>25</v>
      </c>
      <c r="BC3014" t="s">
        <v>2629</v>
      </c>
      <c r="BD3014" t="str">
        <f>IF(Z3014=BC3014,"OK")</f>
        <v>OK</v>
      </c>
      <c r="BE3014">
        <v>2.331</v>
      </c>
      <c r="BF3014">
        <v>1.25E-3</v>
      </c>
      <c r="BG3014">
        <v>1</v>
      </c>
      <c r="BH3014">
        <v>128</v>
      </c>
      <c r="BI3014">
        <v>103</v>
      </c>
      <c r="BJ3014">
        <v>103</v>
      </c>
      <c r="BK3014">
        <v>2.331</v>
      </c>
      <c r="BL3014" t="str">
        <f>IF(ABS(AN3014*AO3014*AP3014/1000000000/AR3014-1)&lt;0.1,"OK","NO")</f>
        <v>OK</v>
      </c>
      <c r="BN3014" s="183"/>
    </row>
    <row r="3015" spans="1:66" ht="25.5" x14ac:dyDescent="0.25">
      <c r="A3015" s="1"/>
      <c r="B3015" s="94">
        <v>3002</v>
      </c>
      <c r="C3015" s="43">
        <v>1135990</v>
      </c>
      <c r="D3015" s="37">
        <v>1042986</v>
      </c>
      <c r="E3015" s="26" t="s">
        <v>2665</v>
      </c>
      <c r="F3015" s="212" t="s">
        <v>21</v>
      </c>
      <c r="G3015" s="102" t="s">
        <v>2182</v>
      </c>
      <c r="H3015" s="46" t="str">
        <f>IFERROR(IFERROR(IF(SEARCH("Usystems",$E3015)&gt;0,"Usystems"),IF(SEARCH("RIIFO",$E3015)&gt;0,"RIIFO","Uponor")),"Uponor")</f>
        <v>Usystems</v>
      </c>
      <c r="I3015" s="25">
        <f>IFERROR(MID($D3015,1,7)+0,"")</f>
        <v>1042986</v>
      </c>
      <c r="J3015" s="25" t="str">
        <f>IFERROR(MID($D3015,10,7)+0,"")</f>
        <v/>
      </c>
      <c r="K3015" s="25" t="str">
        <f>IFERROR(MID($D3015,19,7)+0,"")</f>
        <v/>
      </c>
      <c r="L3015" s="25" t="str">
        <f>IFERROR(MID($D3015,28,7)+0,"")</f>
        <v/>
      </c>
      <c r="M3015" s="25" t="str">
        <f>IF(IFERROR(MID($Q3015,1,7)+0,"")&lt;1130000,IF(INDEX(C:C,MATCH(LEFT(Q3015,7)+0,I:I,0))&lt;1130000,"",INDEX(C:C,MATCH(LEFT(Q3015,7)+0,I:I,0))),IFERROR(MID($Q3015,1,7)+0,""))</f>
        <v/>
      </c>
      <c r="N3015" s="25" t="str">
        <f>IF(IFERROR(MID($Q3015,10,7)+0,"")&lt;1130000,"",IFERROR(MID($Q3015,10,7)+0,""))</f>
        <v/>
      </c>
      <c r="O3015" s="25" t="str">
        <f>IF(IFERROR(MID($Q3015,19,7)+0,"")&lt;1130000,"",IFERROR(MID($Q3015,19,7)+0,""))</f>
        <v/>
      </c>
      <c r="P3015" s="25" t="str">
        <f>IF(M3015="","",IF(N3015="",M3015,M3015&amp;", "&amp;N3015))</f>
        <v/>
      </c>
      <c r="Q3015" s="23"/>
      <c r="R3015" s="23"/>
      <c r="S3015" s="35" t="s">
        <v>2449</v>
      </c>
      <c r="T3015" s="34" t="s">
        <v>36</v>
      </c>
      <c r="U3015" s="185">
        <v>51974</v>
      </c>
      <c r="V3015" s="188">
        <v>55612</v>
      </c>
      <c r="W3015" s="189">
        <v>59505</v>
      </c>
      <c r="X3015" s="31">
        <v>65456</v>
      </c>
      <c r="Y3015" s="90">
        <f>IFERROR(ROUND(X3015/W3015-1,2),"")</f>
        <v>0.1</v>
      </c>
      <c r="Z3015" s="31" t="str">
        <f>IF(OR(S3015="VLD MLC components",S3015="VLD MLC pipes",S3015="VLD PEX components",S3015="VLD PEX pipes",S3015="VLD PHC components",S3015="VLD PHC pipes",S3015="Controls VLD"),"По запросу",X3015)</f>
        <v>По запросу</v>
      </c>
      <c r="AA3015" s="63">
        <f>ROUND(X3015/1.2,3)</f>
        <v>54546.667000000001</v>
      </c>
      <c r="AB3015" s="23">
        <v>49587.5</v>
      </c>
      <c r="AC3015" s="190">
        <f>IFERROR(ROUND(AA3015/AB3015-1,2),"")</f>
        <v>0.1</v>
      </c>
      <c r="AD3015" s="25">
        <v>3.6</v>
      </c>
      <c r="AE3015" s="25">
        <v>1.6590000000000001E-3</v>
      </c>
      <c r="AF3015" s="25">
        <v>40</v>
      </c>
      <c r="AG3015" s="25">
        <v>32</v>
      </c>
      <c r="AH3015" s="25">
        <v>10</v>
      </c>
      <c r="AI3015" s="25">
        <v>5</v>
      </c>
      <c r="AJ3015" s="25" t="s">
        <v>20</v>
      </c>
      <c r="AK3015" s="22" t="s">
        <v>20</v>
      </c>
      <c r="AL3015" s="25" t="s">
        <v>20</v>
      </c>
      <c r="AM3015" s="25">
        <v>1</v>
      </c>
      <c r="AN3015" s="25">
        <v>147</v>
      </c>
      <c r="AO3015" s="25">
        <v>114</v>
      </c>
      <c r="AP3015" s="25">
        <v>99</v>
      </c>
      <c r="AQ3015" s="25">
        <v>3.6</v>
      </c>
      <c r="AR3015" s="25">
        <v>1.6590000000000001E-3</v>
      </c>
      <c r="AS3015" s="157">
        <v>0</v>
      </c>
      <c r="AT3015" s="93">
        <v>44743</v>
      </c>
      <c r="AU3015" s="92" t="s">
        <v>2650</v>
      </c>
      <c r="AV3015" s="91" t="s">
        <v>152</v>
      </c>
      <c r="AW3015" s="92" t="s">
        <v>152</v>
      </c>
      <c r="AX3015" s="92" t="s">
        <v>152</v>
      </c>
      <c r="AY3015" s="91" t="s">
        <v>152</v>
      </c>
      <c r="AZ3015" s="23"/>
      <c r="BA3015" s="25" t="s">
        <v>2664</v>
      </c>
      <c r="BB3015" t="s">
        <v>25</v>
      </c>
      <c r="BC3015" t="s">
        <v>2629</v>
      </c>
      <c r="BD3015" t="str">
        <f>IF(Z3015=BC3015,"OK")</f>
        <v>OK</v>
      </c>
      <c r="BE3015">
        <v>3.6190000000000002</v>
      </c>
      <c r="BF3015">
        <v>1.6590000000000001E-3</v>
      </c>
      <c r="BG3015">
        <v>1</v>
      </c>
      <c r="BH3015">
        <v>147</v>
      </c>
      <c r="BI3015">
        <v>114</v>
      </c>
      <c r="BJ3015">
        <v>99</v>
      </c>
      <c r="BK3015">
        <v>3.6190000000000002</v>
      </c>
      <c r="BL3015" t="str">
        <f>IF(ABS(AN3015*AO3015*AP3015/1000000000/AR3015-1)&lt;0.1,"OK","NO")</f>
        <v>OK</v>
      </c>
      <c r="BN3015" s="183"/>
    </row>
    <row r="3016" spans="1:66" ht="25.5" x14ac:dyDescent="0.25">
      <c r="A3016" s="1"/>
      <c r="B3016" s="94">
        <v>3003</v>
      </c>
      <c r="C3016" s="43">
        <v>1135991</v>
      </c>
      <c r="D3016" s="37">
        <v>1042987</v>
      </c>
      <c r="E3016" s="26" t="s">
        <v>2663</v>
      </c>
      <c r="F3016" s="212" t="s">
        <v>757</v>
      </c>
      <c r="G3016" s="102" t="s">
        <v>2182</v>
      </c>
      <c r="H3016" s="46" t="str">
        <f>IFERROR(IFERROR(IF(SEARCH("Usystems",$E3016)&gt;0,"Usystems"),IF(SEARCH("RIIFO",$E3016)&gt;0,"RIIFO","Uponor")),"Uponor")</f>
        <v>Usystems</v>
      </c>
      <c r="I3016" s="25">
        <f>IFERROR(MID($D3016,1,7)+0,"")</f>
        <v>1042987</v>
      </c>
      <c r="J3016" s="25" t="str">
        <f>IFERROR(MID($D3016,10,7)+0,"")</f>
        <v/>
      </c>
      <c r="K3016" s="25" t="str">
        <f>IFERROR(MID($D3016,19,7)+0,"")</f>
        <v/>
      </c>
      <c r="L3016" s="25" t="str">
        <f>IFERROR(MID($D3016,28,7)+0,"")</f>
        <v/>
      </c>
      <c r="M3016" s="25" t="str">
        <f>IF(IFERROR(MID($Q3016,1,7)+0,"")&lt;1130000,IF(INDEX(C:C,MATCH(LEFT(Q3016,7)+0,I:I,0))&lt;1130000,"",INDEX(C:C,MATCH(LEFT(Q3016,7)+0,I:I,0))),IFERROR(MID($Q3016,1,7)+0,""))</f>
        <v/>
      </c>
      <c r="N3016" s="25" t="str">
        <f>IF(IFERROR(MID($Q3016,10,7)+0,"")&lt;1130000,"",IFERROR(MID($Q3016,10,7)+0,""))</f>
        <v/>
      </c>
      <c r="O3016" s="25" t="str">
        <f>IF(IFERROR(MID($Q3016,19,7)+0,"")&lt;1130000,"",IFERROR(MID($Q3016,19,7)+0,""))</f>
        <v/>
      </c>
      <c r="P3016" s="25" t="str">
        <f>IF(M3016="","",IF(N3016="",M3016,M3016&amp;", "&amp;N3016))</f>
        <v/>
      </c>
      <c r="Q3016" s="23"/>
      <c r="R3016" s="23"/>
      <c r="S3016" s="35" t="s">
        <v>2449</v>
      </c>
      <c r="T3016" s="34" t="s">
        <v>36</v>
      </c>
      <c r="U3016" s="185">
        <v>65069</v>
      </c>
      <c r="V3016" s="188">
        <v>69624</v>
      </c>
      <c r="W3016" s="189">
        <v>74498</v>
      </c>
      <c r="X3016" s="31">
        <v>81948</v>
      </c>
      <c r="Y3016" s="90">
        <f>IFERROR(ROUND(X3016/W3016-1,2),"")</f>
        <v>0.1</v>
      </c>
      <c r="Z3016" s="31" t="str">
        <f>IF(OR(S3016="VLD MLC components",S3016="VLD MLC pipes",S3016="VLD PEX components",S3016="VLD PEX pipes",S3016="VLD PHC components",S3016="VLD PHC pipes",S3016="Controls VLD"),"По запросу",X3016)</f>
        <v>По запросу</v>
      </c>
      <c r="AA3016" s="63">
        <f>ROUND(X3016/1.2,3)</f>
        <v>68290</v>
      </c>
      <c r="AB3016" s="23">
        <v>62081.667000000001</v>
      </c>
      <c r="AC3016" s="190">
        <f>IFERROR(ROUND(AA3016/AB3016-1,2),"")</f>
        <v>0.1</v>
      </c>
      <c r="AD3016" s="25">
        <v>5.7</v>
      </c>
      <c r="AE3016" s="25">
        <v>2.81E-3</v>
      </c>
      <c r="AF3016" s="25">
        <v>18</v>
      </c>
      <c r="AG3016" s="25">
        <v>10</v>
      </c>
      <c r="AH3016" s="25">
        <v>16</v>
      </c>
      <c r="AI3016" s="25">
        <v>11</v>
      </c>
      <c r="AJ3016" s="25" t="s">
        <v>20</v>
      </c>
      <c r="AK3016" s="22" t="s">
        <v>20</v>
      </c>
      <c r="AL3016" s="25" t="s">
        <v>20</v>
      </c>
      <c r="AM3016" s="25">
        <v>1</v>
      </c>
      <c r="AN3016" s="25">
        <v>169</v>
      </c>
      <c r="AO3016" s="25">
        <v>122</v>
      </c>
      <c r="AP3016" s="25">
        <v>142</v>
      </c>
      <c r="AQ3016" s="25">
        <v>5.7</v>
      </c>
      <c r="AR3016" s="25">
        <v>2.81E-3</v>
      </c>
      <c r="AS3016" s="157">
        <v>0</v>
      </c>
      <c r="AT3016" s="93">
        <v>44743</v>
      </c>
      <c r="AU3016" s="92" t="s">
        <v>2650</v>
      </c>
      <c r="AV3016" s="91" t="s">
        <v>152</v>
      </c>
      <c r="AW3016" s="92" t="s">
        <v>152</v>
      </c>
      <c r="AX3016" s="92" t="s">
        <v>152</v>
      </c>
      <c r="AY3016" s="91" t="s">
        <v>152</v>
      </c>
      <c r="AZ3016" s="23"/>
      <c r="BA3016" s="25" t="s">
        <v>2662</v>
      </c>
      <c r="BB3016" t="s">
        <v>25</v>
      </c>
      <c r="BC3016" t="s">
        <v>2629</v>
      </c>
      <c r="BD3016" t="str">
        <f>IF(Z3016=BC3016,"OK")</f>
        <v>OK</v>
      </c>
      <c r="BE3016">
        <v>0.50800000000000001</v>
      </c>
      <c r="BF3016">
        <v>2.81E-3</v>
      </c>
      <c r="BG3016">
        <v>1</v>
      </c>
      <c r="BH3016">
        <v>169</v>
      </c>
      <c r="BI3016">
        <v>122</v>
      </c>
      <c r="BJ3016">
        <v>142</v>
      </c>
      <c r="BK3016">
        <v>0.50800000000000001</v>
      </c>
      <c r="BL3016" t="str">
        <f>IF(ABS(AN3016*AO3016*AP3016/1000000000/AR3016-1)&lt;0.1,"OK","NO")</f>
        <v>OK</v>
      </c>
      <c r="BN3016" s="183"/>
    </row>
    <row r="3017" spans="1:66" ht="25.5" x14ac:dyDescent="0.25">
      <c r="A3017" s="1"/>
      <c r="B3017" s="94">
        <v>3004</v>
      </c>
      <c r="C3017" s="43">
        <v>1135992</v>
      </c>
      <c r="D3017" s="37">
        <v>1078365</v>
      </c>
      <c r="E3017" s="26" t="s">
        <v>2661</v>
      </c>
      <c r="F3017" s="212" t="s">
        <v>21</v>
      </c>
      <c r="G3017" s="102" t="s">
        <v>2182</v>
      </c>
      <c r="H3017" s="46" t="str">
        <f>IFERROR(IFERROR(IF(SEARCH("Usystems",$E3017)&gt;0,"Usystems"),IF(SEARCH("RIIFO",$E3017)&gt;0,"RIIFO","Uponor")),"Uponor")</f>
        <v>Usystems</v>
      </c>
      <c r="I3017" s="25">
        <f>IFERROR(MID($D3017,1,7)+0,"")</f>
        <v>1078365</v>
      </c>
      <c r="J3017" s="25" t="str">
        <f>IFERROR(MID($D3017,10,7)+0,"")</f>
        <v/>
      </c>
      <c r="K3017" s="25" t="str">
        <f>IFERROR(MID($D3017,19,7)+0,"")</f>
        <v/>
      </c>
      <c r="L3017" s="25" t="str">
        <f>IFERROR(MID($D3017,28,7)+0,"")</f>
        <v/>
      </c>
      <c r="M3017" s="25" t="str">
        <f>IF(IFERROR(MID($Q3017,1,7)+0,"")&lt;1130000,IF(INDEX(C:C,MATCH(LEFT(Q3017,7)+0,I:I,0))&lt;1130000,"",INDEX(C:C,MATCH(LEFT(Q3017,7)+0,I:I,0))),IFERROR(MID($Q3017,1,7)+0,""))</f>
        <v/>
      </c>
      <c r="N3017" s="25" t="str">
        <f>IF(IFERROR(MID($Q3017,10,7)+0,"")&lt;1130000,"",IFERROR(MID($Q3017,10,7)+0,""))</f>
        <v/>
      </c>
      <c r="O3017" s="25" t="str">
        <f>IF(IFERROR(MID($Q3017,19,7)+0,"")&lt;1130000,"",IFERROR(MID($Q3017,19,7)+0,""))</f>
        <v/>
      </c>
      <c r="P3017" s="25" t="str">
        <f>IF(M3017="","",IF(N3017="",M3017,M3017&amp;", "&amp;N3017))</f>
        <v/>
      </c>
      <c r="Q3017" s="23"/>
      <c r="R3017" s="23"/>
      <c r="S3017" s="35" t="s">
        <v>2449</v>
      </c>
      <c r="T3017" s="34" t="s">
        <v>36</v>
      </c>
      <c r="U3017" s="185">
        <v>121494</v>
      </c>
      <c r="V3017" s="188">
        <v>129999</v>
      </c>
      <c r="W3017" s="189">
        <v>139099</v>
      </c>
      <c r="X3017" s="31">
        <v>153009</v>
      </c>
      <c r="Y3017" s="90">
        <f>IFERROR(ROUND(X3017/W3017-1,2),"")</f>
        <v>0.1</v>
      </c>
      <c r="Z3017" s="31" t="str">
        <f>IF(OR(S3017="VLD MLC components",S3017="VLD MLC pipes",S3017="VLD PEX components",S3017="VLD PEX pipes",S3017="VLD PHC components",S3017="VLD PHC pipes",S3017="Controls VLD"),"По запросу",X3017)</f>
        <v>По запросу</v>
      </c>
      <c r="AA3017" s="63">
        <f>ROUND(X3017/1.2,3)</f>
        <v>127507.5</v>
      </c>
      <c r="AB3017" s="23">
        <v>115915.833</v>
      </c>
      <c r="AC3017" s="190">
        <f>IFERROR(ROUND(AA3017/AB3017-1,2),"")</f>
        <v>0.1</v>
      </c>
      <c r="AD3017" s="25">
        <v>9.3000000000000007</v>
      </c>
      <c r="AE3017" s="25">
        <v>3.7299999999999998E-3</v>
      </c>
      <c r="AF3017" s="25">
        <v>12</v>
      </c>
      <c r="AG3017" s="25">
        <v>16</v>
      </c>
      <c r="AH3017" s="25">
        <v>16</v>
      </c>
      <c r="AI3017" s="25">
        <v>16</v>
      </c>
      <c r="AJ3017" s="25" t="s">
        <v>20</v>
      </c>
      <c r="AK3017" s="22" t="s">
        <v>20</v>
      </c>
      <c r="AL3017" s="25" t="s">
        <v>20</v>
      </c>
      <c r="AM3017" s="25">
        <v>1</v>
      </c>
      <c r="AN3017" s="25">
        <v>140</v>
      </c>
      <c r="AO3017" s="25">
        <v>159</v>
      </c>
      <c r="AP3017" s="25">
        <v>171</v>
      </c>
      <c r="AQ3017" s="25">
        <v>9.3000000000000007</v>
      </c>
      <c r="AR3017" s="25">
        <v>3.7299999999999998E-3</v>
      </c>
      <c r="AS3017" s="157">
        <v>4</v>
      </c>
      <c r="AT3017" s="93">
        <v>44743</v>
      </c>
      <c r="AU3017" s="92" t="s">
        <v>2650</v>
      </c>
      <c r="AV3017" s="91" t="s">
        <v>152</v>
      </c>
      <c r="AW3017" s="92" t="s">
        <v>152</v>
      </c>
      <c r="AX3017" s="92" t="s">
        <v>152</v>
      </c>
      <c r="AY3017" s="91" t="s">
        <v>152</v>
      </c>
      <c r="AZ3017" s="23"/>
      <c r="BA3017" s="25" t="s">
        <v>2660</v>
      </c>
      <c r="BB3017" t="s">
        <v>25</v>
      </c>
      <c r="BC3017" t="s">
        <v>2629</v>
      </c>
      <c r="BD3017" t="str">
        <f>IF(Z3017=BC3017,"OK")</f>
        <v>OK</v>
      </c>
      <c r="BE3017">
        <v>7.5960000000000001</v>
      </c>
      <c r="BF3017">
        <v>3.7299999999999998E-3</v>
      </c>
      <c r="BG3017">
        <v>1</v>
      </c>
      <c r="BH3017">
        <v>140</v>
      </c>
      <c r="BI3017">
        <v>159</v>
      </c>
      <c r="BJ3017">
        <v>171</v>
      </c>
      <c r="BK3017">
        <v>7.5960000000000001</v>
      </c>
      <c r="BL3017" t="str">
        <f>IF(ABS(AN3017*AO3017*AP3017/1000000000/AR3017-1)&lt;0.1,"OK","NO")</f>
        <v>OK</v>
      </c>
      <c r="BN3017" s="183"/>
    </row>
    <row r="3018" spans="1:66" ht="25.5" x14ac:dyDescent="0.25">
      <c r="A3018" s="1"/>
      <c r="B3018" s="94">
        <v>3005</v>
      </c>
      <c r="C3018" s="43">
        <v>1135993</v>
      </c>
      <c r="D3018" s="37">
        <v>1042970</v>
      </c>
      <c r="E3018" s="26" t="s">
        <v>2659</v>
      </c>
      <c r="F3018" s="212" t="s">
        <v>21</v>
      </c>
      <c r="G3018" s="102" t="s">
        <v>2182</v>
      </c>
      <c r="H3018" s="46" t="str">
        <f>IFERROR(IFERROR(IF(SEARCH("Usystems",$E3018)&gt;0,"Usystems"),IF(SEARCH("RIIFO",$E3018)&gt;0,"RIIFO","Uponor")),"Uponor")</f>
        <v>Usystems</v>
      </c>
      <c r="I3018" s="25">
        <f>IFERROR(MID($D3018,1,7)+0,"")</f>
        <v>1042970</v>
      </c>
      <c r="J3018" s="25" t="str">
        <f>IFERROR(MID($D3018,10,7)+0,"")</f>
        <v/>
      </c>
      <c r="K3018" s="25" t="str">
        <f>IFERROR(MID($D3018,19,7)+0,"")</f>
        <v/>
      </c>
      <c r="L3018" s="25" t="str">
        <f>IFERROR(MID($D3018,28,7)+0,"")</f>
        <v/>
      </c>
      <c r="M3018" s="25" t="str">
        <f>IF(IFERROR(MID($Q3018,1,7)+0,"")&lt;1130000,IF(INDEX(C:C,MATCH(LEFT(Q3018,7)+0,I:I,0))&lt;1130000,"",INDEX(C:C,MATCH(LEFT(Q3018,7)+0,I:I,0))),IFERROR(MID($Q3018,1,7)+0,""))</f>
        <v/>
      </c>
      <c r="N3018" s="25" t="str">
        <f>IF(IFERROR(MID($Q3018,10,7)+0,"")&lt;1130000,"",IFERROR(MID($Q3018,10,7)+0,""))</f>
        <v/>
      </c>
      <c r="O3018" s="25" t="str">
        <f>IF(IFERROR(MID($Q3018,19,7)+0,"")&lt;1130000,"",IFERROR(MID($Q3018,19,7)+0,""))</f>
        <v/>
      </c>
      <c r="P3018" s="25" t="str">
        <f>IF(M3018="","",IF(N3018="",M3018,M3018&amp;", "&amp;N3018))</f>
        <v/>
      </c>
      <c r="Q3018" s="23"/>
      <c r="R3018" s="23"/>
      <c r="S3018" s="35" t="s">
        <v>69</v>
      </c>
      <c r="T3018" s="34" t="s">
        <v>36</v>
      </c>
      <c r="U3018" s="185">
        <v>6344</v>
      </c>
      <c r="V3018" s="188">
        <v>6788</v>
      </c>
      <c r="W3018" s="189">
        <v>7263</v>
      </c>
      <c r="X3018" s="31">
        <v>7989</v>
      </c>
      <c r="Y3018" s="90">
        <f>IFERROR(ROUND(X3018/W3018-1,2),"")</f>
        <v>0.1</v>
      </c>
      <c r="Z3018" s="31">
        <f>IF(OR(S3018="VLD MLC components",S3018="VLD MLC pipes",S3018="VLD PEX components",S3018="VLD PEX pipes",S3018="VLD PHC components",S3018="VLD PHC pipes",S3018="Controls VLD"),"По запросу",X3018)</f>
        <v>7989</v>
      </c>
      <c r="AA3018" s="63">
        <f>ROUND(X3018/1.2,3)</f>
        <v>6657.5</v>
      </c>
      <c r="AB3018" s="23">
        <v>6052.5</v>
      </c>
      <c r="AC3018" s="190">
        <f>IFERROR(ROUND(AA3018/AB3018-1,2),"")</f>
        <v>0.1</v>
      </c>
      <c r="AD3018" s="25">
        <v>0.3</v>
      </c>
      <c r="AE3018" s="25">
        <v>8.0000000000000007E-5</v>
      </c>
      <c r="AF3018" s="25">
        <v>17</v>
      </c>
      <c r="AG3018" s="25">
        <v>0</v>
      </c>
      <c r="AH3018" s="25">
        <v>29</v>
      </c>
      <c r="AI3018" s="25">
        <v>11</v>
      </c>
      <c r="AJ3018" s="25" t="s">
        <v>20</v>
      </c>
      <c r="AK3018" s="22" t="s">
        <v>20</v>
      </c>
      <c r="AL3018" s="25" t="s">
        <v>20</v>
      </c>
      <c r="AM3018" s="25">
        <v>1</v>
      </c>
      <c r="AN3018" s="25">
        <v>56</v>
      </c>
      <c r="AO3018" s="25">
        <v>42</v>
      </c>
      <c r="AP3018" s="25">
        <v>44</v>
      </c>
      <c r="AQ3018" s="25">
        <v>0.3</v>
      </c>
      <c r="AR3018" s="25">
        <v>8.0000000000000007E-5</v>
      </c>
      <c r="AS3018" s="157">
        <v>11</v>
      </c>
      <c r="AT3018" s="93">
        <v>44743</v>
      </c>
      <c r="AU3018" s="92" t="s">
        <v>2650</v>
      </c>
      <c r="AV3018" s="91" t="s">
        <v>152</v>
      </c>
      <c r="AW3018" s="92" t="s">
        <v>152</v>
      </c>
      <c r="AX3018" s="92" t="s">
        <v>152</v>
      </c>
      <c r="AY3018" s="91" t="s">
        <v>152</v>
      </c>
      <c r="AZ3018" s="23"/>
      <c r="BA3018" s="25" t="s">
        <v>2658</v>
      </c>
      <c r="BB3018" t="s">
        <v>25</v>
      </c>
      <c r="BC3018">
        <v>7989</v>
      </c>
      <c r="BD3018" t="str">
        <f>IF(Z3018=BC3018,"OK")</f>
        <v>OK</v>
      </c>
      <c r="BE3018">
        <v>0.17599999999999999</v>
      </c>
      <c r="BF3018">
        <v>8.0000000000000007E-5</v>
      </c>
      <c r="BG3018">
        <v>1</v>
      </c>
      <c r="BH3018">
        <v>56</v>
      </c>
      <c r="BI3018">
        <v>42</v>
      </c>
      <c r="BJ3018">
        <v>44</v>
      </c>
      <c r="BK3018">
        <v>0.17599999999999999</v>
      </c>
      <c r="BL3018" t="str">
        <f>IF(ABS(AN3018*AO3018*AP3018/1000000000/AR3018-1)&lt;0.1,"OK","NO")</f>
        <v>NO</v>
      </c>
      <c r="BN3018" s="183"/>
    </row>
    <row r="3019" spans="1:66" ht="25.5" x14ac:dyDescent="0.25">
      <c r="A3019" s="1"/>
      <c r="B3019" s="94">
        <v>3006</v>
      </c>
      <c r="C3019" s="43">
        <v>1135994</v>
      </c>
      <c r="D3019" s="37">
        <v>1042974</v>
      </c>
      <c r="E3019" s="26" t="s">
        <v>2657</v>
      </c>
      <c r="F3019" s="212" t="s">
        <v>652</v>
      </c>
      <c r="G3019" s="102" t="s">
        <v>2182</v>
      </c>
      <c r="H3019" s="46" t="str">
        <f>IFERROR(IFERROR(IF(SEARCH("Usystems",$E3019)&gt;0,"Usystems"),IF(SEARCH("RIIFO",$E3019)&gt;0,"RIIFO","Uponor")),"Uponor")</f>
        <v>Usystems</v>
      </c>
      <c r="I3019" s="25">
        <f>IFERROR(MID($D3019,1,7)+0,"")</f>
        <v>1042974</v>
      </c>
      <c r="J3019" s="25" t="str">
        <f>IFERROR(MID($D3019,10,7)+0,"")</f>
        <v/>
      </c>
      <c r="K3019" s="25" t="str">
        <f>IFERROR(MID($D3019,19,7)+0,"")</f>
        <v/>
      </c>
      <c r="L3019" s="25" t="str">
        <f>IFERROR(MID($D3019,28,7)+0,"")</f>
        <v/>
      </c>
      <c r="M3019" s="25" t="str">
        <f>IF(IFERROR(MID($Q3019,1,7)+0,"")&lt;1130000,IF(INDEX(C:C,MATCH(LEFT(Q3019,7)+0,I:I,0))&lt;1130000,"",INDEX(C:C,MATCH(LEFT(Q3019,7)+0,I:I,0))),IFERROR(MID($Q3019,1,7)+0,""))</f>
        <v/>
      </c>
      <c r="N3019" s="25" t="str">
        <f>IF(IFERROR(MID($Q3019,10,7)+0,"")&lt;1130000,"",IFERROR(MID($Q3019,10,7)+0,""))</f>
        <v/>
      </c>
      <c r="O3019" s="25" t="str">
        <f>IF(IFERROR(MID($Q3019,19,7)+0,"")&lt;1130000,"",IFERROR(MID($Q3019,19,7)+0,""))</f>
        <v/>
      </c>
      <c r="P3019" s="25" t="str">
        <f>IF(M3019="","",IF(N3019="",M3019,M3019&amp;", "&amp;N3019))</f>
        <v/>
      </c>
      <c r="Q3019" s="23"/>
      <c r="R3019" s="23"/>
      <c r="S3019" s="35" t="s">
        <v>69</v>
      </c>
      <c r="T3019" s="34" t="s">
        <v>36</v>
      </c>
      <c r="U3019" s="185">
        <v>7914</v>
      </c>
      <c r="V3019" s="188">
        <v>8468</v>
      </c>
      <c r="W3019" s="189">
        <v>9061</v>
      </c>
      <c r="X3019" s="31">
        <v>9967</v>
      </c>
      <c r="Y3019" s="90">
        <f>IFERROR(ROUND(X3019/W3019-1,2),"")</f>
        <v>0.1</v>
      </c>
      <c r="Z3019" s="31">
        <f>IF(OR(S3019="VLD MLC components",S3019="VLD MLC pipes",S3019="VLD PEX components",S3019="VLD PEX pipes",S3019="VLD PHC components",S3019="VLD PHC pipes",S3019="Controls VLD"),"По запросу",X3019)</f>
        <v>9967</v>
      </c>
      <c r="AA3019" s="63">
        <f>ROUND(X3019/1.2,3)</f>
        <v>8305.8330000000005</v>
      </c>
      <c r="AB3019" s="23">
        <v>7550.8329999999996</v>
      </c>
      <c r="AC3019" s="190">
        <f>IFERROR(ROUND(AA3019/AB3019-1,2),"")</f>
        <v>0.1</v>
      </c>
      <c r="AD3019" s="25">
        <v>0.4</v>
      </c>
      <c r="AE3019" s="25">
        <v>1.18E-4</v>
      </c>
      <c r="AF3019" s="25">
        <v>31</v>
      </c>
      <c r="AG3019" s="25">
        <v>26</v>
      </c>
      <c r="AH3019" s="25">
        <v>22</v>
      </c>
      <c r="AI3019" s="25">
        <v>13</v>
      </c>
      <c r="AJ3019" s="25" t="s">
        <v>20</v>
      </c>
      <c r="AK3019" s="22" t="s">
        <v>20</v>
      </c>
      <c r="AL3019" s="25" t="s">
        <v>20</v>
      </c>
      <c r="AM3019" s="25">
        <v>1</v>
      </c>
      <c r="AN3019" s="25">
        <v>38</v>
      </c>
      <c r="AO3019" s="25">
        <v>50</v>
      </c>
      <c r="AP3019" s="25">
        <v>62</v>
      </c>
      <c r="AQ3019" s="25">
        <v>0.4</v>
      </c>
      <c r="AR3019" s="25">
        <v>1.18E-4</v>
      </c>
      <c r="AS3019" s="157">
        <v>17</v>
      </c>
      <c r="AT3019" s="93">
        <v>44743</v>
      </c>
      <c r="AU3019" s="92" t="s">
        <v>2650</v>
      </c>
      <c r="AV3019" s="91" t="s">
        <v>152</v>
      </c>
      <c r="AW3019" s="92" t="s">
        <v>152</v>
      </c>
      <c r="AX3019" s="92" t="s">
        <v>152</v>
      </c>
      <c r="AY3019" s="91" t="s">
        <v>152</v>
      </c>
      <c r="AZ3019" s="23"/>
      <c r="BA3019" s="25" t="s">
        <v>2656</v>
      </c>
      <c r="BB3019" t="s">
        <v>25</v>
      </c>
      <c r="BC3019">
        <v>9967</v>
      </c>
      <c r="BD3019" t="str">
        <f>IF(Z3019=BC3019,"OK")</f>
        <v>OK</v>
      </c>
      <c r="BE3019">
        <v>0.33300000000000002</v>
      </c>
      <c r="BF3019">
        <v>1.18E-4</v>
      </c>
      <c r="BG3019">
        <v>1</v>
      </c>
      <c r="BH3019">
        <v>38</v>
      </c>
      <c r="BI3019">
        <v>50</v>
      </c>
      <c r="BJ3019">
        <v>62</v>
      </c>
      <c r="BK3019">
        <v>0.33300000000000002</v>
      </c>
      <c r="BL3019" t="str">
        <f>IF(ABS(AN3019*AO3019*AP3019/1000000000/AR3019-1)&lt;0.1,"OK","NO")</f>
        <v>OK</v>
      </c>
      <c r="BN3019" s="183"/>
    </row>
    <row r="3020" spans="1:66" ht="25.5" x14ac:dyDescent="0.25">
      <c r="A3020" s="1"/>
      <c r="B3020" s="94">
        <v>3007</v>
      </c>
      <c r="C3020" s="43">
        <v>1135995</v>
      </c>
      <c r="D3020" s="37">
        <v>1042979</v>
      </c>
      <c r="E3020" s="26" t="s">
        <v>2655</v>
      </c>
      <c r="F3020" s="212" t="s">
        <v>21</v>
      </c>
      <c r="G3020" s="102" t="s">
        <v>2182</v>
      </c>
      <c r="H3020" s="46" t="str">
        <f>IFERROR(IFERROR(IF(SEARCH("Usystems",$E3020)&gt;0,"Usystems"),IF(SEARCH("RIIFO",$E3020)&gt;0,"RIIFO","Uponor")),"Uponor")</f>
        <v>Usystems</v>
      </c>
      <c r="I3020" s="25">
        <f>IFERROR(MID($D3020,1,7)+0,"")</f>
        <v>1042979</v>
      </c>
      <c r="J3020" s="25" t="str">
        <f>IFERROR(MID($D3020,10,7)+0,"")</f>
        <v/>
      </c>
      <c r="K3020" s="25" t="str">
        <f>IFERROR(MID($D3020,19,7)+0,"")</f>
        <v/>
      </c>
      <c r="L3020" s="25" t="str">
        <f>IFERROR(MID($D3020,28,7)+0,"")</f>
        <v/>
      </c>
      <c r="M3020" s="25" t="str">
        <f>IF(IFERROR(MID($Q3020,1,7)+0,"")&lt;1130000,IF(INDEX(C:C,MATCH(LEFT(Q3020,7)+0,I:I,0))&lt;1130000,"",INDEX(C:C,MATCH(LEFT(Q3020,7)+0,I:I,0))),IFERROR(MID($Q3020,1,7)+0,""))</f>
        <v/>
      </c>
      <c r="N3020" s="25" t="str">
        <f>IF(IFERROR(MID($Q3020,10,7)+0,"")&lt;1130000,"",IFERROR(MID($Q3020,10,7)+0,""))</f>
        <v/>
      </c>
      <c r="O3020" s="25" t="str">
        <f>IF(IFERROR(MID($Q3020,19,7)+0,"")&lt;1130000,"",IFERROR(MID($Q3020,19,7)+0,""))</f>
        <v/>
      </c>
      <c r="P3020" s="25" t="str">
        <f>IF(M3020="","",IF(N3020="",M3020,M3020&amp;", "&amp;N3020))</f>
        <v/>
      </c>
      <c r="Q3020" s="23"/>
      <c r="R3020" s="23"/>
      <c r="S3020" s="35" t="s">
        <v>69</v>
      </c>
      <c r="T3020" s="34" t="s">
        <v>36</v>
      </c>
      <c r="U3020" s="185">
        <v>10213</v>
      </c>
      <c r="V3020" s="188">
        <v>10928</v>
      </c>
      <c r="W3020" s="189">
        <v>11693</v>
      </c>
      <c r="X3020" s="31">
        <v>12862</v>
      </c>
      <c r="Y3020" s="90">
        <f>IFERROR(ROUND(X3020/W3020-1,2),"")</f>
        <v>0.1</v>
      </c>
      <c r="Z3020" s="31">
        <f>IF(OR(S3020="VLD MLC components",S3020="VLD MLC pipes",S3020="VLD PEX components",S3020="VLD PEX pipes",S3020="VLD PHC components",S3020="VLD PHC pipes",S3020="Controls VLD"),"По запросу",X3020)</f>
        <v>12862</v>
      </c>
      <c r="AA3020" s="63">
        <f>ROUND(X3020/1.2,3)</f>
        <v>10718.333000000001</v>
      </c>
      <c r="AB3020" s="23">
        <v>9744.1669999999995</v>
      </c>
      <c r="AC3020" s="190">
        <f>IFERROR(ROUND(AA3020/AB3020-1,2),"")</f>
        <v>0.1</v>
      </c>
      <c r="AD3020" s="25">
        <v>0.8</v>
      </c>
      <c r="AE3020" s="25">
        <v>2.03E-4</v>
      </c>
      <c r="AF3020" s="25">
        <v>32</v>
      </c>
      <c r="AG3020" s="25">
        <v>0</v>
      </c>
      <c r="AH3020" s="25">
        <v>14</v>
      </c>
      <c r="AI3020" s="25">
        <v>8</v>
      </c>
      <c r="AJ3020" s="25" t="s">
        <v>20</v>
      </c>
      <c r="AK3020" s="22" t="s">
        <v>20</v>
      </c>
      <c r="AL3020" s="25" t="s">
        <v>20</v>
      </c>
      <c r="AM3020" s="25">
        <v>1</v>
      </c>
      <c r="AN3020" s="25">
        <v>58</v>
      </c>
      <c r="AO3020" s="25">
        <v>48</v>
      </c>
      <c r="AP3020" s="25">
        <v>73</v>
      </c>
      <c r="AQ3020" s="25">
        <v>0.8</v>
      </c>
      <c r="AR3020" s="25">
        <v>2.03E-4</v>
      </c>
      <c r="AS3020" s="157" t="s">
        <v>22</v>
      </c>
      <c r="AT3020" s="93">
        <v>44743</v>
      </c>
      <c r="AU3020" s="92" t="s">
        <v>2650</v>
      </c>
      <c r="AV3020" s="91" t="s">
        <v>152</v>
      </c>
      <c r="AW3020" s="92" t="s">
        <v>152</v>
      </c>
      <c r="AX3020" s="92" t="s">
        <v>152</v>
      </c>
      <c r="AY3020" s="91" t="s">
        <v>152</v>
      </c>
      <c r="AZ3020" s="23"/>
      <c r="BA3020" s="25" t="s">
        <v>2654</v>
      </c>
      <c r="BB3020" t="s">
        <v>25</v>
      </c>
      <c r="BC3020">
        <v>12862</v>
      </c>
      <c r="BD3020" t="str">
        <f>IF(Z3020=BC3020,"OK")</f>
        <v>OK</v>
      </c>
      <c r="BE3020">
        <v>0.53900000000000003</v>
      </c>
      <c r="BF3020">
        <v>2.03E-4</v>
      </c>
      <c r="BG3020">
        <v>1</v>
      </c>
      <c r="BH3020">
        <v>58</v>
      </c>
      <c r="BI3020">
        <v>48</v>
      </c>
      <c r="BJ3020">
        <v>73</v>
      </c>
      <c r="BK3020">
        <v>0.53900000000000003</v>
      </c>
      <c r="BL3020" t="str">
        <f>IF(ABS(AN3020*AO3020*AP3020/1000000000/AR3020-1)&lt;0.1,"OK","NO")</f>
        <v>OK</v>
      </c>
      <c r="BN3020" s="183"/>
    </row>
    <row r="3021" spans="1:66" ht="25.5" x14ac:dyDescent="0.25">
      <c r="A3021" s="1"/>
      <c r="B3021" s="94">
        <v>3008</v>
      </c>
      <c r="C3021" s="43">
        <v>1135996</v>
      </c>
      <c r="D3021" s="37">
        <v>1042983</v>
      </c>
      <c r="E3021" s="26" t="s">
        <v>2653</v>
      </c>
      <c r="F3021" s="212" t="s">
        <v>757</v>
      </c>
      <c r="G3021" s="102" t="s">
        <v>2182</v>
      </c>
      <c r="H3021" s="46" t="str">
        <f>IFERROR(IFERROR(IF(SEARCH("Usystems",$E3021)&gt;0,"Usystems"),IF(SEARCH("RIIFO",$E3021)&gt;0,"RIIFO","Uponor")),"Uponor")</f>
        <v>Usystems</v>
      </c>
      <c r="I3021" s="25">
        <f>IFERROR(MID($D3021,1,7)+0,"")</f>
        <v>1042983</v>
      </c>
      <c r="J3021" s="25" t="str">
        <f>IFERROR(MID($D3021,10,7)+0,"")</f>
        <v/>
      </c>
      <c r="K3021" s="25" t="str">
        <f>IFERROR(MID($D3021,19,7)+0,"")</f>
        <v/>
      </c>
      <c r="L3021" s="25" t="str">
        <f>IFERROR(MID($D3021,28,7)+0,"")</f>
        <v/>
      </c>
      <c r="M3021" s="25" t="str">
        <f>IF(IFERROR(MID($Q3021,1,7)+0,"")&lt;1130000,IF(INDEX(C:C,MATCH(LEFT(Q3021,7)+0,I:I,0))&lt;1130000,"",INDEX(C:C,MATCH(LEFT(Q3021,7)+0,I:I,0))),IFERROR(MID($Q3021,1,7)+0,""))</f>
        <v/>
      </c>
      <c r="N3021" s="25" t="str">
        <f>IF(IFERROR(MID($Q3021,10,7)+0,"")&lt;1130000,"",IFERROR(MID($Q3021,10,7)+0,""))</f>
        <v/>
      </c>
      <c r="O3021" s="25" t="str">
        <f>IF(IFERROR(MID($Q3021,19,7)+0,"")&lt;1130000,"",IFERROR(MID($Q3021,19,7)+0,""))</f>
        <v/>
      </c>
      <c r="P3021" s="25" t="str">
        <f>IF(M3021="","",IF(N3021="",M3021,M3021&amp;", "&amp;N3021))</f>
        <v/>
      </c>
      <c r="Q3021" s="23"/>
      <c r="R3021" s="23"/>
      <c r="S3021" s="35" t="s">
        <v>2449</v>
      </c>
      <c r="T3021" s="34" t="s">
        <v>36</v>
      </c>
      <c r="U3021" s="185">
        <v>15413</v>
      </c>
      <c r="V3021" s="188">
        <v>16492</v>
      </c>
      <c r="W3021" s="189">
        <v>17646</v>
      </c>
      <c r="X3021" s="31">
        <v>19411</v>
      </c>
      <c r="Y3021" s="90">
        <f>IFERROR(ROUND(X3021/W3021-1,2),"")</f>
        <v>0.1</v>
      </c>
      <c r="Z3021" s="31" t="str">
        <f>IF(OR(S3021="VLD MLC components",S3021="VLD MLC pipes",S3021="VLD PEX components",S3021="VLD PEX pipes",S3021="VLD PHC components",S3021="VLD PHC pipes",S3021="Controls VLD"),"По запросу",X3021)</f>
        <v>По запросу</v>
      </c>
      <c r="AA3021" s="63">
        <f>ROUND(X3021/1.2,3)</f>
        <v>16175.833000000001</v>
      </c>
      <c r="AB3021" s="23">
        <v>14705</v>
      </c>
      <c r="AC3021" s="190">
        <f>IFERROR(ROUND(AA3021/AB3021-1,2),"")</f>
        <v>0.1</v>
      </c>
      <c r="AD3021" s="25">
        <v>1</v>
      </c>
      <c r="AE3021" s="25">
        <v>3.3E-4</v>
      </c>
      <c r="AF3021" s="25">
        <v>39</v>
      </c>
      <c r="AG3021" s="25">
        <v>20</v>
      </c>
      <c r="AH3021" s="25">
        <v>20</v>
      </c>
      <c r="AI3021" s="25">
        <v>0</v>
      </c>
      <c r="AJ3021" s="25" t="s">
        <v>20</v>
      </c>
      <c r="AK3021" s="22" t="s">
        <v>20</v>
      </c>
      <c r="AL3021" s="25" t="s">
        <v>20</v>
      </c>
      <c r="AM3021" s="25">
        <v>1</v>
      </c>
      <c r="AN3021" s="25">
        <v>76</v>
      </c>
      <c r="AO3021" s="25">
        <v>57</v>
      </c>
      <c r="AP3021" s="25">
        <v>84</v>
      </c>
      <c r="AQ3021" s="25">
        <v>1</v>
      </c>
      <c r="AR3021" s="25">
        <v>3.3E-4</v>
      </c>
      <c r="AS3021" s="157">
        <v>16</v>
      </c>
      <c r="AT3021" s="93">
        <v>44743</v>
      </c>
      <c r="AU3021" s="92" t="s">
        <v>2650</v>
      </c>
      <c r="AV3021" s="91" t="s">
        <v>152</v>
      </c>
      <c r="AW3021" s="92" t="s">
        <v>152</v>
      </c>
      <c r="AX3021" s="92" t="s">
        <v>152</v>
      </c>
      <c r="AY3021" s="91" t="s">
        <v>152</v>
      </c>
      <c r="AZ3021" s="23"/>
      <c r="BA3021" s="25" t="s">
        <v>2652</v>
      </c>
      <c r="BB3021" t="s">
        <v>25</v>
      </c>
      <c r="BC3021" t="s">
        <v>2629</v>
      </c>
      <c r="BD3021" t="str">
        <f>IF(Z3021=BC3021,"OK")</f>
        <v>OK</v>
      </c>
      <c r="BE3021">
        <v>0.93500000000000005</v>
      </c>
      <c r="BF3021">
        <v>3.3E-4</v>
      </c>
      <c r="BG3021">
        <v>1</v>
      </c>
      <c r="BH3021">
        <v>76</v>
      </c>
      <c r="BI3021">
        <v>57</v>
      </c>
      <c r="BJ3021">
        <v>84</v>
      </c>
      <c r="BK3021">
        <v>0.93500000000000005</v>
      </c>
      <c r="BL3021" t="str">
        <f>IF(ABS(AN3021*AO3021*AP3021/1000000000/AR3021-1)&lt;0.1,"OK","NO")</f>
        <v>NO</v>
      </c>
      <c r="BN3021" s="183"/>
    </row>
    <row r="3022" spans="1:66" ht="25.5" x14ac:dyDescent="0.25">
      <c r="A3022" s="1"/>
      <c r="B3022" s="94">
        <v>3009</v>
      </c>
      <c r="C3022" s="43">
        <v>1135997</v>
      </c>
      <c r="D3022" s="37">
        <v>1042982</v>
      </c>
      <c r="E3022" s="26" t="s">
        <v>2651</v>
      </c>
      <c r="F3022" s="212" t="s">
        <v>757</v>
      </c>
      <c r="G3022" s="102" t="s">
        <v>2182</v>
      </c>
      <c r="H3022" s="46" t="str">
        <f>IFERROR(IFERROR(IF(SEARCH("Usystems",$E3022)&gt;0,"Usystems"),IF(SEARCH("RIIFO",$E3022)&gt;0,"RIIFO","Uponor")),"Uponor")</f>
        <v>Usystems</v>
      </c>
      <c r="I3022" s="25">
        <f>IFERROR(MID($D3022,1,7)+0,"")</f>
        <v>1042982</v>
      </c>
      <c r="J3022" s="25" t="str">
        <f>IFERROR(MID($D3022,10,7)+0,"")</f>
        <v/>
      </c>
      <c r="K3022" s="25" t="str">
        <f>IFERROR(MID($D3022,19,7)+0,"")</f>
        <v/>
      </c>
      <c r="L3022" s="25" t="str">
        <f>IFERROR(MID($D3022,28,7)+0,"")</f>
        <v/>
      </c>
      <c r="M3022" s="25" t="str">
        <f>IF(IFERROR(MID($Q3022,1,7)+0,"")&lt;1130000,IF(INDEX(C:C,MATCH(LEFT(Q3022,7)+0,I:I,0))&lt;1130000,"",INDEX(C:C,MATCH(LEFT(Q3022,7)+0,I:I,0))),IFERROR(MID($Q3022,1,7)+0,""))</f>
        <v/>
      </c>
      <c r="N3022" s="25" t="str">
        <f>IF(IFERROR(MID($Q3022,10,7)+0,"")&lt;1130000,"",IFERROR(MID($Q3022,10,7)+0,""))</f>
        <v/>
      </c>
      <c r="O3022" s="25" t="str">
        <f>IF(IFERROR(MID($Q3022,19,7)+0,"")&lt;1130000,"",IFERROR(MID($Q3022,19,7)+0,""))</f>
        <v/>
      </c>
      <c r="P3022" s="25" t="str">
        <f>IF(M3022="","",IF(N3022="",M3022,M3022&amp;", "&amp;N3022))</f>
        <v/>
      </c>
      <c r="Q3022" s="23"/>
      <c r="R3022" s="23"/>
      <c r="S3022" s="35" t="s">
        <v>2449</v>
      </c>
      <c r="T3022" s="34" t="s">
        <v>36</v>
      </c>
      <c r="U3022" s="185">
        <v>25267</v>
      </c>
      <c r="V3022" s="188">
        <v>27036</v>
      </c>
      <c r="W3022" s="189">
        <v>28929</v>
      </c>
      <c r="X3022" s="31">
        <v>31822</v>
      </c>
      <c r="Y3022" s="90">
        <f>IFERROR(ROUND(X3022/W3022-1,2),"")</f>
        <v>0.1</v>
      </c>
      <c r="Z3022" s="31" t="str">
        <f>IF(OR(S3022="VLD MLC components",S3022="VLD MLC pipes",S3022="VLD PEX components",S3022="VLD PEX pipes",S3022="VLD PHC components",S3022="VLD PHC pipes",S3022="Controls VLD"),"По запросу",X3022)</f>
        <v>По запросу</v>
      </c>
      <c r="AA3022" s="63">
        <f>ROUND(X3022/1.2,3)</f>
        <v>26518.332999999999</v>
      </c>
      <c r="AB3022" s="23">
        <v>24107.5</v>
      </c>
      <c r="AC3022" s="190">
        <f>IFERROR(ROUND(AA3022/AB3022-1,2),"")</f>
        <v>0.1</v>
      </c>
      <c r="AD3022" s="25">
        <v>1.7</v>
      </c>
      <c r="AE3022" s="25">
        <v>6.4999999999999997E-4</v>
      </c>
      <c r="AF3022" s="25">
        <v>32</v>
      </c>
      <c r="AG3022" s="25">
        <v>5</v>
      </c>
      <c r="AH3022" s="25">
        <v>3</v>
      </c>
      <c r="AI3022" s="25">
        <v>0</v>
      </c>
      <c r="AJ3022" s="25" t="s">
        <v>20</v>
      </c>
      <c r="AK3022" s="22" t="s">
        <v>20</v>
      </c>
      <c r="AL3022" s="25" t="s">
        <v>20</v>
      </c>
      <c r="AM3022" s="25">
        <v>1</v>
      </c>
      <c r="AN3022" s="25">
        <v>92</v>
      </c>
      <c r="AO3022" s="25">
        <v>69</v>
      </c>
      <c r="AP3022" s="25">
        <v>110</v>
      </c>
      <c r="AQ3022" s="25">
        <v>1.7</v>
      </c>
      <c r="AR3022" s="25">
        <v>6.4999999999999997E-4</v>
      </c>
      <c r="AS3022" s="157">
        <v>8</v>
      </c>
      <c r="AT3022" s="93">
        <v>44743</v>
      </c>
      <c r="AU3022" s="92" t="s">
        <v>2650</v>
      </c>
      <c r="AV3022" s="91" t="s">
        <v>152</v>
      </c>
      <c r="AW3022" s="92" t="s">
        <v>152</v>
      </c>
      <c r="AX3022" s="92" t="s">
        <v>152</v>
      </c>
      <c r="AY3022" s="91" t="s">
        <v>152</v>
      </c>
      <c r="AZ3022" s="23"/>
      <c r="BA3022" s="25" t="s">
        <v>2649</v>
      </c>
      <c r="BB3022" t="s">
        <v>25</v>
      </c>
      <c r="BC3022" t="s">
        <v>2629</v>
      </c>
      <c r="BD3022" t="str">
        <f>IF(Z3022=BC3022,"OK")</f>
        <v>OK</v>
      </c>
      <c r="BE3022">
        <v>1.546</v>
      </c>
      <c r="BF3022">
        <v>6.4999999999999997E-4</v>
      </c>
      <c r="BG3022">
        <v>1</v>
      </c>
      <c r="BH3022">
        <v>92</v>
      </c>
      <c r="BI3022">
        <v>69</v>
      </c>
      <c r="BJ3022">
        <v>110</v>
      </c>
      <c r="BK3022">
        <v>1.546</v>
      </c>
      <c r="BL3022" t="str">
        <f>IF(ABS(AN3022*AO3022*AP3022/1000000000/AR3022-1)&lt;0.1,"OK","NO")</f>
        <v>OK</v>
      </c>
      <c r="BN3022" s="183"/>
    </row>
    <row r="3023" spans="1:66" x14ac:dyDescent="0.25">
      <c r="A3023" s="1"/>
      <c r="B3023" s="94">
        <v>3010</v>
      </c>
      <c r="C3023" s="43">
        <v>1136981</v>
      </c>
      <c r="D3023" s="37">
        <v>1018359</v>
      </c>
      <c r="E3023" s="26" t="s">
        <v>2648</v>
      </c>
      <c r="F3023" s="151" t="s">
        <v>652</v>
      </c>
      <c r="G3023" s="197" t="s">
        <v>2182</v>
      </c>
      <c r="H3023" s="46" t="s">
        <v>2635</v>
      </c>
      <c r="I3023" s="25">
        <f>IFERROR(MID($D3023,1,7)+0,"")</f>
        <v>1018359</v>
      </c>
      <c r="J3023" s="25" t="str">
        <f>IFERROR(MID($D3023,10,7)+0,"")</f>
        <v/>
      </c>
      <c r="K3023" s="25" t="str">
        <f>IFERROR(MID($D3023,19,7)+0,"")</f>
        <v/>
      </c>
      <c r="L3023" s="25" t="str">
        <f>IFERROR(MID($D3023,28,7)+0,"")</f>
        <v/>
      </c>
      <c r="M3023" s="25" t="str">
        <f>IF(IFERROR(MID($Q3023,1,7)+0,"")&lt;1130000,IF(INDEX(C:C,MATCH(LEFT(Q3023,7)+0,I:I,0))&lt;1130000,"",INDEX(C:C,MATCH(LEFT(Q3023,7)+0,I:I,0))),IFERROR(MID($Q3023,1,7)+0,""))</f>
        <v/>
      </c>
      <c r="N3023" s="25" t="str">
        <f>IF(IFERROR(MID($Q3023,10,7)+0,"")&lt;1130000,"",IFERROR(MID($Q3023,10,7)+0,""))</f>
        <v/>
      </c>
      <c r="O3023" s="25" t="str">
        <f>IF(IFERROR(MID($Q3023,19,7)+0,"")&lt;1130000,"",IFERROR(MID($Q3023,19,7)+0,""))</f>
        <v/>
      </c>
      <c r="P3023" s="25" t="str">
        <f>IF(M3023="","",IF(N3023="",M3023,M3023&amp;", "&amp;N3023))</f>
        <v/>
      </c>
      <c r="Q3023" s="23"/>
      <c r="R3023" s="23"/>
      <c r="S3023" s="35" t="s">
        <v>69</v>
      </c>
      <c r="T3023" s="34" t="s">
        <v>36</v>
      </c>
      <c r="U3023" s="185">
        <v>13394</v>
      </c>
      <c r="V3023" s="188">
        <v>14332</v>
      </c>
      <c r="W3023" s="189">
        <v>15335</v>
      </c>
      <c r="X3023" s="31">
        <v>16869</v>
      </c>
      <c r="Y3023" s="90">
        <f>IFERROR(ROUND(X3023/W3023-1,2),"")</f>
        <v>0.1</v>
      </c>
      <c r="Z3023" s="31">
        <f>IF(OR(S3023="VLD MLC components",S3023="VLD MLC pipes",S3023="VLD PEX components",S3023="VLD PEX pipes",S3023="VLD PHC components",S3023="VLD PHC pipes",S3023="Controls VLD"),"По запросу",X3023)</f>
        <v>16869</v>
      </c>
      <c r="AA3023" s="63">
        <f>ROUND(X3023/1.2,3)</f>
        <v>14057.5</v>
      </c>
      <c r="AB3023" s="23">
        <v>12779.166999999999</v>
      </c>
      <c r="AC3023" s="190">
        <f>IFERROR(ROUND(AA3023/AB3023-1,2),"")</f>
        <v>0.1</v>
      </c>
      <c r="AD3023" s="25">
        <v>1.2</v>
      </c>
      <c r="AE3023" s="25">
        <v>3.1E-4</v>
      </c>
      <c r="AF3023" s="25">
        <v>5</v>
      </c>
      <c r="AG3023" s="25">
        <v>5</v>
      </c>
      <c r="AH3023" s="25">
        <v>10</v>
      </c>
      <c r="AI3023" s="25">
        <v>10</v>
      </c>
      <c r="AJ3023" s="22" t="s">
        <v>20</v>
      </c>
      <c r="AK3023" s="22" t="s">
        <v>20</v>
      </c>
      <c r="AL3023" s="25" t="s">
        <v>19</v>
      </c>
      <c r="AM3023" s="25">
        <v>1</v>
      </c>
      <c r="AN3023" s="25"/>
      <c r="AO3023" s="25"/>
      <c r="AP3023" s="25"/>
      <c r="AQ3023" s="25">
        <v>1.2</v>
      </c>
      <c r="AR3023" s="25" t="s">
        <v>6817</v>
      </c>
      <c r="AS3023" s="157">
        <v>10</v>
      </c>
      <c r="AT3023" s="96"/>
      <c r="AU3023" s="92" t="s">
        <v>2181</v>
      </c>
      <c r="AV3023" s="91" t="s">
        <v>152</v>
      </c>
      <c r="AW3023" s="46" t="s">
        <v>48</v>
      </c>
      <c r="AX3023" s="46" t="s">
        <v>48</v>
      </c>
      <c r="AY3023" s="91" t="s">
        <v>152</v>
      </c>
      <c r="AZ3023" s="23" t="s">
        <v>24</v>
      </c>
      <c r="BA3023" s="25" t="s">
        <v>2647</v>
      </c>
      <c r="BB3023" t="s">
        <v>25</v>
      </c>
      <c r="BC3023">
        <v>16869</v>
      </c>
      <c r="BD3023" t="str">
        <f>IF(Z3023=BC3023,"OK")</f>
        <v>OK</v>
      </c>
      <c r="BE3023">
        <v>1.2450000000000001</v>
      </c>
      <c r="BF3023">
        <v>3.1E-4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 t="e">
        <f>IF(ABS(AN3023*AO3023*AP3023/1000000000/AR3023-1)&lt;0.1,"OK","NO")</f>
        <v>#VALUE!</v>
      </c>
      <c r="BN3023" s="183"/>
    </row>
    <row r="3024" spans="1:66" ht="25.5" x14ac:dyDescent="0.25">
      <c r="A3024" s="1"/>
      <c r="B3024" s="94">
        <v>3011</v>
      </c>
      <c r="C3024" s="43">
        <v>1136982</v>
      </c>
      <c r="D3024" s="37">
        <v>1018360</v>
      </c>
      <c r="E3024" s="26" t="s">
        <v>2646</v>
      </c>
      <c r="F3024" s="151" t="s">
        <v>652</v>
      </c>
      <c r="G3024" s="197" t="s">
        <v>2182</v>
      </c>
      <c r="H3024" s="46" t="s">
        <v>2635</v>
      </c>
      <c r="I3024" s="25">
        <f>IFERROR(MID($D3024,1,7)+0,"")</f>
        <v>1018360</v>
      </c>
      <c r="J3024" s="25" t="str">
        <f>IFERROR(MID($D3024,10,7)+0,"")</f>
        <v/>
      </c>
      <c r="K3024" s="25" t="str">
        <f>IFERROR(MID($D3024,19,7)+0,"")</f>
        <v/>
      </c>
      <c r="L3024" s="25" t="str">
        <f>IFERROR(MID($D3024,28,7)+0,"")</f>
        <v/>
      </c>
      <c r="M3024" s="25" t="str">
        <f>IF(IFERROR(MID($Q3024,1,7)+0,"")&lt;1130000,IF(INDEX(C:C,MATCH(LEFT(Q3024,7)+0,I:I,0))&lt;1130000,"",INDEX(C:C,MATCH(LEFT(Q3024,7)+0,I:I,0))),IFERROR(MID($Q3024,1,7)+0,""))</f>
        <v/>
      </c>
      <c r="N3024" s="25" t="str">
        <f>IF(IFERROR(MID($Q3024,10,7)+0,"")&lt;1130000,"",IFERROR(MID($Q3024,10,7)+0,""))</f>
        <v/>
      </c>
      <c r="O3024" s="25" t="str">
        <f>IF(IFERROR(MID($Q3024,19,7)+0,"")&lt;1130000,"",IFERROR(MID($Q3024,19,7)+0,""))</f>
        <v/>
      </c>
      <c r="P3024" s="25" t="str">
        <f>IF(M3024="","",IF(N3024="",M3024,M3024&amp;", "&amp;N3024))</f>
        <v/>
      </c>
      <c r="Q3024" s="23"/>
      <c r="R3024" s="23"/>
      <c r="S3024" s="35" t="s">
        <v>69</v>
      </c>
      <c r="T3024" s="34" t="s">
        <v>36</v>
      </c>
      <c r="U3024" s="185">
        <v>20580</v>
      </c>
      <c r="V3024" s="188">
        <v>22021</v>
      </c>
      <c r="W3024" s="189">
        <v>23562</v>
      </c>
      <c r="X3024" s="31">
        <v>25918</v>
      </c>
      <c r="Y3024" s="90">
        <f>IFERROR(ROUND(X3024/W3024-1,2),"")</f>
        <v>0.1</v>
      </c>
      <c r="Z3024" s="31">
        <f>IF(OR(S3024="VLD MLC components",S3024="VLD MLC pipes",S3024="VLD PEX components",S3024="VLD PEX pipes",S3024="VLD PHC components",S3024="VLD PHC pipes",S3024="Controls VLD"),"По запросу",X3024)</f>
        <v>25918</v>
      </c>
      <c r="AA3024" s="63">
        <f>ROUND(X3024/1.2,3)</f>
        <v>21598.332999999999</v>
      </c>
      <c r="AB3024" s="23">
        <v>19635</v>
      </c>
      <c r="AC3024" s="190">
        <f>IFERROR(ROUND(AA3024/AB3024-1,2),"")</f>
        <v>0.1</v>
      </c>
      <c r="AD3024" s="25">
        <v>1.9</v>
      </c>
      <c r="AE3024" s="25">
        <v>5.0960000000000003E-4</v>
      </c>
      <c r="AF3024" s="25">
        <v>22</v>
      </c>
      <c r="AG3024" s="25">
        <v>6</v>
      </c>
      <c r="AH3024" s="25">
        <v>11</v>
      </c>
      <c r="AI3024" s="25">
        <v>4</v>
      </c>
      <c r="AJ3024" s="22" t="s">
        <v>20</v>
      </c>
      <c r="AK3024" s="22" t="s">
        <v>20</v>
      </c>
      <c r="AL3024" s="25" t="s">
        <v>19</v>
      </c>
      <c r="AM3024" s="25">
        <v>1</v>
      </c>
      <c r="AN3024" s="25">
        <v>26</v>
      </c>
      <c r="AO3024" s="25">
        <v>140</v>
      </c>
      <c r="AP3024" s="25">
        <v>140</v>
      </c>
      <c r="AQ3024" s="25">
        <v>1.9</v>
      </c>
      <c r="AR3024" s="25">
        <v>5.0960000000000003E-4</v>
      </c>
      <c r="AS3024" s="157">
        <v>12</v>
      </c>
      <c r="AT3024" s="96"/>
      <c r="AU3024" s="92" t="s">
        <v>2181</v>
      </c>
      <c r="AV3024" s="91" t="s">
        <v>152</v>
      </c>
      <c r="AW3024" s="46" t="s">
        <v>48</v>
      </c>
      <c r="AX3024" s="46" t="s">
        <v>48</v>
      </c>
      <c r="AY3024" s="91" t="s">
        <v>152</v>
      </c>
      <c r="AZ3024" s="23" t="s">
        <v>24</v>
      </c>
      <c r="BA3024" s="25" t="s">
        <v>2645</v>
      </c>
      <c r="BB3024" t="s">
        <v>25</v>
      </c>
      <c r="BC3024">
        <v>25918</v>
      </c>
      <c r="BD3024" t="str">
        <f>IF(Z3024=BC3024,"OK")</f>
        <v>OK</v>
      </c>
      <c r="BE3024">
        <v>1.9590000000000001</v>
      </c>
      <c r="BF3024">
        <v>6.3400000000000001E-4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 t="str">
        <f>IF(ABS(AN3024*AO3024*AP3024/1000000000/AR3024-1)&lt;0.1,"OK","NO")</f>
        <v>OK</v>
      </c>
      <c r="BN3024" s="183"/>
    </row>
    <row r="3025" spans="1:66" ht="25.5" x14ac:dyDescent="0.25">
      <c r="A3025" s="1"/>
      <c r="B3025" s="94">
        <v>3012</v>
      </c>
      <c r="C3025" s="43">
        <v>1136983</v>
      </c>
      <c r="D3025" s="37">
        <v>1018361</v>
      </c>
      <c r="E3025" s="26" t="s">
        <v>2644</v>
      </c>
      <c r="F3025" s="151" t="s">
        <v>21</v>
      </c>
      <c r="G3025" s="197" t="s">
        <v>2182</v>
      </c>
      <c r="H3025" s="46" t="s">
        <v>2635</v>
      </c>
      <c r="I3025" s="25">
        <f>IFERROR(MID($D3025,1,7)+0,"")</f>
        <v>1018361</v>
      </c>
      <c r="J3025" s="25" t="str">
        <f>IFERROR(MID($D3025,10,7)+0,"")</f>
        <v/>
      </c>
      <c r="K3025" s="25" t="str">
        <f>IFERROR(MID($D3025,19,7)+0,"")</f>
        <v/>
      </c>
      <c r="L3025" s="25" t="str">
        <f>IFERROR(MID($D3025,28,7)+0,"")</f>
        <v/>
      </c>
      <c r="M3025" s="25" t="str">
        <f>IF(IFERROR(MID($Q3025,1,7)+0,"")&lt;1130000,IF(INDEX(C:C,MATCH(LEFT(Q3025,7)+0,I:I,0))&lt;1130000,"",INDEX(C:C,MATCH(LEFT(Q3025,7)+0,I:I,0))),IFERROR(MID($Q3025,1,7)+0,""))</f>
        <v/>
      </c>
      <c r="N3025" s="25" t="str">
        <f>IF(IFERROR(MID($Q3025,10,7)+0,"")&lt;1130000,"",IFERROR(MID($Q3025,10,7)+0,""))</f>
        <v/>
      </c>
      <c r="O3025" s="25" t="str">
        <f>IF(IFERROR(MID($Q3025,19,7)+0,"")&lt;1130000,"",IFERROR(MID($Q3025,19,7)+0,""))</f>
        <v/>
      </c>
      <c r="P3025" s="25" t="str">
        <f>IF(M3025="","",IF(N3025="",M3025,M3025&amp;", "&amp;N3025))</f>
        <v/>
      </c>
      <c r="Q3025" s="23"/>
      <c r="R3025" s="23"/>
      <c r="S3025" s="35" t="s">
        <v>2449</v>
      </c>
      <c r="T3025" s="34" t="s">
        <v>36</v>
      </c>
      <c r="U3025" s="185">
        <v>23000</v>
      </c>
      <c r="V3025" s="188">
        <v>24610</v>
      </c>
      <c r="W3025" s="189">
        <v>26333</v>
      </c>
      <c r="X3025" s="31">
        <v>28966</v>
      </c>
      <c r="Y3025" s="90">
        <f>IFERROR(ROUND(X3025/W3025-1,2),"")</f>
        <v>0.1</v>
      </c>
      <c r="Z3025" s="31" t="str">
        <f>IF(OR(S3025="VLD MLC components",S3025="VLD MLC pipes",S3025="VLD PEX components",S3025="VLD PEX pipes",S3025="VLD PHC components",S3025="VLD PHC pipes",S3025="Controls VLD"),"По запросу",X3025)</f>
        <v>По запросу</v>
      </c>
      <c r="AA3025" s="63">
        <f>ROUND(X3025/1.2,3)</f>
        <v>24138.332999999999</v>
      </c>
      <c r="AB3025" s="23">
        <v>21944.167000000001</v>
      </c>
      <c r="AC3025" s="190">
        <f>IFERROR(ROUND(AA3025/AB3025-1,2),"")</f>
        <v>0.1</v>
      </c>
      <c r="AD3025" s="25">
        <v>2.2999999999999998</v>
      </c>
      <c r="AE3025" s="25">
        <v>5.8500000000000002E-4</v>
      </c>
      <c r="AF3025" s="25">
        <v>0</v>
      </c>
      <c r="AG3025" s="25">
        <v>5</v>
      </c>
      <c r="AH3025" s="25">
        <v>13</v>
      </c>
      <c r="AI3025" s="25">
        <v>15</v>
      </c>
      <c r="AJ3025" s="22" t="s">
        <v>20</v>
      </c>
      <c r="AK3025" s="22" t="s">
        <v>20</v>
      </c>
      <c r="AL3025" s="25" t="s">
        <v>19</v>
      </c>
      <c r="AM3025" s="25">
        <v>1</v>
      </c>
      <c r="AN3025" s="25">
        <v>26</v>
      </c>
      <c r="AO3025" s="25">
        <v>150</v>
      </c>
      <c r="AP3025" s="25">
        <v>150</v>
      </c>
      <c r="AQ3025" s="25">
        <v>2.2999999999999998</v>
      </c>
      <c r="AR3025" s="25">
        <v>5.8500000000000002E-4</v>
      </c>
      <c r="AS3025" s="157">
        <v>15</v>
      </c>
      <c r="AT3025" s="96"/>
      <c r="AU3025" s="92" t="s">
        <v>2181</v>
      </c>
      <c r="AV3025" s="91" t="s">
        <v>152</v>
      </c>
      <c r="AW3025" s="46" t="s">
        <v>48</v>
      </c>
      <c r="AX3025" s="46" t="s">
        <v>48</v>
      </c>
      <c r="AY3025" s="91" t="s">
        <v>152</v>
      </c>
      <c r="AZ3025" s="23" t="s">
        <v>24</v>
      </c>
      <c r="BA3025" s="25" t="s">
        <v>2643</v>
      </c>
      <c r="BB3025" t="s">
        <v>25</v>
      </c>
      <c r="BC3025" t="s">
        <v>2629</v>
      </c>
      <c r="BD3025" t="str">
        <f>IF(Z3025=BC3025,"OK")</f>
        <v>OK</v>
      </c>
      <c r="BE3025">
        <v>2.5739999999999998</v>
      </c>
      <c r="BF3025">
        <v>7.1599999999999995E-4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 t="str">
        <f>IF(ABS(AN3025*AO3025*AP3025/1000000000/AR3025-1)&lt;0.1,"OK","NO")</f>
        <v>OK</v>
      </c>
      <c r="BN3025" s="183"/>
    </row>
    <row r="3026" spans="1:66" ht="25.5" x14ac:dyDescent="0.25">
      <c r="A3026" s="1"/>
      <c r="B3026" s="94">
        <v>3013</v>
      </c>
      <c r="C3026" s="43">
        <v>1136984</v>
      </c>
      <c r="D3026" s="37">
        <v>1018362</v>
      </c>
      <c r="E3026" s="26" t="s">
        <v>2642</v>
      </c>
      <c r="F3026" s="151" t="s">
        <v>652</v>
      </c>
      <c r="G3026" s="197" t="s">
        <v>2182</v>
      </c>
      <c r="H3026" s="46" t="s">
        <v>2635</v>
      </c>
      <c r="I3026" s="25">
        <f>IFERROR(MID($D3026,1,7)+0,"")</f>
        <v>1018362</v>
      </c>
      <c r="J3026" s="25" t="str">
        <f>IFERROR(MID($D3026,10,7)+0,"")</f>
        <v/>
      </c>
      <c r="K3026" s="25" t="str">
        <f>IFERROR(MID($D3026,19,7)+0,"")</f>
        <v/>
      </c>
      <c r="L3026" s="25" t="str">
        <f>IFERROR(MID($D3026,28,7)+0,"")</f>
        <v/>
      </c>
      <c r="M3026" s="25" t="str">
        <f>IF(IFERROR(MID($Q3026,1,7)+0,"")&lt;1130000,IF(INDEX(C:C,MATCH(LEFT(Q3026,7)+0,I:I,0))&lt;1130000,"",INDEX(C:C,MATCH(LEFT(Q3026,7)+0,I:I,0))),IFERROR(MID($Q3026,1,7)+0,""))</f>
        <v/>
      </c>
      <c r="N3026" s="25" t="str">
        <f>IF(IFERROR(MID($Q3026,10,7)+0,"")&lt;1130000,"",IFERROR(MID($Q3026,10,7)+0,""))</f>
        <v/>
      </c>
      <c r="O3026" s="25" t="str">
        <f>IF(IFERROR(MID($Q3026,19,7)+0,"")&lt;1130000,"",IFERROR(MID($Q3026,19,7)+0,""))</f>
        <v/>
      </c>
      <c r="P3026" s="25" t="str">
        <f>IF(M3026="","",IF(N3026="",M3026,M3026&amp;", "&amp;N3026))</f>
        <v/>
      </c>
      <c r="Q3026" s="23"/>
      <c r="R3026" s="23"/>
      <c r="S3026" s="35" t="s">
        <v>2449</v>
      </c>
      <c r="T3026" s="34" t="s">
        <v>36</v>
      </c>
      <c r="U3026" s="185">
        <v>28606</v>
      </c>
      <c r="V3026" s="188">
        <v>30608</v>
      </c>
      <c r="W3026" s="189">
        <v>32751</v>
      </c>
      <c r="X3026" s="31">
        <v>36026</v>
      </c>
      <c r="Y3026" s="90">
        <f>IFERROR(ROUND(X3026/W3026-1,2),"")</f>
        <v>0.1</v>
      </c>
      <c r="Z3026" s="31" t="str">
        <f>IF(OR(S3026="VLD MLC components",S3026="VLD MLC pipes",S3026="VLD PEX components",S3026="VLD PEX pipes",S3026="VLD PHC components",S3026="VLD PHC pipes",S3026="Controls VLD"),"По запросу",X3026)</f>
        <v>По запросу</v>
      </c>
      <c r="AA3026" s="63">
        <f>ROUND(X3026/1.2,3)</f>
        <v>30021.667000000001</v>
      </c>
      <c r="AB3026" s="23">
        <v>27292.5</v>
      </c>
      <c r="AC3026" s="190">
        <f>IFERROR(ROUND(AA3026/AB3026-1,2),"")</f>
        <v>0.1</v>
      </c>
      <c r="AD3026" s="25">
        <v>3</v>
      </c>
      <c r="AE3026" s="25">
        <v>7.6230000000000004E-4</v>
      </c>
      <c r="AF3026" s="25">
        <v>35</v>
      </c>
      <c r="AG3026" s="25">
        <v>4</v>
      </c>
      <c r="AH3026" s="25">
        <v>0</v>
      </c>
      <c r="AI3026" s="25">
        <v>11</v>
      </c>
      <c r="AJ3026" s="22" t="s">
        <v>20</v>
      </c>
      <c r="AK3026" s="22" t="s">
        <v>20</v>
      </c>
      <c r="AL3026" s="25" t="s">
        <v>19</v>
      </c>
      <c r="AM3026" s="25">
        <v>1</v>
      </c>
      <c r="AN3026" s="25">
        <v>28</v>
      </c>
      <c r="AO3026" s="25">
        <v>165</v>
      </c>
      <c r="AP3026" s="25">
        <v>165</v>
      </c>
      <c r="AQ3026" s="25">
        <v>3</v>
      </c>
      <c r="AR3026" s="25">
        <v>7.6230000000000004E-4</v>
      </c>
      <c r="AS3026" s="157">
        <v>7</v>
      </c>
      <c r="AT3026" s="96"/>
      <c r="AU3026" s="92" t="s">
        <v>2181</v>
      </c>
      <c r="AV3026" s="91" t="s">
        <v>152</v>
      </c>
      <c r="AW3026" s="46" t="s">
        <v>48</v>
      </c>
      <c r="AX3026" s="46" t="s">
        <v>48</v>
      </c>
      <c r="AY3026" s="91" t="s">
        <v>152</v>
      </c>
      <c r="AZ3026" s="23" t="s">
        <v>24</v>
      </c>
      <c r="BA3026" s="25" t="s">
        <v>2641</v>
      </c>
      <c r="BB3026" t="s">
        <v>25</v>
      </c>
      <c r="BC3026" t="s">
        <v>2629</v>
      </c>
      <c r="BD3026" t="str">
        <f>IF(Z3026=BC3026,"OK")</f>
        <v>OK</v>
      </c>
      <c r="BE3026">
        <v>3.028</v>
      </c>
      <c r="BF3026">
        <v>7.0600000000000003E-4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 t="str">
        <f>IF(ABS(AN3026*AO3026*AP3026/1000000000/AR3026-1)&lt;0.1,"OK","NO")</f>
        <v>OK</v>
      </c>
      <c r="BN3026" s="183"/>
    </row>
    <row r="3027" spans="1:66" ht="25.5" x14ac:dyDescent="0.25">
      <c r="A3027" s="1"/>
      <c r="B3027" s="94">
        <v>3014</v>
      </c>
      <c r="C3027" s="43">
        <v>1136985</v>
      </c>
      <c r="D3027" s="37">
        <v>1018363</v>
      </c>
      <c r="E3027" s="26" t="s">
        <v>2640</v>
      </c>
      <c r="F3027" s="151" t="s">
        <v>21</v>
      </c>
      <c r="G3027" s="197" t="s">
        <v>2182</v>
      </c>
      <c r="H3027" s="46" t="s">
        <v>2635</v>
      </c>
      <c r="I3027" s="25">
        <f>IFERROR(MID($D3027,1,7)+0,"")</f>
        <v>1018363</v>
      </c>
      <c r="J3027" s="25" t="str">
        <f>IFERROR(MID($D3027,10,7)+0,"")</f>
        <v/>
      </c>
      <c r="K3027" s="25" t="str">
        <f>IFERROR(MID($D3027,19,7)+0,"")</f>
        <v/>
      </c>
      <c r="L3027" s="25" t="str">
        <f>IFERROR(MID($D3027,28,7)+0,"")</f>
        <v/>
      </c>
      <c r="M3027" s="25" t="str">
        <f>IF(IFERROR(MID($Q3027,1,7)+0,"")&lt;1130000,IF(INDEX(C:C,MATCH(LEFT(Q3027,7)+0,I:I,0))&lt;1130000,"",INDEX(C:C,MATCH(LEFT(Q3027,7)+0,I:I,0))),IFERROR(MID($Q3027,1,7)+0,""))</f>
        <v/>
      </c>
      <c r="N3027" s="25" t="str">
        <f>IF(IFERROR(MID($Q3027,10,7)+0,"")&lt;1130000,"",IFERROR(MID($Q3027,10,7)+0,""))</f>
        <v/>
      </c>
      <c r="O3027" s="25" t="str">
        <f>IF(IFERROR(MID($Q3027,19,7)+0,"")&lt;1130000,"",IFERROR(MID($Q3027,19,7)+0,""))</f>
        <v/>
      </c>
      <c r="P3027" s="25" t="str">
        <f>IF(M3027="","",IF(N3027="",M3027,M3027&amp;", "&amp;N3027))</f>
        <v/>
      </c>
      <c r="Q3027" s="23"/>
      <c r="R3027" s="23"/>
      <c r="S3027" s="35" t="s">
        <v>2449</v>
      </c>
      <c r="T3027" s="34" t="s">
        <v>36</v>
      </c>
      <c r="U3027" s="185">
        <v>29900</v>
      </c>
      <c r="V3027" s="188">
        <v>31993</v>
      </c>
      <c r="W3027" s="189">
        <v>34233</v>
      </c>
      <c r="X3027" s="31">
        <v>37656</v>
      </c>
      <c r="Y3027" s="90">
        <f>IFERROR(ROUND(X3027/W3027-1,2),"")</f>
        <v>0.1</v>
      </c>
      <c r="Z3027" s="31" t="str">
        <f>IF(OR(S3027="VLD MLC components",S3027="VLD MLC pipes",S3027="VLD PEX components",S3027="VLD PEX pipes",S3027="VLD PHC components",S3027="VLD PHC pipes",S3027="Controls VLD"),"По запросу",X3027)</f>
        <v>По запросу</v>
      </c>
      <c r="AA3027" s="63">
        <f>ROUND(X3027/1.2,3)</f>
        <v>31380</v>
      </c>
      <c r="AB3027" s="23">
        <v>28527.5</v>
      </c>
      <c r="AC3027" s="190">
        <f>IFERROR(ROUND(AA3027/AB3027-1,2),"")</f>
        <v>0.1</v>
      </c>
      <c r="AD3027" s="25">
        <v>3.5</v>
      </c>
      <c r="AE3027" s="25">
        <v>1.0951999999999999E-3</v>
      </c>
      <c r="AF3027" s="25">
        <v>21</v>
      </c>
      <c r="AG3027" s="25">
        <v>4</v>
      </c>
      <c r="AH3027" s="25">
        <v>8</v>
      </c>
      <c r="AI3027" s="25">
        <v>18</v>
      </c>
      <c r="AJ3027" s="22" t="s">
        <v>20</v>
      </c>
      <c r="AK3027" s="22" t="s">
        <v>20</v>
      </c>
      <c r="AL3027" s="25" t="s">
        <v>19</v>
      </c>
      <c r="AM3027" s="25">
        <v>1</v>
      </c>
      <c r="AN3027" s="25">
        <v>32</v>
      </c>
      <c r="AO3027" s="25">
        <v>185</v>
      </c>
      <c r="AP3027" s="25">
        <v>185</v>
      </c>
      <c r="AQ3027" s="25">
        <v>3.5</v>
      </c>
      <c r="AR3027" s="25">
        <v>1.0951999999999999E-3</v>
      </c>
      <c r="AS3027" s="157">
        <v>20</v>
      </c>
      <c r="AT3027" s="96"/>
      <c r="AU3027" s="92" t="s">
        <v>2181</v>
      </c>
      <c r="AV3027" s="91" t="s">
        <v>152</v>
      </c>
      <c r="AW3027" s="46" t="s">
        <v>48</v>
      </c>
      <c r="AX3027" s="46" t="s">
        <v>48</v>
      </c>
      <c r="AY3027" s="91" t="s">
        <v>152</v>
      </c>
      <c r="AZ3027" s="23" t="s">
        <v>24</v>
      </c>
      <c r="BA3027" s="25" t="s">
        <v>2639</v>
      </c>
      <c r="BB3027" t="s">
        <v>25</v>
      </c>
      <c r="BC3027" t="s">
        <v>2629</v>
      </c>
      <c r="BD3027" t="str">
        <f>IF(Z3027=BC3027,"OK")</f>
        <v>OK</v>
      </c>
      <c r="BE3027">
        <v>3.7130000000000001</v>
      </c>
      <c r="BF3027">
        <v>9.7900000000000005E-4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 t="str">
        <f>IF(ABS(AN3027*AO3027*AP3027/1000000000/AR3027-1)&lt;0.1,"OK","NO")</f>
        <v>OK</v>
      </c>
      <c r="BN3027" s="183"/>
    </row>
    <row r="3028" spans="1:66" ht="25.5" x14ac:dyDescent="0.25">
      <c r="A3028" s="1"/>
      <c r="B3028" s="94">
        <v>3015</v>
      </c>
      <c r="C3028" s="43">
        <v>1136986</v>
      </c>
      <c r="D3028" s="37">
        <v>1018364</v>
      </c>
      <c r="E3028" s="26" t="s">
        <v>2638</v>
      </c>
      <c r="F3028" s="151" t="s">
        <v>652</v>
      </c>
      <c r="G3028" s="197" t="s">
        <v>2182</v>
      </c>
      <c r="H3028" s="46" t="s">
        <v>2635</v>
      </c>
      <c r="I3028" s="25">
        <f>IFERROR(MID($D3028,1,7)+0,"")</f>
        <v>1018364</v>
      </c>
      <c r="J3028" s="25" t="str">
        <f>IFERROR(MID($D3028,10,7)+0,"")</f>
        <v/>
      </c>
      <c r="K3028" s="25" t="str">
        <f>IFERROR(MID($D3028,19,7)+0,"")</f>
        <v/>
      </c>
      <c r="L3028" s="25" t="str">
        <f>IFERROR(MID($D3028,28,7)+0,"")</f>
        <v/>
      </c>
      <c r="M3028" s="25" t="str">
        <f>IF(IFERROR(MID($Q3028,1,7)+0,"")&lt;1130000,IF(INDEX(C:C,MATCH(LEFT(Q3028,7)+0,I:I,0))&lt;1130000,"",INDEX(C:C,MATCH(LEFT(Q3028,7)+0,I:I,0))),IFERROR(MID($Q3028,1,7)+0,""))</f>
        <v/>
      </c>
      <c r="N3028" s="25" t="str">
        <f>IF(IFERROR(MID($Q3028,10,7)+0,"")&lt;1130000,"",IFERROR(MID($Q3028,10,7)+0,""))</f>
        <v/>
      </c>
      <c r="O3028" s="25" t="str">
        <f>IF(IFERROR(MID($Q3028,19,7)+0,"")&lt;1130000,"",IFERROR(MID($Q3028,19,7)+0,""))</f>
        <v/>
      </c>
      <c r="P3028" s="25" t="str">
        <f>IF(M3028="","",IF(N3028="",M3028,M3028&amp;", "&amp;N3028))</f>
        <v/>
      </c>
      <c r="Q3028" s="23"/>
      <c r="R3028" s="23"/>
      <c r="S3028" s="35" t="s">
        <v>2449</v>
      </c>
      <c r="T3028" s="34" t="s">
        <v>36</v>
      </c>
      <c r="U3028" s="185">
        <v>38350</v>
      </c>
      <c r="V3028" s="188">
        <v>41035</v>
      </c>
      <c r="W3028" s="189">
        <v>43907</v>
      </c>
      <c r="X3028" s="31">
        <v>48298</v>
      </c>
      <c r="Y3028" s="90">
        <f>IFERROR(ROUND(X3028/W3028-1,2),"")</f>
        <v>0.1</v>
      </c>
      <c r="Z3028" s="31" t="str">
        <f>IF(OR(S3028="VLD MLC components",S3028="VLD MLC pipes",S3028="VLD PEX components",S3028="VLD PEX pipes",S3028="VLD PHC components",S3028="VLD PHC pipes",S3028="Controls VLD"),"По запросу",X3028)</f>
        <v>По запросу</v>
      </c>
      <c r="AA3028" s="63">
        <f>ROUND(X3028/1.2,3)</f>
        <v>40248.332999999999</v>
      </c>
      <c r="AB3028" s="23">
        <v>36589.167000000001</v>
      </c>
      <c r="AC3028" s="190">
        <f>IFERROR(ROUND(AA3028/AB3028-1,2),"")</f>
        <v>0.1</v>
      </c>
      <c r="AD3028" s="25">
        <v>4.2</v>
      </c>
      <c r="AE3028" s="25">
        <v>1.3599999999999999E-2</v>
      </c>
      <c r="AF3028" s="25">
        <v>10</v>
      </c>
      <c r="AG3028" s="25">
        <v>3</v>
      </c>
      <c r="AH3028" s="25">
        <v>7</v>
      </c>
      <c r="AI3028" s="25">
        <v>15</v>
      </c>
      <c r="AJ3028" s="22" t="s">
        <v>20</v>
      </c>
      <c r="AK3028" s="22" t="s">
        <v>20</v>
      </c>
      <c r="AL3028" s="25" t="s">
        <v>19</v>
      </c>
      <c r="AM3028" s="25">
        <v>1</v>
      </c>
      <c r="AN3028" s="25">
        <v>340</v>
      </c>
      <c r="AO3028" s="25">
        <v>200</v>
      </c>
      <c r="AP3028" s="25">
        <v>200</v>
      </c>
      <c r="AQ3028" s="25">
        <v>4.2</v>
      </c>
      <c r="AR3028" s="25">
        <v>1.3599999999999999E-2</v>
      </c>
      <c r="AS3028" s="157">
        <v>16</v>
      </c>
      <c r="AT3028" s="96"/>
      <c r="AU3028" s="92" t="s">
        <v>2181</v>
      </c>
      <c r="AV3028" s="91" t="s">
        <v>152</v>
      </c>
      <c r="AW3028" s="46" t="s">
        <v>48</v>
      </c>
      <c r="AX3028" s="46" t="s">
        <v>48</v>
      </c>
      <c r="AY3028" s="91" t="s">
        <v>152</v>
      </c>
      <c r="AZ3028" s="23" t="s">
        <v>24</v>
      </c>
      <c r="BA3028" s="25" t="s">
        <v>2637</v>
      </c>
      <c r="BB3028" t="s">
        <v>25</v>
      </c>
      <c r="BC3028" t="s">
        <v>2629</v>
      </c>
      <c r="BD3028" t="str">
        <f>IF(Z3028=BC3028,"OK")</f>
        <v>OK</v>
      </c>
      <c r="BE3028">
        <v>4.1829999999999998</v>
      </c>
      <c r="BF3028">
        <v>1.224E-3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 t="str">
        <f>IF(ABS(AN3028*AO3028*AP3028/1000000000/AR3028-1)&lt;0.1,"OK","NO")</f>
        <v>OK</v>
      </c>
      <c r="BN3028" s="183"/>
    </row>
    <row r="3029" spans="1:66" ht="25.5" x14ac:dyDescent="0.25">
      <c r="A3029" s="1"/>
      <c r="B3029" s="94">
        <v>3016</v>
      </c>
      <c r="C3029" s="43">
        <v>1136987</v>
      </c>
      <c r="D3029" s="37">
        <v>1078370</v>
      </c>
      <c r="E3029" s="26" t="s">
        <v>2636</v>
      </c>
      <c r="F3029" s="151" t="s">
        <v>21</v>
      </c>
      <c r="G3029" s="197" t="s">
        <v>2182</v>
      </c>
      <c r="H3029" s="46" t="s">
        <v>2635</v>
      </c>
      <c r="I3029" s="25">
        <f>IFERROR(MID($D3029,1,7)+0,"")</f>
        <v>1078370</v>
      </c>
      <c r="J3029" s="25" t="str">
        <f>IFERROR(MID($D3029,10,7)+0,"")</f>
        <v/>
      </c>
      <c r="K3029" s="25" t="str">
        <f>IFERROR(MID($D3029,19,7)+0,"")</f>
        <v/>
      </c>
      <c r="L3029" s="25" t="str">
        <f>IFERROR(MID($D3029,28,7)+0,"")</f>
        <v/>
      </c>
      <c r="M3029" s="25" t="str">
        <f>IF(IFERROR(MID($Q3029,1,7)+0,"")&lt;1130000,IF(INDEX(C:C,MATCH(LEFT(Q3029,7)+0,I:I,0))&lt;1130000,"",INDEX(C:C,MATCH(LEFT(Q3029,7)+0,I:I,0))),IFERROR(MID($Q3029,1,7)+0,""))</f>
        <v/>
      </c>
      <c r="N3029" s="25" t="str">
        <f>IF(IFERROR(MID($Q3029,10,7)+0,"")&lt;1130000,"",IFERROR(MID($Q3029,10,7)+0,""))</f>
        <v/>
      </c>
      <c r="O3029" s="25" t="str">
        <f>IF(IFERROR(MID($Q3029,19,7)+0,"")&lt;1130000,"",IFERROR(MID($Q3029,19,7)+0,""))</f>
        <v/>
      </c>
      <c r="P3029" s="25" t="str">
        <f>IF(M3029="","",IF(N3029="",M3029,M3029&amp;", "&amp;N3029))</f>
        <v/>
      </c>
      <c r="Q3029" s="23"/>
      <c r="R3029" s="23"/>
      <c r="S3029" s="35" t="s">
        <v>2449</v>
      </c>
      <c r="T3029" s="34" t="s">
        <v>36</v>
      </c>
      <c r="U3029" s="185">
        <v>51195</v>
      </c>
      <c r="V3029" s="188">
        <v>54779</v>
      </c>
      <c r="W3029" s="189">
        <v>58614</v>
      </c>
      <c r="X3029" s="31">
        <v>64475</v>
      </c>
      <c r="Y3029" s="90">
        <f>IFERROR(ROUND(X3029/W3029-1,2),"")</f>
        <v>0.1</v>
      </c>
      <c r="Z3029" s="31" t="str">
        <f>IF(OR(S3029="VLD MLC components",S3029="VLD MLC pipes",S3029="VLD PEX components",S3029="VLD PEX pipes",S3029="VLD PHC components",S3029="VLD PHC pipes",S3029="Controls VLD"),"По запросу",X3029)</f>
        <v>По запросу</v>
      </c>
      <c r="AA3029" s="63">
        <f>ROUND(X3029/1.2,3)</f>
        <v>53729.167000000001</v>
      </c>
      <c r="AB3029" s="23">
        <v>48845</v>
      </c>
      <c r="AC3029" s="190">
        <f>IFERROR(ROUND(AA3029/AB3029-1,2),"")</f>
        <v>0.1</v>
      </c>
      <c r="AD3029" s="25">
        <v>6.3</v>
      </c>
      <c r="AE3029" s="25">
        <v>1.8392E-3</v>
      </c>
      <c r="AF3029" s="25">
        <v>33</v>
      </c>
      <c r="AG3029" s="25">
        <v>0</v>
      </c>
      <c r="AH3029" s="25">
        <v>15</v>
      </c>
      <c r="AI3029" s="25">
        <v>4</v>
      </c>
      <c r="AJ3029" s="22" t="s">
        <v>20</v>
      </c>
      <c r="AK3029" s="22" t="s">
        <v>20</v>
      </c>
      <c r="AL3029" s="25" t="s">
        <v>19</v>
      </c>
      <c r="AM3029" s="25">
        <v>1</v>
      </c>
      <c r="AN3029" s="25">
        <v>38</v>
      </c>
      <c r="AO3029" s="25">
        <v>220</v>
      </c>
      <c r="AP3029" s="25">
        <v>220</v>
      </c>
      <c r="AQ3029" s="25">
        <v>6.3</v>
      </c>
      <c r="AR3029" s="25">
        <v>1.8392E-3</v>
      </c>
      <c r="AS3029" s="157">
        <v>18</v>
      </c>
      <c r="AT3029" s="96"/>
      <c r="AU3029" s="92" t="s">
        <v>2181</v>
      </c>
      <c r="AV3029" s="91" t="s">
        <v>152</v>
      </c>
      <c r="AW3029" s="46" t="s">
        <v>48</v>
      </c>
      <c r="AX3029" s="46" t="s">
        <v>48</v>
      </c>
      <c r="AY3029" s="91" t="s">
        <v>152</v>
      </c>
      <c r="AZ3029" s="23" t="s">
        <v>24</v>
      </c>
      <c r="BA3029" s="25" t="s">
        <v>2634</v>
      </c>
      <c r="BB3029" t="s">
        <v>25</v>
      </c>
      <c r="BC3029" t="s">
        <v>2629</v>
      </c>
      <c r="BD3029" t="str">
        <f>IF(Z3029=BC3029,"OK")</f>
        <v>OK</v>
      </c>
      <c r="BE3029">
        <v>4.25</v>
      </c>
      <c r="BF3029">
        <v>1.936E-3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 t="str">
        <f>IF(ABS(AN3029*AO3029*AP3029/1000000000/AR3029-1)&lt;0.1,"OK","NO")</f>
        <v>OK</v>
      </c>
      <c r="BN3029" s="183"/>
    </row>
    <row r="3030" spans="1:66" ht="25.5" x14ac:dyDescent="0.25">
      <c r="A3030" s="1"/>
      <c r="B3030" s="94">
        <v>3017</v>
      </c>
      <c r="C3030" s="43">
        <v>1135998</v>
      </c>
      <c r="D3030" s="37"/>
      <c r="E3030" s="26" t="s">
        <v>2633</v>
      </c>
      <c r="F3030" s="212" t="s">
        <v>21</v>
      </c>
      <c r="G3030" s="127" t="s">
        <v>2630</v>
      </c>
      <c r="H3030" s="46" t="str">
        <f>IFERROR(IFERROR(IF(SEARCH("Usystems",$E3030)&gt;0,"Usystems"),IF(SEARCH("RIIFO",$E3030)&gt;0,"RIIFO","Uponor")),"Uponor")</f>
        <v>Usystems</v>
      </c>
      <c r="I3030" s="25" t="str">
        <f>IFERROR(MID($D3030,1,7)+0,"")</f>
        <v/>
      </c>
      <c r="J3030" s="25" t="str">
        <f>IFERROR(MID($D3030,10,7)+0,"")</f>
        <v/>
      </c>
      <c r="K3030" s="25" t="str">
        <f>IFERROR(MID($D3030,19,7)+0,"")</f>
        <v/>
      </c>
      <c r="L3030" s="25" t="str">
        <f>IFERROR(MID($D3030,28,7)+0,"")</f>
        <v/>
      </c>
      <c r="M3030" s="25" t="str">
        <f>IF(IFERROR(MID($Q3030,1,7)+0,"")&lt;1130000,IF(INDEX(C:C,MATCH(LEFT(Q3030,7)+0,I:I,0))&lt;1130000,"",INDEX(C:C,MATCH(LEFT(Q3030,7)+0,I:I,0))),IFERROR(MID($Q3030,1,7)+0,""))</f>
        <v/>
      </c>
      <c r="N3030" s="25" t="str">
        <f>IF(IFERROR(MID($Q3030,10,7)+0,"")&lt;1130000,"",IFERROR(MID($Q3030,10,7)+0,""))</f>
        <v/>
      </c>
      <c r="O3030" s="25" t="str">
        <f>IF(IFERROR(MID($Q3030,19,7)+0,"")&lt;1130000,"",IFERROR(MID($Q3030,19,7)+0,""))</f>
        <v/>
      </c>
      <c r="P3030" s="25" t="str">
        <f>IF(M3030="","",IF(N3030="",M3030,M3030&amp;", "&amp;N3030))</f>
        <v/>
      </c>
      <c r="Q3030" s="23"/>
      <c r="R3030" s="23"/>
      <c r="S3030" s="35" t="s">
        <v>2449</v>
      </c>
      <c r="T3030" s="34" t="s">
        <v>36</v>
      </c>
      <c r="U3030" s="185" t="s">
        <v>2629</v>
      </c>
      <c r="V3030" s="188" t="s">
        <v>2629</v>
      </c>
      <c r="W3030" s="189" t="e">
        <v>#N/A</v>
      </c>
      <c r="X3030" s="31" t="e">
        <v>#N/A</v>
      </c>
      <c r="Y3030" s="90" t="str">
        <f>IFERROR(ROUND(X3030/W3030-1,2),"")</f>
        <v/>
      </c>
      <c r="Z3030" s="31" t="str">
        <f>IF(OR(S3030="VLD MLC components",S3030="VLD MLC pipes",S3030="VLD PEX components",S3030="VLD PEX pipes",S3030="VLD PHC components",S3030="VLD PHC pipes",S3030="Controls VLD"),"По запросу",X3030)</f>
        <v>По запросу</v>
      </c>
      <c r="AA3030" s="63" t="e">
        <f>ROUND(X3030/1.2,3)</f>
        <v>#N/A</v>
      </c>
      <c r="AB3030" s="23" t="e">
        <v>#N/A</v>
      </c>
      <c r="AC3030" s="190" t="str">
        <f>IFERROR(ROUND(AA3030/AB3030-1,2),"")</f>
        <v/>
      </c>
      <c r="AD3030" s="25"/>
      <c r="AE3030" s="25"/>
      <c r="AF3030" s="25">
        <v>0</v>
      </c>
      <c r="AG3030" s="25" t="s">
        <v>22</v>
      </c>
      <c r="AH3030" s="25">
        <v>0</v>
      </c>
      <c r="AI3030" s="25">
        <v>0</v>
      </c>
      <c r="AJ3030" s="25" t="s">
        <v>20</v>
      </c>
      <c r="AK3030" s="42" t="s">
        <v>19</v>
      </c>
      <c r="AL3030" s="25" t="s">
        <v>20</v>
      </c>
      <c r="AM3030" s="25">
        <v>1</v>
      </c>
      <c r="AN3030" s="25"/>
      <c r="AO3030" s="25"/>
      <c r="AP3030" s="25"/>
      <c r="AQ3030" s="25"/>
      <c r="AR3030" s="25"/>
      <c r="AS3030" s="157" t="s">
        <v>22</v>
      </c>
      <c r="AT3030" s="93">
        <v>44743</v>
      </c>
      <c r="AU3030" s="92"/>
      <c r="AV3030" s="91" t="s">
        <v>152</v>
      </c>
      <c r="AW3030" s="92" t="s">
        <v>48</v>
      </c>
      <c r="AX3030" s="92" t="s">
        <v>48</v>
      </c>
      <c r="AY3030" s="91" t="s">
        <v>48</v>
      </c>
      <c r="AZ3030" s="23" t="s">
        <v>24</v>
      </c>
      <c r="BA3030" s="25">
        <v>0</v>
      </c>
      <c r="BB3030" t="e">
        <v>#VALUE!</v>
      </c>
      <c r="BC3030" t="e">
        <v>#N/A</v>
      </c>
      <c r="BD3030" t="e">
        <f>IF(Z3030=BC3030,"OK")</f>
        <v>#N/A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 t="e">
        <f>IF(ABS(AN3030*AO3030*AP3030/1000000000/AR3030-1)&lt;0.1,"OK","NO")</f>
        <v>#DIV/0!</v>
      </c>
      <c r="BN3030" s="183"/>
    </row>
    <row r="3031" spans="1:66" ht="25.5" x14ac:dyDescent="0.25">
      <c r="A3031" s="1"/>
      <c r="B3031" s="94">
        <v>3018</v>
      </c>
      <c r="C3031" s="43">
        <v>1135999</v>
      </c>
      <c r="D3031" s="37"/>
      <c r="E3031" s="26" t="s">
        <v>2632</v>
      </c>
      <c r="F3031" s="212" t="s">
        <v>21</v>
      </c>
      <c r="G3031" s="41" t="s">
        <v>2630</v>
      </c>
      <c r="H3031" s="46" t="str">
        <f>IFERROR(IFERROR(IF(SEARCH("Usystems",$E3031)&gt;0,"Usystems"),IF(SEARCH("RIIFO",$E3031)&gt;0,"RIIFO","Uponor")),"Uponor")</f>
        <v>Usystems</v>
      </c>
      <c r="I3031" s="25" t="str">
        <f>IFERROR(MID($D3031,1,7)+0,"")</f>
        <v/>
      </c>
      <c r="J3031" s="25" t="str">
        <f>IFERROR(MID($D3031,10,7)+0,"")</f>
        <v/>
      </c>
      <c r="K3031" s="25" t="str">
        <f>IFERROR(MID($D3031,19,7)+0,"")</f>
        <v/>
      </c>
      <c r="L3031" s="25" t="str">
        <f>IFERROR(MID($D3031,28,7)+0,"")</f>
        <v/>
      </c>
      <c r="M3031" s="25" t="str">
        <f>IF(IFERROR(MID($Q3031,1,7)+0,"")&lt;1130000,IF(INDEX(C:C,MATCH(LEFT(Q3031,7)+0,I:I,0))&lt;1130000,"",INDEX(C:C,MATCH(LEFT(Q3031,7)+0,I:I,0))),IFERROR(MID($Q3031,1,7)+0,""))</f>
        <v/>
      </c>
      <c r="N3031" s="25" t="str">
        <f>IF(IFERROR(MID($Q3031,10,7)+0,"")&lt;1130000,"",IFERROR(MID($Q3031,10,7)+0,""))</f>
        <v/>
      </c>
      <c r="O3031" s="25" t="str">
        <f>IF(IFERROR(MID($Q3031,19,7)+0,"")&lt;1130000,"",IFERROR(MID($Q3031,19,7)+0,""))</f>
        <v/>
      </c>
      <c r="P3031" s="25" t="str">
        <f>IF(M3031="","",IF(N3031="",M3031,M3031&amp;", "&amp;N3031))</f>
        <v/>
      </c>
      <c r="Q3031" s="23"/>
      <c r="R3031" s="23"/>
      <c r="S3031" s="35" t="s">
        <v>2449</v>
      </c>
      <c r="T3031" s="34" t="s">
        <v>36</v>
      </c>
      <c r="U3031" s="185" t="s">
        <v>2629</v>
      </c>
      <c r="V3031" s="188" t="s">
        <v>2629</v>
      </c>
      <c r="W3031" s="189" t="e">
        <v>#N/A</v>
      </c>
      <c r="X3031" s="31" t="e">
        <v>#N/A</v>
      </c>
      <c r="Y3031" s="90" t="str">
        <f>IFERROR(ROUND(X3031/W3031-1,2),"")</f>
        <v/>
      </c>
      <c r="Z3031" s="31" t="str">
        <f>IF(OR(S3031="VLD MLC components",S3031="VLD MLC pipes",S3031="VLD PEX components",S3031="VLD PEX pipes",S3031="VLD PHC components",S3031="VLD PHC pipes",S3031="Controls VLD"),"По запросу",X3031)</f>
        <v>По запросу</v>
      </c>
      <c r="AA3031" s="63" t="e">
        <f>ROUND(X3031/1.2,3)</f>
        <v>#N/A</v>
      </c>
      <c r="AB3031" s="23" t="e">
        <v>#N/A</v>
      </c>
      <c r="AC3031" s="190" t="str">
        <f>IFERROR(ROUND(AA3031/AB3031-1,2),"")</f>
        <v/>
      </c>
      <c r="AD3031" s="25"/>
      <c r="AE3031" s="25"/>
      <c r="AF3031" s="25">
        <v>0</v>
      </c>
      <c r="AG3031" s="25" t="s">
        <v>22</v>
      </c>
      <c r="AH3031" s="25">
        <v>0</v>
      </c>
      <c r="AI3031" s="25">
        <v>0</v>
      </c>
      <c r="AJ3031" s="25" t="s">
        <v>20</v>
      </c>
      <c r="AK3031" s="42" t="s">
        <v>19</v>
      </c>
      <c r="AL3031" s="25" t="s">
        <v>20</v>
      </c>
      <c r="AM3031" s="25">
        <v>1</v>
      </c>
      <c r="AN3031" s="25"/>
      <c r="AO3031" s="25"/>
      <c r="AP3031" s="25"/>
      <c r="AQ3031" s="25"/>
      <c r="AR3031" s="25"/>
      <c r="AS3031" s="157" t="s">
        <v>22</v>
      </c>
      <c r="AT3031" s="93">
        <v>44743</v>
      </c>
      <c r="AU3031" s="92"/>
      <c r="AV3031" s="91" t="s">
        <v>152</v>
      </c>
      <c r="AW3031" s="92" t="s">
        <v>48</v>
      </c>
      <c r="AX3031" s="92" t="s">
        <v>48</v>
      </c>
      <c r="AY3031" s="91" t="s">
        <v>48</v>
      </c>
      <c r="AZ3031" s="23" t="s">
        <v>24</v>
      </c>
      <c r="BA3031" s="25">
        <v>0</v>
      </c>
      <c r="BB3031" t="e">
        <v>#VALUE!</v>
      </c>
      <c r="BC3031" t="e">
        <v>#N/A</v>
      </c>
      <c r="BD3031" t="e">
        <f>IF(Z3031=BC3031,"OK")</f>
        <v>#N/A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 t="e">
        <f>IF(ABS(AN3031*AO3031*AP3031/1000000000/AR3031-1)&lt;0.1,"OK","NO")</f>
        <v>#DIV/0!</v>
      </c>
      <c r="BN3031" s="183"/>
    </row>
    <row r="3032" spans="1:66" ht="25.5" x14ac:dyDescent="0.25">
      <c r="A3032" s="1"/>
      <c r="B3032" s="94">
        <v>3019</v>
      </c>
      <c r="C3032" s="43">
        <v>1136000</v>
      </c>
      <c r="D3032" s="37"/>
      <c r="E3032" s="26" t="s">
        <v>2631</v>
      </c>
      <c r="F3032" s="212" t="s">
        <v>21</v>
      </c>
      <c r="G3032" s="41" t="s">
        <v>2630</v>
      </c>
      <c r="H3032" s="46" t="str">
        <f>IFERROR(IFERROR(IF(SEARCH("Usystems",$E3032)&gt;0,"Usystems"),IF(SEARCH("RIIFO",$E3032)&gt;0,"RIIFO","Uponor")),"Uponor")</f>
        <v>Usystems</v>
      </c>
      <c r="I3032" s="25" t="str">
        <f>IFERROR(MID($D3032,1,7)+0,"")</f>
        <v/>
      </c>
      <c r="J3032" s="25" t="str">
        <f>IFERROR(MID($D3032,10,7)+0,"")</f>
        <v/>
      </c>
      <c r="K3032" s="25" t="str">
        <f>IFERROR(MID($D3032,19,7)+0,"")</f>
        <v/>
      </c>
      <c r="L3032" s="25" t="str">
        <f>IFERROR(MID($D3032,28,7)+0,"")</f>
        <v/>
      </c>
      <c r="M3032" s="25" t="str">
        <f>IF(IFERROR(MID($Q3032,1,7)+0,"")&lt;1130000,IF(INDEX(C:C,MATCH(LEFT(Q3032,7)+0,I:I,0))&lt;1130000,"",INDEX(C:C,MATCH(LEFT(Q3032,7)+0,I:I,0))),IFERROR(MID($Q3032,1,7)+0,""))</f>
        <v/>
      </c>
      <c r="N3032" s="25" t="str">
        <f>IF(IFERROR(MID($Q3032,10,7)+0,"")&lt;1130000,"",IFERROR(MID($Q3032,10,7)+0,""))</f>
        <v/>
      </c>
      <c r="O3032" s="25" t="str">
        <f>IF(IFERROR(MID($Q3032,19,7)+0,"")&lt;1130000,"",IFERROR(MID($Q3032,19,7)+0,""))</f>
        <v/>
      </c>
      <c r="P3032" s="25" t="str">
        <f>IF(M3032="","",IF(N3032="",M3032,M3032&amp;", "&amp;N3032))</f>
        <v/>
      </c>
      <c r="Q3032" s="23"/>
      <c r="R3032" s="23"/>
      <c r="S3032" s="35" t="s">
        <v>2449</v>
      </c>
      <c r="T3032" s="34" t="s">
        <v>36</v>
      </c>
      <c r="U3032" s="185" t="s">
        <v>2629</v>
      </c>
      <c r="V3032" s="188" t="s">
        <v>2629</v>
      </c>
      <c r="W3032" s="189" t="e">
        <v>#N/A</v>
      </c>
      <c r="X3032" s="31" t="e">
        <v>#N/A</v>
      </c>
      <c r="Y3032" s="90" t="str">
        <f>IFERROR(ROUND(X3032/W3032-1,2),"")</f>
        <v/>
      </c>
      <c r="Z3032" s="31" t="str">
        <f>IF(OR(S3032="VLD MLC components",S3032="VLD MLC pipes",S3032="VLD PEX components",S3032="VLD PEX pipes",S3032="VLD PHC components",S3032="VLD PHC pipes",S3032="Controls VLD"),"По запросу",X3032)</f>
        <v>По запросу</v>
      </c>
      <c r="AA3032" s="63" t="e">
        <f>ROUND(X3032/1.2,3)</f>
        <v>#N/A</v>
      </c>
      <c r="AB3032" s="23" t="e">
        <v>#N/A</v>
      </c>
      <c r="AC3032" s="190" t="str">
        <f>IFERROR(ROUND(AA3032/AB3032-1,2),"")</f>
        <v/>
      </c>
      <c r="AD3032" s="25"/>
      <c r="AE3032" s="25"/>
      <c r="AF3032" s="25">
        <v>0</v>
      </c>
      <c r="AG3032" s="25" t="s">
        <v>22</v>
      </c>
      <c r="AH3032" s="25">
        <v>0</v>
      </c>
      <c r="AI3032" s="25">
        <v>0</v>
      </c>
      <c r="AJ3032" s="25" t="s">
        <v>20</v>
      </c>
      <c r="AK3032" s="42" t="s">
        <v>19</v>
      </c>
      <c r="AL3032" s="25" t="s">
        <v>20</v>
      </c>
      <c r="AM3032" s="25">
        <v>1</v>
      </c>
      <c r="AN3032" s="25"/>
      <c r="AO3032" s="25"/>
      <c r="AP3032" s="25"/>
      <c r="AQ3032" s="25"/>
      <c r="AR3032" s="25"/>
      <c r="AS3032" s="157" t="s">
        <v>22</v>
      </c>
      <c r="AT3032" s="93">
        <v>44743</v>
      </c>
      <c r="AU3032" s="92"/>
      <c r="AV3032" s="91" t="s">
        <v>152</v>
      </c>
      <c r="AW3032" s="92" t="s">
        <v>48</v>
      </c>
      <c r="AX3032" s="92" t="s">
        <v>48</v>
      </c>
      <c r="AY3032" s="91" t="s">
        <v>48</v>
      </c>
      <c r="AZ3032" s="23" t="s">
        <v>24</v>
      </c>
      <c r="BA3032" s="25">
        <v>0</v>
      </c>
      <c r="BB3032" t="e">
        <v>#VALUE!</v>
      </c>
      <c r="BC3032" t="e">
        <v>#N/A</v>
      </c>
      <c r="BD3032" t="e">
        <f>IF(Z3032=BC3032,"OK")</f>
        <v>#N/A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0</v>
      </c>
      <c r="BL3032" t="e">
        <f>IF(ABS(AN3032*AO3032*AP3032/1000000000/AR3032-1)&lt;0.1,"OK","NO")</f>
        <v>#DIV/0!</v>
      </c>
      <c r="BN3032" s="183"/>
    </row>
    <row r="3033" spans="1:66" ht="25.5" x14ac:dyDescent="0.25">
      <c r="A3033" s="1"/>
      <c r="B3033" s="94">
        <v>3020</v>
      </c>
      <c r="C3033" s="43">
        <v>1034012</v>
      </c>
      <c r="D3033" s="53">
        <v>1044493</v>
      </c>
      <c r="E3033" s="27" t="s">
        <v>2628</v>
      </c>
      <c r="F3033" s="151" t="s">
        <v>652</v>
      </c>
      <c r="G3033" s="41"/>
      <c r="H3033" s="46" t="str">
        <f>IFERROR(IFERROR(IF(SEARCH("Usystems",$E3033)&gt;0,"Usystems"),IF(SEARCH("RIIFO",$E3033)&gt;0,"RIIFO","Uponor")),"Uponor")</f>
        <v>Uponor</v>
      </c>
      <c r="I3033" s="25">
        <f>IFERROR(MID($D3033,1,7)+0,"")</f>
        <v>1044493</v>
      </c>
      <c r="J3033" s="25" t="str">
        <f>IFERROR(MID($D3033,10,7)+0,"")</f>
        <v/>
      </c>
      <c r="K3033" s="25" t="str">
        <f>IFERROR(MID($D3033,19,7)+0,"")</f>
        <v/>
      </c>
      <c r="L3033" s="25" t="str">
        <f>IFERROR(MID($D3033,28,7)+0,"")</f>
        <v/>
      </c>
      <c r="M3033" s="25" t="str">
        <f>IF(IFERROR(MID($Q3033,1,7)+0,"")&lt;1130000,IF(INDEX(C:C,MATCH(LEFT(Q3033,7)+0,I:I,0))&lt;1130000,"",INDEX(C:C,MATCH(LEFT(Q3033,7)+0,I:I,0))),IFERROR(MID($Q3033,1,7)+0,""))</f>
        <v/>
      </c>
      <c r="N3033" s="25" t="str">
        <f>IF(IFERROR(MID($Q3033,10,7)+0,"")&lt;1130000,"",IFERROR(MID($Q3033,10,7)+0,""))</f>
        <v/>
      </c>
      <c r="O3033" s="25" t="str">
        <f>IF(IFERROR(MID($Q3033,19,7)+0,"")&lt;1130000,"",IFERROR(MID($Q3033,19,7)+0,""))</f>
        <v/>
      </c>
      <c r="P3033" s="25" t="str">
        <f>IF(M3033="","",IF(N3033="",M3033,M3033&amp;", "&amp;N3033))</f>
        <v/>
      </c>
      <c r="Q3033" s="44"/>
      <c r="R3033" s="44"/>
      <c r="S3033" s="35" t="s">
        <v>35</v>
      </c>
      <c r="T3033" s="25" t="s">
        <v>36</v>
      </c>
      <c r="U3033" s="185">
        <v>6336</v>
      </c>
      <c r="V3033" s="188">
        <v>6336</v>
      </c>
      <c r="W3033" s="189">
        <v>6336</v>
      </c>
      <c r="X3033" s="31">
        <v>6336</v>
      </c>
      <c r="Y3033" s="90">
        <f>IFERROR(ROUND(X3033/W3033-1,2),"")</f>
        <v>0</v>
      </c>
      <c r="Z3033" s="31">
        <f>IF(OR(S3033="VLD MLC components",S3033="VLD MLC pipes",S3033="VLD PEX components",S3033="VLD PEX pipes",S3033="VLD PHC components",S3033="VLD PHC pipes",S3033="Controls VLD"),"По запросу",X3033)</f>
        <v>6336</v>
      </c>
      <c r="AA3033" s="63">
        <f>ROUND(X3033/1.2,3)</f>
        <v>5280</v>
      </c>
      <c r="AB3033" s="23">
        <v>5280</v>
      </c>
      <c r="AC3033" s="190">
        <f>IFERROR(ROUND(AA3033/AB3033-1,2),"")</f>
        <v>0</v>
      </c>
      <c r="AD3033" s="25">
        <v>0.191</v>
      </c>
      <c r="AE3033" s="25">
        <v>1.2799999999999999E-4</v>
      </c>
      <c r="AF3033" s="25">
        <v>0</v>
      </c>
      <c r="AG3033" s="25" t="s">
        <v>22</v>
      </c>
      <c r="AH3033" s="25">
        <v>0</v>
      </c>
      <c r="AI3033" s="25">
        <v>0</v>
      </c>
      <c r="AJ3033" s="25" t="s">
        <v>20</v>
      </c>
      <c r="AK3033" s="42" t="s">
        <v>19</v>
      </c>
      <c r="AL3033" s="25" t="s">
        <v>20</v>
      </c>
      <c r="AM3033" s="25">
        <v>1</v>
      </c>
      <c r="AN3033" s="25">
        <v>80</v>
      </c>
      <c r="AO3033" s="25">
        <v>40</v>
      </c>
      <c r="AP3033" s="25">
        <v>40</v>
      </c>
      <c r="AQ3033" s="25">
        <v>0.191</v>
      </c>
      <c r="AR3033" s="25">
        <v>1.2799999999999999E-4</v>
      </c>
      <c r="AS3033" s="157" t="s">
        <v>22</v>
      </c>
      <c r="AT3033" s="93" t="s">
        <v>22</v>
      </c>
      <c r="AU3033" s="92" t="s">
        <v>22</v>
      </c>
      <c r="AV3033" s="91" t="s">
        <v>152</v>
      </c>
      <c r="AW3033" s="92" t="s">
        <v>48</v>
      </c>
      <c r="AX3033" s="92" t="s">
        <v>48</v>
      </c>
      <c r="AY3033" s="91" t="s">
        <v>152</v>
      </c>
      <c r="AZ3033" s="23"/>
      <c r="BA3033" s="25" t="s">
        <v>2627</v>
      </c>
      <c r="BB3033" t="s">
        <v>25</v>
      </c>
      <c r="BC3033" t="e">
        <v>#N/A</v>
      </c>
      <c r="BD3033" t="e">
        <f>IF(Z3033=BC3033,"OK")</f>
        <v>#N/A</v>
      </c>
      <c r="BE3033">
        <v>0.191</v>
      </c>
      <c r="BF3033">
        <v>1.2799999999999999E-4</v>
      </c>
      <c r="BG3033">
        <v>80</v>
      </c>
      <c r="BH3033">
        <v>40</v>
      </c>
      <c r="BI3033">
        <v>40</v>
      </c>
      <c r="BJ3033">
        <v>0.191</v>
      </c>
      <c r="BK3033">
        <v>1.2799999999999999E-4</v>
      </c>
      <c r="BN3033" s="183"/>
    </row>
    <row r="3034" spans="1:66" ht="25.5" x14ac:dyDescent="0.25">
      <c r="A3034" s="1"/>
      <c r="B3034" s="94">
        <v>3021</v>
      </c>
      <c r="C3034" s="43">
        <v>1091505</v>
      </c>
      <c r="D3034" s="34">
        <v>1085371</v>
      </c>
      <c r="E3034" s="36" t="s">
        <v>2626</v>
      </c>
      <c r="F3034" s="151" t="s">
        <v>652</v>
      </c>
      <c r="G3034" s="41"/>
      <c r="H3034" s="46" t="str">
        <f>IFERROR(IFERROR(IF(SEARCH("Usystems",$E3034)&gt;0,"Usystems"),IF(SEARCH("RIIFO",$E3034)&gt;0,"RIIFO","Uponor")),"Uponor")</f>
        <v>Uponor</v>
      </c>
      <c r="I3034" s="25">
        <f>IFERROR(MID($D3034,1,7)+0,"")</f>
        <v>1085371</v>
      </c>
      <c r="J3034" s="25" t="str">
        <f>IFERROR(MID($D3034,10,7)+0,"")</f>
        <v/>
      </c>
      <c r="K3034" s="25" t="str">
        <f>IFERROR(MID($D3034,19,7)+0,"")</f>
        <v/>
      </c>
      <c r="L3034" s="25" t="str">
        <f>IFERROR(MID($D3034,28,7)+0,"")</f>
        <v/>
      </c>
      <c r="M3034" s="25" t="str">
        <f>IF(IFERROR(MID($Q3034,1,7)+0,"")&lt;1130000,IF(INDEX(C:C,MATCH(LEFT(Q3034,7)+0,I:I,0))&lt;1130000,"",INDEX(C:C,MATCH(LEFT(Q3034,7)+0,I:I,0))),IFERROR(MID($Q3034,1,7)+0,""))</f>
        <v/>
      </c>
      <c r="N3034" s="25" t="str">
        <f>IF(IFERROR(MID($Q3034,10,7)+0,"")&lt;1130000,"",IFERROR(MID($Q3034,10,7)+0,""))</f>
        <v/>
      </c>
      <c r="O3034" s="25" t="str">
        <f>IF(IFERROR(MID($Q3034,19,7)+0,"")&lt;1130000,"",IFERROR(MID($Q3034,19,7)+0,""))</f>
        <v/>
      </c>
      <c r="P3034" s="25" t="str">
        <f>IF(M3034="","",IF(N3034="",M3034,M3034&amp;", "&amp;N3034))</f>
        <v/>
      </c>
      <c r="Q3034" s="25"/>
      <c r="R3034" s="25"/>
      <c r="S3034" s="35" t="s">
        <v>69</v>
      </c>
      <c r="T3034" s="34" t="s">
        <v>36</v>
      </c>
      <c r="U3034" s="185">
        <v>5654</v>
      </c>
      <c r="V3034" s="188">
        <v>5654</v>
      </c>
      <c r="W3034" s="189">
        <v>5654</v>
      </c>
      <c r="X3034" s="31">
        <v>5654</v>
      </c>
      <c r="Y3034" s="90">
        <f>IFERROR(ROUND(X3034/W3034-1,2),"")</f>
        <v>0</v>
      </c>
      <c r="Z3034" s="31">
        <f>IF(OR(S3034="VLD MLC components",S3034="VLD MLC pipes",S3034="VLD PEX components",S3034="VLD PEX pipes",S3034="VLD PHC components",S3034="VLD PHC pipes",S3034="Controls VLD"),"По запросу",X3034)</f>
        <v>5654</v>
      </c>
      <c r="AA3034" s="63">
        <f>ROUND(X3034/1.2,3)</f>
        <v>4711.6670000000004</v>
      </c>
      <c r="AB3034" s="23">
        <v>4711.6670000000004</v>
      </c>
      <c r="AC3034" s="190">
        <f>IFERROR(ROUND(AA3034/AB3034-1,2),"")</f>
        <v>0</v>
      </c>
      <c r="AD3034" s="25">
        <v>0.121</v>
      </c>
      <c r="AE3034" s="25">
        <v>5.0000000000000002E-5</v>
      </c>
      <c r="AF3034" s="25">
        <v>0</v>
      </c>
      <c r="AG3034" s="25" t="s">
        <v>22</v>
      </c>
      <c r="AH3034" s="25">
        <v>0</v>
      </c>
      <c r="AI3034" s="25">
        <v>0</v>
      </c>
      <c r="AJ3034" s="25" t="s">
        <v>20</v>
      </c>
      <c r="AK3034" s="42" t="s">
        <v>19</v>
      </c>
      <c r="AL3034" s="25" t="s">
        <v>20</v>
      </c>
      <c r="AM3034" s="25">
        <v>1</v>
      </c>
      <c r="AN3034" s="25">
        <v>46</v>
      </c>
      <c r="AO3034" s="25">
        <v>34</v>
      </c>
      <c r="AP3034" s="25">
        <v>34</v>
      </c>
      <c r="AQ3034" s="25">
        <v>0.121</v>
      </c>
      <c r="AR3034" s="25">
        <v>5.3176E-5</v>
      </c>
      <c r="AS3034" s="157" t="s">
        <v>22</v>
      </c>
      <c r="AT3034" s="93">
        <v>43144</v>
      </c>
      <c r="AU3034" s="92" t="s">
        <v>22</v>
      </c>
      <c r="AV3034" s="91" t="s">
        <v>152</v>
      </c>
      <c r="AW3034" s="92" t="s">
        <v>48</v>
      </c>
      <c r="AX3034" s="92" t="s">
        <v>48</v>
      </c>
      <c r="AY3034" s="91" t="s">
        <v>152</v>
      </c>
      <c r="AZ3034" s="23"/>
      <c r="BA3034" s="25" t="s">
        <v>2625</v>
      </c>
      <c r="BB3034" t="s">
        <v>25</v>
      </c>
      <c r="BC3034" t="e">
        <v>#N/A</v>
      </c>
      <c r="BD3034" t="e">
        <f>IF(Z3034=BC3034,"OK")</f>
        <v>#N/A</v>
      </c>
      <c r="BE3034">
        <v>0.121</v>
      </c>
      <c r="BF3034">
        <v>5.0000000000000002E-5</v>
      </c>
      <c r="BG3034">
        <v>46</v>
      </c>
      <c r="BH3034">
        <v>34</v>
      </c>
      <c r="BI3034">
        <v>34</v>
      </c>
      <c r="BJ3034">
        <v>0.121</v>
      </c>
      <c r="BK3034">
        <v>5.3176E-5</v>
      </c>
      <c r="BN3034" s="183"/>
    </row>
    <row r="3035" spans="1:66" ht="38.25" x14ac:dyDescent="0.25">
      <c r="A3035" s="1"/>
      <c r="B3035" s="94">
        <v>3022</v>
      </c>
      <c r="C3035" s="43">
        <v>1018336</v>
      </c>
      <c r="D3035" s="53" t="s">
        <v>22</v>
      </c>
      <c r="E3035" s="36" t="s">
        <v>2624</v>
      </c>
      <c r="F3035" s="151" t="s">
        <v>655</v>
      </c>
      <c r="G3035" s="41" t="s">
        <v>29</v>
      </c>
      <c r="H3035" s="46" t="str">
        <f>IFERROR(IFERROR(IF(SEARCH("Usystems",$E3035)&gt;0,"Usystems"),IF(SEARCH("RIIFO",$E3035)&gt;0,"RIIFO","Uponor")),"Uponor")</f>
        <v>Uponor</v>
      </c>
      <c r="I3035" s="25" t="str">
        <f>IFERROR(MID($D3035,1,7)+0,"")</f>
        <v/>
      </c>
      <c r="J3035" s="25" t="str">
        <f>IFERROR(MID($D3035,10,7)+0,"")</f>
        <v/>
      </c>
      <c r="K3035" s="25" t="str">
        <f>IFERROR(MID($D3035,19,7)+0,"")</f>
        <v/>
      </c>
      <c r="L3035" s="25" t="str">
        <f>IFERROR(MID($D3035,28,7)+0,"")</f>
        <v/>
      </c>
      <c r="M3035" s="25">
        <f>IF(IFERROR(MID($Q3035,1,7)+0,"")&lt;1130000,IF(INDEX(C:C,MATCH(LEFT(Q3035,7)+0,I:I,0))&lt;1130000,"",INDEX(C:C,MATCH(LEFT(Q3035,7)+0,I:I,0))),IFERROR(MID($Q3035,1,7)+0,""))</f>
        <v>1135981</v>
      </c>
      <c r="N3035" s="25" t="str">
        <f>IF(IFERROR(MID($Q3035,10,7)+0,"")&lt;1130000,"",IFERROR(MID($Q3035,10,7)+0,""))</f>
        <v/>
      </c>
      <c r="O3035" s="25" t="str">
        <f>IF(IFERROR(MID($Q3035,19,7)+0,"")&lt;1130000,"",IFERROR(MID($Q3035,19,7)+0,""))</f>
        <v/>
      </c>
      <c r="P3035" s="25">
        <f>IF(M3035="","",IF(N3035="",M3035,M3035&amp;", "&amp;N3035))</f>
        <v>1135981</v>
      </c>
      <c r="Q3035" s="25">
        <v>1135981</v>
      </c>
      <c r="R3035" s="25"/>
      <c r="S3035" s="35" t="s">
        <v>69</v>
      </c>
      <c r="T3035" s="25" t="s">
        <v>36</v>
      </c>
      <c r="U3035" s="185">
        <v>5654</v>
      </c>
      <c r="V3035" s="188">
        <v>5654</v>
      </c>
      <c r="W3035" s="189">
        <v>10156</v>
      </c>
      <c r="X3035" s="31">
        <v>10156</v>
      </c>
      <c r="Y3035" s="90">
        <f>IFERROR(ROUND(X3035/W3035-1,2),"")</f>
        <v>0</v>
      </c>
      <c r="Z3035" s="31">
        <f>IF(OR(S3035="VLD MLC components",S3035="VLD MLC pipes",S3035="VLD PEX components",S3035="VLD PEX pipes",S3035="VLD PHC components",S3035="VLD PHC pipes",S3035="Controls VLD"),"По запросу",X3035)</f>
        <v>10156</v>
      </c>
      <c r="AA3035" s="63">
        <f>ROUND(X3035/1.2,3)</f>
        <v>8463.3330000000005</v>
      </c>
      <c r="AB3035" s="23">
        <v>8463.3330000000005</v>
      </c>
      <c r="AC3035" s="190">
        <f>IFERROR(ROUND(AA3035/AB3035-1,2),"")</f>
        <v>0</v>
      </c>
      <c r="AD3035" s="25">
        <v>0.19400000000000001</v>
      </c>
      <c r="AE3035" s="25">
        <v>8.0000000000000007E-5</v>
      </c>
      <c r="AF3035" s="25">
        <v>32</v>
      </c>
      <c r="AG3035" s="25">
        <v>32</v>
      </c>
      <c r="AH3035" s="25">
        <v>127</v>
      </c>
      <c r="AI3035" s="25">
        <v>127</v>
      </c>
      <c r="AJ3035" s="25" t="s">
        <v>20</v>
      </c>
      <c r="AK3035" s="22" t="s">
        <v>20</v>
      </c>
      <c r="AL3035" s="25" t="s">
        <v>20</v>
      </c>
      <c r="AM3035" s="25">
        <v>1</v>
      </c>
      <c r="AN3035" s="25">
        <v>49</v>
      </c>
      <c r="AO3035" s="25">
        <v>40</v>
      </c>
      <c r="AP3035" s="25">
        <v>48</v>
      </c>
      <c r="AQ3035" s="25">
        <v>0.19400000000000001</v>
      </c>
      <c r="AR3035" s="25">
        <v>9.4079999999999994E-5</v>
      </c>
      <c r="AS3035" s="157">
        <v>14</v>
      </c>
      <c r="AT3035" s="93" t="s">
        <v>22</v>
      </c>
      <c r="AU3035" s="92" t="s">
        <v>22</v>
      </c>
      <c r="AV3035" s="91" t="s">
        <v>152</v>
      </c>
      <c r="AW3035" s="92" t="s">
        <v>152</v>
      </c>
      <c r="AX3035" s="92" t="s">
        <v>48</v>
      </c>
      <c r="AY3035" s="91" t="s">
        <v>152</v>
      </c>
      <c r="AZ3035" s="23"/>
      <c r="BA3035" s="25" t="s">
        <v>2623</v>
      </c>
      <c r="BB3035" t="s">
        <v>25</v>
      </c>
      <c r="BC3035">
        <v>10156</v>
      </c>
      <c r="BD3035" t="str">
        <f>IF(Z3035=BC3035,"OK")</f>
        <v>OK</v>
      </c>
      <c r="BE3035">
        <v>0.19400000000000001</v>
      </c>
      <c r="BF3035">
        <v>8.0000000000000007E-5</v>
      </c>
      <c r="BG3035">
        <v>49</v>
      </c>
      <c r="BH3035">
        <v>40</v>
      </c>
      <c r="BI3035">
        <v>48</v>
      </c>
      <c r="BJ3035">
        <v>0.19400000000000001</v>
      </c>
      <c r="BK3035">
        <v>9.4079999999999994E-5</v>
      </c>
      <c r="BN3035" s="183"/>
    </row>
    <row r="3036" spans="1:66" ht="25.5" x14ac:dyDescent="0.25">
      <c r="A3036" s="1"/>
      <c r="B3036" s="94">
        <v>3023</v>
      </c>
      <c r="C3036" s="43">
        <v>1027489</v>
      </c>
      <c r="D3036" s="53" t="s">
        <v>22</v>
      </c>
      <c r="E3036" s="27" t="s">
        <v>2622</v>
      </c>
      <c r="F3036" s="213" t="s">
        <v>652</v>
      </c>
      <c r="G3036" s="41"/>
      <c r="H3036" s="46" t="str">
        <f>IFERROR(IFERROR(IF(SEARCH("Usystems",$E3036)&gt;0,"Usystems"),IF(SEARCH("RIIFO",$E3036)&gt;0,"RIIFO","Uponor")),"Uponor")</f>
        <v>Uponor</v>
      </c>
      <c r="I3036" s="25" t="str">
        <f>IFERROR(MID($D3036,1,7)+0,"")</f>
        <v/>
      </c>
      <c r="J3036" s="25" t="str">
        <f>IFERROR(MID($D3036,10,7)+0,"")</f>
        <v/>
      </c>
      <c r="K3036" s="25" t="str">
        <f>IFERROR(MID($D3036,19,7)+0,"")</f>
        <v/>
      </c>
      <c r="L3036" s="25" t="str">
        <f>IFERROR(MID($D3036,28,7)+0,"")</f>
        <v/>
      </c>
      <c r="M3036" s="25" t="str">
        <f>IF(IFERROR(MID($Q3036,1,7)+0,"")&lt;1130000,IF(INDEX(C:C,MATCH(LEFT(Q3036,7)+0,I:I,0))&lt;1130000,"",INDEX(C:C,MATCH(LEFT(Q3036,7)+0,I:I,0))),IFERROR(MID($Q3036,1,7)+0,""))</f>
        <v/>
      </c>
      <c r="N3036" s="25" t="str">
        <f>IF(IFERROR(MID($Q3036,10,7)+0,"")&lt;1130000,"",IFERROR(MID($Q3036,10,7)+0,""))</f>
        <v/>
      </c>
      <c r="O3036" s="25" t="str">
        <f>IF(IFERROR(MID($Q3036,19,7)+0,"")&lt;1130000,"",IFERROR(MID($Q3036,19,7)+0,""))</f>
        <v/>
      </c>
      <c r="P3036" s="25" t="str">
        <f>IF(M3036="","",IF(N3036="",M3036,M3036&amp;", "&amp;N3036))</f>
        <v/>
      </c>
      <c r="Q3036" s="25"/>
      <c r="R3036" s="25"/>
      <c r="S3036" s="35" t="s">
        <v>69</v>
      </c>
      <c r="T3036" s="25" t="s">
        <v>36</v>
      </c>
      <c r="U3036" s="185">
        <v>6299</v>
      </c>
      <c r="V3036" s="188">
        <v>6299</v>
      </c>
      <c r="W3036" s="189">
        <v>6299</v>
      </c>
      <c r="X3036" s="31">
        <v>6299</v>
      </c>
      <c r="Y3036" s="90">
        <f>IFERROR(ROUND(X3036/W3036-1,2),"")</f>
        <v>0</v>
      </c>
      <c r="Z3036" s="31">
        <f>IF(OR(S3036="VLD MLC components",S3036="VLD MLC pipes",S3036="VLD PEX components",S3036="VLD PEX pipes",S3036="VLD PHC components",S3036="VLD PHC pipes",S3036="Controls VLD"),"По запросу",X3036)</f>
        <v>6299</v>
      </c>
      <c r="AA3036" s="63">
        <f>ROUND(X3036/1.2,3)</f>
        <v>5249.1670000000004</v>
      </c>
      <c r="AB3036" s="23">
        <v>5249.1670000000004</v>
      </c>
      <c r="AC3036" s="190">
        <f>IFERROR(ROUND(AA3036/AB3036-1,2),"")</f>
        <v>0</v>
      </c>
      <c r="AD3036" s="25">
        <v>0.23200000000000001</v>
      </c>
      <c r="AE3036" s="25">
        <v>8.2000000000000001E-5</v>
      </c>
      <c r="AF3036" s="25">
        <v>0</v>
      </c>
      <c r="AG3036" s="25" t="s">
        <v>22</v>
      </c>
      <c r="AH3036" s="25">
        <v>0</v>
      </c>
      <c r="AI3036" s="25">
        <v>0</v>
      </c>
      <c r="AJ3036" s="25" t="s">
        <v>20</v>
      </c>
      <c r="AK3036" s="42" t="s">
        <v>19</v>
      </c>
      <c r="AL3036" s="25" t="s">
        <v>20</v>
      </c>
      <c r="AM3036" s="25">
        <v>1</v>
      </c>
      <c r="AN3036" s="25">
        <v>51</v>
      </c>
      <c r="AO3036" s="25">
        <v>40</v>
      </c>
      <c r="AP3036" s="25">
        <v>40</v>
      </c>
      <c r="AQ3036" s="25">
        <v>0.23200000000000001</v>
      </c>
      <c r="AR3036" s="25">
        <v>8.1600000000000005E-5</v>
      </c>
      <c r="AS3036" s="157" t="s">
        <v>22</v>
      </c>
      <c r="AT3036" s="93" t="s">
        <v>22</v>
      </c>
      <c r="AU3036" s="92" t="s">
        <v>22</v>
      </c>
      <c r="AV3036" s="91" t="s">
        <v>152</v>
      </c>
      <c r="AW3036" s="92" t="s">
        <v>48</v>
      </c>
      <c r="AX3036" s="92" t="s">
        <v>48</v>
      </c>
      <c r="AY3036" s="91" t="s">
        <v>152</v>
      </c>
      <c r="AZ3036" s="23"/>
      <c r="BA3036" s="25" t="s">
        <v>2609</v>
      </c>
      <c r="BB3036" t="s">
        <v>25</v>
      </c>
      <c r="BC3036" t="e">
        <v>#N/A</v>
      </c>
      <c r="BD3036" t="e">
        <f>IF(Z3036=BC3036,"OK")</f>
        <v>#N/A</v>
      </c>
      <c r="BE3036">
        <v>0.23200000000000001</v>
      </c>
      <c r="BF3036">
        <v>8.2000000000000001E-5</v>
      </c>
      <c r="BG3036">
        <v>51</v>
      </c>
      <c r="BH3036">
        <v>40</v>
      </c>
      <c r="BI3036">
        <v>40</v>
      </c>
      <c r="BJ3036">
        <v>0.23200000000000001</v>
      </c>
      <c r="BK3036">
        <v>8.1600000000000005E-5</v>
      </c>
      <c r="BN3036" s="183"/>
    </row>
    <row r="3037" spans="1:66" ht="25.5" x14ac:dyDescent="0.25">
      <c r="A3037" s="1"/>
      <c r="B3037" s="94">
        <v>3024</v>
      </c>
      <c r="C3037" s="43">
        <v>1018338</v>
      </c>
      <c r="D3037" s="53" t="s">
        <v>22</v>
      </c>
      <c r="E3037" s="27" t="s">
        <v>2621</v>
      </c>
      <c r="F3037" s="151" t="s">
        <v>652</v>
      </c>
      <c r="G3037" s="41" t="s">
        <v>27</v>
      </c>
      <c r="H3037" s="46" t="str">
        <f>IFERROR(IFERROR(IF(SEARCH("Usystems",$E3037)&gt;0,"Usystems"),IF(SEARCH("RIIFO",$E3037)&gt;0,"RIIFO","Uponor")),"Uponor")</f>
        <v>Uponor</v>
      </c>
      <c r="I3037" s="25" t="str">
        <f>IFERROR(MID($D3037,1,7)+0,"")</f>
        <v/>
      </c>
      <c r="J3037" s="25" t="str">
        <f>IFERROR(MID($D3037,10,7)+0,"")</f>
        <v/>
      </c>
      <c r="K3037" s="25" t="str">
        <f>IFERROR(MID($D3037,19,7)+0,"")</f>
        <v/>
      </c>
      <c r="L3037" s="25" t="str">
        <f>IFERROR(MID($D3037,28,7)+0,"")</f>
        <v/>
      </c>
      <c r="M3037" s="25">
        <f>IF(IFERROR(MID($Q3037,1,7)+0,"")&lt;1130000,IF(INDEX(C:C,MATCH(LEFT(Q3037,7)+0,I:I,0))&lt;1130000,"",INDEX(C:C,MATCH(LEFT(Q3037,7)+0,I:I,0))),IFERROR(MID($Q3037,1,7)+0,""))</f>
        <v>1135637</v>
      </c>
      <c r="N3037" s="25" t="str">
        <f>IF(IFERROR(MID($Q3037,10,7)+0,"")&lt;1130000,"",IFERROR(MID($Q3037,10,7)+0,""))</f>
        <v/>
      </c>
      <c r="O3037" s="25" t="str">
        <f>IF(IFERROR(MID($Q3037,19,7)+0,"")&lt;1130000,"",IFERROR(MID($Q3037,19,7)+0,""))</f>
        <v/>
      </c>
      <c r="P3037" s="25">
        <f>IF(M3037="","",IF(N3037="",M3037,M3037&amp;", "&amp;N3037))</f>
        <v>1135637</v>
      </c>
      <c r="Q3037" s="25">
        <v>1135637</v>
      </c>
      <c r="R3037" s="25"/>
      <c r="S3037" s="35" t="s">
        <v>69</v>
      </c>
      <c r="T3037" s="25" t="s">
        <v>36</v>
      </c>
      <c r="U3037" s="185">
        <v>6299</v>
      </c>
      <c r="V3037" s="188">
        <v>6299</v>
      </c>
      <c r="W3037" s="189">
        <v>6299</v>
      </c>
      <c r="X3037" s="31">
        <v>6299</v>
      </c>
      <c r="Y3037" s="90">
        <f>IFERROR(ROUND(X3037/W3037-1,2),"")</f>
        <v>0</v>
      </c>
      <c r="Z3037" s="31">
        <f>IF(OR(S3037="VLD MLC components",S3037="VLD MLC pipes",S3037="VLD PEX components",S3037="VLD PEX pipes",S3037="VLD PHC components",S3037="VLD PHC pipes",S3037="Controls VLD"),"По запросу",X3037)</f>
        <v>6299</v>
      </c>
      <c r="AA3037" s="63">
        <f>ROUND(X3037/1.2,3)</f>
        <v>5249.1670000000004</v>
      </c>
      <c r="AB3037" s="23">
        <v>5249.1670000000004</v>
      </c>
      <c r="AC3037" s="190">
        <f>IFERROR(ROUND(AA3037/AB3037-1,2),"")</f>
        <v>0</v>
      </c>
      <c r="AD3037" s="25">
        <v>0.26100000000000001</v>
      </c>
      <c r="AE3037" s="25">
        <v>1.3999999999999999E-4</v>
      </c>
      <c r="AF3037" s="25">
        <v>0</v>
      </c>
      <c r="AG3037" s="25" t="s">
        <v>22</v>
      </c>
      <c r="AH3037" s="25">
        <v>0</v>
      </c>
      <c r="AI3037" s="25">
        <v>0</v>
      </c>
      <c r="AJ3037" s="25" t="s">
        <v>20</v>
      </c>
      <c r="AK3037" s="42" t="s">
        <v>19</v>
      </c>
      <c r="AL3037" s="25" t="s">
        <v>20</v>
      </c>
      <c r="AM3037" s="25">
        <v>1</v>
      </c>
      <c r="AN3037" s="25">
        <v>56</v>
      </c>
      <c r="AO3037" s="25">
        <v>51</v>
      </c>
      <c r="AP3037" s="25">
        <v>51</v>
      </c>
      <c r="AQ3037" s="25">
        <v>0.26100000000000001</v>
      </c>
      <c r="AR3037" s="25">
        <v>1.45656E-4</v>
      </c>
      <c r="AS3037" s="157" t="s">
        <v>22</v>
      </c>
      <c r="AT3037" s="93" t="s">
        <v>22</v>
      </c>
      <c r="AU3037" s="92" t="s">
        <v>22</v>
      </c>
      <c r="AV3037" s="91" t="s">
        <v>152</v>
      </c>
      <c r="AW3037" s="92" t="s">
        <v>48</v>
      </c>
      <c r="AX3037" s="92" t="s">
        <v>48</v>
      </c>
      <c r="AY3037" s="91" t="s">
        <v>152</v>
      </c>
      <c r="AZ3037" s="23"/>
      <c r="BA3037" s="25" t="s">
        <v>2609</v>
      </c>
      <c r="BB3037" t="s">
        <v>25</v>
      </c>
      <c r="BC3037" t="e">
        <v>#N/A</v>
      </c>
      <c r="BD3037" t="e">
        <f>IF(Z3037=BC3037,"OK")</f>
        <v>#N/A</v>
      </c>
      <c r="BE3037">
        <v>0.26100000000000001</v>
      </c>
      <c r="BF3037">
        <v>1.3999999999999999E-4</v>
      </c>
      <c r="BG3037">
        <v>56</v>
      </c>
      <c r="BH3037">
        <v>51</v>
      </c>
      <c r="BI3037">
        <v>51</v>
      </c>
      <c r="BJ3037">
        <v>0.26100000000000001</v>
      </c>
      <c r="BK3037">
        <v>1.45656E-4</v>
      </c>
      <c r="BN3037" s="183"/>
    </row>
    <row r="3038" spans="1:66" ht="38.25" x14ac:dyDescent="0.25">
      <c r="A3038" s="1"/>
      <c r="B3038" s="94">
        <v>3025</v>
      </c>
      <c r="C3038" s="43">
        <v>1018339</v>
      </c>
      <c r="D3038" s="53" t="s">
        <v>22</v>
      </c>
      <c r="E3038" s="27" t="s">
        <v>2620</v>
      </c>
      <c r="F3038" s="151" t="s">
        <v>652</v>
      </c>
      <c r="G3038" s="41" t="s">
        <v>29</v>
      </c>
      <c r="H3038" s="46" t="str">
        <f>IFERROR(IFERROR(IF(SEARCH("Usystems",$E3038)&gt;0,"Usystems"),IF(SEARCH("RIIFO",$E3038)&gt;0,"RIIFO","Uponor")),"Uponor")</f>
        <v>Uponor</v>
      </c>
      <c r="I3038" s="25" t="str">
        <f>IFERROR(MID($D3038,1,7)+0,"")</f>
        <v/>
      </c>
      <c r="J3038" s="25" t="str">
        <f>IFERROR(MID($D3038,10,7)+0,"")</f>
        <v/>
      </c>
      <c r="K3038" s="25" t="str">
        <f>IFERROR(MID($D3038,19,7)+0,"")</f>
        <v/>
      </c>
      <c r="L3038" s="25" t="str">
        <f>IFERROR(MID($D3038,28,7)+0,"")</f>
        <v/>
      </c>
      <c r="M3038" s="25">
        <f>IF(IFERROR(MID($Q3038,1,7)+0,"")&lt;1130000,IF(INDEX(C:C,MATCH(LEFT(Q3038,7)+0,I:I,0))&lt;1130000,"",INDEX(C:C,MATCH(LEFT(Q3038,7)+0,I:I,0))),IFERROR(MID($Q3038,1,7)+0,""))</f>
        <v>1135638</v>
      </c>
      <c r="N3038" s="25" t="str">
        <f>IF(IFERROR(MID($Q3038,10,7)+0,"")&lt;1130000,"",IFERROR(MID($Q3038,10,7)+0,""))</f>
        <v/>
      </c>
      <c r="O3038" s="25" t="str">
        <f>IF(IFERROR(MID($Q3038,19,7)+0,"")&lt;1130000,"",IFERROR(MID($Q3038,19,7)+0,""))</f>
        <v/>
      </c>
      <c r="P3038" s="25">
        <f>IF(M3038="","",IF(N3038="",M3038,M3038&amp;", "&amp;N3038))</f>
        <v>1135638</v>
      </c>
      <c r="Q3038" s="25">
        <v>1135638</v>
      </c>
      <c r="R3038" s="25"/>
      <c r="S3038" s="35" t="s">
        <v>69</v>
      </c>
      <c r="T3038" s="25" t="s">
        <v>36</v>
      </c>
      <c r="U3038" s="185">
        <v>8059</v>
      </c>
      <c r="V3038" s="188">
        <v>8059</v>
      </c>
      <c r="W3038" s="189">
        <v>15437</v>
      </c>
      <c r="X3038" s="31">
        <v>15437</v>
      </c>
      <c r="Y3038" s="90">
        <f>IFERROR(ROUND(X3038/W3038-1,2),"")</f>
        <v>0</v>
      </c>
      <c r="Z3038" s="31">
        <f>IF(OR(S3038="VLD MLC components",S3038="VLD MLC pipes",S3038="VLD PEX components",S3038="VLD PEX pipes",S3038="VLD PHC components",S3038="VLD PHC pipes",S3038="Controls VLD"),"По запросу",X3038)</f>
        <v>15437</v>
      </c>
      <c r="AA3038" s="63">
        <f>ROUND(X3038/1.2,3)</f>
        <v>12864.166999999999</v>
      </c>
      <c r="AB3038" s="23">
        <v>12864.166999999999</v>
      </c>
      <c r="AC3038" s="190">
        <f>IFERROR(ROUND(AA3038/AB3038-1,2),"")</f>
        <v>0</v>
      </c>
      <c r="AD3038" s="25">
        <v>0.44400000000000001</v>
      </c>
      <c r="AE3038" s="25">
        <v>2.24E-4</v>
      </c>
      <c r="AF3038" s="25">
        <v>32</v>
      </c>
      <c r="AG3038" s="25">
        <v>32</v>
      </c>
      <c r="AH3038" s="25">
        <v>32</v>
      </c>
      <c r="AI3038" s="25">
        <v>32</v>
      </c>
      <c r="AJ3038" s="25" t="s">
        <v>20</v>
      </c>
      <c r="AK3038" s="22" t="s">
        <v>20</v>
      </c>
      <c r="AL3038" s="25" t="s">
        <v>20</v>
      </c>
      <c r="AM3038" s="25">
        <v>1</v>
      </c>
      <c r="AN3038" s="25">
        <v>62</v>
      </c>
      <c r="AO3038" s="25">
        <v>54</v>
      </c>
      <c r="AP3038" s="25">
        <v>67</v>
      </c>
      <c r="AQ3038" s="25">
        <v>0.44400000000000001</v>
      </c>
      <c r="AR3038" s="25">
        <v>2.2431600000000001E-4</v>
      </c>
      <c r="AS3038" s="157">
        <v>2</v>
      </c>
      <c r="AT3038" s="93" t="s">
        <v>22</v>
      </c>
      <c r="AU3038" s="92" t="s">
        <v>22</v>
      </c>
      <c r="AV3038" s="91" t="s">
        <v>152</v>
      </c>
      <c r="AW3038" s="92" t="s">
        <v>152</v>
      </c>
      <c r="AX3038" s="92" t="s">
        <v>48</v>
      </c>
      <c r="AY3038" s="91" t="s">
        <v>152</v>
      </c>
      <c r="AZ3038" s="23"/>
      <c r="BA3038" s="25" t="s">
        <v>2619</v>
      </c>
      <c r="BB3038" t="s">
        <v>25</v>
      </c>
      <c r="BC3038">
        <v>15437</v>
      </c>
      <c r="BD3038" t="str">
        <f>IF(Z3038=BC3038,"OK")</f>
        <v>OK</v>
      </c>
      <c r="BE3038">
        <v>0.44400000000000001</v>
      </c>
      <c r="BF3038">
        <v>2.24E-4</v>
      </c>
      <c r="BG3038">
        <v>62</v>
      </c>
      <c r="BH3038">
        <v>54</v>
      </c>
      <c r="BI3038">
        <v>67</v>
      </c>
      <c r="BJ3038">
        <v>0.44400000000000001</v>
      </c>
      <c r="BK3038">
        <v>2.2431600000000001E-4</v>
      </c>
      <c r="BN3038" s="183"/>
    </row>
    <row r="3039" spans="1:66" ht="38.25" x14ac:dyDescent="0.25">
      <c r="A3039" s="1"/>
      <c r="B3039" s="94">
        <v>3026</v>
      </c>
      <c r="C3039" s="43">
        <v>1018340</v>
      </c>
      <c r="D3039" s="53" t="s">
        <v>22</v>
      </c>
      <c r="E3039" s="27" t="s">
        <v>2618</v>
      </c>
      <c r="F3039" s="151" t="s">
        <v>652</v>
      </c>
      <c r="G3039" s="41" t="s">
        <v>29</v>
      </c>
      <c r="H3039" s="46" t="str">
        <f>IFERROR(IFERROR(IF(SEARCH("Usystems",$E3039)&gt;0,"Usystems"),IF(SEARCH("RIIFO",$E3039)&gt;0,"RIIFO","Uponor")),"Uponor")</f>
        <v>Uponor</v>
      </c>
      <c r="I3039" s="25" t="str">
        <f>IFERROR(MID($D3039,1,7)+0,"")</f>
        <v/>
      </c>
      <c r="J3039" s="25" t="str">
        <f>IFERROR(MID($D3039,10,7)+0,"")</f>
        <v/>
      </c>
      <c r="K3039" s="25" t="str">
        <f>IFERROR(MID($D3039,19,7)+0,"")</f>
        <v/>
      </c>
      <c r="L3039" s="25" t="str">
        <f>IFERROR(MID($D3039,28,7)+0,"")</f>
        <v/>
      </c>
      <c r="M3039" s="25">
        <f>IF(IFERROR(MID($Q3039,1,7)+0,"")&lt;1130000,IF(INDEX(C:C,MATCH(LEFT(Q3039,7)+0,I:I,0))&lt;1130000,"",INDEX(C:C,MATCH(LEFT(Q3039,7)+0,I:I,0))),IFERROR(MID($Q3039,1,7)+0,""))</f>
        <v>1135639</v>
      </c>
      <c r="N3039" s="25" t="str">
        <f>IF(IFERROR(MID($Q3039,10,7)+0,"")&lt;1130000,"",IFERROR(MID($Q3039,10,7)+0,""))</f>
        <v/>
      </c>
      <c r="O3039" s="25" t="str">
        <f>IF(IFERROR(MID($Q3039,19,7)+0,"")&lt;1130000,"",IFERROR(MID($Q3039,19,7)+0,""))</f>
        <v/>
      </c>
      <c r="P3039" s="25">
        <f>IF(M3039="","",IF(N3039="",M3039,M3039&amp;", "&amp;N3039))</f>
        <v>1135639</v>
      </c>
      <c r="Q3039" s="25">
        <v>1135639</v>
      </c>
      <c r="R3039" s="25"/>
      <c r="S3039" s="35" t="s">
        <v>2449</v>
      </c>
      <c r="T3039" s="25" t="s">
        <v>36</v>
      </c>
      <c r="U3039" s="185">
        <v>10941</v>
      </c>
      <c r="V3039" s="188">
        <v>10941</v>
      </c>
      <c r="W3039" s="189">
        <v>13817</v>
      </c>
      <c r="X3039" s="31">
        <v>13817</v>
      </c>
      <c r="Y3039" s="90">
        <f>IFERROR(ROUND(X3039/W3039-1,2),"")</f>
        <v>0</v>
      </c>
      <c r="Z3039" s="31" t="str">
        <f>IF(OR(S3039="VLD MLC components",S3039="VLD MLC pipes",S3039="VLD PEX components",S3039="VLD PEX pipes",S3039="VLD PHC components",S3039="VLD PHC pipes",S3039="Controls VLD"),"По запросу",X3039)</f>
        <v>По запросу</v>
      </c>
      <c r="AA3039" s="63">
        <f>ROUND(X3039/1.2,3)</f>
        <v>11514.166999999999</v>
      </c>
      <c r="AB3039" s="23">
        <v>11514.166999999999</v>
      </c>
      <c r="AC3039" s="190">
        <f>IFERROR(ROUND(AA3039/AB3039-1,2),"")</f>
        <v>0</v>
      </c>
      <c r="AD3039" s="25">
        <v>0.66700000000000004</v>
      </c>
      <c r="AE3039" s="25">
        <v>2.7999999999999998E-4</v>
      </c>
      <c r="AF3039" s="25">
        <v>1</v>
      </c>
      <c r="AG3039" s="25">
        <v>29</v>
      </c>
      <c r="AH3039" s="25">
        <v>50</v>
      </c>
      <c r="AI3039" s="25">
        <v>50</v>
      </c>
      <c r="AJ3039" s="25" t="s">
        <v>20</v>
      </c>
      <c r="AK3039" s="22" t="s">
        <v>20</v>
      </c>
      <c r="AL3039" s="25" t="s">
        <v>20</v>
      </c>
      <c r="AM3039" s="25">
        <v>1</v>
      </c>
      <c r="AN3039" s="25">
        <v>73</v>
      </c>
      <c r="AO3039" s="25">
        <v>78</v>
      </c>
      <c r="AP3039" s="25">
        <v>56</v>
      </c>
      <c r="AQ3039" s="25">
        <v>0.66700000000000004</v>
      </c>
      <c r="AR3039" s="25">
        <v>3.1886399999999997E-4</v>
      </c>
      <c r="AS3039" s="157" t="s">
        <v>22</v>
      </c>
      <c r="AT3039" s="93" t="s">
        <v>22</v>
      </c>
      <c r="AU3039" s="92" t="s">
        <v>22</v>
      </c>
      <c r="AV3039" s="91" t="s">
        <v>152</v>
      </c>
      <c r="AW3039" s="92" t="s">
        <v>48</v>
      </c>
      <c r="AX3039" s="92" t="s">
        <v>48</v>
      </c>
      <c r="AY3039" s="91" t="s">
        <v>152</v>
      </c>
      <c r="AZ3039" s="23"/>
      <c r="BA3039" s="25" t="s">
        <v>2617</v>
      </c>
      <c r="BB3039" t="s">
        <v>25</v>
      </c>
      <c r="BC3039" t="s">
        <v>2629</v>
      </c>
      <c r="BD3039" t="str">
        <f>IF(Z3039=BC3039,"OK")</f>
        <v>OK</v>
      </c>
      <c r="BE3039">
        <v>0.66700000000000004</v>
      </c>
      <c r="BF3039">
        <v>2.7999999999999998E-4</v>
      </c>
      <c r="BG3039">
        <v>73</v>
      </c>
      <c r="BH3039">
        <v>78</v>
      </c>
      <c r="BI3039">
        <v>56</v>
      </c>
      <c r="BJ3039">
        <v>0.66700000000000004</v>
      </c>
      <c r="BK3039">
        <v>3.1886399999999997E-4</v>
      </c>
      <c r="BN3039" s="183"/>
    </row>
    <row r="3040" spans="1:66" ht="25.5" x14ac:dyDescent="0.25">
      <c r="A3040" s="1"/>
      <c r="B3040" s="94">
        <v>3027</v>
      </c>
      <c r="C3040" s="43">
        <v>1018341</v>
      </c>
      <c r="D3040" s="53" t="s">
        <v>22</v>
      </c>
      <c r="E3040" s="27" t="s">
        <v>2616</v>
      </c>
      <c r="F3040" s="151" t="s">
        <v>652</v>
      </c>
      <c r="G3040" s="41" t="s">
        <v>27</v>
      </c>
      <c r="H3040" s="46" t="str">
        <f>IFERROR(IFERROR(IF(SEARCH("Usystems",$E3040)&gt;0,"Usystems"),IF(SEARCH("RIIFO",$E3040)&gt;0,"RIIFO","Uponor")),"Uponor")</f>
        <v>Uponor</v>
      </c>
      <c r="I3040" s="25" t="str">
        <f>IFERROR(MID($D3040,1,7)+0,"")</f>
        <v/>
      </c>
      <c r="J3040" s="25" t="str">
        <f>IFERROR(MID($D3040,10,7)+0,"")</f>
        <v/>
      </c>
      <c r="K3040" s="25" t="str">
        <f>IFERROR(MID($D3040,19,7)+0,"")</f>
        <v/>
      </c>
      <c r="L3040" s="25" t="str">
        <f>IFERROR(MID($D3040,28,7)+0,"")</f>
        <v/>
      </c>
      <c r="M3040" s="25">
        <f>IF(IFERROR(MID($Q3040,1,7)+0,"")&lt;1130000,IF(INDEX(C:C,MATCH(LEFT(Q3040,7)+0,I:I,0))&lt;1130000,"",INDEX(C:C,MATCH(LEFT(Q3040,7)+0,I:I,0))),IFERROR(MID($Q3040,1,7)+0,""))</f>
        <v>1135982</v>
      </c>
      <c r="N3040" s="25" t="str">
        <f>IF(IFERROR(MID($Q3040,10,7)+0,"")&lt;1130000,"",IFERROR(MID($Q3040,10,7)+0,""))</f>
        <v/>
      </c>
      <c r="O3040" s="25" t="str">
        <f>IF(IFERROR(MID($Q3040,19,7)+0,"")&lt;1130000,"",IFERROR(MID($Q3040,19,7)+0,""))</f>
        <v/>
      </c>
      <c r="P3040" s="25">
        <f>IF(M3040="","",IF(N3040="",M3040,M3040&amp;", "&amp;N3040))</f>
        <v>1135982</v>
      </c>
      <c r="Q3040" s="25">
        <v>1135982</v>
      </c>
      <c r="R3040" s="25"/>
      <c r="S3040" s="35" t="s">
        <v>2449</v>
      </c>
      <c r="T3040" s="25" t="s">
        <v>36</v>
      </c>
      <c r="U3040" s="185">
        <v>17714</v>
      </c>
      <c r="V3040" s="188">
        <v>17714</v>
      </c>
      <c r="W3040" s="189">
        <v>17714</v>
      </c>
      <c r="X3040" s="31">
        <v>17714</v>
      </c>
      <c r="Y3040" s="90">
        <f>IFERROR(ROUND(X3040/W3040-1,2),"")</f>
        <v>0</v>
      </c>
      <c r="Z3040" s="31" t="str">
        <f>IF(OR(S3040="VLD MLC components",S3040="VLD MLC pipes",S3040="VLD PEX components",S3040="VLD PEX pipes",S3040="VLD PHC components",S3040="VLD PHC pipes",S3040="Controls VLD"),"По запросу",X3040)</f>
        <v>По запросу</v>
      </c>
      <c r="AA3040" s="63">
        <f>ROUND(X3040/1.2,3)</f>
        <v>14761.666999999999</v>
      </c>
      <c r="AB3040" s="23">
        <v>14761.666999999999</v>
      </c>
      <c r="AC3040" s="190">
        <f>IFERROR(ROUND(AA3040/AB3040-1,2),"")</f>
        <v>0</v>
      </c>
      <c r="AD3040" s="25">
        <v>1.123</v>
      </c>
      <c r="AE3040" s="25">
        <v>6.8000000000000005E-4</v>
      </c>
      <c r="AF3040" s="25">
        <v>0</v>
      </c>
      <c r="AG3040" s="25" t="s">
        <v>22</v>
      </c>
      <c r="AH3040" s="25">
        <v>26</v>
      </c>
      <c r="AI3040" s="25">
        <v>26</v>
      </c>
      <c r="AJ3040" s="25" t="s">
        <v>20</v>
      </c>
      <c r="AK3040" s="42" t="s">
        <v>19</v>
      </c>
      <c r="AL3040" s="25" t="s">
        <v>20</v>
      </c>
      <c r="AM3040" s="25">
        <v>1</v>
      </c>
      <c r="AN3040" s="25">
        <v>87</v>
      </c>
      <c r="AO3040" s="25">
        <v>101</v>
      </c>
      <c r="AP3040" s="25">
        <v>85</v>
      </c>
      <c r="AQ3040" s="25">
        <v>1.123</v>
      </c>
      <c r="AR3040" s="25">
        <v>7.4689500000000002E-4</v>
      </c>
      <c r="AS3040" s="157">
        <v>26</v>
      </c>
      <c r="AT3040" s="93" t="s">
        <v>22</v>
      </c>
      <c r="AU3040" s="92" t="s">
        <v>22</v>
      </c>
      <c r="AV3040" s="91" t="s">
        <v>152</v>
      </c>
      <c r="AW3040" s="92" t="s">
        <v>152</v>
      </c>
      <c r="AX3040" s="92" t="s">
        <v>48</v>
      </c>
      <c r="AY3040" s="91" t="s">
        <v>152</v>
      </c>
      <c r="AZ3040" s="23"/>
      <c r="BA3040" s="25" t="s">
        <v>2592</v>
      </c>
      <c r="BB3040" t="s">
        <v>25</v>
      </c>
      <c r="BC3040" t="e">
        <v>#N/A</v>
      </c>
      <c r="BD3040" t="e">
        <f>IF(Z3040=BC3040,"OK")</f>
        <v>#N/A</v>
      </c>
      <c r="BE3040">
        <v>1.123</v>
      </c>
      <c r="BF3040">
        <v>6.8000000000000005E-4</v>
      </c>
      <c r="BG3040">
        <v>87</v>
      </c>
      <c r="BH3040">
        <v>101</v>
      </c>
      <c r="BI3040">
        <v>85</v>
      </c>
      <c r="BJ3040">
        <v>1.123</v>
      </c>
      <c r="BK3040">
        <v>7.4689500000000002E-4</v>
      </c>
      <c r="BN3040" s="183"/>
    </row>
    <row r="3041" spans="1:66" ht="38.25" x14ac:dyDescent="0.25">
      <c r="A3041" s="1"/>
      <c r="B3041" s="94">
        <v>3028</v>
      </c>
      <c r="C3041" s="43">
        <v>1018342</v>
      </c>
      <c r="D3041" s="37" t="s">
        <v>22</v>
      </c>
      <c r="E3041" s="27" t="s">
        <v>2615</v>
      </c>
      <c r="F3041" s="151" t="s">
        <v>652</v>
      </c>
      <c r="G3041" s="41" t="s">
        <v>29</v>
      </c>
      <c r="H3041" s="46" t="str">
        <f>IFERROR(IFERROR(IF(SEARCH("Usystems",$E3041)&gt;0,"Usystems"),IF(SEARCH("RIIFO",$E3041)&gt;0,"RIIFO","Uponor")),"Uponor")</f>
        <v>Uponor</v>
      </c>
      <c r="I3041" s="25" t="str">
        <f>IFERROR(MID($D3041,1,7)+0,"")</f>
        <v/>
      </c>
      <c r="J3041" s="25" t="str">
        <f>IFERROR(MID($D3041,10,7)+0,"")</f>
        <v/>
      </c>
      <c r="K3041" s="25" t="str">
        <f>IFERROR(MID($D3041,19,7)+0,"")</f>
        <v/>
      </c>
      <c r="L3041" s="25" t="str">
        <f>IFERROR(MID($D3041,28,7)+0,"")</f>
        <v/>
      </c>
      <c r="M3041" s="25">
        <f>IF(IFERROR(MID($Q3041,1,7)+0,"")&lt;1130000,IF(INDEX(C:C,MATCH(LEFT(Q3041,7)+0,I:I,0))&lt;1130000,"",INDEX(C:C,MATCH(LEFT(Q3041,7)+0,I:I,0))),IFERROR(MID($Q3041,1,7)+0,""))</f>
        <v>1135640</v>
      </c>
      <c r="N3041" s="25" t="str">
        <f>IF(IFERROR(MID($Q3041,10,7)+0,"")&lt;1130000,"",IFERROR(MID($Q3041,10,7)+0,""))</f>
        <v/>
      </c>
      <c r="O3041" s="25" t="str">
        <f>IF(IFERROR(MID($Q3041,19,7)+0,"")&lt;1130000,"",IFERROR(MID($Q3041,19,7)+0,""))</f>
        <v/>
      </c>
      <c r="P3041" s="25">
        <f>IF(M3041="","",IF(N3041="",M3041,M3041&amp;", "&amp;N3041))</f>
        <v>1135640</v>
      </c>
      <c r="Q3041" s="25">
        <v>1135640</v>
      </c>
      <c r="R3041" s="25"/>
      <c r="S3041" s="35" t="s">
        <v>2449</v>
      </c>
      <c r="T3041" s="25" t="s">
        <v>36</v>
      </c>
      <c r="U3041" s="185">
        <v>27131</v>
      </c>
      <c r="V3041" s="188">
        <v>27131</v>
      </c>
      <c r="W3041" s="189">
        <v>27131</v>
      </c>
      <c r="X3041" s="31">
        <v>27131</v>
      </c>
      <c r="Y3041" s="90">
        <f>IFERROR(ROUND(X3041/W3041-1,2),"")</f>
        <v>0</v>
      </c>
      <c r="Z3041" s="31" t="str">
        <f>IF(OR(S3041="VLD MLC components",S3041="VLD MLC pipes",S3041="VLD PEX components",S3041="VLD PEX pipes",S3041="VLD PHC components",S3041="VLD PHC pipes",S3041="Controls VLD"),"По запросу",X3041)</f>
        <v>По запросу</v>
      </c>
      <c r="AA3041" s="63">
        <f>ROUND(X3041/1.2,3)</f>
        <v>22609.167000000001</v>
      </c>
      <c r="AB3041" s="23">
        <v>22609.167000000001</v>
      </c>
      <c r="AC3041" s="190">
        <f>IFERROR(ROUND(AA3041/AB3041-1,2),"")</f>
        <v>0</v>
      </c>
      <c r="AD3041" s="25">
        <v>1.4810000000000001</v>
      </c>
      <c r="AE3041" s="25">
        <v>8.4999999999999995E-4</v>
      </c>
      <c r="AF3041" s="25">
        <v>3</v>
      </c>
      <c r="AG3041" s="25">
        <v>3</v>
      </c>
      <c r="AH3041" s="25">
        <v>3</v>
      </c>
      <c r="AI3041" s="25">
        <v>3</v>
      </c>
      <c r="AJ3041" s="25" t="s">
        <v>20</v>
      </c>
      <c r="AK3041" s="22" t="s">
        <v>20</v>
      </c>
      <c r="AL3041" s="25" t="s">
        <v>20</v>
      </c>
      <c r="AM3041" s="25">
        <v>1</v>
      </c>
      <c r="AN3041" s="25">
        <v>103</v>
      </c>
      <c r="AO3041" s="25">
        <v>93</v>
      </c>
      <c r="AP3041" s="25">
        <v>97</v>
      </c>
      <c r="AQ3041" s="25">
        <v>1.4810000000000001</v>
      </c>
      <c r="AR3041" s="94">
        <v>9.2916299999999999E-4</v>
      </c>
      <c r="AS3041" s="157">
        <v>3</v>
      </c>
      <c r="AT3041" s="93" t="s">
        <v>22</v>
      </c>
      <c r="AU3041" s="92" t="s">
        <v>22</v>
      </c>
      <c r="AV3041" s="91" t="s">
        <v>152</v>
      </c>
      <c r="AW3041" s="92" t="s">
        <v>152</v>
      </c>
      <c r="AX3041" s="92" t="s">
        <v>48</v>
      </c>
      <c r="AY3041" s="91" t="s">
        <v>152</v>
      </c>
      <c r="AZ3041" s="23"/>
      <c r="BA3041" s="25" t="s">
        <v>2590</v>
      </c>
      <c r="BB3041" t="s">
        <v>25</v>
      </c>
      <c r="BC3041" t="s">
        <v>2629</v>
      </c>
      <c r="BD3041" t="str">
        <f>IF(Z3041=BC3041,"OK")</f>
        <v>OK</v>
      </c>
      <c r="BE3041">
        <v>1.4810000000000001</v>
      </c>
      <c r="BF3041">
        <v>8.4999999999999995E-4</v>
      </c>
      <c r="BG3041">
        <v>103</v>
      </c>
      <c r="BH3041">
        <v>93</v>
      </c>
      <c r="BI3041">
        <v>97</v>
      </c>
      <c r="BJ3041">
        <v>1.4810000000000001</v>
      </c>
      <c r="BK3041">
        <v>9.2916299999999999E-4</v>
      </c>
      <c r="BN3041" s="183"/>
    </row>
    <row r="3042" spans="1:66" ht="25.5" x14ac:dyDescent="0.25">
      <c r="A3042" s="1"/>
      <c r="B3042" s="94">
        <v>3029</v>
      </c>
      <c r="C3042" s="43">
        <v>1018343</v>
      </c>
      <c r="D3042" s="37" t="s">
        <v>22</v>
      </c>
      <c r="E3042" s="36" t="s">
        <v>2614</v>
      </c>
      <c r="F3042" s="151" t="s">
        <v>655</v>
      </c>
      <c r="G3042" s="41" t="s">
        <v>27</v>
      </c>
      <c r="H3042" s="46" t="str">
        <f>IFERROR(IFERROR(IF(SEARCH("Usystems",$E3042)&gt;0,"Usystems"),IF(SEARCH("RIIFO",$E3042)&gt;0,"RIIFO","Uponor")),"Uponor")</f>
        <v>Uponor</v>
      </c>
      <c r="I3042" s="25" t="str">
        <f>IFERROR(MID($D3042,1,7)+0,"")</f>
        <v/>
      </c>
      <c r="J3042" s="25" t="str">
        <f>IFERROR(MID($D3042,10,7)+0,"")</f>
        <v/>
      </c>
      <c r="K3042" s="25" t="str">
        <f>IFERROR(MID($D3042,19,7)+0,"")</f>
        <v/>
      </c>
      <c r="L3042" s="25" t="str">
        <f>IFERROR(MID($D3042,28,7)+0,"")</f>
        <v/>
      </c>
      <c r="M3042" s="25">
        <f>IF(IFERROR(MID($Q3042,1,7)+0,"")&lt;1130000,IF(INDEX(C:C,MATCH(LEFT(Q3042,7)+0,I:I,0))&lt;1130000,"",INDEX(C:C,MATCH(LEFT(Q3042,7)+0,I:I,0))),IFERROR(MID($Q3042,1,7)+0,""))</f>
        <v>1135641</v>
      </c>
      <c r="N3042" s="25" t="str">
        <f>IF(IFERROR(MID($Q3042,10,7)+0,"")&lt;1130000,"",IFERROR(MID($Q3042,10,7)+0,""))</f>
        <v/>
      </c>
      <c r="O3042" s="25" t="str">
        <f>IF(IFERROR(MID($Q3042,19,7)+0,"")&lt;1130000,"",IFERROR(MID($Q3042,19,7)+0,""))</f>
        <v/>
      </c>
      <c r="P3042" s="25">
        <f>IF(M3042="","",IF(N3042="",M3042,M3042&amp;", "&amp;N3042))</f>
        <v>1135641</v>
      </c>
      <c r="Q3042" s="25">
        <v>1135641</v>
      </c>
      <c r="R3042" s="25"/>
      <c r="S3042" s="35" t="s">
        <v>2449</v>
      </c>
      <c r="T3042" s="25" t="s">
        <v>36</v>
      </c>
      <c r="U3042" s="185">
        <v>40602</v>
      </c>
      <c r="V3042" s="188">
        <v>40602</v>
      </c>
      <c r="W3042" s="189">
        <v>40602</v>
      </c>
      <c r="X3042" s="31">
        <v>40602</v>
      </c>
      <c r="Y3042" s="90">
        <f>IFERROR(ROUND(X3042/W3042-1,2),"")</f>
        <v>0</v>
      </c>
      <c r="Z3042" s="31" t="str">
        <f>IF(OR(S3042="VLD MLC components",S3042="VLD MLC pipes",S3042="VLD PEX components",S3042="VLD PEX pipes",S3042="VLD PHC components",S3042="VLD PHC pipes",S3042="Controls VLD"),"По запросу",X3042)</f>
        <v>По запросу</v>
      </c>
      <c r="AA3042" s="63">
        <f>ROUND(X3042/1.2,3)</f>
        <v>33835</v>
      </c>
      <c r="AB3042" s="23">
        <v>33835</v>
      </c>
      <c r="AC3042" s="190">
        <f>IFERROR(ROUND(AA3042/AB3042-1,2),"")</f>
        <v>0</v>
      </c>
      <c r="AD3042" s="25">
        <v>2.5030000000000001</v>
      </c>
      <c r="AE3042" s="25">
        <v>1.6559999999999999E-3</v>
      </c>
      <c r="AF3042" s="25">
        <v>0</v>
      </c>
      <c r="AG3042" s="25" t="s">
        <v>22</v>
      </c>
      <c r="AH3042" s="25">
        <v>22</v>
      </c>
      <c r="AI3042" s="25">
        <v>22</v>
      </c>
      <c r="AJ3042" s="25" t="s">
        <v>20</v>
      </c>
      <c r="AK3042" s="42" t="s">
        <v>19</v>
      </c>
      <c r="AL3042" s="25" t="s">
        <v>20</v>
      </c>
      <c r="AM3042" s="25">
        <v>1</v>
      </c>
      <c r="AN3042" s="25">
        <v>132</v>
      </c>
      <c r="AO3042" s="25">
        <v>112</v>
      </c>
      <c r="AP3042" s="25">
        <v>112</v>
      </c>
      <c r="AQ3042" s="25">
        <v>2.5030000000000001</v>
      </c>
      <c r="AR3042" s="94">
        <v>1.6558079999999999E-3</v>
      </c>
      <c r="AS3042" s="157">
        <v>22</v>
      </c>
      <c r="AT3042" s="93" t="s">
        <v>22</v>
      </c>
      <c r="AU3042" s="92" t="s">
        <v>22</v>
      </c>
      <c r="AV3042" s="91" t="s">
        <v>152</v>
      </c>
      <c r="AW3042" s="92" t="s">
        <v>152</v>
      </c>
      <c r="AX3042" s="92" t="s">
        <v>48</v>
      </c>
      <c r="AY3042" s="91" t="s">
        <v>152</v>
      </c>
      <c r="AZ3042" s="23"/>
      <c r="BA3042" s="25" t="s">
        <v>2588</v>
      </c>
      <c r="BB3042" t="s">
        <v>25</v>
      </c>
      <c r="BC3042" t="e">
        <v>#N/A</v>
      </c>
      <c r="BD3042" t="e">
        <f>IF(Z3042=BC3042,"OK")</f>
        <v>#N/A</v>
      </c>
      <c r="BE3042">
        <v>2.5030000000000001</v>
      </c>
      <c r="BF3042">
        <v>1.6559999999999999E-3</v>
      </c>
      <c r="BG3042">
        <v>132</v>
      </c>
      <c r="BH3042">
        <v>112</v>
      </c>
      <c r="BI3042">
        <v>112</v>
      </c>
      <c r="BJ3042">
        <v>2.5030000000000001</v>
      </c>
      <c r="BK3042">
        <v>1.6558079999999999E-3</v>
      </c>
      <c r="BN3042" s="183"/>
    </row>
    <row r="3043" spans="1:66" ht="38.25" x14ac:dyDescent="0.25">
      <c r="A3043" s="1"/>
      <c r="B3043" s="94">
        <v>3030</v>
      </c>
      <c r="C3043" s="43">
        <v>1023170</v>
      </c>
      <c r="D3043" s="37" t="s">
        <v>22</v>
      </c>
      <c r="E3043" s="36" t="s">
        <v>2613</v>
      </c>
      <c r="F3043" s="151" t="s">
        <v>655</v>
      </c>
      <c r="G3043" s="41" t="s">
        <v>29</v>
      </c>
      <c r="H3043" s="46" t="str">
        <f>IFERROR(IFERROR(IF(SEARCH("Usystems",$E3043)&gt;0,"Usystems"),IF(SEARCH("RIIFO",$E3043)&gt;0,"RIIFO","Uponor")),"Uponor")</f>
        <v>Uponor</v>
      </c>
      <c r="I3043" s="25" t="str">
        <f>IFERROR(MID($D3043,1,7)+0,"")</f>
        <v/>
      </c>
      <c r="J3043" s="25" t="str">
        <f>IFERROR(MID($D3043,10,7)+0,"")</f>
        <v/>
      </c>
      <c r="K3043" s="25" t="str">
        <f>IFERROR(MID($D3043,19,7)+0,"")</f>
        <v/>
      </c>
      <c r="L3043" s="25" t="str">
        <f>IFERROR(MID($D3043,28,7)+0,"")</f>
        <v/>
      </c>
      <c r="M3043" s="25">
        <f>IF(IFERROR(MID($Q3043,1,7)+0,"")&lt;1130000,IF(INDEX(C:C,MATCH(LEFT(Q3043,7)+0,I:I,0))&lt;1130000,"",INDEX(C:C,MATCH(LEFT(Q3043,7)+0,I:I,0))),IFERROR(MID($Q3043,1,7)+0,""))</f>
        <v>1135983</v>
      </c>
      <c r="N3043" s="25" t="str">
        <f>IF(IFERROR(MID($Q3043,10,7)+0,"")&lt;1130000,"",IFERROR(MID($Q3043,10,7)+0,""))</f>
        <v/>
      </c>
      <c r="O3043" s="25" t="str">
        <f>IF(IFERROR(MID($Q3043,19,7)+0,"")&lt;1130000,"",IFERROR(MID($Q3043,19,7)+0,""))</f>
        <v/>
      </c>
      <c r="P3043" s="25">
        <f>IF(M3043="","",IF(N3043="",M3043,M3043&amp;", "&amp;N3043))</f>
        <v>1135983</v>
      </c>
      <c r="Q3043" s="25">
        <v>1135983</v>
      </c>
      <c r="R3043" s="25"/>
      <c r="S3043" s="35" t="s">
        <v>2449</v>
      </c>
      <c r="T3043" s="25" t="s">
        <v>36</v>
      </c>
      <c r="U3043" s="185">
        <v>50832</v>
      </c>
      <c r="V3043" s="188">
        <v>50832</v>
      </c>
      <c r="W3043" s="189">
        <v>50832</v>
      </c>
      <c r="X3043" s="31">
        <v>50832</v>
      </c>
      <c r="Y3043" s="90">
        <f>IFERROR(ROUND(X3043/W3043-1,2),"")</f>
        <v>0</v>
      </c>
      <c r="Z3043" s="31" t="str">
        <f>IF(OR(S3043="VLD MLC components",S3043="VLD MLC pipes",S3043="VLD PEX components",S3043="VLD PEX pipes",S3043="VLD PHC components",S3043="VLD PHC pipes",S3043="Controls VLD"),"По запросу",X3043)</f>
        <v>По запросу</v>
      </c>
      <c r="AA3043" s="63">
        <f>ROUND(X3043/1.2,3)</f>
        <v>42360</v>
      </c>
      <c r="AB3043" s="23">
        <v>42360</v>
      </c>
      <c r="AC3043" s="190">
        <f>IFERROR(ROUND(AA3043/AB3043-1,2),"")</f>
        <v>0</v>
      </c>
      <c r="AD3043" s="25">
        <v>3.177</v>
      </c>
      <c r="AE3043" s="25">
        <v>2.3869999999999998E-3</v>
      </c>
      <c r="AF3043" s="25">
        <v>37</v>
      </c>
      <c r="AG3043" s="25">
        <v>37</v>
      </c>
      <c r="AH3043" s="25">
        <v>37</v>
      </c>
      <c r="AI3043" s="25">
        <v>37</v>
      </c>
      <c r="AJ3043" s="25" t="s">
        <v>20</v>
      </c>
      <c r="AK3043" s="22" t="s">
        <v>20</v>
      </c>
      <c r="AL3043" s="25" t="s">
        <v>20</v>
      </c>
      <c r="AM3043" s="25">
        <v>1</v>
      </c>
      <c r="AN3043" s="25">
        <v>120</v>
      </c>
      <c r="AO3043" s="25">
        <v>153</v>
      </c>
      <c r="AP3043" s="25">
        <v>130</v>
      </c>
      <c r="AQ3043" s="25">
        <v>3.177</v>
      </c>
      <c r="AR3043" s="94">
        <v>2.3868000000000001E-3</v>
      </c>
      <c r="AS3043" s="157">
        <v>41</v>
      </c>
      <c r="AT3043" s="93" t="s">
        <v>22</v>
      </c>
      <c r="AU3043" s="92" t="s">
        <v>22</v>
      </c>
      <c r="AV3043" s="91" t="s">
        <v>152</v>
      </c>
      <c r="AW3043" s="92" t="s">
        <v>152</v>
      </c>
      <c r="AX3043" s="92" t="s">
        <v>48</v>
      </c>
      <c r="AY3043" s="91" t="s">
        <v>152</v>
      </c>
      <c r="AZ3043" s="23"/>
      <c r="BA3043" s="25" t="s">
        <v>2586</v>
      </c>
      <c r="BB3043" t="s">
        <v>25</v>
      </c>
      <c r="BC3043" t="s">
        <v>2629</v>
      </c>
      <c r="BD3043" t="str">
        <f>IF(Z3043=BC3043,"OK")</f>
        <v>OK</v>
      </c>
      <c r="BE3043">
        <v>3.177</v>
      </c>
      <c r="BF3043">
        <v>2.3869999999999998E-3</v>
      </c>
      <c r="BG3043">
        <v>120</v>
      </c>
      <c r="BH3043">
        <v>153</v>
      </c>
      <c r="BI3043">
        <v>130</v>
      </c>
      <c r="BJ3043">
        <v>3.177</v>
      </c>
      <c r="BK3043">
        <v>2.3868000000000001E-3</v>
      </c>
      <c r="BN3043" s="183"/>
    </row>
    <row r="3044" spans="1:66" ht="38.25" x14ac:dyDescent="0.25">
      <c r="A3044" s="1"/>
      <c r="B3044" s="94">
        <v>3031</v>
      </c>
      <c r="C3044" s="43">
        <v>1018328</v>
      </c>
      <c r="D3044" s="53" t="s">
        <v>22</v>
      </c>
      <c r="E3044" s="27" t="s">
        <v>2612</v>
      </c>
      <c r="F3044" s="151" t="s">
        <v>655</v>
      </c>
      <c r="G3044" s="41" t="s">
        <v>29</v>
      </c>
      <c r="H3044" s="46" t="str">
        <f>IFERROR(IFERROR(IF(SEARCH("Usystems",$E3044)&gt;0,"Usystems"),IF(SEARCH("RIIFO",$E3044)&gt;0,"RIIFO","Uponor")),"Uponor")</f>
        <v>Uponor</v>
      </c>
      <c r="I3044" s="25" t="str">
        <f>IFERROR(MID($D3044,1,7)+0,"")</f>
        <v/>
      </c>
      <c r="J3044" s="25" t="str">
        <f>IFERROR(MID($D3044,10,7)+0,"")</f>
        <v/>
      </c>
      <c r="K3044" s="25" t="str">
        <f>IFERROR(MID($D3044,19,7)+0,"")</f>
        <v/>
      </c>
      <c r="L3044" s="25" t="str">
        <f>IFERROR(MID($D3044,28,7)+0,"")</f>
        <v/>
      </c>
      <c r="M3044" s="25">
        <f>IF(IFERROR(MID($Q3044,1,7)+0,"")&lt;1130000,IF(INDEX(C:C,MATCH(LEFT(Q3044,7)+0,I:I,0))&lt;1130000,"",INDEX(C:C,MATCH(LEFT(Q3044,7)+0,I:I,0))),IFERROR(MID($Q3044,1,7)+0,""))</f>
        <v>1135979</v>
      </c>
      <c r="N3044" s="25" t="str">
        <f>IF(IFERROR(MID($Q3044,10,7)+0,"")&lt;1130000,"",IFERROR(MID($Q3044,10,7)+0,""))</f>
        <v/>
      </c>
      <c r="O3044" s="25" t="str">
        <f>IF(IFERROR(MID($Q3044,19,7)+0,"")&lt;1130000,"",IFERROR(MID($Q3044,19,7)+0,""))</f>
        <v/>
      </c>
      <c r="P3044" s="25">
        <f>IF(M3044="","",IF(N3044="",M3044,M3044&amp;", "&amp;N3044))</f>
        <v>1135979</v>
      </c>
      <c r="Q3044" s="25">
        <v>1135979</v>
      </c>
      <c r="R3044" s="25"/>
      <c r="S3044" s="35" t="s">
        <v>69</v>
      </c>
      <c r="T3044" s="25" t="s">
        <v>36</v>
      </c>
      <c r="U3044" s="185">
        <v>5654</v>
      </c>
      <c r="V3044" s="188">
        <v>5654</v>
      </c>
      <c r="W3044" s="189">
        <v>9594</v>
      </c>
      <c r="X3044" s="31">
        <v>9594</v>
      </c>
      <c r="Y3044" s="90">
        <f>IFERROR(ROUND(X3044/W3044-1,2),"")</f>
        <v>0</v>
      </c>
      <c r="Z3044" s="31">
        <f>IF(OR(S3044="VLD MLC components",S3044="VLD MLC pipes",S3044="VLD PEX components",S3044="VLD PEX pipes",S3044="VLD PHC components",S3044="VLD PHC pipes",S3044="Controls VLD"),"По запросу",X3044)</f>
        <v>9594</v>
      </c>
      <c r="AA3044" s="63">
        <f>ROUND(X3044/1.2,3)</f>
        <v>7995</v>
      </c>
      <c r="AB3044" s="23">
        <v>7995</v>
      </c>
      <c r="AC3044" s="190">
        <f>IFERROR(ROUND(AA3044/AB3044-1,2),"")</f>
        <v>0</v>
      </c>
      <c r="AD3044" s="25">
        <v>0.19</v>
      </c>
      <c r="AE3044" s="25">
        <v>8.8999999999999995E-5</v>
      </c>
      <c r="AF3044" s="25">
        <v>323</v>
      </c>
      <c r="AG3044" s="25">
        <v>323</v>
      </c>
      <c r="AH3044" s="25">
        <v>327</v>
      </c>
      <c r="AI3044" s="25">
        <v>331</v>
      </c>
      <c r="AJ3044" s="25" t="s">
        <v>20</v>
      </c>
      <c r="AK3044" s="22" t="s">
        <v>20</v>
      </c>
      <c r="AL3044" s="25" t="s">
        <v>20</v>
      </c>
      <c r="AM3044" s="25">
        <v>1</v>
      </c>
      <c r="AN3044" s="25">
        <v>44</v>
      </c>
      <c r="AO3044" s="25">
        <v>42</v>
      </c>
      <c r="AP3044" s="25">
        <v>48</v>
      </c>
      <c r="AQ3044" s="25">
        <v>0.19</v>
      </c>
      <c r="AR3044" s="94">
        <v>8.8703999999999996E-5</v>
      </c>
      <c r="AS3044" s="157">
        <v>1</v>
      </c>
      <c r="AT3044" s="93" t="s">
        <v>22</v>
      </c>
      <c r="AU3044" s="92" t="s">
        <v>22</v>
      </c>
      <c r="AV3044" s="91" t="s">
        <v>152</v>
      </c>
      <c r="AW3044" s="92" t="s">
        <v>152</v>
      </c>
      <c r="AX3044" s="92" t="s">
        <v>48</v>
      </c>
      <c r="AY3044" s="91" t="s">
        <v>152</v>
      </c>
      <c r="AZ3044" s="23"/>
      <c r="BA3044" s="25" t="s">
        <v>2611</v>
      </c>
      <c r="BB3044" t="s">
        <v>25</v>
      </c>
      <c r="BC3044">
        <v>9594</v>
      </c>
      <c r="BD3044" t="str">
        <f>IF(Z3044=BC3044,"OK")</f>
        <v>OK</v>
      </c>
      <c r="BE3044">
        <v>0.19</v>
      </c>
      <c r="BF3044">
        <v>8.8999999999999995E-5</v>
      </c>
      <c r="BG3044">
        <v>44</v>
      </c>
      <c r="BH3044">
        <v>42</v>
      </c>
      <c r="BI3044">
        <v>48</v>
      </c>
      <c r="BJ3044">
        <v>0.19</v>
      </c>
      <c r="BK3044">
        <v>8.8703999999999996E-5</v>
      </c>
      <c r="BN3044" s="183"/>
    </row>
    <row r="3045" spans="1:66" ht="38.25" x14ac:dyDescent="0.25">
      <c r="A3045" s="1"/>
      <c r="B3045" s="94">
        <v>3032</v>
      </c>
      <c r="C3045" s="43">
        <v>1018329</v>
      </c>
      <c r="D3045" s="53" t="s">
        <v>22</v>
      </c>
      <c r="E3045" s="27" t="s">
        <v>2610</v>
      </c>
      <c r="F3045" s="151" t="s">
        <v>655</v>
      </c>
      <c r="G3045" s="41" t="s">
        <v>29</v>
      </c>
      <c r="H3045" s="46" t="str">
        <f>IFERROR(IFERROR(IF(SEARCH("Usystems",$E3045)&gt;0,"Usystems"),IF(SEARCH("RIIFO",$E3045)&gt;0,"RIIFO","Uponor")),"Uponor")</f>
        <v>Uponor</v>
      </c>
      <c r="I3045" s="25" t="str">
        <f>IFERROR(MID($D3045,1,7)+0,"")</f>
        <v/>
      </c>
      <c r="J3045" s="25" t="str">
        <f>IFERROR(MID($D3045,10,7)+0,"")</f>
        <v/>
      </c>
      <c r="K3045" s="25" t="str">
        <f>IFERROR(MID($D3045,19,7)+0,"")</f>
        <v/>
      </c>
      <c r="L3045" s="25" t="str">
        <f>IFERROR(MID($D3045,28,7)+0,"")</f>
        <v/>
      </c>
      <c r="M3045" s="25">
        <f>IF(IFERROR(MID($Q3045,1,7)+0,"")&lt;1130000,IF(INDEX(C:C,MATCH(LEFT(Q3045,7)+0,I:I,0))&lt;1130000,"",INDEX(C:C,MATCH(LEFT(Q3045,7)+0,I:I,0))),IFERROR(MID($Q3045,1,7)+0,""))</f>
        <v>1135630</v>
      </c>
      <c r="N3045" s="25" t="str">
        <f>IF(IFERROR(MID($Q3045,10,7)+0,"")&lt;1130000,"",IFERROR(MID($Q3045,10,7)+0,""))</f>
        <v/>
      </c>
      <c r="O3045" s="25" t="str">
        <f>IF(IFERROR(MID($Q3045,19,7)+0,"")&lt;1130000,"",IFERROR(MID($Q3045,19,7)+0,""))</f>
        <v/>
      </c>
      <c r="P3045" s="25">
        <f>IF(M3045="","",IF(N3045="",M3045,M3045&amp;", "&amp;N3045))</f>
        <v>1135630</v>
      </c>
      <c r="Q3045" s="25">
        <v>1135630</v>
      </c>
      <c r="R3045" s="25"/>
      <c r="S3045" s="35" t="s">
        <v>69</v>
      </c>
      <c r="T3045" s="25" t="s">
        <v>36</v>
      </c>
      <c r="U3045" s="185">
        <v>6299</v>
      </c>
      <c r="V3045" s="188">
        <v>6299</v>
      </c>
      <c r="W3045" s="189">
        <v>6299</v>
      </c>
      <c r="X3045" s="31">
        <v>6299</v>
      </c>
      <c r="Y3045" s="90">
        <f>IFERROR(ROUND(X3045/W3045-1,2),"")</f>
        <v>0</v>
      </c>
      <c r="Z3045" s="31">
        <f>IF(OR(S3045="VLD MLC components",S3045="VLD MLC pipes",S3045="VLD PEX components",S3045="VLD PEX pipes",S3045="VLD PHC components",S3045="VLD PHC pipes",S3045="Controls VLD"),"По запросу",X3045)</f>
        <v>6299</v>
      </c>
      <c r="AA3045" s="63">
        <f>ROUND(X3045/1.2,3)</f>
        <v>5249.1670000000004</v>
      </c>
      <c r="AB3045" s="23">
        <v>5249.1670000000004</v>
      </c>
      <c r="AC3045" s="190">
        <f>IFERROR(ROUND(AA3045/AB3045-1,2),"")</f>
        <v>0</v>
      </c>
      <c r="AD3045" s="25">
        <v>0.27900000000000003</v>
      </c>
      <c r="AE3045" s="25">
        <v>1.18E-4</v>
      </c>
      <c r="AF3045" s="25">
        <v>436</v>
      </c>
      <c r="AG3045" s="25">
        <v>436</v>
      </c>
      <c r="AH3045" s="25">
        <v>436</v>
      </c>
      <c r="AI3045" s="25">
        <v>440</v>
      </c>
      <c r="AJ3045" s="25" t="s">
        <v>20</v>
      </c>
      <c r="AK3045" s="22" t="s">
        <v>20</v>
      </c>
      <c r="AL3045" s="25" t="s">
        <v>20</v>
      </c>
      <c r="AM3045" s="25">
        <v>1</v>
      </c>
      <c r="AN3045" s="25">
        <v>51</v>
      </c>
      <c r="AO3045" s="25">
        <v>40</v>
      </c>
      <c r="AP3045" s="25">
        <v>58</v>
      </c>
      <c r="AQ3045" s="25">
        <v>0.27900000000000003</v>
      </c>
      <c r="AR3045" s="94">
        <v>1.1832000000000001E-4</v>
      </c>
      <c r="AS3045" s="157" t="s">
        <v>22</v>
      </c>
      <c r="AT3045" s="93" t="s">
        <v>22</v>
      </c>
      <c r="AU3045" s="92" t="s">
        <v>22</v>
      </c>
      <c r="AV3045" s="91" t="s">
        <v>152</v>
      </c>
      <c r="AW3045" s="92" t="s">
        <v>152</v>
      </c>
      <c r="AX3045" s="92" t="s">
        <v>48</v>
      </c>
      <c r="AY3045" s="91" t="s">
        <v>152</v>
      </c>
      <c r="AZ3045" s="23"/>
      <c r="BA3045" s="25" t="s">
        <v>2609</v>
      </c>
      <c r="BB3045" t="s">
        <v>25</v>
      </c>
      <c r="BC3045">
        <v>6299</v>
      </c>
      <c r="BD3045" t="str">
        <f>IF(Z3045=BC3045,"OK")</f>
        <v>OK</v>
      </c>
      <c r="BE3045">
        <v>0.27900000000000003</v>
      </c>
      <c r="BF3045">
        <v>1.18E-4</v>
      </c>
      <c r="BG3045">
        <v>51</v>
      </c>
      <c r="BH3045">
        <v>40</v>
      </c>
      <c r="BI3045">
        <v>58</v>
      </c>
      <c r="BJ3045">
        <v>0.27900000000000003</v>
      </c>
      <c r="BK3045">
        <v>1.1832000000000001E-4</v>
      </c>
      <c r="BN3045" s="183"/>
    </row>
    <row r="3046" spans="1:66" ht="25.5" x14ac:dyDescent="0.25">
      <c r="A3046" s="1"/>
      <c r="B3046" s="94">
        <v>3033</v>
      </c>
      <c r="C3046" s="43">
        <v>1018330</v>
      </c>
      <c r="D3046" s="53" t="s">
        <v>22</v>
      </c>
      <c r="E3046" s="27" t="s">
        <v>2608</v>
      </c>
      <c r="F3046" s="151" t="s">
        <v>655</v>
      </c>
      <c r="G3046" s="41" t="s">
        <v>27</v>
      </c>
      <c r="H3046" s="46" t="str">
        <f>IFERROR(IFERROR(IF(SEARCH("Usystems",$E3046)&gt;0,"Usystems"),IF(SEARCH("RIIFO",$E3046)&gt;0,"RIIFO","Uponor")),"Uponor")</f>
        <v>Uponor</v>
      </c>
      <c r="I3046" s="25" t="str">
        <f>IFERROR(MID($D3046,1,7)+0,"")</f>
        <v/>
      </c>
      <c r="J3046" s="25" t="str">
        <f>IFERROR(MID($D3046,10,7)+0,"")</f>
        <v/>
      </c>
      <c r="K3046" s="25" t="str">
        <f>IFERROR(MID($D3046,19,7)+0,"")</f>
        <v/>
      </c>
      <c r="L3046" s="25" t="str">
        <f>IFERROR(MID($D3046,28,7)+0,"")</f>
        <v/>
      </c>
      <c r="M3046" s="25">
        <f>IF(IFERROR(MID($Q3046,1,7)+0,"")&lt;1130000,IF(INDEX(C:C,MATCH(LEFT(Q3046,7)+0,I:I,0))&lt;1130000,"",INDEX(C:C,MATCH(LEFT(Q3046,7)+0,I:I,0))),IFERROR(MID($Q3046,1,7)+0,""))</f>
        <v>1135631</v>
      </c>
      <c r="N3046" s="25" t="str">
        <f>IF(IFERROR(MID($Q3046,10,7)+0,"")&lt;1130000,"",IFERROR(MID($Q3046,10,7)+0,""))</f>
        <v/>
      </c>
      <c r="O3046" s="25" t="str">
        <f>IF(IFERROR(MID($Q3046,19,7)+0,"")&lt;1130000,"",IFERROR(MID($Q3046,19,7)+0,""))</f>
        <v/>
      </c>
      <c r="P3046" s="25">
        <f>IF(M3046="","",IF(N3046="",M3046,M3046&amp;", "&amp;N3046))</f>
        <v>1135631</v>
      </c>
      <c r="Q3046" s="25">
        <v>1135631</v>
      </c>
      <c r="R3046" s="25"/>
      <c r="S3046" s="35" t="s">
        <v>69</v>
      </c>
      <c r="T3046" s="25" t="s">
        <v>36</v>
      </c>
      <c r="U3046" s="185">
        <v>8059</v>
      </c>
      <c r="V3046" s="188">
        <v>8059</v>
      </c>
      <c r="W3046" s="189">
        <v>14289</v>
      </c>
      <c r="X3046" s="31">
        <v>14289</v>
      </c>
      <c r="Y3046" s="90">
        <f>IFERROR(ROUND(X3046/W3046-1,2),"")</f>
        <v>0</v>
      </c>
      <c r="Z3046" s="31">
        <f>IF(OR(S3046="VLD MLC components",S3046="VLD MLC pipes",S3046="VLD PEX components",S3046="VLD PEX pipes",S3046="VLD PHC components",S3046="VLD PHC pipes",S3046="Controls VLD"),"По запросу",X3046)</f>
        <v>14289</v>
      </c>
      <c r="AA3046" s="63">
        <f>ROUND(X3046/1.2,3)</f>
        <v>11907.5</v>
      </c>
      <c r="AB3046" s="23">
        <v>11907.5</v>
      </c>
      <c r="AC3046" s="190">
        <f>IFERROR(ROUND(AA3046/AB3046-1,2),"")</f>
        <v>0</v>
      </c>
      <c r="AD3046" s="25">
        <v>0.436</v>
      </c>
      <c r="AE3046" s="25">
        <v>2.1000000000000001E-4</v>
      </c>
      <c r="AF3046" s="25">
        <v>0</v>
      </c>
      <c r="AG3046" s="25" t="s">
        <v>22</v>
      </c>
      <c r="AH3046" s="25">
        <v>0</v>
      </c>
      <c r="AI3046" s="25">
        <v>0</v>
      </c>
      <c r="AJ3046" s="25" t="s">
        <v>20</v>
      </c>
      <c r="AK3046" s="42" t="s">
        <v>19</v>
      </c>
      <c r="AL3046" s="25" t="s">
        <v>20</v>
      </c>
      <c r="AM3046" s="25">
        <v>1</v>
      </c>
      <c r="AN3046" s="25">
        <v>68</v>
      </c>
      <c r="AO3046" s="25">
        <v>51</v>
      </c>
      <c r="AP3046" s="25">
        <v>66</v>
      </c>
      <c r="AQ3046" s="25">
        <v>0.436</v>
      </c>
      <c r="AR3046" s="94">
        <v>2.2888800000000001E-4</v>
      </c>
      <c r="AS3046" s="157" t="s">
        <v>22</v>
      </c>
      <c r="AT3046" s="93" t="s">
        <v>22</v>
      </c>
      <c r="AU3046" s="92" t="s">
        <v>22</v>
      </c>
      <c r="AV3046" s="91" t="s">
        <v>152</v>
      </c>
      <c r="AW3046" s="92" t="s">
        <v>48</v>
      </c>
      <c r="AX3046" s="92" t="s">
        <v>48</v>
      </c>
      <c r="AY3046" s="91" t="s">
        <v>152</v>
      </c>
      <c r="AZ3046" s="23"/>
      <c r="BA3046" s="25" t="s">
        <v>2607</v>
      </c>
      <c r="BB3046" t="s">
        <v>25</v>
      </c>
      <c r="BC3046" t="e">
        <v>#N/A</v>
      </c>
      <c r="BD3046" t="e">
        <f>IF(Z3046=BC3046,"OK")</f>
        <v>#N/A</v>
      </c>
      <c r="BE3046">
        <v>0.436</v>
      </c>
      <c r="BF3046">
        <v>2.1000000000000001E-4</v>
      </c>
      <c r="BG3046">
        <v>68</v>
      </c>
      <c r="BH3046">
        <v>51</v>
      </c>
      <c r="BI3046">
        <v>66</v>
      </c>
      <c r="BJ3046">
        <v>0.436</v>
      </c>
      <c r="BK3046">
        <v>2.2888800000000001E-4</v>
      </c>
      <c r="BN3046" s="183"/>
    </row>
    <row r="3047" spans="1:66" ht="38.25" x14ac:dyDescent="0.25">
      <c r="A3047" s="1"/>
      <c r="B3047" s="94">
        <v>3034</v>
      </c>
      <c r="C3047" s="43">
        <v>1018331</v>
      </c>
      <c r="D3047" s="53" t="s">
        <v>22</v>
      </c>
      <c r="E3047" s="27" t="s">
        <v>2606</v>
      </c>
      <c r="F3047" s="213" t="s">
        <v>655</v>
      </c>
      <c r="G3047" s="41" t="s">
        <v>29</v>
      </c>
      <c r="H3047" s="46" t="str">
        <f>IFERROR(IFERROR(IF(SEARCH("Usystems",$E3047)&gt;0,"Usystems"),IF(SEARCH("RIIFO",$E3047)&gt;0,"RIIFO","Uponor")),"Uponor")</f>
        <v>Uponor</v>
      </c>
      <c r="I3047" s="25" t="str">
        <f>IFERROR(MID($D3047,1,7)+0,"")</f>
        <v/>
      </c>
      <c r="J3047" s="25" t="str">
        <f>IFERROR(MID($D3047,10,7)+0,"")</f>
        <v/>
      </c>
      <c r="K3047" s="25" t="str">
        <f>IFERROR(MID($D3047,19,7)+0,"")</f>
        <v/>
      </c>
      <c r="L3047" s="25" t="str">
        <f>IFERROR(MID($D3047,28,7)+0,"")</f>
        <v/>
      </c>
      <c r="M3047" s="25">
        <f>IF(IFERROR(MID($Q3047,1,7)+0,"")&lt;1130000,IF(INDEX(C:C,MATCH(LEFT(Q3047,7)+0,I:I,0))&lt;1130000,"",INDEX(C:C,MATCH(LEFT(Q3047,7)+0,I:I,0))),IFERROR(MID($Q3047,1,7)+0,""))</f>
        <v>1135632</v>
      </c>
      <c r="N3047" s="25" t="str">
        <f>IF(IFERROR(MID($Q3047,10,7)+0,"")&lt;1130000,"",IFERROR(MID($Q3047,10,7)+0,""))</f>
        <v/>
      </c>
      <c r="O3047" s="25" t="str">
        <f>IF(IFERROR(MID($Q3047,19,7)+0,"")&lt;1130000,"",IFERROR(MID($Q3047,19,7)+0,""))</f>
        <v/>
      </c>
      <c r="P3047" s="25">
        <f>IF(M3047="","",IF(N3047="",M3047,M3047&amp;", "&amp;N3047))</f>
        <v>1135632</v>
      </c>
      <c r="Q3047" s="25">
        <v>1135632</v>
      </c>
      <c r="R3047" s="25"/>
      <c r="S3047" s="35" t="s">
        <v>2449</v>
      </c>
      <c r="T3047" s="25" t="s">
        <v>36</v>
      </c>
      <c r="U3047" s="185">
        <v>10941</v>
      </c>
      <c r="V3047" s="188">
        <v>17915</v>
      </c>
      <c r="W3047" s="189">
        <v>17915</v>
      </c>
      <c r="X3047" s="31">
        <v>17915</v>
      </c>
      <c r="Y3047" s="90">
        <f>IFERROR(ROUND(X3047/W3047-1,2),"")</f>
        <v>0</v>
      </c>
      <c r="Z3047" s="31" t="str">
        <f>IF(OR(S3047="VLD MLC components",S3047="VLD MLC pipes",S3047="VLD PEX components",S3047="VLD PEX pipes",S3047="VLD PHC components",S3047="VLD PHC pipes",S3047="Controls VLD"),"По запросу",X3047)</f>
        <v>По запросу</v>
      </c>
      <c r="AA3047" s="63">
        <f>ROUND(X3047/1.2,3)</f>
        <v>14929.166999999999</v>
      </c>
      <c r="AB3047" s="23">
        <v>14929.166999999999</v>
      </c>
      <c r="AC3047" s="190">
        <f>IFERROR(ROUND(AA3047/AB3047-1,2),"")</f>
        <v>0</v>
      </c>
      <c r="AD3047" s="25">
        <v>0.64700000000000002</v>
      </c>
      <c r="AE3047" s="25">
        <v>3.0800000000000001E-4</v>
      </c>
      <c r="AF3047" s="25">
        <v>184</v>
      </c>
      <c r="AG3047" s="25">
        <v>184</v>
      </c>
      <c r="AH3047" s="25">
        <v>190</v>
      </c>
      <c r="AI3047" s="25">
        <v>202</v>
      </c>
      <c r="AJ3047" s="25" t="s">
        <v>20</v>
      </c>
      <c r="AK3047" s="22" t="s">
        <v>20</v>
      </c>
      <c r="AL3047" s="25" t="s">
        <v>20</v>
      </c>
      <c r="AM3047" s="25">
        <v>1</v>
      </c>
      <c r="AN3047" s="25">
        <v>68</v>
      </c>
      <c r="AO3047" s="25">
        <v>63</v>
      </c>
      <c r="AP3047" s="25">
        <v>72</v>
      </c>
      <c r="AQ3047" s="25">
        <v>0.64700000000000002</v>
      </c>
      <c r="AR3047" s="94">
        <v>3.0844800000000001E-4</v>
      </c>
      <c r="AS3047" s="157">
        <v>2</v>
      </c>
      <c r="AT3047" s="93" t="s">
        <v>22</v>
      </c>
      <c r="AU3047" s="92" t="s">
        <v>22</v>
      </c>
      <c r="AV3047" s="91" t="s">
        <v>152</v>
      </c>
      <c r="AW3047" s="92" t="s">
        <v>48</v>
      </c>
      <c r="AX3047" s="92" t="s">
        <v>48</v>
      </c>
      <c r="AY3047" s="91" t="s">
        <v>152</v>
      </c>
      <c r="AZ3047" s="23"/>
      <c r="BA3047" s="25" t="s">
        <v>2605</v>
      </c>
      <c r="BB3047" t="s">
        <v>25</v>
      </c>
      <c r="BC3047" t="s">
        <v>2629</v>
      </c>
      <c r="BD3047" t="str">
        <f>IF(Z3047=BC3047,"OK")</f>
        <v>OK</v>
      </c>
      <c r="BE3047">
        <v>0.64700000000000002</v>
      </c>
      <c r="BF3047">
        <v>3.0800000000000001E-4</v>
      </c>
      <c r="BG3047">
        <v>68</v>
      </c>
      <c r="BH3047">
        <v>63</v>
      </c>
      <c r="BI3047">
        <v>72</v>
      </c>
      <c r="BJ3047">
        <v>0.64700000000000002</v>
      </c>
      <c r="BK3047">
        <v>3.0844800000000001E-4</v>
      </c>
      <c r="BN3047" s="183"/>
    </row>
    <row r="3048" spans="1:66" ht="25.5" x14ac:dyDescent="0.25">
      <c r="A3048" s="1"/>
      <c r="B3048" s="94">
        <v>3035</v>
      </c>
      <c r="C3048" s="43">
        <v>1018332</v>
      </c>
      <c r="D3048" s="53" t="s">
        <v>22</v>
      </c>
      <c r="E3048" s="27" t="s">
        <v>2604</v>
      </c>
      <c r="F3048" s="151" t="s">
        <v>655</v>
      </c>
      <c r="G3048" s="41" t="s">
        <v>27</v>
      </c>
      <c r="H3048" s="46" t="str">
        <f>IFERROR(IFERROR(IF(SEARCH("Usystems",$E3048)&gt;0,"Usystems"),IF(SEARCH("RIIFO",$E3048)&gt;0,"RIIFO","Uponor")),"Uponor")</f>
        <v>Uponor</v>
      </c>
      <c r="I3048" s="25" t="str">
        <f>IFERROR(MID($D3048,1,7)+0,"")</f>
        <v/>
      </c>
      <c r="J3048" s="25" t="str">
        <f>IFERROR(MID($D3048,10,7)+0,"")</f>
        <v/>
      </c>
      <c r="K3048" s="25" t="str">
        <f>IFERROR(MID($D3048,19,7)+0,"")</f>
        <v/>
      </c>
      <c r="L3048" s="25" t="str">
        <f>IFERROR(MID($D3048,28,7)+0,"")</f>
        <v/>
      </c>
      <c r="M3048" s="25">
        <f>IF(IFERROR(MID($Q3048,1,7)+0,"")&lt;1130000,IF(INDEX(C:C,MATCH(LEFT(Q3048,7)+0,I:I,0))&lt;1130000,"",INDEX(C:C,MATCH(LEFT(Q3048,7)+0,I:I,0))),IFERROR(MID($Q3048,1,7)+0,""))</f>
        <v>1135633</v>
      </c>
      <c r="N3048" s="25" t="str">
        <f>IF(IFERROR(MID($Q3048,10,7)+0,"")&lt;1130000,"",IFERROR(MID($Q3048,10,7)+0,""))</f>
        <v/>
      </c>
      <c r="O3048" s="25" t="str">
        <f>IF(IFERROR(MID($Q3048,19,7)+0,"")&lt;1130000,"",IFERROR(MID($Q3048,19,7)+0,""))</f>
        <v/>
      </c>
      <c r="P3048" s="25">
        <f>IF(M3048="","",IF(N3048="",M3048,M3048&amp;", "&amp;N3048))</f>
        <v>1135633</v>
      </c>
      <c r="Q3048" s="25">
        <v>1135633</v>
      </c>
      <c r="R3048" s="25"/>
      <c r="S3048" s="35" t="s">
        <v>2449</v>
      </c>
      <c r="T3048" s="25" t="s">
        <v>36</v>
      </c>
      <c r="U3048" s="185">
        <v>17714</v>
      </c>
      <c r="V3048" s="188">
        <v>17714</v>
      </c>
      <c r="W3048" s="189">
        <v>28344</v>
      </c>
      <c r="X3048" s="31">
        <v>28344</v>
      </c>
      <c r="Y3048" s="90">
        <f>IFERROR(ROUND(X3048/W3048-1,2),"")</f>
        <v>0</v>
      </c>
      <c r="Z3048" s="31" t="str">
        <f>IF(OR(S3048="VLD MLC components",S3048="VLD MLC pipes",S3048="VLD PEX components",S3048="VLD PEX pipes",S3048="VLD PHC components",S3048="VLD PHC pipes",S3048="Controls VLD"),"По запросу",X3048)</f>
        <v>По запросу</v>
      </c>
      <c r="AA3048" s="63">
        <f>ROUND(X3048/1.2,3)</f>
        <v>23620</v>
      </c>
      <c r="AB3048" s="23">
        <v>23620</v>
      </c>
      <c r="AC3048" s="190">
        <f>IFERROR(ROUND(AA3048/AB3048-1,2),"")</f>
        <v>0</v>
      </c>
      <c r="AD3048" s="25">
        <v>1.1419999999999999</v>
      </c>
      <c r="AE3048" s="25">
        <v>6.4499999999999996E-4</v>
      </c>
      <c r="AF3048" s="25">
        <v>0</v>
      </c>
      <c r="AG3048" s="25" t="s">
        <v>22</v>
      </c>
      <c r="AH3048" s="25">
        <v>0</v>
      </c>
      <c r="AI3048" s="25">
        <v>0</v>
      </c>
      <c r="AJ3048" s="25" t="s">
        <v>20</v>
      </c>
      <c r="AK3048" s="42" t="s">
        <v>19</v>
      </c>
      <c r="AL3048" s="25" t="s">
        <v>20</v>
      </c>
      <c r="AM3048" s="25">
        <v>1</v>
      </c>
      <c r="AN3048" s="25">
        <v>91</v>
      </c>
      <c r="AO3048" s="25">
        <v>77</v>
      </c>
      <c r="AP3048" s="25">
        <v>92</v>
      </c>
      <c r="AQ3048" s="25">
        <v>1.1419999999999999</v>
      </c>
      <c r="AR3048" s="94">
        <v>6.4464399999999999E-4</v>
      </c>
      <c r="AS3048" s="157" t="s">
        <v>22</v>
      </c>
      <c r="AT3048" s="93" t="s">
        <v>22</v>
      </c>
      <c r="AU3048" s="92" t="s">
        <v>22</v>
      </c>
      <c r="AV3048" s="91" t="s">
        <v>152</v>
      </c>
      <c r="AW3048" s="92" t="s">
        <v>48</v>
      </c>
      <c r="AX3048" s="92" t="s">
        <v>48</v>
      </c>
      <c r="AY3048" s="91" t="s">
        <v>152</v>
      </c>
      <c r="AZ3048" s="23"/>
      <c r="BA3048" s="25" t="s">
        <v>2592</v>
      </c>
      <c r="BB3048" t="s">
        <v>25</v>
      </c>
      <c r="BC3048" t="e">
        <v>#N/A</v>
      </c>
      <c r="BD3048" t="e">
        <f>IF(Z3048=BC3048,"OK")</f>
        <v>#N/A</v>
      </c>
      <c r="BE3048">
        <v>1.1419999999999999</v>
      </c>
      <c r="BF3048">
        <v>6.4499999999999996E-4</v>
      </c>
      <c r="BG3048">
        <v>91</v>
      </c>
      <c r="BH3048">
        <v>77</v>
      </c>
      <c r="BI3048">
        <v>92</v>
      </c>
      <c r="BJ3048">
        <v>1.1419999999999999</v>
      </c>
      <c r="BK3048">
        <v>6.4464399999999999E-4</v>
      </c>
      <c r="BN3048" s="183"/>
    </row>
    <row r="3049" spans="1:66" ht="25.5" x14ac:dyDescent="0.25">
      <c r="A3049" s="1"/>
      <c r="B3049" s="94">
        <v>3036</v>
      </c>
      <c r="C3049" s="43">
        <v>1018333</v>
      </c>
      <c r="D3049" s="53" t="s">
        <v>22</v>
      </c>
      <c r="E3049" s="27" t="s">
        <v>2603</v>
      </c>
      <c r="F3049" s="151" t="s">
        <v>652</v>
      </c>
      <c r="G3049" s="41" t="s">
        <v>27</v>
      </c>
      <c r="H3049" s="46" t="str">
        <f>IFERROR(IFERROR(IF(SEARCH("Usystems",$E3049)&gt;0,"Usystems"),IF(SEARCH("RIIFO",$E3049)&gt;0,"RIIFO","Uponor")),"Uponor")</f>
        <v>Uponor</v>
      </c>
      <c r="I3049" s="25" t="str">
        <f>IFERROR(MID($D3049,1,7)+0,"")</f>
        <v/>
      </c>
      <c r="J3049" s="25" t="str">
        <f>IFERROR(MID($D3049,10,7)+0,"")</f>
        <v/>
      </c>
      <c r="K3049" s="25" t="str">
        <f>IFERROR(MID($D3049,19,7)+0,"")</f>
        <v/>
      </c>
      <c r="L3049" s="25" t="str">
        <f>IFERROR(MID($D3049,28,7)+0,"")</f>
        <v/>
      </c>
      <c r="M3049" s="25">
        <f>IF(IFERROR(MID($Q3049,1,7)+0,"")&lt;1130000,IF(INDEX(C:C,MATCH(LEFT(Q3049,7)+0,I:I,0))&lt;1130000,"",INDEX(C:C,MATCH(LEFT(Q3049,7)+0,I:I,0))),IFERROR(MID($Q3049,1,7)+0,""))</f>
        <v>1135980</v>
      </c>
      <c r="N3049" s="25" t="str">
        <f>IF(IFERROR(MID($Q3049,10,7)+0,"")&lt;1130000,"",IFERROR(MID($Q3049,10,7)+0,""))</f>
        <v/>
      </c>
      <c r="O3049" s="25" t="str">
        <f>IF(IFERROR(MID($Q3049,19,7)+0,"")&lt;1130000,"",IFERROR(MID($Q3049,19,7)+0,""))</f>
        <v/>
      </c>
      <c r="P3049" s="25">
        <f>IF(M3049="","",IF(N3049="",M3049,M3049&amp;", "&amp;N3049))</f>
        <v>1135980</v>
      </c>
      <c r="Q3049" s="25">
        <v>1135980</v>
      </c>
      <c r="R3049" s="25"/>
      <c r="S3049" s="35" t="s">
        <v>2449</v>
      </c>
      <c r="T3049" s="25" t="s">
        <v>36</v>
      </c>
      <c r="U3049" s="185">
        <v>27131</v>
      </c>
      <c r="V3049" s="188">
        <v>27131</v>
      </c>
      <c r="W3049" s="189">
        <v>27131</v>
      </c>
      <c r="X3049" s="31">
        <v>27131</v>
      </c>
      <c r="Y3049" s="90">
        <f>IFERROR(ROUND(X3049/W3049-1,2),"")</f>
        <v>0</v>
      </c>
      <c r="Z3049" s="31" t="str">
        <f>IF(OR(S3049="VLD MLC components",S3049="VLD MLC pipes",S3049="VLD PEX components",S3049="VLD PEX pipes",S3049="VLD PHC components",S3049="VLD PHC pipes",S3049="Controls VLD"),"По запросу",X3049)</f>
        <v>По запросу</v>
      </c>
      <c r="AA3049" s="63">
        <f>ROUND(X3049/1.2,3)</f>
        <v>22609.167000000001</v>
      </c>
      <c r="AB3049" s="23">
        <v>22609.167000000001</v>
      </c>
      <c r="AC3049" s="190">
        <f>IFERROR(ROUND(AA3049/AB3049-1,2),"")</f>
        <v>0</v>
      </c>
      <c r="AD3049" s="25">
        <v>1.446</v>
      </c>
      <c r="AE3049" s="25">
        <v>8.8999999999999995E-4</v>
      </c>
      <c r="AF3049" s="25">
        <v>0</v>
      </c>
      <c r="AG3049" s="25" t="s">
        <v>22</v>
      </c>
      <c r="AH3049" s="25">
        <v>0</v>
      </c>
      <c r="AI3049" s="25">
        <v>0</v>
      </c>
      <c r="AJ3049" s="25" t="s">
        <v>20</v>
      </c>
      <c r="AK3049" s="42" t="s">
        <v>19</v>
      </c>
      <c r="AL3049" s="25" t="s">
        <v>20</v>
      </c>
      <c r="AM3049" s="25">
        <v>1</v>
      </c>
      <c r="AN3049" s="25">
        <v>108</v>
      </c>
      <c r="AO3049" s="25">
        <v>93</v>
      </c>
      <c r="AP3049" s="25">
        <v>97</v>
      </c>
      <c r="AQ3049" s="25">
        <v>1.446</v>
      </c>
      <c r="AR3049" s="94">
        <v>9.7426800000000003E-4</v>
      </c>
      <c r="AS3049" s="157" t="s">
        <v>22</v>
      </c>
      <c r="AT3049" s="93" t="s">
        <v>22</v>
      </c>
      <c r="AU3049" s="92" t="s">
        <v>22</v>
      </c>
      <c r="AV3049" s="91" t="s">
        <v>152</v>
      </c>
      <c r="AW3049" s="92" t="s">
        <v>152</v>
      </c>
      <c r="AX3049" s="92" t="s">
        <v>48</v>
      </c>
      <c r="AY3049" s="91" t="s">
        <v>152</v>
      </c>
      <c r="AZ3049" s="23"/>
      <c r="BA3049" s="25" t="s">
        <v>2590</v>
      </c>
      <c r="BB3049" t="s">
        <v>25</v>
      </c>
      <c r="BC3049" t="e">
        <v>#N/A</v>
      </c>
      <c r="BD3049" t="e">
        <f>IF(Z3049=BC3049,"OK")</f>
        <v>#N/A</v>
      </c>
      <c r="BE3049">
        <v>1.446</v>
      </c>
      <c r="BF3049">
        <v>8.8999999999999995E-4</v>
      </c>
      <c r="BG3049">
        <v>108</v>
      </c>
      <c r="BH3049">
        <v>93</v>
      </c>
      <c r="BI3049">
        <v>97</v>
      </c>
      <c r="BJ3049">
        <v>1.446</v>
      </c>
      <c r="BK3049">
        <v>9.7426800000000003E-4</v>
      </c>
      <c r="BN3049" s="183"/>
    </row>
    <row r="3050" spans="1:66" ht="25.5" x14ac:dyDescent="0.25">
      <c r="A3050" s="1"/>
      <c r="B3050" s="94">
        <v>3037</v>
      </c>
      <c r="C3050" s="43">
        <v>1018334</v>
      </c>
      <c r="D3050" s="53" t="s">
        <v>22</v>
      </c>
      <c r="E3050" s="36" t="s">
        <v>2602</v>
      </c>
      <c r="F3050" s="151" t="s">
        <v>652</v>
      </c>
      <c r="G3050" s="41" t="s">
        <v>27</v>
      </c>
      <c r="H3050" s="46" t="str">
        <f>IFERROR(IFERROR(IF(SEARCH("Usystems",$E3050)&gt;0,"Usystems"),IF(SEARCH("RIIFO",$E3050)&gt;0,"RIIFO","Uponor")),"Uponor")</f>
        <v>Uponor</v>
      </c>
      <c r="I3050" s="25" t="str">
        <f>IFERROR(MID($D3050,1,7)+0,"")</f>
        <v/>
      </c>
      <c r="J3050" s="25" t="str">
        <f>IFERROR(MID($D3050,10,7)+0,"")</f>
        <v/>
      </c>
      <c r="K3050" s="25" t="str">
        <f>IFERROR(MID($D3050,19,7)+0,"")</f>
        <v/>
      </c>
      <c r="L3050" s="25" t="str">
        <f>IFERROR(MID($D3050,28,7)+0,"")</f>
        <v/>
      </c>
      <c r="M3050" s="25">
        <f>IF(IFERROR(MID($Q3050,1,7)+0,"")&lt;1130000,IF(INDEX(C:C,MATCH(LEFT(Q3050,7)+0,I:I,0))&lt;1130000,"",INDEX(C:C,MATCH(LEFT(Q3050,7)+0,I:I,0))),IFERROR(MID($Q3050,1,7)+0,""))</f>
        <v>1135634</v>
      </c>
      <c r="N3050" s="25" t="str">
        <f>IF(IFERROR(MID($Q3050,10,7)+0,"")&lt;1130000,"",IFERROR(MID($Q3050,10,7)+0,""))</f>
        <v/>
      </c>
      <c r="O3050" s="25" t="str">
        <f>IF(IFERROR(MID($Q3050,19,7)+0,"")&lt;1130000,"",IFERROR(MID($Q3050,19,7)+0,""))</f>
        <v/>
      </c>
      <c r="P3050" s="25">
        <f>IF(M3050="","",IF(N3050="",M3050,M3050&amp;", "&amp;N3050))</f>
        <v>1135634</v>
      </c>
      <c r="Q3050" s="25">
        <v>1135634</v>
      </c>
      <c r="R3050" s="25"/>
      <c r="S3050" s="35" t="s">
        <v>2449</v>
      </c>
      <c r="T3050" s="25" t="s">
        <v>36</v>
      </c>
      <c r="U3050" s="185">
        <v>40602</v>
      </c>
      <c r="V3050" s="188">
        <v>68418</v>
      </c>
      <c r="W3050" s="189">
        <v>68418</v>
      </c>
      <c r="X3050" s="31">
        <v>68418</v>
      </c>
      <c r="Y3050" s="90">
        <f>IFERROR(ROUND(X3050/W3050-1,2),"")</f>
        <v>0</v>
      </c>
      <c r="Z3050" s="31" t="str">
        <f>IF(OR(S3050="VLD MLC components",S3050="VLD MLC pipes",S3050="VLD PEX components",S3050="VLD PEX pipes",S3050="VLD PHC components",S3050="VLD PHC pipes",S3050="Controls VLD"),"По запросу",X3050)</f>
        <v>По запросу</v>
      </c>
      <c r="AA3050" s="63">
        <f>ROUND(X3050/1.2,3)</f>
        <v>57015</v>
      </c>
      <c r="AB3050" s="23">
        <v>57015</v>
      </c>
      <c r="AC3050" s="190">
        <f>IFERROR(ROUND(AA3050/AB3050-1,2),"")</f>
        <v>0</v>
      </c>
      <c r="AD3050" s="25">
        <v>2.359</v>
      </c>
      <c r="AE3050" s="25">
        <v>1.41E-3</v>
      </c>
      <c r="AF3050" s="25">
        <v>0</v>
      </c>
      <c r="AG3050" s="25" t="s">
        <v>22</v>
      </c>
      <c r="AH3050" s="25">
        <v>4</v>
      </c>
      <c r="AI3050" s="25">
        <v>4</v>
      </c>
      <c r="AJ3050" s="25" t="s">
        <v>20</v>
      </c>
      <c r="AK3050" s="42" t="s">
        <v>19</v>
      </c>
      <c r="AL3050" s="25" t="s">
        <v>20</v>
      </c>
      <c r="AM3050" s="25">
        <v>1</v>
      </c>
      <c r="AN3050" s="25">
        <v>122</v>
      </c>
      <c r="AO3050" s="25">
        <v>112</v>
      </c>
      <c r="AP3050" s="25">
        <v>109</v>
      </c>
      <c r="AQ3050" s="25">
        <v>2.359</v>
      </c>
      <c r="AR3050" s="94">
        <v>1.4893759999999999E-3</v>
      </c>
      <c r="AS3050" s="157">
        <v>4</v>
      </c>
      <c r="AT3050" s="93" t="s">
        <v>22</v>
      </c>
      <c r="AU3050" s="92" t="s">
        <v>22</v>
      </c>
      <c r="AV3050" s="91" t="s">
        <v>152</v>
      </c>
      <c r="AW3050" s="92" t="s">
        <v>48</v>
      </c>
      <c r="AX3050" s="92" t="s">
        <v>48</v>
      </c>
      <c r="AY3050" s="91" t="s">
        <v>152</v>
      </c>
      <c r="AZ3050" s="23"/>
      <c r="BA3050" s="25" t="s">
        <v>2601</v>
      </c>
      <c r="BB3050" t="s">
        <v>25</v>
      </c>
      <c r="BC3050" t="e">
        <v>#N/A</v>
      </c>
      <c r="BD3050" t="e">
        <f>IF(Z3050=BC3050,"OK")</f>
        <v>#N/A</v>
      </c>
      <c r="BE3050">
        <v>2.359</v>
      </c>
      <c r="BF3050">
        <v>1.41E-3</v>
      </c>
      <c r="BG3050">
        <v>122</v>
      </c>
      <c r="BH3050">
        <v>112</v>
      </c>
      <c r="BI3050">
        <v>109</v>
      </c>
      <c r="BJ3050">
        <v>2.359</v>
      </c>
      <c r="BK3050">
        <v>1.4893759999999999E-3</v>
      </c>
      <c r="BN3050" s="183"/>
    </row>
    <row r="3051" spans="1:66" ht="25.5" x14ac:dyDescent="0.25">
      <c r="A3051" s="1"/>
      <c r="B3051" s="94">
        <v>3038</v>
      </c>
      <c r="C3051" s="43">
        <v>1018335</v>
      </c>
      <c r="D3051" s="53" t="s">
        <v>22</v>
      </c>
      <c r="E3051" s="27" t="s">
        <v>2600</v>
      </c>
      <c r="F3051" s="151" t="s">
        <v>655</v>
      </c>
      <c r="G3051" s="41" t="s">
        <v>27</v>
      </c>
      <c r="H3051" s="46" t="str">
        <f>IFERROR(IFERROR(IF(SEARCH("Usystems",$E3051)&gt;0,"Usystems"),IF(SEARCH("RIIFO",$E3051)&gt;0,"RIIFO","Uponor")),"Uponor")</f>
        <v>Uponor</v>
      </c>
      <c r="I3051" s="25" t="str">
        <f>IFERROR(MID($D3051,1,7)+0,"")</f>
        <v/>
      </c>
      <c r="J3051" s="25" t="str">
        <f>IFERROR(MID($D3051,10,7)+0,"")</f>
        <v/>
      </c>
      <c r="K3051" s="25" t="str">
        <f>IFERROR(MID($D3051,19,7)+0,"")</f>
        <v/>
      </c>
      <c r="L3051" s="25" t="str">
        <f>IFERROR(MID($D3051,28,7)+0,"")</f>
        <v/>
      </c>
      <c r="M3051" s="25">
        <f>IF(IFERROR(MID($Q3051,1,7)+0,"")&lt;1130000,IF(INDEX(C:C,MATCH(LEFT(Q3051,7)+0,I:I,0))&lt;1130000,"",INDEX(C:C,MATCH(LEFT(Q3051,7)+0,I:I,0))),IFERROR(MID($Q3051,1,7)+0,""))</f>
        <v>1135635</v>
      </c>
      <c r="N3051" s="25" t="str">
        <f>IF(IFERROR(MID($Q3051,10,7)+0,"")&lt;1130000,"",IFERROR(MID($Q3051,10,7)+0,""))</f>
        <v/>
      </c>
      <c r="O3051" s="25" t="str">
        <f>IF(IFERROR(MID($Q3051,19,7)+0,"")&lt;1130000,"",IFERROR(MID($Q3051,19,7)+0,""))</f>
        <v/>
      </c>
      <c r="P3051" s="25">
        <f>IF(M3051="","",IF(N3051="",M3051,M3051&amp;", "&amp;N3051))</f>
        <v>1135635</v>
      </c>
      <c r="Q3051" s="25">
        <v>1135635</v>
      </c>
      <c r="R3051" s="25"/>
      <c r="S3051" s="35" t="s">
        <v>2449</v>
      </c>
      <c r="T3051" s="25" t="s">
        <v>36</v>
      </c>
      <c r="U3051" s="185">
        <v>50832</v>
      </c>
      <c r="V3051" s="188">
        <v>50832</v>
      </c>
      <c r="W3051" s="189">
        <v>50832</v>
      </c>
      <c r="X3051" s="31">
        <v>50832</v>
      </c>
      <c r="Y3051" s="90">
        <f>IFERROR(ROUND(X3051/W3051-1,2),"")</f>
        <v>0</v>
      </c>
      <c r="Z3051" s="31" t="str">
        <f>IF(OR(S3051="VLD MLC components",S3051="VLD MLC pipes",S3051="VLD PEX components",S3051="VLD PEX pipes",S3051="VLD PHC components",S3051="VLD PHC pipes",S3051="Controls VLD"),"По запросу",X3051)</f>
        <v>По запросу</v>
      </c>
      <c r="AA3051" s="63">
        <f>ROUND(X3051/1.2,3)</f>
        <v>42360</v>
      </c>
      <c r="AB3051" s="23">
        <v>42360</v>
      </c>
      <c r="AC3051" s="190">
        <f>IFERROR(ROUND(AA3051/AB3051-1,2),"")</f>
        <v>0</v>
      </c>
      <c r="AD3051" s="25">
        <v>2.9980000000000002</v>
      </c>
      <c r="AE3051" s="25">
        <v>2.0500000000000002E-3</v>
      </c>
      <c r="AF3051" s="25">
        <v>0</v>
      </c>
      <c r="AG3051" s="25" t="s">
        <v>22</v>
      </c>
      <c r="AH3051" s="25">
        <v>0</v>
      </c>
      <c r="AI3051" s="25">
        <v>0</v>
      </c>
      <c r="AJ3051" s="25" t="s">
        <v>20</v>
      </c>
      <c r="AK3051" s="42" t="s">
        <v>19</v>
      </c>
      <c r="AL3051" s="25" t="s">
        <v>20</v>
      </c>
      <c r="AM3051" s="25">
        <v>1</v>
      </c>
      <c r="AN3051" s="25">
        <v>143</v>
      </c>
      <c r="AO3051" s="25">
        <v>128</v>
      </c>
      <c r="AP3051" s="25">
        <v>120</v>
      </c>
      <c r="AQ3051" s="25">
        <v>2.9980000000000002</v>
      </c>
      <c r="AR3051" s="94">
        <v>2.1964799999999998E-3</v>
      </c>
      <c r="AS3051" s="157" t="s">
        <v>22</v>
      </c>
      <c r="AT3051" s="93" t="s">
        <v>22</v>
      </c>
      <c r="AU3051" s="92" t="s">
        <v>22</v>
      </c>
      <c r="AV3051" s="91" t="s">
        <v>152</v>
      </c>
      <c r="AW3051" s="92" t="s">
        <v>48</v>
      </c>
      <c r="AX3051" s="92" t="s">
        <v>48</v>
      </c>
      <c r="AY3051" s="91" t="s">
        <v>152</v>
      </c>
      <c r="AZ3051" s="23"/>
      <c r="BA3051" s="25" t="s">
        <v>2586</v>
      </c>
      <c r="BB3051" t="s">
        <v>25</v>
      </c>
      <c r="BC3051" t="e">
        <v>#N/A</v>
      </c>
      <c r="BD3051" t="e">
        <f>IF(Z3051=BC3051,"OK")</f>
        <v>#N/A</v>
      </c>
      <c r="BE3051">
        <v>2.9980000000000002</v>
      </c>
      <c r="BF3051">
        <v>2.0500000000000002E-3</v>
      </c>
      <c r="BG3051">
        <v>143</v>
      </c>
      <c r="BH3051">
        <v>128</v>
      </c>
      <c r="BI3051">
        <v>120</v>
      </c>
      <c r="BJ3051">
        <v>2.9980000000000002</v>
      </c>
      <c r="BK3051">
        <v>2.1964799999999998E-3</v>
      </c>
      <c r="BN3051" s="183"/>
    </row>
    <row r="3052" spans="1:66" ht="25.5" x14ac:dyDescent="0.25">
      <c r="A3052" s="1"/>
      <c r="B3052" s="94">
        <v>3039</v>
      </c>
      <c r="C3052" s="43">
        <v>1078368</v>
      </c>
      <c r="D3052" s="25"/>
      <c r="E3052" s="27" t="s">
        <v>2599</v>
      </c>
      <c r="F3052" s="213" t="s">
        <v>652</v>
      </c>
      <c r="G3052" s="41" t="s">
        <v>27</v>
      </c>
      <c r="H3052" s="46" t="str">
        <f>IFERROR(IFERROR(IF(SEARCH("Usystems",$E3052)&gt;0,"Usystems"),IF(SEARCH("RIIFO",$E3052)&gt;0,"RIIFO","Uponor")),"Uponor")</f>
        <v>Uponor</v>
      </c>
      <c r="I3052" s="25" t="str">
        <f>IFERROR(MID($D3052,1,7)+0,"")</f>
        <v/>
      </c>
      <c r="J3052" s="25" t="str">
        <f>IFERROR(MID($D3052,10,7)+0,"")</f>
        <v/>
      </c>
      <c r="K3052" s="25" t="str">
        <f>IFERROR(MID($D3052,19,7)+0,"")</f>
        <v/>
      </c>
      <c r="L3052" s="25" t="str">
        <f>IFERROR(MID($D3052,28,7)+0,"")</f>
        <v/>
      </c>
      <c r="M3052" s="25">
        <f>IF(IFERROR(MID($Q3052,1,7)+0,"")&lt;1130000,IF(INDEX(C:C,MATCH(LEFT(Q3052,7)+0,I:I,0))&lt;1130000,"",INDEX(C:C,MATCH(LEFT(Q3052,7)+0,I:I,0))),IFERROR(MID($Q3052,1,7)+0,""))</f>
        <v>1135636</v>
      </c>
      <c r="N3052" s="25" t="str">
        <f>IF(IFERROR(MID($Q3052,10,7)+0,"")&lt;1130000,"",IFERROR(MID($Q3052,10,7)+0,""))</f>
        <v/>
      </c>
      <c r="O3052" s="25" t="str">
        <f>IF(IFERROR(MID($Q3052,19,7)+0,"")&lt;1130000,"",IFERROR(MID($Q3052,19,7)+0,""))</f>
        <v/>
      </c>
      <c r="P3052" s="25">
        <f>IF(M3052="","",IF(N3052="",M3052,M3052&amp;", "&amp;N3052))</f>
        <v>1135636</v>
      </c>
      <c r="Q3052" s="25">
        <v>1135636</v>
      </c>
      <c r="R3052" s="25"/>
      <c r="S3052" s="35" t="s">
        <v>2449</v>
      </c>
      <c r="T3052" s="25" t="s">
        <v>36</v>
      </c>
      <c r="U3052" s="185">
        <v>82330</v>
      </c>
      <c r="V3052" s="188">
        <v>82330</v>
      </c>
      <c r="W3052" s="189">
        <v>82330</v>
      </c>
      <c r="X3052" s="31">
        <v>82330</v>
      </c>
      <c r="Y3052" s="90">
        <f>IFERROR(ROUND(X3052/W3052-1,2),"")</f>
        <v>0</v>
      </c>
      <c r="Z3052" s="31" t="str">
        <f>IF(OR(S3052="VLD MLC components",S3052="VLD MLC pipes",S3052="VLD PEX components",S3052="VLD PEX pipes",S3052="VLD PHC components",S3052="VLD PHC pipes",S3052="Controls VLD"),"По запросу",X3052)</f>
        <v>По запросу</v>
      </c>
      <c r="AA3052" s="63">
        <f>ROUND(X3052/1.2,3)</f>
        <v>68608.332999999999</v>
      </c>
      <c r="AB3052" s="23">
        <v>68608.332999999999</v>
      </c>
      <c r="AC3052" s="190">
        <f>IFERROR(ROUND(AA3052/AB3052-1,2),"")</f>
        <v>0</v>
      </c>
      <c r="AD3052" s="25">
        <v>5.24</v>
      </c>
      <c r="AE3052" s="25">
        <v>5.9199999999999997E-4</v>
      </c>
      <c r="AF3052" s="25">
        <v>0</v>
      </c>
      <c r="AG3052" s="25" t="s">
        <v>22</v>
      </c>
      <c r="AH3052" s="25">
        <v>0</v>
      </c>
      <c r="AI3052" s="25">
        <v>0</v>
      </c>
      <c r="AJ3052" s="25" t="s">
        <v>20</v>
      </c>
      <c r="AK3052" s="42" t="s">
        <v>19</v>
      </c>
      <c r="AL3052" s="25" t="s">
        <v>20</v>
      </c>
      <c r="AM3052" s="25">
        <v>1</v>
      </c>
      <c r="AN3052" s="25">
        <v>140</v>
      </c>
      <c r="AO3052" s="25">
        <v>160</v>
      </c>
      <c r="AP3052" s="25">
        <v>140</v>
      </c>
      <c r="AQ3052" s="25">
        <v>5.24</v>
      </c>
      <c r="AR3052" s="94">
        <v>3.1359999999999999E-3</v>
      </c>
      <c r="AS3052" s="157" t="s">
        <v>22</v>
      </c>
      <c r="AT3052" s="93" t="s">
        <v>22</v>
      </c>
      <c r="AU3052" s="92" t="s">
        <v>22</v>
      </c>
      <c r="AV3052" s="91" t="s">
        <v>152</v>
      </c>
      <c r="AW3052" s="92" t="s">
        <v>48</v>
      </c>
      <c r="AX3052" s="92" t="s">
        <v>48</v>
      </c>
      <c r="AY3052" s="91" t="s">
        <v>152</v>
      </c>
      <c r="AZ3052" s="23"/>
      <c r="BA3052" s="25" t="s">
        <v>2598</v>
      </c>
      <c r="BB3052" t="s">
        <v>25</v>
      </c>
      <c r="BC3052" t="e">
        <v>#N/A</v>
      </c>
      <c r="BD3052" t="e">
        <f>IF(Z3052=BC3052,"OK")</f>
        <v>#N/A</v>
      </c>
      <c r="BE3052">
        <v>5.24</v>
      </c>
      <c r="BF3052">
        <v>5.9199999999999997E-4</v>
      </c>
      <c r="BG3052">
        <v>140</v>
      </c>
      <c r="BH3052">
        <v>160</v>
      </c>
      <c r="BI3052">
        <v>140</v>
      </c>
      <c r="BJ3052">
        <v>5.24</v>
      </c>
      <c r="BK3052">
        <v>3.1359999999999999E-3</v>
      </c>
      <c r="BN3052" s="183"/>
    </row>
    <row r="3053" spans="1:66" ht="25.5" x14ac:dyDescent="0.25">
      <c r="A3053" s="1"/>
      <c r="B3053" s="94">
        <v>3040</v>
      </c>
      <c r="C3053" s="43">
        <v>1047013</v>
      </c>
      <c r="D3053" s="53" t="s">
        <v>22</v>
      </c>
      <c r="E3053" s="27" t="s">
        <v>2597</v>
      </c>
      <c r="F3053" s="151" t="s">
        <v>21</v>
      </c>
      <c r="G3053" s="41" t="s">
        <v>585</v>
      </c>
      <c r="H3053" s="46" t="str">
        <f>IFERROR(IFERROR(IF(SEARCH("Usystems",$E3053)&gt;0,"Usystems"),IF(SEARCH("RIIFO",$E3053)&gt;0,"RIIFO","Uponor")),"Uponor")</f>
        <v>Uponor</v>
      </c>
      <c r="I3053" s="25" t="str">
        <f>IFERROR(MID($D3053,1,7)+0,"")</f>
        <v/>
      </c>
      <c r="J3053" s="25" t="str">
        <f>IFERROR(MID($D3053,10,7)+0,"")</f>
        <v/>
      </c>
      <c r="K3053" s="25" t="str">
        <f>IFERROR(MID($D3053,19,7)+0,"")</f>
        <v/>
      </c>
      <c r="L3053" s="25" t="str">
        <f>IFERROR(MID($D3053,28,7)+0,"")</f>
        <v/>
      </c>
      <c r="M3053" s="25" t="str">
        <f>IF(IFERROR(MID($Q3053,1,7)+0,"")&lt;1130000,IF(INDEX(C:C,MATCH(LEFT(Q3053,7)+0,I:I,0))&lt;1130000,"",INDEX(C:C,MATCH(LEFT(Q3053,7)+0,I:I,0))),IFERROR(MID($Q3053,1,7)+0,""))</f>
        <v/>
      </c>
      <c r="N3053" s="25" t="str">
        <f>IF(IFERROR(MID($Q3053,10,7)+0,"")&lt;1130000,"",IFERROR(MID($Q3053,10,7)+0,""))</f>
        <v/>
      </c>
      <c r="O3053" s="25" t="str">
        <f>IF(IFERROR(MID($Q3053,19,7)+0,"")&lt;1130000,"",IFERROR(MID($Q3053,19,7)+0,""))</f>
        <v/>
      </c>
      <c r="P3053" s="25" t="str">
        <f>IF(M3053="","",IF(N3053="",M3053,M3053&amp;", "&amp;N3053))</f>
        <v/>
      </c>
      <c r="Q3053" s="44" t="s">
        <v>22</v>
      </c>
      <c r="R3053" s="44"/>
      <c r="S3053" s="35" t="s">
        <v>2449</v>
      </c>
      <c r="T3053" s="25" t="s">
        <v>36</v>
      </c>
      <c r="U3053" s="185">
        <v>17714</v>
      </c>
      <c r="V3053" s="188">
        <v>17714</v>
      </c>
      <c r="W3053" s="189">
        <v>17714</v>
      </c>
      <c r="X3053" s="31">
        <v>17714</v>
      </c>
      <c r="Y3053" s="90">
        <f>IFERROR(ROUND(X3053/W3053-1,2),"")</f>
        <v>0</v>
      </c>
      <c r="Z3053" s="31" t="str">
        <f>IF(OR(S3053="VLD MLC components",S3053="VLD MLC pipes",S3053="VLD PEX components",S3053="VLD PEX pipes",S3053="VLD PHC components",S3053="VLD PHC pipes",S3053="Controls VLD"),"По запросу",X3053)</f>
        <v>По запросу</v>
      </c>
      <c r="AA3053" s="63">
        <f>ROUND(X3053/1.2,3)</f>
        <v>14761.666999999999</v>
      </c>
      <c r="AB3053" s="23">
        <v>14761.666999999999</v>
      </c>
      <c r="AC3053" s="190">
        <f>IFERROR(ROUND(AA3053/AB3053-1,2),"")</f>
        <v>0</v>
      </c>
      <c r="AD3053" s="25">
        <v>0.92900000000000005</v>
      </c>
      <c r="AE3053" s="25">
        <v>1.8600000000000001E-3</v>
      </c>
      <c r="AF3053" s="25">
        <v>89</v>
      </c>
      <c r="AG3053" s="25">
        <v>89</v>
      </c>
      <c r="AH3053" s="25">
        <v>89</v>
      </c>
      <c r="AI3053" s="25">
        <v>89</v>
      </c>
      <c r="AJ3053" s="25" t="s">
        <v>20</v>
      </c>
      <c r="AK3053" s="22" t="s">
        <v>20</v>
      </c>
      <c r="AL3053" s="25" t="s">
        <v>20</v>
      </c>
      <c r="AM3053" s="25">
        <v>1</v>
      </c>
      <c r="AN3053" s="25">
        <v>154</v>
      </c>
      <c r="AO3053" s="25">
        <v>115</v>
      </c>
      <c r="AP3053" s="25">
        <v>102</v>
      </c>
      <c r="AQ3053" s="25">
        <v>0.92900000000000005</v>
      </c>
      <c r="AR3053" s="94">
        <v>1.80642E-3</v>
      </c>
      <c r="AS3053" s="157">
        <v>83</v>
      </c>
      <c r="AT3053" s="93" t="s">
        <v>22</v>
      </c>
      <c r="AU3053" s="92" t="s">
        <v>22</v>
      </c>
      <c r="AV3053" s="91" t="s">
        <v>152</v>
      </c>
      <c r="AW3053" s="92" t="s">
        <v>152</v>
      </c>
      <c r="AX3053" s="92" t="s">
        <v>48</v>
      </c>
      <c r="AY3053" s="91" t="s">
        <v>152</v>
      </c>
      <c r="AZ3053" s="23"/>
      <c r="BA3053" s="25" t="s">
        <v>2592</v>
      </c>
      <c r="BB3053" t="s">
        <v>25</v>
      </c>
      <c r="BC3053" t="s">
        <v>2629</v>
      </c>
      <c r="BD3053" t="str">
        <f>IF(Z3053=BC3053,"OK")</f>
        <v>OK</v>
      </c>
      <c r="BE3053">
        <v>0.92900000000000005</v>
      </c>
      <c r="BF3053">
        <v>1.8600000000000001E-3</v>
      </c>
      <c r="BG3053">
        <v>154</v>
      </c>
      <c r="BH3053">
        <v>115</v>
      </c>
      <c r="BI3053">
        <v>102</v>
      </c>
      <c r="BJ3053">
        <v>0.92900000000000005</v>
      </c>
      <c r="BK3053">
        <v>1.80642E-3</v>
      </c>
      <c r="BN3053" s="183"/>
    </row>
    <row r="3054" spans="1:66" ht="25.5" x14ac:dyDescent="0.25">
      <c r="A3054" s="1"/>
      <c r="B3054" s="94">
        <v>3041</v>
      </c>
      <c r="C3054" s="43">
        <v>1047014</v>
      </c>
      <c r="D3054" s="53" t="s">
        <v>22</v>
      </c>
      <c r="E3054" s="48" t="s">
        <v>2596</v>
      </c>
      <c r="F3054" s="151" t="s">
        <v>21</v>
      </c>
      <c r="G3054" s="41" t="s">
        <v>585</v>
      </c>
      <c r="H3054" s="46" t="str">
        <f>IFERROR(IFERROR(IF(SEARCH("Usystems",$E3054)&gt;0,"Usystems"),IF(SEARCH("RIIFO",$E3054)&gt;0,"RIIFO","Uponor")),"Uponor")</f>
        <v>Uponor</v>
      </c>
      <c r="I3054" s="25" t="str">
        <f>IFERROR(MID($D3054,1,7)+0,"")</f>
        <v/>
      </c>
      <c r="J3054" s="25" t="str">
        <f>IFERROR(MID($D3054,10,7)+0,"")</f>
        <v/>
      </c>
      <c r="K3054" s="25" t="str">
        <f>IFERROR(MID($D3054,19,7)+0,"")</f>
        <v/>
      </c>
      <c r="L3054" s="25" t="str">
        <f>IFERROR(MID($D3054,28,7)+0,"")</f>
        <v/>
      </c>
      <c r="M3054" s="25" t="str">
        <f>IF(IFERROR(MID($Q3054,1,7)+0,"")&lt;1130000,IF(INDEX(C:C,MATCH(LEFT(Q3054,7)+0,I:I,0))&lt;1130000,"",INDEX(C:C,MATCH(LEFT(Q3054,7)+0,I:I,0))),IFERROR(MID($Q3054,1,7)+0,""))</f>
        <v/>
      </c>
      <c r="N3054" s="25" t="str">
        <f>IF(IFERROR(MID($Q3054,10,7)+0,"")&lt;1130000,"",IFERROR(MID($Q3054,10,7)+0,""))</f>
        <v/>
      </c>
      <c r="O3054" s="25" t="str">
        <f>IF(IFERROR(MID($Q3054,19,7)+0,"")&lt;1130000,"",IFERROR(MID($Q3054,19,7)+0,""))</f>
        <v/>
      </c>
      <c r="P3054" s="25" t="str">
        <f>IF(M3054="","",IF(N3054="",M3054,M3054&amp;", "&amp;N3054))</f>
        <v/>
      </c>
      <c r="Q3054" s="44" t="s">
        <v>22</v>
      </c>
      <c r="R3054" s="44"/>
      <c r="S3054" s="35" t="s">
        <v>2449</v>
      </c>
      <c r="T3054" s="25" t="s">
        <v>36</v>
      </c>
      <c r="U3054" s="185">
        <v>27131</v>
      </c>
      <c r="V3054" s="188">
        <v>27131</v>
      </c>
      <c r="W3054" s="189">
        <v>46069</v>
      </c>
      <c r="X3054" s="31">
        <v>46069</v>
      </c>
      <c r="Y3054" s="90">
        <f>IFERROR(ROUND(X3054/W3054-1,2),"")</f>
        <v>0</v>
      </c>
      <c r="Z3054" s="31" t="str">
        <f>IF(OR(S3054="VLD MLC components",S3054="VLD MLC pipes",S3054="VLD PEX components",S3054="VLD PEX pipes",S3054="VLD PHC components",S3054="VLD PHC pipes",S3054="Controls VLD"),"По запросу",X3054)</f>
        <v>По запросу</v>
      </c>
      <c r="AA3054" s="63">
        <f>ROUND(X3054/1.2,3)</f>
        <v>38390.832999999999</v>
      </c>
      <c r="AB3054" s="23">
        <v>38390.832999999999</v>
      </c>
      <c r="AC3054" s="190">
        <f>IFERROR(ROUND(AA3054/AB3054-1,2),"")</f>
        <v>0</v>
      </c>
      <c r="AD3054" s="25">
        <v>1.27</v>
      </c>
      <c r="AE3054" s="25">
        <v>1.8E-3</v>
      </c>
      <c r="AF3054" s="25">
        <v>15</v>
      </c>
      <c r="AG3054" s="25">
        <v>15</v>
      </c>
      <c r="AH3054" s="25">
        <v>15</v>
      </c>
      <c r="AI3054" s="25">
        <v>0</v>
      </c>
      <c r="AJ3054" s="25" t="s">
        <v>20</v>
      </c>
      <c r="AK3054" s="22" t="s">
        <v>20</v>
      </c>
      <c r="AL3054" s="25" t="s">
        <v>20</v>
      </c>
      <c r="AM3054" s="25">
        <v>1</v>
      </c>
      <c r="AN3054" s="25">
        <v>154</v>
      </c>
      <c r="AO3054" s="25">
        <v>115</v>
      </c>
      <c r="AP3054" s="25">
        <v>102</v>
      </c>
      <c r="AQ3054" s="25">
        <v>1.27</v>
      </c>
      <c r="AR3054" s="94">
        <v>1.80642E-3</v>
      </c>
      <c r="AS3054" s="157" t="s">
        <v>22</v>
      </c>
      <c r="AT3054" s="93" t="s">
        <v>22</v>
      </c>
      <c r="AU3054" s="92" t="s">
        <v>22</v>
      </c>
      <c r="AV3054" s="91" t="s">
        <v>152</v>
      </c>
      <c r="AW3054" s="92" t="s">
        <v>48</v>
      </c>
      <c r="AX3054" s="92" t="s">
        <v>48</v>
      </c>
      <c r="AY3054" s="91" t="s">
        <v>152</v>
      </c>
      <c r="AZ3054" s="23"/>
      <c r="BA3054" s="25" t="s">
        <v>2590</v>
      </c>
      <c r="BB3054" t="s">
        <v>25</v>
      </c>
      <c r="BC3054" t="e">
        <v>#N/A</v>
      </c>
      <c r="BD3054" t="e">
        <f>IF(Z3054=BC3054,"OK")</f>
        <v>#N/A</v>
      </c>
      <c r="BE3054">
        <v>1.27</v>
      </c>
      <c r="BF3054">
        <v>1.8E-3</v>
      </c>
      <c r="BG3054">
        <v>154</v>
      </c>
      <c r="BH3054">
        <v>115</v>
      </c>
      <c r="BI3054">
        <v>102</v>
      </c>
      <c r="BJ3054">
        <v>1.27</v>
      </c>
      <c r="BK3054">
        <v>1.80642E-3</v>
      </c>
      <c r="BN3054" s="183"/>
    </row>
    <row r="3055" spans="1:66" ht="25.5" x14ac:dyDescent="0.25">
      <c r="A3055" s="1"/>
      <c r="B3055" s="94">
        <v>3042</v>
      </c>
      <c r="C3055" s="43">
        <v>1047015</v>
      </c>
      <c r="D3055" s="53" t="s">
        <v>22</v>
      </c>
      <c r="E3055" s="27" t="s">
        <v>2595</v>
      </c>
      <c r="F3055" s="151" t="s">
        <v>21</v>
      </c>
      <c r="G3055" s="41" t="s">
        <v>585</v>
      </c>
      <c r="H3055" s="46" t="str">
        <f>IFERROR(IFERROR(IF(SEARCH("Usystems",$E3055)&gt;0,"Usystems"),IF(SEARCH("RIIFO",$E3055)&gt;0,"RIIFO","Uponor")),"Uponor")</f>
        <v>Uponor</v>
      </c>
      <c r="I3055" s="25" t="str">
        <f>IFERROR(MID($D3055,1,7)+0,"")</f>
        <v/>
      </c>
      <c r="J3055" s="25" t="str">
        <f>IFERROR(MID($D3055,10,7)+0,"")</f>
        <v/>
      </c>
      <c r="K3055" s="25" t="str">
        <f>IFERROR(MID($D3055,19,7)+0,"")</f>
        <v/>
      </c>
      <c r="L3055" s="25" t="str">
        <f>IFERROR(MID($D3055,28,7)+0,"")</f>
        <v/>
      </c>
      <c r="M3055" s="25" t="str">
        <f>IF(IFERROR(MID($Q3055,1,7)+0,"")&lt;1130000,IF(INDEX(C:C,MATCH(LEFT(Q3055,7)+0,I:I,0))&lt;1130000,"",INDEX(C:C,MATCH(LEFT(Q3055,7)+0,I:I,0))),IFERROR(MID($Q3055,1,7)+0,""))</f>
        <v/>
      </c>
      <c r="N3055" s="25" t="str">
        <f>IF(IFERROR(MID($Q3055,10,7)+0,"")&lt;1130000,"",IFERROR(MID($Q3055,10,7)+0,""))</f>
        <v/>
      </c>
      <c r="O3055" s="25" t="str">
        <f>IF(IFERROR(MID($Q3055,19,7)+0,"")&lt;1130000,"",IFERROR(MID($Q3055,19,7)+0,""))</f>
        <v/>
      </c>
      <c r="P3055" s="25" t="str">
        <f>IF(M3055="","",IF(N3055="",M3055,M3055&amp;", "&amp;N3055))</f>
        <v/>
      </c>
      <c r="Q3055" s="44" t="s">
        <v>22</v>
      </c>
      <c r="R3055" s="44"/>
      <c r="S3055" s="35" t="s">
        <v>2449</v>
      </c>
      <c r="T3055" s="25" t="s">
        <v>36</v>
      </c>
      <c r="U3055" s="185">
        <v>40602</v>
      </c>
      <c r="V3055" s="188">
        <v>40602</v>
      </c>
      <c r="W3055" s="189">
        <v>88238</v>
      </c>
      <c r="X3055" s="31">
        <v>88238</v>
      </c>
      <c r="Y3055" s="90">
        <f>IFERROR(ROUND(X3055/W3055-1,2),"")</f>
        <v>0</v>
      </c>
      <c r="Z3055" s="31" t="str">
        <f>IF(OR(S3055="VLD MLC components",S3055="VLD MLC pipes",S3055="VLD PEX components",S3055="VLD PEX pipes",S3055="VLD PHC components",S3055="VLD PHC pipes",S3055="Controls VLD"),"По запросу",X3055)</f>
        <v>По запросу</v>
      </c>
      <c r="AA3055" s="63">
        <f>ROUND(X3055/1.2,3)</f>
        <v>73531.667000000001</v>
      </c>
      <c r="AB3055" s="23">
        <v>73531.667000000001</v>
      </c>
      <c r="AC3055" s="190">
        <f>IFERROR(ROUND(AA3055/AB3055-1,2),"")</f>
        <v>0</v>
      </c>
      <c r="AD3055" s="25">
        <v>2.0870000000000002</v>
      </c>
      <c r="AE3055" s="25">
        <v>1.2899999999999999E-3</v>
      </c>
      <c r="AF3055" s="25">
        <v>6</v>
      </c>
      <c r="AG3055" s="25">
        <v>6</v>
      </c>
      <c r="AH3055" s="25">
        <v>6</v>
      </c>
      <c r="AI3055" s="25">
        <v>0</v>
      </c>
      <c r="AJ3055" s="25" t="s">
        <v>20</v>
      </c>
      <c r="AK3055" s="42" t="s">
        <v>19</v>
      </c>
      <c r="AL3055" s="25" t="s">
        <v>20</v>
      </c>
      <c r="AM3055" s="25">
        <v>1</v>
      </c>
      <c r="AN3055" s="25">
        <v>198</v>
      </c>
      <c r="AO3055" s="25">
        <v>150</v>
      </c>
      <c r="AP3055" s="25">
        <v>126</v>
      </c>
      <c r="AQ3055" s="25">
        <v>2.0870000000000002</v>
      </c>
      <c r="AR3055" s="94">
        <v>3.7422000000000002E-3</v>
      </c>
      <c r="AS3055" s="157" t="s">
        <v>22</v>
      </c>
      <c r="AT3055" s="93" t="s">
        <v>22</v>
      </c>
      <c r="AU3055" s="92" t="s">
        <v>22</v>
      </c>
      <c r="AV3055" s="91" t="s">
        <v>48</v>
      </c>
      <c r="AW3055" s="92" t="s">
        <v>48</v>
      </c>
      <c r="AX3055" s="92" t="s">
        <v>48</v>
      </c>
      <c r="AY3055" s="91" t="s">
        <v>152</v>
      </c>
      <c r="AZ3055" s="23"/>
      <c r="BA3055" s="25">
        <v>0</v>
      </c>
      <c r="BB3055" t="s">
        <v>48</v>
      </c>
      <c r="BC3055" t="e">
        <v>#N/A</v>
      </c>
      <c r="BD3055" t="e">
        <f>IF(Z3055=BC3055,"OK")</f>
        <v>#N/A</v>
      </c>
      <c r="BE3055">
        <v>2.0870000000000002</v>
      </c>
      <c r="BF3055">
        <v>1.2899999999999999E-3</v>
      </c>
      <c r="BG3055">
        <v>198</v>
      </c>
      <c r="BH3055">
        <v>150</v>
      </c>
      <c r="BI3055">
        <v>126</v>
      </c>
      <c r="BJ3055">
        <v>2.0870000000000002</v>
      </c>
      <c r="BK3055">
        <v>3.7422000000000002E-3</v>
      </c>
      <c r="BN3055" s="183"/>
    </row>
    <row r="3056" spans="1:66" ht="25.5" x14ac:dyDescent="0.25">
      <c r="A3056" s="1"/>
      <c r="B3056" s="94">
        <v>3043</v>
      </c>
      <c r="C3056" s="43">
        <v>1047016</v>
      </c>
      <c r="D3056" s="53" t="s">
        <v>22</v>
      </c>
      <c r="E3056" s="27" t="s">
        <v>2594</v>
      </c>
      <c r="F3056" s="151" t="s">
        <v>21</v>
      </c>
      <c r="G3056" s="41" t="s">
        <v>585</v>
      </c>
      <c r="H3056" s="46" t="str">
        <f>IFERROR(IFERROR(IF(SEARCH("Usystems",$E3056)&gt;0,"Usystems"),IF(SEARCH("RIIFO",$E3056)&gt;0,"RIIFO","Uponor")),"Uponor")</f>
        <v>Uponor</v>
      </c>
      <c r="I3056" s="25" t="str">
        <f>IFERROR(MID($D3056,1,7)+0,"")</f>
        <v/>
      </c>
      <c r="J3056" s="25" t="str">
        <f>IFERROR(MID($D3056,10,7)+0,"")</f>
        <v/>
      </c>
      <c r="K3056" s="25" t="str">
        <f>IFERROR(MID($D3056,19,7)+0,"")</f>
        <v/>
      </c>
      <c r="L3056" s="25" t="str">
        <f>IFERROR(MID($D3056,28,7)+0,"")</f>
        <v/>
      </c>
      <c r="M3056" s="25" t="str">
        <f>IF(IFERROR(MID($Q3056,1,7)+0,"")&lt;1130000,IF(INDEX(C:C,MATCH(LEFT(Q3056,7)+0,I:I,0))&lt;1130000,"",INDEX(C:C,MATCH(LEFT(Q3056,7)+0,I:I,0))),IFERROR(MID($Q3056,1,7)+0,""))</f>
        <v/>
      </c>
      <c r="N3056" s="25" t="str">
        <f>IF(IFERROR(MID($Q3056,10,7)+0,"")&lt;1130000,"",IFERROR(MID($Q3056,10,7)+0,""))</f>
        <v/>
      </c>
      <c r="O3056" s="25" t="str">
        <f>IF(IFERROR(MID($Q3056,19,7)+0,"")&lt;1130000,"",IFERROR(MID($Q3056,19,7)+0,""))</f>
        <v/>
      </c>
      <c r="P3056" s="25" t="str">
        <f>IF(M3056="","",IF(N3056="",M3056,M3056&amp;", "&amp;N3056))</f>
        <v/>
      </c>
      <c r="Q3056" s="44" t="s">
        <v>22</v>
      </c>
      <c r="R3056" s="44"/>
      <c r="S3056" s="35" t="s">
        <v>2449</v>
      </c>
      <c r="T3056" s="25" t="s">
        <v>36</v>
      </c>
      <c r="U3056" s="185">
        <v>50832</v>
      </c>
      <c r="V3056" s="188">
        <v>50832</v>
      </c>
      <c r="W3056" s="189">
        <v>73049</v>
      </c>
      <c r="X3056" s="31">
        <v>73049</v>
      </c>
      <c r="Y3056" s="90">
        <f>IFERROR(ROUND(X3056/W3056-1,2),"")</f>
        <v>0</v>
      </c>
      <c r="Z3056" s="31" t="str">
        <f>IF(OR(S3056="VLD MLC components",S3056="VLD MLC pipes",S3056="VLD PEX components",S3056="VLD PEX pipes",S3056="VLD PHC components",S3056="VLD PHC pipes",S3056="Controls VLD"),"По запросу",X3056)</f>
        <v>По запросу</v>
      </c>
      <c r="AA3056" s="63">
        <f>ROUND(X3056/1.2,3)</f>
        <v>60874.167000000001</v>
      </c>
      <c r="AB3056" s="23">
        <v>60874.167000000001</v>
      </c>
      <c r="AC3056" s="190">
        <f>IFERROR(ROUND(AA3056/AB3056-1,2),"")</f>
        <v>0</v>
      </c>
      <c r="AD3056" s="25">
        <v>2.605</v>
      </c>
      <c r="AE3056" s="25">
        <v>3.9779999999999998E-3</v>
      </c>
      <c r="AF3056" s="25">
        <v>36</v>
      </c>
      <c r="AG3056" s="25">
        <v>36</v>
      </c>
      <c r="AH3056" s="25">
        <v>36</v>
      </c>
      <c r="AI3056" s="25">
        <v>0</v>
      </c>
      <c r="AJ3056" s="25" t="s">
        <v>20</v>
      </c>
      <c r="AK3056" s="22" t="s">
        <v>20</v>
      </c>
      <c r="AL3056" s="25" t="s">
        <v>20</v>
      </c>
      <c r="AM3056" s="25">
        <v>1</v>
      </c>
      <c r="AN3056" s="25">
        <v>198</v>
      </c>
      <c r="AO3056" s="25">
        <v>150</v>
      </c>
      <c r="AP3056" s="25">
        <v>126</v>
      </c>
      <c r="AQ3056" s="25">
        <v>2.605</v>
      </c>
      <c r="AR3056" s="94">
        <v>3.7422000000000002E-3</v>
      </c>
      <c r="AS3056" s="157">
        <v>0</v>
      </c>
      <c r="AT3056" s="93" t="s">
        <v>22</v>
      </c>
      <c r="AU3056" s="92" t="s">
        <v>22</v>
      </c>
      <c r="AV3056" s="91" t="s">
        <v>48</v>
      </c>
      <c r="AW3056" s="92" t="s">
        <v>48</v>
      </c>
      <c r="AX3056" s="92" t="s">
        <v>48</v>
      </c>
      <c r="AY3056" s="91" t="s">
        <v>152</v>
      </c>
      <c r="AZ3056" s="23"/>
      <c r="BA3056" s="25">
        <v>0</v>
      </c>
      <c r="BB3056" t="s">
        <v>48</v>
      </c>
      <c r="BC3056" t="e">
        <v>#N/A</v>
      </c>
      <c r="BD3056" t="e">
        <f>IF(Z3056=BC3056,"OK")</f>
        <v>#N/A</v>
      </c>
      <c r="BE3056">
        <v>2.605</v>
      </c>
      <c r="BF3056">
        <v>3.9779999999999998E-3</v>
      </c>
      <c r="BG3056">
        <v>198</v>
      </c>
      <c r="BH3056">
        <v>150</v>
      </c>
      <c r="BI3056">
        <v>126</v>
      </c>
      <c r="BJ3056">
        <v>2.605</v>
      </c>
      <c r="BK3056">
        <v>3.7422000000000002E-3</v>
      </c>
      <c r="BN3056" s="183"/>
    </row>
    <row r="3057" spans="1:66" ht="25.5" x14ac:dyDescent="0.25">
      <c r="A3057" s="1"/>
      <c r="B3057" s="94">
        <v>3044</v>
      </c>
      <c r="C3057" s="43">
        <v>1047017</v>
      </c>
      <c r="D3057" s="37" t="s">
        <v>22</v>
      </c>
      <c r="E3057" s="27" t="s">
        <v>2593</v>
      </c>
      <c r="F3057" s="151" t="s">
        <v>21</v>
      </c>
      <c r="G3057" s="41" t="s">
        <v>585</v>
      </c>
      <c r="H3057" s="46" t="str">
        <f>IFERROR(IFERROR(IF(SEARCH("Usystems",$E3057)&gt;0,"Usystems"),IF(SEARCH("RIIFO",$E3057)&gt;0,"RIIFO","Uponor")),"Uponor")</f>
        <v>Uponor</v>
      </c>
      <c r="I3057" s="25" t="str">
        <f>IFERROR(MID($D3057,1,7)+0,"")</f>
        <v/>
      </c>
      <c r="J3057" s="25" t="str">
        <f>IFERROR(MID($D3057,10,7)+0,"")</f>
        <v/>
      </c>
      <c r="K3057" s="25" t="str">
        <f>IFERROR(MID($D3057,19,7)+0,"")</f>
        <v/>
      </c>
      <c r="L3057" s="25" t="str">
        <f>IFERROR(MID($D3057,28,7)+0,"")</f>
        <v/>
      </c>
      <c r="M3057" s="25" t="str">
        <f>IF(IFERROR(MID($Q3057,1,7)+0,"")&lt;1130000,IF(INDEX(C:C,MATCH(LEFT(Q3057,7)+0,I:I,0))&lt;1130000,"",INDEX(C:C,MATCH(LEFT(Q3057,7)+0,I:I,0))),IFERROR(MID($Q3057,1,7)+0,""))</f>
        <v/>
      </c>
      <c r="N3057" s="25" t="str">
        <f>IF(IFERROR(MID($Q3057,10,7)+0,"")&lt;1130000,"",IFERROR(MID($Q3057,10,7)+0,""))</f>
        <v/>
      </c>
      <c r="O3057" s="25" t="str">
        <f>IF(IFERROR(MID($Q3057,19,7)+0,"")&lt;1130000,"",IFERROR(MID($Q3057,19,7)+0,""))</f>
        <v/>
      </c>
      <c r="P3057" s="25" t="str">
        <f>IF(M3057="","",IF(N3057="",M3057,M3057&amp;", "&amp;N3057))</f>
        <v/>
      </c>
      <c r="Q3057" s="44" t="s">
        <v>22</v>
      </c>
      <c r="R3057" s="44"/>
      <c r="S3057" s="35" t="s">
        <v>2449</v>
      </c>
      <c r="T3057" s="25" t="s">
        <v>36</v>
      </c>
      <c r="U3057" s="185">
        <v>17714</v>
      </c>
      <c r="V3057" s="188">
        <v>17714</v>
      </c>
      <c r="W3057" s="189">
        <v>17714</v>
      </c>
      <c r="X3057" s="31">
        <v>17714</v>
      </c>
      <c r="Y3057" s="90">
        <f>IFERROR(ROUND(X3057/W3057-1,2),"")</f>
        <v>0</v>
      </c>
      <c r="Z3057" s="31" t="str">
        <f>IF(OR(S3057="VLD MLC components",S3057="VLD MLC pipes",S3057="VLD PEX components",S3057="VLD PEX pipes",S3057="VLD PHC components",S3057="VLD PHC pipes",S3057="Controls VLD"),"По запросу",X3057)</f>
        <v>По запросу</v>
      </c>
      <c r="AA3057" s="63">
        <f>ROUND(X3057/1.2,3)</f>
        <v>14761.666999999999</v>
      </c>
      <c r="AB3057" s="23">
        <v>14761.666999999999</v>
      </c>
      <c r="AC3057" s="190">
        <f>IFERROR(ROUND(AA3057/AB3057-1,2),"")</f>
        <v>0</v>
      </c>
      <c r="AD3057" s="25">
        <v>0.93400000000000005</v>
      </c>
      <c r="AE3057" s="25">
        <v>1.7830000000000001E-3</v>
      </c>
      <c r="AF3057" s="25">
        <v>4</v>
      </c>
      <c r="AG3057" s="25">
        <v>4</v>
      </c>
      <c r="AH3057" s="25">
        <v>16</v>
      </c>
      <c r="AI3057" s="25">
        <v>6</v>
      </c>
      <c r="AJ3057" s="25" t="s">
        <v>20</v>
      </c>
      <c r="AK3057" s="22" t="s">
        <v>20</v>
      </c>
      <c r="AL3057" s="25" t="s">
        <v>20</v>
      </c>
      <c r="AM3057" s="25">
        <v>1</v>
      </c>
      <c r="AN3057" s="25">
        <v>154</v>
      </c>
      <c r="AO3057" s="25">
        <v>115</v>
      </c>
      <c r="AP3057" s="25">
        <v>102</v>
      </c>
      <c r="AQ3057" s="25">
        <v>0.93400000000000005</v>
      </c>
      <c r="AR3057" s="94">
        <v>1.80642E-3</v>
      </c>
      <c r="AS3057" s="157" t="s">
        <v>22</v>
      </c>
      <c r="AT3057" s="93" t="s">
        <v>22</v>
      </c>
      <c r="AU3057" s="92" t="s">
        <v>22</v>
      </c>
      <c r="AV3057" s="91" t="s">
        <v>152</v>
      </c>
      <c r="AW3057" s="92" t="s">
        <v>48</v>
      </c>
      <c r="AX3057" s="92" t="s">
        <v>48</v>
      </c>
      <c r="AY3057" s="91" t="s">
        <v>152</v>
      </c>
      <c r="AZ3057" s="23"/>
      <c r="BA3057" s="25" t="s">
        <v>2592</v>
      </c>
      <c r="BB3057" t="s">
        <v>25</v>
      </c>
      <c r="BC3057" t="s">
        <v>2629</v>
      </c>
      <c r="BD3057" t="str">
        <f>IF(Z3057=BC3057,"OK")</f>
        <v>OK</v>
      </c>
      <c r="BE3057">
        <v>0.93400000000000005</v>
      </c>
      <c r="BF3057">
        <v>1.7830000000000001E-3</v>
      </c>
      <c r="BG3057">
        <v>154</v>
      </c>
      <c r="BH3057">
        <v>115</v>
      </c>
      <c r="BI3057">
        <v>102</v>
      </c>
      <c r="BJ3057">
        <v>0.93400000000000005</v>
      </c>
      <c r="BK3057">
        <v>1.80642E-3</v>
      </c>
      <c r="BN3057" s="183"/>
    </row>
    <row r="3058" spans="1:66" ht="25.5" x14ac:dyDescent="0.25">
      <c r="A3058" s="1"/>
      <c r="B3058" s="94">
        <v>3045</v>
      </c>
      <c r="C3058" s="43">
        <v>1047018</v>
      </c>
      <c r="D3058" s="37" t="s">
        <v>22</v>
      </c>
      <c r="E3058" s="27" t="s">
        <v>2591</v>
      </c>
      <c r="F3058" s="151" t="s">
        <v>21</v>
      </c>
      <c r="G3058" s="41" t="s">
        <v>585</v>
      </c>
      <c r="H3058" s="46" t="str">
        <f>IFERROR(IFERROR(IF(SEARCH("Usystems",$E3058)&gt;0,"Usystems"),IF(SEARCH("RIIFO",$E3058)&gt;0,"RIIFO","Uponor")),"Uponor")</f>
        <v>Uponor</v>
      </c>
      <c r="I3058" s="25" t="str">
        <f>IFERROR(MID($D3058,1,7)+0,"")</f>
        <v/>
      </c>
      <c r="J3058" s="25" t="str">
        <f>IFERROR(MID($D3058,10,7)+0,"")</f>
        <v/>
      </c>
      <c r="K3058" s="25" t="str">
        <f>IFERROR(MID($D3058,19,7)+0,"")</f>
        <v/>
      </c>
      <c r="L3058" s="25" t="str">
        <f>IFERROR(MID($D3058,28,7)+0,"")</f>
        <v/>
      </c>
      <c r="M3058" s="25" t="str">
        <f>IF(IFERROR(MID($Q3058,1,7)+0,"")&lt;1130000,IF(INDEX(C:C,MATCH(LEFT(Q3058,7)+0,I:I,0))&lt;1130000,"",INDEX(C:C,MATCH(LEFT(Q3058,7)+0,I:I,0))),IFERROR(MID($Q3058,1,7)+0,""))</f>
        <v/>
      </c>
      <c r="N3058" s="25" t="str">
        <f>IF(IFERROR(MID($Q3058,10,7)+0,"")&lt;1130000,"",IFERROR(MID($Q3058,10,7)+0,""))</f>
        <v/>
      </c>
      <c r="O3058" s="25" t="str">
        <f>IF(IFERROR(MID($Q3058,19,7)+0,"")&lt;1130000,"",IFERROR(MID($Q3058,19,7)+0,""))</f>
        <v/>
      </c>
      <c r="P3058" s="25" t="str">
        <f>IF(M3058="","",IF(N3058="",M3058,M3058&amp;", "&amp;N3058))</f>
        <v/>
      </c>
      <c r="Q3058" s="44" t="s">
        <v>22</v>
      </c>
      <c r="R3058" s="44"/>
      <c r="S3058" s="35" t="s">
        <v>2449</v>
      </c>
      <c r="T3058" s="25" t="s">
        <v>36</v>
      </c>
      <c r="U3058" s="185">
        <v>27131</v>
      </c>
      <c r="V3058" s="188">
        <v>27131</v>
      </c>
      <c r="W3058" s="189">
        <v>27131</v>
      </c>
      <c r="X3058" s="31">
        <v>27131</v>
      </c>
      <c r="Y3058" s="90">
        <f>IFERROR(ROUND(X3058/W3058-1,2),"")</f>
        <v>0</v>
      </c>
      <c r="Z3058" s="31" t="str">
        <f>IF(OR(S3058="VLD MLC components",S3058="VLD MLC pipes",S3058="VLD PEX components",S3058="VLD PEX pipes",S3058="VLD PHC components",S3058="VLD PHC pipes",S3058="Controls VLD"),"По запросу",X3058)</f>
        <v>По запросу</v>
      </c>
      <c r="AA3058" s="63">
        <f>ROUND(X3058/1.2,3)</f>
        <v>22609.167000000001</v>
      </c>
      <c r="AB3058" s="23">
        <v>22609.167000000001</v>
      </c>
      <c r="AC3058" s="190">
        <f>IFERROR(ROUND(AA3058/AB3058-1,2),"")</f>
        <v>0</v>
      </c>
      <c r="AD3058" s="25">
        <v>1.3149999999999999</v>
      </c>
      <c r="AE3058" s="25">
        <v>1.913E-3</v>
      </c>
      <c r="AF3058" s="25">
        <v>15</v>
      </c>
      <c r="AG3058" s="25">
        <v>15</v>
      </c>
      <c r="AH3058" s="25">
        <v>15</v>
      </c>
      <c r="AI3058" s="25">
        <v>5</v>
      </c>
      <c r="AJ3058" s="25" t="s">
        <v>20</v>
      </c>
      <c r="AK3058" s="22" t="s">
        <v>20</v>
      </c>
      <c r="AL3058" s="25" t="s">
        <v>20</v>
      </c>
      <c r="AM3058" s="25">
        <v>1</v>
      </c>
      <c r="AN3058" s="25">
        <v>154</v>
      </c>
      <c r="AO3058" s="25">
        <v>115</v>
      </c>
      <c r="AP3058" s="25">
        <v>102</v>
      </c>
      <c r="AQ3058" s="25">
        <v>1.3149999999999999</v>
      </c>
      <c r="AR3058" s="94">
        <v>1.80642E-3</v>
      </c>
      <c r="AS3058" s="157" t="s">
        <v>22</v>
      </c>
      <c r="AT3058" s="93" t="s">
        <v>22</v>
      </c>
      <c r="AU3058" s="92" t="s">
        <v>22</v>
      </c>
      <c r="AV3058" s="91" t="s">
        <v>152</v>
      </c>
      <c r="AW3058" s="92" t="s">
        <v>48</v>
      </c>
      <c r="AX3058" s="92" t="s">
        <v>48</v>
      </c>
      <c r="AY3058" s="91" t="s">
        <v>152</v>
      </c>
      <c r="AZ3058" s="23"/>
      <c r="BA3058" s="25" t="s">
        <v>2590</v>
      </c>
      <c r="BB3058" t="s">
        <v>25</v>
      </c>
      <c r="BC3058" t="s">
        <v>2629</v>
      </c>
      <c r="BD3058" t="str">
        <f>IF(Z3058=BC3058,"OK")</f>
        <v>OK</v>
      </c>
      <c r="BE3058">
        <v>1.3149999999999999</v>
      </c>
      <c r="BF3058">
        <v>1.913E-3</v>
      </c>
      <c r="BG3058">
        <v>154</v>
      </c>
      <c r="BH3058">
        <v>115</v>
      </c>
      <c r="BI3058">
        <v>102</v>
      </c>
      <c r="BJ3058">
        <v>1.3149999999999999</v>
      </c>
      <c r="BK3058">
        <v>1.80642E-3</v>
      </c>
      <c r="BN3058" s="183"/>
    </row>
    <row r="3059" spans="1:66" ht="25.5" x14ac:dyDescent="0.25">
      <c r="A3059" s="1"/>
      <c r="B3059" s="94">
        <v>3046</v>
      </c>
      <c r="C3059" s="43">
        <v>1047019</v>
      </c>
      <c r="D3059" s="37" t="s">
        <v>22</v>
      </c>
      <c r="E3059" s="27" t="s">
        <v>2589</v>
      </c>
      <c r="F3059" s="151" t="s">
        <v>21</v>
      </c>
      <c r="G3059" s="41" t="s">
        <v>585</v>
      </c>
      <c r="H3059" s="46" t="str">
        <f>IFERROR(IFERROR(IF(SEARCH("Usystems",$E3059)&gt;0,"Usystems"),IF(SEARCH("RIIFO",$E3059)&gt;0,"RIIFO","Uponor")),"Uponor")</f>
        <v>Uponor</v>
      </c>
      <c r="I3059" s="25" t="str">
        <f>IFERROR(MID($D3059,1,7)+0,"")</f>
        <v/>
      </c>
      <c r="J3059" s="25" t="str">
        <f>IFERROR(MID($D3059,10,7)+0,"")</f>
        <v/>
      </c>
      <c r="K3059" s="25" t="str">
        <f>IFERROR(MID($D3059,19,7)+0,"")</f>
        <v/>
      </c>
      <c r="L3059" s="25" t="str">
        <f>IFERROR(MID($D3059,28,7)+0,"")</f>
        <v/>
      </c>
      <c r="M3059" s="25" t="str">
        <f>IF(IFERROR(MID($Q3059,1,7)+0,"")&lt;1130000,IF(INDEX(C:C,MATCH(LEFT(Q3059,7)+0,I:I,0))&lt;1130000,"",INDEX(C:C,MATCH(LEFT(Q3059,7)+0,I:I,0))),IFERROR(MID($Q3059,1,7)+0,""))</f>
        <v/>
      </c>
      <c r="N3059" s="25" t="str">
        <f>IF(IFERROR(MID($Q3059,10,7)+0,"")&lt;1130000,"",IFERROR(MID($Q3059,10,7)+0,""))</f>
        <v/>
      </c>
      <c r="O3059" s="25" t="str">
        <f>IF(IFERROR(MID($Q3059,19,7)+0,"")&lt;1130000,"",IFERROR(MID($Q3059,19,7)+0,""))</f>
        <v/>
      </c>
      <c r="P3059" s="25" t="str">
        <f>IF(M3059="","",IF(N3059="",M3059,M3059&amp;", "&amp;N3059))</f>
        <v/>
      </c>
      <c r="Q3059" s="44" t="s">
        <v>22</v>
      </c>
      <c r="R3059" s="44"/>
      <c r="S3059" s="35" t="s">
        <v>2449</v>
      </c>
      <c r="T3059" s="25" t="s">
        <v>36</v>
      </c>
      <c r="U3059" s="185">
        <v>40602</v>
      </c>
      <c r="V3059" s="188">
        <v>40602</v>
      </c>
      <c r="W3059" s="189">
        <v>48748</v>
      </c>
      <c r="X3059" s="31">
        <v>48748</v>
      </c>
      <c r="Y3059" s="90">
        <f>IFERROR(ROUND(X3059/W3059-1,2),"")</f>
        <v>0</v>
      </c>
      <c r="Z3059" s="31" t="str">
        <f>IF(OR(S3059="VLD MLC components",S3059="VLD MLC pipes",S3059="VLD PEX components",S3059="VLD PEX pipes",S3059="VLD PHC components",S3059="VLD PHC pipes",S3059="Controls VLD"),"По запросу",X3059)</f>
        <v>По запросу</v>
      </c>
      <c r="AA3059" s="63">
        <f>ROUND(X3059/1.2,3)</f>
        <v>40623.332999999999</v>
      </c>
      <c r="AB3059" s="23">
        <v>40623.332999999999</v>
      </c>
      <c r="AC3059" s="190">
        <f>IFERROR(ROUND(AA3059/AB3059-1,2),"")</f>
        <v>0</v>
      </c>
      <c r="AD3059" s="25">
        <v>2.2250000000000001</v>
      </c>
      <c r="AE3059" s="25">
        <v>3.9779999999999998E-3</v>
      </c>
      <c r="AF3059" s="25">
        <v>10</v>
      </c>
      <c r="AG3059" s="25">
        <v>10</v>
      </c>
      <c r="AH3059" s="25">
        <v>16</v>
      </c>
      <c r="AI3059" s="25">
        <v>6</v>
      </c>
      <c r="AJ3059" s="25" t="s">
        <v>20</v>
      </c>
      <c r="AK3059" s="22" t="s">
        <v>20</v>
      </c>
      <c r="AL3059" s="25" t="s">
        <v>20</v>
      </c>
      <c r="AM3059" s="25">
        <v>1</v>
      </c>
      <c r="AN3059" s="25">
        <v>198</v>
      </c>
      <c r="AO3059" s="25">
        <v>150</v>
      </c>
      <c r="AP3059" s="25">
        <v>126</v>
      </c>
      <c r="AQ3059" s="25">
        <v>2.2250000000000001</v>
      </c>
      <c r="AR3059" s="94">
        <v>3.7422000000000002E-3</v>
      </c>
      <c r="AS3059" s="157" t="s">
        <v>22</v>
      </c>
      <c r="AT3059" s="93" t="s">
        <v>22</v>
      </c>
      <c r="AU3059" s="92" t="s">
        <v>22</v>
      </c>
      <c r="AV3059" s="91" t="s">
        <v>152</v>
      </c>
      <c r="AW3059" s="92" t="s">
        <v>48</v>
      </c>
      <c r="AX3059" s="92" t="s">
        <v>48</v>
      </c>
      <c r="AY3059" s="91" t="s">
        <v>152</v>
      </c>
      <c r="AZ3059" s="23"/>
      <c r="BA3059" s="25" t="s">
        <v>2588</v>
      </c>
      <c r="BB3059" t="s">
        <v>25</v>
      </c>
      <c r="BC3059" t="s">
        <v>2629</v>
      </c>
      <c r="BD3059" t="str">
        <f>IF(Z3059=BC3059,"OK")</f>
        <v>OK</v>
      </c>
      <c r="BE3059">
        <v>2.2250000000000001</v>
      </c>
      <c r="BF3059">
        <v>3.9779999999999998E-3</v>
      </c>
      <c r="BG3059">
        <v>198</v>
      </c>
      <c r="BH3059">
        <v>150</v>
      </c>
      <c r="BI3059">
        <v>126</v>
      </c>
      <c r="BJ3059">
        <v>2.2250000000000001</v>
      </c>
      <c r="BK3059">
        <v>3.7422000000000002E-3</v>
      </c>
      <c r="BN3059" s="183"/>
    </row>
    <row r="3060" spans="1:66" ht="25.5" x14ac:dyDescent="0.25">
      <c r="A3060" s="1"/>
      <c r="B3060" s="94">
        <v>3047</v>
      </c>
      <c r="C3060" s="43">
        <v>1047020</v>
      </c>
      <c r="D3060" s="37" t="s">
        <v>22</v>
      </c>
      <c r="E3060" s="27" t="s">
        <v>2587</v>
      </c>
      <c r="F3060" s="151" t="s">
        <v>21</v>
      </c>
      <c r="G3060" s="41" t="s">
        <v>585</v>
      </c>
      <c r="H3060" s="46" t="str">
        <f>IFERROR(IFERROR(IF(SEARCH("Usystems",$E3060)&gt;0,"Usystems"),IF(SEARCH("RIIFO",$E3060)&gt;0,"RIIFO","Uponor")),"Uponor")</f>
        <v>Uponor</v>
      </c>
      <c r="I3060" s="25" t="str">
        <f>IFERROR(MID($D3060,1,7)+0,"")</f>
        <v/>
      </c>
      <c r="J3060" s="25" t="str">
        <f>IFERROR(MID($D3060,10,7)+0,"")</f>
        <v/>
      </c>
      <c r="K3060" s="25" t="str">
        <f>IFERROR(MID($D3060,19,7)+0,"")</f>
        <v/>
      </c>
      <c r="L3060" s="25" t="str">
        <f>IFERROR(MID($D3060,28,7)+0,"")</f>
        <v/>
      </c>
      <c r="M3060" s="25" t="str">
        <f>IF(IFERROR(MID($Q3060,1,7)+0,"")&lt;1130000,IF(INDEX(C:C,MATCH(LEFT(Q3060,7)+0,I:I,0))&lt;1130000,"",INDEX(C:C,MATCH(LEFT(Q3060,7)+0,I:I,0))),IFERROR(MID($Q3060,1,7)+0,""))</f>
        <v/>
      </c>
      <c r="N3060" s="25" t="str">
        <f>IF(IFERROR(MID($Q3060,10,7)+0,"")&lt;1130000,"",IFERROR(MID($Q3060,10,7)+0,""))</f>
        <v/>
      </c>
      <c r="O3060" s="25" t="str">
        <f>IF(IFERROR(MID($Q3060,19,7)+0,"")&lt;1130000,"",IFERROR(MID($Q3060,19,7)+0,""))</f>
        <v/>
      </c>
      <c r="P3060" s="25" t="str">
        <f>IF(M3060="","",IF(N3060="",M3060,M3060&amp;", "&amp;N3060))</f>
        <v/>
      </c>
      <c r="Q3060" s="44" t="s">
        <v>22</v>
      </c>
      <c r="R3060" s="44"/>
      <c r="S3060" s="35" t="s">
        <v>2449</v>
      </c>
      <c r="T3060" s="25" t="s">
        <v>36</v>
      </c>
      <c r="U3060" s="185">
        <v>50832</v>
      </c>
      <c r="V3060" s="188">
        <v>50832</v>
      </c>
      <c r="W3060" s="189">
        <v>50832</v>
      </c>
      <c r="X3060" s="31">
        <v>50832</v>
      </c>
      <c r="Y3060" s="90">
        <f>IFERROR(ROUND(X3060/W3060-1,2),"")</f>
        <v>0</v>
      </c>
      <c r="Z3060" s="31" t="str">
        <f>IF(OR(S3060="VLD MLC components",S3060="VLD MLC pipes",S3060="VLD PEX components",S3060="VLD PEX pipes",S3060="VLD PHC components",S3060="VLD PHC pipes",S3060="Controls VLD"),"По запросу",X3060)</f>
        <v>По запросу</v>
      </c>
      <c r="AA3060" s="63">
        <f>ROUND(X3060/1.2,3)</f>
        <v>42360</v>
      </c>
      <c r="AB3060" s="23">
        <v>42360</v>
      </c>
      <c r="AC3060" s="190">
        <f>IFERROR(ROUND(AA3060/AB3060-1,2),"")</f>
        <v>0</v>
      </c>
      <c r="AD3060" s="25">
        <v>2.907</v>
      </c>
      <c r="AE3060" s="25">
        <v>4.0299999999999997E-3</v>
      </c>
      <c r="AF3060" s="25">
        <v>9</v>
      </c>
      <c r="AG3060" s="25">
        <v>15</v>
      </c>
      <c r="AH3060" s="25">
        <v>15</v>
      </c>
      <c r="AI3060" s="25">
        <v>12</v>
      </c>
      <c r="AJ3060" s="25" t="s">
        <v>20</v>
      </c>
      <c r="AK3060" s="22" t="s">
        <v>20</v>
      </c>
      <c r="AL3060" s="25" t="s">
        <v>20</v>
      </c>
      <c r="AM3060" s="25">
        <v>1</v>
      </c>
      <c r="AN3060" s="25">
        <v>198</v>
      </c>
      <c r="AO3060" s="25">
        <v>150</v>
      </c>
      <c r="AP3060" s="25">
        <v>126</v>
      </c>
      <c r="AQ3060" s="25">
        <v>2.907</v>
      </c>
      <c r="AR3060" s="94">
        <v>3.7422000000000002E-3</v>
      </c>
      <c r="AS3060" s="157">
        <v>6</v>
      </c>
      <c r="AT3060" s="93" t="s">
        <v>22</v>
      </c>
      <c r="AU3060" s="92" t="s">
        <v>22</v>
      </c>
      <c r="AV3060" s="91" t="s">
        <v>152</v>
      </c>
      <c r="AW3060" s="92" t="s">
        <v>152</v>
      </c>
      <c r="AX3060" s="92" t="s">
        <v>48</v>
      </c>
      <c r="AY3060" s="91" t="s">
        <v>152</v>
      </c>
      <c r="AZ3060" s="23"/>
      <c r="BA3060" s="25" t="s">
        <v>2586</v>
      </c>
      <c r="BB3060" t="s">
        <v>25</v>
      </c>
      <c r="BC3060" t="s">
        <v>2629</v>
      </c>
      <c r="BD3060" t="str">
        <f>IF(Z3060=BC3060,"OK")</f>
        <v>OK</v>
      </c>
      <c r="BE3060">
        <v>2.907</v>
      </c>
      <c r="BF3060">
        <v>4.0299999999999997E-3</v>
      </c>
      <c r="BG3060">
        <v>198</v>
      </c>
      <c r="BH3060">
        <v>150</v>
      </c>
      <c r="BI3060">
        <v>126</v>
      </c>
      <c r="BJ3060">
        <v>2.907</v>
      </c>
      <c r="BK3060">
        <v>3.7422000000000002E-3</v>
      </c>
      <c r="BN3060" s="183"/>
    </row>
    <row r="3061" spans="1:66" ht="25.5" x14ac:dyDescent="0.25">
      <c r="A3061" s="1"/>
      <c r="B3061" s="94">
        <v>3048</v>
      </c>
      <c r="C3061" s="43">
        <v>1094013</v>
      </c>
      <c r="D3061" s="37"/>
      <c r="E3061" s="27" t="s">
        <v>75</v>
      </c>
      <c r="F3061" s="151" t="s">
        <v>21</v>
      </c>
      <c r="G3061" s="25"/>
      <c r="H3061" s="46" t="str">
        <f>IFERROR(IFERROR(IF(SEARCH("Usystems",$E3061)&gt;0,"Usystems"),IF(SEARCH("RIIFO",$E3061)&gt;0,"RIIFO","Uponor")),"Uponor")</f>
        <v>Uponor</v>
      </c>
      <c r="I3061" s="25" t="str">
        <f>IFERROR(MID($D3061,1,7)+0,"")</f>
        <v/>
      </c>
      <c r="J3061" s="25" t="str">
        <f>IFERROR(MID($D3061,10,7)+0,"")</f>
        <v/>
      </c>
      <c r="K3061" s="25" t="str">
        <f>IFERROR(MID($D3061,19,7)+0,"")</f>
        <v/>
      </c>
      <c r="L3061" s="25" t="str">
        <f>IFERROR(MID($D3061,28,7)+0,"")</f>
        <v/>
      </c>
      <c r="M3061" s="25" t="str">
        <f>IF(IFERROR(MID($Q3061,1,7)+0,"")&lt;1130000,IF(INDEX(C:C,MATCH(LEFT(Q3061,7)+0,I:I,0))&lt;1130000,"",INDEX(C:C,MATCH(LEFT(Q3061,7)+0,I:I,0))),IFERROR(MID($Q3061,1,7)+0,""))</f>
        <v/>
      </c>
      <c r="N3061" s="25" t="str">
        <f>IF(IFERROR(MID($Q3061,10,7)+0,"")&lt;1130000,"",IFERROR(MID($Q3061,10,7)+0,""))</f>
        <v/>
      </c>
      <c r="O3061" s="25" t="str">
        <f>IF(IFERROR(MID($Q3061,19,7)+0,"")&lt;1130000,"",IFERROR(MID($Q3061,19,7)+0,""))</f>
        <v/>
      </c>
      <c r="P3061" s="25" t="str">
        <f>IF(M3061="","",IF(N3061="",M3061,M3061&amp;", "&amp;N3061))</f>
        <v/>
      </c>
      <c r="Q3061" s="44"/>
      <c r="R3061" s="44"/>
      <c r="S3061" s="35" t="s">
        <v>69</v>
      </c>
      <c r="T3061" s="25" t="s">
        <v>36</v>
      </c>
      <c r="U3061" s="185">
        <v>7739</v>
      </c>
      <c r="V3061" s="188">
        <v>7739</v>
      </c>
      <c r="W3061" s="189">
        <v>7739</v>
      </c>
      <c r="X3061" s="31">
        <v>7739</v>
      </c>
      <c r="Y3061" s="90">
        <f>IFERROR(ROUND(X3061/W3061-1,2),"")</f>
        <v>0</v>
      </c>
      <c r="Z3061" s="31">
        <f>IF(OR(S3061="VLD MLC components",S3061="VLD MLC pipes",S3061="VLD PEX components",S3061="VLD PEX pipes",S3061="VLD PHC components",S3061="VLD PHC pipes",S3061="Controls VLD"),"По запросу",X3061)</f>
        <v>7739</v>
      </c>
      <c r="AA3061" s="63">
        <f>ROUND(X3061/1.2,3)</f>
        <v>6449.1670000000004</v>
      </c>
      <c r="AB3061" s="23">
        <v>6449.1670000000004</v>
      </c>
      <c r="AC3061" s="190">
        <f>IFERROR(ROUND(AA3061/AB3061-1,2),"")</f>
        <v>0</v>
      </c>
      <c r="AD3061" s="25">
        <v>0.2</v>
      </c>
      <c r="AE3061" s="25">
        <v>1.6899999999999999E-4</v>
      </c>
      <c r="AF3061" s="25">
        <v>0</v>
      </c>
      <c r="AG3061" s="25" t="s">
        <v>22</v>
      </c>
      <c r="AH3061" s="25">
        <v>0</v>
      </c>
      <c r="AI3061" s="25">
        <v>0</v>
      </c>
      <c r="AJ3061" s="25" t="s">
        <v>20</v>
      </c>
      <c r="AK3061" s="42" t="s">
        <v>19</v>
      </c>
      <c r="AL3061" s="25" t="s">
        <v>20</v>
      </c>
      <c r="AM3061" s="25">
        <v>1</v>
      </c>
      <c r="AN3061" s="25">
        <v>77</v>
      </c>
      <c r="AO3061" s="25">
        <v>54</v>
      </c>
      <c r="AP3061" s="25">
        <v>41</v>
      </c>
      <c r="AQ3061" s="25">
        <v>0.2</v>
      </c>
      <c r="AR3061" s="94">
        <v>1.70478E-4</v>
      </c>
      <c r="AS3061" s="157" t="s">
        <v>22</v>
      </c>
      <c r="AT3061" s="93">
        <v>44169</v>
      </c>
      <c r="AU3061" s="92" t="s">
        <v>22</v>
      </c>
      <c r="AV3061" s="91" t="s">
        <v>48</v>
      </c>
      <c r="AW3061" s="92" t="s">
        <v>48</v>
      </c>
      <c r="AX3061" s="92" t="s">
        <v>48</v>
      </c>
      <c r="AY3061" s="91" t="s">
        <v>152</v>
      </c>
      <c r="AZ3061" s="23"/>
      <c r="BA3061" s="25">
        <v>0</v>
      </c>
      <c r="BB3061" t="s">
        <v>48</v>
      </c>
      <c r="BC3061" t="e">
        <v>#N/A</v>
      </c>
      <c r="BD3061" t="e">
        <f>IF(Z3061=BC3061,"OK")</f>
        <v>#N/A</v>
      </c>
      <c r="BE3061">
        <v>0.2</v>
      </c>
      <c r="BF3061">
        <v>1.6899999999999999E-4</v>
      </c>
      <c r="BG3061">
        <v>77</v>
      </c>
      <c r="BH3061">
        <v>54</v>
      </c>
      <c r="BI3061">
        <v>41</v>
      </c>
      <c r="BJ3061">
        <v>0.2</v>
      </c>
      <c r="BK3061">
        <v>1.70478E-4</v>
      </c>
      <c r="BN3061" s="183"/>
    </row>
    <row r="3062" spans="1:66" ht="25.5" x14ac:dyDescent="0.25">
      <c r="A3062" s="1"/>
      <c r="B3062" s="94">
        <v>3049</v>
      </c>
      <c r="C3062" s="43">
        <v>1118939</v>
      </c>
      <c r="D3062" s="37"/>
      <c r="E3062" s="27" t="s">
        <v>76</v>
      </c>
      <c r="F3062" s="151" t="s">
        <v>21</v>
      </c>
      <c r="G3062" s="41" t="s">
        <v>585</v>
      </c>
      <c r="H3062" s="46" t="str">
        <f>IFERROR(IFERROR(IF(SEARCH("Usystems",$E3062)&gt;0,"Usystems"),IF(SEARCH("RIIFO",$E3062)&gt;0,"RIIFO","Uponor")),"Uponor")</f>
        <v>Uponor</v>
      </c>
      <c r="I3062" s="25" t="str">
        <f>IFERROR(MID($D3062,1,7)+0,"")</f>
        <v/>
      </c>
      <c r="J3062" s="25" t="str">
        <f>IFERROR(MID($D3062,10,7)+0,"")</f>
        <v/>
      </c>
      <c r="K3062" s="25" t="str">
        <f>IFERROR(MID($D3062,19,7)+0,"")</f>
        <v/>
      </c>
      <c r="L3062" s="25" t="str">
        <f>IFERROR(MID($D3062,28,7)+0,"")</f>
        <v/>
      </c>
      <c r="M3062" s="25" t="str">
        <f>IF(IFERROR(MID($Q3062,1,7)+0,"")&lt;1130000,IF(INDEX(C:C,MATCH(LEFT(Q3062,7)+0,I:I,0))&lt;1130000,"",INDEX(C:C,MATCH(LEFT(Q3062,7)+0,I:I,0))),IFERROR(MID($Q3062,1,7)+0,""))</f>
        <v/>
      </c>
      <c r="N3062" s="25" t="str">
        <f>IF(IFERROR(MID($Q3062,10,7)+0,"")&lt;1130000,"",IFERROR(MID($Q3062,10,7)+0,""))</f>
        <v/>
      </c>
      <c r="O3062" s="25" t="str">
        <f>IF(IFERROR(MID($Q3062,19,7)+0,"")&lt;1130000,"",IFERROR(MID($Q3062,19,7)+0,""))</f>
        <v/>
      </c>
      <c r="P3062" s="25" t="str">
        <f>IF(M3062="","",IF(N3062="",M3062,M3062&amp;", "&amp;N3062))</f>
        <v/>
      </c>
      <c r="Q3062" s="44"/>
      <c r="R3062" s="44"/>
      <c r="S3062" s="35" t="s">
        <v>69</v>
      </c>
      <c r="T3062" s="25" t="s">
        <v>36</v>
      </c>
      <c r="U3062" s="185">
        <v>9821</v>
      </c>
      <c r="V3062" s="188">
        <v>9821</v>
      </c>
      <c r="W3062" s="189">
        <v>9821</v>
      </c>
      <c r="X3062" s="31">
        <v>9821</v>
      </c>
      <c r="Y3062" s="90">
        <f>IFERROR(ROUND(X3062/W3062-1,2),"")</f>
        <v>0</v>
      </c>
      <c r="Z3062" s="31">
        <f>IF(OR(S3062="VLD MLC components",S3062="VLD MLC pipes",S3062="VLD PEX components",S3062="VLD PEX pipes",S3062="VLD PHC components",S3062="VLD PHC pipes",S3062="Controls VLD"),"По запросу",X3062)</f>
        <v>9821</v>
      </c>
      <c r="AA3062" s="63">
        <f>ROUND(X3062/1.2,3)</f>
        <v>8184.1670000000004</v>
      </c>
      <c r="AB3062" s="23">
        <v>8184.1670000000004</v>
      </c>
      <c r="AC3062" s="190">
        <f>IFERROR(ROUND(AA3062/AB3062-1,2),"")</f>
        <v>0</v>
      </c>
      <c r="AD3062" s="25">
        <v>0.3</v>
      </c>
      <c r="AE3062" s="25">
        <v>2.4699999999999999E-4</v>
      </c>
      <c r="AF3062" s="25">
        <v>20</v>
      </c>
      <c r="AG3062" s="25">
        <v>20</v>
      </c>
      <c r="AH3062" s="25">
        <v>20</v>
      </c>
      <c r="AI3062" s="25">
        <v>20</v>
      </c>
      <c r="AJ3062" s="25" t="s">
        <v>20</v>
      </c>
      <c r="AK3062" s="22" t="s">
        <v>20</v>
      </c>
      <c r="AL3062" s="25" t="s">
        <v>20</v>
      </c>
      <c r="AM3062" s="25">
        <v>1</v>
      </c>
      <c r="AN3062" s="25">
        <v>78</v>
      </c>
      <c r="AO3062" s="25">
        <v>62</v>
      </c>
      <c r="AP3062" s="25">
        <v>51</v>
      </c>
      <c r="AQ3062" s="25">
        <v>0.3</v>
      </c>
      <c r="AR3062" s="94">
        <v>2.46636E-4</v>
      </c>
      <c r="AS3062" s="157">
        <v>20</v>
      </c>
      <c r="AT3062" s="93">
        <v>44169</v>
      </c>
      <c r="AU3062" s="92" t="s">
        <v>22</v>
      </c>
      <c r="AV3062" s="91" t="s">
        <v>152</v>
      </c>
      <c r="AW3062" s="92" t="s">
        <v>152</v>
      </c>
      <c r="AX3062" s="92" t="s">
        <v>48</v>
      </c>
      <c r="AY3062" s="91" t="s">
        <v>152</v>
      </c>
      <c r="AZ3062" s="23"/>
      <c r="BA3062" s="25" t="s">
        <v>2585</v>
      </c>
      <c r="BB3062" t="s">
        <v>25</v>
      </c>
      <c r="BC3062">
        <v>9821</v>
      </c>
      <c r="BD3062" t="str">
        <f>IF(Z3062=BC3062,"OK")</f>
        <v>OK</v>
      </c>
      <c r="BE3062">
        <v>0.3</v>
      </c>
      <c r="BF3062">
        <v>2.4699999999999999E-4</v>
      </c>
      <c r="BG3062">
        <v>78</v>
      </c>
      <c r="BH3062">
        <v>62</v>
      </c>
      <c r="BI3062">
        <v>51</v>
      </c>
      <c r="BJ3062">
        <v>0.3</v>
      </c>
      <c r="BK3062">
        <v>2.46636E-4</v>
      </c>
      <c r="BN3062" s="183"/>
    </row>
    <row r="3063" spans="1:66" ht="25.5" x14ac:dyDescent="0.25">
      <c r="A3063" s="1"/>
      <c r="B3063" s="94">
        <v>3050</v>
      </c>
      <c r="C3063" s="43">
        <v>1118940</v>
      </c>
      <c r="D3063" s="37"/>
      <c r="E3063" s="27" t="s">
        <v>77</v>
      </c>
      <c r="F3063" s="151" t="s">
        <v>21</v>
      </c>
      <c r="G3063" s="41" t="s">
        <v>585</v>
      </c>
      <c r="H3063" s="46" t="str">
        <f>IFERROR(IFERROR(IF(SEARCH("Usystems",$E3063)&gt;0,"Usystems"),IF(SEARCH("RIIFO",$E3063)&gt;0,"RIIFO","Uponor")),"Uponor")</f>
        <v>Uponor</v>
      </c>
      <c r="I3063" s="25" t="str">
        <f>IFERROR(MID($D3063,1,7)+0,"")</f>
        <v/>
      </c>
      <c r="J3063" s="25" t="str">
        <f>IFERROR(MID($D3063,10,7)+0,"")</f>
        <v/>
      </c>
      <c r="K3063" s="25" t="str">
        <f>IFERROR(MID($D3063,19,7)+0,"")</f>
        <v/>
      </c>
      <c r="L3063" s="25" t="str">
        <f>IFERROR(MID($D3063,28,7)+0,"")</f>
        <v/>
      </c>
      <c r="M3063" s="25" t="str">
        <f>IF(IFERROR(MID($Q3063,1,7)+0,"")&lt;1130000,IF(INDEX(C:C,MATCH(LEFT(Q3063,7)+0,I:I,0))&lt;1130000,"",INDEX(C:C,MATCH(LEFT(Q3063,7)+0,I:I,0))),IFERROR(MID($Q3063,1,7)+0,""))</f>
        <v/>
      </c>
      <c r="N3063" s="25" t="str">
        <f>IF(IFERROR(MID($Q3063,10,7)+0,"")&lt;1130000,"",IFERROR(MID($Q3063,10,7)+0,""))</f>
        <v/>
      </c>
      <c r="O3063" s="25" t="str">
        <f>IF(IFERROR(MID($Q3063,19,7)+0,"")&lt;1130000,"",IFERROR(MID($Q3063,19,7)+0,""))</f>
        <v/>
      </c>
      <c r="P3063" s="25" t="str">
        <f>IF(M3063="","",IF(N3063="",M3063,M3063&amp;", "&amp;N3063))</f>
        <v/>
      </c>
      <c r="Q3063" s="44"/>
      <c r="R3063" s="44"/>
      <c r="S3063" s="35" t="s">
        <v>69</v>
      </c>
      <c r="T3063" s="25" t="s">
        <v>36</v>
      </c>
      <c r="U3063" s="185">
        <v>11607</v>
      </c>
      <c r="V3063" s="188">
        <v>11607</v>
      </c>
      <c r="W3063" s="189">
        <v>11607</v>
      </c>
      <c r="X3063" s="31">
        <v>11607</v>
      </c>
      <c r="Y3063" s="90">
        <f>IFERROR(ROUND(X3063/W3063-1,2),"")</f>
        <v>0</v>
      </c>
      <c r="Z3063" s="31">
        <f>IF(OR(S3063="VLD MLC components",S3063="VLD MLC pipes",S3063="VLD PEX components",S3063="VLD PEX pipes",S3063="VLD PHC components",S3063="VLD PHC pipes",S3063="Controls VLD"),"По запросу",X3063)</f>
        <v>11607</v>
      </c>
      <c r="AA3063" s="63">
        <f>ROUND(X3063/1.2,3)</f>
        <v>9672.5</v>
      </c>
      <c r="AB3063" s="23">
        <v>9672.5</v>
      </c>
      <c r="AC3063" s="190">
        <f>IFERROR(ROUND(AA3063/AB3063-1,2),"")</f>
        <v>0</v>
      </c>
      <c r="AD3063" s="25">
        <v>0.5</v>
      </c>
      <c r="AE3063" s="25">
        <v>3.4900000000000003E-4</v>
      </c>
      <c r="AF3063" s="25">
        <v>34</v>
      </c>
      <c r="AG3063" s="25">
        <v>34</v>
      </c>
      <c r="AH3063" s="25">
        <v>34</v>
      </c>
      <c r="AI3063" s="25">
        <v>34</v>
      </c>
      <c r="AJ3063" s="25" t="s">
        <v>20</v>
      </c>
      <c r="AK3063" s="22" t="s">
        <v>20</v>
      </c>
      <c r="AL3063" s="25" t="s">
        <v>20</v>
      </c>
      <c r="AM3063" s="25">
        <v>1</v>
      </c>
      <c r="AN3063" s="25">
        <v>75</v>
      </c>
      <c r="AO3063" s="25">
        <v>75</v>
      </c>
      <c r="AP3063" s="25">
        <v>62</v>
      </c>
      <c r="AQ3063" s="25">
        <v>0.5</v>
      </c>
      <c r="AR3063" s="94">
        <v>3.4874999999999999E-4</v>
      </c>
      <c r="AS3063" s="157">
        <v>34</v>
      </c>
      <c r="AT3063" s="93">
        <v>44169</v>
      </c>
      <c r="AU3063" s="92" t="s">
        <v>22</v>
      </c>
      <c r="AV3063" s="91" t="s">
        <v>152</v>
      </c>
      <c r="AW3063" s="92" t="s">
        <v>152</v>
      </c>
      <c r="AX3063" s="92" t="s">
        <v>48</v>
      </c>
      <c r="AY3063" s="91" t="s">
        <v>152</v>
      </c>
      <c r="AZ3063" s="23"/>
      <c r="BA3063" s="25" t="s">
        <v>2584</v>
      </c>
      <c r="BB3063" t="s">
        <v>25</v>
      </c>
      <c r="BC3063">
        <v>11607</v>
      </c>
      <c r="BD3063" t="str">
        <f>IF(Z3063=BC3063,"OK")</f>
        <v>OK</v>
      </c>
      <c r="BE3063">
        <v>0.5</v>
      </c>
      <c r="BF3063">
        <v>3.4900000000000003E-4</v>
      </c>
      <c r="BG3063">
        <v>75</v>
      </c>
      <c r="BH3063">
        <v>75</v>
      </c>
      <c r="BI3063">
        <v>62</v>
      </c>
      <c r="BJ3063">
        <v>0.5</v>
      </c>
      <c r="BK3063">
        <v>3.4874999999999999E-4</v>
      </c>
      <c r="BN3063" s="183"/>
    </row>
    <row r="3064" spans="1:66" ht="25.5" x14ac:dyDescent="0.25">
      <c r="A3064" s="1"/>
      <c r="B3064" s="94">
        <v>3051</v>
      </c>
      <c r="C3064" s="43">
        <v>1118941</v>
      </c>
      <c r="D3064" s="37"/>
      <c r="E3064" s="27" t="s">
        <v>78</v>
      </c>
      <c r="F3064" s="151" t="s">
        <v>21</v>
      </c>
      <c r="G3064" s="25"/>
      <c r="H3064" s="46" t="str">
        <f>IFERROR(IFERROR(IF(SEARCH("Usystems",$E3064)&gt;0,"Usystems"),IF(SEARCH("RIIFO",$E3064)&gt;0,"RIIFO","Uponor")),"Uponor")</f>
        <v>Uponor</v>
      </c>
      <c r="I3064" s="25" t="str">
        <f>IFERROR(MID($D3064,1,7)+0,"")</f>
        <v/>
      </c>
      <c r="J3064" s="25" t="str">
        <f>IFERROR(MID($D3064,10,7)+0,"")</f>
        <v/>
      </c>
      <c r="K3064" s="25" t="str">
        <f>IFERROR(MID($D3064,19,7)+0,"")</f>
        <v/>
      </c>
      <c r="L3064" s="25" t="str">
        <f>IFERROR(MID($D3064,28,7)+0,"")</f>
        <v/>
      </c>
      <c r="M3064" s="25" t="str">
        <f>IF(IFERROR(MID($Q3064,1,7)+0,"")&lt;1130000,IF(INDEX(C:C,MATCH(LEFT(Q3064,7)+0,I:I,0))&lt;1130000,"",INDEX(C:C,MATCH(LEFT(Q3064,7)+0,I:I,0))),IFERROR(MID($Q3064,1,7)+0,""))</f>
        <v/>
      </c>
      <c r="N3064" s="25" t="str">
        <f>IF(IFERROR(MID($Q3064,10,7)+0,"")&lt;1130000,"",IFERROR(MID($Q3064,10,7)+0,""))</f>
        <v/>
      </c>
      <c r="O3064" s="25" t="str">
        <f>IF(IFERROR(MID($Q3064,19,7)+0,"")&lt;1130000,"",IFERROR(MID($Q3064,19,7)+0,""))</f>
        <v/>
      </c>
      <c r="P3064" s="25" t="str">
        <f>IF(M3064="","",IF(N3064="",M3064,M3064&amp;", "&amp;N3064))</f>
        <v/>
      </c>
      <c r="Q3064" s="44"/>
      <c r="R3064" s="44"/>
      <c r="S3064" s="35" t="s">
        <v>2449</v>
      </c>
      <c r="T3064" s="25" t="s">
        <v>36</v>
      </c>
      <c r="U3064" s="185">
        <v>13094</v>
      </c>
      <c r="V3064" s="188">
        <v>13094</v>
      </c>
      <c r="W3064" s="189">
        <v>13094</v>
      </c>
      <c r="X3064" s="31">
        <v>13094</v>
      </c>
      <c r="Y3064" s="90">
        <f>IFERROR(ROUND(X3064/W3064-1,2),"")</f>
        <v>0</v>
      </c>
      <c r="Z3064" s="31" t="str">
        <f>IF(OR(S3064="VLD MLC components",S3064="VLD MLC pipes",S3064="VLD PEX components",S3064="VLD PEX pipes",S3064="VLD PHC components",S3064="VLD PHC pipes",S3064="Controls VLD"),"По запросу",X3064)</f>
        <v>По запросу</v>
      </c>
      <c r="AA3064" s="63">
        <f>ROUND(X3064/1.2,3)</f>
        <v>10911.666999999999</v>
      </c>
      <c r="AB3064" s="23">
        <v>10911.666999999999</v>
      </c>
      <c r="AC3064" s="190">
        <f>IFERROR(ROUND(AA3064/AB3064-1,2),"")</f>
        <v>0</v>
      </c>
      <c r="AD3064" s="25">
        <v>0.6</v>
      </c>
      <c r="AE3064" s="25">
        <v>5.0799999999999999E-4</v>
      </c>
      <c r="AF3064" s="25">
        <v>0</v>
      </c>
      <c r="AG3064" s="25" t="s">
        <v>22</v>
      </c>
      <c r="AH3064" s="25">
        <v>0</v>
      </c>
      <c r="AI3064" s="25">
        <v>0</v>
      </c>
      <c r="AJ3064" s="25" t="s">
        <v>20</v>
      </c>
      <c r="AK3064" s="42" t="s">
        <v>19</v>
      </c>
      <c r="AL3064" s="25" t="s">
        <v>20</v>
      </c>
      <c r="AM3064" s="25">
        <v>1</v>
      </c>
      <c r="AN3064" s="25">
        <v>84</v>
      </c>
      <c r="AO3064" s="25">
        <v>84</v>
      </c>
      <c r="AP3064" s="25">
        <v>72</v>
      </c>
      <c r="AQ3064" s="25">
        <v>0.6</v>
      </c>
      <c r="AR3064" s="94">
        <v>5.0803199999999995E-4</v>
      </c>
      <c r="AS3064" s="157" t="s">
        <v>22</v>
      </c>
      <c r="AT3064" s="93">
        <v>44169</v>
      </c>
      <c r="AU3064" s="92" t="s">
        <v>22</v>
      </c>
      <c r="AV3064" s="91" t="s">
        <v>48</v>
      </c>
      <c r="AW3064" s="92" t="s">
        <v>48</v>
      </c>
      <c r="AX3064" s="92" t="s">
        <v>48</v>
      </c>
      <c r="AY3064" s="91" t="s">
        <v>152</v>
      </c>
      <c r="AZ3064" s="23"/>
      <c r="BA3064" s="25">
        <v>0</v>
      </c>
      <c r="BB3064" t="s">
        <v>48</v>
      </c>
      <c r="BC3064" t="e">
        <v>#N/A</v>
      </c>
      <c r="BD3064" t="e">
        <f>IF(Z3064=BC3064,"OK")</f>
        <v>#N/A</v>
      </c>
      <c r="BE3064">
        <v>0.6</v>
      </c>
      <c r="BF3064">
        <v>5.0799999999999999E-4</v>
      </c>
      <c r="BG3064">
        <v>84</v>
      </c>
      <c r="BH3064">
        <v>84</v>
      </c>
      <c r="BI3064">
        <v>72</v>
      </c>
      <c r="BJ3064">
        <v>0.6</v>
      </c>
      <c r="BK3064">
        <v>5.0803199999999995E-4</v>
      </c>
      <c r="BN3064" s="183"/>
    </row>
    <row r="3065" spans="1:66" ht="25.5" x14ac:dyDescent="0.25">
      <c r="A3065" s="1"/>
      <c r="B3065" s="94">
        <v>3052</v>
      </c>
      <c r="C3065" s="43">
        <v>1118942</v>
      </c>
      <c r="D3065" s="37"/>
      <c r="E3065" s="27" t="s">
        <v>7045</v>
      </c>
      <c r="F3065" s="151" t="s">
        <v>21</v>
      </c>
      <c r="G3065" s="25"/>
      <c r="H3065" s="46" t="str">
        <f>IFERROR(IFERROR(IF(SEARCH("Usystems",$E3065)&gt;0,"Usystems"),IF(SEARCH("RIIFO",$E3065)&gt;0,"RIIFO","Uponor")),"Uponor")</f>
        <v>Uponor</v>
      </c>
      <c r="I3065" s="25" t="str">
        <f>IFERROR(MID($D3065,1,7)+0,"")</f>
        <v/>
      </c>
      <c r="J3065" s="25" t="str">
        <f>IFERROR(MID($D3065,10,7)+0,"")</f>
        <v/>
      </c>
      <c r="K3065" s="25" t="str">
        <f>IFERROR(MID($D3065,19,7)+0,"")</f>
        <v/>
      </c>
      <c r="L3065" s="25" t="str">
        <f>IFERROR(MID($D3065,28,7)+0,"")</f>
        <v/>
      </c>
      <c r="M3065" s="25" t="str">
        <f>IF(IFERROR(MID($Q3065,1,7)+0,"")&lt;1130000,IF(INDEX(C:C,MATCH(LEFT(Q3065,7)+0,I:I,0))&lt;1130000,"",INDEX(C:C,MATCH(LEFT(Q3065,7)+0,I:I,0))),IFERROR(MID($Q3065,1,7)+0,""))</f>
        <v/>
      </c>
      <c r="N3065" s="25" t="str">
        <f>IF(IFERROR(MID($Q3065,10,7)+0,"")&lt;1130000,"",IFERROR(MID($Q3065,10,7)+0,""))</f>
        <v/>
      </c>
      <c r="O3065" s="25" t="str">
        <f>IF(IFERROR(MID($Q3065,19,7)+0,"")&lt;1130000,"",IFERROR(MID($Q3065,19,7)+0,""))</f>
        <v/>
      </c>
      <c r="P3065" s="25" t="str">
        <f>IF(M3065="","",IF(N3065="",M3065,M3065&amp;", "&amp;N3065))</f>
        <v/>
      </c>
      <c r="Q3065" s="44"/>
      <c r="R3065" s="44"/>
      <c r="S3065" s="35" t="s">
        <v>2449</v>
      </c>
      <c r="T3065" s="25" t="s">
        <v>36</v>
      </c>
      <c r="U3065" s="185">
        <v>20834</v>
      </c>
      <c r="V3065" s="188">
        <v>20834</v>
      </c>
      <c r="W3065" s="189">
        <v>20834</v>
      </c>
      <c r="X3065" s="31">
        <v>20834</v>
      </c>
      <c r="Y3065" s="90">
        <f>IFERROR(ROUND(X3065/W3065-1,2),"")</f>
        <v>0</v>
      </c>
      <c r="Z3065" s="31" t="str">
        <f>IF(OR(S3065="VLD MLC components",S3065="VLD MLC pipes",S3065="VLD PEX components",S3065="VLD PEX pipes",S3065="VLD PHC components",S3065="VLD PHC pipes",S3065="Controls VLD"),"По запросу",X3065)</f>
        <v>По запросу</v>
      </c>
      <c r="AA3065" s="63">
        <f>ROUND(X3065/1.2,3)</f>
        <v>17361.667000000001</v>
      </c>
      <c r="AB3065" s="23">
        <v>17361.667000000001</v>
      </c>
      <c r="AC3065" s="190">
        <f>IFERROR(ROUND(AA3065/AB3065-1,2),"")</f>
        <v>0</v>
      </c>
      <c r="AD3065" s="25">
        <v>1</v>
      </c>
      <c r="AE3065" s="25">
        <v>7.9000000000000001E-4</v>
      </c>
      <c r="AF3065" s="25">
        <v>0</v>
      </c>
      <c r="AG3065" s="25" t="s">
        <v>22</v>
      </c>
      <c r="AH3065" s="25">
        <v>0</v>
      </c>
      <c r="AI3065" s="25">
        <v>0</v>
      </c>
      <c r="AJ3065" s="25" t="s">
        <v>20</v>
      </c>
      <c r="AK3065" s="42" t="s">
        <v>19</v>
      </c>
      <c r="AL3065" s="25" t="s">
        <v>20</v>
      </c>
      <c r="AM3065" s="25">
        <v>1</v>
      </c>
      <c r="AN3065" s="25">
        <v>87</v>
      </c>
      <c r="AO3065" s="25">
        <v>102</v>
      </c>
      <c r="AP3065" s="25">
        <v>89</v>
      </c>
      <c r="AQ3065" s="25">
        <v>1</v>
      </c>
      <c r="AR3065" s="94">
        <v>7.89786E-4</v>
      </c>
      <c r="AS3065" s="157" t="s">
        <v>22</v>
      </c>
      <c r="AT3065" s="93">
        <v>44169</v>
      </c>
      <c r="AU3065" s="92" t="s">
        <v>22</v>
      </c>
      <c r="AV3065" s="91" t="s">
        <v>48</v>
      </c>
      <c r="AW3065" s="92" t="s">
        <v>48</v>
      </c>
      <c r="AX3065" s="92" t="s">
        <v>48</v>
      </c>
      <c r="AY3065" s="91" t="s">
        <v>152</v>
      </c>
      <c r="AZ3065" s="23"/>
      <c r="BA3065" s="25">
        <v>0</v>
      </c>
      <c r="BB3065" t="s">
        <v>48</v>
      </c>
      <c r="BC3065" t="e">
        <v>#N/A</v>
      </c>
      <c r="BD3065" t="e">
        <f>IF(Z3065=BC3065,"OK")</f>
        <v>#N/A</v>
      </c>
      <c r="BE3065">
        <v>1</v>
      </c>
      <c r="BF3065">
        <v>7.9000000000000001E-4</v>
      </c>
      <c r="BG3065">
        <v>87</v>
      </c>
      <c r="BH3065">
        <v>102</v>
      </c>
      <c r="BI3065">
        <v>89</v>
      </c>
      <c r="BJ3065">
        <v>1</v>
      </c>
      <c r="BK3065">
        <v>7.89786E-4</v>
      </c>
      <c r="BN3065" s="183"/>
    </row>
    <row r="3066" spans="1:66" ht="25.5" x14ac:dyDescent="0.25">
      <c r="A3066" s="1"/>
      <c r="B3066" s="94">
        <v>3053</v>
      </c>
      <c r="C3066" s="43">
        <v>1094018</v>
      </c>
      <c r="D3066" s="37"/>
      <c r="E3066" s="27" t="s">
        <v>79</v>
      </c>
      <c r="F3066" s="151" t="s">
        <v>21</v>
      </c>
      <c r="G3066" s="25"/>
      <c r="H3066" s="46" t="str">
        <f>IFERROR(IFERROR(IF(SEARCH("Usystems",$E3066)&gt;0,"Usystems"),IF(SEARCH("RIIFO",$E3066)&gt;0,"RIIFO","Uponor")),"Uponor")</f>
        <v>Uponor</v>
      </c>
      <c r="I3066" s="25" t="str">
        <f>IFERROR(MID($D3066,1,7)+0,"")</f>
        <v/>
      </c>
      <c r="J3066" s="25" t="str">
        <f>IFERROR(MID($D3066,10,7)+0,"")</f>
        <v/>
      </c>
      <c r="K3066" s="25" t="str">
        <f>IFERROR(MID($D3066,19,7)+0,"")</f>
        <v/>
      </c>
      <c r="L3066" s="25" t="str">
        <f>IFERROR(MID($D3066,28,7)+0,"")</f>
        <v/>
      </c>
      <c r="M3066" s="25" t="str">
        <f>IF(IFERROR(MID($Q3066,1,7)+0,"")&lt;1130000,IF(INDEX(C:C,MATCH(LEFT(Q3066,7)+0,I:I,0))&lt;1130000,"",INDEX(C:C,MATCH(LEFT(Q3066,7)+0,I:I,0))),IFERROR(MID($Q3066,1,7)+0,""))</f>
        <v/>
      </c>
      <c r="N3066" s="25" t="str">
        <f>IF(IFERROR(MID($Q3066,10,7)+0,"")&lt;1130000,"",IFERROR(MID($Q3066,10,7)+0,""))</f>
        <v/>
      </c>
      <c r="O3066" s="25" t="str">
        <f>IF(IFERROR(MID($Q3066,19,7)+0,"")&lt;1130000,"",IFERROR(MID($Q3066,19,7)+0,""))</f>
        <v/>
      </c>
      <c r="P3066" s="25" t="str">
        <f>IF(M3066="","",IF(N3066="",M3066,M3066&amp;", "&amp;N3066))</f>
        <v/>
      </c>
      <c r="Q3066" s="44"/>
      <c r="R3066" s="44"/>
      <c r="S3066" s="35" t="s">
        <v>2449</v>
      </c>
      <c r="T3066" s="25" t="s">
        <v>36</v>
      </c>
      <c r="U3066" s="185">
        <v>30505</v>
      </c>
      <c r="V3066" s="188">
        <v>30505</v>
      </c>
      <c r="W3066" s="189">
        <v>96381</v>
      </c>
      <c r="X3066" s="31">
        <v>96381</v>
      </c>
      <c r="Y3066" s="90">
        <f>IFERROR(ROUND(X3066/W3066-1,2),"")</f>
        <v>0</v>
      </c>
      <c r="Z3066" s="31" t="str">
        <f>IF(OR(S3066="VLD MLC components",S3066="VLD MLC pipes",S3066="VLD PEX components",S3066="VLD PEX pipes",S3066="VLD PHC components",S3066="VLD PHC pipes",S3066="Controls VLD"),"По запросу",X3066)</f>
        <v>По запросу</v>
      </c>
      <c r="AA3066" s="63">
        <f>ROUND(X3066/1.2,3)</f>
        <v>80317.5</v>
      </c>
      <c r="AB3066" s="23">
        <v>80317.5</v>
      </c>
      <c r="AC3066" s="190">
        <f>IFERROR(ROUND(AA3066/AB3066-1,2),"")</f>
        <v>0</v>
      </c>
      <c r="AD3066" s="25">
        <v>1.6</v>
      </c>
      <c r="AE3066" s="25">
        <v>1.242E-3</v>
      </c>
      <c r="AF3066" s="25">
        <v>0</v>
      </c>
      <c r="AG3066" s="25" t="s">
        <v>22</v>
      </c>
      <c r="AH3066" s="25">
        <v>10</v>
      </c>
      <c r="AI3066" s="25">
        <v>0</v>
      </c>
      <c r="AJ3066" s="25" t="s">
        <v>20</v>
      </c>
      <c r="AK3066" s="42" t="s">
        <v>19</v>
      </c>
      <c r="AL3066" s="25" t="s">
        <v>20</v>
      </c>
      <c r="AM3066" s="25">
        <v>1</v>
      </c>
      <c r="AN3066" s="25">
        <v>101</v>
      </c>
      <c r="AO3066" s="25">
        <v>116</v>
      </c>
      <c r="AP3066" s="25">
        <v>106</v>
      </c>
      <c r="AQ3066" s="25">
        <v>1.6</v>
      </c>
      <c r="AR3066" s="94">
        <v>1.2418959999999999E-3</v>
      </c>
      <c r="AS3066" s="157" t="s">
        <v>22</v>
      </c>
      <c r="AT3066" s="93">
        <v>44169</v>
      </c>
      <c r="AU3066" s="92" t="s">
        <v>22</v>
      </c>
      <c r="AV3066" s="91" t="s">
        <v>48</v>
      </c>
      <c r="AW3066" s="92" t="s">
        <v>48</v>
      </c>
      <c r="AX3066" s="92" t="s">
        <v>48</v>
      </c>
      <c r="AY3066" s="91" t="s">
        <v>152</v>
      </c>
      <c r="AZ3066" s="23"/>
      <c r="BA3066" s="25">
        <v>0</v>
      </c>
      <c r="BB3066" t="s">
        <v>48</v>
      </c>
      <c r="BC3066" t="e">
        <v>#N/A</v>
      </c>
      <c r="BD3066" t="e">
        <f>IF(Z3066=BC3066,"OK")</f>
        <v>#N/A</v>
      </c>
      <c r="BE3066">
        <v>1.6</v>
      </c>
      <c r="BF3066">
        <v>1.242E-3</v>
      </c>
      <c r="BG3066">
        <v>101</v>
      </c>
      <c r="BH3066">
        <v>116</v>
      </c>
      <c r="BI3066">
        <v>106</v>
      </c>
      <c r="BJ3066">
        <v>1.6</v>
      </c>
      <c r="BK3066">
        <v>1.2418959999999999E-3</v>
      </c>
      <c r="BN3066" s="183"/>
    </row>
    <row r="3067" spans="1:66" ht="25.5" x14ac:dyDescent="0.25">
      <c r="A3067" s="1"/>
      <c r="B3067" s="94">
        <v>3054</v>
      </c>
      <c r="C3067" s="43">
        <v>1094019</v>
      </c>
      <c r="D3067" s="37"/>
      <c r="E3067" s="27" t="s">
        <v>80</v>
      </c>
      <c r="F3067" s="151" t="s">
        <v>21</v>
      </c>
      <c r="G3067" s="41" t="s">
        <v>585</v>
      </c>
      <c r="H3067" s="46" t="str">
        <f>IFERROR(IFERROR(IF(SEARCH("Usystems",$E3067)&gt;0,"Usystems"),IF(SEARCH("RIIFO",$E3067)&gt;0,"RIIFO","Uponor")),"Uponor")</f>
        <v>Uponor</v>
      </c>
      <c r="I3067" s="25" t="str">
        <f>IFERROR(MID($D3067,1,7)+0,"")</f>
        <v/>
      </c>
      <c r="J3067" s="25" t="str">
        <f>IFERROR(MID($D3067,10,7)+0,"")</f>
        <v/>
      </c>
      <c r="K3067" s="25" t="str">
        <f>IFERROR(MID($D3067,19,7)+0,"")</f>
        <v/>
      </c>
      <c r="L3067" s="25" t="str">
        <f>IFERROR(MID($D3067,28,7)+0,"")</f>
        <v/>
      </c>
      <c r="M3067" s="25" t="str">
        <f>IF(IFERROR(MID($Q3067,1,7)+0,"")&lt;1130000,IF(INDEX(C:C,MATCH(LEFT(Q3067,7)+0,I:I,0))&lt;1130000,"",INDEX(C:C,MATCH(LEFT(Q3067,7)+0,I:I,0))),IFERROR(MID($Q3067,1,7)+0,""))</f>
        <v/>
      </c>
      <c r="N3067" s="25" t="str">
        <f>IF(IFERROR(MID($Q3067,10,7)+0,"")&lt;1130000,"",IFERROR(MID($Q3067,10,7)+0,""))</f>
        <v/>
      </c>
      <c r="O3067" s="25" t="str">
        <f>IF(IFERROR(MID($Q3067,19,7)+0,"")&lt;1130000,"",IFERROR(MID($Q3067,19,7)+0,""))</f>
        <v/>
      </c>
      <c r="P3067" s="25" t="str">
        <f>IF(M3067="","",IF(N3067="",M3067,M3067&amp;", "&amp;N3067))</f>
        <v/>
      </c>
      <c r="Q3067" s="44"/>
      <c r="R3067" s="44"/>
      <c r="S3067" s="35" t="s">
        <v>2449</v>
      </c>
      <c r="T3067" s="25" t="s">
        <v>36</v>
      </c>
      <c r="U3067" s="185">
        <v>43153</v>
      </c>
      <c r="V3067" s="188">
        <v>43153</v>
      </c>
      <c r="W3067" s="189">
        <v>43153</v>
      </c>
      <c r="X3067" s="31">
        <v>43153</v>
      </c>
      <c r="Y3067" s="90">
        <f>IFERROR(ROUND(X3067/W3067-1,2),"")</f>
        <v>0</v>
      </c>
      <c r="Z3067" s="31" t="str">
        <f>IF(OR(S3067="VLD MLC components",S3067="VLD MLC pipes",S3067="VLD PEX components",S3067="VLD PEX pipes",S3067="VLD PHC components",S3067="VLD PHC pipes",S3067="Controls VLD"),"По запросу",X3067)</f>
        <v>По запросу</v>
      </c>
      <c r="AA3067" s="63">
        <f>ROUND(X3067/1.2,3)</f>
        <v>35960.832999999999</v>
      </c>
      <c r="AB3067" s="23">
        <v>35960.832999999999</v>
      </c>
      <c r="AC3067" s="190">
        <f>IFERROR(ROUND(AA3067/AB3067-1,2),"")</f>
        <v>0</v>
      </c>
      <c r="AD3067" s="25">
        <v>2.2999999999999998</v>
      </c>
      <c r="AE3067" s="25">
        <v>1.9350000000000001E-3</v>
      </c>
      <c r="AF3067" s="25">
        <v>2</v>
      </c>
      <c r="AG3067" s="25">
        <v>2</v>
      </c>
      <c r="AH3067" s="25">
        <v>2</v>
      </c>
      <c r="AI3067" s="25">
        <v>0</v>
      </c>
      <c r="AJ3067" s="25" t="s">
        <v>20</v>
      </c>
      <c r="AK3067" s="22" t="s">
        <v>20</v>
      </c>
      <c r="AL3067" s="25" t="s">
        <v>20</v>
      </c>
      <c r="AM3067" s="25">
        <v>1</v>
      </c>
      <c r="AN3067" s="25">
        <v>108</v>
      </c>
      <c r="AO3067" s="25">
        <v>140</v>
      </c>
      <c r="AP3067" s="25">
        <v>128</v>
      </c>
      <c r="AQ3067" s="25">
        <v>2.2999999999999998</v>
      </c>
      <c r="AR3067" s="94">
        <v>1.9353599999999999E-3</v>
      </c>
      <c r="AS3067" s="157" t="s">
        <v>22</v>
      </c>
      <c r="AT3067" s="93">
        <v>44169</v>
      </c>
      <c r="AU3067" s="92" t="s">
        <v>22</v>
      </c>
      <c r="AV3067" s="91" t="s">
        <v>48</v>
      </c>
      <c r="AW3067" s="92" t="s">
        <v>48</v>
      </c>
      <c r="AX3067" s="92" t="s">
        <v>48</v>
      </c>
      <c r="AY3067" s="91" t="s">
        <v>152</v>
      </c>
      <c r="AZ3067" s="23"/>
      <c r="BA3067" s="25">
        <v>0</v>
      </c>
      <c r="BB3067" t="s">
        <v>48</v>
      </c>
      <c r="BC3067" t="e">
        <v>#N/A</v>
      </c>
      <c r="BD3067" t="e">
        <f>IF(Z3067=BC3067,"OK")</f>
        <v>#N/A</v>
      </c>
      <c r="BE3067">
        <v>2.2999999999999998</v>
      </c>
      <c r="BF3067">
        <v>1.9350000000000001E-3</v>
      </c>
      <c r="BG3067">
        <v>108</v>
      </c>
      <c r="BH3067">
        <v>140</v>
      </c>
      <c r="BI3067">
        <v>128</v>
      </c>
      <c r="BJ3067">
        <v>2.2999999999999998</v>
      </c>
      <c r="BK3067">
        <v>1.9353599999999999E-3</v>
      </c>
      <c r="BN3067" s="183"/>
    </row>
    <row r="3068" spans="1:66" ht="25.5" x14ac:dyDescent="0.25">
      <c r="A3068" s="1"/>
      <c r="B3068" s="94">
        <v>3055</v>
      </c>
      <c r="C3068" s="43">
        <v>1118943</v>
      </c>
      <c r="D3068" s="37"/>
      <c r="E3068" s="27" t="s">
        <v>81</v>
      </c>
      <c r="F3068" s="151" t="s">
        <v>21</v>
      </c>
      <c r="G3068" s="41" t="s">
        <v>585</v>
      </c>
      <c r="H3068" s="46" t="str">
        <f>IFERROR(IFERROR(IF(SEARCH("Usystems",$E3068)&gt;0,"Usystems"),IF(SEARCH("RIIFO",$E3068)&gt;0,"RIIFO","Uponor")),"Uponor")</f>
        <v>Uponor</v>
      </c>
      <c r="I3068" s="25" t="str">
        <f>IFERROR(MID($D3068,1,7)+0,"")</f>
        <v/>
      </c>
      <c r="J3068" s="25" t="str">
        <f>IFERROR(MID($D3068,10,7)+0,"")</f>
        <v/>
      </c>
      <c r="K3068" s="25" t="str">
        <f>IFERROR(MID($D3068,19,7)+0,"")</f>
        <v/>
      </c>
      <c r="L3068" s="25" t="str">
        <f>IFERROR(MID($D3068,28,7)+0,"")</f>
        <v/>
      </c>
      <c r="M3068" s="25" t="str">
        <f>IF(IFERROR(MID($Q3068,1,7)+0,"")&lt;1130000,IF(INDEX(C:C,MATCH(LEFT(Q3068,7)+0,I:I,0))&lt;1130000,"",INDEX(C:C,MATCH(LEFT(Q3068,7)+0,I:I,0))),IFERROR(MID($Q3068,1,7)+0,""))</f>
        <v/>
      </c>
      <c r="N3068" s="25" t="str">
        <f>IF(IFERROR(MID($Q3068,10,7)+0,"")&lt;1130000,"",IFERROR(MID($Q3068,10,7)+0,""))</f>
        <v/>
      </c>
      <c r="O3068" s="25" t="str">
        <f>IF(IFERROR(MID($Q3068,19,7)+0,"")&lt;1130000,"",IFERROR(MID($Q3068,19,7)+0,""))</f>
        <v/>
      </c>
      <c r="P3068" s="25" t="str">
        <f>IF(M3068="","",IF(N3068="",M3068,M3068&amp;", "&amp;N3068))</f>
        <v/>
      </c>
      <c r="Q3068" s="44"/>
      <c r="R3068" s="44"/>
      <c r="S3068" s="35" t="s">
        <v>2449</v>
      </c>
      <c r="T3068" s="25" t="s">
        <v>36</v>
      </c>
      <c r="U3068" s="185">
        <v>65475</v>
      </c>
      <c r="V3068" s="188">
        <v>65475</v>
      </c>
      <c r="W3068" s="189">
        <v>159571</v>
      </c>
      <c r="X3068" s="31">
        <v>159571</v>
      </c>
      <c r="Y3068" s="90">
        <f>IFERROR(ROUND(X3068/W3068-1,2),"")</f>
        <v>0</v>
      </c>
      <c r="Z3068" s="31" t="str">
        <f>IF(OR(S3068="VLD MLC components",S3068="VLD MLC pipes",S3068="VLD PEX components",S3068="VLD PEX pipes",S3068="VLD PHC components",S3068="VLD PHC pipes",S3068="Controls VLD"),"По запросу",X3068)</f>
        <v>По запросу</v>
      </c>
      <c r="AA3068" s="63">
        <f>ROUND(X3068/1.2,3)</f>
        <v>132975.83300000001</v>
      </c>
      <c r="AB3068" s="23">
        <v>132975.83300000001</v>
      </c>
      <c r="AC3068" s="190">
        <f>IFERROR(ROUND(AA3068/AB3068-1,2),"")</f>
        <v>0</v>
      </c>
      <c r="AD3068" s="25">
        <v>3.5</v>
      </c>
      <c r="AE3068" s="25">
        <v>2.7360000000000002E-3</v>
      </c>
      <c r="AF3068" s="25">
        <v>2</v>
      </c>
      <c r="AG3068" s="25">
        <v>2</v>
      </c>
      <c r="AH3068" s="25">
        <v>2</v>
      </c>
      <c r="AI3068" s="25">
        <v>0</v>
      </c>
      <c r="AJ3068" s="25" t="s">
        <v>20</v>
      </c>
      <c r="AK3068" s="22" t="s">
        <v>20</v>
      </c>
      <c r="AL3068" s="25" t="s">
        <v>20</v>
      </c>
      <c r="AM3068" s="25">
        <v>1</v>
      </c>
      <c r="AN3068" s="25">
        <v>114</v>
      </c>
      <c r="AO3068" s="25">
        <v>160</v>
      </c>
      <c r="AP3068" s="25">
        <v>150</v>
      </c>
      <c r="AQ3068" s="25">
        <v>3.5</v>
      </c>
      <c r="AR3068" s="94">
        <v>2.7360000000000002E-3</v>
      </c>
      <c r="AS3068" s="157" t="s">
        <v>22</v>
      </c>
      <c r="AT3068" s="93">
        <v>44169</v>
      </c>
      <c r="AU3068" s="92" t="s">
        <v>22</v>
      </c>
      <c r="AV3068" s="91" t="s">
        <v>152</v>
      </c>
      <c r="AW3068" s="92" t="s">
        <v>48</v>
      </c>
      <c r="AX3068" s="92" t="s">
        <v>48</v>
      </c>
      <c r="AY3068" s="91" t="s">
        <v>152</v>
      </c>
      <c r="AZ3068" s="23"/>
      <c r="BA3068" s="25" t="s">
        <v>2579</v>
      </c>
      <c r="BB3068" t="s">
        <v>25</v>
      </c>
      <c r="BC3068" t="e">
        <v>#N/A</v>
      </c>
      <c r="BD3068" t="e">
        <f>IF(Z3068=BC3068,"OK")</f>
        <v>#N/A</v>
      </c>
      <c r="BE3068">
        <v>3.5</v>
      </c>
      <c r="BF3068">
        <v>2.7360000000000002E-3</v>
      </c>
      <c r="BG3068">
        <v>114</v>
      </c>
      <c r="BH3068">
        <v>160</v>
      </c>
      <c r="BI3068">
        <v>150</v>
      </c>
      <c r="BJ3068">
        <v>3.5</v>
      </c>
      <c r="BK3068">
        <v>2.7360000000000002E-3</v>
      </c>
      <c r="BN3068" s="183"/>
    </row>
    <row r="3069" spans="1:66" ht="25.5" x14ac:dyDescent="0.25">
      <c r="A3069" s="1"/>
      <c r="B3069" s="94">
        <v>3056</v>
      </c>
      <c r="C3069" s="43">
        <v>1094021</v>
      </c>
      <c r="D3069" s="37"/>
      <c r="E3069" s="27" t="s">
        <v>82</v>
      </c>
      <c r="F3069" s="151" t="s">
        <v>21</v>
      </c>
      <c r="G3069" s="25"/>
      <c r="H3069" s="46" t="str">
        <f>IFERROR(IFERROR(IF(SEARCH("Usystems",$E3069)&gt;0,"Usystems"),IF(SEARCH("RIIFO",$E3069)&gt;0,"RIIFO","Uponor")),"Uponor")</f>
        <v>Uponor</v>
      </c>
      <c r="I3069" s="25" t="str">
        <f>IFERROR(MID($D3069,1,7)+0,"")</f>
        <v/>
      </c>
      <c r="J3069" s="25" t="str">
        <f>IFERROR(MID($D3069,10,7)+0,"")</f>
        <v/>
      </c>
      <c r="K3069" s="25" t="str">
        <f>IFERROR(MID($D3069,19,7)+0,"")</f>
        <v/>
      </c>
      <c r="L3069" s="25" t="str">
        <f>IFERROR(MID($D3069,28,7)+0,"")</f>
        <v/>
      </c>
      <c r="M3069" s="25" t="str">
        <f>IF(IFERROR(MID($Q3069,1,7)+0,"")&lt;1130000,IF(INDEX(C:C,MATCH(LEFT(Q3069,7)+0,I:I,0))&lt;1130000,"",INDEX(C:C,MATCH(LEFT(Q3069,7)+0,I:I,0))),IFERROR(MID($Q3069,1,7)+0,""))</f>
        <v/>
      </c>
      <c r="N3069" s="25" t="str">
        <f>IF(IFERROR(MID($Q3069,10,7)+0,"")&lt;1130000,"",IFERROR(MID($Q3069,10,7)+0,""))</f>
        <v/>
      </c>
      <c r="O3069" s="25" t="str">
        <f>IF(IFERROR(MID($Q3069,19,7)+0,"")&lt;1130000,"",IFERROR(MID($Q3069,19,7)+0,""))</f>
        <v/>
      </c>
      <c r="P3069" s="25" t="str">
        <f>IF(M3069="","",IF(N3069="",M3069,M3069&amp;", "&amp;N3069))</f>
        <v/>
      </c>
      <c r="Q3069" s="44"/>
      <c r="R3069" s="44"/>
      <c r="S3069" s="35" t="s">
        <v>2449</v>
      </c>
      <c r="T3069" s="25" t="s">
        <v>36</v>
      </c>
      <c r="U3069" s="185">
        <v>102678</v>
      </c>
      <c r="V3069" s="188">
        <v>102678</v>
      </c>
      <c r="W3069" s="189">
        <v>102678</v>
      </c>
      <c r="X3069" s="31">
        <v>102678</v>
      </c>
      <c r="Y3069" s="90">
        <f>IFERROR(ROUND(X3069/W3069-1,2),"")</f>
        <v>0</v>
      </c>
      <c r="Z3069" s="31" t="str">
        <f>IF(OR(S3069="VLD MLC components",S3069="VLD MLC pipes",S3069="VLD PEX components",S3069="VLD PEX pipes",S3069="VLD PHC components",S3069="VLD PHC pipes",S3069="Controls VLD"),"По запросу",X3069)</f>
        <v>По запросу</v>
      </c>
      <c r="AA3069" s="63">
        <f>ROUND(X3069/1.2,3)</f>
        <v>85565</v>
      </c>
      <c r="AB3069" s="23">
        <v>85565</v>
      </c>
      <c r="AC3069" s="190">
        <f>IFERROR(ROUND(AA3069/AB3069-1,2),"")</f>
        <v>0</v>
      </c>
      <c r="AD3069" s="25">
        <v>4.4000000000000004</v>
      </c>
      <c r="AE3069" s="25">
        <v>3.4919999999999999E-3</v>
      </c>
      <c r="AF3069" s="25">
        <v>0</v>
      </c>
      <c r="AG3069" s="25" t="s">
        <v>22</v>
      </c>
      <c r="AH3069" s="25">
        <v>0</v>
      </c>
      <c r="AI3069" s="25">
        <v>0</v>
      </c>
      <c r="AJ3069" s="25" t="s">
        <v>20</v>
      </c>
      <c r="AK3069" s="42" t="s">
        <v>19</v>
      </c>
      <c r="AL3069" s="25" t="s">
        <v>20</v>
      </c>
      <c r="AM3069" s="25">
        <v>1</v>
      </c>
      <c r="AN3069" s="25">
        <v>119</v>
      </c>
      <c r="AO3069" s="25">
        <v>180</v>
      </c>
      <c r="AP3069" s="25">
        <v>163</v>
      </c>
      <c r="AQ3069" s="25">
        <v>4.4000000000000004</v>
      </c>
      <c r="AR3069" s="94">
        <v>3.49146E-3</v>
      </c>
      <c r="AS3069" s="157" t="s">
        <v>22</v>
      </c>
      <c r="AT3069" s="93">
        <v>44169</v>
      </c>
      <c r="AU3069" s="92" t="s">
        <v>22</v>
      </c>
      <c r="AV3069" s="91" t="s">
        <v>48</v>
      </c>
      <c r="AW3069" s="92" t="s">
        <v>48</v>
      </c>
      <c r="AX3069" s="92" t="s">
        <v>48</v>
      </c>
      <c r="AY3069" s="91" t="s">
        <v>152</v>
      </c>
      <c r="AZ3069" s="23"/>
      <c r="BA3069" s="25">
        <v>0</v>
      </c>
      <c r="BB3069" t="s">
        <v>48</v>
      </c>
      <c r="BC3069" t="e">
        <v>#N/A</v>
      </c>
      <c r="BD3069" t="e">
        <f>IF(Z3069=BC3069,"OK")</f>
        <v>#N/A</v>
      </c>
      <c r="BE3069">
        <v>4.4000000000000004</v>
      </c>
      <c r="BF3069">
        <v>3.4919999999999999E-3</v>
      </c>
      <c r="BG3069">
        <v>119</v>
      </c>
      <c r="BH3069">
        <v>180</v>
      </c>
      <c r="BI3069">
        <v>163</v>
      </c>
      <c r="BJ3069">
        <v>4.4000000000000004</v>
      </c>
      <c r="BK3069">
        <v>3.49146E-3</v>
      </c>
      <c r="BN3069" s="183"/>
    </row>
    <row r="3070" spans="1:66" ht="25.5" x14ac:dyDescent="0.25">
      <c r="A3070" s="1"/>
      <c r="B3070" s="94">
        <v>3057</v>
      </c>
      <c r="C3070" s="43">
        <v>1118944</v>
      </c>
      <c r="D3070" s="37"/>
      <c r="E3070" s="27" t="s">
        <v>83</v>
      </c>
      <c r="F3070" s="151" t="s">
        <v>21</v>
      </c>
      <c r="G3070" s="41" t="s">
        <v>585</v>
      </c>
      <c r="H3070" s="46" t="str">
        <f>IFERROR(IFERROR(IF(SEARCH("Usystems",$E3070)&gt;0,"Usystems"),IF(SEARCH("RIIFO",$E3070)&gt;0,"RIIFO","Uponor")),"Uponor")</f>
        <v>Uponor</v>
      </c>
      <c r="I3070" s="25" t="str">
        <f>IFERROR(MID($D3070,1,7)+0,"")</f>
        <v/>
      </c>
      <c r="J3070" s="25" t="str">
        <f>IFERROR(MID($D3070,10,7)+0,"")</f>
        <v/>
      </c>
      <c r="K3070" s="25" t="str">
        <f>IFERROR(MID($D3070,19,7)+0,"")</f>
        <v/>
      </c>
      <c r="L3070" s="25" t="str">
        <f>IFERROR(MID($D3070,28,7)+0,"")</f>
        <v/>
      </c>
      <c r="M3070" s="25" t="str">
        <f>IF(IFERROR(MID($Q3070,1,7)+0,"")&lt;1130000,IF(INDEX(C:C,MATCH(LEFT(Q3070,7)+0,I:I,0))&lt;1130000,"",INDEX(C:C,MATCH(LEFT(Q3070,7)+0,I:I,0))),IFERROR(MID($Q3070,1,7)+0,""))</f>
        <v/>
      </c>
      <c r="N3070" s="25" t="str">
        <f>IF(IFERROR(MID($Q3070,10,7)+0,"")&lt;1130000,"",IFERROR(MID($Q3070,10,7)+0,""))</f>
        <v/>
      </c>
      <c r="O3070" s="25" t="str">
        <f>IF(IFERROR(MID($Q3070,19,7)+0,"")&lt;1130000,"",IFERROR(MID($Q3070,19,7)+0,""))</f>
        <v/>
      </c>
      <c r="P3070" s="25" t="str">
        <f>IF(M3070="","",IF(N3070="",M3070,M3070&amp;", "&amp;N3070))</f>
        <v/>
      </c>
      <c r="Q3070" s="44"/>
      <c r="R3070" s="44"/>
      <c r="S3070" s="35" t="s">
        <v>69</v>
      </c>
      <c r="T3070" s="25" t="s">
        <v>36</v>
      </c>
      <c r="U3070" s="185">
        <v>11607</v>
      </c>
      <c r="V3070" s="188">
        <v>11607</v>
      </c>
      <c r="W3070" s="189">
        <v>11607</v>
      </c>
      <c r="X3070" s="31">
        <v>11607</v>
      </c>
      <c r="Y3070" s="90">
        <f>IFERROR(ROUND(X3070/W3070-1,2),"")</f>
        <v>0</v>
      </c>
      <c r="Z3070" s="31">
        <f>IF(OR(S3070="VLD MLC components",S3070="VLD MLC pipes",S3070="VLD PEX components",S3070="VLD PEX pipes",S3070="VLD PHC components",S3070="VLD PHC pipes",S3070="Controls VLD"),"По запросу",X3070)</f>
        <v>11607</v>
      </c>
      <c r="AA3070" s="63">
        <f>ROUND(X3070/1.2,3)</f>
        <v>9672.5</v>
      </c>
      <c r="AB3070" s="23">
        <v>9672.5</v>
      </c>
      <c r="AC3070" s="190">
        <f>IFERROR(ROUND(AA3070/AB3070-1,2),"")</f>
        <v>0</v>
      </c>
      <c r="AD3070" s="25">
        <v>0.5</v>
      </c>
      <c r="AE3070" s="25">
        <v>3.4900000000000003E-4</v>
      </c>
      <c r="AF3070" s="25">
        <v>23</v>
      </c>
      <c r="AG3070" s="25">
        <v>23</v>
      </c>
      <c r="AH3070" s="25">
        <v>23</v>
      </c>
      <c r="AI3070" s="25">
        <v>23</v>
      </c>
      <c r="AJ3070" s="25" t="s">
        <v>20</v>
      </c>
      <c r="AK3070" s="22" t="s">
        <v>20</v>
      </c>
      <c r="AL3070" s="25" t="s">
        <v>20</v>
      </c>
      <c r="AM3070" s="25">
        <v>1</v>
      </c>
      <c r="AN3070" s="25">
        <v>75</v>
      </c>
      <c r="AO3070" s="25">
        <v>75</v>
      </c>
      <c r="AP3070" s="25">
        <v>62</v>
      </c>
      <c r="AQ3070" s="25">
        <v>0.5</v>
      </c>
      <c r="AR3070" s="94">
        <v>3.4874999999999999E-4</v>
      </c>
      <c r="AS3070" s="157">
        <v>25</v>
      </c>
      <c r="AT3070" s="93">
        <v>44169</v>
      </c>
      <c r="AU3070" s="92" t="s">
        <v>22</v>
      </c>
      <c r="AV3070" s="91" t="s">
        <v>152</v>
      </c>
      <c r="AW3070" s="92" t="s">
        <v>152</v>
      </c>
      <c r="AX3070" s="92" t="s">
        <v>48</v>
      </c>
      <c r="AY3070" s="91" t="s">
        <v>152</v>
      </c>
      <c r="AZ3070" s="23"/>
      <c r="BA3070" s="25" t="s">
        <v>2584</v>
      </c>
      <c r="BB3070" t="s">
        <v>25</v>
      </c>
      <c r="BC3070">
        <v>11607</v>
      </c>
      <c r="BD3070" t="str">
        <f>IF(Z3070=BC3070,"OK")</f>
        <v>OK</v>
      </c>
      <c r="BE3070">
        <v>0.5</v>
      </c>
      <c r="BF3070">
        <v>3.4900000000000003E-4</v>
      </c>
      <c r="BG3070">
        <v>75</v>
      </c>
      <c r="BH3070">
        <v>75</v>
      </c>
      <c r="BI3070">
        <v>62</v>
      </c>
      <c r="BJ3070">
        <v>0.5</v>
      </c>
      <c r="BK3070">
        <v>3.4874999999999999E-4</v>
      </c>
      <c r="BN3070" s="183"/>
    </row>
    <row r="3071" spans="1:66" ht="25.5" x14ac:dyDescent="0.25">
      <c r="A3071" s="1"/>
      <c r="B3071" s="94">
        <v>3058</v>
      </c>
      <c r="C3071" s="43">
        <v>1118945</v>
      </c>
      <c r="D3071" s="37"/>
      <c r="E3071" s="27" t="s">
        <v>84</v>
      </c>
      <c r="F3071" s="151" t="s">
        <v>21</v>
      </c>
      <c r="G3071" s="41" t="s">
        <v>585</v>
      </c>
      <c r="H3071" s="46" t="str">
        <f>IFERROR(IFERROR(IF(SEARCH("Usystems",$E3071)&gt;0,"Usystems"),IF(SEARCH("RIIFO",$E3071)&gt;0,"RIIFO","Uponor")),"Uponor")</f>
        <v>Uponor</v>
      </c>
      <c r="I3071" s="25" t="str">
        <f>IFERROR(MID($D3071,1,7)+0,"")</f>
        <v/>
      </c>
      <c r="J3071" s="25" t="str">
        <f>IFERROR(MID($D3071,10,7)+0,"")</f>
        <v/>
      </c>
      <c r="K3071" s="25" t="str">
        <f>IFERROR(MID($D3071,19,7)+0,"")</f>
        <v/>
      </c>
      <c r="L3071" s="25" t="str">
        <f>IFERROR(MID($D3071,28,7)+0,"")</f>
        <v/>
      </c>
      <c r="M3071" s="25" t="str">
        <f>IF(IFERROR(MID($Q3071,1,7)+0,"")&lt;1130000,IF(INDEX(C:C,MATCH(LEFT(Q3071,7)+0,I:I,0))&lt;1130000,"",INDEX(C:C,MATCH(LEFT(Q3071,7)+0,I:I,0))),IFERROR(MID($Q3071,1,7)+0,""))</f>
        <v/>
      </c>
      <c r="N3071" s="25" t="str">
        <f>IF(IFERROR(MID($Q3071,10,7)+0,"")&lt;1130000,"",IFERROR(MID($Q3071,10,7)+0,""))</f>
        <v/>
      </c>
      <c r="O3071" s="25" t="str">
        <f>IF(IFERROR(MID($Q3071,19,7)+0,"")&lt;1130000,"",IFERROR(MID($Q3071,19,7)+0,""))</f>
        <v/>
      </c>
      <c r="P3071" s="25" t="str">
        <f>IF(M3071="","",IF(N3071="",M3071,M3071&amp;", "&amp;N3071))</f>
        <v/>
      </c>
      <c r="Q3071" s="44"/>
      <c r="R3071" s="44"/>
      <c r="S3071" s="35" t="s">
        <v>2449</v>
      </c>
      <c r="T3071" s="25" t="s">
        <v>36</v>
      </c>
      <c r="U3071" s="185">
        <v>13094</v>
      </c>
      <c r="V3071" s="188">
        <v>13094</v>
      </c>
      <c r="W3071" s="189">
        <v>13094</v>
      </c>
      <c r="X3071" s="31">
        <v>13094</v>
      </c>
      <c r="Y3071" s="90">
        <f>IFERROR(ROUND(X3071/W3071-1,2),"")</f>
        <v>0</v>
      </c>
      <c r="Z3071" s="31" t="str">
        <f>IF(OR(S3071="VLD MLC components",S3071="VLD MLC pipes",S3071="VLD PEX components",S3071="VLD PEX pipes",S3071="VLD PHC components",S3071="VLD PHC pipes",S3071="Controls VLD"),"По запросу",X3071)</f>
        <v>По запросу</v>
      </c>
      <c r="AA3071" s="63">
        <f>ROUND(X3071/1.2,3)</f>
        <v>10911.666999999999</v>
      </c>
      <c r="AB3071" s="23">
        <v>10911.666999999999</v>
      </c>
      <c r="AC3071" s="190">
        <f>IFERROR(ROUND(AA3071/AB3071-1,2),"")</f>
        <v>0</v>
      </c>
      <c r="AD3071" s="25">
        <v>0.6</v>
      </c>
      <c r="AE3071" s="25">
        <v>5.0799999999999999E-4</v>
      </c>
      <c r="AF3071" s="25">
        <v>13</v>
      </c>
      <c r="AG3071" s="25">
        <v>13</v>
      </c>
      <c r="AH3071" s="25">
        <v>17</v>
      </c>
      <c r="AI3071" s="25">
        <v>17</v>
      </c>
      <c r="AJ3071" s="25" t="s">
        <v>20</v>
      </c>
      <c r="AK3071" s="22" t="s">
        <v>20</v>
      </c>
      <c r="AL3071" s="25" t="s">
        <v>20</v>
      </c>
      <c r="AM3071" s="25">
        <v>1</v>
      </c>
      <c r="AN3071" s="25">
        <v>84</v>
      </c>
      <c r="AO3071" s="25">
        <v>84</v>
      </c>
      <c r="AP3071" s="25">
        <v>72</v>
      </c>
      <c r="AQ3071" s="25">
        <v>0.6</v>
      </c>
      <c r="AR3071" s="94">
        <v>5.0803199999999995E-4</v>
      </c>
      <c r="AS3071" s="157">
        <v>17</v>
      </c>
      <c r="AT3071" s="93">
        <v>44169</v>
      </c>
      <c r="AU3071" s="92" t="s">
        <v>22</v>
      </c>
      <c r="AV3071" s="91" t="s">
        <v>152</v>
      </c>
      <c r="AW3071" s="92" t="s">
        <v>152</v>
      </c>
      <c r="AX3071" s="92" t="s">
        <v>48</v>
      </c>
      <c r="AY3071" s="91" t="s">
        <v>152</v>
      </c>
      <c r="AZ3071" s="23"/>
      <c r="BA3071" s="25" t="s">
        <v>2583</v>
      </c>
      <c r="BB3071" t="s">
        <v>25</v>
      </c>
      <c r="BC3071" t="s">
        <v>2629</v>
      </c>
      <c r="BD3071" t="str">
        <f>IF(Z3071=BC3071,"OK")</f>
        <v>OK</v>
      </c>
      <c r="BE3071">
        <v>0.6</v>
      </c>
      <c r="BF3071">
        <v>5.0799999999999999E-4</v>
      </c>
      <c r="BG3071">
        <v>84</v>
      </c>
      <c r="BH3071">
        <v>84</v>
      </c>
      <c r="BI3071">
        <v>72</v>
      </c>
      <c r="BJ3071">
        <v>0.6</v>
      </c>
      <c r="BK3071">
        <v>5.0803199999999995E-4</v>
      </c>
      <c r="BN3071" s="183"/>
    </row>
    <row r="3072" spans="1:66" ht="25.5" x14ac:dyDescent="0.25">
      <c r="A3072" s="1"/>
      <c r="B3072" s="94">
        <v>3059</v>
      </c>
      <c r="C3072" s="43">
        <v>1118946</v>
      </c>
      <c r="D3072" s="37"/>
      <c r="E3072" s="27" t="s">
        <v>85</v>
      </c>
      <c r="F3072" s="151" t="s">
        <v>21</v>
      </c>
      <c r="G3072" s="41" t="s">
        <v>585</v>
      </c>
      <c r="H3072" s="46" t="str">
        <f>IFERROR(IFERROR(IF(SEARCH("Usystems",$E3072)&gt;0,"Usystems"),IF(SEARCH("RIIFO",$E3072)&gt;0,"RIIFO","Uponor")),"Uponor")</f>
        <v>Uponor</v>
      </c>
      <c r="I3072" s="25" t="str">
        <f>IFERROR(MID($D3072,1,7)+0,"")</f>
        <v/>
      </c>
      <c r="J3072" s="25" t="str">
        <f>IFERROR(MID($D3072,10,7)+0,"")</f>
        <v/>
      </c>
      <c r="K3072" s="25" t="str">
        <f>IFERROR(MID($D3072,19,7)+0,"")</f>
        <v/>
      </c>
      <c r="L3072" s="25" t="str">
        <f>IFERROR(MID($D3072,28,7)+0,"")</f>
        <v/>
      </c>
      <c r="M3072" s="25" t="str">
        <f>IF(IFERROR(MID($Q3072,1,7)+0,"")&lt;1130000,IF(INDEX(C:C,MATCH(LEFT(Q3072,7)+0,I:I,0))&lt;1130000,"",INDEX(C:C,MATCH(LEFT(Q3072,7)+0,I:I,0))),IFERROR(MID($Q3072,1,7)+0,""))</f>
        <v/>
      </c>
      <c r="N3072" s="25" t="str">
        <f>IF(IFERROR(MID($Q3072,10,7)+0,"")&lt;1130000,"",IFERROR(MID($Q3072,10,7)+0,""))</f>
        <v/>
      </c>
      <c r="O3072" s="25" t="str">
        <f>IF(IFERROR(MID($Q3072,19,7)+0,"")&lt;1130000,"",IFERROR(MID($Q3072,19,7)+0,""))</f>
        <v/>
      </c>
      <c r="P3072" s="25" t="str">
        <f>IF(M3072="","",IF(N3072="",M3072,M3072&amp;", "&amp;N3072))</f>
        <v/>
      </c>
      <c r="Q3072" s="44"/>
      <c r="R3072" s="44"/>
      <c r="S3072" s="35" t="s">
        <v>2449</v>
      </c>
      <c r="T3072" s="25" t="s">
        <v>36</v>
      </c>
      <c r="U3072" s="185">
        <v>20834</v>
      </c>
      <c r="V3072" s="188">
        <v>20834</v>
      </c>
      <c r="W3072" s="189">
        <v>20834</v>
      </c>
      <c r="X3072" s="31">
        <v>20834</v>
      </c>
      <c r="Y3072" s="90">
        <f>IFERROR(ROUND(X3072/W3072-1,2),"")</f>
        <v>0</v>
      </c>
      <c r="Z3072" s="31" t="str">
        <f>IF(OR(S3072="VLD MLC components",S3072="VLD MLC pipes",S3072="VLD PEX components",S3072="VLD PEX pipes",S3072="VLD PHC components",S3072="VLD PHC pipes",S3072="Controls VLD"),"По запросу",X3072)</f>
        <v>По запросу</v>
      </c>
      <c r="AA3072" s="63">
        <f>ROUND(X3072/1.2,3)</f>
        <v>17361.667000000001</v>
      </c>
      <c r="AB3072" s="23">
        <v>17361.667000000001</v>
      </c>
      <c r="AC3072" s="190">
        <f>IFERROR(ROUND(AA3072/AB3072-1,2),"")</f>
        <v>0</v>
      </c>
      <c r="AD3072" s="25">
        <v>1</v>
      </c>
      <c r="AE3072" s="25">
        <v>7.9000000000000001E-4</v>
      </c>
      <c r="AF3072" s="25">
        <v>0</v>
      </c>
      <c r="AG3072" s="25" t="s">
        <v>22</v>
      </c>
      <c r="AH3072" s="25">
        <v>0</v>
      </c>
      <c r="AI3072" s="25">
        <v>0</v>
      </c>
      <c r="AJ3072" s="25" t="s">
        <v>20</v>
      </c>
      <c r="AK3072" s="42" t="s">
        <v>19</v>
      </c>
      <c r="AL3072" s="25" t="s">
        <v>20</v>
      </c>
      <c r="AM3072" s="25">
        <v>1</v>
      </c>
      <c r="AN3072" s="25">
        <v>87</v>
      </c>
      <c r="AO3072" s="25">
        <v>102</v>
      </c>
      <c r="AP3072" s="25">
        <v>89</v>
      </c>
      <c r="AQ3072" s="25">
        <v>1</v>
      </c>
      <c r="AR3072" s="94">
        <v>7.89786E-4</v>
      </c>
      <c r="AS3072" s="157" t="s">
        <v>22</v>
      </c>
      <c r="AT3072" s="93">
        <v>44169</v>
      </c>
      <c r="AU3072" s="92" t="s">
        <v>22</v>
      </c>
      <c r="AV3072" s="91" t="s">
        <v>152</v>
      </c>
      <c r="AW3072" s="92" t="s">
        <v>152</v>
      </c>
      <c r="AX3072" s="92" t="s">
        <v>48</v>
      </c>
      <c r="AY3072" s="91" t="s">
        <v>152</v>
      </c>
      <c r="AZ3072" s="23"/>
      <c r="BA3072" s="25" t="s">
        <v>2582</v>
      </c>
      <c r="BB3072" t="s">
        <v>25</v>
      </c>
      <c r="BC3072" t="e">
        <v>#N/A</v>
      </c>
      <c r="BD3072" t="e">
        <f>IF(Z3072=BC3072,"OK")</f>
        <v>#N/A</v>
      </c>
      <c r="BE3072">
        <v>1</v>
      </c>
      <c r="BF3072">
        <v>7.9000000000000001E-4</v>
      </c>
      <c r="BG3072">
        <v>87</v>
      </c>
      <c r="BH3072">
        <v>102</v>
      </c>
      <c r="BI3072">
        <v>89</v>
      </c>
      <c r="BJ3072">
        <v>1</v>
      </c>
      <c r="BK3072">
        <v>7.89786E-4</v>
      </c>
      <c r="BN3072" s="183"/>
    </row>
    <row r="3073" spans="1:66" ht="25.5" x14ac:dyDescent="0.25">
      <c r="A3073" s="1"/>
      <c r="B3073" s="94">
        <v>3060</v>
      </c>
      <c r="C3073" s="43">
        <v>1118947</v>
      </c>
      <c r="D3073" s="37"/>
      <c r="E3073" s="27" t="s">
        <v>86</v>
      </c>
      <c r="F3073" s="151" t="s">
        <v>21</v>
      </c>
      <c r="G3073" s="41" t="s">
        <v>585</v>
      </c>
      <c r="H3073" s="46" t="str">
        <f>IFERROR(IFERROR(IF(SEARCH("Usystems",$E3073)&gt;0,"Usystems"),IF(SEARCH("RIIFO",$E3073)&gt;0,"RIIFO","Uponor")),"Uponor")</f>
        <v>Uponor</v>
      </c>
      <c r="I3073" s="25" t="str">
        <f>IFERROR(MID($D3073,1,7)+0,"")</f>
        <v/>
      </c>
      <c r="J3073" s="25" t="str">
        <f>IFERROR(MID($D3073,10,7)+0,"")</f>
        <v/>
      </c>
      <c r="K3073" s="25" t="str">
        <f>IFERROR(MID($D3073,19,7)+0,"")</f>
        <v/>
      </c>
      <c r="L3073" s="25" t="str">
        <f>IFERROR(MID($D3073,28,7)+0,"")</f>
        <v/>
      </c>
      <c r="M3073" s="25" t="str">
        <f>IF(IFERROR(MID($Q3073,1,7)+0,"")&lt;1130000,IF(INDEX(C:C,MATCH(LEFT(Q3073,7)+0,I:I,0))&lt;1130000,"",INDEX(C:C,MATCH(LEFT(Q3073,7)+0,I:I,0))),IFERROR(MID($Q3073,1,7)+0,""))</f>
        <v/>
      </c>
      <c r="N3073" s="25" t="str">
        <f>IF(IFERROR(MID($Q3073,10,7)+0,"")&lt;1130000,"",IFERROR(MID($Q3073,10,7)+0,""))</f>
        <v/>
      </c>
      <c r="O3073" s="25" t="str">
        <f>IF(IFERROR(MID($Q3073,19,7)+0,"")&lt;1130000,"",IFERROR(MID($Q3073,19,7)+0,""))</f>
        <v/>
      </c>
      <c r="P3073" s="25" t="str">
        <f>IF(M3073="","",IF(N3073="",M3073,M3073&amp;", "&amp;N3073))</f>
        <v/>
      </c>
      <c r="Q3073" s="44"/>
      <c r="R3073" s="44"/>
      <c r="S3073" s="35" t="s">
        <v>2449</v>
      </c>
      <c r="T3073" s="25" t="s">
        <v>36</v>
      </c>
      <c r="U3073" s="185">
        <v>30505</v>
      </c>
      <c r="V3073" s="188">
        <v>30505</v>
      </c>
      <c r="W3073" s="189">
        <v>30505</v>
      </c>
      <c r="X3073" s="31">
        <v>30505</v>
      </c>
      <c r="Y3073" s="90">
        <f>IFERROR(ROUND(X3073/W3073-1,2),"")</f>
        <v>0</v>
      </c>
      <c r="Z3073" s="31" t="str">
        <f>IF(OR(S3073="VLD MLC components",S3073="VLD MLC pipes",S3073="VLD PEX components",S3073="VLD PEX pipes",S3073="VLD PHC components",S3073="VLD PHC pipes",S3073="Controls VLD"),"По запросу",X3073)</f>
        <v>По запросу</v>
      </c>
      <c r="AA3073" s="63">
        <f>ROUND(X3073/1.2,3)</f>
        <v>25420.832999999999</v>
      </c>
      <c r="AB3073" s="23">
        <v>25420.832999999999</v>
      </c>
      <c r="AC3073" s="190">
        <f>IFERROR(ROUND(AA3073/AB3073-1,2),"")</f>
        <v>0</v>
      </c>
      <c r="AD3073" s="25">
        <v>1.6</v>
      </c>
      <c r="AE3073" s="25">
        <v>1.242E-3</v>
      </c>
      <c r="AF3073" s="25">
        <v>6</v>
      </c>
      <c r="AG3073" s="25">
        <v>6</v>
      </c>
      <c r="AH3073" s="25">
        <v>6</v>
      </c>
      <c r="AI3073" s="25">
        <v>6</v>
      </c>
      <c r="AJ3073" s="25" t="s">
        <v>20</v>
      </c>
      <c r="AK3073" s="22" t="s">
        <v>20</v>
      </c>
      <c r="AL3073" s="25" t="s">
        <v>20</v>
      </c>
      <c r="AM3073" s="25">
        <v>1</v>
      </c>
      <c r="AN3073" s="25">
        <v>101</v>
      </c>
      <c r="AO3073" s="25">
        <v>116</v>
      </c>
      <c r="AP3073" s="25">
        <v>106</v>
      </c>
      <c r="AQ3073" s="25">
        <v>1.6</v>
      </c>
      <c r="AR3073" s="94">
        <v>1.2418959999999999E-3</v>
      </c>
      <c r="AS3073" s="157">
        <v>6</v>
      </c>
      <c r="AT3073" s="93">
        <v>44169</v>
      </c>
      <c r="AU3073" s="92" t="s">
        <v>22</v>
      </c>
      <c r="AV3073" s="91" t="s">
        <v>152</v>
      </c>
      <c r="AW3073" s="92" t="s">
        <v>152</v>
      </c>
      <c r="AX3073" s="92" t="s">
        <v>48</v>
      </c>
      <c r="AY3073" s="91" t="s">
        <v>152</v>
      </c>
      <c r="AZ3073" s="23"/>
      <c r="BA3073" s="25" t="s">
        <v>2581</v>
      </c>
      <c r="BB3073" t="s">
        <v>25</v>
      </c>
      <c r="BC3073" t="s">
        <v>2629</v>
      </c>
      <c r="BD3073" t="str">
        <f>IF(Z3073=BC3073,"OK")</f>
        <v>OK</v>
      </c>
      <c r="BE3073">
        <v>1.6</v>
      </c>
      <c r="BF3073">
        <v>1.242E-3</v>
      </c>
      <c r="BG3073">
        <v>101</v>
      </c>
      <c r="BH3073">
        <v>116</v>
      </c>
      <c r="BI3073">
        <v>106</v>
      </c>
      <c r="BJ3073">
        <v>1.6</v>
      </c>
      <c r="BK3073">
        <v>1.2418959999999999E-3</v>
      </c>
      <c r="BN3073" s="183"/>
    </row>
    <row r="3074" spans="1:66" ht="25.5" x14ac:dyDescent="0.25">
      <c r="A3074" s="1"/>
      <c r="B3074" s="94">
        <v>3061</v>
      </c>
      <c r="C3074" s="43">
        <v>1118948</v>
      </c>
      <c r="D3074" s="37"/>
      <c r="E3074" s="27" t="s">
        <v>87</v>
      </c>
      <c r="F3074" s="151" t="s">
        <v>21</v>
      </c>
      <c r="G3074" s="41" t="s">
        <v>585</v>
      </c>
      <c r="H3074" s="46" t="str">
        <f>IFERROR(IFERROR(IF(SEARCH("Usystems",$E3074)&gt;0,"Usystems"),IF(SEARCH("RIIFO",$E3074)&gt;0,"RIIFO","Uponor")),"Uponor")</f>
        <v>Uponor</v>
      </c>
      <c r="I3074" s="25" t="str">
        <f>IFERROR(MID($D3074,1,7)+0,"")</f>
        <v/>
      </c>
      <c r="J3074" s="25" t="str">
        <f>IFERROR(MID($D3074,10,7)+0,"")</f>
        <v/>
      </c>
      <c r="K3074" s="25" t="str">
        <f>IFERROR(MID($D3074,19,7)+0,"")</f>
        <v/>
      </c>
      <c r="L3074" s="25" t="str">
        <f>IFERROR(MID($D3074,28,7)+0,"")</f>
        <v/>
      </c>
      <c r="M3074" s="25" t="str">
        <f>IF(IFERROR(MID($Q3074,1,7)+0,"")&lt;1130000,IF(INDEX(C:C,MATCH(LEFT(Q3074,7)+0,I:I,0))&lt;1130000,"",INDEX(C:C,MATCH(LEFT(Q3074,7)+0,I:I,0))),IFERROR(MID($Q3074,1,7)+0,""))</f>
        <v/>
      </c>
      <c r="N3074" s="25" t="str">
        <f>IF(IFERROR(MID($Q3074,10,7)+0,"")&lt;1130000,"",IFERROR(MID($Q3074,10,7)+0,""))</f>
        <v/>
      </c>
      <c r="O3074" s="25" t="str">
        <f>IF(IFERROR(MID($Q3074,19,7)+0,"")&lt;1130000,"",IFERROR(MID($Q3074,19,7)+0,""))</f>
        <v/>
      </c>
      <c r="P3074" s="25" t="str">
        <f>IF(M3074="","",IF(N3074="",M3074,M3074&amp;", "&amp;N3074))</f>
        <v/>
      </c>
      <c r="Q3074" s="44"/>
      <c r="R3074" s="44"/>
      <c r="S3074" s="35" t="s">
        <v>2449</v>
      </c>
      <c r="T3074" s="25" t="s">
        <v>36</v>
      </c>
      <c r="U3074" s="185">
        <v>43153</v>
      </c>
      <c r="V3074" s="188">
        <v>43153</v>
      </c>
      <c r="W3074" s="189">
        <v>43153</v>
      </c>
      <c r="X3074" s="31">
        <v>43153</v>
      </c>
      <c r="Y3074" s="90">
        <f>IFERROR(ROUND(X3074/W3074-1,2),"")</f>
        <v>0</v>
      </c>
      <c r="Z3074" s="31" t="str">
        <f>IF(OR(S3074="VLD MLC components",S3074="VLD MLC pipes",S3074="VLD PEX components",S3074="VLD PEX pipes",S3074="VLD PHC components",S3074="VLD PHC pipes",S3074="Controls VLD"),"По запросу",X3074)</f>
        <v>По запросу</v>
      </c>
      <c r="AA3074" s="63">
        <f>ROUND(X3074/1.2,3)</f>
        <v>35960.832999999999</v>
      </c>
      <c r="AB3074" s="23">
        <v>35960.832999999999</v>
      </c>
      <c r="AC3074" s="190">
        <f>IFERROR(ROUND(AA3074/AB3074-1,2),"")</f>
        <v>0</v>
      </c>
      <c r="AD3074" s="25">
        <v>2.2999999999999998</v>
      </c>
      <c r="AE3074" s="25">
        <v>1.9350000000000001E-3</v>
      </c>
      <c r="AF3074" s="25">
        <v>58</v>
      </c>
      <c r="AG3074" s="25">
        <v>58</v>
      </c>
      <c r="AH3074" s="25">
        <v>60</v>
      </c>
      <c r="AI3074" s="25">
        <v>60</v>
      </c>
      <c r="AJ3074" s="25" t="s">
        <v>20</v>
      </c>
      <c r="AK3074" s="22" t="s">
        <v>20</v>
      </c>
      <c r="AL3074" s="25" t="s">
        <v>20</v>
      </c>
      <c r="AM3074" s="25">
        <v>1</v>
      </c>
      <c r="AN3074" s="25">
        <v>108</v>
      </c>
      <c r="AO3074" s="25">
        <v>140</v>
      </c>
      <c r="AP3074" s="25">
        <v>128</v>
      </c>
      <c r="AQ3074" s="25">
        <v>2.2999999999999998</v>
      </c>
      <c r="AR3074" s="94">
        <v>1.9353599999999999E-3</v>
      </c>
      <c r="AS3074" s="157">
        <v>60</v>
      </c>
      <c r="AT3074" s="93">
        <v>44169</v>
      </c>
      <c r="AU3074" s="92" t="s">
        <v>22</v>
      </c>
      <c r="AV3074" s="91" t="s">
        <v>152</v>
      </c>
      <c r="AW3074" s="92" t="s">
        <v>152</v>
      </c>
      <c r="AX3074" s="92" t="s">
        <v>48</v>
      </c>
      <c r="AY3074" s="91" t="s">
        <v>152</v>
      </c>
      <c r="AZ3074" s="23"/>
      <c r="BA3074" s="25" t="s">
        <v>2580</v>
      </c>
      <c r="BB3074" t="s">
        <v>25</v>
      </c>
      <c r="BC3074" t="s">
        <v>2629</v>
      </c>
      <c r="BD3074" t="str">
        <f>IF(Z3074=BC3074,"OK")</f>
        <v>OK</v>
      </c>
      <c r="BE3074">
        <v>2.2999999999999998</v>
      </c>
      <c r="BF3074">
        <v>1.9350000000000001E-3</v>
      </c>
      <c r="BG3074">
        <v>108</v>
      </c>
      <c r="BH3074">
        <v>140</v>
      </c>
      <c r="BI3074">
        <v>128</v>
      </c>
      <c r="BJ3074">
        <v>2.2999999999999998</v>
      </c>
      <c r="BK3074">
        <v>1.9353599999999999E-3</v>
      </c>
      <c r="BN3074" s="183"/>
    </row>
    <row r="3075" spans="1:66" ht="25.5" x14ac:dyDescent="0.25">
      <c r="A3075" s="1"/>
      <c r="B3075" s="94">
        <v>3062</v>
      </c>
      <c r="C3075" s="43">
        <v>1118949</v>
      </c>
      <c r="D3075" s="37"/>
      <c r="E3075" s="27" t="s">
        <v>88</v>
      </c>
      <c r="F3075" s="151" t="s">
        <v>21</v>
      </c>
      <c r="G3075" s="41" t="s">
        <v>585</v>
      </c>
      <c r="H3075" s="46" t="str">
        <f>IFERROR(IFERROR(IF(SEARCH("Usystems",$E3075)&gt;0,"Usystems"),IF(SEARCH("RIIFO",$E3075)&gt;0,"RIIFO","Uponor")),"Uponor")</f>
        <v>Uponor</v>
      </c>
      <c r="I3075" s="25" t="str">
        <f>IFERROR(MID($D3075,1,7)+0,"")</f>
        <v/>
      </c>
      <c r="J3075" s="25" t="str">
        <f>IFERROR(MID($D3075,10,7)+0,"")</f>
        <v/>
      </c>
      <c r="K3075" s="25" t="str">
        <f>IFERROR(MID($D3075,19,7)+0,"")</f>
        <v/>
      </c>
      <c r="L3075" s="25" t="str">
        <f>IFERROR(MID($D3075,28,7)+0,"")</f>
        <v/>
      </c>
      <c r="M3075" s="25" t="str">
        <f>IF(IFERROR(MID($Q3075,1,7)+0,"")&lt;1130000,IF(INDEX(C:C,MATCH(LEFT(Q3075,7)+0,I:I,0))&lt;1130000,"",INDEX(C:C,MATCH(LEFT(Q3075,7)+0,I:I,0))),IFERROR(MID($Q3075,1,7)+0,""))</f>
        <v/>
      </c>
      <c r="N3075" s="25" t="str">
        <f>IF(IFERROR(MID($Q3075,10,7)+0,"")&lt;1130000,"",IFERROR(MID($Q3075,10,7)+0,""))</f>
        <v/>
      </c>
      <c r="O3075" s="25" t="str">
        <f>IF(IFERROR(MID($Q3075,19,7)+0,"")&lt;1130000,"",IFERROR(MID($Q3075,19,7)+0,""))</f>
        <v/>
      </c>
      <c r="P3075" s="25" t="str">
        <f>IF(M3075="","",IF(N3075="",M3075,M3075&amp;", "&amp;N3075))</f>
        <v/>
      </c>
      <c r="Q3075" s="44"/>
      <c r="R3075" s="44"/>
      <c r="S3075" s="35" t="s">
        <v>2449</v>
      </c>
      <c r="T3075" s="25" t="s">
        <v>36</v>
      </c>
      <c r="U3075" s="185">
        <v>65475</v>
      </c>
      <c r="V3075" s="188">
        <v>65475</v>
      </c>
      <c r="W3075" s="189">
        <v>65475</v>
      </c>
      <c r="X3075" s="31">
        <v>65475</v>
      </c>
      <c r="Y3075" s="90">
        <f>IFERROR(ROUND(X3075/W3075-1,2),"")</f>
        <v>0</v>
      </c>
      <c r="Z3075" s="31" t="str">
        <f>IF(OR(S3075="VLD MLC components",S3075="VLD MLC pipes",S3075="VLD PEX components",S3075="VLD PEX pipes",S3075="VLD PHC components",S3075="VLD PHC pipes",S3075="Controls VLD"),"По запросу",X3075)</f>
        <v>По запросу</v>
      </c>
      <c r="AA3075" s="63">
        <f>ROUND(X3075/1.2,3)</f>
        <v>54562.5</v>
      </c>
      <c r="AB3075" s="23">
        <v>54562.5</v>
      </c>
      <c r="AC3075" s="190">
        <f>IFERROR(ROUND(AA3075/AB3075-1,2),"")</f>
        <v>0</v>
      </c>
      <c r="AD3075" s="25">
        <v>3.5</v>
      </c>
      <c r="AE3075" s="25">
        <v>2.7360000000000002E-3</v>
      </c>
      <c r="AF3075" s="25">
        <v>0</v>
      </c>
      <c r="AG3075" s="25" t="s">
        <v>22</v>
      </c>
      <c r="AH3075" s="25">
        <v>0</v>
      </c>
      <c r="AI3075" s="25">
        <v>0</v>
      </c>
      <c r="AJ3075" s="25" t="s">
        <v>20</v>
      </c>
      <c r="AK3075" s="42" t="s">
        <v>19</v>
      </c>
      <c r="AL3075" s="25" t="s">
        <v>20</v>
      </c>
      <c r="AM3075" s="25">
        <v>1</v>
      </c>
      <c r="AN3075" s="25">
        <v>114</v>
      </c>
      <c r="AO3075" s="25">
        <v>160</v>
      </c>
      <c r="AP3075" s="25">
        <v>150</v>
      </c>
      <c r="AQ3075" s="25">
        <v>3.5</v>
      </c>
      <c r="AR3075" s="94">
        <v>2.7360000000000002E-3</v>
      </c>
      <c r="AS3075" s="157">
        <v>4</v>
      </c>
      <c r="AT3075" s="93">
        <v>44169</v>
      </c>
      <c r="AU3075" s="92" t="s">
        <v>22</v>
      </c>
      <c r="AV3075" s="91" t="s">
        <v>152</v>
      </c>
      <c r="AW3075" s="92" t="s">
        <v>152</v>
      </c>
      <c r="AX3075" s="92" t="s">
        <v>48</v>
      </c>
      <c r="AY3075" s="91" t="s">
        <v>152</v>
      </c>
      <c r="AZ3075" s="23"/>
      <c r="BA3075" s="25" t="s">
        <v>2579</v>
      </c>
      <c r="BB3075" t="s">
        <v>25</v>
      </c>
      <c r="BC3075" t="e">
        <v>#N/A</v>
      </c>
      <c r="BD3075" t="e">
        <f>IF(Z3075=BC3075,"OK")</f>
        <v>#N/A</v>
      </c>
      <c r="BE3075">
        <v>3.5</v>
      </c>
      <c r="BF3075">
        <v>2.7360000000000002E-3</v>
      </c>
      <c r="BG3075">
        <v>114</v>
      </c>
      <c r="BH3075">
        <v>160</v>
      </c>
      <c r="BI3075">
        <v>150</v>
      </c>
      <c r="BJ3075">
        <v>3.5</v>
      </c>
      <c r="BK3075">
        <v>2.7360000000000002E-3</v>
      </c>
      <c r="BN3075" s="183"/>
    </row>
    <row r="3076" spans="1:66" ht="25.5" x14ac:dyDescent="0.25">
      <c r="A3076" s="1"/>
      <c r="B3076" s="94">
        <v>3063</v>
      </c>
      <c r="C3076" s="43">
        <v>1042970</v>
      </c>
      <c r="D3076" s="53" t="s">
        <v>22</v>
      </c>
      <c r="E3076" s="36" t="s">
        <v>2578</v>
      </c>
      <c r="F3076" s="151" t="s">
        <v>21</v>
      </c>
      <c r="G3076" s="41" t="s">
        <v>27</v>
      </c>
      <c r="H3076" s="46" t="str">
        <f>IFERROR(IFERROR(IF(SEARCH("Usystems",$E3076)&gt;0,"Usystems"),IF(SEARCH("RIIFO",$E3076)&gt;0,"RIIFO","Uponor")),"Uponor")</f>
        <v>Uponor</v>
      </c>
      <c r="I3076" s="25" t="str">
        <f>IFERROR(MID($D3076,1,7)+0,"")</f>
        <v/>
      </c>
      <c r="J3076" s="25" t="str">
        <f>IFERROR(MID($D3076,10,7)+0,"")</f>
        <v/>
      </c>
      <c r="K3076" s="25" t="str">
        <f>IFERROR(MID($D3076,19,7)+0,"")</f>
        <v/>
      </c>
      <c r="L3076" s="25" t="str">
        <f>IFERROR(MID($D3076,28,7)+0,"")</f>
        <v/>
      </c>
      <c r="M3076" s="25">
        <f>IF(IFERROR(MID($Q3076,1,7)+0,"")&lt;1130000,IF(INDEX(C:C,MATCH(LEFT(Q3076,7)+0,I:I,0))&lt;1130000,"",INDEX(C:C,MATCH(LEFT(Q3076,7)+0,I:I,0))),IFERROR(MID($Q3076,1,7)+0,""))</f>
        <v>1135993</v>
      </c>
      <c r="N3076" s="25" t="str">
        <f>IF(IFERROR(MID($Q3076,10,7)+0,"")&lt;1130000,"",IFERROR(MID($Q3076,10,7)+0,""))</f>
        <v/>
      </c>
      <c r="O3076" s="25" t="str">
        <f>IF(IFERROR(MID($Q3076,19,7)+0,"")&lt;1130000,"",IFERROR(MID($Q3076,19,7)+0,""))</f>
        <v/>
      </c>
      <c r="P3076" s="25">
        <f>IF(M3076="","",IF(N3076="",M3076,M3076&amp;", "&amp;N3076))</f>
        <v>1135993</v>
      </c>
      <c r="Q3076" s="37">
        <v>1135993</v>
      </c>
      <c r="R3076" s="37"/>
      <c r="S3076" s="35" t="s">
        <v>69</v>
      </c>
      <c r="T3076" s="25" t="s">
        <v>36</v>
      </c>
      <c r="U3076" s="185">
        <v>7464</v>
      </c>
      <c r="V3076" s="188">
        <v>7464</v>
      </c>
      <c r="W3076" s="189">
        <v>7464</v>
      </c>
      <c r="X3076" s="31">
        <v>7464</v>
      </c>
      <c r="Y3076" s="90">
        <f>IFERROR(ROUND(X3076/W3076-1,2),"")</f>
        <v>0</v>
      </c>
      <c r="Z3076" s="31">
        <f>IF(OR(S3076="VLD MLC components",S3076="VLD MLC pipes",S3076="VLD PEX components",S3076="VLD PEX pipes",S3076="VLD PHC components",S3076="VLD PHC pipes",S3076="Controls VLD"),"По запросу",X3076)</f>
        <v>7464</v>
      </c>
      <c r="AA3076" s="63">
        <f>ROUND(X3076/1.2,3)</f>
        <v>6220</v>
      </c>
      <c r="AB3076" s="23">
        <v>6220</v>
      </c>
      <c r="AC3076" s="190">
        <f>IFERROR(ROUND(AA3076/AB3076-1,2),"")</f>
        <v>0</v>
      </c>
      <c r="AD3076" s="25">
        <v>0.17599999999999999</v>
      </c>
      <c r="AE3076" s="25">
        <v>8.0000000000000007E-5</v>
      </c>
      <c r="AF3076" s="25">
        <v>0</v>
      </c>
      <c r="AG3076" s="25" t="s">
        <v>22</v>
      </c>
      <c r="AH3076" s="25">
        <v>0</v>
      </c>
      <c r="AI3076" s="25">
        <v>0</v>
      </c>
      <c r="AJ3076" s="25" t="s">
        <v>20</v>
      </c>
      <c r="AK3076" s="42" t="s">
        <v>19</v>
      </c>
      <c r="AL3076" s="25" t="s">
        <v>20</v>
      </c>
      <c r="AM3076" s="25">
        <v>1</v>
      </c>
      <c r="AN3076" s="25">
        <v>56</v>
      </c>
      <c r="AO3076" s="25">
        <v>42</v>
      </c>
      <c r="AP3076" s="25">
        <v>44</v>
      </c>
      <c r="AQ3076" s="25">
        <v>0.17599999999999999</v>
      </c>
      <c r="AR3076" s="94">
        <v>1.03488E-4</v>
      </c>
      <c r="AS3076" s="157" t="s">
        <v>22</v>
      </c>
      <c r="AT3076" s="93" t="s">
        <v>22</v>
      </c>
      <c r="AU3076" s="92" t="s">
        <v>22</v>
      </c>
      <c r="AV3076" s="91" t="s">
        <v>48</v>
      </c>
      <c r="AW3076" s="92" t="s">
        <v>48</v>
      </c>
      <c r="AX3076" s="92" t="s">
        <v>48</v>
      </c>
      <c r="AY3076" s="91" t="s">
        <v>152</v>
      </c>
      <c r="AZ3076" s="23"/>
      <c r="BA3076" s="25">
        <v>0</v>
      </c>
      <c r="BB3076" t="s">
        <v>48</v>
      </c>
      <c r="BC3076" t="e">
        <v>#N/A</v>
      </c>
      <c r="BD3076" t="e">
        <f>IF(Z3076=BC3076,"OK")</f>
        <v>#N/A</v>
      </c>
      <c r="BE3076">
        <v>0.17599999999999999</v>
      </c>
      <c r="BF3076">
        <v>8.0000000000000007E-5</v>
      </c>
      <c r="BG3076">
        <v>56</v>
      </c>
      <c r="BH3076">
        <v>42</v>
      </c>
      <c r="BI3076">
        <v>44</v>
      </c>
      <c r="BJ3076">
        <v>0.17599999999999999</v>
      </c>
      <c r="BK3076">
        <v>1.03488E-4</v>
      </c>
      <c r="BN3076" s="183"/>
    </row>
    <row r="3077" spans="1:66" ht="25.5" x14ac:dyDescent="0.25">
      <c r="A3077" s="1"/>
      <c r="B3077" s="94">
        <v>3064</v>
      </c>
      <c r="C3077" s="43">
        <v>1042974</v>
      </c>
      <c r="D3077" s="53" t="s">
        <v>22</v>
      </c>
      <c r="E3077" s="36" t="s">
        <v>2577</v>
      </c>
      <c r="F3077" s="151" t="s">
        <v>652</v>
      </c>
      <c r="G3077" s="41" t="s">
        <v>27</v>
      </c>
      <c r="H3077" s="46" t="str">
        <f>IFERROR(IFERROR(IF(SEARCH("Usystems",$E3077)&gt;0,"Usystems"),IF(SEARCH("RIIFO",$E3077)&gt;0,"RIIFO","Uponor")),"Uponor")</f>
        <v>Uponor</v>
      </c>
      <c r="I3077" s="25" t="str">
        <f>IFERROR(MID($D3077,1,7)+0,"")</f>
        <v/>
      </c>
      <c r="J3077" s="25" t="str">
        <f>IFERROR(MID($D3077,10,7)+0,"")</f>
        <v/>
      </c>
      <c r="K3077" s="25" t="str">
        <f>IFERROR(MID($D3077,19,7)+0,"")</f>
        <v/>
      </c>
      <c r="L3077" s="25" t="str">
        <f>IFERROR(MID($D3077,28,7)+0,"")</f>
        <v/>
      </c>
      <c r="M3077" s="25">
        <f>IF(IFERROR(MID($Q3077,1,7)+0,"")&lt;1130000,IF(INDEX(C:C,MATCH(LEFT(Q3077,7)+0,I:I,0))&lt;1130000,"",INDEX(C:C,MATCH(LEFT(Q3077,7)+0,I:I,0))),IFERROR(MID($Q3077,1,7)+0,""))</f>
        <v>1135994</v>
      </c>
      <c r="N3077" s="25" t="str">
        <f>IF(IFERROR(MID($Q3077,10,7)+0,"")&lt;1130000,"",IFERROR(MID($Q3077,10,7)+0,""))</f>
        <v/>
      </c>
      <c r="O3077" s="25" t="str">
        <f>IF(IFERROR(MID($Q3077,19,7)+0,"")&lt;1130000,"",IFERROR(MID($Q3077,19,7)+0,""))</f>
        <v/>
      </c>
      <c r="P3077" s="25">
        <f>IF(M3077="","",IF(N3077="",M3077,M3077&amp;", "&amp;N3077))</f>
        <v>1135994</v>
      </c>
      <c r="Q3077" s="37">
        <v>1135994</v>
      </c>
      <c r="R3077" s="37"/>
      <c r="S3077" s="35" t="s">
        <v>69</v>
      </c>
      <c r="T3077" s="25" t="s">
        <v>36</v>
      </c>
      <c r="U3077" s="185">
        <v>9310</v>
      </c>
      <c r="V3077" s="188">
        <v>9310</v>
      </c>
      <c r="W3077" s="189">
        <v>9310</v>
      </c>
      <c r="X3077" s="31">
        <v>9310</v>
      </c>
      <c r="Y3077" s="90">
        <f>IFERROR(ROUND(X3077/W3077-1,2),"")</f>
        <v>0</v>
      </c>
      <c r="Z3077" s="31">
        <f>IF(OR(S3077="VLD MLC components",S3077="VLD MLC pipes",S3077="VLD PEX components",S3077="VLD PEX pipes",S3077="VLD PHC components",S3077="VLD PHC pipes",S3077="Controls VLD"),"По запросу",X3077)</f>
        <v>9310</v>
      </c>
      <c r="AA3077" s="63">
        <f>ROUND(X3077/1.2,3)</f>
        <v>7758.3329999999996</v>
      </c>
      <c r="AB3077" s="23">
        <v>7758.3329999999996</v>
      </c>
      <c r="AC3077" s="190">
        <f>IFERROR(ROUND(AA3077/AB3077-1,2),"")</f>
        <v>0</v>
      </c>
      <c r="AD3077" s="25">
        <v>0.33300000000000002</v>
      </c>
      <c r="AE3077" s="25">
        <v>1.18E-4</v>
      </c>
      <c r="AF3077" s="25">
        <v>0</v>
      </c>
      <c r="AG3077" s="25" t="s">
        <v>22</v>
      </c>
      <c r="AH3077" s="25">
        <v>0</v>
      </c>
      <c r="AI3077" s="25">
        <v>0</v>
      </c>
      <c r="AJ3077" s="25" t="s">
        <v>20</v>
      </c>
      <c r="AK3077" s="42" t="s">
        <v>19</v>
      </c>
      <c r="AL3077" s="25" t="s">
        <v>20</v>
      </c>
      <c r="AM3077" s="25">
        <v>1</v>
      </c>
      <c r="AN3077" s="25">
        <v>38</v>
      </c>
      <c r="AO3077" s="25">
        <v>50</v>
      </c>
      <c r="AP3077" s="25">
        <v>62</v>
      </c>
      <c r="AQ3077" s="25">
        <v>0.33300000000000002</v>
      </c>
      <c r="AR3077" s="94">
        <v>1.178E-4</v>
      </c>
      <c r="AS3077" s="157" t="s">
        <v>22</v>
      </c>
      <c r="AT3077" s="93" t="s">
        <v>22</v>
      </c>
      <c r="AU3077" s="92" t="s">
        <v>22</v>
      </c>
      <c r="AV3077" s="91" t="s">
        <v>152</v>
      </c>
      <c r="AW3077" s="92" t="s">
        <v>48</v>
      </c>
      <c r="AX3077" s="92" t="s">
        <v>48</v>
      </c>
      <c r="AY3077" s="91" t="s">
        <v>152</v>
      </c>
      <c r="AZ3077" s="23"/>
      <c r="BA3077" s="25" t="s">
        <v>2576</v>
      </c>
      <c r="BB3077" t="s">
        <v>25</v>
      </c>
      <c r="BC3077" t="e">
        <v>#N/A</v>
      </c>
      <c r="BD3077" t="e">
        <f>IF(Z3077=BC3077,"OK")</f>
        <v>#N/A</v>
      </c>
      <c r="BE3077">
        <v>0.33300000000000002</v>
      </c>
      <c r="BF3077">
        <v>1.18E-4</v>
      </c>
      <c r="BG3077">
        <v>38</v>
      </c>
      <c r="BH3077">
        <v>50</v>
      </c>
      <c r="BI3077">
        <v>62</v>
      </c>
      <c r="BJ3077">
        <v>0.33300000000000002</v>
      </c>
      <c r="BK3077">
        <v>1.178E-4</v>
      </c>
      <c r="BN3077" s="183"/>
    </row>
    <row r="3078" spans="1:66" ht="25.5" x14ac:dyDescent="0.25">
      <c r="A3078" s="1"/>
      <c r="B3078" s="94">
        <v>3065</v>
      </c>
      <c r="C3078" s="43">
        <v>1042979</v>
      </c>
      <c r="D3078" s="53" t="s">
        <v>22</v>
      </c>
      <c r="E3078" s="27" t="s">
        <v>2575</v>
      </c>
      <c r="F3078" s="151" t="s">
        <v>21</v>
      </c>
      <c r="G3078" s="41" t="s">
        <v>27</v>
      </c>
      <c r="H3078" s="46" t="str">
        <f>IFERROR(IFERROR(IF(SEARCH("Usystems",$E3078)&gt;0,"Usystems"),IF(SEARCH("RIIFO",$E3078)&gt;0,"RIIFO","Uponor")),"Uponor")</f>
        <v>Uponor</v>
      </c>
      <c r="I3078" s="25" t="str">
        <f>IFERROR(MID($D3078,1,7)+0,"")</f>
        <v/>
      </c>
      <c r="J3078" s="25" t="str">
        <f>IFERROR(MID($D3078,10,7)+0,"")</f>
        <v/>
      </c>
      <c r="K3078" s="25" t="str">
        <f>IFERROR(MID($D3078,19,7)+0,"")</f>
        <v/>
      </c>
      <c r="L3078" s="25" t="str">
        <f>IFERROR(MID($D3078,28,7)+0,"")</f>
        <v/>
      </c>
      <c r="M3078" s="25">
        <f>IF(IFERROR(MID($Q3078,1,7)+0,"")&lt;1130000,IF(INDEX(C:C,MATCH(LEFT(Q3078,7)+0,I:I,0))&lt;1130000,"",INDEX(C:C,MATCH(LEFT(Q3078,7)+0,I:I,0))),IFERROR(MID($Q3078,1,7)+0,""))</f>
        <v>1135995</v>
      </c>
      <c r="N3078" s="25" t="str">
        <f>IF(IFERROR(MID($Q3078,10,7)+0,"")&lt;1130000,"",IFERROR(MID($Q3078,10,7)+0,""))</f>
        <v/>
      </c>
      <c r="O3078" s="25" t="str">
        <f>IF(IFERROR(MID($Q3078,19,7)+0,"")&lt;1130000,"",IFERROR(MID($Q3078,19,7)+0,""))</f>
        <v/>
      </c>
      <c r="P3078" s="25">
        <f>IF(M3078="","",IF(N3078="",M3078,M3078&amp;", "&amp;N3078))</f>
        <v>1135995</v>
      </c>
      <c r="Q3078" s="37">
        <v>1135995</v>
      </c>
      <c r="R3078" s="37"/>
      <c r="S3078" s="35" t="s">
        <v>69</v>
      </c>
      <c r="T3078" s="25" t="s">
        <v>36</v>
      </c>
      <c r="U3078" s="185">
        <v>12015</v>
      </c>
      <c r="V3078" s="188">
        <v>12015</v>
      </c>
      <c r="W3078" s="189">
        <v>12015</v>
      </c>
      <c r="X3078" s="31">
        <v>12015</v>
      </c>
      <c r="Y3078" s="90">
        <f>IFERROR(ROUND(X3078/W3078-1,2),"")</f>
        <v>0</v>
      </c>
      <c r="Z3078" s="31">
        <f>IF(OR(S3078="VLD MLC components",S3078="VLD MLC pipes",S3078="VLD PEX components",S3078="VLD PEX pipes",S3078="VLD PHC components",S3078="VLD PHC pipes",S3078="Controls VLD"),"По запросу",X3078)</f>
        <v>12015</v>
      </c>
      <c r="AA3078" s="63">
        <f>ROUND(X3078/1.2,3)</f>
        <v>10012.5</v>
      </c>
      <c r="AB3078" s="23">
        <v>10012.5</v>
      </c>
      <c r="AC3078" s="190">
        <f>IFERROR(ROUND(AA3078/AB3078-1,2),"")</f>
        <v>0</v>
      </c>
      <c r="AD3078" s="25">
        <v>0.53900000000000003</v>
      </c>
      <c r="AE3078" s="25">
        <v>2.03E-4</v>
      </c>
      <c r="AF3078" s="25">
        <v>0</v>
      </c>
      <c r="AG3078" s="25" t="s">
        <v>22</v>
      </c>
      <c r="AH3078" s="25">
        <v>0</v>
      </c>
      <c r="AI3078" s="25">
        <v>0</v>
      </c>
      <c r="AJ3078" s="25" t="s">
        <v>20</v>
      </c>
      <c r="AK3078" s="42" t="s">
        <v>19</v>
      </c>
      <c r="AL3078" s="25" t="s">
        <v>20</v>
      </c>
      <c r="AM3078" s="25">
        <v>1</v>
      </c>
      <c r="AN3078" s="25">
        <v>58</v>
      </c>
      <c r="AO3078" s="25">
        <v>48</v>
      </c>
      <c r="AP3078" s="25">
        <v>73</v>
      </c>
      <c r="AQ3078" s="25">
        <v>0.53900000000000003</v>
      </c>
      <c r="AR3078" s="94">
        <v>2.0323199999999999E-4</v>
      </c>
      <c r="AS3078" s="157" t="s">
        <v>22</v>
      </c>
      <c r="AT3078" s="93" t="s">
        <v>22</v>
      </c>
      <c r="AU3078" s="92" t="s">
        <v>22</v>
      </c>
      <c r="AV3078" s="91" t="s">
        <v>152</v>
      </c>
      <c r="AW3078" s="92" t="s">
        <v>48</v>
      </c>
      <c r="AX3078" s="92" t="s">
        <v>48</v>
      </c>
      <c r="AY3078" s="91" t="s">
        <v>152</v>
      </c>
      <c r="AZ3078" s="23"/>
      <c r="BA3078" s="25" t="s">
        <v>2567</v>
      </c>
      <c r="BB3078" t="s">
        <v>25</v>
      </c>
      <c r="BC3078" t="e">
        <v>#N/A</v>
      </c>
      <c r="BD3078" t="e">
        <f>IF(Z3078=BC3078,"OK")</f>
        <v>#N/A</v>
      </c>
      <c r="BE3078">
        <v>0.53900000000000003</v>
      </c>
      <c r="BF3078">
        <v>2.03E-4</v>
      </c>
      <c r="BG3078">
        <v>58</v>
      </c>
      <c r="BH3078">
        <v>48</v>
      </c>
      <c r="BI3078">
        <v>73</v>
      </c>
      <c r="BJ3078">
        <v>0.53900000000000003</v>
      </c>
      <c r="BK3078">
        <v>2.0323199999999999E-4</v>
      </c>
      <c r="BN3078" s="183"/>
    </row>
    <row r="3079" spans="1:66" ht="38.25" x14ac:dyDescent="0.25">
      <c r="A3079" s="1"/>
      <c r="B3079" s="94">
        <v>3066</v>
      </c>
      <c r="C3079" s="43">
        <v>1042983</v>
      </c>
      <c r="D3079" s="53" t="s">
        <v>22</v>
      </c>
      <c r="E3079" s="27" t="s">
        <v>2574</v>
      </c>
      <c r="F3079" s="151" t="s">
        <v>757</v>
      </c>
      <c r="G3079" s="41" t="s">
        <v>29</v>
      </c>
      <c r="H3079" s="46" t="str">
        <f>IFERROR(IFERROR(IF(SEARCH("Usystems",$E3079)&gt;0,"Usystems"),IF(SEARCH("RIIFO",$E3079)&gt;0,"RIIFO","Uponor")),"Uponor")</f>
        <v>Uponor</v>
      </c>
      <c r="I3079" s="25" t="str">
        <f>IFERROR(MID($D3079,1,7)+0,"")</f>
        <v/>
      </c>
      <c r="J3079" s="25" t="str">
        <f>IFERROR(MID($D3079,10,7)+0,"")</f>
        <v/>
      </c>
      <c r="K3079" s="25" t="str">
        <f>IFERROR(MID($D3079,19,7)+0,"")</f>
        <v/>
      </c>
      <c r="L3079" s="25" t="str">
        <f>IFERROR(MID($D3079,28,7)+0,"")</f>
        <v/>
      </c>
      <c r="M3079" s="25">
        <f>IF(IFERROR(MID($Q3079,1,7)+0,"")&lt;1130000,IF(INDEX(C:C,MATCH(LEFT(Q3079,7)+0,I:I,0))&lt;1130000,"",INDEX(C:C,MATCH(LEFT(Q3079,7)+0,I:I,0))),IFERROR(MID($Q3079,1,7)+0,""))</f>
        <v>1135996</v>
      </c>
      <c r="N3079" s="25" t="str">
        <f>IF(IFERROR(MID($Q3079,10,7)+0,"")&lt;1130000,"",IFERROR(MID($Q3079,10,7)+0,""))</f>
        <v/>
      </c>
      <c r="O3079" s="25" t="str">
        <f>IF(IFERROR(MID($Q3079,19,7)+0,"")&lt;1130000,"",IFERROR(MID($Q3079,19,7)+0,""))</f>
        <v/>
      </c>
      <c r="P3079" s="25">
        <f>IF(M3079="","",IF(N3079="",M3079,M3079&amp;", "&amp;N3079))</f>
        <v>1135996</v>
      </c>
      <c r="Q3079" s="37">
        <v>1135996</v>
      </c>
      <c r="R3079" s="37"/>
      <c r="S3079" s="35" t="s">
        <v>2449</v>
      </c>
      <c r="T3079" s="25" t="s">
        <v>36</v>
      </c>
      <c r="U3079" s="185">
        <v>18133</v>
      </c>
      <c r="V3079" s="188">
        <v>18133</v>
      </c>
      <c r="W3079" s="189">
        <v>30868</v>
      </c>
      <c r="X3079" s="31">
        <v>30868</v>
      </c>
      <c r="Y3079" s="90">
        <f>IFERROR(ROUND(X3079/W3079-1,2),"")</f>
        <v>0</v>
      </c>
      <c r="Z3079" s="31" t="str">
        <f>IF(OR(S3079="VLD MLC components",S3079="VLD MLC pipes",S3079="VLD PEX components",S3079="VLD PEX pipes",S3079="VLD PHC components",S3079="VLD PHC pipes",S3079="Controls VLD"),"По запросу",X3079)</f>
        <v>По запросу</v>
      </c>
      <c r="AA3079" s="63">
        <f>ROUND(X3079/1.2,3)</f>
        <v>25723.332999999999</v>
      </c>
      <c r="AB3079" s="23">
        <v>25723.332999999999</v>
      </c>
      <c r="AC3079" s="190">
        <f>IFERROR(ROUND(AA3079/AB3079-1,2),"")</f>
        <v>0</v>
      </c>
      <c r="AD3079" s="25">
        <v>0.93500000000000005</v>
      </c>
      <c r="AE3079" s="25">
        <v>3.3E-4</v>
      </c>
      <c r="AF3079" s="25">
        <v>0</v>
      </c>
      <c r="AG3079" s="25">
        <v>8</v>
      </c>
      <c r="AH3079" s="25">
        <v>8</v>
      </c>
      <c r="AI3079" s="25">
        <v>12</v>
      </c>
      <c r="AJ3079" s="25" t="s">
        <v>20</v>
      </c>
      <c r="AK3079" s="42" t="s">
        <v>19</v>
      </c>
      <c r="AL3079" s="25" t="s">
        <v>20</v>
      </c>
      <c r="AM3079" s="25">
        <v>1</v>
      </c>
      <c r="AN3079" s="25">
        <v>76</v>
      </c>
      <c r="AO3079" s="25">
        <v>57</v>
      </c>
      <c r="AP3079" s="25">
        <v>84</v>
      </c>
      <c r="AQ3079" s="25">
        <v>0.93500000000000005</v>
      </c>
      <c r="AR3079" s="94">
        <v>3.6388799999999998E-4</v>
      </c>
      <c r="AS3079" s="157">
        <v>4</v>
      </c>
      <c r="AT3079" s="93" t="s">
        <v>22</v>
      </c>
      <c r="AU3079" s="92" t="s">
        <v>22</v>
      </c>
      <c r="AV3079" s="91" t="s">
        <v>152</v>
      </c>
      <c r="AW3079" s="92" t="s">
        <v>152</v>
      </c>
      <c r="AX3079" s="92" t="s">
        <v>48</v>
      </c>
      <c r="AY3079" s="91" t="s">
        <v>152</v>
      </c>
      <c r="AZ3079" s="23"/>
      <c r="BA3079" s="25" t="s">
        <v>2565</v>
      </c>
      <c r="BB3079" t="s">
        <v>25</v>
      </c>
      <c r="BC3079" t="s">
        <v>2629</v>
      </c>
      <c r="BD3079" t="str">
        <f>IF(Z3079=BC3079,"OK")</f>
        <v>OK</v>
      </c>
      <c r="BE3079">
        <v>0.93500000000000005</v>
      </c>
      <c r="BF3079">
        <v>3.3E-4</v>
      </c>
      <c r="BG3079">
        <v>76</v>
      </c>
      <c r="BH3079">
        <v>57</v>
      </c>
      <c r="BI3079">
        <v>84</v>
      </c>
      <c r="BJ3079">
        <v>0.93500000000000005</v>
      </c>
      <c r="BK3079">
        <v>3.6388799999999998E-4</v>
      </c>
      <c r="BN3079" s="183"/>
    </row>
    <row r="3080" spans="1:66" ht="38.25" x14ac:dyDescent="0.25">
      <c r="A3080" s="1"/>
      <c r="B3080" s="94">
        <v>3067</v>
      </c>
      <c r="C3080" s="43">
        <v>1042982</v>
      </c>
      <c r="D3080" s="53" t="s">
        <v>22</v>
      </c>
      <c r="E3080" s="27" t="s">
        <v>2573</v>
      </c>
      <c r="F3080" s="151" t="s">
        <v>21</v>
      </c>
      <c r="G3080" s="41" t="s">
        <v>29</v>
      </c>
      <c r="H3080" s="46" t="str">
        <f>IFERROR(IFERROR(IF(SEARCH("Usystems",$E3080)&gt;0,"Usystems"),IF(SEARCH("RIIFO",$E3080)&gt;0,"RIIFO","Uponor")),"Uponor")</f>
        <v>Uponor</v>
      </c>
      <c r="I3080" s="25" t="str">
        <f>IFERROR(MID($D3080,1,7)+0,"")</f>
        <v/>
      </c>
      <c r="J3080" s="25" t="str">
        <f>IFERROR(MID($D3080,10,7)+0,"")</f>
        <v/>
      </c>
      <c r="K3080" s="25" t="str">
        <f>IFERROR(MID($D3080,19,7)+0,"")</f>
        <v/>
      </c>
      <c r="L3080" s="25" t="str">
        <f>IFERROR(MID($D3080,28,7)+0,"")</f>
        <v/>
      </c>
      <c r="M3080" s="25">
        <f>IF(IFERROR(MID($Q3080,1,7)+0,"")&lt;1130000,IF(INDEX(C:C,MATCH(LEFT(Q3080,7)+0,I:I,0))&lt;1130000,"",INDEX(C:C,MATCH(LEFT(Q3080,7)+0,I:I,0))),IFERROR(MID($Q3080,1,7)+0,""))</f>
        <v>1135997</v>
      </c>
      <c r="N3080" s="25" t="str">
        <f>IF(IFERROR(MID($Q3080,10,7)+0,"")&lt;1130000,"",IFERROR(MID($Q3080,10,7)+0,""))</f>
        <v/>
      </c>
      <c r="O3080" s="25" t="str">
        <f>IF(IFERROR(MID($Q3080,19,7)+0,"")&lt;1130000,"",IFERROR(MID($Q3080,19,7)+0,""))</f>
        <v/>
      </c>
      <c r="P3080" s="25">
        <f>IF(M3080="","",IF(N3080="",M3080,M3080&amp;", "&amp;N3080))</f>
        <v>1135997</v>
      </c>
      <c r="Q3080" s="37">
        <v>1135997</v>
      </c>
      <c r="R3080" s="37"/>
      <c r="S3080" s="35" t="s">
        <v>2449</v>
      </c>
      <c r="T3080" s="25" t="s">
        <v>36</v>
      </c>
      <c r="U3080" s="185">
        <v>29726</v>
      </c>
      <c r="V3080" s="188">
        <v>29726</v>
      </c>
      <c r="W3080" s="189">
        <v>39018</v>
      </c>
      <c r="X3080" s="31">
        <v>39018</v>
      </c>
      <c r="Y3080" s="90">
        <f>IFERROR(ROUND(X3080/W3080-1,2),"")</f>
        <v>0</v>
      </c>
      <c r="Z3080" s="31" t="str">
        <f>IF(OR(S3080="VLD MLC components",S3080="VLD MLC pipes",S3080="VLD PEX components",S3080="VLD PEX pipes",S3080="VLD PHC components",S3080="VLD PHC pipes",S3080="Controls VLD"),"По запросу",X3080)</f>
        <v>По запросу</v>
      </c>
      <c r="AA3080" s="63">
        <f>ROUND(X3080/1.2,3)</f>
        <v>32515</v>
      </c>
      <c r="AB3080" s="23">
        <v>32515</v>
      </c>
      <c r="AC3080" s="190">
        <f>IFERROR(ROUND(AA3080/AB3080-1,2),"")</f>
        <v>0</v>
      </c>
      <c r="AD3080" s="25">
        <v>1.546</v>
      </c>
      <c r="AE3080" s="25">
        <v>6.4999999999999997E-4</v>
      </c>
      <c r="AF3080" s="25">
        <v>1</v>
      </c>
      <c r="AG3080" s="25">
        <v>1</v>
      </c>
      <c r="AH3080" s="25">
        <v>1</v>
      </c>
      <c r="AI3080" s="25">
        <v>5</v>
      </c>
      <c r="AJ3080" s="25" t="s">
        <v>20</v>
      </c>
      <c r="AK3080" s="22" t="s">
        <v>20</v>
      </c>
      <c r="AL3080" s="25" t="s">
        <v>20</v>
      </c>
      <c r="AM3080" s="25">
        <v>1</v>
      </c>
      <c r="AN3080" s="25">
        <v>92</v>
      </c>
      <c r="AO3080" s="25">
        <v>69</v>
      </c>
      <c r="AP3080" s="25">
        <v>110</v>
      </c>
      <c r="AQ3080" s="25">
        <v>1.546</v>
      </c>
      <c r="AR3080" s="94">
        <v>6.9828000000000002E-4</v>
      </c>
      <c r="AS3080" s="157" t="s">
        <v>22</v>
      </c>
      <c r="AT3080" s="93" t="s">
        <v>22</v>
      </c>
      <c r="AU3080" s="92" t="s">
        <v>22</v>
      </c>
      <c r="AV3080" s="91" t="s">
        <v>152</v>
      </c>
      <c r="AW3080" s="92" t="s">
        <v>152</v>
      </c>
      <c r="AX3080" s="92" t="s">
        <v>48</v>
      </c>
      <c r="AY3080" s="91" t="s">
        <v>152</v>
      </c>
      <c r="AZ3080" s="23"/>
      <c r="BA3080" s="25" t="s">
        <v>2563</v>
      </c>
      <c r="BB3080" t="s">
        <v>25</v>
      </c>
      <c r="BC3080" t="s">
        <v>2629</v>
      </c>
      <c r="BD3080" t="str">
        <f>IF(Z3080=BC3080,"OK")</f>
        <v>OK</v>
      </c>
      <c r="BE3080">
        <v>1.546</v>
      </c>
      <c r="BF3080">
        <v>6.4999999999999997E-4</v>
      </c>
      <c r="BG3080">
        <v>92</v>
      </c>
      <c r="BH3080">
        <v>69</v>
      </c>
      <c r="BI3080">
        <v>110</v>
      </c>
      <c r="BJ3080">
        <v>1.546</v>
      </c>
      <c r="BK3080">
        <v>6.9828000000000002E-4</v>
      </c>
      <c r="BN3080" s="183"/>
    </row>
    <row r="3081" spans="1:66" ht="38.25" x14ac:dyDescent="0.25">
      <c r="A3081" s="1"/>
      <c r="B3081" s="94">
        <v>3068</v>
      </c>
      <c r="C3081" s="43">
        <v>1042972</v>
      </c>
      <c r="D3081" s="53" t="s">
        <v>22</v>
      </c>
      <c r="E3081" s="36" t="s">
        <v>2572</v>
      </c>
      <c r="F3081" s="151" t="s">
        <v>652</v>
      </c>
      <c r="G3081" s="41" t="s">
        <v>29</v>
      </c>
      <c r="H3081" s="46" t="str">
        <f>IFERROR(IFERROR(IF(SEARCH("Usystems",$E3081)&gt;0,"Usystems"),IF(SEARCH("RIIFO",$E3081)&gt;0,"RIIFO","Uponor")),"Uponor")</f>
        <v>Uponor</v>
      </c>
      <c r="I3081" s="25" t="str">
        <f>IFERROR(MID($D3081,1,7)+0,"")</f>
        <v/>
      </c>
      <c r="J3081" s="25" t="str">
        <f>IFERROR(MID($D3081,10,7)+0,"")</f>
        <v/>
      </c>
      <c r="K3081" s="25" t="str">
        <f>IFERROR(MID($D3081,19,7)+0,"")</f>
        <v/>
      </c>
      <c r="L3081" s="25" t="str">
        <f>IFERROR(MID($D3081,28,7)+0,"")</f>
        <v/>
      </c>
      <c r="M3081" s="25">
        <f>IF(IFERROR(MID($Q3081,1,7)+0,"")&lt;1130000,IF(INDEX(C:C,MATCH(LEFT(Q3081,7)+0,I:I,0))&lt;1130000,"",INDEX(C:C,MATCH(LEFT(Q3081,7)+0,I:I,0))),IFERROR(MID($Q3081,1,7)+0,""))</f>
        <v>1135984</v>
      </c>
      <c r="N3081" s="25" t="str">
        <f>IF(IFERROR(MID($Q3081,10,7)+0,"")&lt;1130000,"",IFERROR(MID($Q3081,10,7)+0,""))</f>
        <v/>
      </c>
      <c r="O3081" s="25" t="str">
        <f>IF(IFERROR(MID($Q3081,19,7)+0,"")&lt;1130000,"",IFERROR(MID($Q3081,19,7)+0,""))</f>
        <v/>
      </c>
      <c r="P3081" s="25">
        <f>IF(M3081="","",IF(N3081="",M3081,M3081&amp;", "&amp;N3081))</f>
        <v>1135984</v>
      </c>
      <c r="Q3081" s="37">
        <v>1135984</v>
      </c>
      <c r="R3081" s="37"/>
      <c r="S3081" s="35" t="s">
        <v>69</v>
      </c>
      <c r="T3081" s="25" t="s">
        <v>36</v>
      </c>
      <c r="U3081" s="185">
        <v>4494</v>
      </c>
      <c r="V3081" s="188">
        <v>4494</v>
      </c>
      <c r="W3081" s="189">
        <v>15964</v>
      </c>
      <c r="X3081" s="31">
        <v>15964</v>
      </c>
      <c r="Y3081" s="90">
        <f>IFERROR(ROUND(X3081/W3081-1,2),"")</f>
        <v>0</v>
      </c>
      <c r="Z3081" s="31">
        <f>IF(OR(S3081="VLD MLC components",S3081="VLD MLC pipes",S3081="VLD PEX components",S3081="VLD PEX pipes",S3081="VLD PHC components",S3081="VLD PHC pipes",S3081="Controls VLD"),"По запросу",X3081)</f>
        <v>15964</v>
      </c>
      <c r="AA3081" s="63">
        <f>ROUND(X3081/1.2,3)</f>
        <v>13303.333000000001</v>
      </c>
      <c r="AB3081" s="23">
        <v>13303.333000000001</v>
      </c>
      <c r="AC3081" s="190">
        <f>IFERROR(ROUND(AA3081/AB3081-1,2),"")</f>
        <v>0</v>
      </c>
      <c r="AD3081" s="25">
        <v>0.184</v>
      </c>
      <c r="AE3081" s="25">
        <v>1.13E-4</v>
      </c>
      <c r="AF3081" s="25">
        <v>14</v>
      </c>
      <c r="AG3081" s="25">
        <v>14</v>
      </c>
      <c r="AH3081" s="25">
        <v>14</v>
      </c>
      <c r="AI3081" s="25">
        <v>14</v>
      </c>
      <c r="AJ3081" s="25" t="s">
        <v>20</v>
      </c>
      <c r="AK3081" s="22" t="s">
        <v>20</v>
      </c>
      <c r="AL3081" s="25" t="s">
        <v>20</v>
      </c>
      <c r="AM3081" s="25">
        <v>1</v>
      </c>
      <c r="AN3081" s="25">
        <v>57</v>
      </c>
      <c r="AO3081" s="25">
        <v>43</v>
      </c>
      <c r="AP3081" s="25">
        <v>46</v>
      </c>
      <c r="AQ3081" s="25">
        <v>0.184</v>
      </c>
      <c r="AR3081" s="94">
        <v>1.1274599999999999E-4</v>
      </c>
      <c r="AS3081" s="157">
        <v>4</v>
      </c>
      <c r="AT3081" s="93" t="s">
        <v>22</v>
      </c>
      <c r="AU3081" s="92" t="s">
        <v>22</v>
      </c>
      <c r="AV3081" s="91" t="s">
        <v>152</v>
      </c>
      <c r="AW3081" s="92" t="s">
        <v>152</v>
      </c>
      <c r="AX3081" s="92" t="s">
        <v>48</v>
      </c>
      <c r="AY3081" s="91" t="s">
        <v>152</v>
      </c>
      <c r="AZ3081" s="23"/>
      <c r="BA3081" s="25" t="s">
        <v>2571</v>
      </c>
      <c r="BB3081" t="s">
        <v>25</v>
      </c>
      <c r="BC3081">
        <v>15964</v>
      </c>
      <c r="BD3081" t="str">
        <f>IF(Z3081=BC3081,"OK")</f>
        <v>OK</v>
      </c>
      <c r="BE3081">
        <v>0.184</v>
      </c>
      <c r="BF3081">
        <v>1.13E-4</v>
      </c>
      <c r="BG3081">
        <v>57</v>
      </c>
      <c r="BH3081">
        <v>43</v>
      </c>
      <c r="BI3081">
        <v>46</v>
      </c>
      <c r="BJ3081">
        <v>0.184</v>
      </c>
      <c r="BK3081">
        <v>1.1274599999999999E-4</v>
      </c>
      <c r="BN3081" s="183"/>
    </row>
    <row r="3082" spans="1:66" ht="38.25" x14ac:dyDescent="0.25">
      <c r="A3082" s="1"/>
      <c r="B3082" s="94">
        <v>3069</v>
      </c>
      <c r="C3082" s="43">
        <v>1042973</v>
      </c>
      <c r="D3082" s="53" t="s">
        <v>22</v>
      </c>
      <c r="E3082" s="36" t="s">
        <v>2570</v>
      </c>
      <c r="F3082" s="151" t="s">
        <v>652</v>
      </c>
      <c r="G3082" s="41" t="s">
        <v>29</v>
      </c>
      <c r="H3082" s="46" t="str">
        <f>IFERROR(IFERROR(IF(SEARCH("Usystems",$E3082)&gt;0,"Usystems"),IF(SEARCH("RIIFO",$E3082)&gt;0,"RIIFO","Uponor")),"Uponor")</f>
        <v>Uponor</v>
      </c>
      <c r="I3082" s="25" t="str">
        <f>IFERROR(MID($D3082,1,7)+0,"")</f>
        <v/>
      </c>
      <c r="J3082" s="25" t="str">
        <f>IFERROR(MID($D3082,10,7)+0,"")</f>
        <v/>
      </c>
      <c r="K3082" s="25" t="str">
        <f>IFERROR(MID($D3082,19,7)+0,"")</f>
        <v/>
      </c>
      <c r="L3082" s="25" t="str">
        <f>IFERROR(MID($D3082,28,7)+0,"")</f>
        <v/>
      </c>
      <c r="M3082" s="25">
        <f>IF(IFERROR(MID($Q3082,1,7)+0,"")&lt;1130000,IF(INDEX(C:C,MATCH(LEFT(Q3082,7)+0,I:I,0))&lt;1130000,"",INDEX(C:C,MATCH(LEFT(Q3082,7)+0,I:I,0))),IFERROR(MID($Q3082,1,7)+0,""))</f>
        <v>1135985</v>
      </c>
      <c r="N3082" s="25" t="str">
        <f>IF(IFERROR(MID($Q3082,10,7)+0,"")&lt;1130000,"",IFERROR(MID($Q3082,10,7)+0,""))</f>
        <v/>
      </c>
      <c r="O3082" s="25" t="str">
        <f>IF(IFERROR(MID($Q3082,19,7)+0,"")&lt;1130000,"",IFERROR(MID($Q3082,19,7)+0,""))</f>
        <v/>
      </c>
      <c r="P3082" s="25">
        <f>IF(M3082="","",IF(N3082="",M3082,M3082&amp;", "&amp;N3082))</f>
        <v>1135985</v>
      </c>
      <c r="Q3082" s="37">
        <v>1135985</v>
      </c>
      <c r="R3082" s="37"/>
      <c r="S3082" s="35" t="s">
        <v>69</v>
      </c>
      <c r="T3082" s="25" t="s">
        <v>36</v>
      </c>
      <c r="U3082" s="185">
        <v>9310</v>
      </c>
      <c r="V3082" s="188">
        <v>9310</v>
      </c>
      <c r="W3082" s="189">
        <v>19316</v>
      </c>
      <c r="X3082" s="31">
        <v>19316</v>
      </c>
      <c r="Y3082" s="90">
        <f>IFERROR(ROUND(X3082/W3082-1,2),"")</f>
        <v>0</v>
      </c>
      <c r="Z3082" s="31">
        <f>IF(OR(S3082="VLD MLC components",S3082="VLD MLC pipes",S3082="VLD PEX components",S3082="VLD PEX pipes",S3082="VLD PHC components",S3082="VLD PHC pipes",S3082="Controls VLD"),"По запросу",X3082)</f>
        <v>19316</v>
      </c>
      <c r="AA3082" s="63">
        <f>ROUND(X3082/1.2,3)</f>
        <v>16096.666999999999</v>
      </c>
      <c r="AB3082" s="23">
        <v>16096.666999999999</v>
      </c>
      <c r="AC3082" s="190">
        <f>IFERROR(ROUND(AA3082/AB3082-1,2),"")</f>
        <v>0</v>
      </c>
      <c r="AD3082" s="25">
        <v>0.33800000000000002</v>
      </c>
      <c r="AE3082" s="25">
        <v>1.1E-4</v>
      </c>
      <c r="AF3082" s="25">
        <v>13</v>
      </c>
      <c r="AG3082" s="25">
        <v>13</v>
      </c>
      <c r="AH3082" s="25">
        <v>13</v>
      </c>
      <c r="AI3082" s="25">
        <v>19</v>
      </c>
      <c r="AJ3082" s="25" t="s">
        <v>20</v>
      </c>
      <c r="AK3082" s="22" t="s">
        <v>20</v>
      </c>
      <c r="AL3082" s="25" t="s">
        <v>20</v>
      </c>
      <c r="AM3082" s="25">
        <v>1</v>
      </c>
      <c r="AN3082" s="25">
        <v>52</v>
      </c>
      <c r="AO3082" s="25">
        <v>79</v>
      </c>
      <c r="AP3082" s="25">
        <v>34</v>
      </c>
      <c r="AQ3082" s="25">
        <v>0.33800000000000002</v>
      </c>
      <c r="AR3082" s="94">
        <v>1.39672E-4</v>
      </c>
      <c r="AS3082" s="157">
        <v>5</v>
      </c>
      <c r="AT3082" s="93" t="s">
        <v>22</v>
      </c>
      <c r="AU3082" s="92" t="s">
        <v>22</v>
      </c>
      <c r="AV3082" s="91" t="s">
        <v>152</v>
      </c>
      <c r="AW3082" s="92" t="s">
        <v>152</v>
      </c>
      <c r="AX3082" s="92" t="s">
        <v>48</v>
      </c>
      <c r="AY3082" s="91" t="s">
        <v>152</v>
      </c>
      <c r="AZ3082" s="23"/>
      <c r="BA3082" s="25" t="s">
        <v>2569</v>
      </c>
      <c r="BB3082" t="s">
        <v>25</v>
      </c>
      <c r="BC3082">
        <v>19316</v>
      </c>
      <c r="BD3082" t="str">
        <f>IF(Z3082=BC3082,"OK")</f>
        <v>OK</v>
      </c>
      <c r="BE3082">
        <v>0.33800000000000002</v>
      </c>
      <c r="BF3082">
        <v>1.1E-4</v>
      </c>
      <c r="BG3082">
        <v>52</v>
      </c>
      <c r="BH3082">
        <v>79</v>
      </c>
      <c r="BI3082">
        <v>34</v>
      </c>
      <c r="BJ3082">
        <v>0.33800000000000002</v>
      </c>
      <c r="BK3082">
        <v>1.39672E-4</v>
      </c>
      <c r="BN3082" s="183"/>
    </row>
    <row r="3083" spans="1:66" ht="38.25" x14ac:dyDescent="0.25">
      <c r="A3083" s="1"/>
      <c r="B3083" s="94">
        <v>3070</v>
      </c>
      <c r="C3083" s="43">
        <v>1042980</v>
      </c>
      <c r="D3083" s="53" t="s">
        <v>22</v>
      </c>
      <c r="E3083" s="36" t="s">
        <v>2568</v>
      </c>
      <c r="F3083" s="151" t="s">
        <v>652</v>
      </c>
      <c r="G3083" s="41" t="s">
        <v>29</v>
      </c>
      <c r="H3083" s="46" t="str">
        <f>IFERROR(IFERROR(IF(SEARCH("Usystems",$E3083)&gt;0,"Usystems"),IF(SEARCH("RIIFO",$E3083)&gt;0,"RIIFO","Uponor")),"Uponor")</f>
        <v>Uponor</v>
      </c>
      <c r="I3083" s="25" t="str">
        <f>IFERROR(MID($D3083,1,7)+0,"")</f>
        <v/>
      </c>
      <c r="J3083" s="25" t="str">
        <f>IFERROR(MID($D3083,10,7)+0,"")</f>
        <v/>
      </c>
      <c r="K3083" s="25" t="str">
        <f>IFERROR(MID($D3083,19,7)+0,"")</f>
        <v/>
      </c>
      <c r="L3083" s="25" t="str">
        <f>IFERROR(MID($D3083,28,7)+0,"")</f>
        <v/>
      </c>
      <c r="M3083" s="25">
        <f>IF(IFERROR(MID($Q3083,1,7)+0,"")&lt;1130000,IF(INDEX(C:C,MATCH(LEFT(Q3083,7)+0,I:I,0))&lt;1130000,"",INDEX(C:C,MATCH(LEFT(Q3083,7)+0,I:I,0))),IFERROR(MID($Q3083,1,7)+0,""))</f>
        <v>1135986</v>
      </c>
      <c r="N3083" s="25" t="str">
        <f>IF(IFERROR(MID($Q3083,10,7)+0,"")&lt;1130000,"",IFERROR(MID($Q3083,10,7)+0,""))</f>
        <v/>
      </c>
      <c r="O3083" s="25" t="str">
        <f>IF(IFERROR(MID($Q3083,19,7)+0,"")&lt;1130000,"",IFERROR(MID($Q3083,19,7)+0,""))</f>
        <v/>
      </c>
      <c r="P3083" s="25">
        <f>IF(M3083="","",IF(N3083="",M3083,M3083&amp;", "&amp;N3083))</f>
        <v>1135986</v>
      </c>
      <c r="Q3083" s="37">
        <v>1135986</v>
      </c>
      <c r="R3083" s="37"/>
      <c r="S3083" s="35" t="s">
        <v>69</v>
      </c>
      <c r="T3083" s="25" t="s">
        <v>36</v>
      </c>
      <c r="U3083" s="185">
        <v>12015</v>
      </c>
      <c r="V3083" s="188">
        <v>12015</v>
      </c>
      <c r="W3083" s="189">
        <v>15296</v>
      </c>
      <c r="X3083" s="31">
        <v>15296</v>
      </c>
      <c r="Y3083" s="90">
        <f>IFERROR(ROUND(X3083/W3083-1,2),"")</f>
        <v>0</v>
      </c>
      <c r="Z3083" s="31">
        <f>IF(OR(S3083="VLD MLC components",S3083="VLD MLC pipes",S3083="VLD PEX components",S3083="VLD PEX pipes",S3083="VLD PHC components",S3083="VLD PHC pipes",S3083="Controls VLD"),"По запросу",X3083)</f>
        <v>15296</v>
      </c>
      <c r="AA3083" s="63">
        <f>ROUND(X3083/1.2,3)</f>
        <v>12746.666999999999</v>
      </c>
      <c r="AB3083" s="23">
        <v>12746.666999999999</v>
      </c>
      <c r="AC3083" s="190">
        <f>IFERROR(ROUND(AA3083/AB3083-1,2),"")</f>
        <v>0</v>
      </c>
      <c r="AD3083" s="25">
        <v>0.53800000000000003</v>
      </c>
      <c r="AE3083" s="25">
        <v>2.3499999999999999E-4</v>
      </c>
      <c r="AF3083" s="25">
        <v>8</v>
      </c>
      <c r="AG3083" s="25">
        <v>8</v>
      </c>
      <c r="AH3083" s="25">
        <v>10</v>
      </c>
      <c r="AI3083" s="25">
        <v>10</v>
      </c>
      <c r="AJ3083" s="25" t="s">
        <v>20</v>
      </c>
      <c r="AK3083" s="22" t="s">
        <v>20</v>
      </c>
      <c r="AL3083" s="25" t="s">
        <v>20</v>
      </c>
      <c r="AM3083" s="25">
        <v>1</v>
      </c>
      <c r="AN3083" s="25">
        <v>62</v>
      </c>
      <c r="AO3083" s="25">
        <v>48</v>
      </c>
      <c r="AP3083" s="25">
        <v>79</v>
      </c>
      <c r="AQ3083" s="25">
        <v>0.53800000000000003</v>
      </c>
      <c r="AR3083" s="94">
        <v>2.35104E-4</v>
      </c>
      <c r="AS3083" s="157" t="s">
        <v>22</v>
      </c>
      <c r="AT3083" s="93" t="s">
        <v>22</v>
      </c>
      <c r="AU3083" s="92" t="s">
        <v>22</v>
      </c>
      <c r="AV3083" s="91" t="s">
        <v>152</v>
      </c>
      <c r="AW3083" s="92" t="s">
        <v>48</v>
      </c>
      <c r="AX3083" s="92" t="s">
        <v>48</v>
      </c>
      <c r="AY3083" s="91" t="s">
        <v>152</v>
      </c>
      <c r="AZ3083" s="23"/>
      <c r="BA3083" s="25" t="s">
        <v>2567</v>
      </c>
      <c r="BB3083" t="s">
        <v>25</v>
      </c>
      <c r="BC3083">
        <v>15296</v>
      </c>
      <c r="BD3083" t="str">
        <f>IF(Z3083=BC3083,"OK")</f>
        <v>OK</v>
      </c>
      <c r="BE3083">
        <v>0.53800000000000003</v>
      </c>
      <c r="BF3083">
        <v>2.3499999999999999E-4</v>
      </c>
      <c r="BG3083">
        <v>62</v>
      </c>
      <c r="BH3083">
        <v>48</v>
      </c>
      <c r="BI3083">
        <v>79</v>
      </c>
      <c r="BJ3083">
        <v>0.53800000000000003</v>
      </c>
      <c r="BK3083">
        <v>2.35104E-4</v>
      </c>
      <c r="BN3083" s="183"/>
    </row>
    <row r="3084" spans="1:66" ht="38.25" x14ac:dyDescent="0.25">
      <c r="A3084" s="1"/>
      <c r="B3084" s="94">
        <v>3071</v>
      </c>
      <c r="C3084" s="43">
        <v>1042984</v>
      </c>
      <c r="D3084" s="53" t="s">
        <v>22</v>
      </c>
      <c r="E3084" s="36" t="s">
        <v>2566</v>
      </c>
      <c r="F3084" s="151" t="s">
        <v>652</v>
      </c>
      <c r="G3084" s="41" t="s">
        <v>29</v>
      </c>
      <c r="H3084" s="46" t="str">
        <f>IFERROR(IFERROR(IF(SEARCH("Usystems",$E3084)&gt;0,"Usystems"),IF(SEARCH("RIIFO",$E3084)&gt;0,"RIIFO","Uponor")),"Uponor")</f>
        <v>Uponor</v>
      </c>
      <c r="I3084" s="25" t="str">
        <f>IFERROR(MID($D3084,1,7)+0,"")</f>
        <v/>
      </c>
      <c r="J3084" s="25" t="str">
        <f>IFERROR(MID($D3084,10,7)+0,"")</f>
        <v/>
      </c>
      <c r="K3084" s="25" t="str">
        <f>IFERROR(MID($D3084,19,7)+0,"")</f>
        <v/>
      </c>
      <c r="L3084" s="25" t="str">
        <f>IFERROR(MID($D3084,28,7)+0,"")</f>
        <v/>
      </c>
      <c r="M3084" s="25">
        <f>IF(IFERROR(MID($Q3084,1,7)+0,"")&lt;1130000,IF(INDEX(C:C,MATCH(LEFT(Q3084,7)+0,I:I,0))&lt;1130000,"",INDEX(C:C,MATCH(LEFT(Q3084,7)+0,I:I,0))),IFERROR(MID($Q3084,1,7)+0,""))</f>
        <v>1135987</v>
      </c>
      <c r="N3084" s="25" t="str">
        <f>IF(IFERROR(MID($Q3084,10,7)+0,"")&lt;1130000,"",IFERROR(MID($Q3084,10,7)+0,""))</f>
        <v/>
      </c>
      <c r="O3084" s="25" t="str">
        <f>IF(IFERROR(MID($Q3084,19,7)+0,"")&lt;1130000,"",IFERROR(MID($Q3084,19,7)+0,""))</f>
        <v/>
      </c>
      <c r="P3084" s="25">
        <f>IF(M3084="","",IF(N3084="",M3084,M3084&amp;", "&amp;N3084))</f>
        <v>1135987</v>
      </c>
      <c r="Q3084" s="37">
        <v>1135987</v>
      </c>
      <c r="R3084" s="37"/>
      <c r="S3084" s="35" t="s">
        <v>2449</v>
      </c>
      <c r="T3084" s="25" t="s">
        <v>36</v>
      </c>
      <c r="U3084" s="185">
        <v>18133</v>
      </c>
      <c r="V3084" s="188">
        <v>18133</v>
      </c>
      <c r="W3084" s="189">
        <v>27872</v>
      </c>
      <c r="X3084" s="31">
        <v>27872</v>
      </c>
      <c r="Y3084" s="90">
        <f>IFERROR(ROUND(X3084/W3084-1,2),"")</f>
        <v>0</v>
      </c>
      <c r="Z3084" s="31" t="str">
        <f>IF(OR(S3084="VLD MLC components",S3084="VLD MLC pipes",S3084="VLD PEX components",S3084="VLD PEX pipes",S3084="VLD PHC components",S3084="VLD PHC pipes",S3084="Controls VLD"),"По запросу",X3084)</f>
        <v>По запросу</v>
      </c>
      <c r="AA3084" s="63">
        <f>ROUND(X3084/1.2,3)</f>
        <v>23226.667000000001</v>
      </c>
      <c r="AB3084" s="23">
        <v>23226.667000000001</v>
      </c>
      <c r="AC3084" s="190">
        <f>IFERROR(ROUND(AA3084/AB3084-1,2),"")</f>
        <v>0</v>
      </c>
      <c r="AD3084" s="25">
        <v>0.93799999999999994</v>
      </c>
      <c r="AE3084" s="25">
        <v>3.8999999999999999E-4</v>
      </c>
      <c r="AF3084" s="25">
        <v>3</v>
      </c>
      <c r="AG3084" s="25">
        <v>3</v>
      </c>
      <c r="AH3084" s="25">
        <v>5</v>
      </c>
      <c r="AI3084" s="25">
        <v>5</v>
      </c>
      <c r="AJ3084" s="25" t="s">
        <v>20</v>
      </c>
      <c r="AK3084" s="22" t="s">
        <v>20</v>
      </c>
      <c r="AL3084" s="25" t="s">
        <v>20</v>
      </c>
      <c r="AM3084" s="25">
        <v>1</v>
      </c>
      <c r="AN3084" s="25">
        <v>79</v>
      </c>
      <c r="AO3084" s="25">
        <v>59</v>
      </c>
      <c r="AP3084" s="25">
        <v>90</v>
      </c>
      <c r="AQ3084" s="25">
        <v>0.93799999999999994</v>
      </c>
      <c r="AR3084" s="94">
        <v>4.1949000000000001E-4</v>
      </c>
      <c r="AS3084" s="157" t="s">
        <v>22</v>
      </c>
      <c r="AT3084" s="93" t="s">
        <v>22</v>
      </c>
      <c r="AU3084" s="92" t="s">
        <v>22</v>
      </c>
      <c r="AV3084" s="91" t="s">
        <v>152</v>
      </c>
      <c r="AW3084" s="92" t="s">
        <v>152</v>
      </c>
      <c r="AX3084" s="92" t="s">
        <v>48</v>
      </c>
      <c r="AY3084" s="91" t="s">
        <v>152</v>
      </c>
      <c r="AZ3084" s="23"/>
      <c r="BA3084" s="25" t="s">
        <v>2565</v>
      </c>
      <c r="BB3084" t="s">
        <v>25</v>
      </c>
      <c r="BC3084" t="s">
        <v>2629</v>
      </c>
      <c r="BD3084" t="str">
        <f>IF(Z3084=BC3084,"OK")</f>
        <v>OK</v>
      </c>
      <c r="BE3084">
        <v>0.93799999999999994</v>
      </c>
      <c r="BF3084">
        <v>3.8999999999999999E-4</v>
      </c>
      <c r="BG3084">
        <v>79</v>
      </c>
      <c r="BH3084">
        <v>59</v>
      </c>
      <c r="BI3084">
        <v>90</v>
      </c>
      <c r="BJ3084">
        <v>0.93799999999999994</v>
      </c>
      <c r="BK3084">
        <v>4.1949000000000001E-4</v>
      </c>
      <c r="BN3084" s="183"/>
    </row>
    <row r="3085" spans="1:66" ht="38.25" x14ac:dyDescent="0.25">
      <c r="A3085" s="1"/>
      <c r="B3085" s="94">
        <v>3072</v>
      </c>
      <c r="C3085" s="43">
        <v>1042981</v>
      </c>
      <c r="D3085" s="53" t="s">
        <v>22</v>
      </c>
      <c r="E3085" s="27" t="s">
        <v>2564</v>
      </c>
      <c r="F3085" s="151" t="s">
        <v>757</v>
      </c>
      <c r="G3085" s="41" t="s">
        <v>29</v>
      </c>
      <c r="H3085" s="46" t="str">
        <f>IFERROR(IFERROR(IF(SEARCH("Usystems",$E3085)&gt;0,"Usystems"),IF(SEARCH("RIIFO",$E3085)&gt;0,"RIIFO","Uponor")),"Uponor")</f>
        <v>Uponor</v>
      </c>
      <c r="I3085" s="25" t="str">
        <f>IFERROR(MID($D3085,1,7)+0,"")</f>
        <v/>
      </c>
      <c r="J3085" s="25" t="str">
        <f>IFERROR(MID($D3085,10,7)+0,"")</f>
        <v/>
      </c>
      <c r="K3085" s="25" t="str">
        <f>IFERROR(MID($D3085,19,7)+0,"")</f>
        <v/>
      </c>
      <c r="L3085" s="25" t="str">
        <f>IFERROR(MID($D3085,28,7)+0,"")</f>
        <v/>
      </c>
      <c r="M3085" s="25">
        <f>IF(IFERROR(MID($Q3085,1,7)+0,"")&lt;1130000,IF(INDEX(C:C,MATCH(LEFT(Q3085,7)+0,I:I,0))&lt;1130000,"",INDEX(C:C,MATCH(LEFT(Q3085,7)+0,I:I,0))),IFERROR(MID($Q3085,1,7)+0,""))</f>
        <v>1135988</v>
      </c>
      <c r="N3085" s="25" t="str">
        <f>IF(IFERROR(MID($Q3085,10,7)+0,"")&lt;1130000,"",IFERROR(MID($Q3085,10,7)+0,""))</f>
        <v/>
      </c>
      <c r="O3085" s="25" t="str">
        <f>IF(IFERROR(MID($Q3085,19,7)+0,"")&lt;1130000,"",IFERROR(MID($Q3085,19,7)+0,""))</f>
        <v/>
      </c>
      <c r="P3085" s="25">
        <f>IF(M3085="","",IF(N3085="",M3085,M3085&amp;", "&amp;N3085))</f>
        <v>1135988</v>
      </c>
      <c r="Q3085" s="37">
        <v>1135988</v>
      </c>
      <c r="R3085" s="37"/>
      <c r="S3085" s="35" t="s">
        <v>2449</v>
      </c>
      <c r="T3085" s="25" t="s">
        <v>36</v>
      </c>
      <c r="U3085" s="185">
        <v>29726</v>
      </c>
      <c r="V3085" s="188">
        <v>29726</v>
      </c>
      <c r="W3085" s="189">
        <v>34460</v>
      </c>
      <c r="X3085" s="31">
        <v>34460</v>
      </c>
      <c r="Y3085" s="90">
        <f>IFERROR(ROUND(X3085/W3085-1,2),"")</f>
        <v>0</v>
      </c>
      <c r="Z3085" s="31" t="str">
        <f>IF(OR(S3085="VLD MLC components",S3085="VLD MLC pipes",S3085="VLD PEX components",S3085="VLD PEX pipes",S3085="VLD PHC components",S3085="VLD PHC pipes",S3085="Controls VLD"),"По запросу",X3085)</f>
        <v>По запросу</v>
      </c>
      <c r="AA3085" s="63">
        <f>ROUND(X3085/1.2,3)</f>
        <v>28716.667000000001</v>
      </c>
      <c r="AB3085" s="23">
        <v>28716.667000000001</v>
      </c>
      <c r="AC3085" s="190">
        <f>IFERROR(ROUND(AA3085/AB3085-1,2),"")</f>
        <v>0</v>
      </c>
      <c r="AD3085" s="25">
        <v>1.5009999999999999</v>
      </c>
      <c r="AE3085" s="25">
        <v>7.2000000000000005E-4</v>
      </c>
      <c r="AF3085" s="25">
        <v>3</v>
      </c>
      <c r="AG3085" s="25">
        <v>3</v>
      </c>
      <c r="AH3085" s="25">
        <v>5</v>
      </c>
      <c r="AI3085" s="25">
        <v>5</v>
      </c>
      <c r="AJ3085" s="25" t="s">
        <v>20</v>
      </c>
      <c r="AK3085" s="22" t="s">
        <v>20</v>
      </c>
      <c r="AL3085" s="25" t="s">
        <v>20</v>
      </c>
      <c r="AM3085" s="25">
        <v>1</v>
      </c>
      <c r="AN3085" s="25">
        <v>87</v>
      </c>
      <c r="AO3085" s="25">
        <v>79</v>
      </c>
      <c r="AP3085" s="25">
        <v>112</v>
      </c>
      <c r="AQ3085" s="25">
        <v>1.5009999999999999</v>
      </c>
      <c r="AR3085" s="94">
        <v>7.6977600000000001E-4</v>
      </c>
      <c r="AS3085" s="157" t="s">
        <v>22</v>
      </c>
      <c r="AT3085" s="93" t="s">
        <v>22</v>
      </c>
      <c r="AU3085" s="92" t="s">
        <v>22</v>
      </c>
      <c r="AV3085" s="91" t="s">
        <v>152</v>
      </c>
      <c r="AW3085" s="92" t="s">
        <v>48</v>
      </c>
      <c r="AX3085" s="92" t="s">
        <v>48</v>
      </c>
      <c r="AY3085" s="91" t="s">
        <v>152</v>
      </c>
      <c r="AZ3085" s="23"/>
      <c r="BA3085" s="25" t="s">
        <v>2563</v>
      </c>
      <c r="BB3085" t="s">
        <v>25</v>
      </c>
      <c r="BC3085" t="s">
        <v>2629</v>
      </c>
      <c r="BD3085" t="str">
        <f>IF(Z3085=BC3085,"OK")</f>
        <v>OK</v>
      </c>
      <c r="BE3085">
        <v>1.5009999999999999</v>
      </c>
      <c r="BF3085">
        <v>7.2000000000000005E-4</v>
      </c>
      <c r="BG3085">
        <v>87</v>
      </c>
      <c r="BH3085">
        <v>79</v>
      </c>
      <c r="BI3085">
        <v>112</v>
      </c>
      <c r="BJ3085">
        <v>1.5009999999999999</v>
      </c>
      <c r="BK3085">
        <v>7.6977600000000001E-4</v>
      </c>
      <c r="BN3085" s="183"/>
    </row>
    <row r="3086" spans="1:66" ht="25.5" x14ac:dyDescent="0.25">
      <c r="A3086" s="1"/>
      <c r="B3086" s="94">
        <v>3073</v>
      </c>
      <c r="C3086" s="43">
        <v>1042985</v>
      </c>
      <c r="D3086" s="53" t="s">
        <v>22</v>
      </c>
      <c r="E3086" s="48" t="s">
        <v>2562</v>
      </c>
      <c r="F3086" s="151" t="s">
        <v>21</v>
      </c>
      <c r="G3086" s="41" t="s">
        <v>27</v>
      </c>
      <c r="H3086" s="46" t="str">
        <f>IFERROR(IFERROR(IF(SEARCH("Usystems",$E3086)&gt;0,"Usystems"),IF(SEARCH("RIIFO",$E3086)&gt;0,"RIIFO","Uponor")),"Uponor")</f>
        <v>Uponor</v>
      </c>
      <c r="I3086" s="25" t="str">
        <f>IFERROR(MID($D3086,1,7)+0,"")</f>
        <v/>
      </c>
      <c r="J3086" s="25" t="str">
        <f>IFERROR(MID($D3086,10,7)+0,"")</f>
        <v/>
      </c>
      <c r="K3086" s="25" t="str">
        <f>IFERROR(MID($D3086,19,7)+0,"")</f>
        <v/>
      </c>
      <c r="L3086" s="25" t="str">
        <f>IFERROR(MID($D3086,28,7)+0,"")</f>
        <v/>
      </c>
      <c r="M3086" s="25">
        <f>IF(IFERROR(MID($Q3086,1,7)+0,"")&lt;1130000,IF(INDEX(C:C,MATCH(LEFT(Q3086,7)+0,I:I,0))&lt;1130000,"",INDEX(C:C,MATCH(LEFT(Q3086,7)+0,I:I,0))),IFERROR(MID($Q3086,1,7)+0,""))</f>
        <v>1135989</v>
      </c>
      <c r="N3086" s="25" t="str">
        <f>IF(IFERROR(MID($Q3086,10,7)+0,"")&lt;1130000,"",IFERROR(MID($Q3086,10,7)+0,""))</f>
        <v/>
      </c>
      <c r="O3086" s="25" t="str">
        <f>IF(IFERROR(MID($Q3086,19,7)+0,"")&lt;1130000,"",IFERROR(MID($Q3086,19,7)+0,""))</f>
        <v/>
      </c>
      <c r="P3086" s="25">
        <f>IF(M3086="","",IF(N3086="",M3086,M3086&amp;", "&amp;N3086))</f>
        <v>1135989</v>
      </c>
      <c r="Q3086" s="37">
        <v>1135989</v>
      </c>
      <c r="R3086" s="37"/>
      <c r="S3086" s="35" t="s">
        <v>2449</v>
      </c>
      <c r="T3086" s="25" t="s">
        <v>36</v>
      </c>
      <c r="U3086" s="185">
        <v>44385</v>
      </c>
      <c r="V3086" s="188">
        <v>44385</v>
      </c>
      <c r="W3086" s="189">
        <v>91296</v>
      </c>
      <c r="X3086" s="31">
        <v>91296</v>
      </c>
      <c r="Y3086" s="90">
        <f>IFERROR(ROUND(X3086/W3086-1,2),"")</f>
        <v>0</v>
      </c>
      <c r="Z3086" s="31" t="str">
        <f>IF(OR(S3086="VLD MLC components",S3086="VLD MLC pipes",S3086="VLD PEX components",S3086="VLD PEX pipes",S3086="VLD PHC components",S3086="VLD PHC pipes",S3086="Controls VLD"),"По запросу",X3086)</f>
        <v>По запросу</v>
      </c>
      <c r="AA3086" s="63">
        <f>ROUND(X3086/1.2,3)</f>
        <v>76080</v>
      </c>
      <c r="AB3086" s="23">
        <v>76080</v>
      </c>
      <c r="AC3086" s="190">
        <f>IFERROR(ROUND(AA3086/AB3086-1,2),"")</f>
        <v>0</v>
      </c>
      <c r="AD3086" s="25">
        <v>2.331</v>
      </c>
      <c r="AE3086" s="25">
        <v>1.25E-3</v>
      </c>
      <c r="AF3086" s="25">
        <v>0</v>
      </c>
      <c r="AG3086" s="25" t="s">
        <v>22</v>
      </c>
      <c r="AH3086" s="25">
        <v>2</v>
      </c>
      <c r="AI3086" s="25">
        <v>2</v>
      </c>
      <c r="AJ3086" s="25" t="s">
        <v>20</v>
      </c>
      <c r="AK3086" s="42" t="s">
        <v>19</v>
      </c>
      <c r="AL3086" s="25" t="s">
        <v>20</v>
      </c>
      <c r="AM3086" s="25">
        <v>1</v>
      </c>
      <c r="AN3086" s="25">
        <v>128</v>
      </c>
      <c r="AO3086" s="25">
        <v>103</v>
      </c>
      <c r="AP3086" s="25">
        <v>103</v>
      </c>
      <c r="AQ3086" s="25">
        <v>2.331</v>
      </c>
      <c r="AR3086" s="94">
        <v>1.3579519999999999E-3</v>
      </c>
      <c r="AS3086" s="157">
        <v>2</v>
      </c>
      <c r="AT3086" s="93" t="s">
        <v>22</v>
      </c>
      <c r="AU3086" s="92" t="s">
        <v>22</v>
      </c>
      <c r="AV3086" s="91" t="s">
        <v>152</v>
      </c>
      <c r="AW3086" s="92" t="s">
        <v>152</v>
      </c>
      <c r="AX3086" s="92" t="s">
        <v>48</v>
      </c>
      <c r="AY3086" s="91" t="s">
        <v>152</v>
      </c>
      <c r="AZ3086" s="23"/>
      <c r="BA3086" s="25" t="s">
        <v>2561</v>
      </c>
      <c r="BB3086" t="s">
        <v>25</v>
      </c>
      <c r="BC3086" t="e">
        <v>#N/A</v>
      </c>
      <c r="BD3086" t="e">
        <f>IF(Z3086=BC3086,"OK")</f>
        <v>#N/A</v>
      </c>
      <c r="BE3086">
        <v>2.331</v>
      </c>
      <c r="BF3086">
        <v>1.25E-3</v>
      </c>
      <c r="BG3086">
        <v>128</v>
      </c>
      <c r="BH3086">
        <v>103</v>
      </c>
      <c r="BI3086">
        <v>103</v>
      </c>
      <c r="BJ3086">
        <v>2.331</v>
      </c>
      <c r="BK3086">
        <v>1.3579519999999999E-3</v>
      </c>
      <c r="BN3086" s="183"/>
    </row>
    <row r="3087" spans="1:66" ht="38.25" x14ac:dyDescent="0.25">
      <c r="A3087" s="1"/>
      <c r="B3087" s="94">
        <v>3074</v>
      </c>
      <c r="C3087" s="43">
        <v>1042986</v>
      </c>
      <c r="D3087" s="53" t="s">
        <v>22</v>
      </c>
      <c r="E3087" s="36" t="s">
        <v>2560</v>
      </c>
      <c r="F3087" s="151" t="s">
        <v>21</v>
      </c>
      <c r="G3087" s="41" t="s">
        <v>29</v>
      </c>
      <c r="H3087" s="46" t="str">
        <f>IFERROR(IFERROR(IF(SEARCH("Usystems",$E3087)&gt;0,"Usystems"),IF(SEARCH("RIIFO",$E3087)&gt;0,"RIIFO","Uponor")),"Uponor")</f>
        <v>Uponor</v>
      </c>
      <c r="I3087" s="25" t="str">
        <f>IFERROR(MID($D3087,1,7)+0,"")</f>
        <v/>
      </c>
      <c r="J3087" s="25" t="str">
        <f>IFERROR(MID($D3087,10,7)+0,"")</f>
        <v/>
      </c>
      <c r="K3087" s="25" t="str">
        <f>IFERROR(MID($D3087,19,7)+0,"")</f>
        <v/>
      </c>
      <c r="L3087" s="25" t="str">
        <f>IFERROR(MID($D3087,28,7)+0,"")</f>
        <v/>
      </c>
      <c r="M3087" s="25">
        <f>IF(IFERROR(MID($Q3087,1,7)+0,"")&lt;1130000,IF(INDEX(C:C,MATCH(LEFT(Q3087,7)+0,I:I,0))&lt;1130000,"",INDEX(C:C,MATCH(LEFT(Q3087,7)+0,I:I,0))),IFERROR(MID($Q3087,1,7)+0,""))</f>
        <v>1135990</v>
      </c>
      <c r="N3087" s="25" t="str">
        <f>IF(IFERROR(MID($Q3087,10,7)+0,"")&lt;1130000,"",IFERROR(MID($Q3087,10,7)+0,""))</f>
        <v/>
      </c>
      <c r="O3087" s="25" t="str">
        <f>IF(IFERROR(MID($Q3087,19,7)+0,"")&lt;1130000,"",IFERROR(MID($Q3087,19,7)+0,""))</f>
        <v/>
      </c>
      <c r="P3087" s="25">
        <f>IF(M3087="","",IF(N3087="",M3087,M3087&amp;", "&amp;N3087))</f>
        <v>1135990</v>
      </c>
      <c r="Q3087" s="37">
        <v>1135990</v>
      </c>
      <c r="R3087" s="37"/>
      <c r="S3087" s="35" t="s">
        <v>2449</v>
      </c>
      <c r="T3087" s="25" t="s">
        <v>36</v>
      </c>
      <c r="U3087" s="185">
        <v>61146</v>
      </c>
      <c r="V3087" s="188">
        <v>61146</v>
      </c>
      <c r="W3087" s="189">
        <v>81653</v>
      </c>
      <c r="X3087" s="31">
        <v>81653</v>
      </c>
      <c r="Y3087" s="90">
        <f>IFERROR(ROUND(X3087/W3087-1,2),"")</f>
        <v>0</v>
      </c>
      <c r="Z3087" s="31" t="str">
        <f>IF(OR(S3087="VLD MLC components",S3087="VLD MLC pipes",S3087="VLD PEX components",S3087="VLD PEX pipes",S3087="VLD PHC components",S3087="VLD PHC pipes",S3087="Controls VLD"),"По запросу",X3087)</f>
        <v>По запросу</v>
      </c>
      <c r="AA3087" s="63">
        <f>ROUND(X3087/1.2,3)</f>
        <v>68044.167000000001</v>
      </c>
      <c r="AB3087" s="23">
        <v>68044.167000000001</v>
      </c>
      <c r="AC3087" s="190">
        <f>IFERROR(ROUND(AA3087/AB3087-1,2),"")</f>
        <v>0</v>
      </c>
      <c r="AD3087" s="25">
        <v>3.6190000000000002</v>
      </c>
      <c r="AE3087" s="25">
        <v>1.6590000000000001E-3</v>
      </c>
      <c r="AF3087" s="25">
        <v>0</v>
      </c>
      <c r="AG3087" s="25">
        <v>4</v>
      </c>
      <c r="AH3087" s="25">
        <v>4</v>
      </c>
      <c r="AI3087" s="25">
        <v>4</v>
      </c>
      <c r="AJ3087" s="25" t="s">
        <v>20</v>
      </c>
      <c r="AK3087" s="42" t="s">
        <v>19</v>
      </c>
      <c r="AL3087" s="25" t="s">
        <v>20</v>
      </c>
      <c r="AM3087" s="25">
        <v>1</v>
      </c>
      <c r="AN3087" s="25">
        <v>147</v>
      </c>
      <c r="AO3087" s="25">
        <v>114</v>
      </c>
      <c r="AP3087" s="25">
        <v>99</v>
      </c>
      <c r="AQ3087" s="25">
        <v>3.6190000000000002</v>
      </c>
      <c r="AR3087" s="94">
        <v>1.6590419999999999E-3</v>
      </c>
      <c r="AS3087" s="157" t="s">
        <v>22</v>
      </c>
      <c r="AT3087" s="93" t="s">
        <v>22</v>
      </c>
      <c r="AU3087" s="92" t="s">
        <v>22</v>
      </c>
      <c r="AV3087" s="91" t="s">
        <v>152</v>
      </c>
      <c r="AW3087" s="92" t="s">
        <v>152</v>
      </c>
      <c r="AX3087" s="92" t="s">
        <v>48</v>
      </c>
      <c r="AY3087" s="91" t="s">
        <v>152</v>
      </c>
      <c r="AZ3087" s="23"/>
      <c r="BA3087" s="25" t="s">
        <v>2559</v>
      </c>
      <c r="BB3087" t="s">
        <v>25</v>
      </c>
      <c r="BC3087" t="s">
        <v>2629</v>
      </c>
      <c r="BD3087" t="str">
        <f>IF(Z3087=BC3087,"OK")</f>
        <v>OK</v>
      </c>
      <c r="BE3087">
        <v>3.6190000000000002</v>
      </c>
      <c r="BF3087">
        <v>1.6590000000000001E-3</v>
      </c>
      <c r="BG3087">
        <v>147</v>
      </c>
      <c r="BH3087">
        <v>114</v>
      </c>
      <c r="BI3087">
        <v>99</v>
      </c>
      <c r="BJ3087">
        <v>3.6190000000000002</v>
      </c>
      <c r="BK3087">
        <v>1.6590419999999999E-3</v>
      </c>
      <c r="BN3087" s="183"/>
    </row>
    <row r="3088" spans="1:66" ht="38.25" x14ac:dyDescent="0.25">
      <c r="A3088" s="1"/>
      <c r="B3088" s="94">
        <v>3075</v>
      </c>
      <c r="C3088" s="43">
        <v>1042987</v>
      </c>
      <c r="D3088" s="53" t="s">
        <v>22</v>
      </c>
      <c r="E3088" s="48" t="s">
        <v>2558</v>
      </c>
      <c r="F3088" s="151" t="s">
        <v>757</v>
      </c>
      <c r="G3088" s="41" t="s">
        <v>29</v>
      </c>
      <c r="H3088" s="46" t="str">
        <f>IFERROR(IFERROR(IF(SEARCH("Usystems",$E3088)&gt;0,"Usystems"),IF(SEARCH("RIIFO",$E3088)&gt;0,"RIIFO","Uponor")),"Uponor")</f>
        <v>Uponor</v>
      </c>
      <c r="I3088" s="25" t="str">
        <f>IFERROR(MID($D3088,1,7)+0,"")</f>
        <v/>
      </c>
      <c r="J3088" s="25" t="str">
        <f>IFERROR(MID($D3088,10,7)+0,"")</f>
        <v/>
      </c>
      <c r="K3088" s="25" t="str">
        <f>IFERROR(MID($D3088,19,7)+0,"")</f>
        <v/>
      </c>
      <c r="L3088" s="25" t="str">
        <f>IFERROR(MID($D3088,28,7)+0,"")</f>
        <v/>
      </c>
      <c r="M3088" s="25">
        <f>IF(IFERROR(MID($Q3088,1,7)+0,"")&lt;1130000,IF(INDEX(C:C,MATCH(LEFT(Q3088,7)+0,I:I,0))&lt;1130000,"",INDEX(C:C,MATCH(LEFT(Q3088,7)+0,I:I,0))),IFERROR(MID($Q3088,1,7)+0,""))</f>
        <v>1135991</v>
      </c>
      <c r="N3088" s="25" t="str">
        <f>IF(IFERROR(MID($Q3088,10,7)+0,"")&lt;1130000,"",IFERROR(MID($Q3088,10,7)+0,""))</f>
        <v/>
      </c>
      <c r="O3088" s="25" t="str">
        <f>IF(IFERROR(MID($Q3088,19,7)+0,"")&lt;1130000,"",IFERROR(MID($Q3088,19,7)+0,""))</f>
        <v/>
      </c>
      <c r="P3088" s="25">
        <f>IF(M3088="","",IF(N3088="",M3088,M3088&amp;", "&amp;N3088))</f>
        <v>1135991</v>
      </c>
      <c r="Q3088" s="37">
        <v>1135991</v>
      </c>
      <c r="R3088" s="37"/>
      <c r="S3088" s="35" t="s">
        <v>2449</v>
      </c>
      <c r="T3088" s="25" t="s">
        <v>36</v>
      </c>
      <c r="U3088" s="185">
        <v>76552</v>
      </c>
      <c r="V3088" s="188">
        <v>76552</v>
      </c>
      <c r="W3088" s="189">
        <v>101459</v>
      </c>
      <c r="X3088" s="31">
        <v>101459</v>
      </c>
      <c r="Y3088" s="90">
        <f>IFERROR(ROUND(X3088/W3088-1,2),"")</f>
        <v>0</v>
      </c>
      <c r="Z3088" s="31" t="str">
        <f>IF(OR(S3088="VLD MLC components",S3088="VLD MLC pipes",S3088="VLD PEX components",S3088="VLD PEX pipes",S3088="VLD PHC components",S3088="VLD PHC pipes",S3088="Controls VLD"),"По запросу",X3088)</f>
        <v>По запросу</v>
      </c>
      <c r="AA3088" s="63">
        <f>ROUND(X3088/1.2,3)</f>
        <v>84549.167000000001</v>
      </c>
      <c r="AB3088" s="23">
        <v>84549.167000000001</v>
      </c>
      <c r="AC3088" s="190">
        <f>IFERROR(ROUND(AA3088/AB3088-1,2),"")</f>
        <v>0</v>
      </c>
      <c r="AD3088" s="25">
        <v>0.50800000000000001</v>
      </c>
      <c r="AE3088" s="25">
        <v>2.81E-3</v>
      </c>
      <c r="AF3088" s="25">
        <v>10</v>
      </c>
      <c r="AG3088" s="25">
        <v>10</v>
      </c>
      <c r="AH3088" s="25">
        <v>10</v>
      </c>
      <c r="AI3088" s="25">
        <v>10</v>
      </c>
      <c r="AJ3088" s="25" t="s">
        <v>20</v>
      </c>
      <c r="AK3088" s="22" t="s">
        <v>20</v>
      </c>
      <c r="AL3088" s="25" t="s">
        <v>20</v>
      </c>
      <c r="AM3088" s="25">
        <v>1</v>
      </c>
      <c r="AN3088" s="25">
        <v>169</v>
      </c>
      <c r="AO3088" s="25">
        <v>122</v>
      </c>
      <c r="AP3088" s="25">
        <v>142</v>
      </c>
      <c r="AQ3088" s="25">
        <v>0.50800000000000001</v>
      </c>
      <c r="AR3088" s="94">
        <v>2.9277560000000001E-3</v>
      </c>
      <c r="AS3088" s="157" t="s">
        <v>22</v>
      </c>
      <c r="AT3088" s="93" t="s">
        <v>22</v>
      </c>
      <c r="AU3088" s="92" t="s">
        <v>22</v>
      </c>
      <c r="AV3088" s="91" t="s">
        <v>152</v>
      </c>
      <c r="AW3088" s="92" t="s">
        <v>152</v>
      </c>
      <c r="AX3088" s="92" t="s">
        <v>48</v>
      </c>
      <c r="AY3088" s="91" t="s">
        <v>152</v>
      </c>
      <c r="AZ3088" s="23"/>
      <c r="BA3088" s="25" t="s">
        <v>2557</v>
      </c>
      <c r="BB3088" t="s">
        <v>25</v>
      </c>
      <c r="BC3088" t="s">
        <v>2629</v>
      </c>
      <c r="BD3088" t="str">
        <f>IF(Z3088=BC3088,"OK")</f>
        <v>OK</v>
      </c>
      <c r="BE3088">
        <v>0.50800000000000001</v>
      </c>
      <c r="BF3088">
        <v>2.81E-3</v>
      </c>
      <c r="BG3088">
        <v>169</v>
      </c>
      <c r="BH3088">
        <v>122</v>
      </c>
      <c r="BI3088">
        <v>142</v>
      </c>
      <c r="BJ3088">
        <v>0.50800000000000001</v>
      </c>
      <c r="BK3088">
        <v>2.9277560000000001E-3</v>
      </c>
      <c r="BN3088" s="183"/>
    </row>
    <row r="3089" spans="1:66" ht="38.25" x14ac:dyDescent="0.25">
      <c r="A3089" s="1"/>
      <c r="B3089" s="94">
        <v>3076</v>
      </c>
      <c r="C3089" s="43">
        <v>1078365</v>
      </c>
      <c r="D3089" s="25"/>
      <c r="E3089" s="36" t="s">
        <v>2556</v>
      </c>
      <c r="F3089" s="151" t="s">
        <v>21</v>
      </c>
      <c r="G3089" s="41" t="s">
        <v>29</v>
      </c>
      <c r="H3089" s="46" t="str">
        <f>IFERROR(IFERROR(IF(SEARCH("Usystems",$E3089)&gt;0,"Usystems"),IF(SEARCH("RIIFO",$E3089)&gt;0,"RIIFO","Uponor")),"Uponor")</f>
        <v>Uponor</v>
      </c>
      <c r="I3089" s="25" t="str">
        <f>IFERROR(MID($D3089,1,7)+0,"")</f>
        <v/>
      </c>
      <c r="J3089" s="25" t="str">
        <f>IFERROR(MID($D3089,10,7)+0,"")</f>
        <v/>
      </c>
      <c r="K3089" s="25" t="str">
        <f>IFERROR(MID($D3089,19,7)+0,"")</f>
        <v/>
      </c>
      <c r="L3089" s="25" t="str">
        <f>IFERROR(MID($D3089,28,7)+0,"")</f>
        <v/>
      </c>
      <c r="M3089" s="25">
        <f>IF(IFERROR(MID($Q3089,1,7)+0,"")&lt;1130000,IF(INDEX(C:C,MATCH(LEFT(Q3089,7)+0,I:I,0))&lt;1130000,"",INDEX(C:C,MATCH(LEFT(Q3089,7)+0,I:I,0))),IFERROR(MID($Q3089,1,7)+0,""))</f>
        <v>1135992</v>
      </c>
      <c r="N3089" s="25" t="str">
        <f>IF(IFERROR(MID($Q3089,10,7)+0,"")&lt;1130000,"",IFERROR(MID($Q3089,10,7)+0,""))</f>
        <v/>
      </c>
      <c r="O3089" s="25" t="str">
        <f>IF(IFERROR(MID($Q3089,19,7)+0,"")&lt;1130000,"",IFERROR(MID($Q3089,19,7)+0,""))</f>
        <v/>
      </c>
      <c r="P3089" s="25">
        <f>IF(M3089="","",IF(N3089="",M3089,M3089&amp;", "&amp;N3089))</f>
        <v>1135992</v>
      </c>
      <c r="Q3089" s="25">
        <v>1135992</v>
      </c>
      <c r="R3089" s="25"/>
      <c r="S3089" s="35" t="s">
        <v>2449</v>
      </c>
      <c r="T3089" s="25" t="s">
        <v>36</v>
      </c>
      <c r="U3089" s="185">
        <v>142934</v>
      </c>
      <c r="V3089" s="188">
        <v>142934</v>
      </c>
      <c r="W3089" s="189">
        <v>142934</v>
      </c>
      <c r="X3089" s="31">
        <v>142934</v>
      </c>
      <c r="Y3089" s="90">
        <f>IFERROR(ROUND(X3089/W3089-1,2),"")</f>
        <v>0</v>
      </c>
      <c r="Z3089" s="31" t="str">
        <f>IF(OR(S3089="VLD MLC components",S3089="VLD MLC pipes",S3089="VLD PEX components",S3089="VLD PEX pipes",S3089="VLD PHC components",S3089="VLD PHC pipes",S3089="Controls VLD"),"По запросу",X3089)</f>
        <v>По запросу</v>
      </c>
      <c r="AA3089" s="63">
        <f>ROUND(X3089/1.2,3)</f>
        <v>119111.667</v>
      </c>
      <c r="AB3089" s="23">
        <v>119111.667</v>
      </c>
      <c r="AC3089" s="190">
        <f>IFERROR(ROUND(AA3089/AB3089-1,2),"")</f>
        <v>0</v>
      </c>
      <c r="AD3089" s="25">
        <v>7.5960000000000001</v>
      </c>
      <c r="AE3089" s="25">
        <v>3.7299999999999998E-3</v>
      </c>
      <c r="AF3089" s="25">
        <v>5</v>
      </c>
      <c r="AG3089" s="25">
        <v>5</v>
      </c>
      <c r="AH3089" s="25">
        <v>5</v>
      </c>
      <c r="AI3089" s="25">
        <v>5</v>
      </c>
      <c r="AJ3089" s="25" t="s">
        <v>20</v>
      </c>
      <c r="AK3089" s="22" t="s">
        <v>20</v>
      </c>
      <c r="AL3089" s="25" t="s">
        <v>20</v>
      </c>
      <c r="AM3089" s="25">
        <v>1</v>
      </c>
      <c r="AN3089" s="25">
        <v>140</v>
      </c>
      <c r="AO3089" s="25">
        <v>159</v>
      </c>
      <c r="AP3089" s="25">
        <v>171</v>
      </c>
      <c r="AQ3089" s="25">
        <v>7.5960000000000001</v>
      </c>
      <c r="AR3089" s="94">
        <v>3.8064599999999998E-3</v>
      </c>
      <c r="AS3089" s="157">
        <v>1</v>
      </c>
      <c r="AT3089" s="93" t="s">
        <v>22</v>
      </c>
      <c r="AU3089" s="92" t="s">
        <v>22</v>
      </c>
      <c r="AV3089" s="91" t="s">
        <v>152</v>
      </c>
      <c r="AW3089" s="92" t="s">
        <v>152</v>
      </c>
      <c r="AX3089" s="92" t="s">
        <v>48</v>
      </c>
      <c r="AY3089" s="91" t="s">
        <v>152</v>
      </c>
      <c r="AZ3089" s="23"/>
      <c r="BA3089" s="25" t="s">
        <v>2555</v>
      </c>
      <c r="BB3089" t="s">
        <v>25</v>
      </c>
      <c r="BC3089" t="s">
        <v>2629</v>
      </c>
      <c r="BD3089" t="str">
        <f>IF(Z3089=BC3089,"OK")</f>
        <v>OK</v>
      </c>
      <c r="BE3089">
        <v>7.5960000000000001</v>
      </c>
      <c r="BF3089">
        <v>3.7299999999999998E-3</v>
      </c>
      <c r="BG3089">
        <v>140</v>
      </c>
      <c r="BH3089">
        <v>159</v>
      </c>
      <c r="BI3089">
        <v>171</v>
      </c>
      <c r="BJ3089">
        <v>7.5960000000000001</v>
      </c>
      <c r="BK3089">
        <v>3.8064599999999998E-3</v>
      </c>
      <c r="BN3089" s="183"/>
    </row>
    <row r="3090" spans="1:66" ht="38.25" x14ac:dyDescent="0.25">
      <c r="A3090" s="1"/>
      <c r="B3090" s="94">
        <v>3077</v>
      </c>
      <c r="C3090" s="43">
        <v>1018355</v>
      </c>
      <c r="D3090" s="53" t="s">
        <v>22</v>
      </c>
      <c r="E3090" s="27" t="s">
        <v>2554</v>
      </c>
      <c r="F3090" s="213" t="s">
        <v>21</v>
      </c>
      <c r="G3090" s="41" t="s">
        <v>29</v>
      </c>
      <c r="H3090" s="46" t="str">
        <f>IFERROR(IFERROR(IF(SEARCH("Usystems",$E3090)&gt;0,"Usystems"),IF(SEARCH("RIIFO",$E3090)&gt;0,"RIIFO","Uponor")),"Uponor")</f>
        <v>Uponor</v>
      </c>
      <c r="I3090" s="25" t="str">
        <f>IFERROR(MID($D3090,1,7)+0,"")</f>
        <v/>
      </c>
      <c r="J3090" s="25" t="str">
        <f>IFERROR(MID($D3090,10,7)+0,"")</f>
        <v/>
      </c>
      <c r="K3090" s="25" t="str">
        <f>IFERROR(MID($D3090,19,7)+0,"")</f>
        <v/>
      </c>
      <c r="L3090" s="25" t="str">
        <f>IFERROR(MID($D3090,28,7)+0,"")</f>
        <v/>
      </c>
      <c r="M3090" s="25">
        <f>IF(IFERROR(MID($Q3090,1,7)+0,"")&lt;1130000,IF(INDEX(C:C,MATCH(LEFT(Q3090,7)+0,I:I,0))&lt;1130000,"",INDEX(C:C,MATCH(LEFT(Q3090,7)+0,I:I,0))),IFERROR(MID($Q3090,1,7)+0,""))</f>
        <v>1136630</v>
      </c>
      <c r="N3090" s="25" t="str">
        <f>IF(IFERROR(MID($Q3090,10,7)+0,"")&lt;1130000,"",IFERROR(MID($Q3090,10,7)+0,""))</f>
        <v/>
      </c>
      <c r="O3090" s="25" t="str">
        <f>IF(IFERROR(MID($Q3090,19,7)+0,"")&lt;1130000,"",IFERROR(MID($Q3090,19,7)+0,""))</f>
        <v/>
      </c>
      <c r="P3090" s="25">
        <f>IF(M3090="","",IF(N3090="",M3090,M3090&amp;", "&amp;N3090))</f>
        <v>1136630</v>
      </c>
      <c r="Q3090" s="43">
        <v>1136630</v>
      </c>
      <c r="R3090" s="37"/>
      <c r="S3090" s="35" t="s">
        <v>69</v>
      </c>
      <c r="T3090" s="25" t="s">
        <v>36</v>
      </c>
      <c r="U3090" s="185">
        <v>3413</v>
      </c>
      <c r="V3090" s="188">
        <v>3413</v>
      </c>
      <c r="W3090" s="189">
        <v>7055</v>
      </c>
      <c r="X3090" s="31">
        <v>7055</v>
      </c>
      <c r="Y3090" s="90">
        <f>IFERROR(ROUND(X3090/W3090-1,2),"")</f>
        <v>0</v>
      </c>
      <c r="Z3090" s="31">
        <f>IF(OR(S3090="VLD MLC components",S3090="VLD MLC pipes",S3090="VLD PEX components",S3090="VLD PEX pipes",S3090="VLD PHC components",S3090="VLD PHC pipes",S3090="Controls VLD"),"По запросу",X3090)</f>
        <v>7055</v>
      </c>
      <c r="AA3090" s="63">
        <f>ROUND(X3090/1.2,3)</f>
        <v>5879.1670000000004</v>
      </c>
      <c r="AB3090" s="23">
        <v>5879.1670000000004</v>
      </c>
      <c r="AC3090" s="190">
        <f>IFERROR(ROUND(AA3090/AB3090-1,2),"")</f>
        <v>0</v>
      </c>
      <c r="AD3090" s="25">
        <v>0.182</v>
      </c>
      <c r="AE3090" s="25">
        <v>7.4999999999999993E-5</v>
      </c>
      <c r="AF3090" s="25">
        <v>6</v>
      </c>
      <c r="AG3090" s="25">
        <v>6</v>
      </c>
      <c r="AH3090" s="25">
        <v>6</v>
      </c>
      <c r="AI3090" s="25">
        <v>6</v>
      </c>
      <c r="AJ3090" s="25" t="s">
        <v>20</v>
      </c>
      <c r="AK3090" s="22" t="s">
        <v>20</v>
      </c>
      <c r="AL3090" s="25" t="s">
        <v>20</v>
      </c>
      <c r="AM3090" s="25">
        <v>1</v>
      </c>
      <c r="AN3090" s="25">
        <v>50</v>
      </c>
      <c r="AO3090" s="25">
        <v>50</v>
      </c>
      <c r="AP3090" s="25">
        <v>30</v>
      </c>
      <c r="AQ3090" s="25">
        <v>0.182</v>
      </c>
      <c r="AR3090" s="94">
        <v>7.4999999999999993E-5</v>
      </c>
      <c r="AS3090" s="157">
        <v>6</v>
      </c>
      <c r="AT3090" s="93" t="s">
        <v>22</v>
      </c>
      <c r="AU3090" s="92" t="s">
        <v>22</v>
      </c>
      <c r="AV3090" s="91" t="s">
        <v>152</v>
      </c>
      <c r="AW3090" s="92" t="s">
        <v>152</v>
      </c>
      <c r="AX3090" s="92" t="s">
        <v>48</v>
      </c>
      <c r="AY3090" s="91" t="s">
        <v>152</v>
      </c>
      <c r="AZ3090" s="23"/>
      <c r="BA3090" s="25" t="s">
        <v>2553</v>
      </c>
      <c r="BB3090" t="s">
        <v>25</v>
      </c>
      <c r="BC3090">
        <v>7055</v>
      </c>
      <c r="BD3090" t="str">
        <f>IF(Z3090=BC3090,"OK")</f>
        <v>OK</v>
      </c>
      <c r="BE3090">
        <v>0.182</v>
      </c>
      <c r="BF3090">
        <v>7.4999999999999993E-5</v>
      </c>
      <c r="BG3090">
        <v>50</v>
      </c>
      <c r="BH3090">
        <v>50</v>
      </c>
      <c r="BI3090">
        <v>30</v>
      </c>
      <c r="BJ3090">
        <v>0.182</v>
      </c>
      <c r="BK3090">
        <v>7.4999999999999993E-5</v>
      </c>
      <c r="BN3090" s="183"/>
    </row>
    <row r="3091" spans="1:66" ht="38.25" x14ac:dyDescent="0.25">
      <c r="A3091" s="1"/>
      <c r="B3091" s="94">
        <v>3078</v>
      </c>
      <c r="C3091" s="43">
        <v>1018356</v>
      </c>
      <c r="D3091" s="53" t="s">
        <v>22</v>
      </c>
      <c r="E3091" s="27" t="s">
        <v>2552</v>
      </c>
      <c r="F3091" s="151" t="s">
        <v>757</v>
      </c>
      <c r="G3091" s="41" t="s">
        <v>29</v>
      </c>
      <c r="H3091" s="46" t="str">
        <f>IFERROR(IFERROR(IF(SEARCH("Usystems",$E3091)&gt;0,"Usystems"),IF(SEARCH("RIIFO",$E3091)&gt;0,"RIIFO","Uponor")),"Uponor")</f>
        <v>Uponor</v>
      </c>
      <c r="I3091" s="25" t="str">
        <f>IFERROR(MID($D3091,1,7)+0,"")</f>
        <v/>
      </c>
      <c r="J3091" s="25" t="str">
        <f>IFERROR(MID($D3091,10,7)+0,"")</f>
        <v/>
      </c>
      <c r="K3091" s="25" t="str">
        <f>IFERROR(MID($D3091,19,7)+0,"")</f>
        <v/>
      </c>
      <c r="L3091" s="25" t="str">
        <f>IFERROR(MID($D3091,28,7)+0,"")</f>
        <v/>
      </c>
      <c r="M3091" s="25">
        <f>IF(IFERROR(MID($Q3091,1,7)+0,"")&lt;1130000,IF(INDEX(C:C,MATCH(LEFT(Q3091,7)+0,I:I,0))&lt;1130000,"",INDEX(C:C,MATCH(LEFT(Q3091,7)+0,I:I,0))),IFERROR(MID($Q3091,1,7)+0,""))</f>
        <v>1136631</v>
      </c>
      <c r="N3091" s="25" t="str">
        <f>IF(IFERROR(MID($Q3091,10,7)+0,"")&lt;1130000,"",IFERROR(MID($Q3091,10,7)+0,""))</f>
        <v/>
      </c>
      <c r="O3091" s="25" t="str">
        <f>IF(IFERROR(MID($Q3091,19,7)+0,"")&lt;1130000,"",IFERROR(MID($Q3091,19,7)+0,""))</f>
        <v/>
      </c>
      <c r="P3091" s="25">
        <f>IF(M3091="","",IF(N3091="",M3091,M3091&amp;", "&amp;N3091))</f>
        <v>1136631</v>
      </c>
      <c r="Q3091" s="43">
        <v>1136631</v>
      </c>
      <c r="R3091" s="37"/>
      <c r="S3091" s="35" t="s">
        <v>69</v>
      </c>
      <c r="T3091" s="25" t="s">
        <v>36</v>
      </c>
      <c r="U3091" s="185">
        <v>4922</v>
      </c>
      <c r="V3091" s="188">
        <v>4922</v>
      </c>
      <c r="W3091" s="189">
        <v>4922</v>
      </c>
      <c r="X3091" s="31">
        <v>4922</v>
      </c>
      <c r="Y3091" s="90">
        <f>IFERROR(ROUND(X3091/W3091-1,2),"")</f>
        <v>0</v>
      </c>
      <c r="Z3091" s="31">
        <f>IF(OR(S3091="VLD MLC components",S3091="VLD MLC pipes",S3091="VLD PEX components",S3091="VLD PEX pipes",S3091="VLD PHC components",S3091="VLD PHC pipes",S3091="Controls VLD"),"По запросу",X3091)</f>
        <v>4922</v>
      </c>
      <c r="AA3091" s="63">
        <f>ROUND(X3091/1.2,3)</f>
        <v>4101.6670000000004</v>
      </c>
      <c r="AB3091" s="23">
        <v>4101.6670000000004</v>
      </c>
      <c r="AC3091" s="190">
        <f>IFERROR(ROUND(AA3091/AB3091-1,2),"")</f>
        <v>0</v>
      </c>
      <c r="AD3091" s="25">
        <v>0.21199999999999999</v>
      </c>
      <c r="AE3091" s="25">
        <v>5.0000000000000002E-5</v>
      </c>
      <c r="AF3091" s="25">
        <v>50</v>
      </c>
      <c r="AG3091" s="25">
        <v>50</v>
      </c>
      <c r="AH3091" s="25">
        <v>50</v>
      </c>
      <c r="AI3091" s="25">
        <v>50</v>
      </c>
      <c r="AJ3091" s="25" t="s">
        <v>20</v>
      </c>
      <c r="AK3091" s="22" t="s">
        <v>20</v>
      </c>
      <c r="AL3091" s="25" t="s">
        <v>20</v>
      </c>
      <c r="AM3091" s="25">
        <v>1</v>
      </c>
      <c r="AN3091" s="25">
        <v>55</v>
      </c>
      <c r="AO3091" s="25">
        <v>35</v>
      </c>
      <c r="AP3091" s="25">
        <v>35</v>
      </c>
      <c r="AQ3091" s="25">
        <v>0.21199999999999999</v>
      </c>
      <c r="AR3091" s="94">
        <v>6.7374999999999998E-5</v>
      </c>
      <c r="AS3091" s="157">
        <v>51</v>
      </c>
      <c r="AT3091" s="93" t="s">
        <v>22</v>
      </c>
      <c r="AU3091" s="92" t="s">
        <v>22</v>
      </c>
      <c r="AV3091" s="91" t="s">
        <v>152</v>
      </c>
      <c r="AW3091" s="92" t="s">
        <v>152</v>
      </c>
      <c r="AX3091" s="92" t="s">
        <v>48</v>
      </c>
      <c r="AY3091" s="91" t="s">
        <v>152</v>
      </c>
      <c r="AZ3091" s="23"/>
      <c r="BA3091" s="25" t="s">
        <v>2551</v>
      </c>
      <c r="BB3091" t="s">
        <v>25</v>
      </c>
      <c r="BC3091">
        <v>4922</v>
      </c>
      <c r="BD3091" t="str">
        <f>IF(Z3091=BC3091,"OK")</f>
        <v>OK</v>
      </c>
      <c r="BE3091">
        <v>0.21199999999999999</v>
      </c>
      <c r="BF3091">
        <v>5.0000000000000002E-5</v>
      </c>
      <c r="BG3091">
        <v>55</v>
      </c>
      <c r="BH3091">
        <v>35</v>
      </c>
      <c r="BI3091">
        <v>35</v>
      </c>
      <c r="BJ3091">
        <v>0.21199999999999999</v>
      </c>
      <c r="BK3091">
        <v>6.7374999999999998E-5</v>
      </c>
      <c r="BN3091" s="183"/>
    </row>
    <row r="3092" spans="1:66" ht="38.25" x14ac:dyDescent="0.25">
      <c r="A3092" s="1"/>
      <c r="B3092" s="94">
        <v>3079</v>
      </c>
      <c r="C3092" s="43">
        <v>1018357</v>
      </c>
      <c r="D3092" s="53" t="s">
        <v>22</v>
      </c>
      <c r="E3092" s="27" t="s">
        <v>2550</v>
      </c>
      <c r="F3092" s="151" t="s">
        <v>21</v>
      </c>
      <c r="G3092" s="41" t="s">
        <v>29</v>
      </c>
      <c r="H3092" s="46" t="str">
        <f>IFERROR(IFERROR(IF(SEARCH("Usystems",$E3092)&gt;0,"Usystems"),IF(SEARCH("RIIFO",$E3092)&gt;0,"RIIFO","Uponor")),"Uponor")</f>
        <v>Uponor</v>
      </c>
      <c r="I3092" s="25" t="str">
        <f>IFERROR(MID($D3092,1,7)+0,"")</f>
        <v/>
      </c>
      <c r="J3092" s="25" t="str">
        <f>IFERROR(MID($D3092,10,7)+0,"")</f>
        <v/>
      </c>
      <c r="K3092" s="25" t="str">
        <f>IFERROR(MID($D3092,19,7)+0,"")</f>
        <v/>
      </c>
      <c r="L3092" s="25" t="str">
        <f>IFERROR(MID($D3092,28,7)+0,"")</f>
        <v/>
      </c>
      <c r="M3092" s="25">
        <f>IF(IFERROR(MID($Q3092,1,7)+0,"")&lt;1130000,IF(INDEX(C:C,MATCH(LEFT(Q3092,7)+0,I:I,0))&lt;1130000,"",INDEX(C:C,MATCH(LEFT(Q3092,7)+0,I:I,0))),IFERROR(MID($Q3092,1,7)+0,""))</f>
        <v>1136633</v>
      </c>
      <c r="N3092" s="25" t="str">
        <f>IF(IFERROR(MID($Q3092,10,7)+0,"")&lt;1130000,"",IFERROR(MID($Q3092,10,7)+0,""))</f>
        <v/>
      </c>
      <c r="O3092" s="25" t="str">
        <f>IF(IFERROR(MID($Q3092,19,7)+0,"")&lt;1130000,"",IFERROR(MID($Q3092,19,7)+0,""))</f>
        <v/>
      </c>
      <c r="P3092" s="25">
        <f>IF(M3092="","",IF(N3092="",M3092,M3092&amp;", "&amp;N3092))</f>
        <v>1136633</v>
      </c>
      <c r="Q3092" s="43">
        <v>1136633</v>
      </c>
      <c r="R3092" s="37"/>
      <c r="S3092" s="35" t="s">
        <v>2449</v>
      </c>
      <c r="T3092" s="25" t="s">
        <v>36</v>
      </c>
      <c r="U3092" s="185">
        <v>9029</v>
      </c>
      <c r="V3092" s="188">
        <v>9029</v>
      </c>
      <c r="W3092" s="189">
        <v>12562</v>
      </c>
      <c r="X3092" s="31">
        <v>12562</v>
      </c>
      <c r="Y3092" s="90">
        <f>IFERROR(ROUND(X3092/W3092-1,2),"")</f>
        <v>0</v>
      </c>
      <c r="Z3092" s="31" t="str">
        <f>IF(OR(S3092="VLD MLC components",S3092="VLD MLC pipes",S3092="VLD PEX components",S3092="VLD PEX pipes",S3092="VLD PHC components",S3092="VLD PHC pipes",S3092="Controls VLD"),"По запросу",X3092)</f>
        <v>По запросу</v>
      </c>
      <c r="AA3092" s="63">
        <f>ROUND(X3092/1.2,3)</f>
        <v>10468.333000000001</v>
      </c>
      <c r="AB3092" s="23">
        <v>10468.333000000001</v>
      </c>
      <c r="AC3092" s="190">
        <f>IFERROR(ROUND(AA3092/AB3092-1,2),"")</f>
        <v>0</v>
      </c>
      <c r="AD3092" s="25">
        <v>0.41299999999999998</v>
      </c>
      <c r="AE3092" s="25">
        <v>2.5000000000000001E-4</v>
      </c>
      <c r="AF3092" s="25">
        <v>10</v>
      </c>
      <c r="AG3092" s="25">
        <v>10</v>
      </c>
      <c r="AH3092" s="25">
        <v>10</v>
      </c>
      <c r="AI3092" s="25">
        <v>10</v>
      </c>
      <c r="AJ3092" s="25" t="s">
        <v>20</v>
      </c>
      <c r="AK3092" s="22" t="s">
        <v>20</v>
      </c>
      <c r="AL3092" s="25" t="s">
        <v>20</v>
      </c>
      <c r="AM3092" s="25">
        <v>1</v>
      </c>
      <c r="AN3092" s="25">
        <v>77</v>
      </c>
      <c r="AO3092" s="25">
        <v>77</v>
      </c>
      <c r="AP3092" s="25">
        <v>48</v>
      </c>
      <c r="AQ3092" s="25">
        <v>0.41299999999999998</v>
      </c>
      <c r="AR3092" s="94">
        <v>2.8459200000000002E-4</v>
      </c>
      <c r="AS3092" s="157">
        <v>10</v>
      </c>
      <c r="AT3092" s="93" t="s">
        <v>22</v>
      </c>
      <c r="AU3092" s="92" t="s">
        <v>22</v>
      </c>
      <c r="AV3092" s="91" t="s">
        <v>152</v>
      </c>
      <c r="AW3092" s="92" t="s">
        <v>152</v>
      </c>
      <c r="AX3092" s="92" t="s">
        <v>48</v>
      </c>
      <c r="AY3092" s="91" t="s">
        <v>152</v>
      </c>
      <c r="AZ3092" s="23"/>
      <c r="BA3092" s="25" t="s">
        <v>2549</v>
      </c>
      <c r="BB3092" t="s">
        <v>25</v>
      </c>
      <c r="BC3092" t="s">
        <v>2629</v>
      </c>
      <c r="BD3092" t="str">
        <f>IF(Z3092=BC3092,"OK")</f>
        <v>OK</v>
      </c>
      <c r="BE3092">
        <v>0.41299999999999998</v>
      </c>
      <c r="BF3092">
        <v>2.5000000000000001E-4</v>
      </c>
      <c r="BG3092">
        <v>77</v>
      </c>
      <c r="BH3092">
        <v>77</v>
      </c>
      <c r="BI3092">
        <v>48</v>
      </c>
      <c r="BJ3092">
        <v>0.41299999999999998</v>
      </c>
      <c r="BK3092">
        <v>2.8459200000000002E-4</v>
      </c>
      <c r="BN3092" s="183"/>
    </row>
    <row r="3093" spans="1:66" ht="25.5" x14ac:dyDescent="0.25">
      <c r="A3093" s="1"/>
      <c r="B3093" s="94">
        <v>3080</v>
      </c>
      <c r="C3093" s="43">
        <v>1018358</v>
      </c>
      <c r="D3093" s="53" t="s">
        <v>22</v>
      </c>
      <c r="E3093" s="27" t="s">
        <v>2548</v>
      </c>
      <c r="F3093" s="151" t="s">
        <v>21</v>
      </c>
      <c r="G3093" s="41" t="s">
        <v>27</v>
      </c>
      <c r="H3093" s="46" t="str">
        <f>IFERROR(IFERROR(IF(SEARCH("Usystems",$E3093)&gt;0,"Usystems"),IF(SEARCH("RIIFO",$E3093)&gt;0,"RIIFO","Uponor")),"Uponor")</f>
        <v>Uponor</v>
      </c>
      <c r="I3093" s="25" t="str">
        <f>IFERROR(MID($D3093,1,7)+0,"")</f>
        <v/>
      </c>
      <c r="J3093" s="25" t="str">
        <f>IFERROR(MID($D3093,10,7)+0,"")</f>
        <v/>
      </c>
      <c r="K3093" s="25" t="str">
        <f>IFERROR(MID($D3093,19,7)+0,"")</f>
        <v/>
      </c>
      <c r="L3093" s="25" t="str">
        <f>IFERROR(MID($D3093,28,7)+0,"")</f>
        <v/>
      </c>
      <c r="M3093" s="25">
        <f>IF(IFERROR(MID($Q3093,1,7)+0,"")&lt;1130000,IF(INDEX(C:C,MATCH(LEFT(Q3093,7)+0,I:I,0))&lt;1130000,"",INDEX(C:C,MATCH(LEFT(Q3093,7)+0,I:I,0))),IFERROR(MID($Q3093,1,7)+0,""))</f>
        <v>1136635</v>
      </c>
      <c r="N3093" s="25" t="str">
        <f>IF(IFERROR(MID($Q3093,10,7)+0,"")&lt;1130000,"",IFERROR(MID($Q3093,10,7)+0,""))</f>
        <v/>
      </c>
      <c r="O3093" s="25" t="str">
        <f>IF(IFERROR(MID($Q3093,19,7)+0,"")&lt;1130000,"",IFERROR(MID($Q3093,19,7)+0,""))</f>
        <v/>
      </c>
      <c r="P3093" s="25">
        <f>IF(M3093="","",IF(N3093="",M3093,M3093&amp;", "&amp;N3093))</f>
        <v>1136635</v>
      </c>
      <c r="Q3093" s="43">
        <v>1136635</v>
      </c>
      <c r="R3093" s="37"/>
      <c r="S3093" s="35" t="s">
        <v>2449</v>
      </c>
      <c r="T3093" s="25" t="s">
        <v>36</v>
      </c>
      <c r="U3093" s="185">
        <v>13144</v>
      </c>
      <c r="V3093" s="188">
        <v>13144</v>
      </c>
      <c r="W3093" s="189">
        <v>13144</v>
      </c>
      <c r="X3093" s="31">
        <v>13144</v>
      </c>
      <c r="Y3093" s="90">
        <f>IFERROR(ROUND(X3093/W3093-1,2),"")</f>
        <v>0</v>
      </c>
      <c r="Z3093" s="31" t="str">
        <f>IF(OR(S3093="VLD MLC components",S3093="VLD MLC pipes",S3093="VLD PEX components",S3093="VLD PEX pipes",S3093="VLD PHC components",S3093="VLD PHC pipes",S3093="Controls VLD"),"По запросу",X3093)</f>
        <v>По запросу</v>
      </c>
      <c r="AA3093" s="63">
        <f>ROUND(X3093/1.2,3)</f>
        <v>10953.333000000001</v>
      </c>
      <c r="AB3093" s="23">
        <v>10953.333000000001</v>
      </c>
      <c r="AC3093" s="190">
        <f>IFERROR(ROUND(AA3093/AB3093-1,2),"")</f>
        <v>0</v>
      </c>
      <c r="AD3093" s="25">
        <v>0.73899999999999999</v>
      </c>
      <c r="AE3093" s="25">
        <v>6.8000000000000005E-4</v>
      </c>
      <c r="AF3093" s="25">
        <v>0</v>
      </c>
      <c r="AG3093" s="25" t="s">
        <v>22</v>
      </c>
      <c r="AH3093" s="25">
        <v>0</v>
      </c>
      <c r="AI3093" s="25">
        <v>0</v>
      </c>
      <c r="AJ3093" s="25" t="s">
        <v>20</v>
      </c>
      <c r="AK3093" s="42" t="s">
        <v>19</v>
      </c>
      <c r="AL3093" s="25" t="s">
        <v>20</v>
      </c>
      <c r="AM3093" s="25">
        <v>1</v>
      </c>
      <c r="AN3093" s="25">
        <v>67</v>
      </c>
      <c r="AO3093" s="25">
        <v>104</v>
      </c>
      <c r="AP3093" s="25">
        <v>104</v>
      </c>
      <c r="AQ3093" s="25">
        <v>0.73899999999999999</v>
      </c>
      <c r="AR3093" s="94">
        <v>7.2467199999999999E-4</v>
      </c>
      <c r="AS3093" s="157">
        <v>2</v>
      </c>
      <c r="AT3093" s="93" t="s">
        <v>22</v>
      </c>
      <c r="AU3093" s="92" t="s">
        <v>22</v>
      </c>
      <c r="AV3093" s="91" t="s">
        <v>152</v>
      </c>
      <c r="AW3093" s="92" t="s">
        <v>152</v>
      </c>
      <c r="AX3093" s="92" t="s">
        <v>48</v>
      </c>
      <c r="AY3093" s="91" t="s">
        <v>152</v>
      </c>
      <c r="AZ3093" s="23"/>
      <c r="BA3093" s="25" t="s">
        <v>2547</v>
      </c>
      <c r="BB3093" t="s">
        <v>25</v>
      </c>
      <c r="BC3093" t="e">
        <v>#N/A</v>
      </c>
      <c r="BD3093" t="e">
        <f>IF(Z3093=BC3093,"OK")</f>
        <v>#N/A</v>
      </c>
      <c r="BE3093">
        <v>0.73899999999999999</v>
      </c>
      <c r="BF3093">
        <v>6.8000000000000005E-4</v>
      </c>
      <c r="BG3093">
        <v>67</v>
      </c>
      <c r="BH3093">
        <v>104</v>
      </c>
      <c r="BI3093">
        <v>104</v>
      </c>
      <c r="BJ3093">
        <v>0.73899999999999999</v>
      </c>
      <c r="BK3093">
        <v>7.2467199999999999E-4</v>
      </c>
      <c r="BN3093" s="183"/>
    </row>
    <row r="3094" spans="1:66" ht="38.25" x14ac:dyDescent="0.25">
      <c r="A3094" s="1"/>
      <c r="B3094" s="94">
        <v>3081</v>
      </c>
      <c r="C3094" s="43">
        <v>1018350</v>
      </c>
      <c r="D3094" s="53" t="s">
        <v>22</v>
      </c>
      <c r="E3094" s="36" t="s">
        <v>2546</v>
      </c>
      <c r="F3094" s="151" t="s">
        <v>652</v>
      </c>
      <c r="G3094" s="41" t="s">
        <v>29</v>
      </c>
      <c r="H3094" s="46" t="str">
        <f>IFERROR(IFERROR(IF(SEARCH("Usystems",$E3094)&gt;0,"Usystems"),IF(SEARCH("RIIFO",$E3094)&gt;0,"RIIFO","Uponor")),"Uponor")</f>
        <v>Uponor</v>
      </c>
      <c r="I3094" s="25" t="str">
        <f>IFERROR(MID($D3094,1,7)+0,"")</f>
        <v/>
      </c>
      <c r="J3094" s="25" t="str">
        <f>IFERROR(MID($D3094,10,7)+0,"")</f>
        <v/>
      </c>
      <c r="K3094" s="25" t="str">
        <f>IFERROR(MID($D3094,19,7)+0,"")</f>
        <v/>
      </c>
      <c r="L3094" s="25" t="str">
        <f>IFERROR(MID($D3094,28,7)+0,"")</f>
        <v/>
      </c>
      <c r="M3094" s="25">
        <f>IF(IFERROR(MID($Q3094,1,7)+0,"")&lt;1130000,IF(INDEX(C:C,MATCH(LEFT(Q3094,7)+0,I:I,0))&lt;1130000,"",INDEX(C:C,MATCH(LEFT(Q3094,7)+0,I:I,0))),IFERROR(MID($Q3094,1,7)+0,""))</f>
        <v>1136049</v>
      </c>
      <c r="N3094" s="25" t="str">
        <f>IF(IFERROR(MID($Q3094,10,7)+0,"")&lt;1130000,"",IFERROR(MID($Q3094,10,7)+0,""))</f>
        <v/>
      </c>
      <c r="O3094" s="25" t="str">
        <f>IF(IFERROR(MID($Q3094,19,7)+0,"")&lt;1130000,"",IFERROR(MID($Q3094,19,7)+0,""))</f>
        <v/>
      </c>
      <c r="P3094" s="25">
        <f>IF(M3094="","",IF(N3094="",M3094,M3094&amp;", "&amp;N3094))</f>
        <v>1136049</v>
      </c>
      <c r="Q3094" s="37">
        <v>1136049</v>
      </c>
      <c r="R3094" s="37"/>
      <c r="S3094" s="35" t="s">
        <v>69</v>
      </c>
      <c r="T3094" s="25" t="s">
        <v>36</v>
      </c>
      <c r="U3094" s="185">
        <v>4842</v>
      </c>
      <c r="V3094" s="188">
        <v>4842</v>
      </c>
      <c r="W3094" s="189">
        <v>4842</v>
      </c>
      <c r="X3094" s="31">
        <v>4842</v>
      </c>
      <c r="Y3094" s="90">
        <f>IFERROR(ROUND(X3094/W3094-1,2),"")</f>
        <v>0</v>
      </c>
      <c r="Z3094" s="31">
        <f>IF(OR(S3094="VLD MLC components",S3094="VLD MLC pipes",S3094="VLD PEX components",S3094="VLD PEX pipes",S3094="VLD PHC components",S3094="VLD PHC pipes",S3094="Controls VLD"),"По запросу",X3094)</f>
        <v>4842</v>
      </c>
      <c r="AA3094" s="63">
        <f>ROUND(X3094/1.2,3)</f>
        <v>4035</v>
      </c>
      <c r="AB3094" s="23">
        <v>4035</v>
      </c>
      <c r="AC3094" s="190">
        <f>IFERROR(ROUND(AA3094/AB3094-1,2),"")</f>
        <v>0</v>
      </c>
      <c r="AD3094" s="25">
        <v>0.27900000000000003</v>
      </c>
      <c r="AE3094" s="25">
        <v>1.4799999999999999E-4</v>
      </c>
      <c r="AF3094" s="25">
        <v>26</v>
      </c>
      <c r="AG3094" s="25">
        <v>27</v>
      </c>
      <c r="AH3094" s="25">
        <v>27</v>
      </c>
      <c r="AI3094" s="25">
        <v>27</v>
      </c>
      <c r="AJ3094" s="25" t="s">
        <v>20</v>
      </c>
      <c r="AK3094" s="22" t="s">
        <v>20</v>
      </c>
      <c r="AL3094" s="25" t="s">
        <v>20</v>
      </c>
      <c r="AM3094" s="25">
        <v>1</v>
      </c>
      <c r="AN3094" s="25">
        <v>56</v>
      </c>
      <c r="AO3094" s="25">
        <v>55</v>
      </c>
      <c r="AP3094" s="25">
        <v>48</v>
      </c>
      <c r="AQ3094" s="25">
        <v>0.27900000000000003</v>
      </c>
      <c r="AR3094" s="94">
        <v>1.4783999999999999E-4</v>
      </c>
      <c r="AS3094" s="157">
        <v>27</v>
      </c>
      <c r="AT3094" s="93" t="s">
        <v>22</v>
      </c>
      <c r="AU3094" s="92" t="s">
        <v>22</v>
      </c>
      <c r="AV3094" s="91" t="s">
        <v>152</v>
      </c>
      <c r="AW3094" s="92" t="s">
        <v>152</v>
      </c>
      <c r="AX3094" s="92" t="s">
        <v>48</v>
      </c>
      <c r="AY3094" s="91" t="s">
        <v>152</v>
      </c>
      <c r="AZ3094" s="23"/>
      <c r="BA3094" s="25" t="s">
        <v>2545</v>
      </c>
      <c r="BB3094" t="s">
        <v>25</v>
      </c>
      <c r="BC3094">
        <v>4842</v>
      </c>
      <c r="BD3094" t="str">
        <f>IF(Z3094=BC3094,"OK")</f>
        <v>OK</v>
      </c>
      <c r="BE3094">
        <v>0.27900000000000003</v>
      </c>
      <c r="BF3094">
        <v>1.4799999999999999E-4</v>
      </c>
      <c r="BG3094">
        <v>56</v>
      </c>
      <c r="BH3094">
        <v>55</v>
      </c>
      <c r="BI3094">
        <v>48</v>
      </c>
      <c r="BJ3094">
        <v>0.27900000000000003</v>
      </c>
      <c r="BK3094">
        <v>1.4783999999999999E-4</v>
      </c>
      <c r="BN3094" s="183"/>
    </row>
    <row r="3095" spans="1:66" ht="25.5" x14ac:dyDescent="0.25">
      <c r="A3095" s="1"/>
      <c r="B3095" s="94">
        <v>3082</v>
      </c>
      <c r="C3095" s="43">
        <v>1018351</v>
      </c>
      <c r="D3095" s="53" t="s">
        <v>22</v>
      </c>
      <c r="E3095" s="36" t="s">
        <v>2544</v>
      </c>
      <c r="F3095" s="151" t="s">
        <v>652</v>
      </c>
      <c r="G3095" s="41" t="s">
        <v>27</v>
      </c>
      <c r="H3095" s="46" t="str">
        <f>IFERROR(IFERROR(IF(SEARCH("Usystems",$E3095)&gt;0,"Usystems"),IF(SEARCH("RIIFO",$E3095)&gt;0,"RIIFO","Uponor")),"Uponor")</f>
        <v>Uponor</v>
      </c>
      <c r="I3095" s="25" t="str">
        <f>IFERROR(MID($D3095,1,7)+0,"")</f>
        <v/>
      </c>
      <c r="J3095" s="25" t="str">
        <f>IFERROR(MID($D3095,10,7)+0,"")</f>
        <v/>
      </c>
      <c r="K3095" s="25" t="str">
        <f>IFERROR(MID($D3095,19,7)+0,"")</f>
        <v/>
      </c>
      <c r="L3095" s="25" t="str">
        <f>IFERROR(MID($D3095,28,7)+0,"")</f>
        <v/>
      </c>
      <c r="M3095" s="25">
        <f>IF(IFERROR(MID($Q3095,1,7)+0,"")&lt;1130000,IF(INDEX(C:C,MATCH(LEFT(Q3095,7)+0,I:I,0))&lt;1130000,"",INDEX(C:C,MATCH(LEFT(Q3095,7)+0,I:I,0))),IFERROR(MID($Q3095,1,7)+0,""))</f>
        <v>1136050</v>
      </c>
      <c r="N3095" s="25" t="str">
        <f>IF(IFERROR(MID($Q3095,10,7)+0,"")&lt;1130000,"",IFERROR(MID($Q3095,10,7)+0,""))</f>
        <v/>
      </c>
      <c r="O3095" s="25" t="str">
        <f>IF(IFERROR(MID($Q3095,19,7)+0,"")&lt;1130000,"",IFERROR(MID($Q3095,19,7)+0,""))</f>
        <v/>
      </c>
      <c r="P3095" s="25">
        <f>IF(M3095="","",IF(N3095="",M3095,M3095&amp;", "&amp;N3095))</f>
        <v>1136050</v>
      </c>
      <c r="Q3095" s="37">
        <v>1136050</v>
      </c>
      <c r="R3095" s="37"/>
      <c r="S3095" s="35" t="s">
        <v>69</v>
      </c>
      <c r="T3095" s="25" t="s">
        <v>36</v>
      </c>
      <c r="U3095" s="185">
        <v>6385</v>
      </c>
      <c r="V3095" s="188">
        <v>6385</v>
      </c>
      <c r="W3095" s="189">
        <v>6385</v>
      </c>
      <c r="X3095" s="31">
        <v>6385</v>
      </c>
      <c r="Y3095" s="90">
        <f>IFERROR(ROUND(X3095/W3095-1,2),"")</f>
        <v>0</v>
      </c>
      <c r="Z3095" s="31">
        <f>IF(OR(S3095="VLD MLC components",S3095="VLD MLC pipes",S3095="VLD PEX components",S3095="VLD PEX pipes",S3095="VLD PHC components",S3095="VLD PHC pipes",S3095="Controls VLD"),"По запросу",X3095)</f>
        <v>6385</v>
      </c>
      <c r="AA3095" s="63">
        <f>ROUND(X3095/1.2,3)</f>
        <v>5320.8329999999996</v>
      </c>
      <c r="AB3095" s="23">
        <v>5320.8329999999996</v>
      </c>
      <c r="AC3095" s="190">
        <f>IFERROR(ROUND(AA3095/AB3095-1,2),"")</f>
        <v>0</v>
      </c>
      <c r="AD3095" s="25">
        <v>0.45900000000000002</v>
      </c>
      <c r="AE3095" s="25">
        <v>2.6600000000000001E-4</v>
      </c>
      <c r="AF3095" s="25">
        <v>0</v>
      </c>
      <c r="AG3095" s="25" t="s">
        <v>22</v>
      </c>
      <c r="AH3095" s="25">
        <v>0</v>
      </c>
      <c r="AI3095" s="25">
        <v>0</v>
      </c>
      <c r="AJ3095" s="25" t="s">
        <v>20</v>
      </c>
      <c r="AK3095" s="42" t="s">
        <v>19</v>
      </c>
      <c r="AL3095" s="25" t="s">
        <v>20</v>
      </c>
      <c r="AM3095" s="25">
        <v>1</v>
      </c>
      <c r="AN3095" s="25">
        <v>66</v>
      </c>
      <c r="AO3095" s="25">
        <v>72</v>
      </c>
      <c r="AP3095" s="25">
        <v>56</v>
      </c>
      <c r="AQ3095" s="25">
        <v>0.45900000000000002</v>
      </c>
      <c r="AR3095" s="94">
        <v>2.6611199999999999E-4</v>
      </c>
      <c r="AS3095" s="157" t="s">
        <v>22</v>
      </c>
      <c r="AT3095" s="93" t="s">
        <v>22</v>
      </c>
      <c r="AU3095" s="92" t="s">
        <v>22</v>
      </c>
      <c r="AV3095" s="91" t="s">
        <v>152</v>
      </c>
      <c r="AW3095" s="92" t="s">
        <v>48</v>
      </c>
      <c r="AX3095" s="92" t="s">
        <v>48</v>
      </c>
      <c r="AY3095" s="91" t="s">
        <v>152</v>
      </c>
      <c r="AZ3095" s="23"/>
      <c r="BA3095" s="25" t="s">
        <v>2543</v>
      </c>
      <c r="BB3095" t="s">
        <v>25</v>
      </c>
      <c r="BC3095" t="e">
        <v>#N/A</v>
      </c>
      <c r="BD3095" t="e">
        <f>IF(Z3095=BC3095,"OK")</f>
        <v>#N/A</v>
      </c>
      <c r="BE3095">
        <v>0.45900000000000002</v>
      </c>
      <c r="BF3095">
        <v>2.6600000000000001E-4</v>
      </c>
      <c r="BG3095">
        <v>66</v>
      </c>
      <c r="BH3095">
        <v>72</v>
      </c>
      <c r="BI3095">
        <v>56</v>
      </c>
      <c r="BJ3095">
        <v>0.45900000000000002</v>
      </c>
      <c r="BK3095">
        <v>2.6611199999999999E-4</v>
      </c>
      <c r="BN3095" s="183"/>
    </row>
    <row r="3096" spans="1:66" ht="38.25" x14ac:dyDescent="0.25">
      <c r="A3096" s="1"/>
      <c r="B3096" s="94">
        <v>3083</v>
      </c>
      <c r="C3096" s="43">
        <v>1018352</v>
      </c>
      <c r="D3096" s="53" t="s">
        <v>22</v>
      </c>
      <c r="E3096" s="27" t="s">
        <v>2542</v>
      </c>
      <c r="F3096" s="151" t="s">
        <v>652</v>
      </c>
      <c r="G3096" s="41" t="s">
        <v>29</v>
      </c>
      <c r="H3096" s="46" t="str">
        <f>IFERROR(IFERROR(IF(SEARCH("Usystems",$E3096)&gt;0,"Usystems"),IF(SEARCH("RIIFO",$E3096)&gt;0,"RIIFO","Uponor")),"Uponor")</f>
        <v>Uponor</v>
      </c>
      <c r="I3096" s="25" t="str">
        <f>IFERROR(MID($D3096,1,7)+0,"")</f>
        <v/>
      </c>
      <c r="J3096" s="25" t="str">
        <f>IFERROR(MID($D3096,10,7)+0,"")</f>
        <v/>
      </c>
      <c r="K3096" s="25" t="str">
        <f>IFERROR(MID($D3096,19,7)+0,"")</f>
        <v/>
      </c>
      <c r="L3096" s="25" t="str">
        <f>IFERROR(MID($D3096,28,7)+0,"")</f>
        <v/>
      </c>
      <c r="M3096" s="25">
        <f>IF(IFERROR(MID($Q3096,1,7)+0,"")&lt;1130000,IF(INDEX(C:C,MATCH(LEFT(Q3096,7)+0,I:I,0))&lt;1130000,"",INDEX(C:C,MATCH(LEFT(Q3096,7)+0,I:I,0))),IFERROR(MID($Q3096,1,7)+0,""))</f>
        <v>1136052</v>
      </c>
      <c r="N3096" s="25" t="str">
        <f>IF(IFERROR(MID($Q3096,10,7)+0,"")&lt;1130000,"",IFERROR(MID($Q3096,10,7)+0,""))</f>
        <v/>
      </c>
      <c r="O3096" s="25" t="str">
        <f>IF(IFERROR(MID($Q3096,19,7)+0,"")&lt;1130000,"",IFERROR(MID($Q3096,19,7)+0,""))</f>
        <v/>
      </c>
      <c r="P3096" s="25">
        <f>IF(M3096="","",IF(N3096="",M3096,M3096&amp;", "&amp;N3096))</f>
        <v>1136052</v>
      </c>
      <c r="Q3096" s="37">
        <v>1136052</v>
      </c>
      <c r="R3096" s="37"/>
      <c r="S3096" s="35" t="s">
        <v>2449</v>
      </c>
      <c r="T3096" s="25" t="s">
        <v>36</v>
      </c>
      <c r="U3096" s="185">
        <v>15415</v>
      </c>
      <c r="V3096" s="188">
        <v>15415</v>
      </c>
      <c r="W3096" s="189">
        <v>15415</v>
      </c>
      <c r="X3096" s="31">
        <v>15415</v>
      </c>
      <c r="Y3096" s="90">
        <f>IFERROR(ROUND(X3096/W3096-1,2),"")</f>
        <v>0</v>
      </c>
      <c r="Z3096" s="31" t="str">
        <f>IF(OR(S3096="VLD MLC components",S3096="VLD MLC pipes",S3096="VLD PEX components",S3096="VLD PEX pipes",S3096="VLD PHC components",S3096="VLD PHC pipes",S3096="Controls VLD"),"По запросу",X3096)</f>
        <v>По запросу</v>
      </c>
      <c r="AA3096" s="63">
        <f>ROUND(X3096/1.2,3)</f>
        <v>12845.833000000001</v>
      </c>
      <c r="AB3096" s="23">
        <v>12845.833000000001</v>
      </c>
      <c r="AC3096" s="190">
        <f>IFERROR(ROUND(AA3096/AB3096-1,2),"")</f>
        <v>0</v>
      </c>
      <c r="AD3096" s="25">
        <v>0.85399999999999998</v>
      </c>
      <c r="AE3096" s="25">
        <v>7.2999999999999996E-4</v>
      </c>
      <c r="AF3096" s="25">
        <v>2</v>
      </c>
      <c r="AG3096" s="25">
        <v>2</v>
      </c>
      <c r="AH3096" s="25">
        <v>5</v>
      </c>
      <c r="AI3096" s="25">
        <v>5</v>
      </c>
      <c r="AJ3096" s="25" t="s">
        <v>20</v>
      </c>
      <c r="AK3096" s="22" t="s">
        <v>20</v>
      </c>
      <c r="AL3096" s="25" t="s">
        <v>20</v>
      </c>
      <c r="AM3096" s="25">
        <v>1</v>
      </c>
      <c r="AN3096" s="25">
        <v>100</v>
      </c>
      <c r="AO3096" s="25">
        <v>100</v>
      </c>
      <c r="AP3096" s="25">
        <v>73</v>
      </c>
      <c r="AQ3096" s="25">
        <v>0.85399999999999998</v>
      </c>
      <c r="AR3096" s="94">
        <v>7.2999999999999996E-4</v>
      </c>
      <c r="AS3096" s="157">
        <v>5</v>
      </c>
      <c r="AT3096" s="93" t="s">
        <v>22</v>
      </c>
      <c r="AU3096" s="92" t="s">
        <v>22</v>
      </c>
      <c r="AV3096" s="91" t="s">
        <v>152</v>
      </c>
      <c r="AW3096" s="92" t="s">
        <v>152</v>
      </c>
      <c r="AX3096" s="92" t="s">
        <v>48</v>
      </c>
      <c r="AY3096" s="91" t="s">
        <v>152</v>
      </c>
      <c r="AZ3096" s="23"/>
      <c r="BA3096" s="25" t="s">
        <v>2541</v>
      </c>
      <c r="BB3096" t="s">
        <v>25</v>
      </c>
      <c r="BC3096" t="s">
        <v>2629</v>
      </c>
      <c r="BD3096" t="str">
        <f>IF(Z3096=BC3096,"OK")</f>
        <v>OK</v>
      </c>
      <c r="BE3096">
        <v>0.85399999999999998</v>
      </c>
      <c r="BF3096">
        <v>7.2999999999999996E-4</v>
      </c>
      <c r="BG3096">
        <v>100</v>
      </c>
      <c r="BH3096">
        <v>100</v>
      </c>
      <c r="BI3096">
        <v>73</v>
      </c>
      <c r="BJ3096">
        <v>0.85399999999999998</v>
      </c>
      <c r="BK3096">
        <v>7.2999999999999996E-4</v>
      </c>
      <c r="BN3096" s="183"/>
    </row>
    <row r="3097" spans="1:66" ht="25.5" x14ac:dyDescent="0.25">
      <c r="A3097" s="1"/>
      <c r="B3097" s="94">
        <v>3084</v>
      </c>
      <c r="C3097" s="43">
        <v>1018353</v>
      </c>
      <c r="D3097" s="53" t="s">
        <v>22</v>
      </c>
      <c r="E3097" s="48" t="s">
        <v>2540</v>
      </c>
      <c r="F3097" s="151" t="s">
        <v>652</v>
      </c>
      <c r="G3097" s="41" t="s">
        <v>27</v>
      </c>
      <c r="H3097" s="46" t="str">
        <f>IFERROR(IFERROR(IF(SEARCH("Usystems",$E3097)&gt;0,"Usystems"),IF(SEARCH("RIIFO",$E3097)&gt;0,"RIIFO","Uponor")),"Uponor")</f>
        <v>Uponor</v>
      </c>
      <c r="I3097" s="25" t="str">
        <f>IFERROR(MID($D3097,1,7)+0,"")</f>
        <v/>
      </c>
      <c r="J3097" s="25" t="str">
        <f>IFERROR(MID($D3097,10,7)+0,"")</f>
        <v/>
      </c>
      <c r="K3097" s="25" t="str">
        <f>IFERROR(MID($D3097,19,7)+0,"")</f>
        <v/>
      </c>
      <c r="L3097" s="25" t="str">
        <f>IFERROR(MID($D3097,28,7)+0,"")</f>
        <v/>
      </c>
      <c r="M3097" s="25">
        <f>IF(IFERROR(MID($Q3097,1,7)+0,"")&lt;1130000,IF(INDEX(C:C,MATCH(LEFT(Q3097,7)+0,I:I,0))&lt;1130000,"",INDEX(C:C,MATCH(LEFT(Q3097,7)+0,I:I,0))),IFERROR(MID($Q3097,1,7)+0,""))</f>
        <v>1136054</v>
      </c>
      <c r="N3097" s="25" t="str">
        <f>IF(IFERROR(MID($Q3097,10,7)+0,"")&lt;1130000,"",IFERROR(MID($Q3097,10,7)+0,""))</f>
        <v/>
      </c>
      <c r="O3097" s="25" t="str">
        <f>IF(IFERROR(MID($Q3097,19,7)+0,"")&lt;1130000,"",IFERROR(MID($Q3097,19,7)+0,""))</f>
        <v/>
      </c>
      <c r="P3097" s="25">
        <f>IF(M3097="","",IF(N3097="",M3097,M3097&amp;", "&amp;N3097))</f>
        <v>1136054</v>
      </c>
      <c r="Q3097" s="37">
        <v>1136054</v>
      </c>
      <c r="R3097" s="37"/>
      <c r="S3097" s="35" t="s">
        <v>2449</v>
      </c>
      <c r="T3097" s="25" t="s">
        <v>36</v>
      </c>
      <c r="U3097" s="185">
        <v>30477</v>
      </c>
      <c r="V3097" s="188">
        <v>30477</v>
      </c>
      <c r="W3097" s="189">
        <v>30477</v>
      </c>
      <c r="X3097" s="31">
        <v>30477</v>
      </c>
      <c r="Y3097" s="90">
        <f>IFERROR(ROUND(X3097/W3097-1,2),"")</f>
        <v>0</v>
      </c>
      <c r="Z3097" s="31" t="str">
        <f>IF(OR(S3097="VLD MLC components",S3097="VLD MLC pipes",S3097="VLD PEX components",S3097="VLD PEX pipes",S3097="VLD PHC components",S3097="VLD PHC pipes",S3097="Controls VLD"),"По запросу",X3097)</f>
        <v>По запросу</v>
      </c>
      <c r="AA3097" s="63">
        <f>ROUND(X3097/1.2,3)</f>
        <v>25397.5</v>
      </c>
      <c r="AB3097" s="23">
        <v>25397.5</v>
      </c>
      <c r="AC3097" s="190">
        <f>IFERROR(ROUND(AA3097/AB3097-1,2),"")</f>
        <v>0</v>
      </c>
      <c r="AD3097" s="25">
        <v>2.1840000000000002</v>
      </c>
      <c r="AE3097" s="25">
        <v>1.5889999999999999E-3</v>
      </c>
      <c r="AF3097" s="25">
        <v>0</v>
      </c>
      <c r="AG3097" s="25" t="s">
        <v>22</v>
      </c>
      <c r="AH3097" s="25">
        <v>24</v>
      </c>
      <c r="AI3097" s="25">
        <v>24</v>
      </c>
      <c r="AJ3097" s="25" t="s">
        <v>20</v>
      </c>
      <c r="AK3097" s="42" t="s">
        <v>19</v>
      </c>
      <c r="AL3097" s="25" t="s">
        <v>20</v>
      </c>
      <c r="AM3097" s="25">
        <v>1</v>
      </c>
      <c r="AN3097" s="25">
        <v>248</v>
      </c>
      <c r="AO3097" s="25">
        <v>138</v>
      </c>
      <c r="AP3097" s="25">
        <v>140</v>
      </c>
      <c r="AQ3097" s="25">
        <v>2.1840000000000002</v>
      </c>
      <c r="AR3097" s="94">
        <v>4.7913599999999997E-3</v>
      </c>
      <c r="AS3097" s="157">
        <v>24</v>
      </c>
      <c r="AT3097" s="93" t="s">
        <v>22</v>
      </c>
      <c r="AU3097" s="92" t="s">
        <v>22</v>
      </c>
      <c r="AV3097" s="91" t="s">
        <v>152</v>
      </c>
      <c r="AW3097" s="92" t="s">
        <v>152</v>
      </c>
      <c r="AX3097" s="92" t="s">
        <v>48</v>
      </c>
      <c r="AY3097" s="91" t="s">
        <v>152</v>
      </c>
      <c r="AZ3097" s="23"/>
      <c r="BA3097" s="25" t="s">
        <v>2539</v>
      </c>
      <c r="BB3097" t="s">
        <v>25</v>
      </c>
      <c r="BC3097" t="e">
        <v>#N/A</v>
      </c>
      <c r="BD3097" t="e">
        <f>IF(Z3097=BC3097,"OK")</f>
        <v>#N/A</v>
      </c>
      <c r="BE3097">
        <v>2.1840000000000002</v>
      </c>
      <c r="BF3097">
        <v>1.5889999999999999E-3</v>
      </c>
      <c r="BG3097">
        <v>248</v>
      </c>
      <c r="BH3097">
        <v>138</v>
      </c>
      <c r="BI3097">
        <v>140</v>
      </c>
      <c r="BJ3097">
        <v>2.1840000000000002</v>
      </c>
      <c r="BK3097">
        <v>4.7913599999999997E-3</v>
      </c>
      <c r="BN3097" s="183"/>
    </row>
    <row r="3098" spans="1:66" ht="25.5" x14ac:dyDescent="0.25">
      <c r="A3098" s="1"/>
      <c r="B3098" s="94">
        <v>3085</v>
      </c>
      <c r="C3098" s="43">
        <v>1078366</v>
      </c>
      <c r="D3098" s="25"/>
      <c r="E3098" s="27" t="s">
        <v>2538</v>
      </c>
      <c r="F3098" s="151" t="s">
        <v>21</v>
      </c>
      <c r="G3098" s="41" t="s">
        <v>27</v>
      </c>
      <c r="H3098" s="46" t="str">
        <f>IFERROR(IFERROR(IF(SEARCH("Usystems",$E3098)&gt;0,"Usystems"),IF(SEARCH("RIIFO",$E3098)&gt;0,"RIIFO","Uponor")),"Uponor")</f>
        <v>Uponor</v>
      </c>
      <c r="I3098" s="25" t="str">
        <f>IFERROR(MID($D3098,1,7)+0,"")</f>
        <v/>
      </c>
      <c r="J3098" s="25" t="str">
        <f>IFERROR(MID($D3098,10,7)+0,"")</f>
        <v/>
      </c>
      <c r="K3098" s="25" t="str">
        <f>IFERROR(MID($D3098,19,7)+0,"")</f>
        <v/>
      </c>
      <c r="L3098" s="25" t="str">
        <f>IFERROR(MID($D3098,28,7)+0,"")</f>
        <v/>
      </c>
      <c r="M3098" s="25">
        <f>IF(IFERROR(MID($Q3098,1,7)+0,"")&lt;1130000,IF(INDEX(C:C,MATCH(LEFT(Q3098,7)+0,I:I,0))&lt;1130000,"",INDEX(C:C,MATCH(LEFT(Q3098,7)+0,I:I,0))),IFERROR(MID($Q3098,1,7)+0,""))</f>
        <v>1135646</v>
      </c>
      <c r="N3098" s="25" t="str">
        <f>IF(IFERROR(MID($Q3098,10,7)+0,"")&lt;1130000,"",IFERROR(MID($Q3098,10,7)+0,""))</f>
        <v/>
      </c>
      <c r="O3098" s="25" t="str">
        <f>IF(IFERROR(MID($Q3098,19,7)+0,"")&lt;1130000,"",IFERROR(MID($Q3098,19,7)+0,""))</f>
        <v/>
      </c>
      <c r="P3098" s="25">
        <f>IF(M3098="","",IF(N3098="",M3098,M3098&amp;", "&amp;N3098))</f>
        <v>1135646</v>
      </c>
      <c r="Q3098" s="25">
        <v>1135646</v>
      </c>
      <c r="R3098" s="25"/>
      <c r="S3098" s="35" t="s">
        <v>2449</v>
      </c>
      <c r="T3098" s="25" t="s">
        <v>36</v>
      </c>
      <c r="U3098" s="185">
        <v>64880</v>
      </c>
      <c r="V3098" s="188">
        <v>64880</v>
      </c>
      <c r="W3098" s="189">
        <v>64880</v>
      </c>
      <c r="X3098" s="31">
        <v>64880</v>
      </c>
      <c r="Y3098" s="90">
        <f>IFERROR(ROUND(X3098/W3098-1,2),"")</f>
        <v>0</v>
      </c>
      <c r="Z3098" s="31" t="str">
        <f>IF(OR(S3098="VLD MLC components",S3098="VLD MLC pipes",S3098="VLD PEX components",S3098="VLD PEX pipes",S3098="VLD PHC components",S3098="VLD PHC pipes",S3098="Controls VLD"),"По запросу",X3098)</f>
        <v>По запросу</v>
      </c>
      <c r="AA3098" s="63">
        <f>ROUND(X3098/1.2,3)</f>
        <v>54066.667000000001</v>
      </c>
      <c r="AB3098" s="23">
        <v>54066.667000000001</v>
      </c>
      <c r="AC3098" s="190">
        <f>IFERROR(ROUND(AA3098/AB3098-1,2),"")</f>
        <v>0</v>
      </c>
      <c r="AD3098" s="25">
        <v>2.8380000000000001</v>
      </c>
      <c r="AE3098" s="25">
        <v>3.143E-3</v>
      </c>
      <c r="AF3098" s="25">
        <v>0</v>
      </c>
      <c r="AG3098" s="25" t="s">
        <v>22</v>
      </c>
      <c r="AH3098" s="25">
        <v>0</v>
      </c>
      <c r="AI3098" s="25">
        <v>0</v>
      </c>
      <c r="AJ3098" s="25" t="s">
        <v>20</v>
      </c>
      <c r="AK3098" s="42" t="s">
        <v>19</v>
      </c>
      <c r="AL3098" s="25" t="s">
        <v>20</v>
      </c>
      <c r="AM3098" s="25">
        <v>1</v>
      </c>
      <c r="AN3098" s="25">
        <v>153</v>
      </c>
      <c r="AO3098" s="25">
        <v>158</v>
      </c>
      <c r="AP3098" s="25">
        <v>130</v>
      </c>
      <c r="AQ3098" s="25">
        <v>2.8380000000000001</v>
      </c>
      <c r="AR3098" s="94">
        <v>3.14262E-3</v>
      </c>
      <c r="AS3098" s="157" t="s">
        <v>22</v>
      </c>
      <c r="AT3098" s="93" t="s">
        <v>22</v>
      </c>
      <c r="AU3098" s="92" t="s">
        <v>22</v>
      </c>
      <c r="AV3098" s="91" t="s">
        <v>48</v>
      </c>
      <c r="AW3098" s="92" t="s">
        <v>48</v>
      </c>
      <c r="AX3098" s="92" t="s">
        <v>48</v>
      </c>
      <c r="AY3098" s="91" t="s">
        <v>152</v>
      </c>
      <c r="AZ3098" s="23"/>
      <c r="BA3098" s="25">
        <v>0</v>
      </c>
      <c r="BB3098" t="s">
        <v>48</v>
      </c>
      <c r="BC3098" t="e">
        <v>#N/A</v>
      </c>
      <c r="BD3098" t="e">
        <f>IF(Z3098=BC3098,"OK")</f>
        <v>#N/A</v>
      </c>
      <c r="BE3098">
        <v>2.8380000000000001</v>
      </c>
      <c r="BF3098">
        <v>3.143E-3</v>
      </c>
      <c r="BG3098">
        <v>153</v>
      </c>
      <c r="BH3098">
        <v>158</v>
      </c>
      <c r="BI3098">
        <v>130</v>
      </c>
      <c r="BJ3098">
        <v>2.8380000000000001</v>
      </c>
      <c r="BK3098">
        <v>3.14262E-3</v>
      </c>
      <c r="BN3098" s="183"/>
    </row>
    <row r="3099" spans="1:66" ht="25.5" x14ac:dyDescent="0.25">
      <c r="A3099" s="1"/>
      <c r="B3099" s="94">
        <v>3086</v>
      </c>
      <c r="C3099" s="43">
        <v>1088822</v>
      </c>
      <c r="D3099" s="25"/>
      <c r="E3099" s="27" t="s">
        <v>2537</v>
      </c>
      <c r="F3099" s="213" t="s">
        <v>21</v>
      </c>
      <c r="G3099" s="41" t="s">
        <v>30</v>
      </c>
      <c r="H3099" s="46" t="str">
        <f>IFERROR(IFERROR(IF(SEARCH("Usystems",$E3099)&gt;0,"Usystems"),IF(SEARCH("RIIFO",$E3099)&gt;0,"RIIFO","Uponor")),"Uponor")</f>
        <v>Uponor</v>
      </c>
      <c r="I3099" s="25" t="str">
        <f>IFERROR(MID($D3099,1,7)+0,"")</f>
        <v/>
      </c>
      <c r="J3099" s="25" t="str">
        <f>IFERROR(MID($D3099,10,7)+0,"")</f>
        <v/>
      </c>
      <c r="K3099" s="25" t="str">
        <f>IFERROR(MID($D3099,19,7)+0,"")</f>
        <v/>
      </c>
      <c r="L3099" s="25" t="str">
        <f>IFERROR(MID($D3099,28,7)+0,"")</f>
        <v/>
      </c>
      <c r="M3099" s="25" t="str">
        <f>IF(IFERROR(MID($Q3099,1,7)+0,"")&lt;1130000,IF(INDEX(C:C,MATCH(LEFT(Q3099,7)+0,I:I,0))&lt;1130000,"",INDEX(C:C,MATCH(LEFT(Q3099,7)+0,I:I,0))),IFERROR(MID($Q3099,1,7)+0,""))</f>
        <v/>
      </c>
      <c r="N3099" s="25" t="str">
        <f>IF(IFERROR(MID($Q3099,10,7)+0,"")&lt;1130000,"",IFERROR(MID($Q3099,10,7)+0,""))</f>
        <v/>
      </c>
      <c r="O3099" s="25" t="str">
        <f>IF(IFERROR(MID($Q3099,19,7)+0,"")&lt;1130000,"",IFERROR(MID($Q3099,19,7)+0,""))</f>
        <v/>
      </c>
      <c r="P3099" s="25" t="str">
        <f>IF(M3099="","",IF(N3099="",M3099,M3099&amp;", "&amp;N3099))</f>
        <v/>
      </c>
      <c r="Q3099" s="25"/>
      <c r="R3099" s="25"/>
      <c r="S3099" s="35" t="s">
        <v>2449</v>
      </c>
      <c r="T3099" s="34" t="s">
        <v>36</v>
      </c>
      <c r="U3099" s="185">
        <v>174510</v>
      </c>
      <c r="V3099" s="188">
        <v>174510</v>
      </c>
      <c r="W3099" s="189">
        <v>174510</v>
      </c>
      <c r="X3099" s="31">
        <v>174510</v>
      </c>
      <c r="Y3099" s="90">
        <f>IFERROR(ROUND(X3099/W3099-1,2),"")</f>
        <v>0</v>
      </c>
      <c r="Z3099" s="31" t="str">
        <f>IF(OR(S3099="VLD MLC components",S3099="VLD MLC pipes",S3099="VLD PEX components",S3099="VLD PEX pipes",S3099="VLD PHC components",S3099="VLD PHC pipes",S3099="Controls VLD"),"По запросу",X3099)</f>
        <v>По запросу</v>
      </c>
      <c r="AA3099" s="63">
        <f>ROUND(X3099/1.2,3)</f>
        <v>145425</v>
      </c>
      <c r="AB3099" s="23">
        <v>145425</v>
      </c>
      <c r="AC3099" s="190">
        <f>IFERROR(ROUND(AA3099/AB3099-1,2),"")</f>
        <v>0</v>
      </c>
      <c r="AD3099" s="25">
        <v>24.2</v>
      </c>
      <c r="AE3099" s="25">
        <v>0.68</v>
      </c>
      <c r="AF3099" s="25">
        <v>0</v>
      </c>
      <c r="AG3099" s="25" t="s">
        <v>22</v>
      </c>
      <c r="AH3099" s="25">
        <v>0</v>
      </c>
      <c r="AI3099" s="25">
        <v>0</v>
      </c>
      <c r="AJ3099" s="25" t="s">
        <v>19</v>
      </c>
      <c r="AK3099" s="42" t="s">
        <v>19</v>
      </c>
      <c r="AL3099" s="25" t="s">
        <v>19</v>
      </c>
      <c r="AM3099" s="25">
        <v>1</v>
      </c>
      <c r="AN3099" s="25">
        <v>1600</v>
      </c>
      <c r="AO3099" s="25">
        <v>1700</v>
      </c>
      <c r="AP3099" s="25">
        <v>250</v>
      </c>
      <c r="AQ3099" s="25">
        <v>24.2</v>
      </c>
      <c r="AR3099" s="94">
        <v>0.68</v>
      </c>
      <c r="AS3099" s="157" t="s">
        <v>22</v>
      </c>
      <c r="AT3099" s="93">
        <v>42913</v>
      </c>
      <c r="AU3099" s="92" t="s">
        <v>22</v>
      </c>
      <c r="AV3099" s="91" t="s">
        <v>48</v>
      </c>
      <c r="AW3099" s="92" t="s">
        <v>48</v>
      </c>
      <c r="AX3099" s="92" t="s">
        <v>48</v>
      </c>
      <c r="AY3099" s="91" t="s">
        <v>152</v>
      </c>
      <c r="AZ3099" s="23"/>
      <c r="BA3099" s="25">
        <v>0</v>
      </c>
      <c r="BB3099" t="s">
        <v>48</v>
      </c>
      <c r="BC3099" t="e">
        <v>#N/A</v>
      </c>
      <c r="BD3099" t="e">
        <f>IF(Z3099=BC3099,"OK")</f>
        <v>#N/A</v>
      </c>
      <c r="BE3099">
        <v>24.2</v>
      </c>
      <c r="BF3099">
        <v>0.68</v>
      </c>
      <c r="BG3099">
        <v>1600</v>
      </c>
      <c r="BH3099">
        <v>1700</v>
      </c>
      <c r="BI3099">
        <v>250</v>
      </c>
      <c r="BJ3099">
        <v>24.2</v>
      </c>
      <c r="BK3099">
        <v>0.68</v>
      </c>
      <c r="BN3099" s="183"/>
    </row>
    <row r="3100" spans="1:66" ht="25.5" x14ac:dyDescent="0.25">
      <c r="A3100" s="1"/>
      <c r="B3100" s="94">
        <v>3087</v>
      </c>
      <c r="C3100" s="43">
        <v>1085105</v>
      </c>
      <c r="D3100" s="25"/>
      <c r="E3100" s="27" t="s">
        <v>2536</v>
      </c>
      <c r="F3100" s="213" t="s">
        <v>21</v>
      </c>
      <c r="G3100" s="41" t="s">
        <v>30</v>
      </c>
      <c r="H3100" s="46" t="str">
        <f>IFERROR(IFERROR(IF(SEARCH("Usystems",$E3100)&gt;0,"Usystems"),IF(SEARCH("RIIFO",$E3100)&gt;0,"RIIFO","Uponor")),"Uponor")</f>
        <v>Uponor</v>
      </c>
      <c r="I3100" s="25" t="str">
        <f>IFERROR(MID($D3100,1,7)+0,"")</f>
        <v/>
      </c>
      <c r="J3100" s="25" t="str">
        <f>IFERROR(MID($D3100,10,7)+0,"")</f>
        <v/>
      </c>
      <c r="K3100" s="25" t="str">
        <f>IFERROR(MID($D3100,19,7)+0,"")</f>
        <v/>
      </c>
      <c r="L3100" s="25" t="str">
        <f>IFERROR(MID($D3100,28,7)+0,"")</f>
        <v/>
      </c>
      <c r="M3100" s="25" t="str">
        <f>IF(IFERROR(MID($Q3100,1,7)+0,"")&lt;1130000,IF(INDEX(C:C,MATCH(LEFT(Q3100,7)+0,I:I,0))&lt;1130000,"",INDEX(C:C,MATCH(LEFT(Q3100,7)+0,I:I,0))),IFERROR(MID($Q3100,1,7)+0,""))</f>
        <v/>
      </c>
      <c r="N3100" s="25" t="str">
        <f>IF(IFERROR(MID($Q3100,10,7)+0,"")&lt;1130000,"",IFERROR(MID($Q3100,10,7)+0,""))</f>
        <v/>
      </c>
      <c r="O3100" s="25" t="str">
        <f>IF(IFERROR(MID($Q3100,19,7)+0,"")&lt;1130000,"",IFERROR(MID($Q3100,19,7)+0,""))</f>
        <v/>
      </c>
      <c r="P3100" s="25" t="str">
        <f>IF(M3100="","",IF(N3100="",M3100,M3100&amp;", "&amp;N3100))</f>
        <v/>
      </c>
      <c r="Q3100" s="25"/>
      <c r="R3100" s="25"/>
      <c r="S3100" s="35" t="s">
        <v>2449</v>
      </c>
      <c r="T3100" s="34" t="s">
        <v>36</v>
      </c>
      <c r="U3100" s="185">
        <v>136072</v>
      </c>
      <c r="V3100" s="188">
        <v>136072</v>
      </c>
      <c r="W3100" s="189">
        <v>136072</v>
      </c>
      <c r="X3100" s="31">
        <v>136072</v>
      </c>
      <c r="Y3100" s="90">
        <f>IFERROR(ROUND(X3100/W3100-1,2),"")</f>
        <v>0</v>
      </c>
      <c r="Z3100" s="31" t="str">
        <f>IF(OR(S3100="VLD MLC components",S3100="VLD MLC pipes",S3100="VLD PEX components",S3100="VLD PEX pipes",S3100="VLD PHC components",S3100="VLD PHC pipes",S3100="Controls VLD"),"По запросу",X3100)</f>
        <v>По запросу</v>
      </c>
      <c r="AA3100" s="63">
        <f>ROUND(X3100/1.2,3)</f>
        <v>113393.333</v>
      </c>
      <c r="AB3100" s="23">
        <v>113393.333</v>
      </c>
      <c r="AC3100" s="190">
        <f>IFERROR(ROUND(AA3100/AB3100-1,2),"")</f>
        <v>0</v>
      </c>
      <c r="AD3100" s="25">
        <v>17.3</v>
      </c>
      <c r="AE3100" s="25">
        <v>0.54400000000000004</v>
      </c>
      <c r="AF3100" s="25">
        <v>0</v>
      </c>
      <c r="AG3100" s="25" t="s">
        <v>22</v>
      </c>
      <c r="AH3100" s="25">
        <v>0</v>
      </c>
      <c r="AI3100" s="25">
        <v>0</v>
      </c>
      <c r="AJ3100" s="25" t="s">
        <v>19</v>
      </c>
      <c r="AK3100" s="42" t="s">
        <v>19</v>
      </c>
      <c r="AL3100" s="25" t="s">
        <v>19</v>
      </c>
      <c r="AM3100" s="25">
        <v>1</v>
      </c>
      <c r="AN3100" s="25">
        <v>1600</v>
      </c>
      <c r="AO3100" s="25">
        <v>1700</v>
      </c>
      <c r="AP3100" s="25">
        <v>200</v>
      </c>
      <c r="AQ3100" s="25">
        <v>17.3</v>
      </c>
      <c r="AR3100" s="94">
        <v>0.54400000000000004</v>
      </c>
      <c r="AS3100" s="157" t="s">
        <v>22</v>
      </c>
      <c r="AT3100" s="93">
        <v>42913</v>
      </c>
      <c r="AU3100" s="92" t="s">
        <v>22</v>
      </c>
      <c r="AV3100" s="91" t="s">
        <v>48</v>
      </c>
      <c r="AW3100" s="92" t="s">
        <v>48</v>
      </c>
      <c r="AX3100" s="92" t="s">
        <v>48</v>
      </c>
      <c r="AY3100" s="91" t="s">
        <v>152</v>
      </c>
      <c r="AZ3100" s="23"/>
      <c r="BA3100" s="25">
        <v>0</v>
      </c>
      <c r="BB3100" t="s">
        <v>48</v>
      </c>
      <c r="BC3100" t="e">
        <v>#N/A</v>
      </c>
      <c r="BD3100" t="e">
        <f>IF(Z3100=BC3100,"OK")</f>
        <v>#N/A</v>
      </c>
      <c r="BE3100">
        <v>17.3</v>
      </c>
      <c r="BF3100">
        <v>0.54400000000000004</v>
      </c>
      <c r="BG3100">
        <v>1600</v>
      </c>
      <c r="BH3100">
        <v>1700</v>
      </c>
      <c r="BI3100">
        <v>200</v>
      </c>
      <c r="BJ3100">
        <v>17.3</v>
      </c>
      <c r="BK3100">
        <v>0.54400000000000004</v>
      </c>
      <c r="BN3100" s="183"/>
    </row>
    <row r="3101" spans="1:66" ht="25.5" x14ac:dyDescent="0.25">
      <c r="A3101" s="1"/>
      <c r="B3101" s="94">
        <v>3088</v>
      </c>
      <c r="C3101" s="43">
        <v>1085104</v>
      </c>
      <c r="D3101" s="25"/>
      <c r="E3101" s="27" t="s">
        <v>2535</v>
      </c>
      <c r="F3101" s="213" t="s">
        <v>21</v>
      </c>
      <c r="G3101" s="41" t="s">
        <v>30</v>
      </c>
      <c r="H3101" s="46" t="str">
        <f>IFERROR(IFERROR(IF(SEARCH("Usystems",$E3101)&gt;0,"Usystems"),IF(SEARCH("RIIFO",$E3101)&gt;0,"RIIFO","Uponor")),"Uponor")</f>
        <v>Uponor</v>
      </c>
      <c r="I3101" s="25" t="str">
        <f>IFERROR(MID($D3101,1,7)+0,"")</f>
        <v/>
      </c>
      <c r="J3101" s="25" t="str">
        <f>IFERROR(MID($D3101,10,7)+0,"")</f>
        <v/>
      </c>
      <c r="K3101" s="25" t="str">
        <f>IFERROR(MID($D3101,19,7)+0,"")</f>
        <v/>
      </c>
      <c r="L3101" s="25" t="str">
        <f>IFERROR(MID($D3101,28,7)+0,"")</f>
        <v/>
      </c>
      <c r="M3101" s="25" t="str">
        <f>IF(IFERROR(MID($Q3101,1,7)+0,"")&lt;1130000,IF(INDEX(C:C,MATCH(LEFT(Q3101,7)+0,I:I,0))&lt;1130000,"",INDEX(C:C,MATCH(LEFT(Q3101,7)+0,I:I,0))),IFERROR(MID($Q3101,1,7)+0,""))</f>
        <v/>
      </c>
      <c r="N3101" s="25" t="str">
        <f>IF(IFERROR(MID($Q3101,10,7)+0,"")&lt;1130000,"",IFERROR(MID($Q3101,10,7)+0,""))</f>
        <v/>
      </c>
      <c r="O3101" s="25" t="str">
        <f>IF(IFERROR(MID($Q3101,19,7)+0,"")&lt;1130000,"",IFERROR(MID($Q3101,19,7)+0,""))</f>
        <v/>
      </c>
      <c r="P3101" s="25" t="str">
        <f>IF(M3101="","",IF(N3101="",M3101,M3101&amp;", "&amp;N3101))</f>
        <v/>
      </c>
      <c r="Q3101" s="25"/>
      <c r="R3101" s="25"/>
      <c r="S3101" s="35" t="s">
        <v>2449</v>
      </c>
      <c r="T3101" s="34" t="s">
        <v>36</v>
      </c>
      <c r="U3101" s="185">
        <v>105738</v>
      </c>
      <c r="V3101" s="188">
        <v>105738</v>
      </c>
      <c r="W3101" s="189">
        <v>105738</v>
      </c>
      <c r="X3101" s="31">
        <v>105738</v>
      </c>
      <c r="Y3101" s="90">
        <f>IFERROR(ROUND(X3101/W3101-1,2),"")</f>
        <v>0</v>
      </c>
      <c r="Z3101" s="31" t="str">
        <f>IF(OR(S3101="VLD MLC components",S3101="VLD MLC pipes",S3101="VLD PEX components",S3101="VLD PEX pipes",S3101="VLD PHC components",S3101="VLD PHC pipes",S3101="Controls VLD"),"По запросу",X3101)</f>
        <v>По запросу</v>
      </c>
      <c r="AA3101" s="63">
        <f>ROUND(X3101/1.2,3)</f>
        <v>88115</v>
      </c>
      <c r="AB3101" s="23">
        <v>88115</v>
      </c>
      <c r="AC3101" s="190">
        <f>IFERROR(ROUND(AA3101/AB3101-1,2),"")</f>
        <v>0</v>
      </c>
      <c r="AD3101" s="25">
        <v>14.1</v>
      </c>
      <c r="AE3101" s="25">
        <v>0.54400000000000004</v>
      </c>
      <c r="AF3101" s="25">
        <v>0</v>
      </c>
      <c r="AG3101" s="25" t="s">
        <v>22</v>
      </c>
      <c r="AH3101" s="25">
        <v>0</v>
      </c>
      <c r="AI3101" s="25">
        <v>0</v>
      </c>
      <c r="AJ3101" s="25" t="s">
        <v>19</v>
      </c>
      <c r="AK3101" s="42" t="s">
        <v>19</v>
      </c>
      <c r="AL3101" s="25" t="s">
        <v>19</v>
      </c>
      <c r="AM3101" s="25">
        <v>1</v>
      </c>
      <c r="AN3101" s="25">
        <v>1600</v>
      </c>
      <c r="AO3101" s="25">
        <v>1700</v>
      </c>
      <c r="AP3101" s="25">
        <v>200</v>
      </c>
      <c r="AQ3101" s="25">
        <v>14.1</v>
      </c>
      <c r="AR3101" s="94">
        <v>0.54400000000000004</v>
      </c>
      <c r="AS3101" s="157" t="s">
        <v>22</v>
      </c>
      <c r="AT3101" s="93">
        <v>42913</v>
      </c>
      <c r="AU3101" s="92" t="s">
        <v>22</v>
      </c>
      <c r="AV3101" s="91" t="s">
        <v>48</v>
      </c>
      <c r="AW3101" s="92" t="s">
        <v>48</v>
      </c>
      <c r="AX3101" s="92" t="s">
        <v>48</v>
      </c>
      <c r="AY3101" s="91" t="s">
        <v>152</v>
      </c>
      <c r="AZ3101" s="23"/>
      <c r="BA3101" s="25">
        <v>0</v>
      </c>
      <c r="BB3101" t="s">
        <v>48</v>
      </c>
      <c r="BC3101" t="e">
        <v>#N/A</v>
      </c>
      <c r="BD3101" t="e">
        <f>IF(Z3101=BC3101,"OK")</f>
        <v>#N/A</v>
      </c>
      <c r="BE3101">
        <v>14.1</v>
      </c>
      <c r="BF3101">
        <v>0.54400000000000004</v>
      </c>
      <c r="BG3101">
        <v>1600</v>
      </c>
      <c r="BH3101">
        <v>1700</v>
      </c>
      <c r="BI3101">
        <v>200</v>
      </c>
      <c r="BJ3101">
        <v>14.1</v>
      </c>
      <c r="BK3101">
        <v>0.54400000000000004</v>
      </c>
      <c r="BN3101" s="183"/>
    </row>
    <row r="3102" spans="1:66" ht="25.5" x14ac:dyDescent="0.25">
      <c r="A3102" s="1"/>
      <c r="B3102" s="94">
        <v>3089</v>
      </c>
      <c r="C3102" s="43">
        <v>1085108</v>
      </c>
      <c r="D3102" s="25"/>
      <c r="E3102" s="27" t="s">
        <v>2534</v>
      </c>
      <c r="F3102" s="213" t="s">
        <v>21</v>
      </c>
      <c r="G3102" s="41" t="s">
        <v>30</v>
      </c>
      <c r="H3102" s="46" t="str">
        <f>IFERROR(IFERROR(IF(SEARCH("Usystems",$E3102)&gt;0,"Usystems"),IF(SEARCH("RIIFO",$E3102)&gt;0,"RIIFO","Uponor")),"Uponor")</f>
        <v>Uponor</v>
      </c>
      <c r="I3102" s="25" t="str">
        <f>IFERROR(MID($D3102,1,7)+0,"")</f>
        <v/>
      </c>
      <c r="J3102" s="25" t="str">
        <f>IFERROR(MID($D3102,10,7)+0,"")</f>
        <v/>
      </c>
      <c r="K3102" s="25" t="str">
        <f>IFERROR(MID($D3102,19,7)+0,"")</f>
        <v/>
      </c>
      <c r="L3102" s="25" t="str">
        <f>IFERROR(MID($D3102,28,7)+0,"")</f>
        <v/>
      </c>
      <c r="M3102" s="25" t="str">
        <f>IF(IFERROR(MID($Q3102,1,7)+0,"")&lt;1130000,IF(INDEX(C:C,MATCH(LEFT(Q3102,7)+0,I:I,0))&lt;1130000,"",INDEX(C:C,MATCH(LEFT(Q3102,7)+0,I:I,0))),IFERROR(MID($Q3102,1,7)+0,""))</f>
        <v/>
      </c>
      <c r="N3102" s="25" t="str">
        <f>IF(IFERROR(MID($Q3102,10,7)+0,"")&lt;1130000,"",IFERROR(MID($Q3102,10,7)+0,""))</f>
        <v/>
      </c>
      <c r="O3102" s="25" t="str">
        <f>IF(IFERROR(MID($Q3102,19,7)+0,"")&lt;1130000,"",IFERROR(MID($Q3102,19,7)+0,""))</f>
        <v/>
      </c>
      <c r="P3102" s="25" t="str">
        <f>IF(M3102="","",IF(N3102="",M3102,M3102&amp;", "&amp;N3102))</f>
        <v/>
      </c>
      <c r="Q3102" s="25"/>
      <c r="R3102" s="25"/>
      <c r="S3102" s="35" t="s">
        <v>2449</v>
      </c>
      <c r="T3102" s="34" t="s">
        <v>36</v>
      </c>
      <c r="U3102" s="185">
        <v>126277</v>
      </c>
      <c r="V3102" s="188">
        <v>126277</v>
      </c>
      <c r="W3102" s="189">
        <v>126277</v>
      </c>
      <c r="X3102" s="31">
        <v>126277</v>
      </c>
      <c r="Y3102" s="90">
        <f>IFERROR(ROUND(X3102/W3102-1,2),"")</f>
        <v>0</v>
      </c>
      <c r="Z3102" s="31" t="str">
        <f>IF(OR(S3102="VLD MLC components",S3102="VLD MLC pipes",S3102="VLD PEX components",S3102="VLD PEX pipes",S3102="VLD PHC components",S3102="VLD PHC pipes",S3102="Controls VLD"),"По запросу",X3102)</f>
        <v>По запросу</v>
      </c>
      <c r="AA3102" s="63">
        <f>ROUND(X3102/1.2,3)</f>
        <v>105230.833</v>
      </c>
      <c r="AB3102" s="23">
        <v>105230.833</v>
      </c>
      <c r="AC3102" s="190">
        <f>IFERROR(ROUND(AA3102/AB3102-1,2),"")</f>
        <v>0</v>
      </c>
      <c r="AD3102" s="25">
        <v>15.2</v>
      </c>
      <c r="AE3102" s="25">
        <v>0.54400000000000004</v>
      </c>
      <c r="AF3102" s="25">
        <v>0</v>
      </c>
      <c r="AG3102" s="25" t="s">
        <v>22</v>
      </c>
      <c r="AH3102" s="25">
        <v>0</v>
      </c>
      <c r="AI3102" s="25">
        <v>0</v>
      </c>
      <c r="AJ3102" s="25" t="s">
        <v>19</v>
      </c>
      <c r="AK3102" s="42" t="s">
        <v>19</v>
      </c>
      <c r="AL3102" s="25" t="s">
        <v>19</v>
      </c>
      <c r="AM3102" s="25">
        <v>1</v>
      </c>
      <c r="AN3102" s="25">
        <v>1600</v>
      </c>
      <c r="AO3102" s="25">
        <v>1700</v>
      </c>
      <c r="AP3102" s="25">
        <v>200</v>
      </c>
      <c r="AQ3102" s="25">
        <v>15.2</v>
      </c>
      <c r="AR3102" s="94">
        <v>0.54400000000000004</v>
      </c>
      <c r="AS3102" s="157" t="s">
        <v>22</v>
      </c>
      <c r="AT3102" s="93">
        <v>42913</v>
      </c>
      <c r="AU3102" s="92" t="s">
        <v>22</v>
      </c>
      <c r="AV3102" s="91" t="s">
        <v>48</v>
      </c>
      <c r="AW3102" s="92" t="s">
        <v>48</v>
      </c>
      <c r="AX3102" s="92" t="s">
        <v>48</v>
      </c>
      <c r="AY3102" s="91" t="s">
        <v>152</v>
      </c>
      <c r="AZ3102" s="23"/>
      <c r="BA3102" s="25">
        <v>0</v>
      </c>
      <c r="BB3102" t="s">
        <v>48</v>
      </c>
      <c r="BC3102" t="e">
        <v>#N/A</v>
      </c>
      <c r="BD3102" t="e">
        <f>IF(Z3102=BC3102,"OK")</f>
        <v>#N/A</v>
      </c>
      <c r="BE3102">
        <v>15.2</v>
      </c>
      <c r="BF3102">
        <v>0.54400000000000004</v>
      </c>
      <c r="BG3102">
        <v>1600</v>
      </c>
      <c r="BH3102">
        <v>1700</v>
      </c>
      <c r="BI3102">
        <v>200</v>
      </c>
      <c r="BJ3102">
        <v>15.2</v>
      </c>
      <c r="BK3102">
        <v>0.54400000000000004</v>
      </c>
      <c r="BN3102" s="183"/>
    </row>
    <row r="3103" spans="1:66" ht="38.25" x14ac:dyDescent="0.25">
      <c r="A3103" s="1"/>
      <c r="B3103" s="94">
        <v>3090</v>
      </c>
      <c r="C3103" s="43">
        <v>1018345</v>
      </c>
      <c r="D3103" s="53" t="s">
        <v>22</v>
      </c>
      <c r="E3103" s="27" t="s">
        <v>2533</v>
      </c>
      <c r="F3103" s="213" t="s">
        <v>21</v>
      </c>
      <c r="G3103" s="41" t="s">
        <v>29</v>
      </c>
      <c r="H3103" s="46" t="str">
        <f>IFERROR(IFERROR(IF(SEARCH("Usystems",$E3103)&gt;0,"Usystems"),IF(SEARCH("RIIFO",$E3103)&gt;0,"RIIFO","Uponor")),"Uponor")</f>
        <v>Uponor</v>
      </c>
      <c r="I3103" s="25" t="str">
        <f>IFERROR(MID($D3103,1,7)+0,"")</f>
        <v/>
      </c>
      <c r="J3103" s="25" t="str">
        <f>IFERROR(MID($D3103,10,7)+0,"")</f>
        <v/>
      </c>
      <c r="K3103" s="25" t="str">
        <f>IFERROR(MID($D3103,19,7)+0,"")</f>
        <v/>
      </c>
      <c r="L3103" s="25" t="str">
        <f>IFERROR(MID($D3103,28,7)+0,"")</f>
        <v/>
      </c>
      <c r="M3103" s="25">
        <f>IF(IFERROR(MID($Q3103,1,7)+0,"")&lt;1130000,IF(INDEX(C:C,MATCH(LEFT(Q3103,7)+0,I:I,0))&lt;1130000,"",INDEX(C:C,MATCH(LEFT(Q3103,7)+0,I:I,0))),IFERROR(MID($Q3103,1,7)+0,""))</f>
        <v>1135642</v>
      </c>
      <c r="N3103" s="25" t="str">
        <f>IF(IFERROR(MID($Q3103,10,7)+0,"")&lt;1130000,"",IFERROR(MID($Q3103,10,7)+0,""))</f>
        <v/>
      </c>
      <c r="O3103" s="25" t="str">
        <f>IF(IFERROR(MID($Q3103,19,7)+0,"")&lt;1130000,"",IFERROR(MID($Q3103,19,7)+0,""))</f>
        <v/>
      </c>
      <c r="P3103" s="25">
        <f>IF(M3103="","",IF(N3103="",M3103,M3103&amp;", "&amp;N3103))</f>
        <v>1135642</v>
      </c>
      <c r="Q3103" s="37">
        <v>1135642</v>
      </c>
      <c r="R3103" s="37"/>
      <c r="S3103" s="35" t="s">
        <v>69</v>
      </c>
      <c r="T3103" s="25" t="s">
        <v>36</v>
      </c>
      <c r="U3103" s="185">
        <v>5878</v>
      </c>
      <c r="V3103" s="188">
        <v>5878</v>
      </c>
      <c r="W3103" s="189">
        <v>5878</v>
      </c>
      <c r="X3103" s="31">
        <v>5878</v>
      </c>
      <c r="Y3103" s="90">
        <f>IFERROR(ROUND(X3103/W3103-1,2),"")</f>
        <v>0</v>
      </c>
      <c r="Z3103" s="31">
        <f>IF(OR(S3103="VLD MLC components",S3103="VLD MLC pipes",S3103="VLD PEX components",S3103="VLD PEX pipes",S3103="VLD PHC components",S3103="VLD PHC pipes",S3103="Controls VLD"),"По запросу",X3103)</f>
        <v>5878</v>
      </c>
      <c r="AA3103" s="63">
        <f>ROUND(X3103/1.2,3)</f>
        <v>4898.3329999999996</v>
      </c>
      <c r="AB3103" s="23">
        <v>4898.3329999999996</v>
      </c>
      <c r="AC3103" s="190">
        <f>IFERROR(ROUND(AA3103/AB3103-1,2),"")</f>
        <v>0</v>
      </c>
      <c r="AD3103" s="25">
        <v>0.33300000000000002</v>
      </c>
      <c r="AE3103" s="25">
        <v>1.9000000000000001E-4</v>
      </c>
      <c r="AF3103" s="25">
        <v>4</v>
      </c>
      <c r="AG3103" s="25">
        <v>4</v>
      </c>
      <c r="AH3103" s="25">
        <v>4</v>
      </c>
      <c r="AI3103" s="25">
        <v>4</v>
      </c>
      <c r="AJ3103" s="25" t="s">
        <v>20</v>
      </c>
      <c r="AK3103" s="22" t="s">
        <v>20</v>
      </c>
      <c r="AL3103" s="25" t="s">
        <v>20</v>
      </c>
      <c r="AM3103" s="25">
        <v>1</v>
      </c>
      <c r="AN3103" s="25">
        <v>73</v>
      </c>
      <c r="AO3103" s="25">
        <v>63</v>
      </c>
      <c r="AP3103" s="25">
        <v>48</v>
      </c>
      <c r="AQ3103" s="25">
        <v>0.33300000000000002</v>
      </c>
      <c r="AR3103" s="94">
        <v>2.20752E-4</v>
      </c>
      <c r="AS3103" s="157" t="s">
        <v>22</v>
      </c>
      <c r="AT3103" s="93" t="s">
        <v>22</v>
      </c>
      <c r="AU3103" s="92" t="s">
        <v>22</v>
      </c>
      <c r="AV3103" s="91" t="s">
        <v>152</v>
      </c>
      <c r="AW3103" s="92" t="s">
        <v>152</v>
      </c>
      <c r="AX3103" s="92" t="s">
        <v>48</v>
      </c>
      <c r="AY3103" s="91" t="s">
        <v>152</v>
      </c>
      <c r="AZ3103" s="23"/>
      <c r="BA3103" s="25" t="s">
        <v>2532</v>
      </c>
      <c r="BB3103" t="s">
        <v>25</v>
      </c>
      <c r="BC3103">
        <v>5878</v>
      </c>
      <c r="BD3103" t="str">
        <f>IF(Z3103=BC3103,"OK")</f>
        <v>OK</v>
      </c>
      <c r="BE3103">
        <v>0.33300000000000002</v>
      </c>
      <c r="BF3103">
        <v>1.9000000000000001E-4</v>
      </c>
      <c r="BG3103">
        <v>73</v>
      </c>
      <c r="BH3103">
        <v>63</v>
      </c>
      <c r="BI3103">
        <v>48</v>
      </c>
      <c r="BJ3103">
        <v>0.33300000000000002</v>
      </c>
      <c r="BK3103">
        <v>2.20752E-4</v>
      </c>
      <c r="BN3103" s="183"/>
    </row>
    <row r="3104" spans="1:66" ht="38.25" x14ac:dyDescent="0.25">
      <c r="A3104" s="1"/>
      <c r="B3104" s="94">
        <v>3091</v>
      </c>
      <c r="C3104" s="43">
        <v>1018346</v>
      </c>
      <c r="D3104" s="53" t="s">
        <v>22</v>
      </c>
      <c r="E3104" s="36" t="s">
        <v>2531</v>
      </c>
      <c r="F3104" s="151" t="s">
        <v>652</v>
      </c>
      <c r="G3104" s="41" t="s">
        <v>29</v>
      </c>
      <c r="H3104" s="46" t="str">
        <f>IFERROR(IFERROR(IF(SEARCH("Usystems",$E3104)&gt;0,"Usystems"),IF(SEARCH("RIIFO",$E3104)&gt;0,"RIIFO","Uponor")),"Uponor")</f>
        <v>Uponor</v>
      </c>
      <c r="I3104" s="25" t="str">
        <f>IFERROR(MID($D3104,1,7)+0,"")</f>
        <v/>
      </c>
      <c r="J3104" s="25" t="str">
        <f>IFERROR(MID($D3104,10,7)+0,"")</f>
        <v/>
      </c>
      <c r="K3104" s="25" t="str">
        <f>IFERROR(MID($D3104,19,7)+0,"")</f>
        <v/>
      </c>
      <c r="L3104" s="25" t="str">
        <f>IFERROR(MID($D3104,28,7)+0,"")</f>
        <v/>
      </c>
      <c r="M3104" s="25">
        <f>IF(IFERROR(MID($Q3104,1,7)+0,"")&lt;1130000,IF(INDEX(C:C,MATCH(LEFT(Q3104,7)+0,I:I,0))&lt;1130000,"",INDEX(C:C,MATCH(LEFT(Q3104,7)+0,I:I,0))),IFERROR(MID($Q3104,1,7)+0,""))</f>
        <v>1135643</v>
      </c>
      <c r="N3104" s="25" t="str">
        <f>IF(IFERROR(MID($Q3104,10,7)+0,"")&lt;1130000,"",IFERROR(MID($Q3104,10,7)+0,""))</f>
        <v/>
      </c>
      <c r="O3104" s="25" t="str">
        <f>IF(IFERROR(MID($Q3104,19,7)+0,"")&lt;1130000,"",IFERROR(MID($Q3104,19,7)+0,""))</f>
        <v/>
      </c>
      <c r="P3104" s="25">
        <f>IF(M3104="","",IF(N3104="",M3104,M3104&amp;", "&amp;N3104))</f>
        <v>1135643</v>
      </c>
      <c r="Q3104" s="37">
        <v>1135643</v>
      </c>
      <c r="R3104" s="37"/>
      <c r="S3104" s="35" t="s">
        <v>69</v>
      </c>
      <c r="T3104" s="25" t="s">
        <v>36</v>
      </c>
      <c r="U3104" s="185">
        <v>7142</v>
      </c>
      <c r="V3104" s="188">
        <v>7142</v>
      </c>
      <c r="W3104" s="189">
        <v>10921</v>
      </c>
      <c r="X3104" s="31">
        <v>10921</v>
      </c>
      <c r="Y3104" s="90">
        <f>IFERROR(ROUND(X3104/W3104-1,2),"")</f>
        <v>0</v>
      </c>
      <c r="Z3104" s="31">
        <f>IF(OR(S3104="VLD MLC components",S3104="VLD MLC pipes",S3104="VLD PEX components",S3104="VLD PEX pipes",S3104="VLD PHC components",S3104="VLD PHC pipes",S3104="Controls VLD"),"По запросу",X3104)</f>
        <v>10921</v>
      </c>
      <c r="AA3104" s="63">
        <f>ROUND(X3104/1.2,3)</f>
        <v>9100.8330000000005</v>
      </c>
      <c r="AB3104" s="23">
        <v>9100.8330000000005</v>
      </c>
      <c r="AC3104" s="190">
        <f>IFERROR(ROUND(AA3104/AB3104-1,2),"")</f>
        <v>0</v>
      </c>
      <c r="AD3104" s="25">
        <v>0.503</v>
      </c>
      <c r="AE3104" s="25">
        <v>5.9199999999999997E-4</v>
      </c>
      <c r="AF3104" s="25">
        <v>19</v>
      </c>
      <c r="AG3104" s="25">
        <v>29</v>
      </c>
      <c r="AH3104" s="25">
        <v>30</v>
      </c>
      <c r="AI3104" s="25">
        <v>30</v>
      </c>
      <c r="AJ3104" s="25" t="s">
        <v>20</v>
      </c>
      <c r="AK3104" s="22" t="s">
        <v>20</v>
      </c>
      <c r="AL3104" s="25" t="s">
        <v>20</v>
      </c>
      <c r="AM3104" s="25">
        <v>1</v>
      </c>
      <c r="AN3104" s="25">
        <v>85</v>
      </c>
      <c r="AO3104" s="25">
        <v>80</v>
      </c>
      <c r="AP3104" s="25">
        <v>87</v>
      </c>
      <c r="AQ3104" s="25">
        <v>0.503</v>
      </c>
      <c r="AR3104" s="94">
        <v>5.9159999999999996E-4</v>
      </c>
      <c r="AS3104" s="157" t="s">
        <v>22</v>
      </c>
      <c r="AT3104" s="93" t="s">
        <v>22</v>
      </c>
      <c r="AU3104" s="92" t="s">
        <v>22</v>
      </c>
      <c r="AV3104" s="91" t="s">
        <v>152</v>
      </c>
      <c r="AW3104" s="92" t="s">
        <v>48</v>
      </c>
      <c r="AX3104" s="92" t="s">
        <v>48</v>
      </c>
      <c r="AY3104" s="91" t="s">
        <v>152</v>
      </c>
      <c r="AZ3104" s="23"/>
      <c r="BA3104" s="25" t="s">
        <v>2530</v>
      </c>
      <c r="BB3104" t="s">
        <v>25</v>
      </c>
      <c r="BC3104">
        <v>10921</v>
      </c>
      <c r="BD3104" t="str">
        <f>IF(Z3104=BC3104,"OK")</f>
        <v>OK</v>
      </c>
      <c r="BE3104">
        <v>0.503</v>
      </c>
      <c r="BF3104">
        <v>5.9199999999999997E-4</v>
      </c>
      <c r="BG3104">
        <v>85</v>
      </c>
      <c r="BH3104">
        <v>80</v>
      </c>
      <c r="BI3104">
        <v>87</v>
      </c>
      <c r="BJ3104">
        <v>0.503</v>
      </c>
      <c r="BK3104">
        <v>5.9159999999999996E-4</v>
      </c>
      <c r="BN3104" s="183"/>
    </row>
    <row r="3105" spans="1:66" ht="25.5" x14ac:dyDescent="0.25">
      <c r="A3105" s="1"/>
      <c r="B3105" s="94">
        <v>3092</v>
      </c>
      <c r="C3105" s="43">
        <v>1018347</v>
      </c>
      <c r="D3105" s="53" t="s">
        <v>22</v>
      </c>
      <c r="E3105" s="27" t="s">
        <v>2529</v>
      </c>
      <c r="F3105" s="151" t="s">
        <v>652</v>
      </c>
      <c r="G3105" s="41" t="s">
        <v>27</v>
      </c>
      <c r="H3105" s="46" t="str">
        <f>IFERROR(IFERROR(IF(SEARCH("Usystems",$E3105)&gt;0,"Usystems"),IF(SEARCH("RIIFO",$E3105)&gt;0,"RIIFO","Uponor")),"Uponor")</f>
        <v>Uponor</v>
      </c>
      <c r="I3105" s="25" t="str">
        <f>IFERROR(MID($D3105,1,7)+0,"")</f>
        <v/>
      </c>
      <c r="J3105" s="25" t="str">
        <f>IFERROR(MID($D3105,10,7)+0,"")</f>
        <v/>
      </c>
      <c r="K3105" s="25" t="str">
        <f>IFERROR(MID($D3105,19,7)+0,"")</f>
        <v/>
      </c>
      <c r="L3105" s="25" t="str">
        <f>IFERROR(MID($D3105,28,7)+0,"")</f>
        <v/>
      </c>
      <c r="M3105" s="25">
        <f>IF(IFERROR(MID($Q3105,1,7)+0,"")&lt;1130000,IF(INDEX(C:C,MATCH(LEFT(Q3105,7)+0,I:I,0))&lt;1130000,"",INDEX(C:C,MATCH(LEFT(Q3105,7)+0,I:I,0))),IFERROR(MID($Q3105,1,7)+0,""))</f>
        <v>1135644</v>
      </c>
      <c r="N3105" s="25" t="str">
        <f>IF(IFERROR(MID($Q3105,10,7)+0,"")&lt;1130000,"",IFERROR(MID($Q3105,10,7)+0,""))</f>
        <v/>
      </c>
      <c r="O3105" s="25" t="str">
        <f>IF(IFERROR(MID($Q3105,19,7)+0,"")&lt;1130000,"",IFERROR(MID($Q3105,19,7)+0,""))</f>
        <v/>
      </c>
      <c r="P3105" s="25">
        <f>IF(M3105="","",IF(N3105="",M3105,M3105&amp;", "&amp;N3105))</f>
        <v>1135644</v>
      </c>
      <c r="Q3105" s="37">
        <v>1135644</v>
      </c>
      <c r="R3105" s="37"/>
      <c r="S3105" s="35" t="s">
        <v>2449</v>
      </c>
      <c r="T3105" s="25" t="s">
        <v>36</v>
      </c>
      <c r="U3105" s="185">
        <v>15671</v>
      </c>
      <c r="V3105" s="188">
        <v>15671</v>
      </c>
      <c r="W3105" s="189">
        <v>15671</v>
      </c>
      <c r="X3105" s="31">
        <v>15671</v>
      </c>
      <c r="Y3105" s="90">
        <f>IFERROR(ROUND(X3105/W3105-1,2),"")</f>
        <v>0</v>
      </c>
      <c r="Z3105" s="31" t="str">
        <f>IF(OR(S3105="VLD MLC components",S3105="VLD MLC pipes",S3105="VLD PEX components",S3105="VLD PEX pipes",S3105="VLD PHC components",S3105="VLD PHC pipes",S3105="Controls VLD"),"По запросу",X3105)</f>
        <v>По запросу</v>
      </c>
      <c r="AA3105" s="63">
        <f>ROUND(X3105/1.2,3)</f>
        <v>13059.166999999999</v>
      </c>
      <c r="AB3105" s="23">
        <v>13059.166999999999</v>
      </c>
      <c r="AC3105" s="190">
        <f>IFERROR(ROUND(AA3105/AB3105-1,2),"")</f>
        <v>0</v>
      </c>
      <c r="AD3105" s="25">
        <v>1.0249999999999999</v>
      </c>
      <c r="AE3105" s="25">
        <v>7.9699999999999997E-4</v>
      </c>
      <c r="AF3105" s="25">
        <v>0</v>
      </c>
      <c r="AG3105" s="25" t="s">
        <v>22</v>
      </c>
      <c r="AH3105" s="25">
        <v>0</v>
      </c>
      <c r="AI3105" s="25">
        <v>0</v>
      </c>
      <c r="AJ3105" s="25" t="s">
        <v>20</v>
      </c>
      <c r="AK3105" s="42" t="s">
        <v>19</v>
      </c>
      <c r="AL3105" s="25" t="s">
        <v>20</v>
      </c>
      <c r="AM3105" s="25">
        <v>1</v>
      </c>
      <c r="AN3105" s="25">
        <v>90</v>
      </c>
      <c r="AO3105" s="25">
        <v>75</v>
      </c>
      <c r="AP3105" s="25">
        <v>118</v>
      </c>
      <c r="AQ3105" s="25">
        <v>1.0249999999999999</v>
      </c>
      <c r="AR3105" s="94">
        <v>7.9650000000000001E-4</v>
      </c>
      <c r="AS3105" s="157" t="s">
        <v>22</v>
      </c>
      <c r="AT3105" s="93" t="s">
        <v>22</v>
      </c>
      <c r="AU3105" s="92" t="s">
        <v>22</v>
      </c>
      <c r="AV3105" s="91" t="s">
        <v>152</v>
      </c>
      <c r="AW3105" s="92" t="s">
        <v>48</v>
      </c>
      <c r="AX3105" s="92" t="s">
        <v>48</v>
      </c>
      <c r="AY3105" s="91" t="s">
        <v>152</v>
      </c>
      <c r="AZ3105" s="23"/>
      <c r="BA3105" s="25" t="s">
        <v>2528</v>
      </c>
      <c r="BB3105" t="s">
        <v>25</v>
      </c>
      <c r="BC3105" t="e">
        <v>#N/A</v>
      </c>
      <c r="BD3105" t="e">
        <f>IF(Z3105=BC3105,"OK")</f>
        <v>#N/A</v>
      </c>
      <c r="BE3105">
        <v>1.0249999999999999</v>
      </c>
      <c r="BF3105">
        <v>7.9699999999999997E-4</v>
      </c>
      <c r="BG3105">
        <v>90</v>
      </c>
      <c r="BH3105">
        <v>75</v>
      </c>
      <c r="BI3105">
        <v>118</v>
      </c>
      <c r="BJ3105">
        <v>1.0249999999999999</v>
      </c>
      <c r="BK3105">
        <v>7.9650000000000001E-4</v>
      </c>
      <c r="BN3105" s="183"/>
    </row>
    <row r="3106" spans="1:66" ht="38.25" x14ac:dyDescent="0.25">
      <c r="A3106" s="1"/>
      <c r="B3106" s="94">
        <v>3093</v>
      </c>
      <c r="C3106" s="43">
        <v>1018348</v>
      </c>
      <c r="D3106" s="53" t="s">
        <v>22</v>
      </c>
      <c r="E3106" s="27" t="s">
        <v>2527</v>
      </c>
      <c r="F3106" s="151" t="s">
        <v>652</v>
      </c>
      <c r="G3106" s="41" t="s">
        <v>29</v>
      </c>
      <c r="H3106" s="46" t="str">
        <f>IFERROR(IFERROR(IF(SEARCH("Usystems",$E3106)&gt;0,"Usystems"),IF(SEARCH("RIIFO",$E3106)&gt;0,"RIIFO","Uponor")),"Uponor")</f>
        <v>Uponor</v>
      </c>
      <c r="I3106" s="25" t="str">
        <f>IFERROR(MID($D3106,1,7)+0,"")</f>
        <v/>
      </c>
      <c r="J3106" s="25" t="str">
        <f>IFERROR(MID($D3106,10,7)+0,"")</f>
        <v/>
      </c>
      <c r="K3106" s="25" t="str">
        <f>IFERROR(MID($D3106,19,7)+0,"")</f>
        <v/>
      </c>
      <c r="L3106" s="25" t="str">
        <f>IFERROR(MID($D3106,28,7)+0,"")</f>
        <v/>
      </c>
      <c r="M3106" s="25">
        <f>IF(IFERROR(MID($Q3106,1,7)+0,"")&lt;1130000,IF(INDEX(C:C,MATCH(LEFT(Q3106,7)+0,I:I,0))&lt;1130000,"",INDEX(C:C,MATCH(LEFT(Q3106,7)+0,I:I,0))),IFERROR(MID($Q3106,1,7)+0,""))</f>
        <v>1135645</v>
      </c>
      <c r="N3106" s="25" t="str">
        <f>IF(IFERROR(MID($Q3106,10,7)+0,"")&lt;1130000,"",IFERROR(MID($Q3106,10,7)+0,""))</f>
        <v/>
      </c>
      <c r="O3106" s="25" t="str">
        <f>IF(IFERROR(MID($Q3106,19,7)+0,"")&lt;1130000,"",IFERROR(MID($Q3106,19,7)+0,""))</f>
        <v/>
      </c>
      <c r="P3106" s="25">
        <f>IF(M3106="","",IF(N3106="",M3106,M3106&amp;", "&amp;N3106))</f>
        <v>1135645</v>
      </c>
      <c r="Q3106" s="37">
        <v>1135645</v>
      </c>
      <c r="R3106" s="37"/>
      <c r="S3106" s="35" t="s">
        <v>2449</v>
      </c>
      <c r="T3106" s="25" t="s">
        <v>36</v>
      </c>
      <c r="U3106" s="185">
        <v>33245</v>
      </c>
      <c r="V3106" s="188">
        <v>53378</v>
      </c>
      <c r="W3106" s="189">
        <v>53378</v>
      </c>
      <c r="X3106" s="31">
        <v>53378</v>
      </c>
      <c r="Y3106" s="90">
        <f>IFERROR(ROUND(X3106/W3106-1,2),"")</f>
        <v>0</v>
      </c>
      <c r="Z3106" s="31" t="str">
        <f>IF(OR(S3106="VLD MLC components",S3106="VLD MLC pipes",S3106="VLD PEX components",S3106="VLD PEX pipes",S3106="VLD PHC components",S3106="VLD PHC pipes",S3106="Controls VLD"),"По запросу",X3106)</f>
        <v>По запросу</v>
      </c>
      <c r="AA3106" s="63">
        <f>ROUND(X3106/1.2,3)</f>
        <v>44481.667000000001</v>
      </c>
      <c r="AB3106" s="23">
        <v>44481.667000000001</v>
      </c>
      <c r="AC3106" s="190">
        <f>IFERROR(ROUND(AA3106/AB3106-1,2),"")</f>
        <v>0</v>
      </c>
      <c r="AD3106" s="25">
        <v>2.4990000000000001</v>
      </c>
      <c r="AE3106" s="25">
        <v>3.9399999999999999E-3</v>
      </c>
      <c r="AF3106" s="25">
        <v>15</v>
      </c>
      <c r="AG3106" s="25">
        <v>15</v>
      </c>
      <c r="AH3106" s="25">
        <v>15</v>
      </c>
      <c r="AI3106" s="25">
        <v>15</v>
      </c>
      <c r="AJ3106" s="25" t="s">
        <v>20</v>
      </c>
      <c r="AK3106" s="22" t="s">
        <v>20</v>
      </c>
      <c r="AL3106" s="25" t="s">
        <v>20</v>
      </c>
      <c r="AM3106" s="25">
        <v>1</v>
      </c>
      <c r="AN3106" s="25">
        <v>155</v>
      </c>
      <c r="AO3106" s="25">
        <v>223</v>
      </c>
      <c r="AP3106" s="25">
        <v>114</v>
      </c>
      <c r="AQ3106" s="25">
        <v>2.4990000000000001</v>
      </c>
      <c r="AR3106" s="94">
        <v>3.9404100000000001E-3</v>
      </c>
      <c r="AS3106" s="157">
        <v>5</v>
      </c>
      <c r="AT3106" s="93" t="s">
        <v>22</v>
      </c>
      <c r="AU3106" s="92" t="s">
        <v>22</v>
      </c>
      <c r="AV3106" s="91" t="s">
        <v>152</v>
      </c>
      <c r="AW3106" s="92" t="s">
        <v>152</v>
      </c>
      <c r="AX3106" s="92" t="s">
        <v>48</v>
      </c>
      <c r="AY3106" s="91" t="s">
        <v>152</v>
      </c>
      <c r="AZ3106" s="23"/>
      <c r="BA3106" s="25" t="s">
        <v>2526</v>
      </c>
      <c r="BB3106" t="s">
        <v>25</v>
      </c>
      <c r="BC3106" t="s">
        <v>2629</v>
      </c>
      <c r="BD3106" t="str">
        <f>IF(Z3106=BC3106,"OK")</f>
        <v>OK</v>
      </c>
      <c r="BE3106">
        <v>2.4990000000000001</v>
      </c>
      <c r="BF3106">
        <v>3.9399999999999999E-3</v>
      </c>
      <c r="BG3106">
        <v>155</v>
      </c>
      <c r="BH3106">
        <v>223</v>
      </c>
      <c r="BI3106">
        <v>114</v>
      </c>
      <c r="BJ3106">
        <v>2.4990000000000001</v>
      </c>
      <c r="BK3106">
        <v>3.9404100000000001E-3</v>
      </c>
      <c r="BN3106" s="183"/>
    </row>
    <row r="3107" spans="1:66" ht="38.25" x14ac:dyDescent="0.25">
      <c r="A3107" s="1"/>
      <c r="B3107" s="94">
        <v>3094</v>
      </c>
      <c r="C3107" s="43">
        <v>1078367</v>
      </c>
      <c r="D3107" s="25"/>
      <c r="E3107" s="27" t="s">
        <v>2525</v>
      </c>
      <c r="F3107" s="151" t="s">
        <v>21</v>
      </c>
      <c r="G3107" s="41" t="s">
        <v>29</v>
      </c>
      <c r="H3107" s="46" t="str">
        <f>IFERROR(IFERROR(IF(SEARCH("Usystems",$E3107)&gt;0,"Usystems"),IF(SEARCH("RIIFO",$E3107)&gt;0,"RIIFO","Uponor")),"Uponor")</f>
        <v>Uponor</v>
      </c>
      <c r="I3107" s="25" t="str">
        <f>IFERROR(MID($D3107,1,7)+0,"")</f>
        <v/>
      </c>
      <c r="J3107" s="25" t="str">
        <f>IFERROR(MID($D3107,10,7)+0,"")</f>
        <v/>
      </c>
      <c r="K3107" s="25" t="str">
        <f>IFERROR(MID($D3107,19,7)+0,"")</f>
        <v/>
      </c>
      <c r="L3107" s="25" t="str">
        <f>IFERROR(MID($D3107,28,7)+0,"")</f>
        <v/>
      </c>
      <c r="M3107" s="25">
        <f>IF(IFERROR(MID($Q3107,1,7)+0,"")&lt;1130000,IF(INDEX(C:C,MATCH(LEFT(Q3107,7)+0,I:I,0))&lt;1130000,"",INDEX(C:C,MATCH(LEFT(Q3107,7)+0,I:I,0))),IFERROR(MID($Q3107,1,7)+0,""))</f>
        <v>1136048</v>
      </c>
      <c r="N3107" s="25" t="str">
        <f>IF(IFERROR(MID($Q3107,10,7)+0,"")&lt;1130000,"",IFERROR(MID($Q3107,10,7)+0,""))</f>
        <v/>
      </c>
      <c r="O3107" s="25" t="str">
        <f>IF(IFERROR(MID($Q3107,19,7)+0,"")&lt;1130000,"",IFERROR(MID($Q3107,19,7)+0,""))</f>
        <v/>
      </c>
      <c r="P3107" s="25">
        <f>IF(M3107="","",IF(N3107="",M3107,M3107&amp;", "&amp;N3107))</f>
        <v>1136048</v>
      </c>
      <c r="Q3107" s="25">
        <v>1136048</v>
      </c>
      <c r="R3107" s="25"/>
      <c r="S3107" s="35" t="s">
        <v>2449</v>
      </c>
      <c r="T3107" s="25" t="s">
        <v>36</v>
      </c>
      <c r="U3107" s="185">
        <v>57252</v>
      </c>
      <c r="V3107" s="188">
        <v>57252</v>
      </c>
      <c r="W3107" s="189">
        <v>57252</v>
      </c>
      <c r="X3107" s="31">
        <v>57252</v>
      </c>
      <c r="Y3107" s="90">
        <f>IFERROR(ROUND(X3107/W3107-1,2),"")</f>
        <v>0</v>
      </c>
      <c r="Z3107" s="31" t="str">
        <f>IF(OR(S3107="VLD MLC components",S3107="VLD MLC pipes",S3107="VLD PEX components",S3107="VLD PEX pipes",S3107="VLD PHC components",S3107="VLD PHC pipes",S3107="Controls VLD"),"По запросу",X3107)</f>
        <v>По запросу</v>
      </c>
      <c r="AA3107" s="63">
        <f>ROUND(X3107/1.2,3)</f>
        <v>47710</v>
      </c>
      <c r="AB3107" s="23">
        <v>47710</v>
      </c>
      <c r="AC3107" s="190">
        <f>IFERROR(ROUND(AA3107/AB3107-1,2),"")</f>
        <v>0</v>
      </c>
      <c r="AD3107" s="25">
        <v>3.52</v>
      </c>
      <c r="AE3107" s="25">
        <v>3.7799999999999999E-3</v>
      </c>
      <c r="AF3107" s="25">
        <v>10</v>
      </c>
      <c r="AG3107" s="25">
        <v>10</v>
      </c>
      <c r="AH3107" s="25">
        <v>10</v>
      </c>
      <c r="AI3107" s="25">
        <v>10</v>
      </c>
      <c r="AJ3107" s="25" t="s">
        <v>20</v>
      </c>
      <c r="AK3107" s="22" t="s">
        <v>20</v>
      </c>
      <c r="AL3107" s="25" t="s">
        <v>20</v>
      </c>
      <c r="AM3107" s="25">
        <v>1</v>
      </c>
      <c r="AN3107" s="25">
        <v>162</v>
      </c>
      <c r="AO3107" s="25">
        <v>131</v>
      </c>
      <c r="AP3107" s="25">
        <v>185</v>
      </c>
      <c r="AQ3107" s="25">
        <v>3.52</v>
      </c>
      <c r="AR3107" s="94">
        <v>3.9260700000000003E-3</v>
      </c>
      <c r="AS3107" s="157" t="s">
        <v>22</v>
      </c>
      <c r="AT3107" s="93" t="s">
        <v>22</v>
      </c>
      <c r="AU3107" s="92" t="s">
        <v>22</v>
      </c>
      <c r="AV3107" s="91" t="s">
        <v>152</v>
      </c>
      <c r="AW3107" s="92" t="s">
        <v>152</v>
      </c>
      <c r="AX3107" s="92" t="s">
        <v>48</v>
      </c>
      <c r="AY3107" s="91" t="s">
        <v>152</v>
      </c>
      <c r="AZ3107" s="23"/>
      <c r="BA3107" s="25" t="s">
        <v>2524</v>
      </c>
      <c r="BB3107" t="s">
        <v>25</v>
      </c>
      <c r="BC3107" t="s">
        <v>2629</v>
      </c>
      <c r="BD3107" t="str">
        <f>IF(Z3107=BC3107,"OK")</f>
        <v>OK</v>
      </c>
      <c r="BE3107">
        <v>3.52</v>
      </c>
      <c r="BF3107">
        <v>3.7799999999999999E-3</v>
      </c>
      <c r="BG3107">
        <v>162</v>
      </c>
      <c r="BH3107">
        <v>131</v>
      </c>
      <c r="BI3107">
        <v>185</v>
      </c>
      <c r="BJ3107">
        <v>3.52</v>
      </c>
      <c r="BK3107">
        <v>3.9260700000000003E-3</v>
      </c>
      <c r="BN3107" s="183"/>
    </row>
    <row r="3108" spans="1:66" ht="38.25" x14ac:dyDescent="0.25">
      <c r="A3108" s="1"/>
      <c r="B3108" s="94">
        <v>3095</v>
      </c>
      <c r="C3108" s="43">
        <v>1018359</v>
      </c>
      <c r="D3108" s="53" t="s">
        <v>22</v>
      </c>
      <c r="E3108" s="36" t="s">
        <v>2523</v>
      </c>
      <c r="F3108" s="151" t="s">
        <v>652</v>
      </c>
      <c r="G3108" s="41" t="s">
        <v>29</v>
      </c>
      <c r="H3108" s="46" t="str">
        <f>IFERROR(IFERROR(IF(SEARCH("Usystems",$E3108)&gt;0,"Usystems"),IF(SEARCH("RIIFO",$E3108)&gt;0,"RIIFO","Uponor")),"Uponor")</f>
        <v>Uponor</v>
      </c>
      <c r="I3108" s="25" t="str">
        <f>IFERROR(MID($D3108,1,7)+0,"")</f>
        <v/>
      </c>
      <c r="J3108" s="25" t="str">
        <f>IFERROR(MID($D3108,10,7)+0,"")</f>
        <v/>
      </c>
      <c r="K3108" s="25" t="str">
        <f>IFERROR(MID($D3108,19,7)+0,"")</f>
        <v/>
      </c>
      <c r="L3108" s="25" t="str">
        <f>IFERROR(MID($D3108,28,7)+0,"")</f>
        <v/>
      </c>
      <c r="M3108" s="25">
        <f>IF(IFERROR(MID($Q3108,1,7)+0,"")&lt;1130000,IF(INDEX(C:C,MATCH(LEFT(Q3108,7)+0,I:I,0))&lt;1130000,"",INDEX(C:C,MATCH(LEFT(Q3108,7)+0,I:I,0))),IFERROR(MID($Q3108,1,7)+0,""))</f>
        <v>1136981</v>
      </c>
      <c r="N3108" s="25" t="str">
        <f>IF(IFERROR(MID($Q3108,10,7)+0,"")&lt;1130000,"",IFERROR(MID($Q3108,10,7)+0,""))</f>
        <v/>
      </c>
      <c r="O3108" s="25" t="str">
        <f>IF(IFERROR(MID($Q3108,19,7)+0,"")&lt;1130000,"",IFERROR(MID($Q3108,19,7)+0,""))</f>
        <v/>
      </c>
      <c r="P3108" s="25">
        <f>IF(M3108="","",IF(N3108="",M3108,M3108&amp;", "&amp;N3108))</f>
        <v>1136981</v>
      </c>
      <c r="Q3108" s="37">
        <v>1136981</v>
      </c>
      <c r="R3108" s="37"/>
      <c r="S3108" s="35" t="s">
        <v>69</v>
      </c>
      <c r="T3108" s="25" t="s">
        <v>36</v>
      </c>
      <c r="U3108" s="185">
        <v>19134</v>
      </c>
      <c r="V3108" s="188">
        <v>19134</v>
      </c>
      <c r="W3108" s="189">
        <v>19134</v>
      </c>
      <c r="X3108" s="31">
        <v>19134</v>
      </c>
      <c r="Y3108" s="90">
        <f>IFERROR(ROUND(X3108/W3108-1,2),"")</f>
        <v>0</v>
      </c>
      <c r="Z3108" s="31">
        <f>IF(OR(S3108="VLD MLC components",S3108="VLD MLC pipes",S3108="VLD PEX components",S3108="VLD PEX pipes",S3108="VLD PHC components",S3108="VLD PHC pipes",S3108="Controls VLD"),"По запросу",X3108)</f>
        <v>19134</v>
      </c>
      <c r="AA3108" s="63">
        <f>ROUND(X3108/1.2,3)</f>
        <v>15945</v>
      </c>
      <c r="AB3108" s="23">
        <v>15945</v>
      </c>
      <c r="AC3108" s="190">
        <f>IFERROR(ROUND(AA3108/AB3108-1,2),"")</f>
        <v>0</v>
      </c>
      <c r="AD3108" s="25">
        <v>1.2450000000000001</v>
      </c>
      <c r="AE3108" s="25">
        <v>3.1E-4</v>
      </c>
      <c r="AF3108" s="25">
        <v>6</v>
      </c>
      <c r="AG3108" s="25">
        <v>6</v>
      </c>
      <c r="AH3108" s="25">
        <v>6</v>
      </c>
      <c r="AI3108" s="25">
        <v>6</v>
      </c>
      <c r="AJ3108" s="25" t="s">
        <v>20</v>
      </c>
      <c r="AK3108" s="22" t="s">
        <v>20</v>
      </c>
      <c r="AL3108" s="25" t="s">
        <v>20</v>
      </c>
      <c r="AM3108" s="25">
        <v>1</v>
      </c>
      <c r="AN3108" s="25">
        <v>114</v>
      </c>
      <c r="AO3108" s="25">
        <v>114</v>
      </c>
      <c r="AP3108" s="25">
        <v>28</v>
      </c>
      <c r="AQ3108" s="25">
        <v>1.2450000000000001</v>
      </c>
      <c r="AR3108" s="94">
        <v>3.6388799999999998E-4</v>
      </c>
      <c r="AS3108" s="157">
        <v>6</v>
      </c>
      <c r="AT3108" s="93" t="s">
        <v>22</v>
      </c>
      <c r="AU3108" s="92" t="s">
        <v>22</v>
      </c>
      <c r="AV3108" s="91" t="s">
        <v>152</v>
      </c>
      <c r="AW3108" s="92" t="s">
        <v>152</v>
      </c>
      <c r="AX3108" s="92" t="s">
        <v>48</v>
      </c>
      <c r="AY3108" s="91" t="s">
        <v>152</v>
      </c>
      <c r="AZ3108" s="23"/>
      <c r="BA3108" s="25" t="s">
        <v>2522</v>
      </c>
      <c r="BB3108" t="s">
        <v>25</v>
      </c>
      <c r="BC3108">
        <v>19134</v>
      </c>
      <c r="BD3108" t="str">
        <f>IF(Z3108=BC3108,"OK")</f>
        <v>OK</v>
      </c>
      <c r="BE3108">
        <v>1.2450000000000001</v>
      </c>
      <c r="BF3108">
        <v>3.1E-4</v>
      </c>
      <c r="BG3108">
        <v>114</v>
      </c>
      <c r="BH3108">
        <v>114</v>
      </c>
      <c r="BI3108">
        <v>28</v>
      </c>
      <c r="BJ3108">
        <v>1.2450000000000001</v>
      </c>
      <c r="BK3108">
        <v>3.6388799999999998E-4</v>
      </c>
      <c r="BN3108" s="183"/>
    </row>
    <row r="3109" spans="1:66" ht="38.25" x14ac:dyDescent="0.25">
      <c r="A3109" s="1"/>
      <c r="B3109" s="94">
        <v>3096</v>
      </c>
      <c r="C3109" s="43">
        <v>1018360</v>
      </c>
      <c r="D3109" s="53" t="s">
        <v>22</v>
      </c>
      <c r="E3109" s="27" t="s">
        <v>2521</v>
      </c>
      <c r="F3109" s="213" t="s">
        <v>652</v>
      </c>
      <c r="G3109" s="41" t="s">
        <v>29</v>
      </c>
      <c r="H3109" s="46" t="str">
        <f>IFERROR(IFERROR(IF(SEARCH("Usystems",$E3109)&gt;0,"Usystems"),IF(SEARCH("RIIFO",$E3109)&gt;0,"RIIFO","Uponor")),"Uponor")</f>
        <v>Uponor</v>
      </c>
      <c r="I3109" s="25" t="str">
        <f>IFERROR(MID($D3109,1,7)+0,"")</f>
        <v/>
      </c>
      <c r="J3109" s="25" t="str">
        <f>IFERROR(MID($D3109,10,7)+0,"")</f>
        <v/>
      </c>
      <c r="K3109" s="25" t="str">
        <f>IFERROR(MID($D3109,19,7)+0,"")</f>
        <v/>
      </c>
      <c r="L3109" s="25" t="str">
        <f>IFERROR(MID($D3109,28,7)+0,"")</f>
        <v/>
      </c>
      <c r="M3109" s="25">
        <f>IF(IFERROR(MID($Q3109,1,7)+0,"")&lt;1130000,IF(INDEX(C:C,MATCH(LEFT(Q3109,7)+0,I:I,0))&lt;1130000,"",INDEX(C:C,MATCH(LEFT(Q3109,7)+0,I:I,0))),IFERROR(MID($Q3109,1,7)+0,""))</f>
        <v>1136982</v>
      </c>
      <c r="N3109" s="25" t="str">
        <f>IF(IFERROR(MID($Q3109,10,7)+0,"")&lt;1130000,"",IFERROR(MID($Q3109,10,7)+0,""))</f>
        <v/>
      </c>
      <c r="O3109" s="25" t="str">
        <f>IF(IFERROR(MID($Q3109,19,7)+0,"")&lt;1130000,"",IFERROR(MID($Q3109,19,7)+0,""))</f>
        <v/>
      </c>
      <c r="P3109" s="25">
        <f>IF(M3109="","",IF(N3109="",M3109,M3109&amp;", "&amp;N3109))</f>
        <v>1136982</v>
      </c>
      <c r="Q3109" s="37">
        <v>1136982</v>
      </c>
      <c r="R3109" s="37"/>
      <c r="S3109" s="35" t="s">
        <v>69</v>
      </c>
      <c r="T3109" s="25" t="s">
        <v>36</v>
      </c>
      <c r="U3109" s="185">
        <v>29400</v>
      </c>
      <c r="V3109" s="188">
        <v>29400</v>
      </c>
      <c r="W3109" s="189">
        <v>29400</v>
      </c>
      <c r="X3109" s="31">
        <v>29400</v>
      </c>
      <c r="Y3109" s="90">
        <f>IFERROR(ROUND(X3109/W3109-1,2),"")</f>
        <v>0</v>
      </c>
      <c r="Z3109" s="31">
        <f>IF(OR(S3109="VLD MLC components",S3109="VLD MLC pipes",S3109="VLD PEX components",S3109="VLD PEX pipes",S3109="VLD PHC components",S3109="VLD PHC pipes",S3109="Controls VLD"),"По запросу",X3109)</f>
        <v>29400</v>
      </c>
      <c r="AA3109" s="63">
        <f>ROUND(X3109/1.2,3)</f>
        <v>24500</v>
      </c>
      <c r="AB3109" s="23">
        <v>24500</v>
      </c>
      <c r="AC3109" s="190">
        <f>IFERROR(ROUND(AA3109/AB3109-1,2),"")</f>
        <v>0</v>
      </c>
      <c r="AD3109" s="25">
        <v>1.9590000000000001</v>
      </c>
      <c r="AE3109" s="25">
        <v>6.3400000000000001E-4</v>
      </c>
      <c r="AF3109" s="25">
        <v>0</v>
      </c>
      <c r="AG3109" s="25" t="s">
        <v>22</v>
      </c>
      <c r="AH3109" s="25">
        <v>7</v>
      </c>
      <c r="AI3109" s="25">
        <v>7</v>
      </c>
      <c r="AJ3109" s="25" t="s">
        <v>20</v>
      </c>
      <c r="AK3109" s="42" t="s">
        <v>19</v>
      </c>
      <c r="AL3109" s="25" t="s">
        <v>20</v>
      </c>
      <c r="AM3109" s="25">
        <v>1</v>
      </c>
      <c r="AN3109" s="25">
        <v>143</v>
      </c>
      <c r="AO3109" s="25">
        <v>143</v>
      </c>
      <c r="AP3109" s="25">
        <v>31</v>
      </c>
      <c r="AQ3109" s="25">
        <v>1.9590000000000001</v>
      </c>
      <c r="AR3109" s="94">
        <v>6.3391900000000004E-4</v>
      </c>
      <c r="AS3109" s="157">
        <v>7</v>
      </c>
      <c r="AT3109" s="93" t="s">
        <v>22</v>
      </c>
      <c r="AU3109" s="92" t="s">
        <v>22</v>
      </c>
      <c r="AV3109" s="91" t="s">
        <v>152</v>
      </c>
      <c r="AW3109" s="92" t="s">
        <v>152</v>
      </c>
      <c r="AX3109" s="92" t="s">
        <v>48</v>
      </c>
      <c r="AY3109" s="91" t="s">
        <v>152</v>
      </c>
      <c r="AZ3109" s="23"/>
      <c r="BA3109" s="25" t="s">
        <v>2520</v>
      </c>
      <c r="BB3109" t="s">
        <v>25</v>
      </c>
      <c r="BC3109" t="e">
        <v>#N/A</v>
      </c>
      <c r="BD3109" t="e">
        <f>IF(Z3109=BC3109,"OK")</f>
        <v>#N/A</v>
      </c>
      <c r="BE3109">
        <v>1.9590000000000001</v>
      </c>
      <c r="BF3109">
        <v>6.3400000000000001E-4</v>
      </c>
      <c r="BG3109">
        <v>143</v>
      </c>
      <c r="BH3109">
        <v>143</v>
      </c>
      <c r="BI3109">
        <v>31</v>
      </c>
      <c r="BJ3109">
        <v>1.9590000000000001</v>
      </c>
      <c r="BK3109">
        <v>6.3391900000000004E-4</v>
      </c>
      <c r="BN3109" s="183"/>
    </row>
    <row r="3110" spans="1:66" ht="25.5" x14ac:dyDescent="0.25">
      <c r="A3110" s="1"/>
      <c r="B3110" s="94">
        <v>3097</v>
      </c>
      <c r="C3110" s="43">
        <v>1018361</v>
      </c>
      <c r="D3110" s="25"/>
      <c r="E3110" s="36" t="s">
        <v>2519</v>
      </c>
      <c r="F3110" s="151" t="s">
        <v>21</v>
      </c>
      <c r="G3110" s="41" t="s">
        <v>27</v>
      </c>
      <c r="H3110" s="46" t="str">
        <f>IFERROR(IFERROR(IF(SEARCH("Usystems",$E3110)&gt;0,"Usystems"),IF(SEARCH("RIIFO",$E3110)&gt;0,"RIIFO","Uponor")),"Uponor")</f>
        <v>Uponor</v>
      </c>
      <c r="I3110" s="25" t="str">
        <f>IFERROR(MID($D3110,1,7)+0,"")</f>
        <v/>
      </c>
      <c r="J3110" s="25" t="str">
        <f>IFERROR(MID($D3110,10,7)+0,"")</f>
        <v/>
      </c>
      <c r="K3110" s="25" t="str">
        <f>IFERROR(MID($D3110,19,7)+0,"")</f>
        <v/>
      </c>
      <c r="L3110" s="25" t="str">
        <f>IFERROR(MID($D3110,28,7)+0,"")</f>
        <v/>
      </c>
      <c r="M3110" s="25">
        <f>IF(IFERROR(MID($Q3110,1,7)+0,"")&lt;1130000,IF(INDEX(C:C,MATCH(LEFT(Q3110,7)+0,I:I,0))&lt;1130000,"",INDEX(C:C,MATCH(LEFT(Q3110,7)+0,I:I,0))),IFERROR(MID($Q3110,1,7)+0,""))</f>
        <v>1136983</v>
      </c>
      <c r="N3110" s="25" t="str">
        <f>IF(IFERROR(MID($Q3110,10,7)+0,"")&lt;1130000,"",IFERROR(MID($Q3110,10,7)+0,""))</f>
        <v/>
      </c>
      <c r="O3110" s="25" t="str">
        <f>IF(IFERROR(MID($Q3110,19,7)+0,"")&lt;1130000,"",IFERROR(MID($Q3110,19,7)+0,""))</f>
        <v/>
      </c>
      <c r="P3110" s="25">
        <f>IF(M3110="","",IF(N3110="",M3110,M3110&amp;", "&amp;N3110))</f>
        <v>1136983</v>
      </c>
      <c r="Q3110" s="37">
        <v>1136983</v>
      </c>
      <c r="R3110" s="25"/>
      <c r="S3110" s="35" t="s">
        <v>69</v>
      </c>
      <c r="T3110" s="25" t="s">
        <v>36</v>
      </c>
      <c r="U3110" s="185">
        <v>33347</v>
      </c>
      <c r="V3110" s="188">
        <v>33347</v>
      </c>
      <c r="W3110" s="189">
        <v>33347</v>
      </c>
      <c r="X3110" s="31">
        <v>33347</v>
      </c>
      <c r="Y3110" s="90">
        <f>IFERROR(ROUND(X3110/W3110-1,2),"")</f>
        <v>0</v>
      </c>
      <c r="Z3110" s="31">
        <f>IF(OR(S3110="VLD MLC components",S3110="VLD MLC pipes",S3110="VLD PEX components",S3110="VLD PEX pipes",S3110="VLD PHC components",S3110="VLD PHC pipes",S3110="Controls VLD"),"По запросу",X3110)</f>
        <v>33347</v>
      </c>
      <c r="AA3110" s="63">
        <f>ROUND(X3110/1.2,3)</f>
        <v>27789.167000000001</v>
      </c>
      <c r="AB3110" s="23">
        <v>27789.167000000001</v>
      </c>
      <c r="AC3110" s="190">
        <f>IFERROR(ROUND(AA3110/AB3110-1,2),"")</f>
        <v>0</v>
      </c>
      <c r="AD3110" s="25">
        <v>2.5739999999999998</v>
      </c>
      <c r="AE3110" s="25">
        <v>7.1599999999999995E-4</v>
      </c>
      <c r="AF3110" s="25">
        <v>0</v>
      </c>
      <c r="AG3110" s="25" t="s">
        <v>22</v>
      </c>
      <c r="AH3110" s="25">
        <v>0</v>
      </c>
      <c r="AI3110" s="25">
        <v>0</v>
      </c>
      <c r="AJ3110" s="25" t="s">
        <v>20</v>
      </c>
      <c r="AK3110" s="42" t="s">
        <v>19</v>
      </c>
      <c r="AL3110" s="25" t="s">
        <v>20</v>
      </c>
      <c r="AM3110" s="25">
        <v>1</v>
      </c>
      <c r="AN3110" s="25">
        <v>152</v>
      </c>
      <c r="AO3110" s="25">
        <v>152</v>
      </c>
      <c r="AP3110" s="25">
        <v>31</v>
      </c>
      <c r="AQ3110" s="25">
        <v>2.5739999999999998</v>
      </c>
      <c r="AR3110" s="94">
        <v>7.1622400000000001E-4</v>
      </c>
      <c r="AS3110" s="157" t="s">
        <v>22</v>
      </c>
      <c r="AT3110" s="93" t="s">
        <v>22</v>
      </c>
      <c r="AU3110" s="92" t="s">
        <v>22</v>
      </c>
      <c r="AV3110" s="91" t="s">
        <v>152</v>
      </c>
      <c r="AW3110" s="92" t="s">
        <v>48</v>
      </c>
      <c r="AX3110" s="92" t="s">
        <v>48</v>
      </c>
      <c r="AY3110" s="91" t="s">
        <v>152</v>
      </c>
      <c r="AZ3110" s="23"/>
      <c r="BA3110" s="25" t="s">
        <v>2518</v>
      </c>
      <c r="BB3110" t="s">
        <v>25</v>
      </c>
      <c r="BC3110" t="e">
        <v>#N/A</v>
      </c>
      <c r="BD3110" t="e">
        <f>IF(Z3110=BC3110,"OK")</f>
        <v>#N/A</v>
      </c>
      <c r="BE3110">
        <v>2.5739999999999998</v>
      </c>
      <c r="BF3110">
        <v>7.1599999999999995E-4</v>
      </c>
      <c r="BG3110">
        <v>152</v>
      </c>
      <c r="BH3110">
        <v>152</v>
      </c>
      <c r="BI3110">
        <v>31</v>
      </c>
      <c r="BJ3110">
        <v>2.5739999999999998</v>
      </c>
      <c r="BK3110">
        <v>7.1622400000000001E-4</v>
      </c>
      <c r="BN3110" s="183"/>
    </row>
    <row r="3111" spans="1:66" ht="25.5" x14ac:dyDescent="0.25">
      <c r="A3111" s="1"/>
      <c r="B3111" s="94">
        <v>3098</v>
      </c>
      <c r="C3111" s="43">
        <v>1018362</v>
      </c>
      <c r="D3111" s="53" t="s">
        <v>22</v>
      </c>
      <c r="E3111" s="36" t="s">
        <v>2517</v>
      </c>
      <c r="F3111" s="151" t="s">
        <v>652</v>
      </c>
      <c r="G3111" s="41" t="s">
        <v>27</v>
      </c>
      <c r="H3111" s="46" t="str">
        <f>IFERROR(IFERROR(IF(SEARCH("Usystems",$E3111)&gt;0,"Usystems"),IF(SEARCH("RIIFO",$E3111)&gt;0,"RIIFO","Uponor")),"Uponor")</f>
        <v>Uponor</v>
      </c>
      <c r="I3111" s="25" t="str">
        <f>IFERROR(MID($D3111,1,7)+0,"")</f>
        <v/>
      </c>
      <c r="J3111" s="25" t="str">
        <f>IFERROR(MID($D3111,10,7)+0,"")</f>
        <v/>
      </c>
      <c r="K3111" s="25" t="str">
        <f>IFERROR(MID($D3111,19,7)+0,"")</f>
        <v/>
      </c>
      <c r="L3111" s="25" t="str">
        <f>IFERROR(MID($D3111,28,7)+0,"")</f>
        <v/>
      </c>
      <c r="M3111" s="25">
        <f>IF(IFERROR(MID($Q3111,1,7)+0,"")&lt;1130000,IF(INDEX(C:C,MATCH(LEFT(Q3111,7)+0,I:I,0))&lt;1130000,"",INDEX(C:C,MATCH(LEFT(Q3111,7)+0,I:I,0))),IFERROR(MID($Q3111,1,7)+0,""))</f>
        <v>1136984</v>
      </c>
      <c r="N3111" s="25" t="str">
        <f>IF(IFERROR(MID($Q3111,10,7)+0,"")&lt;1130000,"",IFERROR(MID($Q3111,10,7)+0,""))</f>
        <v/>
      </c>
      <c r="O3111" s="25" t="str">
        <f>IF(IFERROR(MID($Q3111,19,7)+0,"")&lt;1130000,"",IFERROR(MID($Q3111,19,7)+0,""))</f>
        <v/>
      </c>
      <c r="P3111" s="25">
        <f>IF(M3111="","",IF(N3111="",M3111,M3111&amp;", "&amp;N3111))</f>
        <v>1136984</v>
      </c>
      <c r="Q3111" s="37">
        <v>1136984</v>
      </c>
      <c r="R3111" s="37"/>
      <c r="S3111" s="35" t="s">
        <v>2449</v>
      </c>
      <c r="T3111" s="25" t="s">
        <v>36</v>
      </c>
      <c r="U3111" s="185">
        <v>40866</v>
      </c>
      <c r="V3111" s="188">
        <v>40866</v>
      </c>
      <c r="W3111" s="189">
        <v>40866</v>
      </c>
      <c r="X3111" s="31">
        <v>40866</v>
      </c>
      <c r="Y3111" s="90">
        <f>IFERROR(ROUND(X3111/W3111-1,2),"")</f>
        <v>0</v>
      </c>
      <c r="Z3111" s="31" t="str">
        <f>IF(OR(S3111="VLD MLC components",S3111="VLD MLC pipes",S3111="VLD PEX components",S3111="VLD PEX pipes",S3111="VLD PHC components",S3111="VLD PHC pipes",S3111="Controls VLD"),"По запросу",X3111)</f>
        <v>По запросу</v>
      </c>
      <c r="AA3111" s="63">
        <f>ROUND(X3111/1.2,3)</f>
        <v>34055</v>
      </c>
      <c r="AB3111" s="23">
        <v>34055</v>
      </c>
      <c r="AC3111" s="190">
        <f>IFERROR(ROUND(AA3111/AB3111-1,2),"")</f>
        <v>0</v>
      </c>
      <c r="AD3111" s="25">
        <v>3.028</v>
      </c>
      <c r="AE3111" s="25">
        <v>7.0600000000000003E-4</v>
      </c>
      <c r="AF3111" s="25">
        <v>0</v>
      </c>
      <c r="AG3111" s="25" t="s">
        <v>22</v>
      </c>
      <c r="AH3111" s="25">
        <v>0</v>
      </c>
      <c r="AI3111" s="25">
        <v>0</v>
      </c>
      <c r="AJ3111" s="25" t="s">
        <v>20</v>
      </c>
      <c r="AK3111" s="42" t="s">
        <v>19</v>
      </c>
      <c r="AL3111" s="25" t="s">
        <v>20</v>
      </c>
      <c r="AM3111" s="25">
        <v>1</v>
      </c>
      <c r="AN3111" s="25">
        <v>168</v>
      </c>
      <c r="AO3111" s="25">
        <v>168</v>
      </c>
      <c r="AP3111" s="25">
        <v>25</v>
      </c>
      <c r="AQ3111" s="25">
        <v>3.028</v>
      </c>
      <c r="AR3111" s="94">
        <v>7.0560000000000002E-4</v>
      </c>
      <c r="AS3111" s="157" t="s">
        <v>22</v>
      </c>
      <c r="AT3111" s="93" t="s">
        <v>22</v>
      </c>
      <c r="AU3111" s="92" t="s">
        <v>22</v>
      </c>
      <c r="AV3111" s="91" t="s">
        <v>152</v>
      </c>
      <c r="AW3111" s="92" t="s">
        <v>152</v>
      </c>
      <c r="AX3111" s="92" t="s">
        <v>48</v>
      </c>
      <c r="AY3111" s="91" t="s">
        <v>152</v>
      </c>
      <c r="AZ3111" s="23"/>
      <c r="BA3111" s="25" t="s">
        <v>2516</v>
      </c>
      <c r="BB3111" t="s">
        <v>25</v>
      </c>
      <c r="BC3111" t="e">
        <v>#N/A</v>
      </c>
      <c r="BD3111" t="e">
        <f>IF(Z3111=BC3111,"OK")</f>
        <v>#N/A</v>
      </c>
      <c r="BE3111">
        <v>3.028</v>
      </c>
      <c r="BF3111">
        <v>7.0600000000000003E-4</v>
      </c>
      <c r="BG3111">
        <v>168</v>
      </c>
      <c r="BH3111">
        <v>168</v>
      </c>
      <c r="BI3111">
        <v>25</v>
      </c>
      <c r="BJ3111">
        <v>3.028</v>
      </c>
      <c r="BK3111">
        <v>7.0560000000000002E-4</v>
      </c>
      <c r="BN3111" s="183"/>
    </row>
    <row r="3112" spans="1:66" ht="38.25" x14ac:dyDescent="0.25">
      <c r="A3112" s="1"/>
      <c r="B3112" s="94">
        <v>3099</v>
      </c>
      <c r="C3112" s="43">
        <v>1018363</v>
      </c>
      <c r="D3112" s="25"/>
      <c r="E3112" s="27" t="s">
        <v>2515</v>
      </c>
      <c r="F3112" s="213" t="s">
        <v>652</v>
      </c>
      <c r="G3112" s="41" t="s">
        <v>29</v>
      </c>
      <c r="H3112" s="46" t="str">
        <f>IFERROR(IFERROR(IF(SEARCH("Usystems",$E3112)&gt;0,"Usystems"),IF(SEARCH("RIIFO",$E3112)&gt;0,"RIIFO","Uponor")),"Uponor")</f>
        <v>Uponor</v>
      </c>
      <c r="I3112" s="25" t="str">
        <f>IFERROR(MID($D3112,1,7)+0,"")</f>
        <v/>
      </c>
      <c r="J3112" s="25" t="str">
        <f>IFERROR(MID($D3112,10,7)+0,"")</f>
        <v/>
      </c>
      <c r="K3112" s="25" t="str">
        <f>IFERROR(MID($D3112,19,7)+0,"")</f>
        <v/>
      </c>
      <c r="L3112" s="25" t="str">
        <f>IFERROR(MID($D3112,28,7)+0,"")</f>
        <v/>
      </c>
      <c r="M3112" s="25">
        <f>IF(IFERROR(MID($Q3112,1,7)+0,"")&lt;1130000,IF(INDEX(C:C,MATCH(LEFT(Q3112,7)+0,I:I,0))&lt;1130000,"",INDEX(C:C,MATCH(LEFT(Q3112,7)+0,I:I,0))),IFERROR(MID($Q3112,1,7)+0,""))</f>
        <v>1136985</v>
      </c>
      <c r="N3112" s="25" t="str">
        <f>IF(IFERROR(MID($Q3112,10,7)+0,"")&lt;1130000,"",IFERROR(MID($Q3112,10,7)+0,""))</f>
        <v/>
      </c>
      <c r="O3112" s="25" t="str">
        <f>IF(IFERROR(MID($Q3112,19,7)+0,"")&lt;1130000,"",IFERROR(MID($Q3112,19,7)+0,""))</f>
        <v/>
      </c>
      <c r="P3112" s="25">
        <f>IF(M3112="","",IF(N3112="",M3112,M3112&amp;", "&amp;N3112))</f>
        <v>1136985</v>
      </c>
      <c r="Q3112" s="37">
        <v>1136985</v>
      </c>
      <c r="R3112" s="25"/>
      <c r="S3112" s="35" t="s">
        <v>2449</v>
      </c>
      <c r="T3112" s="25" t="s">
        <v>36</v>
      </c>
      <c r="U3112" s="185">
        <v>51713</v>
      </c>
      <c r="V3112" s="188">
        <v>51713</v>
      </c>
      <c r="W3112" s="189">
        <v>51713</v>
      </c>
      <c r="X3112" s="31">
        <v>51713</v>
      </c>
      <c r="Y3112" s="90">
        <f>IFERROR(ROUND(X3112/W3112-1,2),"")</f>
        <v>0</v>
      </c>
      <c r="Z3112" s="31" t="str">
        <f>IF(OR(S3112="VLD MLC components",S3112="VLD MLC pipes",S3112="VLD PEX components",S3112="VLD PEX pipes",S3112="VLD PHC components",S3112="VLD PHC pipes",S3112="Controls VLD"),"По запросу",X3112)</f>
        <v>По запросу</v>
      </c>
      <c r="AA3112" s="63">
        <f>ROUND(X3112/1.2,3)</f>
        <v>43094.167000000001</v>
      </c>
      <c r="AB3112" s="23">
        <v>43094.167000000001</v>
      </c>
      <c r="AC3112" s="190">
        <f>IFERROR(ROUND(AA3112/AB3112-1,2),"")</f>
        <v>0</v>
      </c>
      <c r="AD3112" s="25">
        <v>3.7130000000000001</v>
      </c>
      <c r="AE3112" s="25">
        <v>9.7900000000000005E-4</v>
      </c>
      <c r="AF3112" s="25">
        <v>2</v>
      </c>
      <c r="AG3112" s="25">
        <v>2</v>
      </c>
      <c r="AH3112" s="25">
        <v>4</v>
      </c>
      <c r="AI3112" s="25">
        <v>4</v>
      </c>
      <c r="AJ3112" s="25" t="s">
        <v>20</v>
      </c>
      <c r="AK3112" s="22" t="s">
        <v>20</v>
      </c>
      <c r="AL3112" s="25" t="s">
        <v>20</v>
      </c>
      <c r="AM3112" s="25">
        <v>1</v>
      </c>
      <c r="AN3112" s="25">
        <v>187</v>
      </c>
      <c r="AO3112" s="25">
        <v>187</v>
      </c>
      <c r="AP3112" s="25">
        <v>28</v>
      </c>
      <c r="AQ3112" s="25">
        <v>3.7130000000000001</v>
      </c>
      <c r="AR3112" s="94">
        <v>9.7913199999999996E-4</v>
      </c>
      <c r="AS3112" s="157">
        <v>4</v>
      </c>
      <c r="AT3112" s="93" t="s">
        <v>22</v>
      </c>
      <c r="AU3112" s="92" t="s">
        <v>22</v>
      </c>
      <c r="AV3112" s="91" t="s">
        <v>152</v>
      </c>
      <c r="AW3112" s="92" t="s">
        <v>152</v>
      </c>
      <c r="AX3112" s="92" t="s">
        <v>48</v>
      </c>
      <c r="AY3112" s="91" t="s">
        <v>152</v>
      </c>
      <c r="AZ3112" s="23"/>
      <c r="BA3112" s="25" t="s">
        <v>2514</v>
      </c>
      <c r="BB3112" t="s">
        <v>25</v>
      </c>
      <c r="BC3112" t="s">
        <v>2629</v>
      </c>
      <c r="BD3112" t="str">
        <f>IF(Z3112=BC3112,"OK")</f>
        <v>OK</v>
      </c>
      <c r="BE3112">
        <v>3.7130000000000001</v>
      </c>
      <c r="BF3112">
        <v>9.7900000000000005E-4</v>
      </c>
      <c r="BG3112">
        <v>187</v>
      </c>
      <c r="BH3112">
        <v>187</v>
      </c>
      <c r="BI3112">
        <v>28</v>
      </c>
      <c r="BJ3112">
        <v>3.7130000000000001</v>
      </c>
      <c r="BK3112">
        <v>9.7913199999999996E-4</v>
      </c>
      <c r="BN3112" s="183"/>
    </row>
    <row r="3113" spans="1:66" ht="38.25" x14ac:dyDescent="0.25">
      <c r="A3113" s="1"/>
      <c r="B3113" s="94">
        <v>3100</v>
      </c>
      <c r="C3113" s="43">
        <v>1018364</v>
      </c>
      <c r="D3113" s="53" t="s">
        <v>22</v>
      </c>
      <c r="E3113" s="36" t="s">
        <v>2513</v>
      </c>
      <c r="F3113" s="151" t="s">
        <v>652</v>
      </c>
      <c r="G3113" s="41" t="s">
        <v>29</v>
      </c>
      <c r="H3113" s="46" t="str">
        <f>IFERROR(IFERROR(IF(SEARCH("Usystems",$E3113)&gt;0,"Usystems"),IF(SEARCH("RIIFO",$E3113)&gt;0,"RIIFO","Uponor")),"Uponor")</f>
        <v>Uponor</v>
      </c>
      <c r="I3113" s="25" t="str">
        <f>IFERROR(MID($D3113,1,7)+0,"")</f>
        <v/>
      </c>
      <c r="J3113" s="25" t="str">
        <f>IFERROR(MID($D3113,10,7)+0,"")</f>
        <v/>
      </c>
      <c r="K3113" s="25" t="str">
        <f>IFERROR(MID($D3113,19,7)+0,"")</f>
        <v/>
      </c>
      <c r="L3113" s="25" t="str">
        <f>IFERROR(MID($D3113,28,7)+0,"")</f>
        <v/>
      </c>
      <c r="M3113" s="25">
        <f>IF(IFERROR(MID($Q3113,1,7)+0,"")&lt;1130000,IF(INDEX(C:C,MATCH(LEFT(Q3113,7)+0,I:I,0))&lt;1130000,"",INDEX(C:C,MATCH(LEFT(Q3113,7)+0,I:I,0))),IFERROR(MID($Q3113,1,7)+0,""))</f>
        <v>1136986</v>
      </c>
      <c r="N3113" s="25" t="str">
        <f>IF(IFERROR(MID($Q3113,10,7)+0,"")&lt;1130000,"",IFERROR(MID($Q3113,10,7)+0,""))</f>
        <v/>
      </c>
      <c r="O3113" s="25" t="str">
        <f>IF(IFERROR(MID($Q3113,19,7)+0,"")&lt;1130000,"",IFERROR(MID($Q3113,19,7)+0,""))</f>
        <v/>
      </c>
      <c r="P3113" s="25">
        <f>IF(M3113="","",IF(N3113="",M3113,M3113&amp;", "&amp;N3113))</f>
        <v>1136986</v>
      </c>
      <c r="Q3113" s="37">
        <v>1136986</v>
      </c>
      <c r="R3113" s="37"/>
      <c r="S3113" s="35" t="s">
        <v>2449</v>
      </c>
      <c r="T3113" s="25" t="s">
        <v>36</v>
      </c>
      <c r="U3113" s="185">
        <v>54785</v>
      </c>
      <c r="V3113" s="188">
        <v>54785</v>
      </c>
      <c r="W3113" s="189">
        <v>54785</v>
      </c>
      <c r="X3113" s="31">
        <v>54785</v>
      </c>
      <c r="Y3113" s="90">
        <f>IFERROR(ROUND(X3113/W3113-1,2),"")</f>
        <v>0</v>
      </c>
      <c r="Z3113" s="31" t="str">
        <f>IF(OR(S3113="VLD MLC components",S3113="VLD MLC pipes",S3113="VLD PEX components",S3113="VLD PEX pipes",S3113="VLD PHC components",S3113="VLD PHC pipes",S3113="Controls VLD"),"По запросу",X3113)</f>
        <v>По запросу</v>
      </c>
      <c r="AA3113" s="63">
        <f>ROUND(X3113/1.2,3)</f>
        <v>45654.167000000001</v>
      </c>
      <c r="AB3113" s="23">
        <v>45654.167000000001</v>
      </c>
      <c r="AC3113" s="190">
        <f>IFERROR(ROUND(AA3113/AB3113-1,2),"")</f>
        <v>0</v>
      </c>
      <c r="AD3113" s="25">
        <v>4.1829999999999998</v>
      </c>
      <c r="AE3113" s="25">
        <v>1.224E-3</v>
      </c>
      <c r="AF3113" s="25">
        <v>0</v>
      </c>
      <c r="AG3113" s="25" t="s">
        <v>22</v>
      </c>
      <c r="AH3113" s="25">
        <v>0</v>
      </c>
      <c r="AI3113" s="25">
        <v>0</v>
      </c>
      <c r="AJ3113" s="25" t="s">
        <v>20</v>
      </c>
      <c r="AK3113" s="42" t="s">
        <v>19</v>
      </c>
      <c r="AL3113" s="25" t="s">
        <v>20</v>
      </c>
      <c r="AM3113" s="25">
        <v>1</v>
      </c>
      <c r="AN3113" s="25">
        <v>202</v>
      </c>
      <c r="AO3113" s="25">
        <v>202</v>
      </c>
      <c r="AP3113" s="25">
        <v>30</v>
      </c>
      <c r="AQ3113" s="25">
        <v>4.1829999999999998</v>
      </c>
      <c r="AR3113" s="94">
        <v>1.22412E-3</v>
      </c>
      <c r="AS3113" s="157">
        <v>5</v>
      </c>
      <c r="AT3113" s="93" t="s">
        <v>22</v>
      </c>
      <c r="AU3113" s="92" t="s">
        <v>22</v>
      </c>
      <c r="AV3113" s="91" t="s">
        <v>152</v>
      </c>
      <c r="AW3113" s="92" t="s">
        <v>152</v>
      </c>
      <c r="AX3113" s="92" t="s">
        <v>48</v>
      </c>
      <c r="AY3113" s="91" t="s">
        <v>152</v>
      </c>
      <c r="AZ3113" s="23"/>
      <c r="BA3113" s="25" t="s">
        <v>2512</v>
      </c>
      <c r="BB3113" t="s">
        <v>25</v>
      </c>
      <c r="BC3113" t="e">
        <v>#N/A</v>
      </c>
      <c r="BD3113" t="e">
        <f>IF(Z3113=BC3113,"OK")</f>
        <v>#N/A</v>
      </c>
      <c r="BE3113">
        <v>4.1829999999999998</v>
      </c>
      <c r="BF3113">
        <v>1.224E-3</v>
      </c>
      <c r="BG3113">
        <v>202</v>
      </c>
      <c r="BH3113">
        <v>202</v>
      </c>
      <c r="BI3113">
        <v>30</v>
      </c>
      <c r="BJ3113">
        <v>4.1829999999999998</v>
      </c>
      <c r="BK3113">
        <v>1.22412E-3</v>
      </c>
      <c r="BN3113" s="183"/>
    </row>
    <row r="3114" spans="1:66" ht="25.5" x14ac:dyDescent="0.25">
      <c r="A3114" s="1"/>
      <c r="B3114" s="94">
        <v>3101</v>
      </c>
      <c r="C3114" s="43">
        <v>1078370</v>
      </c>
      <c r="D3114" s="25"/>
      <c r="E3114" s="36" t="s">
        <v>2511</v>
      </c>
      <c r="F3114" s="151" t="s">
        <v>21</v>
      </c>
      <c r="G3114" s="41" t="s">
        <v>27</v>
      </c>
      <c r="H3114" s="46" t="str">
        <f>IFERROR(IFERROR(IF(SEARCH("Usystems",$E3114)&gt;0,"Usystems"),IF(SEARCH("RIIFO",$E3114)&gt;0,"RIIFO","Uponor")),"Uponor")</f>
        <v>Uponor</v>
      </c>
      <c r="I3114" s="25" t="str">
        <f>IFERROR(MID($D3114,1,7)+0,"")</f>
        <v/>
      </c>
      <c r="J3114" s="25" t="str">
        <f>IFERROR(MID($D3114,10,7)+0,"")</f>
        <v/>
      </c>
      <c r="K3114" s="25" t="str">
        <f>IFERROR(MID($D3114,19,7)+0,"")</f>
        <v/>
      </c>
      <c r="L3114" s="25" t="str">
        <f>IFERROR(MID($D3114,28,7)+0,"")</f>
        <v/>
      </c>
      <c r="M3114" s="25">
        <f>IF(IFERROR(MID($Q3114,1,7)+0,"")&lt;1130000,IF(INDEX(C:C,MATCH(LEFT(Q3114,7)+0,I:I,0))&lt;1130000,"",INDEX(C:C,MATCH(LEFT(Q3114,7)+0,I:I,0))),IFERROR(MID($Q3114,1,7)+0,""))</f>
        <v>1136987</v>
      </c>
      <c r="N3114" s="25" t="str">
        <f>IF(IFERROR(MID($Q3114,10,7)+0,"")&lt;1130000,"",IFERROR(MID($Q3114,10,7)+0,""))</f>
        <v/>
      </c>
      <c r="O3114" s="25" t="str">
        <f>IF(IFERROR(MID($Q3114,19,7)+0,"")&lt;1130000,"",IFERROR(MID($Q3114,19,7)+0,""))</f>
        <v/>
      </c>
      <c r="P3114" s="25">
        <f>IF(M3114="","",IF(N3114="",M3114,M3114&amp;", "&amp;N3114))</f>
        <v>1136987</v>
      </c>
      <c r="Q3114" s="25">
        <v>1136987</v>
      </c>
      <c r="R3114" s="25"/>
      <c r="S3114" s="35" t="s">
        <v>2449</v>
      </c>
      <c r="T3114" s="25" t="s">
        <v>36</v>
      </c>
      <c r="U3114" s="185">
        <v>56883</v>
      </c>
      <c r="V3114" s="188">
        <v>56883</v>
      </c>
      <c r="W3114" s="189">
        <v>56883</v>
      </c>
      <c r="X3114" s="31">
        <v>56883</v>
      </c>
      <c r="Y3114" s="90">
        <f>IFERROR(ROUND(X3114/W3114-1,2),"")</f>
        <v>0</v>
      </c>
      <c r="Z3114" s="31" t="str">
        <f>IF(OR(S3114="VLD MLC components",S3114="VLD MLC pipes",S3114="VLD PEX components",S3114="VLD PEX pipes",S3114="VLD PHC components",S3114="VLD PHC pipes",S3114="Controls VLD"),"По запросу",X3114)</f>
        <v>По запросу</v>
      </c>
      <c r="AA3114" s="63">
        <f>ROUND(X3114/1.2,3)</f>
        <v>47402.5</v>
      </c>
      <c r="AB3114" s="23">
        <v>47402.5</v>
      </c>
      <c r="AC3114" s="190">
        <f>IFERROR(ROUND(AA3114/AB3114-1,2),"")</f>
        <v>0</v>
      </c>
      <c r="AD3114" s="25">
        <v>4.25</v>
      </c>
      <c r="AE3114" s="25">
        <v>1.936E-3</v>
      </c>
      <c r="AF3114" s="25">
        <v>0</v>
      </c>
      <c r="AG3114" s="25" t="s">
        <v>22</v>
      </c>
      <c r="AH3114" s="25">
        <v>0</v>
      </c>
      <c r="AI3114" s="25">
        <v>0</v>
      </c>
      <c r="AJ3114" s="25" t="s">
        <v>20</v>
      </c>
      <c r="AK3114" s="42" t="s">
        <v>19</v>
      </c>
      <c r="AL3114" s="25" t="s">
        <v>20</v>
      </c>
      <c r="AM3114" s="25">
        <v>1</v>
      </c>
      <c r="AN3114" s="25">
        <v>220</v>
      </c>
      <c r="AO3114" s="25">
        <v>220</v>
      </c>
      <c r="AP3114" s="25">
        <v>40</v>
      </c>
      <c r="AQ3114" s="25">
        <v>4.25</v>
      </c>
      <c r="AR3114" s="94">
        <v>1.936E-3</v>
      </c>
      <c r="AS3114" s="157" t="s">
        <v>22</v>
      </c>
      <c r="AT3114" s="93" t="s">
        <v>22</v>
      </c>
      <c r="AU3114" s="92" t="s">
        <v>22</v>
      </c>
      <c r="AV3114" s="91" t="s">
        <v>48</v>
      </c>
      <c r="AW3114" s="92" t="s">
        <v>48</v>
      </c>
      <c r="AX3114" s="92" t="s">
        <v>48</v>
      </c>
      <c r="AY3114" s="91" t="s">
        <v>152</v>
      </c>
      <c r="AZ3114" s="23"/>
      <c r="BA3114" s="25">
        <v>0</v>
      </c>
      <c r="BB3114" t="s">
        <v>48</v>
      </c>
      <c r="BC3114" t="e">
        <v>#N/A</v>
      </c>
      <c r="BD3114" t="e">
        <f>IF(Z3114=BC3114,"OK")</f>
        <v>#N/A</v>
      </c>
      <c r="BE3114">
        <v>4.25</v>
      </c>
      <c r="BF3114">
        <v>1.936E-3</v>
      </c>
      <c r="BG3114">
        <v>220</v>
      </c>
      <c r="BH3114">
        <v>220</v>
      </c>
      <c r="BI3114">
        <v>40</v>
      </c>
      <c r="BJ3114">
        <v>4.25</v>
      </c>
      <c r="BK3114">
        <v>1.936E-3</v>
      </c>
      <c r="BN3114" s="183"/>
    </row>
    <row r="3115" spans="1:66" x14ac:dyDescent="0.25">
      <c r="A3115" s="1"/>
      <c r="B3115" s="94">
        <v>3102</v>
      </c>
      <c r="C3115" s="43">
        <v>1045455</v>
      </c>
      <c r="D3115" s="25">
        <v>1018322</v>
      </c>
      <c r="E3115" s="36" t="s">
        <v>89</v>
      </c>
      <c r="F3115" s="151" t="s">
        <v>21</v>
      </c>
      <c r="G3115" s="28"/>
      <c r="H3115" s="46" t="str">
        <f>IFERROR(IFERROR(IF(SEARCH("Usystems",$E3115)&gt;0,"Usystems"),IF(SEARCH("RIIFO",$E3115)&gt;0,"RIIFO","Uponor")),"Uponor")</f>
        <v>Uponor</v>
      </c>
      <c r="I3115" s="25">
        <f>IFERROR(MID($D3115,1,7)+0,"")</f>
        <v>1018322</v>
      </c>
      <c r="J3115" s="25" t="str">
        <f>IFERROR(MID($D3115,10,7)+0,"")</f>
        <v/>
      </c>
      <c r="K3115" s="25" t="str">
        <f>IFERROR(MID($D3115,19,7)+0,"")</f>
        <v/>
      </c>
      <c r="L3115" s="25" t="str">
        <f>IFERROR(MID($D3115,28,7)+0,"")</f>
        <v/>
      </c>
      <c r="M3115" s="25" t="str">
        <f>IF(IFERROR(MID($Q3115,1,7)+0,"")&lt;1130000,IF(INDEX(C:C,MATCH(LEFT(Q3115,7)+0,I:I,0))&lt;1130000,"",INDEX(C:C,MATCH(LEFT(Q3115,7)+0,I:I,0))),IFERROR(MID($Q3115,1,7)+0,""))</f>
        <v/>
      </c>
      <c r="N3115" s="25" t="str">
        <f>IF(IFERROR(MID($Q3115,10,7)+0,"")&lt;1130000,"",IFERROR(MID($Q3115,10,7)+0,""))</f>
        <v/>
      </c>
      <c r="O3115" s="25" t="str">
        <f>IF(IFERROR(MID($Q3115,19,7)+0,"")&lt;1130000,"",IFERROR(MID($Q3115,19,7)+0,""))</f>
        <v/>
      </c>
      <c r="P3115" s="25" t="str">
        <f>IF(M3115="","",IF(N3115="",M3115,M3115&amp;", "&amp;N3115))</f>
        <v/>
      </c>
      <c r="Q3115" s="25"/>
      <c r="R3115" s="25"/>
      <c r="S3115" s="35" t="s">
        <v>69</v>
      </c>
      <c r="T3115" s="25" t="s">
        <v>36</v>
      </c>
      <c r="U3115" s="185">
        <v>6269</v>
      </c>
      <c r="V3115" s="188">
        <v>6269</v>
      </c>
      <c r="W3115" s="189">
        <v>6269</v>
      </c>
      <c r="X3115" s="31">
        <v>6269</v>
      </c>
      <c r="Y3115" s="90">
        <f>IFERROR(ROUND(X3115/W3115-1,2),"")</f>
        <v>0</v>
      </c>
      <c r="Z3115" s="31">
        <f>IF(OR(S3115="VLD MLC components",S3115="VLD MLC pipes",S3115="VLD PEX components",S3115="VLD PEX pipes",S3115="VLD PHC components",S3115="VLD PHC pipes",S3115="Controls VLD"),"По запросу",X3115)</f>
        <v>6269</v>
      </c>
      <c r="AA3115" s="63">
        <f>ROUND(X3115/1.2,3)</f>
        <v>5224.1670000000004</v>
      </c>
      <c r="AB3115" s="23">
        <v>5224.1670000000004</v>
      </c>
      <c r="AC3115" s="190">
        <f>IFERROR(ROUND(AA3115/AB3115-1,2),"")</f>
        <v>0</v>
      </c>
      <c r="AD3115" s="25">
        <v>0.23699999999999999</v>
      </c>
      <c r="AE3115" s="25">
        <v>1.22E-4</v>
      </c>
      <c r="AF3115" s="25">
        <v>0</v>
      </c>
      <c r="AG3115" s="25" t="s">
        <v>22</v>
      </c>
      <c r="AH3115" s="25">
        <v>0</v>
      </c>
      <c r="AI3115" s="25">
        <v>0</v>
      </c>
      <c r="AJ3115" s="25" t="s">
        <v>20</v>
      </c>
      <c r="AK3115" s="42" t="s">
        <v>19</v>
      </c>
      <c r="AL3115" s="25" t="s">
        <v>20</v>
      </c>
      <c r="AM3115" s="25">
        <v>1</v>
      </c>
      <c r="AN3115" s="25">
        <v>48</v>
      </c>
      <c r="AO3115" s="25">
        <v>48</v>
      </c>
      <c r="AP3115" s="25">
        <v>53</v>
      </c>
      <c r="AQ3115" s="25">
        <v>0.23699999999999999</v>
      </c>
      <c r="AR3115" s="94">
        <v>1.2211200000000001E-4</v>
      </c>
      <c r="AS3115" s="157" t="s">
        <v>22</v>
      </c>
      <c r="AT3115" s="93">
        <v>44103</v>
      </c>
      <c r="AU3115" s="92" t="s">
        <v>22</v>
      </c>
      <c r="AV3115" s="91" t="s">
        <v>152</v>
      </c>
      <c r="AW3115" s="92" t="s">
        <v>48</v>
      </c>
      <c r="AX3115" s="92" t="s">
        <v>48</v>
      </c>
      <c r="AY3115" s="91" t="s">
        <v>152</v>
      </c>
      <c r="AZ3115" s="23"/>
      <c r="BA3115" s="25" t="s">
        <v>2290</v>
      </c>
      <c r="BB3115" t="s">
        <v>25</v>
      </c>
      <c r="BC3115" t="e">
        <v>#N/A</v>
      </c>
      <c r="BD3115" t="e">
        <f>IF(Z3115=BC3115,"OK")</f>
        <v>#N/A</v>
      </c>
      <c r="BE3115">
        <v>0.23699999999999999</v>
      </c>
      <c r="BF3115">
        <v>1.22E-4</v>
      </c>
      <c r="BG3115">
        <v>48</v>
      </c>
      <c r="BH3115">
        <v>48</v>
      </c>
      <c r="BI3115">
        <v>53</v>
      </c>
      <c r="BJ3115">
        <v>0.23699999999999999</v>
      </c>
      <c r="BK3115">
        <v>1.2211200000000001E-4</v>
      </c>
      <c r="BN3115" s="183"/>
    </row>
    <row r="3116" spans="1:66" x14ac:dyDescent="0.25">
      <c r="A3116" s="1"/>
      <c r="B3116" s="94">
        <v>3103</v>
      </c>
      <c r="C3116" s="43">
        <v>1045456</v>
      </c>
      <c r="D3116" s="25">
        <v>1009035</v>
      </c>
      <c r="E3116" s="36" t="s">
        <v>90</v>
      </c>
      <c r="F3116" s="151" t="s">
        <v>757</v>
      </c>
      <c r="G3116" s="28"/>
      <c r="H3116" s="46" t="str">
        <f>IFERROR(IFERROR(IF(SEARCH("Usystems",$E3116)&gt;0,"Usystems"),IF(SEARCH("RIIFO",$E3116)&gt;0,"RIIFO","Uponor")),"Uponor")</f>
        <v>Uponor</v>
      </c>
      <c r="I3116" s="25">
        <f>IFERROR(MID($D3116,1,7)+0,"")</f>
        <v>1009035</v>
      </c>
      <c r="J3116" s="25" t="str">
        <f>IFERROR(MID($D3116,10,7)+0,"")</f>
        <v/>
      </c>
      <c r="K3116" s="25" t="str">
        <f>IFERROR(MID($D3116,19,7)+0,"")</f>
        <v/>
      </c>
      <c r="L3116" s="25" t="str">
        <f>IFERROR(MID($D3116,28,7)+0,"")</f>
        <v/>
      </c>
      <c r="M3116" s="25" t="str">
        <f>IF(IFERROR(MID($Q3116,1,7)+0,"")&lt;1130000,IF(INDEX(C:C,MATCH(LEFT(Q3116,7)+0,I:I,0))&lt;1130000,"",INDEX(C:C,MATCH(LEFT(Q3116,7)+0,I:I,0))),IFERROR(MID($Q3116,1,7)+0,""))</f>
        <v/>
      </c>
      <c r="N3116" s="25" t="str">
        <f>IF(IFERROR(MID($Q3116,10,7)+0,"")&lt;1130000,"",IFERROR(MID($Q3116,10,7)+0,""))</f>
        <v/>
      </c>
      <c r="O3116" s="25" t="str">
        <f>IF(IFERROR(MID($Q3116,19,7)+0,"")&lt;1130000,"",IFERROR(MID($Q3116,19,7)+0,""))</f>
        <v/>
      </c>
      <c r="P3116" s="25" t="str">
        <f>IF(M3116="","",IF(N3116="",M3116,M3116&amp;", "&amp;N3116))</f>
        <v/>
      </c>
      <c r="Q3116" s="25"/>
      <c r="R3116" s="25"/>
      <c r="S3116" s="35" t="s">
        <v>69</v>
      </c>
      <c r="T3116" s="25" t="s">
        <v>36</v>
      </c>
      <c r="U3116" s="185">
        <v>7553</v>
      </c>
      <c r="V3116" s="188">
        <v>7553</v>
      </c>
      <c r="W3116" s="189">
        <v>7553</v>
      </c>
      <c r="X3116" s="31">
        <v>7553</v>
      </c>
      <c r="Y3116" s="90">
        <f>IFERROR(ROUND(X3116/W3116-1,2),"")</f>
        <v>0</v>
      </c>
      <c r="Z3116" s="31">
        <f>IF(OR(S3116="VLD MLC components",S3116="VLD MLC pipes",S3116="VLD PEX components",S3116="VLD PEX pipes",S3116="VLD PHC components",S3116="VLD PHC pipes",S3116="Controls VLD"),"По запросу",X3116)</f>
        <v>7553</v>
      </c>
      <c r="AA3116" s="63">
        <f>ROUND(X3116/1.2,3)</f>
        <v>6294.1670000000004</v>
      </c>
      <c r="AB3116" s="23">
        <v>6294.1670000000004</v>
      </c>
      <c r="AC3116" s="190">
        <f>IFERROR(ROUND(AA3116/AB3116-1,2),"")</f>
        <v>0</v>
      </c>
      <c r="AD3116" s="25">
        <v>0.33</v>
      </c>
      <c r="AE3116" s="25">
        <v>1.66E-4</v>
      </c>
      <c r="AF3116" s="25">
        <v>0</v>
      </c>
      <c r="AG3116" s="25" t="s">
        <v>22</v>
      </c>
      <c r="AH3116" s="25">
        <v>0</v>
      </c>
      <c r="AI3116" s="25">
        <v>0</v>
      </c>
      <c r="AJ3116" s="25" t="s">
        <v>20</v>
      </c>
      <c r="AK3116" s="42" t="s">
        <v>19</v>
      </c>
      <c r="AL3116" s="25" t="s">
        <v>20</v>
      </c>
      <c r="AM3116" s="25">
        <v>1</v>
      </c>
      <c r="AN3116" s="25">
        <v>57</v>
      </c>
      <c r="AO3116" s="25">
        <v>54</v>
      </c>
      <c r="AP3116" s="25">
        <v>54</v>
      </c>
      <c r="AQ3116" s="25">
        <v>0.33</v>
      </c>
      <c r="AR3116" s="94">
        <v>1.66212E-4</v>
      </c>
      <c r="AS3116" s="157" t="s">
        <v>22</v>
      </c>
      <c r="AT3116" s="93">
        <v>44103</v>
      </c>
      <c r="AU3116" s="92" t="s">
        <v>22</v>
      </c>
      <c r="AV3116" s="91" t="s">
        <v>48</v>
      </c>
      <c r="AW3116" s="92" t="s">
        <v>48</v>
      </c>
      <c r="AX3116" s="92" t="s">
        <v>48</v>
      </c>
      <c r="AY3116" s="91" t="s">
        <v>152</v>
      </c>
      <c r="AZ3116" s="23"/>
      <c r="BA3116" s="25">
        <v>0</v>
      </c>
      <c r="BB3116" t="s">
        <v>48</v>
      </c>
      <c r="BC3116" t="e">
        <v>#N/A</v>
      </c>
      <c r="BD3116" t="e">
        <f>IF(Z3116=BC3116,"OK")</f>
        <v>#N/A</v>
      </c>
      <c r="BE3116">
        <v>0.33</v>
      </c>
      <c r="BF3116">
        <v>1.66E-4</v>
      </c>
      <c r="BG3116">
        <v>57</v>
      </c>
      <c r="BH3116">
        <v>54</v>
      </c>
      <c r="BI3116">
        <v>54</v>
      </c>
      <c r="BJ3116">
        <v>0.33</v>
      </c>
      <c r="BK3116">
        <v>1.66212E-4</v>
      </c>
      <c r="BN3116" s="183"/>
    </row>
    <row r="3117" spans="1:66" x14ac:dyDescent="0.25">
      <c r="A3117" s="1"/>
      <c r="B3117" s="94">
        <v>3104</v>
      </c>
      <c r="C3117" s="43">
        <v>1045457</v>
      </c>
      <c r="D3117" s="25">
        <v>1018323</v>
      </c>
      <c r="E3117" s="36" t="s">
        <v>91</v>
      </c>
      <c r="F3117" s="151" t="s">
        <v>21</v>
      </c>
      <c r="G3117" s="28"/>
      <c r="H3117" s="46" t="str">
        <f>IFERROR(IFERROR(IF(SEARCH("Usystems",$E3117)&gt;0,"Usystems"),IF(SEARCH("RIIFO",$E3117)&gt;0,"RIIFO","Uponor")),"Uponor")</f>
        <v>Uponor</v>
      </c>
      <c r="I3117" s="25">
        <f>IFERROR(MID($D3117,1,7)+0,"")</f>
        <v>1018323</v>
      </c>
      <c r="J3117" s="25" t="str">
        <f>IFERROR(MID($D3117,10,7)+0,"")</f>
        <v/>
      </c>
      <c r="K3117" s="25" t="str">
        <f>IFERROR(MID($D3117,19,7)+0,"")</f>
        <v/>
      </c>
      <c r="L3117" s="25" t="str">
        <f>IFERROR(MID($D3117,28,7)+0,"")</f>
        <v/>
      </c>
      <c r="M3117" s="25" t="str">
        <f>IF(IFERROR(MID($Q3117,1,7)+0,"")&lt;1130000,IF(INDEX(C:C,MATCH(LEFT(Q3117,7)+0,I:I,0))&lt;1130000,"",INDEX(C:C,MATCH(LEFT(Q3117,7)+0,I:I,0))),IFERROR(MID($Q3117,1,7)+0,""))</f>
        <v/>
      </c>
      <c r="N3117" s="25" t="str">
        <f>IF(IFERROR(MID($Q3117,10,7)+0,"")&lt;1130000,"",IFERROR(MID($Q3117,10,7)+0,""))</f>
        <v/>
      </c>
      <c r="O3117" s="25" t="str">
        <f>IF(IFERROR(MID($Q3117,19,7)+0,"")&lt;1130000,"",IFERROR(MID($Q3117,19,7)+0,""))</f>
        <v/>
      </c>
      <c r="P3117" s="25" t="str">
        <f>IF(M3117="","",IF(N3117="",M3117,M3117&amp;", "&amp;N3117))</f>
        <v/>
      </c>
      <c r="Q3117" s="25"/>
      <c r="R3117" s="25"/>
      <c r="S3117" s="35" t="s">
        <v>69</v>
      </c>
      <c r="T3117" s="25" t="s">
        <v>36</v>
      </c>
      <c r="U3117" s="185">
        <v>8678</v>
      </c>
      <c r="V3117" s="188">
        <v>8678</v>
      </c>
      <c r="W3117" s="189">
        <v>8678</v>
      </c>
      <c r="X3117" s="31">
        <v>8678</v>
      </c>
      <c r="Y3117" s="90">
        <f>IFERROR(ROUND(X3117/W3117-1,2),"")</f>
        <v>0</v>
      </c>
      <c r="Z3117" s="31">
        <f>IF(OR(S3117="VLD MLC components",S3117="VLD MLC pipes",S3117="VLD PEX components",S3117="VLD PEX pipes",S3117="VLD PHC components",S3117="VLD PHC pipes",S3117="Controls VLD"),"По запросу",X3117)</f>
        <v>8678</v>
      </c>
      <c r="AA3117" s="63">
        <f>ROUND(X3117/1.2,3)</f>
        <v>7231.6670000000004</v>
      </c>
      <c r="AB3117" s="23">
        <v>7231.6670000000004</v>
      </c>
      <c r="AC3117" s="190">
        <f>IFERROR(ROUND(AA3117/AB3117-1,2),"")</f>
        <v>0</v>
      </c>
      <c r="AD3117" s="25">
        <v>0.47599999999999998</v>
      </c>
      <c r="AE3117" s="25">
        <v>1.6799999999999999E-4</v>
      </c>
      <c r="AF3117" s="25">
        <v>0</v>
      </c>
      <c r="AG3117" s="25" t="s">
        <v>22</v>
      </c>
      <c r="AH3117" s="25">
        <v>0</v>
      </c>
      <c r="AI3117" s="25">
        <v>0</v>
      </c>
      <c r="AJ3117" s="25" t="s">
        <v>20</v>
      </c>
      <c r="AK3117" s="42" t="s">
        <v>19</v>
      </c>
      <c r="AL3117" s="25" t="s">
        <v>20</v>
      </c>
      <c r="AM3117" s="25">
        <v>1</v>
      </c>
      <c r="AN3117" s="25">
        <v>52</v>
      </c>
      <c r="AO3117" s="25">
        <v>52</v>
      </c>
      <c r="AP3117" s="25">
        <v>62</v>
      </c>
      <c r="AQ3117" s="25">
        <v>0.47599999999999998</v>
      </c>
      <c r="AR3117" s="94">
        <v>1.67648E-4</v>
      </c>
      <c r="AS3117" s="157" t="s">
        <v>22</v>
      </c>
      <c r="AT3117" s="93">
        <v>44103</v>
      </c>
      <c r="AU3117" s="92" t="s">
        <v>22</v>
      </c>
      <c r="AV3117" s="91" t="s">
        <v>48</v>
      </c>
      <c r="AW3117" s="92" t="s">
        <v>48</v>
      </c>
      <c r="AX3117" s="92" t="s">
        <v>48</v>
      </c>
      <c r="AY3117" s="91" t="s">
        <v>152</v>
      </c>
      <c r="AZ3117" s="23"/>
      <c r="BA3117" s="25">
        <v>0</v>
      </c>
      <c r="BB3117" t="s">
        <v>48</v>
      </c>
      <c r="BC3117" t="e">
        <v>#N/A</v>
      </c>
      <c r="BD3117" t="e">
        <f>IF(Z3117=BC3117,"OK")</f>
        <v>#N/A</v>
      </c>
      <c r="BE3117">
        <v>0.47599999999999998</v>
      </c>
      <c r="BF3117">
        <v>1.6799999999999999E-4</v>
      </c>
      <c r="BG3117">
        <v>52</v>
      </c>
      <c r="BH3117">
        <v>52</v>
      </c>
      <c r="BI3117">
        <v>62</v>
      </c>
      <c r="BJ3117">
        <v>0.47599999999999998</v>
      </c>
      <c r="BK3117">
        <v>1.67648E-4</v>
      </c>
      <c r="BN3117" s="183"/>
    </row>
    <row r="3118" spans="1:66" ht="25.5" x14ac:dyDescent="0.25">
      <c r="A3118" s="1"/>
      <c r="B3118" s="94">
        <v>3105</v>
      </c>
      <c r="C3118" s="43">
        <v>1045458</v>
      </c>
      <c r="D3118" s="25">
        <v>1022281</v>
      </c>
      <c r="E3118" s="36" t="s">
        <v>92</v>
      </c>
      <c r="F3118" s="151" t="s">
        <v>21</v>
      </c>
      <c r="G3118" s="28"/>
      <c r="H3118" s="46" t="str">
        <f>IFERROR(IFERROR(IF(SEARCH("Usystems",$E3118)&gt;0,"Usystems"),IF(SEARCH("RIIFO",$E3118)&gt;0,"RIIFO","Uponor")),"Uponor")</f>
        <v>Uponor</v>
      </c>
      <c r="I3118" s="25">
        <f>IFERROR(MID($D3118,1,7)+0,"")</f>
        <v>1022281</v>
      </c>
      <c r="J3118" s="25" t="str">
        <f>IFERROR(MID($D3118,10,7)+0,"")</f>
        <v/>
      </c>
      <c r="K3118" s="25" t="str">
        <f>IFERROR(MID($D3118,19,7)+0,"")</f>
        <v/>
      </c>
      <c r="L3118" s="25" t="str">
        <f>IFERROR(MID($D3118,28,7)+0,"")</f>
        <v/>
      </c>
      <c r="M3118" s="25" t="str">
        <f>IF(IFERROR(MID($Q3118,1,7)+0,"")&lt;1130000,IF(INDEX(C:C,MATCH(LEFT(Q3118,7)+0,I:I,0))&lt;1130000,"",INDEX(C:C,MATCH(LEFT(Q3118,7)+0,I:I,0))),IFERROR(MID($Q3118,1,7)+0,""))</f>
        <v/>
      </c>
      <c r="N3118" s="25" t="str">
        <f>IF(IFERROR(MID($Q3118,10,7)+0,"")&lt;1130000,"",IFERROR(MID($Q3118,10,7)+0,""))</f>
        <v/>
      </c>
      <c r="O3118" s="25" t="str">
        <f>IF(IFERROR(MID($Q3118,19,7)+0,"")&lt;1130000,"",IFERROR(MID($Q3118,19,7)+0,""))</f>
        <v/>
      </c>
      <c r="P3118" s="25" t="str">
        <f>IF(M3118="","",IF(N3118="",M3118,M3118&amp;", "&amp;N3118))</f>
        <v/>
      </c>
      <c r="Q3118" s="25"/>
      <c r="R3118" s="25"/>
      <c r="S3118" s="35" t="s">
        <v>2449</v>
      </c>
      <c r="T3118" s="25" t="s">
        <v>36</v>
      </c>
      <c r="U3118" s="185">
        <v>11088</v>
      </c>
      <c r="V3118" s="188">
        <v>11088</v>
      </c>
      <c r="W3118" s="189">
        <v>11088</v>
      </c>
      <c r="X3118" s="31">
        <v>11088</v>
      </c>
      <c r="Y3118" s="90">
        <f>IFERROR(ROUND(X3118/W3118-1,2),"")</f>
        <v>0</v>
      </c>
      <c r="Z3118" s="31" t="str">
        <f>IF(OR(S3118="VLD MLC components",S3118="VLD MLC pipes",S3118="VLD PEX components",S3118="VLD PEX pipes",S3118="VLD PHC components",S3118="VLD PHC pipes",S3118="Controls VLD"),"По запросу",X3118)</f>
        <v>По запросу</v>
      </c>
      <c r="AA3118" s="63">
        <f>ROUND(X3118/1.2,3)</f>
        <v>9240</v>
      </c>
      <c r="AB3118" s="23">
        <v>9240</v>
      </c>
      <c r="AC3118" s="190">
        <f>IFERROR(ROUND(AA3118/AB3118-1,2),"")</f>
        <v>0</v>
      </c>
      <c r="AD3118" s="25">
        <v>1.0229999999999999</v>
      </c>
      <c r="AE3118" s="25">
        <v>3.8999999999999999E-4</v>
      </c>
      <c r="AF3118" s="25">
        <v>0</v>
      </c>
      <c r="AG3118" s="25" t="s">
        <v>22</v>
      </c>
      <c r="AH3118" s="25">
        <v>0</v>
      </c>
      <c r="AI3118" s="25">
        <v>0</v>
      </c>
      <c r="AJ3118" s="25" t="s">
        <v>20</v>
      </c>
      <c r="AK3118" s="42" t="s">
        <v>19</v>
      </c>
      <c r="AL3118" s="25" t="s">
        <v>20</v>
      </c>
      <c r="AM3118" s="25">
        <v>1</v>
      </c>
      <c r="AN3118" s="25">
        <v>77</v>
      </c>
      <c r="AO3118" s="25">
        <v>77</v>
      </c>
      <c r="AP3118" s="25">
        <v>71</v>
      </c>
      <c r="AQ3118" s="25">
        <v>1.0229999999999999</v>
      </c>
      <c r="AR3118" s="94">
        <v>4.2095899999999999E-4</v>
      </c>
      <c r="AS3118" s="157" t="s">
        <v>22</v>
      </c>
      <c r="AT3118" s="93">
        <v>44103</v>
      </c>
      <c r="AU3118" s="92" t="s">
        <v>22</v>
      </c>
      <c r="AV3118" s="91" t="s">
        <v>48</v>
      </c>
      <c r="AW3118" s="92" t="s">
        <v>48</v>
      </c>
      <c r="AX3118" s="92" t="s">
        <v>48</v>
      </c>
      <c r="AY3118" s="91" t="s">
        <v>152</v>
      </c>
      <c r="AZ3118" s="23"/>
      <c r="BA3118" s="25">
        <v>0</v>
      </c>
      <c r="BB3118" t="s">
        <v>48</v>
      </c>
      <c r="BC3118" t="e">
        <v>#N/A</v>
      </c>
      <c r="BD3118" t="e">
        <f>IF(Z3118=BC3118,"OK")</f>
        <v>#N/A</v>
      </c>
      <c r="BE3118">
        <v>1.0229999999999999</v>
      </c>
      <c r="BF3118">
        <v>3.8999999999999999E-4</v>
      </c>
      <c r="BG3118">
        <v>77</v>
      </c>
      <c r="BH3118">
        <v>77</v>
      </c>
      <c r="BI3118">
        <v>71</v>
      </c>
      <c r="BJ3118">
        <v>1.0229999999999999</v>
      </c>
      <c r="BK3118">
        <v>4.2095899999999999E-4</v>
      </c>
      <c r="BN3118" s="183"/>
    </row>
    <row r="3119" spans="1:66" ht="25.5" x14ac:dyDescent="0.25">
      <c r="A3119" s="1"/>
      <c r="B3119" s="94">
        <v>3106</v>
      </c>
      <c r="C3119" s="43">
        <v>1045459</v>
      </c>
      <c r="D3119" s="25">
        <v>1018324</v>
      </c>
      <c r="E3119" s="36" t="s">
        <v>93</v>
      </c>
      <c r="F3119" s="151" t="s">
        <v>757</v>
      </c>
      <c r="G3119" s="28"/>
      <c r="H3119" s="46" t="str">
        <f>IFERROR(IFERROR(IF(SEARCH("Usystems",$E3119)&gt;0,"Usystems"),IF(SEARCH("RIIFO",$E3119)&gt;0,"RIIFO","Uponor")),"Uponor")</f>
        <v>Uponor</v>
      </c>
      <c r="I3119" s="25">
        <f>IFERROR(MID($D3119,1,7)+0,"")</f>
        <v>1018324</v>
      </c>
      <c r="J3119" s="25" t="str">
        <f>IFERROR(MID($D3119,10,7)+0,"")</f>
        <v/>
      </c>
      <c r="K3119" s="25" t="str">
        <f>IFERROR(MID($D3119,19,7)+0,"")</f>
        <v/>
      </c>
      <c r="L3119" s="25" t="str">
        <f>IFERROR(MID($D3119,28,7)+0,"")</f>
        <v/>
      </c>
      <c r="M3119" s="25" t="str">
        <f>IF(IFERROR(MID($Q3119,1,7)+0,"")&lt;1130000,IF(INDEX(C:C,MATCH(LEFT(Q3119,7)+0,I:I,0))&lt;1130000,"",INDEX(C:C,MATCH(LEFT(Q3119,7)+0,I:I,0))),IFERROR(MID($Q3119,1,7)+0,""))</f>
        <v/>
      </c>
      <c r="N3119" s="25" t="str">
        <f>IF(IFERROR(MID($Q3119,10,7)+0,"")&lt;1130000,"",IFERROR(MID($Q3119,10,7)+0,""))</f>
        <v/>
      </c>
      <c r="O3119" s="25" t="str">
        <f>IF(IFERROR(MID($Q3119,19,7)+0,"")&lt;1130000,"",IFERROR(MID($Q3119,19,7)+0,""))</f>
        <v/>
      </c>
      <c r="P3119" s="25" t="str">
        <f>IF(M3119="","",IF(N3119="",M3119,M3119&amp;", "&amp;N3119))</f>
        <v/>
      </c>
      <c r="Q3119" s="25"/>
      <c r="R3119" s="25"/>
      <c r="S3119" s="35" t="s">
        <v>2449</v>
      </c>
      <c r="T3119" s="25" t="s">
        <v>36</v>
      </c>
      <c r="U3119" s="185">
        <v>12535</v>
      </c>
      <c r="V3119" s="188">
        <v>12535</v>
      </c>
      <c r="W3119" s="189">
        <v>12535</v>
      </c>
      <c r="X3119" s="31">
        <v>12535</v>
      </c>
      <c r="Y3119" s="90">
        <f>IFERROR(ROUND(X3119/W3119-1,2),"")</f>
        <v>0</v>
      </c>
      <c r="Z3119" s="31" t="str">
        <f>IF(OR(S3119="VLD MLC components",S3119="VLD MLC pipes",S3119="VLD PEX components",S3119="VLD PEX pipes",S3119="VLD PHC components",S3119="VLD PHC pipes",S3119="Controls VLD"),"По запросу",X3119)</f>
        <v>По запросу</v>
      </c>
      <c r="AA3119" s="63">
        <f>ROUND(X3119/1.2,3)</f>
        <v>10445.833000000001</v>
      </c>
      <c r="AB3119" s="23">
        <v>10445.833000000001</v>
      </c>
      <c r="AC3119" s="190">
        <f>IFERROR(ROUND(AA3119/AB3119-1,2),"")</f>
        <v>0</v>
      </c>
      <c r="AD3119" s="25">
        <v>1.1040000000000001</v>
      </c>
      <c r="AE3119" s="25">
        <v>4.9899999999999999E-4</v>
      </c>
      <c r="AF3119" s="25">
        <v>0</v>
      </c>
      <c r="AG3119" s="25" t="s">
        <v>22</v>
      </c>
      <c r="AH3119" s="25">
        <v>0</v>
      </c>
      <c r="AI3119" s="25">
        <v>0</v>
      </c>
      <c r="AJ3119" s="25" t="s">
        <v>20</v>
      </c>
      <c r="AK3119" s="42" t="s">
        <v>19</v>
      </c>
      <c r="AL3119" s="25" t="s">
        <v>20</v>
      </c>
      <c r="AM3119" s="25">
        <v>1</v>
      </c>
      <c r="AN3119" s="25">
        <v>80</v>
      </c>
      <c r="AO3119" s="25">
        <v>80</v>
      </c>
      <c r="AP3119" s="25">
        <v>78</v>
      </c>
      <c r="AQ3119" s="25">
        <v>1.1040000000000001</v>
      </c>
      <c r="AR3119" s="94">
        <v>4.9919999999999999E-4</v>
      </c>
      <c r="AS3119" s="157" t="s">
        <v>22</v>
      </c>
      <c r="AT3119" s="93">
        <v>44103</v>
      </c>
      <c r="AU3119" s="92" t="s">
        <v>22</v>
      </c>
      <c r="AV3119" s="91" t="s">
        <v>48</v>
      </c>
      <c r="AW3119" s="92" t="s">
        <v>48</v>
      </c>
      <c r="AX3119" s="92" t="s">
        <v>48</v>
      </c>
      <c r="AY3119" s="91" t="s">
        <v>152</v>
      </c>
      <c r="AZ3119" s="23"/>
      <c r="BA3119" s="25">
        <v>0</v>
      </c>
      <c r="BB3119" t="s">
        <v>48</v>
      </c>
      <c r="BC3119" t="e">
        <v>#N/A</v>
      </c>
      <c r="BD3119" t="e">
        <f>IF(Z3119=BC3119,"OK")</f>
        <v>#N/A</v>
      </c>
      <c r="BE3119">
        <v>1.1040000000000001</v>
      </c>
      <c r="BF3119">
        <v>4.9899999999999999E-4</v>
      </c>
      <c r="BG3119">
        <v>80</v>
      </c>
      <c r="BH3119">
        <v>80</v>
      </c>
      <c r="BI3119">
        <v>78</v>
      </c>
      <c r="BJ3119">
        <v>1.1040000000000001</v>
      </c>
      <c r="BK3119">
        <v>4.9919999999999999E-4</v>
      </c>
      <c r="BN3119" s="183"/>
    </row>
    <row r="3120" spans="1:66" ht="25.5" x14ac:dyDescent="0.25">
      <c r="A3120" s="1"/>
      <c r="B3120" s="94">
        <v>3107</v>
      </c>
      <c r="C3120" s="43">
        <v>1045460</v>
      </c>
      <c r="D3120" s="25">
        <v>1009042</v>
      </c>
      <c r="E3120" s="36" t="s">
        <v>94</v>
      </c>
      <c r="F3120" s="151" t="s">
        <v>21</v>
      </c>
      <c r="G3120" s="28"/>
      <c r="H3120" s="46" t="str">
        <f>IFERROR(IFERROR(IF(SEARCH("Usystems",$E3120)&gt;0,"Usystems"),IF(SEARCH("RIIFO",$E3120)&gt;0,"RIIFO","Uponor")),"Uponor")</f>
        <v>Uponor</v>
      </c>
      <c r="I3120" s="25">
        <f>IFERROR(MID($D3120,1,7)+0,"")</f>
        <v>1009042</v>
      </c>
      <c r="J3120" s="25" t="str">
        <f>IFERROR(MID($D3120,10,7)+0,"")</f>
        <v/>
      </c>
      <c r="K3120" s="25" t="str">
        <f>IFERROR(MID($D3120,19,7)+0,"")</f>
        <v/>
      </c>
      <c r="L3120" s="25" t="str">
        <f>IFERROR(MID($D3120,28,7)+0,"")</f>
        <v/>
      </c>
      <c r="M3120" s="25" t="str">
        <f>IF(IFERROR(MID($Q3120,1,7)+0,"")&lt;1130000,IF(INDEX(C:C,MATCH(LEFT(Q3120,7)+0,I:I,0))&lt;1130000,"",INDEX(C:C,MATCH(LEFT(Q3120,7)+0,I:I,0))),IFERROR(MID($Q3120,1,7)+0,""))</f>
        <v/>
      </c>
      <c r="N3120" s="25" t="str">
        <f>IF(IFERROR(MID($Q3120,10,7)+0,"")&lt;1130000,"",IFERROR(MID($Q3120,10,7)+0,""))</f>
        <v/>
      </c>
      <c r="O3120" s="25" t="str">
        <f>IF(IFERROR(MID($Q3120,19,7)+0,"")&lt;1130000,"",IFERROR(MID($Q3120,19,7)+0,""))</f>
        <v/>
      </c>
      <c r="P3120" s="25" t="str">
        <f>IF(M3120="","",IF(N3120="",M3120,M3120&amp;", "&amp;N3120))</f>
        <v/>
      </c>
      <c r="Q3120" s="25"/>
      <c r="R3120" s="25"/>
      <c r="S3120" s="35" t="s">
        <v>2449</v>
      </c>
      <c r="T3120" s="25" t="s">
        <v>36</v>
      </c>
      <c r="U3120" s="185">
        <v>20731</v>
      </c>
      <c r="V3120" s="188">
        <v>20731</v>
      </c>
      <c r="W3120" s="189">
        <v>20731</v>
      </c>
      <c r="X3120" s="31">
        <v>20731</v>
      </c>
      <c r="Y3120" s="90">
        <f>IFERROR(ROUND(X3120/W3120-1,2),"")</f>
        <v>0</v>
      </c>
      <c r="Z3120" s="31" t="str">
        <f>IF(OR(S3120="VLD MLC components",S3120="VLD MLC pipes",S3120="VLD PEX components",S3120="VLD PEX pipes",S3120="VLD PHC components",S3120="VLD PHC pipes",S3120="Controls VLD"),"По запросу",X3120)</f>
        <v>По запросу</v>
      </c>
      <c r="AA3120" s="63">
        <f>ROUND(X3120/1.2,3)</f>
        <v>17275.832999999999</v>
      </c>
      <c r="AB3120" s="23">
        <v>17275.832999999999</v>
      </c>
      <c r="AC3120" s="190">
        <f>IFERROR(ROUND(AA3120/AB3120-1,2),"")</f>
        <v>0</v>
      </c>
      <c r="AD3120" s="25">
        <v>1.7869999999999999</v>
      </c>
      <c r="AE3120" s="25">
        <v>9.8999999999999999E-4</v>
      </c>
      <c r="AF3120" s="25">
        <v>0</v>
      </c>
      <c r="AG3120" s="25" t="s">
        <v>22</v>
      </c>
      <c r="AH3120" s="25">
        <v>0</v>
      </c>
      <c r="AI3120" s="25">
        <v>0</v>
      </c>
      <c r="AJ3120" s="25" t="s">
        <v>20</v>
      </c>
      <c r="AK3120" s="42" t="s">
        <v>19</v>
      </c>
      <c r="AL3120" s="25" t="s">
        <v>20</v>
      </c>
      <c r="AM3120" s="25">
        <v>1</v>
      </c>
      <c r="AN3120" s="25">
        <v>108</v>
      </c>
      <c r="AO3120" s="25">
        <v>108</v>
      </c>
      <c r="AP3120" s="25">
        <v>90</v>
      </c>
      <c r="AQ3120" s="25">
        <v>1.7869999999999999</v>
      </c>
      <c r="AR3120" s="94">
        <v>1.0497600000000001E-3</v>
      </c>
      <c r="AS3120" s="157" t="s">
        <v>22</v>
      </c>
      <c r="AT3120" s="93">
        <v>44103</v>
      </c>
      <c r="AU3120" s="92" t="s">
        <v>22</v>
      </c>
      <c r="AV3120" s="91" t="s">
        <v>48</v>
      </c>
      <c r="AW3120" s="92" t="s">
        <v>48</v>
      </c>
      <c r="AX3120" s="92" t="s">
        <v>48</v>
      </c>
      <c r="AY3120" s="91" t="s">
        <v>152</v>
      </c>
      <c r="AZ3120" s="23"/>
      <c r="BA3120" s="25">
        <v>0</v>
      </c>
      <c r="BB3120" t="s">
        <v>48</v>
      </c>
      <c r="BC3120" t="e">
        <v>#N/A</v>
      </c>
      <c r="BD3120" t="e">
        <f>IF(Z3120=BC3120,"OK")</f>
        <v>#N/A</v>
      </c>
      <c r="BE3120">
        <v>1.7869999999999999</v>
      </c>
      <c r="BF3120">
        <v>9.8999999999999999E-4</v>
      </c>
      <c r="BG3120">
        <v>108</v>
      </c>
      <c r="BH3120">
        <v>108</v>
      </c>
      <c r="BI3120">
        <v>90</v>
      </c>
      <c r="BJ3120">
        <v>1.7869999999999999</v>
      </c>
      <c r="BK3120">
        <v>1.0497600000000001E-3</v>
      </c>
      <c r="BN3120" s="183"/>
    </row>
    <row r="3121" spans="1:66" ht="25.5" x14ac:dyDescent="0.25">
      <c r="A3121" s="1"/>
      <c r="B3121" s="94">
        <v>3108</v>
      </c>
      <c r="C3121" s="43">
        <v>1045461</v>
      </c>
      <c r="D3121" s="25">
        <v>1018325</v>
      </c>
      <c r="E3121" s="36" t="s">
        <v>95</v>
      </c>
      <c r="F3121" s="151" t="s">
        <v>21</v>
      </c>
      <c r="G3121" s="28"/>
      <c r="H3121" s="46" t="str">
        <f>IFERROR(IFERROR(IF(SEARCH("Usystems",$E3121)&gt;0,"Usystems"),IF(SEARCH("RIIFO",$E3121)&gt;0,"RIIFO","Uponor")),"Uponor")</f>
        <v>Uponor</v>
      </c>
      <c r="I3121" s="25">
        <f>IFERROR(MID($D3121,1,7)+0,"")</f>
        <v>1018325</v>
      </c>
      <c r="J3121" s="25" t="str">
        <f>IFERROR(MID($D3121,10,7)+0,"")</f>
        <v/>
      </c>
      <c r="K3121" s="25" t="str">
        <f>IFERROR(MID($D3121,19,7)+0,"")</f>
        <v/>
      </c>
      <c r="L3121" s="25" t="str">
        <f>IFERROR(MID($D3121,28,7)+0,"")</f>
        <v/>
      </c>
      <c r="M3121" s="25" t="str">
        <f>IF(IFERROR(MID($Q3121,1,7)+0,"")&lt;1130000,IF(INDEX(C:C,MATCH(LEFT(Q3121,7)+0,I:I,0))&lt;1130000,"",INDEX(C:C,MATCH(LEFT(Q3121,7)+0,I:I,0))),IFERROR(MID($Q3121,1,7)+0,""))</f>
        <v/>
      </c>
      <c r="N3121" s="25" t="str">
        <f>IF(IFERROR(MID($Q3121,10,7)+0,"")&lt;1130000,"",IFERROR(MID($Q3121,10,7)+0,""))</f>
        <v/>
      </c>
      <c r="O3121" s="25" t="str">
        <f>IF(IFERROR(MID($Q3121,19,7)+0,"")&lt;1130000,"",IFERROR(MID($Q3121,19,7)+0,""))</f>
        <v/>
      </c>
      <c r="P3121" s="25" t="str">
        <f>IF(M3121="","",IF(N3121="",M3121,M3121&amp;", "&amp;N3121))</f>
        <v/>
      </c>
      <c r="Q3121" s="25"/>
      <c r="R3121" s="25"/>
      <c r="S3121" s="35" t="s">
        <v>2449</v>
      </c>
      <c r="T3121" s="25" t="s">
        <v>36</v>
      </c>
      <c r="U3121" s="185">
        <v>23945</v>
      </c>
      <c r="V3121" s="188">
        <v>23945</v>
      </c>
      <c r="W3121" s="189">
        <v>23945</v>
      </c>
      <c r="X3121" s="31">
        <v>23945</v>
      </c>
      <c r="Y3121" s="90">
        <f>IFERROR(ROUND(X3121/W3121-1,2),"")</f>
        <v>0</v>
      </c>
      <c r="Z3121" s="31" t="str">
        <f>IF(OR(S3121="VLD MLC components",S3121="VLD MLC pipes",S3121="VLD PEX components",S3121="VLD PEX pipes",S3121="VLD PHC components",S3121="VLD PHC pipes",S3121="Controls VLD"),"По запросу",X3121)</f>
        <v>По запросу</v>
      </c>
      <c r="AA3121" s="63">
        <f>ROUND(X3121/1.2,3)</f>
        <v>19954.167000000001</v>
      </c>
      <c r="AB3121" s="23">
        <v>19954.167000000001</v>
      </c>
      <c r="AC3121" s="190">
        <f>IFERROR(ROUND(AA3121/AB3121-1,2),"")</f>
        <v>0</v>
      </c>
      <c r="AD3121" s="25">
        <v>2.6949999999999998</v>
      </c>
      <c r="AE3121" s="25">
        <v>1.0499999999999999E-3</v>
      </c>
      <c r="AF3121" s="25">
        <v>0</v>
      </c>
      <c r="AG3121" s="25" t="s">
        <v>22</v>
      </c>
      <c r="AH3121" s="25">
        <v>0</v>
      </c>
      <c r="AI3121" s="25">
        <v>0</v>
      </c>
      <c r="AJ3121" s="25" t="s">
        <v>20</v>
      </c>
      <c r="AK3121" s="42" t="s">
        <v>19</v>
      </c>
      <c r="AL3121" s="25" t="s">
        <v>20</v>
      </c>
      <c r="AM3121" s="25">
        <v>1</v>
      </c>
      <c r="AN3121" s="25">
        <v>111</v>
      </c>
      <c r="AO3121" s="25">
        <v>111</v>
      </c>
      <c r="AP3121" s="25">
        <v>93</v>
      </c>
      <c r="AQ3121" s="25">
        <v>2.6949999999999998</v>
      </c>
      <c r="AR3121" s="94">
        <v>1.1458530000000001E-3</v>
      </c>
      <c r="AS3121" s="157" t="s">
        <v>22</v>
      </c>
      <c r="AT3121" s="93">
        <v>44103</v>
      </c>
      <c r="AU3121" s="92" t="s">
        <v>22</v>
      </c>
      <c r="AV3121" s="91" t="s">
        <v>48</v>
      </c>
      <c r="AW3121" s="92" t="s">
        <v>48</v>
      </c>
      <c r="AX3121" s="92" t="s">
        <v>48</v>
      </c>
      <c r="AY3121" s="91" t="s">
        <v>152</v>
      </c>
      <c r="AZ3121" s="23"/>
      <c r="BA3121" s="25">
        <v>0</v>
      </c>
      <c r="BB3121" t="s">
        <v>48</v>
      </c>
      <c r="BC3121" t="e">
        <v>#N/A</v>
      </c>
      <c r="BD3121" t="e">
        <f>IF(Z3121=BC3121,"OK")</f>
        <v>#N/A</v>
      </c>
      <c r="BE3121">
        <v>2.6949999999999998</v>
      </c>
      <c r="BF3121">
        <v>1.0499999999999999E-3</v>
      </c>
      <c r="BG3121">
        <v>111</v>
      </c>
      <c r="BH3121">
        <v>111</v>
      </c>
      <c r="BI3121">
        <v>93</v>
      </c>
      <c r="BJ3121">
        <v>2.6949999999999998</v>
      </c>
      <c r="BK3121">
        <v>1.1458530000000001E-3</v>
      </c>
      <c r="BN3121" s="183"/>
    </row>
    <row r="3122" spans="1:66" ht="25.5" x14ac:dyDescent="0.25">
      <c r="A3122" s="1"/>
      <c r="B3122" s="94">
        <v>3109</v>
      </c>
      <c r="C3122" s="43">
        <v>1018322</v>
      </c>
      <c r="D3122" s="37" t="s">
        <v>22</v>
      </c>
      <c r="E3122" s="36" t="s">
        <v>2510</v>
      </c>
      <c r="F3122" s="151" t="s">
        <v>28</v>
      </c>
      <c r="G3122" s="41" t="s">
        <v>27</v>
      </c>
      <c r="H3122" s="46" t="str">
        <f>IFERROR(IFERROR(IF(SEARCH("Usystems",$E3122)&gt;0,"Usystems"),IF(SEARCH("RIIFO",$E3122)&gt;0,"RIIFO","Uponor")),"Uponor")</f>
        <v>Uponor</v>
      </c>
      <c r="I3122" s="25" t="str">
        <f>IFERROR(MID($D3122,1,7)+0,"")</f>
        <v/>
      </c>
      <c r="J3122" s="25" t="str">
        <f>IFERROR(MID($D3122,10,7)+0,"")</f>
        <v/>
      </c>
      <c r="K3122" s="25" t="str">
        <f>IFERROR(MID($D3122,19,7)+0,"")</f>
        <v/>
      </c>
      <c r="L3122" s="25" t="str">
        <f>IFERROR(MID($D3122,28,7)+0,"")</f>
        <v/>
      </c>
      <c r="M3122" s="25" t="e">
        <f>IF(IFERROR(MID($Q3122,1,7)+0,"")&lt;1130000,IF(INDEX(C:C,MATCH(LEFT(Q3122,7)+0,I:I,0))&lt;1130000,"",INDEX(C:C,MATCH(LEFT(Q3122,7)+0,I:I,0))),IFERROR(MID($Q3122,1,7)+0,""))</f>
        <v>#N/A</v>
      </c>
      <c r="N3122" s="25" t="str">
        <f>IF(IFERROR(MID($Q3122,10,7)+0,"")&lt;1130000,"",IFERROR(MID($Q3122,10,7)+0,""))</f>
        <v/>
      </c>
      <c r="O3122" s="25" t="str">
        <f>IF(IFERROR(MID($Q3122,19,7)+0,"")&lt;1130000,"",IFERROR(MID($Q3122,19,7)+0,""))</f>
        <v/>
      </c>
      <c r="P3122" s="25" t="e">
        <f>IF(M3122="","",IF(N3122="",M3122,M3122&amp;", "&amp;N3122))</f>
        <v>#N/A</v>
      </c>
      <c r="Q3122" s="25">
        <v>1045455</v>
      </c>
      <c r="R3122" s="25"/>
      <c r="S3122" s="35" t="s">
        <v>69</v>
      </c>
      <c r="T3122" s="25" t="s">
        <v>36</v>
      </c>
      <c r="U3122" s="185">
        <v>3035</v>
      </c>
      <c r="V3122" s="188">
        <v>3035</v>
      </c>
      <c r="W3122" s="189">
        <v>3035</v>
      </c>
      <c r="X3122" s="31">
        <v>3035</v>
      </c>
      <c r="Y3122" s="90">
        <f>IFERROR(ROUND(X3122/W3122-1,2),"")</f>
        <v>0</v>
      </c>
      <c r="Z3122" s="31">
        <f>IF(OR(S3122="VLD MLC components",S3122="VLD MLC pipes",S3122="VLD PEX components",S3122="VLD PEX pipes",S3122="VLD PHC components",S3122="VLD PHC pipes",S3122="Controls VLD"),"По запросу",X3122)</f>
        <v>3035</v>
      </c>
      <c r="AA3122" s="63">
        <f>ROUND(X3122/1.2,3)</f>
        <v>2529.1669999999999</v>
      </c>
      <c r="AB3122" s="23">
        <v>2529.1669999999999</v>
      </c>
      <c r="AC3122" s="190">
        <f>IFERROR(ROUND(AA3122/AB3122-1,2),"")</f>
        <v>0</v>
      </c>
      <c r="AD3122" s="25">
        <v>0.124</v>
      </c>
      <c r="AE3122" s="25">
        <v>7.2000000000000002E-5</v>
      </c>
      <c r="AF3122" s="25">
        <v>0</v>
      </c>
      <c r="AG3122" s="25" t="s">
        <v>22</v>
      </c>
      <c r="AH3122" s="25">
        <v>0</v>
      </c>
      <c r="AI3122" s="25">
        <v>0</v>
      </c>
      <c r="AJ3122" s="25" t="s">
        <v>19</v>
      </c>
      <c r="AK3122" s="42" t="s">
        <v>19</v>
      </c>
      <c r="AL3122" s="25" t="s">
        <v>19</v>
      </c>
      <c r="AM3122" s="25">
        <v>1</v>
      </c>
      <c r="AN3122" s="25">
        <v>44</v>
      </c>
      <c r="AO3122" s="25">
        <v>44</v>
      </c>
      <c r="AP3122" s="25">
        <v>37</v>
      </c>
      <c r="AQ3122" s="25">
        <v>0.124</v>
      </c>
      <c r="AR3122" s="94">
        <v>7.1631999999999995E-5</v>
      </c>
      <c r="AS3122" s="157" t="s">
        <v>22</v>
      </c>
      <c r="AT3122" s="93" t="s">
        <v>22</v>
      </c>
      <c r="AU3122" s="92" t="s">
        <v>22</v>
      </c>
      <c r="AV3122" s="91" t="s">
        <v>48</v>
      </c>
      <c r="AW3122" s="92" t="s">
        <v>48</v>
      </c>
      <c r="AX3122" s="92" t="s">
        <v>48</v>
      </c>
      <c r="AY3122" s="91" t="s">
        <v>152</v>
      </c>
      <c r="AZ3122" s="23"/>
      <c r="BA3122" s="25">
        <v>0</v>
      </c>
      <c r="BB3122" t="s">
        <v>48</v>
      </c>
      <c r="BC3122" t="e">
        <v>#N/A</v>
      </c>
      <c r="BD3122" t="e">
        <f>IF(Z3122=BC3122,"OK")</f>
        <v>#N/A</v>
      </c>
      <c r="BE3122">
        <v>0.124</v>
      </c>
      <c r="BF3122">
        <v>7.2000000000000002E-5</v>
      </c>
      <c r="BG3122">
        <v>44</v>
      </c>
      <c r="BH3122">
        <v>44</v>
      </c>
      <c r="BI3122">
        <v>37</v>
      </c>
      <c r="BJ3122">
        <v>0.124</v>
      </c>
      <c r="BK3122">
        <v>7.1631999999999995E-5</v>
      </c>
      <c r="BN3122" s="183"/>
    </row>
    <row r="3123" spans="1:66" ht="25.5" x14ac:dyDescent="0.25">
      <c r="A3123" s="1"/>
      <c r="B3123" s="94">
        <v>3110</v>
      </c>
      <c r="C3123" s="43">
        <v>1009035</v>
      </c>
      <c r="D3123" s="37" t="s">
        <v>22</v>
      </c>
      <c r="E3123" s="36" t="s">
        <v>2509</v>
      </c>
      <c r="F3123" s="151" t="s">
        <v>28</v>
      </c>
      <c r="G3123" s="41" t="s">
        <v>27</v>
      </c>
      <c r="H3123" s="46" t="str">
        <f>IFERROR(IFERROR(IF(SEARCH("Usystems",$E3123)&gt;0,"Usystems"),IF(SEARCH("RIIFO",$E3123)&gt;0,"RIIFO","Uponor")),"Uponor")</f>
        <v>Uponor</v>
      </c>
      <c r="I3123" s="25" t="str">
        <f>IFERROR(MID($D3123,1,7)+0,"")</f>
        <v/>
      </c>
      <c r="J3123" s="25" t="str">
        <f>IFERROR(MID($D3123,10,7)+0,"")</f>
        <v/>
      </c>
      <c r="K3123" s="25" t="str">
        <f>IFERROR(MID($D3123,19,7)+0,"")</f>
        <v/>
      </c>
      <c r="L3123" s="25" t="str">
        <f>IFERROR(MID($D3123,28,7)+0,"")</f>
        <v/>
      </c>
      <c r="M3123" s="25" t="e">
        <f>IF(IFERROR(MID($Q3123,1,7)+0,"")&lt;1130000,IF(INDEX(C:C,MATCH(LEFT(Q3123,7)+0,I:I,0))&lt;1130000,"",INDEX(C:C,MATCH(LEFT(Q3123,7)+0,I:I,0))),IFERROR(MID($Q3123,1,7)+0,""))</f>
        <v>#N/A</v>
      </c>
      <c r="N3123" s="25" t="str">
        <f>IF(IFERROR(MID($Q3123,10,7)+0,"")&lt;1130000,"",IFERROR(MID($Q3123,10,7)+0,""))</f>
        <v/>
      </c>
      <c r="O3123" s="25" t="str">
        <f>IF(IFERROR(MID($Q3123,19,7)+0,"")&lt;1130000,"",IFERROR(MID($Q3123,19,7)+0,""))</f>
        <v/>
      </c>
      <c r="P3123" s="25" t="e">
        <f>IF(M3123="","",IF(N3123="",M3123,M3123&amp;", "&amp;N3123))</f>
        <v>#N/A</v>
      </c>
      <c r="Q3123" s="25">
        <v>1045456</v>
      </c>
      <c r="R3123" s="25"/>
      <c r="S3123" s="35" t="s">
        <v>69</v>
      </c>
      <c r="T3123" s="25" t="s">
        <v>36</v>
      </c>
      <c r="U3123" s="185">
        <v>4033</v>
      </c>
      <c r="V3123" s="188">
        <v>4033</v>
      </c>
      <c r="W3123" s="189">
        <v>4033</v>
      </c>
      <c r="X3123" s="31">
        <v>4033</v>
      </c>
      <c r="Y3123" s="90">
        <f>IFERROR(ROUND(X3123/W3123-1,2),"")</f>
        <v>0</v>
      </c>
      <c r="Z3123" s="31">
        <f>IF(OR(S3123="VLD MLC components",S3123="VLD MLC pipes",S3123="VLD PEX components",S3123="VLD PEX pipes",S3123="VLD PHC components",S3123="VLD PHC pipes",S3123="Controls VLD"),"По запросу",X3123)</f>
        <v>4033</v>
      </c>
      <c r="AA3123" s="63">
        <f>ROUND(X3123/1.2,3)</f>
        <v>3360.8330000000001</v>
      </c>
      <c r="AB3123" s="23">
        <v>3360.8330000000001</v>
      </c>
      <c r="AC3123" s="190">
        <f>IFERROR(ROUND(AA3123/AB3123-1,2),"")</f>
        <v>0</v>
      </c>
      <c r="AD3123" s="25">
        <v>0.21</v>
      </c>
      <c r="AE3123" s="25">
        <v>1.2E-4</v>
      </c>
      <c r="AF3123" s="25">
        <v>0</v>
      </c>
      <c r="AG3123" s="25" t="s">
        <v>22</v>
      </c>
      <c r="AH3123" s="25">
        <v>0</v>
      </c>
      <c r="AI3123" s="25">
        <v>0</v>
      </c>
      <c r="AJ3123" s="25" t="s">
        <v>19</v>
      </c>
      <c r="AK3123" s="42" t="s">
        <v>19</v>
      </c>
      <c r="AL3123" s="25" t="s">
        <v>19</v>
      </c>
      <c r="AM3123" s="25">
        <v>1</v>
      </c>
      <c r="AN3123" s="25"/>
      <c r="AO3123" s="25"/>
      <c r="AP3123" s="25"/>
      <c r="AQ3123" s="25"/>
      <c r="AR3123" s="94"/>
      <c r="AS3123" s="157" t="s">
        <v>22</v>
      </c>
      <c r="AT3123" s="93" t="s">
        <v>22</v>
      </c>
      <c r="AU3123" s="92" t="s">
        <v>22</v>
      </c>
      <c r="AV3123" s="91" t="s">
        <v>48</v>
      </c>
      <c r="AW3123" s="92" t="s">
        <v>48</v>
      </c>
      <c r="AX3123" s="92" t="s">
        <v>48</v>
      </c>
      <c r="AY3123" s="91" t="s">
        <v>152</v>
      </c>
      <c r="AZ3123" s="23"/>
      <c r="BA3123" s="25">
        <v>0</v>
      </c>
      <c r="BB3123" t="s">
        <v>48</v>
      </c>
      <c r="BC3123" t="e">
        <v>#N/A</v>
      </c>
      <c r="BD3123" t="e">
        <f>IF(Z3123=BC3123,"OK")</f>
        <v>#N/A</v>
      </c>
      <c r="BE3123">
        <v>0.21</v>
      </c>
      <c r="BF3123">
        <v>1.2E-4</v>
      </c>
      <c r="BG3123">
        <v>0</v>
      </c>
      <c r="BH3123">
        <v>0</v>
      </c>
      <c r="BI3123">
        <v>0</v>
      </c>
      <c r="BJ3123">
        <v>0</v>
      </c>
      <c r="BK3123">
        <v>0</v>
      </c>
      <c r="BN3123" s="183"/>
    </row>
    <row r="3124" spans="1:66" ht="25.5" x14ac:dyDescent="0.25">
      <c r="A3124" s="1"/>
      <c r="B3124" s="94">
        <v>3111</v>
      </c>
      <c r="C3124" s="43">
        <v>1018323</v>
      </c>
      <c r="D3124" s="37" t="s">
        <v>22</v>
      </c>
      <c r="E3124" s="36" t="s">
        <v>2508</v>
      </c>
      <c r="F3124" s="151" t="s">
        <v>28</v>
      </c>
      <c r="G3124" s="41" t="s">
        <v>27</v>
      </c>
      <c r="H3124" s="46" t="str">
        <f>IFERROR(IFERROR(IF(SEARCH("Usystems",$E3124)&gt;0,"Usystems"),IF(SEARCH("RIIFO",$E3124)&gt;0,"RIIFO","Uponor")),"Uponor")</f>
        <v>Uponor</v>
      </c>
      <c r="I3124" s="25" t="str">
        <f>IFERROR(MID($D3124,1,7)+0,"")</f>
        <v/>
      </c>
      <c r="J3124" s="25" t="str">
        <f>IFERROR(MID($D3124,10,7)+0,"")</f>
        <v/>
      </c>
      <c r="K3124" s="25" t="str">
        <f>IFERROR(MID($D3124,19,7)+0,"")</f>
        <v/>
      </c>
      <c r="L3124" s="25" t="str">
        <f>IFERROR(MID($D3124,28,7)+0,"")</f>
        <v/>
      </c>
      <c r="M3124" s="25" t="e">
        <f>IF(IFERROR(MID($Q3124,1,7)+0,"")&lt;1130000,IF(INDEX(C:C,MATCH(LEFT(Q3124,7)+0,I:I,0))&lt;1130000,"",INDEX(C:C,MATCH(LEFT(Q3124,7)+0,I:I,0))),IFERROR(MID($Q3124,1,7)+0,""))</f>
        <v>#N/A</v>
      </c>
      <c r="N3124" s="25" t="str">
        <f>IF(IFERROR(MID($Q3124,10,7)+0,"")&lt;1130000,"",IFERROR(MID($Q3124,10,7)+0,""))</f>
        <v/>
      </c>
      <c r="O3124" s="25" t="str">
        <f>IF(IFERROR(MID($Q3124,19,7)+0,"")&lt;1130000,"",IFERROR(MID($Q3124,19,7)+0,""))</f>
        <v/>
      </c>
      <c r="P3124" s="25" t="e">
        <f>IF(M3124="","",IF(N3124="",M3124,M3124&amp;", "&amp;N3124))</f>
        <v>#N/A</v>
      </c>
      <c r="Q3124" s="25">
        <v>1045457</v>
      </c>
      <c r="R3124" s="25"/>
      <c r="S3124" s="35" t="s">
        <v>69</v>
      </c>
      <c r="T3124" s="25" t="s">
        <v>36</v>
      </c>
      <c r="U3124" s="185">
        <v>4033</v>
      </c>
      <c r="V3124" s="188">
        <v>4033</v>
      </c>
      <c r="W3124" s="189">
        <v>4033</v>
      </c>
      <c r="X3124" s="31">
        <v>4033</v>
      </c>
      <c r="Y3124" s="90">
        <f>IFERROR(ROUND(X3124/W3124-1,2),"")</f>
        <v>0</v>
      </c>
      <c r="Z3124" s="31">
        <f>IF(OR(S3124="VLD MLC components",S3124="VLD MLC pipes",S3124="VLD PEX components",S3124="VLD PEX pipes",S3124="VLD PHC components",S3124="VLD PHC pipes",S3124="Controls VLD"),"По запросу",X3124)</f>
        <v>4033</v>
      </c>
      <c r="AA3124" s="63">
        <f>ROUND(X3124/1.2,3)</f>
        <v>3360.8330000000001</v>
      </c>
      <c r="AB3124" s="23">
        <v>3360.8330000000001</v>
      </c>
      <c r="AC3124" s="190">
        <f>IFERROR(ROUND(AA3124/AB3124-1,2),"")</f>
        <v>0</v>
      </c>
      <c r="AD3124" s="25">
        <v>0.23</v>
      </c>
      <c r="AE3124" s="25">
        <v>1E-4</v>
      </c>
      <c r="AF3124" s="25">
        <v>0</v>
      </c>
      <c r="AG3124" s="25" t="s">
        <v>22</v>
      </c>
      <c r="AH3124" s="25">
        <v>0</v>
      </c>
      <c r="AI3124" s="25">
        <v>0</v>
      </c>
      <c r="AJ3124" s="25" t="s">
        <v>19</v>
      </c>
      <c r="AK3124" s="42" t="s">
        <v>19</v>
      </c>
      <c r="AL3124" s="25" t="s">
        <v>19</v>
      </c>
      <c r="AM3124" s="25">
        <v>1</v>
      </c>
      <c r="AN3124" s="25"/>
      <c r="AO3124" s="25"/>
      <c r="AP3124" s="25"/>
      <c r="AQ3124" s="25"/>
      <c r="AR3124" s="94"/>
      <c r="AS3124" s="157" t="s">
        <v>22</v>
      </c>
      <c r="AT3124" s="93" t="s">
        <v>22</v>
      </c>
      <c r="AU3124" s="92" t="s">
        <v>22</v>
      </c>
      <c r="AV3124" s="91" t="s">
        <v>48</v>
      </c>
      <c r="AW3124" s="92" t="s">
        <v>48</v>
      </c>
      <c r="AX3124" s="92" t="s">
        <v>48</v>
      </c>
      <c r="AY3124" s="91" t="s">
        <v>152</v>
      </c>
      <c r="AZ3124" s="23"/>
      <c r="BA3124" s="25">
        <v>0</v>
      </c>
      <c r="BB3124" t="s">
        <v>48</v>
      </c>
      <c r="BC3124" t="e">
        <v>#N/A</v>
      </c>
      <c r="BD3124" t="e">
        <f>IF(Z3124=BC3124,"OK")</f>
        <v>#N/A</v>
      </c>
      <c r="BE3124">
        <v>0.23</v>
      </c>
      <c r="BF3124">
        <v>1E-4</v>
      </c>
      <c r="BG3124">
        <v>0</v>
      </c>
      <c r="BH3124">
        <v>0</v>
      </c>
      <c r="BI3124">
        <v>0</v>
      </c>
      <c r="BJ3124">
        <v>0</v>
      </c>
      <c r="BK3124">
        <v>0</v>
      </c>
      <c r="BN3124" s="183"/>
    </row>
    <row r="3125" spans="1:66" ht="25.5" x14ac:dyDescent="0.25">
      <c r="A3125" s="1"/>
      <c r="B3125" s="94">
        <v>3112</v>
      </c>
      <c r="C3125" s="43">
        <v>1009037</v>
      </c>
      <c r="D3125" s="37" t="s">
        <v>22</v>
      </c>
      <c r="E3125" s="36" t="s">
        <v>2507</v>
      </c>
      <c r="F3125" s="151" t="s">
        <v>28</v>
      </c>
      <c r="G3125" s="41" t="s">
        <v>30</v>
      </c>
      <c r="H3125" s="46" t="str">
        <f>IFERROR(IFERROR(IF(SEARCH("Usystems",$E3125)&gt;0,"Usystems"),IF(SEARCH("RIIFO",$E3125)&gt;0,"RIIFO","Uponor")),"Uponor")</f>
        <v>Uponor</v>
      </c>
      <c r="I3125" s="25" t="str">
        <f>IFERROR(MID($D3125,1,7)+0,"")</f>
        <v/>
      </c>
      <c r="J3125" s="25" t="str">
        <f>IFERROR(MID($D3125,10,7)+0,"")</f>
        <v/>
      </c>
      <c r="K3125" s="25" t="str">
        <f>IFERROR(MID($D3125,19,7)+0,"")</f>
        <v/>
      </c>
      <c r="L3125" s="25" t="str">
        <f>IFERROR(MID($D3125,28,7)+0,"")</f>
        <v/>
      </c>
      <c r="M3125" s="25" t="str">
        <f>IF(IFERROR(MID($Q3125,1,7)+0,"")&lt;1130000,IF(INDEX(C:C,MATCH(LEFT(Q3125,7)+0,I:I,0))&lt;1130000,"",INDEX(C:C,MATCH(LEFT(Q3125,7)+0,I:I,0))),IFERROR(MID($Q3125,1,7)+0,""))</f>
        <v/>
      </c>
      <c r="N3125" s="25" t="str">
        <f>IF(IFERROR(MID($Q3125,10,7)+0,"")&lt;1130000,"",IFERROR(MID($Q3125,10,7)+0,""))</f>
        <v/>
      </c>
      <c r="O3125" s="25" t="str">
        <f>IF(IFERROR(MID($Q3125,19,7)+0,"")&lt;1130000,"",IFERROR(MID($Q3125,19,7)+0,""))</f>
        <v/>
      </c>
      <c r="P3125" s="25" t="str">
        <f>IF(M3125="","",IF(N3125="",M3125,M3125&amp;", "&amp;N3125))</f>
        <v/>
      </c>
      <c r="Q3125" s="25"/>
      <c r="R3125" s="25"/>
      <c r="S3125" s="35" t="s">
        <v>2449</v>
      </c>
      <c r="T3125" s="25" t="s">
        <v>36</v>
      </c>
      <c r="U3125" s="185">
        <v>8652</v>
      </c>
      <c r="V3125" s="188">
        <v>8652</v>
      </c>
      <c r="W3125" s="189">
        <v>8652</v>
      </c>
      <c r="X3125" s="31">
        <v>8652</v>
      </c>
      <c r="Y3125" s="90">
        <f>IFERROR(ROUND(X3125/W3125-1,2),"")</f>
        <v>0</v>
      </c>
      <c r="Z3125" s="31" t="str">
        <f>IF(OR(S3125="VLD MLC components",S3125="VLD MLC pipes",S3125="VLD PEX components",S3125="VLD PEX pipes",S3125="VLD PHC components",S3125="VLD PHC pipes",S3125="Controls VLD"),"По запросу",X3125)</f>
        <v>По запросу</v>
      </c>
      <c r="AA3125" s="63">
        <f>ROUND(X3125/1.2,3)</f>
        <v>7210</v>
      </c>
      <c r="AB3125" s="23">
        <v>7210</v>
      </c>
      <c r="AC3125" s="190">
        <f>IFERROR(ROUND(AA3125/AB3125-1,2),"")</f>
        <v>0</v>
      </c>
      <c r="AD3125" s="25">
        <v>0.44</v>
      </c>
      <c r="AE3125" s="25">
        <v>2.5399999999999999E-4</v>
      </c>
      <c r="AF3125" s="25">
        <v>0</v>
      </c>
      <c r="AG3125" s="25" t="s">
        <v>22</v>
      </c>
      <c r="AH3125" s="25">
        <v>0</v>
      </c>
      <c r="AI3125" s="25">
        <v>0</v>
      </c>
      <c r="AJ3125" s="25" t="s">
        <v>19</v>
      </c>
      <c r="AK3125" s="42" t="s">
        <v>19</v>
      </c>
      <c r="AL3125" s="25" t="s">
        <v>19</v>
      </c>
      <c r="AM3125" s="25">
        <v>1</v>
      </c>
      <c r="AN3125" s="25"/>
      <c r="AO3125" s="25"/>
      <c r="AP3125" s="25"/>
      <c r="AQ3125" s="25"/>
      <c r="AR3125" s="94"/>
      <c r="AS3125" s="157" t="s">
        <v>22</v>
      </c>
      <c r="AT3125" s="93" t="s">
        <v>22</v>
      </c>
      <c r="AU3125" s="92" t="s">
        <v>22</v>
      </c>
      <c r="AV3125" s="91" t="s">
        <v>48</v>
      </c>
      <c r="AW3125" s="92" t="s">
        <v>48</v>
      </c>
      <c r="AX3125" s="92" t="s">
        <v>48</v>
      </c>
      <c r="AY3125" s="91" t="s">
        <v>152</v>
      </c>
      <c r="AZ3125" s="23"/>
      <c r="BA3125" s="25">
        <v>0</v>
      </c>
      <c r="BB3125" t="s">
        <v>48</v>
      </c>
      <c r="BC3125" t="e">
        <v>#N/A</v>
      </c>
      <c r="BD3125" t="e">
        <f>IF(Z3125=BC3125,"OK")</f>
        <v>#N/A</v>
      </c>
      <c r="BE3125">
        <v>0.44</v>
      </c>
      <c r="BF3125">
        <v>2.5399999999999999E-4</v>
      </c>
      <c r="BG3125">
        <v>0</v>
      </c>
      <c r="BH3125">
        <v>0</v>
      </c>
      <c r="BI3125">
        <v>0</v>
      </c>
      <c r="BJ3125">
        <v>0</v>
      </c>
      <c r="BK3125">
        <v>0</v>
      </c>
      <c r="BN3125" s="183"/>
    </row>
    <row r="3126" spans="1:66" ht="25.5" x14ac:dyDescent="0.25">
      <c r="A3126" s="1"/>
      <c r="B3126" s="94">
        <v>3113</v>
      </c>
      <c r="C3126" s="43">
        <v>1022281</v>
      </c>
      <c r="D3126" s="37" t="s">
        <v>22</v>
      </c>
      <c r="E3126" s="36" t="s">
        <v>2506</v>
      </c>
      <c r="F3126" s="151" t="s">
        <v>28</v>
      </c>
      <c r="G3126" s="41" t="s">
        <v>27</v>
      </c>
      <c r="H3126" s="46" t="str">
        <f>IFERROR(IFERROR(IF(SEARCH("Usystems",$E3126)&gt;0,"Usystems"),IF(SEARCH("RIIFO",$E3126)&gt;0,"RIIFO","Uponor")),"Uponor")</f>
        <v>Uponor</v>
      </c>
      <c r="I3126" s="25" t="str">
        <f>IFERROR(MID($D3126,1,7)+0,"")</f>
        <v/>
      </c>
      <c r="J3126" s="25" t="str">
        <f>IFERROR(MID($D3126,10,7)+0,"")</f>
        <v/>
      </c>
      <c r="K3126" s="25" t="str">
        <f>IFERROR(MID($D3126,19,7)+0,"")</f>
        <v/>
      </c>
      <c r="L3126" s="25" t="str">
        <f>IFERROR(MID($D3126,28,7)+0,"")</f>
        <v/>
      </c>
      <c r="M3126" s="25" t="e">
        <f>IF(IFERROR(MID($Q3126,1,7)+0,"")&lt;1130000,IF(INDEX(C:C,MATCH(LEFT(Q3126,7)+0,I:I,0))&lt;1130000,"",INDEX(C:C,MATCH(LEFT(Q3126,7)+0,I:I,0))),IFERROR(MID($Q3126,1,7)+0,""))</f>
        <v>#N/A</v>
      </c>
      <c r="N3126" s="25" t="str">
        <f>IF(IFERROR(MID($Q3126,10,7)+0,"")&lt;1130000,"",IFERROR(MID($Q3126,10,7)+0,""))</f>
        <v/>
      </c>
      <c r="O3126" s="25" t="str">
        <f>IF(IFERROR(MID($Q3126,19,7)+0,"")&lt;1130000,"",IFERROR(MID($Q3126,19,7)+0,""))</f>
        <v/>
      </c>
      <c r="P3126" s="25" t="e">
        <f>IF(M3126="","",IF(N3126="",M3126,M3126&amp;", "&amp;N3126))</f>
        <v>#N/A</v>
      </c>
      <c r="Q3126" s="25">
        <v>1045458</v>
      </c>
      <c r="R3126" s="25"/>
      <c r="S3126" s="35" t="s">
        <v>2449</v>
      </c>
      <c r="T3126" s="25" t="s">
        <v>36</v>
      </c>
      <c r="U3126" s="185">
        <v>8652</v>
      </c>
      <c r="V3126" s="188">
        <v>8652</v>
      </c>
      <c r="W3126" s="189">
        <v>8652</v>
      </c>
      <c r="X3126" s="31">
        <v>8652</v>
      </c>
      <c r="Y3126" s="90">
        <f>IFERROR(ROUND(X3126/W3126-1,2),"")</f>
        <v>0</v>
      </c>
      <c r="Z3126" s="31" t="str">
        <f>IF(OR(S3126="VLD MLC components",S3126="VLD MLC pipes",S3126="VLD PEX components",S3126="VLD PEX pipes",S3126="VLD PHC components",S3126="VLD PHC pipes",S3126="Controls VLD"),"По запросу",X3126)</f>
        <v>По запросу</v>
      </c>
      <c r="AA3126" s="63">
        <f>ROUND(X3126/1.2,3)</f>
        <v>7210</v>
      </c>
      <c r="AB3126" s="23">
        <v>7210</v>
      </c>
      <c r="AC3126" s="190">
        <f>IFERROR(ROUND(AA3126/AB3126-1,2),"")</f>
        <v>0</v>
      </c>
      <c r="AD3126" s="25">
        <v>0.42</v>
      </c>
      <c r="AE3126" s="25">
        <v>1.8000000000000001E-4</v>
      </c>
      <c r="AF3126" s="25">
        <v>0</v>
      </c>
      <c r="AG3126" s="25" t="s">
        <v>22</v>
      </c>
      <c r="AH3126" s="25">
        <v>0</v>
      </c>
      <c r="AI3126" s="25">
        <v>0</v>
      </c>
      <c r="AJ3126" s="25" t="s">
        <v>19</v>
      </c>
      <c r="AK3126" s="42" t="s">
        <v>19</v>
      </c>
      <c r="AL3126" s="25" t="s">
        <v>19</v>
      </c>
      <c r="AM3126" s="25">
        <v>1</v>
      </c>
      <c r="AN3126" s="25"/>
      <c r="AO3126" s="25"/>
      <c r="AP3126" s="25"/>
      <c r="AQ3126" s="25"/>
      <c r="AR3126" s="94"/>
      <c r="AS3126" s="157" t="s">
        <v>22</v>
      </c>
      <c r="AT3126" s="93" t="s">
        <v>22</v>
      </c>
      <c r="AU3126" s="92" t="s">
        <v>22</v>
      </c>
      <c r="AV3126" s="91" t="s">
        <v>48</v>
      </c>
      <c r="AW3126" s="92" t="s">
        <v>48</v>
      </c>
      <c r="AX3126" s="92" t="s">
        <v>48</v>
      </c>
      <c r="AY3126" s="91" t="s">
        <v>152</v>
      </c>
      <c r="AZ3126" s="23"/>
      <c r="BA3126" s="25">
        <v>0</v>
      </c>
      <c r="BB3126" t="s">
        <v>48</v>
      </c>
      <c r="BC3126" t="e">
        <v>#N/A</v>
      </c>
      <c r="BD3126" t="e">
        <f>IF(Z3126=BC3126,"OK")</f>
        <v>#N/A</v>
      </c>
      <c r="BE3126">
        <v>0.42</v>
      </c>
      <c r="BF3126">
        <v>1.8000000000000001E-4</v>
      </c>
      <c r="BG3126">
        <v>0</v>
      </c>
      <c r="BH3126">
        <v>0</v>
      </c>
      <c r="BI3126">
        <v>0</v>
      </c>
      <c r="BJ3126">
        <v>0</v>
      </c>
      <c r="BK3126">
        <v>0</v>
      </c>
      <c r="BN3126" s="183"/>
    </row>
    <row r="3127" spans="1:66" ht="25.5" x14ac:dyDescent="0.25">
      <c r="A3127" s="1"/>
      <c r="B3127" s="94">
        <v>3114</v>
      </c>
      <c r="C3127" s="43">
        <v>1018324</v>
      </c>
      <c r="D3127" s="37" t="s">
        <v>22</v>
      </c>
      <c r="E3127" s="36" t="s">
        <v>2505</v>
      </c>
      <c r="F3127" s="151" t="s">
        <v>28</v>
      </c>
      <c r="G3127" s="41" t="s">
        <v>27</v>
      </c>
      <c r="H3127" s="46" t="str">
        <f>IFERROR(IFERROR(IF(SEARCH("Usystems",$E3127)&gt;0,"Usystems"),IF(SEARCH("RIIFO",$E3127)&gt;0,"RIIFO","Uponor")),"Uponor")</f>
        <v>Uponor</v>
      </c>
      <c r="I3127" s="25" t="str">
        <f>IFERROR(MID($D3127,1,7)+0,"")</f>
        <v/>
      </c>
      <c r="J3127" s="25" t="str">
        <f>IFERROR(MID($D3127,10,7)+0,"")</f>
        <v/>
      </c>
      <c r="K3127" s="25" t="str">
        <f>IFERROR(MID($D3127,19,7)+0,"")</f>
        <v/>
      </c>
      <c r="L3127" s="25" t="str">
        <f>IFERROR(MID($D3127,28,7)+0,"")</f>
        <v/>
      </c>
      <c r="M3127" s="25" t="e">
        <f>IF(IFERROR(MID($Q3127,1,7)+0,"")&lt;1130000,IF(INDEX(C:C,MATCH(LEFT(Q3127,7)+0,I:I,0))&lt;1130000,"",INDEX(C:C,MATCH(LEFT(Q3127,7)+0,I:I,0))),IFERROR(MID($Q3127,1,7)+0,""))</f>
        <v>#N/A</v>
      </c>
      <c r="N3127" s="25" t="str">
        <f>IF(IFERROR(MID($Q3127,10,7)+0,"")&lt;1130000,"",IFERROR(MID($Q3127,10,7)+0,""))</f>
        <v/>
      </c>
      <c r="O3127" s="25" t="str">
        <f>IF(IFERROR(MID($Q3127,19,7)+0,"")&lt;1130000,"",IFERROR(MID($Q3127,19,7)+0,""))</f>
        <v/>
      </c>
      <c r="P3127" s="25" t="e">
        <f>IF(M3127="","",IF(N3127="",M3127,M3127&amp;", "&amp;N3127))</f>
        <v>#N/A</v>
      </c>
      <c r="Q3127" s="25">
        <v>1045459</v>
      </c>
      <c r="R3127" s="25"/>
      <c r="S3127" s="35" t="s">
        <v>2449</v>
      </c>
      <c r="T3127" s="25" t="s">
        <v>36</v>
      </c>
      <c r="U3127" s="185">
        <v>8652</v>
      </c>
      <c r="V3127" s="188">
        <v>8652</v>
      </c>
      <c r="W3127" s="189">
        <v>8652</v>
      </c>
      <c r="X3127" s="31">
        <v>8652</v>
      </c>
      <c r="Y3127" s="90">
        <f>IFERROR(ROUND(X3127/W3127-1,2),"")</f>
        <v>0</v>
      </c>
      <c r="Z3127" s="31" t="str">
        <f>IF(OR(S3127="VLD MLC components",S3127="VLD MLC pipes",S3127="VLD PEX components",S3127="VLD PEX pipes",S3127="VLD PHC components",S3127="VLD PHC pipes",S3127="Controls VLD"),"По запросу",X3127)</f>
        <v>По запросу</v>
      </c>
      <c r="AA3127" s="63">
        <f>ROUND(X3127/1.2,3)</f>
        <v>7210</v>
      </c>
      <c r="AB3127" s="23">
        <v>7210</v>
      </c>
      <c r="AC3127" s="190">
        <f>IFERROR(ROUND(AA3127/AB3127-1,2),"")</f>
        <v>0</v>
      </c>
      <c r="AD3127" s="25">
        <v>0.435</v>
      </c>
      <c r="AE3127" s="25">
        <v>3.39E-4</v>
      </c>
      <c r="AF3127" s="25">
        <v>0</v>
      </c>
      <c r="AG3127" s="25" t="s">
        <v>22</v>
      </c>
      <c r="AH3127" s="25">
        <v>0</v>
      </c>
      <c r="AI3127" s="25">
        <v>0</v>
      </c>
      <c r="AJ3127" s="25" t="s">
        <v>19</v>
      </c>
      <c r="AK3127" s="42" t="s">
        <v>19</v>
      </c>
      <c r="AL3127" s="25" t="s">
        <v>19</v>
      </c>
      <c r="AM3127" s="25">
        <v>1</v>
      </c>
      <c r="AN3127" s="25"/>
      <c r="AO3127" s="25"/>
      <c r="AP3127" s="25"/>
      <c r="AQ3127" s="25"/>
      <c r="AR3127" s="94"/>
      <c r="AS3127" s="157" t="s">
        <v>22</v>
      </c>
      <c r="AT3127" s="93" t="s">
        <v>22</v>
      </c>
      <c r="AU3127" s="92" t="s">
        <v>22</v>
      </c>
      <c r="AV3127" s="91" t="s">
        <v>48</v>
      </c>
      <c r="AW3127" s="92" t="s">
        <v>48</v>
      </c>
      <c r="AX3127" s="92" t="s">
        <v>48</v>
      </c>
      <c r="AY3127" s="91" t="s">
        <v>152</v>
      </c>
      <c r="AZ3127" s="23"/>
      <c r="BA3127" s="25">
        <v>0</v>
      </c>
      <c r="BB3127" t="s">
        <v>48</v>
      </c>
      <c r="BC3127" t="e">
        <v>#N/A</v>
      </c>
      <c r="BD3127" t="e">
        <f>IF(Z3127=BC3127,"OK")</f>
        <v>#N/A</v>
      </c>
      <c r="BE3127">
        <v>0.435</v>
      </c>
      <c r="BF3127">
        <v>3.39E-4</v>
      </c>
      <c r="BG3127">
        <v>0</v>
      </c>
      <c r="BH3127">
        <v>0</v>
      </c>
      <c r="BI3127">
        <v>0</v>
      </c>
      <c r="BJ3127">
        <v>0</v>
      </c>
      <c r="BK3127">
        <v>0</v>
      </c>
      <c r="BN3127" s="183"/>
    </row>
    <row r="3128" spans="1:66" ht="25.5" x14ac:dyDescent="0.25">
      <c r="A3128" s="1"/>
      <c r="B3128" s="94">
        <v>3115</v>
      </c>
      <c r="C3128" s="43">
        <v>1009040</v>
      </c>
      <c r="D3128" s="37" t="s">
        <v>22</v>
      </c>
      <c r="E3128" s="36" t="s">
        <v>2504</v>
      </c>
      <c r="F3128" s="151" t="s">
        <v>28</v>
      </c>
      <c r="G3128" s="41" t="s">
        <v>30</v>
      </c>
      <c r="H3128" s="46" t="str">
        <f>IFERROR(IFERROR(IF(SEARCH("Usystems",$E3128)&gt;0,"Usystems"),IF(SEARCH("RIIFO",$E3128)&gt;0,"RIIFO","Uponor")),"Uponor")</f>
        <v>Uponor</v>
      </c>
      <c r="I3128" s="25" t="str">
        <f>IFERROR(MID($D3128,1,7)+0,"")</f>
        <v/>
      </c>
      <c r="J3128" s="25" t="str">
        <f>IFERROR(MID($D3128,10,7)+0,"")</f>
        <v/>
      </c>
      <c r="K3128" s="25" t="str">
        <f>IFERROR(MID($D3128,19,7)+0,"")</f>
        <v/>
      </c>
      <c r="L3128" s="25" t="str">
        <f>IFERROR(MID($D3128,28,7)+0,"")</f>
        <v/>
      </c>
      <c r="M3128" s="25" t="str">
        <f>IF(IFERROR(MID($Q3128,1,7)+0,"")&lt;1130000,IF(INDEX(C:C,MATCH(LEFT(Q3128,7)+0,I:I,0))&lt;1130000,"",INDEX(C:C,MATCH(LEFT(Q3128,7)+0,I:I,0))),IFERROR(MID($Q3128,1,7)+0,""))</f>
        <v/>
      </c>
      <c r="N3128" s="25" t="str">
        <f>IF(IFERROR(MID($Q3128,10,7)+0,"")&lt;1130000,"",IFERROR(MID($Q3128,10,7)+0,""))</f>
        <v/>
      </c>
      <c r="O3128" s="25" t="str">
        <f>IF(IFERROR(MID($Q3128,19,7)+0,"")&lt;1130000,"",IFERROR(MID($Q3128,19,7)+0,""))</f>
        <v/>
      </c>
      <c r="P3128" s="25" t="str">
        <f>IF(M3128="","",IF(N3128="",M3128,M3128&amp;", "&amp;N3128))</f>
        <v/>
      </c>
      <c r="Q3128" s="25"/>
      <c r="R3128" s="25"/>
      <c r="S3128" s="35" t="s">
        <v>2449</v>
      </c>
      <c r="T3128" s="25" t="s">
        <v>36</v>
      </c>
      <c r="U3128" s="185">
        <v>12956</v>
      </c>
      <c r="V3128" s="188">
        <v>12956</v>
      </c>
      <c r="W3128" s="189">
        <v>12956</v>
      </c>
      <c r="X3128" s="31">
        <v>12956</v>
      </c>
      <c r="Y3128" s="90">
        <f>IFERROR(ROUND(X3128/W3128-1,2),"")</f>
        <v>0</v>
      </c>
      <c r="Z3128" s="31" t="str">
        <f>IF(OR(S3128="VLD MLC components",S3128="VLD MLC pipes",S3128="VLD PEX components",S3128="VLD PEX pipes",S3128="VLD PHC components",S3128="VLD PHC pipes",S3128="Controls VLD"),"По запросу",X3128)</f>
        <v>По запросу</v>
      </c>
      <c r="AA3128" s="63">
        <f>ROUND(X3128/1.2,3)</f>
        <v>10796.666999999999</v>
      </c>
      <c r="AB3128" s="23">
        <v>10796.666999999999</v>
      </c>
      <c r="AC3128" s="190">
        <f>IFERROR(ROUND(AA3128/AB3128-1,2),"")</f>
        <v>0</v>
      </c>
      <c r="AD3128" s="25">
        <v>0.93</v>
      </c>
      <c r="AE3128" s="25">
        <v>7.2999999999999996E-4</v>
      </c>
      <c r="AF3128" s="25">
        <v>0</v>
      </c>
      <c r="AG3128" s="25" t="s">
        <v>22</v>
      </c>
      <c r="AH3128" s="25">
        <v>0</v>
      </c>
      <c r="AI3128" s="25">
        <v>0</v>
      </c>
      <c r="AJ3128" s="25" t="s">
        <v>19</v>
      </c>
      <c r="AK3128" s="42" t="s">
        <v>19</v>
      </c>
      <c r="AL3128" s="25" t="s">
        <v>19</v>
      </c>
      <c r="AM3128" s="25">
        <v>1</v>
      </c>
      <c r="AN3128" s="25"/>
      <c r="AO3128" s="25"/>
      <c r="AP3128" s="25"/>
      <c r="AQ3128" s="25"/>
      <c r="AR3128" s="94"/>
      <c r="AS3128" s="157" t="s">
        <v>22</v>
      </c>
      <c r="AT3128" s="93" t="s">
        <v>22</v>
      </c>
      <c r="AU3128" s="92" t="s">
        <v>22</v>
      </c>
      <c r="AV3128" s="91" t="s">
        <v>48</v>
      </c>
      <c r="AW3128" s="92" t="s">
        <v>48</v>
      </c>
      <c r="AX3128" s="92" t="s">
        <v>48</v>
      </c>
      <c r="AY3128" s="91" t="s">
        <v>152</v>
      </c>
      <c r="AZ3128" s="23"/>
      <c r="BA3128" s="25">
        <v>0</v>
      </c>
      <c r="BB3128" t="s">
        <v>48</v>
      </c>
      <c r="BC3128" t="e">
        <v>#N/A</v>
      </c>
      <c r="BD3128" t="e">
        <f>IF(Z3128=BC3128,"OK")</f>
        <v>#N/A</v>
      </c>
      <c r="BE3128">
        <v>0.93</v>
      </c>
      <c r="BF3128">
        <v>7.2999999999999996E-4</v>
      </c>
      <c r="BG3128">
        <v>0</v>
      </c>
      <c r="BH3128">
        <v>0</v>
      </c>
      <c r="BI3128">
        <v>0</v>
      </c>
      <c r="BJ3128">
        <v>0</v>
      </c>
      <c r="BK3128">
        <v>0</v>
      </c>
      <c r="BN3128" s="183"/>
    </row>
    <row r="3129" spans="1:66" ht="25.5" x14ac:dyDescent="0.25">
      <c r="A3129" s="1"/>
      <c r="B3129" s="94">
        <v>3116</v>
      </c>
      <c r="C3129" s="43">
        <v>1009041</v>
      </c>
      <c r="D3129" s="37" t="s">
        <v>22</v>
      </c>
      <c r="E3129" s="36" t="s">
        <v>2503</v>
      </c>
      <c r="F3129" s="151" t="s">
        <v>28</v>
      </c>
      <c r="G3129" s="41" t="s">
        <v>30</v>
      </c>
      <c r="H3129" s="46" t="str">
        <f>IFERROR(IFERROR(IF(SEARCH("Usystems",$E3129)&gt;0,"Usystems"),IF(SEARCH("RIIFO",$E3129)&gt;0,"RIIFO","Uponor")),"Uponor")</f>
        <v>Uponor</v>
      </c>
      <c r="I3129" s="25" t="str">
        <f>IFERROR(MID($D3129,1,7)+0,"")</f>
        <v/>
      </c>
      <c r="J3129" s="25" t="str">
        <f>IFERROR(MID($D3129,10,7)+0,"")</f>
        <v/>
      </c>
      <c r="K3129" s="25" t="str">
        <f>IFERROR(MID($D3129,19,7)+0,"")</f>
        <v/>
      </c>
      <c r="L3129" s="25" t="str">
        <f>IFERROR(MID($D3129,28,7)+0,"")</f>
        <v/>
      </c>
      <c r="M3129" s="25" t="str">
        <f>IF(IFERROR(MID($Q3129,1,7)+0,"")&lt;1130000,IF(INDEX(C:C,MATCH(LEFT(Q3129,7)+0,I:I,0))&lt;1130000,"",INDEX(C:C,MATCH(LEFT(Q3129,7)+0,I:I,0))),IFERROR(MID($Q3129,1,7)+0,""))</f>
        <v/>
      </c>
      <c r="N3129" s="25" t="str">
        <f>IF(IFERROR(MID($Q3129,10,7)+0,"")&lt;1130000,"",IFERROR(MID($Q3129,10,7)+0,""))</f>
        <v/>
      </c>
      <c r="O3129" s="25" t="str">
        <f>IF(IFERROR(MID($Q3129,19,7)+0,"")&lt;1130000,"",IFERROR(MID($Q3129,19,7)+0,""))</f>
        <v/>
      </c>
      <c r="P3129" s="25" t="str">
        <f>IF(M3129="","",IF(N3129="",M3129,M3129&amp;", "&amp;N3129))</f>
        <v/>
      </c>
      <c r="Q3129" s="25"/>
      <c r="R3129" s="25"/>
      <c r="S3129" s="35" t="s">
        <v>2449</v>
      </c>
      <c r="T3129" s="25" t="s">
        <v>36</v>
      </c>
      <c r="U3129" s="185">
        <v>12956</v>
      </c>
      <c r="V3129" s="188">
        <v>12956</v>
      </c>
      <c r="W3129" s="189">
        <v>12956</v>
      </c>
      <c r="X3129" s="31">
        <v>12956</v>
      </c>
      <c r="Y3129" s="90">
        <f>IFERROR(ROUND(X3129/W3129-1,2),"")</f>
        <v>0</v>
      </c>
      <c r="Z3129" s="31" t="str">
        <f>IF(OR(S3129="VLD MLC components",S3129="VLD MLC pipes",S3129="VLD PEX components",S3129="VLD PEX pipes",S3129="VLD PHC components",S3129="VLD PHC pipes",S3129="Controls VLD"),"По запросу",X3129)</f>
        <v>По запросу</v>
      </c>
      <c r="AA3129" s="63">
        <f>ROUND(X3129/1.2,3)</f>
        <v>10796.666999999999</v>
      </c>
      <c r="AB3129" s="23">
        <v>10796.666999999999</v>
      </c>
      <c r="AC3129" s="190">
        <f>IFERROR(ROUND(AA3129/AB3129-1,2),"")</f>
        <v>0</v>
      </c>
      <c r="AD3129" s="25">
        <v>0.93500000000000005</v>
      </c>
      <c r="AE3129" s="25">
        <v>7.76E-4</v>
      </c>
      <c r="AF3129" s="25">
        <v>0</v>
      </c>
      <c r="AG3129" s="25" t="s">
        <v>22</v>
      </c>
      <c r="AH3129" s="25">
        <v>0</v>
      </c>
      <c r="AI3129" s="25">
        <v>0</v>
      </c>
      <c r="AJ3129" s="25" t="s">
        <v>19</v>
      </c>
      <c r="AK3129" s="42" t="s">
        <v>19</v>
      </c>
      <c r="AL3129" s="25" t="s">
        <v>19</v>
      </c>
      <c r="AM3129" s="25">
        <v>1</v>
      </c>
      <c r="AN3129" s="25"/>
      <c r="AO3129" s="25"/>
      <c r="AP3129" s="25"/>
      <c r="AQ3129" s="25"/>
      <c r="AR3129" s="94"/>
      <c r="AS3129" s="157" t="s">
        <v>22</v>
      </c>
      <c r="AT3129" s="93" t="s">
        <v>22</v>
      </c>
      <c r="AU3129" s="92" t="s">
        <v>22</v>
      </c>
      <c r="AV3129" s="91" t="s">
        <v>48</v>
      </c>
      <c r="AW3129" s="92" t="s">
        <v>48</v>
      </c>
      <c r="AX3129" s="92" t="s">
        <v>48</v>
      </c>
      <c r="AY3129" s="91" t="s">
        <v>152</v>
      </c>
      <c r="AZ3129" s="23"/>
      <c r="BA3129" s="25">
        <v>0</v>
      </c>
      <c r="BB3129" t="s">
        <v>48</v>
      </c>
      <c r="BC3129" t="e">
        <v>#N/A</v>
      </c>
      <c r="BD3129" t="e">
        <f>IF(Z3129=BC3129,"OK")</f>
        <v>#N/A</v>
      </c>
      <c r="BE3129">
        <v>0.93500000000000005</v>
      </c>
      <c r="BF3129">
        <v>7.76E-4</v>
      </c>
      <c r="BG3129">
        <v>0</v>
      </c>
      <c r="BH3129">
        <v>0</v>
      </c>
      <c r="BI3129">
        <v>0</v>
      </c>
      <c r="BJ3129">
        <v>0</v>
      </c>
      <c r="BK3129">
        <v>0</v>
      </c>
      <c r="BN3129" s="183"/>
    </row>
    <row r="3130" spans="1:66" ht="25.5" x14ac:dyDescent="0.25">
      <c r="A3130" s="1"/>
      <c r="B3130" s="94">
        <v>3117</v>
      </c>
      <c r="C3130" s="43">
        <v>1009042</v>
      </c>
      <c r="D3130" s="37" t="s">
        <v>22</v>
      </c>
      <c r="E3130" s="36" t="s">
        <v>2502</v>
      </c>
      <c r="F3130" s="151" t="s">
        <v>28</v>
      </c>
      <c r="G3130" s="41" t="s">
        <v>27</v>
      </c>
      <c r="H3130" s="46" t="str">
        <f>IFERROR(IFERROR(IF(SEARCH("Usystems",$E3130)&gt;0,"Usystems"),IF(SEARCH("RIIFO",$E3130)&gt;0,"RIIFO","Uponor")),"Uponor")</f>
        <v>Uponor</v>
      </c>
      <c r="I3130" s="25" t="str">
        <f>IFERROR(MID($D3130,1,7)+0,"")</f>
        <v/>
      </c>
      <c r="J3130" s="25" t="str">
        <f>IFERROR(MID($D3130,10,7)+0,"")</f>
        <v/>
      </c>
      <c r="K3130" s="25" t="str">
        <f>IFERROR(MID($D3130,19,7)+0,"")</f>
        <v/>
      </c>
      <c r="L3130" s="25" t="str">
        <f>IFERROR(MID($D3130,28,7)+0,"")</f>
        <v/>
      </c>
      <c r="M3130" s="25" t="e">
        <f>IF(IFERROR(MID($Q3130,1,7)+0,"")&lt;1130000,IF(INDEX(C:C,MATCH(LEFT(Q3130,7)+0,I:I,0))&lt;1130000,"",INDEX(C:C,MATCH(LEFT(Q3130,7)+0,I:I,0))),IFERROR(MID($Q3130,1,7)+0,""))</f>
        <v>#N/A</v>
      </c>
      <c r="N3130" s="25" t="str">
        <f>IF(IFERROR(MID($Q3130,10,7)+0,"")&lt;1130000,"",IFERROR(MID($Q3130,10,7)+0,""))</f>
        <v/>
      </c>
      <c r="O3130" s="25" t="str">
        <f>IF(IFERROR(MID($Q3130,19,7)+0,"")&lt;1130000,"",IFERROR(MID($Q3130,19,7)+0,""))</f>
        <v/>
      </c>
      <c r="P3130" s="25" t="e">
        <f>IF(M3130="","",IF(N3130="",M3130,M3130&amp;", "&amp;N3130))</f>
        <v>#N/A</v>
      </c>
      <c r="Q3130" s="25">
        <v>1045460</v>
      </c>
      <c r="R3130" s="25"/>
      <c r="S3130" s="35" t="s">
        <v>2449</v>
      </c>
      <c r="T3130" s="25" t="s">
        <v>36</v>
      </c>
      <c r="U3130" s="185">
        <v>19213</v>
      </c>
      <c r="V3130" s="188">
        <v>19213</v>
      </c>
      <c r="W3130" s="189">
        <v>19213</v>
      </c>
      <c r="X3130" s="31">
        <v>19213</v>
      </c>
      <c r="Y3130" s="90">
        <f>IFERROR(ROUND(X3130/W3130-1,2),"")</f>
        <v>0</v>
      </c>
      <c r="Z3130" s="31" t="str">
        <f>IF(OR(S3130="VLD MLC components",S3130="VLD MLC pipes",S3130="VLD PEX components",S3130="VLD PEX pipes",S3130="VLD PHC components",S3130="VLD PHC pipes",S3130="Controls VLD"),"По запросу",X3130)</f>
        <v>По запросу</v>
      </c>
      <c r="AA3130" s="63">
        <f>ROUND(X3130/1.2,3)</f>
        <v>16010.833000000001</v>
      </c>
      <c r="AB3130" s="23">
        <v>16010.833000000001</v>
      </c>
      <c r="AC3130" s="190">
        <f>IFERROR(ROUND(AA3130/AB3130-1,2),"")</f>
        <v>0</v>
      </c>
      <c r="AD3130" s="25">
        <v>0.877</v>
      </c>
      <c r="AE3130" s="25">
        <v>5.9999999999999995E-4</v>
      </c>
      <c r="AF3130" s="25">
        <v>0</v>
      </c>
      <c r="AG3130" s="25" t="s">
        <v>22</v>
      </c>
      <c r="AH3130" s="25">
        <v>0</v>
      </c>
      <c r="AI3130" s="25">
        <v>0</v>
      </c>
      <c r="AJ3130" s="25" t="s">
        <v>19</v>
      </c>
      <c r="AK3130" s="42" t="s">
        <v>19</v>
      </c>
      <c r="AL3130" s="25" t="s">
        <v>19</v>
      </c>
      <c r="AM3130" s="25">
        <v>1</v>
      </c>
      <c r="AN3130" s="25"/>
      <c r="AO3130" s="25"/>
      <c r="AP3130" s="25"/>
      <c r="AQ3130" s="25"/>
      <c r="AR3130" s="94"/>
      <c r="AS3130" s="157" t="s">
        <v>22</v>
      </c>
      <c r="AT3130" s="93" t="s">
        <v>22</v>
      </c>
      <c r="AU3130" s="92" t="s">
        <v>22</v>
      </c>
      <c r="AV3130" s="91" t="s">
        <v>48</v>
      </c>
      <c r="AW3130" s="92" t="s">
        <v>48</v>
      </c>
      <c r="AX3130" s="92" t="s">
        <v>48</v>
      </c>
      <c r="AY3130" s="91" t="s">
        <v>152</v>
      </c>
      <c r="AZ3130" s="23"/>
      <c r="BA3130" s="25">
        <v>0</v>
      </c>
      <c r="BB3130" t="s">
        <v>48</v>
      </c>
      <c r="BC3130" t="e">
        <v>#N/A</v>
      </c>
      <c r="BD3130" t="e">
        <f>IF(Z3130=BC3130,"OK")</f>
        <v>#N/A</v>
      </c>
      <c r="BE3130">
        <v>0.877</v>
      </c>
      <c r="BF3130">
        <v>5.9999999999999995E-4</v>
      </c>
      <c r="BG3130">
        <v>0</v>
      </c>
      <c r="BH3130">
        <v>0</v>
      </c>
      <c r="BI3130">
        <v>0</v>
      </c>
      <c r="BJ3130">
        <v>0</v>
      </c>
      <c r="BK3130">
        <v>0</v>
      </c>
      <c r="BN3130" s="183"/>
    </row>
    <row r="3131" spans="1:66" ht="25.5" x14ac:dyDescent="0.25">
      <c r="A3131" s="1"/>
      <c r="B3131" s="94">
        <v>3118</v>
      </c>
      <c r="C3131" s="43">
        <v>1018325</v>
      </c>
      <c r="D3131" s="37" t="s">
        <v>22</v>
      </c>
      <c r="E3131" s="36" t="s">
        <v>2501</v>
      </c>
      <c r="F3131" s="151" t="s">
        <v>28</v>
      </c>
      <c r="G3131" s="41" t="s">
        <v>27</v>
      </c>
      <c r="H3131" s="46" t="str">
        <f>IFERROR(IFERROR(IF(SEARCH("Usystems",$E3131)&gt;0,"Usystems"),IF(SEARCH("RIIFO",$E3131)&gt;0,"RIIFO","Uponor")),"Uponor")</f>
        <v>Uponor</v>
      </c>
      <c r="I3131" s="25" t="str">
        <f>IFERROR(MID($D3131,1,7)+0,"")</f>
        <v/>
      </c>
      <c r="J3131" s="25" t="str">
        <f>IFERROR(MID($D3131,10,7)+0,"")</f>
        <v/>
      </c>
      <c r="K3131" s="25" t="str">
        <f>IFERROR(MID($D3131,19,7)+0,"")</f>
        <v/>
      </c>
      <c r="L3131" s="25" t="str">
        <f>IFERROR(MID($D3131,28,7)+0,"")</f>
        <v/>
      </c>
      <c r="M3131" s="25" t="e">
        <f>IF(IFERROR(MID($Q3131,1,7)+0,"")&lt;1130000,IF(INDEX(C:C,MATCH(LEFT(Q3131,7)+0,I:I,0))&lt;1130000,"",INDEX(C:C,MATCH(LEFT(Q3131,7)+0,I:I,0))),IFERROR(MID($Q3131,1,7)+0,""))</f>
        <v>#N/A</v>
      </c>
      <c r="N3131" s="25" t="str">
        <f>IF(IFERROR(MID($Q3131,10,7)+0,"")&lt;1130000,"",IFERROR(MID($Q3131,10,7)+0,""))</f>
        <v/>
      </c>
      <c r="O3131" s="25" t="str">
        <f>IF(IFERROR(MID($Q3131,19,7)+0,"")&lt;1130000,"",IFERROR(MID($Q3131,19,7)+0,""))</f>
        <v/>
      </c>
      <c r="P3131" s="25" t="e">
        <f>IF(M3131="","",IF(N3131="",M3131,M3131&amp;", "&amp;N3131))</f>
        <v>#N/A</v>
      </c>
      <c r="Q3131" s="25">
        <v>1045461</v>
      </c>
      <c r="R3131" s="25"/>
      <c r="S3131" s="35" t="s">
        <v>2449</v>
      </c>
      <c r="T3131" s="25" t="s">
        <v>36</v>
      </c>
      <c r="U3131" s="185">
        <v>14780</v>
      </c>
      <c r="V3131" s="188">
        <v>14780</v>
      </c>
      <c r="W3131" s="189">
        <v>14780</v>
      </c>
      <c r="X3131" s="31">
        <v>14780</v>
      </c>
      <c r="Y3131" s="90">
        <f>IFERROR(ROUND(X3131/W3131-1,2),"")</f>
        <v>0</v>
      </c>
      <c r="Z3131" s="31" t="str">
        <f>IF(OR(S3131="VLD MLC components",S3131="VLD MLC pipes",S3131="VLD PEX components",S3131="VLD PEX pipes",S3131="VLD PHC components",S3131="VLD PHC pipes",S3131="Controls VLD"),"По запросу",X3131)</f>
        <v>По запросу</v>
      </c>
      <c r="AA3131" s="63">
        <f>ROUND(X3131/1.2,3)</f>
        <v>12316.666999999999</v>
      </c>
      <c r="AB3131" s="23">
        <v>12316.666999999999</v>
      </c>
      <c r="AC3131" s="190">
        <f>IFERROR(ROUND(AA3131/AB3131-1,2),"")</f>
        <v>0</v>
      </c>
      <c r="AD3131" s="25">
        <v>0.91600000000000004</v>
      </c>
      <c r="AE3131" s="25">
        <v>6.0999999999999997E-4</v>
      </c>
      <c r="AF3131" s="25">
        <v>0</v>
      </c>
      <c r="AG3131" s="25" t="s">
        <v>22</v>
      </c>
      <c r="AH3131" s="25">
        <v>0</v>
      </c>
      <c r="AI3131" s="25">
        <v>0</v>
      </c>
      <c r="AJ3131" s="25" t="s">
        <v>19</v>
      </c>
      <c r="AK3131" s="42" t="s">
        <v>19</v>
      </c>
      <c r="AL3131" s="25" t="s">
        <v>19</v>
      </c>
      <c r="AM3131" s="25">
        <v>1</v>
      </c>
      <c r="AN3131" s="25">
        <v>104</v>
      </c>
      <c r="AO3131" s="25">
        <v>104</v>
      </c>
      <c r="AP3131" s="25">
        <v>61</v>
      </c>
      <c r="AQ3131" s="25">
        <v>0.91600000000000004</v>
      </c>
      <c r="AR3131" s="94">
        <v>6.5977600000000005E-4</v>
      </c>
      <c r="AS3131" s="157" t="s">
        <v>22</v>
      </c>
      <c r="AT3131" s="93" t="s">
        <v>22</v>
      </c>
      <c r="AU3131" s="92" t="s">
        <v>22</v>
      </c>
      <c r="AV3131" s="91" t="s">
        <v>48</v>
      </c>
      <c r="AW3131" s="92" t="s">
        <v>48</v>
      </c>
      <c r="AX3131" s="92" t="s">
        <v>48</v>
      </c>
      <c r="AY3131" s="91" t="s">
        <v>152</v>
      </c>
      <c r="AZ3131" s="23"/>
      <c r="BA3131" s="25">
        <v>0</v>
      </c>
      <c r="BB3131" t="s">
        <v>48</v>
      </c>
      <c r="BC3131" t="e">
        <v>#N/A</v>
      </c>
      <c r="BD3131" t="e">
        <f>IF(Z3131=BC3131,"OK")</f>
        <v>#N/A</v>
      </c>
      <c r="BE3131">
        <v>0.91600000000000004</v>
      </c>
      <c r="BF3131">
        <v>6.0999999999999997E-4</v>
      </c>
      <c r="BG3131">
        <v>104</v>
      </c>
      <c r="BH3131">
        <v>104</v>
      </c>
      <c r="BI3131">
        <v>61</v>
      </c>
      <c r="BJ3131">
        <v>0.91600000000000004</v>
      </c>
      <c r="BK3131">
        <v>6.5977600000000005E-4</v>
      </c>
      <c r="BN3131" s="183"/>
    </row>
    <row r="3132" spans="1:66" ht="38.25" x14ac:dyDescent="0.25">
      <c r="A3132" s="1"/>
      <c r="B3132" s="94">
        <v>3119</v>
      </c>
      <c r="C3132" s="43">
        <v>1018368</v>
      </c>
      <c r="D3132" s="53" t="s">
        <v>22</v>
      </c>
      <c r="E3132" s="27" t="s">
        <v>2500</v>
      </c>
      <c r="F3132" s="151" t="s">
        <v>757</v>
      </c>
      <c r="G3132" s="41" t="s">
        <v>29</v>
      </c>
      <c r="H3132" s="46" t="str">
        <f>IFERROR(IFERROR(IF(SEARCH("Usystems",$E3132)&gt;0,"Usystems"),IF(SEARCH("RIIFO",$E3132)&gt;0,"RIIFO","Uponor")),"Uponor")</f>
        <v>Uponor</v>
      </c>
      <c r="I3132" s="25" t="str">
        <f>IFERROR(MID($D3132,1,7)+0,"")</f>
        <v/>
      </c>
      <c r="J3132" s="25" t="str">
        <f>IFERROR(MID($D3132,10,7)+0,"")</f>
        <v/>
      </c>
      <c r="K3132" s="25" t="str">
        <f>IFERROR(MID($D3132,19,7)+0,"")</f>
        <v/>
      </c>
      <c r="L3132" s="25" t="str">
        <f>IFERROR(MID($D3132,28,7)+0,"")</f>
        <v/>
      </c>
      <c r="M3132" s="25">
        <f>IF(IFERROR(MID($Q3132,1,7)+0,"")&lt;1130000,IF(INDEX(C:C,MATCH(LEFT(Q3132,7)+0,I:I,0))&lt;1130000,"",INDEX(C:C,MATCH(LEFT(Q3132,7)+0,I:I,0))),IFERROR(MID($Q3132,1,7)+0,""))</f>
        <v>1136642</v>
      </c>
      <c r="N3132" s="25" t="str">
        <f>IF(IFERROR(MID($Q3132,10,7)+0,"")&lt;1130000,"",IFERROR(MID($Q3132,10,7)+0,""))</f>
        <v/>
      </c>
      <c r="O3132" s="25" t="str">
        <f>IF(IFERROR(MID($Q3132,19,7)+0,"")&lt;1130000,"",IFERROR(MID($Q3132,19,7)+0,""))</f>
        <v/>
      </c>
      <c r="P3132" s="25">
        <f>IF(M3132="","",IF(N3132="",M3132,M3132&amp;", "&amp;N3132))</f>
        <v>1136642</v>
      </c>
      <c r="Q3132" s="43">
        <v>1136642</v>
      </c>
      <c r="R3132" s="37"/>
      <c r="S3132" s="35" t="s">
        <v>69</v>
      </c>
      <c r="T3132" s="25" t="s">
        <v>36</v>
      </c>
      <c r="U3132" s="185">
        <v>3837</v>
      </c>
      <c r="V3132" s="188">
        <v>3837</v>
      </c>
      <c r="W3132" s="189">
        <v>3837</v>
      </c>
      <c r="X3132" s="31">
        <v>3837</v>
      </c>
      <c r="Y3132" s="90">
        <f>IFERROR(ROUND(X3132/W3132-1,2),"")</f>
        <v>0</v>
      </c>
      <c r="Z3132" s="31">
        <f>IF(OR(S3132="VLD MLC components",S3132="VLD MLC pipes",S3132="VLD PEX components",S3132="VLD PEX pipes",S3132="VLD PHC components",S3132="VLD PHC pipes",S3132="Controls VLD"),"По запросу",X3132)</f>
        <v>3837</v>
      </c>
      <c r="AA3132" s="63">
        <f>ROUND(X3132/1.2,3)</f>
        <v>3197.5</v>
      </c>
      <c r="AB3132" s="23">
        <v>3197.5</v>
      </c>
      <c r="AC3132" s="190">
        <f>IFERROR(ROUND(AA3132/AB3132-1,2),"")</f>
        <v>0</v>
      </c>
      <c r="AD3132" s="25">
        <v>0.23599999999999999</v>
      </c>
      <c r="AE3132" s="25">
        <v>1E-4</v>
      </c>
      <c r="AF3132" s="25">
        <v>0</v>
      </c>
      <c r="AG3132" s="25" t="s">
        <v>22</v>
      </c>
      <c r="AH3132" s="25">
        <v>0</v>
      </c>
      <c r="AI3132" s="25">
        <v>0</v>
      </c>
      <c r="AJ3132" s="25" t="s">
        <v>20</v>
      </c>
      <c r="AK3132" s="42" t="s">
        <v>19</v>
      </c>
      <c r="AL3132" s="25" t="s">
        <v>20</v>
      </c>
      <c r="AM3132" s="25">
        <v>1</v>
      </c>
      <c r="AN3132" s="25">
        <v>52</v>
      </c>
      <c r="AO3132" s="25">
        <v>52</v>
      </c>
      <c r="AP3132" s="25">
        <v>41</v>
      </c>
      <c r="AQ3132" s="25">
        <v>0.23599999999999999</v>
      </c>
      <c r="AR3132" s="94">
        <v>1.10864E-4</v>
      </c>
      <c r="AS3132" s="157" t="s">
        <v>22</v>
      </c>
      <c r="AT3132" s="93" t="s">
        <v>22</v>
      </c>
      <c r="AU3132" s="92" t="s">
        <v>22</v>
      </c>
      <c r="AV3132" s="91" t="s">
        <v>152</v>
      </c>
      <c r="AW3132" s="92" t="s">
        <v>152</v>
      </c>
      <c r="AX3132" s="92" t="s">
        <v>48</v>
      </c>
      <c r="AY3132" s="91" t="s">
        <v>152</v>
      </c>
      <c r="AZ3132" s="23"/>
      <c r="BA3132" s="25" t="s">
        <v>2499</v>
      </c>
      <c r="BB3132" t="s">
        <v>25</v>
      </c>
      <c r="BC3132" t="e">
        <v>#N/A</v>
      </c>
      <c r="BD3132" t="e">
        <f>IF(Z3132=BC3132,"OK")</f>
        <v>#N/A</v>
      </c>
      <c r="BE3132">
        <v>0.23599999999999999</v>
      </c>
      <c r="BF3132">
        <v>1E-4</v>
      </c>
      <c r="BG3132">
        <v>52</v>
      </c>
      <c r="BH3132">
        <v>52</v>
      </c>
      <c r="BI3132">
        <v>41</v>
      </c>
      <c r="BJ3132">
        <v>0.23599999999999999</v>
      </c>
      <c r="BK3132">
        <v>1.10864E-4</v>
      </c>
      <c r="BN3132" s="183"/>
    </row>
    <row r="3133" spans="1:66" ht="25.5" x14ac:dyDescent="0.25">
      <c r="A3133" s="1"/>
      <c r="B3133" s="94">
        <v>3120</v>
      </c>
      <c r="C3133" s="43">
        <v>1018369</v>
      </c>
      <c r="D3133" s="25"/>
      <c r="E3133" s="27" t="s">
        <v>2498</v>
      </c>
      <c r="F3133" s="213" t="s">
        <v>21</v>
      </c>
      <c r="G3133" s="41" t="s">
        <v>27</v>
      </c>
      <c r="H3133" s="46" t="str">
        <f>IFERROR(IFERROR(IF(SEARCH("Usystems",$E3133)&gt;0,"Usystems"),IF(SEARCH("RIIFO",$E3133)&gt;0,"RIIFO","Uponor")),"Uponor")</f>
        <v>Uponor</v>
      </c>
      <c r="I3133" s="25" t="str">
        <f>IFERROR(MID($D3133,1,7)+0,"")</f>
        <v/>
      </c>
      <c r="J3133" s="25" t="str">
        <f>IFERROR(MID($D3133,10,7)+0,"")</f>
        <v/>
      </c>
      <c r="K3133" s="25" t="str">
        <f>IFERROR(MID($D3133,19,7)+0,"")</f>
        <v/>
      </c>
      <c r="L3133" s="25" t="str">
        <f>IFERROR(MID($D3133,28,7)+0,"")</f>
        <v/>
      </c>
      <c r="M3133" s="25">
        <f>IF(IFERROR(MID($Q3133,1,7)+0,"")&lt;1130000,IF(INDEX(C:C,MATCH(LEFT(Q3133,7)+0,I:I,0))&lt;1130000,"",INDEX(C:C,MATCH(LEFT(Q3133,7)+0,I:I,0))),IFERROR(MID($Q3133,1,7)+0,""))</f>
        <v>1136644</v>
      </c>
      <c r="N3133" s="25" t="str">
        <f>IF(IFERROR(MID($Q3133,10,7)+0,"")&lt;1130000,"",IFERROR(MID($Q3133,10,7)+0,""))</f>
        <v/>
      </c>
      <c r="O3133" s="25" t="str">
        <f>IF(IFERROR(MID($Q3133,19,7)+0,"")&lt;1130000,"",IFERROR(MID($Q3133,19,7)+0,""))</f>
        <v/>
      </c>
      <c r="P3133" s="25">
        <f>IF(M3133="","",IF(N3133="",M3133,M3133&amp;", "&amp;N3133))</f>
        <v>1136644</v>
      </c>
      <c r="Q3133" s="43">
        <v>1136644</v>
      </c>
      <c r="R3133" s="25"/>
      <c r="S3133" s="35" t="s">
        <v>69</v>
      </c>
      <c r="T3133" s="25" t="s">
        <v>36</v>
      </c>
      <c r="U3133" s="185">
        <v>8726</v>
      </c>
      <c r="V3133" s="188">
        <v>8726</v>
      </c>
      <c r="W3133" s="189">
        <v>8726</v>
      </c>
      <c r="X3133" s="31">
        <v>8726</v>
      </c>
      <c r="Y3133" s="90">
        <f>IFERROR(ROUND(X3133/W3133-1,2),"")</f>
        <v>0</v>
      </c>
      <c r="Z3133" s="31">
        <f>IF(OR(S3133="VLD MLC components",S3133="VLD MLC pipes",S3133="VLD PEX components",S3133="VLD PEX pipes",S3133="VLD PHC components",S3133="VLD PHC pipes",S3133="Controls VLD"),"По запросу",X3133)</f>
        <v>8726</v>
      </c>
      <c r="AA3133" s="63">
        <f>ROUND(X3133/1.2,3)</f>
        <v>7271.6670000000004</v>
      </c>
      <c r="AB3133" s="23">
        <v>7271.6670000000004</v>
      </c>
      <c r="AC3133" s="190">
        <f>IFERROR(ROUND(AA3133/AB3133-1,2),"")</f>
        <v>0</v>
      </c>
      <c r="AD3133" s="25">
        <v>0.246</v>
      </c>
      <c r="AE3133" s="25">
        <v>1.3999999999999999E-4</v>
      </c>
      <c r="AF3133" s="25">
        <v>0</v>
      </c>
      <c r="AG3133" s="25" t="s">
        <v>22</v>
      </c>
      <c r="AH3133" s="25">
        <v>0</v>
      </c>
      <c r="AI3133" s="25">
        <v>0</v>
      </c>
      <c r="AJ3133" s="25" t="s">
        <v>20</v>
      </c>
      <c r="AK3133" s="42" t="s">
        <v>19</v>
      </c>
      <c r="AL3133" s="25" t="s">
        <v>20</v>
      </c>
      <c r="AM3133" s="25">
        <v>1</v>
      </c>
      <c r="AN3133" s="25">
        <v>63</v>
      </c>
      <c r="AO3133" s="25">
        <v>63</v>
      </c>
      <c r="AP3133" s="25">
        <v>42</v>
      </c>
      <c r="AQ3133" s="25">
        <v>0.246</v>
      </c>
      <c r="AR3133" s="94">
        <v>1.6669800000000001E-4</v>
      </c>
      <c r="AS3133" s="157" t="s">
        <v>22</v>
      </c>
      <c r="AT3133" s="93" t="s">
        <v>22</v>
      </c>
      <c r="AU3133" s="92" t="s">
        <v>22</v>
      </c>
      <c r="AV3133" s="91" t="s">
        <v>152</v>
      </c>
      <c r="AW3133" s="92" t="s">
        <v>48</v>
      </c>
      <c r="AX3133" s="92" t="s">
        <v>48</v>
      </c>
      <c r="AY3133" s="91" t="s">
        <v>152</v>
      </c>
      <c r="AZ3133" s="23"/>
      <c r="BA3133" s="25" t="s">
        <v>2497</v>
      </c>
      <c r="BB3133" t="s">
        <v>25</v>
      </c>
      <c r="BC3133" t="e">
        <v>#N/A</v>
      </c>
      <c r="BD3133" t="e">
        <f>IF(Z3133=BC3133,"OK")</f>
        <v>#N/A</v>
      </c>
      <c r="BE3133">
        <v>0.246</v>
      </c>
      <c r="BF3133">
        <v>1.3999999999999999E-4</v>
      </c>
      <c r="BG3133">
        <v>63</v>
      </c>
      <c r="BH3133">
        <v>63</v>
      </c>
      <c r="BI3133">
        <v>42</v>
      </c>
      <c r="BJ3133">
        <v>0.246</v>
      </c>
      <c r="BK3133">
        <v>1.6669800000000001E-4</v>
      </c>
      <c r="BN3133" s="183"/>
    </row>
    <row r="3134" spans="1:66" ht="38.25" x14ac:dyDescent="0.25">
      <c r="A3134" s="1"/>
      <c r="B3134" s="94">
        <v>3121</v>
      </c>
      <c r="C3134" s="43">
        <v>1018371</v>
      </c>
      <c r="D3134" s="53" t="s">
        <v>22</v>
      </c>
      <c r="E3134" s="36" t="s">
        <v>2496</v>
      </c>
      <c r="F3134" s="151" t="s">
        <v>652</v>
      </c>
      <c r="G3134" s="41" t="s">
        <v>29</v>
      </c>
      <c r="H3134" s="46" t="str">
        <f>IFERROR(IFERROR(IF(SEARCH("Usystems",$E3134)&gt;0,"Usystems"),IF(SEARCH("RIIFO",$E3134)&gt;0,"RIIFO","Uponor")),"Uponor")</f>
        <v>Uponor</v>
      </c>
      <c r="I3134" s="25" t="str">
        <f>IFERROR(MID($D3134,1,7)+0,"")</f>
        <v/>
      </c>
      <c r="J3134" s="25" t="str">
        <f>IFERROR(MID($D3134,10,7)+0,"")</f>
        <v/>
      </c>
      <c r="K3134" s="25" t="str">
        <f>IFERROR(MID($D3134,19,7)+0,"")</f>
        <v/>
      </c>
      <c r="L3134" s="25" t="str">
        <f>IFERROR(MID($D3134,28,7)+0,"")</f>
        <v/>
      </c>
      <c r="M3134" s="25">
        <f>IF(IFERROR(MID($Q3134,1,7)+0,"")&lt;1130000,IF(INDEX(C:C,MATCH(LEFT(Q3134,7)+0,I:I,0))&lt;1130000,"",INDEX(C:C,MATCH(LEFT(Q3134,7)+0,I:I,0))),IFERROR(MID($Q3134,1,7)+0,""))</f>
        <v>1136646</v>
      </c>
      <c r="N3134" s="25" t="str">
        <f>IF(IFERROR(MID($Q3134,10,7)+0,"")&lt;1130000,"",IFERROR(MID($Q3134,10,7)+0,""))</f>
        <v/>
      </c>
      <c r="O3134" s="25" t="str">
        <f>IF(IFERROR(MID($Q3134,19,7)+0,"")&lt;1130000,"",IFERROR(MID($Q3134,19,7)+0,""))</f>
        <v/>
      </c>
      <c r="P3134" s="25">
        <f>IF(M3134="","",IF(N3134="",M3134,M3134&amp;", "&amp;N3134))</f>
        <v>1136646</v>
      </c>
      <c r="Q3134" s="43">
        <v>1136646</v>
      </c>
      <c r="R3134" s="37"/>
      <c r="S3134" s="35" t="s">
        <v>2449</v>
      </c>
      <c r="T3134" s="25" t="s">
        <v>36</v>
      </c>
      <c r="U3134" s="185">
        <v>10068</v>
      </c>
      <c r="V3134" s="188">
        <v>10068</v>
      </c>
      <c r="W3134" s="189">
        <v>10068</v>
      </c>
      <c r="X3134" s="31">
        <v>10068</v>
      </c>
      <c r="Y3134" s="90">
        <f>IFERROR(ROUND(X3134/W3134-1,2),"")</f>
        <v>0</v>
      </c>
      <c r="Z3134" s="31" t="str">
        <f>IF(OR(S3134="VLD MLC components",S3134="VLD MLC pipes",S3134="VLD PEX components",S3134="VLD PEX pipes",S3134="VLD PHC components",S3134="VLD PHC pipes",S3134="Controls VLD"),"По запросу",X3134)</f>
        <v>По запросу</v>
      </c>
      <c r="AA3134" s="63">
        <f>ROUND(X3134/1.2,3)</f>
        <v>8390</v>
      </c>
      <c r="AB3134" s="23">
        <v>8390</v>
      </c>
      <c r="AC3134" s="190">
        <f>IFERROR(ROUND(AA3134/AB3134-1,2),"")</f>
        <v>0</v>
      </c>
      <c r="AD3134" s="25">
        <v>0.40600000000000003</v>
      </c>
      <c r="AE3134" s="25">
        <v>2.99E-4</v>
      </c>
      <c r="AF3134" s="25">
        <v>2</v>
      </c>
      <c r="AG3134" s="25">
        <v>2</v>
      </c>
      <c r="AH3134" s="25">
        <v>2</v>
      </c>
      <c r="AI3134" s="25">
        <v>2</v>
      </c>
      <c r="AJ3134" s="25" t="s">
        <v>20</v>
      </c>
      <c r="AK3134" s="22" t="s">
        <v>20</v>
      </c>
      <c r="AL3134" s="25" t="s">
        <v>20</v>
      </c>
      <c r="AM3134" s="25">
        <v>1</v>
      </c>
      <c r="AN3134" s="25">
        <v>45</v>
      </c>
      <c r="AO3134" s="25">
        <v>80</v>
      </c>
      <c r="AP3134" s="25">
        <v>83</v>
      </c>
      <c r="AQ3134" s="25">
        <v>0.40600000000000003</v>
      </c>
      <c r="AR3134" s="94">
        <v>2.988E-4</v>
      </c>
      <c r="AS3134" s="157">
        <v>2</v>
      </c>
      <c r="AT3134" s="93" t="s">
        <v>22</v>
      </c>
      <c r="AU3134" s="92" t="s">
        <v>22</v>
      </c>
      <c r="AV3134" s="91" t="s">
        <v>152</v>
      </c>
      <c r="AW3134" s="92" t="s">
        <v>152</v>
      </c>
      <c r="AX3134" s="92" t="s">
        <v>48</v>
      </c>
      <c r="AY3134" s="91" t="s">
        <v>152</v>
      </c>
      <c r="AZ3134" s="23"/>
      <c r="BA3134" s="25" t="s">
        <v>2494</v>
      </c>
      <c r="BB3134" t="s">
        <v>25</v>
      </c>
      <c r="BC3134" t="s">
        <v>2629</v>
      </c>
      <c r="BD3134" t="str">
        <f>IF(Z3134=BC3134,"OK")</f>
        <v>OK</v>
      </c>
      <c r="BE3134">
        <v>0.40600000000000003</v>
      </c>
      <c r="BF3134">
        <v>2.99E-4</v>
      </c>
      <c r="BG3134">
        <v>45</v>
      </c>
      <c r="BH3134">
        <v>80</v>
      </c>
      <c r="BI3134">
        <v>83</v>
      </c>
      <c r="BJ3134">
        <v>0.40600000000000003</v>
      </c>
      <c r="BK3134">
        <v>2.988E-4</v>
      </c>
      <c r="BN3134" s="183"/>
    </row>
    <row r="3135" spans="1:66" ht="38.25" x14ac:dyDescent="0.25">
      <c r="A3135" s="1"/>
      <c r="B3135" s="94">
        <v>3122</v>
      </c>
      <c r="C3135" s="43">
        <v>1018372</v>
      </c>
      <c r="D3135" s="53" t="s">
        <v>22</v>
      </c>
      <c r="E3135" s="36" t="s">
        <v>2495</v>
      </c>
      <c r="F3135" s="151" t="s">
        <v>652</v>
      </c>
      <c r="G3135" s="41" t="s">
        <v>29</v>
      </c>
      <c r="H3135" s="46" t="str">
        <f>IFERROR(IFERROR(IF(SEARCH("Usystems",$E3135)&gt;0,"Usystems"),IF(SEARCH("RIIFO",$E3135)&gt;0,"RIIFO","Uponor")),"Uponor")</f>
        <v>Uponor</v>
      </c>
      <c r="I3135" s="25" t="str">
        <f>IFERROR(MID($D3135,1,7)+0,"")</f>
        <v/>
      </c>
      <c r="J3135" s="25" t="str">
        <f>IFERROR(MID($D3135,10,7)+0,"")</f>
        <v/>
      </c>
      <c r="K3135" s="25" t="str">
        <f>IFERROR(MID($D3135,19,7)+0,"")</f>
        <v/>
      </c>
      <c r="L3135" s="25" t="str">
        <f>IFERROR(MID($D3135,28,7)+0,"")</f>
        <v/>
      </c>
      <c r="M3135" s="25">
        <f>IF(IFERROR(MID($Q3135,1,7)+0,"")&lt;1130000,IF(INDEX(C:C,MATCH(LEFT(Q3135,7)+0,I:I,0))&lt;1130000,"",INDEX(C:C,MATCH(LEFT(Q3135,7)+0,I:I,0))),IFERROR(MID($Q3135,1,7)+0,""))</f>
        <v>1136647</v>
      </c>
      <c r="N3135" s="25" t="str">
        <f>IF(IFERROR(MID($Q3135,10,7)+0,"")&lt;1130000,"",IFERROR(MID($Q3135,10,7)+0,""))</f>
        <v/>
      </c>
      <c r="O3135" s="25" t="str">
        <f>IF(IFERROR(MID($Q3135,19,7)+0,"")&lt;1130000,"",IFERROR(MID($Q3135,19,7)+0,""))</f>
        <v/>
      </c>
      <c r="P3135" s="25">
        <f>IF(M3135="","",IF(N3135="",M3135,M3135&amp;", "&amp;N3135))</f>
        <v>1136647</v>
      </c>
      <c r="Q3135" s="43">
        <v>1136647</v>
      </c>
      <c r="R3135" s="37"/>
      <c r="S3135" s="35" t="s">
        <v>2449</v>
      </c>
      <c r="T3135" s="25" t="s">
        <v>36</v>
      </c>
      <c r="U3135" s="185">
        <v>10068</v>
      </c>
      <c r="V3135" s="188">
        <v>10068</v>
      </c>
      <c r="W3135" s="189">
        <v>10068</v>
      </c>
      <c r="X3135" s="31">
        <v>10068</v>
      </c>
      <c r="Y3135" s="90">
        <f>IFERROR(ROUND(X3135/W3135-1,2),"")</f>
        <v>0</v>
      </c>
      <c r="Z3135" s="31" t="str">
        <f>IF(OR(S3135="VLD MLC components",S3135="VLD MLC pipes",S3135="VLD PEX components",S3135="VLD PEX pipes",S3135="VLD PHC components",S3135="VLD PHC pipes",S3135="Controls VLD"),"По запросу",X3135)</f>
        <v>По запросу</v>
      </c>
      <c r="AA3135" s="63">
        <f>ROUND(X3135/1.2,3)</f>
        <v>8390</v>
      </c>
      <c r="AB3135" s="23">
        <v>8390</v>
      </c>
      <c r="AC3135" s="190">
        <f>IFERROR(ROUND(AA3135/AB3135-1,2),"")</f>
        <v>0</v>
      </c>
      <c r="AD3135" s="25">
        <v>0.44800000000000001</v>
      </c>
      <c r="AE3135" s="25">
        <v>2.9799999999999998E-4</v>
      </c>
      <c r="AF3135" s="25">
        <v>2</v>
      </c>
      <c r="AG3135" s="25">
        <v>2</v>
      </c>
      <c r="AH3135" s="25">
        <v>2</v>
      </c>
      <c r="AI3135" s="25">
        <v>2</v>
      </c>
      <c r="AJ3135" s="25" t="s">
        <v>20</v>
      </c>
      <c r="AK3135" s="22" t="s">
        <v>20</v>
      </c>
      <c r="AL3135" s="25" t="s">
        <v>20</v>
      </c>
      <c r="AM3135" s="25">
        <v>1</v>
      </c>
      <c r="AN3135" s="25">
        <v>78</v>
      </c>
      <c r="AO3135" s="25">
        <v>78</v>
      </c>
      <c r="AP3135" s="25">
        <v>49</v>
      </c>
      <c r="AQ3135" s="25">
        <v>0.44800000000000001</v>
      </c>
      <c r="AR3135" s="94">
        <v>2.9811600000000002E-4</v>
      </c>
      <c r="AS3135" s="157">
        <v>2</v>
      </c>
      <c r="AT3135" s="93" t="s">
        <v>22</v>
      </c>
      <c r="AU3135" s="92" t="s">
        <v>22</v>
      </c>
      <c r="AV3135" s="91" t="s">
        <v>152</v>
      </c>
      <c r="AW3135" s="92" t="s">
        <v>152</v>
      </c>
      <c r="AX3135" s="92" t="s">
        <v>48</v>
      </c>
      <c r="AY3135" s="91" t="s">
        <v>152</v>
      </c>
      <c r="AZ3135" s="23"/>
      <c r="BA3135" s="25" t="s">
        <v>2494</v>
      </c>
      <c r="BB3135" t="s">
        <v>25</v>
      </c>
      <c r="BC3135" t="s">
        <v>2629</v>
      </c>
      <c r="BD3135" t="str">
        <f>IF(Z3135=BC3135,"OK")</f>
        <v>OK</v>
      </c>
      <c r="BE3135">
        <v>0.44800000000000001</v>
      </c>
      <c r="BF3135">
        <v>2.9799999999999998E-4</v>
      </c>
      <c r="BG3135">
        <v>78</v>
      </c>
      <c r="BH3135">
        <v>78</v>
      </c>
      <c r="BI3135">
        <v>49</v>
      </c>
      <c r="BJ3135">
        <v>0.44800000000000001</v>
      </c>
      <c r="BK3135">
        <v>2.9811600000000002E-4</v>
      </c>
      <c r="BN3135" s="183"/>
    </row>
    <row r="3136" spans="1:66" ht="25.5" x14ac:dyDescent="0.25">
      <c r="A3136" s="1"/>
      <c r="B3136" s="94">
        <v>3123</v>
      </c>
      <c r="C3136" s="43">
        <v>1018373</v>
      </c>
      <c r="D3136" s="25"/>
      <c r="E3136" s="27" t="s">
        <v>2493</v>
      </c>
      <c r="F3136" s="151" t="s">
        <v>21</v>
      </c>
      <c r="G3136" s="41" t="s">
        <v>27</v>
      </c>
      <c r="H3136" s="46" t="str">
        <f>IFERROR(IFERROR(IF(SEARCH("Usystems",$E3136)&gt;0,"Usystems"),IF(SEARCH("RIIFO",$E3136)&gt;0,"RIIFO","Uponor")),"Uponor")</f>
        <v>Uponor</v>
      </c>
      <c r="I3136" s="25" t="str">
        <f>IFERROR(MID($D3136,1,7)+0,"")</f>
        <v/>
      </c>
      <c r="J3136" s="25" t="str">
        <f>IFERROR(MID($D3136,10,7)+0,"")</f>
        <v/>
      </c>
      <c r="K3136" s="25" t="str">
        <f>IFERROR(MID($D3136,19,7)+0,"")</f>
        <v/>
      </c>
      <c r="L3136" s="25" t="str">
        <f>IFERROR(MID($D3136,28,7)+0,"")</f>
        <v/>
      </c>
      <c r="M3136" s="25">
        <f>IF(IFERROR(MID($Q3136,1,7)+0,"")&lt;1130000,IF(INDEX(C:C,MATCH(LEFT(Q3136,7)+0,I:I,0))&lt;1130000,"",INDEX(C:C,MATCH(LEFT(Q3136,7)+0,I:I,0))),IFERROR(MID($Q3136,1,7)+0,""))</f>
        <v>1136651</v>
      </c>
      <c r="N3136" s="25" t="str">
        <f>IF(IFERROR(MID($Q3136,10,7)+0,"")&lt;1130000,"",IFERROR(MID($Q3136,10,7)+0,""))</f>
        <v/>
      </c>
      <c r="O3136" s="25" t="str">
        <f>IF(IFERROR(MID($Q3136,19,7)+0,"")&lt;1130000,"",IFERROR(MID($Q3136,19,7)+0,""))</f>
        <v/>
      </c>
      <c r="P3136" s="25">
        <f>IF(M3136="","",IF(N3136="",M3136,M3136&amp;", "&amp;N3136))</f>
        <v>1136651</v>
      </c>
      <c r="Q3136" s="43">
        <v>1136651</v>
      </c>
      <c r="R3136" s="25"/>
      <c r="S3136" s="35" t="s">
        <v>2449</v>
      </c>
      <c r="T3136" s="25" t="s">
        <v>36</v>
      </c>
      <c r="U3136" s="185">
        <v>16399</v>
      </c>
      <c r="V3136" s="188">
        <v>16399</v>
      </c>
      <c r="W3136" s="189">
        <v>16399</v>
      </c>
      <c r="X3136" s="31">
        <v>16399</v>
      </c>
      <c r="Y3136" s="90">
        <f>IFERROR(ROUND(X3136/W3136-1,2),"")</f>
        <v>0</v>
      </c>
      <c r="Z3136" s="31" t="str">
        <f>IF(OR(S3136="VLD MLC components",S3136="VLD MLC pipes",S3136="VLD PEX components",S3136="VLD PEX pipes",S3136="VLD PHC components",S3136="VLD PHC pipes",S3136="Controls VLD"),"По запросу",X3136)</f>
        <v>По запросу</v>
      </c>
      <c r="AA3136" s="63">
        <f>ROUND(X3136/1.2,3)</f>
        <v>13665.833000000001</v>
      </c>
      <c r="AB3136" s="23">
        <v>13665.833000000001</v>
      </c>
      <c r="AC3136" s="190">
        <f>IFERROR(ROUND(AA3136/AB3136-1,2),"")</f>
        <v>0</v>
      </c>
      <c r="AD3136" s="25">
        <v>0.70499999999999996</v>
      </c>
      <c r="AE3136" s="25">
        <v>3.8999999999999999E-4</v>
      </c>
      <c r="AF3136" s="25">
        <v>0</v>
      </c>
      <c r="AG3136" s="25" t="s">
        <v>22</v>
      </c>
      <c r="AH3136" s="25">
        <v>0</v>
      </c>
      <c r="AI3136" s="25">
        <v>0</v>
      </c>
      <c r="AJ3136" s="25" t="s">
        <v>20</v>
      </c>
      <c r="AK3136" s="42" t="s">
        <v>19</v>
      </c>
      <c r="AL3136" s="25" t="s">
        <v>20</v>
      </c>
      <c r="AM3136" s="25">
        <v>1</v>
      </c>
      <c r="AN3136" s="25">
        <v>56</v>
      </c>
      <c r="AO3136" s="25">
        <v>87</v>
      </c>
      <c r="AP3136" s="25">
        <v>87</v>
      </c>
      <c r="AQ3136" s="25">
        <v>0.70499999999999996</v>
      </c>
      <c r="AR3136" s="94">
        <v>4.2386399999999998E-4</v>
      </c>
      <c r="AS3136" s="157" t="s">
        <v>22</v>
      </c>
      <c r="AT3136" s="93" t="s">
        <v>22</v>
      </c>
      <c r="AU3136" s="92" t="s">
        <v>22</v>
      </c>
      <c r="AV3136" s="91" t="s">
        <v>48</v>
      </c>
      <c r="AW3136" s="92" t="s">
        <v>48</v>
      </c>
      <c r="AX3136" s="92" t="s">
        <v>48</v>
      </c>
      <c r="AY3136" s="91" t="s">
        <v>152</v>
      </c>
      <c r="AZ3136" s="23"/>
      <c r="BA3136" s="25">
        <v>0</v>
      </c>
      <c r="BB3136" t="s">
        <v>48</v>
      </c>
      <c r="BC3136" t="e">
        <v>#N/A</v>
      </c>
      <c r="BD3136" t="e">
        <f>IF(Z3136=BC3136,"OK")</f>
        <v>#N/A</v>
      </c>
      <c r="BE3136">
        <v>0.70499999999999996</v>
      </c>
      <c r="BF3136">
        <v>3.8999999999999999E-4</v>
      </c>
      <c r="BG3136">
        <v>56</v>
      </c>
      <c r="BH3136">
        <v>87</v>
      </c>
      <c r="BI3136">
        <v>87</v>
      </c>
      <c r="BJ3136">
        <v>0.70499999999999996</v>
      </c>
      <c r="BK3136">
        <v>4.2386399999999998E-4</v>
      </c>
      <c r="BN3136" s="183"/>
    </row>
    <row r="3137" spans="1:66" ht="25.5" x14ac:dyDescent="0.25">
      <c r="A3137" s="1"/>
      <c r="B3137" s="94">
        <v>3124</v>
      </c>
      <c r="C3137" s="43">
        <v>1018374</v>
      </c>
      <c r="D3137" s="53" t="s">
        <v>22</v>
      </c>
      <c r="E3137" s="27" t="s">
        <v>2492</v>
      </c>
      <c r="F3137" s="213" t="s">
        <v>21</v>
      </c>
      <c r="G3137" s="25"/>
      <c r="H3137" s="46" t="str">
        <f>IFERROR(IFERROR(IF(SEARCH("Usystems",$E3137)&gt;0,"Usystems"),IF(SEARCH("RIIFO",$E3137)&gt;0,"RIIFO","Uponor")),"Uponor")</f>
        <v>Uponor</v>
      </c>
      <c r="I3137" s="25" t="str">
        <f>IFERROR(MID($D3137,1,7)+0,"")</f>
        <v/>
      </c>
      <c r="J3137" s="25" t="str">
        <f>IFERROR(MID($D3137,10,7)+0,"")</f>
        <v/>
      </c>
      <c r="K3137" s="25" t="str">
        <f>IFERROR(MID($D3137,19,7)+0,"")</f>
        <v/>
      </c>
      <c r="L3137" s="25" t="str">
        <f>IFERROR(MID($D3137,28,7)+0,"")</f>
        <v/>
      </c>
      <c r="M3137" s="25" t="str">
        <f>IF(IFERROR(MID($Q3137,1,7)+0,"")&lt;1130000,IF(INDEX(C:C,MATCH(LEFT(Q3137,7)+0,I:I,0))&lt;1130000,"",INDEX(C:C,MATCH(LEFT(Q3137,7)+0,I:I,0))),IFERROR(MID($Q3137,1,7)+0,""))</f>
        <v/>
      </c>
      <c r="N3137" s="25" t="str">
        <f>IF(IFERROR(MID($Q3137,10,7)+0,"")&lt;1130000,"",IFERROR(MID($Q3137,10,7)+0,""))</f>
        <v/>
      </c>
      <c r="O3137" s="25" t="str">
        <f>IF(IFERROR(MID($Q3137,19,7)+0,"")&lt;1130000,"",IFERROR(MID($Q3137,19,7)+0,""))</f>
        <v/>
      </c>
      <c r="P3137" s="25" t="str">
        <f>IF(M3137="","",IF(N3137="",M3137,M3137&amp;", "&amp;N3137))</f>
        <v/>
      </c>
      <c r="Q3137" s="37" t="s">
        <v>22</v>
      </c>
      <c r="R3137" s="37"/>
      <c r="S3137" s="35" t="s">
        <v>2449</v>
      </c>
      <c r="T3137" s="25" t="s">
        <v>36</v>
      </c>
      <c r="U3137" s="185">
        <v>17199</v>
      </c>
      <c r="V3137" s="188">
        <v>17199</v>
      </c>
      <c r="W3137" s="189">
        <v>17199</v>
      </c>
      <c r="X3137" s="31">
        <v>17199</v>
      </c>
      <c r="Y3137" s="90">
        <f>IFERROR(ROUND(X3137/W3137-1,2),"")</f>
        <v>0</v>
      </c>
      <c r="Z3137" s="31" t="str">
        <f>IF(OR(S3137="VLD MLC components",S3137="VLD MLC pipes",S3137="VLD PEX components",S3137="VLD PEX pipes",S3137="VLD PHC components",S3137="VLD PHC pipes",S3137="Controls VLD"),"По запросу",X3137)</f>
        <v>По запросу</v>
      </c>
      <c r="AA3137" s="63">
        <f>ROUND(X3137/1.2,3)</f>
        <v>14332.5</v>
      </c>
      <c r="AB3137" s="23">
        <v>14332.5</v>
      </c>
      <c r="AC3137" s="190">
        <f>IFERROR(ROUND(AA3137/AB3137-1,2),"")</f>
        <v>0</v>
      </c>
      <c r="AD3137" s="25">
        <v>0.94499999999999995</v>
      </c>
      <c r="AE3137" s="25">
        <v>5.5000000000000003E-4</v>
      </c>
      <c r="AF3137" s="25">
        <v>0</v>
      </c>
      <c r="AG3137" s="25" t="s">
        <v>22</v>
      </c>
      <c r="AH3137" s="25">
        <v>0</v>
      </c>
      <c r="AI3137" s="25">
        <v>0</v>
      </c>
      <c r="AJ3137" s="25" t="s">
        <v>20</v>
      </c>
      <c r="AK3137" s="42" t="s">
        <v>19</v>
      </c>
      <c r="AL3137" s="25" t="s">
        <v>20</v>
      </c>
      <c r="AM3137" s="25">
        <v>1</v>
      </c>
      <c r="AN3137" s="25">
        <v>108</v>
      </c>
      <c r="AO3137" s="25">
        <v>108</v>
      </c>
      <c r="AP3137" s="25">
        <v>53</v>
      </c>
      <c r="AQ3137" s="25">
        <v>0.94499999999999995</v>
      </c>
      <c r="AR3137" s="94">
        <v>6.1819200000000005E-4</v>
      </c>
      <c r="AS3137" s="157" t="s">
        <v>22</v>
      </c>
      <c r="AT3137" s="93" t="s">
        <v>22</v>
      </c>
      <c r="AU3137" s="92" t="s">
        <v>22</v>
      </c>
      <c r="AV3137" s="91" t="s">
        <v>152</v>
      </c>
      <c r="AW3137" s="92" t="s">
        <v>48</v>
      </c>
      <c r="AX3137" s="92" t="s">
        <v>48</v>
      </c>
      <c r="AY3137" s="91" t="s">
        <v>152</v>
      </c>
      <c r="AZ3137" s="23"/>
      <c r="BA3137" s="25" t="s">
        <v>2488</v>
      </c>
      <c r="BB3137" t="s">
        <v>25</v>
      </c>
      <c r="BC3137" t="e">
        <v>#N/A</v>
      </c>
      <c r="BD3137" t="e">
        <f>IF(Z3137=BC3137,"OK")</f>
        <v>#N/A</v>
      </c>
      <c r="BE3137">
        <v>0.94499999999999995</v>
      </c>
      <c r="BF3137">
        <v>5.5000000000000003E-4</v>
      </c>
      <c r="BG3137">
        <v>108</v>
      </c>
      <c r="BH3137">
        <v>108</v>
      </c>
      <c r="BI3137">
        <v>53</v>
      </c>
      <c r="BJ3137">
        <v>0.94499999999999995</v>
      </c>
      <c r="BK3137">
        <v>6.1819200000000005E-4</v>
      </c>
      <c r="BN3137" s="183"/>
    </row>
    <row r="3138" spans="1:66" ht="25.5" x14ac:dyDescent="0.25">
      <c r="A3138" s="1"/>
      <c r="B3138" s="94">
        <v>3125</v>
      </c>
      <c r="C3138" s="43">
        <v>1018375</v>
      </c>
      <c r="D3138" s="53" t="s">
        <v>22</v>
      </c>
      <c r="E3138" s="27" t="s">
        <v>2491</v>
      </c>
      <c r="F3138" s="151" t="s">
        <v>757</v>
      </c>
      <c r="G3138" s="41" t="s">
        <v>585</v>
      </c>
      <c r="H3138" s="46" t="str">
        <f>IFERROR(IFERROR(IF(SEARCH("Usystems",$E3138)&gt;0,"Usystems"),IF(SEARCH("RIIFO",$E3138)&gt;0,"RIIFO","Uponor")),"Uponor")</f>
        <v>Uponor</v>
      </c>
      <c r="I3138" s="25" t="str">
        <f>IFERROR(MID($D3138,1,7)+0,"")</f>
        <v/>
      </c>
      <c r="J3138" s="25" t="str">
        <f>IFERROR(MID($D3138,10,7)+0,"")</f>
        <v/>
      </c>
      <c r="K3138" s="25" t="str">
        <f>IFERROR(MID($D3138,19,7)+0,"")</f>
        <v/>
      </c>
      <c r="L3138" s="25" t="str">
        <f>IFERROR(MID($D3138,28,7)+0,"")</f>
        <v/>
      </c>
      <c r="M3138" s="25" t="str">
        <f>IF(IFERROR(MID($Q3138,1,7)+0,"")&lt;1130000,IF(INDEX(C:C,MATCH(LEFT(Q3138,7)+0,I:I,0))&lt;1130000,"",INDEX(C:C,MATCH(LEFT(Q3138,7)+0,I:I,0))),IFERROR(MID($Q3138,1,7)+0,""))</f>
        <v/>
      </c>
      <c r="N3138" s="25" t="str">
        <f>IF(IFERROR(MID($Q3138,10,7)+0,"")&lt;1130000,"",IFERROR(MID($Q3138,10,7)+0,""))</f>
        <v/>
      </c>
      <c r="O3138" s="25" t="str">
        <f>IF(IFERROR(MID($Q3138,19,7)+0,"")&lt;1130000,"",IFERROR(MID($Q3138,19,7)+0,""))</f>
        <v/>
      </c>
      <c r="P3138" s="25" t="str">
        <f>IF(M3138="","",IF(N3138="",M3138,M3138&amp;", "&amp;N3138))</f>
        <v/>
      </c>
      <c r="Q3138" s="37" t="s">
        <v>22</v>
      </c>
      <c r="R3138" s="37"/>
      <c r="S3138" s="35" t="s">
        <v>2449</v>
      </c>
      <c r="T3138" s="25" t="s">
        <v>36</v>
      </c>
      <c r="U3138" s="185">
        <v>17199</v>
      </c>
      <c r="V3138" s="188">
        <v>47341</v>
      </c>
      <c r="W3138" s="189">
        <v>47341</v>
      </c>
      <c r="X3138" s="31">
        <v>47341</v>
      </c>
      <c r="Y3138" s="90">
        <f>IFERROR(ROUND(X3138/W3138-1,2),"")</f>
        <v>0</v>
      </c>
      <c r="Z3138" s="31" t="str">
        <f>IF(OR(S3138="VLD MLC components",S3138="VLD MLC pipes",S3138="VLD PEX components",S3138="VLD PEX pipes",S3138="VLD PHC components",S3138="VLD PHC pipes",S3138="Controls VLD"),"По запросу",X3138)</f>
        <v>По запросу</v>
      </c>
      <c r="AA3138" s="63">
        <f>ROUND(X3138/1.2,3)</f>
        <v>39450.832999999999</v>
      </c>
      <c r="AB3138" s="23">
        <v>39450.832999999999</v>
      </c>
      <c r="AC3138" s="190">
        <f>IFERROR(ROUND(AA3138/AB3138-1,2),"")</f>
        <v>0</v>
      </c>
      <c r="AD3138" s="25">
        <v>1.04</v>
      </c>
      <c r="AE3138" s="25">
        <v>6.7699999999999998E-4</v>
      </c>
      <c r="AF3138" s="25">
        <v>12</v>
      </c>
      <c r="AG3138" s="25">
        <v>12</v>
      </c>
      <c r="AH3138" s="25">
        <v>12</v>
      </c>
      <c r="AI3138" s="25">
        <v>12</v>
      </c>
      <c r="AJ3138" s="25" t="s">
        <v>20</v>
      </c>
      <c r="AK3138" s="22" t="s">
        <v>20</v>
      </c>
      <c r="AL3138" s="25" t="s">
        <v>20</v>
      </c>
      <c r="AM3138" s="25">
        <v>1</v>
      </c>
      <c r="AN3138" s="25">
        <v>108</v>
      </c>
      <c r="AO3138" s="25">
        <v>108</v>
      </c>
      <c r="AP3138" s="25">
        <v>58</v>
      </c>
      <c r="AQ3138" s="25">
        <v>1.04</v>
      </c>
      <c r="AR3138" s="94">
        <v>6.7651199999999999E-4</v>
      </c>
      <c r="AS3138" s="157">
        <v>6</v>
      </c>
      <c r="AT3138" s="93" t="s">
        <v>22</v>
      </c>
      <c r="AU3138" s="92" t="s">
        <v>22</v>
      </c>
      <c r="AV3138" s="91" t="s">
        <v>152</v>
      </c>
      <c r="AW3138" s="92" t="s">
        <v>152</v>
      </c>
      <c r="AX3138" s="92" t="s">
        <v>48</v>
      </c>
      <c r="AY3138" s="91" t="s">
        <v>152</v>
      </c>
      <c r="AZ3138" s="23"/>
      <c r="BA3138" s="25" t="s">
        <v>2490</v>
      </c>
      <c r="BB3138" t="s">
        <v>25</v>
      </c>
      <c r="BC3138" t="s">
        <v>2629</v>
      </c>
      <c r="BD3138" t="str">
        <f>IF(Z3138=BC3138,"OK")</f>
        <v>OK</v>
      </c>
      <c r="BE3138">
        <v>1.04</v>
      </c>
      <c r="BF3138">
        <v>6.7699999999999998E-4</v>
      </c>
      <c r="BG3138">
        <v>108</v>
      </c>
      <c r="BH3138">
        <v>108</v>
      </c>
      <c r="BI3138">
        <v>58</v>
      </c>
      <c r="BJ3138">
        <v>1.04</v>
      </c>
      <c r="BK3138">
        <v>6.7651199999999999E-4</v>
      </c>
      <c r="BN3138" s="183"/>
    </row>
    <row r="3139" spans="1:66" ht="38.25" x14ac:dyDescent="0.25">
      <c r="A3139" s="1"/>
      <c r="B3139" s="94">
        <v>3126</v>
      </c>
      <c r="C3139" s="43">
        <v>1018376</v>
      </c>
      <c r="D3139" s="53" t="s">
        <v>22</v>
      </c>
      <c r="E3139" s="36" t="s">
        <v>2489</v>
      </c>
      <c r="F3139" s="151" t="s">
        <v>652</v>
      </c>
      <c r="G3139" s="41" t="s">
        <v>29</v>
      </c>
      <c r="H3139" s="46" t="str">
        <f>IFERROR(IFERROR(IF(SEARCH("Usystems",$E3139)&gt;0,"Usystems"),IF(SEARCH("RIIFO",$E3139)&gt;0,"RIIFO","Uponor")),"Uponor")</f>
        <v>Uponor</v>
      </c>
      <c r="I3139" s="25" t="str">
        <f>IFERROR(MID($D3139,1,7)+0,"")</f>
        <v/>
      </c>
      <c r="J3139" s="25" t="str">
        <f>IFERROR(MID($D3139,10,7)+0,"")</f>
        <v/>
      </c>
      <c r="K3139" s="25" t="str">
        <f>IFERROR(MID($D3139,19,7)+0,"")</f>
        <v/>
      </c>
      <c r="L3139" s="25" t="str">
        <f>IFERROR(MID($D3139,28,7)+0,"")</f>
        <v/>
      </c>
      <c r="M3139" s="25">
        <f>IF(IFERROR(MID($Q3139,1,7)+0,"")&lt;1130000,IF(INDEX(C:C,MATCH(LEFT(Q3139,7)+0,I:I,0))&lt;1130000,"",INDEX(C:C,MATCH(LEFT(Q3139,7)+0,I:I,0))),IFERROR(MID($Q3139,1,7)+0,""))</f>
        <v>1136652</v>
      </c>
      <c r="N3139" s="25" t="str">
        <f>IF(IFERROR(MID($Q3139,10,7)+0,"")&lt;1130000,"",IFERROR(MID($Q3139,10,7)+0,""))</f>
        <v/>
      </c>
      <c r="O3139" s="25" t="str">
        <f>IF(IFERROR(MID($Q3139,19,7)+0,"")&lt;1130000,"",IFERROR(MID($Q3139,19,7)+0,""))</f>
        <v/>
      </c>
      <c r="P3139" s="25">
        <f>IF(M3139="","",IF(N3139="",M3139,M3139&amp;", "&amp;N3139))</f>
        <v>1136652</v>
      </c>
      <c r="Q3139" s="43">
        <v>1136652</v>
      </c>
      <c r="R3139" s="37"/>
      <c r="S3139" s="35" t="s">
        <v>2449</v>
      </c>
      <c r="T3139" s="25" t="s">
        <v>36</v>
      </c>
      <c r="U3139" s="185">
        <v>17199</v>
      </c>
      <c r="V3139" s="188">
        <v>17199</v>
      </c>
      <c r="W3139" s="189">
        <v>17199</v>
      </c>
      <c r="X3139" s="31">
        <v>17199</v>
      </c>
      <c r="Y3139" s="90">
        <f>IFERROR(ROUND(X3139/W3139-1,2),"")</f>
        <v>0</v>
      </c>
      <c r="Z3139" s="31" t="str">
        <f>IF(OR(S3139="VLD MLC components",S3139="VLD MLC pipes",S3139="VLD PEX components",S3139="VLD PEX pipes",S3139="VLD PHC components",S3139="VLD PHC pipes",S3139="Controls VLD"),"По запросу",X3139)</f>
        <v>По запросу</v>
      </c>
      <c r="AA3139" s="63">
        <f>ROUND(X3139/1.2,3)</f>
        <v>14332.5</v>
      </c>
      <c r="AB3139" s="23">
        <v>14332.5</v>
      </c>
      <c r="AC3139" s="190">
        <f>IFERROR(ROUND(AA3139/AB3139-1,2),"")</f>
        <v>0</v>
      </c>
      <c r="AD3139" s="25">
        <v>1.018</v>
      </c>
      <c r="AE3139" s="25">
        <v>7.4100000000000001E-4</v>
      </c>
      <c r="AF3139" s="25">
        <v>8</v>
      </c>
      <c r="AG3139" s="25">
        <v>8</v>
      </c>
      <c r="AH3139" s="25">
        <v>8</v>
      </c>
      <c r="AI3139" s="25">
        <v>8</v>
      </c>
      <c r="AJ3139" s="25" t="s">
        <v>20</v>
      </c>
      <c r="AK3139" s="22" t="s">
        <v>20</v>
      </c>
      <c r="AL3139" s="25" t="s">
        <v>20</v>
      </c>
      <c r="AM3139" s="25">
        <v>1</v>
      </c>
      <c r="AN3139" s="25">
        <v>58</v>
      </c>
      <c r="AO3139" s="25">
        <v>113</v>
      </c>
      <c r="AP3139" s="25">
        <v>113</v>
      </c>
      <c r="AQ3139" s="25">
        <v>1.018</v>
      </c>
      <c r="AR3139" s="94">
        <v>7.4060200000000004E-4</v>
      </c>
      <c r="AS3139" s="157">
        <v>8</v>
      </c>
      <c r="AT3139" s="93" t="s">
        <v>22</v>
      </c>
      <c r="AU3139" s="92" t="s">
        <v>22</v>
      </c>
      <c r="AV3139" s="91" t="s">
        <v>152</v>
      </c>
      <c r="AW3139" s="92" t="s">
        <v>152</v>
      </c>
      <c r="AX3139" s="92" t="s">
        <v>48</v>
      </c>
      <c r="AY3139" s="91" t="s">
        <v>152</v>
      </c>
      <c r="AZ3139" s="23"/>
      <c r="BA3139" s="25" t="s">
        <v>2488</v>
      </c>
      <c r="BB3139" t="s">
        <v>25</v>
      </c>
      <c r="BC3139" t="s">
        <v>2629</v>
      </c>
      <c r="BD3139" t="str">
        <f>IF(Z3139=BC3139,"OK")</f>
        <v>OK</v>
      </c>
      <c r="BE3139">
        <v>1.018</v>
      </c>
      <c r="BF3139">
        <v>7.4100000000000001E-4</v>
      </c>
      <c r="BG3139">
        <v>58</v>
      </c>
      <c r="BH3139">
        <v>113</v>
      </c>
      <c r="BI3139">
        <v>113</v>
      </c>
      <c r="BJ3139">
        <v>1.018</v>
      </c>
      <c r="BK3139">
        <v>7.4060200000000004E-4</v>
      </c>
      <c r="BN3139" s="183"/>
    </row>
    <row r="3140" spans="1:66" ht="25.5" x14ac:dyDescent="0.25">
      <c r="A3140" s="1"/>
      <c r="B3140" s="94">
        <v>3127</v>
      </c>
      <c r="C3140" s="43">
        <v>1078369</v>
      </c>
      <c r="D3140" s="25"/>
      <c r="E3140" s="27" t="s">
        <v>2487</v>
      </c>
      <c r="F3140" s="151" t="s">
        <v>21</v>
      </c>
      <c r="G3140" s="41" t="s">
        <v>27</v>
      </c>
      <c r="H3140" s="46" t="str">
        <f>IFERROR(IFERROR(IF(SEARCH("Usystems",$E3140)&gt;0,"Usystems"),IF(SEARCH("RIIFO",$E3140)&gt;0,"RIIFO","Uponor")),"Uponor")</f>
        <v>Uponor</v>
      </c>
      <c r="I3140" s="25" t="str">
        <f>IFERROR(MID($D3140,1,7)+0,"")</f>
        <v/>
      </c>
      <c r="J3140" s="25" t="str">
        <f>IFERROR(MID($D3140,10,7)+0,"")</f>
        <v/>
      </c>
      <c r="K3140" s="25" t="str">
        <f>IFERROR(MID($D3140,19,7)+0,"")</f>
        <v/>
      </c>
      <c r="L3140" s="25" t="str">
        <f>IFERROR(MID($D3140,28,7)+0,"")</f>
        <v/>
      </c>
      <c r="M3140" s="25">
        <f>IF(IFERROR(MID($Q3140,1,7)+0,"")&lt;1130000,IF(INDEX(C:C,MATCH(LEFT(Q3140,7)+0,I:I,0))&lt;1130000,"",INDEX(C:C,MATCH(LEFT(Q3140,7)+0,I:I,0))),IFERROR(MID($Q3140,1,7)+0,""))</f>
        <v>1136656</v>
      </c>
      <c r="N3140" s="25" t="str">
        <f>IF(IFERROR(MID($Q3140,10,7)+0,"")&lt;1130000,"",IFERROR(MID($Q3140,10,7)+0,""))</f>
        <v/>
      </c>
      <c r="O3140" s="25" t="str">
        <f>IF(IFERROR(MID($Q3140,19,7)+0,"")&lt;1130000,"",IFERROR(MID($Q3140,19,7)+0,""))</f>
        <v/>
      </c>
      <c r="P3140" s="25">
        <f>IF(M3140="","",IF(N3140="",M3140,M3140&amp;", "&amp;N3140))</f>
        <v>1136656</v>
      </c>
      <c r="Q3140" s="43">
        <v>1136656</v>
      </c>
      <c r="R3140" s="25"/>
      <c r="S3140" s="35" t="s">
        <v>2449</v>
      </c>
      <c r="T3140" s="25" t="s">
        <v>36</v>
      </c>
      <c r="U3140" s="185">
        <v>29829</v>
      </c>
      <c r="V3140" s="188">
        <v>29829</v>
      </c>
      <c r="W3140" s="189">
        <v>29829</v>
      </c>
      <c r="X3140" s="31">
        <v>29829</v>
      </c>
      <c r="Y3140" s="90">
        <f>IFERROR(ROUND(X3140/W3140-1,2),"")</f>
        <v>0</v>
      </c>
      <c r="Z3140" s="31" t="str">
        <f>IF(OR(S3140="VLD MLC components",S3140="VLD MLC pipes",S3140="VLD PEX components",S3140="VLD PEX pipes",S3140="VLD PHC components",S3140="VLD PHC pipes",S3140="Controls VLD"),"По запросу",X3140)</f>
        <v>По запросу</v>
      </c>
      <c r="AA3140" s="63">
        <f>ROUND(X3140/1.2,3)</f>
        <v>24857.5</v>
      </c>
      <c r="AB3140" s="23">
        <v>24857.5</v>
      </c>
      <c r="AC3140" s="190">
        <f>IFERROR(ROUND(AA3140/AB3140-1,2),"")</f>
        <v>0</v>
      </c>
      <c r="AD3140" s="25">
        <v>1.24</v>
      </c>
      <c r="AE3140" s="25">
        <v>6.8999999999999997E-4</v>
      </c>
      <c r="AF3140" s="25">
        <v>0</v>
      </c>
      <c r="AG3140" s="25" t="s">
        <v>22</v>
      </c>
      <c r="AH3140" s="25">
        <v>0</v>
      </c>
      <c r="AI3140" s="25">
        <v>0</v>
      </c>
      <c r="AJ3140" s="25" t="s">
        <v>20</v>
      </c>
      <c r="AK3140" s="42" t="s">
        <v>19</v>
      </c>
      <c r="AL3140" s="25" t="s">
        <v>20</v>
      </c>
      <c r="AM3140" s="25">
        <v>1</v>
      </c>
      <c r="AN3140" s="25">
        <v>135</v>
      </c>
      <c r="AO3140" s="25">
        <v>125</v>
      </c>
      <c r="AP3140" s="25">
        <v>50</v>
      </c>
      <c r="AQ3140" s="25">
        <v>1.24</v>
      </c>
      <c r="AR3140" s="94">
        <v>8.4374999999999999E-4</v>
      </c>
      <c r="AS3140" s="157" t="s">
        <v>22</v>
      </c>
      <c r="AT3140" s="93" t="s">
        <v>22</v>
      </c>
      <c r="AU3140" s="92" t="s">
        <v>22</v>
      </c>
      <c r="AV3140" s="91" t="s">
        <v>152</v>
      </c>
      <c r="AW3140" s="92" t="s">
        <v>152</v>
      </c>
      <c r="AX3140" s="92" t="s">
        <v>48</v>
      </c>
      <c r="AY3140" s="91" t="s">
        <v>152</v>
      </c>
      <c r="AZ3140" s="23"/>
      <c r="BA3140" s="25" t="s">
        <v>2448</v>
      </c>
      <c r="BB3140" t="s">
        <v>25</v>
      </c>
      <c r="BC3140" t="e">
        <v>#N/A</v>
      </c>
      <c r="BD3140" t="e">
        <f>IF(Z3140=BC3140,"OK")</f>
        <v>#N/A</v>
      </c>
      <c r="BE3140">
        <v>1.24</v>
      </c>
      <c r="BF3140">
        <v>6.8999999999999997E-4</v>
      </c>
      <c r="BG3140">
        <v>135</v>
      </c>
      <c r="BH3140">
        <v>125</v>
      </c>
      <c r="BI3140">
        <v>50</v>
      </c>
      <c r="BJ3140">
        <v>1.24</v>
      </c>
      <c r="BK3140">
        <v>8.4374999999999999E-4</v>
      </c>
      <c r="BN3140" s="183"/>
    </row>
    <row r="3141" spans="1:66" ht="25.5" x14ac:dyDescent="0.25">
      <c r="A3141" s="1"/>
      <c r="B3141" s="94">
        <v>3128</v>
      </c>
      <c r="C3141" s="43">
        <v>1018302</v>
      </c>
      <c r="D3141" s="53" t="s">
        <v>22</v>
      </c>
      <c r="E3141" s="27" t="s">
        <v>2486</v>
      </c>
      <c r="F3141" s="151" t="s">
        <v>652</v>
      </c>
      <c r="G3141" s="41" t="s">
        <v>585</v>
      </c>
      <c r="H3141" s="46" t="str">
        <f>IFERROR(IFERROR(IF(SEARCH("Usystems",$E3141)&gt;0,"Usystems"),IF(SEARCH("RIIFO",$E3141)&gt;0,"RIIFO","Uponor")),"Uponor")</f>
        <v>Uponor</v>
      </c>
      <c r="I3141" s="25" t="str">
        <f>IFERROR(MID($D3141,1,7)+0,"")</f>
        <v/>
      </c>
      <c r="J3141" s="25" t="str">
        <f>IFERROR(MID($D3141,10,7)+0,"")</f>
        <v/>
      </c>
      <c r="K3141" s="25" t="str">
        <f>IFERROR(MID($D3141,19,7)+0,"")</f>
        <v/>
      </c>
      <c r="L3141" s="25" t="str">
        <f>IFERROR(MID($D3141,28,7)+0,"")</f>
        <v/>
      </c>
      <c r="M3141" s="25" t="str">
        <f>IF(IFERROR(MID($Q3141,1,7)+0,"")&lt;1130000,IF(INDEX(C:C,MATCH(LEFT(Q3141,7)+0,I:I,0))&lt;1130000,"",INDEX(C:C,MATCH(LEFT(Q3141,7)+0,I:I,0))),IFERROR(MID($Q3141,1,7)+0,""))</f>
        <v/>
      </c>
      <c r="N3141" s="25" t="str">
        <f>IF(IFERROR(MID($Q3141,10,7)+0,"")&lt;1130000,"",IFERROR(MID($Q3141,10,7)+0,""))</f>
        <v/>
      </c>
      <c r="O3141" s="25" t="str">
        <f>IF(IFERROR(MID($Q3141,19,7)+0,"")&lt;1130000,"",IFERROR(MID($Q3141,19,7)+0,""))</f>
        <v/>
      </c>
      <c r="P3141" s="25" t="str">
        <f>IF(M3141="","",IF(N3141="",M3141,M3141&amp;", "&amp;N3141))</f>
        <v/>
      </c>
      <c r="Q3141" s="37" t="s">
        <v>22</v>
      </c>
      <c r="R3141" s="37"/>
      <c r="S3141" s="35" t="s">
        <v>69</v>
      </c>
      <c r="T3141" s="25" t="s">
        <v>36</v>
      </c>
      <c r="U3141" s="185">
        <v>9378</v>
      </c>
      <c r="V3141" s="188">
        <v>9378</v>
      </c>
      <c r="W3141" s="189">
        <v>9378</v>
      </c>
      <c r="X3141" s="31">
        <v>9378</v>
      </c>
      <c r="Y3141" s="90">
        <f>IFERROR(ROUND(X3141/W3141-1,2),"")</f>
        <v>0</v>
      </c>
      <c r="Z3141" s="31">
        <f>IF(OR(S3141="VLD MLC components",S3141="VLD MLC pipes",S3141="VLD PEX components",S3141="VLD PEX pipes",S3141="VLD PHC components",S3141="VLD PHC pipes",S3141="Controls VLD"),"По запросу",X3141)</f>
        <v>9378</v>
      </c>
      <c r="AA3141" s="63">
        <f>ROUND(X3141/1.2,3)</f>
        <v>7815</v>
      </c>
      <c r="AB3141" s="23">
        <v>7815</v>
      </c>
      <c r="AC3141" s="190">
        <f>IFERROR(ROUND(AA3141/AB3141-1,2),"")</f>
        <v>0</v>
      </c>
      <c r="AD3141" s="25">
        <v>0.22</v>
      </c>
      <c r="AE3141" s="25">
        <v>1.224E-3</v>
      </c>
      <c r="AF3141" s="25">
        <v>10</v>
      </c>
      <c r="AG3141" s="25">
        <v>10</v>
      </c>
      <c r="AH3141" s="25">
        <v>10</v>
      </c>
      <c r="AI3141" s="25">
        <v>10</v>
      </c>
      <c r="AJ3141" s="25" t="s">
        <v>20</v>
      </c>
      <c r="AK3141" s="22" t="s">
        <v>20</v>
      </c>
      <c r="AL3141" s="25" t="s">
        <v>20</v>
      </c>
      <c r="AM3141" s="25">
        <v>1</v>
      </c>
      <c r="AN3141" s="25">
        <v>160</v>
      </c>
      <c r="AO3141" s="25">
        <v>45</v>
      </c>
      <c r="AP3141" s="25">
        <v>170</v>
      </c>
      <c r="AQ3141" s="25">
        <v>0.22</v>
      </c>
      <c r="AR3141" s="94">
        <v>1.224E-3</v>
      </c>
      <c r="AS3141" s="157">
        <v>10</v>
      </c>
      <c r="AT3141" s="93" t="s">
        <v>22</v>
      </c>
      <c r="AU3141" s="92" t="s">
        <v>22</v>
      </c>
      <c r="AV3141" s="91" t="s">
        <v>152</v>
      </c>
      <c r="AW3141" s="92" t="s">
        <v>152</v>
      </c>
      <c r="AX3141" s="92" t="s">
        <v>48</v>
      </c>
      <c r="AY3141" s="91" t="s">
        <v>152</v>
      </c>
      <c r="AZ3141" s="23"/>
      <c r="BA3141" s="25" t="s">
        <v>2485</v>
      </c>
      <c r="BB3141" t="s">
        <v>25</v>
      </c>
      <c r="BC3141">
        <v>9378</v>
      </c>
      <c r="BD3141" t="str">
        <f>IF(Z3141=BC3141,"OK")</f>
        <v>OK</v>
      </c>
      <c r="BE3141">
        <v>0.22</v>
      </c>
      <c r="BF3141">
        <v>1.224E-3</v>
      </c>
      <c r="BG3141">
        <v>160</v>
      </c>
      <c r="BH3141">
        <v>45</v>
      </c>
      <c r="BI3141">
        <v>170</v>
      </c>
      <c r="BJ3141">
        <v>0.22</v>
      </c>
      <c r="BK3141">
        <v>1.224E-3</v>
      </c>
      <c r="BN3141" s="183"/>
    </row>
    <row r="3142" spans="1:66" ht="25.5" x14ac:dyDescent="0.25">
      <c r="A3142" s="1"/>
      <c r="B3142" s="94">
        <v>3129</v>
      </c>
      <c r="C3142" s="43">
        <v>1018303</v>
      </c>
      <c r="D3142" s="53" t="s">
        <v>22</v>
      </c>
      <c r="E3142" s="27" t="s">
        <v>2484</v>
      </c>
      <c r="F3142" s="151" t="s">
        <v>757</v>
      </c>
      <c r="G3142" s="41" t="s">
        <v>585</v>
      </c>
      <c r="H3142" s="46" t="str">
        <f>IFERROR(IFERROR(IF(SEARCH("Usystems",$E3142)&gt;0,"Usystems"),IF(SEARCH("RIIFO",$E3142)&gt;0,"RIIFO","Uponor")),"Uponor")</f>
        <v>Uponor</v>
      </c>
      <c r="I3142" s="25" t="str">
        <f>IFERROR(MID($D3142,1,7)+0,"")</f>
        <v/>
      </c>
      <c r="J3142" s="25" t="str">
        <f>IFERROR(MID($D3142,10,7)+0,"")</f>
        <v/>
      </c>
      <c r="K3142" s="25" t="str">
        <f>IFERROR(MID($D3142,19,7)+0,"")</f>
        <v/>
      </c>
      <c r="L3142" s="25" t="str">
        <f>IFERROR(MID($D3142,28,7)+0,"")</f>
        <v/>
      </c>
      <c r="M3142" s="25" t="str">
        <f>IF(IFERROR(MID($Q3142,1,7)+0,"")&lt;1130000,IF(INDEX(C:C,MATCH(LEFT(Q3142,7)+0,I:I,0))&lt;1130000,"",INDEX(C:C,MATCH(LEFT(Q3142,7)+0,I:I,0))),IFERROR(MID($Q3142,1,7)+0,""))</f>
        <v/>
      </c>
      <c r="N3142" s="25" t="str">
        <f>IF(IFERROR(MID($Q3142,10,7)+0,"")&lt;1130000,"",IFERROR(MID($Q3142,10,7)+0,""))</f>
        <v/>
      </c>
      <c r="O3142" s="25" t="str">
        <f>IF(IFERROR(MID($Q3142,19,7)+0,"")&lt;1130000,"",IFERROR(MID($Q3142,19,7)+0,""))</f>
        <v/>
      </c>
      <c r="P3142" s="25" t="str">
        <f>IF(M3142="","",IF(N3142="",M3142,M3142&amp;", "&amp;N3142))</f>
        <v/>
      </c>
      <c r="Q3142" s="37" t="s">
        <v>22</v>
      </c>
      <c r="R3142" s="37"/>
      <c r="S3142" s="35" t="s">
        <v>69</v>
      </c>
      <c r="T3142" s="25" t="s">
        <v>36</v>
      </c>
      <c r="U3142" s="185">
        <v>12098</v>
      </c>
      <c r="V3142" s="188">
        <v>12098</v>
      </c>
      <c r="W3142" s="189">
        <v>12098</v>
      </c>
      <c r="X3142" s="31">
        <v>12098</v>
      </c>
      <c r="Y3142" s="90">
        <f>IFERROR(ROUND(X3142/W3142-1,2),"")</f>
        <v>0</v>
      </c>
      <c r="Z3142" s="31">
        <f>IF(OR(S3142="VLD MLC components",S3142="VLD MLC pipes",S3142="VLD PEX components",S3142="VLD PEX pipes",S3142="VLD PHC components",S3142="VLD PHC pipes",S3142="Controls VLD"),"По запросу",X3142)</f>
        <v>12098</v>
      </c>
      <c r="AA3142" s="63">
        <f>ROUND(X3142/1.2,3)</f>
        <v>10081.666999999999</v>
      </c>
      <c r="AB3142" s="23">
        <v>10081.666999999999</v>
      </c>
      <c r="AC3142" s="190">
        <f>IFERROR(ROUND(AA3142/AB3142-1,2),"")</f>
        <v>0</v>
      </c>
      <c r="AD3142" s="25">
        <v>0.46800000000000003</v>
      </c>
      <c r="AE3142" s="25">
        <v>2.5999999999999998E-4</v>
      </c>
      <c r="AF3142" s="25">
        <v>4</v>
      </c>
      <c r="AG3142" s="25">
        <v>4</v>
      </c>
      <c r="AH3142" s="25">
        <v>4</v>
      </c>
      <c r="AI3142" s="25">
        <v>4</v>
      </c>
      <c r="AJ3142" s="25" t="s">
        <v>20</v>
      </c>
      <c r="AK3142" s="22" t="s">
        <v>20</v>
      </c>
      <c r="AL3142" s="25" t="s">
        <v>20</v>
      </c>
      <c r="AM3142" s="25">
        <v>1</v>
      </c>
      <c r="AN3142" s="25">
        <v>293</v>
      </c>
      <c r="AO3142" s="25">
        <v>58</v>
      </c>
      <c r="AP3142" s="25">
        <v>58</v>
      </c>
      <c r="AQ3142" s="25">
        <v>0.46800000000000003</v>
      </c>
      <c r="AR3142" s="94">
        <v>9.8565200000000006E-4</v>
      </c>
      <c r="AS3142" s="157">
        <v>4</v>
      </c>
      <c r="AT3142" s="93" t="s">
        <v>22</v>
      </c>
      <c r="AU3142" s="92" t="s">
        <v>22</v>
      </c>
      <c r="AV3142" s="91" t="s">
        <v>152</v>
      </c>
      <c r="AW3142" s="92" t="s">
        <v>152</v>
      </c>
      <c r="AX3142" s="92" t="s">
        <v>48</v>
      </c>
      <c r="AY3142" s="91" t="s">
        <v>152</v>
      </c>
      <c r="AZ3142" s="23"/>
      <c r="BA3142" s="25" t="s">
        <v>2483</v>
      </c>
      <c r="BB3142" t="s">
        <v>25</v>
      </c>
      <c r="BC3142">
        <v>12098</v>
      </c>
      <c r="BD3142" t="str">
        <f>IF(Z3142=BC3142,"OK")</f>
        <v>OK</v>
      </c>
      <c r="BE3142">
        <v>0.46800000000000003</v>
      </c>
      <c r="BF3142">
        <v>2.5999999999999998E-4</v>
      </c>
      <c r="BG3142">
        <v>293</v>
      </c>
      <c r="BH3142">
        <v>58</v>
      </c>
      <c r="BI3142">
        <v>58</v>
      </c>
      <c r="BJ3142">
        <v>0.46800000000000003</v>
      </c>
      <c r="BK3142">
        <v>9.8565200000000006E-4</v>
      </c>
      <c r="BN3142" s="183"/>
    </row>
    <row r="3143" spans="1:66" ht="25.5" x14ac:dyDescent="0.25">
      <c r="A3143" s="1"/>
      <c r="B3143" s="94">
        <v>3130</v>
      </c>
      <c r="C3143" s="43">
        <v>1018304</v>
      </c>
      <c r="D3143" s="53" t="s">
        <v>22</v>
      </c>
      <c r="E3143" s="27" t="s">
        <v>2482</v>
      </c>
      <c r="F3143" s="151" t="s">
        <v>21</v>
      </c>
      <c r="G3143" s="25"/>
      <c r="H3143" s="46" t="str">
        <f>IFERROR(IFERROR(IF(SEARCH("Usystems",$E3143)&gt;0,"Usystems"),IF(SEARCH("RIIFO",$E3143)&gt;0,"RIIFO","Uponor")),"Uponor")</f>
        <v>Uponor</v>
      </c>
      <c r="I3143" s="25" t="str">
        <f>IFERROR(MID($D3143,1,7)+0,"")</f>
        <v/>
      </c>
      <c r="J3143" s="25" t="str">
        <f>IFERROR(MID($D3143,10,7)+0,"")</f>
        <v/>
      </c>
      <c r="K3143" s="25" t="str">
        <f>IFERROR(MID($D3143,19,7)+0,"")</f>
        <v/>
      </c>
      <c r="L3143" s="25" t="str">
        <f>IFERROR(MID($D3143,28,7)+0,"")</f>
        <v/>
      </c>
      <c r="M3143" s="25" t="str">
        <f>IF(IFERROR(MID($Q3143,1,7)+0,"")&lt;1130000,IF(INDEX(C:C,MATCH(LEFT(Q3143,7)+0,I:I,0))&lt;1130000,"",INDEX(C:C,MATCH(LEFT(Q3143,7)+0,I:I,0))),IFERROR(MID($Q3143,1,7)+0,""))</f>
        <v/>
      </c>
      <c r="N3143" s="25" t="str">
        <f>IF(IFERROR(MID($Q3143,10,7)+0,"")&lt;1130000,"",IFERROR(MID($Q3143,10,7)+0,""))</f>
        <v/>
      </c>
      <c r="O3143" s="25" t="str">
        <f>IF(IFERROR(MID($Q3143,19,7)+0,"")&lt;1130000,"",IFERROR(MID($Q3143,19,7)+0,""))</f>
        <v/>
      </c>
      <c r="P3143" s="25" t="str">
        <f>IF(M3143="","",IF(N3143="",M3143,M3143&amp;", "&amp;N3143))</f>
        <v/>
      </c>
      <c r="Q3143" s="37" t="s">
        <v>22</v>
      </c>
      <c r="R3143" s="37"/>
      <c r="S3143" s="35" t="s">
        <v>2449</v>
      </c>
      <c r="T3143" s="25" t="s">
        <v>36</v>
      </c>
      <c r="U3143" s="185">
        <v>17199</v>
      </c>
      <c r="V3143" s="188">
        <v>17199</v>
      </c>
      <c r="W3143" s="189">
        <v>17199</v>
      </c>
      <c r="X3143" s="31">
        <v>17199</v>
      </c>
      <c r="Y3143" s="90">
        <f>IFERROR(ROUND(X3143/W3143-1,2),"")</f>
        <v>0</v>
      </c>
      <c r="Z3143" s="31" t="str">
        <f>IF(OR(S3143="VLD MLC components",S3143="VLD MLC pipes",S3143="VLD PEX components",S3143="VLD PEX pipes",S3143="VLD PHC components",S3143="VLD PHC pipes",S3143="Controls VLD"),"По запросу",X3143)</f>
        <v>По запросу</v>
      </c>
      <c r="AA3143" s="63">
        <f>ROUND(X3143/1.2,3)</f>
        <v>14332.5</v>
      </c>
      <c r="AB3143" s="23">
        <v>14332.5</v>
      </c>
      <c r="AC3143" s="190">
        <f>IFERROR(ROUND(AA3143/AB3143-1,2),"")</f>
        <v>0</v>
      </c>
      <c r="AD3143" s="25">
        <v>0.77900000000000003</v>
      </c>
      <c r="AE3143" s="25">
        <v>4.6999999999999999E-4</v>
      </c>
      <c r="AF3143" s="25">
        <v>0</v>
      </c>
      <c r="AG3143" s="25" t="s">
        <v>22</v>
      </c>
      <c r="AH3143" s="25">
        <v>0</v>
      </c>
      <c r="AI3143" s="25">
        <v>0</v>
      </c>
      <c r="AJ3143" s="25" t="s">
        <v>20</v>
      </c>
      <c r="AK3143" s="42" t="s">
        <v>19</v>
      </c>
      <c r="AL3143" s="25" t="s">
        <v>20</v>
      </c>
      <c r="AM3143" s="25">
        <v>1</v>
      </c>
      <c r="AN3143" s="25">
        <v>92</v>
      </c>
      <c r="AO3143" s="25">
        <v>74</v>
      </c>
      <c r="AP3143" s="25">
        <v>74</v>
      </c>
      <c r="AQ3143" s="25">
        <v>0.77900000000000003</v>
      </c>
      <c r="AR3143" s="94">
        <v>5.0379199999999998E-4</v>
      </c>
      <c r="AS3143" s="157" t="s">
        <v>22</v>
      </c>
      <c r="AT3143" s="93" t="s">
        <v>22</v>
      </c>
      <c r="AU3143" s="92" t="s">
        <v>22</v>
      </c>
      <c r="AV3143" s="91" t="s">
        <v>48</v>
      </c>
      <c r="AW3143" s="92" t="s">
        <v>48</v>
      </c>
      <c r="AX3143" s="92" t="s">
        <v>48</v>
      </c>
      <c r="AY3143" s="91" t="s">
        <v>152</v>
      </c>
      <c r="AZ3143" s="23"/>
      <c r="BA3143" s="25">
        <v>0</v>
      </c>
      <c r="BB3143" t="s">
        <v>48</v>
      </c>
      <c r="BC3143" t="e">
        <v>#N/A</v>
      </c>
      <c r="BD3143" t="e">
        <f>IF(Z3143=BC3143,"OK")</f>
        <v>#N/A</v>
      </c>
      <c r="BE3143">
        <v>0.77900000000000003</v>
      </c>
      <c r="BF3143">
        <v>4.6999999999999999E-4</v>
      </c>
      <c r="BG3143">
        <v>92</v>
      </c>
      <c r="BH3143">
        <v>74</v>
      </c>
      <c r="BI3143">
        <v>74</v>
      </c>
      <c r="BJ3143">
        <v>0.77900000000000003</v>
      </c>
      <c r="BK3143">
        <v>5.0379199999999998E-4</v>
      </c>
      <c r="BN3143" s="183"/>
    </row>
    <row r="3144" spans="1:66" ht="25.5" x14ac:dyDescent="0.25">
      <c r="A3144" s="1"/>
      <c r="B3144" s="94">
        <v>3131</v>
      </c>
      <c r="C3144" s="43">
        <v>1018305</v>
      </c>
      <c r="D3144" s="53" t="s">
        <v>22</v>
      </c>
      <c r="E3144" s="27" t="s">
        <v>2481</v>
      </c>
      <c r="F3144" s="151" t="s">
        <v>21</v>
      </c>
      <c r="G3144" s="25"/>
      <c r="H3144" s="46" t="str">
        <f>IFERROR(IFERROR(IF(SEARCH("Usystems",$E3144)&gt;0,"Usystems"),IF(SEARCH("RIIFO",$E3144)&gt;0,"RIIFO","Uponor")),"Uponor")</f>
        <v>Uponor</v>
      </c>
      <c r="I3144" s="25" t="str">
        <f>IFERROR(MID($D3144,1,7)+0,"")</f>
        <v/>
      </c>
      <c r="J3144" s="25" t="str">
        <f>IFERROR(MID($D3144,10,7)+0,"")</f>
        <v/>
      </c>
      <c r="K3144" s="25" t="str">
        <f>IFERROR(MID($D3144,19,7)+0,"")</f>
        <v/>
      </c>
      <c r="L3144" s="25" t="str">
        <f>IFERROR(MID($D3144,28,7)+0,"")</f>
        <v/>
      </c>
      <c r="M3144" s="25" t="str">
        <f>IF(IFERROR(MID($Q3144,1,7)+0,"")&lt;1130000,IF(INDEX(C:C,MATCH(LEFT(Q3144,7)+0,I:I,0))&lt;1130000,"",INDEX(C:C,MATCH(LEFT(Q3144,7)+0,I:I,0))),IFERROR(MID($Q3144,1,7)+0,""))</f>
        <v/>
      </c>
      <c r="N3144" s="25" t="str">
        <f>IF(IFERROR(MID($Q3144,10,7)+0,"")&lt;1130000,"",IFERROR(MID($Q3144,10,7)+0,""))</f>
        <v/>
      </c>
      <c r="O3144" s="25" t="str">
        <f>IF(IFERROR(MID($Q3144,19,7)+0,"")&lt;1130000,"",IFERROR(MID($Q3144,19,7)+0,""))</f>
        <v/>
      </c>
      <c r="P3144" s="25" t="str">
        <f>IF(M3144="","",IF(N3144="",M3144,M3144&amp;", "&amp;N3144))</f>
        <v/>
      </c>
      <c r="Q3144" s="37" t="s">
        <v>22</v>
      </c>
      <c r="R3144" s="37"/>
      <c r="S3144" s="35" t="s">
        <v>2449</v>
      </c>
      <c r="T3144" s="25" t="s">
        <v>36</v>
      </c>
      <c r="U3144" s="185">
        <v>34114</v>
      </c>
      <c r="V3144" s="188">
        <v>34114</v>
      </c>
      <c r="W3144" s="189">
        <v>34114</v>
      </c>
      <c r="X3144" s="31">
        <v>34114</v>
      </c>
      <c r="Y3144" s="90">
        <f>IFERROR(ROUND(X3144/W3144-1,2),"")</f>
        <v>0</v>
      </c>
      <c r="Z3144" s="31" t="str">
        <f>IF(OR(S3144="VLD MLC components",S3144="VLD MLC pipes",S3144="VLD PEX components",S3144="VLD PEX pipes",S3144="VLD PHC components",S3144="VLD PHC pipes",S3144="Controls VLD"),"По запросу",X3144)</f>
        <v>По запросу</v>
      </c>
      <c r="AA3144" s="63">
        <f>ROUND(X3144/1.2,3)</f>
        <v>28428.332999999999</v>
      </c>
      <c r="AB3144" s="23">
        <v>28428.332999999999</v>
      </c>
      <c r="AC3144" s="190">
        <f>IFERROR(ROUND(AA3144/AB3144-1,2),"")</f>
        <v>0</v>
      </c>
      <c r="AD3144" s="25">
        <v>2.0569999999999999</v>
      </c>
      <c r="AE3144" s="25">
        <v>1.4599999999999999E-3</v>
      </c>
      <c r="AF3144" s="25">
        <v>0</v>
      </c>
      <c r="AG3144" s="25" t="s">
        <v>22</v>
      </c>
      <c r="AH3144" s="25">
        <v>0</v>
      </c>
      <c r="AI3144" s="25">
        <v>0</v>
      </c>
      <c r="AJ3144" s="25" t="s">
        <v>20</v>
      </c>
      <c r="AK3144" s="42" t="s">
        <v>19</v>
      </c>
      <c r="AL3144" s="25" t="s">
        <v>20</v>
      </c>
      <c r="AM3144" s="25">
        <v>1</v>
      </c>
      <c r="AN3144" s="25">
        <v>105</v>
      </c>
      <c r="AO3144" s="25">
        <v>105</v>
      </c>
      <c r="AP3144" s="25">
        <v>143</v>
      </c>
      <c r="AQ3144" s="25">
        <v>2.0569999999999999</v>
      </c>
      <c r="AR3144" s="94">
        <v>1.576575E-3</v>
      </c>
      <c r="AS3144" s="157" t="s">
        <v>22</v>
      </c>
      <c r="AT3144" s="93" t="s">
        <v>22</v>
      </c>
      <c r="AU3144" s="92" t="s">
        <v>22</v>
      </c>
      <c r="AV3144" s="91" t="s">
        <v>48</v>
      </c>
      <c r="AW3144" s="92" t="s">
        <v>48</v>
      </c>
      <c r="AX3144" s="92" t="s">
        <v>48</v>
      </c>
      <c r="AY3144" s="91" t="s">
        <v>152</v>
      </c>
      <c r="AZ3144" s="23"/>
      <c r="BA3144" s="25">
        <v>0</v>
      </c>
      <c r="BB3144" t="s">
        <v>48</v>
      </c>
      <c r="BC3144" t="e">
        <v>#N/A</v>
      </c>
      <c r="BD3144" t="e">
        <f>IF(Z3144=BC3144,"OK")</f>
        <v>#N/A</v>
      </c>
      <c r="BE3144">
        <v>2.0569999999999999</v>
      </c>
      <c r="BF3144">
        <v>1.4599999999999999E-3</v>
      </c>
      <c r="BG3144">
        <v>105</v>
      </c>
      <c r="BH3144">
        <v>105</v>
      </c>
      <c r="BI3144">
        <v>143</v>
      </c>
      <c r="BJ3144">
        <v>2.0569999999999999</v>
      </c>
      <c r="BK3144">
        <v>1.576575E-3</v>
      </c>
      <c r="BN3144" s="183"/>
    </row>
    <row r="3145" spans="1:66" ht="25.5" x14ac:dyDescent="0.25">
      <c r="A3145" s="1"/>
      <c r="B3145" s="94">
        <v>3132</v>
      </c>
      <c r="C3145" s="43">
        <v>1013306</v>
      </c>
      <c r="D3145" s="53" t="s">
        <v>22</v>
      </c>
      <c r="E3145" s="27" t="s">
        <v>2480</v>
      </c>
      <c r="F3145" s="151" t="s">
        <v>44</v>
      </c>
      <c r="G3145" s="25"/>
      <c r="H3145" s="46" t="str">
        <f>IFERROR(IFERROR(IF(SEARCH("Usystems",$E3145)&gt;0,"Usystems"),IF(SEARCH("RIIFO",$E3145)&gt;0,"RIIFO","Uponor")),"Uponor")</f>
        <v>Uponor</v>
      </c>
      <c r="I3145" s="25" t="str">
        <f>IFERROR(MID($D3145,1,7)+0,"")</f>
        <v/>
      </c>
      <c r="J3145" s="25" t="str">
        <f>IFERROR(MID($D3145,10,7)+0,"")</f>
        <v/>
      </c>
      <c r="K3145" s="25" t="str">
        <f>IFERROR(MID($D3145,19,7)+0,"")</f>
        <v/>
      </c>
      <c r="L3145" s="25" t="str">
        <f>IFERROR(MID($D3145,28,7)+0,"")</f>
        <v/>
      </c>
      <c r="M3145" s="25" t="str">
        <f>IF(IFERROR(MID($Q3145,1,7)+0,"")&lt;1130000,IF(INDEX(C:C,MATCH(LEFT(Q3145,7)+0,I:I,0))&lt;1130000,"",INDEX(C:C,MATCH(LEFT(Q3145,7)+0,I:I,0))),IFERROR(MID($Q3145,1,7)+0,""))</f>
        <v/>
      </c>
      <c r="N3145" s="25" t="str">
        <f>IF(IFERROR(MID($Q3145,10,7)+0,"")&lt;1130000,"",IFERROR(MID($Q3145,10,7)+0,""))</f>
        <v/>
      </c>
      <c r="O3145" s="25" t="str">
        <f>IF(IFERROR(MID($Q3145,19,7)+0,"")&lt;1130000,"",IFERROR(MID($Q3145,19,7)+0,""))</f>
        <v/>
      </c>
      <c r="P3145" s="25" t="str">
        <f>IF(M3145="","",IF(N3145="",M3145,M3145&amp;", "&amp;N3145))</f>
        <v/>
      </c>
      <c r="Q3145" s="37" t="s">
        <v>22</v>
      </c>
      <c r="R3145" s="37"/>
      <c r="S3145" s="35" t="s">
        <v>2449</v>
      </c>
      <c r="T3145" s="25" t="s">
        <v>36</v>
      </c>
      <c r="U3145" s="185">
        <v>299.52999999999997</v>
      </c>
      <c r="V3145" s="188">
        <v>299.52999999999997</v>
      </c>
      <c r="W3145" s="189">
        <v>299.52999999999997</v>
      </c>
      <c r="X3145" s="31">
        <v>299.52999999999997</v>
      </c>
      <c r="Y3145" s="90">
        <f>IFERROR(ROUND(X3145/W3145-1,2),"")</f>
        <v>0</v>
      </c>
      <c r="Z3145" s="31" t="str">
        <f>IF(OR(S3145="VLD MLC components",S3145="VLD MLC pipes",S3145="VLD PEX components",S3145="VLD PEX pipes",S3145="VLD PHC components",S3145="VLD PHC pipes",S3145="Controls VLD"),"По запросу",X3145)</f>
        <v>По запросу</v>
      </c>
      <c r="AA3145" s="63">
        <f>ROUND(X3145/1.2,3)</f>
        <v>249.608</v>
      </c>
      <c r="AB3145" s="23">
        <v>249.608</v>
      </c>
      <c r="AC3145" s="190">
        <f>IFERROR(ROUND(AA3145/AB3145-1,2),"")</f>
        <v>0</v>
      </c>
      <c r="AD3145" s="25">
        <v>4.0000000000000001E-3</v>
      </c>
      <c r="AE3145" s="25">
        <v>4.0000000000000003E-5</v>
      </c>
      <c r="AF3145" s="25">
        <v>66</v>
      </c>
      <c r="AG3145" s="25">
        <v>65</v>
      </c>
      <c r="AH3145" s="25">
        <v>65</v>
      </c>
      <c r="AI3145" s="25">
        <v>65</v>
      </c>
      <c r="AJ3145" s="25" t="s">
        <v>20</v>
      </c>
      <c r="AK3145" s="42" t="s">
        <v>19</v>
      </c>
      <c r="AL3145" s="25" t="s">
        <v>20</v>
      </c>
      <c r="AM3145" s="25">
        <v>1</v>
      </c>
      <c r="AN3145" s="25">
        <v>90</v>
      </c>
      <c r="AO3145" s="25">
        <v>90</v>
      </c>
      <c r="AP3145" s="25">
        <v>4</v>
      </c>
      <c r="AQ3145" s="25">
        <v>4.0000000000000001E-3</v>
      </c>
      <c r="AR3145" s="94">
        <v>3.2400000000000001E-5</v>
      </c>
      <c r="AS3145" s="157">
        <v>65</v>
      </c>
      <c r="AT3145" s="93" t="s">
        <v>22</v>
      </c>
      <c r="AU3145" s="92" t="s">
        <v>22</v>
      </c>
      <c r="AV3145" s="91" t="s">
        <v>152</v>
      </c>
      <c r="AW3145" s="92" t="s">
        <v>152</v>
      </c>
      <c r="AX3145" s="92" t="s">
        <v>48</v>
      </c>
      <c r="AY3145" s="91" t="s">
        <v>152</v>
      </c>
      <c r="AZ3145" s="23"/>
      <c r="BA3145" s="25" t="s">
        <v>2460</v>
      </c>
      <c r="BB3145" t="s">
        <v>25</v>
      </c>
      <c r="BC3145" t="e">
        <v>#N/A</v>
      </c>
      <c r="BD3145" t="e">
        <f>IF(Z3145=BC3145,"OK")</f>
        <v>#N/A</v>
      </c>
      <c r="BE3145">
        <v>4.0000000000000001E-3</v>
      </c>
      <c r="BF3145">
        <v>4.0000000000000003E-5</v>
      </c>
      <c r="BG3145">
        <v>90</v>
      </c>
      <c r="BH3145">
        <v>90</v>
      </c>
      <c r="BI3145">
        <v>4</v>
      </c>
      <c r="BJ3145">
        <v>4.0000000000000001E-3</v>
      </c>
      <c r="BK3145">
        <v>3.2400000000000001E-5</v>
      </c>
      <c r="BN3145" s="183"/>
    </row>
    <row r="3146" spans="1:66" x14ac:dyDescent="0.25">
      <c r="A3146" s="1"/>
      <c r="B3146" s="94">
        <v>3133</v>
      </c>
      <c r="C3146" s="43">
        <v>1018595</v>
      </c>
      <c r="D3146" s="53" t="s">
        <v>22</v>
      </c>
      <c r="E3146" s="27" t="s">
        <v>2479</v>
      </c>
      <c r="F3146" s="151" t="s">
        <v>44</v>
      </c>
      <c r="G3146" s="25"/>
      <c r="H3146" s="46" t="str">
        <f>IFERROR(IFERROR(IF(SEARCH("Usystems",$E3146)&gt;0,"Usystems"),IF(SEARCH("RIIFO",$E3146)&gt;0,"RIIFO","Uponor")),"Uponor")</f>
        <v>Uponor</v>
      </c>
      <c r="I3146" s="25" t="str">
        <f>IFERROR(MID($D3146,1,7)+0,"")</f>
        <v/>
      </c>
      <c r="J3146" s="25" t="str">
        <f>IFERROR(MID($D3146,10,7)+0,"")</f>
        <v/>
      </c>
      <c r="K3146" s="25" t="str">
        <f>IFERROR(MID($D3146,19,7)+0,"")</f>
        <v/>
      </c>
      <c r="L3146" s="25" t="str">
        <f>IFERROR(MID($D3146,28,7)+0,"")</f>
        <v/>
      </c>
      <c r="M3146" s="25" t="str">
        <f>IF(IFERROR(MID($Q3146,1,7)+0,"")&lt;1130000,IF(INDEX(C:C,MATCH(LEFT(Q3146,7)+0,I:I,0))&lt;1130000,"",INDEX(C:C,MATCH(LEFT(Q3146,7)+0,I:I,0))),IFERROR(MID($Q3146,1,7)+0,""))</f>
        <v/>
      </c>
      <c r="N3146" s="25" t="str">
        <f>IF(IFERROR(MID($Q3146,10,7)+0,"")&lt;1130000,"",IFERROR(MID($Q3146,10,7)+0,""))</f>
        <v/>
      </c>
      <c r="O3146" s="25" t="str">
        <f>IF(IFERROR(MID($Q3146,19,7)+0,"")&lt;1130000,"",IFERROR(MID($Q3146,19,7)+0,""))</f>
        <v/>
      </c>
      <c r="P3146" s="25" t="str">
        <f>IF(M3146="","",IF(N3146="",M3146,M3146&amp;", "&amp;N3146))</f>
        <v/>
      </c>
      <c r="Q3146" s="37" t="s">
        <v>22</v>
      </c>
      <c r="R3146" s="37"/>
      <c r="S3146" s="35" t="s">
        <v>69</v>
      </c>
      <c r="T3146" s="25" t="s">
        <v>36</v>
      </c>
      <c r="U3146" s="185">
        <v>299.52999999999997</v>
      </c>
      <c r="V3146" s="188">
        <v>299.52999999999997</v>
      </c>
      <c r="W3146" s="189">
        <v>299.52999999999997</v>
      </c>
      <c r="X3146" s="31">
        <v>299.52999999999997</v>
      </c>
      <c r="Y3146" s="90">
        <f>IFERROR(ROUND(X3146/W3146-1,2),"")</f>
        <v>0</v>
      </c>
      <c r="Z3146" s="31">
        <f>IF(OR(S3146="VLD MLC components",S3146="VLD MLC pipes",S3146="VLD PEX components",S3146="VLD PEX pipes",S3146="VLD PHC components",S3146="VLD PHC pipes",S3146="Controls VLD"),"По запросу",X3146)</f>
        <v>299.52999999999997</v>
      </c>
      <c r="AA3146" s="63">
        <f>ROUND(X3146/1.2,3)</f>
        <v>249.608</v>
      </c>
      <c r="AB3146" s="23">
        <v>249.608</v>
      </c>
      <c r="AC3146" s="190">
        <f>IFERROR(ROUND(AA3146/AB3146-1,2),"")</f>
        <v>0</v>
      </c>
      <c r="AD3146" s="25">
        <v>3.0000000000000001E-3</v>
      </c>
      <c r="AE3146" s="25">
        <v>7.9999999999999996E-6</v>
      </c>
      <c r="AF3146" s="25">
        <v>28</v>
      </c>
      <c r="AG3146" s="25">
        <v>28</v>
      </c>
      <c r="AH3146" s="25">
        <v>28</v>
      </c>
      <c r="AI3146" s="25">
        <v>28</v>
      </c>
      <c r="AJ3146" s="25" t="s">
        <v>20</v>
      </c>
      <c r="AK3146" s="42" t="s">
        <v>19</v>
      </c>
      <c r="AL3146" s="25" t="s">
        <v>20</v>
      </c>
      <c r="AM3146" s="25">
        <v>1</v>
      </c>
      <c r="AN3146" s="25">
        <v>50</v>
      </c>
      <c r="AO3146" s="25">
        <v>50</v>
      </c>
      <c r="AP3146" s="25">
        <v>30</v>
      </c>
      <c r="AQ3146" s="25">
        <v>3.0000000000000001E-3</v>
      </c>
      <c r="AR3146" s="94">
        <v>7.4999999999999993E-5</v>
      </c>
      <c r="AS3146" s="157">
        <v>28</v>
      </c>
      <c r="AT3146" s="93" t="s">
        <v>22</v>
      </c>
      <c r="AU3146" s="92" t="s">
        <v>22</v>
      </c>
      <c r="AV3146" s="91" t="s">
        <v>152</v>
      </c>
      <c r="AW3146" s="92" t="s">
        <v>152</v>
      </c>
      <c r="AX3146" s="92" t="s">
        <v>48</v>
      </c>
      <c r="AY3146" s="91" t="s">
        <v>152</v>
      </c>
      <c r="AZ3146" s="23"/>
      <c r="BA3146" s="25" t="s">
        <v>2460</v>
      </c>
      <c r="BB3146" t="s">
        <v>25</v>
      </c>
      <c r="BC3146" t="e">
        <v>#N/A</v>
      </c>
      <c r="BD3146" t="e">
        <f>IF(Z3146=BC3146,"OK")</f>
        <v>#N/A</v>
      </c>
      <c r="BE3146">
        <v>3.0000000000000001E-3</v>
      </c>
      <c r="BF3146">
        <v>7.9999999999999996E-6</v>
      </c>
      <c r="BG3146">
        <v>50</v>
      </c>
      <c r="BH3146">
        <v>50</v>
      </c>
      <c r="BI3146">
        <v>30</v>
      </c>
      <c r="BJ3146">
        <v>3.0000000000000001E-3</v>
      </c>
      <c r="BK3146">
        <v>7.4999999999999993E-5</v>
      </c>
      <c r="BN3146" s="183"/>
    </row>
    <row r="3147" spans="1:66" ht="25.5" x14ac:dyDescent="0.25">
      <c r="A3147" s="1"/>
      <c r="B3147" s="94">
        <v>3134</v>
      </c>
      <c r="C3147" s="43">
        <v>1018596</v>
      </c>
      <c r="D3147" s="53" t="s">
        <v>22</v>
      </c>
      <c r="E3147" s="27" t="s">
        <v>2478</v>
      </c>
      <c r="F3147" s="151" t="s">
        <v>44</v>
      </c>
      <c r="G3147" s="25"/>
      <c r="H3147" s="46" t="str">
        <f>IFERROR(IFERROR(IF(SEARCH("Usystems",$E3147)&gt;0,"Usystems"),IF(SEARCH("RIIFO",$E3147)&gt;0,"RIIFO","Uponor")),"Uponor")</f>
        <v>Uponor</v>
      </c>
      <c r="I3147" s="25" t="str">
        <f>IFERROR(MID($D3147,1,7)+0,"")</f>
        <v/>
      </c>
      <c r="J3147" s="25" t="str">
        <f>IFERROR(MID($D3147,10,7)+0,"")</f>
        <v/>
      </c>
      <c r="K3147" s="25" t="str">
        <f>IFERROR(MID($D3147,19,7)+0,"")</f>
        <v/>
      </c>
      <c r="L3147" s="25" t="str">
        <f>IFERROR(MID($D3147,28,7)+0,"")</f>
        <v/>
      </c>
      <c r="M3147" s="25" t="str">
        <f>IF(IFERROR(MID($Q3147,1,7)+0,"")&lt;1130000,IF(INDEX(C:C,MATCH(LEFT(Q3147,7)+0,I:I,0))&lt;1130000,"",INDEX(C:C,MATCH(LEFT(Q3147,7)+0,I:I,0))),IFERROR(MID($Q3147,1,7)+0,""))</f>
        <v/>
      </c>
      <c r="N3147" s="25" t="str">
        <f>IF(IFERROR(MID($Q3147,10,7)+0,"")&lt;1130000,"",IFERROR(MID($Q3147,10,7)+0,""))</f>
        <v/>
      </c>
      <c r="O3147" s="25" t="str">
        <f>IF(IFERROR(MID($Q3147,19,7)+0,"")&lt;1130000,"",IFERROR(MID($Q3147,19,7)+0,""))</f>
        <v/>
      </c>
      <c r="P3147" s="25" t="str">
        <f>IF(M3147="","",IF(N3147="",M3147,M3147&amp;", "&amp;N3147))</f>
        <v/>
      </c>
      <c r="Q3147" s="37" t="s">
        <v>22</v>
      </c>
      <c r="R3147" s="37"/>
      <c r="S3147" s="35" t="s">
        <v>2449</v>
      </c>
      <c r="T3147" s="25" t="s">
        <v>36</v>
      </c>
      <c r="U3147" s="185">
        <v>299.52999999999997</v>
      </c>
      <c r="V3147" s="188">
        <v>299.52999999999997</v>
      </c>
      <c r="W3147" s="189">
        <v>299.52999999999997</v>
      </c>
      <c r="X3147" s="31">
        <v>299.52999999999997</v>
      </c>
      <c r="Y3147" s="90">
        <f>IFERROR(ROUND(X3147/W3147-1,2),"")</f>
        <v>0</v>
      </c>
      <c r="Z3147" s="31" t="str">
        <f>IF(OR(S3147="VLD MLC components",S3147="VLD MLC pipes",S3147="VLD PEX components",S3147="VLD PEX pipes",S3147="VLD PHC components",S3147="VLD PHC pipes",S3147="Controls VLD"),"По запросу",X3147)</f>
        <v>По запросу</v>
      </c>
      <c r="AA3147" s="63">
        <f>ROUND(X3147/1.2,3)</f>
        <v>249.608</v>
      </c>
      <c r="AB3147" s="23">
        <v>249.608</v>
      </c>
      <c r="AC3147" s="190">
        <f>IFERROR(ROUND(AA3147/AB3147-1,2),"")</f>
        <v>0</v>
      </c>
      <c r="AD3147" s="25">
        <v>3.0000000000000001E-3</v>
      </c>
      <c r="AE3147" s="25">
        <v>1.4E-5</v>
      </c>
      <c r="AF3147" s="25">
        <v>18</v>
      </c>
      <c r="AG3147" s="25">
        <v>18</v>
      </c>
      <c r="AH3147" s="25">
        <v>18</v>
      </c>
      <c r="AI3147" s="25">
        <v>18</v>
      </c>
      <c r="AJ3147" s="25" t="s">
        <v>20</v>
      </c>
      <c r="AK3147" s="42" t="s">
        <v>19</v>
      </c>
      <c r="AL3147" s="25" t="s">
        <v>20</v>
      </c>
      <c r="AM3147" s="25">
        <v>1</v>
      </c>
      <c r="AN3147" s="25">
        <v>62</v>
      </c>
      <c r="AO3147" s="25">
        <v>62</v>
      </c>
      <c r="AP3147" s="25">
        <v>4</v>
      </c>
      <c r="AQ3147" s="25">
        <v>3.0000000000000001E-3</v>
      </c>
      <c r="AR3147" s="94">
        <v>1.5376E-5</v>
      </c>
      <c r="AS3147" s="157">
        <v>18</v>
      </c>
      <c r="AT3147" s="93" t="s">
        <v>22</v>
      </c>
      <c r="AU3147" s="92" t="s">
        <v>22</v>
      </c>
      <c r="AV3147" s="91" t="s">
        <v>152</v>
      </c>
      <c r="AW3147" s="92" t="s">
        <v>152</v>
      </c>
      <c r="AX3147" s="92" t="s">
        <v>48</v>
      </c>
      <c r="AY3147" s="91" t="s">
        <v>152</v>
      </c>
      <c r="AZ3147" s="23"/>
      <c r="BA3147" s="25" t="s">
        <v>2460</v>
      </c>
      <c r="BB3147" t="s">
        <v>25</v>
      </c>
      <c r="BC3147" t="e">
        <v>#N/A</v>
      </c>
      <c r="BD3147" t="e">
        <f>IF(Z3147=BC3147,"OK")</f>
        <v>#N/A</v>
      </c>
      <c r="BE3147">
        <v>3.0000000000000001E-3</v>
      </c>
      <c r="BF3147">
        <v>1.4E-5</v>
      </c>
      <c r="BG3147">
        <v>62</v>
      </c>
      <c r="BH3147">
        <v>62</v>
      </c>
      <c r="BI3147">
        <v>4</v>
      </c>
      <c r="BJ3147">
        <v>3.0000000000000001E-3</v>
      </c>
      <c r="BK3147">
        <v>1.5376E-5</v>
      </c>
      <c r="BN3147" s="183"/>
    </row>
    <row r="3148" spans="1:66" ht="25.5" x14ac:dyDescent="0.25">
      <c r="A3148" s="1"/>
      <c r="B3148" s="94">
        <v>3135</v>
      </c>
      <c r="C3148" s="43">
        <v>1026535</v>
      </c>
      <c r="D3148" s="53" t="s">
        <v>22</v>
      </c>
      <c r="E3148" s="27" t="s">
        <v>2477</v>
      </c>
      <c r="F3148" s="151" t="s">
        <v>44</v>
      </c>
      <c r="G3148" s="34"/>
      <c r="H3148" s="46" t="str">
        <f>IFERROR(IFERROR(IF(SEARCH("Usystems",$E3148)&gt;0,"Usystems"),IF(SEARCH("RIIFO",$E3148)&gt;0,"RIIFO","Uponor")),"Uponor")</f>
        <v>Uponor</v>
      </c>
      <c r="I3148" s="25" t="str">
        <f>IFERROR(MID($D3148,1,7)+0,"")</f>
        <v/>
      </c>
      <c r="J3148" s="25" t="str">
        <f>IFERROR(MID($D3148,10,7)+0,"")</f>
        <v/>
      </c>
      <c r="K3148" s="25" t="str">
        <f>IFERROR(MID($D3148,19,7)+0,"")</f>
        <v/>
      </c>
      <c r="L3148" s="25" t="str">
        <f>IFERROR(MID($D3148,28,7)+0,"")</f>
        <v/>
      </c>
      <c r="M3148" s="25" t="str">
        <f>IF(IFERROR(MID($Q3148,1,7)+0,"")&lt;1130000,IF(INDEX(C:C,MATCH(LEFT(Q3148,7)+0,I:I,0))&lt;1130000,"",INDEX(C:C,MATCH(LEFT(Q3148,7)+0,I:I,0))),IFERROR(MID($Q3148,1,7)+0,""))</f>
        <v/>
      </c>
      <c r="N3148" s="25" t="str">
        <f>IF(IFERROR(MID($Q3148,10,7)+0,"")&lt;1130000,"",IFERROR(MID($Q3148,10,7)+0,""))</f>
        <v/>
      </c>
      <c r="O3148" s="25" t="str">
        <f>IF(IFERROR(MID($Q3148,19,7)+0,"")&lt;1130000,"",IFERROR(MID($Q3148,19,7)+0,""))</f>
        <v/>
      </c>
      <c r="P3148" s="25" t="str">
        <f>IF(M3148="","",IF(N3148="",M3148,M3148&amp;", "&amp;N3148))</f>
        <v/>
      </c>
      <c r="Q3148" s="44" t="s">
        <v>22</v>
      </c>
      <c r="R3148" s="44"/>
      <c r="S3148" s="35" t="s">
        <v>69</v>
      </c>
      <c r="T3148" s="25" t="s">
        <v>36</v>
      </c>
      <c r="U3148" s="185">
        <v>299.52999999999997</v>
      </c>
      <c r="V3148" s="188">
        <v>299.52999999999997</v>
      </c>
      <c r="W3148" s="189">
        <v>299.52999999999997</v>
      </c>
      <c r="X3148" s="31">
        <v>299.52999999999997</v>
      </c>
      <c r="Y3148" s="90">
        <f>IFERROR(ROUND(X3148/W3148-1,2),"")</f>
        <v>0</v>
      </c>
      <c r="Z3148" s="31">
        <f>IF(OR(S3148="VLD MLC components",S3148="VLD MLC pipes",S3148="VLD PEX components",S3148="VLD PEX pipes",S3148="VLD PHC components",S3148="VLD PHC pipes",S3148="Controls VLD"),"По запросу",X3148)</f>
        <v>299.52999999999997</v>
      </c>
      <c r="AA3148" s="63">
        <f>ROUND(X3148/1.2,3)</f>
        <v>249.608</v>
      </c>
      <c r="AB3148" s="23">
        <v>249.608</v>
      </c>
      <c r="AC3148" s="190">
        <f>IFERROR(ROUND(AA3148/AB3148-1,2),"")</f>
        <v>0</v>
      </c>
      <c r="AD3148" s="25">
        <v>1E-3</v>
      </c>
      <c r="AE3148" s="25"/>
      <c r="AF3148" s="25">
        <v>0</v>
      </c>
      <c r="AG3148" s="25" t="s">
        <v>22</v>
      </c>
      <c r="AH3148" s="25">
        <v>0</v>
      </c>
      <c r="AI3148" s="25">
        <v>0</v>
      </c>
      <c r="AJ3148" s="25" t="s">
        <v>20</v>
      </c>
      <c r="AK3148" s="42" t="s">
        <v>19</v>
      </c>
      <c r="AL3148" s="25" t="s">
        <v>20</v>
      </c>
      <c r="AM3148" s="25">
        <v>1</v>
      </c>
      <c r="AN3148" s="25">
        <v>25</v>
      </c>
      <c r="AO3148" s="25">
        <v>25</v>
      </c>
      <c r="AP3148" s="25">
        <v>4</v>
      </c>
      <c r="AQ3148" s="25">
        <v>1E-3</v>
      </c>
      <c r="AR3148" s="94">
        <v>2.5000000000000002E-6</v>
      </c>
      <c r="AS3148" s="157" t="s">
        <v>22</v>
      </c>
      <c r="AT3148" s="93" t="s">
        <v>22</v>
      </c>
      <c r="AU3148" s="92" t="s">
        <v>22</v>
      </c>
      <c r="AV3148" s="91" t="s">
        <v>152</v>
      </c>
      <c r="AW3148" s="92" t="s">
        <v>48</v>
      </c>
      <c r="AX3148" s="92" t="s">
        <v>48</v>
      </c>
      <c r="AY3148" s="91" t="s">
        <v>152</v>
      </c>
      <c r="AZ3148" s="23"/>
      <c r="BA3148" s="25" t="s">
        <v>2460</v>
      </c>
      <c r="BB3148" t="s">
        <v>25</v>
      </c>
      <c r="BC3148" t="e">
        <v>#N/A</v>
      </c>
      <c r="BD3148" t="e">
        <f>IF(Z3148=BC3148,"OK")</f>
        <v>#N/A</v>
      </c>
      <c r="BE3148">
        <v>1E-3</v>
      </c>
      <c r="BF3148">
        <v>0</v>
      </c>
      <c r="BG3148">
        <v>25</v>
      </c>
      <c r="BH3148">
        <v>25</v>
      </c>
      <c r="BI3148">
        <v>4</v>
      </c>
      <c r="BJ3148">
        <v>1E-3</v>
      </c>
      <c r="BK3148">
        <v>2.5000000000000002E-6</v>
      </c>
      <c r="BN3148" s="183"/>
    </row>
    <row r="3149" spans="1:66" ht="25.5" x14ac:dyDescent="0.25">
      <c r="A3149" s="1"/>
      <c r="B3149" s="94">
        <v>3136</v>
      </c>
      <c r="C3149" s="43">
        <v>1026540</v>
      </c>
      <c r="D3149" s="53" t="s">
        <v>22</v>
      </c>
      <c r="E3149" s="27" t="s">
        <v>2476</v>
      </c>
      <c r="F3149" s="151" t="s">
        <v>44</v>
      </c>
      <c r="G3149" s="34"/>
      <c r="H3149" s="46" t="str">
        <f>IFERROR(IFERROR(IF(SEARCH("Usystems",$E3149)&gt;0,"Usystems"),IF(SEARCH("RIIFO",$E3149)&gt;0,"RIIFO","Uponor")),"Uponor")</f>
        <v>Uponor</v>
      </c>
      <c r="I3149" s="25" t="str">
        <f>IFERROR(MID($D3149,1,7)+0,"")</f>
        <v/>
      </c>
      <c r="J3149" s="25" t="str">
        <f>IFERROR(MID($D3149,10,7)+0,"")</f>
        <v/>
      </c>
      <c r="K3149" s="25" t="str">
        <f>IFERROR(MID($D3149,19,7)+0,"")</f>
        <v/>
      </c>
      <c r="L3149" s="25" t="str">
        <f>IFERROR(MID($D3149,28,7)+0,"")</f>
        <v/>
      </c>
      <c r="M3149" s="25" t="str">
        <f>IF(IFERROR(MID($Q3149,1,7)+0,"")&lt;1130000,IF(INDEX(C:C,MATCH(LEFT(Q3149,7)+0,I:I,0))&lt;1130000,"",INDEX(C:C,MATCH(LEFT(Q3149,7)+0,I:I,0))),IFERROR(MID($Q3149,1,7)+0,""))</f>
        <v/>
      </c>
      <c r="N3149" s="25" t="str">
        <f>IF(IFERROR(MID($Q3149,10,7)+0,"")&lt;1130000,"",IFERROR(MID($Q3149,10,7)+0,""))</f>
        <v/>
      </c>
      <c r="O3149" s="25" t="str">
        <f>IF(IFERROR(MID($Q3149,19,7)+0,"")&lt;1130000,"",IFERROR(MID($Q3149,19,7)+0,""))</f>
        <v/>
      </c>
      <c r="P3149" s="25" t="str">
        <f>IF(M3149="","",IF(N3149="",M3149,M3149&amp;", "&amp;N3149))</f>
        <v/>
      </c>
      <c r="Q3149" s="44" t="s">
        <v>22</v>
      </c>
      <c r="R3149" s="44"/>
      <c r="S3149" s="35" t="s">
        <v>69</v>
      </c>
      <c r="T3149" s="25" t="s">
        <v>36</v>
      </c>
      <c r="U3149" s="185">
        <v>299.52999999999997</v>
      </c>
      <c r="V3149" s="188">
        <v>299.52999999999997</v>
      </c>
      <c r="W3149" s="189">
        <v>299.52999999999997</v>
      </c>
      <c r="X3149" s="31">
        <v>299.52999999999997</v>
      </c>
      <c r="Y3149" s="90">
        <f>IFERROR(ROUND(X3149/W3149-1,2),"")</f>
        <v>0</v>
      </c>
      <c r="Z3149" s="31">
        <f>IF(OR(S3149="VLD MLC components",S3149="VLD MLC pipes",S3149="VLD PEX components",S3149="VLD PEX pipes",S3149="VLD PHC components",S3149="VLD PHC pipes",S3149="Controls VLD"),"По запросу",X3149)</f>
        <v>299.52999999999997</v>
      </c>
      <c r="AA3149" s="63">
        <f>ROUND(X3149/1.2,3)</f>
        <v>249.608</v>
      </c>
      <c r="AB3149" s="23">
        <v>249.608</v>
      </c>
      <c r="AC3149" s="190">
        <f>IFERROR(ROUND(AA3149/AB3149-1,2),"")</f>
        <v>0</v>
      </c>
      <c r="AD3149" s="25">
        <v>1E-3</v>
      </c>
      <c r="AE3149" s="25"/>
      <c r="AF3149" s="25">
        <v>0</v>
      </c>
      <c r="AG3149" s="25" t="s">
        <v>22</v>
      </c>
      <c r="AH3149" s="25">
        <v>0</v>
      </c>
      <c r="AI3149" s="25">
        <v>0</v>
      </c>
      <c r="AJ3149" s="25" t="s">
        <v>20</v>
      </c>
      <c r="AK3149" s="42" t="s">
        <v>19</v>
      </c>
      <c r="AL3149" s="25" t="s">
        <v>20</v>
      </c>
      <c r="AM3149" s="25">
        <v>1</v>
      </c>
      <c r="AN3149" s="25">
        <v>28</v>
      </c>
      <c r="AO3149" s="25">
        <v>28</v>
      </c>
      <c r="AP3149" s="25">
        <v>4</v>
      </c>
      <c r="AQ3149" s="25">
        <v>1E-3</v>
      </c>
      <c r="AR3149" s="94">
        <v>3.1360000000000001E-6</v>
      </c>
      <c r="AS3149" s="157" t="s">
        <v>22</v>
      </c>
      <c r="AT3149" s="93" t="s">
        <v>22</v>
      </c>
      <c r="AU3149" s="92" t="s">
        <v>22</v>
      </c>
      <c r="AV3149" s="91" t="s">
        <v>152</v>
      </c>
      <c r="AW3149" s="92" t="s">
        <v>48</v>
      </c>
      <c r="AX3149" s="92" t="s">
        <v>48</v>
      </c>
      <c r="AY3149" s="91" t="s">
        <v>152</v>
      </c>
      <c r="AZ3149" s="23"/>
      <c r="BA3149" s="25" t="s">
        <v>2460</v>
      </c>
      <c r="BB3149" t="s">
        <v>25</v>
      </c>
      <c r="BC3149" t="e">
        <v>#N/A</v>
      </c>
      <c r="BD3149" t="e">
        <f>IF(Z3149=BC3149,"OK")</f>
        <v>#N/A</v>
      </c>
      <c r="BE3149">
        <v>1E-3</v>
      </c>
      <c r="BF3149">
        <v>0</v>
      </c>
      <c r="BG3149">
        <v>28</v>
      </c>
      <c r="BH3149">
        <v>28</v>
      </c>
      <c r="BI3149">
        <v>4</v>
      </c>
      <c r="BJ3149">
        <v>1E-3</v>
      </c>
      <c r="BK3149">
        <v>3.1360000000000001E-6</v>
      </c>
      <c r="BN3149" s="183"/>
    </row>
    <row r="3150" spans="1:66" ht="25.5" x14ac:dyDescent="0.25">
      <c r="A3150" s="1"/>
      <c r="B3150" s="94">
        <v>3137</v>
      </c>
      <c r="C3150" s="43">
        <v>1018605</v>
      </c>
      <c r="D3150" s="53" t="s">
        <v>22</v>
      </c>
      <c r="E3150" s="27" t="s">
        <v>2475</v>
      </c>
      <c r="F3150" s="151" t="s">
        <v>44</v>
      </c>
      <c r="G3150" s="34"/>
      <c r="H3150" s="46" t="str">
        <f>IFERROR(IFERROR(IF(SEARCH("Usystems",$E3150)&gt;0,"Usystems"),IF(SEARCH("RIIFO",$E3150)&gt;0,"RIIFO","Uponor")),"Uponor")</f>
        <v>Uponor</v>
      </c>
      <c r="I3150" s="25" t="str">
        <f>IFERROR(MID($D3150,1,7)+0,"")</f>
        <v/>
      </c>
      <c r="J3150" s="25" t="str">
        <f>IFERROR(MID($D3150,10,7)+0,"")</f>
        <v/>
      </c>
      <c r="K3150" s="25" t="str">
        <f>IFERROR(MID($D3150,19,7)+0,"")</f>
        <v/>
      </c>
      <c r="L3150" s="25" t="str">
        <f>IFERROR(MID($D3150,28,7)+0,"")</f>
        <v/>
      </c>
      <c r="M3150" s="25" t="str">
        <f>IF(IFERROR(MID($Q3150,1,7)+0,"")&lt;1130000,IF(INDEX(C:C,MATCH(LEFT(Q3150,7)+0,I:I,0))&lt;1130000,"",INDEX(C:C,MATCH(LEFT(Q3150,7)+0,I:I,0))),IFERROR(MID($Q3150,1,7)+0,""))</f>
        <v/>
      </c>
      <c r="N3150" s="25" t="str">
        <f>IF(IFERROR(MID($Q3150,10,7)+0,"")&lt;1130000,"",IFERROR(MID($Q3150,10,7)+0,""))</f>
        <v/>
      </c>
      <c r="O3150" s="25" t="str">
        <f>IF(IFERROR(MID($Q3150,19,7)+0,"")&lt;1130000,"",IFERROR(MID($Q3150,19,7)+0,""))</f>
        <v/>
      </c>
      <c r="P3150" s="25" t="str">
        <f>IF(M3150="","",IF(N3150="",M3150,M3150&amp;", "&amp;N3150))</f>
        <v/>
      </c>
      <c r="Q3150" s="44" t="s">
        <v>22</v>
      </c>
      <c r="R3150" s="44"/>
      <c r="S3150" s="35" t="s">
        <v>69</v>
      </c>
      <c r="T3150" s="25" t="s">
        <v>36</v>
      </c>
      <c r="U3150" s="185">
        <v>299.52999999999997</v>
      </c>
      <c r="V3150" s="188">
        <v>299.52999999999997</v>
      </c>
      <c r="W3150" s="189">
        <v>299.52999999999997</v>
      </c>
      <c r="X3150" s="31">
        <v>299.52999999999997</v>
      </c>
      <c r="Y3150" s="90">
        <f>IFERROR(ROUND(X3150/W3150-1,2),"")</f>
        <v>0</v>
      </c>
      <c r="Z3150" s="31">
        <f>IF(OR(S3150="VLD MLC components",S3150="VLD MLC pipes",S3150="VLD PEX components",S3150="VLD PEX pipes",S3150="VLD PHC components",S3150="VLD PHC pipes",S3150="Controls VLD"),"По запросу",X3150)</f>
        <v>299.52999999999997</v>
      </c>
      <c r="AA3150" s="63">
        <f>ROUND(X3150/1.2,3)</f>
        <v>249.608</v>
      </c>
      <c r="AB3150" s="23">
        <v>249.608</v>
      </c>
      <c r="AC3150" s="190">
        <f>IFERROR(ROUND(AA3150/AB3150-1,2),"")</f>
        <v>0</v>
      </c>
      <c r="AD3150" s="25">
        <v>1E-3</v>
      </c>
      <c r="AE3150" s="25">
        <v>9.9999999999999995E-7</v>
      </c>
      <c r="AF3150" s="25">
        <v>0</v>
      </c>
      <c r="AG3150" s="25" t="s">
        <v>22</v>
      </c>
      <c r="AH3150" s="25">
        <v>0</v>
      </c>
      <c r="AI3150" s="25">
        <v>0</v>
      </c>
      <c r="AJ3150" s="25" t="s">
        <v>20</v>
      </c>
      <c r="AK3150" s="42" t="s">
        <v>19</v>
      </c>
      <c r="AL3150" s="25" t="s">
        <v>20</v>
      </c>
      <c r="AM3150" s="25">
        <v>1</v>
      </c>
      <c r="AN3150" s="25">
        <v>32</v>
      </c>
      <c r="AO3150" s="25">
        <v>32</v>
      </c>
      <c r="AP3150" s="25">
        <v>4</v>
      </c>
      <c r="AQ3150" s="25">
        <v>1E-3</v>
      </c>
      <c r="AR3150" s="94">
        <v>4.0960000000000003E-6</v>
      </c>
      <c r="AS3150" s="157" t="s">
        <v>22</v>
      </c>
      <c r="AT3150" s="93" t="s">
        <v>22</v>
      </c>
      <c r="AU3150" s="92" t="s">
        <v>22</v>
      </c>
      <c r="AV3150" s="91" t="s">
        <v>152</v>
      </c>
      <c r="AW3150" s="92" t="s">
        <v>48</v>
      </c>
      <c r="AX3150" s="92" t="s">
        <v>48</v>
      </c>
      <c r="AY3150" s="91" t="s">
        <v>152</v>
      </c>
      <c r="AZ3150" s="23"/>
      <c r="BA3150" s="25" t="s">
        <v>2460</v>
      </c>
      <c r="BB3150" t="s">
        <v>25</v>
      </c>
      <c r="BC3150" t="e">
        <v>#N/A</v>
      </c>
      <c r="BD3150" t="e">
        <f>IF(Z3150=BC3150,"OK")</f>
        <v>#N/A</v>
      </c>
      <c r="BE3150">
        <v>1E-3</v>
      </c>
      <c r="BF3150">
        <v>9.9999999999999995E-7</v>
      </c>
      <c r="BG3150">
        <v>32</v>
      </c>
      <c r="BH3150">
        <v>32</v>
      </c>
      <c r="BI3150">
        <v>4</v>
      </c>
      <c r="BJ3150">
        <v>1E-3</v>
      </c>
      <c r="BK3150">
        <v>4.0960000000000003E-6</v>
      </c>
      <c r="BN3150" s="183"/>
    </row>
    <row r="3151" spans="1:66" ht="25.5" x14ac:dyDescent="0.25">
      <c r="A3151" s="1"/>
      <c r="B3151" s="94">
        <v>3138</v>
      </c>
      <c r="C3151" s="43">
        <v>1018606</v>
      </c>
      <c r="D3151" s="53" t="s">
        <v>22</v>
      </c>
      <c r="E3151" s="27" t="s">
        <v>2474</v>
      </c>
      <c r="F3151" s="151" t="s">
        <v>44</v>
      </c>
      <c r="G3151" s="34"/>
      <c r="H3151" s="46" t="str">
        <f>IFERROR(IFERROR(IF(SEARCH("Usystems",$E3151)&gt;0,"Usystems"),IF(SEARCH("RIIFO",$E3151)&gt;0,"RIIFO","Uponor")),"Uponor")</f>
        <v>Uponor</v>
      </c>
      <c r="I3151" s="25" t="str">
        <f>IFERROR(MID($D3151,1,7)+0,"")</f>
        <v/>
      </c>
      <c r="J3151" s="25" t="str">
        <f>IFERROR(MID($D3151,10,7)+0,"")</f>
        <v/>
      </c>
      <c r="K3151" s="25" t="str">
        <f>IFERROR(MID($D3151,19,7)+0,"")</f>
        <v/>
      </c>
      <c r="L3151" s="25" t="str">
        <f>IFERROR(MID($D3151,28,7)+0,"")</f>
        <v/>
      </c>
      <c r="M3151" s="25" t="str">
        <f>IF(IFERROR(MID($Q3151,1,7)+0,"")&lt;1130000,IF(INDEX(C:C,MATCH(LEFT(Q3151,7)+0,I:I,0))&lt;1130000,"",INDEX(C:C,MATCH(LEFT(Q3151,7)+0,I:I,0))),IFERROR(MID($Q3151,1,7)+0,""))</f>
        <v/>
      </c>
      <c r="N3151" s="25" t="str">
        <f>IF(IFERROR(MID($Q3151,10,7)+0,"")&lt;1130000,"",IFERROR(MID($Q3151,10,7)+0,""))</f>
        <v/>
      </c>
      <c r="O3151" s="25" t="str">
        <f>IF(IFERROR(MID($Q3151,19,7)+0,"")&lt;1130000,"",IFERROR(MID($Q3151,19,7)+0,""))</f>
        <v/>
      </c>
      <c r="P3151" s="25" t="str">
        <f>IF(M3151="","",IF(N3151="",M3151,M3151&amp;", "&amp;N3151))</f>
        <v/>
      </c>
      <c r="Q3151" s="44" t="s">
        <v>22</v>
      </c>
      <c r="R3151" s="44"/>
      <c r="S3151" s="35" t="s">
        <v>69</v>
      </c>
      <c r="T3151" s="25" t="s">
        <v>36</v>
      </c>
      <c r="U3151" s="185">
        <v>299.52999999999997</v>
      </c>
      <c r="V3151" s="188">
        <v>299.52999999999997</v>
      </c>
      <c r="W3151" s="189">
        <v>299.52999999999997</v>
      </c>
      <c r="X3151" s="31">
        <v>299.52999999999997</v>
      </c>
      <c r="Y3151" s="90">
        <f>IFERROR(ROUND(X3151/W3151-1,2),"")</f>
        <v>0</v>
      </c>
      <c r="Z3151" s="31">
        <f>IF(OR(S3151="VLD MLC components",S3151="VLD MLC pipes",S3151="VLD PEX components",S3151="VLD PEX pipes",S3151="VLD PHC components",S3151="VLD PHC pipes",S3151="Controls VLD"),"По запросу",X3151)</f>
        <v>299.52999999999997</v>
      </c>
      <c r="AA3151" s="63">
        <f>ROUND(X3151/1.2,3)</f>
        <v>249.608</v>
      </c>
      <c r="AB3151" s="23">
        <v>249.608</v>
      </c>
      <c r="AC3151" s="190">
        <f>IFERROR(ROUND(AA3151/AB3151-1,2),"")</f>
        <v>0</v>
      </c>
      <c r="AD3151" s="25">
        <v>1E-3</v>
      </c>
      <c r="AE3151" s="25">
        <v>3.0000000000000001E-6</v>
      </c>
      <c r="AF3151" s="25">
        <v>0</v>
      </c>
      <c r="AG3151" s="25" t="s">
        <v>22</v>
      </c>
      <c r="AH3151" s="25">
        <v>0</v>
      </c>
      <c r="AI3151" s="25">
        <v>0</v>
      </c>
      <c r="AJ3151" s="25" t="s">
        <v>20</v>
      </c>
      <c r="AK3151" s="42" t="s">
        <v>19</v>
      </c>
      <c r="AL3151" s="25" t="s">
        <v>20</v>
      </c>
      <c r="AM3151" s="25">
        <v>1</v>
      </c>
      <c r="AN3151" s="25">
        <v>40</v>
      </c>
      <c r="AO3151" s="25">
        <v>40</v>
      </c>
      <c r="AP3151" s="25">
        <v>6</v>
      </c>
      <c r="AQ3151" s="25">
        <v>1E-3</v>
      </c>
      <c r="AR3151" s="94">
        <v>9.5999999999999996E-6</v>
      </c>
      <c r="AS3151" s="157" t="s">
        <v>22</v>
      </c>
      <c r="AT3151" s="93" t="s">
        <v>22</v>
      </c>
      <c r="AU3151" s="92" t="s">
        <v>22</v>
      </c>
      <c r="AV3151" s="91" t="s">
        <v>152</v>
      </c>
      <c r="AW3151" s="92" t="s">
        <v>48</v>
      </c>
      <c r="AX3151" s="92" t="s">
        <v>48</v>
      </c>
      <c r="AY3151" s="91" t="s">
        <v>152</v>
      </c>
      <c r="AZ3151" s="23"/>
      <c r="BA3151" s="25" t="s">
        <v>2460</v>
      </c>
      <c r="BB3151" t="s">
        <v>25</v>
      </c>
      <c r="BC3151" t="e">
        <v>#N/A</v>
      </c>
      <c r="BD3151" t="e">
        <f>IF(Z3151=BC3151,"OK")</f>
        <v>#N/A</v>
      </c>
      <c r="BE3151">
        <v>1E-3</v>
      </c>
      <c r="BF3151">
        <v>3.0000000000000001E-6</v>
      </c>
      <c r="BG3151">
        <v>40</v>
      </c>
      <c r="BH3151">
        <v>40</v>
      </c>
      <c r="BI3151">
        <v>6</v>
      </c>
      <c r="BJ3151">
        <v>1E-3</v>
      </c>
      <c r="BK3151">
        <v>9.5999999999999996E-6</v>
      </c>
      <c r="BN3151" s="183"/>
    </row>
    <row r="3152" spans="1:66" ht="25.5" x14ac:dyDescent="0.25">
      <c r="A3152" s="1"/>
      <c r="B3152" s="94">
        <v>3139</v>
      </c>
      <c r="C3152" s="43">
        <v>1018607</v>
      </c>
      <c r="D3152" s="53" t="s">
        <v>22</v>
      </c>
      <c r="E3152" s="27" t="s">
        <v>2473</v>
      </c>
      <c r="F3152" s="151" t="s">
        <v>44</v>
      </c>
      <c r="G3152" s="34"/>
      <c r="H3152" s="46" t="str">
        <f>IFERROR(IFERROR(IF(SEARCH("Usystems",$E3152)&gt;0,"Usystems"),IF(SEARCH("RIIFO",$E3152)&gt;0,"RIIFO","Uponor")),"Uponor")</f>
        <v>Uponor</v>
      </c>
      <c r="I3152" s="25" t="str">
        <f>IFERROR(MID($D3152,1,7)+0,"")</f>
        <v/>
      </c>
      <c r="J3152" s="25" t="str">
        <f>IFERROR(MID($D3152,10,7)+0,"")</f>
        <v/>
      </c>
      <c r="K3152" s="25" t="str">
        <f>IFERROR(MID($D3152,19,7)+0,"")</f>
        <v/>
      </c>
      <c r="L3152" s="25" t="str">
        <f>IFERROR(MID($D3152,28,7)+0,"")</f>
        <v/>
      </c>
      <c r="M3152" s="25" t="str">
        <f>IF(IFERROR(MID($Q3152,1,7)+0,"")&lt;1130000,IF(INDEX(C:C,MATCH(LEFT(Q3152,7)+0,I:I,0))&lt;1130000,"",INDEX(C:C,MATCH(LEFT(Q3152,7)+0,I:I,0))),IFERROR(MID($Q3152,1,7)+0,""))</f>
        <v/>
      </c>
      <c r="N3152" s="25" t="str">
        <f>IF(IFERROR(MID($Q3152,10,7)+0,"")&lt;1130000,"",IFERROR(MID($Q3152,10,7)+0,""))</f>
        <v/>
      </c>
      <c r="O3152" s="25" t="str">
        <f>IF(IFERROR(MID($Q3152,19,7)+0,"")&lt;1130000,"",IFERROR(MID($Q3152,19,7)+0,""))</f>
        <v/>
      </c>
      <c r="P3152" s="25" t="str">
        <f>IF(M3152="","",IF(N3152="",M3152,M3152&amp;", "&amp;N3152))</f>
        <v/>
      </c>
      <c r="Q3152" s="44" t="s">
        <v>22</v>
      </c>
      <c r="R3152" s="44"/>
      <c r="S3152" s="35" t="s">
        <v>2449</v>
      </c>
      <c r="T3152" s="25" t="s">
        <v>36</v>
      </c>
      <c r="U3152" s="185">
        <v>299.52999999999997</v>
      </c>
      <c r="V3152" s="188">
        <v>299.52999999999997</v>
      </c>
      <c r="W3152" s="189">
        <v>299.52999999999997</v>
      </c>
      <c r="X3152" s="31">
        <v>299.52999999999997</v>
      </c>
      <c r="Y3152" s="90">
        <f>IFERROR(ROUND(X3152/W3152-1,2),"")</f>
        <v>0</v>
      </c>
      <c r="Z3152" s="31" t="str">
        <f>IF(OR(S3152="VLD MLC components",S3152="VLD MLC pipes",S3152="VLD PEX components",S3152="VLD PEX pipes",S3152="VLD PHC components",S3152="VLD PHC pipes",S3152="Controls VLD"),"По запросу",X3152)</f>
        <v>По запросу</v>
      </c>
      <c r="AA3152" s="63">
        <f>ROUND(X3152/1.2,3)</f>
        <v>249.608</v>
      </c>
      <c r="AB3152" s="23">
        <v>249.608</v>
      </c>
      <c r="AC3152" s="190">
        <f>IFERROR(ROUND(AA3152/AB3152-1,2),"")</f>
        <v>0</v>
      </c>
      <c r="AD3152" s="25">
        <v>1E-3</v>
      </c>
      <c r="AE3152" s="25">
        <v>4.3000000000000002E-5</v>
      </c>
      <c r="AF3152" s="25">
        <v>0</v>
      </c>
      <c r="AG3152" s="25" t="s">
        <v>22</v>
      </c>
      <c r="AH3152" s="25">
        <v>0</v>
      </c>
      <c r="AI3152" s="25">
        <v>0</v>
      </c>
      <c r="AJ3152" s="25" t="s">
        <v>20</v>
      </c>
      <c r="AK3152" s="42" t="s">
        <v>19</v>
      </c>
      <c r="AL3152" s="25" t="s">
        <v>20</v>
      </c>
      <c r="AM3152" s="25">
        <v>1</v>
      </c>
      <c r="AN3152" s="25">
        <v>50</v>
      </c>
      <c r="AO3152" s="25">
        <v>50</v>
      </c>
      <c r="AP3152" s="25">
        <v>7</v>
      </c>
      <c r="AQ3152" s="25">
        <v>1E-3</v>
      </c>
      <c r="AR3152" s="94">
        <v>1.7499999999999998E-5</v>
      </c>
      <c r="AS3152" s="157" t="s">
        <v>22</v>
      </c>
      <c r="AT3152" s="93" t="s">
        <v>22</v>
      </c>
      <c r="AU3152" s="92" t="s">
        <v>22</v>
      </c>
      <c r="AV3152" s="91" t="s">
        <v>152</v>
      </c>
      <c r="AW3152" s="92" t="s">
        <v>48</v>
      </c>
      <c r="AX3152" s="92" t="s">
        <v>48</v>
      </c>
      <c r="AY3152" s="91" t="s">
        <v>152</v>
      </c>
      <c r="AZ3152" s="23"/>
      <c r="BA3152" s="25" t="s">
        <v>2460</v>
      </c>
      <c r="BB3152" t="s">
        <v>25</v>
      </c>
      <c r="BC3152" t="e">
        <v>#N/A</v>
      </c>
      <c r="BD3152" t="e">
        <f>IF(Z3152=BC3152,"OK")</f>
        <v>#N/A</v>
      </c>
      <c r="BE3152">
        <v>1E-3</v>
      </c>
      <c r="BF3152">
        <v>4.3000000000000002E-5</v>
      </c>
      <c r="BG3152">
        <v>50</v>
      </c>
      <c r="BH3152">
        <v>50</v>
      </c>
      <c r="BI3152">
        <v>7</v>
      </c>
      <c r="BJ3152">
        <v>1E-3</v>
      </c>
      <c r="BK3152">
        <v>1.7499999999999998E-5</v>
      </c>
      <c r="BN3152" s="183"/>
    </row>
    <row r="3153" spans="1:66" ht="25.5" x14ac:dyDescent="0.25">
      <c r="A3153" s="1"/>
      <c r="B3153" s="94">
        <v>3140</v>
      </c>
      <c r="C3153" s="43">
        <v>1018608</v>
      </c>
      <c r="D3153" s="53" t="s">
        <v>22</v>
      </c>
      <c r="E3153" s="27" t="s">
        <v>2472</v>
      </c>
      <c r="F3153" s="151" t="s">
        <v>44</v>
      </c>
      <c r="G3153" s="34"/>
      <c r="H3153" s="46" t="str">
        <f>IFERROR(IFERROR(IF(SEARCH("Usystems",$E3153)&gt;0,"Usystems"),IF(SEARCH("RIIFO",$E3153)&gt;0,"RIIFO","Uponor")),"Uponor")</f>
        <v>Uponor</v>
      </c>
      <c r="I3153" s="25" t="str">
        <f>IFERROR(MID($D3153,1,7)+0,"")</f>
        <v/>
      </c>
      <c r="J3153" s="25" t="str">
        <f>IFERROR(MID($D3153,10,7)+0,"")</f>
        <v/>
      </c>
      <c r="K3153" s="25" t="str">
        <f>IFERROR(MID($D3153,19,7)+0,"")</f>
        <v/>
      </c>
      <c r="L3153" s="25" t="str">
        <f>IFERROR(MID($D3153,28,7)+0,"")</f>
        <v/>
      </c>
      <c r="M3153" s="25" t="str">
        <f>IF(IFERROR(MID($Q3153,1,7)+0,"")&lt;1130000,IF(INDEX(C:C,MATCH(LEFT(Q3153,7)+0,I:I,0))&lt;1130000,"",INDEX(C:C,MATCH(LEFT(Q3153,7)+0,I:I,0))),IFERROR(MID($Q3153,1,7)+0,""))</f>
        <v/>
      </c>
      <c r="N3153" s="25" t="str">
        <f>IF(IFERROR(MID($Q3153,10,7)+0,"")&lt;1130000,"",IFERROR(MID($Q3153,10,7)+0,""))</f>
        <v/>
      </c>
      <c r="O3153" s="25" t="str">
        <f>IF(IFERROR(MID($Q3153,19,7)+0,"")&lt;1130000,"",IFERROR(MID($Q3153,19,7)+0,""))</f>
        <v/>
      </c>
      <c r="P3153" s="25" t="str">
        <f>IF(M3153="","",IF(N3153="",M3153,M3153&amp;", "&amp;N3153))</f>
        <v/>
      </c>
      <c r="Q3153" s="44" t="s">
        <v>22</v>
      </c>
      <c r="R3153" s="44"/>
      <c r="S3153" s="35" t="s">
        <v>2449</v>
      </c>
      <c r="T3153" s="25" t="s">
        <v>36</v>
      </c>
      <c r="U3153" s="185">
        <v>299.52999999999997</v>
      </c>
      <c r="V3153" s="188">
        <v>299.52999999999997</v>
      </c>
      <c r="W3153" s="189">
        <v>299.52999999999997</v>
      </c>
      <c r="X3153" s="31">
        <v>299.52999999999997</v>
      </c>
      <c r="Y3153" s="90">
        <f>IFERROR(ROUND(X3153/W3153-1,2),"")</f>
        <v>0</v>
      </c>
      <c r="Z3153" s="31" t="str">
        <f>IF(OR(S3153="VLD MLC components",S3153="VLD MLC pipes",S3153="VLD PEX components",S3153="VLD PEX pipes",S3153="VLD PHC components",S3153="VLD PHC pipes",S3153="Controls VLD"),"По запросу",X3153)</f>
        <v>По запросу</v>
      </c>
      <c r="AA3153" s="63">
        <f>ROUND(X3153/1.2,3)</f>
        <v>249.608</v>
      </c>
      <c r="AB3153" s="23">
        <v>249.608</v>
      </c>
      <c r="AC3153" s="190">
        <f>IFERROR(ROUND(AA3153/AB3153-1,2),"")</f>
        <v>0</v>
      </c>
      <c r="AD3153" s="25">
        <v>1.0999999999999999E-2</v>
      </c>
      <c r="AE3153" s="25">
        <v>6.0000000000000002E-6</v>
      </c>
      <c r="AF3153" s="25">
        <v>0</v>
      </c>
      <c r="AG3153" s="25" t="s">
        <v>22</v>
      </c>
      <c r="AH3153" s="25">
        <v>0</v>
      </c>
      <c r="AI3153" s="25">
        <v>0</v>
      </c>
      <c r="AJ3153" s="25" t="s">
        <v>20</v>
      </c>
      <c r="AK3153" s="42" t="s">
        <v>19</v>
      </c>
      <c r="AL3153" s="25" t="s">
        <v>20</v>
      </c>
      <c r="AM3153" s="25">
        <v>1</v>
      </c>
      <c r="AN3153" s="25">
        <v>63</v>
      </c>
      <c r="AO3153" s="25">
        <v>63</v>
      </c>
      <c r="AP3153" s="25">
        <v>9</v>
      </c>
      <c r="AQ3153" s="25">
        <v>1.0999999999999999E-2</v>
      </c>
      <c r="AR3153" s="94">
        <v>3.5720999999999999E-5</v>
      </c>
      <c r="AS3153" s="157" t="s">
        <v>22</v>
      </c>
      <c r="AT3153" s="93" t="s">
        <v>22</v>
      </c>
      <c r="AU3153" s="92" t="s">
        <v>22</v>
      </c>
      <c r="AV3153" s="91" t="s">
        <v>152</v>
      </c>
      <c r="AW3153" s="92" t="s">
        <v>48</v>
      </c>
      <c r="AX3153" s="92" t="s">
        <v>48</v>
      </c>
      <c r="AY3153" s="91" t="s">
        <v>152</v>
      </c>
      <c r="AZ3153" s="23"/>
      <c r="BA3153" s="25" t="s">
        <v>2460</v>
      </c>
      <c r="BB3153" t="s">
        <v>25</v>
      </c>
      <c r="BC3153" t="e">
        <v>#N/A</v>
      </c>
      <c r="BD3153" t="e">
        <f>IF(Z3153=BC3153,"OK")</f>
        <v>#N/A</v>
      </c>
      <c r="BE3153">
        <v>1.0999999999999999E-2</v>
      </c>
      <c r="BF3153">
        <v>6.0000000000000002E-6</v>
      </c>
      <c r="BG3153">
        <v>63</v>
      </c>
      <c r="BH3153">
        <v>63</v>
      </c>
      <c r="BI3153">
        <v>9</v>
      </c>
      <c r="BJ3153">
        <v>1.0999999999999999E-2</v>
      </c>
      <c r="BK3153">
        <v>3.5720999999999999E-5</v>
      </c>
      <c r="BN3153" s="183"/>
    </row>
    <row r="3154" spans="1:66" ht="25.5" x14ac:dyDescent="0.25">
      <c r="A3154" s="1"/>
      <c r="B3154" s="94">
        <v>3141</v>
      </c>
      <c r="C3154" s="43">
        <v>1026578</v>
      </c>
      <c r="D3154" s="53" t="s">
        <v>22</v>
      </c>
      <c r="E3154" s="27" t="s">
        <v>2471</v>
      </c>
      <c r="F3154" s="151" t="s">
        <v>44</v>
      </c>
      <c r="G3154" s="34"/>
      <c r="H3154" s="46" t="str">
        <f>IFERROR(IFERROR(IF(SEARCH("Usystems",$E3154)&gt;0,"Usystems"),IF(SEARCH("RIIFO",$E3154)&gt;0,"RIIFO","Uponor")),"Uponor")</f>
        <v>Uponor</v>
      </c>
      <c r="I3154" s="25" t="str">
        <f>IFERROR(MID($D3154,1,7)+0,"")</f>
        <v/>
      </c>
      <c r="J3154" s="25" t="str">
        <f>IFERROR(MID($D3154,10,7)+0,"")</f>
        <v/>
      </c>
      <c r="K3154" s="25" t="str">
        <f>IFERROR(MID($D3154,19,7)+0,"")</f>
        <v/>
      </c>
      <c r="L3154" s="25" t="str">
        <f>IFERROR(MID($D3154,28,7)+0,"")</f>
        <v/>
      </c>
      <c r="M3154" s="25" t="str">
        <f>IF(IFERROR(MID($Q3154,1,7)+0,"")&lt;1130000,IF(INDEX(C:C,MATCH(LEFT(Q3154,7)+0,I:I,0))&lt;1130000,"",INDEX(C:C,MATCH(LEFT(Q3154,7)+0,I:I,0))),IFERROR(MID($Q3154,1,7)+0,""))</f>
        <v/>
      </c>
      <c r="N3154" s="25" t="str">
        <f>IF(IFERROR(MID($Q3154,10,7)+0,"")&lt;1130000,"",IFERROR(MID($Q3154,10,7)+0,""))</f>
        <v/>
      </c>
      <c r="O3154" s="25" t="str">
        <f>IF(IFERROR(MID($Q3154,19,7)+0,"")&lt;1130000,"",IFERROR(MID($Q3154,19,7)+0,""))</f>
        <v/>
      </c>
      <c r="P3154" s="25" t="str">
        <f>IF(M3154="","",IF(N3154="",M3154,M3154&amp;", "&amp;N3154))</f>
        <v/>
      </c>
      <c r="Q3154" s="44" t="s">
        <v>22</v>
      </c>
      <c r="R3154" s="44"/>
      <c r="S3154" s="35" t="s">
        <v>2449</v>
      </c>
      <c r="T3154" s="25" t="s">
        <v>36</v>
      </c>
      <c r="U3154" s="185">
        <v>299.52999999999997</v>
      </c>
      <c r="V3154" s="188">
        <v>299.52999999999997</v>
      </c>
      <c r="W3154" s="189">
        <v>299.52999999999997</v>
      </c>
      <c r="X3154" s="31">
        <v>299.52999999999997</v>
      </c>
      <c r="Y3154" s="90">
        <f>IFERROR(ROUND(X3154/W3154-1,2),"")</f>
        <v>0</v>
      </c>
      <c r="Z3154" s="31" t="str">
        <f>IF(OR(S3154="VLD MLC components",S3154="VLD MLC pipes",S3154="VLD PEX components",S3154="VLD PEX pipes",S3154="VLD PHC components",S3154="VLD PHC pipes",S3154="Controls VLD"),"По запросу",X3154)</f>
        <v>По запросу</v>
      </c>
      <c r="AA3154" s="63">
        <f>ROUND(X3154/1.2,3)</f>
        <v>249.608</v>
      </c>
      <c r="AB3154" s="23">
        <v>249.608</v>
      </c>
      <c r="AC3154" s="190">
        <f>IFERROR(ROUND(AA3154/AB3154-1,2),"")</f>
        <v>0</v>
      </c>
      <c r="AD3154" s="25">
        <v>1E-3</v>
      </c>
      <c r="AE3154" s="25"/>
      <c r="AF3154" s="25">
        <v>0</v>
      </c>
      <c r="AG3154" s="25" t="s">
        <v>22</v>
      </c>
      <c r="AH3154" s="25">
        <v>0</v>
      </c>
      <c r="AI3154" s="25">
        <v>0</v>
      </c>
      <c r="AJ3154" s="25" t="s">
        <v>20</v>
      </c>
      <c r="AK3154" s="42" t="s">
        <v>19</v>
      </c>
      <c r="AL3154" s="25" t="s">
        <v>20</v>
      </c>
      <c r="AM3154" s="25">
        <v>1</v>
      </c>
      <c r="AN3154" s="25">
        <v>75</v>
      </c>
      <c r="AO3154" s="25">
        <v>75</v>
      </c>
      <c r="AP3154" s="25">
        <v>10</v>
      </c>
      <c r="AQ3154" s="25">
        <v>1E-3</v>
      </c>
      <c r="AR3154" s="94">
        <v>5.6249999999999998E-5</v>
      </c>
      <c r="AS3154" s="157" t="s">
        <v>22</v>
      </c>
      <c r="AT3154" s="93" t="s">
        <v>22</v>
      </c>
      <c r="AU3154" s="92" t="s">
        <v>22</v>
      </c>
      <c r="AV3154" s="91" t="s">
        <v>152</v>
      </c>
      <c r="AW3154" s="92" t="s">
        <v>48</v>
      </c>
      <c r="AX3154" s="92" t="s">
        <v>48</v>
      </c>
      <c r="AY3154" s="91" t="s">
        <v>152</v>
      </c>
      <c r="AZ3154" s="23"/>
      <c r="BA3154" s="25" t="s">
        <v>2460</v>
      </c>
      <c r="BB3154" t="s">
        <v>25</v>
      </c>
      <c r="BC3154" t="e">
        <v>#N/A</v>
      </c>
      <c r="BD3154" t="e">
        <f>IF(Z3154=BC3154,"OK")</f>
        <v>#N/A</v>
      </c>
      <c r="BE3154">
        <v>1E-3</v>
      </c>
      <c r="BF3154">
        <v>0</v>
      </c>
      <c r="BG3154">
        <v>75</v>
      </c>
      <c r="BH3154">
        <v>75</v>
      </c>
      <c r="BI3154">
        <v>10</v>
      </c>
      <c r="BJ3154">
        <v>1E-3</v>
      </c>
      <c r="BK3154">
        <v>5.6249999999999998E-5</v>
      </c>
      <c r="BN3154" s="183"/>
    </row>
    <row r="3155" spans="1:66" ht="25.5" x14ac:dyDescent="0.25">
      <c r="A3155" s="1"/>
      <c r="B3155" s="94">
        <v>3142</v>
      </c>
      <c r="C3155" s="43">
        <v>1026582</v>
      </c>
      <c r="D3155" s="53" t="s">
        <v>22</v>
      </c>
      <c r="E3155" s="27" t="s">
        <v>2470</v>
      </c>
      <c r="F3155" s="151" t="s">
        <v>44</v>
      </c>
      <c r="G3155" s="34"/>
      <c r="H3155" s="46" t="str">
        <f>IFERROR(IFERROR(IF(SEARCH("Usystems",$E3155)&gt;0,"Usystems"),IF(SEARCH("RIIFO",$E3155)&gt;0,"RIIFO","Uponor")),"Uponor")</f>
        <v>Uponor</v>
      </c>
      <c r="I3155" s="25" t="str">
        <f>IFERROR(MID($D3155,1,7)+0,"")</f>
        <v/>
      </c>
      <c r="J3155" s="25" t="str">
        <f>IFERROR(MID($D3155,10,7)+0,"")</f>
        <v/>
      </c>
      <c r="K3155" s="25" t="str">
        <f>IFERROR(MID($D3155,19,7)+0,"")</f>
        <v/>
      </c>
      <c r="L3155" s="25" t="str">
        <f>IFERROR(MID($D3155,28,7)+0,"")</f>
        <v/>
      </c>
      <c r="M3155" s="25" t="str">
        <f>IF(IFERROR(MID($Q3155,1,7)+0,"")&lt;1130000,IF(INDEX(C:C,MATCH(LEFT(Q3155,7)+0,I:I,0))&lt;1130000,"",INDEX(C:C,MATCH(LEFT(Q3155,7)+0,I:I,0))),IFERROR(MID($Q3155,1,7)+0,""))</f>
        <v/>
      </c>
      <c r="N3155" s="25" t="str">
        <f>IF(IFERROR(MID($Q3155,10,7)+0,"")&lt;1130000,"",IFERROR(MID($Q3155,10,7)+0,""))</f>
        <v/>
      </c>
      <c r="O3155" s="25" t="str">
        <f>IF(IFERROR(MID($Q3155,19,7)+0,"")&lt;1130000,"",IFERROR(MID($Q3155,19,7)+0,""))</f>
        <v/>
      </c>
      <c r="P3155" s="25" t="str">
        <f>IF(M3155="","",IF(N3155="",M3155,M3155&amp;", "&amp;N3155))</f>
        <v/>
      </c>
      <c r="Q3155" s="44" t="s">
        <v>22</v>
      </c>
      <c r="R3155" s="44"/>
      <c r="S3155" s="35" t="s">
        <v>2449</v>
      </c>
      <c r="T3155" s="25" t="s">
        <v>36</v>
      </c>
      <c r="U3155" s="185">
        <v>299.52999999999997</v>
      </c>
      <c r="V3155" s="188">
        <v>299.52999999999997</v>
      </c>
      <c r="W3155" s="189">
        <v>299.52999999999997</v>
      </c>
      <c r="X3155" s="31">
        <v>299.52999999999997</v>
      </c>
      <c r="Y3155" s="90">
        <f>IFERROR(ROUND(X3155/W3155-1,2),"")</f>
        <v>0</v>
      </c>
      <c r="Z3155" s="31" t="str">
        <f>IF(OR(S3155="VLD MLC components",S3155="VLD MLC pipes",S3155="VLD PEX components",S3155="VLD PEX pipes",S3155="VLD PHC components",S3155="VLD PHC pipes",S3155="Controls VLD"),"По запросу",X3155)</f>
        <v>По запросу</v>
      </c>
      <c r="AA3155" s="63">
        <f>ROUND(X3155/1.2,3)</f>
        <v>249.608</v>
      </c>
      <c r="AB3155" s="23">
        <v>249.608</v>
      </c>
      <c r="AC3155" s="190">
        <f>IFERROR(ROUND(AA3155/AB3155-1,2),"")</f>
        <v>0</v>
      </c>
      <c r="AD3155" s="25">
        <v>2E-3</v>
      </c>
      <c r="AE3155" s="25"/>
      <c r="AF3155" s="25">
        <v>0</v>
      </c>
      <c r="AG3155" s="25" t="s">
        <v>22</v>
      </c>
      <c r="AH3155" s="25">
        <v>0</v>
      </c>
      <c r="AI3155" s="25">
        <v>0</v>
      </c>
      <c r="AJ3155" s="25" t="s">
        <v>20</v>
      </c>
      <c r="AK3155" s="42" t="s">
        <v>19</v>
      </c>
      <c r="AL3155" s="25" t="s">
        <v>20</v>
      </c>
      <c r="AM3155" s="25">
        <v>1</v>
      </c>
      <c r="AN3155" s="25">
        <v>90</v>
      </c>
      <c r="AO3155" s="25">
        <v>90</v>
      </c>
      <c r="AP3155" s="25">
        <v>12</v>
      </c>
      <c r="AQ3155" s="25">
        <v>2E-3</v>
      </c>
      <c r="AR3155" s="94">
        <v>9.7200000000000004E-5</v>
      </c>
      <c r="AS3155" s="157" t="s">
        <v>22</v>
      </c>
      <c r="AT3155" s="93" t="s">
        <v>22</v>
      </c>
      <c r="AU3155" s="92" t="s">
        <v>22</v>
      </c>
      <c r="AV3155" s="91" t="s">
        <v>152</v>
      </c>
      <c r="AW3155" s="92" t="s">
        <v>48</v>
      </c>
      <c r="AX3155" s="92" t="s">
        <v>48</v>
      </c>
      <c r="AY3155" s="91" t="s">
        <v>152</v>
      </c>
      <c r="AZ3155" s="23"/>
      <c r="BA3155" s="25" t="s">
        <v>2460</v>
      </c>
      <c r="BB3155" t="s">
        <v>25</v>
      </c>
      <c r="BC3155" t="e">
        <v>#N/A</v>
      </c>
      <c r="BD3155" t="e">
        <f>IF(Z3155=BC3155,"OK")</f>
        <v>#N/A</v>
      </c>
      <c r="BE3155">
        <v>2E-3</v>
      </c>
      <c r="BF3155">
        <v>0</v>
      </c>
      <c r="BG3155">
        <v>90</v>
      </c>
      <c r="BH3155">
        <v>90</v>
      </c>
      <c r="BI3155">
        <v>12</v>
      </c>
      <c r="BJ3155">
        <v>2E-3</v>
      </c>
      <c r="BK3155">
        <v>9.7200000000000004E-5</v>
      </c>
      <c r="BN3155" s="183"/>
    </row>
    <row r="3156" spans="1:66" ht="25.5" x14ac:dyDescent="0.25">
      <c r="A3156" s="1"/>
      <c r="B3156" s="94">
        <v>3143</v>
      </c>
      <c r="C3156" s="43">
        <v>1026583</v>
      </c>
      <c r="D3156" s="53" t="s">
        <v>22</v>
      </c>
      <c r="E3156" s="27" t="s">
        <v>2469</v>
      </c>
      <c r="F3156" s="151" t="s">
        <v>44</v>
      </c>
      <c r="G3156" s="34"/>
      <c r="H3156" s="46" t="str">
        <f>IFERROR(IFERROR(IF(SEARCH("Usystems",$E3156)&gt;0,"Usystems"),IF(SEARCH("RIIFO",$E3156)&gt;0,"RIIFO","Uponor")),"Uponor")</f>
        <v>Uponor</v>
      </c>
      <c r="I3156" s="25" t="str">
        <f>IFERROR(MID($D3156,1,7)+0,"")</f>
        <v/>
      </c>
      <c r="J3156" s="25" t="str">
        <f>IFERROR(MID($D3156,10,7)+0,"")</f>
        <v/>
      </c>
      <c r="K3156" s="25" t="str">
        <f>IFERROR(MID($D3156,19,7)+0,"")</f>
        <v/>
      </c>
      <c r="L3156" s="25" t="str">
        <f>IFERROR(MID($D3156,28,7)+0,"")</f>
        <v/>
      </c>
      <c r="M3156" s="25" t="str">
        <f>IF(IFERROR(MID($Q3156,1,7)+0,"")&lt;1130000,IF(INDEX(C:C,MATCH(LEFT(Q3156,7)+0,I:I,0))&lt;1130000,"",INDEX(C:C,MATCH(LEFT(Q3156,7)+0,I:I,0))),IFERROR(MID($Q3156,1,7)+0,""))</f>
        <v/>
      </c>
      <c r="N3156" s="25" t="str">
        <f>IF(IFERROR(MID($Q3156,10,7)+0,"")&lt;1130000,"",IFERROR(MID($Q3156,10,7)+0,""))</f>
        <v/>
      </c>
      <c r="O3156" s="25" t="str">
        <f>IF(IFERROR(MID($Q3156,19,7)+0,"")&lt;1130000,"",IFERROR(MID($Q3156,19,7)+0,""))</f>
        <v/>
      </c>
      <c r="P3156" s="25" t="str">
        <f>IF(M3156="","",IF(N3156="",M3156,M3156&amp;", "&amp;N3156))</f>
        <v/>
      </c>
      <c r="Q3156" s="44" t="s">
        <v>22</v>
      </c>
      <c r="R3156" s="44"/>
      <c r="S3156" s="35" t="s">
        <v>2449</v>
      </c>
      <c r="T3156" s="25" t="s">
        <v>36</v>
      </c>
      <c r="U3156" s="185">
        <v>299.52999999999997</v>
      </c>
      <c r="V3156" s="188">
        <v>299.52999999999997</v>
      </c>
      <c r="W3156" s="189">
        <v>299.52999999999997</v>
      </c>
      <c r="X3156" s="31">
        <v>299.52999999999997</v>
      </c>
      <c r="Y3156" s="90">
        <f>IFERROR(ROUND(X3156/W3156-1,2),"")</f>
        <v>0</v>
      </c>
      <c r="Z3156" s="31" t="str">
        <f>IF(OR(S3156="VLD MLC components",S3156="VLD MLC pipes",S3156="VLD PEX components",S3156="VLD PEX pipes",S3156="VLD PHC components",S3156="VLD PHC pipes",S3156="Controls VLD"),"По запросу",X3156)</f>
        <v>По запросу</v>
      </c>
      <c r="AA3156" s="63">
        <f>ROUND(X3156/1.2,3)</f>
        <v>249.608</v>
      </c>
      <c r="AB3156" s="23">
        <v>249.608</v>
      </c>
      <c r="AC3156" s="190">
        <f>IFERROR(ROUND(AA3156/AB3156-1,2),"")</f>
        <v>0</v>
      </c>
      <c r="AD3156" s="25">
        <v>2E-3</v>
      </c>
      <c r="AE3156" s="25"/>
      <c r="AF3156" s="25">
        <v>0</v>
      </c>
      <c r="AG3156" s="25" t="s">
        <v>22</v>
      </c>
      <c r="AH3156" s="25">
        <v>0</v>
      </c>
      <c r="AI3156" s="25">
        <v>0</v>
      </c>
      <c r="AJ3156" s="25" t="s">
        <v>20</v>
      </c>
      <c r="AK3156" s="42" t="s">
        <v>19</v>
      </c>
      <c r="AL3156" s="25" t="s">
        <v>20</v>
      </c>
      <c r="AM3156" s="25">
        <v>1</v>
      </c>
      <c r="AN3156" s="25">
        <v>110</v>
      </c>
      <c r="AO3156" s="25">
        <v>110</v>
      </c>
      <c r="AP3156" s="25">
        <v>15</v>
      </c>
      <c r="AQ3156" s="25">
        <v>2E-3</v>
      </c>
      <c r="AR3156" s="94">
        <v>1.8149999999999999E-4</v>
      </c>
      <c r="AS3156" s="157" t="s">
        <v>22</v>
      </c>
      <c r="AT3156" s="93" t="s">
        <v>22</v>
      </c>
      <c r="AU3156" s="92" t="s">
        <v>22</v>
      </c>
      <c r="AV3156" s="91" t="s">
        <v>152</v>
      </c>
      <c r="AW3156" s="92" t="s">
        <v>48</v>
      </c>
      <c r="AX3156" s="92" t="s">
        <v>48</v>
      </c>
      <c r="AY3156" s="91" t="s">
        <v>152</v>
      </c>
      <c r="AZ3156" s="23"/>
      <c r="BA3156" s="25" t="s">
        <v>2460</v>
      </c>
      <c r="BB3156" t="s">
        <v>25</v>
      </c>
      <c r="BC3156" t="e">
        <v>#N/A</v>
      </c>
      <c r="BD3156" t="e">
        <f>IF(Z3156=BC3156,"OK")</f>
        <v>#N/A</v>
      </c>
      <c r="BE3156">
        <v>2E-3</v>
      </c>
      <c r="BF3156">
        <v>0</v>
      </c>
      <c r="BG3156">
        <v>110</v>
      </c>
      <c r="BH3156">
        <v>110</v>
      </c>
      <c r="BI3156">
        <v>15</v>
      </c>
      <c r="BJ3156">
        <v>2E-3</v>
      </c>
      <c r="BK3156">
        <v>1.8149999999999999E-4</v>
      </c>
      <c r="BN3156" s="183"/>
    </row>
    <row r="3157" spans="1:66" ht="25.5" x14ac:dyDescent="0.25">
      <c r="A3157" s="1"/>
      <c r="B3157" s="94">
        <v>3144</v>
      </c>
      <c r="C3157" s="43">
        <v>1026549</v>
      </c>
      <c r="D3157" s="53" t="s">
        <v>22</v>
      </c>
      <c r="E3157" s="27" t="s">
        <v>2468</v>
      </c>
      <c r="F3157" s="151" t="s">
        <v>44</v>
      </c>
      <c r="G3157" s="34"/>
      <c r="H3157" s="46" t="str">
        <f>IFERROR(IFERROR(IF(SEARCH("Usystems",$E3157)&gt;0,"Usystems"),IF(SEARCH("RIIFO",$E3157)&gt;0,"RIIFO","Uponor")),"Uponor")</f>
        <v>Uponor</v>
      </c>
      <c r="I3157" s="25" t="str">
        <f>IFERROR(MID($D3157,1,7)+0,"")</f>
        <v/>
      </c>
      <c r="J3157" s="25" t="str">
        <f>IFERROR(MID($D3157,10,7)+0,"")</f>
        <v/>
      </c>
      <c r="K3157" s="25" t="str">
        <f>IFERROR(MID($D3157,19,7)+0,"")</f>
        <v/>
      </c>
      <c r="L3157" s="25" t="str">
        <f>IFERROR(MID($D3157,28,7)+0,"")</f>
        <v/>
      </c>
      <c r="M3157" s="25" t="str">
        <f>IF(IFERROR(MID($Q3157,1,7)+0,"")&lt;1130000,IF(INDEX(C:C,MATCH(LEFT(Q3157,7)+0,I:I,0))&lt;1130000,"",INDEX(C:C,MATCH(LEFT(Q3157,7)+0,I:I,0))),IFERROR(MID($Q3157,1,7)+0,""))</f>
        <v/>
      </c>
      <c r="N3157" s="25" t="str">
        <f>IF(IFERROR(MID($Q3157,10,7)+0,"")&lt;1130000,"",IFERROR(MID($Q3157,10,7)+0,""))</f>
        <v/>
      </c>
      <c r="O3157" s="25" t="str">
        <f>IF(IFERROR(MID($Q3157,19,7)+0,"")&lt;1130000,"",IFERROR(MID($Q3157,19,7)+0,""))</f>
        <v/>
      </c>
      <c r="P3157" s="25" t="str">
        <f>IF(M3157="","",IF(N3157="",M3157,M3157&amp;", "&amp;N3157))</f>
        <v/>
      </c>
      <c r="Q3157" s="44" t="s">
        <v>22</v>
      </c>
      <c r="R3157" s="44"/>
      <c r="S3157" s="35" t="s">
        <v>69</v>
      </c>
      <c r="T3157" s="25" t="s">
        <v>36</v>
      </c>
      <c r="U3157" s="185">
        <v>299.52999999999997</v>
      </c>
      <c r="V3157" s="188">
        <v>299.52999999999997</v>
      </c>
      <c r="W3157" s="189">
        <v>299.52999999999997</v>
      </c>
      <c r="X3157" s="31">
        <v>299.52999999999997</v>
      </c>
      <c r="Y3157" s="90">
        <f>IFERROR(ROUND(X3157/W3157-1,2),"")</f>
        <v>0</v>
      </c>
      <c r="Z3157" s="31">
        <f>IF(OR(S3157="VLD MLC components",S3157="VLD MLC pipes",S3157="VLD PEX components",S3157="VLD PEX pipes",S3157="VLD PHC components",S3157="VLD PHC pipes",S3157="Controls VLD"),"По запросу",X3157)</f>
        <v>299.52999999999997</v>
      </c>
      <c r="AA3157" s="63">
        <f>ROUND(X3157/1.2,3)</f>
        <v>249.608</v>
      </c>
      <c r="AB3157" s="23">
        <v>249.608</v>
      </c>
      <c r="AC3157" s="190">
        <f>IFERROR(ROUND(AA3157/AB3157-1,2),"")</f>
        <v>0</v>
      </c>
      <c r="AD3157" s="25">
        <v>1E-3</v>
      </c>
      <c r="AE3157" s="25"/>
      <c r="AF3157" s="25">
        <v>0</v>
      </c>
      <c r="AG3157" s="25" t="s">
        <v>22</v>
      </c>
      <c r="AH3157" s="25">
        <v>0</v>
      </c>
      <c r="AI3157" s="25">
        <v>0</v>
      </c>
      <c r="AJ3157" s="25" t="s">
        <v>20</v>
      </c>
      <c r="AK3157" s="42" t="s">
        <v>19</v>
      </c>
      <c r="AL3157" s="25" t="s">
        <v>20</v>
      </c>
      <c r="AM3157" s="25">
        <v>1</v>
      </c>
      <c r="AN3157" s="25">
        <v>25</v>
      </c>
      <c r="AO3157" s="25">
        <v>25</v>
      </c>
      <c r="AP3157" s="25">
        <v>2</v>
      </c>
      <c r="AQ3157" s="25">
        <v>1E-3</v>
      </c>
      <c r="AR3157" s="94">
        <v>1.2500000000000001E-6</v>
      </c>
      <c r="AS3157" s="157" t="s">
        <v>22</v>
      </c>
      <c r="AT3157" s="93" t="s">
        <v>22</v>
      </c>
      <c r="AU3157" s="92" t="s">
        <v>22</v>
      </c>
      <c r="AV3157" s="91" t="s">
        <v>152</v>
      </c>
      <c r="AW3157" s="92" t="s">
        <v>48</v>
      </c>
      <c r="AX3157" s="92" t="s">
        <v>48</v>
      </c>
      <c r="AY3157" s="91" t="s">
        <v>152</v>
      </c>
      <c r="AZ3157" s="23"/>
      <c r="BA3157" s="25" t="s">
        <v>2460</v>
      </c>
      <c r="BB3157" t="s">
        <v>25</v>
      </c>
      <c r="BC3157" t="e">
        <v>#N/A</v>
      </c>
      <c r="BD3157" t="e">
        <f>IF(Z3157=BC3157,"OK")</f>
        <v>#N/A</v>
      </c>
      <c r="BE3157">
        <v>1E-3</v>
      </c>
      <c r="BF3157">
        <v>0</v>
      </c>
      <c r="BG3157">
        <v>25</v>
      </c>
      <c r="BH3157">
        <v>25</v>
      </c>
      <c r="BI3157">
        <v>2</v>
      </c>
      <c r="BJ3157">
        <v>1E-3</v>
      </c>
      <c r="BK3157">
        <v>1.2500000000000001E-6</v>
      </c>
      <c r="BN3157" s="183"/>
    </row>
    <row r="3158" spans="1:66" x14ac:dyDescent="0.25">
      <c r="A3158" s="1"/>
      <c r="B3158" s="94">
        <v>3145</v>
      </c>
      <c r="C3158" s="43">
        <v>1018598</v>
      </c>
      <c r="D3158" s="53" t="s">
        <v>22</v>
      </c>
      <c r="E3158" s="27" t="s">
        <v>2467</v>
      </c>
      <c r="F3158" s="151" t="s">
        <v>44</v>
      </c>
      <c r="G3158" s="34"/>
      <c r="H3158" s="46" t="str">
        <f>IFERROR(IFERROR(IF(SEARCH("Usystems",$E3158)&gt;0,"Usystems"),IF(SEARCH("RIIFO",$E3158)&gt;0,"RIIFO","Uponor")),"Uponor")</f>
        <v>Uponor</v>
      </c>
      <c r="I3158" s="25" t="str">
        <f>IFERROR(MID($D3158,1,7)+0,"")</f>
        <v/>
      </c>
      <c r="J3158" s="25" t="str">
        <f>IFERROR(MID($D3158,10,7)+0,"")</f>
        <v/>
      </c>
      <c r="K3158" s="25" t="str">
        <f>IFERROR(MID($D3158,19,7)+0,"")</f>
        <v/>
      </c>
      <c r="L3158" s="25" t="str">
        <f>IFERROR(MID($D3158,28,7)+0,"")</f>
        <v/>
      </c>
      <c r="M3158" s="25" t="str">
        <f>IF(IFERROR(MID($Q3158,1,7)+0,"")&lt;1130000,IF(INDEX(C:C,MATCH(LEFT(Q3158,7)+0,I:I,0))&lt;1130000,"",INDEX(C:C,MATCH(LEFT(Q3158,7)+0,I:I,0))),IFERROR(MID($Q3158,1,7)+0,""))</f>
        <v/>
      </c>
      <c r="N3158" s="25" t="str">
        <f>IF(IFERROR(MID($Q3158,10,7)+0,"")&lt;1130000,"",IFERROR(MID($Q3158,10,7)+0,""))</f>
        <v/>
      </c>
      <c r="O3158" s="25" t="str">
        <f>IF(IFERROR(MID($Q3158,19,7)+0,"")&lt;1130000,"",IFERROR(MID($Q3158,19,7)+0,""))</f>
        <v/>
      </c>
      <c r="P3158" s="25" t="str">
        <f>IF(M3158="","",IF(N3158="",M3158,M3158&amp;", "&amp;N3158))</f>
        <v/>
      </c>
      <c r="Q3158" s="44" t="s">
        <v>22</v>
      </c>
      <c r="R3158" s="44"/>
      <c r="S3158" s="35" t="s">
        <v>69</v>
      </c>
      <c r="T3158" s="25" t="s">
        <v>36</v>
      </c>
      <c r="U3158" s="185">
        <v>299.52999999999997</v>
      </c>
      <c r="V3158" s="188">
        <v>299.52999999999997</v>
      </c>
      <c r="W3158" s="189">
        <v>299.52999999999997</v>
      </c>
      <c r="X3158" s="31">
        <v>299.52999999999997</v>
      </c>
      <c r="Y3158" s="90">
        <f>IFERROR(ROUND(X3158/W3158-1,2),"")</f>
        <v>0</v>
      </c>
      <c r="Z3158" s="31">
        <f>IF(OR(S3158="VLD MLC components",S3158="VLD MLC pipes",S3158="VLD PEX components",S3158="VLD PEX pipes",S3158="VLD PHC components",S3158="VLD PHC pipes",S3158="Controls VLD"),"По запросу",X3158)</f>
        <v>299.52999999999997</v>
      </c>
      <c r="AA3158" s="63">
        <f>ROUND(X3158/1.2,3)</f>
        <v>249.608</v>
      </c>
      <c r="AB3158" s="23">
        <v>249.608</v>
      </c>
      <c r="AC3158" s="190">
        <f>IFERROR(ROUND(AA3158/AB3158-1,2),"")</f>
        <v>0</v>
      </c>
      <c r="AD3158" s="25">
        <v>1E-3</v>
      </c>
      <c r="AE3158" s="25">
        <v>9.9999999999999995E-7</v>
      </c>
      <c r="AF3158" s="25">
        <v>0</v>
      </c>
      <c r="AG3158" s="25" t="s">
        <v>22</v>
      </c>
      <c r="AH3158" s="25">
        <v>0</v>
      </c>
      <c r="AI3158" s="25">
        <v>0</v>
      </c>
      <c r="AJ3158" s="25" t="s">
        <v>20</v>
      </c>
      <c r="AK3158" s="42" t="s">
        <v>19</v>
      </c>
      <c r="AL3158" s="25" t="s">
        <v>20</v>
      </c>
      <c r="AM3158" s="25">
        <v>1</v>
      </c>
      <c r="AN3158" s="25">
        <v>32</v>
      </c>
      <c r="AO3158" s="25">
        <v>32</v>
      </c>
      <c r="AP3158" s="25">
        <v>3</v>
      </c>
      <c r="AQ3158" s="25">
        <v>1E-3</v>
      </c>
      <c r="AR3158" s="94">
        <v>3.072E-6</v>
      </c>
      <c r="AS3158" s="157" t="s">
        <v>22</v>
      </c>
      <c r="AT3158" s="93" t="s">
        <v>22</v>
      </c>
      <c r="AU3158" s="92" t="s">
        <v>22</v>
      </c>
      <c r="AV3158" s="91" t="s">
        <v>152</v>
      </c>
      <c r="AW3158" s="92" t="s">
        <v>48</v>
      </c>
      <c r="AX3158" s="92" t="s">
        <v>48</v>
      </c>
      <c r="AY3158" s="91" t="s">
        <v>152</v>
      </c>
      <c r="AZ3158" s="23"/>
      <c r="BA3158" s="25" t="s">
        <v>2460</v>
      </c>
      <c r="BB3158" t="s">
        <v>25</v>
      </c>
      <c r="BC3158" t="e">
        <v>#N/A</v>
      </c>
      <c r="BD3158" t="e">
        <f>IF(Z3158=BC3158,"OK")</f>
        <v>#N/A</v>
      </c>
      <c r="BE3158">
        <v>1E-3</v>
      </c>
      <c r="BF3158">
        <v>9.9999999999999995E-7</v>
      </c>
      <c r="BG3158">
        <v>32</v>
      </c>
      <c r="BH3158">
        <v>32</v>
      </c>
      <c r="BI3158">
        <v>3</v>
      </c>
      <c r="BJ3158">
        <v>1E-3</v>
      </c>
      <c r="BK3158">
        <v>3.072E-6</v>
      </c>
      <c r="BN3158" s="183"/>
    </row>
    <row r="3159" spans="1:66" ht="25.5" x14ac:dyDescent="0.25">
      <c r="A3159" s="1"/>
      <c r="B3159" s="94">
        <v>3146</v>
      </c>
      <c r="C3159" s="43">
        <v>1018599</v>
      </c>
      <c r="D3159" s="53" t="s">
        <v>22</v>
      </c>
      <c r="E3159" s="27" t="s">
        <v>2466</v>
      </c>
      <c r="F3159" s="151" t="s">
        <v>44</v>
      </c>
      <c r="G3159" s="34"/>
      <c r="H3159" s="46" t="str">
        <f>IFERROR(IFERROR(IF(SEARCH("Usystems",$E3159)&gt;0,"Usystems"),IF(SEARCH("RIIFO",$E3159)&gt;0,"RIIFO","Uponor")),"Uponor")</f>
        <v>Uponor</v>
      </c>
      <c r="I3159" s="25" t="str">
        <f>IFERROR(MID($D3159,1,7)+0,"")</f>
        <v/>
      </c>
      <c r="J3159" s="25" t="str">
        <f>IFERROR(MID($D3159,10,7)+0,"")</f>
        <v/>
      </c>
      <c r="K3159" s="25" t="str">
        <f>IFERROR(MID($D3159,19,7)+0,"")</f>
        <v/>
      </c>
      <c r="L3159" s="25" t="str">
        <f>IFERROR(MID($D3159,28,7)+0,"")</f>
        <v/>
      </c>
      <c r="M3159" s="25" t="str">
        <f>IF(IFERROR(MID($Q3159,1,7)+0,"")&lt;1130000,IF(INDEX(C:C,MATCH(LEFT(Q3159,7)+0,I:I,0))&lt;1130000,"",INDEX(C:C,MATCH(LEFT(Q3159,7)+0,I:I,0))),IFERROR(MID($Q3159,1,7)+0,""))</f>
        <v/>
      </c>
      <c r="N3159" s="25" t="str">
        <f>IF(IFERROR(MID($Q3159,10,7)+0,"")&lt;1130000,"",IFERROR(MID($Q3159,10,7)+0,""))</f>
        <v/>
      </c>
      <c r="O3159" s="25" t="str">
        <f>IF(IFERROR(MID($Q3159,19,7)+0,"")&lt;1130000,"",IFERROR(MID($Q3159,19,7)+0,""))</f>
        <v/>
      </c>
      <c r="P3159" s="25" t="str">
        <f>IF(M3159="","",IF(N3159="",M3159,M3159&amp;", "&amp;N3159))</f>
        <v/>
      </c>
      <c r="Q3159" s="44" t="s">
        <v>22</v>
      </c>
      <c r="R3159" s="44"/>
      <c r="S3159" s="35" t="s">
        <v>69</v>
      </c>
      <c r="T3159" s="25" t="s">
        <v>36</v>
      </c>
      <c r="U3159" s="185">
        <v>299.52999999999997</v>
      </c>
      <c r="V3159" s="188">
        <v>299.52999999999997</v>
      </c>
      <c r="W3159" s="189">
        <v>299.52999999999997</v>
      </c>
      <c r="X3159" s="31">
        <v>299.52999999999997</v>
      </c>
      <c r="Y3159" s="90">
        <f>IFERROR(ROUND(X3159/W3159-1,2),"")</f>
        <v>0</v>
      </c>
      <c r="Z3159" s="31">
        <f>IF(OR(S3159="VLD MLC components",S3159="VLD MLC pipes",S3159="VLD PEX components",S3159="VLD PEX pipes",S3159="VLD PHC components",S3159="VLD PHC pipes",S3159="Controls VLD"),"По запросу",X3159)</f>
        <v>299.52999999999997</v>
      </c>
      <c r="AA3159" s="63">
        <f>ROUND(X3159/1.2,3)</f>
        <v>249.608</v>
      </c>
      <c r="AB3159" s="23">
        <v>249.608</v>
      </c>
      <c r="AC3159" s="190">
        <f>IFERROR(ROUND(AA3159/AB3159-1,2),"")</f>
        <v>0</v>
      </c>
      <c r="AD3159" s="25">
        <v>8.0000000000000002E-3</v>
      </c>
      <c r="AE3159" s="25">
        <v>1.9999999999999999E-6</v>
      </c>
      <c r="AF3159" s="25">
        <v>0</v>
      </c>
      <c r="AG3159" s="25" t="s">
        <v>22</v>
      </c>
      <c r="AH3159" s="25">
        <v>0</v>
      </c>
      <c r="AI3159" s="25">
        <v>0</v>
      </c>
      <c r="AJ3159" s="25" t="s">
        <v>20</v>
      </c>
      <c r="AK3159" s="42" t="s">
        <v>19</v>
      </c>
      <c r="AL3159" s="25" t="s">
        <v>20</v>
      </c>
      <c r="AM3159" s="25">
        <v>1</v>
      </c>
      <c r="AN3159" s="25">
        <v>55</v>
      </c>
      <c r="AO3159" s="25">
        <v>55</v>
      </c>
      <c r="AP3159" s="25">
        <v>4</v>
      </c>
      <c r="AQ3159" s="25">
        <v>8.0000000000000002E-3</v>
      </c>
      <c r="AR3159" s="94">
        <v>1.2099999999999999E-5</v>
      </c>
      <c r="AS3159" s="157" t="s">
        <v>22</v>
      </c>
      <c r="AT3159" s="93" t="s">
        <v>22</v>
      </c>
      <c r="AU3159" s="92" t="s">
        <v>22</v>
      </c>
      <c r="AV3159" s="91" t="s">
        <v>152</v>
      </c>
      <c r="AW3159" s="92" t="s">
        <v>48</v>
      </c>
      <c r="AX3159" s="92" t="s">
        <v>48</v>
      </c>
      <c r="AY3159" s="91" t="s">
        <v>152</v>
      </c>
      <c r="AZ3159" s="23"/>
      <c r="BA3159" s="25" t="s">
        <v>2460</v>
      </c>
      <c r="BB3159" t="s">
        <v>25</v>
      </c>
      <c r="BC3159" t="e">
        <v>#N/A</v>
      </c>
      <c r="BD3159" t="e">
        <f>IF(Z3159=BC3159,"OK")</f>
        <v>#N/A</v>
      </c>
      <c r="BE3159">
        <v>8.0000000000000002E-3</v>
      </c>
      <c r="BF3159">
        <v>1.9999999999999999E-6</v>
      </c>
      <c r="BG3159">
        <v>55</v>
      </c>
      <c r="BH3159">
        <v>55</v>
      </c>
      <c r="BI3159">
        <v>4</v>
      </c>
      <c r="BJ3159">
        <v>8.0000000000000002E-3</v>
      </c>
      <c r="BK3159">
        <v>1.2099999999999999E-5</v>
      </c>
      <c r="BN3159" s="183"/>
    </row>
    <row r="3160" spans="1:66" ht="25.5" x14ac:dyDescent="0.25">
      <c r="A3160" s="1"/>
      <c r="B3160" s="94">
        <v>3147</v>
      </c>
      <c r="C3160" s="43">
        <v>1018600</v>
      </c>
      <c r="D3160" s="53" t="s">
        <v>22</v>
      </c>
      <c r="E3160" s="27" t="s">
        <v>2465</v>
      </c>
      <c r="F3160" s="151" t="s">
        <v>44</v>
      </c>
      <c r="G3160" s="34"/>
      <c r="H3160" s="46" t="str">
        <f>IFERROR(IFERROR(IF(SEARCH("Usystems",$E3160)&gt;0,"Usystems"),IF(SEARCH("RIIFO",$E3160)&gt;0,"RIIFO","Uponor")),"Uponor")</f>
        <v>Uponor</v>
      </c>
      <c r="I3160" s="25" t="str">
        <f>IFERROR(MID($D3160,1,7)+0,"")</f>
        <v/>
      </c>
      <c r="J3160" s="25" t="str">
        <f>IFERROR(MID($D3160,10,7)+0,"")</f>
        <v/>
      </c>
      <c r="K3160" s="25" t="str">
        <f>IFERROR(MID($D3160,19,7)+0,"")</f>
        <v/>
      </c>
      <c r="L3160" s="25" t="str">
        <f>IFERROR(MID($D3160,28,7)+0,"")</f>
        <v/>
      </c>
      <c r="M3160" s="25" t="str">
        <f>IF(IFERROR(MID($Q3160,1,7)+0,"")&lt;1130000,IF(INDEX(C:C,MATCH(LEFT(Q3160,7)+0,I:I,0))&lt;1130000,"",INDEX(C:C,MATCH(LEFT(Q3160,7)+0,I:I,0))),IFERROR(MID($Q3160,1,7)+0,""))</f>
        <v/>
      </c>
      <c r="N3160" s="25" t="str">
        <f>IF(IFERROR(MID($Q3160,10,7)+0,"")&lt;1130000,"",IFERROR(MID($Q3160,10,7)+0,""))</f>
        <v/>
      </c>
      <c r="O3160" s="25" t="str">
        <f>IF(IFERROR(MID($Q3160,19,7)+0,"")&lt;1130000,"",IFERROR(MID($Q3160,19,7)+0,""))</f>
        <v/>
      </c>
      <c r="P3160" s="25" t="str">
        <f>IF(M3160="","",IF(N3160="",M3160,M3160&amp;", "&amp;N3160))</f>
        <v/>
      </c>
      <c r="Q3160" s="44" t="s">
        <v>22</v>
      </c>
      <c r="R3160" s="44"/>
      <c r="S3160" s="35" t="s">
        <v>2449</v>
      </c>
      <c r="T3160" s="25" t="s">
        <v>36</v>
      </c>
      <c r="U3160" s="185">
        <v>299.52999999999997</v>
      </c>
      <c r="V3160" s="188">
        <v>299.52999999999997</v>
      </c>
      <c r="W3160" s="189">
        <v>299.52999999999997</v>
      </c>
      <c r="X3160" s="31">
        <v>299.52999999999997</v>
      </c>
      <c r="Y3160" s="90">
        <f>IFERROR(ROUND(X3160/W3160-1,2),"")</f>
        <v>0</v>
      </c>
      <c r="Z3160" s="31" t="str">
        <f>IF(OR(S3160="VLD MLC components",S3160="VLD MLC pipes",S3160="VLD PEX components",S3160="VLD PEX pipes",S3160="VLD PHC components",S3160="VLD PHC pipes",S3160="Controls VLD"),"По запросу",X3160)</f>
        <v>По запросу</v>
      </c>
      <c r="AA3160" s="63">
        <f>ROUND(X3160/1.2,3)</f>
        <v>249.608</v>
      </c>
      <c r="AB3160" s="23">
        <v>249.608</v>
      </c>
      <c r="AC3160" s="190">
        <f>IFERROR(ROUND(AA3160/AB3160-1,2),"")</f>
        <v>0</v>
      </c>
      <c r="AD3160" s="25">
        <v>7.0000000000000001E-3</v>
      </c>
      <c r="AE3160" s="25">
        <v>3.0000000000000001E-6</v>
      </c>
      <c r="AF3160" s="25">
        <v>0</v>
      </c>
      <c r="AG3160" s="25" t="s">
        <v>22</v>
      </c>
      <c r="AH3160" s="25">
        <v>0</v>
      </c>
      <c r="AI3160" s="25">
        <v>0</v>
      </c>
      <c r="AJ3160" s="25" t="s">
        <v>20</v>
      </c>
      <c r="AK3160" s="42" t="s">
        <v>19</v>
      </c>
      <c r="AL3160" s="25" t="s">
        <v>20</v>
      </c>
      <c r="AM3160" s="25">
        <v>1</v>
      </c>
      <c r="AN3160" s="25">
        <v>50</v>
      </c>
      <c r="AO3160" s="25">
        <v>50</v>
      </c>
      <c r="AP3160" s="25">
        <v>5</v>
      </c>
      <c r="AQ3160" s="25">
        <v>7.0000000000000001E-3</v>
      </c>
      <c r="AR3160" s="94">
        <v>1.2500000000000001E-5</v>
      </c>
      <c r="AS3160" s="157" t="s">
        <v>22</v>
      </c>
      <c r="AT3160" s="93" t="s">
        <v>22</v>
      </c>
      <c r="AU3160" s="92" t="s">
        <v>22</v>
      </c>
      <c r="AV3160" s="91" t="s">
        <v>48</v>
      </c>
      <c r="AW3160" s="92" t="s">
        <v>48</v>
      </c>
      <c r="AX3160" s="92" t="s">
        <v>48</v>
      </c>
      <c r="AY3160" s="91" t="s">
        <v>152</v>
      </c>
      <c r="AZ3160" s="23"/>
      <c r="BA3160" s="25">
        <v>0</v>
      </c>
      <c r="BB3160" t="s">
        <v>48</v>
      </c>
      <c r="BC3160" t="e">
        <v>#N/A</v>
      </c>
      <c r="BD3160" t="e">
        <f>IF(Z3160=BC3160,"OK")</f>
        <v>#N/A</v>
      </c>
      <c r="BE3160">
        <v>7.0000000000000001E-3</v>
      </c>
      <c r="BF3160">
        <v>3.0000000000000001E-6</v>
      </c>
      <c r="BG3160">
        <v>50</v>
      </c>
      <c r="BH3160">
        <v>50</v>
      </c>
      <c r="BI3160">
        <v>5</v>
      </c>
      <c r="BJ3160">
        <v>7.0000000000000001E-3</v>
      </c>
      <c r="BK3160">
        <v>1.2500000000000001E-5</v>
      </c>
      <c r="BN3160" s="183"/>
    </row>
    <row r="3161" spans="1:66" ht="25.5" x14ac:dyDescent="0.25">
      <c r="A3161" s="1"/>
      <c r="B3161" s="94">
        <v>3148</v>
      </c>
      <c r="C3161" s="43">
        <v>1018601</v>
      </c>
      <c r="D3161" s="53" t="s">
        <v>22</v>
      </c>
      <c r="E3161" s="27" t="s">
        <v>2464</v>
      </c>
      <c r="F3161" s="151" t="s">
        <v>44</v>
      </c>
      <c r="G3161" s="34"/>
      <c r="H3161" s="46" t="str">
        <f>IFERROR(IFERROR(IF(SEARCH("Usystems",$E3161)&gt;0,"Usystems"),IF(SEARCH("RIIFO",$E3161)&gt;0,"RIIFO","Uponor")),"Uponor")</f>
        <v>Uponor</v>
      </c>
      <c r="I3161" s="25" t="str">
        <f>IFERROR(MID($D3161,1,7)+0,"")</f>
        <v/>
      </c>
      <c r="J3161" s="25" t="str">
        <f>IFERROR(MID($D3161,10,7)+0,"")</f>
        <v/>
      </c>
      <c r="K3161" s="25" t="str">
        <f>IFERROR(MID($D3161,19,7)+0,"")</f>
        <v/>
      </c>
      <c r="L3161" s="25" t="str">
        <f>IFERROR(MID($D3161,28,7)+0,"")</f>
        <v/>
      </c>
      <c r="M3161" s="25" t="str">
        <f>IF(IFERROR(MID($Q3161,1,7)+0,"")&lt;1130000,IF(INDEX(C:C,MATCH(LEFT(Q3161,7)+0,I:I,0))&lt;1130000,"",INDEX(C:C,MATCH(LEFT(Q3161,7)+0,I:I,0))),IFERROR(MID($Q3161,1,7)+0,""))</f>
        <v/>
      </c>
      <c r="N3161" s="25" t="str">
        <f>IF(IFERROR(MID($Q3161,10,7)+0,"")&lt;1130000,"",IFERROR(MID($Q3161,10,7)+0,""))</f>
        <v/>
      </c>
      <c r="O3161" s="25" t="str">
        <f>IF(IFERROR(MID($Q3161,19,7)+0,"")&lt;1130000,"",IFERROR(MID($Q3161,19,7)+0,""))</f>
        <v/>
      </c>
      <c r="P3161" s="25" t="str">
        <f>IF(M3161="","",IF(N3161="",M3161,M3161&amp;", "&amp;N3161))</f>
        <v/>
      </c>
      <c r="Q3161" s="44" t="s">
        <v>22</v>
      </c>
      <c r="R3161" s="44"/>
      <c r="S3161" s="35" t="s">
        <v>2449</v>
      </c>
      <c r="T3161" s="25" t="s">
        <v>36</v>
      </c>
      <c r="U3161" s="185">
        <v>299.52999999999997</v>
      </c>
      <c r="V3161" s="188">
        <v>299.52999999999997</v>
      </c>
      <c r="W3161" s="189">
        <v>299.52999999999997</v>
      </c>
      <c r="X3161" s="31">
        <v>299.52999999999997</v>
      </c>
      <c r="Y3161" s="90">
        <f>IFERROR(ROUND(X3161/W3161-1,2),"")</f>
        <v>0</v>
      </c>
      <c r="Z3161" s="31" t="str">
        <f>IF(OR(S3161="VLD MLC components",S3161="VLD MLC pipes",S3161="VLD PEX components",S3161="VLD PEX pipes",S3161="VLD PHC components",S3161="VLD PHC pipes",S3161="Controls VLD"),"По запросу",X3161)</f>
        <v>По запросу</v>
      </c>
      <c r="AA3161" s="63">
        <f>ROUND(X3161/1.2,3)</f>
        <v>249.608</v>
      </c>
      <c r="AB3161" s="23">
        <v>249.608</v>
      </c>
      <c r="AC3161" s="190">
        <f>IFERROR(ROUND(AA3161/AB3161-1,2),"")</f>
        <v>0</v>
      </c>
      <c r="AD3161" s="25">
        <v>8.9999999999999993E-3</v>
      </c>
      <c r="AE3161" s="25">
        <v>5.0000000000000004E-6</v>
      </c>
      <c r="AF3161" s="25">
        <v>0</v>
      </c>
      <c r="AG3161" s="25" t="s">
        <v>22</v>
      </c>
      <c r="AH3161" s="25">
        <v>0</v>
      </c>
      <c r="AI3161" s="25">
        <v>0</v>
      </c>
      <c r="AJ3161" s="25" t="s">
        <v>20</v>
      </c>
      <c r="AK3161" s="42" t="s">
        <v>19</v>
      </c>
      <c r="AL3161" s="25" t="s">
        <v>20</v>
      </c>
      <c r="AM3161" s="25">
        <v>1</v>
      </c>
      <c r="AN3161" s="25">
        <v>63</v>
      </c>
      <c r="AO3161" s="25">
        <v>63</v>
      </c>
      <c r="AP3161" s="25">
        <v>6</v>
      </c>
      <c r="AQ3161" s="25">
        <v>8.9999999999999993E-3</v>
      </c>
      <c r="AR3161" s="94">
        <v>2.3813999999999999E-5</v>
      </c>
      <c r="AS3161" s="157" t="s">
        <v>22</v>
      </c>
      <c r="AT3161" s="93" t="s">
        <v>22</v>
      </c>
      <c r="AU3161" s="92" t="s">
        <v>22</v>
      </c>
      <c r="AV3161" s="91" t="s">
        <v>48</v>
      </c>
      <c r="AW3161" s="92" t="s">
        <v>48</v>
      </c>
      <c r="AX3161" s="92" t="s">
        <v>48</v>
      </c>
      <c r="AY3161" s="91" t="s">
        <v>152</v>
      </c>
      <c r="AZ3161" s="23"/>
      <c r="BA3161" s="25">
        <v>0</v>
      </c>
      <c r="BB3161" t="s">
        <v>48</v>
      </c>
      <c r="BC3161" t="e">
        <v>#N/A</v>
      </c>
      <c r="BD3161" t="e">
        <f>IF(Z3161=BC3161,"OK")</f>
        <v>#N/A</v>
      </c>
      <c r="BE3161">
        <v>8.9999999999999993E-3</v>
      </c>
      <c r="BF3161">
        <v>5.0000000000000004E-6</v>
      </c>
      <c r="BG3161">
        <v>63</v>
      </c>
      <c r="BH3161">
        <v>63</v>
      </c>
      <c r="BI3161">
        <v>6</v>
      </c>
      <c r="BJ3161">
        <v>8.9999999999999993E-3</v>
      </c>
      <c r="BK3161">
        <v>2.3813999999999999E-5</v>
      </c>
      <c r="BN3161" s="183"/>
    </row>
    <row r="3162" spans="1:66" ht="25.5" x14ac:dyDescent="0.25">
      <c r="A3162" s="1"/>
      <c r="B3162" s="94">
        <v>3149</v>
      </c>
      <c r="C3162" s="43">
        <v>1018602</v>
      </c>
      <c r="D3162" s="53" t="s">
        <v>22</v>
      </c>
      <c r="E3162" s="27" t="s">
        <v>2463</v>
      </c>
      <c r="F3162" s="151" t="s">
        <v>44</v>
      </c>
      <c r="G3162" s="34"/>
      <c r="H3162" s="46" t="str">
        <f>IFERROR(IFERROR(IF(SEARCH("Usystems",$E3162)&gt;0,"Usystems"),IF(SEARCH("RIIFO",$E3162)&gt;0,"RIIFO","Uponor")),"Uponor")</f>
        <v>Uponor</v>
      </c>
      <c r="I3162" s="25" t="str">
        <f>IFERROR(MID($D3162,1,7)+0,"")</f>
        <v/>
      </c>
      <c r="J3162" s="25" t="str">
        <f>IFERROR(MID($D3162,10,7)+0,"")</f>
        <v/>
      </c>
      <c r="K3162" s="25" t="str">
        <f>IFERROR(MID($D3162,19,7)+0,"")</f>
        <v/>
      </c>
      <c r="L3162" s="25" t="str">
        <f>IFERROR(MID($D3162,28,7)+0,"")</f>
        <v/>
      </c>
      <c r="M3162" s="25" t="str">
        <f>IF(IFERROR(MID($Q3162,1,7)+0,"")&lt;1130000,IF(INDEX(C:C,MATCH(LEFT(Q3162,7)+0,I:I,0))&lt;1130000,"",INDEX(C:C,MATCH(LEFT(Q3162,7)+0,I:I,0))),IFERROR(MID($Q3162,1,7)+0,""))</f>
        <v/>
      </c>
      <c r="N3162" s="25" t="str">
        <f>IF(IFERROR(MID($Q3162,10,7)+0,"")&lt;1130000,"",IFERROR(MID($Q3162,10,7)+0,""))</f>
        <v/>
      </c>
      <c r="O3162" s="25" t="str">
        <f>IF(IFERROR(MID($Q3162,19,7)+0,"")&lt;1130000,"",IFERROR(MID($Q3162,19,7)+0,""))</f>
        <v/>
      </c>
      <c r="P3162" s="25" t="str">
        <f>IF(M3162="","",IF(N3162="",M3162,M3162&amp;", "&amp;N3162))</f>
        <v/>
      </c>
      <c r="Q3162" s="44" t="s">
        <v>22</v>
      </c>
      <c r="R3162" s="44"/>
      <c r="S3162" s="35" t="s">
        <v>2449</v>
      </c>
      <c r="T3162" s="25" t="s">
        <v>36</v>
      </c>
      <c r="U3162" s="185">
        <v>299.52999999999997</v>
      </c>
      <c r="V3162" s="188">
        <v>299.52999999999997</v>
      </c>
      <c r="W3162" s="189">
        <v>299.52999999999997</v>
      </c>
      <c r="X3162" s="31">
        <v>299.52999999999997</v>
      </c>
      <c r="Y3162" s="90">
        <f>IFERROR(ROUND(X3162/W3162-1,2),"")</f>
        <v>0</v>
      </c>
      <c r="Z3162" s="31" t="str">
        <f>IF(OR(S3162="VLD MLC components",S3162="VLD MLC pipes",S3162="VLD PEX components",S3162="VLD PEX pipes",S3162="VLD PHC components",S3162="VLD PHC pipes",S3162="Controls VLD"),"По запросу",X3162)</f>
        <v>По запросу</v>
      </c>
      <c r="AA3162" s="63">
        <f>ROUND(X3162/1.2,3)</f>
        <v>249.608</v>
      </c>
      <c r="AB3162" s="23">
        <v>249.608</v>
      </c>
      <c r="AC3162" s="190">
        <f>IFERROR(ROUND(AA3162/AB3162-1,2),"")</f>
        <v>0</v>
      </c>
      <c r="AD3162" s="25">
        <v>1E-3</v>
      </c>
      <c r="AE3162" s="25">
        <v>6.9999999999999999E-6</v>
      </c>
      <c r="AF3162" s="25">
        <v>0</v>
      </c>
      <c r="AG3162" s="25" t="s">
        <v>22</v>
      </c>
      <c r="AH3162" s="25">
        <v>0</v>
      </c>
      <c r="AI3162" s="25">
        <v>0</v>
      </c>
      <c r="AJ3162" s="25" t="s">
        <v>20</v>
      </c>
      <c r="AK3162" s="42" t="s">
        <v>19</v>
      </c>
      <c r="AL3162" s="25" t="s">
        <v>20</v>
      </c>
      <c r="AM3162" s="25">
        <v>1</v>
      </c>
      <c r="AN3162" s="25">
        <v>75</v>
      </c>
      <c r="AO3162" s="25">
        <v>75</v>
      </c>
      <c r="AP3162" s="25">
        <v>7</v>
      </c>
      <c r="AQ3162" s="25">
        <v>1E-3</v>
      </c>
      <c r="AR3162" s="94">
        <v>3.9375000000000002E-5</v>
      </c>
      <c r="AS3162" s="157" t="s">
        <v>22</v>
      </c>
      <c r="AT3162" s="93" t="s">
        <v>22</v>
      </c>
      <c r="AU3162" s="92" t="s">
        <v>22</v>
      </c>
      <c r="AV3162" s="91" t="s">
        <v>152</v>
      </c>
      <c r="AW3162" s="92" t="s">
        <v>48</v>
      </c>
      <c r="AX3162" s="92" t="s">
        <v>48</v>
      </c>
      <c r="AY3162" s="91" t="s">
        <v>152</v>
      </c>
      <c r="AZ3162" s="23"/>
      <c r="BA3162" s="25" t="s">
        <v>2460</v>
      </c>
      <c r="BB3162" t="s">
        <v>25</v>
      </c>
      <c r="BC3162" t="e">
        <v>#N/A</v>
      </c>
      <c r="BD3162" t="e">
        <f>IF(Z3162=BC3162,"OK")</f>
        <v>#N/A</v>
      </c>
      <c r="BE3162">
        <v>1E-3</v>
      </c>
      <c r="BF3162">
        <v>6.9999999999999999E-6</v>
      </c>
      <c r="BG3162">
        <v>75</v>
      </c>
      <c r="BH3162">
        <v>75</v>
      </c>
      <c r="BI3162">
        <v>7</v>
      </c>
      <c r="BJ3162">
        <v>1E-3</v>
      </c>
      <c r="BK3162">
        <v>3.9375000000000002E-5</v>
      </c>
      <c r="BN3162" s="183"/>
    </row>
    <row r="3163" spans="1:66" ht="25.5" x14ac:dyDescent="0.25">
      <c r="A3163" s="1"/>
      <c r="B3163" s="94">
        <v>3150</v>
      </c>
      <c r="C3163" s="43">
        <v>1018603</v>
      </c>
      <c r="D3163" s="53" t="s">
        <v>22</v>
      </c>
      <c r="E3163" s="27" t="s">
        <v>2462</v>
      </c>
      <c r="F3163" s="151" t="s">
        <v>44</v>
      </c>
      <c r="G3163" s="34"/>
      <c r="H3163" s="46" t="str">
        <f>IFERROR(IFERROR(IF(SEARCH("Usystems",$E3163)&gt;0,"Usystems"),IF(SEARCH("RIIFO",$E3163)&gt;0,"RIIFO","Uponor")),"Uponor")</f>
        <v>Uponor</v>
      </c>
      <c r="I3163" s="25" t="str">
        <f>IFERROR(MID($D3163,1,7)+0,"")</f>
        <v/>
      </c>
      <c r="J3163" s="25" t="str">
        <f>IFERROR(MID($D3163,10,7)+0,"")</f>
        <v/>
      </c>
      <c r="K3163" s="25" t="str">
        <f>IFERROR(MID($D3163,19,7)+0,"")</f>
        <v/>
      </c>
      <c r="L3163" s="25" t="str">
        <f>IFERROR(MID($D3163,28,7)+0,"")</f>
        <v/>
      </c>
      <c r="M3163" s="25" t="str">
        <f>IF(IFERROR(MID($Q3163,1,7)+0,"")&lt;1130000,IF(INDEX(C:C,MATCH(LEFT(Q3163,7)+0,I:I,0))&lt;1130000,"",INDEX(C:C,MATCH(LEFT(Q3163,7)+0,I:I,0))),IFERROR(MID($Q3163,1,7)+0,""))</f>
        <v/>
      </c>
      <c r="N3163" s="25" t="str">
        <f>IF(IFERROR(MID($Q3163,10,7)+0,"")&lt;1130000,"",IFERROR(MID($Q3163,10,7)+0,""))</f>
        <v/>
      </c>
      <c r="O3163" s="25" t="str">
        <f>IF(IFERROR(MID($Q3163,19,7)+0,"")&lt;1130000,"",IFERROR(MID($Q3163,19,7)+0,""))</f>
        <v/>
      </c>
      <c r="P3163" s="25" t="str">
        <f>IF(M3163="","",IF(N3163="",M3163,M3163&amp;", "&amp;N3163))</f>
        <v/>
      </c>
      <c r="Q3163" s="44" t="s">
        <v>22</v>
      </c>
      <c r="R3163" s="44"/>
      <c r="S3163" s="35" t="s">
        <v>2449</v>
      </c>
      <c r="T3163" s="25" t="s">
        <v>36</v>
      </c>
      <c r="U3163" s="185">
        <v>299.52999999999997</v>
      </c>
      <c r="V3163" s="188">
        <v>299.52999999999997</v>
      </c>
      <c r="W3163" s="189">
        <v>299.52999999999997</v>
      </c>
      <c r="X3163" s="31">
        <v>299.52999999999997</v>
      </c>
      <c r="Y3163" s="90">
        <f>IFERROR(ROUND(X3163/W3163-1,2),"")</f>
        <v>0</v>
      </c>
      <c r="Z3163" s="31" t="str">
        <f>IF(OR(S3163="VLD MLC components",S3163="VLD MLC pipes",S3163="VLD PEX components",S3163="VLD PEX pipes",S3163="VLD PHC components",S3163="VLD PHC pipes",S3163="Controls VLD"),"По запросу",X3163)</f>
        <v>По запросу</v>
      </c>
      <c r="AA3163" s="63">
        <f>ROUND(X3163/1.2,3)</f>
        <v>249.608</v>
      </c>
      <c r="AB3163" s="23">
        <v>249.608</v>
      </c>
      <c r="AC3163" s="190">
        <f>IFERROR(ROUND(AA3163/AB3163-1,2),"")</f>
        <v>0</v>
      </c>
      <c r="AD3163" s="25">
        <v>2.9000000000000001E-2</v>
      </c>
      <c r="AE3163" s="25">
        <v>2.4000000000000001E-5</v>
      </c>
      <c r="AF3163" s="25">
        <v>0</v>
      </c>
      <c r="AG3163" s="25" t="s">
        <v>22</v>
      </c>
      <c r="AH3163" s="25">
        <v>0</v>
      </c>
      <c r="AI3163" s="25">
        <v>0</v>
      </c>
      <c r="AJ3163" s="25" t="s">
        <v>20</v>
      </c>
      <c r="AK3163" s="42" t="s">
        <v>19</v>
      </c>
      <c r="AL3163" s="25" t="s">
        <v>20</v>
      </c>
      <c r="AM3163" s="25">
        <v>1</v>
      </c>
      <c r="AN3163" s="25">
        <v>90</v>
      </c>
      <c r="AO3163" s="25">
        <v>90</v>
      </c>
      <c r="AP3163" s="25">
        <v>8</v>
      </c>
      <c r="AQ3163" s="25">
        <v>2.9000000000000001E-2</v>
      </c>
      <c r="AR3163" s="94">
        <v>6.4800000000000003E-5</v>
      </c>
      <c r="AS3163" s="157" t="s">
        <v>22</v>
      </c>
      <c r="AT3163" s="93" t="s">
        <v>22</v>
      </c>
      <c r="AU3163" s="92" t="s">
        <v>22</v>
      </c>
      <c r="AV3163" s="91" t="s">
        <v>152</v>
      </c>
      <c r="AW3163" s="92" t="s">
        <v>48</v>
      </c>
      <c r="AX3163" s="92" t="s">
        <v>48</v>
      </c>
      <c r="AY3163" s="91" t="s">
        <v>152</v>
      </c>
      <c r="AZ3163" s="23"/>
      <c r="BA3163" s="25" t="s">
        <v>2460</v>
      </c>
      <c r="BB3163" t="s">
        <v>25</v>
      </c>
      <c r="BC3163" t="e">
        <v>#N/A</v>
      </c>
      <c r="BD3163" t="e">
        <f>IF(Z3163=BC3163,"OK")</f>
        <v>#N/A</v>
      </c>
      <c r="BE3163">
        <v>2.9000000000000001E-2</v>
      </c>
      <c r="BF3163">
        <v>2.4000000000000001E-5</v>
      </c>
      <c r="BG3163">
        <v>90</v>
      </c>
      <c r="BH3163">
        <v>90</v>
      </c>
      <c r="BI3163">
        <v>8</v>
      </c>
      <c r="BJ3163">
        <v>2.9000000000000001E-2</v>
      </c>
      <c r="BK3163">
        <v>6.4800000000000003E-5</v>
      </c>
      <c r="BN3163" s="183"/>
    </row>
    <row r="3164" spans="1:66" ht="25.5" x14ac:dyDescent="0.25">
      <c r="A3164" s="1"/>
      <c r="B3164" s="94">
        <v>3151</v>
      </c>
      <c r="C3164" s="43">
        <v>1018604</v>
      </c>
      <c r="D3164" s="53" t="s">
        <v>22</v>
      </c>
      <c r="E3164" s="27" t="s">
        <v>2461</v>
      </c>
      <c r="F3164" s="151" t="s">
        <v>44</v>
      </c>
      <c r="G3164" s="34"/>
      <c r="H3164" s="46" t="str">
        <f>IFERROR(IFERROR(IF(SEARCH("Usystems",$E3164)&gt;0,"Usystems"),IF(SEARCH("RIIFO",$E3164)&gt;0,"RIIFO","Uponor")),"Uponor")</f>
        <v>Uponor</v>
      </c>
      <c r="I3164" s="25" t="str">
        <f>IFERROR(MID($D3164,1,7)+0,"")</f>
        <v/>
      </c>
      <c r="J3164" s="25" t="str">
        <f>IFERROR(MID($D3164,10,7)+0,"")</f>
        <v/>
      </c>
      <c r="K3164" s="25" t="str">
        <f>IFERROR(MID($D3164,19,7)+0,"")</f>
        <v/>
      </c>
      <c r="L3164" s="25" t="str">
        <f>IFERROR(MID($D3164,28,7)+0,"")</f>
        <v/>
      </c>
      <c r="M3164" s="25" t="str">
        <f>IF(IFERROR(MID($Q3164,1,7)+0,"")&lt;1130000,IF(INDEX(C:C,MATCH(LEFT(Q3164,7)+0,I:I,0))&lt;1130000,"",INDEX(C:C,MATCH(LEFT(Q3164,7)+0,I:I,0))),IFERROR(MID($Q3164,1,7)+0,""))</f>
        <v/>
      </c>
      <c r="N3164" s="25" t="str">
        <f>IF(IFERROR(MID($Q3164,10,7)+0,"")&lt;1130000,"",IFERROR(MID($Q3164,10,7)+0,""))</f>
        <v/>
      </c>
      <c r="O3164" s="25" t="str">
        <f>IF(IFERROR(MID($Q3164,19,7)+0,"")&lt;1130000,"",IFERROR(MID($Q3164,19,7)+0,""))</f>
        <v/>
      </c>
      <c r="P3164" s="25" t="str">
        <f>IF(M3164="","",IF(N3164="",M3164,M3164&amp;", "&amp;N3164))</f>
        <v/>
      </c>
      <c r="Q3164" s="44" t="s">
        <v>22</v>
      </c>
      <c r="R3164" s="44"/>
      <c r="S3164" s="35" t="s">
        <v>2449</v>
      </c>
      <c r="T3164" s="25" t="s">
        <v>36</v>
      </c>
      <c r="U3164" s="185">
        <v>299.52999999999997</v>
      </c>
      <c r="V3164" s="188">
        <v>299.52999999999997</v>
      </c>
      <c r="W3164" s="189">
        <v>299.52999999999997</v>
      </c>
      <c r="X3164" s="31">
        <v>299.52999999999997</v>
      </c>
      <c r="Y3164" s="90">
        <f>IFERROR(ROUND(X3164/W3164-1,2),"")</f>
        <v>0</v>
      </c>
      <c r="Z3164" s="31" t="str">
        <f>IF(OR(S3164="VLD MLC components",S3164="VLD MLC pipes",S3164="VLD PEX components",S3164="VLD PEX pipes",S3164="VLD PHC components",S3164="VLD PHC pipes",S3164="Controls VLD"),"По запросу",X3164)</f>
        <v>По запросу</v>
      </c>
      <c r="AA3164" s="63">
        <f>ROUND(X3164/1.2,3)</f>
        <v>249.608</v>
      </c>
      <c r="AB3164" s="23">
        <v>249.608</v>
      </c>
      <c r="AC3164" s="190">
        <f>IFERROR(ROUND(AA3164/AB3164-1,2),"")</f>
        <v>0</v>
      </c>
      <c r="AD3164" s="25">
        <v>2.1000000000000001E-2</v>
      </c>
      <c r="AE3164" s="25">
        <v>2.4000000000000001E-5</v>
      </c>
      <c r="AF3164" s="25">
        <v>0</v>
      </c>
      <c r="AG3164" s="25" t="s">
        <v>22</v>
      </c>
      <c r="AH3164" s="25">
        <v>0</v>
      </c>
      <c r="AI3164" s="25">
        <v>0</v>
      </c>
      <c r="AJ3164" s="25" t="s">
        <v>20</v>
      </c>
      <c r="AK3164" s="42" t="s">
        <v>19</v>
      </c>
      <c r="AL3164" s="25" t="s">
        <v>20</v>
      </c>
      <c r="AM3164" s="25">
        <v>1</v>
      </c>
      <c r="AN3164" s="25">
        <v>110</v>
      </c>
      <c r="AO3164" s="25">
        <v>110</v>
      </c>
      <c r="AP3164" s="25">
        <v>10</v>
      </c>
      <c r="AQ3164" s="25">
        <v>2.1000000000000001E-2</v>
      </c>
      <c r="AR3164" s="94">
        <v>1.21E-4</v>
      </c>
      <c r="AS3164" s="157" t="s">
        <v>22</v>
      </c>
      <c r="AT3164" s="93" t="s">
        <v>22</v>
      </c>
      <c r="AU3164" s="92" t="s">
        <v>22</v>
      </c>
      <c r="AV3164" s="91" t="s">
        <v>152</v>
      </c>
      <c r="AW3164" s="92" t="s">
        <v>48</v>
      </c>
      <c r="AX3164" s="92" t="s">
        <v>48</v>
      </c>
      <c r="AY3164" s="91" t="s">
        <v>152</v>
      </c>
      <c r="AZ3164" s="23"/>
      <c r="BA3164" s="25" t="s">
        <v>2460</v>
      </c>
      <c r="BB3164" t="s">
        <v>25</v>
      </c>
      <c r="BC3164" t="e">
        <v>#N/A</v>
      </c>
      <c r="BD3164" t="e">
        <f>IF(Z3164=BC3164,"OK")</f>
        <v>#N/A</v>
      </c>
      <c r="BE3164">
        <v>2.1000000000000001E-2</v>
      </c>
      <c r="BF3164">
        <v>2.4000000000000001E-5</v>
      </c>
      <c r="BG3164">
        <v>110</v>
      </c>
      <c r="BH3164">
        <v>110</v>
      </c>
      <c r="BI3164">
        <v>10</v>
      </c>
      <c r="BJ3164">
        <v>2.1000000000000001E-2</v>
      </c>
      <c r="BK3164">
        <v>1.21E-4</v>
      </c>
      <c r="BN3164" s="183"/>
    </row>
    <row r="3165" spans="1:66" x14ac:dyDescent="0.25">
      <c r="A3165" s="1"/>
      <c r="B3165" s="94">
        <v>3152</v>
      </c>
      <c r="C3165" s="43">
        <v>1018594</v>
      </c>
      <c r="D3165" s="53" t="s">
        <v>22</v>
      </c>
      <c r="E3165" s="36" t="s">
        <v>2459</v>
      </c>
      <c r="F3165" s="151" t="s">
        <v>28</v>
      </c>
      <c r="G3165" s="41" t="s">
        <v>30</v>
      </c>
      <c r="H3165" s="46" t="str">
        <f>IFERROR(IFERROR(IF(SEARCH("Usystems",$E3165)&gt;0,"Usystems"),IF(SEARCH("RIIFO",$E3165)&gt;0,"RIIFO","Uponor")),"Uponor")</f>
        <v>Uponor</v>
      </c>
      <c r="I3165" s="25" t="str">
        <f>IFERROR(MID($D3165,1,7)+0,"")</f>
        <v/>
      </c>
      <c r="J3165" s="25" t="str">
        <f>IFERROR(MID($D3165,10,7)+0,"")</f>
        <v/>
      </c>
      <c r="K3165" s="25" t="str">
        <f>IFERROR(MID($D3165,19,7)+0,"")</f>
        <v/>
      </c>
      <c r="L3165" s="25" t="str">
        <f>IFERROR(MID($D3165,28,7)+0,"")</f>
        <v/>
      </c>
      <c r="M3165" s="25" t="str">
        <f>IF(IFERROR(MID($Q3165,1,7)+0,"")&lt;1130000,IF(INDEX(C:C,MATCH(LEFT(Q3165,7)+0,I:I,0))&lt;1130000,"",INDEX(C:C,MATCH(LEFT(Q3165,7)+0,I:I,0))),IFERROR(MID($Q3165,1,7)+0,""))</f>
        <v/>
      </c>
      <c r="N3165" s="25" t="str">
        <f>IF(IFERROR(MID($Q3165,10,7)+0,"")&lt;1130000,"",IFERROR(MID($Q3165,10,7)+0,""))</f>
        <v/>
      </c>
      <c r="O3165" s="25" t="str">
        <f>IF(IFERROR(MID($Q3165,19,7)+0,"")&lt;1130000,"",IFERROR(MID($Q3165,19,7)+0,""))</f>
        <v/>
      </c>
      <c r="P3165" s="25" t="str">
        <f>IF(M3165="","",IF(N3165="",M3165,M3165&amp;", "&amp;N3165))</f>
        <v/>
      </c>
      <c r="Q3165" s="44" t="s">
        <v>22</v>
      </c>
      <c r="R3165" s="44"/>
      <c r="S3165" s="35" t="s">
        <v>69</v>
      </c>
      <c r="T3165" s="25" t="s">
        <v>36</v>
      </c>
      <c r="U3165" s="185">
        <v>257.41000000000003</v>
      </c>
      <c r="V3165" s="188">
        <v>257.41000000000003</v>
      </c>
      <c r="W3165" s="189">
        <v>257.41000000000003</v>
      </c>
      <c r="X3165" s="31">
        <v>257.41000000000003</v>
      </c>
      <c r="Y3165" s="90">
        <f>IFERROR(ROUND(X3165/W3165-1,2),"")</f>
        <v>0</v>
      </c>
      <c r="Z3165" s="31">
        <f>IF(OR(S3165="VLD MLC components",S3165="VLD MLC pipes",S3165="VLD PEX components",S3165="VLD PEX pipes",S3165="VLD PHC components",S3165="VLD PHC pipes",S3165="Controls VLD"),"По запросу",X3165)</f>
        <v>257.41000000000003</v>
      </c>
      <c r="AA3165" s="63">
        <f>ROUND(X3165/1.2,3)</f>
        <v>214.50800000000001</v>
      </c>
      <c r="AB3165" s="23">
        <v>214.50800000000001</v>
      </c>
      <c r="AC3165" s="190">
        <f>IFERROR(ROUND(AA3165/AB3165-1,2),"")</f>
        <v>0</v>
      </c>
      <c r="AD3165" s="25">
        <v>1E-3</v>
      </c>
      <c r="AE3165" s="25">
        <v>6.0000000000000002E-6</v>
      </c>
      <c r="AF3165" s="25">
        <v>0</v>
      </c>
      <c r="AG3165" s="25" t="s">
        <v>22</v>
      </c>
      <c r="AH3165" s="25">
        <v>0</v>
      </c>
      <c r="AI3165" s="25">
        <v>0</v>
      </c>
      <c r="AJ3165" s="25" t="s">
        <v>19</v>
      </c>
      <c r="AK3165" s="42" t="s">
        <v>19</v>
      </c>
      <c r="AL3165" s="25" t="s">
        <v>19</v>
      </c>
      <c r="AM3165" s="25">
        <v>1</v>
      </c>
      <c r="AN3165" s="25" t="s">
        <v>22</v>
      </c>
      <c r="AO3165" s="25" t="s">
        <v>22</v>
      </c>
      <c r="AP3165" s="25" t="s">
        <v>22</v>
      </c>
      <c r="AQ3165" s="25"/>
      <c r="AR3165" s="94"/>
      <c r="AS3165" s="157" t="s">
        <v>22</v>
      </c>
      <c r="AT3165" s="93" t="s">
        <v>22</v>
      </c>
      <c r="AU3165" s="92" t="s">
        <v>22</v>
      </c>
      <c r="AV3165" s="91" t="s">
        <v>48</v>
      </c>
      <c r="AW3165" s="92" t="s">
        <v>48</v>
      </c>
      <c r="AX3165" s="92" t="s">
        <v>48</v>
      </c>
      <c r="AY3165" s="91" t="s">
        <v>152</v>
      </c>
      <c r="AZ3165" s="23"/>
      <c r="BA3165" s="25">
        <v>0</v>
      </c>
      <c r="BB3165" t="s">
        <v>48</v>
      </c>
      <c r="BC3165" t="e">
        <v>#N/A</v>
      </c>
      <c r="BD3165" t="e">
        <f>IF(Z3165=BC3165,"OK")</f>
        <v>#N/A</v>
      </c>
      <c r="BE3165">
        <v>1E-3</v>
      </c>
      <c r="BF3165">
        <v>6.0000000000000002E-6</v>
      </c>
      <c r="BG3165" t="s">
        <v>22</v>
      </c>
      <c r="BH3165" t="s">
        <v>22</v>
      </c>
      <c r="BI3165" t="s">
        <v>22</v>
      </c>
      <c r="BJ3165">
        <v>0</v>
      </c>
      <c r="BK3165">
        <v>0</v>
      </c>
      <c r="BN3165" s="183"/>
    </row>
    <row r="3166" spans="1:66" x14ac:dyDescent="0.25">
      <c r="A3166" s="1"/>
      <c r="B3166" s="94">
        <v>3153</v>
      </c>
      <c r="C3166" s="43">
        <v>1026579</v>
      </c>
      <c r="D3166" s="42"/>
      <c r="E3166" s="36" t="s">
        <v>2458</v>
      </c>
      <c r="F3166" s="151" t="s">
        <v>28</v>
      </c>
      <c r="G3166" s="41" t="s">
        <v>30</v>
      </c>
      <c r="H3166" s="46" t="str">
        <f>IFERROR(IFERROR(IF(SEARCH("Usystems",$E3166)&gt;0,"Usystems"),IF(SEARCH("RIIFO",$E3166)&gt;0,"RIIFO","Uponor")),"Uponor")</f>
        <v>Uponor</v>
      </c>
      <c r="I3166" s="25" t="str">
        <f>IFERROR(MID($D3166,1,7)+0,"")</f>
        <v/>
      </c>
      <c r="J3166" s="25" t="str">
        <f>IFERROR(MID($D3166,10,7)+0,"")</f>
        <v/>
      </c>
      <c r="K3166" s="25" t="str">
        <f>IFERROR(MID($D3166,19,7)+0,"")</f>
        <v/>
      </c>
      <c r="L3166" s="25" t="str">
        <f>IFERROR(MID($D3166,28,7)+0,"")</f>
        <v/>
      </c>
      <c r="M3166" s="25" t="str">
        <f>IF(IFERROR(MID($Q3166,1,7)+0,"")&lt;1130000,IF(INDEX(C:C,MATCH(LEFT(Q3166,7)+0,I:I,0))&lt;1130000,"",INDEX(C:C,MATCH(LEFT(Q3166,7)+0,I:I,0))),IFERROR(MID($Q3166,1,7)+0,""))</f>
        <v/>
      </c>
      <c r="N3166" s="25" t="str">
        <f>IF(IFERROR(MID($Q3166,10,7)+0,"")&lt;1130000,"",IFERROR(MID($Q3166,10,7)+0,""))</f>
        <v/>
      </c>
      <c r="O3166" s="25" t="str">
        <f>IF(IFERROR(MID($Q3166,19,7)+0,"")&lt;1130000,"",IFERROR(MID($Q3166,19,7)+0,""))</f>
        <v/>
      </c>
      <c r="P3166" s="25" t="str">
        <f>IF(M3166="","",IF(N3166="",M3166,M3166&amp;", "&amp;N3166))</f>
        <v/>
      </c>
      <c r="Q3166" s="42"/>
      <c r="R3166" s="42"/>
      <c r="S3166" s="35" t="s">
        <v>69</v>
      </c>
      <c r="T3166" s="25" t="s">
        <v>36</v>
      </c>
      <c r="U3166" s="185">
        <v>257.41000000000003</v>
      </c>
      <c r="V3166" s="188">
        <v>257.41000000000003</v>
      </c>
      <c r="W3166" s="189">
        <v>257.41000000000003</v>
      </c>
      <c r="X3166" s="31">
        <v>257.41000000000003</v>
      </c>
      <c r="Y3166" s="90">
        <f>IFERROR(ROUND(X3166/W3166-1,2),"")</f>
        <v>0</v>
      </c>
      <c r="Z3166" s="31">
        <f>IF(OR(S3166="VLD MLC components",S3166="VLD MLC pipes",S3166="VLD PEX components",S3166="VLD PEX pipes",S3166="VLD PHC components",S3166="VLD PHC pipes",S3166="Controls VLD"),"По запросу",X3166)</f>
        <v>257.41000000000003</v>
      </c>
      <c r="AA3166" s="63">
        <f>ROUND(X3166/1.2,3)</f>
        <v>214.50800000000001</v>
      </c>
      <c r="AB3166" s="23">
        <v>214.50800000000001</v>
      </c>
      <c r="AC3166" s="190">
        <f>IFERROR(ROUND(AA3166/AB3166-1,2),"")</f>
        <v>0</v>
      </c>
      <c r="AD3166" s="25">
        <v>1.4E-2</v>
      </c>
      <c r="AE3166" s="25">
        <v>9.0000000000000002E-6</v>
      </c>
      <c r="AF3166" s="25">
        <v>0</v>
      </c>
      <c r="AG3166" s="25" t="s">
        <v>22</v>
      </c>
      <c r="AH3166" s="25">
        <v>0</v>
      </c>
      <c r="AI3166" s="25">
        <v>0</v>
      </c>
      <c r="AJ3166" s="25" t="s">
        <v>19</v>
      </c>
      <c r="AK3166" s="42" t="s">
        <v>19</v>
      </c>
      <c r="AL3166" s="25" t="s">
        <v>19</v>
      </c>
      <c r="AM3166" s="25">
        <v>1</v>
      </c>
      <c r="AN3166" s="25" t="s">
        <v>22</v>
      </c>
      <c r="AO3166" s="25" t="s">
        <v>22</v>
      </c>
      <c r="AP3166" s="25" t="s">
        <v>22</v>
      </c>
      <c r="AQ3166" s="25"/>
      <c r="AR3166" s="94"/>
      <c r="AS3166" s="157" t="s">
        <v>22</v>
      </c>
      <c r="AT3166" s="93" t="s">
        <v>22</v>
      </c>
      <c r="AU3166" s="92" t="s">
        <v>22</v>
      </c>
      <c r="AV3166" s="91" t="s">
        <v>48</v>
      </c>
      <c r="AW3166" s="92" t="s">
        <v>48</v>
      </c>
      <c r="AX3166" s="92" t="s">
        <v>48</v>
      </c>
      <c r="AY3166" s="91" t="s">
        <v>152</v>
      </c>
      <c r="AZ3166" s="23"/>
      <c r="BA3166" s="25">
        <v>0</v>
      </c>
      <c r="BB3166" t="s">
        <v>48</v>
      </c>
      <c r="BC3166" t="e">
        <v>#N/A</v>
      </c>
      <c r="BD3166" t="e">
        <f>IF(Z3166=BC3166,"OK")</f>
        <v>#N/A</v>
      </c>
      <c r="BE3166">
        <v>1.4E-2</v>
      </c>
      <c r="BF3166">
        <v>9.0000000000000002E-6</v>
      </c>
      <c r="BG3166" t="s">
        <v>22</v>
      </c>
      <c r="BH3166" t="s">
        <v>22</v>
      </c>
      <c r="BI3166" t="s">
        <v>22</v>
      </c>
      <c r="BJ3166">
        <v>0</v>
      </c>
      <c r="BK3166">
        <v>0</v>
      </c>
      <c r="BN3166" s="183"/>
    </row>
    <row r="3167" spans="1:66" ht="25.5" x14ac:dyDescent="0.25">
      <c r="A3167" s="1"/>
      <c r="B3167" s="94">
        <v>3154</v>
      </c>
      <c r="C3167" s="43">
        <v>1026584</v>
      </c>
      <c r="D3167" s="25"/>
      <c r="E3167" s="36" t="s">
        <v>2457</v>
      </c>
      <c r="F3167" s="151" t="s">
        <v>28</v>
      </c>
      <c r="G3167" s="41" t="s">
        <v>30</v>
      </c>
      <c r="H3167" s="46" t="str">
        <f>IFERROR(IFERROR(IF(SEARCH("Usystems",$E3167)&gt;0,"Usystems"),IF(SEARCH("RIIFO",$E3167)&gt;0,"RIIFO","Uponor")),"Uponor")</f>
        <v>Uponor</v>
      </c>
      <c r="I3167" s="25" t="str">
        <f>IFERROR(MID($D3167,1,7)+0,"")</f>
        <v/>
      </c>
      <c r="J3167" s="25" t="str">
        <f>IFERROR(MID($D3167,10,7)+0,"")</f>
        <v/>
      </c>
      <c r="K3167" s="25" t="str">
        <f>IFERROR(MID($D3167,19,7)+0,"")</f>
        <v/>
      </c>
      <c r="L3167" s="25" t="str">
        <f>IFERROR(MID($D3167,28,7)+0,"")</f>
        <v/>
      </c>
      <c r="M3167" s="25" t="str">
        <f>IF(IFERROR(MID($Q3167,1,7)+0,"")&lt;1130000,IF(INDEX(C:C,MATCH(LEFT(Q3167,7)+0,I:I,0))&lt;1130000,"",INDEX(C:C,MATCH(LEFT(Q3167,7)+0,I:I,0))),IFERROR(MID($Q3167,1,7)+0,""))</f>
        <v/>
      </c>
      <c r="N3167" s="25" t="str">
        <f>IF(IFERROR(MID($Q3167,10,7)+0,"")&lt;1130000,"",IFERROR(MID($Q3167,10,7)+0,""))</f>
        <v/>
      </c>
      <c r="O3167" s="25" t="str">
        <f>IF(IFERROR(MID($Q3167,19,7)+0,"")&lt;1130000,"",IFERROR(MID($Q3167,19,7)+0,""))</f>
        <v/>
      </c>
      <c r="P3167" s="25" t="str">
        <f>IF(M3167="","",IF(N3167="",M3167,M3167&amp;", "&amp;N3167))</f>
        <v/>
      </c>
      <c r="Q3167" s="25"/>
      <c r="R3167" s="25"/>
      <c r="S3167" s="35" t="s">
        <v>2449</v>
      </c>
      <c r="T3167" s="25" t="s">
        <v>36</v>
      </c>
      <c r="U3167" s="185">
        <v>257.41000000000003</v>
      </c>
      <c r="V3167" s="188">
        <v>257.41000000000003</v>
      </c>
      <c r="W3167" s="189">
        <v>257.41000000000003</v>
      </c>
      <c r="X3167" s="31">
        <v>257.41000000000003</v>
      </c>
      <c r="Y3167" s="90">
        <f>IFERROR(ROUND(X3167/W3167-1,2),"")</f>
        <v>0</v>
      </c>
      <c r="Z3167" s="31" t="str">
        <f>IF(OR(S3167="VLD MLC components",S3167="VLD MLC pipes",S3167="VLD PEX components",S3167="VLD PEX pipes",S3167="VLD PHC components",S3167="VLD PHC pipes",S3167="Controls VLD"),"По запросу",X3167)</f>
        <v>По запросу</v>
      </c>
      <c r="AA3167" s="63">
        <f>ROUND(X3167/1.2,3)</f>
        <v>214.50800000000001</v>
      </c>
      <c r="AB3167" s="23">
        <v>214.50800000000001</v>
      </c>
      <c r="AC3167" s="190">
        <f>IFERROR(ROUND(AA3167/AB3167-1,2),"")</f>
        <v>0</v>
      </c>
      <c r="AD3167" s="25">
        <v>3.0000000000000001E-3</v>
      </c>
      <c r="AE3167" s="25">
        <v>2.1999999999999999E-5</v>
      </c>
      <c r="AF3167" s="25">
        <v>0</v>
      </c>
      <c r="AG3167" s="25" t="s">
        <v>22</v>
      </c>
      <c r="AH3167" s="25">
        <v>0</v>
      </c>
      <c r="AI3167" s="25">
        <v>0</v>
      </c>
      <c r="AJ3167" s="25" t="s">
        <v>19</v>
      </c>
      <c r="AK3167" s="42" t="s">
        <v>19</v>
      </c>
      <c r="AL3167" s="25" t="s">
        <v>19</v>
      </c>
      <c r="AM3167" s="25">
        <v>1</v>
      </c>
      <c r="AN3167" s="25" t="s">
        <v>22</v>
      </c>
      <c r="AO3167" s="25" t="s">
        <v>22</v>
      </c>
      <c r="AP3167" s="25" t="s">
        <v>22</v>
      </c>
      <c r="AQ3167" s="25"/>
      <c r="AR3167" s="94"/>
      <c r="AS3167" s="157" t="s">
        <v>22</v>
      </c>
      <c r="AT3167" s="93" t="s">
        <v>22</v>
      </c>
      <c r="AU3167" s="92" t="s">
        <v>22</v>
      </c>
      <c r="AV3167" s="91" t="s">
        <v>48</v>
      </c>
      <c r="AW3167" s="92" t="s">
        <v>48</v>
      </c>
      <c r="AX3167" s="92" t="s">
        <v>48</v>
      </c>
      <c r="AY3167" s="91" t="s">
        <v>48</v>
      </c>
      <c r="AZ3167" s="23"/>
      <c r="BA3167" s="25">
        <v>0</v>
      </c>
      <c r="BB3167" t="s">
        <v>48</v>
      </c>
      <c r="BC3167" t="e">
        <v>#N/A</v>
      </c>
      <c r="BD3167" t="e">
        <f>IF(Z3167=BC3167,"OK")</f>
        <v>#N/A</v>
      </c>
      <c r="BE3167">
        <v>3.0000000000000001E-3</v>
      </c>
      <c r="BF3167">
        <v>2.1999999999999999E-5</v>
      </c>
      <c r="BG3167" t="s">
        <v>22</v>
      </c>
      <c r="BH3167" t="s">
        <v>22</v>
      </c>
      <c r="BI3167" t="s">
        <v>22</v>
      </c>
      <c r="BJ3167">
        <v>0</v>
      </c>
      <c r="BK3167">
        <v>0</v>
      </c>
      <c r="BN3167" s="183"/>
    </row>
    <row r="3168" spans="1:66" ht="25.5" x14ac:dyDescent="0.25">
      <c r="A3168" s="1"/>
      <c r="B3168" s="94">
        <v>3155</v>
      </c>
      <c r="C3168" s="43">
        <v>1009105</v>
      </c>
      <c r="D3168" s="25"/>
      <c r="E3168" s="27" t="s">
        <v>2456</v>
      </c>
      <c r="F3168" s="151" t="s">
        <v>44</v>
      </c>
      <c r="G3168" s="34"/>
      <c r="H3168" s="46" t="str">
        <f>IFERROR(IFERROR(IF(SEARCH("Usystems",$E3168)&gt;0,"Usystems"),IF(SEARCH("RIIFO",$E3168)&gt;0,"RIIFO","Uponor")),"Uponor")</f>
        <v>Uponor</v>
      </c>
      <c r="I3168" s="25" t="str">
        <f>IFERROR(MID($D3168,1,7)+0,"")</f>
        <v/>
      </c>
      <c r="J3168" s="25" t="str">
        <f>IFERROR(MID($D3168,10,7)+0,"")</f>
        <v/>
      </c>
      <c r="K3168" s="25" t="str">
        <f>IFERROR(MID($D3168,19,7)+0,"")</f>
        <v/>
      </c>
      <c r="L3168" s="25" t="str">
        <f>IFERROR(MID($D3168,28,7)+0,"")</f>
        <v/>
      </c>
      <c r="M3168" s="25" t="str">
        <f>IF(IFERROR(MID($Q3168,1,7)+0,"")&lt;1130000,IF(INDEX(C:C,MATCH(LEFT(Q3168,7)+0,I:I,0))&lt;1130000,"",INDEX(C:C,MATCH(LEFT(Q3168,7)+0,I:I,0))),IFERROR(MID($Q3168,1,7)+0,""))</f>
        <v/>
      </c>
      <c r="N3168" s="25" t="str">
        <f>IF(IFERROR(MID($Q3168,10,7)+0,"")&lt;1130000,"",IFERROR(MID($Q3168,10,7)+0,""))</f>
        <v/>
      </c>
      <c r="O3168" s="25" t="str">
        <f>IF(IFERROR(MID($Q3168,19,7)+0,"")&lt;1130000,"",IFERROR(MID($Q3168,19,7)+0,""))</f>
        <v/>
      </c>
      <c r="P3168" s="25" t="str">
        <f>IF(M3168="","",IF(N3168="",M3168,M3168&amp;", "&amp;N3168))</f>
        <v/>
      </c>
      <c r="Q3168" s="25"/>
      <c r="R3168" s="25"/>
      <c r="S3168" s="35" t="s">
        <v>2449</v>
      </c>
      <c r="T3168" s="25" t="s">
        <v>36</v>
      </c>
      <c r="U3168" s="185">
        <v>1704</v>
      </c>
      <c r="V3168" s="188">
        <v>1704</v>
      </c>
      <c r="W3168" s="189">
        <v>1704</v>
      </c>
      <c r="X3168" s="31">
        <v>1704</v>
      </c>
      <c r="Y3168" s="90">
        <f>IFERROR(ROUND(X3168/W3168-1,2),"")</f>
        <v>0</v>
      </c>
      <c r="Z3168" s="31" t="str">
        <f>IF(OR(S3168="VLD MLC components",S3168="VLD MLC pipes",S3168="VLD PEX components",S3168="VLD PEX pipes",S3168="VLD PHC components",S3168="VLD PHC pipes",S3168="Controls VLD"),"По запросу",X3168)</f>
        <v>По запросу</v>
      </c>
      <c r="AA3168" s="63">
        <f>ROUND(X3168/1.2,3)</f>
        <v>1420</v>
      </c>
      <c r="AB3168" s="23">
        <v>1420</v>
      </c>
      <c r="AC3168" s="190">
        <f>IFERROR(ROUND(AA3168/AB3168-1,2),"")</f>
        <v>0</v>
      </c>
      <c r="AD3168" s="25">
        <v>5.0000000000000001E-3</v>
      </c>
      <c r="AE3168" s="25">
        <v>5.3000000000000001E-5</v>
      </c>
      <c r="AF3168" s="25">
        <v>0</v>
      </c>
      <c r="AG3168" s="25" t="s">
        <v>22</v>
      </c>
      <c r="AH3168" s="25">
        <v>0</v>
      </c>
      <c r="AI3168" s="25">
        <v>0</v>
      </c>
      <c r="AJ3168" s="25" t="s">
        <v>20</v>
      </c>
      <c r="AK3168" s="42" t="s">
        <v>19</v>
      </c>
      <c r="AL3168" s="25" t="s">
        <v>20</v>
      </c>
      <c r="AM3168" s="25">
        <v>1</v>
      </c>
      <c r="AN3168" s="25">
        <v>130</v>
      </c>
      <c r="AO3168" s="25">
        <v>130</v>
      </c>
      <c r="AP3168" s="25">
        <v>4</v>
      </c>
      <c r="AQ3168" s="25">
        <v>5.0000000000000001E-3</v>
      </c>
      <c r="AR3168" s="94">
        <v>6.7600000000000003E-5</v>
      </c>
      <c r="AS3168" s="157" t="s">
        <v>22</v>
      </c>
      <c r="AT3168" s="93" t="s">
        <v>22</v>
      </c>
      <c r="AU3168" s="92" t="s">
        <v>22</v>
      </c>
      <c r="AV3168" s="91" t="s">
        <v>48</v>
      </c>
      <c r="AW3168" s="92" t="s">
        <v>48</v>
      </c>
      <c r="AX3168" s="92" t="s">
        <v>48</v>
      </c>
      <c r="AY3168" s="91" t="s">
        <v>152</v>
      </c>
      <c r="AZ3168" s="23"/>
      <c r="BA3168" s="25">
        <v>0</v>
      </c>
      <c r="BB3168" t="s">
        <v>48</v>
      </c>
      <c r="BC3168" t="e">
        <v>#N/A</v>
      </c>
      <c r="BD3168" t="e">
        <f>IF(Z3168=BC3168,"OK")</f>
        <v>#N/A</v>
      </c>
      <c r="BE3168">
        <v>5.0000000000000001E-3</v>
      </c>
      <c r="BF3168">
        <v>5.3000000000000001E-5</v>
      </c>
      <c r="BG3168">
        <v>130</v>
      </c>
      <c r="BH3168">
        <v>130</v>
      </c>
      <c r="BI3168">
        <v>4</v>
      </c>
      <c r="BJ3168">
        <v>5.0000000000000001E-3</v>
      </c>
      <c r="BK3168">
        <v>6.7600000000000003E-5</v>
      </c>
      <c r="BN3168" s="183"/>
    </row>
    <row r="3169" spans="1:66" x14ac:dyDescent="0.25">
      <c r="A3169" s="1"/>
      <c r="B3169" s="94">
        <v>3156</v>
      </c>
      <c r="C3169" s="43">
        <v>1060058</v>
      </c>
      <c r="D3169" s="25"/>
      <c r="E3169" s="27" t="s">
        <v>2455</v>
      </c>
      <c r="F3169" s="151" t="s">
        <v>21</v>
      </c>
      <c r="G3169" s="25"/>
      <c r="H3169" s="46" t="str">
        <f>IFERROR(IFERROR(IF(SEARCH("Usystems",$E3169)&gt;0,"Usystems"),IF(SEARCH("RIIFO",$E3169)&gt;0,"RIIFO","Uponor")),"Uponor")</f>
        <v>Uponor</v>
      </c>
      <c r="I3169" s="25" t="str">
        <f>IFERROR(MID($D3169,1,7)+0,"")</f>
        <v/>
      </c>
      <c r="J3169" s="25" t="str">
        <f>IFERROR(MID($D3169,10,7)+0,"")</f>
        <v/>
      </c>
      <c r="K3169" s="25" t="str">
        <f>IFERROR(MID($D3169,19,7)+0,"")</f>
        <v/>
      </c>
      <c r="L3169" s="25" t="str">
        <f>IFERROR(MID($D3169,28,7)+0,"")</f>
        <v/>
      </c>
      <c r="M3169" s="25" t="str">
        <f>IF(IFERROR(MID($Q3169,1,7)+0,"")&lt;1130000,IF(INDEX(C:C,MATCH(LEFT(Q3169,7)+0,I:I,0))&lt;1130000,"",INDEX(C:C,MATCH(LEFT(Q3169,7)+0,I:I,0))),IFERROR(MID($Q3169,1,7)+0,""))</f>
        <v/>
      </c>
      <c r="N3169" s="25" t="str">
        <f>IF(IFERROR(MID($Q3169,10,7)+0,"")&lt;1130000,"",IFERROR(MID($Q3169,10,7)+0,""))</f>
        <v/>
      </c>
      <c r="O3169" s="25" t="str">
        <f>IF(IFERROR(MID($Q3169,19,7)+0,"")&lt;1130000,"",IFERROR(MID($Q3169,19,7)+0,""))</f>
        <v/>
      </c>
      <c r="P3169" s="25" t="str">
        <f>IF(M3169="","",IF(N3169="",M3169,M3169&amp;", "&amp;N3169))</f>
        <v/>
      </c>
      <c r="Q3169" s="25"/>
      <c r="R3169" s="25"/>
      <c r="S3169" s="35" t="s">
        <v>69</v>
      </c>
      <c r="T3169" s="25" t="s">
        <v>36</v>
      </c>
      <c r="U3169" s="185">
        <v>9310</v>
      </c>
      <c r="V3169" s="188">
        <v>9310</v>
      </c>
      <c r="W3169" s="189">
        <v>9310</v>
      </c>
      <c r="X3169" s="31">
        <v>9310</v>
      </c>
      <c r="Y3169" s="90">
        <f>IFERROR(ROUND(X3169/W3169-1,2),"")</f>
        <v>0</v>
      </c>
      <c r="Z3169" s="31">
        <f>IF(OR(S3169="VLD MLC components",S3169="VLD MLC pipes",S3169="VLD PEX components",S3169="VLD PEX pipes",S3169="VLD PHC components",S3169="VLD PHC pipes",S3169="Controls VLD"),"По запросу",X3169)</f>
        <v>9310</v>
      </c>
      <c r="AA3169" s="63">
        <f>ROUND(X3169/1.2,3)</f>
        <v>7758.3329999999996</v>
      </c>
      <c r="AB3169" s="23">
        <v>7758.3329999999996</v>
      </c>
      <c r="AC3169" s="190">
        <f>IFERROR(ROUND(AA3169/AB3169-1,2),"")</f>
        <v>0</v>
      </c>
      <c r="AD3169" s="25">
        <v>0.24399999999999999</v>
      </c>
      <c r="AE3169" s="25">
        <v>1.3999999999999999E-4</v>
      </c>
      <c r="AF3169" s="25">
        <v>0</v>
      </c>
      <c r="AG3169" s="25" t="s">
        <v>22</v>
      </c>
      <c r="AH3169" s="25">
        <v>0</v>
      </c>
      <c r="AI3169" s="25">
        <v>0</v>
      </c>
      <c r="AJ3169" s="25" t="s">
        <v>20</v>
      </c>
      <c r="AK3169" s="42" t="s">
        <v>19</v>
      </c>
      <c r="AL3169" s="25" t="s">
        <v>20</v>
      </c>
      <c r="AM3169" s="25">
        <v>1</v>
      </c>
      <c r="AN3169" s="25">
        <v>51</v>
      </c>
      <c r="AO3169" s="25">
        <v>68</v>
      </c>
      <c r="AP3169" s="25">
        <v>48</v>
      </c>
      <c r="AQ3169" s="25">
        <v>0.24399999999999999</v>
      </c>
      <c r="AR3169" s="94">
        <v>1.6646400000000001E-4</v>
      </c>
      <c r="AS3169" s="157" t="s">
        <v>22</v>
      </c>
      <c r="AT3169" s="93" t="s">
        <v>22</v>
      </c>
      <c r="AU3169" s="92" t="s">
        <v>22</v>
      </c>
      <c r="AV3169" s="91" t="s">
        <v>48</v>
      </c>
      <c r="AW3169" s="92" t="s">
        <v>48</v>
      </c>
      <c r="AX3169" s="92" t="s">
        <v>48</v>
      </c>
      <c r="AY3169" s="91" t="s">
        <v>152</v>
      </c>
      <c r="AZ3169" s="23"/>
      <c r="BA3169" s="25">
        <v>0</v>
      </c>
      <c r="BB3169" t="s">
        <v>48</v>
      </c>
      <c r="BC3169" t="e">
        <v>#N/A</v>
      </c>
      <c r="BD3169" t="e">
        <f>IF(Z3169=BC3169,"OK")</f>
        <v>#N/A</v>
      </c>
      <c r="BE3169">
        <v>0.24399999999999999</v>
      </c>
      <c r="BF3169">
        <v>1.3999999999999999E-4</v>
      </c>
      <c r="BG3169">
        <v>51</v>
      </c>
      <c r="BH3169">
        <v>68</v>
      </c>
      <c r="BI3169">
        <v>48</v>
      </c>
      <c r="BJ3169">
        <v>0.24399999999999999</v>
      </c>
      <c r="BK3169">
        <v>1.6646400000000001E-4</v>
      </c>
      <c r="BN3169" s="183"/>
    </row>
    <row r="3170" spans="1:66" x14ac:dyDescent="0.25">
      <c r="A3170" s="1"/>
      <c r="B3170" s="94">
        <v>3157</v>
      </c>
      <c r="C3170" s="43">
        <v>1060059</v>
      </c>
      <c r="D3170" s="25"/>
      <c r="E3170" s="27" t="s">
        <v>2454</v>
      </c>
      <c r="F3170" s="151" t="s">
        <v>21</v>
      </c>
      <c r="G3170" s="25"/>
      <c r="H3170" s="46" t="str">
        <f>IFERROR(IFERROR(IF(SEARCH("Usystems",$E3170)&gt;0,"Usystems"),IF(SEARCH("RIIFO",$E3170)&gt;0,"RIIFO","Uponor")),"Uponor")</f>
        <v>Uponor</v>
      </c>
      <c r="I3170" s="25" t="str">
        <f>IFERROR(MID($D3170,1,7)+0,"")</f>
        <v/>
      </c>
      <c r="J3170" s="25" t="str">
        <f>IFERROR(MID($D3170,10,7)+0,"")</f>
        <v/>
      </c>
      <c r="K3170" s="25" t="str">
        <f>IFERROR(MID($D3170,19,7)+0,"")</f>
        <v/>
      </c>
      <c r="L3170" s="25" t="str">
        <f>IFERROR(MID($D3170,28,7)+0,"")</f>
        <v/>
      </c>
      <c r="M3170" s="25" t="str">
        <f>IF(IFERROR(MID($Q3170,1,7)+0,"")&lt;1130000,IF(INDEX(C:C,MATCH(LEFT(Q3170,7)+0,I:I,0))&lt;1130000,"",INDEX(C:C,MATCH(LEFT(Q3170,7)+0,I:I,0))),IFERROR(MID($Q3170,1,7)+0,""))</f>
        <v/>
      </c>
      <c r="N3170" s="25" t="str">
        <f>IF(IFERROR(MID($Q3170,10,7)+0,"")&lt;1130000,"",IFERROR(MID($Q3170,10,7)+0,""))</f>
        <v/>
      </c>
      <c r="O3170" s="25" t="str">
        <f>IF(IFERROR(MID($Q3170,19,7)+0,"")&lt;1130000,"",IFERROR(MID($Q3170,19,7)+0,""))</f>
        <v/>
      </c>
      <c r="P3170" s="25" t="str">
        <f>IF(M3170="","",IF(N3170="",M3170,M3170&amp;", "&amp;N3170))</f>
        <v/>
      </c>
      <c r="Q3170" s="25"/>
      <c r="R3170" s="25"/>
      <c r="S3170" s="35" t="s">
        <v>69</v>
      </c>
      <c r="T3170" s="25" t="s">
        <v>36</v>
      </c>
      <c r="U3170" s="185">
        <v>12015</v>
      </c>
      <c r="V3170" s="188">
        <v>12015</v>
      </c>
      <c r="W3170" s="189">
        <v>12015</v>
      </c>
      <c r="X3170" s="31">
        <v>12015</v>
      </c>
      <c r="Y3170" s="90">
        <f>IFERROR(ROUND(X3170/W3170-1,2),"")</f>
        <v>0</v>
      </c>
      <c r="Z3170" s="31">
        <f>IF(OR(S3170="VLD MLC components",S3170="VLD MLC pipes",S3170="VLD PEX components",S3170="VLD PEX pipes",S3170="VLD PHC components",S3170="VLD PHC pipes",S3170="Controls VLD"),"По запросу",X3170)</f>
        <v>12015</v>
      </c>
      <c r="AA3170" s="63">
        <f>ROUND(X3170/1.2,3)</f>
        <v>10012.5</v>
      </c>
      <c r="AB3170" s="23">
        <v>10012.5</v>
      </c>
      <c r="AC3170" s="190">
        <f>IFERROR(ROUND(AA3170/AB3170-1,2),"")</f>
        <v>0</v>
      </c>
      <c r="AD3170" s="25">
        <v>0.40899999999999997</v>
      </c>
      <c r="AE3170" s="25">
        <v>2.5399999999999999E-4</v>
      </c>
      <c r="AF3170" s="25">
        <v>0</v>
      </c>
      <c r="AG3170" s="25" t="s">
        <v>22</v>
      </c>
      <c r="AH3170" s="25">
        <v>0</v>
      </c>
      <c r="AI3170" s="25">
        <v>0</v>
      </c>
      <c r="AJ3170" s="25" t="s">
        <v>20</v>
      </c>
      <c r="AK3170" s="42" t="s">
        <v>19</v>
      </c>
      <c r="AL3170" s="25" t="s">
        <v>20</v>
      </c>
      <c r="AM3170" s="25">
        <v>1</v>
      </c>
      <c r="AN3170" s="25">
        <v>63</v>
      </c>
      <c r="AO3170" s="25">
        <v>48</v>
      </c>
      <c r="AP3170" s="25">
        <v>84</v>
      </c>
      <c r="AQ3170" s="25">
        <v>0.40899999999999997</v>
      </c>
      <c r="AR3170" s="94">
        <v>2.5401599999999997E-4</v>
      </c>
      <c r="AS3170" s="157" t="s">
        <v>22</v>
      </c>
      <c r="AT3170" s="93" t="s">
        <v>22</v>
      </c>
      <c r="AU3170" s="92" t="s">
        <v>22</v>
      </c>
      <c r="AV3170" s="91" t="s">
        <v>48</v>
      </c>
      <c r="AW3170" s="92" t="s">
        <v>48</v>
      </c>
      <c r="AX3170" s="92" t="s">
        <v>48</v>
      </c>
      <c r="AY3170" s="91" t="s">
        <v>152</v>
      </c>
      <c r="AZ3170" s="23"/>
      <c r="BA3170" s="25">
        <v>0</v>
      </c>
      <c r="BB3170" t="s">
        <v>48</v>
      </c>
      <c r="BC3170" t="e">
        <v>#N/A</v>
      </c>
      <c r="BD3170" t="e">
        <f>IF(Z3170=BC3170,"OK")</f>
        <v>#N/A</v>
      </c>
      <c r="BE3170">
        <v>0.40899999999999997</v>
      </c>
      <c r="BF3170">
        <v>2.5399999999999999E-4</v>
      </c>
      <c r="BG3170">
        <v>63</v>
      </c>
      <c r="BH3170">
        <v>48</v>
      </c>
      <c r="BI3170">
        <v>84</v>
      </c>
      <c r="BJ3170">
        <v>0.40899999999999997</v>
      </c>
      <c r="BK3170">
        <v>2.5401599999999997E-4</v>
      </c>
      <c r="BN3170" s="183"/>
    </row>
    <row r="3171" spans="1:66" ht="25.5" x14ac:dyDescent="0.25">
      <c r="A3171" s="1"/>
      <c r="B3171" s="94">
        <v>3158</v>
      </c>
      <c r="C3171" s="43">
        <v>1060060</v>
      </c>
      <c r="D3171" s="25"/>
      <c r="E3171" s="27" t="s">
        <v>2453</v>
      </c>
      <c r="F3171" s="151" t="s">
        <v>21</v>
      </c>
      <c r="G3171" s="25"/>
      <c r="H3171" s="46" t="str">
        <f>IFERROR(IFERROR(IF(SEARCH("Usystems",$E3171)&gt;0,"Usystems"),IF(SEARCH("RIIFO",$E3171)&gt;0,"RIIFO","Uponor")),"Uponor")</f>
        <v>Uponor</v>
      </c>
      <c r="I3171" s="25" t="str">
        <f>IFERROR(MID($D3171,1,7)+0,"")</f>
        <v/>
      </c>
      <c r="J3171" s="25" t="str">
        <f>IFERROR(MID($D3171,10,7)+0,"")</f>
        <v/>
      </c>
      <c r="K3171" s="25" t="str">
        <f>IFERROR(MID($D3171,19,7)+0,"")</f>
        <v/>
      </c>
      <c r="L3171" s="25" t="str">
        <f>IFERROR(MID($D3171,28,7)+0,"")</f>
        <v/>
      </c>
      <c r="M3171" s="25" t="str">
        <f>IF(IFERROR(MID($Q3171,1,7)+0,"")&lt;1130000,IF(INDEX(C:C,MATCH(LEFT(Q3171,7)+0,I:I,0))&lt;1130000,"",INDEX(C:C,MATCH(LEFT(Q3171,7)+0,I:I,0))),IFERROR(MID($Q3171,1,7)+0,""))</f>
        <v/>
      </c>
      <c r="N3171" s="25" t="str">
        <f>IF(IFERROR(MID($Q3171,10,7)+0,"")&lt;1130000,"",IFERROR(MID($Q3171,10,7)+0,""))</f>
        <v/>
      </c>
      <c r="O3171" s="25" t="str">
        <f>IF(IFERROR(MID($Q3171,19,7)+0,"")&lt;1130000,"",IFERROR(MID($Q3171,19,7)+0,""))</f>
        <v/>
      </c>
      <c r="P3171" s="25" t="str">
        <f>IF(M3171="","",IF(N3171="",M3171,M3171&amp;", "&amp;N3171))</f>
        <v/>
      </c>
      <c r="Q3171" s="25"/>
      <c r="R3171" s="25"/>
      <c r="S3171" s="35" t="s">
        <v>2449</v>
      </c>
      <c r="T3171" s="25" t="s">
        <v>36</v>
      </c>
      <c r="U3171" s="185">
        <v>18133</v>
      </c>
      <c r="V3171" s="188">
        <v>18133</v>
      </c>
      <c r="W3171" s="189">
        <v>18133</v>
      </c>
      <c r="X3171" s="31">
        <v>18133</v>
      </c>
      <c r="Y3171" s="90">
        <f>IFERROR(ROUND(X3171/W3171-1,2),"")</f>
        <v>0</v>
      </c>
      <c r="Z3171" s="31" t="str">
        <f>IF(OR(S3171="VLD MLC components",S3171="VLD MLC pipes",S3171="VLD PEX components",S3171="VLD PEX pipes",S3171="VLD PHC components",S3171="VLD PHC pipes",S3171="Controls VLD"),"По запросу",X3171)</f>
        <v>По запросу</v>
      </c>
      <c r="AA3171" s="63">
        <f>ROUND(X3171/1.2,3)</f>
        <v>15110.833000000001</v>
      </c>
      <c r="AB3171" s="23">
        <v>15110.833000000001</v>
      </c>
      <c r="AC3171" s="190">
        <f>IFERROR(ROUND(AA3171/AB3171-1,2),"")</f>
        <v>0</v>
      </c>
      <c r="AD3171" s="25">
        <v>0.65200000000000002</v>
      </c>
      <c r="AE3171" s="25">
        <v>3.1E-4</v>
      </c>
      <c r="AF3171" s="25">
        <v>0</v>
      </c>
      <c r="AG3171" s="25" t="s">
        <v>22</v>
      </c>
      <c r="AH3171" s="25">
        <v>0</v>
      </c>
      <c r="AI3171" s="25">
        <v>0</v>
      </c>
      <c r="AJ3171" s="25" t="s">
        <v>20</v>
      </c>
      <c r="AK3171" s="42" t="s">
        <v>19</v>
      </c>
      <c r="AL3171" s="25" t="s">
        <v>20</v>
      </c>
      <c r="AM3171" s="25">
        <v>1</v>
      </c>
      <c r="AN3171" s="25">
        <v>86</v>
      </c>
      <c r="AO3171" s="25">
        <v>72</v>
      </c>
      <c r="AP3171" s="25">
        <v>55</v>
      </c>
      <c r="AQ3171" s="25">
        <v>0.65200000000000002</v>
      </c>
      <c r="AR3171" s="94">
        <v>3.4056000000000001E-4</v>
      </c>
      <c r="AS3171" s="157" t="s">
        <v>22</v>
      </c>
      <c r="AT3171" s="93" t="s">
        <v>22</v>
      </c>
      <c r="AU3171" s="92" t="s">
        <v>22</v>
      </c>
      <c r="AV3171" s="91" t="s">
        <v>48</v>
      </c>
      <c r="AW3171" s="92" t="s">
        <v>48</v>
      </c>
      <c r="AX3171" s="92" t="s">
        <v>48</v>
      </c>
      <c r="AY3171" s="91" t="s">
        <v>152</v>
      </c>
      <c r="AZ3171" s="23"/>
      <c r="BA3171" s="25">
        <v>0</v>
      </c>
      <c r="BB3171" t="s">
        <v>48</v>
      </c>
      <c r="BC3171" t="e">
        <v>#N/A</v>
      </c>
      <c r="BD3171" t="e">
        <f>IF(Z3171=BC3171,"OK")</f>
        <v>#N/A</v>
      </c>
      <c r="BE3171">
        <v>0.65200000000000002</v>
      </c>
      <c r="BF3171">
        <v>3.1E-4</v>
      </c>
      <c r="BG3171">
        <v>86</v>
      </c>
      <c r="BH3171">
        <v>72</v>
      </c>
      <c r="BI3171">
        <v>55</v>
      </c>
      <c r="BJ3171">
        <v>0.65200000000000002</v>
      </c>
      <c r="BK3171">
        <v>3.4056000000000001E-4</v>
      </c>
      <c r="BN3171" s="183"/>
    </row>
    <row r="3172" spans="1:66" ht="25.5" x14ac:dyDescent="0.25">
      <c r="A3172" s="1"/>
      <c r="B3172" s="94">
        <v>3159</v>
      </c>
      <c r="C3172" s="43">
        <v>1018365</v>
      </c>
      <c r="D3172" s="25"/>
      <c r="E3172" s="27" t="s">
        <v>2452</v>
      </c>
      <c r="F3172" s="213" t="s">
        <v>21</v>
      </c>
      <c r="G3172" s="41" t="s">
        <v>585</v>
      </c>
      <c r="H3172" s="46" t="str">
        <f>IFERROR(IFERROR(IF(SEARCH("Usystems",$E3172)&gt;0,"Usystems"),IF(SEARCH("RIIFO",$E3172)&gt;0,"RIIFO","Uponor")),"Uponor")</f>
        <v>Uponor</v>
      </c>
      <c r="I3172" s="25" t="str">
        <f>IFERROR(MID($D3172,1,7)+0,"")</f>
        <v/>
      </c>
      <c r="J3172" s="25" t="str">
        <f>IFERROR(MID($D3172,10,7)+0,"")</f>
        <v/>
      </c>
      <c r="K3172" s="25" t="str">
        <f>IFERROR(MID($D3172,19,7)+0,"")</f>
        <v/>
      </c>
      <c r="L3172" s="25" t="str">
        <f>IFERROR(MID($D3172,28,7)+0,"")</f>
        <v/>
      </c>
      <c r="M3172" s="25" t="str">
        <f>IF(IFERROR(MID($Q3172,1,7)+0,"")&lt;1130000,IF(INDEX(C:C,MATCH(LEFT(Q3172,7)+0,I:I,0))&lt;1130000,"",INDEX(C:C,MATCH(LEFT(Q3172,7)+0,I:I,0))),IFERROR(MID($Q3172,1,7)+0,""))</f>
        <v/>
      </c>
      <c r="N3172" s="25" t="str">
        <f>IF(IFERROR(MID($Q3172,10,7)+0,"")&lt;1130000,"",IFERROR(MID($Q3172,10,7)+0,""))</f>
        <v/>
      </c>
      <c r="O3172" s="25" t="str">
        <f>IF(IFERROR(MID($Q3172,19,7)+0,"")&lt;1130000,"",IFERROR(MID($Q3172,19,7)+0,""))</f>
        <v/>
      </c>
      <c r="P3172" s="25" t="str">
        <f>IF(M3172="","",IF(N3172="",M3172,M3172&amp;", "&amp;N3172))</f>
        <v/>
      </c>
      <c r="Q3172" s="25"/>
      <c r="R3172" s="25"/>
      <c r="S3172" s="35" t="s">
        <v>2449</v>
      </c>
      <c r="T3172" s="25" t="s">
        <v>36</v>
      </c>
      <c r="U3172" s="185">
        <v>75845</v>
      </c>
      <c r="V3172" s="188">
        <v>75845</v>
      </c>
      <c r="W3172" s="189">
        <v>118898</v>
      </c>
      <c r="X3172" s="31">
        <v>118898</v>
      </c>
      <c r="Y3172" s="90">
        <f>IFERROR(ROUND(X3172/W3172-1,2),"")</f>
        <v>0</v>
      </c>
      <c r="Z3172" s="31" t="str">
        <f>IF(OR(S3172="VLD MLC components",S3172="VLD MLC pipes",S3172="VLD PEX components",S3172="VLD PEX pipes",S3172="VLD PHC components",S3172="VLD PHC pipes",S3172="Controls VLD"),"По запросу",X3172)</f>
        <v>По запросу</v>
      </c>
      <c r="AA3172" s="63">
        <f>ROUND(X3172/1.2,3)</f>
        <v>99081.667000000001</v>
      </c>
      <c r="AB3172" s="23">
        <v>99081.667000000001</v>
      </c>
      <c r="AC3172" s="190">
        <f>IFERROR(ROUND(AA3172/AB3172-1,2),"")</f>
        <v>0</v>
      </c>
      <c r="AD3172" s="25">
        <v>4.4409999999999998</v>
      </c>
      <c r="AE3172" s="25">
        <v>1.5900000000000001E-3</v>
      </c>
      <c r="AF3172" s="25">
        <v>4</v>
      </c>
      <c r="AG3172" s="25">
        <v>4</v>
      </c>
      <c r="AH3172" s="25">
        <v>4</v>
      </c>
      <c r="AI3172" s="25">
        <v>4</v>
      </c>
      <c r="AJ3172" s="25" t="s">
        <v>20</v>
      </c>
      <c r="AK3172" s="22" t="s">
        <v>20</v>
      </c>
      <c r="AL3172" s="25" t="s">
        <v>20</v>
      </c>
      <c r="AM3172" s="25">
        <v>1</v>
      </c>
      <c r="AN3172" s="25">
        <v>225</v>
      </c>
      <c r="AO3172" s="25">
        <v>225</v>
      </c>
      <c r="AP3172" s="25">
        <v>34</v>
      </c>
      <c r="AQ3172" s="25">
        <v>4.4409999999999998</v>
      </c>
      <c r="AR3172" s="94">
        <v>1.7212499999999999E-3</v>
      </c>
      <c r="AS3172" s="157" t="s">
        <v>22</v>
      </c>
      <c r="AT3172" s="93" t="s">
        <v>22</v>
      </c>
      <c r="AU3172" s="92" t="s">
        <v>22</v>
      </c>
      <c r="AV3172" s="91" t="s">
        <v>152</v>
      </c>
      <c r="AW3172" s="92" t="s">
        <v>152</v>
      </c>
      <c r="AX3172" s="92" t="s">
        <v>48</v>
      </c>
      <c r="AY3172" s="91" t="s">
        <v>152</v>
      </c>
      <c r="AZ3172" s="23"/>
      <c r="BA3172" s="25" t="s">
        <v>2451</v>
      </c>
      <c r="BB3172" t="s">
        <v>25</v>
      </c>
      <c r="BC3172" t="s">
        <v>2629</v>
      </c>
      <c r="BD3172" t="str">
        <f>IF(Z3172=BC3172,"OK")</f>
        <v>OK</v>
      </c>
      <c r="BE3172">
        <v>4.4409999999999998</v>
      </c>
      <c r="BF3172">
        <v>1.5900000000000001E-3</v>
      </c>
      <c r="BG3172">
        <v>225</v>
      </c>
      <c r="BH3172">
        <v>225</v>
      </c>
      <c r="BI3172">
        <v>34</v>
      </c>
      <c r="BJ3172">
        <v>4.4409999999999998</v>
      </c>
      <c r="BK3172">
        <v>1.7212499999999999E-3</v>
      </c>
      <c r="BN3172" s="183"/>
    </row>
    <row r="3173" spans="1:66" ht="25.5" x14ac:dyDescent="0.25">
      <c r="A3173" s="1"/>
      <c r="B3173" s="94">
        <v>3160</v>
      </c>
      <c r="C3173" s="43">
        <v>1009052</v>
      </c>
      <c r="D3173" s="25"/>
      <c r="E3173" s="36" t="s">
        <v>2450</v>
      </c>
      <c r="F3173" s="151" t="s">
        <v>26</v>
      </c>
      <c r="G3173" s="41" t="s">
        <v>585</v>
      </c>
      <c r="H3173" s="46" t="str">
        <f>IFERROR(IFERROR(IF(SEARCH("Usystems",$E3173)&gt;0,"Usystems"),IF(SEARCH("RIIFO",$E3173)&gt;0,"RIIFO","Uponor")),"Uponor")</f>
        <v>Uponor</v>
      </c>
      <c r="I3173" s="25" t="str">
        <f>IFERROR(MID($D3173,1,7)+0,"")</f>
        <v/>
      </c>
      <c r="J3173" s="25" t="str">
        <f>IFERROR(MID($D3173,10,7)+0,"")</f>
        <v/>
      </c>
      <c r="K3173" s="25" t="str">
        <f>IFERROR(MID($D3173,19,7)+0,"")</f>
        <v/>
      </c>
      <c r="L3173" s="25" t="str">
        <f>IFERROR(MID($D3173,28,7)+0,"")</f>
        <v/>
      </c>
      <c r="M3173" s="25" t="str">
        <f>IF(IFERROR(MID($Q3173,1,7)+0,"")&lt;1130000,IF(INDEX(C:C,MATCH(LEFT(Q3173,7)+0,I:I,0))&lt;1130000,"",INDEX(C:C,MATCH(LEFT(Q3173,7)+0,I:I,0))),IFERROR(MID($Q3173,1,7)+0,""))</f>
        <v/>
      </c>
      <c r="N3173" s="25" t="str">
        <f>IF(IFERROR(MID($Q3173,10,7)+0,"")&lt;1130000,"",IFERROR(MID($Q3173,10,7)+0,""))</f>
        <v/>
      </c>
      <c r="O3173" s="25" t="str">
        <f>IF(IFERROR(MID($Q3173,19,7)+0,"")&lt;1130000,"",IFERROR(MID($Q3173,19,7)+0,""))</f>
        <v/>
      </c>
      <c r="P3173" s="25" t="str">
        <f>IF(M3173="","",IF(N3173="",M3173,M3173&amp;", "&amp;N3173))</f>
        <v/>
      </c>
      <c r="Q3173" s="25"/>
      <c r="R3173" s="25"/>
      <c r="S3173" s="35" t="s">
        <v>2449</v>
      </c>
      <c r="T3173" s="25" t="s">
        <v>36</v>
      </c>
      <c r="U3173" s="185">
        <v>29829</v>
      </c>
      <c r="V3173" s="188">
        <v>29829</v>
      </c>
      <c r="W3173" s="189">
        <v>29829</v>
      </c>
      <c r="X3173" s="31">
        <v>29829</v>
      </c>
      <c r="Y3173" s="90">
        <f>IFERROR(ROUND(X3173/W3173-1,2),"")</f>
        <v>0</v>
      </c>
      <c r="Z3173" s="31" t="str">
        <f>IF(OR(S3173="VLD MLC components",S3173="VLD MLC pipes",S3173="VLD PEX components",S3173="VLD PEX pipes",S3173="VLD PHC components",S3173="VLD PHC pipes",S3173="Controls VLD"),"По запросу",X3173)</f>
        <v>По запросу</v>
      </c>
      <c r="AA3173" s="63">
        <f>ROUND(X3173/1.2,3)</f>
        <v>24857.5</v>
      </c>
      <c r="AB3173" s="23">
        <v>24857.5</v>
      </c>
      <c r="AC3173" s="190">
        <f>IFERROR(ROUND(AA3173/AB3173-1,2),"")</f>
        <v>0</v>
      </c>
      <c r="AD3173" s="25">
        <v>1.5369999999999999</v>
      </c>
      <c r="AE3173" s="25">
        <v>1.114E-3</v>
      </c>
      <c r="AF3173" s="25">
        <v>8</v>
      </c>
      <c r="AG3173" s="25">
        <v>8</v>
      </c>
      <c r="AH3173" s="25">
        <v>8</v>
      </c>
      <c r="AI3173" s="25">
        <v>8</v>
      </c>
      <c r="AJ3173" s="25" t="s">
        <v>20</v>
      </c>
      <c r="AK3173" s="22" t="s">
        <v>20</v>
      </c>
      <c r="AL3173" s="25" t="s">
        <v>20</v>
      </c>
      <c r="AM3173" s="25">
        <v>1</v>
      </c>
      <c r="AN3173" s="25">
        <v>133</v>
      </c>
      <c r="AO3173" s="25">
        <v>133</v>
      </c>
      <c r="AP3173" s="25">
        <v>63</v>
      </c>
      <c r="AQ3173" s="25">
        <v>1.5369999999999999</v>
      </c>
      <c r="AR3173" s="94">
        <v>1.114407E-3</v>
      </c>
      <c r="AS3173" s="157">
        <v>8</v>
      </c>
      <c r="AT3173" s="93" t="s">
        <v>22</v>
      </c>
      <c r="AU3173" s="92" t="s">
        <v>22</v>
      </c>
      <c r="AV3173" s="91" t="s">
        <v>152</v>
      </c>
      <c r="AW3173" s="92" t="s">
        <v>152</v>
      </c>
      <c r="AX3173" s="92" t="s">
        <v>48</v>
      </c>
      <c r="AY3173" s="91" t="s">
        <v>152</v>
      </c>
      <c r="AZ3173" s="23"/>
      <c r="BA3173" s="25" t="s">
        <v>2448</v>
      </c>
      <c r="BB3173" t="s">
        <v>25</v>
      </c>
      <c r="BC3173" t="s">
        <v>2629</v>
      </c>
      <c r="BD3173" t="str">
        <f>IF(Z3173=BC3173,"OK")</f>
        <v>OK</v>
      </c>
      <c r="BE3173">
        <v>1.5369999999999999</v>
      </c>
      <c r="BF3173">
        <v>1.114E-3</v>
      </c>
      <c r="BG3173">
        <v>133</v>
      </c>
      <c r="BH3173">
        <v>133</v>
      </c>
      <c r="BI3173">
        <v>63</v>
      </c>
      <c r="BJ3173">
        <v>1.5369999999999999</v>
      </c>
      <c r="BK3173">
        <v>1.114407E-3</v>
      </c>
      <c r="BN3173" s="183"/>
    </row>
    <row r="3174" spans="1:66" ht="25.5" x14ac:dyDescent="0.25">
      <c r="A3174" s="58"/>
      <c r="B3174" s="94">
        <v>3161</v>
      </c>
      <c r="C3174" s="43">
        <v>1046414</v>
      </c>
      <c r="D3174" s="25"/>
      <c r="E3174" s="36" t="s">
        <v>2447</v>
      </c>
      <c r="F3174" s="151" t="s">
        <v>28</v>
      </c>
      <c r="G3174" s="41" t="s">
        <v>30</v>
      </c>
      <c r="H3174" s="46" t="str">
        <f>IFERROR(IFERROR(IF(SEARCH("Usystems",$E3174)&gt;0,"Usystems"),IF(SEARCH("RIIFO",$E3174)&gt;0,"RIIFO","Uponor")),"Uponor")</f>
        <v>Uponor</v>
      </c>
      <c r="I3174" s="25" t="str">
        <f>IFERROR(MID($D3174,1,7)+0,"")</f>
        <v/>
      </c>
      <c r="J3174" s="25" t="str">
        <f>IFERROR(MID($D3174,10,7)+0,"")</f>
        <v/>
      </c>
      <c r="K3174" s="25" t="str">
        <f>IFERROR(MID($D3174,19,7)+0,"")</f>
        <v/>
      </c>
      <c r="L3174" s="25" t="str">
        <f>IFERROR(MID($D3174,28,7)+0,"")</f>
        <v/>
      </c>
      <c r="M3174" s="25" t="str">
        <f>IF(IFERROR(MID($Q3174,1,7)+0,"")&lt;1130000,IF(INDEX(C:C,MATCH(LEFT(Q3174,7)+0,I:I,0))&lt;1130000,"",INDEX(C:C,MATCH(LEFT(Q3174,7)+0,I:I,0))),IFERROR(MID($Q3174,1,7)+0,""))</f>
        <v/>
      </c>
      <c r="N3174" s="25" t="str">
        <f>IF(IFERROR(MID($Q3174,10,7)+0,"")&lt;1130000,"",IFERROR(MID($Q3174,10,7)+0,""))</f>
        <v/>
      </c>
      <c r="O3174" s="25" t="str">
        <f>IF(IFERROR(MID($Q3174,19,7)+0,"")&lt;1130000,"",IFERROR(MID($Q3174,19,7)+0,""))</f>
        <v/>
      </c>
      <c r="P3174" s="25" t="str">
        <f>IF(M3174="","",IF(N3174="",M3174,M3174&amp;", "&amp;N3174))</f>
        <v/>
      </c>
      <c r="Q3174" s="25"/>
      <c r="R3174" s="25"/>
      <c r="S3174" s="35" t="s">
        <v>69</v>
      </c>
      <c r="T3174" s="25" t="s">
        <v>36</v>
      </c>
      <c r="U3174" s="185">
        <v>349.2</v>
      </c>
      <c r="V3174" s="188">
        <v>349.2</v>
      </c>
      <c r="W3174" s="189">
        <v>349.2</v>
      </c>
      <c r="X3174" s="31">
        <v>349.2</v>
      </c>
      <c r="Y3174" s="90">
        <f>IFERROR(ROUND(X3174/W3174-1,2),"")</f>
        <v>0</v>
      </c>
      <c r="Z3174" s="31">
        <f>IF(OR(S3174="VLD MLC components",S3174="VLD MLC pipes",S3174="VLD PEX components",S3174="VLD PEX pipes",S3174="VLD PHC components",S3174="VLD PHC pipes",S3174="Controls VLD"),"По запросу",X3174)</f>
        <v>349.2</v>
      </c>
      <c r="AA3174" s="63">
        <f>ROUND(X3174/1.2,3)</f>
        <v>291</v>
      </c>
      <c r="AB3174" s="23">
        <v>291</v>
      </c>
      <c r="AC3174" s="190">
        <f>IFERROR(ROUND(AA3174/AB3174-1,2),"")</f>
        <v>0</v>
      </c>
      <c r="AD3174" s="25">
        <v>1.0999999999999999E-2</v>
      </c>
      <c r="AE3174" s="25">
        <v>2.8E-5</v>
      </c>
      <c r="AF3174" s="25">
        <v>0</v>
      </c>
      <c r="AG3174" s="25" t="s">
        <v>22</v>
      </c>
      <c r="AH3174" s="25">
        <v>0</v>
      </c>
      <c r="AI3174" s="25">
        <v>0</v>
      </c>
      <c r="AJ3174" s="25" t="s">
        <v>19</v>
      </c>
      <c r="AK3174" s="42" t="s">
        <v>19</v>
      </c>
      <c r="AL3174" s="25" t="s">
        <v>19</v>
      </c>
      <c r="AM3174" s="25">
        <v>1</v>
      </c>
      <c r="AN3174" s="25"/>
      <c r="AO3174" s="25"/>
      <c r="AP3174" s="25"/>
      <c r="AQ3174" s="25"/>
      <c r="AR3174" s="94"/>
      <c r="AS3174" s="157" t="s">
        <v>22</v>
      </c>
      <c r="AT3174" s="93" t="s">
        <v>22</v>
      </c>
      <c r="AU3174" s="92" t="s">
        <v>22</v>
      </c>
      <c r="AV3174" s="91" t="s">
        <v>48</v>
      </c>
      <c r="AW3174" s="92" t="s">
        <v>48</v>
      </c>
      <c r="AX3174" s="92" t="s">
        <v>48</v>
      </c>
      <c r="AY3174" s="91" t="s">
        <v>152</v>
      </c>
      <c r="AZ3174" s="23"/>
      <c r="BA3174" s="25">
        <v>0</v>
      </c>
      <c r="BB3174" t="s">
        <v>48</v>
      </c>
      <c r="BC3174" t="e">
        <v>#N/A</v>
      </c>
      <c r="BD3174" t="e">
        <f>IF(Z3174=BC3174,"OK")</f>
        <v>#N/A</v>
      </c>
      <c r="BE3174">
        <v>1.0999999999999999E-2</v>
      </c>
      <c r="BF3174">
        <v>2.8E-5</v>
      </c>
      <c r="BG3174">
        <v>0</v>
      </c>
      <c r="BH3174">
        <v>0</v>
      </c>
      <c r="BI3174">
        <v>0</v>
      </c>
      <c r="BJ3174">
        <v>0</v>
      </c>
      <c r="BK3174">
        <v>0</v>
      </c>
      <c r="BN3174" s="183"/>
    </row>
    <row r="3175" spans="1:66" x14ac:dyDescent="0.25">
      <c r="A3175" s="1"/>
      <c r="B3175" s="94">
        <v>3162</v>
      </c>
      <c r="C3175" s="43">
        <v>1048141</v>
      </c>
      <c r="D3175" s="25"/>
      <c r="E3175" s="27" t="s">
        <v>2446</v>
      </c>
      <c r="F3175" s="151" t="s">
        <v>44</v>
      </c>
      <c r="G3175" s="41" t="s">
        <v>30</v>
      </c>
      <c r="H3175" s="46" t="str">
        <f>IFERROR(IFERROR(IF(SEARCH("Usystems",$E3175)&gt;0,"Usystems"),IF(SEARCH("RIIFO",$E3175)&gt;0,"RIIFO","Uponor")),"Uponor")</f>
        <v>Uponor</v>
      </c>
      <c r="I3175" s="25" t="str">
        <f>IFERROR(MID($D3175,1,7)+0,"")</f>
        <v/>
      </c>
      <c r="J3175" s="25" t="str">
        <f>IFERROR(MID($D3175,10,7)+0,"")</f>
        <v/>
      </c>
      <c r="K3175" s="25" t="str">
        <f>IFERROR(MID($D3175,19,7)+0,"")</f>
        <v/>
      </c>
      <c r="L3175" s="25" t="str">
        <f>IFERROR(MID($D3175,28,7)+0,"")</f>
        <v/>
      </c>
      <c r="M3175" s="25" t="str">
        <f>IF(IFERROR(MID($Q3175,1,7)+0,"")&lt;1130000,IF(INDEX(C:C,MATCH(LEFT(Q3175,7)+0,I:I,0))&lt;1130000,"",INDEX(C:C,MATCH(LEFT(Q3175,7)+0,I:I,0))),IFERROR(MID($Q3175,1,7)+0,""))</f>
        <v/>
      </c>
      <c r="N3175" s="25" t="str">
        <f>IF(IFERROR(MID($Q3175,10,7)+0,"")&lt;1130000,"",IFERROR(MID($Q3175,10,7)+0,""))</f>
        <v/>
      </c>
      <c r="O3175" s="25" t="str">
        <f>IF(IFERROR(MID($Q3175,19,7)+0,"")&lt;1130000,"",IFERROR(MID($Q3175,19,7)+0,""))</f>
        <v/>
      </c>
      <c r="P3175" s="25" t="str">
        <f>IF(M3175="","",IF(N3175="",M3175,M3175&amp;", "&amp;N3175))</f>
        <v/>
      </c>
      <c r="Q3175" s="25"/>
      <c r="R3175" s="25"/>
      <c r="S3175" s="35" t="s">
        <v>69</v>
      </c>
      <c r="T3175" s="25" t="s">
        <v>36</v>
      </c>
      <c r="U3175" s="185">
        <v>358.2</v>
      </c>
      <c r="V3175" s="188">
        <v>358.2</v>
      </c>
      <c r="W3175" s="189">
        <v>358.2</v>
      </c>
      <c r="X3175" s="31">
        <v>358.2</v>
      </c>
      <c r="Y3175" s="90">
        <f>IFERROR(ROUND(X3175/W3175-1,2),"")</f>
        <v>0</v>
      </c>
      <c r="Z3175" s="31">
        <f>IF(OR(S3175="VLD MLC components",S3175="VLD MLC pipes",S3175="VLD PEX components",S3175="VLD PEX pipes",S3175="VLD PHC components",S3175="VLD PHC pipes",S3175="Controls VLD"),"По запросу",X3175)</f>
        <v>358.2</v>
      </c>
      <c r="AA3175" s="63">
        <f>ROUND(X3175/1.2,3)</f>
        <v>298.5</v>
      </c>
      <c r="AB3175" s="23">
        <v>298.5</v>
      </c>
      <c r="AC3175" s="190">
        <f>IFERROR(ROUND(AA3175/AB3175-1,2),"")</f>
        <v>0</v>
      </c>
      <c r="AD3175" s="25">
        <v>1.2E-2</v>
      </c>
      <c r="AE3175" s="25">
        <v>3.0000000000000001E-5</v>
      </c>
      <c r="AF3175" s="25">
        <v>0</v>
      </c>
      <c r="AG3175" s="25" t="s">
        <v>22</v>
      </c>
      <c r="AH3175" s="25">
        <v>0</v>
      </c>
      <c r="AI3175" s="25">
        <v>0</v>
      </c>
      <c r="AJ3175" s="25" t="s">
        <v>19</v>
      </c>
      <c r="AK3175" s="42" t="s">
        <v>19</v>
      </c>
      <c r="AL3175" s="25" t="s">
        <v>19</v>
      </c>
      <c r="AM3175" s="25">
        <v>1</v>
      </c>
      <c r="AN3175" s="25"/>
      <c r="AO3175" s="25"/>
      <c r="AP3175" s="25"/>
      <c r="AQ3175" s="25"/>
      <c r="AR3175" s="94"/>
      <c r="AS3175" s="157" t="s">
        <v>22</v>
      </c>
      <c r="AT3175" s="93" t="s">
        <v>22</v>
      </c>
      <c r="AU3175" s="92" t="s">
        <v>22</v>
      </c>
      <c r="AV3175" s="91" t="s">
        <v>48</v>
      </c>
      <c r="AW3175" s="92" t="s">
        <v>48</v>
      </c>
      <c r="AX3175" s="92" t="s">
        <v>48</v>
      </c>
      <c r="AY3175" s="91" t="s">
        <v>152</v>
      </c>
      <c r="AZ3175" s="23"/>
      <c r="BA3175" s="25">
        <v>0</v>
      </c>
      <c r="BB3175" t="s">
        <v>48</v>
      </c>
      <c r="BC3175" t="e">
        <v>#N/A</v>
      </c>
      <c r="BD3175" t="e">
        <f>IF(Z3175=BC3175,"OK")</f>
        <v>#N/A</v>
      </c>
      <c r="BE3175">
        <v>1.2E-2</v>
      </c>
      <c r="BF3175">
        <v>3.0000000000000001E-5</v>
      </c>
      <c r="BG3175">
        <v>0</v>
      </c>
      <c r="BH3175">
        <v>0</v>
      </c>
      <c r="BI3175">
        <v>0</v>
      </c>
      <c r="BJ3175">
        <v>0</v>
      </c>
      <c r="BK3175">
        <v>0</v>
      </c>
      <c r="BN3175" s="183"/>
    </row>
    <row r="3176" spans="1:66" ht="25.5" x14ac:dyDescent="0.25">
      <c r="A3176" s="1"/>
      <c r="B3176" s="94">
        <v>3163</v>
      </c>
      <c r="C3176" s="43">
        <v>1046416</v>
      </c>
      <c r="D3176" s="25"/>
      <c r="E3176" s="36" t="s">
        <v>2445</v>
      </c>
      <c r="F3176" s="151" t="s">
        <v>28</v>
      </c>
      <c r="G3176" s="41" t="s">
        <v>30</v>
      </c>
      <c r="H3176" s="46" t="str">
        <f>IFERROR(IFERROR(IF(SEARCH("Usystems",$E3176)&gt;0,"Usystems"),IF(SEARCH("RIIFO",$E3176)&gt;0,"RIIFO","Uponor")),"Uponor")</f>
        <v>Uponor</v>
      </c>
      <c r="I3176" s="25" t="str">
        <f>IFERROR(MID($D3176,1,7)+0,"")</f>
        <v/>
      </c>
      <c r="J3176" s="25" t="str">
        <f>IFERROR(MID($D3176,10,7)+0,"")</f>
        <v/>
      </c>
      <c r="K3176" s="25" t="str">
        <f>IFERROR(MID($D3176,19,7)+0,"")</f>
        <v/>
      </c>
      <c r="L3176" s="25" t="str">
        <f>IFERROR(MID($D3176,28,7)+0,"")</f>
        <v/>
      </c>
      <c r="M3176" s="25" t="str">
        <f>IF(IFERROR(MID($Q3176,1,7)+0,"")&lt;1130000,IF(INDEX(C:C,MATCH(LEFT(Q3176,7)+0,I:I,0))&lt;1130000,"",INDEX(C:C,MATCH(LEFT(Q3176,7)+0,I:I,0))),IFERROR(MID($Q3176,1,7)+0,""))</f>
        <v/>
      </c>
      <c r="N3176" s="25" t="str">
        <f>IF(IFERROR(MID($Q3176,10,7)+0,"")&lt;1130000,"",IFERROR(MID($Q3176,10,7)+0,""))</f>
        <v/>
      </c>
      <c r="O3176" s="25" t="str">
        <f>IF(IFERROR(MID($Q3176,19,7)+0,"")&lt;1130000,"",IFERROR(MID($Q3176,19,7)+0,""))</f>
        <v/>
      </c>
      <c r="P3176" s="25" t="str">
        <f>IF(M3176="","",IF(N3176="",M3176,M3176&amp;", "&amp;N3176))</f>
        <v/>
      </c>
      <c r="Q3176" s="25"/>
      <c r="R3176" s="25"/>
      <c r="S3176" s="35" t="s">
        <v>69</v>
      </c>
      <c r="T3176" s="25" t="s">
        <v>36</v>
      </c>
      <c r="U3176" s="185">
        <v>501</v>
      </c>
      <c r="V3176" s="188">
        <v>501</v>
      </c>
      <c r="W3176" s="189">
        <v>501</v>
      </c>
      <c r="X3176" s="31">
        <v>501</v>
      </c>
      <c r="Y3176" s="90">
        <f>IFERROR(ROUND(X3176/W3176-1,2),"")</f>
        <v>0</v>
      </c>
      <c r="Z3176" s="31">
        <f>IF(OR(S3176="VLD MLC components",S3176="VLD MLC pipes",S3176="VLD PEX components",S3176="VLD PEX pipes",S3176="VLD PHC components",S3176="VLD PHC pipes",S3176="Controls VLD"),"По запросу",X3176)</f>
        <v>501</v>
      </c>
      <c r="AA3176" s="63">
        <f>ROUND(X3176/1.2,3)</f>
        <v>417.5</v>
      </c>
      <c r="AB3176" s="23">
        <v>417.5</v>
      </c>
      <c r="AC3176" s="190">
        <f>IFERROR(ROUND(AA3176/AB3176-1,2),"")</f>
        <v>0</v>
      </c>
      <c r="AD3176" s="25">
        <v>2.7E-2</v>
      </c>
      <c r="AE3176" s="25">
        <v>4.1999999999999998E-5</v>
      </c>
      <c r="AF3176" s="25">
        <v>0</v>
      </c>
      <c r="AG3176" s="25" t="s">
        <v>22</v>
      </c>
      <c r="AH3176" s="25">
        <v>0</v>
      </c>
      <c r="AI3176" s="25">
        <v>0</v>
      </c>
      <c r="AJ3176" s="25" t="s">
        <v>19</v>
      </c>
      <c r="AK3176" s="42" t="s">
        <v>19</v>
      </c>
      <c r="AL3176" s="25" t="s">
        <v>19</v>
      </c>
      <c r="AM3176" s="25">
        <v>1</v>
      </c>
      <c r="AN3176" s="25"/>
      <c r="AO3176" s="25"/>
      <c r="AP3176" s="25"/>
      <c r="AQ3176" s="25"/>
      <c r="AR3176" s="94"/>
      <c r="AS3176" s="157" t="s">
        <v>22</v>
      </c>
      <c r="AT3176" s="93" t="s">
        <v>22</v>
      </c>
      <c r="AU3176" s="92" t="s">
        <v>22</v>
      </c>
      <c r="AV3176" s="91" t="s">
        <v>48</v>
      </c>
      <c r="AW3176" s="92" t="s">
        <v>48</v>
      </c>
      <c r="AX3176" s="92" t="s">
        <v>48</v>
      </c>
      <c r="AY3176" s="91" t="s">
        <v>152</v>
      </c>
      <c r="AZ3176" s="23"/>
      <c r="BA3176" s="25">
        <v>0</v>
      </c>
      <c r="BB3176" t="s">
        <v>48</v>
      </c>
      <c r="BC3176" t="e">
        <v>#N/A</v>
      </c>
      <c r="BD3176" t="e">
        <f>IF(Z3176=BC3176,"OK")</f>
        <v>#N/A</v>
      </c>
      <c r="BE3176">
        <v>2.7E-2</v>
      </c>
      <c r="BF3176">
        <v>4.1999999999999998E-5</v>
      </c>
      <c r="BG3176">
        <v>0</v>
      </c>
      <c r="BH3176">
        <v>0</v>
      </c>
      <c r="BI3176">
        <v>0</v>
      </c>
      <c r="BJ3176">
        <v>0</v>
      </c>
      <c r="BK3176">
        <v>0</v>
      </c>
      <c r="BN3176" s="183"/>
    </row>
    <row r="3177" spans="1:66" ht="25.5" x14ac:dyDescent="0.25">
      <c r="A3177" s="1"/>
      <c r="B3177" s="94">
        <v>3164</v>
      </c>
      <c r="C3177" s="43">
        <v>1046421</v>
      </c>
      <c r="D3177" s="25"/>
      <c r="E3177" s="36" t="s">
        <v>2444</v>
      </c>
      <c r="F3177" s="151" t="s">
        <v>28</v>
      </c>
      <c r="G3177" s="41" t="s">
        <v>30</v>
      </c>
      <c r="H3177" s="46" t="str">
        <f>IFERROR(IFERROR(IF(SEARCH("Usystems",$E3177)&gt;0,"Usystems"),IF(SEARCH("RIIFO",$E3177)&gt;0,"RIIFO","Uponor")),"Uponor")</f>
        <v>Uponor</v>
      </c>
      <c r="I3177" s="25" t="str">
        <f>IFERROR(MID($D3177,1,7)+0,"")</f>
        <v/>
      </c>
      <c r="J3177" s="25" t="str">
        <f>IFERROR(MID($D3177,10,7)+0,"")</f>
        <v/>
      </c>
      <c r="K3177" s="25" t="str">
        <f>IFERROR(MID($D3177,19,7)+0,"")</f>
        <v/>
      </c>
      <c r="L3177" s="25" t="str">
        <f>IFERROR(MID($D3177,28,7)+0,"")</f>
        <v/>
      </c>
      <c r="M3177" s="25" t="str">
        <f>IF(IFERROR(MID($Q3177,1,7)+0,"")&lt;1130000,IF(INDEX(C:C,MATCH(LEFT(Q3177,7)+0,I:I,0))&lt;1130000,"",INDEX(C:C,MATCH(LEFT(Q3177,7)+0,I:I,0))),IFERROR(MID($Q3177,1,7)+0,""))</f>
        <v/>
      </c>
      <c r="N3177" s="25" t="str">
        <f>IF(IFERROR(MID($Q3177,10,7)+0,"")&lt;1130000,"",IFERROR(MID($Q3177,10,7)+0,""))</f>
        <v/>
      </c>
      <c r="O3177" s="25" t="str">
        <f>IF(IFERROR(MID($Q3177,19,7)+0,"")&lt;1130000,"",IFERROR(MID($Q3177,19,7)+0,""))</f>
        <v/>
      </c>
      <c r="P3177" s="25" t="str">
        <f>IF(M3177="","",IF(N3177="",M3177,M3177&amp;", "&amp;N3177))</f>
        <v/>
      </c>
      <c r="Q3177" s="25"/>
      <c r="R3177" s="25"/>
      <c r="S3177" s="35" t="s">
        <v>69</v>
      </c>
      <c r="T3177" s="25" t="s">
        <v>36</v>
      </c>
      <c r="U3177" s="185">
        <v>727</v>
      </c>
      <c r="V3177" s="188">
        <v>727</v>
      </c>
      <c r="W3177" s="189">
        <v>727</v>
      </c>
      <c r="X3177" s="31">
        <v>727</v>
      </c>
      <c r="Y3177" s="90">
        <f>IFERROR(ROUND(X3177/W3177-1,2),"")</f>
        <v>0</v>
      </c>
      <c r="Z3177" s="31">
        <f>IF(OR(S3177="VLD MLC components",S3177="VLD MLC pipes",S3177="VLD PEX components",S3177="VLD PEX pipes",S3177="VLD PHC components",S3177="VLD PHC pipes",S3177="Controls VLD"),"По запросу",X3177)</f>
        <v>727</v>
      </c>
      <c r="AA3177" s="63">
        <f>ROUND(X3177/1.2,3)</f>
        <v>605.83299999999997</v>
      </c>
      <c r="AB3177" s="23">
        <v>605.83299999999997</v>
      </c>
      <c r="AC3177" s="190">
        <f>IFERROR(ROUND(AA3177/AB3177-1,2),"")</f>
        <v>0</v>
      </c>
      <c r="AD3177" s="25">
        <v>5.5E-2</v>
      </c>
      <c r="AE3177" s="25">
        <v>1.54E-4</v>
      </c>
      <c r="AF3177" s="25">
        <v>0</v>
      </c>
      <c r="AG3177" s="25" t="s">
        <v>22</v>
      </c>
      <c r="AH3177" s="25">
        <v>0</v>
      </c>
      <c r="AI3177" s="25">
        <v>0</v>
      </c>
      <c r="AJ3177" s="25" t="s">
        <v>19</v>
      </c>
      <c r="AK3177" s="42" t="s">
        <v>19</v>
      </c>
      <c r="AL3177" s="25" t="s">
        <v>19</v>
      </c>
      <c r="AM3177" s="25">
        <v>1</v>
      </c>
      <c r="AN3177" s="25"/>
      <c r="AO3177" s="25"/>
      <c r="AP3177" s="25"/>
      <c r="AQ3177" s="25"/>
      <c r="AR3177" s="94"/>
      <c r="AS3177" s="157" t="s">
        <v>22</v>
      </c>
      <c r="AT3177" s="93" t="s">
        <v>22</v>
      </c>
      <c r="AU3177" s="92" t="s">
        <v>22</v>
      </c>
      <c r="AV3177" s="91" t="s">
        <v>48</v>
      </c>
      <c r="AW3177" s="92" t="s">
        <v>48</v>
      </c>
      <c r="AX3177" s="92" t="s">
        <v>48</v>
      </c>
      <c r="AY3177" s="91" t="s">
        <v>152</v>
      </c>
      <c r="AZ3177" s="23"/>
      <c r="BA3177" s="25">
        <v>0</v>
      </c>
      <c r="BB3177" t="s">
        <v>48</v>
      </c>
      <c r="BC3177" t="e">
        <v>#N/A</v>
      </c>
      <c r="BD3177" t="e">
        <f>IF(Z3177=BC3177,"OK")</f>
        <v>#N/A</v>
      </c>
      <c r="BE3177">
        <v>5.5E-2</v>
      </c>
      <c r="BF3177">
        <v>1.54E-4</v>
      </c>
      <c r="BG3177">
        <v>0</v>
      </c>
      <c r="BH3177">
        <v>0</v>
      </c>
      <c r="BI3177">
        <v>0</v>
      </c>
      <c r="BJ3177">
        <v>0</v>
      </c>
      <c r="BK3177">
        <v>0</v>
      </c>
      <c r="BN3177" s="183"/>
    </row>
    <row r="3178" spans="1:66" ht="25.5" x14ac:dyDescent="0.25">
      <c r="A3178" s="1"/>
      <c r="B3178" s="94">
        <v>3165</v>
      </c>
      <c r="C3178" s="43">
        <v>1046423</v>
      </c>
      <c r="D3178" s="25"/>
      <c r="E3178" s="36" t="s">
        <v>2443</v>
      </c>
      <c r="F3178" s="151" t="s">
        <v>28</v>
      </c>
      <c r="G3178" s="41" t="s">
        <v>30</v>
      </c>
      <c r="H3178" s="46" t="str">
        <f>IFERROR(IFERROR(IF(SEARCH("Usystems",$E3178)&gt;0,"Usystems"),IF(SEARCH("RIIFO",$E3178)&gt;0,"RIIFO","Uponor")),"Uponor")</f>
        <v>Uponor</v>
      </c>
      <c r="I3178" s="25" t="str">
        <f>IFERROR(MID($D3178,1,7)+0,"")</f>
        <v/>
      </c>
      <c r="J3178" s="25" t="str">
        <f>IFERROR(MID($D3178,10,7)+0,"")</f>
        <v/>
      </c>
      <c r="K3178" s="25" t="str">
        <f>IFERROR(MID($D3178,19,7)+0,"")</f>
        <v/>
      </c>
      <c r="L3178" s="25" t="str">
        <f>IFERROR(MID($D3178,28,7)+0,"")</f>
        <v/>
      </c>
      <c r="M3178" s="25" t="str">
        <f>IF(IFERROR(MID($Q3178,1,7)+0,"")&lt;1130000,IF(INDEX(C:C,MATCH(LEFT(Q3178,7)+0,I:I,0))&lt;1130000,"",INDEX(C:C,MATCH(LEFT(Q3178,7)+0,I:I,0))),IFERROR(MID($Q3178,1,7)+0,""))</f>
        <v/>
      </c>
      <c r="N3178" s="25" t="str">
        <f>IF(IFERROR(MID($Q3178,10,7)+0,"")&lt;1130000,"",IFERROR(MID($Q3178,10,7)+0,""))</f>
        <v/>
      </c>
      <c r="O3178" s="25" t="str">
        <f>IF(IFERROR(MID($Q3178,19,7)+0,"")&lt;1130000,"",IFERROR(MID($Q3178,19,7)+0,""))</f>
        <v/>
      </c>
      <c r="P3178" s="25" t="str">
        <f>IF(M3178="","",IF(N3178="",M3178,M3178&amp;", "&amp;N3178))</f>
        <v/>
      </c>
      <c r="Q3178" s="25"/>
      <c r="R3178" s="25"/>
      <c r="S3178" s="35" t="s">
        <v>69</v>
      </c>
      <c r="T3178" s="25" t="s">
        <v>36</v>
      </c>
      <c r="U3178" s="185">
        <v>1271</v>
      </c>
      <c r="V3178" s="188">
        <v>1271</v>
      </c>
      <c r="W3178" s="189">
        <v>1271</v>
      </c>
      <c r="X3178" s="31">
        <v>1271</v>
      </c>
      <c r="Y3178" s="90">
        <f>IFERROR(ROUND(X3178/W3178-1,2),"")</f>
        <v>0</v>
      </c>
      <c r="Z3178" s="31">
        <f>IF(OR(S3178="VLD MLC components",S3178="VLD MLC pipes",S3178="VLD PEX components",S3178="VLD PEX pipes",S3178="VLD PHC components",S3178="VLD PHC pipes",S3178="Controls VLD"),"По запросу",X3178)</f>
        <v>1271</v>
      </c>
      <c r="AA3178" s="63">
        <f>ROUND(X3178/1.2,3)</f>
        <v>1059.1669999999999</v>
      </c>
      <c r="AB3178" s="23">
        <v>1059.1669999999999</v>
      </c>
      <c r="AC3178" s="190">
        <f>IFERROR(ROUND(AA3178/AB3178-1,2),"")</f>
        <v>0</v>
      </c>
      <c r="AD3178" s="25">
        <v>9.6000000000000002E-2</v>
      </c>
      <c r="AE3178" s="25">
        <v>4.6E-5</v>
      </c>
      <c r="AF3178" s="25">
        <v>0</v>
      </c>
      <c r="AG3178" s="25" t="s">
        <v>22</v>
      </c>
      <c r="AH3178" s="25">
        <v>0</v>
      </c>
      <c r="AI3178" s="25">
        <v>0</v>
      </c>
      <c r="AJ3178" s="25" t="s">
        <v>19</v>
      </c>
      <c r="AK3178" s="42" t="s">
        <v>19</v>
      </c>
      <c r="AL3178" s="25" t="s">
        <v>19</v>
      </c>
      <c r="AM3178" s="25">
        <v>1</v>
      </c>
      <c r="AN3178" s="25"/>
      <c r="AO3178" s="25"/>
      <c r="AP3178" s="25"/>
      <c r="AQ3178" s="25"/>
      <c r="AR3178" s="94"/>
      <c r="AS3178" s="157" t="s">
        <v>22</v>
      </c>
      <c r="AT3178" s="93" t="s">
        <v>22</v>
      </c>
      <c r="AU3178" s="92" t="s">
        <v>22</v>
      </c>
      <c r="AV3178" s="91" t="s">
        <v>48</v>
      </c>
      <c r="AW3178" s="92" t="s">
        <v>48</v>
      </c>
      <c r="AX3178" s="92" t="s">
        <v>48</v>
      </c>
      <c r="AY3178" s="91" t="s">
        <v>152</v>
      </c>
      <c r="AZ3178" s="23"/>
      <c r="BA3178" s="25">
        <v>0</v>
      </c>
      <c r="BB3178" t="s">
        <v>48</v>
      </c>
      <c r="BC3178" t="e">
        <v>#N/A</v>
      </c>
      <c r="BD3178" t="e">
        <f>IF(Z3178=BC3178,"OK")</f>
        <v>#N/A</v>
      </c>
      <c r="BE3178">
        <v>9.6000000000000002E-2</v>
      </c>
      <c r="BF3178">
        <v>4.6E-5</v>
      </c>
      <c r="BG3178">
        <v>0</v>
      </c>
      <c r="BH3178">
        <v>0</v>
      </c>
      <c r="BI3178">
        <v>0</v>
      </c>
      <c r="BJ3178">
        <v>0</v>
      </c>
      <c r="BK3178">
        <v>0</v>
      </c>
      <c r="BN3178" s="183"/>
    </row>
    <row r="3179" spans="1:66" ht="25.5" x14ac:dyDescent="0.25">
      <c r="A3179" s="1"/>
      <c r="B3179" s="94">
        <v>3166</v>
      </c>
      <c r="C3179" s="43">
        <v>1048142</v>
      </c>
      <c r="D3179" s="25"/>
      <c r="E3179" s="27" t="s">
        <v>2442</v>
      </c>
      <c r="F3179" s="151" t="s">
        <v>44</v>
      </c>
      <c r="G3179" s="25"/>
      <c r="H3179" s="46" t="str">
        <f>IFERROR(IFERROR(IF(SEARCH("Usystems",$E3179)&gt;0,"Usystems"),IF(SEARCH("RIIFO",$E3179)&gt;0,"RIIFO","Uponor")),"Uponor")</f>
        <v>Uponor</v>
      </c>
      <c r="I3179" s="25" t="str">
        <f>IFERROR(MID($D3179,1,7)+0,"")</f>
        <v/>
      </c>
      <c r="J3179" s="25" t="str">
        <f>IFERROR(MID($D3179,10,7)+0,"")</f>
        <v/>
      </c>
      <c r="K3179" s="25" t="str">
        <f>IFERROR(MID($D3179,19,7)+0,"")</f>
        <v/>
      </c>
      <c r="L3179" s="25" t="str">
        <f>IFERROR(MID($D3179,28,7)+0,"")</f>
        <v/>
      </c>
      <c r="M3179" s="25" t="str">
        <f>IF(IFERROR(MID($Q3179,1,7)+0,"")&lt;1130000,IF(INDEX(C:C,MATCH(LEFT(Q3179,7)+0,I:I,0))&lt;1130000,"",INDEX(C:C,MATCH(LEFT(Q3179,7)+0,I:I,0))),IFERROR(MID($Q3179,1,7)+0,""))</f>
        <v/>
      </c>
      <c r="N3179" s="25" t="str">
        <f>IF(IFERROR(MID($Q3179,10,7)+0,"")&lt;1130000,"",IFERROR(MID($Q3179,10,7)+0,""))</f>
        <v/>
      </c>
      <c r="O3179" s="25" t="str">
        <f>IF(IFERROR(MID($Q3179,19,7)+0,"")&lt;1130000,"",IFERROR(MID($Q3179,19,7)+0,""))</f>
        <v/>
      </c>
      <c r="P3179" s="25" t="str">
        <f>IF(M3179="","",IF(N3179="",M3179,M3179&amp;", "&amp;N3179))</f>
        <v/>
      </c>
      <c r="Q3179" s="25"/>
      <c r="R3179" s="25"/>
      <c r="S3179" s="35" t="s">
        <v>69</v>
      </c>
      <c r="T3179" s="25" t="s">
        <v>36</v>
      </c>
      <c r="U3179" s="185">
        <v>1543</v>
      </c>
      <c r="V3179" s="188">
        <v>1543</v>
      </c>
      <c r="W3179" s="189">
        <v>1543</v>
      </c>
      <c r="X3179" s="31">
        <v>1543</v>
      </c>
      <c r="Y3179" s="90">
        <f>IFERROR(ROUND(X3179/W3179-1,2),"")</f>
        <v>0</v>
      </c>
      <c r="Z3179" s="31">
        <f>IF(OR(S3179="VLD MLC components",S3179="VLD MLC pipes",S3179="VLD PEX components",S3179="VLD PEX pipes",S3179="VLD PHC components",S3179="VLD PHC pipes",S3179="Controls VLD"),"По запросу",X3179)</f>
        <v>1543</v>
      </c>
      <c r="AA3179" s="63">
        <f>ROUND(X3179/1.2,3)</f>
        <v>1285.8330000000001</v>
      </c>
      <c r="AB3179" s="23">
        <v>1285.8330000000001</v>
      </c>
      <c r="AC3179" s="190">
        <f>IFERROR(ROUND(AA3179/AB3179-1,2),"")</f>
        <v>0</v>
      </c>
      <c r="AD3179" s="25">
        <v>9.7000000000000003E-2</v>
      </c>
      <c r="AE3179" s="25">
        <v>4.5600000000000003E-4</v>
      </c>
      <c r="AF3179" s="25">
        <v>2</v>
      </c>
      <c r="AG3179" s="25">
        <v>2</v>
      </c>
      <c r="AH3179" s="25">
        <v>2</v>
      </c>
      <c r="AI3179" s="25">
        <v>2</v>
      </c>
      <c r="AJ3179" s="25" t="s">
        <v>20</v>
      </c>
      <c r="AK3179" s="42" t="s">
        <v>19</v>
      </c>
      <c r="AL3179" s="25" t="s">
        <v>20</v>
      </c>
      <c r="AM3179" s="25">
        <v>1</v>
      </c>
      <c r="AN3179" s="25">
        <v>190</v>
      </c>
      <c r="AO3179" s="25">
        <v>120</v>
      </c>
      <c r="AP3179" s="25">
        <v>20</v>
      </c>
      <c r="AQ3179" s="25"/>
      <c r="AR3179" s="94"/>
      <c r="AS3179" s="157">
        <v>2</v>
      </c>
      <c r="AT3179" s="93" t="s">
        <v>22</v>
      </c>
      <c r="AU3179" s="92" t="s">
        <v>22</v>
      </c>
      <c r="AV3179" s="91" t="s">
        <v>152</v>
      </c>
      <c r="AW3179" s="92" t="s">
        <v>152</v>
      </c>
      <c r="AX3179" s="92" t="s">
        <v>48</v>
      </c>
      <c r="AY3179" s="91" t="s">
        <v>152</v>
      </c>
      <c r="AZ3179" s="23"/>
      <c r="BA3179" s="25" t="s">
        <v>2441</v>
      </c>
      <c r="BB3179" t="s">
        <v>25</v>
      </c>
      <c r="BC3179" t="e">
        <v>#N/A</v>
      </c>
      <c r="BD3179" t="e">
        <f>IF(Z3179=BC3179,"OK")</f>
        <v>#N/A</v>
      </c>
      <c r="BE3179">
        <v>9.7000000000000003E-2</v>
      </c>
      <c r="BF3179">
        <v>4.5600000000000003E-4</v>
      </c>
      <c r="BG3179">
        <v>190</v>
      </c>
      <c r="BH3179">
        <v>120</v>
      </c>
      <c r="BI3179">
        <v>20</v>
      </c>
      <c r="BJ3179">
        <v>0</v>
      </c>
      <c r="BK3179">
        <v>0</v>
      </c>
      <c r="BN3179" s="183"/>
    </row>
    <row r="3180" spans="1:66" ht="25.5" x14ac:dyDescent="0.25">
      <c r="A3180" s="1"/>
      <c r="B3180" s="94">
        <v>3167</v>
      </c>
      <c r="C3180" s="43">
        <v>1046422</v>
      </c>
      <c r="D3180" s="25"/>
      <c r="E3180" s="36" t="s">
        <v>2440</v>
      </c>
      <c r="F3180" s="151" t="s">
        <v>28</v>
      </c>
      <c r="G3180" s="41" t="s">
        <v>30</v>
      </c>
      <c r="H3180" s="46" t="str">
        <f>IFERROR(IFERROR(IF(SEARCH("Usystems",$E3180)&gt;0,"Usystems"),IF(SEARCH("RIIFO",$E3180)&gt;0,"RIIFO","Uponor")),"Uponor")</f>
        <v>Uponor</v>
      </c>
      <c r="I3180" s="25" t="str">
        <f>IFERROR(MID($D3180,1,7)+0,"")</f>
        <v/>
      </c>
      <c r="J3180" s="25" t="str">
        <f>IFERROR(MID($D3180,10,7)+0,"")</f>
        <v/>
      </c>
      <c r="K3180" s="25" t="str">
        <f>IFERROR(MID($D3180,19,7)+0,"")</f>
        <v/>
      </c>
      <c r="L3180" s="25" t="str">
        <f>IFERROR(MID($D3180,28,7)+0,"")</f>
        <v/>
      </c>
      <c r="M3180" s="25" t="str">
        <f>IF(IFERROR(MID($Q3180,1,7)+0,"")&lt;1130000,IF(INDEX(C:C,MATCH(LEFT(Q3180,7)+0,I:I,0))&lt;1130000,"",INDEX(C:C,MATCH(LEFT(Q3180,7)+0,I:I,0))),IFERROR(MID($Q3180,1,7)+0,""))</f>
        <v/>
      </c>
      <c r="N3180" s="25" t="str">
        <f>IF(IFERROR(MID($Q3180,10,7)+0,"")&lt;1130000,"",IFERROR(MID($Q3180,10,7)+0,""))</f>
        <v/>
      </c>
      <c r="O3180" s="25" t="str">
        <f>IF(IFERROR(MID($Q3180,19,7)+0,"")&lt;1130000,"",IFERROR(MID($Q3180,19,7)+0,""))</f>
        <v/>
      </c>
      <c r="P3180" s="25" t="str">
        <f>IF(M3180="","",IF(N3180="",M3180,M3180&amp;", "&amp;N3180))</f>
        <v/>
      </c>
      <c r="Q3180" s="25"/>
      <c r="R3180" s="25"/>
      <c r="S3180" s="35" t="s">
        <v>69</v>
      </c>
      <c r="T3180" s="25" t="s">
        <v>36</v>
      </c>
      <c r="U3180" s="185">
        <v>2512</v>
      </c>
      <c r="V3180" s="188">
        <v>2512</v>
      </c>
      <c r="W3180" s="189">
        <v>2512</v>
      </c>
      <c r="X3180" s="31">
        <v>2512</v>
      </c>
      <c r="Y3180" s="90">
        <f>IFERROR(ROUND(X3180/W3180-1,2),"")</f>
        <v>0</v>
      </c>
      <c r="Z3180" s="31">
        <f>IF(OR(S3180="VLD MLC components",S3180="VLD MLC pipes",S3180="VLD PEX components",S3180="VLD PEX pipes",S3180="VLD PHC components",S3180="VLD PHC pipes",S3180="Controls VLD"),"По запросу",X3180)</f>
        <v>2512</v>
      </c>
      <c r="AA3180" s="63">
        <f>ROUND(X3180/1.2,3)</f>
        <v>2093.3330000000001</v>
      </c>
      <c r="AB3180" s="23">
        <v>2093.3330000000001</v>
      </c>
      <c r="AC3180" s="190">
        <f>IFERROR(ROUND(AA3180/AB3180-1,2),"")</f>
        <v>0</v>
      </c>
      <c r="AD3180" s="25">
        <v>0.21199999999999999</v>
      </c>
      <c r="AE3180" s="25">
        <v>3.6000000000000002E-4</v>
      </c>
      <c r="AF3180" s="25">
        <v>0</v>
      </c>
      <c r="AG3180" s="25" t="s">
        <v>22</v>
      </c>
      <c r="AH3180" s="25">
        <v>0</v>
      </c>
      <c r="AI3180" s="25">
        <v>0</v>
      </c>
      <c r="AJ3180" s="25" t="s">
        <v>19</v>
      </c>
      <c r="AK3180" s="42" t="s">
        <v>19</v>
      </c>
      <c r="AL3180" s="25" t="s">
        <v>19</v>
      </c>
      <c r="AM3180" s="25">
        <v>1</v>
      </c>
      <c r="AN3180" s="25"/>
      <c r="AO3180" s="25"/>
      <c r="AP3180" s="25"/>
      <c r="AQ3180" s="25"/>
      <c r="AR3180" s="94"/>
      <c r="AS3180" s="157" t="s">
        <v>22</v>
      </c>
      <c r="AT3180" s="93" t="s">
        <v>22</v>
      </c>
      <c r="AU3180" s="92" t="s">
        <v>22</v>
      </c>
      <c r="AV3180" s="91" t="s">
        <v>48</v>
      </c>
      <c r="AW3180" s="92" t="s">
        <v>48</v>
      </c>
      <c r="AX3180" s="92" t="s">
        <v>48</v>
      </c>
      <c r="AY3180" s="91" t="s">
        <v>152</v>
      </c>
      <c r="AZ3180" s="23"/>
      <c r="BA3180" s="25">
        <v>0</v>
      </c>
      <c r="BB3180" t="s">
        <v>48</v>
      </c>
      <c r="BC3180" t="e">
        <v>#N/A</v>
      </c>
      <c r="BD3180" t="e">
        <f>IF(Z3180=BC3180,"OK")</f>
        <v>#N/A</v>
      </c>
      <c r="BE3180">
        <v>0.21199999999999999</v>
      </c>
      <c r="BF3180">
        <v>3.6000000000000002E-4</v>
      </c>
      <c r="BG3180">
        <v>0</v>
      </c>
      <c r="BH3180">
        <v>0</v>
      </c>
      <c r="BI3180">
        <v>0</v>
      </c>
      <c r="BJ3180">
        <v>0</v>
      </c>
      <c r="BK3180">
        <v>0</v>
      </c>
      <c r="BN3180" s="183"/>
    </row>
    <row r="3181" spans="1:66" ht="25.5" x14ac:dyDescent="0.25">
      <c r="A3181" s="1"/>
      <c r="B3181" s="94">
        <v>3168</v>
      </c>
      <c r="C3181" s="43">
        <v>1018265</v>
      </c>
      <c r="D3181" s="25"/>
      <c r="E3181" s="27" t="s">
        <v>2439</v>
      </c>
      <c r="F3181" s="151" t="s">
        <v>21</v>
      </c>
      <c r="G3181" s="34"/>
      <c r="H3181" s="46" t="str">
        <f>IFERROR(IFERROR(IF(SEARCH("Usystems",$E3181)&gt;0,"Usystems"),IF(SEARCH("RIIFO",$E3181)&gt;0,"RIIFO","Uponor")),"Uponor")</f>
        <v>Uponor</v>
      </c>
      <c r="I3181" s="25" t="str">
        <f>IFERROR(MID($D3181,1,7)+0,"")</f>
        <v/>
      </c>
      <c r="J3181" s="25" t="str">
        <f>IFERROR(MID($D3181,10,7)+0,"")</f>
        <v/>
      </c>
      <c r="K3181" s="25" t="str">
        <f>IFERROR(MID($D3181,19,7)+0,"")</f>
        <v/>
      </c>
      <c r="L3181" s="25" t="str">
        <f>IFERROR(MID($D3181,28,7)+0,"")</f>
        <v/>
      </c>
      <c r="M3181" s="25" t="str">
        <f>IF(IFERROR(MID($Q3181,1,7)+0,"")&lt;1130000,IF(INDEX(C:C,MATCH(LEFT(Q3181,7)+0,I:I,0))&lt;1130000,"",INDEX(C:C,MATCH(LEFT(Q3181,7)+0,I:I,0))),IFERROR(MID($Q3181,1,7)+0,""))</f>
        <v/>
      </c>
      <c r="N3181" s="25" t="str">
        <f>IF(IFERROR(MID($Q3181,10,7)+0,"")&lt;1130000,"",IFERROR(MID($Q3181,10,7)+0,""))</f>
        <v/>
      </c>
      <c r="O3181" s="25" t="str">
        <f>IF(IFERROR(MID($Q3181,19,7)+0,"")&lt;1130000,"",IFERROR(MID($Q3181,19,7)+0,""))</f>
        <v/>
      </c>
      <c r="P3181" s="25" t="str">
        <f>IF(M3181="","",IF(N3181="",M3181,M3181&amp;", "&amp;N3181))</f>
        <v/>
      </c>
      <c r="Q3181" s="25"/>
      <c r="R3181" s="25"/>
      <c r="S3181" s="35" t="s">
        <v>69</v>
      </c>
      <c r="T3181" s="25" t="s">
        <v>36</v>
      </c>
      <c r="U3181" s="185">
        <v>220.56</v>
      </c>
      <c r="V3181" s="188">
        <v>220.56</v>
      </c>
      <c r="W3181" s="189">
        <v>220.56</v>
      </c>
      <c r="X3181" s="31">
        <v>220.56</v>
      </c>
      <c r="Y3181" s="90">
        <f>IFERROR(ROUND(X3181/W3181-1,2),"")</f>
        <v>0</v>
      </c>
      <c r="Z3181" s="31">
        <f>IF(OR(S3181="VLD MLC components",S3181="VLD MLC pipes",S3181="VLD PEX components",S3181="VLD PEX pipes",S3181="VLD PHC components",S3181="VLD PHC pipes",S3181="Controls VLD"),"По запросу",X3181)</f>
        <v>220.56</v>
      </c>
      <c r="AA3181" s="63">
        <f>ROUND(X3181/1.2,3)</f>
        <v>183.8</v>
      </c>
      <c r="AB3181" s="23">
        <v>183.8</v>
      </c>
      <c r="AC3181" s="190">
        <f>IFERROR(ROUND(AA3181/AB3181-1,2),"")</f>
        <v>0</v>
      </c>
      <c r="AD3181" s="25">
        <v>7.0000000000000007E-2</v>
      </c>
      <c r="AE3181" s="25">
        <v>9.59E-4</v>
      </c>
      <c r="AF3181" s="25">
        <v>50</v>
      </c>
      <c r="AG3181" s="25">
        <v>50</v>
      </c>
      <c r="AH3181" s="25">
        <v>50</v>
      </c>
      <c r="AI3181" s="25">
        <v>50</v>
      </c>
      <c r="AJ3181" s="25" t="s">
        <v>20</v>
      </c>
      <c r="AK3181" s="42" t="s">
        <v>19</v>
      </c>
      <c r="AL3181" s="25" t="s">
        <v>20</v>
      </c>
      <c r="AM3181" s="25">
        <v>1</v>
      </c>
      <c r="AN3181" s="25" t="s">
        <v>22</v>
      </c>
      <c r="AO3181" s="25" t="s">
        <v>22</v>
      </c>
      <c r="AP3181" s="25" t="s">
        <v>22</v>
      </c>
      <c r="AQ3181" s="25"/>
      <c r="AR3181" s="94"/>
      <c r="AS3181" s="157" t="s">
        <v>22</v>
      </c>
      <c r="AT3181" s="93" t="s">
        <v>22</v>
      </c>
      <c r="AU3181" s="92" t="s">
        <v>22</v>
      </c>
      <c r="AV3181" s="91" t="s">
        <v>152</v>
      </c>
      <c r="AW3181" s="92" t="s">
        <v>152</v>
      </c>
      <c r="AX3181" s="92" t="s">
        <v>48</v>
      </c>
      <c r="AY3181" s="91" t="s">
        <v>48</v>
      </c>
      <c r="AZ3181" s="23"/>
      <c r="BA3181" s="25" t="s">
        <v>2438</v>
      </c>
      <c r="BB3181" t="s">
        <v>25</v>
      </c>
      <c r="BC3181" t="e">
        <v>#N/A</v>
      </c>
      <c r="BD3181" t="e">
        <f>IF(Z3181=BC3181,"OK")</f>
        <v>#N/A</v>
      </c>
      <c r="BE3181">
        <v>7.0000000000000007E-2</v>
      </c>
      <c r="BF3181">
        <v>9.59E-4</v>
      </c>
      <c r="BG3181" t="s">
        <v>22</v>
      </c>
      <c r="BH3181" t="s">
        <v>22</v>
      </c>
      <c r="BI3181" t="s">
        <v>22</v>
      </c>
      <c r="BJ3181">
        <v>0</v>
      </c>
      <c r="BK3181">
        <v>0</v>
      </c>
      <c r="BN3181" s="183"/>
    </row>
    <row r="3182" spans="1:66" ht="25.5" x14ac:dyDescent="0.25">
      <c r="A3182" s="1"/>
      <c r="B3182" s="94">
        <v>3169</v>
      </c>
      <c r="C3182" s="43">
        <v>1044249</v>
      </c>
      <c r="D3182" s="25"/>
      <c r="E3182" s="27" t="s">
        <v>2437</v>
      </c>
      <c r="F3182" s="151" t="s">
        <v>21</v>
      </c>
      <c r="G3182" s="34"/>
      <c r="H3182" s="46" t="str">
        <f>IFERROR(IFERROR(IF(SEARCH("Usystems",$E3182)&gt;0,"Usystems"),IF(SEARCH("RIIFO",$E3182)&gt;0,"RIIFO","Uponor")),"Uponor")</f>
        <v>Uponor</v>
      </c>
      <c r="I3182" s="25" t="str">
        <f>IFERROR(MID($D3182,1,7)+0,"")</f>
        <v/>
      </c>
      <c r="J3182" s="25" t="str">
        <f>IFERROR(MID($D3182,10,7)+0,"")</f>
        <v/>
      </c>
      <c r="K3182" s="25" t="str">
        <f>IFERROR(MID($D3182,19,7)+0,"")</f>
        <v/>
      </c>
      <c r="L3182" s="25" t="str">
        <f>IFERROR(MID($D3182,28,7)+0,"")</f>
        <v/>
      </c>
      <c r="M3182" s="25" t="str">
        <f>IF(IFERROR(MID($Q3182,1,7)+0,"")&lt;1130000,IF(INDEX(C:C,MATCH(LEFT(Q3182,7)+0,I:I,0))&lt;1130000,"",INDEX(C:C,MATCH(LEFT(Q3182,7)+0,I:I,0))),IFERROR(MID($Q3182,1,7)+0,""))</f>
        <v/>
      </c>
      <c r="N3182" s="25" t="str">
        <f>IF(IFERROR(MID($Q3182,10,7)+0,"")&lt;1130000,"",IFERROR(MID($Q3182,10,7)+0,""))</f>
        <v/>
      </c>
      <c r="O3182" s="25" t="str">
        <f>IF(IFERROR(MID($Q3182,19,7)+0,"")&lt;1130000,"",IFERROR(MID($Q3182,19,7)+0,""))</f>
        <v/>
      </c>
      <c r="P3182" s="25" t="str">
        <f>IF(M3182="","",IF(N3182="",M3182,M3182&amp;", "&amp;N3182))</f>
        <v/>
      </c>
      <c r="Q3182" s="25"/>
      <c r="R3182" s="25"/>
      <c r="S3182" s="35" t="s">
        <v>69</v>
      </c>
      <c r="T3182" s="25" t="s">
        <v>36</v>
      </c>
      <c r="U3182" s="185">
        <v>653</v>
      </c>
      <c r="V3182" s="188">
        <v>653</v>
      </c>
      <c r="W3182" s="189">
        <v>653</v>
      </c>
      <c r="X3182" s="31">
        <v>653</v>
      </c>
      <c r="Y3182" s="90">
        <f>IFERROR(ROUND(X3182/W3182-1,2),"")</f>
        <v>0</v>
      </c>
      <c r="Z3182" s="31">
        <f>IF(OR(S3182="VLD MLC components",S3182="VLD MLC pipes",S3182="VLD PEX components",S3182="VLD PEX pipes",S3182="VLD PHC components",S3182="VLD PHC pipes",S3182="Controls VLD"),"По запросу",X3182)</f>
        <v>653</v>
      </c>
      <c r="AA3182" s="63">
        <f>ROUND(X3182/1.2,3)</f>
        <v>544.16700000000003</v>
      </c>
      <c r="AB3182" s="23">
        <v>544.16700000000003</v>
      </c>
      <c r="AC3182" s="190">
        <f>IFERROR(ROUND(AA3182/AB3182-1,2),"")</f>
        <v>0</v>
      </c>
      <c r="AD3182" s="25">
        <v>6.5000000000000002E-2</v>
      </c>
      <c r="AE3182" s="25">
        <v>8.5700000000000001E-4</v>
      </c>
      <c r="AF3182" s="25">
        <v>0</v>
      </c>
      <c r="AG3182" s="25" t="s">
        <v>22</v>
      </c>
      <c r="AH3182" s="25">
        <v>0</v>
      </c>
      <c r="AI3182" s="25">
        <v>0</v>
      </c>
      <c r="AJ3182" s="25" t="s">
        <v>20</v>
      </c>
      <c r="AK3182" s="42" t="s">
        <v>19</v>
      </c>
      <c r="AL3182" s="25" t="s">
        <v>20</v>
      </c>
      <c r="AM3182" s="25">
        <v>1</v>
      </c>
      <c r="AN3182" s="25"/>
      <c r="AO3182" s="25"/>
      <c r="AP3182" s="25"/>
      <c r="AQ3182" s="25"/>
      <c r="AR3182" s="94"/>
      <c r="AS3182" s="157" t="s">
        <v>22</v>
      </c>
      <c r="AT3182" s="93" t="s">
        <v>22</v>
      </c>
      <c r="AU3182" s="92" t="s">
        <v>22</v>
      </c>
      <c r="AV3182" s="91" t="s">
        <v>48</v>
      </c>
      <c r="AW3182" s="92" t="s">
        <v>48</v>
      </c>
      <c r="AX3182" s="92" t="s">
        <v>48</v>
      </c>
      <c r="AY3182" s="91" t="s">
        <v>48</v>
      </c>
      <c r="AZ3182" s="23"/>
      <c r="BA3182" s="25">
        <v>0</v>
      </c>
      <c r="BB3182" t="s">
        <v>48</v>
      </c>
      <c r="BC3182" t="e">
        <v>#N/A</v>
      </c>
      <c r="BD3182" t="e">
        <f>IF(Z3182=BC3182,"OK")</f>
        <v>#N/A</v>
      </c>
      <c r="BE3182">
        <v>6.5000000000000002E-2</v>
      </c>
      <c r="BF3182">
        <v>8.5700000000000001E-4</v>
      </c>
      <c r="BG3182">
        <v>0</v>
      </c>
      <c r="BH3182">
        <v>0</v>
      </c>
      <c r="BI3182">
        <v>0</v>
      </c>
      <c r="BJ3182">
        <v>0</v>
      </c>
      <c r="BK3182">
        <v>0</v>
      </c>
      <c r="BN3182" s="183"/>
    </row>
    <row r="3183" spans="1:66" ht="25.5" x14ac:dyDescent="0.25">
      <c r="A3183" s="1"/>
      <c r="B3183" s="94">
        <v>3170</v>
      </c>
      <c r="C3183" s="43">
        <v>1018574</v>
      </c>
      <c r="D3183" s="25"/>
      <c r="E3183" s="36" t="s">
        <v>2436</v>
      </c>
      <c r="F3183" s="151" t="s">
        <v>2435</v>
      </c>
      <c r="G3183" s="34"/>
      <c r="H3183" s="46" t="str">
        <f>IFERROR(IFERROR(IF(SEARCH("Usystems",$E3183)&gt;0,"Usystems"),IF(SEARCH("RIIFO",$E3183)&gt;0,"RIIFO","Uponor")),"Uponor")</f>
        <v>Uponor</v>
      </c>
      <c r="I3183" s="25" t="str">
        <f>IFERROR(MID($D3183,1,7)+0,"")</f>
        <v/>
      </c>
      <c r="J3183" s="25" t="str">
        <f>IFERROR(MID($D3183,10,7)+0,"")</f>
        <v/>
      </c>
      <c r="K3183" s="25" t="str">
        <f>IFERROR(MID($D3183,19,7)+0,"")</f>
        <v/>
      </c>
      <c r="L3183" s="25" t="str">
        <f>IFERROR(MID($D3183,28,7)+0,"")</f>
        <v/>
      </c>
      <c r="M3183" s="25" t="str">
        <f>IF(IFERROR(MID($Q3183,1,7)+0,"")&lt;1130000,IF(INDEX(C:C,MATCH(LEFT(Q3183,7)+0,I:I,0))&lt;1130000,"",INDEX(C:C,MATCH(LEFT(Q3183,7)+0,I:I,0))),IFERROR(MID($Q3183,1,7)+0,""))</f>
        <v/>
      </c>
      <c r="N3183" s="25" t="str">
        <f>IF(IFERROR(MID($Q3183,10,7)+0,"")&lt;1130000,"",IFERROR(MID($Q3183,10,7)+0,""))</f>
        <v/>
      </c>
      <c r="O3183" s="25" t="str">
        <f>IF(IFERROR(MID($Q3183,19,7)+0,"")&lt;1130000,"",IFERROR(MID($Q3183,19,7)+0,""))</f>
        <v/>
      </c>
      <c r="P3183" s="25" t="str">
        <f>IF(M3183="","",IF(N3183="",M3183,M3183&amp;", "&amp;N3183))</f>
        <v/>
      </c>
      <c r="Q3183" s="25"/>
      <c r="R3183" s="25"/>
      <c r="S3183" s="35" t="s">
        <v>69</v>
      </c>
      <c r="T3183" s="25" t="s">
        <v>36</v>
      </c>
      <c r="U3183" s="185">
        <v>1315</v>
      </c>
      <c r="V3183" s="188">
        <v>1315</v>
      </c>
      <c r="W3183" s="189">
        <v>1315</v>
      </c>
      <c r="X3183" s="31">
        <v>1315</v>
      </c>
      <c r="Y3183" s="90">
        <f>IFERROR(ROUND(X3183/W3183-1,2),"")</f>
        <v>0</v>
      </c>
      <c r="Z3183" s="31">
        <f>IF(OR(S3183="VLD MLC components",S3183="VLD MLC pipes",S3183="VLD PEX components",S3183="VLD PEX pipes",S3183="VLD PHC components",S3183="VLD PHC pipes",S3183="Controls VLD"),"По запросу",X3183)</f>
        <v>1315</v>
      </c>
      <c r="AA3183" s="63">
        <f>ROUND(X3183/1.2,3)</f>
        <v>1095.8330000000001</v>
      </c>
      <c r="AB3183" s="23">
        <v>1095.8330000000001</v>
      </c>
      <c r="AC3183" s="190">
        <f>IFERROR(ROUND(AA3183/AB3183-1,2),"")</f>
        <v>0</v>
      </c>
      <c r="AD3183" s="25">
        <v>0.20499999999999999</v>
      </c>
      <c r="AE3183" s="25">
        <v>6.3070000000000001E-3</v>
      </c>
      <c r="AF3183" s="25">
        <v>0</v>
      </c>
      <c r="AG3183" s="25" t="s">
        <v>22</v>
      </c>
      <c r="AH3183" s="25">
        <v>0</v>
      </c>
      <c r="AI3183" s="25">
        <v>0</v>
      </c>
      <c r="AJ3183" s="25" t="s">
        <v>20</v>
      </c>
      <c r="AK3183" s="42" t="s">
        <v>19</v>
      </c>
      <c r="AL3183" s="25" t="s">
        <v>20</v>
      </c>
      <c r="AM3183" s="25">
        <v>1</v>
      </c>
      <c r="AN3183" s="25" t="s">
        <v>22</v>
      </c>
      <c r="AO3183" s="25" t="s">
        <v>22</v>
      </c>
      <c r="AP3183" s="25" t="s">
        <v>22</v>
      </c>
      <c r="AQ3183" s="25"/>
      <c r="AR3183" s="94"/>
      <c r="AS3183" s="157" t="s">
        <v>22</v>
      </c>
      <c r="AT3183" s="93" t="s">
        <v>22</v>
      </c>
      <c r="AU3183" s="92" t="s">
        <v>22</v>
      </c>
      <c r="AV3183" s="91" t="s">
        <v>152</v>
      </c>
      <c r="AW3183" s="92" t="s">
        <v>48</v>
      </c>
      <c r="AX3183" s="92" t="s">
        <v>48</v>
      </c>
      <c r="AY3183" s="91" t="s">
        <v>48</v>
      </c>
      <c r="AZ3183" s="23"/>
      <c r="BA3183" s="25" t="s">
        <v>2434</v>
      </c>
      <c r="BB3183" t="s">
        <v>25</v>
      </c>
      <c r="BC3183" t="e">
        <v>#N/A</v>
      </c>
      <c r="BD3183" t="e">
        <f>IF(Z3183=BC3183,"OK")</f>
        <v>#N/A</v>
      </c>
      <c r="BE3183">
        <v>0.20499999999999999</v>
      </c>
      <c r="BF3183">
        <v>6.3070000000000001E-3</v>
      </c>
      <c r="BG3183" t="s">
        <v>22</v>
      </c>
      <c r="BH3183" t="s">
        <v>22</v>
      </c>
      <c r="BI3183" t="s">
        <v>22</v>
      </c>
      <c r="BJ3183">
        <v>0</v>
      </c>
      <c r="BK3183">
        <v>0</v>
      </c>
      <c r="BN3183" s="183"/>
    </row>
    <row r="3184" spans="1:66" ht="25.5" x14ac:dyDescent="0.25">
      <c r="A3184" s="1"/>
      <c r="B3184" s="94">
        <v>3171</v>
      </c>
      <c r="C3184" s="43">
        <v>1018577</v>
      </c>
      <c r="D3184" s="25"/>
      <c r="E3184" s="36" t="s">
        <v>2433</v>
      </c>
      <c r="F3184" s="151" t="s">
        <v>28</v>
      </c>
      <c r="G3184" s="34"/>
      <c r="H3184" s="46" t="str">
        <f>IFERROR(IFERROR(IF(SEARCH("Usystems",$E3184)&gt;0,"Usystems"),IF(SEARCH("RIIFO",$E3184)&gt;0,"RIIFO","Uponor")),"Uponor")</f>
        <v>Uponor</v>
      </c>
      <c r="I3184" s="25" t="str">
        <f>IFERROR(MID($D3184,1,7)+0,"")</f>
        <v/>
      </c>
      <c r="J3184" s="25" t="str">
        <f>IFERROR(MID($D3184,10,7)+0,"")</f>
        <v/>
      </c>
      <c r="K3184" s="25" t="str">
        <f>IFERROR(MID($D3184,19,7)+0,"")</f>
        <v/>
      </c>
      <c r="L3184" s="25" t="str">
        <f>IFERROR(MID($D3184,28,7)+0,"")</f>
        <v/>
      </c>
      <c r="M3184" s="25" t="str">
        <f>IF(IFERROR(MID($Q3184,1,7)+0,"")&lt;1130000,IF(INDEX(C:C,MATCH(LEFT(Q3184,7)+0,I:I,0))&lt;1130000,"",INDEX(C:C,MATCH(LEFT(Q3184,7)+0,I:I,0))),IFERROR(MID($Q3184,1,7)+0,""))</f>
        <v/>
      </c>
      <c r="N3184" s="25" t="str">
        <f>IF(IFERROR(MID($Q3184,10,7)+0,"")&lt;1130000,"",IFERROR(MID($Q3184,10,7)+0,""))</f>
        <v/>
      </c>
      <c r="O3184" s="25" t="str">
        <f>IF(IFERROR(MID($Q3184,19,7)+0,"")&lt;1130000,"",IFERROR(MID($Q3184,19,7)+0,""))</f>
        <v/>
      </c>
      <c r="P3184" s="25" t="str">
        <f>IF(M3184="","",IF(N3184="",M3184,M3184&amp;", "&amp;N3184))</f>
        <v/>
      </c>
      <c r="Q3184" s="25"/>
      <c r="R3184" s="25"/>
      <c r="S3184" s="35" t="s">
        <v>69</v>
      </c>
      <c r="T3184" s="25" t="s">
        <v>36</v>
      </c>
      <c r="U3184" s="185">
        <v>1377</v>
      </c>
      <c r="V3184" s="188">
        <v>1377</v>
      </c>
      <c r="W3184" s="189">
        <v>1377</v>
      </c>
      <c r="X3184" s="31">
        <v>1377</v>
      </c>
      <c r="Y3184" s="90">
        <f>IFERROR(ROUND(X3184/W3184-1,2),"")</f>
        <v>0</v>
      </c>
      <c r="Z3184" s="31">
        <f>IF(OR(S3184="VLD MLC components",S3184="VLD MLC pipes",S3184="VLD PEX components",S3184="VLD PEX pipes",S3184="VLD PHC components",S3184="VLD PHC pipes",S3184="Controls VLD"),"По запросу",X3184)</f>
        <v>1377</v>
      </c>
      <c r="AA3184" s="63">
        <f>ROUND(X3184/1.2,3)</f>
        <v>1147.5</v>
      </c>
      <c r="AB3184" s="23">
        <v>1147.5</v>
      </c>
      <c r="AC3184" s="190">
        <f>IFERROR(ROUND(AA3184/AB3184-1,2),"")</f>
        <v>0</v>
      </c>
      <c r="AD3184" s="25">
        <v>0.315</v>
      </c>
      <c r="AE3184" s="25">
        <v>9.0720000000000002E-3</v>
      </c>
      <c r="AF3184" s="25">
        <v>0</v>
      </c>
      <c r="AG3184" s="25" t="s">
        <v>22</v>
      </c>
      <c r="AH3184" s="25">
        <v>0</v>
      </c>
      <c r="AI3184" s="25">
        <v>0</v>
      </c>
      <c r="AJ3184" s="25" t="s">
        <v>20</v>
      </c>
      <c r="AK3184" s="42" t="s">
        <v>19</v>
      </c>
      <c r="AL3184" s="25" t="s">
        <v>20</v>
      </c>
      <c r="AM3184" s="25">
        <v>1</v>
      </c>
      <c r="AN3184" s="25" t="s">
        <v>22</v>
      </c>
      <c r="AO3184" s="25" t="s">
        <v>22</v>
      </c>
      <c r="AP3184" s="25" t="s">
        <v>22</v>
      </c>
      <c r="AQ3184" s="25"/>
      <c r="AR3184" s="94"/>
      <c r="AS3184" s="157" t="s">
        <v>22</v>
      </c>
      <c r="AT3184" s="93" t="s">
        <v>22</v>
      </c>
      <c r="AU3184" s="92" t="s">
        <v>22</v>
      </c>
      <c r="AV3184" s="91" t="s">
        <v>152</v>
      </c>
      <c r="AW3184" s="92" t="s">
        <v>152</v>
      </c>
      <c r="AX3184" s="92" t="s">
        <v>48</v>
      </c>
      <c r="AY3184" s="91" t="s">
        <v>48</v>
      </c>
      <c r="AZ3184" s="23"/>
      <c r="BA3184" s="25" t="s">
        <v>2432</v>
      </c>
      <c r="BB3184" t="s">
        <v>25</v>
      </c>
      <c r="BC3184" t="e">
        <v>#N/A</v>
      </c>
      <c r="BD3184" t="e">
        <f>IF(Z3184=BC3184,"OK")</f>
        <v>#N/A</v>
      </c>
      <c r="BE3184">
        <v>0.315</v>
      </c>
      <c r="BF3184">
        <v>9.0720000000000002E-3</v>
      </c>
      <c r="BG3184" t="s">
        <v>22</v>
      </c>
      <c r="BH3184" t="s">
        <v>22</v>
      </c>
      <c r="BI3184" t="s">
        <v>22</v>
      </c>
      <c r="BJ3184">
        <v>0</v>
      </c>
      <c r="BK3184">
        <v>0</v>
      </c>
      <c r="BN3184" s="183"/>
    </row>
    <row r="3185" spans="1:66" ht="25.5" x14ac:dyDescent="0.25">
      <c r="A3185" s="1"/>
      <c r="B3185" s="94">
        <v>3172</v>
      </c>
      <c r="C3185" s="43">
        <v>1018563</v>
      </c>
      <c r="D3185" s="25"/>
      <c r="E3185" s="36" t="s">
        <v>2431</v>
      </c>
      <c r="F3185" s="151" t="s">
        <v>28</v>
      </c>
      <c r="G3185" s="34"/>
      <c r="H3185" s="46" t="str">
        <f>IFERROR(IFERROR(IF(SEARCH("Usystems",$E3185)&gt;0,"Usystems"),IF(SEARCH("RIIFO",$E3185)&gt;0,"RIIFO","Uponor")),"Uponor")</f>
        <v>Uponor</v>
      </c>
      <c r="I3185" s="25" t="str">
        <f>IFERROR(MID($D3185,1,7)+0,"")</f>
        <v/>
      </c>
      <c r="J3185" s="25" t="str">
        <f>IFERROR(MID($D3185,10,7)+0,"")</f>
        <v/>
      </c>
      <c r="K3185" s="25" t="str">
        <f>IFERROR(MID($D3185,19,7)+0,"")</f>
        <v/>
      </c>
      <c r="L3185" s="25" t="str">
        <f>IFERROR(MID($D3185,28,7)+0,"")</f>
        <v/>
      </c>
      <c r="M3185" s="25" t="str">
        <f>IF(IFERROR(MID($Q3185,1,7)+0,"")&lt;1130000,IF(INDEX(C:C,MATCH(LEFT(Q3185,7)+0,I:I,0))&lt;1130000,"",INDEX(C:C,MATCH(LEFT(Q3185,7)+0,I:I,0))),IFERROR(MID($Q3185,1,7)+0,""))</f>
        <v/>
      </c>
      <c r="N3185" s="25" t="str">
        <f>IF(IFERROR(MID($Q3185,10,7)+0,"")&lt;1130000,"",IFERROR(MID($Q3185,10,7)+0,""))</f>
        <v/>
      </c>
      <c r="O3185" s="25" t="str">
        <f>IF(IFERROR(MID($Q3185,19,7)+0,"")&lt;1130000,"",IFERROR(MID($Q3185,19,7)+0,""))</f>
        <v/>
      </c>
      <c r="P3185" s="25" t="str">
        <f>IF(M3185="","",IF(N3185="",M3185,M3185&amp;", "&amp;N3185))</f>
        <v/>
      </c>
      <c r="Q3185" s="25"/>
      <c r="R3185" s="25"/>
      <c r="S3185" s="35" t="s">
        <v>69</v>
      </c>
      <c r="T3185" s="25" t="s">
        <v>36</v>
      </c>
      <c r="U3185" s="185">
        <v>1508</v>
      </c>
      <c r="V3185" s="188">
        <v>1508</v>
      </c>
      <c r="W3185" s="189">
        <v>1508</v>
      </c>
      <c r="X3185" s="31">
        <v>1508</v>
      </c>
      <c r="Y3185" s="90">
        <f>IFERROR(ROUND(X3185/W3185-1,2),"")</f>
        <v>0</v>
      </c>
      <c r="Z3185" s="31">
        <f>IF(OR(S3185="VLD MLC components",S3185="VLD MLC pipes",S3185="VLD PEX components",S3185="VLD PEX pipes",S3185="VLD PHC components",S3185="VLD PHC pipes",S3185="Controls VLD"),"По запросу",X3185)</f>
        <v>1508</v>
      </c>
      <c r="AA3185" s="63">
        <f>ROUND(X3185/1.2,3)</f>
        <v>1256.6669999999999</v>
      </c>
      <c r="AB3185" s="23">
        <v>1256.6669999999999</v>
      </c>
      <c r="AC3185" s="190">
        <f>IFERROR(ROUND(AA3185/AB3185-1,2),"")</f>
        <v>0</v>
      </c>
      <c r="AD3185" s="25">
        <v>0.38100000000000001</v>
      </c>
      <c r="AE3185" s="25">
        <v>1.2607999999999999E-2</v>
      </c>
      <c r="AF3185" s="25">
        <v>0</v>
      </c>
      <c r="AG3185" s="25" t="s">
        <v>22</v>
      </c>
      <c r="AH3185" s="25">
        <v>0</v>
      </c>
      <c r="AI3185" s="25">
        <v>0</v>
      </c>
      <c r="AJ3185" s="25" t="s">
        <v>20</v>
      </c>
      <c r="AK3185" s="42" t="s">
        <v>19</v>
      </c>
      <c r="AL3185" s="25" t="s">
        <v>20</v>
      </c>
      <c r="AM3185" s="25">
        <v>1</v>
      </c>
      <c r="AN3185" s="25" t="s">
        <v>22</v>
      </c>
      <c r="AO3185" s="25" t="s">
        <v>22</v>
      </c>
      <c r="AP3185" s="25" t="s">
        <v>22</v>
      </c>
      <c r="AQ3185" s="25"/>
      <c r="AR3185" s="94"/>
      <c r="AS3185" s="157" t="s">
        <v>22</v>
      </c>
      <c r="AT3185" s="93" t="s">
        <v>22</v>
      </c>
      <c r="AU3185" s="92" t="s">
        <v>22</v>
      </c>
      <c r="AV3185" s="91" t="s">
        <v>152</v>
      </c>
      <c r="AW3185" s="92" t="s">
        <v>152</v>
      </c>
      <c r="AX3185" s="92" t="s">
        <v>48</v>
      </c>
      <c r="AY3185" s="91" t="s">
        <v>48</v>
      </c>
      <c r="AZ3185" s="23"/>
      <c r="BA3185" s="25" t="s">
        <v>2430</v>
      </c>
      <c r="BB3185" t="s">
        <v>25</v>
      </c>
      <c r="BC3185" t="e">
        <v>#N/A</v>
      </c>
      <c r="BD3185" t="e">
        <f>IF(Z3185=BC3185,"OK")</f>
        <v>#N/A</v>
      </c>
      <c r="BE3185">
        <v>0.38100000000000001</v>
      </c>
      <c r="BF3185">
        <v>1.2607999999999999E-2</v>
      </c>
      <c r="BG3185" t="s">
        <v>22</v>
      </c>
      <c r="BH3185" t="s">
        <v>22</v>
      </c>
      <c r="BI3185" t="s">
        <v>22</v>
      </c>
      <c r="BJ3185">
        <v>0</v>
      </c>
      <c r="BK3185">
        <v>0</v>
      </c>
      <c r="BN3185" s="183"/>
    </row>
    <row r="3186" spans="1:66" ht="25.5" x14ac:dyDescent="0.25">
      <c r="A3186" s="1"/>
      <c r="B3186" s="94">
        <v>3173</v>
      </c>
      <c r="C3186" s="43">
        <v>1018319</v>
      </c>
      <c r="D3186" s="25"/>
      <c r="E3186" s="27" t="s">
        <v>2429</v>
      </c>
      <c r="F3186" s="151" t="s">
        <v>44</v>
      </c>
      <c r="G3186" s="34"/>
      <c r="H3186" s="46" t="str">
        <f>IFERROR(IFERROR(IF(SEARCH("Usystems",$E3186)&gt;0,"Usystems"),IF(SEARCH("RIIFO",$E3186)&gt;0,"RIIFO","Uponor")),"Uponor")</f>
        <v>Uponor</v>
      </c>
      <c r="I3186" s="25" t="str">
        <f>IFERROR(MID($D3186,1,7)+0,"")</f>
        <v/>
      </c>
      <c r="J3186" s="25" t="str">
        <f>IFERROR(MID($D3186,10,7)+0,"")</f>
        <v/>
      </c>
      <c r="K3186" s="25" t="str">
        <f>IFERROR(MID($D3186,19,7)+0,"")</f>
        <v/>
      </c>
      <c r="L3186" s="25" t="str">
        <f>IFERROR(MID($D3186,28,7)+0,"")</f>
        <v/>
      </c>
      <c r="M3186" s="25" t="str">
        <f>IF(IFERROR(MID($Q3186,1,7)+0,"")&lt;1130000,IF(INDEX(C:C,MATCH(LEFT(Q3186,7)+0,I:I,0))&lt;1130000,"",INDEX(C:C,MATCH(LEFT(Q3186,7)+0,I:I,0))),IFERROR(MID($Q3186,1,7)+0,""))</f>
        <v/>
      </c>
      <c r="N3186" s="25" t="str">
        <f>IF(IFERROR(MID($Q3186,10,7)+0,"")&lt;1130000,"",IFERROR(MID($Q3186,10,7)+0,""))</f>
        <v/>
      </c>
      <c r="O3186" s="25" t="str">
        <f>IF(IFERROR(MID($Q3186,19,7)+0,"")&lt;1130000,"",IFERROR(MID($Q3186,19,7)+0,""))</f>
        <v/>
      </c>
      <c r="P3186" s="25" t="str">
        <f>IF(M3186="","",IF(N3186="",M3186,M3186&amp;", "&amp;N3186))</f>
        <v/>
      </c>
      <c r="Q3186" s="25"/>
      <c r="R3186" s="25"/>
      <c r="S3186" s="35" t="s">
        <v>69</v>
      </c>
      <c r="T3186" s="25" t="s">
        <v>36</v>
      </c>
      <c r="U3186" s="185">
        <v>583</v>
      </c>
      <c r="V3186" s="188">
        <v>583</v>
      </c>
      <c r="W3186" s="189">
        <v>583</v>
      </c>
      <c r="X3186" s="31">
        <v>583</v>
      </c>
      <c r="Y3186" s="90">
        <f>IFERROR(ROUND(X3186/W3186-1,2),"")</f>
        <v>0</v>
      </c>
      <c r="Z3186" s="31">
        <f>IF(OR(S3186="VLD MLC components",S3186="VLD MLC pipes",S3186="VLD PEX components",S3186="VLD PEX pipes",S3186="VLD PHC components",S3186="VLD PHC pipes",S3186="Controls VLD"),"По запросу",X3186)</f>
        <v>583</v>
      </c>
      <c r="AA3186" s="63">
        <f>ROUND(X3186/1.2,3)</f>
        <v>485.83300000000003</v>
      </c>
      <c r="AB3186" s="23">
        <v>485.83300000000003</v>
      </c>
      <c r="AC3186" s="190">
        <f>IFERROR(ROUND(AA3186/AB3186-1,2),"")</f>
        <v>0</v>
      </c>
      <c r="AD3186" s="25">
        <v>0.02</v>
      </c>
      <c r="AE3186" s="25">
        <v>4.5000000000000003E-5</v>
      </c>
      <c r="AF3186" s="25">
        <v>1</v>
      </c>
      <c r="AG3186" s="25">
        <v>1</v>
      </c>
      <c r="AH3186" s="25">
        <v>1</v>
      </c>
      <c r="AI3186" s="25">
        <v>1</v>
      </c>
      <c r="AJ3186" s="25" t="s">
        <v>20</v>
      </c>
      <c r="AK3186" s="42" t="s">
        <v>19</v>
      </c>
      <c r="AL3186" s="25" t="s">
        <v>20</v>
      </c>
      <c r="AM3186" s="25">
        <v>1</v>
      </c>
      <c r="AN3186" s="25">
        <v>68</v>
      </c>
      <c r="AO3186" s="25">
        <v>68</v>
      </c>
      <c r="AP3186" s="25">
        <v>10</v>
      </c>
      <c r="AQ3186" s="25">
        <v>0.02</v>
      </c>
      <c r="AR3186" s="94">
        <v>4.6239999999999998E-5</v>
      </c>
      <c r="AS3186" s="157">
        <v>1</v>
      </c>
      <c r="AT3186" s="93" t="s">
        <v>22</v>
      </c>
      <c r="AU3186" s="92" t="s">
        <v>22</v>
      </c>
      <c r="AV3186" s="91" t="s">
        <v>152</v>
      </c>
      <c r="AW3186" s="92" t="s">
        <v>152</v>
      </c>
      <c r="AX3186" s="92" t="s">
        <v>48</v>
      </c>
      <c r="AY3186" s="91" t="s">
        <v>152</v>
      </c>
      <c r="AZ3186" s="23"/>
      <c r="BA3186" s="25" t="s">
        <v>2428</v>
      </c>
      <c r="BB3186" t="s">
        <v>25</v>
      </c>
      <c r="BC3186" t="e">
        <v>#N/A</v>
      </c>
      <c r="BD3186" t="e">
        <f>IF(Z3186=BC3186,"OK")</f>
        <v>#N/A</v>
      </c>
      <c r="BE3186">
        <v>0.02</v>
      </c>
      <c r="BF3186">
        <v>4.5000000000000003E-5</v>
      </c>
      <c r="BG3186">
        <v>68</v>
      </c>
      <c r="BH3186">
        <v>68</v>
      </c>
      <c r="BI3186">
        <v>10</v>
      </c>
      <c r="BJ3186">
        <v>0.02</v>
      </c>
      <c r="BK3186">
        <v>4.6239999999999998E-5</v>
      </c>
      <c r="BN3186" s="183"/>
    </row>
    <row r="3187" spans="1:66" ht="25.5" x14ac:dyDescent="0.25">
      <c r="A3187" s="1"/>
      <c r="B3187" s="94">
        <v>3174</v>
      </c>
      <c r="C3187" s="43">
        <v>1018320</v>
      </c>
      <c r="D3187" s="25"/>
      <c r="E3187" s="27" t="s">
        <v>2427</v>
      </c>
      <c r="F3187" s="151" t="s">
        <v>44</v>
      </c>
      <c r="G3187" s="34"/>
      <c r="H3187" s="46" t="str">
        <f>IFERROR(IFERROR(IF(SEARCH("Usystems",$E3187)&gt;0,"Usystems"),IF(SEARCH("RIIFO",$E3187)&gt;0,"RIIFO","Uponor")),"Uponor")</f>
        <v>Uponor</v>
      </c>
      <c r="I3187" s="25" t="str">
        <f>IFERROR(MID($D3187,1,7)+0,"")</f>
        <v/>
      </c>
      <c r="J3187" s="25" t="str">
        <f>IFERROR(MID($D3187,10,7)+0,"")</f>
        <v/>
      </c>
      <c r="K3187" s="25" t="str">
        <f>IFERROR(MID($D3187,19,7)+0,"")</f>
        <v/>
      </c>
      <c r="L3187" s="25" t="str">
        <f>IFERROR(MID($D3187,28,7)+0,"")</f>
        <v/>
      </c>
      <c r="M3187" s="25" t="str">
        <f>IF(IFERROR(MID($Q3187,1,7)+0,"")&lt;1130000,IF(INDEX(C:C,MATCH(LEFT(Q3187,7)+0,I:I,0))&lt;1130000,"",INDEX(C:C,MATCH(LEFT(Q3187,7)+0,I:I,0))),IFERROR(MID($Q3187,1,7)+0,""))</f>
        <v/>
      </c>
      <c r="N3187" s="25" t="str">
        <f>IF(IFERROR(MID($Q3187,10,7)+0,"")&lt;1130000,"",IFERROR(MID($Q3187,10,7)+0,""))</f>
        <v/>
      </c>
      <c r="O3187" s="25" t="str">
        <f>IF(IFERROR(MID($Q3187,19,7)+0,"")&lt;1130000,"",IFERROR(MID($Q3187,19,7)+0,""))</f>
        <v/>
      </c>
      <c r="P3187" s="25" t="str">
        <f>IF(M3187="","",IF(N3187="",M3187,M3187&amp;", "&amp;N3187))</f>
        <v/>
      </c>
      <c r="Q3187" s="25"/>
      <c r="R3187" s="25"/>
      <c r="S3187" s="35" t="s">
        <v>69</v>
      </c>
      <c r="T3187" s="25" t="s">
        <v>36</v>
      </c>
      <c r="U3187" s="185">
        <v>677</v>
      </c>
      <c r="V3187" s="188">
        <v>677</v>
      </c>
      <c r="W3187" s="189">
        <v>677</v>
      </c>
      <c r="X3187" s="31">
        <v>677</v>
      </c>
      <c r="Y3187" s="90">
        <f>IFERROR(ROUND(X3187/W3187-1,2),"")</f>
        <v>0</v>
      </c>
      <c r="Z3187" s="31">
        <f>IF(OR(S3187="VLD MLC components",S3187="VLD MLC pipes",S3187="VLD PEX components",S3187="VLD PEX pipes",S3187="VLD PHC components",S3187="VLD PHC pipes",S3187="Controls VLD"),"По запросу",X3187)</f>
        <v>677</v>
      </c>
      <c r="AA3187" s="63">
        <f>ROUND(X3187/1.2,3)</f>
        <v>564.16700000000003</v>
      </c>
      <c r="AB3187" s="23">
        <v>564.16700000000003</v>
      </c>
      <c r="AC3187" s="190">
        <f>IFERROR(ROUND(AA3187/AB3187-1,2),"")</f>
        <v>0</v>
      </c>
      <c r="AD3187" s="25">
        <v>0.03</v>
      </c>
      <c r="AE3187" s="25">
        <v>6.9999999999999994E-5</v>
      </c>
      <c r="AF3187" s="25">
        <v>1</v>
      </c>
      <c r="AG3187" s="25">
        <v>1</v>
      </c>
      <c r="AH3187" s="25">
        <v>1</v>
      </c>
      <c r="AI3187" s="25">
        <v>1</v>
      </c>
      <c r="AJ3187" s="25" t="s">
        <v>20</v>
      </c>
      <c r="AK3187" s="42" t="s">
        <v>19</v>
      </c>
      <c r="AL3187" s="25" t="s">
        <v>20</v>
      </c>
      <c r="AM3187" s="25">
        <v>1</v>
      </c>
      <c r="AN3187" s="25">
        <v>90</v>
      </c>
      <c r="AO3187" s="25">
        <v>90</v>
      </c>
      <c r="AP3187" s="25">
        <v>10</v>
      </c>
      <c r="AQ3187" s="25">
        <v>0.03</v>
      </c>
      <c r="AR3187" s="94">
        <v>8.1000000000000004E-5</v>
      </c>
      <c r="AS3187" s="157">
        <v>1</v>
      </c>
      <c r="AT3187" s="93" t="s">
        <v>22</v>
      </c>
      <c r="AU3187" s="92" t="s">
        <v>22</v>
      </c>
      <c r="AV3187" s="91" t="s">
        <v>152</v>
      </c>
      <c r="AW3187" s="92" t="s">
        <v>152</v>
      </c>
      <c r="AX3187" s="92" t="s">
        <v>48</v>
      </c>
      <c r="AY3187" s="91" t="s">
        <v>152</v>
      </c>
      <c r="AZ3187" s="23"/>
      <c r="BA3187" s="25" t="s">
        <v>2426</v>
      </c>
      <c r="BB3187" t="s">
        <v>25</v>
      </c>
      <c r="BC3187" t="e">
        <v>#N/A</v>
      </c>
      <c r="BD3187" t="e">
        <f>IF(Z3187=BC3187,"OK")</f>
        <v>#N/A</v>
      </c>
      <c r="BE3187">
        <v>0.03</v>
      </c>
      <c r="BF3187">
        <v>6.9999999999999994E-5</v>
      </c>
      <c r="BG3187">
        <v>90</v>
      </c>
      <c r="BH3187">
        <v>90</v>
      </c>
      <c r="BI3187">
        <v>10</v>
      </c>
      <c r="BJ3187">
        <v>0.03</v>
      </c>
      <c r="BK3187">
        <v>8.1000000000000004E-5</v>
      </c>
      <c r="BN3187" s="183"/>
    </row>
    <row r="3188" spans="1:66" ht="25.5" x14ac:dyDescent="0.25">
      <c r="A3188" s="1"/>
      <c r="B3188" s="94">
        <v>3175</v>
      </c>
      <c r="C3188" s="43">
        <v>1018317</v>
      </c>
      <c r="D3188" s="25"/>
      <c r="E3188" s="36" t="s">
        <v>2425</v>
      </c>
      <c r="F3188" s="151" t="s">
        <v>28</v>
      </c>
      <c r="G3188" s="41" t="s">
        <v>30</v>
      </c>
      <c r="H3188" s="46" t="str">
        <f>IFERROR(IFERROR(IF(SEARCH("Usystems",$E3188)&gt;0,"Usystems"),IF(SEARCH("RIIFO",$E3188)&gt;0,"RIIFO","Uponor")),"Uponor")</f>
        <v>Uponor</v>
      </c>
      <c r="I3188" s="25" t="str">
        <f>IFERROR(MID($D3188,1,7)+0,"")</f>
        <v/>
      </c>
      <c r="J3188" s="25" t="str">
        <f>IFERROR(MID($D3188,10,7)+0,"")</f>
        <v/>
      </c>
      <c r="K3188" s="25" t="str">
        <f>IFERROR(MID($D3188,19,7)+0,"")</f>
        <v/>
      </c>
      <c r="L3188" s="25" t="str">
        <f>IFERROR(MID($D3188,28,7)+0,"")</f>
        <v/>
      </c>
      <c r="M3188" s="25" t="str">
        <f>IF(IFERROR(MID($Q3188,1,7)+0,"")&lt;1130000,IF(INDEX(C:C,MATCH(LEFT(Q3188,7)+0,I:I,0))&lt;1130000,"",INDEX(C:C,MATCH(LEFT(Q3188,7)+0,I:I,0))),IFERROR(MID($Q3188,1,7)+0,""))</f>
        <v/>
      </c>
      <c r="N3188" s="25" t="str">
        <f>IF(IFERROR(MID($Q3188,10,7)+0,"")&lt;1130000,"",IFERROR(MID($Q3188,10,7)+0,""))</f>
        <v/>
      </c>
      <c r="O3188" s="25" t="str">
        <f>IF(IFERROR(MID($Q3188,19,7)+0,"")&lt;1130000,"",IFERROR(MID($Q3188,19,7)+0,""))</f>
        <v/>
      </c>
      <c r="P3188" s="25" t="str">
        <f>IF(M3188="","",IF(N3188="",M3188,M3188&amp;", "&amp;N3188))</f>
        <v/>
      </c>
      <c r="Q3188" s="25"/>
      <c r="R3188" s="25"/>
      <c r="S3188" s="35" t="s">
        <v>69</v>
      </c>
      <c r="T3188" s="25" t="s">
        <v>36</v>
      </c>
      <c r="U3188" s="185">
        <v>690</v>
      </c>
      <c r="V3188" s="188">
        <v>690</v>
      </c>
      <c r="W3188" s="189">
        <v>690</v>
      </c>
      <c r="X3188" s="31">
        <v>690</v>
      </c>
      <c r="Y3188" s="90">
        <f>IFERROR(ROUND(X3188/W3188-1,2),"")</f>
        <v>0</v>
      </c>
      <c r="Z3188" s="31">
        <f>IF(OR(S3188="VLD MLC components",S3188="VLD MLC pipes",S3188="VLD PEX components",S3188="VLD PEX pipes",S3188="VLD PHC components",S3188="VLD PHC pipes",S3188="Controls VLD"),"По запросу",X3188)</f>
        <v>690</v>
      </c>
      <c r="AA3188" s="63">
        <f>ROUND(X3188/1.2,3)</f>
        <v>575</v>
      </c>
      <c r="AB3188" s="23">
        <v>575</v>
      </c>
      <c r="AC3188" s="190">
        <f>IFERROR(ROUND(AA3188/AB3188-1,2),"")</f>
        <v>0</v>
      </c>
      <c r="AD3188" s="25">
        <v>0.05</v>
      </c>
      <c r="AE3188" s="25">
        <v>1.5799999999999999E-4</v>
      </c>
      <c r="AF3188" s="25">
        <v>0</v>
      </c>
      <c r="AG3188" s="25" t="s">
        <v>22</v>
      </c>
      <c r="AH3188" s="25">
        <v>0</v>
      </c>
      <c r="AI3188" s="25">
        <v>0</v>
      </c>
      <c r="AJ3188" s="25" t="s">
        <v>19</v>
      </c>
      <c r="AK3188" s="42" t="s">
        <v>19</v>
      </c>
      <c r="AL3188" s="25" t="s">
        <v>19</v>
      </c>
      <c r="AM3188" s="25">
        <v>1</v>
      </c>
      <c r="AN3188" s="25"/>
      <c r="AO3188" s="25"/>
      <c r="AP3188" s="25"/>
      <c r="AQ3188" s="25"/>
      <c r="AR3188" s="94"/>
      <c r="AS3188" s="157" t="s">
        <v>22</v>
      </c>
      <c r="AT3188" s="93" t="s">
        <v>22</v>
      </c>
      <c r="AU3188" s="92" t="s">
        <v>22</v>
      </c>
      <c r="AV3188" s="91" t="s">
        <v>48</v>
      </c>
      <c r="AW3188" s="92" t="s">
        <v>48</v>
      </c>
      <c r="AX3188" s="92" t="s">
        <v>48</v>
      </c>
      <c r="AY3188" s="91" t="s">
        <v>48</v>
      </c>
      <c r="AZ3188" s="23"/>
      <c r="BA3188" s="25">
        <v>0</v>
      </c>
      <c r="BB3188" t="s">
        <v>48</v>
      </c>
      <c r="BC3188" t="e">
        <v>#N/A</v>
      </c>
      <c r="BD3188" t="e">
        <f>IF(Z3188=BC3188,"OK")</f>
        <v>#N/A</v>
      </c>
      <c r="BE3188">
        <v>0.05</v>
      </c>
      <c r="BF3188">
        <v>1.5799999999999999E-4</v>
      </c>
      <c r="BG3188">
        <v>0</v>
      </c>
      <c r="BH3188">
        <v>0</v>
      </c>
      <c r="BI3188">
        <v>0</v>
      </c>
      <c r="BJ3188">
        <v>0</v>
      </c>
      <c r="BK3188">
        <v>0</v>
      </c>
      <c r="BN3188" s="183"/>
    </row>
    <row r="3189" spans="1:66" ht="25.5" x14ac:dyDescent="0.25">
      <c r="A3189" s="1"/>
      <c r="B3189" s="94">
        <v>3176</v>
      </c>
      <c r="C3189" s="43">
        <v>1018318</v>
      </c>
      <c r="D3189" s="25"/>
      <c r="E3189" s="27" t="s">
        <v>2424</v>
      </c>
      <c r="F3189" s="151" t="s">
        <v>44</v>
      </c>
      <c r="G3189" s="34"/>
      <c r="H3189" s="46" t="str">
        <f>IFERROR(IFERROR(IF(SEARCH("Usystems",$E3189)&gt;0,"Usystems"),IF(SEARCH("RIIFO",$E3189)&gt;0,"RIIFO","Uponor")),"Uponor")</f>
        <v>Uponor</v>
      </c>
      <c r="I3189" s="25" t="str">
        <f>IFERROR(MID($D3189,1,7)+0,"")</f>
        <v/>
      </c>
      <c r="J3189" s="25" t="str">
        <f>IFERROR(MID($D3189,10,7)+0,"")</f>
        <v/>
      </c>
      <c r="K3189" s="25" t="str">
        <f>IFERROR(MID($D3189,19,7)+0,"")</f>
        <v/>
      </c>
      <c r="L3189" s="25" t="str">
        <f>IFERROR(MID($D3189,28,7)+0,"")</f>
        <v/>
      </c>
      <c r="M3189" s="25" t="str">
        <f>IF(IFERROR(MID($Q3189,1,7)+0,"")&lt;1130000,IF(INDEX(C:C,MATCH(LEFT(Q3189,7)+0,I:I,0))&lt;1130000,"",INDEX(C:C,MATCH(LEFT(Q3189,7)+0,I:I,0))),IFERROR(MID($Q3189,1,7)+0,""))</f>
        <v/>
      </c>
      <c r="N3189" s="25" t="str">
        <f>IF(IFERROR(MID($Q3189,10,7)+0,"")&lt;1130000,"",IFERROR(MID($Q3189,10,7)+0,""))</f>
        <v/>
      </c>
      <c r="O3189" s="25" t="str">
        <f>IF(IFERROR(MID($Q3189,19,7)+0,"")&lt;1130000,"",IFERROR(MID($Q3189,19,7)+0,""))</f>
        <v/>
      </c>
      <c r="P3189" s="25" t="str">
        <f>IF(M3189="","",IF(N3189="",M3189,M3189&amp;", "&amp;N3189))</f>
        <v/>
      </c>
      <c r="Q3189" s="25"/>
      <c r="R3189" s="25"/>
      <c r="S3189" s="35" t="s">
        <v>69</v>
      </c>
      <c r="T3189" s="25" t="s">
        <v>36</v>
      </c>
      <c r="U3189" s="185">
        <v>1186</v>
      </c>
      <c r="V3189" s="188">
        <v>1186</v>
      </c>
      <c r="W3189" s="189">
        <v>1186</v>
      </c>
      <c r="X3189" s="31">
        <v>1186</v>
      </c>
      <c r="Y3189" s="90">
        <f>IFERROR(ROUND(X3189/W3189-1,2),"")</f>
        <v>0</v>
      </c>
      <c r="Z3189" s="31">
        <f>IF(OR(S3189="VLD MLC components",S3189="VLD MLC pipes",S3189="VLD PEX components",S3189="VLD PEX pipes",S3189="VLD PHC components",S3189="VLD PHC pipes",S3189="Controls VLD"),"По запросу",X3189)</f>
        <v>1186</v>
      </c>
      <c r="AA3189" s="63">
        <f>ROUND(X3189/1.2,3)</f>
        <v>988.33299999999997</v>
      </c>
      <c r="AB3189" s="23">
        <v>988.33299999999997</v>
      </c>
      <c r="AC3189" s="190">
        <f>IFERROR(ROUND(AA3189/AB3189-1,2),"")</f>
        <v>0</v>
      </c>
      <c r="AD3189" s="25">
        <v>7.0000000000000007E-2</v>
      </c>
      <c r="AE3189" s="25">
        <v>2.5300000000000002E-4</v>
      </c>
      <c r="AF3189" s="25">
        <v>2</v>
      </c>
      <c r="AG3189" s="25">
        <v>2</v>
      </c>
      <c r="AH3189" s="25">
        <v>2</v>
      </c>
      <c r="AI3189" s="25">
        <v>2</v>
      </c>
      <c r="AJ3189" s="25" t="s">
        <v>20</v>
      </c>
      <c r="AK3189" s="42" t="s">
        <v>19</v>
      </c>
      <c r="AL3189" s="25" t="s">
        <v>20</v>
      </c>
      <c r="AM3189" s="25">
        <v>1</v>
      </c>
      <c r="AN3189" s="25">
        <v>175</v>
      </c>
      <c r="AO3189" s="25">
        <v>175</v>
      </c>
      <c r="AP3189" s="25">
        <v>10</v>
      </c>
      <c r="AQ3189" s="25">
        <v>7.0000000000000007E-2</v>
      </c>
      <c r="AR3189" s="94">
        <v>3.0624999999999999E-4</v>
      </c>
      <c r="AS3189" s="157">
        <v>2</v>
      </c>
      <c r="AT3189" s="93" t="s">
        <v>22</v>
      </c>
      <c r="AU3189" s="92" t="s">
        <v>22</v>
      </c>
      <c r="AV3189" s="91" t="s">
        <v>152</v>
      </c>
      <c r="AW3189" s="92" t="s">
        <v>152</v>
      </c>
      <c r="AX3189" s="92" t="s">
        <v>48</v>
      </c>
      <c r="AY3189" s="91" t="s">
        <v>152</v>
      </c>
      <c r="AZ3189" s="23"/>
      <c r="BA3189" s="25" t="s">
        <v>2422</v>
      </c>
      <c r="BB3189" t="s">
        <v>25</v>
      </c>
      <c r="BC3189" t="e">
        <v>#N/A</v>
      </c>
      <c r="BD3189" t="e">
        <f>IF(Z3189=BC3189,"OK")</f>
        <v>#N/A</v>
      </c>
      <c r="BE3189">
        <v>7.0000000000000007E-2</v>
      </c>
      <c r="BF3189">
        <v>2.5300000000000002E-4</v>
      </c>
      <c r="BG3189">
        <v>175</v>
      </c>
      <c r="BH3189">
        <v>175</v>
      </c>
      <c r="BI3189">
        <v>10</v>
      </c>
      <c r="BJ3189">
        <v>7.0000000000000007E-2</v>
      </c>
      <c r="BK3189">
        <v>3.0624999999999999E-4</v>
      </c>
      <c r="BN3189" s="183"/>
    </row>
    <row r="3190" spans="1:66" ht="25.5" x14ac:dyDescent="0.25">
      <c r="A3190" s="1"/>
      <c r="B3190" s="94">
        <v>3177</v>
      </c>
      <c r="C3190" s="43">
        <v>1018321</v>
      </c>
      <c r="D3190" s="25"/>
      <c r="E3190" s="27" t="s">
        <v>2423</v>
      </c>
      <c r="F3190" s="151" t="s">
        <v>44</v>
      </c>
      <c r="G3190" s="34"/>
      <c r="H3190" s="46" t="str">
        <f>IFERROR(IFERROR(IF(SEARCH("Usystems",$E3190)&gt;0,"Usystems"),IF(SEARCH("RIIFO",$E3190)&gt;0,"RIIFO","Uponor")),"Uponor")</f>
        <v>Uponor</v>
      </c>
      <c r="I3190" s="25" t="str">
        <f>IFERROR(MID($D3190,1,7)+0,"")</f>
        <v/>
      </c>
      <c r="J3190" s="25" t="str">
        <f>IFERROR(MID($D3190,10,7)+0,"")</f>
        <v/>
      </c>
      <c r="K3190" s="25" t="str">
        <f>IFERROR(MID($D3190,19,7)+0,"")</f>
        <v/>
      </c>
      <c r="L3190" s="25" t="str">
        <f>IFERROR(MID($D3190,28,7)+0,"")</f>
        <v/>
      </c>
      <c r="M3190" s="25" t="str">
        <f>IF(IFERROR(MID($Q3190,1,7)+0,"")&lt;1130000,IF(INDEX(C:C,MATCH(LEFT(Q3190,7)+0,I:I,0))&lt;1130000,"",INDEX(C:C,MATCH(LEFT(Q3190,7)+0,I:I,0))),IFERROR(MID($Q3190,1,7)+0,""))</f>
        <v/>
      </c>
      <c r="N3190" s="25" t="str">
        <f>IF(IFERROR(MID($Q3190,10,7)+0,"")&lt;1130000,"",IFERROR(MID($Q3190,10,7)+0,""))</f>
        <v/>
      </c>
      <c r="O3190" s="25" t="str">
        <f>IF(IFERROR(MID($Q3190,19,7)+0,"")&lt;1130000,"",IFERROR(MID($Q3190,19,7)+0,""))</f>
        <v/>
      </c>
      <c r="P3190" s="25" t="str">
        <f>IF(M3190="","",IF(N3190="",M3190,M3190&amp;", "&amp;N3190))</f>
        <v/>
      </c>
      <c r="Q3190" s="25"/>
      <c r="R3190" s="25"/>
      <c r="S3190" s="35" t="s">
        <v>69</v>
      </c>
      <c r="T3190" s="25" t="s">
        <v>36</v>
      </c>
      <c r="U3190" s="185">
        <v>1186</v>
      </c>
      <c r="V3190" s="188">
        <v>1186</v>
      </c>
      <c r="W3190" s="189">
        <v>1186</v>
      </c>
      <c r="X3190" s="31">
        <v>1186</v>
      </c>
      <c r="Y3190" s="90">
        <f>IFERROR(ROUND(X3190/W3190-1,2),"")</f>
        <v>0</v>
      </c>
      <c r="Z3190" s="31">
        <f>IF(OR(S3190="VLD MLC components",S3190="VLD MLC pipes",S3190="VLD PEX components",S3190="VLD PEX pipes",S3190="VLD PHC components",S3190="VLD PHC pipes",S3190="Controls VLD"),"По запросу",X3190)</f>
        <v>1186</v>
      </c>
      <c r="AA3190" s="63">
        <f>ROUND(X3190/1.2,3)</f>
        <v>988.33299999999997</v>
      </c>
      <c r="AB3190" s="23">
        <v>988.33299999999997</v>
      </c>
      <c r="AC3190" s="190">
        <f>IFERROR(ROUND(AA3190/AB3190-1,2),"")</f>
        <v>0</v>
      </c>
      <c r="AD3190" s="25">
        <v>0.08</v>
      </c>
      <c r="AE3190" s="25">
        <v>3.0899999999999998E-4</v>
      </c>
      <c r="AF3190" s="25">
        <v>1</v>
      </c>
      <c r="AG3190" s="25">
        <v>1</v>
      </c>
      <c r="AH3190" s="25">
        <v>1</v>
      </c>
      <c r="AI3190" s="25">
        <v>1</v>
      </c>
      <c r="AJ3190" s="25" t="s">
        <v>20</v>
      </c>
      <c r="AK3190" s="42" t="s">
        <v>19</v>
      </c>
      <c r="AL3190" s="25" t="s">
        <v>20</v>
      </c>
      <c r="AM3190" s="25">
        <v>1</v>
      </c>
      <c r="AN3190" s="25">
        <v>200</v>
      </c>
      <c r="AO3190" s="25">
        <v>200</v>
      </c>
      <c r="AP3190" s="25">
        <v>10</v>
      </c>
      <c r="AQ3190" s="25">
        <v>0.08</v>
      </c>
      <c r="AR3190" s="94">
        <v>4.0000000000000002E-4</v>
      </c>
      <c r="AS3190" s="157">
        <v>1</v>
      </c>
      <c r="AT3190" s="93" t="s">
        <v>22</v>
      </c>
      <c r="AU3190" s="92" t="s">
        <v>22</v>
      </c>
      <c r="AV3190" s="91" t="s">
        <v>152</v>
      </c>
      <c r="AW3190" s="92" t="s">
        <v>152</v>
      </c>
      <c r="AX3190" s="92" t="s">
        <v>48</v>
      </c>
      <c r="AY3190" s="91" t="s">
        <v>152</v>
      </c>
      <c r="AZ3190" s="23"/>
      <c r="BA3190" s="25" t="s">
        <v>2422</v>
      </c>
      <c r="BB3190" t="s">
        <v>25</v>
      </c>
      <c r="BC3190" t="e">
        <v>#N/A</v>
      </c>
      <c r="BD3190" t="e">
        <f>IF(Z3190=BC3190,"OK")</f>
        <v>#N/A</v>
      </c>
      <c r="BE3190">
        <v>0.08</v>
      </c>
      <c r="BF3190">
        <v>3.0899999999999998E-4</v>
      </c>
      <c r="BG3190">
        <v>200</v>
      </c>
      <c r="BH3190">
        <v>200</v>
      </c>
      <c r="BI3190">
        <v>10</v>
      </c>
      <c r="BJ3190">
        <v>0.08</v>
      </c>
      <c r="BK3190">
        <v>4.0000000000000002E-4</v>
      </c>
      <c r="BN3190" s="183"/>
    </row>
    <row r="3191" spans="1:66" ht="25.5" x14ac:dyDescent="0.25">
      <c r="A3191" s="1"/>
      <c r="B3191" s="94">
        <v>3178</v>
      </c>
      <c r="C3191" s="43">
        <v>1067748</v>
      </c>
      <c r="D3191" s="42"/>
      <c r="E3191" s="36" t="s">
        <v>2421</v>
      </c>
      <c r="F3191" s="151" t="s">
        <v>28</v>
      </c>
      <c r="G3191" s="41" t="s">
        <v>30</v>
      </c>
      <c r="H3191" s="46" t="str">
        <f>IFERROR(IFERROR(IF(SEARCH("Usystems",$E3191)&gt;0,"Usystems"),IF(SEARCH("RIIFO",$E3191)&gt;0,"RIIFO","Uponor")),"Uponor")</f>
        <v>Uponor</v>
      </c>
      <c r="I3191" s="25" t="str">
        <f>IFERROR(MID($D3191,1,7)+0,"")</f>
        <v/>
      </c>
      <c r="J3191" s="25" t="str">
        <f>IFERROR(MID($D3191,10,7)+0,"")</f>
        <v/>
      </c>
      <c r="K3191" s="25" t="str">
        <f>IFERROR(MID($D3191,19,7)+0,"")</f>
        <v/>
      </c>
      <c r="L3191" s="25" t="str">
        <f>IFERROR(MID($D3191,28,7)+0,"")</f>
        <v/>
      </c>
      <c r="M3191" s="25" t="str">
        <f>IF(IFERROR(MID($Q3191,1,7)+0,"")&lt;1130000,IF(INDEX(C:C,MATCH(LEFT(Q3191,7)+0,I:I,0))&lt;1130000,"",INDEX(C:C,MATCH(LEFT(Q3191,7)+0,I:I,0))),IFERROR(MID($Q3191,1,7)+0,""))</f>
        <v/>
      </c>
      <c r="N3191" s="25" t="str">
        <f>IF(IFERROR(MID($Q3191,10,7)+0,"")&lt;1130000,"",IFERROR(MID($Q3191,10,7)+0,""))</f>
        <v/>
      </c>
      <c r="O3191" s="25" t="str">
        <f>IF(IFERROR(MID($Q3191,19,7)+0,"")&lt;1130000,"",IFERROR(MID($Q3191,19,7)+0,""))</f>
        <v/>
      </c>
      <c r="P3191" s="25" t="str">
        <f>IF(M3191="","",IF(N3191="",M3191,M3191&amp;", "&amp;N3191))</f>
        <v/>
      </c>
      <c r="Q3191" s="25"/>
      <c r="R3191" s="25"/>
      <c r="S3191" s="35" t="s">
        <v>69</v>
      </c>
      <c r="T3191" s="25" t="s">
        <v>36</v>
      </c>
      <c r="U3191" s="185">
        <v>19032</v>
      </c>
      <c r="V3191" s="188">
        <v>19032</v>
      </c>
      <c r="W3191" s="189">
        <v>19032</v>
      </c>
      <c r="X3191" s="31">
        <v>19032</v>
      </c>
      <c r="Y3191" s="90">
        <f>IFERROR(ROUND(X3191/W3191-1,2),"")</f>
        <v>0</v>
      </c>
      <c r="Z3191" s="31">
        <f>IF(OR(S3191="VLD MLC components",S3191="VLD MLC pipes",S3191="VLD PEX components",S3191="VLD PEX pipes",S3191="VLD PHC components",S3191="VLD PHC pipes",S3191="Controls VLD"),"По запросу",X3191)</f>
        <v>19032</v>
      </c>
      <c r="AA3191" s="63">
        <f>ROUND(X3191/1.2,3)</f>
        <v>15860</v>
      </c>
      <c r="AB3191" s="23">
        <v>15860</v>
      </c>
      <c r="AC3191" s="190">
        <f>IFERROR(ROUND(AA3191/AB3191-1,2),"")</f>
        <v>0</v>
      </c>
      <c r="AD3191" s="25">
        <v>0.23300000000000001</v>
      </c>
      <c r="AE3191" s="25">
        <v>1.0852000000000001E-2</v>
      </c>
      <c r="AF3191" s="25">
        <v>0</v>
      </c>
      <c r="AG3191" s="25" t="s">
        <v>22</v>
      </c>
      <c r="AH3191" s="25">
        <v>0</v>
      </c>
      <c r="AI3191" s="25">
        <v>0</v>
      </c>
      <c r="AJ3191" s="25" t="s">
        <v>19</v>
      </c>
      <c r="AK3191" s="42" t="s">
        <v>19</v>
      </c>
      <c r="AL3191" s="25" t="s">
        <v>19</v>
      </c>
      <c r="AM3191" s="25">
        <v>1</v>
      </c>
      <c r="AN3191" s="25">
        <v>795</v>
      </c>
      <c r="AO3191" s="25">
        <v>585</v>
      </c>
      <c r="AP3191" s="25">
        <v>700</v>
      </c>
      <c r="AQ3191" s="25">
        <v>0.23300000000000001</v>
      </c>
      <c r="AR3191" s="94">
        <v>0.32555250000000002</v>
      </c>
      <c r="AS3191" s="157" t="s">
        <v>22</v>
      </c>
      <c r="AT3191" s="93" t="s">
        <v>22</v>
      </c>
      <c r="AU3191" s="92" t="s">
        <v>22</v>
      </c>
      <c r="AV3191" s="91" t="s">
        <v>48</v>
      </c>
      <c r="AW3191" s="92" t="s">
        <v>48</v>
      </c>
      <c r="AX3191" s="92" t="s">
        <v>48</v>
      </c>
      <c r="AY3191" s="91" t="s">
        <v>152</v>
      </c>
      <c r="AZ3191" s="23"/>
      <c r="BA3191" s="25">
        <v>0</v>
      </c>
      <c r="BB3191" t="s">
        <v>48</v>
      </c>
      <c r="BC3191" t="e">
        <v>#N/A</v>
      </c>
      <c r="BD3191" t="e">
        <f>IF(Z3191=BC3191,"OK")</f>
        <v>#N/A</v>
      </c>
      <c r="BE3191">
        <v>0.23300000000000001</v>
      </c>
      <c r="BF3191">
        <v>1.0852000000000001E-2</v>
      </c>
      <c r="BG3191">
        <v>795</v>
      </c>
      <c r="BH3191">
        <v>585</v>
      </c>
      <c r="BI3191">
        <v>700</v>
      </c>
      <c r="BJ3191">
        <v>0.23300000000000001</v>
      </c>
      <c r="BK3191">
        <v>0.32555250000000002</v>
      </c>
      <c r="BN3191" s="183"/>
    </row>
    <row r="3192" spans="1:66" x14ac:dyDescent="0.25">
      <c r="A3192" s="1"/>
      <c r="B3192" s="94">
        <v>3179</v>
      </c>
      <c r="C3192" s="180" t="s">
        <v>2420</v>
      </c>
      <c r="D3192" s="129"/>
      <c r="E3192" s="36"/>
      <c r="F3192" s="217"/>
      <c r="G3192" s="125"/>
      <c r="H3192" s="46" t="str">
        <f>IFERROR(IFERROR(IF(SEARCH("Usystems",$E3192)&gt;0,"Usystems"),IF(SEARCH("RIIFO",$E3192)&gt;0,"RIIFO","Uponor")),"Uponor")</f>
        <v>Uponor</v>
      </c>
      <c r="I3192" s="25" t="str">
        <f>IFERROR(MID($D3192,1,7)+0,"")</f>
        <v/>
      </c>
      <c r="J3192" s="25" t="str">
        <f>IFERROR(MID($D3192,10,7)+0,"")</f>
        <v/>
      </c>
      <c r="K3192" s="25" t="str">
        <f>IFERROR(MID($D3192,19,7)+0,"")</f>
        <v/>
      </c>
      <c r="L3192" s="25" t="str">
        <f>IFERROR(MID($D3192,28,7)+0,"")</f>
        <v/>
      </c>
      <c r="M3192" s="25" t="str">
        <f>IF(IFERROR(MID($Q3192,1,7)+0,"")&lt;1130000,IF(INDEX(C:C,MATCH(LEFT(Q3192,7)+0,I:I,0))&lt;1130000,"",INDEX(C:C,MATCH(LEFT(Q3192,7)+0,I:I,0))),IFERROR(MID($Q3192,1,7)+0,""))</f>
        <v/>
      </c>
      <c r="N3192" s="25" t="str">
        <f>IF(IFERROR(MID($Q3192,10,7)+0,"")&lt;1130000,"",IFERROR(MID($Q3192,10,7)+0,""))</f>
        <v/>
      </c>
      <c r="O3192" s="25" t="str">
        <f>IF(IFERROR(MID($Q3192,19,7)+0,"")&lt;1130000,"",IFERROR(MID($Q3192,19,7)+0,""))</f>
        <v/>
      </c>
      <c r="P3192" s="25" t="str">
        <f>IF(M3192="","",IF(N3192="",M3192,M3192&amp;", "&amp;N3192))</f>
        <v/>
      </c>
      <c r="Q3192" s="54"/>
      <c r="R3192" s="54"/>
      <c r="S3192" s="35" t="s">
        <v>22</v>
      </c>
      <c r="T3192" s="55"/>
      <c r="U3192" s="185" t="s">
        <v>22</v>
      </c>
      <c r="V3192" s="188" t="s">
        <v>22</v>
      </c>
      <c r="W3192" s="189" t="s">
        <v>22</v>
      </c>
      <c r="X3192" s="31"/>
      <c r="Y3192" s="90" t="str">
        <f>IFERROR(ROUND(X3192/W3192-1,2),"")</f>
        <v/>
      </c>
      <c r="Z3192" s="31">
        <f>IF(OR(S3192="VLD MLC components",S3192="VLD MLC pipes",S3192="VLD PEX components",S3192="VLD PEX pipes",S3192="VLD PHC components",S3192="VLD PHC pipes",S3192="Controls VLD"),"По запросу",X3192)</f>
        <v>0</v>
      </c>
      <c r="AA3192" s="63">
        <f>ROUND(X3192/1.2,3)</f>
        <v>0</v>
      </c>
      <c r="AB3192" s="23">
        <v>0</v>
      </c>
      <c r="AC3192" s="190" t="str">
        <f>IFERROR(ROUND(AA3192/AB3192-1,2),"")</f>
        <v/>
      </c>
      <c r="AD3192" s="25"/>
      <c r="AE3192" s="25"/>
      <c r="AF3192" s="25">
        <v>0</v>
      </c>
      <c r="AG3192" s="25" t="s">
        <v>22</v>
      </c>
      <c r="AH3192" s="25">
        <v>0</v>
      </c>
      <c r="AI3192" s="25">
        <v>0</v>
      </c>
      <c r="AJ3192" s="25" t="s">
        <v>19</v>
      </c>
      <c r="AK3192" s="42" t="s">
        <v>19</v>
      </c>
      <c r="AL3192" s="25" t="s">
        <v>19</v>
      </c>
      <c r="AM3192" s="55"/>
      <c r="AN3192" s="25" t="s">
        <v>22</v>
      </c>
      <c r="AO3192" s="25" t="s">
        <v>22</v>
      </c>
      <c r="AP3192" s="25" t="s">
        <v>22</v>
      </c>
      <c r="AQ3192" s="25"/>
      <c r="AR3192" s="94"/>
      <c r="AS3192" s="157" t="s">
        <v>22</v>
      </c>
      <c r="AT3192" s="93" t="s">
        <v>22</v>
      </c>
      <c r="AU3192" s="92" t="s">
        <v>582</v>
      </c>
      <c r="AV3192" s="91" t="s">
        <v>48</v>
      </c>
      <c r="AW3192" s="92" t="s">
        <v>48</v>
      </c>
      <c r="AX3192" s="92" t="s">
        <v>48</v>
      </c>
      <c r="AY3192" s="91" t="s">
        <v>48</v>
      </c>
      <c r="AZ3192" s="23"/>
      <c r="BA3192" s="25">
        <v>0</v>
      </c>
      <c r="BB3192" t="s">
        <v>25</v>
      </c>
      <c r="BC3192" t="e">
        <v>#N/A</v>
      </c>
      <c r="BD3192" t="e">
        <f>IF(Z3192=BC3192,"OK")</f>
        <v>#N/A</v>
      </c>
      <c r="BE3192">
        <v>0</v>
      </c>
      <c r="BF3192">
        <v>0</v>
      </c>
      <c r="BG3192" t="s">
        <v>22</v>
      </c>
      <c r="BH3192" t="s">
        <v>22</v>
      </c>
      <c r="BI3192" t="s">
        <v>22</v>
      </c>
      <c r="BJ3192">
        <v>0</v>
      </c>
      <c r="BK3192">
        <v>0</v>
      </c>
      <c r="BN3192" s="183"/>
    </row>
    <row r="3193" spans="1:66" ht="25.5" x14ac:dyDescent="0.25">
      <c r="A3193" s="1"/>
      <c r="B3193" s="94">
        <v>3180</v>
      </c>
      <c r="C3193" s="43">
        <v>1084142</v>
      </c>
      <c r="D3193" s="25"/>
      <c r="E3193" s="36" t="s">
        <v>2419</v>
      </c>
      <c r="F3193" s="151" t="s">
        <v>28</v>
      </c>
      <c r="G3193" s="41" t="s">
        <v>30</v>
      </c>
      <c r="H3193" s="46" t="str">
        <f>IFERROR(IFERROR(IF(SEARCH("Usystems",$E3193)&gt;0,"Usystems"),IF(SEARCH("RIIFO",$E3193)&gt;0,"RIIFO","Uponor")),"Uponor")</f>
        <v>Uponor</v>
      </c>
      <c r="I3193" s="25" t="str">
        <f>IFERROR(MID($D3193,1,7)+0,"")</f>
        <v/>
      </c>
      <c r="J3193" s="25" t="str">
        <f>IFERROR(MID($D3193,10,7)+0,"")</f>
        <v/>
      </c>
      <c r="K3193" s="25" t="str">
        <f>IFERROR(MID($D3193,19,7)+0,"")</f>
        <v/>
      </c>
      <c r="L3193" s="25" t="str">
        <f>IFERROR(MID($D3193,28,7)+0,"")</f>
        <v/>
      </c>
      <c r="M3193" s="25" t="str">
        <f>IF(IFERROR(MID($Q3193,1,7)+0,"")&lt;1130000,IF(INDEX(C:C,MATCH(LEFT(Q3193,7)+0,I:I,0))&lt;1130000,"",INDEX(C:C,MATCH(LEFT(Q3193,7)+0,I:I,0))),IFERROR(MID($Q3193,1,7)+0,""))</f>
        <v/>
      </c>
      <c r="N3193" s="25" t="str">
        <f>IF(IFERROR(MID($Q3193,10,7)+0,"")&lt;1130000,"",IFERROR(MID($Q3193,10,7)+0,""))</f>
        <v/>
      </c>
      <c r="O3193" s="25" t="str">
        <f>IF(IFERROR(MID($Q3193,19,7)+0,"")&lt;1130000,"",IFERROR(MID($Q3193,19,7)+0,""))</f>
        <v/>
      </c>
      <c r="P3193" s="25" t="str">
        <f>IF(M3193="","",IF(N3193="",M3193,M3193&amp;", "&amp;N3193))</f>
        <v/>
      </c>
      <c r="Q3193" s="25"/>
      <c r="R3193" s="25"/>
      <c r="S3193" s="35" t="s">
        <v>45</v>
      </c>
      <c r="T3193" s="25" t="s">
        <v>36</v>
      </c>
      <c r="U3193" s="185">
        <v>66574</v>
      </c>
      <c r="V3193" s="188">
        <v>66574</v>
      </c>
      <c r="W3193" s="189">
        <v>66574</v>
      </c>
      <c r="X3193" s="31">
        <v>66574</v>
      </c>
      <c r="Y3193" s="90">
        <f>IFERROR(ROUND(X3193/W3193-1,2),"")</f>
        <v>0</v>
      </c>
      <c r="Z3193" s="31">
        <f>IF(OR(S3193="VLD MLC components",S3193="VLD MLC pipes",S3193="VLD PEX components",S3193="VLD PEX pipes",S3193="VLD PHC components",S3193="VLD PHC pipes",S3193="Controls VLD"),"По запросу",X3193)</f>
        <v>66574</v>
      </c>
      <c r="AA3193" s="63">
        <f>ROUND(X3193/1.2,3)</f>
        <v>55478.332999999999</v>
      </c>
      <c r="AB3193" s="23">
        <v>55478.332999999999</v>
      </c>
      <c r="AC3193" s="190">
        <f>IFERROR(ROUND(AA3193/AB3193-1,2),"")</f>
        <v>0</v>
      </c>
      <c r="AD3193" s="25">
        <v>2.5299999999999998</v>
      </c>
      <c r="AE3193" s="25">
        <v>4.4770000000000001E-3</v>
      </c>
      <c r="AF3193" s="25">
        <v>0</v>
      </c>
      <c r="AG3193" s="25" t="s">
        <v>22</v>
      </c>
      <c r="AH3193" s="25">
        <v>0</v>
      </c>
      <c r="AI3193" s="25">
        <v>0</v>
      </c>
      <c r="AJ3193" s="25" t="s">
        <v>19</v>
      </c>
      <c r="AK3193" s="42" t="s">
        <v>19</v>
      </c>
      <c r="AL3193" s="25" t="s">
        <v>19</v>
      </c>
      <c r="AM3193" s="25">
        <v>1</v>
      </c>
      <c r="AN3193" s="25">
        <v>350</v>
      </c>
      <c r="AO3193" s="25">
        <v>200</v>
      </c>
      <c r="AP3193" s="25">
        <v>70</v>
      </c>
      <c r="AQ3193" s="25">
        <v>2.5299999999999998</v>
      </c>
      <c r="AR3193" s="94">
        <v>4.8999999999999998E-3</v>
      </c>
      <c r="AS3193" s="157" t="s">
        <v>22</v>
      </c>
      <c r="AT3193" s="93" t="s">
        <v>22</v>
      </c>
      <c r="AU3193" s="92" t="s">
        <v>22</v>
      </c>
      <c r="AV3193" s="91" t="s">
        <v>48</v>
      </c>
      <c r="AW3193" s="92" t="s">
        <v>48</v>
      </c>
      <c r="AX3193" s="92" t="s">
        <v>48</v>
      </c>
      <c r="AY3193" s="91" t="s">
        <v>152</v>
      </c>
      <c r="AZ3193" s="23"/>
      <c r="BA3193" s="25">
        <v>0</v>
      </c>
      <c r="BB3193" t="s">
        <v>48</v>
      </c>
      <c r="BC3193" t="e">
        <v>#N/A</v>
      </c>
      <c r="BD3193" t="e">
        <f>IF(Z3193=BC3193,"OK")</f>
        <v>#N/A</v>
      </c>
      <c r="BE3193">
        <v>2.5299999999999998</v>
      </c>
      <c r="BF3193">
        <v>4.4770000000000001E-3</v>
      </c>
      <c r="BG3193">
        <v>350</v>
      </c>
      <c r="BH3193">
        <v>200</v>
      </c>
      <c r="BI3193">
        <v>70</v>
      </c>
      <c r="BJ3193">
        <v>2.5299999999999998</v>
      </c>
      <c r="BK3193">
        <v>4.8999999999999998E-3</v>
      </c>
      <c r="BN3193" s="183"/>
    </row>
    <row r="3194" spans="1:66" x14ac:dyDescent="0.25">
      <c r="A3194" s="1"/>
      <c r="B3194" s="94">
        <v>3181</v>
      </c>
      <c r="C3194" s="180" t="s">
        <v>2418</v>
      </c>
      <c r="D3194" s="25"/>
      <c r="E3194" s="36"/>
      <c r="F3194" s="217"/>
      <c r="G3194" s="56"/>
      <c r="H3194" s="46" t="str">
        <f>IFERROR(IFERROR(IF(SEARCH("Usystems",$E3194)&gt;0,"Usystems"),IF(SEARCH("RIIFO",$E3194)&gt;0,"RIIFO","Uponor")),"Uponor")</f>
        <v>Uponor</v>
      </c>
      <c r="I3194" s="25" t="str">
        <f>IFERROR(MID($D3194,1,7)+0,"")</f>
        <v/>
      </c>
      <c r="J3194" s="25" t="str">
        <f>IFERROR(MID($D3194,10,7)+0,"")</f>
        <v/>
      </c>
      <c r="K3194" s="25" t="str">
        <f>IFERROR(MID($D3194,19,7)+0,"")</f>
        <v/>
      </c>
      <c r="L3194" s="25" t="str">
        <f>IFERROR(MID($D3194,28,7)+0,"")</f>
        <v/>
      </c>
      <c r="M3194" s="25" t="str">
        <f>IF(IFERROR(MID($Q3194,1,7)+0,"")&lt;1130000,IF(INDEX(C:C,MATCH(LEFT(Q3194,7)+0,I:I,0))&lt;1130000,"",INDEX(C:C,MATCH(LEFT(Q3194,7)+0,I:I,0))),IFERROR(MID($Q3194,1,7)+0,""))</f>
        <v/>
      </c>
      <c r="N3194" s="25" t="str">
        <f>IF(IFERROR(MID($Q3194,10,7)+0,"")&lt;1130000,"",IFERROR(MID($Q3194,10,7)+0,""))</f>
        <v/>
      </c>
      <c r="O3194" s="25" t="str">
        <f>IF(IFERROR(MID($Q3194,19,7)+0,"")&lt;1130000,"",IFERROR(MID($Q3194,19,7)+0,""))</f>
        <v/>
      </c>
      <c r="P3194" s="25" t="str">
        <f>IF(M3194="","",IF(N3194="",M3194,M3194&amp;", "&amp;N3194))</f>
        <v/>
      </c>
      <c r="Q3194" s="54"/>
      <c r="R3194" s="54"/>
      <c r="S3194" s="35" t="s">
        <v>22</v>
      </c>
      <c r="T3194" s="55"/>
      <c r="U3194" s="185" t="s">
        <v>22</v>
      </c>
      <c r="V3194" s="188" t="s">
        <v>22</v>
      </c>
      <c r="W3194" s="189" t="s">
        <v>22</v>
      </c>
      <c r="X3194" s="31"/>
      <c r="Y3194" s="90" t="str">
        <f>IFERROR(ROUND(X3194/W3194-1,2),"")</f>
        <v/>
      </c>
      <c r="Z3194" s="31">
        <f>IF(OR(S3194="VLD MLC components",S3194="VLD MLC pipes",S3194="VLD PEX components",S3194="VLD PEX pipes",S3194="VLD PHC components",S3194="VLD PHC pipes",S3194="Controls VLD"),"По запросу",X3194)</f>
        <v>0</v>
      </c>
      <c r="AA3194" s="63">
        <f>ROUND(X3194/1.2,3)</f>
        <v>0</v>
      </c>
      <c r="AB3194" s="23">
        <v>0</v>
      </c>
      <c r="AC3194" s="190" t="str">
        <f>IFERROR(ROUND(AA3194/AB3194-1,2),"")</f>
        <v/>
      </c>
      <c r="AD3194" s="25"/>
      <c r="AE3194" s="25"/>
      <c r="AF3194" s="25">
        <v>0</v>
      </c>
      <c r="AG3194" s="25" t="s">
        <v>22</v>
      </c>
      <c r="AH3194" s="25">
        <v>0</v>
      </c>
      <c r="AI3194" s="25">
        <v>0</v>
      </c>
      <c r="AJ3194" s="25" t="s">
        <v>19</v>
      </c>
      <c r="AK3194" s="124" t="s">
        <v>20</v>
      </c>
      <c r="AL3194" s="25" t="s">
        <v>20</v>
      </c>
      <c r="AM3194" s="55"/>
      <c r="AN3194" s="25" t="s">
        <v>22</v>
      </c>
      <c r="AO3194" s="25" t="s">
        <v>22</v>
      </c>
      <c r="AP3194" s="25" t="s">
        <v>22</v>
      </c>
      <c r="AQ3194" s="25"/>
      <c r="AR3194" s="94"/>
      <c r="AS3194" s="157" t="s">
        <v>22</v>
      </c>
      <c r="AT3194" s="93" t="s">
        <v>22</v>
      </c>
      <c r="AU3194" s="92" t="s">
        <v>582</v>
      </c>
      <c r="AV3194" s="91" t="s">
        <v>48</v>
      </c>
      <c r="AW3194" s="92" t="s">
        <v>48</v>
      </c>
      <c r="AX3194" s="92" t="s">
        <v>48</v>
      </c>
      <c r="AY3194" s="91" t="s">
        <v>48</v>
      </c>
      <c r="AZ3194" s="23"/>
      <c r="BA3194" s="25">
        <v>0</v>
      </c>
      <c r="BB3194" t="s">
        <v>25</v>
      </c>
      <c r="BC3194">
        <v>0</v>
      </c>
      <c r="BD3194" t="str">
        <f>IF(Z3194=BC3194,"OK")</f>
        <v>OK</v>
      </c>
      <c r="BE3194">
        <v>0</v>
      </c>
      <c r="BF3194">
        <v>0</v>
      </c>
      <c r="BG3194" t="s">
        <v>22</v>
      </c>
      <c r="BH3194" t="s">
        <v>22</v>
      </c>
      <c r="BI3194" t="s">
        <v>22</v>
      </c>
      <c r="BJ3194">
        <v>0</v>
      </c>
      <c r="BK3194">
        <v>0</v>
      </c>
      <c r="BN3194" s="183"/>
    </row>
    <row r="3195" spans="1:66" x14ac:dyDescent="0.25">
      <c r="A3195" s="1"/>
      <c r="B3195" s="94">
        <v>3182</v>
      </c>
      <c r="C3195" s="43">
        <v>1068037</v>
      </c>
      <c r="D3195" s="25">
        <v>1046152</v>
      </c>
      <c r="E3195" s="27" t="s">
        <v>2417</v>
      </c>
      <c r="F3195" s="151" t="s">
        <v>21</v>
      </c>
      <c r="G3195" s="28"/>
      <c r="H3195" s="46" t="str">
        <f>IFERROR(IFERROR(IF(SEARCH("Usystems",$E3195)&gt;0,"Usystems"),IF(SEARCH("RIIFO",$E3195)&gt;0,"RIIFO","Uponor")),"Uponor")</f>
        <v>Uponor</v>
      </c>
      <c r="I3195" s="25">
        <f>IFERROR(MID($D3195,1,7)+0,"")</f>
        <v>1046152</v>
      </c>
      <c r="J3195" s="25" t="str">
        <f>IFERROR(MID($D3195,10,7)+0,"")</f>
        <v/>
      </c>
      <c r="K3195" s="25" t="str">
        <f>IFERROR(MID($D3195,19,7)+0,"")</f>
        <v/>
      </c>
      <c r="L3195" s="25" t="str">
        <f>IFERROR(MID($D3195,28,7)+0,"")</f>
        <v/>
      </c>
      <c r="M3195" s="25" t="str">
        <f>IF(IFERROR(MID($Q3195,1,7)+0,"")&lt;1130000,IF(INDEX(C:C,MATCH(LEFT(Q3195,7)+0,I:I,0))&lt;1130000,"",INDEX(C:C,MATCH(LEFT(Q3195,7)+0,I:I,0))),IFERROR(MID($Q3195,1,7)+0,""))</f>
        <v/>
      </c>
      <c r="N3195" s="25" t="str">
        <f>IF(IFERROR(MID($Q3195,10,7)+0,"")&lt;1130000,"",IFERROR(MID($Q3195,10,7)+0,""))</f>
        <v/>
      </c>
      <c r="O3195" s="25" t="str">
        <f>IF(IFERROR(MID($Q3195,19,7)+0,"")&lt;1130000,"",IFERROR(MID($Q3195,19,7)+0,""))</f>
        <v/>
      </c>
      <c r="P3195" s="25" t="str">
        <f>IF(M3195="","",IF(N3195="",M3195,M3195&amp;", "&amp;N3195))</f>
        <v/>
      </c>
      <c r="Q3195" s="25"/>
      <c r="R3195" s="25"/>
      <c r="S3195" s="35" t="s">
        <v>96</v>
      </c>
      <c r="T3195" s="25" t="s">
        <v>36</v>
      </c>
      <c r="U3195" s="185">
        <v>4709</v>
      </c>
      <c r="V3195" s="188">
        <v>4709</v>
      </c>
      <c r="W3195" s="189">
        <v>4709</v>
      </c>
      <c r="X3195" s="31">
        <v>4709</v>
      </c>
      <c r="Y3195" s="90">
        <f>IFERROR(ROUND(X3195/W3195-1,2),"")</f>
        <v>0</v>
      </c>
      <c r="Z3195" s="31">
        <f>IF(OR(S3195="VLD MLC components",S3195="VLD MLC pipes",S3195="VLD PEX components",S3195="VLD PEX pipes",S3195="VLD PHC components",S3195="VLD PHC pipes",S3195="Controls VLD"),"По запросу",X3195)</f>
        <v>4709</v>
      </c>
      <c r="AA3195" s="63">
        <f>ROUND(X3195/1.2,3)</f>
        <v>3924.1669999999999</v>
      </c>
      <c r="AB3195" s="23">
        <v>3924.1669999999999</v>
      </c>
      <c r="AC3195" s="190">
        <f>IFERROR(ROUND(AA3195/AB3195-1,2),"")</f>
        <v>0</v>
      </c>
      <c r="AD3195" s="25">
        <v>2.3199999999999998</v>
      </c>
      <c r="AE3195" s="25">
        <v>0.03</v>
      </c>
      <c r="AF3195" s="25">
        <v>0</v>
      </c>
      <c r="AG3195" s="25" t="s">
        <v>22</v>
      </c>
      <c r="AH3195" s="25">
        <v>0</v>
      </c>
      <c r="AI3195" s="25">
        <v>0</v>
      </c>
      <c r="AJ3195" s="25" t="s">
        <v>20</v>
      </c>
      <c r="AK3195" s="42" t="s">
        <v>19</v>
      </c>
      <c r="AL3195" s="25" t="s">
        <v>20</v>
      </c>
      <c r="AM3195" s="25">
        <v>1</v>
      </c>
      <c r="AN3195" s="25">
        <v>3100</v>
      </c>
      <c r="AO3195" s="25">
        <v>1150</v>
      </c>
      <c r="AP3195" s="25">
        <v>650</v>
      </c>
      <c r="AQ3195" s="25"/>
      <c r="AR3195" s="94"/>
      <c r="AS3195" s="157" t="s">
        <v>22</v>
      </c>
      <c r="AT3195" s="93" t="s">
        <v>22</v>
      </c>
      <c r="AU3195" s="92" t="s">
        <v>22</v>
      </c>
      <c r="AV3195" s="91" t="s">
        <v>152</v>
      </c>
      <c r="AW3195" s="92" t="s">
        <v>48</v>
      </c>
      <c r="AX3195" s="92" t="s">
        <v>48</v>
      </c>
      <c r="AY3195" s="91" t="s">
        <v>152</v>
      </c>
      <c r="AZ3195" s="23"/>
      <c r="BA3195" s="25" t="s">
        <v>2416</v>
      </c>
      <c r="BB3195" t="s">
        <v>25</v>
      </c>
      <c r="BC3195" t="e">
        <v>#N/A</v>
      </c>
      <c r="BD3195" t="e">
        <f>IF(Z3195=BC3195,"OK")</f>
        <v>#N/A</v>
      </c>
      <c r="BE3195">
        <v>2.3199999999999998</v>
      </c>
      <c r="BF3195">
        <v>0.03</v>
      </c>
      <c r="BG3195">
        <v>3100</v>
      </c>
      <c r="BH3195">
        <v>1150</v>
      </c>
      <c r="BI3195">
        <v>650</v>
      </c>
      <c r="BJ3195">
        <v>0</v>
      </c>
      <c r="BK3195">
        <v>0</v>
      </c>
      <c r="BN3195" s="183"/>
    </row>
    <row r="3196" spans="1:66" ht="25.5" x14ac:dyDescent="0.25">
      <c r="A3196" s="1"/>
      <c r="B3196" s="94">
        <v>3183</v>
      </c>
      <c r="C3196" s="43">
        <v>1068038</v>
      </c>
      <c r="D3196" s="25">
        <v>1046153</v>
      </c>
      <c r="E3196" s="36" t="s">
        <v>2415</v>
      </c>
      <c r="F3196" s="151" t="s">
        <v>652</v>
      </c>
      <c r="G3196" s="41" t="s">
        <v>585</v>
      </c>
      <c r="H3196" s="46" t="str">
        <f>IFERROR(IFERROR(IF(SEARCH("Usystems",$E3196)&gt;0,"Usystems"),IF(SEARCH("RIIFO",$E3196)&gt;0,"RIIFO","Uponor")),"Uponor")</f>
        <v>Uponor</v>
      </c>
      <c r="I3196" s="25">
        <f>IFERROR(MID($D3196,1,7)+0,"")</f>
        <v>1046153</v>
      </c>
      <c r="J3196" s="25" t="str">
        <f>IFERROR(MID($D3196,10,7)+0,"")</f>
        <v/>
      </c>
      <c r="K3196" s="25" t="str">
        <f>IFERROR(MID($D3196,19,7)+0,"")</f>
        <v/>
      </c>
      <c r="L3196" s="25" t="str">
        <f>IFERROR(MID($D3196,28,7)+0,"")</f>
        <v/>
      </c>
      <c r="M3196" s="25" t="str">
        <f>IF(IFERROR(MID($Q3196,1,7)+0,"")&lt;1130000,IF(INDEX(C:C,MATCH(LEFT(Q3196,7)+0,I:I,0))&lt;1130000,"",INDEX(C:C,MATCH(LEFT(Q3196,7)+0,I:I,0))),IFERROR(MID($Q3196,1,7)+0,""))</f>
        <v/>
      </c>
      <c r="N3196" s="25" t="str">
        <f>IF(IFERROR(MID($Q3196,10,7)+0,"")&lt;1130000,"",IFERROR(MID($Q3196,10,7)+0,""))</f>
        <v/>
      </c>
      <c r="O3196" s="25" t="str">
        <f>IF(IFERROR(MID($Q3196,19,7)+0,"")&lt;1130000,"",IFERROR(MID($Q3196,19,7)+0,""))</f>
        <v/>
      </c>
      <c r="P3196" s="25" t="str">
        <f>IF(M3196="","",IF(N3196="",M3196,M3196&amp;", "&amp;N3196))</f>
        <v/>
      </c>
      <c r="Q3196" s="25"/>
      <c r="R3196" s="25"/>
      <c r="S3196" s="35" t="s">
        <v>96</v>
      </c>
      <c r="T3196" s="25" t="s">
        <v>36</v>
      </c>
      <c r="U3196" s="185">
        <v>5468</v>
      </c>
      <c r="V3196" s="188">
        <v>5468</v>
      </c>
      <c r="W3196" s="189">
        <v>5468</v>
      </c>
      <c r="X3196" s="31">
        <v>5468</v>
      </c>
      <c r="Y3196" s="90">
        <f>IFERROR(ROUND(X3196/W3196-1,2),"")</f>
        <v>0</v>
      </c>
      <c r="Z3196" s="31">
        <f>IF(OR(S3196="VLD MLC components",S3196="VLD MLC pipes",S3196="VLD PEX components",S3196="VLD PEX pipes",S3196="VLD PHC components",S3196="VLD PHC pipes",S3196="Controls VLD"),"По запросу",X3196)</f>
        <v>5468</v>
      </c>
      <c r="AA3196" s="63">
        <f>ROUND(X3196/1.2,3)</f>
        <v>4556.6670000000004</v>
      </c>
      <c r="AB3196" s="23">
        <v>4556.6670000000004</v>
      </c>
      <c r="AC3196" s="190">
        <f>IFERROR(ROUND(AA3196/AB3196-1,2),"")</f>
        <v>0</v>
      </c>
      <c r="AD3196" s="25">
        <v>2.91</v>
      </c>
      <c r="AE3196" s="25">
        <v>7.1246000000000004E-2</v>
      </c>
      <c r="AF3196" s="25">
        <v>42</v>
      </c>
      <c r="AG3196" s="25">
        <v>42</v>
      </c>
      <c r="AH3196" s="25">
        <v>42</v>
      </c>
      <c r="AI3196" s="25">
        <v>42</v>
      </c>
      <c r="AJ3196" s="25" t="s">
        <v>20</v>
      </c>
      <c r="AK3196" s="22" t="s">
        <v>20</v>
      </c>
      <c r="AL3196" s="25" t="s">
        <v>20</v>
      </c>
      <c r="AM3196" s="25">
        <v>1</v>
      </c>
      <c r="AN3196" s="25">
        <v>3050</v>
      </c>
      <c r="AO3196" s="25">
        <v>1150</v>
      </c>
      <c r="AP3196" s="25">
        <v>650</v>
      </c>
      <c r="AQ3196" s="25"/>
      <c r="AR3196" s="94"/>
      <c r="AS3196" s="157">
        <v>42</v>
      </c>
      <c r="AT3196" s="93" t="s">
        <v>22</v>
      </c>
      <c r="AU3196" s="92" t="s">
        <v>22</v>
      </c>
      <c r="AV3196" s="91" t="s">
        <v>152</v>
      </c>
      <c r="AW3196" s="92" t="s">
        <v>152</v>
      </c>
      <c r="AX3196" s="92" t="s">
        <v>48</v>
      </c>
      <c r="AY3196" s="91" t="s">
        <v>152</v>
      </c>
      <c r="AZ3196" s="23"/>
      <c r="BA3196" s="25" t="s">
        <v>2414</v>
      </c>
      <c r="BB3196" t="s">
        <v>25</v>
      </c>
      <c r="BC3196">
        <v>5468</v>
      </c>
      <c r="BD3196" t="str">
        <f>IF(Z3196=BC3196,"OK")</f>
        <v>OK</v>
      </c>
      <c r="BE3196">
        <v>2.91</v>
      </c>
      <c r="BF3196">
        <v>7.1246000000000004E-2</v>
      </c>
      <c r="BG3196">
        <v>3050</v>
      </c>
      <c r="BH3196">
        <v>1150</v>
      </c>
      <c r="BI3196">
        <v>650</v>
      </c>
      <c r="BJ3196">
        <v>0</v>
      </c>
      <c r="BK3196">
        <v>0</v>
      </c>
      <c r="BN3196" s="183"/>
    </row>
    <row r="3197" spans="1:66" ht="25.5" x14ac:dyDescent="0.25">
      <c r="A3197" s="1"/>
      <c r="B3197" s="94">
        <v>3184</v>
      </c>
      <c r="C3197" s="43">
        <v>1068039</v>
      </c>
      <c r="D3197" s="25">
        <v>1046154</v>
      </c>
      <c r="E3197" s="48" t="s">
        <v>2413</v>
      </c>
      <c r="F3197" s="151" t="s">
        <v>652</v>
      </c>
      <c r="G3197" s="41" t="s">
        <v>585</v>
      </c>
      <c r="H3197" s="46" t="str">
        <f>IFERROR(IFERROR(IF(SEARCH("Usystems",$E3197)&gt;0,"Usystems"),IF(SEARCH("RIIFO",$E3197)&gt;0,"RIIFO","Uponor")),"Uponor")</f>
        <v>Uponor</v>
      </c>
      <c r="I3197" s="25">
        <f>IFERROR(MID($D3197,1,7)+0,"")</f>
        <v>1046154</v>
      </c>
      <c r="J3197" s="25" t="str">
        <f>IFERROR(MID($D3197,10,7)+0,"")</f>
        <v/>
      </c>
      <c r="K3197" s="25" t="str">
        <f>IFERROR(MID($D3197,19,7)+0,"")</f>
        <v/>
      </c>
      <c r="L3197" s="25" t="str">
        <f>IFERROR(MID($D3197,28,7)+0,"")</f>
        <v/>
      </c>
      <c r="M3197" s="25" t="str">
        <f>IF(IFERROR(MID($Q3197,1,7)+0,"")&lt;1130000,IF(INDEX(C:C,MATCH(LEFT(Q3197,7)+0,I:I,0))&lt;1130000,"",INDEX(C:C,MATCH(LEFT(Q3197,7)+0,I:I,0))),IFERROR(MID($Q3197,1,7)+0,""))</f>
        <v/>
      </c>
      <c r="N3197" s="25" t="str">
        <f>IF(IFERROR(MID($Q3197,10,7)+0,"")&lt;1130000,"",IFERROR(MID($Q3197,10,7)+0,""))</f>
        <v/>
      </c>
      <c r="O3197" s="25" t="str">
        <f>IF(IFERROR(MID($Q3197,19,7)+0,"")&lt;1130000,"",IFERROR(MID($Q3197,19,7)+0,""))</f>
        <v/>
      </c>
      <c r="P3197" s="25" t="str">
        <f>IF(M3197="","",IF(N3197="",M3197,M3197&amp;", "&amp;N3197))</f>
        <v/>
      </c>
      <c r="Q3197" s="25"/>
      <c r="R3197" s="25"/>
      <c r="S3197" s="35" t="s">
        <v>96</v>
      </c>
      <c r="T3197" s="25" t="s">
        <v>36</v>
      </c>
      <c r="U3197" s="185">
        <v>7566</v>
      </c>
      <c r="V3197" s="188">
        <v>7566</v>
      </c>
      <c r="W3197" s="189">
        <v>7566</v>
      </c>
      <c r="X3197" s="31">
        <v>7566</v>
      </c>
      <c r="Y3197" s="90">
        <f>IFERROR(ROUND(X3197/W3197-1,2),"")</f>
        <v>0</v>
      </c>
      <c r="Z3197" s="31">
        <f>IF(OR(S3197="VLD MLC components",S3197="VLD MLC pipes",S3197="VLD PEX components",S3197="VLD PEX pipes",S3197="VLD PHC components",S3197="VLD PHC pipes",S3197="Controls VLD"),"По запросу",X3197)</f>
        <v>7566</v>
      </c>
      <c r="AA3197" s="63">
        <f>ROUND(X3197/1.2,3)</f>
        <v>6305</v>
      </c>
      <c r="AB3197" s="23">
        <v>6305</v>
      </c>
      <c r="AC3197" s="190">
        <f>IFERROR(ROUND(AA3197/AB3197-1,2),"")</f>
        <v>0</v>
      </c>
      <c r="AD3197" s="25">
        <v>4.45</v>
      </c>
      <c r="AE3197" s="25">
        <v>0.12089999999999999</v>
      </c>
      <c r="AF3197" s="25">
        <v>0</v>
      </c>
      <c r="AG3197" s="25" t="s">
        <v>22</v>
      </c>
      <c r="AH3197" s="25">
        <v>0</v>
      </c>
      <c r="AI3197" s="25">
        <v>0</v>
      </c>
      <c r="AJ3197" s="25" t="s">
        <v>20</v>
      </c>
      <c r="AK3197" s="42" t="s">
        <v>19</v>
      </c>
      <c r="AL3197" s="25" t="s">
        <v>20</v>
      </c>
      <c r="AM3197" s="25">
        <v>1</v>
      </c>
      <c r="AN3197" s="25">
        <v>3100</v>
      </c>
      <c r="AO3197" s="25">
        <v>1080</v>
      </c>
      <c r="AP3197" s="25">
        <v>650</v>
      </c>
      <c r="AQ3197" s="25"/>
      <c r="AR3197" s="94"/>
      <c r="AS3197" s="157" t="s">
        <v>22</v>
      </c>
      <c r="AT3197" s="93" t="s">
        <v>22</v>
      </c>
      <c r="AU3197" s="92" t="s">
        <v>22</v>
      </c>
      <c r="AV3197" s="91" t="s">
        <v>152</v>
      </c>
      <c r="AW3197" s="92" t="s">
        <v>48</v>
      </c>
      <c r="AX3197" s="92" t="s">
        <v>48</v>
      </c>
      <c r="AY3197" s="91" t="s">
        <v>152</v>
      </c>
      <c r="AZ3197" s="23"/>
      <c r="BA3197" s="25" t="s">
        <v>2412</v>
      </c>
      <c r="BB3197" t="s">
        <v>25</v>
      </c>
      <c r="BC3197" t="e">
        <v>#N/A</v>
      </c>
      <c r="BD3197" t="e">
        <f>IF(Z3197=BC3197,"OK")</f>
        <v>#N/A</v>
      </c>
      <c r="BE3197">
        <v>4.45</v>
      </c>
      <c r="BF3197">
        <v>0.12089999999999999</v>
      </c>
      <c r="BG3197">
        <v>3100</v>
      </c>
      <c r="BH3197">
        <v>1080</v>
      </c>
      <c r="BI3197">
        <v>650</v>
      </c>
      <c r="BJ3197">
        <v>0</v>
      </c>
      <c r="BK3197">
        <v>0</v>
      </c>
      <c r="BN3197" s="183"/>
    </row>
    <row r="3198" spans="1:66" ht="25.5" x14ac:dyDescent="0.25">
      <c r="A3198" s="1"/>
      <c r="B3198" s="94">
        <v>3185</v>
      </c>
      <c r="C3198" s="43">
        <v>1068040</v>
      </c>
      <c r="D3198" s="25">
        <v>1046155</v>
      </c>
      <c r="E3198" s="27" t="s">
        <v>2411</v>
      </c>
      <c r="F3198" s="213" t="s">
        <v>652</v>
      </c>
      <c r="G3198" s="41" t="s">
        <v>585</v>
      </c>
      <c r="H3198" s="46" t="str">
        <f>IFERROR(IFERROR(IF(SEARCH("Usystems",$E3198)&gt;0,"Usystems"),IF(SEARCH("RIIFO",$E3198)&gt;0,"RIIFO","Uponor")),"Uponor")</f>
        <v>Uponor</v>
      </c>
      <c r="I3198" s="25">
        <f>IFERROR(MID($D3198,1,7)+0,"")</f>
        <v>1046155</v>
      </c>
      <c r="J3198" s="25" t="str">
        <f>IFERROR(MID($D3198,10,7)+0,"")</f>
        <v/>
      </c>
      <c r="K3198" s="25" t="str">
        <f>IFERROR(MID($D3198,19,7)+0,"")</f>
        <v/>
      </c>
      <c r="L3198" s="25" t="str">
        <f>IFERROR(MID($D3198,28,7)+0,"")</f>
        <v/>
      </c>
      <c r="M3198" s="25" t="str">
        <f>IF(IFERROR(MID($Q3198,1,7)+0,"")&lt;1130000,IF(INDEX(C:C,MATCH(LEFT(Q3198,7)+0,I:I,0))&lt;1130000,"",INDEX(C:C,MATCH(LEFT(Q3198,7)+0,I:I,0))),IFERROR(MID($Q3198,1,7)+0,""))</f>
        <v/>
      </c>
      <c r="N3198" s="25" t="str">
        <f>IF(IFERROR(MID($Q3198,10,7)+0,"")&lt;1130000,"",IFERROR(MID($Q3198,10,7)+0,""))</f>
        <v/>
      </c>
      <c r="O3198" s="25" t="str">
        <f>IF(IFERROR(MID($Q3198,19,7)+0,"")&lt;1130000,"",IFERROR(MID($Q3198,19,7)+0,""))</f>
        <v/>
      </c>
      <c r="P3198" s="25" t="str">
        <f>IF(M3198="","",IF(N3198="",M3198,M3198&amp;", "&amp;N3198))</f>
        <v/>
      </c>
      <c r="Q3198" s="25"/>
      <c r="R3198" s="25"/>
      <c r="S3198" s="35" t="s">
        <v>96</v>
      </c>
      <c r="T3198" s="25" t="s">
        <v>36</v>
      </c>
      <c r="U3198" s="185">
        <v>11035</v>
      </c>
      <c r="V3198" s="188">
        <v>11035</v>
      </c>
      <c r="W3198" s="189">
        <v>11035</v>
      </c>
      <c r="X3198" s="31">
        <v>11035</v>
      </c>
      <c r="Y3198" s="90">
        <f>IFERROR(ROUND(X3198/W3198-1,2),"")</f>
        <v>0</v>
      </c>
      <c r="Z3198" s="31">
        <f>IF(OR(S3198="VLD MLC components",S3198="VLD MLC pipes",S3198="VLD PEX components",S3198="VLD PEX pipes",S3198="VLD PHC components",S3198="VLD PHC pipes",S3198="Controls VLD"),"По запросу",X3198)</f>
        <v>11035</v>
      </c>
      <c r="AA3198" s="63">
        <f>ROUND(X3198/1.2,3)</f>
        <v>9195.8330000000005</v>
      </c>
      <c r="AB3198" s="23">
        <v>9195.8330000000005</v>
      </c>
      <c r="AC3198" s="190">
        <f>IFERROR(ROUND(AA3198/AB3198-1,2),"")</f>
        <v>0</v>
      </c>
      <c r="AD3198" s="25">
        <v>6.67</v>
      </c>
      <c r="AE3198" s="25">
        <v>0.17484</v>
      </c>
      <c r="AF3198" s="25">
        <v>7</v>
      </c>
      <c r="AG3198" s="25">
        <v>7</v>
      </c>
      <c r="AH3198" s="25">
        <v>7</v>
      </c>
      <c r="AI3198" s="25">
        <v>7</v>
      </c>
      <c r="AJ3198" s="25" t="s">
        <v>20</v>
      </c>
      <c r="AK3198" s="22" t="s">
        <v>20</v>
      </c>
      <c r="AL3198" s="25" t="s">
        <v>20</v>
      </c>
      <c r="AM3198" s="25">
        <v>1</v>
      </c>
      <c r="AN3198" s="25">
        <v>3100</v>
      </c>
      <c r="AO3198" s="25">
        <v>1200</v>
      </c>
      <c r="AP3198" s="25">
        <v>940</v>
      </c>
      <c r="AQ3198" s="25"/>
      <c r="AR3198" s="94"/>
      <c r="AS3198" s="157">
        <v>7</v>
      </c>
      <c r="AT3198" s="93" t="s">
        <v>22</v>
      </c>
      <c r="AU3198" s="92" t="s">
        <v>22</v>
      </c>
      <c r="AV3198" s="91" t="s">
        <v>152</v>
      </c>
      <c r="AW3198" s="92" t="s">
        <v>152</v>
      </c>
      <c r="AX3198" s="92" t="s">
        <v>48</v>
      </c>
      <c r="AY3198" s="91" t="s">
        <v>152</v>
      </c>
      <c r="AZ3198" s="23"/>
      <c r="BA3198" s="25" t="s">
        <v>2410</v>
      </c>
      <c r="BB3198" t="s">
        <v>25</v>
      </c>
      <c r="BC3198">
        <v>11035</v>
      </c>
      <c r="BD3198" t="str">
        <f>IF(Z3198=BC3198,"OK")</f>
        <v>OK</v>
      </c>
      <c r="BE3198">
        <v>6.67</v>
      </c>
      <c r="BF3198">
        <v>0.17484</v>
      </c>
      <c r="BG3198">
        <v>3100</v>
      </c>
      <c r="BH3198">
        <v>1200</v>
      </c>
      <c r="BI3198">
        <v>940</v>
      </c>
      <c r="BJ3198">
        <v>0</v>
      </c>
      <c r="BK3198">
        <v>0</v>
      </c>
      <c r="BN3198" s="183"/>
    </row>
    <row r="3199" spans="1:66" x14ac:dyDescent="0.25">
      <c r="A3199" s="1"/>
      <c r="B3199" s="94">
        <v>3186</v>
      </c>
      <c r="C3199" s="43">
        <v>1068053</v>
      </c>
      <c r="D3199" s="25">
        <v>1046168</v>
      </c>
      <c r="E3199" s="27" t="s">
        <v>2409</v>
      </c>
      <c r="F3199" s="151" t="s">
        <v>21</v>
      </c>
      <c r="G3199" s="28"/>
      <c r="H3199" s="46" t="str">
        <f>IFERROR(IFERROR(IF(SEARCH("Usystems",$E3199)&gt;0,"Usystems"),IF(SEARCH("RIIFO",$E3199)&gt;0,"RIIFO","Uponor")),"Uponor")</f>
        <v>Uponor</v>
      </c>
      <c r="I3199" s="25">
        <f>IFERROR(MID($D3199,1,7)+0,"")</f>
        <v>1046168</v>
      </c>
      <c r="J3199" s="25" t="str">
        <f>IFERROR(MID($D3199,10,7)+0,"")</f>
        <v/>
      </c>
      <c r="K3199" s="25" t="str">
        <f>IFERROR(MID($D3199,19,7)+0,"")</f>
        <v/>
      </c>
      <c r="L3199" s="25" t="str">
        <f>IFERROR(MID($D3199,28,7)+0,"")</f>
        <v/>
      </c>
      <c r="M3199" s="25" t="str">
        <f>IF(IFERROR(MID($Q3199,1,7)+0,"")&lt;1130000,IF(INDEX(C:C,MATCH(LEFT(Q3199,7)+0,I:I,0))&lt;1130000,"",INDEX(C:C,MATCH(LEFT(Q3199,7)+0,I:I,0))),IFERROR(MID($Q3199,1,7)+0,""))</f>
        <v/>
      </c>
      <c r="N3199" s="25" t="str">
        <f>IF(IFERROR(MID($Q3199,10,7)+0,"")&lt;1130000,"",IFERROR(MID($Q3199,10,7)+0,""))</f>
        <v/>
      </c>
      <c r="O3199" s="25" t="str">
        <f>IF(IFERROR(MID($Q3199,19,7)+0,"")&lt;1130000,"",IFERROR(MID($Q3199,19,7)+0,""))</f>
        <v/>
      </c>
      <c r="P3199" s="25" t="str">
        <f>IF(M3199="","",IF(N3199="",M3199,M3199&amp;", "&amp;N3199))</f>
        <v/>
      </c>
      <c r="Q3199" s="25"/>
      <c r="R3199" s="25"/>
      <c r="S3199" s="35" t="s">
        <v>96</v>
      </c>
      <c r="T3199" s="25" t="s">
        <v>36</v>
      </c>
      <c r="U3199" s="185">
        <v>945</v>
      </c>
      <c r="V3199" s="188">
        <v>945</v>
      </c>
      <c r="W3199" s="189">
        <v>945</v>
      </c>
      <c r="X3199" s="31">
        <v>945</v>
      </c>
      <c r="Y3199" s="90">
        <f>IFERROR(ROUND(X3199/W3199-1,2),"")</f>
        <v>0</v>
      </c>
      <c r="Z3199" s="31">
        <f>IF(OR(S3199="VLD MLC components",S3199="VLD MLC pipes",S3199="VLD PEX components",S3199="VLD PEX pipes",S3199="VLD PHC components",S3199="VLD PHC pipes",S3199="Controls VLD"),"По запросу",X3199)</f>
        <v>945</v>
      </c>
      <c r="AA3199" s="63">
        <f>ROUND(X3199/1.2,3)</f>
        <v>787.5</v>
      </c>
      <c r="AB3199" s="23">
        <v>787.5</v>
      </c>
      <c r="AC3199" s="190">
        <f>IFERROR(ROUND(AA3199/AB3199-1,2),"")</f>
        <v>0</v>
      </c>
      <c r="AD3199" s="25">
        <v>0.18</v>
      </c>
      <c r="AE3199" s="25">
        <v>3.2399999999999998E-3</v>
      </c>
      <c r="AF3199" s="25">
        <v>0</v>
      </c>
      <c r="AG3199" s="25" t="s">
        <v>22</v>
      </c>
      <c r="AH3199" s="25">
        <v>0</v>
      </c>
      <c r="AI3199" s="25">
        <v>0</v>
      </c>
      <c r="AJ3199" s="25" t="s">
        <v>20</v>
      </c>
      <c r="AK3199" s="42" t="s">
        <v>19</v>
      </c>
      <c r="AL3199" s="25" t="s">
        <v>20</v>
      </c>
      <c r="AM3199" s="25">
        <v>1</v>
      </c>
      <c r="AN3199" s="25">
        <v>175</v>
      </c>
      <c r="AO3199" s="25">
        <v>105</v>
      </c>
      <c r="AP3199" s="25">
        <v>175</v>
      </c>
      <c r="AQ3199" s="25">
        <v>0.16700000000000001</v>
      </c>
      <c r="AR3199" s="94">
        <v>3.2156250000000002E-3</v>
      </c>
      <c r="AS3199" s="157" t="s">
        <v>22</v>
      </c>
      <c r="AT3199" s="93" t="s">
        <v>22</v>
      </c>
      <c r="AU3199" s="92" t="s">
        <v>22</v>
      </c>
      <c r="AV3199" s="91" t="s">
        <v>48</v>
      </c>
      <c r="AW3199" s="92" t="s">
        <v>48</v>
      </c>
      <c r="AX3199" s="92" t="s">
        <v>48</v>
      </c>
      <c r="AY3199" s="91" t="s">
        <v>152</v>
      </c>
      <c r="AZ3199" s="23"/>
      <c r="BA3199" s="25">
        <v>0</v>
      </c>
      <c r="BB3199" t="s">
        <v>48</v>
      </c>
      <c r="BC3199" t="e">
        <v>#N/A</v>
      </c>
      <c r="BD3199" t="e">
        <f>IF(Z3199=BC3199,"OK")</f>
        <v>#N/A</v>
      </c>
      <c r="BE3199">
        <v>0.18</v>
      </c>
      <c r="BF3199">
        <v>3.2399999999999998E-3</v>
      </c>
      <c r="BG3199">
        <v>175</v>
      </c>
      <c r="BH3199">
        <v>105</v>
      </c>
      <c r="BI3199">
        <v>175</v>
      </c>
      <c r="BJ3199">
        <v>0.16700000000000001</v>
      </c>
      <c r="BK3199">
        <v>3.2156250000000002E-3</v>
      </c>
      <c r="BN3199" s="183"/>
    </row>
    <row r="3200" spans="1:66" ht="25.5" x14ac:dyDescent="0.25">
      <c r="A3200" s="126" t="s">
        <v>22</v>
      </c>
      <c r="B3200" s="94">
        <v>3187</v>
      </c>
      <c r="C3200" s="43">
        <v>1068054</v>
      </c>
      <c r="D3200" s="25">
        <v>1046169</v>
      </c>
      <c r="E3200" s="27" t="s">
        <v>2408</v>
      </c>
      <c r="F3200" s="151" t="s">
        <v>652</v>
      </c>
      <c r="G3200" s="41" t="s">
        <v>585</v>
      </c>
      <c r="H3200" s="46" t="str">
        <f>IFERROR(IFERROR(IF(SEARCH("Usystems",$E3200)&gt;0,"Usystems"),IF(SEARCH("RIIFO",$E3200)&gt;0,"RIIFO","Uponor")),"Uponor")</f>
        <v>Uponor</v>
      </c>
      <c r="I3200" s="25">
        <f>IFERROR(MID($D3200,1,7)+0,"")</f>
        <v>1046169</v>
      </c>
      <c r="J3200" s="25" t="str">
        <f>IFERROR(MID($D3200,10,7)+0,"")</f>
        <v/>
      </c>
      <c r="K3200" s="25" t="str">
        <f>IFERROR(MID($D3200,19,7)+0,"")</f>
        <v/>
      </c>
      <c r="L3200" s="25" t="str">
        <f>IFERROR(MID($D3200,28,7)+0,"")</f>
        <v/>
      </c>
      <c r="M3200" s="25" t="str">
        <f>IF(IFERROR(MID($Q3200,1,7)+0,"")&lt;1130000,IF(INDEX(C:C,MATCH(LEFT(Q3200,7)+0,I:I,0))&lt;1130000,"",INDEX(C:C,MATCH(LEFT(Q3200,7)+0,I:I,0))),IFERROR(MID($Q3200,1,7)+0,""))</f>
        <v/>
      </c>
      <c r="N3200" s="25" t="str">
        <f>IF(IFERROR(MID($Q3200,10,7)+0,"")&lt;1130000,"",IFERROR(MID($Q3200,10,7)+0,""))</f>
        <v/>
      </c>
      <c r="O3200" s="25" t="str">
        <f>IF(IFERROR(MID($Q3200,19,7)+0,"")&lt;1130000,"",IFERROR(MID($Q3200,19,7)+0,""))</f>
        <v/>
      </c>
      <c r="P3200" s="25" t="str">
        <f>IF(M3200="","",IF(N3200="",M3200,M3200&amp;", "&amp;N3200))</f>
        <v/>
      </c>
      <c r="Q3200" s="25"/>
      <c r="R3200" s="25"/>
      <c r="S3200" s="35" t="s">
        <v>96</v>
      </c>
      <c r="T3200" s="25" t="s">
        <v>36</v>
      </c>
      <c r="U3200" s="185">
        <v>1243</v>
      </c>
      <c r="V3200" s="188">
        <v>1243</v>
      </c>
      <c r="W3200" s="189">
        <v>1243</v>
      </c>
      <c r="X3200" s="31">
        <v>1243</v>
      </c>
      <c r="Y3200" s="90">
        <f>IFERROR(ROUND(X3200/W3200-1,2),"")</f>
        <v>0</v>
      </c>
      <c r="Z3200" s="31">
        <f>IF(OR(S3200="VLD MLC components",S3200="VLD MLC pipes",S3200="VLD PEX components",S3200="VLD PEX pipes",S3200="VLD PHC components",S3200="VLD PHC pipes",S3200="Controls VLD"),"По запросу",X3200)</f>
        <v>1243</v>
      </c>
      <c r="AA3200" s="63">
        <f>ROUND(X3200/1.2,3)</f>
        <v>1035.8330000000001</v>
      </c>
      <c r="AB3200" s="23">
        <v>1035.8330000000001</v>
      </c>
      <c r="AC3200" s="190">
        <f>IFERROR(ROUND(AA3200/AB3200-1,2),"")</f>
        <v>0</v>
      </c>
      <c r="AD3200" s="25">
        <v>0.32</v>
      </c>
      <c r="AE3200" s="25">
        <v>1.0829999999999999E-2</v>
      </c>
      <c r="AF3200" s="25">
        <v>25</v>
      </c>
      <c r="AG3200" s="25">
        <v>25</v>
      </c>
      <c r="AH3200" s="25">
        <v>25</v>
      </c>
      <c r="AI3200" s="25">
        <v>25</v>
      </c>
      <c r="AJ3200" s="25" t="s">
        <v>20</v>
      </c>
      <c r="AK3200" s="22" t="s">
        <v>20</v>
      </c>
      <c r="AL3200" s="25" t="s">
        <v>20</v>
      </c>
      <c r="AM3200" s="25">
        <v>1</v>
      </c>
      <c r="AN3200" s="25">
        <v>226</v>
      </c>
      <c r="AO3200" s="25">
        <v>135</v>
      </c>
      <c r="AP3200" s="25">
        <v>226</v>
      </c>
      <c r="AQ3200" s="25">
        <v>0.28000000000000003</v>
      </c>
      <c r="AR3200" s="94">
        <v>6.8952600000000003E-3</v>
      </c>
      <c r="AS3200" s="157">
        <v>25</v>
      </c>
      <c r="AT3200" s="93" t="s">
        <v>22</v>
      </c>
      <c r="AU3200" s="92" t="s">
        <v>22</v>
      </c>
      <c r="AV3200" s="91" t="s">
        <v>152</v>
      </c>
      <c r="AW3200" s="92" t="s">
        <v>152</v>
      </c>
      <c r="AX3200" s="92" t="s">
        <v>48</v>
      </c>
      <c r="AY3200" s="91" t="s">
        <v>152</v>
      </c>
      <c r="AZ3200" s="23"/>
      <c r="BA3200" s="25" t="s">
        <v>2407</v>
      </c>
      <c r="BB3200" t="s">
        <v>25</v>
      </c>
      <c r="BC3200">
        <v>1243</v>
      </c>
      <c r="BD3200" t="str">
        <f>IF(Z3200=BC3200,"OK")</f>
        <v>OK</v>
      </c>
      <c r="BE3200">
        <v>0.32</v>
      </c>
      <c r="BF3200">
        <v>1.0829999999999999E-2</v>
      </c>
      <c r="BG3200">
        <v>226</v>
      </c>
      <c r="BH3200">
        <v>135</v>
      </c>
      <c r="BI3200">
        <v>226</v>
      </c>
      <c r="BJ3200">
        <v>0.28000000000000003</v>
      </c>
      <c r="BK3200">
        <v>6.8952600000000003E-3</v>
      </c>
      <c r="BN3200" s="183"/>
    </row>
    <row r="3201" spans="1:66" ht="25.5" x14ac:dyDescent="0.25">
      <c r="A3201" s="1"/>
      <c r="B3201" s="94">
        <v>3188</v>
      </c>
      <c r="C3201" s="43">
        <v>1068055</v>
      </c>
      <c r="D3201" s="25">
        <v>1046170</v>
      </c>
      <c r="E3201" s="36" t="s">
        <v>2406</v>
      </c>
      <c r="F3201" s="151" t="s">
        <v>652</v>
      </c>
      <c r="G3201" s="41" t="s">
        <v>585</v>
      </c>
      <c r="H3201" s="46" t="str">
        <f>IFERROR(IFERROR(IF(SEARCH("Usystems",$E3201)&gt;0,"Usystems"),IF(SEARCH("RIIFO",$E3201)&gt;0,"RIIFO","Uponor")),"Uponor")</f>
        <v>Uponor</v>
      </c>
      <c r="I3201" s="25">
        <f>IFERROR(MID($D3201,1,7)+0,"")</f>
        <v>1046170</v>
      </c>
      <c r="J3201" s="25" t="str">
        <f>IFERROR(MID($D3201,10,7)+0,"")</f>
        <v/>
      </c>
      <c r="K3201" s="25" t="str">
        <f>IFERROR(MID($D3201,19,7)+0,"")</f>
        <v/>
      </c>
      <c r="L3201" s="25" t="str">
        <f>IFERROR(MID($D3201,28,7)+0,"")</f>
        <v/>
      </c>
      <c r="M3201" s="25" t="str">
        <f>IF(IFERROR(MID($Q3201,1,7)+0,"")&lt;1130000,IF(INDEX(C:C,MATCH(LEFT(Q3201,7)+0,I:I,0))&lt;1130000,"",INDEX(C:C,MATCH(LEFT(Q3201,7)+0,I:I,0))),IFERROR(MID($Q3201,1,7)+0,""))</f>
        <v/>
      </c>
      <c r="N3201" s="25" t="str">
        <f>IF(IFERROR(MID($Q3201,10,7)+0,"")&lt;1130000,"",IFERROR(MID($Q3201,10,7)+0,""))</f>
        <v/>
      </c>
      <c r="O3201" s="25" t="str">
        <f>IF(IFERROR(MID($Q3201,19,7)+0,"")&lt;1130000,"",IFERROR(MID($Q3201,19,7)+0,""))</f>
        <v/>
      </c>
      <c r="P3201" s="25" t="str">
        <f>IF(M3201="","",IF(N3201="",M3201,M3201&amp;", "&amp;N3201))</f>
        <v/>
      </c>
      <c r="Q3201" s="25"/>
      <c r="R3201" s="25"/>
      <c r="S3201" s="35" t="s">
        <v>96</v>
      </c>
      <c r="T3201" s="25" t="s">
        <v>36</v>
      </c>
      <c r="U3201" s="185">
        <v>1993</v>
      </c>
      <c r="V3201" s="188">
        <v>1993</v>
      </c>
      <c r="W3201" s="189">
        <v>1993</v>
      </c>
      <c r="X3201" s="31">
        <v>1993</v>
      </c>
      <c r="Y3201" s="90">
        <f>IFERROR(ROUND(X3201/W3201-1,2),"")</f>
        <v>0</v>
      </c>
      <c r="Z3201" s="31">
        <f>IF(OR(S3201="VLD MLC components",S3201="VLD MLC pipes",S3201="VLD PEX components",S3201="VLD PEX pipes",S3201="VLD PHC components",S3201="VLD PHC pipes",S3201="Controls VLD"),"По запросу",X3201)</f>
        <v>1993</v>
      </c>
      <c r="AA3201" s="63">
        <f>ROUND(X3201/1.2,3)</f>
        <v>1660.8330000000001</v>
      </c>
      <c r="AB3201" s="23">
        <v>1660.8330000000001</v>
      </c>
      <c r="AC3201" s="190">
        <f>IFERROR(ROUND(AA3201/AB3201-1,2),"")</f>
        <v>0</v>
      </c>
      <c r="AD3201" s="25">
        <v>0.57499999999999996</v>
      </c>
      <c r="AE3201" s="25">
        <v>2.708E-2</v>
      </c>
      <c r="AF3201" s="25">
        <v>0</v>
      </c>
      <c r="AG3201" s="25" t="s">
        <v>22</v>
      </c>
      <c r="AH3201" s="25">
        <v>0</v>
      </c>
      <c r="AI3201" s="25">
        <v>0</v>
      </c>
      <c r="AJ3201" s="25" t="s">
        <v>20</v>
      </c>
      <c r="AK3201" s="42" t="s">
        <v>19</v>
      </c>
      <c r="AL3201" s="25" t="s">
        <v>20</v>
      </c>
      <c r="AM3201" s="25">
        <v>1</v>
      </c>
      <c r="AN3201" s="25">
        <v>293</v>
      </c>
      <c r="AO3201" s="25">
        <v>165</v>
      </c>
      <c r="AP3201" s="25">
        <v>293</v>
      </c>
      <c r="AQ3201" s="25">
        <v>0.61499999999999999</v>
      </c>
      <c r="AR3201" s="94">
        <v>1.4165084999999999E-2</v>
      </c>
      <c r="AS3201" s="157" t="s">
        <v>22</v>
      </c>
      <c r="AT3201" s="93" t="s">
        <v>22</v>
      </c>
      <c r="AU3201" s="92" t="s">
        <v>22</v>
      </c>
      <c r="AV3201" s="91" t="s">
        <v>152</v>
      </c>
      <c r="AW3201" s="92" t="s">
        <v>48</v>
      </c>
      <c r="AX3201" s="92" t="s">
        <v>48</v>
      </c>
      <c r="AY3201" s="91" t="s">
        <v>152</v>
      </c>
      <c r="AZ3201" s="23"/>
      <c r="BA3201" s="25" t="s">
        <v>2405</v>
      </c>
      <c r="BB3201" t="s">
        <v>25</v>
      </c>
      <c r="BC3201" t="e">
        <v>#N/A</v>
      </c>
      <c r="BD3201" t="e">
        <f>IF(Z3201=BC3201,"OK")</f>
        <v>#N/A</v>
      </c>
      <c r="BE3201">
        <v>0.57499999999999996</v>
      </c>
      <c r="BF3201">
        <v>2.708E-2</v>
      </c>
      <c r="BG3201">
        <v>293</v>
      </c>
      <c r="BH3201">
        <v>165</v>
      </c>
      <c r="BI3201">
        <v>293</v>
      </c>
      <c r="BJ3201">
        <v>0.61499999999999999</v>
      </c>
      <c r="BK3201">
        <v>1.4165084999999999E-2</v>
      </c>
      <c r="BN3201" s="183"/>
    </row>
    <row r="3202" spans="1:66" ht="25.5" x14ac:dyDescent="0.25">
      <c r="A3202" s="1"/>
      <c r="B3202" s="94">
        <v>3189</v>
      </c>
      <c r="C3202" s="43">
        <v>1068052</v>
      </c>
      <c r="D3202" s="25">
        <v>1046167</v>
      </c>
      <c r="E3202" s="36" t="s">
        <v>2404</v>
      </c>
      <c r="F3202" s="151" t="s">
        <v>652</v>
      </c>
      <c r="G3202" s="41" t="s">
        <v>585</v>
      </c>
      <c r="H3202" s="46" t="str">
        <f>IFERROR(IFERROR(IF(SEARCH("Usystems",$E3202)&gt;0,"Usystems"),IF(SEARCH("RIIFO",$E3202)&gt;0,"RIIFO","Uponor")),"Uponor")</f>
        <v>Uponor</v>
      </c>
      <c r="I3202" s="25">
        <f>IFERROR(MID($D3202,1,7)+0,"")</f>
        <v>1046167</v>
      </c>
      <c r="J3202" s="25" t="str">
        <f>IFERROR(MID($D3202,10,7)+0,"")</f>
        <v/>
      </c>
      <c r="K3202" s="25" t="str">
        <f>IFERROR(MID($D3202,19,7)+0,"")</f>
        <v/>
      </c>
      <c r="L3202" s="25" t="str">
        <f>IFERROR(MID($D3202,28,7)+0,"")</f>
        <v/>
      </c>
      <c r="M3202" s="25" t="str">
        <f>IF(IFERROR(MID($Q3202,1,7)+0,"")&lt;1130000,IF(INDEX(C:C,MATCH(LEFT(Q3202,7)+0,I:I,0))&lt;1130000,"",INDEX(C:C,MATCH(LEFT(Q3202,7)+0,I:I,0))),IFERROR(MID($Q3202,1,7)+0,""))</f>
        <v/>
      </c>
      <c r="N3202" s="25" t="str">
        <f>IF(IFERROR(MID($Q3202,10,7)+0,"")&lt;1130000,"",IFERROR(MID($Q3202,10,7)+0,""))</f>
        <v/>
      </c>
      <c r="O3202" s="25" t="str">
        <f>IF(IFERROR(MID($Q3202,19,7)+0,"")&lt;1130000,"",IFERROR(MID($Q3202,19,7)+0,""))</f>
        <v/>
      </c>
      <c r="P3202" s="25" t="str">
        <f>IF(M3202="","",IF(N3202="",M3202,M3202&amp;", "&amp;N3202))</f>
        <v/>
      </c>
      <c r="Q3202" s="25"/>
      <c r="R3202" s="25"/>
      <c r="S3202" s="35" t="s">
        <v>96</v>
      </c>
      <c r="T3202" s="25" t="s">
        <v>36</v>
      </c>
      <c r="U3202" s="185">
        <v>4129</v>
      </c>
      <c r="V3202" s="188">
        <v>4129</v>
      </c>
      <c r="W3202" s="189">
        <v>4129</v>
      </c>
      <c r="X3202" s="31">
        <v>4129</v>
      </c>
      <c r="Y3202" s="90">
        <f>IFERROR(ROUND(X3202/W3202-1,2),"")</f>
        <v>0</v>
      </c>
      <c r="Z3202" s="31">
        <f>IF(OR(S3202="VLD MLC components",S3202="VLD MLC pipes",S3202="VLD PEX components",S3202="VLD PEX pipes",S3202="VLD PHC components",S3202="VLD PHC pipes",S3202="Controls VLD"),"По запросу",X3202)</f>
        <v>4129</v>
      </c>
      <c r="AA3202" s="63">
        <f>ROUND(X3202/1.2,3)</f>
        <v>3440.8330000000001</v>
      </c>
      <c r="AB3202" s="23">
        <v>3440.8330000000001</v>
      </c>
      <c r="AC3202" s="190">
        <f>IFERROR(ROUND(AA3202/AB3202-1,2),"")</f>
        <v>0</v>
      </c>
      <c r="AD3202" s="25">
        <v>0.54</v>
      </c>
      <c r="AE3202" s="25">
        <v>3.44E-2</v>
      </c>
      <c r="AF3202" s="25">
        <v>0</v>
      </c>
      <c r="AG3202" s="25" t="s">
        <v>22</v>
      </c>
      <c r="AH3202" s="25">
        <v>0</v>
      </c>
      <c r="AI3202" s="25">
        <v>0</v>
      </c>
      <c r="AJ3202" s="25" t="s">
        <v>20</v>
      </c>
      <c r="AK3202" s="42" t="s">
        <v>19</v>
      </c>
      <c r="AL3202" s="25" t="s">
        <v>20</v>
      </c>
      <c r="AM3202" s="25">
        <v>1</v>
      </c>
      <c r="AN3202" s="25">
        <v>280</v>
      </c>
      <c r="AO3202" s="25">
        <v>205</v>
      </c>
      <c r="AP3202" s="25">
        <v>200</v>
      </c>
      <c r="AQ3202" s="25">
        <v>0.55000000000000004</v>
      </c>
      <c r="AR3202" s="94">
        <v>1.1480000000000001E-2</v>
      </c>
      <c r="AS3202" s="157" t="s">
        <v>22</v>
      </c>
      <c r="AT3202" s="93" t="s">
        <v>22</v>
      </c>
      <c r="AU3202" s="92" t="s">
        <v>22</v>
      </c>
      <c r="AV3202" s="91" t="s">
        <v>152</v>
      </c>
      <c r="AW3202" s="92" t="s">
        <v>48</v>
      </c>
      <c r="AX3202" s="92" t="s">
        <v>48</v>
      </c>
      <c r="AY3202" s="91" t="s">
        <v>152</v>
      </c>
      <c r="AZ3202" s="23"/>
      <c r="BA3202" s="25" t="s">
        <v>2403</v>
      </c>
      <c r="BB3202" t="s">
        <v>25</v>
      </c>
      <c r="BC3202" t="e">
        <v>#N/A</v>
      </c>
      <c r="BD3202" t="e">
        <f>IF(Z3202=BC3202,"OK")</f>
        <v>#N/A</v>
      </c>
      <c r="BE3202">
        <v>0.54</v>
      </c>
      <c r="BF3202">
        <v>3.44E-2</v>
      </c>
      <c r="BG3202">
        <v>280</v>
      </c>
      <c r="BH3202">
        <v>205</v>
      </c>
      <c r="BI3202">
        <v>200</v>
      </c>
      <c r="BJ3202">
        <v>0.55000000000000004</v>
      </c>
      <c r="BK3202">
        <v>1.1480000000000001E-2</v>
      </c>
      <c r="BN3202" s="183"/>
    </row>
    <row r="3203" spans="1:66" x14ac:dyDescent="0.25">
      <c r="A3203" s="1"/>
      <c r="B3203" s="94">
        <v>3190</v>
      </c>
      <c r="C3203" s="43">
        <v>1068057</v>
      </c>
      <c r="D3203" s="25">
        <v>1046172</v>
      </c>
      <c r="E3203" s="27" t="s">
        <v>2402</v>
      </c>
      <c r="F3203" s="151" t="s">
        <v>21</v>
      </c>
      <c r="G3203" s="28"/>
      <c r="H3203" s="46" t="str">
        <f>IFERROR(IFERROR(IF(SEARCH("Usystems",$E3203)&gt;0,"Usystems"),IF(SEARCH("RIIFO",$E3203)&gt;0,"RIIFO","Uponor")),"Uponor")</f>
        <v>Uponor</v>
      </c>
      <c r="I3203" s="25">
        <f>IFERROR(MID($D3203,1,7)+0,"")</f>
        <v>1046172</v>
      </c>
      <c r="J3203" s="25" t="str">
        <f>IFERROR(MID($D3203,10,7)+0,"")</f>
        <v/>
      </c>
      <c r="K3203" s="25" t="str">
        <f>IFERROR(MID($D3203,19,7)+0,"")</f>
        <v/>
      </c>
      <c r="L3203" s="25" t="str">
        <f>IFERROR(MID($D3203,28,7)+0,"")</f>
        <v/>
      </c>
      <c r="M3203" s="25" t="str">
        <f>IF(IFERROR(MID($Q3203,1,7)+0,"")&lt;1130000,IF(INDEX(C:C,MATCH(LEFT(Q3203,7)+0,I:I,0))&lt;1130000,"",INDEX(C:C,MATCH(LEFT(Q3203,7)+0,I:I,0))),IFERROR(MID($Q3203,1,7)+0,""))</f>
        <v/>
      </c>
      <c r="N3203" s="25" t="str">
        <f>IF(IFERROR(MID($Q3203,10,7)+0,"")&lt;1130000,"",IFERROR(MID($Q3203,10,7)+0,""))</f>
        <v/>
      </c>
      <c r="O3203" s="25" t="str">
        <f>IF(IFERROR(MID($Q3203,19,7)+0,"")&lt;1130000,"",IFERROR(MID($Q3203,19,7)+0,""))</f>
        <v/>
      </c>
      <c r="P3203" s="25" t="str">
        <f>IF(M3203="","",IF(N3203="",M3203,M3203&amp;", "&amp;N3203))</f>
        <v/>
      </c>
      <c r="Q3203" s="25"/>
      <c r="R3203" s="25"/>
      <c r="S3203" s="35" t="s">
        <v>96</v>
      </c>
      <c r="T3203" s="25" t="s">
        <v>36</v>
      </c>
      <c r="U3203" s="185">
        <v>868</v>
      </c>
      <c r="V3203" s="188">
        <v>868</v>
      </c>
      <c r="W3203" s="189">
        <v>868</v>
      </c>
      <c r="X3203" s="31">
        <v>868</v>
      </c>
      <c r="Y3203" s="90">
        <f>IFERROR(ROUND(X3203/W3203-1,2),"")</f>
        <v>0</v>
      </c>
      <c r="Z3203" s="31">
        <f>IF(OR(S3203="VLD MLC components",S3203="VLD MLC pipes",S3203="VLD PEX components",S3203="VLD PEX pipes",S3203="VLD PHC components",S3203="VLD PHC pipes",S3203="Controls VLD"),"По запросу",X3203)</f>
        <v>868</v>
      </c>
      <c r="AA3203" s="63">
        <f>ROUND(X3203/1.2,3)</f>
        <v>723.33299999999997</v>
      </c>
      <c r="AB3203" s="23">
        <v>723.33299999999997</v>
      </c>
      <c r="AC3203" s="190">
        <f>IFERROR(ROUND(AA3203/AB3203-1,2),"")</f>
        <v>0</v>
      </c>
      <c r="AD3203" s="25">
        <v>0.13500000000000001</v>
      </c>
      <c r="AE3203" s="25">
        <v>1.0508999999999999E-2</v>
      </c>
      <c r="AF3203" s="25">
        <v>0</v>
      </c>
      <c r="AG3203" s="25" t="s">
        <v>22</v>
      </c>
      <c r="AH3203" s="25">
        <v>0</v>
      </c>
      <c r="AI3203" s="25">
        <v>0</v>
      </c>
      <c r="AJ3203" s="25" t="s">
        <v>20</v>
      </c>
      <c r="AK3203" s="42" t="s">
        <v>19</v>
      </c>
      <c r="AL3203" s="25" t="s">
        <v>20</v>
      </c>
      <c r="AM3203" s="25">
        <v>1</v>
      </c>
      <c r="AN3203" s="25">
        <v>170</v>
      </c>
      <c r="AO3203" s="25">
        <v>105</v>
      </c>
      <c r="AP3203" s="25">
        <v>170</v>
      </c>
      <c r="AQ3203" s="25">
        <v>0.14000000000000001</v>
      </c>
      <c r="AR3203" s="94">
        <v>3.0344999999999999E-3</v>
      </c>
      <c r="AS3203" s="157" t="s">
        <v>22</v>
      </c>
      <c r="AT3203" s="93" t="s">
        <v>22</v>
      </c>
      <c r="AU3203" s="92" t="s">
        <v>22</v>
      </c>
      <c r="AV3203" s="91" t="s">
        <v>48</v>
      </c>
      <c r="AW3203" s="92" t="s">
        <v>48</v>
      </c>
      <c r="AX3203" s="92" t="s">
        <v>48</v>
      </c>
      <c r="AY3203" s="91" t="s">
        <v>152</v>
      </c>
      <c r="AZ3203" s="23"/>
      <c r="BA3203" s="25">
        <v>0</v>
      </c>
      <c r="BB3203" t="s">
        <v>48</v>
      </c>
      <c r="BC3203" t="e">
        <v>#N/A</v>
      </c>
      <c r="BD3203" t="e">
        <f>IF(Z3203=BC3203,"OK")</f>
        <v>#N/A</v>
      </c>
      <c r="BE3203">
        <v>0.13500000000000001</v>
      </c>
      <c r="BF3203">
        <v>1.0508999999999999E-2</v>
      </c>
      <c r="BG3203">
        <v>170</v>
      </c>
      <c r="BH3203">
        <v>105</v>
      </c>
      <c r="BI3203">
        <v>170</v>
      </c>
      <c r="BJ3203">
        <v>0.14000000000000001</v>
      </c>
      <c r="BK3203">
        <v>3.0344999999999999E-3</v>
      </c>
      <c r="BN3203" s="183"/>
    </row>
    <row r="3204" spans="1:66" ht="25.5" x14ac:dyDescent="0.25">
      <c r="A3204" s="1"/>
      <c r="B3204" s="94">
        <v>3191</v>
      </c>
      <c r="C3204" s="43">
        <v>1068058</v>
      </c>
      <c r="D3204" s="25">
        <v>1046173</v>
      </c>
      <c r="E3204" s="27" t="s">
        <v>2401</v>
      </c>
      <c r="F3204" s="151" t="s">
        <v>21</v>
      </c>
      <c r="G3204" s="41" t="s">
        <v>585</v>
      </c>
      <c r="H3204" s="46" t="str">
        <f>IFERROR(IFERROR(IF(SEARCH("Usystems",$E3204)&gt;0,"Usystems"),IF(SEARCH("RIIFO",$E3204)&gt;0,"RIIFO","Uponor")),"Uponor")</f>
        <v>Uponor</v>
      </c>
      <c r="I3204" s="25">
        <f>IFERROR(MID($D3204,1,7)+0,"")</f>
        <v>1046173</v>
      </c>
      <c r="J3204" s="25" t="str">
        <f>IFERROR(MID($D3204,10,7)+0,"")</f>
        <v/>
      </c>
      <c r="K3204" s="25" t="str">
        <f>IFERROR(MID($D3204,19,7)+0,"")</f>
        <v/>
      </c>
      <c r="L3204" s="25" t="str">
        <f>IFERROR(MID($D3204,28,7)+0,"")</f>
        <v/>
      </c>
      <c r="M3204" s="25" t="str">
        <f>IF(IFERROR(MID($Q3204,1,7)+0,"")&lt;1130000,IF(INDEX(C:C,MATCH(LEFT(Q3204,7)+0,I:I,0))&lt;1130000,"",INDEX(C:C,MATCH(LEFT(Q3204,7)+0,I:I,0))),IFERROR(MID($Q3204,1,7)+0,""))</f>
        <v/>
      </c>
      <c r="N3204" s="25" t="str">
        <f>IF(IFERROR(MID($Q3204,10,7)+0,"")&lt;1130000,"",IFERROR(MID($Q3204,10,7)+0,""))</f>
        <v/>
      </c>
      <c r="O3204" s="25" t="str">
        <f>IF(IFERROR(MID($Q3204,19,7)+0,"")&lt;1130000,"",IFERROR(MID($Q3204,19,7)+0,""))</f>
        <v/>
      </c>
      <c r="P3204" s="25" t="str">
        <f>IF(M3204="","",IF(N3204="",M3204,M3204&amp;", "&amp;N3204))</f>
        <v/>
      </c>
      <c r="Q3204" s="25"/>
      <c r="R3204" s="25"/>
      <c r="S3204" s="35" t="s">
        <v>96</v>
      </c>
      <c r="T3204" s="25" t="s">
        <v>36</v>
      </c>
      <c r="U3204" s="185">
        <v>1102</v>
      </c>
      <c r="V3204" s="188">
        <v>1102</v>
      </c>
      <c r="W3204" s="189">
        <v>1102</v>
      </c>
      <c r="X3204" s="31">
        <v>1102</v>
      </c>
      <c r="Y3204" s="90">
        <f>IFERROR(ROUND(X3204/W3204-1,2),"")</f>
        <v>0</v>
      </c>
      <c r="Z3204" s="31">
        <f>IF(OR(S3204="VLD MLC components",S3204="VLD MLC pipes",S3204="VLD PEX components",S3204="VLD PEX pipes",S3204="VLD PHC components",S3204="VLD PHC pipes",S3204="Controls VLD"),"По запросу",X3204)</f>
        <v>1102</v>
      </c>
      <c r="AA3204" s="63">
        <f>ROUND(X3204/1.2,3)</f>
        <v>918.33299999999997</v>
      </c>
      <c r="AB3204" s="23">
        <v>918.33299999999997</v>
      </c>
      <c r="AC3204" s="190">
        <f>IFERROR(ROUND(AA3204/AB3204-1,2),"")</f>
        <v>0</v>
      </c>
      <c r="AD3204" s="25">
        <v>0.16500000000000001</v>
      </c>
      <c r="AE3204" s="25">
        <v>7.7299999999999999E-3</v>
      </c>
      <c r="AF3204" s="25">
        <v>1</v>
      </c>
      <c r="AG3204" s="25">
        <v>1</v>
      </c>
      <c r="AH3204" s="25">
        <v>1</v>
      </c>
      <c r="AI3204" s="25">
        <v>1</v>
      </c>
      <c r="AJ3204" s="25" t="s">
        <v>20</v>
      </c>
      <c r="AK3204" s="22" t="s">
        <v>20</v>
      </c>
      <c r="AL3204" s="25" t="s">
        <v>20</v>
      </c>
      <c r="AM3204" s="25">
        <v>1</v>
      </c>
      <c r="AN3204" s="25">
        <v>200</v>
      </c>
      <c r="AO3204" s="25">
        <v>130</v>
      </c>
      <c r="AP3204" s="25">
        <v>200</v>
      </c>
      <c r="AQ3204" s="25">
        <v>0.16</v>
      </c>
      <c r="AR3204" s="94">
        <v>5.1999999999999998E-3</v>
      </c>
      <c r="AS3204" s="157">
        <v>1</v>
      </c>
      <c r="AT3204" s="93" t="s">
        <v>22</v>
      </c>
      <c r="AU3204" s="92" t="s">
        <v>22</v>
      </c>
      <c r="AV3204" s="91" t="s">
        <v>152</v>
      </c>
      <c r="AW3204" s="92" t="s">
        <v>152</v>
      </c>
      <c r="AX3204" s="92" t="s">
        <v>48</v>
      </c>
      <c r="AY3204" s="91" t="s">
        <v>152</v>
      </c>
      <c r="AZ3204" s="23"/>
      <c r="BA3204" s="25" t="s">
        <v>2400</v>
      </c>
      <c r="BB3204" t="s">
        <v>25</v>
      </c>
      <c r="BC3204">
        <v>1102</v>
      </c>
      <c r="BD3204" t="str">
        <f>IF(Z3204=BC3204,"OK")</f>
        <v>OK</v>
      </c>
      <c r="BE3204">
        <v>0.16500000000000001</v>
      </c>
      <c r="BF3204">
        <v>7.7299999999999999E-3</v>
      </c>
      <c r="BG3204">
        <v>200</v>
      </c>
      <c r="BH3204">
        <v>130</v>
      </c>
      <c r="BI3204">
        <v>200</v>
      </c>
      <c r="BJ3204">
        <v>0.16</v>
      </c>
      <c r="BK3204">
        <v>5.1999999999999998E-3</v>
      </c>
      <c r="BN3204" s="183"/>
    </row>
    <row r="3205" spans="1:66" ht="25.5" x14ac:dyDescent="0.25">
      <c r="A3205" s="1"/>
      <c r="B3205" s="94">
        <v>3192</v>
      </c>
      <c r="C3205" s="43">
        <v>1068059</v>
      </c>
      <c r="D3205" s="25">
        <v>1046174</v>
      </c>
      <c r="E3205" s="36" t="s">
        <v>2399</v>
      </c>
      <c r="F3205" s="151" t="s">
        <v>652</v>
      </c>
      <c r="G3205" s="41" t="s">
        <v>585</v>
      </c>
      <c r="H3205" s="46" t="str">
        <f>IFERROR(IFERROR(IF(SEARCH("Usystems",$E3205)&gt;0,"Usystems"),IF(SEARCH("RIIFO",$E3205)&gt;0,"RIIFO","Uponor")),"Uponor")</f>
        <v>Uponor</v>
      </c>
      <c r="I3205" s="25">
        <f>IFERROR(MID($D3205,1,7)+0,"")</f>
        <v>1046174</v>
      </c>
      <c r="J3205" s="25" t="str">
        <f>IFERROR(MID($D3205,10,7)+0,"")</f>
        <v/>
      </c>
      <c r="K3205" s="25" t="str">
        <f>IFERROR(MID($D3205,19,7)+0,"")</f>
        <v/>
      </c>
      <c r="L3205" s="25" t="str">
        <f>IFERROR(MID($D3205,28,7)+0,"")</f>
        <v/>
      </c>
      <c r="M3205" s="25" t="str">
        <f>IF(IFERROR(MID($Q3205,1,7)+0,"")&lt;1130000,IF(INDEX(C:C,MATCH(LEFT(Q3205,7)+0,I:I,0))&lt;1130000,"",INDEX(C:C,MATCH(LEFT(Q3205,7)+0,I:I,0))),IFERROR(MID($Q3205,1,7)+0,""))</f>
        <v/>
      </c>
      <c r="N3205" s="25" t="str">
        <f>IF(IFERROR(MID($Q3205,10,7)+0,"")&lt;1130000,"",IFERROR(MID($Q3205,10,7)+0,""))</f>
        <v/>
      </c>
      <c r="O3205" s="25" t="str">
        <f>IF(IFERROR(MID($Q3205,19,7)+0,"")&lt;1130000,"",IFERROR(MID($Q3205,19,7)+0,""))</f>
        <v/>
      </c>
      <c r="P3205" s="25" t="str">
        <f>IF(M3205="","",IF(N3205="",M3205,M3205&amp;", "&amp;N3205))</f>
        <v/>
      </c>
      <c r="Q3205" s="25"/>
      <c r="R3205" s="25"/>
      <c r="S3205" s="35" t="s">
        <v>96</v>
      </c>
      <c r="T3205" s="25" t="s">
        <v>36</v>
      </c>
      <c r="U3205" s="185">
        <v>1250</v>
      </c>
      <c r="V3205" s="188">
        <v>1250</v>
      </c>
      <c r="W3205" s="189">
        <v>1250</v>
      </c>
      <c r="X3205" s="31">
        <v>1250</v>
      </c>
      <c r="Y3205" s="90">
        <f>IFERROR(ROUND(X3205/W3205-1,2),"")</f>
        <v>0</v>
      </c>
      <c r="Z3205" s="31">
        <f>IF(OR(S3205="VLD MLC components",S3205="VLD MLC pipes",S3205="VLD PEX components",S3205="VLD PEX pipes",S3205="VLD PHC components",S3205="VLD PHC pipes",S3205="Controls VLD"),"По запросу",X3205)</f>
        <v>1250</v>
      </c>
      <c r="AA3205" s="63">
        <f>ROUND(X3205/1.2,3)</f>
        <v>1041.6669999999999</v>
      </c>
      <c r="AB3205" s="23">
        <v>1041.6669999999999</v>
      </c>
      <c r="AC3205" s="190">
        <f>IFERROR(ROUND(AA3205/AB3205-1,2),"")</f>
        <v>0</v>
      </c>
      <c r="AD3205" s="25">
        <v>0.23499999999999999</v>
      </c>
      <c r="AE3205" s="25">
        <v>1.354E-2</v>
      </c>
      <c r="AF3205" s="25">
        <v>0</v>
      </c>
      <c r="AG3205" s="25" t="s">
        <v>22</v>
      </c>
      <c r="AH3205" s="25">
        <v>0</v>
      </c>
      <c r="AI3205" s="25">
        <v>0</v>
      </c>
      <c r="AJ3205" s="25" t="s">
        <v>20</v>
      </c>
      <c r="AK3205" s="42" t="s">
        <v>19</v>
      </c>
      <c r="AL3205" s="25" t="s">
        <v>20</v>
      </c>
      <c r="AM3205" s="25">
        <v>1</v>
      </c>
      <c r="AN3205" s="25">
        <v>200</v>
      </c>
      <c r="AO3205" s="25">
        <v>165</v>
      </c>
      <c r="AP3205" s="25">
        <v>200</v>
      </c>
      <c r="AQ3205" s="25">
        <v>0.34</v>
      </c>
      <c r="AR3205" s="94">
        <v>6.6E-3</v>
      </c>
      <c r="AS3205" s="157" t="s">
        <v>22</v>
      </c>
      <c r="AT3205" s="93" t="s">
        <v>22</v>
      </c>
      <c r="AU3205" s="92" t="s">
        <v>22</v>
      </c>
      <c r="AV3205" s="91" t="s">
        <v>152</v>
      </c>
      <c r="AW3205" s="92" t="s">
        <v>48</v>
      </c>
      <c r="AX3205" s="92" t="s">
        <v>48</v>
      </c>
      <c r="AY3205" s="91" t="s">
        <v>152</v>
      </c>
      <c r="AZ3205" s="23"/>
      <c r="BA3205" s="25" t="s">
        <v>2398</v>
      </c>
      <c r="BB3205" t="s">
        <v>25</v>
      </c>
      <c r="BC3205" t="e">
        <v>#N/A</v>
      </c>
      <c r="BD3205" t="e">
        <f>IF(Z3205=BC3205,"OK")</f>
        <v>#N/A</v>
      </c>
      <c r="BE3205">
        <v>0.23499999999999999</v>
      </c>
      <c r="BF3205">
        <v>1.354E-2</v>
      </c>
      <c r="BG3205">
        <v>200</v>
      </c>
      <c r="BH3205">
        <v>165</v>
      </c>
      <c r="BI3205">
        <v>200</v>
      </c>
      <c r="BJ3205">
        <v>0.34</v>
      </c>
      <c r="BK3205">
        <v>6.6E-3</v>
      </c>
      <c r="BN3205" s="183"/>
    </row>
    <row r="3206" spans="1:66" ht="25.5" x14ac:dyDescent="0.25">
      <c r="A3206" s="1"/>
      <c r="B3206" s="94">
        <v>3193</v>
      </c>
      <c r="C3206" s="43">
        <v>1068056</v>
      </c>
      <c r="D3206" s="25">
        <v>1046171</v>
      </c>
      <c r="E3206" s="27" t="s">
        <v>2397</v>
      </c>
      <c r="F3206" s="151" t="s">
        <v>757</v>
      </c>
      <c r="G3206" s="41" t="s">
        <v>585</v>
      </c>
      <c r="H3206" s="46" t="str">
        <f>IFERROR(IFERROR(IF(SEARCH("Usystems",$E3206)&gt;0,"Usystems"),IF(SEARCH("RIIFO",$E3206)&gt;0,"RIIFO","Uponor")),"Uponor")</f>
        <v>Uponor</v>
      </c>
      <c r="I3206" s="25">
        <f>IFERROR(MID($D3206,1,7)+0,"")</f>
        <v>1046171</v>
      </c>
      <c r="J3206" s="25" t="str">
        <f>IFERROR(MID($D3206,10,7)+0,"")</f>
        <v/>
      </c>
      <c r="K3206" s="25" t="str">
        <f>IFERROR(MID($D3206,19,7)+0,"")</f>
        <v/>
      </c>
      <c r="L3206" s="25" t="str">
        <f>IFERROR(MID($D3206,28,7)+0,"")</f>
        <v/>
      </c>
      <c r="M3206" s="25" t="str">
        <f>IF(IFERROR(MID($Q3206,1,7)+0,"")&lt;1130000,IF(INDEX(C:C,MATCH(LEFT(Q3206,7)+0,I:I,0))&lt;1130000,"",INDEX(C:C,MATCH(LEFT(Q3206,7)+0,I:I,0))),IFERROR(MID($Q3206,1,7)+0,""))</f>
        <v/>
      </c>
      <c r="N3206" s="25" t="str">
        <f>IF(IFERROR(MID($Q3206,10,7)+0,"")&lt;1130000,"",IFERROR(MID($Q3206,10,7)+0,""))</f>
        <v/>
      </c>
      <c r="O3206" s="25" t="str">
        <f>IF(IFERROR(MID($Q3206,19,7)+0,"")&lt;1130000,"",IFERROR(MID($Q3206,19,7)+0,""))</f>
        <v/>
      </c>
      <c r="P3206" s="25" t="str">
        <f>IF(M3206="","",IF(N3206="",M3206,M3206&amp;", "&amp;N3206))</f>
        <v/>
      </c>
      <c r="Q3206" s="25"/>
      <c r="R3206" s="25"/>
      <c r="S3206" s="35" t="s">
        <v>96</v>
      </c>
      <c r="T3206" s="25" t="s">
        <v>36</v>
      </c>
      <c r="U3206" s="185">
        <v>2058</v>
      </c>
      <c r="V3206" s="188">
        <v>2058</v>
      </c>
      <c r="W3206" s="189">
        <v>2058</v>
      </c>
      <c r="X3206" s="31">
        <v>2058</v>
      </c>
      <c r="Y3206" s="90">
        <f>IFERROR(ROUND(X3206/W3206-1,2),"")</f>
        <v>0</v>
      </c>
      <c r="Z3206" s="31">
        <f>IF(OR(S3206="VLD MLC components",S3206="VLD MLC pipes",S3206="VLD PEX components",S3206="VLD PEX pipes",S3206="VLD PHC components",S3206="VLD PHC pipes",S3206="Controls VLD"),"По запросу",X3206)</f>
        <v>2058</v>
      </c>
      <c r="AA3206" s="63">
        <f>ROUND(X3206/1.2,3)</f>
        <v>1715</v>
      </c>
      <c r="AB3206" s="23">
        <v>1715</v>
      </c>
      <c r="AC3206" s="190">
        <f>IFERROR(ROUND(AA3206/AB3206-1,2),"")</f>
        <v>0</v>
      </c>
      <c r="AD3206" s="25">
        <v>0.33500000000000002</v>
      </c>
      <c r="AE3206" s="25">
        <v>1.8749999999999999E-2</v>
      </c>
      <c r="AF3206" s="25">
        <v>0</v>
      </c>
      <c r="AG3206" s="25" t="s">
        <v>22</v>
      </c>
      <c r="AH3206" s="25">
        <v>0</v>
      </c>
      <c r="AI3206" s="25">
        <v>0</v>
      </c>
      <c r="AJ3206" s="25" t="s">
        <v>20</v>
      </c>
      <c r="AK3206" s="42" t="s">
        <v>19</v>
      </c>
      <c r="AL3206" s="25" t="s">
        <v>20</v>
      </c>
      <c r="AM3206" s="25">
        <v>1</v>
      </c>
      <c r="AN3206" s="25">
        <v>245</v>
      </c>
      <c r="AO3206" s="25">
        <v>205</v>
      </c>
      <c r="AP3206" s="25">
        <v>245</v>
      </c>
      <c r="AQ3206" s="25">
        <v>0.34499999999999997</v>
      </c>
      <c r="AR3206" s="94">
        <v>1.2305125E-2</v>
      </c>
      <c r="AS3206" s="157" t="s">
        <v>22</v>
      </c>
      <c r="AT3206" s="93" t="s">
        <v>22</v>
      </c>
      <c r="AU3206" s="92" t="s">
        <v>22</v>
      </c>
      <c r="AV3206" s="91" t="s">
        <v>152</v>
      </c>
      <c r="AW3206" s="92" t="s">
        <v>48</v>
      </c>
      <c r="AX3206" s="92" t="s">
        <v>48</v>
      </c>
      <c r="AY3206" s="91" t="s">
        <v>152</v>
      </c>
      <c r="AZ3206" s="23"/>
      <c r="BA3206" s="25" t="s">
        <v>2396</v>
      </c>
      <c r="BB3206" t="s">
        <v>25</v>
      </c>
      <c r="BC3206" t="e">
        <v>#N/A</v>
      </c>
      <c r="BD3206" t="e">
        <f>IF(Z3206=BC3206,"OK")</f>
        <v>#N/A</v>
      </c>
      <c r="BE3206">
        <v>0.33500000000000002</v>
      </c>
      <c r="BF3206">
        <v>1.8749999999999999E-2</v>
      </c>
      <c r="BG3206">
        <v>245</v>
      </c>
      <c r="BH3206">
        <v>205</v>
      </c>
      <c r="BI3206">
        <v>245</v>
      </c>
      <c r="BJ3206">
        <v>0.34499999999999997</v>
      </c>
      <c r="BK3206">
        <v>1.2305125E-2</v>
      </c>
      <c r="BN3206" s="183"/>
    </row>
    <row r="3207" spans="1:66" ht="25.5" x14ac:dyDescent="0.25">
      <c r="A3207" s="1"/>
      <c r="B3207" s="94">
        <v>3194</v>
      </c>
      <c r="C3207" s="43">
        <v>1061401</v>
      </c>
      <c r="D3207" s="25"/>
      <c r="E3207" s="27" t="s">
        <v>2395</v>
      </c>
      <c r="F3207" s="151" t="s">
        <v>21</v>
      </c>
      <c r="G3207" s="41" t="s">
        <v>31</v>
      </c>
      <c r="H3207" s="46" t="str">
        <f>IFERROR(IFERROR(IF(SEARCH("Usystems",$E3207)&gt;0,"Usystems"),IF(SEARCH("RIIFO",$E3207)&gt;0,"RIIFO","Uponor")),"Uponor")</f>
        <v>Uponor</v>
      </c>
      <c r="I3207" s="25" t="str">
        <f>IFERROR(MID($D3207,1,7)+0,"")</f>
        <v/>
      </c>
      <c r="J3207" s="25" t="str">
        <f>IFERROR(MID($D3207,10,7)+0,"")</f>
        <v/>
      </c>
      <c r="K3207" s="25" t="str">
        <f>IFERROR(MID($D3207,19,7)+0,"")</f>
        <v/>
      </c>
      <c r="L3207" s="25" t="str">
        <f>IFERROR(MID($D3207,28,7)+0,"")</f>
        <v/>
      </c>
      <c r="M3207" s="25" t="str">
        <f>IF(IFERROR(MID($Q3207,1,7)+0,"")&lt;1130000,IF(INDEX(C:C,MATCH(LEFT(Q3207,7)+0,I:I,0))&lt;1130000,"",INDEX(C:C,MATCH(LEFT(Q3207,7)+0,I:I,0))),IFERROR(MID($Q3207,1,7)+0,""))</f>
        <v/>
      </c>
      <c r="N3207" s="25" t="str">
        <f>IF(IFERROR(MID($Q3207,10,7)+0,"")&lt;1130000,"",IFERROR(MID($Q3207,10,7)+0,""))</f>
        <v/>
      </c>
      <c r="O3207" s="25" t="str">
        <f>IF(IFERROR(MID($Q3207,19,7)+0,"")&lt;1130000,"",IFERROR(MID($Q3207,19,7)+0,""))</f>
        <v/>
      </c>
      <c r="P3207" s="25" t="str">
        <f>IF(M3207="","",IF(N3207="",M3207,M3207&amp;", "&amp;N3207))</f>
        <v/>
      </c>
      <c r="Q3207" s="25"/>
      <c r="R3207" s="25"/>
      <c r="S3207" s="35" t="s">
        <v>96</v>
      </c>
      <c r="T3207" s="25" t="s">
        <v>36</v>
      </c>
      <c r="U3207" s="185">
        <v>4349</v>
      </c>
      <c r="V3207" s="188">
        <v>4349</v>
      </c>
      <c r="W3207" s="189">
        <v>4349</v>
      </c>
      <c r="X3207" s="31">
        <v>4349</v>
      </c>
      <c r="Y3207" s="90">
        <f>IFERROR(ROUND(X3207/W3207-1,2),"")</f>
        <v>0</v>
      </c>
      <c r="Z3207" s="31">
        <f>IF(OR(S3207="VLD MLC components",S3207="VLD MLC pipes",S3207="VLD PEX components",S3207="VLD PEX pipes",S3207="VLD PHC components",S3207="VLD PHC pipes",S3207="Controls VLD"),"По запросу",X3207)</f>
        <v>4349</v>
      </c>
      <c r="AA3207" s="63">
        <f>ROUND(X3207/1.2,3)</f>
        <v>3624.1669999999999</v>
      </c>
      <c r="AB3207" s="23">
        <v>3624.1669999999999</v>
      </c>
      <c r="AC3207" s="190">
        <f>IFERROR(ROUND(AA3207/AB3207-1,2),"")</f>
        <v>0</v>
      </c>
      <c r="AD3207" s="25">
        <v>0.218</v>
      </c>
      <c r="AE3207" s="25">
        <v>8.9200000000000008E-3</v>
      </c>
      <c r="AF3207" s="25">
        <v>0</v>
      </c>
      <c r="AG3207" s="25" t="s">
        <v>22</v>
      </c>
      <c r="AH3207" s="25">
        <v>0</v>
      </c>
      <c r="AI3207" s="25">
        <v>0</v>
      </c>
      <c r="AJ3207" s="25" t="s">
        <v>20</v>
      </c>
      <c r="AK3207" s="42" t="s">
        <v>19</v>
      </c>
      <c r="AL3207" s="25" t="s">
        <v>20</v>
      </c>
      <c r="AM3207" s="25">
        <v>1</v>
      </c>
      <c r="AN3207" s="25" t="s">
        <v>22</v>
      </c>
      <c r="AO3207" s="25" t="s">
        <v>22</v>
      </c>
      <c r="AP3207" s="25" t="s">
        <v>22</v>
      </c>
      <c r="AQ3207" s="25"/>
      <c r="AR3207" s="94"/>
      <c r="AS3207" s="157" t="s">
        <v>22</v>
      </c>
      <c r="AT3207" s="93" t="s">
        <v>22</v>
      </c>
      <c r="AU3207" s="92" t="s">
        <v>22</v>
      </c>
      <c r="AV3207" s="91" t="s">
        <v>152</v>
      </c>
      <c r="AW3207" s="92" t="s">
        <v>48</v>
      </c>
      <c r="AX3207" s="92" t="s">
        <v>48</v>
      </c>
      <c r="AY3207" s="91" t="s">
        <v>152</v>
      </c>
      <c r="AZ3207" s="23"/>
      <c r="BA3207" s="25" t="s">
        <v>2394</v>
      </c>
      <c r="BB3207" t="s">
        <v>25</v>
      </c>
      <c r="BC3207" t="e">
        <v>#N/A</v>
      </c>
      <c r="BD3207" t="e">
        <f>IF(Z3207=BC3207,"OK")</f>
        <v>#N/A</v>
      </c>
      <c r="BE3207">
        <v>0.218</v>
      </c>
      <c r="BF3207">
        <v>8.9200000000000008E-3</v>
      </c>
      <c r="BG3207" t="s">
        <v>22</v>
      </c>
      <c r="BH3207" t="s">
        <v>22</v>
      </c>
      <c r="BI3207" t="s">
        <v>22</v>
      </c>
      <c r="BJ3207">
        <v>0</v>
      </c>
      <c r="BK3207">
        <v>0</v>
      </c>
      <c r="BN3207" s="183"/>
    </row>
    <row r="3208" spans="1:66" ht="25.5" x14ac:dyDescent="0.25">
      <c r="A3208" s="1"/>
      <c r="B3208" s="94">
        <v>3195</v>
      </c>
      <c r="C3208" s="43">
        <v>1061403</v>
      </c>
      <c r="D3208" s="25"/>
      <c r="E3208" s="27" t="s">
        <v>2393</v>
      </c>
      <c r="F3208" s="151" t="s">
        <v>21</v>
      </c>
      <c r="G3208" s="41" t="s">
        <v>31</v>
      </c>
      <c r="H3208" s="46" t="str">
        <f>IFERROR(IFERROR(IF(SEARCH("Usystems",$E3208)&gt;0,"Usystems"),IF(SEARCH("RIIFO",$E3208)&gt;0,"RIIFO","Uponor")),"Uponor")</f>
        <v>Uponor</v>
      </c>
      <c r="I3208" s="25" t="str">
        <f>IFERROR(MID($D3208,1,7)+0,"")</f>
        <v/>
      </c>
      <c r="J3208" s="25" t="str">
        <f>IFERROR(MID($D3208,10,7)+0,"")</f>
        <v/>
      </c>
      <c r="K3208" s="25" t="str">
        <f>IFERROR(MID($D3208,19,7)+0,"")</f>
        <v/>
      </c>
      <c r="L3208" s="25" t="str">
        <f>IFERROR(MID($D3208,28,7)+0,"")</f>
        <v/>
      </c>
      <c r="M3208" s="25" t="str">
        <f>IF(IFERROR(MID($Q3208,1,7)+0,"")&lt;1130000,IF(INDEX(C:C,MATCH(LEFT(Q3208,7)+0,I:I,0))&lt;1130000,"",INDEX(C:C,MATCH(LEFT(Q3208,7)+0,I:I,0))),IFERROR(MID($Q3208,1,7)+0,""))</f>
        <v/>
      </c>
      <c r="N3208" s="25" t="str">
        <f>IF(IFERROR(MID($Q3208,10,7)+0,"")&lt;1130000,"",IFERROR(MID($Q3208,10,7)+0,""))</f>
        <v/>
      </c>
      <c r="O3208" s="25" t="str">
        <f>IF(IFERROR(MID($Q3208,19,7)+0,"")&lt;1130000,"",IFERROR(MID($Q3208,19,7)+0,""))</f>
        <v/>
      </c>
      <c r="P3208" s="25" t="str">
        <f>IF(M3208="","",IF(N3208="",M3208,M3208&amp;", "&amp;N3208))</f>
        <v/>
      </c>
      <c r="Q3208" s="25"/>
      <c r="R3208" s="25"/>
      <c r="S3208" s="35" t="s">
        <v>96</v>
      </c>
      <c r="T3208" s="25" t="s">
        <v>36</v>
      </c>
      <c r="U3208" s="185">
        <v>5503</v>
      </c>
      <c r="V3208" s="188">
        <v>5503</v>
      </c>
      <c r="W3208" s="189">
        <v>5503</v>
      </c>
      <c r="X3208" s="31">
        <v>5503</v>
      </c>
      <c r="Y3208" s="90">
        <f>IFERROR(ROUND(X3208/W3208-1,2),"")</f>
        <v>0</v>
      </c>
      <c r="Z3208" s="31">
        <f>IF(OR(S3208="VLD MLC components",S3208="VLD MLC pipes",S3208="VLD PEX components",S3208="VLD PEX pipes",S3208="VLD PHC components",S3208="VLD PHC pipes",S3208="Controls VLD"),"По запросу",X3208)</f>
        <v>5503</v>
      </c>
      <c r="AA3208" s="63">
        <f>ROUND(X3208/1.2,3)</f>
        <v>4585.8329999999996</v>
      </c>
      <c r="AB3208" s="23">
        <v>4585.8329999999996</v>
      </c>
      <c r="AC3208" s="190">
        <f>IFERROR(ROUND(AA3208/AB3208-1,2),"")</f>
        <v>0</v>
      </c>
      <c r="AD3208" s="25">
        <v>0.45600000000000002</v>
      </c>
      <c r="AE3208" s="25">
        <v>1.7829999999999999E-2</v>
      </c>
      <c r="AF3208" s="25">
        <v>0</v>
      </c>
      <c r="AG3208" s="25" t="s">
        <v>22</v>
      </c>
      <c r="AH3208" s="25">
        <v>0</v>
      </c>
      <c r="AI3208" s="25">
        <v>0</v>
      </c>
      <c r="AJ3208" s="25" t="s">
        <v>20</v>
      </c>
      <c r="AK3208" s="42" t="s">
        <v>19</v>
      </c>
      <c r="AL3208" s="25" t="s">
        <v>20</v>
      </c>
      <c r="AM3208" s="25">
        <v>1</v>
      </c>
      <c r="AN3208" s="25" t="s">
        <v>22</v>
      </c>
      <c r="AO3208" s="25" t="s">
        <v>22</v>
      </c>
      <c r="AP3208" s="25" t="s">
        <v>22</v>
      </c>
      <c r="AQ3208" s="25"/>
      <c r="AR3208" s="94"/>
      <c r="AS3208" s="157" t="s">
        <v>22</v>
      </c>
      <c r="AT3208" s="93" t="s">
        <v>22</v>
      </c>
      <c r="AU3208" s="92" t="s">
        <v>22</v>
      </c>
      <c r="AV3208" s="91" t="s">
        <v>152</v>
      </c>
      <c r="AW3208" s="92" t="s">
        <v>48</v>
      </c>
      <c r="AX3208" s="92" t="s">
        <v>48</v>
      </c>
      <c r="AY3208" s="91" t="s">
        <v>152</v>
      </c>
      <c r="AZ3208" s="23"/>
      <c r="BA3208" s="25" t="s">
        <v>2392</v>
      </c>
      <c r="BB3208" t="s">
        <v>25</v>
      </c>
      <c r="BC3208" t="e">
        <v>#N/A</v>
      </c>
      <c r="BD3208" t="e">
        <f>IF(Z3208=BC3208,"OK")</f>
        <v>#N/A</v>
      </c>
      <c r="BE3208">
        <v>0.45600000000000002</v>
      </c>
      <c r="BF3208">
        <v>1.7829999999999999E-2</v>
      </c>
      <c r="BG3208" t="s">
        <v>22</v>
      </c>
      <c r="BH3208" t="s">
        <v>22</v>
      </c>
      <c r="BI3208" t="s">
        <v>22</v>
      </c>
      <c r="BJ3208">
        <v>0</v>
      </c>
      <c r="BK3208">
        <v>0</v>
      </c>
      <c r="BN3208" s="183"/>
    </row>
    <row r="3209" spans="1:66" x14ac:dyDescent="0.25">
      <c r="A3209" s="1"/>
      <c r="B3209" s="94">
        <v>3196</v>
      </c>
      <c r="C3209" s="43">
        <v>1061402</v>
      </c>
      <c r="D3209" s="25"/>
      <c r="E3209" s="27" t="s">
        <v>2391</v>
      </c>
      <c r="F3209" s="151" t="s">
        <v>21</v>
      </c>
      <c r="G3209" s="41" t="s">
        <v>30</v>
      </c>
      <c r="H3209" s="46" t="str">
        <f>IFERROR(IFERROR(IF(SEARCH("Usystems",$E3209)&gt;0,"Usystems"),IF(SEARCH("RIIFO",$E3209)&gt;0,"RIIFO","Uponor")),"Uponor")</f>
        <v>Uponor</v>
      </c>
      <c r="I3209" s="25" t="str">
        <f>IFERROR(MID($D3209,1,7)+0,"")</f>
        <v/>
      </c>
      <c r="J3209" s="25" t="str">
        <f>IFERROR(MID($D3209,10,7)+0,"")</f>
        <v/>
      </c>
      <c r="K3209" s="25" t="str">
        <f>IFERROR(MID($D3209,19,7)+0,"")</f>
        <v/>
      </c>
      <c r="L3209" s="25" t="str">
        <f>IFERROR(MID($D3209,28,7)+0,"")</f>
        <v/>
      </c>
      <c r="M3209" s="25" t="str">
        <f>IF(IFERROR(MID($Q3209,1,7)+0,"")&lt;1130000,IF(INDEX(C:C,MATCH(LEFT(Q3209,7)+0,I:I,0))&lt;1130000,"",INDEX(C:C,MATCH(LEFT(Q3209,7)+0,I:I,0))),IFERROR(MID($Q3209,1,7)+0,""))</f>
        <v/>
      </c>
      <c r="N3209" s="25" t="str">
        <f>IF(IFERROR(MID($Q3209,10,7)+0,"")&lt;1130000,"",IFERROR(MID($Q3209,10,7)+0,""))</f>
        <v/>
      </c>
      <c r="O3209" s="25" t="str">
        <f>IF(IFERROR(MID($Q3209,19,7)+0,"")&lt;1130000,"",IFERROR(MID($Q3209,19,7)+0,""))</f>
        <v/>
      </c>
      <c r="P3209" s="25" t="str">
        <f>IF(M3209="","",IF(N3209="",M3209,M3209&amp;", "&amp;N3209))</f>
        <v/>
      </c>
      <c r="Q3209" s="25"/>
      <c r="R3209" s="25"/>
      <c r="S3209" s="35" t="s">
        <v>96</v>
      </c>
      <c r="T3209" s="25" t="s">
        <v>36</v>
      </c>
      <c r="U3209" s="185">
        <v>5093</v>
      </c>
      <c r="V3209" s="188">
        <v>5093</v>
      </c>
      <c r="W3209" s="189">
        <v>5093</v>
      </c>
      <c r="X3209" s="31">
        <v>5093</v>
      </c>
      <c r="Y3209" s="90">
        <f>IFERROR(ROUND(X3209/W3209-1,2),"")</f>
        <v>0</v>
      </c>
      <c r="Z3209" s="31">
        <f>IF(OR(S3209="VLD MLC components",S3209="VLD MLC pipes",S3209="VLD PEX components",S3209="VLD PEX pipes",S3209="VLD PHC components",S3209="VLD PHC pipes",S3209="Controls VLD"),"По запросу",X3209)</f>
        <v>5093</v>
      </c>
      <c r="AA3209" s="63">
        <f>ROUND(X3209/1.2,3)</f>
        <v>4244.1670000000004</v>
      </c>
      <c r="AB3209" s="23">
        <v>4244.1670000000004</v>
      </c>
      <c r="AC3209" s="190">
        <f>IFERROR(ROUND(AA3209/AB3209-1,2),"")</f>
        <v>0</v>
      </c>
      <c r="AD3209" s="25">
        <v>0.35799999999999998</v>
      </c>
      <c r="AE3209" s="25">
        <v>1.338E-2</v>
      </c>
      <c r="AF3209" s="25">
        <v>0</v>
      </c>
      <c r="AG3209" s="25" t="s">
        <v>22</v>
      </c>
      <c r="AH3209" s="25">
        <v>0</v>
      </c>
      <c r="AI3209" s="25">
        <v>0</v>
      </c>
      <c r="AJ3209" s="25" t="s">
        <v>19</v>
      </c>
      <c r="AK3209" s="42" t="s">
        <v>19</v>
      </c>
      <c r="AL3209" s="25" t="s">
        <v>19</v>
      </c>
      <c r="AM3209" s="25">
        <v>1</v>
      </c>
      <c r="AN3209" s="25" t="s">
        <v>22</v>
      </c>
      <c r="AO3209" s="25" t="s">
        <v>22</v>
      </c>
      <c r="AP3209" s="25" t="s">
        <v>22</v>
      </c>
      <c r="AQ3209" s="25"/>
      <c r="AR3209" s="94"/>
      <c r="AS3209" s="157" t="s">
        <v>22</v>
      </c>
      <c r="AT3209" s="93" t="s">
        <v>22</v>
      </c>
      <c r="AU3209" s="92" t="s">
        <v>22</v>
      </c>
      <c r="AV3209" s="91" t="s">
        <v>48</v>
      </c>
      <c r="AW3209" s="92" t="s">
        <v>48</v>
      </c>
      <c r="AX3209" s="92" t="s">
        <v>48</v>
      </c>
      <c r="AY3209" s="91" t="s">
        <v>152</v>
      </c>
      <c r="AZ3209" s="23"/>
      <c r="BA3209" s="25">
        <v>0</v>
      </c>
      <c r="BB3209" t="s">
        <v>48</v>
      </c>
      <c r="BC3209" t="e">
        <v>#N/A</v>
      </c>
      <c r="BD3209" t="e">
        <f>IF(Z3209=BC3209,"OK")</f>
        <v>#N/A</v>
      </c>
      <c r="BE3209">
        <v>0.35799999999999998</v>
      </c>
      <c r="BF3209">
        <v>1.338E-2</v>
      </c>
      <c r="BG3209" t="s">
        <v>22</v>
      </c>
      <c r="BH3209" t="s">
        <v>22</v>
      </c>
      <c r="BI3209" t="s">
        <v>22</v>
      </c>
      <c r="BJ3209">
        <v>0</v>
      </c>
      <c r="BK3209">
        <v>0</v>
      </c>
      <c r="BN3209" s="183"/>
    </row>
    <row r="3210" spans="1:66" x14ac:dyDescent="0.25">
      <c r="A3210" s="1"/>
      <c r="B3210" s="94">
        <v>3197</v>
      </c>
      <c r="C3210" s="43">
        <v>1061404</v>
      </c>
      <c r="D3210" s="25"/>
      <c r="E3210" s="27" t="s">
        <v>2390</v>
      </c>
      <c r="F3210" s="151" t="s">
        <v>21</v>
      </c>
      <c r="G3210" s="41" t="s">
        <v>30</v>
      </c>
      <c r="H3210" s="46" t="str">
        <f>IFERROR(IFERROR(IF(SEARCH("Usystems",$E3210)&gt;0,"Usystems"),IF(SEARCH("RIIFO",$E3210)&gt;0,"RIIFO","Uponor")),"Uponor")</f>
        <v>Uponor</v>
      </c>
      <c r="I3210" s="25" t="str">
        <f>IFERROR(MID($D3210,1,7)+0,"")</f>
        <v/>
      </c>
      <c r="J3210" s="25" t="str">
        <f>IFERROR(MID($D3210,10,7)+0,"")</f>
        <v/>
      </c>
      <c r="K3210" s="25" t="str">
        <f>IFERROR(MID($D3210,19,7)+0,"")</f>
        <v/>
      </c>
      <c r="L3210" s="25" t="str">
        <f>IFERROR(MID($D3210,28,7)+0,"")</f>
        <v/>
      </c>
      <c r="M3210" s="25" t="str">
        <f>IF(IFERROR(MID($Q3210,1,7)+0,"")&lt;1130000,IF(INDEX(C:C,MATCH(LEFT(Q3210,7)+0,I:I,0))&lt;1130000,"",INDEX(C:C,MATCH(LEFT(Q3210,7)+0,I:I,0))),IFERROR(MID($Q3210,1,7)+0,""))</f>
        <v/>
      </c>
      <c r="N3210" s="25" t="str">
        <f>IF(IFERROR(MID($Q3210,10,7)+0,"")&lt;1130000,"",IFERROR(MID($Q3210,10,7)+0,""))</f>
        <v/>
      </c>
      <c r="O3210" s="25" t="str">
        <f>IF(IFERROR(MID($Q3210,19,7)+0,"")&lt;1130000,"",IFERROR(MID($Q3210,19,7)+0,""))</f>
        <v/>
      </c>
      <c r="P3210" s="25" t="str">
        <f>IF(M3210="","",IF(N3210="",M3210,M3210&amp;", "&amp;N3210))</f>
        <v/>
      </c>
      <c r="Q3210" s="25"/>
      <c r="R3210" s="25"/>
      <c r="S3210" s="35" t="s">
        <v>96</v>
      </c>
      <c r="T3210" s="25" t="s">
        <v>36</v>
      </c>
      <c r="U3210" s="185">
        <v>7562</v>
      </c>
      <c r="V3210" s="188">
        <v>7562</v>
      </c>
      <c r="W3210" s="189">
        <v>7562</v>
      </c>
      <c r="X3210" s="31">
        <v>7562</v>
      </c>
      <c r="Y3210" s="90">
        <f>IFERROR(ROUND(X3210/W3210-1,2),"")</f>
        <v>0</v>
      </c>
      <c r="Z3210" s="31">
        <f>IF(OR(S3210="VLD MLC components",S3210="VLD MLC pipes",S3210="VLD PEX components",S3210="VLD PEX pipes",S3210="VLD PHC components",S3210="VLD PHC pipes",S3210="Controls VLD"),"По запросу",X3210)</f>
        <v>7562</v>
      </c>
      <c r="AA3210" s="63">
        <f>ROUND(X3210/1.2,3)</f>
        <v>6301.6670000000004</v>
      </c>
      <c r="AB3210" s="23">
        <v>6301.6670000000004</v>
      </c>
      <c r="AC3210" s="190">
        <f>IFERROR(ROUND(AA3210/AB3210-1,2),"")</f>
        <v>0</v>
      </c>
      <c r="AD3210" s="25">
        <v>0.79</v>
      </c>
      <c r="AE3210" s="25">
        <v>2.6749999999999999E-2</v>
      </c>
      <c r="AF3210" s="25">
        <v>0</v>
      </c>
      <c r="AG3210" s="25" t="s">
        <v>22</v>
      </c>
      <c r="AH3210" s="25">
        <v>0</v>
      </c>
      <c r="AI3210" s="25">
        <v>0</v>
      </c>
      <c r="AJ3210" s="25" t="s">
        <v>19</v>
      </c>
      <c r="AK3210" s="42" t="s">
        <v>19</v>
      </c>
      <c r="AL3210" s="25" t="s">
        <v>19</v>
      </c>
      <c r="AM3210" s="25">
        <v>1</v>
      </c>
      <c r="AN3210" s="25" t="s">
        <v>22</v>
      </c>
      <c r="AO3210" s="25" t="s">
        <v>22</v>
      </c>
      <c r="AP3210" s="25" t="s">
        <v>22</v>
      </c>
      <c r="AQ3210" s="25"/>
      <c r="AR3210" s="94"/>
      <c r="AS3210" s="157" t="s">
        <v>22</v>
      </c>
      <c r="AT3210" s="93" t="s">
        <v>22</v>
      </c>
      <c r="AU3210" s="92" t="s">
        <v>22</v>
      </c>
      <c r="AV3210" s="91" t="s">
        <v>48</v>
      </c>
      <c r="AW3210" s="92" t="s">
        <v>48</v>
      </c>
      <c r="AX3210" s="92" t="s">
        <v>48</v>
      </c>
      <c r="AY3210" s="91" t="s">
        <v>152</v>
      </c>
      <c r="AZ3210" s="23"/>
      <c r="BA3210" s="25">
        <v>0</v>
      </c>
      <c r="BB3210" t="s">
        <v>48</v>
      </c>
      <c r="BC3210" t="e">
        <v>#N/A</v>
      </c>
      <c r="BD3210" t="e">
        <f>IF(Z3210=BC3210,"OK")</f>
        <v>#N/A</v>
      </c>
      <c r="BE3210">
        <v>0.79</v>
      </c>
      <c r="BF3210">
        <v>2.6749999999999999E-2</v>
      </c>
      <c r="BG3210" t="s">
        <v>22</v>
      </c>
      <c r="BH3210" t="s">
        <v>22</v>
      </c>
      <c r="BI3210" t="s">
        <v>22</v>
      </c>
      <c r="BJ3210">
        <v>0</v>
      </c>
      <c r="BK3210">
        <v>0</v>
      </c>
      <c r="BN3210" s="183"/>
    </row>
    <row r="3211" spans="1:66" x14ac:dyDescent="0.25">
      <c r="A3211" s="1"/>
      <c r="B3211" s="94">
        <v>3198</v>
      </c>
      <c r="C3211" s="43">
        <v>1068060</v>
      </c>
      <c r="D3211" s="25">
        <v>1046175</v>
      </c>
      <c r="E3211" s="27" t="s">
        <v>2389</v>
      </c>
      <c r="F3211" s="151" t="s">
        <v>21</v>
      </c>
      <c r="G3211" s="28"/>
      <c r="H3211" s="46" t="str">
        <f>IFERROR(IFERROR(IF(SEARCH("Usystems",$E3211)&gt;0,"Usystems"),IF(SEARCH("RIIFO",$E3211)&gt;0,"RIIFO","Uponor")),"Uponor")</f>
        <v>Uponor</v>
      </c>
      <c r="I3211" s="25">
        <f>IFERROR(MID($D3211,1,7)+0,"")</f>
        <v>1046175</v>
      </c>
      <c r="J3211" s="25" t="str">
        <f>IFERROR(MID($D3211,10,7)+0,"")</f>
        <v/>
      </c>
      <c r="K3211" s="25" t="str">
        <f>IFERROR(MID($D3211,19,7)+0,"")</f>
        <v/>
      </c>
      <c r="L3211" s="25" t="str">
        <f>IFERROR(MID($D3211,28,7)+0,"")</f>
        <v/>
      </c>
      <c r="M3211" s="25" t="str">
        <f>IF(IFERROR(MID($Q3211,1,7)+0,"")&lt;1130000,IF(INDEX(C:C,MATCH(LEFT(Q3211,7)+0,I:I,0))&lt;1130000,"",INDEX(C:C,MATCH(LEFT(Q3211,7)+0,I:I,0))),IFERROR(MID($Q3211,1,7)+0,""))</f>
        <v/>
      </c>
      <c r="N3211" s="25" t="str">
        <f>IF(IFERROR(MID($Q3211,10,7)+0,"")&lt;1130000,"",IFERROR(MID($Q3211,10,7)+0,""))</f>
        <v/>
      </c>
      <c r="O3211" s="25" t="str">
        <f>IF(IFERROR(MID($Q3211,19,7)+0,"")&lt;1130000,"",IFERROR(MID($Q3211,19,7)+0,""))</f>
        <v/>
      </c>
      <c r="P3211" s="25" t="str">
        <f>IF(M3211="","",IF(N3211="",M3211,M3211&amp;", "&amp;N3211))</f>
        <v/>
      </c>
      <c r="Q3211" s="25"/>
      <c r="R3211" s="25"/>
      <c r="S3211" s="35" t="s">
        <v>96</v>
      </c>
      <c r="T3211" s="25" t="s">
        <v>36</v>
      </c>
      <c r="U3211" s="185">
        <v>1059</v>
      </c>
      <c r="V3211" s="188">
        <v>1059</v>
      </c>
      <c r="W3211" s="189">
        <v>1059</v>
      </c>
      <c r="X3211" s="31">
        <v>1059</v>
      </c>
      <c r="Y3211" s="90">
        <f>IFERROR(ROUND(X3211/W3211-1,2),"")</f>
        <v>0</v>
      </c>
      <c r="Z3211" s="31">
        <f>IF(OR(S3211="VLD MLC components",S3211="VLD MLC pipes",S3211="VLD PEX components",S3211="VLD PEX pipes",S3211="VLD PHC components",S3211="VLD PHC pipes",S3211="Controls VLD"),"По запросу",X3211)</f>
        <v>1059</v>
      </c>
      <c r="AA3211" s="63">
        <f>ROUND(X3211/1.2,3)</f>
        <v>882.5</v>
      </c>
      <c r="AB3211" s="23">
        <v>882.5</v>
      </c>
      <c r="AC3211" s="190">
        <f>IFERROR(ROUND(AA3211/AB3211-1,2),"")</f>
        <v>0</v>
      </c>
      <c r="AD3211" s="25">
        <v>0.215</v>
      </c>
      <c r="AE3211" s="25">
        <v>3.4499999999999999E-3</v>
      </c>
      <c r="AF3211" s="25">
        <v>0</v>
      </c>
      <c r="AG3211" s="25" t="s">
        <v>22</v>
      </c>
      <c r="AH3211" s="25">
        <v>0</v>
      </c>
      <c r="AI3211" s="25">
        <v>0</v>
      </c>
      <c r="AJ3211" s="25" t="s">
        <v>20</v>
      </c>
      <c r="AK3211" s="42" t="s">
        <v>19</v>
      </c>
      <c r="AL3211" s="25" t="s">
        <v>20</v>
      </c>
      <c r="AM3211" s="25">
        <v>1</v>
      </c>
      <c r="AN3211" s="25">
        <v>222</v>
      </c>
      <c r="AO3211" s="25">
        <v>105</v>
      </c>
      <c r="AP3211" s="25">
        <v>161</v>
      </c>
      <c r="AQ3211" s="25">
        <v>0.20799999999999999</v>
      </c>
      <c r="AR3211" s="94">
        <v>3.7529099999999999E-3</v>
      </c>
      <c r="AS3211" s="157" t="s">
        <v>22</v>
      </c>
      <c r="AT3211" s="93" t="s">
        <v>22</v>
      </c>
      <c r="AU3211" s="92" t="s">
        <v>22</v>
      </c>
      <c r="AV3211" s="91" t="s">
        <v>152</v>
      </c>
      <c r="AW3211" s="92" t="s">
        <v>48</v>
      </c>
      <c r="AX3211" s="92" t="s">
        <v>48</v>
      </c>
      <c r="AY3211" s="91" t="s">
        <v>152</v>
      </c>
      <c r="AZ3211" s="23"/>
      <c r="BA3211" s="25" t="s">
        <v>2388</v>
      </c>
      <c r="BB3211" t="s">
        <v>25</v>
      </c>
      <c r="BC3211" t="e">
        <v>#N/A</v>
      </c>
      <c r="BD3211" t="e">
        <f>IF(Z3211=BC3211,"OK")</f>
        <v>#N/A</v>
      </c>
      <c r="BE3211">
        <v>0.215</v>
      </c>
      <c r="BF3211">
        <v>3.4499999999999999E-3</v>
      </c>
      <c r="BG3211">
        <v>222</v>
      </c>
      <c r="BH3211">
        <v>105</v>
      </c>
      <c r="BI3211">
        <v>161</v>
      </c>
      <c r="BJ3211">
        <v>0.20799999999999999</v>
      </c>
      <c r="BK3211">
        <v>3.7529099999999999E-3</v>
      </c>
      <c r="BN3211" s="183"/>
    </row>
    <row r="3212" spans="1:66" x14ac:dyDescent="0.25">
      <c r="A3212" s="1"/>
      <c r="B3212" s="94">
        <v>3199</v>
      </c>
      <c r="C3212" s="43">
        <v>1068064</v>
      </c>
      <c r="D3212" s="25">
        <v>1046179</v>
      </c>
      <c r="E3212" s="27" t="s">
        <v>2387</v>
      </c>
      <c r="F3212" s="151" t="s">
        <v>21</v>
      </c>
      <c r="G3212" s="28"/>
      <c r="H3212" s="46" t="str">
        <f>IFERROR(IFERROR(IF(SEARCH("Usystems",$E3212)&gt;0,"Usystems"),IF(SEARCH("RIIFO",$E3212)&gt;0,"RIIFO","Uponor")),"Uponor")</f>
        <v>Uponor</v>
      </c>
      <c r="I3212" s="25">
        <f>IFERROR(MID($D3212,1,7)+0,"")</f>
        <v>1046179</v>
      </c>
      <c r="J3212" s="25" t="str">
        <f>IFERROR(MID($D3212,10,7)+0,"")</f>
        <v/>
      </c>
      <c r="K3212" s="25" t="str">
        <f>IFERROR(MID($D3212,19,7)+0,"")</f>
        <v/>
      </c>
      <c r="L3212" s="25" t="str">
        <f>IFERROR(MID($D3212,28,7)+0,"")</f>
        <v/>
      </c>
      <c r="M3212" s="25" t="str">
        <f>IF(IFERROR(MID($Q3212,1,7)+0,"")&lt;1130000,IF(INDEX(C:C,MATCH(LEFT(Q3212,7)+0,I:I,0))&lt;1130000,"",INDEX(C:C,MATCH(LEFT(Q3212,7)+0,I:I,0))),IFERROR(MID($Q3212,1,7)+0,""))</f>
        <v/>
      </c>
      <c r="N3212" s="25" t="str">
        <f>IF(IFERROR(MID($Q3212,10,7)+0,"")&lt;1130000,"",IFERROR(MID($Q3212,10,7)+0,""))</f>
        <v/>
      </c>
      <c r="O3212" s="25" t="str">
        <f>IF(IFERROR(MID($Q3212,19,7)+0,"")&lt;1130000,"",IFERROR(MID($Q3212,19,7)+0,""))</f>
        <v/>
      </c>
      <c r="P3212" s="25" t="str">
        <f>IF(M3212="","",IF(N3212="",M3212,M3212&amp;", "&amp;N3212))</f>
        <v/>
      </c>
      <c r="Q3212" s="25"/>
      <c r="R3212" s="25"/>
      <c r="S3212" s="35" t="s">
        <v>96</v>
      </c>
      <c r="T3212" s="25" t="s">
        <v>36</v>
      </c>
      <c r="U3212" s="185">
        <v>1243</v>
      </c>
      <c r="V3212" s="188">
        <v>1243</v>
      </c>
      <c r="W3212" s="189">
        <v>1243</v>
      </c>
      <c r="X3212" s="31">
        <v>1243</v>
      </c>
      <c r="Y3212" s="90">
        <f>IFERROR(ROUND(X3212/W3212-1,2),"")</f>
        <v>0</v>
      </c>
      <c r="Z3212" s="31">
        <f>IF(OR(S3212="VLD MLC components",S3212="VLD MLC pipes",S3212="VLD PEX components",S3212="VLD PEX pipes",S3212="VLD PHC components",S3212="VLD PHC pipes",S3212="Controls VLD"),"По запросу",X3212)</f>
        <v>1243</v>
      </c>
      <c r="AA3212" s="63">
        <f>ROUND(X3212/1.2,3)</f>
        <v>1035.8330000000001</v>
      </c>
      <c r="AB3212" s="23">
        <v>1035.8330000000001</v>
      </c>
      <c r="AC3212" s="190">
        <f>IFERROR(ROUND(AA3212/AB3212-1,2),"")</f>
        <v>0</v>
      </c>
      <c r="AD3212" s="25">
        <v>0.28499999999999998</v>
      </c>
      <c r="AE3212" s="25">
        <v>4.313E-3</v>
      </c>
      <c r="AF3212" s="25">
        <v>0</v>
      </c>
      <c r="AG3212" s="25" t="s">
        <v>22</v>
      </c>
      <c r="AH3212" s="25">
        <v>0</v>
      </c>
      <c r="AI3212" s="25">
        <v>0</v>
      </c>
      <c r="AJ3212" s="25" t="s">
        <v>20</v>
      </c>
      <c r="AK3212" s="42" t="s">
        <v>19</v>
      </c>
      <c r="AL3212" s="25" t="s">
        <v>20</v>
      </c>
      <c r="AM3212" s="25">
        <v>1</v>
      </c>
      <c r="AN3212" s="25">
        <v>244</v>
      </c>
      <c r="AO3212" s="25">
        <v>130</v>
      </c>
      <c r="AP3212" s="25">
        <v>187</v>
      </c>
      <c r="AQ3212" s="25">
        <v>0.27600000000000002</v>
      </c>
      <c r="AR3212" s="94">
        <v>5.9316400000000002E-3</v>
      </c>
      <c r="AS3212" s="157" t="s">
        <v>22</v>
      </c>
      <c r="AT3212" s="93" t="s">
        <v>22</v>
      </c>
      <c r="AU3212" s="92" t="s">
        <v>22</v>
      </c>
      <c r="AV3212" s="91" t="s">
        <v>48</v>
      </c>
      <c r="AW3212" s="92" t="s">
        <v>48</v>
      </c>
      <c r="AX3212" s="92" t="s">
        <v>48</v>
      </c>
      <c r="AY3212" s="91" t="s">
        <v>152</v>
      </c>
      <c r="AZ3212" s="23"/>
      <c r="BA3212" s="25">
        <v>0</v>
      </c>
      <c r="BB3212" t="s">
        <v>48</v>
      </c>
      <c r="BC3212" t="e">
        <v>#N/A</v>
      </c>
      <c r="BD3212" t="e">
        <f>IF(Z3212=BC3212,"OK")</f>
        <v>#N/A</v>
      </c>
      <c r="BE3212">
        <v>0.28499999999999998</v>
      </c>
      <c r="BF3212">
        <v>4.313E-3</v>
      </c>
      <c r="BG3212">
        <v>244</v>
      </c>
      <c r="BH3212">
        <v>130</v>
      </c>
      <c r="BI3212">
        <v>187</v>
      </c>
      <c r="BJ3212">
        <v>0.27600000000000002</v>
      </c>
      <c r="BK3212">
        <v>5.9316400000000002E-3</v>
      </c>
      <c r="BN3212" s="183"/>
    </row>
    <row r="3213" spans="1:66" ht="25.5" x14ac:dyDescent="0.25">
      <c r="A3213" s="1"/>
      <c r="B3213" s="94">
        <v>3200</v>
      </c>
      <c r="C3213" s="43">
        <v>1068061</v>
      </c>
      <c r="D3213" s="25">
        <v>1046176</v>
      </c>
      <c r="E3213" s="27" t="s">
        <v>2386</v>
      </c>
      <c r="F3213" s="151" t="s">
        <v>21</v>
      </c>
      <c r="G3213" s="41" t="s">
        <v>585</v>
      </c>
      <c r="H3213" s="46" t="str">
        <f>IFERROR(IFERROR(IF(SEARCH("Usystems",$E3213)&gt;0,"Usystems"),IF(SEARCH("RIIFO",$E3213)&gt;0,"RIIFO","Uponor")),"Uponor")</f>
        <v>Uponor</v>
      </c>
      <c r="I3213" s="25">
        <f>IFERROR(MID($D3213,1,7)+0,"")</f>
        <v>1046176</v>
      </c>
      <c r="J3213" s="25" t="str">
        <f>IFERROR(MID($D3213,10,7)+0,"")</f>
        <v/>
      </c>
      <c r="K3213" s="25" t="str">
        <f>IFERROR(MID($D3213,19,7)+0,"")</f>
        <v/>
      </c>
      <c r="L3213" s="25" t="str">
        <f>IFERROR(MID($D3213,28,7)+0,"")</f>
        <v/>
      </c>
      <c r="M3213" s="25" t="str">
        <f>IF(IFERROR(MID($Q3213,1,7)+0,"")&lt;1130000,IF(INDEX(C:C,MATCH(LEFT(Q3213,7)+0,I:I,0))&lt;1130000,"",INDEX(C:C,MATCH(LEFT(Q3213,7)+0,I:I,0))),IFERROR(MID($Q3213,1,7)+0,""))</f>
        <v/>
      </c>
      <c r="N3213" s="25" t="str">
        <f>IF(IFERROR(MID($Q3213,10,7)+0,"")&lt;1130000,"",IFERROR(MID($Q3213,10,7)+0,""))</f>
        <v/>
      </c>
      <c r="O3213" s="25" t="str">
        <f>IF(IFERROR(MID($Q3213,19,7)+0,"")&lt;1130000,"",IFERROR(MID($Q3213,19,7)+0,""))</f>
        <v/>
      </c>
      <c r="P3213" s="25" t="str">
        <f>IF(M3213="","",IF(N3213="",M3213,M3213&amp;", "&amp;N3213))</f>
        <v/>
      </c>
      <c r="Q3213" s="25"/>
      <c r="R3213" s="25"/>
      <c r="S3213" s="35" t="s">
        <v>96</v>
      </c>
      <c r="T3213" s="25" t="s">
        <v>36</v>
      </c>
      <c r="U3213" s="185">
        <v>1450</v>
      </c>
      <c r="V3213" s="188">
        <v>1450</v>
      </c>
      <c r="W3213" s="189">
        <v>1450</v>
      </c>
      <c r="X3213" s="31">
        <v>1450</v>
      </c>
      <c r="Y3213" s="90">
        <f>IFERROR(ROUND(X3213/W3213-1,2),"")</f>
        <v>0</v>
      </c>
      <c r="Z3213" s="31">
        <f>IF(OR(S3213="VLD MLC components",S3213="VLD MLC pipes",S3213="VLD PEX components",S3213="VLD PEX pipes",S3213="VLD PHC components",S3213="VLD PHC pipes",S3213="Controls VLD"),"По запросу",X3213)</f>
        <v>1450</v>
      </c>
      <c r="AA3213" s="63">
        <f>ROUND(X3213/1.2,3)</f>
        <v>1208.3330000000001</v>
      </c>
      <c r="AB3213" s="23">
        <v>1208.3330000000001</v>
      </c>
      <c r="AC3213" s="190">
        <f>IFERROR(ROUND(AA3213/AB3213-1,2),"")</f>
        <v>0</v>
      </c>
      <c r="AD3213" s="25">
        <v>0.33</v>
      </c>
      <c r="AE3213" s="25">
        <v>1.128E-2</v>
      </c>
      <c r="AF3213" s="25">
        <v>15</v>
      </c>
      <c r="AG3213" s="25">
        <v>15</v>
      </c>
      <c r="AH3213" s="25">
        <v>15</v>
      </c>
      <c r="AI3213" s="25">
        <v>15</v>
      </c>
      <c r="AJ3213" s="25" t="s">
        <v>20</v>
      </c>
      <c r="AK3213" s="22" t="s">
        <v>20</v>
      </c>
      <c r="AL3213" s="25" t="s">
        <v>20</v>
      </c>
      <c r="AM3213" s="25">
        <v>1</v>
      </c>
      <c r="AN3213" s="25">
        <v>268</v>
      </c>
      <c r="AO3213" s="25">
        <v>130</v>
      </c>
      <c r="AP3213" s="25">
        <v>197</v>
      </c>
      <c r="AQ3213" s="25">
        <v>0.35</v>
      </c>
      <c r="AR3213" s="94">
        <v>6.8634799999999999E-3</v>
      </c>
      <c r="AS3213" s="157">
        <v>15</v>
      </c>
      <c r="AT3213" s="93" t="s">
        <v>22</v>
      </c>
      <c r="AU3213" s="92" t="s">
        <v>22</v>
      </c>
      <c r="AV3213" s="91" t="s">
        <v>152</v>
      </c>
      <c r="AW3213" s="92" t="s">
        <v>152</v>
      </c>
      <c r="AX3213" s="92" t="s">
        <v>48</v>
      </c>
      <c r="AY3213" s="91" t="s">
        <v>152</v>
      </c>
      <c r="AZ3213" s="23"/>
      <c r="BA3213" s="25" t="s">
        <v>2385</v>
      </c>
      <c r="BB3213" t="s">
        <v>25</v>
      </c>
      <c r="BC3213">
        <v>1450</v>
      </c>
      <c r="BD3213" t="str">
        <f>IF(Z3213=BC3213,"OK")</f>
        <v>OK</v>
      </c>
      <c r="BE3213">
        <v>0.33</v>
      </c>
      <c r="BF3213">
        <v>1.128E-2</v>
      </c>
      <c r="BG3213">
        <v>268</v>
      </c>
      <c r="BH3213">
        <v>130</v>
      </c>
      <c r="BI3213">
        <v>197</v>
      </c>
      <c r="BJ3213">
        <v>0.35</v>
      </c>
      <c r="BK3213">
        <v>6.8634799999999999E-3</v>
      </c>
      <c r="BN3213" s="183"/>
    </row>
    <row r="3214" spans="1:66" x14ac:dyDescent="0.25">
      <c r="A3214" s="1"/>
      <c r="B3214" s="94">
        <v>3201</v>
      </c>
      <c r="C3214" s="43">
        <v>1068065</v>
      </c>
      <c r="D3214" s="25">
        <v>1046180</v>
      </c>
      <c r="E3214" s="27" t="s">
        <v>2384</v>
      </c>
      <c r="F3214" s="151" t="s">
        <v>21</v>
      </c>
      <c r="G3214" s="28"/>
      <c r="H3214" s="46" t="str">
        <f>IFERROR(IFERROR(IF(SEARCH("Usystems",$E3214)&gt;0,"Usystems"),IF(SEARCH("RIIFO",$E3214)&gt;0,"RIIFO","Uponor")),"Uponor")</f>
        <v>Uponor</v>
      </c>
      <c r="I3214" s="25">
        <f>IFERROR(MID($D3214,1,7)+0,"")</f>
        <v>1046180</v>
      </c>
      <c r="J3214" s="25" t="str">
        <f>IFERROR(MID($D3214,10,7)+0,"")</f>
        <v/>
      </c>
      <c r="K3214" s="25" t="str">
        <f>IFERROR(MID($D3214,19,7)+0,"")</f>
        <v/>
      </c>
      <c r="L3214" s="25" t="str">
        <f>IFERROR(MID($D3214,28,7)+0,"")</f>
        <v/>
      </c>
      <c r="M3214" s="25" t="str">
        <f>IF(IFERROR(MID($Q3214,1,7)+0,"")&lt;1130000,IF(INDEX(C:C,MATCH(LEFT(Q3214,7)+0,I:I,0))&lt;1130000,"",INDEX(C:C,MATCH(LEFT(Q3214,7)+0,I:I,0))),IFERROR(MID($Q3214,1,7)+0,""))</f>
        <v/>
      </c>
      <c r="N3214" s="25" t="str">
        <f>IF(IFERROR(MID($Q3214,10,7)+0,"")&lt;1130000,"",IFERROR(MID($Q3214,10,7)+0,""))</f>
        <v/>
      </c>
      <c r="O3214" s="25" t="str">
        <f>IF(IFERROR(MID($Q3214,19,7)+0,"")&lt;1130000,"",IFERROR(MID($Q3214,19,7)+0,""))</f>
        <v/>
      </c>
      <c r="P3214" s="25" t="str">
        <f>IF(M3214="","",IF(N3214="",M3214,M3214&amp;", "&amp;N3214))</f>
        <v/>
      </c>
      <c r="Q3214" s="25"/>
      <c r="R3214" s="25"/>
      <c r="S3214" s="35" t="s">
        <v>96</v>
      </c>
      <c r="T3214" s="25" t="s">
        <v>36</v>
      </c>
      <c r="U3214" s="185">
        <v>1502</v>
      </c>
      <c r="V3214" s="188">
        <v>1502</v>
      </c>
      <c r="W3214" s="189">
        <v>1502</v>
      </c>
      <c r="X3214" s="31">
        <v>1502</v>
      </c>
      <c r="Y3214" s="90">
        <f>IFERROR(ROUND(X3214/W3214-1,2),"")</f>
        <v>0</v>
      </c>
      <c r="Z3214" s="31">
        <f>IF(OR(S3214="VLD MLC components",S3214="VLD MLC pipes",S3214="VLD PEX components",S3214="VLD PEX pipes",S3214="VLD PHC components",S3214="VLD PHC pipes",S3214="Controls VLD"),"По запросу",X3214)</f>
        <v>1502</v>
      </c>
      <c r="AA3214" s="63">
        <f>ROUND(X3214/1.2,3)</f>
        <v>1251.6669999999999</v>
      </c>
      <c r="AB3214" s="23">
        <v>1251.6669999999999</v>
      </c>
      <c r="AC3214" s="190">
        <f>IFERROR(ROUND(AA3214/AB3214-1,2),"")</f>
        <v>0</v>
      </c>
      <c r="AD3214" s="25">
        <v>0.38</v>
      </c>
      <c r="AE3214" s="25">
        <v>1.128E-2</v>
      </c>
      <c r="AF3214" s="25">
        <v>0</v>
      </c>
      <c r="AG3214" s="25" t="s">
        <v>22</v>
      </c>
      <c r="AH3214" s="25">
        <v>0</v>
      </c>
      <c r="AI3214" s="25">
        <v>0</v>
      </c>
      <c r="AJ3214" s="25" t="s">
        <v>20</v>
      </c>
      <c r="AK3214" s="42" t="s">
        <v>19</v>
      </c>
      <c r="AL3214" s="25" t="s">
        <v>20</v>
      </c>
      <c r="AM3214" s="25">
        <v>1</v>
      </c>
      <c r="AN3214" s="25">
        <v>244</v>
      </c>
      <c r="AO3214" s="25">
        <v>165</v>
      </c>
      <c r="AP3214" s="25">
        <v>221</v>
      </c>
      <c r="AQ3214" s="25">
        <v>0.36499999999999999</v>
      </c>
      <c r="AR3214" s="94">
        <v>8.8974599999999994E-3</v>
      </c>
      <c r="AS3214" s="157" t="s">
        <v>22</v>
      </c>
      <c r="AT3214" s="93" t="s">
        <v>22</v>
      </c>
      <c r="AU3214" s="92" t="s">
        <v>22</v>
      </c>
      <c r="AV3214" s="91" t="s">
        <v>48</v>
      </c>
      <c r="AW3214" s="92" t="s">
        <v>48</v>
      </c>
      <c r="AX3214" s="92" t="s">
        <v>48</v>
      </c>
      <c r="AY3214" s="91" t="s">
        <v>152</v>
      </c>
      <c r="AZ3214" s="23"/>
      <c r="BA3214" s="25">
        <v>0</v>
      </c>
      <c r="BB3214" t="s">
        <v>48</v>
      </c>
      <c r="BC3214" t="e">
        <v>#N/A</v>
      </c>
      <c r="BD3214" t="e">
        <f>IF(Z3214=BC3214,"OK")</f>
        <v>#N/A</v>
      </c>
      <c r="BE3214">
        <v>0.38</v>
      </c>
      <c r="BF3214">
        <v>1.128E-2</v>
      </c>
      <c r="BG3214">
        <v>244</v>
      </c>
      <c r="BH3214">
        <v>165</v>
      </c>
      <c r="BI3214">
        <v>221</v>
      </c>
      <c r="BJ3214">
        <v>0.36499999999999999</v>
      </c>
      <c r="BK3214">
        <v>8.8974599999999994E-3</v>
      </c>
      <c r="BN3214" s="183"/>
    </row>
    <row r="3215" spans="1:66" x14ac:dyDescent="0.25">
      <c r="A3215" s="1"/>
      <c r="B3215" s="94">
        <v>3202</v>
      </c>
      <c r="C3215" s="43">
        <v>1068062</v>
      </c>
      <c r="D3215" s="25">
        <v>1046177</v>
      </c>
      <c r="E3215" s="27" t="s">
        <v>2383</v>
      </c>
      <c r="F3215" s="151" t="s">
        <v>21</v>
      </c>
      <c r="G3215" s="28"/>
      <c r="H3215" s="46" t="str">
        <f>IFERROR(IFERROR(IF(SEARCH("Usystems",$E3215)&gt;0,"Usystems"),IF(SEARCH("RIIFO",$E3215)&gt;0,"RIIFO","Uponor")),"Uponor")</f>
        <v>Uponor</v>
      </c>
      <c r="I3215" s="25">
        <f>IFERROR(MID($D3215,1,7)+0,"")</f>
        <v>1046177</v>
      </c>
      <c r="J3215" s="25" t="str">
        <f>IFERROR(MID($D3215,10,7)+0,"")</f>
        <v/>
      </c>
      <c r="K3215" s="25" t="str">
        <f>IFERROR(MID($D3215,19,7)+0,"")</f>
        <v/>
      </c>
      <c r="L3215" s="25" t="str">
        <f>IFERROR(MID($D3215,28,7)+0,"")</f>
        <v/>
      </c>
      <c r="M3215" s="25" t="str">
        <f>IF(IFERROR(MID($Q3215,1,7)+0,"")&lt;1130000,IF(INDEX(C:C,MATCH(LEFT(Q3215,7)+0,I:I,0))&lt;1130000,"",INDEX(C:C,MATCH(LEFT(Q3215,7)+0,I:I,0))),IFERROR(MID($Q3215,1,7)+0,""))</f>
        <v/>
      </c>
      <c r="N3215" s="25" t="str">
        <f>IF(IFERROR(MID($Q3215,10,7)+0,"")&lt;1130000,"",IFERROR(MID($Q3215,10,7)+0,""))</f>
        <v/>
      </c>
      <c r="O3215" s="25" t="str">
        <f>IF(IFERROR(MID($Q3215,19,7)+0,"")&lt;1130000,"",IFERROR(MID($Q3215,19,7)+0,""))</f>
        <v/>
      </c>
      <c r="P3215" s="25" t="str">
        <f>IF(M3215="","",IF(N3215="",M3215,M3215&amp;", "&amp;N3215))</f>
        <v/>
      </c>
      <c r="Q3215" s="25"/>
      <c r="R3215" s="25"/>
      <c r="S3215" s="35" t="s">
        <v>96</v>
      </c>
      <c r="T3215" s="25" t="s">
        <v>36</v>
      </c>
      <c r="U3215" s="185">
        <v>1778</v>
      </c>
      <c r="V3215" s="188">
        <v>1778</v>
      </c>
      <c r="W3215" s="189">
        <v>1778</v>
      </c>
      <c r="X3215" s="31">
        <v>1778</v>
      </c>
      <c r="Y3215" s="90">
        <f>IFERROR(ROUND(X3215/W3215-1,2),"")</f>
        <v>0</v>
      </c>
      <c r="Z3215" s="31">
        <f>IF(OR(S3215="VLD MLC components",S3215="VLD MLC pipes",S3215="VLD PEX components",S3215="VLD PEX pipes",S3215="VLD PHC components",S3215="VLD PHC pipes",S3215="Controls VLD"),"По запросу",X3215)</f>
        <v>1778</v>
      </c>
      <c r="AA3215" s="63">
        <f>ROUND(X3215/1.2,3)</f>
        <v>1481.6669999999999</v>
      </c>
      <c r="AB3215" s="23">
        <v>1481.6669999999999</v>
      </c>
      <c r="AC3215" s="190">
        <f>IFERROR(ROUND(AA3215/AB3215-1,2),"")</f>
        <v>0</v>
      </c>
      <c r="AD3215" s="25">
        <v>0.44500000000000001</v>
      </c>
      <c r="AE3215" s="25">
        <v>1.6114E-2</v>
      </c>
      <c r="AF3215" s="25">
        <v>0</v>
      </c>
      <c r="AG3215" s="25" t="s">
        <v>22</v>
      </c>
      <c r="AH3215" s="25">
        <v>0</v>
      </c>
      <c r="AI3215" s="25">
        <v>0</v>
      </c>
      <c r="AJ3215" s="25" t="s">
        <v>20</v>
      </c>
      <c r="AK3215" s="42" t="s">
        <v>19</v>
      </c>
      <c r="AL3215" s="25" t="s">
        <v>20</v>
      </c>
      <c r="AM3215" s="25">
        <v>1</v>
      </c>
      <c r="AN3215" s="25">
        <v>268</v>
      </c>
      <c r="AO3215" s="25">
        <v>165</v>
      </c>
      <c r="AP3215" s="25">
        <v>231</v>
      </c>
      <c r="AQ3215" s="25">
        <v>0.45</v>
      </c>
      <c r="AR3215" s="94">
        <v>1.0214819999999999E-2</v>
      </c>
      <c r="AS3215" s="157" t="s">
        <v>22</v>
      </c>
      <c r="AT3215" s="93" t="s">
        <v>22</v>
      </c>
      <c r="AU3215" s="92" t="s">
        <v>22</v>
      </c>
      <c r="AV3215" s="91" t="s">
        <v>48</v>
      </c>
      <c r="AW3215" s="92" t="s">
        <v>48</v>
      </c>
      <c r="AX3215" s="92" t="s">
        <v>48</v>
      </c>
      <c r="AY3215" s="91" t="s">
        <v>152</v>
      </c>
      <c r="AZ3215" s="23"/>
      <c r="BA3215" s="25">
        <v>0</v>
      </c>
      <c r="BB3215" t="s">
        <v>48</v>
      </c>
      <c r="BC3215" t="e">
        <v>#N/A</v>
      </c>
      <c r="BD3215" t="e">
        <f>IF(Z3215=BC3215,"OK")</f>
        <v>#N/A</v>
      </c>
      <c r="BE3215">
        <v>0.44500000000000001</v>
      </c>
      <c r="BF3215">
        <v>1.6114E-2</v>
      </c>
      <c r="BG3215">
        <v>268</v>
      </c>
      <c r="BH3215">
        <v>165</v>
      </c>
      <c r="BI3215">
        <v>231</v>
      </c>
      <c r="BJ3215">
        <v>0.45</v>
      </c>
      <c r="BK3215">
        <v>1.0214819999999999E-2</v>
      </c>
      <c r="BN3215" s="183"/>
    </row>
    <row r="3216" spans="1:66" x14ac:dyDescent="0.25">
      <c r="A3216" s="1"/>
      <c r="B3216" s="94">
        <v>3203</v>
      </c>
      <c r="C3216" s="43">
        <v>1068063</v>
      </c>
      <c r="D3216" s="25">
        <v>1046178</v>
      </c>
      <c r="E3216" s="27" t="s">
        <v>2382</v>
      </c>
      <c r="F3216" s="151" t="s">
        <v>21</v>
      </c>
      <c r="G3216" s="28"/>
      <c r="H3216" s="46" t="str">
        <f>IFERROR(IFERROR(IF(SEARCH("Usystems",$E3216)&gt;0,"Usystems"),IF(SEARCH("RIIFO",$E3216)&gt;0,"RIIFO","Uponor")),"Uponor")</f>
        <v>Uponor</v>
      </c>
      <c r="I3216" s="25">
        <f>IFERROR(MID($D3216,1,7)+0,"")</f>
        <v>1046178</v>
      </c>
      <c r="J3216" s="25" t="str">
        <f>IFERROR(MID($D3216,10,7)+0,"")</f>
        <v/>
      </c>
      <c r="K3216" s="25" t="str">
        <f>IFERROR(MID($D3216,19,7)+0,"")</f>
        <v/>
      </c>
      <c r="L3216" s="25" t="str">
        <f>IFERROR(MID($D3216,28,7)+0,"")</f>
        <v/>
      </c>
      <c r="M3216" s="25" t="str">
        <f>IF(IFERROR(MID($Q3216,1,7)+0,"")&lt;1130000,IF(INDEX(C:C,MATCH(LEFT(Q3216,7)+0,I:I,0))&lt;1130000,"",INDEX(C:C,MATCH(LEFT(Q3216,7)+0,I:I,0))),IFERROR(MID($Q3216,1,7)+0,""))</f>
        <v/>
      </c>
      <c r="N3216" s="25" t="str">
        <f>IF(IFERROR(MID($Q3216,10,7)+0,"")&lt;1130000,"",IFERROR(MID($Q3216,10,7)+0,""))</f>
        <v/>
      </c>
      <c r="O3216" s="25" t="str">
        <f>IF(IFERROR(MID($Q3216,19,7)+0,"")&lt;1130000,"",IFERROR(MID($Q3216,19,7)+0,""))</f>
        <v/>
      </c>
      <c r="P3216" s="25" t="str">
        <f>IF(M3216="","",IF(N3216="",M3216,M3216&amp;", "&amp;N3216))</f>
        <v/>
      </c>
      <c r="Q3216" s="25"/>
      <c r="R3216" s="25"/>
      <c r="S3216" s="35" t="s">
        <v>96</v>
      </c>
      <c r="T3216" s="25" t="s">
        <v>36</v>
      </c>
      <c r="U3216" s="185">
        <v>1778</v>
      </c>
      <c r="V3216" s="188">
        <v>1778</v>
      </c>
      <c r="W3216" s="189">
        <v>1778</v>
      </c>
      <c r="X3216" s="31">
        <v>1778</v>
      </c>
      <c r="Y3216" s="90">
        <f>IFERROR(ROUND(X3216/W3216-1,2),"")</f>
        <v>0</v>
      </c>
      <c r="Z3216" s="31">
        <f>IF(OR(S3216="VLD MLC components",S3216="VLD MLC pipes",S3216="VLD PEX components",S3216="VLD PEX pipes",S3216="VLD PHC components",S3216="VLD PHC pipes",S3216="Controls VLD"),"По запросу",X3216)</f>
        <v>1778</v>
      </c>
      <c r="AA3216" s="63">
        <f>ROUND(X3216/1.2,3)</f>
        <v>1481.6669999999999</v>
      </c>
      <c r="AB3216" s="23">
        <v>1481.6669999999999</v>
      </c>
      <c r="AC3216" s="190">
        <f>IFERROR(ROUND(AA3216/AB3216-1,2),"")</f>
        <v>0</v>
      </c>
      <c r="AD3216" s="25">
        <v>0.47499999999999998</v>
      </c>
      <c r="AE3216" s="25">
        <v>1.8800000000000001E-2</v>
      </c>
      <c r="AF3216" s="25">
        <v>0</v>
      </c>
      <c r="AG3216" s="25" t="s">
        <v>22</v>
      </c>
      <c r="AH3216" s="25">
        <v>0</v>
      </c>
      <c r="AI3216" s="25">
        <v>0</v>
      </c>
      <c r="AJ3216" s="25" t="s">
        <v>20</v>
      </c>
      <c r="AK3216" s="42" t="s">
        <v>19</v>
      </c>
      <c r="AL3216" s="25" t="s">
        <v>20</v>
      </c>
      <c r="AM3216" s="25">
        <v>1</v>
      </c>
      <c r="AN3216" s="25">
        <v>302</v>
      </c>
      <c r="AO3216" s="25">
        <v>165</v>
      </c>
      <c r="AP3216" s="25">
        <v>231</v>
      </c>
      <c r="AQ3216" s="25">
        <v>0.47</v>
      </c>
      <c r="AR3216" s="94">
        <v>1.151073E-2</v>
      </c>
      <c r="AS3216" s="157" t="s">
        <v>22</v>
      </c>
      <c r="AT3216" s="93" t="s">
        <v>22</v>
      </c>
      <c r="AU3216" s="92" t="s">
        <v>22</v>
      </c>
      <c r="AV3216" s="91" t="s">
        <v>152</v>
      </c>
      <c r="AW3216" s="92" t="s">
        <v>48</v>
      </c>
      <c r="AX3216" s="92" t="s">
        <v>48</v>
      </c>
      <c r="AY3216" s="91" t="s">
        <v>152</v>
      </c>
      <c r="AZ3216" s="23"/>
      <c r="BA3216" s="25" t="s">
        <v>2381</v>
      </c>
      <c r="BB3216" t="s">
        <v>25</v>
      </c>
      <c r="BC3216" t="e">
        <v>#N/A</v>
      </c>
      <c r="BD3216" t="e">
        <f>IF(Z3216=BC3216,"OK")</f>
        <v>#N/A</v>
      </c>
      <c r="BE3216">
        <v>0.47499999999999998</v>
      </c>
      <c r="BF3216">
        <v>1.8800000000000001E-2</v>
      </c>
      <c r="BG3216">
        <v>302</v>
      </c>
      <c r="BH3216">
        <v>165</v>
      </c>
      <c r="BI3216">
        <v>231</v>
      </c>
      <c r="BJ3216">
        <v>0.47</v>
      </c>
      <c r="BK3216">
        <v>1.151073E-2</v>
      </c>
      <c r="BN3216" s="183"/>
    </row>
    <row r="3217" spans="1:66" x14ac:dyDescent="0.25">
      <c r="A3217" s="1"/>
      <c r="B3217" s="94">
        <v>3204</v>
      </c>
      <c r="C3217" s="43">
        <v>1068066</v>
      </c>
      <c r="D3217" s="25">
        <v>1046181</v>
      </c>
      <c r="E3217" s="27" t="s">
        <v>2380</v>
      </c>
      <c r="F3217" s="151" t="s">
        <v>757</v>
      </c>
      <c r="G3217" s="28"/>
      <c r="H3217" s="46" t="str">
        <f>IFERROR(IFERROR(IF(SEARCH("Usystems",$E3217)&gt;0,"Usystems"),IF(SEARCH("RIIFO",$E3217)&gt;0,"RIIFO","Uponor")),"Uponor")</f>
        <v>Uponor</v>
      </c>
      <c r="I3217" s="25">
        <f>IFERROR(MID($D3217,1,7)+0,"")</f>
        <v>1046181</v>
      </c>
      <c r="J3217" s="25" t="str">
        <f>IFERROR(MID($D3217,10,7)+0,"")</f>
        <v/>
      </c>
      <c r="K3217" s="25" t="str">
        <f>IFERROR(MID($D3217,19,7)+0,"")</f>
        <v/>
      </c>
      <c r="L3217" s="25" t="str">
        <f>IFERROR(MID($D3217,28,7)+0,"")</f>
        <v/>
      </c>
      <c r="M3217" s="25" t="str">
        <f>IF(IFERROR(MID($Q3217,1,7)+0,"")&lt;1130000,IF(INDEX(C:C,MATCH(LEFT(Q3217,7)+0,I:I,0))&lt;1130000,"",INDEX(C:C,MATCH(LEFT(Q3217,7)+0,I:I,0))),IFERROR(MID($Q3217,1,7)+0,""))</f>
        <v/>
      </c>
      <c r="N3217" s="25" t="str">
        <f>IF(IFERROR(MID($Q3217,10,7)+0,"")&lt;1130000,"",IFERROR(MID($Q3217,10,7)+0,""))</f>
        <v/>
      </c>
      <c r="O3217" s="25" t="str">
        <f>IF(IFERROR(MID($Q3217,19,7)+0,"")&lt;1130000,"",IFERROR(MID($Q3217,19,7)+0,""))</f>
        <v/>
      </c>
      <c r="P3217" s="25" t="str">
        <f>IF(M3217="","",IF(N3217="",M3217,M3217&amp;", "&amp;N3217))</f>
        <v/>
      </c>
      <c r="Q3217" s="25"/>
      <c r="R3217" s="25"/>
      <c r="S3217" s="35" t="s">
        <v>96</v>
      </c>
      <c r="T3217" s="25" t="s">
        <v>36</v>
      </c>
      <c r="U3217" s="185">
        <v>2333</v>
      </c>
      <c r="V3217" s="188">
        <v>2333</v>
      </c>
      <c r="W3217" s="189">
        <v>2333</v>
      </c>
      <c r="X3217" s="31">
        <v>2333</v>
      </c>
      <c r="Y3217" s="90">
        <f>IFERROR(ROUND(X3217/W3217-1,2),"")</f>
        <v>0</v>
      </c>
      <c r="Z3217" s="31">
        <f>IF(OR(S3217="VLD MLC components",S3217="VLD MLC pipes",S3217="VLD PEX components",S3217="VLD PEX pipes",S3217="VLD PHC components",S3217="VLD PHC pipes",S3217="Controls VLD"),"По запросу",X3217)</f>
        <v>2333</v>
      </c>
      <c r="AA3217" s="63">
        <f>ROUND(X3217/1.2,3)</f>
        <v>1944.1669999999999</v>
      </c>
      <c r="AB3217" s="23">
        <v>1944.1669999999999</v>
      </c>
      <c r="AC3217" s="190">
        <f>IFERROR(ROUND(AA3217/AB3217-1,2),"")</f>
        <v>0</v>
      </c>
      <c r="AD3217" s="25">
        <v>0.60499999999999998</v>
      </c>
      <c r="AE3217" s="25">
        <v>2.256E-2</v>
      </c>
      <c r="AF3217" s="25">
        <v>0</v>
      </c>
      <c r="AG3217" s="25" t="s">
        <v>22</v>
      </c>
      <c r="AH3217" s="25">
        <v>0</v>
      </c>
      <c r="AI3217" s="25">
        <v>0</v>
      </c>
      <c r="AJ3217" s="25" t="s">
        <v>20</v>
      </c>
      <c r="AK3217" s="42" t="s">
        <v>19</v>
      </c>
      <c r="AL3217" s="25" t="s">
        <v>20</v>
      </c>
      <c r="AM3217" s="25">
        <v>1</v>
      </c>
      <c r="AN3217" s="25">
        <v>302</v>
      </c>
      <c r="AO3217" s="25">
        <v>205</v>
      </c>
      <c r="AP3217" s="25">
        <v>271</v>
      </c>
      <c r="AQ3217" s="25">
        <v>0.6</v>
      </c>
      <c r="AR3217" s="94">
        <v>1.6777609999999998E-2</v>
      </c>
      <c r="AS3217" s="157" t="s">
        <v>22</v>
      </c>
      <c r="AT3217" s="93" t="s">
        <v>22</v>
      </c>
      <c r="AU3217" s="92" t="s">
        <v>22</v>
      </c>
      <c r="AV3217" s="91" t="s">
        <v>152</v>
      </c>
      <c r="AW3217" s="92" t="s">
        <v>48</v>
      </c>
      <c r="AX3217" s="92" t="s">
        <v>48</v>
      </c>
      <c r="AY3217" s="91" t="s">
        <v>152</v>
      </c>
      <c r="AZ3217" s="23"/>
      <c r="BA3217" s="25" t="s">
        <v>2379</v>
      </c>
      <c r="BB3217" t="s">
        <v>25</v>
      </c>
      <c r="BC3217" t="e">
        <v>#N/A</v>
      </c>
      <c r="BD3217" t="e">
        <f>IF(Z3217=BC3217,"OK")</f>
        <v>#N/A</v>
      </c>
      <c r="BE3217">
        <v>0.60499999999999998</v>
      </c>
      <c r="BF3217">
        <v>2.256E-2</v>
      </c>
      <c r="BG3217">
        <v>302</v>
      </c>
      <c r="BH3217">
        <v>205</v>
      </c>
      <c r="BI3217">
        <v>271</v>
      </c>
      <c r="BJ3217">
        <v>0.6</v>
      </c>
      <c r="BK3217">
        <v>1.6777609999999998E-2</v>
      </c>
      <c r="BN3217" s="183"/>
    </row>
    <row r="3218" spans="1:66" x14ac:dyDescent="0.25">
      <c r="A3218" s="1"/>
      <c r="B3218" s="94">
        <v>3205</v>
      </c>
      <c r="C3218" s="43">
        <v>1068049</v>
      </c>
      <c r="D3218" s="25">
        <v>1046164</v>
      </c>
      <c r="E3218" s="27" t="s">
        <v>2378</v>
      </c>
      <c r="F3218" s="151" t="s">
        <v>21</v>
      </c>
      <c r="G3218" s="28"/>
      <c r="H3218" s="46" t="str">
        <f>IFERROR(IFERROR(IF(SEARCH("Usystems",$E3218)&gt;0,"Usystems"),IF(SEARCH("RIIFO",$E3218)&gt;0,"RIIFO","Uponor")),"Uponor")</f>
        <v>Uponor</v>
      </c>
      <c r="I3218" s="25">
        <f>IFERROR(MID($D3218,1,7)+0,"")</f>
        <v>1046164</v>
      </c>
      <c r="J3218" s="25" t="str">
        <f>IFERROR(MID($D3218,10,7)+0,"")</f>
        <v/>
      </c>
      <c r="K3218" s="25" t="str">
        <f>IFERROR(MID($D3218,19,7)+0,"")</f>
        <v/>
      </c>
      <c r="L3218" s="25" t="str">
        <f>IFERROR(MID($D3218,28,7)+0,"")</f>
        <v/>
      </c>
      <c r="M3218" s="25" t="str">
        <f>IF(IFERROR(MID($Q3218,1,7)+0,"")&lt;1130000,IF(INDEX(C:C,MATCH(LEFT(Q3218,7)+0,I:I,0))&lt;1130000,"",INDEX(C:C,MATCH(LEFT(Q3218,7)+0,I:I,0))),IFERROR(MID($Q3218,1,7)+0,""))</f>
        <v/>
      </c>
      <c r="N3218" s="25" t="str">
        <f>IF(IFERROR(MID($Q3218,10,7)+0,"")&lt;1130000,"",IFERROR(MID($Q3218,10,7)+0,""))</f>
        <v/>
      </c>
      <c r="O3218" s="25" t="str">
        <f>IF(IFERROR(MID($Q3218,19,7)+0,"")&lt;1130000,"",IFERROR(MID($Q3218,19,7)+0,""))</f>
        <v/>
      </c>
      <c r="P3218" s="25" t="str">
        <f>IF(M3218="","",IF(N3218="",M3218,M3218&amp;", "&amp;N3218))</f>
        <v/>
      </c>
      <c r="Q3218" s="25"/>
      <c r="R3218" s="25"/>
      <c r="S3218" s="35" t="s">
        <v>96</v>
      </c>
      <c r="T3218" s="25" t="s">
        <v>36</v>
      </c>
      <c r="U3218" s="185">
        <v>702</v>
      </c>
      <c r="V3218" s="188">
        <v>702</v>
      </c>
      <c r="W3218" s="189">
        <v>702</v>
      </c>
      <c r="X3218" s="31">
        <v>702</v>
      </c>
      <c r="Y3218" s="90">
        <f>IFERROR(ROUND(X3218/W3218-1,2),"")</f>
        <v>0</v>
      </c>
      <c r="Z3218" s="31">
        <f>IF(OR(S3218="VLD MLC components",S3218="VLD MLC pipes",S3218="VLD PEX components",S3218="VLD PEX pipes",S3218="VLD PHC components",S3218="VLD PHC pipes",S3218="Controls VLD"),"По запросу",X3218)</f>
        <v>702</v>
      </c>
      <c r="AA3218" s="63">
        <f>ROUND(X3218/1.2,3)</f>
        <v>585</v>
      </c>
      <c r="AB3218" s="23">
        <v>585</v>
      </c>
      <c r="AC3218" s="190">
        <f>IFERROR(ROUND(AA3218/AB3218-1,2),"")</f>
        <v>0</v>
      </c>
      <c r="AD3218" s="25">
        <v>0.06</v>
      </c>
      <c r="AE3218" s="25">
        <v>8.3000000000000001E-4</v>
      </c>
      <c r="AF3218" s="25">
        <v>0</v>
      </c>
      <c r="AG3218" s="25" t="s">
        <v>22</v>
      </c>
      <c r="AH3218" s="25">
        <v>0</v>
      </c>
      <c r="AI3218" s="25">
        <v>0</v>
      </c>
      <c r="AJ3218" s="25" t="s">
        <v>20</v>
      </c>
      <c r="AK3218" s="42" t="s">
        <v>19</v>
      </c>
      <c r="AL3218" s="25" t="s">
        <v>20</v>
      </c>
      <c r="AM3218" s="25">
        <v>1</v>
      </c>
      <c r="AN3218" s="25">
        <v>83</v>
      </c>
      <c r="AO3218" s="25">
        <v>105</v>
      </c>
      <c r="AP3218" s="25">
        <v>105</v>
      </c>
      <c r="AQ3218" s="25">
        <v>6.2E-2</v>
      </c>
      <c r="AR3218" s="94">
        <v>9.15075E-4</v>
      </c>
      <c r="AS3218" s="157" t="s">
        <v>22</v>
      </c>
      <c r="AT3218" s="93" t="s">
        <v>22</v>
      </c>
      <c r="AU3218" s="92" t="s">
        <v>22</v>
      </c>
      <c r="AV3218" s="91" t="s">
        <v>48</v>
      </c>
      <c r="AW3218" s="92" t="s">
        <v>48</v>
      </c>
      <c r="AX3218" s="92" t="s">
        <v>48</v>
      </c>
      <c r="AY3218" s="91" t="s">
        <v>152</v>
      </c>
      <c r="AZ3218" s="23"/>
      <c r="BA3218" s="25">
        <v>0</v>
      </c>
      <c r="BB3218" t="s">
        <v>48</v>
      </c>
      <c r="BC3218" t="e">
        <v>#N/A</v>
      </c>
      <c r="BD3218" t="e">
        <f>IF(Z3218=BC3218,"OK")</f>
        <v>#N/A</v>
      </c>
      <c r="BE3218">
        <v>0.06</v>
      </c>
      <c r="BF3218">
        <v>8.3000000000000001E-4</v>
      </c>
      <c r="BG3218">
        <v>83</v>
      </c>
      <c r="BH3218">
        <v>105</v>
      </c>
      <c r="BI3218">
        <v>105</v>
      </c>
      <c r="BJ3218">
        <v>6.2E-2</v>
      </c>
      <c r="BK3218">
        <v>9.15075E-4</v>
      </c>
      <c r="BN3218" s="183"/>
    </row>
    <row r="3219" spans="1:66" ht="25.5" x14ac:dyDescent="0.25">
      <c r="A3219" s="1"/>
      <c r="B3219" s="94">
        <v>3206</v>
      </c>
      <c r="C3219" s="43">
        <v>1068050</v>
      </c>
      <c r="D3219" s="25">
        <v>1046165</v>
      </c>
      <c r="E3219" s="27" t="s">
        <v>2377</v>
      </c>
      <c r="F3219" s="151" t="s">
        <v>652</v>
      </c>
      <c r="G3219" s="41" t="s">
        <v>585</v>
      </c>
      <c r="H3219" s="46" t="str">
        <f>IFERROR(IFERROR(IF(SEARCH("Usystems",$E3219)&gt;0,"Usystems"),IF(SEARCH("RIIFO",$E3219)&gt;0,"RIIFO","Uponor")),"Uponor")</f>
        <v>Uponor</v>
      </c>
      <c r="I3219" s="25">
        <f>IFERROR(MID($D3219,1,7)+0,"")</f>
        <v>1046165</v>
      </c>
      <c r="J3219" s="25" t="str">
        <f>IFERROR(MID($D3219,10,7)+0,"")</f>
        <v/>
      </c>
      <c r="K3219" s="25" t="str">
        <f>IFERROR(MID($D3219,19,7)+0,"")</f>
        <v/>
      </c>
      <c r="L3219" s="25" t="str">
        <f>IFERROR(MID($D3219,28,7)+0,"")</f>
        <v/>
      </c>
      <c r="M3219" s="25" t="str">
        <f>IF(IFERROR(MID($Q3219,1,7)+0,"")&lt;1130000,IF(INDEX(C:C,MATCH(LEFT(Q3219,7)+0,I:I,0))&lt;1130000,"",INDEX(C:C,MATCH(LEFT(Q3219,7)+0,I:I,0))),IFERROR(MID($Q3219,1,7)+0,""))</f>
        <v/>
      </c>
      <c r="N3219" s="25" t="str">
        <f>IF(IFERROR(MID($Q3219,10,7)+0,"")&lt;1130000,"",IFERROR(MID($Q3219,10,7)+0,""))</f>
        <v/>
      </c>
      <c r="O3219" s="25" t="str">
        <f>IF(IFERROR(MID($Q3219,19,7)+0,"")&lt;1130000,"",IFERROR(MID($Q3219,19,7)+0,""))</f>
        <v/>
      </c>
      <c r="P3219" s="25" t="str">
        <f>IF(M3219="","",IF(N3219="",M3219,M3219&amp;", "&amp;N3219))</f>
        <v/>
      </c>
      <c r="Q3219" s="25"/>
      <c r="R3219" s="25"/>
      <c r="S3219" s="35" t="s">
        <v>96</v>
      </c>
      <c r="T3219" s="25" t="s">
        <v>36</v>
      </c>
      <c r="U3219" s="185">
        <v>719</v>
      </c>
      <c r="V3219" s="188">
        <v>719</v>
      </c>
      <c r="W3219" s="189">
        <v>719</v>
      </c>
      <c r="X3219" s="31">
        <v>719</v>
      </c>
      <c r="Y3219" s="90">
        <f>IFERROR(ROUND(X3219/W3219-1,2),"")</f>
        <v>0</v>
      </c>
      <c r="Z3219" s="31">
        <f>IF(OR(S3219="VLD MLC components",S3219="VLD MLC pipes",S3219="VLD PEX components",S3219="VLD PEX pipes",S3219="VLD PHC components",S3219="VLD PHC pipes",S3219="Controls VLD"),"По запросу",X3219)</f>
        <v>719</v>
      </c>
      <c r="AA3219" s="63">
        <f>ROUND(X3219/1.2,3)</f>
        <v>599.16700000000003</v>
      </c>
      <c r="AB3219" s="23">
        <v>599.16700000000003</v>
      </c>
      <c r="AC3219" s="190">
        <f>IFERROR(ROUND(AA3219/AB3219-1,2),"")</f>
        <v>0</v>
      </c>
      <c r="AD3219" s="25">
        <v>9.5000000000000001E-2</v>
      </c>
      <c r="AE3219" s="25">
        <v>2.48E-3</v>
      </c>
      <c r="AF3219" s="25">
        <v>6</v>
      </c>
      <c r="AG3219" s="25">
        <v>6</v>
      </c>
      <c r="AH3219" s="25">
        <v>6</v>
      </c>
      <c r="AI3219" s="25">
        <v>6</v>
      </c>
      <c r="AJ3219" s="25" t="s">
        <v>20</v>
      </c>
      <c r="AK3219" s="22" t="s">
        <v>20</v>
      </c>
      <c r="AL3219" s="25" t="s">
        <v>20</v>
      </c>
      <c r="AM3219" s="25">
        <v>1</v>
      </c>
      <c r="AN3219" s="25">
        <v>103</v>
      </c>
      <c r="AO3219" s="25">
        <v>130</v>
      </c>
      <c r="AP3219" s="25">
        <v>130</v>
      </c>
      <c r="AQ3219" s="25">
        <v>9.8000000000000004E-2</v>
      </c>
      <c r="AR3219" s="94">
        <v>1.7407E-3</v>
      </c>
      <c r="AS3219" s="157">
        <v>6</v>
      </c>
      <c r="AT3219" s="93" t="s">
        <v>22</v>
      </c>
      <c r="AU3219" s="92" t="s">
        <v>22</v>
      </c>
      <c r="AV3219" s="91" t="s">
        <v>152</v>
      </c>
      <c r="AW3219" s="92" t="s">
        <v>152</v>
      </c>
      <c r="AX3219" s="92" t="s">
        <v>48</v>
      </c>
      <c r="AY3219" s="91" t="s">
        <v>152</v>
      </c>
      <c r="AZ3219" s="23"/>
      <c r="BA3219" s="25" t="s">
        <v>2376</v>
      </c>
      <c r="BB3219" t="s">
        <v>25</v>
      </c>
      <c r="BC3219">
        <v>719</v>
      </c>
      <c r="BD3219" t="str">
        <f>IF(Z3219=BC3219,"OK")</f>
        <v>OK</v>
      </c>
      <c r="BE3219">
        <v>9.5000000000000001E-2</v>
      </c>
      <c r="BF3219">
        <v>2.48E-3</v>
      </c>
      <c r="BG3219">
        <v>103</v>
      </c>
      <c r="BH3219">
        <v>130</v>
      </c>
      <c r="BI3219">
        <v>130</v>
      </c>
      <c r="BJ3219">
        <v>9.8000000000000004E-2</v>
      </c>
      <c r="BK3219">
        <v>1.7407E-3</v>
      </c>
      <c r="BN3219" s="183"/>
    </row>
    <row r="3220" spans="1:66" x14ac:dyDescent="0.25">
      <c r="A3220" s="1"/>
      <c r="B3220" s="94">
        <v>3207</v>
      </c>
      <c r="C3220" s="43">
        <v>1068051</v>
      </c>
      <c r="D3220" s="25">
        <v>1046166</v>
      </c>
      <c r="E3220" s="36" t="s">
        <v>2375</v>
      </c>
      <c r="F3220" s="151" t="s">
        <v>652</v>
      </c>
      <c r="G3220" s="28"/>
      <c r="H3220" s="46" t="str">
        <f>IFERROR(IFERROR(IF(SEARCH("Usystems",$E3220)&gt;0,"Usystems"),IF(SEARCH("RIIFO",$E3220)&gt;0,"RIIFO","Uponor")),"Uponor")</f>
        <v>Uponor</v>
      </c>
      <c r="I3220" s="25">
        <f>IFERROR(MID($D3220,1,7)+0,"")</f>
        <v>1046166</v>
      </c>
      <c r="J3220" s="25" t="str">
        <f>IFERROR(MID($D3220,10,7)+0,"")</f>
        <v/>
      </c>
      <c r="K3220" s="25" t="str">
        <f>IFERROR(MID($D3220,19,7)+0,"")</f>
        <v/>
      </c>
      <c r="L3220" s="25" t="str">
        <f>IFERROR(MID($D3220,28,7)+0,"")</f>
        <v/>
      </c>
      <c r="M3220" s="25" t="str">
        <f>IF(IFERROR(MID($Q3220,1,7)+0,"")&lt;1130000,IF(INDEX(C:C,MATCH(LEFT(Q3220,7)+0,I:I,0))&lt;1130000,"",INDEX(C:C,MATCH(LEFT(Q3220,7)+0,I:I,0))),IFERROR(MID($Q3220,1,7)+0,""))</f>
        <v/>
      </c>
      <c r="N3220" s="25" t="str">
        <f>IF(IFERROR(MID($Q3220,10,7)+0,"")&lt;1130000,"",IFERROR(MID($Q3220,10,7)+0,""))</f>
        <v/>
      </c>
      <c r="O3220" s="25" t="str">
        <f>IF(IFERROR(MID($Q3220,19,7)+0,"")&lt;1130000,"",IFERROR(MID($Q3220,19,7)+0,""))</f>
        <v/>
      </c>
      <c r="P3220" s="25" t="str">
        <f>IF(M3220="","",IF(N3220="",M3220,M3220&amp;", "&amp;N3220))</f>
        <v/>
      </c>
      <c r="Q3220" s="25"/>
      <c r="R3220" s="25"/>
      <c r="S3220" s="35" t="s">
        <v>96</v>
      </c>
      <c r="T3220" s="25" t="s">
        <v>36</v>
      </c>
      <c r="U3220" s="185">
        <v>888</v>
      </c>
      <c r="V3220" s="188">
        <v>888</v>
      </c>
      <c r="W3220" s="189">
        <v>888</v>
      </c>
      <c r="X3220" s="31">
        <v>888</v>
      </c>
      <c r="Y3220" s="90">
        <f>IFERROR(ROUND(X3220/W3220-1,2),"")</f>
        <v>0</v>
      </c>
      <c r="Z3220" s="31">
        <f>IF(OR(S3220="VLD MLC components",S3220="VLD MLC pipes",S3220="VLD PEX components",S3220="VLD PEX pipes",S3220="VLD PHC components",S3220="VLD PHC pipes",S3220="Controls VLD"),"По запросу",X3220)</f>
        <v>888</v>
      </c>
      <c r="AA3220" s="63">
        <f>ROUND(X3220/1.2,3)</f>
        <v>740</v>
      </c>
      <c r="AB3220" s="23">
        <v>740</v>
      </c>
      <c r="AC3220" s="190">
        <f>IFERROR(ROUND(AA3220/AB3220-1,2),"")</f>
        <v>0</v>
      </c>
      <c r="AD3220" s="25">
        <v>0.125</v>
      </c>
      <c r="AE3220" s="25">
        <v>4.96E-3</v>
      </c>
      <c r="AF3220" s="25">
        <v>0</v>
      </c>
      <c r="AG3220" s="25" t="s">
        <v>22</v>
      </c>
      <c r="AH3220" s="25">
        <v>0</v>
      </c>
      <c r="AI3220" s="25">
        <v>0</v>
      </c>
      <c r="AJ3220" s="25" t="s">
        <v>20</v>
      </c>
      <c r="AK3220" s="42" t="s">
        <v>19</v>
      </c>
      <c r="AL3220" s="25" t="s">
        <v>20</v>
      </c>
      <c r="AM3220" s="25">
        <v>1</v>
      </c>
      <c r="AN3220" s="25">
        <v>103</v>
      </c>
      <c r="AO3220" s="25">
        <v>165</v>
      </c>
      <c r="AP3220" s="25">
        <v>165</v>
      </c>
      <c r="AQ3220" s="25">
        <v>0.17</v>
      </c>
      <c r="AR3220" s="94">
        <v>2.8041749999999999E-3</v>
      </c>
      <c r="AS3220" s="157" t="s">
        <v>22</v>
      </c>
      <c r="AT3220" s="93" t="s">
        <v>22</v>
      </c>
      <c r="AU3220" s="92" t="s">
        <v>22</v>
      </c>
      <c r="AV3220" s="91" t="s">
        <v>152</v>
      </c>
      <c r="AW3220" s="92" t="s">
        <v>48</v>
      </c>
      <c r="AX3220" s="92" t="s">
        <v>48</v>
      </c>
      <c r="AY3220" s="91" t="s">
        <v>152</v>
      </c>
      <c r="AZ3220" s="23"/>
      <c r="BA3220" s="25" t="s">
        <v>2374</v>
      </c>
      <c r="BB3220" t="s">
        <v>25</v>
      </c>
      <c r="BC3220" t="e">
        <v>#N/A</v>
      </c>
      <c r="BD3220" t="e">
        <f>IF(Z3220=BC3220,"OK")</f>
        <v>#N/A</v>
      </c>
      <c r="BE3220">
        <v>0.125</v>
      </c>
      <c r="BF3220">
        <v>4.96E-3</v>
      </c>
      <c r="BG3220">
        <v>103</v>
      </c>
      <c r="BH3220">
        <v>165</v>
      </c>
      <c r="BI3220">
        <v>165</v>
      </c>
      <c r="BJ3220">
        <v>0.17</v>
      </c>
      <c r="BK3220">
        <v>2.8041749999999999E-3</v>
      </c>
      <c r="BN3220" s="183"/>
    </row>
    <row r="3221" spans="1:66" x14ac:dyDescent="0.25">
      <c r="A3221" s="1"/>
      <c r="B3221" s="94">
        <v>3208</v>
      </c>
      <c r="C3221" s="43">
        <v>1068048</v>
      </c>
      <c r="D3221" s="25">
        <v>1046163</v>
      </c>
      <c r="E3221" s="36" t="s">
        <v>2373</v>
      </c>
      <c r="F3221" s="151" t="s">
        <v>21</v>
      </c>
      <c r="G3221" s="28"/>
      <c r="H3221" s="46" t="str">
        <f>IFERROR(IFERROR(IF(SEARCH("Usystems",$E3221)&gt;0,"Usystems"),IF(SEARCH("RIIFO",$E3221)&gt;0,"RIIFO","Uponor")),"Uponor")</f>
        <v>Uponor</v>
      </c>
      <c r="I3221" s="25">
        <f>IFERROR(MID($D3221,1,7)+0,"")</f>
        <v>1046163</v>
      </c>
      <c r="J3221" s="25" t="str">
        <f>IFERROR(MID($D3221,10,7)+0,"")</f>
        <v/>
      </c>
      <c r="K3221" s="25" t="str">
        <f>IFERROR(MID($D3221,19,7)+0,"")</f>
        <v/>
      </c>
      <c r="L3221" s="25" t="str">
        <f>IFERROR(MID($D3221,28,7)+0,"")</f>
        <v/>
      </c>
      <c r="M3221" s="25" t="str">
        <f>IF(IFERROR(MID($Q3221,1,7)+0,"")&lt;1130000,IF(INDEX(C:C,MATCH(LEFT(Q3221,7)+0,I:I,0))&lt;1130000,"",INDEX(C:C,MATCH(LEFT(Q3221,7)+0,I:I,0))),IFERROR(MID($Q3221,1,7)+0,""))</f>
        <v/>
      </c>
      <c r="N3221" s="25" t="str">
        <f>IF(IFERROR(MID($Q3221,10,7)+0,"")&lt;1130000,"",IFERROR(MID($Q3221,10,7)+0,""))</f>
        <v/>
      </c>
      <c r="O3221" s="25" t="str">
        <f>IF(IFERROR(MID($Q3221,19,7)+0,"")&lt;1130000,"",IFERROR(MID($Q3221,19,7)+0,""))</f>
        <v/>
      </c>
      <c r="P3221" s="25" t="str">
        <f>IF(M3221="","",IF(N3221="",M3221,M3221&amp;", "&amp;N3221))</f>
        <v/>
      </c>
      <c r="Q3221" s="25"/>
      <c r="R3221" s="25"/>
      <c r="S3221" s="35" t="s">
        <v>96</v>
      </c>
      <c r="T3221" s="25" t="s">
        <v>36</v>
      </c>
      <c r="U3221" s="185">
        <v>1117</v>
      </c>
      <c r="V3221" s="188">
        <v>1117</v>
      </c>
      <c r="W3221" s="189">
        <v>1117</v>
      </c>
      <c r="X3221" s="31">
        <v>1117</v>
      </c>
      <c r="Y3221" s="90">
        <f>IFERROR(ROUND(X3221/W3221-1,2),"")</f>
        <v>0</v>
      </c>
      <c r="Z3221" s="31">
        <f>IF(OR(S3221="VLD MLC components",S3221="VLD MLC pipes",S3221="VLD PEX components",S3221="VLD PEX pipes",S3221="VLD PHC components",S3221="VLD PHC pipes",S3221="Controls VLD"),"По запросу",X3221)</f>
        <v>1117</v>
      </c>
      <c r="AA3221" s="63">
        <f>ROUND(X3221/1.2,3)</f>
        <v>930.83299999999997</v>
      </c>
      <c r="AB3221" s="23">
        <v>930.83299999999997</v>
      </c>
      <c r="AC3221" s="190">
        <f>IFERROR(ROUND(AA3221/AB3221-1,2),"")</f>
        <v>0</v>
      </c>
      <c r="AD3221" s="25">
        <v>0.17499999999999999</v>
      </c>
      <c r="AE3221" s="25">
        <v>6.1999999999999998E-3</v>
      </c>
      <c r="AF3221" s="25">
        <v>0</v>
      </c>
      <c r="AG3221" s="25" t="s">
        <v>22</v>
      </c>
      <c r="AH3221" s="25">
        <v>0</v>
      </c>
      <c r="AI3221" s="25">
        <v>0</v>
      </c>
      <c r="AJ3221" s="25" t="s">
        <v>20</v>
      </c>
      <c r="AK3221" s="42" t="s">
        <v>19</v>
      </c>
      <c r="AL3221" s="25" t="s">
        <v>20</v>
      </c>
      <c r="AM3221" s="25">
        <v>1</v>
      </c>
      <c r="AN3221" s="25">
        <v>103</v>
      </c>
      <c r="AO3221" s="25">
        <v>205</v>
      </c>
      <c r="AP3221" s="25">
        <v>205</v>
      </c>
      <c r="AQ3221" s="25">
        <v>0.17799999999999999</v>
      </c>
      <c r="AR3221" s="94">
        <v>4.3285750000000003E-3</v>
      </c>
      <c r="AS3221" s="157" t="s">
        <v>22</v>
      </c>
      <c r="AT3221" s="93" t="s">
        <v>22</v>
      </c>
      <c r="AU3221" s="92" t="s">
        <v>22</v>
      </c>
      <c r="AV3221" s="91" t="s">
        <v>48</v>
      </c>
      <c r="AW3221" s="92" t="s">
        <v>48</v>
      </c>
      <c r="AX3221" s="92" t="s">
        <v>48</v>
      </c>
      <c r="AY3221" s="91" t="s">
        <v>152</v>
      </c>
      <c r="AZ3221" s="23"/>
      <c r="BA3221" s="25">
        <v>0</v>
      </c>
      <c r="BB3221" t="s">
        <v>48</v>
      </c>
      <c r="BC3221" t="e">
        <v>#N/A</v>
      </c>
      <c r="BD3221" t="e">
        <f>IF(Z3221=BC3221,"OK")</f>
        <v>#N/A</v>
      </c>
      <c r="BE3221">
        <v>0.17499999999999999</v>
      </c>
      <c r="BF3221">
        <v>6.1999999999999998E-3</v>
      </c>
      <c r="BG3221">
        <v>103</v>
      </c>
      <c r="BH3221">
        <v>205</v>
      </c>
      <c r="BI3221">
        <v>205</v>
      </c>
      <c r="BJ3221">
        <v>0.17799999999999999</v>
      </c>
      <c r="BK3221">
        <v>4.3285750000000003E-3</v>
      </c>
      <c r="BN3221" s="183"/>
    </row>
    <row r="3222" spans="1:66" ht="25.5" x14ac:dyDescent="0.25">
      <c r="A3222" s="1"/>
      <c r="B3222" s="94">
        <v>3209</v>
      </c>
      <c r="C3222" s="43">
        <v>1068067</v>
      </c>
      <c r="D3222" s="25">
        <v>1046182</v>
      </c>
      <c r="E3222" s="27" t="s">
        <v>2372</v>
      </c>
      <c r="F3222" s="151" t="s">
        <v>21</v>
      </c>
      <c r="G3222" s="41" t="s">
        <v>585</v>
      </c>
      <c r="H3222" s="46" t="str">
        <f>IFERROR(IFERROR(IF(SEARCH("Usystems",$E3222)&gt;0,"Usystems"),IF(SEARCH("RIIFO",$E3222)&gt;0,"RIIFO","Uponor")),"Uponor")</f>
        <v>Uponor</v>
      </c>
      <c r="I3222" s="25">
        <f>IFERROR(MID($D3222,1,7)+0,"")</f>
        <v>1046182</v>
      </c>
      <c r="J3222" s="25" t="str">
        <f>IFERROR(MID($D3222,10,7)+0,"")</f>
        <v/>
      </c>
      <c r="K3222" s="25" t="str">
        <f>IFERROR(MID($D3222,19,7)+0,"")</f>
        <v/>
      </c>
      <c r="L3222" s="25" t="str">
        <f>IFERROR(MID($D3222,28,7)+0,"")</f>
        <v/>
      </c>
      <c r="M3222" s="25" t="str">
        <f>IF(IFERROR(MID($Q3222,1,7)+0,"")&lt;1130000,IF(INDEX(C:C,MATCH(LEFT(Q3222,7)+0,I:I,0))&lt;1130000,"",INDEX(C:C,MATCH(LEFT(Q3222,7)+0,I:I,0))),IFERROR(MID($Q3222,1,7)+0,""))</f>
        <v/>
      </c>
      <c r="N3222" s="25" t="str">
        <f>IF(IFERROR(MID($Q3222,10,7)+0,"")&lt;1130000,"",IFERROR(MID($Q3222,10,7)+0,""))</f>
        <v/>
      </c>
      <c r="O3222" s="25" t="str">
        <f>IF(IFERROR(MID($Q3222,19,7)+0,"")&lt;1130000,"",IFERROR(MID($Q3222,19,7)+0,""))</f>
        <v/>
      </c>
      <c r="P3222" s="25" t="str">
        <f>IF(M3222="","",IF(N3222="",M3222,M3222&amp;", "&amp;N3222))</f>
        <v/>
      </c>
      <c r="Q3222" s="25"/>
      <c r="R3222" s="25"/>
      <c r="S3222" s="35" t="s">
        <v>96</v>
      </c>
      <c r="T3222" s="25" t="s">
        <v>36</v>
      </c>
      <c r="U3222" s="185">
        <v>556</v>
      </c>
      <c r="V3222" s="188">
        <v>556</v>
      </c>
      <c r="W3222" s="189">
        <v>556</v>
      </c>
      <c r="X3222" s="31">
        <v>556</v>
      </c>
      <c r="Y3222" s="90">
        <f>IFERROR(ROUND(X3222/W3222-1,2),"")</f>
        <v>0</v>
      </c>
      <c r="Z3222" s="31">
        <f>IF(OR(S3222="VLD MLC components",S3222="VLD MLC pipes",S3222="VLD PEX components",S3222="VLD PEX pipes",S3222="VLD PHC components",S3222="VLD PHC pipes",S3222="Controls VLD"),"По запросу",X3222)</f>
        <v>556</v>
      </c>
      <c r="AA3222" s="63">
        <f>ROUND(X3222/1.2,3)</f>
        <v>463.33300000000003</v>
      </c>
      <c r="AB3222" s="23">
        <v>463.33300000000003</v>
      </c>
      <c r="AC3222" s="190">
        <f>IFERROR(ROUND(AA3222/AB3222-1,2),"")</f>
        <v>0</v>
      </c>
      <c r="AD3222" s="25">
        <v>0.06</v>
      </c>
      <c r="AE3222" s="25">
        <v>6.1899999999999998E-4</v>
      </c>
      <c r="AF3222" s="25">
        <v>20</v>
      </c>
      <c r="AG3222" s="25">
        <v>20</v>
      </c>
      <c r="AH3222" s="25">
        <v>20</v>
      </c>
      <c r="AI3222" s="25">
        <v>20</v>
      </c>
      <c r="AJ3222" s="25" t="s">
        <v>20</v>
      </c>
      <c r="AK3222" s="22" t="s">
        <v>20</v>
      </c>
      <c r="AL3222" s="25" t="s">
        <v>20</v>
      </c>
      <c r="AM3222" s="25">
        <v>1</v>
      </c>
      <c r="AN3222" s="25">
        <v>120</v>
      </c>
      <c r="AO3222" s="25">
        <v>120</v>
      </c>
      <c r="AP3222" s="25">
        <v>43</v>
      </c>
      <c r="AQ3222" s="25">
        <v>5.3999999999999999E-2</v>
      </c>
      <c r="AR3222" s="94">
        <v>6.1919999999999998E-4</v>
      </c>
      <c r="AS3222" s="157">
        <v>20</v>
      </c>
      <c r="AT3222" s="93" t="s">
        <v>22</v>
      </c>
      <c r="AU3222" s="92" t="s">
        <v>22</v>
      </c>
      <c r="AV3222" s="91" t="s">
        <v>152</v>
      </c>
      <c r="AW3222" s="92" t="s">
        <v>152</v>
      </c>
      <c r="AX3222" s="92" t="s">
        <v>48</v>
      </c>
      <c r="AY3222" s="91" t="s">
        <v>152</v>
      </c>
      <c r="AZ3222" s="23"/>
      <c r="BA3222" s="25" t="s">
        <v>2371</v>
      </c>
      <c r="BB3222" t="s">
        <v>25</v>
      </c>
      <c r="BC3222">
        <v>556</v>
      </c>
      <c r="BD3222" t="str">
        <f>IF(Z3222=BC3222,"OK")</f>
        <v>OK</v>
      </c>
      <c r="BE3222">
        <v>0.06</v>
      </c>
      <c r="BF3222">
        <v>6.1899999999999998E-4</v>
      </c>
      <c r="BG3222">
        <v>120</v>
      </c>
      <c r="BH3222">
        <v>120</v>
      </c>
      <c r="BI3222">
        <v>43</v>
      </c>
      <c r="BJ3222">
        <v>5.3999999999999999E-2</v>
      </c>
      <c r="BK3222">
        <v>6.1919999999999998E-4</v>
      </c>
      <c r="BN3222" s="183"/>
    </row>
    <row r="3223" spans="1:66" ht="25.5" x14ac:dyDescent="0.25">
      <c r="A3223" s="1"/>
      <c r="B3223" s="94">
        <v>3210</v>
      </c>
      <c r="C3223" s="43">
        <v>1068068</v>
      </c>
      <c r="D3223" s="25">
        <v>1046183</v>
      </c>
      <c r="E3223" s="27" t="s">
        <v>2370</v>
      </c>
      <c r="F3223" s="151" t="s">
        <v>21</v>
      </c>
      <c r="G3223" s="41" t="s">
        <v>585</v>
      </c>
      <c r="H3223" s="46" t="str">
        <f>IFERROR(IFERROR(IF(SEARCH("Usystems",$E3223)&gt;0,"Usystems"),IF(SEARCH("RIIFO",$E3223)&gt;0,"RIIFO","Uponor")),"Uponor")</f>
        <v>Uponor</v>
      </c>
      <c r="I3223" s="25">
        <f>IFERROR(MID($D3223,1,7)+0,"")</f>
        <v>1046183</v>
      </c>
      <c r="J3223" s="25" t="str">
        <f>IFERROR(MID($D3223,10,7)+0,"")</f>
        <v/>
      </c>
      <c r="K3223" s="25" t="str">
        <f>IFERROR(MID($D3223,19,7)+0,"")</f>
        <v/>
      </c>
      <c r="L3223" s="25" t="str">
        <f>IFERROR(MID($D3223,28,7)+0,"")</f>
        <v/>
      </c>
      <c r="M3223" s="25" t="str">
        <f>IF(IFERROR(MID($Q3223,1,7)+0,"")&lt;1130000,IF(INDEX(C:C,MATCH(LEFT(Q3223,7)+0,I:I,0))&lt;1130000,"",INDEX(C:C,MATCH(LEFT(Q3223,7)+0,I:I,0))),IFERROR(MID($Q3223,1,7)+0,""))</f>
        <v/>
      </c>
      <c r="N3223" s="25" t="str">
        <f>IF(IFERROR(MID($Q3223,10,7)+0,"")&lt;1130000,"",IFERROR(MID($Q3223,10,7)+0,""))</f>
        <v/>
      </c>
      <c r="O3223" s="25" t="str">
        <f>IF(IFERROR(MID($Q3223,19,7)+0,"")&lt;1130000,"",IFERROR(MID($Q3223,19,7)+0,""))</f>
        <v/>
      </c>
      <c r="P3223" s="25" t="str">
        <f>IF(M3223="","",IF(N3223="",M3223,M3223&amp;", "&amp;N3223))</f>
        <v/>
      </c>
      <c r="Q3223" s="25"/>
      <c r="R3223" s="25"/>
      <c r="S3223" s="35" t="s">
        <v>96</v>
      </c>
      <c r="T3223" s="25" t="s">
        <v>36</v>
      </c>
      <c r="U3223" s="185">
        <v>612</v>
      </c>
      <c r="V3223" s="188">
        <v>612</v>
      </c>
      <c r="W3223" s="189">
        <v>612</v>
      </c>
      <c r="X3223" s="31">
        <v>612</v>
      </c>
      <c r="Y3223" s="90">
        <f>IFERROR(ROUND(X3223/W3223-1,2),"")</f>
        <v>0</v>
      </c>
      <c r="Z3223" s="31">
        <f>IF(OR(S3223="VLD MLC components",S3223="VLD MLC pipes",S3223="VLD PEX components",S3223="VLD PEX pipes",S3223="VLD PHC components",S3223="VLD PHC pipes",S3223="Controls VLD"),"По запросу",X3223)</f>
        <v>612</v>
      </c>
      <c r="AA3223" s="63">
        <f>ROUND(X3223/1.2,3)</f>
        <v>510</v>
      </c>
      <c r="AB3223" s="23">
        <v>510</v>
      </c>
      <c r="AC3223" s="190">
        <f>IFERROR(ROUND(AA3223/AB3223-1,2),"")</f>
        <v>0</v>
      </c>
      <c r="AD3223" s="25">
        <v>7.4999999999999997E-2</v>
      </c>
      <c r="AE3223" s="25">
        <v>9.3000000000000005E-4</v>
      </c>
      <c r="AF3223" s="25">
        <v>20</v>
      </c>
      <c r="AG3223" s="25">
        <v>20</v>
      </c>
      <c r="AH3223" s="25">
        <v>20</v>
      </c>
      <c r="AI3223" s="25">
        <v>20</v>
      </c>
      <c r="AJ3223" s="25" t="s">
        <v>20</v>
      </c>
      <c r="AK3223" s="22" t="s">
        <v>20</v>
      </c>
      <c r="AL3223" s="25" t="s">
        <v>20</v>
      </c>
      <c r="AM3223" s="25">
        <v>1</v>
      </c>
      <c r="AN3223" s="25">
        <v>125</v>
      </c>
      <c r="AO3223" s="25">
        <v>125</v>
      </c>
      <c r="AP3223" s="25">
        <v>33</v>
      </c>
      <c r="AQ3223" s="25">
        <v>7.0000000000000007E-2</v>
      </c>
      <c r="AR3223" s="94">
        <v>5.1562500000000002E-4</v>
      </c>
      <c r="AS3223" s="157">
        <v>20</v>
      </c>
      <c r="AT3223" s="93" t="s">
        <v>22</v>
      </c>
      <c r="AU3223" s="92" t="s">
        <v>22</v>
      </c>
      <c r="AV3223" s="91" t="s">
        <v>152</v>
      </c>
      <c r="AW3223" s="92" t="s">
        <v>152</v>
      </c>
      <c r="AX3223" s="92" t="s">
        <v>48</v>
      </c>
      <c r="AY3223" s="91" t="s">
        <v>152</v>
      </c>
      <c r="AZ3223" s="23"/>
      <c r="BA3223" s="25" t="s">
        <v>2369</v>
      </c>
      <c r="BB3223" t="s">
        <v>25</v>
      </c>
      <c r="BC3223">
        <v>612</v>
      </c>
      <c r="BD3223" t="str">
        <f>IF(Z3223=BC3223,"OK")</f>
        <v>OK</v>
      </c>
      <c r="BE3223">
        <v>7.4999999999999997E-2</v>
      </c>
      <c r="BF3223">
        <v>9.3000000000000005E-4</v>
      </c>
      <c r="BG3223">
        <v>125</v>
      </c>
      <c r="BH3223">
        <v>125</v>
      </c>
      <c r="BI3223">
        <v>33</v>
      </c>
      <c r="BJ3223">
        <v>7.0000000000000007E-2</v>
      </c>
      <c r="BK3223">
        <v>5.1562500000000002E-4</v>
      </c>
      <c r="BN3223" s="183"/>
    </row>
    <row r="3224" spans="1:66" ht="25.5" x14ac:dyDescent="0.25">
      <c r="A3224" s="1"/>
      <c r="B3224" s="94">
        <v>3211</v>
      </c>
      <c r="C3224" s="43">
        <v>1068069</v>
      </c>
      <c r="D3224" s="25">
        <v>1046184</v>
      </c>
      <c r="E3224" s="27" t="s">
        <v>2368</v>
      </c>
      <c r="F3224" s="151" t="s">
        <v>21</v>
      </c>
      <c r="G3224" s="41" t="s">
        <v>585</v>
      </c>
      <c r="H3224" s="46" t="str">
        <f>IFERROR(IFERROR(IF(SEARCH("Usystems",$E3224)&gt;0,"Usystems"),IF(SEARCH("RIIFO",$E3224)&gt;0,"RIIFO","Uponor")),"Uponor")</f>
        <v>Uponor</v>
      </c>
      <c r="I3224" s="25">
        <f>IFERROR(MID($D3224,1,7)+0,"")</f>
        <v>1046184</v>
      </c>
      <c r="J3224" s="25" t="str">
        <f>IFERROR(MID($D3224,10,7)+0,"")</f>
        <v/>
      </c>
      <c r="K3224" s="25" t="str">
        <f>IFERROR(MID($D3224,19,7)+0,"")</f>
        <v/>
      </c>
      <c r="L3224" s="25" t="str">
        <f>IFERROR(MID($D3224,28,7)+0,"")</f>
        <v/>
      </c>
      <c r="M3224" s="25" t="str">
        <f>IF(IFERROR(MID($Q3224,1,7)+0,"")&lt;1130000,IF(INDEX(C:C,MATCH(LEFT(Q3224,7)+0,I:I,0))&lt;1130000,"",INDEX(C:C,MATCH(LEFT(Q3224,7)+0,I:I,0))),IFERROR(MID($Q3224,1,7)+0,""))</f>
        <v/>
      </c>
      <c r="N3224" s="25" t="str">
        <f>IF(IFERROR(MID($Q3224,10,7)+0,"")&lt;1130000,"",IFERROR(MID($Q3224,10,7)+0,""))</f>
        <v/>
      </c>
      <c r="O3224" s="25" t="str">
        <f>IF(IFERROR(MID($Q3224,19,7)+0,"")&lt;1130000,"",IFERROR(MID($Q3224,19,7)+0,""))</f>
        <v/>
      </c>
      <c r="P3224" s="25" t="str">
        <f>IF(M3224="","",IF(N3224="",M3224,M3224&amp;", "&amp;N3224))</f>
        <v/>
      </c>
      <c r="Q3224" s="25"/>
      <c r="R3224" s="25"/>
      <c r="S3224" s="35" t="s">
        <v>96</v>
      </c>
      <c r="T3224" s="25" t="s">
        <v>36</v>
      </c>
      <c r="U3224" s="185">
        <v>1111</v>
      </c>
      <c r="V3224" s="188">
        <v>1111</v>
      </c>
      <c r="W3224" s="189">
        <v>1111</v>
      </c>
      <c r="X3224" s="31">
        <v>1111</v>
      </c>
      <c r="Y3224" s="90">
        <f>IFERROR(ROUND(X3224/W3224-1,2),"")</f>
        <v>0</v>
      </c>
      <c r="Z3224" s="31">
        <f>IF(OR(S3224="VLD MLC components",S3224="VLD MLC pipes",S3224="VLD PEX components",S3224="VLD PEX pipes",S3224="VLD PHC components",S3224="VLD PHC pipes",S3224="Controls VLD"),"По запросу",X3224)</f>
        <v>1111</v>
      </c>
      <c r="AA3224" s="63">
        <f>ROUND(X3224/1.2,3)</f>
        <v>925.83299999999997</v>
      </c>
      <c r="AB3224" s="23">
        <v>925.83299999999997</v>
      </c>
      <c r="AC3224" s="190">
        <f>IFERROR(ROUND(AA3224/AB3224-1,2),"")</f>
        <v>0</v>
      </c>
      <c r="AD3224" s="25">
        <v>0.21</v>
      </c>
      <c r="AE3224" s="25">
        <v>2.48E-3</v>
      </c>
      <c r="AF3224" s="25">
        <v>17</v>
      </c>
      <c r="AG3224" s="25">
        <v>17</v>
      </c>
      <c r="AH3224" s="25">
        <v>17</v>
      </c>
      <c r="AI3224" s="25">
        <v>17</v>
      </c>
      <c r="AJ3224" s="25" t="s">
        <v>20</v>
      </c>
      <c r="AK3224" s="22" t="s">
        <v>20</v>
      </c>
      <c r="AL3224" s="25" t="s">
        <v>20</v>
      </c>
      <c r="AM3224" s="25">
        <v>1</v>
      </c>
      <c r="AN3224" s="25">
        <v>180</v>
      </c>
      <c r="AO3224" s="25">
        <v>180</v>
      </c>
      <c r="AP3224" s="25">
        <v>53</v>
      </c>
      <c r="AQ3224" s="25">
        <v>0.19</v>
      </c>
      <c r="AR3224" s="94">
        <v>1.7172000000000001E-3</v>
      </c>
      <c r="AS3224" s="157">
        <v>17</v>
      </c>
      <c r="AT3224" s="93" t="s">
        <v>22</v>
      </c>
      <c r="AU3224" s="92" t="s">
        <v>22</v>
      </c>
      <c r="AV3224" s="91" t="s">
        <v>152</v>
      </c>
      <c r="AW3224" s="92" t="s">
        <v>152</v>
      </c>
      <c r="AX3224" s="92" t="s">
        <v>48</v>
      </c>
      <c r="AY3224" s="91" t="s">
        <v>152</v>
      </c>
      <c r="AZ3224" s="23"/>
      <c r="BA3224" s="25" t="s">
        <v>2367</v>
      </c>
      <c r="BB3224" t="s">
        <v>25</v>
      </c>
      <c r="BC3224">
        <v>1111</v>
      </c>
      <c r="BD3224" t="str">
        <f>IF(Z3224=BC3224,"OK")</f>
        <v>OK</v>
      </c>
      <c r="BE3224">
        <v>0.21</v>
      </c>
      <c r="BF3224">
        <v>2.48E-3</v>
      </c>
      <c r="BG3224">
        <v>180</v>
      </c>
      <c r="BH3224">
        <v>180</v>
      </c>
      <c r="BI3224">
        <v>53</v>
      </c>
      <c r="BJ3224">
        <v>0.19</v>
      </c>
      <c r="BK3224">
        <v>1.7172000000000001E-3</v>
      </c>
      <c r="BN3224" s="183"/>
    </row>
    <row r="3225" spans="1:66" x14ac:dyDescent="0.25">
      <c r="A3225" s="1"/>
      <c r="B3225" s="94">
        <v>3212</v>
      </c>
      <c r="C3225" s="43">
        <v>1068070</v>
      </c>
      <c r="D3225" s="25">
        <v>1046185</v>
      </c>
      <c r="E3225" s="27" t="s">
        <v>2366</v>
      </c>
      <c r="F3225" s="151" t="s">
        <v>21</v>
      </c>
      <c r="G3225" s="28"/>
      <c r="H3225" s="46" t="str">
        <f>IFERROR(IFERROR(IF(SEARCH("Usystems",$E3225)&gt;0,"Usystems"),IF(SEARCH("RIIFO",$E3225)&gt;0,"RIIFO","Uponor")),"Uponor")</f>
        <v>Uponor</v>
      </c>
      <c r="I3225" s="25">
        <f>IFERROR(MID($D3225,1,7)+0,"")</f>
        <v>1046185</v>
      </c>
      <c r="J3225" s="25" t="str">
        <f>IFERROR(MID($D3225,10,7)+0,"")</f>
        <v/>
      </c>
      <c r="K3225" s="25" t="str">
        <f>IFERROR(MID($D3225,19,7)+0,"")</f>
        <v/>
      </c>
      <c r="L3225" s="25" t="str">
        <f>IFERROR(MID($D3225,28,7)+0,"")</f>
        <v/>
      </c>
      <c r="M3225" s="25" t="str">
        <f>IF(IFERROR(MID($Q3225,1,7)+0,"")&lt;1130000,IF(INDEX(C:C,MATCH(LEFT(Q3225,7)+0,I:I,0))&lt;1130000,"",INDEX(C:C,MATCH(LEFT(Q3225,7)+0,I:I,0))),IFERROR(MID($Q3225,1,7)+0,""))</f>
        <v/>
      </c>
      <c r="N3225" s="25" t="str">
        <f>IF(IFERROR(MID($Q3225,10,7)+0,"")&lt;1130000,"",IFERROR(MID($Q3225,10,7)+0,""))</f>
        <v/>
      </c>
      <c r="O3225" s="25" t="str">
        <f>IF(IFERROR(MID($Q3225,19,7)+0,"")&lt;1130000,"",IFERROR(MID($Q3225,19,7)+0,""))</f>
        <v/>
      </c>
      <c r="P3225" s="25" t="str">
        <f>IF(M3225="","",IF(N3225="",M3225,M3225&amp;", "&amp;N3225))</f>
        <v/>
      </c>
      <c r="Q3225" s="25"/>
      <c r="R3225" s="25"/>
      <c r="S3225" s="35" t="s">
        <v>96</v>
      </c>
      <c r="T3225" s="25" t="s">
        <v>36</v>
      </c>
      <c r="U3225" s="185">
        <v>763</v>
      </c>
      <c r="V3225" s="188">
        <v>763</v>
      </c>
      <c r="W3225" s="189">
        <v>763</v>
      </c>
      <c r="X3225" s="31">
        <v>763</v>
      </c>
      <c r="Y3225" s="90">
        <f>IFERROR(ROUND(X3225/W3225-1,2),"")</f>
        <v>0</v>
      </c>
      <c r="Z3225" s="31">
        <f>IF(OR(S3225="VLD MLC components",S3225="VLD MLC pipes",S3225="VLD PEX components",S3225="VLD PEX pipes",S3225="VLD PHC components",S3225="VLD PHC pipes",S3225="Controls VLD"),"По запросу",X3225)</f>
        <v>763</v>
      </c>
      <c r="AA3225" s="63">
        <f>ROUND(X3225/1.2,3)</f>
        <v>635.83299999999997</v>
      </c>
      <c r="AB3225" s="23">
        <v>635.83299999999997</v>
      </c>
      <c r="AC3225" s="190">
        <f>IFERROR(ROUND(AA3225/AB3225-1,2),"")</f>
        <v>0</v>
      </c>
      <c r="AD3225" s="25">
        <v>0.11</v>
      </c>
      <c r="AE3225" s="25">
        <v>1.72E-3</v>
      </c>
      <c r="AF3225" s="25">
        <v>0</v>
      </c>
      <c r="AG3225" s="25" t="s">
        <v>22</v>
      </c>
      <c r="AH3225" s="25">
        <v>0</v>
      </c>
      <c r="AI3225" s="25">
        <v>0</v>
      </c>
      <c r="AJ3225" s="25" t="s">
        <v>20</v>
      </c>
      <c r="AK3225" s="42" t="s">
        <v>19</v>
      </c>
      <c r="AL3225" s="25" t="s">
        <v>20</v>
      </c>
      <c r="AM3225" s="25">
        <v>1</v>
      </c>
      <c r="AN3225" s="25">
        <v>130</v>
      </c>
      <c r="AO3225" s="25">
        <v>130</v>
      </c>
      <c r="AP3225" s="25">
        <v>111</v>
      </c>
      <c r="AQ3225" s="25">
        <v>0.09</v>
      </c>
      <c r="AR3225" s="94">
        <v>1.8759E-3</v>
      </c>
      <c r="AS3225" s="157" t="s">
        <v>22</v>
      </c>
      <c r="AT3225" s="93" t="s">
        <v>22</v>
      </c>
      <c r="AU3225" s="92" t="s">
        <v>22</v>
      </c>
      <c r="AV3225" s="91" t="s">
        <v>152</v>
      </c>
      <c r="AW3225" s="92" t="s">
        <v>48</v>
      </c>
      <c r="AX3225" s="92" t="s">
        <v>48</v>
      </c>
      <c r="AY3225" s="91" t="s">
        <v>152</v>
      </c>
      <c r="AZ3225" s="23"/>
      <c r="BA3225" s="25" t="s">
        <v>2365</v>
      </c>
      <c r="BB3225" t="s">
        <v>25</v>
      </c>
      <c r="BC3225" t="e">
        <v>#N/A</v>
      </c>
      <c r="BD3225" t="e">
        <f>IF(Z3225=BC3225,"OK")</f>
        <v>#N/A</v>
      </c>
      <c r="BE3225">
        <v>0.11</v>
      </c>
      <c r="BF3225">
        <v>1.72E-3</v>
      </c>
      <c r="BG3225">
        <v>130</v>
      </c>
      <c r="BH3225">
        <v>130</v>
      </c>
      <c r="BI3225">
        <v>111</v>
      </c>
      <c r="BJ3225">
        <v>0.09</v>
      </c>
      <c r="BK3225">
        <v>1.8759E-3</v>
      </c>
      <c r="BN3225" s="183"/>
    </row>
    <row r="3226" spans="1:66" x14ac:dyDescent="0.25">
      <c r="A3226" s="1"/>
      <c r="B3226" s="94">
        <v>3213</v>
      </c>
      <c r="C3226" s="43">
        <v>1068071</v>
      </c>
      <c r="D3226" s="25">
        <v>1046186</v>
      </c>
      <c r="E3226" s="27" t="s">
        <v>2364</v>
      </c>
      <c r="F3226" s="151" t="s">
        <v>21</v>
      </c>
      <c r="G3226" s="28"/>
      <c r="H3226" s="46" t="str">
        <f>IFERROR(IFERROR(IF(SEARCH("Usystems",$E3226)&gt;0,"Usystems"),IF(SEARCH("RIIFO",$E3226)&gt;0,"RIIFO","Uponor")),"Uponor")</f>
        <v>Uponor</v>
      </c>
      <c r="I3226" s="25">
        <f>IFERROR(MID($D3226,1,7)+0,"")</f>
        <v>1046186</v>
      </c>
      <c r="J3226" s="25" t="str">
        <f>IFERROR(MID($D3226,10,7)+0,"")</f>
        <v/>
      </c>
      <c r="K3226" s="25" t="str">
        <f>IFERROR(MID($D3226,19,7)+0,"")</f>
        <v/>
      </c>
      <c r="L3226" s="25" t="str">
        <f>IFERROR(MID($D3226,28,7)+0,"")</f>
        <v/>
      </c>
      <c r="M3226" s="25" t="str">
        <f>IF(IFERROR(MID($Q3226,1,7)+0,"")&lt;1130000,IF(INDEX(C:C,MATCH(LEFT(Q3226,7)+0,I:I,0))&lt;1130000,"",INDEX(C:C,MATCH(LEFT(Q3226,7)+0,I:I,0))),IFERROR(MID($Q3226,1,7)+0,""))</f>
        <v/>
      </c>
      <c r="N3226" s="25" t="str">
        <f>IF(IFERROR(MID($Q3226,10,7)+0,"")&lt;1130000,"",IFERROR(MID($Q3226,10,7)+0,""))</f>
        <v/>
      </c>
      <c r="O3226" s="25" t="str">
        <f>IF(IFERROR(MID($Q3226,19,7)+0,"")&lt;1130000,"",IFERROR(MID($Q3226,19,7)+0,""))</f>
        <v/>
      </c>
      <c r="P3226" s="25" t="str">
        <f>IF(M3226="","",IF(N3226="",M3226,M3226&amp;", "&amp;N3226))</f>
        <v/>
      </c>
      <c r="Q3226" s="25"/>
      <c r="R3226" s="25"/>
      <c r="S3226" s="35" t="s">
        <v>96</v>
      </c>
      <c r="T3226" s="25" t="s">
        <v>36</v>
      </c>
      <c r="U3226" s="185">
        <v>961</v>
      </c>
      <c r="V3226" s="188">
        <v>961</v>
      </c>
      <c r="W3226" s="189">
        <v>961</v>
      </c>
      <c r="X3226" s="31">
        <v>961</v>
      </c>
      <c r="Y3226" s="90">
        <f>IFERROR(ROUND(X3226/W3226-1,2),"")</f>
        <v>0</v>
      </c>
      <c r="Z3226" s="31">
        <f>IF(OR(S3226="VLD MLC components",S3226="VLD MLC pipes",S3226="VLD PEX components",S3226="VLD PEX pipes",S3226="VLD PHC components",S3226="VLD PHC pipes",S3226="Controls VLD"),"По запросу",X3226)</f>
        <v>961</v>
      </c>
      <c r="AA3226" s="63">
        <f>ROUND(X3226/1.2,3)</f>
        <v>800.83299999999997</v>
      </c>
      <c r="AB3226" s="23">
        <v>800.83299999999997</v>
      </c>
      <c r="AC3226" s="190">
        <f>IFERROR(ROUND(AA3226/AB3226-1,2),"")</f>
        <v>0</v>
      </c>
      <c r="AD3226" s="25">
        <v>0.15</v>
      </c>
      <c r="AE3226" s="25">
        <v>4.96E-3</v>
      </c>
      <c r="AF3226" s="25">
        <v>0</v>
      </c>
      <c r="AG3226" s="25" t="s">
        <v>22</v>
      </c>
      <c r="AH3226" s="25">
        <v>0</v>
      </c>
      <c r="AI3226" s="25">
        <v>0</v>
      </c>
      <c r="AJ3226" s="25" t="s">
        <v>20</v>
      </c>
      <c r="AK3226" s="42" t="s">
        <v>19</v>
      </c>
      <c r="AL3226" s="25" t="s">
        <v>20</v>
      </c>
      <c r="AM3226" s="25">
        <v>1</v>
      </c>
      <c r="AN3226" s="25">
        <v>165</v>
      </c>
      <c r="AO3226" s="25">
        <v>165</v>
      </c>
      <c r="AP3226" s="25">
        <v>131</v>
      </c>
      <c r="AQ3226" s="25">
        <v>0.17</v>
      </c>
      <c r="AR3226" s="94">
        <v>3.5664749999999999E-3</v>
      </c>
      <c r="AS3226" s="157" t="s">
        <v>22</v>
      </c>
      <c r="AT3226" s="93" t="s">
        <v>22</v>
      </c>
      <c r="AU3226" s="92" t="s">
        <v>22</v>
      </c>
      <c r="AV3226" s="91" t="s">
        <v>152</v>
      </c>
      <c r="AW3226" s="92" t="s">
        <v>48</v>
      </c>
      <c r="AX3226" s="92" t="s">
        <v>48</v>
      </c>
      <c r="AY3226" s="91" t="s">
        <v>152</v>
      </c>
      <c r="AZ3226" s="23"/>
      <c r="BA3226" s="25" t="s">
        <v>2363</v>
      </c>
      <c r="BB3226" t="s">
        <v>25</v>
      </c>
      <c r="BC3226" t="e">
        <v>#N/A</v>
      </c>
      <c r="BD3226" t="e">
        <f>IF(Z3226=BC3226,"OK")</f>
        <v>#N/A</v>
      </c>
      <c r="BE3226">
        <v>0.15</v>
      </c>
      <c r="BF3226">
        <v>4.96E-3</v>
      </c>
      <c r="BG3226">
        <v>165</v>
      </c>
      <c r="BH3226">
        <v>165</v>
      </c>
      <c r="BI3226">
        <v>131</v>
      </c>
      <c r="BJ3226">
        <v>0.17</v>
      </c>
      <c r="BK3226">
        <v>3.5664749999999999E-3</v>
      </c>
      <c r="BN3226" s="183"/>
    </row>
    <row r="3227" spans="1:66" ht="25.5" x14ac:dyDescent="0.25">
      <c r="A3227" s="1"/>
      <c r="B3227" s="94">
        <v>3214</v>
      </c>
      <c r="C3227" s="43">
        <v>1068072</v>
      </c>
      <c r="D3227" s="25">
        <v>1046187</v>
      </c>
      <c r="E3227" s="27" t="s">
        <v>2362</v>
      </c>
      <c r="F3227" s="151" t="s">
        <v>757</v>
      </c>
      <c r="G3227" s="41" t="s">
        <v>585</v>
      </c>
      <c r="H3227" s="46" t="str">
        <f>IFERROR(IFERROR(IF(SEARCH("Usystems",$E3227)&gt;0,"Usystems"),IF(SEARCH("RIIFO",$E3227)&gt;0,"RIIFO","Uponor")),"Uponor")</f>
        <v>Uponor</v>
      </c>
      <c r="I3227" s="25">
        <f>IFERROR(MID($D3227,1,7)+0,"")</f>
        <v>1046187</v>
      </c>
      <c r="J3227" s="25" t="str">
        <f>IFERROR(MID($D3227,10,7)+0,"")</f>
        <v/>
      </c>
      <c r="K3227" s="25" t="str">
        <f>IFERROR(MID($D3227,19,7)+0,"")</f>
        <v/>
      </c>
      <c r="L3227" s="25" t="str">
        <f>IFERROR(MID($D3227,28,7)+0,"")</f>
        <v/>
      </c>
      <c r="M3227" s="25" t="str">
        <f>IF(IFERROR(MID($Q3227,1,7)+0,"")&lt;1130000,IF(INDEX(C:C,MATCH(LEFT(Q3227,7)+0,I:I,0))&lt;1130000,"",INDEX(C:C,MATCH(LEFT(Q3227,7)+0,I:I,0))),IFERROR(MID($Q3227,1,7)+0,""))</f>
        <v/>
      </c>
      <c r="N3227" s="25" t="str">
        <f>IF(IFERROR(MID($Q3227,10,7)+0,"")&lt;1130000,"",IFERROR(MID($Q3227,10,7)+0,""))</f>
        <v/>
      </c>
      <c r="O3227" s="25" t="str">
        <f>IF(IFERROR(MID($Q3227,19,7)+0,"")&lt;1130000,"",IFERROR(MID($Q3227,19,7)+0,""))</f>
        <v/>
      </c>
      <c r="P3227" s="25" t="str">
        <f>IF(M3227="","",IF(N3227="",M3227,M3227&amp;", "&amp;N3227))</f>
        <v/>
      </c>
      <c r="Q3227" s="25"/>
      <c r="R3227" s="25"/>
      <c r="S3227" s="35" t="s">
        <v>96</v>
      </c>
      <c r="T3227" s="25" t="s">
        <v>36</v>
      </c>
      <c r="U3227" s="185">
        <v>1285</v>
      </c>
      <c r="V3227" s="188">
        <v>1285</v>
      </c>
      <c r="W3227" s="189">
        <v>1285</v>
      </c>
      <c r="X3227" s="31">
        <v>1285</v>
      </c>
      <c r="Y3227" s="90">
        <f>IFERROR(ROUND(X3227/W3227-1,2),"")</f>
        <v>0</v>
      </c>
      <c r="Z3227" s="31">
        <f>IF(OR(S3227="VLD MLC components",S3227="VLD MLC pipes",S3227="VLD PEX components",S3227="VLD PEX pipes",S3227="VLD PHC components",S3227="VLD PHC pipes",S3227="Controls VLD"),"По запросу",X3227)</f>
        <v>1285</v>
      </c>
      <c r="AA3227" s="63">
        <f>ROUND(X3227/1.2,3)</f>
        <v>1070.8330000000001</v>
      </c>
      <c r="AB3227" s="23">
        <v>1070.8330000000001</v>
      </c>
      <c r="AC3227" s="190">
        <f>IFERROR(ROUND(AA3227/AB3227-1,2),"")</f>
        <v>0</v>
      </c>
      <c r="AD3227" s="25">
        <v>0.23499999999999999</v>
      </c>
      <c r="AE3227" s="25">
        <v>6.1999999999999998E-3</v>
      </c>
      <c r="AF3227" s="25">
        <v>2</v>
      </c>
      <c r="AG3227" s="25">
        <v>2</v>
      </c>
      <c r="AH3227" s="25">
        <v>2</v>
      </c>
      <c r="AI3227" s="25">
        <v>2</v>
      </c>
      <c r="AJ3227" s="25" t="s">
        <v>20</v>
      </c>
      <c r="AK3227" s="22" t="s">
        <v>20</v>
      </c>
      <c r="AL3227" s="25" t="s">
        <v>20</v>
      </c>
      <c r="AM3227" s="25">
        <v>1</v>
      </c>
      <c r="AN3227" s="25">
        <v>205</v>
      </c>
      <c r="AO3227" s="25">
        <v>205</v>
      </c>
      <c r="AP3227" s="25">
        <v>141</v>
      </c>
      <c r="AQ3227" s="25">
        <v>0.23400000000000001</v>
      </c>
      <c r="AR3227" s="94">
        <v>5.9255250000000001E-3</v>
      </c>
      <c r="AS3227" s="157">
        <v>2</v>
      </c>
      <c r="AT3227" s="93" t="s">
        <v>22</v>
      </c>
      <c r="AU3227" s="92" t="s">
        <v>22</v>
      </c>
      <c r="AV3227" s="91" t="s">
        <v>152</v>
      </c>
      <c r="AW3227" s="92" t="s">
        <v>152</v>
      </c>
      <c r="AX3227" s="92" t="s">
        <v>48</v>
      </c>
      <c r="AY3227" s="91" t="s">
        <v>152</v>
      </c>
      <c r="AZ3227" s="23"/>
      <c r="BA3227" s="25" t="s">
        <v>947</v>
      </c>
      <c r="BB3227" t="s">
        <v>25</v>
      </c>
      <c r="BC3227">
        <v>1285</v>
      </c>
      <c r="BD3227" t="str">
        <f>IF(Z3227=BC3227,"OK")</f>
        <v>OK</v>
      </c>
      <c r="BE3227">
        <v>0.23499999999999999</v>
      </c>
      <c r="BF3227">
        <v>6.1999999999999998E-3</v>
      </c>
      <c r="BG3227">
        <v>205</v>
      </c>
      <c r="BH3227">
        <v>205</v>
      </c>
      <c r="BI3227">
        <v>141</v>
      </c>
      <c r="BJ3227">
        <v>0.23400000000000001</v>
      </c>
      <c r="BK3227">
        <v>5.9255250000000001E-3</v>
      </c>
      <c r="BN3227" s="183"/>
    </row>
    <row r="3228" spans="1:66" ht="25.5" x14ac:dyDescent="0.25">
      <c r="A3228" s="1"/>
      <c r="B3228" s="94">
        <v>3215</v>
      </c>
      <c r="C3228" s="43">
        <v>1087860</v>
      </c>
      <c r="D3228" s="43">
        <v>1046252</v>
      </c>
      <c r="E3228" s="27" t="s">
        <v>2361</v>
      </c>
      <c r="F3228" s="213" t="s">
        <v>21</v>
      </c>
      <c r="G3228" s="28"/>
      <c r="H3228" s="46" t="str">
        <f>IFERROR(IFERROR(IF(SEARCH("Usystems",$E3228)&gt;0,"Usystems"),IF(SEARCH("RIIFO",$E3228)&gt;0,"RIIFO","Uponor")),"Uponor")</f>
        <v>Uponor</v>
      </c>
      <c r="I3228" s="25">
        <f>IFERROR(MID($D3228,1,7)+0,"")</f>
        <v>1046252</v>
      </c>
      <c r="J3228" s="25" t="str">
        <f>IFERROR(MID($D3228,10,7)+0,"")</f>
        <v/>
      </c>
      <c r="K3228" s="25" t="str">
        <f>IFERROR(MID($D3228,19,7)+0,"")</f>
        <v/>
      </c>
      <c r="L3228" s="25" t="str">
        <f>IFERROR(MID($D3228,28,7)+0,"")</f>
        <v/>
      </c>
      <c r="M3228" s="25" t="str">
        <f>IF(IFERROR(MID($Q3228,1,7)+0,"")&lt;1130000,IF(INDEX(C:C,MATCH(LEFT(Q3228,7)+0,I:I,0))&lt;1130000,"",INDEX(C:C,MATCH(LEFT(Q3228,7)+0,I:I,0))),IFERROR(MID($Q3228,1,7)+0,""))</f>
        <v/>
      </c>
      <c r="N3228" s="25" t="str">
        <f>IF(IFERROR(MID($Q3228,10,7)+0,"")&lt;1130000,"",IFERROR(MID($Q3228,10,7)+0,""))</f>
        <v/>
      </c>
      <c r="O3228" s="25" t="str">
        <f>IF(IFERROR(MID($Q3228,19,7)+0,"")&lt;1130000,"",IFERROR(MID($Q3228,19,7)+0,""))</f>
        <v/>
      </c>
      <c r="P3228" s="25" t="str">
        <f>IF(M3228="","",IF(N3228="",M3228,M3228&amp;", "&amp;N3228))</f>
        <v/>
      </c>
      <c r="Q3228" s="25"/>
      <c r="R3228" s="25"/>
      <c r="S3228" s="35" t="s">
        <v>96</v>
      </c>
      <c r="T3228" s="34" t="s">
        <v>36</v>
      </c>
      <c r="U3228" s="185">
        <v>618</v>
      </c>
      <c r="V3228" s="188">
        <v>618</v>
      </c>
      <c r="W3228" s="189">
        <v>618</v>
      </c>
      <c r="X3228" s="31">
        <v>618</v>
      </c>
      <c r="Y3228" s="90">
        <f>IFERROR(ROUND(X3228/W3228-1,2),"")</f>
        <v>0</v>
      </c>
      <c r="Z3228" s="31">
        <f>IF(OR(S3228="VLD MLC components",S3228="VLD MLC pipes",S3228="VLD PEX components",S3228="VLD PEX pipes",S3228="VLD PHC components",S3228="VLD PHC pipes",S3228="Controls VLD"),"По запросу",X3228)</f>
        <v>618</v>
      </c>
      <c r="AA3228" s="63">
        <f>ROUND(X3228/1.2,3)</f>
        <v>515</v>
      </c>
      <c r="AB3228" s="23">
        <v>515</v>
      </c>
      <c r="AC3228" s="190">
        <f>IFERROR(ROUND(AA3228/AB3228-1,2),"")</f>
        <v>0</v>
      </c>
      <c r="AD3228" s="25">
        <v>0.05</v>
      </c>
      <c r="AE3228" s="25">
        <v>8.7000000000000001E-5</v>
      </c>
      <c r="AF3228" s="25">
        <v>0</v>
      </c>
      <c r="AG3228" s="25" t="s">
        <v>22</v>
      </c>
      <c r="AH3228" s="25">
        <v>0</v>
      </c>
      <c r="AI3228" s="25">
        <v>0</v>
      </c>
      <c r="AJ3228" s="25" t="s">
        <v>20</v>
      </c>
      <c r="AK3228" s="42" t="s">
        <v>19</v>
      </c>
      <c r="AL3228" s="25" t="s">
        <v>20</v>
      </c>
      <c r="AM3228" s="25">
        <v>5</v>
      </c>
      <c r="AN3228" s="25">
        <v>200</v>
      </c>
      <c r="AO3228" s="25">
        <v>200</v>
      </c>
      <c r="AP3228" s="25">
        <v>5</v>
      </c>
      <c r="AQ3228" s="25"/>
      <c r="AR3228" s="94"/>
      <c r="AS3228" s="157" t="s">
        <v>22</v>
      </c>
      <c r="AT3228" s="93">
        <v>42786</v>
      </c>
      <c r="AU3228" s="92" t="s">
        <v>22</v>
      </c>
      <c r="AV3228" s="91" t="s">
        <v>48</v>
      </c>
      <c r="AW3228" s="92" t="s">
        <v>48</v>
      </c>
      <c r="AX3228" s="92" t="s">
        <v>48</v>
      </c>
      <c r="AY3228" s="91" t="s">
        <v>152</v>
      </c>
      <c r="AZ3228" s="23"/>
      <c r="BA3228" s="25">
        <v>0</v>
      </c>
      <c r="BB3228" t="s">
        <v>48</v>
      </c>
      <c r="BC3228" t="e">
        <v>#N/A</v>
      </c>
      <c r="BD3228" t="e">
        <f>IF(Z3228=BC3228,"OK")</f>
        <v>#N/A</v>
      </c>
      <c r="BE3228">
        <v>0.05</v>
      </c>
      <c r="BF3228">
        <v>8.7000000000000001E-5</v>
      </c>
      <c r="BG3228">
        <v>200</v>
      </c>
      <c r="BH3228">
        <v>200</v>
      </c>
      <c r="BI3228">
        <v>5</v>
      </c>
      <c r="BJ3228">
        <v>0</v>
      </c>
      <c r="BK3228">
        <v>0</v>
      </c>
      <c r="BN3228" s="183"/>
    </row>
    <row r="3229" spans="1:66" ht="25.5" x14ac:dyDescent="0.25">
      <c r="A3229" s="1"/>
      <c r="B3229" s="94">
        <v>3216</v>
      </c>
      <c r="C3229" s="43">
        <v>1087861</v>
      </c>
      <c r="D3229" s="43">
        <v>1046251</v>
      </c>
      <c r="E3229" s="27" t="s">
        <v>2360</v>
      </c>
      <c r="F3229" s="213" t="s">
        <v>21</v>
      </c>
      <c r="G3229" s="28"/>
      <c r="H3229" s="46" t="str">
        <f>IFERROR(IFERROR(IF(SEARCH("Usystems",$E3229)&gt;0,"Usystems"),IF(SEARCH("RIIFO",$E3229)&gt;0,"RIIFO","Uponor")),"Uponor")</f>
        <v>Uponor</v>
      </c>
      <c r="I3229" s="25">
        <f>IFERROR(MID($D3229,1,7)+0,"")</f>
        <v>1046251</v>
      </c>
      <c r="J3229" s="25" t="str">
        <f>IFERROR(MID($D3229,10,7)+0,"")</f>
        <v/>
      </c>
      <c r="K3229" s="25" t="str">
        <f>IFERROR(MID($D3229,19,7)+0,"")</f>
        <v/>
      </c>
      <c r="L3229" s="25" t="str">
        <f>IFERROR(MID($D3229,28,7)+0,"")</f>
        <v/>
      </c>
      <c r="M3229" s="25" t="str">
        <f>IF(IFERROR(MID($Q3229,1,7)+0,"")&lt;1130000,IF(INDEX(C:C,MATCH(LEFT(Q3229,7)+0,I:I,0))&lt;1130000,"",INDEX(C:C,MATCH(LEFT(Q3229,7)+0,I:I,0))),IFERROR(MID($Q3229,1,7)+0,""))</f>
        <v/>
      </c>
      <c r="N3229" s="25" t="str">
        <f>IF(IFERROR(MID($Q3229,10,7)+0,"")&lt;1130000,"",IFERROR(MID($Q3229,10,7)+0,""))</f>
        <v/>
      </c>
      <c r="O3229" s="25" t="str">
        <f>IF(IFERROR(MID($Q3229,19,7)+0,"")&lt;1130000,"",IFERROR(MID($Q3229,19,7)+0,""))</f>
        <v/>
      </c>
      <c r="P3229" s="25" t="str">
        <f>IF(M3229="","",IF(N3229="",M3229,M3229&amp;", "&amp;N3229))</f>
        <v/>
      </c>
      <c r="Q3229" s="25"/>
      <c r="R3229" s="25"/>
      <c r="S3229" s="35" t="s">
        <v>96</v>
      </c>
      <c r="T3229" s="34" t="s">
        <v>36</v>
      </c>
      <c r="U3229" s="185">
        <v>661</v>
      </c>
      <c r="V3229" s="188">
        <v>661</v>
      </c>
      <c r="W3229" s="189">
        <v>661</v>
      </c>
      <c r="X3229" s="31">
        <v>661</v>
      </c>
      <c r="Y3229" s="90">
        <f>IFERROR(ROUND(X3229/W3229-1,2),"")</f>
        <v>0</v>
      </c>
      <c r="Z3229" s="31">
        <f>IF(OR(S3229="VLD MLC components",S3229="VLD MLC pipes",S3229="VLD PEX components",S3229="VLD PEX pipes",S3229="VLD PHC components",S3229="VLD PHC pipes",S3229="Controls VLD"),"По запросу",X3229)</f>
        <v>661</v>
      </c>
      <c r="AA3229" s="63">
        <f>ROUND(X3229/1.2,3)</f>
        <v>550.83299999999997</v>
      </c>
      <c r="AB3229" s="23">
        <v>550.83299999999997</v>
      </c>
      <c r="AC3229" s="190">
        <f>IFERROR(ROUND(AA3229/AB3229-1,2),"")</f>
        <v>0</v>
      </c>
      <c r="AD3229" s="25">
        <v>6.5000000000000002E-2</v>
      </c>
      <c r="AE3229" s="25">
        <v>8.7000000000000001E-5</v>
      </c>
      <c r="AF3229" s="25">
        <v>0</v>
      </c>
      <c r="AG3229" s="25" t="s">
        <v>22</v>
      </c>
      <c r="AH3229" s="25">
        <v>0</v>
      </c>
      <c r="AI3229" s="25">
        <v>0</v>
      </c>
      <c r="AJ3229" s="25" t="s">
        <v>20</v>
      </c>
      <c r="AK3229" s="42" t="s">
        <v>19</v>
      </c>
      <c r="AL3229" s="25" t="s">
        <v>20</v>
      </c>
      <c r="AM3229" s="25">
        <v>5</v>
      </c>
      <c r="AN3229" s="25">
        <v>240</v>
      </c>
      <c r="AO3229" s="25">
        <v>240</v>
      </c>
      <c r="AP3229" s="25">
        <v>5</v>
      </c>
      <c r="AQ3229" s="25"/>
      <c r="AR3229" s="94"/>
      <c r="AS3229" s="157" t="s">
        <v>22</v>
      </c>
      <c r="AT3229" s="93">
        <v>42786</v>
      </c>
      <c r="AU3229" s="92" t="s">
        <v>22</v>
      </c>
      <c r="AV3229" s="91" t="s">
        <v>48</v>
      </c>
      <c r="AW3229" s="92" t="s">
        <v>48</v>
      </c>
      <c r="AX3229" s="92" t="s">
        <v>48</v>
      </c>
      <c r="AY3229" s="91" t="s">
        <v>152</v>
      </c>
      <c r="AZ3229" s="23"/>
      <c r="BA3229" s="25">
        <v>0</v>
      </c>
      <c r="BB3229" t="s">
        <v>48</v>
      </c>
      <c r="BC3229" t="e">
        <v>#N/A</v>
      </c>
      <c r="BD3229" t="e">
        <f>IF(Z3229=BC3229,"OK")</f>
        <v>#N/A</v>
      </c>
      <c r="BE3229">
        <v>6.5000000000000002E-2</v>
      </c>
      <c r="BF3229">
        <v>8.7000000000000001E-5</v>
      </c>
      <c r="BG3229">
        <v>240</v>
      </c>
      <c r="BH3229">
        <v>240</v>
      </c>
      <c r="BI3229">
        <v>5</v>
      </c>
      <c r="BJ3229">
        <v>0</v>
      </c>
      <c r="BK3229">
        <v>0</v>
      </c>
      <c r="BN3229" s="183"/>
    </row>
    <row r="3230" spans="1:66" ht="25.5" x14ac:dyDescent="0.25">
      <c r="A3230" s="1"/>
      <c r="B3230" s="94">
        <v>3217</v>
      </c>
      <c r="C3230" s="43">
        <v>1087862</v>
      </c>
      <c r="D3230" s="43">
        <v>1047036</v>
      </c>
      <c r="E3230" s="27" t="s">
        <v>2359</v>
      </c>
      <c r="F3230" s="213" t="s">
        <v>21</v>
      </c>
      <c r="G3230" s="28"/>
      <c r="H3230" s="46" t="str">
        <f>IFERROR(IFERROR(IF(SEARCH("Usystems",$E3230)&gt;0,"Usystems"),IF(SEARCH("RIIFO",$E3230)&gt;0,"RIIFO","Uponor")),"Uponor")</f>
        <v>Uponor</v>
      </c>
      <c r="I3230" s="25">
        <f>IFERROR(MID($D3230,1,7)+0,"")</f>
        <v>1047036</v>
      </c>
      <c r="J3230" s="25" t="str">
        <f>IFERROR(MID($D3230,10,7)+0,"")</f>
        <v/>
      </c>
      <c r="K3230" s="25" t="str">
        <f>IFERROR(MID($D3230,19,7)+0,"")</f>
        <v/>
      </c>
      <c r="L3230" s="25" t="str">
        <f>IFERROR(MID($D3230,28,7)+0,"")</f>
        <v/>
      </c>
      <c r="M3230" s="25" t="str">
        <f>IF(IFERROR(MID($Q3230,1,7)+0,"")&lt;1130000,IF(INDEX(C:C,MATCH(LEFT(Q3230,7)+0,I:I,0))&lt;1130000,"",INDEX(C:C,MATCH(LEFT(Q3230,7)+0,I:I,0))),IFERROR(MID($Q3230,1,7)+0,""))</f>
        <v/>
      </c>
      <c r="N3230" s="25" t="str">
        <f>IF(IFERROR(MID($Q3230,10,7)+0,"")&lt;1130000,"",IFERROR(MID($Q3230,10,7)+0,""))</f>
        <v/>
      </c>
      <c r="O3230" s="25" t="str">
        <f>IF(IFERROR(MID($Q3230,19,7)+0,"")&lt;1130000,"",IFERROR(MID($Q3230,19,7)+0,""))</f>
        <v/>
      </c>
      <c r="P3230" s="25" t="str">
        <f>IF(M3230="","",IF(N3230="",M3230,M3230&amp;", "&amp;N3230))</f>
        <v/>
      </c>
      <c r="Q3230" s="25"/>
      <c r="R3230" s="25"/>
      <c r="S3230" s="35" t="s">
        <v>96</v>
      </c>
      <c r="T3230" s="34" t="s">
        <v>36</v>
      </c>
      <c r="U3230" s="185">
        <v>896</v>
      </c>
      <c r="V3230" s="188">
        <v>896</v>
      </c>
      <c r="W3230" s="189">
        <v>896</v>
      </c>
      <c r="X3230" s="31">
        <v>896</v>
      </c>
      <c r="Y3230" s="90">
        <f>IFERROR(ROUND(X3230/W3230-1,2),"")</f>
        <v>0</v>
      </c>
      <c r="Z3230" s="31">
        <f>IF(OR(S3230="VLD MLC components",S3230="VLD MLC pipes",S3230="VLD PEX components",S3230="VLD PEX pipes",S3230="VLD PHC components",S3230="VLD PHC pipes",S3230="Controls VLD"),"По запросу",X3230)</f>
        <v>896</v>
      </c>
      <c r="AA3230" s="63">
        <f>ROUND(X3230/1.2,3)</f>
        <v>746.66700000000003</v>
      </c>
      <c r="AB3230" s="23">
        <v>746.66700000000003</v>
      </c>
      <c r="AC3230" s="190">
        <f>IFERROR(ROUND(AA3230/AB3230-1,2),"")</f>
        <v>0</v>
      </c>
      <c r="AD3230" s="25">
        <v>7.0000000000000007E-2</v>
      </c>
      <c r="AE3230" s="25">
        <v>1.9599999999999999E-4</v>
      </c>
      <c r="AF3230" s="25">
        <v>0</v>
      </c>
      <c r="AG3230" s="25" t="s">
        <v>22</v>
      </c>
      <c r="AH3230" s="25">
        <v>0</v>
      </c>
      <c r="AI3230" s="25">
        <v>0</v>
      </c>
      <c r="AJ3230" s="25" t="s">
        <v>20</v>
      </c>
      <c r="AK3230" s="42" t="s">
        <v>19</v>
      </c>
      <c r="AL3230" s="25" t="s">
        <v>20</v>
      </c>
      <c r="AM3230" s="25">
        <v>5</v>
      </c>
      <c r="AN3230" s="25">
        <v>260</v>
      </c>
      <c r="AO3230" s="25">
        <v>260</v>
      </c>
      <c r="AP3230" s="25">
        <v>5</v>
      </c>
      <c r="AQ3230" s="25"/>
      <c r="AR3230" s="94"/>
      <c r="AS3230" s="157" t="s">
        <v>22</v>
      </c>
      <c r="AT3230" s="93">
        <v>42786</v>
      </c>
      <c r="AU3230" s="92" t="s">
        <v>22</v>
      </c>
      <c r="AV3230" s="91" t="s">
        <v>48</v>
      </c>
      <c r="AW3230" s="92" t="s">
        <v>48</v>
      </c>
      <c r="AX3230" s="92" t="s">
        <v>48</v>
      </c>
      <c r="AY3230" s="91" t="s">
        <v>152</v>
      </c>
      <c r="AZ3230" s="23"/>
      <c r="BA3230" s="25">
        <v>0</v>
      </c>
      <c r="BB3230" t="s">
        <v>48</v>
      </c>
      <c r="BC3230" t="e">
        <v>#N/A</v>
      </c>
      <c r="BD3230" t="e">
        <f>IF(Z3230=BC3230,"OK")</f>
        <v>#N/A</v>
      </c>
      <c r="BE3230">
        <v>7.0000000000000007E-2</v>
      </c>
      <c r="BF3230">
        <v>1.9599999999999999E-4</v>
      </c>
      <c r="BG3230">
        <v>260</v>
      </c>
      <c r="BH3230">
        <v>260</v>
      </c>
      <c r="BI3230">
        <v>5</v>
      </c>
      <c r="BJ3230">
        <v>0</v>
      </c>
      <c r="BK3230">
        <v>0</v>
      </c>
      <c r="BN3230" s="183"/>
    </row>
    <row r="3231" spans="1:66" ht="25.5" x14ac:dyDescent="0.25">
      <c r="A3231" s="1"/>
      <c r="B3231" s="94">
        <v>3218</v>
      </c>
      <c r="C3231" s="43">
        <v>1087863</v>
      </c>
      <c r="D3231" s="43">
        <v>1047037</v>
      </c>
      <c r="E3231" s="27" t="s">
        <v>2358</v>
      </c>
      <c r="F3231" s="213" t="s">
        <v>21</v>
      </c>
      <c r="G3231" s="28"/>
      <c r="H3231" s="46" t="str">
        <f>IFERROR(IFERROR(IF(SEARCH("Usystems",$E3231)&gt;0,"Usystems"),IF(SEARCH("RIIFO",$E3231)&gt;0,"RIIFO","Uponor")),"Uponor")</f>
        <v>Uponor</v>
      </c>
      <c r="I3231" s="25">
        <f>IFERROR(MID($D3231,1,7)+0,"")</f>
        <v>1047037</v>
      </c>
      <c r="J3231" s="25" t="str">
        <f>IFERROR(MID($D3231,10,7)+0,"")</f>
        <v/>
      </c>
      <c r="K3231" s="25" t="str">
        <f>IFERROR(MID($D3231,19,7)+0,"")</f>
        <v/>
      </c>
      <c r="L3231" s="25" t="str">
        <f>IFERROR(MID($D3231,28,7)+0,"")</f>
        <v/>
      </c>
      <c r="M3231" s="25" t="str">
        <f>IF(IFERROR(MID($Q3231,1,7)+0,"")&lt;1130000,IF(INDEX(C:C,MATCH(LEFT(Q3231,7)+0,I:I,0))&lt;1130000,"",INDEX(C:C,MATCH(LEFT(Q3231,7)+0,I:I,0))),IFERROR(MID($Q3231,1,7)+0,""))</f>
        <v/>
      </c>
      <c r="N3231" s="25" t="str">
        <f>IF(IFERROR(MID($Q3231,10,7)+0,"")&lt;1130000,"",IFERROR(MID($Q3231,10,7)+0,""))</f>
        <v/>
      </c>
      <c r="O3231" s="25" t="str">
        <f>IF(IFERROR(MID($Q3231,19,7)+0,"")&lt;1130000,"",IFERROR(MID($Q3231,19,7)+0,""))</f>
        <v/>
      </c>
      <c r="P3231" s="25" t="str">
        <f>IF(M3231="","",IF(N3231="",M3231,M3231&amp;", "&amp;N3231))</f>
        <v/>
      </c>
      <c r="Q3231" s="25"/>
      <c r="R3231" s="25"/>
      <c r="S3231" s="35" t="s">
        <v>96</v>
      </c>
      <c r="T3231" s="34" t="s">
        <v>36</v>
      </c>
      <c r="U3231" s="185">
        <v>965</v>
      </c>
      <c r="V3231" s="188">
        <v>965</v>
      </c>
      <c r="W3231" s="189">
        <v>965</v>
      </c>
      <c r="X3231" s="31">
        <v>965</v>
      </c>
      <c r="Y3231" s="90">
        <f>IFERROR(ROUND(X3231/W3231-1,2),"")</f>
        <v>0</v>
      </c>
      <c r="Z3231" s="31">
        <f>IF(OR(S3231="VLD MLC components",S3231="VLD MLC pipes",S3231="VLD PEX components",S3231="VLD PEX pipes",S3231="VLD PHC components",S3231="VLD PHC pipes",S3231="Controls VLD"),"По запросу",X3231)</f>
        <v>965</v>
      </c>
      <c r="AA3231" s="63">
        <f>ROUND(X3231/1.2,3)</f>
        <v>804.16700000000003</v>
      </c>
      <c r="AB3231" s="23">
        <v>804.16700000000003</v>
      </c>
      <c r="AC3231" s="190">
        <f>IFERROR(ROUND(AA3231/AB3231-1,2),"")</f>
        <v>0</v>
      </c>
      <c r="AD3231" s="25">
        <v>0.1</v>
      </c>
      <c r="AE3231" s="25">
        <v>1.9599999999999999E-4</v>
      </c>
      <c r="AF3231" s="25">
        <v>0</v>
      </c>
      <c r="AG3231" s="25" t="s">
        <v>22</v>
      </c>
      <c r="AH3231" s="25">
        <v>0</v>
      </c>
      <c r="AI3231" s="25">
        <v>0</v>
      </c>
      <c r="AJ3231" s="25" t="s">
        <v>20</v>
      </c>
      <c r="AK3231" s="42" t="s">
        <v>19</v>
      </c>
      <c r="AL3231" s="25" t="s">
        <v>20</v>
      </c>
      <c r="AM3231" s="25">
        <v>5</v>
      </c>
      <c r="AN3231" s="25">
        <v>280</v>
      </c>
      <c r="AO3231" s="25">
        <v>280</v>
      </c>
      <c r="AP3231" s="25">
        <v>5</v>
      </c>
      <c r="AQ3231" s="25"/>
      <c r="AR3231" s="94"/>
      <c r="AS3231" s="157" t="s">
        <v>22</v>
      </c>
      <c r="AT3231" s="93">
        <v>42786</v>
      </c>
      <c r="AU3231" s="92" t="s">
        <v>22</v>
      </c>
      <c r="AV3231" s="91" t="s">
        <v>48</v>
      </c>
      <c r="AW3231" s="92" t="s">
        <v>48</v>
      </c>
      <c r="AX3231" s="92" t="s">
        <v>48</v>
      </c>
      <c r="AY3231" s="91" t="s">
        <v>152</v>
      </c>
      <c r="AZ3231" s="23"/>
      <c r="BA3231" s="25">
        <v>0</v>
      </c>
      <c r="BB3231" t="s">
        <v>48</v>
      </c>
      <c r="BC3231" t="e">
        <v>#N/A</v>
      </c>
      <c r="BD3231" t="e">
        <f>IF(Z3231=BC3231,"OK")</f>
        <v>#N/A</v>
      </c>
      <c r="BE3231">
        <v>0.1</v>
      </c>
      <c r="BF3231">
        <v>1.9599999999999999E-4</v>
      </c>
      <c r="BG3231">
        <v>280</v>
      </c>
      <c r="BH3231">
        <v>280</v>
      </c>
      <c r="BI3231">
        <v>5</v>
      </c>
      <c r="BJ3231">
        <v>0</v>
      </c>
      <c r="BK3231">
        <v>0</v>
      </c>
      <c r="BN3231" s="183"/>
    </row>
    <row r="3232" spans="1:66" ht="25.5" x14ac:dyDescent="0.25">
      <c r="A3232" s="1"/>
      <c r="B3232" s="94">
        <v>3219</v>
      </c>
      <c r="C3232" s="43">
        <v>1068041</v>
      </c>
      <c r="D3232" s="25">
        <v>1046156</v>
      </c>
      <c r="E3232" s="27" t="s">
        <v>2357</v>
      </c>
      <c r="F3232" s="151" t="s">
        <v>21</v>
      </c>
      <c r="G3232" s="41" t="s">
        <v>585</v>
      </c>
      <c r="H3232" s="46" t="str">
        <f>IFERROR(IFERROR(IF(SEARCH("Usystems",$E3232)&gt;0,"Usystems"),IF(SEARCH("RIIFO",$E3232)&gt;0,"RIIFO","Uponor")),"Uponor")</f>
        <v>Uponor</v>
      </c>
      <c r="I3232" s="25">
        <f>IFERROR(MID($D3232,1,7)+0,"")</f>
        <v>1046156</v>
      </c>
      <c r="J3232" s="25" t="str">
        <f>IFERROR(MID($D3232,10,7)+0,"")</f>
        <v/>
      </c>
      <c r="K3232" s="25" t="str">
        <f>IFERROR(MID($D3232,19,7)+0,"")</f>
        <v/>
      </c>
      <c r="L3232" s="25" t="str">
        <f>IFERROR(MID($D3232,28,7)+0,"")</f>
        <v/>
      </c>
      <c r="M3232" s="25" t="str">
        <f>IF(IFERROR(MID($Q3232,1,7)+0,"")&lt;1130000,IF(INDEX(C:C,MATCH(LEFT(Q3232,7)+0,I:I,0))&lt;1130000,"",INDEX(C:C,MATCH(LEFT(Q3232,7)+0,I:I,0))),IFERROR(MID($Q3232,1,7)+0,""))</f>
        <v/>
      </c>
      <c r="N3232" s="25" t="str">
        <f>IF(IFERROR(MID($Q3232,10,7)+0,"")&lt;1130000,"",IFERROR(MID($Q3232,10,7)+0,""))</f>
        <v/>
      </c>
      <c r="O3232" s="25" t="str">
        <f>IF(IFERROR(MID($Q3232,19,7)+0,"")&lt;1130000,"",IFERROR(MID($Q3232,19,7)+0,""))</f>
        <v/>
      </c>
      <c r="P3232" s="25" t="str">
        <f>IF(M3232="","",IF(N3232="",M3232,M3232&amp;", "&amp;N3232))</f>
        <v/>
      </c>
      <c r="Q3232" s="25"/>
      <c r="R3232" s="25"/>
      <c r="S3232" s="35" t="s">
        <v>96</v>
      </c>
      <c r="T3232" s="25" t="s">
        <v>36</v>
      </c>
      <c r="U3232" s="185">
        <v>7815</v>
      </c>
      <c r="V3232" s="188">
        <v>7815</v>
      </c>
      <c r="W3232" s="189">
        <v>7815</v>
      </c>
      <c r="X3232" s="31">
        <v>7815</v>
      </c>
      <c r="Y3232" s="90">
        <f>IFERROR(ROUND(X3232/W3232-1,2),"")</f>
        <v>0</v>
      </c>
      <c r="Z3232" s="31">
        <f>IF(OR(S3232="VLD MLC components",S3232="VLD MLC pipes",S3232="VLD PEX components",S3232="VLD PEX pipes",S3232="VLD PHC components",S3232="VLD PHC pipes",S3232="Controls VLD"),"По запросу",X3232)</f>
        <v>7815</v>
      </c>
      <c r="AA3232" s="63">
        <f>ROUND(X3232/1.2,3)</f>
        <v>6512.5</v>
      </c>
      <c r="AB3232" s="23">
        <v>6512.5</v>
      </c>
      <c r="AC3232" s="190">
        <f>IFERROR(ROUND(AA3232/AB3232-1,2),"")</f>
        <v>0</v>
      </c>
      <c r="AD3232" s="25">
        <v>2.34</v>
      </c>
      <c r="AE3232" s="25">
        <v>6.9750000000000006E-2</v>
      </c>
      <c r="AF3232" s="25">
        <v>10</v>
      </c>
      <c r="AG3232" s="25">
        <v>10</v>
      </c>
      <c r="AH3232" s="25">
        <v>10</v>
      </c>
      <c r="AI3232" s="25">
        <v>10</v>
      </c>
      <c r="AJ3232" s="25" t="s">
        <v>20</v>
      </c>
      <c r="AK3232" s="22" t="s">
        <v>20</v>
      </c>
      <c r="AL3232" s="25" t="s">
        <v>20</v>
      </c>
      <c r="AM3232" s="25">
        <v>1</v>
      </c>
      <c r="AN3232" s="25">
        <v>3100</v>
      </c>
      <c r="AO3232" s="25">
        <v>1200</v>
      </c>
      <c r="AP3232" s="25">
        <v>750</v>
      </c>
      <c r="AQ3232" s="25"/>
      <c r="AR3232" s="94"/>
      <c r="AS3232" s="157">
        <v>10</v>
      </c>
      <c r="AT3232" s="93" t="s">
        <v>22</v>
      </c>
      <c r="AU3232" s="92" t="s">
        <v>22</v>
      </c>
      <c r="AV3232" s="91" t="s">
        <v>152</v>
      </c>
      <c r="AW3232" s="92" t="s">
        <v>152</v>
      </c>
      <c r="AX3232" s="92" t="s">
        <v>48</v>
      </c>
      <c r="AY3232" s="91" t="s">
        <v>152</v>
      </c>
      <c r="AZ3232" s="23"/>
      <c r="BA3232" s="25" t="s">
        <v>2356</v>
      </c>
      <c r="BB3232" t="s">
        <v>25</v>
      </c>
      <c r="BC3232">
        <v>7815</v>
      </c>
      <c r="BD3232" t="str">
        <f>IF(Z3232=BC3232,"OK")</f>
        <v>OK</v>
      </c>
      <c r="BE3232">
        <v>2.34</v>
      </c>
      <c r="BF3232">
        <v>6.9750000000000006E-2</v>
      </c>
      <c r="BG3232">
        <v>3100</v>
      </c>
      <c r="BH3232">
        <v>1200</v>
      </c>
      <c r="BI3232">
        <v>750</v>
      </c>
      <c r="BJ3232">
        <v>0</v>
      </c>
      <c r="BK3232">
        <v>0</v>
      </c>
      <c r="BN3232" s="183"/>
    </row>
    <row r="3233" spans="1:66" ht="25.5" x14ac:dyDescent="0.25">
      <c r="A3233" s="1"/>
      <c r="B3233" s="94">
        <v>3220</v>
      </c>
      <c r="C3233" s="43">
        <v>1068042</v>
      </c>
      <c r="D3233" s="25">
        <v>1046157</v>
      </c>
      <c r="E3233" s="27" t="s">
        <v>2355</v>
      </c>
      <c r="F3233" s="151" t="s">
        <v>21</v>
      </c>
      <c r="G3233" s="41" t="s">
        <v>585</v>
      </c>
      <c r="H3233" s="46" t="str">
        <f>IFERROR(IFERROR(IF(SEARCH("Usystems",$E3233)&gt;0,"Usystems"),IF(SEARCH("RIIFO",$E3233)&gt;0,"RIIFO","Uponor")),"Uponor")</f>
        <v>Uponor</v>
      </c>
      <c r="I3233" s="25">
        <f>IFERROR(MID($D3233,1,7)+0,"")</f>
        <v>1046157</v>
      </c>
      <c r="J3233" s="25" t="str">
        <f>IFERROR(MID($D3233,10,7)+0,"")</f>
        <v/>
      </c>
      <c r="K3233" s="25" t="str">
        <f>IFERROR(MID($D3233,19,7)+0,"")</f>
        <v/>
      </c>
      <c r="L3233" s="25" t="str">
        <f>IFERROR(MID($D3233,28,7)+0,"")</f>
        <v/>
      </c>
      <c r="M3233" s="25" t="str">
        <f>IF(IFERROR(MID($Q3233,1,7)+0,"")&lt;1130000,IF(INDEX(C:C,MATCH(LEFT(Q3233,7)+0,I:I,0))&lt;1130000,"",INDEX(C:C,MATCH(LEFT(Q3233,7)+0,I:I,0))),IFERROR(MID($Q3233,1,7)+0,""))</f>
        <v/>
      </c>
      <c r="N3233" s="25" t="str">
        <f>IF(IFERROR(MID($Q3233,10,7)+0,"")&lt;1130000,"",IFERROR(MID($Q3233,10,7)+0,""))</f>
        <v/>
      </c>
      <c r="O3233" s="25" t="str">
        <f>IF(IFERROR(MID($Q3233,19,7)+0,"")&lt;1130000,"",IFERROR(MID($Q3233,19,7)+0,""))</f>
        <v/>
      </c>
      <c r="P3233" s="25" t="str">
        <f>IF(M3233="","",IF(N3233="",M3233,M3233&amp;", "&amp;N3233))</f>
        <v/>
      </c>
      <c r="Q3233" s="25"/>
      <c r="R3233" s="25"/>
      <c r="S3233" s="35" t="s">
        <v>96</v>
      </c>
      <c r="T3233" s="25" t="s">
        <v>36</v>
      </c>
      <c r="U3233" s="185">
        <v>9239</v>
      </c>
      <c r="V3233" s="188">
        <v>9239</v>
      </c>
      <c r="W3233" s="189">
        <v>9239</v>
      </c>
      <c r="X3233" s="31">
        <v>9239</v>
      </c>
      <c r="Y3233" s="90">
        <f>IFERROR(ROUND(X3233/W3233-1,2),"")</f>
        <v>0</v>
      </c>
      <c r="Z3233" s="31">
        <f>IF(OR(S3233="VLD MLC components",S3233="VLD MLC pipes",S3233="VLD PEX components",S3233="VLD PEX pipes",S3233="VLD PHC components",S3233="VLD PHC pipes",S3233="Controls VLD"),"По запросу",X3233)</f>
        <v>9239</v>
      </c>
      <c r="AA3233" s="63">
        <f>ROUND(X3233/1.2,3)</f>
        <v>7699.1670000000004</v>
      </c>
      <c r="AB3233" s="23">
        <v>7699.1670000000004</v>
      </c>
      <c r="AC3233" s="190">
        <f>IFERROR(ROUND(AA3233/AB3233-1,2),"")</f>
        <v>0</v>
      </c>
      <c r="AD3233" s="25">
        <v>2.94</v>
      </c>
      <c r="AE3233" s="25">
        <v>9.9642999999999995E-2</v>
      </c>
      <c r="AF3233" s="25">
        <v>27</v>
      </c>
      <c r="AG3233" s="25">
        <v>27</v>
      </c>
      <c r="AH3233" s="25">
        <v>27</v>
      </c>
      <c r="AI3233" s="25">
        <v>27</v>
      </c>
      <c r="AJ3233" s="25" t="s">
        <v>20</v>
      </c>
      <c r="AK3233" s="22" t="s">
        <v>20</v>
      </c>
      <c r="AL3233" s="25" t="s">
        <v>20</v>
      </c>
      <c r="AM3233" s="25">
        <v>1</v>
      </c>
      <c r="AN3233" s="25">
        <v>3100</v>
      </c>
      <c r="AO3233" s="25">
        <v>1200</v>
      </c>
      <c r="AP3233" s="25">
        <v>750</v>
      </c>
      <c r="AQ3233" s="25"/>
      <c r="AR3233" s="94"/>
      <c r="AS3233" s="157">
        <v>27</v>
      </c>
      <c r="AT3233" s="93" t="s">
        <v>22</v>
      </c>
      <c r="AU3233" s="92" t="s">
        <v>22</v>
      </c>
      <c r="AV3233" s="91" t="s">
        <v>152</v>
      </c>
      <c r="AW3233" s="92" t="s">
        <v>152</v>
      </c>
      <c r="AX3233" s="92" t="s">
        <v>48</v>
      </c>
      <c r="AY3233" s="91" t="s">
        <v>152</v>
      </c>
      <c r="AZ3233" s="23"/>
      <c r="BA3233" s="25" t="s">
        <v>2354</v>
      </c>
      <c r="BB3233" t="s">
        <v>25</v>
      </c>
      <c r="BC3233">
        <v>9239</v>
      </c>
      <c r="BD3233" t="str">
        <f>IF(Z3233=BC3233,"OK")</f>
        <v>OK</v>
      </c>
      <c r="BE3233">
        <v>2.94</v>
      </c>
      <c r="BF3233">
        <v>9.9642999999999995E-2</v>
      </c>
      <c r="BG3233">
        <v>3100</v>
      </c>
      <c r="BH3233">
        <v>1200</v>
      </c>
      <c r="BI3233">
        <v>750</v>
      </c>
      <c r="BJ3233">
        <v>0</v>
      </c>
      <c r="BK3233">
        <v>0</v>
      </c>
      <c r="BN3233" s="183"/>
    </row>
    <row r="3234" spans="1:66" ht="25.5" x14ac:dyDescent="0.25">
      <c r="A3234" s="1"/>
      <c r="B3234" s="94">
        <v>3221</v>
      </c>
      <c r="C3234" s="43">
        <v>1068043</v>
      </c>
      <c r="D3234" s="25">
        <v>1046158</v>
      </c>
      <c r="E3234" s="27" t="s">
        <v>2353</v>
      </c>
      <c r="F3234" s="151" t="s">
        <v>21</v>
      </c>
      <c r="G3234" s="28"/>
      <c r="H3234" s="46" t="str">
        <f>IFERROR(IFERROR(IF(SEARCH("Usystems",$E3234)&gt;0,"Usystems"),IF(SEARCH("RIIFO",$E3234)&gt;0,"RIIFO","Uponor")),"Uponor")</f>
        <v>Uponor</v>
      </c>
      <c r="I3234" s="25">
        <f>IFERROR(MID($D3234,1,7)+0,"")</f>
        <v>1046158</v>
      </c>
      <c r="J3234" s="25" t="str">
        <f>IFERROR(MID($D3234,10,7)+0,"")</f>
        <v/>
      </c>
      <c r="K3234" s="25" t="str">
        <f>IFERROR(MID($D3234,19,7)+0,"")</f>
        <v/>
      </c>
      <c r="L3234" s="25" t="str">
        <f>IFERROR(MID($D3234,28,7)+0,"")</f>
        <v/>
      </c>
      <c r="M3234" s="25" t="str">
        <f>IF(IFERROR(MID($Q3234,1,7)+0,"")&lt;1130000,IF(INDEX(C:C,MATCH(LEFT(Q3234,7)+0,I:I,0))&lt;1130000,"",INDEX(C:C,MATCH(LEFT(Q3234,7)+0,I:I,0))),IFERROR(MID($Q3234,1,7)+0,""))</f>
        <v/>
      </c>
      <c r="N3234" s="25" t="str">
        <f>IF(IFERROR(MID($Q3234,10,7)+0,"")&lt;1130000,"",IFERROR(MID($Q3234,10,7)+0,""))</f>
        <v/>
      </c>
      <c r="O3234" s="25" t="str">
        <f>IF(IFERROR(MID($Q3234,19,7)+0,"")&lt;1130000,"",IFERROR(MID($Q3234,19,7)+0,""))</f>
        <v/>
      </c>
      <c r="P3234" s="25" t="str">
        <f>IF(M3234="","",IF(N3234="",M3234,M3234&amp;", "&amp;N3234))</f>
        <v/>
      </c>
      <c r="Q3234" s="25"/>
      <c r="R3234" s="25"/>
      <c r="S3234" s="35" t="s">
        <v>96</v>
      </c>
      <c r="T3234" s="25" t="s">
        <v>36</v>
      </c>
      <c r="U3234" s="185">
        <v>12175</v>
      </c>
      <c r="V3234" s="188">
        <v>12175</v>
      </c>
      <c r="W3234" s="189">
        <v>12175</v>
      </c>
      <c r="X3234" s="31">
        <v>12175</v>
      </c>
      <c r="Y3234" s="90">
        <f>IFERROR(ROUND(X3234/W3234-1,2),"")</f>
        <v>0</v>
      </c>
      <c r="Z3234" s="31">
        <f>IF(OR(S3234="VLD MLC components",S3234="VLD MLC pipes",S3234="VLD PEX components",S3234="VLD PEX pipes",S3234="VLD PHC components",S3234="VLD PHC pipes",S3234="Controls VLD"),"По запросу",X3234)</f>
        <v>12175</v>
      </c>
      <c r="AA3234" s="63">
        <f>ROUND(X3234/1.2,3)</f>
        <v>10145.833000000001</v>
      </c>
      <c r="AB3234" s="23">
        <v>10145.833000000001</v>
      </c>
      <c r="AC3234" s="190">
        <f>IFERROR(ROUND(AA3234/AB3234-1,2),"")</f>
        <v>0</v>
      </c>
      <c r="AD3234" s="25">
        <v>5</v>
      </c>
      <c r="AE3234" s="25">
        <v>0.12</v>
      </c>
      <c r="AF3234" s="25">
        <v>0</v>
      </c>
      <c r="AG3234" s="25" t="s">
        <v>22</v>
      </c>
      <c r="AH3234" s="25">
        <v>0</v>
      </c>
      <c r="AI3234" s="25">
        <v>0</v>
      </c>
      <c r="AJ3234" s="25" t="s">
        <v>20</v>
      </c>
      <c r="AK3234" s="42" t="s">
        <v>19</v>
      </c>
      <c r="AL3234" s="25" t="s">
        <v>20</v>
      </c>
      <c r="AM3234" s="25">
        <v>1</v>
      </c>
      <c r="AN3234" s="25">
        <v>3000</v>
      </c>
      <c r="AO3234" s="25">
        <v>1060</v>
      </c>
      <c r="AP3234" s="25">
        <v>900</v>
      </c>
      <c r="AQ3234" s="25"/>
      <c r="AR3234" s="94"/>
      <c r="AS3234" s="157" t="s">
        <v>22</v>
      </c>
      <c r="AT3234" s="93" t="s">
        <v>22</v>
      </c>
      <c r="AU3234" s="92" t="s">
        <v>22</v>
      </c>
      <c r="AV3234" s="91" t="s">
        <v>152</v>
      </c>
      <c r="AW3234" s="92" t="s">
        <v>48</v>
      </c>
      <c r="AX3234" s="92" t="s">
        <v>48</v>
      </c>
      <c r="AY3234" s="91" t="s">
        <v>152</v>
      </c>
      <c r="AZ3234" s="23"/>
      <c r="BA3234" s="25" t="s">
        <v>2352</v>
      </c>
      <c r="BB3234" t="s">
        <v>25</v>
      </c>
      <c r="BC3234" t="e">
        <v>#N/A</v>
      </c>
      <c r="BD3234" t="e">
        <f>IF(Z3234=BC3234,"OK")</f>
        <v>#N/A</v>
      </c>
      <c r="BE3234">
        <v>5</v>
      </c>
      <c r="BF3234">
        <v>0.12</v>
      </c>
      <c r="BG3234">
        <v>3000</v>
      </c>
      <c r="BH3234">
        <v>1060</v>
      </c>
      <c r="BI3234">
        <v>900</v>
      </c>
      <c r="BJ3234">
        <v>0</v>
      </c>
      <c r="BK3234">
        <v>0</v>
      </c>
      <c r="BN3234" s="183"/>
    </row>
    <row r="3235" spans="1:66" ht="25.5" x14ac:dyDescent="0.25">
      <c r="A3235" s="1"/>
      <c r="B3235" s="94">
        <v>3222</v>
      </c>
      <c r="C3235" s="43">
        <v>1068044</v>
      </c>
      <c r="D3235" s="25">
        <v>1046159</v>
      </c>
      <c r="E3235" s="48" t="s">
        <v>2351</v>
      </c>
      <c r="F3235" s="151" t="s">
        <v>21</v>
      </c>
      <c r="G3235" s="41" t="s">
        <v>585</v>
      </c>
      <c r="H3235" s="46" t="str">
        <f>IFERROR(IFERROR(IF(SEARCH("Usystems",$E3235)&gt;0,"Usystems"),IF(SEARCH("RIIFO",$E3235)&gt;0,"RIIFO","Uponor")),"Uponor")</f>
        <v>Uponor</v>
      </c>
      <c r="I3235" s="25">
        <f>IFERROR(MID($D3235,1,7)+0,"")</f>
        <v>1046159</v>
      </c>
      <c r="J3235" s="25" t="str">
        <f>IFERROR(MID($D3235,10,7)+0,"")</f>
        <v/>
      </c>
      <c r="K3235" s="25" t="str">
        <f>IFERROR(MID($D3235,19,7)+0,"")</f>
        <v/>
      </c>
      <c r="L3235" s="25" t="str">
        <f>IFERROR(MID($D3235,28,7)+0,"")</f>
        <v/>
      </c>
      <c r="M3235" s="25" t="str">
        <f>IF(IFERROR(MID($Q3235,1,7)+0,"")&lt;1130000,IF(INDEX(C:C,MATCH(LEFT(Q3235,7)+0,I:I,0))&lt;1130000,"",INDEX(C:C,MATCH(LEFT(Q3235,7)+0,I:I,0))),IFERROR(MID($Q3235,1,7)+0,""))</f>
        <v/>
      </c>
      <c r="N3235" s="25" t="str">
        <f>IF(IFERROR(MID($Q3235,10,7)+0,"")&lt;1130000,"",IFERROR(MID($Q3235,10,7)+0,""))</f>
        <v/>
      </c>
      <c r="O3235" s="25" t="str">
        <f>IF(IFERROR(MID($Q3235,19,7)+0,"")&lt;1130000,"",IFERROR(MID($Q3235,19,7)+0,""))</f>
        <v/>
      </c>
      <c r="P3235" s="25" t="str">
        <f>IF(M3235="","",IF(N3235="",M3235,M3235&amp;", "&amp;N3235))</f>
        <v/>
      </c>
      <c r="Q3235" s="25"/>
      <c r="R3235" s="25"/>
      <c r="S3235" s="35" t="s">
        <v>96</v>
      </c>
      <c r="T3235" s="25" t="s">
        <v>36</v>
      </c>
      <c r="U3235" s="185">
        <v>16446</v>
      </c>
      <c r="V3235" s="188">
        <v>16446</v>
      </c>
      <c r="W3235" s="189">
        <v>16446</v>
      </c>
      <c r="X3235" s="31">
        <v>16446</v>
      </c>
      <c r="Y3235" s="90">
        <f>IFERROR(ROUND(X3235/W3235-1,2),"")</f>
        <v>0</v>
      </c>
      <c r="Z3235" s="31">
        <f>IF(OR(S3235="VLD MLC components",S3235="VLD MLC pipes",S3235="VLD PEX components",S3235="VLD PEX pipes",S3235="VLD PHC components",S3235="VLD PHC pipes",S3235="Controls VLD"),"По запросу",X3235)</f>
        <v>16446</v>
      </c>
      <c r="AA3235" s="63">
        <f>ROUND(X3235/1.2,3)</f>
        <v>13705</v>
      </c>
      <c r="AB3235" s="23">
        <v>13705</v>
      </c>
      <c r="AC3235" s="190">
        <f>IFERROR(ROUND(AA3235/AB3235-1,2),"")</f>
        <v>0</v>
      </c>
      <c r="AD3235" s="25">
        <v>6.73</v>
      </c>
      <c r="AE3235" s="25">
        <v>0.1767</v>
      </c>
      <c r="AF3235" s="25">
        <v>0</v>
      </c>
      <c r="AG3235" s="25" t="s">
        <v>22</v>
      </c>
      <c r="AH3235" s="25">
        <v>0</v>
      </c>
      <c r="AI3235" s="25">
        <v>0</v>
      </c>
      <c r="AJ3235" s="25" t="s">
        <v>20</v>
      </c>
      <c r="AK3235" s="42" t="s">
        <v>19</v>
      </c>
      <c r="AL3235" s="25" t="s">
        <v>20</v>
      </c>
      <c r="AM3235" s="25">
        <v>1</v>
      </c>
      <c r="AN3235" s="25">
        <v>3100</v>
      </c>
      <c r="AO3235" s="25">
        <v>1200</v>
      </c>
      <c r="AP3235" s="25">
        <v>950</v>
      </c>
      <c r="AQ3235" s="25"/>
      <c r="AR3235" s="94"/>
      <c r="AS3235" s="157" t="s">
        <v>22</v>
      </c>
      <c r="AT3235" s="93" t="s">
        <v>22</v>
      </c>
      <c r="AU3235" s="92" t="s">
        <v>22</v>
      </c>
      <c r="AV3235" s="91" t="s">
        <v>152</v>
      </c>
      <c r="AW3235" s="92" t="s">
        <v>48</v>
      </c>
      <c r="AX3235" s="92" t="s">
        <v>48</v>
      </c>
      <c r="AY3235" s="91" t="s">
        <v>152</v>
      </c>
      <c r="AZ3235" s="23"/>
      <c r="BA3235" s="25" t="s">
        <v>2350</v>
      </c>
      <c r="BB3235" t="s">
        <v>25</v>
      </c>
      <c r="BC3235" t="e">
        <v>#N/A</v>
      </c>
      <c r="BD3235" t="e">
        <f>IF(Z3235=BC3235,"OK")</f>
        <v>#N/A</v>
      </c>
      <c r="BE3235">
        <v>6.73</v>
      </c>
      <c r="BF3235">
        <v>0.1767</v>
      </c>
      <c r="BG3235">
        <v>3100</v>
      </c>
      <c r="BH3235">
        <v>1200</v>
      </c>
      <c r="BI3235">
        <v>950</v>
      </c>
      <c r="BJ3235">
        <v>0</v>
      </c>
      <c r="BK3235">
        <v>0</v>
      </c>
      <c r="BN3235" s="183"/>
    </row>
    <row r="3236" spans="1:66" ht="25.5" x14ac:dyDescent="0.25">
      <c r="A3236" s="1"/>
      <c r="B3236" s="94">
        <v>3223</v>
      </c>
      <c r="C3236" s="43">
        <v>1068078</v>
      </c>
      <c r="D3236" s="25">
        <v>1046193</v>
      </c>
      <c r="E3236" s="27" t="s">
        <v>2349</v>
      </c>
      <c r="F3236" s="151" t="s">
        <v>21</v>
      </c>
      <c r="G3236" s="41" t="s">
        <v>585</v>
      </c>
      <c r="H3236" s="46" t="str">
        <f>IFERROR(IFERROR(IF(SEARCH("Usystems",$E3236)&gt;0,"Usystems"),IF(SEARCH("RIIFO",$E3236)&gt;0,"RIIFO","Uponor")),"Uponor")</f>
        <v>Uponor</v>
      </c>
      <c r="I3236" s="25">
        <f>IFERROR(MID($D3236,1,7)+0,"")</f>
        <v>1046193</v>
      </c>
      <c r="J3236" s="25" t="str">
        <f>IFERROR(MID($D3236,10,7)+0,"")</f>
        <v/>
      </c>
      <c r="K3236" s="25" t="str">
        <f>IFERROR(MID($D3236,19,7)+0,"")</f>
        <v/>
      </c>
      <c r="L3236" s="25" t="str">
        <f>IFERROR(MID($D3236,28,7)+0,"")</f>
        <v/>
      </c>
      <c r="M3236" s="25" t="str">
        <f>IF(IFERROR(MID($Q3236,1,7)+0,"")&lt;1130000,IF(INDEX(C:C,MATCH(LEFT(Q3236,7)+0,I:I,0))&lt;1130000,"",INDEX(C:C,MATCH(LEFT(Q3236,7)+0,I:I,0))),IFERROR(MID($Q3236,1,7)+0,""))</f>
        <v/>
      </c>
      <c r="N3236" s="25" t="str">
        <f>IF(IFERROR(MID($Q3236,10,7)+0,"")&lt;1130000,"",IFERROR(MID($Q3236,10,7)+0,""))</f>
        <v/>
      </c>
      <c r="O3236" s="25" t="str">
        <f>IF(IFERROR(MID($Q3236,19,7)+0,"")&lt;1130000,"",IFERROR(MID($Q3236,19,7)+0,""))</f>
        <v/>
      </c>
      <c r="P3236" s="25" t="str">
        <f>IF(M3236="","",IF(N3236="",M3236,M3236&amp;", "&amp;N3236))</f>
        <v/>
      </c>
      <c r="Q3236" s="25"/>
      <c r="R3236" s="25"/>
      <c r="S3236" s="35" t="s">
        <v>96</v>
      </c>
      <c r="T3236" s="25" t="s">
        <v>36</v>
      </c>
      <c r="U3236" s="185">
        <v>7613</v>
      </c>
      <c r="V3236" s="188">
        <v>7613</v>
      </c>
      <c r="W3236" s="189">
        <v>7613</v>
      </c>
      <c r="X3236" s="31">
        <v>7613</v>
      </c>
      <c r="Y3236" s="90">
        <f>IFERROR(ROUND(X3236/W3236-1,2),"")</f>
        <v>0</v>
      </c>
      <c r="Z3236" s="31">
        <f>IF(OR(S3236="VLD MLC components",S3236="VLD MLC pipes",S3236="VLD PEX components",S3236="VLD PEX pipes",S3236="VLD PHC components",S3236="VLD PHC pipes",S3236="Controls VLD"),"По запросу",X3236)</f>
        <v>7613</v>
      </c>
      <c r="AA3236" s="63">
        <f>ROUND(X3236/1.2,3)</f>
        <v>6344.1670000000004</v>
      </c>
      <c r="AB3236" s="23">
        <v>6344.1670000000004</v>
      </c>
      <c r="AC3236" s="190">
        <f>IFERROR(ROUND(AA3236/AB3236-1,2),"")</f>
        <v>0</v>
      </c>
      <c r="AD3236" s="25">
        <v>0.192</v>
      </c>
      <c r="AE3236" s="25">
        <v>1.128E-2</v>
      </c>
      <c r="AF3236" s="25">
        <v>6</v>
      </c>
      <c r="AG3236" s="25">
        <v>6</v>
      </c>
      <c r="AH3236" s="25">
        <v>6</v>
      </c>
      <c r="AI3236" s="25">
        <v>6</v>
      </c>
      <c r="AJ3236" s="25" t="s">
        <v>20</v>
      </c>
      <c r="AK3236" s="22" t="s">
        <v>20</v>
      </c>
      <c r="AL3236" s="25" t="s">
        <v>20</v>
      </c>
      <c r="AM3236" s="25">
        <v>1</v>
      </c>
      <c r="AN3236" s="25" t="s">
        <v>22</v>
      </c>
      <c r="AO3236" s="25" t="s">
        <v>22</v>
      </c>
      <c r="AP3236" s="25" t="s">
        <v>22</v>
      </c>
      <c r="AQ3236" s="25"/>
      <c r="AR3236" s="94"/>
      <c r="AS3236" s="157">
        <v>6</v>
      </c>
      <c r="AT3236" s="93" t="s">
        <v>22</v>
      </c>
      <c r="AU3236" s="92" t="s">
        <v>22</v>
      </c>
      <c r="AV3236" s="91" t="s">
        <v>152</v>
      </c>
      <c r="AW3236" s="92" t="s">
        <v>152</v>
      </c>
      <c r="AX3236" s="92" t="s">
        <v>48</v>
      </c>
      <c r="AY3236" s="91" t="s">
        <v>152</v>
      </c>
      <c r="AZ3236" s="23"/>
      <c r="BA3236" s="25" t="s">
        <v>2348</v>
      </c>
      <c r="BB3236" t="s">
        <v>25</v>
      </c>
      <c r="BC3236">
        <v>7613</v>
      </c>
      <c r="BD3236" t="str">
        <f>IF(Z3236=BC3236,"OK")</f>
        <v>OK</v>
      </c>
      <c r="BE3236">
        <v>0.192</v>
      </c>
      <c r="BF3236">
        <v>1.128E-2</v>
      </c>
      <c r="BG3236" t="s">
        <v>22</v>
      </c>
      <c r="BH3236" t="s">
        <v>22</v>
      </c>
      <c r="BI3236" t="s">
        <v>22</v>
      </c>
      <c r="BJ3236">
        <v>0</v>
      </c>
      <c r="BK3236">
        <v>0</v>
      </c>
      <c r="BN3236" s="183"/>
    </row>
    <row r="3237" spans="1:66" ht="25.5" x14ac:dyDescent="0.25">
      <c r="A3237" s="1"/>
      <c r="B3237" s="94">
        <v>3224</v>
      </c>
      <c r="C3237" s="43">
        <v>1068079</v>
      </c>
      <c r="D3237" s="25">
        <v>1046194</v>
      </c>
      <c r="E3237" s="27" t="s">
        <v>2347</v>
      </c>
      <c r="F3237" s="151" t="s">
        <v>21</v>
      </c>
      <c r="G3237" s="41" t="s">
        <v>585</v>
      </c>
      <c r="H3237" s="46" t="str">
        <f>IFERROR(IFERROR(IF(SEARCH("Usystems",$E3237)&gt;0,"Usystems"),IF(SEARCH("RIIFO",$E3237)&gt;0,"RIIFO","Uponor")),"Uponor")</f>
        <v>Uponor</v>
      </c>
      <c r="I3237" s="25">
        <f>IFERROR(MID($D3237,1,7)+0,"")</f>
        <v>1046194</v>
      </c>
      <c r="J3237" s="25" t="str">
        <f>IFERROR(MID($D3237,10,7)+0,"")</f>
        <v/>
      </c>
      <c r="K3237" s="25" t="str">
        <f>IFERROR(MID($D3237,19,7)+0,"")</f>
        <v/>
      </c>
      <c r="L3237" s="25" t="str">
        <f>IFERROR(MID($D3237,28,7)+0,"")</f>
        <v/>
      </c>
      <c r="M3237" s="25" t="str">
        <f>IF(IFERROR(MID($Q3237,1,7)+0,"")&lt;1130000,IF(INDEX(C:C,MATCH(LEFT(Q3237,7)+0,I:I,0))&lt;1130000,"",INDEX(C:C,MATCH(LEFT(Q3237,7)+0,I:I,0))),IFERROR(MID($Q3237,1,7)+0,""))</f>
        <v/>
      </c>
      <c r="N3237" s="25" t="str">
        <f>IF(IFERROR(MID($Q3237,10,7)+0,"")&lt;1130000,"",IFERROR(MID($Q3237,10,7)+0,""))</f>
        <v/>
      </c>
      <c r="O3237" s="25" t="str">
        <f>IF(IFERROR(MID($Q3237,19,7)+0,"")&lt;1130000,"",IFERROR(MID($Q3237,19,7)+0,""))</f>
        <v/>
      </c>
      <c r="P3237" s="25" t="str">
        <f>IF(M3237="","",IF(N3237="",M3237,M3237&amp;", "&amp;N3237))</f>
        <v/>
      </c>
      <c r="Q3237" s="25"/>
      <c r="R3237" s="25"/>
      <c r="S3237" s="35" t="s">
        <v>96</v>
      </c>
      <c r="T3237" s="25" t="s">
        <v>36</v>
      </c>
      <c r="U3237" s="185">
        <v>8166</v>
      </c>
      <c r="V3237" s="188">
        <v>8166</v>
      </c>
      <c r="W3237" s="189">
        <v>8166</v>
      </c>
      <c r="X3237" s="31">
        <v>8166</v>
      </c>
      <c r="Y3237" s="90">
        <f>IFERROR(ROUND(X3237/W3237-1,2),"")</f>
        <v>0</v>
      </c>
      <c r="Z3237" s="31">
        <f>IF(OR(S3237="VLD MLC components",S3237="VLD MLC pipes",S3237="VLD PEX components",S3237="VLD PEX pipes",S3237="VLD PHC components",S3237="VLD PHC pipes",S3237="Controls VLD"),"По запросу",X3237)</f>
        <v>8166</v>
      </c>
      <c r="AA3237" s="63">
        <f>ROUND(X3237/1.2,3)</f>
        <v>6805</v>
      </c>
      <c r="AB3237" s="23">
        <v>6805</v>
      </c>
      <c r="AC3237" s="190">
        <f>IFERROR(ROUND(AA3237/AB3237-1,2),"")</f>
        <v>0</v>
      </c>
      <c r="AD3237" s="25">
        <v>0.35499999999999998</v>
      </c>
      <c r="AE3237" s="25">
        <v>1.6114E-2</v>
      </c>
      <c r="AF3237" s="25">
        <v>18</v>
      </c>
      <c r="AG3237" s="25">
        <v>18</v>
      </c>
      <c r="AH3237" s="25">
        <v>18</v>
      </c>
      <c r="AI3237" s="25">
        <v>18</v>
      </c>
      <c r="AJ3237" s="25" t="s">
        <v>20</v>
      </c>
      <c r="AK3237" s="22" t="s">
        <v>20</v>
      </c>
      <c r="AL3237" s="25" t="s">
        <v>20</v>
      </c>
      <c r="AM3237" s="25">
        <v>1</v>
      </c>
      <c r="AN3237" s="25" t="s">
        <v>22</v>
      </c>
      <c r="AO3237" s="25" t="s">
        <v>22</v>
      </c>
      <c r="AP3237" s="25" t="s">
        <v>22</v>
      </c>
      <c r="AQ3237" s="25"/>
      <c r="AR3237" s="94"/>
      <c r="AS3237" s="157">
        <v>18</v>
      </c>
      <c r="AT3237" s="93" t="s">
        <v>22</v>
      </c>
      <c r="AU3237" s="92" t="s">
        <v>22</v>
      </c>
      <c r="AV3237" s="91" t="s">
        <v>152</v>
      </c>
      <c r="AW3237" s="92" t="s">
        <v>152</v>
      </c>
      <c r="AX3237" s="92" t="s">
        <v>48</v>
      </c>
      <c r="AY3237" s="91" t="s">
        <v>152</v>
      </c>
      <c r="AZ3237" s="23"/>
      <c r="BA3237" s="25" t="s">
        <v>2346</v>
      </c>
      <c r="BB3237" t="s">
        <v>25</v>
      </c>
      <c r="BC3237">
        <v>8166</v>
      </c>
      <c r="BD3237" t="str">
        <f>IF(Z3237=BC3237,"OK")</f>
        <v>OK</v>
      </c>
      <c r="BE3237">
        <v>0.35499999999999998</v>
      </c>
      <c r="BF3237">
        <v>1.6114E-2</v>
      </c>
      <c r="BG3237" t="s">
        <v>22</v>
      </c>
      <c r="BH3237" t="s">
        <v>22</v>
      </c>
      <c r="BI3237" t="s">
        <v>22</v>
      </c>
      <c r="BJ3237">
        <v>0</v>
      </c>
      <c r="BK3237">
        <v>0</v>
      </c>
      <c r="BN3237" s="183"/>
    </row>
    <row r="3238" spans="1:66" ht="25.5" x14ac:dyDescent="0.25">
      <c r="A3238" s="1"/>
      <c r="B3238" s="94">
        <v>3225</v>
      </c>
      <c r="C3238" s="43">
        <v>1068080</v>
      </c>
      <c r="D3238" s="25">
        <v>1046195</v>
      </c>
      <c r="E3238" s="27" t="s">
        <v>2345</v>
      </c>
      <c r="F3238" s="151" t="s">
        <v>21</v>
      </c>
      <c r="G3238" s="28"/>
      <c r="H3238" s="46" t="str">
        <f>IFERROR(IFERROR(IF(SEARCH("Usystems",$E3238)&gt;0,"Usystems"),IF(SEARCH("RIIFO",$E3238)&gt;0,"RIIFO","Uponor")),"Uponor")</f>
        <v>Uponor</v>
      </c>
      <c r="I3238" s="25">
        <f>IFERROR(MID($D3238,1,7)+0,"")</f>
        <v>1046195</v>
      </c>
      <c r="J3238" s="25" t="str">
        <f>IFERROR(MID($D3238,10,7)+0,"")</f>
        <v/>
      </c>
      <c r="K3238" s="25" t="str">
        <f>IFERROR(MID($D3238,19,7)+0,"")</f>
        <v/>
      </c>
      <c r="L3238" s="25" t="str">
        <f>IFERROR(MID($D3238,28,7)+0,"")</f>
        <v/>
      </c>
      <c r="M3238" s="25" t="str">
        <f>IF(IFERROR(MID($Q3238,1,7)+0,"")&lt;1130000,IF(INDEX(C:C,MATCH(LEFT(Q3238,7)+0,I:I,0))&lt;1130000,"",INDEX(C:C,MATCH(LEFT(Q3238,7)+0,I:I,0))),IFERROR(MID($Q3238,1,7)+0,""))</f>
        <v/>
      </c>
      <c r="N3238" s="25" t="str">
        <f>IF(IFERROR(MID($Q3238,10,7)+0,"")&lt;1130000,"",IFERROR(MID($Q3238,10,7)+0,""))</f>
        <v/>
      </c>
      <c r="O3238" s="25" t="str">
        <f>IF(IFERROR(MID($Q3238,19,7)+0,"")&lt;1130000,"",IFERROR(MID($Q3238,19,7)+0,""))</f>
        <v/>
      </c>
      <c r="P3238" s="25" t="str">
        <f>IF(M3238="","",IF(N3238="",M3238,M3238&amp;", "&amp;N3238))</f>
        <v/>
      </c>
      <c r="Q3238" s="25"/>
      <c r="R3238" s="25"/>
      <c r="S3238" s="35" t="s">
        <v>96</v>
      </c>
      <c r="T3238" s="25" t="s">
        <v>36</v>
      </c>
      <c r="U3238" s="185">
        <v>11828</v>
      </c>
      <c r="V3238" s="188">
        <v>11828</v>
      </c>
      <c r="W3238" s="189">
        <v>11828</v>
      </c>
      <c r="X3238" s="31">
        <v>11828</v>
      </c>
      <c r="Y3238" s="90">
        <f>IFERROR(ROUND(X3238/W3238-1,2),"")</f>
        <v>0</v>
      </c>
      <c r="Z3238" s="31">
        <f>IF(OR(S3238="VLD MLC components",S3238="VLD MLC pipes",S3238="VLD PEX components",S3238="VLD PEX pipes",S3238="VLD PHC components",S3238="VLD PHC pipes",S3238="Controls VLD"),"По запросу",X3238)</f>
        <v>11828</v>
      </c>
      <c r="AA3238" s="63">
        <f>ROUND(X3238/1.2,3)</f>
        <v>9856.6669999999995</v>
      </c>
      <c r="AB3238" s="23">
        <v>9856.6669999999995</v>
      </c>
      <c r="AC3238" s="190">
        <f>IFERROR(ROUND(AA3238/AB3238-1,2),"")</f>
        <v>0</v>
      </c>
      <c r="AD3238" s="25">
        <v>0.64400000000000002</v>
      </c>
      <c r="AE3238" s="25">
        <v>4.5180000000000003E-3</v>
      </c>
      <c r="AF3238" s="25">
        <v>0</v>
      </c>
      <c r="AG3238" s="25" t="s">
        <v>22</v>
      </c>
      <c r="AH3238" s="25">
        <v>0</v>
      </c>
      <c r="AI3238" s="25">
        <v>0</v>
      </c>
      <c r="AJ3238" s="25" t="s">
        <v>20</v>
      </c>
      <c r="AK3238" s="42" t="s">
        <v>19</v>
      </c>
      <c r="AL3238" s="25" t="s">
        <v>20</v>
      </c>
      <c r="AM3238" s="25">
        <v>1</v>
      </c>
      <c r="AN3238" s="25">
        <v>167</v>
      </c>
      <c r="AO3238" s="25">
        <v>167</v>
      </c>
      <c r="AP3238" s="25">
        <v>162</v>
      </c>
      <c r="AQ3238" s="25">
        <v>0.64400000000000002</v>
      </c>
      <c r="AR3238" s="94">
        <v>4.5180180000000004E-3</v>
      </c>
      <c r="AS3238" s="157" t="s">
        <v>22</v>
      </c>
      <c r="AT3238" s="93" t="s">
        <v>22</v>
      </c>
      <c r="AU3238" s="92" t="s">
        <v>22</v>
      </c>
      <c r="AV3238" s="91" t="s">
        <v>48</v>
      </c>
      <c r="AW3238" s="92" t="s">
        <v>48</v>
      </c>
      <c r="AX3238" s="92" t="s">
        <v>48</v>
      </c>
      <c r="AY3238" s="91" t="s">
        <v>152</v>
      </c>
      <c r="AZ3238" s="23"/>
      <c r="BA3238" s="25">
        <v>0</v>
      </c>
      <c r="BB3238" t="s">
        <v>48</v>
      </c>
      <c r="BC3238" t="e">
        <v>#N/A</v>
      </c>
      <c r="BD3238" t="e">
        <f>IF(Z3238=BC3238,"OK")</f>
        <v>#N/A</v>
      </c>
      <c r="BE3238">
        <v>0.64400000000000002</v>
      </c>
      <c r="BF3238">
        <v>4.5180000000000003E-3</v>
      </c>
      <c r="BG3238">
        <v>167</v>
      </c>
      <c r="BH3238">
        <v>167</v>
      </c>
      <c r="BI3238">
        <v>162</v>
      </c>
      <c r="BJ3238">
        <v>0.64400000000000002</v>
      </c>
      <c r="BK3238">
        <v>4.5180180000000004E-3</v>
      </c>
      <c r="BN3238" s="183"/>
    </row>
    <row r="3239" spans="1:66" ht="25.5" x14ac:dyDescent="0.25">
      <c r="A3239" s="1"/>
      <c r="B3239" s="94">
        <v>3226</v>
      </c>
      <c r="C3239" s="43">
        <v>1068077</v>
      </c>
      <c r="D3239" s="25">
        <v>1046192</v>
      </c>
      <c r="E3239" s="48" t="s">
        <v>2344</v>
      </c>
      <c r="F3239" s="151" t="s">
        <v>21</v>
      </c>
      <c r="G3239" s="28"/>
      <c r="H3239" s="46" t="str">
        <f>IFERROR(IFERROR(IF(SEARCH("Usystems",$E3239)&gt;0,"Usystems"),IF(SEARCH("RIIFO",$E3239)&gt;0,"RIIFO","Uponor")),"Uponor")</f>
        <v>Uponor</v>
      </c>
      <c r="I3239" s="25">
        <f>IFERROR(MID($D3239,1,7)+0,"")</f>
        <v>1046192</v>
      </c>
      <c r="J3239" s="25" t="str">
        <f>IFERROR(MID($D3239,10,7)+0,"")</f>
        <v/>
      </c>
      <c r="K3239" s="25" t="str">
        <f>IFERROR(MID($D3239,19,7)+0,"")</f>
        <v/>
      </c>
      <c r="L3239" s="25" t="str">
        <f>IFERROR(MID($D3239,28,7)+0,"")</f>
        <v/>
      </c>
      <c r="M3239" s="25" t="str">
        <f>IF(IFERROR(MID($Q3239,1,7)+0,"")&lt;1130000,IF(INDEX(C:C,MATCH(LEFT(Q3239,7)+0,I:I,0))&lt;1130000,"",INDEX(C:C,MATCH(LEFT(Q3239,7)+0,I:I,0))),IFERROR(MID($Q3239,1,7)+0,""))</f>
        <v/>
      </c>
      <c r="N3239" s="25" t="str">
        <f>IF(IFERROR(MID($Q3239,10,7)+0,"")&lt;1130000,"",IFERROR(MID($Q3239,10,7)+0,""))</f>
        <v/>
      </c>
      <c r="O3239" s="25" t="str">
        <f>IF(IFERROR(MID($Q3239,19,7)+0,"")&lt;1130000,"",IFERROR(MID($Q3239,19,7)+0,""))</f>
        <v/>
      </c>
      <c r="P3239" s="25" t="str">
        <f>IF(M3239="","",IF(N3239="",M3239,M3239&amp;", "&amp;N3239))</f>
        <v/>
      </c>
      <c r="Q3239" s="25"/>
      <c r="R3239" s="25"/>
      <c r="S3239" s="35" t="s">
        <v>96</v>
      </c>
      <c r="T3239" s="25" t="s">
        <v>36</v>
      </c>
      <c r="U3239" s="185">
        <v>15149</v>
      </c>
      <c r="V3239" s="188">
        <v>15149</v>
      </c>
      <c r="W3239" s="189">
        <v>15149</v>
      </c>
      <c r="X3239" s="31">
        <v>15149</v>
      </c>
      <c r="Y3239" s="90">
        <f>IFERROR(ROUND(X3239/W3239-1,2),"")</f>
        <v>0</v>
      </c>
      <c r="Z3239" s="31">
        <f>IF(OR(S3239="VLD MLC components",S3239="VLD MLC pipes",S3239="VLD PEX components",S3239="VLD PEX pipes",S3239="VLD PHC components",S3239="VLD PHC pipes",S3239="Controls VLD"),"По запросу",X3239)</f>
        <v>15149</v>
      </c>
      <c r="AA3239" s="63">
        <f>ROUND(X3239/1.2,3)</f>
        <v>12624.166999999999</v>
      </c>
      <c r="AB3239" s="23">
        <v>12624.166999999999</v>
      </c>
      <c r="AC3239" s="190">
        <f>IFERROR(ROUND(AA3239/AB3239-1,2),"")</f>
        <v>0</v>
      </c>
      <c r="AD3239" s="25">
        <v>0.78200000000000003</v>
      </c>
      <c r="AE3239" s="25">
        <v>4.5830000000000003E-2</v>
      </c>
      <c r="AF3239" s="25">
        <v>0</v>
      </c>
      <c r="AG3239" s="25" t="s">
        <v>22</v>
      </c>
      <c r="AH3239" s="25">
        <v>0</v>
      </c>
      <c r="AI3239" s="25">
        <v>0</v>
      </c>
      <c r="AJ3239" s="25" t="s">
        <v>20</v>
      </c>
      <c r="AK3239" s="42" t="s">
        <v>19</v>
      </c>
      <c r="AL3239" s="25" t="s">
        <v>20</v>
      </c>
      <c r="AM3239" s="25">
        <v>1</v>
      </c>
      <c r="AN3239" s="25" t="s">
        <v>22</v>
      </c>
      <c r="AO3239" s="25" t="s">
        <v>22</v>
      </c>
      <c r="AP3239" s="25" t="s">
        <v>22</v>
      </c>
      <c r="AQ3239" s="25"/>
      <c r="AR3239" s="94"/>
      <c r="AS3239" s="157" t="s">
        <v>22</v>
      </c>
      <c r="AT3239" s="93" t="s">
        <v>22</v>
      </c>
      <c r="AU3239" s="92" t="s">
        <v>22</v>
      </c>
      <c r="AV3239" s="91" t="s">
        <v>48</v>
      </c>
      <c r="AW3239" s="92" t="s">
        <v>48</v>
      </c>
      <c r="AX3239" s="92" t="s">
        <v>48</v>
      </c>
      <c r="AY3239" s="91" t="s">
        <v>152</v>
      </c>
      <c r="AZ3239" s="23"/>
      <c r="BA3239" s="25">
        <v>0</v>
      </c>
      <c r="BB3239" t="s">
        <v>48</v>
      </c>
      <c r="BC3239" t="e">
        <v>#N/A</v>
      </c>
      <c r="BD3239" t="e">
        <f>IF(Z3239=BC3239,"OK")</f>
        <v>#N/A</v>
      </c>
      <c r="BE3239">
        <v>0.78200000000000003</v>
      </c>
      <c r="BF3239">
        <v>4.5830000000000003E-2</v>
      </c>
      <c r="BG3239" t="s">
        <v>22</v>
      </c>
      <c r="BH3239" t="s">
        <v>22</v>
      </c>
      <c r="BI3239" t="s">
        <v>22</v>
      </c>
      <c r="BJ3239">
        <v>0</v>
      </c>
      <c r="BK3239">
        <v>0</v>
      </c>
      <c r="BN3239" s="183"/>
    </row>
    <row r="3240" spans="1:66" ht="25.5" x14ac:dyDescent="0.25">
      <c r="A3240" s="1"/>
      <c r="B3240" s="94">
        <v>3227</v>
      </c>
      <c r="C3240" s="43">
        <v>1068082</v>
      </c>
      <c r="D3240" s="25">
        <v>1046197</v>
      </c>
      <c r="E3240" s="27" t="s">
        <v>2343</v>
      </c>
      <c r="F3240" s="151" t="s">
        <v>21</v>
      </c>
      <c r="G3240" s="28"/>
      <c r="H3240" s="46" t="str">
        <f>IFERROR(IFERROR(IF(SEARCH("Usystems",$E3240)&gt;0,"Usystems"),IF(SEARCH("RIIFO",$E3240)&gt;0,"RIIFO","Uponor")),"Uponor")</f>
        <v>Uponor</v>
      </c>
      <c r="I3240" s="25">
        <f>IFERROR(MID($D3240,1,7)+0,"")</f>
        <v>1046197</v>
      </c>
      <c r="J3240" s="25" t="str">
        <f>IFERROR(MID($D3240,10,7)+0,"")</f>
        <v/>
      </c>
      <c r="K3240" s="25" t="str">
        <f>IFERROR(MID($D3240,19,7)+0,"")</f>
        <v/>
      </c>
      <c r="L3240" s="25" t="str">
        <f>IFERROR(MID($D3240,28,7)+0,"")</f>
        <v/>
      </c>
      <c r="M3240" s="25" t="str">
        <f>IF(IFERROR(MID($Q3240,1,7)+0,"")&lt;1130000,IF(INDEX(C:C,MATCH(LEFT(Q3240,7)+0,I:I,0))&lt;1130000,"",INDEX(C:C,MATCH(LEFT(Q3240,7)+0,I:I,0))),IFERROR(MID($Q3240,1,7)+0,""))</f>
        <v/>
      </c>
      <c r="N3240" s="25" t="str">
        <f>IF(IFERROR(MID($Q3240,10,7)+0,"")&lt;1130000,"",IFERROR(MID($Q3240,10,7)+0,""))</f>
        <v/>
      </c>
      <c r="O3240" s="25" t="str">
        <f>IF(IFERROR(MID($Q3240,19,7)+0,"")&lt;1130000,"",IFERROR(MID($Q3240,19,7)+0,""))</f>
        <v/>
      </c>
      <c r="P3240" s="25" t="str">
        <f>IF(M3240="","",IF(N3240="",M3240,M3240&amp;", "&amp;N3240))</f>
        <v/>
      </c>
      <c r="Q3240" s="25"/>
      <c r="R3240" s="25"/>
      <c r="S3240" s="35" t="s">
        <v>96</v>
      </c>
      <c r="T3240" s="25" t="s">
        <v>36</v>
      </c>
      <c r="U3240" s="185">
        <v>7358</v>
      </c>
      <c r="V3240" s="188">
        <v>7358</v>
      </c>
      <c r="W3240" s="189">
        <v>7358</v>
      </c>
      <c r="X3240" s="31">
        <v>7358</v>
      </c>
      <c r="Y3240" s="90">
        <f>IFERROR(ROUND(X3240/W3240-1,2),"")</f>
        <v>0</v>
      </c>
      <c r="Z3240" s="31">
        <f>IF(OR(S3240="VLD MLC components",S3240="VLD MLC pipes",S3240="VLD PEX components",S3240="VLD PEX pipes",S3240="VLD PHC components",S3240="VLD PHC pipes",S3240="Controls VLD"),"По запросу",X3240)</f>
        <v>7358</v>
      </c>
      <c r="AA3240" s="63">
        <f>ROUND(X3240/1.2,3)</f>
        <v>6131.6670000000004</v>
      </c>
      <c r="AB3240" s="23">
        <v>6131.6670000000004</v>
      </c>
      <c r="AC3240" s="190">
        <f>IFERROR(ROUND(AA3240/AB3240-1,2),"")</f>
        <v>0</v>
      </c>
      <c r="AD3240" s="25">
        <v>0.26</v>
      </c>
      <c r="AE3240" s="25">
        <v>3.7200000000000002E-3</v>
      </c>
      <c r="AF3240" s="25">
        <v>0</v>
      </c>
      <c r="AG3240" s="25" t="s">
        <v>22</v>
      </c>
      <c r="AH3240" s="25">
        <v>0</v>
      </c>
      <c r="AI3240" s="25">
        <v>0</v>
      </c>
      <c r="AJ3240" s="25" t="s">
        <v>20</v>
      </c>
      <c r="AK3240" s="42" t="s">
        <v>19</v>
      </c>
      <c r="AL3240" s="25" t="s">
        <v>20</v>
      </c>
      <c r="AM3240" s="25">
        <v>1</v>
      </c>
      <c r="AN3240" s="25" t="s">
        <v>22</v>
      </c>
      <c r="AO3240" s="25" t="s">
        <v>22</v>
      </c>
      <c r="AP3240" s="25" t="s">
        <v>22</v>
      </c>
      <c r="AQ3240" s="25"/>
      <c r="AR3240" s="94"/>
      <c r="AS3240" s="157" t="s">
        <v>22</v>
      </c>
      <c r="AT3240" s="93" t="s">
        <v>22</v>
      </c>
      <c r="AU3240" s="92" t="s">
        <v>22</v>
      </c>
      <c r="AV3240" s="91" t="s">
        <v>48</v>
      </c>
      <c r="AW3240" s="92" t="s">
        <v>48</v>
      </c>
      <c r="AX3240" s="92" t="s">
        <v>48</v>
      </c>
      <c r="AY3240" s="91" t="s">
        <v>152</v>
      </c>
      <c r="AZ3240" s="23"/>
      <c r="BA3240" s="25">
        <v>0</v>
      </c>
      <c r="BB3240" t="s">
        <v>48</v>
      </c>
      <c r="BC3240" t="e">
        <v>#N/A</v>
      </c>
      <c r="BD3240" t="e">
        <f>IF(Z3240=BC3240,"OK")</f>
        <v>#N/A</v>
      </c>
      <c r="BE3240">
        <v>0.26</v>
      </c>
      <c r="BF3240">
        <v>3.7200000000000002E-3</v>
      </c>
      <c r="BG3240" t="s">
        <v>22</v>
      </c>
      <c r="BH3240" t="s">
        <v>22</v>
      </c>
      <c r="BI3240" t="s">
        <v>22</v>
      </c>
      <c r="BJ3240">
        <v>0</v>
      </c>
      <c r="BK3240">
        <v>0</v>
      </c>
      <c r="BN3240" s="183"/>
    </row>
    <row r="3241" spans="1:66" ht="25.5" x14ac:dyDescent="0.25">
      <c r="A3241" s="1"/>
      <c r="B3241" s="94">
        <v>3228</v>
      </c>
      <c r="C3241" s="43">
        <v>1068083</v>
      </c>
      <c r="D3241" s="25">
        <v>1046198</v>
      </c>
      <c r="E3241" s="27" t="s">
        <v>2342</v>
      </c>
      <c r="F3241" s="151" t="s">
        <v>21</v>
      </c>
      <c r="G3241" s="41" t="s">
        <v>585</v>
      </c>
      <c r="H3241" s="46" t="str">
        <f>IFERROR(IFERROR(IF(SEARCH("Usystems",$E3241)&gt;0,"Usystems"),IF(SEARCH("RIIFO",$E3241)&gt;0,"RIIFO","Uponor")),"Uponor")</f>
        <v>Uponor</v>
      </c>
      <c r="I3241" s="25">
        <f>IFERROR(MID($D3241,1,7)+0,"")</f>
        <v>1046198</v>
      </c>
      <c r="J3241" s="25" t="str">
        <f>IFERROR(MID($D3241,10,7)+0,"")</f>
        <v/>
      </c>
      <c r="K3241" s="25" t="str">
        <f>IFERROR(MID($D3241,19,7)+0,"")</f>
        <v/>
      </c>
      <c r="L3241" s="25" t="str">
        <f>IFERROR(MID($D3241,28,7)+0,"")</f>
        <v/>
      </c>
      <c r="M3241" s="25" t="str">
        <f>IF(IFERROR(MID($Q3241,1,7)+0,"")&lt;1130000,IF(INDEX(C:C,MATCH(LEFT(Q3241,7)+0,I:I,0))&lt;1130000,"",INDEX(C:C,MATCH(LEFT(Q3241,7)+0,I:I,0))),IFERROR(MID($Q3241,1,7)+0,""))</f>
        <v/>
      </c>
      <c r="N3241" s="25" t="str">
        <f>IF(IFERROR(MID($Q3241,10,7)+0,"")&lt;1130000,"",IFERROR(MID($Q3241,10,7)+0,""))</f>
        <v/>
      </c>
      <c r="O3241" s="25" t="str">
        <f>IF(IFERROR(MID($Q3241,19,7)+0,"")&lt;1130000,"",IFERROR(MID($Q3241,19,7)+0,""))</f>
        <v/>
      </c>
      <c r="P3241" s="25" t="str">
        <f>IF(M3241="","",IF(N3241="",M3241,M3241&amp;", "&amp;N3241))</f>
        <v/>
      </c>
      <c r="Q3241" s="25"/>
      <c r="R3241" s="25"/>
      <c r="S3241" s="35" t="s">
        <v>96</v>
      </c>
      <c r="T3241" s="25" t="s">
        <v>36</v>
      </c>
      <c r="U3241" s="185">
        <v>8097</v>
      </c>
      <c r="V3241" s="188">
        <v>8097</v>
      </c>
      <c r="W3241" s="189">
        <v>8097</v>
      </c>
      <c r="X3241" s="31">
        <v>8097</v>
      </c>
      <c r="Y3241" s="90">
        <f>IFERROR(ROUND(X3241/W3241-1,2),"")</f>
        <v>0</v>
      </c>
      <c r="Z3241" s="31">
        <f>IF(OR(S3241="VLD MLC components",S3241="VLD MLC pipes",S3241="VLD PEX components",S3241="VLD PEX pipes",S3241="VLD PHC components",S3241="VLD PHC pipes",S3241="Controls VLD"),"По запросу",X3241)</f>
        <v>8097</v>
      </c>
      <c r="AA3241" s="63">
        <f>ROUND(X3241/1.2,3)</f>
        <v>6747.5</v>
      </c>
      <c r="AB3241" s="23">
        <v>6747.5</v>
      </c>
      <c r="AC3241" s="190">
        <f>IFERROR(ROUND(AA3241/AB3241-1,2),"")</f>
        <v>0</v>
      </c>
      <c r="AD3241" s="25">
        <v>0.317</v>
      </c>
      <c r="AE3241" s="25">
        <v>6.1999999999999998E-3</v>
      </c>
      <c r="AF3241" s="25">
        <v>36</v>
      </c>
      <c r="AG3241" s="25">
        <v>36</v>
      </c>
      <c r="AH3241" s="25">
        <v>36</v>
      </c>
      <c r="AI3241" s="25">
        <v>36</v>
      </c>
      <c r="AJ3241" s="25" t="s">
        <v>20</v>
      </c>
      <c r="AK3241" s="22" t="s">
        <v>20</v>
      </c>
      <c r="AL3241" s="25" t="s">
        <v>20</v>
      </c>
      <c r="AM3241" s="25">
        <v>1</v>
      </c>
      <c r="AN3241" s="25" t="s">
        <v>22</v>
      </c>
      <c r="AO3241" s="25" t="s">
        <v>22</v>
      </c>
      <c r="AP3241" s="25" t="s">
        <v>22</v>
      </c>
      <c r="AQ3241" s="25"/>
      <c r="AR3241" s="94"/>
      <c r="AS3241" s="157">
        <v>36</v>
      </c>
      <c r="AT3241" s="93" t="s">
        <v>22</v>
      </c>
      <c r="AU3241" s="92" t="s">
        <v>22</v>
      </c>
      <c r="AV3241" s="91" t="s">
        <v>152</v>
      </c>
      <c r="AW3241" s="92" t="s">
        <v>152</v>
      </c>
      <c r="AX3241" s="92" t="s">
        <v>48</v>
      </c>
      <c r="AY3241" s="91" t="s">
        <v>152</v>
      </c>
      <c r="AZ3241" s="23"/>
      <c r="BA3241" s="25" t="s">
        <v>2341</v>
      </c>
      <c r="BB3241" t="s">
        <v>25</v>
      </c>
      <c r="BC3241">
        <v>8097</v>
      </c>
      <c r="BD3241" t="str">
        <f>IF(Z3241=BC3241,"OK")</f>
        <v>OK</v>
      </c>
      <c r="BE3241">
        <v>0.317</v>
      </c>
      <c r="BF3241">
        <v>6.1999999999999998E-3</v>
      </c>
      <c r="BG3241" t="s">
        <v>22</v>
      </c>
      <c r="BH3241" t="s">
        <v>22</v>
      </c>
      <c r="BI3241" t="s">
        <v>22</v>
      </c>
      <c r="BJ3241">
        <v>0</v>
      </c>
      <c r="BK3241">
        <v>0</v>
      </c>
      <c r="BN3241" s="183"/>
    </row>
    <row r="3242" spans="1:66" ht="25.5" x14ac:dyDescent="0.25">
      <c r="A3242" s="1"/>
      <c r="B3242" s="94">
        <v>3229</v>
      </c>
      <c r="C3242" s="43">
        <v>1068084</v>
      </c>
      <c r="D3242" s="25">
        <v>1046199</v>
      </c>
      <c r="E3242" s="27" t="s">
        <v>2340</v>
      </c>
      <c r="F3242" s="151" t="s">
        <v>21</v>
      </c>
      <c r="G3242" s="28"/>
      <c r="H3242" s="46" t="str">
        <f>IFERROR(IFERROR(IF(SEARCH("Usystems",$E3242)&gt;0,"Usystems"),IF(SEARCH("RIIFO",$E3242)&gt;0,"RIIFO","Uponor")),"Uponor")</f>
        <v>Uponor</v>
      </c>
      <c r="I3242" s="25">
        <f>IFERROR(MID($D3242,1,7)+0,"")</f>
        <v>1046199</v>
      </c>
      <c r="J3242" s="25" t="str">
        <f>IFERROR(MID($D3242,10,7)+0,"")</f>
        <v/>
      </c>
      <c r="K3242" s="25" t="str">
        <f>IFERROR(MID($D3242,19,7)+0,"")</f>
        <v/>
      </c>
      <c r="L3242" s="25" t="str">
        <f>IFERROR(MID($D3242,28,7)+0,"")</f>
        <v/>
      </c>
      <c r="M3242" s="25" t="str">
        <f>IF(IFERROR(MID($Q3242,1,7)+0,"")&lt;1130000,IF(INDEX(C:C,MATCH(LEFT(Q3242,7)+0,I:I,0))&lt;1130000,"",INDEX(C:C,MATCH(LEFT(Q3242,7)+0,I:I,0))),IFERROR(MID($Q3242,1,7)+0,""))</f>
        <v/>
      </c>
      <c r="N3242" s="25" t="str">
        <f>IF(IFERROR(MID($Q3242,10,7)+0,"")&lt;1130000,"",IFERROR(MID($Q3242,10,7)+0,""))</f>
        <v/>
      </c>
      <c r="O3242" s="25" t="str">
        <f>IF(IFERROR(MID($Q3242,19,7)+0,"")&lt;1130000,"",IFERROR(MID($Q3242,19,7)+0,""))</f>
        <v/>
      </c>
      <c r="P3242" s="25" t="str">
        <f>IF(M3242="","",IF(N3242="",M3242,M3242&amp;", "&amp;N3242))</f>
        <v/>
      </c>
      <c r="Q3242" s="25"/>
      <c r="R3242" s="25"/>
      <c r="S3242" s="35" t="s">
        <v>96</v>
      </c>
      <c r="T3242" s="25" t="s">
        <v>36</v>
      </c>
      <c r="U3242" s="185">
        <v>9923</v>
      </c>
      <c r="V3242" s="188">
        <v>9923</v>
      </c>
      <c r="W3242" s="189">
        <v>9923</v>
      </c>
      <c r="X3242" s="31">
        <v>9923</v>
      </c>
      <c r="Y3242" s="90">
        <f>IFERROR(ROUND(X3242/W3242-1,2),"")</f>
        <v>0</v>
      </c>
      <c r="Z3242" s="31">
        <f>IF(OR(S3242="VLD MLC components",S3242="VLD MLC pipes",S3242="VLD PEX components",S3242="VLD PEX pipes",S3242="VLD PHC components",S3242="VLD PHC pipes",S3242="Controls VLD"),"По запросу",X3242)</f>
        <v>9923</v>
      </c>
      <c r="AA3242" s="63">
        <f>ROUND(X3242/1.2,3)</f>
        <v>8269.1669999999995</v>
      </c>
      <c r="AB3242" s="23">
        <v>8269.1669999999995</v>
      </c>
      <c r="AC3242" s="190">
        <f>IFERROR(ROUND(AA3242/AB3242-1,2),"")</f>
        <v>0</v>
      </c>
      <c r="AD3242" s="25">
        <v>0.43</v>
      </c>
      <c r="AE3242" s="25">
        <v>2.9580000000000001E-3</v>
      </c>
      <c r="AF3242" s="25">
        <v>0</v>
      </c>
      <c r="AG3242" s="25" t="s">
        <v>22</v>
      </c>
      <c r="AH3242" s="25">
        <v>0</v>
      </c>
      <c r="AI3242" s="25">
        <v>0</v>
      </c>
      <c r="AJ3242" s="25" t="s">
        <v>20</v>
      </c>
      <c r="AK3242" s="42" t="s">
        <v>19</v>
      </c>
      <c r="AL3242" s="25" t="s">
        <v>20</v>
      </c>
      <c r="AM3242" s="25">
        <v>1</v>
      </c>
      <c r="AN3242" s="25">
        <v>166</v>
      </c>
      <c r="AO3242" s="25">
        <v>110</v>
      </c>
      <c r="AP3242" s="25">
        <v>162</v>
      </c>
      <c r="AQ3242" s="25">
        <v>0.43</v>
      </c>
      <c r="AR3242" s="94">
        <v>2.9581199999999998E-3</v>
      </c>
      <c r="AS3242" s="157" t="s">
        <v>22</v>
      </c>
      <c r="AT3242" s="93" t="s">
        <v>22</v>
      </c>
      <c r="AU3242" s="92" t="s">
        <v>22</v>
      </c>
      <c r="AV3242" s="91" t="s">
        <v>152</v>
      </c>
      <c r="AW3242" s="92" t="s">
        <v>48</v>
      </c>
      <c r="AX3242" s="92" t="s">
        <v>48</v>
      </c>
      <c r="AY3242" s="91" t="s">
        <v>152</v>
      </c>
      <c r="AZ3242" s="23"/>
      <c r="BA3242" s="25" t="s">
        <v>2339</v>
      </c>
      <c r="BB3242" t="s">
        <v>25</v>
      </c>
      <c r="BC3242" t="e">
        <v>#N/A</v>
      </c>
      <c r="BD3242" t="e">
        <f>IF(Z3242=BC3242,"OK")</f>
        <v>#N/A</v>
      </c>
      <c r="BE3242">
        <v>0.43</v>
      </c>
      <c r="BF3242">
        <v>2.9580000000000001E-3</v>
      </c>
      <c r="BG3242">
        <v>166</v>
      </c>
      <c r="BH3242">
        <v>110</v>
      </c>
      <c r="BI3242">
        <v>162</v>
      </c>
      <c r="BJ3242">
        <v>0.43</v>
      </c>
      <c r="BK3242">
        <v>2.9581199999999998E-3</v>
      </c>
      <c r="BN3242" s="183"/>
    </row>
    <row r="3243" spans="1:66" ht="25.5" x14ac:dyDescent="0.25">
      <c r="A3243" s="1"/>
      <c r="B3243" s="94">
        <v>3230</v>
      </c>
      <c r="C3243" s="43">
        <v>1068081</v>
      </c>
      <c r="D3243" s="25">
        <v>1046196</v>
      </c>
      <c r="E3243" s="27" t="s">
        <v>2338</v>
      </c>
      <c r="F3243" s="151" t="s">
        <v>21</v>
      </c>
      <c r="G3243" s="28"/>
      <c r="H3243" s="46" t="str">
        <f>IFERROR(IFERROR(IF(SEARCH("Usystems",$E3243)&gt;0,"Usystems"),IF(SEARCH("RIIFO",$E3243)&gt;0,"RIIFO","Uponor")),"Uponor")</f>
        <v>Uponor</v>
      </c>
      <c r="I3243" s="25">
        <f>IFERROR(MID($D3243,1,7)+0,"")</f>
        <v>1046196</v>
      </c>
      <c r="J3243" s="25" t="str">
        <f>IFERROR(MID($D3243,10,7)+0,"")</f>
        <v/>
      </c>
      <c r="K3243" s="25" t="str">
        <f>IFERROR(MID($D3243,19,7)+0,"")</f>
        <v/>
      </c>
      <c r="L3243" s="25" t="str">
        <f>IFERROR(MID($D3243,28,7)+0,"")</f>
        <v/>
      </c>
      <c r="M3243" s="25" t="str">
        <f>IF(IFERROR(MID($Q3243,1,7)+0,"")&lt;1130000,IF(INDEX(C:C,MATCH(LEFT(Q3243,7)+0,I:I,0))&lt;1130000,"",INDEX(C:C,MATCH(LEFT(Q3243,7)+0,I:I,0))),IFERROR(MID($Q3243,1,7)+0,""))</f>
        <v/>
      </c>
      <c r="N3243" s="25" t="str">
        <f>IF(IFERROR(MID($Q3243,10,7)+0,"")&lt;1130000,"",IFERROR(MID($Q3243,10,7)+0,""))</f>
        <v/>
      </c>
      <c r="O3243" s="25" t="str">
        <f>IF(IFERROR(MID($Q3243,19,7)+0,"")&lt;1130000,"",IFERROR(MID($Q3243,19,7)+0,""))</f>
        <v/>
      </c>
      <c r="P3243" s="25" t="str">
        <f>IF(M3243="","",IF(N3243="",M3243,M3243&amp;", "&amp;N3243))</f>
        <v/>
      </c>
      <c r="Q3243" s="25"/>
      <c r="R3243" s="25"/>
      <c r="S3243" s="35" t="s">
        <v>96</v>
      </c>
      <c r="T3243" s="25" t="s">
        <v>36</v>
      </c>
      <c r="U3243" s="185">
        <v>12863</v>
      </c>
      <c r="V3243" s="188">
        <v>12863</v>
      </c>
      <c r="W3243" s="189">
        <v>12863</v>
      </c>
      <c r="X3243" s="31">
        <v>12863</v>
      </c>
      <c r="Y3243" s="90">
        <f>IFERROR(ROUND(X3243/W3243-1,2),"")</f>
        <v>0</v>
      </c>
      <c r="Z3243" s="31">
        <f>IF(OR(S3243="VLD MLC components",S3243="VLD MLC pipes",S3243="VLD PEX components",S3243="VLD PEX pipes",S3243="VLD PHC components",S3243="VLD PHC pipes",S3243="Controls VLD"),"По запросу",X3243)</f>
        <v>12863</v>
      </c>
      <c r="AA3243" s="63">
        <f>ROUND(X3243/1.2,3)</f>
        <v>10719.166999999999</v>
      </c>
      <c r="AB3243" s="23">
        <v>10719.166999999999</v>
      </c>
      <c r="AC3243" s="190">
        <f>IFERROR(ROUND(AA3243/AB3243-1,2),"")</f>
        <v>0</v>
      </c>
      <c r="AD3243" s="25">
        <v>0.39700000000000002</v>
      </c>
      <c r="AE3243" s="25">
        <v>2.75E-2</v>
      </c>
      <c r="AF3243" s="25">
        <v>0</v>
      </c>
      <c r="AG3243" s="25" t="s">
        <v>22</v>
      </c>
      <c r="AH3243" s="25">
        <v>0</v>
      </c>
      <c r="AI3243" s="25">
        <v>0</v>
      </c>
      <c r="AJ3243" s="25" t="s">
        <v>20</v>
      </c>
      <c r="AK3243" s="42" t="s">
        <v>19</v>
      </c>
      <c r="AL3243" s="25" t="s">
        <v>20</v>
      </c>
      <c r="AM3243" s="25">
        <v>1</v>
      </c>
      <c r="AN3243" s="25" t="s">
        <v>22</v>
      </c>
      <c r="AO3243" s="25" t="s">
        <v>22</v>
      </c>
      <c r="AP3243" s="25" t="s">
        <v>22</v>
      </c>
      <c r="AQ3243" s="25"/>
      <c r="AR3243" s="94"/>
      <c r="AS3243" s="157" t="s">
        <v>22</v>
      </c>
      <c r="AT3243" s="93" t="s">
        <v>22</v>
      </c>
      <c r="AU3243" s="92" t="s">
        <v>22</v>
      </c>
      <c r="AV3243" s="91" t="s">
        <v>48</v>
      </c>
      <c r="AW3243" s="92" t="s">
        <v>48</v>
      </c>
      <c r="AX3243" s="92" t="s">
        <v>48</v>
      </c>
      <c r="AY3243" s="91" t="s">
        <v>152</v>
      </c>
      <c r="AZ3243" s="23"/>
      <c r="BA3243" s="25">
        <v>0</v>
      </c>
      <c r="BB3243" t="s">
        <v>48</v>
      </c>
      <c r="BC3243" t="e">
        <v>#N/A</v>
      </c>
      <c r="BD3243" t="e">
        <f>IF(Z3243=BC3243,"OK")</f>
        <v>#N/A</v>
      </c>
      <c r="BE3243">
        <v>0.39700000000000002</v>
      </c>
      <c r="BF3243">
        <v>2.75E-2</v>
      </c>
      <c r="BG3243" t="s">
        <v>22</v>
      </c>
      <c r="BH3243" t="s">
        <v>22</v>
      </c>
      <c r="BI3243" t="s">
        <v>22</v>
      </c>
      <c r="BJ3243">
        <v>0</v>
      </c>
      <c r="BK3243">
        <v>0</v>
      </c>
      <c r="BN3243" s="183"/>
    </row>
    <row r="3244" spans="1:66" ht="25.5" x14ac:dyDescent="0.25">
      <c r="A3244" s="1"/>
      <c r="B3244" s="94">
        <v>3231</v>
      </c>
      <c r="C3244" s="43">
        <v>1078287</v>
      </c>
      <c r="D3244" s="25"/>
      <c r="E3244" s="27" t="s">
        <v>2337</v>
      </c>
      <c r="F3244" s="151" t="s">
        <v>21</v>
      </c>
      <c r="G3244" s="41" t="s">
        <v>31</v>
      </c>
      <c r="H3244" s="46" t="str">
        <f>IFERROR(IFERROR(IF(SEARCH("Usystems",$E3244)&gt;0,"Usystems"),IF(SEARCH("RIIFO",$E3244)&gt;0,"RIIFO","Uponor")),"Uponor")</f>
        <v>Uponor</v>
      </c>
      <c r="I3244" s="25" t="str">
        <f>IFERROR(MID($D3244,1,7)+0,"")</f>
        <v/>
      </c>
      <c r="J3244" s="25" t="str">
        <f>IFERROR(MID($D3244,10,7)+0,"")</f>
        <v/>
      </c>
      <c r="K3244" s="25" t="str">
        <f>IFERROR(MID($D3244,19,7)+0,"")</f>
        <v/>
      </c>
      <c r="L3244" s="25" t="str">
        <f>IFERROR(MID($D3244,28,7)+0,"")</f>
        <v/>
      </c>
      <c r="M3244" s="25" t="str">
        <f>IF(IFERROR(MID($Q3244,1,7)+0,"")&lt;1130000,IF(INDEX(C:C,MATCH(LEFT(Q3244,7)+0,I:I,0))&lt;1130000,"",INDEX(C:C,MATCH(LEFT(Q3244,7)+0,I:I,0))),IFERROR(MID($Q3244,1,7)+0,""))</f>
        <v/>
      </c>
      <c r="N3244" s="25" t="str">
        <f>IF(IFERROR(MID($Q3244,10,7)+0,"")&lt;1130000,"",IFERROR(MID($Q3244,10,7)+0,""))</f>
        <v/>
      </c>
      <c r="O3244" s="25" t="str">
        <f>IF(IFERROR(MID($Q3244,19,7)+0,"")&lt;1130000,"",IFERROR(MID($Q3244,19,7)+0,""))</f>
        <v/>
      </c>
      <c r="P3244" s="25" t="str">
        <f>IF(M3244="","",IF(N3244="",M3244,M3244&amp;", "&amp;N3244))</f>
        <v/>
      </c>
      <c r="Q3244" s="25"/>
      <c r="R3244" s="25"/>
      <c r="S3244" s="35" t="s">
        <v>96</v>
      </c>
      <c r="T3244" s="25" t="s">
        <v>36</v>
      </c>
      <c r="U3244" s="185">
        <v>16337</v>
      </c>
      <c r="V3244" s="188">
        <v>16337</v>
      </c>
      <c r="W3244" s="189">
        <v>16337</v>
      </c>
      <c r="X3244" s="31">
        <v>16337</v>
      </c>
      <c r="Y3244" s="90">
        <f>IFERROR(ROUND(X3244/W3244-1,2),"")</f>
        <v>0</v>
      </c>
      <c r="Z3244" s="31">
        <f>IF(OR(S3244="VLD MLC components",S3244="VLD MLC pipes",S3244="VLD PEX components",S3244="VLD PEX pipes",S3244="VLD PHC components",S3244="VLD PHC pipes",S3244="Controls VLD"),"По запросу",X3244)</f>
        <v>16337</v>
      </c>
      <c r="AA3244" s="63">
        <f>ROUND(X3244/1.2,3)</f>
        <v>13614.166999999999</v>
      </c>
      <c r="AB3244" s="23">
        <v>13614.166999999999</v>
      </c>
      <c r="AC3244" s="190">
        <f>IFERROR(ROUND(AA3244/AB3244-1,2),"")</f>
        <v>0</v>
      </c>
      <c r="AD3244" s="25">
        <v>0.308</v>
      </c>
      <c r="AE3244" s="25">
        <v>1.0699999999999999E-2</v>
      </c>
      <c r="AF3244" s="25">
        <v>0</v>
      </c>
      <c r="AG3244" s="25" t="s">
        <v>22</v>
      </c>
      <c r="AH3244" s="25">
        <v>0</v>
      </c>
      <c r="AI3244" s="25">
        <v>0</v>
      </c>
      <c r="AJ3244" s="25" t="s">
        <v>20</v>
      </c>
      <c r="AK3244" s="42" t="s">
        <v>19</v>
      </c>
      <c r="AL3244" s="25" t="s">
        <v>20</v>
      </c>
      <c r="AM3244" s="25">
        <v>1</v>
      </c>
      <c r="AN3244" s="25">
        <v>262</v>
      </c>
      <c r="AO3244" s="25">
        <v>176</v>
      </c>
      <c r="AP3244" s="25">
        <v>176</v>
      </c>
      <c r="AQ3244" s="25">
        <v>0.308</v>
      </c>
      <c r="AR3244" s="94">
        <v>8.1157120000000006E-3</v>
      </c>
      <c r="AS3244" s="157" t="s">
        <v>22</v>
      </c>
      <c r="AT3244" s="93">
        <v>42521</v>
      </c>
      <c r="AU3244" s="92" t="s">
        <v>22</v>
      </c>
      <c r="AV3244" s="91" t="s">
        <v>152</v>
      </c>
      <c r="AW3244" s="92" t="s">
        <v>48</v>
      </c>
      <c r="AX3244" s="92" t="s">
        <v>48</v>
      </c>
      <c r="AY3244" s="91" t="s">
        <v>152</v>
      </c>
      <c r="AZ3244" s="23"/>
      <c r="BA3244" s="25" t="s">
        <v>2336</v>
      </c>
      <c r="BB3244" t="s">
        <v>25</v>
      </c>
      <c r="BC3244" t="e">
        <v>#N/A</v>
      </c>
      <c r="BD3244" t="e">
        <f>IF(Z3244=BC3244,"OK")</f>
        <v>#N/A</v>
      </c>
      <c r="BE3244">
        <v>0.308</v>
      </c>
      <c r="BF3244">
        <v>1.0699999999999999E-2</v>
      </c>
      <c r="BG3244">
        <v>262</v>
      </c>
      <c r="BH3244">
        <v>176</v>
      </c>
      <c r="BI3244">
        <v>176</v>
      </c>
      <c r="BJ3244">
        <v>0.308</v>
      </c>
      <c r="BK3244">
        <v>8.1157120000000006E-3</v>
      </c>
      <c r="BN3244" s="183"/>
    </row>
    <row r="3245" spans="1:66" ht="25.5" x14ac:dyDescent="0.25">
      <c r="A3245" s="1"/>
      <c r="B3245" s="94">
        <v>3232</v>
      </c>
      <c r="C3245" s="43">
        <v>1078288</v>
      </c>
      <c r="D3245" s="25"/>
      <c r="E3245" s="27" t="s">
        <v>2335</v>
      </c>
      <c r="F3245" s="151" t="s">
        <v>21</v>
      </c>
      <c r="G3245" s="41" t="s">
        <v>30</v>
      </c>
      <c r="H3245" s="46" t="str">
        <f>IFERROR(IFERROR(IF(SEARCH("Usystems",$E3245)&gt;0,"Usystems"),IF(SEARCH("RIIFO",$E3245)&gt;0,"RIIFO","Uponor")),"Uponor")</f>
        <v>Uponor</v>
      </c>
      <c r="I3245" s="25" t="str">
        <f>IFERROR(MID($D3245,1,7)+0,"")</f>
        <v/>
      </c>
      <c r="J3245" s="25" t="str">
        <f>IFERROR(MID($D3245,10,7)+0,"")</f>
        <v/>
      </c>
      <c r="K3245" s="25" t="str">
        <f>IFERROR(MID($D3245,19,7)+0,"")</f>
        <v/>
      </c>
      <c r="L3245" s="25" t="str">
        <f>IFERROR(MID($D3245,28,7)+0,"")</f>
        <v/>
      </c>
      <c r="M3245" s="25" t="str">
        <f>IF(IFERROR(MID($Q3245,1,7)+0,"")&lt;1130000,IF(INDEX(C:C,MATCH(LEFT(Q3245,7)+0,I:I,0))&lt;1130000,"",INDEX(C:C,MATCH(LEFT(Q3245,7)+0,I:I,0))),IFERROR(MID($Q3245,1,7)+0,""))</f>
        <v/>
      </c>
      <c r="N3245" s="25" t="str">
        <f>IF(IFERROR(MID($Q3245,10,7)+0,"")&lt;1130000,"",IFERROR(MID($Q3245,10,7)+0,""))</f>
        <v/>
      </c>
      <c r="O3245" s="25" t="str">
        <f>IF(IFERROR(MID($Q3245,19,7)+0,"")&lt;1130000,"",IFERROR(MID($Q3245,19,7)+0,""))</f>
        <v/>
      </c>
      <c r="P3245" s="25" t="str">
        <f>IF(M3245="","",IF(N3245="",M3245,M3245&amp;", "&amp;N3245))</f>
        <v/>
      </c>
      <c r="Q3245" s="25"/>
      <c r="R3245" s="25"/>
      <c r="S3245" s="35" t="s">
        <v>96</v>
      </c>
      <c r="T3245" s="25" t="s">
        <v>36</v>
      </c>
      <c r="U3245" s="185">
        <v>18726</v>
      </c>
      <c r="V3245" s="188">
        <v>18726</v>
      </c>
      <c r="W3245" s="189">
        <v>18726</v>
      </c>
      <c r="X3245" s="31">
        <v>18726</v>
      </c>
      <c r="Y3245" s="90">
        <f>IFERROR(ROUND(X3245/W3245-1,2),"")</f>
        <v>0</v>
      </c>
      <c r="Z3245" s="31">
        <f>IF(OR(S3245="VLD MLC components",S3245="VLD MLC pipes",S3245="VLD PEX components",S3245="VLD PEX pipes",S3245="VLD PHC components",S3245="VLD PHC pipes",S3245="Controls VLD"),"По запросу",X3245)</f>
        <v>18726</v>
      </c>
      <c r="AA3245" s="63">
        <f>ROUND(X3245/1.2,3)</f>
        <v>15605</v>
      </c>
      <c r="AB3245" s="23">
        <v>15605</v>
      </c>
      <c r="AC3245" s="190">
        <f>IFERROR(ROUND(AA3245/AB3245-1,2),"")</f>
        <v>0</v>
      </c>
      <c r="AD3245" s="25">
        <v>0.49</v>
      </c>
      <c r="AE3245" s="25">
        <v>1.7833000000000002E-2</v>
      </c>
      <c r="AF3245" s="25">
        <v>0</v>
      </c>
      <c r="AG3245" s="25" t="s">
        <v>22</v>
      </c>
      <c r="AH3245" s="25">
        <v>0</v>
      </c>
      <c r="AI3245" s="25">
        <v>0</v>
      </c>
      <c r="AJ3245" s="25" t="s">
        <v>19</v>
      </c>
      <c r="AK3245" s="42" t="s">
        <v>19</v>
      </c>
      <c r="AL3245" s="25" t="s">
        <v>19</v>
      </c>
      <c r="AM3245" s="25">
        <v>1</v>
      </c>
      <c r="AN3245" s="25">
        <v>419</v>
      </c>
      <c r="AO3245" s="25">
        <v>176</v>
      </c>
      <c r="AP3245" s="25">
        <v>176</v>
      </c>
      <c r="AQ3245" s="25">
        <v>0.49</v>
      </c>
      <c r="AR3245" s="94">
        <v>1.2978943999999999E-2</v>
      </c>
      <c r="AS3245" s="157" t="s">
        <v>22</v>
      </c>
      <c r="AT3245" s="93">
        <v>42521</v>
      </c>
      <c r="AU3245" s="92" t="s">
        <v>22</v>
      </c>
      <c r="AV3245" s="91" t="s">
        <v>48</v>
      </c>
      <c r="AW3245" s="92" t="s">
        <v>48</v>
      </c>
      <c r="AX3245" s="92" t="s">
        <v>48</v>
      </c>
      <c r="AY3245" s="91" t="s">
        <v>152</v>
      </c>
      <c r="AZ3245" s="23"/>
      <c r="BA3245" s="25">
        <v>0</v>
      </c>
      <c r="BB3245" t="s">
        <v>48</v>
      </c>
      <c r="BC3245" t="e">
        <v>#N/A</v>
      </c>
      <c r="BD3245" t="e">
        <f>IF(Z3245=BC3245,"OK")</f>
        <v>#N/A</v>
      </c>
      <c r="BE3245">
        <v>0.49</v>
      </c>
      <c r="BF3245">
        <v>1.7833000000000002E-2</v>
      </c>
      <c r="BG3245">
        <v>419</v>
      </c>
      <c r="BH3245">
        <v>176</v>
      </c>
      <c r="BI3245">
        <v>176</v>
      </c>
      <c r="BJ3245">
        <v>0.49</v>
      </c>
      <c r="BK3245">
        <v>1.2978943999999999E-2</v>
      </c>
      <c r="BN3245" s="183"/>
    </row>
    <row r="3246" spans="1:66" ht="25.5" x14ac:dyDescent="0.25">
      <c r="A3246" s="1"/>
      <c r="B3246" s="94">
        <v>3233</v>
      </c>
      <c r="C3246" s="43">
        <v>1078289</v>
      </c>
      <c r="D3246" s="25"/>
      <c r="E3246" s="27" t="s">
        <v>2334</v>
      </c>
      <c r="F3246" s="151" t="s">
        <v>21</v>
      </c>
      <c r="G3246" s="41" t="s">
        <v>30</v>
      </c>
      <c r="H3246" s="46" t="str">
        <f>IFERROR(IFERROR(IF(SEARCH("Usystems",$E3246)&gt;0,"Usystems"),IF(SEARCH("RIIFO",$E3246)&gt;0,"RIIFO","Uponor")),"Uponor")</f>
        <v>Uponor</v>
      </c>
      <c r="I3246" s="25" t="str">
        <f>IFERROR(MID($D3246,1,7)+0,"")</f>
        <v/>
      </c>
      <c r="J3246" s="25" t="str">
        <f>IFERROR(MID($D3246,10,7)+0,"")</f>
        <v/>
      </c>
      <c r="K3246" s="25" t="str">
        <f>IFERROR(MID($D3246,19,7)+0,"")</f>
        <v/>
      </c>
      <c r="L3246" s="25" t="str">
        <f>IFERROR(MID($D3246,28,7)+0,"")</f>
        <v/>
      </c>
      <c r="M3246" s="25" t="str">
        <f>IF(IFERROR(MID($Q3246,1,7)+0,"")&lt;1130000,IF(INDEX(C:C,MATCH(LEFT(Q3246,7)+0,I:I,0))&lt;1130000,"",INDEX(C:C,MATCH(LEFT(Q3246,7)+0,I:I,0))),IFERROR(MID($Q3246,1,7)+0,""))</f>
        <v/>
      </c>
      <c r="N3246" s="25" t="str">
        <f>IF(IFERROR(MID($Q3246,10,7)+0,"")&lt;1130000,"",IFERROR(MID($Q3246,10,7)+0,""))</f>
        <v/>
      </c>
      <c r="O3246" s="25" t="str">
        <f>IF(IFERROR(MID($Q3246,19,7)+0,"")&lt;1130000,"",IFERROR(MID($Q3246,19,7)+0,""))</f>
        <v/>
      </c>
      <c r="P3246" s="25" t="str">
        <f>IF(M3246="","",IF(N3246="",M3246,M3246&amp;", "&amp;N3246))</f>
        <v/>
      </c>
      <c r="Q3246" s="25"/>
      <c r="R3246" s="25"/>
      <c r="S3246" s="35" t="s">
        <v>96</v>
      </c>
      <c r="T3246" s="25" t="s">
        <v>36</v>
      </c>
      <c r="U3246" s="185">
        <v>20741</v>
      </c>
      <c r="V3246" s="188">
        <v>20741</v>
      </c>
      <c r="W3246" s="189">
        <v>20741</v>
      </c>
      <c r="X3246" s="31">
        <v>20741</v>
      </c>
      <c r="Y3246" s="90">
        <f>IFERROR(ROUND(X3246/W3246-1,2),"")</f>
        <v>0</v>
      </c>
      <c r="Z3246" s="31">
        <f>IF(OR(S3246="VLD MLC components",S3246="VLD MLC pipes",S3246="VLD PEX components",S3246="VLD PEX pipes",S3246="VLD PHC components",S3246="VLD PHC pipes",S3246="Controls VLD"),"По запросу",X3246)</f>
        <v>20741</v>
      </c>
      <c r="AA3246" s="63">
        <f>ROUND(X3246/1.2,3)</f>
        <v>17284.167000000001</v>
      </c>
      <c r="AB3246" s="23">
        <v>17284.167000000001</v>
      </c>
      <c r="AC3246" s="190">
        <f>IFERROR(ROUND(AA3246/AB3246-1,2),"")</f>
        <v>0</v>
      </c>
      <c r="AD3246" s="25">
        <v>0.57499999999999996</v>
      </c>
      <c r="AE3246" s="25">
        <v>2.6748999999999998E-2</v>
      </c>
      <c r="AF3246" s="25">
        <v>0</v>
      </c>
      <c r="AG3246" s="25" t="s">
        <v>22</v>
      </c>
      <c r="AH3246" s="25">
        <v>0</v>
      </c>
      <c r="AI3246" s="25">
        <v>0</v>
      </c>
      <c r="AJ3246" s="25" t="s">
        <v>19</v>
      </c>
      <c r="AK3246" s="42" t="s">
        <v>19</v>
      </c>
      <c r="AL3246" s="25" t="s">
        <v>19</v>
      </c>
      <c r="AM3246" s="25">
        <v>1</v>
      </c>
      <c r="AN3246" s="25">
        <v>334</v>
      </c>
      <c r="AO3246" s="25">
        <v>223</v>
      </c>
      <c r="AP3246" s="25">
        <v>223</v>
      </c>
      <c r="AQ3246" s="25">
        <v>0.57499999999999996</v>
      </c>
      <c r="AR3246" s="94">
        <v>1.6609486E-2</v>
      </c>
      <c r="AS3246" s="157" t="s">
        <v>22</v>
      </c>
      <c r="AT3246" s="93">
        <v>42521</v>
      </c>
      <c r="AU3246" s="92" t="s">
        <v>22</v>
      </c>
      <c r="AV3246" s="91" t="s">
        <v>48</v>
      </c>
      <c r="AW3246" s="92" t="s">
        <v>48</v>
      </c>
      <c r="AX3246" s="92" t="s">
        <v>48</v>
      </c>
      <c r="AY3246" s="91" t="s">
        <v>152</v>
      </c>
      <c r="AZ3246" s="23"/>
      <c r="BA3246" s="25">
        <v>0</v>
      </c>
      <c r="BB3246" t="s">
        <v>48</v>
      </c>
      <c r="BC3246" t="e">
        <v>#N/A</v>
      </c>
      <c r="BD3246" t="e">
        <f>IF(Z3246=BC3246,"OK")</f>
        <v>#N/A</v>
      </c>
      <c r="BE3246">
        <v>0.57499999999999996</v>
      </c>
      <c r="BF3246">
        <v>2.6748999999999998E-2</v>
      </c>
      <c r="BG3246">
        <v>334</v>
      </c>
      <c r="BH3246">
        <v>223</v>
      </c>
      <c r="BI3246">
        <v>223</v>
      </c>
      <c r="BJ3246">
        <v>0.57499999999999996</v>
      </c>
      <c r="BK3246">
        <v>1.6609486E-2</v>
      </c>
      <c r="BN3246" s="183"/>
    </row>
    <row r="3247" spans="1:66" ht="25.5" x14ac:dyDescent="0.25">
      <c r="A3247" s="1"/>
      <c r="B3247" s="94">
        <v>3234</v>
      </c>
      <c r="C3247" s="43">
        <v>1078290</v>
      </c>
      <c r="D3247" s="25"/>
      <c r="E3247" s="36" t="s">
        <v>2333</v>
      </c>
      <c r="F3247" s="151" t="s">
        <v>28</v>
      </c>
      <c r="G3247" s="41" t="s">
        <v>30</v>
      </c>
      <c r="H3247" s="46" t="str">
        <f>IFERROR(IFERROR(IF(SEARCH("Usystems",$E3247)&gt;0,"Usystems"),IF(SEARCH("RIIFO",$E3247)&gt;0,"RIIFO","Uponor")),"Uponor")</f>
        <v>Uponor</v>
      </c>
      <c r="I3247" s="25" t="str">
        <f>IFERROR(MID($D3247,1,7)+0,"")</f>
        <v/>
      </c>
      <c r="J3247" s="25" t="str">
        <f>IFERROR(MID($D3247,10,7)+0,"")</f>
        <v/>
      </c>
      <c r="K3247" s="25" t="str">
        <f>IFERROR(MID($D3247,19,7)+0,"")</f>
        <v/>
      </c>
      <c r="L3247" s="25" t="str">
        <f>IFERROR(MID($D3247,28,7)+0,"")</f>
        <v/>
      </c>
      <c r="M3247" s="25" t="str">
        <f>IF(IFERROR(MID($Q3247,1,7)+0,"")&lt;1130000,IF(INDEX(C:C,MATCH(LEFT(Q3247,7)+0,I:I,0))&lt;1130000,"",INDEX(C:C,MATCH(LEFT(Q3247,7)+0,I:I,0))),IFERROR(MID($Q3247,1,7)+0,""))</f>
        <v/>
      </c>
      <c r="N3247" s="25" t="str">
        <f>IF(IFERROR(MID($Q3247,10,7)+0,"")&lt;1130000,"",IFERROR(MID($Q3247,10,7)+0,""))</f>
        <v/>
      </c>
      <c r="O3247" s="25" t="str">
        <f>IF(IFERROR(MID($Q3247,19,7)+0,"")&lt;1130000,"",IFERROR(MID($Q3247,19,7)+0,""))</f>
        <v/>
      </c>
      <c r="P3247" s="25" t="str">
        <f>IF(M3247="","",IF(N3247="",M3247,M3247&amp;", "&amp;N3247))</f>
        <v/>
      </c>
      <c r="Q3247" s="25"/>
      <c r="R3247" s="25"/>
      <c r="S3247" s="35" t="s">
        <v>96</v>
      </c>
      <c r="T3247" s="25" t="s">
        <v>36</v>
      </c>
      <c r="U3247" s="185">
        <v>21024</v>
      </c>
      <c r="V3247" s="188">
        <v>21024</v>
      </c>
      <c r="W3247" s="189">
        <v>21024</v>
      </c>
      <c r="X3247" s="31">
        <v>21024</v>
      </c>
      <c r="Y3247" s="90">
        <f>IFERROR(ROUND(X3247/W3247-1,2),"")</f>
        <v>0</v>
      </c>
      <c r="Z3247" s="31">
        <f>IF(OR(S3247="VLD MLC components",S3247="VLD MLC pipes",S3247="VLD PEX components",S3247="VLD PEX pipes",S3247="VLD PHC components",S3247="VLD PHC pipes",S3247="Controls VLD"),"По запросу",X3247)</f>
        <v>21024</v>
      </c>
      <c r="AA3247" s="63">
        <f>ROUND(X3247/1.2,3)</f>
        <v>17520</v>
      </c>
      <c r="AB3247" s="23">
        <v>17520</v>
      </c>
      <c r="AC3247" s="190">
        <f>IFERROR(ROUND(AA3247/AB3247-1,2),"")</f>
        <v>0</v>
      </c>
      <c r="AD3247" s="25">
        <v>1.0129999999999999</v>
      </c>
      <c r="AE3247" s="25">
        <v>5.3497999999999997E-2</v>
      </c>
      <c r="AF3247" s="25">
        <v>0</v>
      </c>
      <c r="AG3247" s="25" t="s">
        <v>22</v>
      </c>
      <c r="AH3247" s="25">
        <v>0</v>
      </c>
      <c r="AI3247" s="25">
        <v>0</v>
      </c>
      <c r="AJ3247" s="25" t="s">
        <v>19</v>
      </c>
      <c r="AK3247" s="42" t="s">
        <v>19</v>
      </c>
      <c r="AL3247" s="25" t="s">
        <v>19</v>
      </c>
      <c r="AM3247" s="25">
        <v>1</v>
      </c>
      <c r="AN3247" s="25" t="s">
        <v>22</v>
      </c>
      <c r="AO3247" s="25" t="s">
        <v>22</v>
      </c>
      <c r="AP3247" s="25" t="s">
        <v>22</v>
      </c>
      <c r="AQ3247" s="25"/>
      <c r="AR3247" s="94"/>
      <c r="AS3247" s="157" t="s">
        <v>22</v>
      </c>
      <c r="AT3247" s="93">
        <v>42521</v>
      </c>
      <c r="AU3247" s="92" t="s">
        <v>22</v>
      </c>
      <c r="AV3247" s="91" t="s">
        <v>48</v>
      </c>
      <c r="AW3247" s="92" t="s">
        <v>48</v>
      </c>
      <c r="AX3247" s="92" t="s">
        <v>48</v>
      </c>
      <c r="AY3247" s="91" t="s">
        <v>152</v>
      </c>
      <c r="AZ3247" s="23"/>
      <c r="BA3247" s="25">
        <v>0</v>
      </c>
      <c r="BB3247" t="s">
        <v>48</v>
      </c>
      <c r="BC3247" t="e">
        <v>#N/A</v>
      </c>
      <c r="BD3247" t="e">
        <f>IF(Z3247=BC3247,"OK")</f>
        <v>#N/A</v>
      </c>
      <c r="BE3247">
        <v>1.0129999999999999</v>
      </c>
      <c r="BF3247">
        <v>5.3497999999999997E-2</v>
      </c>
      <c r="BG3247" t="s">
        <v>22</v>
      </c>
      <c r="BH3247" t="s">
        <v>22</v>
      </c>
      <c r="BI3247" t="s">
        <v>22</v>
      </c>
      <c r="BJ3247">
        <v>0</v>
      </c>
      <c r="BK3247">
        <v>0</v>
      </c>
      <c r="BN3247" s="183"/>
    </row>
    <row r="3248" spans="1:66" ht="25.5" x14ac:dyDescent="0.25">
      <c r="A3248" s="1"/>
      <c r="B3248" s="94">
        <v>3235</v>
      </c>
      <c r="C3248" s="43">
        <v>1068085</v>
      </c>
      <c r="D3248" s="25">
        <v>1046200</v>
      </c>
      <c r="E3248" s="27" t="s">
        <v>2332</v>
      </c>
      <c r="F3248" s="151" t="s">
        <v>21</v>
      </c>
      <c r="G3248" s="41" t="s">
        <v>585</v>
      </c>
      <c r="H3248" s="46" t="str">
        <f>IFERROR(IFERROR(IF(SEARCH("Usystems",$E3248)&gt;0,"Usystems"),IF(SEARCH("RIIFO",$E3248)&gt;0,"RIIFO","Uponor")),"Uponor")</f>
        <v>Uponor</v>
      </c>
      <c r="I3248" s="25">
        <f>IFERROR(MID($D3248,1,7)+0,"")</f>
        <v>1046200</v>
      </c>
      <c r="J3248" s="25" t="str">
        <f>IFERROR(MID($D3248,10,7)+0,"")</f>
        <v/>
      </c>
      <c r="K3248" s="25" t="str">
        <f>IFERROR(MID($D3248,19,7)+0,"")</f>
        <v/>
      </c>
      <c r="L3248" s="25" t="str">
        <f>IFERROR(MID($D3248,28,7)+0,"")</f>
        <v/>
      </c>
      <c r="M3248" s="25" t="str">
        <f>IF(IFERROR(MID($Q3248,1,7)+0,"")&lt;1130000,IF(INDEX(C:C,MATCH(LEFT(Q3248,7)+0,I:I,0))&lt;1130000,"",INDEX(C:C,MATCH(LEFT(Q3248,7)+0,I:I,0))),IFERROR(MID($Q3248,1,7)+0,""))</f>
        <v/>
      </c>
      <c r="N3248" s="25" t="str">
        <f>IF(IFERROR(MID($Q3248,10,7)+0,"")&lt;1130000,"",IFERROR(MID($Q3248,10,7)+0,""))</f>
        <v/>
      </c>
      <c r="O3248" s="25" t="str">
        <f>IF(IFERROR(MID($Q3248,19,7)+0,"")&lt;1130000,"",IFERROR(MID($Q3248,19,7)+0,""))</f>
        <v/>
      </c>
      <c r="P3248" s="25" t="str">
        <f>IF(M3248="","",IF(N3248="",M3248,M3248&amp;", "&amp;N3248))</f>
        <v/>
      </c>
      <c r="Q3248" s="25"/>
      <c r="R3248" s="25"/>
      <c r="S3248" s="35" t="s">
        <v>96</v>
      </c>
      <c r="T3248" s="25" t="s">
        <v>36</v>
      </c>
      <c r="U3248" s="185">
        <v>8306</v>
      </c>
      <c r="V3248" s="188">
        <v>8306</v>
      </c>
      <c r="W3248" s="189">
        <v>8306</v>
      </c>
      <c r="X3248" s="31">
        <v>8306</v>
      </c>
      <c r="Y3248" s="90">
        <f>IFERROR(ROUND(X3248/W3248-1,2),"")</f>
        <v>0</v>
      </c>
      <c r="Z3248" s="31">
        <f>IF(OR(S3248="VLD MLC components",S3248="VLD MLC pipes",S3248="VLD PEX components",S3248="VLD PEX pipes",S3248="VLD PHC components",S3248="VLD PHC pipes",S3248="Controls VLD"),"По запросу",X3248)</f>
        <v>8306</v>
      </c>
      <c r="AA3248" s="63">
        <f>ROUND(X3248/1.2,3)</f>
        <v>6921.6670000000004</v>
      </c>
      <c r="AB3248" s="23">
        <v>6921.6670000000004</v>
      </c>
      <c r="AC3248" s="190">
        <f>IFERROR(ROUND(AA3248/AB3248-1,2),"")</f>
        <v>0</v>
      </c>
      <c r="AD3248" s="25">
        <v>0.23899999999999999</v>
      </c>
      <c r="AE3248" s="25">
        <v>4.6499999999999996E-3</v>
      </c>
      <c r="AF3248" s="25">
        <v>10</v>
      </c>
      <c r="AG3248" s="25">
        <v>10</v>
      </c>
      <c r="AH3248" s="25">
        <v>10</v>
      </c>
      <c r="AI3248" s="25">
        <v>10</v>
      </c>
      <c r="AJ3248" s="25" t="s">
        <v>20</v>
      </c>
      <c r="AK3248" s="22" t="s">
        <v>20</v>
      </c>
      <c r="AL3248" s="25" t="s">
        <v>20</v>
      </c>
      <c r="AM3248" s="25">
        <v>1</v>
      </c>
      <c r="AN3248" s="25" t="s">
        <v>22</v>
      </c>
      <c r="AO3248" s="25" t="s">
        <v>22</v>
      </c>
      <c r="AP3248" s="25" t="s">
        <v>22</v>
      </c>
      <c r="AQ3248" s="25"/>
      <c r="AR3248" s="94"/>
      <c r="AS3248" s="157">
        <v>10</v>
      </c>
      <c r="AT3248" s="93" t="s">
        <v>22</v>
      </c>
      <c r="AU3248" s="92" t="s">
        <v>22</v>
      </c>
      <c r="AV3248" s="91" t="s">
        <v>152</v>
      </c>
      <c r="AW3248" s="92" t="s">
        <v>152</v>
      </c>
      <c r="AX3248" s="92" t="s">
        <v>48</v>
      </c>
      <c r="AY3248" s="91" t="s">
        <v>152</v>
      </c>
      <c r="AZ3248" s="23"/>
      <c r="BA3248" s="25" t="s">
        <v>2331</v>
      </c>
      <c r="BB3248" t="s">
        <v>25</v>
      </c>
      <c r="BC3248">
        <v>8306</v>
      </c>
      <c r="BD3248" t="str">
        <f>IF(Z3248=BC3248,"OK")</f>
        <v>OK</v>
      </c>
      <c r="BE3248">
        <v>0.23899999999999999</v>
      </c>
      <c r="BF3248">
        <v>4.6499999999999996E-3</v>
      </c>
      <c r="BG3248" t="s">
        <v>22</v>
      </c>
      <c r="BH3248" t="s">
        <v>22</v>
      </c>
      <c r="BI3248" t="s">
        <v>22</v>
      </c>
      <c r="BJ3248">
        <v>0</v>
      </c>
      <c r="BK3248">
        <v>0</v>
      </c>
      <c r="BN3248" s="183"/>
    </row>
    <row r="3249" spans="1:66" ht="25.5" x14ac:dyDescent="0.25">
      <c r="A3249" s="1"/>
      <c r="B3249" s="94">
        <v>3236</v>
      </c>
      <c r="C3249" s="43">
        <v>1068089</v>
      </c>
      <c r="D3249" s="25">
        <v>1046204</v>
      </c>
      <c r="E3249" s="27" t="s">
        <v>2330</v>
      </c>
      <c r="F3249" s="151" t="s">
        <v>21</v>
      </c>
      <c r="G3249" s="41" t="s">
        <v>585</v>
      </c>
      <c r="H3249" s="46" t="str">
        <f>IFERROR(IFERROR(IF(SEARCH("Usystems",$E3249)&gt;0,"Usystems"),IF(SEARCH("RIIFO",$E3249)&gt;0,"RIIFO","Uponor")),"Uponor")</f>
        <v>Uponor</v>
      </c>
      <c r="I3249" s="25">
        <f>IFERROR(MID($D3249,1,7)+0,"")</f>
        <v>1046204</v>
      </c>
      <c r="J3249" s="25" t="str">
        <f>IFERROR(MID($D3249,10,7)+0,"")</f>
        <v/>
      </c>
      <c r="K3249" s="25" t="str">
        <f>IFERROR(MID($D3249,19,7)+0,"")</f>
        <v/>
      </c>
      <c r="L3249" s="25" t="str">
        <f>IFERROR(MID($D3249,28,7)+0,"")</f>
        <v/>
      </c>
      <c r="M3249" s="25" t="str">
        <f>IF(IFERROR(MID($Q3249,1,7)+0,"")&lt;1130000,IF(INDEX(C:C,MATCH(LEFT(Q3249,7)+0,I:I,0))&lt;1130000,"",INDEX(C:C,MATCH(LEFT(Q3249,7)+0,I:I,0))),IFERROR(MID($Q3249,1,7)+0,""))</f>
        <v/>
      </c>
      <c r="N3249" s="25" t="str">
        <f>IF(IFERROR(MID($Q3249,10,7)+0,"")&lt;1130000,"",IFERROR(MID($Q3249,10,7)+0,""))</f>
        <v/>
      </c>
      <c r="O3249" s="25" t="str">
        <f>IF(IFERROR(MID($Q3249,19,7)+0,"")&lt;1130000,"",IFERROR(MID($Q3249,19,7)+0,""))</f>
        <v/>
      </c>
      <c r="P3249" s="25" t="str">
        <f>IF(M3249="","",IF(N3249="",M3249,M3249&amp;", "&amp;N3249))</f>
        <v/>
      </c>
      <c r="Q3249" s="25"/>
      <c r="R3249" s="25"/>
      <c r="S3249" s="35" t="s">
        <v>96</v>
      </c>
      <c r="T3249" s="25" t="s">
        <v>36</v>
      </c>
      <c r="U3249" s="185">
        <v>8919</v>
      </c>
      <c r="V3249" s="188">
        <v>8919</v>
      </c>
      <c r="W3249" s="189">
        <v>8919</v>
      </c>
      <c r="X3249" s="31">
        <v>8919</v>
      </c>
      <c r="Y3249" s="90">
        <f>IFERROR(ROUND(X3249/W3249-1,2),"")</f>
        <v>0</v>
      </c>
      <c r="Z3249" s="31">
        <f>IF(OR(S3249="VLD MLC components",S3249="VLD MLC pipes",S3249="VLD PEX components",S3249="VLD PEX pipes",S3249="VLD PHC components",S3249="VLD PHC pipes",S3249="Controls VLD"),"По запросу",X3249)</f>
        <v>8919</v>
      </c>
      <c r="AA3249" s="63">
        <f>ROUND(X3249/1.2,3)</f>
        <v>7432.5</v>
      </c>
      <c r="AB3249" s="23">
        <v>7432.5</v>
      </c>
      <c r="AC3249" s="190">
        <f>IFERROR(ROUND(AA3249/AB3249-1,2),"")</f>
        <v>0</v>
      </c>
      <c r="AD3249" s="25">
        <v>0.317</v>
      </c>
      <c r="AE3249" s="25">
        <v>1.41E-2</v>
      </c>
      <c r="AF3249" s="25">
        <v>10</v>
      </c>
      <c r="AG3249" s="25">
        <v>10</v>
      </c>
      <c r="AH3249" s="25">
        <v>10</v>
      </c>
      <c r="AI3249" s="25">
        <v>10</v>
      </c>
      <c r="AJ3249" s="25" t="s">
        <v>20</v>
      </c>
      <c r="AK3249" s="22" t="s">
        <v>20</v>
      </c>
      <c r="AL3249" s="25" t="s">
        <v>20</v>
      </c>
      <c r="AM3249" s="25">
        <v>1</v>
      </c>
      <c r="AN3249" s="25" t="s">
        <v>22</v>
      </c>
      <c r="AO3249" s="25" t="s">
        <v>22</v>
      </c>
      <c r="AP3249" s="25" t="s">
        <v>22</v>
      </c>
      <c r="AQ3249" s="25"/>
      <c r="AR3249" s="94"/>
      <c r="AS3249" s="157">
        <v>10</v>
      </c>
      <c r="AT3249" s="93" t="s">
        <v>22</v>
      </c>
      <c r="AU3249" s="92" t="s">
        <v>22</v>
      </c>
      <c r="AV3249" s="91" t="s">
        <v>152</v>
      </c>
      <c r="AW3249" s="92" t="s">
        <v>152</v>
      </c>
      <c r="AX3249" s="92" t="s">
        <v>48</v>
      </c>
      <c r="AY3249" s="91" t="s">
        <v>152</v>
      </c>
      <c r="AZ3249" s="23"/>
      <c r="BA3249" s="25" t="s">
        <v>2329</v>
      </c>
      <c r="BB3249" t="s">
        <v>25</v>
      </c>
      <c r="BC3249">
        <v>8919</v>
      </c>
      <c r="BD3249" t="str">
        <f>IF(Z3249=BC3249,"OK")</f>
        <v>OK</v>
      </c>
      <c r="BE3249">
        <v>0.317</v>
      </c>
      <c r="BF3249">
        <v>1.41E-2</v>
      </c>
      <c r="BG3249" t="s">
        <v>22</v>
      </c>
      <c r="BH3249" t="s">
        <v>22</v>
      </c>
      <c r="BI3249" t="s">
        <v>22</v>
      </c>
      <c r="BJ3249">
        <v>0</v>
      </c>
      <c r="BK3249">
        <v>0</v>
      </c>
      <c r="BN3249" s="183"/>
    </row>
    <row r="3250" spans="1:66" ht="25.5" x14ac:dyDescent="0.25">
      <c r="A3250" s="1"/>
      <c r="B3250" s="94">
        <v>3237</v>
      </c>
      <c r="C3250" s="43">
        <v>1068086</v>
      </c>
      <c r="D3250" s="25">
        <v>1046201</v>
      </c>
      <c r="E3250" s="27" t="s">
        <v>2328</v>
      </c>
      <c r="F3250" s="151" t="s">
        <v>21</v>
      </c>
      <c r="G3250" s="41" t="s">
        <v>585</v>
      </c>
      <c r="H3250" s="46" t="str">
        <f>IFERROR(IFERROR(IF(SEARCH("Usystems",$E3250)&gt;0,"Usystems"),IF(SEARCH("RIIFO",$E3250)&gt;0,"RIIFO","Uponor")),"Uponor")</f>
        <v>Uponor</v>
      </c>
      <c r="I3250" s="25">
        <f>IFERROR(MID($D3250,1,7)+0,"")</f>
        <v>1046201</v>
      </c>
      <c r="J3250" s="25" t="str">
        <f>IFERROR(MID($D3250,10,7)+0,"")</f>
        <v/>
      </c>
      <c r="K3250" s="25" t="str">
        <f>IFERROR(MID($D3250,19,7)+0,"")</f>
        <v/>
      </c>
      <c r="L3250" s="25" t="str">
        <f>IFERROR(MID($D3250,28,7)+0,"")</f>
        <v/>
      </c>
      <c r="M3250" s="25" t="str">
        <f>IF(IFERROR(MID($Q3250,1,7)+0,"")&lt;1130000,IF(INDEX(C:C,MATCH(LEFT(Q3250,7)+0,I:I,0))&lt;1130000,"",INDEX(C:C,MATCH(LEFT(Q3250,7)+0,I:I,0))),IFERROR(MID($Q3250,1,7)+0,""))</f>
        <v/>
      </c>
      <c r="N3250" s="25" t="str">
        <f>IF(IFERROR(MID($Q3250,10,7)+0,"")&lt;1130000,"",IFERROR(MID($Q3250,10,7)+0,""))</f>
        <v/>
      </c>
      <c r="O3250" s="25" t="str">
        <f>IF(IFERROR(MID($Q3250,19,7)+0,"")&lt;1130000,"",IFERROR(MID($Q3250,19,7)+0,""))</f>
        <v/>
      </c>
      <c r="P3250" s="25" t="str">
        <f>IF(M3250="","",IF(N3250="",M3250,M3250&amp;", "&amp;N3250))</f>
        <v/>
      </c>
      <c r="Q3250" s="25"/>
      <c r="R3250" s="25"/>
      <c r="S3250" s="35" t="s">
        <v>96</v>
      </c>
      <c r="T3250" s="25" t="s">
        <v>36</v>
      </c>
      <c r="U3250" s="185">
        <v>9814</v>
      </c>
      <c r="V3250" s="188">
        <v>9814</v>
      </c>
      <c r="W3250" s="189">
        <v>9814</v>
      </c>
      <c r="X3250" s="31">
        <v>9814</v>
      </c>
      <c r="Y3250" s="90">
        <f>IFERROR(ROUND(X3250/W3250-1,2),"")</f>
        <v>0</v>
      </c>
      <c r="Z3250" s="31">
        <f>IF(OR(S3250="VLD MLC components",S3250="VLD MLC pipes",S3250="VLD PEX components",S3250="VLD PEX pipes",S3250="VLD PHC components",S3250="VLD PHC pipes",S3250="Controls VLD"),"По запросу",X3250)</f>
        <v>9814</v>
      </c>
      <c r="AA3250" s="63">
        <f>ROUND(X3250/1.2,3)</f>
        <v>8178.3329999999996</v>
      </c>
      <c r="AB3250" s="23">
        <v>8178.3329999999996</v>
      </c>
      <c r="AC3250" s="190">
        <f>IFERROR(ROUND(AA3250/AB3250-1,2),"")</f>
        <v>0</v>
      </c>
      <c r="AD3250" s="25">
        <v>0.59</v>
      </c>
      <c r="AE3250" s="25">
        <v>4.3819999999999996E-3</v>
      </c>
      <c r="AF3250" s="25">
        <v>0</v>
      </c>
      <c r="AG3250" s="25">
        <v>2</v>
      </c>
      <c r="AH3250" s="25">
        <v>2</v>
      </c>
      <c r="AI3250" s="25">
        <v>2</v>
      </c>
      <c r="AJ3250" s="25" t="s">
        <v>20</v>
      </c>
      <c r="AK3250" s="22" t="s">
        <v>20</v>
      </c>
      <c r="AL3250" s="25" t="s">
        <v>20</v>
      </c>
      <c r="AM3250" s="25">
        <v>1</v>
      </c>
      <c r="AN3250" s="25">
        <v>150</v>
      </c>
      <c r="AO3250" s="25">
        <v>127</v>
      </c>
      <c r="AP3250" s="25">
        <v>230</v>
      </c>
      <c r="AQ3250" s="25">
        <v>0.59</v>
      </c>
      <c r="AR3250" s="94">
        <v>4.3815E-3</v>
      </c>
      <c r="AS3250" s="157">
        <v>2</v>
      </c>
      <c r="AT3250" s="93" t="s">
        <v>22</v>
      </c>
      <c r="AU3250" s="92" t="s">
        <v>22</v>
      </c>
      <c r="AV3250" s="91" t="s">
        <v>152</v>
      </c>
      <c r="AW3250" s="92" t="s">
        <v>152</v>
      </c>
      <c r="AX3250" s="92" t="s">
        <v>48</v>
      </c>
      <c r="AY3250" s="91" t="s">
        <v>152</v>
      </c>
      <c r="AZ3250" s="23"/>
      <c r="BA3250" s="25" t="s">
        <v>2327</v>
      </c>
      <c r="BB3250" t="s">
        <v>25</v>
      </c>
      <c r="BC3250">
        <v>9814</v>
      </c>
      <c r="BD3250" t="str">
        <f>IF(Z3250=BC3250,"OK")</f>
        <v>OK</v>
      </c>
      <c r="BE3250">
        <v>0.59</v>
      </c>
      <c r="BF3250">
        <v>4.3819999999999996E-3</v>
      </c>
      <c r="BG3250">
        <v>150</v>
      </c>
      <c r="BH3250">
        <v>127</v>
      </c>
      <c r="BI3250">
        <v>230</v>
      </c>
      <c r="BJ3250">
        <v>0.59</v>
      </c>
      <c r="BK3250">
        <v>4.3815E-3</v>
      </c>
      <c r="BN3250" s="183"/>
    </row>
    <row r="3251" spans="1:66" ht="25.5" x14ac:dyDescent="0.25">
      <c r="A3251" s="1"/>
      <c r="B3251" s="94">
        <v>3238</v>
      </c>
      <c r="C3251" s="43">
        <v>1068090</v>
      </c>
      <c r="D3251" s="25">
        <v>1046205</v>
      </c>
      <c r="E3251" s="27" t="s">
        <v>2326</v>
      </c>
      <c r="F3251" s="151" t="s">
        <v>21</v>
      </c>
      <c r="G3251" s="28"/>
      <c r="H3251" s="46" t="str">
        <f>IFERROR(IFERROR(IF(SEARCH("Usystems",$E3251)&gt;0,"Usystems"),IF(SEARCH("RIIFO",$E3251)&gt;0,"RIIFO","Uponor")),"Uponor")</f>
        <v>Uponor</v>
      </c>
      <c r="I3251" s="25">
        <f>IFERROR(MID($D3251,1,7)+0,"")</f>
        <v>1046205</v>
      </c>
      <c r="J3251" s="25" t="str">
        <f>IFERROR(MID($D3251,10,7)+0,"")</f>
        <v/>
      </c>
      <c r="K3251" s="25" t="str">
        <f>IFERROR(MID($D3251,19,7)+0,"")</f>
        <v/>
      </c>
      <c r="L3251" s="25" t="str">
        <f>IFERROR(MID($D3251,28,7)+0,"")</f>
        <v/>
      </c>
      <c r="M3251" s="25" t="str">
        <f>IF(IFERROR(MID($Q3251,1,7)+0,"")&lt;1130000,IF(INDEX(C:C,MATCH(LEFT(Q3251,7)+0,I:I,0))&lt;1130000,"",INDEX(C:C,MATCH(LEFT(Q3251,7)+0,I:I,0))),IFERROR(MID($Q3251,1,7)+0,""))</f>
        <v/>
      </c>
      <c r="N3251" s="25" t="str">
        <f>IF(IFERROR(MID($Q3251,10,7)+0,"")&lt;1130000,"",IFERROR(MID($Q3251,10,7)+0,""))</f>
        <v/>
      </c>
      <c r="O3251" s="25" t="str">
        <f>IF(IFERROR(MID($Q3251,19,7)+0,"")&lt;1130000,"",IFERROR(MID($Q3251,19,7)+0,""))</f>
        <v/>
      </c>
      <c r="P3251" s="25" t="str">
        <f>IF(M3251="","",IF(N3251="",M3251,M3251&amp;", "&amp;N3251))</f>
        <v/>
      </c>
      <c r="Q3251" s="25"/>
      <c r="R3251" s="25"/>
      <c r="S3251" s="35" t="s">
        <v>96</v>
      </c>
      <c r="T3251" s="25" t="s">
        <v>36</v>
      </c>
      <c r="U3251" s="185">
        <v>11391</v>
      </c>
      <c r="V3251" s="188">
        <v>11391</v>
      </c>
      <c r="W3251" s="189">
        <v>11391</v>
      </c>
      <c r="X3251" s="31">
        <v>11391</v>
      </c>
      <c r="Y3251" s="90">
        <f>IFERROR(ROUND(X3251/W3251-1,2),"")</f>
        <v>0</v>
      </c>
      <c r="Z3251" s="31">
        <f>IF(OR(S3251="VLD MLC components",S3251="VLD MLC pipes",S3251="VLD PEX components",S3251="VLD PEX pipes",S3251="VLD PHC components",S3251="VLD PHC pipes",S3251="Controls VLD"),"По запросу",X3251)</f>
        <v>11391</v>
      </c>
      <c r="AA3251" s="63">
        <f>ROUND(X3251/1.2,3)</f>
        <v>9492.5</v>
      </c>
      <c r="AB3251" s="23">
        <v>9492.5</v>
      </c>
      <c r="AC3251" s="190">
        <f>IFERROR(ROUND(AA3251/AB3251-1,2),"")</f>
        <v>0</v>
      </c>
      <c r="AD3251" s="25">
        <v>0.42</v>
      </c>
      <c r="AE3251" s="25">
        <v>2.75E-2</v>
      </c>
      <c r="AF3251" s="25">
        <v>0</v>
      </c>
      <c r="AG3251" s="25" t="s">
        <v>22</v>
      </c>
      <c r="AH3251" s="25">
        <v>0</v>
      </c>
      <c r="AI3251" s="25">
        <v>0</v>
      </c>
      <c r="AJ3251" s="25" t="s">
        <v>20</v>
      </c>
      <c r="AK3251" s="42" t="s">
        <v>19</v>
      </c>
      <c r="AL3251" s="25" t="s">
        <v>20</v>
      </c>
      <c r="AM3251" s="25">
        <v>1</v>
      </c>
      <c r="AN3251" s="25" t="s">
        <v>22</v>
      </c>
      <c r="AO3251" s="25" t="s">
        <v>22</v>
      </c>
      <c r="AP3251" s="25" t="s">
        <v>22</v>
      </c>
      <c r="AQ3251" s="25"/>
      <c r="AR3251" s="94"/>
      <c r="AS3251" s="157" t="s">
        <v>22</v>
      </c>
      <c r="AT3251" s="93" t="s">
        <v>22</v>
      </c>
      <c r="AU3251" s="92" t="s">
        <v>22</v>
      </c>
      <c r="AV3251" s="91" t="s">
        <v>48</v>
      </c>
      <c r="AW3251" s="92" t="s">
        <v>48</v>
      </c>
      <c r="AX3251" s="92" t="s">
        <v>48</v>
      </c>
      <c r="AY3251" s="91" t="s">
        <v>152</v>
      </c>
      <c r="AZ3251" s="23"/>
      <c r="BA3251" s="25">
        <v>0</v>
      </c>
      <c r="BB3251" t="s">
        <v>48</v>
      </c>
      <c r="BC3251" t="e">
        <v>#N/A</v>
      </c>
      <c r="BD3251" t="e">
        <f>IF(Z3251=BC3251,"OK")</f>
        <v>#N/A</v>
      </c>
      <c r="BE3251">
        <v>0.42</v>
      </c>
      <c r="BF3251">
        <v>2.75E-2</v>
      </c>
      <c r="BG3251" t="s">
        <v>22</v>
      </c>
      <c r="BH3251" t="s">
        <v>22</v>
      </c>
      <c r="BI3251" t="s">
        <v>22</v>
      </c>
      <c r="BJ3251">
        <v>0</v>
      </c>
      <c r="BK3251">
        <v>0</v>
      </c>
      <c r="BN3251" s="183"/>
    </row>
    <row r="3252" spans="1:66" ht="25.5" x14ac:dyDescent="0.25">
      <c r="A3252" s="1"/>
      <c r="B3252" s="94">
        <v>3239</v>
      </c>
      <c r="C3252" s="43">
        <v>1068087</v>
      </c>
      <c r="D3252" s="25">
        <v>1046202</v>
      </c>
      <c r="E3252" s="27" t="s">
        <v>2325</v>
      </c>
      <c r="F3252" s="151" t="s">
        <v>21</v>
      </c>
      <c r="G3252" s="41" t="s">
        <v>585</v>
      </c>
      <c r="H3252" s="46" t="str">
        <f>IFERROR(IFERROR(IF(SEARCH("Usystems",$E3252)&gt;0,"Usystems"),IF(SEARCH("RIIFO",$E3252)&gt;0,"RIIFO","Uponor")),"Uponor")</f>
        <v>Uponor</v>
      </c>
      <c r="I3252" s="25">
        <f>IFERROR(MID($D3252,1,7)+0,"")</f>
        <v>1046202</v>
      </c>
      <c r="J3252" s="25" t="str">
        <f>IFERROR(MID($D3252,10,7)+0,"")</f>
        <v/>
      </c>
      <c r="K3252" s="25" t="str">
        <f>IFERROR(MID($D3252,19,7)+0,"")</f>
        <v/>
      </c>
      <c r="L3252" s="25" t="str">
        <f>IFERROR(MID($D3252,28,7)+0,"")</f>
        <v/>
      </c>
      <c r="M3252" s="25" t="str">
        <f>IF(IFERROR(MID($Q3252,1,7)+0,"")&lt;1130000,IF(INDEX(C:C,MATCH(LEFT(Q3252,7)+0,I:I,0))&lt;1130000,"",INDEX(C:C,MATCH(LEFT(Q3252,7)+0,I:I,0))),IFERROR(MID($Q3252,1,7)+0,""))</f>
        <v/>
      </c>
      <c r="N3252" s="25" t="str">
        <f>IF(IFERROR(MID($Q3252,10,7)+0,"")&lt;1130000,"",IFERROR(MID($Q3252,10,7)+0,""))</f>
        <v/>
      </c>
      <c r="O3252" s="25" t="str">
        <f>IF(IFERROR(MID($Q3252,19,7)+0,"")&lt;1130000,"",IFERROR(MID($Q3252,19,7)+0,""))</f>
        <v/>
      </c>
      <c r="P3252" s="25" t="str">
        <f>IF(M3252="","",IF(N3252="",M3252,M3252&amp;", "&amp;N3252))</f>
        <v/>
      </c>
      <c r="Q3252" s="25"/>
      <c r="R3252" s="25"/>
      <c r="S3252" s="35" t="s">
        <v>96</v>
      </c>
      <c r="T3252" s="25" t="s">
        <v>36</v>
      </c>
      <c r="U3252" s="185">
        <v>11767</v>
      </c>
      <c r="V3252" s="188">
        <v>11767</v>
      </c>
      <c r="W3252" s="189">
        <v>11767</v>
      </c>
      <c r="X3252" s="31">
        <v>11767</v>
      </c>
      <c r="Y3252" s="90">
        <f>IFERROR(ROUND(X3252/W3252-1,2),"")</f>
        <v>0</v>
      </c>
      <c r="Z3252" s="31">
        <f>IF(OR(S3252="VLD MLC components",S3252="VLD MLC pipes",S3252="VLD PEX components",S3252="VLD PEX pipes",S3252="VLD PHC components",S3252="VLD PHC pipes",S3252="Controls VLD"),"По запросу",X3252)</f>
        <v>11767</v>
      </c>
      <c r="AA3252" s="63">
        <f>ROUND(X3252/1.2,3)</f>
        <v>9805.8330000000005</v>
      </c>
      <c r="AB3252" s="23">
        <v>9805.8330000000005</v>
      </c>
      <c r="AC3252" s="190">
        <f>IFERROR(ROUND(AA3252/AB3252-1,2),"")</f>
        <v>0</v>
      </c>
      <c r="AD3252" s="25">
        <v>0.7</v>
      </c>
      <c r="AE3252" s="25">
        <v>5.5890000000000002E-3</v>
      </c>
      <c r="AF3252" s="25">
        <v>22</v>
      </c>
      <c r="AG3252" s="25">
        <v>22</v>
      </c>
      <c r="AH3252" s="25">
        <v>22</v>
      </c>
      <c r="AI3252" s="25">
        <v>22</v>
      </c>
      <c r="AJ3252" s="25" t="s">
        <v>20</v>
      </c>
      <c r="AK3252" s="22" t="s">
        <v>20</v>
      </c>
      <c r="AL3252" s="25" t="s">
        <v>20</v>
      </c>
      <c r="AM3252" s="25">
        <v>1</v>
      </c>
      <c r="AN3252" s="25">
        <v>150</v>
      </c>
      <c r="AO3252" s="25">
        <v>162</v>
      </c>
      <c r="AP3252" s="25">
        <v>230</v>
      </c>
      <c r="AQ3252" s="25">
        <v>0.7</v>
      </c>
      <c r="AR3252" s="94">
        <v>5.5890000000000002E-3</v>
      </c>
      <c r="AS3252" s="157">
        <v>22</v>
      </c>
      <c r="AT3252" s="93" t="s">
        <v>22</v>
      </c>
      <c r="AU3252" s="92" t="s">
        <v>22</v>
      </c>
      <c r="AV3252" s="91" t="s">
        <v>152</v>
      </c>
      <c r="AW3252" s="92" t="s">
        <v>152</v>
      </c>
      <c r="AX3252" s="92" t="s">
        <v>48</v>
      </c>
      <c r="AY3252" s="91" t="s">
        <v>152</v>
      </c>
      <c r="AZ3252" s="23"/>
      <c r="BA3252" s="25" t="s">
        <v>2324</v>
      </c>
      <c r="BB3252" t="s">
        <v>25</v>
      </c>
      <c r="BC3252">
        <v>11767</v>
      </c>
      <c r="BD3252" t="str">
        <f>IF(Z3252=BC3252,"OK")</f>
        <v>OK</v>
      </c>
      <c r="BE3252">
        <v>0.7</v>
      </c>
      <c r="BF3252">
        <v>5.5890000000000002E-3</v>
      </c>
      <c r="BG3252">
        <v>150</v>
      </c>
      <c r="BH3252">
        <v>162</v>
      </c>
      <c r="BI3252">
        <v>230</v>
      </c>
      <c r="BJ3252">
        <v>0.7</v>
      </c>
      <c r="BK3252">
        <v>5.5890000000000002E-3</v>
      </c>
      <c r="BN3252" s="183"/>
    </row>
    <row r="3253" spans="1:66" ht="25.5" x14ac:dyDescent="0.25">
      <c r="A3253" s="1"/>
      <c r="B3253" s="94">
        <v>3240</v>
      </c>
      <c r="C3253" s="43">
        <v>1068088</v>
      </c>
      <c r="D3253" s="25">
        <v>1046203</v>
      </c>
      <c r="E3253" s="27" t="s">
        <v>2323</v>
      </c>
      <c r="F3253" s="151" t="s">
        <v>21</v>
      </c>
      <c r="G3253" s="41" t="s">
        <v>585</v>
      </c>
      <c r="H3253" s="46" t="str">
        <f>IFERROR(IFERROR(IF(SEARCH("Usystems",$E3253)&gt;0,"Usystems"),IF(SEARCH("RIIFO",$E3253)&gt;0,"RIIFO","Uponor")),"Uponor")</f>
        <v>Uponor</v>
      </c>
      <c r="I3253" s="25">
        <f>IFERROR(MID($D3253,1,7)+0,"")</f>
        <v>1046203</v>
      </c>
      <c r="J3253" s="25" t="str">
        <f>IFERROR(MID($D3253,10,7)+0,"")</f>
        <v/>
      </c>
      <c r="K3253" s="25" t="str">
        <f>IFERROR(MID($D3253,19,7)+0,"")</f>
        <v/>
      </c>
      <c r="L3253" s="25" t="str">
        <f>IFERROR(MID($D3253,28,7)+0,"")</f>
        <v/>
      </c>
      <c r="M3253" s="25" t="str">
        <f>IF(IFERROR(MID($Q3253,1,7)+0,"")&lt;1130000,IF(INDEX(C:C,MATCH(LEFT(Q3253,7)+0,I:I,0))&lt;1130000,"",INDEX(C:C,MATCH(LEFT(Q3253,7)+0,I:I,0))),IFERROR(MID($Q3253,1,7)+0,""))</f>
        <v/>
      </c>
      <c r="N3253" s="25" t="str">
        <f>IF(IFERROR(MID($Q3253,10,7)+0,"")&lt;1130000,"",IFERROR(MID($Q3253,10,7)+0,""))</f>
        <v/>
      </c>
      <c r="O3253" s="25" t="str">
        <f>IF(IFERROR(MID($Q3253,19,7)+0,"")&lt;1130000,"",IFERROR(MID($Q3253,19,7)+0,""))</f>
        <v/>
      </c>
      <c r="P3253" s="25" t="str">
        <f>IF(M3253="","",IF(N3253="",M3253,M3253&amp;", "&amp;N3253))</f>
        <v/>
      </c>
      <c r="Q3253" s="25"/>
      <c r="R3253" s="25"/>
      <c r="S3253" s="35" t="s">
        <v>96</v>
      </c>
      <c r="T3253" s="25" t="s">
        <v>36</v>
      </c>
      <c r="U3253" s="185">
        <v>11928</v>
      </c>
      <c r="V3253" s="188">
        <v>11928</v>
      </c>
      <c r="W3253" s="189">
        <v>11928</v>
      </c>
      <c r="X3253" s="31">
        <v>11928</v>
      </c>
      <c r="Y3253" s="90">
        <f>IFERROR(ROUND(X3253/W3253-1,2),"")</f>
        <v>0</v>
      </c>
      <c r="Z3253" s="31">
        <f>IF(OR(S3253="VLD MLC components",S3253="VLD MLC pipes",S3253="VLD PEX components",S3253="VLD PEX pipes",S3253="VLD PHC components",S3253="VLD PHC pipes",S3253="Controls VLD"),"По запросу",X3253)</f>
        <v>11928</v>
      </c>
      <c r="AA3253" s="63">
        <f>ROUND(X3253/1.2,3)</f>
        <v>9940</v>
      </c>
      <c r="AB3253" s="23">
        <v>9940</v>
      </c>
      <c r="AC3253" s="190">
        <f>IFERROR(ROUND(AA3253/AB3253-1,2),"")</f>
        <v>0</v>
      </c>
      <c r="AD3253" s="25">
        <v>0.74</v>
      </c>
      <c r="AE3253" s="25">
        <v>5.5890000000000002E-3</v>
      </c>
      <c r="AF3253" s="25">
        <v>0</v>
      </c>
      <c r="AG3253" s="25">
        <v>9</v>
      </c>
      <c r="AH3253" s="25">
        <v>9</v>
      </c>
      <c r="AI3253" s="25">
        <v>9</v>
      </c>
      <c r="AJ3253" s="25" t="s">
        <v>20</v>
      </c>
      <c r="AK3253" s="42" t="s">
        <v>19</v>
      </c>
      <c r="AL3253" s="25" t="s">
        <v>20</v>
      </c>
      <c r="AM3253" s="25">
        <v>1</v>
      </c>
      <c r="AN3253" s="25">
        <v>150</v>
      </c>
      <c r="AO3253" s="25">
        <v>162</v>
      </c>
      <c r="AP3253" s="25">
        <v>230</v>
      </c>
      <c r="AQ3253" s="25">
        <v>0.74</v>
      </c>
      <c r="AR3253" s="94">
        <v>5.5890000000000002E-3</v>
      </c>
      <c r="AS3253" s="157">
        <v>9</v>
      </c>
      <c r="AT3253" s="93" t="s">
        <v>22</v>
      </c>
      <c r="AU3253" s="92" t="s">
        <v>22</v>
      </c>
      <c r="AV3253" s="91" t="s">
        <v>152</v>
      </c>
      <c r="AW3253" s="92" t="s">
        <v>152</v>
      </c>
      <c r="AX3253" s="92" t="s">
        <v>48</v>
      </c>
      <c r="AY3253" s="91" t="s">
        <v>152</v>
      </c>
      <c r="AZ3253" s="23"/>
      <c r="BA3253" s="25" t="s">
        <v>2322</v>
      </c>
      <c r="BB3253" t="s">
        <v>25</v>
      </c>
      <c r="BC3253">
        <v>11928</v>
      </c>
      <c r="BD3253" t="str">
        <f>IF(Z3253=BC3253,"OK")</f>
        <v>OK</v>
      </c>
      <c r="BE3253">
        <v>0.74</v>
      </c>
      <c r="BF3253">
        <v>5.5890000000000002E-3</v>
      </c>
      <c r="BG3253">
        <v>150</v>
      </c>
      <c r="BH3253">
        <v>162</v>
      </c>
      <c r="BI3253">
        <v>230</v>
      </c>
      <c r="BJ3253">
        <v>0.74</v>
      </c>
      <c r="BK3253">
        <v>5.5890000000000002E-3</v>
      </c>
      <c r="BN3253" s="183"/>
    </row>
    <row r="3254" spans="1:66" ht="25.5" x14ac:dyDescent="0.25">
      <c r="A3254" s="1"/>
      <c r="B3254" s="94">
        <v>3241</v>
      </c>
      <c r="C3254" s="43">
        <v>1068091</v>
      </c>
      <c r="D3254" s="25">
        <v>1046206</v>
      </c>
      <c r="E3254" s="27" t="s">
        <v>2321</v>
      </c>
      <c r="F3254" s="151" t="s">
        <v>21</v>
      </c>
      <c r="G3254" s="28"/>
      <c r="H3254" s="46" t="str">
        <f>IFERROR(IFERROR(IF(SEARCH("Usystems",$E3254)&gt;0,"Usystems"),IF(SEARCH("RIIFO",$E3254)&gt;0,"RIIFO","Uponor")),"Uponor")</f>
        <v>Uponor</v>
      </c>
      <c r="I3254" s="25">
        <f>IFERROR(MID($D3254,1,7)+0,"")</f>
        <v>1046206</v>
      </c>
      <c r="J3254" s="25" t="str">
        <f>IFERROR(MID($D3254,10,7)+0,"")</f>
        <v/>
      </c>
      <c r="K3254" s="25" t="str">
        <f>IFERROR(MID($D3254,19,7)+0,"")</f>
        <v/>
      </c>
      <c r="L3254" s="25" t="str">
        <f>IFERROR(MID($D3254,28,7)+0,"")</f>
        <v/>
      </c>
      <c r="M3254" s="25" t="str">
        <f>IF(IFERROR(MID($Q3254,1,7)+0,"")&lt;1130000,IF(INDEX(C:C,MATCH(LEFT(Q3254,7)+0,I:I,0))&lt;1130000,"",INDEX(C:C,MATCH(LEFT(Q3254,7)+0,I:I,0))),IFERROR(MID($Q3254,1,7)+0,""))</f>
        <v/>
      </c>
      <c r="N3254" s="25" t="str">
        <f>IF(IFERROR(MID($Q3254,10,7)+0,"")&lt;1130000,"",IFERROR(MID($Q3254,10,7)+0,""))</f>
        <v/>
      </c>
      <c r="O3254" s="25" t="str">
        <f>IF(IFERROR(MID($Q3254,19,7)+0,"")&lt;1130000,"",IFERROR(MID($Q3254,19,7)+0,""))</f>
        <v/>
      </c>
      <c r="P3254" s="25" t="str">
        <f>IF(M3254="","",IF(N3254="",M3254,M3254&amp;", "&amp;N3254))</f>
        <v/>
      </c>
      <c r="Q3254" s="25"/>
      <c r="R3254" s="25"/>
      <c r="S3254" s="35" t="s">
        <v>96</v>
      </c>
      <c r="T3254" s="25" t="s">
        <v>36</v>
      </c>
      <c r="U3254" s="185">
        <v>13696</v>
      </c>
      <c r="V3254" s="188">
        <v>13696</v>
      </c>
      <c r="W3254" s="189">
        <v>13696</v>
      </c>
      <c r="X3254" s="31">
        <v>13696</v>
      </c>
      <c r="Y3254" s="90">
        <f>IFERROR(ROUND(X3254/W3254-1,2),"")</f>
        <v>0</v>
      </c>
      <c r="Z3254" s="31">
        <f>IF(OR(S3254="VLD MLC components",S3254="VLD MLC pipes",S3254="VLD PEX components",S3254="VLD PEX pipes",S3254="VLD PHC components",S3254="VLD PHC pipes",S3254="Controls VLD"),"По запросу",X3254)</f>
        <v>13696</v>
      </c>
      <c r="AA3254" s="63">
        <f>ROUND(X3254/1.2,3)</f>
        <v>11413.333000000001</v>
      </c>
      <c r="AB3254" s="23">
        <v>11413.333000000001</v>
      </c>
      <c r="AC3254" s="190">
        <f>IFERROR(ROUND(AA3254/AB3254-1,2),"")</f>
        <v>0</v>
      </c>
      <c r="AD3254" s="25">
        <v>0.69</v>
      </c>
      <c r="AE3254" s="25">
        <v>6.9690000000000004E-3</v>
      </c>
      <c r="AF3254" s="25">
        <v>0</v>
      </c>
      <c r="AG3254" s="25" t="s">
        <v>22</v>
      </c>
      <c r="AH3254" s="25">
        <v>0</v>
      </c>
      <c r="AI3254" s="25">
        <v>0</v>
      </c>
      <c r="AJ3254" s="25" t="s">
        <v>20</v>
      </c>
      <c r="AK3254" s="42" t="s">
        <v>19</v>
      </c>
      <c r="AL3254" s="25" t="s">
        <v>20</v>
      </c>
      <c r="AM3254" s="25">
        <v>1</v>
      </c>
      <c r="AN3254" s="25">
        <v>150</v>
      </c>
      <c r="AO3254" s="25">
        <v>202</v>
      </c>
      <c r="AP3254" s="25">
        <v>230</v>
      </c>
      <c r="AQ3254" s="25">
        <v>0.69</v>
      </c>
      <c r="AR3254" s="94">
        <v>6.9690000000000004E-3</v>
      </c>
      <c r="AS3254" s="157" t="s">
        <v>22</v>
      </c>
      <c r="AT3254" s="93" t="s">
        <v>22</v>
      </c>
      <c r="AU3254" s="92" t="s">
        <v>22</v>
      </c>
      <c r="AV3254" s="91" t="s">
        <v>48</v>
      </c>
      <c r="AW3254" s="92" t="s">
        <v>48</v>
      </c>
      <c r="AX3254" s="92" t="s">
        <v>48</v>
      </c>
      <c r="AY3254" s="91" t="s">
        <v>152</v>
      </c>
      <c r="AZ3254" s="23"/>
      <c r="BA3254" s="25">
        <v>0</v>
      </c>
      <c r="BB3254" t="s">
        <v>48</v>
      </c>
      <c r="BC3254" t="e">
        <v>#N/A</v>
      </c>
      <c r="BD3254" t="e">
        <f>IF(Z3254=BC3254,"OK")</f>
        <v>#N/A</v>
      </c>
      <c r="BE3254">
        <v>0.69</v>
      </c>
      <c r="BF3254">
        <v>6.9690000000000004E-3</v>
      </c>
      <c r="BG3254">
        <v>150</v>
      </c>
      <c r="BH3254">
        <v>202</v>
      </c>
      <c r="BI3254">
        <v>230</v>
      </c>
      <c r="BJ3254">
        <v>0.69</v>
      </c>
      <c r="BK3254">
        <v>6.9690000000000004E-3</v>
      </c>
      <c r="BN3254" s="183"/>
    </row>
    <row r="3255" spans="1:66" ht="25.5" x14ac:dyDescent="0.25">
      <c r="A3255" s="1"/>
      <c r="B3255" s="94">
        <v>3242</v>
      </c>
      <c r="C3255" s="43">
        <v>1068074</v>
      </c>
      <c r="D3255" s="25">
        <v>1046189</v>
      </c>
      <c r="E3255" s="27" t="s">
        <v>2320</v>
      </c>
      <c r="F3255" s="151" t="s">
        <v>21</v>
      </c>
      <c r="G3255" s="28"/>
      <c r="H3255" s="46" t="str">
        <f>IFERROR(IFERROR(IF(SEARCH("Usystems",$E3255)&gt;0,"Usystems"),IF(SEARCH("RIIFO",$E3255)&gt;0,"RIIFO","Uponor")),"Uponor")</f>
        <v>Uponor</v>
      </c>
      <c r="I3255" s="25">
        <f>IFERROR(MID($D3255,1,7)+0,"")</f>
        <v>1046189</v>
      </c>
      <c r="J3255" s="25" t="str">
        <f>IFERROR(MID($D3255,10,7)+0,"")</f>
        <v/>
      </c>
      <c r="K3255" s="25" t="str">
        <f>IFERROR(MID($D3255,19,7)+0,"")</f>
        <v/>
      </c>
      <c r="L3255" s="25" t="str">
        <f>IFERROR(MID($D3255,28,7)+0,"")</f>
        <v/>
      </c>
      <c r="M3255" s="25" t="str">
        <f>IF(IFERROR(MID($Q3255,1,7)+0,"")&lt;1130000,IF(INDEX(C:C,MATCH(LEFT(Q3255,7)+0,I:I,0))&lt;1130000,"",INDEX(C:C,MATCH(LEFT(Q3255,7)+0,I:I,0))),IFERROR(MID($Q3255,1,7)+0,""))</f>
        <v/>
      </c>
      <c r="N3255" s="25" t="str">
        <f>IF(IFERROR(MID($Q3255,10,7)+0,"")&lt;1130000,"",IFERROR(MID($Q3255,10,7)+0,""))</f>
        <v/>
      </c>
      <c r="O3255" s="25" t="str">
        <f>IF(IFERROR(MID($Q3255,19,7)+0,"")&lt;1130000,"",IFERROR(MID($Q3255,19,7)+0,""))</f>
        <v/>
      </c>
      <c r="P3255" s="25" t="str">
        <f>IF(M3255="","",IF(N3255="",M3255,M3255&amp;", "&amp;N3255))</f>
        <v/>
      </c>
      <c r="Q3255" s="25"/>
      <c r="R3255" s="25"/>
      <c r="S3255" s="35" t="s">
        <v>96</v>
      </c>
      <c r="T3255" s="25" t="s">
        <v>36</v>
      </c>
      <c r="U3255" s="185">
        <v>2690</v>
      </c>
      <c r="V3255" s="188">
        <v>2690</v>
      </c>
      <c r="W3255" s="189">
        <v>2690</v>
      </c>
      <c r="X3255" s="31">
        <v>2690</v>
      </c>
      <c r="Y3255" s="90">
        <f>IFERROR(ROUND(X3255/W3255-1,2),"")</f>
        <v>0</v>
      </c>
      <c r="Z3255" s="31">
        <f>IF(OR(S3255="VLD MLC components",S3255="VLD MLC pipes",S3255="VLD PEX components",S3255="VLD PEX pipes",S3255="VLD PHC components",S3255="VLD PHC pipes",S3255="Controls VLD"),"По запросу",X3255)</f>
        <v>2690</v>
      </c>
      <c r="AA3255" s="63">
        <f>ROUND(X3255/1.2,3)</f>
        <v>2241.6669999999999</v>
      </c>
      <c r="AB3255" s="23">
        <v>2241.6669999999999</v>
      </c>
      <c r="AC3255" s="190">
        <f>IFERROR(ROUND(AA3255/AB3255-1,2),"")</f>
        <v>0</v>
      </c>
      <c r="AD3255" s="25">
        <v>7.4999999999999997E-2</v>
      </c>
      <c r="AE3255" s="25">
        <v>4.1330000000000004E-3</v>
      </c>
      <c r="AF3255" s="25">
        <v>0</v>
      </c>
      <c r="AG3255" s="25" t="s">
        <v>22</v>
      </c>
      <c r="AH3255" s="25">
        <v>0</v>
      </c>
      <c r="AI3255" s="25">
        <v>0</v>
      </c>
      <c r="AJ3255" s="25" t="s">
        <v>20</v>
      </c>
      <c r="AK3255" s="42" t="s">
        <v>19</v>
      </c>
      <c r="AL3255" s="25" t="s">
        <v>20</v>
      </c>
      <c r="AM3255" s="25">
        <v>1</v>
      </c>
      <c r="AN3255" s="25" t="s">
        <v>22</v>
      </c>
      <c r="AO3255" s="25" t="s">
        <v>22</v>
      </c>
      <c r="AP3255" s="25" t="s">
        <v>22</v>
      </c>
      <c r="AQ3255" s="25"/>
      <c r="AR3255" s="94"/>
      <c r="AS3255" s="157" t="s">
        <v>22</v>
      </c>
      <c r="AT3255" s="93" t="s">
        <v>22</v>
      </c>
      <c r="AU3255" s="92" t="s">
        <v>22</v>
      </c>
      <c r="AV3255" s="91" t="s">
        <v>48</v>
      </c>
      <c r="AW3255" s="92" t="s">
        <v>48</v>
      </c>
      <c r="AX3255" s="92" t="s">
        <v>48</v>
      </c>
      <c r="AY3255" s="91" t="s">
        <v>152</v>
      </c>
      <c r="AZ3255" s="23"/>
      <c r="BA3255" s="25">
        <v>0</v>
      </c>
      <c r="BB3255" t="s">
        <v>48</v>
      </c>
      <c r="BC3255" t="e">
        <v>#N/A</v>
      </c>
      <c r="BD3255" t="e">
        <f>IF(Z3255=BC3255,"OK")</f>
        <v>#N/A</v>
      </c>
      <c r="BE3255">
        <v>7.4999999999999997E-2</v>
      </c>
      <c r="BF3255">
        <v>4.1330000000000004E-3</v>
      </c>
      <c r="BG3255" t="s">
        <v>22</v>
      </c>
      <c r="BH3255" t="s">
        <v>22</v>
      </c>
      <c r="BI3255" t="s">
        <v>22</v>
      </c>
      <c r="BJ3255">
        <v>0</v>
      </c>
      <c r="BK3255">
        <v>0</v>
      </c>
      <c r="BN3255" s="183"/>
    </row>
    <row r="3256" spans="1:66" ht="25.5" x14ac:dyDescent="0.25">
      <c r="A3256" s="1"/>
      <c r="B3256" s="94">
        <v>3243</v>
      </c>
      <c r="C3256" s="43">
        <v>1068075</v>
      </c>
      <c r="D3256" s="25">
        <v>1046190</v>
      </c>
      <c r="E3256" s="27" t="s">
        <v>2319</v>
      </c>
      <c r="F3256" s="151" t="s">
        <v>21</v>
      </c>
      <c r="G3256" s="28"/>
      <c r="H3256" s="46" t="str">
        <f>IFERROR(IFERROR(IF(SEARCH("Usystems",$E3256)&gt;0,"Usystems"),IF(SEARCH("RIIFO",$E3256)&gt;0,"RIIFO","Uponor")),"Uponor")</f>
        <v>Uponor</v>
      </c>
      <c r="I3256" s="25">
        <f>IFERROR(MID($D3256,1,7)+0,"")</f>
        <v>1046190</v>
      </c>
      <c r="J3256" s="25" t="str">
        <f>IFERROR(MID($D3256,10,7)+0,"")</f>
        <v/>
      </c>
      <c r="K3256" s="25" t="str">
        <f>IFERROR(MID($D3256,19,7)+0,"")</f>
        <v/>
      </c>
      <c r="L3256" s="25" t="str">
        <f>IFERROR(MID($D3256,28,7)+0,"")</f>
        <v/>
      </c>
      <c r="M3256" s="25" t="str">
        <f>IF(IFERROR(MID($Q3256,1,7)+0,"")&lt;1130000,IF(INDEX(C:C,MATCH(LEFT(Q3256,7)+0,I:I,0))&lt;1130000,"",INDEX(C:C,MATCH(LEFT(Q3256,7)+0,I:I,0))),IFERROR(MID($Q3256,1,7)+0,""))</f>
        <v/>
      </c>
      <c r="N3256" s="25" t="str">
        <f>IF(IFERROR(MID($Q3256,10,7)+0,"")&lt;1130000,"",IFERROR(MID($Q3256,10,7)+0,""))</f>
        <v/>
      </c>
      <c r="O3256" s="25" t="str">
        <f>IF(IFERROR(MID($Q3256,19,7)+0,"")&lt;1130000,"",IFERROR(MID($Q3256,19,7)+0,""))</f>
        <v/>
      </c>
      <c r="P3256" s="25" t="str">
        <f>IF(M3256="","",IF(N3256="",M3256,M3256&amp;", "&amp;N3256))</f>
        <v/>
      </c>
      <c r="Q3256" s="25"/>
      <c r="R3256" s="25"/>
      <c r="S3256" s="35" t="s">
        <v>96</v>
      </c>
      <c r="T3256" s="25" t="s">
        <v>36</v>
      </c>
      <c r="U3256" s="185">
        <v>2830</v>
      </c>
      <c r="V3256" s="188">
        <v>2830</v>
      </c>
      <c r="W3256" s="189">
        <v>2830</v>
      </c>
      <c r="X3256" s="31">
        <v>2830</v>
      </c>
      <c r="Y3256" s="90">
        <f>IFERROR(ROUND(X3256/W3256-1,2),"")</f>
        <v>0</v>
      </c>
      <c r="Z3256" s="31">
        <f>IF(OR(S3256="VLD MLC components",S3256="VLD MLC pipes",S3256="VLD PEX components",S3256="VLD PEX pipes",S3256="VLD PHC components",S3256="VLD PHC pipes",S3256="Controls VLD"),"По запросу",X3256)</f>
        <v>2830</v>
      </c>
      <c r="AA3256" s="63">
        <f>ROUND(X3256/1.2,3)</f>
        <v>2358.3330000000001</v>
      </c>
      <c r="AB3256" s="23">
        <v>2358.3330000000001</v>
      </c>
      <c r="AC3256" s="190">
        <f>IFERROR(ROUND(AA3256/AB3256-1,2),"")</f>
        <v>0</v>
      </c>
      <c r="AD3256" s="25">
        <v>0.12</v>
      </c>
      <c r="AE3256" s="25">
        <v>2.2499999999999998E-3</v>
      </c>
      <c r="AF3256" s="25">
        <v>0</v>
      </c>
      <c r="AG3256" s="25" t="s">
        <v>22</v>
      </c>
      <c r="AH3256" s="25">
        <v>0</v>
      </c>
      <c r="AI3256" s="25">
        <v>0</v>
      </c>
      <c r="AJ3256" s="25" t="s">
        <v>20</v>
      </c>
      <c r="AK3256" s="42" t="s">
        <v>19</v>
      </c>
      <c r="AL3256" s="25" t="s">
        <v>20</v>
      </c>
      <c r="AM3256" s="25">
        <v>1</v>
      </c>
      <c r="AN3256" s="25">
        <v>150</v>
      </c>
      <c r="AO3256" s="25">
        <v>150</v>
      </c>
      <c r="AP3256" s="25">
        <v>100</v>
      </c>
      <c r="AQ3256" s="25">
        <v>0.12</v>
      </c>
      <c r="AR3256" s="94">
        <v>2.2499999999999998E-3</v>
      </c>
      <c r="AS3256" s="157" t="s">
        <v>22</v>
      </c>
      <c r="AT3256" s="93" t="s">
        <v>22</v>
      </c>
      <c r="AU3256" s="92" t="s">
        <v>22</v>
      </c>
      <c r="AV3256" s="91" t="s">
        <v>48</v>
      </c>
      <c r="AW3256" s="92" t="s">
        <v>48</v>
      </c>
      <c r="AX3256" s="92" t="s">
        <v>48</v>
      </c>
      <c r="AY3256" s="91" t="s">
        <v>152</v>
      </c>
      <c r="AZ3256" s="23"/>
      <c r="BA3256" s="25">
        <v>0</v>
      </c>
      <c r="BB3256" t="s">
        <v>48</v>
      </c>
      <c r="BC3256" t="e">
        <v>#N/A</v>
      </c>
      <c r="BD3256" t="e">
        <f>IF(Z3256=BC3256,"OK")</f>
        <v>#N/A</v>
      </c>
      <c r="BE3256">
        <v>0.12</v>
      </c>
      <c r="BF3256">
        <v>2.2499999999999998E-3</v>
      </c>
      <c r="BG3256">
        <v>150</v>
      </c>
      <c r="BH3256">
        <v>150</v>
      </c>
      <c r="BI3256">
        <v>100</v>
      </c>
      <c r="BJ3256">
        <v>0.12</v>
      </c>
      <c r="BK3256">
        <v>2.2499999999999998E-3</v>
      </c>
      <c r="BN3256" s="183"/>
    </row>
    <row r="3257" spans="1:66" ht="25.5" x14ac:dyDescent="0.25">
      <c r="A3257" s="1"/>
      <c r="B3257" s="94">
        <v>3244</v>
      </c>
      <c r="C3257" s="43">
        <v>1068076</v>
      </c>
      <c r="D3257" s="25">
        <v>1046191</v>
      </c>
      <c r="E3257" s="27" t="s">
        <v>2318</v>
      </c>
      <c r="F3257" s="151" t="s">
        <v>21</v>
      </c>
      <c r="G3257" s="28"/>
      <c r="H3257" s="46" t="str">
        <f>IFERROR(IFERROR(IF(SEARCH("Usystems",$E3257)&gt;0,"Usystems"),IF(SEARCH("RIIFO",$E3257)&gt;0,"RIIFO","Uponor")),"Uponor")</f>
        <v>Uponor</v>
      </c>
      <c r="I3257" s="25">
        <f>IFERROR(MID($D3257,1,7)+0,"")</f>
        <v>1046191</v>
      </c>
      <c r="J3257" s="25" t="str">
        <f>IFERROR(MID($D3257,10,7)+0,"")</f>
        <v/>
      </c>
      <c r="K3257" s="25" t="str">
        <f>IFERROR(MID($D3257,19,7)+0,"")</f>
        <v/>
      </c>
      <c r="L3257" s="25" t="str">
        <f>IFERROR(MID($D3257,28,7)+0,"")</f>
        <v/>
      </c>
      <c r="M3257" s="25" t="str">
        <f>IF(IFERROR(MID($Q3257,1,7)+0,"")&lt;1130000,IF(INDEX(C:C,MATCH(LEFT(Q3257,7)+0,I:I,0))&lt;1130000,"",INDEX(C:C,MATCH(LEFT(Q3257,7)+0,I:I,0))),IFERROR(MID($Q3257,1,7)+0,""))</f>
        <v/>
      </c>
      <c r="N3257" s="25" t="str">
        <f>IF(IFERROR(MID($Q3257,10,7)+0,"")&lt;1130000,"",IFERROR(MID($Q3257,10,7)+0,""))</f>
        <v/>
      </c>
      <c r="O3257" s="25" t="str">
        <f>IF(IFERROR(MID($Q3257,19,7)+0,"")&lt;1130000,"",IFERROR(MID($Q3257,19,7)+0,""))</f>
        <v/>
      </c>
      <c r="P3257" s="25" t="str">
        <f>IF(M3257="","",IF(N3257="",M3257,M3257&amp;", "&amp;N3257))</f>
        <v/>
      </c>
      <c r="Q3257" s="25"/>
      <c r="R3257" s="25"/>
      <c r="S3257" s="35" t="s">
        <v>96</v>
      </c>
      <c r="T3257" s="25" t="s">
        <v>36</v>
      </c>
      <c r="U3257" s="185">
        <v>3476</v>
      </c>
      <c r="V3257" s="188">
        <v>3476</v>
      </c>
      <c r="W3257" s="189">
        <v>3476</v>
      </c>
      <c r="X3257" s="31">
        <v>3476</v>
      </c>
      <c r="Y3257" s="90">
        <f>IFERROR(ROUND(X3257/W3257-1,2),"")</f>
        <v>0</v>
      </c>
      <c r="Z3257" s="31">
        <f>IF(OR(S3257="VLD MLC components",S3257="VLD MLC pipes",S3257="VLD PEX components",S3257="VLD PEX pipes",S3257="VLD PHC components",S3257="VLD PHC pipes",S3257="Controls VLD"),"По запросу",X3257)</f>
        <v>3476</v>
      </c>
      <c r="AA3257" s="63">
        <f>ROUND(X3257/1.2,3)</f>
        <v>2896.6669999999999</v>
      </c>
      <c r="AB3257" s="23">
        <v>2896.6669999999999</v>
      </c>
      <c r="AC3257" s="190">
        <f>IFERROR(ROUND(AA3257/AB3257-1,2),"")</f>
        <v>0</v>
      </c>
      <c r="AD3257" s="25">
        <v>0.155</v>
      </c>
      <c r="AE3257" s="25">
        <v>2.637E-3</v>
      </c>
      <c r="AF3257" s="25">
        <v>0</v>
      </c>
      <c r="AG3257" s="25" t="s">
        <v>22</v>
      </c>
      <c r="AH3257" s="25">
        <v>0</v>
      </c>
      <c r="AI3257" s="25">
        <v>0</v>
      </c>
      <c r="AJ3257" s="25" t="s">
        <v>20</v>
      </c>
      <c r="AK3257" s="42" t="s">
        <v>19</v>
      </c>
      <c r="AL3257" s="25" t="s">
        <v>20</v>
      </c>
      <c r="AM3257" s="25">
        <v>1</v>
      </c>
      <c r="AN3257" s="25">
        <v>160</v>
      </c>
      <c r="AO3257" s="25">
        <v>160</v>
      </c>
      <c r="AP3257" s="25">
        <v>103</v>
      </c>
      <c r="AQ3257" s="25">
        <v>0.155</v>
      </c>
      <c r="AR3257" s="94">
        <v>2.6367999999999999E-3</v>
      </c>
      <c r="AS3257" s="157" t="s">
        <v>22</v>
      </c>
      <c r="AT3257" s="93" t="s">
        <v>22</v>
      </c>
      <c r="AU3257" s="92" t="s">
        <v>22</v>
      </c>
      <c r="AV3257" s="91" t="s">
        <v>48</v>
      </c>
      <c r="AW3257" s="92" t="s">
        <v>48</v>
      </c>
      <c r="AX3257" s="92" t="s">
        <v>48</v>
      </c>
      <c r="AY3257" s="91" t="s">
        <v>152</v>
      </c>
      <c r="AZ3257" s="23"/>
      <c r="BA3257" s="25">
        <v>0</v>
      </c>
      <c r="BB3257" t="s">
        <v>48</v>
      </c>
      <c r="BC3257" t="e">
        <v>#N/A</v>
      </c>
      <c r="BD3257" t="e">
        <f>IF(Z3257=BC3257,"OK")</f>
        <v>#N/A</v>
      </c>
      <c r="BE3257">
        <v>0.155</v>
      </c>
      <c r="BF3257">
        <v>2.637E-3</v>
      </c>
      <c r="BG3257">
        <v>160</v>
      </c>
      <c r="BH3257">
        <v>160</v>
      </c>
      <c r="BI3257">
        <v>103</v>
      </c>
      <c r="BJ3257">
        <v>0.155</v>
      </c>
      <c r="BK3257">
        <v>2.6367999999999999E-3</v>
      </c>
      <c r="BN3257" s="183"/>
    </row>
    <row r="3258" spans="1:66" ht="25.5" x14ac:dyDescent="0.25">
      <c r="A3258" s="1"/>
      <c r="B3258" s="94">
        <v>3245</v>
      </c>
      <c r="C3258" s="43">
        <v>1068073</v>
      </c>
      <c r="D3258" s="25">
        <v>1046188</v>
      </c>
      <c r="E3258" s="27" t="s">
        <v>2317</v>
      </c>
      <c r="F3258" s="151" t="s">
        <v>21</v>
      </c>
      <c r="G3258" s="28"/>
      <c r="H3258" s="46" t="str">
        <f>IFERROR(IFERROR(IF(SEARCH("Usystems",$E3258)&gt;0,"Usystems"),IF(SEARCH("RIIFO",$E3258)&gt;0,"RIIFO","Uponor")),"Uponor")</f>
        <v>Uponor</v>
      </c>
      <c r="I3258" s="25">
        <f>IFERROR(MID($D3258,1,7)+0,"")</f>
        <v>1046188</v>
      </c>
      <c r="J3258" s="25" t="str">
        <f>IFERROR(MID($D3258,10,7)+0,"")</f>
        <v/>
      </c>
      <c r="K3258" s="25" t="str">
        <f>IFERROR(MID($D3258,19,7)+0,"")</f>
        <v/>
      </c>
      <c r="L3258" s="25" t="str">
        <f>IFERROR(MID($D3258,28,7)+0,"")</f>
        <v/>
      </c>
      <c r="M3258" s="25" t="str">
        <f>IF(IFERROR(MID($Q3258,1,7)+0,"")&lt;1130000,IF(INDEX(C:C,MATCH(LEFT(Q3258,7)+0,I:I,0))&lt;1130000,"",INDEX(C:C,MATCH(LEFT(Q3258,7)+0,I:I,0))),IFERROR(MID($Q3258,1,7)+0,""))</f>
        <v/>
      </c>
      <c r="N3258" s="25" t="str">
        <f>IF(IFERROR(MID($Q3258,10,7)+0,"")&lt;1130000,"",IFERROR(MID($Q3258,10,7)+0,""))</f>
        <v/>
      </c>
      <c r="O3258" s="25" t="str">
        <f>IF(IFERROR(MID($Q3258,19,7)+0,"")&lt;1130000,"",IFERROR(MID($Q3258,19,7)+0,""))</f>
        <v/>
      </c>
      <c r="P3258" s="25" t="str">
        <f>IF(M3258="","",IF(N3258="",M3258,M3258&amp;", "&amp;N3258))</f>
        <v/>
      </c>
      <c r="Q3258" s="25"/>
      <c r="R3258" s="25"/>
      <c r="S3258" s="35" t="s">
        <v>96</v>
      </c>
      <c r="T3258" s="25" t="s">
        <v>36</v>
      </c>
      <c r="U3258" s="185">
        <v>4349</v>
      </c>
      <c r="V3258" s="188">
        <v>4349</v>
      </c>
      <c r="W3258" s="189">
        <v>4349</v>
      </c>
      <c r="X3258" s="31">
        <v>4349</v>
      </c>
      <c r="Y3258" s="90">
        <f>IFERROR(ROUND(X3258/W3258-1,2),"")</f>
        <v>0</v>
      </c>
      <c r="Z3258" s="31">
        <f>IF(OR(S3258="VLD MLC components",S3258="VLD MLC pipes",S3258="VLD PEX components",S3258="VLD PEX pipes",S3258="VLD PHC components",S3258="VLD PHC pipes",S3258="Controls VLD"),"По запросу",X3258)</f>
        <v>4349</v>
      </c>
      <c r="AA3258" s="63">
        <f>ROUND(X3258/1.2,3)</f>
        <v>3624.1669999999999</v>
      </c>
      <c r="AB3258" s="23">
        <v>3624.1669999999999</v>
      </c>
      <c r="AC3258" s="190">
        <f>IFERROR(ROUND(AA3258/AB3258-1,2),"")</f>
        <v>0</v>
      </c>
      <c r="AD3258" s="25">
        <v>0.20499999999999999</v>
      </c>
      <c r="AE3258" s="25">
        <v>4.1200000000000004E-3</v>
      </c>
      <c r="AF3258" s="25">
        <v>0</v>
      </c>
      <c r="AG3258" s="25" t="s">
        <v>22</v>
      </c>
      <c r="AH3258" s="25">
        <v>0</v>
      </c>
      <c r="AI3258" s="25">
        <v>0</v>
      </c>
      <c r="AJ3258" s="25" t="s">
        <v>20</v>
      </c>
      <c r="AK3258" s="42" t="s">
        <v>19</v>
      </c>
      <c r="AL3258" s="25" t="s">
        <v>20</v>
      </c>
      <c r="AM3258" s="25">
        <v>1</v>
      </c>
      <c r="AN3258" s="25">
        <v>200</v>
      </c>
      <c r="AO3258" s="25">
        <v>200</v>
      </c>
      <c r="AP3258" s="25">
        <v>103</v>
      </c>
      <c r="AQ3258" s="25">
        <v>0.20499999999999999</v>
      </c>
      <c r="AR3258" s="94">
        <v>4.1200000000000004E-3</v>
      </c>
      <c r="AS3258" s="157" t="s">
        <v>22</v>
      </c>
      <c r="AT3258" s="93" t="s">
        <v>22</v>
      </c>
      <c r="AU3258" s="92" t="s">
        <v>22</v>
      </c>
      <c r="AV3258" s="91" t="s">
        <v>48</v>
      </c>
      <c r="AW3258" s="92" t="s">
        <v>48</v>
      </c>
      <c r="AX3258" s="92" t="s">
        <v>48</v>
      </c>
      <c r="AY3258" s="91" t="s">
        <v>152</v>
      </c>
      <c r="AZ3258" s="23"/>
      <c r="BA3258" s="25">
        <v>0</v>
      </c>
      <c r="BB3258" t="s">
        <v>48</v>
      </c>
      <c r="BC3258" t="e">
        <v>#N/A</v>
      </c>
      <c r="BD3258" t="e">
        <f>IF(Z3258=BC3258,"OK")</f>
        <v>#N/A</v>
      </c>
      <c r="BE3258">
        <v>0.20499999999999999</v>
      </c>
      <c r="BF3258">
        <v>4.1200000000000004E-3</v>
      </c>
      <c r="BG3258">
        <v>200</v>
      </c>
      <c r="BH3258">
        <v>200</v>
      </c>
      <c r="BI3258">
        <v>103</v>
      </c>
      <c r="BJ3258">
        <v>0.20499999999999999</v>
      </c>
      <c r="BK3258">
        <v>4.1200000000000004E-3</v>
      </c>
      <c r="BN3258" s="183"/>
    </row>
    <row r="3259" spans="1:66" ht="25.5" x14ac:dyDescent="0.25">
      <c r="A3259" s="1"/>
      <c r="B3259" s="94">
        <v>3246</v>
      </c>
      <c r="C3259" s="43">
        <v>1068092</v>
      </c>
      <c r="D3259" s="25">
        <v>1046207</v>
      </c>
      <c r="E3259" s="27" t="s">
        <v>2316</v>
      </c>
      <c r="F3259" s="151" t="s">
        <v>21</v>
      </c>
      <c r="G3259" s="41" t="s">
        <v>585</v>
      </c>
      <c r="H3259" s="46" t="str">
        <f>IFERROR(IFERROR(IF(SEARCH("Usystems",$E3259)&gt;0,"Usystems"),IF(SEARCH("RIIFO",$E3259)&gt;0,"RIIFO","Uponor")),"Uponor")</f>
        <v>Uponor</v>
      </c>
      <c r="I3259" s="25">
        <f>IFERROR(MID($D3259,1,7)+0,"")</f>
        <v>1046207</v>
      </c>
      <c r="J3259" s="25" t="str">
        <f>IFERROR(MID($D3259,10,7)+0,"")</f>
        <v/>
      </c>
      <c r="K3259" s="25" t="str">
        <f>IFERROR(MID($D3259,19,7)+0,"")</f>
        <v/>
      </c>
      <c r="L3259" s="25" t="str">
        <f>IFERROR(MID($D3259,28,7)+0,"")</f>
        <v/>
      </c>
      <c r="M3259" s="25" t="str">
        <f>IF(IFERROR(MID($Q3259,1,7)+0,"")&lt;1130000,IF(INDEX(C:C,MATCH(LEFT(Q3259,7)+0,I:I,0))&lt;1130000,"",INDEX(C:C,MATCH(LEFT(Q3259,7)+0,I:I,0))),IFERROR(MID($Q3259,1,7)+0,""))</f>
        <v/>
      </c>
      <c r="N3259" s="25" t="str">
        <f>IF(IFERROR(MID($Q3259,10,7)+0,"")&lt;1130000,"",IFERROR(MID($Q3259,10,7)+0,""))</f>
        <v/>
      </c>
      <c r="O3259" s="25" t="str">
        <f>IF(IFERROR(MID($Q3259,19,7)+0,"")&lt;1130000,"",IFERROR(MID($Q3259,19,7)+0,""))</f>
        <v/>
      </c>
      <c r="P3259" s="25" t="str">
        <f>IF(M3259="","",IF(N3259="",M3259,M3259&amp;", "&amp;N3259))</f>
        <v/>
      </c>
      <c r="Q3259" s="25"/>
      <c r="R3259" s="25"/>
      <c r="S3259" s="35" t="s">
        <v>96</v>
      </c>
      <c r="T3259" s="25" t="s">
        <v>36</v>
      </c>
      <c r="U3259" s="185">
        <v>2004</v>
      </c>
      <c r="V3259" s="188">
        <v>2004</v>
      </c>
      <c r="W3259" s="189">
        <v>2004</v>
      </c>
      <c r="X3259" s="31">
        <v>2004</v>
      </c>
      <c r="Y3259" s="90">
        <f>IFERROR(ROUND(X3259/W3259-1,2),"")</f>
        <v>0</v>
      </c>
      <c r="Z3259" s="31">
        <f>IF(OR(S3259="VLD MLC components",S3259="VLD MLC pipes",S3259="VLD PEX components",S3259="VLD PEX pipes",S3259="VLD PHC components",S3259="VLD PHC pipes",S3259="Controls VLD"),"По запросу",X3259)</f>
        <v>2004</v>
      </c>
      <c r="AA3259" s="63">
        <f>ROUND(X3259/1.2,3)</f>
        <v>1670</v>
      </c>
      <c r="AB3259" s="23">
        <v>1670</v>
      </c>
      <c r="AC3259" s="190">
        <f>IFERROR(ROUND(AA3259/AB3259-1,2),"")</f>
        <v>0</v>
      </c>
      <c r="AD3259" s="25">
        <v>6.2E-2</v>
      </c>
      <c r="AE3259" s="25">
        <v>1.8E-3</v>
      </c>
      <c r="AF3259" s="25">
        <v>10</v>
      </c>
      <c r="AG3259" s="25">
        <v>10</v>
      </c>
      <c r="AH3259" s="25">
        <v>10</v>
      </c>
      <c r="AI3259" s="25">
        <v>10</v>
      </c>
      <c r="AJ3259" s="25" t="s">
        <v>20</v>
      </c>
      <c r="AK3259" s="22" t="s">
        <v>20</v>
      </c>
      <c r="AL3259" s="25" t="s">
        <v>20</v>
      </c>
      <c r="AM3259" s="25">
        <v>1</v>
      </c>
      <c r="AN3259" s="25" t="s">
        <v>22</v>
      </c>
      <c r="AO3259" s="25" t="s">
        <v>22</v>
      </c>
      <c r="AP3259" s="25" t="s">
        <v>22</v>
      </c>
      <c r="AQ3259" s="25"/>
      <c r="AR3259" s="94"/>
      <c r="AS3259" s="157">
        <v>10</v>
      </c>
      <c r="AT3259" s="93" t="s">
        <v>22</v>
      </c>
      <c r="AU3259" s="92" t="s">
        <v>22</v>
      </c>
      <c r="AV3259" s="91" t="s">
        <v>152</v>
      </c>
      <c r="AW3259" s="92" t="s">
        <v>152</v>
      </c>
      <c r="AX3259" s="92" t="s">
        <v>48</v>
      </c>
      <c r="AY3259" s="91" t="s">
        <v>152</v>
      </c>
      <c r="AZ3259" s="23"/>
      <c r="BA3259" s="25" t="s">
        <v>2315</v>
      </c>
      <c r="BB3259" t="s">
        <v>25</v>
      </c>
      <c r="BC3259">
        <v>2004</v>
      </c>
      <c r="BD3259" t="str">
        <f>IF(Z3259=BC3259,"OK")</f>
        <v>OK</v>
      </c>
      <c r="BE3259">
        <v>6.2E-2</v>
      </c>
      <c r="BF3259">
        <v>1.8E-3</v>
      </c>
      <c r="BG3259" t="s">
        <v>22</v>
      </c>
      <c r="BH3259" t="s">
        <v>22</v>
      </c>
      <c r="BI3259" t="s">
        <v>22</v>
      </c>
      <c r="BJ3259">
        <v>0</v>
      </c>
      <c r="BK3259">
        <v>0</v>
      </c>
      <c r="BN3259" s="183"/>
    </row>
    <row r="3260" spans="1:66" ht="25.5" x14ac:dyDescent="0.25">
      <c r="A3260" s="1"/>
      <c r="B3260" s="94">
        <v>3247</v>
      </c>
      <c r="C3260" s="43">
        <v>1068093</v>
      </c>
      <c r="D3260" s="25">
        <v>1046208</v>
      </c>
      <c r="E3260" s="27" t="s">
        <v>2314</v>
      </c>
      <c r="F3260" s="151" t="s">
        <v>21</v>
      </c>
      <c r="G3260" s="41" t="s">
        <v>585</v>
      </c>
      <c r="H3260" s="46" t="str">
        <f>IFERROR(IFERROR(IF(SEARCH("Usystems",$E3260)&gt;0,"Usystems"),IF(SEARCH("RIIFO",$E3260)&gt;0,"RIIFO","Uponor")),"Uponor")</f>
        <v>Uponor</v>
      </c>
      <c r="I3260" s="25">
        <f>IFERROR(MID($D3260,1,7)+0,"")</f>
        <v>1046208</v>
      </c>
      <c r="J3260" s="25" t="str">
        <f>IFERROR(MID($D3260,10,7)+0,"")</f>
        <v/>
      </c>
      <c r="K3260" s="25" t="str">
        <f>IFERROR(MID($D3260,19,7)+0,"")</f>
        <v/>
      </c>
      <c r="L3260" s="25" t="str">
        <f>IFERROR(MID($D3260,28,7)+0,"")</f>
        <v/>
      </c>
      <c r="M3260" s="25" t="str">
        <f>IF(IFERROR(MID($Q3260,1,7)+0,"")&lt;1130000,IF(INDEX(C:C,MATCH(LEFT(Q3260,7)+0,I:I,0))&lt;1130000,"",INDEX(C:C,MATCH(LEFT(Q3260,7)+0,I:I,0))),IFERROR(MID($Q3260,1,7)+0,""))</f>
        <v/>
      </c>
      <c r="N3260" s="25" t="str">
        <f>IF(IFERROR(MID($Q3260,10,7)+0,"")&lt;1130000,"",IFERROR(MID($Q3260,10,7)+0,""))</f>
        <v/>
      </c>
      <c r="O3260" s="25" t="str">
        <f>IF(IFERROR(MID($Q3260,19,7)+0,"")&lt;1130000,"",IFERROR(MID($Q3260,19,7)+0,""))</f>
        <v/>
      </c>
      <c r="P3260" s="25" t="str">
        <f>IF(M3260="","",IF(N3260="",M3260,M3260&amp;", "&amp;N3260))</f>
        <v/>
      </c>
      <c r="Q3260" s="25"/>
      <c r="R3260" s="25"/>
      <c r="S3260" s="35" t="s">
        <v>96</v>
      </c>
      <c r="T3260" s="25" t="s">
        <v>36</v>
      </c>
      <c r="U3260" s="185">
        <v>3543</v>
      </c>
      <c r="V3260" s="188">
        <v>3543</v>
      </c>
      <c r="W3260" s="189">
        <v>3543</v>
      </c>
      <c r="X3260" s="31">
        <v>3543</v>
      </c>
      <c r="Y3260" s="90">
        <f>IFERROR(ROUND(X3260/W3260-1,2),"")</f>
        <v>0</v>
      </c>
      <c r="Z3260" s="31">
        <f>IF(OR(S3260="VLD MLC components",S3260="VLD MLC pipes",S3260="VLD PEX components",S3260="VLD PEX pipes",S3260="VLD PHC components",S3260="VLD PHC pipes",S3260="Controls VLD"),"По запросу",X3260)</f>
        <v>3543</v>
      </c>
      <c r="AA3260" s="63">
        <f>ROUND(X3260/1.2,3)</f>
        <v>2952.5</v>
      </c>
      <c r="AB3260" s="23">
        <v>2952.5</v>
      </c>
      <c r="AC3260" s="190">
        <f>IFERROR(ROUND(AA3260/AB3260-1,2),"")</f>
        <v>0</v>
      </c>
      <c r="AD3260" s="25">
        <v>8.2000000000000003E-2</v>
      </c>
      <c r="AE3260" s="25">
        <v>6.7000000000000002E-4</v>
      </c>
      <c r="AF3260" s="25">
        <v>10</v>
      </c>
      <c r="AG3260" s="25">
        <v>10</v>
      </c>
      <c r="AH3260" s="25">
        <v>10</v>
      </c>
      <c r="AI3260" s="25">
        <v>10</v>
      </c>
      <c r="AJ3260" s="25" t="s">
        <v>20</v>
      </c>
      <c r="AK3260" s="22" t="s">
        <v>20</v>
      </c>
      <c r="AL3260" s="25" t="s">
        <v>20</v>
      </c>
      <c r="AM3260" s="25">
        <v>1</v>
      </c>
      <c r="AN3260" s="25">
        <v>125</v>
      </c>
      <c r="AO3260" s="25">
        <v>43</v>
      </c>
      <c r="AP3260" s="25">
        <v>125</v>
      </c>
      <c r="AQ3260" s="25">
        <v>8.2000000000000003E-2</v>
      </c>
      <c r="AR3260" s="94">
        <v>6.7187499999999995E-4</v>
      </c>
      <c r="AS3260" s="157">
        <v>10</v>
      </c>
      <c r="AT3260" s="93" t="s">
        <v>22</v>
      </c>
      <c r="AU3260" s="92" t="s">
        <v>22</v>
      </c>
      <c r="AV3260" s="91" t="s">
        <v>152</v>
      </c>
      <c r="AW3260" s="92" t="s">
        <v>152</v>
      </c>
      <c r="AX3260" s="92" t="s">
        <v>48</v>
      </c>
      <c r="AY3260" s="91" t="s">
        <v>152</v>
      </c>
      <c r="AZ3260" s="23"/>
      <c r="BA3260" s="25" t="s">
        <v>2313</v>
      </c>
      <c r="BB3260" t="s">
        <v>25</v>
      </c>
      <c r="BC3260">
        <v>3543</v>
      </c>
      <c r="BD3260" t="str">
        <f>IF(Z3260=BC3260,"OK")</f>
        <v>OK</v>
      </c>
      <c r="BE3260">
        <v>8.2000000000000003E-2</v>
      </c>
      <c r="BF3260">
        <v>6.7000000000000002E-4</v>
      </c>
      <c r="BG3260">
        <v>125</v>
      </c>
      <c r="BH3260">
        <v>43</v>
      </c>
      <c r="BI3260">
        <v>125</v>
      </c>
      <c r="BJ3260">
        <v>8.2000000000000003E-2</v>
      </c>
      <c r="BK3260">
        <v>6.7187499999999995E-4</v>
      </c>
      <c r="BN3260" s="183"/>
    </row>
    <row r="3261" spans="1:66" ht="25.5" x14ac:dyDescent="0.25">
      <c r="A3261" s="1"/>
      <c r="B3261" s="94">
        <v>3248</v>
      </c>
      <c r="C3261" s="43">
        <v>1068094</v>
      </c>
      <c r="D3261" s="25">
        <v>1046209</v>
      </c>
      <c r="E3261" s="27" t="s">
        <v>2312</v>
      </c>
      <c r="F3261" s="151" t="s">
        <v>21</v>
      </c>
      <c r="G3261" s="41" t="s">
        <v>585</v>
      </c>
      <c r="H3261" s="46" t="str">
        <f>IFERROR(IFERROR(IF(SEARCH("Usystems",$E3261)&gt;0,"Usystems"),IF(SEARCH("RIIFO",$E3261)&gt;0,"RIIFO","Uponor")),"Uponor")</f>
        <v>Uponor</v>
      </c>
      <c r="I3261" s="25">
        <f>IFERROR(MID($D3261,1,7)+0,"")</f>
        <v>1046209</v>
      </c>
      <c r="J3261" s="25" t="str">
        <f>IFERROR(MID($D3261,10,7)+0,"")</f>
        <v/>
      </c>
      <c r="K3261" s="25" t="str">
        <f>IFERROR(MID($D3261,19,7)+0,"")</f>
        <v/>
      </c>
      <c r="L3261" s="25" t="str">
        <f>IFERROR(MID($D3261,28,7)+0,"")</f>
        <v/>
      </c>
      <c r="M3261" s="25" t="str">
        <f>IF(IFERROR(MID($Q3261,1,7)+0,"")&lt;1130000,IF(INDEX(C:C,MATCH(LEFT(Q3261,7)+0,I:I,0))&lt;1130000,"",INDEX(C:C,MATCH(LEFT(Q3261,7)+0,I:I,0))),IFERROR(MID($Q3261,1,7)+0,""))</f>
        <v/>
      </c>
      <c r="N3261" s="25" t="str">
        <f>IF(IFERROR(MID($Q3261,10,7)+0,"")&lt;1130000,"",IFERROR(MID($Q3261,10,7)+0,""))</f>
        <v/>
      </c>
      <c r="O3261" s="25" t="str">
        <f>IF(IFERROR(MID($Q3261,19,7)+0,"")&lt;1130000,"",IFERROR(MID($Q3261,19,7)+0,""))</f>
        <v/>
      </c>
      <c r="P3261" s="25" t="str">
        <f>IF(M3261="","",IF(N3261="",M3261,M3261&amp;", "&amp;N3261))</f>
        <v/>
      </c>
      <c r="Q3261" s="25"/>
      <c r="R3261" s="25"/>
      <c r="S3261" s="35" t="s">
        <v>96</v>
      </c>
      <c r="T3261" s="25" t="s">
        <v>36</v>
      </c>
      <c r="U3261" s="185">
        <v>3087</v>
      </c>
      <c r="V3261" s="188">
        <v>3087</v>
      </c>
      <c r="W3261" s="189">
        <v>3087</v>
      </c>
      <c r="X3261" s="31">
        <v>3087</v>
      </c>
      <c r="Y3261" s="90">
        <f>IFERROR(ROUND(X3261/W3261-1,2),"")</f>
        <v>0</v>
      </c>
      <c r="Z3261" s="31">
        <f>IF(OR(S3261="VLD MLC components",S3261="VLD MLC pipes",S3261="VLD PEX components",S3261="VLD PEX pipes",S3261="VLD PHC components",S3261="VLD PHC pipes",S3261="Controls VLD"),"По запросу",X3261)</f>
        <v>3087</v>
      </c>
      <c r="AA3261" s="63">
        <f>ROUND(X3261/1.2,3)</f>
        <v>2572.5</v>
      </c>
      <c r="AB3261" s="23">
        <v>2572.5</v>
      </c>
      <c r="AC3261" s="190">
        <f>IFERROR(ROUND(AA3261/AB3261-1,2),"")</f>
        <v>0</v>
      </c>
      <c r="AD3261" s="25">
        <v>0.219</v>
      </c>
      <c r="AE3261" s="25">
        <v>7.0299999999999996E-4</v>
      </c>
      <c r="AF3261" s="25">
        <v>3</v>
      </c>
      <c r="AG3261" s="25">
        <v>3</v>
      </c>
      <c r="AH3261" s="25">
        <v>3</v>
      </c>
      <c r="AI3261" s="25">
        <v>3</v>
      </c>
      <c r="AJ3261" s="25" t="s">
        <v>20</v>
      </c>
      <c r="AK3261" s="22" t="s">
        <v>20</v>
      </c>
      <c r="AL3261" s="25" t="s">
        <v>20</v>
      </c>
      <c r="AM3261" s="25">
        <v>1</v>
      </c>
      <c r="AN3261" s="25">
        <v>125</v>
      </c>
      <c r="AO3261" s="25">
        <v>45</v>
      </c>
      <c r="AP3261" s="25">
        <v>125</v>
      </c>
      <c r="AQ3261" s="25">
        <v>0.219</v>
      </c>
      <c r="AR3261" s="94">
        <v>7.0312499999999997E-4</v>
      </c>
      <c r="AS3261" s="157">
        <v>3</v>
      </c>
      <c r="AT3261" s="93" t="s">
        <v>22</v>
      </c>
      <c r="AU3261" s="92" t="s">
        <v>22</v>
      </c>
      <c r="AV3261" s="91" t="s">
        <v>152</v>
      </c>
      <c r="AW3261" s="92" t="s">
        <v>152</v>
      </c>
      <c r="AX3261" s="92" t="s">
        <v>48</v>
      </c>
      <c r="AY3261" s="91" t="s">
        <v>152</v>
      </c>
      <c r="AZ3261" s="23"/>
      <c r="BA3261" s="25" t="s">
        <v>2311</v>
      </c>
      <c r="BB3261" t="s">
        <v>25</v>
      </c>
      <c r="BC3261">
        <v>3087</v>
      </c>
      <c r="BD3261" t="str">
        <f>IF(Z3261=BC3261,"OK")</f>
        <v>OK</v>
      </c>
      <c r="BE3261">
        <v>0.219</v>
      </c>
      <c r="BF3261">
        <v>7.0299999999999996E-4</v>
      </c>
      <c r="BG3261">
        <v>125</v>
      </c>
      <c r="BH3261">
        <v>45</v>
      </c>
      <c r="BI3261">
        <v>125</v>
      </c>
      <c r="BJ3261">
        <v>0.219</v>
      </c>
      <c r="BK3261">
        <v>7.0312499999999997E-4</v>
      </c>
      <c r="BN3261" s="183"/>
    </row>
    <row r="3262" spans="1:66" ht="25.5" x14ac:dyDescent="0.25">
      <c r="A3262" s="1"/>
      <c r="B3262" s="94">
        <v>3249</v>
      </c>
      <c r="C3262" s="43">
        <v>1068095</v>
      </c>
      <c r="D3262" s="25">
        <v>1046210</v>
      </c>
      <c r="E3262" s="27" t="s">
        <v>2310</v>
      </c>
      <c r="F3262" s="151" t="s">
        <v>21</v>
      </c>
      <c r="G3262" s="28"/>
      <c r="H3262" s="46" t="str">
        <f>IFERROR(IFERROR(IF(SEARCH("Usystems",$E3262)&gt;0,"Usystems"),IF(SEARCH("RIIFO",$E3262)&gt;0,"RIIFO","Uponor")),"Uponor")</f>
        <v>Uponor</v>
      </c>
      <c r="I3262" s="25">
        <f>IFERROR(MID($D3262,1,7)+0,"")</f>
        <v>1046210</v>
      </c>
      <c r="J3262" s="25" t="str">
        <f>IFERROR(MID($D3262,10,7)+0,"")</f>
        <v/>
      </c>
      <c r="K3262" s="25" t="str">
        <f>IFERROR(MID($D3262,19,7)+0,"")</f>
        <v/>
      </c>
      <c r="L3262" s="25" t="str">
        <f>IFERROR(MID($D3262,28,7)+0,"")</f>
        <v/>
      </c>
      <c r="M3262" s="25" t="str">
        <f>IF(IFERROR(MID($Q3262,1,7)+0,"")&lt;1130000,IF(INDEX(C:C,MATCH(LEFT(Q3262,7)+0,I:I,0))&lt;1130000,"",INDEX(C:C,MATCH(LEFT(Q3262,7)+0,I:I,0))),IFERROR(MID($Q3262,1,7)+0,""))</f>
        <v/>
      </c>
      <c r="N3262" s="25" t="str">
        <f>IF(IFERROR(MID($Q3262,10,7)+0,"")&lt;1130000,"",IFERROR(MID($Q3262,10,7)+0,""))</f>
        <v/>
      </c>
      <c r="O3262" s="25" t="str">
        <f>IF(IFERROR(MID($Q3262,19,7)+0,"")&lt;1130000,"",IFERROR(MID($Q3262,19,7)+0,""))</f>
        <v/>
      </c>
      <c r="P3262" s="25" t="str">
        <f>IF(M3262="","",IF(N3262="",M3262,M3262&amp;", "&amp;N3262))</f>
        <v/>
      </c>
      <c r="Q3262" s="25"/>
      <c r="R3262" s="25"/>
      <c r="S3262" s="35" t="s">
        <v>96</v>
      </c>
      <c r="T3262" s="25" t="s">
        <v>36</v>
      </c>
      <c r="U3262" s="185">
        <v>6720</v>
      </c>
      <c r="V3262" s="188">
        <v>6720</v>
      </c>
      <c r="W3262" s="189">
        <v>6720</v>
      </c>
      <c r="X3262" s="31">
        <v>6720</v>
      </c>
      <c r="Y3262" s="90">
        <f>IFERROR(ROUND(X3262/W3262-1,2),"")</f>
        <v>0</v>
      </c>
      <c r="Z3262" s="31">
        <f>IF(OR(S3262="VLD MLC components",S3262="VLD MLC pipes",S3262="VLD PEX components",S3262="VLD PEX pipes",S3262="VLD PHC components",S3262="VLD PHC pipes",S3262="Controls VLD"),"По запросу",X3262)</f>
        <v>6720</v>
      </c>
      <c r="AA3262" s="63">
        <f>ROUND(X3262/1.2,3)</f>
        <v>5600</v>
      </c>
      <c r="AB3262" s="23">
        <v>5600</v>
      </c>
      <c r="AC3262" s="190">
        <f>IFERROR(ROUND(AA3262/AB3262-1,2),"")</f>
        <v>0</v>
      </c>
      <c r="AD3262" s="25">
        <v>0.21</v>
      </c>
      <c r="AE3262" s="25">
        <v>3.7200000000000002E-3</v>
      </c>
      <c r="AF3262" s="25">
        <v>0</v>
      </c>
      <c r="AG3262" s="25" t="s">
        <v>22</v>
      </c>
      <c r="AH3262" s="25">
        <v>0</v>
      </c>
      <c r="AI3262" s="25">
        <v>0</v>
      </c>
      <c r="AJ3262" s="25" t="s">
        <v>20</v>
      </c>
      <c r="AK3262" s="42" t="s">
        <v>19</v>
      </c>
      <c r="AL3262" s="25" t="s">
        <v>20</v>
      </c>
      <c r="AM3262" s="25">
        <v>1</v>
      </c>
      <c r="AN3262" s="25" t="s">
        <v>22</v>
      </c>
      <c r="AO3262" s="25" t="s">
        <v>22</v>
      </c>
      <c r="AP3262" s="25" t="s">
        <v>22</v>
      </c>
      <c r="AQ3262" s="25"/>
      <c r="AR3262" s="94"/>
      <c r="AS3262" s="157" t="s">
        <v>22</v>
      </c>
      <c r="AT3262" s="93" t="s">
        <v>22</v>
      </c>
      <c r="AU3262" s="92" t="s">
        <v>22</v>
      </c>
      <c r="AV3262" s="91" t="s">
        <v>48</v>
      </c>
      <c r="AW3262" s="92" t="s">
        <v>48</v>
      </c>
      <c r="AX3262" s="92" t="s">
        <v>48</v>
      </c>
      <c r="AY3262" s="91" t="s">
        <v>152</v>
      </c>
      <c r="AZ3262" s="23"/>
      <c r="BA3262" s="25">
        <v>0</v>
      </c>
      <c r="BB3262" t="s">
        <v>48</v>
      </c>
      <c r="BC3262" t="e">
        <v>#N/A</v>
      </c>
      <c r="BD3262" t="e">
        <f>IF(Z3262=BC3262,"OK")</f>
        <v>#N/A</v>
      </c>
      <c r="BE3262">
        <v>0.21</v>
      </c>
      <c r="BF3262">
        <v>3.7200000000000002E-3</v>
      </c>
      <c r="BG3262" t="s">
        <v>22</v>
      </c>
      <c r="BH3262" t="s">
        <v>22</v>
      </c>
      <c r="BI3262" t="s">
        <v>22</v>
      </c>
      <c r="BJ3262">
        <v>0</v>
      </c>
      <c r="BK3262">
        <v>0</v>
      </c>
      <c r="BN3262" s="183"/>
    </row>
    <row r="3263" spans="1:66" ht="25.5" x14ac:dyDescent="0.25">
      <c r="A3263" s="1"/>
      <c r="B3263" s="94">
        <v>3250</v>
      </c>
      <c r="C3263" s="43">
        <v>1068096</v>
      </c>
      <c r="D3263" s="25">
        <v>1046211</v>
      </c>
      <c r="E3263" s="27" t="s">
        <v>2309</v>
      </c>
      <c r="F3263" s="151" t="s">
        <v>21</v>
      </c>
      <c r="G3263" s="41" t="s">
        <v>585</v>
      </c>
      <c r="H3263" s="46" t="str">
        <f>IFERROR(IFERROR(IF(SEARCH("Usystems",$E3263)&gt;0,"Usystems"),IF(SEARCH("RIIFO",$E3263)&gt;0,"RIIFO","Uponor")),"Uponor")</f>
        <v>Uponor</v>
      </c>
      <c r="I3263" s="25">
        <f>IFERROR(MID($D3263,1,7)+0,"")</f>
        <v>1046211</v>
      </c>
      <c r="J3263" s="25" t="str">
        <f>IFERROR(MID($D3263,10,7)+0,"")</f>
        <v/>
      </c>
      <c r="K3263" s="25" t="str">
        <f>IFERROR(MID($D3263,19,7)+0,"")</f>
        <v/>
      </c>
      <c r="L3263" s="25" t="str">
        <f>IFERROR(MID($D3263,28,7)+0,"")</f>
        <v/>
      </c>
      <c r="M3263" s="25" t="str">
        <f>IF(IFERROR(MID($Q3263,1,7)+0,"")&lt;1130000,IF(INDEX(C:C,MATCH(LEFT(Q3263,7)+0,I:I,0))&lt;1130000,"",INDEX(C:C,MATCH(LEFT(Q3263,7)+0,I:I,0))),IFERROR(MID($Q3263,1,7)+0,""))</f>
        <v/>
      </c>
      <c r="N3263" s="25" t="str">
        <f>IF(IFERROR(MID($Q3263,10,7)+0,"")&lt;1130000,"",IFERROR(MID($Q3263,10,7)+0,""))</f>
        <v/>
      </c>
      <c r="O3263" s="25" t="str">
        <f>IF(IFERROR(MID($Q3263,19,7)+0,"")&lt;1130000,"",IFERROR(MID($Q3263,19,7)+0,""))</f>
        <v/>
      </c>
      <c r="P3263" s="25" t="str">
        <f>IF(M3263="","",IF(N3263="",M3263,M3263&amp;", "&amp;N3263))</f>
        <v/>
      </c>
      <c r="Q3263" s="25"/>
      <c r="R3263" s="25"/>
      <c r="S3263" s="35" t="s">
        <v>96</v>
      </c>
      <c r="T3263" s="25" t="s">
        <v>36</v>
      </c>
      <c r="U3263" s="185">
        <v>7219</v>
      </c>
      <c r="V3263" s="188">
        <v>7219</v>
      </c>
      <c r="W3263" s="189">
        <v>7219</v>
      </c>
      <c r="X3263" s="31">
        <v>7219</v>
      </c>
      <c r="Y3263" s="90">
        <f>IFERROR(ROUND(X3263/W3263-1,2),"")</f>
        <v>0</v>
      </c>
      <c r="Z3263" s="31">
        <f>IF(OR(S3263="VLD MLC components",S3263="VLD MLC pipes",S3263="VLD PEX components",S3263="VLD PEX pipes",S3263="VLD PHC components",S3263="VLD PHC pipes",S3263="Controls VLD"),"По запросу",X3263)</f>
        <v>7219</v>
      </c>
      <c r="AA3263" s="63">
        <f>ROUND(X3263/1.2,3)</f>
        <v>6015.8329999999996</v>
      </c>
      <c r="AB3263" s="23">
        <v>6015.8329999999996</v>
      </c>
      <c r="AC3263" s="190">
        <f>IFERROR(ROUND(AA3263/AB3263-1,2),"")</f>
        <v>0</v>
      </c>
      <c r="AD3263" s="25">
        <v>0.189</v>
      </c>
      <c r="AE3263" s="25">
        <v>2.8869999999999998E-3</v>
      </c>
      <c r="AF3263" s="25">
        <v>14</v>
      </c>
      <c r="AG3263" s="25">
        <v>14</v>
      </c>
      <c r="AH3263" s="25">
        <v>14</v>
      </c>
      <c r="AI3263" s="25">
        <v>14</v>
      </c>
      <c r="AJ3263" s="25" t="s">
        <v>20</v>
      </c>
      <c r="AK3263" s="22" t="s">
        <v>20</v>
      </c>
      <c r="AL3263" s="25" t="s">
        <v>20</v>
      </c>
      <c r="AM3263" s="25">
        <v>1</v>
      </c>
      <c r="AN3263" s="25">
        <v>162</v>
      </c>
      <c r="AO3263" s="25">
        <v>110</v>
      </c>
      <c r="AP3263" s="25">
        <v>162</v>
      </c>
      <c r="AQ3263" s="25">
        <v>0.189</v>
      </c>
      <c r="AR3263" s="94">
        <v>2.8868399999999999E-3</v>
      </c>
      <c r="AS3263" s="157">
        <v>14</v>
      </c>
      <c r="AT3263" s="93" t="s">
        <v>22</v>
      </c>
      <c r="AU3263" s="92" t="s">
        <v>22</v>
      </c>
      <c r="AV3263" s="91" t="s">
        <v>152</v>
      </c>
      <c r="AW3263" s="92" t="s">
        <v>152</v>
      </c>
      <c r="AX3263" s="92" t="s">
        <v>48</v>
      </c>
      <c r="AY3263" s="91" t="s">
        <v>152</v>
      </c>
      <c r="AZ3263" s="23"/>
      <c r="BA3263" s="25" t="s">
        <v>2308</v>
      </c>
      <c r="BB3263" t="s">
        <v>25</v>
      </c>
      <c r="BC3263">
        <v>7219</v>
      </c>
      <c r="BD3263" t="str">
        <f>IF(Z3263=BC3263,"OK")</f>
        <v>OK</v>
      </c>
      <c r="BE3263">
        <v>0.189</v>
      </c>
      <c r="BF3263">
        <v>2.8869999999999998E-3</v>
      </c>
      <c r="BG3263">
        <v>162</v>
      </c>
      <c r="BH3263">
        <v>110</v>
      </c>
      <c r="BI3263">
        <v>162</v>
      </c>
      <c r="BJ3263">
        <v>0.189</v>
      </c>
      <c r="BK3263">
        <v>2.8868399999999999E-3</v>
      </c>
      <c r="BN3263" s="183"/>
    </row>
    <row r="3264" spans="1:66" ht="25.5" x14ac:dyDescent="0.25">
      <c r="A3264" s="1"/>
      <c r="B3264" s="94">
        <v>3251</v>
      </c>
      <c r="C3264" s="43">
        <v>1068097</v>
      </c>
      <c r="D3264" s="25">
        <v>1046212</v>
      </c>
      <c r="E3264" s="27" t="s">
        <v>2307</v>
      </c>
      <c r="F3264" s="151" t="s">
        <v>21</v>
      </c>
      <c r="G3264" s="28"/>
      <c r="H3264" s="46" t="str">
        <f>IFERROR(IFERROR(IF(SEARCH("Usystems",$E3264)&gt;0,"Usystems"),IF(SEARCH("RIIFO",$E3264)&gt;0,"RIIFO","Uponor")),"Uponor")</f>
        <v>Uponor</v>
      </c>
      <c r="I3264" s="25">
        <f>IFERROR(MID($D3264,1,7)+0,"")</f>
        <v>1046212</v>
      </c>
      <c r="J3264" s="25" t="str">
        <f>IFERROR(MID($D3264,10,7)+0,"")</f>
        <v/>
      </c>
      <c r="K3264" s="25" t="str">
        <f>IFERROR(MID($D3264,19,7)+0,"")</f>
        <v/>
      </c>
      <c r="L3264" s="25" t="str">
        <f>IFERROR(MID($D3264,28,7)+0,"")</f>
        <v/>
      </c>
      <c r="M3264" s="25" t="str">
        <f>IF(IFERROR(MID($Q3264,1,7)+0,"")&lt;1130000,IF(INDEX(C:C,MATCH(LEFT(Q3264,7)+0,I:I,0))&lt;1130000,"",INDEX(C:C,MATCH(LEFT(Q3264,7)+0,I:I,0))),IFERROR(MID($Q3264,1,7)+0,""))</f>
        <v/>
      </c>
      <c r="N3264" s="25" t="str">
        <f>IF(IFERROR(MID($Q3264,10,7)+0,"")&lt;1130000,"",IFERROR(MID($Q3264,10,7)+0,""))</f>
        <v/>
      </c>
      <c r="O3264" s="25" t="str">
        <f>IF(IFERROR(MID($Q3264,19,7)+0,"")&lt;1130000,"",IFERROR(MID($Q3264,19,7)+0,""))</f>
        <v/>
      </c>
      <c r="P3264" s="25" t="str">
        <f>IF(M3264="","",IF(N3264="",M3264,M3264&amp;", "&amp;N3264))</f>
        <v/>
      </c>
      <c r="Q3264" s="25"/>
      <c r="R3264" s="25"/>
      <c r="S3264" s="35" t="s">
        <v>96</v>
      </c>
      <c r="T3264" s="25" t="s">
        <v>36</v>
      </c>
      <c r="U3264" s="185">
        <v>10413</v>
      </c>
      <c r="V3264" s="188">
        <v>10413</v>
      </c>
      <c r="W3264" s="189">
        <v>10413</v>
      </c>
      <c r="X3264" s="31">
        <v>10413</v>
      </c>
      <c r="Y3264" s="90">
        <f>IFERROR(ROUND(X3264/W3264-1,2),"")</f>
        <v>0</v>
      </c>
      <c r="Z3264" s="31">
        <f>IF(OR(S3264="VLD MLC components",S3264="VLD MLC pipes",S3264="VLD PEX components",S3264="VLD PEX pipes",S3264="VLD PHC components",S3264="VLD PHC pipes",S3264="Controls VLD"),"По запросу",X3264)</f>
        <v>10413</v>
      </c>
      <c r="AA3264" s="63">
        <f>ROUND(X3264/1.2,3)</f>
        <v>8677.5</v>
      </c>
      <c r="AB3264" s="23">
        <v>8677.5</v>
      </c>
      <c r="AC3264" s="190">
        <f>IFERROR(ROUND(AA3264/AB3264-1,2),"")</f>
        <v>0</v>
      </c>
      <c r="AD3264" s="25">
        <v>0.38700000000000001</v>
      </c>
      <c r="AE3264" s="25">
        <v>4.4879999999999998E-3</v>
      </c>
      <c r="AF3264" s="25">
        <v>0</v>
      </c>
      <c r="AG3264" s="25" t="s">
        <v>22</v>
      </c>
      <c r="AH3264" s="25">
        <v>0</v>
      </c>
      <c r="AI3264" s="25">
        <v>0</v>
      </c>
      <c r="AJ3264" s="25" t="s">
        <v>20</v>
      </c>
      <c r="AK3264" s="42" t="s">
        <v>19</v>
      </c>
      <c r="AL3264" s="25" t="s">
        <v>20</v>
      </c>
      <c r="AM3264" s="25">
        <v>1</v>
      </c>
      <c r="AN3264" s="25">
        <v>202</v>
      </c>
      <c r="AO3264" s="25">
        <v>110</v>
      </c>
      <c r="AP3264" s="25">
        <v>202</v>
      </c>
      <c r="AQ3264" s="25">
        <v>0.38700000000000001</v>
      </c>
      <c r="AR3264" s="94">
        <v>4.4884399999999998E-3</v>
      </c>
      <c r="AS3264" s="157" t="s">
        <v>22</v>
      </c>
      <c r="AT3264" s="93" t="s">
        <v>22</v>
      </c>
      <c r="AU3264" s="92" t="s">
        <v>22</v>
      </c>
      <c r="AV3264" s="91" t="s">
        <v>48</v>
      </c>
      <c r="AW3264" s="92" t="s">
        <v>48</v>
      </c>
      <c r="AX3264" s="92" t="s">
        <v>48</v>
      </c>
      <c r="AY3264" s="91" t="s">
        <v>152</v>
      </c>
      <c r="AZ3264" s="23"/>
      <c r="BA3264" s="25">
        <v>0</v>
      </c>
      <c r="BB3264" t="s">
        <v>48</v>
      </c>
      <c r="BC3264" t="e">
        <v>#N/A</v>
      </c>
      <c r="BD3264" t="e">
        <f>IF(Z3264=BC3264,"OK")</f>
        <v>#N/A</v>
      </c>
      <c r="BE3264">
        <v>0.38700000000000001</v>
      </c>
      <c r="BF3264">
        <v>4.4879999999999998E-3</v>
      </c>
      <c r="BG3264">
        <v>202</v>
      </c>
      <c r="BH3264">
        <v>110</v>
      </c>
      <c r="BI3264">
        <v>202</v>
      </c>
      <c r="BJ3264">
        <v>0.38700000000000001</v>
      </c>
      <c r="BK3264">
        <v>4.4884399999999998E-3</v>
      </c>
      <c r="BN3264" s="183"/>
    </row>
    <row r="3265" spans="1:66" ht="25.5" x14ac:dyDescent="0.25">
      <c r="A3265" s="1"/>
      <c r="B3265" s="94">
        <v>3252</v>
      </c>
      <c r="C3265" s="43">
        <v>1046272</v>
      </c>
      <c r="D3265" s="25"/>
      <c r="E3265" s="36" t="s">
        <v>2306</v>
      </c>
      <c r="F3265" s="151" t="s">
        <v>28</v>
      </c>
      <c r="G3265" s="41" t="s">
        <v>30</v>
      </c>
      <c r="H3265" s="46" t="str">
        <f>IFERROR(IFERROR(IF(SEARCH("Usystems",$E3265)&gt;0,"Usystems"),IF(SEARCH("RIIFO",$E3265)&gt;0,"RIIFO","Uponor")),"Uponor")</f>
        <v>Uponor</v>
      </c>
      <c r="I3265" s="25" t="str">
        <f>IFERROR(MID($D3265,1,7)+0,"")</f>
        <v/>
      </c>
      <c r="J3265" s="25" t="str">
        <f>IFERROR(MID($D3265,10,7)+0,"")</f>
        <v/>
      </c>
      <c r="K3265" s="25" t="str">
        <f>IFERROR(MID($D3265,19,7)+0,"")</f>
        <v/>
      </c>
      <c r="L3265" s="25" t="str">
        <f>IFERROR(MID($D3265,28,7)+0,"")</f>
        <v/>
      </c>
      <c r="M3265" s="25" t="str">
        <f>IF(IFERROR(MID($Q3265,1,7)+0,"")&lt;1130000,IF(INDEX(C:C,MATCH(LEFT(Q3265,7)+0,I:I,0))&lt;1130000,"",INDEX(C:C,MATCH(LEFT(Q3265,7)+0,I:I,0))),IFERROR(MID($Q3265,1,7)+0,""))</f>
        <v/>
      </c>
      <c r="N3265" s="25" t="str">
        <f>IF(IFERROR(MID($Q3265,10,7)+0,"")&lt;1130000,"",IFERROR(MID($Q3265,10,7)+0,""))</f>
        <v/>
      </c>
      <c r="O3265" s="25" t="str">
        <f>IF(IFERROR(MID($Q3265,19,7)+0,"")&lt;1130000,"",IFERROR(MID($Q3265,19,7)+0,""))</f>
        <v/>
      </c>
      <c r="P3265" s="25" t="str">
        <f>IF(M3265="","",IF(N3265="",M3265,M3265&amp;", "&amp;N3265))</f>
        <v/>
      </c>
      <c r="Q3265" s="25"/>
      <c r="R3265" s="25"/>
      <c r="S3265" s="35" t="s">
        <v>96</v>
      </c>
      <c r="T3265" s="25" t="s">
        <v>36</v>
      </c>
      <c r="U3265" s="185">
        <v>13778</v>
      </c>
      <c r="V3265" s="188">
        <v>13778</v>
      </c>
      <c r="W3265" s="189">
        <v>13778</v>
      </c>
      <c r="X3265" s="31">
        <v>13778</v>
      </c>
      <c r="Y3265" s="90">
        <f>IFERROR(ROUND(X3265/W3265-1,2),"")</f>
        <v>0</v>
      </c>
      <c r="Z3265" s="31">
        <f>IF(OR(S3265="VLD MLC components",S3265="VLD MLC pipes",S3265="VLD PEX components",S3265="VLD PEX pipes",S3265="VLD PHC components",S3265="VLD PHC pipes",S3265="Controls VLD"),"По запросу",X3265)</f>
        <v>13778</v>
      </c>
      <c r="AA3265" s="63">
        <f>ROUND(X3265/1.2,3)</f>
        <v>11481.666999999999</v>
      </c>
      <c r="AB3265" s="23">
        <v>11481.666999999999</v>
      </c>
      <c r="AC3265" s="190">
        <f>IFERROR(ROUND(AA3265/AB3265-1,2),"")</f>
        <v>0</v>
      </c>
      <c r="AD3265" s="25">
        <v>0.24</v>
      </c>
      <c r="AE3265" s="25">
        <v>2.0200000000000001E-3</v>
      </c>
      <c r="AF3265" s="25">
        <v>0</v>
      </c>
      <c r="AG3265" s="25" t="s">
        <v>22</v>
      </c>
      <c r="AH3265" s="25">
        <v>0</v>
      </c>
      <c r="AI3265" s="25">
        <v>0</v>
      </c>
      <c r="AJ3265" s="25" t="s">
        <v>19</v>
      </c>
      <c r="AK3265" s="42" t="s">
        <v>19</v>
      </c>
      <c r="AL3265" s="25" t="s">
        <v>19</v>
      </c>
      <c r="AM3265" s="25">
        <v>14</v>
      </c>
      <c r="AN3265" s="25"/>
      <c r="AO3265" s="25"/>
      <c r="AP3265" s="25"/>
      <c r="AQ3265" s="25"/>
      <c r="AR3265" s="94"/>
      <c r="AS3265" s="157" t="s">
        <v>22</v>
      </c>
      <c r="AT3265" s="93" t="s">
        <v>22</v>
      </c>
      <c r="AU3265" s="92" t="s">
        <v>22</v>
      </c>
      <c r="AV3265" s="91" t="s">
        <v>48</v>
      </c>
      <c r="AW3265" s="92" t="s">
        <v>48</v>
      </c>
      <c r="AX3265" s="92" t="s">
        <v>48</v>
      </c>
      <c r="AY3265" s="91" t="s">
        <v>152</v>
      </c>
      <c r="AZ3265" s="23"/>
      <c r="BA3265" s="25">
        <v>0</v>
      </c>
      <c r="BB3265" t="s">
        <v>48</v>
      </c>
      <c r="BC3265" t="e">
        <v>#N/A</v>
      </c>
      <c r="BD3265" t="e">
        <f>IF(Z3265=BC3265,"OK")</f>
        <v>#N/A</v>
      </c>
      <c r="BE3265">
        <v>0.24</v>
      </c>
      <c r="BF3265">
        <v>2.0200000000000001E-3</v>
      </c>
      <c r="BG3265">
        <v>0</v>
      </c>
      <c r="BH3265">
        <v>0</v>
      </c>
      <c r="BI3265">
        <v>0</v>
      </c>
      <c r="BJ3265">
        <v>0</v>
      </c>
      <c r="BK3265">
        <v>0</v>
      </c>
      <c r="BN3265" s="183"/>
    </row>
    <row r="3266" spans="1:66" ht="25.5" x14ac:dyDescent="0.25">
      <c r="A3266" s="1"/>
      <c r="B3266" s="94">
        <v>3253</v>
      </c>
      <c r="C3266" s="43">
        <v>1046240</v>
      </c>
      <c r="D3266" s="25"/>
      <c r="E3266" s="36" t="s">
        <v>2305</v>
      </c>
      <c r="F3266" s="151" t="s">
        <v>28</v>
      </c>
      <c r="G3266" s="41" t="s">
        <v>30</v>
      </c>
      <c r="H3266" s="46" t="str">
        <f>IFERROR(IFERROR(IF(SEARCH("Usystems",$E3266)&gt;0,"Usystems"),IF(SEARCH("RIIFO",$E3266)&gt;0,"RIIFO","Uponor")),"Uponor")</f>
        <v>Uponor</v>
      </c>
      <c r="I3266" s="25" t="str">
        <f>IFERROR(MID($D3266,1,7)+0,"")</f>
        <v/>
      </c>
      <c r="J3266" s="25" t="str">
        <f>IFERROR(MID($D3266,10,7)+0,"")</f>
        <v/>
      </c>
      <c r="K3266" s="25" t="str">
        <f>IFERROR(MID($D3266,19,7)+0,"")</f>
        <v/>
      </c>
      <c r="L3266" s="25" t="str">
        <f>IFERROR(MID($D3266,28,7)+0,"")</f>
        <v/>
      </c>
      <c r="M3266" s="25" t="str">
        <f>IF(IFERROR(MID($Q3266,1,7)+0,"")&lt;1130000,IF(INDEX(C:C,MATCH(LEFT(Q3266,7)+0,I:I,0))&lt;1130000,"",INDEX(C:C,MATCH(LEFT(Q3266,7)+0,I:I,0))),IFERROR(MID($Q3266,1,7)+0,""))</f>
        <v/>
      </c>
      <c r="N3266" s="25" t="str">
        <f>IF(IFERROR(MID($Q3266,10,7)+0,"")&lt;1130000,"",IFERROR(MID($Q3266,10,7)+0,""))</f>
        <v/>
      </c>
      <c r="O3266" s="25" t="str">
        <f>IF(IFERROR(MID($Q3266,19,7)+0,"")&lt;1130000,"",IFERROR(MID($Q3266,19,7)+0,""))</f>
        <v/>
      </c>
      <c r="P3266" s="25" t="str">
        <f>IF(M3266="","",IF(N3266="",M3266,M3266&amp;", "&amp;N3266))</f>
        <v/>
      </c>
      <c r="Q3266" s="25"/>
      <c r="R3266" s="25"/>
      <c r="S3266" s="35" t="s">
        <v>96</v>
      </c>
      <c r="T3266" s="25" t="s">
        <v>36</v>
      </c>
      <c r="U3266" s="185">
        <v>6558</v>
      </c>
      <c r="V3266" s="188">
        <v>6558</v>
      </c>
      <c r="W3266" s="189">
        <v>6558</v>
      </c>
      <c r="X3266" s="31">
        <v>6558</v>
      </c>
      <c r="Y3266" s="90">
        <f>IFERROR(ROUND(X3266/W3266-1,2),"")</f>
        <v>0</v>
      </c>
      <c r="Z3266" s="31">
        <f>IF(OR(S3266="VLD MLC components",S3266="VLD MLC pipes",S3266="VLD PEX components",S3266="VLD PEX pipes",S3266="VLD PHC components",S3266="VLD PHC pipes",S3266="Controls VLD"),"По запросу",X3266)</f>
        <v>6558</v>
      </c>
      <c r="AA3266" s="63">
        <f>ROUND(X3266/1.2,3)</f>
        <v>5465</v>
      </c>
      <c r="AB3266" s="23">
        <v>5465</v>
      </c>
      <c r="AC3266" s="190">
        <f>IFERROR(ROUND(AA3266/AB3266-1,2),"")</f>
        <v>0</v>
      </c>
      <c r="AD3266" s="25">
        <v>0.45</v>
      </c>
      <c r="AE3266" s="25">
        <v>3.0000000000000001E-3</v>
      </c>
      <c r="AF3266" s="25">
        <v>0</v>
      </c>
      <c r="AG3266" s="25" t="s">
        <v>22</v>
      </c>
      <c r="AH3266" s="25">
        <v>0</v>
      </c>
      <c r="AI3266" s="25">
        <v>0</v>
      </c>
      <c r="AJ3266" s="25" t="s">
        <v>19</v>
      </c>
      <c r="AK3266" s="42" t="s">
        <v>19</v>
      </c>
      <c r="AL3266" s="25" t="s">
        <v>19</v>
      </c>
      <c r="AM3266" s="25">
        <v>1</v>
      </c>
      <c r="AN3266" s="25"/>
      <c r="AO3266" s="25"/>
      <c r="AP3266" s="25"/>
      <c r="AQ3266" s="25"/>
      <c r="AR3266" s="94"/>
      <c r="AS3266" s="157" t="s">
        <v>22</v>
      </c>
      <c r="AT3266" s="93" t="s">
        <v>22</v>
      </c>
      <c r="AU3266" s="92" t="s">
        <v>22</v>
      </c>
      <c r="AV3266" s="91" t="s">
        <v>48</v>
      </c>
      <c r="AW3266" s="92" t="s">
        <v>48</v>
      </c>
      <c r="AX3266" s="92" t="s">
        <v>48</v>
      </c>
      <c r="AY3266" s="91" t="s">
        <v>152</v>
      </c>
      <c r="AZ3266" s="23"/>
      <c r="BA3266" s="25">
        <v>0</v>
      </c>
      <c r="BB3266" t="s">
        <v>48</v>
      </c>
      <c r="BC3266" t="e">
        <v>#N/A</v>
      </c>
      <c r="BD3266" t="e">
        <f>IF(Z3266=BC3266,"OK")</f>
        <v>#N/A</v>
      </c>
      <c r="BE3266">
        <v>0.45</v>
      </c>
      <c r="BF3266">
        <v>3.0000000000000001E-3</v>
      </c>
      <c r="BG3266">
        <v>0</v>
      </c>
      <c r="BH3266">
        <v>0</v>
      </c>
      <c r="BI3266">
        <v>0</v>
      </c>
      <c r="BJ3266">
        <v>0</v>
      </c>
      <c r="BK3266">
        <v>0</v>
      </c>
      <c r="BN3266" s="183"/>
    </row>
    <row r="3267" spans="1:66" ht="25.5" x14ac:dyDescent="0.25">
      <c r="A3267" s="1"/>
      <c r="B3267" s="94">
        <v>3254</v>
      </c>
      <c r="C3267" s="43">
        <v>1046241</v>
      </c>
      <c r="D3267" s="25"/>
      <c r="E3267" s="36" t="s">
        <v>2304</v>
      </c>
      <c r="F3267" s="151" t="s">
        <v>28</v>
      </c>
      <c r="G3267" s="41" t="s">
        <v>30</v>
      </c>
      <c r="H3267" s="46" t="str">
        <f>IFERROR(IFERROR(IF(SEARCH("Usystems",$E3267)&gt;0,"Usystems"),IF(SEARCH("RIIFO",$E3267)&gt;0,"RIIFO","Uponor")),"Uponor")</f>
        <v>Uponor</v>
      </c>
      <c r="I3267" s="25" t="str">
        <f>IFERROR(MID($D3267,1,7)+0,"")</f>
        <v/>
      </c>
      <c r="J3267" s="25" t="str">
        <f>IFERROR(MID($D3267,10,7)+0,"")</f>
        <v/>
      </c>
      <c r="K3267" s="25" t="str">
        <f>IFERROR(MID($D3267,19,7)+0,"")</f>
        <v/>
      </c>
      <c r="L3267" s="25" t="str">
        <f>IFERROR(MID($D3267,28,7)+0,"")</f>
        <v/>
      </c>
      <c r="M3267" s="25" t="str">
        <f>IF(IFERROR(MID($Q3267,1,7)+0,"")&lt;1130000,IF(INDEX(C:C,MATCH(LEFT(Q3267,7)+0,I:I,0))&lt;1130000,"",INDEX(C:C,MATCH(LEFT(Q3267,7)+0,I:I,0))),IFERROR(MID($Q3267,1,7)+0,""))</f>
        <v/>
      </c>
      <c r="N3267" s="25" t="str">
        <f>IF(IFERROR(MID($Q3267,10,7)+0,"")&lt;1130000,"",IFERROR(MID($Q3267,10,7)+0,""))</f>
        <v/>
      </c>
      <c r="O3267" s="25" t="str">
        <f>IF(IFERROR(MID($Q3267,19,7)+0,"")&lt;1130000,"",IFERROR(MID($Q3267,19,7)+0,""))</f>
        <v/>
      </c>
      <c r="P3267" s="25" t="str">
        <f>IF(M3267="","",IF(N3267="",M3267,M3267&amp;", "&amp;N3267))</f>
        <v/>
      </c>
      <c r="Q3267" s="25"/>
      <c r="R3267" s="25"/>
      <c r="S3267" s="35" t="s">
        <v>96</v>
      </c>
      <c r="T3267" s="25" t="s">
        <v>36</v>
      </c>
      <c r="U3267" s="185">
        <v>6558</v>
      </c>
      <c r="V3267" s="188">
        <v>6558</v>
      </c>
      <c r="W3267" s="189">
        <v>6558</v>
      </c>
      <c r="X3267" s="31">
        <v>6558</v>
      </c>
      <c r="Y3267" s="90">
        <f>IFERROR(ROUND(X3267/W3267-1,2),"")</f>
        <v>0</v>
      </c>
      <c r="Z3267" s="31">
        <f>IF(OR(S3267="VLD MLC components",S3267="VLD MLC pipes",S3267="VLD PEX components",S3267="VLD PEX pipes",S3267="VLD PHC components",S3267="VLD PHC pipes",S3267="Controls VLD"),"По запросу",X3267)</f>
        <v>6558</v>
      </c>
      <c r="AA3267" s="63">
        <f>ROUND(X3267/1.2,3)</f>
        <v>5465</v>
      </c>
      <c r="AB3267" s="23">
        <v>5465</v>
      </c>
      <c r="AC3267" s="190">
        <f>IFERROR(ROUND(AA3267/AB3267-1,2),"")</f>
        <v>0</v>
      </c>
      <c r="AD3267" s="25">
        <v>0.48</v>
      </c>
      <c r="AE3267" s="25">
        <v>1.17E-3</v>
      </c>
      <c r="AF3267" s="25">
        <v>0</v>
      </c>
      <c r="AG3267" s="25" t="s">
        <v>22</v>
      </c>
      <c r="AH3267" s="25">
        <v>0</v>
      </c>
      <c r="AI3267" s="25">
        <v>0</v>
      </c>
      <c r="AJ3267" s="25" t="s">
        <v>19</v>
      </c>
      <c r="AK3267" s="42" t="s">
        <v>19</v>
      </c>
      <c r="AL3267" s="25" t="s">
        <v>19</v>
      </c>
      <c r="AM3267" s="25">
        <v>1</v>
      </c>
      <c r="AN3267" s="25"/>
      <c r="AO3267" s="25"/>
      <c r="AP3267" s="25"/>
      <c r="AQ3267" s="25"/>
      <c r="AR3267" s="94"/>
      <c r="AS3267" s="157" t="s">
        <v>22</v>
      </c>
      <c r="AT3267" s="93" t="s">
        <v>22</v>
      </c>
      <c r="AU3267" s="92" t="s">
        <v>22</v>
      </c>
      <c r="AV3267" s="91" t="s">
        <v>48</v>
      </c>
      <c r="AW3267" s="92" t="s">
        <v>48</v>
      </c>
      <c r="AX3267" s="92" t="s">
        <v>48</v>
      </c>
      <c r="AY3267" s="91" t="s">
        <v>152</v>
      </c>
      <c r="AZ3267" s="23"/>
      <c r="BA3267" s="25">
        <v>0</v>
      </c>
      <c r="BB3267" t="s">
        <v>48</v>
      </c>
      <c r="BC3267" t="e">
        <v>#N/A</v>
      </c>
      <c r="BD3267" t="e">
        <f>IF(Z3267=BC3267,"OK")</f>
        <v>#N/A</v>
      </c>
      <c r="BE3267">
        <v>0.48</v>
      </c>
      <c r="BF3267">
        <v>1.17E-3</v>
      </c>
      <c r="BG3267">
        <v>0</v>
      </c>
      <c r="BH3267">
        <v>0</v>
      </c>
      <c r="BI3267">
        <v>0</v>
      </c>
      <c r="BJ3267">
        <v>0</v>
      </c>
      <c r="BK3267">
        <v>0</v>
      </c>
      <c r="BN3267" s="183"/>
    </row>
    <row r="3268" spans="1:66" ht="25.5" x14ac:dyDescent="0.25">
      <c r="A3268" s="1"/>
      <c r="B3268" s="94">
        <v>3255</v>
      </c>
      <c r="C3268" s="43">
        <v>1007571</v>
      </c>
      <c r="D3268" s="25"/>
      <c r="E3268" s="36" t="s">
        <v>2303</v>
      </c>
      <c r="F3268" s="151" t="s">
        <v>28</v>
      </c>
      <c r="G3268" s="47" t="s">
        <v>32</v>
      </c>
      <c r="H3268" s="46" t="str">
        <f>IFERROR(IFERROR(IF(SEARCH("Usystems",$E3268)&gt;0,"Usystems"),IF(SEARCH("RIIFO",$E3268)&gt;0,"RIIFO","Uponor")),"Uponor")</f>
        <v>Uponor</v>
      </c>
      <c r="I3268" s="25" t="str">
        <f>IFERROR(MID($D3268,1,7)+0,"")</f>
        <v/>
      </c>
      <c r="J3268" s="25" t="str">
        <f>IFERROR(MID($D3268,10,7)+0,"")</f>
        <v/>
      </c>
      <c r="K3268" s="25" t="str">
        <f>IFERROR(MID($D3268,19,7)+0,"")</f>
        <v/>
      </c>
      <c r="L3268" s="25" t="str">
        <f>IFERROR(MID($D3268,28,7)+0,"")</f>
        <v/>
      </c>
      <c r="M3268" s="25" t="str">
        <f>IF(IFERROR(MID($Q3268,1,7)+0,"")&lt;1130000,IF(INDEX(C:C,MATCH(LEFT(Q3268,7)+0,I:I,0))&lt;1130000,"",INDEX(C:C,MATCH(LEFT(Q3268,7)+0,I:I,0))),IFERROR(MID($Q3268,1,7)+0,""))</f>
        <v/>
      </c>
      <c r="N3268" s="25" t="str">
        <f>IF(IFERROR(MID($Q3268,10,7)+0,"")&lt;1130000,"",IFERROR(MID($Q3268,10,7)+0,""))</f>
        <v/>
      </c>
      <c r="O3268" s="25" t="str">
        <f>IF(IFERROR(MID($Q3268,19,7)+0,"")&lt;1130000,"",IFERROR(MID($Q3268,19,7)+0,""))</f>
        <v/>
      </c>
      <c r="P3268" s="25" t="str">
        <f>IF(M3268="","",IF(N3268="",M3268,M3268&amp;", "&amp;N3268))</f>
        <v/>
      </c>
      <c r="Q3268" s="25"/>
      <c r="R3268" s="25"/>
      <c r="S3268" s="35" t="s">
        <v>97</v>
      </c>
      <c r="T3268" s="25" t="s">
        <v>36</v>
      </c>
      <c r="U3268" s="185">
        <v>3667</v>
      </c>
      <c r="V3268" s="188">
        <v>3667</v>
      </c>
      <c r="W3268" s="189">
        <v>3667</v>
      </c>
      <c r="X3268" s="31">
        <v>3667</v>
      </c>
      <c r="Y3268" s="90">
        <f>IFERROR(ROUND(X3268/W3268-1,2),"")</f>
        <v>0</v>
      </c>
      <c r="Z3268" s="31">
        <f>IF(OR(S3268="VLD MLC components",S3268="VLD MLC pipes",S3268="VLD PEX components",S3268="VLD PEX pipes",S3268="VLD PHC components",S3268="VLD PHC pipes",S3268="Controls VLD"),"По запросу",X3268)</f>
        <v>3667</v>
      </c>
      <c r="AA3268" s="63">
        <f>ROUND(X3268/1.2,3)</f>
        <v>3055.8330000000001</v>
      </c>
      <c r="AB3268" s="23">
        <v>3055.8330000000001</v>
      </c>
      <c r="AC3268" s="190">
        <f>IFERROR(ROUND(AA3268/AB3268-1,2),"")</f>
        <v>0</v>
      </c>
      <c r="AD3268" s="25">
        <v>0.27</v>
      </c>
      <c r="AE3268" s="25">
        <v>2.1900000000000001E-4</v>
      </c>
      <c r="AF3268" s="25">
        <v>0</v>
      </c>
      <c r="AG3268" s="25" t="s">
        <v>22</v>
      </c>
      <c r="AH3268" s="25">
        <v>0</v>
      </c>
      <c r="AI3268" s="25">
        <v>0</v>
      </c>
      <c r="AJ3268" s="25" t="s">
        <v>19</v>
      </c>
      <c r="AK3268" s="42" t="s">
        <v>19</v>
      </c>
      <c r="AL3268" s="25" t="s">
        <v>19</v>
      </c>
      <c r="AM3268" s="25">
        <v>10</v>
      </c>
      <c r="AN3268" s="25"/>
      <c r="AO3268" s="25"/>
      <c r="AP3268" s="25"/>
      <c r="AQ3268" s="25"/>
      <c r="AR3268" s="94"/>
      <c r="AS3268" s="157" t="s">
        <v>22</v>
      </c>
      <c r="AT3268" s="93" t="s">
        <v>22</v>
      </c>
      <c r="AU3268" s="92" t="s">
        <v>22</v>
      </c>
      <c r="AV3268" s="91" t="s">
        <v>48</v>
      </c>
      <c r="AW3268" s="92" t="s">
        <v>48</v>
      </c>
      <c r="AX3268" s="92" t="s">
        <v>48</v>
      </c>
      <c r="AY3268" s="91" t="s">
        <v>48</v>
      </c>
      <c r="AZ3268" s="23"/>
      <c r="BA3268" s="25">
        <v>0</v>
      </c>
      <c r="BB3268" t="s">
        <v>48</v>
      </c>
      <c r="BC3268" t="e">
        <v>#N/A</v>
      </c>
      <c r="BD3268" t="e">
        <f>IF(Z3268=BC3268,"OK")</f>
        <v>#N/A</v>
      </c>
      <c r="BE3268">
        <v>0.27</v>
      </c>
      <c r="BF3268">
        <v>2.1900000000000001E-4</v>
      </c>
      <c r="BG3268">
        <v>0</v>
      </c>
      <c r="BH3268">
        <v>0</v>
      </c>
      <c r="BI3268">
        <v>0</v>
      </c>
      <c r="BJ3268">
        <v>0</v>
      </c>
      <c r="BK3268">
        <v>0</v>
      </c>
      <c r="BN3268" s="183"/>
    </row>
    <row r="3269" spans="1:66" ht="25.5" x14ac:dyDescent="0.25">
      <c r="A3269" s="1"/>
      <c r="B3269" s="94">
        <v>3256</v>
      </c>
      <c r="C3269" s="43">
        <v>1046945</v>
      </c>
      <c r="D3269" s="25"/>
      <c r="E3269" s="27" t="s">
        <v>2302</v>
      </c>
      <c r="F3269" s="151" t="s">
        <v>21</v>
      </c>
      <c r="G3269" s="47" t="s">
        <v>32</v>
      </c>
      <c r="H3269" s="46" t="str">
        <f>IFERROR(IFERROR(IF(SEARCH("Usystems",$E3269)&gt;0,"Usystems"),IF(SEARCH("RIIFO",$E3269)&gt;0,"RIIFO","Uponor")),"Uponor")</f>
        <v>Uponor</v>
      </c>
      <c r="I3269" s="25" t="str">
        <f>IFERROR(MID($D3269,1,7)+0,"")</f>
        <v/>
      </c>
      <c r="J3269" s="25" t="str">
        <f>IFERROR(MID($D3269,10,7)+0,"")</f>
        <v/>
      </c>
      <c r="K3269" s="25" t="str">
        <f>IFERROR(MID($D3269,19,7)+0,"")</f>
        <v/>
      </c>
      <c r="L3269" s="25" t="str">
        <f>IFERROR(MID($D3269,28,7)+0,"")</f>
        <v/>
      </c>
      <c r="M3269" s="25" t="str">
        <f>IF(IFERROR(MID($Q3269,1,7)+0,"")&lt;1130000,IF(INDEX(C:C,MATCH(LEFT(Q3269,7)+0,I:I,0))&lt;1130000,"",INDEX(C:C,MATCH(LEFT(Q3269,7)+0,I:I,0))),IFERROR(MID($Q3269,1,7)+0,""))</f>
        <v/>
      </c>
      <c r="N3269" s="25" t="str">
        <f>IF(IFERROR(MID($Q3269,10,7)+0,"")&lt;1130000,"",IFERROR(MID($Q3269,10,7)+0,""))</f>
        <v/>
      </c>
      <c r="O3269" s="25" t="str">
        <f>IF(IFERROR(MID($Q3269,19,7)+0,"")&lt;1130000,"",IFERROR(MID($Q3269,19,7)+0,""))</f>
        <v/>
      </c>
      <c r="P3269" s="25" t="str">
        <f>IF(M3269="","",IF(N3269="",M3269,M3269&amp;", "&amp;N3269))</f>
        <v/>
      </c>
      <c r="Q3269" s="25"/>
      <c r="R3269" s="25"/>
      <c r="S3269" s="35" t="s">
        <v>97</v>
      </c>
      <c r="T3269" s="25" t="s">
        <v>36</v>
      </c>
      <c r="U3269" s="185">
        <v>14889</v>
      </c>
      <c r="V3269" s="188">
        <v>14889</v>
      </c>
      <c r="W3269" s="189">
        <v>14889</v>
      </c>
      <c r="X3269" s="31">
        <v>14889</v>
      </c>
      <c r="Y3269" s="90">
        <f>IFERROR(ROUND(X3269/W3269-1,2),"")</f>
        <v>0</v>
      </c>
      <c r="Z3269" s="31">
        <f>IF(OR(S3269="VLD MLC components",S3269="VLD MLC pipes",S3269="VLD PEX components",S3269="VLD PEX pipes",S3269="VLD PHC components",S3269="VLD PHC pipes",S3269="Controls VLD"),"По запросу",X3269)</f>
        <v>14889</v>
      </c>
      <c r="AA3269" s="63">
        <f>ROUND(X3269/1.2,3)</f>
        <v>12407.5</v>
      </c>
      <c r="AB3269" s="23">
        <v>12407.5</v>
      </c>
      <c r="AC3269" s="190">
        <f>IFERROR(ROUND(AA3269/AB3269-1,2),"")</f>
        <v>0</v>
      </c>
      <c r="AD3269" s="25">
        <v>0.76100000000000001</v>
      </c>
      <c r="AE3269" s="25">
        <v>7.0899999999999999E-4</v>
      </c>
      <c r="AF3269" s="25">
        <v>3</v>
      </c>
      <c r="AG3269" s="25">
        <v>3</v>
      </c>
      <c r="AH3269" s="25">
        <v>3</v>
      </c>
      <c r="AI3269" s="25">
        <v>3</v>
      </c>
      <c r="AJ3269" s="25" t="s">
        <v>20</v>
      </c>
      <c r="AK3269" s="42" t="s">
        <v>19</v>
      </c>
      <c r="AL3269" s="25" t="s">
        <v>19</v>
      </c>
      <c r="AM3269" s="25">
        <v>3</v>
      </c>
      <c r="AN3269" s="25"/>
      <c r="AO3269" s="25"/>
      <c r="AP3269" s="25"/>
      <c r="AQ3269" s="25"/>
      <c r="AR3269" s="94"/>
      <c r="AS3269" s="157">
        <v>3</v>
      </c>
      <c r="AT3269" s="93" t="s">
        <v>22</v>
      </c>
      <c r="AU3269" s="92" t="s">
        <v>22</v>
      </c>
      <c r="AV3269" s="91" t="s">
        <v>152</v>
      </c>
      <c r="AW3269" s="92" t="s">
        <v>152</v>
      </c>
      <c r="AX3269" s="92" t="s">
        <v>48</v>
      </c>
      <c r="AY3269" s="91" t="s">
        <v>48</v>
      </c>
      <c r="AZ3269" s="23"/>
      <c r="BA3269" s="25" t="s">
        <v>2301</v>
      </c>
      <c r="BB3269" t="s">
        <v>25</v>
      </c>
      <c r="BC3269" t="e">
        <v>#N/A</v>
      </c>
      <c r="BD3269" t="e">
        <f>IF(Z3269=BC3269,"OK")</f>
        <v>#N/A</v>
      </c>
      <c r="BE3269">
        <v>0.76100000000000001</v>
      </c>
      <c r="BF3269">
        <v>7.0899999999999999E-4</v>
      </c>
      <c r="BG3269">
        <v>0</v>
      </c>
      <c r="BH3269">
        <v>0</v>
      </c>
      <c r="BI3269">
        <v>0</v>
      </c>
      <c r="BJ3269">
        <v>0</v>
      </c>
      <c r="BK3269">
        <v>0</v>
      </c>
      <c r="BN3269" s="183"/>
    </row>
    <row r="3270" spans="1:66" ht="25.5" x14ac:dyDescent="0.25">
      <c r="A3270" s="1"/>
      <c r="B3270" s="94">
        <v>3257</v>
      </c>
      <c r="C3270" s="43">
        <v>1007559</v>
      </c>
      <c r="D3270" s="25"/>
      <c r="E3270" s="36" t="s">
        <v>2300</v>
      </c>
      <c r="F3270" s="151" t="s">
        <v>28</v>
      </c>
      <c r="G3270" s="47" t="s">
        <v>32</v>
      </c>
      <c r="H3270" s="46" t="str">
        <f>IFERROR(IFERROR(IF(SEARCH("Usystems",$E3270)&gt;0,"Usystems"),IF(SEARCH("RIIFO",$E3270)&gt;0,"RIIFO","Uponor")),"Uponor")</f>
        <v>Uponor</v>
      </c>
      <c r="I3270" s="25" t="str">
        <f>IFERROR(MID($D3270,1,7)+0,"")</f>
        <v/>
      </c>
      <c r="J3270" s="25" t="str">
        <f>IFERROR(MID($D3270,10,7)+0,"")</f>
        <v/>
      </c>
      <c r="K3270" s="25" t="str">
        <f>IFERROR(MID($D3270,19,7)+0,"")</f>
        <v/>
      </c>
      <c r="L3270" s="25" t="str">
        <f>IFERROR(MID($D3270,28,7)+0,"")</f>
        <v/>
      </c>
      <c r="M3270" s="25" t="str">
        <f>IF(IFERROR(MID($Q3270,1,7)+0,"")&lt;1130000,IF(INDEX(C:C,MATCH(LEFT(Q3270,7)+0,I:I,0))&lt;1130000,"",INDEX(C:C,MATCH(LEFT(Q3270,7)+0,I:I,0))),IFERROR(MID($Q3270,1,7)+0,""))</f>
        <v/>
      </c>
      <c r="N3270" s="25" t="str">
        <f>IF(IFERROR(MID($Q3270,10,7)+0,"")&lt;1130000,"",IFERROR(MID($Q3270,10,7)+0,""))</f>
        <v/>
      </c>
      <c r="O3270" s="25" t="str">
        <f>IF(IFERROR(MID($Q3270,19,7)+0,"")&lt;1130000,"",IFERROR(MID($Q3270,19,7)+0,""))</f>
        <v/>
      </c>
      <c r="P3270" s="25" t="str">
        <f>IF(M3270="","",IF(N3270="",M3270,M3270&amp;", "&amp;N3270))</f>
        <v/>
      </c>
      <c r="Q3270" s="25"/>
      <c r="R3270" s="25"/>
      <c r="S3270" s="35" t="s">
        <v>97</v>
      </c>
      <c r="T3270" s="25" t="s">
        <v>36</v>
      </c>
      <c r="U3270" s="185">
        <v>822</v>
      </c>
      <c r="V3270" s="188">
        <v>822</v>
      </c>
      <c r="W3270" s="189">
        <v>822</v>
      </c>
      <c r="X3270" s="31">
        <v>822</v>
      </c>
      <c r="Y3270" s="90">
        <f>IFERROR(ROUND(X3270/W3270-1,2),"")</f>
        <v>0</v>
      </c>
      <c r="Z3270" s="31">
        <f>IF(OR(S3270="VLD MLC components",S3270="VLD MLC pipes",S3270="VLD PEX components",S3270="VLD PEX pipes",S3270="VLD PHC components",S3270="VLD PHC pipes",S3270="Controls VLD"),"По запросу",X3270)</f>
        <v>822</v>
      </c>
      <c r="AA3270" s="63">
        <f>ROUND(X3270/1.2,3)</f>
        <v>685</v>
      </c>
      <c r="AB3270" s="23">
        <v>685</v>
      </c>
      <c r="AC3270" s="190">
        <f>IFERROR(ROUND(AA3270/AB3270-1,2),"")</f>
        <v>0</v>
      </c>
      <c r="AD3270" s="25">
        <v>6.6000000000000003E-2</v>
      </c>
      <c r="AE3270" s="25">
        <v>3.6000000000000001E-5</v>
      </c>
      <c r="AF3270" s="25">
        <v>0</v>
      </c>
      <c r="AG3270" s="25" t="s">
        <v>22</v>
      </c>
      <c r="AH3270" s="25">
        <v>0</v>
      </c>
      <c r="AI3270" s="25">
        <v>0</v>
      </c>
      <c r="AJ3270" s="25" t="s">
        <v>19</v>
      </c>
      <c r="AK3270" s="42" t="s">
        <v>19</v>
      </c>
      <c r="AL3270" s="25" t="s">
        <v>19</v>
      </c>
      <c r="AM3270" s="25">
        <v>10</v>
      </c>
      <c r="AN3270" s="25"/>
      <c r="AO3270" s="25"/>
      <c r="AP3270" s="25"/>
      <c r="AQ3270" s="25"/>
      <c r="AR3270" s="94"/>
      <c r="AS3270" s="157" t="s">
        <v>22</v>
      </c>
      <c r="AT3270" s="93" t="s">
        <v>22</v>
      </c>
      <c r="AU3270" s="92" t="s">
        <v>22</v>
      </c>
      <c r="AV3270" s="91" t="s">
        <v>48</v>
      </c>
      <c r="AW3270" s="92" t="s">
        <v>48</v>
      </c>
      <c r="AX3270" s="92" t="s">
        <v>48</v>
      </c>
      <c r="AY3270" s="91" t="s">
        <v>48</v>
      </c>
      <c r="AZ3270" s="23"/>
      <c r="BA3270" s="25">
        <v>0</v>
      </c>
      <c r="BB3270" t="s">
        <v>48</v>
      </c>
      <c r="BC3270" t="e">
        <v>#N/A</v>
      </c>
      <c r="BD3270" t="e">
        <f>IF(Z3270=BC3270,"OK")</f>
        <v>#N/A</v>
      </c>
      <c r="BE3270">
        <v>6.6000000000000003E-2</v>
      </c>
      <c r="BF3270">
        <v>3.6000000000000001E-5</v>
      </c>
      <c r="BG3270">
        <v>0</v>
      </c>
      <c r="BH3270">
        <v>0</v>
      </c>
      <c r="BI3270">
        <v>0</v>
      </c>
      <c r="BJ3270">
        <v>0</v>
      </c>
      <c r="BK3270">
        <v>0</v>
      </c>
      <c r="BN3270" s="183"/>
    </row>
    <row r="3271" spans="1:66" ht="25.5" x14ac:dyDescent="0.25">
      <c r="A3271" s="1"/>
      <c r="B3271" s="94">
        <v>3258</v>
      </c>
      <c r="C3271" s="43">
        <v>1046946</v>
      </c>
      <c r="D3271" s="25"/>
      <c r="E3271" s="27" t="s">
        <v>2299</v>
      </c>
      <c r="F3271" s="151" t="s">
        <v>21</v>
      </c>
      <c r="G3271" s="47" t="s">
        <v>32</v>
      </c>
      <c r="H3271" s="46" t="str">
        <f>IFERROR(IFERROR(IF(SEARCH("Usystems",$E3271)&gt;0,"Usystems"),IF(SEARCH("RIIFO",$E3271)&gt;0,"RIIFO","Uponor")),"Uponor")</f>
        <v>Uponor</v>
      </c>
      <c r="I3271" s="25" t="str">
        <f>IFERROR(MID($D3271,1,7)+0,"")</f>
        <v/>
      </c>
      <c r="J3271" s="25" t="str">
        <f>IFERROR(MID($D3271,10,7)+0,"")</f>
        <v/>
      </c>
      <c r="K3271" s="25" t="str">
        <f>IFERROR(MID($D3271,19,7)+0,"")</f>
        <v/>
      </c>
      <c r="L3271" s="25" t="str">
        <f>IFERROR(MID($D3271,28,7)+0,"")</f>
        <v/>
      </c>
      <c r="M3271" s="25" t="str">
        <f>IF(IFERROR(MID($Q3271,1,7)+0,"")&lt;1130000,IF(INDEX(C:C,MATCH(LEFT(Q3271,7)+0,I:I,0))&lt;1130000,"",INDEX(C:C,MATCH(LEFT(Q3271,7)+0,I:I,0))),IFERROR(MID($Q3271,1,7)+0,""))</f>
        <v/>
      </c>
      <c r="N3271" s="25" t="str">
        <f>IF(IFERROR(MID($Q3271,10,7)+0,"")&lt;1130000,"",IFERROR(MID($Q3271,10,7)+0,""))</f>
        <v/>
      </c>
      <c r="O3271" s="25" t="str">
        <f>IF(IFERROR(MID($Q3271,19,7)+0,"")&lt;1130000,"",IFERROR(MID($Q3271,19,7)+0,""))</f>
        <v/>
      </c>
      <c r="P3271" s="25" t="str">
        <f>IF(M3271="","",IF(N3271="",M3271,M3271&amp;", "&amp;N3271))</f>
        <v/>
      </c>
      <c r="Q3271" s="25"/>
      <c r="R3271" s="25"/>
      <c r="S3271" s="35" t="s">
        <v>97</v>
      </c>
      <c r="T3271" s="25" t="s">
        <v>36</v>
      </c>
      <c r="U3271" s="185">
        <v>9905</v>
      </c>
      <c r="V3271" s="188">
        <v>9905</v>
      </c>
      <c r="W3271" s="189">
        <v>9905</v>
      </c>
      <c r="X3271" s="31">
        <v>9905</v>
      </c>
      <c r="Y3271" s="90">
        <f>IFERROR(ROUND(X3271/W3271-1,2),"")</f>
        <v>0</v>
      </c>
      <c r="Z3271" s="31">
        <f>IF(OR(S3271="VLD MLC components",S3271="VLD MLC pipes",S3271="VLD PEX components",S3271="VLD PEX pipes",S3271="VLD PHC components",S3271="VLD PHC pipes",S3271="Controls VLD"),"По запросу",X3271)</f>
        <v>9905</v>
      </c>
      <c r="AA3271" s="63">
        <f>ROUND(X3271/1.2,3)</f>
        <v>8254.1669999999995</v>
      </c>
      <c r="AB3271" s="23">
        <v>8254.1669999999995</v>
      </c>
      <c r="AC3271" s="190">
        <f>IFERROR(ROUND(AA3271/AB3271-1,2),"")</f>
        <v>0</v>
      </c>
      <c r="AD3271" s="25">
        <v>0.374</v>
      </c>
      <c r="AE3271" s="25">
        <v>4.4799999999999999E-4</v>
      </c>
      <c r="AF3271" s="25">
        <v>17</v>
      </c>
      <c r="AG3271" s="25">
        <v>17</v>
      </c>
      <c r="AH3271" s="25">
        <v>18</v>
      </c>
      <c r="AI3271" s="25">
        <v>18</v>
      </c>
      <c r="AJ3271" s="25" t="s">
        <v>20</v>
      </c>
      <c r="AK3271" s="42" t="s">
        <v>19</v>
      </c>
      <c r="AL3271" s="25" t="s">
        <v>19</v>
      </c>
      <c r="AM3271" s="25">
        <v>3</v>
      </c>
      <c r="AN3271" s="25"/>
      <c r="AO3271" s="25"/>
      <c r="AP3271" s="25"/>
      <c r="AQ3271" s="25"/>
      <c r="AR3271" s="94"/>
      <c r="AS3271" s="157">
        <v>18</v>
      </c>
      <c r="AT3271" s="93" t="s">
        <v>22</v>
      </c>
      <c r="AU3271" s="92" t="s">
        <v>22</v>
      </c>
      <c r="AV3271" s="91" t="s">
        <v>152</v>
      </c>
      <c r="AW3271" s="92" t="s">
        <v>152</v>
      </c>
      <c r="AX3271" s="92" t="s">
        <v>48</v>
      </c>
      <c r="AY3271" s="91" t="s">
        <v>48</v>
      </c>
      <c r="AZ3271" s="23"/>
      <c r="BA3271" s="25" t="s">
        <v>2298</v>
      </c>
      <c r="BB3271" t="s">
        <v>25</v>
      </c>
      <c r="BC3271" t="e">
        <v>#N/A</v>
      </c>
      <c r="BD3271" t="e">
        <f>IF(Z3271=BC3271,"OK")</f>
        <v>#N/A</v>
      </c>
      <c r="BE3271">
        <v>0.374</v>
      </c>
      <c r="BF3271">
        <v>4.4799999999999999E-4</v>
      </c>
      <c r="BG3271">
        <v>0</v>
      </c>
      <c r="BH3271">
        <v>0</v>
      </c>
      <c r="BI3271">
        <v>0</v>
      </c>
      <c r="BJ3271">
        <v>0</v>
      </c>
      <c r="BK3271">
        <v>0</v>
      </c>
      <c r="BN3271" s="183"/>
    </row>
    <row r="3272" spans="1:66" ht="25.5" x14ac:dyDescent="0.25">
      <c r="A3272" s="1"/>
      <c r="B3272" s="94">
        <v>3259</v>
      </c>
      <c r="C3272" s="43">
        <v>1007580</v>
      </c>
      <c r="D3272" s="25"/>
      <c r="E3272" s="36" t="s">
        <v>2297</v>
      </c>
      <c r="F3272" s="151" t="s">
        <v>28</v>
      </c>
      <c r="G3272" s="47" t="s">
        <v>32</v>
      </c>
      <c r="H3272" s="46" t="str">
        <f>IFERROR(IFERROR(IF(SEARCH("Usystems",$E3272)&gt;0,"Usystems"),IF(SEARCH("RIIFO",$E3272)&gt;0,"RIIFO","Uponor")),"Uponor")</f>
        <v>Uponor</v>
      </c>
      <c r="I3272" s="25" t="str">
        <f>IFERROR(MID($D3272,1,7)+0,"")</f>
        <v/>
      </c>
      <c r="J3272" s="25" t="str">
        <f>IFERROR(MID($D3272,10,7)+0,"")</f>
        <v/>
      </c>
      <c r="K3272" s="25" t="str">
        <f>IFERROR(MID($D3272,19,7)+0,"")</f>
        <v/>
      </c>
      <c r="L3272" s="25" t="str">
        <f>IFERROR(MID($D3272,28,7)+0,"")</f>
        <v/>
      </c>
      <c r="M3272" s="25" t="str">
        <f>IF(IFERROR(MID($Q3272,1,7)+0,"")&lt;1130000,IF(INDEX(C:C,MATCH(LEFT(Q3272,7)+0,I:I,0))&lt;1130000,"",INDEX(C:C,MATCH(LEFT(Q3272,7)+0,I:I,0))),IFERROR(MID($Q3272,1,7)+0,""))</f>
        <v/>
      </c>
      <c r="N3272" s="25" t="str">
        <f>IF(IFERROR(MID($Q3272,10,7)+0,"")&lt;1130000,"",IFERROR(MID($Q3272,10,7)+0,""))</f>
        <v/>
      </c>
      <c r="O3272" s="25" t="str">
        <f>IF(IFERROR(MID($Q3272,19,7)+0,"")&lt;1130000,"",IFERROR(MID($Q3272,19,7)+0,""))</f>
        <v/>
      </c>
      <c r="P3272" s="25" t="str">
        <f>IF(M3272="","",IF(N3272="",M3272,M3272&amp;", "&amp;N3272))</f>
        <v/>
      </c>
      <c r="Q3272" s="25"/>
      <c r="R3272" s="25"/>
      <c r="S3272" s="35" t="s">
        <v>97</v>
      </c>
      <c r="T3272" s="25" t="s">
        <v>36</v>
      </c>
      <c r="U3272" s="185">
        <v>1387</v>
      </c>
      <c r="V3272" s="188">
        <v>1387</v>
      </c>
      <c r="W3272" s="189">
        <v>1387</v>
      </c>
      <c r="X3272" s="31">
        <v>1387</v>
      </c>
      <c r="Y3272" s="90">
        <f>IFERROR(ROUND(X3272/W3272-1,2),"")</f>
        <v>0</v>
      </c>
      <c r="Z3272" s="31">
        <f>IF(OR(S3272="VLD MLC components",S3272="VLD MLC pipes",S3272="VLD PEX components",S3272="VLD PEX pipes",S3272="VLD PHC components",S3272="VLD PHC pipes",S3272="Controls VLD"),"По запросу",X3272)</f>
        <v>1387</v>
      </c>
      <c r="AA3272" s="63">
        <f>ROUND(X3272/1.2,3)</f>
        <v>1155.8330000000001</v>
      </c>
      <c r="AB3272" s="23">
        <v>1155.8330000000001</v>
      </c>
      <c r="AC3272" s="190">
        <f>IFERROR(ROUND(AA3272/AB3272-1,2),"")</f>
        <v>0</v>
      </c>
      <c r="AD3272" s="25">
        <v>8.5999999999999993E-2</v>
      </c>
      <c r="AE3272" s="25">
        <v>1.1E-4</v>
      </c>
      <c r="AF3272" s="25">
        <v>0</v>
      </c>
      <c r="AG3272" s="25" t="s">
        <v>22</v>
      </c>
      <c r="AH3272" s="25">
        <v>0</v>
      </c>
      <c r="AI3272" s="25">
        <v>0</v>
      </c>
      <c r="AJ3272" s="25" t="s">
        <v>19</v>
      </c>
      <c r="AK3272" s="42" t="s">
        <v>19</v>
      </c>
      <c r="AL3272" s="25" t="s">
        <v>19</v>
      </c>
      <c r="AM3272" s="25">
        <v>10</v>
      </c>
      <c r="AN3272" s="25"/>
      <c r="AO3272" s="25"/>
      <c r="AP3272" s="25"/>
      <c r="AQ3272" s="25"/>
      <c r="AR3272" s="94"/>
      <c r="AS3272" s="157" t="s">
        <v>22</v>
      </c>
      <c r="AT3272" s="93" t="s">
        <v>22</v>
      </c>
      <c r="AU3272" s="92" t="s">
        <v>22</v>
      </c>
      <c r="AV3272" s="91" t="s">
        <v>48</v>
      </c>
      <c r="AW3272" s="92" t="s">
        <v>48</v>
      </c>
      <c r="AX3272" s="92" t="s">
        <v>48</v>
      </c>
      <c r="AY3272" s="91" t="s">
        <v>48</v>
      </c>
      <c r="AZ3272" s="23"/>
      <c r="BA3272" s="25">
        <v>0</v>
      </c>
      <c r="BB3272" t="s">
        <v>48</v>
      </c>
      <c r="BC3272" t="e">
        <v>#N/A</v>
      </c>
      <c r="BD3272" t="e">
        <f>IF(Z3272=BC3272,"OK")</f>
        <v>#N/A</v>
      </c>
      <c r="BE3272">
        <v>8.5999999999999993E-2</v>
      </c>
      <c r="BF3272">
        <v>1.1E-4</v>
      </c>
      <c r="BG3272">
        <v>0</v>
      </c>
      <c r="BH3272">
        <v>0</v>
      </c>
      <c r="BI3272">
        <v>0</v>
      </c>
      <c r="BJ3272">
        <v>0</v>
      </c>
      <c r="BK3272">
        <v>0</v>
      </c>
      <c r="BN3272" s="183"/>
    </row>
    <row r="3273" spans="1:66" ht="25.5" x14ac:dyDescent="0.25">
      <c r="A3273" s="1"/>
      <c r="B3273" s="94">
        <v>3260</v>
      </c>
      <c r="C3273" s="43">
        <v>1046950</v>
      </c>
      <c r="D3273" s="25"/>
      <c r="E3273" s="27" t="s">
        <v>2296</v>
      </c>
      <c r="F3273" s="151" t="s">
        <v>21</v>
      </c>
      <c r="G3273" s="47" t="s">
        <v>32</v>
      </c>
      <c r="H3273" s="46" t="str">
        <f>IFERROR(IFERROR(IF(SEARCH("Usystems",$E3273)&gt;0,"Usystems"),IF(SEARCH("RIIFO",$E3273)&gt;0,"RIIFO","Uponor")),"Uponor")</f>
        <v>Uponor</v>
      </c>
      <c r="I3273" s="25" t="str">
        <f>IFERROR(MID($D3273,1,7)+0,"")</f>
        <v/>
      </c>
      <c r="J3273" s="25" t="str">
        <f>IFERROR(MID($D3273,10,7)+0,"")</f>
        <v/>
      </c>
      <c r="K3273" s="25" t="str">
        <f>IFERROR(MID($D3273,19,7)+0,"")</f>
        <v/>
      </c>
      <c r="L3273" s="25" t="str">
        <f>IFERROR(MID($D3273,28,7)+0,"")</f>
        <v/>
      </c>
      <c r="M3273" s="25" t="str">
        <f>IF(IFERROR(MID($Q3273,1,7)+0,"")&lt;1130000,IF(INDEX(C:C,MATCH(LEFT(Q3273,7)+0,I:I,0))&lt;1130000,"",INDEX(C:C,MATCH(LEFT(Q3273,7)+0,I:I,0))),IFERROR(MID($Q3273,1,7)+0,""))</f>
        <v/>
      </c>
      <c r="N3273" s="25" t="str">
        <f>IF(IFERROR(MID($Q3273,10,7)+0,"")&lt;1130000,"",IFERROR(MID($Q3273,10,7)+0,""))</f>
        <v/>
      </c>
      <c r="O3273" s="25" t="str">
        <f>IF(IFERROR(MID($Q3273,19,7)+0,"")&lt;1130000,"",IFERROR(MID($Q3273,19,7)+0,""))</f>
        <v/>
      </c>
      <c r="P3273" s="25" t="str">
        <f>IF(M3273="","",IF(N3273="",M3273,M3273&amp;", "&amp;N3273))</f>
        <v/>
      </c>
      <c r="Q3273" s="25"/>
      <c r="R3273" s="25"/>
      <c r="S3273" s="35" t="s">
        <v>97</v>
      </c>
      <c r="T3273" s="25" t="s">
        <v>36</v>
      </c>
      <c r="U3273" s="185">
        <v>12172</v>
      </c>
      <c r="V3273" s="188">
        <v>12172</v>
      </c>
      <c r="W3273" s="189">
        <v>12172</v>
      </c>
      <c r="X3273" s="31">
        <v>12172</v>
      </c>
      <c r="Y3273" s="90">
        <f>IFERROR(ROUND(X3273/W3273-1,2),"")</f>
        <v>0</v>
      </c>
      <c r="Z3273" s="31">
        <f>IF(OR(S3273="VLD MLC components",S3273="VLD MLC pipes",S3273="VLD PEX components",S3273="VLD PEX pipes",S3273="VLD PHC components",S3273="VLD PHC pipes",S3273="Controls VLD"),"По запросу",X3273)</f>
        <v>12172</v>
      </c>
      <c r="AA3273" s="63">
        <f>ROUND(X3273/1.2,3)</f>
        <v>10143.333000000001</v>
      </c>
      <c r="AB3273" s="23">
        <v>10143.333000000001</v>
      </c>
      <c r="AC3273" s="190">
        <f>IFERROR(ROUND(AA3273/AB3273-1,2),"")</f>
        <v>0</v>
      </c>
      <c r="AD3273" s="25">
        <v>0.71</v>
      </c>
      <c r="AE3273" s="25">
        <v>1.32E-3</v>
      </c>
      <c r="AF3273" s="25">
        <v>3</v>
      </c>
      <c r="AG3273" s="25">
        <v>3</v>
      </c>
      <c r="AH3273" s="25">
        <v>3</v>
      </c>
      <c r="AI3273" s="25">
        <v>3</v>
      </c>
      <c r="AJ3273" s="25" t="s">
        <v>20</v>
      </c>
      <c r="AK3273" s="42" t="s">
        <v>19</v>
      </c>
      <c r="AL3273" s="25" t="s">
        <v>19</v>
      </c>
      <c r="AM3273" s="25">
        <v>3</v>
      </c>
      <c r="AN3273" s="25"/>
      <c r="AO3273" s="25"/>
      <c r="AP3273" s="25"/>
      <c r="AQ3273" s="25"/>
      <c r="AR3273" s="94"/>
      <c r="AS3273" s="157">
        <v>3</v>
      </c>
      <c r="AT3273" s="93" t="s">
        <v>22</v>
      </c>
      <c r="AU3273" s="92" t="s">
        <v>22</v>
      </c>
      <c r="AV3273" s="91" t="s">
        <v>152</v>
      </c>
      <c r="AW3273" s="92" t="s">
        <v>152</v>
      </c>
      <c r="AX3273" s="92" t="s">
        <v>48</v>
      </c>
      <c r="AY3273" s="91" t="s">
        <v>48</v>
      </c>
      <c r="AZ3273" s="23"/>
      <c r="BA3273" s="25" t="s">
        <v>2294</v>
      </c>
      <c r="BB3273" t="s">
        <v>25</v>
      </c>
      <c r="BC3273" t="e">
        <v>#N/A</v>
      </c>
      <c r="BD3273" t="e">
        <f>IF(Z3273=BC3273,"OK")</f>
        <v>#N/A</v>
      </c>
      <c r="BE3273">
        <v>0.71</v>
      </c>
      <c r="BF3273">
        <v>1.32E-3</v>
      </c>
      <c r="BG3273">
        <v>0</v>
      </c>
      <c r="BH3273">
        <v>0</v>
      </c>
      <c r="BI3273">
        <v>0</v>
      </c>
      <c r="BJ3273">
        <v>0</v>
      </c>
      <c r="BK3273">
        <v>0</v>
      </c>
      <c r="BN3273" s="183"/>
    </row>
    <row r="3274" spans="1:66" ht="25.5" x14ac:dyDescent="0.25">
      <c r="A3274" s="1"/>
      <c r="B3274" s="94">
        <v>3261</v>
      </c>
      <c r="C3274" s="43">
        <v>1046953</v>
      </c>
      <c r="D3274" s="25"/>
      <c r="E3274" s="27" t="s">
        <v>2295</v>
      </c>
      <c r="F3274" s="151" t="s">
        <v>21</v>
      </c>
      <c r="G3274" s="47" t="s">
        <v>32</v>
      </c>
      <c r="H3274" s="46" t="str">
        <f>IFERROR(IFERROR(IF(SEARCH("Usystems",$E3274)&gt;0,"Usystems"),IF(SEARCH("RIIFO",$E3274)&gt;0,"RIIFO","Uponor")),"Uponor")</f>
        <v>Uponor</v>
      </c>
      <c r="I3274" s="25" t="str">
        <f>IFERROR(MID($D3274,1,7)+0,"")</f>
        <v/>
      </c>
      <c r="J3274" s="25" t="str">
        <f>IFERROR(MID($D3274,10,7)+0,"")</f>
        <v/>
      </c>
      <c r="K3274" s="25" t="str">
        <f>IFERROR(MID($D3274,19,7)+0,"")</f>
        <v/>
      </c>
      <c r="L3274" s="25" t="str">
        <f>IFERROR(MID($D3274,28,7)+0,"")</f>
        <v/>
      </c>
      <c r="M3274" s="25" t="str">
        <f>IF(IFERROR(MID($Q3274,1,7)+0,"")&lt;1130000,IF(INDEX(C:C,MATCH(LEFT(Q3274,7)+0,I:I,0))&lt;1130000,"",INDEX(C:C,MATCH(LEFT(Q3274,7)+0,I:I,0))),IFERROR(MID($Q3274,1,7)+0,""))</f>
        <v/>
      </c>
      <c r="N3274" s="25" t="str">
        <f>IF(IFERROR(MID($Q3274,10,7)+0,"")&lt;1130000,"",IFERROR(MID($Q3274,10,7)+0,""))</f>
        <v/>
      </c>
      <c r="O3274" s="25" t="str">
        <f>IF(IFERROR(MID($Q3274,19,7)+0,"")&lt;1130000,"",IFERROR(MID($Q3274,19,7)+0,""))</f>
        <v/>
      </c>
      <c r="P3274" s="25" t="str">
        <f>IF(M3274="","",IF(N3274="",M3274,M3274&amp;", "&amp;N3274))</f>
        <v/>
      </c>
      <c r="Q3274" s="25"/>
      <c r="R3274" s="25"/>
      <c r="S3274" s="35" t="s">
        <v>97</v>
      </c>
      <c r="T3274" s="25" t="s">
        <v>36</v>
      </c>
      <c r="U3274" s="185">
        <v>12172</v>
      </c>
      <c r="V3274" s="188">
        <v>12172</v>
      </c>
      <c r="W3274" s="189">
        <v>12172</v>
      </c>
      <c r="X3274" s="31">
        <v>12172</v>
      </c>
      <c r="Y3274" s="90">
        <f>IFERROR(ROUND(X3274/W3274-1,2),"")</f>
        <v>0</v>
      </c>
      <c r="Z3274" s="31">
        <f>IF(OR(S3274="VLD MLC components",S3274="VLD MLC pipes",S3274="VLD PEX components",S3274="VLD PEX pipes",S3274="VLD PHC components",S3274="VLD PHC pipes",S3274="Controls VLD"),"По запросу",X3274)</f>
        <v>12172</v>
      </c>
      <c r="AA3274" s="63">
        <f>ROUND(X3274/1.2,3)</f>
        <v>10143.333000000001</v>
      </c>
      <c r="AB3274" s="23">
        <v>10143.333000000001</v>
      </c>
      <c r="AC3274" s="190">
        <f>IFERROR(ROUND(AA3274/AB3274-1,2),"")</f>
        <v>0</v>
      </c>
      <c r="AD3274" s="25">
        <v>0.56599999999999995</v>
      </c>
      <c r="AE3274" s="25">
        <v>1.256E-3</v>
      </c>
      <c r="AF3274" s="25">
        <v>27</v>
      </c>
      <c r="AG3274" s="25">
        <v>27</v>
      </c>
      <c r="AH3274" s="25">
        <v>27</v>
      </c>
      <c r="AI3274" s="25">
        <v>27</v>
      </c>
      <c r="AJ3274" s="25" t="s">
        <v>20</v>
      </c>
      <c r="AK3274" s="42" t="s">
        <v>19</v>
      </c>
      <c r="AL3274" s="25" t="s">
        <v>19</v>
      </c>
      <c r="AM3274" s="25">
        <v>3</v>
      </c>
      <c r="AN3274" s="25"/>
      <c r="AO3274" s="25"/>
      <c r="AP3274" s="25"/>
      <c r="AQ3274" s="25"/>
      <c r="AR3274" s="94"/>
      <c r="AS3274" s="157">
        <v>27</v>
      </c>
      <c r="AT3274" s="93" t="s">
        <v>22</v>
      </c>
      <c r="AU3274" s="92" t="s">
        <v>22</v>
      </c>
      <c r="AV3274" s="91" t="s">
        <v>152</v>
      </c>
      <c r="AW3274" s="92" t="s">
        <v>152</v>
      </c>
      <c r="AX3274" s="92" t="s">
        <v>48</v>
      </c>
      <c r="AY3274" s="91" t="s">
        <v>48</v>
      </c>
      <c r="AZ3274" s="23"/>
      <c r="BA3274" s="25" t="s">
        <v>2294</v>
      </c>
      <c r="BB3274" t="s">
        <v>25</v>
      </c>
      <c r="BC3274" t="e">
        <v>#N/A</v>
      </c>
      <c r="BD3274" t="e">
        <f>IF(Z3274=BC3274,"OK")</f>
        <v>#N/A</v>
      </c>
      <c r="BE3274">
        <v>0.56599999999999995</v>
      </c>
      <c r="BF3274">
        <v>1.256E-3</v>
      </c>
      <c r="BG3274">
        <v>0</v>
      </c>
      <c r="BH3274">
        <v>0</v>
      </c>
      <c r="BI3274">
        <v>0</v>
      </c>
      <c r="BJ3274">
        <v>0</v>
      </c>
      <c r="BK3274">
        <v>0</v>
      </c>
      <c r="BN3274" s="183"/>
    </row>
    <row r="3275" spans="1:66" ht="25.5" x14ac:dyDescent="0.25">
      <c r="A3275" s="1"/>
      <c r="B3275" s="94">
        <v>3262</v>
      </c>
      <c r="C3275" s="43">
        <v>1007631</v>
      </c>
      <c r="D3275" s="25"/>
      <c r="E3275" s="36" t="s">
        <v>2293</v>
      </c>
      <c r="F3275" s="151" t="s">
        <v>28</v>
      </c>
      <c r="G3275" s="47" t="s">
        <v>32</v>
      </c>
      <c r="H3275" s="46" t="str">
        <f>IFERROR(IFERROR(IF(SEARCH("Usystems",$E3275)&gt;0,"Usystems"),IF(SEARCH("RIIFO",$E3275)&gt;0,"RIIFO","Uponor")),"Uponor")</f>
        <v>Uponor</v>
      </c>
      <c r="I3275" s="25" t="str">
        <f>IFERROR(MID($D3275,1,7)+0,"")</f>
        <v/>
      </c>
      <c r="J3275" s="25" t="str">
        <f>IFERROR(MID($D3275,10,7)+0,"")</f>
        <v/>
      </c>
      <c r="K3275" s="25" t="str">
        <f>IFERROR(MID($D3275,19,7)+0,"")</f>
        <v/>
      </c>
      <c r="L3275" s="25" t="str">
        <f>IFERROR(MID($D3275,28,7)+0,"")</f>
        <v/>
      </c>
      <c r="M3275" s="25" t="str">
        <f>IF(IFERROR(MID($Q3275,1,7)+0,"")&lt;1130000,IF(INDEX(C:C,MATCH(LEFT(Q3275,7)+0,I:I,0))&lt;1130000,"",INDEX(C:C,MATCH(LEFT(Q3275,7)+0,I:I,0))),IFERROR(MID($Q3275,1,7)+0,""))</f>
        <v/>
      </c>
      <c r="N3275" s="25" t="str">
        <f>IF(IFERROR(MID($Q3275,10,7)+0,"")&lt;1130000,"",IFERROR(MID($Q3275,10,7)+0,""))</f>
        <v/>
      </c>
      <c r="O3275" s="25" t="str">
        <f>IF(IFERROR(MID($Q3275,19,7)+0,"")&lt;1130000,"",IFERROR(MID($Q3275,19,7)+0,""))</f>
        <v/>
      </c>
      <c r="P3275" s="25" t="str">
        <f>IF(M3275="","",IF(N3275="",M3275,M3275&amp;", "&amp;N3275))</f>
        <v/>
      </c>
      <c r="Q3275" s="25"/>
      <c r="R3275" s="25"/>
      <c r="S3275" s="35" t="s">
        <v>97</v>
      </c>
      <c r="T3275" s="25" t="s">
        <v>36</v>
      </c>
      <c r="U3275" s="185">
        <v>1907</v>
      </c>
      <c r="V3275" s="188">
        <v>1907</v>
      </c>
      <c r="W3275" s="189">
        <v>1907</v>
      </c>
      <c r="X3275" s="31">
        <v>1907</v>
      </c>
      <c r="Y3275" s="90">
        <f>IFERROR(ROUND(X3275/W3275-1,2),"")</f>
        <v>0</v>
      </c>
      <c r="Z3275" s="31">
        <f>IF(OR(S3275="VLD MLC components",S3275="VLD MLC pipes",S3275="VLD PEX components",S3275="VLD PEX pipes",S3275="VLD PHC components",S3275="VLD PHC pipes",S3275="Controls VLD"),"По запросу",X3275)</f>
        <v>1907</v>
      </c>
      <c r="AA3275" s="63">
        <f>ROUND(X3275/1.2,3)</f>
        <v>1589.1669999999999</v>
      </c>
      <c r="AB3275" s="23">
        <v>1589.1669999999999</v>
      </c>
      <c r="AC3275" s="190">
        <f>IFERROR(ROUND(AA3275/AB3275-1,2),"")</f>
        <v>0</v>
      </c>
      <c r="AD3275" s="25">
        <v>0.08</v>
      </c>
      <c r="AE3275" s="25">
        <v>1.1E-4</v>
      </c>
      <c r="AF3275" s="25">
        <v>0</v>
      </c>
      <c r="AG3275" s="25" t="s">
        <v>22</v>
      </c>
      <c r="AH3275" s="25">
        <v>0</v>
      </c>
      <c r="AI3275" s="25">
        <v>0</v>
      </c>
      <c r="AJ3275" s="25" t="s">
        <v>19</v>
      </c>
      <c r="AK3275" s="42" t="s">
        <v>19</v>
      </c>
      <c r="AL3275" s="25" t="s">
        <v>19</v>
      </c>
      <c r="AM3275" s="25">
        <v>10</v>
      </c>
      <c r="AN3275" s="25"/>
      <c r="AO3275" s="25"/>
      <c r="AP3275" s="25"/>
      <c r="AQ3275" s="25"/>
      <c r="AR3275" s="94"/>
      <c r="AS3275" s="157" t="s">
        <v>22</v>
      </c>
      <c r="AT3275" s="93" t="s">
        <v>22</v>
      </c>
      <c r="AU3275" s="92" t="s">
        <v>22</v>
      </c>
      <c r="AV3275" s="91" t="s">
        <v>48</v>
      </c>
      <c r="AW3275" s="92" t="s">
        <v>48</v>
      </c>
      <c r="AX3275" s="92" t="s">
        <v>48</v>
      </c>
      <c r="AY3275" s="91" t="s">
        <v>48</v>
      </c>
      <c r="AZ3275" s="23"/>
      <c r="BA3275" s="25">
        <v>0</v>
      </c>
      <c r="BB3275" t="s">
        <v>48</v>
      </c>
      <c r="BC3275" t="e">
        <v>#N/A</v>
      </c>
      <c r="BD3275" t="e">
        <f>IF(Z3275=BC3275,"OK")</f>
        <v>#N/A</v>
      </c>
      <c r="BE3275">
        <v>0.08</v>
      </c>
      <c r="BF3275">
        <v>1.1E-4</v>
      </c>
      <c r="BG3275">
        <v>0</v>
      </c>
      <c r="BH3275">
        <v>0</v>
      </c>
      <c r="BI3275">
        <v>0</v>
      </c>
      <c r="BJ3275">
        <v>0</v>
      </c>
      <c r="BK3275">
        <v>0</v>
      </c>
      <c r="BN3275" s="183"/>
    </row>
    <row r="3276" spans="1:66" ht="25.5" x14ac:dyDescent="0.25">
      <c r="A3276" s="1"/>
      <c r="B3276" s="94">
        <v>3263</v>
      </c>
      <c r="C3276" s="43">
        <v>1007634</v>
      </c>
      <c r="D3276" s="25"/>
      <c r="E3276" s="36" t="s">
        <v>2292</v>
      </c>
      <c r="F3276" s="151" t="s">
        <v>28</v>
      </c>
      <c r="G3276" s="47" t="s">
        <v>32</v>
      </c>
      <c r="H3276" s="46" t="str">
        <f>IFERROR(IFERROR(IF(SEARCH("Usystems",$E3276)&gt;0,"Usystems"),IF(SEARCH("RIIFO",$E3276)&gt;0,"RIIFO","Uponor")),"Uponor")</f>
        <v>Uponor</v>
      </c>
      <c r="I3276" s="25" t="str">
        <f>IFERROR(MID($D3276,1,7)+0,"")</f>
        <v/>
      </c>
      <c r="J3276" s="25" t="str">
        <f>IFERROR(MID($D3276,10,7)+0,"")</f>
        <v/>
      </c>
      <c r="K3276" s="25" t="str">
        <f>IFERROR(MID($D3276,19,7)+0,"")</f>
        <v/>
      </c>
      <c r="L3276" s="25" t="str">
        <f>IFERROR(MID($D3276,28,7)+0,"")</f>
        <v/>
      </c>
      <c r="M3276" s="25" t="str">
        <f>IF(IFERROR(MID($Q3276,1,7)+0,"")&lt;1130000,IF(INDEX(C:C,MATCH(LEFT(Q3276,7)+0,I:I,0))&lt;1130000,"",INDEX(C:C,MATCH(LEFT(Q3276,7)+0,I:I,0))),IFERROR(MID($Q3276,1,7)+0,""))</f>
        <v/>
      </c>
      <c r="N3276" s="25" t="str">
        <f>IF(IFERROR(MID($Q3276,10,7)+0,"")&lt;1130000,"",IFERROR(MID($Q3276,10,7)+0,""))</f>
        <v/>
      </c>
      <c r="O3276" s="25" t="str">
        <f>IF(IFERROR(MID($Q3276,19,7)+0,"")&lt;1130000,"",IFERROR(MID($Q3276,19,7)+0,""))</f>
        <v/>
      </c>
      <c r="P3276" s="25" t="str">
        <f>IF(M3276="","",IF(N3276="",M3276,M3276&amp;", "&amp;N3276))</f>
        <v/>
      </c>
      <c r="Q3276" s="25"/>
      <c r="R3276" s="25"/>
      <c r="S3276" s="35" t="s">
        <v>97</v>
      </c>
      <c r="T3276" s="25" t="s">
        <v>36</v>
      </c>
      <c r="U3276" s="185">
        <v>2814</v>
      </c>
      <c r="V3276" s="188">
        <v>2814</v>
      </c>
      <c r="W3276" s="189">
        <v>2814</v>
      </c>
      <c r="X3276" s="31">
        <v>2814</v>
      </c>
      <c r="Y3276" s="90">
        <f>IFERROR(ROUND(X3276/W3276-1,2),"")</f>
        <v>0</v>
      </c>
      <c r="Z3276" s="31">
        <f>IF(OR(S3276="VLD MLC components",S3276="VLD MLC pipes",S3276="VLD PEX components",S3276="VLD PEX pipes",S3276="VLD PHC components",S3276="VLD PHC pipes",S3276="Controls VLD"),"По запросу",X3276)</f>
        <v>2814</v>
      </c>
      <c r="AA3276" s="63">
        <f>ROUND(X3276/1.2,3)</f>
        <v>2345</v>
      </c>
      <c r="AB3276" s="23">
        <v>2345</v>
      </c>
      <c r="AC3276" s="190">
        <f>IFERROR(ROUND(AA3276/AB3276-1,2),"")</f>
        <v>0</v>
      </c>
      <c r="AD3276" s="25">
        <v>0.124</v>
      </c>
      <c r="AE3276" s="25">
        <v>2.1499999999999999E-4</v>
      </c>
      <c r="AF3276" s="25">
        <v>0</v>
      </c>
      <c r="AG3276" s="25" t="s">
        <v>22</v>
      </c>
      <c r="AH3276" s="25">
        <v>0</v>
      </c>
      <c r="AI3276" s="25">
        <v>0</v>
      </c>
      <c r="AJ3276" s="25" t="s">
        <v>19</v>
      </c>
      <c r="AK3276" s="42" t="s">
        <v>19</v>
      </c>
      <c r="AL3276" s="25" t="s">
        <v>19</v>
      </c>
      <c r="AM3276" s="25">
        <v>10</v>
      </c>
      <c r="AN3276" s="25"/>
      <c r="AO3276" s="25"/>
      <c r="AP3276" s="25"/>
      <c r="AQ3276" s="25"/>
      <c r="AR3276" s="94"/>
      <c r="AS3276" s="157" t="s">
        <v>22</v>
      </c>
      <c r="AT3276" s="93" t="s">
        <v>22</v>
      </c>
      <c r="AU3276" s="92" t="s">
        <v>22</v>
      </c>
      <c r="AV3276" s="91" t="s">
        <v>48</v>
      </c>
      <c r="AW3276" s="92" t="s">
        <v>48</v>
      </c>
      <c r="AX3276" s="92" t="s">
        <v>48</v>
      </c>
      <c r="AY3276" s="91" t="s">
        <v>48</v>
      </c>
      <c r="AZ3276" s="23"/>
      <c r="BA3276" s="25">
        <v>0</v>
      </c>
      <c r="BB3276" t="s">
        <v>48</v>
      </c>
      <c r="BC3276" t="e">
        <v>#N/A</v>
      </c>
      <c r="BD3276" t="e">
        <f>IF(Z3276=BC3276,"OK")</f>
        <v>#N/A</v>
      </c>
      <c r="BE3276">
        <v>0.124</v>
      </c>
      <c r="BF3276">
        <v>2.1499999999999999E-4</v>
      </c>
      <c r="BG3276">
        <v>0</v>
      </c>
      <c r="BH3276">
        <v>0</v>
      </c>
      <c r="BI3276">
        <v>0</v>
      </c>
      <c r="BJ3276">
        <v>0</v>
      </c>
      <c r="BK3276">
        <v>0</v>
      </c>
      <c r="BN3276" s="183"/>
    </row>
    <row r="3277" spans="1:66" ht="25.5" x14ac:dyDescent="0.25">
      <c r="A3277" s="1"/>
      <c r="B3277" s="94">
        <v>3264</v>
      </c>
      <c r="C3277" s="43">
        <v>1046971</v>
      </c>
      <c r="D3277" s="25"/>
      <c r="E3277" s="36" t="s">
        <v>2291</v>
      </c>
      <c r="F3277" s="151" t="s">
        <v>26</v>
      </c>
      <c r="G3277" s="47" t="s">
        <v>32</v>
      </c>
      <c r="H3277" s="46" t="str">
        <f>IFERROR(IFERROR(IF(SEARCH("Usystems",$E3277)&gt;0,"Usystems"),IF(SEARCH("RIIFO",$E3277)&gt;0,"RIIFO","Uponor")),"Uponor")</f>
        <v>Uponor</v>
      </c>
      <c r="I3277" s="25" t="str">
        <f>IFERROR(MID($D3277,1,7)+0,"")</f>
        <v/>
      </c>
      <c r="J3277" s="25" t="str">
        <f>IFERROR(MID($D3277,10,7)+0,"")</f>
        <v/>
      </c>
      <c r="K3277" s="25" t="str">
        <f>IFERROR(MID($D3277,19,7)+0,"")</f>
        <v/>
      </c>
      <c r="L3277" s="25" t="str">
        <f>IFERROR(MID($D3277,28,7)+0,"")</f>
        <v/>
      </c>
      <c r="M3277" s="25" t="str">
        <f>IF(IFERROR(MID($Q3277,1,7)+0,"")&lt;1130000,IF(INDEX(C:C,MATCH(LEFT(Q3277,7)+0,I:I,0))&lt;1130000,"",INDEX(C:C,MATCH(LEFT(Q3277,7)+0,I:I,0))),IFERROR(MID($Q3277,1,7)+0,""))</f>
        <v/>
      </c>
      <c r="N3277" s="25" t="str">
        <f>IF(IFERROR(MID($Q3277,10,7)+0,"")&lt;1130000,"",IFERROR(MID($Q3277,10,7)+0,""))</f>
        <v/>
      </c>
      <c r="O3277" s="25" t="str">
        <f>IF(IFERROR(MID($Q3277,19,7)+0,"")&lt;1130000,"",IFERROR(MID($Q3277,19,7)+0,""))</f>
        <v/>
      </c>
      <c r="P3277" s="25" t="str">
        <f>IF(M3277="","",IF(N3277="",M3277,M3277&amp;", "&amp;N3277))</f>
        <v/>
      </c>
      <c r="Q3277" s="25"/>
      <c r="R3277" s="25"/>
      <c r="S3277" s="35" t="s">
        <v>97</v>
      </c>
      <c r="T3277" s="25" t="s">
        <v>36</v>
      </c>
      <c r="U3277" s="185">
        <v>6269</v>
      </c>
      <c r="V3277" s="188">
        <v>6269</v>
      </c>
      <c r="W3277" s="189">
        <v>6269</v>
      </c>
      <c r="X3277" s="31">
        <v>6269</v>
      </c>
      <c r="Y3277" s="90">
        <f>IFERROR(ROUND(X3277/W3277-1,2),"")</f>
        <v>0</v>
      </c>
      <c r="Z3277" s="31">
        <f>IF(OR(S3277="VLD MLC components",S3277="VLD MLC pipes",S3277="VLD PEX components",S3277="VLD PEX pipes",S3277="VLD PHC components",S3277="VLD PHC pipes",S3277="Controls VLD"),"По запросу",X3277)</f>
        <v>6269</v>
      </c>
      <c r="AA3277" s="63">
        <f>ROUND(X3277/1.2,3)</f>
        <v>5224.1670000000004</v>
      </c>
      <c r="AB3277" s="23">
        <v>5224.1670000000004</v>
      </c>
      <c r="AC3277" s="190">
        <f>IFERROR(ROUND(AA3277/AB3277-1,2),"")</f>
        <v>0</v>
      </c>
      <c r="AD3277" s="25">
        <v>0.21</v>
      </c>
      <c r="AE3277" s="25">
        <v>4.2499999999999998E-4</v>
      </c>
      <c r="AF3277" s="25">
        <v>15</v>
      </c>
      <c r="AG3277" s="25">
        <v>15</v>
      </c>
      <c r="AH3277" s="25">
        <v>15</v>
      </c>
      <c r="AI3277" s="25">
        <v>15</v>
      </c>
      <c r="AJ3277" s="25" t="s">
        <v>20</v>
      </c>
      <c r="AK3277" s="42" t="s">
        <v>19</v>
      </c>
      <c r="AL3277" s="25" t="s">
        <v>19</v>
      </c>
      <c r="AM3277" s="25">
        <v>5</v>
      </c>
      <c r="AN3277" s="25"/>
      <c r="AO3277" s="25"/>
      <c r="AP3277" s="25"/>
      <c r="AQ3277" s="25"/>
      <c r="AR3277" s="94"/>
      <c r="AS3277" s="157">
        <v>15</v>
      </c>
      <c r="AT3277" s="93" t="s">
        <v>22</v>
      </c>
      <c r="AU3277" s="92" t="s">
        <v>22</v>
      </c>
      <c r="AV3277" s="91" t="s">
        <v>152</v>
      </c>
      <c r="AW3277" s="92" t="s">
        <v>152</v>
      </c>
      <c r="AX3277" s="92" t="s">
        <v>48</v>
      </c>
      <c r="AY3277" s="91" t="s">
        <v>48</v>
      </c>
      <c r="AZ3277" s="23"/>
      <c r="BA3277" s="25" t="s">
        <v>2290</v>
      </c>
      <c r="BB3277" t="s">
        <v>25</v>
      </c>
      <c r="BC3277" t="e">
        <v>#N/A</v>
      </c>
      <c r="BD3277" t="e">
        <f>IF(Z3277=BC3277,"OK")</f>
        <v>#N/A</v>
      </c>
      <c r="BE3277">
        <v>0.21</v>
      </c>
      <c r="BF3277">
        <v>4.2499999999999998E-4</v>
      </c>
      <c r="BG3277">
        <v>0</v>
      </c>
      <c r="BH3277">
        <v>0</v>
      </c>
      <c r="BI3277">
        <v>0</v>
      </c>
      <c r="BJ3277">
        <v>0</v>
      </c>
      <c r="BK3277">
        <v>0</v>
      </c>
      <c r="BN3277" s="183"/>
    </row>
    <row r="3278" spans="1:66" ht="25.5" x14ac:dyDescent="0.25">
      <c r="A3278" s="1"/>
      <c r="B3278" s="94">
        <v>3265</v>
      </c>
      <c r="C3278" s="43">
        <v>1046973</v>
      </c>
      <c r="D3278" s="25"/>
      <c r="E3278" s="36" t="s">
        <v>2289</v>
      </c>
      <c r="F3278" s="151" t="s">
        <v>26</v>
      </c>
      <c r="G3278" s="41" t="s">
        <v>65</v>
      </c>
      <c r="H3278" s="46" t="str">
        <f>IFERROR(IFERROR(IF(SEARCH("Usystems",$E3278)&gt;0,"Usystems"),IF(SEARCH("RIIFO",$E3278)&gt;0,"RIIFO","Uponor")),"Uponor")</f>
        <v>Uponor</v>
      </c>
      <c r="I3278" s="25" t="str">
        <f>IFERROR(MID($D3278,1,7)+0,"")</f>
        <v/>
      </c>
      <c r="J3278" s="25" t="str">
        <f>IFERROR(MID($D3278,10,7)+0,"")</f>
        <v/>
      </c>
      <c r="K3278" s="25" t="str">
        <f>IFERROR(MID($D3278,19,7)+0,"")</f>
        <v/>
      </c>
      <c r="L3278" s="25" t="str">
        <f>IFERROR(MID($D3278,28,7)+0,"")</f>
        <v/>
      </c>
      <c r="M3278" s="25" t="str">
        <f>IF(IFERROR(MID($Q3278,1,7)+0,"")&lt;1130000,IF(INDEX(C:C,MATCH(LEFT(Q3278,7)+0,I:I,0))&lt;1130000,"",INDEX(C:C,MATCH(LEFT(Q3278,7)+0,I:I,0))),IFERROR(MID($Q3278,1,7)+0,""))</f>
        <v/>
      </c>
      <c r="N3278" s="25" t="str">
        <f>IF(IFERROR(MID($Q3278,10,7)+0,"")&lt;1130000,"",IFERROR(MID($Q3278,10,7)+0,""))</f>
        <v/>
      </c>
      <c r="O3278" s="25" t="str">
        <f>IF(IFERROR(MID($Q3278,19,7)+0,"")&lt;1130000,"",IFERROR(MID($Q3278,19,7)+0,""))</f>
        <v/>
      </c>
      <c r="P3278" s="25" t="str">
        <f>IF(M3278="","",IF(N3278="",M3278,M3278&amp;", "&amp;N3278))</f>
        <v/>
      </c>
      <c r="Q3278" s="25"/>
      <c r="R3278" s="25"/>
      <c r="S3278" s="35" t="s">
        <v>97</v>
      </c>
      <c r="T3278" s="25" t="s">
        <v>36</v>
      </c>
      <c r="U3278" s="185">
        <v>6993</v>
      </c>
      <c r="V3278" s="188">
        <v>6993</v>
      </c>
      <c r="W3278" s="189">
        <v>6993</v>
      </c>
      <c r="X3278" s="31">
        <v>6993</v>
      </c>
      <c r="Y3278" s="90">
        <f>IFERROR(ROUND(X3278/W3278-1,2),"")</f>
        <v>0</v>
      </c>
      <c r="Z3278" s="31">
        <f>IF(OR(S3278="VLD MLC components",S3278="VLD MLC pipes",S3278="VLD PEX components",S3278="VLD PEX pipes",S3278="VLD PHC components",S3278="VLD PHC pipes",S3278="Controls VLD"),"По запросу",X3278)</f>
        <v>6993</v>
      </c>
      <c r="AA3278" s="63">
        <f>ROUND(X3278/1.2,3)</f>
        <v>5827.5</v>
      </c>
      <c r="AB3278" s="23">
        <v>5827.5</v>
      </c>
      <c r="AC3278" s="190">
        <f>IFERROR(ROUND(AA3278/AB3278-1,2),"")</f>
        <v>0</v>
      </c>
      <c r="AD3278" s="25">
        <v>0.27</v>
      </c>
      <c r="AE3278" s="25">
        <v>3.68E-4</v>
      </c>
      <c r="AF3278" s="25">
        <v>0</v>
      </c>
      <c r="AG3278" s="25" t="s">
        <v>22</v>
      </c>
      <c r="AH3278" s="25">
        <v>0</v>
      </c>
      <c r="AI3278" s="25">
        <v>0</v>
      </c>
      <c r="AJ3278" s="25" t="s">
        <v>19</v>
      </c>
      <c r="AK3278" s="42" t="s">
        <v>19</v>
      </c>
      <c r="AL3278" s="25" t="s">
        <v>19</v>
      </c>
      <c r="AM3278" s="25">
        <v>3</v>
      </c>
      <c r="AN3278" s="25"/>
      <c r="AO3278" s="25"/>
      <c r="AP3278" s="25"/>
      <c r="AQ3278" s="25"/>
      <c r="AR3278" s="94"/>
      <c r="AS3278" s="157" t="s">
        <v>22</v>
      </c>
      <c r="AT3278" s="93" t="s">
        <v>22</v>
      </c>
      <c r="AU3278" s="92" t="s">
        <v>22</v>
      </c>
      <c r="AV3278" s="91" t="s">
        <v>48</v>
      </c>
      <c r="AW3278" s="92" t="s">
        <v>48</v>
      </c>
      <c r="AX3278" s="92" t="s">
        <v>48</v>
      </c>
      <c r="AY3278" s="91" t="s">
        <v>48</v>
      </c>
      <c r="AZ3278" s="23"/>
      <c r="BA3278" s="25">
        <v>0</v>
      </c>
      <c r="BB3278" t="s">
        <v>48</v>
      </c>
      <c r="BC3278" t="e">
        <v>#N/A</v>
      </c>
      <c r="BD3278" t="e">
        <f>IF(Z3278=BC3278,"OK")</f>
        <v>#N/A</v>
      </c>
      <c r="BE3278">
        <v>0.27</v>
      </c>
      <c r="BF3278">
        <v>3.68E-4</v>
      </c>
      <c r="BG3278">
        <v>0</v>
      </c>
      <c r="BH3278">
        <v>0</v>
      </c>
      <c r="BI3278">
        <v>0</v>
      </c>
      <c r="BJ3278">
        <v>0</v>
      </c>
      <c r="BK3278">
        <v>0</v>
      </c>
      <c r="BN3278" s="183"/>
    </row>
    <row r="3279" spans="1:66" ht="25.5" x14ac:dyDescent="0.25">
      <c r="A3279" s="1"/>
      <c r="B3279" s="94">
        <v>3266</v>
      </c>
      <c r="C3279" s="43">
        <v>1046974</v>
      </c>
      <c r="D3279" s="25"/>
      <c r="E3279" s="27" t="s">
        <v>2288</v>
      </c>
      <c r="F3279" s="151" t="s">
        <v>21</v>
      </c>
      <c r="G3279" s="41" t="s">
        <v>65</v>
      </c>
      <c r="H3279" s="46" t="str">
        <f>IFERROR(IFERROR(IF(SEARCH("Usystems",$E3279)&gt;0,"Usystems"),IF(SEARCH("RIIFO",$E3279)&gt;0,"RIIFO","Uponor")),"Uponor")</f>
        <v>Uponor</v>
      </c>
      <c r="I3279" s="25" t="str">
        <f>IFERROR(MID($D3279,1,7)+0,"")</f>
        <v/>
      </c>
      <c r="J3279" s="25" t="str">
        <f>IFERROR(MID($D3279,10,7)+0,"")</f>
        <v/>
      </c>
      <c r="K3279" s="25" t="str">
        <f>IFERROR(MID($D3279,19,7)+0,"")</f>
        <v/>
      </c>
      <c r="L3279" s="25" t="str">
        <f>IFERROR(MID($D3279,28,7)+0,"")</f>
        <v/>
      </c>
      <c r="M3279" s="25" t="str">
        <f>IF(IFERROR(MID($Q3279,1,7)+0,"")&lt;1130000,IF(INDEX(C:C,MATCH(LEFT(Q3279,7)+0,I:I,0))&lt;1130000,"",INDEX(C:C,MATCH(LEFT(Q3279,7)+0,I:I,0))),IFERROR(MID($Q3279,1,7)+0,""))</f>
        <v/>
      </c>
      <c r="N3279" s="25" t="str">
        <f>IF(IFERROR(MID($Q3279,10,7)+0,"")&lt;1130000,"",IFERROR(MID($Q3279,10,7)+0,""))</f>
        <v/>
      </c>
      <c r="O3279" s="25" t="str">
        <f>IF(IFERROR(MID($Q3279,19,7)+0,"")&lt;1130000,"",IFERROR(MID($Q3279,19,7)+0,""))</f>
        <v/>
      </c>
      <c r="P3279" s="25" t="str">
        <f>IF(M3279="","",IF(N3279="",M3279,M3279&amp;", "&amp;N3279))</f>
        <v/>
      </c>
      <c r="Q3279" s="25"/>
      <c r="R3279" s="25"/>
      <c r="S3279" s="35" t="s">
        <v>97</v>
      </c>
      <c r="T3279" s="25" t="s">
        <v>36</v>
      </c>
      <c r="U3279" s="185">
        <v>6993</v>
      </c>
      <c r="V3279" s="188">
        <v>6993</v>
      </c>
      <c r="W3279" s="189">
        <v>6993</v>
      </c>
      <c r="X3279" s="31">
        <v>6993</v>
      </c>
      <c r="Y3279" s="90">
        <f>IFERROR(ROUND(X3279/W3279-1,2),"")</f>
        <v>0</v>
      </c>
      <c r="Z3279" s="31">
        <f>IF(OR(S3279="VLD MLC components",S3279="VLD MLC pipes",S3279="VLD PEX components",S3279="VLD PEX pipes",S3279="VLD PHC components",S3279="VLD PHC pipes",S3279="Controls VLD"),"По запросу",X3279)</f>
        <v>6993</v>
      </c>
      <c r="AA3279" s="63">
        <f>ROUND(X3279/1.2,3)</f>
        <v>5827.5</v>
      </c>
      <c r="AB3279" s="23">
        <v>5827.5</v>
      </c>
      <c r="AC3279" s="190">
        <f>IFERROR(ROUND(AA3279/AB3279-1,2),"")</f>
        <v>0</v>
      </c>
      <c r="AD3279" s="25">
        <v>0.33</v>
      </c>
      <c r="AE3279" s="25">
        <v>7.0899999999999999E-4</v>
      </c>
      <c r="AF3279" s="25">
        <v>0</v>
      </c>
      <c r="AG3279" s="25" t="s">
        <v>22</v>
      </c>
      <c r="AH3279" s="25">
        <v>0</v>
      </c>
      <c r="AI3279" s="25">
        <v>0</v>
      </c>
      <c r="AJ3279" s="25" t="s">
        <v>19</v>
      </c>
      <c r="AK3279" s="42" t="s">
        <v>19</v>
      </c>
      <c r="AL3279" s="25" t="s">
        <v>19</v>
      </c>
      <c r="AM3279" s="25">
        <v>3</v>
      </c>
      <c r="AN3279" s="25"/>
      <c r="AO3279" s="25"/>
      <c r="AP3279" s="25"/>
      <c r="AQ3279" s="25"/>
      <c r="AR3279" s="94"/>
      <c r="AS3279" s="157" t="s">
        <v>22</v>
      </c>
      <c r="AT3279" s="93" t="s">
        <v>22</v>
      </c>
      <c r="AU3279" s="92" t="s">
        <v>22</v>
      </c>
      <c r="AV3279" s="91" t="s">
        <v>48</v>
      </c>
      <c r="AW3279" s="92" t="s">
        <v>48</v>
      </c>
      <c r="AX3279" s="92" t="s">
        <v>48</v>
      </c>
      <c r="AY3279" s="91" t="s">
        <v>48</v>
      </c>
      <c r="AZ3279" s="23"/>
      <c r="BA3279" s="25">
        <v>0</v>
      </c>
      <c r="BB3279" t="s">
        <v>48</v>
      </c>
      <c r="BC3279" t="e">
        <v>#N/A</v>
      </c>
      <c r="BD3279" t="e">
        <f>IF(Z3279=BC3279,"OK")</f>
        <v>#N/A</v>
      </c>
      <c r="BE3279">
        <v>0.33</v>
      </c>
      <c r="BF3279">
        <v>7.0899999999999999E-4</v>
      </c>
      <c r="BG3279">
        <v>0</v>
      </c>
      <c r="BH3279">
        <v>0</v>
      </c>
      <c r="BI3279">
        <v>0</v>
      </c>
      <c r="BJ3279">
        <v>0</v>
      </c>
      <c r="BK3279">
        <v>0</v>
      </c>
      <c r="BN3279" s="183"/>
    </row>
    <row r="3280" spans="1:66" ht="25.5" x14ac:dyDescent="0.25">
      <c r="A3280" s="1"/>
      <c r="B3280" s="94">
        <v>3267</v>
      </c>
      <c r="C3280" s="43">
        <v>1046972</v>
      </c>
      <c r="D3280" s="25"/>
      <c r="E3280" s="27" t="s">
        <v>2287</v>
      </c>
      <c r="F3280" s="151" t="s">
        <v>21</v>
      </c>
      <c r="G3280" s="41" t="s">
        <v>65</v>
      </c>
      <c r="H3280" s="46" t="str">
        <f>IFERROR(IFERROR(IF(SEARCH("Usystems",$E3280)&gt;0,"Usystems"),IF(SEARCH("RIIFO",$E3280)&gt;0,"RIIFO","Uponor")),"Uponor")</f>
        <v>Uponor</v>
      </c>
      <c r="I3280" s="25" t="str">
        <f>IFERROR(MID($D3280,1,7)+0,"")</f>
        <v/>
      </c>
      <c r="J3280" s="25" t="str">
        <f>IFERROR(MID($D3280,10,7)+0,"")</f>
        <v/>
      </c>
      <c r="K3280" s="25" t="str">
        <f>IFERROR(MID($D3280,19,7)+0,"")</f>
        <v/>
      </c>
      <c r="L3280" s="25" t="str">
        <f>IFERROR(MID($D3280,28,7)+0,"")</f>
        <v/>
      </c>
      <c r="M3280" s="25" t="str">
        <f>IF(IFERROR(MID($Q3280,1,7)+0,"")&lt;1130000,IF(INDEX(C:C,MATCH(LEFT(Q3280,7)+0,I:I,0))&lt;1130000,"",INDEX(C:C,MATCH(LEFT(Q3280,7)+0,I:I,0))),IFERROR(MID($Q3280,1,7)+0,""))</f>
        <v/>
      </c>
      <c r="N3280" s="25" t="str">
        <f>IF(IFERROR(MID($Q3280,10,7)+0,"")&lt;1130000,"",IFERROR(MID($Q3280,10,7)+0,""))</f>
        <v/>
      </c>
      <c r="O3280" s="25" t="str">
        <f>IF(IFERROR(MID($Q3280,19,7)+0,"")&lt;1130000,"",IFERROR(MID($Q3280,19,7)+0,""))</f>
        <v/>
      </c>
      <c r="P3280" s="25" t="str">
        <f>IF(M3280="","",IF(N3280="",M3280,M3280&amp;", "&amp;N3280))</f>
        <v/>
      </c>
      <c r="Q3280" s="25"/>
      <c r="R3280" s="25"/>
      <c r="S3280" s="35" t="s">
        <v>97</v>
      </c>
      <c r="T3280" s="25" t="s">
        <v>36</v>
      </c>
      <c r="U3280" s="185">
        <v>4898</v>
      </c>
      <c r="V3280" s="188">
        <v>4898</v>
      </c>
      <c r="W3280" s="189">
        <v>4898</v>
      </c>
      <c r="X3280" s="31">
        <v>4898</v>
      </c>
      <c r="Y3280" s="90">
        <f>IFERROR(ROUND(X3280/W3280-1,2),"")</f>
        <v>0</v>
      </c>
      <c r="Z3280" s="31">
        <f>IF(OR(S3280="VLD MLC components",S3280="VLD MLC pipes",S3280="VLD PEX components",S3280="VLD PEX pipes",S3280="VLD PHC components",S3280="VLD PHC pipes",S3280="Controls VLD"),"По запросу",X3280)</f>
        <v>4898</v>
      </c>
      <c r="AA3280" s="63">
        <f>ROUND(X3280/1.2,3)</f>
        <v>4081.6669999999999</v>
      </c>
      <c r="AB3280" s="23">
        <v>4081.6669999999999</v>
      </c>
      <c r="AC3280" s="190">
        <f>IFERROR(ROUND(AA3280/AB3280-1,2),"")</f>
        <v>0</v>
      </c>
      <c r="AD3280" s="25">
        <v>0.27</v>
      </c>
      <c r="AE3280" s="25">
        <v>4.2499999999999998E-4</v>
      </c>
      <c r="AF3280" s="25">
        <v>0</v>
      </c>
      <c r="AG3280" s="25" t="s">
        <v>22</v>
      </c>
      <c r="AH3280" s="25">
        <v>0</v>
      </c>
      <c r="AI3280" s="25">
        <v>0</v>
      </c>
      <c r="AJ3280" s="25" t="s">
        <v>19</v>
      </c>
      <c r="AK3280" s="42" t="s">
        <v>19</v>
      </c>
      <c r="AL3280" s="25" t="s">
        <v>19</v>
      </c>
      <c r="AM3280" s="25">
        <v>5</v>
      </c>
      <c r="AN3280" s="25"/>
      <c r="AO3280" s="25"/>
      <c r="AP3280" s="25"/>
      <c r="AQ3280" s="25"/>
      <c r="AR3280" s="94"/>
      <c r="AS3280" s="157" t="s">
        <v>22</v>
      </c>
      <c r="AT3280" s="93" t="s">
        <v>22</v>
      </c>
      <c r="AU3280" s="92" t="s">
        <v>22</v>
      </c>
      <c r="AV3280" s="91" t="s">
        <v>48</v>
      </c>
      <c r="AW3280" s="92" t="s">
        <v>48</v>
      </c>
      <c r="AX3280" s="92" t="s">
        <v>48</v>
      </c>
      <c r="AY3280" s="91" t="s">
        <v>48</v>
      </c>
      <c r="AZ3280" s="23"/>
      <c r="BA3280" s="25">
        <v>0</v>
      </c>
      <c r="BB3280" t="s">
        <v>48</v>
      </c>
      <c r="BC3280" t="e">
        <v>#N/A</v>
      </c>
      <c r="BD3280" t="e">
        <f>IF(Z3280=BC3280,"OK")</f>
        <v>#N/A</v>
      </c>
      <c r="BE3280">
        <v>0.27</v>
      </c>
      <c r="BF3280">
        <v>4.2499999999999998E-4</v>
      </c>
      <c r="BG3280">
        <v>0</v>
      </c>
      <c r="BH3280">
        <v>0</v>
      </c>
      <c r="BI3280">
        <v>0</v>
      </c>
      <c r="BJ3280">
        <v>0</v>
      </c>
      <c r="BK3280">
        <v>0</v>
      </c>
      <c r="BN3280" s="183"/>
    </row>
    <row r="3281" spans="1:66" ht="25.5" x14ac:dyDescent="0.25">
      <c r="A3281" s="1"/>
      <c r="B3281" s="94">
        <v>3268</v>
      </c>
      <c r="C3281" s="43">
        <v>1046975</v>
      </c>
      <c r="D3281" s="25"/>
      <c r="E3281" s="27" t="s">
        <v>2286</v>
      </c>
      <c r="F3281" s="151" t="s">
        <v>21</v>
      </c>
      <c r="G3281" s="41" t="s">
        <v>65</v>
      </c>
      <c r="H3281" s="46" t="str">
        <f>IFERROR(IFERROR(IF(SEARCH("Usystems",$E3281)&gt;0,"Usystems"),IF(SEARCH("RIIFO",$E3281)&gt;0,"RIIFO","Uponor")),"Uponor")</f>
        <v>Uponor</v>
      </c>
      <c r="I3281" s="25" t="str">
        <f>IFERROR(MID($D3281,1,7)+0,"")</f>
        <v/>
      </c>
      <c r="J3281" s="25" t="str">
        <f>IFERROR(MID($D3281,10,7)+0,"")</f>
        <v/>
      </c>
      <c r="K3281" s="25" t="str">
        <f>IFERROR(MID($D3281,19,7)+0,"")</f>
        <v/>
      </c>
      <c r="L3281" s="25" t="str">
        <f>IFERROR(MID($D3281,28,7)+0,"")</f>
        <v/>
      </c>
      <c r="M3281" s="25" t="str">
        <f>IF(IFERROR(MID($Q3281,1,7)+0,"")&lt;1130000,IF(INDEX(C:C,MATCH(LEFT(Q3281,7)+0,I:I,0))&lt;1130000,"",INDEX(C:C,MATCH(LEFT(Q3281,7)+0,I:I,0))),IFERROR(MID($Q3281,1,7)+0,""))</f>
        <v/>
      </c>
      <c r="N3281" s="25" t="str">
        <f>IF(IFERROR(MID($Q3281,10,7)+0,"")&lt;1130000,"",IFERROR(MID($Q3281,10,7)+0,""))</f>
        <v/>
      </c>
      <c r="O3281" s="25" t="str">
        <f>IF(IFERROR(MID($Q3281,19,7)+0,"")&lt;1130000,"",IFERROR(MID($Q3281,19,7)+0,""))</f>
        <v/>
      </c>
      <c r="P3281" s="25" t="str">
        <f>IF(M3281="","",IF(N3281="",M3281,M3281&amp;", "&amp;N3281))</f>
        <v/>
      </c>
      <c r="Q3281" s="25"/>
      <c r="R3281" s="25"/>
      <c r="S3281" s="35" t="s">
        <v>97</v>
      </c>
      <c r="T3281" s="25" t="s">
        <v>36</v>
      </c>
      <c r="U3281" s="185">
        <v>6993</v>
      </c>
      <c r="V3281" s="188">
        <v>6993</v>
      </c>
      <c r="W3281" s="189">
        <v>6993</v>
      </c>
      <c r="X3281" s="31">
        <v>6993</v>
      </c>
      <c r="Y3281" s="90">
        <f>IFERROR(ROUND(X3281/W3281-1,2),"")</f>
        <v>0</v>
      </c>
      <c r="Z3281" s="31">
        <f>IF(OR(S3281="VLD MLC components",S3281="VLD MLC pipes",S3281="VLD PEX components",S3281="VLD PEX pipes",S3281="VLD PHC components",S3281="VLD PHC pipes",S3281="Controls VLD"),"По запросу",X3281)</f>
        <v>6993</v>
      </c>
      <c r="AA3281" s="63">
        <f>ROUND(X3281/1.2,3)</f>
        <v>5827.5</v>
      </c>
      <c r="AB3281" s="23">
        <v>5827.5</v>
      </c>
      <c r="AC3281" s="190">
        <f>IFERROR(ROUND(AA3281/AB3281-1,2),"")</f>
        <v>0</v>
      </c>
      <c r="AD3281" s="25">
        <v>0.36</v>
      </c>
      <c r="AE3281" s="25">
        <v>7.0899999999999999E-4</v>
      </c>
      <c r="AF3281" s="25">
        <v>0</v>
      </c>
      <c r="AG3281" s="25" t="s">
        <v>22</v>
      </c>
      <c r="AH3281" s="25">
        <v>0</v>
      </c>
      <c r="AI3281" s="25">
        <v>0</v>
      </c>
      <c r="AJ3281" s="25" t="s">
        <v>19</v>
      </c>
      <c r="AK3281" s="42" t="s">
        <v>19</v>
      </c>
      <c r="AL3281" s="25" t="s">
        <v>19</v>
      </c>
      <c r="AM3281" s="25">
        <v>3</v>
      </c>
      <c r="AN3281" s="25"/>
      <c r="AO3281" s="25"/>
      <c r="AP3281" s="25"/>
      <c r="AQ3281" s="25"/>
      <c r="AR3281" s="94"/>
      <c r="AS3281" s="157" t="s">
        <v>22</v>
      </c>
      <c r="AT3281" s="93" t="s">
        <v>22</v>
      </c>
      <c r="AU3281" s="92" t="s">
        <v>22</v>
      </c>
      <c r="AV3281" s="91" t="s">
        <v>48</v>
      </c>
      <c r="AW3281" s="92" t="s">
        <v>48</v>
      </c>
      <c r="AX3281" s="92" t="s">
        <v>48</v>
      </c>
      <c r="AY3281" s="91" t="s">
        <v>48</v>
      </c>
      <c r="AZ3281" s="23"/>
      <c r="BA3281" s="25">
        <v>0</v>
      </c>
      <c r="BB3281" t="s">
        <v>48</v>
      </c>
      <c r="BC3281" t="e">
        <v>#N/A</v>
      </c>
      <c r="BD3281" t="e">
        <f>IF(Z3281=BC3281,"OK")</f>
        <v>#N/A</v>
      </c>
      <c r="BE3281">
        <v>0.36</v>
      </c>
      <c r="BF3281">
        <v>7.0899999999999999E-4</v>
      </c>
      <c r="BG3281">
        <v>0</v>
      </c>
      <c r="BH3281">
        <v>0</v>
      </c>
      <c r="BI3281">
        <v>0</v>
      </c>
      <c r="BJ3281">
        <v>0</v>
      </c>
      <c r="BK3281">
        <v>0</v>
      </c>
      <c r="BN3281" s="183"/>
    </row>
    <row r="3282" spans="1:66" ht="25.5" x14ac:dyDescent="0.25">
      <c r="A3282" s="1"/>
      <c r="B3282" s="94">
        <v>3269</v>
      </c>
      <c r="C3282" s="43">
        <v>1007595</v>
      </c>
      <c r="D3282" s="25"/>
      <c r="E3282" s="36" t="s">
        <v>2285</v>
      </c>
      <c r="F3282" s="151" t="s">
        <v>28</v>
      </c>
      <c r="G3282" s="41" t="s">
        <v>65</v>
      </c>
      <c r="H3282" s="46" t="str">
        <f>IFERROR(IFERROR(IF(SEARCH("Usystems",$E3282)&gt;0,"Usystems"),IF(SEARCH("RIIFO",$E3282)&gt;0,"RIIFO","Uponor")),"Uponor")</f>
        <v>Uponor</v>
      </c>
      <c r="I3282" s="25" t="str">
        <f>IFERROR(MID($D3282,1,7)+0,"")</f>
        <v/>
      </c>
      <c r="J3282" s="25" t="str">
        <f>IFERROR(MID($D3282,10,7)+0,"")</f>
        <v/>
      </c>
      <c r="K3282" s="25" t="str">
        <f>IFERROR(MID($D3282,19,7)+0,"")</f>
        <v/>
      </c>
      <c r="L3282" s="25" t="str">
        <f>IFERROR(MID($D3282,28,7)+0,"")</f>
        <v/>
      </c>
      <c r="M3282" s="25" t="str">
        <f>IF(IFERROR(MID($Q3282,1,7)+0,"")&lt;1130000,IF(INDEX(C:C,MATCH(LEFT(Q3282,7)+0,I:I,0))&lt;1130000,"",INDEX(C:C,MATCH(LEFT(Q3282,7)+0,I:I,0))),IFERROR(MID($Q3282,1,7)+0,""))</f>
        <v/>
      </c>
      <c r="N3282" s="25" t="str">
        <f>IF(IFERROR(MID($Q3282,10,7)+0,"")&lt;1130000,"",IFERROR(MID($Q3282,10,7)+0,""))</f>
        <v/>
      </c>
      <c r="O3282" s="25" t="str">
        <f>IF(IFERROR(MID($Q3282,19,7)+0,"")&lt;1130000,"",IFERROR(MID($Q3282,19,7)+0,""))</f>
        <v/>
      </c>
      <c r="P3282" s="25" t="str">
        <f>IF(M3282="","",IF(N3282="",M3282,M3282&amp;", "&amp;N3282))</f>
        <v/>
      </c>
      <c r="Q3282" s="25"/>
      <c r="R3282" s="25"/>
      <c r="S3282" s="35" t="s">
        <v>97</v>
      </c>
      <c r="T3282" s="25" t="s">
        <v>36</v>
      </c>
      <c r="U3282" s="185">
        <v>1413</v>
      </c>
      <c r="V3282" s="188">
        <v>1413</v>
      </c>
      <c r="W3282" s="189">
        <v>1413</v>
      </c>
      <c r="X3282" s="31">
        <v>1413</v>
      </c>
      <c r="Y3282" s="90">
        <f>IFERROR(ROUND(X3282/W3282-1,2),"")</f>
        <v>0</v>
      </c>
      <c r="Z3282" s="31">
        <f>IF(OR(S3282="VLD MLC components",S3282="VLD MLC pipes",S3282="VLD PEX components",S3282="VLD PEX pipes",S3282="VLD PHC components",S3282="VLD PHC pipes",S3282="Controls VLD"),"По запросу",X3282)</f>
        <v>1413</v>
      </c>
      <c r="AA3282" s="63">
        <f>ROUND(X3282/1.2,3)</f>
        <v>1177.5</v>
      </c>
      <c r="AB3282" s="23">
        <v>1177.5</v>
      </c>
      <c r="AC3282" s="190">
        <f>IFERROR(ROUND(AA3282/AB3282-1,2),"")</f>
        <v>0</v>
      </c>
      <c r="AD3282" s="25">
        <v>7.1999999999999995E-2</v>
      </c>
      <c r="AE3282" s="25">
        <v>1.13E-4</v>
      </c>
      <c r="AF3282" s="25">
        <v>0</v>
      </c>
      <c r="AG3282" s="25" t="s">
        <v>22</v>
      </c>
      <c r="AH3282" s="25">
        <v>0</v>
      </c>
      <c r="AI3282" s="25">
        <v>0</v>
      </c>
      <c r="AJ3282" s="25" t="s">
        <v>19</v>
      </c>
      <c r="AK3282" s="42" t="s">
        <v>19</v>
      </c>
      <c r="AL3282" s="25" t="s">
        <v>19</v>
      </c>
      <c r="AM3282" s="25">
        <v>10</v>
      </c>
      <c r="AN3282" s="25"/>
      <c r="AO3282" s="25"/>
      <c r="AP3282" s="25"/>
      <c r="AQ3282" s="25"/>
      <c r="AR3282" s="94"/>
      <c r="AS3282" s="157" t="s">
        <v>22</v>
      </c>
      <c r="AT3282" s="93" t="s">
        <v>22</v>
      </c>
      <c r="AU3282" s="92" t="s">
        <v>22</v>
      </c>
      <c r="AV3282" s="91" t="s">
        <v>48</v>
      </c>
      <c r="AW3282" s="92" t="s">
        <v>48</v>
      </c>
      <c r="AX3282" s="92" t="s">
        <v>48</v>
      </c>
      <c r="AY3282" s="91" t="s">
        <v>48</v>
      </c>
      <c r="AZ3282" s="23"/>
      <c r="BA3282" s="25">
        <v>0</v>
      </c>
      <c r="BB3282" t="s">
        <v>48</v>
      </c>
      <c r="BC3282" t="e">
        <v>#N/A</v>
      </c>
      <c r="BD3282" t="e">
        <f>IF(Z3282=BC3282,"OK")</f>
        <v>#N/A</v>
      </c>
      <c r="BE3282">
        <v>7.1999999999999995E-2</v>
      </c>
      <c r="BF3282">
        <v>1.13E-4</v>
      </c>
      <c r="BG3282">
        <v>0</v>
      </c>
      <c r="BH3282">
        <v>0</v>
      </c>
      <c r="BI3282">
        <v>0</v>
      </c>
      <c r="BJ3282">
        <v>0</v>
      </c>
      <c r="BK3282">
        <v>0</v>
      </c>
      <c r="BN3282" s="183"/>
    </row>
    <row r="3283" spans="1:66" ht="25.5" x14ac:dyDescent="0.25">
      <c r="A3283" s="1"/>
      <c r="B3283" s="94">
        <v>3270</v>
      </c>
      <c r="C3283" s="43">
        <v>1007602</v>
      </c>
      <c r="D3283" s="25"/>
      <c r="E3283" s="36" t="s">
        <v>2284</v>
      </c>
      <c r="F3283" s="151" t="s">
        <v>28</v>
      </c>
      <c r="G3283" s="41" t="s">
        <v>65</v>
      </c>
      <c r="H3283" s="46" t="str">
        <f>IFERROR(IFERROR(IF(SEARCH("Usystems",$E3283)&gt;0,"Usystems"),IF(SEARCH("RIIFO",$E3283)&gt;0,"RIIFO","Uponor")),"Uponor")</f>
        <v>Uponor</v>
      </c>
      <c r="I3283" s="25" t="str">
        <f>IFERROR(MID($D3283,1,7)+0,"")</f>
        <v/>
      </c>
      <c r="J3283" s="25" t="str">
        <f>IFERROR(MID($D3283,10,7)+0,"")</f>
        <v/>
      </c>
      <c r="K3283" s="25" t="str">
        <f>IFERROR(MID($D3283,19,7)+0,"")</f>
        <v/>
      </c>
      <c r="L3283" s="25" t="str">
        <f>IFERROR(MID($D3283,28,7)+0,"")</f>
        <v/>
      </c>
      <c r="M3283" s="25" t="str">
        <f>IF(IFERROR(MID($Q3283,1,7)+0,"")&lt;1130000,IF(INDEX(C:C,MATCH(LEFT(Q3283,7)+0,I:I,0))&lt;1130000,"",INDEX(C:C,MATCH(LEFT(Q3283,7)+0,I:I,0))),IFERROR(MID($Q3283,1,7)+0,""))</f>
        <v/>
      </c>
      <c r="N3283" s="25" t="str">
        <f>IF(IFERROR(MID($Q3283,10,7)+0,"")&lt;1130000,"",IFERROR(MID($Q3283,10,7)+0,""))</f>
        <v/>
      </c>
      <c r="O3283" s="25" t="str">
        <f>IF(IFERROR(MID($Q3283,19,7)+0,"")&lt;1130000,"",IFERROR(MID($Q3283,19,7)+0,""))</f>
        <v/>
      </c>
      <c r="P3283" s="25" t="str">
        <f>IF(M3283="","",IF(N3283="",M3283,M3283&amp;", "&amp;N3283))</f>
        <v/>
      </c>
      <c r="Q3283" s="25"/>
      <c r="R3283" s="25"/>
      <c r="S3283" s="35" t="s">
        <v>97</v>
      </c>
      <c r="T3283" s="25" t="s">
        <v>36</v>
      </c>
      <c r="U3283" s="185">
        <v>1932</v>
      </c>
      <c r="V3283" s="188">
        <v>1932</v>
      </c>
      <c r="W3283" s="189">
        <v>1932</v>
      </c>
      <c r="X3283" s="31">
        <v>1932</v>
      </c>
      <c r="Y3283" s="90">
        <f>IFERROR(ROUND(X3283/W3283-1,2),"")</f>
        <v>0</v>
      </c>
      <c r="Z3283" s="31">
        <f>IF(OR(S3283="VLD MLC components",S3283="VLD MLC pipes",S3283="VLD PEX components",S3283="VLD PEX pipes",S3283="VLD PHC components",S3283="VLD PHC pipes",S3283="Controls VLD"),"По запросу",X3283)</f>
        <v>1932</v>
      </c>
      <c r="AA3283" s="63">
        <f>ROUND(X3283/1.2,3)</f>
        <v>1610</v>
      </c>
      <c r="AB3283" s="23">
        <v>1610</v>
      </c>
      <c r="AC3283" s="190">
        <f>IFERROR(ROUND(AA3283/AB3283-1,2),"")</f>
        <v>0</v>
      </c>
      <c r="AD3283" s="25">
        <v>0.12</v>
      </c>
      <c r="AE3283" s="25">
        <v>2.13E-4</v>
      </c>
      <c r="AF3283" s="25">
        <v>0</v>
      </c>
      <c r="AG3283" s="25" t="s">
        <v>22</v>
      </c>
      <c r="AH3283" s="25">
        <v>0</v>
      </c>
      <c r="AI3283" s="25">
        <v>0</v>
      </c>
      <c r="AJ3283" s="25" t="s">
        <v>19</v>
      </c>
      <c r="AK3283" s="42" t="s">
        <v>19</v>
      </c>
      <c r="AL3283" s="25" t="s">
        <v>19</v>
      </c>
      <c r="AM3283" s="25">
        <v>10</v>
      </c>
      <c r="AN3283" s="25"/>
      <c r="AO3283" s="25"/>
      <c r="AP3283" s="25"/>
      <c r="AQ3283" s="25"/>
      <c r="AR3283" s="94"/>
      <c r="AS3283" s="157" t="s">
        <v>22</v>
      </c>
      <c r="AT3283" s="93" t="s">
        <v>22</v>
      </c>
      <c r="AU3283" s="92" t="s">
        <v>22</v>
      </c>
      <c r="AV3283" s="91" t="s">
        <v>48</v>
      </c>
      <c r="AW3283" s="92" t="s">
        <v>48</v>
      </c>
      <c r="AX3283" s="92" t="s">
        <v>48</v>
      </c>
      <c r="AY3283" s="91" t="s">
        <v>48</v>
      </c>
      <c r="AZ3283" s="23"/>
      <c r="BA3283" s="25">
        <v>0</v>
      </c>
      <c r="BB3283" t="s">
        <v>48</v>
      </c>
      <c r="BC3283" t="e">
        <v>#N/A</v>
      </c>
      <c r="BD3283" t="e">
        <f>IF(Z3283=BC3283,"OK")</f>
        <v>#N/A</v>
      </c>
      <c r="BE3283">
        <v>0.12</v>
      </c>
      <c r="BF3283">
        <v>2.13E-4</v>
      </c>
      <c r="BG3283">
        <v>0</v>
      </c>
      <c r="BH3283">
        <v>0</v>
      </c>
      <c r="BI3283">
        <v>0</v>
      </c>
      <c r="BJ3283">
        <v>0</v>
      </c>
      <c r="BK3283">
        <v>0</v>
      </c>
      <c r="BN3283" s="183"/>
    </row>
    <row r="3284" spans="1:66" ht="25.5" x14ac:dyDescent="0.25">
      <c r="A3284" s="1"/>
      <c r="B3284" s="94">
        <v>3271</v>
      </c>
      <c r="C3284" s="43">
        <v>1007609</v>
      </c>
      <c r="D3284" s="25"/>
      <c r="E3284" s="36" t="s">
        <v>2283</v>
      </c>
      <c r="F3284" s="151" t="s">
        <v>28</v>
      </c>
      <c r="G3284" s="47" t="s">
        <v>32</v>
      </c>
      <c r="H3284" s="46" t="str">
        <f>IFERROR(IFERROR(IF(SEARCH("Usystems",$E3284)&gt;0,"Usystems"),IF(SEARCH("RIIFO",$E3284)&gt;0,"RIIFO","Uponor")),"Uponor")</f>
        <v>Uponor</v>
      </c>
      <c r="I3284" s="25" t="str">
        <f>IFERROR(MID($D3284,1,7)+0,"")</f>
        <v/>
      </c>
      <c r="J3284" s="25" t="str">
        <f>IFERROR(MID($D3284,10,7)+0,"")</f>
        <v/>
      </c>
      <c r="K3284" s="25" t="str">
        <f>IFERROR(MID($D3284,19,7)+0,"")</f>
        <v/>
      </c>
      <c r="L3284" s="25" t="str">
        <f>IFERROR(MID($D3284,28,7)+0,"")</f>
        <v/>
      </c>
      <c r="M3284" s="25" t="str">
        <f>IF(IFERROR(MID($Q3284,1,7)+0,"")&lt;1130000,IF(INDEX(C:C,MATCH(LEFT(Q3284,7)+0,I:I,0))&lt;1130000,"",INDEX(C:C,MATCH(LEFT(Q3284,7)+0,I:I,0))),IFERROR(MID($Q3284,1,7)+0,""))</f>
        <v/>
      </c>
      <c r="N3284" s="25" t="str">
        <f>IF(IFERROR(MID($Q3284,10,7)+0,"")&lt;1130000,"",IFERROR(MID($Q3284,10,7)+0,""))</f>
        <v/>
      </c>
      <c r="O3284" s="25" t="str">
        <f>IF(IFERROR(MID($Q3284,19,7)+0,"")&lt;1130000,"",IFERROR(MID($Q3284,19,7)+0,""))</f>
        <v/>
      </c>
      <c r="P3284" s="25" t="str">
        <f>IF(M3284="","",IF(N3284="",M3284,M3284&amp;", "&amp;N3284))</f>
        <v/>
      </c>
      <c r="Q3284" s="25"/>
      <c r="R3284" s="25"/>
      <c r="S3284" s="35" t="s">
        <v>97</v>
      </c>
      <c r="T3284" s="25" t="s">
        <v>36</v>
      </c>
      <c r="U3284" s="185">
        <v>3153</v>
      </c>
      <c r="V3284" s="188">
        <v>3153</v>
      </c>
      <c r="W3284" s="189">
        <v>3153</v>
      </c>
      <c r="X3284" s="31">
        <v>3153</v>
      </c>
      <c r="Y3284" s="90">
        <f>IFERROR(ROUND(X3284/W3284-1,2),"")</f>
        <v>0</v>
      </c>
      <c r="Z3284" s="31">
        <f>IF(OR(S3284="VLD MLC components",S3284="VLD MLC pipes",S3284="VLD PEX components",S3284="VLD PEX pipes",S3284="VLD PHC components",S3284="VLD PHC pipes",S3284="Controls VLD"),"По запросу",X3284)</f>
        <v>3153</v>
      </c>
      <c r="AA3284" s="63">
        <f>ROUND(X3284/1.2,3)</f>
        <v>2627.5</v>
      </c>
      <c r="AB3284" s="23">
        <v>2627.5</v>
      </c>
      <c r="AC3284" s="190">
        <f>IFERROR(ROUND(AA3284/AB3284-1,2),"")</f>
        <v>0</v>
      </c>
      <c r="AD3284" s="25">
        <v>0.21</v>
      </c>
      <c r="AE3284" s="25">
        <v>2.13E-4</v>
      </c>
      <c r="AF3284" s="25">
        <v>0</v>
      </c>
      <c r="AG3284" s="25" t="s">
        <v>22</v>
      </c>
      <c r="AH3284" s="25">
        <v>0</v>
      </c>
      <c r="AI3284" s="25">
        <v>0</v>
      </c>
      <c r="AJ3284" s="25" t="s">
        <v>19</v>
      </c>
      <c r="AK3284" s="42" t="s">
        <v>19</v>
      </c>
      <c r="AL3284" s="25" t="s">
        <v>19</v>
      </c>
      <c r="AM3284" s="25">
        <v>10</v>
      </c>
      <c r="AN3284" s="25"/>
      <c r="AO3284" s="25"/>
      <c r="AP3284" s="25"/>
      <c r="AQ3284" s="25"/>
      <c r="AR3284" s="94"/>
      <c r="AS3284" s="157" t="s">
        <v>22</v>
      </c>
      <c r="AT3284" s="93" t="s">
        <v>22</v>
      </c>
      <c r="AU3284" s="92" t="s">
        <v>22</v>
      </c>
      <c r="AV3284" s="91" t="s">
        <v>48</v>
      </c>
      <c r="AW3284" s="92" t="s">
        <v>48</v>
      </c>
      <c r="AX3284" s="92" t="s">
        <v>48</v>
      </c>
      <c r="AY3284" s="91" t="s">
        <v>48</v>
      </c>
      <c r="AZ3284" s="23"/>
      <c r="BA3284" s="25">
        <v>0</v>
      </c>
      <c r="BB3284" t="s">
        <v>48</v>
      </c>
      <c r="BC3284" t="e">
        <v>#N/A</v>
      </c>
      <c r="BD3284" t="e">
        <f>IF(Z3284=BC3284,"OK")</f>
        <v>#N/A</v>
      </c>
      <c r="BE3284">
        <v>0.21</v>
      </c>
      <c r="BF3284">
        <v>2.13E-4</v>
      </c>
      <c r="BG3284">
        <v>0</v>
      </c>
      <c r="BH3284">
        <v>0</v>
      </c>
      <c r="BI3284">
        <v>0</v>
      </c>
      <c r="BJ3284">
        <v>0</v>
      </c>
      <c r="BK3284">
        <v>0</v>
      </c>
      <c r="BN3284" s="183"/>
    </row>
    <row r="3285" spans="1:66" ht="25.5" x14ac:dyDescent="0.25">
      <c r="A3285" s="1"/>
      <c r="B3285" s="94">
        <v>3272</v>
      </c>
      <c r="C3285" s="43">
        <v>1007610</v>
      </c>
      <c r="D3285" s="25"/>
      <c r="E3285" s="36" t="s">
        <v>2282</v>
      </c>
      <c r="F3285" s="151" t="s">
        <v>28</v>
      </c>
      <c r="G3285" s="47" t="s">
        <v>32</v>
      </c>
      <c r="H3285" s="46" t="str">
        <f>IFERROR(IFERROR(IF(SEARCH("Usystems",$E3285)&gt;0,"Usystems"),IF(SEARCH("RIIFO",$E3285)&gt;0,"RIIFO","Uponor")),"Uponor")</f>
        <v>Uponor</v>
      </c>
      <c r="I3285" s="25" t="str">
        <f>IFERROR(MID($D3285,1,7)+0,"")</f>
        <v/>
      </c>
      <c r="J3285" s="25" t="str">
        <f>IFERROR(MID($D3285,10,7)+0,"")</f>
        <v/>
      </c>
      <c r="K3285" s="25" t="str">
        <f>IFERROR(MID($D3285,19,7)+0,"")</f>
        <v/>
      </c>
      <c r="L3285" s="25" t="str">
        <f>IFERROR(MID($D3285,28,7)+0,"")</f>
        <v/>
      </c>
      <c r="M3285" s="25" t="str">
        <f>IF(IFERROR(MID($Q3285,1,7)+0,"")&lt;1130000,IF(INDEX(C:C,MATCH(LEFT(Q3285,7)+0,I:I,0))&lt;1130000,"",INDEX(C:C,MATCH(LEFT(Q3285,7)+0,I:I,0))),IFERROR(MID($Q3285,1,7)+0,""))</f>
        <v/>
      </c>
      <c r="N3285" s="25" t="str">
        <f>IF(IFERROR(MID($Q3285,10,7)+0,"")&lt;1130000,"",IFERROR(MID($Q3285,10,7)+0,""))</f>
        <v/>
      </c>
      <c r="O3285" s="25" t="str">
        <f>IF(IFERROR(MID($Q3285,19,7)+0,"")&lt;1130000,"",IFERROR(MID($Q3285,19,7)+0,""))</f>
        <v/>
      </c>
      <c r="P3285" s="25" t="str">
        <f>IF(M3285="","",IF(N3285="",M3285,M3285&amp;", "&amp;N3285))</f>
        <v/>
      </c>
      <c r="Q3285" s="25"/>
      <c r="R3285" s="25"/>
      <c r="S3285" s="35" t="s">
        <v>97</v>
      </c>
      <c r="T3285" s="25" t="s">
        <v>36</v>
      </c>
      <c r="U3285" s="185">
        <v>5363</v>
      </c>
      <c r="V3285" s="188">
        <v>5363</v>
      </c>
      <c r="W3285" s="189">
        <v>5363</v>
      </c>
      <c r="X3285" s="31">
        <v>5363</v>
      </c>
      <c r="Y3285" s="90">
        <f>IFERROR(ROUND(X3285/W3285-1,2),"")</f>
        <v>0</v>
      </c>
      <c r="Z3285" s="31">
        <f>IF(OR(S3285="VLD MLC components",S3285="VLD MLC pipes",S3285="VLD PEX components",S3285="VLD PEX pipes",S3285="VLD PHC components",S3285="VLD PHC pipes",S3285="Controls VLD"),"По запросу",X3285)</f>
        <v>5363</v>
      </c>
      <c r="AA3285" s="63">
        <f>ROUND(X3285/1.2,3)</f>
        <v>4469.1670000000004</v>
      </c>
      <c r="AB3285" s="23">
        <v>4469.1670000000004</v>
      </c>
      <c r="AC3285" s="190">
        <f>IFERROR(ROUND(AA3285/AB3285-1,2),"")</f>
        <v>0</v>
      </c>
      <c r="AD3285" s="25">
        <v>0.25</v>
      </c>
      <c r="AE3285" s="25">
        <v>3.0800000000000001E-4</v>
      </c>
      <c r="AF3285" s="25">
        <v>0</v>
      </c>
      <c r="AG3285" s="25" t="s">
        <v>22</v>
      </c>
      <c r="AH3285" s="25">
        <v>0</v>
      </c>
      <c r="AI3285" s="25">
        <v>0</v>
      </c>
      <c r="AJ3285" s="25" t="s">
        <v>19</v>
      </c>
      <c r="AK3285" s="42" t="s">
        <v>19</v>
      </c>
      <c r="AL3285" s="25" t="s">
        <v>19</v>
      </c>
      <c r="AM3285" s="25">
        <v>10</v>
      </c>
      <c r="AN3285" s="25"/>
      <c r="AO3285" s="25"/>
      <c r="AP3285" s="25"/>
      <c r="AQ3285" s="25"/>
      <c r="AR3285" s="94"/>
      <c r="AS3285" s="157" t="s">
        <v>22</v>
      </c>
      <c r="AT3285" s="93" t="s">
        <v>22</v>
      </c>
      <c r="AU3285" s="92" t="s">
        <v>22</v>
      </c>
      <c r="AV3285" s="91" t="s">
        <v>48</v>
      </c>
      <c r="AW3285" s="92" t="s">
        <v>48</v>
      </c>
      <c r="AX3285" s="92" t="s">
        <v>48</v>
      </c>
      <c r="AY3285" s="91" t="s">
        <v>48</v>
      </c>
      <c r="AZ3285" s="23"/>
      <c r="BA3285" s="25">
        <v>0</v>
      </c>
      <c r="BB3285" t="s">
        <v>48</v>
      </c>
      <c r="BC3285" t="e">
        <v>#N/A</v>
      </c>
      <c r="BD3285" t="e">
        <f>IF(Z3285=BC3285,"OK")</f>
        <v>#N/A</v>
      </c>
      <c r="BE3285">
        <v>0.25</v>
      </c>
      <c r="BF3285">
        <v>3.0800000000000001E-4</v>
      </c>
      <c r="BG3285">
        <v>0</v>
      </c>
      <c r="BH3285">
        <v>0</v>
      </c>
      <c r="BI3285">
        <v>0</v>
      </c>
      <c r="BJ3285">
        <v>0</v>
      </c>
      <c r="BK3285">
        <v>0</v>
      </c>
      <c r="BN3285" s="183"/>
    </row>
    <row r="3286" spans="1:66" ht="25.5" x14ac:dyDescent="0.25">
      <c r="A3286" s="1"/>
      <c r="B3286" s="94">
        <v>3273</v>
      </c>
      <c r="C3286" s="43">
        <v>1007614</v>
      </c>
      <c r="D3286" s="25"/>
      <c r="E3286" s="36" t="s">
        <v>2281</v>
      </c>
      <c r="F3286" s="151" t="s">
        <v>28</v>
      </c>
      <c r="G3286" s="47" t="s">
        <v>32</v>
      </c>
      <c r="H3286" s="46" t="str">
        <f>IFERROR(IFERROR(IF(SEARCH("Usystems",$E3286)&gt;0,"Usystems"),IF(SEARCH("RIIFO",$E3286)&gt;0,"RIIFO","Uponor")),"Uponor")</f>
        <v>Uponor</v>
      </c>
      <c r="I3286" s="25" t="str">
        <f>IFERROR(MID($D3286,1,7)+0,"")</f>
        <v/>
      </c>
      <c r="J3286" s="25" t="str">
        <f>IFERROR(MID($D3286,10,7)+0,"")</f>
        <v/>
      </c>
      <c r="K3286" s="25" t="str">
        <f>IFERROR(MID($D3286,19,7)+0,"")</f>
        <v/>
      </c>
      <c r="L3286" s="25" t="str">
        <f>IFERROR(MID($D3286,28,7)+0,"")</f>
        <v/>
      </c>
      <c r="M3286" s="25" t="str">
        <f>IF(IFERROR(MID($Q3286,1,7)+0,"")&lt;1130000,IF(INDEX(C:C,MATCH(LEFT(Q3286,7)+0,I:I,0))&lt;1130000,"",INDEX(C:C,MATCH(LEFT(Q3286,7)+0,I:I,0))),IFERROR(MID($Q3286,1,7)+0,""))</f>
        <v/>
      </c>
      <c r="N3286" s="25" t="str">
        <f>IF(IFERROR(MID($Q3286,10,7)+0,"")&lt;1130000,"",IFERROR(MID($Q3286,10,7)+0,""))</f>
        <v/>
      </c>
      <c r="O3286" s="25" t="str">
        <f>IF(IFERROR(MID($Q3286,19,7)+0,"")&lt;1130000,"",IFERROR(MID($Q3286,19,7)+0,""))</f>
        <v/>
      </c>
      <c r="P3286" s="25" t="str">
        <f>IF(M3286="","",IF(N3286="",M3286,M3286&amp;", "&amp;N3286))</f>
        <v/>
      </c>
      <c r="Q3286" s="25"/>
      <c r="R3286" s="25"/>
      <c r="S3286" s="35" t="s">
        <v>97</v>
      </c>
      <c r="T3286" s="25" t="s">
        <v>36</v>
      </c>
      <c r="U3286" s="185">
        <v>5363</v>
      </c>
      <c r="V3286" s="188">
        <v>5363</v>
      </c>
      <c r="W3286" s="189">
        <v>5363</v>
      </c>
      <c r="X3286" s="31">
        <v>5363</v>
      </c>
      <c r="Y3286" s="90">
        <f>IFERROR(ROUND(X3286/W3286-1,2),"")</f>
        <v>0</v>
      </c>
      <c r="Z3286" s="31">
        <f>IF(OR(S3286="VLD MLC components",S3286="VLD MLC pipes",S3286="VLD PEX components",S3286="VLD PEX pipes",S3286="VLD PHC components",S3286="VLD PHC pipes",S3286="Controls VLD"),"По запросу",X3286)</f>
        <v>5363</v>
      </c>
      <c r="AA3286" s="63">
        <f>ROUND(X3286/1.2,3)</f>
        <v>4469.1670000000004</v>
      </c>
      <c r="AB3286" s="23">
        <v>4469.1670000000004</v>
      </c>
      <c r="AC3286" s="190">
        <f>IFERROR(ROUND(AA3286/AB3286-1,2),"")</f>
        <v>0</v>
      </c>
      <c r="AD3286" s="25">
        <v>0.24299999999999999</v>
      </c>
      <c r="AE3286" s="25">
        <v>3.1799999999999998E-4</v>
      </c>
      <c r="AF3286" s="25">
        <v>0</v>
      </c>
      <c r="AG3286" s="25" t="s">
        <v>22</v>
      </c>
      <c r="AH3286" s="25">
        <v>0</v>
      </c>
      <c r="AI3286" s="25">
        <v>0</v>
      </c>
      <c r="AJ3286" s="25" t="s">
        <v>19</v>
      </c>
      <c r="AK3286" s="42" t="s">
        <v>19</v>
      </c>
      <c r="AL3286" s="25" t="s">
        <v>19</v>
      </c>
      <c r="AM3286" s="25">
        <v>10</v>
      </c>
      <c r="AN3286" s="25"/>
      <c r="AO3286" s="25"/>
      <c r="AP3286" s="25"/>
      <c r="AQ3286" s="25"/>
      <c r="AR3286" s="94"/>
      <c r="AS3286" s="157" t="s">
        <v>22</v>
      </c>
      <c r="AT3286" s="93" t="s">
        <v>22</v>
      </c>
      <c r="AU3286" s="92" t="s">
        <v>22</v>
      </c>
      <c r="AV3286" s="91" t="s">
        <v>48</v>
      </c>
      <c r="AW3286" s="92" t="s">
        <v>48</v>
      </c>
      <c r="AX3286" s="92" t="s">
        <v>48</v>
      </c>
      <c r="AY3286" s="91" t="s">
        <v>48</v>
      </c>
      <c r="AZ3286" s="23"/>
      <c r="BA3286" s="25">
        <v>0</v>
      </c>
      <c r="BB3286" t="s">
        <v>48</v>
      </c>
      <c r="BC3286" t="e">
        <v>#N/A</v>
      </c>
      <c r="BD3286" t="e">
        <f>IF(Z3286=BC3286,"OK")</f>
        <v>#N/A</v>
      </c>
      <c r="BE3286">
        <v>0.24299999999999999</v>
      </c>
      <c r="BF3286">
        <v>3.1799999999999998E-4</v>
      </c>
      <c r="BG3286">
        <v>0</v>
      </c>
      <c r="BH3286">
        <v>0</v>
      </c>
      <c r="BI3286">
        <v>0</v>
      </c>
      <c r="BJ3286">
        <v>0</v>
      </c>
      <c r="BK3286">
        <v>0</v>
      </c>
      <c r="BN3286" s="183"/>
    </row>
    <row r="3287" spans="1:66" ht="25.5" x14ac:dyDescent="0.25">
      <c r="A3287" s="1"/>
      <c r="B3287" s="94">
        <v>3274</v>
      </c>
      <c r="C3287" s="43">
        <v>1046955</v>
      </c>
      <c r="D3287" s="25"/>
      <c r="E3287" s="36" t="s">
        <v>2280</v>
      </c>
      <c r="F3287" s="151" t="s">
        <v>26</v>
      </c>
      <c r="G3287" s="47" t="s">
        <v>32</v>
      </c>
      <c r="H3287" s="46" t="str">
        <f>IFERROR(IFERROR(IF(SEARCH("Usystems",$E3287)&gt;0,"Usystems"),IF(SEARCH("RIIFO",$E3287)&gt;0,"RIIFO","Uponor")),"Uponor")</f>
        <v>Uponor</v>
      </c>
      <c r="I3287" s="25" t="str">
        <f>IFERROR(MID($D3287,1,7)+0,"")</f>
        <v/>
      </c>
      <c r="J3287" s="25" t="str">
        <f>IFERROR(MID($D3287,10,7)+0,"")</f>
        <v/>
      </c>
      <c r="K3287" s="25" t="str">
        <f>IFERROR(MID($D3287,19,7)+0,"")</f>
        <v/>
      </c>
      <c r="L3287" s="25" t="str">
        <f>IFERROR(MID($D3287,28,7)+0,"")</f>
        <v/>
      </c>
      <c r="M3287" s="25" t="str">
        <f>IF(IFERROR(MID($Q3287,1,7)+0,"")&lt;1130000,IF(INDEX(C:C,MATCH(LEFT(Q3287,7)+0,I:I,0))&lt;1130000,"",INDEX(C:C,MATCH(LEFT(Q3287,7)+0,I:I,0))),IFERROR(MID($Q3287,1,7)+0,""))</f>
        <v/>
      </c>
      <c r="N3287" s="25" t="str">
        <f>IF(IFERROR(MID($Q3287,10,7)+0,"")&lt;1130000,"",IFERROR(MID($Q3287,10,7)+0,""))</f>
        <v/>
      </c>
      <c r="O3287" s="25" t="str">
        <f>IF(IFERROR(MID($Q3287,19,7)+0,"")&lt;1130000,"",IFERROR(MID($Q3287,19,7)+0,""))</f>
        <v/>
      </c>
      <c r="P3287" s="25" t="str">
        <f>IF(M3287="","",IF(N3287="",M3287,M3287&amp;", "&amp;N3287))</f>
        <v/>
      </c>
      <c r="Q3287" s="25"/>
      <c r="R3287" s="25"/>
      <c r="S3287" s="35" t="s">
        <v>97</v>
      </c>
      <c r="T3287" s="25" t="s">
        <v>36</v>
      </c>
      <c r="U3287" s="185">
        <v>12082</v>
      </c>
      <c r="V3287" s="188">
        <v>12082</v>
      </c>
      <c r="W3287" s="189">
        <v>12082</v>
      </c>
      <c r="X3287" s="31">
        <v>12082</v>
      </c>
      <c r="Y3287" s="90">
        <f>IFERROR(ROUND(X3287/W3287-1,2),"")</f>
        <v>0</v>
      </c>
      <c r="Z3287" s="31">
        <f>IF(OR(S3287="VLD MLC components",S3287="VLD MLC pipes",S3287="VLD PEX components",S3287="VLD PEX pipes",S3287="VLD PHC components",S3287="VLD PHC pipes",S3287="Controls VLD"),"По запросу",X3287)</f>
        <v>12082</v>
      </c>
      <c r="AA3287" s="63">
        <f>ROUND(X3287/1.2,3)</f>
        <v>10068.333000000001</v>
      </c>
      <c r="AB3287" s="23">
        <v>10068.333000000001</v>
      </c>
      <c r="AC3287" s="190">
        <f>IFERROR(ROUND(AA3287/AB3287-1,2),"")</f>
        <v>0</v>
      </c>
      <c r="AD3287" s="25">
        <v>0.45200000000000001</v>
      </c>
      <c r="AE3287" s="25">
        <v>7.9799999999999999E-4</v>
      </c>
      <c r="AF3287" s="25">
        <v>25</v>
      </c>
      <c r="AG3287" s="25">
        <v>25</v>
      </c>
      <c r="AH3287" s="25">
        <v>25</v>
      </c>
      <c r="AI3287" s="25">
        <v>25</v>
      </c>
      <c r="AJ3287" s="25" t="s">
        <v>20</v>
      </c>
      <c r="AK3287" s="42" t="s">
        <v>19</v>
      </c>
      <c r="AL3287" s="25" t="s">
        <v>19</v>
      </c>
      <c r="AM3287" s="25">
        <v>5</v>
      </c>
      <c r="AN3287" s="25"/>
      <c r="AO3287" s="25"/>
      <c r="AP3287" s="25"/>
      <c r="AQ3287" s="25"/>
      <c r="AR3287" s="94"/>
      <c r="AS3287" s="157">
        <v>25</v>
      </c>
      <c r="AT3287" s="93" t="s">
        <v>22</v>
      </c>
      <c r="AU3287" s="92" t="s">
        <v>22</v>
      </c>
      <c r="AV3287" s="91" t="s">
        <v>152</v>
      </c>
      <c r="AW3287" s="92" t="s">
        <v>152</v>
      </c>
      <c r="AX3287" s="92" t="s">
        <v>48</v>
      </c>
      <c r="AY3287" s="91" t="s">
        <v>48</v>
      </c>
      <c r="AZ3287" s="23"/>
      <c r="BA3287" s="25" t="s">
        <v>2278</v>
      </c>
      <c r="BB3287" t="s">
        <v>25</v>
      </c>
      <c r="BC3287" t="e">
        <v>#N/A</v>
      </c>
      <c r="BD3287" t="e">
        <f>IF(Z3287=BC3287,"OK")</f>
        <v>#N/A</v>
      </c>
      <c r="BE3287">
        <v>0.45200000000000001</v>
      </c>
      <c r="BF3287">
        <v>7.9799999999999999E-4</v>
      </c>
      <c r="BG3287">
        <v>0</v>
      </c>
      <c r="BH3287">
        <v>0</v>
      </c>
      <c r="BI3287">
        <v>0</v>
      </c>
      <c r="BJ3287">
        <v>0</v>
      </c>
      <c r="BK3287">
        <v>0</v>
      </c>
      <c r="BN3287" s="183"/>
    </row>
    <row r="3288" spans="1:66" ht="25.5" x14ac:dyDescent="0.25">
      <c r="A3288" s="1"/>
      <c r="B3288" s="94">
        <v>3275</v>
      </c>
      <c r="C3288" s="43">
        <v>1046960</v>
      </c>
      <c r="D3288" s="25"/>
      <c r="E3288" s="27" t="s">
        <v>2279</v>
      </c>
      <c r="F3288" s="151" t="s">
        <v>21</v>
      </c>
      <c r="G3288" s="47" t="s">
        <v>32</v>
      </c>
      <c r="H3288" s="46" t="str">
        <f>IFERROR(IFERROR(IF(SEARCH("Usystems",$E3288)&gt;0,"Usystems"),IF(SEARCH("RIIFO",$E3288)&gt;0,"RIIFO","Uponor")),"Uponor")</f>
        <v>Uponor</v>
      </c>
      <c r="I3288" s="25" t="str">
        <f>IFERROR(MID($D3288,1,7)+0,"")</f>
        <v/>
      </c>
      <c r="J3288" s="25" t="str">
        <f>IFERROR(MID($D3288,10,7)+0,"")</f>
        <v/>
      </c>
      <c r="K3288" s="25" t="str">
        <f>IFERROR(MID($D3288,19,7)+0,"")</f>
        <v/>
      </c>
      <c r="L3288" s="25" t="str">
        <f>IFERROR(MID($D3288,28,7)+0,"")</f>
        <v/>
      </c>
      <c r="M3288" s="25" t="str">
        <f>IF(IFERROR(MID($Q3288,1,7)+0,"")&lt;1130000,IF(INDEX(C:C,MATCH(LEFT(Q3288,7)+0,I:I,0))&lt;1130000,"",INDEX(C:C,MATCH(LEFT(Q3288,7)+0,I:I,0))),IFERROR(MID($Q3288,1,7)+0,""))</f>
        <v/>
      </c>
      <c r="N3288" s="25" t="str">
        <f>IF(IFERROR(MID($Q3288,10,7)+0,"")&lt;1130000,"",IFERROR(MID($Q3288,10,7)+0,""))</f>
        <v/>
      </c>
      <c r="O3288" s="25" t="str">
        <f>IF(IFERROR(MID($Q3288,19,7)+0,"")&lt;1130000,"",IFERROR(MID($Q3288,19,7)+0,""))</f>
        <v/>
      </c>
      <c r="P3288" s="25" t="str">
        <f>IF(M3288="","",IF(N3288="",M3288,M3288&amp;", "&amp;N3288))</f>
        <v/>
      </c>
      <c r="Q3288" s="25"/>
      <c r="R3288" s="25"/>
      <c r="S3288" s="35" t="s">
        <v>97</v>
      </c>
      <c r="T3288" s="25" t="s">
        <v>36</v>
      </c>
      <c r="U3288" s="185">
        <v>12082</v>
      </c>
      <c r="V3288" s="188">
        <v>12082</v>
      </c>
      <c r="W3288" s="189">
        <v>12082</v>
      </c>
      <c r="X3288" s="31">
        <v>12082</v>
      </c>
      <c r="Y3288" s="90">
        <f>IFERROR(ROUND(X3288/W3288-1,2),"")</f>
        <v>0</v>
      </c>
      <c r="Z3288" s="31">
        <f>IF(OR(S3288="VLD MLC components",S3288="VLD MLC pipes",S3288="VLD PEX components",S3288="VLD PEX pipes",S3288="VLD PHC components",S3288="VLD PHC pipes",S3288="Controls VLD"),"По запросу",X3288)</f>
        <v>12082</v>
      </c>
      <c r="AA3288" s="63">
        <f>ROUND(X3288/1.2,3)</f>
        <v>10068.333000000001</v>
      </c>
      <c r="AB3288" s="23">
        <v>10068.333000000001</v>
      </c>
      <c r="AC3288" s="190">
        <f>IFERROR(ROUND(AA3288/AB3288-1,2),"")</f>
        <v>0</v>
      </c>
      <c r="AD3288" s="25">
        <v>0.69</v>
      </c>
      <c r="AE3288" s="25">
        <v>7.3499999999999998E-4</v>
      </c>
      <c r="AF3288" s="25">
        <v>14</v>
      </c>
      <c r="AG3288" s="25">
        <v>15</v>
      </c>
      <c r="AH3288" s="25">
        <v>15</v>
      </c>
      <c r="AI3288" s="25">
        <v>15</v>
      </c>
      <c r="AJ3288" s="25" t="s">
        <v>20</v>
      </c>
      <c r="AK3288" s="42" t="s">
        <v>19</v>
      </c>
      <c r="AL3288" s="25" t="s">
        <v>19</v>
      </c>
      <c r="AM3288" s="25">
        <v>5</v>
      </c>
      <c r="AN3288" s="25"/>
      <c r="AO3288" s="25"/>
      <c r="AP3288" s="25"/>
      <c r="AQ3288" s="25"/>
      <c r="AR3288" s="94"/>
      <c r="AS3288" s="157">
        <v>15</v>
      </c>
      <c r="AT3288" s="93" t="s">
        <v>22</v>
      </c>
      <c r="AU3288" s="92" t="s">
        <v>22</v>
      </c>
      <c r="AV3288" s="91" t="s">
        <v>152</v>
      </c>
      <c r="AW3288" s="92" t="s">
        <v>152</v>
      </c>
      <c r="AX3288" s="92" t="s">
        <v>48</v>
      </c>
      <c r="AY3288" s="91" t="s">
        <v>48</v>
      </c>
      <c r="AZ3288" s="23"/>
      <c r="BA3288" s="25" t="s">
        <v>2278</v>
      </c>
      <c r="BB3288" t="s">
        <v>25</v>
      </c>
      <c r="BC3288" t="e">
        <v>#N/A</v>
      </c>
      <c r="BD3288" t="e">
        <f>IF(Z3288=BC3288,"OK")</f>
        <v>#N/A</v>
      </c>
      <c r="BE3288">
        <v>0.69</v>
      </c>
      <c r="BF3288">
        <v>7.3499999999999998E-4</v>
      </c>
      <c r="BG3288">
        <v>0</v>
      </c>
      <c r="BH3288">
        <v>0</v>
      </c>
      <c r="BI3288">
        <v>0</v>
      </c>
      <c r="BJ3288">
        <v>0</v>
      </c>
      <c r="BK3288">
        <v>0</v>
      </c>
      <c r="BN3288" s="183"/>
    </row>
    <row r="3289" spans="1:66" ht="25.5" x14ac:dyDescent="0.25">
      <c r="A3289" s="1"/>
      <c r="B3289" s="94">
        <v>3276</v>
      </c>
      <c r="C3289" s="43">
        <v>1046965</v>
      </c>
      <c r="D3289" s="25"/>
      <c r="E3289" s="36" t="s">
        <v>2277</v>
      </c>
      <c r="F3289" s="151" t="s">
        <v>26</v>
      </c>
      <c r="G3289" s="47" t="s">
        <v>32</v>
      </c>
      <c r="H3289" s="46" t="str">
        <f>IFERROR(IFERROR(IF(SEARCH("Usystems",$E3289)&gt;0,"Usystems"),IF(SEARCH("RIIFO",$E3289)&gt;0,"RIIFO","Uponor")),"Uponor")</f>
        <v>Uponor</v>
      </c>
      <c r="I3289" s="25" t="str">
        <f>IFERROR(MID($D3289,1,7)+0,"")</f>
        <v/>
      </c>
      <c r="J3289" s="25" t="str">
        <f>IFERROR(MID($D3289,10,7)+0,"")</f>
        <v/>
      </c>
      <c r="K3289" s="25" t="str">
        <f>IFERROR(MID($D3289,19,7)+0,"")</f>
        <v/>
      </c>
      <c r="L3289" s="25" t="str">
        <f>IFERROR(MID($D3289,28,7)+0,"")</f>
        <v/>
      </c>
      <c r="M3289" s="25" t="str">
        <f>IF(IFERROR(MID($Q3289,1,7)+0,"")&lt;1130000,IF(INDEX(C:C,MATCH(LEFT(Q3289,7)+0,I:I,0))&lt;1130000,"",INDEX(C:C,MATCH(LEFT(Q3289,7)+0,I:I,0))),IFERROR(MID($Q3289,1,7)+0,""))</f>
        <v/>
      </c>
      <c r="N3289" s="25" t="str">
        <f>IF(IFERROR(MID($Q3289,10,7)+0,"")&lt;1130000,"",IFERROR(MID($Q3289,10,7)+0,""))</f>
        <v/>
      </c>
      <c r="O3289" s="25" t="str">
        <f>IF(IFERROR(MID($Q3289,19,7)+0,"")&lt;1130000,"",IFERROR(MID($Q3289,19,7)+0,""))</f>
        <v/>
      </c>
      <c r="P3289" s="25" t="str">
        <f>IF(M3289="","",IF(N3289="",M3289,M3289&amp;", "&amp;N3289))</f>
        <v/>
      </c>
      <c r="Q3289" s="25"/>
      <c r="R3289" s="25"/>
      <c r="S3289" s="35" t="s">
        <v>97</v>
      </c>
      <c r="T3289" s="25" t="s">
        <v>36</v>
      </c>
      <c r="U3289" s="185">
        <v>12572</v>
      </c>
      <c r="V3289" s="188">
        <v>12572</v>
      </c>
      <c r="W3289" s="189">
        <v>12572</v>
      </c>
      <c r="X3289" s="31">
        <v>12572</v>
      </c>
      <c r="Y3289" s="90">
        <f>IFERROR(ROUND(X3289/W3289-1,2),"")</f>
        <v>0</v>
      </c>
      <c r="Z3289" s="31">
        <f>IF(OR(S3289="VLD MLC components",S3289="VLD MLC pipes",S3289="VLD PEX components",S3289="VLD PEX pipes",S3289="VLD PHC components",S3289="VLD PHC pipes",S3289="Controls VLD"),"По запросу",X3289)</f>
        <v>12572</v>
      </c>
      <c r="AA3289" s="63">
        <f>ROUND(X3289/1.2,3)</f>
        <v>10476.666999999999</v>
      </c>
      <c r="AB3289" s="23">
        <v>10476.666999999999</v>
      </c>
      <c r="AC3289" s="190">
        <f>IFERROR(ROUND(AA3289/AB3289-1,2),"")</f>
        <v>0</v>
      </c>
      <c r="AD3289" s="25">
        <v>0.63500000000000001</v>
      </c>
      <c r="AE3289" s="25">
        <v>1.2960000000000001E-3</v>
      </c>
      <c r="AF3289" s="25">
        <v>27</v>
      </c>
      <c r="AG3289" s="25">
        <v>27</v>
      </c>
      <c r="AH3289" s="25">
        <v>27</v>
      </c>
      <c r="AI3289" s="25">
        <v>27</v>
      </c>
      <c r="AJ3289" s="25" t="s">
        <v>20</v>
      </c>
      <c r="AK3289" s="42" t="s">
        <v>19</v>
      </c>
      <c r="AL3289" s="25" t="s">
        <v>19</v>
      </c>
      <c r="AM3289" s="25">
        <v>3</v>
      </c>
      <c r="AN3289" s="25"/>
      <c r="AO3289" s="25"/>
      <c r="AP3289" s="25"/>
      <c r="AQ3289" s="25"/>
      <c r="AR3289" s="94"/>
      <c r="AS3289" s="157">
        <v>27</v>
      </c>
      <c r="AT3289" s="93" t="s">
        <v>22</v>
      </c>
      <c r="AU3289" s="92" t="s">
        <v>22</v>
      </c>
      <c r="AV3289" s="91" t="s">
        <v>152</v>
      </c>
      <c r="AW3289" s="92" t="s">
        <v>152</v>
      </c>
      <c r="AX3289" s="92" t="s">
        <v>48</v>
      </c>
      <c r="AY3289" s="91" t="s">
        <v>48</v>
      </c>
      <c r="AZ3289" s="23"/>
      <c r="BA3289" s="25" t="s">
        <v>2276</v>
      </c>
      <c r="BB3289" t="s">
        <v>25</v>
      </c>
      <c r="BC3289" t="e">
        <v>#N/A</v>
      </c>
      <c r="BD3289" t="e">
        <f>IF(Z3289=BC3289,"OK")</f>
        <v>#N/A</v>
      </c>
      <c r="BE3289">
        <v>0.63500000000000001</v>
      </c>
      <c r="BF3289">
        <v>1.2960000000000001E-3</v>
      </c>
      <c r="BG3289">
        <v>0</v>
      </c>
      <c r="BH3289">
        <v>0</v>
      </c>
      <c r="BI3289">
        <v>0</v>
      </c>
      <c r="BJ3289">
        <v>0</v>
      </c>
      <c r="BK3289">
        <v>0</v>
      </c>
      <c r="BN3289" s="183"/>
    </row>
    <row r="3290" spans="1:66" ht="25.5" x14ac:dyDescent="0.25">
      <c r="A3290" s="1"/>
      <c r="B3290" s="94">
        <v>3277</v>
      </c>
      <c r="C3290" s="43">
        <v>1045430</v>
      </c>
      <c r="D3290" s="25"/>
      <c r="E3290" s="36" t="s">
        <v>2275</v>
      </c>
      <c r="F3290" s="151" t="s">
        <v>28</v>
      </c>
      <c r="G3290" s="47" t="s">
        <v>32</v>
      </c>
      <c r="H3290" s="46" t="str">
        <f>IFERROR(IFERROR(IF(SEARCH("Usystems",$E3290)&gt;0,"Usystems"),IF(SEARCH("RIIFO",$E3290)&gt;0,"RIIFO","Uponor")),"Uponor")</f>
        <v>Uponor</v>
      </c>
      <c r="I3290" s="25" t="str">
        <f>IFERROR(MID($D3290,1,7)+0,"")</f>
        <v/>
      </c>
      <c r="J3290" s="25" t="str">
        <f>IFERROR(MID($D3290,10,7)+0,"")</f>
        <v/>
      </c>
      <c r="K3290" s="25" t="str">
        <f>IFERROR(MID($D3290,19,7)+0,"")</f>
        <v/>
      </c>
      <c r="L3290" s="25" t="str">
        <f>IFERROR(MID($D3290,28,7)+0,"")</f>
        <v/>
      </c>
      <c r="M3290" s="25" t="str">
        <f>IF(IFERROR(MID($Q3290,1,7)+0,"")&lt;1130000,IF(INDEX(C:C,MATCH(LEFT(Q3290,7)+0,I:I,0))&lt;1130000,"",INDEX(C:C,MATCH(LEFT(Q3290,7)+0,I:I,0))),IFERROR(MID($Q3290,1,7)+0,""))</f>
        <v/>
      </c>
      <c r="N3290" s="25" t="str">
        <f>IF(IFERROR(MID($Q3290,10,7)+0,"")&lt;1130000,"",IFERROR(MID($Q3290,10,7)+0,""))</f>
        <v/>
      </c>
      <c r="O3290" s="25" t="str">
        <f>IF(IFERROR(MID($Q3290,19,7)+0,"")&lt;1130000,"",IFERROR(MID($Q3290,19,7)+0,""))</f>
        <v/>
      </c>
      <c r="P3290" s="25" t="str">
        <f>IF(M3290="","",IF(N3290="",M3290,M3290&amp;", "&amp;N3290))</f>
        <v/>
      </c>
      <c r="Q3290" s="25"/>
      <c r="R3290" s="25"/>
      <c r="S3290" s="35" t="s">
        <v>97</v>
      </c>
      <c r="T3290" s="25" t="s">
        <v>36</v>
      </c>
      <c r="U3290" s="185">
        <v>4793</v>
      </c>
      <c r="V3290" s="188">
        <v>4793</v>
      </c>
      <c r="W3290" s="189">
        <v>4793</v>
      </c>
      <c r="X3290" s="31">
        <v>4793</v>
      </c>
      <c r="Y3290" s="90">
        <f>IFERROR(ROUND(X3290/W3290-1,2),"")</f>
        <v>0</v>
      </c>
      <c r="Z3290" s="31">
        <f>IF(OR(S3290="VLD MLC components",S3290="VLD MLC pipes",S3290="VLD PEX components",S3290="VLD PEX pipes",S3290="VLD PHC components",S3290="VLD PHC pipes",S3290="Controls VLD"),"По запросу",X3290)</f>
        <v>4793</v>
      </c>
      <c r="AA3290" s="63">
        <f>ROUND(X3290/1.2,3)</f>
        <v>3994.1669999999999</v>
      </c>
      <c r="AB3290" s="23">
        <v>3994.1669999999999</v>
      </c>
      <c r="AC3290" s="190">
        <f>IFERROR(ROUND(AA3290/AB3290-1,2),"")</f>
        <v>0</v>
      </c>
      <c r="AD3290" s="25">
        <v>0.32</v>
      </c>
      <c r="AE3290" s="25">
        <v>9.1200000000000005E-4</v>
      </c>
      <c r="AF3290" s="25">
        <v>0</v>
      </c>
      <c r="AG3290" s="25" t="s">
        <v>22</v>
      </c>
      <c r="AH3290" s="25">
        <v>0</v>
      </c>
      <c r="AI3290" s="25">
        <v>0</v>
      </c>
      <c r="AJ3290" s="25" t="s">
        <v>19</v>
      </c>
      <c r="AK3290" s="42" t="s">
        <v>19</v>
      </c>
      <c r="AL3290" s="25" t="s">
        <v>19</v>
      </c>
      <c r="AM3290" s="25">
        <v>1</v>
      </c>
      <c r="AN3290" s="25"/>
      <c r="AO3290" s="25"/>
      <c r="AP3290" s="25"/>
      <c r="AQ3290" s="25"/>
      <c r="AR3290" s="94"/>
      <c r="AS3290" s="157" t="s">
        <v>22</v>
      </c>
      <c r="AT3290" s="93" t="s">
        <v>22</v>
      </c>
      <c r="AU3290" s="92" t="s">
        <v>22</v>
      </c>
      <c r="AV3290" s="91" t="s">
        <v>48</v>
      </c>
      <c r="AW3290" s="92" t="s">
        <v>48</v>
      </c>
      <c r="AX3290" s="92" t="s">
        <v>48</v>
      </c>
      <c r="AY3290" s="91" t="s">
        <v>48</v>
      </c>
      <c r="AZ3290" s="23"/>
      <c r="BA3290" s="25">
        <v>0</v>
      </c>
      <c r="BB3290" t="s">
        <v>48</v>
      </c>
      <c r="BC3290" t="e">
        <v>#N/A</v>
      </c>
      <c r="BD3290" t="e">
        <f>IF(Z3290=BC3290,"OK")</f>
        <v>#N/A</v>
      </c>
      <c r="BE3290">
        <v>0.32</v>
      </c>
      <c r="BF3290">
        <v>9.1200000000000005E-4</v>
      </c>
      <c r="BG3290">
        <v>0</v>
      </c>
      <c r="BH3290">
        <v>0</v>
      </c>
      <c r="BI3290">
        <v>0</v>
      </c>
      <c r="BJ3290">
        <v>0</v>
      </c>
      <c r="BK3290">
        <v>0</v>
      </c>
      <c r="BN3290" s="183"/>
    </row>
    <row r="3291" spans="1:66" ht="25.5" x14ac:dyDescent="0.25">
      <c r="A3291" s="1"/>
      <c r="B3291" s="94">
        <v>3278</v>
      </c>
      <c r="C3291" s="43">
        <v>1045431</v>
      </c>
      <c r="D3291" s="25"/>
      <c r="E3291" s="36" t="s">
        <v>2274</v>
      </c>
      <c r="F3291" s="151" t="s">
        <v>28</v>
      </c>
      <c r="G3291" s="47" t="s">
        <v>32</v>
      </c>
      <c r="H3291" s="46" t="str">
        <f>IFERROR(IFERROR(IF(SEARCH("Usystems",$E3291)&gt;0,"Usystems"),IF(SEARCH("RIIFO",$E3291)&gt;0,"RIIFO","Uponor")),"Uponor")</f>
        <v>Uponor</v>
      </c>
      <c r="I3291" s="25" t="str">
        <f>IFERROR(MID($D3291,1,7)+0,"")</f>
        <v/>
      </c>
      <c r="J3291" s="25" t="str">
        <f>IFERROR(MID($D3291,10,7)+0,"")</f>
        <v/>
      </c>
      <c r="K3291" s="25" t="str">
        <f>IFERROR(MID($D3291,19,7)+0,"")</f>
        <v/>
      </c>
      <c r="L3291" s="25" t="str">
        <f>IFERROR(MID($D3291,28,7)+0,"")</f>
        <v/>
      </c>
      <c r="M3291" s="25" t="str">
        <f>IF(IFERROR(MID($Q3291,1,7)+0,"")&lt;1130000,IF(INDEX(C:C,MATCH(LEFT(Q3291,7)+0,I:I,0))&lt;1130000,"",INDEX(C:C,MATCH(LEFT(Q3291,7)+0,I:I,0))),IFERROR(MID($Q3291,1,7)+0,""))</f>
        <v/>
      </c>
      <c r="N3291" s="25" t="str">
        <f>IF(IFERROR(MID($Q3291,10,7)+0,"")&lt;1130000,"",IFERROR(MID($Q3291,10,7)+0,""))</f>
        <v/>
      </c>
      <c r="O3291" s="25" t="str">
        <f>IF(IFERROR(MID($Q3291,19,7)+0,"")&lt;1130000,"",IFERROR(MID($Q3291,19,7)+0,""))</f>
        <v/>
      </c>
      <c r="P3291" s="25" t="str">
        <f>IF(M3291="","",IF(N3291="",M3291,M3291&amp;", "&amp;N3291))</f>
        <v/>
      </c>
      <c r="Q3291" s="25"/>
      <c r="R3291" s="25"/>
      <c r="S3291" s="35" t="s">
        <v>97</v>
      </c>
      <c r="T3291" s="25" t="s">
        <v>36</v>
      </c>
      <c r="U3291" s="185">
        <v>5826</v>
      </c>
      <c r="V3291" s="188">
        <v>5826</v>
      </c>
      <c r="W3291" s="189">
        <v>5826</v>
      </c>
      <c r="X3291" s="31">
        <v>5826</v>
      </c>
      <c r="Y3291" s="90">
        <f>IFERROR(ROUND(X3291/W3291-1,2),"")</f>
        <v>0</v>
      </c>
      <c r="Z3291" s="31">
        <f>IF(OR(S3291="VLD MLC components",S3291="VLD MLC pipes",S3291="VLD PEX components",S3291="VLD PEX pipes",S3291="VLD PHC components",S3291="VLD PHC pipes",S3291="Controls VLD"),"По запросу",X3291)</f>
        <v>5826</v>
      </c>
      <c r="AA3291" s="63">
        <f>ROUND(X3291/1.2,3)</f>
        <v>4855</v>
      </c>
      <c r="AB3291" s="23">
        <v>4855</v>
      </c>
      <c r="AC3291" s="190">
        <f>IFERROR(ROUND(AA3291/AB3291-1,2),"")</f>
        <v>0</v>
      </c>
      <c r="AD3291" s="25">
        <v>0.48</v>
      </c>
      <c r="AE3291" s="25">
        <v>9.6000000000000002E-4</v>
      </c>
      <c r="AF3291" s="25">
        <v>0</v>
      </c>
      <c r="AG3291" s="25" t="s">
        <v>22</v>
      </c>
      <c r="AH3291" s="25">
        <v>0</v>
      </c>
      <c r="AI3291" s="25">
        <v>0</v>
      </c>
      <c r="AJ3291" s="25" t="s">
        <v>19</v>
      </c>
      <c r="AK3291" s="42" t="s">
        <v>19</v>
      </c>
      <c r="AL3291" s="25" t="s">
        <v>19</v>
      </c>
      <c r="AM3291" s="25">
        <v>1</v>
      </c>
      <c r="AN3291" s="25"/>
      <c r="AO3291" s="25"/>
      <c r="AP3291" s="25"/>
      <c r="AQ3291" s="25"/>
      <c r="AR3291" s="94"/>
      <c r="AS3291" s="157" t="s">
        <v>22</v>
      </c>
      <c r="AT3291" s="93" t="s">
        <v>22</v>
      </c>
      <c r="AU3291" s="92" t="s">
        <v>22</v>
      </c>
      <c r="AV3291" s="91" t="s">
        <v>48</v>
      </c>
      <c r="AW3291" s="92" t="s">
        <v>48</v>
      </c>
      <c r="AX3291" s="92" t="s">
        <v>48</v>
      </c>
      <c r="AY3291" s="91" t="s">
        <v>48</v>
      </c>
      <c r="AZ3291" s="23"/>
      <c r="BA3291" s="25">
        <v>0</v>
      </c>
      <c r="BB3291" t="s">
        <v>48</v>
      </c>
      <c r="BC3291" t="e">
        <v>#N/A</v>
      </c>
      <c r="BD3291" t="e">
        <f>IF(Z3291=BC3291,"OK")</f>
        <v>#N/A</v>
      </c>
      <c r="BE3291">
        <v>0.48</v>
      </c>
      <c r="BF3291">
        <v>9.6000000000000002E-4</v>
      </c>
      <c r="BG3291">
        <v>0</v>
      </c>
      <c r="BH3291">
        <v>0</v>
      </c>
      <c r="BI3291">
        <v>0</v>
      </c>
      <c r="BJ3291">
        <v>0</v>
      </c>
      <c r="BK3291">
        <v>0</v>
      </c>
      <c r="BN3291" s="183"/>
    </row>
    <row r="3292" spans="1:66" ht="25.5" x14ac:dyDescent="0.25">
      <c r="A3292" s="1"/>
      <c r="B3292" s="94">
        <v>3279</v>
      </c>
      <c r="C3292" s="43">
        <v>1045436</v>
      </c>
      <c r="D3292" s="25"/>
      <c r="E3292" s="36" t="s">
        <v>2273</v>
      </c>
      <c r="F3292" s="151" t="s">
        <v>28</v>
      </c>
      <c r="G3292" s="47" t="s">
        <v>32</v>
      </c>
      <c r="H3292" s="46" t="str">
        <f>IFERROR(IFERROR(IF(SEARCH("Usystems",$E3292)&gt;0,"Usystems"),IF(SEARCH("RIIFO",$E3292)&gt;0,"RIIFO","Uponor")),"Uponor")</f>
        <v>Uponor</v>
      </c>
      <c r="I3292" s="25" t="str">
        <f>IFERROR(MID($D3292,1,7)+0,"")</f>
        <v/>
      </c>
      <c r="J3292" s="25" t="str">
        <f>IFERROR(MID($D3292,10,7)+0,"")</f>
        <v/>
      </c>
      <c r="K3292" s="25" t="str">
        <f>IFERROR(MID($D3292,19,7)+0,"")</f>
        <v/>
      </c>
      <c r="L3292" s="25" t="str">
        <f>IFERROR(MID($D3292,28,7)+0,"")</f>
        <v/>
      </c>
      <c r="M3292" s="25" t="str">
        <f>IF(IFERROR(MID($Q3292,1,7)+0,"")&lt;1130000,IF(INDEX(C:C,MATCH(LEFT(Q3292,7)+0,I:I,0))&lt;1130000,"",INDEX(C:C,MATCH(LEFT(Q3292,7)+0,I:I,0))),IFERROR(MID($Q3292,1,7)+0,""))</f>
        <v/>
      </c>
      <c r="N3292" s="25" t="str">
        <f>IF(IFERROR(MID($Q3292,10,7)+0,"")&lt;1130000,"",IFERROR(MID($Q3292,10,7)+0,""))</f>
        <v/>
      </c>
      <c r="O3292" s="25" t="str">
        <f>IF(IFERROR(MID($Q3292,19,7)+0,"")&lt;1130000,"",IFERROR(MID($Q3292,19,7)+0,""))</f>
        <v/>
      </c>
      <c r="P3292" s="25" t="str">
        <f>IF(M3292="","",IF(N3292="",M3292,M3292&amp;", "&amp;N3292))</f>
        <v/>
      </c>
      <c r="Q3292" s="25"/>
      <c r="R3292" s="25"/>
      <c r="S3292" s="35" t="s">
        <v>97</v>
      </c>
      <c r="T3292" s="25" t="s">
        <v>36</v>
      </c>
      <c r="U3292" s="185">
        <v>9737</v>
      </c>
      <c r="V3292" s="188">
        <v>9737</v>
      </c>
      <c r="W3292" s="189">
        <v>9737</v>
      </c>
      <c r="X3292" s="31">
        <v>9737</v>
      </c>
      <c r="Y3292" s="90">
        <f>IFERROR(ROUND(X3292/W3292-1,2),"")</f>
        <v>0</v>
      </c>
      <c r="Z3292" s="31">
        <f>IF(OR(S3292="VLD MLC components",S3292="VLD MLC pipes",S3292="VLD PEX components",S3292="VLD PEX pipes",S3292="VLD PHC components",S3292="VLD PHC pipes",S3292="Controls VLD"),"По запросу",X3292)</f>
        <v>9737</v>
      </c>
      <c r="AA3292" s="63">
        <f>ROUND(X3292/1.2,3)</f>
        <v>8114.1670000000004</v>
      </c>
      <c r="AB3292" s="23">
        <v>8114.1670000000004</v>
      </c>
      <c r="AC3292" s="190">
        <f>IFERROR(ROUND(AA3292/AB3292-1,2),"")</f>
        <v>0</v>
      </c>
      <c r="AD3292" s="25">
        <v>0.69399999999999995</v>
      </c>
      <c r="AE3292" s="25">
        <v>1.403E-3</v>
      </c>
      <c r="AF3292" s="25">
        <v>0</v>
      </c>
      <c r="AG3292" s="25" t="s">
        <v>22</v>
      </c>
      <c r="AH3292" s="25">
        <v>0</v>
      </c>
      <c r="AI3292" s="25">
        <v>0</v>
      </c>
      <c r="AJ3292" s="25" t="s">
        <v>19</v>
      </c>
      <c r="AK3292" s="42" t="s">
        <v>19</v>
      </c>
      <c r="AL3292" s="25" t="s">
        <v>19</v>
      </c>
      <c r="AM3292" s="25">
        <v>1</v>
      </c>
      <c r="AN3292" s="25"/>
      <c r="AO3292" s="25"/>
      <c r="AP3292" s="25"/>
      <c r="AQ3292" s="25"/>
      <c r="AR3292" s="94"/>
      <c r="AS3292" s="157" t="s">
        <v>22</v>
      </c>
      <c r="AT3292" s="93" t="s">
        <v>22</v>
      </c>
      <c r="AU3292" s="92" t="s">
        <v>22</v>
      </c>
      <c r="AV3292" s="91" t="s">
        <v>48</v>
      </c>
      <c r="AW3292" s="92" t="s">
        <v>48</v>
      </c>
      <c r="AX3292" s="92" t="s">
        <v>48</v>
      </c>
      <c r="AY3292" s="91" t="s">
        <v>48</v>
      </c>
      <c r="AZ3292" s="23"/>
      <c r="BA3292" s="25">
        <v>0</v>
      </c>
      <c r="BB3292" t="s">
        <v>48</v>
      </c>
      <c r="BC3292" t="e">
        <v>#N/A</v>
      </c>
      <c r="BD3292" t="e">
        <f>IF(Z3292=BC3292,"OK")</f>
        <v>#N/A</v>
      </c>
      <c r="BE3292">
        <v>0.69399999999999995</v>
      </c>
      <c r="BF3292">
        <v>1.403E-3</v>
      </c>
      <c r="BG3292">
        <v>0</v>
      </c>
      <c r="BH3292">
        <v>0</v>
      </c>
      <c r="BI3292">
        <v>0</v>
      </c>
      <c r="BJ3292">
        <v>0</v>
      </c>
      <c r="BK3292">
        <v>0</v>
      </c>
      <c r="BN3292" s="183"/>
    </row>
    <row r="3293" spans="1:66" ht="25.5" x14ac:dyDescent="0.25">
      <c r="A3293" s="1"/>
      <c r="B3293" s="94">
        <v>3280</v>
      </c>
      <c r="C3293" s="43">
        <v>1045440</v>
      </c>
      <c r="D3293" s="25"/>
      <c r="E3293" s="36" t="s">
        <v>2272</v>
      </c>
      <c r="F3293" s="151" t="s">
        <v>28</v>
      </c>
      <c r="G3293" s="47" t="s">
        <v>32</v>
      </c>
      <c r="H3293" s="46" t="str">
        <f>IFERROR(IFERROR(IF(SEARCH("Usystems",$E3293)&gt;0,"Usystems"),IF(SEARCH("RIIFO",$E3293)&gt;0,"RIIFO","Uponor")),"Uponor")</f>
        <v>Uponor</v>
      </c>
      <c r="I3293" s="25" t="str">
        <f>IFERROR(MID($D3293,1,7)+0,"")</f>
        <v/>
      </c>
      <c r="J3293" s="25" t="str">
        <f>IFERROR(MID($D3293,10,7)+0,"")</f>
        <v/>
      </c>
      <c r="K3293" s="25" t="str">
        <f>IFERROR(MID($D3293,19,7)+0,"")</f>
        <v/>
      </c>
      <c r="L3293" s="25" t="str">
        <f>IFERROR(MID($D3293,28,7)+0,"")</f>
        <v/>
      </c>
      <c r="M3293" s="25" t="str">
        <f>IF(IFERROR(MID($Q3293,1,7)+0,"")&lt;1130000,IF(INDEX(C:C,MATCH(LEFT(Q3293,7)+0,I:I,0))&lt;1130000,"",INDEX(C:C,MATCH(LEFT(Q3293,7)+0,I:I,0))),IFERROR(MID($Q3293,1,7)+0,""))</f>
        <v/>
      </c>
      <c r="N3293" s="25" t="str">
        <f>IF(IFERROR(MID($Q3293,10,7)+0,"")&lt;1130000,"",IFERROR(MID($Q3293,10,7)+0,""))</f>
        <v/>
      </c>
      <c r="O3293" s="25" t="str">
        <f>IF(IFERROR(MID($Q3293,19,7)+0,"")&lt;1130000,"",IFERROR(MID($Q3293,19,7)+0,""))</f>
        <v/>
      </c>
      <c r="P3293" s="25" t="str">
        <f>IF(M3293="","",IF(N3293="",M3293,M3293&amp;", "&amp;N3293))</f>
        <v/>
      </c>
      <c r="Q3293" s="25"/>
      <c r="R3293" s="25"/>
      <c r="S3293" s="35" t="s">
        <v>97</v>
      </c>
      <c r="T3293" s="25" t="s">
        <v>36</v>
      </c>
      <c r="U3293" s="185">
        <v>6112</v>
      </c>
      <c r="V3293" s="188">
        <v>6112</v>
      </c>
      <c r="W3293" s="189">
        <v>6112</v>
      </c>
      <c r="X3293" s="31">
        <v>6112</v>
      </c>
      <c r="Y3293" s="90">
        <f>IFERROR(ROUND(X3293/W3293-1,2),"")</f>
        <v>0</v>
      </c>
      <c r="Z3293" s="31">
        <f>IF(OR(S3293="VLD MLC components",S3293="VLD MLC pipes",S3293="VLD PEX components",S3293="VLD PEX pipes",S3293="VLD PHC components",S3293="VLD PHC pipes",S3293="Controls VLD"),"По запросу",X3293)</f>
        <v>6112</v>
      </c>
      <c r="AA3293" s="63">
        <f>ROUND(X3293/1.2,3)</f>
        <v>5093.3329999999996</v>
      </c>
      <c r="AB3293" s="23">
        <v>5093.3329999999996</v>
      </c>
      <c r="AC3293" s="190">
        <f>IFERROR(ROUND(AA3293/AB3293-1,2),"")</f>
        <v>0</v>
      </c>
      <c r="AD3293" s="25">
        <v>0.35</v>
      </c>
      <c r="AE3293" s="25">
        <v>9.6000000000000002E-4</v>
      </c>
      <c r="AF3293" s="25">
        <v>0</v>
      </c>
      <c r="AG3293" s="25" t="s">
        <v>22</v>
      </c>
      <c r="AH3293" s="25">
        <v>0</v>
      </c>
      <c r="AI3293" s="25">
        <v>0</v>
      </c>
      <c r="AJ3293" s="25" t="s">
        <v>19</v>
      </c>
      <c r="AK3293" s="42" t="s">
        <v>19</v>
      </c>
      <c r="AL3293" s="25" t="s">
        <v>19</v>
      </c>
      <c r="AM3293" s="25">
        <v>1</v>
      </c>
      <c r="AN3293" s="25"/>
      <c r="AO3293" s="25"/>
      <c r="AP3293" s="25"/>
      <c r="AQ3293" s="25"/>
      <c r="AR3293" s="94"/>
      <c r="AS3293" s="157" t="s">
        <v>22</v>
      </c>
      <c r="AT3293" s="93" t="s">
        <v>22</v>
      </c>
      <c r="AU3293" s="92" t="s">
        <v>22</v>
      </c>
      <c r="AV3293" s="91" t="s">
        <v>48</v>
      </c>
      <c r="AW3293" s="92" t="s">
        <v>48</v>
      </c>
      <c r="AX3293" s="92" t="s">
        <v>48</v>
      </c>
      <c r="AY3293" s="91" t="s">
        <v>48</v>
      </c>
      <c r="AZ3293" s="23"/>
      <c r="BA3293" s="25">
        <v>0</v>
      </c>
      <c r="BB3293" t="s">
        <v>48</v>
      </c>
      <c r="BC3293" t="e">
        <v>#N/A</v>
      </c>
      <c r="BD3293" t="e">
        <f>IF(Z3293=BC3293,"OK")</f>
        <v>#N/A</v>
      </c>
      <c r="BE3293">
        <v>0.35</v>
      </c>
      <c r="BF3293">
        <v>9.6000000000000002E-4</v>
      </c>
      <c r="BG3293">
        <v>0</v>
      </c>
      <c r="BH3293">
        <v>0</v>
      </c>
      <c r="BI3293">
        <v>0</v>
      </c>
      <c r="BJ3293">
        <v>0</v>
      </c>
      <c r="BK3293">
        <v>0</v>
      </c>
      <c r="BN3293" s="183"/>
    </row>
    <row r="3294" spans="1:66" ht="25.5" x14ac:dyDescent="0.25">
      <c r="A3294" s="1"/>
      <c r="B3294" s="94">
        <v>3281</v>
      </c>
      <c r="C3294" s="43">
        <v>1045442</v>
      </c>
      <c r="D3294" s="25"/>
      <c r="E3294" s="36" t="s">
        <v>2271</v>
      </c>
      <c r="F3294" s="151" t="s">
        <v>28</v>
      </c>
      <c r="G3294" s="47" t="s">
        <v>32</v>
      </c>
      <c r="H3294" s="46" t="str">
        <f>IFERROR(IFERROR(IF(SEARCH("Usystems",$E3294)&gt;0,"Usystems"),IF(SEARCH("RIIFO",$E3294)&gt;0,"RIIFO","Uponor")),"Uponor")</f>
        <v>Uponor</v>
      </c>
      <c r="I3294" s="25" t="str">
        <f>IFERROR(MID($D3294,1,7)+0,"")</f>
        <v/>
      </c>
      <c r="J3294" s="25" t="str">
        <f>IFERROR(MID($D3294,10,7)+0,"")</f>
        <v/>
      </c>
      <c r="K3294" s="25" t="str">
        <f>IFERROR(MID($D3294,19,7)+0,"")</f>
        <v/>
      </c>
      <c r="L3294" s="25" t="str">
        <f>IFERROR(MID($D3294,28,7)+0,"")</f>
        <v/>
      </c>
      <c r="M3294" s="25" t="str">
        <f>IF(IFERROR(MID($Q3294,1,7)+0,"")&lt;1130000,IF(INDEX(C:C,MATCH(LEFT(Q3294,7)+0,I:I,0))&lt;1130000,"",INDEX(C:C,MATCH(LEFT(Q3294,7)+0,I:I,0))),IFERROR(MID($Q3294,1,7)+0,""))</f>
        <v/>
      </c>
      <c r="N3294" s="25" t="str">
        <f>IF(IFERROR(MID($Q3294,10,7)+0,"")&lt;1130000,"",IFERROR(MID($Q3294,10,7)+0,""))</f>
        <v/>
      </c>
      <c r="O3294" s="25" t="str">
        <f>IF(IFERROR(MID($Q3294,19,7)+0,"")&lt;1130000,"",IFERROR(MID($Q3294,19,7)+0,""))</f>
        <v/>
      </c>
      <c r="P3294" s="25" t="str">
        <f>IF(M3294="","",IF(N3294="",M3294,M3294&amp;", "&amp;N3294))</f>
        <v/>
      </c>
      <c r="Q3294" s="25"/>
      <c r="R3294" s="25"/>
      <c r="S3294" s="35" t="s">
        <v>97</v>
      </c>
      <c r="T3294" s="25" t="s">
        <v>36</v>
      </c>
      <c r="U3294" s="185">
        <v>8542</v>
      </c>
      <c r="V3294" s="188">
        <v>8542</v>
      </c>
      <c r="W3294" s="189">
        <v>8542</v>
      </c>
      <c r="X3294" s="31">
        <v>8542</v>
      </c>
      <c r="Y3294" s="90">
        <f>IFERROR(ROUND(X3294/W3294-1,2),"")</f>
        <v>0</v>
      </c>
      <c r="Z3294" s="31">
        <f>IF(OR(S3294="VLD MLC components",S3294="VLD MLC pipes",S3294="VLD PEX components",S3294="VLD PEX pipes",S3294="VLD PHC components",S3294="VLD PHC pipes",S3294="Controls VLD"),"По запросу",X3294)</f>
        <v>8542</v>
      </c>
      <c r="AA3294" s="63">
        <f>ROUND(X3294/1.2,3)</f>
        <v>7118.3329999999996</v>
      </c>
      <c r="AB3294" s="23">
        <v>7118.3329999999996</v>
      </c>
      <c r="AC3294" s="190">
        <f>IFERROR(ROUND(AA3294/AB3294-1,2),"")</f>
        <v>0</v>
      </c>
      <c r="AD3294" s="25">
        <v>0.69299999999999995</v>
      </c>
      <c r="AE3294" s="25">
        <v>1.3649999999999999E-3</v>
      </c>
      <c r="AF3294" s="25">
        <v>0</v>
      </c>
      <c r="AG3294" s="25" t="s">
        <v>22</v>
      </c>
      <c r="AH3294" s="25">
        <v>0</v>
      </c>
      <c r="AI3294" s="25">
        <v>0</v>
      </c>
      <c r="AJ3294" s="25" t="s">
        <v>19</v>
      </c>
      <c r="AK3294" s="42" t="s">
        <v>19</v>
      </c>
      <c r="AL3294" s="25" t="s">
        <v>19</v>
      </c>
      <c r="AM3294" s="25">
        <v>1</v>
      </c>
      <c r="AN3294" s="25"/>
      <c r="AO3294" s="25"/>
      <c r="AP3294" s="25"/>
      <c r="AQ3294" s="25"/>
      <c r="AR3294" s="94"/>
      <c r="AS3294" s="157" t="s">
        <v>22</v>
      </c>
      <c r="AT3294" s="93" t="s">
        <v>22</v>
      </c>
      <c r="AU3294" s="92" t="s">
        <v>22</v>
      </c>
      <c r="AV3294" s="91" t="s">
        <v>48</v>
      </c>
      <c r="AW3294" s="92" t="s">
        <v>48</v>
      </c>
      <c r="AX3294" s="92" t="s">
        <v>48</v>
      </c>
      <c r="AY3294" s="91" t="s">
        <v>48</v>
      </c>
      <c r="AZ3294" s="23"/>
      <c r="BA3294" s="25">
        <v>0</v>
      </c>
      <c r="BB3294" t="s">
        <v>48</v>
      </c>
      <c r="BC3294" t="e">
        <v>#N/A</v>
      </c>
      <c r="BD3294" t="e">
        <f>IF(Z3294=BC3294,"OK")</f>
        <v>#N/A</v>
      </c>
      <c r="BE3294">
        <v>0.69299999999999995</v>
      </c>
      <c r="BF3294">
        <v>1.3649999999999999E-3</v>
      </c>
      <c r="BG3294">
        <v>0</v>
      </c>
      <c r="BH3294">
        <v>0</v>
      </c>
      <c r="BI3294">
        <v>0</v>
      </c>
      <c r="BJ3294">
        <v>0</v>
      </c>
      <c r="BK3294">
        <v>0</v>
      </c>
      <c r="BN3294" s="183"/>
    </row>
    <row r="3295" spans="1:66" ht="25.5" x14ac:dyDescent="0.25">
      <c r="A3295" s="1"/>
      <c r="B3295" s="94">
        <v>3282</v>
      </c>
      <c r="C3295" s="43">
        <v>1046978</v>
      </c>
      <c r="D3295" s="25"/>
      <c r="E3295" s="36" t="s">
        <v>2270</v>
      </c>
      <c r="F3295" s="151" t="s">
        <v>26</v>
      </c>
      <c r="G3295" s="47" t="s">
        <v>32</v>
      </c>
      <c r="H3295" s="46" t="str">
        <f>IFERROR(IFERROR(IF(SEARCH("Usystems",$E3295)&gt;0,"Usystems"),IF(SEARCH("RIIFO",$E3295)&gt;0,"RIIFO","Uponor")),"Uponor")</f>
        <v>Uponor</v>
      </c>
      <c r="I3295" s="25" t="str">
        <f>IFERROR(MID($D3295,1,7)+0,"")</f>
        <v/>
      </c>
      <c r="J3295" s="25" t="str">
        <f>IFERROR(MID($D3295,10,7)+0,"")</f>
        <v/>
      </c>
      <c r="K3295" s="25" t="str">
        <f>IFERROR(MID($D3295,19,7)+0,"")</f>
        <v/>
      </c>
      <c r="L3295" s="25" t="str">
        <f>IFERROR(MID($D3295,28,7)+0,"")</f>
        <v/>
      </c>
      <c r="M3295" s="25" t="str">
        <f>IF(IFERROR(MID($Q3295,1,7)+0,"")&lt;1130000,IF(INDEX(C:C,MATCH(LEFT(Q3295,7)+0,I:I,0))&lt;1130000,"",INDEX(C:C,MATCH(LEFT(Q3295,7)+0,I:I,0))),IFERROR(MID($Q3295,1,7)+0,""))</f>
        <v/>
      </c>
      <c r="N3295" s="25" t="str">
        <f>IF(IFERROR(MID($Q3295,10,7)+0,"")&lt;1130000,"",IFERROR(MID($Q3295,10,7)+0,""))</f>
        <v/>
      </c>
      <c r="O3295" s="25" t="str">
        <f>IF(IFERROR(MID($Q3295,19,7)+0,"")&lt;1130000,"",IFERROR(MID($Q3295,19,7)+0,""))</f>
        <v/>
      </c>
      <c r="P3295" s="25" t="str">
        <f>IF(M3295="","",IF(N3295="",M3295,M3295&amp;", "&amp;N3295))</f>
        <v/>
      </c>
      <c r="Q3295" s="25"/>
      <c r="R3295" s="25"/>
      <c r="S3295" s="35" t="s">
        <v>97</v>
      </c>
      <c r="T3295" s="25" t="s">
        <v>36</v>
      </c>
      <c r="U3295" s="185">
        <v>7633</v>
      </c>
      <c r="V3295" s="188">
        <v>7633</v>
      </c>
      <c r="W3295" s="189">
        <v>7633</v>
      </c>
      <c r="X3295" s="31">
        <v>7633</v>
      </c>
      <c r="Y3295" s="90">
        <f>IFERROR(ROUND(X3295/W3295-1,2),"")</f>
        <v>0</v>
      </c>
      <c r="Z3295" s="31">
        <f>IF(OR(S3295="VLD MLC components",S3295="VLD MLC pipes",S3295="VLD PEX components",S3295="VLD PEX pipes",S3295="VLD PHC components",S3295="VLD PHC pipes",S3295="Controls VLD"),"По запросу",X3295)</f>
        <v>7633</v>
      </c>
      <c r="AA3295" s="63">
        <f>ROUND(X3295/1.2,3)</f>
        <v>6360.8329999999996</v>
      </c>
      <c r="AB3295" s="23">
        <v>6360.8329999999996</v>
      </c>
      <c r="AC3295" s="190">
        <f>IFERROR(ROUND(AA3295/AB3295-1,2),"")</f>
        <v>0</v>
      </c>
      <c r="AD3295" s="25">
        <v>0.38</v>
      </c>
      <c r="AE3295" s="25">
        <v>9.6000000000000002E-4</v>
      </c>
      <c r="AF3295" s="25">
        <v>8</v>
      </c>
      <c r="AG3295" s="25">
        <v>8</v>
      </c>
      <c r="AH3295" s="25">
        <v>8</v>
      </c>
      <c r="AI3295" s="25">
        <v>8</v>
      </c>
      <c r="AJ3295" s="25" t="s">
        <v>20</v>
      </c>
      <c r="AK3295" s="42" t="s">
        <v>19</v>
      </c>
      <c r="AL3295" s="25" t="s">
        <v>19</v>
      </c>
      <c r="AM3295" s="25">
        <v>1</v>
      </c>
      <c r="AN3295" s="25"/>
      <c r="AO3295" s="25"/>
      <c r="AP3295" s="25"/>
      <c r="AQ3295" s="25"/>
      <c r="AR3295" s="94"/>
      <c r="AS3295" s="157">
        <v>8</v>
      </c>
      <c r="AT3295" s="93" t="s">
        <v>22</v>
      </c>
      <c r="AU3295" s="92" t="s">
        <v>22</v>
      </c>
      <c r="AV3295" s="91" t="s">
        <v>152</v>
      </c>
      <c r="AW3295" s="92" t="s">
        <v>152</v>
      </c>
      <c r="AX3295" s="92" t="s">
        <v>48</v>
      </c>
      <c r="AY3295" s="91" t="s">
        <v>48</v>
      </c>
      <c r="AZ3295" s="23"/>
      <c r="BA3295" s="25" t="s">
        <v>2269</v>
      </c>
      <c r="BB3295" t="s">
        <v>25</v>
      </c>
      <c r="BC3295" t="e">
        <v>#N/A</v>
      </c>
      <c r="BD3295" t="e">
        <f>IF(Z3295=BC3295,"OK")</f>
        <v>#N/A</v>
      </c>
      <c r="BE3295">
        <v>0.38</v>
      </c>
      <c r="BF3295">
        <v>9.6000000000000002E-4</v>
      </c>
      <c r="BG3295">
        <v>0</v>
      </c>
      <c r="BH3295">
        <v>0</v>
      </c>
      <c r="BI3295">
        <v>0</v>
      </c>
      <c r="BJ3295">
        <v>0</v>
      </c>
      <c r="BK3295">
        <v>0</v>
      </c>
      <c r="BN3295" s="183"/>
    </row>
    <row r="3296" spans="1:66" ht="25.5" x14ac:dyDescent="0.25">
      <c r="A3296" s="1"/>
      <c r="B3296" s="94">
        <v>3283</v>
      </c>
      <c r="C3296" s="43">
        <v>1064155</v>
      </c>
      <c r="D3296" s="42"/>
      <c r="E3296" s="36" t="s">
        <v>2268</v>
      </c>
      <c r="F3296" s="151" t="s">
        <v>28</v>
      </c>
      <c r="G3296" s="59" t="s">
        <v>98</v>
      </c>
      <c r="H3296" s="46" t="str">
        <f>IFERROR(IFERROR(IF(SEARCH("Usystems",$E3296)&gt;0,"Usystems"),IF(SEARCH("RIIFO",$E3296)&gt;0,"RIIFO","Uponor")),"Uponor")</f>
        <v>Uponor</v>
      </c>
      <c r="I3296" s="25" t="str">
        <f>IFERROR(MID($D3296,1,7)+0,"")</f>
        <v/>
      </c>
      <c r="J3296" s="25" t="str">
        <f>IFERROR(MID($D3296,10,7)+0,"")</f>
        <v/>
      </c>
      <c r="K3296" s="25" t="str">
        <f>IFERROR(MID($D3296,19,7)+0,"")</f>
        <v/>
      </c>
      <c r="L3296" s="25" t="str">
        <f>IFERROR(MID($D3296,28,7)+0,"")</f>
        <v/>
      </c>
      <c r="M3296" s="25" t="str">
        <f>IF(IFERROR(MID($Q3296,1,7)+0,"")&lt;1130000,IF(INDEX(C:C,MATCH(LEFT(Q3296,7)+0,I:I,0))&lt;1130000,"",INDEX(C:C,MATCH(LEFT(Q3296,7)+0,I:I,0))),IFERROR(MID($Q3296,1,7)+0,""))</f>
        <v/>
      </c>
      <c r="N3296" s="25" t="str">
        <f>IF(IFERROR(MID($Q3296,10,7)+0,"")&lt;1130000,"",IFERROR(MID($Q3296,10,7)+0,""))</f>
        <v/>
      </c>
      <c r="O3296" s="25" t="str">
        <f>IF(IFERROR(MID($Q3296,19,7)+0,"")&lt;1130000,"",IFERROR(MID($Q3296,19,7)+0,""))</f>
        <v/>
      </c>
      <c r="P3296" s="25" t="str">
        <f>IF(M3296="","",IF(N3296="",M3296,M3296&amp;", "&amp;N3296))</f>
        <v/>
      </c>
      <c r="Q3296" s="25"/>
      <c r="R3296" s="25"/>
      <c r="S3296" s="35" t="s">
        <v>97</v>
      </c>
      <c r="T3296" s="25" t="s">
        <v>36</v>
      </c>
      <c r="U3296" s="185">
        <v>2295</v>
      </c>
      <c r="V3296" s="188">
        <v>2295</v>
      </c>
      <c r="W3296" s="189">
        <v>2295</v>
      </c>
      <c r="X3296" s="31">
        <v>2295</v>
      </c>
      <c r="Y3296" s="90">
        <f>IFERROR(ROUND(X3296/W3296-1,2),"")</f>
        <v>0</v>
      </c>
      <c r="Z3296" s="31">
        <f>IF(OR(S3296="VLD MLC components",S3296="VLD MLC pipes",S3296="VLD PEX components",S3296="VLD PEX pipes",S3296="VLD PHC components",S3296="VLD PHC pipes",S3296="Controls VLD"),"По запросу",X3296)</f>
        <v>2295</v>
      </c>
      <c r="AA3296" s="63">
        <f>ROUND(X3296/1.2,3)</f>
        <v>1912.5</v>
      </c>
      <c r="AB3296" s="23">
        <v>1912.5</v>
      </c>
      <c r="AC3296" s="190">
        <f>IFERROR(ROUND(AA3296/AB3296-1,2),"")</f>
        <v>0</v>
      </c>
      <c r="AD3296" s="25">
        <v>0.15</v>
      </c>
      <c r="AE3296" s="25">
        <v>4.2900000000000002E-4</v>
      </c>
      <c r="AF3296" s="25">
        <v>0</v>
      </c>
      <c r="AG3296" s="25" t="s">
        <v>22</v>
      </c>
      <c r="AH3296" s="25">
        <v>0</v>
      </c>
      <c r="AI3296" s="25">
        <v>0</v>
      </c>
      <c r="AJ3296" s="25" t="s">
        <v>19</v>
      </c>
      <c r="AK3296" s="42" t="s">
        <v>19</v>
      </c>
      <c r="AL3296" s="25" t="s">
        <v>19</v>
      </c>
      <c r="AM3296" s="25" t="s">
        <v>99</v>
      </c>
      <c r="AN3296" s="25"/>
      <c r="AO3296" s="25"/>
      <c r="AP3296" s="25"/>
      <c r="AQ3296" s="25"/>
      <c r="AR3296" s="94"/>
      <c r="AS3296" s="157" t="s">
        <v>22</v>
      </c>
      <c r="AT3296" s="93" t="s">
        <v>22</v>
      </c>
      <c r="AU3296" s="92" t="s">
        <v>22</v>
      </c>
      <c r="AV3296" s="91" t="s">
        <v>48</v>
      </c>
      <c r="AW3296" s="92" t="s">
        <v>48</v>
      </c>
      <c r="AX3296" s="92" t="s">
        <v>48</v>
      </c>
      <c r="AY3296" s="91" t="s">
        <v>48</v>
      </c>
      <c r="AZ3296" s="23"/>
      <c r="BA3296" s="25">
        <v>0</v>
      </c>
      <c r="BB3296" t="s">
        <v>48</v>
      </c>
      <c r="BC3296" t="e">
        <v>#N/A</v>
      </c>
      <c r="BD3296" t="e">
        <f>IF(Z3296=BC3296,"OK")</f>
        <v>#N/A</v>
      </c>
      <c r="BE3296">
        <v>0.15</v>
      </c>
      <c r="BF3296">
        <v>4.2900000000000002E-4</v>
      </c>
      <c r="BG3296">
        <v>0</v>
      </c>
      <c r="BH3296">
        <v>0</v>
      </c>
      <c r="BI3296">
        <v>0</v>
      </c>
      <c r="BJ3296">
        <v>0</v>
      </c>
      <c r="BK3296">
        <v>0</v>
      </c>
      <c r="BN3296" s="183"/>
    </row>
    <row r="3297" spans="1:66" ht="25.5" x14ac:dyDescent="0.25">
      <c r="A3297" s="1"/>
      <c r="B3297" s="94">
        <v>3284</v>
      </c>
      <c r="C3297" s="43">
        <v>1065293</v>
      </c>
      <c r="D3297" s="25"/>
      <c r="E3297" s="36" t="s">
        <v>2267</v>
      </c>
      <c r="F3297" s="151" t="s">
        <v>28</v>
      </c>
      <c r="G3297" s="47" t="s">
        <v>41</v>
      </c>
      <c r="H3297" s="46" t="str">
        <f>IFERROR(IFERROR(IF(SEARCH("Usystems",$E3297)&gt;0,"Usystems"),IF(SEARCH("RIIFO",$E3297)&gt;0,"RIIFO","Uponor")),"Uponor")</f>
        <v>Uponor</v>
      </c>
      <c r="I3297" s="25" t="str">
        <f>IFERROR(MID($D3297,1,7)+0,"")</f>
        <v/>
      </c>
      <c r="J3297" s="25" t="str">
        <f>IFERROR(MID($D3297,10,7)+0,"")</f>
        <v/>
      </c>
      <c r="K3297" s="25" t="str">
        <f>IFERROR(MID($D3297,19,7)+0,"")</f>
        <v/>
      </c>
      <c r="L3297" s="25" t="str">
        <f>IFERROR(MID($D3297,28,7)+0,"")</f>
        <v/>
      </c>
      <c r="M3297" s="25" t="str">
        <f>IF(IFERROR(MID($Q3297,1,7)+0,"")&lt;1130000,IF(INDEX(C:C,MATCH(LEFT(Q3297,7)+0,I:I,0))&lt;1130000,"",INDEX(C:C,MATCH(LEFT(Q3297,7)+0,I:I,0))),IFERROR(MID($Q3297,1,7)+0,""))</f>
        <v/>
      </c>
      <c r="N3297" s="25" t="str">
        <f>IF(IFERROR(MID($Q3297,10,7)+0,"")&lt;1130000,"",IFERROR(MID($Q3297,10,7)+0,""))</f>
        <v/>
      </c>
      <c r="O3297" s="25" t="str">
        <f>IF(IFERROR(MID($Q3297,19,7)+0,"")&lt;1130000,"",IFERROR(MID($Q3297,19,7)+0,""))</f>
        <v/>
      </c>
      <c r="P3297" s="25" t="str">
        <f>IF(M3297="","",IF(N3297="",M3297,M3297&amp;", "&amp;N3297))</f>
        <v/>
      </c>
      <c r="Q3297" s="25"/>
      <c r="R3297" s="25"/>
      <c r="S3297" s="35" t="s">
        <v>53</v>
      </c>
      <c r="T3297" s="25" t="s">
        <v>36</v>
      </c>
      <c r="U3297" s="185">
        <v>1716</v>
      </c>
      <c r="V3297" s="188">
        <v>1716</v>
      </c>
      <c r="W3297" s="189">
        <v>1716</v>
      </c>
      <c r="X3297" s="31">
        <v>1716</v>
      </c>
      <c r="Y3297" s="90">
        <f>IFERROR(ROUND(X3297/W3297-1,2),"")</f>
        <v>0</v>
      </c>
      <c r="Z3297" s="31">
        <f>IF(OR(S3297="VLD MLC components",S3297="VLD MLC pipes",S3297="VLD PEX components",S3297="VLD PEX pipes",S3297="VLD PHC components",S3297="VLD PHC pipes",S3297="Controls VLD"),"По запросу",X3297)</f>
        <v>1716</v>
      </c>
      <c r="AA3297" s="63">
        <f>ROUND(X3297/1.2,3)</f>
        <v>1430</v>
      </c>
      <c r="AB3297" s="23">
        <v>1430</v>
      </c>
      <c r="AC3297" s="190">
        <f>IFERROR(ROUND(AA3297/AB3297-1,2),"")</f>
        <v>0</v>
      </c>
      <c r="AD3297" s="25">
        <v>0.18</v>
      </c>
      <c r="AE3297" s="25">
        <v>6.9999999999999994E-5</v>
      </c>
      <c r="AF3297" s="25">
        <v>0</v>
      </c>
      <c r="AG3297" s="25" t="s">
        <v>22</v>
      </c>
      <c r="AH3297" s="25">
        <v>0</v>
      </c>
      <c r="AI3297" s="25">
        <v>0</v>
      </c>
      <c r="AJ3297" s="25" t="s">
        <v>19</v>
      </c>
      <c r="AK3297" s="42" t="s">
        <v>19</v>
      </c>
      <c r="AL3297" s="25" t="s">
        <v>100</v>
      </c>
      <c r="AM3297" s="25">
        <v>25</v>
      </c>
      <c r="AN3297" s="25"/>
      <c r="AO3297" s="25"/>
      <c r="AP3297" s="25"/>
      <c r="AQ3297" s="25"/>
      <c r="AR3297" s="94"/>
      <c r="AS3297" s="157" t="s">
        <v>22</v>
      </c>
      <c r="AT3297" s="93" t="s">
        <v>22</v>
      </c>
      <c r="AU3297" s="92" t="s">
        <v>22</v>
      </c>
      <c r="AV3297" s="91" t="s">
        <v>48</v>
      </c>
      <c r="AW3297" s="92" t="s">
        <v>48</v>
      </c>
      <c r="AX3297" s="92" t="s">
        <v>48</v>
      </c>
      <c r="AY3297" s="91" t="s">
        <v>48</v>
      </c>
      <c r="AZ3297" s="23"/>
      <c r="BA3297" s="25">
        <v>0</v>
      </c>
      <c r="BB3297" t="s">
        <v>48</v>
      </c>
      <c r="BC3297" t="e">
        <v>#N/A</v>
      </c>
      <c r="BD3297" t="e">
        <f>IF(Z3297=BC3297,"OK")</f>
        <v>#N/A</v>
      </c>
      <c r="BE3297">
        <v>0.18</v>
      </c>
      <c r="BF3297">
        <v>6.9999999999999994E-5</v>
      </c>
      <c r="BG3297">
        <v>0</v>
      </c>
      <c r="BH3297">
        <v>0</v>
      </c>
      <c r="BI3297">
        <v>0</v>
      </c>
      <c r="BJ3297">
        <v>0</v>
      </c>
      <c r="BK3297">
        <v>0</v>
      </c>
      <c r="BN3297" s="183"/>
    </row>
    <row r="3298" spans="1:66" x14ac:dyDescent="0.25">
      <c r="A3298" s="1"/>
      <c r="B3298" s="94">
        <v>3285</v>
      </c>
      <c r="C3298" s="39" t="s">
        <v>2266</v>
      </c>
      <c r="D3298" s="25"/>
      <c r="E3298" s="36"/>
      <c r="F3298" s="213"/>
      <c r="G3298" s="50"/>
      <c r="H3298" s="46" t="str">
        <f>IFERROR(IFERROR(IF(SEARCH("Usystems",$E3298)&gt;0,"Usystems"),IF(SEARCH("RIIFO",$E3298)&gt;0,"RIIFO","Uponor")),"Uponor")</f>
        <v>Uponor</v>
      </c>
      <c r="I3298" s="25" t="str">
        <f>IFERROR(MID($D3298,1,7)+0,"")</f>
        <v/>
      </c>
      <c r="J3298" s="25" t="str">
        <f>IFERROR(MID($D3298,10,7)+0,"")</f>
        <v/>
      </c>
      <c r="K3298" s="25" t="str">
        <f>IFERROR(MID($D3298,19,7)+0,"")</f>
        <v/>
      </c>
      <c r="L3298" s="25" t="str">
        <f>IFERROR(MID($D3298,28,7)+0,"")</f>
        <v/>
      </c>
      <c r="M3298" s="25" t="str">
        <f>IF(IFERROR(MID($Q3298,1,7)+0,"")&lt;1130000,IF(INDEX(C:C,MATCH(LEFT(Q3298,7)+0,I:I,0))&lt;1130000,"",INDEX(C:C,MATCH(LEFT(Q3298,7)+0,I:I,0))),IFERROR(MID($Q3298,1,7)+0,""))</f>
        <v/>
      </c>
      <c r="N3298" s="25" t="str">
        <f>IF(IFERROR(MID($Q3298,10,7)+0,"")&lt;1130000,"",IFERROR(MID($Q3298,10,7)+0,""))</f>
        <v/>
      </c>
      <c r="O3298" s="25" t="str">
        <f>IF(IFERROR(MID($Q3298,19,7)+0,"")&lt;1130000,"",IFERROR(MID($Q3298,19,7)+0,""))</f>
        <v/>
      </c>
      <c r="P3298" s="25" t="str">
        <f>IF(M3298="","",IF(N3298="",M3298,M3298&amp;", "&amp;N3298))</f>
        <v/>
      </c>
      <c r="Q3298" s="50"/>
      <c r="R3298" s="50"/>
      <c r="S3298" s="35" t="s">
        <v>22</v>
      </c>
      <c r="T3298" s="50"/>
      <c r="U3298" s="185" t="s">
        <v>22</v>
      </c>
      <c r="V3298" s="188" t="s">
        <v>22</v>
      </c>
      <c r="W3298" s="189" t="s">
        <v>22</v>
      </c>
      <c r="X3298" s="31"/>
      <c r="Y3298" s="90" t="str">
        <f>IFERROR(ROUND(X3298/W3298-1,2),"")</f>
        <v/>
      </c>
      <c r="Z3298" s="31">
        <f>IF(OR(S3298="VLD MLC components",S3298="VLD MLC pipes",S3298="VLD PEX components",S3298="VLD PEX pipes",S3298="VLD PHC components",S3298="VLD PHC pipes",S3298="Controls VLD"),"По запросу",X3298)</f>
        <v>0</v>
      </c>
      <c r="AA3298" s="63">
        <f>ROUND(X3298/1.2,3)</f>
        <v>0</v>
      </c>
      <c r="AB3298" s="23">
        <v>0</v>
      </c>
      <c r="AC3298" s="190" t="str">
        <f>IFERROR(ROUND(AA3298/AB3298-1,2),"")</f>
        <v/>
      </c>
      <c r="AD3298" s="25"/>
      <c r="AE3298" s="25"/>
      <c r="AF3298" s="25">
        <v>0</v>
      </c>
      <c r="AG3298" s="25" t="s">
        <v>22</v>
      </c>
      <c r="AH3298" s="25">
        <v>0</v>
      </c>
      <c r="AI3298" s="25">
        <v>0</v>
      </c>
      <c r="AJ3298" s="25" t="s">
        <v>19</v>
      </c>
      <c r="AK3298" s="123" t="s">
        <v>20</v>
      </c>
      <c r="AL3298" s="25" t="s">
        <v>20</v>
      </c>
      <c r="AM3298" s="25"/>
      <c r="AN3298" s="25"/>
      <c r="AO3298" s="25"/>
      <c r="AP3298" s="25"/>
      <c r="AQ3298" s="25"/>
      <c r="AR3298" s="94"/>
      <c r="AS3298" s="157" t="s">
        <v>22</v>
      </c>
      <c r="AT3298" s="93" t="s">
        <v>22</v>
      </c>
      <c r="AU3298" s="92" t="s">
        <v>582</v>
      </c>
      <c r="AV3298" s="91" t="s">
        <v>48</v>
      </c>
      <c r="AW3298" s="92" t="s">
        <v>48</v>
      </c>
      <c r="AX3298" s="92" t="s">
        <v>48</v>
      </c>
      <c r="AY3298" s="91" t="s">
        <v>48</v>
      </c>
      <c r="AZ3298" s="23"/>
      <c r="BA3298" s="25">
        <v>0</v>
      </c>
      <c r="BB3298" t="s">
        <v>25</v>
      </c>
      <c r="BC3298">
        <v>0</v>
      </c>
      <c r="BD3298" t="str">
        <f>IF(Z3298=BC3298,"OK")</f>
        <v>OK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N3298" s="183"/>
    </row>
    <row r="3299" spans="1:66" x14ac:dyDescent="0.25">
      <c r="A3299" s="1"/>
      <c r="B3299" s="94">
        <v>3286</v>
      </c>
      <c r="C3299" s="182" t="s">
        <v>2265</v>
      </c>
      <c r="D3299" s="184"/>
      <c r="E3299" s="36"/>
      <c r="F3299" s="219"/>
      <c r="G3299" s="61"/>
      <c r="H3299" s="46" t="str">
        <f>IFERROR(IFERROR(IF(SEARCH("Usystems",$E3299)&gt;0,"Usystems"),IF(SEARCH("RIIFO",$E3299)&gt;0,"RIIFO","Uponor")),"Uponor")</f>
        <v>Uponor</v>
      </c>
      <c r="I3299" s="25" t="str">
        <f>IFERROR(MID($D3299,1,7)+0,"")</f>
        <v/>
      </c>
      <c r="J3299" s="25" t="str">
        <f>IFERROR(MID($D3299,10,7)+0,"")</f>
        <v/>
      </c>
      <c r="K3299" s="25" t="str">
        <f>IFERROR(MID($D3299,19,7)+0,"")</f>
        <v/>
      </c>
      <c r="L3299" s="25" t="str">
        <f>IFERROR(MID($D3299,28,7)+0,"")</f>
        <v/>
      </c>
      <c r="M3299" s="25" t="str">
        <f>IF(IFERROR(MID($Q3299,1,7)+0,"")&lt;1130000,IF(INDEX(C:C,MATCH(LEFT(Q3299,7)+0,I:I,0))&lt;1130000,"",INDEX(C:C,MATCH(LEFT(Q3299,7)+0,I:I,0))),IFERROR(MID($Q3299,1,7)+0,""))</f>
        <v/>
      </c>
      <c r="N3299" s="25" t="str">
        <f>IF(IFERROR(MID($Q3299,10,7)+0,"")&lt;1130000,"",IFERROR(MID($Q3299,10,7)+0,""))</f>
        <v/>
      </c>
      <c r="O3299" s="25" t="str">
        <f>IF(IFERROR(MID($Q3299,19,7)+0,"")&lt;1130000,"",IFERROR(MID($Q3299,19,7)+0,""))</f>
        <v/>
      </c>
      <c r="P3299" s="25" t="str">
        <f>IF(M3299="","",IF(N3299="",M3299,M3299&amp;", "&amp;N3299))</f>
        <v/>
      </c>
      <c r="Q3299" s="61"/>
      <c r="R3299" s="61"/>
      <c r="S3299" s="35" t="s">
        <v>22</v>
      </c>
      <c r="T3299" s="61"/>
      <c r="U3299" s="185" t="s">
        <v>22</v>
      </c>
      <c r="V3299" s="188" t="s">
        <v>22</v>
      </c>
      <c r="W3299" s="189" t="s">
        <v>22</v>
      </c>
      <c r="X3299" s="31"/>
      <c r="Y3299" s="90" t="str">
        <f>IFERROR(ROUND(X3299/W3299-1,2),"")</f>
        <v/>
      </c>
      <c r="Z3299" s="31">
        <f>IF(OR(S3299="VLD MLC components",S3299="VLD MLC pipes",S3299="VLD PEX components",S3299="VLD PEX pipes",S3299="VLD PHC components",S3299="VLD PHC pipes",S3299="Controls VLD"),"По запросу",X3299)</f>
        <v>0</v>
      </c>
      <c r="AA3299" s="63">
        <f>ROUND(X3299/1.2,3)</f>
        <v>0</v>
      </c>
      <c r="AB3299" s="23">
        <v>0</v>
      </c>
      <c r="AC3299" s="190" t="str">
        <f>IFERROR(ROUND(AA3299/AB3299-1,2),"")</f>
        <v/>
      </c>
      <c r="AD3299" s="25"/>
      <c r="AE3299" s="25"/>
      <c r="AF3299" s="25">
        <v>0</v>
      </c>
      <c r="AG3299" s="25" t="s">
        <v>22</v>
      </c>
      <c r="AH3299" s="25">
        <v>0</v>
      </c>
      <c r="AI3299" s="25">
        <v>0</v>
      </c>
      <c r="AJ3299" s="25" t="s">
        <v>19</v>
      </c>
      <c r="AK3299" s="42" t="s">
        <v>19</v>
      </c>
      <c r="AL3299" s="25" t="s">
        <v>20</v>
      </c>
      <c r="AM3299" s="25"/>
      <c r="AN3299" s="25"/>
      <c r="AO3299" s="25"/>
      <c r="AP3299" s="25"/>
      <c r="AQ3299" s="25"/>
      <c r="AR3299" s="94"/>
      <c r="AS3299" s="157" t="s">
        <v>22</v>
      </c>
      <c r="AT3299" s="93" t="s">
        <v>22</v>
      </c>
      <c r="AU3299" s="92" t="s">
        <v>582</v>
      </c>
      <c r="AV3299" s="91" t="s">
        <v>48</v>
      </c>
      <c r="AW3299" s="92" t="s">
        <v>48</v>
      </c>
      <c r="AX3299" s="92" t="s">
        <v>48</v>
      </c>
      <c r="AY3299" s="91" t="s">
        <v>48</v>
      </c>
      <c r="AZ3299" s="23"/>
      <c r="BA3299" s="25">
        <v>0</v>
      </c>
      <c r="BB3299" t="s">
        <v>25</v>
      </c>
      <c r="BC3299" t="e">
        <v>#N/A</v>
      </c>
      <c r="BD3299" t="e">
        <f>IF(Z3299=BC3299,"OK")</f>
        <v>#N/A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N3299" s="183"/>
    </row>
    <row r="3300" spans="1:66" ht="25.5" x14ac:dyDescent="0.25">
      <c r="A3300" s="1"/>
      <c r="B3300" s="94">
        <v>3287</v>
      </c>
      <c r="C3300" s="43">
        <v>1066931</v>
      </c>
      <c r="D3300" s="25"/>
      <c r="E3300" s="36" t="s">
        <v>2264</v>
      </c>
      <c r="F3300" s="151" t="s">
        <v>757</v>
      </c>
      <c r="G3300" s="25"/>
      <c r="H3300" s="46" t="str">
        <f>IFERROR(IFERROR(IF(SEARCH("Usystems",$E3300)&gt;0,"Usystems"),IF(SEARCH("RIIFO",$E3300)&gt;0,"RIIFO","Uponor")),"Uponor")</f>
        <v>Uponor</v>
      </c>
      <c r="I3300" s="25" t="str">
        <f>IFERROR(MID($D3300,1,7)+0,"")</f>
        <v/>
      </c>
      <c r="J3300" s="25" t="str">
        <f>IFERROR(MID($D3300,10,7)+0,"")</f>
        <v/>
      </c>
      <c r="K3300" s="25" t="str">
        <f>IFERROR(MID($D3300,19,7)+0,"")</f>
        <v/>
      </c>
      <c r="L3300" s="25" t="str">
        <f>IFERROR(MID($D3300,28,7)+0,"")</f>
        <v/>
      </c>
      <c r="M3300" s="25" t="str">
        <f>IF(IFERROR(MID($Q3300,1,7)+0,"")&lt;1130000,IF(INDEX(C:C,MATCH(LEFT(Q3300,7)+0,I:I,0))&lt;1130000,"",INDEX(C:C,MATCH(LEFT(Q3300,7)+0,I:I,0))),IFERROR(MID($Q3300,1,7)+0,""))</f>
        <v/>
      </c>
      <c r="N3300" s="25" t="str">
        <f>IF(IFERROR(MID($Q3300,10,7)+0,"")&lt;1130000,"",IFERROR(MID($Q3300,10,7)+0,""))</f>
        <v/>
      </c>
      <c r="O3300" s="25" t="str">
        <f>IF(IFERROR(MID($Q3300,19,7)+0,"")&lt;1130000,"",IFERROR(MID($Q3300,19,7)+0,""))</f>
        <v/>
      </c>
      <c r="P3300" s="25" t="str">
        <f>IF(M3300="","",IF(N3300="",M3300,M3300&amp;", "&amp;N3300))</f>
        <v/>
      </c>
      <c r="Q3300" s="25"/>
      <c r="R3300" s="25"/>
      <c r="S3300" s="35" t="s">
        <v>520</v>
      </c>
      <c r="T3300" s="25" t="s">
        <v>36</v>
      </c>
      <c r="U3300" s="185">
        <v>1030259</v>
      </c>
      <c r="V3300" s="188">
        <v>1030259</v>
      </c>
      <c r="W3300" s="189">
        <v>1030259</v>
      </c>
      <c r="X3300" s="31">
        <v>1030259</v>
      </c>
      <c r="Y3300" s="90">
        <f>IFERROR(ROUND(X3300/W3300-1,2),"")</f>
        <v>0</v>
      </c>
      <c r="Z3300" s="31">
        <f>IF(OR(S3300="VLD MLC components",S3300="VLD MLC pipes",S3300="VLD PEX components",S3300="VLD PEX pipes",S3300="VLD PHC components",S3300="VLD PHC pipes",S3300="Controls VLD"),"По запросу",X3300)</f>
        <v>1030259</v>
      </c>
      <c r="AA3300" s="63">
        <f>ROUND(X3300/1.2,3)</f>
        <v>858549.16700000002</v>
      </c>
      <c r="AB3300" s="23">
        <v>858549.16700000002</v>
      </c>
      <c r="AC3300" s="190">
        <f>IFERROR(ROUND(AA3300/AB3300-1,2),"")</f>
        <v>0</v>
      </c>
      <c r="AD3300" s="25">
        <v>340</v>
      </c>
      <c r="AE3300" s="25">
        <v>6</v>
      </c>
      <c r="AF3300" s="25">
        <v>0</v>
      </c>
      <c r="AG3300" s="25" t="s">
        <v>22</v>
      </c>
      <c r="AH3300" s="25">
        <v>0</v>
      </c>
      <c r="AI3300" s="25">
        <v>0</v>
      </c>
      <c r="AJ3300" s="25" t="s">
        <v>20</v>
      </c>
      <c r="AK3300" s="42" t="s">
        <v>19</v>
      </c>
      <c r="AL3300" s="25" t="s">
        <v>20</v>
      </c>
      <c r="AM3300" s="25">
        <v>1</v>
      </c>
      <c r="AN3300" s="25">
        <v>2200</v>
      </c>
      <c r="AO3300" s="25">
        <v>1200</v>
      </c>
      <c r="AP3300" s="25">
        <v>2250</v>
      </c>
      <c r="AQ3300" s="25">
        <v>340</v>
      </c>
      <c r="AR3300" s="94">
        <v>5.94</v>
      </c>
      <c r="AS3300" s="157" t="s">
        <v>22</v>
      </c>
      <c r="AT3300" s="93">
        <v>42551</v>
      </c>
      <c r="AU3300" s="92" t="s">
        <v>22</v>
      </c>
      <c r="AV3300" s="91" t="s">
        <v>152</v>
      </c>
      <c r="AW3300" s="92" t="s">
        <v>48</v>
      </c>
      <c r="AX3300" s="92" t="s">
        <v>48</v>
      </c>
      <c r="AY3300" s="91" t="s">
        <v>152</v>
      </c>
      <c r="AZ3300" s="23"/>
      <c r="BA3300" s="25" t="s">
        <v>2263</v>
      </c>
      <c r="BB3300" t="s">
        <v>25</v>
      </c>
      <c r="BC3300" t="e">
        <v>#N/A</v>
      </c>
      <c r="BD3300" t="e">
        <f>IF(Z3300=BC3300,"OK")</f>
        <v>#N/A</v>
      </c>
      <c r="BE3300">
        <v>340</v>
      </c>
      <c r="BF3300">
        <v>6</v>
      </c>
      <c r="BG3300">
        <v>2200</v>
      </c>
      <c r="BH3300">
        <v>1200</v>
      </c>
      <c r="BI3300">
        <v>2250</v>
      </c>
      <c r="BJ3300">
        <v>340</v>
      </c>
      <c r="BK3300">
        <v>5.94</v>
      </c>
      <c r="BN3300" s="183"/>
    </row>
    <row r="3301" spans="1:66" ht="25.5" x14ac:dyDescent="0.25">
      <c r="A3301" s="1"/>
      <c r="B3301" s="94">
        <v>3288</v>
      </c>
      <c r="C3301" s="43">
        <v>1066932</v>
      </c>
      <c r="D3301" s="25"/>
      <c r="E3301" s="27" t="s">
        <v>2262</v>
      </c>
      <c r="F3301" s="151" t="s">
        <v>655</v>
      </c>
      <c r="G3301" s="25"/>
      <c r="H3301" s="46" t="str">
        <f>IFERROR(IFERROR(IF(SEARCH("Usystems",$E3301)&gt;0,"Usystems"),IF(SEARCH("RIIFO",$E3301)&gt;0,"RIIFO","Uponor")),"Uponor")</f>
        <v>Uponor</v>
      </c>
      <c r="I3301" s="25" t="str">
        <f>IFERROR(MID($D3301,1,7)+0,"")</f>
        <v/>
      </c>
      <c r="J3301" s="25" t="str">
        <f>IFERROR(MID($D3301,10,7)+0,"")</f>
        <v/>
      </c>
      <c r="K3301" s="25" t="str">
        <f>IFERROR(MID($D3301,19,7)+0,"")</f>
        <v/>
      </c>
      <c r="L3301" s="25" t="str">
        <f>IFERROR(MID($D3301,28,7)+0,"")</f>
        <v/>
      </c>
      <c r="M3301" s="25" t="str">
        <f>IF(IFERROR(MID($Q3301,1,7)+0,"")&lt;1130000,IF(INDEX(C:C,MATCH(LEFT(Q3301,7)+0,I:I,0))&lt;1130000,"",INDEX(C:C,MATCH(LEFT(Q3301,7)+0,I:I,0))),IFERROR(MID($Q3301,1,7)+0,""))</f>
        <v/>
      </c>
      <c r="N3301" s="25" t="str">
        <f>IF(IFERROR(MID($Q3301,10,7)+0,"")&lt;1130000,"",IFERROR(MID($Q3301,10,7)+0,""))</f>
        <v/>
      </c>
      <c r="O3301" s="25" t="str">
        <f>IF(IFERROR(MID($Q3301,19,7)+0,"")&lt;1130000,"",IFERROR(MID($Q3301,19,7)+0,""))</f>
        <v/>
      </c>
      <c r="P3301" s="25" t="str">
        <f>IF(M3301="","",IF(N3301="",M3301,M3301&amp;", "&amp;N3301))</f>
        <v/>
      </c>
      <c r="Q3301" s="25"/>
      <c r="R3301" s="25"/>
      <c r="S3301" s="35" t="s">
        <v>520</v>
      </c>
      <c r="T3301" s="25" t="s">
        <v>36</v>
      </c>
      <c r="U3301" s="185">
        <v>1125153</v>
      </c>
      <c r="V3301" s="188">
        <v>1125153</v>
      </c>
      <c r="W3301" s="189">
        <v>1125153</v>
      </c>
      <c r="X3301" s="31">
        <v>1125153</v>
      </c>
      <c r="Y3301" s="90">
        <f>IFERROR(ROUND(X3301/W3301-1,2),"")</f>
        <v>0</v>
      </c>
      <c r="Z3301" s="31">
        <f>IF(OR(S3301="VLD MLC components",S3301="VLD MLC pipes",S3301="VLD PEX components",S3301="VLD PEX pipes",S3301="VLD PHC components",S3301="VLD PHC pipes",S3301="Controls VLD"),"По запросу",X3301)</f>
        <v>1125153</v>
      </c>
      <c r="AA3301" s="63">
        <f>ROUND(X3301/1.2,3)</f>
        <v>937627.5</v>
      </c>
      <c r="AB3301" s="23">
        <v>937627.5</v>
      </c>
      <c r="AC3301" s="190">
        <f>IFERROR(ROUND(AA3301/AB3301-1,2),"")</f>
        <v>0</v>
      </c>
      <c r="AD3301" s="25">
        <v>430</v>
      </c>
      <c r="AE3301" s="25">
        <v>8.5</v>
      </c>
      <c r="AF3301" s="25">
        <v>0</v>
      </c>
      <c r="AG3301" s="25" t="s">
        <v>22</v>
      </c>
      <c r="AH3301" s="25">
        <v>0</v>
      </c>
      <c r="AI3301" s="25">
        <v>0</v>
      </c>
      <c r="AJ3301" s="25" t="s">
        <v>20</v>
      </c>
      <c r="AK3301" s="42" t="s">
        <v>19</v>
      </c>
      <c r="AL3301" s="25" t="s">
        <v>20</v>
      </c>
      <c r="AM3301" s="25">
        <v>1</v>
      </c>
      <c r="AN3301" s="25">
        <v>2400</v>
      </c>
      <c r="AO3301" s="25">
        <v>1400</v>
      </c>
      <c r="AP3301" s="25">
        <v>2400</v>
      </c>
      <c r="AQ3301" s="25">
        <v>430</v>
      </c>
      <c r="AR3301" s="94">
        <v>8.0640000000000001</v>
      </c>
      <c r="AS3301" s="157" t="s">
        <v>22</v>
      </c>
      <c r="AT3301" s="93">
        <v>42551</v>
      </c>
      <c r="AU3301" s="92" t="s">
        <v>22</v>
      </c>
      <c r="AV3301" s="91" t="s">
        <v>152</v>
      </c>
      <c r="AW3301" s="92" t="s">
        <v>48</v>
      </c>
      <c r="AX3301" s="92" t="s">
        <v>48</v>
      </c>
      <c r="AY3301" s="91" t="s">
        <v>152</v>
      </c>
      <c r="AZ3301" s="23"/>
      <c r="BA3301" s="25" t="s">
        <v>2261</v>
      </c>
      <c r="BB3301" t="s">
        <v>25</v>
      </c>
      <c r="BC3301" t="e">
        <v>#N/A</v>
      </c>
      <c r="BD3301" t="e">
        <f>IF(Z3301=BC3301,"OK")</f>
        <v>#N/A</v>
      </c>
      <c r="BE3301">
        <v>430</v>
      </c>
      <c r="BF3301">
        <v>8.5</v>
      </c>
      <c r="BG3301">
        <v>2400</v>
      </c>
      <c r="BH3301">
        <v>1400</v>
      </c>
      <c r="BI3301">
        <v>2400</v>
      </c>
      <c r="BJ3301">
        <v>430</v>
      </c>
      <c r="BK3301">
        <v>8.0640000000000001</v>
      </c>
      <c r="BN3301" s="183"/>
    </row>
    <row r="3302" spans="1:66" ht="25.5" x14ac:dyDescent="0.25">
      <c r="A3302" s="1"/>
      <c r="B3302" s="94">
        <v>3289</v>
      </c>
      <c r="C3302" s="43">
        <v>1066934</v>
      </c>
      <c r="D3302" s="25"/>
      <c r="E3302" s="27" t="s">
        <v>2260</v>
      </c>
      <c r="F3302" s="151" t="s">
        <v>21</v>
      </c>
      <c r="G3302" s="25"/>
      <c r="H3302" s="46" t="str">
        <f>IFERROR(IFERROR(IF(SEARCH("Usystems",$E3302)&gt;0,"Usystems"),IF(SEARCH("RIIFO",$E3302)&gt;0,"RIIFO","Uponor")),"Uponor")</f>
        <v>Uponor</v>
      </c>
      <c r="I3302" s="25" t="str">
        <f>IFERROR(MID($D3302,1,7)+0,"")</f>
        <v/>
      </c>
      <c r="J3302" s="25" t="str">
        <f>IFERROR(MID($D3302,10,7)+0,"")</f>
        <v/>
      </c>
      <c r="K3302" s="25" t="str">
        <f>IFERROR(MID($D3302,19,7)+0,"")</f>
        <v/>
      </c>
      <c r="L3302" s="25" t="str">
        <f>IFERROR(MID($D3302,28,7)+0,"")</f>
        <v/>
      </c>
      <c r="M3302" s="25" t="str">
        <f>IF(IFERROR(MID($Q3302,1,7)+0,"")&lt;1130000,IF(INDEX(C:C,MATCH(LEFT(Q3302,7)+0,I:I,0))&lt;1130000,"",INDEX(C:C,MATCH(LEFT(Q3302,7)+0,I:I,0))),IFERROR(MID($Q3302,1,7)+0,""))</f>
        <v/>
      </c>
      <c r="N3302" s="25" t="str">
        <f>IF(IFERROR(MID($Q3302,10,7)+0,"")&lt;1130000,"",IFERROR(MID($Q3302,10,7)+0,""))</f>
        <v/>
      </c>
      <c r="O3302" s="25" t="str">
        <f>IF(IFERROR(MID($Q3302,19,7)+0,"")&lt;1130000,"",IFERROR(MID($Q3302,19,7)+0,""))</f>
        <v/>
      </c>
      <c r="P3302" s="25" t="str">
        <f>IF(M3302="","",IF(N3302="",M3302,M3302&amp;", "&amp;N3302))</f>
        <v/>
      </c>
      <c r="Q3302" s="25"/>
      <c r="R3302" s="25"/>
      <c r="S3302" s="35" t="s">
        <v>520</v>
      </c>
      <c r="T3302" s="25" t="s">
        <v>36</v>
      </c>
      <c r="U3302" s="185">
        <v>4451606</v>
      </c>
      <c r="V3302" s="188">
        <v>4451606</v>
      </c>
      <c r="W3302" s="189">
        <v>4451606</v>
      </c>
      <c r="X3302" s="31">
        <v>4451606</v>
      </c>
      <c r="Y3302" s="90">
        <f>IFERROR(ROUND(X3302/W3302-1,2),"")</f>
        <v>0</v>
      </c>
      <c r="Z3302" s="31">
        <f>IF(OR(S3302="VLD MLC components",S3302="VLD MLC pipes",S3302="VLD PEX components",S3302="VLD PEX pipes",S3302="VLD PHC components",S3302="VLD PHC pipes",S3302="Controls VLD"),"По запросу",X3302)</f>
        <v>4451606</v>
      </c>
      <c r="AA3302" s="63">
        <f>ROUND(X3302/1.2,3)</f>
        <v>3709671.6669999999</v>
      </c>
      <c r="AB3302" s="23">
        <v>3709671.6669999999</v>
      </c>
      <c r="AC3302" s="190">
        <f>IFERROR(ROUND(AA3302/AB3302-1,2),"")</f>
        <v>0</v>
      </c>
      <c r="AD3302" s="25">
        <v>1100</v>
      </c>
      <c r="AE3302" s="25">
        <v>21</v>
      </c>
      <c r="AF3302" s="25">
        <v>0</v>
      </c>
      <c r="AG3302" s="25" t="s">
        <v>22</v>
      </c>
      <c r="AH3302" s="25">
        <v>0</v>
      </c>
      <c r="AI3302" s="25">
        <v>0</v>
      </c>
      <c r="AJ3302" s="25" t="s">
        <v>20</v>
      </c>
      <c r="AK3302" s="42" t="s">
        <v>19</v>
      </c>
      <c r="AL3302" s="25" t="s">
        <v>20</v>
      </c>
      <c r="AM3302" s="25">
        <v>1</v>
      </c>
      <c r="AN3302" s="25">
        <v>3200</v>
      </c>
      <c r="AO3302" s="25">
        <v>2175</v>
      </c>
      <c r="AP3302" s="25">
        <v>2700</v>
      </c>
      <c r="AQ3302" s="25">
        <v>1100</v>
      </c>
      <c r="AR3302" s="94">
        <v>18.792000000000002</v>
      </c>
      <c r="AS3302" s="157" t="s">
        <v>22</v>
      </c>
      <c r="AT3302" s="93">
        <v>42551</v>
      </c>
      <c r="AU3302" s="92" t="s">
        <v>22</v>
      </c>
      <c r="AV3302" s="91" t="s">
        <v>48</v>
      </c>
      <c r="AW3302" s="92" t="s">
        <v>48</v>
      </c>
      <c r="AX3302" s="92" t="s">
        <v>48</v>
      </c>
      <c r="AY3302" s="91" t="s">
        <v>152</v>
      </c>
      <c r="AZ3302" s="23"/>
      <c r="BA3302" s="25">
        <v>0</v>
      </c>
      <c r="BB3302" t="s">
        <v>48</v>
      </c>
      <c r="BC3302" t="e">
        <v>#N/A</v>
      </c>
      <c r="BD3302" t="e">
        <f>IF(Z3302=BC3302,"OK")</f>
        <v>#N/A</v>
      </c>
      <c r="BE3302">
        <v>1100</v>
      </c>
      <c r="BF3302">
        <v>21</v>
      </c>
      <c r="BG3302">
        <v>3200</v>
      </c>
      <c r="BH3302">
        <v>2175</v>
      </c>
      <c r="BI3302">
        <v>2700</v>
      </c>
      <c r="BJ3302">
        <v>1100</v>
      </c>
      <c r="BK3302">
        <v>18.792000000000002</v>
      </c>
      <c r="BN3302" s="183"/>
    </row>
    <row r="3303" spans="1:66" x14ac:dyDescent="0.25">
      <c r="A3303" s="1"/>
      <c r="B3303" s="94">
        <v>3290</v>
      </c>
      <c r="C3303" s="43">
        <v>1066946</v>
      </c>
      <c r="D3303" s="25"/>
      <c r="E3303" s="27" t="s">
        <v>2259</v>
      </c>
      <c r="F3303" s="151" t="s">
        <v>652</v>
      </c>
      <c r="G3303" s="25"/>
      <c r="H3303" s="46" t="str">
        <f>IFERROR(IFERROR(IF(SEARCH("Usystems",$E3303)&gt;0,"Usystems"),IF(SEARCH("RIIFO",$E3303)&gt;0,"RIIFO","Uponor")),"Uponor")</f>
        <v>Uponor</v>
      </c>
      <c r="I3303" s="25" t="str">
        <f>IFERROR(MID($D3303,1,7)+0,"")</f>
        <v/>
      </c>
      <c r="J3303" s="25" t="str">
        <f>IFERROR(MID($D3303,10,7)+0,"")</f>
        <v/>
      </c>
      <c r="K3303" s="25" t="str">
        <f>IFERROR(MID($D3303,19,7)+0,"")</f>
        <v/>
      </c>
      <c r="L3303" s="25" t="str">
        <f>IFERROR(MID($D3303,28,7)+0,"")</f>
        <v/>
      </c>
      <c r="M3303" s="25" t="str">
        <f>IF(IFERROR(MID($Q3303,1,7)+0,"")&lt;1130000,IF(INDEX(C:C,MATCH(LEFT(Q3303,7)+0,I:I,0))&lt;1130000,"",INDEX(C:C,MATCH(LEFT(Q3303,7)+0,I:I,0))),IFERROR(MID($Q3303,1,7)+0,""))</f>
        <v/>
      </c>
      <c r="N3303" s="25" t="str">
        <f>IF(IFERROR(MID($Q3303,10,7)+0,"")&lt;1130000,"",IFERROR(MID($Q3303,10,7)+0,""))</f>
        <v/>
      </c>
      <c r="O3303" s="25" t="str">
        <f>IF(IFERROR(MID($Q3303,19,7)+0,"")&lt;1130000,"",IFERROR(MID($Q3303,19,7)+0,""))</f>
        <v/>
      </c>
      <c r="P3303" s="25" t="str">
        <f>IF(M3303="","",IF(N3303="",M3303,M3303&amp;", "&amp;N3303))</f>
        <v/>
      </c>
      <c r="Q3303" s="25"/>
      <c r="R3303" s="25"/>
      <c r="S3303" s="35" t="s">
        <v>103</v>
      </c>
      <c r="T3303" s="25" t="s">
        <v>36</v>
      </c>
      <c r="U3303" s="185">
        <v>10106</v>
      </c>
      <c r="V3303" s="188">
        <v>10106</v>
      </c>
      <c r="W3303" s="189">
        <v>10106</v>
      </c>
      <c r="X3303" s="31">
        <v>10106</v>
      </c>
      <c r="Y3303" s="90">
        <f>IFERROR(ROUND(X3303/W3303-1,2),"")</f>
        <v>0</v>
      </c>
      <c r="Z3303" s="31">
        <f>IF(OR(S3303="VLD MLC components",S3303="VLD MLC pipes",S3303="VLD PEX components",S3303="VLD PEX pipes",S3303="VLD PHC components",S3303="VLD PHC pipes",S3303="Controls VLD"),"По запросу",X3303)</f>
        <v>10106</v>
      </c>
      <c r="AA3303" s="63">
        <f>ROUND(X3303/1.2,3)</f>
        <v>8421.6669999999995</v>
      </c>
      <c r="AB3303" s="23">
        <v>8421.6669999999995</v>
      </c>
      <c r="AC3303" s="190">
        <f>IFERROR(ROUND(AA3303/AB3303-1,2),"")</f>
        <v>0</v>
      </c>
      <c r="AD3303" s="25">
        <v>30</v>
      </c>
      <c r="AE3303" s="25">
        <v>4.2200000000000001E-2</v>
      </c>
      <c r="AF3303" s="25">
        <v>0</v>
      </c>
      <c r="AG3303" s="25" t="s">
        <v>22</v>
      </c>
      <c r="AH3303" s="25">
        <v>0</v>
      </c>
      <c r="AI3303" s="25">
        <v>0</v>
      </c>
      <c r="AJ3303" s="25" t="s">
        <v>20</v>
      </c>
      <c r="AK3303" s="42" t="s">
        <v>19</v>
      </c>
      <c r="AL3303" s="25" t="s">
        <v>20</v>
      </c>
      <c r="AM3303" s="25">
        <v>1</v>
      </c>
      <c r="AN3303" s="25"/>
      <c r="AO3303" s="25"/>
      <c r="AP3303" s="25"/>
      <c r="AQ3303" s="25"/>
      <c r="AR3303" s="94"/>
      <c r="AS3303" s="157" t="s">
        <v>22</v>
      </c>
      <c r="AT3303" s="93">
        <v>42551</v>
      </c>
      <c r="AU3303" s="92" t="s">
        <v>22</v>
      </c>
      <c r="AV3303" s="91" t="s">
        <v>152</v>
      </c>
      <c r="AW3303" s="92" t="s">
        <v>48</v>
      </c>
      <c r="AX3303" s="92" t="s">
        <v>48</v>
      </c>
      <c r="AY3303" s="91" t="s">
        <v>152</v>
      </c>
      <c r="AZ3303" s="23"/>
      <c r="BA3303" s="25" t="s">
        <v>2258</v>
      </c>
      <c r="BB3303" t="s">
        <v>25</v>
      </c>
      <c r="BC3303" t="e">
        <v>#N/A</v>
      </c>
      <c r="BD3303" t="e">
        <f>IF(Z3303=BC3303,"OK")</f>
        <v>#N/A</v>
      </c>
      <c r="BE3303">
        <v>30</v>
      </c>
      <c r="BF3303">
        <v>4.2200000000000001E-2</v>
      </c>
      <c r="BG3303">
        <v>0</v>
      </c>
      <c r="BH3303">
        <v>0</v>
      </c>
      <c r="BI3303">
        <v>0</v>
      </c>
      <c r="BJ3303">
        <v>0</v>
      </c>
      <c r="BK3303">
        <v>0</v>
      </c>
      <c r="BN3303" s="183"/>
    </row>
    <row r="3304" spans="1:66" ht="25.5" x14ac:dyDescent="0.25">
      <c r="A3304" s="1"/>
      <c r="B3304" s="94">
        <v>3291</v>
      </c>
      <c r="C3304" s="43">
        <v>1066950</v>
      </c>
      <c r="D3304" s="25"/>
      <c r="E3304" s="27" t="s">
        <v>2257</v>
      </c>
      <c r="F3304" s="151" t="s">
        <v>652</v>
      </c>
      <c r="G3304" s="25"/>
      <c r="H3304" s="46" t="str">
        <f>IFERROR(IFERROR(IF(SEARCH("Usystems",$E3304)&gt;0,"Usystems"),IF(SEARCH("RIIFO",$E3304)&gt;0,"RIIFO","Uponor")),"Uponor")</f>
        <v>Uponor</v>
      </c>
      <c r="I3304" s="25" t="str">
        <f>IFERROR(MID($D3304,1,7)+0,"")</f>
        <v/>
      </c>
      <c r="J3304" s="25" t="str">
        <f>IFERROR(MID($D3304,10,7)+0,"")</f>
        <v/>
      </c>
      <c r="K3304" s="25" t="str">
        <f>IFERROR(MID($D3304,19,7)+0,"")</f>
        <v/>
      </c>
      <c r="L3304" s="25" t="str">
        <f>IFERROR(MID($D3304,28,7)+0,"")</f>
        <v/>
      </c>
      <c r="M3304" s="25" t="str">
        <f>IF(IFERROR(MID($Q3304,1,7)+0,"")&lt;1130000,IF(INDEX(C:C,MATCH(LEFT(Q3304,7)+0,I:I,0))&lt;1130000,"",INDEX(C:C,MATCH(LEFT(Q3304,7)+0,I:I,0))),IFERROR(MID($Q3304,1,7)+0,""))</f>
        <v/>
      </c>
      <c r="N3304" s="25" t="str">
        <f>IF(IFERROR(MID($Q3304,10,7)+0,"")&lt;1130000,"",IFERROR(MID($Q3304,10,7)+0,""))</f>
        <v/>
      </c>
      <c r="O3304" s="25" t="str">
        <f>IF(IFERROR(MID($Q3304,19,7)+0,"")&lt;1130000,"",IFERROR(MID($Q3304,19,7)+0,""))</f>
        <v/>
      </c>
      <c r="P3304" s="25" t="str">
        <f>IF(M3304="","",IF(N3304="",M3304,M3304&amp;", "&amp;N3304))</f>
        <v/>
      </c>
      <c r="Q3304" s="25"/>
      <c r="R3304" s="25"/>
      <c r="S3304" s="35" t="s">
        <v>103</v>
      </c>
      <c r="T3304" s="25" t="s">
        <v>36</v>
      </c>
      <c r="U3304" s="185">
        <v>11843</v>
      </c>
      <c r="V3304" s="188">
        <v>11843</v>
      </c>
      <c r="W3304" s="189">
        <v>11843</v>
      </c>
      <c r="X3304" s="31">
        <v>11843</v>
      </c>
      <c r="Y3304" s="90">
        <f>IFERROR(ROUND(X3304/W3304-1,2),"")</f>
        <v>0</v>
      </c>
      <c r="Z3304" s="31">
        <f>IF(OR(S3304="VLD MLC components",S3304="VLD MLC pipes",S3304="VLD PEX components",S3304="VLD PEX pipes",S3304="VLD PHC components",S3304="VLD PHC pipes",S3304="Controls VLD"),"По запросу",X3304)</f>
        <v>11843</v>
      </c>
      <c r="AA3304" s="63">
        <f>ROUND(X3304/1.2,3)</f>
        <v>9869.1669999999995</v>
      </c>
      <c r="AB3304" s="23">
        <v>9869.1669999999995</v>
      </c>
      <c r="AC3304" s="190">
        <f>IFERROR(ROUND(AA3304/AB3304-1,2),"")</f>
        <v>0</v>
      </c>
      <c r="AD3304" s="25">
        <v>0.54</v>
      </c>
      <c r="AE3304" s="25">
        <v>0.01</v>
      </c>
      <c r="AF3304" s="25">
        <v>0</v>
      </c>
      <c r="AG3304" s="25" t="s">
        <v>22</v>
      </c>
      <c r="AH3304" s="25">
        <v>0</v>
      </c>
      <c r="AI3304" s="25">
        <v>0</v>
      </c>
      <c r="AJ3304" s="25" t="s">
        <v>20</v>
      </c>
      <c r="AK3304" s="42" t="s">
        <v>19</v>
      </c>
      <c r="AL3304" s="25" t="s">
        <v>20</v>
      </c>
      <c r="AM3304" s="25">
        <v>1</v>
      </c>
      <c r="AN3304" s="25">
        <v>360</v>
      </c>
      <c r="AO3304" s="25">
        <v>270</v>
      </c>
      <c r="AP3304" s="25">
        <v>60</v>
      </c>
      <c r="AQ3304" s="25"/>
      <c r="AR3304" s="94"/>
      <c r="AS3304" s="157" t="s">
        <v>22</v>
      </c>
      <c r="AT3304" s="93">
        <v>42551</v>
      </c>
      <c r="AU3304" s="92" t="s">
        <v>22</v>
      </c>
      <c r="AV3304" s="91" t="s">
        <v>152</v>
      </c>
      <c r="AW3304" s="92" t="s">
        <v>48</v>
      </c>
      <c r="AX3304" s="92" t="s">
        <v>48</v>
      </c>
      <c r="AY3304" s="91" t="s">
        <v>152</v>
      </c>
      <c r="AZ3304" s="23"/>
      <c r="BA3304" s="25" t="s">
        <v>2256</v>
      </c>
      <c r="BB3304" t="s">
        <v>25</v>
      </c>
      <c r="BC3304" t="e">
        <v>#N/A</v>
      </c>
      <c r="BD3304" t="e">
        <f>IF(Z3304=BC3304,"OK")</f>
        <v>#N/A</v>
      </c>
      <c r="BE3304">
        <v>0.54</v>
      </c>
      <c r="BF3304">
        <v>0.01</v>
      </c>
      <c r="BG3304">
        <v>360</v>
      </c>
      <c r="BH3304">
        <v>270</v>
      </c>
      <c r="BI3304">
        <v>60</v>
      </c>
      <c r="BJ3304">
        <v>0</v>
      </c>
      <c r="BK3304">
        <v>0</v>
      </c>
      <c r="BN3304" s="183"/>
    </row>
    <row r="3305" spans="1:66" ht="25.5" x14ac:dyDescent="0.25">
      <c r="A3305" s="1"/>
      <c r="B3305" s="94">
        <v>3292</v>
      </c>
      <c r="C3305" s="43">
        <v>1003575</v>
      </c>
      <c r="D3305" s="25"/>
      <c r="E3305" s="26" t="s">
        <v>2255</v>
      </c>
      <c r="F3305" s="151" t="s">
        <v>652</v>
      </c>
      <c r="G3305" s="41" t="s">
        <v>27</v>
      </c>
      <c r="H3305" s="46" t="str">
        <f>IFERROR(IFERROR(IF(SEARCH("Usystems",$E3305)&gt;0,"Usystems"),IF(SEARCH("RIIFO",$E3305)&gt;0,"RIIFO","Uponor")),"Uponor")</f>
        <v>Usystems</v>
      </c>
      <c r="I3305" s="25" t="str">
        <f>IFERROR(MID($D3305,1,7)+0,"")</f>
        <v/>
      </c>
      <c r="J3305" s="25" t="str">
        <f>IFERROR(MID($D3305,10,7)+0,"")</f>
        <v/>
      </c>
      <c r="K3305" s="25" t="str">
        <f>IFERROR(MID($D3305,19,7)+0,"")</f>
        <v/>
      </c>
      <c r="L3305" s="25" t="str">
        <f>IFERROR(MID($D3305,28,7)+0,"")</f>
        <v/>
      </c>
      <c r="M3305" s="25">
        <f>IF(IFERROR(MID($Q3305,1,7)+0,"")&lt;1130000,IF(INDEX(C:C,MATCH(LEFT(Q3305,7)+0,I:I,0))&lt;1130000,"",INDEX(C:C,MATCH(LEFT(Q3305,7)+0,I:I,0))),IFERROR(MID($Q3305,1,7)+0,""))</f>
        <v>1135978</v>
      </c>
      <c r="N3305" s="25" t="str">
        <f>IF(IFERROR(MID($Q3305,10,7)+0,"")&lt;1130000,"",IFERROR(MID($Q3305,10,7)+0,""))</f>
        <v/>
      </c>
      <c r="O3305" s="25" t="str">
        <f>IF(IFERROR(MID($Q3305,19,7)+0,"")&lt;1130000,"",IFERROR(MID($Q3305,19,7)+0,""))</f>
        <v/>
      </c>
      <c r="P3305" s="25">
        <f>IF(M3305="","",IF(N3305="",M3305,M3305&amp;", "&amp;N3305))</f>
        <v>1135978</v>
      </c>
      <c r="Q3305" s="43">
        <v>1135978</v>
      </c>
      <c r="R3305" s="43"/>
      <c r="S3305" s="35" t="s">
        <v>103</v>
      </c>
      <c r="T3305" s="25" t="s">
        <v>36</v>
      </c>
      <c r="U3305" s="185">
        <v>14120</v>
      </c>
      <c r="V3305" s="188">
        <v>14120</v>
      </c>
      <c r="W3305" s="189">
        <v>14120</v>
      </c>
      <c r="X3305" s="31">
        <v>14120</v>
      </c>
      <c r="Y3305" s="90">
        <f>IFERROR(ROUND(X3305/W3305-1,2),"")</f>
        <v>0</v>
      </c>
      <c r="Z3305" s="31">
        <f>IF(OR(S3305="VLD MLC components",S3305="VLD MLC pipes",S3305="VLD PEX components",S3305="VLD PEX pipes",S3305="VLD PHC components",S3305="VLD PHC pipes",S3305="Controls VLD"),"По запросу",X3305)</f>
        <v>14120</v>
      </c>
      <c r="AA3305" s="63">
        <f>ROUND(X3305/1.2,3)</f>
        <v>11766.666999999999</v>
      </c>
      <c r="AB3305" s="23">
        <v>11766.666999999999</v>
      </c>
      <c r="AC3305" s="190">
        <f>IFERROR(ROUND(AA3305/AB3305-1,2),"")</f>
        <v>0</v>
      </c>
      <c r="AD3305" s="25">
        <v>20</v>
      </c>
      <c r="AE3305" s="25">
        <v>3.7400000000000003E-2</v>
      </c>
      <c r="AF3305" s="25">
        <v>0</v>
      </c>
      <c r="AG3305" s="25" t="s">
        <v>22</v>
      </c>
      <c r="AH3305" s="25">
        <v>0</v>
      </c>
      <c r="AI3305" s="25">
        <v>0</v>
      </c>
      <c r="AJ3305" s="25" t="s">
        <v>20</v>
      </c>
      <c r="AK3305" s="42" t="s">
        <v>19</v>
      </c>
      <c r="AL3305" s="25" t="s">
        <v>20</v>
      </c>
      <c r="AM3305" s="25">
        <v>1</v>
      </c>
      <c r="AN3305" s="25"/>
      <c r="AO3305" s="25"/>
      <c r="AP3305" s="25"/>
      <c r="AQ3305" s="25">
        <v>20</v>
      </c>
      <c r="AR3305" s="94">
        <v>3.7400000000000003E-2</v>
      </c>
      <c r="AS3305" s="157" t="s">
        <v>22</v>
      </c>
      <c r="AT3305" s="93">
        <v>42551</v>
      </c>
      <c r="AU3305" s="92" t="s">
        <v>22</v>
      </c>
      <c r="AV3305" s="91" t="s">
        <v>152</v>
      </c>
      <c r="AW3305" s="92" t="s">
        <v>48</v>
      </c>
      <c r="AX3305" s="92" t="s">
        <v>48</v>
      </c>
      <c r="AY3305" s="91" t="s">
        <v>152</v>
      </c>
      <c r="AZ3305" s="23"/>
      <c r="BA3305" s="25" t="s">
        <v>2254</v>
      </c>
      <c r="BB3305" t="s">
        <v>25</v>
      </c>
      <c r="BC3305" t="e">
        <v>#N/A</v>
      </c>
      <c r="BD3305" t="e">
        <f>IF(Z3305=BC3305,"OK")</f>
        <v>#N/A</v>
      </c>
      <c r="BE3305">
        <v>20</v>
      </c>
      <c r="BF3305">
        <v>3.7400000000000003E-2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 t="str">
        <f>IF(ABS(AN3305*AO3305*AP3305/1000000000/AR3305-1)&lt;0.1,"OK","NO")</f>
        <v>NO</v>
      </c>
      <c r="BN3305" s="183"/>
    </row>
    <row r="3306" spans="1:66" ht="25.5" x14ac:dyDescent="0.25">
      <c r="A3306" s="1"/>
      <c r="B3306" s="94">
        <v>3293</v>
      </c>
      <c r="C3306" s="43">
        <v>1055813</v>
      </c>
      <c r="D3306" s="25"/>
      <c r="E3306" s="27" t="s">
        <v>2253</v>
      </c>
      <c r="F3306" s="151" t="s">
        <v>44</v>
      </c>
      <c r="G3306" s="41" t="s">
        <v>30</v>
      </c>
      <c r="H3306" s="46" t="str">
        <f>IFERROR(IFERROR(IF(SEARCH("Usystems",$E3306)&gt;0,"Usystems"),IF(SEARCH("RIIFO",$E3306)&gt;0,"RIIFO","Uponor")),"Uponor")</f>
        <v>Uponor</v>
      </c>
      <c r="I3306" s="25" t="str">
        <f>IFERROR(MID($D3306,1,7)+0,"")</f>
        <v/>
      </c>
      <c r="J3306" s="25" t="str">
        <f>IFERROR(MID($D3306,10,7)+0,"")</f>
        <v/>
      </c>
      <c r="K3306" s="25" t="str">
        <f>IFERROR(MID($D3306,19,7)+0,"")</f>
        <v/>
      </c>
      <c r="L3306" s="25" t="str">
        <f>IFERROR(MID($D3306,28,7)+0,"")</f>
        <v/>
      </c>
      <c r="M3306" s="25" t="str">
        <f>IF(IFERROR(MID($Q3306,1,7)+0,"")&lt;1130000,IF(INDEX(C:C,MATCH(LEFT(Q3306,7)+0,I:I,0))&lt;1130000,"",INDEX(C:C,MATCH(LEFT(Q3306,7)+0,I:I,0))),IFERROR(MID($Q3306,1,7)+0,""))</f>
        <v/>
      </c>
      <c r="N3306" s="25" t="str">
        <f>IF(IFERROR(MID($Q3306,10,7)+0,"")&lt;1130000,"",IFERROR(MID($Q3306,10,7)+0,""))</f>
        <v/>
      </c>
      <c r="O3306" s="25" t="str">
        <f>IF(IFERROR(MID($Q3306,19,7)+0,"")&lt;1130000,"",IFERROR(MID($Q3306,19,7)+0,""))</f>
        <v/>
      </c>
      <c r="P3306" s="25" t="str">
        <f>IF(M3306="","",IF(N3306="",M3306,M3306&amp;", "&amp;N3306))</f>
        <v/>
      </c>
      <c r="Q3306" s="25"/>
      <c r="R3306" s="25"/>
      <c r="S3306" s="35" t="s">
        <v>101</v>
      </c>
      <c r="T3306" s="25" t="s">
        <v>36</v>
      </c>
      <c r="U3306" s="185">
        <v>33090</v>
      </c>
      <c r="V3306" s="188">
        <v>33090</v>
      </c>
      <c r="W3306" s="189">
        <v>33090</v>
      </c>
      <c r="X3306" s="31">
        <v>33090</v>
      </c>
      <c r="Y3306" s="90">
        <f>IFERROR(ROUND(X3306/W3306-1,2),"")</f>
        <v>0</v>
      </c>
      <c r="Z3306" s="31">
        <f>IF(OR(S3306="VLD MLC components",S3306="VLD MLC pipes",S3306="VLD PEX components",S3306="VLD PEX pipes",S3306="VLD PHC components",S3306="VLD PHC pipes",S3306="Controls VLD"),"По запросу",X3306)</f>
        <v>33090</v>
      </c>
      <c r="AA3306" s="63">
        <f>ROUND(X3306/1.2,3)</f>
        <v>27575</v>
      </c>
      <c r="AB3306" s="23">
        <v>27575</v>
      </c>
      <c r="AC3306" s="190">
        <f>IFERROR(ROUND(AA3306/AB3306-1,2),"")</f>
        <v>0</v>
      </c>
      <c r="AD3306" s="25">
        <v>4.8</v>
      </c>
      <c r="AE3306" s="25">
        <v>6.4000000000000001E-2</v>
      </c>
      <c r="AF3306" s="25">
        <v>0</v>
      </c>
      <c r="AG3306" s="25" t="s">
        <v>22</v>
      </c>
      <c r="AH3306" s="25">
        <v>0</v>
      </c>
      <c r="AI3306" s="25">
        <v>0</v>
      </c>
      <c r="AJ3306" s="25" t="s">
        <v>19</v>
      </c>
      <c r="AK3306" s="42" t="s">
        <v>19</v>
      </c>
      <c r="AL3306" s="25" t="s">
        <v>19</v>
      </c>
      <c r="AM3306" s="25">
        <v>1</v>
      </c>
      <c r="AN3306" s="25" t="s">
        <v>22</v>
      </c>
      <c r="AO3306" s="25" t="s">
        <v>22</v>
      </c>
      <c r="AP3306" s="25" t="s">
        <v>22</v>
      </c>
      <c r="AQ3306" s="25"/>
      <c r="AR3306" s="94"/>
      <c r="AS3306" s="157" t="s">
        <v>22</v>
      </c>
      <c r="AT3306" s="93">
        <v>42551</v>
      </c>
      <c r="AU3306" s="92" t="s">
        <v>22</v>
      </c>
      <c r="AV3306" s="91" t="s">
        <v>48</v>
      </c>
      <c r="AW3306" s="92" t="s">
        <v>48</v>
      </c>
      <c r="AX3306" s="92" t="s">
        <v>48</v>
      </c>
      <c r="AY3306" s="91" t="s">
        <v>152</v>
      </c>
      <c r="AZ3306" s="23"/>
      <c r="BA3306" s="25">
        <v>0</v>
      </c>
      <c r="BB3306" t="s">
        <v>48</v>
      </c>
      <c r="BC3306" t="e">
        <v>#N/A</v>
      </c>
      <c r="BD3306" t="e">
        <f>IF(Z3306=BC3306,"OK")</f>
        <v>#N/A</v>
      </c>
      <c r="BE3306">
        <v>4.8</v>
      </c>
      <c r="BF3306">
        <v>6.4000000000000001E-2</v>
      </c>
      <c r="BG3306" t="s">
        <v>22</v>
      </c>
      <c r="BH3306" t="s">
        <v>22</v>
      </c>
      <c r="BI3306" t="s">
        <v>22</v>
      </c>
      <c r="BJ3306">
        <v>0</v>
      </c>
      <c r="BK3306">
        <v>0</v>
      </c>
      <c r="BN3306" s="183"/>
    </row>
    <row r="3307" spans="1:66" ht="25.5" x14ac:dyDescent="0.25">
      <c r="A3307" s="1"/>
      <c r="B3307" s="94">
        <v>3294</v>
      </c>
      <c r="C3307" s="43">
        <v>1055814</v>
      </c>
      <c r="D3307" s="25"/>
      <c r="E3307" s="27" t="s">
        <v>2252</v>
      </c>
      <c r="F3307" s="151" t="s">
        <v>44</v>
      </c>
      <c r="G3307" s="41" t="s">
        <v>30</v>
      </c>
      <c r="H3307" s="46" t="str">
        <f>IFERROR(IFERROR(IF(SEARCH("Usystems",$E3307)&gt;0,"Usystems"),IF(SEARCH("RIIFO",$E3307)&gt;0,"RIIFO","Uponor")),"Uponor")</f>
        <v>Uponor</v>
      </c>
      <c r="I3307" s="25" t="str">
        <f>IFERROR(MID($D3307,1,7)+0,"")</f>
        <v/>
      </c>
      <c r="J3307" s="25" t="str">
        <f>IFERROR(MID($D3307,10,7)+0,"")</f>
        <v/>
      </c>
      <c r="K3307" s="25" t="str">
        <f>IFERROR(MID($D3307,19,7)+0,"")</f>
        <v/>
      </c>
      <c r="L3307" s="25" t="str">
        <f>IFERROR(MID($D3307,28,7)+0,"")</f>
        <v/>
      </c>
      <c r="M3307" s="25" t="str">
        <f>IF(IFERROR(MID($Q3307,1,7)+0,"")&lt;1130000,IF(INDEX(C:C,MATCH(LEFT(Q3307,7)+0,I:I,0))&lt;1130000,"",INDEX(C:C,MATCH(LEFT(Q3307,7)+0,I:I,0))),IFERROR(MID($Q3307,1,7)+0,""))</f>
        <v/>
      </c>
      <c r="N3307" s="25" t="str">
        <f>IF(IFERROR(MID($Q3307,10,7)+0,"")&lt;1130000,"",IFERROR(MID($Q3307,10,7)+0,""))</f>
        <v/>
      </c>
      <c r="O3307" s="25" t="str">
        <f>IF(IFERROR(MID($Q3307,19,7)+0,"")&lt;1130000,"",IFERROR(MID($Q3307,19,7)+0,""))</f>
        <v/>
      </c>
      <c r="P3307" s="25" t="str">
        <f>IF(M3307="","",IF(N3307="",M3307,M3307&amp;", "&amp;N3307))</f>
        <v/>
      </c>
      <c r="Q3307" s="25"/>
      <c r="R3307" s="25"/>
      <c r="S3307" s="35" t="s">
        <v>101</v>
      </c>
      <c r="T3307" s="25" t="s">
        <v>36</v>
      </c>
      <c r="U3307" s="185">
        <v>31853</v>
      </c>
      <c r="V3307" s="188">
        <v>31853</v>
      </c>
      <c r="W3307" s="189">
        <v>31853</v>
      </c>
      <c r="X3307" s="31">
        <v>31853</v>
      </c>
      <c r="Y3307" s="90">
        <f>IFERROR(ROUND(X3307/W3307-1,2),"")</f>
        <v>0</v>
      </c>
      <c r="Z3307" s="31">
        <f>IF(OR(S3307="VLD MLC components",S3307="VLD MLC pipes",S3307="VLD PEX components",S3307="VLD PEX pipes",S3307="VLD PHC components",S3307="VLD PHC pipes",S3307="Controls VLD"),"По запросу",X3307)</f>
        <v>31853</v>
      </c>
      <c r="AA3307" s="63">
        <f>ROUND(X3307/1.2,3)</f>
        <v>26544.167000000001</v>
      </c>
      <c r="AB3307" s="23">
        <v>26544.167000000001</v>
      </c>
      <c r="AC3307" s="190">
        <f>IFERROR(ROUND(AA3307/AB3307-1,2),"")</f>
        <v>0</v>
      </c>
      <c r="AD3307" s="25">
        <v>4.8</v>
      </c>
      <c r="AE3307" s="25">
        <v>6.4000000000000001E-2</v>
      </c>
      <c r="AF3307" s="25">
        <v>0</v>
      </c>
      <c r="AG3307" s="25" t="s">
        <v>22</v>
      </c>
      <c r="AH3307" s="25">
        <v>0</v>
      </c>
      <c r="AI3307" s="25">
        <v>0</v>
      </c>
      <c r="AJ3307" s="25" t="s">
        <v>19</v>
      </c>
      <c r="AK3307" s="42" t="s">
        <v>19</v>
      </c>
      <c r="AL3307" s="25" t="s">
        <v>19</v>
      </c>
      <c r="AM3307" s="25">
        <v>1</v>
      </c>
      <c r="AN3307" s="25" t="s">
        <v>22</v>
      </c>
      <c r="AO3307" s="25" t="s">
        <v>22</v>
      </c>
      <c r="AP3307" s="25" t="s">
        <v>22</v>
      </c>
      <c r="AQ3307" s="25"/>
      <c r="AR3307" s="94"/>
      <c r="AS3307" s="157" t="s">
        <v>22</v>
      </c>
      <c r="AT3307" s="93">
        <v>42551</v>
      </c>
      <c r="AU3307" s="92" t="s">
        <v>22</v>
      </c>
      <c r="AV3307" s="91" t="s">
        <v>48</v>
      </c>
      <c r="AW3307" s="92" t="s">
        <v>48</v>
      </c>
      <c r="AX3307" s="92" t="s">
        <v>48</v>
      </c>
      <c r="AY3307" s="91" t="s">
        <v>152</v>
      </c>
      <c r="AZ3307" s="23"/>
      <c r="BA3307" s="25">
        <v>0</v>
      </c>
      <c r="BB3307" t="s">
        <v>48</v>
      </c>
      <c r="BC3307" t="e">
        <v>#N/A</v>
      </c>
      <c r="BD3307" t="e">
        <f>IF(Z3307=BC3307,"OK")</f>
        <v>#N/A</v>
      </c>
      <c r="BE3307">
        <v>4.8</v>
      </c>
      <c r="BF3307">
        <v>6.4000000000000001E-2</v>
      </c>
      <c r="BG3307" t="s">
        <v>22</v>
      </c>
      <c r="BH3307" t="s">
        <v>22</v>
      </c>
      <c r="BI3307" t="s">
        <v>22</v>
      </c>
      <c r="BJ3307">
        <v>0</v>
      </c>
      <c r="BK3307">
        <v>0</v>
      </c>
      <c r="BN3307" s="183"/>
    </row>
    <row r="3308" spans="1:66" x14ac:dyDescent="0.25">
      <c r="A3308" s="1"/>
      <c r="B3308" s="94">
        <v>3295</v>
      </c>
      <c r="C3308" s="43">
        <v>1055836</v>
      </c>
      <c r="D3308" s="25"/>
      <c r="E3308" s="27" t="s">
        <v>2251</v>
      </c>
      <c r="F3308" s="151" t="s">
        <v>44</v>
      </c>
      <c r="G3308" s="41" t="s">
        <v>30</v>
      </c>
      <c r="H3308" s="46" t="str">
        <f>IFERROR(IFERROR(IF(SEARCH("Usystems",$E3308)&gt;0,"Usystems"),IF(SEARCH("RIIFO",$E3308)&gt;0,"RIIFO","Uponor")),"Uponor")</f>
        <v>Uponor</v>
      </c>
      <c r="I3308" s="25" t="str">
        <f>IFERROR(MID($D3308,1,7)+0,"")</f>
        <v/>
      </c>
      <c r="J3308" s="25" t="str">
        <f>IFERROR(MID($D3308,10,7)+0,"")</f>
        <v/>
      </c>
      <c r="K3308" s="25" t="str">
        <f>IFERROR(MID($D3308,19,7)+0,"")</f>
        <v/>
      </c>
      <c r="L3308" s="25" t="str">
        <f>IFERROR(MID($D3308,28,7)+0,"")</f>
        <v/>
      </c>
      <c r="M3308" s="25" t="str">
        <f>IF(IFERROR(MID($Q3308,1,7)+0,"")&lt;1130000,IF(INDEX(C:C,MATCH(LEFT(Q3308,7)+0,I:I,0))&lt;1130000,"",INDEX(C:C,MATCH(LEFT(Q3308,7)+0,I:I,0))),IFERROR(MID($Q3308,1,7)+0,""))</f>
        <v/>
      </c>
      <c r="N3308" s="25" t="str">
        <f>IF(IFERROR(MID($Q3308,10,7)+0,"")&lt;1130000,"",IFERROR(MID($Q3308,10,7)+0,""))</f>
        <v/>
      </c>
      <c r="O3308" s="25" t="str">
        <f>IF(IFERROR(MID($Q3308,19,7)+0,"")&lt;1130000,"",IFERROR(MID($Q3308,19,7)+0,""))</f>
        <v/>
      </c>
      <c r="P3308" s="25" t="str">
        <f>IF(M3308="","",IF(N3308="",M3308,M3308&amp;", "&amp;N3308))</f>
        <v/>
      </c>
      <c r="Q3308" s="25"/>
      <c r="R3308" s="25"/>
      <c r="S3308" s="35" t="s">
        <v>101</v>
      </c>
      <c r="T3308" s="25" t="s">
        <v>36</v>
      </c>
      <c r="U3308" s="185">
        <v>21418</v>
      </c>
      <c r="V3308" s="188">
        <v>21418</v>
      </c>
      <c r="W3308" s="189">
        <v>21418</v>
      </c>
      <c r="X3308" s="31">
        <v>21418</v>
      </c>
      <c r="Y3308" s="90">
        <f>IFERROR(ROUND(X3308/W3308-1,2),"")</f>
        <v>0</v>
      </c>
      <c r="Z3308" s="31">
        <f>IF(OR(S3308="VLD MLC components",S3308="VLD MLC pipes",S3308="VLD PEX components",S3308="VLD PEX pipes",S3308="VLD PHC components",S3308="VLD PHC pipes",S3308="Controls VLD"),"По запросу",X3308)</f>
        <v>21418</v>
      </c>
      <c r="AA3308" s="63">
        <f>ROUND(X3308/1.2,3)</f>
        <v>17848.332999999999</v>
      </c>
      <c r="AB3308" s="23">
        <v>17848.332999999999</v>
      </c>
      <c r="AC3308" s="190">
        <f>IFERROR(ROUND(AA3308/AB3308-1,2),"")</f>
        <v>0</v>
      </c>
      <c r="AD3308" s="25">
        <v>0.25</v>
      </c>
      <c r="AE3308" s="25">
        <v>7.5000000000000002E-4</v>
      </c>
      <c r="AF3308" s="25">
        <v>0</v>
      </c>
      <c r="AG3308" s="25" t="s">
        <v>22</v>
      </c>
      <c r="AH3308" s="25">
        <v>0</v>
      </c>
      <c r="AI3308" s="25">
        <v>0</v>
      </c>
      <c r="AJ3308" s="25" t="s">
        <v>19</v>
      </c>
      <c r="AK3308" s="42" t="s">
        <v>19</v>
      </c>
      <c r="AL3308" s="25" t="s">
        <v>19</v>
      </c>
      <c r="AM3308" s="25">
        <v>1</v>
      </c>
      <c r="AN3308" s="25" t="s">
        <v>22</v>
      </c>
      <c r="AO3308" s="25" t="s">
        <v>22</v>
      </c>
      <c r="AP3308" s="25" t="s">
        <v>22</v>
      </c>
      <c r="AQ3308" s="25"/>
      <c r="AR3308" s="94"/>
      <c r="AS3308" s="157" t="s">
        <v>22</v>
      </c>
      <c r="AT3308" s="93">
        <v>42551</v>
      </c>
      <c r="AU3308" s="92" t="s">
        <v>22</v>
      </c>
      <c r="AV3308" s="91" t="s">
        <v>48</v>
      </c>
      <c r="AW3308" s="92" t="s">
        <v>48</v>
      </c>
      <c r="AX3308" s="92" t="s">
        <v>48</v>
      </c>
      <c r="AY3308" s="91" t="s">
        <v>152</v>
      </c>
      <c r="AZ3308" s="23"/>
      <c r="BA3308" s="25">
        <v>0</v>
      </c>
      <c r="BB3308" t="s">
        <v>48</v>
      </c>
      <c r="BC3308" t="e">
        <v>#N/A</v>
      </c>
      <c r="BD3308" t="e">
        <f>IF(Z3308=BC3308,"OK")</f>
        <v>#N/A</v>
      </c>
      <c r="BE3308">
        <v>0.25</v>
      </c>
      <c r="BF3308">
        <v>7.5000000000000002E-4</v>
      </c>
      <c r="BG3308" t="s">
        <v>22</v>
      </c>
      <c r="BH3308" t="s">
        <v>22</v>
      </c>
      <c r="BI3308" t="s">
        <v>22</v>
      </c>
      <c r="BJ3308">
        <v>0</v>
      </c>
      <c r="BK3308">
        <v>0</v>
      </c>
      <c r="BN3308" s="183"/>
    </row>
    <row r="3309" spans="1:66" x14ac:dyDescent="0.25">
      <c r="A3309" s="1"/>
      <c r="B3309" s="94">
        <v>3296</v>
      </c>
      <c r="C3309" s="182" t="s">
        <v>2250</v>
      </c>
      <c r="D3309" s="184"/>
      <c r="E3309" s="36"/>
      <c r="F3309" s="219"/>
      <c r="G3309" s="61"/>
      <c r="H3309" s="46" t="str">
        <f>IFERROR(IFERROR(IF(SEARCH("Usystems",$E3309)&gt;0,"Usystems"),IF(SEARCH("RIIFO",$E3309)&gt;0,"RIIFO","Uponor")),"Uponor")</f>
        <v>Uponor</v>
      </c>
      <c r="I3309" s="25" t="str">
        <f>IFERROR(MID($D3309,1,7)+0,"")</f>
        <v/>
      </c>
      <c r="J3309" s="25" t="str">
        <f>IFERROR(MID($D3309,10,7)+0,"")</f>
        <v/>
      </c>
      <c r="K3309" s="25" t="str">
        <f>IFERROR(MID($D3309,19,7)+0,"")</f>
        <v/>
      </c>
      <c r="L3309" s="25" t="str">
        <f>IFERROR(MID($D3309,28,7)+0,"")</f>
        <v/>
      </c>
      <c r="M3309" s="25" t="str">
        <f>IF(IFERROR(MID($Q3309,1,7)+0,"")&lt;1130000,IF(INDEX(C:C,MATCH(LEFT(Q3309,7)+0,I:I,0))&lt;1130000,"",INDEX(C:C,MATCH(LEFT(Q3309,7)+0,I:I,0))),IFERROR(MID($Q3309,1,7)+0,""))</f>
        <v/>
      </c>
      <c r="N3309" s="25" t="str">
        <f>IF(IFERROR(MID($Q3309,10,7)+0,"")&lt;1130000,"",IFERROR(MID($Q3309,10,7)+0,""))</f>
        <v/>
      </c>
      <c r="O3309" s="25" t="str">
        <f>IF(IFERROR(MID($Q3309,19,7)+0,"")&lt;1130000,"",IFERROR(MID($Q3309,19,7)+0,""))</f>
        <v/>
      </c>
      <c r="P3309" s="25" t="str">
        <f>IF(M3309="","",IF(N3309="",M3309,M3309&amp;", "&amp;N3309))</f>
        <v/>
      </c>
      <c r="Q3309" s="61"/>
      <c r="R3309" s="61"/>
      <c r="S3309" s="35" t="s">
        <v>22</v>
      </c>
      <c r="T3309" s="61"/>
      <c r="U3309" s="185" t="s">
        <v>22</v>
      </c>
      <c r="V3309" s="188" t="s">
        <v>22</v>
      </c>
      <c r="W3309" s="189" t="s">
        <v>22</v>
      </c>
      <c r="X3309" s="31"/>
      <c r="Y3309" s="90" t="str">
        <f>IFERROR(ROUND(X3309/W3309-1,2),"")</f>
        <v/>
      </c>
      <c r="Z3309" s="31">
        <f>IF(OR(S3309="VLD MLC components",S3309="VLD MLC pipes",S3309="VLD PEX components",S3309="VLD PEX pipes",S3309="VLD PHC components",S3309="VLD PHC pipes",S3309="Controls VLD"),"По запросу",X3309)</f>
        <v>0</v>
      </c>
      <c r="AA3309" s="63">
        <f>ROUND(X3309/1.2,3)</f>
        <v>0</v>
      </c>
      <c r="AB3309" s="23">
        <v>0</v>
      </c>
      <c r="AC3309" s="190" t="str">
        <f>IFERROR(ROUND(AA3309/AB3309-1,2),"")</f>
        <v/>
      </c>
      <c r="AD3309" s="25"/>
      <c r="AE3309" s="25"/>
      <c r="AF3309" s="25">
        <v>0</v>
      </c>
      <c r="AG3309" s="25" t="s">
        <v>22</v>
      </c>
      <c r="AH3309" s="25">
        <v>0</v>
      </c>
      <c r="AI3309" s="25">
        <v>0</v>
      </c>
      <c r="AJ3309" s="25" t="s">
        <v>19</v>
      </c>
      <c r="AK3309" s="122" t="s">
        <v>20</v>
      </c>
      <c r="AL3309" s="25" t="s">
        <v>20</v>
      </c>
      <c r="AM3309" s="25"/>
      <c r="AN3309" s="25"/>
      <c r="AO3309" s="25"/>
      <c r="AP3309" s="25"/>
      <c r="AQ3309" s="25"/>
      <c r="AR3309" s="94"/>
      <c r="AS3309" s="157" t="s">
        <v>22</v>
      </c>
      <c r="AT3309" s="93" t="s">
        <v>22</v>
      </c>
      <c r="AU3309" s="92" t="s">
        <v>582</v>
      </c>
      <c r="AV3309" s="91" t="s">
        <v>48</v>
      </c>
      <c r="AW3309" s="92" t="s">
        <v>48</v>
      </c>
      <c r="AX3309" s="92" t="s">
        <v>48</v>
      </c>
      <c r="AY3309" s="91" t="s">
        <v>48</v>
      </c>
      <c r="AZ3309" s="23"/>
      <c r="BA3309" s="25">
        <v>0</v>
      </c>
      <c r="BB3309" t="s">
        <v>25</v>
      </c>
      <c r="BC3309">
        <v>0</v>
      </c>
      <c r="BD3309" t="str">
        <f>IF(Z3309=BC3309,"OK")</f>
        <v>OK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N3309" s="183"/>
    </row>
    <row r="3310" spans="1:66" ht="25.5" x14ac:dyDescent="0.25">
      <c r="A3310" s="1"/>
      <c r="B3310" s="94">
        <v>3297</v>
      </c>
      <c r="C3310" s="43">
        <v>1050913</v>
      </c>
      <c r="D3310" s="37">
        <v>1003549</v>
      </c>
      <c r="E3310" s="36" t="s">
        <v>2249</v>
      </c>
      <c r="F3310" s="151" t="s">
        <v>757</v>
      </c>
      <c r="G3310" s="41" t="s">
        <v>585</v>
      </c>
      <c r="H3310" s="46" t="str">
        <f>IFERROR(IFERROR(IF(SEARCH("Usystems",$E3310)&gt;0,"Usystems"),IF(SEARCH("RIIFO",$E3310)&gt;0,"RIIFO","Uponor")),"Uponor")</f>
        <v>Uponor</v>
      </c>
      <c r="I3310" s="25">
        <f>IFERROR(MID($D3310,1,7)+0,"")</f>
        <v>1003549</v>
      </c>
      <c r="J3310" s="25" t="str">
        <f>IFERROR(MID($D3310,10,7)+0,"")</f>
        <v/>
      </c>
      <c r="K3310" s="25" t="str">
        <f>IFERROR(MID($D3310,19,7)+0,"")</f>
        <v/>
      </c>
      <c r="L3310" s="25" t="str">
        <f>IFERROR(MID($D3310,28,7)+0,"")</f>
        <v/>
      </c>
      <c r="M3310" s="25" t="str">
        <f>IF(IFERROR(MID($Q3310,1,7)+0,"")&lt;1130000,IF(INDEX(C:C,MATCH(LEFT(Q3310,7)+0,I:I,0))&lt;1130000,"",INDEX(C:C,MATCH(LEFT(Q3310,7)+0,I:I,0))),IFERROR(MID($Q3310,1,7)+0,""))</f>
        <v/>
      </c>
      <c r="N3310" s="25" t="str">
        <f>IF(IFERROR(MID($Q3310,10,7)+0,"")&lt;1130000,"",IFERROR(MID($Q3310,10,7)+0,""))</f>
        <v/>
      </c>
      <c r="O3310" s="25" t="str">
        <f>IF(IFERROR(MID($Q3310,19,7)+0,"")&lt;1130000,"",IFERROR(MID($Q3310,19,7)+0,""))</f>
        <v/>
      </c>
      <c r="P3310" s="25" t="str">
        <f>IF(M3310="","",IF(N3310="",M3310,M3310&amp;", "&amp;N3310))</f>
        <v/>
      </c>
      <c r="Q3310" s="25"/>
      <c r="R3310" s="25"/>
      <c r="S3310" s="35" t="s">
        <v>102</v>
      </c>
      <c r="T3310" s="34" t="s">
        <v>36</v>
      </c>
      <c r="U3310" s="185">
        <v>179619</v>
      </c>
      <c r="V3310" s="188">
        <v>179619</v>
      </c>
      <c r="W3310" s="189">
        <v>179619</v>
      </c>
      <c r="X3310" s="31">
        <v>179619</v>
      </c>
      <c r="Y3310" s="90">
        <f>IFERROR(ROUND(X3310/W3310-1,2),"")</f>
        <v>0</v>
      </c>
      <c r="Z3310" s="31">
        <f>IF(OR(S3310="VLD MLC components",S3310="VLD MLC pipes",S3310="VLD PEX components",S3310="VLD PEX pipes",S3310="VLD PHC components",S3310="VLD PHC pipes",S3310="Controls VLD"),"По запросу",X3310)</f>
        <v>179619</v>
      </c>
      <c r="AA3310" s="63">
        <f>ROUND(X3310/1.2,3)</f>
        <v>149682.5</v>
      </c>
      <c r="AB3310" s="23">
        <v>149682.5</v>
      </c>
      <c r="AC3310" s="190">
        <f>IFERROR(ROUND(AA3310/AB3310-1,2),"")</f>
        <v>0</v>
      </c>
      <c r="AD3310" s="25">
        <v>85</v>
      </c>
      <c r="AE3310" s="25">
        <v>3.508</v>
      </c>
      <c r="AF3310" s="25">
        <v>0</v>
      </c>
      <c r="AG3310" s="25" t="s">
        <v>22</v>
      </c>
      <c r="AH3310" s="25">
        <v>0</v>
      </c>
      <c r="AI3310" s="25">
        <v>0</v>
      </c>
      <c r="AJ3310" s="25" t="s">
        <v>20</v>
      </c>
      <c r="AK3310" s="42" t="s">
        <v>19</v>
      </c>
      <c r="AL3310" s="25" t="s">
        <v>20</v>
      </c>
      <c r="AM3310" s="25">
        <v>1</v>
      </c>
      <c r="AN3310" s="25"/>
      <c r="AO3310" s="25"/>
      <c r="AP3310" s="25"/>
      <c r="AQ3310" s="25"/>
      <c r="AR3310" s="94"/>
      <c r="AS3310" s="157" t="s">
        <v>22</v>
      </c>
      <c r="AT3310" s="93">
        <v>43738</v>
      </c>
      <c r="AU3310" s="92" t="s">
        <v>22</v>
      </c>
      <c r="AV3310" s="91" t="s">
        <v>152</v>
      </c>
      <c r="AW3310" s="92" t="s">
        <v>48</v>
      </c>
      <c r="AX3310" s="92" t="s">
        <v>48</v>
      </c>
      <c r="AY3310" s="91" t="s">
        <v>152</v>
      </c>
      <c r="AZ3310" s="23"/>
      <c r="BA3310" s="25" t="s">
        <v>2248</v>
      </c>
      <c r="BB3310" t="s">
        <v>25</v>
      </c>
      <c r="BC3310" t="e">
        <v>#N/A</v>
      </c>
      <c r="BD3310" t="e">
        <f>IF(Z3310=BC3310,"OK")</f>
        <v>#N/A</v>
      </c>
      <c r="BE3310">
        <v>85</v>
      </c>
      <c r="BF3310">
        <v>3.508</v>
      </c>
      <c r="BG3310">
        <v>0</v>
      </c>
      <c r="BH3310">
        <v>0</v>
      </c>
      <c r="BI3310">
        <v>0</v>
      </c>
      <c r="BJ3310">
        <v>0</v>
      </c>
      <c r="BK3310">
        <v>0</v>
      </c>
      <c r="BN3310" s="183"/>
    </row>
    <row r="3311" spans="1:66" x14ac:dyDescent="0.25">
      <c r="A3311" s="1"/>
      <c r="B3311" s="94">
        <v>3298</v>
      </c>
      <c r="C3311" s="43">
        <v>1050912</v>
      </c>
      <c r="D3311" s="25">
        <v>1003550</v>
      </c>
      <c r="E3311" s="36" t="s">
        <v>2247</v>
      </c>
      <c r="F3311" s="151" t="s">
        <v>757</v>
      </c>
      <c r="G3311" s="28"/>
      <c r="H3311" s="46" t="str">
        <f>IFERROR(IFERROR(IF(SEARCH("Usystems",$E3311)&gt;0,"Usystems"),IF(SEARCH("RIIFO",$E3311)&gt;0,"RIIFO","Uponor")),"Uponor")</f>
        <v>Uponor</v>
      </c>
      <c r="I3311" s="25">
        <f>IFERROR(MID($D3311,1,7)+0,"")</f>
        <v>1003550</v>
      </c>
      <c r="J3311" s="25" t="str">
        <f>IFERROR(MID($D3311,10,7)+0,"")</f>
        <v/>
      </c>
      <c r="K3311" s="25" t="str">
        <f>IFERROR(MID($D3311,19,7)+0,"")</f>
        <v/>
      </c>
      <c r="L3311" s="25" t="str">
        <f>IFERROR(MID($D3311,28,7)+0,"")</f>
        <v/>
      </c>
      <c r="M3311" s="25" t="str">
        <f>IF(IFERROR(MID($Q3311,1,7)+0,"")&lt;1130000,IF(INDEX(C:C,MATCH(LEFT(Q3311,7)+0,I:I,0))&lt;1130000,"",INDEX(C:C,MATCH(LEFT(Q3311,7)+0,I:I,0))),IFERROR(MID($Q3311,1,7)+0,""))</f>
        <v/>
      </c>
      <c r="N3311" s="25" t="str">
        <f>IF(IFERROR(MID($Q3311,10,7)+0,"")&lt;1130000,"",IFERROR(MID($Q3311,10,7)+0,""))</f>
        <v/>
      </c>
      <c r="O3311" s="25" t="str">
        <f>IF(IFERROR(MID($Q3311,19,7)+0,"")&lt;1130000,"",IFERROR(MID($Q3311,19,7)+0,""))</f>
        <v/>
      </c>
      <c r="P3311" s="25" t="str">
        <f>IF(M3311="","",IF(N3311="",M3311,M3311&amp;", "&amp;N3311))</f>
        <v/>
      </c>
      <c r="Q3311" s="25"/>
      <c r="R3311" s="25"/>
      <c r="S3311" s="35" t="s">
        <v>102</v>
      </c>
      <c r="T3311" s="34" t="s">
        <v>36</v>
      </c>
      <c r="U3311" s="185">
        <v>264342</v>
      </c>
      <c r="V3311" s="188">
        <v>264342</v>
      </c>
      <c r="W3311" s="189">
        <v>264342</v>
      </c>
      <c r="X3311" s="31">
        <v>264342</v>
      </c>
      <c r="Y3311" s="90">
        <f>IFERROR(ROUND(X3311/W3311-1,2),"")</f>
        <v>0</v>
      </c>
      <c r="Z3311" s="31">
        <f>IF(OR(S3311="VLD MLC components",S3311="VLD MLC pipes",S3311="VLD PEX components",S3311="VLD PEX pipes",S3311="VLD PHC components",S3311="VLD PHC pipes",S3311="Controls VLD"),"По запросу",X3311)</f>
        <v>264342</v>
      </c>
      <c r="AA3311" s="63">
        <f>ROUND(X3311/1.2,3)</f>
        <v>220285</v>
      </c>
      <c r="AB3311" s="23">
        <v>220285</v>
      </c>
      <c r="AC3311" s="190">
        <f>IFERROR(ROUND(AA3311/AB3311-1,2),"")</f>
        <v>0</v>
      </c>
      <c r="AD3311" s="25">
        <v>170</v>
      </c>
      <c r="AE3311" s="25">
        <v>6.7160000000000002</v>
      </c>
      <c r="AF3311" s="25">
        <v>0</v>
      </c>
      <c r="AG3311" s="25" t="s">
        <v>22</v>
      </c>
      <c r="AH3311" s="25">
        <v>0</v>
      </c>
      <c r="AI3311" s="25">
        <v>0</v>
      </c>
      <c r="AJ3311" s="25" t="s">
        <v>20</v>
      </c>
      <c r="AK3311" s="42" t="s">
        <v>19</v>
      </c>
      <c r="AL3311" s="25" t="s">
        <v>20</v>
      </c>
      <c r="AM3311" s="25">
        <v>1</v>
      </c>
      <c r="AN3311" s="25"/>
      <c r="AO3311" s="25"/>
      <c r="AP3311" s="25"/>
      <c r="AQ3311" s="25"/>
      <c r="AR3311" s="94"/>
      <c r="AS3311" s="157" t="s">
        <v>22</v>
      </c>
      <c r="AT3311" s="93">
        <v>43738</v>
      </c>
      <c r="AU3311" s="92" t="s">
        <v>22</v>
      </c>
      <c r="AV3311" s="91" t="s">
        <v>152</v>
      </c>
      <c r="AW3311" s="92" t="s">
        <v>48</v>
      </c>
      <c r="AX3311" s="92" t="s">
        <v>48</v>
      </c>
      <c r="AY3311" s="91" t="s">
        <v>152</v>
      </c>
      <c r="AZ3311" s="23"/>
      <c r="BA3311" s="25" t="s">
        <v>2246</v>
      </c>
      <c r="BB3311" t="s">
        <v>25</v>
      </c>
      <c r="BC3311" t="e">
        <v>#N/A</v>
      </c>
      <c r="BD3311" t="e">
        <f>IF(Z3311=BC3311,"OK")</f>
        <v>#N/A</v>
      </c>
      <c r="BE3311">
        <v>170</v>
      </c>
      <c r="BF3311">
        <v>6.7160000000000002</v>
      </c>
      <c r="BG3311">
        <v>0</v>
      </c>
      <c r="BH3311">
        <v>0</v>
      </c>
      <c r="BI3311">
        <v>0</v>
      </c>
      <c r="BJ3311">
        <v>0</v>
      </c>
      <c r="BK3311">
        <v>0</v>
      </c>
      <c r="BN3311" s="183"/>
    </row>
    <row r="3312" spans="1:66" x14ac:dyDescent="0.25">
      <c r="A3312" s="1"/>
      <c r="B3312" s="94">
        <v>3299</v>
      </c>
      <c r="C3312" s="43">
        <v>1084646</v>
      </c>
      <c r="D3312" s="25"/>
      <c r="E3312" s="36" t="s">
        <v>2245</v>
      </c>
      <c r="F3312" s="151" t="s">
        <v>757</v>
      </c>
      <c r="G3312" s="28"/>
      <c r="H3312" s="46" t="str">
        <f>IFERROR(IFERROR(IF(SEARCH("Usystems",$E3312)&gt;0,"Usystems"),IF(SEARCH("RIIFO",$E3312)&gt;0,"RIIFO","Uponor")),"Uponor")</f>
        <v>Uponor</v>
      </c>
      <c r="I3312" s="25" t="str">
        <f>IFERROR(MID($D3312,1,7)+0,"")</f>
        <v/>
      </c>
      <c r="J3312" s="25" t="str">
        <f>IFERROR(MID($D3312,10,7)+0,"")</f>
        <v/>
      </c>
      <c r="K3312" s="25" t="str">
        <f>IFERROR(MID($D3312,19,7)+0,"")</f>
        <v/>
      </c>
      <c r="L3312" s="25" t="str">
        <f>IFERROR(MID($D3312,28,7)+0,"")</f>
        <v/>
      </c>
      <c r="M3312" s="25" t="str">
        <f>IF(IFERROR(MID($Q3312,1,7)+0,"")&lt;1130000,IF(INDEX(C:C,MATCH(LEFT(Q3312,7)+0,I:I,0))&lt;1130000,"",INDEX(C:C,MATCH(LEFT(Q3312,7)+0,I:I,0))),IFERROR(MID($Q3312,1,7)+0,""))</f>
        <v/>
      </c>
      <c r="N3312" s="25" t="str">
        <f>IF(IFERROR(MID($Q3312,10,7)+0,"")&lt;1130000,"",IFERROR(MID($Q3312,10,7)+0,""))</f>
        <v/>
      </c>
      <c r="O3312" s="25" t="str">
        <f>IF(IFERROR(MID($Q3312,19,7)+0,"")&lt;1130000,"",IFERROR(MID($Q3312,19,7)+0,""))</f>
        <v/>
      </c>
      <c r="P3312" s="25" t="str">
        <f>IF(M3312="","",IF(N3312="",M3312,M3312&amp;", "&amp;N3312))</f>
        <v/>
      </c>
      <c r="Q3312" s="25"/>
      <c r="R3312" s="25"/>
      <c r="S3312" s="35" t="s">
        <v>102</v>
      </c>
      <c r="T3312" s="34" t="s">
        <v>36</v>
      </c>
      <c r="U3312" s="185">
        <v>308399</v>
      </c>
      <c r="V3312" s="188">
        <v>308399</v>
      </c>
      <c r="W3312" s="189">
        <v>308399</v>
      </c>
      <c r="X3312" s="31">
        <v>308399</v>
      </c>
      <c r="Y3312" s="90">
        <f>IFERROR(ROUND(X3312/W3312-1,2),"")</f>
        <v>0</v>
      </c>
      <c r="Z3312" s="31">
        <f>IF(OR(S3312="VLD MLC components",S3312="VLD MLC pipes",S3312="VLD PEX components",S3312="VLD PEX pipes",S3312="VLD PHC components",S3312="VLD PHC pipes",S3312="Controls VLD"),"По запросу",X3312)</f>
        <v>308399</v>
      </c>
      <c r="AA3312" s="63">
        <f>ROUND(X3312/1.2,3)</f>
        <v>256999.16699999999</v>
      </c>
      <c r="AB3312" s="23">
        <v>256999.16699999999</v>
      </c>
      <c r="AC3312" s="190">
        <f>IFERROR(ROUND(AA3312/AB3312-1,2),"")</f>
        <v>0</v>
      </c>
      <c r="AD3312" s="25">
        <v>200</v>
      </c>
      <c r="AE3312" s="25">
        <v>5.3680000000000003</v>
      </c>
      <c r="AF3312" s="25">
        <v>0</v>
      </c>
      <c r="AG3312" s="25" t="s">
        <v>22</v>
      </c>
      <c r="AH3312" s="25">
        <v>0</v>
      </c>
      <c r="AI3312" s="25">
        <v>0</v>
      </c>
      <c r="AJ3312" s="25" t="s">
        <v>20</v>
      </c>
      <c r="AK3312" s="42" t="s">
        <v>19</v>
      </c>
      <c r="AL3312" s="25" t="s">
        <v>20</v>
      </c>
      <c r="AM3312" s="25">
        <v>1</v>
      </c>
      <c r="AN3312" s="25"/>
      <c r="AO3312" s="25"/>
      <c r="AP3312" s="25"/>
      <c r="AQ3312" s="25"/>
      <c r="AR3312" s="94"/>
      <c r="AS3312" s="157" t="s">
        <v>22</v>
      </c>
      <c r="AT3312" s="93">
        <v>43738</v>
      </c>
      <c r="AU3312" s="92" t="s">
        <v>22</v>
      </c>
      <c r="AV3312" s="91" t="s">
        <v>48</v>
      </c>
      <c r="AW3312" s="92" t="s">
        <v>48</v>
      </c>
      <c r="AX3312" s="92" t="s">
        <v>48</v>
      </c>
      <c r="AY3312" s="91" t="s">
        <v>152</v>
      </c>
      <c r="AZ3312" s="23"/>
      <c r="BA3312" s="25">
        <v>0</v>
      </c>
      <c r="BB3312" t="s">
        <v>48</v>
      </c>
      <c r="BC3312" t="e">
        <v>#N/A</v>
      </c>
      <c r="BD3312" t="e">
        <f>IF(Z3312=BC3312,"OK")</f>
        <v>#N/A</v>
      </c>
      <c r="BE3312">
        <v>200</v>
      </c>
      <c r="BF3312">
        <v>5.3680000000000003</v>
      </c>
      <c r="BG3312">
        <v>0</v>
      </c>
      <c r="BH3312">
        <v>0</v>
      </c>
      <c r="BI3312">
        <v>0</v>
      </c>
      <c r="BJ3312">
        <v>0</v>
      </c>
      <c r="BK3312">
        <v>0</v>
      </c>
      <c r="BN3312" s="183"/>
    </row>
    <row r="3313" spans="1:66" x14ac:dyDescent="0.25">
      <c r="A3313" s="1"/>
      <c r="B3313" s="94">
        <v>3300</v>
      </c>
      <c r="C3313" s="43">
        <v>1003551</v>
      </c>
      <c r="D3313" s="25"/>
      <c r="E3313" s="36" t="s">
        <v>2244</v>
      </c>
      <c r="F3313" s="151" t="s">
        <v>655</v>
      </c>
      <c r="G3313" s="41"/>
      <c r="H3313" s="46" t="str">
        <f>IFERROR(IFERROR(IF(SEARCH("Usystems",$E3313)&gt;0,"Usystems"),IF(SEARCH("RIIFO",$E3313)&gt;0,"RIIFO","Uponor")),"Uponor")</f>
        <v>Uponor</v>
      </c>
      <c r="I3313" s="25" t="str">
        <f>IFERROR(MID($D3313,1,7)+0,"")</f>
        <v/>
      </c>
      <c r="J3313" s="25" t="str">
        <f>IFERROR(MID($D3313,10,7)+0,"")</f>
        <v/>
      </c>
      <c r="K3313" s="25" t="str">
        <f>IFERROR(MID($D3313,19,7)+0,"")</f>
        <v/>
      </c>
      <c r="L3313" s="25" t="str">
        <f>IFERROR(MID($D3313,28,7)+0,"")</f>
        <v/>
      </c>
      <c r="M3313" s="25" t="str">
        <f>IF(IFERROR(MID($Q3313,1,7)+0,"")&lt;1130000,IF(INDEX(C:C,MATCH(LEFT(Q3313,7)+0,I:I,0))&lt;1130000,"",INDEX(C:C,MATCH(LEFT(Q3313,7)+0,I:I,0))),IFERROR(MID($Q3313,1,7)+0,""))</f>
        <v/>
      </c>
      <c r="N3313" s="25" t="str">
        <f>IF(IFERROR(MID($Q3313,10,7)+0,"")&lt;1130000,"",IFERROR(MID($Q3313,10,7)+0,""))</f>
        <v/>
      </c>
      <c r="O3313" s="25" t="str">
        <f>IF(IFERROR(MID($Q3313,19,7)+0,"")&lt;1130000,"",IFERROR(MID($Q3313,19,7)+0,""))</f>
        <v/>
      </c>
      <c r="P3313" s="25" t="str">
        <f>IF(M3313="","",IF(N3313="",M3313,M3313&amp;", "&amp;N3313))</f>
        <v/>
      </c>
      <c r="Q3313" s="25"/>
      <c r="R3313" s="25"/>
      <c r="S3313" s="35" t="s">
        <v>102</v>
      </c>
      <c r="T3313" s="25" t="s">
        <v>36</v>
      </c>
      <c r="U3313" s="185">
        <v>352456</v>
      </c>
      <c r="V3313" s="188">
        <v>352456</v>
      </c>
      <c r="W3313" s="189">
        <v>352456</v>
      </c>
      <c r="X3313" s="31">
        <v>352456</v>
      </c>
      <c r="Y3313" s="90">
        <f>IFERROR(ROUND(X3313/W3313-1,2),"")</f>
        <v>0</v>
      </c>
      <c r="Z3313" s="31">
        <f>IF(OR(S3313="VLD MLC components",S3313="VLD MLC pipes",S3313="VLD PEX components",S3313="VLD PEX pipes",S3313="VLD PHC components",S3313="VLD PHC pipes",S3313="Controls VLD"),"По запросу",X3313)</f>
        <v>352456</v>
      </c>
      <c r="AA3313" s="63">
        <f>ROUND(X3313/1.2,3)</f>
        <v>293713.33299999998</v>
      </c>
      <c r="AB3313" s="23">
        <v>293713.33299999998</v>
      </c>
      <c r="AC3313" s="190">
        <f>IFERROR(ROUND(AA3313/AB3313-1,2),"")</f>
        <v>0</v>
      </c>
      <c r="AD3313" s="25">
        <v>227.17</v>
      </c>
      <c r="AE3313" s="25">
        <v>8.5679999999999996</v>
      </c>
      <c r="AF3313" s="25">
        <v>0</v>
      </c>
      <c r="AG3313" s="25" t="s">
        <v>22</v>
      </c>
      <c r="AH3313" s="25">
        <v>0</v>
      </c>
      <c r="AI3313" s="25">
        <v>0</v>
      </c>
      <c r="AJ3313" s="25" t="s">
        <v>20</v>
      </c>
      <c r="AK3313" s="42" t="s">
        <v>19</v>
      </c>
      <c r="AL3313" s="25" t="s">
        <v>20</v>
      </c>
      <c r="AM3313" s="25">
        <v>1</v>
      </c>
      <c r="AN3313" s="25"/>
      <c r="AO3313" s="25"/>
      <c r="AP3313" s="25"/>
      <c r="AQ3313" s="25"/>
      <c r="AR3313" s="25"/>
      <c r="AS3313" s="157" t="s">
        <v>22</v>
      </c>
      <c r="AT3313" s="93">
        <v>42551</v>
      </c>
      <c r="AU3313" s="92" t="s">
        <v>22</v>
      </c>
      <c r="AV3313" s="91" t="s">
        <v>152</v>
      </c>
      <c r="AW3313" s="92" t="s">
        <v>48</v>
      </c>
      <c r="AX3313" s="92" t="s">
        <v>48</v>
      </c>
      <c r="AY3313" s="91" t="s">
        <v>152</v>
      </c>
      <c r="AZ3313" s="23"/>
      <c r="BA3313" s="25" t="s">
        <v>2243</v>
      </c>
      <c r="BB3313" t="s">
        <v>25</v>
      </c>
      <c r="BC3313" t="e">
        <v>#N/A</v>
      </c>
      <c r="BD3313" t="e">
        <f>IF(Z3313=BC3313,"OK")</f>
        <v>#N/A</v>
      </c>
      <c r="BE3313">
        <v>227.17</v>
      </c>
      <c r="BF3313">
        <v>8.5679999999999996</v>
      </c>
      <c r="BG3313">
        <v>0</v>
      </c>
      <c r="BH3313">
        <v>0</v>
      </c>
      <c r="BI3313">
        <v>0</v>
      </c>
      <c r="BJ3313">
        <v>0</v>
      </c>
      <c r="BK3313">
        <v>0</v>
      </c>
      <c r="BN3313" s="183"/>
    </row>
    <row r="3314" spans="1:66" x14ac:dyDescent="0.25">
      <c r="A3314" s="1"/>
      <c r="B3314" s="94">
        <v>3301</v>
      </c>
      <c r="C3314" s="43">
        <v>1063951</v>
      </c>
      <c r="D3314" s="25">
        <v>1003552</v>
      </c>
      <c r="E3314" s="36" t="s">
        <v>2242</v>
      </c>
      <c r="F3314" s="151" t="s">
        <v>757</v>
      </c>
      <c r="G3314" s="28"/>
      <c r="H3314" s="46" t="str">
        <f>IFERROR(IFERROR(IF(SEARCH("Usystems",$E3314)&gt;0,"Usystems"),IF(SEARCH("RIIFO",$E3314)&gt;0,"RIIFO","Uponor")),"Uponor")</f>
        <v>Uponor</v>
      </c>
      <c r="I3314" s="25">
        <f>IFERROR(MID($D3314,1,7)+0,"")</f>
        <v>1003552</v>
      </c>
      <c r="J3314" s="25" t="str">
        <f>IFERROR(MID($D3314,10,7)+0,"")</f>
        <v/>
      </c>
      <c r="K3314" s="25" t="str">
        <f>IFERROR(MID($D3314,19,7)+0,"")</f>
        <v/>
      </c>
      <c r="L3314" s="25" t="str">
        <f>IFERROR(MID($D3314,28,7)+0,"")</f>
        <v/>
      </c>
      <c r="M3314" s="25" t="str">
        <f>IF(IFERROR(MID($Q3314,1,7)+0,"")&lt;1130000,IF(INDEX(C:C,MATCH(LEFT(Q3314,7)+0,I:I,0))&lt;1130000,"",INDEX(C:C,MATCH(LEFT(Q3314,7)+0,I:I,0))),IFERROR(MID($Q3314,1,7)+0,""))</f>
        <v/>
      </c>
      <c r="N3314" s="25" t="str">
        <f>IF(IFERROR(MID($Q3314,10,7)+0,"")&lt;1130000,"",IFERROR(MID($Q3314,10,7)+0,""))</f>
        <v/>
      </c>
      <c r="O3314" s="25" t="str">
        <f>IF(IFERROR(MID($Q3314,19,7)+0,"")&lt;1130000,"",IFERROR(MID($Q3314,19,7)+0,""))</f>
        <v/>
      </c>
      <c r="P3314" s="25" t="str">
        <f>IF(M3314="","",IF(N3314="",M3314,M3314&amp;", "&amp;N3314))</f>
        <v/>
      </c>
      <c r="Q3314" s="25"/>
      <c r="R3314" s="25"/>
      <c r="S3314" s="35" t="s">
        <v>102</v>
      </c>
      <c r="T3314" s="34" t="s">
        <v>36</v>
      </c>
      <c r="U3314" s="185">
        <v>447347</v>
      </c>
      <c r="V3314" s="188">
        <v>447347</v>
      </c>
      <c r="W3314" s="189">
        <v>447347</v>
      </c>
      <c r="X3314" s="31">
        <v>447347</v>
      </c>
      <c r="Y3314" s="90">
        <f>IFERROR(ROUND(X3314/W3314-1,2),"")</f>
        <v>0</v>
      </c>
      <c r="Z3314" s="31">
        <f>IF(OR(S3314="VLD MLC components",S3314="VLD MLC pipes",S3314="VLD PEX components",S3314="VLD PEX pipes",S3314="VLD PHC components",S3314="VLD PHC pipes",S3314="Controls VLD"),"По запросу",X3314)</f>
        <v>447347</v>
      </c>
      <c r="AA3314" s="63">
        <f>ROUND(X3314/1.2,3)</f>
        <v>372789.16700000002</v>
      </c>
      <c r="AB3314" s="23">
        <v>372789.16700000002</v>
      </c>
      <c r="AC3314" s="190">
        <f>IFERROR(ROUND(AA3314/AB3314-1,2),"")</f>
        <v>0</v>
      </c>
      <c r="AD3314" s="25">
        <v>270</v>
      </c>
      <c r="AE3314" s="25">
        <v>8.1579999999999995</v>
      </c>
      <c r="AF3314" s="25">
        <v>0</v>
      </c>
      <c r="AG3314" s="25" t="s">
        <v>22</v>
      </c>
      <c r="AH3314" s="25">
        <v>0</v>
      </c>
      <c r="AI3314" s="25">
        <v>0</v>
      </c>
      <c r="AJ3314" s="25" t="s">
        <v>20</v>
      </c>
      <c r="AK3314" s="42" t="s">
        <v>19</v>
      </c>
      <c r="AL3314" s="25" t="s">
        <v>20</v>
      </c>
      <c r="AM3314" s="25">
        <v>1</v>
      </c>
      <c r="AN3314" s="25"/>
      <c r="AO3314" s="25"/>
      <c r="AP3314" s="25"/>
      <c r="AQ3314" s="25"/>
      <c r="AR3314" s="94"/>
      <c r="AS3314" s="157" t="s">
        <v>22</v>
      </c>
      <c r="AT3314" s="93">
        <v>43738</v>
      </c>
      <c r="AU3314" s="92" t="s">
        <v>22</v>
      </c>
      <c r="AV3314" s="91" t="s">
        <v>152</v>
      </c>
      <c r="AW3314" s="92" t="s">
        <v>48</v>
      </c>
      <c r="AX3314" s="92" t="s">
        <v>48</v>
      </c>
      <c r="AY3314" s="91" t="s">
        <v>152</v>
      </c>
      <c r="AZ3314" s="23"/>
      <c r="BA3314" s="25" t="s">
        <v>2241</v>
      </c>
      <c r="BB3314" t="s">
        <v>25</v>
      </c>
      <c r="BC3314" t="e">
        <v>#N/A</v>
      </c>
      <c r="BD3314" t="e">
        <f>IF(Z3314=BC3314,"OK")</f>
        <v>#N/A</v>
      </c>
      <c r="BE3314">
        <v>270</v>
      </c>
      <c r="BF3314">
        <v>8.1579999999999995</v>
      </c>
      <c r="BG3314">
        <v>0</v>
      </c>
      <c r="BH3314">
        <v>0</v>
      </c>
      <c r="BI3314">
        <v>0</v>
      </c>
      <c r="BJ3314">
        <v>0</v>
      </c>
      <c r="BK3314">
        <v>0</v>
      </c>
      <c r="BN3314" s="183"/>
    </row>
    <row r="3315" spans="1:66" x14ac:dyDescent="0.25">
      <c r="A3315" s="1"/>
      <c r="B3315" s="94">
        <v>3302</v>
      </c>
      <c r="C3315" s="43">
        <v>1063952</v>
      </c>
      <c r="D3315" s="25"/>
      <c r="E3315" s="36" t="s">
        <v>2240</v>
      </c>
      <c r="F3315" s="151" t="s">
        <v>757</v>
      </c>
      <c r="G3315" s="28"/>
      <c r="H3315" s="46" t="str">
        <f>IFERROR(IFERROR(IF(SEARCH("Usystems",$E3315)&gt;0,"Usystems"),IF(SEARCH("RIIFO",$E3315)&gt;0,"RIIFO","Uponor")),"Uponor")</f>
        <v>Uponor</v>
      </c>
      <c r="I3315" s="25" t="str">
        <f>IFERROR(MID($D3315,1,7)+0,"")</f>
        <v/>
      </c>
      <c r="J3315" s="25" t="str">
        <f>IFERROR(MID($D3315,10,7)+0,"")</f>
        <v/>
      </c>
      <c r="K3315" s="25" t="str">
        <f>IFERROR(MID($D3315,19,7)+0,"")</f>
        <v/>
      </c>
      <c r="L3315" s="25" t="str">
        <f>IFERROR(MID($D3315,28,7)+0,"")</f>
        <v/>
      </c>
      <c r="M3315" s="25" t="str">
        <f>IF(IFERROR(MID($Q3315,1,7)+0,"")&lt;1130000,IF(INDEX(C:C,MATCH(LEFT(Q3315,7)+0,I:I,0))&lt;1130000,"",INDEX(C:C,MATCH(LEFT(Q3315,7)+0,I:I,0))),IFERROR(MID($Q3315,1,7)+0,""))</f>
        <v/>
      </c>
      <c r="N3315" s="25" t="str">
        <f>IF(IFERROR(MID($Q3315,10,7)+0,"")&lt;1130000,"",IFERROR(MID($Q3315,10,7)+0,""))</f>
        <v/>
      </c>
      <c r="O3315" s="25" t="str">
        <f>IF(IFERROR(MID($Q3315,19,7)+0,"")&lt;1130000,"",IFERROR(MID($Q3315,19,7)+0,""))</f>
        <v/>
      </c>
      <c r="P3315" s="25" t="str">
        <f>IF(M3315="","",IF(N3315="",M3315,M3315&amp;", "&amp;N3315))</f>
        <v/>
      </c>
      <c r="Q3315" s="25"/>
      <c r="R3315" s="25"/>
      <c r="S3315" s="35" t="s">
        <v>102</v>
      </c>
      <c r="T3315" s="34" t="s">
        <v>36</v>
      </c>
      <c r="U3315" s="185">
        <v>846440</v>
      </c>
      <c r="V3315" s="188">
        <v>846440</v>
      </c>
      <c r="W3315" s="189">
        <v>846440</v>
      </c>
      <c r="X3315" s="31">
        <v>846440</v>
      </c>
      <c r="Y3315" s="90">
        <f>IFERROR(ROUND(X3315/W3315-1,2),"")</f>
        <v>0</v>
      </c>
      <c r="Z3315" s="31">
        <f>IF(OR(S3315="VLD MLC components",S3315="VLD MLC pipes",S3315="VLD PEX components",S3315="VLD PEX pipes",S3315="VLD PHC components",S3315="VLD PHC pipes",S3315="Controls VLD"),"По запросу",X3315)</f>
        <v>846440</v>
      </c>
      <c r="AA3315" s="63">
        <f>ROUND(X3315/1.2,3)</f>
        <v>705366.66700000002</v>
      </c>
      <c r="AB3315" s="23">
        <v>705366.66700000002</v>
      </c>
      <c r="AC3315" s="190">
        <f>IFERROR(ROUND(AA3315/AB3315-1,2),"")</f>
        <v>0</v>
      </c>
      <c r="AD3315" s="25">
        <v>405</v>
      </c>
      <c r="AE3315" s="25">
        <v>16.317599999999999</v>
      </c>
      <c r="AF3315" s="25">
        <v>0</v>
      </c>
      <c r="AG3315" s="25" t="s">
        <v>22</v>
      </c>
      <c r="AH3315" s="25">
        <v>0</v>
      </c>
      <c r="AI3315" s="25">
        <v>0</v>
      </c>
      <c r="AJ3315" s="25" t="s">
        <v>20</v>
      </c>
      <c r="AK3315" s="42" t="s">
        <v>19</v>
      </c>
      <c r="AL3315" s="25" t="s">
        <v>20</v>
      </c>
      <c r="AM3315" s="25">
        <v>1</v>
      </c>
      <c r="AN3315" s="25"/>
      <c r="AO3315" s="25"/>
      <c r="AP3315" s="25"/>
      <c r="AQ3315" s="25"/>
      <c r="AR3315" s="94"/>
      <c r="AS3315" s="157" t="s">
        <v>22</v>
      </c>
      <c r="AT3315" s="93">
        <v>43738</v>
      </c>
      <c r="AU3315" s="92" t="s">
        <v>22</v>
      </c>
      <c r="AV3315" s="91" t="s">
        <v>48</v>
      </c>
      <c r="AW3315" s="92" t="s">
        <v>48</v>
      </c>
      <c r="AX3315" s="92" t="s">
        <v>48</v>
      </c>
      <c r="AY3315" s="91" t="s">
        <v>152</v>
      </c>
      <c r="AZ3315" s="23"/>
      <c r="BA3315" s="25">
        <v>0</v>
      </c>
      <c r="BB3315" t="s">
        <v>48</v>
      </c>
      <c r="BC3315" t="e">
        <v>#N/A</v>
      </c>
      <c r="BD3315" t="e">
        <f>IF(Z3315=BC3315,"OK")</f>
        <v>#N/A</v>
      </c>
      <c r="BE3315">
        <v>405</v>
      </c>
      <c r="BF3315">
        <v>16.317599999999999</v>
      </c>
      <c r="BG3315">
        <v>0</v>
      </c>
      <c r="BH3315">
        <v>0</v>
      </c>
      <c r="BI3315">
        <v>0</v>
      </c>
      <c r="BJ3315">
        <v>0</v>
      </c>
      <c r="BK3315">
        <v>0</v>
      </c>
      <c r="BN3315" s="183"/>
    </row>
    <row r="3316" spans="1:66" ht="25.5" x14ac:dyDescent="0.25">
      <c r="A3316" s="1"/>
      <c r="B3316" s="94">
        <v>3303</v>
      </c>
      <c r="C3316" s="43">
        <v>1084648</v>
      </c>
      <c r="D3316" s="25"/>
      <c r="E3316" s="36" t="s">
        <v>2239</v>
      </c>
      <c r="F3316" s="151" t="s">
        <v>21</v>
      </c>
      <c r="G3316" s="28"/>
      <c r="H3316" s="46" t="str">
        <f>IFERROR(IFERROR(IF(SEARCH("Usystems",$E3316)&gt;0,"Usystems"),IF(SEARCH("RIIFO",$E3316)&gt;0,"RIIFO","Uponor")),"Uponor")</f>
        <v>Uponor</v>
      </c>
      <c r="I3316" s="25" t="str">
        <f>IFERROR(MID($D3316,1,7)+0,"")</f>
        <v/>
      </c>
      <c r="J3316" s="25" t="str">
        <f>IFERROR(MID($D3316,10,7)+0,"")</f>
        <v/>
      </c>
      <c r="K3316" s="25" t="str">
        <f>IFERROR(MID($D3316,19,7)+0,"")</f>
        <v/>
      </c>
      <c r="L3316" s="25" t="str">
        <f>IFERROR(MID($D3316,28,7)+0,"")</f>
        <v/>
      </c>
      <c r="M3316" s="25" t="str">
        <f>IF(IFERROR(MID($Q3316,1,7)+0,"")&lt;1130000,IF(INDEX(C:C,MATCH(LEFT(Q3316,7)+0,I:I,0))&lt;1130000,"",INDEX(C:C,MATCH(LEFT(Q3316,7)+0,I:I,0))),IFERROR(MID($Q3316,1,7)+0,""))</f>
        <v/>
      </c>
      <c r="N3316" s="25" t="str">
        <f>IF(IFERROR(MID($Q3316,10,7)+0,"")&lt;1130000,"",IFERROR(MID($Q3316,10,7)+0,""))</f>
        <v/>
      </c>
      <c r="O3316" s="25" t="str">
        <f>IF(IFERROR(MID($Q3316,19,7)+0,"")&lt;1130000,"",IFERROR(MID($Q3316,19,7)+0,""))</f>
        <v/>
      </c>
      <c r="P3316" s="25" t="str">
        <f>IF(M3316="","",IF(N3316="",M3316,M3316&amp;", "&amp;N3316))</f>
        <v/>
      </c>
      <c r="Q3316" s="25"/>
      <c r="R3316" s="25"/>
      <c r="S3316" s="35" t="s">
        <v>102</v>
      </c>
      <c r="T3316" s="34" t="s">
        <v>36</v>
      </c>
      <c r="U3316" s="185">
        <v>12160</v>
      </c>
      <c r="V3316" s="188">
        <v>12160</v>
      </c>
      <c r="W3316" s="189">
        <v>12160</v>
      </c>
      <c r="X3316" s="31">
        <v>12160</v>
      </c>
      <c r="Y3316" s="90">
        <f>IFERROR(ROUND(X3316/W3316-1,2),"")</f>
        <v>0</v>
      </c>
      <c r="Z3316" s="31">
        <f>IF(OR(S3316="VLD MLC components",S3316="VLD MLC pipes",S3316="VLD PEX components",S3316="VLD PEX pipes",S3316="VLD PHC components",S3316="VLD PHC pipes",S3316="Controls VLD"),"По запросу",X3316)</f>
        <v>12160</v>
      </c>
      <c r="AA3316" s="63">
        <f>ROUND(X3316/1.2,3)</f>
        <v>10133.333000000001</v>
      </c>
      <c r="AB3316" s="23">
        <v>10133.333000000001</v>
      </c>
      <c r="AC3316" s="190">
        <f>IFERROR(ROUND(AA3316/AB3316-1,2),"")</f>
        <v>0</v>
      </c>
      <c r="AD3316" s="25">
        <v>7</v>
      </c>
      <c r="AE3316" s="25">
        <v>0.39200000000000002</v>
      </c>
      <c r="AF3316" s="25">
        <v>0</v>
      </c>
      <c r="AG3316" s="25" t="s">
        <v>22</v>
      </c>
      <c r="AH3316" s="25">
        <v>0</v>
      </c>
      <c r="AI3316" s="25">
        <v>0</v>
      </c>
      <c r="AJ3316" s="25" t="s">
        <v>20</v>
      </c>
      <c r="AK3316" s="42" t="s">
        <v>19</v>
      </c>
      <c r="AL3316" s="25" t="s">
        <v>20</v>
      </c>
      <c r="AM3316" s="25">
        <v>1</v>
      </c>
      <c r="AN3316" s="25"/>
      <c r="AO3316" s="25"/>
      <c r="AP3316" s="25"/>
      <c r="AQ3316" s="25"/>
      <c r="AR3316" s="94"/>
      <c r="AS3316" s="157" t="s">
        <v>22</v>
      </c>
      <c r="AT3316" s="93">
        <v>44335</v>
      </c>
      <c r="AU3316" s="92" t="s">
        <v>22</v>
      </c>
      <c r="AV3316" s="91" t="s">
        <v>48</v>
      </c>
      <c r="AW3316" s="92" t="s">
        <v>48</v>
      </c>
      <c r="AX3316" s="92" t="s">
        <v>48</v>
      </c>
      <c r="AY3316" s="91" t="s">
        <v>152</v>
      </c>
      <c r="AZ3316" s="23"/>
      <c r="BA3316" s="25">
        <v>0</v>
      </c>
      <c r="BB3316" t="s">
        <v>48</v>
      </c>
      <c r="BC3316" t="e">
        <v>#N/A</v>
      </c>
      <c r="BD3316" t="e">
        <f>IF(Z3316=BC3316,"OK")</f>
        <v>#N/A</v>
      </c>
      <c r="BE3316">
        <v>7</v>
      </c>
      <c r="BF3316">
        <v>0.39200000000000002</v>
      </c>
      <c r="BG3316">
        <v>0</v>
      </c>
      <c r="BH3316">
        <v>0</v>
      </c>
      <c r="BI3316">
        <v>0</v>
      </c>
      <c r="BJ3316">
        <v>0</v>
      </c>
      <c r="BK3316">
        <v>0</v>
      </c>
      <c r="BN3316" s="183"/>
    </row>
    <row r="3317" spans="1:66" x14ac:dyDescent="0.25">
      <c r="A3317" s="1"/>
      <c r="B3317" s="94">
        <v>3304</v>
      </c>
      <c r="C3317" s="43">
        <v>1084649</v>
      </c>
      <c r="D3317" s="25"/>
      <c r="E3317" s="36" t="s">
        <v>2238</v>
      </c>
      <c r="F3317" s="151" t="s">
        <v>21</v>
      </c>
      <c r="G3317" s="28"/>
      <c r="H3317" s="46" t="str">
        <f>IFERROR(IFERROR(IF(SEARCH("Usystems",$E3317)&gt;0,"Usystems"),IF(SEARCH("RIIFO",$E3317)&gt;0,"RIIFO","Uponor")),"Uponor")</f>
        <v>Uponor</v>
      </c>
      <c r="I3317" s="25" t="str">
        <f>IFERROR(MID($D3317,1,7)+0,"")</f>
        <v/>
      </c>
      <c r="J3317" s="25" t="str">
        <f>IFERROR(MID($D3317,10,7)+0,"")</f>
        <v/>
      </c>
      <c r="K3317" s="25" t="str">
        <f>IFERROR(MID($D3317,19,7)+0,"")</f>
        <v/>
      </c>
      <c r="L3317" s="25" t="str">
        <f>IFERROR(MID($D3317,28,7)+0,"")</f>
        <v/>
      </c>
      <c r="M3317" s="25" t="str">
        <f>IF(IFERROR(MID($Q3317,1,7)+0,"")&lt;1130000,IF(INDEX(C:C,MATCH(LEFT(Q3317,7)+0,I:I,0))&lt;1130000,"",INDEX(C:C,MATCH(LEFT(Q3317,7)+0,I:I,0))),IFERROR(MID($Q3317,1,7)+0,""))</f>
        <v/>
      </c>
      <c r="N3317" s="25" t="str">
        <f>IF(IFERROR(MID($Q3317,10,7)+0,"")&lt;1130000,"",IFERROR(MID($Q3317,10,7)+0,""))</f>
        <v/>
      </c>
      <c r="O3317" s="25" t="str">
        <f>IF(IFERROR(MID($Q3317,19,7)+0,"")&lt;1130000,"",IFERROR(MID($Q3317,19,7)+0,""))</f>
        <v/>
      </c>
      <c r="P3317" s="25" t="str">
        <f>IF(M3317="","",IF(N3317="",M3317,M3317&amp;", "&amp;N3317))</f>
        <v/>
      </c>
      <c r="Q3317" s="25"/>
      <c r="R3317" s="25"/>
      <c r="S3317" s="35" t="s">
        <v>102</v>
      </c>
      <c r="T3317" s="34" t="s">
        <v>36</v>
      </c>
      <c r="U3317" s="185">
        <v>17536</v>
      </c>
      <c r="V3317" s="188">
        <v>17536</v>
      </c>
      <c r="W3317" s="189">
        <v>17536</v>
      </c>
      <c r="X3317" s="31">
        <v>17536</v>
      </c>
      <c r="Y3317" s="90">
        <f>IFERROR(ROUND(X3317/W3317-1,2),"")</f>
        <v>0</v>
      </c>
      <c r="Z3317" s="31">
        <f>IF(OR(S3317="VLD MLC components",S3317="VLD MLC pipes",S3317="VLD PEX components",S3317="VLD PEX pipes",S3317="VLD PHC components",S3317="VLD PHC pipes",S3317="Controls VLD"),"По запросу",X3317)</f>
        <v>17536</v>
      </c>
      <c r="AA3317" s="63">
        <f>ROUND(X3317/1.2,3)</f>
        <v>14613.333000000001</v>
      </c>
      <c r="AB3317" s="23">
        <v>14613.333000000001</v>
      </c>
      <c r="AC3317" s="190">
        <f>IFERROR(ROUND(AA3317/AB3317-1,2),"")</f>
        <v>0</v>
      </c>
      <c r="AD3317" s="25">
        <v>11</v>
      </c>
      <c r="AE3317" s="25">
        <v>9.6000000000000002E-2</v>
      </c>
      <c r="AF3317" s="25">
        <v>0</v>
      </c>
      <c r="AG3317" s="25" t="s">
        <v>22</v>
      </c>
      <c r="AH3317" s="25">
        <v>0</v>
      </c>
      <c r="AI3317" s="25">
        <v>0</v>
      </c>
      <c r="AJ3317" s="25" t="s">
        <v>20</v>
      </c>
      <c r="AK3317" s="42" t="s">
        <v>19</v>
      </c>
      <c r="AL3317" s="25" t="s">
        <v>20</v>
      </c>
      <c r="AM3317" s="25">
        <v>1</v>
      </c>
      <c r="AN3317" s="25"/>
      <c r="AO3317" s="25"/>
      <c r="AP3317" s="25"/>
      <c r="AQ3317" s="25"/>
      <c r="AR3317" s="94"/>
      <c r="AS3317" s="157" t="s">
        <v>22</v>
      </c>
      <c r="AT3317" s="93">
        <v>44335</v>
      </c>
      <c r="AU3317" s="92" t="s">
        <v>22</v>
      </c>
      <c r="AV3317" s="91" t="s">
        <v>48</v>
      </c>
      <c r="AW3317" s="92" t="s">
        <v>48</v>
      </c>
      <c r="AX3317" s="92" t="s">
        <v>48</v>
      </c>
      <c r="AY3317" s="91" t="s">
        <v>152</v>
      </c>
      <c r="AZ3317" s="23"/>
      <c r="BA3317" s="25">
        <v>0</v>
      </c>
      <c r="BB3317" t="s">
        <v>48</v>
      </c>
      <c r="BC3317" t="e">
        <v>#N/A</v>
      </c>
      <c r="BD3317" t="e">
        <f>IF(Z3317=BC3317,"OK")</f>
        <v>#N/A</v>
      </c>
      <c r="BE3317">
        <v>11</v>
      </c>
      <c r="BF3317">
        <v>9.6000000000000002E-2</v>
      </c>
      <c r="BG3317">
        <v>0</v>
      </c>
      <c r="BH3317">
        <v>0</v>
      </c>
      <c r="BI3317">
        <v>0</v>
      </c>
      <c r="BJ3317">
        <v>0</v>
      </c>
      <c r="BK3317">
        <v>0</v>
      </c>
      <c r="BN3317" s="183"/>
    </row>
    <row r="3318" spans="1:66" ht="25.5" x14ac:dyDescent="0.25">
      <c r="A3318" s="1"/>
      <c r="B3318" s="94">
        <v>3305</v>
      </c>
      <c r="C3318" s="43">
        <v>1003549</v>
      </c>
      <c r="D3318" s="25"/>
      <c r="E3318" s="113" t="s">
        <v>2237</v>
      </c>
      <c r="F3318" s="151" t="s">
        <v>26</v>
      </c>
      <c r="G3318" s="41" t="s">
        <v>27</v>
      </c>
      <c r="H3318" s="46" t="str">
        <f>IFERROR(IFERROR(IF(SEARCH("Usystems",$E3318)&gt;0,"Usystems"),IF(SEARCH("RIIFO",$E3318)&gt;0,"RIIFO","Uponor")),"Uponor")</f>
        <v>Uponor</v>
      </c>
      <c r="I3318" s="25" t="str">
        <f>IFERROR(MID($D3318,1,7)+0,"")</f>
        <v/>
      </c>
      <c r="J3318" s="25" t="str">
        <f>IFERROR(MID($D3318,10,7)+0,"")</f>
        <v/>
      </c>
      <c r="K3318" s="25" t="str">
        <f>IFERROR(MID($D3318,19,7)+0,"")</f>
        <v/>
      </c>
      <c r="L3318" s="25" t="str">
        <f>IFERROR(MID($D3318,28,7)+0,"")</f>
        <v/>
      </c>
      <c r="M3318" s="25" t="e">
        <f>IF(IFERROR(MID($Q3318,1,7)+0,"")&lt;1130000,IF(INDEX(C:C,MATCH(LEFT(Q3318,7)+0,I:I,0))&lt;1130000,"",INDEX(C:C,MATCH(LEFT(Q3318,7)+0,I:I,0))),IFERROR(MID($Q3318,1,7)+0,""))</f>
        <v>#N/A</v>
      </c>
      <c r="N3318" s="25" t="str">
        <f>IF(IFERROR(MID($Q3318,10,7)+0,"")&lt;1130000,"",IFERROR(MID($Q3318,10,7)+0,""))</f>
        <v/>
      </c>
      <c r="O3318" s="25" t="str">
        <f>IF(IFERROR(MID($Q3318,19,7)+0,"")&lt;1130000,"",IFERROR(MID($Q3318,19,7)+0,""))</f>
        <v/>
      </c>
      <c r="P3318" s="25" t="e">
        <f>IF(M3318="","",IF(N3318="",M3318,M3318&amp;", "&amp;N3318))</f>
        <v>#N/A</v>
      </c>
      <c r="Q3318" s="25">
        <v>1050913</v>
      </c>
      <c r="R3318" s="25"/>
      <c r="S3318" s="35" t="s">
        <v>102</v>
      </c>
      <c r="T3318" s="25" t="s">
        <v>36</v>
      </c>
      <c r="U3318" s="185">
        <v>154360</v>
      </c>
      <c r="V3318" s="188">
        <v>154360</v>
      </c>
      <c r="W3318" s="189">
        <v>154360</v>
      </c>
      <c r="X3318" s="31">
        <v>154360</v>
      </c>
      <c r="Y3318" s="90">
        <f>IFERROR(ROUND(X3318/W3318-1,2),"")</f>
        <v>0</v>
      </c>
      <c r="Z3318" s="31">
        <f>IF(OR(S3318="VLD MLC components",S3318="VLD MLC pipes",S3318="VLD PEX components",S3318="VLD PEX pipes",S3318="VLD PHC components",S3318="VLD PHC pipes",S3318="Controls VLD"),"По запросу",X3318)</f>
        <v>154360</v>
      </c>
      <c r="AA3318" s="63">
        <f>ROUND(X3318/1.2,3)</f>
        <v>128633.333</v>
      </c>
      <c r="AB3318" s="23">
        <v>128633.333</v>
      </c>
      <c r="AC3318" s="190">
        <f>IFERROR(ROUND(AA3318/AB3318-1,2),"")</f>
        <v>0</v>
      </c>
      <c r="AD3318" s="25">
        <v>120.75</v>
      </c>
      <c r="AE3318" s="25">
        <v>4.4980000000000002</v>
      </c>
      <c r="AF3318" s="25">
        <v>0</v>
      </c>
      <c r="AG3318" s="25" t="s">
        <v>22</v>
      </c>
      <c r="AH3318" s="25">
        <v>0</v>
      </c>
      <c r="AI3318" s="25">
        <v>0</v>
      </c>
      <c r="AJ3318" s="25" t="s">
        <v>19</v>
      </c>
      <c r="AK3318" s="42" t="s">
        <v>19</v>
      </c>
      <c r="AL3318" s="25" t="s">
        <v>19</v>
      </c>
      <c r="AM3318" s="25">
        <v>1</v>
      </c>
      <c r="AN3318" s="25"/>
      <c r="AO3318" s="25"/>
      <c r="AP3318" s="25"/>
      <c r="AQ3318" s="25"/>
      <c r="AR3318" s="94"/>
      <c r="AS3318" s="157" t="s">
        <v>22</v>
      </c>
      <c r="AT3318" s="93">
        <v>42551</v>
      </c>
      <c r="AU3318" s="92" t="s">
        <v>22</v>
      </c>
      <c r="AV3318" s="91" t="s">
        <v>48</v>
      </c>
      <c r="AW3318" s="92" t="s">
        <v>48</v>
      </c>
      <c r="AX3318" s="92" t="s">
        <v>48</v>
      </c>
      <c r="AY3318" s="91" t="s">
        <v>152</v>
      </c>
      <c r="AZ3318" s="23"/>
      <c r="BA3318" s="25">
        <v>0</v>
      </c>
      <c r="BB3318" t="s">
        <v>48</v>
      </c>
      <c r="BC3318" t="e">
        <v>#N/A</v>
      </c>
      <c r="BD3318" t="e">
        <f>IF(Z3318=BC3318,"OK")</f>
        <v>#N/A</v>
      </c>
      <c r="BE3318">
        <v>120.75</v>
      </c>
      <c r="BF3318">
        <v>4.4980000000000002</v>
      </c>
      <c r="BG3318">
        <v>0</v>
      </c>
      <c r="BH3318">
        <v>0</v>
      </c>
      <c r="BI3318">
        <v>0</v>
      </c>
      <c r="BJ3318">
        <v>0</v>
      </c>
      <c r="BK3318">
        <v>0</v>
      </c>
      <c r="BN3318" s="183"/>
    </row>
    <row r="3319" spans="1:66" ht="25.5" x14ac:dyDescent="0.25">
      <c r="A3319" s="1"/>
      <c r="B3319" s="94">
        <v>3306</v>
      </c>
      <c r="C3319" s="43">
        <v>1003550</v>
      </c>
      <c r="D3319" s="25"/>
      <c r="E3319" s="113" t="s">
        <v>2236</v>
      </c>
      <c r="F3319" s="151" t="s">
        <v>28</v>
      </c>
      <c r="G3319" s="41" t="s">
        <v>27</v>
      </c>
      <c r="H3319" s="46" t="str">
        <f>IFERROR(IFERROR(IF(SEARCH("Usystems",$E3319)&gt;0,"Usystems"),IF(SEARCH("RIIFO",$E3319)&gt;0,"RIIFO","Uponor")),"Uponor")</f>
        <v>Uponor</v>
      </c>
      <c r="I3319" s="25" t="str">
        <f>IFERROR(MID($D3319,1,7)+0,"")</f>
        <v/>
      </c>
      <c r="J3319" s="25" t="str">
        <f>IFERROR(MID($D3319,10,7)+0,"")</f>
        <v/>
      </c>
      <c r="K3319" s="25" t="str">
        <f>IFERROR(MID($D3319,19,7)+0,"")</f>
        <v/>
      </c>
      <c r="L3319" s="25" t="str">
        <f>IFERROR(MID($D3319,28,7)+0,"")</f>
        <v/>
      </c>
      <c r="M3319" s="25" t="e">
        <f>IF(IFERROR(MID($Q3319,1,7)+0,"")&lt;1130000,IF(INDEX(C:C,MATCH(LEFT(Q3319,7)+0,I:I,0))&lt;1130000,"",INDEX(C:C,MATCH(LEFT(Q3319,7)+0,I:I,0))),IFERROR(MID($Q3319,1,7)+0,""))</f>
        <v>#N/A</v>
      </c>
      <c r="N3319" s="25" t="str">
        <f>IF(IFERROR(MID($Q3319,10,7)+0,"")&lt;1130000,"",IFERROR(MID($Q3319,10,7)+0,""))</f>
        <v/>
      </c>
      <c r="O3319" s="25" t="str">
        <f>IF(IFERROR(MID($Q3319,19,7)+0,"")&lt;1130000,"",IFERROR(MID($Q3319,19,7)+0,""))</f>
        <v/>
      </c>
      <c r="P3319" s="25" t="e">
        <f>IF(M3319="","",IF(N3319="",M3319,M3319&amp;", "&amp;N3319))</f>
        <v>#N/A</v>
      </c>
      <c r="Q3319" s="25">
        <v>1050912</v>
      </c>
      <c r="R3319" s="25"/>
      <c r="S3319" s="35" t="s">
        <v>102</v>
      </c>
      <c r="T3319" s="25" t="s">
        <v>36</v>
      </c>
      <c r="U3319" s="185">
        <v>227169</v>
      </c>
      <c r="V3319" s="188">
        <v>227169</v>
      </c>
      <c r="W3319" s="189">
        <v>227169</v>
      </c>
      <c r="X3319" s="31">
        <v>227169</v>
      </c>
      <c r="Y3319" s="90">
        <f>IFERROR(ROUND(X3319/W3319-1,2),"")</f>
        <v>0</v>
      </c>
      <c r="Z3319" s="31">
        <f>IF(OR(S3319="VLD MLC components",S3319="VLD MLC pipes",S3319="VLD PEX components",S3319="VLD PEX pipes",S3319="VLD PHC components",S3319="VLD PHC pipes",S3319="Controls VLD"),"По запросу",X3319)</f>
        <v>227169</v>
      </c>
      <c r="AA3319" s="63">
        <f>ROUND(X3319/1.2,3)</f>
        <v>189307.5</v>
      </c>
      <c r="AB3319" s="23">
        <v>189307.5</v>
      </c>
      <c r="AC3319" s="190">
        <f>IFERROR(ROUND(AA3319/AB3319-1,2),"")</f>
        <v>0</v>
      </c>
      <c r="AD3319" s="25">
        <v>165.6</v>
      </c>
      <c r="AE3319" s="25">
        <v>6.12</v>
      </c>
      <c r="AF3319" s="25">
        <v>0</v>
      </c>
      <c r="AG3319" s="25" t="s">
        <v>22</v>
      </c>
      <c r="AH3319" s="25">
        <v>0</v>
      </c>
      <c r="AI3319" s="25">
        <v>0</v>
      </c>
      <c r="AJ3319" s="25" t="s">
        <v>19</v>
      </c>
      <c r="AK3319" s="42" t="s">
        <v>19</v>
      </c>
      <c r="AL3319" s="25" t="s">
        <v>19</v>
      </c>
      <c r="AM3319" s="25">
        <v>1</v>
      </c>
      <c r="AN3319" s="25"/>
      <c r="AO3319" s="25"/>
      <c r="AP3319" s="25"/>
      <c r="AQ3319" s="25"/>
      <c r="AR3319" s="94"/>
      <c r="AS3319" s="157" t="s">
        <v>22</v>
      </c>
      <c r="AT3319" s="93">
        <v>42551</v>
      </c>
      <c r="AU3319" s="92" t="s">
        <v>22</v>
      </c>
      <c r="AV3319" s="91" t="s">
        <v>48</v>
      </c>
      <c r="AW3319" s="92" t="s">
        <v>48</v>
      </c>
      <c r="AX3319" s="92" t="s">
        <v>48</v>
      </c>
      <c r="AY3319" s="91" t="s">
        <v>152</v>
      </c>
      <c r="AZ3319" s="23"/>
      <c r="BA3319" s="25">
        <v>0</v>
      </c>
      <c r="BB3319" t="s">
        <v>48</v>
      </c>
      <c r="BC3319" t="e">
        <v>#N/A</v>
      </c>
      <c r="BD3319" t="e">
        <f>IF(Z3319=BC3319,"OK")</f>
        <v>#N/A</v>
      </c>
      <c r="BE3319">
        <v>165.6</v>
      </c>
      <c r="BF3319">
        <v>6.12</v>
      </c>
      <c r="BG3319">
        <v>0</v>
      </c>
      <c r="BH3319">
        <v>0</v>
      </c>
      <c r="BI3319">
        <v>0</v>
      </c>
      <c r="BJ3319">
        <v>0</v>
      </c>
      <c r="BK3319">
        <v>0</v>
      </c>
      <c r="BN3319" s="183"/>
    </row>
    <row r="3320" spans="1:66" ht="25.5" x14ac:dyDescent="0.25">
      <c r="A3320" s="1"/>
      <c r="B3320" s="94">
        <v>3307</v>
      </c>
      <c r="C3320" s="43">
        <v>1003552</v>
      </c>
      <c r="D3320" s="25"/>
      <c r="E3320" s="113" t="s">
        <v>2235</v>
      </c>
      <c r="F3320" s="151" t="s">
        <v>28</v>
      </c>
      <c r="G3320" s="41" t="s">
        <v>27</v>
      </c>
      <c r="H3320" s="46" t="str">
        <f>IFERROR(IFERROR(IF(SEARCH("Usystems",$E3320)&gt;0,"Usystems"),IF(SEARCH("RIIFO",$E3320)&gt;0,"RIIFO","Uponor")),"Uponor")</f>
        <v>Uponor</v>
      </c>
      <c r="I3320" s="25" t="str">
        <f>IFERROR(MID($D3320,1,7)+0,"")</f>
        <v/>
      </c>
      <c r="J3320" s="25" t="str">
        <f>IFERROR(MID($D3320,10,7)+0,"")</f>
        <v/>
      </c>
      <c r="K3320" s="25" t="str">
        <f>IFERROR(MID($D3320,19,7)+0,"")</f>
        <v/>
      </c>
      <c r="L3320" s="25" t="str">
        <f>IFERROR(MID($D3320,28,7)+0,"")</f>
        <v/>
      </c>
      <c r="M3320" s="25" t="str">
        <f>IF(IFERROR(MID($Q3320,1,7)+0,"")&lt;1130000,IF(INDEX(C:C,MATCH(LEFT(Q3320,7)+0,I:I,0))&lt;1130000,"",INDEX(C:C,MATCH(LEFT(Q3320,7)+0,I:I,0))),IFERROR(MID($Q3320,1,7)+0,""))</f>
        <v/>
      </c>
      <c r="N3320" s="25" t="str">
        <f>IF(IFERROR(MID($Q3320,10,7)+0,"")&lt;1130000,"",IFERROR(MID($Q3320,10,7)+0,""))</f>
        <v/>
      </c>
      <c r="O3320" s="25" t="str">
        <f>IF(IFERROR(MID($Q3320,19,7)+0,"")&lt;1130000,"",IFERROR(MID($Q3320,19,7)+0,""))</f>
        <v/>
      </c>
      <c r="P3320" s="25" t="str">
        <f>IF(M3320="","",IF(N3320="",M3320,M3320&amp;", "&amp;N3320))</f>
        <v/>
      </c>
      <c r="Q3320" s="25">
        <v>1003552</v>
      </c>
      <c r="R3320" s="25"/>
      <c r="S3320" s="35" t="s">
        <v>102</v>
      </c>
      <c r="T3320" s="25" t="s">
        <v>36</v>
      </c>
      <c r="U3320" s="185">
        <v>384439</v>
      </c>
      <c r="V3320" s="188">
        <v>384439</v>
      </c>
      <c r="W3320" s="189">
        <v>384439</v>
      </c>
      <c r="X3320" s="31">
        <v>384439</v>
      </c>
      <c r="Y3320" s="90">
        <f>IFERROR(ROUND(X3320/W3320-1,2),"")</f>
        <v>0</v>
      </c>
      <c r="Z3320" s="31">
        <f>IF(OR(S3320="VLD MLC components",S3320="VLD MLC pipes",S3320="VLD PEX components",S3320="VLD PEX pipes",S3320="VLD PHC components",S3320="VLD PHC pipes",S3320="Controls VLD"),"По запросу",X3320)</f>
        <v>384439</v>
      </c>
      <c r="AA3320" s="63">
        <f>ROUND(X3320/1.2,3)</f>
        <v>320365.83299999998</v>
      </c>
      <c r="AB3320" s="23">
        <v>320365.83299999998</v>
      </c>
      <c r="AC3320" s="190">
        <f>IFERROR(ROUND(AA3320/AB3320-1,2),"")</f>
        <v>0</v>
      </c>
      <c r="AD3320" s="25">
        <v>276.76</v>
      </c>
      <c r="AE3320" s="25">
        <v>11.423999999999999</v>
      </c>
      <c r="AF3320" s="25">
        <v>0</v>
      </c>
      <c r="AG3320" s="25" t="s">
        <v>22</v>
      </c>
      <c r="AH3320" s="25">
        <v>0</v>
      </c>
      <c r="AI3320" s="25">
        <v>0</v>
      </c>
      <c r="AJ3320" s="25" t="s">
        <v>19</v>
      </c>
      <c r="AK3320" s="42" t="s">
        <v>19</v>
      </c>
      <c r="AL3320" s="25" t="s">
        <v>19</v>
      </c>
      <c r="AM3320" s="25">
        <v>1</v>
      </c>
      <c r="AN3320" s="25"/>
      <c r="AO3320" s="25"/>
      <c r="AP3320" s="25"/>
      <c r="AQ3320" s="25"/>
      <c r="AR3320" s="94"/>
      <c r="AS3320" s="157" t="s">
        <v>22</v>
      </c>
      <c r="AT3320" s="93">
        <v>42551</v>
      </c>
      <c r="AU3320" s="92" t="s">
        <v>22</v>
      </c>
      <c r="AV3320" s="91" t="s">
        <v>48</v>
      </c>
      <c r="AW3320" s="92" t="s">
        <v>48</v>
      </c>
      <c r="AX3320" s="92" t="s">
        <v>48</v>
      </c>
      <c r="AY3320" s="91" t="s">
        <v>152</v>
      </c>
      <c r="AZ3320" s="23"/>
      <c r="BA3320" s="25">
        <v>0</v>
      </c>
      <c r="BB3320" t="s">
        <v>48</v>
      </c>
      <c r="BC3320" t="e">
        <v>#N/A</v>
      </c>
      <c r="BD3320" t="e">
        <f>IF(Z3320=BC3320,"OK")</f>
        <v>#N/A</v>
      </c>
      <c r="BE3320">
        <v>276.76</v>
      </c>
      <c r="BF3320">
        <v>11.423999999999999</v>
      </c>
      <c r="BG3320">
        <v>0</v>
      </c>
      <c r="BH3320">
        <v>0</v>
      </c>
      <c r="BI3320">
        <v>0</v>
      </c>
      <c r="BJ3320">
        <v>0</v>
      </c>
      <c r="BK3320">
        <v>0</v>
      </c>
      <c r="BN3320" s="183"/>
    </row>
    <row r="3321" spans="1:66" ht="25.5" x14ac:dyDescent="0.25">
      <c r="A3321" s="1"/>
      <c r="B3321" s="94">
        <v>3308</v>
      </c>
      <c r="C3321" s="43">
        <v>1050917</v>
      </c>
      <c r="D3321" s="25"/>
      <c r="E3321" s="27" t="s">
        <v>2234</v>
      </c>
      <c r="F3321" s="151" t="s">
        <v>652</v>
      </c>
      <c r="G3321" s="41" t="s">
        <v>585</v>
      </c>
      <c r="H3321" s="46" t="str">
        <f>IFERROR(IFERROR(IF(SEARCH("Usystems",$E3321)&gt;0,"Usystems"),IF(SEARCH("RIIFO",$E3321)&gt;0,"RIIFO","Uponor")),"Uponor")</f>
        <v>Uponor</v>
      </c>
      <c r="I3321" s="25" t="str">
        <f>IFERROR(MID($D3321,1,7)+0,"")</f>
        <v/>
      </c>
      <c r="J3321" s="25" t="str">
        <f>IFERROR(MID($D3321,10,7)+0,"")</f>
        <v/>
      </c>
      <c r="K3321" s="25" t="str">
        <f>IFERROR(MID($D3321,19,7)+0,"")</f>
        <v/>
      </c>
      <c r="L3321" s="25" t="str">
        <f>IFERROR(MID($D3321,28,7)+0,"")</f>
        <v/>
      </c>
      <c r="M3321" s="25" t="str">
        <f>IF(IFERROR(MID($Q3321,1,7)+0,"")&lt;1130000,IF(INDEX(C:C,MATCH(LEFT(Q3321,7)+0,I:I,0))&lt;1130000,"",INDEX(C:C,MATCH(LEFT(Q3321,7)+0,I:I,0))),IFERROR(MID($Q3321,1,7)+0,""))</f>
        <v/>
      </c>
      <c r="N3321" s="25" t="str">
        <f>IF(IFERROR(MID($Q3321,10,7)+0,"")&lt;1130000,"",IFERROR(MID($Q3321,10,7)+0,""))</f>
        <v/>
      </c>
      <c r="O3321" s="25" t="str">
        <f>IF(IFERROR(MID($Q3321,19,7)+0,"")&lt;1130000,"",IFERROR(MID($Q3321,19,7)+0,""))</f>
        <v/>
      </c>
      <c r="P3321" s="25" t="str">
        <f>IF(M3321="","",IF(N3321="",M3321,M3321&amp;", "&amp;N3321))</f>
        <v/>
      </c>
      <c r="Q3321" s="25"/>
      <c r="R3321" s="25"/>
      <c r="S3321" s="35" t="s">
        <v>102</v>
      </c>
      <c r="T3321" s="25" t="s">
        <v>36</v>
      </c>
      <c r="U3321" s="185">
        <v>57859</v>
      </c>
      <c r="V3321" s="188">
        <v>57859</v>
      </c>
      <c r="W3321" s="189">
        <v>57859</v>
      </c>
      <c r="X3321" s="31">
        <v>57859</v>
      </c>
      <c r="Y3321" s="90">
        <f>IFERROR(ROUND(X3321/W3321-1,2),"")</f>
        <v>0</v>
      </c>
      <c r="Z3321" s="31">
        <f>IF(OR(S3321="VLD MLC components",S3321="VLD MLC pipes",S3321="VLD PEX components",S3321="VLD PEX pipes",S3321="VLD PHC components",S3321="VLD PHC pipes",S3321="Controls VLD"),"По запросу",X3321)</f>
        <v>57859</v>
      </c>
      <c r="AA3321" s="63">
        <f>ROUND(X3321/1.2,3)</f>
        <v>48215.832999999999</v>
      </c>
      <c r="AB3321" s="23">
        <v>48215.832999999999</v>
      </c>
      <c r="AC3321" s="190">
        <f>IFERROR(ROUND(AA3321/AB3321-1,2),"")</f>
        <v>0</v>
      </c>
      <c r="AD3321" s="25">
        <v>13</v>
      </c>
      <c r="AE3321" s="25">
        <v>0.37</v>
      </c>
      <c r="AF3321" s="25">
        <v>0</v>
      </c>
      <c r="AG3321" s="25" t="s">
        <v>22</v>
      </c>
      <c r="AH3321" s="25">
        <v>0</v>
      </c>
      <c r="AI3321" s="25">
        <v>0</v>
      </c>
      <c r="AJ3321" s="25" t="s">
        <v>20</v>
      </c>
      <c r="AK3321" s="42" t="s">
        <v>19</v>
      </c>
      <c r="AL3321" s="25" t="s">
        <v>20</v>
      </c>
      <c r="AM3321" s="25">
        <v>1</v>
      </c>
      <c r="AN3321" s="25"/>
      <c r="AO3321" s="25"/>
      <c r="AP3321" s="25"/>
      <c r="AQ3321" s="25"/>
      <c r="AR3321" s="94"/>
      <c r="AS3321" s="157" t="s">
        <v>22</v>
      </c>
      <c r="AT3321" s="93">
        <v>42551</v>
      </c>
      <c r="AU3321" s="92" t="s">
        <v>22</v>
      </c>
      <c r="AV3321" s="91" t="s">
        <v>152</v>
      </c>
      <c r="AW3321" s="92" t="s">
        <v>48</v>
      </c>
      <c r="AX3321" s="92" t="s">
        <v>48</v>
      </c>
      <c r="AY3321" s="91" t="s">
        <v>152</v>
      </c>
      <c r="AZ3321" s="23"/>
      <c r="BA3321" s="25" t="s">
        <v>2233</v>
      </c>
      <c r="BB3321" t="s">
        <v>25</v>
      </c>
      <c r="BC3321" t="e">
        <v>#N/A</v>
      </c>
      <c r="BD3321" t="e">
        <f>IF(Z3321=BC3321,"OK")</f>
        <v>#N/A</v>
      </c>
      <c r="BE3321">
        <v>13</v>
      </c>
      <c r="BF3321">
        <v>0.37</v>
      </c>
      <c r="BG3321">
        <v>0</v>
      </c>
      <c r="BH3321">
        <v>0</v>
      </c>
      <c r="BI3321">
        <v>0</v>
      </c>
      <c r="BJ3321">
        <v>0</v>
      </c>
      <c r="BK3321">
        <v>0</v>
      </c>
      <c r="BN3321" s="183"/>
    </row>
    <row r="3322" spans="1:66" ht="25.5" x14ac:dyDescent="0.25">
      <c r="A3322" s="1"/>
      <c r="B3322" s="94">
        <v>3309</v>
      </c>
      <c r="C3322" s="43">
        <v>1050983</v>
      </c>
      <c r="D3322" s="25"/>
      <c r="E3322" s="27" t="s">
        <v>2232</v>
      </c>
      <c r="F3322" s="151" t="s">
        <v>652</v>
      </c>
      <c r="G3322" s="41" t="s">
        <v>585</v>
      </c>
      <c r="H3322" s="46" t="str">
        <f>IFERROR(IFERROR(IF(SEARCH("Usystems",$E3322)&gt;0,"Usystems"),IF(SEARCH("RIIFO",$E3322)&gt;0,"RIIFO","Uponor")),"Uponor")</f>
        <v>Uponor</v>
      </c>
      <c r="I3322" s="25" t="str">
        <f>IFERROR(MID($D3322,1,7)+0,"")</f>
        <v/>
      </c>
      <c r="J3322" s="25" t="str">
        <f>IFERROR(MID($D3322,10,7)+0,"")</f>
        <v/>
      </c>
      <c r="K3322" s="25" t="str">
        <f>IFERROR(MID($D3322,19,7)+0,"")</f>
        <v/>
      </c>
      <c r="L3322" s="25" t="str">
        <f>IFERROR(MID($D3322,28,7)+0,"")</f>
        <v/>
      </c>
      <c r="M3322" s="25" t="str">
        <f>IF(IFERROR(MID($Q3322,1,7)+0,"")&lt;1130000,IF(INDEX(C:C,MATCH(LEFT(Q3322,7)+0,I:I,0))&lt;1130000,"",INDEX(C:C,MATCH(LEFT(Q3322,7)+0,I:I,0))),IFERROR(MID($Q3322,1,7)+0,""))</f>
        <v/>
      </c>
      <c r="N3322" s="25" t="str">
        <f>IF(IFERROR(MID($Q3322,10,7)+0,"")&lt;1130000,"",IFERROR(MID($Q3322,10,7)+0,""))</f>
        <v/>
      </c>
      <c r="O3322" s="25" t="str">
        <f>IF(IFERROR(MID($Q3322,19,7)+0,"")&lt;1130000,"",IFERROR(MID($Q3322,19,7)+0,""))</f>
        <v/>
      </c>
      <c r="P3322" s="25" t="str">
        <f>IF(M3322="","",IF(N3322="",M3322,M3322&amp;", "&amp;N3322))</f>
        <v/>
      </c>
      <c r="Q3322" s="25"/>
      <c r="R3322" s="25"/>
      <c r="S3322" s="35" t="s">
        <v>102</v>
      </c>
      <c r="T3322" s="25" t="s">
        <v>36</v>
      </c>
      <c r="U3322" s="185">
        <v>1940</v>
      </c>
      <c r="V3322" s="188">
        <v>1940</v>
      </c>
      <c r="W3322" s="189">
        <v>1940</v>
      </c>
      <c r="X3322" s="31">
        <v>1940</v>
      </c>
      <c r="Y3322" s="90">
        <f>IFERROR(ROUND(X3322/W3322-1,2),"")</f>
        <v>0</v>
      </c>
      <c r="Z3322" s="31">
        <f>IF(OR(S3322="VLD MLC components",S3322="VLD MLC pipes",S3322="VLD PEX components",S3322="VLD PEX pipes",S3322="VLD PHC components",S3322="VLD PHC pipes",S3322="Controls VLD"),"По запросу",X3322)</f>
        <v>1940</v>
      </c>
      <c r="AA3322" s="63">
        <f>ROUND(X3322/1.2,3)</f>
        <v>1616.6669999999999</v>
      </c>
      <c r="AB3322" s="23">
        <v>1616.6669999999999</v>
      </c>
      <c r="AC3322" s="190">
        <f>IFERROR(ROUND(AA3322/AB3322-1,2),"")</f>
        <v>0</v>
      </c>
      <c r="AD3322" s="25">
        <v>1.2250000000000001</v>
      </c>
      <c r="AE3322" s="25">
        <v>2.964E-2</v>
      </c>
      <c r="AF3322" s="25">
        <v>3</v>
      </c>
      <c r="AG3322" s="25">
        <v>3</v>
      </c>
      <c r="AH3322" s="25">
        <v>3</v>
      </c>
      <c r="AI3322" s="25">
        <v>3</v>
      </c>
      <c r="AJ3322" s="25" t="s">
        <v>20</v>
      </c>
      <c r="AK3322" s="22" t="s">
        <v>20</v>
      </c>
      <c r="AL3322" s="25" t="s">
        <v>20</v>
      </c>
      <c r="AM3322" s="25">
        <v>1</v>
      </c>
      <c r="AN3322" s="25"/>
      <c r="AO3322" s="25"/>
      <c r="AP3322" s="25"/>
      <c r="AQ3322" s="25"/>
      <c r="AR3322" s="94"/>
      <c r="AS3322" s="157">
        <v>3</v>
      </c>
      <c r="AT3322" s="93">
        <v>42551</v>
      </c>
      <c r="AU3322" s="92" t="s">
        <v>22</v>
      </c>
      <c r="AV3322" s="91" t="s">
        <v>152</v>
      </c>
      <c r="AW3322" s="92" t="s">
        <v>152</v>
      </c>
      <c r="AX3322" s="92" t="s">
        <v>48</v>
      </c>
      <c r="AY3322" s="91" t="s">
        <v>152</v>
      </c>
      <c r="AZ3322" s="23"/>
      <c r="BA3322" s="25" t="s">
        <v>2228</v>
      </c>
      <c r="BB3322" t="s">
        <v>25</v>
      </c>
      <c r="BC3322">
        <v>1940</v>
      </c>
      <c r="BD3322" t="str">
        <f>IF(Z3322=BC3322,"OK")</f>
        <v>OK</v>
      </c>
      <c r="BE3322">
        <v>1.2250000000000001</v>
      </c>
      <c r="BF3322">
        <v>2.964E-2</v>
      </c>
      <c r="BG3322">
        <v>0</v>
      </c>
      <c r="BH3322">
        <v>0</v>
      </c>
      <c r="BI3322">
        <v>0</v>
      </c>
      <c r="BJ3322">
        <v>0</v>
      </c>
      <c r="BK3322">
        <v>0</v>
      </c>
      <c r="BN3322" s="183"/>
    </row>
    <row r="3323" spans="1:66" ht="25.5" x14ac:dyDescent="0.25">
      <c r="A3323" s="1"/>
      <c r="B3323" s="94">
        <v>3310</v>
      </c>
      <c r="C3323" s="43">
        <v>1003580</v>
      </c>
      <c r="D3323" s="25"/>
      <c r="E3323" s="27" t="s">
        <v>2231</v>
      </c>
      <c r="F3323" s="151" t="s">
        <v>652</v>
      </c>
      <c r="G3323" s="41" t="s">
        <v>585</v>
      </c>
      <c r="H3323" s="46" t="str">
        <f>IFERROR(IFERROR(IF(SEARCH("Usystems",$E3323)&gt;0,"Usystems"),IF(SEARCH("RIIFO",$E3323)&gt;0,"RIIFO","Uponor")),"Uponor")</f>
        <v>Uponor</v>
      </c>
      <c r="I3323" s="25" t="str">
        <f>IFERROR(MID($D3323,1,7)+0,"")</f>
        <v/>
      </c>
      <c r="J3323" s="25" t="str">
        <f>IFERROR(MID($D3323,10,7)+0,"")</f>
        <v/>
      </c>
      <c r="K3323" s="25" t="str">
        <f>IFERROR(MID($D3323,19,7)+0,"")</f>
        <v/>
      </c>
      <c r="L3323" s="25" t="str">
        <f>IFERROR(MID($D3323,28,7)+0,"")</f>
        <v/>
      </c>
      <c r="M3323" s="25" t="str">
        <f>IF(IFERROR(MID($Q3323,1,7)+0,"")&lt;1130000,IF(INDEX(C:C,MATCH(LEFT(Q3323,7)+0,I:I,0))&lt;1130000,"",INDEX(C:C,MATCH(LEFT(Q3323,7)+0,I:I,0))),IFERROR(MID($Q3323,1,7)+0,""))</f>
        <v/>
      </c>
      <c r="N3323" s="25" t="str">
        <f>IF(IFERROR(MID($Q3323,10,7)+0,"")&lt;1130000,"",IFERROR(MID($Q3323,10,7)+0,""))</f>
        <v/>
      </c>
      <c r="O3323" s="25" t="str">
        <f>IF(IFERROR(MID($Q3323,19,7)+0,"")&lt;1130000,"",IFERROR(MID($Q3323,19,7)+0,""))</f>
        <v/>
      </c>
      <c r="P3323" s="25" t="str">
        <f>IF(M3323="","",IF(N3323="",M3323,M3323&amp;", "&amp;N3323))</f>
        <v/>
      </c>
      <c r="Q3323" s="25"/>
      <c r="R3323" s="25"/>
      <c r="S3323" s="35" t="s">
        <v>102</v>
      </c>
      <c r="T3323" s="25" t="s">
        <v>36</v>
      </c>
      <c r="U3323" s="185">
        <v>1352</v>
      </c>
      <c r="V3323" s="188">
        <v>1352</v>
      </c>
      <c r="W3323" s="189">
        <v>1352</v>
      </c>
      <c r="X3323" s="31">
        <v>1352</v>
      </c>
      <c r="Y3323" s="90">
        <f>IFERROR(ROUND(X3323/W3323-1,2),"")</f>
        <v>0</v>
      </c>
      <c r="Z3323" s="31">
        <f>IF(OR(S3323="VLD MLC components",S3323="VLD MLC pipes",S3323="VLD PEX components",S3323="VLD PEX pipes",S3323="VLD PHC components",S3323="VLD PHC pipes",S3323="Controls VLD"),"По запросу",X3323)</f>
        <v>1352</v>
      </c>
      <c r="AA3323" s="63">
        <f>ROUND(X3323/1.2,3)</f>
        <v>1126.6669999999999</v>
      </c>
      <c r="AB3323" s="23">
        <v>1126.6669999999999</v>
      </c>
      <c r="AC3323" s="190">
        <f>IFERROR(ROUND(AA3323/AB3323-1,2),"")</f>
        <v>0</v>
      </c>
      <c r="AD3323" s="25">
        <v>0.26</v>
      </c>
      <c r="AE3323" s="25">
        <v>1.04E-2</v>
      </c>
      <c r="AF3323" s="25">
        <v>0</v>
      </c>
      <c r="AG3323" s="25" t="s">
        <v>22</v>
      </c>
      <c r="AH3323" s="25">
        <v>0</v>
      </c>
      <c r="AI3323" s="25">
        <v>0</v>
      </c>
      <c r="AJ3323" s="25" t="s">
        <v>20</v>
      </c>
      <c r="AK3323" s="42" t="s">
        <v>19</v>
      </c>
      <c r="AL3323" s="25" t="s">
        <v>20</v>
      </c>
      <c r="AM3323" s="25">
        <v>1</v>
      </c>
      <c r="AN3323" s="25"/>
      <c r="AO3323" s="25"/>
      <c r="AP3323" s="25"/>
      <c r="AQ3323" s="25"/>
      <c r="AR3323" s="94"/>
      <c r="AS3323" s="157" t="s">
        <v>22</v>
      </c>
      <c r="AT3323" s="93">
        <v>42551</v>
      </c>
      <c r="AU3323" s="92" t="s">
        <v>22</v>
      </c>
      <c r="AV3323" s="91" t="s">
        <v>152</v>
      </c>
      <c r="AW3323" s="92" t="s">
        <v>152</v>
      </c>
      <c r="AX3323" s="92" t="s">
        <v>48</v>
      </c>
      <c r="AY3323" s="91" t="s">
        <v>152</v>
      </c>
      <c r="AZ3323" s="23"/>
      <c r="BA3323" s="25" t="s">
        <v>2230</v>
      </c>
      <c r="BB3323" t="s">
        <v>25</v>
      </c>
      <c r="BC3323" t="e">
        <v>#N/A</v>
      </c>
      <c r="BD3323" t="e">
        <f>IF(Z3323=BC3323,"OK")</f>
        <v>#N/A</v>
      </c>
      <c r="BE3323">
        <v>0.26</v>
      </c>
      <c r="BF3323">
        <v>1.04E-2</v>
      </c>
      <c r="BG3323">
        <v>0</v>
      </c>
      <c r="BH3323">
        <v>0</v>
      </c>
      <c r="BI3323">
        <v>0</v>
      </c>
      <c r="BJ3323">
        <v>0</v>
      </c>
      <c r="BK3323">
        <v>0</v>
      </c>
      <c r="BN3323" s="183"/>
    </row>
    <row r="3324" spans="1:66" ht="25.5" x14ac:dyDescent="0.25">
      <c r="A3324" s="1"/>
      <c r="B3324" s="94">
        <v>3311</v>
      </c>
      <c r="C3324" s="43">
        <v>1050982</v>
      </c>
      <c r="D3324" s="25"/>
      <c r="E3324" s="27" t="s">
        <v>2229</v>
      </c>
      <c r="F3324" s="151" t="s">
        <v>652</v>
      </c>
      <c r="G3324" s="41" t="s">
        <v>585</v>
      </c>
      <c r="H3324" s="46" t="str">
        <f>IFERROR(IFERROR(IF(SEARCH("Usystems",$E3324)&gt;0,"Usystems"),IF(SEARCH("RIIFO",$E3324)&gt;0,"RIIFO","Uponor")),"Uponor")</f>
        <v>Uponor</v>
      </c>
      <c r="I3324" s="25" t="str">
        <f>IFERROR(MID($D3324,1,7)+0,"")</f>
        <v/>
      </c>
      <c r="J3324" s="25" t="str">
        <f>IFERROR(MID($D3324,10,7)+0,"")</f>
        <v/>
      </c>
      <c r="K3324" s="25" t="str">
        <f>IFERROR(MID($D3324,19,7)+0,"")</f>
        <v/>
      </c>
      <c r="L3324" s="25" t="str">
        <f>IFERROR(MID($D3324,28,7)+0,"")</f>
        <v/>
      </c>
      <c r="M3324" s="25" t="str">
        <f>IF(IFERROR(MID($Q3324,1,7)+0,"")&lt;1130000,IF(INDEX(C:C,MATCH(LEFT(Q3324,7)+0,I:I,0))&lt;1130000,"",INDEX(C:C,MATCH(LEFT(Q3324,7)+0,I:I,0))),IFERROR(MID($Q3324,1,7)+0,""))</f>
        <v/>
      </c>
      <c r="N3324" s="25" t="str">
        <f>IF(IFERROR(MID($Q3324,10,7)+0,"")&lt;1130000,"",IFERROR(MID($Q3324,10,7)+0,""))</f>
        <v/>
      </c>
      <c r="O3324" s="25" t="str">
        <f>IF(IFERROR(MID($Q3324,19,7)+0,"")&lt;1130000,"",IFERROR(MID($Q3324,19,7)+0,""))</f>
        <v/>
      </c>
      <c r="P3324" s="25" t="str">
        <f>IF(M3324="","",IF(N3324="",M3324,M3324&amp;", "&amp;N3324))</f>
        <v/>
      </c>
      <c r="Q3324" s="25"/>
      <c r="R3324" s="25"/>
      <c r="S3324" s="35" t="s">
        <v>102</v>
      </c>
      <c r="T3324" s="25" t="s">
        <v>36</v>
      </c>
      <c r="U3324" s="185">
        <v>1940</v>
      </c>
      <c r="V3324" s="188">
        <v>1940</v>
      </c>
      <c r="W3324" s="189">
        <v>1940</v>
      </c>
      <c r="X3324" s="31">
        <v>1940</v>
      </c>
      <c r="Y3324" s="90">
        <f>IFERROR(ROUND(X3324/W3324-1,2),"")</f>
        <v>0</v>
      </c>
      <c r="Z3324" s="31">
        <f>IF(OR(S3324="VLD MLC components",S3324="VLD MLC pipes",S3324="VLD PEX components",S3324="VLD PEX pipes",S3324="VLD PHC components",S3324="VLD PHC pipes",S3324="Controls VLD"),"По запросу",X3324)</f>
        <v>1940</v>
      </c>
      <c r="AA3324" s="63">
        <f>ROUND(X3324/1.2,3)</f>
        <v>1616.6669999999999</v>
      </c>
      <c r="AB3324" s="23">
        <v>1616.6669999999999</v>
      </c>
      <c r="AC3324" s="190">
        <f>IFERROR(ROUND(AA3324/AB3324-1,2),"")</f>
        <v>0</v>
      </c>
      <c r="AD3324" s="25">
        <v>1.2250000000000001</v>
      </c>
      <c r="AE3324" s="25">
        <v>2.964E-2</v>
      </c>
      <c r="AF3324" s="25">
        <v>5</v>
      </c>
      <c r="AG3324" s="25">
        <v>5</v>
      </c>
      <c r="AH3324" s="25">
        <v>5</v>
      </c>
      <c r="AI3324" s="25">
        <v>5</v>
      </c>
      <c r="AJ3324" s="25" t="s">
        <v>20</v>
      </c>
      <c r="AK3324" s="22" t="s">
        <v>20</v>
      </c>
      <c r="AL3324" s="25" t="s">
        <v>20</v>
      </c>
      <c r="AM3324" s="25">
        <v>1</v>
      </c>
      <c r="AN3324" s="25"/>
      <c r="AO3324" s="25"/>
      <c r="AP3324" s="25"/>
      <c r="AQ3324" s="25"/>
      <c r="AR3324" s="94"/>
      <c r="AS3324" s="157">
        <v>5</v>
      </c>
      <c r="AT3324" s="93">
        <v>42551</v>
      </c>
      <c r="AU3324" s="92" t="s">
        <v>22</v>
      </c>
      <c r="AV3324" s="91" t="s">
        <v>152</v>
      </c>
      <c r="AW3324" s="92" t="s">
        <v>152</v>
      </c>
      <c r="AX3324" s="92" t="s">
        <v>48</v>
      </c>
      <c r="AY3324" s="91" t="s">
        <v>152</v>
      </c>
      <c r="AZ3324" s="23"/>
      <c r="BA3324" s="25" t="s">
        <v>2228</v>
      </c>
      <c r="BB3324" t="s">
        <v>25</v>
      </c>
      <c r="BC3324">
        <v>1940</v>
      </c>
      <c r="BD3324" t="str">
        <f>IF(Z3324=BC3324,"OK")</f>
        <v>OK</v>
      </c>
      <c r="BE3324">
        <v>1.2250000000000001</v>
      </c>
      <c r="BF3324">
        <v>2.964E-2</v>
      </c>
      <c r="BG3324">
        <v>0</v>
      </c>
      <c r="BH3324">
        <v>0</v>
      </c>
      <c r="BI3324">
        <v>0</v>
      </c>
      <c r="BJ3324">
        <v>0</v>
      </c>
      <c r="BK3324">
        <v>0</v>
      </c>
      <c r="BN3324" s="183"/>
    </row>
    <row r="3325" spans="1:66" ht="25.5" x14ac:dyDescent="0.25">
      <c r="A3325" s="1"/>
      <c r="B3325" s="94">
        <v>3312</v>
      </c>
      <c r="C3325" s="43">
        <v>1053699</v>
      </c>
      <c r="D3325" s="25"/>
      <c r="E3325" s="27" t="s">
        <v>2227</v>
      </c>
      <c r="F3325" s="151" t="s">
        <v>652</v>
      </c>
      <c r="G3325" s="41" t="s">
        <v>585</v>
      </c>
      <c r="H3325" s="46" t="str">
        <f>IFERROR(IFERROR(IF(SEARCH("Usystems",$E3325)&gt;0,"Usystems"),IF(SEARCH("RIIFO",$E3325)&gt;0,"RIIFO","Uponor")),"Uponor")</f>
        <v>Uponor</v>
      </c>
      <c r="I3325" s="25" t="str">
        <f>IFERROR(MID($D3325,1,7)+0,"")</f>
        <v/>
      </c>
      <c r="J3325" s="25" t="str">
        <f>IFERROR(MID($D3325,10,7)+0,"")</f>
        <v/>
      </c>
      <c r="K3325" s="25" t="str">
        <f>IFERROR(MID($D3325,19,7)+0,"")</f>
        <v/>
      </c>
      <c r="L3325" s="25" t="str">
        <f>IFERROR(MID($D3325,28,7)+0,"")</f>
        <v/>
      </c>
      <c r="M3325" s="25" t="str">
        <f>IF(IFERROR(MID($Q3325,1,7)+0,"")&lt;1130000,IF(INDEX(C:C,MATCH(LEFT(Q3325,7)+0,I:I,0))&lt;1130000,"",INDEX(C:C,MATCH(LEFT(Q3325,7)+0,I:I,0))),IFERROR(MID($Q3325,1,7)+0,""))</f>
        <v/>
      </c>
      <c r="N3325" s="25" t="str">
        <f>IF(IFERROR(MID($Q3325,10,7)+0,"")&lt;1130000,"",IFERROR(MID($Q3325,10,7)+0,""))</f>
        <v/>
      </c>
      <c r="O3325" s="25" t="str">
        <f>IF(IFERROR(MID($Q3325,19,7)+0,"")&lt;1130000,"",IFERROR(MID($Q3325,19,7)+0,""))</f>
        <v/>
      </c>
      <c r="P3325" s="25" t="str">
        <f>IF(M3325="","",IF(N3325="",M3325,M3325&amp;", "&amp;N3325))</f>
        <v/>
      </c>
      <c r="Q3325" s="25"/>
      <c r="R3325" s="25"/>
      <c r="S3325" s="35" t="s">
        <v>102</v>
      </c>
      <c r="T3325" s="25" t="s">
        <v>36</v>
      </c>
      <c r="U3325" s="185">
        <v>449.62</v>
      </c>
      <c r="V3325" s="188">
        <v>449.62</v>
      </c>
      <c r="W3325" s="189">
        <v>449.62</v>
      </c>
      <c r="X3325" s="31">
        <v>449.62</v>
      </c>
      <c r="Y3325" s="90">
        <f>IFERROR(ROUND(X3325/W3325-1,2),"")</f>
        <v>0</v>
      </c>
      <c r="Z3325" s="31">
        <f>IF(OR(S3325="VLD MLC components",S3325="VLD MLC pipes",S3325="VLD PEX components",S3325="VLD PEX pipes",S3325="VLD PHC components",S3325="VLD PHC pipes",S3325="Controls VLD"),"По запросу",X3325)</f>
        <v>449.62</v>
      </c>
      <c r="AA3325" s="63">
        <f>ROUND(X3325/1.2,3)</f>
        <v>374.68299999999999</v>
      </c>
      <c r="AB3325" s="23">
        <v>374.68299999999999</v>
      </c>
      <c r="AC3325" s="190">
        <f>IFERROR(ROUND(AA3325/AB3325-1,2),"")</f>
        <v>0</v>
      </c>
      <c r="AD3325" s="25">
        <v>0.13</v>
      </c>
      <c r="AE3325" s="25">
        <v>3.9300000000000003E-3</v>
      </c>
      <c r="AF3325" s="25">
        <v>42</v>
      </c>
      <c r="AG3325" s="25">
        <v>42</v>
      </c>
      <c r="AH3325" s="25">
        <v>42</v>
      </c>
      <c r="AI3325" s="25">
        <v>42</v>
      </c>
      <c r="AJ3325" s="25" t="s">
        <v>20</v>
      </c>
      <c r="AK3325" s="22" t="s">
        <v>20</v>
      </c>
      <c r="AL3325" s="25" t="s">
        <v>20</v>
      </c>
      <c r="AM3325" s="25">
        <v>1</v>
      </c>
      <c r="AN3325" s="25"/>
      <c r="AO3325" s="25"/>
      <c r="AP3325" s="25"/>
      <c r="AQ3325" s="25"/>
      <c r="AR3325" s="94"/>
      <c r="AS3325" s="157">
        <v>19</v>
      </c>
      <c r="AT3325" s="93">
        <v>42551</v>
      </c>
      <c r="AU3325" s="92" t="s">
        <v>22</v>
      </c>
      <c r="AV3325" s="91" t="s">
        <v>152</v>
      </c>
      <c r="AW3325" s="92" t="s">
        <v>152</v>
      </c>
      <c r="AX3325" s="92" t="s">
        <v>48</v>
      </c>
      <c r="AY3325" s="91" t="s">
        <v>152</v>
      </c>
      <c r="AZ3325" s="23"/>
      <c r="BA3325" s="25" t="s">
        <v>2226</v>
      </c>
      <c r="BB3325" t="s">
        <v>25</v>
      </c>
      <c r="BC3325">
        <v>449.62</v>
      </c>
      <c r="BD3325" t="str">
        <f>IF(Z3325=BC3325,"OK")</f>
        <v>OK</v>
      </c>
      <c r="BE3325">
        <v>0.13</v>
      </c>
      <c r="BF3325">
        <v>3.9300000000000003E-3</v>
      </c>
      <c r="BG3325">
        <v>0</v>
      </c>
      <c r="BH3325">
        <v>0</v>
      </c>
      <c r="BI3325">
        <v>0</v>
      </c>
      <c r="BJ3325">
        <v>0</v>
      </c>
      <c r="BK3325">
        <v>0</v>
      </c>
      <c r="BN3325" s="183"/>
    </row>
    <row r="3326" spans="1:66" ht="25.5" x14ac:dyDescent="0.25">
      <c r="A3326" s="1"/>
      <c r="B3326" s="94">
        <v>3313</v>
      </c>
      <c r="C3326" s="43">
        <v>1050894</v>
      </c>
      <c r="D3326" s="25"/>
      <c r="E3326" s="27" t="s">
        <v>2225</v>
      </c>
      <c r="F3326" s="151" t="s">
        <v>652</v>
      </c>
      <c r="G3326" s="41" t="s">
        <v>585</v>
      </c>
      <c r="H3326" s="46" t="str">
        <f>IFERROR(IFERROR(IF(SEARCH("Usystems",$E3326)&gt;0,"Usystems"),IF(SEARCH("RIIFO",$E3326)&gt;0,"RIIFO","Uponor")),"Uponor")</f>
        <v>Uponor</v>
      </c>
      <c r="I3326" s="25" t="str">
        <f>IFERROR(MID($D3326,1,7)+0,"")</f>
        <v/>
      </c>
      <c r="J3326" s="25" t="str">
        <f>IFERROR(MID($D3326,10,7)+0,"")</f>
        <v/>
      </c>
      <c r="K3326" s="25" t="str">
        <f>IFERROR(MID($D3326,19,7)+0,"")</f>
        <v/>
      </c>
      <c r="L3326" s="25" t="str">
        <f>IFERROR(MID($D3326,28,7)+0,"")</f>
        <v/>
      </c>
      <c r="M3326" s="25" t="str">
        <f>IF(IFERROR(MID($Q3326,1,7)+0,"")&lt;1130000,IF(INDEX(C:C,MATCH(LEFT(Q3326,7)+0,I:I,0))&lt;1130000,"",INDEX(C:C,MATCH(LEFT(Q3326,7)+0,I:I,0))),IFERROR(MID($Q3326,1,7)+0,""))</f>
        <v/>
      </c>
      <c r="N3326" s="25" t="str">
        <f>IF(IFERROR(MID($Q3326,10,7)+0,"")&lt;1130000,"",IFERROR(MID($Q3326,10,7)+0,""))</f>
        <v/>
      </c>
      <c r="O3326" s="25" t="str">
        <f>IF(IFERROR(MID($Q3326,19,7)+0,"")&lt;1130000,"",IFERROR(MID($Q3326,19,7)+0,""))</f>
        <v/>
      </c>
      <c r="P3326" s="25" t="str">
        <f>IF(M3326="","",IF(N3326="",M3326,M3326&amp;", "&amp;N3326))</f>
        <v/>
      </c>
      <c r="Q3326" s="25"/>
      <c r="R3326" s="25"/>
      <c r="S3326" s="35" t="s">
        <v>102</v>
      </c>
      <c r="T3326" s="25" t="s">
        <v>36</v>
      </c>
      <c r="U3326" s="185">
        <v>635</v>
      </c>
      <c r="V3326" s="188">
        <v>635</v>
      </c>
      <c r="W3326" s="189">
        <v>635</v>
      </c>
      <c r="X3326" s="31">
        <v>635</v>
      </c>
      <c r="Y3326" s="90">
        <f>IFERROR(ROUND(X3326/W3326-1,2),"")</f>
        <v>0</v>
      </c>
      <c r="Z3326" s="31">
        <f>IF(OR(S3326="VLD MLC components",S3326="VLD MLC pipes",S3326="VLD PEX components",S3326="VLD PEX pipes",S3326="VLD PHC components",S3326="VLD PHC pipes",S3326="Controls VLD"),"По запросу",X3326)</f>
        <v>635</v>
      </c>
      <c r="AA3326" s="63">
        <f>ROUND(X3326/1.2,3)</f>
        <v>529.16700000000003</v>
      </c>
      <c r="AB3326" s="23">
        <v>529.16700000000003</v>
      </c>
      <c r="AC3326" s="190">
        <f>IFERROR(ROUND(AA3326/AB3326-1,2),"")</f>
        <v>0</v>
      </c>
      <c r="AD3326" s="25">
        <v>8.5000000000000006E-2</v>
      </c>
      <c r="AE3326" s="25">
        <v>1.2700000000000001E-3</v>
      </c>
      <c r="AF3326" s="25">
        <v>33</v>
      </c>
      <c r="AG3326" s="25">
        <v>33</v>
      </c>
      <c r="AH3326" s="25">
        <v>33</v>
      </c>
      <c r="AI3326" s="25">
        <v>33</v>
      </c>
      <c r="AJ3326" s="25" t="s">
        <v>20</v>
      </c>
      <c r="AK3326" s="22" t="s">
        <v>20</v>
      </c>
      <c r="AL3326" s="25" t="s">
        <v>20</v>
      </c>
      <c r="AM3326" s="25">
        <v>1</v>
      </c>
      <c r="AN3326" s="25"/>
      <c r="AO3326" s="25"/>
      <c r="AP3326" s="25"/>
      <c r="AQ3326" s="25"/>
      <c r="AR3326" s="94"/>
      <c r="AS3326" s="157">
        <v>27</v>
      </c>
      <c r="AT3326" s="93">
        <v>42551</v>
      </c>
      <c r="AU3326" s="92" t="s">
        <v>22</v>
      </c>
      <c r="AV3326" s="91" t="s">
        <v>152</v>
      </c>
      <c r="AW3326" s="92" t="s">
        <v>152</v>
      </c>
      <c r="AX3326" s="92" t="s">
        <v>48</v>
      </c>
      <c r="AY3326" s="91" t="s">
        <v>152</v>
      </c>
      <c r="AZ3326" s="23"/>
      <c r="BA3326" s="25" t="s">
        <v>2224</v>
      </c>
      <c r="BB3326" t="s">
        <v>25</v>
      </c>
      <c r="BC3326">
        <v>635</v>
      </c>
      <c r="BD3326" t="str">
        <f>IF(Z3326=BC3326,"OK")</f>
        <v>OK</v>
      </c>
      <c r="BE3326">
        <v>8.5000000000000006E-2</v>
      </c>
      <c r="BF3326">
        <v>1.2700000000000001E-3</v>
      </c>
      <c r="BG3326">
        <v>0</v>
      </c>
      <c r="BH3326">
        <v>0</v>
      </c>
      <c r="BI3326">
        <v>0</v>
      </c>
      <c r="BJ3326">
        <v>0</v>
      </c>
      <c r="BK3326">
        <v>0</v>
      </c>
      <c r="BN3326" s="183"/>
    </row>
    <row r="3327" spans="1:66" ht="25.5" x14ac:dyDescent="0.25">
      <c r="A3327" s="1"/>
      <c r="B3327" s="94">
        <v>3314</v>
      </c>
      <c r="C3327" s="43">
        <v>1003566</v>
      </c>
      <c r="D3327" s="25"/>
      <c r="E3327" s="27" t="s">
        <v>2223</v>
      </c>
      <c r="F3327" s="151" t="s">
        <v>652</v>
      </c>
      <c r="G3327" s="41" t="s">
        <v>585</v>
      </c>
      <c r="H3327" s="46" t="str">
        <f>IFERROR(IFERROR(IF(SEARCH("Usystems",$E3327)&gt;0,"Usystems"),IF(SEARCH("RIIFO",$E3327)&gt;0,"RIIFO","Uponor")),"Uponor")</f>
        <v>Uponor</v>
      </c>
      <c r="I3327" s="25" t="str">
        <f>IFERROR(MID($D3327,1,7)+0,"")</f>
        <v/>
      </c>
      <c r="J3327" s="25" t="str">
        <f>IFERROR(MID($D3327,10,7)+0,"")</f>
        <v/>
      </c>
      <c r="K3327" s="25" t="str">
        <f>IFERROR(MID($D3327,19,7)+0,"")</f>
        <v/>
      </c>
      <c r="L3327" s="25" t="str">
        <f>IFERROR(MID($D3327,28,7)+0,"")</f>
        <v/>
      </c>
      <c r="M3327" s="25" t="str">
        <f>IF(IFERROR(MID($Q3327,1,7)+0,"")&lt;1130000,IF(INDEX(C:C,MATCH(LEFT(Q3327,7)+0,I:I,0))&lt;1130000,"",INDEX(C:C,MATCH(LEFT(Q3327,7)+0,I:I,0))),IFERROR(MID($Q3327,1,7)+0,""))</f>
        <v/>
      </c>
      <c r="N3327" s="25" t="str">
        <f>IF(IFERROR(MID($Q3327,10,7)+0,"")&lt;1130000,"",IFERROR(MID($Q3327,10,7)+0,""))</f>
        <v/>
      </c>
      <c r="O3327" s="25" t="str">
        <f>IF(IFERROR(MID($Q3327,19,7)+0,"")&lt;1130000,"",IFERROR(MID($Q3327,19,7)+0,""))</f>
        <v/>
      </c>
      <c r="P3327" s="25" t="str">
        <f>IF(M3327="","",IF(N3327="",M3327,M3327&amp;", "&amp;N3327))</f>
        <v/>
      </c>
      <c r="Q3327" s="25"/>
      <c r="R3327" s="25"/>
      <c r="S3327" s="35" t="s">
        <v>102</v>
      </c>
      <c r="T3327" s="25" t="s">
        <v>36</v>
      </c>
      <c r="U3327" s="185">
        <v>16947</v>
      </c>
      <c r="V3327" s="188">
        <v>16947</v>
      </c>
      <c r="W3327" s="189">
        <v>16947</v>
      </c>
      <c r="X3327" s="31">
        <v>16947</v>
      </c>
      <c r="Y3327" s="90">
        <f>IFERROR(ROUND(X3327/W3327-1,2),"")</f>
        <v>0</v>
      </c>
      <c r="Z3327" s="31">
        <f>IF(OR(S3327="VLD MLC components",S3327="VLD MLC pipes",S3327="VLD PEX components",S3327="VLD PEX pipes",S3327="VLD PHC components",S3327="VLD PHC pipes",S3327="Controls VLD"),"По запросу",X3327)</f>
        <v>16947</v>
      </c>
      <c r="AA3327" s="63">
        <f>ROUND(X3327/1.2,3)</f>
        <v>14122.5</v>
      </c>
      <c r="AB3327" s="23">
        <v>14122.5</v>
      </c>
      <c r="AC3327" s="190">
        <f>IFERROR(ROUND(AA3327/AB3327-1,2),"")</f>
        <v>0</v>
      </c>
      <c r="AD3327" s="25">
        <v>4</v>
      </c>
      <c r="AE3327" s="25">
        <v>3.4660000000000003E-2</v>
      </c>
      <c r="AF3327" s="25">
        <v>0</v>
      </c>
      <c r="AG3327" s="25" t="s">
        <v>22</v>
      </c>
      <c r="AH3327" s="25">
        <v>0</v>
      </c>
      <c r="AI3327" s="25">
        <v>0</v>
      </c>
      <c r="AJ3327" s="25" t="s">
        <v>20</v>
      </c>
      <c r="AK3327" s="42" t="s">
        <v>19</v>
      </c>
      <c r="AL3327" s="25" t="s">
        <v>20</v>
      </c>
      <c r="AM3327" s="25">
        <v>1</v>
      </c>
      <c r="AN3327" s="25"/>
      <c r="AO3327" s="25"/>
      <c r="AP3327" s="25"/>
      <c r="AQ3327" s="25"/>
      <c r="AR3327" s="94"/>
      <c r="AS3327" s="157">
        <v>2</v>
      </c>
      <c r="AT3327" s="93">
        <v>42551</v>
      </c>
      <c r="AU3327" s="92" t="s">
        <v>22</v>
      </c>
      <c r="AV3327" s="91" t="s">
        <v>152</v>
      </c>
      <c r="AW3327" s="92" t="s">
        <v>152</v>
      </c>
      <c r="AX3327" s="92" t="s">
        <v>48</v>
      </c>
      <c r="AY3327" s="91" t="s">
        <v>152</v>
      </c>
      <c r="AZ3327" s="23"/>
      <c r="BA3327" s="25" t="s">
        <v>2222</v>
      </c>
      <c r="BB3327" t="s">
        <v>25</v>
      </c>
      <c r="BC3327" t="e">
        <v>#N/A</v>
      </c>
      <c r="BD3327" t="e">
        <f>IF(Z3327=BC3327,"OK")</f>
        <v>#N/A</v>
      </c>
      <c r="BE3327">
        <v>4</v>
      </c>
      <c r="BF3327">
        <v>3.4660000000000003E-2</v>
      </c>
      <c r="BG3327">
        <v>0</v>
      </c>
      <c r="BH3327">
        <v>0</v>
      </c>
      <c r="BI3327">
        <v>0</v>
      </c>
      <c r="BJ3327">
        <v>0</v>
      </c>
      <c r="BK3327">
        <v>0</v>
      </c>
      <c r="BN3327" s="183"/>
    </row>
    <row r="3328" spans="1:66" ht="25.5" x14ac:dyDescent="0.25">
      <c r="A3328" s="1"/>
      <c r="B3328" s="94">
        <v>3315</v>
      </c>
      <c r="C3328" s="43">
        <v>1050918</v>
      </c>
      <c r="D3328" s="25"/>
      <c r="E3328" s="27" t="s">
        <v>2221</v>
      </c>
      <c r="F3328" s="151" t="s">
        <v>652</v>
      </c>
      <c r="G3328" s="41" t="s">
        <v>585</v>
      </c>
      <c r="H3328" s="46" t="str">
        <f>IFERROR(IFERROR(IF(SEARCH("Usystems",$E3328)&gt;0,"Usystems"),IF(SEARCH("RIIFO",$E3328)&gt;0,"RIIFO","Uponor")),"Uponor")</f>
        <v>Uponor</v>
      </c>
      <c r="I3328" s="25" t="str">
        <f>IFERROR(MID($D3328,1,7)+0,"")</f>
        <v/>
      </c>
      <c r="J3328" s="25" t="str">
        <f>IFERROR(MID($D3328,10,7)+0,"")</f>
        <v/>
      </c>
      <c r="K3328" s="25" t="str">
        <f>IFERROR(MID($D3328,19,7)+0,"")</f>
        <v/>
      </c>
      <c r="L3328" s="25" t="str">
        <f>IFERROR(MID($D3328,28,7)+0,"")</f>
        <v/>
      </c>
      <c r="M3328" s="25" t="str">
        <f>IF(IFERROR(MID($Q3328,1,7)+0,"")&lt;1130000,IF(INDEX(C:C,MATCH(LEFT(Q3328,7)+0,I:I,0))&lt;1130000,"",INDEX(C:C,MATCH(LEFT(Q3328,7)+0,I:I,0))),IFERROR(MID($Q3328,1,7)+0,""))</f>
        <v/>
      </c>
      <c r="N3328" s="25" t="str">
        <f>IF(IFERROR(MID($Q3328,10,7)+0,"")&lt;1130000,"",IFERROR(MID($Q3328,10,7)+0,""))</f>
        <v/>
      </c>
      <c r="O3328" s="25" t="str">
        <f>IF(IFERROR(MID($Q3328,19,7)+0,"")&lt;1130000,"",IFERROR(MID($Q3328,19,7)+0,""))</f>
        <v/>
      </c>
      <c r="P3328" s="25" t="str">
        <f>IF(M3328="","",IF(N3328="",M3328,M3328&amp;", "&amp;N3328))</f>
        <v/>
      </c>
      <c r="Q3328" s="25"/>
      <c r="R3328" s="25"/>
      <c r="S3328" s="35" t="s">
        <v>102</v>
      </c>
      <c r="T3328" s="25" t="s">
        <v>36</v>
      </c>
      <c r="U3328" s="185">
        <v>3593</v>
      </c>
      <c r="V3328" s="188">
        <v>3593</v>
      </c>
      <c r="W3328" s="189">
        <v>3593</v>
      </c>
      <c r="X3328" s="31">
        <v>3593</v>
      </c>
      <c r="Y3328" s="90">
        <f>IFERROR(ROUND(X3328/W3328-1,2),"")</f>
        <v>0</v>
      </c>
      <c r="Z3328" s="31">
        <f>IF(OR(S3328="VLD MLC components",S3328="VLD MLC pipes",S3328="VLD PEX components",S3328="VLD PEX pipes",S3328="VLD PHC components",S3328="VLD PHC pipes",S3328="Controls VLD"),"По запросу",X3328)</f>
        <v>3593</v>
      </c>
      <c r="AA3328" s="63">
        <f>ROUND(X3328/1.2,3)</f>
        <v>2994.1669999999999</v>
      </c>
      <c r="AB3328" s="23">
        <v>2994.1669999999999</v>
      </c>
      <c r="AC3328" s="190">
        <f>IFERROR(ROUND(AA3328/AB3328-1,2),"")</f>
        <v>0</v>
      </c>
      <c r="AD3328" s="25">
        <v>0.4</v>
      </c>
      <c r="AE3328" s="25">
        <v>3.16E-3</v>
      </c>
      <c r="AF3328" s="25">
        <v>0</v>
      </c>
      <c r="AG3328" s="25" t="s">
        <v>22</v>
      </c>
      <c r="AH3328" s="25">
        <v>0</v>
      </c>
      <c r="AI3328" s="25">
        <v>0</v>
      </c>
      <c r="AJ3328" s="25" t="s">
        <v>20</v>
      </c>
      <c r="AK3328" s="42" t="s">
        <v>19</v>
      </c>
      <c r="AL3328" s="25" t="s">
        <v>20</v>
      </c>
      <c r="AM3328" s="25">
        <v>1</v>
      </c>
      <c r="AN3328" s="25">
        <v>220</v>
      </c>
      <c r="AO3328" s="25">
        <v>140</v>
      </c>
      <c r="AP3328" s="25">
        <v>130</v>
      </c>
      <c r="AQ3328" s="25"/>
      <c r="AR3328" s="94"/>
      <c r="AS3328" s="157" t="s">
        <v>22</v>
      </c>
      <c r="AT3328" s="93">
        <v>42551</v>
      </c>
      <c r="AU3328" s="92" t="s">
        <v>22</v>
      </c>
      <c r="AV3328" s="91" t="s">
        <v>152</v>
      </c>
      <c r="AW3328" s="92" t="s">
        <v>48</v>
      </c>
      <c r="AX3328" s="92" t="s">
        <v>48</v>
      </c>
      <c r="AY3328" s="91" t="s">
        <v>152</v>
      </c>
      <c r="AZ3328" s="23"/>
      <c r="BA3328" s="25" t="s">
        <v>2220</v>
      </c>
      <c r="BB3328" t="s">
        <v>25</v>
      </c>
      <c r="BC3328" t="e">
        <v>#N/A</v>
      </c>
      <c r="BD3328" t="e">
        <f>IF(Z3328=BC3328,"OK")</f>
        <v>#N/A</v>
      </c>
      <c r="BE3328">
        <v>0.4</v>
      </c>
      <c r="BF3328">
        <v>3.16E-3</v>
      </c>
      <c r="BG3328">
        <v>220</v>
      </c>
      <c r="BH3328">
        <v>140</v>
      </c>
      <c r="BI3328">
        <v>130</v>
      </c>
      <c r="BJ3328">
        <v>0</v>
      </c>
      <c r="BK3328">
        <v>0</v>
      </c>
      <c r="BN3328" s="183"/>
    </row>
    <row r="3329" spans="1:66" x14ac:dyDescent="0.25">
      <c r="A3329" s="1"/>
      <c r="B3329" s="94">
        <v>3316</v>
      </c>
      <c r="C3329" s="43">
        <v>1003546</v>
      </c>
      <c r="D3329" s="25"/>
      <c r="E3329" s="48" t="s">
        <v>2219</v>
      </c>
      <c r="F3329" s="151" t="s">
        <v>757</v>
      </c>
      <c r="G3329" s="41"/>
      <c r="H3329" s="46" t="str">
        <f>IFERROR(IFERROR(IF(SEARCH("Usystems",$E3329)&gt;0,"Usystems"),IF(SEARCH("RIIFO",$E3329)&gt;0,"RIIFO","Uponor")),"Uponor")</f>
        <v>Uponor</v>
      </c>
      <c r="I3329" s="25" t="str">
        <f>IFERROR(MID($D3329,1,7)+0,"")</f>
        <v/>
      </c>
      <c r="J3329" s="25" t="str">
        <f>IFERROR(MID($D3329,10,7)+0,"")</f>
        <v/>
      </c>
      <c r="K3329" s="25" t="str">
        <f>IFERROR(MID($D3329,19,7)+0,"")</f>
        <v/>
      </c>
      <c r="L3329" s="25" t="str">
        <f>IFERROR(MID($D3329,28,7)+0,"")</f>
        <v/>
      </c>
      <c r="M3329" s="25" t="str">
        <f>IF(IFERROR(MID($Q3329,1,7)+0,"")&lt;1130000,IF(INDEX(C:C,MATCH(LEFT(Q3329,7)+0,I:I,0))&lt;1130000,"",INDEX(C:C,MATCH(LEFT(Q3329,7)+0,I:I,0))),IFERROR(MID($Q3329,1,7)+0,""))</f>
        <v/>
      </c>
      <c r="N3329" s="25" t="str">
        <f>IF(IFERROR(MID($Q3329,10,7)+0,"")&lt;1130000,"",IFERROR(MID($Q3329,10,7)+0,""))</f>
        <v/>
      </c>
      <c r="O3329" s="25" t="str">
        <f>IF(IFERROR(MID($Q3329,19,7)+0,"")&lt;1130000,"",IFERROR(MID($Q3329,19,7)+0,""))</f>
        <v/>
      </c>
      <c r="P3329" s="25" t="str">
        <f>IF(M3329="","",IF(N3329="",M3329,M3329&amp;", "&amp;N3329))</f>
        <v/>
      </c>
      <c r="Q3329" s="25"/>
      <c r="R3329" s="25"/>
      <c r="S3329" s="35" t="s">
        <v>102</v>
      </c>
      <c r="T3329" s="25" t="s">
        <v>36</v>
      </c>
      <c r="U3329" s="185">
        <v>28466</v>
      </c>
      <c r="V3329" s="188">
        <v>28466</v>
      </c>
      <c r="W3329" s="189">
        <v>28466</v>
      </c>
      <c r="X3329" s="31">
        <v>28466</v>
      </c>
      <c r="Y3329" s="90">
        <f>IFERROR(ROUND(X3329/W3329-1,2),"")</f>
        <v>0</v>
      </c>
      <c r="Z3329" s="31">
        <f>IF(OR(S3329="VLD MLC components",S3329="VLD MLC pipes",S3329="VLD PEX components",S3329="VLD PEX pipes",S3329="VLD PHC components",S3329="VLD PHC pipes",S3329="Controls VLD"),"По запросу",X3329)</f>
        <v>28466</v>
      </c>
      <c r="AA3329" s="63">
        <f>ROUND(X3329/1.2,3)</f>
        <v>23721.667000000001</v>
      </c>
      <c r="AB3329" s="23">
        <v>23721.667000000001</v>
      </c>
      <c r="AC3329" s="190">
        <f>IFERROR(ROUND(AA3329/AB3329-1,2),"")</f>
        <v>0</v>
      </c>
      <c r="AD3329" s="25">
        <v>6.2</v>
      </c>
      <c r="AE3329" s="25">
        <v>0.13200000000000001</v>
      </c>
      <c r="AF3329" s="25">
        <v>0</v>
      </c>
      <c r="AG3329" s="25" t="s">
        <v>22</v>
      </c>
      <c r="AH3329" s="25">
        <v>0</v>
      </c>
      <c r="AI3329" s="25">
        <v>0</v>
      </c>
      <c r="AJ3329" s="25" t="s">
        <v>20</v>
      </c>
      <c r="AK3329" s="42" t="s">
        <v>19</v>
      </c>
      <c r="AL3329" s="25" t="s">
        <v>20</v>
      </c>
      <c r="AM3329" s="25">
        <v>1</v>
      </c>
      <c r="AN3329" s="25"/>
      <c r="AO3329" s="25"/>
      <c r="AP3329" s="25"/>
      <c r="AQ3329" s="25"/>
      <c r="AR3329" s="94"/>
      <c r="AS3329" s="157" t="s">
        <v>22</v>
      </c>
      <c r="AT3329" s="93">
        <v>42551</v>
      </c>
      <c r="AU3329" s="92" t="s">
        <v>22</v>
      </c>
      <c r="AV3329" s="91" t="s">
        <v>152</v>
      </c>
      <c r="AW3329" s="92" t="s">
        <v>48</v>
      </c>
      <c r="AX3329" s="92" t="s">
        <v>48</v>
      </c>
      <c r="AY3329" s="91" t="s">
        <v>152</v>
      </c>
      <c r="AZ3329" s="23"/>
      <c r="BA3329" s="25" t="s">
        <v>2218</v>
      </c>
      <c r="BB3329" t="s">
        <v>25</v>
      </c>
      <c r="BC3329" t="e">
        <v>#N/A</v>
      </c>
      <c r="BD3329" t="e">
        <f>IF(Z3329=BC3329,"OK")</f>
        <v>#N/A</v>
      </c>
      <c r="BE3329">
        <v>6.2</v>
      </c>
      <c r="BF3329">
        <v>0.13200000000000001</v>
      </c>
      <c r="BG3329">
        <v>0</v>
      </c>
      <c r="BH3329">
        <v>0</v>
      </c>
      <c r="BI3329">
        <v>0</v>
      </c>
      <c r="BJ3329">
        <v>0</v>
      </c>
      <c r="BK3329">
        <v>0</v>
      </c>
      <c r="BN3329" s="183"/>
    </row>
    <row r="3330" spans="1:66" ht="25.5" x14ac:dyDescent="0.25">
      <c r="A3330" s="1"/>
      <c r="B3330" s="94">
        <v>3317</v>
      </c>
      <c r="C3330" s="43">
        <v>1003833</v>
      </c>
      <c r="D3330" s="25"/>
      <c r="E3330" s="27" t="s">
        <v>2217</v>
      </c>
      <c r="F3330" s="151" t="s">
        <v>21</v>
      </c>
      <c r="G3330" s="25"/>
      <c r="H3330" s="46" t="str">
        <f>IFERROR(IFERROR(IF(SEARCH("Usystems",$E3330)&gt;0,"Usystems"),IF(SEARCH("RIIFO",$E3330)&gt;0,"RIIFO","Uponor")),"Uponor")</f>
        <v>Uponor</v>
      </c>
      <c r="I3330" s="25" t="str">
        <f>IFERROR(MID($D3330,1,7)+0,"")</f>
        <v/>
      </c>
      <c r="J3330" s="25" t="str">
        <f>IFERROR(MID($D3330,10,7)+0,"")</f>
        <v/>
      </c>
      <c r="K3330" s="25" t="str">
        <f>IFERROR(MID($D3330,19,7)+0,"")</f>
        <v/>
      </c>
      <c r="L3330" s="25" t="str">
        <f>IFERROR(MID($D3330,28,7)+0,"")</f>
        <v/>
      </c>
      <c r="M3330" s="25" t="str">
        <f>IF(IFERROR(MID($Q3330,1,7)+0,"")&lt;1130000,IF(INDEX(C:C,MATCH(LEFT(Q3330,7)+0,I:I,0))&lt;1130000,"",INDEX(C:C,MATCH(LEFT(Q3330,7)+0,I:I,0))),IFERROR(MID($Q3330,1,7)+0,""))</f>
        <v/>
      </c>
      <c r="N3330" s="25" t="str">
        <f>IF(IFERROR(MID($Q3330,10,7)+0,"")&lt;1130000,"",IFERROR(MID($Q3330,10,7)+0,""))</f>
        <v/>
      </c>
      <c r="O3330" s="25" t="str">
        <f>IF(IFERROR(MID($Q3330,19,7)+0,"")&lt;1130000,"",IFERROR(MID($Q3330,19,7)+0,""))</f>
        <v/>
      </c>
      <c r="P3330" s="25" t="str">
        <f>IF(M3330="","",IF(N3330="",M3330,M3330&amp;", "&amp;N3330))</f>
        <v/>
      </c>
      <c r="Q3330" s="25"/>
      <c r="R3330" s="25"/>
      <c r="S3330" s="35" t="s">
        <v>102</v>
      </c>
      <c r="T3330" s="25" t="s">
        <v>36</v>
      </c>
      <c r="U3330" s="185">
        <v>98871</v>
      </c>
      <c r="V3330" s="188">
        <v>98871</v>
      </c>
      <c r="W3330" s="189">
        <v>98871</v>
      </c>
      <c r="X3330" s="31">
        <v>98871</v>
      </c>
      <c r="Y3330" s="90">
        <f>IFERROR(ROUND(X3330/W3330-1,2),"")</f>
        <v>0</v>
      </c>
      <c r="Z3330" s="31">
        <f>IF(OR(S3330="VLD MLC components",S3330="VLD MLC pipes",S3330="VLD PEX components",S3330="VLD PEX pipes",S3330="VLD PHC components",S3330="VLD PHC pipes",S3330="Controls VLD"),"По запросу",X3330)</f>
        <v>98871</v>
      </c>
      <c r="AA3330" s="63">
        <f>ROUND(X3330/1.2,3)</f>
        <v>82392.5</v>
      </c>
      <c r="AB3330" s="23">
        <v>82392.5</v>
      </c>
      <c r="AC3330" s="190">
        <f>IFERROR(ROUND(AA3330/AB3330-1,2),"")</f>
        <v>0</v>
      </c>
      <c r="AD3330" s="25">
        <v>50</v>
      </c>
      <c r="AE3330" s="25">
        <v>2</v>
      </c>
      <c r="AF3330" s="25">
        <v>0</v>
      </c>
      <c r="AG3330" s="25" t="s">
        <v>22</v>
      </c>
      <c r="AH3330" s="25">
        <v>0</v>
      </c>
      <c r="AI3330" s="25">
        <v>0</v>
      </c>
      <c r="AJ3330" s="25" t="s">
        <v>20</v>
      </c>
      <c r="AK3330" s="42" t="s">
        <v>19</v>
      </c>
      <c r="AL3330" s="25" t="s">
        <v>20</v>
      </c>
      <c r="AM3330" s="25">
        <v>1</v>
      </c>
      <c r="AN3330" s="25">
        <v>3100</v>
      </c>
      <c r="AO3330" s="25">
        <v>710</v>
      </c>
      <c r="AP3330" s="25">
        <v>955</v>
      </c>
      <c r="AQ3330" s="25"/>
      <c r="AR3330" s="94"/>
      <c r="AS3330" s="157" t="s">
        <v>22</v>
      </c>
      <c r="AT3330" s="93">
        <v>42551</v>
      </c>
      <c r="AU3330" s="92" t="s">
        <v>22</v>
      </c>
      <c r="AV3330" s="91" t="s">
        <v>48</v>
      </c>
      <c r="AW3330" s="92" t="s">
        <v>48</v>
      </c>
      <c r="AX3330" s="92" t="s">
        <v>48</v>
      </c>
      <c r="AY3330" s="91" t="s">
        <v>152</v>
      </c>
      <c r="AZ3330" s="23"/>
      <c r="BA3330" s="25">
        <v>0</v>
      </c>
      <c r="BB3330" t="s">
        <v>48</v>
      </c>
      <c r="BC3330" t="e">
        <v>#N/A</v>
      </c>
      <c r="BD3330" t="e">
        <f>IF(Z3330=BC3330,"OK")</f>
        <v>#N/A</v>
      </c>
      <c r="BE3330">
        <v>50</v>
      </c>
      <c r="BF3330">
        <v>2</v>
      </c>
      <c r="BG3330">
        <v>3100</v>
      </c>
      <c r="BH3330">
        <v>710</v>
      </c>
      <c r="BI3330">
        <v>955</v>
      </c>
      <c r="BJ3330">
        <v>0</v>
      </c>
      <c r="BK3330">
        <v>0</v>
      </c>
      <c r="BN3330" s="183"/>
    </row>
    <row r="3331" spans="1:66" ht="25.5" x14ac:dyDescent="0.25">
      <c r="A3331" s="1"/>
      <c r="B3331" s="94">
        <v>3318</v>
      </c>
      <c r="C3331" s="43">
        <v>1050905</v>
      </c>
      <c r="D3331" s="25"/>
      <c r="E3331" s="27" t="s">
        <v>2216</v>
      </c>
      <c r="F3331" s="151" t="s">
        <v>21</v>
      </c>
      <c r="G3331" s="25"/>
      <c r="H3331" s="46" t="str">
        <f>IFERROR(IFERROR(IF(SEARCH("Usystems",$E3331)&gt;0,"Usystems"),IF(SEARCH("RIIFO",$E3331)&gt;0,"RIIFO","Uponor")),"Uponor")</f>
        <v>Uponor</v>
      </c>
      <c r="I3331" s="25" t="str">
        <f>IFERROR(MID($D3331,1,7)+0,"")</f>
        <v/>
      </c>
      <c r="J3331" s="25" t="str">
        <f>IFERROR(MID($D3331,10,7)+0,"")</f>
        <v/>
      </c>
      <c r="K3331" s="25" t="str">
        <f>IFERROR(MID($D3331,19,7)+0,"")</f>
        <v/>
      </c>
      <c r="L3331" s="25" t="str">
        <f>IFERROR(MID($D3331,28,7)+0,"")</f>
        <v/>
      </c>
      <c r="M3331" s="25" t="str">
        <f>IF(IFERROR(MID($Q3331,1,7)+0,"")&lt;1130000,IF(INDEX(C:C,MATCH(LEFT(Q3331,7)+0,I:I,0))&lt;1130000,"",INDEX(C:C,MATCH(LEFT(Q3331,7)+0,I:I,0))),IFERROR(MID($Q3331,1,7)+0,""))</f>
        <v/>
      </c>
      <c r="N3331" s="25" t="str">
        <f>IF(IFERROR(MID($Q3331,10,7)+0,"")&lt;1130000,"",IFERROR(MID($Q3331,10,7)+0,""))</f>
        <v/>
      </c>
      <c r="O3331" s="25" t="str">
        <f>IF(IFERROR(MID($Q3331,19,7)+0,"")&lt;1130000,"",IFERROR(MID($Q3331,19,7)+0,""))</f>
        <v/>
      </c>
      <c r="P3331" s="25" t="str">
        <f>IF(M3331="","",IF(N3331="",M3331,M3331&amp;", "&amp;N3331))</f>
        <v/>
      </c>
      <c r="Q3331" s="25"/>
      <c r="R3331" s="25"/>
      <c r="S3331" s="35" t="s">
        <v>102</v>
      </c>
      <c r="T3331" s="25" t="s">
        <v>36</v>
      </c>
      <c r="U3331" s="185">
        <v>332124</v>
      </c>
      <c r="V3331" s="188">
        <v>332124</v>
      </c>
      <c r="W3331" s="189">
        <v>332124</v>
      </c>
      <c r="X3331" s="31">
        <v>332124</v>
      </c>
      <c r="Y3331" s="90">
        <f>IFERROR(ROUND(X3331/W3331-1,2),"")</f>
        <v>0</v>
      </c>
      <c r="Z3331" s="31">
        <f>IF(OR(S3331="VLD MLC components",S3331="VLD MLC pipes",S3331="VLD PEX components",S3331="VLD PEX pipes",S3331="VLD PHC components",S3331="VLD PHC pipes",S3331="Controls VLD"),"По запросу",X3331)</f>
        <v>332124</v>
      </c>
      <c r="AA3331" s="63">
        <f>ROUND(X3331/1.2,3)</f>
        <v>276770</v>
      </c>
      <c r="AB3331" s="23">
        <v>276770</v>
      </c>
      <c r="AC3331" s="190">
        <f>IFERROR(ROUND(AA3331/AB3331-1,2),"")</f>
        <v>0</v>
      </c>
      <c r="AD3331" s="25">
        <v>75</v>
      </c>
      <c r="AE3331" s="25">
        <v>2.4</v>
      </c>
      <c r="AF3331" s="25">
        <v>0</v>
      </c>
      <c r="AG3331" s="25" t="s">
        <v>22</v>
      </c>
      <c r="AH3331" s="25">
        <v>0</v>
      </c>
      <c r="AI3331" s="25">
        <v>0</v>
      </c>
      <c r="AJ3331" s="25" t="s">
        <v>20</v>
      </c>
      <c r="AK3331" s="42" t="s">
        <v>19</v>
      </c>
      <c r="AL3331" s="25" t="s">
        <v>20</v>
      </c>
      <c r="AM3331" s="25">
        <v>1</v>
      </c>
      <c r="AN3331" s="25"/>
      <c r="AO3331" s="25"/>
      <c r="AP3331" s="25"/>
      <c r="AQ3331" s="25"/>
      <c r="AR3331" s="94"/>
      <c r="AS3331" s="157" t="s">
        <v>22</v>
      </c>
      <c r="AT3331" s="93">
        <v>42551</v>
      </c>
      <c r="AU3331" s="92" t="s">
        <v>22</v>
      </c>
      <c r="AV3331" s="91" t="s">
        <v>48</v>
      </c>
      <c r="AW3331" s="92" t="s">
        <v>48</v>
      </c>
      <c r="AX3331" s="92" t="s">
        <v>48</v>
      </c>
      <c r="AY3331" s="91" t="s">
        <v>152</v>
      </c>
      <c r="AZ3331" s="23"/>
      <c r="BA3331" s="25">
        <v>0</v>
      </c>
      <c r="BB3331" t="s">
        <v>48</v>
      </c>
      <c r="BC3331" t="e">
        <v>#N/A</v>
      </c>
      <c r="BD3331" t="e">
        <f>IF(Z3331=BC3331,"OK")</f>
        <v>#N/A</v>
      </c>
      <c r="BE3331">
        <v>75</v>
      </c>
      <c r="BF3331">
        <v>2.4</v>
      </c>
      <c r="BG3331">
        <v>0</v>
      </c>
      <c r="BH3331">
        <v>0</v>
      </c>
      <c r="BI3331">
        <v>0</v>
      </c>
      <c r="BJ3331">
        <v>0</v>
      </c>
      <c r="BK3331">
        <v>0</v>
      </c>
      <c r="BN3331" s="183"/>
    </row>
    <row r="3332" spans="1:66" ht="25.5" x14ac:dyDescent="0.25">
      <c r="A3332" s="1"/>
      <c r="B3332" s="94">
        <v>3319</v>
      </c>
      <c r="C3332" s="43">
        <v>1044250</v>
      </c>
      <c r="D3332" s="25"/>
      <c r="E3332" s="27" t="s">
        <v>2215</v>
      </c>
      <c r="F3332" s="151" t="s">
        <v>652</v>
      </c>
      <c r="G3332" s="41" t="s">
        <v>585</v>
      </c>
      <c r="H3332" s="46" t="str">
        <f>IFERROR(IFERROR(IF(SEARCH("Usystems",$E3332)&gt;0,"Usystems"),IF(SEARCH("RIIFO",$E3332)&gt;0,"RIIFO","Uponor")),"Uponor")</f>
        <v>Uponor</v>
      </c>
      <c r="I3332" s="25" t="str">
        <f>IFERROR(MID($D3332,1,7)+0,"")</f>
        <v/>
      </c>
      <c r="J3332" s="25" t="str">
        <f>IFERROR(MID($D3332,10,7)+0,"")</f>
        <v/>
      </c>
      <c r="K3332" s="25" t="str">
        <f>IFERROR(MID($D3332,19,7)+0,"")</f>
        <v/>
      </c>
      <c r="L3332" s="25" t="str">
        <f>IFERROR(MID($D3332,28,7)+0,"")</f>
        <v/>
      </c>
      <c r="M3332" s="25" t="str">
        <f>IF(IFERROR(MID($Q3332,1,7)+0,"")&lt;1130000,IF(INDEX(C:C,MATCH(LEFT(Q3332,7)+0,I:I,0))&lt;1130000,"",INDEX(C:C,MATCH(LEFT(Q3332,7)+0,I:I,0))),IFERROR(MID($Q3332,1,7)+0,""))</f>
        <v/>
      </c>
      <c r="N3332" s="25" t="str">
        <f>IF(IFERROR(MID($Q3332,10,7)+0,"")&lt;1130000,"",IFERROR(MID($Q3332,10,7)+0,""))</f>
        <v/>
      </c>
      <c r="O3332" s="25" t="str">
        <f>IF(IFERROR(MID($Q3332,19,7)+0,"")&lt;1130000,"",IFERROR(MID($Q3332,19,7)+0,""))</f>
        <v/>
      </c>
      <c r="P3332" s="25" t="str">
        <f>IF(M3332="","",IF(N3332="",M3332,M3332&amp;", "&amp;N3332))</f>
        <v/>
      </c>
      <c r="Q3332" s="25"/>
      <c r="R3332" s="25"/>
      <c r="S3332" s="35" t="s">
        <v>102</v>
      </c>
      <c r="T3332" s="25" t="s">
        <v>36</v>
      </c>
      <c r="U3332" s="185">
        <v>3931</v>
      </c>
      <c r="V3332" s="188">
        <v>3931</v>
      </c>
      <c r="W3332" s="189">
        <v>3931</v>
      </c>
      <c r="X3332" s="31">
        <v>3931</v>
      </c>
      <c r="Y3332" s="90">
        <f>IFERROR(ROUND(X3332/W3332-1,2),"")</f>
        <v>0</v>
      </c>
      <c r="Z3332" s="31">
        <f>IF(OR(S3332="VLD MLC components",S3332="VLD MLC pipes",S3332="VLD PEX components",S3332="VLD PEX pipes",S3332="VLD PHC components",S3332="VLD PHC pipes",S3332="Controls VLD"),"По запросу",X3332)</f>
        <v>3931</v>
      </c>
      <c r="AA3332" s="63">
        <f>ROUND(X3332/1.2,3)</f>
        <v>3275.8330000000001</v>
      </c>
      <c r="AB3332" s="23">
        <v>3275.8330000000001</v>
      </c>
      <c r="AC3332" s="190">
        <f>IFERROR(ROUND(AA3332/AB3332-1,2),"")</f>
        <v>0</v>
      </c>
      <c r="AD3332" s="25">
        <v>1.92</v>
      </c>
      <c r="AE3332" s="25">
        <v>2.1000000000000001E-2</v>
      </c>
      <c r="AF3332" s="25">
        <v>0</v>
      </c>
      <c r="AG3332" s="25" t="s">
        <v>22</v>
      </c>
      <c r="AH3332" s="25">
        <v>0</v>
      </c>
      <c r="AI3332" s="25">
        <v>0</v>
      </c>
      <c r="AJ3332" s="25" t="s">
        <v>20</v>
      </c>
      <c r="AK3332" s="42" t="s">
        <v>19</v>
      </c>
      <c r="AL3332" s="25" t="s">
        <v>20</v>
      </c>
      <c r="AM3332" s="25">
        <v>1</v>
      </c>
      <c r="AN3332" s="25"/>
      <c r="AO3332" s="25"/>
      <c r="AP3332" s="25"/>
      <c r="AQ3332" s="25"/>
      <c r="AR3332" s="94"/>
      <c r="AS3332" s="157" t="s">
        <v>22</v>
      </c>
      <c r="AT3332" s="93">
        <v>42551</v>
      </c>
      <c r="AU3332" s="92" t="s">
        <v>22</v>
      </c>
      <c r="AV3332" s="91" t="s">
        <v>152</v>
      </c>
      <c r="AW3332" s="92" t="s">
        <v>152</v>
      </c>
      <c r="AX3332" s="92" t="s">
        <v>48</v>
      </c>
      <c r="AY3332" s="91" t="s">
        <v>152</v>
      </c>
      <c r="AZ3332" s="23"/>
      <c r="BA3332" s="25" t="s">
        <v>2214</v>
      </c>
      <c r="BB3332" t="s">
        <v>25</v>
      </c>
      <c r="BC3332" t="e">
        <v>#N/A</v>
      </c>
      <c r="BD3332" t="e">
        <f>IF(Z3332=BC3332,"OK")</f>
        <v>#N/A</v>
      </c>
      <c r="BE3332">
        <v>1.92</v>
      </c>
      <c r="BF3332">
        <v>2.1000000000000001E-2</v>
      </c>
      <c r="BG3332">
        <v>0</v>
      </c>
      <c r="BH3332">
        <v>0</v>
      </c>
      <c r="BI3332">
        <v>0</v>
      </c>
      <c r="BJ3332">
        <v>0</v>
      </c>
      <c r="BK3332">
        <v>0</v>
      </c>
      <c r="BN3332" s="183"/>
    </row>
    <row r="3333" spans="1:66" x14ac:dyDescent="0.25">
      <c r="A3333" s="1"/>
      <c r="B3333" s="94">
        <v>3320</v>
      </c>
      <c r="C3333" s="43">
        <v>1003553</v>
      </c>
      <c r="D3333" s="25"/>
      <c r="E3333" s="27" t="s">
        <v>2213</v>
      </c>
      <c r="F3333" s="151" t="s">
        <v>21</v>
      </c>
      <c r="G3333" s="25"/>
      <c r="H3333" s="46" t="str">
        <f>IFERROR(IFERROR(IF(SEARCH("Usystems",$E3333)&gt;0,"Usystems"),IF(SEARCH("RIIFO",$E3333)&gt;0,"RIIFO","Uponor")),"Uponor")</f>
        <v>Uponor</v>
      </c>
      <c r="I3333" s="25" t="str">
        <f>IFERROR(MID($D3333,1,7)+0,"")</f>
        <v/>
      </c>
      <c r="J3333" s="25" t="str">
        <f>IFERROR(MID($D3333,10,7)+0,"")</f>
        <v/>
      </c>
      <c r="K3333" s="25" t="str">
        <f>IFERROR(MID($D3333,19,7)+0,"")</f>
        <v/>
      </c>
      <c r="L3333" s="25" t="str">
        <f>IFERROR(MID($D3333,28,7)+0,"")</f>
        <v/>
      </c>
      <c r="M3333" s="25" t="str">
        <f>IF(IFERROR(MID($Q3333,1,7)+0,"")&lt;1130000,IF(INDEX(C:C,MATCH(LEFT(Q3333,7)+0,I:I,0))&lt;1130000,"",INDEX(C:C,MATCH(LEFT(Q3333,7)+0,I:I,0))),IFERROR(MID($Q3333,1,7)+0,""))</f>
        <v/>
      </c>
      <c r="N3333" s="25" t="str">
        <f>IF(IFERROR(MID($Q3333,10,7)+0,"")&lt;1130000,"",IFERROR(MID($Q3333,10,7)+0,""))</f>
        <v/>
      </c>
      <c r="O3333" s="25" t="str">
        <f>IF(IFERROR(MID($Q3333,19,7)+0,"")&lt;1130000,"",IFERROR(MID($Q3333,19,7)+0,""))</f>
        <v/>
      </c>
      <c r="P3333" s="25" t="str">
        <f>IF(M3333="","",IF(N3333="",M3333,M3333&amp;", "&amp;N3333))</f>
        <v/>
      </c>
      <c r="Q3333" s="25"/>
      <c r="R3333" s="25"/>
      <c r="S3333" s="35" t="s">
        <v>102</v>
      </c>
      <c r="T3333" s="25" t="s">
        <v>36</v>
      </c>
      <c r="U3333" s="185">
        <v>75519</v>
      </c>
      <c r="V3333" s="188">
        <v>75519</v>
      </c>
      <c r="W3333" s="189">
        <v>75519</v>
      </c>
      <c r="X3333" s="31">
        <v>75519</v>
      </c>
      <c r="Y3333" s="90">
        <f>IFERROR(ROUND(X3333/W3333-1,2),"")</f>
        <v>0</v>
      </c>
      <c r="Z3333" s="31">
        <f>IF(OR(S3333="VLD MLC components",S3333="VLD MLC pipes",S3333="VLD PEX components",S3333="VLD PEX pipes",S3333="VLD PHC components",S3333="VLD PHC pipes",S3333="Controls VLD"),"По запросу",X3333)</f>
        <v>75519</v>
      </c>
      <c r="AA3333" s="63">
        <f>ROUND(X3333/1.2,3)</f>
        <v>62932.5</v>
      </c>
      <c r="AB3333" s="23">
        <v>62932.5</v>
      </c>
      <c r="AC3333" s="190">
        <f>IFERROR(ROUND(AA3333/AB3333-1,2),"")</f>
        <v>0</v>
      </c>
      <c r="AD3333" s="25">
        <v>14</v>
      </c>
      <c r="AE3333" s="25">
        <v>0.36299999999999999</v>
      </c>
      <c r="AF3333" s="25">
        <v>0</v>
      </c>
      <c r="AG3333" s="25" t="s">
        <v>22</v>
      </c>
      <c r="AH3333" s="25">
        <v>0</v>
      </c>
      <c r="AI3333" s="25">
        <v>0</v>
      </c>
      <c r="AJ3333" s="25" t="s">
        <v>20</v>
      </c>
      <c r="AK3333" s="42" t="s">
        <v>19</v>
      </c>
      <c r="AL3333" s="25" t="s">
        <v>20</v>
      </c>
      <c r="AM3333" s="25">
        <v>1</v>
      </c>
      <c r="AN3333" s="25"/>
      <c r="AO3333" s="25"/>
      <c r="AP3333" s="25"/>
      <c r="AQ3333" s="25"/>
      <c r="AR3333" s="94"/>
      <c r="AS3333" s="157" t="s">
        <v>22</v>
      </c>
      <c r="AT3333" s="93" t="s">
        <v>22</v>
      </c>
      <c r="AU3333" s="92" t="s">
        <v>22</v>
      </c>
      <c r="AV3333" s="91" t="s">
        <v>48</v>
      </c>
      <c r="AW3333" s="92" t="s">
        <v>48</v>
      </c>
      <c r="AX3333" s="92" t="s">
        <v>48</v>
      </c>
      <c r="AY3333" s="91" t="s">
        <v>152</v>
      </c>
      <c r="AZ3333" s="23"/>
      <c r="BA3333" s="25">
        <v>0</v>
      </c>
      <c r="BB3333" t="s">
        <v>48</v>
      </c>
      <c r="BC3333" t="e">
        <v>#N/A</v>
      </c>
      <c r="BD3333" t="e">
        <f>IF(Z3333=BC3333,"OK")</f>
        <v>#N/A</v>
      </c>
      <c r="BE3333">
        <v>14</v>
      </c>
      <c r="BF3333">
        <v>0.36299999999999999</v>
      </c>
      <c r="BG3333">
        <v>0</v>
      </c>
      <c r="BH3333">
        <v>0</v>
      </c>
      <c r="BI3333">
        <v>0</v>
      </c>
      <c r="BJ3333">
        <v>0</v>
      </c>
      <c r="BK3333">
        <v>0</v>
      </c>
      <c r="BN3333" s="183"/>
    </row>
    <row r="3334" spans="1:66" x14ac:dyDescent="0.25">
      <c r="A3334" s="1"/>
      <c r="B3334" s="94">
        <v>3321</v>
      </c>
      <c r="C3334" s="43">
        <v>1003563</v>
      </c>
      <c r="D3334" s="25"/>
      <c r="E3334" s="27" t="s">
        <v>2212</v>
      </c>
      <c r="F3334" s="151" t="s">
        <v>21</v>
      </c>
      <c r="G3334" s="25"/>
      <c r="H3334" s="46" t="str">
        <f>IFERROR(IFERROR(IF(SEARCH("Usystems",$E3334)&gt;0,"Usystems"),IF(SEARCH("RIIFO",$E3334)&gt;0,"RIIFO","Uponor")),"Uponor")</f>
        <v>Uponor</v>
      </c>
      <c r="I3334" s="25" t="str">
        <f>IFERROR(MID($D3334,1,7)+0,"")</f>
        <v/>
      </c>
      <c r="J3334" s="25" t="str">
        <f>IFERROR(MID($D3334,10,7)+0,"")</f>
        <v/>
      </c>
      <c r="K3334" s="25" t="str">
        <f>IFERROR(MID($D3334,19,7)+0,"")</f>
        <v/>
      </c>
      <c r="L3334" s="25" t="str">
        <f>IFERROR(MID($D3334,28,7)+0,"")</f>
        <v/>
      </c>
      <c r="M3334" s="25" t="str">
        <f>IF(IFERROR(MID($Q3334,1,7)+0,"")&lt;1130000,IF(INDEX(C:C,MATCH(LEFT(Q3334,7)+0,I:I,0))&lt;1130000,"",INDEX(C:C,MATCH(LEFT(Q3334,7)+0,I:I,0))),IFERROR(MID($Q3334,1,7)+0,""))</f>
        <v/>
      </c>
      <c r="N3334" s="25" t="str">
        <f>IF(IFERROR(MID($Q3334,10,7)+0,"")&lt;1130000,"",IFERROR(MID($Q3334,10,7)+0,""))</f>
        <v/>
      </c>
      <c r="O3334" s="25" t="str">
        <f>IF(IFERROR(MID($Q3334,19,7)+0,"")&lt;1130000,"",IFERROR(MID($Q3334,19,7)+0,""))</f>
        <v/>
      </c>
      <c r="P3334" s="25" t="str">
        <f>IF(M3334="","",IF(N3334="",M3334,M3334&amp;", "&amp;N3334))</f>
        <v/>
      </c>
      <c r="Q3334" s="25"/>
      <c r="R3334" s="25"/>
      <c r="S3334" s="35" t="s">
        <v>102</v>
      </c>
      <c r="T3334" s="25" t="s">
        <v>36</v>
      </c>
      <c r="U3334" s="185">
        <v>23723</v>
      </c>
      <c r="V3334" s="188">
        <v>23723</v>
      </c>
      <c r="W3334" s="189">
        <v>23723</v>
      </c>
      <c r="X3334" s="31">
        <v>23723</v>
      </c>
      <c r="Y3334" s="90">
        <f>IFERROR(ROUND(X3334/W3334-1,2),"")</f>
        <v>0</v>
      </c>
      <c r="Z3334" s="31">
        <f>IF(OR(S3334="VLD MLC components",S3334="VLD MLC pipes",S3334="VLD PEX components",S3334="VLD PEX pipes",S3334="VLD PHC components",S3334="VLD PHC pipes",S3334="Controls VLD"),"По запросу",X3334)</f>
        <v>23723</v>
      </c>
      <c r="AA3334" s="63">
        <f>ROUND(X3334/1.2,3)</f>
        <v>19769.167000000001</v>
      </c>
      <c r="AB3334" s="23">
        <v>19769.167000000001</v>
      </c>
      <c r="AC3334" s="190">
        <f>IFERROR(ROUND(AA3334/AB3334-1,2),"")</f>
        <v>0</v>
      </c>
      <c r="AD3334" s="25">
        <v>8.125</v>
      </c>
      <c r="AE3334" s="25">
        <v>3.2919999999999998E-2</v>
      </c>
      <c r="AF3334" s="25">
        <v>0</v>
      </c>
      <c r="AG3334" s="25" t="s">
        <v>22</v>
      </c>
      <c r="AH3334" s="25">
        <v>0</v>
      </c>
      <c r="AI3334" s="25">
        <v>0</v>
      </c>
      <c r="AJ3334" s="25" t="s">
        <v>20</v>
      </c>
      <c r="AK3334" s="42" t="s">
        <v>19</v>
      </c>
      <c r="AL3334" s="25" t="s">
        <v>20</v>
      </c>
      <c r="AM3334" s="25">
        <v>1</v>
      </c>
      <c r="AN3334" s="25"/>
      <c r="AO3334" s="25"/>
      <c r="AP3334" s="25"/>
      <c r="AQ3334" s="25"/>
      <c r="AR3334" s="94"/>
      <c r="AS3334" s="157" t="s">
        <v>22</v>
      </c>
      <c r="AT3334" s="93">
        <v>42551</v>
      </c>
      <c r="AU3334" s="92" t="s">
        <v>22</v>
      </c>
      <c r="AV3334" s="91" t="s">
        <v>48</v>
      </c>
      <c r="AW3334" s="92" t="s">
        <v>48</v>
      </c>
      <c r="AX3334" s="92" t="s">
        <v>48</v>
      </c>
      <c r="AY3334" s="91" t="s">
        <v>152</v>
      </c>
      <c r="AZ3334" s="23"/>
      <c r="BA3334" s="25">
        <v>0</v>
      </c>
      <c r="BB3334" t="s">
        <v>48</v>
      </c>
      <c r="BC3334" t="e">
        <v>#N/A</v>
      </c>
      <c r="BD3334" t="e">
        <f>IF(Z3334=BC3334,"OK")</f>
        <v>#N/A</v>
      </c>
      <c r="BE3334">
        <v>8.125</v>
      </c>
      <c r="BF3334">
        <v>3.2919999999999998E-2</v>
      </c>
      <c r="BG3334">
        <v>0</v>
      </c>
      <c r="BH3334">
        <v>0</v>
      </c>
      <c r="BI3334">
        <v>0</v>
      </c>
      <c r="BJ3334">
        <v>0</v>
      </c>
      <c r="BK3334">
        <v>0</v>
      </c>
      <c r="BN3334" s="183"/>
    </row>
    <row r="3335" spans="1:66" x14ac:dyDescent="0.25">
      <c r="A3335" s="1"/>
      <c r="B3335" s="94">
        <v>3322</v>
      </c>
      <c r="C3335" s="43">
        <v>1003559</v>
      </c>
      <c r="D3335" s="25"/>
      <c r="E3335" s="27" t="s">
        <v>2211</v>
      </c>
      <c r="F3335" s="151" t="s">
        <v>21</v>
      </c>
      <c r="G3335" s="25"/>
      <c r="H3335" s="46" t="str">
        <f>IFERROR(IFERROR(IF(SEARCH("Usystems",$E3335)&gt;0,"Usystems"),IF(SEARCH("RIIFO",$E3335)&gt;0,"RIIFO","Uponor")),"Uponor")</f>
        <v>Uponor</v>
      </c>
      <c r="I3335" s="25" t="str">
        <f>IFERROR(MID($D3335,1,7)+0,"")</f>
        <v/>
      </c>
      <c r="J3335" s="25" t="str">
        <f>IFERROR(MID($D3335,10,7)+0,"")</f>
        <v/>
      </c>
      <c r="K3335" s="25" t="str">
        <f>IFERROR(MID($D3335,19,7)+0,"")</f>
        <v/>
      </c>
      <c r="L3335" s="25" t="str">
        <f>IFERROR(MID($D3335,28,7)+0,"")</f>
        <v/>
      </c>
      <c r="M3335" s="25" t="str">
        <f>IF(IFERROR(MID($Q3335,1,7)+0,"")&lt;1130000,IF(INDEX(C:C,MATCH(LEFT(Q3335,7)+0,I:I,0))&lt;1130000,"",INDEX(C:C,MATCH(LEFT(Q3335,7)+0,I:I,0))),IFERROR(MID($Q3335,1,7)+0,""))</f>
        <v/>
      </c>
      <c r="N3335" s="25" t="str">
        <f>IF(IFERROR(MID($Q3335,10,7)+0,"")&lt;1130000,"",IFERROR(MID($Q3335,10,7)+0,""))</f>
        <v/>
      </c>
      <c r="O3335" s="25" t="str">
        <f>IF(IFERROR(MID($Q3335,19,7)+0,"")&lt;1130000,"",IFERROR(MID($Q3335,19,7)+0,""))</f>
        <v/>
      </c>
      <c r="P3335" s="25" t="str">
        <f>IF(M3335="","",IF(N3335="",M3335,M3335&amp;", "&amp;N3335))</f>
        <v/>
      </c>
      <c r="Q3335" s="25"/>
      <c r="R3335" s="25"/>
      <c r="S3335" s="35" t="s">
        <v>102</v>
      </c>
      <c r="T3335" s="25" t="s">
        <v>36</v>
      </c>
      <c r="U3335" s="185">
        <v>28919</v>
      </c>
      <c r="V3335" s="188">
        <v>28919</v>
      </c>
      <c r="W3335" s="189">
        <v>28919</v>
      </c>
      <c r="X3335" s="31">
        <v>28919</v>
      </c>
      <c r="Y3335" s="90">
        <f>IFERROR(ROUND(X3335/W3335-1,2),"")</f>
        <v>0</v>
      </c>
      <c r="Z3335" s="31">
        <f>IF(OR(S3335="VLD MLC components",S3335="VLD MLC pipes",S3335="VLD PEX components",S3335="VLD PEX pipes",S3335="VLD PHC components",S3335="VLD PHC pipes",S3335="Controls VLD"),"По запросу",X3335)</f>
        <v>28919</v>
      </c>
      <c r="AA3335" s="63">
        <f>ROUND(X3335/1.2,3)</f>
        <v>24099.167000000001</v>
      </c>
      <c r="AB3335" s="23">
        <v>24099.167000000001</v>
      </c>
      <c r="AC3335" s="190">
        <f>IFERROR(ROUND(AA3335/AB3335-1,2),"")</f>
        <v>0</v>
      </c>
      <c r="AD3335" s="25">
        <v>25</v>
      </c>
      <c r="AE3335" s="25">
        <v>0.31185000000000002</v>
      </c>
      <c r="AF3335" s="25">
        <v>0</v>
      </c>
      <c r="AG3335" s="25" t="s">
        <v>22</v>
      </c>
      <c r="AH3335" s="25">
        <v>0</v>
      </c>
      <c r="AI3335" s="25">
        <v>0</v>
      </c>
      <c r="AJ3335" s="25" t="s">
        <v>20</v>
      </c>
      <c r="AK3335" s="42" t="s">
        <v>19</v>
      </c>
      <c r="AL3335" s="25" t="s">
        <v>20</v>
      </c>
      <c r="AM3335" s="25">
        <v>1</v>
      </c>
      <c r="AN3335" s="25">
        <v>1850</v>
      </c>
      <c r="AO3335" s="25">
        <v>315</v>
      </c>
      <c r="AP3335" s="25">
        <v>315</v>
      </c>
      <c r="AQ3335" s="25"/>
      <c r="AR3335" s="94"/>
      <c r="AS3335" s="157" t="s">
        <v>22</v>
      </c>
      <c r="AT3335" s="93">
        <v>42551</v>
      </c>
      <c r="AU3335" s="92" t="s">
        <v>22</v>
      </c>
      <c r="AV3335" s="91" t="s">
        <v>48</v>
      </c>
      <c r="AW3335" s="92" t="s">
        <v>48</v>
      </c>
      <c r="AX3335" s="92" t="s">
        <v>48</v>
      </c>
      <c r="AY3335" s="91" t="s">
        <v>152</v>
      </c>
      <c r="AZ3335" s="23"/>
      <c r="BA3335" s="25">
        <v>0</v>
      </c>
      <c r="BB3335" t="s">
        <v>48</v>
      </c>
      <c r="BC3335" t="e">
        <v>#N/A</v>
      </c>
      <c r="BD3335" t="e">
        <f>IF(Z3335=BC3335,"OK")</f>
        <v>#N/A</v>
      </c>
      <c r="BE3335">
        <v>25</v>
      </c>
      <c r="BF3335">
        <v>0.31185000000000002</v>
      </c>
      <c r="BG3335">
        <v>1850</v>
      </c>
      <c r="BH3335">
        <v>315</v>
      </c>
      <c r="BI3335">
        <v>315</v>
      </c>
      <c r="BJ3335">
        <v>0</v>
      </c>
      <c r="BK3335">
        <v>0</v>
      </c>
      <c r="BN3335" s="183"/>
    </row>
    <row r="3336" spans="1:66" x14ac:dyDescent="0.25">
      <c r="A3336" s="1"/>
      <c r="B3336" s="94">
        <v>3323</v>
      </c>
      <c r="C3336" s="43">
        <v>1003558</v>
      </c>
      <c r="D3336" s="25"/>
      <c r="E3336" s="27" t="s">
        <v>2210</v>
      </c>
      <c r="F3336" s="151" t="s">
        <v>21</v>
      </c>
      <c r="G3336" s="25"/>
      <c r="H3336" s="46" t="str">
        <f>IFERROR(IFERROR(IF(SEARCH("Usystems",$E3336)&gt;0,"Usystems"),IF(SEARCH("RIIFO",$E3336)&gt;0,"RIIFO","Uponor")),"Uponor")</f>
        <v>Uponor</v>
      </c>
      <c r="I3336" s="25" t="str">
        <f>IFERROR(MID($D3336,1,7)+0,"")</f>
        <v/>
      </c>
      <c r="J3336" s="25" t="str">
        <f>IFERROR(MID($D3336,10,7)+0,"")</f>
        <v/>
      </c>
      <c r="K3336" s="25" t="str">
        <f>IFERROR(MID($D3336,19,7)+0,"")</f>
        <v/>
      </c>
      <c r="L3336" s="25" t="str">
        <f>IFERROR(MID($D3336,28,7)+0,"")</f>
        <v/>
      </c>
      <c r="M3336" s="25" t="str">
        <f>IF(IFERROR(MID($Q3336,1,7)+0,"")&lt;1130000,IF(INDEX(C:C,MATCH(LEFT(Q3336,7)+0,I:I,0))&lt;1130000,"",INDEX(C:C,MATCH(LEFT(Q3336,7)+0,I:I,0))),IFERROR(MID($Q3336,1,7)+0,""))</f>
        <v/>
      </c>
      <c r="N3336" s="25" t="str">
        <f>IF(IFERROR(MID($Q3336,10,7)+0,"")&lt;1130000,"",IFERROR(MID($Q3336,10,7)+0,""))</f>
        <v/>
      </c>
      <c r="O3336" s="25" t="str">
        <f>IF(IFERROR(MID($Q3336,19,7)+0,"")&lt;1130000,"",IFERROR(MID($Q3336,19,7)+0,""))</f>
        <v/>
      </c>
      <c r="P3336" s="25" t="str">
        <f>IF(M3336="","",IF(N3336="",M3336,M3336&amp;", "&amp;N3336))</f>
        <v/>
      </c>
      <c r="Q3336" s="25"/>
      <c r="R3336" s="25"/>
      <c r="S3336" s="35" t="s">
        <v>102</v>
      </c>
      <c r="T3336" s="25" t="s">
        <v>36</v>
      </c>
      <c r="U3336" s="185">
        <v>130593</v>
      </c>
      <c r="V3336" s="188">
        <v>130593</v>
      </c>
      <c r="W3336" s="189">
        <v>130593</v>
      </c>
      <c r="X3336" s="31">
        <v>130593</v>
      </c>
      <c r="Y3336" s="90">
        <f>IFERROR(ROUND(X3336/W3336-1,2),"")</f>
        <v>0</v>
      </c>
      <c r="Z3336" s="31">
        <f>IF(OR(S3336="VLD MLC components",S3336="VLD MLC pipes",S3336="VLD PEX components",S3336="VLD PEX pipes",S3336="VLD PHC components",S3336="VLD PHC pipes",S3336="Controls VLD"),"По запросу",X3336)</f>
        <v>130593</v>
      </c>
      <c r="AA3336" s="63">
        <f>ROUND(X3336/1.2,3)</f>
        <v>108827.5</v>
      </c>
      <c r="AB3336" s="23">
        <v>108827.5</v>
      </c>
      <c r="AC3336" s="190">
        <f>IFERROR(ROUND(AA3336/AB3336-1,2),"")</f>
        <v>0</v>
      </c>
      <c r="AD3336" s="25">
        <v>48</v>
      </c>
      <c r="AE3336" s="25">
        <v>1.6319999999999999</v>
      </c>
      <c r="AF3336" s="25">
        <v>0</v>
      </c>
      <c r="AG3336" s="25" t="s">
        <v>22</v>
      </c>
      <c r="AH3336" s="25">
        <v>0</v>
      </c>
      <c r="AI3336" s="25">
        <v>0</v>
      </c>
      <c r="AJ3336" s="25" t="s">
        <v>20</v>
      </c>
      <c r="AK3336" s="42" t="s">
        <v>19</v>
      </c>
      <c r="AL3336" s="25" t="s">
        <v>20</v>
      </c>
      <c r="AM3336" s="25">
        <v>1</v>
      </c>
      <c r="AN3336" s="25"/>
      <c r="AO3336" s="25"/>
      <c r="AP3336" s="25"/>
      <c r="AQ3336" s="25"/>
      <c r="AR3336" s="94"/>
      <c r="AS3336" s="157" t="s">
        <v>22</v>
      </c>
      <c r="AT3336" s="93">
        <v>42551</v>
      </c>
      <c r="AU3336" s="92" t="s">
        <v>22</v>
      </c>
      <c r="AV3336" s="91" t="s">
        <v>48</v>
      </c>
      <c r="AW3336" s="92" t="s">
        <v>48</v>
      </c>
      <c r="AX3336" s="92" t="s">
        <v>48</v>
      </c>
      <c r="AY3336" s="91" t="s">
        <v>152</v>
      </c>
      <c r="AZ3336" s="23"/>
      <c r="BA3336" s="25">
        <v>0</v>
      </c>
      <c r="BB3336" t="s">
        <v>48</v>
      </c>
      <c r="BC3336" t="e">
        <v>#N/A</v>
      </c>
      <c r="BD3336" t="e">
        <f>IF(Z3336=BC3336,"OK")</f>
        <v>#N/A</v>
      </c>
      <c r="BE3336">
        <v>48</v>
      </c>
      <c r="BF3336">
        <v>1.6319999999999999</v>
      </c>
      <c r="BG3336">
        <v>0</v>
      </c>
      <c r="BH3336">
        <v>0</v>
      </c>
      <c r="BI3336">
        <v>0</v>
      </c>
      <c r="BJ3336">
        <v>0</v>
      </c>
      <c r="BK3336">
        <v>0</v>
      </c>
      <c r="BN3336" s="183"/>
    </row>
    <row r="3337" spans="1:66" x14ac:dyDescent="0.25">
      <c r="A3337" s="1"/>
      <c r="B3337" s="94">
        <v>3324</v>
      </c>
      <c r="C3337" s="43">
        <v>1003663</v>
      </c>
      <c r="D3337" s="25"/>
      <c r="E3337" s="27" t="s">
        <v>2209</v>
      </c>
      <c r="F3337" s="151" t="s">
        <v>21</v>
      </c>
      <c r="G3337" s="25"/>
      <c r="H3337" s="46" t="str">
        <f>IFERROR(IFERROR(IF(SEARCH("Usystems",$E3337)&gt;0,"Usystems"),IF(SEARCH("RIIFO",$E3337)&gt;0,"RIIFO","Uponor")),"Uponor")</f>
        <v>Uponor</v>
      </c>
      <c r="I3337" s="25" t="str">
        <f>IFERROR(MID($D3337,1,7)+0,"")</f>
        <v/>
      </c>
      <c r="J3337" s="25" t="str">
        <f>IFERROR(MID($D3337,10,7)+0,"")</f>
        <v/>
      </c>
      <c r="K3337" s="25" t="str">
        <f>IFERROR(MID($D3337,19,7)+0,"")</f>
        <v/>
      </c>
      <c r="L3337" s="25" t="str">
        <f>IFERROR(MID($D3337,28,7)+0,"")</f>
        <v/>
      </c>
      <c r="M3337" s="25" t="str">
        <f>IF(IFERROR(MID($Q3337,1,7)+0,"")&lt;1130000,IF(INDEX(C:C,MATCH(LEFT(Q3337,7)+0,I:I,0))&lt;1130000,"",INDEX(C:C,MATCH(LEFT(Q3337,7)+0,I:I,0))),IFERROR(MID($Q3337,1,7)+0,""))</f>
        <v/>
      </c>
      <c r="N3337" s="25" t="str">
        <f>IF(IFERROR(MID($Q3337,10,7)+0,"")&lt;1130000,"",IFERROR(MID($Q3337,10,7)+0,""))</f>
        <v/>
      </c>
      <c r="O3337" s="25" t="str">
        <f>IF(IFERROR(MID($Q3337,19,7)+0,"")&lt;1130000,"",IFERROR(MID($Q3337,19,7)+0,""))</f>
        <v/>
      </c>
      <c r="P3337" s="25" t="str">
        <f>IF(M3337="","",IF(N3337="",M3337,M3337&amp;", "&amp;N3337))</f>
        <v/>
      </c>
      <c r="Q3337" s="25"/>
      <c r="R3337" s="25"/>
      <c r="S3337" s="35" t="s">
        <v>102</v>
      </c>
      <c r="T3337" s="25" t="s">
        <v>36</v>
      </c>
      <c r="U3337" s="185">
        <v>72356</v>
      </c>
      <c r="V3337" s="188">
        <v>72356</v>
      </c>
      <c r="W3337" s="189">
        <v>72356</v>
      </c>
      <c r="X3337" s="31">
        <v>72356</v>
      </c>
      <c r="Y3337" s="90">
        <f>IFERROR(ROUND(X3337/W3337-1,2),"")</f>
        <v>0</v>
      </c>
      <c r="Z3337" s="31">
        <f>IF(OR(S3337="VLD MLC components",S3337="VLD MLC pipes",S3337="VLD PEX components",S3337="VLD PEX pipes",S3337="VLD PHC components",S3337="VLD PHC pipes",S3337="Controls VLD"),"По запросу",X3337)</f>
        <v>72356</v>
      </c>
      <c r="AA3337" s="63">
        <f>ROUND(X3337/1.2,3)</f>
        <v>60296.667000000001</v>
      </c>
      <c r="AB3337" s="23">
        <v>60296.667000000001</v>
      </c>
      <c r="AC3337" s="190">
        <f>IFERROR(ROUND(AA3337/AB3337-1,2),"")</f>
        <v>0</v>
      </c>
      <c r="AD3337" s="25">
        <v>20</v>
      </c>
      <c r="AE3337" s="25">
        <v>0.625</v>
      </c>
      <c r="AF3337" s="25">
        <v>0</v>
      </c>
      <c r="AG3337" s="25" t="s">
        <v>22</v>
      </c>
      <c r="AH3337" s="25">
        <v>0</v>
      </c>
      <c r="AI3337" s="25">
        <v>0</v>
      </c>
      <c r="AJ3337" s="25" t="s">
        <v>20</v>
      </c>
      <c r="AK3337" s="42" t="s">
        <v>19</v>
      </c>
      <c r="AL3337" s="25" t="s">
        <v>20</v>
      </c>
      <c r="AM3337" s="25">
        <v>1</v>
      </c>
      <c r="AN3337" s="25"/>
      <c r="AO3337" s="25"/>
      <c r="AP3337" s="25"/>
      <c r="AQ3337" s="25"/>
      <c r="AR3337" s="94"/>
      <c r="AS3337" s="157" t="s">
        <v>22</v>
      </c>
      <c r="AT3337" s="93">
        <v>42551</v>
      </c>
      <c r="AU3337" s="92" t="s">
        <v>22</v>
      </c>
      <c r="AV3337" s="91" t="s">
        <v>48</v>
      </c>
      <c r="AW3337" s="92" t="s">
        <v>48</v>
      </c>
      <c r="AX3337" s="92" t="s">
        <v>48</v>
      </c>
      <c r="AY3337" s="91" t="s">
        <v>152</v>
      </c>
      <c r="AZ3337" s="23"/>
      <c r="BA3337" s="25">
        <v>0</v>
      </c>
      <c r="BB3337" t="s">
        <v>48</v>
      </c>
      <c r="BC3337" t="e">
        <v>#N/A</v>
      </c>
      <c r="BD3337" t="e">
        <f>IF(Z3337=BC3337,"OK")</f>
        <v>#N/A</v>
      </c>
      <c r="BE3337">
        <v>20</v>
      </c>
      <c r="BF3337">
        <v>0.625</v>
      </c>
      <c r="BG3337">
        <v>0</v>
      </c>
      <c r="BH3337">
        <v>0</v>
      </c>
      <c r="BI3337">
        <v>0</v>
      </c>
      <c r="BJ3337">
        <v>0</v>
      </c>
      <c r="BK3337">
        <v>0</v>
      </c>
      <c r="BN3337" s="183"/>
    </row>
    <row r="3338" spans="1:66" x14ac:dyDescent="0.25">
      <c r="A3338" s="1"/>
      <c r="B3338" s="94">
        <v>3325</v>
      </c>
      <c r="C3338" s="43">
        <v>1003535</v>
      </c>
      <c r="D3338" s="25"/>
      <c r="E3338" s="27" t="s">
        <v>2208</v>
      </c>
      <c r="F3338" s="151" t="s">
        <v>21</v>
      </c>
      <c r="G3338" s="25"/>
      <c r="H3338" s="46" t="str">
        <f>IFERROR(IFERROR(IF(SEARCH("Usystems",$E3338)&gt;0,"Usystems"),IF(SEARCH("RIIFO",$E3338)&gt;0,"RIIFO","Uponor")),"Uponor")</f>
        <v>Uponor</v>
      </c>
      <c r="I3338" s="25" t="str">
        <f>IFERROR(MID($D3338,1,7)+0,"")</f>
        <v/>
      </c>
      <c r="J3338" s="25" t="str">
        <f>IFERROR(MID($D3338,10,7)+0,"")</f>
        <v/>
      </c>
      <c r="K3338" s="25" t="str">
        <f>IFERROR(MID($D3338,19,7)+0,"")</f>
        <v/>
      </c>
      <c r="L3338" s="25" t="str">
        <f>IFERROR(MID($D3338,28,7)+0,"")</f>
        <v/>
      </c>
      <c r="M3338" s="25" t="str">
        <f>IF(IFERROR(MID($Q3338,1,7)+0,"")&lt;1130000,IF(INDEX(C:C,MATCH(LEFT(Q3338,7)+0,I:I,0))&lt;1130000,"",INDEX(C:C,MATCH(LEFT(Q3338,7)+0,I:I,0))),IFERROR(MID($Q3338,1,7)+0,""))</f>
        <v/>
      </c>
      <c r="N3338" s="25" t="str">
        <f>IF(IFERROR(MID($Q3338,10,7)+0,"")&lt;1130000,"",IFERROR(MID($Q3338,10,7)+0,""))</f>
        <v/>
      </c>
      <c r="O3338" s="25" t="str">
        <f>IF(IFERROR(MID($Q3338,19,7)+0,"")&lt;1130000,"",IFERROR(MID($Q3338,19,7)+0,""))</f>
        <v/>
      </c>
      <c r="P3338" s="25" t="str">
        <f>IF(M3338="","",IF(N3338="",M3338,M3338&amp;", "&amp;N3338))</f>
        <v/>
      </c>
      <c r="Q3338" s="25"/>
      <c r="R3338" s="25"/>
      <c r="S3338" s="35" t="s">
        <v>102</v>
      </c>
      <c r="T3338" s="25" t="s">
        <v>36</v>
      </c>
      <c r="U3338" s="185">
        <v>35157</v>
      </c>
      <c r="V3338" s="188">
        <v>35157</v>
      </c>
      <c r="W3338" s="189">
        <v>35157</v>
      </c>
      <c r="X3338" s="31">
        <v>35157</v>
      </c>
      <c r="Y3338" s="90">
        <f>IFERROR(ROUND(X3338/W3338-1,2),"")</f>
        <v>0</v>
      </c>
      <c r="Z3338" s="31">
        <f>IF(OR(S3338="VLD MLC components",S3338="VLD MLC pipes",S3338="VLD PEX components",S3338="VLD PEX pipes",S3338="VLD PHC components",S3338="VLD PHC pipes",S3338="Controls VLD"),"По запросу",X3338)</f>
        <v>35157</v>
      </c>
      <c r="AA3338" s="63">
        <f>ROUND(X3338/1.2,3)</f>
        <v>29297.5</v>
      </c>
      <c r="AB3338" s="23">
        <v>29297.5</v>
      </c>
      <c r="AC3338" s="190">
        <f>IFERROR(ROUND(AA3338/AB3338-1,2),"")</f>
        <v>0</v>
      </c>
      <c r="AD3338" s="25">
        <v>29.5</v>
      </c>
      <c r="AE3338" s="25">
        <v>0.161</v>
      </c>
      <c r="AF3338" s="25">
        <v>0</v>
      </c>
      <c r="AG3338" s="25" t="s">
        <v>22</v>
      </c>
      <c r="AH3338" s="25">
        <v>0</v>
      </c>
      <c r="AI3338" s="25">
        <v>0</v>
      </c>
      <c r="AJ3338" s="25" t="s">
        <v>20</v>
      </c>
      <c r="AK3338" s="42" t="s">
        <v>19</v>
      </c>
      <c r="AL3338" s="25" t="s">
        <v>20</v>
      </c>
      <c r="AM3338" s="25">
        <v>1</v>
      </c>
      <c r="AN3338" s="25"/>
      <c r="AO3338" s="25"/>
      <c r="AP3338" s="25"/>
      <c r="AQ3338" s="25"/>
      <c r="AR3338" s="94"/>
      <c r="AS3338" s="157" t="s">
        <v>22</v>
      </c>
      <c r="AT3338" s="93">
        <v>42551</v>
      </c>
      <c r="AU3338" s="92" t="s">
        <v>22</v>
      </c>
      <c r="AV3338" s="91" t="s">
        <v>48</v>
      </c>
      <c r="AW3338" s="92" t="s">
        <v>48</v>
      </c>
      <c r="AX3338" s="92" t="s">
        <v>48</v>
      </c>
      <c r="AY3338" s="91" t="s">
        <v>152</v>
      </c>
      <c r="AZ3338" s="23"/>
      <c r="BA3338" s="25">
        <v>0</v>
      </c>
      <c r="BB3338" t="s">
        <v>48</v>
      </c>
      <c r="BC3338" t="e">
        <v>#N/A</v>
      </c>
      <c r="BD3338" t="e">
        <f>IF(Z3338=BC3338,"OK")</f>
        <v>#N/A</v>
      </c>
      <c r="BE3338">
        <v>29.5</v>
      </c>
      <c r="BF3338">
        <v>0.161</v>
      </c>
      <c r="BG3338">
        <v>0</v>
      </c>
      <c r="BH3338">
        <v>0</v>
      </c>
      <c r="BI3338">
        <v>0</v>
      </c>
      <c r="BJ3338">
        <v>0</v>
      </c>
      <c r="BK3338">
        <v>0</v>
      </c>
      <c r="BN3338" s="183"/>
    </row>
    <row r="3339" spans="1:66" ht="25.5" x14ac:dyDescent="0.25">
      <c r="A3339" s="1"/>
      <c r="B3339" s="94">
        <v>3326</v>
      </c>
      <c r="C3339" s="43">
        <v>1003605</v>
      </c>
      <c r="D3339" s="25"/>
      <c r="E3339" s="27" t="s">
        <v>2207</v>
      </c>
      <c r="F3339" s="151" t="s">
        <v>652</v>
      </c>
      <c r="G3339" s="41" t="s">
        <v>585</v>
      </c>
      <c r="H3339" s="46" t="str">
        <f>IFERROR(IFERROR(IF(SEARCH("Usystems",$E3339)&gt;0,"Usystems"),IF(SEARCH("RIIFO",$E3339)&gt;0,"RIIFO","Uponor")),"Uponor")</f>
        <v>Uponor</v>
      </c>
      <c r="I3339" s="25" t="str">
        <f>IFERROR(MID($D3339,1,7)+0,"")</f>
        <v/>
      </c>
      <c r="J3339" s="25" t="str">
        <f>IFERROR(MID($D3339,10,7)+0,"")</f>
        <v/>
      </c>
      <c r="K3339" s="25" t="str">
        <f>IFERROR(MID($D3339,19,7)+0,"")</f>
        <v/>
      </c>
      <c r="L3339" s="25" t="str">
        <f>IFERROR(MID($D3339,28,7)+0,"")</f>
        <v/>
      </c>
      <c r="M3339" s="25" t="str">
        <f>IF(IFERROR(MID($Q3339,1,7)+0,"")&lt;1130000,IF(INDEX(C:C,MATCH(LEFT(Q3339,7)+0,I:I,0))&lt;1130000,"",INDEX(C:C,MATCH(LEFT(Q3339,7)+0,I:I,0))),IFERROR(MID($Q3339,1,7)+0,""))</f>
        <v/>
      </c>
      <c r="N3339" s="25" t="str">
        <f>IF(IFERROR(MID($Q3339,10,7)+0,"")&lt;1130000,"",IFERROR(MID($Q3339,10,7)+0,""))</f>
        <v/>
      </c>
      <c r="O3339" s="25" t="str">
        <f>IF(IFERROR(MID($Q3339,19,7)+0,"")&lt;1130000,"",IFERROR(MID($Q3339,19,7)+0,""))</f>
        <v/>
      </c>
      <c r="P3339" s="25" t="str">
        <f>IF(M3339="","",IF(N3339="",M3339,M3339&amp;", "&amp;N3339))</f>
        <v/>
      </c>
      <c r="Q3339" s="25"/>
      <c r="R3339" s="25"/>
      <c r="S3339" s="35" t="s">
        <v>102</v>
      </c>
      <c r="T3339" s="25" t="s">
        <v>36</v>
      </c>
      <c r="U3339" s="185">
        <v>14017</v>
      </c>
      <c r="V3339" s="188">
        <v>14017</v>
      </c>
      <c r="W3339" s="189">
        <v>14017</v>
      </c>
      <c r="X3339" s="31">
        <v>14017</v>
      </c>
      <c r="Y3339" s="90">
        <f>IFERROR(ROUND(X3339/W3339-1,2),"")</f>
        <v>0</v>
      </c>
      <c r="Z3339" s="31">
        <f>IF(OR(S3339="VLD MLC components",S3339="VLD MLC pipes",S3339="VLD PEX components",S3339="VLD PEX pipes",S3339="VLD PHC components",S3339="VLD PHC pipes",S3339="Controls VLD"),"По запросу",X3339)</f>
        <v>14017</v>
      </c>
      <c r="AA3339" s="63">
        <f>ROUND(X3339/1.2,3)</f>
        <v>11680.833000000001</v>
      </c>
      <c r="AB3339" s="23">
        <v>11680.833000000001</v>
      </c>
      <c r="AC3339" s="190">
        <f>IFERROR(ROUND(AA3339/AB3339-1,2),"")</f>
        <v>0</v>
      </c>
      <c r="AD3339" s="25">
        <v>10.63</v>
      </c>
      <c r="AE3339" s="25">
        <v>0.28349999999999997</v>
      </c>
      <c r="AF3339" s="25">
        <v>0</v>
      </c>
      <c r="AG3339" s="25" t="s">
        <v>22</v>
      </c>
      <c r="AH3339" s="25">
        <v>0</v>
      </c>
      <c r="AI3339" s="25">
        <v>0</v>
      </c>
      <c r="AJ3339" s="25" t="s">
        <v>20</v>
      </c>
      <c r="AK3339" s="42" t="s">
        <v>19</v>
      </c>
      <c r="AL3339" s="25" t="s">
        <v>20</v>
      </c>
      <c r="AM3339" s="25">
        <v>1</v>
      </c>
      <c r="AN3339" s="25"/>
      <c r="AO3339" s="25"/>
      <c r="AP3339" s="25"/>
      <c r="AQ3339" s="25"/>
      <c r="AR3339" s="94"/>
      <c r="AS3339" s="157" t="s">
        <v>22</v>
      </c>
      <c r="AT3339" s="93">
        <v>42551</v>
      </c>
      <c r="AU3339" s="92" t="s">
        <v>22</v>
      </c>
      <c r="AV3339" s="91" t="s">
        <v>152</v>
      </c>
      <c r="AW3339" s="92" t="s">
        <v>48</v>
      </c>
      <c r="AX3339" s="92" t="s">
        <v>48</v>
      </c>
      <c r="AY3339" s="91" t="s">
        <v>152</v>
      </c>
      <c r="AZ3339" s="23"/>
      <c r="BA3339" s="25" t="s">
        <v>2206</v>
      </c>
      <c r="BB3339" t="s">
        <v>25</v>
      </c>
      <c r="BC3339" t="e">
        <v>#N/A</v>
      </c>
      <c r="BD3339" t="e">
        <f>IF(Z3339=BC3339,"OK")</f>
        <v>#N/A</v>
      </c>
      <c r="BE3339">
        <v>10.63</v>
      </c>
      <c r="BF3339">
        <v>0.28349999999999997</v>
      </c>
      <c r="BG3339">
        <v>0</v>
      </c>
      <c r="BH3339">
        <v>0</v>
      </c>
      <c r="BI3339">
        <v>0</v>
      </c>
      <c r="BJ3339">
        <v>0</v>
      </c>
      <c r="BK3339">
        <v>0</v>
      </c>
      <c r="BN3339" s="183"/>
    </row>
    <row r="3340" spans="1:66" ht="25.5" x14ac:dyDescent="0.25">
      <c r="A3340" s="1"/>
      <c r="B3340" s="94">
        <v>3327</v>
      </c>
      <c r="C3340" s="43">
        <v>1003606</v>
      </c>
      <c r="D3340" s="25"/>
      <c r="E3340" s="27" t="s">
        <v>2205</v>
      </c>
      <c r="F3340" s="151" t="s">
        <v>21</v>
      </c>
      <c r="G3340" s="41" t="s">
        <v>585</v>
      </c>
      <c r="H3340" s="46" t="str">
        <f>IFERROR(IFERROR(IF(SEARCH("Usystems",$E3340)&gt;0,"Usystems"),IF(SEARCH("RIIFO",$E3340)&gt;0,"RIIFO","Uponor")),"Uponor")</f>
        <v>Uponor</v>
      </c>
      <c r="I3340" s="25" t="str">
        <f>IFERROR(MID($D3340,1,7)+0,"")</f>
        <v/>
      </c>
      <c r="J3340" s="25" t="str">
        <f>IFERROR(MID($D3340,10,7)+0,"")</f>
        <v/>
      </c>
      <c r="K3340" s="25" t="str">
        <f>IFERROR(MID($D3340,19,7)+0,"")</f>
        <v/>
      </c>
      <c r="L3340" s="25" t="str">
        <f>IFERROR(MID($D3340,28,7)+0,"")</f>
        <v/>
      </c>
      <c r="M3340" s="25" t="str">
        <f>IF(IFERROR(MID($Q3340,1,7)+0,"")&lt;1130000,IF(INDEX(C:C,MATCH(LEFT(Q3340,7)+0,I:I,0))&lt;1130000,"",INDEX(C:C,MATCH(LEFT(Q3340,7)+0,I:I,0))),IFERROR(MID($Q3340,1,7)+0,""))</f>
        <v/>
      </c>
      <c r="N3340" s="25" t="str">
        <f>IF(IFERROR(MID($Q3340,10,7)+0,"")&lt;1130000,"",IFERROR(MID($Q3340,10,7)+0,""))</f>
        <v/>
      </c>
      <c r="O3340" s="25" t="str">
        <f>IF(IFERROR(MID($Q3340,19,7)+0,"")&lt;1130000,"",IFERROR(MID($Q3340,19,7)+0,""))</f>
        <v/>
      </c>
      <c r="P3340" s="25" t="str">
        <f>IF(M3340="","",IF(N3340="",M3340,M3340&amp;", "&amp;N3340))</f>
        <v/>
      </c>
      <c r="Q3340" s="25"/>
      <c r="R3340" s="25"/>
      <c r="S3340" s="35" t="s">
        <v>102</v>
      </c>
      <c r="T3340" s="25" t="s">
        <v>36</v>
      </c>
      <c r="U3340" s="185">
        <v>23409</v>
      </c>
      <c r="V3340" s="188">
        <v>23409</v>
      </c>
      <c r="W3340" s="189">
        <v>23409</v>
      </c>
      <c r="X3340" s="31">
        <v>23409</v>
      </c>
      <c r="Y3340" s="90">
        <f>IFERROR(ROUND(X3340/W3340-1,2),"")</f>
        <v>0</v>
      </c>
      <c r="Z3340" s="31">
        <f>IF(OR(S3340="VLD MLC components",S3340="VLD MLC pipes",S3340="VLD PEX components",S3340="VLD PEX pipes",S3340="VLD PHC components",S3340="VLD PHC pipes",S3340="Controls VLD"),"По запросу",X3340)</f>
        <v>23409</v>
      </c>
      <c r="AA3340" s="63">
        <f>ROUND(X3340/1.2,3)</f>
        <v>19507.5</v>
      </c>
      <c r="AB3340" s="23">
        <v>19507.5</v>
      </c>
      <c r="AC3340" s="190">
        <f>IFERROR(ROUND(AA3340/AB3340-1,2),"")</f>
        <v>0</v>
      </c>
      <c r="AD3340" s="25">
        <v>18.942</v>
      </c>
      <c r="AE3340" s="25">
        <v>0.439</v>
      </c>
      <c r="AF3340" s="25">
        <v>2</v>
      </c>
      <c r="AG3340" s="25">
        <v>2</v>
      </c>
      <c r="AH3340" s="25">
        <v>0</v>
      </c>
      <c r="AI3340" s="25">
        <v>0</v>
      </c>
      <c r="AJ3340" s="25" t="s">
        <v>20</v>
      </c>
      <c r="AK3340" s="42" t="s">
        <v>19</v>
      </c>
      <c r="AL3340" s="25" t="s">
        <v>20</v>
      </c>
      <c r="AM3340" s="25">
        <v>1</v>
      </c>
      <c r="AN3340" s="25" t="s">
        <v>22</v>
      </c>
      <c r="AO3340" s="25" t="s">
        <v>22</v>
      </c>
      <c r="AP3340" s="25" t="s">
        <v>22</v>
      </c>
      <c r="AQ3340" s="25"/>
      <c r="AR3340" s="94"/>
      <c r="AS3340" s="157">
        <v>1</v>
      </c>
      <c r="AT3340" s="93">
        <v>42551</v>
      </c>
      <c r="AU3340" s="92" t="s">
        <v>22</v>
      </c>
      <c r="AV3340" s="91" t="s">
        <v>152</v>
      </c>
      <c r="AW3340" s="92" t="s">
        <v>152</v>
      </c>
      <c r="AX3340" s="92" t="s">
        <v>48</v>
      </c>
      <c r="AY3340" s="91" t="s">
        <v>152</v>
      </c>
      <c r="AZ3340" s="23"/>
      <c r="BA3340" s="25" t="s">
        <v>2204</v>
      </c>
      <c r="BB3340" t="s">
        <v>25</v>
      </c>
      <c r="BC3340" t="e">
        <v>#N/A</v>
      </c>
      <c r="BD3340" t="e">
        <f>IF(Z3340=BC3340,"OK")</f>
        <v>#N/A</v>
      </c>
      <c r="BE3340">
        <v>18.942</v>
      </c>
      <c r="BF3340">
        <v>0.439</v>
      </c>
      <c r="BG3340" t="s">
        <v>22</v>
      </c>
      <c r="BH3340" t="s">
        <v>22</v>
      </c>
      <c r="BI3340" t="s">
        <v>22</v>
      </c>
      <c r="BJ3340">
        <v>0</v>
      </c>
      <c r="BK3340">
        <v>0</v>
      </c>
      <c r="BN3340" s="183"/>
    </row>
    <row r="3341" spans="1:66" ht="25.5" x14ac:dyDescent="0.25">
      <c r="A3341" s="1"/>
      <c r="B3341" s="94">
        <v>3328</v>
      </c>
      <c r="C3341" s="43">
        <v>1003521</v>
      </c>
      <c r="D3341" s="25"/>
      <c r="E3341" s="36" t="s">
        <v>2203</v>
      </c>
      <c r="F3341" s="151" t="s">
        <v>652</v>
      </c>
      <c r="G3341" s="41" t="s">
        <v>585</v>
      </c>
      <c r="H3341" s="46" t="str">
        <f>IFERROR(IFERROR(IF(SEARCH("Usystems",$E3341)&gt;0,"Usystems"),IF(SEARCH("RIIFO",$E3341)&gt;0,"RIIFO","Uponor")),"Uponor")</f>
        <v>Uponor</v>
      </c>
      <c r="I3341" s="25" t="str">
        <f>IFERROR(MID($D3341,1,7)+0,"")</f>
        <v/>
      </c>
      <c r="J3341" s="25" t="str">
        <f>IFERROR(MID($D3341,10,7)+0,"")</f>
        <v/>
      </c>
      <c r="K3341" s="25" t="str">
        <f>IFERROR(MID($D3341,19,7)+0,"")</f>
        <v/>
      </c>
      <c r="L3341" s="25" t="str">
        <f>IFERROR(MID($D3341,28,7)+0,"")</f>
        <v/>
      </c>
      <c r="M3341" s="25" t="str">
        <f>IF(IFERROR(MID($Q3341,1,7)+0,"")&lt;1130000,IF(INDEX(C:C,MATCH(LEFT(Q3341,7)+0,I:I,0))&lt;1130000,"",INDEX(C:C,MATCH(LEFT(Q3341,7)+0,I:I,0))),IFERROR(MID($Q3341,1,7)+0,""))</f>
        <v/>
      </c>
      <c r="N3341" s="25" t="str">
        <f>IF(IFERROR(MID($Q3341,10,7)+0,"")&lt;1130000,"",IFERROR(MID($Q3341,10,7)+0,""))</f>
        <v/>
      </c>
      <c r="O3341" s="25" t="str">
        <f>IF(IFERROR(MID($Q3341,19,7)+0,"")&lt;1130000,"",IFERROR(MID($Q3341,19,7)+0,""))</f>
        <v/>
      </c>
      <c r="P3341" s="25" t="str">
        <f>IF(M3341="","",IF(N3341="",M3341,M3341&amp;", "&amp;N3341))</f>
        <v/>
      </c>
      <c r="Q3341" s="25"/>
      <c r="R3341" s="25"/>
      <c r="S3341" s="35" t="s">
        <v>102</v>
      </c>
      <c r="T3341" s="25" t="s">
        <v>36</v>
      </c>
      <c r="U3341" s="185">
        <v>1884</v>
      </c>
      <c r="V3341" s="188">
        <v>1884</v>
      </c>
      <c r="W3341" s="189">
        <v>1884</v>
      </c>
      <c r="X3341" s="31">
        <v>1884</v>
      </c>
      <c r="Y3341" s="90">
        <f>IFERROR(ROUND(X3341/W3341-1,2),"")</f>
        <v>0</v>
      </c>
      <c r="Z3341" s="31">
        <f>IF(OR(S3341="VLD MLC components",S3341="VLD MLC pipes",S3341="VLD PEX components",S3341="VLD PEX pipes",S3341="VLD PHC components",S3341="VLD PHC pipes",S3341="Controls VLD"),"По запросу",X3341)</f>
        <v>1884</v>
      </c>
      <c r="AA3341" s="63">
        <f>ROUND(X3341/1.2,3)</f>
        <v>1570</v>
      </c>
      <c r="AB3341" s="23">
        <v>1570</v>
      </c>
      <c r="AC3341" s="190">
        <f>IFERROR(ROUND(AA3341/AB3341-1,2),"")</f>
        <v>0</v>
      </c>
      <c r="AD3341" s="25">
        <v>0.317</v>
      </c>
      <c r="AE3341" s="25">
        <v>2.8800000000000002E-3</v>
      </c>
      <c r="AF3341" s="25">
        <v>46</v>
      </c>
      <c r="AG3341" s="25">
        <v>46</v>
      </c>
      <c r="AH3341" s="25">
        <v>46</v>
      </c>
      <c r="AI3341" s="25">
        <v>46</v>
      </c>
      <c r="AJ3341" s="25" t="s">
        <v>20</v>
      </c>
      <c r="AK3341" s="22" t="s">
        <v>20</v>
      </c>
      <c r="AL3341" s="25" t="s">
        <v>20</v>
      </c>
      <c r="AM3341" s="25">
        <v>1</v>
      </c>
      <c r="AN3341" s="25" t="s">
        <v>22</v>
      </c>
      <c r="AO3341" s="25" t="s">
        <v>22</v>
      </c>
      <c r="AP3341" s="25" t="s">
        <v>22</v>
      </c>
      <c r="AQ3341" s="25"/>
      <c r="AR3341" s="94"/>
      <c r="AS3341" s="157">
        <v>46</v>
      </c>
      <c r="AT3341" s="93">
        <v>42551</v>
      </c>
      <c r="AU3341" s="92" t="s">
        <v>22</v>
      </c>
      <c r="AV3341" s="91" t="s">
        <v>152</v>
      </c>
      <c r="AW3341" s="92" t="s">
        <v>152</v>
      </c>
      <c r="AX3341" s="92" t="s">
        <v>48</v>
      </c>
      <c r="AY3341" s="91" t="s">
        <v>152</v>
      </c>
      <c r="AZ3341" s="23"/>
      <c r="BA3341" s="25" t="s">
        <v>2202</v>
      </c>
      <c r="BB3341" t="s">
        <v>25</v>
      </c>
      <c r="BC3341">
        <v>1884</v>
      </c>
      <c r="BD3341" t="str">
        <f>IF(Z3341=BC3341,"OK")</f>
        <v>OK</v>
      </c>
      <c r="BE3341">
        <v>0.317</v>
      </c>
      <c r="BF3341">
        <v>2.8800000000000002E-3</v>
      </c>
      <c r="BG3341" t="s">
        <v>22</v>
      </c>
      <c r="BH3341" t="s">
        <v>22</v>
      </c>
      <c r="BI3341" t="s">
        <v>22</v>
      </c>
      <c r="BJ3341">
        <v>0</v>
      </c>
      <c r="BK3341">
        <v>0</v>
      </c>
      <c r="BN3341" s="183"/>
    </row>
    <row r="3342" spans="1:66" ht="25.5" x14ac:dyDescent="0.25">
      <c r="A3342" s="1"/>
      <c r="B3342" s="94">
        <v>3329</v>
      </c>
      <c r="C3342" s="43">
        <v>1003600</v>
      </c>
      <c r="D3342" s="25"/>
      <c r="E3342" s="48" t="s">
        <v>2201</v>
      </c>
      <c r="F3342" s="151" t="s">
        <v>21</v>
      </c>
      <c r="G3342" s="41" t="s">
        <v>585</v>
      </c>
      <c r="H3342" s="46" t="str">
        <f>IFERROR(IFERROR(IF(SEARCH("Usystems",$E3342)&gt;0,"Usystems"),IF(SEARCH("RIIFO",$E3342)&gt;0,"RIIFO","Uponor")),"Uponor")</f>
        <v>Uponor</v>
      </c>
      <c r="I3342" s="25" t="str">
        <f>IFERROR(MID($D3342,1,7)+0,"")</f>
        <v/>
      </c>
      <c r="J3342" s="25" t="str">
        <f>IFERROR(MID($D3342,10,7)+0,"")</f>
        <v/>
      </c>
      <c r="K3342" s="25" t="str">
        <f>IFERROR(MID($D3342,19,7)+0,"")</f>
        <v/>
      </c>
      <c r="L3342" s="25" t="str">
        <f>IFERROR(MID($D3342,28,7)+0,"")</f>
        <v/>
      </c>
      <c r="M3342" s="25" t="str">
        <f>IF(IFERROR(MID($Q3342,1,7)+0,"")&lt;1130000,IF(INDEX(C:C,MATCH(LEFT(Q3342,7)+0,I:I,0))&lt;1130000,"",INDEX(C:C,MATCH(LEFT(Q3342,7)+0,I:I,0))),IFERROR(MID($Q3342,1,7)+0,""))</f>
        <v/>
      </c>
      <c r="N3342" s="25" t="str">
        <f>IF(IFERROR(MID($Q3342,10,7)+0,"")&lt;1130000,"",IFERROR(MID($Q3342,10,7)+0,""))</f>
        <v/>
      </c>
      <c r="O3342" s="25" t="str">
        <f>IF(IFERROR(MID($Q3342,19,7)+0,"")&lt;1130000,"",IFERROR(MID($Q3342,19,7)+0,""))</f>
        <v/>
      </c>
      <c r="P3342" s="25" t="str">
        <f>IF(M3342="","",IF(N3342="",M3342,M3342&amp;", "&amp;N3342))</f>
        <v/>
      </c>
      <c r="Q3342" s="25"/>
      <c r="R3342" s="25"/>
      <c r="S3342" s="35" t="s">
        <v>102</v>
      </c>
      <c r="T3342" s="25" t="s">
        <v>36</v>
      </c>
      <c r="U3342" s="185">
        <v>3037</v>
      </c>
      <c r="V3342" s="188">
        <v>3037</v>
      </c>
      <c r="W3342" s="189">
        <v>3037</v>
      </c>
      <c r="X3342" s="31">
        <v>3037</v>
      </c>
      <c r="Y3342" s="90">
        <f>IFERROR(ROUND(X3342/W3342-1,2),"")</f>
        <v>0</v>
      </c>
      <c r="Z3342" s="31">
        <f>IF(OR(S3342="VLD MLC components",S3342="VLD MLC pipes",S3342="VLD PEX components",S3342="VLD PEX pipes",S3342="VLD PHC components",S3342="VLD PHC pipes",S3342="Controls VLD"),"По запросу",X3342)</f>
        <v>3037</v>
      </c>
      <c r="AA3342" s="63">
        <f>ROUND(X3342/1.2,3)</f>
        <v>2530.8330000000001</v>
      </c>
      <c r="AB3342" s="23">
        <v>2530.8330000000001</v>
      </c>
      <c r="AC3342" s="190">
        <f>IFERROR(ROUND(AA3342/AB3342-1,2),"")</f>
        <v>0</v>
      </c>
      <c r="AD3342" s="25">
        <v>0.6</v>
      </c>
      <c r="AE3342" s="25">
        <v>1.5E-3</v>
      </c>
      <c r="AF3342" s="25">
        <v>3</v>
      </c>
      <c r="AG3342" s="25">
        <v>3</v>
      </c>
      <c r="AH3342" s="25">
        <v>3</v>
      </c>
      <c r="AI3342" s="25">
        <v>3</v>
      </c>
      <c r="AJ3342" s="25" t="s">
        <v>20</v>
      </c>
      <c r="AK3342" s="22" t="s">
        <v>20</v>
      </c>
      <c r="AL3342" s="25" t="s">
        <v>20</v>
      </c>
      <c r="AM3342" s="25">
        <v>1</v>
      </c>
      <c r="AN3342" s="25" t="s">
        <v>22</v>
      </c>
      <c r="AO3342" s="25" t="s">
        <v>22</v>
      </c>
      <c r="AP3342" s="25" t="s">
        <v>22</v>
      </c>
      <c r="AQ3342" s="25"/>
      <c r="AR3342" s="94"/>
      <c r="AS3342" s="157">
        <v>5</v>
      </c>
      <c r="AT3342" s="93">
        <v>42551</v>
      </c>
      <c r="AU3342" s="92" t="s">
        <v>22</v>
      </c>
      <c r="AV3342" s="91" t="s">
        <v>152</v>
      </c>
      <c r="AW3342" s="92" t="s">
        <v>152</v>
      </c>
      <c r="AX3342" s="92" t="s">
        <v>48</v>
      </c>
      <c r="AY3342" s="91" t="s">
        <v>152</v>
      </c>
      <c r="AZ3342" s="23"/>
      <c r="BA3342" s="25" t="s">
        <v>2200</v>
      </c>
      <c r="BB3342" t="s">
        <v>25</v>
      </c>
      <c r="BC3342">
        <v>3037</v>
      </c>
      <c r="BD3342" t="str">
        <f>IF(Z3342=BC3342,"OK")</f>
        <v>OK</v>
      </c>
      <c r="BE3342">
        <v>0.6</v>
      </c>
      <c r="BF3342">
        <v>1.5E-3</v>
      </c>
      <c r="BG3342" t="s">
        <v>22</v>
      </c>
      <c r="BH3342" t="s">
        <v>22</v>
      </c>
      <c r="BI3342" t="s">
        <v>22</v>
      </c>
      <c r="BJ3342">
        <v>0</v>
      </c>
      <c r="BK3342">
        <v>0</v>
      </c>
      <c r="BN3342" s="183"/>
    </row>
    <row r="3343" spans="1:66" x14ac:dyDescent="0.25">
      <c r="A3343" s="1"/>
      <c r="B3343" s="94">
        <v>3330</v>
      </c>
      <c r="C3343" s="43">
        <v>1003565</v>
      </c>
      <c r="D3343" s="25"/>
      <c r="E3343" s="27" t="s">
        <v>2199</v>
      </c>
      <c r="F3343" s="151" t="s">
        <v>21</v>
      </c>
      <c r="G3343" s="25"/>
      <c r="H3343" s="46" t="str">
        <f>IFERROR(IFERROR(IF(SEARCH("Usystems",$E3343)&gt;0,"Usystems"),IF(SEARCH("RIIFO",$E3343)&gt;0,"RIIFO","Uponor")),"Uponor")</f>
        <v>Uponor</v>
      </c>
      <c r="I3343" s="25" t="str">
        <f>IFERROR(MID($D3343,1,7)+0,"")</f>
        <v/>
      </c>
      <c r="J3343" s="25" t="str">
        <f>IFERROR(MID($D3343,10,7)+0,"")</f>
        <v/>
      </c>
      <c r="K3343" s="25" t="str">
        <f>IFERROR(MID($D3343,19,7)+0,"")</f>
        <v/>
      </c>
      <c r="L3343" s="25" t="str">
        <f>IFERROR(MID($D3343,28,7)+0,"")</f>
        <v/>
      </c>
      <c r="M3343" s="25" t="str">
        <f>IF(IFERROR(MID($Q3343,1,7)+0,"")&lt;1130000,IF(INDEX(C:C,MATCH(LEFT(Q3343,7)+0,I:I,0))&lt;1130000,"",INDEX(C:C,MATCH(LEFT(Q3343,7)+0,I:I,0))),IFERROR(MID($Q3343,1,7)+0,""))</f>
        <v/>
      </c>
      <c r="N3343" s="25" t="str">
        <f>IF(IFERROR(MID($Q3343,10,7)+0,"")&lt;1130000,"",IFERROR(MID($Q3343,10,7)+0,""))</f>
        <v/>
      </c>
      <c r="O3343" s="25" t="str">
        <f>IF(IFERROR(MID($Q3343,19,7)+0,"")&lt;1130000,"",IFERROR(MID($Q3343,19,7)+0,""))</f>
        <v/>
      </c>
      <c r="P3343" s="25" t="str">
        <f>IF(M3343="","",IF(N3343="",M3343,M3343&amp;", "&amp;N3343))</f>
        <v/>
      </c>
      <c r="Q3343" s="25"/>
      <c r="R3343" s="25"/>
      <c r="S3343" s="35" t="s">
        <v>102</v>
      </c>
      <c r="T3343" s="25" t="s">
        <v>36</v>
      </c>
      <c r="U3343" s="185">
        <v>51421</v>
      </c>
      <c r="V3343" s="188">
        <v>51421</v>
      </c>
      <c r="W3343" s="189">
        <v>51421</v>
      </c>
      <c r="X3343" s="31">
        <v>51421</v>
      </c>
      <c r="Y3343" s="90">
        <f>IFERROR(ROUND(X3343/W3343-1,2),"")</f>
        <v>0</v>
      </c>
      <c r="Z3343" s="31">
        <f>IF(OR(S3343="VLD MLC components",S3343="VLD MLC pipes",S3343="VLD PEX components",S3343="VLD PEX pipes",S3343="VLD PHC components",S3343="VLD PHC pipes",S3343="Controls VLD"),"По запросу",X3343)</f>
        <v>51421</v>
      </c>
      <c r="AA3343" s="63">
        <f>ROUND(X3343/1.2,3)</f>
        <v>42850.832999999999</v>
      </c>
      <c r="AB3343" s="23">
        <v>42850.832999999999</v>
      </c>
      <c r="AC3343" s="190">
        <f>IFERROR(ROUND(AA3343/AB3343-1,2),"")</f>
        <v>0</v>
      </c>
      <c r="AD3343" s="25">
        <v>25</v>
      </c>
      <c r="AE3343" s="25">
        <v>0.74642600000000003</v>
      </c>
      <c r="AF3343" s="25">
        <v>0</v>
      </c>
      <c r="AG3343" s="25" t="s">
        <v>22</v>
      </c>
      <c r="AH3343" s="25">
        <v>0</v>
      </c>
      <c r="AI3343" s="25">
        <v>0</v>
      </c>
      <c r="AJ3343" s="25" t="s">
        <v>20</v>
      </c>
      <c r="AK3343" s="42" t="s">
        <v>19</v>
      </c>
      <c r="AL3343" s="25" t="s">
        <v>20</v>
      </c>
      <c r="AM3343" s="25">
        <v>1</v>
      </c>
      <c r="AN3343" s="25"/>
      <c r="AO3343" s="25"/>
      <c r="AP3343" s="25"/>
      <c r="AQ3343" s="25"/>
      <c r="AR3343" s="94"/>
      <c r="AS3343" s="157" t="s">
        <v>22</v>
      </c>
      <c r="AT3343" s="93">
        <v>42551</v>
      </c>
      <c r="AU3343" s="92" t="s">
        <v>22</v>
      </c>
      <c r="AV3343" s="91" t="s">
        <v>48</v>
      </c>
      <c r="AW3343" s="92" t="s">
        <v>48</v>
      </c>
      <c r="AX3343" s="92" t="s">
        <v>48</v>
      </c>
      <c r="AY3343" s="91" t="s">
        <v>152</v>
      </c>
      <c r="AZ3343" s="23"/>
      <c r="BA3343" s="25">
        <v>0</v>
      </c>
      <c r="BB3343" t="s">
        <v>48</v>
      </c>
      <c r="BC3343" t="e">
        <v>#N/A</v>
      </c>
      <c r="BD3343" t="e">
        <f>IF(Z3343=BC3343,"OK")</f>
        <v>#N/A</v>
      </c>
      <c r="BE3343">
        <v>25</v>
      </c>
      <c r="BF3343">
        <v>0.74642600000000003</v>
      </c>
      <c r="BG3343">
        <v>0</v>
      </c>
      <c r="BH3343">
        <v>0</v>
      </c>
      <c r="BI3343">
        <v>0</v>
      </c>
      <c r="BJ3343">
        <v>0</v>
      </c>
      <c r="BK3343">
        <v>0</v>
      </c>
      <c r="BN3343" s="183"/>
    </row>
    <row r="3344" spans="1:66" x14ac:dyDescent="0.25">
      <c r="A3344" s="1"/>
      <c r="B3344" s="94">
        <v>3331</v>
      </c>
      <c r="C3344" s="43">
        <v>1050930</v>
      </c>
      <c r="D3344" s="25"/>
      <c r="E3344" s="27" t="s">
        <v>2198</v>
      </c>
      <c r="F3344" s="151" t="s">
        <v>21</v>
      </c>
      <c r="G3344" s="25"/>
      <c r="H3344" s="46" t="str">
        <f>IFERROR(IFERROR(IF(SEARCH("Usystems",$E3344)&gt;0,"Usystems"),IF(SEARCH("RIIFO",$E3344)&gt;0,"RIIFO","Uponor")),"Uponor")</f>
        <v>Uponor</v>
      </c>
      <c r="I3344" s="25" t="str">
        <f>IFERROR(MID($D3344,1,7)+0,"")</f>
        <v/>
      </c>
      <c r="J3344" s="25" t="str">
        <f>IFERROR(MID($D3344,10,7)+0,"")</f>
        <v/>
      </c>
      <c r="K3344" s="25" t="str">
        <f>IFERROR(MID($D3344,19,7)+0,"")</f>
        <v/>
      </c>
      <c r="L3344" s="25" t="str">
        <f>IFERROR(MID($D3344,28,7)+0,"")</f>
        <v/>
      </c>
      <c r="M3344" s="25" t="str">
        <f>IF(IFERROR(MID($Q3344,1,7)+0,"")&lt;1130000,IF(INDEX(C:C,MATCH(LEFT(Q3344,7)+0,I:I,0))&lt;1130000,"",INDEX(C:C,MATCH(LEFT(Q3344,7)+0,I:I,0))),IFERROR(MID($Q3344,1,7)+0,""))</f>
        <v/>
      </c>
      <c r="N3344" s="25" t="str">
        <f>IF(IFERROR(MID($Q3344,10,7)+0,"")&lt;1130000,"",IFERROR(MID($Q3344,10,7)+0,""))</f>
        <v/>
      </c>
      <c r="O3344" s="25" t="str">
        <f>IF(IFERROR(MID($Q3344,19,7)+0,"")&lt;1130000,"",IFERROR(MID($Q3344,19,7)+0,""))</f>
        <v/>
      </c>
      <c r="P3344" s="25" t="str">
        <f>IF(M3344="","",IF(N3344="",M3344,M3344&amp;", "&amp;N3344))</f>
        <v/>
      </c>
      <c r="Q3344" s="25"/>
      <c r="R3344" s="25"/>
      <c r="S3344" s="35" t="s">
        <v>102</v>
      </c>
      <c r="T3344" s="25" t="s">
        <v>36</v>
      </c>
      <c r="U3344" s="185">
        <v>55941</v>
      </c>
      <c r="V3344" s="188">
        <v>55941</v>
      </c>
      <c r="W3344" s="189">
        <v>55941</v>
      </c>
      <c r="X3344" s="31">
        <v>55941</v>
      </c>
      <c r="Y3344" s="90">
        <f>IFERROR(ROUND(X3344/W3344-1,2),"")</f>
        <v>0</v>
      </c>
      <c r="Z3344" s="31">
        <f>IF(OR(S3344="VLD MLC components",S3344="VLD MLC pipes",S3344="VLD PEX components",S3344="VLD PEX pipes",S3344="VLD PHC components",S3344="VLD PHC pipes",S3344="Controls VLD"),"По запросу",X3344)</f>
        <v>55941</v>
      </c>
      <c r="AA3344" s="63">
        <f>ROUND(X3344/1.2,3)</f>
        <v>46617.5</v>
      </c>
      <c r="AB3344" s="23">
        <v>46617.5</v>
      </c>
      <c r="AC3344" s="190">
        <f>IFERROR(ROUND(AA3344/AB3344-1,2),"")</f>
        <v>0</v>
      </c>
      <c r="AD3344" s="25">
        <v>16</v>
      </c>
      <c r="AE3344" s="25">
        <v>0.38400000000000001</v>
      </c>
      <c r="AF3344" s="25">
        <v>0</v>
      </c>
      <c r="AG3344" s="25" t="s">
        <v>22</v>
      </c>
      <c r="AH3344" s="25">
        <v>0</v>
      </c>
      <c r="AI3344" s="25">
        <v>0</v>
      </c>
      <c r="AJ3344" s="25" t="s">
        <v>20</v>
      </c>
      <c r="AK3344" s="42" t="s">
        <v>19</v>
      </c>
      <c r="AL3344" s="25" t="s">
        <v>20</v>
      </c>
      <c r="AM3344" s="25">
        <v>1</v>
      </c>
      <c r="AN3344" s="25"/>
      <c r="AO3344" s="25"/>
      <c r="AP3344" s="25"/>
      <c r="AQ3344" s="25"/>
      <c r="AR3344" s="94"/>
      <c r="AS3344" s="157" t="s">
        <v>22</v>
      </c>
      <c r="AT3344" s="93">
        <v>42551</v>
      </c>
      <c r="AU3344" s="92" t="s">
        <v>22</v>
      </c>
      <c r="AV3344" s="91" t="s">
        <v>48</v>
      </c>
      <c r="AW3344" s="92" t="s">
        <v>48</v>
      </c>
      <c r="AX3344" s="92" t="s">
        <v>48</v>
      </c>
      <c r="AY3344" s="91" t="s">
        <v>152</v>
      </c>
      <c r="AZ3344" s="23"/>
      <c r="BA3344" s="25">
        <v>0</v>
      </c>
      <c r="BB3344" t="s">
        <v>48</v>
      </c>
      <c r="BC3344" t="e">
        <v>#N/A</v>
      </c>
      <c r="BD3344" t="e">
        <f>IF(Z3344=BC3344,"OK")</f>
        <v>#N/A</v>
      </c>
      <c r="BE3344">
        <v>16</v>
      </c>
      <c r="BF3344">
        <v>0.38400000000000001</v>
      </c>
      <c r="BG3344">
        <v>0</v>
      </c>
      <c r="BH3344">
        <v>0</v>
      </c>
      <c r="BI3344">
        <v>0</v>
      </c>
      <c r="BJ3344">
        <v>0</v>
      </c>
      <c r="BK3344">
        <v>0</v>
      </c>
      <c r="BN3344" s="183"/>
    </row>
    <row r="3345" spans="1:66" ht="25.5" x14ac:dyDescent="0.25">
      <c r="A3345" s="1"/>
      <c r="B3345" s="94">
        <v>3332</v>
      </c>
      <c r="C3345" s="43">
        <v>1003604</v>
      </c>
      <c r="D3345" s="25"/>
      <c r="E3345" s="36" t="s">
        <v>2197</v>
      </c>
      <c r="F3345" s="151" t="s">
        <v>21</v>
      </c>
      <c r="G3345" s="25"/>
      <c r="H3345" s="46" t="str">
        <f>IFERROR(IFERROR(IF(SEARCH("Usystems",$E3345)&gt;0,"Usystems"),IF(SEARCH("RIIFO",$E3345)&gt;0,"RIIFO","Uponor")),"Uponor")</f>
        <v>Uponor</v>
      </c>
      <c r="I3345" s="25" t="str">
        <f>IFERROR(MID($D3345,1,7)+0,"")</f>
        <v/>
      </c>
      <c r="J3345" s="25" t="str">
        <f>IFERROR(MID($D3345,10,7)+0,"")</f>
        <v/>
      </c>
      <c r="K3345" s="25" t="str">
        <f>IFERROR(MID($D3345,19,7)+0,"")</f>
        <v/>
      </c>
      <c r="L3345" s="25" t="str">
        <f>IFERROR(MID($D3345,28,7)+0,"")</f>
        <v/>
      </c>
      <c r="M3345" s="25" t="str">
        <f>IF(IFERROR(MID($Q3345,1,7)+0,"")&lt;1130000,IF(INDEX(C:C,MATCH(LEFT(Q3345,7)+0,I:I,0))&lt;1130000,"",INDEX(C:C,MATCH(LEFT(Q3345,7)+0,I:I,0))),IFERROR(MID($Q3345,1,7)+0,""))</f>
        <v/>
      </c>
      <c r="N3345" s="25" t="str">
        <f>IF(IFERROR(MID($Q3345,10,7)+0,"")&lt;1130000,"",IFERROR(MID($Q3345,10,7)+0,""))</f>
        <v/>
      </c>
      <c r="O3345" s="25" t="str">
        <f>IF(IFERROR(MID($Q3345,19,7)+0,"")&lt;1130000,"",IFERROR(MID($Q3345,19,7)+0,""))</f>
        <v/>
      </c>
      <c r="P3345" s="25" t="str">
        <f>IF(M3345="","",IF(N3345="",M3345,M3345&amp;", "&amp;N3345))</f>
        <v/>
      </c>
      <c r="Q3345" s="25"/>
      <c r="R3345" s="25"/>
      <c r="S3345" s="35" t="s">
        <v>102</v>
      </c>
      <c r="T3345" s="25" t="s">
        <v>36</v>
      </c>
      <c r="U3345" s="185">
        <v>9179</v>
      </c>
      <c r="V3345" s="188">
        <v>9179</v>
      </c>
      <c r="W3345" s="189">
        <v>9179</v>
      </c>
      <c r="X3345" s="31">
        <v>9179</v>
      </c>
      <c r="Y3345" s="90">
        <f>IFERROR(ROUND(X3345/W3345-1,2),"")</f>
        <v>0</v>
      </c>
      <c r="Z3345" s="31">
        <f>IF(OR(S3345="VLD MLC components",S3345="VLD MLC pipes",S3345="VLD PEX components",S3345="VLD PEX pipes",S3345="VLD PHC components",S3345="VLD PHC pipes",S3345="Controls VLD"),"По запросу",X3345)</f>
        <v>9179</v>
      </c>
      <c r="AA3345" s="63">
        <f>ROUND(X3345/1.2,3)</f>
        <v>7649.1670000000004</v>
      </c>
      <c r="AB3345" s="23">
        <v>7649.1670000000004</v>
      </c>
      <c r="AC3345" s="190">
        <f>IFERROR(ROUND(AA3345/AB3345-1,2),"")</f>
        <v>0</v>
      </c>
      <c r="AD3345" s="25">
        <v>5</v>
      </c>
      <c r="AE3345" s="25">
        <v>0.12288</v>
      </c>
      <c r="AF3345" s="25">
        <v>0</v>
      </c>
      <c r="AG3345" s="25" t="s">
        <v>22</v>
      </c>
      <c r="AH3345" s="25">
        <v>0</v>
      </c>
      <c r="AI3345" s="25">
        <v>0</v>
      </c>
      <c r="AJ3345" s="25" t="s">
        <v>20</v>
      </c>
      <c r="AK3345" s="42" t="s">
        <v>19</v>
      </c>
      <c r="AL3345" s="25" t="s">
        <v>20</v>
      </c>
      <c r="AM3345" s="25">
        <v>1</v>
      </c>
      <c r="AN3345" s="25" t="s">
        <v>22</v>
      </c>
      <c r="AO3345" s="25" t="s">
        <v>22</v>
      </c>
      <c r="AP3345" s="25" t="s">
        <v>22</v>
      </c>
      <c r="AQ3345" s="25"/>
      <c r="AR3345" s="94"/>
      <c r="AS3345" s="157" t="s">
        <v>22</v>
      </c>
      <c r="AT3345" s="93">
        <v>43738</v>
      </c>
      <c r="AU3345" s="92" t="s">
        <v>22</v>
      </c>
      <c r="AV3345" s="91" t="s">
        <v>48</v>
      </c>
      <c r="AW3345" s="92" t="s">
        <v>48</v>
      </c>
      <c r="AX3345" s="92" t="s">
        <v>48</v>
      </c>
      <c r="AY3345" s="91" t="s">
        <v>152</v>
      </c>
      <c r="AZ3345" s="23"/>
      <c r="BA3345" s="25">
        <v>0</v>
      </c>
      <c r="BB3345" t="s">
        <v>48</v>
      </c>
      <c r="BC3345" t="e">
        <v>#N/A</v>
      </c>
      <c r="BD3345" t="e">
        <f>IF(Z3345=BC3345,"OK")</f>
        <v>#N/A</v>
      </c>
      <c r="BE3345">
        <v>5</v>
      </c>
      <c r="BF3345">
        <v>0.12288</v>
      </c>
      <c r="BG3345" t="s">
        <v>22</v>
      </c>
      <c r="BH3345" t="s">
        <v>22</v>
      </c>
      <c r="BI3345" t="s">
        <v>22</v>
      </c>
      <c r="BJ3345">
        <v>0</v>
      </c>
      <c r="BK3345">
        <v>0</v>
      </c>
      <c r="BN3345" s="183"/>
    </row>
    <row r="3346" spans="1:66" x14ac:dyDescent="0.25">
      <c r="A3346" s="1"/>
      <c r="B3346" s="94">
        <v>3333</v>
      </c>
      <c r="C3346" s="43">
        <v>1050931</v>
      </c>
      <c r="D3346" s="25"/>
      <c r="E3346" s="27" t="s">
        <v>2196</v>
      </c>
      <c r="F3346" s="151" t="s">
        <v>21</v>
      </c>
      <c r="G3346" s="25"/>
      <c r="H3346" s="46" t="str">
        <f>IFERROR(IFERROR(IF(SEARCH("Usystems",$E3346)&gt;0,"Usystems"),IF(SEARCH("RIIFO",$E3346)&gt;0,"RIIFO","Uponor")),"Uponor")</f>
        <v>Uponor</v>
      </c>
      <c r="I3346" s="25" t="str">
        <f>IFERROR(MID($D3346,1,7)+0,"")</f>
        <v/>
      </c>
      <c r="J3346" s="25" t="str">
        <f>IFERROR(MID($D3346,10,7)+0,"")</f>
        <v/>
      </c>
      <c r="K3346" s="25" t="str">
        <f>IFERROR(MID($D3346,19,7)+0,"")</f>
        <v/>
      </c>
      <c r="L3346" s="25" t="str">
        <f>IFERROR(MID($D3346,28,7)+0,"")</f>
        <v/>
      </c>
      <c r="M3346" s="25" t="str">
        <f>IF(IFERROR(MID($Q3346,1,7)+0,"")&lt;1130000,IF(INDEX(C:C,MATCH(LEFT(Q3346,7)+0,I:I,0))&lt;1130000,"",INDEX(C:C,MATCH(LEFT(Q3346,7)+0,I:I,0))),IFERROR(MID($Q3346,1,7)+0,""))</f>
        <v/>
      </c>
      <c r="N3346" s="25" t="str">
        <f>IF(IFERROR(MID($Q3346,10,7)+0,"")&lt;1130000,"",IFERROR(MID($Q3346,10,7)+0,""))</f>
        <v/>
      </c>
      <c r="O3346" s="25" t="str">
        <f>IF(IFERROR(MID($Q3346,19,7)+0,"")&lt;1130000,"",IFERROR(MID($Q3346,19,7)+0,""))</f>
        <v/>
      </c>
      <c r="P3346" s="25" t="str">
        <f>IF(M3346="","",IF(N3346="",M3346,M3346&amp;", "&amp;N3346))</f>
        <v/>
      </c>
      <c r="Q3346" s="25"/>
      <c r="R3346" s="25"/>
      <c r="S3346" s="35" t="s">
        <v>102</v>
      </c>
      <c r="T3346" s="25" t="s">
        <v>36</v>
      </c>
      <c r="U3346" s="185">
        <v>244424</v>
      </c>
      <c r="V3346" s="188">
        <v>244424</v>
      </c>
      <c r="W3346" s="189">
        <v>244424</v>
      </c>
      <c r="X3346" s="31">
        <v>244424</v>
      </c>
      <c r="Y3346" s="90">
        <f>IFERROR(ROUND(X3346/W3346-1,2),"")</f>
        <v>0</v>
      </c>
      <c r="Z3346" s="31">
        <f>IF(OR(S3346="VLD MLC components",S3346="VLD MLC pipes",S3346="VLD PEX components",S3346="VLD PEX pipes",S3346="VLD PHC components",S3346="VLD PHC pipes",S3346="Controls VLD"),"По запросу",X3346)</f>
        <v>244424</v>
      </c>
      <c r="AA3346" s="63">
        <f>ROUND(X3346/1.2,3)</f>
        <v>203686.66699999999</v>
      </c>
      <c r="AB3346" s="23">
        <v>203686.66699999999</v>
      </c>
      <c r="AC3346" s="190">
        <f>IFERROR(ROUND(AA3346/AB3346-1,2),"")</f>
        <v>0</v>
      </c>
      <c r="AD3346" s="25">
        <v>110</v>
      </c>
      <c r="AE3346" s="25">
        <v>1.2</v>
      </c>
      <c r="AF3346" s="25">
        <v>0</v>
      </c>
      <c r="AG3346" s="25" t="s">
        <v>22</v>
      </c>
      <c r="AH3346" s="25">
        <v>0</v>
      </c>
      <c r="AI3346" s="25">
        <v>0</v>
      </c>
      <c r="AJ3346" s="25" t="s">
        <v>20</v>
      </c>
      <c r="AK3346" s="42" t="s">
        <v>19</v>
      </c>
      <c r="AL3346" s="25" t="s">
        <v>20</v>
      </c>
      <c r="AM3346" s="25">
        <v>1</v>
      </c>
      <c r="AN3346" s="25">
        <v>1200</v>
      </c>
      <c r="AO3346" s="25">
        <v>800</v>
      </c>
      <c r="AP3346" s="25">
        <v>1100</v>
      </c>
      <c r="AQ3346" s="25"/>
      <c r="AR3346" s="94"/>
      <c r="AS3346" s="157" t="s">
        <v>22</v>
      </c>
      <c r="AT3346" s="93">
        <v>42551</v>
      </c>
      <c r="AU3346" s="92" t="s">
        <v>22</v>
      </c>
      <c r="AV3346" s="91" t="s">
        <v>48</v>
      </c>
      <c r="AW3346" s="92" t="s">
        <v>48</v>
      </c>
      <c r="AX3346" s="92" t="s">
        <v>48</v>
      </c>
      <c r="AY3346" s="91" t="s">
        <v>152</v>
      </c>
      <c r="AZ3346" s="23"/>
      <c r="BA3346" s="25">
        <v>0</v>
      </c>
      <c r="BB3346" t="s">
        <v>48</v>
      </c>
      <c r="BC3346" t="e">
        <v>#N/A</v>
      </c>
      <c r="BD3346" t="e">
        <f>IF(Z3346=BC3346,"OK")</f>
        <v>#N/A</v>
      </c>
      <c r="BE3346">
        <v>110</v>
      </c>
      <c r="BF3346">
        <v>1.2</v>
      </c>
      <c r="BG3346">
        <v>1200</v>
      </c>
      <c r="BH3346">
        <v>800</v>
      </c>
      <c r="BI3346">
        <v>1100</v>
      </c>
      <c r="BJ3346">
        <v>0</v>
      </c>
      <c r="BK3346">
        <v>0</v>
      </c>
      <c r="BN3346" s="183"/>
    </row>
    <row r="3347" spans="1:66" ht="25.5" x14ac:dyDescent="0.25">
      <c r="A3347" s="1"/>
      <c r="B3347" s="94">
        <v>3334</v>
      </c>
      <c r="C3347" s="43">
        <v>1050934</v>
      </c>
      <c r="D3347" s="25"/>
      <c r="E3347" s="27" t="s">
        <v>2195</v>
      </c>
      <c r="F3347" s="151" t="s">
        <v>21</v>
      </c>
      <c r="G3347" s="25"/>
      <c r="H3347" s="46" t="str">
        <f>IFERROR(IFERROR(IF(SEARCH("Usystems",$E3347)&gt;0,"Usystems"),IF(SEARCH("RIIFO",$E3347)&gt;0,"RIIFO","Uponor")),"Uponor")</f>
        <v>Uponor</v>
      </c>
      <c r="I3347" s="25" t="str">
        <f>IFERROR(MID($D3347,1,7)+0,"")</f>
        <v/>
      </c>
      <c r="J3347" s="25" t="str">
        <f>IFERROR(MID($D3347,10,7)+0,"")</f>
        <v/>
      </c>
      <c r="K3347" s="25" t="str">
        <f>IFERROR(MID($D3347,19,7)+0,"")</f>
        <v/>
      </c>
      <c r="L3347" s="25" t="str">
        <f>IFERROR(MID($D3347,28,7)+0,"")</f>
        <v/>
      </c>
      <c r="M3347" s="25" t="str">
        <f>IF(IFERROR(MID($Q3347,1,7)+0,"")&lt;1130000,IF(INDEX(C:C,MATCH(LEFT(Q3347,7)+0,I:I,0))&lt;1130000,"",INDEX(C:C,MATCH(LEFT(Q3347,7)+0,I:I,0))),IFERROR(MID($Q3347,1,7)+0,""))</f>
        <v/>
      </c>
      <c r="N3347" s="25" t="str">
        <f>IF(IFERROR(MID($Q3347,10,7)+0,"")&lt;1130000,"",IFERROR(MID($Q3347,10,7)+0,""))</f>
        <v/>
      </c>
      <c r="O3347" s="25" t="str">
        <f>IF(IFERROR(MID($Q3347,19,7)+0,"")&lt;1130000,"",IFERROR(MID($Q3347,19,7)+0,""))</f>
        <v/>
      </c>
      <c r="P3347" s="25" t="str">
        <f>IF(M3347="","",IF(N3347="",M3347,M3347&amp;", "&amp;N3347))</f>
        <v/>
      </c>
      <c r="Q3347" s="25"/>
      <c r="R3347" s="25"/>
      <c r="S3347" s="35" t="s">
        <v>102</v>
      </c>
      <c r="T3347" s="25" t="s">
        <v>36</v>
      </c>
      <c r="U3347" s="185">
        <v>64810</v>
      </c>
      <c r="V3347" s="188">
        <v>64810</v>
      </c>
      <c r="W3347" s="189">
        <v>64810</v>
      </c>
      <c r="X3347" s="31">
        <v>64810</v>
      </c>
      <c r="Y3347" s="90">
        <f>IFERROR(ROUND(X3347/W3347-1,2),"")</f>
        <v>0</v>
      </c>
      <c r="Z3347" s="31">
        <f>IF(OR(S3347="VLD MLC components",S3347="VLD MLC pipes",S3347="VLD PEX components",S3347="VLD PEX pipes",S3347="VLD PHC components",S3347="VLD PHC pipes",S3347="Controls VLD"),"По запросу",X3347)</f>
        <v>64810</v>
      </c>
      <c r="AA3347" s="63">
        <f>ROUND(X3347/1.2,3)</f>
        <v>54008.332999999999</v>
      </c>
      <c r="AB3347" s="23">
        <v>54008.332999999999</v>
      </c>
      <c r="AC3347" s="190">
        <f>IFERROR(ROUND(AA3347/AB3347-1,2),"")</f>
        <v>0</v>
      </c>
      <c r="AD3347" s="25">
        <v>5.8</v>
      </c>
      <c r="AE3347" s="25">
        <v>0.255</v>
      </c>
      <c r="AF3347" s="25">
        <v>0</v>
      </c>
      <c r="AG3347" s="25" t="s">
        <v>22</v>
      </c>
      <c r="AH3347" s="25">
        <v>0</v>
      </c>
      <c r="AI3347" s="25">
        <v>0</v>
      </c>
      <c r="AJ3347" s="25" t="s">
        <v>20</v>
      </c>
      <c r="AK3347" s="42" t="s">
        <v>19</v>
      </c>
      <c r="AL3347" s="25" t="s">
        <v>20</v>
      </c>
      <c r="AM3347" s="25">
        <v>1</v>
      </c>
      <c r="AN3347" s="25">
        <v>1200</v>
      </c>
      <c r="AO3347" s="25">
        <v>800</v>
      </c>
      <c r="AP3347" s="25">
        <v>1100</v>
      </c>
      <c r="AQ3347" s="25"/>
      <c r="AR3347" s="94"/>
      <c r="AS3347" s="157" t="s">
        <v>22</v>
      </c>
      <c r="AT3347" s="93">
        <v>42551</v>
      </c>
      <c r="AU3347" s="92" t="s">
        <v>22</v>
      </c>
      <c r="AV3347" s="91" t="s">
        <v>48</v>
      </c>
      <c r="AW3347" s="92" t="s">
        <v>48</v>
      </c>
      <c r="AX3347" s="92" t="s">
        <v>48</v>
      </c>
      <c r="AY3347" s="91" t="s">
        <v>152</v>
      </c>
      <c r="AZ3347" s="23"/>
      <c r="BA3347" s="25">
        <v>0</v>
      </c>
      <c r="BB3347" t="s">
        <v>48</v>
      </c>
      <c r="BC3347" t="e">
        <v>#N/A</v>
      </c>
      <c r="BD3347" t="e">
        <f>IF(Z3347=BC3347,"OK")</f>
        <v>#N/A</v>
      </c>
      <c r="BE3347">
        <v>5.8</v>
      </c>
      <c r="BF3347">
        <v>0.255</v>
      </c>
      <c r="BG3347">
        <v>1200</v>
      </c>
      <c r="BH3347">
        <v>800</v>
      </c>
      <c r="BI3347">
        <v>1100</v>
      </c>
      <c r="BJ3347">
        <v>0</v>
      </c>
      <c r="BK3347">
        <v>0</v>
      </c>
      <c r="BN3347" s="183"/>
    </row>
    <row r="3348" spans="1:66" x14ac:dyDescent="0.25">
      <c r="A3348" s="1"/>
      <c r="B3348" s="94">
        <v>3335</v>
      </c>
      <c r="C3348" s="43">
        <v>1060088</v>
      </c>
      <c r="D3348" s="25"/>
      <c r="E3348" s="27" t="s">
        <v>2194</v>
      </c>
      <c r="F3348" s="151" t="s">
        <v>21</v>
      </c>
      <c r="G3348" s="25"/>
      <c r="H3348" s="46" t="str">
        <f>IFERROR(IFERROR(IF(SEARCH("Usystems",$E3348)&gt;0,"Usystems"),IF(SEARCH("RIIFO",$E3348)&gt;0,"RIIFO","Uponor")),"Uponor")</f>
        <v>Uponor</v>
      </c>
      <c r="I3348" s="25" t="str">
        <f>IFERROR(MID($D3348,1,7)+0,"")</f>
        <v/>
      </c>
      <c r="J3348" s="25" t="str">
        <f>IFERROR(MID($D3348,10,7)+0,"")</f>
        <v/>
      </c>
      <c r="K3348" s="25" t="str">
        <f>IFERROR(MID($D3348,19,7)+0,"")</f>
        <v/>
      </c>
      <c r="L3348" s="25" t="str">
        <f>IFERROR(MID($D3348,28,7)+0,"")</f>
        <v/>
      </c>
      <c r="M3348" s="25" t="str">
        <f>IF(IFERROR(MID($Q3348,1,7)+0,"")&lt;1130000,IF(INDEX(C:C,MATCH(LEFT(Q3348,7)+0,I:I,0))&lt;1130000,"",INDEX(C:C,MATCH(LEFT(Q3348,7)+0,I:I,0))),IFERROR(MID($Q3348,1,7)+0,""))</f>
        <v/>
      </c>
      <c r="N3348" s="25" t="str">
        <f>IF(IFERROR(MID($Q3348,10,7)+0,"")&lt;1130000,"",IFERROR(MID($Q3348,10,7)+0,""))</f>
        <v/>
      </c>
      <c r="O3348" s="25" t="str">
        <f>IF(IFERROR(MID($Q3348,19,7)+0,"")&lt;1130000,"",IFERROR(MID($Q3348,19,7)+0,""))</f>
        <v/>
      </c>
      <c r="P3348" s="25" t="str">
        <f>IF(M3348="","",IF(N3348="",M3348,M3348&amp;", "&amp;N3348))</f>
        <v/>
      </c>
      <c r="Q3348" s="25"/>
      <c r="R3348" s="25"/>
      <c r="S3348" s="35" t="s">
        <v>102</v>
      </c>
      <c r="T3348" s="25" t="s">
        <v>36</v>
      </c>
      <c r="U3348" s="185">
        <v>756019</v>
      </c>
      <c r="V3348" s="188">
        <v>756019</v>
      </c>
      <c r="W3348" s="189">
        <v>756019</v>
      </c>
      <c r="X3348" s="31">
        <v>756019</v>
      </c>
      <c r="Y3348" s="90">
        <f>IFERROR(ROUND(X3348/W3348-1,2),"")</f>
        <v>0</v>
      </c>
      <c r="Z3348" s="31">
        <f>IF(OR(S3348="VLD MLC components",S3348="VLD MLC pipes",S3348="VLD PEX components",S3348="VLD PEX pipes",S3348="VLD PHC components",S3348="VLD PHC pipes",S3348="Controls VLD"),"По запросу",X3348)</f>
        <v>756019</v>
      </c>
      <c r="AA3348" s="63">
        <f>ROUND(X3348/1.2,3)</f>
        <v>630015.83299999998</v>
      </c>
      <c r="AB3348" s="23">
        <v>630015.83299999998</v>
      </c>
      <c r="AC3348" s="190">
        <f>IFERROR(ROUND(AA3348/AB3348-1,2),"")</f>
        <v>0</v>
      </c>
      <c r="AD3348" s="25">
        <v>150</v>
      </c>
      <c r="AE3348" s="25">
        <v>4.6079999999999997</v>
      </c>
      <c r="AF3348" s="25">
        <v>0</v>
      </c>
      <c r="AG3348" s="25" t="s">
        <v>22</v>
      </c>
      <c r="AH3348" s="25">
        <v>0</v>
      </c>
      <c r="AI3348" s="25">
        <v>0</v>
      </c>
      <c r="AJ3348" s="25" t="s">
        <v>20</v>
      </c>
      <c r="AK3348" s="42" t="s">
        <v>19</v>
      </c>
      <c r="AL3348" s="25" t="s">
        <v>20</v>
      </c>
      <c r="AM3348" s="25">
        <v>1</v>
      </c>
      <c r="AN3348" s="25" t="s">
        <v>22</v>
      </c>
      <c r="AO3348" s="25" t="s">
        <v>22</v>
      </c>
      <c r="AP3348" s="25" t="s">
        <v>22</v>
      </c>
      <c r="AQ3348" s="25"/>
      <c r="AR3348" s="94"/>
      <c r="AS3348" s="157" t="s">
        <v>22</v>
      </c>
      <c r="AT3348" s="93">
        <v>42551</v>
      </c>
      <c r="AU3348" s="92" t="s">
        <v>22</v>
      </c>
      <c r="AV3348" s="91" t="s">
        <v>48</v>
      </c>
      <c r="AW3348" s="92" t="s">
        <v>48</v>
      </c>
      <c r="AX3348" s="92" t="s">
        <v>48</v>
      </c>
      <c r="AY3348" s="91" t="s">
        <v>152</v>
      </c>
      <c r="AZ3348" s="23"/>
      <c r="BA3348" s="25">
        <v>0</v>
      </c>
      <c r="BB3348" t="s">
        <v>48</v>
      </c>
      <c r="BC3348" t="e">
        <v>#N/A</v>
      </c>
      <c r="BD3348" t="e">
        <f>IF(Z3348=BC3348,"OK")</f>
        <v>#N/A</v>
      </c>
      <c r="BE3348">
        <v>150</v>
      </c>
      <c r="BF3348">
        <v>4.6079999999999997</v>
      </c>
      <c r="BG3348" t="s">
        <v>22</v>
      </c>
      <c r="BH3348" t="s">
        <v>22</v>
      </c>
      <c r="BI3348" t="s">
        <v>22</v>
      </c>
      <c r="BJ3348">
        <v>0</v>
      </c>
      <c r="BK3348">
        <v>0</v>
      </c>
      <c r="BN3348" s="183"/>
    </row>
    <row r="3349" spans="1:66" ht="25.5" x14ac:dyDescent="0.25">
      <c r="A3349" s="1"/>
      <c r="B3349" s="94">
        <v>3336</v>
      </c>
      <c r="C3349" s="43">
        <v>1062306</v>
      </c>
      <c r="D3349" s="25"/>
      <c r="E3349" s="27" t="s">
        <v>2193</v>
      </c>
      <c r="F3349" s="151" t="s">
        <v>21</v>
      </c>
      <c r="G3349" s="25"/>
      <c r="H3349" s="46" t="str">
        <f>IFERROR(IFERROR(IF(SEARCH("Usystems",$E3349)&gt;0,"Usystems"),IF(SEARCH("RIIFO",$E3349)&gt;0,"RIIFO","Uponor")),"Uponor")</f>
        <v>Uponor</v>
      </c>
      <c r="I3349" s="25" t="str">
        <f>IFERROR(MID($D3349,1,7)+0,"")</f>
        <v/>
      </c>
      <c r="J3349" s="25" t="str">
        <f>IFERROR(MID($D3349,10,7)+0,"")</f>
        <v/>
      </c>
      <c r="K3349" s="25" t="str">
        <f>IFERROR(MID($D3349,19,7)+0,"")</f>
        <v/>
      </c>
      <c r="L3349" s="25" t="str">
        <f>IFERROR(MID($D3349,28,7)+0,"")</f>
        <v/>
      </c>
      <c r="M3349" s="25" t="str">
        <f>IF(IFERROR(MID($Q3349,1,7)+0,"")&lt;1130000,IF(INDEX(C:C,MATCH(LEFT(Q3349,7)+0,I:I,0))&lt;1130000,"",INDEX(C:C,MATCH(LEFT(Q3349,7)+0,I:I,0))),IFERROR(MID($Q3349,1,7)+0,""))</f>
        <v/>
      </c>
      <c r="N3349" s="25" t="str">
        <f>IF(IFERROR(MID($Q3349,10,7)+0,"")&lt;1130000,"",IFERROR(MID($Q3349,10,7)+0,""))</f>
        <v/>
      </c>
      <c r="O3349" s="25" t="str">
        <f>IF(IFERROR(MID($Q3349,19,7)+0,"")&lt;1130000,"",IFERROR(MID($Q3349,19,7)+0,""))</f>
        <v/>
      </c>
      <c r="P3349" s="25" t="str">
        <f>IF(M3349="","",IF(N3349="",M3349,M3349&amp;", "&amp;N3349))</f>
        <v/>
      </c>
      <c r="Q3349" s="25"/>
      <c r="R3349" s="25"/>
      <c r="S3349" s="35" t="s">
        <v>102</v>
      </c>
      <c r="T3349" s="25" t="s">
        <v>36</v>
      </c>
      <c r="U3349" s="185">
        <v>101141</v>
      </c>
      <c r="V3349" s="188">
        <v>101141</v>
      </c>
      <c r="W3349" s="189">
        <v>101141</v>
      </c>
      <c r="X3349" s="31">
        <v>101141</v>
      </c>
      <c r="Y3349" s="90">
        <f>IFERROR(ROUND(X3349/W3349-1,2),"")</f>
        <v>0</v>
      </c>
      <c r="Z3349" s="31">
        <f>IF(OR(S3349="VLD MLC components",S3349="VLD MLC pipes",S3349="VLD PEX components",S3349="VLD PEX pipes",S3349="VLD PHC components",S3349="VLD PHC pipes",S3349="Controls VLD"),"По запросу",X3349)</f>
        <v>101141</v>
      </c>
      <c r="AA3349" s="63">
        <f>ROUND(X3349/1.2,3)</f>
        <v>84284.167000000001</v>
      </c>
      <c r="AB3349" s="23">
        <v>84284.167000000001</v>
      </c>
      <c r="AC3349" s="190">
        <f>IFERROR(ROUND(AA3349/AB3349-1,2),"")</f>
        <v>0</v>
      </c>
      <c r="AD3349" s="25">
        <v>15</v>
      </c>
      <c r="AE3349" s="25">
        <v>0.28000000000000003</v>
      </c>
      <c r="AF3349" s="25">
        <v>0</v>
      </c>
      <c r="AG3349" s="25" t="s">
        <v>22</v>
      </c>
      <c r="AH3349" s="25">
        <v>0</v>
      </c>
      <c r="AI3349" s="25">
        <v>0</v>
      </c>
      <c r="AJ3349" s="25" t="s">
        <v>20</v>
      </c>
      <c r="AK3349" s="42" t="s">
        <v>19</v>
      </c>
      <c r="AL3349" s="25" t="s">
        <v>20</v>
      </c>
      <c r="AM3349" s="25">
        <v>1</v>
      </c>
      <c r="AN3349" s="25" t="s">
        <v>22</v>
      </c>
      <c r="AO3349" s="25" t="s">
        <v>22</v>
      </c>
      <c r="AP3349" s="25" t="s">
        <v>22</v>
      </c>
      <c r="AQ3349" s="25"/>
      <c r="AR3349" s="94"/>
      <c r="AS3349" s="157" t="s">
        <v>22</v>
      </c>
      <c r="AT3349" s="93">
        <v>42551</v>
      </c>
      <c r="AU3349" s="92" t="s">
        <v>22</v>
      </c>
      <c r="AV3349" s="91" t="s">
        <v>48</v>
      </c>
      <c r="AW3349" s="92" t="s">
        <v>48</v>
      </c>
      <c r="AX3349" s="92" t="s">
        <v>48</v>
      </c>
      <c r="AY3349" s="91" t="s">
        <v>152</v>
      </c>
      <c r="AZ3349" s="23"/>
      <c r="BA3349" s="25">
        <v>0</v>
      </c>
      <c r="BB3349" t="s">
        <v>48</v>
      </c>
      <c r="BC3349" t="e">
        <v>#N/A</v>
      </c>
      <c r="BD3349" t="e">
        <f>IF(Z3349=BC3349,"OK")</f>
        <v>#N/A</v>
      </c>
      <c r="BE3349">
        <v>15</v>
      </c>
      <c r="BF3349">
        <v>0.28000000000000003</v>
      </c>
      <c r="BG3349" t="s">
        <v>22</v>
      </c>
      <c r="BH3349" t="s">
        <v>22</v>
      </c>
      <c r="BI3349" t="s">
        <v>22</v>
      </c>
      <c r="BJ3349">
        <v>0</v>
      </c>
      <c r="BK3349">
        <v>0</v>
      </c>
      <c r="BN3349" s="183"/>
    </row>
    <row r="3350" spans="1:66" ht="25.5" x14ac:dyDescent="0.25">
      <c r="A3350" s="1"/>
      <c r="B3350" s="94">
        <v>3337</v>
      </c>
      <c r="C3350" s="43">
        <v>1050932</v>
      </c>
      <c r="D3350" s="25"/>
      <c r="E3350" s="36" t="s">
        <v>2192</v>
      </c>
      <c r="F3350" s="151" t="s">
        <v>28</v>
      </c>
      <c r="G3350" s="41" t="s">
        <v>30</v>
      </c>
      <c r="H3350" s="46" t="str">
        <f>IFERROR(IFERROR(IF(SEARCH("Usystems",$E3350)&gt;0,"Usystems"),IF(SEARCH("RIIFO",$E3350)&gt;0,"RIIFO","Uponor")),"Uponor")</f>
        <v>Uponor</v>
      </c>
      <c r="I3350" s="25" t="str">
        <f>IFERROR(MID($D3350,1,7)+0,"")</f>
        <v/>
      </c>
      <c r="J3350" s="25" t="str">
        <f>IFERROR(MID($D3350,10,7)+0,"")</f>
        <v/>
      </c>
      <c r="K3350" s="25" t="str">
        <f>IFERROR(MID($D3350,19,7)+0,"")</f>
        <v/>
      </c>
      <c r="L3350" s="25" t="str">
        <f>IFERROR(MID($D3350,28,7)+0,"")</f>
        <v/>
      </c>
      <c r="M3350" s="25" t="str">
        <f>IF(IFERROR(MID($Q3350,1,7)+0,"")&lt;1130000,IF(INDEX(C:C,MATCH(LEFT(Q3350,7)+0,I:I,0))&lt;1130000,"",INDEX(C:C,MATCH(LEFT(Q3350,7)+0,I:I,0))),IFERROR(MID($Q3350,1,7)+0,""))</f>
        <v/>
      </c>
      <c r="N3350" s="25" t="str">
        <f>IF(IFERROR(MID($Q3350,10,7)+0,"")&lt;1130000,"",IFERROR(MID($Q3350,10,7)+0,""))</f>
        <v/>
      </c>
      <c r="O3350" s="25" t="str">
        <f>IF(IFERROR(MID($Q3350,19,7)+0,"")&lt;1130000,"",IFERROR(MID($Q3350,19,7)+0,""))</f>
        <v/>
      </c>
      <c r="P3350" s="25" t="str">
        <f>IF(M3350="","",IF(N3350="",M3350,M3350&amp;", "&amp;N3350))</f>
        <v/>
      </c>
      <c r="Q3350" s="25"/>
      <c r="R3350" s="25"/>
      <c r="S3350" s="35" t="s">
        <v>102</v>
      </c>
      <c r="T3350" s="25" t="s">
        <v>36</v>
      </c>
      <c r="U3350" s="185">
        <v>2769</v>
      </c>
      <c r="V3350" s="188">
        <v>2769</v>
      </c>
      <c r="W3350" s="189">
        <v>2769</v>
      </c>
      <c r="X3350" s="31">
        <v>2769</v>
      </c>
      <c r="Y3350" s="90">
        <f>IFERROR(ROUND(X3350/W3350-1,2),"")</f>
        <v>0</v>
      </c>
      <c r="Z3350" s="31">
        <f>IF(OR(S3350="VLD MLC components",S3350="VLD MLC pipes",S3350="VLD PEX components",S3350="VLD PEX pipes",S3350="VLD PHC components",S3350="VLD PHC pipes",S3350="Controls VLD"),"По запросу",X3350)</f>
        <v>2769</v>
      </c>
      <c r="AA3350" s="63">
        <f>ROUND(X3350/1.2,3)</f>
        <v>2307.5</v>
      </c>
      <c r="AB3350" s="23">
        <v>2307.5</v>
      </c>
      <c r="AC3350" s="190">
        <f>IFERROR(ROUND(AA3350/AB3350-1,2),"")</f>
        <v>0</v>
      </c>
      <c r="AD3350" s="25">
        <v>8.1999999999999993</v>
      </c>
      <c r="AE3350" s="25">
        <v>0.06</v>
      </c>
      <c r="AF3350" s="25">
        <v>0</v>
      </c>
      <c r="AG3350" s="25" t="s">
        <v>22</v>
      </c>
      <c r="AH3350" s="25">
        <v>0</v>
      </c>
      <c r="AI3350" s="25">
        <v>0</v>
      </c>
      <c r="AJ3350" s="25" t="s">
        <v>19</v>
      </c>
      <c r="AK3350" s="42" t="s">
        <v>19</v>
      </c>
      <c r="AL3350" s="25" t="s">
        <v>19</v>
      </c>
      <c r="AM3350" s="25">
        <v>1</v>
      </c>
      <c r="AN3350" s="25" t="s">
        <v>22</v>
      </c>
      <c r="AO3350" s="25" t="s">
        <v>22</v>
      </c>
      <c r="AP3350" s="25" t="s">
        <v>22</v>
      </c>
      <c r="AQ3350" s="25"/>
      <c r="AR3350" s="94"/>
      <c r="AS3350" s="157" t="s">
        <v>22</v>
      </c>
      <c r="AT3350" s="93">
        <v>42551</v>
      </c>
      <c r="AU3350" s="92" t="s">
        <v>22</v>
      </c>
      <c r="AV3350" s="91" t="s">
        <v>48</v>
      </c>
      <c r="AW3350" s="92" t="s">
        <v>48</v>
      </c>
      <c r="AX3350" s="92" t="s">
        <v>48</v>
      </c>
      <c r="AY3350" s="91" t="s">
        <v>152</v>
      </c>
      <c r="AZ3350" s="23"/>
      <c r="BA3350" s="25">
        <v>0</v>
      </c>
      <c r="BB3350" t="s">
        <v>48</v>
      </c>
      <c r="BC3350" t="e">
        <v>#N/A</v>
      </c>
      <c r="BD3350" t="e">
        <f>IF(Z3350=BC3350,"OK")</f>
        <v>#N/A</v>
      </c>
      <c r="BE3350">
        <v>8.1999999999999993</v>
      </c>
      <c r="BF3350">
        <v>0.06</v>
      </c>
      <c r="BG3350" t="s">
        <v>22</v>
      </c>
      <c r="BH3350" t="s">
        <v>22</v>
      </c>
      <c r="BI3350" t="s">
        <v>22</v>
      </c>
      <c r="BJ3350">
        <v>0</v>
      </c>
      <c r="BK3350">
        <v>0</v>
      </c>
      <c r="BN3350" s="183"/>
    </row>
    <row r="3351" spans="1:66" ht="25.5" x14ac:dyDescent="0.25">
      <c r="A3351" s="1"/>
      <c r="B3351" s="94">
        <v>3338</v>
      </c>
      <c r="C3351" s="43">
        <v>1050933</v>
      </c>
      <c r="D3351" s="25"/>
      <c r="E3351" s="27" t="s">
        <v>2191</v>
      </c>
      <c r="F3351" s="151" t="s">
        <v>21</v>
      </c>
      <c r="G3351" s="25"/>
      <c r="H3351" s="46" t="str">
        <f>IFERROR(IFERROR(IF(SEARCH("Usystems",$E3351)&gt;0,"Usystems"),IF(SEARCH("RIIFO",$E3351)&gt;0,"RIIFO","Uponor")),"Uponor")</f>
        <v>Uponor</v>
      </c>
      <c r="I3351" s="25" t="str">
        <f>IFERROR(MID($D3351,1,7)+0,"")</f>
        <v/>
      </c>
      <c r="J3351" s="25" t="str">
        <f>IFERROR(MID($D3351,10,7)+0,"")</f>
        <v/>
      </c>
      <c r="K3351" s="25" t="str">
        <f>IFERROR(MID($D3351,19,7)+0,"")</f>
        <v/>
      </c>
      <c r="L3351" s="25" t="str">
        <f>IFERROR(MID($D3351,28,7)+0,"")</f>
        <v/>
      </c>
      <c r="M3351" s="25" t="str">
        <f>IF(IFERROR(MID($Q3351,1,7)+0,"")&lt;1130000,IF(INDEX(C:C,MATCH(LEFT(Q3351,7)+0,I:I,0))&lt;1130000,"",INDEX(C:C,MATCH(LEFT(Q3351,7)+0,I:I,0))),IFERROR(MID($Q3351,1,7)+0,""))</f>
        <v/>
      </c>
      <c r="N3351" s="25" t="str">
        <f>IF(IFERROR(MID($Q3351,10,7)+0,"")&lt;1130000,"",IFERROR(MID($Q3351,10,7)+0,""))</f>
        <v/>
      </c>
      <c r="O3351" s="25" t="str">
        <f>IF(IFERROR(MID($Q3351,19,7)+0,"")&lt;1130000,"",IFERROR(MID($Q3351,19,7)+0,""))</f>
        <v/>
      </c>
      <c r="P3351" s="25" t="str">
        <f>IF(M3351="","",IF(N3351="",M3351,M3351&amp;", "&amp;N3351))</f>
        <v/>
      </c>
      <c r="Q3351" s="25"/>
      <c r="R3351" s="25"/>
      <c r="S3351" s="35" t="s">
        <v>102</v>
      </c>
      <c r="T3351" s="25" t="s">
        <v>36</v>
      </c>
      <c r="U3351" s="185">
        <v>57598</v>
      </c>
      <c r="V3351" s="188">
        <v>57598</v>
      </c>
      <c r="W3351" s="189">
        <v>57598</v>
      </c>
      <c r="X3351" s="31">
        <v>57598</v>
      </c>
      <c r="Y3351" s="90">
        <f>IFERROR(ROUND(X3351/W3351-1,2),"")</f>
        <v>0</v>
      </c>
      <c r="Z3351" s="31">
        <f>IF(OR(S3351="VLD MLC components",S3351="VLD MLC pipes",S3351="VLD PEX components",S3351="VLD PEX pipes",S3351="VLD PHC components",S3351="VLD PHC pipes",S3351="Controls VLD"),"По запросу",X3351)</f>
        <v>57598</v>
      </c>
      <c r="AA3351" s="63">
        <f>ROUND(X3351/1.2,3)</f>
        <v>47998.332999999999</v>
      </c>
      <c r="AB3351" s="23">
        <v>47998.332999999999</v>
      </c>
      <c r="AC3351" s="190">
        <f>IFERROR(ROUND(AA3351/AB3351-1,2),"")</f>
        <v>0</v>
      </c>
      <c r="AD3351" s="25">
        <v>2.89</v>
      </c>
      <c r="AE3351" s="25">
        <v>0.11</v>
      </c>
      <c r="AF3351" s="25">
        <v>0</v>
      </c>
      <c r="AG3351" s="25" t="s">
        <v>22</v>
      </c>
      <c r="AH3351" s="25">
        <v>0</v>
      </c>
      <c r="AI3351" s="25">
        <v>0</v>
      </c>
      <c r="AJ3351" s="25" t="s">
        <v>20</v>
      </c>
      <c r="AK3351" s="42" t="s">
        <v>19</v>
      </c>
      <c r="AL3351" s="25" t="s">
        <v>20</v>
      </c>
      <c r="AM3351" s="25">
        <v>1</v>
      </c>
      <c r="AN3351" s="25">
        <v>1190</v>
      </c>
      <c r="AO3351" s="25">
        <v>390</v>
      </c>
      <c r="AP3351" s="25">
        <v>258</v>
      </c>
      <c r="AQ3351" s="25"/>
      <c r="AR3351" s="94"/>
      <c r="AS3351" s="157" t="s">
        <v>22</v>
      </c>
      <c r="AT3351" s="93">
        <v>42551</v>
      </c>
      <c r="AU3351" s="92" t="s">
        <v>22</v>
      </c>
      <c r="AV3351" s="91" t="s">
        <v>48</v>
      </c>
      <c r="AW3351" s="92" t="s">
        <v>48</v>
      </c>
      <c r="AX3351" s="92" t="s">
        <v>48</v>
      </c>
      <c r="AY3351" s="91" t="s">
        <v>152</v>
      </c>
      <c r="AZ3351" s="23"/>
      <c r="BA3351" s="25">
        <v>0</v>
      </c>
      <c r="BB3351" t="s">
        <v>48</v>
      </c>
      <c r="BC3351" t="e">
        <v>#N/A</v>
      </c>
      <c r="BD3351" t="e">
        <f>IF(Z3351=BC3351,"OK")</f>
        <v>#N/A</v>
      </c>
      <c r="BE3351">
        <v>2.89</v>
      </c>
      <c r="BF3351">
        <v>0.11</v>
      </c>
      <c r="BG3351">
        <v>1190</v>
      </c>
      <c r="BH3351">
        <v>390</v>
      </c>
      <c r="BI3351">
        <v>258</v>
      </c>
      <c r="BJ3351">
        <v>0</v>
      </c>
      <c r="BK3351">
        <v>0</v>
      </c>
      <c r="BN3351" s="183"/>
    </row>
    <row r="3352" spans="1:66" x14ac:dyDescent="0.25">
      <c r="A3352" s="1"/>
      <c r="B3352" s="94">
        <v>3339</v>
      </c>
      <c r="C3352" s="43">
        <v>1003561</v>
      </c>
      <c r="D3352" s="25"/>
      <c r="E3352" s="27" t="s">
        <v>2190</v>
      </c>
      <c r="F3352" s="151" t="s">
        <v>21</v>
      </c>
      <c r="G3352" s="25"/>
      <c r="H3352" s="46" t="str">
        <f>IFERROR(IFERROR(IF(SEARCH("Usystems",$E3352)&gt;0,"Usystems"),IF(SEARCH("RIIFO",$E3352)&gt;0,"RIIFO","Uponor")),"Uponor")</f>
        <v>Uponor</v>
      </c>
      <c r="I3352" s="25" t="str">
        <f>IFERROR(MID($D3352,1,7)+0,"")</f>
        <v/>
      </c>
      <c r="J3352" s="25" t="str">
        <f>IFERROR(MID($D3352,10,7)+0,"")</f>
        <v/>
      </c>
      <c r="K3352" s="25" t="str">
        <f>IFERROR(MID($D3352,19,7)+0,"")</f>
        <v/>
      </c>
      <c r="L3352" s="25" t="str">
        <f>IFERROR(MID($D3352,28,7)+0,"")</f>
        <v/>
      </c>
      <c r="M3352" s="25" t="str">
        <f>IF(IFERROR(MID($Q3352,1,7)+0,"")&lt;1130000,IF(INDEX(C:C,MATCH(LEFT(Q3352,7)+0,I:I,0))&lt;1130000,"",INDEX(C:C,MATCH(LEFT(Q3352,7)+0,I:I,0))),IFERROR(MID($Q3352,1,7)+0,""))</f>
        <v/>
      </c>
      <c r="N3352" s="25" t="str">
        <f>IF(IFERROR(MID($Q3352,10,7)+0,"")&lt;1130000,"",IFERROR(MID($Q3352,10,7)+0,""))</f>
        <v/>
      </c>
      <c r="O3352" s="25" t="str">
        <f>IF(IFERROR(MID($Q3352,19,7)+0,"")&lt;1130000,"",IFERROR(MID($Q3352,19,7)+0,""))</f>
        <v/>
      </c>
      <c r="P3352" s="25" t="str">
        <f>IF(M3352="","",IF(N3352="",M3352,M3352&amp;", "&amp;N3352))</f>
        <v/>
      </c>
      <c r="Q3352" s="25"/>
      <c r="R3352" s="25"/>
      <c r="S3352" s="35" t="s">
        <v>102</v>
      </c>
      <c r="T3352" s="25" t="s">
        <v>36</v>
      </c>
      <c r="U3352" s="185">
        <v>397642</v>
      </c>
      <c r="V3352" s="188">
        <v>397642</v>
      </c>
      <c r="W3352" s="189">
        <v>397642</v>
      </c>
      <c r="X3352" s="31">
        <v>397642</v>
      </c>
      <c r="Y3352" s="90">
        <f>IFERROR(ROUND(X3352/W3352-1,2),"")</f>
        <v>0</v>
      </c>
      <c r="Z3352" s="31">
        <f>IF(OR(S3352="VLD MLC components",S3352="VLD MLC pipes",S3352="VLD PEX components",S3352="VLD PEX pipes",S3352="VLD PHC components",S3352="VLD PHC pipes",S3352="Controls VLD"),"По запросу",X3352)</f>
        <v>397642</v>
      </c>
      <c r="AA3352" s="63">
        <f>ROUND(X3352/1.2,3)</f>
        <v>331368.33299999998</v>
      </c>
      <c r="AB3352" s="23">
        <v>331368.33299999998</v>
      </c>
      <c r="AC3352" s="190">
        <f>IFERROR(ROUND(AA3352/AB3352-1,2),"")</f>
        <v>0</v>
      </c>
      <c r="AD3352" s="25">
        <v>245</v>
      </c>
      <c r="AE3352" s="25">
        <v>9.3699999999999992</v>
      </c>
      <c r="AF3352" s="25">
        <v>0</v>
      </c>
      <c r="AG3352" s="25" t="s">
        <v>22</v>
      </c>
      <c r="AH3352" s="25">
        <v>0</v>
      </c>
      <c r="AI3352" s="25">
        <v>0</v>
      </c>
      <c r="AJ3352" s="25" t="s">
        <v>20</v>
      </c>
      <c r="AK3352" s="42" t="s">
        <v>19</v>
      </c>
      <c r="AL3352" s="25" t="s">
        <v>20</v>
      </c>
      <c r="AM3352" s="25">
        <v>1</v>
      </c>
      <c r="AN3352" s="25" t="s">
        <v>22</v>
      </c>
      <c r="AO3352" s="25" t="s">
        <v>22</v>
      </c>
      <c r="AP3352" s="25" t="s">
        <v>22</v>
      </c>
      <c r="AQ3352" s="25"/>
      <c r="AR3352" s="94"/>
      <c r="AS3352" s="157" t="s">
        <v>22</v>
      </c>
      <c r="AT3352" s="93">
        <v>42551</v>
      </c>
      <c r="AU3352" s="92" t="s">
        <v>22</v>
      </c>
      <c r="AV3352" s="91" t="s">
        <v>48</v>
      </c>
      <c r="AW3352" s="92" t="s">
        <v>48</v>
      </c>
      <c r="AX3352" s="92" t="s">
        <v>48</v>
      </c>
      <c r="AY3352" s="91" t="s">
        <v>152</v>
      </c>
      <c r="AZ3352" s="23"/>
      <c r="BA3352" s="25">
        <v>0</v>
      </c>
      <c r="BB3352" t="s">
        <v>48</v>
      </c>
      <c r="BC3352" t="e">
        <v>#N/A</v>
      </c>
      <c r="BD3352" t="e">
        <f>IF(Z3352=BC3352,"OK")</f>
        <v>#N/A</v>
      </c>
      <c r="BE3352">
        <v>245</v>
      </c>
      <c r="BF3352">
        <v>9.3699999999999992</v>
      </c>
      <c r="BG3352" t="s">
        <v>22</v>
      </c>
      <c r="BH3352" t="s">
        <v>22</v>
      </c>
      <c r="BI3352" t="s">
        <v>22</v>
      </c>
      <c r="BJ3352">
        <v>0</v>
      </c>
      <c r="BK3352">
        <v>0</v>
      </c>
      <c r="BN3352" s="183"/>
    </row>
    <row r="3353" spans="1:66" ht="25.5" x14ac:dyDescent="0.25">
      <c r="A3353" s="1"/>
      <c r="B3353" s="94">
        <v>3340</v>
      </c>
      <c r="C3353" s="43">
        <v>1003562</v>
      </c>
      <c r="D3353" s="25"/>
      <c r="E3353" s="27" t="s">
        <v>2189</v>
      </c>
      <c r="F3353" s="151" t="s">
        <v>21</v>
      </c>
      <c r="G3353" s="25"/>
      <c r="H3353" s="46" t="str">
        <f>IFERROR(IFERROR(IF(SEARCH("Usystems",$E3353)&gt;0,"Usystems"),IF(SEARCH("RIIFO",$E3353)&gt;0,"RIIFO","Uponor")),"Uponor")</f>
        <v>Uponor</v>
      </c>
      <c r="I3353" s="25" t="str">
        <f>IFERROR(MID($D3353,1,7)+0,"")</f>
        <v/>
      </c>
      <c r="J3353" s="25" t="str">
        <f>IFERROR(MID($D3353,10,7)+0,"")</f>
        <v/>
      </c>
      <c r="K3353" s="25" t="str">
        <f>IFERROR(MID($D3353,19,7)+0,"")</f>
        <v/>
      </c>
      <c r="L3353" s="25" t="str">
        <f>IFERROR(MID($D3353,28,7)+0,"")</f>
        <v/>
      </c>
      <c r="M3353" s="25" t="str">
        <f>IF(IFERROR(MID($Q3353,1,7)+0,"")&lt;1130000,IF(INDEX(C:C,MATCH(LEFT(Q3353,7)+0,I:I,0))&lt;1130000,"",INDEX(C:C,MATCH(LEFT(Q3353,7)+0,I:I,0))),IFERROR(MID($Q3353,1,7)+0,""))</f>
        <v/>
      </c>
      <c r="N3353" s="25" t="str">
        <f>IF(IFERROR(MID($Q3353,10,7)+0,"")&lt;1130000,"",IFERROR(MID($Q3353,10,7)+0,""))</f>
        <v/>
      </c>
      <c r="O3353" s="25" t="str">
        <f>IF(IFERROR(MID($Q3353,19,7)+0,"")&lt;1130000,"",IFERROR(MID($Q3353,19,7)+0,""))</f>
        <v/>
      </c>
      <c r="P3353" s="25" t="str">
        <f>IF(M3353="","",IF(N3353="",M3353,M3353&amp;", "&amp;N3353))</f>
        <v/>
      </c>
      <c r="Q3353" s="25"/>
      <c r="R3353" s="25"/>
      <c r="S3353" s="35" t="s">
        <v>102</v>
      </c>
      <c r="T3353" s="25" t="s">
        <v>36</v>
      </c>
      <c r="U3353" s="185">
        <v>27471</v>
      </c>
      <c r="V3353" s="188">
        <v>27471</v>
      </c>
      <c r="W3353" s="189">
        <v>27471</v>
      </c>
      <c r="X3353" s="31">
        <v>27471</v>
      </c>
      <c r="Y3353" s="90">
        <f>IFERROR(ROUND(X3353/W3353-1,2),"")</f>
        <v>0</v>
      </c>
      <c r="Z3353" s="31">
        <f>IF(OR(S3353="VLD MLC components",S3353="VLD MLC pipes",S3353="VLD PEX components",S3353="VLD PEX pipes",S3353="VLD PHC components",S3353="VLD PHC pipes",S3353="Controls VLD"),"По запросу",X3353)</f>
        <v>27471</v>
      </c>
      <c r="AA3353" s="63">
        <f>ROUND(X3353/1.2,3)</f>
        <v>22892.5</v>
      </c>
      <c r="AB3353" s="23">
        <v>22892.5</v>
      </c>
      <c r="AC3353" s="190">
        <f>IFERROR(ROUND(AA3353/AB3353-1,2),"")</f>
        <v>0</v>
      </c>
      <c r="AD3353" s="25">
        <v>2.7</v>
      </c>
      <c r="AE3353" s="25">
        <v>5.7000000000000002E-2</v>
      </c>
      <c r="AF3353" s="25">
        <v>0</v>
      </c>
      <c r="AG3353" s="25" t="s">
        <v>22</v>
      </c>
      <c r="AH3353" s="25">
        <v>0</v>
      </c>
      <c r="AI3353" s="25">
        <v>0</v>
      </c>
      <c r="AJ3353" s="25" t="s">
        <v>20</v>
      </c>
      <c r="AK3353" s="42" t="s">
        <v>19</v>
      </c>
      <c r="AL3353" s="25" t="s">
        <v>20</v>
      </c>
      <c r="AM3353" s="25">
        <v>1</v>
      </c>
      <c r="AN3353" s="25" t="s">
        <v>22</v>
      </c>
      <c r="AO3353" s="25" t="s">
        <v>22</v>
      </c>
      <c r="AP3353" s="25" t="s">
        <v>22</v>
      </c>
      <c r="AQ3353" s="25"/>
      <c r="AR3353" s="94"/>
      <c r="AS3353" s="157" t="s">
        <v>22</v>
      </c>
      <c r="AT3353" s="93">
        <v>42551</v>
      </c>
      <c r="AU3353" s="92" t="s">
        <v>22</v>
      </c>
      <c r="AV3353" s="91" t="s">
        <v>48</v>
      </c>
      <c r="AW3353" s="92" t="s">
        <v>48</v>
      </c>
      <c r="AX3353" s="92" t="s">
        <v>48</v>
      </c>
      <c r="AY3353" s="91" t="s">
        <v>152</v>
      </c>
      <c r="AZ3353" s="23"/>
      <c r="BA3353" s="25">
        <v>0</v>
      </c>
      <c r="BB3353" t="s">
        <v>48</v>
      </c>
      <c r="BC3353" t="e">
        <v>#N/A</v>
      </c>
      <c r="BD3353" t="e">
        <f>IF(Z3353=BC3353,"OK")</f>
        <v>#N/A</v>
      </c>
      <c r="BE3353">
        <v>2.7</v>
      </c>
      <c r="BF3353">
        <v>5.7000000000000002E-2</v>
      </c>
      <c r="BG3353" t="s">
        <v>22</v>
      </c>
      <c r="BH3353" t="s">
        <v>22</v>
      </c>
      <c r="BI3353" t="s">
        <v>22</v>
      </c>
      <c r="BJ3353">
        <v>0</v>
      </c>
      <c r="BK3353">
        <v>0</v>
      </c>
      <c r="BN3353" s="183"/>
    </row>
    <row r="3354" spans="1:66" ht="25.5" x14ac:dyDescent="0.25">
      <c r="A3354" s="1"/>
      <c r="B3354" s="94">
        <v>3341</v>
      </c>
      <c r="C3354" s="43">
        <v>1057922</v>
      </c>
      <c r="D3354" s="25"/>
      <c r="E3354" s="27" t="s">
        <v>2188</v>
      </c>
      <c r="F3354" s="151" t="s">
        <v>21</v>
      </c>
      <c r="G3354" s="25"/>
      <c r="H3354" s="46" t="str">
        <f>IFERROR(IFERROR(IF(SEARCH("Usystems",$E3354)&gt;0,"Usystems"),IF(SEARCH("RIIFO",$E3354)&gt;0,"RIIFO","Uponor")),"Uponor")</f>
        <v>Uponor</v>
      </c>
      <c r="I3354" s="25" t="str">
        <f>IFERROR(MID($D3354,1,7)+0,"")</f>
        <v/>
      </c>
      <c r="J3354" s="25" t="str">
        <f>IFERROR(MID($D3354,10,7)+0,"")</f>
        <v/>
      </c>
      <c r="K3354" s="25" t="str">
        <f>IFERROR(MID($D3354,19,7)+0,"")</f>
        <v/>
      </c>
      <c r="L3354" s="25" t="str">
        <f>IFERROR(MID($D3354,28,7)+0,"")</f>
        <v/>
      </c>
      <c r="M3354" s="25" t="str">
        <f>IF(IFERROR(MID($Q3354,1,7)+0,"")&lt;1130000,IF(INDEX(C:C,MATCH(LEFT(Q3354,7)+0,I:I,0))&lt;1130000,"",INDEX(C:C,MATCH(LEFT(Q3354,7)+0,I:I,0))),IFERROR(MID($Q3354,1,7)+0,""))</f>
        <v/>
      </c>
      <c r="N3354" s="25" t="str">
        <f>IF(IFERROR(MID($Q3354,10,7)+0,"")&lt;1130000,"",IFERROR(MID($Q3354,10,7)+0,""))</f>
        <v/>
      </c>
      <c r="O3354" s="25" t="str">
        <f>IF(IFERROR(MID($Q3354,19,7)+0,"")&lt;1130000,"",IFERROR(MID($Q3354,19,7)+0,""))</f>
        <v/>
      </c>
      <c r="P3354" s="25" t="str">
        <f>IF(M3354="","",IF(N3354="",M3354,M3354&amp;", "&amp;N3354))</f>
        <v/>
      </c>
      <c r="Q3354" s="25"/>
      <c r="R3354" s="25"/>
      <c r="S3354" s="35" t="s">
        <v>102</v>
      </c>
      <c r="T3354" s="25" t="s">
        <v>36</v>
      </c>
      <c r="U3354" s="185">
        <v>62472</v>
      </c>
      <c r="V3354" s="188">
        <v>62472</v>
      </c>
      <c r="W3354" s="189">
        <v>62472</v>
      </c>
      <c r="X3354" s="31">
        <v>62472</v>
      </c>
      <c r="Y3354" s="90">
        <f>IFERROR(ROUND(X3354/W3354-1,2),"")</f>
        <v>0</v>
      </c>
      <c r="Z3354" s="31">
        <f>IF(OR(S3354="VLD MLC components",S3354="VLD MLC pipes",S3354="VLD PEX components",S3354="VLD PEX pipes",S3354="VLD PHC components",S3354="VLD PHC pipes",S3354="Controls VLD"),"По запросу",X3354)</f>
        <v>62472</v>
      </c>
      <c r="AA3354" s="63">
        <f>ROUND(X3354/1.2,3)</f>
        <v>52060</v>
      </c>
      <c r="AB3354" s="23">
        <v>52060</v>
      </c>
      <c r="AC3354" s="190">
        <f>IFERROR(ROUND(AA3354/AB3354-1,2),"")</f>
        <v>0</v>
      </c>
      <c r="AD3354" s="25">
        <v>9</v>
      </c>
      <c r="AE3354" s="25">
        <v>0.35912500000000003</v>
      </c>
      <c r="AF3354" s="25">
        <v>0</v>
      </c>
      <c r="AG3354" s="25" t="s">
        <v>22</v>
      </c>
      <c r="AH3354" s="25">
        <v>0</v>
      </c>
      <c r="AI3354" s="25">
        <v>0</v>
      </c>
      <c r="AJ3354" s="25" t="s">
        <v>20</v>
      </c>
      <c r="AK3354" s="42" t="s">
        <v>19</v>
      </c>
      <c r="AL3354" s="25" t="s">
        <v>20</v>
      </c>
      <c r="AM3354" s="25">
        <v>1</v>
      </c>
      <c r="AN3354" s="25" t="s">
        <v>22</v>
      </c>
      <c r="AO3354" s="25" t="s">
        <v>22</v>
      </c>
      <c r="AP3354" s="25" t="s">
        <v>22</v>
      </c>
      <c r="AQ3354" s="25"/>
      <c r="AR3354" s="94"/>
      <c r="AS3354" s="157" t="s">
        <v>22</v>
      </c>
      <c r="AT3354" s="93">
        <v>42551</v>
      </c>
      <c r="AU3354" s="92" t="s">
        <v>22</v>
      </c>
      <c r="AV3354" s="91" t="s">
        <v>48</v>
      </c>
      <c r="AW3354" s="92" t="s">
        <v>48</v>
      </c>
      <c r="AX3354" s="92" t="s">
        <v>48</v>
      </c>
      <c r="AY3354" s="91" t="s">
        <v>152</v>
      </c>
      <c r="AZ3354" s="23"/>
      <c r="BA3354" s="25">
        <v>0</v>
      </c>
      <c r="BB3354" t="s">
        <v>48</v>
      </c>
      <c r="BC3354" t="e">
        <v>#N/A</v>
      </c>
      <c r="BD3354" t="e">
        <f>IF(Z3354=BC3354,"OK")</f>
        <v>#N/A</v>
      </c>
      <c r="BE3354">
        <v>9</v>
      </c>
      <c r="BF3354">
        <v>0.35912500000000003</v>
      </c>
      <c r="BG3354" t="s">
        <v>22</v>
      </c>
      <c r="BH3354" t="s">
        <v>22</v>
      </c>
      <c r="BI3354" t="s">
        <v>22</v>
      </c>
      <c r="BJ3354">
        <v>0</v>
      </c>
      <c r="BK3354">
        <v>0</v>
      </c>
      <c r="BN3354" s="183"/>
    </row>
    <row r="3355" spans="1:66" ht="25.5" x14ac:dyDescent="0.25">
      <c r="A3355" s="1"/>
      <c r="B3355" s="94">
        <v>3342</v>
      </c>
      <c r="C3355" s="43">
        <v>1071312</v>
      </c>
      <c r="D3355" s="25"/>
      <c r="E3355" s="27" t="s">
        <v>2187</v>
      </c>
      <c r="F3355" s="151" t="s">
        <v>21</v>
      </c>
      <c r="G3355" s="25"/>
      <c r="H3355" s="46" t="str">
        <f>IFERROR(IFERROR(IF(SEARCH("Usystems",$E3355)&gt;0,"Usystems"),IF(SEARCH("RIIFO",$E3355)&gt;0,"RIIFO","Uponor")),"Uponor")</f>
        <v>Uponor</v>
      </c>
      <c r="I3355" s="25" t="str">
        <f>IFERROR(MID($D3355,1,7)+0,"")</f>
        <v/>
      </c>
      <c r="J3355" s="25" t="str">
        <f>IFERROR(MID($D3355,10,7)+0,"")</f>
        <v/>
      </c>
      <c r="K3355" s="25" t="str">
        <f>IFERROR(MID($D3355,19,7)+0,"")</f>
        <v/>
      </c>
      <c r="L3355" s="25" t="str">
        <f>IFERROR(MID($D3355,28,7)+0,"")</f>
        <v/>
      </c>
      <c r="M3355" s="25" t="str">
        <f>IF(IFERROR(MID($Q3355,1,7)+0,"")&lt;1130000,IF(INDEX(C:C,MATCH(LEFT(Q3355,7)+0,I:I,0))&lt;1130000,"",INDEX(C:C,MATCH(LEFT(Q3355,7)+0,I:I,0))),IFERROR(MID($Q3355,1,7)+0,""))</f>
        <v/>
      </c>
      <c r="N3355" s="25" t="str">
        <f>IF(IFERROR(MID($Q3355,10,7)+0,"")&lt;1130000,"",IFERROR(MID($Q3355,10,7)+0,""))</f>
        <v/>
      </c>
      <c r="O3355" s="25" t="str">
        <f>IF(IFERROR(MID($Q3355,19,7)+0,"")&lt;1130000,"",IFERROR(MID($Q3355,19,7)+0,""))</f>
        <v/>
      </c>
      <c r="P3355" s="25" t="str">
        <f>IF(M3355="","",IF(N3355="",M3355,M3355&amp;", "&amp;N3355))</f>
        <v/>
      </c>
      <c r="Q3355" s="25"/>
      <c r="R3355" s="25"/>
      <c r="S3355" s="35" t="s">
        <v>102</v>
      </c>
      <c r="T3355" s="25" t="s">
        <v>36</v>
      </c>
      <c r="U3355" s="185">
        <v>25238</v>
      </c>
      <c r="V3355" s="188">
        <v>25238</v>
      </c>
      <c r="W3355" s="189">
        <v>25238</v>
      </c>
      <c r="X3355" s="31">
        <v>25238</v>
      </c>
      <c r="Y3355" s="90">
        <f>IFERROR(ROUND(X3355/W3355-1,2),"")</f>
        <v>0</v>
      </c>
      <c r="Z3355" s="31">
        <f>IF(OR(S3355="VLD MLC components",S3355="VLD MLC pipes",S3355="VLD PEX components",S3355="VLD PEX pipes",S3355="VLD PHC components",S3355="VLD PHC pipes",S3355="Controls VLD"),"По запросу",X3355)</f>
        <v>25238</v>
      </c>
      <c r="AA3355" s="63">
        <f>ROUND(X3355/1.2,3)</f>
        <v>21031.667000000001</v>
      </c>
      <c r="AB3355" s="23">
        <v>21031.667000000001</v>
      </c>
      <c r="AC3355" s="190">
        <f>IFERROR(ROUND(AA3355/AB3355-1,2),"")</f>
        <v>0</v>
      </c>
      <c r="AD3355" s="25">
        <v>9</v>
      </c>
      <c r="AE3355" s="25">
        <v>0.20300000000000001</v>
      </c>
      <c r="AF3355" s="25">
        <v>0</v>
      </c>
      <c r="AG3355" s="25" t="s">
        <v>22</v>
      </c>
      <c r="AH3355" s="25">
        <v>0</v>
      </c>
      <c r="AI3355" s="25">
        <v>0</v>
      </c>
      <c r="AJ3355" s="25" t="s">
        <v>20</v>
      </c>
      <c r="AK3355" s="42" t="s">
        <v>19</v>
      </c>
      <c r="AL3355" s="25" t="s">
        <v>20</v>
      </c>
      <c r="AM3355" s="25">
        <v>1</v>
      </c>
      <c r="AN3355" s="25" t="s">
        <v>22</v>
      </c>
      <c r="AO3355" s="25" t="s">
        <v>22</v>
      </c>
      <c r="AP3355" s="25" t="s">
        <v>22</v>
      </c>
      <c r="AQ3355" s="25"/>
      <c r="AR3355" s="94"/>
      <c r="AS3355" s="157" t="s">
        <v>22</v>
      </c>
      <c r="AT3355" s="93">
        <v>42551</v>
      </c>
      <c r="AU3355" s="92" t="s">
        <v>22</v>
      </c>
      <c r="AV3355" s="91" t="s">
        <v>48</v>
      </c>
      <c r="AW3355" s="92" t="s">
        <v>48</v>
      </c>
      <c r="AX3355" s="92" t="s">
        <v>48</v>
      </c>
      <c r="AY3355" s="91" t="s">
        <v>152</v>
      </c>
      <c r="AZ3355" s="23"/>
      <c r="BA3355" s="25">
        <v>0</v>
      </c>
      <c r="BB3355" t="s">
        <v>48</v>
      </c>
      <c r="BC3355" t="e">
        <v>#N/A</v>
      </c>
      <c r="BD3355" t="e">
        <f>IF(Z3355=BC3355,"OK")</f>
        <v>#N/A</v>
      </c>
      <c r="BE3355">
        <v>9</v>
      </c>
      <c r="BF3355">
        <v>0.20300000000000001</v>
      </c>
      <c r="BG3355" t="s">
        <v>22</v>
      </c>
      <c r="BH3355" t="s">
        <v>22</v>
      </c>
      <c r="BI3355" t="s">
        <v>22</v>
      </c>
      <c r="BJ3355">
        <v>0</v>
      </c>
      <c r="BK3355">
        <v>0</v>
      </c>
      <c r="BN3355" s="183"/>
    </row>
    <row r="3356" spans="1:66" x14ac:dyDescent="0.25">
      <c r="A3356" s="1"/>
      <c r="B3356" s="94">
        <v>3343</v>
      </c>
      <c r="C3356" s="182" t="s">
        <v>2186</v>
      </c>
      <c r="D3356" s="184"/>
      <c r="E3356" s="36"/>
      <c r="F3356" s="219"/>
      <c r="G3356" s="61"/>
      <c r="H3356" s="46" t="str">
        <f>IFERROR(IFERROR(IF(SEARCH("Usystems",$E3356)&gt;0,"Usystems"),IF(SEARCH("RIIFO",$E3356)&gt;0,"RIIFO","Uponor")),"Uponor")</f>
        <v>Uponor</v>
      </c>
      <c r="I3356" s="25" t="str">
        <f>IFERROR(MID($D3356,1,7)+0,"")</f>
        <v/>
      </c>
      <c r="J3356" s="25" t="str">
        <f>IFERROR(MID($D3356,10,7)+0,"")</f>
        <v/>
      </c>
      <c r="K3356" s="25" t="str">
        <f>IFERROR(MID($D3356,19,7)+0,"")</f>
        <v/>
      </c>
      <c r="L3356" s="25" t="str">
        <f>IFERROR(MID($D3356,28,7)+0,"")</f>
        <v/>
      </c>
      <c r="M3356" s="25" t="str">
        <f>IF(IFERROR(MID($Q3356,1,7)+0,"")&lt;1130000,IF(INDEX(C:C,MATCH(LEFT(Q3356,7)+0,I:I,0))&lt;1130000,"",INDEX(C:C,MATCH(LEFT(Q3356,7)+0,I:I,0))),IFERROR(MID($Q3356,1,7)+0,""))</f>
        <v/>
      </c>
      <c r="N3356" s="25" t="str">
        <f>IF(IFERROR(MID($Q3356,10,7)+0,"")&lt;1130000,"",IFERROR(MID($Q3356,10,7)+0,""))</f>
        <v/>
      </c>
      <c r="O3356" s="25" t="str">
        <f>IF(IFERROR(MID($Q3356,19,7)+0,"")&lt;1130000,"",IFERROR(MID($Q3356,19,7)+0,""))</f>
        <v/>
      </c>
      <c r="P3356" s="25" t="str">
        <f>IF(M3356="","",IF(N3356="",M3356,M3356&amp;", "&amp;N3356))</f>
        <v/>
      </c>
      <c r="Q3356" s="61"/>
      <c r="R3356" s="61"/>
      <c r="S3356" s="35" t="s">
        <v>22</v>
      </c>
      <c r="T3356" s="61"/>
      <c r="U3356" s="185" t="s">
        <v>22</v>
      </c>
      <c r="V3356" s="188" t="s">
        <v>22</v>
      </c>
      <c r="W3356" s="189" t="s">
        <v>22</v>
      </c>
      <c r="X3356" s="31"/>
      <c r="Y3356" s="90" t="str">
        <f>IFERROR(ROUND(X3356/W3356-1,2),"")</f>
        <v/>
      </c>
      <c r="Z3356" s="31">
        <f>IF(OR(S3356="VLD MLC components",S3356="VLD MLC pipes",S3356="VLD PEX components",S3356="VLD PEX pipes",S3356="VLD PHC components",S3356="VLD PHC pipes",S3356="Controls VLD"),"По запросу",X3356)</f>
        <v>0</v>
      </c>
      <c r="AA3356" s="63">
        <f>ROUND(X3356/1.2,3)</f>
        <v>0</v>
      </c>
      <c r="AB3356" s="23">
        <v>0</v>
      </c>
      <c r="AC3356" s="190" t="str">
        <f>IFERROR(ROUND(AA3356/AB3356-1,2),"")</f>
        <v/>
      </c>
      <c r="AD3356" s="25"/>
      <c r="AE3356" s="25"/>
      <c r="AF3356" s="25">
        <v>0</v>
      </c>
      <c r="AG3356" s="25" t="s">
        <v>22</v>
      </c>
      <c r="AH3356" s="25">
        <v>0</v>
      </c>
      <c r="AI3356" s="25">
        <v>0</v>
      </c>
      <c r="AJ3356" s="25" t="s">
        <v>19</v>
      </c>
      <c r="AK3356" s="122" t="s">
        <v>20</v>
      </c>
      <c r="AL3356" s="25" t="s">
        <v>20</v>
      </c>
      <c r="AM3356" s="25"/>
      <c r="AN3356" s="25"/>
      <c r="AO3356" s="25"/>
      <c r="AP3356" s="25"/>
      <c r="AQ3356" s="25"/>
      <c r="AR3356" s="94"/>
      <c r="AS3356" s="157" t="s">
        <v>22</v>
      </c>
      <c r="AT3356" s="93" t="s">
        <v>22</v>
      </c>
      <c r="AU3356" s="92" t="s">
        <v>582</v>
      </c>
      <c r="AV3356" s="91" t="s">
        <v>48</v>
      </c>
      <c r="AW3356" s="92" t="s">
        <v>48</v>
      </c>
      <c r="AX3356" s="92" t="s">
        <v>48</v>
      </c>
      <c r="AY3356" s="91" t="s">
        <v>48</v>
      </c>
      <c r="AZ3356" s="23"/>
      <c r="BA3356" s="25">
        <v>0</v>
      </c>
      <c r="BB3356" t="s">
        <v>25</v>
      </c>
      <c r="BC3356">
        <v>0</v>
      </c>
      <c r="BD3356" t="str">
        <f>IF(Z3356=BC3356,"OK")</f>
        <v>OK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N3356" s="183"/>
    </row>
    <row r="3357" spans="1:66" x14ac:dyDescent="0.25">
      <c r="A3357" s="1"/>
      <c r="B3357" s="94">
        <v>3344</v>
      </c>
      <c r="C3357" s="43">
        <v>1135625</v>
      </c>
      <c r="D3357" s="25">
        <v>1066946</v>
      </c>
      <c r="E3357" s="26" t="s">
        <v>2185</v>
      </c>
      <c r="F3357" s="151" t="s">
        <v>652</v>
      </c>
      <c r="G3357" s="28" t="s">
        <v>2182</v>
      </c>
      <c r="H3357" s="46" t="str">
        <f>IFERROR(IFERROR(IF(SEARCH("Usystems",$E3357)&gt;0,"Usystems"),IF(SEARCH("RIIFO",$E3357)&gt;0,"RIIFO","Uponor")),"Uponor")</f>
        <v>Usystems</v>
      </c>
      <c r="I3357" s="25">
        <f>IFERROR(MID($D3357,1,7)+0,"")</f>
        <v>1066946</v>
      </c>
      <c r="J3357" s="25" t="str">
        <f>IFERROR(MID($D3357,10,7)+0,"")</f>
        <v/>
      </c>
      <c r="K3357" s="25" t="str">
        <f>IFERROR(MID($D3357,19,7)+0,"")</f>
        <v/>
      </c>
      <c r="L3357" s="25" t="str">
        <f>IFERROR(MID($D3357,28,7)+0,"")</f>
        <v/>
      </c>
      <c r="M3357" s="25" t="str">
        <f>IF(IFERROR(MID($Q3357,1,7)+0,"")&lt;1130000,IF(INDEX(C:C,MATCH(LEFT(Q3357,7)+0,I:I,0))&lt;1130000,"",INDEX(C:C,MATCH(LEFT(Q3357,7)+0,I:I,0))),IFERROR(MID($Q3357,1,7)+0,""))</f>
        <v/>
      </c>
      <c r="N3357" s="25" t="str">
        <f>IF(IFERROR(MID($Q3357,10,7)+0,"")&lt;1130000,"",IFERROR(MID($Q3357,10,7)+0,""))</f>
        <v/>
      </c>
      <c r="O3357" s="25" t="str">
        <f>IF(IFERROR(MID($Q3357,19,7)+0,"")&lt;1130000,"",IFERROR(MID($Q3357,19,7)+0,""))</f>
        <v/>
      </c>
      <c r="P3357" s="25" t="str">
        <f>IF(M3357="","",IF(N3357="",M3357,M3357&amp;", "&amp;N3357))</f>
        <v/>
      </c>
      <c r="Q3357" s="25"/>
      <c r="R3357" s="25"/>
      <c r="S3357" s="35" t="s">
        <v>103</v>
      </c>
      <c r="T3357" s="25" t="s">
        <v>36</v>
      </c>
      <c r="U3357" s="185">
        <v>15159</v>
      </c>
      <c r="V3357" s="188">
        <v>15159</v>
      </c>
      <c r="W3357" s="189">
        <v>16978</v>
      </c>
      <c r="X3357" s="31">
        <v>18676</v>
      </c>
      <c r="Y3357" s="90">
        <f>IFERROR(ROUND(X3357/W3357-1,2),"")</f>
        <v>0.1</v>
      </c>
      <c r="Z3357" s="31">
        <f>IF(OR(S3357="VLD MLC components",S3357="VLD MLC pipes",S3357="VLD PEX components",S3357="VLD PEX pipes",S3357="VLD PHC components",S3357="VLD PHC pipes",S3357="Controls VLD"),"По запросу",X3357)</f>
        <v>18676</v>
      </c>
      <c r="AA3357" s="63">
        <f>ROUND(X3357/1.2,3)</f>
        <v>15563.333000000001</v>
      </c>
      <c r="AB3357" s="23">
        <v>14148.333000000001</v>
      </c>
      <c r="AC3357" s="190">
        <f>IFERROR(ROUND(AA3357/AB3357-1,2),"")</f>
        <v>0.1</v>
      </c>
      <c r="AD3357" s="25">
        <v>41.3</v>
      </c>
      <c r="AE3357" s="25">
        <v>4.1759999999999999E-2</v>
      </c>
      <c r="AF3357" s="25">
        <v>16</v>
      </c>
      <c r="AG3357" s="25">
        <v>25</v>
      </c>
      <c r="AH3357" s="25">
        <v>12</v>
      </c>
      <c r="AI3357" s="25">
        <v>31</v>
      </c>
      <c r="AJ3357" s="25" t="s">
        <v>20</v>
      </c>
      <c r="AK3357" s="22" t="s">
        <v>20</v>
      </c>
      <c r="AL3357" s="25" t="s">
        <v>20</v>
      </c>
      <c r="AM3357" s="25">
        <v>1</v>
      </c>
      <c r="AN3357" s="25">
        <v>320</v>
      </c>
      <c r="AO3357" s="25">
        <v>290</v>
      </c>
      <c r="AP3357" s="25">
        <v>450</v>
      </c>
      <c r="AQ3357" s="25">
        <v>41.65</v>
      </c>
      <c r="AR3357" s="94">
        <v>4.1759999999999999E-2</v>
      </c>
      <c r="AS3357" s="157">
        <v>37</v>
      </c>
      <c r="AT3357" s="93">
        <v>44713</v>
      </c>
      <c r="AU3357" s="92" t="s">
        <v>2181</v>
      </c>
      <c r="AV3357" s="91" t="s">
        <v>152</v>
      </c>
      <c r="AW3357" s="92" t="s">
        <v>152</v>
      </c>
      <c r="AX3357" s="92" t="s">
        <v>48</v>
      </c>
      <c r="AY3357" s="91" t="s">
        <v>152</v>
      </c>
      <c r="AZ3357" s="23"/>
      <c r="BA3357" s="25" t="s">
        <v>2184</v>
      </c>
      <c r="BB3357" t="s">
        <v>25</v>
      </c>
      <c r="BC3357">
        <v>18676</v>
      </c>
      <c r="BD3357" t="str">
        <f>IF(Z3357=BC3357,"OK")</f>
        <v>OK</v>
      </c>
      <c r="BE3357">
        <v>40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 t="str">
        <f>IF(ABS(AN3357*AO3357*AP3357/1000000000/AR3357-1)&lt;0.1,"OK","NO")</f>
        <v>OK</v>
      </c>
      <c r="BN3357" s="183"/>
    </row>
    <row r="3358" spans="1:66" ht="25.5" x14ac:dyDescent="0.25">
      <c r="A3358" s="1"/>
      <c r="B3358" s="94">
        <v>3345</v>
      </c>
      <c r="C3358" s="43">
        <v>1135978</v>
      </c>
      <c r="D3358" s="191">
        <v>1003575</v>
      </c>
      <c r="E3358" s="27" t="s">
        <v>2183</v>
      </c>
      <c r="F3358" s="151" t="s">
        <v>652</v>
      </c>
      <c r="G3358" s="28" t="s">
        <v>2182</v>
      </c>
      <c r="H3358" s="46" t="str">
        <f>IFERROR(IFERROR(IF(SEARCH("Usystems",$E3358)&gt;0,"Usystems"),IF(SEARCH("RIIFO",$E3358)&gt;0,"RIIFO","Uponor")),"Uponor")</f>
        <v>Usystems</v>
      </c>
      <c r="I3358" s="25">
        <f>IFERROR(MID($D3358,1,7)+0,"")</f>
        <v>1003575</v>
      </c>
      <c r="J3358" s="25" t="str">
        <f>IFERROR(MID($D3358,10,7)+0,"")</f>
        <v/>
      </c>
      <c r="K3358" s="25" t="str">
        <f>IFERROR(MID($D3358,19,7)+0,"")</f>
        <v/>
      </c>
      <c r="L3358" s="25" t="str">
        <f>IFERROR(MID($D3358,28,7)+0,"")</f>
        <v/>
      </c>
      <c r="M3358" s="25" t="str">
        <f>IF(IFERROR(MID($Q3358,1,7)+0,"")&lt;1130000,IF(INDEX(C:C,MATCH(LEFT(Q3358,7)+0,I:I,0))&lt;1130000,"",INDEX(C:C,MATCH(LEFT(Q3358,7)+0,I:I,0))),IFERROR(MID($Q3358,1,7)+0,""))</f>
        <v/>
      </c>
      <c r="N3358" s="25" t="str">
        <f>IF(IFERROR(MID($Q3358,10,7)+0,"")&lt;1130000,"",IFERROR(MID($Q3358,10,7)+0,""))</f>
        <v/>
      </c>
      <c r="O3358" s="25" t="str">
        <f>IF(IFERROR(MID($Q3358,19,7)+0,"")&lt;1130000,"",IFERROR(MID($Q3358,19,7)+0,""))</f>
        <v/>
      </c>
      <c r="P3358" s="25" t="str">
        <f>IF(M3358="","",IF(N3358="",M3358,M3358&amp;", "&amp;N3358))</f>
        <v/>
      </c>
      <c r="Q3358" s="25"/>
      <c r="R3358" s="25"/>
      <c r="S3358" s="35" t="s">
        <v>103</v>
      </c>
      <c r="T3358" s="25" t="s">
        <v>36</v>
      </c>
      <c r="U3358" s="185">
        <v>21180</v>
      </c>
      <c r="V3358" s="188">
        <v>21180</v>
      </c>
      <c r="W3358" s="189">
        <v>23722</v>
      </c>
      <c r="X3358" s="31">
        <v>26094</v>
      </c>
      <c r="Y3358" s="90">
        <f>IFERROR(ROUND(X3358/W3358-1,2),"")</f>
        <v>0.1</v>
      </c>
      <c r="Z3358" s="31">
        <f>IF(OR(S3358="VLD MLC components",S3358="VLD MLC pipes",S3358="VLD PEX components",S3358="VLD PEX pipes",S3358="VLD PHC components",S3358="VLD PHC pipes",S3358="Controls VLD"),"По запросу",X3358)</f>
        <v>26094</v>
      </c>
      <c r="AA3358" s="63">
        <f>ROUND(X3358/1.2,3)</f>
        <v>21745</v>
      </c>
      <c r="AB3358" s="23">
        <v>19768.332999999999</v>
      </c>
      <c r="AC3358" s="190">
        <f>IFERROR(ROUND(AA3358/AB3358-1,2),"")</f>
        <v>0.1</v>
      </c>
      <c r="AD3358" s="25">
        <v>36</v>
      </c>
      <c r="AE3358" s="25">
        <v>4.1759999999999999E-2</v>
      </c>
      <c r="AF3358" s="25">
        <v>32</v>
      </c>
      <c r="AG3358" s="25">
        <v>19</v>
      </c>
      <c r="AH3358" s="25">
        <v>0</v>
      </c>
      <c r="AI3358" s="25">
        <v>0</v>
      </c>
      <c r="AJ3358" s="25" t="s">
        <v>20</v>
      </c>
      <c r="AK3358" s="22" t="s">
        <v>20</v>
      </c>
      <c r="AL3358" s="25" t="s">
        <v>20</v>
      </c>
      <c r="AM3358" s="25">
        <v>1</v>
      </c>
      <c r="AN3358" s="25">
        <v>320</v>
      </c>
      <c r="AO3358" s="25">
        <v>290</v>
      </c>
      <c r="AP3358" s="25">
        <v>450</v>
      </c>
      <c r="AQ3358" s="25">
        <v>37.200000000000003</v>
      </c>
      <c r="AR3358" s="94">
        <v>4.1759999999999999E-2</v>
      </c>
      <c r="AS3358" s="157">
        <v>5</v>
      </c>
      <c r="AT3358" s="93"/>
      <c r="AU3358" s="92" t="s">
        <v>2181</v>
      </c>
      <c r="AV3358" s="91" t="s">
        <v>152</v>
      </c>
      <c r="AW3358" s="92" t="s">
        <v>152</v>
      </c>
      <c r="AX3358" s="92" t="s">
        <v>48</v>
      </c>
      <c r="AY3358" s="91" t="s">
        <v>152</v>
      </c>
      <c r="AZ3358" s="23"/>
      <c r="BA3358" s="25" t="s">
        <v>2180</v>
      </c>
      <c r="BB3358" t="s">
        <v>25</v>
      </c>
      <c r="BC3358">
        <v>26094</v>
      </c>
      <c r="BD3358" t="str">
        <f>IF(Z3358=BC3358,"OK")</f>
        <v>OK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 t="str">
        <f>IF(ABS(AN3358*AO3358*AP3358/1000000000/AR3358-1)&lt;0.1,"OK","NO")</f>
        <v>OK</v>
      </c>
      <c r="BN3358" s="183"/>
    </row>
    <row r="3359" spans="1:66" ht="25.5" x14ac:dyDescent="0.25">
      <c r="A3359" s="1"/>
      <c r="B3359" s="94">
        <v>3346</v>
      </c>
      <c r="C3359" s="43">
        <v>1067029</v>
      </c>
      <c r="D3359" s="25"/>
      <c r="E3359" s="27" t="s">
        <v>2179</v>
      </c>
      <c r="F3359" s="151" t="s">
        <v>44</v>
      </c>
      <c r="G3359" s="41" t="s">
        <v>585</v>
      </c>
      <c r="H3359" s="46" t="str">
        <f>IFERROR(IFERROR(IF(SEARCH("Usystems",$E3359)&gt;0,"Usystems"),IF(SEARCH("RIIFO",$E3359)&gt;0,"RIIFO","Uponor")),"Uponor")</f>
        <v>Uponor</v>
      </c>
      <c r="I3359" s="25" t="str">
        <f>IFERROR(MID($D3359,1,7)+0,"")</f>
        <v/>
      </c>
      <c r="J3359" s="25" t="str">
        <f>IFERROR(MID($D3359,10,7)+0,"")</f>
        <v/>
      </c>
      <c r="K3359" s="25" t="str">
        <f>IFERROR(MID($D3359,19,7)+0,"")</f>
        <v/>
      </c>
      <c r="L3359" s="25" t="str">
        <f>IFERROR(MID($D3359,28,7)+0,"")</f>
        <v/>
      </c>
      <c r="M3359" s="25" t="str">
        <f>IF(IFERROR(MID($Q3359,1,7)+0,"")&lt;1130000,IF(INDEX(C:C,MATCH(LEFT(Q3359,7)+0,I:I,0))&lt;1130000,"",INDEX(C:C,MATCH(LEFT(Q3359,7)+0,I:I,0))),IFERROR(MID($Q3359,1,7)+0,""))</f>
        <v/>
      </c>
      <c r="N3359" s="25" t="str">
        <f>IF(IFERROR(MID($Q3359,10,7)+0,"")&lt;1130000,"",IFERROR(MID($Q3359,10,7)+0,""))</f>
        <v/>
      </c>
      <c r="O3359" s="25" t="str">
        <f>IF(IFERROR(MID($Q3359,19,7)+0,"")&lt;1130000,"",IFERROR(MID($Q3359,19,7)+0,""))</f>
        <v/>
      </c>
      <c r="P3359" s="25" t="str">
        <f>IF(M3359="","",IF(N3359="",M3359,M3359&amp;", "&amp;N3359))</f>
        <v/>
      </c>
      <c r="Q3359" s="25"/>
      <c r="R3359" s="25"/>
      <c r="S3359" s="35" t="s">
        <v>103</v>
      </c>
      <c r="T3359" s="25" t="s">
        <v>36</v>
      </c>
      <c r="U3359" s="185">
        <v>65681</v>
      </c>
      <c r="V3359" s="188">
        <v>65681</v>
      </c>
      <c r="W3359" s="189">
        <v>65681</v>
      </c>
      <c r="X3359" s="31">
        <v>65681</v>
      </c>
      <c r="Y3359" s="90">
        <f>IFERROR(ROUND(X3359/W3359-1,2),"")</f>
        <v>0</v>
      </c>
      <c r="Z3359" s="31">
        <f>IF(OR(S3359="VLD MLC components",S3359="VLD MLC pipes",S3359="VLD PEX components",S3359="VLD PEX pipes",S3359="VLD PHC components",S3359="VLD PHC pipes",S3359="Controls VLD"),"По запросу",X3359)</f>
        <v>65681</v>
      </c>
      <c r="AA3359" s="63">
        <f>ROUND(X3359/1.2,3)</f>
        <v>54734.167000000001</v>
      </c>
      <c r="AB3359" s="23">
        <v>54734.167000000001</v>
      </c>
      <c r="AC3359" s="190">
        <f>IFERROR(ROUND(AA3359/AB3359-1,2),"")</f>
        <v>0</v>
      </c>
      <c r="AD3359" s="25">
        <v>0.2</v>
      </c>
      <c r="AE3359" s="25"/>
      <c r="AF3359" s="25">
        <v>1</v>
      </c>
      <c r="AG3359" s="25">
        <v>1</v>
      </c>
      <c r="AH3359" s="25">
        <v>1</v>
      </c>
      <c r="AI3359" s="25">
        <v>1</v>
      </c>
      <c r="AJ3359" s="25" t="s">
        <v>20</v>
      </c>
      <c r="AK3359" s="22" t="s">
        <v>20</v>
      </c>
      <c r="AL3359" s="25" t="s">
        <v>20</v>
      </c>
      <c r="AM3359" s="25">
        <v>1</v>
      </c>
      <c r="AN3359" s="25" t="s">
        <v>22</v>
      </c>
      <c r="AO3359" s="25" t="s">
        <v>22</v>
      </c>
      <c r="AP3359" s="25" t="s">
        <v>22</v>
      </c>
      <c r="AQ3359" s="25"/>
      <c r="AR3359" s="94"/>
      <c r="AS3359" s="157">
        <v>1</v>
      </c>
      <c r="AT3359" s="93" t="s">
        <v>22</v>
      </c>
      <c r="AU3359" s="92" t="s">
        <v>22</v>
      </c>
      <c r="AV3359" s="91" t="s">
        <v>152</v>
      </c>
      <c r="AW3359" s="92" t="s">
        <v>152</v>
      </c>
      <c r="AX3359" s="92" t="s">
        <v>48</v>
      </c>
      <c r="AY3359" s="91" t="s">
        <v>152</v>
      </c>
      <c r="AZ3359" s="23"/>
      <c r="BA3359" s="25" t="s">
        <v>2178</v>
      </c>
      <c r="BB3359" t="s">
        <v>25</v>
      </c>
      <c r="BC3359">
        <v>65681</v>
      </c>
      <c r="BD3359" t="str">
        <f>IF(Z3359=BC3359,"OK")</f>
        <v>OK</v>
      </c>
      <c r="BE3359">
        <v>0.2</v>
      </c>
      <c r="BF3359">
        <v>0</v>
      </c>
      <c r="BG3359" t="s">
        <v>22</v>
      </c>
      <c r="BH3359" t="s">
        <v>22</v>
      </c>
      <c r="BI3359" t="s">
        <v>22</v>
      </c>
      <c r="BJ3359">
        <v>0</v>
      </c>
      <c r="BK3359">
        <v>0</v>
      </c>
      <c r="BN3359" s="183"/>
    </row>
    <row r="3360" spans="1:66" x14ac:dyDescent="0.25">
      <c r="A3360" s="1"/>
      <c r="B3360" s="94">
        <v>3347</v>
      </c>
      <c r="C3360" s="43">
        <v>1055834</v>
      </c>
      <c r="D3360" s="25"/>
      <c r="E3360" s="27" t="s">
        <v>2177</v>
      </c>
      <c r="F3360" s="151" t="s">
        <v>44</v>
      </c>
      <c r="G3360" s="41" t="s">
        <v>30</v>
      </c>
      <c r="H3360" s="46" t="str">
        <f>IFERROR(IFERROR(IF(SEARCH("Usystems",$E3360)&gt;0,"Usystems"),IF(SEARCH("RIIFO",$E3360)&gt;0,"RIIFO","Uponor")),"Uponor")</f>
        <v>Uponor</v>
      </c>
      <c r="I3360" s="25" t="str">
        <f>IFERROR(MID($D3360,1,7)+0,"")</f>
        <v/>
      </c>
      <c r="J3360" s="25" t="str">
        <f>IFERROR(MID($D3360,10,7)+0,"")</f>
        <v/>
      </c>
      <c r="K3360" s="25" t="str">
        <f>IFERROR(MID($D3360,19,7)+0,"")</f>
        <v/>
      </c>
      <c r="L3360" s="25" t="str">
        <f>IFERROR(MID($D3360,28,7)+0,"")</f>
        <v/>
      </c>
      <c r="M3360" s="25" t="str">
        <f>IF(IFERROR(MID($Q3360,1,7)+0,"")&lt;1130000,IF(INDEX(C:C,MATCH(LEFT(Q3360,7)+0,I:I,0))&lt;1130000,"",INDEX(C:C,MATCH(LEFT(Q3360,7)+0,I:I,0))),IFERROR(MID($Q3360,1,7)+0,""))</f>
        <v/>
      </c>
      <c r="N3360" s="25" t="str">
        <f>IF(IFERROR(MID($Q3360,10,7)+0,"")&lt;1130000,"",IFERROR(MID($Q3360,10,7)+0,""))</f>
        <v/>
      </c>
      <c r="O3360" s="25" t="str">
        <f>IF(IFERROR(MID($Q3360,19,7)+0,"")&lt;1130000,"",IFERROR(MID($Q3360,19,7)+0,""))</f>
        <v/>
      </c>
      <c r="P3360" s="25" t="str">
        <f>IF(M3360="","",IF(N3360="",M3360,M3360&amp;", "&amp;N3360))</f>
        <v/>
      </c>
      <c r="Q3360" s="25"/>
      <c r="R3360" s="25"/>
      <c r="S3360" s="35" t="s">
        <v>103</v>
      </c>
      <c r="T3360" s="25" t="s">
        <v>36</v>
      </c>
      <c r="U3360" s="185">
        <v>35941</v>
      </c>
      <c r="V3360" s="188">
        <v>35941</v>
      </c>
      <c r="W3360" s="189">
        <v>35941</v>
      </c>
      <c r="X3360" s="31">
        <v>35941</v>
      </c>
      <c r="Y3360" s="90">
        <f>IFERROR(ROUND(X3360/W3360-1,2),"")</f>
        <v>0</v>
      </c>
      <c r="Z3360" s="31">
        <f>IF(OR(S3360="VLD MLC components",S3360="VLD MLC pipes",S3360="VLD PEX components",S3360="VLD PEX pipes",S3360="VLD PHC components",S3360="VLD PHC pipes",S3360="Controls VLD"),"По запросу",X3360)</f>
        <v>35941</v>
      </c>
      <c r="AA3360" s="63">
        <f>ROUND(X3360/1.2,3)</f>
        <v>29950.832999999999</v>
      </c>
      <c r="AB3360" s="23">
        <v>29950.832999999999</v>
      </c>
      <c r="AC3360" s="190">
        <f>IFERROR(ROUND(AA3360/AB3360-1,2),"")</f>
        <v>0</v>
      </c>
      <c r="AD3360" s="25">
        <v>0.318</v>
      </c>
      <c r="AE3360" s="25">
        <v>2.3E-3</v>
      </c>
      <c r="AF3360" s="25">
        <v>0</v>
      </c>
      <c r="AG3360" s="25" t="s">
        <v>22</v>
      </c>
      <c r="AH3360" s="25">
        <v>0</v>
      </c>
      <c r="AI3360" s="25">
        <v>0</v>
      </c>
      <c r="AJ3360" s="25" t="s">
        <v>20</v>
      </c>
      <c r="AK3360" s="42" t="s">
        <v>19</v>
      </c>
      <c r="AL3360" s="25" t="s">
        <v>19</v>
      </c>
      <c r="AM3360" s="25">
        <v>1</v>
      </c>
      <c r="AN3360" s="25" t="s">
        <v>22</v>
      </c>
      <c r="AO3360" s="25" t="s">
        <v>22</v>
      </c>
      <c r="AP3360" s="25" t="s">
        <v>22</v>
      </c>
      <c r="AQ3360" s="25"/>
      <c r="AR3360" s="94"/>
      <c r="AS3360" s="157" t="s">
        <v>22</v>
      </c>
      <c r="AT3360" s="93" t="s">
        <v>22</v>
      </c>
      <c r="AU3360" s="92" t="s">
        <v>22</v>
      </c>
      <c r="AV3360" s="91" t="s">
        <v>152</v>
      </c>
      <c r="AW3360" s="92" t="s">
        <v>152</v>
      </c>
      <c r="AX3360" s="92" t="s">
        <v>48</v>
      </c>
      <c r="AY3360" s="91" t="s">
        <v>152</v>
      </c>
      <c r="AZ3360" s="23"/>
      <c r="BA3360" s="25" t="s">
        <v>2176</v>
      </c>
      <c r="BB3360" t="s">
        <v>25</v>
      </c>
      <c r="BC3360" t="e">
        <v>#N/A</v>
      </c>
      <c r="BD3360" t="e">
        <f>IF(Z3360=BC3360,"OK")</f>
        <v>#N/A</v>
      </c>
      <c r="BE3360">
        <v>0.318</v>
      </c>
      <c r="BF3360">
        <v>2.3E-3</v>
      </c>
      <c r="BG3360" t="s">
        <v>22</v>
      </c>
      <c r="BH3360" t="s">
        <v>22</v>
      </c>
      <c r="BI3360" t="s">
        <v>22</v>
      </c>
      <c r="BJ3360">
        <v>0</v>
      </c>
      <c r="BK3360">
        <v>0</v>
      </c>
      <c r="BN3360" s="183"/>
    </row>
    <row r="3361" spans="1:66" ht="25.5" x14ac:dyDescent="0.25">
      <c r="A3361" s="1"/>
      <c r="B3361" s="94">
        <v>3348</v>
      </c>
      <c r="C3361" s="43">
        <v>1054725</v>
      </c>
      <c r="D3361" s="25"/>
      <c r="E3361" s="27" t="s">
        <v>2175</v>
      </c>
      <c r="F3361" s="151" t="s">
        <v>44</v>
      </c>
      <c r="G3361" s="41" t="s">
        <v>585</v>
      </c>
      <c r="H3361" s="46" t="str">
        <f>IFERROR(IFERROR(IF(SEARCH("Usystems",$E3361)&gt;0,"Usystems"),IF(SEARCH("RIIFO",$E3361)&gt;0,"RIIFO","Uponor")),"Uponor")</f>
        <v>Uponor</v>
      </c>
      <c r="I3361" s="25" t="str">
        <f>IFERROR(MID($D3361,1,7)+0,"")</f>
        <v/>
      </c>
      <c r="J3361" s="25" t="str">
        <f>IFERROR(MID($D3361,10,7)+0,"")</f>
        <v/>
      </c>
      <c r="K3361" s="25" t="str">
        <f>IFERROR(MID($D3361,19,7)+0,"")</f>
        <v/>
      </c>
      <c r="L3361" s="25" t="str">
        <f>IFERROR(MID($D3361,28,7)+0,"")</f>
        <v/>
      </c>
      <c r="M3361" s="25" t="str">
        <f>IF(IFERROR(MID($Q3361,1,7)+0,"")&lt;1130000,IF(INDEX(C:C,MATCH(LEFT(Q3361,7)+0,I:I,0))&lt;1130000,"",INDEX(C:C,MATCH(LEFT(Q3361,7)+0,I:I,0))),IFERROR(MID($Q3361,1,7)+0,""))</f>
        <v/>
      </c>
      <c r="N3361" s="25" t="str">
        <f>IF(IFERROR(MID($Q3361,10,7)+0,"")&lt;1130000,"",IFERROR(MID($Q3361,10,7)+0,""))</f>
        <v/>
      </c>
      <c r="O3361" s="25" t="str">
        <f>IF(IFERROR(MID($Q3361,19,7)+0,"")&lt;1130000,"",IFERROR(MID($Q3361,19,7)+0,""))</f>
        <v/>
      </c>
      <c r="P3361" s="25" t="str">
        <f>IF(M3361="","",IF(N3361="",M3361,M3361&amp;", "&amp;N3361))</f>
        <v/>
      </c>
      <c r="Q3361" s="25"/>
      <c r="R3361" s="25"/>
      <c r="S3361" s="35" t="s">
        <v>103</v>
      </c>
      <c r="T3361" s="25" t="s">
        <v>36</v>
      </c>
      <c r="U3361" s="185">
        <v>17175</v>
      </c>
      <c r="V3361" s="188">
        <v>17175</v>
      </c>
      <c r="W3361" s="189">
        <v>17175</v>
      </c>
      <c r="X3361" s="31">
        <v>17175</v>
      </c>
      <c r="Y3361" s="90">
        <f>IFERROR(ROUND(X3361/W3361-1,2),"")</f>
        <v>0</v>
      </c>
      <c r="Z3361" s="31">
        <f>IF(OR(S3361="VLD MLC components",S3361="VLD MLC pipes",S3361="VLD PEX components",S3361="VLD PEX pipes",S3361="VLD PHC components",S3361="VLD PHC pipes",S3361="Controls VLD"),"По запросу",X3361)</f>
        <v>17175</v>
      </c>
      <c r="AA3361" s="63">
        <f>ROUND(X3361/1.2,3)</f>
        <v>14312.5</v>
      </c>
      <c r="AB3361" s="23">
        <v>14312.5</v>
      </c>
      <c r="AC3361" s="190">
        <f>IFERROR(ROUND(AA3361/AB3361-1,2),"")</f>
        <v>0</v>
      </c>
      <c r="AD3361" s="25">
        <v>0.03</v>
      </c>
      <c r="AE3361" s="25">
        <v>1.0000000000000001E-5</v>
      </c>
      <c r="AF3361" s="25">
        <v>2</v>
      </c>
      <c r="AG3361" s="25">
        <v>2</v>
      </c>
      <c r="AH3361" s="25">
        <v>2</v>
      </c>
      <c r="AI3361" s="25">
        <v>2</v>
      </c>
      <c r="AJ3361" s="25" t="s">
        <v>20</v>
      </c>
      <c r="AK3361" s="22" t="s">
        <v>20</v>
      </c>
      <c r="AL3361" s="25" t="s">
        <v>20</v>
      </c>
      <c r="AM3361" s="25">
        <v>1</v>
      </c>
      <c r="AN3361" s="25" t="s">
        <v>22</v>
      </c>
      <c r="AO3361" s="25" t="s">
        <v>22</v>
      </c>
      <c r="AP3361" s="25" t="s">
        <v>22</v>
      </c>
      <c r="AQ3361" s="25"/>
      <c r="AR3361" s="94"/>
      <c r="AS3361" s="157">
        <v>1</v>
      </c>
      <c r="AT3361" s="93">
        <v>42653</v>
      </c>
      <c r="AU3361" s="92" t="s">
        <v>22</v>
      </c>
      <c r="AV3361" s="91" t="s">
        <v>152</v>
      </c>
      <c r="AW3361" s="92" t="s">
        <v>152</v>
      </c>
      <c r="AX3361" s="92" t="s">
        <v>48</v>
      </c>
      <c r="AY3361" s="91" t="s">
        <v>152</v>
      </c>
      <c r="AZ3361" s="23"/>
      <c r="BA3361" s="25" t="s">
        <v>2174</v>
      </c>
      <c r="BB3361" t="s">
        <v>25</v>
      </c>
      <c r="BC3361">
        <v>17175</v>
      </c>
      <c r="BD3361" t="str">
        <f>IF(Z3361=BC3361,"OK")</f>
        <v>OK</v>
      </c>
      <c r="BE3361">
        <v>0.03</v>
      </c>
      <c r="BF3361">
        <v>1.0000000000000001E-5</v>
      </c>
      <c r="BG3361" t="s">
        <v>22</v>
      </c>
      <c r="BH3361" t="s">
        <v>22</v>
      </c>
      <c r="BI3361" t="s">
        <v>22</v>
      </c>
      <c r="BJ3361">
        <v>0</v>
      </c>
      <c r="BK3361">
        <v>0</v>
      </c>
      <c r="BN3361" s="183"/>
    </row>
    <row r="3362" spans="1:66" ht="25.5" x14ac:dyDescent="0.25">
      <c r="A3362" s="1"/>
      <c r="B3362" s="94">
        <v>3349</v>
      </c>
      <c r="C3362" s="43">
        <v>1093083</v>
      </c>
      <c r="D3362" s="25">
        <v>1054727</v>
      </c>
      <c r="E3362" s="27" t="s">
        <v>2173</v>
      </c>
      <c r="F3362" s="151" t="s">
        <v>44</v>
      </c>
      <c r="G3362" s="25"/>
      <c r="H3362" s="46" t="str">
        <f>IFERROR(IFERROR(IF(SEARCH("Usystems",$E3362)&gt;0,"Usystems"),IF(SEARCH("RIIFO",$E3362)&gt;0,"RIIFO","Uponor")),"Uponor")</f>
        <v>Uponor</v>
      </c>
      <c r="I3362" s="25">
        <f>IFERROR(MID($D3362,1,7)+0,"")</f>
        <v>1054727</v>
      </c>
      <c r="J3362" s="25" t="str">
        <f>IFERROR(MID($D3362,10,7)+0,"")</f>
        <v/>
      </c>
      <c r="K3362" s="25" t="str">
        <f>IFERROR(MID($D3362,19,7)+0,"")</f>
        <v/>
      </c>
      <c r="L3362" s="25" t="str">
        <f>IFERROR(MID($D3362,28,7)+0,"")</f>
        <v/>
      </c>
      <c r="M3362" s="25" t="str">
        <f>IF(IFERROR(MID($Q3362,1,7)+0,"")&lt;1130000,IF(INDEX(C:C,MATCH(LEFT(Q3362,7)+0,I:I,0))&lt;1130000,"",INDEX(C:C,MATCH(LEFT(Q3362,7)+0,I:I,0))),IFERROR(MID($Q3362,1,7)+0,""))</f>
        <v/>
      </c>
      <c r="N3362" s="25" t="str">
        <f>IF(IFERROR(MID($Q3362,10,7)+0,"")&lt;1130000,"",IFERROR(MID($Q3362,10,7)+0,""))</f>
        <v/>
      </c>
      <c r="O3362" s="25" t="str">
        <f>IF(IFERROR(MID($Q3362,19,7)+0,"")&lt;1130000,"",IFERROR(MID($Q3362,19,7)+0,""))</f>
        <v/>
      </c>
      <c r="P3362" s="25" t="str">
        <f>IF(M3362="","",IF(N3362="",M3362,M3362&amp;", "&amp;N3362))</f>
        <v/>
      </c>
      <c r="Q3362" s="25"/>
      <c r="R3362" s="25"/>
      <c r="S3362" s="35" t="s">
        <v>103</v>
      </c>
      <c r="T3362" s="25" t="s">
        <v>36</v>
      </c>
      <c r="U3362" s="185">
        <v>6656</v>
      </c>
      <c r="V3362" s="188">
        <v>6656</v>
      </c>
      <c r="W3362" s="189">
        <v>6656</v>
      </c>
      <c r="X3362" s="31">
        <v>6656</v>
      </c>
      <c r="Y3362" s="90">
        <f>IFERROR(ROUND(X3362/W3362-1,2),"")</f>
        <v>0</v>
      </c>
      <c r="Z3362" s="31">
        <f>IF(OR(S3362="VLD MLC components",S3362="VLD MLC pipes",S3362="VLD PEX components",S3362="VLD PEX pipes",S3362="VLD PHC components",S3362="VLD PHC pipes",S3362="Controls VLD"),"По запросу",X3362)</f>
        <v>6656</v>
      </c>
      <c r="AA3362" s="63">
        <f>ROUND(X3362/1.2,3)</f>
        <v>5546.6670000000004</v>
      </c>
      <c r="AB3362" s="23">
        <v>5546.6670000000004</v>
      </c>
      <c r="AC3362" s="190">
        <f>IFERROR(ROUND(AA3362/AB3362-1,2),"")</f>
        <v>0</v>
      </c>
      <c r="AD3362" s="25">
        <v>1E-3</v>
      </c>
      <c r="AE3362" s="25">
        <v>1.0000000000000001E-5</v>
      </c>
      <c r="AF3362" s="25">
        <v>0</v>
      </c>
      <c r="AG3362" s="25" t="s">
        <v>22</v>
      </c>
      <c r="AH3362" s="25">
        <v>0</v>
      </c>
      <c r="AI3362" s="25">
        <v>0</v>
      </c>
      <c r="AJ3362" s="25" t="s">
        <v>20</v>
      </c>
      <c r="AK3362" s="42" t="s">
        <v>19</v>
      </c>
      <c r="AL3362" s="25" t="s">
        <v>19</v>
      </c>
      <c r="AM3362" s="25">
        <v>1</v>
      </c>
      <c r="AN3362" s="25"/>
      <c r="AO3362" s="25"/>
      <c r="AP3362" s="25"/>
      <c r="AQ3362" s="25"/>
      <c r="AR3362" s="94"/>
      <c r="AS3362" s="157" t="s">
        <v>22</v>
      </c>
      <c r="AT3362" s="93">
        <v>44522</v>
      </c>
      <c r="AU3362" s="92" t="s">
        <v>22</v>
      </c>
      <c r="AV3362" s="91" t="s">
        <v>48</v>
      </c>
      <c r="AW3362" s="92" t="s">
        <v>48</v>
      </c>
      <c r="AX3362" s="92" t="s">
        <v>48</v>
      </c>
      <c r="AY3362" s="91" t="s">
        <v>152</v>
      </c>
      <c r="AZ3362" s="23"/>
      <c r="BA3362" s="25">
        <v>0</v>
      </c>
      <c r="BB3362" t="s">
        <v>48</v>
      </c>
      <c r="BC3362" t="e">
        <v>#N/A</v>
      </c>
      <c r="BD3362" t="e">
        <f>IF(Z3362=BC3362,"OK")</f>
        <v>#N/A</v>
      </c>
      <c r="BE3362">
        <v>1E-3</v>
      </c>
      <c r="BF3362">
        <v>1.0000000000000001E-5</v>
      </c>
      <c r="BG3362">
        <v>0</v>
      </c>
      <c r="BH3362">
        <v>0</v>
      </c>
      <c r="BI3362">
        <v>0</v>
      </c>
      <c r="BJ3362">
        <v>0</v>
      </c>
      <c r="BK3362">
        <v>0</v>
      </c>
      <c r="BN3362" s="183"/>
    </row>
    <row r="3363" spans="1:66" ht="25.5" x14ac:dyDescent="0.25">
      <c r="A3363" s="1"/>
      <c r="B3363" s="94">
        <v>3350</v>
      </c>
      <c r="C3363" s="43">
        <v>1054727</v>
      </c>
      <c r="D3363" s="25"/>
      <c r="E3363" s="36" t="s">
        <v>2172</v>
      </c>
      <c r="F3363" s="151" t="s">
        <v>28</v>
      </c>
      <c r="G3363" s="41" t="s">
        <v>27</v>
      </c>
      <c r="H3363" s="46" t="str">
        <f>IFERROR(IFERROR(IF(SEARCH("Usystems",$E3363)&gt;0,"Usystems"),IF(SEARCH("RIIFO",$E3363)&gt;0,"RIIFO","Uponor")),"Uponor")</f>
        <v>Uponor</v>
      </c>
      <c r="I3363" s="25" t="str">
        <f>IFERROR(MID($D3363,1,7)+0,"")</f>
        <v/>
      </c>
      <c r="J3363" s="25" t="str">
        <f>IFERROR(MID($D3363,10,7)+0,"")</f>
        <v/>
      </c>
      <c r="K3363" s="25" t="str">
        <f>IFERROR(MID($D3363,19,7)+0,"")</f>
        <v/>
      </c>
      <c r="L3363" s="25" t="str">
        <f>IFERROR(MID($D3363,28,7)+0,"")</f>
        <v/>
      </c>
      <c r="M3363" s="25" t="e">
        <f>IF(IFERROR(MID($Q3363,1,7)+0,"")&lt;1130000,IF(INDEX(C:C,MATCH(LEFT(Q3363,7)+0,I:I,0))&lt;1130000,"",INDEX(C:C,MATCH(LEFT(Q3363,7)+0,I:I,0))),IFERROR(MID($Q3363,1,7)+0,""))</f>
        <v>#N/A</v>
      </c>
      <c r="N3363" s="25" t="str">
        <f>IF(IFERROR(MID($Q3363,10,7)+0,"")&lt;1130000,"",IFERROR(MID($Q3363,10,7)+0,""))</f>
        <v/>
      </c>
      <c r="O3363" s="25" t="str">
        <f>IF(IFERROR(MID($Q3363,19,7)+0,"")&lt;1130000,"",IFERROR(MID($Q3363,19,7)+0,""))</f>
        <v/>
      </c>
      <c r="P3363" s="25" t="e">
        <f>IF(M3363="","",IF(N3363="",M3363,M3363&amp;", "&amp;N3363))</f>
        <v>#N/A</v>
      </c>
      <c r="Q3363" s="25">
        <v>1093083</v>
      </c>
      <c r="R3363" s="25"/>
      <c r="S3363" s="35" t="s">
        <v>103</v>
      </c>
      <c r="T3363" s="25" t="s">
        <v>36</v>
      </c>
      <c r="U3363" s="185">
        <v>14423</v>
      </c>
      <c r="V3363" s="188">
        <v>14423</v>
      </c>
      <c r="W3363" s="189">
        <v>14423</v>
      </c>
      <c r="X3363" s="31">
        <v>14423</v>
      </c>
      <c r="Y3363" s="90">
        <f>IFERROR(ROUND(X3363/W3363-1,2),"")</f>
        <v>0</v>
      </c>
      <c r="Z3363" s="31">
        <f>IF(OR(S3363="VLD MLC components",S3363="VLD MLC pipes",S3363="VLD PEX components",S3363="VLD PEX pipes",S3363="VLD PHC components",S3363="VLD PHC pipes",S3363="Controls VLD"),"По запросу",X3363)</f>
        <v>14423</v>
      </c>
      <c r="AA3363" s="63">
        <f>ROUND(X3363/1.2,3)</f>
        <v>12019.166999999999</v>
      </c>
      <c r="AB3363" s="23">
        <v>12019.166999999999</v>
      </c>
      <c r="AC3363" s="190">
        <f>IFERROR(ROUND(AA3363/AB3363-1,2),"")</f>
        <v>0</v>
      </c>
      <c r="AD3363" s="25">
        <v>1E-3</v>
      </c>
      <c r="AE3363" s="25">
        <v>1.0000000000000001E-5</v>
      </c>
      <c r="AF3363" s="25">
        <v>0</v>
      </c>
      <c r="AG3363" s="25" t="s">
        <v>22</v>
      </c>
      <c r="AH3363" s="25">
        <v>0</v>
      </c>
      <c r="AI3363" s="25">
        <v>0</v>
      </c>
      <c r="AJ3363" s="25" t="s">
        <v>19</v>
      </c>
      <c r="AK3363" s="42" t="s">
        <v>19</v>
      </c>
      <c r="AL3363" s="25" t="s">
        <v>19</v>
      </c>
      <c r="AM3363" s="25">
        <v>1</v>
      </c>
      <c r="AN3363" s="25" t="s">
        <v>22</v>
      </c>
      <c r="AO3363" s="25" t="s">
        <v>22</v>
      </c>
      <c r="AP3363" s="25" t="s">
        <v>22</v>
      </c>
      <c r="AQ3363" s="25"/>
      <c r="AR3363" s="94"/>
      <c r="AS3363" s="157" t="s">
        <v>22</v>
      </c>
      <c r="AT3363" s="93">
        <v>42653</v>
      </c>
      <c r="AU3363" s="92" t="s">
        <v>22</v>
      </c>
      <c r="AV3363" s="91" t="s">
        <v>48</v>
      </c>
      <c r="AW3363" s="92" t="s">
        <v>48</v>
      </c>
      <c r="AX3363" s="92" t="s">
        <v>48</v>
      </c>
      <c r="AY3363" s="91" t="s">
        <v>152</v>
      </c>
      <c r="AZ3363" s="23"/>
      <c r="BA3363" s="25">
        <v>0</v>
      </c>
      <c r="BB3363" t="s">
        <v>48</v>
      </c>
      <c r="BC3363" t="e">
        <v>#N/A</v>
      </c>
      <c r="BD3363" t="e">
        <f>IF(Z3363=BC3363,"OK")</f>
        <v>#N/A</v>
      </c>
      <c r="BE3363">
        <v>1E-3</v>
      </c>
      <c r="BF3363">
        <v>1.0000000000000001E-5</v>
      </c>
      <c r="BG3363" t="s">
        <v>22</v>
      </c>
      <c r="BH3363" t="s">
        <v>22</v>
      </c>
      <c r="BI3363" t="s">
        <v>22</v>
      </c>
      <c r="BJ3363">
        <v>0</v>
      </c>
      <c r="BK3363">
        <v>0</v>
      </c>
      <c r="BN3363" s="183"/>
    </row>
    <row r="3364" spans="1:66" ht="25.5" x14ac:dyDescent="0.25">
      <c r="A3364" s="1"/>
      <c r="B3364" s="94">
        <v>3351</v>
      </c>
      <c r="C3364" s="43">
        <v>1067132</v>
      </c>
      <c r="D3364" s="25"/>
      <c r="E3364" s="30" t="s">
        <v>2171</v>
      </c>
      <c r="F3364" s="151" t="s">
        <v>21</v>
      </c>
      <c r="G3364" s="41" t="s">
        <v>585</v>
      </c>
      <c r="H3364" s="46" t="str">
        <f>IFERROR(IFERROR(IF(SEARCH("Usystems",$E3364)&gt;0,"Usystems"),IF(SEARCH("RIIFO",$E3364)&gt;0,"RIIFO","Uponor")),"Uponor")</f>
        <v>Uponor</v>
      </c>
      <c r="I3364" s="25" t="str">
        <f>IFERROR(MID($D3364,1,7)+0,"")</f>
        <v/>
      </c>
      <c r="J3364" s="25" t="str">
        <f>IFERROR(MID($D3364,10,7)+0,"")</f>
        <v/>
      </c>
      <c r="K3364" s="25" t="str">
        <f>IFERROR(MID($D3364,19,7)+0,"")</f>
        <v/>
      </c>
      <c r="L3364" s="25" t="str">
        <f>IFERROR(MID($D3364,28,7)+0,"")</f>
        <v/>
      </c>
      <c r="M3364" s="25" t="str">
        <f>IF(IFERROR(MID($Q3364,1,7)+0,"")&lt;1130000,IF(INDEX(C:C,MATCH(LEFT(Q3364,7)+0,I:I,0))&lt;1130000,"",INDEX(C:C,MATCH(LEFT(Q3364,7)+0,I:I,0))),IFERROR(MID($Q3364,1,7)+0,""))</f>
        <v/>
      </c>
      <c r="N3364" s="25" t="str">
        <f>IF(IFERROR(MID($Q3364,10,7)+0,"")&lt;1130000,"",IFERROR(MID($Q3364,10,7)+0,""))</f>
        <v/>
      </c>
      <c r="O3364" s="25" t="str">
        <f>IF(IFERROR(MID($Q3364,19,7)+0,"")&lt;1130000,"",IFERROR(MID($Q3364,19,7)+0,""))</f>
        <v/>
      </c>
      <c r="P3364" s="25" t="str">
        <f>IF(M3364="","",IF(N3364="",M3364,M3364&amp;", "&amp;N3364))</f>
        <v/>
      </c>
      <c r="Q3364" s="25"/>
      <c r="R3364" s="25"/>
      <c r="S3364" s="35" t="s">
        <v>103</v>
      </c>
      <c r="T3364" s="34" t="s">
        <v>36</v>
      </c>
      <c r="U3364" s="185">
        <v>4912</v>
      </c>
      <c r="V3364" s="188">
        <v>4912</v>
      </c>
      <c r="W3364" s="189">
        <v>4912</v>
      </c>
      <c r="X3364" s="31">
        <v>4912</v>
      </c>
      <c r="Y3364" s="90">
        <f>IFERROR(ROUND(X3364/W3364-1,2),"")</f>
        <v>0</v>
      </c>
      <c r="Z3364" s="31">
        <f>IF(OR(S3364="VLD MLC components",S3364="VLD MLC pipes",S3364="VLD PEX components",S3364="VLD PEX pipes",S3364="VLD PHC components",S3364="VLD PHC pipes",S3364="Controls VLD"),"По запросу",X3364)</f>
        <v>4912</v>
      </c>
      <c r="AA3364" s="63">
        <f>ROUND(X3364/1.2,3)</f>
        <v>4093.3330000000001</v>
      </c>
      <c r="AB3364" s="23">
        <v>4093.3330000000001</v>
      </c>
      <c r="AC3364" s="190">
        <f>IFERROR(ROUND(AA3364/AB3364-1,2),"")</f>
        <v>0</v>
      </c>
      <c r="AD3364" s="25">
        <v>1</v>
      </c>
      <c r="AE3364" s="25">
        <v>0.1</v>
      </c>
      <c r="AF3364" s="25">
        <v>0</v>
      </c>
      <c r="AG3364" s="25" t="s">
        <v>22</v>
      </c>
      <c r="AH3364" s="25">
        <v>0</v>
      </c>
      <c r="AI3364" s="25">
        <v>0</v>
      </c>
      <c r="AJ3364" s="25" t="s">
        <v>20</v>
      </c>
      <c r="AK3364" s="42" t="s">
        <v>19</v>
      </c>
      <c r="AL3364" s="25" t="s">
        <v>20</v>
      </c>
      <c r="AM3364" s="25">
        <v>1</v>
      </c>
      <c r="AN3364" s="25" t="s">
        <v>22</v>
      </c>
      <c r="AO3364" s="25" t="s">
        <v>22</v>
      </c>
      <c r="AP3364" s="25" t="s">
        <v>22</v>
      </c>
      <c r="AQ3364" s="25"/>
      <c r="AR3364" s="94"/>
      <c r="AS3364" s="157">
        <v>2</v>
      </c>
      <c r="AT3364" s="93" t="s">
        <v>22</v>
      </c>
      <c r="AU3364" s="92" t="s">
        <v>22</v>
      </c>
      <c r="AV3364" s="91" t="s">
        <v>152</v>
      </c>
      <c r="AW3364" s="92" t="s">
        <v>152</v>
      </c>
      <c r="AX3364" s="92" t="s">
        <v>48</v>
      </c>
      <c r="AY3364" s="91" t="s">
        <v>152</v>
      </c>
      <c r="AZ3364" s="23"/>
      <c r="BA3364" s="25" t="s">
        <v>2170</v>
      </c>
      <c r="BB3364" t="s">
        <v>25</v>
      </c>
      <c r="BC3364" t="e">
        <v>#N/A</v>
      </c>
      <c r="BD3364" t="e">
        <f>IF(Z3364=BC3364,"OK")</f>
        <v>#N/A</v>
      </c>
      <c r="BE3364">
        <v>1</v>
      </c>
      <c r="BF3364">
        <v>0.1</v>
      </c>
      <c r="BG3364" t="s">
        <v>22</v>
      </c>
      <c r="BH3364" t="s">
        <v>22</v>
      </c>
      <c r="BI3364" t="s">
        <v>22</v>
      </c>
      <c r="BJ3364">
        <v>0</v>
      </c>
      <c r="BK3364">
        <v>0</v>
      </c>
      <c r="BN3364" s="183"/>
    </row>
    <row r="3365" spans="1:66" ht="25.5" x14ac:dyDescent="0.25">
      <c r="A3365" s="1"/>
      <c r="B3365" s="94">
        <v>3352</v>
      </c>
      <c r="C3365" s="43">
        <v>1050948</v>
      </c>
      <c r="D3365" s="25"/>
      <c r="E3365" s="36" t="s">
        <v>2169</v>
      </c>
      <c r="F3365" s="151" t="s">
        <v>28</v>
      </c>
      <c r="G3365" s="127" t="s">
        <v>585</v>
      </c>
      <c r="H3365" s="46" t="str">
        <f>IFERROR(IFERROR(IF(SEARCH("Usystems",$E3365)&gt;0,"Usystems"),IF(SEARCH("RIIFO",$E3365)&gt;0,"RIIFO","Uponor")),"Uponor")</f>
        <v>Uponor</v>
      </c>
      <c r="I3365" s="25" t="str">
        <f>IFERROR(MID($D3365,1,7)+0,"")</f>
        <v/>
      </c>
      <c r="J3365" s="25" t="str">
        <f>IFERROR(MID($D3365,10,7)+0,"")</f>
        <v/>
      </c>
      <c r="K3365" s="25" t="str">
        <f>IFERROR(MID($D3365,19,7)+0,"")</f>
        <v/>
      </c>
      <c r="L3365" s="25" t="str">
        <f>IFERROR(MID($D3365,28,7)+0,"")</f>
        <v/>
      </c>
      <c r="M3365" s="25" t="str">
        <f>IF(IFERROR(MID($Q3365,1,7)+0,"")&lt;1130000,IF(INDEX(C:C,MATCH(LEFT(Q3365,7)+0,I:I,0))&lt;1130000,"",INDEX(C:C,MATCH(LEFT(Q3365,7)+0,I:I,0))),IFERROR(MID($Q3365,1,7)+0,""))</f>
        <v/>
      </c>
      <c r="N3365" s="25" t="str">
        <f>IF(IFERROR(MID($Q3365,10,7)+0,"")&lt;1130000,"",IFERROR(MID($Q3365,10,7)+0,""))</f>
        <v/>
      </c>
      <c r="O3365" s="25" t="str">
        <f>IF(IFERROR(MID($Q3365,19,7)+0,"")&lt;1130000,"",IFERROR(MID($Q3365,19,7)+0,""))</f>
        <v/>
      </c>
      <c r="P3365" s="25" t="str">
        <f>IF(M3365="","",IF(N3365="",M3365,M3365&amp;", "&amp;N3365))</f>
        <v/>
      </c>
      <c r="Q3365" s="25"/>
      <c r="R3365" s="25"/>
      <c r="S3365" s="35" t="s">
        <v>103</v>
      </c>
      <c r="T3365" s="25" t="s">
        <v>36</v>
      </c>
      <c r="U3365" s="185">
        <v>65147</v>
      </c>
      <c r="V3365" s="188">
        <v>65147</v>
      </c>
      <c r="W3365" s="189">
        <v>65147</v>
      </c>
      <c r="X3365" s="31">
        <v>65147</v>
      </c>
      <c r="Y3365" s="90">
        <f>IFERROR(ROUND(X3365/W3365-1,2),"")</f>
        <v>0</v>
      </c>
      <c r="Z3365" s="31">
        <f>IF(OR(S3365="VLD MLC components",S3365="VLD MLC pipes",S3365="VLD PEX components",S3365="VLD PEX pipes",S3365="VLD PHC components",S3365="VLD PHC pipes",S3365="Controls VLD"),"По запросу",X3365)</f>
        <v>65147</v>
      </c>
      <c r="AA3365" s="63">
        <f>ROUND(X3365/1.2,3)</f>
        <v>54289.167000000001</v>
      </c>
      <c r="AB3365" s="23">
        <v>54289.167000000001</v>
      </c>
      <c r="AC3365" s="190">
        <f>IFERROR(ROUND(AA3365/AB3365-1,2),"")</f>
        <v>0</v>
      </c>
      <c r="AD3365" s="25">
        <v>6.2</v>
      </c>
      <c r="AE3365" s="25">
        <v>1.44E-2</v>
      </c>
      <c r="AF3365" s="25">
        <v>1</v>
      </c>
      <c r="AG3365" s="25">
        <v>1</v>
      </c>
      <c r="AH3365" s="25">
        <v>1</v>
      </c>
      <c r="AI3365" s="25">
        <v>1</v>
      </c>
      <c r="AJ3365" s="25" t="s">
        <v>20</v>
      </c>
      <c r="AK3365" s="22" t="s">
        <v>20</v>
      </c>
      <c r="AL3365" s="25" t="s">
        <v>19</v>
      </c>
      <c r="AM3365" s="25">
        <v>1</v>
      </c>
      <c r="AN3365" s="25"/>
      <c r="AO3365" s="25"/>
      <c r="AP3365" s="25"/>
      <c r="AQ3365" s="25"/>
      <c r="AR3365" s="25"/>
      <c r="AS3365" s="157">
        <v>1</v>
      </c>
      <c r="AT3365" s="93" t="s">
        <v>22</v>
      </c>
      <c r="AU3365" s="92" t="s">
        <v>22</v>
      </c>
      <c r="AV3365" s="91" t="s">
        <v>152</v>
      </c>
      <c r="AW3365" s="92" t="s">
        <v>152</v>
      </c>
      <c r="AX3365" s="92" t="s">
        <v>48</v>
      </c>
      <c r="AY3365" s="91" t="s">
        <v>152</v>
      </c>
      <c r="AZ3365" s="23"/>
      <c r="BA3365" s="25" t="s">
        <v>2168</v>
      </c>
      <c r="BB3365" t="s">
        <v>25</v>
      </c>
      <c r="BC3365">
        <v>65147</v>
      </c>
      <c r="BD3365" t="str">
        <f>IF(Z3365=BC3365,"OK")</f>
        <v>OK</v>
      </c>
      <c r="BE3365">
        <v>6.2</v>
      </c>
      <c r="BF3365">
        <v>1.44E-2</v>
      </c>
      <c r="BG3365">
        <v>0</v>
      </c>
      <c r="BH3365">
        <v>0</v>
      </c>
      <c r="BI3365">
        <v>0</v>
      </c>
      <c r="BJ3365">
        <v>0</v>
      </c>
      <c r="BK3365">
        <v>0</v>
      </c>
      <c r="BN3365" s="183"/>
    </row>
    <row r="3366" spans="1:66" ht="25.5" x14ac:dyDescent="0.25">
      <c r="A3366" s="1"/>
      <c r="B3366" s="94">
        <v>3353</v>
      </c>
      <c r="C3366" s="43">
        <v>1050949</v>
      </c>
      <c r="D3366" s="25"/>
      <c r="E3366" s="27" t="s">
        <v>2167</v>
      </c>
      <c r="F3366" s="151" t="s">
        <v>44</v>
      </c>
      <c r="G3366" s="41" t="s">
        <v>30</v>
      </c>
      <c r="H3366" s="46" t="str">
        <f>IFERROR(IFERROR(IF(SEARCH("Usystems",$E3366)&gt;0,"Usystems"),IF(SEARCH("RIIFO",$E3366)&gt;0,"RIIFO","Uponor")),"Uponor")</f>
        <v>Uponor</v>
      </c>
      <c r="I3366" s="25" t="str">
        <f>IFERROR(MID($D3366,1,7)+0,"")</f>
        <v/>
      </c>
      <c r="J3366" s="25" t="str">
        <f>IFERROR(MID($D3366,10,7)+0,"")</f>
        <v/>
      </c>
      <c r="K3366" s="25" t="str">
        <f>IFERROR(MID($D3366,19,7)+0,"")</f>
        <v/>
      </c>
      <c r="L3366" s="25" t="str">
        <f>IFERROR(MID($D3366,28,7)+0,"")</f>
        <v/>
      </c>
      <c r="M3366" s="25" t="str">
        <f>IF(IFERROR(MID($Q3366,1,7)+0,"")&lt;1130000,IF(INDEX(C:C,MATCH(LEFT(Q3366,7)+0,I:I,0))&lt;1130000,"",INDEX(C:C,MATCH(LEFT(Q3366,7)+0,I:I,0))),IFERROR(MID($Q3366,1,7)+0,""))</f>
        <v/>
      </c>
      <c r="N3366" s="25" t="str">
        <f>IF(IFERROR(MID($Q3366,10,7)+0,"")&lt;1130000,"",IFERROR(MID($Q3366,10,7)+0,""))</f>
        <v/>
      </c>
      <c r="O3366" s="25" t="str">
        <f>IF(IFERROR(MID($Q3366,19,7)+0,"")&lt;1130000,"",IFERROR(MID($Q3366,19,7)+0,""))</f>
        <v/>
      </c>
      <c r="P3366" s="25" t="str">
        <f>IF(M3366="","",IF(N3366="",M3366,M3366&amp;", "&amp;N3366))</f>
        <v/>
      </c>
      <c r="Q3366" s="25"/>
      <c r="R3366" s="25"/>
      <c r="S3366" s="35" t="s">
        <v>103</v>
      </c>
      <c r="T3366" s="25" t="s">
        <v>36</v>
      </c>
      <c r="U3366" s="185">
        <v>23597</v>
      </c>
      <c r="V3366" s="188">
        <v>23597</v>
      </c>
      <c r="W3366" s="189">
        <v>23597</v>
      </c>
      <c r="X3366" s="31">
        <v>23597</v>
      </c>
      <c r="Y3366" s="90">
        <f>IFERROR(ROUND(X3366/W3366-1,2),"")</f>
        <v>0</v>
      </c>
      <c r="Z3366" s="31">
        <f>IF(OR(S3366="VLD MLC components",S3366="VLD MLC pipes",S3366="VLD PEX components",S3366="VLD PEX pipes",S3366="VLD PHC components",S3366="VLD PHC pipes",S3366="Controls VLD"),"По запросу",X3366)</f>
        <v>23597</v>
      </c>
      <c r="AA3366" s="63">
        <f>ROUND(X3366/1.2,3)</f>
        <v>19664.167000000001</v>
      </c>
      <c r="AB3366" s="23">
        <v>19664.167000000001</v>
      </c>
      <c r="AC3366" s="190">
        <f>IFERROR(ROUND(AA3366/AB3366-1,2),"")</f>
        <v>0</v>
      </c>
      <c r="AD3366" s="25">
        <v>7.4999999999999997E-2</v>
      </c>
      <c r="AE3366" s="25">
        <v>1.8000000000000001E-4</v>
      </c>
      <c r="AF3366" s="25">
        <v>0</v>
      </c>
      <c r="AG3366" s="25" t="s">
        <v>22</v>
      </c>
      <c r="AH3366" s="25">
        <v>0</v>
      </c>
      <c r="AI3366" s="25">
        <v>0</v>
      </c>
      <c r="AJ3366" s="25" t="s">
        <v>19</v>
      </c>
      <c r="AK3366" s="42" t="s">
        <v>19</v>
      </c>
      <c r="AL3366" s="25" t="s">
        <v>19</v>
      </c>
      <c r="AM3366" s="25">
        <v>1</v>
      </c>
      <c r="AN3366" s="25" t="s">
        <v>22</v>
      </c>
      <c r="AO3366" s="25" t="s">
        <v>22</v>
      </c>
      <c r="AP3366" s="25" t="s">
        <v>22</v>
      </c>
      <c r="AQ3366" s="25"/>
      <c r="AR3366" s="25"/>
      <c r="AS3366" s="157" t="s">
        <v>22</v>
      </c>
      <c r="AT3366" s="93" t="s">
        <v>22</v>
      </c>
      <c r="AU3366" s="92" t="s">
        <v>22</v>
      </c>
      <c r="AV3366" s="91" t="s">
        <v>48</v>
      </c>
      <c r="AW3366" s="92" t="s">
        <v>48</v>
      </c>
      <c r="AX3366" s="92" t="s">
        <v>48</v>
      </c>
      <c r="AY3366" s="91" t="s">
        <v>152</v>
      </c>
      <c r="AZ3366" s="23"/>
      <c r="BA3366" s="25">
        <v>0</v>
      </c>
      <c r="BB3366" t="s">
        <v>48</v>
      </c>
      <c r="BC3366" t="e">
        <v>#N/A</v>
      </c>
      <c r="BD3366" t="e">
        <f>IF(Z3366=BC3366,"OK")</f>
        <v>#N/A</v>
      </c>
      <c r="BE3366">
        <v>7.4999999999999997E-2</v>
      </c>
      <c r="BF3366">
        <v>1.8000000000000001E-4</v>
      </c>
      <c r="BG3366" t="s">
        <v>22</v>
      </c>
      <c r="BH3366" t="s">
        <v>22</v>
      </c>
      <c r="BI3366" t="s">
        <v>22</v>
      </c>
      <c r="BJ3366">
        <v>0</v>
      </c>
      <c r="BK3366">
        <v>0</v>
      </c>
      <c r="BN3366" s="183"/>
    </row>
    <row r="3367" spans="1:66" x14ac:dyDescent="0.25">
      <c r="A3367" s="1"/>
      <c r="B3367" s="94">
        <v>3354</v>
      </c>
      <c r="C3367" s="43">
        <v>1066980</v>
      </c>
      <c r="D3367" s="25"/>
      <c r="E3367" s="27" t="s">
        <v>2166</v>
      </c>
      <c r="F3367" s="151" t="s">
        <v>44</v>
      </c>
      <c r="G3367" s="25"/>
      <c r="H3367" s="46" t="str">
        <f>IFERROR(IFERROR(IF(SEARCH("Usystems",$E3367)&gt;0,"Usystems"),IF(SEARCH("RIIFO",$E3367)&gt;0,"RIIFO","Uponor")),"Uponor")</f>
        <v>Uponor</v>
      </c>
      <c r="I3367" s="25" t="str">
        <f>IFERROR(MID($D3367,1,7)+0,"")</f>
        <v/>
      </c>
      <c r="J3367" s="25" t="str">
        <f>IFERROR(MID($D3367,10,7)+0,"")</f>
        <v/>
      </c>
      <c r="K3367" s="25" t="str">
        <f>IFERROR(MID($D3367,19,7)+0,"")</f>
        <v/>
      </c>
      <c r="L3367" s="25" t="str">
        <f>IFERROR(MID($D3367,28,7)+0,"")</f>
        <v/>
      </c>
      <c r="M3367" s="25" t="str">
        <f>IF(IFERROR(MID($Q3367,1,7)+0,"")&lt;1130000,IF(INDEX(C:C,MATCH(LEFT(Q3367,7)+0,I:I,0))&lt;1130000,"",INDEX(C:C,MATCH(LEFT(Q3367,7)+0,I:I,0))),IFERROR(MID($Q3367,1,7)+0,""))</f>
        <v/>
      </c>
      <c r="N3367" s="25" t="str">
        <f>IF(IFERROR(MID($Q3367,10,7)+0,"")&lt;1130000,"",IFERROR(MID($Q3367,10,7)+0,""))</f>
        <v/>
      </c>
      <c r="O3367" s="25" t="str">
        <f>IF(IFERROR(MID($Q3367,19,7)+0,"")&lt;1130000,"",IFERROR(MID($Q3367,19,7)+0,""))</f>
        <v/>
      </c>
      <c r="P3367" s="25" t="str">
        <f>IF(M3367="","",IF(N3367="",M3367,M3367&amp;", "&amp;N3367))</f>
        <v/>
      </c>
      <c r="Q3367" s="25"/>
      <c r="R3367" s="25"/>
      <c r="S3367" s="35" t="s">
        <v>103</v>
      </c>
      <c r="T3367" s="25" t="s">
        <v>36</v>
      </c>
      <c r="U3367" s="185">
        <v>122705</v>
      </c>
      <c r="V3367" s="188">
        <v>122705</v>
      </c>
      <c r="W3367" s="189">
        <v>122705</v>
      </c>
      <c r="X3367" s="31">
        <v>122705</v>
      </c>
      <c r="Y3367" s="90">
        <f>IFERROR(ROUND(X3367/W3367-1,2),"")</f>
        <v>0</v>
      </c>
      <c r="Z3367" s="31">
        <f>IF(OR(S3367="VLD MLC components",S3367="VLD MLC pipes",S3367="VLD PEX components",S3367="VLD PEX pipes",S3367="VLD PHC components",S3367="VLD PHC pipes",S3367="Controls VLD"),"По запросу",X3367)</f>
        <v>122705</v>
      </c>
      <c r="AA3367" s="63">
        <f>ROUND(X3367/1.2,3)</f>
        <v>102254.167</v>
      </c>
      <c r="AB3367" s="23">
        <v>102254.167</v>
      </c>
      <c r="AC3367" s="190">
        <f>IFERROR(ROUND(AA3367/AB3367-1,2),"")</f>
        <v>0</v>
      </c>
      <c r="AD3367" s="25">
        <v>12.8</v>
      </c>
      <c r="AE3367" s="25">
        <v>0.02</v>
      </c>
      <c r="AF3367" s="25">
        <v>0</v>
      </c>
      <c r="AG3367" s="25" t="s">
        <v>22</v>
      </c>
      <c r="AH3367" s="25">
        <v>0</v>
      </c>
      <c r="AI3367" s="25">
        <v>0</v>
      </c>
      <c r="AJ3367" s="25" t="s">
        <v>20</v>
      </c>
      <c r="AK3367" s="42" t="s">
        <v>19</v>
      </c>
      <c r="AL3367" s="25" t="s">
        <v>20</v>
      </c>
      <c r="AM3367" s="25">
        <v>1</v>
      </c>
      <c r="AN3367" s="25" t="s">
        <v>22</v>
      </c>
      <c r="AO3367" s="25" t="s">
        <v>22</v>
      </c>
      <c r="AP3367" s="25" t="s">
        <v>22</v>
      </c>
      <c r="AQ3367" s="25"/>
      <c r="AR3367" s="94"/>
      <c r="AS3367" s="157" t="s">
        <v>22</v>
      </c>
      <c r="AT3367" s="93" t="s">
        <v>22</v>
      </c>
      <c r="AU3367" s="92" t="s">
        <v>22</v>
      </c>
      <c r="AV3367" s="91" t="s">
        <v>48</v>
      </c>
      <c r="AW3367" s="92" t="s">
        <v>48</v>
      </c>
      <c r="AX3367" s="92" t="s">
        <v>48</v>
      </c>
      <c r="AY3367" s="91" t="s">
        <v>152</v>
      </c>
      <c r="AZ3367" s="23"/>
      <c r="BA3367" s="25">
        <v>0</v>
      </c>
      <c r="BB3367" t="s">
        <v>48</v>
      </c>
      <c r="BC3367" t="e">
        <v>#N/A</v>
      </c>
      <c r="BD3367" t="e">
        <f>IF(Z3367=BC3367,"OK")</f>
        <v>#N/A</v>
      </c>
      <c r="BE3367">
        <v>12.8</v>
      </c>
      <c r="BF3367">
        <v>0.02</v>
      </c>
      <c r="BG3367" t="s">
        <v>22</v>
      </c>
      <c r="BH3367" t="s">
        <v>22</v>
      </c>
      <c r="BI3367" t="s">
        <v>22</v>
      </c>
      <c r="BJ3367">
        <v>0</v>
      </c>
      <c r="BK3367">
        <v>0</v>
      </c>
      <c r="BN3367" s="183"/>
    </row>
    <row r="3368" spans="1:66" ht="25.5" x14ac:dyDescent="0.25">
      <c r="A3368" s="1"/>
      <c r="B3368" s="94">
        <v>3355</v>
      </c>
      <c r="C3368" s="43">
        <v>1003673</v>
      </c>
      <c r="D3368" s="25"/>
      <c r="E3368" s="27" t="s">
        <v>2165</v>
      </c>
      <c r="F3368" s="151" t="s">
        <v>44</v>
      </c>
      <c r="G3368" s="41" t="s">
        <v>30</v>
      </c>
      <c r="H3368" s="46" t="str">
        <f>IFERROR(IFERROR(IF(SEARCH("Usystems",$E3368)&gt;0,"Usystems"),IF(SEARCH("RIIFO",$E3368)&gt;0,"RIIFO","Uponor")),"Uponor")</f>
        <v>Uponor</v>
      </c>
      <c r="I3368" s="25" t="str">
        <f>IFERROR(MID($D3368,1,7)+0,"")</f>
        <v/>
      </c>
      <c r="J3368" s="25" t="str">
        <f>IFERROR(MID($D3368,10,7)+0,"")</f>
        <v/>
      </c>
      <c r="K3368" s="25" t="str">
        <f>IFERROR(MID($D3368,19,7)+0,"")</f>
        <v/>
      </c>
      <c r="L3368" s="25" t="str">
        <f>IFERROR(MID($D3368,28,7)+0,"")</f>
        <v/>
      </c>
      <c r="M3368" s="25" t="str">
        <f>IF(IFERROR(MID($Q3368,1,7)+0,"")&lt;1130000,IF(INDEX(C:C,MATCH(LEFT(Q3368,7)+0,I:I,0))&lt;1130000,"",INDEX(C:C,MATCH(LEFT(Q3368,7)+0,I:I,0))),IFERROR(MID($Q3368,1,7)+0,""))</f>
        <v/>
      </c>
      <c r="N3368" s="25" t="str">
        <f>IF(IFERROR(MID($Q3368,10,7)+0,"")&lt;1130000,"",IFERROR(MID($Q3368,10,7)+0,""))</f>
        <v/>
      </c>
      <c r="O3368" s="25" t="str">
        <f>IF(IFERROR(MID($Q3368,19,7)+0,"")&lt;1130000,"",IFERROR(MID($Q3368,19,7)+0,""))</f>
        <v/>
      </c>
      <c r="P3368" s="25" t="str">
        <f>IF(M3368="","",IF(N3368="",M3368,M3368&amp;", "&amp;N3368))</f>
        <v/>
      </c>
      <c r="Q3368" s="25"/>
      <c r="R3368" s="25"/>
      <c r="S3368" s="35" t="s">
        <v>103</v>
      </c>
      <c r="T3368" s="25" t="s">
        <v>36</v>
      </c>
      <c r="U3368" s="185">
        <v>15270</v>
      </c>
      <c r="V3368" s="188">
        <v>15270</v>
      </c>
      <c r="W3368" s="189">
        <v>15270</v>
      </c>
      <c r="X3368" s="31">
        <v>15270</v>
      </c>
      <c r="Y3368" s="90">
        <f>IFERROR(ROUND(X3368/W3368-1,2),"")</f>
        <v>0</v>
      </c>
      <c r="Z3368" s="31">
        <f>IF(OR(S3368="VLD MLC components",S3368="VLD MLC pipes",S3368="VLD PEX components",S3368="VLD PEX pipes",S3368="VLD PHC components",S3368="VLD PHC pipes",S3368="Controls VLD"),"По запросу",X3368)</f>
        <v>15270</v>
      </c>
      <c r="AA3368" s="63">
        <f>ROUND(X3368/1.2,3)</f>
        <v>12725</v>
      </c>
      <c r="AB3368" s="23">
        <v>12725</v>
      </c>
      <c r="AC3368" s="190">
        <f>IFERROR(ROUND(AA3368/AB3368-1,2),"")</f>
        <v>0</v>
      </c>
      <c r="AD3368" s="25">
        <v>0.05</v>
      </c>
      <c r="AE3368" s="25">
        <v>1.0000000000000001E-5</v>
      </c>
      <c r="AF3368" s="25">
        <v>0</v>
      </c>
      <c r="AG3368" s="25" t="s">
        <v>22</v>
      </c>
      <c r="AH3368" s="25">
        <v>0</v>
      </c>
      <c r="AI3368" s="25">
        <v>0</v>
      </c>
      <c r="AJ3368" s="42" t="s">
        <v>19</v>
      </c>
      <c r="AK3368" s="42" t="s">
        <v>19</v>
      </c>
      <c r="AL3368" s="42" t="s">
        <v>19</v>
      </c>
      <c r="AM3368" s="25">
        <v>1</v>
      </c>
      <c r="AN3368" s="25" t="s">
        <v>22</v>
      </c>
      <c r="AO3368" s="25" t="s">
        <v>22</v>
      </c>
      <c r="AP3368" s="25" t="s">
        <v>22</v>
      </c>
      <c r="AQ3368" s="25"/>
      <c r="AR3368" s="94"/>
      <c r="AS3368" s="157" t="s">
        <v>22</v>
      </c>
      <c r="AT3368" s="93" t="s">
        <v>22</v>
      </c>
      <c r="AU3368" s="92" t="s">
        <v>22</v>
      </c>
      <c r="AV3368" s="91" t="s">
        <v>48</v>
      </c>
      <c r="AW3368" s="92" t="s">
        <v>48</v>
      </c>
      <c r="AX3368" s="92" t="s">
        <v>48</v>
      </c>
      <c r="AY3368" s="91" t="s">
        <v>152</v>
      </c>
      <c r="AZ3368" s="23"/>
      <c r="BA3368" s="25">
        <v>0</v>
      </c>
      <c r="BB3368" t="s">
        <v>48</v>
      </c>
      <c r="BC3368" t="e">
        <v>#N/A</v>
      </c>
      <c r="BD3368" t="e">
        <f>IF(Z3368=BC3368,"OK")</f>
        <v>#N/A</v>
      </c>
      <c r="BE3368">
        <v>0.05</v>
      </c>
      <c r="BF3368">
        <v>1.0000000000000001E-5</v>
      </c>
      <c r="BG3368" t="s">
        <v>22</v>
      </c>
      <c r="BH3368" t="s">
        <v>22</v>
      </c>
      <c r="BI3368" t="s">
        <v>22</v>
      </c>
      <c r="BJ3368">
        <v>0</v>
      </c>
      <c r="BK3368">
        <v>0</v>
      </c>
      <c r="BN3368" s="183"/>
    </row>
    <row r="3369" spans="1:66" x14ac:dyDescent="0.25">
      <c r="A3369" s="1"/>
      <c r="B3369" s="94">
        <v>3356</v>
      </c>
      <c r="C3369" s="43">
        <v>1003674</v>
      </c>
      <c r="D3369" s="25"/>
      <c r="E3369" s="27" t="s">
        <v>2164</v>
      </c>
      <c r="F3369" s="151" t="s">
        <v>44</v>
      </c>
      <c r="G3369" s="41" t="s">
        <v>30</v>
      </c>
      <c r="H3369" s="46" t="str">
        <f>IFERROR(IFERROR(IF(SEARCH("Usystems",$E3369)&gt;0,"Usystems"),IF(SEARCH("RIIFO",$E3369)&gt;0,"RIIFO","Uponor")),"Uponor")</f>
        <v>Uponor</v>
      </c>
      <c r="I3369" s="25" t="str">
        <f>IFERROR(MID($D3369,1,7)+0,"")</f>
        <v/>
      </c>
      <c r="J3369" s="25" t="str">
        <f>IFERROR(MID($D3369,10,7)+0,"")</f>
        <v/>
      </c>
      <c r="K3369" s="25" t="str">
        <f>IFERROR(MID($D3369,19,7)+0,"")</f>
        <v/>
      </c>
      <c r="L3369" s="25" t="str">
        <f>IFERROR(MID($D3369,28,7)+0,"")</f>
        <v/>
      </c>
      <c r="M3369" s="25" t="str">
        <f>IF(IFERROR(MID($Q3369,1,7)+0,"")&lt;1130000,IF(INDEX(C:C,MATCH(LEFT(Q3369,7)+0,I:I,0))&lt;1130000,"",INDEX(C:C,MATCH(LEFT(Q3369,7)+0,I:I,0))),IFERROR(MID($Q3369,1,7)+0,""))</f>
        <v/>
      </c>
      <c r="N3369" s="25" t="str">
        <f>IF(IFERROR(MID($Q3369,10,7)+0,"")&lt;1130000,"",IFERROR(MID($Q3369,10,7)+0,""))</f>
        <v/>
      </c>
      <c r="O3369" s="25" t="str">
        <f>IF(IFERROR(MID($Q3369,19,7)+0,"")&lt;1130000,"",IFERROR(MID($Q3369,19,7)+0,""))</f>
        <v/>
      </c>
      <c r="P3369" s="25" t="str">
        <f>IF(M3369="","",IF(N3369="",M3369,M3369&amp;", "&amp;N3369))</f>
        <v/>
      </c>
      <c r="Q3369" s="25"/>
      <c r="R3369" s="25"/>
      <c r="S3369" s="35" t="s">
        <v>103</v>
      </c>
      <c r="T3369" s="25" t="s">
        <v>36</v>
      </c>
      <c r="U3369" s="185">
        <v>10384</v>
      </c>
      <c r="V3369" s="188">
        <v>10384</v>
      </c>
      <c r="W3369" s="189">
        <v>10384</v>
      </c>
      <c r="X3369" s="31">
        <v>10384</v>
      </c>
      <c r="Y3369" s="90">
        <f>IFERROR(ROUND(X3369/W3369-1,2),"")</f>
        <v>0</v>
      </c>
      <c r="Z3369" s="31">
        <f>IF(OR(S3369="VLD MLC components",S3369="VLD MLC pipes",S3369="VLD PEX components",S3369="VLD PEX pipes",S3369="VLD PHC components",S3369="VLD PHC pipes",S3369="Controls VLD"),"По запросу",X3369)</f>
        <v>10384</v>
      </c>
      <c r="AA3369" s="63">
        <f>ROUND(X3369/1.2,3)</f>
        <v>8653.3330000000005</v>
      </c>
      <c r="AB3369" s="23">
        <v>8653.3330000000005</v>
      </c>
      <c r="AC3369" s="190">
        <f>IFERROR(ROUND(AA3369/AB3369-1,2),"")</f>
        <v>0</v>
      </c>
      <c r="AD3369" s="25">
        <v>0.2</v>
      </c>
      <c r="AE3369" s="25">
        <v>2.6949999999999999E-3</v>
      </c>
      <c r="AF3369" s="25">
        <v>0</v>
      </c>
      <c r="AG3369" s="25" t="s">
        <v>22</v>
      </c>
      <c r="AH3369" s="25">
        <v>0</v>
      </c>
      <c r="AI3369" s="25">
        <v>0</v>
      </c>
      <c r="AJ3369" s="25" t="s">
        <v>19</v>
      </c>
      <c r="AK3369" s="42" t="s">
        <v>19</v>
      </c>
      <c r="AL3369" s="25" t="s">
        <v>19</v>
      </c>
      <c r="AM3369" s="25">
        <v>1</v>
      </c>
      <c r="AN3369" s="25" t="s">
        <v>22</v>
      </c>
      <c r="AO3369" s="25" t="s">
        <v>22</v>
      </c>
      <c r="AP3369" s="25" t="s">
        <v>22</v>
      </c>
      <c r="AQ3369" s="25"/>
      <c r="AR3369" s="94"/>
      <c r="AS3369" s="157" t="s">
        <v>22</v>
      </c>
      <c r="AT3369" s="93" t="s">
        <v>22</v>
      </c>
      <c r="AU3369" s="92" t="s">
        <v>22</v>
      </c>
      <c r="AV3369" s="91" t="s">
        <v>48</v>
      </c>
      <c r="AW3369" s="92" t="s">
        <v>48</v>
      </c>
      <c r="AX3369" s="92" t="s">
        <v>48</v>
      </c>
      <c r="AY3369" s="91" t="s">
        <v>152</v>
      </c>
      <c r="AZ3369" s="23"/>
      <c r="BA3369" s="25">
        <v>0</v>
      </c>
      <c r="BB3369" t="s">
        <v>48</v>
      </c>
      <c r="BC3369" t="e">
        <v>#N/A</v>
      </c>
      <c r="BD3369" t="e">
        <f>IF(Z3369=BC3369,"OK")</f>
        <v>#N/A</v>
      </c>
      <c r="BE3369">
        <v>0.2</v>
      </c>
      <c r="BF3369">
        <v>2.6949999999999999E-3</v>
      </c>
      <c r="BG3369" t="s">
        <v>22</v>
      </c>
      <c r="BH3369" t="s">
        <v>22</v>
      </c>
      <c r="BI3369" t="s">
        <v>22</v>
      </c>
      <c r="BJ3369">
        <v>0</v>
      </c>
      <c r="BK3369">
        <v>0</v>
      </c>
      <c r="BN3369" s="183"/>
    </row>
    <row r="3370" spans="1:66" x14ac:dyDescent="0.25">
      <c r="A3370" s="1"/>
      <c r="B3370" s="94">
        <v>3357</v>
      </c>
      <c r="C3370" s="43">
        <v>1003832</v>
      </c>
      <c r="D3370" s="25"/>
      <c r="E3370" s="27" t="s">
        <v>2163</v>
      </c>
      <c r="F3370" s="151" t="s">
        <v>44</v>
      </c>
      <c r="G3370" s="25"/>
      <c r="H3370" s="46" t="str">
        <f>IFERROR(IFERROR(IF(SEARCH("Usystems",$E3370)&gt;0,"Usystems"),IF(SEARCH("RIIFO",$E3370)&gt;0,"RIIFO","Uponor")),"Uponor")</f>
        <v>Uponor</v>
      </c>
      <c r="I3370" s="25" t="str">
        <f>IFERROR(MID($D3370,1,7)+0,"")</f>
        <v/>
      </c>
      <c r="J3370" s="25" t="str">
        <f>IFERROR(MID($D3370,10,7)+0,"")</f>
        <v/>
      </c>
      <c r="K3370" s="25" t="str">
        <f>IFERROR(MID($D3370,19,7)+0,"")</f>
        <v/>
      </c>
      <c r="L3370" s="25" t="str">
        <f>IFERROR(MID($D3370,28,7)+0,"")</f>
        <v/>
      </c>
      <c r="M3370" s="25" t="str">
        <f>IF(IFERROR(MID($Q3370,1,7)+0,"")&lt;1130000,IF(INDEX(C:C,MATCH(LEFT(Q3370,7)+0,I:I,0))&lt;1130000,"",INDEX(C:C,MATCH(LEFT(Q3370,7)+0,I:I,0))),IFERROR(MID($Q3370,1,7)+0,""))</f>
        <v/>
      </c>
      <c r="N3370" s="25" t="str">
        <f>IF(IFERROR(MID($Q3370,10,7)+0,"")&lt;1130000,"",IFERROR(MID($Q3370,10,7)+0,""))</f>
        <v/>
      </c>
      <c r="O3370" s="25" t="str">
        <f>IF(IFERROR(MID($Q3370,19,7)+0,"")&lt;1130000,"",IFERROR(MID($Q3370,19,7)+0,""))</f>
        <v/>
      </c>
      <c r="P3370" s="25" t="str">
        <f>IF(M3370="","",IF(N3370="",M3370,M3370&amp;", "&amp;N3370))</f>
        <v/>
      </c>
      <c r="Q3370" s="25"/>
      <c r="R3370" s="25"/>
      <c r="S3370" s="35" t="s">
        <v>103</v>
      </c>
      <c r="T3370" s="25" t="s">
        <v>36</v>
      </c>
      <c r="U3370" s="185">
        <v>21889</v>
      </c>
      <c r="V3370" s="188">
        <v>21889</v>
      </c>
      <c r="W3370" s="189">
        <v>21889</v>
      </c>
      <c r="X3370" s="31">
        <v>21889</v>
      </c>
      <c r="Y3370" s="90">
        <f>IFERROR(ROUND(X3370/W3370-1,2),"")</f>
        <v>0</v>
      </c>
      <c r="Z3370" s="31">
        <f>IF(OR(S3370="VLD MLC components",S3370="VLD MLC pipes",S3370="VLD PEX components",S3370="VLD PEX pipes",S3370="VLD PHC components",S3370="VLD PHC pipes",S3370="Controls VLD"),"По запросу",X3370)</f>
        <v>21889</v>
      </c>
      <c r="AA3370" s="63">
        <f>ROUND(X3370/1.2,3)</f>
        <v>18240.832999999999</v>
      </c>
      <c r="AB3370" s="23">
        <v>18240.832999999999</v>
      </c>
      <c r="AC3370" s="190">
        <f>IFERROR(ROUND(AA3370/AB3370-1,2),"")</f>
        <v>0</v>
      </c>
      <c r="AD3370" s="25">
        <v>0.1</v>
      </c>
      <c r="AE3370" s="25">
        <v>8.5000000000000006E-3</v>
      </c>
      <c r="AF3370" s="25">
        <v>0</v>
      </c>
      <c r="AG3370" s="25" t="s">
        <v>22</v>
      </c>
      <c r="AH3370" s="25">
        <v>0</v>
      </c>
      <c r="AI3370" s="25">
        <v>0</v>
      </c>
      <c r="AJ3370" s="25" t="s">
        <v>20</v>
      </c>
      <c r="AK3370" s="42" t="s">
        <v>19</v>
      </c>
      <c r="AL3370" s="25" t="s">
        <v>20</v>
      </c>
      <c r="AM3370" s="25">
        <v>1</v>
      </c>
      <c r="AN3370" s="25">
        <v>180</v>
      </c>
      <c r="AO3370" s="25">
        <v>100</v>
      </c>
      <c r="AP3370" s="25">
        <v>40</v>
      </c>
      <c r="AQ3370" s="25"/>
      <c r="AR3370" s="94"/>
      <c r="AS3370" s="157" t="s">
        <v>22</v>
      </c>
      <c r="AT3370" s="93" t="s">
        <v>22</v>
      </c>
      <c r="AU3370" s="92" t="s">
        <v>22</v>
      </c>
      <c r="AV3370" s="91" t="s">
        <v>48</v>
      </c>
      <c r="AW3370" s="92" t="s">
        <v>48</v>
      </c>
      <c r="AX3370" s="92" t="s">
        <v>48</v>
      </c>
      <c r="AY3370" s="91" t="s">
        <v>152</v>
      </c>
      <c r="AZ3370" s="23"/>
      <c r="BA3370" s="25">
        <v>0</v>
      </c>
      <c r="BB3370" t="s">
        <v>48</v>
      </c>
      <c r="BC3370" t="e">
        <v>#N/A</v>
      </c>
      <c r="BD3370" t="e">
        <f>IF(Z3370=BC3370,"OK")</f>
        <v>#N/A</v>
      </c>
      <c r="BE3370">
        <v>0.1</v>
      </c>
      <c r="BF3370">
        <v>8.5000000000000006E-3</v>
      </c>
      <c r="BG3370">
        <v>180</v>
      </c>
      <c r="BH3370">
        <v>100</v>
      </c>
      <c r="BI3370">
        <v>40</v>
      </c>
      <c r="BJ3370">
        <v>0</v>
      </c>
      <c r="BK3370">
        <v>0</v>
      </c>
      <c r="BN3370" s="183"/>
    </row>
    <row r="3371" spans="1:66" x14ac:dyDescent="0.25">
      <c r="A3371" s="1"/>
      <c r="B3371" s="94">
        <v>3358</v>
      </c>
      <c r="C3371" s="43">
        <v>1050946</v>
      </c>
      <c r="D3371" s="25"/>
      <c r="E3371" s="27" t="s">
        <v>2162</v>
      </c>
      <c r="F3371" s="151" t="s">
        <v>44</v>
      </c>
      <c r="G3371" s="25"/>
      <c r="H3371" s="46" t="str">
        <f>IFERROR(IFERROR(IF(SEARCH("Usystems",$E3371)&gt;0,"Usystems"),IF(SEARCH("RIIFO",$E3371)&gt;0,"RIIFO","Uponor")),"Uponor")</f>
        <v>Uponor</v>
      </c>
      <c r="I3371" s="25" t="str">
        <f>IFERROR(MID($D3371,1,7)+0,"")</f>
        <v/>
      </c>
      <c r="J3371" s="25" t="str">
        <f>IFERROR(MID($D3371,10,7)+0,"")</f>
        <v/>
      </c>
      <c r="K3371" s="25" t="str">
        <f>IFERROR(MID($D3371,19,7)+0,"")</f>
        <v/>
      </c>
      <c r="L3371" s="25" t="str">
        <f>IFERROR(MID($D3371,28,7)+0,"")</f>
        <v/>
      </c>
      <c r="M3371" s="25" t="str">
        <f>IF(IFERROR(MID($Q3371,1,7)+0,"")&lt;1130000,IF(INDEX(C:C,MATCH(LEFT(Q3371,7)+0,I:I,0))&lt;1130000,"",INDEX(C:C,MATCH(LEFT(Q3371,7)+0,I:I,0))),IFERROR(MID($Q3371,1,7)+0,""))</f>
        <v/>
      </c>
      <c r="N3371" s="25" t="str">
        <f>IF(IFERROR(MID($Q3371,10,7)+0,"")&lt;1130000,"",IFERROR(MID($Q3371,10,7)+0,""))</f>
        <v/>
      </c>
      <c r="O3371" s="25" t="str">
        <f>IF(IFERROR(MID($Q3371,19,7)+0,"")&lt;1130000,"",IFERROR(MID($Q3371,19,7)+0,""))</f>
        <v/>
      </c>
      <c r="P3371" s="25" t="str">
        <f>IF(M3371="","",IF(N3371="",M3371,M3371&amp;", "&amp;N3371))</f>
        <v/>
      </c>
      <c r="Q3371" s="25"/>
      <c r="R3371" s="25"/>
      <c r="S3371" s="35" t="s">
        <v>103</v>
      </c>
      <c r="T3371" s="25" t="s">
        <v>36</v>
      </c>
      <c r="U3371" s="185">
        <v>75810</v>
      </c>
      <c r="V3371" s="188">
        <v>75810</v>
      </c>
      <c r="W3371" s="189">
        <v>75810</v>
      </c>
      <c r="X3371" s="31">
        <v>75810</v>
      </c>
      <c r="Y3371" s="90">
        <f>IFERROR(ROUND(X3371/W3371-1,2),"")</f>
        <v>0</v>
      </c>
      <c r="Z3371" s="31">
        <f>IF(OR(S3371="VLD MLC components",S3371="VLD MLC pipes",S3371="VLD PEX components",S3371="VLD PEX pipes",S3371="VLD PHC components",S3371="VLD PHC pipes",S3371="Controls VLD"),"По запросу",X3371)</f>
        <v>75810</v>
      </c>
      <c r="AA3371" s="63">
        <f>ROUND(X3371/1.2,3)</f>
        <v>63175</v>
      </c>
      <c r="AB3371" s="23">
        <v>63175</v>
      </c>
      <c r="AC3371" s="190">
        <f>IFERROR(ROUND(AA3371/AB3371-1,2),"")</f>
        <v>0</v>
      </c>
      <c r="AD3371" s="25">
        <v>2.8</v>
      </c>
      <c r="AE3371" s="25">
        <v>1.0000000000000001E-5</v>
      </c>
      <c r="AF3371" s="25">
        <v>0</v>
      </c>
      <c r="AG3371" s="25" t="s">
        <v>22</v>
      </c>
      <c r="AH3371" s="25">
        <v>0</v>
      </c>
      <c r="AI3371" s="25">
        <v>0</v>
      </c>
      <c r="AJ3371" s="25" t="s">
        <v>20</v>
      </c>
      <c r="AK3371" s="42" t="s">
        <v>19</v>
      </c>
      <c r="AL3371" s="25" t="s">
        <v>20</v>
      </c>
      <c r="AM3371" s="25">
        <v>1</v>
      </c>
      <c r="AN3371" s="25" t="s">
        <v>22</v>
      </c>
      <c r="AO3371" s="25" t="s">
        <v>22</v>
      </c>
      <c r="AP3371" s="25" t="s">
        <v>22</v>
      </c>
      <c r="AQ3371" s="25"/>
      <c r="AR3371" s="94"/>
      <c r="AS3371" s="157" t="s">
        <v>22</v>
      </c>
      <c r="AT3371" s="93" t="s">
        <v>22</v>
      </c>
      <c r="AU3371" s="92" t="s">
        <v>22</v>
      </c>
      <c r="AV3371" s="91" t="s">
        <v>152</v>
      </c>
      <c r="AW3371" s="92" t="s">
        <v>48</v>
      </c>
      <c r="AX3371" s="92" t="s">
        <v>48</v>
      </c>
      <c r="AY3371" s="91" t="s">
        <v>152</v>
      </c>
      <c r="AZ3371" s="23"/>
      <c r="BA3371" s="25" t="s">
        <v>2161</v>
      </c>
      <c r="BB3371" t="s">
        <v>25</v>
      </c>
      <c r="BC3371" t="e">
        <v>#N/A</v>
      </c>
      <c r="BD3371" t="e">
        <f>IF(Z3371=BC3371,"OK")</f>
        <v>#N/A</v>
      </c>
      <c r="BE3371">
        <v>2.8</v>
      </c>
      <c r="BF3371">
        <v>1.0000000000000001E-5</v>
      </c>
      <c r="BG3371" t="s">
        <v>22</v>
      </c>
      <c r="BH3371" t="s">
        <v>22</v>
      </c>
      <c r="BI3371" t="s">
        <v>22</v>
      </c>
      <c r="BJ3371">
        <v>0</v>
      </c>
      <c r="BK3371">
        <v>0</v>
      </c>
      <c r="BN3371" s="183"/>
    </row>
    <row r="3372" spans="1:66" ht="25.5" x14ac:dyDescent="0.25">
      <c r="A3372" s="1"/>
      <c r="B3372" s="94">
        <v>3359</v>
      </c>
      <c r="C3372" s="43">
        <v>1050950</v>
      </c>
      <c r="D3372" s="25"/>
      <c r="E3372" s="27" t="s">
        <v>2160</v>
      </c>
      <c r="F3372" s="151" t="s">
        <v>44</v>
      </c>
      <c r="G3372" s="41" t="s">
        <v>30</v>
      </c>
      <c r="H3372" s="46" t="str">
        <f>IFERROR(IFERROR(IF(SEARCH("Usystems",$E3372)&gt;0,"Usystems"),IF(SEARCH("RIIFO",$E3372)&gt;0,"RIIFO","Uponor")),"Uponor")</f>
        <v>Uponor</v>
      </c>
      <c r="I3372" s="25" t="str">
        <f>IFERROR(MID($D3372,1,7)+0,"")</f>
        <v/>
      </c>
      <c r="J3372" s="25" t="str">
        <f>IFERROR(MID($D3372,10,7)+0,"")</f>
        <v/>
      </c>
      <c r="K3372" s="25" t="str">
        <f>IFERROR(MID($D3372,19,7)+0,"")</f>
        <v/>
      </c>
      <c r="L3372" s="25" t="str">
        <f>IFERROR(MID($D3372,28,7)+0,"")</f>
        <v/>
      </c>
      <c r="M3372" s="25" t="str">
        <f>IF(IFERROR(MID($Q3372,1,7)+0,"")&lt;1130000,IF(INDEX(C:C,MATCH(LEFT(Q3372,7)+0,I:I,0))&lt;1130000,"",INDEX(C:C,MATCH(LEFT(Q3372,7)+0,I:I,0))),IFERROR(MID($Q3372,1,7)+0,""))</f>
        <v/>
      </c>
      <c r="N3372" s="25" t="str">
        <f>IF(IFERROR(MID($Q3372,10,7)+0,"")&lt;1130000,"",IFERROR(MID($Q3372,10,7)+0,""))</f>
        <v/>
      </c>
      <c r="O3372" s="25" t="str">
        <f>IF(IFERROR(MID($Q3372,19,7)+0,"")&lt;1130000,"",IFERROR(MID($Q3372,19,7)+0,""))</f>
        <v/>
      </c>
      <c r="P3372" s="25" t="str">
        <f>IF(M3372="","",IF(N3372="",M3372,M3372&amp;", "&amp;N3372))</f>
        <v/>
      </c>
      <c r="Q3372" s="25"/>
      <c r="R3372" s="25"/>
      <c r="S3372" s="35" t="s">
        <v>103</v>
      </c>
      <c r="T3372" s="25" t="s">
        <v>36</v>
      </c>
      <c r="U3372" s="185">
        <v>19952</v>
      </c>
      <c r="V3372" s="188">
        <v>19952</v>
      </c>
      <c r="W3372" s="189">
        <v>19952</v>
      </c>
      <c r="X3372" s="31">
        <v>19952</v>
      </c>
      <c r="Y3372" s="90">
        <f>IFERROR(ROUND(X3372/W3372-1,2),"")</f>
        <v>0</v>
      </c>
      <c r="Z3372" s="31">
        <f>IF(OR(S3372="VLD MLC components",S3372="VLD MLC pipes",S3372="VLD PEX components",S3372="VLD PEX pipes",S3372="VLD PHC components",S3372="VLD PHC pipes",S3372="Controls VLD"),"По запросу",X3372)</f>
        <v>19952</v>
      </c>
      <c r="AA3372" s="63">
        <f>ROUND(X3372/1.2,3)</f>
        <v>16626.667000000001</v>
      </c>
      <c r="AB3372" s="23">
        <v>16626.667000000001</v>
      </c>
      <c r="AC3372" s="190">
        <f>IFERROR(ROUND(AA3372/AB3372-1,2),"")</f>
        <v>0</v>
      </c>
      <c r="AD3372" s="25">
        <v>0.3</v>
      </c>
      <c r="AE3372" s="25">
        <v>6.9999999999999994E-5</v>
      </c>
      <c r="AF3372" s="25">
        <v>0</v>
      </c>
      <c r="AG3372" s="25" t="s">
        <v>22</v>
      </c>
      <c r="AH3372" s="25">
        <v>0</v>
      </c>
      <c r="AI3372" s="25">
        <v>0</v>
      </c>
      <c r="AJ3372" s="25" t="s">
        <v>19</v>
      </c>
      <c r="AK3372" s="42" t="s">
        <v>19</v>
      </c>
      <c r="AL3372" s="25" t="s">
        <v>19</v>
      </c>
      <c r="AM3372" s="25">
        <v>1</v>
      </c>
      <c r="AN3372" s="25" t="s">
        <v>22</v>
      </c>
      <c r="AO3372" s="25" t="s">
        <v>22</v>
      </c>
      <c r="AP3372" s="25" t="s">
        <v>22</v>
      </c>
      <c r="AQ3372" s="25"/>
      <c r="AR3372" s="94"/>
      <c r="AS3372" s="157" t="s">
        <v>22</v>
      </c>
      <c r="AT3372" s="93" t="s">
        <v>22</v>
      </c>
      <c r="AU3372" s="92" t="s">
        <v>22</v>
      </c>
      <c r="AV3372" s="91" t="s">
        <v>48</v>
      </c>
      <c r="AW3372" s="92" t="s">
        <v>48</v>
      </c>
      <c r="AX3372" s="92" t="s">
        <v>48</v>
      </c>
      <c r="AY3372" s="91" t="s">
        <v>152</v>
      </c>
      <c r="AZ3372" s="23"/>
      <c r="BA3372" s="25">
        <v>0</v>
      </c>
      <c r="BB3372" t="s">
        <v>48</v>
      </c>
      <c r="BC3372" t="e">
        <v>#N/A</v>
      </c>
      <c r="BD3372" t="e">
        <f>IF(Z3372=BC3372,"OK")</f>
        <v>#N/A</v>
      </c>
      <c r="BE3372">
        <v>0.3</v>
      </c>
      <c r="BF3372">
        <v>6.9999999999999994E-5</v>
      </c>
      <c r="BG3372" t="s">
        <v>22</v>
      </c>
      <c r="BH3372" t="s">
        <v>22</v>
      </c>
      <c r="BI3372" t="s">
        <v>22</v>
      </c>
      <c r="BJ3372">
        <v>0</v>
      </c>
      <c r="BK3372">
        <v>0</v>
      </c>
      <c r="BN3372" s="183"/>
    </row>
    <row r="3373" spans="1:66" ht="25.5" x14ac:dyDescent="0.25">
      <c r="A3373" s="1"/>
      <c r="B3373" s="94">
        <v>3360</v>
      </c>
      <c r="C3373" s="43">
        <v>1050951</v>
      </c>
      <c r="D3373" s="25"/>
      <c r="E3373" s="27" t="s">
        <v>2159</v>
      </c>
      <c r="F3373" s="151" t="s">
        <v>44</v>
      </c>
      <c r="G3373" s="41" t="s">
        <v>30</v>
      </c>
      <c r="H3373" s="46" t="str">
        <f>IFERROR(IFERROR(IF(SEARCH("Usystems",$E3373)&gt;0,"Usystems"),IF(SEARCH("RIIFO",$E3373)&gt;0,"RIIFO","Uponor")),"Uponor")</f>
        <v>Uponor</v>
      </c>
      <c r="I3373" s="25" t="str">
        <f>IFERROR(MID($D3373,1,7)+0,"")</f>
        <v/>
      </c>
      <c r="J3373" s="25" t="str">
        <f>IFERROR(MID($D3373,10,7)+0,"")</f>
        <v/>
      </c>
      <c r="K3373" s="25" t="str">
        <f>IFERROR(MID($D3373,19,7)+0,"")</f>
        <v/>
      </c>
      <c r="L3373" s="25" t="str">
        <f>IFERROR(MID($D3373,28,7)+0,"")</f>
        <v/>
      </c>
      <c r="M3373" s="25" t="str">
        <f>IF(IFERROR(MID($Q3373,1,7)+0,"")&lt;1130000,IF(INDEX(C:C,MATCH(LEFT(Q3373,7)+0,I:I,0))&lt;1130000,"",INDEX(C:C,MATCH(LEFT(Q3373,7)+0,I:I,0))),IFERROR(MID($Q3373,1,7)+0,""))</f>
        <v/>
      </c>
      <c r="N3373" s="25" t="str">
        <f>IF(IFERROR(MID($Q3373,10,7)+0,"")&lt;1130000,"",IFERROR(MID($Q3373,10,7)+0,""))</f>
        <v/>
      </c>
      <c r="O3373" s="25" t="str">
        <f>IF(IFERROR(MID($Q3373,19,7)+0,"")&lt;1130000,"",IFERROR(MID($Q3373,19,7)+0,""))</f>
        <v/>
      </c>
      <c r="P3373" s="25" t="str">
        <f>IF(M3373="","",IF(N3373="",M3373,M3373&amp;", "&amp;N3373))</f>
        <v/>
      </c>
      <c r="Q3373" s="25"/>
      <c r="R3373" s="25"/>
      <c r="S3373" s="35" t="s">
        <v>103</v>
      </c>
      <c r="T3373" s="25" t="s">
        <v>36</v>
      </c>
      <c r="U3373" s="185">
        <v>19952</v>
      </c>
      <c r="V3373" s="188">
        <v>19952</v>
      </c>
      <c r="W3373" s="189">
        <v>19952</v>
      </c>
      <c r="X3373" s="31">
        <v>19952</v>
      </c>
      <c r="Y3373" s="90">
        <f>IFERROR(ROUND(X3373/W3373-1,2),"")</f>
        <v>0</v>
      </c>
      <c r="Z3373" s="31">
        <f>IF(OR(S3373="VLD MLC components",S3373="VLD MLC pipes",S3373="VLD PEX components",S3373="VLD PEX pipes",S3373="VLD PHC components",S3373="VLD PHC pipes",S3373="Controls VLD"),"По запросу",X3373)</f>
        <v>19952</v>
      </c>
      <c r="AA3373" s="63">
        <f>ROUND(X3373/1.2,3)</f>
        <v>16626.667000000001</v>
      </c>
      <c r="AB3373" s="23">
        <v>16626.667000000001</v>
      </c>
      <c r="AC3373" s="190">
        <f>IFERROR(ROUND(AA3373/AB3373-1,2),"")</f>
        <v>0</v>
      </c>
      <c r="AD3373" s="25">
        <v>0.2</v>
      </c>
      <c r="AE3373" s="25">
        <v>4.0000000000000002E-4</v>
      </c>
      <c r="AF3373" s="25">
        <v>0</v>
      </c>
      <c r="AG3373" s="25" t="s">
        <v>22</v>
      </c>
      <c r="AH3373" s="25">
        <v>0</v>
      </c>
      <c r="AI3373" s="25">
        <v>0</v>
      </c>
      <c r="AJ3373" s="25" t="s">
        <v>19</v>
      </c>
      <c r="AK3373" s="42" t="s">
        <v>19</v>
      </c>
      <c r="AL3373" s="25" t="s">
        <v>19</v>
      </c>
      <c r="AM3373" s="25">
        <v>1</v>
      </c>
      <c r="AN3373" s="25" t="s">
        <v>22</v>
      </c>
      <c r="AO3373" s="25" t="s">
        <v>22</v>
      </c>
      <c r="AP3373" s="25" t="s">
        <v>22</v>
      </c>
      <c r="AQ3373" s="25"/>
      <c r="AR3373" s="94"/>
      <c r="AS3373" s="157" t="s">
        <v>22</v>
      </c>
      <c r="AT3373" s="93" t="s">
        <v>22</v>
      </c>
      <c r="AU3373" s="92" t="s">
        <v>22</v>
      </c>
      <c r="AV3373" s="91" t="s">
        <v>48</v>
      </c>
      <c r="AW3373" s="92" t="s">
        <v>48</v>
      </c>
      <c r="AX3373" s="92" t="s">
        <v>48</v>
      </c>
      <c r="AY3373" s="91" t="s">
        <v>152</v>
      </c>
      <c r="AZ3373" s="23"/>
      <c r="BA3373" s="25">
        <v>0</v>
      </c>
      <c r="BB3373" t="s">
        <v>48</v>
      </c>
      <c r="BC3373" t="e">
        <v>#N/A</v>
      </c>
      <c r="BD3373" t="e">
        <f>IF(Z3373=BC3373,"OK")</f>
        <v>#N/A</v>
      </c>
      <c r="BE3373">
        <v>0.2</v>
      </c>
      <c r="BF3373">
        <v>4.0000000000000002E-4</v>
      </c>
      <c r="BG3373" t="s">
        <v>22</v>
      </c>
      <c r="BH3373" t="s">
        <v>22</v>
      </c>
      <c r="BI3373" t="s">
        <v>22</v>
      </c>
      <c r="BJ3373">
        <v>0</v>
      </c>
      <c r="BK3373">
        <v>0</v>
      </c>
      <c r="BN3373" s="183"/>
    </row>
    <row r="3374" spans="1:66" x14ac:dyDescent="0.25">
      <c r="A3374" s="1"/>
      <c r="B3374" s="94">
        <v>3361</v>
      </c>
      <c r="C3374" s="43">
        <v>1050952</v>
      </c>
      <c r="D3374" s="25"/>
      <c r="E3374" s="27" t="s">
        <v>2158</v>
      </c>
      <c r="F3374" s="151" t="s">
        <v>44</v>
      </c>
      <c r="G3374" s="25"/>
      <c r="H3374" s="46" t="str">
        <f>IFERROR(IFERROR(IF(SEARCH("Usystems",$E3374)&gt;0,"Usystems"),IF(SEARCH("RIIFO",$E3374)&gt;0,"RIIFO","Uponor")),"Uponor")</f>
        <v>Uponor</v>
      </c>
      <c r="I3374" s="25" t="str">
        <f>IFERROR(MID($D3374,1,7)+0,"")</f>
        <v/>
      </c>
      <c r="J3374" s="25" t="str">
        <f>IFERROR(MID($D3374,10,7)+0,"")</f>
        <v/>
      </c>
      <c r="K3374" s="25" t="str">
        <f>IFERROR(MID($D3374,19,7)+0,"")</f>
        <v/>
      </c>
      <c r="L3374" s="25" t="str">
        <f>IFERROR(MID($D3374,28,7)+0,"")</f>
        <v/>
      </c>
      <c r="M3374" s="25" t="str">
        <f>IF(IFERROR(MID($Q3374,1,7)+0,"")&lt;1130000,IF(INDEX(C:C,MATCH(LEFT(Q3374,7)+0,I:I,0))&lt;1130000,"",INDEX(C:C,MATCH(LEFT(Q3374,7)+0,I:I,0))),IFERROR(MID($Q3374,1,7)+0,""))</f>
        <v/>
      </c>
      <c r="N3374" s="25" t="str">
        <f>IF(IFERROR(MID($Q3374,10,7)+0,"")&lt;1130000,"",IFERROR(MID($Q3374,10,7)+0,""))</f>
        <v/>
      </c>
      <c r="O3374" s="25" t="str">
        <f>IF(IFERROR(MID($Q3374,19,7)+0,"")&lt;1130000,"",IFERROR(MID($Q3374,19,7)+0,""))</f>
        <v/>
      </c>
      <c r="P3374" s="25" t="str">
        <f>IF(M3374="","",IF(N3374="",M3374,M3374&amp;", "&amp;N3374))</f>
        <v/>
      </c>
      <c r="Q3374" s="25"/>
      <c r="R3374" s="25"/>
      <c r="S3374" s="35" t="s">
        <v>103</v>
      </c>
      <c r="T3374" s="25" t="s">
        <v>36</v>
      </c>
      <c r="U3374" s="185">
        <v>22270</v>
      </c>
      <c r="V3374" s="188">
        <v>22270</v>
      </c>
      <c r="W3374" s="189">
        <v>22270</v>
      </c>
      <c r="X3374" s="31">
        <v>22270</v>
      </c>
      <c r="Y3374" s="90">
        <f>IFERROR(ROUND(X3374/W3374-1,2),"")</f>
        <v>0</v>
      </c>
      <c r="Z3374" s="31">
        <f>IF(OR(S3374="VLD MLC components",S3374="VLD MLC pipes",S3374="VLD PEX components",S3374="VLD PEX pipes",S3374="VLD PHC components",S3374="VLD PHC pipes",S3374="Controls VLD"),"По запросу",X3374)</f>
        <v>22270</v>
      </c>
      <c r="AA3374" s="63">
        <f>ROUND(X3374/1.2,3)</f>
        <v>18558.332999999999</v>
      </c>
      <c r="AB3374" s="23">
        <v>18558.332999999999</v>
      </c>
      <c r="AC3374" s="190">
        <f>IFERROR(ROUND(AA3374/AB3374-1,2),"")</f>
        <v>0</v>
      </c>
      <c r="AD3374" s="25">
        <v>0.11799999999999999</v>
      </c>
      <c r="AE3374" s="25">
        <v>1.0000000000000001E-5</v>
      </c>
      <c r="AF3374" s="25">
        <v>0</v>
      </c>
      <c r="AG3374" s="25" t="s">
        <v>22</v>
      </c>
      <c r="AH3374" s="25">
        <v>0</v>
      </c>
      <c r="AI3374" s="25">
        <v>0</v>
      </c>
      <c r="AJ3374" s="25" t="s">
        <v>20</v>
      </c>
      <c r="AK3374" s="42" t="s">
        <v>19</v>
      </c>
      <c r="AL3374" s="25" t="s">
        <v>20</v>
      </c>
      <c r="AM3374" s="25">
        <v>1</v>
      </c>
      <c r="AN3374" s="25" t="s">
        <v>22</v>
      </c>
      <c r="AO3374" s="25" t="s">
        <v>22</v>
      </c>
      <c r="AP3374" s="25" t="s">
        <v>22</v>
      </c>
      <c r="AQ3374" s="25"/>
      <c r="AR3374" s="94"/>
      <c r="AS3374" s="157" t="s">
        <v>22</v>
      </c>
      <c r="AT3374" s="93" t="s">
        <v>22</v>
      </c>
      <c r="AU3374" s="92" t="s">
        <v>22</v>
      </c>
      <c r="AV3374" s="91" t="s">
        <v>48</v>
      </c>
      <c r="AW3374" s="92" t="s">
        <v>48</v>
      </c>
      <c r="AX3374" s="92" t="s">
        <v>48</v>
      </c>
      <c r="AY3374" s="91" t="s">
        <v>152</v>
      </c>
      <c r="AZ3374" s="23"/>
      <c r="BA3374" s="25">
        <v>0</v>
      </c>
      <c r="BB3374" t="s">
        <v>48</v>
      </c>
      <c r="BC3374" t="e">
        <v>#N/A</v>
      </c>
      <c r="BD3374" t="e">
        <f>IF(Z3374=BC3374,"OK")</f>
        <v>#N/A</v>
      </c>
      <c r="BE3374">
        <v>0.11799999999999999</v>
      </c>
      <c r="BF3374">
        <v>1.0000000000000001E-5</v>
      </c>
      <c r="BG3374" t="s">
        <v>22</v>
      </c>
      <c r="BH3374" t="s">
        <v>22</v>
      </c>
      <c r="BI3374" t="s">
        <v>22</v>
      </c>
      <c r="BJ3374">
        <v>0</v>
      </c>
      <c r="BK3374">
        <v>0</v>
      </c>
      <c r="BN3374" s="183"/>
    </row>
    <row r="3375" spans="1:66" x14ac:dyDescent="0.25">
      <c r="A3375" s="1"/>
      <c r="B3375" s="94">
        <v>3362</v>
      </c>
      <c r="C3375" s="43">
        <v>1050953</v>
      </c>
      <c r="D3375" s="25"/>
      <c r="E3375" s="27" t="s">
        <v>2157</v>
      </c>
      <c r="F3375" s="151" t="s">
        <v>44</v>
      </c>
      <c r="G3375" s="41" t="s">
        <v>30</v>
      </c>
      <c r="H3375" s="46" t="str">
        <f>IFERROR(IFERROR(IF(SEARCH("Usystems",$E3375)&gt;0,"Usystems"),IF(SEARCH("RIIFO",$E3375)&gt;0,"RIIFO","Uponor")),"Uponor")</f>
        <v>Uponor</v>
      </c>
      <c r="I3375" s="25" t="str">
        <f>IFERROR(MID($D3375,1,7)+0,"")</f>
        <v/>
      </c>
      <c r="J3375" s="25" t="str">
        <f>IFERROR(MID($D3375,10,7)+0,"")</f>
        <v/>
      </c>
      <c r="K3375" s="25" t="str">
        <f>IFERROR(MID($D3375,19,7)+0,"")</f>
        <v/>
      </c>
      <c r="L3375" s="25" t="str">
        <f>IFERROR(MID($D3375,28,7)+0,"")</f>
        <v/>
      </c>
      <c r="M3375" s="25" t="str">
        <f>IF(IFERROR(MID($Q3375,1,7)+0,"")&lt;1130000,IF(INDEX(C:C,MATCH(LEFT(Q3375,7)+0,I:I,0))&lt;1130000,"",INDEX(C:C,MATCH(LEFT(Q3375,7)+0,I:I,0))),IFERROR(MID($Q3375,1,7)+0,""))</f>
        <v/>
      </c>
      <c r="N3375" s="25" t="str">
        <f>IF(IFERROR(MID($Q3375,10,7)+0,"")&lt;1130000,"",IFERROR(MID($Q3375,10,7)+0,""))</f>
        <v/>
      </c>
      <c r="O3375" s="25" t="str">
        <f>IF(IFERROR(MID($Q3375,19,7)+0,"")&lt;1130000,"",IFERROR(MID($Q3375,19,7)+0,""))</f>
        <v/>
      </c>
      <c r="P3375" s="25" t="str">
        <f>IF(M3375="","",IF(N3375="",M3375,M3375&amp;", "&amp;N3375))</f>
        <v/>
      </c>
      <c r="Q3375" s="25"/>
      <c r="R3375" s="25"/>
      <c r="S3375" s="35" t="s">
        <v>103</v>
      </c>
      <c r="T3375" s="25" t="s">
        <v>36</v>
      </c>
      <c r="U3375" s="185">
        <v>8063</v>
      </c>
      <c r="V3375" s="188">
        <v>8063</v>
      </c>
      <c r="W3375" s="189">
        <v>8063</v>
      </c>
      <c r="X3375" s="31">
        <v>8063</v>
      </c>
      <c r="Y3375" s="90">
        <f>IFERROR(ROUND(X3375/W3375-1,2),"")</f>
        <v>0</v>
      </c>
      <c r="Z3375" s="31">
        <f>IF(OR(S3375="VLD MLC components",S3375="VLD MLC pipes",S3375="VLD PEX components",S3375="VLD PEX pipes",S3375="VLD PHC components",S3375="VLD PHC pipes",S3375="Controls VLD"),"По запросу",X3375)</f>
        <v>8063</v>
      </c>
      <c r="AA3375" s="63">
        <f>ROUND(X3375/1.2,3)</f>
        <v>6719.1670000000004</v>
      </c>
      <c r="AB3375" s="23">
        <v>6719.1670000000004</v>
      </c>
      <c r="AC3375" s="190">
        <f>IFERROR(ROUND(AA3375/AB3375-1,2),"")</f>
        <v>0</v>
      </c>
      <c r="AD3375" s="25">
        <v>3.9E-2</v>
      </c>
      <c r="AE3375" s="25">
        <v>1.0000000000000001E-5</v>
      </c>
      <c r="AF3375" s="25">
        <v>0</v>
      </c>
      <c r="AG3375" s="25" t="s">
        <v>22</v>
      </c>
      <c r="AH3375" s="25">
        <v>0</v>
      </c>
      <c r="AI3375" s="25">
        <v>0</v>
      </c>
      <c r="AJ3375" s="25" t="s">
        <v>19</v>
      </c>
      <c r="AK3375" s="42" t="s">
        <v>19</v>
      </c>
      <c r="AL3375" s="25" t="s">
        <v>19</v>
      </c>
      <c r="AM3375" s="25">
        <v>1</v>
      </c>
      <c r="AN3375" s="25" t="s">
        <v>22</v>
      </c>
      <c r="AO3375" s="25" t="s">
        <v>22</v>
      </c>
      <c r="AP3375" s="25" t="s">
        <v>22</v>
      </c>
      <c r="AQ3375" s="25"/>
      <c r="AR3375" s="94"/>
      <c r="AS3375" s="157" t="s">
        <v>22</v>
      </c>
      <c r="AT3375" s="93" t="s">
        <v>22</v>
      </c>
      <c r="AU3375" s="92" t="s">
        <v>22</v>
      </c>
      <c r="AV3375" s="91" t="s">
        <v>48</v>
      </c>
      <c r="AW3375" s="92" t="s">
        <v>48</v>
      </c>
      <c r="AX3375" s="92" t="s">
        <v>48</v>
      </c>
      <c r="AY3375" s="91" t="s">
        <v>152</v>
      </c>
      <c r="AZ3375" s="23"/>
      <c r="BA3375" s="25">
        <v>0</v>
      </c>
      <c r="BB3375" t="s">
        <v>48</v>
      </c>
      <c r="BC3375" t="e">
        <v>#N/A</v>
      </c>
      <c r="BD3375" t="e">
        <f>IF(Z3375=BC3375,"OK")</f>
        <v>#N/A</v>
      </c>
      <c r="BE3375">
        <v>3.9E-2</v>
      </c>
      <c r="BF3375">
        <v>1.0000000000000001E-5</v>
      </c>
      <c r="BG3375" t="s">
        <v>22</v>
      </c>
      <c r="BH3375" t="s">
        <v>22</v>
      </c>
      <c r="BI3375" t="s">
        <v>22</v>
      </c>
      <c r="BJ3375">
        <v>0</v>
      </c>
      <c r="BK3375">
        <v>0</v>
      </c>
      <c r="BN3375" s="183"/>
    </row>
    <row r="3376" spans="1:66" x14ac:dyDescent="0.25">
      <c r="A3376" s="1"/>
      <c r="B3376" s="94">
        <v>3363</v>
      </c>
      <c r="C3376" s="43">
        <v>1050955</v>
      </c>
      <c r="D3376" s="25"/>
      <c r="E3376" s="27" t="s">
        <v>2156</v>
      </c>
      <c r="F3376" s="151" t="s">
        <v>44</v>
      </c>
      <c r="G3376" s="41" t="s">
        <v>30</v>
      </c>
      <c r="H3376" s="46" t="str">
        <f>IFERROR(IFERROR(IF(SEARCH("Usystems",$E3376)&gt;0,"Usystems"),IF(SEARCH("RIIFO",$E3376)&gt;0,"RIIFO","Uponor")),"Uponor")</f>
        <v>Uponor</v>
      </c>
      <c r="I3376" s="25" t="str">
        <f>IFERROR(MID($D3376,1,7)+0,"")</f>
        <v/>
      </c>
      <c r="J3376" s="25" t="str">
        <f>IFERROR(MID($D3376,10,7)+0,"")</f>
        <v/>
      </c>
      <c r="K3376" s="25" t="str">
        <f>IFERROR(MID($D3376,19,7)+0,"")</f>
        <v/>
      </c>
      <c r="L3376" s="25" t="str">
        <f>IFERROR(MID($D3376,28,7)+0,"")</f>
        <v/>
      </c>
      <c r="M3376" s="25" t="str">
        <f>IF(IFERROR(MID($Q3376,1,7)+0,"")&lt;1130000,IF(INDEX(C:C,MATCH(LEFT(Q3376,7)+0,I:I,0))&lt;1130000,"",INDEX(C:C,MATCH(LEFT(Q3376,7)+0,I:I,0))),IFERROR(MID($Q3376,1,7)+0,""))</f>
        <v/>
      </c>
      <c r="N3376" s="25" t="str">
        <f>IF(IFERROR(MID($Q3376,10,7)+0,"")&lt;1130000,"",IFERROR(MID($Q3376,10,7)+0,""))</f>
        <v/>
      </c>
      <c r="O3376" s="25" t="str">
        <f>IF(IFERROR(MID($Q3376,19,7)+0,"")&lt;1130000,"",IFERROR(MID($Q3376,19,7)+0,""))</f>
        <v/>
      </c>
      <c r="P3376" s="25" t="str">
        <f>IF(M3376="","",IF(N3376="",M3376,M3376&amp;", "&amp;N3376))</f>
        <v/>
      </c>
      <c r="Q3376" s="25"/>
      <c r="R3376" s="25"/>
      <c r="S3376" s="35" t="s">
        <v>103</v>
      </c>
      <c r="T3376" s="25" t="s">
        <v>36</v>
      </c>
      <c r="U3376" s="185">
        <v>19952</v>
      </c>
      <c r="V3376" s="188">
        <v>19952</v>
      </c>
      <c r="W3376" s="189">
        <v>19952</v>
      </c>
      <c r="X3376" s="31">
        <v>19952</v>
      </c>
      <c r="Y3376" s="90">
        <f>IFERROR(ROUND(X3376/W3376-1,2),"")</f>
        <v>0</v>
      </c>
      <c r="Z3376" s="31">
        <f>IF(OR(S3376="VLD MLC components",S3376="VLD MLC pipes",S3376="VLD PEX components",S3376="VLD PEX pipes",S3376="VLD PHC components",S3376="VLD PHC pipes",S3376="Controls VLD"),"По запросу",X3376)</f>
        <v>19952</v>
      </c>
      <c r="AA3376" s="63">
        <f>ROUND(X3376/1.2,3)</f>
        <v>16626.667000000001</v>
      </c>
      <c r="AB3376" s="23">
        <v>16626.667000000001</v>
      </c>
      <c r="AC3376" s="190">
        <f>IFERROR(ROUND(AA3376/AB3376-1,2),"")</f>
        <v>0</v>
      </c>
      <c r="AD3376" s="25">
        <v>0.17599999999999999</v>
      </c>
      <c r="AE3376" s="25">
        <v>1.9000000000000001E-4</v>
      </c>
      <c r="AF3376" s="25">
        <v>0</v>
      </c>
      <c r="AG3376" s="25" t="s">
        <v>22</v>
      </c>
      <c r="AH3376" s="25">
        <v>0</v>
      </c>
      <c r="AI3376" s="25">
        <v>0</v>
      </c>
      <c r="AJ3376" s="25" t="s">
        <v>19</v>
      </c>
      <c r="AK3376" s="42" t="s">
        <v>19</v>
      </c>
      <c r="AL3376" s="25" t="s">
        <v>19</v>
      </c>
      <c r="AM3376" s="25">
        <v>1</v>
      </c>
      <c r="AN3376" s="25" t="s">
        <v>22</v>
      </c>
      <c r="AO3376" s="25" t="s">
        <v>22</v>
      </c>
      <c r="AP3376" s="25" t="s">
        <v>22</v>
      </c>
      <c r="AQ3376" s="25"/>
      <c r="AR3376" s="94"/>
      <c r="AS3376" s="157" t="s">
        <v>22</v>
      </c>
      <c r="AT3376" s="93" t="s">
        <v>22</v>
      </c>
      <c r="AU3376" s="92" t="s">
        <v>22</v>
      </c>
      <c r="AV3376" s="91" t="s">
        <v>48</v>
      </c>
      <c r="AW3376" s="92" t="s">
        <v>48</v>
      </c>
      <c r="AX3376" s="92" t="s">
        <v>48</v>
      </c>
      <c r="AY3376" s="91" t="s">
        <v>152</v>
      </c>
      <c r="AZ3376" s="23"/>
      <c r="BA3376" s="25">
        <v>0</v>
      </c>
      <c r="BB3376" t="s">
        <v>48</v>
      </c>
      <c r="BC3376" t="e">
        <v>#N/A</v>
      </c>
      <c r="BD3376" t="e">
        <f>IF(Z3376=BC3376,"OK")</f>
        <v>#N/A</v>
      </c>
      <c r="BE3376">
        <v>0.17599999999999999</v>
      </c>
      <c r="BF3376">
        <v>1.9000000000000001E-4</v>
      </c>
      <c r="BG3376" t="s">
        <v>22</v>
      </c>
      <c r="BH3376" t="s">
        <v>22</v>
      </c>
      <c r="BI3376" t="s">
        <v>22</v>
      </c>
      <c r="BJ3376">
        <v>0</v>
      </c>
      <c r="BK3376">
        <v>0</v>
      </c>
      <c r="BN3376" s="183"/>
    </row>
    <row r="3377" spans="1:66" ht="25.5" x14ac:dyDescent="0.25">
      <c r="A3377" s="1"/>
      <c r="B3377" s="94">
        <v>3364</v>
      </c>
      <c r="C3377" s="43">
        <v>1050958</v>
      </c>
      <c r="D3377" s="25"/>
      <c r="E3377" s="27" t="s">
        <v>2155</v>
      </c>
      <c r="F3377" s="151" t="s">
        <v>44</v>
      </c>
      <c r="G3377" s="41" t="s">
        <v>30</v>
      </c>
      <c r="H3377" s="46" t="str">
        <f>IFERROR(IFERROR(IF(SEARCH("Usystems",$E3377)&gt;0,"Usystems"),IF(SEARCH("RIIFO",$E3377)&gt;0,"RIIFO","Uponor")),"Uponor")</f>
        <v>Uponor</v>
      </c>
      <c r="I3377" s="25" t="str">
        <f>IFERROR(MID($D3377,1,7)+0,"")</f>
        <v/>
      </c>
      <c r="J3377" s="25" t="str">
        <f>IFERROR(MID($D3377,10,7)+0,"")</f>
        <v/>
      </c>
      <c r="K3377" s="25" t="str">
        <f>IFERROR(MID($D3377,19,7)+0,"")</f>
        <v/>
      </c>
      <c r="L3377" s="25" t="str">
        <f>IFERROR(MID($D3377,28,7)+0,"")</f>
        <v/>
      </c>
      <c r="M3377" s="25" t="str">
        <f>IF(IFERROR(MID($Q3377,1,7)+0,"")&lt;1130000,IF(INDEX(C:C,MATCH(LEFT(Q3377,7)+0,I:I,0))&lt;1130000,"",INDEX(C:C,MATCH(LEFT(Q3377,7)+0,I:I,0))),IFERROR(MID($Q3377,1,7)+0,""))</f>
        <v/>
      </c>
      <c r="N3377" s="25" t="str">
        <f>IF(IFERROR(MID($Q3377,10,7)+0,"")&lt;1130000,"",IFERROR(MID($Q3377,10,7)+0,""))</f>
        <v/>
      </c>
      <c r="O3377" s="25" t="str">
        <f>IF(IFERROR(MID($Q3377,19,7)+0,"")&lt;1130000,"",IFERROR(MID($Q3377,19,7)+0,""))</f>
        <v/>
      </c>
      <c r="P3377" s="25" t="str">
        <f>IF(M3377="","",IF(N3377="",M3377,M3377&amp;", "&amp;N3377))</f>
        <v/>
      </c>
      <c r="Q3377" s="25"/>
      <c r="R3377" s="25"/>
      <c r="S3377" s="35" t="s">
        <v>103</v>
      </c>
      <c r="T3377" s="25" t="s">
        <v>36</v>
      </c>
      <c r="U3377" s="185">
        <v>550</v>
      </c>
      <c r="V3377" s="188">
        <v>550</v>
      </c>
      <c r="W3377" s="189">
        <v>550</v>
      </c>
      <c r="X3377" s="31">
        <v>550</v>
      </c>
      <c r="Y3377" s="90">
        <f>IFERROR(ROUND(X3377/W3377-1,2),"")</f>
        <v>0</v>
      </c>
      <c r="Z3377" s="31">
        <f>IF(OR(S3377="VLD MLC components",S3377="VLD MLC pipes",S3377="VLD PEX components",S3377="VLD PEX pipes",S3377="VLD PHC components",S3377="VLD PHC pipes",S3377="Controls VLD"),"По запросу",X3377)</f>
        <v>550</v>
      </c>
      <c r="AA3377" s="63">
        <f>ROUND(X3377/1.2,3)</f>
        <v>458.33300000000003</v>
      </c>
      <c r="AB3377" s="23">
        <v>458.33300000000003</v>
      </c>
      <c r="AC3377" s="190">
        <f>IFERROR(ROUND(AA3377/AB3377-1,2),"")</f>
        <v>0</v>
      </c>
      <c r="AD3377" s="25">
        <v>0.02</v>
      </c>
      <c r="AE3377" s="25">
        <v>1.0000000000000001E-5</v>
      </c>
      <c r="AF3377" s="25">
        <v>0</v>
      </c>
      <c r="AG3377" s="25" t="s">
        <v>22</v>
      </c>
      <c r="AH3377" s="25">
        <v>0</v>
      </c>
      <c r="AI3377" s="25">
        <v>0</v>
      </c>
      <c r="AJ3377" s="25" t="s">
        <v>19</v>
      </c>
      <c r="AK3377" s="42" t="s">
        <v>19</v>
      </c>
      <c r="AL3377" s="25" t="s">
        <v>19</v>
      </c>
      <c r="AM3377" s="25">
        <v>1</v>
      </c>
      <c r="AN3377" s="25" t="s">
        <v>22</v>
      </c>
      <c r="AO3377" s="25" t="s">
        <v>22</v>
      </c>
      <c r="AP3377" s="25" t="s">
        <v>22</v>
      </c>
      <c r="AQ3377" s="25"/>
      <c r="AR3377" s="94"/>
      <c r="AS3377" s="157" t="s">
        <v>22</v>
      </c>
      <c r="AT3377" s="93" t="s">
        <v>22</v>
      </c>
      <c r="AU3377" s="92" t="s">
        <v>22</v>
      </c>
      <c r="AV3377" s="91" t="s">
        <v>48</v>
      </c>
      <c r="AW3377" s="92" t="s">
        <v>48</v>
      </c>
      <c r="AX3377" s="92" t="s">
        <v>48</v>
      </c>
      <c r="AY3377" s="91" t="s">
        <v>152</v>
      </c>
      <c r="AZ3377" s="23"/>
      <c r="BA3377" s="25">
        <v>0</v>
      </c>
      <c r="BB3377" t="s">
        <v>48</v>
      </c>
      <c r="BC3377" t="e">
        <v>#N/A</v>
      </c>
      <c r="BD3377" t="e">
        <f>IF(Z3377=BC3377,"OK")</f>
        <v>#N/A</v>
      </c>
      <c r="BE3377">
        <v>0.02</v>
      </c>
      <c r="BF3377">
        <v>1.0000000000000001E-5</v>
      </c>
      <c r="BG3377" t="s">
        <v>22</v>
      </c>
      <c r="BH3377" t="s">
        <v>22</v>
      </c>
      <c r="BI3377" t="s">
        <v>22</v>
      </c>
      <c r="BJ3377">
        <v>0</v>
      </c>
      <c r="BK3377">
        <v>0</v>
      </c>
      <c r="BN3377" s="183"/>
    </row>
    <row r="3378" spans="1:66" ht="25.5" x14ac:dyDescent="0.25">
      <c r="A3378" s="1"/>
      <c r="B3378" s="94">
        <v>3365</v>
      </c>
      <c r="C3378" s="43">
        <v>1050959</v>
      </c>
      <c r="D3378" s="25"/>
      <c r="E3378" s="27" t="s">
        <v>2154</v>
      </c>
      <c r="F3378" s="151" t="s">
        <v>44</v>
      </c>
      <c r="G3378" s="41" t="s">
        <v>30</v>
      </c>
      <c r="H3378" s="46" t="str">
        <f>IFERROR(IFERROR(IF(SEARCH("Usystems",$E3378)&gt;0,"Usystems"),IF(SEARCH("RIIFO",$E3378)&gt;0,"RIIFO","Uponor")),"Uponor")</f>
        <v>Uponor</v>
      </c>
      <c r="I3378" s="25" t="str">
        <f>IFERROR(MID($D3378,1,7)+0,"")</f>
        <v/>
      </c>
      <c r="J3378" s="25" t="str">
        <f>IFERROR(MID($D3378,10,7)+0,"")</f>
        <v/>
      </c>
      <c r="K3378" s="25" t="str">
        <f>IFERROR(MID($D3378,19,7)+0,"")</f>
        <v/>
      </c>
      <c r="L3378" s="25" t="str">
        <f>IFERROR(MID($D3378,28,7)+0,"")</f>
        <v/>
      </c>
      <c r="M3378" s="25" t="str">
        <f>IF(IFERROR(MID($Q3378,1,7)+0,"")&lt;1130000,IF(INDEX(C:C,MATCH(LEFT(Q3378,7)+0,I:I,0))&lt;1130000,"",INDEX(C:C,MATCH(LEFT(Q3378,7)+0,I:I,0))),IFERROR(MID($Q3378,1,7)+0,""))</f>
        <v/>
      </c>
      <c r="N3378" s="25" t="str">
        <f>IF(IFERROR(MID($Q3378,10,7)+0,"")&lt;1130000,"",IFERROR(MID($Q3378,10,7)+0,""))</f>
        <v/>
      </c>
      <c r="O3378" s="25" t="str">
        <f>IF(IFERROR(MID($Q3378,19,7)+0,"")&lt;1130000,"",IFERROR(MID($Q3378,19,7)+0,""))</f>
        <v/>
      </c>
      <c r="P3378" s="25" t="str">
        <f>IF(M3378="","",IF(N3378="",M3378,M3378&amp;", "&amp;N3378))</f>
        <v/>
      </c>
      <c r="Q3378" s="25"/>
      <c r="R3378" s="25"/>
      <c r="S3378" s="35" t="s">
        <v>103</v>
      </c>
      <c r="T3378" s="25" t="s">
        <v>36</v>
      </c>
      <c r="U3378" s="185">
        <v>1962</v>
      </c>
      <c r="V3378" s="188">
        <v>1962</v>
      </c>
      <c r="W3378" s="189">
        <v>1962</v>
      </c>
      <c r="X3378" s="31">
        <v>1962</v>
      </c>
      <c r="Y3378" s="90">
        <f>IFERROR(ROUND(X3378/W3378-1,2),"")</f>
        <v>0</v>
      </c>
      <c r="Z3378" s="31">
        <f>IF(OR(S3378="VLD MLC components",S3378="VLD MLC pipes",S3378="VLD PEX components",S3378="VLD PEX pipes",S3378="VLD PHC components",S3378="VLD PHC pipes",S3378="Controls VLD"),"По запросу",X3378)</f>
        <v>1962</v>
      </c>
      <c r="AA3378" s="63">
        <f>ROUND(X3378/1.2,3)</f>
        <v>1635</v>
      </c>
      <c r="AB3378" s="23">
        <v>1635</v>
      </c>
      <c r="AC3378" s="190">
        <f>IFERROR(ROUND(AA3378/AB3378-1,2),"")</f>
        <v>0</v>
      </c>
      <c r="AD3378" s="25">
        <v>4.4999999999999998E-2</v>
      </c>
      <c r="AE3378" s="25">
        <v>2.0000000000000002E-5</v>
      </c>
      <c r="AF3378" s="25">
        <v>0</v>
      </c>
      <c r="AG3378" s="25" t="s">
        <v>22</v>
      </c>
      <c r="AH3378" s="25">
        <v>0</v>
      </c>
      <c r="AI3378" s="25">
        <v>0</v>
      </c>
      <c r="AJ3378" s="25" t="s">
        <v>19</v>
      </c>
      <c r="AK3378" s="42" t="s">
        <v>19</v>
      </c>
      <c r="AL3378" s="25" t="s">
        <v>19</v>
      </c>
      <c r="AM3378" s="25">
        <v>1</v>
      </c>
      <c r="AN3378" s="25" t="s">
        <v>22</v>
      </c>
      <c r="AO3378" s="25" t="s">
        <v>22</v>
      </c>
      <c r="AP3378" s="25" t="s">
        <v>22</v>
      </c>
      <c r="AQ3378" s="25"/>
      <c r="AR3378" s="94"/>
      <c r="AS3378" s="157" t="s">
        <v>22</v>
      </c>
      <c r="AT3378" s="93" t="s">
        <v>22</v>
      </c>
      <c r="AU3378" s="92" t="s">
        <v>22</v>
      </c>
      <c r="AV3378" s="91" t="s">
        <v>48</v>
      </c>
      <c r="AW3378" s="92" t="s">
        <v>48</v>
      </c>
      <c r="AX3378" s="92" t="s">
        <v>48</v>
      </c>
      <c r="AY3378" s="91" t="s">
        <v>152</v>
      </c>
      <c r="AZ3378" s="23"/>
      <c r="BA3378" s="25">
        <v>0</v>
      </c>
      <c r="BB3378" t="s">
        <v>48</v>
      </c>
      <c r="BC3378" t="e">
        <v>#N/A</v>
      </c>
      <c r="BD3378" t="e">
        <f>IF(Z3378=BC3378,"OK")</f>
        <v>#N/A</v>
      </c>
      <c r="BE3378">
        <v>4.4999999999999998E-2</v>
      </c>
      <c r="BF3378">
        <v>2.0000000000000002E-5</v>
      </c>
      <c r="BG3378" t="s">
        <v>22</v>
      </c>
      <c r="BH3378" t="s">
        <v>22</v>
      </c>
      <c r="BI3378" t="s">
        <v>22</v>
      </c>
      <c r="BJ3378">
        <v>0</v>
      </c>
      <c r="BK3378">
        <v>0</v>
      </c>
      <c r="BN3378" s="183"/>
    </row>
    <row r="3379" spans="1:66" ht="25.5" x14ac:dyDescent="0.25">
      <c r="A3379" s="1"/>
      <c r="B3379" s="94">
        <v>3366</v>
      </c>
      <c r="C3379" s="43">
        <v>1050960</v>
      </c>
      <c r="D3379" s="25"/>
      <c r="E3379" s="27" t="s">
        <v>2153</v>
      </c>
      <c r="F3379" s="151" t="s">
        <v>44</v>
      </c>
      <c r="G3379" s="41" t="s">
        <v>30</v>
      </c>
      <c r="H3379" s="46" t="str">
        <f>IFERROR(IFERROR(IF(SEARCH("Usystems",$E3379)&gt;0,"Usystems"),IF(SEARCH("RIIFO",$E3379)&gt;0,"RIIFO","Uponor")),"Uponor")</f>
        <v>Uponor</v>
      </c>
      <c r="I3379" s="25" t="str">
        <f>IFERROR(MID($D3379,1,7)+0,"")</f>
        <v/>
      </c>
      <c r="J3379" s="25" t="str">
        <f>IFERROR(MID($D3379,10,7)+0,"")</f>
        <v/>
      </c>
      <c r="K3379" s="25" t="str">
        <f>IFERROR(MID($D3379,19,7)+0,"")</f>
        <v/>
      </c>
      <c r="L3379" s="25" t="str">
        <f>IFERROR(MID($D3379,28,7)+0,"")</f>
        <v/>
      </c>
      <c r="M3379" s="25" t="str">
        <f>IF(IFERROR(MID($Q3379,1,7)+0,"")&lt;1130000,IF(INDEX(C:C,MATCH(LEFT(Q3379,7)+0,I:I,0))&lt;1130000,"",INDEX(C:C,MATCH(LEFT(Q3379,7)+0,I:I,0))),IFERROR(MID($Q3379,1,7)+0,""))</f>
        <v/>
      </c>
      <c r="N3379" s="25" t="str">
        <f>IF(IFERROR(MID($Q3379,10,7)+0,"")&lt;1130000,"",IFERROR(MID($Q3379,10,7)+0,""))</f>
        <v/>
      </c>
      <c r="O3379" s="25" t="str">
        <f>IF(IFERROR(MID($Q3379,19,7)+0,"")&lt;1130000,"",IFERROR(MID($Q3379,19,7)+0,""))</f>
        <v/>
      </c>
      <c r="P3379" s="25" t="str">
        <f>IF(M3379="","",IF(N3379="",M3379,M3379&amp;", "&amp;N3379))</f>
        <v/>
      </c>
      <c r="Q3379" s="25"/>
      <c r="R3379" s="25"/>
      <c r="S3379" s="35" t="s">
        <v>103</v>
      </c>
      <c r="T3379" s="25" t="s">
        <v>36</v>
      </c>
      <c r="U3379" s="185">
        <v>1521</v>
      </c>
      <c r="V3379" s="188">
        <v>1521</v>
      </c>
      <c r="W3379" s="189">
        <v>1521</v>
      </c>
      <c r="X3379" s="31">
        <v>1521</v>
      </c>
      <c r="Y3379" s="90">
        <f>IFERROR(ROUND(X3379/W3379-1,2),"")</f>
        <v>0</v>
      </c>
      <c r="Z3379" s="31">
        <f>IF(OR(S3379="VLD MLC components",S3379="VLD MLC pipes",S3379="VLD PEX components",S3379="VLD PEX pipes",S3379="VLD PHC components",S3379="VLD PHC pipes",S3379="Controls VLD"),"По запросу",X3379)</f>
        <v>1521</v>
      </c>
      <c r="AA3379" s="63">
        <f>ROUND(X3379/1.2,3)</f>
        <v>1267.5</v>
      </c>
      <c r="AB3379" s="23">
        <v>1267.5</v>
      </c>
      <c r="AC3379" s="190">
        <f>IFERROR(ROUND(AA3379/AB3379-1,2),"")</f>
        <v>0</v>
      </c>
      <c r="AD3379" s="25">
        <v>4.5999999999999999E-2</v>
      </c>
      <c r="AE3379" s="25">
        <v>2.0000000000000002E-5</v>
      </c>
      <c r="AF3379" s="25">
        <v>0</v>
      </c>
      <c r="AG3379" s="25" t="s">
        <v>22</v>
      </c>
      <c r="AH3379" s="25">
        <v>0</v>
      </c>
      <c r="AI3379" s="25">
        <v>0</v>
      </c>
      <c r="AJ3379" s="25" t="s">
        <v>19</v>
      </c>
      <c r="AK3379" s="42" t="s">
        <v>19</v>
      </c>
      <c r="AL3379" s="25" t="s">
        <v>19</v>
      </c>
      <c r="AM3379" s="25">
        <v>1</v>
      </c>
      <c r="AN3379" s="25" t="s">
        <v>22</v>
      </c>
      <c r="AO3379" s="25" t="s">
        <v>22</v>
      </c>
      <c r="AP3379" s="25" t="s">
        <v>22</v>
      </c>
      <c r="AQ3379" s="25"/>
      <c r="AR3379" s="94"/>
      <c r="AS3379" s="157" t="s">
        <v>22</v>
      </c>
      <c r="AT3379" s="93" t="s">
        <v>22</v>
      </c>
      <c r="AU3379" s="92" t="s">
        <v>22</v>
      </c>
      <c r="AV3379" s="91" t="s">
        <v>48</v>
      </c>
      <c r="AW3379" s="92" t="s">
        <v>48</v>
      </c>
      <c r="AX3379" s="92" t="s">
        <v>48</v>
      </c>
      <c r="AY3379" s="91" t="s">
        <v>152</v>
      </c>
      <c r="AZ3379" s="23"/>
      <c r="BA3379" s="25">
        <v>0</v>
      </c>
      <c r="BB3379" t="s">
        <v>48</v>
      </c>
      <c r="BC3379" t="e">
        <v>#N/A</v>
      </c>
      <c r="BD3379" t="e">
        <f>IF(Z3379=BC3379,"OK")</f>
        <v>#N/A</v>
      </c>
      <c r="BE3379">
        <v>4.5999999999999999E-2</v>
      </c>
      <c r="BF3379">
        <v>2.0000000000000002E-5</v>
      </c>
      <c r="BG3379" t="s">
        <v>22</v>
      </c>
      <c r="BH3379" t="s">
        <v>22</v>
      </c>
      <c r="BI3379" t="s">
        <v>22</v>
      </c>
      <c r="BJ3379">
        <v>0</v>
      </c>
      <c r="BK3379">
        <v>0</v>
      </c>
      <c r="BN3379" s="183"/>
    </row>
    <row r="3380" spans="1:66" ht="25.5" x14ac:dyDescent="0.25">
      <c r="A3380" s="1"/>
      <c r="B3380" s="94">
        <v>3367</v>
      </c>
      <c r="C3380" s="43">
        <v>1054715</v>
      </c>
      <c r="D3380" s="25"/>
      <c r="E3380" s="36" t="s">
        <v>2152</v>
      </c>
      <c r="F3380" s="151" t="s">
        <v>28</v>
      </c>
      <c r="G3380" s="41"/>
      <c r="H3380" s="46" t="str">
        <f>IFERROR(IFERROR(IF(SEARCH("Usystems",$E3380)&gt;0,"Usystems"),IF(SEARCH("RIIFO",$E3380)&gt;0,"RIIFO","Uponor")),"Uponor")</f>
        <v>Uponor</v>
      </c>
      <c r="I3380" s="25" t="str">
        <f>IFERROR(MID($D3380,1,7)+0,"")</f>
        <v/>
      </c>
      <c r="J3380" s="25" t="str">
        <f>IFERROR(MID($D3380,10,7)+0,"")</f>
        <v/>
      </c>
      <c r="K3380" s="25" t="str">
        <f>IFERROR(MID($D3380,19,7)+0,"")</f>
        <v/>
      </c>
      <c r="L3380" s="25" t="str">
        <f>IFERROR(MID($D3380,28,7)+0,"")</f>
        <v/>
      </c>
      <c r="M3380" s="25" t="str">
        <f>IF(IFERROR(MID($Q3380,1,7)+0,"")&lt;1130000,IF(INDEX(C:C,MATCH(LEFT(Q3380,7)+0,I:I,0))&lt;1130000,"",INDEX(C:C,MATCH(LEFT(Q3380,7)+0,I:I,0))),IFERROR(MID($Q3380,1,7)+0,""))</f>
        <v/>
      </c>
      <c r="N3380" s="25" t="str">
        <f>IF(IFERROR(MID($Q3380,10,7)+0,"")&lt;1130000,"",IFERROR(MID($Q3380,10,7)+0,""))</f>
        <v/>
      </c>
      <c r="O3380" s="25" t="str">
        <f>IF(IFERROR(MID($Q3380,19,7)+0,"")&lt;1130000,"",IFERROR(MID($Q3380,19,7)+0,""))</f>
        <v/>
      </c>
      <c r="P3380" s="25" t="str">
        <f>IF(M3380="","",IF(N3380="",M3380,M3380&amp;", "&amp;N3380))</f>
        <v/>
      </c>
      <c r="Q3380" s="25"/>
      <c r="R3380" s="25"/>
      <c r="S3380" s="35" t="s">
        <v>103</v>
      </c>
      <c r="T3380" s="25" t="s">
        <v>36</v>
      </c>
      <c r="U3380" s="185">
        <v>15807</v>
      </c>
      <c r="V3380" s="188">
        <v>15807</v>
      </c>
      <c r="W3380" s="189">
        <v>15807</v>
      </c>
      <c r="X3380" s="31">
        <v>15807</v>
      </c>
      <c r="Y3380" s="90">
        <f>IFERROR(ROUND(X3380/W3380-1,2),"")</f>
        <v>0</v>
      </c>
      <c r="Z3380" s="31">
        <f>IF(OR(S3380="VLD MLC components",S3380="VLD MLC pipes",S3380="VLD PEX components",S3380="VLD PEX pipes",S3380="VLD PHC components",S3380="VLD PHC pipes",S3380="Controls VLD"),"По запросу",X3380)</f>
        <v>15807</v>
      </c>
      <c r="AA3380" s="63">
        <f>ROUND(X3380/1.2,3)</f>
        <v>13172.5</v>
      </c>
      <c r="AB3380" s="23">
        <v>13172.5</v>
      </c>
      <c r="AC3380" s="190">
        <f>IFERROR(ROUND(AA3380/AB3380-1,2),"")</f>
        <v>0</v>
      </c>
      <c r="AD3380" s="25">
        <v>7.0000000000000007E-2</v>
      </c>
      <c r="AE3380" s="25">
        <v>1.0000000000000001E-5</v>
      </c>
      <c r="AF3380" s="25">
        <v>2</v>
      </c>
      <c r="AG3380" s="25">
        <v>2</v>
      </c>
      <c r="AH3380" s="25">
        <v>2</v>
      </c>
      <c r="AI3380" s="25">
        <v>2</v>
      </c>
      <c r="AJ3380" s="25" t="s">
        <v>20</v>
      </c>
      <c r="AK3380" s="42" t="s">
        <v>19</v>
      </c>
      <c r="AL3380" s="25" t="s">
        <v>19</v>
      </c>
      <c r="AM3380" s="25">
        <v>1</v>
      </c>
      <c r="AN3380" s="25"/>
      <c r="AO3380" s="25"/>
      <c r="AP3380" s="25"/>
      <c r="AQ3380" s="25"/>
      <c r="AR3380" s="94"/>
      <c r="AS3380" s="157" t="s">
        <v>22</v>
      </c>
      <c r="AT3380" s="93" t="s">
        <v>22</v>
      </c>
      <c r="AU3380" s="92" t="s">
        <v>22</v>
      </c>
      <c r="AV3380" s="91" t="s">
        <v>152</v>
      </c>
      <c r="AW3380" s="92" t="s">
        <v>48</v>
      </c>
      <c r="AX3380" s="92" t="s">
        <v>48</v>
      </c>
      <c r="AY3380" s="91" t="s">
        <v>152</v>
      </c>
      <c r="AZ3380" s="23"/>
      <c r="BA3380" s="25" t="s">
        <v>2151</v>
      </c>
      <c r="BB3380" t="s">
        <v>25</v>
      </c>
      <c r="BC3380" t="e">
        <v>#N/A</v>
      </c>
      <c r="BD3380" t="e">
        <f>IF(Z3380=BC3380,"OK")</f>
        <v>#N/A</v>
      </c>
      <c r="BE3380">
        <v>7.0000000000000007E-2</v>
      </c>
      <c r="BF3380">
        <v>1.0000000000000001E-5</v>
      </c>
      <c r="BG3380">
        <v>0</v>
      </c>
      <c r="BH3380">
        <v>0</v>
      </c>
      <c r="BI3380">
        <v>0</v>
      </c>
      <c r="BJ3380">
        <v>0</v>
      </c>
      <c r="BK3380">
        <v>0</v>
      </c>
      <c r="BN3380" s="183"/>
    </row>
    <row r="3381" spans="1:66" ht="25.5" x14ac:dyDescent="0.25">
      <c r="A3381" s="1"/>
      <c r="B3381" s="94">
        <v>3368</v>
      </c>
      <c r="C3381" s="43">
        <v>1054716</v>
      </c>
      <c r="D3381" s="25"/>
      <c r="E3381" s="27" t="s">
        <v>2150</v>
      </c>
      <c r="F3381" s="151" t="s">
        <v>44</v>
      </c>
      <c r="G3381" s="41"/>
      <c r="H3381" s="46" t="str">
        <f>IFERROR(IFERROR(IF(SEARCH("Usystems",$E3381)&gt;0,"Usystems"),IF(SEARCH("RIIFO",$E3381)&gt;0,"RIIFO","Uponor")),"Uponor")</f>
        <v>Uponor</v>
      </c>
      <c r="I3381" s="25" t="str">
        <f>IFERROR(MID($D3381,1,7)+0,"")</f>
        <v/>
      </c>
      <c r="J3381" s="25" t="str">
        <f>IFERROR(MID($D3381,10,7)+0,"")</f>
        <v/>
      </c>
      <c r="K3381" s="25" t="str">
        <f>IFERROR(MID($D3381,19,7)+0,"")</f>
        <v/>
      </c>
      <c r="L3381" s="25" t="str">
        <f>IFERROR(MID($D3381,28,7)+0,"")</f>
        <v/>
      </c>
      <c r="M3381" s="25" t="str">
        <f>IF(IFERROR(MID($Q3381,1,7)+0,"")&lt;1130000,IF(INDEX(C:C,MATCH(LEFT(Q3381,7)+0,I:I,0))&lt;1130000,"",INDEX(C:C,MATCH(LEFT(Q3381,7)+0,I:I,0))),IFERROR(MID($Q3381,1,7)+0,""))</f>
        <v/>
      </c>
      <c r="N3381" s="25" t="str">
        <f>IF(IFERROR(MID($Q3381,10,7)+0,"")&lt;1130000,"",IFERROR(MID($Q3381,10,7)+0,""))</f>
        <v/>
      </c>
      <c r="O3381" s="25" t="str">
        <f>IF(IFERROR(MID($Q3381,19,7)+0,"")&lt;1130000,"",IFERROR(MID($Q3381,19,7)+0,""))</f>
        <v/>
      </c>
      <c r="P3381" s="25" t="str">
        <f>IF(M3381="","",IF(N3381="",M3381,M3381&amp;", "&amp;N3381))</f>
        <v/>
      </c>
      <c r="Q3381" s="25"/>
      <c r="R3381" s="25"/>
      <c r="S3381" s="35" t="s">
        <v>103</v>
      </c>
      <c r="T3381" s="25" t="s">
        <v>36</v>
      </c>
      <c r="U3381" s="185">
        <v>23125</v>
      </c>
      <c r="V3381" s="188">
        <v>23125</v>
      </c>
      <c r="W3381" s="189">
        <v>23125</v>
      </c>
      <c r="X3381" s="31">
        <v>23125</v>
      </c>
      <c r="Y3381" s="90">
        <f>IFERROR(ROUND(X3381/W3381-1,2),"")</f>
        <v>0</v>
      </c>
      <c r="Z3381" s="31">
        <f>IF(OR(S3381="VLD MLC components",S3381="VLD MLC pipes",S3381="VLD PEX components",S3381="VLD PEX pipes",S3381="VLD PHC components",S3381="VLD PHC pipes",S3381="Controls VLD"),"По запросу",X3381)</f>
        <v>23125</v>
      </c>
      <c r="AA3381" s="63">
        <f>ROUND(X3381/1.2,3)</f>
        <v>19270.832999999999</v>
      </c>
      <c r="AB3381" s="23">
        <v>19270.832999999999</v>
      </c>
      <c r="AC3381" s="190">
        <f>IFERROR(ROUND(AA3381/AB3381-1,2),"")</f>
        <v>0</v>
      </c>
      <c r="AD3381" s="25">
        <v>7.0000000000000007E-2</v>
      </c>
      <c r="AE3381" s="25">
        <v>1.0000000000000001E-5</v>
      </c>
      <c r="AF3381" s="25">
        <v>1</v>
      </c>
      <c r="AG3381" s="25">
        <v>1</v>
      </c>
      <c r="AH3381" s="25">
        <v>1</v>
      </c>
      <c r="AI3381" s="25">
        <v>1</v>
      </c>
      <c r="AJ3381" s="25" t="s">
        <v>20</v>
      </c>
      <c r="AK3381" s="42" t="s">
        <v>19</v>
      </c>
      <c r="AL3381" s="25" t="s">
        <v>19</v>
      </c>
      <c r="AM3381" s="25">
        <v>1</v>
      </c>
      <c r="AN3381" s="25" t="s">
        <v>22</v>
      </c>
      <c r="AO3381" s="25" t="s">
        <v>22</v>
      </c>
      <c r="AP3381" s="25" t="s">
        <v>22</v>
      </c>
      <c r="AQ3381" s="25"/>
      <c r="AR3381" s="94"/>
      <c r="AS3381" s="157" t="s">
        <v>22</v>
      </c>
      <c r="AT3381" s="93" t="s">
        <v>22</v>
      </c>
      <c r="AU3381" s="92" t="s">
        <v>22</v>
      </c>
      <c r="AV3381" s="91" t="s">
        <v>152</v>
      </c>
      <c r="AW3381" s="92" t="s">
        <v>48</v>
      </c>
      <c r="AX3381" s="92" t="s">
        <v>48</v>
      </c>
      <c r="AY3381" s="91" t="s">
        <v>152</v>
      </c>
      <c r="AZ3381" s="23"/>
      <c r="BA3381" s="25" t="s">
        <v>2149</v>
      </c>
      <c r="BB3381" t="s">
        <v>25</v>
      </c>
      <c r="BC3381" t="e">
        <v>#N/A</v>
      </c>
      <c r="BD3381" t="e">
        <f>IF(Z3381=BC3381,"OK")</f>
        <v>#N/A</v>
      </c>
      <c r="BE3381">
        <v>7.0000000000000007E-2</v>
      </c>
      <c r="BF3381">
        <v>1.0000000000000001E-5</v>
      </c>
      <c r="BG3381" t="s">
        <v>22</v>
      </c>
      <c r="BH3381" t="s">
        <v>22</v>
      </c>
      <c r="BI3381" t="s">
        <v>22</v>
      </c>
      <c r="BJ3381">
        <v>0</v>
      </c>
      <c r="BK3381">
        <v>0</v>
      </c>
      <c r="BN3381" s="183"/>
    </row>
    <row r="3382" spans="1:66" ht="25.5" x14ac:dyDescent="0.25">
      <c r="A3382" s="1"/>
      <c r="B3382" s="94">
        <v>3369</v>
      </c>
      <c r="C3382" s="43">
        <v>1054717</v>
      </c>
      <c r="D3382" s="25"/>
      <c r="E3382" s="27" t="s">
        <v>2148</v>
      </c>
      <c r="F3382" s="151" t="s">
        <v>44</v>
      </c>
      <c r="G3382" s="41"/>
      <c r="H3382" s="46" t="str">
        <f>IFERROR(IFERROR(IF(SEARCH("Usystems",$E3382)&gt;0,"Usystems"),IF(SEARCH("RIIFO",$E3382)&gt;0,"RIIFO","Uponor")),"Uponor")</f>
        <v>Uponor</v>
      </c>
      <c r="I3382" s="25" t="str">
        <f>IFERROR(MID($D3382,1,7)+0,"")</f>
        <v/>
      </c>
      <c r="J3382" s="25" t="str">
        <f>IFERROR(MID($D3382,10,7)+0,"")</f>
        <v/>
      </c>
      <c r="K3382" s="25" t="str">
        <f>IFERROR(MID($D3382,19,7)+0,"")</f>
        <v/>
      </c>
      <c r="L3382" s="25" t="str">
        <f>IFERROR(MID($D3382,28,7)+0,"")</f>
        <v/>
      </c>
      <c r="M3382" s="25" t="str">
        <f>IF(IFERROR(MID($Q3382,1,7)+0,"")&lt;1130000,IF(INDEX(C:C,MATCH(LEFT(Q3382,7)+0,I:I,0))&lt;1130000,"",INDEX(C:C,MATCH(LEFT(Q3382,7)+0,I:I,0))),IFERROR(MID($Q3382,1,7)+0,""))</f>
        <v/>
      </c>
      <c r="N3382" s="25" t="str">
        <f>IF(IFERROR(MID($Q3382,10,7)+0,"")&lt;1130000,"",IFERROR(MID($Q3382,10,7)+0,""))</f>
        <v/>
      </c>
      <c r="O3382" s="25" t="str">
        <f>IF(IFERROR(MID($Q3382,19,7)+0,"")&lt;1130000,"",IFERROR(MID($Q3382,19,7)+0,""))</f>
        <v/>
      </c>
      <c r="P3382" s="25" t="str">
        <f>IF(M3382="","",IF(N3382="",M3382,M3382&amp;", "&amp;N3382))</f>
        <v/>
      </c>
      <c r="Q3382" s="25"/>
      <c r="R3382" s="25"/>
      <c r="S3382" s="35" t="s">
        <v>103</v>
      </c>
      <c r="T3382" s="25" t="s">
        <v>36</v>
      </c>
      <c r="U3382" s="185">
        <v>46909</v>
      </c>
      <c r="V3382" s="188">
        <v>46909</v>
      </c>
      <c r="W3382" s="189">
        <v>46909</v>
      </c>
      <c r="X3382" s="31">
        <v>46909</v>
      </c>
      <c r="Y3382" s="90">
        <f>IFERROR(ROUND(X3382/W3382-1,2),"")</f>
        <v>0</v>
      </c>
      <c r="Z3382" s="31">
        <f>IF(OR(S3382="VLD MLC components",S3382="VLD MLC pipes",S3382="VLD PEX components",S3382="VLD PEX pipes",S3382="VLD PHC components",S3382="VLD PHC pipes",S3382="Controls VLD"),"По запросу",X3382)</f>
        <v>46909</v>
      </c>
      <c r="AA3382" s="63">
        <f>ROUND(X3382/1.2,3)</f>
        <v>39090.832999999999</v>
      </c>
      <c r="AB3382" s="23">
        <v>39090.832999999999</v>
      </c>
      <c r="AC3382" s="190">
        <f>IFERROR(ROUND(AA3382/AB3382-1,2),"")</f>
        <v>0</v>
      </c>
      <c r="AD3382" s="25">
        <v>0.2</v>
      </c>
      <c r="AE3382" s="25">
        <v>1.0000000000000001E-5</v>
      </c>
      <c r="AF3382" s="25">
        <v>2</v>
      </c>
      <c r="AG3382" s="25">
        <v>2</v>
      </c>
      <c r="AH3382" s="25">
        <v>2</v>
      </c>
      <c r="AI3382" s="25">
        <v>2</v>
      </c>
      <c r="AJ3382" s="25" t="s">
        <v>20</v>
      </c>
      <c r="AK3382" s="42" t="s">
        <v>19</v>
      </c>
      <c r="AL3382" s="25" t="s">
        <v>19</v>
      </c>
      <c r="AM3382" s="25">
        <v>1</v>
      </c>
      <c r="AN3382" s="25" t="s">
        <v>22</v>
      </c>
      <c r="AO3382" s="25" t="s">
        <v>22</v>
      </c>
      <c r="AP3382" s="25" t="s">
        <v>22</v>
      </c>
      <c r="AQ3382" s="25"/>
      <c r="AR3382" s="94"/>
      <c r="AS3382" s="157" t="s">
        <v>22</v>
      </c>
      <c r="AT3382" s="93" t="s">
        <v>22</v>
      </c>
      <c r="AU3382" s="92" t="s">
        <v>22</v>
      </c>
      <c r="AV3382" s="91" t="s">
        <v>152</v>
      </c>
      <c r="AW3382" s="92" t="s">
        <v>48</v>
      </c>
      <c r="AX3382" s="92" t="s">
        <v>48</v>
      </c>
      <c r="AY3382" s="91" t="s">
        <v>152</v>
      </c>
      <c r="AZ3382" s="23"/>
      <c r="BA3382" s="25" t="s">
        <v>2147</v>
      </c>
      <c r="BB3382" t="s">
        <v>25</v>
      </c>
      <c r="BC3382" t="e">
        <v>#N/A</v>
      </c>
      <c r="BD3382" t="e">
        <f>IF(Z3382=BC3382,"OK")</f>
        <v>#N/A</v>
      </c>
      <c r="BE3382">
        <v>0.2</v>
      </c>
      <c r="BF3382">
        <v>1.0000000000000001E-5</v>
      </c>
      <c r="BG3382" t="s">
        <v>22</v>
      </c>
      <c r="BH3382" t="s">
        <v>22</v>
      </c>
      <c r="BI3382" t="s">
        <v>22</v>
      </c>
      <c r="BJ3382">
        <v>0</v>
      </c>
      <c r="BK3382">
        <v>0</v>
      </c>
      <c r="BN3382" s="183"/>
    </row>
    <row r="3383" spans="1:66" ht="25.5" x14ac:dyDescent="0.25">
      <c r="A3383" s="1"/>
      <c r="B3383" s="94">
        <v>3370</v>
      </c>
      <c r="C3383" s="43">
        <v>1054718</v>
      </c>
      <c r="D3383" s="25"/>
      <c r="E3383" s="27" t="s">
        <v>2146</v>
      </c>
      <c r="F3383" s="151" t="s">
        <v>44</v>
      </c>
      <c r="G3383" s="41" t="s">
        <v>585</v>
      </c>
      <c r="H3383" s="46" t="str">
        <f>IFERROR(IFERROR(IF(SEARCH("Usystems",$E3383)&gt;0,"Usystems"),IF(SEARCH("RIIFO",$E3383)&gt;0,"RIIFO","Uponor")),"Uponor")</f>
        <v>Uponor</v>
      </c>
      <c r="I3383" s="25" t="str">
        <f>IFERROR(MID($D3383,1,7)+0,"")</f>
        <v/>
      </c>
      <c r="J3383" s="25" t="str">
        <f>IFERROR(MID($D3383,10,7)+0,"")</f>
        <v/>
      </c>
      <c r="K3383" s="25" t="str">
        <f>IFERROR(MID($D3383,19,7)+0,"")</f>
        <v/>
      </c>
      <c r="L3383" s="25" t="str">
        <f>IFERROR(MID($D3383,28,7)+0,"")</f>
        <v/>
      </c>
      <c r="M3383" s="25" t="str">
        <f>IF(IFERROR(MID($Q3383,1,7)+0,"")&lt;1130000,IF(INDEX(C:C,MATCH(LEFT(Q3383,7)+0,I:I,0))&lt;1130000,"",INDEX(C:C,MATCH(LEFT(Q3383,7)+0,I:I,0))),IFERROR(MID($Q3383,1,7)+0,""))</f>
        <v/>
      </c>
      <c r="N3383" s="25" t="str">
        <f>IF(IFERROR(MID($Q3383,10,7)+0,"")&lt;1130000,"",IFERROR(MID($Q3383,10,7)+0,""))</f>
        <v/>
      </c>
      <c r="O3383" s="25" t="str">
        <f>IF(IFERROR(MID($Q3383,19,7)+0,"")&lt;1130000,"",IFERROR(MID($Q3383,19,7)+0,""))</f>
        <v/>
      </c>
      <c r="P3383" s="25" t="str">
        <f>IF(M3383="","",IF(N3383="",M3383,M3383&amp;", "&amp;N3383))</f>
        <v/>
      </c>
      <c r="Q3383" s="25"/>
      <c r="R3383" s="25"/>
      <c r="S3383" s="35" t="s">
        <v>103</v>
      </c>
      <c r="T3383" s="25" t="s">
        <v>36</v>
      </c>
      <c r="U3383" s="185">
        <v>16783</v>
      </c>
      <c r="V3383" s="188">
        <v>16783</v>
      </c>
      <c r="W3383" s="189">
        <v>16783</v>
      </c>
      <c r="X3383" s="31">
        <v>16783</v>
      </c>
      <c r="Y3383" s="90">
        <f>IFERROR(ROUND(X3383/W3383-1,2),"")</f>
        <v>0</v>
      </c>
      <c r="Z3383" s="31">
        <f>IF(OR(S3383="VLD MLC components",S3383="VLD MLC pipes",S3383="VLD PEX components",S3383="VLD PEX pipes",S3383="VLD PHC components",S3383="VLD PHC pipes",S3383="Controls VLD"),"По запросу",X3383)</f>
        <v>16783</v>
      </c>
      <c r="AA3383" s="63">
        <f>ROUND(X3383/1.2,3)</f>
        <v>13985.833000000001</v>
      </c>
      <c r="AB3383" s="23">
        <v>13985.833000000001</v>
      </c>
      <c r="AC3383" s="190">
        <f>IFERROR(ROUND(AA3383/AB3383-1,2),"")</f>
        <v>0</v>
      </c>
      <c r="AD3383" s="25">
        <v>0.1</v>
      </c>
      <c r="AE3383" s="25">
        <v>1.0000000000000001E-5</v>
      </c>
      <c r="AF3383" s="25">
        <v>4</v>
      </c>
      <c r="AG3383" s="25">
        <v>4</v>
      </c>
      <c r="AH3383" s="25">
        <v>4</v>
      </c>
      <c r="AI3383" s="25">
        <v>4</v>
      </c>
      <c r="AJ3383" s="25" t="s">
        <v>20</v>
      </c>
      <c r="AK3383" s="22" t="s">
        <v>20</v>
      </c>
      <c r="AL3383" s="25" t="s">
        <v>20</v>
      </c>
      <c r="AM3383" s="25">
        <v>1</v>
      </c>
      <c r="AN3383" s="25" t="s">
        <v>22</v>
      </c>
      <c r="AO3383" s="25" t="s">
        <v>22</v>
      </c>
      <c r="AP3383" s="25" t="s">
        <v>22</v>
      </c>
      <c r="AQ3383" s="25"/>
      <c r="AR3383" s="94"/>
      <c r="AS3383" s="157">
        <v>2</v>
      </c>
      <c r="AT3383" s="93" t="s">
        <v>22</v>
      </c>
      <c r="AU3383" s="92" t="s">
        <v>22</v>
      </c>
      <c r="AV3383" s="91" t="s">
        <v>152</v>
      </c>
      <c r="AW3383" s="92" t="s">
        <v>152</v>
      </c>
      <c r="AX3383" s="92" t="s">
        <v>48</v>
      </c>
      <c r="AY3383" s="91" t="s">
        <v>152</v>
      </c>
      <c r="AZ3383" s="23"/>
      <c r="BA3383" s="25" t="s">
        <v>2145</v>
      </c>
      <c r="BB3383" t="s">
        <v>25</v>
      </c>
      <c r="BC3383">
        <v>16783</v>
      </c>
      <c r="BD3383" t="str">
        <f>IF(Z3383=BC3383,"OK")</f>
        <v>OK</v>
      </c>
      <c r="BE3383">
        <v>0.1</v>
      </c>
      <c r="BF3383">
        <v>1.0000000000000001E-5</v>
      </c>
      <c r="BG3383" t="s">
        <v>22</v>
      </c>
      <c r="BH3383" t="s">
        <v>22</v>
      </c>
      <c r="BI3383" t="s">
        <v>22</v>
      </c>
      <c r="BJ3383">
        <v>0</v>
      </c>
      <c r="BK3383">
        <v>0</v>
      </c>
      <c r="BN3383" s="183"/>
    </row>
    <row r="3384" spans="1:66" ht="25.5" x14ac:dyDescent="0.25">
      <c r="A3384" s="1"/>
      <c r="B3384" s="94">
        <v>3371</v>
      </c>
      <c r="C3384" s="43">
        <v>1054719</v>
      </c>
      <c r="D3384" s="25"/>
      <c r="E3384" s="27" t="s">
        <v>2144</v>
      </c>
      <c r="F3384" s="151" t="s">
        <v>44</v>
      </c>
      <c r="G3384" s="41" t="s">
        <v>585</v>
      </c>
      <c r="H3384" s="46" t="str">
        <f>IFERROR(IFERROR(IF(SEARCH("Usystems",$E3384)&gt;0,"Usystems"),IF(SEARCH("RIIFO",$E3384)&gt;0,"RIIFO","Uponor")),"Uponor")</f>
        <v>Uponor</v>
      </c>
      <c r="I3384" s="25" t="str">
        <f>IFERROR(MID($D3384,1,7)+0,"")</f>
        <v/>
      </c>
      <c r="J3384" s="25" t="str">
        <f>IFERROR(MID($D3384,10,7)+0,"")</f>
        <v/>
      </c>
      <c r="K3384" s="25" t="str">
        <f>IFERROR(MID($D3384,19,7)+0,"")</f>
        <v/>
      </c>
      <c r="L3384" s="25" t="str">
        <f>IFERROR(MID($D3384,28,7)+0,"")</f>
        <v/>
      </c>
      <c r="M3384" s="25" t="str">
        <f>IF(IFERROR(MID($Q3384,1,7)+0,"")&lt;1130000,IF(INDEX(C:C,MATCH(LEFT(Q3384,7)+0,I:I,0))&lt;1130000,"",INDEX(C:C,MATCH(LEFT(Q3384,7)+0,I:I,0))),IFERROR(MID($Q3384,1,7)+0,""))</f>
        <v/>
      </c>
      <c r="N3384" s="25" t="str">
        <f>IF(IFERROR(MID($Q3384,10,7)+0,"")&lt;1130000,"",IFERROR(MID($Q3384,10,7)+0,""))</f>
        <v/>
      </c>
      <c r="O3384" s="25" t="str">
        <f>IF(IFERROR(MID($Q3384,19,7)+0,"")&lt;1130000,"",IFERROR(MID($Q3384,19,7)+0,""))</f>
        <v/>
      </c>
      <c r="P3384" s="25" t="str">
        <f>IF(M3384="","",IF(N3384="",M3384,M3384&amp;", "&amp;N3384))</f>
        <v/>
      </c>
      <c r="Q3384" s="25"/>
      <c r="R3384" s="25"/>
      <c r="S3384" s="35" t="s">
        <v>103</v>
      </c>
      <c r="T3384" s="25" t="s">
        <v>36</v>
      </c>
      <c r="U3384" s="185">
        <v>25659</v>
      </c>
      <c r="V3384" s="188">
        <v>25659</v>
      </c>
      <c r="W3384" s="189">
        <v>25659</v>
      </c>
      <c r="X3384" s="31">
        <v>25659</v>
      </c>
      <c r="Y3384" s="90">
        <f>IFERROR(ROUND(X3384/W3384-1,2),"")</f>
        <v>0</v>
      </c>
      <c r="Z3384" s="31">
        <f>IF(OR(S3384="VLD MLC components",S3384="VLD MLC pipes",S3384="VLD PEX components",S3384="VLD PEX pipes",S3384="VLD PHC components",S3384="VLD PHC pipes",S3384="Controls VLD"),"По запросу",X3384)</f>
        <v>25659</v>
      </c>
      <c r="AA3384" s="63">
        <f>ROUND(X3384/1.2,3)</f>
        <v>21382.5</v>
      </c>
      <c r="AB3384" s="23">
        <v>21382.5</v>
      </c>
      <c r="AC3384" s="190">
        <f>IFERROR(ROUND(AA3384/AB3384-1,2),"")</f>
        <v>0</v>
      </c>
      <c r="AD3384" s="25">
        <v>0.15</v>
      </c>
      <c r="AE3384" s="25">
        <v>1.0000000000000001E-5</v>
      </c>
      <c r="AF3384" s="25">
        <v>7</v>
      </c>
      <c r="AG3384" s="25">
        <v>7</v>
      </c>
      <c r="AH3384" s="25">
        <v>7</v>
      </c>
      <c r="AI3384" s="25">
        <v>7</v>
      </c>
      <c r="AJ3384" s="25" t="s">
        <v>20</v>
      </c>
      <c r="AK3384" s="22" t="s">
        <v>20</v>
      </c>
      <c r="AL3384" s="25" t="s">
        <v>20</v>
      </c>
      <c r="AM3384" s="25">
        <v>1</v>
      </c>
      <c r="AN3384" s="25" t="s">
        <v>22</v>
      </c>
      <c r="AO3384" s="25" t="s">
        <v>22</v>
      </c>
      <c r="AP3384" s="25" t="s">
        <v>22</v>
      </c>
      <c r="AQ3384" s="25"/>
      <c r="AR3384" s="94"/>
      <c r="AS3384" s="157">
        <v>5</v>
      </c>
      <c r="AT3384" s="93" t="s">
        <v>22</v>
      </c>
      <c r="AU3384" s="92" t="s">
        <v>22</v>
      </c>
      <c r="AV3384" s="91" t="s">
        <v>152</v>
      </c>
      <c r="AW3384" s="92" t="s">
        <v>152</v>
      </c>
      <c r="AX3384" s="92" t="s">
        <v>48</v>
      </c>
      <c r="AY3384" s="91" t="s">
        <v>152</v>
      </c>
      <c r="AZ3384" s="23"/>
      <c r="BA3384" s="25" t="s">
        <v>2143</v>
      </c>
      <c r="BB3384" t="s">
        <v>25</v>
      </c>
      <c r="BC3384">
        <v>25659</v>
      </c>
      <c r="BD3384" t="str">
        <f>IF(Z3384=BC3384,"OK")</f>
        <v>OK</v>
      </c>
      <c r="BE3384">
        <v>0.15</v>
      </c>
      <c r="BF3384">
        <v>1.0000000000000001E-5</v>
      </c>
      <c r="BG3384" t="s">
        <v>22</v>
      </c>
      <c r="BH3384" t="s">
        <v>22</v>
      </c>
      <c r="BI3384" t="s">
        <v>22</v>
      </c>
      <c r="BJ3384">
        <v>0</v>
      </c>
      <c r="BK3384">
        <v>0</v>
      </c>
      <c r="BN3384" s="183"/>
    </row>
    <row r="3385" spans="1:66" ht="25.5" x14ac:dyDescent="0.25">
      <c r="A3385" s="1"/>
      <c r="B3385" s="94">
        <v>3372</v>
      </c>
      <c r="C3385" s="43">
        <v>1054720</v>
      </c>
      <c r="D3385" s="25"/>
      <c r="E3385" s="27" t="s">
        <v>2142</v>
      </c>
      <c r="F3385" s="151" t="s">
        <v>44</v>
      </c>
      <c r="G3385" s="41"/>
      <c r="H3385" s="46" t="str">
        <f>IFERROR(IFERROR(IF(SEARCH("Usystems",$E3385)&gt;0,"Usystems"),IF(SEARCH("RIIFO",$E3385)&gt;0,"RIIFO","Uponor")),"Uponor")</f>
        <v>Uponor</v>
      </c>
      <c r="I3385" s="25" t="str">
        <f>IFERROR(MID($D3385,1,7)+0,"")</f>
        <v/>
      </c>
      <c r="J3385" s="25" t="str">
        <f>IFERROR(MID($D3385,10,7)+0,"")</f>
        <v/>
      </c>
      <c r="K3385" s="25" t="str">
        <f>IFERROR(MID($D3385,19,7)+0,"")</f>
        <v/>
      </c>
      <c r="L3385" s="25" t="str">
        <f>IFERROR(MID($D3385,28,7)+0,"")</f>
        <v/>
      </c>
      <c r="M3385" s="25" t="str">
        <f>IF(IFERROR(MID($Q3385,1,7)+0,"")&lt;1130000,IF(INDEX(C:C,MATCH(LEFT(Q3385,7)+0,I:I,0))&lt;1130000,"",INDEX(C:C,MATCH(LEFT(Q3385,7)+0,I:I,0))),IFERROR(MID($Q3385,1,7)+0,""))</f>
        <v/>
      </c>
      <c r="N3385" s="25" t="str">
        <f>IF(IFERROR(MID($Q3385,10,7)+0,"")&lt;1130000,"",IFERROR(MID($Q3385,10,7)+0,""))</f>
        <v/>
      </c>
      <c r="O3385" s="25" t="str">
        <f>IF(IFERROR(MID($Q3385,19,7)+0,"")&lt;1130000,"",IFERROR(MID($Q3385,19,7)+0,""))</f>
        <v/>
      </c>
      <c r="P3385" s="25" t="str">
        <f>IF(M3385="","",IF(N3385="",M3385,M3385&amp;", "&amp;N3385))</f>
        <v/>
      </c>
      <c r="Q3385" s="25"/>
      <c r="R3385" s="25"/>
      <c r="S3385" s="35" t="s">
        <v>103</v>
      </c>
      <c r="T3385" s="25" t="s">
        <v>36</v>
      </c>
      <c r="U3385" s="185">
        <v>6068</v>
      </c>
      <c r="V3385" s="188">
        <v>6068</v>
      </c>
      <c r="W3385" s="189">
        <v>6068</v>
      </c>
      <c r="X3385" s="31">
        <v>6068</v>
      </c>
      <c r="Y3385" s="90">
        <f>IFERROR(ROUND(X3385/W3385-1,2),"")</f>
        <v>0</v>
      </c>
      <c r="Z3385" s="31">
        <f>IF(OR(S3385="VLD MLC components",S3385="VLD MLC pipes",S3385="VLD PEX components",S3385="VLD PEX pipes",S3385="VLD PHC components",S3385="VLD PHC pipes",S3385="Controls VLD"),"По запросу",X3385)</f>
        <v>6068</v>
      </c>
      <c r="AA3385" s="63">
        <f>ROUND(X3385/1.2,3)</f>
        <v>5056.6670000000004</v>
      </c>
      <c r="AB3385" s="23">
        <v>5056.6670000000004</v>
      </c>
      <c r="AC3385" s="190">
        <f>IFERROR(ROUND(AA3385/AB3385-1,2),"")</f>
        <v>0</v>
      </c>
      <c r="AD3385" s="25">
        <v>0.05</v>
      </c>
      <c r="AE3385" s="25">
        <v>1.0000000000000001E-5</v>
      </c>
      <c r="AF3385" s="25">
        <v>2</v>
      </c>
      <c r="AG3385" s="25">
        <v>2</v>
      </c>
      <c r="AH3385" s="25">
        <v>2</v>
      </c>
      <c r="AI3385" s="25">
        <v>2</v>
      </c>
      <c r="AJ3385" s="25" t="s">
        <v>20</v>
      </c>
      <c r="AK3385" s="42" t="s">
        <v>19</v>
      </c>
      <c r="AL3385" s="25" t="s">
        <v>19</v>
      </c>
      <c r="AM3385" s="25">
        <v>1</v>
      </c>
      <c r="AN3385" s="25" t="s">
        <v>22</v>
      </c>
      <c r="AO3385" s="25" t="s">
        <v>22</v>
      </c>
      <c r="AP3385" s="25" t="s">
        <v>22</v>
      </c>
      <c r="AQ3385" s="25"/>
      <c r="AR3385" s="94"/>
      <c r="AS3385" s="157" t="s">
        <v>22</v>
      </c>
      <c r="AT3385" s="93" t="s">
        <v>22</v>
      </c>
      <c r="AU3385" s="92" t="s">
        <v>22</v>
      </c>
      <c r="AV3385" s="91" t="s">
        <v>152</v>
      </c>
      <c r="AW3385" s="92" t="s">
        <v>48</v>
      </c>
      <c r="AX3385" s="92" t="s">
        <v>48</v>
      </c>
      <c r="AY3385" s="91" t="s">
        <v>152</v>
      </c>
      <c r="AZ3385" s="23"/>
      <c r="BA3385" s="25" t="s">
        <v>2141</v>
      </c>
      <c r="BB3385" t="s">
        <v>25</v>
      </c>
      <c r="BC3385" t="e">
        <v>#N/A</v>
      </c>
      <c r="BD3385" t="e">
        <f>IF(Z3385=BC3385,"OK")</f>
        <v>#N/A</v>
      </c>
      <c r="BE3385">
        <v>0.05</v>
      </c>
      <c r="BF3385">
        <v>1.0000000000000001E-5</v>
      </c>
      <c r="BG3385" t="s">
        <v>22</v>
      </c>
      <c r="BH3385" t="s">
        <v>22</v>
      </c>
      <c r="BI3385" t="s">
        <v>22</v>
      </c>
      <c r="BJ3385">
        <v>0</v>
      </c>
      <c r="BK3385">
        <v>0</v>
      </c>
      <c r="BN3385" s="183"/>
    </row>
    <row r="3386" spans="1:66" ht="25.5" x14ac:dyDescent="0.25">
      <c r="A3386" s="1"/>
      <c r="B3386" s="94">
        <v>3373</v>
      </c>
      <c r="C3386" s="43">
        <v>1054721</v>
      </c>
      <c r="D3386" s="25"/>
      <c r="E3386" s="27" t="s">
        <v>2140</v>
      </c>
      <c r="F3386" s="151" t="s">
        <v>44</v>
      </c>
      <c r="G3386" s="41"/>
      <c r="H3386" s="46" t="str">
        <f>IFERROR(IFERROR(IF(SEARCH("Usystems",$E3386)&gt;0,"Usystems"),IF(SEARCH("RIIFO",$E3386)&gt;0,"RIIFO","Uponor")),"Uponor")</f>
        <v>Uponor</v>
      </c>
      <c r="I3386" s="25" t="str">
        <f>IFERROR(MID($D3386,1,7)+0,"")</f>
        <v/>
      </c>
      <c r="J3386" s="25" t="str">
        <f>IFERROR(MID($D3386,10,7)+0,"")</f>
        <v/>
      </c>
      <c r="K3386" s="25" t="str">
        <f>IFERROR(MID($D3386,19,7)+0,"")</f>
        <v/>
      </c>
      <c r="L3386" s="25" t="str">
        <f>IFERROR(MID($D3386,28,7)+0,"")</f>
        <v/>
      </c>
      <c r="M3386" s="25" t="str">
        <f>IF(IFERROR(MID($Q3386,1,7)+0,"")&lt;1130000,IF(INDEX(C:C,MATCH(LEFT(Q3386,7)+0,I:I,0))&lt;1130000,"",INDEX(C:C,MATCH(LEFT(Q3386,7)+0,I:I,0))),IFERROR(MID($Q3386,1,7)+0,""))</f>
        <v/>
      </c>
      <c r="N3386" s="25" t="str">
        <f>IF(IFERROR(MID($Q3386,10,7)+0,"")&lt;1130000,"",IFERROR(MID($Q3386,10,7)+0,""))</f>
        <v/>
      </c>
      <c r="O3386" s="25" t="str">
        <f>IF(IFERROR(MID($Q3386,19,7)+0,"")&lt;1130000,"",IFERROR(MID($Q3386,19,7)+0,""))</f>
        <v/>
      </c>
      <c r="P3386" s="25" t="str">
        <f>IF(M3386="","",IF(N3386="",M3386,M3386&amp;", "&amp;N3386))</f>
        <v/>
      </c>
      <c r="Q3386" s="25"/>
      <c r="R3386" s="25"/>
      <c r="S3386" s="35" t="s">
        <v>103</v>
      </c>
      <c r="T3386" s="25" t="s">
        <v>36</v>
      </c>
      <c r="U3386" s="185">
        <v>6399</v>
      </c>
      <c r="V3386" s="188">
        <v>6399</v>
      </c>
      <c r="W3386" s="189">
        <v>6399</v>
      </c>
      <c r="X3386" s="31">
        <v>6399</v>
      </c>
      <c r="Y3386" s="90">
        <f>IFERROR(ROUND(X3386/W3386-1,2),"")</f>
        <v>0</v>
      </c>
      <c r="Z3386" s="31">
        <f>IF(OR(S3386="VLD MLC components",S3386="VLD MLC pipes",S3386="VLD PEX components",S3386="VLD PEX pipes",S3386="VLD PHC components",S3386="VLD PHC pipes",S3386="Controls VLD"),"По запросу",X3386)</f>
        <v>6399</v>
      </c>
      <c r="AA3386" s="63">
        <f>ROUND(X3386/1.2,3)</f>
        <v>5332.5</v>
      </c>
      <c r="AB3386" s="23">
        <v>5332.5</v>
      </c>
      <c r="AC3386" s="190">
        <f>IFERROR(ROUND(AA3386/AB3386-1,2),"")</f>
        <v>0</v>
      </c>
      <c r="AD3386" s="25">
        <v>0.05</v>
      </c>
      <c r="AE3386" s="25">
        <v>1.0000000000000001E-5</v>
      </c>
      <c r="AF3386" s="25">
        <v>2</v>
      </c>
      <c r="AG3386" s="25">
        <v>2</v>
      </c>
      <c r="AH3386" s="25">
        <v>2</v>
      </c>
      <c r="AI3386" s="25">
        <v>2</v>
      </c>
      <c r="AJ3386" s="25" t="s">
        <v>20</v>
      </c>
      <c r="AK3386" s="42" t="s">
        <v>19</v>
      </c>
      <c r="AL3386" s="25" t="s">
        <v>19</v>
      </c>
      <c r="AM3386" s="25">
        <v>1</v>
      </c>
      <c r="AN3386" s="25" t="s">
        <v>22</v>
      </c>
      <c r="AO3386" s="25" t="s">
        <v>22</v>
      </c>
      <c r="AP3386" s="25" t="s">
        <v>22</v>
      </c>
      <c r="AQ3386" s="25"/>
      <c r="AR3386" s="94"/>
      <c r="AS3386" s="157" t="s">
        <v>22</v>
      </c>
      <c r="AT3386" s="93" t="s">
        <v>22</v>
      </c>
      <c r="AU3386" s="92" t="s">
        <v>22</v>
      </c>
      <c r="AV3386" s="91" t="s">
        <v>152</v>
      </c>
      <c r="AW3386" s="92" t="s">
        <v>48</v>
      </c>
      <c r="AX3386" s="92" t="s">
        <v>48</v>
      </c>
      <c r="AY3386" s="91" t="s">
        <v>152</v>
      </c>
      <c r="AZ3386" s="23"/>
      <c r="BA3386" s="25" t="s">
        <v>2139</v>
      </c>
      <c r="BB3386" t="s">
        <v>25</v>
      </c>
      <c r="BC3386" t="e">
        <v>#N/A</v>
      </c>
      <c r="BD3386" t="e">
        <f>IF(Z3386=BC3386,"OK")</f>
        <v>#N/A</v>
      </c>
      <c r="BE3386">
        <v>0.05</v>
      </c>
      <c r="BF3386">
        <v>1.0000000000000001E-5</v>
      </c>
      <c r="BG3386" t="s">
        <v>22</v>
      </c>
      <c r="BH3386" t="s">
        <v>22</v>
      </c>
      <c r="BI3386" t="s">
        <v>22</v>
      </c>
      <c r="BJ3386">
        <v>0</v>
      </c>
      <c r="BK3386">
        <v>0</v>
      </c>
      <c r="BN3386" s="183"/>
    </row>
    <row r="3387" spans="1:66" ht="25.5" x14ac:dyDescent="0.25">
      <c r="A3387" s="1"/>
      <c r="B3387" s="94">
        <v>3374</v>
      </c>
      <c r="C3387" s="43">
        <v>1054723</v>
      </c>
      <c r="D3387" s="25"/>
      <c r="E3387" s="27" t="s">
        <v>2138</v>
      </c>
      <c r="F3387" s="151" t="s">
        <v>44</v>
      </c>
      <c r="G3387" s="41" t="s">
        <v>30</v>
      </c>
      <c r="H3387" s="46" t="str">
        <f>IFERROR(IFERROR(IF(SEARCH("Usystems",$E3387)&gt;0,"Usystems"),IF(SEARCH("RIIFO",$E3387)&gt;0,"RIIFO","Uponor")),"Uponor")</f>
        <v>Uponor</v>
      </c>
      <c r="I3387" s="25" t="str">
        <f>IFERROR(MID($D3387,1,7)+0,"")</f>
        <v/>
      </c>
      <c r="J3387" s="25" t="str">
        <f>IFERROR(MID($D3387,10,7)+0,"")</f>
        <v/>
      </c>
      <c r="K3387" s="25" t="str">
        <f>IFERROR(MID($D3387,19,7)+0,"")</f>
        <v/>
      </c>
      <c r="L3387" s="25" t="str">
        <f>IFERROR(MID($D3387,28,7)+0,"")</f>
        <v/>
      </c>
      <c r="M3387" s="25" t="str">
        <f>IF(IFERROR(MID($Q3387,1,7)+0,"")&lt;1130000,IF(INDEX(C:C,MATCH(LEFT(Q3387,7)+0,I:I,0))&lt;1130000,"",INDEX(C:C,MATCH(LEFT(Q3387,7)+0,I:I,0))),IFERROR(MID($Q3387,1,7)+0,""))</f>
        <v/>
      </c>
      <c r="N3387" s="25" t="str">
        <f>IF(IFERROR(MID($Q3387,10,7)+0,"")&lt;1130000,"",IFERROR(MID($Q3387,10,7)+0,""))</f>
        <v/>
      </c>
      <c r="O3387" s="25" t="str">
        <f>IF(IFERROR(MID($Q3387,19,7)+0,"")&lt;1130000,"",IFERROR(MID($Q3387,19,7)+0,""))</f>
        <v/>
      </c>
      <c r="P3387" s="25" t="str">
        <f>IF(M3387="","",IF(N3387="",M3387,M3387&amp;", "&amp;N3387))</f>
        <v/>
      </c>
      <c r="Q3387" s="25"/>
      <c r="R3387" s="25"/>
      <c r="S3387" s="35" t="s">
        <v>103</v>
      </c>
      <c r="T3387" s="25" t="s">
        <v>36</v>
      </c>
      <c r="U3387" s="185">
        <v>1645</v>
      </c>
      <c r="V3387" s="188">
        <v>1645</v>
      </c>
      <c r="W3387" s="189">
        <v>1645</v>
      </c>
      <c r="X3387" s="31">
        <v>1645</v>
      </c>
      <c r="Y3387" s="90">
        <f>IFERROR(ROUND(X3387/W3387-1,2),"")</f>
        <v>0</v>
      </c>
      <c r="Z3387" s="31">
        <f>IF(OR(S3387="VLD MLC components",S3387="VLD MLC pipes",S3387="VLD PEX components",S3387="VLD PEX pipes",S3387="VLD PHC components",S3387="VLD PHC pipes",S3387="Controls VLD"),"По запросу",X3387)</f>
        <v>1645</v>
      </c>
      <c r="AA3387" s="63">
        <f>ROUND(X3387/1.2,3)</f>
        <v>1370.8330000000001</v>
      </c>
      <c r="AB3387" s="23">
        <v>1370.8330000000001</v>
      </c>
      <c r="AC3387" s="190">
        <f>IFERROR(ROUND(AA3387/AB3387-1,2),"")</f>
        <v>0</v>
      </c>
      <c r="AD3387" s="25">
        <v>0.105</v>
      </c>
      <c r="AE3387" s="25">
        <v>3.2000000000000003E-4</v>
      </c>
      <c r="AF3387" s="25">
        <v>0</v>
      </c>
      <c r="AG3387" s="25" t="s">
        <v>22</v>
      </c>
      <c r="AH3387" s="25">
        <v>0</v>
      </c>
      <c r="AI3387" s="25">
        <v>0</v>
      </c>
      <c r="AJ3387" s="25" t="s">
        <v>19</v>
      </c>
      <c r="AK3387" s="42" t="s">
        <v>19</v>
      </c>
      <c r="AL3387" s="25" t="s">
        <v>19</v>
      </c>
      <c r="AM3387" s="25">
        <v>1</v>
      </c>
      <c r="AN3387" s="25" t="s">
        <v>22</v>
      </c>
      <c r="AO3387" s="25" t="s">
        <v>22</v>
      </c>
      <c r="AP3387" s="25" t="s">
        <v>22</v>
      </c>
      <c r="AQ3387" s="25"/>
      <c r="AR3387" s="94"/>
      <c r="AS3387" s="157" t="s">
        <v>22</v>
      </c>
      <c r="AT3387" s="93" t="s">
        <v>22</v>
      </c>
      <c r="AU3387" s="92" t="s">
        <v>22</v>
      </c>
      <c r="AV3387" s="91" t="s">
        <v>48</v>
      </c>
      <c r="AW3387" s="92" t="s">
        <v>48</v>
      </c>
      <c r="AX3387" s="92" t="s">
        <v>48</v>
      </c>
      <c r="AY3387" s="91" t="s">
        <v>152</v>
      </c>
      <c r="AZ3387" s="23"/>
      <c r="BA3387" s="25">
        <v>0</v>
      </c>
      <c r="BB3387" t="s">
        <v>48</v>
      </c>
      <c r="BC3387" t="e">
        <v>#N/A</v>
      </c>
      <c r="BD3387" t="e">
        <f>IF(Z3387=BC3387,"OK")</f>
        <v>#N/A</v>
      </c>
      <c r="BE3387">
        <v>0.105</v>
      </c>
      <c r="BF3387">
        <v>3.2000000000000003E-4</v>
      </c>
      <c r="BG3387" t="s">
        <v>22</v>
      </c>
      <c r="BH3387" t="s">
        <v>22</v>
      </c>
      <c r="BI3387" t="s">
        <v>22</v>
      </c>
      <c r="BJ3387">
        <v>0</v>
      </c>
      <c r="BK3387">
        <v>0</v>
      </c>
      <c r="BN3387" s="183"/>
    </row>
    <row r="3388" spans="1:66" ht="38.25" x14ac:dyDescent="0.25">
      <c r="A3388" s="1"/>
      <c r="B3388" s="94">
        <v>3375</v>
      </c>
      <c r="C3388" s="43">
        <v>1054724</v>
      </c>
      <c r="D3388" s="25"/>
      <c r="E3388" s="27" t="s">
        <v>2137</v>
      </c>
      <c r="F3388" s="151" t="s">
        <v>44</v>
      </c>
      <c r="G3388" s="41" t="s">
        <v>585</v>
      </c>
      <c r="H3388" s="46" t="str">
        <f>IFERROR(IFERROR(IF(SEARCH("Usystems",$E3388)&gt;0,"Usystems"),IF(SEARCH("RIIFO",$E3388)&gt;0,"RIIFO","Uponor")),"Uponor")</f>
        <v>Uponor</v>
      </c>
      <c r="I3388" s="25" t="str">
        <f>IFERROR(MID($D3388,1,7)+0,"")</f>
        <v/>
      </c>
      <c r="J3388" s="25" t="str">
        <f>IFERROR(MID($D3388,10,7)+0,"")</f>
        <v/>
      </c>
      <c r="K3388" s="25" t="str">
        <f>IFERROR(MID($D3388,19,7)+0,"")</f>
        <v/>
      </c>
      <c r="L3388" s="25" t="str">
        <f>IFERROR(MID($D3388,28,7)+0,"")</f>
        <v/>
      </c>
      <c r="M3388" s="25" t="str">
        <f>IF(IFERROR(MID($Q3388,1,7)+0,"")&lt;1130000,IF(INDEX(C:C,MATCH(LEFT(Q3388,7)+0,I:I,0))&lt;1130000,"",INDEX(C:C,MATCH(LEFT(Q3388,7)+0,I:I,0))),IFERROR(MID($Q3388,1,7)+0,""))</f>
        <v/>
      </c>
      <c r="N3388" s="25" t="str">
        <f>IF(IFERROR(MID($Q3388,10,7)+0,"")&lt;1130000,"",IFERROR(MID($Q3388,10,7)+0,""))</f>
        <v/>
      </c>
      <c r="O3388" s="25" t="str">
        <f>IF(IFERROR(MID($Q3388,19,7)+0,"")&lt;1130000,"",IFERROR(MID($Q3388,19,7)+0,""))</f>
        <v/>
      </c>
      <c r="P3388" s="25" t="str">
        <f>IF(M3388="","",IF(N3388="",M3388,M3388&amp;", "&amp;N3388))</f>
        <v/>
      </c>
      <c r="Q3388" s="25"/>
      <c r="R3388" s="25"/>
      <c r="S3388" s="35" t="s">
        <v>103</v>
      </c>
      <c r="T3388" s="25" t="s">
        <v>36</v>
      </c>
      <c r="U3388" s="185">
        <v>8301</v>
      </c>
      <c r="V3388" s="188">
        <v>8301</v>
      </c>
      <c r="W3388" s="189">
        <v>8301</v>
      </c>
      <c r="X3388" s="31">
        <v>8301</v>
      </c>
      <c r="Y3388" s="90">
        <f>IFERROR(ROUND(X3388/W3388-1,2),"")</f>
        <v>0</v>
      </c>
      <c r="Z3388" s="31">
        <f>IF(OR(S3388="VLD MLC components",S3388="VLD MLC pipes",S3388="VLD PEX components",S3388="VLD PEX pipes",S3388="VLD PHC components",S3388="VLD PHC pipes",S3388="Controls VLD"),"По запросу",X3388)</f>
        <v>8301</v>
      </c>
      <c r="AA3388" s="63">
        <f>ROUND(X3388/1.2,3)</f>
        <v>6917.5</v>
      </c>
      <c r="AB3388" s="23">
        <v>6917.5</v>
      </c>
      <c r="AC3388" s="190">
        <f>IFERROR(ROUND(AA3388/AB3388-1,2),"")</f>
        <v>0</v>
      </c>
      <c r="AD3388" s="25">
        <v>2.5000000000000001E-2</v>
      </c>
      <c r="AE3388" s="25">
        <v>5.0000000000000002E-5</v>
      </c>
      <c r="AF3388" s="25">
        <v>4</v>
      </c>
      <c r="AG3388" s="25">
        <v>4</v>
      </c>
      <c r="AH3388" s="25">
        <v>4</v>
      </c>
      <c r="AI3388" s="25">
        <v>4</v>
      </c>
      <c r="AJ3388" s="25" t="s">
        <v>20</v>
      </c>
      <c r="AK3388" s="22" t="s">
        <v>20</v>
      </c>
      <c r="AL3388" s="25" t="s">
        <v>20</v>
      </c>
      <c r="AM3388" s="25">
        <v>1</v>
      </c>
      <c r="AN3388" s="25" t="s">
        <v>22</v>
      </c>
      <c r="AO3388" s="25" t="s">
        <v>22</v>
      </c>
      <c r="AP3388" s="25" t="s">
        <v>22</v>
      </c>
      <c r="AQ3388" s="25"/>
      <c r="AR3388" s="94"/>
      <c r="AS3388" s="157">
        <v>3</v>
      </c>
      <c r="AT3388" s="93" t="s">
        <v>22</v>
      </c>
      <c r="AU3388" s="92" t="s">
        <v>22</v>
      </c>
      <c r="AV3388" s="91" t="s">
        <v>152</v>
      </c>
      <c r="AW3388" s="92" t="s">
        <v>152</v>
      </c>
      <c r="AX3388" s="92" t="s">
        <v>48</v>
      </c>
      <c r="AY3388" s="91" t="s">
        <v>152</v>
      </c>
      <c r="AZ3388" s="23"/>
      <c r="BA3388" s="25" t="s">
        <v>2136</v>
      </c>
      <c r="BB3388" t="s">
        <v>25</v>
      </c>
      <c r="BC3388">
        <v>8301</v>
      </c>
      <c r="BD3388" t="str">
        <f>IF(Z3388=BC3388,"OK")</f>
        <v>OK</v>
      </c>
      <c r="BE3388">
        <v>2.5000000000000001E-2</v>
      </c>
      <c r="BF3388">
        <v>5.0000000000000002E-5</v>
      </c>
      <c r="BG3388" t="s">
        <v>22</v>
      </c>
      <c r="BH3388" t="s">
        <v>22</v>
      </c>
      <c r="BI3388" t="s">
        <v>22</v>
      </c>
      <c r="BJ3388">
        <v>0</v>
      </c>
      <c r="BK3388">
        <v>0</v>
      </c>
      <c r="BN3388" s="183"/>
    </row>
    <row r="3389" spans="1:66" ht="25.5" x14ac:dyDescent="0.25">
      <c r="A3389" s="1"/>
      <c r="B3389" s="94">
        <v>3376</v>
      </c>
      <c r="C3389" s="43">
        <v>1054726</v>
      </c>
      <c r="D3389" s="25"/>
      <c r="E3389" s="27" t="s">
        <v>2135</v>
      </c>
      <c r="F3389" s="151" t="s">
        <v>44</v>
      </c>
      <c r="G3389" s="41" t="s">
        <v>585</v>
      </c>
      <c r="H3389" s="46" t="str">
        <f>IFERROR(IFERROR(IF(SEARCH("Usystems",$E3389)&gt;0,"Usystems"),IF(SEARCH("RIIFO",$E3389)&gt;0,"RIIFO","Uponor")),"Uponor")</f>
        <v>Uponor</v>
      </c>
      <c r="I3389" s="25" t="str">
        <f>IFERROR(MID($D3389,1,7)+0,"")</f>
        <v/>
      </c>
      <c r="J3389" s="25" t="str">
        <f>IFERROR(MID($D3389,10,7)+0,"")</f>
        <v/>
      </c>
      <c r="K3389" s="25" t="str">
        <f>IFERROR(MID($D3389,19,7)+0,"")</f>
        <v/>
      </c>
      <c r="L3389" s="25" t="str">
        <f>IFERROR(MID($D3389,28,7)+0,"")</f>
        <v/>
      </c>
      <c r="M3389" s="25" t="str">
        <f>IF(IFERROR(MID($Q3389,1,7)+0,"")&lt;1130000,IF(INDEX(C:C,MATCH(LEFT(Q3389,7)+0,I:I,0))&lt;1130000,"",INDEX(C:C,MATCH(LEFT(Q3389,7)+0,I:I,0))),IFERROR(MID($Q3389,1,7)+0,""))</f>
        <v/>
      </c>
      <c r="N3389" s="25" t="str">
        <f>IF(IFERROR(MID($Q3389,10,7)+0,"")&lt;1130000,"",IFERROR(MID($Q3389,10,7)+0,""))</f>
        <v/>
      </c>
      <c r="O3389" s="25" t="str">
        <f>IF(IFERROR(MID($Q3389,19,7)+0,"")&lt;1130000,"",IFERROR(MID($Q3389,19,7)+0,""))</f>
        <v/>
      </c>
      <c r="P3389" s="25" t="str">
        <f>IF(M3389="","",IF(N3389="",M3389,M3389&amp;", "&amp;N3389))</f>
        <v/>
      </c>
      <c r="Q3389" s="25"/>
      <c r="R3389" s="25"/>
      <c r="S3389" s="35" t="s">
        <v>103</v>
      </c>
      <c r="T3389" s="25" t="s">
        <v>36</v>
      </c>
      <c r="U3389" s="185">
        <v>11110</v>
      </c>
      <c r="V3389" s="188">
        <v>11110</v>
      </c>
      <c r="W3389" s="189">
        <v>11110</v>
      </c>
      <c r="X3389" s="31">
        <v>11110</v>
      </c>
      <c r="Y3389" s="90">
        <f>IFERROR(ROUND(X3389/W3389-1,2),"")</f>
        <v>0</v>
      </c>
      <c r="Z3389" s="31">
        <f>IF(OR(S3389="VLD MLC components",S3389="VLD MLC pipes",S3389="VLD PEX components",S3389="VLD PEX pipes",S3389="VLD PHC components",S3389="VLD PHC pipes",S3389="Controls VLD"),"По запросу",X3389)</f>
        <v>11110</v>
      </c>
      <c r="AA3389" s="63">
        <f>ROUND(X3389/1.2,3)</f>
        <v>9258.3330000000005</v>
      </c>
      <c r="AB3389" s="23">
        <v>9258.3330000000005</v>
      </c>
      <c r="AC3389" s="190">
        <f>IFERROR(ROUND(AA3389/AB3389-1,2),"")</f>
        <v>0</v>
      </c>
      <c r="AD3389" s="25">
        <v>2E-3</v>
      </c>
      <c r="AE3389" s="25">
        <v>1.0000000000000001E-5</v>
      </c>
      <c r="AF3389" s="25">
        <v>3</v>
      </c>
      <c r="AG3389" s="25">
        <v>3</v>
      </c>
      <c r="AH3389" s="25">
        <v>3</v>
      </c>
      <c r="AI3389" s="25">
        <v>3</v>
      </c>
      <c r="AJ3389" s="25" t="s">
        <v>20</v>
      </c>
      <c r="AK3389" s="22" t="s">
        <v>20</v>
      </c>
      <c r="AL3389" s="25" t="s">
        <v>20</v>
      </c>
      <c r="AM3389" s="25">
        <v>1</v>
      </c>
      <c r="AN3389" s="25" t="s">
        <v>22</v>
      </c>
      <c r="AO3389" s="25" t="s">
        <v>22</v>
      </c>
      <c r="AP3389" s="25" t="s">
        <v>22</v>
      </c>
      <c r="AQ3389" s="25"/>
      <c r="AR3389" s="94"/>
      <c r="AS3389" s="157">
        <v>2</v>
      </c>
      <c r="AT3389" s="93" t="s">
        <v>22</v>
      </c>
      <c r="AU3389" s="92" t="s">
        <v>22</v>
      </c>
      <c r="AV3389" s="91" t="s">
        <v>152</v>
      </c>
      <c r="AW3389" s="92" t="s">
        <v>152</v>
      </c>
      <c r="AX3389" s="92" t="s">
        <v>48</v>
      </c>
      <c r="AY3389" s="91" t="s">
        <v>152</v>
      </c>
      <c r="AZ3389" s="23"/>
      <c r="BA3389" s="25" t="s">
        <v>2134</v>
      </c>
      <c r="BB3389" t="s">
        <v>25</v>
      </c>
      <c r="BC3389">
        <v>11110</v>
      </c>
      <c r="BD3389" t="str">
        <f>IF(Z3389=BC3389,"OK")</f>
        <v>OK</v>
      </c>
      <c r="BE3389">
        <v>2E-3</v>
      </c>
      <c r="BF3389">
        <v>1.0000000000000001E-5</v>
      </c>
      <c r="BG3389" t="s">
        <v>22</v>
      </c>
      <c r="BH3389" t="s">
        <v>22</v>
      </c>
      <c r="BI3389" t="s">
        <v>22</v>
      </c>
      <c r="BJ3389">
        <v>0</v>
      </c>
      <c r="BK3389">
        <v>0</v>
      </c>
      <c r="BN3389" s="183"/>
    </row>
    <row r="3390" spans="1:66" x14ac:dyDescent="0.25">
      <c r="A3390" s="1"/>
      <c r="B3390" s="94">
        <v>3377</v>
      </c>
      <c r="C3390" s="43">
        <v>1054733</v>
      </c>
      <c r="D3390" s="25"/>
      <c r="E3390" s="27" t="s">
        <v>2133</v>
      </c>
      <c r="F3390" s="151" t="s">
        <v>44</v>
      </c>
      <c r="G3390" s="41" t="s">
        <v>30</v>
      </c>
      <c r="H3390" s="46" t="str">
        <f>IFERROR(IFERROR(IF(SEARCH("Usystems",$E3390)&gt;0,"Usystems"),IF(SEARCH("RIIFO",$E3390)&gt;0,"RIIFO","Uponor")),"Uponor")</f>
        <v>Uponor</v>
      </c>
      <c r="I3390" s="25" t="str">
        <f>IFERROR(MID($D3390,1,7)+0,"")</f>
        <v/>
      </c>
      <c r="J3390" s="25" t="str">
        <f>IFERROR(MID($D3390,10,7)+0,"")</f>
        <v/>
      </c>
      <c r="K3390" s="25" t="str">
        <f>IFERROR(MID($D3390,19,7)+0,"")</f>
        <v/>
      </c>
      <c r="L3390" s="25" t="str">
        <f>IFERROR(MID($D3390,28,7)+0,"")</f>
        <v/>
      </c>
      <c r="M3390" s="25" t="str">
        <f>IF(IFERROR(MID($Q3390,1,7)+0,"")&lt;1130000,IF(INDEX(C:C,MATCH(LEFT(Q3390,7)+0,I:I,0))&lt;1130000,"",INDEX(C:C,MATCH(LEFT(Q3390,7)+0,I:I,0))),IFERROR(MID($Q3390,1,7)+0,""))</f>
        <v/>
      </c>
      <c r="N3390" s="25" t="str">
        <f>IF(IFERROR(MID($Q3390,10,7)+0,"")&lt;1130000,"",IFERROR(MID($Q3390,10,7)+0,""))</f>
        <v/>
      </c>
      <c r="O3390" s="25" t="str">
        <f>IF(IFERROR(MID($Q3390,19,7)+0,"")&lt;1130000,"",IFERROR(MID($Q3390,19,7)+0,""))</f>
        <v/>
      </c>
      <c r="P3390" s="25" t="str">
        <f>IF(M3390="","",IF(N3390="",M3390,M3390&amp;", "&amp;N3390))</f>
        <v/>
      </c>
      <c r="Q3390" s="25"/>
      <c r="R3390" s="25"/>
      <c r="S3390" s="35" t="s">
        <v>103</v>
      </c>
      <c r="T3390" s="25" t="s">
        <v>36</v>
      </c>
      <c r="U3390" s="185">
        <v>2963</v>
      </c>
      <c r="V3390" s="188">
        <v>2963</v>
      </c>
      <c r="W3390" s="189">
        <v>2963</v>
      </c>
      <c r="X3390" s="31">
        <v>2963</v>
      </c>
      <c r="Y3390" s="90">
        <f>IFERROR(ROUND(X3390/W3390-1,2),"")</f>
        <v>0</v>
      </c>
      <c r="Z3390" s="31">
        <f>IF(OR(S3390="VLD MLC components",S3390="VLD MLC pipes",S3390="VLD PEX components",S3390="VLD PEX pipes",S3390="VLD PHC components",S3390="VLD PHC pipes",S3390="Controls VLD"),"По запросу",X3390)</f>
        <v>2963</v>
      </c>
      <c r="AA3390" s="63">
        <f>ROUND(X3390/1.2,3)</f>
        <v>2469.1669999999999</v>
      </c>
      <c r="AB3390" s="23">
        <v>2469.1669999999999</v>
      </c>
      <c r="AC3390" s="190">
        <f>IFERROR(ROUND(AA3390/AB3390-1,2),"")</f>
        <v>0</v>
      </c>
      <c r="AD3390" s="25">
        <v>0.02</v>
      </c>
      <c r="AE3390" s="25">
        <v>1.0000000000000001E-5</v>
      </c>
      <c r="AF3390" s="25">
        <v>0</v>
      </c>
      <c r="AG3390" s="25" t="s">
        <v>22</v>
      </c>
      <c r="AH3390" s="25">
        <v>0</v>
      </c>
      <c r="AI3390" s="25">
        <v>0</v>
      </c>
      <c r="AJ3390" s="25" t="s">
        <v>19</v>
      </c>
      <c r="AK3390" s="42" t="s">
        <v>19</v>
      </c>
      <c r="AL3390" s="25" t="s">
        <v>19</v>
      </c>
      <c r="AM3390" s="25">
        <v>1</v>
      </c>
      <c r="AN3390" s="25" t="s">
        <v>22</v>
      </c>
      <c r="AO3390" s="25" t="s">
        <v>22</v>
      </c>
      <c r="AP3390" s="25" t="s">
        <v>22</v>
      </c>
      <c r="AQ3390" s="25"/>
      <c r="AR3390" s="94"/>
      <c r="AS3390" s="157" t="s">
        <v>22</v>
      </c>
      <c r="AT3390" s="93" t="s">
        <v>22</v>
      </c>
      <c r="AU3390" s="92" t="s">
        <v>22</v>
      </c>
      <c r="AV3390" s="91" t="s">
        <v>48</v>
      </c>
      <c r="AW3390" s="92" t="s">
        <v>48</v>
      </c>
      <c r="AX3390" s="92" t="s">
        <v>48</v>
      </c>
      <c r="AY3390" s="91" t="s">
        <v>152</v>
      </c>
      <c r="AZ3390" s="23"/>
      <c r="BA3390" s="25">
        <v>0</v>
      </c>
      <c r="BB3390" t="s">
        <v>48</v>
      </c>
      <c r="BC3390" t="e">
        <v>#N/A</v>
      </c>
      <c r="BD3390" t="e">
        <f>IF(Z3390=BC3390,"OK")</f>
        <v>#N/A</v>
      </c>
      <c r="BE3390">
        <v>0.02</v>
      </c>
      <c r="BF3390">
        <v>1.0000000000000001E-5</v>
      </c>
      <c r="BG3390" t="s">
        <v>22</v>
      </c>
      <c r="BH3390" t="s">
        <v>22</v>
      </c>
      <c r="BI3390" t="s">
        <v>22</v>
      </c>
      <c r="BJ3390">
        <v>0</v>
      </c>
      <c r="BK3390">
        <v>0</v>
      </c>
      <c r="BN3390" s="183"/>
    </row>
    <row r="3391" spans="1:66" ht="25.5" x14ac:dyDescent="0.25">
      <c r="A3391" s="1"/>
      <c r="B3391" s="94">
        <v>3378</v>
      </c>
      <c r="C3391" s="43">
        <v>1054736</v>
      </c>
      <c r="D3391" s="25"/>
      <c r="E3391" s="27" t="s">
        <v>2132</v>
      </c>
      <c r="F3391" s="151" t="s">
        <v>44</v>
      </c>
      <c r="G3391" s="41" t="s">
        <v>30</v>
      </c>
      <c r="H3391" s="46" t="str">
        <f>IFERROR(IFERROR(IF(SEARCH("Usystems",$E3391)&gt;0,"Usystems"),IF(SEARCH("RIIFO",$E3391)&gt;0,"RIIFO","Uponor")),"Uponor")</f>
        <v>Uponor</v>
      </c>
      <c r="I3391" s="25" t="str">
        <f>IFERROR(MID($D3391,1,7)+0,"")</f>
        <v/>
      </c>
      <c r="J3391" s="25" t="str">
        <f>IFERROR(MID($D3391,10,7)+0,"")</f>
        <v/>
      </c>
      <c r="K3391" s="25" t="str">
        <f>IFERROR(MID($D3391,19,7)+0,"")</f>
        <v/>
      </c>
      <c r="L3391" s="25" t="str">
        <f>IFERROR(MID($D3391,28,7)+0,"")</f>
        <v/>
      </c>
      <c r="M3391" s="25" t="str">
        <f>IF(IFERROR(MID($Q3391,1,7)+0,"")&lt;1130000,IF(INDEX(C:C,MATCH(LEFT(Q3391,7)+0,I:I,0))&lt;1130000,"",INDEX(C:C,MATCH(LEFT(Q3391,7)+0,I:I,0))),IFERROR(MID($Q3391,1,7)+0,""))</f>
        <v/>
      </c>
      <c r="N3391" s="25" t="str">
        <f>IF(IFERROR(MID($Q3391,10,7)+0,"")&lt;1130000,"",IFERROR(MID($Q3391,10,7)+0,""))</f>
        <v/>
      </c>
      <c r="O3391" s="25" t="str">
        <f>IF(IFERROR(MID($Q3391,19,7)+0,"")&lt;1130000,"",IFERROR(MID($Q3391,19,7)+0,""))</f>
        <v/>
      </c>
      <c r="P3391" s="25" t="str">
        <f>IF(M3391="","",IF(N3391="",M3391,M3391&amp;", "&amp;N3391))</f>
        <v/>
      </c>
      <c r="Q3391" s="25"/>
      <c r="R3391" s="25"/>
      <c r="S3391" s="35" t="s">
        <v>103</v>
      </c>
      <c r="T3391" s="25" t="s">
        <v>36</v>
      </c>
      <c r="U3391" s="185">
        <v>980</v>
      </c>
      <c r="V3391" s="188">
        <v>980</v>
      </c>
      <c r="W3391" s="189">
        <v>980</v>
      </c>
      <c r="X3391" s="31">
        <v>980</v>
      </c>
      <c r="Y3391" s="90">
        <f>IFERROR(ROUND(X3391/W3391-1,2),"")</f>
        <v>0</v>
      </c>
      <c r="Z3391" s="31">
        <f>IF(OR(S3391="VLD MLC components",S3391="VLD MLC pipes",S3391="VLD PEX components",S3391="VLD PEX pipes",S3391="VLD PHC components",S3391="VLD PHC pipes",S3391="Controls VLD"),"По запросу",X3391)</f>
        <v>980</v>
      </c>
      <c r="AA3391" s="63">
        <f>ROUND(X3391/1.2,3)</f>
        <v>816.66700000000003</v>
      </c>
      <c r="AB3391" s="23">
        <v>816.66700000000003</v>
      </c>
      <c r="AC3391" s="190">
        <f>IFERROR(ROUND(AA3391/AB3391-1,2),"")</f>
        <v>0</v>
      </c>
      <c r="AD3391" s="25">
        <v>0.01</v>
      </c>
      <c r="AE3391" s="25">
        <v>1.0000000000000001E-5</v>
      </c>
      <c r="AF3391" s="25">
        <v>0</v>
      </c>
      <c r="AG3391" s="25" t="s">
        <v>22</v>
      </c>
      <c r="AH3391" s="25">
        <v>0</v>
      </c>
      <c r="AI3391" s="25">
        <v>0</v>
      </c>
      <c r="AJ3391" s="25" t="s">
        <v>19</v>
      </c>
      <c r="AK3391" s="42" t="s">
        <v>19</v>
      </c>
      <c r="AL3391" s="25" t="s">
        <v>19</v>
      </c>
      <c r="AM3391" s="25">
        <v>1</v>
      </c>
      <c r="AN3391" s="25" t="s">
        <v>22</v>
      </c>
      <c r="AO3391" s="25" t="s">
        <v>22</v>
      </c>
      <c r="AP3391" s="25" t="s">
        <v>22</v>
      </c>
      <c r="AQ3391" s="25"/>
      <c r="AR3391" s="94"/>
      <c r="AS3391" s="157" t="s">
        <v>22</v>
      </c>
      <c r="AT3391" s="93" t="s">
        <v>22</v>
      </c>
      <c r="AU3391" s="92" t="s">
        <v>22</v>
      </c>
      <c r="AV3391" s="91" t="s">
        <v>48</v>
      </c>
      <c r="AW3391" s="92" t="s">
        <v>48</v>
      </c>
      <c r="AX3391" s="92" t="s">
        <v>48</v>
      </c>
      <c r="AY3391" s="91" t="s">
        <v>152</v>
      </c>
      <c r="AZ3391" s="23"/>
      <c r="BA3391" s="25">
        <v>0</v>
      </c>
      <c r="BB3391" t="s">
        <v>48</v>
      </c>
      <c r="BC3391" t="e">
        <v>#N/A</v>
      </c>
      <c r="BD3391" t="e">
        <f>IF(Z3391=BC3391,"OK")</f>
        <v>#N/A</v>
      </c>
      <c r="BE3391">
        <v>0.01</v>
      </c>
      <c r="BF3391">
        <v>1.0000000000000001E-5</v>
      </c>
      <c r="BG3391" t="s">
        <v>22</v>
      </c>
      <c r="BH3391" t="s">
        <v>22</v>
      </c>
      <c r="BI3391" t="s">
        <v>22</v>
      </c>
      <c r="BJ3391">
        <v>0</v>
      </c>
      <c r="BK3391">
        <v>0</v>
      </c>
      <c r="BN3391" s="183"/>
    </row>
    <row r="3392" spans="1:66" ht="25.5" x14ac:dyDescent="0.25">
      <c r="A3392" s="1"/>
      <c r="B3392" s="94">
        <v>3379</v>
      </c>
      <c r="C3392" s="43">
        <v>1054737</v>
      </c>
      <c r="D3392" s="25"/>
      <c r="E3392" s="27" t="s">
        <v>2131</v>
      </c>
      <c r="F3392" s="151" t="s">
        <v>44</v>
      </c>
      <c r="G3392" s="41" t="s">
        <v>30</v>
      </c>
      <c r="H3392" s="46" t="str">
        <f>IFERROR(IFERROR(IF(SEARCH("Usystems",$E3392)&gt;0,"Usystems"),IF(SEARCH("RIIFO",$E3392)&gt;0,"RIIFO","Uponor")),"Uponor")</f>
        <v>Uponor</v>
      </c>
      <c r="I3392" s="25" t="str">
        <f>IFERROR(MID($D3392,1,7)+0,"")</f>
        <v/>
      </c>
      <c r="J3392" s="25" t="str">
        <f>IFERROR(MID($D3392,10,7)+0,"")</f>
        <v/>
      </c>
      <c r="K3392" s="25" t="str">
        <f>IFERROR(MID($D3392,19,7)+0,"")</f>
        <v/>
      </c>
      <c r="L3392" s="25" t="str">
        <f>IFERROR(MID($D3392,28,7)+0,"")</f>
        <v/>
      </c>
      <c r="M3392" s="25" t="str">
        <f>IF(IFERROR(MID($Q3392,1,7)+0,"")&lt;1130000,IF(INDEX(C:C,MATCH(LEFT(Q3392,7)+0,I:I,0))&lt;1130000,"",INDEX(C:C,MATCH(LEFT(Q3392,7)+0,I:I,0))),IFERROR(MID($Q3392,1,7)+0,""))</f>
        <v/>
      </c>
      <c r="N3392" s="25" t="str">
        <f>IF(IFERROR(MID($Q3392,10,7)+0,"")&lt;1130000,"",IFERROR(MID($Q3392,10,7)+0,""))</f>
        <v/>
      </c>
      <c r="O3392" s="25" t="str">
        <f>IF(IFERROR(MID($Q3392,19,7)+0,"")&lt;1130000,"",IFERROR(MID($Q3392,19,7)+0,""))</f>
        <v/>
      </c>
      <c r="P3392" s="25" t="str">
        <f>IF(M3392="","",IF(N3392="",M3392,M3392&amp;", "&amp;N3392))</f>
        <v/>
      </c>
      <c r="Q3392" s="25"/>
      <c r="R3392" s="25"/>
      <c r="S3392" s="35" t="s">
        <v>103</v>
      </c>
      <c r="T3392" s="25" t="s">
        <v>36</v>
      </c>
      <c r="U3392" s="185">
        <v>807</v>
      </c>
      <c r="V3392" s="188">
        <v>807</v>
      </c>
      <c r="W3392" s="189">
        <v>807</v>
      </c>
      <c r="X3392" s="31">
        <v>807</v>
      </c>
      <c r="Y3392" s="90">
        <f>IFERROR(ROUND(X3392/W3392-1,2),"")</f>
        <v>0</v>
      </c>
      <c r="Z3392" s="31">
        <f>IF(OR(S3392="VLD MLC components",S3392="VLD MLC pipes",S3392="VLD PEX components",S3392="VLD PEX pipes",S3392="VLD PHC components",S3392="VLD PHC pipes",S3392="Controls VLD"),"По запросу",X3392)</f>
        <v>807</v>
      </c>
      <c r="AA3392" s="63">
        <f>ROUND(X3392/1.2,3)</f>
        <v>672.5</v>
      </c>
      <c r="AB3392" s="23">
        <v>672.5</v>
      </c>
      <c r="AC3392" s="190">
        <f>IFERROR(ROUND(AA3392/AB3392-1,2),"")</f>
        <v>0</v>
      </c>
      <c r="AD3392" s="25">
        <v>0.01</v>
      </c>
      <c r="AE3392" s="25">
        <v>1.0000000000000001E-5</v>
      </c>
      <c r="AF3392" s="25">
        <v>0</v>
      </c>
      <c r="AG3392" s="25" t="s">
        <v>22</v>
      </c>
      <c r="AH3392" s="25">
        <v>0</v>
      </c>
      <c r="AI3392" s="25">
        <v>0</v>
      </c>
      <c r="AJ3392" s="25" t="s">
        <v>19</v>
      </c>
      <c r="AK3392" s="42" t="s">
        <v>19</v>
      </c>
      <c r="AL3392" s="25" t="s">
        <v>19</v>
      </c>
      <c r="AM3392" s="25">
        <v>1</v>
      </c>
      <c r="AN3392" s="25" t="s">
        <v>22</v>
      </c>
      <c r="AO3392" s="25" t="s">
        <v>22</v>
      </c>
      <c r="AP3392" s="25" t="s">
        <v>22</v>
      </c>
      <c r="AQ3392" s="25"/>
      <c r="AR3392" s="94"/>
      <c r="AS3392" s="157" t="s">
        <v>22</v>
      </c>
      <c r="AT3392" s="93" t="s">
        <v>22</v>
      </c>
      <c r="AU3392" s="92" t="s">
        <v>22</v>
      </c>
      <c r="AV3392" s="91" t="s">
        <v>48</v>
      </c>
      <c r="AW3392" s="92" t="s">
        <v>48</v>
      </c>
      <c r="AX3392" s="92" t="s">
        <v>48</v>
      </c>
      <c r="AY3392" s="91" t="s">
        <v>152</v>
      </c>
      <c r="AZ3392" s="23"/>
      <c r="BA3392" s="25">
        <v>0</v>
      </c>
      <c r="BB3392" t="s">
        <v>48</v>
      </c>
      <c r="BC3392" t="e">
        <v>#N/A</v>
      </c>
      <c r="BD3392" t="e">
        <f>IF(Z3392=BC3392,"OK")</f>
        <v>#N/A</v>
      </c>
      <c r="BE3392">
        <v>0.01</v>
      </c>
      <c r="BF3392">
        <v>1.0000000000000001E-5</v>
      </c>
      <c r="BG3392" t="s">
        <v>22</v>
      </c>
      <c r="BH3392" t="s">
        <v>22</v>
      </c>
      <c r="BI3392" t="s">
        <v>22</v>
      </c>
      <c r="BJ3392">
        <v>0</v>
      </c>
      <c r="BK3392">
        <v>0</v>
      </c>
      <c r="BN3392" s="183"/>
    </row>
    <row r="3393" spans="1:66" ht="25.5" x14ac:dyDescent="0.25">
      <c r="A3393" s="1"/>
      <c r="B3393" s="94">
        <v>3380</v>
      </c>
      <c r="C3393" s="43">
        <v>1054738</v>
      </c>
      <c r="D3393" s="25"/>
      <c r="E3393" s="27" t="s">
        <v>2130</v>
      </c>
      <c r="F3393" s="151" t="s">
        <v>44</v>
      </c>
      <c r="G3393" s="25"/>
      <c r="H3393" s="46" t="str">
        <f>IFERROR(IFERROR(IF(SEARCH("Usystems",$E3393)&gt;0,"Usystems"),IF(SEARCH("RIIFO",$E3393)&gt;0,"RIIFO","Uponor")),"Uponor")</f>
        <v>Uponor</v>
      </c>
      <c r="I3393" s="25" t="str">
        <f>IFERROR(MID($D3393,1,7)+0,"")</f>
        <v/>
      </c>
      <c r="J3393" s="25" t="str">
        <f>IFERROR(MID($D3393,10,7)+0,"")</f>
        <v/>
      </c>
      <c r="K3393" s="25" t="str">
        <f>IFERROR(MID($D3393,19,7)+0,"")</f>
        <v/>
      </c>
      <c r="L3393" s="25" t="str">
        <f>IFERROR(MID($D3393,28,7)+0,"")</f>
        <v/>
      </c>
      <c r="M3393" s="25" t="str">
        <f>IF(IFERROR(MID($Q3393,1,7)+0,"")&lt;1130000,IF(INDEX(C:C,MATCH(LEFT(Q3393,7)+0,I:I,0))&lt;1130000,"",INDEX(C:C,MATCH(LEFT(Q3393,7)+0,I:I,0))),IFERROR(MID($Q3393,1,7)+0,""))</f>
        <v/>
      </c>
      <c r="N3393" s="25" t="str">
        <f>IF(IFERROR(MID($Q3393,10,7)+0,"")&lt;1130000,"",IFERROR(MID($Q3393,10,7)+0,""))</f>
        <v/>
      </c>
      <c r="O3393" s="25" t="str">
        <f>IF(IFERROR(MID($Q3393,19,7)+0,"")&lt;1130000,"",IFERROR(MID($Q3393,19,7)+0,""))</f>
        <v/>
      </c>
      <c r="P3393" s="25" t="str">
        <f>IF(M3393="","",IF(N3393="",M3393,M3393&amp;", "&amp;N3393))</f>
        <v/>
      </c>
      <c r="Q3393" s="25"/>
      <c r="R3393" s="25"/>
      <c r="S3393" s="35" t="s">
        <v>103</v>
      </c>
      <c r="T3393" s="25" t="s">
        <v>36</v>
      </c>
      <c r="U3393" s="185">
        <v>21110</v>
      </c>
      <c r="V3393" s="188">
        <v>21110</v>
      </c>
      <c r="W3393" s="189">
        <v>21110</v>
      </c>
      <c r="X3393" s="31">
        <v>21110</v>
      </c>
      <c r="Y3393" s="90">
        <f>IFERROR(ROUND(X3393/W3393-1,2),"")</f>
        <v>0</v>
      </c>
      <c r="Z3393" s="31">
        <f>IF(OR(S3393="VLD MLC components",S3393="VLD MLC pipes",S3393="VLD PEX components",S3393="VLD PEX pipes",S3393="VLD PHC components",S3393="VLD PHC pipes",S3393="Controls VLD"),"По запросу",X3393)</f>
        <v>21110</v>
      </c>
      <c r="AA3393" s="63">
        <f>ROUND(X3393/1.2,3)</f>
        <v>17591.667000000001</v>
      </c>
      <c r="AB3393" s="23">
        <v>17591.667000000001</v>
      </c>
      <c r="AC3393" s="190">
        <f>IFERROR(ROUND(AA3393/AB3393-1,2),"")</f>
        <v>0</v>
      </c>
      <c r="AD3393" s="25">
        <v>0.02</v>
      </c>
      <c r="AE3393" s="25">
        <v>1.0000000000000001E-5</v>
      </c>
      <c r="AF3393" s="25">
        <v>0</v>
      </c>
      <c r="AG3393" s="25" t="s">
        <v>22</v>
      </c>
      <c r="AH3393" s="25">
        <v>0</v>
      </c>
      <c r="AI3393" s="25">
        <v>0</v>
      </c>
      <c r="AJ3393" s="25" t="s">
        <v>20</v>
      </c>
      <c r="AK3393" s="42" t="s">
        <v>19</v>
      </c>
      <c r="AL3393" s="25" t="s">
        <v>20</v>
      </c>
      <c r="AM3393" s="25">
        <v>1</v>
      </c>
      <c r="AN3393" s="25" t="s">
        <v>22</v>
      </c>
      <c r="AO3393" s="25" t="s">
        <v>22</v>
      </c>
      <c r="AP3393" s="25" t="s">
        <v>22</v>
      </c>
      <c r="AQ3393" s="25"/>
      <c r="AR3393" s="94"/>
      <c r="AS3393" s="157" t="s">
        <v>22</v>
      </c>
      <c r="AT3393" s="93" t="s">
        <v>22</v>
      </c>
      <c r="AU3393" s="92" t="s">
        <v>22</v>
      </c>
      <c r="AV3393" s="91" t="s">
        <v>48</v>
      </c>
      <c r="AW3393" s="92" t="s">
        <v>48</v>
      </c>
      <c r="AX3393" s="92" t="s">
        <v>48</v>
      </c>
      <c r="AY3393" s="91" t="s">
        <v>152</v>
      </c>
      <c r="AZ3393" s="23"/>
      <c r="BA3393" s="25">
        <v>0</v>
      </c>
      <c r="BB3393" t="s">
        <v>48</v>
      </c>
      <c r="BC3393" t="e">
        <v>#N/A</v>
      </c>
      <c r="BD3393" t="e">
        <f>IF(Z3393=BC3393,"OK")</f>
        <v>#N/A</v>
      </c>
      <c r="BE3393">
        <v>0.02</v>
      </c>
      <c r="BF3393">
        <v>1.0000000000000001E-5</v>
      </c>
      <c r="BG3393" t="s">
        <v>22</v>
      </c>
      <c r="BH3393" t="s">
        <v>22</v>
      </c>
      <c r="BI3393" t="s">
        <v>22</v>
      </c>
      <c r="BJ3393">
        <v>0</v>
      </c>
      <c r="BK3393">
        <v>0</v>
      </c>
      <c r="BN3393" s="183"/>
    </row>
    <row r="3394" spans="1:66" ht="25.5" x14ac:dyDescent="0.25">
      <c r="A3394" s="1"/>
      <c r="B3394" s="94">
        <v>3381</v>
      </c>
      <c r="C3394" s="43">
        <v>1055811</v>
      </c>
      <c r="D3394" s="25"/>
      <c r="E3394" s="27" t="s">
        <v>2129</v>
      </c>
      <c r="F3394" s="151" t="s">
        <v>44</v>
      </c>
      <c r="G3394" s="41" t="s">
        <v>30</v>
      </c>
      <c r="H3394" s="46" t="str">
        <f>IFERROR(IFERROR(IF(SEARCH("Usystems",$E3394)&gt;0,"Usystems"),IF(SEARCH("RIIFO",$E3394)&gt;0,"RIIFO","Uponor")),"Uponor")</f>
        <v>Uponor</v>
      </c>
      <c r="I3394" s="25" t="str">
        <f>IFERROR(MID($D3394,1,7)+0,"")</f>
        <v/>
      </c>
      <c r="J3394" s="25" t="str">
        <f>IFERROR(MID($D3394,10,7)+0,"")</f>
        <v/>
      </c>
      <c r="K3394" s="25" t="str">
        <f>IFERROR(MID($D3394,19,7)+0,"")</f>
        <v/>
      </c>
      <c r="L3394" s="25" t="str">
        <f>IFERROR(MID($D3394,28,7)+0,"")</f>
        <v/>
      </c>
      <c r="M3394" s="25" t="str">
        <f>IF(IFERROR(MID($Q3394,1,7)+0,"")&lt;1130000,IF(INDEX(C:C,MATCH(LEFT(Q3394,7)+0,I:I,0))&lt;1130000,"",INDEX(C:C,MATCH(LEFT(Q3394,7)+0,I:I,0))),IFERROR(MID($Q3394,1,7)+0,""))</f>
        <v/>
      </c>
      <c r="N3394" s="25" t="str">
        <f>IF(IFERROR(MID($Q3394,10,7)+0,"")&lt;1130000,"",IFERROR(MID($Q3394,10,7)+0,""))</f>
        <v/>
      </c>
      <c r="O3394" s="25" t="str">
        <f>IF(IFERROR(MID($Q3394,19,7)+0,"")&lt;1130000,"",IFERROR(MID($Q3394,19,7)+0,""))</f>
        <v/>
      </c>
      <c r="P3394" s="25" t="str">
        <f>IF(M3394="","",IF(N3394="",M3394,M3394&amp;", "&amp;N3394))</f>
        <v/>
      </c>
      <c r="Q3394" s="25"/>
      <c r="R3394" s="25"/>
      <c r="S3394" s="35" t="s">
        <v>103</v>
      </c>
      <c r="T3394" s="25" t="s">
        <v>36</v>
      </c>
      <c r="U3394" s="185">
        <v>33042</v>
      </c>
      <c r="V3394" s="188">
        <v>33042</v>
      </c>
      <c r="W3394" s="189">
        <v>33042</v>
      </c>
      <c r="X3394" s="31">
        <v>33042</v>
      </c>
      <c r="Y3394" s="90">
        <f>IFERROR(ROUND(X3394/W3394-1,2),"")</f>
        <v>0</v>
      </c>
      <c r="Z3394" s="31">
        <f>IF(OR(S3394="VLD MLC components",S3394="VLD MLC pipes",S3394="VLD PEX components",S3394="VLD PEX pipes",S3394="VLD PHC components",S3394="VLD PHC pipes",S3394="Controls VLD"),"По запросу",X3394)</f>
        <v>33042</v>
      </c>
      <c r="AA3394" s="63">
        <f>ROUND(X3394/1.2,3)</f>
        <v>27535</v>
      </c>
      <c r="AB3394" s="23">
        <v>27535</v>
      </c>
      <c r="AC3394" s="190">
        <f>IFERROR(ROUND(AA3394/AB3394-1,2),"")</f>
        <v>0</v>
      </c>
      <c r="AD3394" s="25">
        <v>8.5</v>
      </c>
      <c r="AE3394" s="25">
        <v>0.30399999999999999</v>
      </c>
      <c r="AF3394" s="25">
        <v>0</v>
      </c>
      <c r="AG3394" s="25" t="s">
        <v>22</v>
      </c>
      <c r="AH3394" s="25">
        <v>0</v>
      </c>
      <c r="AI3394" s="25">
        <v>0</v>
      </c>
      <c r="AJ3394" s="25" t="s">
        <v>19</v>
      </c>
      <c r="AK3394" s="42" t="s">
        <v>19</v>
      </c>
      <c r="AL3394" s="25" t="s">
        <v>19</v>
      </c>
      <c r="AM3394" s="25">
        <v>1</v>
      </c>
      <c r="AN3394" s="25" t="s">
        <v>22</v>
      </c>
      <c r="AO3394" s="25" t="s">
        <v>22</v>
      </c>
      <c r="AP3394" s="25" t="s">
        <v>22</v>
      </c>
      <c r="AQ3394" s="25"/>
      <c r="AR3394" s="94"/>
      <c r="AS3394" s="157" t="s">
        <v>22</v>
      </c>
      <c r="AT3394" s="93" t="s">
        <v>22</v>
      </c>
      <c r="AU3394" s="92" t="s">
        <v>22</v>
      </c>
      <c r="AV3394" s="91" t="s">
        <v>48</v>
      </c>
      <c r="AW3394" s="92" t="s">
        <v>48</v>
      </c>
      <c r="AX3394" s="92" t="s">
        <v>48</v>
      </c>
      <c r="AY3394" s="91" t="s">
        <v>152</v>
      </c>
      <c r="AZ3394" s="23"/>
      <c r="BA3394" s="25">
        <v>0</v>
      </c>
      <c r="BB3394" t="s">
        <v>48</v>
      </c>
      <c r="BC3394" t="e">
        <v>#N/A</v>
      </c>
      <c r="BD3394" t="e">
        <f>IF(Z3394=BC3394,"OK")</f>
        <v>#N/A</v>
      </c>
      <c r="BE3394">
        <v>8.5</v>
      </c>
      <c r="BF3394">
        <v>0.30399999999999999</v>
      </c>
      <c r="BG3394" t="s">
        <v>22</v>
      </c>
      <c r="BH3394" t="s">
        <v>22</v>
      </c>
      <c r="BI3394" t="s">
        <v>22</v>
      </c>
      <c r="BJ3394">
        <v>0</v>
      </c>
      <c r="BK3394">
        <v>0</v>
      </c>
      <c r="BN3394" s="183"/>
    </row>
    <row r="3395" spans="1:66" ht="25.5" x14ac:dyDescent="0.25">
      <c r="A3395" s="1"/>
      <c r="B3395" s="94">
        <v>3382</v>
      </c>
      <c r="C3395" s="43">
        <v>1055812</v>
      </c>
      <c r="D3395" s="25"/>
      <c r="E3395" s="27" t="s">
        <v>2128</v>
      </c>
      <c r="F3395" s="151" t="s">
        <v>44</v>
      </c>
      <c r="G3395" s="41" t="s">
        <v>30</v>
      </c>
      <c r="H3395" s="46" t="str">
        <f>IFERROR(IFERROR(IF(SEARCH("Usystems",$E3395)&gt;0,"Usystems"),IF(SEARCH("RIIFO",$E3395)&gt;0,"RIIFO","Uponor")),"Uponor")</f>
        <v>Uponor</v>
      </c>
      <c r="I3395" s="25" t="str">
        <f>IFERROR(MID($D3395,1,7)+0,"")</f>
        <v/>
      </c>
      <c r="J3395" s="25" t="str">
        <f>IFERROR(MID($D3395,10,7)+0,"")</f>
        <v/>
      </c>
      <c r="K3395" s="25" t="str">
        <f>IFERROR(MID($D3395,19,7)+0,"")</f>
        <v/>
      </c>
      <c r="L3395" s="25" t="str">
        <f>IFERROR(MID($D3395,28,7)+0,"")</f>
        <v/>
      </c>
      <c r="M3395" s="25" t="str">
        <f>IF(IFERROR(MID($Q3395,1,7)+0,"")&lt;1130000,IF(INDEX(C:C,MATCH(LEFT(Q3395,7)+0,I:I,0))&lt;1130000,"",INDEX(C:C,MATCH(LEFT(Q3395,7)+0,I:I,0))),IFERROR(MID($Q3395,1,7)+0,""))</f>
        <v/>
      </c>
      <c r="N3395" s="25" t="str">
        <f>IF(IFERROR(MID($Q3395,10,7)+0,"")&lt;1130000,"",IFERROR(MID($Q3395,10,7)+0,""))</f>
        <v/>
      </c>
      <c r="O3395" s="25" t="str">
        <f>IF(IFERROR(MID($Q3395,19,7)+0,"")&lt;1130000,"",IFERROR(MID($Q3395,19,7)+0,""))</f>
        <v/>
      </c>
      <c r="P3395" s="25" t="str">
        <f>IF(M3395="","",IF(N3395="",M3395,M3395&amp;", "&amp;N3395))</f>
        <v/>
      </c>
      <c r="Q3395" s="25"/>
      <c r="R3395" s="25"/>
      <c r="S3395" s="35" t="s">
        <v>103</v>
      </c>
      <c r="T3395" s="25" t="s">
        <v>36</v>
      </c>
      <c r="U3395" s="185">
        <v>33042</v>
      </c>
      <c r="V3395" s="188">
        <v>33042</v>
      </c>
      <c r="W3395" s="189">
        <v>33042</v>
      </c>
      <c r="X3395" s="31">
        <v>33042</v>
      </c>
      <c r="Y3395" s="90">
        <f>IFERROR(ROUND(X3395/W3395-1,2),"")</f>
        <v>0</v>
      </c>
      <c r="Z3395" s="31">
        <f>IF(OR(S3395="VLD MLC components",S3395="VLD MLC pipes",S3395="VLD PEX components",S3395="VLD PEX pipes",S3395="VLD PHC components",S3395="VLD PHC pipes",S3395="Controls VLD"),"По запросу",X3395)</f>
        <v>33042</v>
      </c>
      <c r="AA3395" s="63">
        <f>ROUND(X3395/1.2,3)</f>
        <v>27535</v>
      </c>
      <c r="AB3395" s="23">
        <v>27535</v>
      </c>
      <c r="AC3395" s="190">
        <f>IFERROR(ROUND(AA3395/AB3395-1,2),"")</f>
        <v>0</v>
      </c>
      <c r="AD3395" s="25">
        <v>8.5</v>
      </c>
      <c r="AE3395" s="25">
        <v>0.30399999999999999</v>
      </c>
      <c r="AF3395" s="25">
        <v>0</v>
      </c>
      <c r="AG3395" s="25" t="s">
        <v>22</v>
      </c>
      <c r="AH3395" s="25">
        <v>0</v>
      </c>
      <c r="AI3395" s="25">
        <v>0</v>
      </c>
      <c r="AJ3395" s="25" t="s">
        <v>19</v>
      </c>
      <c r="AK3395" s="42" t="s">
        <v>19</v>
      </c>
      <c r="AL3395" s="25" t="s">
        <v>19</v>
      </c>
      <c r="AM3395" s="25">
        <v>1</v>
      </c>
      <c r="AN3395" s="25" t="s">
        <v>22</v>
      </c>
      <c r="AO3395" s="25" t="s">
        <v>22</v>
      </c>
      <c r="AP3395" s="25" t="s">
        <v>22</v>
      </c>
      <c r="AQ3395" s="25"/>
      <c r="AR3395" s="94"/>
      <c r="AS3395" s="157" t="s">
        <v>22</v>
      </c>
      <c r="AT3395" s="93" t="s">
        <v>22</v>
      </c>
      <c r="AU3395" s="92" t="s">
        <v>22</v>
      </c>
      <c r="AV3395" s="91" t="s">
        <v>48</v>
      </c>
      <c r="AW3395" s="92" t="s">
        <v>48</v>
      </c>
      <c r="AX3395" s="92" t="s">
        <v>48</v>
      </c>
      <c r="AY3395" s="91" t="s">
        <v>152</v>
      </c>
      <c r="AZ3395" s="23"/>
      <c r="BA3395" s="25">
        <v>0</v>
      </c>
      <c r="BB3395" t="s">
        <v>48</v>
      </c>
      <c r="BC3395" t="e">
        <v>#N/A</v>
      </c>
      <c r="BD3395" t="e">
        <f>IF(Z3395=BC3395,"OK")</f>
        <v>#N/A</v>
      </c>
      <c r="BE3395">
        <v>8.5</v>
      </c>
      <c r="BF3395">
        <v>0.30399999999999999</v>
      </c>
      <c r="BG3395" t="s">
        <v>22</v>
      </c>
      <c r="BH3395" t="s">
        <v>22</v>
      </c>
      <c r="BI3395" t="s">
        <v>22</v>
      </c>
      <c r="BJ3395">
        <v>0</v>
      </c>
      <c r="BK3395">
        <v>0</v>
      </c>
      <c r="BN3395" s="183"/>
    </row>
    <row r="3396" spans="1:66" ht="25.5" x14ac:dyDescent="0.25">
      <c r="A3396" s="1"/>
      <c r="B3396" s="94">
        <v>3383</v>
      </c>
      <c r="C3396" s="43">
        <v>1055816</v>
      </c>
      <c r="D3396" s="25"/>
      <c r="E3396" s="27" t="s">
        <v>2127</v>
      </c>
      <c r="F3396" s="151" t="s">
        <v>44</v>
      </c>
      <c r="G3396" s="25"/>
      <c r="H3396" s="46" t="str">
        <f>IFERROR(IFERROR(IF(SEARCH("Usystems",$E3396)&gt;0,"Usystems"),IF(SEARCH("RIIFO",$E3396)&gt;0,"RIIFO","Uponor")),"Uponor")</f>
        <v>Uponor</v>
      </c>
      <c r="I3396" s="25" t="str">
        <f>IFERROR(MID($D3396,1,7)+0,"")</f>
        <v/>
      </c>
      <c r="J3396" s="25" t="str">
        <f>IFERROR(MID($D3396,10,7)+0,"")</f>
        <v/>
      </c>
      <c r="K3396" s="25" t="str">
        <f>IFERROR(MID($D3396,19,7)+0,"")</f>
        <v/>
      </c>
      <c r="L3396" s="25" t="str">
        <f>IFERROR(MID($D3396,28,7)+0,"")</f>
        <v/>
      </c>
      <c r="M3396" s="25" t="str">
        <f>IF(IFERROR(MID($Q3396,1,7)+0,"")&lt;1130000,IF(INDEX(C:C,MATCH(LEFT(Q3396,7)+0,I:I,0))&lt;1130000,"",INDEX(C:C,MATCH(LEFT(Q3396,7)+0,I:I,0))),IFERROR(MID($Q3396,1,7)+0,""))</f>
        <v/>
      </c>
      <c r="N3396" s="25" t="str">
        <f>IF(IFERROR(MID($Q3396,10,7)+0,"")&lt;1130000,"",IFERROR(MID($Q3396,10,7)+0,""))</f>
        <v/>
      </c>
      <c r="O3396" s="25" t="str">
        <f>IF(IFERROR(MID($Q3396,19,7)+0,"")&lt;1130000,"",IFERROR(MID($Q3396,19,7)+0,""))</f>
        <v/>
      </c>
      <c r="P3396" s="25" t="str">
        <f>IF(M3396="","",IF(N3396="",M3396,M3396&amp;", "&amp;N3396))</f>
        <v/>
      </c>
      <c r="Q3396" s="25"/>
      <c r="R3396" s="25"/>
      <c r="S3396" s="35" t="s">
        <v>103</v>
      </c>
      <c r="T3396" s="25" t="s">
        <v>36</v>
      </c>
      <c r="U3396" s="185">
        <v>3824</v>
      </c>
      <c r="V3396" s="188">
        <v>3824</v>
      </c>
      <c r="W3396" s="189">
        <v>3824</v>
      </c>
      <c r="X3396" s="31">
        <v>3824</v>
      </c>
      <c r="Y3396" s="90">
        <f>IFERROR(ROUND(X3396/W3396-1,2),"")</f>
        <v>0</v>
      </c>
      <c r="Z3396" s="31">
        <f>IF(OR(S3396="VLD MLC components",S3396="VLD MLC pipes",S3396="VLD PEX components",S3396="VLD PEX pipes",S3396="VLD PHC components",S3396="VLD PHC pipes",S3396="Controls VLD"),"По запросу",X3396)</f>
        <v>3824</v>
      </c>
      <c r="AA3396" s="63">
        <f>ROUND(X3396/1.2,3)</f>
        <v>3186.6669999999999</v>
      </c>
      <c r="AB3396" s="23">
        <v>3186.6669999999999</v>
      </c>
      <c r="AC3396" s="190">
        <f>IFERROR(ROUND(AA3396/AB3396-1,2),"")</f>
        <v>0</v>
      </c>
      <c r="AD3396" s="25">
        <v>0.5</v>
      </c>
      <c r="AE3396" s="25">
        <v>1.0000000000000001E-5</v>
      </c>
      <c r="AF3396" s="25">
        <v>0</v>
      </c>
      <c r="AG3396" s="25" t="s">
        <v>22</v>
      </c>
      <c r="AH3396" s="25">
        <v>0</v>
      </c>
      <c r="AI3396" s="25">
        <v>0</v>
      </c>
      <c r="AJ3396" s="25" t="s">
        <v>20</v>
      </c>
      <c r="AK3396" s="42" t="s">
        <v>19</v>
      </c>
      <c r="AL3396" s="25" t="s">
        <v>20</v>
      </c>
      <c r="AM3396" s="25">
        <v>1</v>
      </c>
      <c r="AN3396" s="25" t="s">
        <v>22</v>
      </c>
      <c r="AO3396" s="25" t="s">
        <v>22</v>
      </c>
      <c r="AP3396" s="25" t="s">
        <v>22</v>
      </c>
      <c r="AQ3396" s="25"/>
      <c r="AR3396" s="94"/>
      <c r="AS3396" s="157" t="s">
        <v>22</v>
      </c>
      <c r="AT3396" s="93" t="s">
        <v>22</v>
      </c>
      <c r="AU3396" s="92" t="s">
        <v>22</v>
      </c>
      <c r="AV3396" s="91" t="s">
        <v>48</v>
      </c>
      <c r="AW3396" s="92" t="s">
        <v>48</v>
      </c>
      <c r="AX3396" s="92" t="s">
        <v>48</v>
      </c>
      <c r="AY3396" s="91" t="s">
        <v>152</v>
      </c>
      <c r="AZ3396" s="23"/>
      <c r="BA3396" s="25">
        <v>0</v>
      </c>
      <c r="BB3396" t="s">
        <v>48</v>
      </c>
      <c r="BC3396" t="e">
        <v>#N/A</v>
      </c>
      <c r="BD3396" t="e">
        <f>IF(Z3396=BC3396,"OK")</f>
        <v>#N/A</v>
      </c>
      <c r="BE3396">
        <v>0.5</v>
      </c>
      <c r="BF3396">
        <v>1.0000000000000001E-5</v>
      </c>
      <c r="BG3396" t="s">
        <v>22</v>
      </c>
      <c r="BH3396" t="s">
        <v>22</v>
      </c>
      <c r="BI3396" t="s">
        <v>22</v>
      </c>
      <c r="BJ3396">
        <v>0</v>
      </c>
      <c r="BK3396">
        <v>0</v>
      </c>
      <c r="BN3396" s="183"/>
    </row>
    <row r="3397" spans="1:66" ht="25.5" x14ac:dyDescent="0.25">
      <c r="A3397" s="1"/>
      <c r="B3397" s="94">
        <v>3384</v>
      </c>
      <c r="C3397" s="43">
        <v>1055817</v>
      </c>
      <c r="D3397" s="25"/>
      <c r="E3397" s="27" t="s">
        <v>2126</v>
      </c>
      <c r="F3397" s="151" t="s">
        <v>44</v>
      </c>
      <c r="G3397" s="25"/>
      <c r="H3397" s="46" t="str">
        <f>IFERROR(IFERROR(IF(SEARCH("Usystems",$E3397)&gt;0,"Usystems"),IF(SEARCH("RIIFO",$E3397)&gt;0,"RIIFO","Uponor")),"Uponor")</f>
        <v>Uponor</v>
      </c>
      <c r="I3397" s="25" t="str">
        <f>IFERROR(MID($D3397,1,7)+0,"")</f>
        <v/>
      </c>
      <c r="J3397" s="25" t="str">
        <f>IFERROR(MID($D3397,10,7)+0,"")</f>
        <v/>
      </c>
      <c r="K3397" s="25" t="str">
        <f>IFERROR(MID($D3397,19,7)+0,"")</f>
        <v/>
      </c>
      <c r="L3397" s="25" t="str">
        <f>IFERROR(MID($D3397,28,7)+0,"")</f>
        <v/>
      </c>
      <c r="M3397" s="25" t="str">
        <f>IF(IFERROR(MID($Q3397,1,7)+0,"")&lt;1130000,IF(INDEX(C:C,MATCH(LEFT(Q3397,7)+0,I:I,0))&lt;1130000,"",INDEX(C:C,MATCH(LEFT(Q3397,7)+0,I:I,0))),IFERROR(MID($Q3397,1,7)+0,""))</f>
        <v/>
      </c>
      <c r="N3397" s="25" t="str">
        <f>IF(IFERROR(MID($Q3397,10,7)+0,"")&lt;1130000,"",IFERROR(MID($Q3397,10,7)+0,""))</f>
        <v/>
      </c>
      <c r="O3397" s="25" t="str">
        <f>IF(IFERROR(MID($Q3397,19,7)+0,"")&lt;1130000,"",IFERROR(MID($Q3397,19,7)+0,""))</f>
        <v/>
      </c>
      <c r="P3397" s="25" t="str">
        <f>IF(M3397="","",IF(N3397="",M3397,M3397&amp;", "&amp;N3397))</f>
        <v/>
      </c>
      <c r="Q3397" s="25"/>
      <c r="R3397" s="25"/>
      <c r="S3397" s="35" t="s">
        <v>103</v>
      </c>
      <c r="T3397" s="25" t="s">
        <v>36</v>
      </c>
      <c r="U3397" s="185">
        <v>2967</v>
      </c>
      <c r="V3397" s="188">
        <v>2967</v>
      </c>
      <c r="W3397" s="189">
        <v>2967</v>
      </c>
      <c r="X3397" s="31">
        <v>2967</v>
      </c>
      <c r="Y3397" s="90">
        <f>IFERROR(ROUND(X3397/W3397-1,2),"")</f>
        <v>0</v>
      </c>
      <c r="Z3397" s="31">
        <f>IF(OR(S3397="VLD MLC components",S3397="VLD MLC pipes",S3397="VLD PEX components",S3397="VLD PEX pipes",S3397="VLD PHC components",S3397="VLD PHC pipes",S3397="Controls VLD"),"По запросу",X3397)</f>
        <v>2967</v>
      </c>
      <c r="AA3397" s="63">
        <f>ROUND(X3397/1.2,3)</f>
        <v>2472.5</v>
      </c>
      <c r="AB3397" s="23">
        <v>2472.5</v>
      </c>
      <c r="AC3397" s="190">
        <f>IFERROR(ROUND(AA3397/AB3397-1,2),"")</f>
        <v>0</v>
      </c>
      <c r="AD3397" s="25">
        <v>0.5</v>
      </c>
      <c r="AE3397" s="25">
        <v>1.0000000000000001E-5</v>
      </c>
      <c r="AF3397" s="25">
        <v>0</v>
      </c>
      <c r="AG3397" s="25" t="s">
        <v>22</v>
      </c>
      <c r="AH3397" s="25">
        <v>0</v>
      </c>
      <c r="AI3397" s="25">
        <v>0</v>
      </c>
      <c r="AJ3397" s="25" t="s">
        <v>20</v>
      </c>
      <c r="AK3397" s="42" t="s">
        <v>19</v>
      </c>
      <c r="AL3397" s="25" t="s">
        <v>20</v>
      </c>
      <c r="AM3397" s="25">
        <v>1</v>
      </c>
      <c r="AN3397" s="25" t="s">
        <v>22</v>
      </c>
      <c r="AO3397" s="25" t="s">
        <v>22</v>
      </c>
      <c r="AP3397" s="25" t="s">
        <v>22</v>
      </c>
      <c r="AQ3397" s="25"/>
      <c r="AR3397" s="94"/>
      <c r="AS3397" s="157" t="s">
        <v>22</v>
      </c>
      <c r="AT3397" s="93" t="s">
        <v>22</v>
      </c>
      <c r="AU3397" s="92" t="s">
        <v>22</v>
      </c>
      <c r="AV3397" s="91" t="s">
        <v>48</v>
      </c>
      <c r="AW3397" s="92" t="s">
        <v>48</v>
      </c>
      <c r="AX3397" s="92" t="s">
        <v>48</v>
      </c>
      <c r="AY3397" s="91" t="s">
        <v>152</v>
      </c>
      <c r="AZ3397" s="23"/>
      <c r="BA3397" s="25">
        <v>0</v>
      </c>
      <c r="BB3397" t="s">
        <v>48</v>
      </c>
      <c r="BC3397" t="e">
        <v>#N/A</v>
      </c>
      <c r="BD3397" t="e">
        <f>IF(Z3397=BC3397,"OK")</f>
        <v>#N/A</v>
      </c>
      <c r="BE3397">
        <v>0.5</v>
      </c>
      <c r="BF3397">
        <v>1.0000000000000001E-5</v>
      </c>
      <c r="BG3397" t="s">
        <v>22</v>
      </c>
      <c r="BH3397" t="s">
        <v>22</v>
      </c>
      <c r="BI3397" t="s">
        <v>22</v>
      </c>
      <c r="BJ3397">
        <v>0</v>
      </c>
      <c r="BK3397">
        <v>0</v>
      </c>
      <c r="BN3397" s="183"/>
    </row>
    <row r="3398" spans="1:66" x14ac:dyDescent="0.25">
      <c r="A3398" s="1"/>
      <c r="B3398" s="94">
        <v>3385</v>
      </c>
      <c r="C3398" s="43">
        <v>1055826</v>
      </c>
      <c r="D3398" s="25"/>
      <c r="E3398" s="27" t="s">
        <v>2125</v>
      </c>
      <c r="F3398" s="151" t="s">
        <v>44</v>
      </c>
      <c r="G3398" s="41" t="s">
        <v>30</v>
      </c>
      <c r="H3398" s="46" t="str">
        <f>IFERROR(IFERROR(IF(SEARCH("Usystems",$E3398)&gt;0,"Usystems"),IF(SEARCH("RIIFO",$E3398)&gt;0,"RIIFO","Uponor")),"Uponor")</f>
        <v>Uponor</v>
      </c>
      <c r="I3398" s="25" t="str">
        <f>IFERROR(MID($D3398,1,7)+0,"")</f>
        <v/>
      </c>
      <c r="J3398" s="25" t="str">
        <f>IFERROR(MID($D3398,10,7)+0,"")</f>
        <v/>
      </c>
      <c r="K3398" s="25" t="str">
        <f>IFERROR(MID($D3398,19,7)+0,"")</f>
        <v/>
      </c>
      <c r="L3398" s="25" t="str">
        <f>IFERROR(MID($D3398,28,7)+0,"")</f>
        <v/>
      </c>
      <c r="M3398" s="25" t="str">
        <f>IF(IFERROR(MID($Q3398,1,7)+0,"")&lt;1130000,IF(INDEX(C:C,MATCH(LEFT(Q3398,7)+0,I:I,0))&lt;1130000,"",INDEX(C:C,MATCH(LEFT(Q3398,7)+0,I:I,0))),IFERROR(MID($Q3398,1,7)+0,""))</f>
        <v/>
      </c>
      <c r="N3398" s="25" t="str">
        <f>IF(IFERROR(MID($Q3398,10,7)+0,"")&lt;1130000,"",IFERROR(MID($Q3398,10,7)+0,""))</f>
        <v/>
      </c>
      <c r="O3398" s="25" t="str">
        <f>IF(IFERROR(MID($Q3398,19,7)+0,"")&lt;1130000,"",IFERROR(MID($Q3398,19,7)+0,""))</f>
        <v/>
      </c>
      <c r="P3398" s="25" t="str">
        <f>IF(M3398="","",IF(N3398="",M3398,M3398&amp;", "&amp;N3398))</f>
        <v/>
      </c>
      <c r="Q3398" s="25"/>
      <c r="R3398" s="25"/>
      <c r="S3398" s="35" t="s">
        <v>103</v>
      </c>
      <c r="T3398" s="25" t="s">
        <v>36</v>
      </c>
      <c r="U3398" s="185">
        <v>46960</v>
      </c>
      <c r="V3398" s="188">
        <v>46960</v>
      </c>
      <c r="W3398" s="189">
        <v>46960</v>
      </c>
      <c r="X3398" s="31">
        <v>46960</v>
      </c>
      <c r="Y3398" s="90">
        <f>IFERROR(ROUND(X3398/W3398-1,2),"")</f>
        <v>0</v>
      </c>
      <c r="Z3398" s="31">
        <f>IF(OR(S3398="VLD MLC components",S3398="VLD MLC pipes",S3398="VLD PEX components",S3398="VLD PEX pipes",S3398="VLD PHC components",S3398="VLD PHC pipes",S3398="Controls VLD"),"По запросу",X3398)</f>
        <v>46960</v>
      </c>
      <c r="AA3398" s="63">
        <f>ROUND(X3398/1.2,3)</f>
        <v>39133.332999999999</v>
      </c>
      <c r="AB3398" s="23">
        <v>39133.332999999999</v>
      </c>
      <c r="AC3398" s="190">
        <f>IFERROR(ROUND(AA3398/AB3398-1,2),"")</f>
        <v>0</v>
      </c>
      <c r="AD3398" s="25">
        <v>2.5</v>
      </c>
      <c r="AE3398" s="25">
        <v>1E-4</v>
      </c>
      <c r="AF3398" s="25">
        <v>0</v>
      </c>
      <c r="AG3398" s="25" t="s">
        <v>22</v>
      </c>
      <c r="AH3398" s="25">
        <v>0</v>
      </c>
      <c r="AI3398" s="25">
        <v>0</v>
      </c>
      <c r="AJ3398" s="25" t="s">
        <v>19</v>
      </c>
      <c r="AK3398" s="42" t="s">
        <v>19</v>
      </c>
      <c r="AL3398" s="25" t="s">
        <v>19</v>
      </c>
      <c r="AM3398" s="25">
        <v>1</v>
      </c>
      <c r="AN3398" s="25" t="s">
        <v>22</v>
      </c>
      <c r="AO3398" s="25" t="s">
        <v>22</v>
      </c>
      <c r="AP3398" s="25" t="s">
        <v>22</v>
      </c>
      <c r="AQ3398" s="25"/>
      <c r="AR3398" s="94"/>
      <c r="AS3398" s="157" t="s">
        <v>22</v>
      </c>
      <c r="AT3398" s="93" t="s">
        <v>22</v>
      </c>
      <c r="AU3398" s="92" t="s">
        <v>22</v>
      </c>
      <c r="AV3398" s="91" t="s">
        <v>48</v>
      </c>
      <c r="AW3398" s="92" t="s">
        <v>48</v>
      </c>
      <c r="AX3398" s="92" t="s">
        <v>48</v>
      </c>
      <c r="AY3398" s="91" t="s">
        <v>152</v>
      </c>
      <c r="AZ3398" s="23"/>
      <c r="BA3398" s="25">
        <v>0</v>
      </c>
      <c r="BB3398" t="s">
        <v>48</v>
      </c>
      <c r="BC3398" t="e">
        <v>#N/A</v>
      </c>
      <c r="BD3398" t="e">
        <f>IF(Z3398=BC3398,"OK")</f>
        <v>#N/A</v>
      </c>
      <c r="BE3398">
        <v>2.5</v>
      </c>
      <c r="BF3398">
        <v>1E-4</v>
      </c>
      <c r="BG3398" t="s">
        <v>22</v>
      </c>
      <c r="BH3398" t="s">
        <v>22</v>
      </c>
      <c r="BI3398" t="s">
        <v>22</v>
      </c>
      <c r="BJ3398">
        <v>0</v>
      </c>
      <c r="BK3398">
        <v>0</v>
      </c>
      <c r="BN3398" s="183"/>
    </row>
    <row r="3399" spans="1:66" ht="25.5" x14ac:dyDescent="0.25">
      <c r="A3399" s="1"/>
      <c r="B3399" s="94">
        <v>3386</v>
      </c>
      <c r="C3399" s="43">
        <v>1055827</v>
      </c>
      <c r="D3399" s="25"/>
      <c r="E3399" s="27" t="s">
        <v>2124</v>
      </c>
      <c r="F3399" s="151" t="s">
        <v>44</v>
      </c>
      <c r="G3399" s="41" t="s">
        <v>30</v>
      </c>
      <c r="H3399" s="46" t="str">
        <f>IFERROR(IFERROR(IF(SEARCH("Usystems",$E3399)&gt;0,"Usystems"),IF(SEARCH("RIIFO",$E3399)&gt;0,"RIIFO","Uponor")),"Uponor")</f>
        <v>Uponor</v>
      </c>
      <c r="I3399" s="25" t="str">
        <f>IFERROR(MID($D3399,1,7)+0,"")</f>
        <v/>
      </c>
      <c r="J3399" s="25" t="str">
        <f>IFERROR(MID($D3399,10,7)+0,"")</f>
        <v/>
      </c>
      <c r="K3399" s="25" t="str">
        <f>IFERROR(MID($D3399,19,7)+0,"")</f>
        <v/>
      </c>
      <c r="L3399" s="25" t="str">
        <f>IFERROR(MID($D3399,28,7)+0,"")</f>
        <v/>
      </c>
      <c r="M3399" s="25" t="str">
        <f>IF(IFERROR(MID($Q3399,1,7)+0,"")&lt;1130000,IF(INDEX(C:C,MATCH(LEFT(Q3399,7)+0,I:I,0))&lt;1130000,"",INDEX(C:C,MATCH(LEFT(Q3399,7)+0,I:I,0))),IFERROR(MID($Q3399,1,7)+0,""))</f>
        <v/>
      </c>
      <c r="N3399" s="25" t="str">
        <f>IF(IFERROR(MID($Q3399,10,7)+0,"")&lt;1130000,"",IFERROR(MID($Q3399,10,7)+0,""))</f>
        <v/>
      </c>
      <c r="O3399" s="25" t="str">
        <f>IF(IFERROR(MID($Q3399,19,7)+0,"")&lt;1130000,"",IFERROR(MID($Q3399,19,7)+0,""))</f>
        <v/>
      </c>
      <c r="P3399" s="25" t="str">
        <f>IF(M3399="","",IF(N3399="",M3399,M3399&amp;", "&amp;N3399))</f>
        <v/>
      </c>
      <c r="Q3399" s="25"/>
      <c r="R3399" s="25"/>
      <c r="S3399" s="35" t="s">
        <v>103</v>
      </c>
      <c r="T3399" s="25" t="s">
        <v>36</v>
      </c>
      <c r="U3399" s="185">
        <v>13765</v>
      </c>
      <c r="V3399" s="188">
        <v>13765</v>
      </c>
      <c r="W3399" s="189">
        <v>13765</v>
      </c>
      <c r="X3399" s="31">
        <v>13765</v>
      </c>
      <c r="Y3399" s="90">
        <f>IFERROR(ROUND(X3399/W3399-1,2),"")</f>
        <v>0</v>
      </c>
      <c r="Z3399" s="31">
        <f>IF(OR(S3399="VLD MLC components",S3399="VLD MLC pipes",S3399="VLD PEX components",S3399="VLD PEX pipes",S3399="VLD PHC components",S3399="VLD PHC pipes",S3399="Controls VLD"),"По запросу",X3399)</f>
        <v>13765</v>
      </c>
      <c r="AA3399" s="63">
        <f>ROUND(X3399/1.2,3)</f>
        <v>11470.833000000001</v>
      </c>
      <c r="AB3399" s="23">
        <v>11470.833000000001</v>
      </c>
      <c r="AC3399" s="190">
        <f>IFERROR(ROUND(AA3399/AB3399-1,2),"")</f>
        <v>0</v>
      </c>
      <c r="AD3399" s="25">
        <v>1.5</v>
      </c>
      <c r="AE3399" s="25">
        <v>1E-4</v>
      </c>
      <c r="AF3399" s="25">
        <v>0</v>
      </c>
      <c r="AG3399" s="25" t="s">
        <v>22</v>
      </c>
      <c r="AH3399" s="25">
        <v>0</v>
      </c>
      <c r="AI3399" s="25">
        <v>0</v>
      </c>
      <c r="AJ3399" s="25" t="s">
        <v>19</v>
      </c>
      <c r="AK3399" s="42" t="s">
        <v>19</v>
      </c>
      <c r="AL3399" s="25" t="s">
        <v>19</v>
      </c>
      <c r="AM3399" s="25">
        <v>1</v>
      </c>
      <c r="AN3399" s="25" t="s">
        <v>22</v>
      </c>
      <c r="AO3399" s="25" t="s">
        <v>22</v>
      </c>
      <c r="AP3399" s="25" t="s">
        <v>22</v>
      </c>
      <c r="AQ3399" s="25"/>
      <c r="AR3399" s="94"/>
      <c r="AS3399" s="157" t="s">
        <v>22</v>
      </c>
      <c r="AT3399" s="93" t="s">
        <v>22</v>
      </c>
      <c r="AU3399" s="92" t="s">
        <v>22</v>
      </c>
      <c r="AV3399" s="91" t="s">
        <v>48</v>
      </c>
      <c r="AW3399" s="92" t="s">
        <v>48</v>
      </c>
      <c r="AX3399" s="92" t="s">
        <v>48</v>
      </c>
      <c r="AY3399" s="91" t="s">
        <v>152</v>
      </c>
      <c r="AZ3399" s="23"/>
      <c r="BA3399" s="25">
        <v>0</v>
      </c>
      <c r="BB3399" t="s">
        <v>48</v>
      </c>
      <c r="BC3399" t="e">
        <v>#N/A</v>
      </c>
      <c r="BD3399" t="e">
        <f>IF(Z3399=BC3399,"OK")</f>
        <v>#N/A</v>
      </c>
      <c r="BE3399">
        <v>1.5</v>
      </c>
      <c r="BF3399">
        <v>1E-4</v>
      </c>
      <c r="BG3399" t="s">
        <v>22</v>
      </c>
      <c r="BH3399" t="s">
        <v>22</v>
      </c>
      <c r="BI3399" t="s">
        <v>22</v>
      </c>
      <c r="BJ3399">
        <v>0</v>
      </c>
      <c r="BK3399">
        <v>0</v>
      </c>
      <c r="BN3399" s="183"/>
    </row>
    <row r="3400" spans="1:66" x14ac:dyDescent="0.25">
      <c r="A3400" s="1"/>
      <c r="B3400" s="94">
        <v>3387</v>
      </c>
      <c r="C3400" s="43">
        <v>1055828</v>
      </c>
      <c r="D3400" s="25"/>
      <c r="E3400" s="27" t="s">
        <v>2123</v>
      </c>
      <c r="F3400" s="151" t="s">
        <v>44</v>
      </c>
      <c r="G3400" s="41" t="s">
        <v>30</v>
      </c>
      <c r="H3400" s="46" t="str">
        <f>IFERROR(IFERROR(IF(SEARCH("Usystems",$E3400)&gt;0,"Usystems"),IF(SEARCH("RIIFO",$E3400)&gt;0,"RIIFO","Uponor")),"Uponor")</f>
        <v>Uponor</v>
      </c>
      <c r="I3400" s="25" t="str">
        <f>IFERROR(MID($D3400,1,7)+0,"")</f>
        <v/>
      </c>
      <c r="J3400" s="25" t="str">
        <f>IFERROR(MID($D3400,10,7)+0,"")</f>
        <v/>
      </c>
      <c r="K3400" s="25" t="str">
        <f>IFERROR(MID($D3400,19,7)+0,"")</f>
        <v/>
      </c>
      <c r="L3400" s="25" t="str">
        <f>IFERROR(MID($D3400,28,7)+0,"")</f>
        <v/>
      </c>
      <c r="M3400" s="25" t="str">
        <f>IF(IFERROR(MID($Q3400,1,7)+0,"")&lt;1130000,IF(INDEX(C:C,MATCH(LEFT(Q3400,7)+0,I:I,0))&lt;1130000,"",INDEX(C:C,MATCH(LEFT(Q3400,7)+0,I:I,0))),IFERROR(MID($Q3400,1,7)+0,""))</f>
        <v/>
      </c>
      <c r="N3400" s="25" t="str">
        <f>IF(IFERROR(MID($Q3400,10,7)+0,"")&lt;1130000,"",IFERROR(MID($Q3400,10,7)+0,""))</f>
        <v/>
      </c>
      <c r="O3400" s="25" t="str">
        <f>IF(IFERROR(MID($Q3400,19,7)+0,"")&lt;1130000,"",IFERROR(MID($Q3400,19,7)+0,""))</f>
        <v/>
      </c>
      <c r="P3400" s="25" t="str">
        <f>IF(M3400="","",IF(N3400="",M3400,M3400&amp;", "&amp;N3400))</f>
        <v/>
      </c>
      <c r="Q3400" s="25"/>
      <c r="R3400" s="25"/>
      <c r="S3400" s="35" t="s">
        <v>103</v>
      </c>
      <c r="T3400" s="25" t="s">
        <v>36</v>
      </c>
      <c r="U3400" s="185">
        <v>35628</v>
      </c>
      <c r="V3400" s="188">
        <v>35628</v>
      </c>
      <c r="W3400" s="189">
        <v>35628</v>
      </c>
      <c r="X3400" s="31">
        <v>35628</v>
      </c>
      <c r="Y3400" s="90">
        <f>IFERROR(ROUND(X3400/W3400-1,2),"")</f>
        <v>0</v>
      </c>
      <c r="Z3400" s="31">
        <f>IF(OR(S3400="VLD MLC components",S3400="VLD MLC pipes",S3400="VLD PEX components",S3400="VLD PEX pipes",S3400="VLD PHC components",S3400="VLD PHC pipes",S3400="Controls VLD"),"По запросу",X3400)</f>
        <v>35628</v>
      </c>
      <c r="AA3400" s="63">
        <f>ROUND(X3400/1.2,3)</f>
        <v>29690</v>
      </c>
      <c r="AB3400" s="23">
        <v>29690</v>
      </c>
      <c r="AC3400" s="190">
        <f>IFERROR(ROUND(AA3400/AB3400-1,2),"")</f>
        <v>0</v>
      </c>
      <c r="AD3400" s="25">
        <v>1.7</v>
      </c>
      <c r="AE3400" s="25">
        <v>1E-4</v>
      </c>
      <c r="AF3400" s="25">
        <v>0</v>
      </c>
      <c r="AG3400" s="25" t="s">
        <v>22</v>
      </c>
      <c r="AH3400" s="25">
        <v>0</v>
      </c>
      <c r="AI3400" s="25">
        <v>0</v>
      </c>
      <c r="AJ3400" s="25" t="s">
        <v>19</v>
      </c>
      <c r="AK3400" s="42" t="s">
        <v>19</v>
      </c>
      <c r="AL3400" s="25" t="s">
        <v>19</v>
      </c>
      <c r="AM3400" s="25">
        <v>1</v>
      </c>
      <c r="AN3400" s="25" t="s">
        <v>22</v>
      </c>
      <c r="AO3400" s="25" t="s">
        <v>22</v>
      </c>
      <c r="AP3400" s="25" t="s">
        <v>22</v>
      </c>
      <c r="AQ3400" s="25"/>
      <c r="AR3400" s="94"/>
      <c r="AS3400" s="157" t="s">
        <v>22</v>
      </c>
      <c r="AT3400" s="93" t="s">
        <v>22</v>
      </c>
      <c r="AU3400" s="92" t="s">
        <v>22</v>
      </c>
      <c r="AV3400" s="91" t="s">
        <v>48</v>
      </c>
      <c r="AW3400" s="92" t="s">
        <v>48</v>
      </c>
      <c r="AX3400" s="92" t="s">
        <v>48</v>
      </c>
      <c r="AY3400" s="91" t="s">
        <v>152</v>
      </c>
      <c r="AZ3400" s="23"/>
      <c r="BA3400" s="25">
        <v>0</v>
      </c>
      <c r="BB3400" t="s">
        <v>48</v>
      </c>
      <c r="BC3400" t="e">
        <v>#N/A</v>
      </c>
      <c r="BD3400" t="e">
        <f>IF(Z3400=BC3400,"OK")</f>
        <v>#N/A</v>
      </c>
      <c r="BE3400">
        <v>1.7</v>
      </c>
      <c r="BF3400">
        <v>1E-4</v>
      </c>
      <c r="BG3400" t="s">
        <v>22</v>
      </c>
      <c r="BH3400" t="s">
        <v>22</v>
      </c>
      <c r="BI3400" t="s">
        <v>22</v>
      </c>
      <c r="BJ3400">
        <v>0</v>
      </c>
      <c r="BK3400">
        <v>0</v>
      </c>
      <c r="BN3400" s="183"/>
    </row>
    <row r="3401" spans="1:66" x14ac:dyDescent="0.25">
      <c r="A3401" s="1"/>
      <c r="B3401" s="94">
        <v>3388</v>
      </c>
      <c r="C3401" s="43">
        <v>1055829</v>
      </c>
      <c r="D3401" s="25"/>
      <c r="E3401" s="27" t="s">
        <v>2122</v>
      </c>
      <c r="F3401" s="151" t="s">
        <v>44</v>
      </c>
      <c r="G3401" s="41" t="s">
        <v>30</v>
      </c>
      <c r="H3401" s="46" t="str">
        <f>IFERROR(IFERROR(IF(SEARCH("Usystems",$E3401)&gt;0,"Usystems"),IF(SEARCH("RIIFO",$E3401)&gt;0,"RIIFO","Uponor")),"Uponor")</f>
        <v>Uponor</v>
      </c>
      <c r="I3401" s="25" t="str">
        <f>IFERROR(MID($D3401,1,7)+0,"")</f>
        <v/>
      </c>
      <c r="J3401" s="25" t="str">
        <f>IFERROR(MID($D3401,10,7)+0,"")</f>
        <v/>
      </c>
      <c r="K3401" s="25" t="str">
        <f>IFERROR(MID($D3401,19,7)+0,"")</f>
        <v/>
      </c>
      <c r="L3401" s="25" t="str">
        <f>IFERROR(MID($D3401,28,7)+0,"")</f>
        <v/>
      </c>
      <c r="M3401" s="25" t="str">
        <f>IF(IFERROR(MID($Q3401,1,7)+0,"")&lt;1130000,IF(INDEX(C:C,MATCH(LEFT(Q3401,7)+0,I:I,0))&lt;1130000,"",INDEX(C:C,MATCH(LEFT(Q3401,7)+0,I:I,0))),IFERROR(MID($Q3401,1,7)+0,""))</f>
        <v/>
      </c>
      <c r="N3401" s="25" t="str">
        <f>IF(IFERROR(MID($Q3401,10,7)+0,"")&lt;1130000,"",IFERROR(MID($Q3401,10,7)+0,""))</f>
        <v/>
      </c>
      <c r="O3401" s="25" t="str">
        <f>IF(IFERROR(MID($Q3401,19,7)+0,"")&lt;1130000,"",IFERROR(MID($Q3401,19,7)+0,""))</f>
        <v/>
      </c>
      <c r="P3401" s="25" t="str">
        <f>IF(M3401="","",IF(N3401="",M3401,M3401&amp;", "&amp;N3401))</f>
        <v/>
      </c>
      <c r="Q3401" s="25"/>
      <c r="R3401" s="25"/>
      <c r="S3401" s="35" t="s">
        <v>103</v>
      </c>
      <c r="T3401" s="25" t="s">
        <v>36</v>
      </c>
      <c r="U3401" s="185">
        <v>21985</v>
      </c>
      <c r="V3401" s="188">
        <v>21985</v>
      </c>
      <c r="W3401" s="189">
        <v>21985</v>
      </c>
      <c r="X3401" s="31">
        <v>21985</v>
      </c>
      <c r="Y3401" s="90">
        <f>IFERROR(ROUND(X3401/W3401-1,2),"")</f>
        <v>0</v>
      </c>
      <c r="Z3401" s="31">
        <f>IF(OR(S3401="VLD MLC components",S3401="VLD MLC pipes",S3401="VLD PEX components",S3401="VLD PEX pipes",S3401="VLD PHC components",S3401="VLD PHC pipes",S3401="Controls VLD"),"По запросу",X3401)</f>
        <v>21985</v>
      </c>
      <c r="AA3401" s="63">
        <f>ROUND(X3401/1.2,3)</f>
        <v>18320.832999999999</v>
      </c>
      <c r="AB3401" s="23">
        <v>18320.832999999999</v>
      </c>
      <c r="AC3401" s="190">
        <f>IFERROR(ROUND(AA3401/AB3401-1,2),"")</f>
        <v>0</v>
      </c>
      <c r="AD3401" s="25">
        <v>2.5</v>
      </c>
      <c r="AE3401" s="25">
        <v>1E-4</v>
      </c>
      <c r="AF3401" s="25">
        <v>0</v>
      </c>
      <c r="AG3401" s="25" t="s">
        <v>22</v>
      </c>
      <c r="AH3401" s="25">
        <v>0</v>
      </c>
      <c r="AI3401" s="25">
        <v>0</v>
      </c>
      <c r="AJ3401" s="25" t="s">
        <v>19</v>
      </c>
      <c r="AK3401" s="42" t="s">
        <v>19</v>
      </c>
      <c r="AL3401" s="25" t="s">
        <v>19</v>
      </c>
      <c r="AM3401" s="25">
        <v>1</v>
      </c>
      <c r="AN3401" s="25" t="s">
        <v>22</v>
      </c>
      <c r="AO3401" s="25" t="s">
        <v>22</v>
      </c>
      <c r="AP3401" s="25" t="s">
        <v>22</v>
      </c>
      <c r="AQ3401" s="25"/>
      <c r="AR3401" s="94"/>
      <c r="AS3401" s="157" t="s">
        <v>22</v>
      </c>
      <c r="AT3401" s="93" t="s">
        <v>22</v>
      </c>
      <c r="AU3401" s="92" t="s">
        <v>22</v>
      </c>
      <c r="AV3401" s="91" t="s">
        <v>48</v>
      </c>
      <c r="AW3401" s="92" t="s">
        <v>48</v>
      </c>
      <c r="AX3401" s="92" t="s">
        <v>48</v>
      </c>
      <c r="AY3401" s="91" t="s">
        <v>152</v>
      </c>
      <c r="AZ3401" s="23"/>
      <c r="BA3401" s="25">
        <v>0</v>
      </c>
      <c r="BB3401" t="s">
        <v>48</v>
      </c>
      <c r="BC3401" t="e">
        <v>#N/A</v>
      </c>
      <c r="BD3401" t="e">
        <f>IF(Z3401=BC3401,"OK")</f>
        <v>#N/A</v>
      </c>
      <c r="BE3401">
        <v>2.5</v>
      </c>
      <c r="BF3401">
        <v>1E-4</v>
      </c>
      <c r="BG3401" t="s">
        <v>22</v>
      </c>
      <c r="BH3401" t="s">
        <v>22</v>
      </c>
      <c r="BI3401" t="s">
        <v>22</v>
      </c>
      <c r="BJ3401">
        <v>0</v>
      </c>
      <c r="BK3401">
        <v>0</v>
      </c>
      <c r="BN3401" s="183"/>
    </row>
    <row r="3402" spans="1:66" x14ac:dyDescent="0.25">
      <c r="A3402" s="1"/>
      <c r="B3402" s="94">
        <v>3389</v>
      </c>
      <c r="C3402" s="43">
        <v>1055830</v>
      </c>
      <c r="D3402" s="25"/>
      <c r="E3402" s="27" t="s">
        <v>2121</v>
      </c>
      <c r="F3402" s="151" t="s">
        <v>44</v>
      </c>
      <c r="G3402" s="41" t="s">
        <v>30</v>
      </c>
      <c r="H3402" s="46" t="str">
        <f>IFERROR(IFERROR(IF(SEARCH("Usystems",$E3402)&gt;0,"Usystems"),IF(SEARCH("RIIFO",$E3402)&gt;0,"RIIFO","Uponor")),"Uponor")</f>
        <v>Uponor</v>
      </c>
      <c r="I3402" s="25" t="str">
        <f>IFERROR(MID($D3402,1,7)+0,"")</f>
        <v/>
      </c>
      <c r="J3402" s="25" t="str">
        <f>IFERROR(MID($D3402,10,7)+0,"")</f>
        <v/>
      </c>
      <c r="K3402" s="25" t="str">
        <f>IFERROR(MID($D3402,19,7)+0,"")</f>
        <v/>
      </c>
      <c r="L3402" s="25" t="str">
        <f>IFERROR(MID($D3402,28,7)+0,"")</f>
        <v/>
      </c>
      <c r="M3402" s="25" t="str">
        <f>IF(IFERROR(MID($Q3402,1,7)+0,"")&lt;1130000,IF(INDEX(C:C,MATCH(LEFT(Q3402,7)+0,I:I,0))&lt;1130000,"",INDEX(C:C,MATCH(LEFT(Q3402,7)+0,I:I,0))),IFERROR(MID($Q3402,1,7)+0,""))</f>
        <v/>
      </c>
      <c r="N3402" s="25" t="str">
        <f>IF(IFERROR(MID($Q3402,10,7)+0,"")&lt;1130000,"",IFERROR(MID($Q3402,10,7)+0,""))</f>
        <v/>
      </c>
      <c r="O3402" s="25" t="str">
        <f>IF(IFERROR(MID($Q3402,19,7)+0,"")&lt;1130000,"",IFERROR(MID($Q3402,19,7)+0,""))</f>
        <v/>
      </c>
      <c r="P3402" s="25" t="str">
        <f>IF(M3402="","",IF(N3402="",M3402,M3402&amp;", "&amp;N3402))</f>
        <v/>
      </c>
      <c r="Q3402" s="25"/>
      <c r="R3402" s="25"/>
      <c r="S3402" s="35" t="s">
        <v>103</v>
      </c>
      <c r="T3402" s="25" t="s">
        <v>36</v>
      </c>
      <c r="U3402" s="185">
        <v>6992</v>
      </c>
      <c r="V3402" s="188">
        <v>6992</v>
      </c>
      <c r="W3402" s="189">
        <v>6992</v>
      </c>
      <c r="X3402" s="31">
        <v>6992</v>
      </c>
      <c r="Y3402" s="90">
        <f>IFERROR(ROUND(X3402/W3402-1,2),"")</f>
        <v>0</v>
      </c>
      <c r="Z3402" s="31">
        <f>IF(OR(S3402="VLD MLC components",S3402="VLD MLC pipes",S3402="VLD PEX components",S3402="VLD PEX pipes",S3402="VLD PHC components",S3402="VLD PHC pipes",S3402="Controls VLD"),"По запросу",X3402)</f>
        <v>6992</v>
      </c>
      <c r="AA3402" s="63">
        <f>ROUND(X3402/1.2,3)</f>
        <v>5826.6670000000004</v>
      </c>
      <c r="AB3402" s="23">
        <v>5826.6670000000004</v>
      </c>
      <c r="AC3402" s="190">
        <f>IFERROR(ROUND(AA3402/AB3402-1,2),"")</f>
        <v>0</v>
      </c>
      <c r="AD3402" s="25">
        <v>0.2</v>
      </c>
      <c r="AE3402" s="25">
        <v>2.0000000000000002E-5</v>
      </c>
      <c r="AF3402" s="25">
        <v>0</v>
      </c>
      <c r="AG3402" s="25" t="s">
        <v>22</v>
      </c>
      <c r="AH3402" s="25">
        <v>0</v>
      </c>
      <c r="AI3402" s="25">
        <v>0</v>
      </c>
      <c r="AJ3402" s="25" t="s">
        <v>19</v>
      </c>
      <c r="AK3402" s="42" t="s">
        <v>19</v>
      </c>
      <c r="AL3402" s="25" t="s">
        <v>19</v>
      </c>
      <c r="AM3402" s="25">
        <v>1</v>
      </c>
      <c r="AN3402" s="25" t="s">
        <v>22</v>
      </c>
      <c r="AO3402" s="25" t="s">
        <v>22</v>
      </c>
      <c r="AP3402" s="25" t="s">
        <v>22</v>
      </c>
      <c r="AQ3402" s="25"/>
      <c r="AR3402" s="94"/>
      <c r="AS3402" s="157" t="s">
        <v>22</v>
      </c>
      <c r="AT3402" s="93" t="s">
        <v>22</v>
      </c>
      <c r="AU3402" s="92" t="s">
        <v>22</v>
      </c>
      <c r="AV3402" s="91" t="s">
        <v>48</v>
      </c>
      <c r="AW3402" s="92" t="s">
        <v>48</v>
      </c>
      <c r="AX3402" s="92" t="s">
        <v>48</v>
      </c>
      <c r="AY3402" s="91" t="s">
        <v>152</v>
      </c>
      <c r="AZ3402" s="23"/>
      <c r="BA3402" s="25">
        <v>0</v>
      </c>
      <c r="BB3402" t="s">
        <v>48</v>
      </c>
      <c r="BC3402" t="e">
        <v>#N/A</v>
      </c>
      <c r="BD3402" t="e">
        <f>IF(Z3402=BC3402,"OK")</f>
        <v>#N/A</v>
      </c>
      <c r="BE3402">
        <v>0.2</v>
      </c>
      <c r="BF3402">
        <v>2.0000000000000002E-5</v>
      </c>
      <c r="BG3402" t="s">
        <v>22</v>
      </c>
      <c r="BH3402" t="s">
        <v>22</v>
      </c>
      <c r="BI3402" t="s">
        <v>22</v>
      </c>
      <c r="BJ3402">
        <v>0</v>
      </c>
      <c r="BK3402">
        <v>0</v>
      </c>
      <c r="BN3402" s="183"/>
    </row>
    <row r="3403" spans="1:66" ht="25.5" x14ac:dyDescent="0.25">
      <c r="A3403" s="1"/>
      <c r="B3403" s="94">
        <v>3390</v>
      </c>
      <c r="C3403" s="43">
        <v>1055831</v>
      </c>
      <c r="D3403" s="25"/>
      <c r="E3403" s="27" t="s">
        <v>2120</v>
      </c>
      <c r="F3403" s="151" t="s">
        <v>44</v>
      </c>
      <c r="G3403" s="25"/>
      <c r="H3403" s="46" t="str">
        <f>IFERROR(IFERROR(IF(SEARCH("Usystems",$E3403)&gt;0,"Usystems"),IF(SEARCH("RIIFO",$E3403)&gt;0,"RIIFO","Uponor")),"Uponor")</f>
        <v>Uponor</v>
      </c>
      <c r="I3403" s="25" t="str">
        <f>IFERROR(MID($D3403,1,7)+0,"")</f>
        <v/>
      </c>
      <c r="J3403" s="25" t="str">
        <f>IFERROR(MID($D3403,10,7)+0,"")</f>
        <v/>
      </c>
      <c r="K3403" s="25" t="str">
        <f>IFERROR(MID($D3403,19,7)+0,"")</f>
        <v/>
      </c>
      <c r="L3403" s="25" t="str">
        <f>IFERROR(MID($D3403,28,7)+0,"")</f>
        <v/>
      </c>
      <c r="M3403" s="25" t="str">
        <f>IF(IFERROR(MID($Q3403,1,7)+0,"")&lt;1130000,IF(INDEX(C:C,MATCH(LEFT(Q3403,7)+0,I:I,0))&lt;1130000,"",INDEX(C:C,MATCH(LEFT(Q3403,7)+0,I:I,0))),IFERROR(MID($Q3403,1,7)+0,""))</f>
        <v/>
      </c>
      <c r="N3403" s="25" t="str">
        <f>IF(IFERROR(MID($Q3403,10,7)+0,"")&lt;1130000,"",IFERROR(MID($Q3403,10,7)+0,""))</f>
        <v/>
      </c>
      <c r="O3403" s="25" t="str">
        <f>IF(IFERROR(MID($Q3403,19,7)+0,"")&lt;1130000,"",IFERROR(MID($Q3403,19,7)+0,""))</f>
        <v/>
      </c>
      <c r="P3403" s="25" t="str">
        <f>IF(M3403="","",IF(N3403="",M3403,M3403&amp;", "&amp;N3403))</f>
        <v/>
      </c>
      <c r="Q3403" s="25"/>
      <c r="R3403" s="25"/>
      <c r="S3403" s="35" t="s">
        <v>103</v>
      </c>
      <c r="T3403" s="25" t="s">
        <v>36</v>
      </c>
      <c r="U3403" s="185">
        <v>20279</v>
      </c>
      <c r="V3403" s="188">
        <v>20279</v>
      </c>
      <c r="W3403" s="189">
        <v>20279</v>
      </c>
      <c r="X3403" s="31">
        <v>20279</v>
      </c>
      <c r="Y3403" s="90">
        <f>IFERROR(ROUND(X3403/W3403-1,2),"")</f>
        <v>0</v>
      </c>
      <c r="Z3403" s="31">
        <f>IF(OR(S3403="VLD MLC components",S3403="VLD MLC pipes",S3403="VLD PEX components",S3403="VLD PEX pipes",S3403="VLD PHC components",S3403="VLD PHC pipes",S3403="Controls VLD"),"По запросу",X3403)</f>
        <v>20279</v>
      </c>
      <c r="AA3403" s="63">
        <f>ROUND(X3403/1.2,3)</f>
        <v>16899.167000000001</v>
      </c>
      <c r="AB3403" s="23">
        <v>16899.167000000001</v>
      </c>
      <c r="AC3403" s="190">
        <f>IFERROR(ROUND(AA3403/AB3403-1,2),"")</f>
        <v>0</v>
      </c>
      <c r="AD3403" s="25">
        <v>0.05</v>
      </c>
      <c r="AE3403" s="25">
        <v>1.0000000000000001E-5</v>
      </c>
      <c r="AF3403" s="25">
        <v>0</v>
      </c>
      <c r="AG3403" s="25" t="s">
        <v>22</v>
      </c>
      <c r="AH3403" s="25">
        <v>0</v>
      </c>
      <c r="AI3403" s="25">
        <v>0</v>
      </c>
      <c r="AJ3403" s="25" t="s">
        <v>20</v>
      </c>
      <c r="AK3403" s="42" t="s">
        <v>19</v>
      </c>
      <c r="AL3403" s="25" t="s">
        <v>20</v>
      </c>
      <c r="AM3403" s="25">
        <v>1</v>
      </c>
      <c r="AN3403" s="25" t="s">
        <v>22</v>
      </c>
      <c r="AO3403" s="25" t="s">
        <v>22</v>
      </c>
      <c r="AP3403" s="25" t="s">
        <v>22</v>
      </c>
      <c r="AQ3403" s="25"/>
      <c r="AR3403" s="94"/>
      <c r="AS3403" s="157" t="s">
        <v>22</v>
      </c>
      <c r="AT3403" s="93" t="s">
        <v>22</v>
      </c>
      <c r="AU3403" s="92" t="s">
        <v>22</v>
      </c>
      <c r="AV3403" s="91" t="s">
        <v>48</v>
      </c>
      <c r="AW3403" s="92" t="s">
        <v>48</v>
      </c>
      <c r="AX3403" s="92" t="s">
        <v>48</v>
      </c>
      <c r="AY3403" s="91" t="s">
        <v>152</v>
      </c>
      <c r="AZ3403" s="23"/>
      <c r="BA3403" s="25">
        <v>0</v>
      </c>
      <c r="BB3403" t="s">
        <v>48</v>
      </c>
      <c r="BC3403" t="e">
        <v>#N/A</v>
      </c>
      <c r="BD3403" t="e">
        <f>IF(Z3403=BC3403,"OK")</f>
        <v>#N/A</v>
      </c>
      <c r="BE3403">
        <v>0.05</v>
      </c>
      <c r="BF3403">
        <v>1.0000000000000001E-5</v>
      </c>
      <c r="BG3403" t="s">
        <v>22</v>
      </c>
      <c r="BH3403" t="s">
        <v>22</v>
      </c>
      <c r="BI3403" t="s">
        <v>22</v>
      </c>
      <c r="BJ3403">
        <v>0</v>
      </c>
      <c r="BK3403">
        <v>0</v>
      </c>
      <c r="BN3403" s="183"/>
    </row>
    <row r="3404" spans="1:66" x14ac:dyDescent="0.25">
      <c r="A3404" s="1"/>
      <c r="B3404" s="94">
        <v>3391</v>
      </c>
      <c r="C3404" s="43">
        <v>1055832</v>
      </c>
      <c r="D3404" s="25"/>
      <c r="E3404" s="27" t="s">
        <v>2119</v>
      </c>
      <c r="F3404" s="151" t="s">
        <v>44</v>
      </c>
      <c r="G3404" s="41" t="s">
        <v>30</v>
      </c>
      <c r="H3404" s="46" t="str">
        <f>IFERROR(IFERROR(IF(SEARCH("Usystems",$E3404)&gt;0,"Usystems"),IF(SEARCH("RIIFO",$E3404)&gt;0,"RIIFO","Uponor")),"Uponor")</f>
        <v>Uponor</v>
      </c>
      <c r="I3404" s="25" t="str">
        <f>IFERROR(MID($D3404,1,7)+0,"")</f>
        <v/>
      </c>
      <c r="J3404" s="25" t="str">
        <f>IFERROR(MID($D3404,10,7)+0,"")</f>
        <v/>
      </c>
      <c r="K3404" s="25" t="str">
        <f>IFERROR(MID($D3404,19,7)+0,"")</f>
        <v/>
      </c>
      <c r="L3404" s="25" t="str">
        <f>IFERROR(MID($D3404,28,7)+0,"")</f>
        <v/>
      </c>
      <c r="M3404" s="25" t="str">
        <f>IF(IFERROR(MID($Q3404,1,7)+0,"")&lt;1130000,IF(INDEX(C:C,MATCH(LEFT(Q3404,7)+0,I:I,0))&lt;1130000,"",INDEX(C:C,MATCH(LEFT(Q3404,7)+0,I:I,0))),IFERROR(MID($Q3404,1,7)+0,""))</f>
        <v/>
      </c>
      <c r="N3404" s="25" t="str">
        <f>IF(IFERROR(MID($Q3404,10,7)+0,"")&lt;1130000,"",IFERROR(MID($Q3404,10,7)+0,""))</f>
        <v/>
      </c>
      <c r="O3404" s="25" t="str">
        <f>IF(IFERROR(MID($Q3404,19,7)+0,"")&lt;1130000,"",IFERROR(MID($Q3404,19,7)+0,""))</f>
        <v/>
      </c>
      <c r="P3404" s="25" t="str">
        <f>IF(M3404="","",IF(N3404="",M3404,M3404&amp;", "&amp;N3404))</f>
        <v/>
      </c>
      <c r="Q3404" s="25"/>
      <c r="R3404" s="25"/>
      <c r="S3404" s="35" t="s">
        <v>103</v>
      </c>
      <c r="T3404" s="25" t="s">
        <v>36</v>
      </c>
      <c r="U3404" s="185">
        <v>18409</v>
      </c>
      <c r="V3404" s="188">
        <v>18409</v>
      </c>
      <c r="W3404" s="189">
        <v>18409</v>
      </c>
      <c r="X3404" s="31">
        <v>18409</v>
      </c>
      <c r="Y3404" s="90">
        <f>IFERROR(ROUND(X3404/W3404-1,2),"")</f>
        <v>0</v>
      </c>
      <c r="Z3404" s="31">
        <f>IF(OR(S3404="VLD MLC components",S3404="VLD MLC pipes",S3404="VLD PEX components",S3404="VLD PEX pipes",S3404="VLD PHC components",S3404="VLD PHC pipes",S3404="Controls VLD"),"По запросу",X3404)</f>
        <v>18409</v>
      </c>
      <c r="AA3404" s="63">
        <f>ROUND(X3404/1.2,3)</f>
        <v>15340.833000000001</v>
      </c>
      <c r="AB3404" s="23">
        <v>15340.833000000001</v>
      </c>
      <c r="AC3404" s="190">
        <f>IFERROR(ROUND(AA3404/AB3404-1,2),"")</f>
        <v>0</v>
      </c>
      <c r="AD3404" s="25">
        <v>3.24</v>
      </c>
      <c r="AE3404" s="25">
        <v>5.6000000000000001E-2</v>
      </c>
      <c r="AF3404" s="25">
        <v>0</v>
      </c>
      <c r="AG3404" s="25" t="s">
        <v>22</v>
      </c>
      <c r="AH3404" s="25">
        <v>0</v>
      </c>
      <c r="AI3404" s="25">
        <v>0</v>
      </c>
      <c r="AJ3404" s="25" t="s">
        <v>19</v>
      </c>
      <c r="AK3404" s="42" t="s">
        <v>19</v>
      </c>
      <c r="AL3404" s="25" t="s">
        <v>19</v>
      </c>
      <c r="AM3404" s="25">
        <v>1</v>
      </c>
      <c r="AN3404" s="25" t="s">
        <v>22</v>
      </c>
      <c r="AO3404" s="25" t="s">
        <v>22</v>
      </c>
      <c r="AP3404" s="25" t="s">
        <v>22</v>
      </c>
      <c r="AQ3404" s="25"/>
      <c r="AR3404" s="94"/>
      <c r="AS3404" s="157" t="s">
        <v>22</v>
      </c>
      <c r="AT3404" s="93" t="s">
        <v>22</v>
      </c>
      <c r="AU3404" s="92" t="s">
        <v>22</v>
      </c>
      <c r="AV3404" s="91" t="s">
        <v>48</v>
      </c>
      <c r="AW3404" s="92" t="s">
        <v>48</v>
      </c>
      <c r="AX3404" s="92" t="s">
        <v>48</v>
      </c>
      <c r="AY3404" s="91" t="s">
        <v>152</v>
      </c>
      <c r="AZ3404" s="23"/>
      <c r="BA3404" s="25">
        <v>0</v>
      </c>
      <c r="BB3404" t="s">
        <v>48</v>
      </c>
      <c r="BC3404" t="e">
        <v>#N/A</v>
      </c>
      <c r="BD3404" t="e">
        <f>IF(Z3404=BC3404,"OK")</f>
        <v>#N/A</v>
      </c>
      <c r="BE3404">
        <v>3.24</v>
      </c>
      <c r="BF3404">
        <v>5.6000000000000001E-2</v>
      </c>
      <c r="BG3404" t="s">
        <v>22</v>
      </c>
      <c r="BH3404" t="s">
        <v>22</v>
      </c>
      <c r="BI3404" t="s">
        <v>22</v>
      </c>
      <c r="BJ3404">
        <v>0</v>
      </c>
      <c r="BK3404">
        <v>0</v>
      </c>
      <c r="BN3404" s="183"/>
    </row>
    <row r="3405" spans="1:66" ht="25.5" x14ac:dyDescent="0.25">
      <c r="A3405" s="1"/>
      <c r="B3405" s="94">
        <v>3392</v>
      </c>
      <c r="C3405" s="43">
        <v>1066961</v>
      </c>
      <c r="D3405" s="25"/>
      <c r="E3405" s="27" t="s">
        <v>2118</v>
      </c>
      <c r="F3405" s="151" t="s">
        <v>21</v>
      </c>
      <c r="G3405" s="41" t="s">
        <v>585</v>
      </c>
      <c r="H3405" s="46" t="str">
        <f>IFERROR(IFERROR(IF(SEARCH("Usystems",$E3405)&gt;0,"Usystems"),IF(SEARCH("RIIFO",$E3405)&gt;0,"RIIFO","Uponor")),"Uponor")</f>
        <v>Uponor</v>
      </c>
      <c r="I3405" s="25" t="str">
        <f>IFERROR(MID($D3405,1,7)+0,"")</f>
        <v/>
      </c>
      <c r="J3405" s="25" t="str">
        <f>IFERROR(MID($D3405,10,7)+0,"")</f>
        <v/>
      </c>
      <c r="K3405" s="25" t="str">
        <f>IFERROR(MID($D3405,19,7)+0,"")</f>
        <v/>
      </c>
      <c r="L3405" s="25" t="str">
        <f>IFERROR(MID($D3405,28,7)+0,"")</f>
        <v/>
      </c>
      <c r="M3405" s="25" t="str">
        <f>IF(IFERROR(MID($Q3405,1,7)+0,"")&lt;1130000,IF(INDEX(C:C,MATCH(LEFT(Q3405,7)+0,I:I,0))&lt;1130000,"",INDEX(C:C,MATCH(LEFT(Q3405,7)+0,I:I,0))),IFERROR(MID($Q3405,1,7)+0,""))</f>
        <v/>
      </c>
      <c r="N3405" s="25" t="str">
        <f>IF(IFERROR(MID($Q3405,10,7)+0,"")&lt;1130000,"",IFERROR(MID($Q3405,10,7)+0,""))</f>
        <v/>
      </c>
      <c r="O3405" s="25" t="str">
        <f>IF(IFERROR(MID($Q3405,19,7)+0,"")&lt;1130000,"",IFERROR(MID($Q3405,19,7)+0,""))</f>
        <v/>
      </c>
      <c r="P3405" s="25" t="str">
        <f>IF(M3405="","",IF(N3405="",M3405,M3405&amp;", "&amp;N3405))</f>
        <v/>
      </c>
      <c r="Q3405" s="25"/>
      <c r="R3405" s="25"/>
      <c r="S3405" s="35" t="s">
        <v>103</v>
      </c>
      <c r="T3405" s="25" t="s">
        <v>36</v>
      </c>
      <c r="U3405" s="185">
        <v>61925</v>
      </c>
      <c r="V3405" s="188">
        <v>61925</v>
      </c>
      <c r="W3405" s="189">
        <v>61925</v>
      </c>
      <c r="X3405" s="31">
        <v>61925</v>
      </c>
      <c r="Y3405" s="90">
        <f>IFERROR(ROUND(X3405/W3405-1,2),"")</f>
        <v>0</v>
      </c>
      <c r="Z3405" s="31">
        <f>IF(OR(S3405="VLD MLC components",S3405="VLD MLC pipes",S3405="VLD PEX components",S3405="VLD PEX pipes",S3405="VLD PHC components",S3405="VLD PHC pipes",S3405="Controls VLD"),"По запросу",X3405)</f>
        <v>61925</v>
      </c>
      <c r="AA3405" s="63">
        <f>ROUND(X3405/1.2,3)</f>
        <v>51604.167000000001</v>
      </c>
      <c r="AB3405" s="23">
        <v>51604.167000000001</v>
      </c>
      <c r="AC3405" s="190">
        <f>IFERROR(ROUND(AA3405/AB3405-1,2),"")</f>
        <v>0</v>
      </c>
      <c r="AD3405" s="25">
        <v>0.25</v>
      </c>
      <c r="AE3405" s="25">
        <v>1.2999999999999999E-2</v>
      </c>
      <c r="AF3405" s="25">
        <v>0</v>
      </c>
      <c r="AG3405" s="25" t="s">
        <v>22</v>
      </c>
      <c r="AH3405" s="25">
        <v>0</v>
      </c>
      <c r="AI3405" s="25">
        <v>0</v>
      </c>
      <c r="AJ3405" s="25" t="s">
        <v>20</v>
      </c>
      <c r="AK3405" s="42" t="s">
        <v>19</v>
      </c>
      <c r="AL3405" s="25" t="s">
        <v>20</v>
      </c>
      <c r="AM3405" s="25">
        <v>1</v>
      </c>
      <c r="AN3405" s="25" t="s">
        <v>22</v>
      </c>
      <c r="AO3405" s="25" t="s">
        <v>22</v>
      </c>
      <c r="AP3405" s="25" t="s">
        <v>22</v>
      </c>
      <c r="AQ3405" s="25"/>
      <c r="AR3405" s="94"/>
      <c r="AS3405" s="157">
        <v>1</v>
      </c>
      <c r="AT3405" s="93" t="s">
        <v>22</v>
      </c>
      <c r="AU3405" s="92" t="s">
        <v>22</v>
      </c>
      <c r="AV3405" s="91" t="s">
        <v>152</v>
      </c>
      <c r="AW3405" s="92" t="s">
        <v>152</v>
      </c>
      <c r="AX3405" s="92" t="s">
        <v>48</v>
      </c>
      <c r="AY3405" s="91" t="s">
        <v>152</v>
      </c>
      <c r="AZ3405" s="23"/>
      <c r="BA3405" s="25" t="s">
        <v>2117</v>
      </c>
      <c r="BB3405" t="s">
        <v>25</v>
      </c>
      <c r="BC3405" t="e">
        <v>#N/A</v>
      </c>
      <c r="BD3405" t="e">
        <f>IF(Z3405=BC3405,"OK")</f>
        <v>#N/A</v>
      </c>
      <c r="BE3405">
        <v>0.25</v>
      </c>
      <c r="BF3405">
        <v>1.2999999999999999E-2</v>
      </c>
      <c r="BG3405" t="s">
        <v>22</v>
      </c>
      <c r="BH3405" t="s">
        <v>22</v>
      </c>
      <c r="BI3405" t="s">
        <v>22</v>
      </c>
      <c r="BJ3405">
        <v>0</v>
      </c>
      <c r="BK3405">
        <v>0</v>
      </c>
      <c r="BN3405" s="183"/>
    </row>
    <row r="3406" spans="1:66" x14ac:dyDescent="0.25">
      <c r="A3406" s="1"/>
      <c r="B3406" s="94">
        <v>3393</v>
      </c>
      <c r="C3406" s="43">
        <v>1066962</v>
      </c>
      <c r="D3406" s="25"/>
      <c r="E3406" s="27" t="s">
        <v>2116</v>
      </c>
      <c r="F3406" s="151" t="s">
        <v>21</v>
      </c>
      <c r="G3406" s="25"/>
      <c r="H3406" s="46" t="str">
        <f>IFERROR(IFERROR(IF(SEARCH("Usystems",$E3406)&gt;0,"Usystems"),IF(SEARCH("RIIFO",$E3406)&gt;0,"RIIFO","Uponor")),"Uponor")</f>
        <v>Uponor</v>
      </c>
      <c r="I3406" s="25" t="str">
        <f>IFERROR(MID($D3406,1,7)+0,"")</f>
        <v/>
      </c>
      <c r="J3406" s="25" t="str">
        <f>IFERROR(MID($D3406,10,7)+0,"")</f>
        <v/>
      </c>
      <c r="K3406" s="25" t="str">
        <f>IFERROR(MID($D3406,19,7)+0,"")</f>
        <v/>
      </c>
      <c r="L3406" s="25" t="str">
        <f>IFERROR(MID($D3406,28,7)+0,"")</f>
        <v/>
      </c>
      <c r="M3406" s="25" t="str">
        <f>IF(IFERROR(MID($Q3406,1,7)+0,"")&lt;1130000,IF(INDEX(C:C,MATCH(LEFT(Q3406,7)+0,I:I,0))&lt;1130000,"",INDEX(C:C,MATCH(LEFT(Q3406,7)+0,I:I,0))),IFERROR(MID($Q3406,1,7)+0,""))</f>
        <v/>
      </c>
      <c r="N3406" s="25" t="str">
        <f>IF(IFERROR(MID($Q3406,10,7)+0,"")&lt;1130000,"",IFERROR(MID($Q3406,10,7)+0,""))</f>
        <v/>
      </c>
      <c r="O3406" s="25" t="str">
        <f>IF(IFERROR(MID($Q3406,19,7)+0,"")&lt;1130000,"",IFERROR(MID($Q3406,19,7)+0,""))</f>
        <v/>
      </c>
      <c r="P3406" s="25" t="str">
        <f>IF(M3406="","",IF(N3406="",M3406,M3406&amp;", "&amp;N3406))</f>
        <v/>
      </c>
      <c r="Q3406" s="25"/>
      <c r="R3406" s="25"/>
      <c r="S3406" s="35" t="s">
        <v>103</v>
      </c>
      <c r="T3406" s="25" t="s">
        <v>36</v>
      </c>
      <c r="U3406" s="185">
        <v>74309</v>
      </c>
      <c r="V3406" s="188">
        <v>74309</v>
      </c>
      <c r="W3406" s="189">
        <v>74309</v>
      </c>
      <c r="X3406" s="31">
        <v>74309</v>
      </c>
      <c r="Y3406" s="90">
        <f>IFERROR(ROUND(X3406/W3406-1,2),"")</f>
        <v>0</v>
      </c>
      <c r="Z3406" s="31">
        <f>IF(OR(S3406="VLD MLC components",S3406="VLD MLC pipes",S3406="VLD PEX components",S3406="VLD PEX pipes",S3406="VLD PHC components",S3406="VLD PHC pipes",S3406="Controls VLD"),"По запросу",X3406)</f>
        <v>74309</v>
      </c>
      <c r="AA3406" s="63">
        <f>ROUND(X3406/1.2,3)</f>
        <v>61924.167000000001</v>
      </c>
      <c r="AB3406" s="23">
        <v>61924.167000000001</v>
      </c>
      <c r="AC3406" s="190">
        <f>IFERROR(ROUND(AA3406/AB3406-1,2),"")</f>
        <v>0</v>
      </c>
      <c r="AD3406" s="25">
        <v>8.74</v>
      </c>
      <c r="AE3406" s="25">
        <v>1.4E-2</v>
      </c>
      <c r="AF3406" s="25">
        <v>0</v>
      </c>
      <c r="AG3406" s="25" t="s">
        <v>22</v>
      </c>
      <c r="AH3406" s="25">
        <v>0</v>
      </c>
      <c r="AI3406" s="25">
        <v>0</v>
      </c>
      <c r="AJ3406" s="25" t="s">
        <v>20</v>
      </c>
      <c r="AK3406" s="42" t="s">
        <v>19</v>
      </c>
      <c r="AL3406" s="25" t="s">
        <v>20</v>
      </c>
      <c r="AM3406" s="25">
        <v>1</v>
      </c>
      <c r="AN3406" s="25" t="s">
        <v>22</v>
      </c>
      <c r="AO3406" s="25" t="s">
        <v>22</v>
      </c>
      <c r="AP3406" s="25" t="s">
        <v>22</v>
      </c>
      <c r="AQ3406" s="25"/>
      <c r="AR3406" s="94"/>
      <c r="AS3406" s="157" t="s">
        <v>22</v>
      </c>
      <c r="AT3406" s="93" t="s">
        <v>22</v>
      </c>
      <c r="AU3406" s="92" t="s">
        <v>22</v>
      </c>
      <c r="AV3406" s="91" t="s">
        <v>48</v>
      </c>
      <c r="AW3406" s="92" t="s">
        <v>48</v>
      </c>
      <c r="AX3406" s="92" t="s">
        <v>48</v>
      </c>
      <c r="AY3406" s="91" t="s">
        <v>152</v>
      </c>
      <c r="AZ3406" s="23"/>
      <c r="BA3406" s="25">
        <v>0</v>
      </c>
      <c r="BB3406" t="s">
        <v>48</v>
      </c>
      <c r="BC3406" t="e">
        <v>#N/A</v>
      </c>
      <c r="BD3406" t="e">
        <f>IF(Z3406=BC3406,"OK")</f>
        <v>#N/A</v>
      </c>
      <c r="BE3406">
        <v>8.74</v>
      </c>
      <c r="BF3406">
        <v>1.4E-2</v>
      </c>
      <c r="BG3406" t="s">
        <v>22</v>
      </c>
      <c r="BH3406" t="s">
        <v>22</v>
      </c>
      <c r="BI3406" t="s">
        <v>22</v>
      </c>
      <c r="BJ3406">
        <v>0</v>
      </c>
      <c r="BK3406">
        <v>0</v>
      </c>
      <c r="BN3406" s="183"/>
    </row>
    <row r="3407" spans="1:66" ht="25.5" x14ac:dyDescent="0.25">
      <c r="A3407" s="1"/>
      <c r="B3407" s="94">
        <v>3394</v>
      </c>
      <c r="C3407" s="43">
        <v>1066965</v>
      </c>
      <c r="D3407" s="25"/>
      <c r="E3407" s="27" t="s">
        <v>2115</v>
      </c>
      <c r="F3407" s="151" t="s">
        <v>44</v>
      </c>
      <c r="G3407" s="41" t="s">
        <v>585</v>
      </c>
      <c r="H3407" s="46" t="str">
        <f>IFERROR(IFERROR(IF(SEARCH("Usystems",$E3407)&gt;0,"Usystems"),IF(SEARCH("RIIFO",$E3407)&gt;0,"RIIFO","Uponor")),"Uponor")</f>
        <v>Uponor</v>
      </c>
      <c r="I3407" s="25" t="str">
        <f>IFERROR(MID($D3407,1,7)+0,"")</f>
        <v/>
      </c>
      <c r="J3407" s="25" t="str">
        <f>IFERROR(MID($D3407,10,7)+0,"")</f>
        <v/>
      </c>
      <c r="K3407" s="25" t="str">
        <f>IFERROR(MID($D3407,19,7)+0,"")</f>
        <v/>
      </c>
      <c r="L3407" s="25" t="str">
        <f>IFERROR(MID($D3407,28,7)+0,"")</f>
        <v/>
      </c>
      <c r="M3407" s="25" t="str">
        <f>IF(IFERROR(MID($Q3407,1,7)+0,"")&lt;1130000,IF(INDEX(C:C,MATCH(LEFT(Q3407,7)+0,I:I,0))&lt;1130000,"",INDEX(C:C,MATCH(LEFT(Q3407,7)+0,I:I,0))),IFERROR(MID($Q3407,1,7)+0,""))</f>
        <v/>
      </c>
      <c r="N3407" s="25" t="str">
        <f>IF(IFERROR(MID($Q3407,10,7)+0,"")&lt;1130000,"",IFERROR(MID($Q3407,10,7)+0,""))</f>
        <v/>
      </c>
      <c r="O3407" s="25" t="str">
        <f>IF(IFERROR(MID($Q3407,19,7)+0,"")&lt;1130000,"",IFERROR(MID($Q3407,19,7)+0,""))</f>
        <v/>
      </c>
      <c r="P3407" s="25" t="str">
        <f>IF(M3407="","",IF(N3407="",M3407,M3407&amp;", "&amp;N3407))</f>
        <v/>
      </c>
      <c r="Q3407" s="25"/>
      <c r="R3407" s="25"/>
      <c r="S3407" s="35" t="s">
        <v>103</v>
      </c>
      <c r="T3407" s="25" t="s">
        <v>36</v>
      </c>
      <c r="U3407" s="185">
        <v>9948</v>
      </c>
      <c r="V3407" s="188">
        <v>9948</v>
      </c>
      <c r="W3407" s="189">
        <v>9948</v>
      </c>
      <c r="X3407" s="31">
        <v>9948</v>
      </c>
      <c r="Y3407" s="90">
        <f>IFERROR(ROUND(X3407/W3407-1,2),"")</f>
        <v>0</v>
      </c>
      <c r="Z3407" s="31">
        <f>IF(OR(S3407="VLD MLC components",S3407="VLD MLC pipes",S3407="VLD PEX components",S3407="VLD PEX pipes",S3407="VLD PHC components",S3407="VLD PHC pipes",S3407="Controls VLD"),"По запросу",X3407)</f>
        <v>9948</v>
      </c>
      <c r="AA3407" s="63">
        <f>ROUND(X3407/1.2,3)</f>
        <v>8290</v>
      </c>
      <c r="AB3407" s="23">
        <v>8290</v>
      </c>
      <c r="AC3407" s="190">
        <f>IFERROR(ROUND(AA3407/AB3407-1,2),"")</f>
        <v>0</v>
      </c>
      <c r="AD3407" s="25">
        <v>0.252</v>
      </c>
      <c r="AE3407" s="25">
        <v>2E-3</v>
      </c>
      <c r="AF3407" s="25">
        <v>5</v>
      </c>
      <c r="AG3407" s="25">
        <v>5</v>
      </c>
      <c r="AH3407" s="25">
        <v>5</v>
      </c>
      <c r="AI3407" s="25">
        <v>5</v>
      </c>
      <c r="AJ3407" s="25" t="s">
        <v>20</v>
      </c>
      <c r="AK3407" s="22" t="s">
        <v>20</v>
      </c>
      <c r="AL3407" s="25" t="s">
        <v>20</v>
      </c>
      <c r="AM3407" s="25">
        <v>1</v>
      </c>
      <c r="AN3407" s="25" t="s">
        <v>22</v>
      </c>
      <c r="AO3407" s="25" t="s">
        <v>22</v>
      </c>
      <c r="AP3407" s="25" t="s">
        <v>22</v>
      </c>
      <c r="AQ3407" s="25"/>
      <c r="AR3407" s="94"/>
      <c r="AS3407" s="157">
        <v>3</v>
      </c>
      <c r="AT3407" s="93" t="s">
        <v>22</v>
      </c>
      <c r="AU3407" s="92" t="s">
        <v>22</v>
      </c>
      <c r="AV3407" s="91" t="s">
        <v>152</v>
      </c>
      <c r="AW3407" s="92" t="s">
        <v>152</v>
      </c>
      <c r="AX3407" s="92" t="s">
        <v>48</v>
      </c>
      <c r="AY3407" s="91" t="s">
        <v>152</v>
      </c>
      <c r="AZ3407" s="23"/>
      <c r="BA3407" s="25" t="s">
        <v>2114</v>
      </c>
      <c r="BB3407" t="s">
        <v>25</v>
      </c>
      <c r="BC3407">
        <v>9948</v>
      </c>
      <c r="BD3407" t="str">
        <f>IF(Z3407=BC3407,"OK")</f>
        <v>OK</v>
      </c>
      <c r="BE3407">
        <v>0.252</v>
      </c>
      <c r="BF3407">
        <v>2E-3</v>
      </c>
      <c r="BG3407" t="s">
        <v>22</v>
      </c>
      <c r="BH3407" t="s">
        <v>22</v>
      </c>
      <c r="BI3407" t="s">
        <v>22</v>
      </c>
      <c r="BJ3407">
        <v>0</v>
      </c>
      <c r="BK3407">
        <v>0</v>
      </c>
      <c r="BN3407" s="183"/>
    </row>
    <row r="3408" spans="1:66" ht="25.5" x14ac:dyDescent="0.25">
      <c r="A3408" s="1"/>
      <c r="B3408" s="94">
        <v>3395</v>
      </c>
      <c r="C3408" s="43">
        <v>1066966</v>
      </c>
      <c r="D3408" s="25"/>
      <c r="E3408" s="27" t="s">
        <v>2113</v>
      </c>
      <c r="F3408" s="151" t="s">
        <v>44</v>
      </c>
      <c r="G3408" s="41" t="s">
        <v>585</v>
      </c>
      <c r="H3408" s="46" t="str">
        <f>IFERROR(IFERROR(IF(SEARCH("Usystems",$E3408)&gt;0,"Usystems"),IF(SEARCH("RIIFO",$E3408)&gt;0,"RIIFO","Uponor")),"Uponor")</f>
        <v>Uponor</v>
      </c>
      <c r="I3408" s="25" t="str">
        <f>IFERROR(MID($D3408,1,7)+0,"")</f>
        <v/>
      </c>
      <c r="J3408" s="25" t="str">
        <f>IFERROR(MID($D3408,10,7)+0,"")</f>
        <v/>
      </c>
      <c r="K3408" s="25" t="str">
        <f>IFERROR(MID($D3408,19,7)+0,"")</f>
        <v/>
      </c>
      <c r="L3408" s="25" t="str">
        <f>IFERROR(MID($D3408,28,7)+0,"")</f>
        <v/>
      </c>
      <c r="M3408" s="25" t="str">
        <f>IF(IFERROR(MID($Q3408,1,7)+0,"")&lt;1130000,IF(INDEX(C:C,MATCH(LEFT(Q3408,7)+0,I:I,0))&lt;1130000,"",INDEX(C:C,MATCH(LEFT(Q3408,7)+0,I:I,0))),IFERROR(MID($Q3408,1,7)+0,""))</f>
        <v/>
      </c>
      <c r="N3408" s="25" t="str">
        <f>IF(IFERROR(MID($Q3408,10,7)+0,"")&lt;1130000,"",IFERROR(MID($Q3408,10,7)+0,""))</f>
        <v/>
      </c>
      <c r="O3408" s="25" t="str">
        <f>IF(IFERROR(MID($Q3408,19,7)+0,"")&lt;1130000,"",IFERROR(MID($Q3408,19,7)+0,""))</f>
        <v/>
      </c>
      <c r="P3408" s="25" t="str">
        <f>IF(M3408="","",IF(N3408="",M3408,M3408&amp;", "&amp;N3408))</f>
        <v/>
      </c>
      <c r="Q3408" s="25"/>
      <c r="R3408" s="25"/>
      <c r="S3408" s="35" t="s">
        <v>103</v>
      </c>
      <c r="T3408" s="25" t="s">
        <v>36</v>
      </c>
      <c r="U3408" s="185">
        <v>2109</v>
      </c>
      <c r="V3408" s="188">
        <v>2109</v>
      </c>
      <c r="W3408" s="189">
        <v>2109</v>
      </c>
      <c r="X3408" s="31">
        <v>2109</v>
      </c>
      <c r="Y3408" s="90">
        <f>IFERROR(ROUND(X3408/W3408-1,2),"")</f>
        <v>0</v>
      </c>
      <c r="Z3408" s="31">
        <f>IF(OR(S3408="VLD MLC components",S3408="VLD MLC pipes",S3408="VLD PEX components",S3408="VLD PEX pipes",S3408="VLD PHC components",S3408="VLD PHC pipes",S3408="Controls VLD"),"По запросу",X3408)</f>
        <v>2109</v>
      </c>
      <c r="AA3408" s="63">
        <f>ROUND(X3408/1.2,3)</f>
        <v>1757.5</v>
      </c>
      <c r="AB3408" s="23">
        <v>1757.5</v>
      </c>
      <c r="AC3408" s="190">
        <f>IFERROR(ROUND(AA3408/AB3408-1,2),"")</f>
        <v>0</v>
      </c>
      <c r="AD3408" s="25">
        <v>1E-3</v>
      </c>
      <c r="AE3408" s="25">
        <v>1E-3</v>
      </c>
      <c r="AF3408" s="25">
        <v>9</v>
      </c>
      <c r="AG3408" s="25">
        <v>9</v>
      </c>
      <c r="AH3408" s="25">
        <v>9</v>
      </c>
      <c r="AI3408" s="25">
        <v>9</v>
      </c>
      <c r="AJ3408" s="25" t="s">
        <v>20</v>
      </c>
      <c r="AK3408" s="22" t="s">
        <v>20</v>
      </c>
      <c r="AL3408" s="25" t="s">
        <v>20</v>
      </c>
      <c r="AM3408" s="25">
        <v>1</v>
      </c>
      <c r="AN3408" s="25" t="s">
        <v>22</v>
      </c>
      <c r="AO3408" s="25" t="s">
        <v>22</v>
      </c>
      <c r="AP3408" s="25" t="s">
        <v>22</v>
      </c>
      <c r="AQ3408" s="25"/>
      <c r="AR3408" s="94"/>
      <c r="AS3408" s="157">
        <v>5</v>
      </c>
      <c r="AT3408" s="93" t="s">
        <v>22</v>
      </c>
      <c r="AU3408" s="92" t="s">
        <v>22</v>
      </c>
      <c r="AV3408" s="91" t="s">
        <v>152</v>
      </c>
      <c r="AW3408" s="92" t="s">
        <v>152</v>
      </c>
      <c r="AX3408" s="92" t="s">
        <v>48</v>
      </c>
      <c r="AY3408" s="91" t="s">
        <v>152</v>
      </c>
      <c r="AZ3408" s="23"/>
      <c r="BA3408" s="25" t="s">
        <v>2112</v>
      </c>
      <c r="BB3408" t="s">
        <v>25</v>
      </c>
      <c r="BC3408">
        <v>2109</v>
      </c>
      <c r="BD3408" t="str">
        <f>IF(Z3408=BC3408,"OK")</f>
        <v>OK</v>
      </c>
      <c r="BE3408">
        <v>1E-3</v>
      </c>
      <c r="BF3408">
        <v>1E-3</v>
      </c>
      <c r="BG3408" t="s">
        <v>22</v>
      </c>
      <c r="BH3408" t="s">
        <v>22</v>
      </c>
      <c r="BI3408" t="s">
        <v>22</v>
      </c>
      <c r="BJ3408">
        <v>0</v>
      </c>
      <c r="BK3408">
        <v>0</v>
      </c>
      <c r="BN3408" s="183"/>
    </row>
    <row r="3409" spans="1:66" ht="25.5" x14ac:dyDescent="0.25">
      <c r="A3409" s="1"/>
      <c r="B3409" s="94">
        <v>3396</v>
      </c>
      <c r="C3409" s="43">
        <v>1066967</v>
      </c>
      <c r="D3409" s="25"/>
      <c r="E3409" s="27" t="s">
        <v>2111</v>
      </c>
      <c r="F3409" s="151" t="s">
        <v>44</v>
      </c>
      <c r="G3409" s="41" t="s">
        <v>585</v>
      </c>
      <c r="H3409" s="46" t="str">
        <f>IFERROR(IFERROR(IF(SEARCH("Usystems",$E3409)&gt;0,"Usystems"),IF(SEARCH("RIIFO",$E3409)&gt;0,"RIIFO","Uponor")),"Uponor")</f>
        <v>Uponor</v>
      </c>
      <c r="I3409" s="25" t="str">
        <f>IFERROR(MID($D3409,1,7)+0,"")</f>
        <v/>
      </c>
      <c r="J3409" s="25" t="str">
        <f>IFERROR(MID($D3409,10,7)+0,"")</f>
        <v/>
      </c>
      <c r="K3409" s="25" t="str">
        <f>IFERROR(MID($D3409,19,7)+0,"")</f>
        <v/>
      </c>
      <c r="L3409" s="25" t="str">
        <f>IFERROR(MID($D3409,28,7)+0,"")</f>
        <v/>
      </c>
      <c r="M3409" s="25" t="str">
        <f>IF(IFERROR(MID($Q3409,1,7)+0,"")&lt;1130000,IF(INDEX(C:C,MATCH(LEFT(Q3409,7)+0,I:I,0))&lt;1130000,"",INDEX(C:C,MATCH(LEFT(Q3409,7)+0,I:I,0))),IFERROR(MID($Q3409,1,7)+0,""))</f>
        <v/>
      </c>
      <c r="N3409" s="25" t="str">
        <f>IF(IFERROR(MID($Q3409,10,7)+0,"")&lt;1130000,"",IFERROR(MID($Q3409,10,7)+0,""))</f>
        <v/>
      </c>
      <c r="O3409" s="25" t="str">
        <f>IF(IFERROR(MID($Q3409,19,7)+0,"")&lt;1130000,"",IFERROR(MID($Q3409,19,7)+0,""))</f>
        <v/>
      </c>
      <c r="P3409" s="25" t="str">
        <f>IF(M3409="","",IF(N3409="",M3409,M3409&amp;", "&amp;N3409))</f>
        <v/>
      </c>
      <c r="Q3409" s="25"/>
      <c r="R3409" s="25"/>
      <c r="S3409" s="35" t="s">
        <v>103</v>
      </c>
      <c r="T3409" s="25" t="s">
        <v>36</v>
      </c>
      <c r="U3409" s="185">
        <v>7411</v>
      </c>
      <c r="V3409" s="188">
        <v>7411</v>
      </c>
      <c r="W3409" s="189">
        <v>7411</v>
      </c>
      <c r="X3409" s="31">
        <v>7411</v>
      </c>
      <c r="Y3409" s="90">
        <f>IFERROR(ROUND(X3409/W3409-1,2),"")</f>
        <v>0</v>
      </c>
      <c r="Z3409" s="31">
        <f>IF(OR(S3409="VLD MLC components",S3409="VLD MLC pipes",S3409="VLD PEX components",S3409="VLD PEX pipes",S3409="VLD PHC components",S3409="VLD PHC pipes",S3409="Controls VLD"),"По запросу",X3409)</f>
        <v>7411</v>
      </c>
      <c r="AA3409" s="63">
        <f>ROUND(X3409/1.2,3)</f>
        <v>6175.8329999999996</v>
      </c>
      <c r="AB3409" s="23">
        <v>6175.8329999999996</v>
      </c>
      <c r="AC3409" s="190">
        <f>IFERROR(ROUND(AA3409/AB3409-1,2),"")</f>
        <v>0</v>
      </c>
      <c r="AD3409" s="25">
        <v>0.5</v>
      </c>
      <c r="AE3409" s="25">
        <v>2E-3</v>
      </c>
      <c r="AF3409" s="25">
        <v>5</v>
      </c>
      <c r="AG3409" s="25">
        <v>5</v>
      </c>
      <c r="AH3409" s="25">
        <v>5</v>
      </c>
      <c r="AI3409" s="25">
        <v>5</v>
      </c>
      <c r="AJ3409" s="25" t="s">
        <v>20</v>
      </c>
      <c r="AK3409" s="22" t="s">
        <v>20</v>
      </c>
      <c r="AL3409" s="25" t="s">
        <v>20</v>
      </c>
      <c r="AM3409" s="25">
        <v>1</v>
      </c>
      <c r="AN3409" s="25" t="s">
        <v>22</v>
      </c>
      <c r="AO3409" s="25" t="s">
        <v>22</v>
      </c>
      <c r="AP3409" s="25" t="s">
        <v>22</v>
      </c>
      <c r="AQ3409" s="25"/>
      <c r="AR3409" s="94"/>
      <c r="AS3409" s="157">
        <v>3</v>
      </c>
      <c r="AT3409" s="93" t="s">
        <v>22</v>
      </c>
      <c r="AU3409" s="92" t="s">
        <v>22</v>
      </c>
      <c r="AV3409" s="91" t="s">
        <v>152</v>
      </c>
      <c r="AW3409" s="92" t="s">
        <v>152</v>
      </c>
      <c r="AX3409" s="92" t="s">
        <v>48</v>
      </c>
      <c r="AY3409" s="91" t="s">
        <v>152</v>
      </c>
      <c r="AZ3409" s="23"/>
      <c r="BA3409" s="25" t="s">
        <v>2110</v>
      </c>
      <c r="BB3409" t="s">
        <v>25</v>
      </c>
      <c r="BC3409">
        <v>7411</v>
      </c>
      <c r="BD3409" t="str">
        <f>IF(Z3409=BC3409,"OK")</f>
        <v>OK</v>
      </c>
      <c r="BE3409">
        <v>0.5</v>
      </c>
      <c r="BF3409">
        <v>2E-3</v>
      </c>
      <c r="BG3409" t="s">
        <v>22</v>
      </c>
      <c r="BH3409" t="s">
        <v>22</v>
      </c>
      <c r="BI3409" t="s">
        <v>22</v>
      </c>
      <c r="BJ3409">
        <v>0</v>
      </c>
      <c r="BK3409">
        <v>0</v>
      </c>
      <c r="BN3409" s="183"/>
    </row>
    <row r="3410" spans="1:66" ht="25.5" x14ac:dyDescent="0.25">
      <c r="A3410" s="1"/>
      <c r="B3410" s="94">
        <v>3397</v>
      </c>
      <c r="C3410" s="43">
        <v>1066977</v>
      </c>
      <c r="D3410" s="25"/>
      <c r="E3410" s="27" t="s">
        <v>2109</v>
      </c>
      <c r="F3410" s="151" t="s">
        <v>21</v>
      </c>
      <c r="G3410" s="41" t="s">
        <v>585</v>
      </c>
      <c r="H3410" s="46" t="str">
        <f>IFERROR(IFERROR(IF(SEARCH("Usystems",$E3410)&gt;0,"Usystems"),IF(SEARCH("RIIFO",$E3410)&gt;0,"RIIFO","Uponor")),"Uponor")</f>
        <v>Uponor</v>
      </c>
      <c r="I3410" s="25" t="str">
        <f>IFERROR(MID($D3410,1,7)+0,"")</f>
        <v/>
      </c>
      <c r="J3410" s="25" t="str">
        <f>IFERROR(MID($D3410,10,7)+0,"")</f>
        <v/>
      </c>
      <c r="K3410" s="25" t="str">
        <f>IFERROR(MID($D3410,19,7)+0,"")</f>
        <v/>
      </c>
      <c r="L3410" s="25" t="str">
        <f>IFERROR(MID($D3410,28,7)+0,"")</f>
        <v/>
      </c>
      <c r="M3410" s="25" t="str">
        <f>IF(IFERROR(MID($Q3410,1,7)+0,"")&lt;1130000,IF(INDEX(C:C,MATCH(LEFT(Q3410,7)+0,I:I,0))&lt;1130000,"",INDEX(C:C,MATCH(LEFT(Q3410,7)+0,I:I,0))),IFERROR(MID($Q3410,1,7)+0,""))</f>
        <v/>
      </c>
      <c r="N3410" s="25" t="str">
        <f>IF(IFERROR(MID($Q3410,10,7)+0,"")&lt;1130000,"",IFERROR(MID($Q3410,10,7)+0,""))</f>
        <v/>
      </c>
      <c r="O3410" s="25" t="str">
        <f>IF(IFERROR(MID($Q3410,19,7)+0,"")&lt;1130000,"",IFERROR(MID($Q3410,19,7)+0,""))</f>
        <v/>
      </c>
      <c r="P3410" s="25" t="str">
        <f>IF(M3410="","",IF(N3410="",M3410,M3410&amp;", "&amp;N3410))</f>
        <v/>
      </c>
      <c r="Q3410" s="25"/>
      <c r="R3410" s="25"/>
      <c r="S3410" s="35" t="s">
        <v>103</v>
      </c>
      <c r="T3410" s="25" t="s">
        <v>36</v>
      </c>
      <c r="U3410" s="185">
        <v>74309</v>
      </c>
      <c r="V3410" s="188">
        <v>74309</v>
      </c>
      <c r="W3410" s="189">
        <v>74309</v>
      </c>
      <c r="X3410" s="31">
        <v>74309</v>
      </c>
      <c r="Y3410" s="90">
        <f>IFERROR(ROUND(X3410/W3410-1,2),"")</f>
        <v>0</v>
      </c>
      <c r="Z3410" s="31">
        <f>IF(OR(S3410="VLD MLC components",S3410="VLD MLC pipes",S3410="VLD PEX components",S3410="VLD PEX pipes",S3410="VLD PHC components",S3410="VLD PHC pipes",S3410="Controls VLD"),"По запросу",X3410)</f>
        <v>74309</v>
      </c>
      <c r="AA3410" s="63">
        <f>ROUND(X3410/1.2,3)</f>
        <v>61924.167000000001</v>
      </c>
      <c r="AB3410" s="23">
        <v>61924.167000000001</v>
      </c>
      <c r="AC3410" s="190">
        <f>IFERROR(ROUND(AA3410/AB3410-1,2),"")</f>
        <v>0</v>
      </c>
      <c r="AD3410" s="25">
        <v>0.55000000000000004</v>
      </c>
      <c r="AE3410" s="25">
        <v>1.0999999999999999E-2</v>
      </c>
      <c r="AF3410" s="25">
        <v>0</v>
      </c>
      <c r="AG3410" s="25" t="s">
        <v>22</v>
      </c>
      <c r="AH3410" s="25">
        <v>0</v>
      </c>
      <c r="AI3410" s="25">
        <v>0</v>
      </c>
      <c r="AJ3410" s="25" t="s">
        <v>20</v>
      </c>
      <c r="AK3410" s="42" t="s">
        <v>19</v>
      </c>
      <c r="AL3410" s="25" t="s">
        <v>20</v>
      </c>
      <c r="AM3410" s="25">
        <v>1</v>
      </c>
      <c r="AN3410" s="25" t="s">
        <v>22</v>
      </c>
      <c r="AO3410" s="25" t="s">
        <v>22</v>
      </c>
      <c r="AP3410" s="25" t="s">
        <v>22</v>
      </c>
      <c r="AQ3410" s="25"/>
      <c r="AR3410" s="94"/>
      <c r="AS3410" s="157">
        <v>2</v>
      </c>
      <c r="AT3410" s="93" t="s">
        <v>22</v>
      </c>
      <c r="AU3410" s="92" t="s">
        <v>22</v>
      </c>
      <c r="AV3410" s="91" t="s">
        <v>152</v>
      </c>
      <c r="AW3410" s="92" t="s">
        <v>152</v>
      </c>
      <c r="AX3410" s="92" t="s">
        <v>48</v>
      </c>
      <c r="AY3410" s="91" t="s">
        <v>152</v>
      </c>
      <c r="AZ3410" s="23"/>
      <c r="BA3410" s="25" t="s">
        <v>2108</v>
      </c>
      <c r="BB3410" t="s">
        <v>25</v>
      </c>
      <c r="BC3410" t="e">
        <v>#N/A</v>
      </c>
      <c r="BD3410" t="e">
        <f>IF(Z3410=BC3410,"OK")</f>
        <v>#N/A</v>
      </c>
      <c r="BE3410">
        <v>0.55000000000000004</v>
      </c>
      <c r="BF3410">
        <v>1.0999999999999999E-2</v>
      </c>
      <c r="BG3410" t="s">
        <v>22</v>
      </c>
      <c r="BH3410" t="s">
        <v>22</v>
      </c>
      <c r="BI3410" t="s">
        <v>22</v>
      </c>
      <c r="BJ3410">
        <v>0</v>
      </c>
      <c r="BK3410">
        <v>0</v>
      </c>
      <c r="BN3410" s="183"/>
    </row>
    <row r="3411" spans="1:66" x14ac:dyDescent="0.25">
      <c r="A3411" s="1"/>
      <c r="B3411" s="94">
        <v>3398</v>
      </c>
      <c r="C3411" s="43">
        <v>1066978</v>
      </c>
      <c r="D3411" s="25"/>
      <c r="E3411" s="27" t="s">
        <v>2107</v>
      </c>
      <c r="F3411" s="151" t="s">
        <v>21</v>
      </c>
      <c r="G3411" s="25"/>
      <c r="H3411" s="46" t="str">
        <f>IFERROR(IFERROR(IF(SEARCH("Usystems",$E3411)&gt;0,"Usystems"),IF(SEARCH("RIIFO",$E3411)&gt;0,"RIIFO","Uponor")),"Uponor")</f>
        <v>Uponor</v>
      </c>
      <c r="I3411" s="25" t="str">
        <f>IFERROR(MID($D3411,1,7)+0,"")</f>
        <v/>
      </c>
      <c r="J3411" s="25" t="str">
        <f>IFERROR(MID($D3411,10,7)+0,"")</f>
        <v/>
      </c>
      <c r="K3411" s="25" t="str">
        <f>IFERROR(MID($D3411,19,7)+0,"")</f>
        <v/>
      </c>
      <c r="L3411" s="25" t="str">
        <f>IFERROR(MID($D3411,28,7)+0,"")</f>
        <v/>
      </c>
      <c r="M3411" s="25" t="str">
        <f>IF(IFERROR(MID($Q3411,1,7)+0,"")&lt;1130000,IF(INDEX(C:C,MATCH(LEFT(Q3411,7)+0,I:I,0))&lt;1130000,"",INDEX(C:C,MATCH(LEFT(Q3411,7)+0,I:I,0))),IFERROR(MID($Q3411,1,7)+0,""))</f>
        <v/>
      </c>
      <c r="N3411" s="25" t="str">
        <f>IF(IFERROR(MID($Q3411,10,7)+0,"")&lt;1130000,"",IFERROR(MID($Q3411,10,7)+0,""))</f>
        <v/>
      </c>
      <c r="O3411" s="25" t="str">
        <f>IF(IFERROR(MID($Q3411,19,7)+0,"")&lt;1130000,"",IFERROR(MID($Q3411,19,7)+0,""))</f>
        <v/>
      </c>
      <c r="P3411" s="25" t="str">
        <f>IF(M3411="","",IF(N3411="",M3411,M3411&amp;", "&amp;N3411))</f>
        <v/>
      </c>
      <c r="Q3411" s="25"/>
      <c r="R3411" s="25"/>
      <c r="S3411" s="35" t="s">
        <v>103</v>
      </c>
      <c r="T3411" s="25" t="s">
        <v>36</v>
      </c>
      <c r="U3411" s="185">
        <v>95629</v>
      </c>
      <c r="V3411" s="188">
        <v>95629</v>
      </c>
      <c r="W3411" s="189">
        <v>95629</v>
      </c>
      <c r="X3411" s="31">
        <v>95629</v>
      </c>
      <c r="Y3411" s="90">
        <f>IFERROR(ROUND(X3411/W3411-1,2),"")</f>
        <v>0</v>
      </c>
      <c r="Z3411" s="31">
        <f>IF(OR(S3411="VLD MLC components",S3411="VLD MLC pipes",S3411="VLD PEX components",S3411="VLD PEX pipes",S3411="VLD PHC components",S3411="VLD PHC pipes",S3411="Controls VLD"),"По запросу",X3411)</f>
        <v>95629</v>
      </c>
      <c r="AA3411" s="63">
        <f>ROUND(X3411/1.2,3)</f>
        <v>79690.832999999999</v>
      </c>
      <c r="AB3411" s="23">
        <v>79690.832999999999</v>
      </c>
      <c r="AC3411" s="190">
        <f>IFERROR(ROUND(AA3411/AB3411-1,2),"")</f>
        <v>0</v>
      </c>
      <c r="AD3411" s="25">
        <v>5.5</v>
      </c>
      <c r="AE3411" s="25">
        <v>0.02</v>
      </c>
      <c r="AF3411" s="25">
        <v>0</v>
      </c>
      <c r="AG3411" s="25" t="s">
        <v>22</v>
      </c>
      <c r="AH3411" s="25">
        <v>0</v>
      </c>
      <c r="AI3411" s="25">
        <v>0</v>
      </c>
      <c r="AJ3411" s="25" t="s">
        <v>20</v>
      </c>
      <c r="AK3411" s="42" t="s">
        <v>19</v>
      </c>
      <c r="AL3411" s="25" t="s">
        <v>20</v>
      </c>
      <c r="AM3411" s="25">
        <v>1</v>
      </c>
      <c r="AN3411" s="25" t="s">
        <v>22</v>
      </c>
      <c r="AO3411" s="25" t="s">
        <v>22</v>
      </c>
      <c r="AP3411" s="25" t="s">
        <v>22</v>
      </c>
      <c r="AQ3411" s="25"/>
      <c r="AR3411" s="94"/>
      <c r="AS3411" s="157" t="s">
        <v>22</v>
      </c>
      <c r="AT3411" s="93" t="s">
        <v>22</v>
      </c>
      <c r="AU3411" s="92" t="s">
        <v>22</v>
      </c>
      <c r="AV3411" s="91" t="s">
        <v>48</v>
      </c>
      <c r="AW3411" s="92" t="s">
        <v>48</v>
      </c>
      <c r="AX3411" s="92" t="s">
        <v>48</v>
      </c>
      <c r="AY3411" s="91" t="s">
        <v>152</v>
      </c>
      <c r="AZ3411" s="23"/>
      <c r="BA3411" s="25">
        <v>0</v>
      </c>
      <c r="BB3411" t="s">
        <v>48</v>
      </c>
      <c r="BC3411" t="e">
        <v>#N/A</v>
      </c>
      <c r="BD3411" t="e">
        <f>IF(Z3411=BC3411,"OK")</f>
        <v>#N/A</v>
      </c>
      <c r="BE3411">
        <v>5.5</v>
      </c>
      <c r="BF3411">
        <v>0.02</v>
      </c>
      <c r="BG3411" t="s">
        <v>22</v>
      </c>
      <c r="BH3411" t="s">
        <v>22</v>
      </c>
      <c r="BI3411" t="s">
        <v>22</v>
      </c>
      <c r="BJ3411">
        <v>0</v>
      </c>
      <c r="BK3411">
        <v>0</v>
      </c>
      <c r="BN3411" s="183"/>
    </row>
    <row r="3412" spans="1:66" x14ac:dyDescent="0.25">
      <c r="A3412" s="1"/>
      <c r="B3412" s="94">
        <v>3399</v>
      </c>
      <c r="C3412" s="43">
        <v>1066979</v>
      </c>
      <c r="D3412" s="25"/>
      <c r="E3412" s="27" t="s">
        <v>2106</v>
      </c>
      <c r="F3412" s="151" t="s">
        <v>21</v>
      </c>
      <c r="G3412" s="25"/>
      <c r="H3412" s="46" t="str">
        <f>IFERROR(IFERROR(IF(SEARCH("Usystems",$E3412)&gt;0,"Usystems"),IF(SEARCH("RIIFO",$E3412)&gt;0,"RIIFO","Uponor")),"Uponor")</f>
        <v>Uponor</v>
      </c>
      <c r="I3412" s="25" t="str">
        <f>IFERROR(MID($D3412,1,7)+0,"")</f>
        <v/>
      </c>
      <c r="J3412" s="25" t="str">
        <f>IFERROR(MID($D3412,10,7)+0,"")</f>
        <v/>
      </c>
      <c r="K3412" s="25" t="str">
        <f>IFERROR(MID($D3412,19,7)+0,"")</f>
        <v/>
      </c>
      <c r="L3412" s="25" t="str">
        <f>IFERROR(MID($D3412,28,7)+0,"")</f>
        <v/>
      </c>
      <c r="M3412" s="25" t="str">
        <f>IF(IFERROR(MID($Q3412,1,7)+0,"")&lt;1130000,IF(INDEX(C:C,MATCH(LEFT(Q3412,7)+0,I:I,0))&lt;1130000,"",INDEX(C:C,MATCH(LEFT(Q3412,7)+0,I:I,0))),IFERROR(MID($Q3412,1,7)+0,""))</f>
        <v/>
      </c>
      <c r="N3412" s="25" t="str">
        <f>IF(IFERROR(MID($Q3412,10,7)+0,"")&lt;1130000,"",IFERROR(MID($Q3412,10,7)+0,""))</f>
        <v/>
      </c>
      <c r="O3412" s="25" t="str">
        <f>IF(IFERROR(MID($Q3412,19,7)+0,"")&lt;1130000,"",IFERROR(MID($Q3412,19,7)+0,""))</f>
        <v/>
      </c>
      <c r="P3412" s="25" t="str">
        <f>IF(M3412="","",IF(N3412="",M3412,M3412&amp;", "&amp;N3412))</f>
        <v/>
      </c>
      <c r="Q3412" s="25"/>
      <c r="R3412" s="25"/>
      <c r="S3412" s="35" t="s">
        <v>103</v>
      </c>
      <c r="T3412" s="25" t="s">
        <v>36</v>
      </c>
      <c r="U3412" s="185">
        <v>92727</v>
      </c>
      <c r="V3412" s="188">
        <v>92727</v>
      </c>
      <c r="W3412" s="189">
        <v>92727</v>
      </c>
      <c r="X3412" s="31">
        <v>92727</v>
      </c>
      <c r="Y3412" s="90">
        <f>IFERROR(ROUND(X3412/W3412-1,2),"")</f>
        <v>0</v>
      </c>
      <c r="Z3412" s="31">
        <f>IF(OR(S3412="VLD MLC components",S3412="VLD MLC pipes",S3412="VLD PEX components",S3412="VLD PEX pipes",S3412="VLD PHC components",S3412="VLD PHC pipes",S3412="Controls VLD"),"По запросу",X3412)</f>
        <v>92727</v>
      </c>
      <c r="AA3412" s="63">
        <f>ROUND(X3412/1.2,3)</f>
        <v>77272.5</v>
      </c>
      <c r="AB3412" s="23">
        <v>77272.5</v>
      </c>
      <c r="AC3412" s="190">
        <f>IFERROR(ROUND(AA3412/AB3412-1,2),"")</f>
        <v>0</v>
      </c>
      <c r="AD3412" s="25">
        <v>5.5</v>
      </c>
      <c r="AE3412" s="25">
        <v>0.02</v>
      </c>
      <c r="AF3412" s="25">
        <v>0</v>
      </c>
      <c r="AG3412" s="25" t="s">
        <v>22</v>
      </c>
      <c r="AH3412" s="25">
        <v>0</v>
      </c>
      <c r="AI3412" s="25">
        <v>0</v>
      </c>
      <c r="AJ3412" s="25" t="s">
        <v>20</v>
      </c>
      <c r="AK3412" s="42" t="s">
        <v>19</v>
      </c>
      <c r="AL3412" s="25" t="s">
        <v>20</v>
      </c>
      <c r="AM3412" s="25">
        <v>1</v>
      </c>
      <c r="AN3412" s="25" t="s">
        <v>22</v>
      </c>
      <c r="AO3412" s="25" t="s">
        <v>22</v>
      </c>
      <c r="AP3412" s="25" t="s">
        <v>22</v>
      </c>
      <c r="AQ3412" s="25"/>
      <c r="AR3412" s="94"/>
      <c r="AS3412" s="157" t="s">
        <v>22</v>
      </c>
      <c r="AT3412" s="93" t="s">
        <v>22</v>
      </c>
      <c r="AU3412" s="92" t="s">
        <v>22</v>
      </c>
      <c r="AV3412" s="91" t="s">
        <v>48</v>
      </c>
      <c r="AW3412" s="92" t="s">
        <v>48</v>
      </c>
      <c r="AX3412" s="92" t="s">
        <v>48</v>
      </c>
      <c r="AY3412" s="91" t="s">
        <v>152</v>
      </c>
      <c r="AZ3412" s="23"/>
      <c r="BA3412" s="25">
        <v>0</v>
      </c>
      <c r="BB3412" t="s">
        <v>48</v>
      </c>
      <c r="BC3412" t="e">
        <v>#N/A</v>
      </c>
      <c r="BD3412" t="e">
        <f>IF(Z3412=BC3412,"OK")</f>
        <v>#N/A</v>
      </c>
      <c r="BE3412">
        <v>5.5</v>
      </c>
      <c r="BF3412">
        <v>0.02</v>
      </c>
      <c r="BG3412" t="s">
        <v>22</v>
      </c>
      <c r="BH3412" t="s">
        <v>22</v>
      </c>
      <c r="BI3412" t="s">
        <v>22</v>
      </c>
      <c r="BJ3412">
        <v>0</v>
      </c>
      <c r="BK3412">
        <v>0</v>
      </c>
      <c r="BN3412" s="183"/>
    </row>
    <row r="3413" spans="1:66" x14ac:dyDescent="0.25">
      <c r="A3413" s="1"/>
      <c r="B3413" s="94">
        <v>3400</v>
      </c>
      <c r="C3413" s="43">
        <v>1066981</v>
      </c>
      <c r="D3413" s="25"/>
      <c r="E3413" s="27" t="s">
        <v>2105</v>
      </c>
      <c r="F3413" s="151" t="s">
        <v>21</v>
      </c>
      <c r="G3413" s="25"/>
      <c r="H3413" s="46" t="str">
        <f>IFERROR(IFERROR(IF(SEARCH("Usystems",$E3413)&gt;0,"Usystems"),IF(SEARCH("RIIFO",$E3413)&gt;0,"RIIFO","Uponor")),"Uponor")</f>
        <v>Uponor</v>
      </c>
      <c r="I3413" s="25" t="str">
        <f>IFERROR(MID($D3413,1,7)+0,"")</f>
        <v/>
      </c>
      <c r="J3413" s="25" t="str">
        <f>IFERROR(MID($D3413,10,7)+0,"")</f>
        <v/>
      </c>
      <c r="K3413" s="25" t="str">
        <f>IFERROR(MID($D3413,19,7)+0,"")</f>
        <v/>
      </c>
      <c r="L3413" s="25" t="str">
        <f>IFERROR(MID($D3413,28,7)+0,"")</f>
        <v/>
      </c>
      <c r="M3413" s="25" t="str">
        <f>IF(IFERROR(MID($Q3413,1,7)+0,"")&lt;1130000,IF(INDEX(C:C,MATCH(LEFT(Q3413,7)+0,I:I,0))&lt;1130000,"",INDEX(C:C,MATCH(LEFT(Q3413,7)+0,I:I,0))),IFERROR(MID($Q3413,1,7)+0,""))</f>
        <v/>
      </c>
      <c r="N3413" s="25" t="str">
        <f>IF(IFERROR(MID($Q3413,10,7)+0,"")&lt;1130000,"",IFERROR(MID($Q3413,10,7)+0,""))</f>
        <v/>
      </c>
      <c r="O3413" s="25" t="str">
        <f>IF(IFERROR(MID($Q3413,19,7)+0,"")&lt;1130000,"",IFERROR(MID($Q3413,19,7)+0,""))</f>
        <v/>
      </c>
      <c r="P3413" s="25" t="str">
        <f>IF(M3413="","",IF(N3413="",M3413,M3413&amp;", "&amp;N3413))</f>
        <v/>
      </c>
      <c r="Q3413" s="25"/>
      <c r="R3413" s="25"/>
      <c r="S3413" s="35" t="s">
        <v>103</v>
      </c>
      <c r="T3413" s="25" t="s">
        <v>36</v>
      </c>
      <c r="U3413" s="185">
        <v>127128</v>
      </c>
      <c r="V3413" s="188">
        <v>127128</v>
      </c>
      <c r="W3413" s="189">
        <v>127128</v>
      </c>
      <c r="X3413" s="31">
        <v>127128</v>
      </c>
      <c r="Y3413" s="90">
        <f>IFERROR(ROUND(X3413/W3413-1,2),"")</f>
        <v>0</v>
      </c>
      <c r="Z3413" s="31">
        <f>IF(OR(S3413="VLD MLC components",S3413="VLD MLC pipes",S3413="VLD PEX components",S3413="VLD PEX pipes",S3413="VLD PHC components",S3413="VLD PHC pipes",S3413="Controls VLD"),"По запросу",X3413)</f>
        <v>127128</v>
      </c>
      <c r="AA3413" s="63">
        <f>ROUND(X3413/1.2,3)</f>
        <v>105940</v>
      </c>
      <c r="AB3413" s="23">
        <v>105940</v>
      </c>
      <c r="AC3413" s="190">
        <f>IFERROR(ROUND(AA3413/AB3413-1,2),"")</f>
        <v>0</v>
      </c>
      <c r="AD3413" s="25">
        <v>13.5</v>
      </c>
      <c r="AE3413" s="25">
        <v>0.02</v>
      </c>
      <c r="AF3413" s="25">
        <v>0</v>
      </c>
      <c r="AG3413" s="25" t="s">
        <v>22</v>
      </c>
      <c r="AH3413" s="25">
        <v>0</v>
      </c>
      <c r="AI3413" s="25">
        <v>0</v>
      </c>
      <c r="AJ3413" s="25" t="s">
        <v>20</v>
      </c>
      <c r="AK3413" s="42" t="s">
        <v>19</v>
      </c>
      <c r="AL3413" s="25" t="s">
        <v>20</v>
      </c>
      <c r="AM3413" s="25">
        <v>1</v>
      </c>
      <c r="AN3413" s="25" t="s">
        <v>22</v>
      </c>
      <c r="AO3413" s="25" t="s">
        <v>22</v>
      </c>
      <c r="AP3413" s="25" t="s">
        <v>22</v>
      </c>
      <c r="AQ3413" s="25"/>
      <c r="AR3413" s="94"/>
      <c r="AS3413" s="157" t="s">
        <v>22</v>
      </c>
      <c r="AT3413" s="93" t="s">
        <v>22</v>
      </c>
      <c r="AU3413" s="92" t="s">
        <v>22</v>
      </c>
      <c r="AV3413" s="91" t="s">
        <v>48</v>
      </c>
      <c r="AW3413" s="92" t="s">
        <v>48</v>
      </c>
      <c r="AX3413" s="92" t="s">
        <v>48</v>
      </c>
      <c r="AY3413" s="91" t="s">
        <v>152</v>
      </c>
      <c r="AZ3413" s="23"/>
      <c r="BA3413" s="25">
        <v>0</v>
      </c>
      <c r="BB3413" t="s">
        <v>48</v>
      </c>
      <c r="BC3413" t="e">
        <v>#N/A</v>
      </c>
      <c r="BD3413" t="e">
        <f>IF(Z3413=BC3413,"OK")</f>
        <v>#N/A</v>
      </c>
      <c r="BE3413">
        <v>13.5</v>
      </c>
      <c r="BF3413">
        <v>0.02</v>
      </c>
      <c r="BG3413" t="s">
        <v>22</v>
      </c>
      <c r="BH3413" t="s">
        <v>22</v>
      </c>
      <c r="BI3413" t="s">
        <v>22</v>
      </c>
      <c r="BJ3413">
        <v>0</v>
      </c>
      <c r="BK3413">
        <v>0</v>
      </c>
      <c r="BN3413" s="183"/>
    </row>
    <row r="3414" spans="1:66" ht="25.5" x14ac:dyDescent="0.25">
      <c r="A3414" s="1"/>
      <c r="B3414" s="94">
        <v>3401</v>
      </c>
      <c r="C3414" s="43">
        <v>1066984</v>
      </c>
      <c r="D3414" s="25"/>
      <c r="E3414" s="27" t="s">
        <v>2104</v>
      </c>
      <c r="F3414" s="151" t="s">
        <v>44</v>
      </c>
      <c r="G3414" s="41" t="s">
        <v>585</v>
      </c>
      <c r="H3414" s="46" t="str">
        <f>IFERROR(IFERROR(IF(SEARCH("Usystems",$E3414)&gt;0,"Usystems"),IF(SEARCH("RIIFO",$E3414)&gt;0,"RIIFO","Uponor")),"Uponor")</f>
        <v>Uponor</v>
      </c>
      <c r="I3414" s="25" t="str">
        <f>IFERROR(MID($D3414,1,7)+0,"")</f>
        <v/>
      </c>
      <c r="J3414" s="25" t="str">
        <f>IFERROR(MID($D3414,10,7)+0,"")</f>
        <v/>
      </c>
      <c r="K3414" s="25" t="str">
        <f>IFERROR(MID($D3414,19,7)+0,"")</f>
        <v/>
      </c>
      <c r="L3414" s="25" t="str">
        <f>IFERROR(MID($D3414,28,7)+0,"")</f>
        <v/>
      </c>
      <c r="M3414" s="25" t="str">
        <f>IF(IFERROR(MID($Q3414,1,7)+0,"")&lt;1130000,IF(INDEX(C:C,MATCH(LEFT(Q3414,7)+0,I:I,0))&lt;1130000,"",INDEX(C:C,MATCH(LEFT(Q3414,7)+0,I:I,0))),IFERROR(MID($Q3414,1,7)+0,""))</f>
        <v/>
      </c>
      <c r="N3414" s="25" t="str">
        <f>IF(IFERROR(MID($Q3414,10,7)+0,"")&lt;1130000,"",IFERROR(MID($Q3414,10,7)+0,""))</f>
        <v/>
      </c>
      <c r="O3414" s="25" t="str">
        <f>IF(IFERROR(MID($Q3414,19,7)+0,"")&lt;1130000,"",IFERROR(MID($Q3414,19,7)+0,""))</f>
        <v/>
      </c>
      <c r="P3414" s="25" t="str">
        <f>IF(M3414="","",IF(N3414="",M3414,M3414&amp;", "&amp;N3414))</f>
        <v/>
      </c>
      <c r="Q3414" s="25"/>
      <c r="R3414" s="25"/>
      <c r="S3414" s="35" t="s">
        <v>103</v>
      </c>
      <c r="T3414" s="25" t="s">
        <v>36</v>
      </c>
      <c r="U3414" s="185">
        <v>59447</v>
      </c>
      <c r="V3414" s="188">
        <v>59447</v>
      </c>
      <c r="W3414" s="189">
        <v>59447</v>
      </c>
      <c r="X3414" s="31">
        <v>59447</v>
      </c>
      <c r="Y3414" s="90">
        <f>IFERROR(ROUND(X3414/W3414-1,2),"")</f>
        <v>0</v>
      </c>
      <c r="Z3414" s="31">
        <f>IF(OR(S3414="VLD MLC components",S3414="VLD MLC pipes",S3414="VLD PEX components",S3414="VLD PEX pipes",S3414="VLD PHC components",S3414="VLD PHC pipes",S3414="Controls VLD"),"По запросу",X3414)</f>
        <v>59447</v>
      </c>
      <c r="AA3414" s="63">
        <f>ROUND(X3414/1.2,3)</f>
        <v>49539.167000000001</v>
      </c>
      <c r="AB3414" s="23">
        <v>49539.167000000001</v>
      </c>
      <c r="AC3414" s="190">
        <f>IFERROR(ROUND(AA3414/AB3414-1,2),"")</f>
        <v>0</v>
      </c>
      <c r="AD3414" s="25">
        <v>0.4</v>
      </c>
      <c r="AE3414" s="25">
        <v>8.9999999999999993E-3</v>
      </c>
      <c r="AF3414" s="25">
        <v>0</v>
      </c>
      <c r="AG3414" s="25" t="s">
        <v>22</v>
      </c>
      <c r="AH3414" s="25">
        <v>0</v>
      </c>
      <c r="AI3414" s="25">
        <v>0</v>
      </c>
      <c r="AJ3414" s="25" t="s">
        <v>20</v>
      </c>
      <c r="AK3414" s="42" t="s">
        <v>19</v>
      </c>
      <c r="AL3414" s="25" t="s">
        <v>20</v>
      </c>
      <c r="AM3414" s="25">
        <v>1</v>
      </c>
      <c r="AN3414" s="25" t="s">
        <v>22</v>
      </c>
      <c r="AO3414" s="25" t="s">
        <v>22</v>
      </c>
      <c r="AP3414" s="25" t="s">
        <v>22</v>
      </c>
      <c r="AQ3414" s="25"/>
      <c r="AR3414" s="94"/>
      <c r="AS3414" s="157">
        <v>1</v>
      </c>
      <c r="AT3414" s="93" t="s">
        <v>22</v>
      </c>
      <c r="AU3414" s="92" t="s">
        <v>22</v>
      </c>
      <c r="AV3414" s="91" t="s">
        <v>152</v>
      </c>
      <c r="AW3414" s="92" t="s">
        <v>152</v>
      </c>
      <c r="AX3414" s="92" t="s">
        <v>48</v>
      </c>
      <c r="AY3414" s="91" t="s">
        <v>152</v>
      </c>
      <c r="AZ3414" s="23"/>
      <c r="BA3414" s="25" t="s">
        <v>2103</v>
      </c>
      <c r="BB3414" t="s">
        <v>25</v>
      </c>
      <c r="BC3414" t="e">
        <v>#N/A</v>
      </c>
      <c r="BD3414" t="e">
        <f>IF(Z3414=BC3414,"OK")</f>
        <v>#N/A</v>
      </c>
      <c r="BE3414">
        <v>0.4</v>
      </c>
      <c r="BF3414">
        <v>8.9999999999999993E-3</v>
      </c>
      <c r="BG3414" t="s">
        <v>22</v>
      </c>
      <c r="BH3414" t="s">
        <v>22</v>
      </c>
      <c r="BI3414" t="s">
        <v>22</v>
      </c>
      <c r="BJ3414">
        <v>0</v>
      </c>
      <c r="BK3414">
        <v>0</v>
      </c>
      <c r="BN3414" s="183"/>
    </row>
    <row r="3415" spans="1:66" ht="25.5" x14ac:dyDescent="0.25">
      <c r="A3415" s="1"/>
      <c r="B3415" s="94">
        <v>3402</v>
      </c>
      <c r="C3415" s="43">
        <v>1067004</v>
      </c>
      <c r="D3415" s="25"/>
      <c r="E3415" s="27" t="s">
        <v>2102</v>
      </c>
      <c r="F3415" s="151" t="s">
        <v>21</v>
      </c>
      <c r="G3415" s="25"/>
      <c r="H3415" s="46" t="str">
        <f>IFERROR(IFERROR(IF(SEARCH("Usystems",$E3415)&gt;0,"Usystems"),IF(SEARCH("RIIFO",$E3415)&gt;0,"RIIFO","Uponor")),"Uponor")</f>
        <v>Uponor</v>
      </c>
      <c r="I3415" s="25" t="str">
        <f>IFERROR(MID($D3415,1,7)+0,"")</f>
        <v/>
      </c>
      <c r="J3415" s="25" t="str">
        <f>IFERROR(MID($D3415,10,7)+0,"")</f>
        <v/>
      </c>
      <c r="K3415" s="25" t="str">
        <f>IFERROR(MID($D3415,19,7)+0,"")</f>
        <v/>
      </c>
      <c r="L3415" s="25" t="str">
        <f>IFERROR(MID($D3415,28,7)+0,"")</f>
        <v/>
      </c>
      <c r="M3415" s="25" t="str">
        <f>IF(IFERROR(MID($Q3415,1,7)+0,"")&lt;1130000,IF(INDEX(C:C,MATCH(LEFT(Q3415,7)+0,I:I,0))&lt;1130000,"",INDEX(C:C,MATCH(LEFT(Q3415,7)+0,I:I,0))),IFERROR(MID($Q3415,1,7)+0,""))</f>
        <v/>
      </c>
      <c r="N3415" s="25" t="str">
        <f>IF(IFERROR(MID($Q3415,10,7)+0,"")&lt;1130000,"",IFERROR(MID($Q3415,10,7)+0,""))</f>
        <v/>
      </c>
      <c r="O3415" s="25" t="str">
        <f>IF(IFERROR(MID($Q3415,19,7)+0,"")&lt;1130000,"",IFERROR(MID($Q3415,19,7)+0,""))</f>
        <v/>
      </c>
      <c r="P3415" s="25" t="str">
        <f>IF(M3415="","",IF(N3415="",M3415,M3415&amp;", "&amp;N3415))</f>
        <v/>
      </c>
      <c r="Q3415" s="25"/>
      <c r="R3415" s="25"/>
      <c r="S3415" s="35" t="s">
        <v>103</v>
      </c>
      <c r="T3415" s="25" t="s">
        <v>36</v>
      </c>
      <c r="U3415" s="185">
        <v>74309</v>
      </c>
      <c r="V3415" s="188">
        <v>74309</v>
      </c>
      <c r="W3415" s="189">
        <v>74309</v>
      </c>
      <c r="X3415" s="31">
        <v>74309</v>
      </c>
      <c r="Y3415" s="90">
        <f>IFERROR(ROUND(X3415/W3415-1,2),"")</f>
        <v>0</v>
      </c>
      <c r="Z3415" s="31">
        <f>IF(OR(S3415="VLD MLC components",S3415="VLD MLC pipes",S3415="VLD PEX components",S3415="VLD PEX pipes",S3415="VLD PHC components",S3415="VLD PHC pipes",S3415="Controls VLD"),"По запросу",X3415)</f>
        <v>74309</v>
      </c>
      <c r="AA3415" s="63">
        <f>ROUND(X3415/1.2,3)</f>
        <v>61924.167000000001</v>
      </c>
      <c r="AB3415" s="23">
        <v>61924.167000000001</v>
      </c>
      <c r="AC3415" s="190">
        <f>IFERROR(ROUND(AA3415/AB3415-1,2),"")</f>
        <v>0</v>
      </c>
      <c r="AD3415" s="25">
        <v>0.55000000000000004</v>
      </c>
      <c r="AE3415" s="25">
        <v>1.0999999999999999E-2</v>
      </c>
      <c r="AF3415" s="25">
        <v>0</v>
      </c>
      <c r="AG3415" s="25" t="s">
        <v>22</v>
      </c>
      <c r="AH3415" s="25">
        <v>0</v>
      </c>
      <c r="AI3415" s="25">
        <v>0</v>
      </c>
      <c r="AJ3415" s="25" t="s">
        <v>20</v>
      </c>
      <c r="AK3415" s="42" t="s">
        <v>19</v>
      </c>
      <c r="AL3415" s="25" t="s">
        <v>20</v>
      </c>
      <c r="AM3415" s="25">
        <v>1</v>
      </c>
      <c r="AN3415" s="25" t="s">
        <v>22</v>
      </c>
      <c r="AO3415" s="25" t="s">
        <v>22</v>
      </c>
      <c r="AP3415" s="25" t="s">
        <v>22</v>
      </c>
      <c r="AQ3415" s="25"/>
      <c r="AR3415" s="94"/>
      <c r="AS3415" s="157" t="s">
        <v>22</v>
      </c>
      <c r="AT3415" s="93" t="s">
        <v>22</v>
      </c>
      <c r="AU3415" s="92" t="s">
        <v>22</v>
      </c>
      <c r="AV3415" s="91" t="s">
        <v>48</v>
      </c>
      <c r="AW3415" s="92" t="s">
        <v>48</v>
      </c>
      <c r="AX3415" s="92" t="s">
        <v>48</v>
      </c>
      <c r="AY3415" s="91" t="s">
        <v>152</v>
      </c>
      <c r="AZ3415" s="23"/>
      <c r="BA3415" s="25">
        <v>0</v>
      </c>
      <c r="BB3415" t="s">
        <v>48</v>
      </c>
      <c r="BC3415" t="e">
        <v>#N/A</v>
      </c>
      <c r="BD3415" t="e">
        <f>IF(Z3415=BC3415,"OK")</f>
        <v>#N/A</v>
      </c>
      <c r="BE3415">
        <v>0.55000000000000004</v>
      </c>
      <c r="BF3415">
        <v>1.0999999999999999E-2</v>
      </c>
      <c r="BG3415" t="s">
        <v>22</v>
      </c>
      <c r="BH3415" t="s">
        <v>22</v>
      </c>
      <c r="BI3415" t="s">
        <v>22</v>
      </c>
      <c r="BJ3415">
        <v>0</v>
      </c>
      <c r="BK3415">
        <v>0</v>
      </c>
      <c r="BN3415" s="183"/>
    </row>
    <row r="3416" spans="1:66" ht="25.5" x14ac:dyDescent="0.25">
      <c r="A3416" s="1"/>
      <c r="B3416" s="94">
        <v>3403</v>
      </c>
      <c r="C3416" s="43">
        <v>1067014</v>
      </c>
      <c r="D3416" s="25"/>
      <c r="E3416" s="27" t="s">
        <v>2101</v>
      </c>
      <c r="F3416" s="151" t="s">
        <v>21</v>
      </c>
      <c r="G3416" s="41" t="s">
        <v>30</v>
      </c>
      <c r="H3416" s="46" t="str">
        <f>IFERROR(IFERROR(IF(SEARCH("Usystems",$E3416)&gt;0,"Usystems"),IF(SEARCH("RIIFO",$E3416)&gt;0,"RIIFO","Uponor")),"Uponor")</f>
        <v>Uponor</v>
      </c>
      <c r="I3416" s="25" t="str">
        <f>IFERROR(MID($D3416,1,7)+0,"")</f>
        <v/>
      </c>
      <c r="J3416" s="25" t="str">
        <f>IFERROR(MID($D3416,10,7)+0,"")</f>
        <v/>
      </c>
      <c r="K3416" s="25" t="str">
        <f>IFERROR(MID($D3416,19,7)+0,"")</f>
        <v/>
      </c>
      <c r="L3416" s="25" t="str">
        <f>IFERROR(MID($D3416,28,7)+0,"")</f>
        <v/>
      </c>
      <c r="M3416" s="25" t="str">
        <f>IF(IFERROR(MID($Q3416,1,7)+0,"")&lt;1130000,IF(INDEX(C:C,MATCH(LEFT(Q3416,7)+0,I:I,0))&lt;1130000,"",INDEX(C:C,MATCH(LEFT(Q3416,7)+0,I:I,0))),IFERROR(MID($Q3416,1,7)+0,""))</f>
        <v/>
      </c>
      <c r="N3416" s="25" t="str">
        <f>IF(IFERROR(MID($Q3416,10,7)+0,"")&lt;1130000,"",IFERROR(MID($Q3416,10,7)+0,""))</f>
        <v/>
      </c>
      <c r="O3416" s="25" t="str">
        <f>IF(IFERROR(MID($Q3416,19,7)+0,"")&lt;1130000,"",IFERROR(MID($Q3416,19,7)+0,""))</f>
        <v/>
      </c>
      <c r="P3416" s="25" t="str">
        <f>IF(M3416="","",IF(N3416="",M3416,M3416&amp;", "&amp;N3416))</f>
        <v/>
      </c>
      <c r="Q3416" s="25"/>
      <c r="R3416" s="25"/>
      <c r="S3416" s="35" t="s">
        <v>103</v>
      </c>
      <c r="T3416" s="25" t="s">
        <v>36</v>
      </c>
      <c r="U3416" s="185">
        <v>141655</v>
      </c>
      <c r="V3416" s="188">
        <v>141655</v>
      </c>
      <c r="W3416" s="189">
        <v>141655</v>
      </c>
      <c r="X3416" s="31">
        <v>141655</v>
      </c>
      <c r="Y3416" s="90">
        <f>IFERROR(ROUND(X3416/W3416-1,2),"")</f>
        <v>0</v>
      </c>
      <c r="Z3416" s="31">
        <f>IF(OR(S3416="VLD MLC components",S3416="VLD MLC pipes",S3416="VLD PEX components",S3416="VLD PEX pipes",S3416="VLD PHC components",S3416="VLD PHC pipes",S3416="Controls VLD"),"По запросу",X3416)</f>
        <v>141655</v>
      </c>
      <c r="AA3416" s="63">
        <f>ROUND(X3416/1.2,3)</f>
        <v>118045.833</v>
      </c>
      <c r="AB3416" s="23">
        <v>118045.833</v>
      </c>
      <c r="AC3416" s="190">
        <f>IFERROR(ROUND(AA3416/AB3416-1,2),"")</f>
        <v>0</v>
      </c>
      <c r="AD3416" s="25">
        <v>10</v>
      </c>
      <c r="AE3416" s="25">
        <v>0.04</v>
      </c>
      <c r="AF3416" s="25">
        <v>0</v>
      </c>
      <c r="AG3416" s="25" t="s">
        <v>22</v>
      </c>
      <c r="AH3416" s="25">
        <v>0</v>
      </c>
      <c r="AI3416" s="25">
        <v>0</v>
      </c>
      <c r="AJ3416" s="25" t="s">
        <v>19</v>
      </c>
      <c r="AK3416" s="42" t="s">
        <v>19</v>
      </c>
      <c r="AL3416" s="25" t="s">
        <v>19</v>
      </c>
      <c r="AM3416" s="25">
        <v>1</v>
      </c>
      <c r="AN3416" s="25" t="s">
        <v>22</v>
      </c>
      <c r="AO3416" s="25" t="s">
        <v>22</v>
      </c>
      <c r="AP3416" s="25" t="s">
        <v>22</v>
      </c>
      <c r="AQ3416" s="25"/>
      <c r="AR3416" s="94"/>
      <c r="AS3416" s="157" t="s">
        <v>22</v>
      </c>
      <c r="AT3416" s="93" t="s">
        <v>22</v>
      </c>
      <c r="AU3416" s="92" t="s">
        <v>22</v>
      </c>
      <c r="AV3416" s="91" t="s">
        <v>48</v>
      </c>
      <c r="AW3416" s="92" t="s">
        <v>48</v>
      </c>
      <c r="AX3416" s="92" t="s">
        <v>48</v>
      </c>
      <c r="AY3416" s="91" t="s">
        <v>152</v>
      </c>
      <c r="AZ3416" s="23"/>
      <c r="BA3416" s="25">
        <v>0</v>
      </c>
      <c r="BB3416" t="s">
        <v>48</v>
      </c>
      <c r="BC3416" t="e">
        <v>#N/A</v>
      </c>
      <c r="BD3416" t="e">
        <f>IF(Z3416=BC3416,"OK")</f>
        <v>#N/A</v>
      </c>
      <c r="BE3416">
        <v>10</v>
      </c>
      <c r="BF3416">
        <v>0.04</v>
      </c>
      <c r="BG3416" t="s">
        <v>22</v>
      </c>
      <c r="BH3416" t="s">
        <v>22</v>
      </c>
      <c r="BI3416" t="s">
        <v>22</v>
      </c>
      <c r="BJ3416">
        <v>0</v>
      </c>
      <c r="BK3416">
        <v>0</v>
      </c>
      <c r="BN3416" s="183"/>
    </row>
    <row r="3417" spans="1:66" x14ac:dyDescent="0.25">
      <c r="A3417" s="1"/>
      <c r="B3417" s="94">
        <v>3404</v>
      </c>
      <c r="C3417" s="43">
        <v>1066993</v>
      </c>
      <c r="D3417" s="34"/>
      <c r="E3417" s="27" t="s">
        <v>2100</v>
      </c>
      <c r="F3417" s="213" t="s">
        <v>44</v>
      </c>
      <c r="G3417" s="25"/>
      <c r="H3417" s="46" t="str">
        <f>IFERROR(IFERROR(IF(SEARCH("Usystems",$E3417)&gt;0,"Usystems"),IF(SEARCH("RIIFO",$E3417)&gt;0,"RIIFO","Uponor")),"Uponor")</f>
        <v>Uponor</v>
      </c>
      <c r="I3417" s="25" t="str">
        <f>IFERROR(MID($D3417,1,7)+0,"")</f>
        <v/>
      </c>
      <c r="J3417" s="25" t="str">
        <f>IFERROR(MID($D3417,10,7)+0,"")</f>
        <v/>
      </c>
      <c r="K3417" s="25" t="str">
        <f>IFERROR(MID($D3417,19,7)+0,"")</f>
        <v/>
      </c>
      <c r="L3417" s="25" t="str">
        <f>IFERROR(MID($D3417,28,7)+0,"")</f>
        <v/>
      </c>
      <c r="M3417" s="25" t="str">
        <f>IF(IFERROR(MID($Q3417,1,7)+0,"")&lt;1130000,IF(INDEX(C:C,MATCH(LEFT(Q3417,7)+0,I:I,0))&lt;1130000,"",INDEX(C:C,MATCH(LEFT(Q3417,7)+0,I:I,0))),IFERROR(MID($Q3417,1,7)+0,""))</f>
        <v/>
      </c>
      <c r="N3417" s="25" t="str">
        <f>IF(IFERROR(MID($Q3417,10,7)+0,"")&lt;1130000,"",IFERROR(MID($Q3417,10,7)+0,""))</f>
        <v/>
      </c>
      <c r="O3417" s="25" t="str">
        <f>IF(IFERROR(MID($Q3417,19,7)+0,"")&lt;1130000,"",IFERROR(MID($Q3417,19,7)+0,""))</f>
        <v/>
      </c>
      <c r="P3417" s="25" t="str">
        <f>IF(M3417="","",IF(N3417="",M3417,M3417&amp;", "&amp;N3417))</f>
        <v/>
      </c>
      <c r="Q3417" s="25"/>
      <c r="R3417" s="25"/>
      <c r="S3417" s="35" t="s">
        <v>103</v>
      </c>
      <c r="T3417" s="34" t="s">
        <v>36</v>
      </c>
      <c r="U3417" s="185">
        <v>23884</v>
      </c>
      <c r="V3417" s="188">
        <v>23884</v>
      </c>
      <c r="W3417" s="189">
        <v>23884</v>
      </c>
      <c r="X3417" s="31">
        <v>23884</v>
      </c>
      <c r="Y3417" s="90">
        <f>IFERROR(ROUND(X3417/W3417-1,2),"")</f>
        <v>0</v>
      </c>
      <c r="Z3417" s="31">
        <f>IF(OR(S3417="VLD MLC components",S3417="VLD MLC pipes",S3417="VLD PEX components",S3417="VLD PEX pipes",S3417="VLD PHC components",S3417="VLD PHC pipes",S3417="Controls VLD"),"По запросу",X3417)</f>
        <v>23884</v>
      </c>
      <c r="AA3417" s="63">
        <f>ROUND(X3417/1.2,3)</f>
        <v>19903.332999999999</v>
      </c>
      <c r="AB3417" s="23">
        <v>19903.332999999999</v>
      </c>
      <c r="AC3417" s="190">
        <f>IFERROR(ROUND(AA3417/AB3417-1,2),"")</f>
        <v>0</v>
      </c>
      <c r="AD3417" s="25">
        <v>1</v>
      </c>
      <c r="AE3417" s="25">
        <v>0.03</v>
      </c>
      <c r="AF3417" s="25">
        <v>0</v>
      </c>
      <c r="AG3417" s="25" t="s">
        <v>22</v>
      </c>
      <c r="AH3417" s="25">
        <v>0</v>
      </c>
      <c r="AI3417" s="25">
        <v>0</v>
      </c>
      <c r="AJ3417" s="25" t="s">
        <v>20</v>
      </c>
      <c r="AK3417" s="42" t="s">
        <v>19</v>
      </c>
      <c r="AL3417" s="25" t="s">
        <v>20</v>
      </c>
      <c r="AM3417" s="25">
        <v>1</v>
      </c>
      <c r="AN3417" s="25" t="s">
        <v>22</v>
      </c>
      <c r="AO3417" s="25" t="s">
        <v>22</v>
      </c>
      <c r="AP3417" s="25" t="s">
        <v>22</v>
      </c>
      <c r="AQ3417" s="25"/>
      <c r="AR3417" s="94"/>
      <c r="AS3417" s="157" t="s">
        <v>22</v>
      </c>
      <c r="AT3417" s="93">
        <v>42786</v>
      </c>
      <c r="AU3417" s="92" t="s">
        <v>22</v>
      </c>
      <c r="AV3417" s="91" t="s">
        <v>48</v>
      </c>
      <c r="AW3417" s="92" t="s">
        <v>48</v>
      </c>
      <c r="AX3417" s="92" t="s">
        <v>48</v>
      </c>
      <c r="AY3417" s="91" t="s">
        <v>152</v>
      </c>
      <c r="AZ3417" s="23"/>
      <c r="BA3417" s="25">
        <v>0</v>
      </c>
      <c r="BB3417" t="s">
        <v>48</v>
      </c>
      <c r="BC3417" t="e">
        <v>#N/A</v>
      </c>
      <c r="BD3417" t="e">
        <f>IF(Z3417=BC3417,"OK")</f>
        <v>#N/A</v>
      </c>
      <c r="BE3417">
        <v>1</v>
      </c>
      <c r="BF3417">
        <v>0.03</v>
      </c>
      <c r="BG3417" t="s">
        <v>22</v>
      </c>
      <c r="BH3417" t="s">
        <v>22</v>
      </c>
      <c r="BI3417" t="s">
        <v>22</v>
      </c>
      <c r="BJ3417">
        <v>0</v>
      </c>
      <c r="BK3417">
        <v>0</v>
      </c>
      <c r="BN3417" s="183"/>
    </row>
    <row r="3418" spans="1:66" x14ac:dyDescent="0.25">
      <c r="A3418" s="1"/>
      <c r="B3418" s="94">
        <v>3405</v>
      </c>
      <c r="C3418" s="43">
        <v>1066973</v>
      </c>
      <c r="D3418" s="25"/>
      <c r="E3418" s="27" t="s">
        <v>2099</v>
      </c>
      <c r="F3418" s="213" t="s">
        <v>44</v>
      </c>
      <c r="G3418" s="42" t="s">
        <v>41</v>
      </c>
      <c r="H3418" s="46" t="str">
        <f>IFERROR(IFERROR(IF(SEARCH("Usystems",$E3418)&gt;0,"Usystems"),IF(SEARCH("RIIFO",$E3418)&gt;0,"RIIFO","Uponor")),"Uponor")</f>
        <v>Uponor</v>
      </c>
      <c r="I3418" s="25" t="str">
        <f>IFERROR(MID($D3418,1,7)+0,"")</f>
        <v/>
      </c>
      <c r="J3418" s="25" t="str">
        <f>IFERROR(MID($D3418,10,7)+0,"")</f>
        <v/>
      </c>
      <c r="K3418" s="25" t="str">
        <f>IFERROR(MID($D3418,19,7)+0,"")</f>
        <v/>
      </c>
      <c r="L3418" s="25" t="str">
        <f>IFERROR(MID($D3418,28,7)+0,"")</f>
        <v/>
      </c>
      <c r="M3418" s="25" t="str">
        <f>IF(IFERROR(MID($Q3418,1,7)+0,"")&lt;1130000,IF(INDEX(C:C,MATCH(LEFT(Q3418,7)+0,I:I,0))&lt;1130000,"",INDEX(C:C,MATCH(LEFT(Q3418,7)+0,I:I,0))),IFERROR(MID($Q3418,1,7)+0,""))</f>
        <v/>
      </c>
      <c r="N3418" s="25" t="str">
        <f>IF(IFERROR(MID($Q3418,10,7)+0,"")&lt;1130000,"",IFERROR(MID($Q3418,10,7)+0,""))</f>
        <v/>
      </c>
      <c r="O3418" s="25" t="str">
        <f>IF(IFERROR(MID($Q3418,19,7)+0,"")&lt;1130000,"",IFERROR(MID($Q3418,19,7)+0,""))</f>
        <v/>
      </c>
      <c r="P3418" s="25" t="str">
        <f>IF(M3418="","",IF(N3418="",M3418,M3418&amp;", "&amp;N3418))</f>
        <v/>
      </c>
      <c r="Q3418" s="25"/>
      <c r="R3418" s="25"/>
      <c r="S3418" s="35" t="s">
        <v>103</v>
      </c>
      <c r="T3418" s="34" t="s">
        <v>36</v>
      </c>
      <c r="U3418" s="185">
        <v>2292</v>
      </c>
      <c r="V3418" s="188">
        <v>2292</v>
      </c>
      <c r="W3418" s="189">
        <v>2292</v>
      </c>
      <c r="X3418" s="31">
        <v>2292</v>
      </c>
      <c r="Y3418" s="90">
        <f>IFERROR(ROUND(X3418/W3418-1,2),"")</f>
        <v>0</v>
      </c>
      <c r="Z3418" s="31">
        <f>IF(OR(S3418="VLD MLC components",S3418="VLD MLC pipes",S3418="VLD PEX components",S3418="VLD PEX pipes",S3418="VLD PHC components",S3418="VLD PHC pipes",S3418="Controls VLD"),"По запросу",X3418)</f>
        <v>2292</v>
      </c>
      <c r="AA3418" s="63">
        <f>ROUND(X3418/1.2,3)</f>
        <v>1910</v>
      </c>
      <c r="AB3418" s="23">
        <v>1910</v>
      </c>
      <c r="AC3418" s="190">
        <f>IFERROR(ROUND(AA3418/AB3418-1,2),"")</f>
        <v>0</v>
      </c>
      <c r="AD3418" s="25">
        <v>0.1</v>
      </c>
      <c r="AE3418" s="25">
        <v>0.1</v>
      </c>
      <c r="AF3418" s="25">
        <v>4</v>
      </c>
      <c r="AG3418" s="25">
        <v>4</v>
      </c>
      <c r="AH3418" s="25">
        <v>4</v>
      </c>
      <c r="AI3418" s="25">
        <v>4</v>
      </c>
      <c r="AJ3418" s="25" t="s">
        <v>20</v>
      </c>
      <c r="AK3418" s="42" t="s">
        <v>19</v>
      </c>
      <c r="AL3418" s="25" t="s">
        <v>19</v>
      </c>
      <c r="AM3418" s="25">
        <v>1</v>
      </c>
      <c r="AN3418" s="25"/>
      <c r="AO3418" s="25"/>
      <c r="AP3418" s="25"/>
      <c r="AQ3418" s="25"/>
      <c r="AR3418" s="94"/>
      <c r="AS3418" s="157" t="s">
        <v>22</v>
      </c>
      <c r="AT3418" s="93">
        <v>43004</v>
      </c>
      <c r="AU3418" s="92" t="s">
        <v>22</v>
      </c>
      <c r="AV3418" s="91" t="s">
        <v>152</v>
      </c>
      <c r="AW3418" s="92" t="s">
        <v>48</v>
      </c>
      <c r="AX3418" s="92" t="s">
        <v>48</v>
      </c>
      <c r="AY3418" s="91" t="s">
        <v>152</v>
      </c>
      <c r="AZ3418" s="23"/>
      <c r="BA3418" s="25" t="s">
        <v>2098</v>
      </c>
      <c r="BB3418" t="s">
        <v>25</v>
      </c>
      <c r="BC3418" t="e">
        <v>#N/A</v>
      </c>
      <c r="BD3418" t="e">
        <f>IF(Z3418=BC3418,"OK")</f>
        <v>#N/A</v>
      </c>
      <c r="BE3418">
        <v>0.1</v>
      </c>
      <c r="BF3418">
        <v>0.1</v>
      </c>
      <c r="BG3418">
        <v>0</v>
      </c>
      <c r="BH3418">
        <v>0</v>
      </c>
      <c r="BI3418">
        <v>0</v>
      </c>
      <c r="BJ3418">
        <v>0</v>
      </c>
      <c r="BK3418">
        <v>0</v>
      </c>
      <c r="BN3418" s="183"/>
    </row>
    <row r="3419" spans="1:66" x14ac:dyDescent="0.25">
      <c r="A3419" s="1"/>
      <c r="B3419" s="94">
        <v>3406</v>
      </c>
      <c r="C3419" s="182" t="s">
        <v>2097</v>
      </c>
      <c r="D3419" s="184"/>
      <c r="E3419" s="36"/>
      <c r="F3419" s="220"/>
      <c r="G3419" s="121"/>
      <c r="H3419" s="46" t="str">
        <f>IFERROR(IFERROR(IF(SEARCH("Usystems",$E3419)&gt;0,"Usystems"),IF(SEARCH("RIIFO",$E3419)&gt;0,"RIIFO","Uponor")),"Uponor")</f>
        <v>Uponor</v>
      </c>
      <c r="I3419" s="25" t="str">
        <f>IFERROR(MID($D3419,1,7)+0,"")</f>
        <v/>
      </c>
      <c r="J3419" s="25" t="str">
        <f>IFERROR(MID($D3419,10,7)+0,"")</f>
        <v/>
      </c>
      <c r="K3419" s="25" t="str">
        <f>IFERROR(MID($D3419,19,7)+0,"")</f>
        <v/>
      </c>
      <c r="L3419" s="25" t="str">
        <f>IFERROR(MID($D3419,28,7)+0,"")</f>
        <v/>
      </c>
      <c r="M3419" s="25" t="str">
        <f>IF(IFERROR(MID($Q3419,1,7)+0,"")&lt;1130000,IF(INDEX(C:C,MATCH(LEFT(Q3419,7)+0,I:I,0))&lt;1130000,"",INDEX(C:C,MATCH(LEFT(Q3419,7)+0,I:I,0))),IFERROR(MID($Q3419,1,7)+0,""))</f>
        <v/>
      </c>
      <c r="N3419" s="25" t="str">
        <f>IF(IFERROR(MID($Q3419,10,7)+0,"")&lt;1130000,"",IFERROR(MID($Q3419,10,7)+0,""))</f>
        <v/>
      </c>
      <c r="O3419" s="25" t="str">
        <f>IF(IFERROR(MID($Q3419,19,7)+0,"")&lt;1130000,"",IFERROR(MID($Q3419,19,7)+0,""))</f>
        <v/>
      </c>
      <c r="P3419" s="25" t="str">
        <f>IF(M3419="","",IF(N3419="",M3419,M3419&amp;", "&amp;N3419))</f>
        <v/>
      </c>
      <c r="Q3419" s="121"/>
      <c r="R3419" s="121"/>
      <c r="S3419" s="35" t="s">
        <v>22</v>
      </c>
      <c r="T3419" s="121"/>
      <c r="U3419" s="185" t="s">
        <v>22</v>
      </c>
      <c r="V3419" s="188" t="s">
        <v>22</v>
      </c>
      <c r="W3419" s="189" t="s">
        <v>22</v>
      </c>
      <c r="X3419" s="31"/>
      <c r="Y3419" s="90" t="str">
        <f>IFERROR(ROUND(X3419/W3419-1,2),"")</f>
        <v/>
      </c>
      <c r="Z3419" s="31">
        <f>IF(OR(S3419="VLD MLC components",S3419="VLD MLC pipes",S3419="VLD PEX components",S3419="VLD PEX pipes",S3419="VLD PHC components",S3419="VLD PHC pipes",S3419="Controls VLD"),"По запросу",X3419)</f>
        <v>0</v>
      </c>
      <c r="AA3419" s="63">
        <f>ROUND(X3419/1.2,3)</f>
        <v>0</v>
      </c>
      <c r="AB3419" s="23">
        <v>0</v>
      </c>
      <c r="AC3419" s="190" t="str">
        <f>IFERROR(ROUND(AA3419/AB3419-1,2),"")</f>
        <v/>
      </c>
      <c r="AD3419" s="25"/>
      <c r="AE3419" s="25"/>
      <c r="AF3419" s="25">
        <v>0</v>
      </c>
      <c r="AG3419" s="25" t="s">
        <v>22</v>
      </c>
      <c r="AH3419" s="25">
        <v>0</v>
      </c>
      <c r="AI3419" s="25">
        <v>0</v>
      </c>
      <c r="AJ3419" s="25" t="s">
        <v>19</v>
      </c>
      <c r="AK3419" s="120" t="s">
        <v>20</v>
      </c>
      <c r="AL3419" s="25" t="s">
        <v>20</v>
      </c>
      <c r="AM3419" s="25"/>
      <c r="AN3419" s="25"/>
      <c r="AO3419" s="25"/>
      <c r="AP3419" s="25"/>
      <c r="AQ3419" s="25"/>
      <c r="AR3419" s="94"/>
      <c r="AS3419" s="157" t="s">
        <v>22</v>
      </c>
      <c r="AT3419" s="93" t="s">
        <v>22</v>
      </c>
      <c r="AU3419" s="92" t="s">
        <v>582</v>
      </c>
      <c r="AV3419" s="91" t="s">
        <v>48</v>
      </c>
      <c r="AW3419" s="92" t="s">
        <v>48</v>
      </c>
      <c r="AX3419" s="92" t="s">
        <v>48</v>
      </c>
      <c r="AY3419" s="91" t="s">
        <v>48</v>
      </c>
      <c r="AZ3419" s="23"/>
      <c r="BA3419" s="25">
        <v>0</v>
      </c>
      <c r="BB3419" t="s">
        <v>25</v>
      </c>
      <c r="BC3419">
        <v>0</v>
      </c>
      <c r="BD3419" t="str">
        <f>IF(Z3419=BC3419,"OK")</f>
        <v>OK</v>
      </c>
      <c r="BE3419">
        <v>0</v>
      </c>
      <c r="BF3419">
        <v>0</v>
      </c>
      <c r="BG3419">
        <v>0</v>
      </c>
      <c r="BH3419">
        <v>0</v>
      </c>
      <c r="BI3419">
        <v>0</v>
      </c>
      <c r="BJ3419">
        <v>0</v>
      </c>
      <c r="BK3419">
        <v>0</v>
      </c>
      <c r="BN3419" s="183"/>
    </row>
    <row r="3420" spans="1:66" ht="25.5" x14ac:dyDescent="0.25">
      <c r="A3420" s="1"/>
      <c r="B3420" s="94">
        <v>3407</v>
      </c>
      <c r="C3420" s="43">
        <v>1051814</v>
      </c>
      <c r="D3420" s="25"/>
      <c r="E3420" s="27" t="s">
        <v>2096</v>
      </c>
      <c r="F3420" s="151" t="s">
        <v>21</v>
      </c>
      <c r="G3420" s="25"/>
      <c r="H3420" s="46" t="str">
        <f>IFERROR(IFERROR(IF(SEARCH("Usystems",$E3420)&gt;0,"Usystems"),IF(SEARCH("RIIFO",$E3420)&gt;0,"RIIFO","Uponor")),"Uponor")</f>
        <v>Uponor</v>
      </c>
      <c r="I3420" s="25" t="str">
        <f>IFERROR(MID($D3420,1,7)+0,"")</f>
        <v/>
      </c>
      <c r="J3420" s="25" t="str">
        <f>IFERROR(MID($D3420,10,7)+0,"")</f>
        <v/>
      </c>
      <c r="K3420" s="25" t="str">
        <f>IFERROR(MID($D3420,19,7)+0,"")</f>
        <v/>
      </c>
      <c r="L3420" s="25" t="str">
        <f>IFERROR(MID($D3420,28,7)+0,"")</f>
        <v/>
      </c>
      <c r="M3420" s="25" t="str">
        <f>IF(IFERROR(MID($Q3420,1,7)+0,"")&lt;1130000,IF(INDEX(C:C,MATCH(LEFT(Q3420,7)+0,I:I,0))&lt;1130000,"",INDEX(C:C,MATCH(LEFT(Q3420,7)+0,I:I,0))),IFERROR(MID($Q3420,1,7)+0,""))</f>
        <v/>
      </c>
      <c r="N3420" s="25" t="str">
        <f>IF(IFERROR(MID($Q3420,10,7)+0,"")&lt;1130000,"",IFERROR(MID($Q3420,10,7)+0,""))</f>
        <v/>
      </c>
      <c r="O3420" s="25" t="str">
        <f>IF(IFERROR(MID($Q3420,19,7)+0,"")&lt;1130000,"",IFERROR(MID($Q3420,19,7)+0,""))</f>
        <v/>
      </c>
      <c r="P3420" s="25" t="str">
        <f>IF(M3420="","",IF(N3420="",M3420,M3420&amp;", "&amp;N3420))</f>
        <v/>
      </c>
      <c r="Q3420" s="25"/>
      <c r="R3420" s="25"/>
      <c r="S3420" s="35" t="s">
        <v>104</v>
      </c>
      <c r="T3420" s="25" t="s">
        <v>36</v>
      </c>
      <c r="U3420" s="185">
        <v>5183</v>
      </c>
      <c r="V3420" s="188">
        <v>5183</v>
      </c>
      <c r="W3420" s="189">
        <v>5183</v>
      </c>
      <c r="X3420" s="31">
        <v>5183</v>
      </c>
      <c r="Y3420" s="90">
        <f>IFERROR(ROUND(X3420/W3420-1,2),"")</f>
        <v>0</v>
      </c>
      <c r="Z3420" s="31">
        <f>IF(OR(S3420="VLD MLC components",S3420="VLD MLC pipes",S3420="VLD PEX components",S3420="VLD PEX pipes",S3420="VLD PHC components",S3420="VLD PHC pipes",S3420="Controls VLD"),"По запросу",X3420)</f>
        <v>5183</v>
      </c>
      <c r="AA3420" s="63">
        <f>ROUND(X3420/1.2,3)</f>
        <v>4319.1670000000004</v>
      </c>
      <c r="AB3420" s="23">
        <v>4319.1670000000004</v>
      </c>
      <c r="AC3420" s="190">
        <f>IFERROR(ROUND(AA3420/AB3420-1,2),"")</f>
        <v>0</v>
      </c>
      <c r="AD3420" s="25">
        <v>2.2749999999999999</v>
      </c>
      <c r="AE3420" s="25">
        <v>0.04</v>
      </c>
      <c r="AF3420" s="25">
        <v>0</v>
      </c>
      <c r="AG3420" s="25" t="s">
        <v>22</v>
      </c>
      <c r="AH3420" s="25">
        <v>0</v>
      </c>
      <c r="AI3420" s="25">
        <v>0</v>
      </c>
      <c r="AJ3420" s="25" t="s">
        <v>20</v>
      </c>
      <c r="AK3420" s="42" t="s">
        <v>19</v>
      </c>
      <c r="AL3420" s="25" t="s">
        <v>20</v>
      </c>
      <c r="AM3420" s="25">
        <v>1</v>
      </c>
      <c r="AN3420" s="25" t="s">
        <v>22</v>
      </c>
      <c r="AO3420" s="25" t="s">
        <v>22</v>
      </c>
      <c r="AP3420" s="25" t="s">
        <v>22</v>
      </c>
      <c r="AQ3420" s="25"/>
      <c r="AR3420" s="94"/>
      <c r="AS3420" s="157" t="s">
        <v>22</v>
      </c>
      <c r="AT3420" s="93">
        <v>42551</v>
      </c>
      <c r="AU3420" s="92" t="s">
        <v>22</v>
      </c>
      <c r="AV3420" s="91" t="s">
        <v>48</v>
      </c>
      <c r="AW3420" s="92" t="s">
        <v>48</v>
      </c>
      <c r="AX3420" s="92" t="s">
        <v>48</v>
      </c>
      <c r="AY3420" s="91" t="s">
        <v>152</v>
      </c>
      <c r="AZ3420" s="23"/>
      <c r="BA3420" s="25">
        <v>0</v>
      </c>
      <c r="BB3420" t="s">
        <v>48</v>
      </c>
      <c r="BC3420" t="e">
        <v>#N/A</v>
      </c>
      <c r="BD3420" t="e">
        <f>IF(Z3420=BC3420,"OK")</f>
        <v>#N/A</v>
      </c>
      <c r="BE3420">
        <v>2.2749999999999999</v>
      </c>
      <c r="BF3420">
        <v>0.04</v>
      </c>
      <c r="BG3420" t="s">
        <v>22</v>
      </c>
      <c r="BH3420" t="s">
        <v>22</v>
      </c>
      <c r="BI3420" t="s">
        <v>22</v>
      </c>
      <c r="BJ3420">
        <v>0</v>
      </c>
      <c r="BK3420">
        <v>0</v>
      </c>
      <c r="BN3420" s="183"/>
    </row>
    <row r="3421" spans="1:66" ht="25.5" x14ac:dyDescent="0.25">
      <c r="A3421" s="1"/>
      <c r="B3421" s="94">
        <v>3408</v>
      </c>
      <c r="C3421" s="43">
        <v>1051815</v>
      </c>
      <c r="D3421" s="25"/>
      <c r="E3421" s="27" t="s">
        <v>2095</v>
      </c>
      <c r="F3421" s="151" t="s">
        <v>21</v>
      </c>
      <c r="G3421" s="25"/>
      <c r="H3421" s="46" t="str">
        <f>IFERROR(IFERROR(IF(SEARCH("Usystems",$E3421)&gt;0,"Usystems"),IF(SEARCH("RIIFO",$E3421)&gt;0,"RIIFO","Uponor")),"Uponor")</f>
        <v>Uponor</v>
      </c>
      <c r="I3421" s="25" t="str">
        <f>IFERROR(MID($D3421,1,7)+0,"")</f>
        <v/>
      </c>
      <c r="J3421" s="25" t="str">
        <f>IFERROR(MID($D3421,10,7)+0,"")</f>
        <v/>
      </c>
      <c r="K3421" s="25" t="str">
        <f>IFERROR(MID($D3421,19,7)+0,"")</f>
        <v/>
      </c>
      <c r="L3421" s="25" t="str">
        <f>IFERROR(MID($D3421,28,7)+0,"")</f>
        <v/>
      </c>
      <c r="M3421" s="25" t="str">
        <f>IF(IFERROR(MID($Q3421,1,7)+0,"")&lt;1130000,IF(INDEX(C:C,MATCH(LEFT(Q3421,7)+0,I:I,0))&lt;1130000,"",INDEX(C:C,MATCH(LEFT(Q3421,7)+0,I:I,0))),IFERROR(MID($Q3421,1,7)+0,""))</f>
        <v/>
      </c>
      <c r="N3421" s="25" t="str">
        <f>IF(IFERROR(MID($Q3421,10,7)+0,"")&lt;1130000,"",IFERROR(MID($Q3421,10,7)+0,""))</f>
        <v/>
      </c>
      <c r="O3421" s="25" t="str">
        <f>IF(IFERROR(MID($Q3421,19,7)+0,"")&lt;1130000,"",IFERROR(MID($Q3421,19,7)+0,""))</f>
        <v/>
      </c>
      <c r="P3421" s="25" t="str">
        <f>IF(M3421="","",IF(N3421="",M3421,M3421&amp;", "&amp;N3421))</f>
        <v/>
      </c>
      <c r="Q3421" s="25"/>
      <c r="R3421" s="25"/>
      <c r="S3421" s="35" t="s">
        <v>104</v>
      </c>
      <c r="T3421" s="25" t="s">
        <v>36</v>
      </c>
      <c r="U3421" s="185">
        <v>5633</v>
      </c>
      <c r="V3421" s="188">
        <v>5633</v>
      </c>
      <c r="W3421" s="189">
        <v>5633</v>
      </c>
      <c r="X3421" s="31">
        <v>5633</v>
      </c>
      <c r="Y3421" s="90">
        <f>IFERROR(ROUND(X3421/W3421-1,2),"")</f>
        <v>0</v>
      </c>
      <c r="Z3421" s="31">
        <f>IF(OR(S3421="VLD MLC components",S3421="VLD MLC pipes",S3421="VLD PEX components",S3421="VLD PEX pipes",S3421="VLD PHC components",S3421="VLD PHC pipes",S3421="Controls VLD"),"По запросу",X3421)</f>
        <v>5633</v>
      </c>
      <c r="AA3421" s="63">
        <f>ROUND(X3421/1.2,3)</f>
        <v>4694.1670000000004</v>
      </c>
      <c r="AB3421" s="23">
        <v>4694.1670000000004</v>
      </c>
      <c r="AC3421" s="190">
        <f>IFERROR(ROUND(AA3421/AB3421-1,2),"")</f>
        <v>0</v>
      </c>
      <c r="AD3421" s="25">
        <v>3</v>
      </c>
      <c r="AE3421" s="25">
        <v>0.04</v>
      </c>
      <c r="AF3421" s="25">
        <v>0</v>
      </c>
      <c r="AG3421" s="25" t="s">
        <v>22</v>
      </c>
      <c r="AH3421" s="25">
        <v>0</v>
      </c>
      <c r="AI3421" s="25">
        <v>0</v>
      </c>
      <c r="AJ3421" s="25" t="s">
        <v>20</v>
      </c>
      <c r="AK3421" s="42" t="s">
        <v>19</v>
      </c>
      <c r="AL3421" s="25" t="s">
        <v>20</v>
      </c>
      <c r="AM3421" s="25">
        <v>1</v>
      </c>
      <c r="AN3421" s="25" t="s">
        <v>22</v>
      </c>
      <c r="AO3421" s="25" t="s">
        <v>22</v>
      </c>
      <c r="AP3421" s="25" t="s">
        <v>22</v>
      </c>
      <c r="AQ3421" s="25"/>
      <c r="AR3421" s="94"/>
      <c r="AS3421" s="157" t="s">
        <v>22</v>
      </c>
      <c r="AT3421" s="93">
        <v>42551</v>
      </c>
      <c r="AU3421" s="92" t="s">
        <v>22</v>
      </c>
      <c r="AV3421" s="91" t="s">
        <v>48</v>
      </c>
      <c r="AW3421" s="92" t="s">
        <v>48</v>
      </c>
      <c r="AX3421" s="92" t="s">
        <v>48</v>
      </c>
      <c r="AY3421" s="91" t="s">
        <v>152</v>
      </c>
      <c r="AZ3421" s="23"/>
      <c r="BA3421" s="25">
        <v>0</v>
      </c>
      <c r="BB3421" t="s">
        <v>48</v>
      </c>
      <c r="BC3421" t="e">
        <v>#N/A</v>
      </c>
      <c r="BD3421" t="e">
        <f>IF(Z3421=BC3421,"OK")</f>
        <v>#N/A</v>
      </c>
      <c r="BE3421">
        <v>3</v>
      </c>
      <c r="BF3421">
        <v>0.04</v>
      </c>
      <c r="BG3421" t="s">
        <v>22</v>
      </c>
      <c r="BH3421" t="s">
        <v>22</v>
      </c>
      <c r="BI3421" t="s">
        <v>22</v>
      </c>
      <c r="BJ3421">
        <v>0</v>
      </c>
      <c r="BK3421">
        <v>0</v>
      </c>
      <c r="BN3421" s="183"/>
    </row>
    <row r="3422" spans="1:66" ht="25.5" x14ac:dyDescent="0.25">
      <c r="A3422" s="1"/>
      <c r="B3422" s="94">
        <v>3409</v>
      </c>
      <c r="C3422" s="43">
        <v>1051816</v>
      </c>
      <c r="D3422" s="25"/>
      <c r="E3422" s="27" t="s">
        <v>2094</v>
      </c>
      <c r="F3422" s="151" t="s">
        <v>21</v>
      </c>
      <c r="G3422" s="25"/>
      <c r="H3422" s="46" t="str">
        <f>IFERROR(IFERROR(IF(SEARCH("Usystems",$E3422)&gt;0,"Usystems"),IF(SEARCH("RIIFO",$E3422)&gt;0,"RIIFO","Uponor")),"Uponor")</f>
        <v>Uponor</v>
      </c>
      <c r="I3422" s="25" t="str">
        <f>IFERROR(MID($D3422,1,7)+0,"")</f>
        <v/>
      </c>
      <c r="J3422" s="25" t="str">
        <f>IFERROR(MID($D3422,10,7)+0,"")</f>
        <v/>
      </c>
      <c r="K3422" s="25" t="str">
        <f>IFERROR(MID($D3422,19,7)+0,"")</f>
        <v/>
      </c>
      <c r="L3422" s="25" t="str">
        <f>IFERROR(MID($D3422,28,7)+0,"")</f>
        <v/>
      </c>
      <c r="M3422" s="25" t="str">
        <f>IF(IFERROR(MID($Q3422,1,7)+0,"")&lt;1130000,IF(INDEX(C:C,MATCH(LEFT(Q3422,7)+0,I:I,0))&lt;1130000,"",INDEX(C:C,MATCH(LEFT(Q3422,7)+0,I:I,0))),IFERROR(MID($Q3422,1,7)+0,""))</f>
        <v/>
      </c>
      <c r="N3422" s="25" t="str">
        <f>IF(IFERROR(MID($Q3422,10,7)+0,"")&lt;1130000,"",IFERROR(MID($Q3422,10,7)+0,""))</f>
        <v/>
      </c>
      <c r="O3422" s="25" t="str">
        <f>IF(IFERROR(MID($Q3422,19,7)+0,"")&lt;1130000,"",IFERROR(MID($Q3422,19,7)+0,""))</f>
        <v/>
      </c>
      <c r="P3422" s="25" t="str">
        <f>IF(M3422="","",IF(N3422="",M3422,M3422&amp;", "&amp;N3422))</f>
        <v/>
      </c>
      <c r="Q3422" s="25"/>
      <c r="R3422" s="25"/>
      <c r="S3422" s="35" t="s">
        <v>104</v>
      </c>
      <c r="T3422" s="25" t="s">
        <v>36</v>
      </c>
      <c r="U3422" s="185">
        <v>6507</v>
      </c>
      <c r="V3422" s="188">
        <v>6507</v>
      </c>
      <c r="W3422" s="189">
        <v>6507</v>
      </c>
      <c r="X3422" s="31">
        <v>6507</v>
      </c>
      <c r="Y3422" s="90">
        <f>IFERROR(ROUND(X3422/W3422-1,2),"")</f>
        <v>0</v>
      </c>
      <c r="Z3422" s="31">
        <f>IF(OR(S3422="VLD MLC components",S3422="VLD MLC pipes",S3422="VLD PEX components",S3422="VLD PEX pipes",S3422="VLD PHC components",S3422="VLD PHC pipes",S3422="Controls VLD"),"По запросу",X3422)</f>
        <v>6507</v>
      </c>
      <c r="AA3422" s="63">
        <f>ROUND(X3422/1.2,3)</f>
        <v>5422.5</v>
      </c>
      <c r="AB3422" s="23">
        <v>5422.5</v>
      </c>
      <c r="AC3422" s="190">
        <f>IFERROR(ROUND(AA3422/AB3422-1,2),"")</f>
        <v>0</v>
      </c>
      <c r="AD3422" s="25">
        <v>4.25</v>
      </c>
      <c r="AE3422" s="25">
        <v>7.0000000000000007E-2</v>
      </c>
      <c r="AF3422" s="25">
        <v>0</v>
      </c>
      <c r="AG3422" s="25" t="s">
        <v>22</v>
      </c>
      <c r="AH3422" s="25">
        <v>0</v>
      </c>
      <c r="AI3422" s="25">
        <v>0</v>
      </c>
      <c r="AJ3422" s="25" t="s">
        <v>20</v>
      </c>
      <c r="AK3422" s="42" t="s">
        <v>19</v>
      </c>
      <c r="AL3422" s="25" t="s">
        <v>20</v>
      </c>
      <c r="AM3422" s="25">
        <v>1</v>
      </c>
      <c r="AN3422" s="25" t="s">
        <v>22</v>
      </c>
      <c r="AO3422" s="25" t="s">
        <v>22</v>
      </c>
      <c r="AP3422" s="25" t="s">
        <v>22</v>
      </c>
      <c r="AQ3422" s="25"/>
      <c r="AR3422" s="94"/>
      <c r="AS3422" s="157" t="s">
        <v>22</v>
      </c>
      <c r="AT3422" s="93">
        <v>42551</v>
      </c>
      <c r="AU3422" s="92" t="s">
        <v>22</v>
      </c>
      <c r="AV3422" s="91" t="s">
        <v>48</v>
      </c>
      <c r="AW3422" s="92" t="s">
        <v>48</v>
      </c>
      <c r="AX3422" s="92" t="s">
        <v>48</v>
      </c>
      <c r="AY3422" s="91" t="s">
        <v>152</v>
      </c>
      <c r="AZ3422" s="23"/>
      <c r="BA3422" s="25">
        <v>0</v>
      </c>
      <c r="BB3422" t="s">
        <v>48</v>
      </c>
      <c r="BC3422" t="e">
        <v>#N/A</v>
      </c>
      <c r="BD3422" t="e">
        <f>IF(Z3422=BC3422,"OK")</f>
        <v>#N/A</v>
      </c>
      <c r="BE3422">
        <v>4.25</v>
      </c>
      <c r="BF3422">
        <v>7.0000000000000007E-2</v>
      </c>
      <c r="BG3422" t="s">
        <v>22</v>
      </c>
      <c r="BH3422" t="s">
        <v>22</v>
      </c>
      <c r="BI3422" t="s">
        <v>22</v>
      </c>
      <c r="BJ3422">
        <v>0</v>
      </c>
      <c r="BK3422">
        <v>0</v>
      </c>
      <c r="BN3422" s="183"/>
    </row>
    <row r="3423" spans="1:66" ht="25.5" x14ac:dyDescent="0.25">
      <c r="A3423" s="1"/>
      <c r="B3423" s="94">
        <v>3410</v>
      </c>
      <c r="C3423" s="43">
        <v>1051817</v>
      </c>
      <c r="D3423" s="25"/>
      <c r="E3423" s="27" t="s">
        <v>2093</v>
      </c>
      <c r="F3423" s="151" t="s">
        <v>21</v>
      </c>
      <c r="G3423" s="25"/>
      <c r="H3423" s="46" t="str">
        <f>IFERROR(IFERROR(IF(SEARCH("Usystems",$E3423)&gt;0,"Usystems"),IF(SEARCH("RIIFO",$E3423)&gt;0,"RIIFO","Uponor")),"Uponor")</f>
        <v>Uponor</v>
      </c>
      <c r="I3423" s="25" t="str">
        <f>IFERROR(MID($D3423,1,7)+0,"")</f>
        <v/>
      </c>
      <c r="J3423" s="25" t="str">
        <f>IFERROR(MID($D3423,10,7)+0,"")</f>
        <v/>
      </c>
      <c r="K3423" s="25" t="str">
        <f>IFERROR(MID($D3423,19,7)+0,"")</f>
        <v/>
      </c>
      <c r="L3423" s="25" t="str">
        <f>IFERROR(MID($D3423,28,7)+0,"")</f>
        <v/>
      </c>
      <c r="M3423" s="25" t="str">
        <f>IF(IFERROR(MID($Q3423,1,7)+0,"")&lt;1130000,IF(INDEX(C:C,MATCH(LEFT(Q3423,7)+0,I:I,0))&lt;1130000,"",INDEX(C:C,MATCH(LEFT(Q3423,7)+0,I:I,0))),IFERROR(MID($Q3423,1,7)+0,""))</f>
        <v/>
      </c>
      <c r="N3423" s="25" t="str">
        <f>IF(IFERROR(MID($Q3423,10,7)+0,"")&lt;1130000,"",IFERROR(MID($Q3423,10,7)+0,""))</f>
        <v/>
      </c>
      <c r="O3423" s="25" t="str">
        <f>IF(IFERROR(MID($Q3423,19,7)+0,"")&lt;1130000,"",IFERROR(MID($Q3423,19,7)+0,""))</f>
        <v/>
      </c>
      <c r="P3423" s="25" t="str">
        <f>IF(M3423="","",IF(N3423="",M3423,M3423&amp;", "&amp;N3423))</f>
        <v/>
      </c>
      <c r="Q3423" s="25"/>
      <c r="R3423" s="25"/>
      <c r="S3423" s="35" t="s">
        <v>104</v>
      </c>
      <c r="T3423" s="25" t="s">
        <v>36</v>
      </c>
      <c r="U3423" s="185">
        <v>8540</v>
      </c>
      <c r="V3423" s="188">
        <v>8540</v>
      </c>
      <c r="W3423" s="189">
        <v>8540</v>
      </c>
      <c r="X3423" s="31">
        <v>8540</v>
      </c>
      <c r="Y3423" s="90">
        <f>IFERROR(ROUND(X3423/W3423-1,2),"")</f>
        <v>0</v>
      </c>
      <c r="Z3423" s="31">
        <f>IF(OR(S3423="VLD MLC components",S3423="VLD MLC pipes",S3423="VLD PEX components",S3423="VLD PEX pipes",S3423="VLD PHC components",S3423="VLD PHC pipes",S3423="Controls VLD"),"По запросу",X3423)</f>
        <v>8540</v>
      </c>
      <c r="AA3423" s="63">
        <f>ROUND(X3423/1.2,3)</f>
        <v>7116.6670000000004</v>
      </c>
      <c r="AB3423" s="23">
        <v>7116.6670000000004</v>
      </c>
      <c r="AC3423" s="190">
        <f>IFERROR(ROUND(AA3423/AB3423-1,2),"")</f>
        <v>0</v>
      </c>
      <c r="AD3423" s="25">
        <v>6.8250000000000002</v>
      </c>
      <c r="AE3423" s="25">
        <v>0.1</v>
      </c>
      <c r="AF3423" s="25">
        <v>0</v>
      </c>
      <c r="AG3423" s="25" t="s">
        <v>22</v>
      </c>
      <c r="AH3423" s="25">
        <v>0</v>
      </c>
      <c r="AI3423" s="25">
        <v>0</v>
      </c>
      <c r="AJ3423" s="25" t="s">
        <v>20</v>
      </c>
      <c r="AK3423" s="42" t="s">
        <v>19</v>
      </c>
      <c r="AL3423" s="25" t="s">
        <v>20</v>
      </c>
      <c r="AM3423" s="25">
        <v>1</v>
      </c>
      <c r="AN3423" s="25" t="s">
        <v>22</v>
      </c>
      <c r="AO3423" s="25" t="s">
        <v>22</v>
      </c>
      <c r="AP3423" s="25" t="s">
        <v>22</v>
      </c>
      <c r="AQ3423" s="25"/>
      <c r="AR3423" s="94"/>
      <c r="AS3423" s="157" t="s">
        <v>22</v>
      </c>
      <c r="AT3423" s="93">
        <v>42551</v>
      </c>
      <c r="AU3423" s="92" t="s">
        <v>22</v>
      </c>
      <c r="AV3423" s="91" t="s">
        <v>48</v>
      </c>
      <c r="AW3423" s="92" t="s">
        <v>48</v>
      </c>
      <c r="AX3423" s="92" t="s">
        <v>48</v>
      </c>
      <c r="AY3423" s="91" t="s">
        <v>152</v>
      </c>
      <c r="AZ3423" s="23"/>
      <c r="BA3423" s="25">
        <v>0</v>
      </c>
      <c r="BB3423" t="s">
        <v>48</v>
      </c>
      <c r="BC3423" t="e">
        <v>#N/A</v>
      </c>
      <c r="BD3423" t="e">
        <f>IF(Z3423=BC3423,"OK")</f>
        <v>#N/A</v>
      </c>
      <c r="BE3423">
        <v>6.8250000000000002</v>
      </c>
      <c r="BF3423">
        <v>0.1</v>
      </c>
      <c r="BG3423" t="s">
        <v>22</v>
      </c>
      <c r="BH3423" t="s">
        <v>22</v>
      </c>
      <c r="BI3423" t="s">
        <v>22</v>
      </c>
      <c r="BJ3423">
        <v>0</v>
      </c>
      <c r="BK3423">
        <v>0</v>
      </c>
      <c r="BN3423" s="183"/>
    </row>
    <row r="3424" spans="1:66" ht="25.5" x14ac:dyDescent="0.25">
      <c r="A3424" s="1"/>
      <c r="B3424" s="94">
        <v>3411</v>
      </c>
      <c r="C3424" s="43">
        <v>1051818</v>
      </c>
      <c r="D3424" s="25"/>
      <c r="E3424" s="27" t="s">
        <v>2092</v>
      </c>
      <c r="F3424" s="151" t="s">
        <v>21</v>
      </c>
      <c r="G3424" s="25"/>
      <c r="H3424" s="46" t="str">
        <f>IFERROR(IFERROR(IF(SEARCH("Usystems",$E3424)&gt;0,"Usystems"),IF(SEARCH("RIIFO",$E3424)&gt;0,"RIIFO","Uponor")),"Uponor")</f>
        <v>Uponor</v>
      </c>
      <c r="I3424" s="25" t="str">
        <f>IFERROR(MID($D3424,1,7)+0,"")</f>
        <v/>
      </c>
      <c r="J3424" s="25" t="str">
        <f>IFERROR(MID($D3424,10,7)+0,"")</f>
        <v/>
      </c>
      <c r="K3424" s="25" t="str">
        <f>IFERROR(MID($D3424,19,7)+0,"")</f>
        <v/>
      </c>
      <c r="L3424" s="25" t="str">
        <f>IFERROR(MID($D3424,28,7)+0,"")</f>
        <v/>
      </c>
      <c r="M3424" s="25" t="str">
        <f>IF(IFERROR(MID($Q3424,1,7)+0,"")&lt;1130000,IF(INDEX(C:C,MATCH(LEFT(Q3424,7)+0,I:I,0))&lt;1130000,"",INDEX(C:C,MATCH(LEFT(Q3424,7)+0,I:I,0))),IFERROR(MID($Q3424,1,7)+0,""))</f>
        <v/>
      </c>
      <c r="N3424" s="25" t="str">
        <f>IF(IFERROR(MID($Q3424,10,7)+0,"")&lt;1130000,"",IFERROR(MID($Q3424,10,7)+0,""))</f>
        <v/>
      </c>
      <c r="O3424" s="25" t="str">
        <f>IF(IFERROR(MID($Q3424,19,7)+0,"")&lt;1130000,"",IFERROR(MID($Q3424,19,7)+0,""))</f>
        <v/>
      </c>
      <c r="P3424" s="25" t="str">
        <f>IF(M3424="","",IF(N3424="",M3424,M3424&amp;", "&amp;N3424))</f>
        <v/>
      </c>
      <c r="Q3424" s="25"/>
      <c r="R3424" s="25"/>
      <c r="S3424" s="35" t="s">
        <v>104</v>
      </c>
      <c r="T3424" s="25" t="s">
        <v>36</v>
      </c>
      <c r="U3424" s="185">
        <v>12240</v>
      </c>
      <c r="V3424" s="188">
        <v>12240</v>
      </c>
      <c r="W3424" s="189">
        <v>12240</v>
      </c>
      <c r="X3424" s="31">
        <v>12240</v>
      </c>
      <c r="Y3424" s="90">
        <f>IFERROR(ROUND(X3424/W3424-1,2),"")</f>
        <v>0</v>
      </c>
      <c r="Z3424" s="31">
        <f>IF(OR(S3424="VLD MLC components",S3424="VLD MLC pipes",S3424="VLD PEX components",S3424="VLD PEX pipes",S3424="VLD PHC components",S3424="VLD PHC pipes",S3424="Controls VLD"),"По запросу",X3424)</f>
        <v>12240</v>
      </c>
      <c r="AA3424" s="63">
        <f>ROUND(X3424/1.2,3)</f>
        <v>10200</v>
      </c>
      <c r="AB3424" s="23">
        <v>10200</v>
      </c>
      <c r="AC3424" s="190">
        <f>IFERROR(ROUND(AA3424/AB3424-1,2),"")</f>
        <v>0</v>
      </c>
      <c r="AD3424" s="25">
        <v>10.75</v>
      </c>
      <c r="AE3424" s="25">
        <v>0.2</v>
      </c>
      <c r="AF3424" s="25">
        <v>0</v>
      </c>
      <c r="AG3424" s="25" t="s">
        <v>22</v>
      </c>
      <c r="AH3424" s="25">
        <v>0</v>
      </c>
      <c r="AI3424" s="25">
        <v>0</v>
      </c>
      <c r="AJ3424" s="25" t="s">
        <v>20</v>
      </c>
      <c r="AK3424" s="42" t="s">
        <v>19</v>
      </c>
      <c r="AL3424" s="25" t="s">
        <v>20</v>
      </c>
      <c r="AM3424" s="25">
        <v>1</v>
      </c>
      <c r="AN3424" s="25" t="s">
        <v>22</v>
      </c>
      <c r="AO3424" s="25" t="s">
        <v>22</v>
      </c>
      <c r="AP3424" s="25" t="s">
        <v>22</v>
      </c>
      <c r="AQ3424" s="25"/>
      <c r="AR3424" s="94"/>
      <c r="AS3424" s="157" t="s">
        <v>22</v>
      </c>
      <c r="AT3424" s="93">
        <v>42551</v>
      </c>
      <c r="AU3424" s="92" t="s">
        <v>22</v>
      </c>
      <c r="AV3424" s="91" t="s">
        <v>48</v>
      </c>
      <c r="AW3424" s="92" t="s">
        <v>48</v>
      </c>
      <c r="AX3424" s="92" t="s">
        <v>48</v>
      </c>
      <c r="AY3424" s="91" t="s">
        <v>152</v>
      </c>
      <c r="AZ3424" s="23"/>
      <c r="BA3424" s="25">
        <v>0</v>
      </c>
      <c r="BB3424" t="s">
        <v>48</v>
      </c>
      <c r="BC3424" t="e">
        <v>#N/A</v>
      </c>
      <c r="BD3424" t="e">
        <f>IF(Z3424=BC3424,"OK")</f>
        <v>#N/A</v>
      </c>
      <c r="BE3424">
        <v>10.75</v>
      </c>
      <c r="BF3424">
        <v>0.2</v>
      </c>
      <c r="BG3424" t="s">
        <v>22</v>
      </c>
      <c r="BH3424" t="s">
        <v>22</v>
      </c>
      <c r="BI3424" t="s">
        <v>22</v>
      </c>
      <c r="BJ3424">
        <v>0</v>
      </c>
      <c r="BK3424">
        <v>0</v>
      </c>
      <c r="BN3424" s="183"/>
    </row>
    <row r="3425" spans="1:66" ht="25.5" x14ac:dyDescent="0.25">
      <c r="A3425" s="1"/>
      <c r="B3425" s="94">
        <v>3412</v>
      </c>
      <c r="C3425" s="43">
        <v>1051819</v>
      </c>
      <c r="D3425" s="25"/>
      <c r="E3425" s="27" t="s">
        <v>2091</v>
      </c>
      <c r="F3425" s="151" t="s">
        <v>21</v>
      </c>
      <c r="G3425" s="25"/>
      <c r="H3425" s="46" t="str">
        <f>IFERROR(IFERROR(IF(SEARCH("Usystems",$E3425)&gt;0,"Usystems"),IF(SEARCH("RIIFO",$E3425)&gt;0,"RIIFO","Uponor")),"Uponor")</f>
        <v>Uponor</v>
      </c>
      <c r="I3425" s="25" t="str">
        <f>IFERROR(MID($D3425,1,7)+0,"")</f>
        <v/>
      </c>
      <c r="J3425" s="25" t="str">
        <f>IFERROR(MID($D3425,10,7)+0,"")</f>
        <v/>
      </c>
      <c r="K3425" s="25" t="str">
        <f>IFERROR(MID($D3425,19,7)+0,"")</f>
        <v/>
      </c>
      <c r="L3425" s="25" t="str">
        <f>IFERROR(MID($D3425,28,7)+0,"")</f>
        <v/>
      </c>
      <c r="M3425" s="25" t="str">
        <f>IF(IFERROR(MID($Q3425,1,7)+0,"")&lt;1130000,IF(INDEX(C:C,MATCH(LEFT(Q3425,7)+0,I:I,0))&lt;1130000,"",INDEX(C:C,MATCH(LEFT(Q3425,7)+0,I:I,0))),IFERROR(MID($Q3425,1,7)+0,""))</f>
        <v/>
      </c>
      <c r="N3425" s="25" t="str">
        <f>IF(IFERROR(MID($Q3425,10,7)+0,"")&lt;1130000,"",IFERROR(MID($Q3425,10,7)+0,""))</f>
        <v/>
      </c>
      <c r="O3425" s="25" t="str">
        <f>IF(IFERROR(MID($Q3425,19,7)+0,"")&lt;1130000,"",IFERROR(MID($Q3425,19,7)+0,""))</f>
        <v/>
      </c>
      <c r="P3425" s="25" t="str">
        <f>IF(M3425="","",IF(N3425="",M3425,M3425&amp;", "&amp;N3425))</f>
        <v/>
      </c>
      <c r="Q3425" s="25"/>
      <c r="R3425" s="25"/>
      <c r="S3425" s="35" t="s">
        <v>104</v>
      </c>
      <c r="T3425" s="25" t="s">
        <v>36</v>
      </c>
      <c r="U3425" s="185">
        <v>9040</v>
      </c>
      <c r="V3425" s="188">
        <v>9040</v>
      </c>
      <c r="W3425" s="189">
        <v>9040</v>
      </c>
      <c r="X3425" s="31">
        <v>9040</v>
      </c>
      <c r="Y3425" s="90">
        <f>IFERROR(ROUND(X3425/W3425-1,2),"")</f>
        <v>0</v>
      </c>
      <c r="Z3425" s="31">
        <f>IF(OR(S3425="VLD MLC components",S3425="VLD MLC pipes",S3425="VLD PEX components",S3425="VLD PEX pipes",S3425="VLD PHC components",S3425="VLD PHC pipes",S3425="Controls VLD"),"По запросу",X3425)</f>
        <v>9040</v>
      </c>
      <c r="AA3425" s="63">
        <f>ROUND(X3425/1.2,3)</f>
        <v>7533.3329999999996</v>
      </c>
      <c r="AB3425" s="23">
        <v>7533.3329999999996</v>
      </c>
      <c r="AC3425" s="190">
        <f>IFERROR(ROUND(AA3425/AB3425-1,2),"")</f>
        <v>0</v>
      </c>
      <c r="AD3425" s="25">
        <v>4.4000000000000004</v>
      </c>
      <c r="AE3425" s="25">
        <v>0.09</v>
      </c>
      <c r="AF3425" s="25">
        <v>0</v>
      </c>
      <c r="AG3425" s="25" t="s">
        <v>22</v>
      </c>
      <c r="AH3425" s="25">
        <v>0</v>
      </c>
      <c r="AI3425" s="25">
        <v>0</v>
      </c>
      <c r="AJ3425" s="25" t="s">
        <v>20</v>
      </c>
      <c r="AK3425" s="42" t="s">
        <v>19</v>
      </c>
      <c r="AL3425" s="25" t="s">
        <v>20</v>
      </c>
      <c r="AM3425" s="25">
        <v>1</v>
      </c>
      <c r="AN3425" s="25" t="s">
        <v>22</v>
      </c>
      <c r="AO3425" s="25" t="s">
        <v>22</v>
      </c>
      <c r="AP3425" s="25" t="s">
        <v>22</v>
      </c>
      <c r="AQ3425" s="25"/>
      <c r="AR3425" s="94"/>
      <c r="AS3425" s="157" t="s">
        <v>22</v>
      </c>
      <c r="AT3425" s="93">
        <v>42551</v>
      </c>
      <c r="AU3425" s="92" t="s">
        <v>22</v>
      </c>
      <c r="AV3425" s="91" t="s">
        <v>48</v>
      </c>
      <c r="AW3425" s="92" t="s">
        <v>48</v>
      </c>
      <c r="AX3425" s="92" t="s">
        <v>48</v>
      </c>
      <c r="AY3425" s="91" t="s">
        <v>152</v>
      </c>
      <c r="AZ3425" s="23"/>
      <c r="BA3425" s="25">
        <v>0</v>
      </c>
      <c r="BB3425" t="s">
        <v>48</v>
      </c>
      <c r="BC3425" t="e">
        <v>#N/A</v>
      </c>
      <c r="BD3425" t="e">
        <f>IF(Z3425=BC3425,"OK")</f>
        <v>#N/A</v>
      </c>
      <c r="BE3425">
        <v>4.4000000000000004</v>
      </c>
      <c r="BF3425">
        <v>0.09</v>
      </c>
      <c r="BG3425" t="s">
        <v>22</v>
      </c>
      <c r="BH3425" t="s">
        <v>22</v>
      </c>
      <c r="BI3425" t="s">
        <v>22</v>
      </c>
      <c r="BJ3425">
        <v>0</v>
      </c>
      <c r="BK3425">
        <v>0</v>
      </c>
      <c r="BN3425" s="183"/>
    </row>
    <row r="3426" spans="1:66" ht="25.5" x14ac:dyDescent="0.25">
      <c r="A3426" s="1"/>
      <c r="B3426" s="94">
        <v>3413</v>
      </c>
      <c r="C3426" s="43">
        <v>1051820</v>
      </c>
      <c r="D3426" s="25"/>
      <c r="E3426" s="27" t="s">
        <v>2090</v>
      </c>
      <c r="F3426" s="151" t="s">
        <v>21</v>
      </c>
      <c r="G3426" s="25"/>
      <c r="H3426" s="46" t="str">
        <f>IFERROR(IFERROR(IF(SEARCH("Usystems",$E3426)&gt;0,"Usystems"),IF(SEARCH("RIIFO",$E3426)&gt;0,"RIIFO","Uponor")),"Uponor")</f>
        <v>Uponor</v>
      </c>
      <c r="I3426" s="25" t="str">
        <f>IFERROR(MID($D3426,1,7)+0,"")</f>
        <v/>
      </c>
      <c r="J3426" s="25" t="str">
        <f>IFERROR(MID($D3426,10,7)+0,"")</f>
        <v/>
      </c>
      <c r="K3426" s="25" t="str">
        <f>IFERROR(MID($D3426,19,7)+0,"")</f>
        <v/>
      </c>
      <c r="L3426" s="25" t="str">
        <f>IFERROR(MID($D3426,28,7)+0,"")</f>
        <v/>
      </c>
      <c r="M3426" s="25" t="str">
        <f>IF(IFERROR(MID($Q3426,1,7)+0,"")&lt;1130000,IF(INDEX(C:C,MATCH(LEFT(Q3426,7)+0,I:I,0))&lt;1130000,"",INDEX(C:C,MATCH(LEFT(Q3426,7)+0,I:I,0))),IFERROR(MID($Q3426,1,7)+0,""))</f>
        <v/>
      </c>
      <c r="N3426" s="25" t="str">
        <f>IF(IFERROR(MID($Q3426,10,7)+0,"")&lt;1130000,"",IFERROR(MID($Q3426,10,7)+0,""))</f>
        <v/>
      </c>
      <c r="O3426" s="25" t="str">
        <f>IF(IFERROR(MID($Q3426,19,7)+0,"")&lt;1130000,"",IFERROR(MID($Q3426,19,7)+0,""))</f>
        <v/>
      </c>
      <c r="P3426" s="25" t="str">
        <f>IF(M3426="","",IF(N3426="",M3426,M3426&amp;", "&amp;N3426))</f>
        <v/>
      </c>
      <c r="Q3426" s="25"/>
      <c r="R3426" s="25"/>
      <c r="S3426" s="35" t="s">
        <v>104</v>
      </c>
      <c r="T3426" s="25" t="s">
        <v>36</v>
      </c>
      <c r="U3426" s="185">
        <v>9927</v>
      </c>
      <c r="V3426" s="188">
        <v>9927</v>
      </c>
      <c r="W3426" s="189">
        <v>9927</v>
      </c>
      <c r="X3426" s="31">
        <v>9927</v>
      </c>
      <c r="Y3426" s="90">
        <f>IFERROR(ROUND(X3426/W3426-1,2),"")</f>
        <v>0</v>
      </c>
      <c r="Z3426" s="31">
        <f>IF(OR(S3426="VLD MLC components",S3426="VLD MLC pipes",S3426="VLD PEX components",S3426="VLD PEX pipes",S3426="VLD PHC components",S3426="VLD PHC pipes",S3426="Controls VLD"),"По запросу",X3426)</f>
        <v>9927</v>
      </c>
      <c r="AA3426" s="63">
        <f>ROUND(X3426/1.2,3)</f>
        <v>8272.5</v>
      </c>
      <c r="AB3426" s="23">
        <v>8272.5</v>
      </c>
      <c r="AC3426" s="190">
        <f>IFERROR(ROUND(AA3426/AB3426-1,2),"")</f>
        <v>0</v>
      </c>
      <c r="AD3426" s="25">
        <v>5.7</v>
      </c>
      <c r="AE3426" s="25">
        <v>9.7299999999999998E-2</v>
      </c>
      <c r="AF3426" s="25">
        <v>0</v>
      </c>
      <c r="AG3426" s="25" t="s">
        <v>22</v>
      </c>
      <c r="AH3426" s="25">
        <v>0</v>
      </c>
      <c r="AI3426" s="25">
        <v>0</v>
      </c>
      <c r="AJ3426" s="25" t="s">
        <v>20</v>
      </c>
      <c r="AK3426" s="42" t="s">
        <v>19</v>
      </c>
      <c r="AL3426" s="25" t="s">
        <v>20</v>
      </c>
      <c r="AM3426" s="25">
        <v>1</v>
      </c>
      <c r="AN3426" s="25" t="s">
        <v>22</v>
      </c>
      <c r="AO3426" s="25" t="s">
        <v>22</v>
      </c>
      <c r="AP3426" s="25" t="s">
        <v>22</v>
      </c>
      <c r="AQ3426" s="25"/>
      <c r="AR3426" s="94"/>
      <c r="AS3426" s="157" t="s">
        <v>22</v>
      </c>
      <c r="AT3426" s="93">
        <v>42551</v>
      </c>
      <c r="AU3426" s="92" t="s">
        <v>22</v>
      </c>
      <c r="AV3426" s="91" t="s">
        <v>48</v>
      </c>
      <c r="AW3426" s="92" t="s">
        <v>48</v>
      </c>
      <c r="AX3426" s="92" t="s">
        <v>48</v>
      </c>
      <c r="AY3426" s="91" t="s">
        <v>152</v>
      </c>
      <c r="AZ3426" s="23"/>
      <c r="BA3426" s="25">
        <v>0</v>
      </c>
      <c r="BB3426" t="s">
        <v>48</v>
      </c>
      <c r="BC3426" t="e">
        <v>#N/A</v>
      </c>
      <c r="BD3426" t="e">
        <f>IF(Z3426=BC3426,"OK")</f>
        <v>#N/A</v>
      </c>
      <c r="BE3426">
        <v>5.7</v>
      </c>
      <c r="BF3426">
        <v>9.7299999999999998E-2</v>
      </c>
      <c r="BG3426" t="s">
        <v>22</v>
      </c>
      <c r="BH3426" t="s">
        <v>22</v>
      </c>
      <c r="BI3426" t="s">
        <v>22</v>
      </c>
      <c r="BJ3426">
        <v>0</v>
      </c>
      <c r="BK3426">
        <v>0</v>
      </c>
      <c r="BN3426" s="183"/>
    </row>
    <row r="3427" spans="1:66" ht="25.5" x14ac:dyDescent="0.25">
      <c r="A3427" s="1"/>
      <c r="B3427" s="94">
        <v>3414</v>
      </c>
      <c r="C3427" s="43">
        <v>1051821</v>
      </c>
      <c r="D3427" s="25"/>
      <c r="E3427" s="27" t="s">
        <v>2089</v>
      </c>
      <c r="F3427" s="151" t="s">
        <v>21</v>
      </c>
      <c r="G3427" s="25"/>
      <c r="H3427" s="46" t="str">
        <f>IFERROR(IFERROR(IF(SEARCH("Usystems",$E3427)&gt;0,"Usystems"),IF(SEARCH("RIIFO",$E3427)&gt;0,"RIIFO","Uponor")),"Uponor")</f>
        <v>Uponor</v>
      </c>
      <c r="I3427" s="25" t="str">
        <f>IFERROR(MID($D3427,1,7)+0,"")</f>
        <v/>
      </c>
      <c r="J3427" s="25" t="str">
        <f>IFERROR(MID($D3427,10,7)+0,"")</f>
        <v/>
      </c>
      <c r="K3427" s="25" t="str">
        <f>IFERROR(MID($D3427,19,7)+0,"")</f>
        <v/>
      </c>
      <c r="L3427" s="25" t="str">
        <f>IFERROR(MID($D3427,28,7)+0,"")</f>
        <v/>
      </c>
      <c r="M3427" s="25" t="str">
        <f>IF(IFERROR(MID($Q3427,1,7)+0,"")&lt;1130000,IF(INDEX(C:C,MATCH(LEFT(Q3427,7)+0,I:I,0))&lt;1130000,"",INDEX(C:C,MATCH(LEFT(Q3427,7)+0,I:I,0))),IFERROR(MID($Q3427,1,7)+0,""))</f>
        <v/>
      </c>
      <c r="N3427" s="25" t="str">
        <f>IF(IFERROR(MID($Q3427,10,7)+0,"")&lt;1130000,"",IFERROR(MID($Q3427,10,7)+0,""))</f>
        <v/>
      </c>
      <c r="O3427" s="25" t="str">
        <f>IF(IFERROR(MID($Q3427,19,7)+0,"")&lt;1130000,"",IFERROR(MID($Q3427,19,7)+0,""))</f>
        <v/>
      </c>
      <c r="P3427" s="25" t="str">
        <f>IF(M3427="","",IF(N3427="",M3427,M3427&amp;", "&amp;N3427))</f>
        <v/>
      </c>
      <c r="Q3427" s="25"/>
      <c r="R3427" s="25"/>
      <c r="S3427" s="35" t="s">
        <v>104</v>
      </c>
      <c r="T3427" s="25" t="s">
        <v>36</v>
      </c>
      <c r="U3427" s="185">
        <v>10442</v>
      </c>
      <c r="V3427" s="188">
        <v>10442</v>
      </c>
      <c r="W3427" s="189">
        <v>10442</v>
      </c>
      <c r="X3427" s="31">
        <v>10442</v>
      </c>
      <c r="Y3427" s="90">
        <f>IFERROR(ROUND(X3427/W3427-1,2),"")</f>
        <v>0</v>
      </c>
      <c r="Z3427" s="31">
        <f>IF(OR(S3427="VLD MLC components",S3427="VLD MLC pipes",S3427="VLD PEX components",S3427="VLD PEX pipes",S3427="VLD PHC components",S3427="VLD PHC pipes",S3427="Controls VLD"),"По запросу",X3427)</f>
        <v>10442</v>
      </c>
      <c r="AA3427" s="63">
        <f>ROUND(X3427/1.2,3)</f>
        <v>8701.6669999999995</v>
      </c>
      <c r="AB3427" s="23">
        <v>8701.6669999999995</v>
      </c>
      <c r="AC3427" s="190">
        <f>IFERROR(ROUND(AA3427/AB3427-1,2),"")</f>
        <v>0</v>
      </c>
      <c r="AD3427" s="25">
        <v>8.3000000000000007</v>
      </c>
      <c r="AE3427" s="25">
        <v>0.11559999999999999</v>
      </c>
      <c r="AF3427" s="25">
        <v>0</v>
      </c>
      <c r="AG3427" s="25" t="s">
        <v>22</v>
      </c>
      <c r="AH3427" s="25">
        <v>0</v>
      </c>
      <c r="AI3427" s="25">
        <v>0</v>
      </c>
      <c r="AJ3427" s="25" t="s">
        <v>20</v>
      </c>
      <c r="AK3427" s="42" t="s">
        <v>19</v>
      </c>
      <c r="AL3427" s="25" t="s">
        <v>20</v>
      </c>
      <c r="AM3427" s="25">
        <v>1</v>
      </c>
      <c r="AN3427" s="25" t="s">
        <v>22</v>
      </c>
      <c r="AO3427" s="25" t="s">
        <v>22</v>
      </c>
      <c r="AP3427" s="25" t="s">
        <v>22</v>
      </c>
      <c r="AQ3427" s="25"/>
      <c r="AR3427" s="94"/>
      <c r="AS3427" s="157" t="s">
        <v>22</v>
      </c>
      <c r="AT3427" s="93">
        <v>42551</v>
      </c>
      <c r="AU3427" s="92" t="s">
        <v>22</v>
      </c>
      <c r="AV3427" s="91" t="s">
        <v>48</v>
      </c>
      <c r="AW3427" s="92" t="s">
        <v>48</v>
      </c>
      <c r="AX3427" s="92" t="s">
        <v>48</v>
      </c>
      <c r="AY3427" s="91" t="s">
        <v>152</v>
      </c>
      <c r="AZ3427" s="23"/>
      <c r="BA3427" s="25">
        <v>0</v>
      </c>
      <c r="BB3427" t="s">
        <v>48</v>
      </c>
      <c r="BC3427" t="e">
        <v>#N/A</v>
      </c>
      <c r="BD3427" t="e">
        <f>IF(Z3427=BC3427,"OK")</f>
        <v>#N/A</v>
      </c>
      <c r="BE3427">
        <v>8.3000000000000007</v>
      </c>
      <c r="BF3427">
        <v>0.11559999999999999</v>
      </c>
      <c r="BG3427" t="s">
        <v>22</v>
      </c>
      <c r="BH3427" t="s">
        <v>22</v>
      </c>
      <c r="BI3427" t="s">
        <v>22</v>
      </c>
      <c r="BJ3427">
        <v>0</v>
      </c>
      <c r="BK3427">
        <v>0</v>
      </c>
      <c r="BN3427" s="183"/>
    </row>
    <row r="3428" spans="1:66" ht="25.5" x14ac:dyDescent="0.25">
      <c r="A3428" s="1"/>
      <c r="B3428" s="94">
        <v>3415</v>
      </c>
      <c r="C3428" s="43">
        <v>1051822</v>
      </c>
      <c r="D3428" s="25"/>
      <c r="E3428" s="27" t="s">
        <v>2088</v>
      </c>
      <c r="F3428" s="151" t="s">
        <v>21</v>
      </c>
      <c r="G3428" s="25"/>
      <c r="H3428" s="46" t="str">
        <f>IFERROR(IFERROR(IF(SEARCH("Usystems",$E3428)&gt;0,"Usystems"),IF(SEARCH("RIIFO",$E3428)&gt;0,"RIIFO","Uponor")),"Uponor")</f>
        <v>Uponor</v>
      </c>
      <c r="I3428" s="25" t="str">
        <f>IFERROR(MID($D3428,1,7)+0,"")</f>
        <v/>
      </c>
      <c r="J3428" s="25" t="str">
        <f>IFERROR(MID($D3428,10,7)+0,"")</f>
        <v/>
      </c>
      <c r="K3428" s="25" t="str">
        <f>IFERROR(MID($D3428,19,7)+0,"")</f>
        <v/>
      </c>
      <c r="L3428" s="25" t="str">
        <f>IFERROR(MID($D3428,28,7)+0,"")</f>
        <v/>
      </c>
      <c r="M3428" s="25" t="str">
        <f>IF(IFERROR(MID($Q3428,1,7)+0,"")&lt;1130000,IF(INDEX(C:C,MATCH(LEFT(Q3428,7)+0,I:I,0))&lt;1130000,"",INDEX(C:C,MATCH(LEFT(Q3428,7)+0,I:I,0))),IFERROR(MID($Q3428,1,7)+0,""))</f>
        <v/>
      </c>
      <c r="N3428" s="25" t="str">
        <f>IF(IFERROR(MID($Q3428,10,7)+0,"")&lt;1130000,"",IFERROR(MID($Q3428,10,7)+0,""))</f>
        <v/>
      </c>
      <c r="O3428" s="25" t="str">
        <f>IF(IFERROR(MID($Q3428,19,7)+0,"")&lt;1130000,"",IFERROR(MID($Q3428,19,7)+0,""))</f>
        <v/>
      </c>
      <c r="P3428" s="25" t="str">
        <f>IF(M3428="","",IF(N3428="",M3428,M3428&amp;", "&amp;N3428))</f>
        <v/>
      </c>
      <c r="Q3428" s="25"/>
      <c r="R3428" s="25"/>
      <c r="S3428" s="35" t="s">
        <v>104</v>
      </c>
      <c r="T3428" s="25" t="s">
        <v>36</v>
      </c>
      <c r="U3428" s="185">
        <v>16168</v>
      </c>
      <c r="V3428" s="188">
        <v>16168</v>
      </c>
      <c r="W3428" s="189">
        <v>16168</v>
      </c>
      <c r="X3428" s="31">
        <v>16168</v>
      </c>
      <c r="Y3428" s="90">
        <f>IFERROR(ROUND(X3428/W3428-1,2),"")</f>
        <v>0</v>
      </c>
      <c r="Z3428" s="31">
        <f>IF(OR(S3428="VLD MLC components",S3428="VLD MLC pipes",S3428="VLD PEX components",S3428="VLD PEX pipes",S3428="VLD PHC components",S3428="VLD PHC pipes",S3428="Controls VLD"),"По запросу",X3428)</f>
        <v>16168</v>
      </c>
      <c r="AA3428" s="63">
        <f>ROUND(X3428/1.2,3)</f>
        <v>13473.333000000001</v>
      </c>
      <c r="AB3428" s="23">
        <v>13473.333000000001</v>
      </c>
      <c r="AC3428" s="190">
        <f>IFERROR(ROUND(AA3428/AB3428-1,2),"")</f>
        <v>0</v>
      </c>
      <c r="AD3428" s="25">
        <v>13.65</v>
      </c>
      <c r="AE3428" s="25">
        <v>0.19764999999999999</v>
      </c>
      <c r="AF3428" s="25">
        <v>0</v>
      </c>
      <c r="AG3428" s="25" t="s">
        <v>22</v>
      </c>
      <c r="AH3428" s="25">
        <v>0</v>
      </c>
      <c r="AI3428" s="25">
        <v>0</v>
      </c>
      <c r="AJ3428" s="25" t="s">
        <v>20</v>
      </c>
      <c r="AK3428" s="42" t="s">
        <v>19</v>
      </c>
      <c r="AL3428" s="25" t="s">
        <v>20</v>
      </c>
      <c r="AM3428" s="25">
        <v>1</v>
      </c>
      <c r="AN3428" s="25" t="s">
        <v>22</v>
      </c>
      <c r="AO3428" s="25" t="s">
        <v>22</v>
      </c>
      <c r="AP3428" s="25" t="s">
        <v>22</v>
      </c>
      <c r="AQ3428" s="25"/>
      <c r="AR3428" s="94"/>
      <c r="AS3428" s="157" t="s">
        <v>22</v>
      </c>
      <c r="AT3428" s="93">
        <v>42551</v>
      </c>
      <c r="AU3428" s="92" t="s">
        <v>22</v>
      </c>
      <c r="AV3428" s="91" t="s">
        <v>152</v>
      </c>
      <c r="AW3428" s="92" t="s">
        <v>48</v>
      </c>
      <c r="AX3428" s="92" t="s">
        <v>48</v>
      </c>
      <c r="AY3428" s="91" t="s">
        <v>152</v>
      </c>
      <c r="AZ3428" s="23"/>
      <c r="BA3428" s="25" t="s">
        <v>2087</v>
      </c>
      <c r="BB3428" t="s">
        <v>25</v>
      </c>
      <c r="BC3428" t="e">
        <v>#N/A</v>
      </c>
      <c r="BD3428" t="e">
        <f>IF(Z3428=BC3428,"OK")</f>
        <v>#N/A</v>
      </c>
      <c r="BE3428">
        <v>13.65</v>
      </c>
      <c r="BF3428">
        <v>0.19764999999999999</v>
      </c>
      <c r="BG3428" t="s">
        <v>22</v>
      </c>
      <c r="BH3428" t="s">
        <v>22</v>
      </c>
      <c r="BI3428" t="s">
        <v>22</v>
      </c>
      <c r="BJ3428">
        <v>0</v>
      </c>
      <c r="BK3428">
        <v>0</v>
      </c>
      <c r="BN3428" s="183"/>
    </row>
    <row r="3429" spans="1:66" ht="25.5" x14ac:dyDescent="0.25">
      <c r="A3429" s="1"/>
      <c r="B3429" s="94">
        <v>3416</v>
      </c>
      <c r="C3429" s="43">
        <v>1051823</v>
      </c>
      <c r="D3429" s="25"/>
      <c r="E3429" s="27" t="s">
        <v>2086</v>
      </c>
      <c r="F3429" s="151" t="s">
        <v>21</v>
      </c>
      <c r="G3429" s="25"/>
      <c r="H3429" s="46" t="str">
        <f>IFERROR(IFERROR(IF(SEARCH("Usystems",$E3429)&gt;0,"Usystems"),IF(SEARCH("RIIFO",$E3429)&gt;0,"RIIFO","Uponor")),"Uponor")</f>
        <v>Uponor</v>
      </c>
      <c r="I3429" s="25" t="str">
        <f>IFERROR(MID($D3429,1,7)+0,"")</f>
        <v/>
      </c>
      <c r="J3429" s="25" t="str">
        <f>IFERROR(MID($D3429,10,7)+0,"")</f>
        <v/>
      </c>
      <c r="K3429" s="25" t="str">
        <f>IFERROR(MID($D3429,19,7)+0,"")</f>
        <v/>
      </c>
      <c r="L3429" s="25" t="str">
        <f>IFERROR(MID($D3429,28,7)+0,"")</f>
        <v/>
      </c>
      <c r="M3429" s="25" t="str">
        <f>IF(IFERROR(MID($Q3429,1,7)+0,"")&lt;1130000,IF(INDEX(C:C,MATCH(LEFT(Q3429,7)+0,I:I,0))&lt;1130000,"",INDEX(C:C,MATCH(LEFT(Q3429,7)+0,I:I,0))),IFERROR(MID($Q3429,1,7)+0,""))</f>
        <v/>
      </c>
      <c r="N3429" s="25" t="str">
        <f>IF(IFERROR(MID($Q3429,10,7)+0,"")&lt;1130000,"",IFERROR(MID($Q3429,10,7)+0,""))</f>
        <v/>
      </c>
      <c r="O3429" s="25" t="str">
        <f>IF(IFERROR(MID($Q3429,19,7)+0,"")&lt;1130000,"",IFERROR(MID($Q3429,19,7)+0,""))</f>
        <v/>
      </c>
      <c r="P3429" s="25" t="str">
        <f>IF(M3429="","",IF(N3429="",M3429,M3429&amp;", "&amp;N3429))</f>
        <v/>
      </c>
      <c r="Q3429" s="25"/>
      <c r="R3429" s="25"/>
      <c r="S3429" s="35" t="s">
        <v>104</v>
      </c>
      <c r="T3429" s="25" t="s">
        <v>36</v>
      </c>
      <c r="U3429" s="185">
        <v>22551</v>
      </c>
      <c r="V3429" s="188">
        <v>22551</v>
      </c>
      <c r="W3429" s="189">
        <v>22551</v>
      </c>
      <c r="X3429" s="31">
        <v>22551</v>
      </c>
      <c r="Y3429" s="90">
        <f>IFERROR(ROUND(X3429/W3429-1,2),"")</f>
        <v>0</v>
      </c>
      <c r="Z3429" s="31">
        <f>IF(OR(S3429="VLD MLC components",S3429="VLD MLC pipes",S3429="VLD PEX components",S3429="VLD PEX pipes",S3429="VLD PHC components",S3429="VLD PHC pipes",S3429="Controls VLD"),"По запросу",X3429)</f>
        <v>22551</v>
      </c>
      <c r="AA3429" s="63">
        <f>ROUND(X3429/1.2,3)</f>
        <v>18792.5</v>
      </c>
      <c r="AB3429" s="23">
        <v>18792.5</v>
      </c>
      <c r="AC3429" s="190">
        <f>IFERROR(ROUND(AA3429/AB3429-1,2),"")</f>
        <v>0</v>
      </c>
      <c r="AD3429" s="25">
        <v>21.5</v>
      </c>
      <c r="AE3429" s="25">
        <v>0.30630000000000002</v>
      </c>
      <c r="AF3429" s="25">
        <v>0</v>
      </c>
      <c r="AG3429" s="25" t="s">
        <v>22</v>
      </c>
      <c r="AH3429" s="25">
        <v>0</v>
      </c>
      <c r="AI3429" s="25">
        <v>0</v>
      </c>
      <c r="AJ3429" s="25" t="s">
        <v>20</v>
      </c>
      <c r="AK3429" s="42" t="s">
        <v>19</v>
      </c>
      <c r="AL3429" s="25" t="s">
        <v>20</v>
      </c>
      <c r="AM3429" s="25">
        <v>1</v>
      </c>
      <c r="AN3429" s="25" t="s">
        <v>22</v>
      </c>
      <c r="AO3429" s="25" t="s">
        <v>22</v>
      </c>
      <c r="AP3429" s="25" t="s">
        <v>22</v>
      </c>
      <c r="AQ3429" s="25"/>
      <c r="AR3429" s="94"/>
      <c r="AS3429" s="157" t="s">
        <v>22</v>
      </c>
      <c r="AT3429" s="93">
        <v>42551</v>
      </c>
      <c r="AU3429" s="92" t="s">
        <v>22</v>
      </c>
      <c r="AV3429" s="91" t="s">
        <v>48</v>
      </c>
      <c r="AW3429" s="92" t="s">
        <v>48</v>
      </c>
      <c r="AX3429" s="92" t="s">
        <v>48</v>
      </c>
      <c r="AY3429" s="91" t="s">
        <v>152</v>
      </c>
      <c r="AZ3429" s="23"/>
      <c r="BA3429" s="25">
        <v>0</v>
      </c>
      <c r="BB3429" t="s">
        <v>48</v>
      </c>
      <c r="BC3429" t="e">
        <v>#N/A</v>
      </c>
      <c r="BD3429" t="e">
        <f>IF(Z3429=BC3429,"OK")</f>
        <v>#N/A</v>
      </c>
      <c r="BE3429">
        <v>21.5</v>
      </c>
      <c r="BF3429">
        <v>0.30630000000000002</v>
      </c>
      <c r="BG3429" t="s">
        <v>22</v>
      </c>
      <c r="BH3429" t="s">
        <v>22</v>
      </c>
      <c r="BI3429" t="s">
        <v>22</v>
      </c>
      <c r="BJ3429">
        <v>0</v>
      </c>
      <c r="BK3429">
        <v>0</v>
      </c>
      <c r="BN3429" s="183"/>
    </row>
    <row r="3430" spans="1:66" ht="25.5" x14ac:dyDescent="0.25">
      <c r="A3430" s="1"/>
      <c r="B3430" s="94">
        <v>3417</v>
      </c>
      <c r="C3430" s="43">
        <v>1051824</v>
      </c>
      <c r="D3430" s="25"/>
      <c r="E3430" s="27" t="s">
        <v>2085</v>
      </c>
      <c r="F3430" s="151" t="s">
        <v>21</v>
      </c>
      <c r="G3430" s="41" t="s">
        <v>585</v>
      </c>
      <c r="H3430" s="46" t="str">
        <f>IFERROR(IFERROR(IF(SEARCH("Usystems",$E3430)&gt;0,"Usystems"),IF(SEARCH("RIIFO",$E3430)&gt;0,"RIIFO","Uponor")),"Uponor")</f>
        <v>Uponor</v>
      </c>
      <c r="I3430" s="25" t="str">
        <f>IFERROR(MID($D3430,1,7)+0,"")</f>
        <v/>
      </c>
      <c r="J3430" s="25" t="str">
        <f>IFERROR(MID($D3430,10,7)+0,"")</f>
        <v/>
      </c>
      <c r="K3430" s="25" t="str">
        <f>IFERROR(MID($D3430,19,7)+0,"")</f>
        <v/>
      </c>
      <c r="L3430" s="25" t="str">
        <f>IFERROR(MID($D3430,28,7)+0,"")</f>
        <v/>
      </c>
      <c r="M3430" s="25" t="str">
        <f>IF(IFERROR(MID($Q3430,1,7)+0,"")&lt;1130000,IF(INDEX(C:C,MATCH(LEFT(Q3430,7)+0,I:I,0))&lt;1130000,"",INDEX(C:C,MATCH(LEFT(Q3430,7)+0,I:I,0))),IFERROR(MID($Q3430,1,7)+0,""))</f>
        <v/>
      </c>
      <c r="N3430" s="25" t="str">
        <f>IF(IFERROR(MID($Q3430,10,7)+0,"")&lt;1130000,"",IFERROR(MID($Q3430,10,7)+0,""))</f>
        <v/>
      </c>
      <c r="O3430" s="25" t="str">
        <f>IF(IFERROR(MID($Q3430,19,7)+0,"")&lt;1130000,"",IFERROR(MID($Q3430,19,7)+0,""))</f>
        <v/>
      </c>
      <c r="P3430" s="25" t="str">
        <f>IF(M3430="","",IF(N3430="",M3430,M3430&amp;", "&amp;N3430))</f>
        <v/>
      </c>
      <c r="Q3430" s="25"/>
      <c r="R3430" s="25"/>
      <c r="S3430" s="35" t="s">
        <v>104</v>
      </c>
      <c r="T3430" s="25" t="s">
        <v>36</v>
      </c>
      <c r="U3430" s="185">
        <v>37009</v>
      </c>
      <c r="V3430" s="188">
        <v>37009</v>
      </c>
      <c r="W3430" s="189">
        <v>37009</v>
      </c>
      <c r="X3430" s="31">
        <v>37009</v>
      </c>
      <c r="Y3430" s="90">
        <f>IFERROR(ROUND(X3430/W3430-1,2),"")</f>
        <v>0</v>
      </c>
      <c r="Z3430" s="31">
        <f>IF(OR(S3430="VLD MLC components",S3430="VLD MLC pipes",S3430="VLD PEX components",S3430="VLD PEX pipes",S3430="VLD PHC components",S3430="VLD PHC pipes",S3430="Controls VLD"),"По запросу",X3430)</f>
        <v>37009</v>
      </c>
      <c r="AA3430" s="63">
        <f>ROUND(X3430/1.2,3)</f>
        <v>30840.832999999999</v>
      </c>
      <c r="AB3430" s="23">
        <v>30840.832999999999</v>
      </c>
      <c r="AC3430" s="190">
        <f>IFERROR(ROUND(AA3430/AB3430-1,2),"")</f>
        <v>0</v>
      </c>
      <c r="AD3430" s="25">
        <v>33.5</v>
      </c>
      <c r="AE3430" s="25">
        <v>0.52854999999999996</v>
      </c>
      <c r="AF3430" s="25">
        <v>5</v>
      </c>
      <c r="AG3430" s="25">
        <v>5</v>
      </c>
      <c r="AH3430" s="25">
        <v>5</v>
      </c>
      <c r="AI3430" s="25">
        <v>5</v>
      </c>
      <c r="AJ3430" s="25" t="s">
        <v>20</v>
      </c>
      <c r="AK3430" s="22" t="s">
        <v>20</v>
      </c>
      <c r="AL3430" s="25" t="s">
        <v>20</v>
      </c>
      <c r="AM3430" s="25">
        <v>1</v>
      </c>
      <c r="AN3430" s="25" t="s">
        <v>22</v>
      </c>
      <c r="AO3430" s="25" t="s">
        <v>22</v>
      </c>
      <c r="AP3430" s="25" t="s">
        <v>22</v>
      </c>
      <c r="AQ3430" s="25"/>
      <c r="AR3430" s="94"/>
      <c r="AS3430" s="157">
        <v>5</v>
      </c>
      <c r="AT3430" s="93">
        <v>42551</v>
      </c>
      <c r="AU3430" s="92" t="s">
        <v>22</v>
      </c>
      <c r="AV3430" s="91" t="s">
        <v>152</v>
      </c>
      <c r="AW3430" s="92" t="s">
        <v>152</v>
      </c>
      <c r="AX3430" s="92" t="s">
        <v>48</v>
      </c>
      <c r="AY3430" s="91" t="s">
        <v>152</v>
      </c>
      <c r="AZ3430" s="23"/>
      <c r="BA3430" s="25" t="s">
        <v>2084</v>
      </c>
      <c r="BB3430" t="s">
        <v>25</v>
      </c>
      <c r="BC3430">
        <v>37009</v>
      </c>
      <c r="BD3430" t="str">
        <f>IF(Z3430=BC3430,"OK")</f>
        <v>OK</v>
      </c>
      <c r="BE3430">
        <v>33.5</v>
      </c>
      <c r="BF3430">
        <v>0.52854999999999996</v>
      </c>
      <c r="BG3430" t="s">
        <v>22</v>
      </c>
      <c r="BH3430" t="s">
        <v>22</v>
      </c>
      <c r="BI3430" t="s">
        <v>22</v>
      </c>
      <c r="BJ3430">
        <v>0</v>
      </c>
      <c r="BK3430">
        <v>0</v>
      </c>
      <c r="BN3430" s="183"/>
    </row>
    <row r="3431" spans="1:66" ht="25.5" x14ac:dyDescent="0.25">
      <c r="A3431" s="1"/>
      <c r="B3431" s="94">
        <v>3418</v>
      </c>
      <c r="C3431" s="43">
        <v>1051825</v>
      </c>
      <c r="D3431" s="25"/>
      <c r="E3431" s="27" t="s">
        <v>2083</v>
      </c>
      <c r="F3431" s="151" t="s">
        <v>21</v>
      </c>
      <c r="G3431" s="25"/>
      <c r="H3431" s="46" t="str">
        <f>IFERROR(IFERROR(IF(SEARCH("Usystems",$E3431)&gt;0,"Usystems"),IF(SEARCH("RIIFO",$E3431)&gt;0,"RIIFO","Uponor")),"Uponor")</f>
        <v>Uponor</v>
      </c>
      <c r="I3431" s="25" t="str">
        <f>IFERROR(MID($D3431,1,7)+0,"")</f>
        <v/>
      </c>
      <c r="J3431" s="25" t="str">
        <f>IFERROR(MID($D3431,10,7)+0,"")</f>
        <v/>
      </c>
      <c r="K3431" s="25" t="str">
        <f>IFERROR(MID($D3431,19,7)+0,"")</f>
        <v/>
      </c>
      <c r="L3431" s="25" t="str">
        <f>IFERROR(MID($D3431,28,7)+0,"")</f>
        <v/>
      </c>
      <c r="M3431" s="25" t="str">
        <f>IF(IFERROR(MID($Q3431,1,7)+0,"")&lt;1130000,IF(INDEX(C:C,MATCH(LEFT(Q3431,7)+0,I:I,0))&lt;1130000,"",INDEX(C:C,MATCH(LEFT(Q3431,7)+0,I:I,0))),IFERROR(MID($Q3431,1,7)+0,""))</f>
        <v/>
      </c>
      <c r="N3431" s="25" t="str">
        <f>IF(IFERROR(MID($Q3431,10,7)+0,"")&lt;1130000,"",IFERROR(MID($Q3431,10,7)+0,""))</f>
        <v/>
      </c>
      <c r="O3431" s="25" t="str">
        <f>IF(IFERROR(MID($Q3431,19,7)+0,"")&lt;1130000,"",IFERROR(MID($Q3431,19,7)+0,""))</f>
        <v/>
      </c>
      <c r="P3431" s="25" t="str">
        <f>IF(M3431="","",IF(N3431="",M3431,M3431&amp;", "&amp;N3431))</f>
        <v/>
      </c>
      <c r="Q3431" s="25"/>
      <c r="R3431" s="25"/>
      <c r="S3431" s="35" t="s">
        <v>104</v>
      </c>
      <c r="T3431" s="25" t="s">
        <v>36</v>
      </c>
      <c r="U3431" s="185">
        <v>54978</v>
      </c>
      <c r="V3431" s="188">
        <v>54978</v>
      </c>
      <c r="W3431" s="189">
        <v>54978</v>
      </c>
      <c r="X3431" s="31">
        <v>54978</v>
      </c>
      <c r="Y3431" s="90">
        <f>IFERROR(ROUND(X3431/W3431-1,2),"")</f>
        <v>0</v>
      </c>
      <c r="Z3431" s="31">
        <f>IF(OR(S3431="VLD MLC components",S3431="VLD MLC pipes",S3431="VLD PEX components",S3431="VLD PEX pipes",S3431="VLD PHC components",S3431="VLD PHC pipes",S3431="Controls VLD"),"По запросу",X3431)</f>
        <v>54978</v>
      </c>
      <c r="AA3431" s="63">
        <f>ROUND(X3431/1.2,3)</f>
        <v>45815</v>
      </c>
      <c r="AB3431" s="23">
        <v>45815</v>
      </c>
      <c r="AC3431" s="190">
        <f>IFERROR(ROUND(AA3431/AB3431-1,2),"")</f>
        <v>0</v>
      </c>
      <c r="AD3431" s="25">
        <v>51.7</v>
      </c>
      <c r="AE3431" s="25">
        <v>1.0647</v>
      </c>
      <c r="AF3431" s="25">
        <v>0</v>
      </c>
      <c r="AG3431" s="25" t="s">
        <v>22</v>
      </c>
      <c r="AH3431" s="25">
        <v>0</v>
      </c>
      <c r="AI3431" s="25">
        <v>0</v>
      </c>
      <c r="AJ3431" s="25" t="s">
        <v>20</v>
      </c>
      <c r="AK3431" s="42" t="s">
        <v>19</v>
      </c>
      <c r="AL3431" s="25" t="s">
        <v>20</v>
      </c>
      <c r="AM3431" s="25">
        <v>1</v>
      </c>
      <c r="AN3431" s="25" t="s">
        <v>22</v>
      </c>
      <c r="AO3431" s="25" t="s">
        <v>22</v>
      </c>
      <c r="AP3431" s="25" t="s">
        <v>22</v>
      </c>
      <c r="AQ3431" s="25"/>
      <c r="AR3431" s="94"/>
      <c r="AS3431" s="157" t="s">
        <v>22</v>
      </c>
      <c r="AT3431" s="93">
        <v>42551</v>
      </c>
      <c r="AU3431" s="92" t="s">
        <v>22</v>
      </c>
      <c r="AV3431" s="91" t="s">
        <v>48</v>
      </c>
      <c r="AW3431" s="92" t="s">
        <v>48</v>
      </c>
      <c r="AX3431" s="92" t="s">
        <v>48</v>
      </c>
      <c r="AY3431" s="91" t="s">
        <v>152</v>
      </c>
      <c r="AZ3431" s="23"/>
      <c r="BA3431" s="25">
        <v>0</v>
      </c>
      <c r="BB3431" t="s">
        <v>48</v>
      </c>
      <c r="BC3431" t="e">
        <v>#N/A</v>
      </c>
      <c r="BD3431" t="e">
        <f>IF(Z3431=BC3431,"OK")</f>
        <v>#N/A</v>
      </c>
      <c r="BE3431">
        <v>51.7</v>
      </c>
      <c r="BF3431">
        <v>1.0647</v>
      </c>
      <c r="BG3431" t="s">
        <v>22</v>
      </c>
      <c r="BH3431" t="s">
        <v>22</v>
      </c>
      <c r="BI3431" t="s">
        <v>22</v>
      </c>
      <c r="BJ3431">
        <v>0</v>
      </c>
      <c r="BK3431">
        <v>0</v>
      </c>
      <c r="BN3431" s="183"/>
    </row>
    <row r="3432" spans="1:66" ht="25.5" x14ac:dyDescent="0.25">
      <c r="A3432" s="1"/>
      <c r="B3432" s="94">
        <v>3419</v>
      </c>
      <c r="C3432" s="43">
        <v>1051826</v>
      </c>
      <c r="D3432" s="25"/>
      <c r="E3432" s="27" t="s">
        <v>2082</v>
      </c>
      <c r="F3432" s="151" t="s">
        <v>21</v>
      </c>
      <c r="G3432" s="25"/>
      <c r="H3432" s="46" t="str">
        <f>IFERROR(IFERROR(IF(SEARCH("Usystems",$E3432)&gt;0,"Usystems"),IF(SEARCH("RIIFO",$E3432)&gt;0,"RIIFO","Uponor")),"Uponor")</f>
        <v>Uponor</v>
      </c>
      <c r="I3432" s="25" t="str">
        <f>IFERROR(MID($D3432,1,7)+0,"")</f>
        <v/>
      </c>
      <c r="J3432" s="25" t="str">
        <f>IFERROR(MID($D3432,10,7)+0,"")</f>
        <v/>
      </c>
      <c r="K3432" s="25" t="str">
        <f>IFERROR(MID($D3432,19,7)+0,"")</f>
        <v/>
      </c>
      <c r="L3432" s="25" t="str">
        <f>IFERROR(MID($D3432,28,7)+0,"")</f>
        <v/>
      </c>
      <c r="M3432" s="25" t="str">
        <f>IF(IFERROR(MID($Q3432,1,7)+0,"")&lt;1130000,IF(INDEX(C:C,MATCH(LEFT(Q3432,7)+0,I:I,0))&lt;1130000,"",INDEX(C:C,MATCH(LEFT(Q3432,7)+0,I:I,0))),IFERROR(MID($Q3432,1,7)+0,""))</f>
        <v/>
      </c>
      <c r="N3432" s="25" t="str">
        <f>IF(IFERROR(MID($Q3432,10,7)+0,"")&lt;1130000,"",IFERROR(MID($Q3432,10,7)+0,""))</f>
        <v/>
      </c>
      <c r="O3432" s="25" t="str">
        <f>IF(IFERROR(MID($Q3432,19,7)+0,"")&lt;1130000,"",IFERROR(MID($Q3432,19,7)+0,""))</f>
        <v/>
      </c>
      <c r="P3432" s="25" t="str">
        <f>IF(M3432="","",IF(N3432="",M3432,M3432&amp;", "&amp;N3432))</f>
        <v/>
      </c>
      <c r="Q3432" s="25"/>
      <c r="R3432" s="25"/>
      <c r="S3432" s="35" t="s">
        <v>104</v>
      </c>
      <c r="T3432" s="25" t="s">
        <v>36</v>
      </c>
      <c r="U3432" s="185">
        <v>92579</v>
      </c>
      <c r="V3432" s="188">
        <v>92579</v>
      </c>
      <c r="W3432" s="189">
        <v>92579</v>
      </c>
      <c r="X3432" s="31">
        <v>92579</v>
      </c>
      <c r="Y3432" s="90">
        <f>IFERROR(ROUND(X3432/W3432-1,2),"")</f>
        <v>0</v>
      </c>
      <c r="Z3432" s="31">
        <f>IF(OR(S3432="VLD MLC components",S3432="VLD MLC pipes",S3432="VLD PEX components",S3432="VLD PEX pipes",S3432="VLD PHC components",S3432="VLD PHC pipes",S3432="Controls VLD"),"По запросу",X3432)</f>
        <v>92579</v>
      </c>
      <c r="AA3432" s="63">
        <f>ROUND(X3432/1.2,3)</f>
        <v>77149.167000000001</v>
      </c>
      <c r="AB3432" s="23">
        <v>77149.167000000001</v>
      </c>
      <c r="AC3432" s="190">
        <f>IFERROR(ROUND(AA3432/AB3432-1,2),"")</f>
        <v>0</v>
      </c>
      <c r="AD3432" s="25">
        <v>72</v>
      </c>
      <c r="AE3432" s="25">
        <v>1.27</v>
      </c>
      <c r="AF3432" s="25">
        <v>0</v>
      </c>
      <c r="AG3432" s="25" t="s">
        <v>22</v>
      </c>
      <c r="AH3432" s="25">
        <v>0</v>
      </c>
      <c r="AI3432" s="25">
        <v>0</v>
      </c>
      <c r="AJ3432" s="25" t="s">
        <v>20</v>
      </c>
      <c r="AK3432" s="42" t="s">
        <v>19</v>
      </c>
      <c r="AL3432" s="25" t="s">
        <v>20</v>
      </c>
      <c r="AM3432" s="25">
        <v>1</v>
      </c>
      <c r="AN3432" s="25" t="s">
        <v>22</v>
      </c>
      <c r="AO3432" s="25" t="s">
        <v>22</v>
      </c>
      <c r="AP3432" s="25" t="s">
        <v>22</v>
      </c>
      <c r="AQ3432" s="25"/>
      <c r="AR3432" s="94"/>
      <c r="AS3432" s="157" t="s">
        <v>22</v>
      </c>
      <c r="AT3432" s="93">
        <v>42551</v>
      </c>
      <c r="AU3432" s="92" t="s">
        <v>22</v>
      </c>
      <c r="AV3432" s="91" t="s">
        <v>48</v>
      </c>
      <c r="AW3432" s="92" t="s">
        <v>48</v>
      </c>
      <c r="AX3432" s="92" t="s">
        <v>48</v>
      </c>
      <c r="AY3432" s="91" t="s">
        <v>152</v>
      </c>
      <c r="AZ3432" s="23"/>
      <c r="BA3432" s="25">
        <v>0</v>
      </c>
      <c r="BB3432" t="s">
        <v>48</v>
      </c>
      <c r="BC3432" t="e">
        <v>#N/A</v>
      </c>
      <c r="BD3432" t="e">
        <f>IF(Z3432=BC3432,"OK")</f>
        <v>#N/A</v>
      </c>
      <c r="BE3432">
        <v>72</v>
      </c>
      <c r="BF3432">
        <v>1.27</v>
      </c>
      <c r="BG3432" t="s">
        <v>22</v>
      </c>
      <c r="BH3432" t="s">
        <v>22</v>
      </c>
      <c r="BI3432" t="s">
        <v>22</v>
      </c>
      <c r="BJ3432">
        <v>0</v>
      </c>
      <c r="BK3432">
        <v>0</v>
      </c>
      <c r="BN3432" s="183"/>
    </row>
    <row r="3433" spans="1:66" ht="25.5" x14ac:dyDescent="0.25">
      <c r="A3433" s="1"/>
      <c r="B3433" s="94">
        <v>3420</v>
      </c>
      <c r="C3433" s="43">
        <v>1051827</v>
      </c>
      <c r="D3433" s="25"/>
      <c r="E3433" s="27" t="s">
        <v>2081</v>
      </c>
      <c r="F3433" s="151" t="s">
        <v>21</v>
      </c>
      <c r="G3433" s="25"/>
      <c r="H3433" s="46" t="str">
        <f>IFERROR(IFERROR(IF(SEARCH("Usystems",$E3433)&gt;0,"Usystems"),IF(SEARCH("RIIFO",$E3433)&gt;0,"RIIFO","Uponor")),"Uponor")</f>
        <v>Uponor</v>
      </c>
      <c r="I3433" s="25" t="str">
        <f>IFERROR(MID($D3433,1,7)+0,"")</f>
        <v/>
      </c>
      <c r="J3433" s="25" t="str">
        <f>IFERROR(MID($D3433,10,7)+0,"")</f>
        <v/>
      </c>
      <c r="K3433" s="25" t="str">
        <f>IFERROR(MID($D3433,19,7)+0,"")</f>
        <v/>
      </c>
      <c r="L3433" s="25" t="str">
        <f>IFERROR(MID($D3433,28,7)+0,"")</f>
        <v/>
      </c>
      <c r="M3433" s="25" t="str">
        <f>IF(IFERROR(MID($Q3433,1,7)+0,"")&lt;1130000,IF(INDEX(C:C,MATCH(LEFT(Q3433,7)+0,I:I,0))&lt;1130000,"",INDEX(C:C,MATCH(LEFT(Q3433,7)+0,I:I,0))),IFERROR(MID($Q3433,1,7)+0,""))</f>
        <v/>
      </c>
      <c r="N3433" s="25" t="str">
        <f>IF(IFERROR(MID($Q3433,10,7)+0,"")&lt;1130000,"",IFERROR(MID($Q3433,10,7)+0,""))</f>
        <v/>
      </c>
      <c r="O3433" s="25" t="str">
        <f>IF(IFERROR(MID($Q3433,19,7)+0,"")&lt;1130000,"",IFERROR(MID($Q3433,19,7)+0,""))</f>
        <v/>
      </c>
      <c r="P3433" s="25" t="str">
        <f>IF(M3433="","",IF(N3433="",M3433,M3433&amp;", "&amp;N3433))</f>
        <v/>
      </c>
      <c r="Q3433" s="25"/>
      <c r="R3433" s="25"/>
      <c r="S3433" s="35" t="s">
        <v>104</v>
      </c>
      <c r="T3433" s="25" t="s">
        <v>36</v>
      </c>
      <c r="U3433" s="185">
        <v>119681</v>
      </c>
      <c r="V3433" s="188">
        <v>119681</v>
      </c>
      <c r="W3433" s="189">
        <v>119681</v>
      </c>
      <c r="X3433" s="31">
        <v>119681</v>
      </c>
      <c r="Y3433" s="90">
        <f>IFERROR(ROUND(X3433/W3433-1,2),"")</f>
        <v>0</v>
      </c>
      <c r="Z3433" s="31">
        <f>IF(OR(S3433="VLD MLC components",S3433="VLD MLC pipes",S3433="VLD PEX components",S3433="VLD PEX pipes",S3433="VLD PHC components",S3433="VLD PHC pipes",S3433="Controls VLD"),"По запросу",X3433)</f>
        <v>119681</v>
      </c>
      <c r="AA3433" s="63">
        <f>ROUND(X3433/1.2,3)</f>
        <v>99734.167000000001</v>
      </c>
      <c r="AB3433" s="23">
        <v>99734.167000000001</v>
      </c>
      <c r="AC3433" s="190">
        <f>IFERROR(ROUND(AA3433/AB3433-1,2),"")</f>
        <v>0</v>
      </c>
      <c r="AD3433" s="25">
        <v>104.6</v>
      </c>
      <c r="AE3433" s="25">
        <v>1.56</v>
      </c>
      <c r="AF3433" s="25">
        <v>0</v>
      </c>
      <c r="AG3433" s="25" t="s">
        <v>22</v>
      </c>
      <c r="AH3433" s="25">
        <v>0</v>
      </c>
      <c r="AI3433" s="25">
        <v>0</v>
      </c>
      <c r="AJ3433" s="25" t="s">
        <v>20</v>
      </c>
      <c r="AK3433" s="42" t="s">
        <v>19</v>
      </c>
      <c r="AL3433" s="25" t="s">
        <v>20</v>
      </c>
      <c r="AM3433" s="25">
        <v>1</v>
      </c>
      <c r="AN3433" s="25" t="s">
        <v>22</v>
      </c>
      <c r="AO3433" s="25" t="s">
        <v>22</v>
      </c>
      <c r="AP3433" s="25" t="s">
        <v>22</v>
      </c>
      <c r="AQ3433" s="25"/>
      <c r="AR3433" s="94"/>
      <c r="AS3433" s="157" t="s">
        <v>22</v>
      </c>
      <c r="AT3433" s="93">
        <v>42551</v>
      </c>
      <c r="AU3433" s="92" t="s">
        <v>22</v>
      </c>
      <c r="AV3433" s="91" t="s">
        <v>48</v>
      </c>
      <c r="AW3433" s="92" t="s">
        <v>48</v>
      </c>
      <c r="AX3433" s="92" t="s">
        <v>48</v>
      </c>
      <c r="AY3433" s="91" t="s">
        <v>152</v>
      </c>
      <c r="AZ3433" s="23"/>
      <c r="BA3433" s="25">
        <v>0</v>
      </c>
      <c r="BB3433" t="s">
        <v>48</v>
      </c>
      <c r="BC3433" t="e">
        <v>#N/A</v>
      </c>
      <c r="BD3433" t="e">
        <f>IF(Z3433=BC3433,"OK")</f>
        <v>#N/A</v>
      </c>
      <c r="BE3433">
        <v>104.6</v>
      </c>
      <c r="BF3433">
        <v>1.56</v>
      </c>
      <c r="BG3433" t="s">
        <v>22</v>
      </c>
      <c r="BH3433" t="s">
        <v>22</v>
      </c>
      <c r="BI3433" t="s">
        <v>22</v>
      </c>
      <c r="BJ3433">
        <v>0</v>
      </c>
      <c r="BK3433">
        <v>0</v>
      </c>
      <c r="BN3433" s="183"/>
    </row>
    <row r="3434" spans="1:66" ht="25.5" x14ac:dyDescent="0.25">
      <c r="A3434" s="1"/>
      <c r="B3434" s="94">
        <v>3421</v>
      </c>
      <c r="C3434" s="43">
        <v>1051829</v>
      </c>
      <c r="D3434" s="25"/>
      <c r="E3434" s="27" t="s">
        <v>2080</v>
      </c>
      <c r="F3434" s="151" t="s">
        <v>21</v>
      </c>
      <c r="G3434" s="25"/>
      <c r="H3434" s="46" t="str">
        <f>IFERROR(IFERROR(IF(SEARCH("Usystems",$E3434)&gt;0,"Usystems"),IF(SEARCH("RIIFO",$E3434)&gt;0,"RIIFO","Uponor")),"Uponor")</f>
        <v>Uponor</v>
      </c>
      <c r="I3434" s="25" t="str">
        <f>IFERROR(MID($D3434,1,7)+0,"")</f>
        <v/>
      </c>
      <c r="J3434" s="25" t="str">
        <f>IFERROR(MID($D3434,10,7)+0,"")</f>
        <v/>
      </c>
      <c r="K3434" s="25" t="str">
        <f>IFERROR(MID($D3434,19,7)+0,"")</f>
        <v/>
      </c>
      <c r="L3434" s="25" t="str">
        <f>IFERROR(MID($D3434,28,7)+0,"")</f>
        <v/>
      </c>
      <c r="M3434" s="25" t="str">
        <f>IF(IFERROR(MID($Q3434,1,7)+0,"")&lt;1130000,IF(INDEX(C:C,MATCH(LEFT(Q3434,7)+0,I:I,0))&lt;1130000,"",INDEX(C:C,MATCH(LEFT(Q3434,7)+0,I:I,0))),IFERROR(MID($Q3434,1,7)+0,""))</f>
        <v/>
      </c>
      <c r="N3434" s="25" t="str">
        <f>IF(IFERROR(MID($Q3434,10,7)+0,"")&lt;1130000,"",IFERROR(MID($Q3434,10,7)+0,""))</f>
        <v/>
      </c>
      <c r="O3434" s="25" t="str">
        <f>IF(IFERROR(MID($Q3434,19,7)+0,"")&lt;1130000,"",IFERROR(MID($Q3434,19,7)+0,""))</f>
        <v/>
      </c>
      <c r="P3434" s="25" t="str">
        <f>IF(M3434="","",IF(N3434="",M3434,M3434&amp;", "&amp;N3434))</f>
        <v/>
      </c>
      <c r="Q3434" s="25"/>
      <c r="R3434" s="25"/>
      <c r="S3434" s="35" t="s">
        <v>104</v>
      </c>
      <c r="T3434" s="25" t="s">
        <v>36</v>
      </c>
      <c r="U3434" s="185">
        <v>16090</v>
      </c>
      <c r="V3434" s="188">
        <v>16090</v>
      </c>
      <c r="W3434" s="189">
        <v>16090</v>
      </c>
      <c r="X3434" s="31">
        <v>16090</v>
      </c>
      <c r="Y3434" s="90">
        <f>IFERROR(ROUND(X3434/W3434-1,2),"")</f>
        <v>0</v>
      </c>
      <c r="Z3434" s="31">
        <f>IF(OR(S3434="VLD MLC components",S3434="VLD MLC pipes",S3434="VLD PEX components",S3434="VLD PEX pipes",S3434="VLD PHC components",S3434="VLD PHC pipes",S3434="Controls VLD"),"По запросу",X3434)</f>
        <v>16090</v>
      </c>
      <c r="AA3434" s="63">
        <f>ROUND(X3434/1.2,3)</f>
        <v>13408.333000000001</v>
      </c>
      <c r="AB3434" s="23">
        <v>13408.333000000001</v>
      </c>
      <c r="AC3434" s="190">
        <f>IFERROR(ROUND(AA3434/AB3434-1,2),"")</f>
        <v>0</v>
      </c>
      <c r="AD3434" s="25">
        <v>8.8000000000000007</v>
      </c>
      <c r="AE3434" s="25">
        <v>0.1024</v>
      </c>
      <c r="AF3434" s="25">
        <v>0</v>
      </c>
      <c r="AG3434" s="25" t="s">
        <v>22</v>
      </c>
      <c r="AH3434" s="25">
        <v>0</v>
      </c>
      <c r="AI3434" s="25">
        <v>0</v>
      </c>
      <c r="AJ3434" s="25" t="s">
        <v>20</v>
      </c>
      <c r="AK3434" s="42" t="s">
        <v>19</v>
      </c>
      <c r="AL3434" s="25" t="s">
        <v>20</v>
      </c>
      <c r="AM3434" s="25">
        <v>1</v>
      </c>
      <c r="AN3434" s="25" t="s">
        <v>22</v>
      </c>
      <c r="AO3434" s="25" t="s">
        <v>22</v>
      </c>
      <c r="AP3434" s="25" t="s">
        <v>22</v>
      </c>
      <c r="AQ3434" s="25"/>
      <c r="AR3434" s="94"/>
      <c r="AS3434" s="157" t="s">
        <v>22</v>
      </c>
      <c r="AT3434" s="93">
        <v>42551</v>
      </c>
      <c r="AU3434" s="92" t="s">
        <v>22</v>
      </c>
      <c r="AV3434" s="91" t="s">
        <v>48</v>
      </c>
      <c r="AW3434" s="92" t="s">
        <v>48</v>
      </c>
      <c r="AX3434" s="92" t="s">
        <v>48</v>
      </c>
      <c r="AY3434" s="91" t="s">
        <v>152</v>
      </c>
      <c r="AZ3434" s="23"/>
      <c r="BA3434" s="25">
        <v>0</v>
      </c>
      <c r="BB3434" t="s">
        <v>48</v>
      </c>
      <c r="BC3434" t="e">
        <v>#N/A</v>
      </c>
      <c r="BD3434" t="e">
        <f>IF(Z3434=BC3434,"OK")</f>
        <v>#N/A</v>
      </c>
      <c r="BE3434">
        <v>8.8000000000000007</v>
      </c>
      <c r="BF3434">
        <v>0.1024</v>
      </c>
      <c r="BG3434" t="s">
        <v>22</v>
      </c>
      <c r="BH3434" t="s">
        <v>22</v>
      </c>
      <c r="BI3434" t="s">
        <v>22</v>
      </c>
      <c r="BJ3434">
        <v>0</v>
      </c>
      <c r="BK3434">
        <v>0</v>
      </c>
      <c r="BN3434" s="183"/>
    </row>
    <row r="3435" spans="1:66" ht="25.5" x14ac:dyDescent="0.25">
      <c r="A3435" s="1"/>
      <c r="B3435" s="94">
        <v>3422</v>
      </c>
      <c r="C3435" s="43">
        <v>1051830</v>
      </c>
      <c r="D3435" s="25"/>
      <c r="E3435" s="36" t="s">
        <v>2079</v>
      </c>
      <c r="F3435" s="151" t="s">
        <v>757</v>
      </c>
      <c r="G3435" s="41" t="s">
        <v>585</v>
      </c>
      <c r="H3435" s="46" t="str">
        <f>IFERROR(IFERROR(IF(SEARCH("Usystems",$E3435)&gt;0,"Usystems"),IF(SEARCH("RIIFO",$E3435)&gt;0,"RIIFO","Uponor")),"Uponor")</f>
        <v>Uponor</v>
      </c>
      <c r="I3435" s="25" t="str">
        <f>IFERROR(MID($D3435,1,7)+0,"")</f>
        <v/>
      </c>
      <c r="J3435" s="25" t="str">
        <f>IFERROR(MID($D3435,10,7)+0,"")</f>
        <v/>
      </c>
      <c r="K3435" s="25" t="str">
        <f>IFERROR(MID($D3435,19,7)+0,"")</f>
        <v/>
      </c>
      <c r="L3435" s="25" t="str">
        <f>IFERROR(MID($D3435,28,7)+0,"")</f>
        <v/>
      </c>
      <c r="M3435" s="25" t="str">
        <f>IF(IFERROR(MID($Q3435,1,7)+0,"")&lt;1130000,IF(INDEX(C:C,MATCH(LEFT(Q3435,7)+0,I:I,0))&lt;1130000,"",INDEX(C:C,MATCH(LEFT(Q3435,7)+0,I:I,0))),IFERROR(MID($Q3435,1,7)+0,""))</f>
        <v/>
      </c>
      <c r="N3435" s="25" t="str">
        <f>IF(IFERROR(MID($Q3435,10,7)+0,"")&lt;1130000,"",IFERROR(MID($Q3435,10,7)+0,""))</f>
        <v/>
      </c>
      <c r="O3435" s="25" t="str">
        <f>IF(IFERROR(MID($Q3435,19,7)+0,"")&lt;1130000,"",IFERROR(MID($Q3435,19,7)+0,""))</f>
        <v/>
      </c>
      <c r="P3435" s="25" t="str">
        <f>IF(M3435="","",IF(N3435="",M3435,M3435&amp;", "&amp;N3435))</f>
        <v/>
      </c>
      <c r="Q3435" s="25"/>
      <c r="R3435" s="25"/>
      <c r="S3435" s="35" t="s">
        <v>104</v>
      </c>
      <c r="T3435" s="25" t="s">
        <v>36</v>
      </c>
      <c r="U3435" s="185">
        <v>19272</v>
      </c>
      <c r="V3435" s="188">
        <v>19272</v>
      </c>
      <c r="W3435" s="189">
        <v>19272</v>
      </c>
      <c r="X3435" s="31">
        <v>19272</v>
      </c>
      <c r="Y3435" s="90">
        <f>IFERROR(ROUND(X3435/W3435-1,2),"")</f>
        <v>0</v>
      </c>
      <c r="Z3435" s="31">
        <f>IF(OR(S3435="VLD MLC components",S3435="VLD MLC pipes",S3435="VLD PEX components",S3435="VLD PEX pipes",S3435="VLD PHC components",S3435="VLD PHC pipes",S3435="Controls VLD"),"По запросу",X3435)</f>
        <v>19272</v>
      </c>
      <c r="AA3435" s="63">
        <f>ROUND(X3435/1.2,3)</f>
        <v>16060</v>
      </c>
      <c r="AB3435" s="23">
        <v>16060</v>
      </c>
      <c r="AC3435" s="190">
        <f>IFERROR(ROUND(AA3435/AB3435-1,2),"")</f>
        <v>0</v>
      </c>
      <c r="AD3435" s="25">
        <v>11.6</v>
      </c>
      <c r="AE3435" s="25">
        <v>0.1239</v>
      </c>
      <c r="AF3435" s="25">
        <v>6</v>
      </c>
      <c r="AG3435" s="25">
        <v>6</v>
      </c>
      <c r="AH3435" s="25">
        <v>6</v>
      </c>
      <c r="AI3435" s="25">
        <v>6</v>
      </c>
      <c r="AJ3435" s="25" t="s">
        <v>20</v>
      </c>
      <c r="AK3435" s="22" t="s">
        <v>20</v>
      </c>
      <c r="AL3435" s="25" t="s">
        <v>20</v>
      </c>
      <c r="AM3435" s="25">
        <v>1</v>
      </c>
      <c r="AN3435" s="25" t="s">
        <v>22</v>
      </c>
      <c r="AO3435" s="25" t="s">
        <v>22</v>
      </c>
      <c r="AP3435" s="25" t="s">
        <v>22</v>
      </c>
      <c r="AQ3435" s="25"/>
      <c r="AR3435" s="94"/>
      <c r="AS3435" s="157">
        <v>6</v>
      </c>
      <c r="AT3435" s="93">
        <v>42551</v>
      </c>
      <c r="AU3435" s="92" t="s">
        <v>22</v>
      </c>
      <c r="AV3435" s="91" t="s">
        <v>152</v>
      </c>
      <c r="AW3435" s="92" t="s">
        <v>152</v>
      </c>
      <c r="AX3435" s="92" t="s">
        <v>48</v>
      </c>
      <c r="AY3435" s="91" t="s">
        <v>152</v>
      </c>
      <c r="AZ3435" s="23"/>
      <c r="BA3435" s="25" t="s">
        <v>2078</v>
      </c>
      <c r="BB3435" t="s">
        <v>25</v>
      </c>
      <c r="BC3435">
        <v>19272</v>
      </c>
      <c r="BD3435" t="str">
        <f>IF(Z3435=BC3435,"OK")</f>
        <v>OK</v>
      </c>
      <c r="BE3435">
        <v>11.6</v>
      </c>
      <c r="BF3435">
        <v>0.1239</v>
      </c>
      <c r="BG3435" t="s">
        <v>22</v>
      </c>
      <c r="BH3435" t="s">
        <v>22</v>
      </c>
      <c r="BI3435" t="s">
        <v>22</v>
      </c>
      <c r="BJ3435">
        <v>0</v>
      </c>
      <c r="BK3435">
        <v>0</v>
      </c>
      <c r="BN3435" s="183"/>
    </row>
    <row r="3436" spans="1:66" ht="25.5" x14ac:dyDescent="0.25">
      <c r="A3436" s="1"/>
      <c r="B3436" s="94">
        <v>3423</v>
      </c>
      <c r="C3436" s="43">
        <v>1051831</v>
      </c>
      <c r="D3436" s="25"/>
      <c r="E3436" s="36" t="s">
        <v>2077</v>
      </c>
      <c r="F3436" s="151" t="s">
        <v>757</v>
      </c>
      <c r="G3436" s="41" t="s">
        <v>585</v>
      </c>
      <c r="H3436" s="46" t="str">
        <f>IFERROR(IFERROR(IF(SEARCH("Usystems",$E3436)&gt;0,"Usystems"),IF(SEARCH("RIIFO",$E3436)&gt;0,"RIIFO","Uponor")),"Uponor")</f>
        <v>Uponor</v>
      </c>
      <c r="I3436" s="25" t="str">
        <f>IFERROR(MID($D3436,1,7)+0,"")</f>
        <v/>
      </c>
      <c r="J3436" s="25" t="str">
        <f>IFERROR(MID($D3436,10,7)+0,"")</f>
        <v/>
      </c>
      <c r="K3436" s="25" t="str">
        <f>IFERROR(MID($D3436,19,7)+0,"")</f>
        <v/>
      </c>
      <c r="L3436" s="25" t="str">
        <f>IFERROR(MID($D3436,28,7)+0,"")</f>
        <v/>
      </c>
      <c r="M3436" s="25" t="str">
        <f>IF(IFERROR(MID($Q3436,1,7)+0,"")&lt;1130000,IF(INDEX(C:C,MATCH(LEFT(Q3436,7)+0,I:I,0))&lt;1130000,"",INDEX(C:C,MATCH(LEFT(Q3436,7)+0,I:I,0))),IFERROR(MID($Q3436,1,7)+0,""))</f>
        <v/>
      </c>
      <c r="N3436" s="25" t="str">
        <f>IF(IFERROR(MID($Q3436,10,7)+0,"")&lt;1130000,"",IFERROR(MID($Q3436,10,7)+0,""))</f>
        <v/>
      </c>
      <c r="O3436" s="25" t="str">
        <f>IF(IFERROR(MID($Q3436,19,7)+0,"")&lt;1130000,"",IFERROR(MID($Q3436,19,7)+0,""))</f>
        <v/>
      </c>
      <c r="P3436" s="25" t="str">
        <f>IF(M3436="","",IF(N3436="",M3436,M3436&amp;", "&amp;N3436))</f>
        <v/>
      </c>
      <c r="Q3436" s="25"/>
      <c r="R3436" s="25"/>
      <c r="S3436" s="35" t="s">
        <v>104</v>
      </c>
      <c r="T3436" s="25" t="s">
        <v>36</v>
      </c>
      <c r="U3436" s="185">
        <v>22626</v>
      </c>
      <c r="V3436" s="188">
        <v>22626</v>
      </c>
      <c r="W3436" s="189">
        <v>22626</v>
      </c>
      <c r="X3436" s="31">
        <v>22626</v>
      </c>
      <c r="Y3436" s="90">
        <f>IFERROR(ROUND(X3436/W3436-1,2),"")</f>
        <v>0</v>
      </c>
      <c r="Z3436" s="31">
        <f>IF(OR(S3436="VLD MLC components",S3436="VLD MLC pipes",S3436="VLD PEX components",S3436="VLD PEX pipes",S3436="VLD PHC components",S3436="VLD PHC pipes",S3436="Controls VLD"),"По запросу",X3436)</f>
        <v>22626</v>
      </c>
      <c r="AA3436" s="63">
        <f>ROUND(X3436/1.2,3)</f>
        <v>18855</v>
      </c>
      <c r="AB3436" s="23">
        <v>18855</v>
      </c>
      <c r="AC3436" s="190">
        <f>IFERROR(ROUND(AA3436/AB3436-1,2),"")</f>
        <v>0</v>
      </c>
      <c r="AD3436" s="25">
        <v>17</v>
      </c>
      <c r="AE3436" s="25">
        <v>0.16900000000000001</v>
      </c>
      <c r="AF3436" s="25">
        <v>12</v>
      </c>
      <c r="AG3436" s="25">
        <v>12</v>
      </c>
      <c r="AH3436" s="25">
        <v>12</v>
      </c>
      <c r="AI3436" s="25">
        <v>12</v>
      </c>
      <c r="AJ3436" s="25" t="s">
        <v>20</v>
      </c>
      <c r="AK3436" s="22" t="s">
        <v>20</v>
      </c>
      <c r="AL3436" s="25" t="s">
        <v>20</v>
      </c>
      <c r="AM3436" s="25">
        <v>1</v>
      </c>
      <c r="AN3436" s="25" t="s">
        <v>22</v>
      </c>
      <c r="AO3436" s="25" t="s">
        <v>22</v>
      </c>
      <c r="AP3436" s="25" t="s">
        <v>22</v>
      </c>
      <c r="AQ3436" s="25"/>
      <c r="AR3436" s="94"/>
      <c r="AS3436" s="157">
        <v>12</v>
      </c>
      <c r="AT3436" s="93">
        <v>42551</v>
      </c>
      <c r="AU3436" s="92" t="s">
        <v>22</v>
      </c>
      <c r="AV3436" s="91" t="s">
        <v>152</v>
      </c>
      <c r="AW3436" s="92" t="s">
        <v>152</v>
      </c>
      <c r="AX3436" s="92" t="s">
        <v>48</v>
      </c>
      <c r="AY3436" s="91" t="s">
        <v>152</v>
      </c>
      <c r="AZ3436" s="23"/>
      <c r="BA3436" s="25" t="s">
        <v>2076</v>
      </c>
      <c r="BB3436" t="s">
        <v>25</v>
      </c>
      <c r="BC3436">
        <v>22626</v>
      </c>
      <c r="BD3436" t="str">
        <f>IF(Z3436=BC3436,"OK")</f>
        <v>OK</v>
      </c>
      <c r="BE3436">
        <v>17</v>
      </c>
      <c r="BF3436">
        <v>0.16900000000000001</v>
      </c>
      <c r="BG3436" t="s">
        <v>22</v>
      </c>
      <c r="BH3436" t="s">
        <v>22</v>
      </c>
      <c r="BI3436" t="s">
        <v>22</v>
      </c>
      <c r="BJ3436">
        <v>0</v>
      </c>
      <c r="BK3436">
        <v>0</v>
      </c>
      <c r="BN3436" s="183"/>
    </row>
    <row r="3437" spans="1:66" ht="25.5" x14ac:dyDescent="0.25">
      <c r="A3437" s="1"/>
      <c r="B3437" s="94">
        <v>3424</v>
      </c>
      <c r="C3437" s="43">
        <v>1051832</v>
      </c>
      <c r="D3437" s="25"/>
      <c r="E3437" s="27" t="s">
        <v>2075</v>
      </c>
      <c r="F3437" s="213" t="s">
        <v>652</v>
      </c>
      <c r="G3437" s="41" t="s">
        <v>585</v>
      </c>
      <c r="H3437" s="46" t="str">
        <f>IFERROR(IFERROR(IF(SEARCH("Usystems",$E3437)&gt;0,"Usystems"),IF(SEARCH("RIIFO",$E3437)&gt;0,"RIIFO","Uponor")),"Uponor")</f>
        <v>Uponor</v>
      </c>
      <c r="I3437" s="25" t="str">
        <f>IFERROR(MID($D3437,1,7)+0,"")</f>
        <v/>
      </c>
      <c r="J3437" s="25" t="str">
        <f>IFERROR(MID($D3437,10,7)+0,"")</f>
        <v/>
      </c>
      <c r="K3437" s="25" t="str">
        <f>IFERROR(MID($D3437,19,7)+0,"")</f>
        <v/>
      </c>
      <c r="L3437" s="25" t="str">
        <f>IFERROR(MID($D3437,28,7)+0,"")</f>
        <v/>
      </c>
      <c r="M3437" s="25" t="str">
        <f>IF(IFERROR(MID($Q3437,1,7)+0,"")&lt;1130000,IF(INDEX(C:C,MATCH(LEFT(Q3437,7)+0,I:I,0))&lt;1130000,"",INDEX(C:C,MATCH(LEFT(Q3437,7)+0,I:I,0))),IFERROR(MID($Q3437,1,7)+0,""))</f>
        <v/>
      </c>
      <c r="N3437" s="25" t="str">
        <f>IF(IFERROR(MID($Q3437,10,7)+0,"")&lt;1130000,"",IFERROR(MID($Q3437,10,7)+0,""))</f>
        <v/>
      </c>
      <c r="O3437" s="25" t="str">
        <f>IF(IFERROR(MID($Q3437,19,7)+0,"")&lt;1130000,"",IFERROR(MID($Q3437,19,7)+0,""))</f>
        <v/>
      </c>
      <c r="P3437" s="25" t="str">
        <f>IF(M3437="","",IF(N3437="",M3437,M3437&amp;", "&amp;N3437))</f>
        <v/>
      </c>
      <c r="Q3437" s="25"/>
      <c r="R3437" s="25"/>
      <c r="S3437" s="35" t="s">
        <v>104</v>
      </c>
      <c r="T3437" s="25" t="s">
        <v>36</v>
      </c>
      <c r="U3437" s="185">
        <v>31685</v>
      </c>
      <c r="V3437" s="188">
        <v>31685</v>
      </c>
      <c r="W3437" s="189">
        <v>31685</v>
      </c>
      <c r="X3437" s="31">
        <v>31685</v>
      </c>
      <c r="Y3437" s="90">
        <f>IFERROR(ROUND(X3437/W3437-1,2),"")</f>
        <v>0</v>
      </c>
      <c r="Z3437" s="31">
        <f>IF(OR(S3437="VLD MLC components",S3437="VLD MLC pipes",S3437="VLD PEX components",S3437="VLD PEX pipes",S3437="VLD PHC components",S3437="VLD PHC pipes",S3437="Controls VLD"),"По запросу",X3437)</f>
        <v>31685</v>
      </c>
      <c r="AA3437" s="63">
        <f>ROUND(X3437/1.2,3)</f>
        <v>26404.167000000001</v>
      </c>
      <c r="AB3437" s="23">
        <v>26404.167000000001</v>
      </c>
      <c r="AC3437" s="190">
        <f>IFERROR(ROUND(AA3437/AB3437-1,2),"")</f>
        <v>0</v>
      </c>
      <c r="AD3437" s="25">
        <v>27.8</v>
      </c>
      <c r="AE3437" s="25">
        <v>0.27829999999999999</v>
      </c>
      <c r="AF3437" s="25">
        <v>0</v>
      </c>
      <c r="AG3437" s="25" t="s">
        <v>22</v>
      </c>
      <c r="AH3437" s="25">
        <v>0</v>
      </c>
      <c r="AI3437" s="25">
        <v>0</v>
      </c>
      <c r="AJ3437" s="25" t="s">
        <v>20</v>
      </c>
      <c r="AK3437" s="42" t="s">
        <v>19</v>
      </c>
      <c r="AL3437" s="25" t="s">
        <v>20</v>
      </c>
      <c r="AM3437" s="25">
        <v>1</v>
      </c>
      <c r="AN3437" s="25" t="s">
        <v>22</v>
      </c>
      <c r="AO3437" s="25" t="s">
        <v>22</v>
      </c>
      <c r="AP3437" s="25" t="s">
        <v>22</v>
      </c>
      <c r="AQ3437" s="25"/>
      <c r="AR3437" s="94"/>
      <c r="AS3437" s="157" t="s">
        <v>22</v>
      </c>
      <c r="AT3437" s="93">
        <v>42551</v>
      </c>
      <c r="AU3437" s="92" t="s">
        <v>22</v>
      </c>
      <c r="AV3437" s="91" t="s">
        <v>152</v>
      </c>
      <c r="AW3437" s="92" t="s">
        <v>48</v>
      </c>
      <c r="AX3437" s="92" t="s">
        <v>48</v>
      </c>
      <c r="AY3437" s="91" t="s">
        <v>152</v>
      </c>
      <c r="AZ3437" s="23"/>
      <c r="BA3437" s="25" t="s">
        <v>2074</v>
      </c>
      <c r="BB3437" t="s">
        <v>25</v>
      </c>
      <c r="BC3437" t="e">
        <v>#N/A</v>
      </c>
      <c r="BD3437" t="e">
        <f>IF(Z3437=BC3437,"OK")</f>
        <v>#N/A</v>
      </c>
      <c r="BE3437">
        <v>27.8</v>
      </c>
      <c r="BF3437">
        <v>0.27829999999999999</v>
      </c>
      <c r="BG3437" t="s">
        <v>22</v>
      </c>
      <c r="BH3437" t="s">
        <v>22</v>
      </c>
      <c r="BI3437" t="s">
        <v>22</v>
      </c>
      <c r="BJ3437">
        <v>0</v>
      </c>
      <c r="BK3437">
        <v>0</v>
      </c>
      <c r="BN3437" s="183"/>
    </row>
    <row r="3438" spans="1:66" ht="25.5" x14ac:dyDescent="0.25">
      <c r="A3438" s="1"/>
      <c r="B3438" s="94">
        <v>3425</v>
      </c>
      <c r="C3438" s="43">
        <v>1051833</v>
      </c>
      <c r="D3438" s="25"/>
      <c r="E3438" s="27" t="s">
        <v>2073</v>
      </c>
      <c r="F3438" s="151" t="s">
        <v>21</v>
      </c>
      <c r="G3438" s="25"/>
      <c r="H3438" s="46" t="str">
        <f>IFERROR(IFERROR(IF(SEARCH("Usystems",$E3438)&gt;0,"Usystems"),IF(SEARCH("RIIFO",$E3438)&gt;0,"RIIFO","Uponor")),"Uponor")</f>
        <v>Uponor</v>
      </c>
      <c r="I3438" s="25" t="str">
        <f>IFERROR(MID($D3438,1,7)+0,"")</f>
        <v/>
      </c>
      <c r="J3438" s="25" t="str">
        <f>IFERROR(MID($D3438,10,7)+0,"")</f>
        <v/>
      </c>
      <c r="K3438" s="25" t="str">
        <f>IFERROR(MID($D3438,19,7)+0,"")</f>
        <v/>
      </c>
      <c r="L3438" s="25" t="str">
        <f>IFERROR(MID($D3438,28,7)+0,"")</f>
        <v/>
      </c>
      <c r="M3438" s="25" t="str">
        <f>IF(IFERROR(MID($Q3438,1,7)+0,"")&lt;1130000,IF(INDEX(C:C,MATCH(LEFT(Q3438,7)+0,I:I,0))&lt;1130000,"",INDEX(C:C,MATCH(LEFT(Q3438,7)+0,I:I,0))),IFERROR(MID($Q3438,1,7)+0,""))</f>
        <v/>
      </c>
      <c r="N3438" s="25" t="str">
        <f>IF(IFERROR(MID($Q3438,10,7)+0,"")&lt;1130000,"",IFERROR(MID($Q3438,10,7)+0,""))</f>
        <v/>
      </c>
      <c r="O3438" s="25" t="str">
        <f>IF(IFERROR(MID($Q3438,19,7)+0,"")&lt;1130000,"",IFERROR(MID($Q3438,19,7)+0,""))</f>
        <v/>
      </c>
      <c r="P3438" s="25" t="str">
        <f>IF(M3438="","",IF(N3438="",M3438,M3438&amp;", "&amp;N3438))</f>
        <v/>
      </c>
      <c r="Q3438" s="25"/>
      <c r="R3438" s="25"/>
      <c r="S3438" s="35" t="s">
        <v>104</v>
      </c>
      <c r="T3438" s="25" t="s">
        <v>36</v>
      </c>
      <c r="U3438" s="185">
        <v>44962</v>
      </c>
      <c r="V3438" s="188">
        <v>44962</v>
      </c>
      <c r="W3438" s="189">
        <v>44962</v>
      </c>
      <c r="X3438" s="31">
        <v>44962</v>
      </c>
      <c r="Y3438" s="90">
        <f>IFERROR(ROUND(X3438/W3438-1,2),"")</f>
        <v>0</v>
      </c>
      <c r="Z3438" s="31">
        <f>IF(OR(S3438="VLD MLC components",S3438="VLD MLC pipes",S3438="VLD PEX components",S3438="VLD PEX pipes",S3438="VLD PHC components",S3438="VLD PHC pipes",S3438="Controls VLD"),"По запросу",X3438)</f>
        <v>44962</v>
      </c>
      <c r="AA3438" s="63">
        <f>ROUND(X3438/1.2,3)</f>
        <v>37468.332999999999</v>
      </c>
      <c r="AB3438" s="23">
        <v>37468.332999999999</v>
      </c>
      <c r="AC3438" s="190">
        <f>IFERROR(ROUND(AA3438/AB3438-1,2),"")</f>
        <v>0</v>
      </c>
      <c r="AD3438" s="25">
        <v>42.9</v>
      </c>
      <c r="AE3438" s="25">
        <v>0.50700000000000001</v>
      </c>
      <c r="AF3438" s="25">
        <v>0</v>
      </c>
      <c r="AG3438" s="25" t="s">
        <v>22</v>
      </c>
      <c r="AH3438" s="25">
        <v>0</v>
      </c>
      <c r="AI3438" s="25">
        <v>0</v>
      </c>
      <c r="AJ3438" s="25" t="s">
        <v>20</v>
      </c>
      <c r="AK3438" s="42" t="s">
        <v>19</v>
      </c>
      <c r="AL3438" s="25" t="s">
        <v>20</v>
      </c>
      <c r="AM3438" s="25">
        <v>1</v>
      </c>
      <c r="AN3438" s="25" t="s">
        <v>22</v>
      </c>
      <c r="AO3438" s="25" t="s">
        <v>22</v>
      </c>
      <c r="AP3438" s="25" t="s">
        <v>22</v>
      </c>
      <c r="AQ3438" s="25"/>
      <c r="AR3438" s="94"/>
      <c r="AS3438" s="157" t="s">
        <v>22</v>
      </c>
      <c r="AT3438" s="93">
        <v>42551</v>
      </c>
      <c r="AU3438" s="92" t="s">
        <v>22</v>
      </c>
      <c r="AV3438" s="91" t="s">
        <v>48</v>
      </c>
      <c r="AW3438" s="92" t="s">
        <v>48</v>
      </c>
      <c r="AX3438" s="92" t="s">
        <v>48</v>
      </c>
      <c r="AY3438" s="91" t="s">
        <v>152</v>
      </c>
      <c r="AZ3438" s="23"/>
      <c r="BA3438" s="25">
        <v>0</v>
      </c>
      <c r="BB3438" t="s">
        <v>48</v>
      </c>
      <c r="BC3438" t="e">
        <v>#N/A</v>
      </c>
      <c r="BD3438" t="e">
        <f>IF(Z3438=BC3438,"OK")</f>
        <v>#N/A</v>
      </c>
      <c r="BE3438">
        <v>42.9</v>
      </c>
      <c r="BF3438">
        <v>0.50700000000000001</v>
      </c>
      <c r="BG3438" t="s">
        <v>22</v>
      </c>
      <c r="BH3438" t="s">
        <v>22</v>
      </c>
      <c r="BI3438" t="s">
        <v>22</v>
      </c>
      <c r="BJ3438">
        <v>0</v>
      </c>
      <c r="BK3438">
        <v>0</v>
      </c>
      <c r="BN3438" s="183"/>
    </row>
    <row r="3439" spans="1:66" ht="25.5" x14ac:dyDescent="0.25">
      <c r="A3439" s="1"/>
      <c r="B3439" s="94">
        <v>3426</v>
      </c>
      <c r="C3439" s="43">
        <v>1051834</v>
      </c>
      <c r="D3439" s="25"/>
      <c r="E3439" s="27" t="s">
        <v>2072</v>
      </c>
      <c r="F3439" s="151" t="s">
        <v>21</v>
      </c>
      <c r="G3439" s="25"/>
      <c r="H3439" s="46" t="str">
        <f>IFERROR(IFERROR(IF(SEARCH("Usystems",$E3439)&gt;0,"Usystems"),IF(SEARCH("RIIFO",$E3439)&gt;0,"RIIFO","Uponor")),"Uponor")</f>
        <v>Uponor</v>
      </c>
      <c r="I3439" s="25" t="str">
        <f>IFERROR(MID($D3439,1,7)+0,"")</f>
        <v/>
      </c>
      <c r="J3439" s="25" t="str">
        <f>IFERROR(MID($D3439,10,7)+0,"")</f>
        <v/>
      </c>
      <c r="K3439" s="25" t="str">
        <f>IFERROR(MID($D3439,19,7)+0,"")</f>
        <v/>
      </c>
      <c r="L3439" s="25" t="str">
        <f>IFERROR(MID($D3439,28,7)+0,"")</f>
        <v/>
      </c>
      <c r="M3439" s="25" t="str">
        <f>IF(IFERROR(MID($Q3439,1,7)+0,"")&lt;1130000,IF(INDEX(C:C,MATCH(LEFT(Q3439,7)+0,I:I,0))&lt;1130000,"",INDEX(C:C,MATCH(LEFT(Q3439,7)+0,I:I,0))),IFERROR(MID($Q3439,1,7)+0,""))</f>
        <v/>
      </c>
      <c r="N3439" s="25" t="str">
        <f>IF(IFERROR(MID($Q3439,10,7)+0,"")&lt;1130000,"",IFERROR(MID($Q3439,10,7)+0,""))</f>
        <v/>
      </c>
      <c r="O3439" s="25" t="str">
        <f>IF(IFERROR(MID($Q3439,19,7)+0,"")&lt;1130000,"",IFERROR(MID($Q3439,19,7)+0,""))</f>
        <v/>
      </c>
      <c r="P3439" s="25" t="str">
        <f>IF(M3439="","",IF(N3439="",M3439,M3439&amp;", "&amp;N3439))</f>
        <v/>
      </c>
      <c r="Q3439" s="25"/>
      <c r="R3439" s="25"/>
      <c r="S3439" s="35" t="s">
        <v>104</v>
      </c>
      <c r="T3439" s="25" t="s">
        <v>36</v>
      </c>
      <c r="U3439" s="185">
        <v>72022</v>
      </c>
      <c r="V3439" s="188">
        <v>72022</v>
      </c>
      <c r="W3439" s="189">
        <v>72022</v>
      </c>
      <c r="X3439" s="31">
        <v>72022</v>
      </c>
      <c r="Y3439" s="90">
        <f>IFERROR(ROUND(X3439/W3439-1,2),"")</f>
        <v>0</v>
      </c>
      <c r="Z3439" s="31">
        <f>IF(OR(S3439="VLD MLC components",S3439="VLD MLC pipes",S3439="VLD PEX components",S3439="VLD PEX pipes",S3439="VLD PHC components",S3439="VLD PHC pipes",S3439="Controls VLD"),"По запросу",X3439)</f>
        <v>72022</v>
      </c>
      <c r="AA3439" s="63">
        <f>ROUND(X3439/1.2,3)</f>
        <v>60018.332999999999</v>
      </c>
      <c r="AB3439" s="23">
        <v>60018.332999999999</v>
      </c>
      <c r="AC3439" s="190">
        <f>IFERROR(ROUND(AA3439/AB3439-1,2),"")</f>
        <v>0</v>
      </c>
      <c r="AD3439" s="25">
        <v>66.599999999999994</v>
      </c>
      <c r="AE3439" s="25">
        <v>0.78029999999999999</v>
      </c>
      <c r="AF3439" s="25">
        <v>0</v>
      </c>
      <c r="AG3439" s="25" t="s">
        <v>22</v>
      </c>
      <c r="AH3439" s="25">
        <v>0</v>
      </c>
      <c r="AI3439" s="25">
        <v>0</v>
      </c>
      <c r="AJ3439" s="25" t="s">
        <v>20</v>
      </c>
      <c r="AK3439" s="42" t="s">
        <v>19</v>
      </c>
      <c r="AL3439" s="25" t="s">
        <v>20</v>
      </c>
      <c r="AM3439" s="25">
        <v>1</v>
      </c>
      <c r="AN3439" s="25" t="s">
        <v>22</v>
      </c>
      <c r="AO3439" s="25" t="s">
        <v>22</v>
      </c>
      <c r="AP3439" s="25" t="s">
        <v>22</v>
      </c>
      <c r="AQ3439" s="25"/>
      <c r="AR3439" s="94"/>
      <c r="AS3439" s="157" t="s">
        <v>22</v>
      </c>
      <c r="AT3439" s="93">
        <v>42551</v>
      </c>
      <c r="AU3439" s="92" t="s">
        <v>22</v>
      </c>
      <c r="AV3439" s="91" t="s">
        <v>48</v>
      </c>
      <c r="AW3439" s="92" t="s">
        <v>48</v>
      </c>
      <c r="AX3439" s="92" t="s">
        <v>48</v>
      </c>
      <c r="AY3439" s="91" t="s">
        <v>152</v>
      </c>
      <c r="AZ3439" s="23"/>
      <c r="BA3439" s="25">
        <v>0</v>
      </c>
      <c r="BB3439" t="s">
        <v>48</v>
      </c>
      <c r="BC3439" t="e">
        <v>#N/A</v>
      </c>
      <c r="BD3439" t="e">
        <f>IF(Z3439=BC3439,"OK")</f>
        <v>#N/A</v>
      </c>
      <c r="BE3439">
        <v>66.599999999999994</v>
      </c>
      <c r="BF3439">
        <v>0.78029999999999999</v>
      </c>
      <c r="BG3439" t="s">
        <v>22</v>
      </c>
      <c r="BH3439" t="s">
        <v>22</v>
      </c>
      <c r="BI3439" t="s">
        <v>22</v>
      </c>
      <c r="BJ3439">
        <v>0</v>
      </c>
      <c r="BK3439">
        <v>0</v>
      </c>
      <c r="BN3439" s="183"/>
    </row>
    <row r="3440" spans="1:66" ht="25.5" x14ac:dyDescent="0.25">
      <c r="A3440" s="1"/>
      <c r="B3440" s="94">
        <v>3427</v>
      </c>
      <c r="C3440" s="43">
        <v>1051835</v>
      </c>
      <c r="D3440" s="25"/>
      <c r="E3440" s="27" t="s">
        <v>2071</v>
      </c>
      <c r="F3440" s="151" t="s">
        <v>21</v>
      </c>
      <c r="G3440" s="25"/>
      <c r="H3440" s="46" t="str">
        <f>IFERROR(IFERROR(IF(SEARCH("Usystems",$E3440)&gt;0,"Usystems"),IF(SEARCH("RIIFO",$E3440)&gt;0,"RIIFO","Uponor")),"Uponor")</f>
        <v>Uponor</v>
      </c>
      <c r="I3440" s="25" t="str">
        <f>IFERROR(MID($D3440,1,7)+0,"")</f>
        <v/>
      </c>
      <c r="J3440" s="25" t="str">
        <f>IFERROR(MID($D3440,10,7)+0,"")</f>
        <v/>
      </c>
      <c r="K3440" s="25" t="str">
        <f>IFERROR(MID($D3440,19,7)+0,"")</f>
        <v/>
      </c>
      <c r="L3440" s="25" t="str">
        <f>IFERROR(MID($D3440,28,7)+0,"")</f>
        <v/>
      </c>
      <c r="M3440" s="25" t="str">
        <f>IF(IFERROR(MID($Q3440,1,7)+0,"")&lt;1130000,IF(INDEX(C:C,MATCH(LEFT(Q3440,7)+0,I:I,0))&lt;1130000,"",INDEX(C:C,MATCH(LEFT(Q3440,7)+0,I:I,0))),IFERROR(MID($Q3440,1,7)+0,""))</f>
        <v/>
      </c>
      <c r="N3440" s="25" t="str">
        <f>IF(IFERROR(MID($Q3440,10,7)+0,"")&lt;1130000,"",IFERROR(MID($Q3440,10,7)+0,""))</f>
        <v/>
      </c>
      <c r="O3440" s="25" t="str">
        <f>IF(IFERROR(MID($Q3440,19,7)+0,"")&lt;1130000,"",IFERROR(MID($Q3440,19,7)+0,""))</f>
        <v/>
      </c>
      <c r="P3440" s="25" t="str">
        <f>IF(M3440="","",IF(N3440="",M3440,M3440&amp;", "&amp;N3440))</f>
        <v/>
      </c>
      <c r="Q3440" s="25"/>
      <c r="R3440" s="25"/>
      <c r="S3440" s="35" t="s">
        <v>104</v>
      </c>
      <c r="T3440" s="25" t="s">
        <v>36</v>
      </c>
      <c r="U3440" s="185">
        <v>109257</v>
      </c>
      <c r="V3440" s="188">
        <v>109257</v>
      </c>
      <c r="W3440" s="189">
        <v>109257</v>
      </c>
      <c r="X3440" s="31">
        <v>109257</v>
      </c>
      <c r="Y3440" s="90">
        <f>IFERROR(ROUND(X3440/W3440-1,2),"")</f>
        <v>0</v>
      </c>
      <c r="Z3440" s="31">
        <f>IF(OR(S3440="VLD MLC components",S3440="VLD MLC pipes",S3440="VLD PEX components",S3440="VLD PEX pipes",S3440="VLD PHC components",S3440="VLD PHC pipes",S3440="Controls VLD"),"По запросу",X3440)</f>
        <v>109257</v>
      </c>
      <c r="AA3440" s="63">
        <f>ROUND(X3440/1.2,3)</f>
        <v>91047.5</v>
      </c>
      <c r="AB3440" s="23">
        <v>91047.5</v>
      </c>
      <c r="AC3440" s="190">
        <f>IFERROR(ROUND(AA3440/AB3440-1,2),"")</f>
        <v>0</v>
      </c>
      <c r="AD3440" s="25">
        <v>105</v>
      </c>
      <c r="AE3440" s="25">
        <v>1.323</v>
      </c>
      <c r="AF3440" s="25">
        <v>0</v>
      </c>
      <c r="AG3440" s="25" t="s">
        <v>22</v>
      </c>
      <c r="AH3440" s="25">
        <v>0</v>
      </c>
      <c r="AI3440" s="25">
        <v>0</v>
      </c>
      <c r="AJ3440" s="25" t="s">
        <v>20</v>
      </c>
      <c r="AK3440" s="42" t="s">
        <v>19</v>
      </c>
      <c r="AL3440" s="25" t="s">
        <v>20</v>
      </c>
      <c r="AM3440" s="25">
        <v>1</v>
      </c>
      <c r="AN3440" s="25" t="s">
        <v>22</v>
      </c>
      <c r="AO3440" s="25" t="s">
        <v>22</v>
      </c>
      <c r="AP3440" s="25" t="s">
        <v>22</v>
      </c>
      <c r="AQ3440" s="25"/>
      <c r="AR3440" s="94"/>
      <c r="AS3440" s="157" t="s">
        <v>22</v>
      </c>
      <c r="AT3440" s="93">
        <v>42551</v>
      </c>
      <c r="AU3440" s="92" t="s">
        <v>22</v>
      </c>
      <c r="AV3440" s="91" t="s">
        <v>48</v>
      </c>
      <c r="AW3440" s="92" t="s">
        <v>48</v>
      </c>
      <c r="AX3440" s="92" t="s">
        <v>48</v>
      </c>
      <c r="AY3440" s="91" t="s">
        <v>152</v>
      </c>
      <c r="AZ3440" s="23"/>
      <c r="BA3440" s="25">
        <v>0</v>
      </c>
      <c r="BB3440" t="s">
        <v>48</v>
      </c>
      <c r="BC3440" t="e">
        <v>#N/A</v>
      </c>
      <c r="BD3440" t="e">
        <f>IF(Z3440=BC3440,"OK")</f>
        <v>#N/A</v>
      </c>
      <c r="BE3440">
        <v>105</v>
      </c>
      <c r="BF3440">
        <v>1.323</v>
      </c>
      <c r="BG3440" t="s">
        <v>22</v>
      </c>
      <c r="BH3440" t="s">
        <v>22</v>
      </c>
      <c r="BI3440" t="s">
        <v>22</v>
      </c>
      <c r="BJ3440">
        <v>0</v>
      </c>
      <c r="BK3440">
        <v>0</v>
      </c>
      <c r="BN3440" s="183"/>
    </row>
    <row r="3441" spans="1:66" ht="25.5" x14ac:dyDescent="0.25">
      <c r="A3441" s="1"/>
      <c r="B3441" s="94">
        <v>3428</v>
      </c>
      <c r="C3441" s="43">
        <v>1051836</v>
      </c>
      <c r="D3441" s="25"/>
      <c r="E3441" s="27" t="s">
        <v>2070</v>
      </c>
      <c r="F3441" s="151" t="s">
        <v>21</v>
      </c>
      <c r="G3441" s="41" t="s">
        <v>585</v>
      </c>
      <c r="H3441" s="46" t="str">
        <f>IFERROR(IFERROR(IF(SEARCH("Usystems",$E3441)&gt;0,"Usystems"),IF(SEARCH("RIIFO",$E3441)&gt;0,"RIIFO","Uponor")),"Uponor")</f>
        <v>Uponor</v>
      </c>
      <c r="I3441" s="25" t="str">
        <f>IFERROR(MID($D3441,1,7)+0,"")</f>
        <v/>
      </c>
      <c r="J3441" s="25" t="str">
        <f>IFERROR(MID($D3441,10,7)+0,"")</f>
        <v/>
      </c>
      <c r="K3441" s="25" t="str">
        <f>IFERROR(MID($D3441,19,7)+0,"")</f>
        <v/>
      </c>
      <c r="L3441" s="25" t="str">
        <f>IFERROR(MID($D3441,28,7)+0,"")</f>
        <v/>
      </c>
      <c r="M3441" s="25" t="str">
        <f>IF(IFERROR(MID($Q3441,1,7)+0,"")&lt;1130000,IF(INDEX(C:C,MATCH(LEFT(Q3441,7)+0,I:I,0))&lt;1130000,"",INDEX(C:C,MATCH(LEFT(Q3441,7)+0,I:I,0))),IFERROR(MID($Q3441,1,7)+0,""))</f>
        <v/>
      </c>
      <c r="N3441" s="25" t="str">
        <f>IF(IFERROR(MID($Q3441,10,7)+0,"")&lt;1130000,"",IFERROR(MID($Q3441,10,7)+0,""))</f>
        <v/>
      </c>
      <c r="O3441" s="25" t="str">
        <f>IF(IFERROR(MID($Q3441,19,7)+0,"")&lt;1130000,"",IFERROR(MID($Q3441,19,7)+0,""))</f>
        <v/>
      </c>
      <c r="P3441" s="25" t="str">
        <f>IF(M3441="","",IF(N3441="",M3441,M3441&amp;", "&amp;N3441))</f>
        <v/>
      </c>
      <c r="Q3441" s="25"/>
      <c r="R3441" s="25"/>
      <c r="S3441" s="35" t="s">
        <v>104</v>
      </c>
      <c r="T3441" s="25" t="s">
        <v>36</v>
      </c>
      <c r="U3441" s="185">
        <v>168616</v>
      </c>
      <c r="V3441" s="188">
        <v>168616</v>
      </c>
      <c r="W3441" s="189">
        <v>168616</v>
      </c>
      <c r="X3441" s="31">
        <v>168616</v>
      </c>
      <c r="Y3441" s="90">
        <f>IFERROR(ROUND(X3441/W3441-1,2),"")</f>
        <v>0</v>
      </c>
      <c r="Z3441" s="31">
        <f>IF(OR(S3441="VLD MLC components",S3441="VLD MLC pipes",S3441="VLD PEX components",S3441="VLD PEX pipes",S3441="VLD PHC components",S3441="VLD PHC pipes",S3441="Controls VLD"),"По запросу",X3441)</f>
        <v>168616</v>
      </c>
      <c r="AA3441" s="63">
        <f>ROUND(X3441/1.2,3)</f>
        <v>140513.33300000001</v>
      </c>
      <c r="AB3441" s="23">
        <v>140513.33300000001</v>
      </c>
      <c r="AC3441" s="190">
        <f>IFERROR(ROUND(AA3441/AB3441-1,2),"")</f>
        <v>0</v>
      </c>
      <c r="AD3441" s="25">
        <v>144.4</v>
      </c>
      <c r="AE3441" s="25">
        <v>2.04</v>
      </c>
      <c r="AF3441" s="25">
        <v>5</v>
      </c>
      <c r="AG3441" s="25">
        <v>5</v>
      </c>
      <c r="AH3441" s="25">
        <v>5</v>
      </c>
      <c r="AI3441" s="25">
        <v>5</v>
      </c>
      <c r="AJ3441" s="25" t="s">
        <v>20</v>
      </c>
      <c r="AK3441" s="22" t="s">
        <v>20</v>
      </c>
      <c r="AL3441" s="25" t="s">
        <v>20</v>
      </c>
      <c r="AM3441" s="25">
        <v>1</v>
      </c>
      <c r="AN3441" s="25" t="s">
        <v>22</v>
      </c>
      <c r="AO3441" s="25" t="s">
        <v>22</v>
      </c>
      <c r="AP3441" s="25" t="s">
        <v>22</v>
      </c>
      <c r="AQ3441" s="25"/>
      <c r="AR3441" s="94"/>
      <c r="AS3441" s="157">
        <v>5</v>
      </c>
      <c r="AT3441" s="93">
        <v>42551</v>
      </c>
      <c r="AU3441" s="92" t="s">
        <v>22</v>
      </c>
      <c r="AV3441" s="91" t="s">
        <v>152</v>
      </c>
      <c r="AW3441" s="92" t="s">
        <v>152</v>
      </c>
      <c r="AX3441" s="92" t="s">
        <v>48</v>
      </c>
      <c r="AY3441" s="91" t="s">
        <v>152</v>
      </c>
      <c r="AZ3441" s="23"/>
      <c r="BA3441" s="25" t="s">
        <v>2069</v>
      </c>
      <c r="BB3441" t="s">
        <v>25</v>
      </c>
      <c r="BC3441">
        <v>168616</v>
      </c>
      <c r="BD3441" t="str">
        <f>IF(Z3441=BC3441,"OK")</f>
        <v>OK</v>
      </c>
      <c r="BE3441">
        <v>144.4</v>
      </c>
      <c r="BF3441">
        <v>2.04</v>
      </c>
      <c r="BG3441" t="s">
        <v>22</v>
      </c>
      <c r="BH3441" t="s">
        <v>22</v>
      </c>
      <c r="BI3441" t="s">
        <v>22</v>
      </c>
      <c r="BJ3441">
        <v>0</v>
      </c>
      <c r="BK3441">
        <v>0</v>
      </c>
      <c r="BN3441" s="183"/>
    </row>
    <row r="3442" spans="1:66" ht="25.5" x14ac:dyDescent="0.25">
      <c r="A3442" s="1"/>
      <c r="B3442" s="94">
        <v>3429</v>
      </c>
      <c r="C3442" s="43">
        <v>1051837</v>
      </c>
      <c r="D3442" s="25"/>
      <c r="E3442" s="27" t="s">
        <v>2068</v>
      </c>
      <c r="F3442" s="151" t="s">
        <v>21</v>
      </c>
      <c r="G3442" s="25"/>
      <c r="H3442" s="46" t="str">
        <f>IFERROR(IFERROR(IF(SEARCH("Usystems",$E3442)&gt;0,"Usystems"),IF(SEARCH("RIIFO",$E3442)&gt;0,"RIIFO","Uponor")),"Uponor")</f>
        <v>Uponor</v>
      </c>
      <c r="I3442" s="25" t="str">
        <f>IFERROR(MID($D3442,1,7)+0,"")</f>
        <v/>
      </c>
      <c r="J3442" s="25" t="str">
        <f>IFERROR(MID($D3442,10,7)+0,"")</f>
        <v/>
      </c>
      <c r="K3442" s="25" t="str">
        <f>IFERROR(MID($D3442,19,7)+0,"")</f>
        <v/>
      </c>
      <c r="L3442" s="25" t="str">
        <f>IFERROR(MID($D3442,28,7)+0,"")</f>
        <v/>
      </c>
      <c r="M3442" s="25" t="str">
        <f>IF(IFERROR(MID($Q3442,1,7)+0,"")&lt;1130000,IF(INDEX(C:C,MATCH(LEFT(Q3442,7)+0,I:I,0))&lt;1130000,"",INDEX(C:C,MATCH(LEFT(Q3442,7)+0,I:I,0))),IFERROR(MID($Q3442,1,7)+0,""))</f>
        <v/>
      </c>
      <c r="N3442" s="25" t="str">
        <f>IF(IFERROR(MID($Q3442,10,7)+0,"")&lt;1130000,"",IFERROR(MID($Q3442,10,7)+0,""))</f>
        <v/>
      </c>
      <c r="O3442" s="25" t="str">
        <f>IF(IFERROR(MID($Q3442,19,7)+0,"")&lt;1130000,"",IFERROR(MID($Q3442,19,7)+0,""))</f>
        <v/>
      </c>
      <c r="P3442" s="25" t="str">
        <f>IF(M3442="","",IF(N3442="",M3442,M3442&amp;", "&amp;N3442))</f>
        <v/>
      </c>
      <c r="Q3442" s="25"/>
      <c r="R3442" s="25"/>
      <c r="S3442" s="35" t="s">
        <v>104</v>
      </c>
      <c r="T3442" s="25" t="s">
        <v>36</v>
      </c>
      <c r="U3442" s="185">
        <v>237878</v>
      </c>
      <c r="V3442" s="188">
        <v>237878</v>
      </c>
      <c r="W3442" s="189">
        <v>237878</v>
      </c>
      <c r="X3442" s="31">
        <v>237878</v>
      </c>
      <c r="Y3442" s="90">
        <f>IFERROR(ROUND(X3442/W3442-1,2),"")</f>
        <v>0</v>
      </c>
      <c r="Z3442" s="31">
        <f>IF(OR(S3442="VLD MLC components",S3442="VLD MLC pipes",S3442="VLD PEX components",S3442="VLD PEX pipes",S3442="VLD PHC components",S3442="VLD PHC pipes",S3442="Controls VLD"),"По запросу",X3442)</f>
        <v>237878</v>
      </c>
      <c r="AA3442" s="63">
        <f>ROUND(X3442/1.2,3)</f>
        <v>198231.66699999999</v>
      </c>
      <c r="AB3442" s="23">
        <v>198231.66699999999</v>
      </c>
      <c r="AC3442" s="190">
        <f>IFERROR(ROUND(AA3442/AB3442-1,2),"")</f>
        <v>0</v>
      </c>
      <c r="AD3442" s="25">
        <v>209.2</v>
      </c>
      <c r="AE3442" s="25">
        <v>3.12</v>
      </c>
      <c r="AF3442" s="25">
        <v>0</v>
      </c>
      <c r="AG3442" s="25" t="s">
        <v>22</v>
      </c>
      <c r="AH3442" s="25">
        <v>0</v>
      </c>
      <c r="AI3442" s="25">
        <v>0</v>
      </c>
      <c r="AJ3442" s="25" t="s">
        <v>20</v>
      </c>
      <c r="AK3442" s="42" t="s">
        <v>19</v>
      </c>
      <c r="AL3442" s="25" t="s">
        <v>20</v>
      </c>
      <c r="AM3442" s="25">
        <v>1</v>
      </c>
      <c r="AN3442" s="25" t="s">
        <v>22</v>
      </c>
      <c r="AO3442" s="25" t="s">
        <v>22</v>
      </c>
      <c r="AP3442" s="25" t="s">
        <v>22</v>
      </c>
      <c r="AQ3442" s="25"/>
      <c r="AR3442" s="94"/>
      <c r="AS3442" s="157" t="s">
        <v>22</v>
      </c>
      <c r="AT3442" s="93">
        <v>42551</v>
      </c>
      <c r="AU3442" s="92" t="s">
        <v>22</v>
      </c>
      <c r="AV3442" s="91" t="s">
        <v>48</v>
      </c>
      <c r="AW3442" s="92" t="s">
        <v>48</v>
      </c>
      <c r="AX3442" s="92" t="s">
        <v>48</v>
      </c>
      <c r="AY3442" s="91" t="s">
        <v>152</v>
      </c>
      <c r="AZ3442" s="23"/>
      <c r="BA3442" s="25">
        <v>0</v>
      </c>
      <c r="BB3442" t="s">
        <v>48</v>
      </c>
      <c r="BC3442" t="e">
        <v>#N/A</v>
      </c>
      <c r="BD3442" t="e">
        <f>IF(Z3442=BC3442,"OK")</f>
        <v>#N/A</v>
      </c>
      <c r="BE3442">
        <v>209.2</v>
      </c>
      <c r="BF3442">
        <v>3.12</v>
      </c>
      <c r="BG3442" t="s">
        <v>22</v>
      </c>
      <c r="BH3442" t="s">
        <v>22</v>
      </c>
      <c r="BI3442" t="s">
        <v>22</v>
      </c>
      <c r="BJ3442">
        <v>0</v>
      </c>
      <c r="BK3442">
        <v>0</v>
      </c>
      <c r="BN3442" s="183"/>
    </row>
    <row r="3443" spans="1:66" ht="25.5" x14ac:dyDescent="0.25">
      <c r="A3443" s="1"/>
      <c r="B3443" s="94">
        <v>3430</v>
      </c>
      <c r="C3443" s="43">
        <v>1051840</v>
      </c>
      <c r="D3443" s="25"/>
      <c r="E3443" s="27" t="s">
        <v>2067</v>
      </c>
      <c r="F3443" s="151" t="s">
        <v>21</v>
      </c>
      <c r="G3443" s="25"/>
      <c r="H3443" s="46" t="str">
        <f>IFERROR(IFERROR(IF(SEARCH("Usystems",$E3443)&gt;0,"Usystems"),IF(SEARCH("RIIFO",$E3443)&gt;0,"RIIFO","Uponor")),"Uponor")</f>
        <v>Uponor</v>
      </c>
      <c r="I3443" s="25" t="str">
        <f>IFERROR(MID($D3443,1,7)+0,"")</f>
        <v/>
      </c>
      <c r="J3443" s="25" t="str">
        <f>IFERROR(MID($D3443,10,7)+0,"")</f>
        <v/>
      </c>
      <c r="K3443" s="25" t="str">
        <f>IFERROR(MID($D3443,19,7)+0,"")</f>
        <v/>
      </c>
      <c r="L3443" s="25" t="str">
        <f>IFERROR(MID($D3443,28,7)+0,"")</f>
        <v/>
      </c>
      <c r="M3443" s="25" t="str">
        <f>IF(IFERROR(MID($Q3443,1,7)+0,"")&lt;1130000,IF(INDEX(C:C,MATCH(LEFT(Q3443,7)+0,I:I,0))&lt;1130000,"",INDEX(C:C,MATCH(LEFT(Q3443,7)+0,I:I,0))),IFERROR(MID($Q3443,1,7)+0,""))</f>
        <v/>
      </c>
      <c r="N3443" s="25" t="str">
        <f>IF(IFERROR(MID($Q3443,10,7)+0,"")&lt;1130000,"",IFERROR(MID($Q3443,10,7)+0,""))</f>
        <v/>
      </c>
      <c r="O3443" s="25" t="str">
        <f>IF(IFERROR(MID($Q3443,19,7)+0,"")&lt;1130000,"",IFERROR(MID($Q3443,19,7)+0,""))</f>
        <v/>
      </c>
      <c r="P3443" s="25" t="str">
        <f>IF(M3443="","",IF(N3443="",M3443,M3443&amp;", "&amp;N3443))</f>
        <v/>
      </c>
      <c r="Q3443" s="25"/>
      <c r="R3443" s="25"/>
      <c r="S3443" s="35" t="s">
        <v>104</v>
      </c>
      <c r="T3443" s="25" t="s">
        <v>36</v>
      </c>
      <c r="U3443" s="185">
        <v>45772</v>
      </c>
      <c r="V3443" s="188">
        <v>45772</v>
      </c>
      <c r="W3443" s="189">
        <v>45772</v>
      </c>
      <c r="X3443" s="31">
        <v>45772</v>
      </c>
      <c r="Y3443" s="90">
        <f>IFERROR(ROUND(X3443/W3443-1,2),"")</f>
        <v>0</v>
      </c>
      <c r="Z3443" s="31">
        <f>IF(OR(S3443="VLD MLC components",S3443="VLD MLC pipes",S3443="VLD PEX components",S3443="VLD PEX pipes",S3443="VLD PHC components",S3443="VLD PHC pipes",S3443="Controls VLD"),"По запросу",X3443)</f>
        <v>45772</v>
      </c>
      <c r="AA3443" s="63">
        <f>ROUND(X3443/1.2,3)</f>
        <v>38143.332999999999</v>
      </c>
      <c r="AB3443" s="23">
        <v>38143.332999999999</v>
      </c>
      <c r="AC3443" s="190">
        <f>IFERROR(ROUND(AA3443/AB3443-1,2),"")</f>
        <v>0</v>
      </c>
      <c r="AD3443" s="25">
        <v>24</v>
      </c>
      <c r="AE3443" s="25">
        <v>0.19439999999999999</v>
      </c>
      <c r="AF3443" s="25">
        <v>0</v>
      </c>
      <c r="AG3443" s="25" t="s">
        <v>22</v>
      </c>
      <c r="AH3443" s="25">
        <v>0</v>
      </c>
      <c r="AI3443" s="25">
        <v>0</v>
      </c>
      <c r="AJ3443" s="25" t="s">
        <v>20</v>
      </c>
      <c r="AK3443" s="42" t="s">
        <v>19</v>
      </c>
      <c r="AL3443" s="25" t="s">
        <v>20</v>
      </c>
      <c r="AM3443" s="25">
        <v>1</v>
      </c>
      <c r="AN3443" s="25" t="s">
        <v>22</v>
      </c>
      <c r="AO3443" s="25" t="s">
        <v>22</v>
      </c>
      <c r="AP3443" s="25" t="s">
        <v>22</v>
      </c>
      <c r="AQ3443" s="25"/>
      <c r="AR3443" s="94"/>
      <c r="AS3443" s="157" t="s">
        <v>22</v>
      </c>
      <c r="AT3443" s="93">
        <v>42551</v>
      </c>
      <c r="AU3443" s="92" t="s">
        <v>22</v>
      </c>
      <c r="AV3443" s="91" t="s">
        <v>48</v>
      </c>
      <c r="AW3443" s="92" t="s">
        <v>48</v>
      </c>
      <c r="AX3443" s="92" t="s">
        <v>48</v>
      </c>
      <c r="AY3443" s="91" t="s">
        <v>152</v>
      </c>
      <c r="AZ3443" s="23"/>
      <c r="BA3443" s="25">
        <v>0</v>
      </c>
      <c r="BB3443" t="s">
        <v>48</v>
      </c>
      <c r="BC3443" t="e">
        <v>#N/A</v>
      </c>
      <c r="BD3443" t="e">
        <f>IF(Z3443=BC3443,"OK")</f>
        <v>#N/A</v>
      </c>
      <c r="BE3443">
        <v>24</v>
      </c>
      <c r="BF3443">
        <v>0.19439999999999999</v>
      </c>
      <c r="BG3443" t="s">
        <v>22</v>
      </c>
      <c r="BH3443" t="s">
        <v>22</v>
      </c>
      <c r="BI3443" t="s">
        <v>22</v>
      </c>
      <c r="BJ3443">
        <v>0</v>
      </c>
      <c r="BK3443">
        <v>0</v>
      </c>
      <c r="BN3443" s="183"/>
    </row>
    <row r="3444" spans="1:66" ht="25.5" x14ac:dyDescent="0.25">
      <c r="A3444" s="1"/>
      <c r="B3444" s="94">
        <v>3431</v>
      </c>
      <c r="C3444" s="43">
        <v>1051841</v>
      </c>
      <c r="D3444" s="25"/>
      <c r="E3444" s="27" t="s">
        <v>2066</v>
      </c>
      <c r="F3444" s="151" t="s">
        <v>21</v>
      </c>
      <c r="G3444" s="25"/>
      <c r="H3444" s="46" t="str">
        <f>IFERROR(IFERROR(IF(SEARCH("Usystems",$E3444)&gt;0,"Usystems"),IF(SEARCH("RIIFO",$E3444)&gt;0,"RIIFO","Uponor")),"Uponor")</f>
        <v>Uponor</v>
      </c>
      <c r="I3444" s="25" t="str">
        <f>IFERROR(MID($D3444,1,7)+0,"")</f>
        <v/>
      </c>
      <c r="J3444" s="25" t="str">
        <f>IFERROR(MID($D3444,10,7)+0,"")</f>
        <v/>
      </c>
      <c r="K3444" s="25" t="str">
        <f>IFERROR(MID($D3444,19,7)+0,"")</f>
        <v/>
      </c>
      <c r="L3444" s="25" t="str">
        <f>IFERROR(MID($D3444,28,7)+0,"")</f>
        <v/>
      </c>
      <c r="M3444" s="25" t="str">
        <f>IF(IFERROR(MID($Q3444,1,7)+0,"")&lt;1130000,IF(INDEX(C:C,MATCH(LEFT(Q3444,7)+0,I:I,0))&lt;1130000,"",INDEX(C:C,MATCH(LEFT(Q3444,7)+0,I:I,0))),IFERROR(MID($Q3444,1,7)+0,""))</f>
        <v/>
      </c>
      <c r="N3444" s="25" t="str">
        <f>IF(IFERROR(MID($Q3444,10,7)+0,"")&lt;1130000,"",IFERROR(MID($Q3444,10,7)+0,""))</f>
        <v/>
      </c>
      <c r="O3444" s="25" t="str">
        <f>IF(IFERROR(MID($Q3444,19,7)+0,"")&lt;1130000,"",IFERROR(MID($Q3444,19,7)+0,""))</f>
        <v/>
      </c>
      <c r="P3444" s="25" t="str">
        <f>IF(M3444="","",IF(N3444="",M3444,M3444&amp;", "&amp;N3444))</f>
        <v/>
      </c>
      <c r="Q3444" s="25"/>
      <c r="R3444" s="25"/>
      <c r="S3444" s="35" t="s">
        <v>104</v>
      </c>
      <c r="T3444" s="25" t="s">
        <v>36</v>
      </c>
      <c r="U3444" s="185">
        <v>51959</v>
      </c>
      <c r="V3444" s="188">
        <v>51959</v>
      </c>
      <c r="W3444" s="189">
        <v>51959</v>
      </c>
      <c r="X3444" s="31">
        <v>51959</v>
      </c>
      <c r="Y3444" s="90">
        <f>IFERROR(ROUND(X3444/W3444-1,2),"")</f>
        <v>0</v>
      </c>
      <c r="Z3444" s="31">
        <f>IF(OR(S3444="VLD MLC components",S3444="VLD MLC pipes",S3444="VLD PEX components",S3444="VLD PEX pipes",S3444="VLD PHC components",S3444="VLD PHC pipes",S3444="Controls VLD"),"По запросу",X3444)</f>
        <v>51959</v>
      </c>
      <c r="AA3444" s="63">
        <f>ROUND(X3444/1.2,3)</f>
        <v>43299.167000000001</v>
      </c>
      <c r="AB3444" s="23">
        <v>43299.167000000001</v>
      </c>
      <c r="AC3444" s="190">
        <f>IFERROR(ROUND(AA3444/AB3444-1,2),"")</f>
        <v>0</v>
      </c>
      <c r="AD3444" s="25">
        <v>33.6</v>
      </c>
      <c r="AE3444" s="25">
        <v>0.30732999999999999</v>
      </c>
      <c r="AF3444" s="25">
        <v>0</v>
      </c>
      <c r="AG3444" s="25" t="s">
        <v>22</v>
      </c>
      <c r="AH3444" s="25">
        <v>0</v>
      </c>
      <c r="AI3444" s="25">
        <v>0</v>
      </c>
      <c r="AJ3444" s="25" t="s">
        <v>20</v>
      </c>
      <c r="AK3444" s="42" t="s">
        <v>19</v>
      </c>
      <c r="AL3444" s="25" t="s">
        <v>20</v>
      </c>
      <c r="AM3444" s="25">
        <v>1</v>
      </c>
      <c r="AN3444" s="25" t="s">
        <v>22</v>
      </c>
      <c r="AO3444" s="25" t="s">
        <v>22</v>
      </c>
      <c r="AP3444" s="25" t="s">
        <v>22</v>
      </c>
      <c r="AQ3444" s="25"/>
      <c r="AR3444" s="94"/>
      <c r="AS3444" s="157" t="s">
        <v>22</v>
      </c>
      <c r="AT3444" s="93">
        <v>42551</v>
      </c>
      <c r="AU3444" s="92" t="s">
        <v>22</v>
      </c>
      <c r="AV3444" s="91" t="s">
        <v>48</v>
      </c>
      <c r="AW3444" s="92" t="s">
        <v>48</v>
      </c>
      <c r="AX3444" s="92" t="s">
        <v>48</v>
      </c>
      <c r="AY3444" s="91" t="s">
        <v>152</v>
      </c>
      <c r="AZ3444" s="23"/>
      <c r="BA3444" s="25">
        <v>0</v>
      </c>
      <c r="BB3444" t="s">
        <v>48</v>
      </c>
      <c r="BC3444" t="e">
        <v>#N/A</v>
      </c>
      <c r="BD3444" t="e">
        <f>IF(Z3444=BC3444,"OK")</f>
        <v>#N/A</v>
      </c>
      <c r="BE3444">
        <v>33.6</v>
      </c>
      <c r="BF3444">
        <v>0.30732999999999999</v>
      </c>
      <c r="BG3444" t="s">
        <v>22</v>
      </c>
      <c r="BH3444" t="s">
        <v>22</v>
      </c>
      <c r="BI3444" t="s">
        <v>22</v>
      </c>
      <c r="BJ3444">
        <v>0</v>
      </c>
      <c r="BK3444">
        <v>0</v>
      </c>
      <c r="BN3444" s="183"/>
    </row>
    <row r="3445" spans="1:66" ht="25.5" x14ac:dyDescent="0.25">
      <c r="A3445" s="1"/>
      <c r="B3445" s="94">
        <v>3432</v>
      </c>
      <c r="C3445" s="43">
        <v>1051842</v>
      </c>
      <c r="D3445" s="25"/>
      <c r="E3445" s="27" t="s">
        <v>2065</v>
      </c>
      <c r="F3445" s="151" t="s">
        <v>21</v>
      </c>
      <c r="G3445" s="25"/>
      <c r="H3445" s="46" t="str">
        <f>IFERROR(IFERROR(IF(SEARCH("Usystems",$E3445)&gt;0,"Usystems"),IF(SEARCH("RIIFO",$E3445)&gt;0,"RIIFO","Uponor")),"Uponor")</f>
        <v>Uponor</v>
      </c>
      <c r="I3445" s="25" t="str">
        <f>IFERROR(MID($D3445,1,7)+0,"")</f>
        <v/>
      </c>
      <c r="J3445" s="25" t="str">
        <f>IFERROR(MID($D3445,10,7)+0,"")</f>
        <v/>
      </c>
      <c r="K3445" s="25" t="str">
        <f>IFERROR(MID($D3445,19,7)+0,"")</f>
        <v/>
      </c>
      <c r="L3445" s="25" t="str">
        <f>IFERROR(MID($D3445,28,7)+0,"")</f>
        <v/>
      </c>
      <c r="M3445" s="25" t="str">
        <f>IF(IFERROR(MID($Q3445,1,7)+0,"")&lt;1130000,IF(INDEX(C:C,MATCH(LEFT(Q3445,7)+0,I:I,0))&lt;1130000,"",INDEX(C:C,MATCH(LEFT(Q3445,7)+0,I:I,0))),IFERROR(MID($Q3445,1,7)+0,""))</f>
        <v/>
      </c>
      <c r="N3445" s="25" t="str">
        <f>IF(IFERROR(MID($Q3445,10,7)+0,"")&lt;1130000,"",IFERROR(MID($Q3445,10,7)+0,""))</f>
        <v/>
      </c>
      <c r="O3445" s="25" t="str">
        <f>IF(IFERROR(MID($Q3445,19,7)+0,"")&lt;1130000,"",IFERROR(MID($Q3445,19,7)+0,""))</f>
        <v/>
      </c>
      <c r="P3445" s="25" t="str">
        <f>IF(M3445="","",IF(N3445="",M3445,M3445&amp;", "&amp;N3445))</f>
        <v/>
      </c>
      <c r="Q3445" s="25"/>
      <c r="R3445" s="25"/>
      <c r="S3445" s="35" t="s">
        <v>104</v>
      </c>
      <c r="T3445" s="25" t="s">
        <v>36</v>
      </c>
      <c r="U3445" s="185">
        <v>71346</v>
      </c>
      <c r="V3445" s="188">
        <v>71346</v>
      </c>
      <c r="W3445" s="189">
        <v>71346</v>
      </c>
      <c r="X3445" s="31">
        <v>71346</v>
      </c>
      <c r="Y3445" s="90">
        <f>IFERROR(ROUND(X3445/W3445-1,2),"")</f>
        <v>0</v>
      </c>
      <c r="Z3445" s="31">
        <f>IF(OR(S3445="VLD MLC components",S3445="VLD MLC pipes",S3445="VLD PEX components",S3445="VLD PEX pipes",S3445="VLD PHC components",S3445="VLD PHC pipes",S3445="Controls VLD"),"По запросу",X3445)</f>
        <v>71346</v>
      </c>
      <c r="AA3445" s="63">
        <f>ROUND(X3445/1.2,3)</f>
        <v>59455</v>
      </c>
      <c r="AB3445" s="23">
        <v>59455</v>
      </c>
      <c r="AC3445" s="190">
        <f>IFERROR(ROUND(AA3445/AB3445-1,2),"")</f>
        <v>0</v>
      </c>
      <c r="AD3445" s="25">
        <v>54</v>
      </c>
      <c r="AE3445" s="25">
        <v>0.42349999999999999</v>
      </c>
      <c r="AF3445" s="25">
        <v>0</v>
      </c>
      <c r="AG3445" s="25" t="s">
        <v>22</v>
      </c>
      <c r="AH3445" s="25">
        <v>0</v>
      </c>
      <c r="AI3445" s="25">
        <v>0</v>
      </c>
      <c r="AJ3445" s="25" t="s">
        <v>20</v>
      </c>
      <c r="AK3445" s="42" t="s">
        <v>19</v>
      </c>
      <c r="AL3445" s="25" t="s">
        <v>20</v>
      </c>
      <c r="AM3445" s="25">
        <v>1</v>
      </c>
      <c r="AN3445" s="25" t="s">
        <v>22</v>
      </c>
      <c r="AO3445" s="25" t="s">
        <v>22</v>
      </c>
      <c r="AP3445" s="25" t="s">
        <v>22</v>
      </c>
      <c r="AQ3445" s="25"/>
      <c r="AR3445" s="94"/>
      <c r="AS3445" s="157" t="s">
        <v>22</v>
      </c>
      <c r="AT3445" s="93">
        <v>42551</v>
      </c>
      <c r="AU3445" s="92" t="s">
        <v>22</v>
      </c>
      <c r="AV3445" s="91" t="s">
        <v>48</v>
      </c>
      <c r="AW3445" s="92" t="s">
        <v>48</v>
      </c>
      <c r="AX3445" s="92" t="s">
        <v>48</v>
      </c>
      <c r="AY3445" s="91" t="s">
        <v>152</v>
      </c>
      <c r="AZ3445" s="23"/>
      <c r="BA3445" s="25">
        <v>0</v>
      </c>
      <c r="BB3445" t="s">
        <v>48</v>
      </c>
      <c r="BC3445" t="e">
        <v>#N/A</v>
      </c>
      <c r="BD3445" t="e">
        <f>IF(Z3445=BC3445,"OK")</f>
        <v>#N/A</v>
      </c>
      <c r="BE3445">
        <v>54</v>
      </c>
      <c r="BF3445">
        <v>0.42349999999999999</v>
      </c>
      <c r="BG3445" t="s">
        <v>22</v>
      </c>
      <c r="BH3445" t="s">
        <v>22</v>
      </c>
      <c r="BI3445" t="s">
        <v>22</v>
      </c>
      <c r="BJ3445">
        <v>0</v>
      </c>
      <c r="BK3445">
        <v>0</v>
      </c>
      <c r="BN3445" s="183"/>
    </row>
    <row r="3446" spans="1:66" ht="25.5" x14ac:dyDescent="0.25">
      <c r="A3446" s="1"/>
      <c r="B3446" s="94">
        <v>3433</v>
      </c>
      <c r="C3446" s="43">
        <v>1051843</v>
      </c>
      <c r="D3446" s="25"/>
      <c r="E3446" s="27" t="s">
        <v>2064</v>
      </c>
      <c r="F3446" s="151" t="s">
        <v>21</v>
      </c>
      <c r="G3446" s="25"/>
      <c r="H3446" s="46" t="str">
        <f>IFERROR(IFERROR(IF(SEARCH("Usystems",$E3446)&gt;0,"Usystems"),IF(SEARCH("RIIFO",$E3446)&gt;0,"RIIFO","Uponor")),"Uponor")</f>
        <v>Uponor</v>
      </c>
      <c r="I3446" s="25" t="str">
        <f>IFERROR(MID($D3446,1,7)+0,"")</f>
        <v/>
      </c>
      <c r="J3446" s="25" t="str">
        <f>IFERROR(MID($D3446,10,7)+0,"")</f>
        <v/>
      </c>
      <c r="K3446" s="25" t="str">
        <f>IFERROR(MID($D3446,19,7)+0,"")</f>
        <v/>
      </c>
      <c r="L3446" s="25" t="str">
        <f>IFERROR(MID($D3446,28,7)+0,"")</f>
        <v/>
      </c>
      <c r="M3446" s="25" t="str">
        <f>IF(IFERROR(MID($Q3446,1,7)+0,"")&lt;1130000,IF(INDEX(C:C,MATCH(LEFT(Q3446,7)+0,I:I,0))&lt;1130000,"",INDEX(C:C,MATCH(LEFT(Q3446,7)+0,I:I,0))),IFERROR(MID($Q3446,1,7)+0,""))</f>
        <v/>
      </c>
      <c r="N3446" s="25" t="str">
        <f>IF(IFERROR(MID($Q3446,10,7)+0,"")&lt;1130000,"",IFERROR(MID($Q3446,10,7)+0,""))</f>
        <v/>
      </c>
      <c r="O3446" s="25" t="str">
        <f>IF(IFERROR(MID($Q3446,19,7)+0,"")&lt;1130000,"",IFERROR(MID($Q3446,19,7)+0,""))</f>
        <v/>
      </c>
      <c r="P3446" s="25" t="str">
        <f>IF(M3446="","",IF(N3446="",M3446,M3446&amp;", "&amp;N3446))</f>
        <v/>
      </c>
      <c r="Q3446" s="25"/>
      <c r="R3446" s="25"/>
      <c r="S3446" s="35" t="s">
        <v>104</v>
      </c>
      <c r="T3446" s="25" t="s">
        <v>36</v>
      </c>
      <c r="U3446" s="185">
        <v>89498</v>
      </c>
      <c r="V3446" s="188">
        <v>89498</v>
      </c>
      <c r="W3446" s="189">
        <v>89498</v>
      </c>
      <c r="X3446" s="31">
        <v>89498</v>
      </c>
      <c r="Y3446" s="90">
        <f>IFERROR(ROUND(X3446/W3446-1,2),"")</f>
        <v>0</v>
      </c>
      <c r="Z3446" s="31">
        <f>IF(OR(S3446="VLD MLC components",S3446="VLD MLC pipes",S3446="VLD PEX components",S3446="VLD PEX pipes",S3446="VLD PHC components",S3446="VLD PHC pipes",S3446="Controls VLD"),"По запросу",X3446)</f>
        <v>89498</v>
      </c>
      <c r="AA3446" s="63">
        <f>ROUND(X3446/1.2,3)</f>
        <v>74581.667000000001</v>
      </c>
      <c r="AB3446" s="23">
        <v>74581.667000000001</v>
      </c>
      <c r="AC3446" s="190">
        <f>IFERROR(ROUND(AA3446/AB3446-1,2),"")</f>
        <v>0</v>
      </c>
      <c r="AD3446" s="25">
        <v>86</v>
      </c>
      <c r="AE3446" s="25">
        <v>0.76800000000000002</v>
      </c>
      <c r="AF3446" s="25">
        <v>0</v>
      </c>
      <c r="AG3446" s="25" t="s">
        <v>22</v>
      </c>
      <c r="AH3446" s="25">
        <v>0</v>
      </c>
      <c r="AI3446" s="25">
        <v>0</v>
      </c>
      <c r="AJ3446" s="25" t="s">
        <v>20</v>
      </c>
      <c r="AK3446" s="42" t="s">
        <v>19</v>
      </c>
      <c r="AL3446" s="25" t="s">
        <v>20</v>
      </c>
      <c r="AM3446" s="25">
        <v>1</v>
      </c>
      <c r="AN3446" s="25" t="s">
        <v>22</v>
      </c>
      <c r="AO3446" s="25" t="s">
        <v>22</v>
      </c>
      <c r="AP3446" s="25" t="s">
        <v>22</v>
      </c>
      <c r="AQ3446" s="25"/>
      <c r="AR3446" s="94"/>
      <c r="AS3446" s="157" t="s">
        <v>22</v>
      </c>
      <c r="AT3446" s="93">
        <v>42551</v>
      </c>
      <c r="AU3446" s="92" t="s">
        <v>22</v>
      </c>
      <c r="AV3446" s="91" t="s">
        <v>48</v>
      </c>
      <c r="AW3446" s="92" t="s">
        <v>48</v>
      </c>
      <c r="AX3446" s="92" t="s">
        <v>48</v>
      </c>
      <c r="AY3446" s="91" t="s">
        <v>152</v>
      </c>
      <c r="AZ3446" s="23"/>
      <c r="BA3446" s="25">
        <v>0</v>
      </c>
      <c r="BB3446" t="s">
        <v>48</v>
      </c>
      <c r="BC3446" t="e">
        <v>#N/A</v>
      </c>
      <c r="BD3446" t="e">
        <f>IF(Z3446=BC3446,"OK")</f>
        <v>#N/A</v>
      </c>
      <c r="BE3446">
        <v>86</v>
      </c>
      <c r="BF3446">
        <v>0.76800000000000002</v>
      </c>
      <c r="BG3446" t="s">
        <v>22</v>
      </c>
      <c r="BH3446" t="s">
        <v>22</v>
      </c>
      <c r="BI3446" t="s">
        <v>22</v>
      </c>
      <c r="BJ3446">
        <v>0</v>
      </c>
      <c r="BK3446">
        <v>0</v>
      </c>
      <c r="BN3446" s="183"/>
    </row>
    <row r="3447" spans="1:66" ht="25.5" x14ac:dyDescent="0.25">
      <c r="A3447" s="1"/>
      <c r="B3447" s="94">
        <v>3434</v>
      </c>
      <c r="C3447" s="43">
        <v>1051844</v>
      </c>
      <c r="D3447" s="25"/>
      <c r="E3447" s="27" t="s">
        <v>2063</v>
      </c>
      <c r="F3447" s="151" t="s">
        <v>21</v>
      </c>
      <c r="G3447" s="25"/>
      <c r="H3447" s="46" t="str">
        <f>IFERROR(IFERROR(IF(SEARCH("Usystems",$E3447)&gt;0,"Usystems"),IF(SEARCH("RIIFO",$E3447)&gt;0,"RIIFO","Uponor")),"Uponor")</f>
        <v>Uponor</v>
      </c>
      <c r="I3447" s="25" t="str">
        <f>IFERROR(MID($D3447,1,7)+0,"")</f>
        <v/>
      </c>
      <c r="J3447" s="25" t="str">
        <f>IFERROR(MID($D3447,10,7)+0,"")</f>
        <v/>
      </c>
      <c r="K3447" s="25" t="str">
        <f>IFERROR(MID($D3447,19,7)+0,"")</f>
        <v/>
      </c>
      <c r="L3447" s="25" t="str">
        <f>IFERROR(MID($D3447,28,7)+0,"")</f>
        <v/>
      </c>
      <c r="M3447" s="25" t="str">
        <f>IF(IFERROR(MID($Q3447,1,7)+0,"")&lt;1130000,IF(INDEX(C:C,MATCH(LEFT(Q3447,7)+0,I:I,0))&lt;1130000,"",INDEX(C:C,MATCH(LEFT(Q3447,7)+0,I:I,0))),IFERROR(MID($Q3447,1,7)+0,""))</f>
        <v/>
      </c>
      <c r="N3447" s="25" t="str">
        <f>IF(IFERROR(MID($Q3447,10,7)+0,"")&lt;1130000,"",IFERROR(MID($Q3447,10,7)+0,""))</f>
        <v/>
      </c>
      <c r="O3447" s="25" t="str">
        <f>IF(IFERROR(MID($Q3447,19,7)+0,"")&lt;1130000,"",IFERROR(MID($Q3447,19,7)+0,""))</f>
        <v/>
      </c>
      <c r="P3447" s="25" t="str">
        <f>IF(M3447="","",IF(N3447="",M3447,M3447&amp;", "&amp;N3447))</f>
        <v/>
      </c>
      <c r="Q3447" s="25"/>
      <c r="R3447" s="25"/>
      <c r="S3447" s="35" t="s">
        <v>104</v>
      </c>
      <c r="T3447" s="25" t="s">
        <v>36</v>
      </c>
      <c r="U3447" s="185">
        <v>143407</v>
      </c>
      <c r="V3447" s="188">
        <v>143407</v>
      </c>
      <c r="W3447" s="189">
        <v>143407</v>
      </c>
      <c r="X3447" s="31">
        <v>143407</v>
      </c>
      <c r="Y3447" s="90">
        <f>IFERROR(ROUND(X3447/W3447-1,2),"")</f>
        <v>0</v>
      </c>
      <c r="Z3447" s="31">
        <f>IF(OR(S3447="VLD MLC components",S3447="VLD MLC pipes",S3447="VLD PEX components",S3447="VLD PEX pipes",S3447="VLD PHC components",S3447="VLD PHC pipes",S3447="Controls VLD"),"По запросу",X3447)</f>
        <v>143407</v>
      </c>
      <c r="AA3447" s="63">
        <f>ROUND(X3447/1.2,3)</f>
        <v>119505.833</v>
      </c>
      <c r="AB3447" s="23">
        <v>119505.833</v>
      </c>
      <c r="AC3447" s="190">
        <f>IFERROR(ROUND(AA3447/AB3447-1,2),"")</f>
        <v>0</v>
      </c>
      <c r="AD3447" s="25">
        <v>132</v>
      </c>
      <c r="AE3447" s="25">
        <v>1.01</v>
      </c>
      <c r="AF3447" s="25">
        <v>0</v>
      </c>
      <c r="AG3447" s="25" t="s">
        <v>22</v>
      </c>
      <c r="AH3447" s="25">
        <v>0</v>
      </c>
      <c r="AI3447" s="25">
        <v>0</v>
      </c>
      <c r="AJ3447" s="25" t="s">
        <v>20</v>
      </c>
      <c r="AK3447" s="42" t="s">
        <v>19</v>
      </c>
      <c r="AL3447" s="25" t="s">
        <v>20</v>
      </c>
      <c r="AM3447" s="25">
        <v>1</v>
      </c>
      <c r="AN3447" s="25" t="s">
        <v>22</v>
      </c>
      <c r="AO3447" s="25" t="s">
        <v>22</v>
      </c>
      <c r="AP3447" s="25" t="s">
        <v>22</v>
      </c>
      <c r="AQ3447" s="25"/>
      <c r="AR3447" s="94"/>
      <c r="AS3447" s="157" t="s">
        <v>22</v>
      </c>
      <c r="AT3447" s="93">
        <v>42551</v>
      </c>
      <c r="AU3447" s="92" t="s">
        <v>22</v>
      </c>
      <c r="AV3447" s="91" t="s">
        <v>48</v>
      </c>
      <c r="AW3447" s="92" t="s">
        <v>48</v>
      </c>
      <c r="AX3447" s="92" t="s">
        <v>48</v>
      </c>
      <c r="AY3447" s="91" t="s">
        <v>152</v>
      </c>
      <c r="AZ3447" s="23"/>
      <c r="BA3447" s="25">
        <v>0</v>
      </c>
      <c r="BB3447" t="s">
        <v>48</v>
      </c>
      <c r="BC3447" t="e">
        <v>#N/A</v>
      </c>
      <c r="BD3447" t="e">
        <f>IF(Z3447=BC3447,"OK")</f>
        <v>#N/A</v>
      </c>
      <c r="BE3447">
        <v>132</v>
      </c>
      <c r="BF3447">
        <v>1.01</v>
      </c>
      <c r="BG3447" t="s">
        <v>22</v>
      </c>
      <c r="BH3447" t="s">
        <v>22</v>
      </c>
      <c r="BI3447" t="s">
        <v>22</v>
      </c>
      <c r="BJ3447">
        <v>0</v>
      </c>
      <c r="BK3447">
        <v>0</v>
      </c>
      <c r="BN3447" s="183"/>
    </row>
    <row r="3448" spans="1:66" ht="25.5" x14ac:dyDescent="0.25">
      <c r="A3448" s="1"/>
      <c r="B3448" s="94">
        <v>3435</v>
      </c>
      <c r="C3448" s="43">
        <v>1051845</v>
      </c>
      <c r="D3448" s="25"/>
      <c r="E3448" s="27" t="s">
        <v>2062</v>
      </c>
      <c r="F3448" s="151" t="s">
        <v>21</v>
      </c>
      <c r="G3448" s="25"/>
      <c r="H3448" s="46" t="str">
        <f>IFERROR(IFERROR(IF(SEARCH("Usystems",$E3448)&gt;0,"Usystems"),IF(SEARCH("RIIFO",$E3448)&gt;0,"RIIFO","Uponor")),"Uponor")</f>
        <v>Uponor</v>
      </c>
      <c r="I3448" s="25" t="str">
        <f>IFERROR(MID($D3448,1,7)+0,"")</f>
        <v/>
      </c>
      <c r="J3448" s="25" t="str">
        <f>IFERROR(MID($D3448,10,7)+0,"")</f>
        <v/>
      </c>
      <c r="K3448" s="25" t="str">
        <f>IFERROR(MID($D3448,19,7)+0,"")</f>
        <v/>
      </c>
      <c r="L3448" s="25" t="str">
        <f>IFERROR(MID($D3448,28,7)+0,"")</f>
        <v/>
      </c>
      <c r="M3448" s="25" t="str">
        <f>IF(IFERROR(MID($Q3448,1,7)+0,"")&lt;1130000,IF(INDEX(C:C,MATCH(LEFT(Q3448,7)+0,I:I,0))&lt;1130000,"",INDEX(C:C,MATCH(LEFT(Q3448,7)+0,I:I,0))),IFERROR(MID($Q3448,1,7)+0,""))</f>
        <v/>
      </c>
      <c r="N3448" s="25" t="str">
        <f>IF(IFERROR(MID($Q3448,10,7)+0,"")&lt;1130000,"",IFERROR(MID($Q3448,10,7)+0,""))</f>
        <v/>
      </c>
      <c r="O3448" s="25" t="str">
        <f>IF(IFERROR(MID($Q3448,19,7)+0,"")&lt;1130000,"",IFERROR(MID($Q3448,19,7)+0,""))</f>
        <v/>
      </c>
      <c r="P3448" s="25" t="str">
        <f>IF(M3448="","",IF(N3448="",M3448,M3448&amp;", "&amp;N3448))</f>
        <v/>
      </c>
      <c r="Q3448" s="25"/>
      <c r="R3448" s="25"/>
      <c r="S3448" s="35" t="s">
        <v>104</v>
      </c>
      <c r="T3448" s="25" t="s">
        <v>36</v>
      </c>
      <c r="U3448" s="185">
        <v>47286</v>
      </c>
      <c r="V3448" s="188">
        <v>47286</v>
      </c>
      <c r="W3448" s="189">
        <v>47286</v>
      </c>
      <c r="X3448" s="31">
        <v>47286</v>
      </c>
      <c r="Y3448" s="90">
        <f>IFERROR(ROUND(X3448/W3448-1,2),"")</f>
        <v>0</v>
      </c>
      <c r="Z3448" s="31">
        <f>IF(OR(S3448="VLD MLC components",S3448="VLD MLC pipes",S3448="VLD PEX components",S3448="VLD PEX pipes",S3448="VLD PHC components",S3448="VLD PHC pipes",S3448="Controls VLD"),"По запросу",X3448)</f>
        <v>47286</v>
      </c>
      <c r="AA3448" s="63">
        <f>ROUND(X3448/1.2,3)</f>
        <v>39405</v>
      </c>
      <c r="AB3448" s="23">
        <v>39405</v>
      </c>
      <c r="AC3448" s="190">
        <f>IFERROR(ROUND(AA3448/AB3448-1,2),"")</f>
        <v>0</v>
      </c>
      <c r="AD3448" s="25">
        <v>27</v>
      </c>
      <c r="AE3448" s="25">
        <v>0.20549999999999999</v>
      </c>
      <c r="AF3448" s="25">
        <v>0</v>
      </c>
      <c r="AG3448" s="25" t="s">
        <v>22</v>
      </c>
      <c r="AH3448" s="25">
        <v>0</v>
      </c>
      <c r="AI3448" s="25">
        <v>0</v>
      </c>
      <c r="AJ3448" s="25" t="s">
        <v>20</v>
      </c>
      <c r="AK3448" s="42" t="s">
        <v>19</v>
      </c>
      <c r="AL3448" s="25" t="s">
        <v>20</v>
      </c>
      <c r="AM3448" s="25">
        <v>1</v>
      </c>
      <c r="AN3448" s="25" t="s">
        <v>22</v>
      </c>
      <c r="AO3448" s="25" t="s">
        <v>22</v>
      </c>
      <c r="AP3448" s="25" t="s">
        <v>22</v>
      </c>
      <c r="AQ3448" s="25"/>
      <c r="AR3448" s="94"/>
      <c r="AS3448" s="157" t="s">
        <v>22</v>
      </c>
      <c r="AT3448" s="93">
        <v>42551</v>
      </c>
      <c r="AU3448" s="92" t="s">
        <v>22</v>
      </c>
      <c r="AV3448" s="91" t="s">
        <v>48</v>
      </c>
      <c r="AW3448" s="92" t="s">
        <v>48</v>
      </c>
      <c r="AX3448" s="92" t="s">
        <v>48</v>
      </c>
      <c r="AY3448" s="91" t="s">
        <v>152</v>
      </c>
      <c r="AZ3448" s="23"/>
      <c r="BA3448" s="25">
        <v>0</v>
      </c>
      <c r="BB3448" t="s">
        <v>48</v>
      </c>
      <c r="BC3448" t="e">
        <v>#N/A</v>
      </c>
      <c r="BD3448" t="e">
        <f>IF(Z3448=BC3448,"OK")</f>
        <v>#N/A</v>
      </c>
      <c r="BE3448">
        <v>27</v>
      </c>
      <c r="BF3448">
        <v>0.20549999999999999</v>
      </c>
      <c r="BG3448" t="s">
        <v>22</v>
      </c>
      <c r="BH3448" t="s">
        <v>22</v>
      </c>
      <c r="BI3448" t="s">
        <v>22</v>
      </c>
      <c r="BJ3448">
        <v>0</v>
      </c>
      <c r="BK3448">
        <v>0</v>
      </c>
      <c r="BN3448" s="183"/>
    </row>
    <row r="3449" spans="1:66" ht="25.5" x14ac:dyDescent="0.25">
      <c r="A3449" s="1"/>
      <c r="B3449" s="94">
        <v>3436</v>
      </c>
      <c r="C3449" s="43">
        <v>1051846</v>
      </c>
      <c r="D3449" s="25"/>
      <c r="E3449" s="27" t="s">
        <v>2061</v>
      </c>
      <c r="F3449" s="151" t="s">
        <v>21</v>
      </c>
      <c r="G3449" s="25"/>
      <c r="H3449" s="46" t="str">
        <f>IFERROR(IFERROR(IF(SEARCH("Usystems",$E3449)&gt;0,"Usystems"),IF(SEARCH("RIIFO",$E3449)&gt;0,"RIIFO","Uponor")),"Uponor")</f>
        <v>Uponor</v>
      </c>
      <c r="I3449" s="25" t="str">
        <f>IFERROR(MID($D3449,1,7)+0,"")</f>
        <v/>
      </c>
      <c r="J3449" s="25" t="str">
        <f>IFERROR(MID($D3449,10,7)+0,"")</f>
        <v/>
      </c>
      <c r="K3449" s="25" t="str">
        <f>IFERROR(MID($D3449,19,7)+0,"")</f>
        <v/>
      </c>
      <c r="L3449" s="25" t="str">
        <f>IFERROR(MID($D3449,28,7)+0,"")</f>
        <v/>
      </c>
      <c r="M3449" s="25" t="str">
        <f>IF(IFERROR(MID($Q3449,1,7)+0,"")&lt;1130000,IF(INDEX(C:C,MATCH(LEFT(Q3449,7)+0,I:I,0))&lt;1130000,"",INDEX(C:C,MATCH(LEFT(Q3449,7)+0,I:I,0))),IFERROR(MID($Q3449,1,7)+0,""))</f>
        <v/>
      </c>
      <c r="N3449" s="25" t="str">
        <f>IF(IFERROR(MID($Q3449,10,7)+0,"")&lt;1130000,"",IFERROR(MID($Q3449,10,7)+0,""))</f>
        <v/>
      </c>
      <c r="O3449" s="25" t="str">
        <f>IF(IFERROR(MID($Q3449,19,7)+0,"")&lt;1130000,"",IFERROR(MID($Q3449,19,7)+0,""))</f>
        <v/>
      </c>
      <c r="P3449" s="25" t="str">
        <f>IF(M3449="","",IF(N3449="",M3449,M3449&amp;", "&amp;N3449))</f>
        <v/>
      </c>
      <c r="Q3449" s="25"/>
      <c r="R3449" s="25"/>
      <c r="S3449" s="35" t="s">
        <v>104</v>
      </c>
      <c r="T3449" s="25" t="s">
        <v>36</v>
      </c>
      <c r="U3449" s="185">
        <v>94090</v>
      </c>
      <c r="V3449" s="188">
        <v>94090</v>
      </c>
      <c r="W3449" s="189">
        <v>94090</v>
      </c>
      <c r="X3449" s="31">
        <v>94090</v>
      </c>
      <c r="Y3449" s="90">
        <f>IFERROR(ROUND(X3449/W3449-1,2),"")</f>
        <v>0</v>
      </c>
      <c r="Z3449" s="31">
        <f>IF(OR(S3449="VLD MLC components",S3449="VLD MLC pipes",S3449="VLD PEX components",S3449="VLD PEX pipes",S3449="VLD PHC components",S3449="VLD PHC pipes",S3449="Controls VLD"),"По запросу",X3449)</f>
        <v>94090</v>
      </c>
      <c r="AA3449" s="63">
        <f>ROUND(X3449/1.2,3)</f>
        <v>78408.332999999999</v>
      </c>
      <c r="AB3449" s="23">
        <v>78408.332999999999</v>
      </c>
      <c r="AC3449" s="190">
        <f>IFERROR(ROUND(AA3449/AB3449-1,2),"")</f>
        <v>0</v>
      </c>
      <c r="AD3449" s="25">
        <v>82</v>
      </c>
      <c r="AE3449" s="25">
        <v>0.83099999999999996</v>
      </c>
      <c r="AF3449" s="25">
        <v>0</v>
      </c>
      <c r="AG3449" s="25" t="s">
        <v>22</v>
      </c>
      <c r="AH3449" s="25">
        <v>0</v>
      </c>
      <c r="AI3449" s="25">
        <v>0</v>
      </c>
      <c r="AJ3449" s="25" t="s">
        <v>20</v>
      </c>
      <c r="AK3449" s="42" t="s">
        <v>19</v>
      </c>
      <c r="AL3449" s="25" t="s">
        <v>20</v>
      </c>
      <c r="AM3449" s="25">
        <v>1</v>
      </c>
      <c r="AN3449" s="25" t="s">
        <v>22</v>
      </c>
      <c r="AO3449" s="25" t="s">
        <v>22</v>
      </c>
      <c r="AP3449" s="25" t="s">
        <v>22</v>
      </c>
      <c r="AQ3449" s="25"/>
      <c r="AR3449" s="94"/>
      <c r="AS3449" s="157" t="s">
        <v>22</v>
      </c>
      <c r="AT3449" s="93">
        <v>42551</v>
      </c>
      <c r="AU3449" s="92" t="s">
        <v>22</v>
      </c>
      <c r="AV3449" s="91" t="s">
        <v>48</v>
      </c>
      <c r="AW3449" s="92" t="s">
        <v>48</v>
      </c>
      <c r="AX3449" s="92" t="s">
        <v>48</v>
      </c>
      <c r="AY3449" s="91" t="s">
        <v>152</v>
      </c>
      <c r="AZ3449" s="23"/>
      <c r="BA3449" s="25">
        <v>0</v>
      </c>
      <c r="BB3449" t="s">
        <v>48</v>
      </c>
      <c r="BC3449" t="e">
        <v>#N/A</v>
      </c>
      <c r="BD3449" t="e">
        <f>IF(Z3449=BC3449,"OK")</f>
        <v>#N/A</v>
      </c>
      <c r="BE3449">
        <v>82</v>
      </c>
      <c r="BF3449">
        <v>0.83099999999999996</v>
      </c>
      <c r="BG3449" t="s">
        <v>22</v>
      </c>
      <c r="BH3449" t="s">
        <v>22</v>
      </c>
      <c r="BI3449" t="s">
        <v>22</v>
      </c>
      <c r="BJ3449">
        <v>0</v>
      </c>
      <c r="BK3449">
        <v>0</v>
      </c>
      <c r="BN3449" s="183"/>
    </row>
    <row r="3450" spans="1:66" ht="25.5" x14ac:dyDescent="0.25">
      <c r="A3450" s="1"/>
      <c r="B3450" s="94">
        <v>3437</v>
      </c>
      <c r="C3450" s="43">
        <v>1051847</v>
      </c>
      <c r="D3450" s="25"/>
      <c r="E3450" s="27" t="s">
        <v>2060</v>
      </c>
      <c r="F3450" s="151" t="s">
        <v>21</v>
      </c>
      <c r="G3450" s="25"/>
      <c r="H3450" s="46" t="str">
        <f>IFERROR(IFERROR(IF(SEARCH("Usystems",$E3450)&gt;0,"Usystems"),IF(SEARCH("RIIFO",$E3450)&gt;0,"RIIFO","Uponor")),"Uponor")</f>
        <v>Uponor</v>
      </c>
      <c r="I3450" s="25" t="str">
        <f>IFERROR(MID($D3450,1,7)+0,"")</f>
        <v/>
      </c>
      <c r="J3450" s="25" t="str">
        <f>IFERROR(MID($D3450,10,7)+0,"")</f>
        <v/>
      </c>
      <c r="K3450" s="25" t="str">
        <f>IFERROR(MID($D3450,19,7)+0,"")</f>
        <v/>
      </c>
      <c r="L3450" s="25" t="str">
        <f>IFERROR(MID($D3450,28,7)+0,"")</f>
        <v/>
      </c>
      <c r="M3450" s="25" t="str">
        <f>IF(IFERROR(MID($Q3450,1,7)+0,"")&lt;1130000,IF(INDEX(C:C,MATCH(LEFT(Q3450,7)+0,I:I,0))&lt;1130000,"",INDEX(C:C,MATCH(LEFT(Q3450,7)+0,I:I,0))),IFERROR(MID($Q3450,1,7)+0,""))</f>
        <v/>
      </c>
      <c r="N3450" s="25" t="str">
        <f>IF(IFERROR(MID($Q3450,10,7)+0,"")&lt;1130000,"",IFERROR(MID($Q3450,10,7)+0,""))</f>
        <v/>
      </c>
      <c r="O3450" s="25" t="str">
        <f>IF(IFERROR(MID($Q3450,19,7)+0,"")&lt;1130000,"",IFERROR(MID($Q3450,19,7)+0,""))</f>
        <v/>
      </c>
      <c r="P3450" s="25" t="str">
        <f>IF(M3450="","",IF(N3450="",M3450,M3450&amp;", "&amp;N3450))</f>
        <v/>
      </c>
      <c r="Q3450" s="25"/>
      <c r="R3450" s="25"/>
      <c r="S3450" s="35" t="s">
        <v>104</v>
      </c>
      <c r="T3450" s="25" t="s">
        <v>36</v>
      </c>
      <c r="U3450" s="185">
        <v>134456</v>
      </c>
      <c r="V3450" s="188">
        <v>134456</v>
      </c>
      <c r="W3450" s="189">
        <v>134456</v>
      </c>
      <c r="X3450" s="31">
        <v>134456</v>
      </c>
      <c r="Y3450" s="90">
        <f>IFERROR(ROUND(X3450/W3450-1,2),"")</f>
        <v>0</v>
      </c>
      <c r="Z3450" s="31">
        <f>IF(OR(S3450="VLD MLC components",S3450="VLD MLC pipes",S3450="VLD PEX components",S3450="VLD PEX pipes",S3450="VLD PHC components",S3450="VLD PHC pipes",S3450="Controls VLD"),"По запросу",X3450)</f>
        <v>134456</v>
      </c>
      <c r="AA3450" s="63">
        <f>ROUND(X3450/1.2,3)</f>
        <v>112046.667</v>
      </c>
      <c r="AB3450" s="23">
        <v>112046.667</v>
      </c>
      <c r="AC3450" s="190">
        <f>IFERROR(ROUND(AA3450/AB3450-1,2),"")</f>
        <v>0</v>
      </c>
      <c r="AD3450" s="25">
        <v>129</v>
      </c>
      <c r="AE3450" s="25">
        <v>1.125</v>
      </c>
      <c r="AF3450" s="25">
        <v>0</v>
      </c>
      <c r="AG3450" s="25" t="s">
        <v>22</v>
      </c>
      <c r="AH3450" s="25">
        <v>0</v>
      </c>
      <c r="AI3450" s="25">
        <v>0</v>
      </c>
      <c r="AJ3450" s="25" t="s">
        <v>20</v>
      </c>
      <c r="AK3450" s="42" t="s">
        <v>19</v>
      </c>
      <c r="AL3450" s="25" t="s">
        <v>20</v>
      </c>
      <c r="AM3450" s="25">
        <v>1</v>
      </c>
      <c r="AN3450" s="25" t="s">
        <v>22</v>
      </c>
      <c r="AO3450" s="25" t="s">
        <v>22</v>
      </c>
      <c r="AP3450" s="25" t="s">
        <v>22</v>
      </c>
      <c r="AQ3450" s="25"/>
      <c r="AR3450" s="94"/>
      <c r="AS3450" s="157" t="s">
        <v>22</v>
      </c>
      <c r="AT3450" s="93">
        <v>42551</v>
      </c>
      <c r="AU3450" s="92" t="s">
        <v>22</v>
      </c>
      <c r="AV3450" s="91" t="s">
        <v>48</v>
      </c>
      <c r="AW3450" s="92" t="s">
        <v>48</v>
      </c>
      <c r="AX3450" s="92" t="s">
        <v>48</v>
      </c>
      <c r="AY3450" s="91" t="s">
        <v>152</v>
      </c>
      <c r="AZ3450" s="23"/>
      <c r="BA3450" s="25">
        <v>0</v>
      </c>
      <c r="BB3450" t="s">
        <v>48</v>
      </c>
      <c r="BC3450" t="e">
        <v>#N/A</v>
      </c>
      <c r="BD3450" t="e">
        <f>IF(Z3450=BC3450,"OK")</f>
        <v>#N/A</v>
      </c>
      <c r="BE3450">
        <v>129</v>
      </c>
      <c r="BF3450">
        <v>1.125</v>
      </c>
      <c r="BG3450" t="s">
        <v>22</v>
      </c>
      <c r="BH3450" t="s">
        <v>22</v>
      </c>
      <c r="BI3450" t="s">
        <v>22</v>
      </c>
      <c r="BJ3450">
        <v>0</v>
      </c>
      <c r="BK3450">
        <v>0</v>
      </c>
      <c r="BN3450" s="183"/>
    </row>
    <row r="3451" spans="1:66" ht="25.5" x14ac:dyDescent="0.25">
      <c r="A3451" s="1"/>
      <c r="B3451" s="94">
        <v>3438</v>
      </c>
      <c r="C3451" s="43">
        <v>1051849</v>
      </c>
      <c r="D3451" s="25"/>
      <c r="E3451" s="36" t="s">
        <v>2059</v>
      </c>
      <c r="F3451" s="151" t="s">
        <v>28</v>
      </c>
      <c r="G3451" s="41" t="s">
        <v>30</v>
      </c>
      <c r="H3451" s="46" t="str">
        <f>IFERROR(IFERROR(IF(SEARCH("Usystems",$E3451)&gt;0,"Usystems"),IF(SEARCH("RIIFO",$E3451)&gt;0,"RIIFO","Uponor")),"Uponor")</f>
        <v>Uponor</v>
      </c>
      <c r="I3451" s="25" t="str">
        <f>IFERROR(MID($D3451,1,7)+0,"")</f>
        <v/>
      </c>
      <c r="J3451" s="25" t="str">
        <f>IFERROR(MID($D3451,10,7)+0,"")</f>
        <v/>
      </c>
      <c r="K3451" s="25" t="str">
        <f>IFERROR(MID($D3451,19,7)+0,"")</f>
        <v/>
      </c>
      <c r="L3451" s="25" t="str">
        <f>IFERROR(MID($D3451,28,7)+0,"")</f>
        <v/>
      </c>
      <c r="M3451" s="25" t="str">
        <f>IF(IFERROR(MID($Q3451,1,7)+0,"")&lt;1130000,IF(INDEX(C:C,MATCH(LEFT(Q3451,7)+0,I:I,0))&lt;1130000,"",INDEX(C:C,MATCH(LEFT(Q3451,7)+0,I:I,0))),IFERROR(MID($Q3451,1,7)+0,""))</f>
        <v/>
      </c>
      <c r="N3451" s="25" t="str">
        <f>IF(IFERROR(MID($Q3451,10,7)+0,"")&lt;1130000,"",IFERROR(MID($Q3451,10,7)+0,""))</f>
        <v/>
      </c>
      <c r="O3451" s="25" t="str">
        <f>IF(IFERROR(MID($Q3451,19,7)+0,"")&lt;1130000,"",IFERROR(MID($Q3451,19,7)+0,""))</f>
        <v/>
      </c>
      <c r="P3451" s="25" t="str">
        <f>IF(M3451="","",IF(N3451="",M3451,M3451&amp;", "&amp;N3451))</f>
        <v/>
      </c>
      <c r="Q3451" s="25"/>
      <c r="R3451" s="25"/>
      <c r="S3451" s="35" t="s">
        <v>104</v>
      </c>
      <c r="T3451" s="25" t="s">
        <v>36</v>
      </c>
      <c r="U3451" s="185">
        <v>169655</v>
      </c>
      <c r="V3451" s="188">
        <v>169655</v>
      </c>
      <c r="W3451" s="189">
        <v>169655</v>
      </c>
      <c r="X3451" s="31">
        <v>169655</v>
      </c>
      <c r="Y3451" s="90">
        <f>IFERROR(ROUND(X3451/W3451-1,2),"")</f>
        <v>0</v>
      </c>
      <c r="Z3451" s="31">
        <f>IF(OR(S3451="VLD MLC components",S3451="VLD MLC pipes",S3451="VLD PEX components",S3451="VLD PEX pipes",S3451="VLD PHC components",S3451="VLD PHC pipes",S3451="Controls VLD"),"По запросу",X3451)</f>
        <v>169655</v>
      </c>
      <c r="AA3451" s="63">
        <f>ROUND(X3451/1.2,3)</f>
        <v>141379.16699999999</v>
      </c>
      <c r="AB3451" s="23">
        <v>141379.16699999999</v>
      </c>
      <c r="AC3451" s="190">
        <f>IFERROR(ROUND(AA3451/AB3451-1,2),"")</f>
        <v>0</v>
      </c>
      <c r="AD3451" s="25">
        <v>172</v>
      </c>
      <c r="AE3451" s="25">
        <v>1.4</v>
      </c>
      <c r="AF3451" s="25">
        <v>0</v>
      </c>
      <c r="AG3451" s="25" t="s">
        <v>22</v>
      </c>
      <c r="AH3451" s="25">
        <v>0</v>
      </c>
      <c r="AI3451" s="25">
        <v>0</v>
      </c>
      <c r="AJ3451" s="25" t="s">
        <v>19</v>
      </c>
      <c r="AK3451" s="42" t="s">
        <v>19</v>
      </c>
      <c r="AL3451" s="25" t="s">
        <v>19</v>
      </c>
      <c r="AM3451" s="25">
        <v>1</v>
      </c>
      <c r="AN3451" s="25" t="s">
        <v>22</v>
      </c>
      <c r="AO3451" s="25" t="s">
        <v>22</v>
      </c>
      <c r="AP3451" s="25" t="s">
        <v>22</v>
      </c>
      <c r="AQ3451" s="25"/>
      <c r="AR3451" s="94"/>
      <c r="AS3451" s="157" t="s">
        <v>22</v>
      </c>
      <c r="AT3451" s="93">
        <v>42551</v>
      </c>
      <c r="AU3451" s="92" t="s">
        <v>22</v>
      </c>
      <c r="AV3451" s="91" t="s">
        <v>48</v>
      </c>
      <c r="AW3451" s="92" t="s">
        <v>48</v>
      </c>
      <c r="AX3451" s="92" t="s">
        <v>48</v>
      </c>
      <c r="AY3451" s="91" t="s">
        <v>152</v>
      </c>
      <c r="AZ3451" s="23"/>
      <c r="BA3451" s="25">
        <v>0</v>
      </c>
      <c r="BB3451" t="s">
        <v>48</v>
      </c>
      <c r="BC3451" t="e">
        <v>#N/A</v>
      </c>
      <c r="BD3451" t="e">
        <f>IF(Z3451=BC3451,"OK")</f>
        <v>#N/A</v>
      </c>
      <c r="BE3451">
        <v>172</v>
      </c>
      <c r="BF3451">
        <v>1.4</v>
      </c>
      <c r="BG3451" t="s">
        <v>22</v>
      </c>
      <c r="BH3451" t="s">
        <v>22</v>
      </c>
      <c r="BI3451" t="s">
        <v>22</v>
      </c>
      <c r="BJ3451">
        <v>0</v>
      </c>
      <c r="BK3451">
        <v>0</v>
      </c>
      <c r="BN3451" s="183"/>
    </row>
    <row r="3452" spans="1:66" ht="25.5" x14ac:dyDescent="0.25">
      <c r="A3452" s="1"/>
      <c r="B3452" s="94">
        <v>3439</v>
      </c>
      <c r="C3452" s="43">
        <v>1051850</v>
      </c>
      <c r="D3452" s="25"/>
      <c r="E3452" s="36" t="s">
        <v>2058</v>
      </c>
      <c r="F3452" s="151" t="s">
        <v>28</v>
      </c>
      <c r="G3452" s="41" t="s">
        <v>30</v>
      </c>
      <c r="H3452" s="46" t="str">
        <f>IFERROR(IFERROR(IF(SEARCH("Usystems",$E3452)&gt;0,"Usystems"),IF(SEARCH("RIIFO",$E3452)&gt;0,"RIIFO","Uponor")),"Uponor")</f>
        <v>Uponor</v>
      </c>
      <c r="I3452" s="25" t="str">
        <f>IFERROR(MID($D3452,1,7)+0,"")</f>
        <v/>
      </c>
      <c r="J3452" s="25" t="str">
        <f>IFERROR(MID($D3452,10,7)+0,"")</f>
        <v/>
      </c>
      <c r="K3452" s="25" t="str">
        <f>IFERROR(MID($D3452,19,7)+0,"")</f>
        <v/>
      </c>
      <c r="L3452" s="25" t="str">
        <f>IFERROR(MID($D3452,28,7)+0,"")</f>
        <v/>
      </c>
      <c r="M3452" s="25" t="str">
        <f>IF(IFERROR(MID($Q3452,1,7)+0,"")&lt;1130000,IF(INDEX(C:C,MATCH(LEFT(Q3452,7)+0,I:I,0))&lt;1130000,"",INDEX(C:C,MATCH(LEFT(Q3452,7)+0,I:I,0))),IFERROR(MID($Q3452,1,7)+0,""))</f>
        <v/>
      </c>
      <c r="N3452" s="25" t="str">
        <f>IF(IFERROR(MID($Q3452,10,7)+0,"")&lt;1130000,"",IFERROR(MID($Q3452,10,7)+0,""))</f>
        <v/>
      </c>
      <c r="O3452" s="25" t="str">
        <f>IF(IFERROR(MID($Q3452,19,7)+0,"")&lt;1130000,"",IFERROR(MID($Q3452,19,7)+0,""))</f>
        <v/>
      </c>
      <c r="P3452" s="25" t="str">
        <f>IF(M3452="","",IF(N3452="",M3452,M3452&amp;", "&amp;N3452))</f>
        <v/>
      </c>
      <c r="Q3452" s="25"/>
      <c r="R3452" s="25"/>
      <c r="S3452" s="35" t="s">
        <v>104</v>
      </c>
      <c r="T3452" s="25" t="s">
        <v>36</v>
      </c>
      <c r="U3452" s="185">
        <v>212060</v>
      </c>
      <c r="V3452" s="188">
        <v>212060</v>
      </c>
      <c r="W3452" s="189">
        <v>212060</v>
      </c>
      <c r="X3452" s="31">
        <v>212060</v>
      </c>
      <c r="Y3452" s="90">
        <f>IFERROR(ROUND(X3452/W3452-1,2),"")</f>
        <v>0</v>
      </c>
      <c r="Z3452" s="31">
        <f>IF(OR(S3452="VLD MLC components",S3452="VLD MLC pipes",S3452="VLD PEX components",S3452="VLD PEX pipes",S3452="VLD PHC components",S3452="VLD PHC pipes",S3452="Controls VLD"),"По запросу",X3452)</f>
        <v>212060</v>
      </c>
      <c r="AA3452" s="63">
        <f>ROUND(X3452/1.2,3)</f>
        <v>176716.66699999999</v>
      </c>
      <c r="AB3452" s="23">
        <v>176716.66699999999</v>
      </c>
      <c r="AC3452" s="190">
        <f>IFERROR(ROUND(AA3452/AB3452-1,2),"")</f>
        <v>0</v>
      </c>
      <c r="AD3452" s="25">
        <v>215</v>
      </c>
      <c r="AE3452" s="25">
        <v>1.3612500000000001</v>
      </c>
      <c r="AF3452" s="25">
        <v>0</v>
      </c>
      <c r="AG3452" s="25" t="s">
        <v>22</v>
      </c>
      <c r="AH3452" s="25">
        <v>0</v>
      </c>
      <c r="AI3452" s="25">
        <v>0</v>
      </c>
      <c r="AJ3452" s="25" t="s">
        <v>19</v>
      </c>
      <c r="AK3452" s="42" t="s">
        <v>19</v>
      </c>
      <c r="AL3452" s="25" t="s">
        <v>19</v>
      </c>
      <c r="AM3452" s="25">
        <v>1</v>
      </c>
      <c r="AN3452" s="25" t="s">
        <v>22</v>
      </c>
      <c r="AO3452" s="25" t="s">
        <v>22</v>
      </c>
      <c r="AP3452" s="25" t="s">
        <v>22</v>
      </c>
      <c r="AQ3452" s="25"/>
      <c r="AR3452" s="94"/>
      <c r="AS3452" s="157" t="s">
        <v>22</v>
      </c>
      <c r="AT3452" s="93">
        <v>42551</v>
      </c>
      <c r="AU3452" s="92" t="s">
        <v>22</v>
      </c>
      <c r="AV3452" s="91" t="s">
        <v>48</v>
      </c>
      <c r="AW3452" s="92" t="s">
        <v>48</v>
      </c>
      <c r="AX3452" s="92" t="s">
        <v>48</v>
      </c>
      <c r="AY3452" s="91" t="s">
        <v>152</v>
      </c>
      <c r="AZ3452" s="23"/>
      <c r="BA3452" s="25">
        <v>0</v>
      </c>
      <c r="BB3452" t="s">
        <v>48</v>
      </c>
      <c r="BC3452" t="e">
        <v>#N/A</v>
      </c>
      <c r="BD3452" t="e">
        <f>IF(Z3452=BC3452,"OK")</f>
        <v>#N/A</v>
      </c>
      <c r="BE3452">
        <v>215</v>
      </c>
      <c r="BF3452">
        <v>1.3612500000000001</v>
      </c>
      <c r="BG3452" t="s">
        <v>22</v>
      </c>
      <c r="BH3452" t="s">
        <v>22</v>
      </c>
      <c r="BI3452" t="s">
        <v>22</v>
      </c>
      <c r="BJ3452">
        <v>0</v>
      </c>
      <c r="BK3452">
        <v>0</v>
      </c>
      <c r="BN3452" s="183"/>
    </row>
    <row r="3453" spans="1:66" ht="25.5" x14ac:dyDescent="0.25">
      <c r="A3453" s="1"/>
      <c r="B3453" s="94">
        <v>3440</v>
      </c>
      <c r="C3453" s="43">
        <v>1051863</v>
      </c>
      <c r="D3453" s="25"/>
      <c r="E3453" s="27" t="s">
        <v>2057</v>
      </c>
      <c r="F3453" s="151" t="s">
        <v>21</v>
      </c>
      <c r="G3453" s="25"/>
      <c r="H3453" s="46" t="str">
        <f>IFERROR(IFERROR(IF(SEARCH("Usystems",$E3453)&gt;0,"Usystems"),IF(SEARCH("RIIFO",$E3453)&gt;0,"RIIFO","Uponor")),"Uponor")</f>
        <v>Uponor</v>
      </c>
      <c r="I3453" s="25" t="str">
        <f>IFERROR(MID($D3453,1,7)+0,"")</f>
        <v/>
      </c>
      <c r="J3453" s="25" t="str">
        <f>IFERROR(MID($D3453,10,7)+0,"")</f>
        <v/>
      </c>
      <c r="K3453" s="25" t="str">
        <f>IFERROR(MID($D3453,19,7)+0,"")</f>
        <v/>
      </c>
      <c r="L3453" s="25" t="str">
        <f>IFERROR(MID($D3453,28,7)+0,"")</f>
        <v/>
      </c>
      <c r="M3453" s="25" t="str">
        <f>IF(IFERROR(MID($Q3453,1,7)+0,"")&lt;1130000,IF(INDEX(C:C,MATCH(LEFT(Q3453,7)+0,I:I,0))&lt;1130000,"",INDEX(C:C,MATCH(LEFT(Q3453,7)+0,I:I,0))),IFERROR(MID($Q3453,1,7)+0,""))</f>
        <v/>
      </c>
      <c r="N3453" s="25" t="str">
        <f>IF(IFERROR(MID($Q3453,10,7)+0,"")&lt;1130000,"",IFERROR(MID($Q3453,10,7)+0,""))</f>
        <v/>
      </c>
      <c r="O3453" s="25" t="str">
        <f>IF(IFERROR(MID($Q3453,19,7)+0,"")&lt;1130000,"",IFERROR(MID($Q3453,19,7)+0,""))</f>
        <v/>
      </c>
      <c r="P3453" s="25" t="str">
        <f>IF(M3453="","",IF(N3453="",M3453,M3453&amp;", "&amp;N3453))</f>
        <v/>
      </c>
      <c r="Q3453" s="25"/>
      <c r="R3453" s="25"/>
      <c r="S3453" s="35" t="s">
        <v>104</v>
      </c>
      <c r="T3453" s="25" t="s">
        <v>36</v>
      </c>
      <c r="U3453" s="185">
        <v>2192</v>
      </c>
      <c r="V3453" s="188">
        <v>2192</v>
      </c>
      <c r="W3453" s="189">
        <v>2192</v>
      </c>
      <c r="X3453" s="31">
        <v>2192</v>
      </c>
      <c r="Y3453" s="90">
        <f>IFERROR(ROUND(X3453/W3453-1,2),"")</f>
        <v>0</v>
      </c>
      <c r="Z3453" s="31">
        <f>IF(OR(S3453="VLD MLC components",S3453="VLD MLC pipes",S3453="VLD PEX components",S3453="VLD PEX pipes",S3453="VLD PHC components",S3453="VLD PHC pipes",S3453="Controls VLD"),"По запросу",X3453)</f>
        <v>2192</v>
      </c>
      <c r="AA3453" s="63">
        <f>ROUND(X3453/1.2,3)</f>
        <v>1826.6669999999999</v>
      </c>
      <c r="AB3453" s="23">
        <v>1826.6669999999999</v>
      </c>
      <c r="AC3453" s="190">
        <f>IFERROR(ROUND(AA3453/AB3453-1,2),"")</f>
        <v>0</v>
      </c>
      <c r="AD3453" s="25">
        <v>1.68</v>
      </c>
      <c r="AE3453" s="25">
        <v>6.1399999999999996E-3</v>
      </c>
      <c r="AF3453" s="25">
        <v>0</v>
      </c>
      <c r="AG3453" s="25" t="s">
        <v>22</v>
      </c>
      <c r="AH3453" s="25">
        <v>0</v>
      </c>
      <c r="AI3453" s="25">
        <v>0</v>
      </c>
      <c r="AJ3453" s="25" t="s">
        <v>20</v>
      </c>
      <c r="AK3453" s="42" t="s">
        <v>19</v>
      </c>
      <c r="AL3453" s="25" t="s">
        <v>20</v>
      </c>
      <c r="AM3453" s="25">
        <v>1</v>
      </c>
      <c r="AN3453" s="25" t="s">
        <v>22</v>
      </c>
      <c r="AO3453" s="25" t="s">
        <v>22</v>
      </c>
      <c r="AP3453" s="25" t="s">
        <v>22</v>
      </c>
      <c r="AQ3453" s="25"/>
      <c r="AR3453" s="94"/>
      <c r="AS3453" s="157" t="s">
        <v>22</v>
      </c>
      <c r="AT3453" s="93">
        <v>42551</v>
      </c>
      <c r="AU3453" s="92" t="s">
        <v>22</v>
      </c>
      <c r="AV3453" s="91" t="s">
        <v>48</v>
      </c>
      <c r="AW3453" s="92" t="s">
        <v>48</v>
      </c>
      <c r="AX3453" s="92" t="s">
        <v>48</v>
      </c>
      <c r="AY3453" s="91" t="s">
        <v>152</v>
      </c>
      <c r="AZ3453" s="23"/>
      <c r="BA3453" s="25">
        <v>0</v>
      </c>
      <c r="BB3453" t="s">
        <v>48</v>
      </c>
      <c r="BC3453" t="e">
        <v>#N/A</v>
      </c>
      <c r="BD3453" t="e">
        <f>IF(Z3453=BC3453,"OK")</f>
        <v>#N/A</v>
      </c>
      <c r="BE3453">
        <v>1.68</v>
      </c>
      <c r="BF3453">
        <v>6.1399999999999996E-3</v>
      </c>
      <c r="BG3453" t="s">
        <v>22</v>
      </c>
      <c r="BH3453" t="s">
        <v>22</v>
      </c>
      <c r="BI3453" t="s">
        <v>22</v>
      </c>
      <c r="BJ3453">
        <v>0</v>
      </c>
      <c r="BK3453">
        <v>0</v>
      </c>
      <c r="BN3453" s="183"/>
    </row>
    <row r="3454" spans="1:66" ht="25.5" x14ac:dyDescent="0.25">
      <c r="A3454" s="1"/>
      <c r="B3454" s="94">
        <v>3441</v>
      </c>
      <c r="C3454" s="43">
        <v>1051864</v>
      </c>
      <c r="D3454" s="25"/>
      <c r="E3454" s="27" t="s">
        <v>2056</v>
      </c>
      <c r="F3454" s="151" t="s">
        <v>21</v>
      </c>
      <c r="G3454" s="25"/>
      <c r="H3454" s="46" t="str">
        <f>IFERROR(IFERROR(IF(SEARCH("Usystems",$E3454)&gt;0,"Usystems"),IF(SEARCH("RIIFO",$E3454)&gt;0,"RIIFO","Uponor")),"Uponor")</f>
        <v>Uponor</v>
      </c>
      <c r="I3454" s="25" t="str">
        <f>IFERROR(MID($D3454,1,7)+0,"")</f>
        <v/>
      </c>
      <c r="J3454" s="25" t="str">
        <f>IFERROR(MID($D3454,10,7)+0,"")</f>
        <v/>
      </c>
      <c r="K3454" s="25" t="str">
        <f>IFERROR(MID($D3454,19,7)+0,"")</f>
        <v/>
      </c>
      <c r="L3454" s="25" t="str">
        <f>IFERROR(MID($D3454,28,7)+0,"")</f>
        <v/>
      </c>
      <c r="M3454" s="25" t="str">
        <f>IF(IFERROR(MID($Q3454,1,7)+0,"")&lt;1130000,IF(INDEX(C:C,MATCH(LEFT(Q3454,7)+0,I:I,0))&lt;1130000,"",INDEX(C:C,MATCH(LEFT(Q3454,7)+0,I:I,0))),IFERROR(MID($Q3454,1,7)+0,""))</f>
        <v/>
      </c>
      <c r="N3454" s="25" t="str">
        <f>IF(IFERROR(MID($Q3454,10,7)+0,"")&lt;1130000,"",IFERROR(MID($Q3454,10,7)+0,""))</f>
        <v/>
      </c>
      <c r="O3454" s="25" t="str">
        <f>IF(IFERROR(MID($Q3454,19,7)+0,"")&lt;1130000,"",IFERROR(MID($Q3454,19,7)+0,""))</f>
        <v/>
      </c>
      <c r="P3454" s="25" t="str">
        <f>IF(M3454="","",IF(N3454="",M3454,M3454&amp;", "&amp;N3454))</f>
        <v/>
      </c>
      <c r="Q3454" s="25"/>
      <c r="R3454" s="25"/>
      <c r="S3454" s="35" t="s">
        <v>104</v>
      </c>
      <c r="T3454" s="25" t="s">
        <v>36</v>
      </c>
      <c r="U3454" s="185">
        <v>4459</v>
      </c>
      <c r="V3454" s="188">
        <v>4459</v>
      </c>
      <c r="W3454" s="189">
        <v>4459</v>
      </c>
      <c r="X3454" s="31">
        <v>4459</v>
      </c>
      <c r="Y3454" s="90">
        <f>IFERROR(ROUND(X3454/W3454-1,2),"")</f>
        <v>0</v>
      </c>
      <c r="Z3454" s="31">
        <f>IF(OR(S3454="VLD MLC components",S3454="VLD MLC pipes",S3454="VLD PEX components",S3454="VLD PEX pipes",S3454="VLD PHC components",S3454="VLD PHC pipes",S3454="Controls VLD"),"По запросу",X3454)</f>
        <v>4459</v>
      </c>
      <c r="AA3454" s="63">
        <f>ROUND(X3454/1.2,3)</f>
        <v>3715.8330000000001</v>
      </c>
      <c r="AB3454" s="23">
        <v>3715.8330000000001</v>
      </c>
      <c r="AC3454" s="190">
        <f>IFERROR(ROUND(AA3454/AB3454-1,2),"")</f>
        <v>0</v>
      </c>
      <c r="AD3454" s="25">
        <v>4.0199999999999996</v>
      </c>
      <c r="AE3454" s="25">
        <v>1.4999999999999999E-2</v>
      </c>
      <c r="AF3454" s="25">
        <v>0</v>
      </c>
      <c r="AG3454" s="25" t="s">
        <v>22</v>
      </c>
      <c r="AH3454" s="25">
        <v>0</v>
      </c>
      <c r="AI3454" s="25">
        <v>0</v>
      </c>
      <c r="AJ3454" s="25" t="s">
        <v>20</v>
      </c>
      <c r="AK3454" s="42" t="s">
        <v>19</v>
      </c>
      <c r="AL3454" s="25" t="s">
        <v>20</v>
      </c>
      <c r="AM3454" s="25">
        <v>1</v>
      </c>
      <c r="AN3454" s="25" t="s">
        <v>22</v>
      </c>
      <c r="AO3454" s="25" t="s">
        <v>22</v>
      </c>
      <c r="AP3454" s="25" t="s">
        <v>22</v>
      </c>
      <c r="AQ3454" s="25"/>
      <c r="AR3454" s="94"/>
      <c r="AS3454" s="157" t="s">
        <v>22</v>
      </c>
      <c r="AT3454" s="93">
        <v>42551</v>
      </c>
      <c r="AU3454" s="92" t="s">
        <v>22</v>
      </c>
      <c r="AV3454" s="91" t="s">
        <v>48</v>
      </c>
      <c r="AW3454" s="92" t="s">
        <v>48</v>
      </c>
      <c r="AX3454" s="92" t="s">
        <v>48</v>
      </c>
      <c r="AY3454" s="91" t="s">
        <v>152</v>
      </c>
      <c r="AZ3454" s="23"/>
      <c r="BA3454" s="25">
        <v>0</v>
      </c>
      <c r="BB3454" t="s">
        <v>48</v>
      </c>
      <c r="BC3454" t="e">
        <v>#N/A</v>
      </c>
      <c r="BD3454" t="e">
        <f>IF(Z3454=BC3454,"OK")</f>
        <v>#N/A</v>
      </c>
      <c r="BE3454">
        <v>4.0199999999999996</v>
      </c>
      <c r="BF3454">
        <v>1.4999999999999999E-2</v>
      </c>
      <c r="BG3454" t="s">
        <v>22</v>
      </c>
      <c r="BH3454" t="s">
        <v>22</v>
      </c>
      <c r="BI3454" t="s">
        <v>22</v>
      </c>
      <c r="BJ3454">
        <v>0</v>
      </c>
      <c r="BK3454">
        <v>0</v>
      </c>
      <c r="BN3454" s="183"/>
    </row>
    <row r="3455" spans="1:66" ht="25.5" x14ac:dyDescent="0.25">
      <c r="A3455" s="1"/>
      <c r="B3455" s="94">
        <v>3442</v>
      </c>
      <c r="C3455" s="43">
        <v>1051865</v>
      </c>
      <c r="D3455" s="25"/>
      <c r="E3455" s="27" t="s">
        <v>2055</v>
      </c>
      <c r="F3455" s="151" t="s">
        <v>21</v>
      </c>
      <c r="G3455" s="25"/>
      <c r="H3455" s="46" t="str">
        <f>IFERROR(IFERROR(IF(SEARCH("Usystems",$E3455)&gt;0,"Usystems"),IF(SEARCH("RIIFO",$E3455)&gt;0,"RIIFO","Uponor")),"Uponor")</f>
        <v>Uponor</v>
      </c>
      <c r="I3455" s="25" t="str">
        <f>IFERROR(MID($D3455,1,7)+0,"")</f>
        <v/>
      </c>
      <c r="J3455" s="25" t="str">
        <f>IFERROR(MID($D3455,10,7)+0,"")</f>
        <v/>
      </c>
      <c r="K3455" s="25" t="str">
        <f>IFERROR(MID($D3455,19,7)+0,"")</f>
        <v/>
      </c>
      <c r="L3455" s="25" t="str">
        <f>IFERROR(MID($D3455,28,7)+0,"")</f>
        <v/>
      </c>
      <c r="M3455" s="25" t="str">
        <f>IF(IFERROR(MID($Q3455,1,7)+0,"")&lt;1130000,IF(INDEX(C:C,MATCH(LEFT(Q3455,7)+0,I:I,0))&lt;1130000,"",INDEX(C:C,MATCH(LEFT(Q3455,7)+0,I:I,0))),IFERROR(MID($Q3455,1,7)+0,""))</f>
        <v/>
      </c>
      <c r="N3455" s="25" t="str">
        <f>IF(IFERROR(MID($Q3455,10,7)+0,"")&lt;1130000,"",IFERROR(MID($Q3455,10,7)+0,""))</f>
        <v/>
      </c>
      <c r="O3455" s="25" t="str">
        <f>IF(IFERROR(MID($Q3455,19,7)+0,"")&lt;1130000,"",IFERROR(MID($Q3455,19,7)+0,""))</f>
        <v/>
      </c>
      <c r="P3455" s="25" t="str">
        <f>IF(M3455="","",IF(N3455="",M3455,M3455&amp;", "&amp;N3455))</f>
        <v/>
      </c>
      <c r="Q3455" s="25"/>
      <c r="R3455" s="25"/>
      <c r="S3455" s="35" t="s">
        <v>104</v>
      </c>
      <c r="T3455" s="25" t="s">
        <v>36</v>
      </c>
      <c r="U3455" s="185">
        <v>7807</v>
      </c>
      <c r="V3455" s="188">
        <v>7807</v>
      </c>
      <c r="W3455" s="189">
        <v>7807</v>
      </c>
      <c r="X3455" s="31">
        <v>7807</v>
      </c>
      <c r="Y3455" s="90">
        <f>IFERROR(ROUND(X3455/W3455-1,2),"")</f>
        <v>0</v>
      </c>
      <c r="Z3455" s="31">
        <f>IF(OR(S3455="VLD MLC components",S3455="VLD MLC pipes",S3455="VLD PEX components",S3455="VLD PEX pipes",S3455="VLD PHC components",S3455="VLD PHC pipes",S3455="Controls VLD"),"По запросу",X3455)</f>
        <v>7807</v>
      </c>
      <c r="AA3455" s="63">
        <f>ROUND(X3455/1.2,3)</f>
        <v>6505.8329999999996</v>
      </c>
      <c r="AB3455" s="23">
        <v>6505.8329999999996</v>
      </c>
      <c r="AC3455" s="190">
        <f>IFERROR(ROUND(AA3455/AB3455-1,2),"")</f>
        <v>0</v>
      </c>
      <c r="AD3455" s="25">
        <v>6.3</v>
      </c>
      <c r="AE3455" s="25">
        <v>2.3810000000000001E-2</v>
      </c>
      <c r="AF3455" s="25">
        <v>0</v>
      </c>
      <c r="AG3455" s="25" t="s">
        <v>22</v>
      </c>
      <c r="AH3455" s="25">
        <v>0</v>
      </c>
      <c r="AI3455" s="25">
        <v>0</v>
      </c>
      <c r="AJ3455" s="25" t="s">
        <v>20</v>
      </c>
      <c r="AK3455" s="42" t="s">
        <v>19</v>
      </c>
      <c r="AL3455" s="25" t="s">
        <v>20</v>
      </c>
      <c r="AM3455" s="25">
        <v>1</v>
      </c>
      <c r="AN3455" s="25" t="s">
        <v>22</v>
      </c>
      <c r="AO3455" s="25" t="s">
        <v>22</v>
      </c>
      <c r="AP3455" s="25" t="s">
        <v>22</v>
      </c>
      <c r="AQ3455" s="25"/>
      <c r="AR3455" s="94"/>
      <c r="AS3455" s="157" t="s">
        <v>22</v>
      </c>
      <c r="AT3455" s="93">
        <v>42551</v>
      </c>
      <c r="AU3455" s="92" t="s">
        <v>22</v>
      </c>
      <c r="AV3455" s="91" t="s">
        <v>48</v>
      </c>
      <c r="AW3455" s="92" t="s">
        <v>48</v>
      </c>
      <c r="AX3455" s="92" t="s">
        <v>48</v>
      </c>
      <c r="AY3455" s="91" t="s">
        <v>152</v>
      </c>
      <c r="AZ3455" s="23"/>
      <c r="BA3455" s="25">
        <v>0</v>
      </c>
      <c r="BB3455" t="s">
        <v>48</v>
      </c>
      <c r="BC3455" t="e">
        <v>#N/A</v>
      </c>
      <c r="BD3455" t="e">
        <f>IF(Z3455=BC3455,"OK")</f>
        <v>#N/A</v>
      </c>
      <c r="BE3455">
        <v>6.3</v>
      </c>
      <c r="BF3455">
        <v>2.3810000000000001E-2</v>
      </c>
      <c r="BG3455" t="s">
        <v>22</v>
      </c>
      <c r="BH3455" t="s">
        <v>22</v>
      </c>
      <c r="BI3455" t="s">
        <v>22</v>
      </c>
      <c r="BJ3455">
        <v>0</v>
      </c>
      <c r="BK3455">
        <v>0</v>
      </c>
      <c r="BN3455" s="183"/>
    </row>
    <row r="3456" spans="1:66" ht="25.5" x14ac:dyDescent="0.25">
      <c r="A3456" s="1"/>
      <c r="B3456" s="94">
        <v>3443</v>
      </c>
      <c r="C3456" s="43">
        <v>1051867</v>
      </c>
      <c r="D3456" s="25"/>
      <c r="E3456" s="27" t="s">
        <v>2054</v>
      </c>
      <c r="F3456" s="151" t="s">
        <v>21</v>
      </c>
      <c r="G3456" s="25"/>
      <c r="H3456" s="46" t="str">
        <f>IFERROR(IFERROR(IF(SEARCH("Usystems",$E3456)&gt;0,"Usystems"),IF(SEARCH("RIIFO",$E3456)&gt;0,"RIIFO","Uponor")),"Uponor")</f>
        <v>Uponor</v>
      </c>
      <c r="I3456" s="25" t="str">
        <f>IFERROR(MID($D3456,1,7)+0,"")</f>
        <v/>
      </c>
      <c r="J3456" s="25" t="str">
        <f>IFERROR(MID($D3456,10,7)+0,"")</f>
        <v/>
      </c>
      <c r="K3456" s="25" t="str">
        <f>IFERROR(MID($D3456,19,7)+0,"")</f>
        <v/>
      </c>
      <c r="L3456" s="25" t="str">
        <f>IFERROR(MID($D3456,28,7)+0,"")</f>
        <v/>
      </c>
      <c r="M3456" s="25" t="str">
        <f>IF(IFERROR(MID($Q3456,1,7)+0,"")&lt;1130000,IF(INDEX(C:C,MATCH(LEFT(Q3456,7)+0,I:I,0))&lt;1130000,"",INDEX(C:C,MATCH(LEFT(Q3456,7)+0,I:I,0))),IFERROR(MID($Q3456,1,7)+0,""))</f>
        <v/>
      </c>
      <c r="N3456" s="25" t="str">
        <f>IF(IFERROR(MID($Q3456,10,7)+0,"")&lt;1130000,"",IFERROR(MID($Q3456,10,7)+0,""))</f>
        <v/>
      </c>
      <c r="O3456" s="25" t="str">
        <f>IF(IFERROR(MID($Q3456,19,7)+0,"")&lt;1130000,"",IFERROR(MID($Q3456,19,7)+0,""))</f>
        <v/>
      </c>
      <c r="P3456" s="25" t="str">
        <f>IF(M3456="","",IF(N3456="",M3456,M3456&amp;", "&amp;N3456))</f>
        <v/>
      </c>
      <c r="Q3456" s="25"/>
      <c r="R3456" s="25"/>
      <c r="S3456" s="35" t="s">
        <v>104</v>
      </c>
      <c r="T3456" s="25" t="s">
        <v>36</v>
      </c>
      <c r="U3456" s="185">
        <v>55050</v>
      </c>
      <c r="V3456" s="188">
        <v>55050</v>
      </c>
      <c r="W3456" s="189">
        <v>55050</v>
      </c>
      <c r="X3456" s="31">
        <v>55050</v>
      </c>
      <c r="Y3456" s="90">
        <f>IFERROR(ROUND(X3456/W3456-1,2),"")</f>
        <v>0</v>
      </c>
      <c r="Z3456" s="31">
        <f>IF(OR(S3456="VLD MLC components",S3456="VLD MLC pipes",S3456="VLD PEX components",S3456="VLD PEX pipes",S3456="VLD PHC components",S3456="VLD PHC pipes",S3456="Controls VLD"),"По запросу",X3456)</f>
        <v>55050</v>
      </c>
      <c r="AA3456" s="63">
        <f>ROUND(X3456/1.2,3)</f>
        <v>45875</v>
      </c>
      <c r="AB3456" s="23">
        <v>45875</v>
      </c>
      <c r="AC3456" s="190">
        <f>IFERROR(ROUND(AA3456/AB3456-1,2),"")</f>
        <v>0</v>
      </c>
      <c r="AD3456" s="25">
        <v>44.7</v>
      </c>
      <c r="AE3456" s="25">
        <v>0.81</v>
      </c>
      <c r="AF3456" s="25">
        <v>0</v>
      </c>
      <c r="AG3456" s="25" t="s">
        <v>22</v>
      </c>
      <c r="AH3456" s="25">
        <v>0</v>
      </c>
      <c r="AI3456" s="25">
        <v>0</v>
      </c>
      <c r="AJ3456" s="25" t="s">
        <v>20</v>
      </c>
      <c r="AK3456" s="42" t="s">
        <v>19</v>
      </c>
      <c r="AL3456" s="25" t="s">
        <v>20</v>
      </c>
      <c r="AM3456" s="25">
        <v>1</v>
      </c>
      <c r="AN3456" s="25" t="s">
        <v>22</v>
      </c>
      <c r="AO3456" s="25" t="s">
        <v>22</v>
      </c>
      <c r="AP3456" s="25" t="s">
        <v>22</v>
      </c>
      <c r="AQ3456" s="25"/>
      <c r="AR3456" s="94"/>
      <c r="AS3456" s="157" t="s">
        <v>22</v>
      </c>
      <c r="AT3456" s="93">
        <v>42551</v>
      </c>
      <c r="AU3456" s="92" t="s">
        <v>22</v>
      </c>
      <c r="AV3456" s="91" t="s">
        <v>48</v>
      </c>
      <c r="AW3456" s="92" t="s">
        <v>48</v>
      </c>
      <c r="AX3456" s="92" t="s">
        <v>48</v>
      </c>
      <c r="AY3456" s="91" t="s">
        <v>152</v>
      </c>
      <c r="AZ3456" s="23"/>
      <c r="BA3456" s="25">
        <v>0</v>
      </c>
      <c r="BB3456" t="s">
        <v>48</v>
      </c>
      <c r="BC3456" t="e">
        <v>#N/A</v>
      </c>
      <c r="BD3456" t="e">
        <f>IF(Z3456=BC3456,"OK")</f>
        <v>#N/A</v>
      </c>
      <c r="BE3456">
        <v>44.7</v>
      </c>
      <c r="BF3456">
        <v>0.81</v>
      </c>
      <c r="BG3456" t="s">
        <v>22</v>
      </c>
      <c r="BH3456" t="s">
        <v>22</v>
      </c>
      <c r="BI3456" t="s">
        <v>22</v>
      </c>
      <c r="BJ3456">
        <v>0</v>
      </c>
      <c r="BK3456">
        <v>0</v>
      </c>
      <c r="BN3456" s="183"/>
    </row>
    <row r="3457" spans="1:66" ht="25.5" x14ac:dyDescent="0.25">
      <c r="A3457" s="1"/>
      <c r="B3457" s="94">
        <v>3444</v>
      </c>
      <c r="C3457" s="43">
        <v>1051869</v>
      </c>
      <c r="D3457" s="25"/>
      <c r="E3457" s="27" t="s">
        <v>2053</v>
      </c>
      <c r="F3457" s="151" t="s">
        <v>21</v>
      </c>
      <c r="G3457" s="25"/>
      <c r="H3457" s="46" t="str">
        <f>IFERROR(IFERROR(IF(SEARCH("Usystems",$E3457)&gt;0,"Usystems"),IF(SEARCH("RIIFO",$E3457)&gt;0,"RIIFO","Uponor")),"Uponor")</f>
        <v>Uponor</v>
      </c>
      <c r="I3457" s="25" t="str">
        <f>IFERROR(MID($D3457,1,7)+0,"")</f>
        <v/>
      </c>
      <c r="J3457" s="25" t="str">
        <f>IFERROR(MID($D3457,10,7)+0,"")</f>
        <v/>
      </c>
      <c r="K3457" s="25" t="str">
        <f>IFERROR(MID($D3457,19,7)+0,"")</f>
        <v/>
      </c>
      <c r="L3457" s="25" t="str">
        <f>IFERROR(MID($D3457,28,7)+0,"")</f>
        <v/>
      </c>
      <c r="M3457" s="25" t="str">
        <f>IF(IFERROR(MID($Q3457,1,7)+0,"")&lt;1130000,IF(INDEX(C:C,MATCH(LEFT(Q3457,7)+0,I:I,0))&lt;1130000,"",INDEX(C:C,MATCH(LEFT(Q3457,7)+0,I:I,0))),IFERROR(MID($Q3457,1,7)+0,""))</f>
        <v/>
      </c>
      <c r="N3457" s="25" t="str">
        <f>IF(IFERROR(MID($Q3457,10,7)+0,"")&lt;1130000,"",IFERROR(MID($Q3457,10,7)+0,""))</f>
        <v/>
      </c>
      <c r="O3457" s="25" t="str">
        <f>IF(IFERROR(MID($Q3457,19,7)+0,"")&lt;1130000,"",IFERROR(MID($Q3457,19,7)+0,""))</f>
        <v/>
      </c>
      <c r="P3457" s="25" t="str">
        <f>IF(M3457="","",IF(N3457="",M3457,M3457&amp;", "&amp;N3457))</f>
        <v/>
      </c>
      <c r="Q3457" s="25"/>
      <c r="R3457" s="25"/>
      <c r="S3457" s="35" t="s">
        <v>104</v>
      </c>
      <c r="T3457" s="25" t="s">
        <v>36</v>
      </c>
      <c r="U3457" s="185">
        <v>98409</v>
      </c>
      <c r="V3457" s="188">
        <v>98409</v>
      </c>
      <c r="W3457" s="189">
        <v>98409</v>
      </c>
      <c r="X3457" s="31">
        <v>98409</v>
      </c>
      <c r="Y3457" s="90">
        <f>IFERROR(ROUND(X3457/W3457-1,2),"")</f>
        <v>0</v>
      </c>
      <c r="Z3457" s="31">
        <f>IF(OR(S3457="VLD MLC components",S3457="VLD MLC pipes",S3457="VLD PEX components",S3457="VLD PEX pipes",S3457="VLD PHC components",S3457="VLD PHC pipes",S3457="Controls VLD"),"По запросу",X3457)</f>
        <v>98409</v>
      </c>
      <c r="AA3457" s="63">
        <f>ROUND(X3457/1.2,3)</f>
        <v>82007.5</v>
      </c>
      <c r="AB3457" s="23">
        <v>82007.5</v>
      </c>
      <c r="AC3457" s="190">
        <f>IFERROR(ROUND(AA3457/AB3457-1,2),"")</f>
        <v>0</v>
      </c>
      <c r="AD3457" s="25">
        <v>86</v>
      </c>
      <c r="AE3457" s="25">
        <v>0.84299999999999997</v>
      </c>
      <c r="AF3457" s="25">
        <v>0</v>
      </c>
      <c r="AG3457" s="25" t="s">
        <v>22</v>
      </c>
      <c r="AH3457" s="25">
        <v>0</v>
      </c>
      <c r="AI3457" s="25">
        <v>0</v>
      </c>
      <c r="AJ3457" s="25" t="s">
        <v>20</v>
      </c>
      <c r="AK3457" s="42" t="s">
        <v>19</v>
      </c>
      <c r="AL3457" s="25" t="s">
        <v>20</v>
      </c>
      <c r="AM3457" s="25">
        <v>1</v>
      </c>
      <c r="AN3457" s="25" t="s">
        <v>22</v>
      </c>
      <c r="AO3457" s="25" t="s">
        <v>22</v>
      </c>
      <c r="AP3457" s="25" t="s">
        <v>22</v>
      </c>
      <c r="AQ3457" s="25"/>
      <c r="AR3457" s="94"/>
      <c r="AS3457" s="157" t="s">
        <v>22</v>
      </c>
      <c r="AT3457" s="93">
        <v>42551</v>
      </c>
      <c r="AU3457" s="92" t="s">
        <v>22</v>
      </c>
      <c r="AV3457" s="91" t="s">
        <v>48</v>
      </c>
      <c r="AW3457" s="92" t="s">
        <v>48</v>
      </c>
      <c r="AX3457" s="92" t="s">
        <v>48</v>
      </c>
      <c r="AY3457" s="91" t="s">
        <v>152</v>
      </c>
      <c r="AZ3457" s="23"/>
      <c r="BA3457" s="25">
        <v>0</v>
      </c>
      <c r="BB3457" t="s">
        <v>48</v>
      </c>
      <c r="BC3457" t="e">
        <v>#N/A</v>
      </c>
      <c r="BD3457" t="e">
        <f>IF(Z3457=BC3457,"OK")</f>
        <v>#N/A</v>
      </c>
      <c r="BE3457">
        <v>86</v>
      </c>
      <c r="BF3457">
        <v>0.84299999999999997</v>
      </c>
      <c r="BG3457" t="s">
        <v>22</v>
      </c>
      <c r="BH3457" t="s">
        <v>22</v>
      </c>
      <c r="BI3457" t="s">
        <v>22</v>
      </c>
      <c r="BJ3457">
        <v>0</v>
      </c>
      <c r="BK3457">
        <v>0</v>
      </c>
      <c r="BN3457" s="183"/>
    </row>
    <row r="3458" spans="1:66" ht="25.5" x14ac:dyDescent="0.25">
      <c r="A3458" s="1"/>
      <c r="B3458" s="94">
        <v>3445</v>
      </c>
      <c r="C3458" s="43">
        <v>1051870</v>
      </c>
      <c r="D3458" s="25"/>
      <c r="E3458" s="27" t="s">
        <v>2052</v>
      </c>
      <c r="F3458" s="151" t="s">
        <v>21</v>
      </c>
      <c r="G3458" s="25"/>
      <c r="H3458" s="46" t="str">
        <f>IFERROR(IFERROR(IF(SEARCH("Usystems",$E3458)&gt;0,"Usystems"),IF(SEARCH("RIIFO",$E3458)&gt;0,"RIIFO","Uponor")),"Uponor")</f>
        <v>Uponor</v>
      </c>
      <c r="I3458" s="25" t="str">
        <f>IFERROR(MID($D3458,1,7)+0,"")</f>
        <v/>
      </c>
      <c r="J3458" s="25" t="str">
        <f>IFERROR(MID($D3458,10,7)+0,"")</f>
        <v/>
      </c>
      <c r="K3458" s="25" t="str">
        <f>IFERROR(MID($D3458,19,7)+0,"")</f>
        <v/>
      </c>
      <c r="L3458" s="25" t="str">
        <f>IFERROR(MID($D3458,28,7)+0,"")</f>
        <v/>
      </c>
      <c r="M3458" s="25" t="str">
        <f>IF(IFERROR(MID($Q3458,1,7)+0,"")&lt;1130000,IF(INDEX(C:C,MATCH(LEFT(Q3458,7)+0,I:I,0))&lt;1130000,"",INDEX(C:C,MATCH(LEFT(Q3458,7)+0,I:I,0))),IFERROR(MID($Q3458,1,7)+0,""))</f>
        <v/>
      </c>
      <c r="N3458" s="25" t="str">
        <f>IF(IFERROR(MID($Q3458,10,7)+0,"")&lt;1130000,"",IFERROR(MID($Q3458,10,7)+0,""))</f>
        <v/>
      </c>
      <c r="O3458" s="25" t="str">
        <f>IF(IFERROR(MID($Q3458,19,7)+0,"")&lt;1130000,"",IFERROR(MID($Q3458,19,7)+0,""))</f>
        <v/>
      </c>
      <c r="P3458" s="25" t="str">
        <f>IF(M3458="","",IF(N3458="",M3458,M3458&amp;", "&amp;N3458))</f>
        <v/>
      </c>
      <c r="Q3458" s="25"/>
      <c r="R3458" s="25"/>
      <c r="S3458" s="35" t="s">
        <v>104</v>
      </c>
      <c r="T3458" s="25" t="s">
        <v>36</v>
      </c>
      <c r="U3458" s="185">
        <v>44854</v>
      </c>
      <c r="V3458" s="188">
        <v>44854</v>
      </c>
      <c r="W3458" s="189">
        <v>44854</v>
      </c>
      <c r="X3458" s="31">
        <v>44854</v>
      </c>
      <c r="Y3458" s="90">
        <f>IFERROR(ROUND(X3458/W3458-1,2),"")</f>
        <v>0</v>
      </c>
      <c r="Z3458" s="31">
        <f>IF(OR(S3458="VLD MLC components",S3458="VLD MLC pipes",S3458="VLD PEX components",S3458="VLD PEX pipes",S3458="VLD PHC components",S3458="VLD PHC pipes",S3458="Controls VLD"),"По запросу",X3458)</f>
        <v>44854</v>
      </c>
      <c r="AA3458" s="63">
        <f>ROUND(X3458/1.2,3)</f>
        <v>37378.332999999999</v>
      </c>
      <c r="AB3458" s="23">
        <v>37378.332999999999</v>
      </c>
      <c r="AC3458" s="190">
        <f>IFERROR(ROUND(AA3458/AB3458-1,2),"")</f>
        <v>0</v>
      </c>
      <c r="AD3458" s="25">
        <v>42.9</v>
      </c>
      <c r="AE3458" s="25">
        <v>0.55000000000000004</v>
      </c>
      <c r="AF3458" s="25">
        <v>0</v>
      </c>
      <c r="AG3458" s="25" t="s">
        <v>22</v>
      </c>
      <c r="AH3458" s="25">
        <v>0</v>
      </c>
      <c r="AI3458" s="25">
        <v>0</v>
      </c>
      <c r="AJ3458" s="25" t="s">
        <v>20</v>
      </c>
      <c r="AK3458" s="42" t="s">
        <v>19</v>
      </c>
      <c r="AL3458" s="25" t="s">
        <v>20</v>
      </c>
      <c r="AM3458" s="25">
        <v>1</v>
      </c>
      <c r="AN3458" s="25" t="s">
        <v>22</v>
      </c>
      <c r="AO3458" s="25" t="s">
        <v>22</v>
      </c>
      <c r="AP3458" s="25" t="s">
        <v>22</v>
      </c>
      <c r="AQ3458" s="25"/>
      <c r="AR3458" s="94"/>
      <c r="AS3458" s="157" t="s">
        <v>22</v>
      </c>
      <c r="AT3458" s="93">
        <v>42551</v>
      </c>
      <c r="AU3458" s="92" t="s">
        <v>22</v>
      </c>
      <c r="AV3458" s="91" t="s">
        <v>48</v>
      </c>
      <c r="AW3458" s="92" t="s">
        <v>48</v>
      </c>
      <c r="AX3458" s="92" t="s">
        <v>48</v>
      </c>
      <c r="AY3458" s="91" t="s">
        <v>152</v>
      </c>
      <c r="AZ3458" s="23"/>
      <c r="BA3458" s="25">
        <v>0</v>
      </c>
      <c r="BB3458" t="s">
        <v>48</v>
      </c>
      <c r="BC3458" t="e">
        <v>#N/A</v>
      </c>
      <c r="BD3458" t="e">
        <f>IF(Z3458=BC3458,"OK")</f>
        <v>#N/A</v>
      </c>
      <c r="BE3458">
        <v>42.9</v>
      </c>
      <c r="BF3458">
        <v>0.55000000000000004</v>
      </c>
      <c r="BG3458" t="s">
        <v>22</v>
      </c>
      <c r="BH3458" t="s">
        <v>22</v>
      </c>
      <c r="BI3458" t="s">
        <v>22</v>
      </c>
      <c r="BJ3458">
        <v>0</v>
      </c>
      <c r="BK3458">
        <v>0</v>
      </c>
      <c r="BN3458" s="183"/>
    </row>
    <row r="3459" spans="1:66" ht="25.5" x14ac:dyDescent="0.25">
      <c r="A3459" s="1"/>
      <c r="B3459" s="94">
        <v>3446</v>
      </c>
      <c r="C3459" s="43">
        <v>1051871</v>
      </c>
      <c r="D3459" s="25"/>
      <c r="E3459" s="27" t="s">
        <v>2051</v>
      </c>
      <c r="F3459" s="151" t="s">
        <v>21</v>
      </c>
      <c r="G3459" s="25"/>
      <c r="H3459" s="46" t="str">
        <f>IFERROR(IFERROR(IF(SEARCH("Usystems",$E3459)&gt;0,"Usystems"),IF(SEARCH("RIIFO",$E3459)&gt;0,"RIIFO","Uponor")),"Uponor")</f>
        <v>Uponor</v>
      </c>
      <c r="I3459" s="25" t="str">
        <f>IFERROR(MID($D3459,1,7)+0,"")</f>
        <v/>
      </c>
      <c r="J3459" s="25" t="str">
        <f>IFERROR(MID($D3459,10,7)+0,"")</f>
        <v/>
      </c>
      <c r="K3459" s="25" t="str">
        <f>IFERROR(MID($D3459,19,7)+0,"")</f>
        <v/>
      </c>
      <c r="L3459" s="25" t="str">
        <f>IFERROR(MID($D3459,28,7)+0,"")</f>
        <v/>
      </c>
      <c r="M3459" s="25" t="str">
        <f>IF(IFERROR(MID($Q3459,1,7)+0,"")&lt;1130000,IF(INDEX(C:C,MATCH(LEFT(Q3459,7)+0,I:I,0))&lt;1130000,"",INDEX(C:C,MATCH(LEFT(Q3459,7)+0,I:I,0))),IFERROR(MID($Q3459,1,7)+0,""))</f>
        <v/>
      </c>
      <c r="N3459" s="25" t="str">
        <f>IF(IFERROR(MID($Q3459,10,7)+0,"")&lt;1130000,"",IFERROR(MID($Q3459,10,7)+0,""))</f>
        <v/>
      </c>
      <c r="O3459" s="25" t="str">
        <f>IF(IFERROR(MID($Q3459,19,7)+0,"")&lt;1130000,"",IFERROR(MID($Q3459,19,7)+0,""))</f>
        <v/>
      </c>
      <c r="P3459" s="25" t="str">
        <f>IF(M3459="","",IF(N3459="",M3459,M3459&amp;", "&amp;N3459))</f>
        <v/>
      </c>
      <c r="Q3459" s="25"/>
      <c r="R3459" s="25"/>
      <c r="S3459" s="35" t="s">
        <v>104</v>
      </c>
      <c r="T3459" s="25" t="s">
        <v>36</v>
      </c>
      <c r="U3459" s="185">
        <v>164726</v>
      </c>
      <c r="V3459" s="188">
        <v>164726</v>
      </c>
      <c r="W3459" s="189">
        <v>164726</v>
      </c>
      <c r="X3459" s="31">
        <v>164726</v>
      </c>
      <c r="Y3459" s="90">
        <f>IFERROR(ROUND(X3459/W3459-1,2),"")</f>
        <v>0</v>
      </c>
      <c r="Z3459" s="31">
        <f>IF(OR(S3459="VLD MLC components",S3459="VLD MLC pipes",S3459="VLD PEX components",S3459="VLD PEX pipes",S3459="VLD PHC components",S3459="VLD PHC pipes",S3459="Controls VLD"),"По запросу",X3459)</f>
        <v>164726</v>
      </c>
      <c r="AA3459" s="63">
        <f>ROUND(X3459/1.2,3)</f>
        <v>137271.66699999999</v>
      </c>
      <c r="AB3459" s="23">
        <v>137271.66699999999</v>
      </c>
      <c r="AC3459" s="190">
        <f>IFERROR(ROUND(AA3459/AB3459-1,2),"")</f>
        <v>0</v>
      </c>
      <c r="AD3459" s="25">
        <v>132</v>
      </c>
      <c r="AE3459" s="25">
        <v>1.2</v>
      </c>
      <c r="AF3459" s="25">
        <v>0</v>
      </c>
      <c r="AG3459" s="25" t="s">
        <v>22</v>
      </c>
      <c r="AH3459" s="25">
        <v>0</v>
      </c>
      <c r="AI3459" s="25">
        <v>0</v>
      </c>
      <c r="AJ3459" s="25" t="s">
        <v>20</v>
      </c>
      <c r="AK3459" s="42" t="s">
        <v>19</v>
      </c>
      <c r="AL3459" s="25" t="s">
        <v>20</v>
      </c>
      <c r="AM3459" s="25">
        <v>1</v>
      </c>
      <c r="AN3459" s="25" t="s">
        <v>22</v>
      </c>
      <c r="AO3459" s="25" t="s">
        <v>22</v>
      </c>
      <c r="AP3459" s="25" t="s">
        <v>22</v>
      </c>
      <c r="AQ3459" s="25"/>
      <c r="AR3459" s="94"/>
      <c r="AS3459" s="157" t="s">
        <v>22</v>
      </c>
      <c r="AT3459" s="93">
        <v>42551</v>
      </c>
      <c r="AU3459" s="92" t="s">
        <v>22</v>
      </c>
      <c r="AV3459" s="91" t="s">
        <v>48</v>
      </c>
      <c r="AW3459" s="92" t="s">
        <v>48</v>
      </c>
      <c r="AX3459" s="92" t="s">
        <v>48</v>
      </c>
      <c r="AY3459" s="91" t="s">
        <v>152</v>
      </c>
      <c r="AZ3459" s="23"/>
      <c r="BA3459" s="25">
        <v>0</v>
      </c>
      <c r="BB3459" t="s">
        <v>48</v>
      </c>
      <c r="BC3459" t="e">
        <v>#N/A</v>
      </c>
      <c r="BD3459" t="e">
        <f>IF(Z3459=BC3459,"OK")</f>
        <v>#N/A</v>
      </c>
      <c r="BE3459">
        <v>132</v>
      </c>
      <c r="BF3459">
        <v>1.2</v>
      </c>
      <c r="BG3459" t="s">
        <v>22</v>
      </c>
      <c r="BH3459" t="s">
        <v>22</v>
      </c>
      <c r="BI3459" t="s">
        <v>22</v>
      </c>
      <c r="BJ3459">
        <v>0</v>
      </c>
      <c r="BK3459">
        <v>0</v>
      </c>
      <c r="BN3459" s="183"/>
    </row>
    <row r="3460" spans="1:66" ht="25.5" x14ac:dyDescent="0.25">
      <c r="A3460" s="1"/>
      <c r="B3460" s="94">
        <v>3447</v>
      </c>
      <c r="C3460" s="43">
        <v>1051872</v>
      </c>
      <c r="D3460" s="25"/>
      <c r="E3460" s="27" t="s">
        <v>2050</v>
      </c>
      <c r="F3460" s="151" t="s">
        <v>21</v>
      </c>
      <c r="G3460" s="25"/>
      <c r="H3460" s="46" t="str">
        <f>IFERROR(IFERROR(IF(SEARCH("Usystems",$E3460)&gt;0,"Usystems"),IF(SEARCH("RIIFO",$E3460)&gt;0,"RIIFO","Uponor")),"Uponor")</f>
        <v>Uponor</v>
      </c>
      <c r="I3460" s="25" t="str">
        <f>IFERROR(MID($D3460,1,7)+0,"")</f>
        <v/>
      </c>
      <c r="J3460" s="25" t="str">
        <f>IFERROR(MID($D3460,10,7)+0,"")</f>
        <v/>
      </c>
      <c r="K3460" s="25" t="str">
        <f>IFERROR(MID($D3460,19,7)+0,"")</f>
        <v/>
      </c>
      <c r="L3460" s="25" t="str">
        <f>IFERROR(MID($D3460,28,7)+0,"")</f>
        <v/>
      </c>
      <c r="M3460" s="25" t="str">
        <f>IF(IFERROR(MID($Q3460,1,7)+0,"")&lt;1130000,IF(INDEX(C:C,MATCH(LEFT(Q3460,7)+0,I:I,0))&lt;1130000,"",INDEX(C:C,MATCH(LEFT(Q3460,7)+0,I:I,0))),IFERROR(MID($Q3460,1,7)+0,""))</f>
        <v/>
      </c>
      <c r="N3460" s="25" t="str">
        <f>IF(IFERROR(MID($Q3460,10,7)+0,"")&lt;1130000,"",IFERROR(MID($Q3460,10,7)+0,""))</f>
        <v/>
      </c>
      <c r="O3460" s="25" t="str">
        <f>IF(IFERROR(MID($Q3460,19,7)+0,"")&lt;1130000,"",IFERROR(MID($Q3460,19,7)+0,""))</f>
        <v/>
      </c>
      <c r="P3460" s="25" t="str">
        <f>IF(M3460="","",IF(N3460="",M3460,M3460&amp;", "&amp;N3460))</f>
        <v/>
      </c>
      <c r="Q3460" s="25"/>
      <c r="R3460" s="25"/>
      <c r="S3460" s="35" t="s">
        <v>104</v>
      </c>
      <c r="T3460" s="25" t="s">
        <v>36</v>
      </c>
      <c r="U3460" s="185">
        <v>71785</v>
      </c>
      <c r="V3460" s="188">
        <v>71785</v>
      </c>
      <c r="W3460" s="189">
        <v>71785</v>
      </c>
      <c r="X3460" s="31">
        <v>71785</v>
      </c>
      <c r="Y3460" s="90">
        <f>IFERROR(ROUND(X3460/W3460-1,2),"")</f>
        <v>0</v>
      </c>
      <c r="Z3460" s="31">
        <f>IF(OR(S3460="VLD MLC components",S3460="VLD MLC pipes",S3460="VLD PEX components",S3460="VLD PEX pipes",S3460="VLD PHC components",S3460="VLD PHC pipes",S3460="Controls VLD"),"По запросу",X3460)</f>
        <v>71785</v>
      </c>
      <c r="AA3460" s="63">
        <f>ROUND(X3460/1.2,3)</f>
        <v>59820.832999999999</v>
      </c>
      <c r="AB3460" s="23">
        <v>59820.832999999999</v>
      </c>
      <c r="AC3460" s="190">
        <f>IFERROR(ROUND(AA3460/AB3460-1,2),"")</f>
        <v>0</v>
      </c>
      <c r="AD3460" s="25">
        <v>66.599999999999994</v>
      </c>
      <c r="AE3460" s="25">
        <v>0.82</v>
      </c>
      <c r="AF3460" s="25">
        <v>0</v>
      </c>
      <c r="AG3460" s="25" t="s">
        <v>22</v>
      </c>
      <c r="AH3460" s="25">
        <v>0</v>
      </c>
      <c r="AI3460" s="25">
        <v>0</v>
      </c>
      <c r="AJ3460" s="25" t="s">
        <v>20</v>
      </c>
      <c r="AK3460" s="42" t="s">
        <v>19</v>
      </c>
      <c r="AL3460" s="25" t="s">
        <v>20</v>
      </c>
      <c r="AM3460" s="25">
        <v>1</v>
      </c>
      <c r="AN3460" s="25" t="s">
        <v>22</v>
      </c>
      <c r="AO3460" s="25" t="s">
        <v>22</v>
      </c>
      <c r="AP3460" s="25" t="s">
        <v>22</v>
      </c>
      <c r="AQ3460" s="25"/>
      <c r="AR3460" s="94"/>
      <c r="AS3460" s="157" t="s">
        <v>22</v>
      </c>
      <c r="AT3460" s="93">
        <v>42551</v>
      </c>
      <c r="AU3460" s="92" t="s">
        <v>22</v>
      </c>
      <c r="AV3460" s="91" t="s">
        <v>48</v>
      </c>
      <c r="AW3460" s="92" t="s">
        <v>48</v>
      </c>
      <c r="AX3460" s="92" t="s">
        <v>48</v>
      </c>
      <c r="AY3460" s="91" t="s">
        <v>152</v>
      </c>
      <c r="AZ3460" s="23"/>
      <c r="BA3460" s="25">
        <v>0</v>
      </c>
      <c r="BB3460" t="s">
        <v>48</v>
      </c>
      <c r="BC3460" t="e">
        <v>#N/A</v>
      </c>
      <c r="BD3460" t="e">
        <f>IF(Z3460=BC3460,"OK")</f>
        <v>#N/A</v>
      </c>
      <c r="BE3460">
        <v>66.599999999999994</v>
      </c>
      <c r="BF3460">
        <v>0.82</v>
      </c>
      <c r="BG3460" t="s">
        <v>22</v>
      </c>
      <c r="BH3460" t="s">
        <v>22</v>
      </c>
      <c r="BI3460" t="s">
        <v>22</v>
      </c>
      <c r="BJ3460">
        <v>0</v>
      </c>
      <c r="BK3460">
        <v>0</v>
      </c>
      <c r="BN3460" s="183"/>
    </row>
    <row r="3461" spans="1:66" ht="25.5" x14ac:dyDescent="0.25">
      <c r="A3461" s="1"/>
      <c r="B3461" s="94">
        <v>3448</v>
      </c>
      <c r="C3461" s="43">
        <v>1051873</v>
      </c>
      <c r="D3461" s="25"/>
      <c r="E3461" s="27" t="s">
        <v>2049</v>
      </c>
      <c r="F3461" s="151" t="s">
        <v>21</v>
      </c>
      <c r="G3461" s="25"/>
      <c r="H3461" s="46" t="str">
        <f>IFERROR(IFERROR(IF(SEARCH("Usystems",$E3461)&gt;0,"Usystems"),IF(SEARCH("RIIFO",$E3461)&gt;0,"RIIFO","Uponor")),"Uponor")</f>
        <v>Uponor</v>
      </c>
      <c r="I3461" s="25" t="str">
        <f>IFERROR(MID($D3461,1,7)+0,"")</f>
        <v/>
      </c>
      <c r="J3461" s="25" t="str">
        <f>IFERROR(MID($D3461,10,7)+0,"")</f>
        <v/>
      </c>
      <c r="K3461" s="25" t="str">
        <f>IFERROR(MID($D3461,19,7)+0,"")</f>
        <v/>
      </c>
      <c r="L3461" s="25" t="str">
        <f>IFERROR(MID($D3461,28,7)+0,"")</f>
        <v/>
      </c>
      <c r="M3461" s="25" t="str">
        <f>IF(IFERROR(MID($Q3461,1,7)+0,"")&lt;1130000,IF(INDEX(C:C,MATCH(LEFT(Q3461,7)+0,I:I,0))&lt;1130000,"",INDEX(C:C,MATCH(LEFT(Q3461,7)+0,I:I,0))),IFERROR(MID($Q3461,1,7)+0,""))</f>
        <v/>
      </c>
      <c r="N3461" s="25" t="str">
        <f>IF(IFERROR(MID($Q3461,10,7)+0,"")&lt;1130000,"",IFERROR(MID($Q3461,10,7)+0,""))</f>
        <v/>
      </c>
      <c r="O3461" s="25" t="str">
        <f>IF(IFERROR(MID($Q3461,19,7)+0,"")&lt;1130000,"",IFERROR(MID($Q3461,19,7)+0,""))</f>
        <v/>
      </c>
      <c r="P3461" s="25" t="str">
        <f>IF(M3461="","",IF(N3461="",M3461,M3461&amp;", "&amp;N3461))</f>
        <v/>
      </c>
      <c r="Q3461" s="25"/>
      <c r="R3461" s="25"/>
      <c r="S3461" s="35" t="s">
        <v>104</v>
      </c>
      <c r="T3461" s="25" t="s">
        <v>36</v>
      </c>
      <c r="U3461" s="185">
        <v>108859</v>
      </c>
      <c r="V3461" s="188">
        <v>108859</v>
      </c>
      <c r="W3461" s="189">
        <v>108859</v>
      </c>
      <c r="X3461" s="31">
        <v>108859</v>
      </c>
      <c r="Y3461" s="90">
        <f>IFERROR(ROUND(X3461/W3461-1,2),"")</f>
        <v>0</v>
      </c>
      <c r="Z3461" s="31">
        <f>IF(OR(S3461="VLD MLC components",S3461="VLD MLC pipes",S3461="VLD PEX components",S3461="VLD PEX pipes",S3461="VLD PHC components",S3461="VLD PHC pipes",S3461="Controls VLD"),"По запросу",X3461)</f>
        <v>108859</v>
      </c>
      <c r="AA3461" s="63">
        <f>ROUND(X3461/1.2,3)</f>
        <v>90715.832999999999</v>
      </c>
      <c r="AB3461" s="23">
        <v>90715.832999999999</v>
      </c>
      <c r="AC3461" s="190">
        <f>IFERROR(ROUND(AA3461/AB3461-1,2),"")</f>
        <v>0</v>
      </c>
      <c r="AD3461" s="25">
        <v>105</v>
      </c>
      <c r="AE3461" s="25">
        <v>1.5716000000000001</v>
      </c>
      <c r="AF3461" s="25">
        <v>0</v>
      </c>
      <c r="AG3461" s="25" t="s">
        <v>22</v>
      </c>
      <c r="AH3461" s="25">
        <v>0</v>
      </c>
      <c r="AI3461" s="25">
        <v>0</v>
      </c>
      <c r="AJ3461" s="25" t="s">
        <v>20</v>
      </c>
      <c r="AK3461" s="42" t="s">
        <v>19</v>
      </c>
      <c r="AL3461" s="25" t="s">
        <v>20</v>
      </c>
      <c r="AM3461" s="25">
        <v>1</v>
      </c>
      <c r="AN3461" s="25" t="s">
        <v>22</v>
      </c>
      <c r="AO3461" s="25" t="s">
        <v>22</v>
      </c>
      <c r="AP3461" s="25" t="s">
        <v>22</v>
      </c>
      <c r="AQ3461" s="25"/>
      <c r="AR3461" s="94"/>
      <c r="AS3461" s="157" t="s">
        <v>22</v>
      </c>
      <c r="AT3461" s="93">
        <v>42551</v>
      </c>
      <c r="AU3461" s="92" t="s">
        <v>22</v>
      </c>
      <c r="AV3461" s="91" t="s">
        <v>48</v>
      </c>
      <c r="AW3461" s="92" t="s">
        <v>48</v>
      </c>
      <c r="AX3461" s="92" t="s">
        <v>48</v>
      </c>
      <c r="AY3461" s="91" t="s">
        <v>152</v>
      </c>
      <c r="AZ3461" s="23"/>
      <c r="BA3461" s="25">
        <v>0</v>
      </c>
      <c r="BB3461" t="s">
        <v>48</v>
      </c>
      <c r="BC3461" t="e">
        <v>#N/A</v>
      </c>
      <c r="BD3461" t="e">
        <f>IF(Z3461=BC3461,"OK")</f>
        <v>#N/A</v>
      </c>
      <c r="BE3461">
        <v>105</v>
      </c>
      <c r="BF3461">
        <v>1.5716000000000001</v>
      </c>
      <c r="BG3461" t="s">
        <v>22</v>
      </c>
      <c r="BH3461" t="s">
        <v>22</v>
      </c>
      <c r="BI3461" t="s">
        <v>22</v>
      </c>
      <c r="BJ3461">
        <v>0</v>
      </c>
      <c r="BK3461">
        <v>0</v>
      </c>
      <c r="BN3461" s="183"/>
    </row>
    <row r="3462" spans="1:66" ht="38.25" x14ac:dyDescent="0.25">
      <c r="A3462" s="1"/>
      <c r="B3462" s="94">
        <v>3449</v>
      </c>
      <c r="C3462" s="43">
        <v>1004710</v>
      </c>
      <c r="D3462" s="37">
        <v>1051916</v>
      </c>
      <c r="E3462" s="27" t="s">
        <v>2048</v>
      </c>
      <c r="F3462" s="213" t="s">
        <v>21</v>
      </c>
      <c r="G3462" s="25"/>
      <c r="H3462" s="46" t="str">
        <f>IFERROR(IFERROR(IF(SEARCH("Usystems",$E3462)&gt;0,"Usystems"),IF(SEARCH("RIIFO",$E3462)&gt;0,"RIIFO","Uponor")),"Uponor")</f>
        <v>Uponor</v>
      </c>
      <c r="I3462" s="25">
        <f>IFERROR(MID($D3462,1,7)+0,"")</f>
        <v>1051916</v>
      </c>
      <c r="J3462" s="25" t="str">
        <f>IFERROR(MID($D3462,10,7)+0,"")</f>
        <v/>
      </c>
      <c r="K3462" s="25" t="str">
        <f>IFERROR(MID($D3462,19,7)+0,"")</f>
        <v/>
      </c>
      <c r="L3462" s="25" t="str">
        <f>IFERROR(MID($D3462,28,7)+0,"")</f>
        <v/>
      </c>
      <c r="M3462" s="25" t="str">
        <f>IF(IFERROR(MID($Q3462,1,7)+0,"")&lt;1130000,IF(INDEX(C:C,MATCH(LEFT(Q3462,7)+0,I:I,0))&lt;1130000,"",INDEX(C:C,MATCH(LEFT(Q3462,7)+0,I:I,0))),IFERROR(MID($Q3462,1,7)+0,""))</f>
        <v/>
      </c>
      <c r="N3462" s="25" t="str">
        <f>IF(IFERROR(MID($Q3462,10,7)+0,"")&lt;1130000,"",IFERROR(MID($Q3462,10,7)+0,""))</f>
        <v/>
      </c>
      <c r="O3462" s="25" t="str">
        <f>IF(IFERROR(MID($Q3462,19,7)+0,"")&lt;1130000,"",IFERROR(MID($Q3462,19,7)+0,""))</f>
        <v/>
      </c>
      <c r="P3462" s="25" t="str">
        <f>IF(M3462="","",IF(N3462="",M3462,M3462&amp;", "&amp;N3462))</f>
        <v/>
      </c>
      <c r="Q3462" s="25"/>
      <c r="R3462" s="25"/>
      <c r="S3462" s="35" t="s">
        <v>104</v>
      </c>
      <c r="T3462" s="34" t="s">
        <v>36</v>
      </c>
      <c r="U3462" s="185">
        <v>7702</v>
      </c>
      <c r="V3462" s="188">
        <v>7702</v>
      </c>
      <c r="W3462" s="189">
        <v>7702</v>
      </c>
      <c r="X3462" s="31">
        <v>7702</v>
      </c>
      <c r="Y3462" s="90">
        <f>IFERROR(ROUND(X3462/W3462-1,2),"")</f>
        <v>0</v>
      </c>
      <c r="Z3462" s="31">
        <f>IF(OR(S3462="VLD MLC components",S3462="VLD MLC pipes",S3462="VLD PEX components",S3462="VLD PEX pipes",S3462="VLD PHC components",S3462="VLD PHC pipes",S3462="Controls VLD"),"По запросу",X3462)</f>
        <v>7702</v>
      </c>
      <c r="AA3462" s="63">
        <f>ROUND(X3462/1.2,3)</f>
        <v>6418.3329999999996</v>
      </c>
      <c r="AB3462" s="23">
        <v>6418.3329999999996</v>
      </c>
      <c r="AC3462" s="190">
        <f>IFERROR(ROUND(AA3462/AB3462-1,2),"")</f>
        <v>0</v>
      </c>
      <c r="AD3462" s="25">
        <v>5.0880000000000001</v>
      </c>
      <c r="AE3462" s="25">
        <v>4.1279999999999997E-2</v>
      </c>
      <c r="AF3462" s="25">
        <v>0</v>
      </c>
      <c r="AG3462" s="25" t="s">
        <v>22</v>
      </c>
      <c r="AH3462" s="25">
        <v>0</v>
      </c>
      <c r="AI3462" s="25">
        <v>0</v>
      </c>
      <c r="AJ3462" s="25" t="s">
        <v>20</v>
      </c>
      <c r="AK3462" s="42" t="s">
        <v>19</v>
      </c>
      <c r="AL3462" s="25" t="s">
        <v>20</v>
      </c>
      <c r="AM3462" s="25">
        <v>1</v>
      </c>
      <c r="AN3462" s="25"/>
      <c r="AO3462" s="25"/>
      <c r="AP3462" s="25"/>
      <c r="AQ3462" s="25"/>
      <c r="AR3462" s="94"/>
      <c r="AS3462" s="157" t="s">
        <v>22</v>
      </c>
      <c r="AT3462" s="93">
        <v>43985</v>
      </c>
      <c r="AU3462" s="92" t="s">
        <v>22</v>
      </c>
      <c r="AV3462" s="91" t="s">
        <v>48</v>
      </c>
      <c r="AW3462" s="92" t="s">
        <v>48</v>
      </c>
      <c r="AX3462" s="92" t="s">
        <v>48</v>
      </c>
      <c r="AY3462" s="91" t="s">
        <v>152</v>
      </c>
      <c r="AZ3462" s="23"/>
      <c r="BA3462" s="25">
        <v>0</v>
      </c>
      <c r="BB3462" t="s">
        <v>48</v>
      </c>
      <c r="BC3462" t="e">
        <v>#N/A</v>
      </c>
      <c r="BD3462" t="e">
        <f>IF(Z3462=BC3462,"OK")</f>
        <v>#N/A</v>
      </c>
      <c r="BE3462">
        <v>5.0880000000000001</v>
      </c>
      <c r="BF3462">
        <v>4.1279999999999997E-2</v>
      </c>
      <c r="BG3462">
        <v>0</v>
      </c>
      <c r="BH3462">
        <v>0</v>
      </c>
      <c r="BI3462">
        <v>0</v>
      </c>
      <c r="BJ3462">
        <v>0</v>
      </c>
      <c r="BK3462">
        <v>0</v>
      </c>
      <c r="BN3462" s="183"/>
    </row>
    <row r="3463" spans="1:66" ht="38.25" x14ac:dyDescent="0.25">
      <c r="A3463" s="1"/>
      <c r="B3463" s="94">
        <v>3450</v>
      </c>
      <c r="C3463" s="43">
        <v>1004711</v>
      </c>
      <c r="D3463" s="37">
        <v>1051917</v>
      </c>
      <c r="E3463" s="27" t="s">
        <v>2047</v>
      </c>
      <c r="F3463" s="213" t="s">
        <v>21</v>
      </c>
      <c r="G3463" s="25"/>
      <c r="H3463" s="46" t="str">
        <f>IFERROR(IFERROR(IF(SEARCH("Usystems",$E3463)&gt;0,"Usystems"),IF(SEARCH("RIIFO",$E3463)&gt;0,"RIIFO","Uponor")),"Uponor")</f>
        <v>Uponor</v>
      </c>
      <c r="I3463" s="25">
        <f>IFERROR(MID($D3463,1,7)+0,"")</f>
        <v>1051917</v>
      </c>
      <c r="J3463" s="25" t="str">
        <f>IFERROR(MID($D3463,10,7)+0,"")</f>
        <v/>
      </c>
      <c r="K3463" s="25" t="str">
        <f>IFERROR(MID($D3463,19,7)+0,"")</f>
        <v/>
      </c>
      <c r="L3463" s="25" t="str">
        <f>IFERROR(MID($D3463,28,7)+0,"")</f>
        <v/>
      </c>
      <c r="M3463" s="25" t="str">
        <f>IF(IFERROR(MID($Q3463,1,7)+0,"")&lt;1130000,IF(INDEX(C:C,MATCH(LEFT(Q3463,7)+0,I:I,0))&lt;1130000,"",INDEX(C:C,MATCH(LEFT(Q3463,7)+0,I:I,0))),IFERROR(MID($Q3463,1,7)+0,""))</f>
        <v/>
      </c>
      <c r="N3463" s="25" t="str">
        <f>IF(IFERROR(MID($Q3463,10,7)+0,"")&lt;1130000,"",IFERROR(MID($Q3463,10,7)+0,""))</f>
        <v/>
      </c>
      <c r="O3463" s="25" t="str">
        <f>IF(IFERROR(MID($Q3463,19,7)+0,"")&lt;1130000,"",IFERROR(MID($Q3463,19,7)+0,""))</f>
        <v/>
      </c>
      <c r="P3463" s="25" t="str">
        <f>IF(M3463="","",IF(N3463="",M3463,M3463&amp;", "&amp;N3463))</f>
        <v/>
      </c>
      <c r="Q3463" s="25"/>
      <c r="R3463" s="25"/>
      <c r="S3463" s="35" t="s">
        <v>104</v>
      </c>
      <c r="T3463" s="34" t="s">
        <v>36</v>
      </c>
      <c r="U3463" s="185">
        <v>9764</v>
      </c>
      <c r="V3463" s="188">
        <v>9764</v>
      </c>
      <c r="W3463" s="189">
        <v>9764</v>
      </c>
      <c r="X3463" s="31">
        <v>9764</v>
      </c>
      <c r="Y3463" s="90">
        <f>IFERROR(ROUND(X3463/W3463-1,2),"")</f>
        <v>0</v>
      </c>
      <c r="Z3463" s="31">
        <f>IF(OR(S3463="VLD MLC components",S3463="VLD MLC pipes",S3463="VLD PEX components",S3463="VLD PEX pipes",S3463="VLD PHC components",S3463="VLD PHC pipes",S3463="Controls VLD"),"По запросу",X3463)</f>
        <v>9764</v>
      </c>
      <c r="AA3463" s="63">
        <f>ROUND(X3463/1.2,3)</f>
        <v>8136.6670000000004</v>
      </c>
      <c r="AB3463" s="23">
        <v>8136.6670000000004</v>
      </c>
      <c r="AC3463" s="190">
        <f>IFERROR(ROUND(AA3463/AB3463-1,2),"")</f>
        <v>0</v>
      </c>
      <c r="AD3463" s="25">
        <v>7.008</v>
      </c>
      <c r="AE3463" s="25">
        <v>4.9000000000000002E-2</v>
      </c>
      <c r="AF3463" s="25">
        <v>0</v>
      </c>
      <c r="AG3463" s="25" t="s">
        <v>22</v>
      </c>
      <c r="AH3463" s="25">
        <v>0</v>
      </c>
      <c r="AI3463" s="25">
        <v>0</v>
      </c>
      <c r="AJ3463" s="25" t="s">
        <v>20</v>
      </c>
      <c r="AK3463" s="42" t="s">
        <v>19</v>
      </c>
      <c r="AL3463" s="25" t="s">
        <v>20</v>
      </c>
      <c r="AM3463" s="25">
        <v>1</v>
      </c>
      <c r="AN3463" s="25"/>
      <c r="AO3463" s="25"/>
      <c r="AP3463" s="25"/>
      <c r="AQ3463" s="25"/>
      <c r="AR3463" s="94"/>
      <c r="AS3463" s="157" t="s">
        <v>22</v>
      </c>
      <c r="AT3463" s="93">
        <v>43985</v>
      </c>
      <c r="AU3463" s="92" t="s">
        <v>22</v>
      </c>
      <c r="AV3463" s="91" t="s">
        <v>48</v>
      </c>
      <c r="AW3463" s="92" t="s">
        <v>48</v>
      </c>
      <c r="AX3463" s="92" t="s">
        <v>48</v>
      </c>
      <c r="AY3463" s="91" t="s">
        <v>152</v>
      </c>
      <c r="AZ3463" s="23"/>
      <c r="BA3463" s="25">
        <v>0</v>
      </c>
      <c r="BB3463" t="s">
        <v>48</v>
      </c>
      <c r="BC3463" t="e">
        <v>#N/A</v>
      </c>
      <c r="BD3463" t="e">
        <f>IF(Z3463=BC3463,"OK")</f>
        <v>#N/A</v>
      </c>
      <c r="BE3463">
        <v>7.008</v>
      </c>
      <c r="BF3463">
        <v>4.9000000000000002E-2</v>
      </c>
      <c r="BG3463">
        <v>0</v>
      </c>
      <c r="BH3463">
        <v>0</v>
      </c>
      <c r="BI3463">
        <v>0</v>
      </c>
      <c r="BJ3463">
        <v>0</v>
      </c>
      <c r="BK3463">
        <v>0</v>
      </c>
      <c r="BN3463" s="183"/>
    </row>
    <row r="3464" spans="1:66" ht="38.25" x14ac:dyDescent="0.25">
      <c r="A3464" s="1"/>
      <c r="B3464" s="94">
        <v>3451</v>
      </c>
      <c r="C3464" s="43">
        <v>1004712</v>
      </c>
      <c r="D3464" s="37">
        <v>1051918</v>
      </c>
      <c r="E3464" s="27" t="s">
        <v>2046</v>
      </c>
      <c r="F3464" s="213" t="s">
        <v>21</v>
      </c>
      <c r="G3464" s="25"/>
      <c r="H3464" s="46" t="str">
        <f>IFERROR(IFERROR(IF(SEARCH("Usystems",$E3464)&gt;0,"Usystems"),IF(SEARCH("RIIFO",$E3464)&gt;0,"RIIFO","Uponor")),"Uponor")</f>
        <v>Uponor</v>
      </c>
      <c r="I3464" s="25">
        <f>IFERROR(MID($D3464,1,7)+0,"")</f>
        <v>1051918</v>
      </c>
      <c r="J3464" s="25" t="str">
        <f>IFERROR(MID($D3464,10,7)+0,"")</f>
        <v/>
      </c>
      <c r="K3464" s="25" t="str">
        <f>IFERROR(MID($D3464,19,7)+0,"")</f>
        <v/>
      </c>
      <c r="L3464" s="25" t="str">
        <f>IFERROR(MID($D3464,28,7)+0,"")</f>
        <v/>
      </c>
      <c r="M3464" s="25" t="str">
        <f>IF(IFERROR(MID($Q3464,1,7)+0,"")&lt;1130000,IF(INDEX(C:C,MATCH(LEFT(Q3464,7)+0,I:I,0))&lt;1130000,"",INDEX(C:C,MATCH(LEFT(Q3464,7)+0,I:I,0))),IFERROR(MID($Q3464,1,7)+0,""))</f>
        <v/>
      </c>
      <c r="N3464" s="25" t="str">
        <f>IF(IFERROR(MID($Q3464,10,7)+0,"")&lt;1130000,"",IFERROR(MID($Q3464,10,7)+0,""))</f>
        <v/>
      </c>
      <c r="O3464" s="25" t="str">
        <f>IF(IFERROR(MID($Q3464,19,7)+0,"")&lt;1130000,"",IFERROR(MID($Q3464,19,7)+0,""))</f>
        <v/>
      </c>
      <c r="P3464" s="25" t="str">
        <f>IF(M3464="","",IF(N3464="",M3464,M3464&amp;", "&amp;N3464))</f>
        <v/>
      </c>
      <c r="Q3464" s="25"/>
      <c r="R3464" s="25"/>
      <c r="S3464" s="35" t="s">
        <v>104</v>
      </c>
      <c r="T3464" s="34" t="s">
        <v>36</v>
      </c>
      <c r="U3464" s="185">
        <v>16348</v>
      </c>
      <c r="V3464" s="188">
        <v>16348</v>
      </c>
      <c r="W3464" s="189">
        <v>16348</v>
      </c>
      <c r="X3464" s="31">
        <v>16348</v>
      </c>
      <c r="Y3464" s="90">
        <f>IFERROR(ROUND(X3464/W3464-1,2),"")</f>
        <v>0</v>
      </c>
      <c r="Z3464" s="31">
        <f>IF(OR(S3464="VLD MLC components",S3464="VLD MLC pipes",S3464="VLD PEX components",S3464="VLD PEX pipes",S3464="VLD PHC components",S3464="VLD PHC pipes",S3464="Controls VLD"),"По запросу",X3464)</f>
        <v>16348</v>
      </c>
      <c r="AA3464" s="63">
        <f>ROUND(X3464/1.2,3)</f>
        <v>13623.333000000001</v>
      </c>
      <c r="AB3464" s="23">
        <v>13623.333000000001</v>
      </c>
      <c r="AC3464" s="190">
        <f>IFERROR(ROUND(AA3464/AB3464-1,2),"")</f>
        <v>0</v>
      </c>
      <c r="AD3464" s="25">
        <v>14.375999999999999</v>
      </c>
      <c r="AE3464" s="25">
        <v>0.11</v>
      </c>
      <c r="AF3464" s="25">
        <v>0</v>
      </c>
      <c r="AG3464" s="25" t="s">
        <v>22</v>
      </c>
      <c r="AH3464" s="25">
        <v>0</v>
      </c>
      <c r="AI3464" s="25">
        <v>0</v>
      </c>
      <c r="AJ3464" s="25" t="s">
        <v>20</v>
      </c>
      <c r="AK3464" s="42" t="s">
        <v>19</v>
      </c>
      <c r="AL3464" s="25" t="s">
        <v>20</v>
      </c>
      <c r="AM3464" s="25">
        <v>1</v>
      </c>
      <c r="AN3464" s="25"/>
      <c r="AO3464" s="25"/>
      <c r="AP3464" s="25"/>
      <c r="AQ3464" s="25"/>
      <c r="AR3464" s="94"/>
      <c r="AS3464" s="157" t="s">
        <v>22</v>
      </c>
      <c r="AT3464" s="93">
        <v>43985</v>
      </c>
      <c r="AU3464" s="92" t="s">
        <v>22</v>
      </c>
      <c r="AV3464" s="91" t="s">
        <v>48</v>
      </c>
      <c r="AW3464" s="92" t="s">
        <v>48</v>
      </c>
      <c r="AX3464" s="92" t="s">
        <v>48</v>
      </c>
      <c r="AY3464" s="91" t="s">
        <v>152</v>
      </c>
      <c r="AZ3464" s="23"/>
      <c r="BA3464" s="25">
        <v>0</v>
      </c>
      <c r="BB3464" t="s">
        <v>48</v>
      </c>
      <c r="BC3464" t="e">
        <v>#N/A</v>
      </c>
      <c r="BD3464" t="e">
        <f>IF(Z3464=BC3464,"OK")</f>
        <v>#N/A</v>
      </c>
      <c r="BE3464">
        <v>14.375999999999999</v>
      </c>
      <c r="BF3464">
        <v>0.11</v>
      </c>
      <c r="BG3464">
        <v>0</v>
      </c>
      <c r="BH3464">
        <v>0</v>
      </c>
      <c r="BI3464">
        <v>0</v>
      </c>
      <c r="BJ3464">
        <v>0</v>
      </c>
      <c r="BK3464">
        <v>0</v>
      </c>
      <c r="BN3464" s="183"/>
    </row>
    <row r="3465" spans="1:66" ht="38.25" x14ac:dyDescent="0.25">
      <c r="A3465" s="1"/>
      <c r="B3465" s="94">
        <v>3452</v>
      </c>
      <c r="C3465" s="43">
        <v>1004714</v>
      </c>
      <c r="D3465" s="37">
        <v>1051920</v>
      </c>
      <c r="E3465" s="27" t="s">
        <v>2045</v>
      </c>
      <c r="F3465" s="213" t="s">
        <v>21</v>
      </c>
      <c r="G3465" s="25"/>
      <c r="H3465" s="46" t="str">
        <f>IFERROR(IFERROR(IF(SEARCH("Usystems",$E3465)&gt;0,"Usystems"),IF(SEARCH("RIIFO",$E3465)&gt;0,"RIIFO","Uponor")),"Uponor")</f>
        <v>Uponor</v>
      </c>
      <c r="I3465" s="25">
        <f>IFERROR(MID($D3465,1,7)+0,"")</f>
        <v>1051920</v>
      </c>
      <c r="J3465" s="25" t="str">
        <f>IFERROR(MID($D3465,10,7)+0,"")</f>
        <v/>
      </c>
      <c r="K3465" s="25" t="str">
        <f>IFERROR(MID($D3465,19,7)+0,"")</f>
        <v/>
      </c>
      <c r="L3465" s="25" t="str">
        <f>IFERROR(MID($D3465,28,7)+0,"")</f>
        <v/>
      </c>
      <c r="M3465" s="25" t="str">
        <f>IF(IFERROR(MID($Q3465,1,7)+0,"")&lt;1130000,IF(INDEX(C:C,MATCH(LEFT(Q3465,7)+0,I:I,0))&lt;1130000,"",INDEX(C:C,MATCH(LEFT(Q3465,7)+0,I:I,0))),IFERROR(MID($Q3465,1,7)+0,""))</f>
        <v/>
      </c>
      <c r="N3465" s="25" t="str">
        <f>IF(IFERROR(MID($Q3465,10,7)+0,"")&lt;1130000,"",IFERROR(MID($Q3465,10,7)+0,""))</f>
        <v/>
      </c>
      <c r="O3465" s="25" t="str">
        <f>IF(IFERROR(MID($Q3465,19,7)+0,"")&lt;1130000,"",IFERROR(MID($Q3465,19,7)+0,""))</f>
        <v/>
      </c>
      <c r="P3465" s="25" t="str">
        <f>IF(M3465="","",IF(N3465="",M3465,M3465&amp;", "&amp;N3465))</f>
        <v/>
      </c>
      <c r="Q3465" s="25"/>
      <c r="R3465" s="25"/>
      <c r="S3465" s="35" t="s">
        <v>104</v>
      </c>
      <c r="T3465" s="34" t="s">
        <v>36</v>
      </c>
      <c r="U3465" s="185">
        <v>30085</v>
      </c>
      <c r="V3465" s="188">
        <v>30085</v>
      </c>
      <c r="W3465" s="189">
        <v>30085</v>
      </c>
      <c r="X3465" s="31">
        <v>30085</v>
      </c>
      <c r="Y3465" s="90">
        <f>IFERROR(ROUND(X3465/W3465-1,2),"")</f>
        <v>0</v>
      </c>
      <c r="Z3465" s="31">
        <f>IF(OR(S3465="VLD MLC components",S3465="VLD MLC pipes",S3465="VLD PEX components",S3465="VLD PEX pipes",S3465="VLD PHC components",S3465="VLD PHC pipes",S3465="Controls VLD"),"По запросу",X3465)</f>
        <v>30085</v>
      </c>
      <c r="AA3465" s="63">
        <f>ROUND(X3465/1.2,3)</f>
        <v>25070.832999999999</v>
      </c>
      <c r="AB3465" s="23">
        <v>25070.832999999999</v>
      </c>
      <c r="AC3465" s="190">
        <f>IFERROR(ROUND(AA3465/AB3465-1,2),"")</f>
        <v>0</v>
      </c>
      <c r="AD3465" s="25">
        <v>29.202000000000002</v>
      </c>
      <c r="AE3465" s="25">
        <v>0.224</v>
      </c>
      <c r="AF3465" s="25">
        <v>0</v>
      </c>
      <c r="AG3465" s="25" t="s">
        <v>22</v>
      </c>
      <c r="AH3465" s="25">
        <v>0</v>
      </c>
      <c r="AI3465" s="25">
        <v>0</v>
      </c>
      <c r="AJ3465" s="25" t="s">
        <v>20</v>
      </c>
      <c r="AK3465" s="42" t="s">
        <v>19</v>
      </c>
      <c r="AL3465" s="25" t="s">
        <v>20</v>
      </c>
      <c r="AM3465" s="25">
        <v>1</v>
      </c>
      <c r="AN3465" s="25"/>
      <c r="AO3465" s="25"/>
      <c r="AP3465" s="25"/>
      <c r="AQ3465" s="25"/>
      <c r="AR3465" s="94"/>
      <c r="AS3465" s="157" t="s">
        <v>22</v>
      </c>
      <c r="AT3465" s="93">
        <v>43985</v>
      </c>
      <c r="AU3465" s="92" t="s">
        <v>22</v>
      </c>
      <c r="AV3465" s="91" t="s">
        <v>48</v>
      </c>
      <c r="AW3465" s="92" t="s">
        <v>48</v>
      </c>
      <c r="AX3465" s="92" t="s">
        <v>48</v>
      </c>
      <c r="AY3465" s="91" t="s">
        <v>152</v>
      </c>
      <c r="AZ3465" s="23"/>
      <c r="BA3465" s="25">
        <v>0</v>
      </c>
      <c r="BB3465" t="s">
        <v>48</v>
      </c>
      <c r="BC3465" t="e">
        <v>#N/A</v>
      </c>
      <c r="BD3465" t="e">
        <f>IF(Z3465=BC3465,"OK")</f>
        <v>#N/A</v>
      </c>
      <c r="BE3465">
        <v>29.202000000000002</v>
      </c>
      <c r="BF3465">
        <v>0.224</v>
      </c>
      <c r="BG3465">
        <v>0</v>
      </c>
      <c r="BH3465">
        <v>0</v>
      </c>
      <c r="BI3465">
        <v>0</v>
      </c>
      <c r="BJ3465">
        <v>0</v>
      </c>
      <c r="BK3465">
        <v>0</v>
      </c>
      <c r="BN3465" s="183"/>
    </row>
    <row r="3466" spans="1:66" ht="38.25" x14ac:dyDescent="0.25">
      <c r="A3466" s="1"/>
      <c r="B3466" s="94">
        <v>3453</v>
      </c>
      <c r="C3466" s="43">
        <v>1004719</v>
      </c>
      <c r="D3466" s="37">
        <v>1051925</v>
      </c>
      <c r="E3466" s="27" t="s">
        <v>2044</v>
      </c>
      <c r="F3466" s="213" t="s">
        <v>21</v>
      </c>
      <c r="G3466" s="25"/>
      <c r="H3466" s="46" t="str">
        <f>IFERROR(IFERROR(IF(SEARCH("Usystems",$E3466)&gt;0,"Usystems"),IF(SEARCH("RIIFO",$E3466)&gt;0,"RIIFO","Uponor")),"Uponor")</f>
        <v>Uponor</v>
      </c>
      <c r="I3466" s="25">
        <f>IFERROR(MID($D3466,1,7)+0,"")</f>
        <v>1051925</v>
      </c>
      <c r="J3466" s="25" t="str">
        <f>IFERROR(MID($D3466,10,7)+0,"")</f>
        <v/>
      </c>
      <c r="K3466" s="25" t="str">
        <f>IFERROR(MID($D3466,19,7)+0,"")</f>
        <v/>
      </c>
      <c r="L3466" s="25" t="str">
        <f>IFERROR(MID($D3466,28,7)+0,"")</f>
        <v/>
      </c>
      <c r="M3466" s="25" t="str">
        <f>IF(IFERROR(MID($Q3466,1,7)+0,"")&lt;1130000,IF(INDEX(C:C,MATCH(LEFT(Q3466,7)+0,I:I,0))&lt;1130000,"",INDEX(C:C,MATCH(LEFT(Q3466,7)+0,I:I,0))),IFERROR(MID($Q3466,1,7)+0,""))</f>
        <v/>
      </c>
      <c r="N3466" s="25" t="str">
        <f>IF(IFERROR(MID($Q3466,10,7)+0,"")&lt;1130000,"",IFERROR(MID($Q3466,10,7)+0,""))</f>
        <v/>
      </c>
      <c r="O3466" s="25" t="str">
        <f>IF(IFERROR(MID($Q3466,19,7)+0,"")&lt;1130000,"",IFERROR(MID($Q3466,19,7)+0,""))</f>
        <v/>
      </c>
      <c r="P3466" s="25" t="str">
        <f>IF(M3466="","",IF(N3466="",M3466,M3466&amp;", "&amp;N3466))</f>
        <v/>
      </c>
      <c r="Q3466" s="25"/>
      <c r="R3466" s="25"/>
      <c r="S3466" s="35" t="s">
        <v>104</v>
      </c>
      <c r="T3466" s="34" t="s">
        <v>36</v>
      </c>
      <c r="U3466" s="185">
        <v>14925</v>
      </c>
      <c r="V3466" s="188">
        <v>14925</v>
      </c>
      <c r="W3466" s="189">
        <v>14925</v>
      </c>
      <c r="X3466" s="31">
        <v>14925</v>
      </c>
      <c r="Y3466" s="90">
        <f>IFERROR(ROUND(X3466/W3466-1,2),"")</f>
        <v>0</v>
      </c>
      <c r="Z3466" s="31">
        <f>IF(OR(S3466="VLD MLC components",S3466="VLD MLC pipes",S3466="VLD PEX components",S3466="VLD PEX pipes",S3466="VLD PHC components",S3466="VLD PHC pipes",S3466="Controls VLD"),"По запросу",X3466)</f>
        <v>14925</v>
      </c>
      <c r="AA3466" s="63">
        <f>ROUND(X3466/1.2,3)</f>
        <v>12437.5</v>
      </c>
      <c r="AB3466" s="23">
        <v>12437.5</v>
      </c>
      <c r="AC3466" s="190">
        <f>IFERROR(ROUND(AA3466/AB3466-1,2),"")</f>
        <v>0</v>
      </c>
      <c r="AD3466" s="25">
        <v>10.176</v>
      </c>
      <c r="AE3466" s="25">
        <v>8.2559999999999995E-2</v>
      </c>
      <c r="AF3466" s="25">
        <v>0</v>
      </c>
      <c r="AG3466" s="25" t="s">
        <v>22</v>
      </c>
      <c r="AH3466" s="25">
        <v>0</v>
      </c>
      <c r="AI3466" s="25">
        <v>0</v>
      </c>
      <c r="AJ3466" s="25" t="s">
        <v>20</v>
      </c>
      <c r="AK3466" s="42" t="s">
        <v>19</v>
      </c>
      <c r="AL3466" s="25" t="s">
        <v>20</v>
      </c>
      <c r="AM3466" s="25">
        <v>1</v>
      </c>
      <c r="AN3466" s="25"/>
      <c r="AO3466" s="25"/>
      <c r="AP3466" s="25"/>
      <c r="AQ3466" s="25"/>
      <c r="AR3466" s="94"/>
      <c r="AS3466" s="157" t="s">
        <v>22</v>
      </c>
      <c r="AT3466" s="93">
        <v>43985</v>
      </c>
      <c r="AU3466" s="92" t="s">
        <v>22</v>
      </c>
      <c r="AV3466" s="91" t="s">
        <v>48</v>
      </c>
      <c r="AW3466" s="92" t="s">
        <v>48</v>
      </c>
      <c r="AX3466" s="92" t="s">
        <v>48</v>
      </c>
      <c r="AY3466" s="91" t="s">
        <v>152</v>
      </c>
      <c r="AZ3466" s="23"/>
      <c r="BA3466" s="25">
        <v>0</v>
      </c>
      <c r="BB3466" t="s">
        <v>48</v>
      </c>
      <c r="BC3466" t="e">
        <v>#N/A</v>
      </c>
      <c r="BD3466" t="e">
        <f>IF(Z3466=BC3466,"OK")</f>
        <v>#N/A</v>
      </c>
      <c r="BE3466">
        <v>10.176</v>
      </c>
      <c r="BF3466">
        <v>8.2559999999999995E-2</v>
      </c>
      <c r="BG3466">
        <v>0</v>
      </c>
      <c r="BH3466">
        <v>0</v>
      </c>
      <c r="BI3466">
        <v>0</v>
      </c>
      <c r="BJ3466">
        <v>0</v>
      </c>
      <c r="BK3466">
        <v>0</v>
      </c>
      <c r="BN3466" s="183"/>
    </row>
    <row r="3467" spans="1:66" ht="38.25" x14ac:dyDescent="0.25">
      <c r="A3467" s="1"/>
      <c r="B3467" s="94">
        <v>3454</v>
      </c>
      <c r="C3467" s="43">
        <v>1004721</v>
      </c>
      <c r="D3467" s="37">
        <v>1051928</v>
      </c>
      <c r="E3467" s="27" t="s">
        <v>2043</v>
      </c>
      <c r="F3467" s="213" t="s">
        <v>21</v>
      </c>
      <c r="G3467" s="25"/>
      <c r="H3467" s="46" t="str">
        <f>IFERROR(IFERROR(IF(SEARCH("Usystems",$E3467)&gt;0,"Usystems"),IF(SEARCH("RIIFO",$E3467)&gt;0,"RIIFO","Uponor")),"Uponor")</f>
        <v>Uponor</v>
      </c>
      <c r="I3467" s="25">
        <f>IFERROR(MID($D3467,1,7)+0,"")</f>
        <v>1051928</v>
      </c>
      <c r="J3467" s="25" t="str">
        <f>IFERROR(MID($D3467,10,7)+0,"")</f>
        <v/>
      </c>
      <c r="K3467" s="25" t="str">
        <f>IFERROR(MID($D3467,19,7)+0,"")</f>
        <v/>
      </c>
      <c r="L3467" s="25" t="str">
        <f>IFERROR(MID($D3467,28,7)+0,"")</f>
        <v/>
      </c>
      <c r="M3467" s="25" t="str">
        <f>IF(IFERROR(MID($Q3467,1,7)+0,"")&lt;1130000,IF(INDEX(C:C,MATCH(LEFT(Q3467,7)+0,I:I,0))&lt;1130000,"",INDEX(C:C,MATCH(LEFT(Q3467,7)+0,I:I,0))),IFERROR(MID($Q3467,1,7)+0,""))</f>
        <v/>
      </c>
      <c r="N3467" s="25" t="str">
        <f>IF(IFERROR(MID($Q3467,10,7)+0,"")&lt;1130000,"",IFERROR(MID($Q3467,10,7)+0,""))</f>
        <v/>
      </c>
      <c r="O3467" s="25" t="str">
        <f>IF(IFERROR(MID($Q3467,19,7)+0,"")&lt;1130000,"",IFERROR(MID($Q3467,19,7)+0,""))</f>
        <v/>
      </c>
      <c r="P3467" s="25" t="str">
        <f>IF(M3467="","",IF(N3467="",M3467,M3467&amp;", "&amp;N3467))</f>
        <v/>
      </c>
      <c r="Q3467" s="25"/>
      <c r="R3467" s="25"/>
      <c r="S3467" s="35" t="s">
        <v>104</v>
      </c>
      <c r="T3467" s="34" t="s">
        <v>36</v>
      </c>
      <c r="U3467" s="185">
        <v>19699</v>
      </c>
      <c r="V3467" s="188">
        <v>19699</v>
      </c>
      <c r="W3467" s="189">
        <v>19699</v>
      </c>
      <c r="X3467" s="31">
        <v>19699</v>
      </c>
      <c r="Y3467" s="90">
        <f>IFERROR(ROUND(X3467/W3467-1,2),"")</f>
        <v>0</v>
      </c>
      <c r="Z3467" s="31">
        <f>IF(OR(S3467="VLD MLC components",S3467="VLD MLC pipes",S3467="VLD PEX components",S3467="VLD PEX pipes",S3467="VLD PHC components",S3467="VLD PHC pipes",S3467="Controls VLD"),"По запросу",X3467)</f>
        <v>19699</v>
      </c>
      <c r="AA3467" s="63">
        <f>ROUND(X3467/1.2,3)</f>
        <v>16415.832999999999</v>
      </c>
      <c r="AB3467" s="23">
        <v>16415.832999999999</v>
      </c>
      <c r="AC3467" s="190">
        <f>IFERROR(ROUND(AA3467/AB3467-1,2),"")</f>
        <v>0</v>
      </c>
      <c r="AD3467" s="25">
        <v>14.016</v>
      </c>
      <c r="AE3467" s="25">
        <v>0.1</v>
      </c>
      <c r="AF3467" s="25">
        <v>0</v>
      </c>
      <c r="AG3467" s="25" t="s">
        <v>22</v>
      </c>
      <c r="AH3467" s="25">
        <v>0</v>
      </c>
      <c r="AI3467" s="25">
        <v>0</v>
      </c>
      <c r="AJ3467" s="25" t="s">
        <v>20</v>
      </c>
      <c r="AK3467" s="42" t="s">
        <v>19</v>
      </c>
      <c r="AL3467" s="25" t="s">
        <v>20</v>
      </c>
      <c r="AM3467" s="25">
        <v>1</v>
      </c>
      <c r="AN3467" s="25"/>
      <c r="AO3467" s="25"/>
      <c r="AP3467" s="25"/>
      <c r="AQ3467" s="25"/>
      <c r="AR3467" s="94"/>
      <c r="AS3467" s="157" t="s">
        <v>22</v>
      </c>
      <c r="AT3467" s="93">
        <v>43985</v>
      </c>
      <c r="AU3467" s="92" t="s">
        <v>22</v>
      </c>
      <c r="AV3467" s="91" t="s">
        <v>48</v>
      </c>
      <c r="AW3467" s="92" t="s">
        <v>48</v>
      </c>
      <c r="AX3467" s="92" t="s">
        <v>48</v>
      </c>
      <c r="AY3467" s="91" t="s">
        <v>152</v>
      </c>
      <c r="AZ3467" s="23"/>
      <c r="BA3467" s="25">
        <v>0</v>
      </c>
      <c r="BB3467" t="s">
        <v>48</v>
      </c>
      <c r="BC3467" t="e">
        <v>#N/A</v>
      </c>
      <c r="BD3467" t="e">
        <f>IF(Z3467=BC3467,"OK")</f>
        <v>#N/A</v>
      </c>
      <c r="BE3467">
        <v>14.016</v>
      </c>
      <c r="BF3467">
        <v>0.1</v>
      </c>
      <c r="BG3467">
        <v>0</v>
      </c>
      <c r="BH3467">
        <v>0</v>
      </c>
      <c r="BI3467">
        <v>0</v>
      </c>
      <c r="BJ3467">
        <v>0</v>
      </c>
      <c r="BK3467">
        <v>0</v>
      </c>
      <c r="BN3467" s="183"/>
    </row>
    <row r="3468" spans="1:66" ht="38.25" x14ac:dyDescent="0.25">
      <c r="A3468" s="1"/>
      <c r="B3468" s="94">
        <v>3455</v>
      </c>
      <c r="C3468" s="43">
        <v>1004723</v>
      </c>
      <c r="D3468" s="37">
        <v>1051931</v>
      </c>
      <c r="E3468" s="27" t="s">
        <v>2042</v>
      </c>
      <c r="F3468" s="213" t="s">
        <v>21</v>
      </c>
      <c r="G3468" s="25"/>
      <c r="H3468" s="46" t="str">
        <f>IFERROR(IFERROR(IF(SEARCH("Usystems",$E3468)&gt;0,"Usystems"),IF(SEARCH("RIIFO",$E3468)&gt;0,"RIIFO","Uponor")),"Uponor")</f>
        <v>Uponor</v>
      </c>
      <c r="I3468" s="25">
        <f>IFERROR(MID($D3468,1,7)+0,"")</f>
        <v>1051931</v>
      </c>
      <c r="J3468" s="25" t="str">
        <f>IFERROR(MID($D3468,10,7)+0,"")</f>
        <v/>
      </c>
      <c r="K3468" s="25" t="str">
        <f>IFERROR(MID($D3468,19,7)+0,"")</f>
        <v/>
      </c>
      <c r="L3468" s="25" t="str">
        <f>IFERROR(MID($D3468,28,7)+0,"")</f>
        <v/>
      </c>
      <c r="M3468" s="25" t="str">
        <f>IF(IFERROR(MID($Q3468,1,7)+0,"")&lt;1130000,IF(INDEX(C:C,MATCH(LEFT(Q3468,7)+0,I:I,0))&lt;1130000,"",INDEX(C:C,MATCH(LEFT(Q3468,7)+0,I:I,0))),IFERROR(MID($Q3468,1,7)+0,""))</f>
        <v/>
      </c>
      <c r="N3468" s="25" t="str">
        <f>IF(IFERROR(MID($Q3468,10,7)+0,"")&lt;1130000,"",IFERROR(MID($Q3468,10,7)+0,""))</f>
        <v/>
      </c>
      <c r="O3468" s="25" t="str">
        <f>IF(IFERROR(MID($Q3468,19,7)+0,"")&lt;1130000,"",IFERROR(MID($Q3468,19,7)+0,""))</f>
        <v/>
      </c>
      <c r="P3468" s="25" t="str">
        <f>IF(M3468="","",IF(N3468="",M3468,M3468&amp;", "&amp;N3468))</f>
        <v/>
      </c>
      <c r="Q3468" s="25"/>
      <c r="R3468" s="25"/>
      <c r="S3468" s="35" t="s">
        <v>104</v>
      </c>
      <c r="T3468" s="34" t="s">
        <v>36</v>
      </c>
      <c r="U3468" s="185">
        <v>26652</v>
      </c>
      <c r="V3468" s="188">
        <v>26652</v>
      </c>
      <c r="W3468" s="189">
        <v>26652</v>
      </c>
      <c r="X3468" s="31">
        <v>26652</v>
      </c>
      <c r="Y3468" s="90">
        <f>IFERROR(ROUND(X3468/W3468-1,2),"")</f>
        <v>0</v>
      </c>
      <c r="Z3468" s="31">
        <f>IF(OR(S3468="VLD MLC components",S3468="VLD MLC pipes",S3468="VLD PEX components",S3468="VLD PEX pipes",S3468="VLD PHC components",S3468="VLD PHC pipes",S3468="Controls VLD"),"По запросу",X3468)</f>
        <v>26652</v>
      </c>
      <c r="AA3468" s="63">
        <f>ROUND(X3468/1.2,3)</f>
        <v>22210</v>
      </c>
      <c r="AB3468" s="23">
        <v>22210</v>
      </c>
      <c r="AC3468" s="190">
        <f>IFERROR(ROUND(AA3468/AB3468-1,2),"")</f>
        <v>0</v>
      </c>
      <c r="AD3468" s="25">
        <v>19.716000000000001</v>
      </c>
      <c r="AE3468" s="25">
        <v>0.13400000000000001</v>
      </c>
      <c r="AF3468" s="25">
        <v>0</v>
      </c>
      <c r="AG3468" s="25" t="s">
        <v>22</v>
      </c>
      <c r="AH3468" s="25">
        <v>0</v>
      </c>
      <c r="AI3468" s="25">
        <v>0</v>
      </c>
      <c r="AJ3468" s="25" t="s">
        <v>20</v>
      </c>
      <c r="AK3468" s="42" t="s">
        <v>19</v>
      </c>
      <c r="AL3468" s="25" t="s">
        <v>20</v>
      </c>
      <c r="AM3468" s="25">
        <v>1</v>
      </c>
      <c r="AN3468" s="25"/>
      <c r="AO3468" s="25"/>
      <c r="AP3468" s="25"/>
      <c r="AQ3468" s="25"/>
      <c r="AR3468" s="94"/>
      <c r="AS3468" s="157" t="s">
        <v>22</v>
      </c>
      <c r="AT3468" s="93">
        <v>43985</v>
      </c>
      <c r="AU3468" s="92" t="s">
        <v>22</v>
      </c>
      <c r="AV3468" s="91" t="s">
        <v>48</v>
      </c>
      <c r="AW3468" s="92" t="s">
        <v>48</v>
      </c>
      <c r="AX3468" s="92" t="s">
        <v>48</v>
      </c>
      <c r="AY3468" s="91" t="s">
        <v>152</v>
      </c>
      <c r="AZ3468" s="23"/>
      <c r="BA3468" s="25">
        <v>0</v>
      </c>
      <c r="BB3468" t="s">
        <v>48</v>
      </c>
      <c r="BC3468" t="e">
        <v>#N/A</v>
      </c>
      <c r="BD3468" t="e">
        <f>IF(Z3468=BC3468,"OK")</f>
        <v>#N/A</v>
      </c>
      <c r="BE3468">
        <v>19.716000000000001</v>
      </c>
      <c r="BF3468">
        <v>0.13400000000000001</v>
      </c>
      <c r="BG3468">
        <v>0</v>
      </c>
      <c r="BH3468">
        <v>0</v>
      </c>
      <c r="BI3468">
        <v>0</v>
      </c>
      <c r="BJ3468">
        <v>0</v>
      </c>
      <c r="BK3468">
        <v>0</v>
      </c>
      <c r="BN3468" s="183"/>
    </row>
    <row r="3469" spans="1:66" ht="38.25" x14ac:dyDescent="0.25">
      <c r="A3469" s="1"/>
      <c r="B3469" s="94">
        <v>3456</v>
      </c>
      <c r="C3469" s="43">
        <v>1004725</v>
      </c>
      <c r="D3469" s="37">
        <v>1051933</v>
      </c>
      <c r="E3469" s="27" t="s">
        <v>2041</v>
      </c>
      <c r="F3469" s="213" t="s">
        <v>21</v>
      </c>
      <c r="G3469" s="25"/>
      <c r="H3469" s="46" t="str">
        <f>IFERROR(IFERROR(IF(SEARCH("Usystems",$E3469)&gt;0,"Usystems"),IF(SEARCH("RIIFO",$E3469)&gt;0,"RIIFO","Uponor")),"Uponor")</f>
        <v>Uponor</v>
      </c>
      <c r="I3469" s="25">
        <f>IFERROR(MID($D3469,1,7)+0,"")</f>
        <v>1051933</v>
      </c>
      <c r="J3469" s="25" t="str">
        <f>IFERROR(MID($D3469,10,7)+0,"")</f>
        <v/>
      </c>
      <c r="K3469" s="25" t="str">
        <f>IFERROR(MID($D3469,19,7)+0,"")</f>
        <v/>
      </c>
      <c r="L3469" s="25" t="str">
        <f>IFERROR(MID($D3469,28,7)+0,"")</f>
        <v/>
      </c>
      <c r="M3469" s="25" t="str">
        <f>IF(IFERROR(MID($Q3469,1,7)+0,"")&lt;1130000,IF(INDEX(C:C,MATCH(LEFT(Q3469,7)+0,I:I,0))&lt;1130000,"",INDEX(C:C,MATCH(LEFT(Q3469,7)+0,I:I,0))),IFERROR(MID($Q3469,1,7)+0,""))</f>
        <v/>
      </c>
      <c r="N3469" s="25" t="str">
        <f>IF(IFERROR(MID($Q3469,10,7)+0,"")&lt;1130000,"",IFERROR(MID($Q3469,10,7)+0,""))</f>
        <v/>
      </c>
      <c r="O3469" s="25" t="str">
        <f>IF(IFERROR(MID($Q3469,19,7)+0,"")&lt;1130000,"",IFERROR(MID($Q3469,19,7)+0,""))</f>
        <v/>
      </c>
      <c r="P3469" s="25" t="str">
        <f>IF(M3469="","",IF(N3469="",M3469,M3469&amp;", "&amp;N3469))</f>
        <v/>
      </c>
      <c r="Q3469" s="25"/>
      <c r="R3469" s="25"/>
      <c r="S3469" s="35" t="s">
        <v>104</v>
      </c>
      <c r="T3469" s="34" t="s">
        <v>36</v>
      </c>
      <c r="U3469" s="185">
        <v>31343</v>
      </c>
      <c r="V3469" s="188">
        <v>31343</v>
      </c>
      <c r="W3469" s="189">
        <v>31343</v>
      </c>
      <c r="X3469" s="31">
        <v>31343</v>
      </c>
      <c r="Y3469" s="90">
        <f>IFERROR(ROUND(X3469/W3469-1,2),"")</f>
        <v>0</v>
      </c>
      <c r="Z3469" s="31">
        <f>IF(OR(S3469="VLD MLC components",S3469="VLD MLC pipes",S3469="VLD PEX components",S3469="VLD PEX pipes",S3469="VLD PHC components",S3469="VLD PHC pipes",S3469="Controls VLD"),"По запросу",X3469)</f>
        <v>31343</v>
      </c>
      <c r="AA3469" s="63">
        <f>ROUND(X3469/1.2,3)</f>
        <v>26119.167000000001</v>
      </c>
      <c r="AB3469" s="23">
        <v>26119.167000000001</v>
      </c>
      <c r="AC3469" s="190">
        <f>IFERROR(ROUND(AA3469/AB3469-1,2),"")</f>
        <v>0</v>
      </c>
      <c r="AD3469" s="25">
        <v>28.751999999999999</v>
      </c>
      <c r="AE3469" s="25">
        <v>0.221</v>
      </c>
      <c r="AF3469" s="25">
        <v>0</v>
      </c>
      <c r="AG3469" s="25" t="s">
        <v>22</v>
      </c>
      <c r="AH3469" s="25">
        <v>0</v>
      </c>
      <c r="AI3469" s="25">
        <v>0</v>
      </c>
      <c r="AJ3469" s="25" t="s">
        <v>20</v>
      </c>
      <c r="AK3469" s="42" t="s">
        <v>19</v>
      </c>
      <c r="AL3469" s="25" t="s">
        <v>20</v>
      </c>
      <c r="AM3469" s="25">
        <v>1</v>
      </c>
      <c r="AN3469" s="25"/>
      <c r="AO3469" s="25"/>
      <c r="AP3469" s="25"/>
      <c r="AQ3469" s="25"/>
      <c r="AR3469" s="94"/>
      <c r="AS3469" s="157" t="s">
        <v>22</v>
      </c>
      <c r="AT3469" s="93">
        <v>43985</v>
      </c>
      <c r="AU3469" s="92" t="s">
        <v>22</v>
      </c>
      <c r="AV3469" s="91" t="s">
        <v>48</v>
      </c>
      <c r="AW3469" s="92" t="s">
        <v>48</v>
      </c>
      <c r="AX3469" s="92" t="s">
        <v>48</v>
      </c>
      <c r="AY3469" s="91" t="s">
        <v>152</v>
      </c>
      <c r="AZ3469" s="23"/>
      <c r="BA3469" s="25">
        <v>0</v>
      </c>
      <c r="BB3469" t="s">
        <v>48</v>
      </c>
      <c r="BC3469" t="e">
        <v>#N/A</v>
      </c>
      <c r="BD3469" t="e">
        <f>IF(Z3469=BC3469,"OK")</f>
        <v>#N/A</v>
      </c>
      <c r="BE3469">
        <v>28.751999999999999</v>
      </c>
      <c r="BF3469">
        <v>0.221</v>
      </c>
      <c r="BG3469">
        <v>0</v>
      </c>
      <c r="BH3469">
        <v>0</v>
      </c>
      <c r="BI3469">
        <v>0</v>
      </c>
      <c r="BJ3469">
        <v>0</v>
      </c>
      <c r="BK3469">
        <v>0</v>
      </c>
      <c r="BN3469" s="183"/>
    </row>
    <row r="3470" spans="1:66" ht="38.25" x14ac:dyDescent="0.25">
      <c r="A3470" s="1"/>
      <c r="B3470" s="94">
        <v>3457</v>
      </c>
      <c r="C3470" s="43">
        <v>1004824</v>
      </c>
      <c r="D3470" s="37">
        <v>1055588</v>
      </c>
      <c r="E3470" s="27" t="s">
        <v>2040</v>
      </c>
      <c r="F3470" s="213" t="s">
        <v>21</v>
      </c>
      <c r="G3470" s="25"/>
      <c r="H3470" s="46" t="str">
        <f>IFERROR(IFERROR(IF(SEARCH("Usystems",$E3470)&gt;0,"Usystems"),IF(SEARCH("RIIFO",$E3470)&gt;0,"RIIFO","Uponor")),"Uponor")</f>
        <v>Uponor</v>
      </c>
      <c r="I3470" s="25">
        <f>IFERROR(MID($D3470,1,7)+0,"")</f>
        <v>1055588</v>
      </c>
      <c r="J3470" s="25" t="str">
        <f>IFERROR(MID($D3470,10,7)+0,"")</f>
        <v/>
      </c>
      <c r="K3470" s="25" t="str">
        <f>IFERROR(MID($D3470,19,7)+0,"")</f>
        <v/>
      </c>
      <c r="L3470" s="25" t="str">
        <f>IFERROR(MID($D3470,28,7)+0,"")</f>
        <v/>
      </c>
      <c r="M3470" s="25" t="str">
        <f>IF(IFERROR(MID($Q3470,1,7)+0,"")&lt;1130000,IF(INDEX(C:C,MATCH(LEFT(Q3470,7)+0,I:I,0))&lt;1130000,"",INDEX(C:C,MATCH(LEFT(Q3470,7)+0,I:I,0))),IFERROR(MID($Q3470,1,7)+0,""))</f>
        <v/>
      </c>
      <c r="N3470" s="25" t="str">
        <f>IF(IFERROR(MID($Q3470,10,7)+0,"")&lt;1130000,"",IFERROR(MID($Q3470,10,7)+0,""))</f>
        <v/>
      </c>
      <c r="O3470" s="25" t="str">
        <f>IF(IFERROR(MID($Q3470,19,7)+0,"")&lt;1130000,"",IFERROR(MID($Q3470,19,7)+0,""))</f>
        <v/>
      </c>
      <c r="P3470" s="25" t="str">
        <f>IF(M3470="","",IF(N3470="",M3470,M3470&amp;", "&amp;N3470))</f>
        <v/>
      </c>
      <c r="Q3470" s="25"/>
      <c r="R3470" s="25"/>
      <c r="S3470" s="35" t="s">
        <v>104</v>
      </c>
      <c r="T3470" s="34" t="s">
        <v>36</v>
      </c>
      <c r="U3470" s="185">
        <v>41436</v>
      </c>
      <c r="V3470" s="188">
        <v>41436</v>
      </c>
      <c r="W3470" s="189">
        <v>41436</v>
      </c>
      <c r="X3470" s="31">
        <v>41436</v>
      </c>
      <c r="Y3470" s="90">
        <f>IFERROR(ROUND(X3470/W3470-1,2),"")</f>
        <v>0</v>
      </c>
      <c r="Z3470" s="31">
        <f>IF(OR(S3470="VLD MLC components",S3470="VLD MLC pipes",S3470="VLD PEX components",S3470="VLD PEX pipes",S3470="VLD PHC components",S3470="VLD PHC pipes",S3470="Controls VLD"),"По запросу",X3470)</f>
        <v>41436</v>
      </c>
      <c r="AA3470" s="63">
        <f>ROUND(X3470/1.2,3)</f>
        <v>34530</v>
      </c>
      <c r="AB3470" s="23">
        <v>34530</v>
      </c>
      <c r="AC3470" s="190">
        <f>IFERROR(ROUND(AA3470/AB3470-1,2),"")</f>
        <v>0</v>
      </c>
      <c r="AD3470" s="25">
        <v>36.299999999999997</v>
      </c>
      <c r="AE3470" s="25">
        <v>0.26922000000000001</v>
      </c>
      <c r="AF3470" s="25">
        <v>0</v>
      </c>
      <c r="AG3470" s="25" t="s">
        <v>22</v>
      </c>
      <c r="AH3470" s="25">
        <v>0</v>
      </c>
      <c r="AI3470" s="25">
        <v>0</v>
      </c>
      <c r="AJ3470" s="25" t="s">
        <v>20</v>
      </c>
      <c r="AK3470" s="42" t="s">
        <v>19</v>
      </c>
      <c r="AL3470" s="25" t="s">
        <v>20</v>
      </c>
      <c r="AM3470" s="25">
        <v>1</v>
      </c>
      <c r="AN3470" s="25"/>
      <c r="AO3470" s="25"/>
      <c r="AP3470" s="25"/>
      <c r="AQ3470" s="25"/>
      <c r="AR3470" s="94"/>
      <c r="AS3470" s="157" t="s">
        <v>22</v>
      </c>
      <c r="AT3470" s="93">
        <v>43985</v>
      </c>
      <c r="AU3470" s="92" t="s">
        <v>22</v>
      </c>
      <c r="AV3470" s="91" t="s">
        <v>48</v>
      </c>
      <c r="AW3470" s="92" t="s">
        <v>48</v>
      </c>
      <c r="AX3470" s="92" t="s">
        <v>48</v>
      </c>
      <c r="AY3470" s="91" t="s">
        <v>152</v>
      </c>
      <c r="AZ3470" s="23"/>
      <c r="BA3470" s="25">
        <v>0</v>
      </c>
      <c r="BB3470" t="s">
        <v>48</v>
      </c>
      <c r="BC3470" t="e">
        <v>#N/A</v>
      </c>
      <c r="BD3470" t="e">
        <f>IF(Z3470=BC3470,"OK")</f>
        <v>#N/A</v>
      </c>
      <c r="BE3470">
        <v>36.299999999999997</v>
      </c>
      <c r="BF3470">
        <v>0.26922000000000001</v>
      </c>
      <c r="BG3470">
        <v>0</v>
      </c>
      <c r="BH3470">
        <v>0</v>
      </c>
      <c r="BI3470">
        <v>0</v>
      </c>
      <c r="BJ3470">
        <v>0</v>
      </c>
      <c r="BK3470">
        <v>0</v>
      </c>
      <c r="BN3470" s="183"/>
    </row>
    <row r="3471" spans="1:66" ht="38.25" x14ac:dyDescent="0.25">
      <c r="A3471" s="1"/>
      <c r="B3471" s="94">
        <v>3458</v>
      </c>
      <c r="C3471" s="43">
        <v>1004727</v>
      </c>
      <c r="D3471" s="37">
        <v>1051936</v>
      </c>
      <c r="E3471" s="27" t="s">
        <v>2039</v>
      </c>
      <c r="F3471" s="213" t="s">
        <v>21</v>
      </c>
      <c r="G3471" s="25"/>
      <c r="H3471" s="46" t="str">
        <f>IFERROR(IFERROR(IF(SEARCH("Usystems",$E3471)&gt;0,"Usystems"),IF(SEARCH("RIIFO",$E3471)&gt;0,"RIIFO","Uponor")),"Uponor")</f>
        <v>Uponor</v>
      </c>
      <c r="I3471" s="25">
        <f>IFERROR(MID($D3471,1,7)+0,"")</f>
        <v>1051936</v>
      </c>
      <c r="J3471" s="25" t="str">
        <f>IFERROR(MID($D3471,10,7)+0,"")</f>
        <v/>
      </c>
      <c r="K3471" s="25" t="str">
        <f>IFERROR(MID($D3471,19,7)+0,"")</f>
        <v/>
      </c>
      <c r="L3471" s="25" t="str">
        <f>IFERROR(MID($D3471,28,7)+0,"")</f>
        <v/>
      </c>
      <c r="M3471" s="25" t="str">
        <f>IF(IFERROR(MID($Q3471,1,7)+0,"")&lt;1130000,IF(INDEX(C:C,MATCH(LEFT(Q3471,7)+0,I:I,0))&lt;1130000,"",INDEX(C:C,MATCH(LEFT(Q3471,7)+0,I:I,0))),IFERROR(MID($Q3471,1,7)+0,""))</f>
        <v/>
      </c>
      <c r="N3471" s="25" t="str">
        <f>IF(IFERROR(MID($Q3471,10,7)+0,"")&lt;1130000,"",IFERROR(MID($Q3471,10,7)+0,""))</f>
        <v/>
      </c>
      <c r="O3471" s="25" t="str">
        <f>IF(IFERROR(MID($Q3471,19,7)+0,"")&lt;1130000,"",IFERROR(MID($Q3471,19,7)+0,""))</f>
        <v/>
      </c>
      <c r="P3471" s="25" t="str">
        <f>IF(M3471="","",IF(N3471="",M3471,M3471&amp;", "&amp;N3471))</f>
        <v/>
      </c>
      <c r="Q3471" s="25"/>
      <c r="R3471" s="25"/>
      <c r="S3471" s="35" t="s">
        <v>104</v>
      </c>
      <c r="T3471" s="34" t="s">
        <v>36</v>
      </c>
      <c r="U3471" s="185">
        <v>53208</v>
      </c>
      <c r="V3471" s="188">
        <v>53208</v>
      </c>
      <c r="W3471" s="189">
        <v>53208</v>
      </c>
      <c r="X3471" s="31">
        <v>53208</v>
      </c>
      <c r="Y3471" s="90">
        <f>IFERROR(ROUND(X3471/W3471-1,2),"")</f>
        <v>0</v>
      </c>
      <c r="Z3471" s="31">
        <f>IF(OR(S3471="VLD MLC components",S3471="VLD MLC pipes",S3471="VLD PEX components",S3471="VLD PEX pipes",S3471="VLD PHC components",S3471="VLD PHC pipes",S3471="Controls VLD"),"По запросу",X3471)</f>
        <v>53208</v>
      </c>
      <c r="AA3471" s="63">
        <f>ROUND(X3471/1.2,3)</f>
        <v>44340</v>
      </c>
      <c r="AB3471" s="23">
        <v>44340</v>
      </c>
      <c r="AC3471" s="190">
        <f>IFERROR(ROUND(AA3471/AB3471-1,2),"")</f>
        <v>0</v>
      </c>
      <c r="AD3471" s="25">
        <v>45.167999999999999</v>
      </c>
      <c r="AE3471" s="25">
        <v>0.34499999999999997</v>
      </c>
      <c r="AF3471" s="25">
        <v>0</v>
      </c>
      <c r="AG3471" s="25" t="s">
        <v>22</v>
      </c>
      <c r="AH3471" s="25">
        <v>0</v>
      </c>
      <c r="AI3471" s="25">
        <v>0</v>
      </c>
      <c r="AJ3471" s="25" t="s">
        <v>20</v>
      </c>
      <c r="AK3471" s="42" t="s">
        <v>19</v>
      </c>
      <c r="AL3471" s="25" t="s">
        <v>20</v>
      </c>
      <c r="AM3471" s="25">
        <v>1</v>
      </c>
      <c r="AN3471" s="25"/>
      <c r="AO3471" s="25"/>
      <c r="AP3471" s="25"/>
      <c r="AQ3471" s="25"/>
      <c r="AR3471" s="94"/>
      <c r="AS3471" s="157" t="s">
        <v>22</v>
      </c>
      <c r="AT3471" s="93">
        <v>43985</v>
      </c>
      <c r="AU3471" s="92" t="s">
        <v>22</v>
      </c>
      <c r="AV3471" s="91" t="s">
        <v>48</v>
      </c>
      <c r="AW3471" s="92" t="s">
        <v>48</v>
      </c>
      <c r="AX3471" s="92" t="s">
        <v>48</v>
      </c>
      <c r="AY3471" s="91" t="s">
        <v>152</v>
      </c>
      <c r="AZ3471" s="23"/>
      <c r="BA3471" s="25">
        <v>0</v>
      </c>
      <c r="BB3471" t="s">
        <v>48</v>
      </c>
      <c r="BC3471" t="e">
        <v>#N/A</v>
      </c>
      <c r="BD3471" t="e">
        <f>IF(Z3471=BC3471,"OK")</f>
        <v>#N/A</v>
      </c>
      <c r="BE3471">
        <v>45.167999999999999</v>
      </c>
      <c r="BF3471">
        <v>0.34499999999999997</v>
      </c>
      <c r="BG3471">
        <v>0</v>
      </c>
      <c r="BH3471">
        <v>0</v>
      </c>
      <c r="BI3471">
        <v>0</v>
      </c>
      <c r="BJ3471">
        <v>0</v>
      </c>
      <c r="BK3471">
        <v>0</v>
      </c>
      <c r="BN3471" s="183"/>
    </row>
    <row r="3472" spans="1:66" ht="38.25" x14ac:dyDescent="0.25">
      <c r="A3472" s="1"/>
      <c r="B3472" s="94">
        <v>3459</v>
      </c>
      <c r="C3472" s="43">
        <v>1004729</v>
      </c>
      <c r="D3472" s="37">
        <v>1051939</v>
      </c>
      <c r="E3472" s="27" t="s">
        <v>2038</v>
      </c>
      <c r="F3472" s="213" t="s">
        <v>21</v>
      </c>
      <c r="G3472" s="25"/>
      <c r="H3472" s="46" t="str">
        <f>IFERROR(IFERROR(IF(SEARCH("Usystems",$E3472)&gt;0,"Usystems"),IF(SEARCH("RIIFO",$E3472)&gt;0,"RIIFO","Uponor")),"Uponor")</f>
        <v>Uponor</v>
      </c>
      <c r="I3472" s="25">
        <f>IFERROR(MID($D3472,1,7)+0,"")</f>
        <v>1051939</v>
      </c>
      <c r="J3472" s="25" t="str">
        <f>IFERROR(MID($D3472,10,7)+0,"")</f>
        <v/>
      </c>
      <c r="K3472" s="25" t="str">
        <f>IFERROR(MID($D3472,19,7)+0,"")</f>
        <v/>
      </c>
      <c r="L3472" s="25" t="str">
        <f>IFERROR(MID($D3472,28,7)+0,"")</f>
        <v/>
      </c>
      <c r="M3472" s="25" t="str">
        <f>IF(IFERROR(MID($Q3472,1,7)+0,"")&lt;1130000,IF(INDEX(C:C,MATCH(LEFT(Q3472,7)+0,I:I,0))&lt;1130000,"",INDEX(C:C,MATCH(LEFT(Q3472,7)+0,I:I,0))),IFERROR(MID($Q3472,1,7)+0,""))</f>
        <v/>
      </c>
      <c r="N3472" s="25" t="str">
        <f>IF(IFERROR(MID($Q3472,10,7)+0,"")&lt;1130000,"",IFERROR(MID($Q3472,10,7)+0,""))</f>
        <v/>
      </c>
      <c r="O3472" s="25" t="str">
        <f>IF(IFERROR(MID($Q3472,19,7)+0,"")&lt;1130000,"",IFERROR(MID($Q3472,19,7)+0,""))</f>
        <v/>
      </c>
      <c r="P3472" s="25" t="str">
        <f>IF(M3472="","",IF(N3472="",M3472,M3472&amp;", "&amp;N3472))</f>
        <v/>
      </c>
      <c r="Q3472" s="25"/>
      <c r="R3472" s="25"/>
      <c r="S3472" s="35" t="s">
        <v>104</v>
      </c>
      <c r="T3472" s="34" t="s">
        <v>36</v>
      </c>
      <c r="U3472" s="185">
        <v>59121</v>
      </c>
      <c r="V3472" s="188">
        <v>59121</v>
      </c>
      <c r="W3472" s="189">
        <v>59121</v>
      </c>
      <c r="X3472" s="31">
        <v>59121</v>
      </c>
      <c r="Y3472" s="90">
        <f>IFERROR(ROUND(X3472/W3472-1,2),"")</f>
        <v>0</v>
      </c>
      <c r="Z3472" s="31">
        <f>IF(OR(S3472="VLD MLC components",S3472="VLD MLC pipes",S3472="VLD PEX components",S3472="VLD PEX pipes",S3472="VLD PHC components",S3472="VLD PHC pipes",S3472="Controls VLD"),"По запросу",X3472)</f>
        <v>59121</v>
      </c>
      <c r="AA3472" s="63">
        <f>ROUND(X3472/1.2,3)</f>
        <v>49267.5</v>
      </c>
      <c r="AB3472" s="23">
        <v>49267.5</v>
      </c>
      <c r="AC3472" s="190">
        <f>IFERROR(ROUND(AA3472/AB3472-1,2),"")</f>
        <v>0</v>
      </c>
      <c r="AD3472" s="25">
        <v>58.404000000000003</v>
      </c>
      <c r="AE3472" s="25">
        <v>0.30719999999999997</v>
      </c>
      <c r="AF3472" s="25">
        <v>0</v>
      </c>
      <c r="AG3472" s="25" t="s">
        <v>22</v>
      </c>
      <c r="AH3472" s="25">
        <v>0</v>
      </c>
      <c r="AI3472" s="25">
        <v>0</v>
      </c>
      <c r="AJ3472" s="25" t="s">
        <v>20</v>
      </c>
      <c r="AK3472" s="42" t="s">
        <v>19</v>
      </c>
      <c r="AL3472" s="25" t="s">
        <v>20</v>
      </c>
      <c r="AM3472" s="25">
        <v>1</v>
      </c>
      <c r="AN3472" s="25"/>
      <c r="AO3472" s="25"/>
      <c r="AP3472" s="25"/>
      <c r="AQ3472" s="25"/>
      <c r="AR3472" s="94"/>
      <c r="AS3472" s="157" t="s">
        <v>22</v>
      </c>
      <c r="AT3472" s="93">
        <v>43985</v>
      </c>
      <c r="AU3472" s="92" t="s">
        <v>22</v>
      </c>
      <c r="AV3472" s="91" t="s">
        <v>48</v>
      </c>
      <c r="AW3472" s="92" t="s">
        <v>48</v>
      </c>
      <c r="AX3472" s="92" t="s">
        <v>48</v>
      </c>
      <c r="AY3472" s="91" t="s">
        <v>152</v>
      </c>
      <c r="AZ3472" s="23"/>
      <c r="BA3472" s="25">
        <v>0</v>
      </c>
      <c r="BB3472" t="s">
        <v>48</v>
      </c>
      <c r="BC3472" t="e">
        <v>#N/A</v>
      </c>
      <c r="BD3472" t="e">
        <f>IF(Z3472=BC3472,"OK")</f>
        <v>#N/A</v>
      </c>
      <c r="BE3472">
        <v>58.404000000000003</v>
      </c>
      <c r="BF3472">
        <v>0.30719999999999997</v>
      </c>
      <c r="BG3472">
        <v>0</v>
      </c>
      <c r="BH3472">
        <v>0</v>
      </c>
      <c r="BI3472">
        <v>0</v>
      </c>
      <c r="BJ3472">
        <v>0</v>
      </c>
      <c r="BK3472">
        <v>0</v>
      </c>
      <c r="BN3472" s="183"/>
    </row>
    <row r="3473" spans="1:66" ht="38.25" x14ac:dyDescent="0.25">
      <c r="A3473" s="1"/>
      <c r="B3473" s="94">
        <v>3460</v>
      </c>
      <c r="C3473" s="43">
        <v>1004744</v>
      </c>
      <c r="D3473" s="37">
        <v>1051958</v>
      </c>
      <c r="E3473" s="27" t="s">
        <v>2037</v>
      </c>
      <c r="F3473" s="213" t="s">
        <v>21</v>
      </c>
      <c r="G3473" s="25"/>
      <c r="H3473" s="46" t="str">
        <f>IFERROR(IFERROR(IF(SEARCH("Usystems",$E3473)&gt;0,"Usystems"),IF(SEARCH("RIIFO",$E3473)&gt;0,"RIIFO","Uponor")),"Uponor")</f>
        <v>Uponor</v>
      </c>
      <c r="I3473" s="25">
        <f>IFERROR(MID($D3473,1,7)+0,"")</f>
        <v>1051958</v>
      </c>
      <c r="J3473" s="25" t="str">
        <f>IFERROR(MID($D3473,10,7)+0,"")</f>
        <v/>
      </c>
      <c r="K3473" s="25" t="str">
        <f>IFERROR(MID($D3473,19,7)+0,"")</f>
        <v/>
      </c>
      <c r="L3473" s="25" t="str">
        <f>IFERROR(MID($D3473,28,7)+0,"")</f>
        <v/>
      </c>
      <c r="M3473" s="25" t="str">
        <f>IF(IFERROR(MID($Q3473,1,7)+0,"")&lt;1130000,IF(INDEX(C:C,MATCH(LEFT(Q3473,7)+0,I:I,0))&lt;1130000,"",INDEX(C:C,MATCH(LEFT(Q3473,7)+0,I:I,0))),IFERROR(MID($Q3473,1,7)+0,""))</f>
        <v/>
      </c>
      <c r="N3473" s="25" t="str">
        <f>IF(IFERROR(MID($Q3473,10,7)+0,"")&lt;1130000,"",IFERROR(MID($Q3473,10,7)+0,""))</f>
        <v/>
      </c>
      <c r="O3473" s="25" t="str">
        <f>IF(IFERROR(MID($Q3473,19,7)+0,"")&lt;1130000,"",IFERROR(MID($Q3473,19,7)+0,""))</f>
        <v/>
      </c>
      <c r="P3473" s="25" t="str">
        <f>IF(M3473="","",IF(N3473="",M3473,M3473&amp;", "&amp;N3473))</f>
        <v/>
      </c>
      <c r="Q3473" s="25"/>
      <c r="R3473" s="25"/>
      <c r="S3473" s="35" t="s">
        <v>104</v>
      </c>
      <c r="T3473" s="34" t="s">
        <v>36</v>
      </c>
      <c r="U3473" s="185">
        <v>19297</v>
      </c>
      <c r="V3473" s="188">
        <v>19297</v>
      </c>
      <c r="W3473" s="189">
        <v>19297</v>
      </c>
      <c r="X3473" s="31">
        <v>19297</v>
      </c>
      <c r="Y3473" s="90">
        <f>IFERROR(ROUND(X3473/W3473-1,2),"")</f>
        <v>0</v>
      </c>
      <c r="Z3473" s="31">
        <f>IF(OR(S3473="VLD MLC components",S3473="VLD MLC pipes",S3473="VLD PEX components",S3473="VLD PEX pipes",S3473="VLD PHC components",S3473="VLD PHC pipes",S3473="Controls VLD"),"По запросу",X3473)</f>
        <v>19297</v>
      </c>
      <c r="AA3473" s="63">
        <f>ROUND(X3473/1.2,3)</f>
        <v>16080.833000000001</v>
      </c>
      <c r="AB3473" s="23">
        <v>16080.833000000001</v>
      </c>
      <c r="AC3473" s="190">
        <f>IFERROR(ROUND(AA3473/AB3473-1,2),"")</f>
        <v>0</v>
      </c>
      <c r="AD3473" s="25">
        <v>14.183999999999999</v>
      </c>
      <c r="AE3473" s="25">
        <v>0.11600000000000001</v>
      </c>
      <c r="AF3473" s="25">
        <v>0</v>
      </c>
      <c r="AG3473" s="25" t="s">
        <v>22</v>
      </c>
      <c r="AH3473" s="25">
        <v>0</v>
      </c>
      <c r="AI3473" s="25">
        <v>0</v>
      </c>
      <c r="AJ3473" s="25" t="s">
        <v>20</v>
      </c>
      <c r="AK3473" s="42" t="s">
        <v>19</v>
      </c>
      <c r="AL3473" s="25" t="s">
        <v>20</v>
      </c>
      <c r="AM3473" s="25">
        <v>1</v>
      </c>
      <c r="AN3473" s="25"/>
      <c r="AO3473" s="25"/>
      <c r="AP3473" s="25"/>
      <c r="AQ3473" s="25"/>
      <c r="AR3473" s="94"/>
      <c r="AS3473" s="157" t="s">
        <v>22</v>
      </c>
      <c r="AT3473" s="93">
        <v>43985</v>
      </c>
      <c r="AU3473" s="92" t="s">
        <v>22</v>
      </c>
      <c r="AV3473" s="91" t="s">
        <v>48</v>
      </c>
      <c r="AW3473" s="92" t="s">
        <v>48</v>
      </c>
      <c r="AX3473" s="92" t="s">
        <v>48</v>
      </c>
      <c r="AY3473" s="91" t="s">
        <v>152</v>
      </c>
      <c r="AZ3473" s="23"/>
      <c r="BA3473" s="25">
        <v>0</v>
      </c>
      <c r="BB3473" t="s">
        <v>48</v>
      </c>
      <c r="BC3473" t="e">
        <v>#N/A</v>
      </c>
      <c r="BD3473" t="e">
        <f>IF(Z3473=BC3473,"OK")</f>
        <v>#N/A</v>
      </c>
      <c r="BE3473">
        <v>14.183999999999999</v>
      </c>
      <c r="BF3473">
        <v>0.11600000000000001</v>
      </c>
      <c r="BG3473">
        <v>0</v>
      </c>
      <c r="BH3473">
        <v>0</v>
      </c>
      <c r="BI3473">
        <v>0</v>
      </c>
      <c r="BJ3473">
        <v>0</v>
      </c>
      <c r="BK3473">
        <v>0</v>
      </c>
      <c r="BN3473" s="183"/>
    </row>
    <row r="3474" spans="1:66" ht="38.25" x14ac:dyDescent="0.25">
      <c r="A3474" s="1"/>
      <c r="B3474" s="94">
        <v>3461</v>
      </c>
      <c r="C3474" s="43">
        <v>1004745</v>
      </c>
      <c r="D3474" s="37">
        <v>1051959</v>
      </c>
      <c r="E3474" s="27" t="s">
        <v>2036</v>
      </c>
      <c r="F3474" s="213" t="s">
        <v>21</v>
      </c>
      <c r="G3474" s="25"/>
      <c r="H3474" s="46" t="str">
        <f>IFERROR(IFERROR(IF(SEARCH("Usystems",$E3474)&gt;0,"Usystems"),IF(SEARCH("RIIFO",$E3474)&gt;0,"RIIFO","Uponor")),"Uponor")</f>
        <v>Uponor</v>
      </c>
      <c r="I3474" s="25">
        <f>IFERROR(MID($D3474,1,7)+0,"")</f>
        <v>1051959</v>
      </c>
      <c r="J3474" s="25" t="str">
        <f>IFERROR(MID($D3474,10,7)+0,"")</f>
        <v/>
      </c>
      <c r="K3474" s="25" t="str">
        <f>IFERROR(MID($D3474,19,7)+0,"")</f>
        <v/>
      </c>
      <c r="L3474" s="25" t="str">
        <f>IFERROR(MID($D3474,28,7)+0,"")</f>
        <v/>
      </c>
      <c r="M3474" s="25" t="str">
        <f>IF(IFERROR(MID($Q3474,1,7)+0,"")&lt;1130000,IF(INDEX(C:C,MATCH(LEFT(Q3474,7)+0,I:I,0))&lt;1130000,"",INDEX(C:C,MATCH(LEFT(Q3474,7)+0,I:I,0))),IFERROR(MID($Q3474,1,7)+0,""))</f>
        <v/>
      </c>
      <c r="N3474" s="25" t="str">
        <f>IF(IFERROR(MID($Q3474,10,7)+0,"")&lt;1130000,"",IFERROR(MID($Q3474,10,7)+0,""))</f>
        <v/>
      </c>
      <c r="O3474" s="25" t="str">
        <f>IF(IFERROR(MID($Q3474,19,7)+0,"")&lt;1130000,"",IFERROR(MID($Q3474,19,7)+0,""))</f>
        <v/>
      </c>
      <c r="P3474" s="25" t="str">
        <f>IF(M3474="","",IF(N3474="",M3474,M3474&amp;", "&amp;N3474))</f>
        <v/>
      </c>
      <c r="Q3474" s="25"/>
      <c r="R3474" s="25"/>
      <c r="S3474" s="35" t="s">
        <v>104</v>
      </c>
      <c r="T3474" s="34" t="s">
        <v>36</v>
      </c>
      <c r="U3474" s="185">
        <v>24994</v>
      </c>
      <c r="V3474" s="188">
        <v>24994</v>
      </c>
      <c r="W3474" s="189">
        <v>24994</v>
      </c>
      <c r="X3474" s="31">
        <v>24994</v>
      </c>
      <c r="Y3474" s="90">
        <f>IFERROR(ROUND(X3474/W3474-1,2),"")</f>
        <v>0</v>
      </c>
      <c r="Z3474" s="31">
        <f>IF(OR(S3474="VLD MLC components",S3474="VLD MLC pipes",S3474="VLD PEX components",S3474="VLD PEX pipes",S3474="VLD PHC components",S3474="VLD PHC pipes",S3474="Controls VLD"),"По запросу",X3474)</f>
        <v>24994</v>
      </c>
      <c r="AA3474" s="63">
        <f>ROUND(X3474/1.2,3)</f>
        <v>20828.332999999999</v>
      </c>
      <c r="AB3474" s="23">
        <v>20828.332999999999</v>
      </c>
      <c r="AC3474" s="190">
        <f>IFERROR(ROUND(AA3474/AB3474-1,2),"")</f>
        <v>0</v>
      </c>
      <c r="AD3474" s="25">
        <v>19.488</v>
      </c>
      <c r="AE3474" s="25">
        <v>9.8000000000000004E-2</v>
      </c>
      <c r="AF3474" s="25">
        <v>0</v>
      </c>
      <c r="AG3474" s="25" t="s">
        <v>22</v>
      </c>
      <c r="AH3474" s="25">
        <v>0</v>
      </c>
      <c r="AI3474" s="25">
        <v>0</v>
      </c>
      <c r="AJ3474" s="25" t="s">
        <v>20</v>
      </c>
      <c r="AK3474" s="42" t="s">
        <v>19</v>
      </c>
      <c r="AL3474" s="25" t="s">
        <v>20</v>
      </c>
      <c r="AM3474" s="25">
        <v>1</v>
      </c>
      <c r="AN3474" s="25"/>
      <c r="AO3474" s="25"/>
      <c r="AP3474" s="25"/>
      <c r="AQ3474" s="25"/>
      <c r="AR3474" s="94"/>
      <c r="AS3474" s="157" t="s">
        <v>22</v>
      </c>
      <c r="AT3474" s="93">
        <v>43985</v>
      </c>
      <c r="AU3474" s="92" t="s">
        <v>22</v>
      </c>
      <c r="AV3474" s="91" t="s">
        <v>48</v>
      </c>
      <c r="AW3474" s="92" t="s">
        <v>48</v>
      </c>
      <c r="AX3474" s="92" t="s">
        <v>48</v>
      </c>
      <c r="AY3474" s="91" t="s">
        <v>152</v>
      </c>
      <c r="AZ3474" s="23"/>
      <c r="BA3474" s="25">
        <v>0</v>
      </c>
      <c r="BB3474" t="s">
        <v>48</v>
      </c>
      <c r="BC3474" t="e">
        <v>#N/A</v>
      </c>
      <c r="BD3474" t="e">
        <f>IF(Z3474=BC3474,"OK")</f>
        <v>#N/A</v>
      </c>
      <c r="BE3474">
        <v>19.488</v>
      </c>
      <c r="BF3474">
        <v>9.8000000000000004E-2</v>
      </c>
      <c r="BG3474">
        <v>0</v>
      </c>
      <c r="BH3474">
        <v>0</v>
      </c>
      <c r="BI3474">
        <v>0</v>
      </c>
      <c r="BJ3474">
        <v>0</v>
      </c>
      <c r="BK3474">
        <v>0</v>
      </c>
      <c r="BN3474" s="183"/>
    </row>
    <row r="3475" spans="1:66" ht="38.25" x14ac:dyDescent="0.25">
      <c r="A3475" s="1"/>
      <c r="B3475" s="94">
        <v>3462</v>
      </c>
      <c r="C3475" s="43">
        <v>1004746</v>
      </c>
      <c r="D3475" s="37">
        <v>1051960</v>
      </c>
      <c r="E3475" s="27" t="s">
        <v>2035</v>
      </c>
      <c r="F3475" s="213" t="s">
        <v>21</v>
      </c>
      <c r="G3475" s="25"/>
      <c r="H3475" s="46" t="str">
        <f>IFERROR(IFERROR(IF(SEARCH("Usystems",$E3475)&gt;0,"Usystems"),IF(SEARCH("RIIFO",$E3475)&gt;0,"RIIFO","Uponor")),"Uponor")</f>
        <v>Uponor</v>
      </c>
      <c r="I3475" s="25">
        <f>IFERROR(MID($D3475,1,7)+0,"")</f>
        <v>1051960</v>
      </c>
      <c r="J3475" s="25" t="str">
        <f>IFERROR(MID($D3475,10,7)+0,"")</f>
        <v/>
      </c>
      <c r="K3475" s="25" t="str">
        <f>IFERROR(MID($D3475,19,7)+0,"")</f>
        <v/>
      </c>
      <c r="L3475" s="25" t="str">
        <f>IFERROR(MID($D3475,28,7)+0,"")</f>
        <v/>
      </c>
      <c r="M3475" s="25" t="str">
        <f>IF(IFERROR(MID($Q3475,1,7)+0,"")&lt;1130000,IF(INDEX(C:C,MATCH(LEFT(Q3475,7)+0,I:I,0))&lt;1130000,"",INDEX(C:C,MATCH(LEFT(Q3475,7)+0,I:I,0))),IFERROR(MID($Q3475,1,7)+0,""))</f>
        <v/>
      </c>
      <c r="N3475" s="25" t="str">
        <f>IF(IFERROR(MID($Q3475,10,7)+0,"")&lt;1130000,"",IFERROR(MID($Q3475,10,7)+0,""))</f>
        <v/>
      </c>
      <c r="O3475" s="25" t="str">
        <f>IF(IFERROR(MID($Q3475,19,7)+0,"")&lt;1130000,"",IFERROR(MID($Q3475,19,7)+0,""))</f>
        <v/>
      </c>
      <c r="P3475" s="25" t="str">
        <f>IF(M3475="","",IF(N3475="",M3475,M3475&amp;", "&amp;N3475))</f>
        <v/>
      </c>
      <c r="Q3475" s="25"/>
      <c r="R3475" s="25"/>
      <c r="S3475" s="35" t="s">
        <v>104</v>
      </c>
      <c r="T3475" s="34" t="s">
        <v>36</v>
      </c>
      <c r="U3475" s="185">
        <v>35631</v>
      </c>
      <c r="V3475" s="188">
        <v>35631</v>
      </c>
      <c r="W3475" s="189">
        <v>35631</v>
      </c>
      <c r="X3475" s="31">
        <v>35631</v>
      </c>
      <c r="Y3475" s="90">
        <f>IFERROR(ROUND(X3475/W3475-1,2),"")</f>
        <v>0</v>
      </c>
      <c r="Z3475" s="31">
        <f>IF(OR(S3475="VLD MLC components",S3475="VLD MLC pipes",S3475="VLD PEX components",S3475="VLD PEX pipes",S3475="VLD PHC components",S3475="VLD PHC pipes",S3475="Controls VLD"),"По запросу",X3475)</f>
        <v>35631</v>
      </c>
      <c r="AA3475" s="63">
        <f>ROUND(X3475/1.2,3)</f>
        <v>29692.5</v>
      </c>
      <c r="AB3475" s="23">
        <v>29692.5</v>
      </c>
      <c r="AC3475" s="190">
        <f>IFERROR(ROUND(AA3475/AB3475-1,2),"")</f>
        <v>0</v>
      </c>
      <c r="AD3475" s="25">
        <v>27.78</v>
      </c>
      <c r="AE3475" s="25">
        <v>0.13500000000000001</v>
      </c>
      <c r="AF3475" s="25">
        <v>0</v>
      </c>
      <c r="AG3475" s="25" t="s">
        <v>22</v>
      </c>
      <c r="AH3475" s="25">
        <v>0</v>
      </c>
      <c r="AI3475" s="25">
        <v>0</v>
      </c>
      <c r="AJ3475" s="25" t="s">
        <v>20</v>
      </c>
      <c r="AK3475" s="42" t="s">
        <v>19</v>
      </c>
      <c r="AL3475" s="25" t="s">
        <v>20</v>
      </c>
      <c r="AM3475" s="25">
        <v>1</v>
      </c>
      <c r="AN3475" s="25"/>
      <c r="AO3475" s="25"/>
      <c r="AP3475" s="25"/>
      <c r="AQ3475" s="25"/>
      <c r="AR3475" s="94"/>
      <c r="AS3475" s="157" t="s">
        <v>22</v>
      </c>
      <c r="AT3475" s="93">
        <v>43985</v>
      </c>
      <c r="AU3475" s="92" t="s">
        <v>22</v>
      </c>
      <c r="AV3475" s="91" t="s">
        <v>48</v>
      </c>
      <c r="AW3475" s="92" t="s">
        <v>48</v>
      </c>
      <c r="AX3475" s="92" t="s">
        <v>48</v>
      </c>
      <c r="AY3475" s="91" t="s">
        <v>152</v>
      </c>
      <c r="AZ3475" s="23"/>
      <c r="BA3475" s="25">
        <v>0</v>
      </c>
      <c r="BB3475" t="s">
        <v>48</v>
      </c>
      <c r="BC3475" t="e">
        <v>#N/A</v>
      </c>
      <c r="BD3475" t="e">
        <f>IF(Z3475=BC3475,"OK")</f>
        <v>#N/A</v>
      </c>
      <c r="BE3475">
        <v>27.78</v>
      </c>
      <c r="BF3475">
        <v>0.13500000000000001</v>
      </c>
      <c r="BG3475">
        <v>0</v>
      </c>
      <c r="BH3475">
        <v>0</v>
      </c>
      <c r="BI3475">
        <v>0</v>
      </c>
      <c r="BJ3475">
        <v>0</v>
      </c>
      <c r="BK3475">
        <v>0</v>
      </c>
      <c r="BN3475" s="183"/>
    </row>
    <row r="3476" spans="1:66" ht="38.25" x14ac:dyDescent="0.25">
      <c r="A3476" s="1"/>
      <c r="B3476" s="94">
        <v>3463</v>
      </c>
      <c r="C3476" s="43">
        <v>1004747</v>
      </c>
      <c r="D3476" s="37">
        <v>1051961</v>
      </c>
      <c r="E3476" s="27" t="s">
        <v>2034</v>
      </c>
      <c r="F3476" s="213" t="s">
        <v>21</v>
      </c>
      <c r="G3476" s="25"/>
      <c r="H3476" s="46" t="str">
        <f>IFERROR(IFERROR(IF(SEARCH("Usystems",$E3476)&gt;0,"Usystems"),IF(SEARCH("RIIFO",$E3476)&gt;0,"RIIFO","Uponor")),"Uponor")</f>
        <v>Uponor</v>
      </c>
      <c r="I3476" s="25">
        <f>IFERROR(MID($D3476,1,7)+0,"")</f>
        <v>1051961</v>
      </c>
      <c r="J3476" s="25" t="str">
        <f>IFERROR(MID($D3476,10,7)+0,"")</f>
        <v/>
      </c>
      <c r="K3476" s="25" t="str">
        <f>IFERROR(MID($D3476,19,7)+0,"")</f>
        <v/>
      </c>
      <c r="L3476" s="25" t="str">
        <f>IFERROR(MID($D3476,28,7)+0,"")</f>
        <v/>
      </c>
      <c r="M3476" s="25" t="str">
        <f>IF(IFERROR(MID($Q3476,1,7)+0,"")&lt;1130000,IF(INDEX(C:C,MATCH(LEFT(Q3476,7)+0,I:I,0))&lt;1130000,"",INDEX(C:C,MATCH(LEFT(Q3476,7)+0,I:I,0))),IFERROR(MID($Q3476,1,7)+0,""))</f>
        <v/>
      </c>
      <c r="N3476" s="25" t="str">
        <f>IF(IFERROR(MID($Q3476,10,7)+0,"")&lt;1130000,"",IFERROR(MID($Q3476,10,7)+0,""))</f>
        <v/>
      </c>
      <c r="O3476" s="25" t="str">
        <f>IF(IFERROR(MID($Q3476,19,7)+0,"")&lt;1130000,"",IFERROR(MID($Q3476,19,7)+0,""))</f>
        <v/>
      </c>
      <c r="P3476" s="25" t="str">
        <f>IF(M3476="","",IF(N3476="",M3476,M3476&amp;", "&amp;N3476))</f>
        <v/>
      </c>
      <c r="Q3476" s="25"/>
      <c r="R3476" s="25"/>
      <c r="S3476" s="35" t="s">
        <v>104</v>
      </c>
      <c r="T3476" s="34" t="s">
        <v>36</v>
      </c>
      <c r="U3476" s="185">
        <v>44942</v>
      </c>
      <c r="V3476" s="188">
        <v>44942</v>
      </c>
      <c r="W3476" s="189">
        <v>44942</v>
      </c>
      <c r="X3476" s="31">
        <v>44942</v>
      </c>
      <c r="Y3476" s="90">
        <f>IFERROR(ROUND(X3476/W3476-1,2),"")</f>
        <v>0</v>
      </c>
      <c r="Z3476" s="31">
        <f>IF(OR(S3476="VLD MLC components",S3476="VLD MLC pipes",S3476="VLD PEX components",S3476="VLD PEX pipes",S3476="VLD PHC components",S3476="VLD PHC pipes",S3476="Controls VLD"),"По запросу",X3476)</f>
        <v>44942</v>
      </c>
      <c r="AA3476" s="63">
        <f>ROUND(X3476/1.2,3)</f>
        <v>37451.667000000001</v>
      </c>
      <c r="AB3476" s="23">
        <v>37451.667000000001</v>
      </c>
      <c r="AC3476" s="190">
        <f>IFERROR(ROUND(AA3476/AB3476-1,2),"")</f>
        <v>0</v>
      </c>
      <c r="AD3476" s="25">
        <v>40.631999999999998</v>
      </c>
      <c r="AE3476" s="25">
        <v>0.1452</v>
      </c>
      <c r="AF3476" s="25">
        <v>0</v>
      </c>
      <c r="AG3476" s="25" t="s">
        <v>22</v>
      </c>
      <c r="AH3476" s="25">
        <v>0</v>
      </c>
      <c r="AI3476" s="25">
        <v>0</v>
      </c>
      <c r="AJ3476" s="25" t="s">
        <v>20</v>
      </c>
      <c r="AK3476" s="42" t="s">
        <v>19</v>
      </c>
      <c r="AL3476" s="25" t="s">
        <v>20</v>
      </c>
      <c r="AM3476" s="25">
        <v>1</v>
      </c>
      <c r="AN3476" s="25"/>
      <c r="AO3476" s="25"/>
      <c r="AP3476" s="25"/>
      <c r="AQ3476" s="25"/>
      <c r="AR3476" s="94"/>
      <c r="AS3476" s="157" t="s">
        <v>22</v>
      </c>
      <c r="AT3476" s="93">
        <v>43985</v>
      </c>
      <c r="AU3476" s="92" t="s">
        <v>22</v>
      </c>
      <c r="AV3476" s="91" t="s">
        <v>48</v>
      </c>
      <c r="AW3476" s="92" t="s">
        <v>48</v>
      </c>
      <c r="AX3476" s="92" t="s">
        <v>48</v>
      </c>
      <c r="AY3476" s="91" t="s">
        <v>152</v>
      </c>
      <c r="AZ3476" s="23"/>
      <c r="BA3476" s="25">
        <v>0</v>
      </c>
      <c r="BB3476" t="s">
        <v>48</v>
      </c>
      <c r="BC3476" t="e">
        <v>#N/A</v>
      </c>
      <c r="BD3476" t="e">
        <f>IF(Z3476=BC3476,"OK")</f>
        <v>#N/A</v>
      </c>
      <c r="BE3476">
        <v>40.631999999999998</v>
      </c>
      <c r="BF3476">
        <v>0.1452</v>
      </c>
      <c r="BG3476">
        <v>0</v>
      </c>
      <c r="BH3476">
        <v>0</v>
      </c>
      <c r="BI3476">
        <v>0</v>
      </c>
      <c r="BJ3476">
        <v>0</v>
      </c>
      <c r="BK3476">
        <v>0</v>
      </c>
      <c r="BN3476" s="183"/>
    </row>
    <row r="3477" spans="1:66" ht="38.25" x14ac:dyDescent="0.25">
      <c r="A3477" s="1"/>
      <c r="B3477" s="94">
        <v>3464</v>
      </c>
      <c r="C3477" s="43">
        <v>1004826</v>
      </c>
      <c r="D3477" s="37">
        <v>1055597</v>
      </c>
      <c r="E3477" s="27" t="s">
        <v>2033</v>
      </c>
      <c r="F3477" s="213" t="s">
        <v>21</v>
      </c>
      <c r="G3477" s="25"/>
      <c r="H3477" s="46" t="str">
        <f>IFERROR(IFERROR(IF(SEARCH("Usystems",$E3477)&gt;0,"Usystems"),IF(SEARCH("RIIFO",$E3477)&gt;0,"RIIFO","Uponor")),"Uponor")</f>
        <v>Uponor</v>
      </c>
      <c r="I3477" s="25">
        <f>IFERROR(MID($D3477,1,7)+0,"")</f>
        <v>1055597</v>
      </c>
      <c r="J3477" s="25" t="str">
        <f>IFERROR(MID($D3477,10,7)+0,"")</f>
        <v/>
      </c>
      <c r="K3477" s="25" t="str">
        <f>IFERROR(MID($D3477,19,7)+0,"")</f>
        <v/>
      </c>
      <c r="L3477" s="25" t="str">
        <f>IFERROR(MID($D3477,28,7)+0,"")</f>
        <v/>
      </c>
      <c r="M3477" s="25" t="str">
        <f>IF(IFERROR(MID($Q3477,1,7)+0,"")&lt;1130000,IF(INDEX(C:C,MATCH(LEFT(Q3477,7)+0,I:I,0))&lt;1130000,"",INDEX(C:C,MATCH(LEFT(Q3477,7)+0,I:I,0))),IFERROR(MID($Q3477,1,7)+0,""))</f>
        <v/>
      </c>
      <c r="N3477" s="25" t="str">
        <f>IF(IFERROR(MID($Q3477,10,7)+0,"")&lt;1130000,"",IFERROR(MID($Q3477,10,7)+0,""))</f>
        <v/>
      </c>
      <c r="O3477" s="25" t="str">
        <f>IF(IFERROR(MID($Q3477,19,7)+0,"")&lt;1130000,"",IFERROR(MID($Q3477,19,7)+0,""))</f>
        <v/>
      </c>
      <c r="P3477" s="25" t="str">
        <f>IF(M3477="","",IF(N3477="",M3477,M3477&amp;", "&amp;N3477))</f>
        <v/>
      </c>
      <c r="Q3477" s="25"/>
      <c r="R3477" s="25"/>
      <c r="S3477" s="35" t="s">
        <v>104</v>
      </c>
      <c r="T3477" s="34" t="s">
        <v>36</v>
      </c>
      <c r="U3477" s="185">
        <v>59060</v>
      </c>
      <c r="V3477" s="188">
        <v>59060</v>
      </c>
      <c r="W3477" s="189">
        <v>59060</v>
      </c>
      <c r="X3477" s="31">
        <v>59060</v>
      </c>
      <c r="Y3477" s="90">
        <f>IFERROR(ROUND(X3477/W3477-1,2),"")</f>
        <v>0</v>
      </c>
      <c r="Z3477" s="31">
        <f>IF(OR(S3477="VLD MLC components",S3477="VLD MLC pipes",S3477="VLD PEX components",S3477="VLD PEX pipes",S3477="VLD PHC components",S3477="VLD PHC pipes",S3477="Controls VLD"),"По запросу",X3477)</f>
        <v>59060</v>
      </c>
      <c r="AA3477" s="63">
        <f>ROUND(X3477/1.2,3)</f>
        <v>49216.667000000001</v>
      </c>
      <c r="AB3477" s="23">
        <v>49216.667000000001</v>
      </c>
      <c r="AC3477" s="190">
        <f>IFERROR(ROUND(AA3477/AB3477-1,2),"")</f>
        <v>0</v>
      </c>
      <c r="AD3477" s="25">
        <v>52.271999999999998</v>
      </c>
      <c r="AE3477" s="25">
        <v>0.26922000000000001</v>
      </c>
      <c r="AF3477" s="25">
        <v>0</v>
      </c>
      <c r="AG3477" s="25" t="s">
        <v>22</v>
      </c>
      <c r="AH3477" s="25">
        <v>0</v>
      </c>
      <c r="AI3477" s="25">
        <v>0</v>
      </c>
      <c r="AJ3477" s="25" t="s">
        <v>20</v>
      </c>
      <c r="AK3477" s="42" t="s">
        <v>19</v>
      </c>
      <c r="AL3477" s="25" t="s">
        <v>20</v>
      </c>
      <c r="AM3477" s="25">
        <v>1</v>
      </c>
      <c r="AN3477" s="25"/>
      <c r="AO3477" s="25"/>
      <c r="AP3477" s="25"/>
      <c r="AQ3477" s="25"/>
      <c r="AR3477" s="94"/>
      <c r="AS3477" s="157" t="s">
        <v>22</v>
      </c>
      <c r="AT3477" s="93">
        <v>43985</v>
      </c>
      <c r="AU3477" s="92" t="s">
        <v>22</v>
      </c>
      <c r="AV3477" s="91" t="s">
        <v>48</v>
      </c>
      <c r="AW3477" s="92" t="s">
        <v>48</v>
      </c>
      <c r="AX3477" s="92" t="s">
        <v>48</v>
      </c>
      <c r="AY3477" s="91" t="s">
        <v>152</v>
      </c>
      <c r="AZ3477" s="23"/>
      <c r="BA3477" s="25">
        <v>0</v>
      </c>
      <c r="BB3477" t="s">
        <v>48</v>
      </c>
      <c r="BC3477" t="e">
        <v>#N/A</v>
      </c>
      <c r="BD3477" t="e">
        <f>IF(Z3477=BC3477,"OK")</f>
        <v>#N/A</v>
      </c>
      <c r="BE3477">
        <v>52.271999999999998</v>
      </c>
      <c r="BF3477">
        <v>0.26922000000000001</v>
      </c>
      <c r="BG3477">
        <v>0</v>
      </c>
      <c r="BH3477">
        <v>0</v>
      </c>
      <c r="BI3477">
        <v>0</v>
      </c>
      <c r="BJ3477">
        <v>0</v>
      </c>
      <c r="BK3477">
        <v>0</v>
      </c>
      <c r="BN3477" s="183"/>
    </row>
    <row r="3478" spans="1:66" ht="38.25" x14ac:dyDescent="0.25">
      <c r="A3478" s="1"/>
      <c r="B3478" s="94">
        <v>3465</v>
      </c>
      <c r="C3478" s="43">
        <v>1004750</v>
      </c>
      <c r="D3478" s="37">
        <v>1051964</v>
      </c>
      <c r="E3478" s="27" t="s">
        <v>2032</v>
      </c>
      <c r="F3478" s="213" t="s">
        <v>21</v>
      </c>
      <c r="G3478" s="25"/>
      <c r="H3478" s="46" t="str">
        <f>IFERROR(IFERROR(IF(SEARCH("Usystems",$E3478)&gt;0,"Usystems"),IF(SEARCH("RIIFO",$E3478)&gt;0,"RIIFO","Uponor")),"Uponor")</f>
        <v>Uponor</v>
      </c>
      <c r="I3478" s="25">
        <f>IFERROR(MID($D3478,1,7)+0,"")</f>
        <v>1051964</v>
      </c>
      <c r="J3478" s="25" t="str">
        <f>IFERROR(MID($D3478,10,7)+0,"")</f>
        <v/>
      </c>
      <c r="K3478" s="25" t="str">
        <f>IFERROR(MID($D3478,19,7)+0,"")</f>
        <v/>
      </c>
      <c r="L3478" s="25" t="str">
        <f>IFERROR(MID($D3478,28,7)+0,"")</f>
        <v/>
      </c>
      <c r="M3478" s="25" t="str">
        <f>IF(IFERROR(MID($Q3478,1,7)+0,"")&lt;1130000,IF(INDEX(C:C,MATCH(LEFT(Q3478,7)+0,I:I,0))&lt;1130000,"",INDEX(C:C,MATCH(LEFT(Q3478,7)+0,I:I,0))),IFERROR(MID($Q3478,1,7)+0,""))</f>
        <v/>
      </c>
      <c r="N3478" s="25" t="str">
        <f>IF(IFERROR(MID($Q3478,10,7)+0,"")&lt;1130000,"",IFERROR(MID($Q3478,10,7)+0,""))</f>
        <v/>
      </c>
      <c r="O3478" s="25" t="str">
        <f>IF(IFERROR(MID($Q3478,19,7)+0,"")&lt;1130000,"",IFERROR(MID($Q3478,19,7)+0,""))</f>
        <v/>
      </c>
      <c r="P3478" s="25" t="str">
        <f>IF(M3478="","",IF(N3478="",M3478,M3478&amp;", "&amp;N3478))</f>
        <v/>
      </c>
      <c r="Q3478" s="25"/>
      <c r="R3478" s="25"/>
      <c r="S3478" s="35" t="s">
        <v>104</v>
      </c>
      <c r="T3478" s="34" t="s">
        <v>36</v>
      </c>
      <c r="U3478" s="185">
        <v>86778</v>
      </c>
      <c r="V3478" s="188">
        <v>86778</v>
      </c>
      <c r="W3478" s="189">
        <v>86778</v>
      </c>
      <c r="X3478" s="31">
        <v>86778</v>
      </c>
      <c r="Y3478" s="90">
        <f>IFERROR(ROUND(X3478/W3478-1,2),"")</f>
        <v>0</v>
      </c>
      <c r="Z3478" s="31">
        <f>IF(OR(S3478="VLD MLC components",S3478="VLD MLC pipes",S3478="VLD PEX components",S3478="VLD PEX pipes",S3478="VLD PHC components",S3478="VLD PHC pipes",S3478="Controls VLD"),"По запросу",X3478)</f>
        <v>86778</v>
      </c>
      <c r="AA3478" s="63">
        <f>ROUND(X3478/1.2,3)</f>
        <v>72315</v>
      </c>
      <c r="AB3478" s="23">
        <v>72315</v>
      </c>
      <c r="AC3478" s="190">
        <f>IFERROR(ROUND(AA3478/AB3478-1,2),"")</f>
        <v>0</v>
      </c>
      <c r="AD3478" s="25">
        <v>84.456000000000003</v>
      </c>
      <c r="AE3478" s="25">
        <v>0.44894000000000001</v>
      </c>
      <c r="AF3478" s="25">
        <v>0</v>
      </c>
      <c r="AG3478" s="25" t="s">
        <v>22</v>
      </c>
      <c r="AH3478" s="25">
        <v>0</v>
      </c>
      <c r="AI3478" s="25">
        <v>0</v>
      </c>
      <c r="AJ3478" s="25" t="s">
        <v>20</v>
      </c>
      <c r="AK3478" s="42" t="s">
        <v>19</v>
      </c>
      <c r="AL3478" s="25" t="s">
        <v>20</v>
      </c>
      <c r="AM3478" s="25">
        <v>1</v>
      </c>
      <c r="AN3478" s="25"/>
      <c r="AO3478" s="25"/>
      <c r="AP3478" s="25"/>
      <c r="AQ3478" s="25"/>
      <c r="AR3478" s="94"/>
      <c r="AS3478" s="157" t="s">
        <v>22</v>
      </c>
      <c r="AT3478" s="93">
        <v>43985</v>
      </c>
      <c r="AU3478" s="92" t="s">
        <v>22</v>
      </c>
      <c r="AV3478" s="91" t="s">
        <v>48</v>
      </c>
      <c r="AW3478" s="92" t="s">
        <v>48</v>
      </c>
      <c r="AX3478" s="92" t="s">
        <v>48</v>
      </c>
      <c r="AY3478" s="91" t="s">
        <v>152</v>
      </c>
      <c r="AZ3478" s="23"/>
      <c r="BA3478" s="25">
        <v>0</v>
      </c>
      <c r="BB3478" t="s">
        <v>48</v>
      </c>
      <c r="BC3478" t="e">
        <v>#N/A</v>
      </c>
      <c r="BD3478" t="e">
        <f>IF(Z3478=BC3478,"OK")</f>
        <v>#N/A</v>
      </c>
      <c r="BE3478">
        <v>84.456000000000003</v>
      </c>
      <c r="BF3478">
        <v>0.44894000000000001</v>
      </c>
      <c r="BG3478">
        <v>0</v>
      </c>
      <c r="BH3478">
        <v>0</v>
      </c>
      <c r="BI3478">
        <v>0</v>
      </c>
      <c r="BJ3478">
        <v>0</v>
      </c>
      <c r="BK3478">
        <v>0</v>
      </c>
      <c r="BN3478" s="183"/>
    </row>
    <row r="3479" spans="1:66" ht="38.25" x14ac:dyDescent="0.25">
      <c r="A3479" s="1"/>
      <c r="B3479" s="94">
        <v>3466</v>
      </c>
      <c r="C3479" s="43">
        <v>1004762</v>
      </c>
      <c r="D3479" s="37">
        <v>1051976</v>
      </c>
      <c r="E3479" s="27" t="s">
        <v>2031</v>
      </c>
      <c r="F3479" s="213" t="s">
        <v>21</v>
      </c>
      <c r="G3479" s="25"/>
      <c r="H3479" s="46" t="str">
        <f>IFERROR(IFERROR(IF(SEARCH("Usystems",$E3479)&gt;0,"Usystems"),IF(SEARCH("RIIFO",$E3479)&gt;0,"RIIFO","Uponor")),"Uponor")</f>
        <v>Uponor</v>
      </c>
      <c r="I3479" s="25">
        <f>IFERROR(MID($D3479,1,7)+0,"")</f>
        <v>1051976</v>
      </c>
      <c r="J3479" s="25" t="str">
        <f>IFERROR(MID($D3479,10,7)+0,"")</f>
        <v/>
      </c>
      <c r="K3479" s="25" t="str">
        <f>IFERROR(MID($D3479,19,7)+0,"")</f>
        <v/>
      </c>
      <c r="L3479" s="25" t="str">
        <f>IFERROR(MID($D3479,28,7)+0,"")</f>
        <v/>
      </c>
      <c r="M3479" s="25" t="str">
        <f>IF(IFERROR(MID($Q3479,1,7)+0,"")&lt;1130000,IF(INDEX(C:C,MATCH(LEFT(Q3479,7)+0,I:I,0))&lt;1130000,"",INDEX(C:C,MATCH(LEFT(Q3479,7)+0,I:I,0))),IFERROR(MID($Q3479,1,7)+0,""))</f>
        <v/>
      </c>
      <c r="N3479" s="25" t="str">
        <f>IF(IFERROR(MID($Q3479,10,7)+0,"")&lt;1130000,"",IFERROR(MID($Q3479,10,7)+0,""))</f>
        <v/>
      </c>
      <c r="O3479" s="25" t="str">
        <f>IF(IFERROR(MID($Q3479,19,7)+0,"")&lt;1130000,"",IFERROR(MID($Q3479,19,7)+0,""))</f>
        <v/>
      </c>
      <c r="P3479" s="25" t="str">
        <f>IF(M3479="","",IF(N3479="",M3479,M3479&amp;", "&amp;N3479))</f>
        <v/>
      </c>
      <c r="Q3479" s="25"/>
      <c r="R3479" s="25"/>
      <c r="S3479" s="35" t="s">
        <v>104</v>
      </c>
      <c r="T3479" s="34" t="s">
        <v>36</v>
      </c>
      <c r="U3479" s="185">
        <v>121032</v>
      </c>
      <c r="V3479" s="188">
        <v>121032</v>
      </c>
      <c r="W3479" s="189">
        <v>121032</v>
      </c>
      <c r="X3479" s="31">
        <v>121032</v>
      </c>
      <c r="Y3479" s="90">
        <f>IFERROR(ROUND(X3479/W3479-1,2),"")</f>
        <v>0</v>
      </c>
      <c r="Z3479" s="31">
        <f>IF(OR(S3479="VLD MLC components",S3479="VLD MLC pipes",S3479="VLD PEX components",S3479="VLD PEX pipes",S3479="VLD PHC components",S3479="VLD PHC pipes",S3479="Controls VLD"),"По запросу",X3479)</f>
        <v>121032</v>
      </c>
      <c r="AA3479" s="63">
        <f>ROUND(X3479/1.2,3)</f>
        <v>100860</v>
      </c>
      <c r="AB3479" s="23">
        <v>100860</v>
      </c>
      <c r="AC3479" s="190">
        <f>IFERROR(ROUND(AA3479/AB3479-1,2),"")</f>
        <v>0</v>
      </c>
      <c r="AD3479" s="25">
        <v>84.8</v>
      </c>
      <c r="AE3479" s="25">
        <v>1.5549999999999999</v>
      </c>
      <c r="AF3479" s="25">
        <v>0</v>
      </c>
      <c r="AG3479" s="25" t="s">
        <v>22</v>
      </c>
      <c r="AH3479" s="25">
        <v>0</v>
      </c>
      <c r="AI3479" s="25">
        <v>0</v>
      </c>
      <c r="AJ3479" s="25" t="s">
        <v>20</v>
      </c>
      <c r="AK3479" s="42" t="s">
        <v>19</v>
      </c>
      <c r="AL3479" s="25" t="s">
        <v>20</v>
      </c>
      <c r="AM3479" s="25">
        <v>1</v>
      </c>
      <c r="AN3479" s="25"/>
      <c r="AO3479" s="25"/>
      <c r="AP3479" s="25"/>
      <c r="AQ3479" s="25"/>
      <c r="AR3479" s="94"/>
      <c r="AS3479" s="157" t="s">
        <v>22</v>
      </c>
      <c r="AT3479" s="93">
        <v>43985</v>
      </c>
      <c r="AU3479" s="92" t="s">
        <v>22</v>
      </c>
      <c r="AV3479" s="91" t="s">
        <v>48</v>
      </c>
      <c r="AW3479" s="92" t="s">
        <v>48</v>
      </c>
      <c r="AX3479" s="92" t="s">
        <v>48</v>
      </c>
      <c r="AY3479" s="91" t="s">
        <v>152</v>
      </c>
      <c r="AZ3479" s="23"/>
      <c r="BA3479" s="25">
        <v>0</v>
      </c>
      <c r="BB3479" t="s">
        <v>48</v>
      </c>
      <c r="BC3479" t="e">
        <v>#N/A</v>
      </c>
      <c r="BD3479" t="e">
        <f>IF(Z3479=BC3479,"OK")</f>
        <v>#N/A</v>
      </c>
      <c r="BE3479">
        <v>84.8</v>
      </c>
      <c r="BF3479">
        <v>1.5549999999999999</v>
      </c>
      <c r="BG3479">
        <v>0</v>
      </c>
      <c r="BH3479">
        <v>0</v>
      </c>
      <c r="BI3479">
        <v>0</v>
      </c>
      <c r="BJ3479">
        <v>0</v>
      </c>
      <c r="BK3479">
        <v>0</v>
      </c>
      <c r="BN3479" s="183"/>
    </row>
    <row r="3480" spans="1:66" ht="38.25" x14ac:dyDescent="0.25">
      <c r="A3480" s="1"/>
      <c r="B3480" s="94">
        <v>3467</v>
      </c>
      <c r="C3480" s="43">
        <v>1004763</v>
      </c>
      <c r="D3480" s="37">
        <v>1051977</v>
      </c>
      <c r="E3480" s="27" t="s">
        <v>2030</v>
      </c>
      <c r="F3480" s="213" t="s">
        <v>21</v>
      </c>
      <c r="G3480" s="25"/>
      <c r="H3480" s="46" t="str">
        <f>IFERROR(IFERROR(IF(SEARCH("Usystems",$E3480)&gt;0,"Usystems"),IF(SEARCH("RIIFO",$E3480)&gt;0,"RIIFO","Uponor")),"Uponor")</f>
        <v>Uponor</v>
      </c>
      <c r="I3480" s="25">
        <f>IFERROR(MID($D3480,1,7)+0,"")</f>
        <v>1051977</v>
      </c>
      <c r="J3480" s="25" t="str">
        <f>IFERROR(MID($D3480,10,7)+0,"")</f>
        <v/>
      </c>
      <c r="K3480" s="25" t="str">
        <f>IFERROR(MID($D3480,19,7)+0,"")</f>
        <v/>
      </c>
      <c r="L3480" s="25" t="str">
        <f>IFERROR(MID($D3480,28,7)+0,"")</f>
        <v/>
      </c>
      <c r="M3480" s="25" t="str">
        <f>IF(IFERROR(MID($Q3480,1,7)+0,"")&lt;1130000,IF(INDEX(C:C,MATCH(LEFT(Q3480,7)+0,I:I,0))&lt;1130000,"",INDEX(C:C,MATCH(LEFT(Q3480,7)+0,I:I,0))),IFERROR(MID($Q3480,1,7)+0,""))</f>
        <v/>
      </c>
      <c r="N3480" s="25" t="str">
        <f>IF(IFERROR(MID($Q3480,10,7)+0,"")&lt;1130000,"",IFERROR(MID($Q3480,10,7)+0,""))</f>
        <v/>
      </c>
      <c r="O3480" s="25" t="str">
        <f>IF(IFERROR(MID($Q3480,19,7)+0,"")&lt;1130000,"",IFERROR(MID($Q3480,19,7)+0,""))</f>
        <v/>
      </c>
      <c r="P3480" s="25" t="str">
        <f>IF(M3480="","",IF(N3480="",M3480,M3480&amp;", "&amp;N3480))</f>
        <v/>
      </c>
      <c r="Q3480" s="25"/>
      <c r="R3480" s="25"/>
      <c r="S3480" s="35" t="s">
        <v>104</v>
      </c>
      <c r="T3480" s="34" t="s">
        <v>36</v>
      </c>
      <c r="U3480" s="185">
        <v>157278</v>
      </c>
      <c r="V3480" s="188">
        <v>157278</v>
      </c>
      <c r="W3480" s="189">
        <v>157278</v>
      </c>
      <c r="X3480" s="31">
        <v>157278</v>
      </c>
      <c r="Y3480" s="90">
        <f>IFERROR(ROUND(X3480/W3480-1,2),"")</f>
        <v>0</v>
      </c>
      <c r="Z3480" s="31">
        <f>IF(OR(S3480="VLD MLC components",S3480="VLD MLC pipes",S3480="VLD PEX components",S3480="VLD PEX pipes",S3480="VLD PHC components",S3480="VLD PHC pipes",S3480="Controls VLD"),"По запросу",X3480)</f>
        <v>157278</v>
      </c>
      <c r="AA3480" s="63">
        <f>ROUND(X3480/1.2,3)</f>
        <v>131065</v>
      </c>
      <c r="AB3480" s="23">
        <v>131065</v>
      </c>
      <c r="AC3480" s="190">
        <f>IFERROR(ROUND(AA3480/AB3480-1,2),"")</f>
        <v>0</v>
      </c>
      <c r="AD3480" s="25">
        <v>116.8</v>
      </c>
      <c r="AE3480" s="25">
        <v>2.42</v>
      </c>
      <c r="AF3480" s="25">
        <v>0</v>
      </c>
      <c r="AG3480" s="25" t="s">
        <v>22</v>
      </c>
      <c r="AH3480" s="25">
        <v>0</v>
      </c>
      <c r="AI3480" s="25">
        <v>0</v>
      </c>
      <c r="AJ3480" s="25" t="s">
        <v>20</v>
      </c>
      <c r="AK3480" s="42" t="s">
        <v>19</v>
      </c>
      <c r="AL3480" s="25" t="s">
        <v>20</v>
      </c>
      <c r="AM3480" s="25">
        <v>1</v>
      </c>
      <c r="AN3480" s="25"/>
      <c r="AO3480" s="25"/>
      <c r="AP3480" s="25"/>
      <c r="AQ3480" s="25"/>
      <c r="AR3480" s="94"/>
      <c r="AS3480" s="157" t="s">
        <v>22</v>
      </c>
      <c r="AT3480" s="93">
        <v>43985</v>
      </c>
      <c r="AU3480" s="92" t="s">
        <v>22</v>
      </c>
      <c r="AV3480" s="91" t="s">
        <v>48</v>
      </c>
      <c r="AW3480" s="92" t="s">
        <v>48</v>
      </c>
      <c r="AX3480" s="92" t="s">
        <v>48</v>
      </c>
      <c r="AY3480" s="91" t="s">
        <v>152</v>
      </c>
      <c r="AZ3480" s="23"/>
      <c r="BA3480" s="25">
        <v>0</v>
      </c>
      <c r="BB3480" t="s">
        <v>48</v>
      </c>
      <c r="BC3480" t="e">
        <v>#N/A</v>
      </c>
      <c r="BD3480" t="e">
        <f>IF(Z3480=BC3480,"OK")</f>
        <v>#N/A</v>
      </c>
      <c r="BE3480">
        <v>116.8</v>
      </c>
      <c r="BF3480">
        <v>2.42</v>
      </c>
      <c r="BG3480">
        <v>0</v>
      </c>
      <c r="BH3480">
        <v>0</v>
      </c>
      <c r="BI3480">
        <v>0</v>
      </c>
      <c r="BJ3480">
        <v>0</v>
      </c>
      <c r="BK3480">
        <v>0</v>
      </c>
      <c r="BN3480" s="183"/>
    </row>
    <row r="3481" spans="1:66" ht="38.25" x14ac:dyDescent="0.25">
      <c r="A3481" s="1"/>
      <c r="B3481" s="94">
        <v>3468</v>
      </c>
      <c r="C3481" s="43">
        <v>1004764</v>
      </c>
      <c r="D3481" s="37">
        <v>1051978</v>
      </c>
      <c r="E3481" s="27" t="s">
        <v>2029</v>
      </c>
      <c r="F3481" s="213" t="s">
        <v>21</v>
      </c>
      <c r="G3481" s="25"/>
      <c r="H3481" s="46" t="str">
        <f>IFERROR(IFERROR(IF(SEARCH("Usystems",$E3481)&gt;0,"Usystems"),IF(SEARCH("RIIFO",$E3481)&gt;0,"RIIFO","Uponor")),"Uponor")</f>
        <v>Uponor</v>
      </c>
      <c r="I3481" s="25">
        <f>IFERROR(MID($D3481,1,7)+0,"")</f>
        <v>1051978</v>
      </c>
      <c r="J3481" s="25" t="str">
        <f>IFERROR(MID($D3481,10,7)+0,"")</f>
        <v/>
      </c>
      <c r="K3481" s="25" t="str">
        <f>IFERROR(MID($D3481,19,7)+0,"")</f>
        <v/>
      </c>
      <c r="L3481" s="25" t="str">
        <f>IFERROR(MID($D3481,28,7)+0,"")</f>
        <v/>
      </c>
      <c r="M3481" s="25" t="str">
        <f>IF(IFERROR(MID($Q3481,1,7)+0,"")&lt;1130000,IF(INDEX(C:C,MATCH(LEFT(Q3481,7)+0,I:I,0))&lt;1130000,"",INDEX(C:C,MATCH(LEFT(Q3481,7)+0,I:I,0))),IFERROR(MID($Q3481,1,7)+0,""))</f>
        <v/>
      </c>
      <c r="N3481" s="25" t="str">
        <f>IF(IFERROR(MID($Q3481,10,7)+0,"")&lt;1130000,"",IFERROR(MID($Q3481,10,7)+0,""))</f>
        <v/>
      </c>
      <c r="O3481" s="25" t="str">
        <f>IF(IFERROR(MID($Q3481,19,7)+0,"")&lt;1130000,"",IFERROR(MID($Q3481,19,7)+0,""))</f>
        <v/>
      </c>
      <c r="P3481" s="25" t="str">
        <f>IF(M3481="","",IF(N3481="",M3481,M3481&amp;", "&amp;N3481))</f>
        <v/>
      </c>
      <c r="Q3481" s="25"/>
      <c r="R3481" s="25"/>
      <c r="S3481" s="35" t="s">
        <v>104</v>
      </c>
      <c r="T3481" s="34" t="s">
        <v>36</v>
      </c>
      <c r="U3481" s="185">
        <v>195517</v>
      </c>
      <c r="V3481" s="188">
        <v>195517</v>
      </c>
      <c r="W3481" s="189">
        <v>195517</v>
      </c>
      <c r="X3481" s="31">
        <v>195517</v>
      </c>
      <c r="Y3481" s="90">
        <f>IFERROR(ROUND(X3481/W3481-1,2),"")</f>
        <v>0</v>
      </c>
      <c r="Z3481" s="31">
        <f>IF(OR(S3481="VLD MLC components",S3481="VLD MLC pipes",S3481="VLD PEX components",S3481="VLD PEX pipes",S3481="VLD PHC components",S3481="VLD PHC pipes",S3481="Controls VLD"),"По запросу",X3481)</f>
        <v>195517</v>
      </c>
      <c r="AA3481" s="63">
        <f>ROUND(X3481/1.2,3)</f>
        <v>162930.83300000001</v>
      </c>
      <c r="AB3481" s="23">
        <v>162930.83300000001</v>
      </c>
      <c r="AC3481" s="190">
        <f>IFERROR(ROUND(AA3481/AB3481-1,2),"")</f>
        <v>0</v>
      </c>
      <c r="AD3481" s="25">
        <v>164.3</v>
      </c>
      <c r="AE3481" s="25">
        <v>2.8</v>
      </c>
      <c r="AF3481" s="25">
        <v>0</v>
      </c>
      <c r="AG3481" s="25" t="s">
        <v>22</v>
      </c>
      <c r="AH3481" s="25">
        <v>0</v>
      </c>
      <c r="AI3481" s="25">
        <v>0</v>
      </c>
      <c r="AJ3481" s="25" t="s">
        <v>20</v>
      </c>
      <c r="AK3481" s="42" t="s">
        <v>19</v>
      </c>
      <c r="AL3481" s="25" t="s">
        <v>20</v>
      </c>
      <c r="AM3481" s="25">
        <v>1</v>
      </c>
      <c r="AN3481" s="25"/>
      <c r="AO3481" s="25"/>
      <c r="AP3481" s="25"/>
      <c r="AQ3481" s="25"/>
      <c r="AR3481" s="94"/>
      <c r="AS3481" s="157" t="s">
        <v>22</v>
      </c>
      <c r="AT3481" s="93">
        <v>43985</v>
      </c>
      <c r="AU3481" s="92" t="s">
        <v>22</v>
      </c>
      <c r="AV3481" s="91" t="s">
        <v>48</v>
      </c>
      <c r="AW3481" s="92" t="s">
        <v>48</v>
      </c>
      <c r="AX3481" s="92" t="s">
        <v>48</v>
      </c>
      <c r="AY3481" s="91" t="s">
        <v>152</v>
      </c>
      <c r="AZ3481" s="23"/>
      <c r="BA3481" s="25">
        <v>0</v>
      </c>
      <c r="BB3481" t="s">
        <v>48</v>
      </c>
      <c r="BC3481" t="e">
        <v>#N/A</v>
      </c>
      <c r="BD3481" t="e">
        <f>IF(Z3481=BC3481,"OK")</f>
        <v>#N/A</v>
      </c>
      <c r="BE3481">
        <v>164.3</v>
      </c>
      <c r="BF3481">
        <v>2.8</v>
      </c>
      <c r="BG3481">
        <v>0</v>
      </c>
      <c r="BH3481">
        <v>0</v>
      </c>
      <c r="BI3481">
        <v>0</v>
      </c>
      <c r="BJ3481">
        <v>0</v>
      </c>
      <c r="BK3481">
        <v>0</v>
      </c>
      <c r="BN3481" s="183"/>
    </row>
    <row r="3482" spans="1:66" ht="38.25" x14ac:dyDescent="0.25">
      <c r="A3482" s="1"/>
      <c r="B3482" s="94">
        <v>3469</v>
      </c>
      <c r="C3482" s="43">
        <v>1004765</v>
      </c>
      <c r="D3482" s="37">
        <v>1051979</v>
      </c>
      <c r="E3482" s="27" t="s">
        <v>2028</v>
      </c>
      <c r="F3482" s="213" t="s">
        <v>21</v>
      </c>
      <c r="G3482" s="25"/>
      <c r="H3482" s="46" t="str">
        <f>IFERROR(IFERROR(IF(SEARCH("Usystems",$E3482)&gt;0,"Usystems"),IF(SEARCH("RIIFO",$E3482)&gt;0,"RIIFO","Uponor")),"Uponor")</f>
        <v>Uponor</v>
      </c>
      <c r="I3482" s="25">
        <f>IFERROR(MID($D3482,1,7)+0,"")</f>
        <v>1051979</v>
      </c>
      <c r="J3482" s="25" t="str">
        <f>IFERROR(MID($D3482,10,7)+0,"")</f>
        <v/>
      </c>
      <c r="K3482" s="25" t="str">
        <f>IFERROR(MID($D3482,19,7)+0,"")</f>
        <v/>
      </c>
      <c r="L3482" s="25" t="str">
        <f>IFERROR(MID($D3482,28,7)+0,"")</f>
        <v/>
      </c>
      <c r="M3482" s="25" t="str">
        <f>IF(IFERROR(MID($Q3482,1,7)+0,"")&lt;1130000,IF(INDEX(C:C,MATCH(LEFT(Q3482,7)+0,I:I,0))&lt;1130000,"",INDEX(C:C,MATCH(LEFT(Q3482,7)+0,I:I,0))),IFERROR(MID($Q3482,1,7)+0,""))</f>
        <v/>
      </c>
      <c r="N3482" s="25" t="str">
        <f>IF(IFERROR(MID($Q3482,10,7)+0,"")&lt;1130000,"",IFERROR(MID($Q3482,10,7)+0,""))</f>
        <v/>
      </c>
      <c r="O3482" s="25" t="str">
        <f>IF(IFERROR(MID($Q3482,19,7)+0,"")&lt;1130000,"",IFERROR(MID($Q3482,19,7)+0,""))</f>
        <v/>
      </c>
      <c r="P3482" s="25" t="str">
        <f>IF(M3482="","",IF(N3482="",M3482,M3482&amp;", "&amp;N3482))</f>
        <v/>
      </c>
      <c r="Q3482" s="25"/>
      <c r="R3482" s="25"/>
      <c r="S3482" s="35" t="s">
        <v>104</v>
      </c>
      <c r="T3482" s="34" t="s">
        <v>36</v>
      </c>
      <c r="U3482" s="185">
        <v>250382</v>
      </c>
      <c r="V3482" s="188">
        <v>250382</v>
      </c>
      <c r="W3482" s="189">
        <v>250382</v>
      </c>
      <c r="X3482" s="31">
        <v>250382</v>
      </c>
      <c r="Y3482" s="90">
        <f>IFERROR(ROUND(X3482/W3482-1,2),"")</f>
        <v>0</v>
      </c>
      <c r="Z3482" s="31">
        <f>IF(OR(S3482="VLD MLC components",S3482="VLD MLC pipes",S3482="VLD PEX components",S3482="VLD PEX pipes",S3482="VLD PHC components",S3482="VLD PHC pipes",S3482="Controls VLD"),"По запросу",X3482)</f>
        <v>250382</v>
      </c>
      <c r="AA3482" s="63">
        <f>ROUND(X3482/1.2,3)</f>
        <v>208651.66699999999</v>
      </c>
      <c r="AB3482" s="23">
        <v>208651.66699999999</v>
      </c>
      <c r="AC3482" s="190">
        <f>IFERROR(ROUND(AA3482/AB3482-1,2),"")</f>
        <v>0</v>
      </c>
      <c r="AD3482" s="25">
        <v>239.6</v>
      </c>
      <c r="AE3482" s="25">
        <v>4.7</v>
      </c>
      <c r="AF3482" s="25">
        <v>0</v>
      </c>
      <c r="AG3482" s="25" t="s">
        <v>22</v>
      </c>
      <c r="AH3482" s="25">
        <v>0</v>
      </c>
      <c r="AI3482" s="25">
        <v>0</v>
      </c>
      <c r="AJ3482" s="25" t="s">
        <v>20</v>
      </c>
      <c r="AK3482" s="42" t="s">
        <v>19</v>
      </c>
      <c r="AL3482" s="25" t="s">
        <v>20</v>
      </c>
      <c r="AM3482" s="25">
        <v>1</v>
      </c>
      <c r="AN3482" s="25"/>
      <c r="AO3482" s="25"/>
      <c r="AP3482" s="25"/>
      <c r="AQ3482" s="25"/>
      <c r="AR3482" s="94"/>
      <c r="AS3482" s="157" t="s">
        <v>22</v>
      </c>
      <c r="AT3482" s="93">
        <v>43985</v>
      </c>
      <c r="AU3482" s="92" t="s">
        <v>22</v>
      </c>
      <c r="AV3482" s="91" t="s">
        <v>48</v>
      </c>
      <c r="AW3482" s="92" t="s">
        <v>48</v>
      </c>
      <c r="AX3482" s="92" t="s">
        <v>48</v>
      </c>
      <c r="AY3482" s="91" t="s">
        <v>152</v>
      </c>
      <c r="AZ3482" s="23"/>
      <c r="BA3482" s="25">
        <v>0</v>
      </c>
      <c r="BB3482" t="s">
        <v>48</v>
      </c>
      <c r="BC3482" t="e">
        <v>#N/A</v>
      </c>
      <c r="BD3482" t="e">
        <f>IF(Z3482=BC3482,"OK")</f>
        <v>#N/A</v>
      </c>
      <c r="BE3482">
        <v>239.6</v>
      </c>
      <c r="BF3482">
        <v>4.7</v>
      </c>
      <c r="BG3482">
        <v>0</v>
      </c>
      <c r="BH3482">
        <v>0</v>
      </c>
      <c r="BI3482">
        <v>0</v>
      </c>
      <c r="BJ3482">
        <v>0</v>
      </c>
      <c r="BK3482">
        <v>0</v>
      </c>
      <c r="BN3482" s="183"/>
    </row>
    <row r="3483" spans="1:66" ht="38.25" x14ac:dyDescent="0.25">
      <c r="A3483" s="1"/>
      <c r="B3483" s="94">
        <v>3470</v>
      </c>
      <c r="C3483" s="43">
        <v>1004766</v>
      </c>
      <c r="D3483" s="37">
        <v>1051986</v>
      </c>
      <c r="E3483" s="27" t="s">
        <v>2027</v>
      </c>
      <c r="F3483" s="213" t="s">
        <v>21</v>
      </c>
      <c r="G3483" s="25"/>
      <c r="H3483" s="46" t="str">
        <f>IFERROR(IFERROR(IF(SEARCH("Usystems",$E3483)&gt;0,"Usystems"),IF(SEARCH("RIIFO",$E3483)&gt;0,"RIIFO","Uponor")),"Uponor")</f>
        <v>Uponor</v>
      </c>
      <c r="I3483" s="25">
        <f>IFERROR(MID($D3483,1,7)+0,"")</f>
        <v>1051986</v>
      </c>
      <c r="J3483" s="25" t="str">
        <f>IFERROR(MID($D3483,10,7)+0,"")</f>
        <v/>
      </c>
      <c r="K3483" s="25" t="str">
        <f>IFERROR(MID($D3483,19,7)+0,"")</f>
        <v/>
      </c>
      <c r="L3483" s="25" t="str">
        <f>IFERROR(MID($D3483,28,7)+0,"")</f>
        <v/>
      </c>
      <c r="M3483" s="25" t="str">
        <f>IF(IFERROR(MID($Q3483,1,7)+0,"")&lt;1130000,IF(INDEX(C:C,MATCH(LEFT(Q3483,7)+0,I:I,0))&lt;1130000,"",INDEX(C:C,MATCH(LEFT(Q3483,7)+0,I:I,0))),IFERROR(MID($Q3483,1,7)+0,""))</f>
        <v/>
      </c>
      <c r="N3483" s="25" t="str">
        <f>IF(IFERROR(MID($Q3483,10,7)+0,"")&lt;1130000,"",IFERROR(MID($Q3483,10,7)+0,""))</f>
        <v/>
      </c>
      <c r="O3483" s="25" t="str">
        <f>IF(IFERROR(MID($Q3483,19,7)+0,"")&lt;1130000,"",IFERROR(MID($Q3483,19,7)+0,""))</f>
        <v/>
      </c>
      <c r="P3483" s="25" t="str">
        <f>IF(M3483="","",IF(N3483="",M3483,M3483&amp;", "&amp;N3483))</f>
        <v/>
      </c>
      <c r="Q3483" s="25"/>
      <c r="R3483" s="25"/>
      <c r="S3483" s="35" t="s">
        <v>104</v>
      </c>
      <c r="T3483" s="34" t="s">
        <v>36</v>
      </c>
      <c r="U3483" s="185">
        <v>141263</v>
      </c>
      <c r="V3483" s="188">
        <v>141263</v>
      </c>
      <c r="W3483" s="189">
        <v>141263</v>
      </c>
      <c r="X3483" s="31">
        <v>141263</v>
      </c>
      <c r="Y3483" s="90">
        <f>IFERROR(ROUND(X3483/W3483-1,2),"")</f>
        <v>0</v>
      </c>
      <c r="Z3483" s="31">
        <f>IF(OR(S3483="VLD MLC components",S3483="VLD MLC pipes",S3483="VLD PEX components",S3483="VLD PEX pipes",S3483="VLD PHC components",S3483="VLD PHC pipes",S3483="Controls VLD"),"По запросу",X3483)</f>
        <v>141263</v>
      </c>
      <c r="AA3483" s="63">
        <f>ROUND(X3483/1.2,3)</f>
        <v>117719.167</v>
      </c>
      <c r="AB3483" s="23">
        <v>117719.167</v>
      </c>
      <c r="AC3483" s="190">
        <f>IFERROR(ROUND(AA3483/AB3483-1,2),"")</f>
        <v>0</v>
      </c>
      <c r="AD3483" s="25">
        <v>117.78</v>
      </c>
      <c r="AE3483" s="25">
        <v>2</v>
      </c>
      <c r="AF3483" s="25">
        <v>0</v>
      </c>
      <c r="AG3483" s="25" t="s">
        <v>22</v>
      </c>
      <c r="AH3483" s="25">
        <v>0</v>
      </c>
      <c r="AI3483" s="25">
        <v>0</v>
      </c>
      <c r="AJ3483" s="25" t="s">
        <v>20</v>
      </c>
      <c r="AK3483" s="42" t="s">
        <v>19</v>
      </c>
      <c r="AL3483" s="25" t="s">
        <v>20</v>
      </c>
      <c r="AM3483" s="25">
        <v>1</v>
      </c>
      <c r="AN3483" s="25"/>
      <c r="AO3483" s="25"/>
      <c r="AP3483" s="25"/>
      <c r="AQ3483" s="25"/>
      <c r="AR3483" s="94"/>
      <c r="AS3483" s="157" t="s">
        <v>22</v>
      </c>
      <c r="AT3483" s="93">
        <v>43985</v>
      </c>
      <c r="AU3483" s="92" t="s">
        <v>22</v>
      </c>
      <c r="AV3483" s="91" t="s">
        <v>48</v>
      </c>
      <c r="AW3483" s="92" t="s">
        <v>48</v>
      </c>
      <c r="AX3483" s="92" t="s">
        <v>48</v>
      </c>
      <c r="AY3483" s="91" t="s">
        <v>152</v>
      </c>
      <c r="AZ3483" s="23"/>
      <c r="BA3483" s="25">
        <v>0</v>
      </c>
      <c r="BB3483" t="s">
        <v>48</v>
      </c>
      <c r="BC3483" t="e">
        <v>#N/A</v>
      </c>
      <c r="BD3483" t="e">
        <f>IF(Z3483=BC3483,"OK")</f>
        <v>#N/A</v>
      </c>
      <c r="BE3483">
        <v>117.78</v>
      </c>
      <c r="BF3483">
        <v>2</v>
      </c>
      <c r="BG3483">
        <v>0</v>
      </c>
      <c r="BH3483">
        <v>0</v>
      </c>
      <c r="BI3483">
        <v>0</v>
      </c>
      <c r="BJ3483">
        <v>0</v>
      </c>
      <c r="BK3483">
        <v>0</v>
      </c>
      <c r="BN3483" s="183"/>
    </row>
    <row r="3484" spans="1:66" ht="38.25" x14ac:dyDescent="0.25">
      <c r="A3484" s="1"/>
      <c r="B3484" s="94">
        <v>3471</v>
      </c>
      <c r="C3484" s="43">
        <v>1051958</v>
      </c>
      <c r="D3484" s="25"/>
      <c r="E3484" s="36" t="s">
        <v>2026</v>
      </c>
      <c r="F3484" s="151" t="s">
        <v>28</v>
      </c>
      <c r="G3484" s="41" t="s">
        <v>27</v>
      </c>
      <c r="H3484" s="46" t="str">
        <f>IFERROR(IFERROR(IF(SEARCH("Usystems",$E3484)&gt;0,"Usystems"),IF(SEARCH("RIIFO",$E3484)&gt;0,"RIIFO","Uponor")),"Uponor")</f>
        <v>Uponor</v>
      </c>
      <c r="I3484" s="25" t="str">
        <f>IFERROR(MID($D3484,1,7)+0,"")</f>
        <v/>
      </c>
      <c r="J3484" s="25" t="str">
        <f>IFERROR(MID($D3484,10,7)+0,"")</f>
        <v/>
      </c>
      <c r="K3484" s="25" t="str">
        <f>IFERROR(MID($D3484,19,7)+0,"")</f>
        <v/>
      </c>
      <c r="L3484" s="25" t="str">
        <f>IFERROR(MID($D3484,28,7)+0,"")</f>
        <v/>
      </c>
      <c r="M3484" s="25" t="e">
        <f>IF(IFERROR(MID($Q3484,1,7)+0,"")&lt;1130000,IF(INDEX(C:C,MATCH(LEFT(Q3484,7)+0,I:I,0))&lt;1130000,"",INDEX(C:C,MATCH(LEFT(Q3484,7)+0,I:I,0))),IFERROR(MID($Q3484,1,7)+0,""))</f>
        <v>#N/A</v>
      </c>
      <c r="N3484" s="25" t="str">
        <f>IF(IFERROR(MID($Q3484,10,7)+0,"")&lt;1130000,"",IFERROR(MID($Q3484,10,7)+0,""))</f>
        <v/>
      </c>
      <c r="O3484" s="25" t="str">
        <f>IF(IFERROR(MID($Q3484,19,7)+0,"")&lt;1130000,"",IFERROR(MID($Q3484,19,7)+0,""))</f>
        <v/>
      </c>
      <c r="P3484" s="25" t="e">
        <f>IF(M3484="","",IF(N3484="",M3484,M3484&amp;", "&amp;N3484))</f>
        <v>#N/A</v>
      </c>
      <c r="Q3484" s="37">
        <v>1004744</v>
      </c>
      <c r="R3484" s="37"/>
      <c r="S3484" s="35" t="s">
        <v>104</v>
      </c>
      <c r="T3484" s="34" t="s">
        <v>36</v>
      </c>
      <c r="U3484" s="185">
        <v>16583</v>
      </c>
      <c r="V3484" s="188">
        <v>16583</v>
      </c>
      <c r="W3484" s="189">
        <v>16583</v>
      </c>
      <c r="X3484" s="31">
        <v>16583</v>
      </c>
      <c r="Y3484" s="90">
        <f>IFERROR(ROUND(X3484/W3484-1,2),"")</f>
        <v>0</v>
      </c>
      <c r="Z3484" s="31">
        <f>IF(OR(S3484="VLD MLC components",S3484="VLD MLC pipes",S3484="VLD PEX components",S3484="VLD PEX pipes",S3484="VLD PHC components",S3484="VLD PHC pipes",S3484="Controls VLD"),"По запросу",X3484)</f>
        <v>16583</v>
      </c>
      <c r="AA3484" s="63">
        <f>ROUND(X3484/1.2,3)</f>
        <v>13819.166999999999</v>
      </c>
      <c r="AB3484" s="23">
        <v>13819.166999999999</v>
      </c>
      <c r="AC3484" s="190">
        <f>IFERROR(ROUND(AA3484/AB3484-1,2),"")</f>
        <v>0</v>
      </c>
      <c r="AD3484" s="25">
        <v>14.183999999999999</v>
      </c>
      <c r="AE3484" s="25">
        <v>0.11600000000000001</v>
      </c>
      <c r="AF3484" s="25">
        <v>0</v>
      </c>
      <c r="AG3484" s="25" t="s">
        <v>22</v>
      </c>
      <c r="AH3484" s="25">
        <v>0</v>
      </c>
      <c r="AI3484" s="25">
        <v>0</v>
      </c>
      <c r="AJ3484" s="25" t="s">
        <v>19</v>
      </c>
      <c r="AK3484" s="42" t="s">
        <v>19</v>
      </c>
      <c r="AL3484" s="25" t="s">
        <v>19</v>
      </c>
      <c r="AM3484" s="25">
        <v>1</v>
      </c>
      <c r="AN3484" s="25" t="s">
        <v>22</v>
      </c>
      <c r="AO3484" s="25" t="s">
        <v>22</v>
      </c>
      <c r="AP3484" s="25" t="s">
        <v>22</v>
      </c>
      <c r="AQ3484" s="25"/>
      <c r="AR3484" s="94"/>
      <c r="AS3484" s="157" t="s">
        <v>22</v>
      </c>
      <c r="AT3484" s="93">
        <v>42942</v>
      </c>
      <c r="AU3484" s="92" t="s">
        <v>22</v>
      </c>
      <c r="AV3484" s="91" t="s">
        <v>48</v>
      </c>
      <c r="AW3484" s="92" t="s">
        <v>48</v>
      </c>
      <c r="AX3484" s="92" t="s">
        <v>48</v>
      </c>
      <c r="AY3484" s="91" t="s">
        <v>152</v>
      </c>
      <c r="AZ3484" s="23"/>
      <c r="BA3484" s="25">
        <v>0</v>
      </c>
      <c r="BB3484" t="s">
        <v>48</v>
      </c>
      <c r="BC3484" t="e">
        <v>#N/A</v>
      </c>
      <c r="BD3484" t="e">
        <f>IF(Z3484=BC3484,"OK")</f>
        <v>#N/A</v>
      </c>
      <c r="BE3484">
        <v>14.183999999999999</v>
      </c>
      <c r="BF3484">
        <v>0.11600000000000001</v>
      </c>
      <c r="BG3484" t="s">
        <v>22</v>
      </c>
      <c r="BH3484" t="s">
        <v>22</v>
      </c>
      <c r="BI3484" t="s">
        <v>22</v>
      </c>
      <c r="BJ3484">
        <v>0</v>
      </c>
      <c r="BK3484">
        <v>0</v>
      </c>
      <c r="BN3484" s="183"/>
    </row>
    <row r="3485" spans="1:66" ht="38.25" x14ac:dyDescent="0.25">
      <c r="A3485" s="1"/>
      <c r="B3485" s="94">
        <v>3472</v>
      </c>
      <c r="C3485" s="43">
        <v>1051959</v>
      </c>
      <c r="D3485" s="25"/>
      <c r="E3485" s="36" t="s">
        <v>2025</v>
      </c>
      <c r="F3485" s="151" t="s">
        <v>28</v>
      </c>
      <c r="G3485" s="41" t="s">
        <v>27</v>
      </c>
      <c r="H3485" s="46" t="str">
        <f>IFERROR(IFERROR(IF(SEARCH("Usystems",$E3485)&gt;0,"Usystems"),IF(SEARCH("RIIFO",$E3485)&gt;0,"RIIFO","Uponor")),"Uponor")</f>
        <v>Uponor</v>
      </c>
      <c r="I3485" s="25" t="str">
        <f>IFERROR(MID($D3485,1,7)+0,"")</f>
        <v/>
      </c>
      <c r="J3485" s="25" t="str">
        <f>IFERROR(MID($D3485,10,7)+0,"")</f>
        <v/>
      </c>
      <c r="K3485" s="25" t="str">
        <f>IFERROR(MID($D3485,19,7)+0,"")</f>
        <v/>
      </c>
      <c r="L3485" s="25" t="str">
        <f>IFERROR(MID($D3485,28,7)+0,"")</f>
        <v/>
      </c>
      <c r="M3485" s="25" t="e">
        <f>IF(IFERROR(MID($Q3485,1,7)+0,"")&lt;1130000,IF(INDEX(C:C,MATCH(LEFT(Q3485,7)+0,I:I,0))&lt;1130000,"",INDEX(C:C,MATCH(LEFT(Q3485,7)+0,I:I,0))),IFERROR(MID($Q3485,1,7)+0,""))</f>
        <v>#N/A</v>
      </c>
      <c r="N3485" s="25" t="str">
        <f>IF(IFERROR(MID($Q3485,10,7)+0,"")&lt;1130000,"",IFERROR(MID($Q3485,10,7)+0,""))</f>
        <v/>
      </c>
      <c r="O3485" s="25" t="str">
        <f>IF(IFERROR(MID($Q3485,19,7)+0,"")&lt;1130000,"",IFERROR(MID($Q3485,19,7)+0,""))</f>
        <v/>
      </c>
      <c r="P3485" s="25" t="e">
        <f>IF(M3485="","",IF(N3485="",M3485,M3485&amp;", "&amp;N3485))</f>
        <v>#N/A</v>
      </c>
      <c r="Q3485" s="37">
        <v>1004745</v>
      </c>
      <c r="R3485" s="37"/>
      <c r="S3485" s="35" t="s">
        <v>104</v>
      </c>
      <c r="T3485" s="34" t="s">
        <v>36</v>
      </c>
      <c r="U3485" s="185">
        <v>21479</v>
      </c>
      <c r="V3485" s="188">
        <v>21479</v>
      </c>
      <c r="W3485" s="189">
        <v>21479</v>
      </c>
      <c r="X3485" s="31">
        <v>21479</v>
      </c>
      <c r="Y3485" s="90">
        <f>IFERROR(ROUND(X3485/W3485-1,2),"")</f>
        <v>0</v>
      </c>
      <c r="Z3485" s="31">
        <f>IF(OR(S3485="VLD MLC components",S3485="VLD MLC pipes",S3485="VLD PEX components",S3485="VLD PEX pipes",S3485="VLD PHC components",S3485="VLD PHC pipes",S3485="Controls VLD"),"По запросу",X3485)</f>
        <v>21479</v>
      </c>
      <c r="AA3485" s="63">
        <f>ROUND(X3485/1.2,3)</f>
        <v>17899.167000000001</v>
      </c>
      <c r="AB3485" s="23">
        <v>17899.167000000001</v>
      </c>
      <c r="AC3485" s="190">
        <f>IFERROR(ROUND(AA3485/AB3485-1,2),"")</f>
        <v>0</v>
      </c>
      <c r="AD3485" s="25">
        <v>19.488</v>
      </c>
      <c r="AE3485" s="25">
        <v>9.8000000000000004E-2</v>
      </c>
      <c r="AF3485" s="25">
        <v>0</v>
      </c>
      <c r="AG3485" s="25" t="s">
        <v>22</v>
      </c>
      <c r="AH3485" s="25">
        <v>0</v>
      </c>
      <c r="AI3485" s="25">
        <v>0</v>
      </c>
      <c r="AJ3485" s="25" t="s">
        <v>19</v>
      </c>
      <c r="AK3485" s="42" t="s">
        <v>19</v>
      </c>
      <c r="AL3485" s="25" t="s">
        <v>19</v>
      </c>
      <c r="AM3485" s="25">
        <v>1</v>
      </c>
      <c r="AN3485" s="25" t="s">
        <v>22</v>
      </c>
      <c r="AO3485" s="25" t="s">
        <v>22</v>
      </c>
      <c r="AP3485" s="25" t="s">
        <v>22</v>
      </c>
      <c r="AQ3485" s="25"/>
      <c r="AR3485" s="94"/>
      <c r="AS3485" s="157" t="s">
        <v>22</v>
      </c>
      <c r="AT3485" s="93">
        <v>42942</v>
      </c>
      <c r="AU3485" s="92" t="s">
        <v>22</v>
      </c>
      <c r="AV3485" s="91" t="s">
        <v>48</v>
      </c>
      <c r="AW3485" s="92" t="s">
        <v>48</v>
      </c>
      <c r="AX3485" s="92" t="s">
        <v>48</v>
      </c>
      <c r="AY3485" s="91" t="s">
        <v>152</v>
      </c>
      <c r="AZ3485" s="23"/>
      <c r="BA3485" s="25">
        <v>0</v>
      </c>
      <c r="BB3485" t="s">
        <v>48</v>
      </c>
      <c r="BC3485" t="e">
        <v>#N/A</v>
      </c>
      <c r="BD3485" t="e">
        <f>IF(Z3485=BC3485,"OK")</f>
        <v>#N/A</v>
      </c>
      <c r="BE3485">
        <v>19.488</v>
      </c>
      <c r="BF3485">
        <v>9.8000000000000004E-2</v>
      </c>
      <c r="BG3485" t="s">
        <v>22</v>
      </c>
      <c r="BH3485" t="s">
        <v>22</v>
      </c>
      <c r="BI3485" t="s">
        <v>22</v>
      </c>
      <c r="BJ3485">
        <v>0</v>
      </c>
      <c r="BK3485">
        <v>0</v>
      </c>
      <c r="BN3485" s="183"/>
    </row>
    <row r="3486" spans="1:66" ht="38.25" x14ac:dyDescent="0.25">
      <c r="A3486" s="1"/>
      <c r="B3486" s="94">
        <v>3473</v>
      </c>
      <c r="C3486" s="43">
        <v>1051960</v>
      </c>
      <c r="D3486" s="25"/>
      <c r="E3486" s="36" t="s">
        <v>2024</v>
      </c>
      <c r="F3486" s="151" t="s">
        <v>28</v>
      </c>
      <c r="G3486" s="41" t="s">
        <v>27</v>
      </c>
      <c r="H3486" s="46" t="str">
        <f>IFERROR(IFERROR(IF(SEARCH("Usystems",$E3486)&gt;0,"Usystems"),IF(SEARCH("RIIFO",$E3486)&gt;0,"RIIFO","Uponor")),"Uponor")</f>
        <v>Uponor</v>
      </c>
      <c r="I3486" s="25" t="str">
        <f>IFERROR(MID($D3486,1,7)+0,"")</f>
        <v/>
      </c>
      <c r="J3486" s="25" t="str">
        <f>IFERROR(MID($D3486,10,7)+0,"")</f>
        <v/>
      </c>
      <c r="K3486" s="25" t="str">
        <f>IFERROR(MID($D3486,19,7)+0,"")</f>
        <v/>
      </c>
      <c r="L3486" s="25" t="str">
        <f>IFERROR(MID($D3486,28,7)+0,"")</f>
        <v/>
      </c>
      <c r="M3486" s="25" t="e">
        <f>IF(IFERROR(MID($Q3486,1,7)+0,"")&lt;1130000,IF(INDEX(C:C,MATCH(LEFT(Q3486,7)+0,I:I,0))&lt;1130000,"",INDEX(C:C,MATCH(LEFT(Q3486,7)+0,I:I,0))),IFERROR(MID($Q3486,1,7)+0,""))</f>
        <v>#N/A</v>
      </c>
      <c r="N3486" s="25" t="str">
        <f>IF(IFERROR(MID($Q3486,10,7)+0,"")&lt;1130000,"",IFERROR(MID($Q3486,10,7)+0,""))</f>
        <v/>
      </c>
      <c r="O3486" s="25" t="str">
        <f>IF(IFERROR(MID($Q3486,19,7)+0,"")&lt;1130000,"",IFERROR(MID($Q3486,19,7)+0,""))</f>
        <v/>
      </c>
      <c r="P3486" s="25" t="e">
        <f>IF(M3486="","",IF(N3486="",M3486,M3486&amp;", "&amp;N3486))</f>
        <v>#N/A</v>
      </c>
      <c r="Q3486" s="37">
        <v>1004746</v>
      </c>
      <c r="R3486" s="37"/>
      <c r="S3486" s="35" t="s">
        <v>104</v>
      </c>
      <c r="T3486" s="34" t="s">
        <v>36</v>
      </c>
      <c r="U3486" s="185">
        <v>30620</v>
      </c>
      <c r="V3486" s="188">
        <v>30620</v>
      </c>
      <c r="W3486" s="189">
        <v>30620</v>
      </c>
      <c r="X3486" s="31">
        <v>30620</v>
      </c>
      <c r="Y3486" s="90">
        <f>IFERROR(ROUND(X3486/W3486-1,2),"")</f>
        <v>0</v>
      </c>
      <c r="Z3486" s="31">
        <f>IF(OR(S3486="VLD MLC components",S3486="VLD MLC pipes",S3486="VLD PEX components",S3486="VLD PEX pipes",S3486="VLD PHC components",S3486="VLD PHC pipes",S3486="Controls VLD"),"По запросу",X3486)</f>
        <v>30620</v>
      </c>
      <c r="AA3486" s="63">
        <f>ROUND(X3486/1.2,3)</f>
        <v>25516.667000000001</v>
      </c>
      <c r="AB3486" s="23">
        <v>25516.667000000001</v>
      </c>
      <c r="AC3486" s="190">
        <f>IFERROR(ROUND(AA3486/AB3486-1,2),"")</f>
        <v>0</v>
      </c>
      <c r="AD3486" s="25">
        <v>27.78</v>
      </c>
      <c r="AE3486" s="25">
        <v>0.13500000000000001</v>
      </c>
      <c r="AF3486" s="25">
        <v>0</v>
      </c>
      <c r="AG3486" s="25" t="s">
        <v>22</v>
      </c>
      <c r="AH3486" s="25">
        <v>0</v>
      </c>
      <c r="AI3486" s="25">
        <v>0</v>
      </c>
      <c r="AJ3486" s="25" t="s">
        <v>19</v>
      </c>
      <c r="AK3486" s="42" t="s">
        <v>19</v>
      </c>
      <c r="AL3486" s="25" t="s">
        <v>19</v>
      </c>
      <c r="AM3486" s="25">
        <v>1</v>
      </c>
      <c r="AN3486" s="25" t="s">
        <v>22</v>
      </c>
      <c r="AO3486" s="25" t="s">
        <v>22</v>
      </c>
      <c r="AP3486" s="25" t="s">
        <v>22</v>
      </c>
      <c r="AQ3486" s="25"/>
      <c r="AR3486" s="94"/>
      <c r="AS3486" s="157" t="s">
        <v>22</v>
      </c>
      <c r="AT3486" s="93">
        <v>42942</v>
      </c>
      <c r="AU3486" s="92" t="s">
        <v>22</v>
      </c>
      <c r="AV3486" s="91" t="s">
        <v>48</v>
      </c>
      <c r="AW3486" s="92" t="s">
        <v>48</v>
      </c>
      <c r="AX3486" s="92" t="s">
        <v>48</v>
      </c>
      <c r="AY3486" s="91" t="s">
        <v>152</v>
      </c>
      <c r="AZ3486" s="23"/>
      <c r="BA3486" s="25">
        <v>0</v>
      </c>
      <c r="BB3486" t="s">
        <v>48</v>
      </c>
      <c r="BC3486" t="e">
        <v>#N/A</v>
      </c>
      <c r="BD3486" t="e">
        <f>IF(Z3486=BC3486,"OK")</f>
        <v>#N/A</v>
      </c>
      <c r="BE3486">
        <v>27.78</v>
      </c>
      <c r="BF3486">
        <v>0.13500000000000001</v>
      </c>
      <c r="BG3486" t="s">
        <v>22</v>
      </c>
      <c r="BH3486" t="s">
        <v>22</v>
      </c>
      <c r="BI3486" t="s">
        <v>22</v>
      </c>
      <c r="BJ3486">
        <v>0</v>
      </c>
      <c r="BK3486">
        <v>0</v>
      </c>
      <c r="BN3486" s="183"/>
    </row>
    <row r="3487" spans="1:66" ht="38.25" x14ac:dyDescent="0.25">
      <c r="A3487" s="1"/>
      <c r="B3487" s="94">
        <v>3474</v>
      </c>
      <c r="C3487" s="43">
        <v>1051964</v>
      </c>
      <c r="D3487" s="25"/>
      <c r="E3487" s="36" t="s">
        <v>2023</v>
      </c>
      <c r="F3487" s="151" t="s">
        <v>28</v>
      </c>
      <c r="G3487" s="41" t="s">
        <v>27</v>
      </c>
      <c r="H3487" s="46" t="str">
        <f>IFERROR(IFERROR(IF(SEARCH("Usystems",$E3487)&gt;0,"Usystems"),IF(SEARCH("RIIFO",$E3487)&gt;0,"RIIFO","Uponor")),"Uponor")</f>
        <v>Uponor</v>
      </c>
      <c r="I3487" s="25" t="str">
        <f>IFERROR(MID($D3487,1,7)+0,"")</f>
        <v/>
      </c>
      <c r="J3487" s="25" t="str">
        <f>IFERROR(MID($D3487,10,7)+0,"")</f>
        <v/>
      </c>
      <c r="K3487" s="25" t="str">
        <f>IFERROR(MID($D3487,19,7)+0,"")</f>
        <v/>
      </c>
      <c r="L3487" s="25" t="str">
        <f>IFERROR(MID($D3487,28,7)+0,"")</f>
        <v/>
      </c>
      <c r="M3487" s="25" t="e">
        <f>IF(IFERROR(MID($Q3487,1,7)+0,"")&lt;1130000,IF(INDEX(C:C,MATCH(LEFT(Q3487,7)+0,I:I,0))&lt;1130000,"",INDEX(C:C,MATCH(LEFT(Q3487,7)+0,I:I,0))),IFERROR(MID($Q3487,1,7)+0,""))</f>
        <v>#N/A</v>
      </c>
      <c r="N3487" s="25" t="str">
        <f>IF(IFERROR(MID($Q3487,10,7)+0,"")&lt;1130000,"",IFERROR(MID($Q3487,10,7)+0,""))</f>
        <v/>
      </c>
      <c r="O3487" s="25" t="str">
        <f>IF(IFERROR(MID($Q3487,19,7)+0,"")&lt;1130000,"",IFERROR(MID($Q3487,19,7)+0,""))</f>
        <v/>
      </c>
      <c r="P3487" s="25" t="e">
        <f>IF(M3487="","",IF(N3487="",M3487,M3487&amp;", "&amp;N3487))</f>
        <v>#N/A</v>
      </c>
      <c r="Q3487" s="37">
        <v>1004750</v>
      </c>
      <c r="R3487" s="37"/>
      <c r="S3487" s="35" t="s">
        <v>104</v>
      </c>
      <c r="T3487" s="34" t="s">
        <v>36</v>
      </c>
      <c r="U3487" s="185">
        <v>74575</v>
      </c>
      <c r="V3487" s="188">
        <v>74575</v>
      </c>
      <c r="W3487" s="189">
        <v>74575</v>
      </c>
      <c r="X3487" s="31">
        <v>74575</v>
      </c>
      <c r="Y3487" s="90">
        <f>IFERROR(ROUND(X3487/W3487-1,2),"")</f>
        <v>0</v>
      </c>
      <c r="Z3487" s="31">
        <f>IF(OR(S3487="VLD MLC components",S3487="VLD MLC pipes",S3487="VLD PEX components",S3487="VLD PEX pipes",S3487="VLD PHC components",S3487="VLD PHC pipes",S3487="Controls VLD"),"По запросу",X3487)</f>
        <v>74575</v>
      </c>
      <c r="AA3487" s="63">
        <f>ROUND(X3487/1.2,3)</f>
        <v>62145.832999999999</v>
      </c>
      <c r="AB3487" s="23">
        <v>62145.832999999999</v>
      </c>
      <c r="AC3487" s="190">
        <f>IFERROR(ROUND(AA3487/AB3487-1,2),"")</f>
        <v>0</v>
      </c>
      <c r="AD3487" s="25">
        <v>84.456000000000003</v>
      </c>
      <c r="AE3487" s="25">
        <v>0.44894000000000001</v>
      </c>
      <c r="AF3487" s="25">
        <v>0</v>
      </c>
      <c r="AG3487" s="25" t="s">
        <v>22</v>
      </c>
      <c r="AH3487" s="25">
        <v>0</v>
      </c>
      <c r="AI3487" s="25">
        <v>0</v>
      </c>
      <c r="AJ3487" s="25" t="s">
        <v>19</v>
      </c>
      <c r="AK3487" s="42" t="s">
        <v>19</v>
      </c>
      <c r="AL3487" s="25" t="s">
        <v>19</v>
      </c>
      <c r="AM3487" s="25">
        <v>1</v>
      </c>
      <c r="AN3487" s="25" t="s">
        <v>22</v>
      </c>
      <c r="AO3487" s="25" t="s">
        <v>22</v>
      </c>
      <c r="AP3487" s="25" t="s">
        <v>22</v>
      </c>
      <c r="AQ3487" s="25"/>
      <c r="AR3487" s="94"/>
      <c r="AS3487" s="157" t="s">
        <v>22</v>
      </c>
      <c r="AT3487" s="93">
        <v>42942</v>
      </c>
      <c r="AU3487" s="92" t="s">
        <v>22</v>
      </c>
      <c r="AV3487" s="91" t="s">
        <v>48</v>
      </c>
      <c r="AW3487" s="92" t="s">
        <v>48</v>
      </c>
      <c r="AX3487" s="92" t="s">
        <v>48</v>
      </c>
      <c r="AY3487" s="91" t="s">
        <v>152</v>
      </c>
      <c r="AZ3487" s="23"/>
      <c r="BA3487" s="25">
        <v>0</v>
      </c>
      <c r="BB3487" t="s">
        <v>48</v>
      </c>
      <c r="BC3487" t="e">
        <v>#N/A</v>
      </c>
      <c r="BD3487" t="e">
        <f>IF(Z3487=BC3487,"OK")</f>
        <v>#N/A</v>
      </c>
      <c r="BE3487">
        <v>84.456000000000003</v>
      </c>
      <c r="BF3487">
        <v>0.44894000000000001</v>
      </c>
      <c r="BG3487" t="s">
        <v>22</v>
      </c>
      <c r="BH3487" t="s">
        <v>22</v>
      </c>
      <c r="BI3487" t="s">
        <v>22</v>
      </c>
      <c r="BJ3487">
        <v>0</v>
      </c>
      <c r="BK3487">
        <v>0</v>
      </c>
      <c r="BN3487" s="183"/>
    </row>
    <row r="3488" spans="1:66" ht="38.25" x14ac:dyDescent="0.25">
      <c r="A3488" s="1"/>
      <c r="B3488" s="94">
        <v>3475</v>
      </c>
      <c r="C3488" s="43">
        <v>1051976</v>
      </c>
      <c r="D3488" s="25"/>
      <c r="E3488" s="36" t="s">
        <v>2022</v>
      </c>
      <c r="F3488" s="151" t="s">
        <v>28</v>
      </c>
      <c r="G3488" s="41" t="s">
        <v>27</v>
      </c>
      <c r="H3488" s="46" t="str">
        <f>IFERROR(IFERROR(IF(SEARCH("Usystems",$E3488)&gt;0,"Usystems"),IF(SEARCH("RIIFO",$E3488)&gt;0,"RIIFO","Uponor")),"Uponor")</f>
        <v>Uponor</v>
      </c>
      <c r="I3488" s="25" t="str">
        <f>IFERROR(MID($D3488,1,7)+0,"")</f>
        <v/>
      </c>
      <c r="J3488" s="25" t="str">
        <f>IFERROR(MID($D3488,10,7)+0,"")</f>
        <v/>
      </c>
      <c r="K3488" s="25" t="str">
        <f>IFERROR(MID($D3488,19,7)+0,"")</f>
        <v/>
      </c>
      <c r="L3488" s="25" t="str">
        <f>IFERROR(MID($D3488,28,7)+0,"")</f>
        <v/>
      </c>
      <c r="M3488" s="25" t="e">
        <f>IF(IFERROR(MID($Q3488,1,7)+0,"")&lt;1130000,IF(INDEX(C:C,MATCH(LEFT(Q3488,7)+0,I:I,0))&lt;1130000,"",INDEX(C:C,MATCH(LEFT(Q3488,7)+0,I:I,0))),IFERROR(MID($Q3488,1,7)+0,""))</f>
        <v>#N/A</v>
      </c>
      <c r="N3488" s="25" t="str">
        <f>IF(IFERROR(MID($Q3488,10,7)+0,"")&lt;1130000,"",IFERROR(MID($Q3488,10,7)+0,""))</f>
        <v/>
      </c>
      <c r="O3488" s="25" t="str">
        <f>IF(IFERROR(MID($Q3488,19,7)+0,"")&lt;1130000,"",IFERROR(MID($Q3488,19,7)+0,""))</f>
        <v/>
      </c>
      <c r="P3488" s="25" t="e">
        <f>IF(M3488="","",IF(N3488="",M3488,M3488&amp;", "&amp;N3488))</f>
        <v>#N/A</v>
      </c>
      <c r="Q3488" s="37">
        <v>1004762</v>
      </c>
      <c r="R3488" s="37"/>
      <c r="S3488" s="35" t="s">
        <v>104</v>
      </c>
      <c r="T3488" s="34" t="s">
        <v>36</v>
      </c>
      <c r="U3488" s="185">
        <v>104012</v>
      </c>
      <c r="V3488" s="188">
        <v>104012</v>
      </c>
      <c r="W3488" s="189">
        <v>104012</v>
      </c>
      <c r="X3488" s="31">
        <v>104012</v>
      </c>
      <c r="Y3488" s="90">
        <f>IFERROR(ROUND(X3488/W3488-1,2),"")</f>
        <v>0</v>
      </c>
      <c r="Z3488" s="31">
        <f>IF(OR(S3488="VLD MLC components",S3488="VLD MLC pipes",S3488="VLD PEX components",S3488="VLD PEX pipes",S3488="VLD PHC components",S3488="VLD PHC pipes",S3488="Controls VLD"),"По запросу",X3488)</f>
        <v>104012</v>
      </c>
      <c r="AA3488" s="63">
        <f>ROUND(X3488/1.2,3)</f>
        <v>86676.667000000001</v>
      </c>
      <c r="AB3488" s="23">
        <v>86676.667000000001</v>
      </c>
      <c r="AC3488" s="190">
        <f>IFERROR(ROUND(AA3488/AB3488-1,2),"")</f>
        <v>0</v>
      </c>
      <c r="AD3488" s="25">
        <v>84.8</v>
      </c>
      <c r="AE3488" s="25">
        <v>1.5549999999999999</v>
      </c>
      <c r="AF3488" s="25">
        <v>0</v>
      </c>
      <c r="AG3488" s="25" t="s">
        <v>22</v>
      </c>
      <c r="AH3488" s="25">
        <v>0</v>
      </c>
      <c r="AI3488" s="25">
        <v>0</v>
      </c>
      <c r="AJ3488" s="25" t="s">
        <v>19</v>
      </c>
      <c r="AK3488" s="42" t="s">
        <v>19</v>
      </c>
      <c r="AL3488" s="25" t="s">
        <v>19</v>
      </c>
      <c r="AM3488" s="25">
        <v>1</v>
      </c>
      <c r="AN3488" s="25" t="s">
        <v>22</v>
      </c>
      <c r="AO3488" s="25" t="s">
        <v>22</v>
      </c>
      <c r="AP3488" s="25" t="s">
        <v>22</v>
      </c>
      <c r="AQ3488" s="25"/>
      <c r="AR3488" s="94"/>
      <c r="AS3488" s="157" t="s">
        <v>22</v>
      </c>
      <c r="AT3488" s="93">
        <v>42942</v>
      </c>
      <c r="AU3488" s="92" t="s">
        <v>22</v>
      </c>
      <c r="AV3488" s="91" t="s">
        <v>48</v>
      </c>
      <c r="AW3488" s="92" t="s">
        <v>48</v>
      </c>
      <c r="AX3488" s="92" t="s">
        <v>48</v>
      </c>
      <c r="AY3488" s="91" t="s">
        <v>152</v>
      </c>
      <c r="AZ3488" s="23"/>
      <c r="BA3488" s="25">
        <v>0</v>
      </c>
      <c r="BB3488" t="s">
        <v>48</v>
      </c>
      <c r="BC3488" t="e">
        <v>#N/A</v>
      </c>
      <c r="BD3488" t="e">
        <f>IF(Z3488=BC3488,"OK")</f>
        <v>#N/A</v>
      </c>
      <c r="BE3488">
        <v>84.8</v>
      </c>
      <c r="BF3488">
        <v>1.5549999999999999</v>
      </c>
      <c r="BG3488" t="s">
        <v>22</v>
      </c>
      <c r="BH3488" t="s">
        <v>22</v>
      </c>
      <c r="BI3488" t="s">
        <v>22</v>
      </c>
      <c r="BJ3488">
        <v>0</v>
      </c>
      <c r="BK3488">
        <v>0</v>
      </c>
      <c r="BN3488" s="183"/>
    </row>
    <row r="3489" spans="1:66" ht="38.25" x14ac:dyDescent="0.25">
      <c r="A3489" s="1"/>
      <c r="B3489" s="94">
        <v>3476</v>
      </c>
      <c r="C3489" s="43">
        <v>1051977</v>
      </c>
      <c r="D3489" s="25"/>
      <c r="E3489" s="36" t="s">
        <v>2021</v>
      </c>
      <c r="F3489" s="151" t="s">
        <v>28</v>
      </c>
      <c r="G3489" s="41" t="s">
        <v>27</v>
      </c>
      <c r="H3489" s="46" t="str">
        <f>IFERROR(IFERROR(IF(SEARCH("Usystems",$E3489)&gt;0,"Usystems"),IF(SEARCH("RIIFO",$E3489)&gt;0,"RIIFO","Uponor")),"Uponor")</f>
        <v>Uponor</v>
      </c>
      <c r="I3489" s="25" t="str">
        <f>IFERROR(MID($D3489,1,7)+0,"")</f>
        <v/>
      </c>
      <c r="J3489" s="25" t="str">
        <f>IFERROR(MID($D3489,10,7)+0,"")</f>
        <v/>
      </c>
      <c r="K3489" s="25" t="str">
        <f>IFERROR(MID($D3489,19,7)+0,"")</f>
        <v/>
      </c>
      <c r="L3489" s="25" t="str">
        <f>IFERROR(MID($D3489,28,7)+0,"")</f>
        <v/>
      </c>
      <c r="M3489" s="25" t="e">
        <f>IF(IFERROR(MID($Q3489,1,7)+0,"")&lt;1130000,IF(INDEX(C:C,MATCH(LEFT(Q3489,7)+0,I:I,0))&lt;1130000,"",INDEX(C:C,MATCH(LEFT(Q3489,7)+0,I:I,0))),IFERROR(MID($Q3489,1,7)+0,""))</f>
        <v>#N/A</v>
      </c>
      <c r="N3489" s="25" t="str">
        <f>IF(IFERROR(MID($Q3489,10,7)+0,"")&lt;1130000,"",IFERROR(MID($Q3489,10,7)+0,""))</f>
        <v/>
      </c>
      <c r="O3489" s="25" t="str">
        <f>IF(IFERROR(MID($Q3489,19,7)+0,"")&lt;1130000,"",IFERROR(MID($Q3489,19,7)+0,""))</f>
        <v/>
      </c>
      <c r="P3489" s="25" t="e">
        <f>IF(M3489="","",IF(N3489="",M3489,M3489&amp;", "&amp;N3489))</f>
        <v>#N/A</v>
      </c>
      <c r="Q3489" s="37">
        <v>1004763</v>
      </c>
      <c r="R3489" s="37"/>
      <c r="S3489" s="35" t="s">
        <v>104</v>
      </c>
      <c r="T3489" s="34" t="s">
        <v>36</v>
      </c>
      <c r="U3489" s="185">
        <v>135161</v>
      </c>
      <c r="V3489" s="188">
        <v>135161</v>
      </c>
      <c r="W3489" s="189">
        <v>135161</v>
      </c>
      <c r="X3489" s="31">
        <v>135161</v>
      </c>
      <c r="Y3489" s="90">
        <f>IFERROR(ROUND(X3489/W3489-1,2),"")</f>
        <v>0</v>
      </c>
      <c r="Z3489" s="31">
        <f>IF(OR(S3489="VLD MLC components",S3489="VLD MLC pipes",S3489="VLD PEX components",S3489="VLD PEX pipes",S3489="VLD PHC components",S3489="VLD PHC pipes",S3489="Controls VLD"),"По запросу",X3489)</f>
        <v>135161</v>
      </c>
      <c r="AA3489" s="63">
        <f>ROUND(X3489/1.2,3)</f>
        <v>112634.167</v>
      </c>
      <c r="AB3489" s="23">
        <v>112634.167</v>
      </c>
      <c r="AC3489" s="190">
        <f>IFERROR(ROUND(AA3489/AB3489-1,2),"")</f>
        <v>0</v>
      </c>
      <c r="AD3489" s="25">
        <v>116.8</v>
      </c>
      <c r="AE3489" s="25">
        <v>2.42</v>
      </c>
      <c r="AF3489" s="25">
        <v>0</v>
      </c>
      <c r="AG3489" s="25" t="s">
        <v>22</v>
      </c>
      <c r="AH3489" s="25">
        <v>0</v>
      </c>
      <c r="AI3489" s="25">
        <v>0</v>
      </c>
      <c r="AJ3489" s="25" t="s">
        <v>19</v>
      </c>
      <c r="AK3489" s="42" t="s">
        <v>19</v>
      </c>
      <c r="AL3489" s="25" t="s">
        <v>19</v>
      </c>
      <c r="AM3489" s="25">
        <v>1</v>
      </c>
      <c r="AN3489" s="25" t="s">
        <v>22</v>
      </c>
      <c r="AO3489" s="25" t="s">
        <v>22</v>
      </c>
      <c r="AP3489" s="25" t="s">
        <v>22</v>
      </c>
      <c r="AQ3489" s="25"/>
      <c r="AR3489" s="94"/>
      <c r="AS3489" s="157" t="s">
        <v>22</v>
      </c>
      <c r="AT3489" s="93">
        <v>42942</v>
      </c>
      <c r="AU3489" s="92" t="s">
        <v>22</v>
      </c>
      <c r="AV3489" s="91" t="s">
        <v>48</v>
      </c>
      <c r="AW3489" s="92" t="s">
        <v>48</v>
      </c>
      <c r="AX3489" s="92" t="s">
        <v>48</v>
      </c>
      <c r="AY3489" s="91" t="s">
        <v>152</v>
      </c>
      <c r="AZ3489" s="23"/>
      <c r="BA3489" s="25">
        <v>0</v>
      </c>
      <c r="BB3489" t="s">
        <v>48</v>
      </c>
      <c r="BC3489" t="e">
        <v>#N/A</v>
      </c>
      <c r="BD3489" t="e">
        <f>IF(Z3489=BC3489,"OK")</f>
        <v>#N/A</v>
      </c>
      <c r="BE3489">
        <v>116.8</v>
      </c>
      <c r="BF3489">
        <v>2.42</v>
      </c>
      <c r="BG3489" t="s">
        <v>22</v>
      </c>
      <c r="BH3489" t="s">
        <v>22</v>
      </c>
      <c r="BI3489" t="s">
        <v>22</v>
      </c>
      <c r="BJ3489">
        <v>0</v>
      </c>
      <c r="BK3489">
        <v>0</v>
      </c>
      <c r="BN3489" s="183"/>
    </row>
    <row r="3490" spans="1:66" ht="38.25" x14ac:dyDescent="0.25">
      <c r="A3490" s="1"/>
      <c r="B3490" s="94">
        <v>3477</v>
      </c>
      <c r="C3490" s="43">
        <v>1051986</v>
      </c>
      <c r="D3490" s="25"/>
      <c r="E3490" s="36" t="s">
        <v>2020</v>
      </c>
      <c r="F3490" s="151" t="s">
        <v>28</v>
      </c>
      <c r="G3490" s="41" t="s">
        <v>27</v>
      </c>
      <c r="H3490" s="46" t="str">
        <f>IFERROR(IFERROR(IF(SEARCH("Usystems",$E3490)&gt;0,"Usystems"),IF(SEARCH("RIIFO",$E3490)&gt;0,"RIIFO","Uponor")),"Uponor")</f>
        <v>Uponor</v>
      </c>
      <c r="I3490" s="25" t="str">
        <f>IFERROR(MID($D3490,1,7)+0,"")</f>
        <v/>
      </c>
      <c r="J3490" s="25" t="str">
        <f>IFERROR(MID($D3490,10,7)+0,"")</f>
        <v/>
      </c>
      <c r="K3490" s="25" t="str">
        <f>IFERROR(MID($D3490,19,7)+0,"")</f>
        <v/>
      </c>
      <c r="L3490" s="25" t="str">
        <f>IFERROR(MID($D3490,28,7)+0,"")</f>
        <v/>
      </c>
      <c r="M3490" s="25" t="e">
        <f>IF(IFERROR(MID($Q3490,1,7)+0,"")&lt;1130000,IF(INDEX(C:C,MATCH(LEFT(Q3490,7)+0,I:I,0))&lt;1130000,"",INDEX(C:C,MATCH(LEFT(Q3490,7)+0,I:I,0))),IFERROR(MID($Q3490,1,7)+0,""))</f>
        <v>#N/A</v>
      </c>
      <c r="N3490" s="25" t="str">
        <f>IF(IFERROR(MID($Q3490,10,7)+0,"")&lt;1130000,"",IFERROR(MID($Q3490,10,7)+0,""))</f>
        <v/>
      </c>
      <c r="O3490" s="25" t="str">
        <f>IF(IFERROR(MID($Q3490,19,7)+0,"")&lt;1130000,"",IFERROR(MID($Q3490,19,7)+0,""))</f>
        <v/>
      </c>
      <c r="P3490" s="25" t="e">
        <f>IF(M3490="","",IF(N3490="",M3490,M3490&amp;", "&amp;N3490))</f>
        <v>#N/A</v>
      </c>
      <c r="Q3490" s="37">
        <v>1004766</v>
      </c>
      <c r="R3490" s="37"/>
      <c r="S3490" s="35" t="s">
        <v>104</v>
      </c>
      <c r="T3490" s="34" t="s">
        <v>36</v>
      </c>
      <c r="U3490" s="185">
        <v>121398</v>
      </c>
      <c r="V3490" s="188">
        <v>121398</v>
      </c>
      <c r="W3490" s="189">
        <v>121398</v>
      </c>
      <c r="X3490" s="31">
        <v>121398</v>
      </c>
      <c r="Y3490" s="90">
        <f>IFERROR(ROUND(X3490/W3490-1,2),"")</f>
        <v>0</v>
      </c>
      <c r="Z3490" s="31">
        <f>IF(OR(S3490="VLD MLC components",S3490="VLD MLC pipes",S3490="VLD PEX components",S3490="VLD PEX pipes",S3490="VLD PHC components",S3490="VLD PHC pipes",S3490="Controls VLD"),"По запросу",X3490)</f>
        <v>121398</v>
      </c>
      <c r="AA3490" s="63">
        <f>ROUND(X3490/1.2,3)</f>
        <v>101165</v>
      </c>
      <c r="AB3490" s="23">
        <v>101165</v>
      </c>
      <c r="AC3490" s="190">
        <f>IFERROR(ROUND(AA3490/AB3490-1,2),"")</f>
        <v>0</v>
      </c>
      <c r="AD3490" s="25">
        <v>117.78</v>
      </c>
      <c r="AE3490" s="25">
        <v>2</v>
      </c>
      <c r="AF3490" s="25">
        <v>0</v>
      </c>
      <c r="AG3490" s="25" t="s">
        <v>22</v>
      </c>
      <c r="AH3490" s="25">
        <v>0</v>
      </c>
      <c r="AI3490" s="25">
        <v>0</v>
      </c>
      <c r="AJ3490" s="25" t="s">
        <v>19</v>
      </c>
      <c r="AK3490" s="42" t="s">
        <v>19</v>
      </c>
      <c r="AL3490" s="25" t="s">
        <v>19</v>
      </c>
      <c r="AM3490" s="25">
        <v>1</v>
      </c>
      <c r="AN3490" s="25" t="s">
        <v>22</v>
      </c>
      <c r="AO3490" s="25" t="s">
        <v>22</v>
      </c>
      <c r="AP3490" s="25" t="s">
        <v>22</v>
      </c>
      <c r="AQ3490" s="25"/>
      <c r="AR3490" s="94"/>
      <c r="AS3490" s="157" t="s">
        <v>22</v>
      </c>
      <c r="AT3490" s="93">
        <v>42942</v>
      </c>
      <c r="AU3490" s="92" t="s">
        <v>22</v>
      </c>
      <c r="AV3490" s="91" t="s">
        <v>48</v>
      </c>
      <c r="AW3490" s="92" t="s">
        <v>48</v>
      </c>
      <c r="AX3490" s="92" t="s">
        <v>48</v>
      </c>
      <c r="AY3490" s="91" t="s">
        <v>152</v>
      </c>
      <c r="AZ3490" s="23"/>
      <c r="BA3490" s="25">
        <v>0</v>
      </c>
      <c r="BB3490" t="s">
        <v>48</v>
      </c>
      <c r="BC3490" t="e">
        <v>#N/A</v>
      </c>
      <c r="BD3490" t="e">
        <f>IF(Z3490=BC3490,"OK")</f>
        <v>#N/A</v>
      </c>
      <c r="BE3490">
        <v>117.78</v>
      </c>
      <c r="BF3490">
        <v>2</v>
      </c>
      <c r="BG3490" t="s">
        <v>22</v>
      </c>
      <c r="BH3490" t="s">
        <v>22</v>
      </c>
      <c r="BI3490" t="s">
        <v>22</v>
      </c>
      <c r="BJ3490">
        <v>0</v>
      </c>
      <c r="BK3490">
        <v>0</v>
      </c>
      <c r="BN3490" s="183"/>
    </row>
    <row r="3491" spans="1:66" ht="25.5" x14ac:dyDescent="0.25">
      <c r="A3491" s="1"/>
      <c r="B3491" s="94">
        <v>3478</v>
      </c>
      <c r="C3491" s="43">
        <v>1046821</v>
      </c>
      <c r="D3491" s="25"/>
      <c r="E3491" s="27" t="s">
        <v>2019</v>
      </c>
      <c r="F3491" s="213" t="s">
        <v>21</v>
      </c>
      <c r="G3491" s="41" t="s">
        <v>585</v>
      </c>
      <c r="H3491" s="46" t="str">
        <f>IFERROR(IFERROR(IF(SEARCH("Usystems",$E3491)&gt;0,"Usystems"),IF(SEARCH("RIIFO",$E3491)&gt;0,"RIIFO","Uponor")),"Uponor")</f>
        <v>Uponor</v>
      </c>
      <c r="I3491" s="25" t="str">
        <f>IFERROR(MID($D3491,1,7)+0,"")</f>
        <v/>
      </c>
      <c r="J3491" s="25" t="str">
        <f>IFERROR(MID($D3491,10,7)+0,"")</f>
        <v/>
      </c>
      <c r="K3491" s="25" t="str">
        <f>IFERROR(MID($D3491,19,7)+0,"")</f>
        <v/>
      </c>
      <c r="L3491" s="25" t="str">
        <f>IFERROR(MID($D3491,28,7)+0,"")</f>
        <v/>
      </c>
      <c r="M3491" s="25" t="str">
        <f>IF(IFERROR(MID($Q3491,1,7)+0,"")&lt;1130000,IF(INDEX(C:C,MATCH(LEFT(Q3491,7)+0,I:I,0))&lt;1130000,"",INDEX(C:C,MATCH(LEFT(Q3491,7)+0,I:I,0))),IFERROR(MID($Q3491,1,7)+0,""))</f>
        <v/>
      </c>
      <c r="N3491" s="25" t="str">
        <f>IF(IFERROR(MID($Q3491,10,7)+0,"")&lt;1130000,"",IFERROR(MID($Q3491,10,7)+0,""))</f>
        <v/>
      </c>
      <c r="O3491" s="25" t="str">
        <f>IF(IFERROR(MID($Q3491,19,7)+0,"")&lt;1130000,"",IFERROR(MID($Q3491,19,7)+0,""))</f>
        <v/>
      </c>
      <c r="P3491" s="25" t="str">
        <f>IF(M3491="","",IF(N3491="",M3491,M3491&amp;", "&amp;N3491))</f>
        <v/>
      </c>
      <c r="Q3491" s="25"/>
      <c r="R3491" s="25"/>
      <c r="S3491" s="35" t="s">
        <v>104</v>
      </c>
      <c r="T3491" s="34" t="s">
        <v>36</v>
      </c>
      <c r="U3491" s="185">
        <v>28336</v>
      </c>
      <c r="V3491" s="188">
        <v>28336</v>
      </c>
      <c r="W3491" s="189">
        <v>28336</v>
      </c>
      <c r="X3491" s="31">
        <v>28336</v>
      </c>
      <c r="Y3491" s="90">
        <f>IFERROR(ROUND(X3491/W3491-1,2),"")</f>
        <v>0</v>
      </c>
      <c r="Z3491" s="31">
        <f>IF(OR(S3491="VLD MLC components",S3491="VLD MLC pipes",S3491="VLD PEX components",S3491="VLD PEX pipes",S3491="VLD PHC components",S3491="VLD PHC pipes",S3491="Controls VLD"),"По запросу",X3491)</f>
        <v>28336</v>
      </c>
      <c r="AA3491" s="63">
        <f>ROUND(X3491/1.2,3)</f>
        <v>23613.332999999999</v>
      </c>
      <c r="AB3491" s="23">
        <v>23613.332999999999</v>
      </c>
      <c r="AC3491" s="190">
        <f>IFERROR(ROUND(AA3491/AB3491-1,2),"")</f>
        <v>0</v>
      </c>
      <c r="AD3491" s="25">
        <v>26.28</v>
      </c>
      <c r="AE3491" s="25">
        <v>0.14399999999999999</v>
      </c>
      <c r="AF3491" s="25">
        <v>1</v>
      </c>
      <c r="AG3491" s="25">
        <v>1</v>
      </c>
      <c r="AH3491" s="25">
        <v>1</v>
      </c>
      <c r="AI3491" s="25">
        <v>1</v>
      </c>
      <c r="AJ3491" s="25" t="s">
        <v>20</v>
      </c>
      <c r="AK3491" s="22" t="s">
        <v>20</v>
      </c>
      <c r="AL3491" s="25" t="s">
        <v>20</v>
      </c>
      <c r="AM3491" s="25">
        <v>1</v>
      </c>
      <c r="AN3491" s="25" t="s">
        <v>22</v>
      </c>
      <c r="AO3491" s="25" t="s">
        <v>22</v>
      </c>
      <c r="AP3491" s="25" t="s">
        <v>22</v>
      </c>
      <c r="AQ3491" s="25"/>
      <c r="AR3491" s="94"/>
      <c r="AS3491" s="157">
        <v>1</v>
      </c>
      <c r="AT3491" s="93">
        <v>42942</v>
      </c>
      <c r="AU3491" s="92" t="s">
        <v>22</v>
      </c>
      <c r="AV3491" s="91" t="s">
        <v>152</v>
      </c>
      <c r="AW3491" s="92" t="s">
        <v>152</v>
      </c>
      <c r="AX3491" s="92" t="s">
        <v>48</v>
      </c>
      <c r="AY3491" s="91" t="s">
        <v>152</v>
      </c>
      <c r="AZ3491" s="23"/>
      <c r="BA3491" s="25" t="s">
        <v>2018</v>
      </c>
      <c r="BB3491" t="s">
        <v>25</v>
      </c>
      <c r="BC3491">
        <v>28336</v>
      </c>
      <c r="BD3491" t="str">
        <f>IF(Z3491=BC3491,"OK")</f>
        <v>OK</v>
      </c>
      <c r="BE3491">
        <v>26.28</v>
      </c>
      <c r="BF3491">
        <v>0.14399999999999999</v>
      </c>
      <c r="BG3491" t="s">
        <v>22</v>
      </c>
      <c r="BH3491" t="s">
        <v>22</v>
      </c>
      <c r="BI3491" t="s">
        <v>22</v>
      </c>
      <c r="BJ3491">
        <v>0</v>
      </c>
      <c r="BK3491">
        <v>0</v>
      </c>
      <c r="BN3491" s="183"/>
    </row>
    <row r="3492" spans="1:66" ht="25.5" x14ac:dyDescent="0.25">
      <c r="A3492" s="1"/>
      <c r="B3492" s="94">
        <v>3479</v>
      </c>
      <c r="C3492" s="43">
        <v>1057386</v>
      </c>
      <c r="D3492" s="25"/>
      <c r="E3492" s="27" t="s">
        <v>2017</v>
      </c>
      <c r="F3492" s="213" t="s">
        <v>21</v>
      </c>
      <c r="G3492" s="41" t="s">
        <v>585</v>
      </c>
      <c r="H3492" s="46" t="str">
        <f>IFERROR(IFERROR(IF(SEARCH("Usystems",$E3492)&gt;0,"Usystems"),IF(SEARCH("RIIFO",$E3492)&gt;0,"RIIFO","Uponor")),"Uponor")</f>
        <v>Uponor</v>
      </c>
      <c r="I3492" s="25" t="str">
        <f>IFERROR(MID($D3492,1,7)+0,"")</f>
        <v/>
      </c>
      <c r="J3492" s="25" t="str">
        <f>IFERROR(MID($D3492,10,7)+0,"")</f>
        <v/>
      </c>
      <c r="K3492" s="25" t="str">
        <f>IFERROR(MID($D3492,19,7)+0,"")</f>
        <v/>
      </c>
      <c r="L3492" s="25" t="str">
        <f>IFERROR(MID($D3492,28,7)+0,"")</f>
        <v/>
      </c>
      <c r="M3492" s="25" t="str">
        <f>IF(IFERROR(MID($Q3492,1,7)+0,"")&lt;1130000,IF(INDEX(C:C,MATCH(LEFT(Q3492,7)+0,I:I,0))&lt;1130000,"",INDEX(C:C,MATCH(LEFT(Q3492,7)+0,I:I,0))),IFERROR(MID($Q3492,1,7)+0,""))</f>
        <v/>
      </c>
      <c r="N3492" s="25" t="str">
        <f>IF(IFERROR(MID($Q3492,10,7)+0,"")&lt;1130000,"",IFERROR(MID($Q3492,10,7)+0,""))</f>
        <v/>
      </c>
      <c r="O3492" s="25" t="str">
        <f>IF(IFERROR(MID($Q3492,19,7)+0,"")&lt;1130000,"",IFERROR(MID($Q3492,19,7)+0,""))</f>
        <v/>
      </c>
      <c r="P3492" s="25" t="str">
        <f>IF(M3492="","",IF(N3492="",M3492,M3492&amp;", "&amp;N3492))</f>
        <v/>
      </c>
      <c r="Q3492" s="25"/>
      <c r="R3492" s="25"/>
      <c r="S3492" s="35" t="s">
        <v>104</v>
      </c>
      <c r="T3492" s="34" t="s">
        <v>36</v>
      </c>
      <c r="U3492" s="185">
        <v>59134</v>
      </c>
      <c r="V3492" s="188">
        <v>59134</v>
      </c>
      <c r="W3492" s="189">
        <v>59134</v>
      </c>
      <c r="X3492" s="31">
        <v>59134</v>
      </c>
      <c r="Y3492" s="90">
        <f>IFERROR(ROUND(X3492/W3492-1,2),"")</f>
        <v>0</v>
      </c>
      <c r="Z3492" s="31">
        <f>IF(OR(S3492="VLD MLC components",S3492="VLD MLC pipes",S3492="VLD PEX components",S3492="VLD PEX pipes",S3492="VLD PHC components",S3492="VLD PHC pipes",S3492="Controls VLD"),"По запросу",X3492)</f>
        <v>59134</v>
      </c>
      <c r="AA3492" s="63">
        <f>ROUND(X3492/1.2,3)</f>
        <v>49278.332999999999</v>
      </c>
      <c r="AB3492" s="23">
        <v>49278.332999999999</v>
      </c>
      <c r="AC3492" s="190">
        <f>IFERROR(ROUND(AA3492/AB3492-1,2),"")</f>
        <v>0</v>
      </c>
      <c r="AD3492" s="25">
        <v>54.96</v>
      </c>
      <c r="AE3492" s="25">
        <v>0.31</v>
      </c>
      <c r="AF3492" s="25">
        <v>10</v>
      </c>
      <c r="AG3492" s="25">
        <v>10</v>
      </c>
      <c r="AH3492" s="25">
        <v>10</v>
      </c>
      <c r="AI3492" s="25">
        <v>10</v>
      </c>
      <c r="AJ3492" s="25" t="s">
        <v>20</v>
      </c>
      <c r="AK3492" s="22" t="s">
        <v>20</v>
      </c>
      <c r="AL3492" s="25" t="s">
        <v>20</v>
      </c>
      <c r="AM3492" s="25">
        <v>1</v>
      </c>
      <c r="AN3492" s="25" t="s">
        <v>22</v>
      </c>
      <c r="AO3492" s="25" t="s">
        <v>22</v>
      </c>
      <c r="AP3492" s="25" t="s">
        <v>22</v>
      </c>
      <c r="AQ3492" s="25"/>
      <c r="AR3492" s="94"/>
      <c r="AS3492" s="157">
        <v>10</v>
      </c>
      <c r="AT3492" s="93">
        <v>42942</v>
      </c>
      <c r="AU3492" s="92" t="s">
        <v>22</v>
      </c>
      <c r="AV3492" s="91" t="s">
        <v>152</v>
      </c>
      <c r="AW3492" s="92" t="s">
        <v>152</v>
      </c>
      <c r="AX3492" s="92" t="s">
        <v>48</v>
      </c>
      <c r="AY3492" s="91" t="s">
        <v>152</v>
      </c>
      <c r="AZ3492" s="23"/>
      <c r="BA3492" s="25" t="s">
        <v>2016</v>
      </c>
      <c r="BB3492" t="s">
        <v>25</v>
      </c>
      <c r="BC3492">
        <v>59134</v>
      </c>
      <c r="BD3492" t="str">
        <f>IF(Z3492=BC3492,"OK")</f>
        <v>OK</v>
      </c>
      <c r="BE3492">
        <v>54.96</v>
      </c>
      <c r="BF3492">
        <v>0.31</v>
      </c>
      <c r="BG3492" t="s">
        <v>22</v>
      </c>
      <c r="BH3492" t="s">
        <v>22</v>
      </c>
      <c r="BI3492" t="s">
        <v>22</v>
      </c>
      <c r="BJ3492">
        <v>0</v>
      </c>
      <c r="BK3492">
        <v>0</v>
      </c>
      <c r="BN3492" s="183"/>
    </row>
    <row r="3493" spans="1:66" ht="38.25" x14ac:dyDescent="0.25">
      <c r="A3493" s="1"/>
      <c r="B3493" s="94">
        <v>3480</v>
      </c>
      <c r="C3493" s="43">
        <v>1051906</v>
      </c>
      <c r="D3493" s="25"/>
      <c r="E3493" s="27" t="s">
        <v>2015</v>
      </c>
      <c r="F3493" s="213" t="s">
        <v>21</v>
      </c>
      <c r="G3493" s="28"/>
      <c r="H3493" s="46" t="str">
        <f>IFERROR(IFERROR(IF(SEARCH("Usystems",$E3493)&gt;0,"Usystems"),IF(SEARCH("RIIFO",$E3493)&gt;0,"RIIFO","Uponor")),"Uponor")</f>
        <v>Uponor</v>
      </c>
      <c r="I3493" s="25" t="str">
        <f>IFERROR(MID($D3493,1,7)+0,"")</f>
        <v/>
      </c>
      <c r="J3493" s="25" t="str">
        <f>IFERROR(MID($D3493,10,7)+0,"")</f>
        <v/>
      </c>
      <c r="K3493" s="25" t="str">
        <f>IFERROR(MID($D3493,19,7)+0,"")</f>
        <v/>
      </c>
      <c r="L3493" s="25" t="str">
        <f>IFERROR(MID($D3493,28,7)+0,"")</f>
        <v/>
      </c>
      <c r="M3493" s="25" t="str">
        <f>IF(IFERROR(MID($Q3493,1,7)+0,"")&lt;1130000,IF(INDEX(C:C,MATCH(LEFT(Q3493,7)+0,I:I,0))&lt;1130000,"",INDEX(C:C,MATCH(LEFT(Q3493,7)+0,I:I,0))),IFERROR(MID($Q3493,1,7)+0,""))</f>
        <v/>
      </c>
      <c r="N3493" s="25" t="str">
        <f>IF(IFERROR(MID($Q3493,10,7)+0,"")&lt;1130000,"",IFERROR(MID($Q3493,10,7)+0,""))</f>
        <v/>
      </c>
      <c r="O3493" s="25" t="str">
        <f>IF(IFERROR(MID($Q3493,19,7)+0,"")&lt;1130000,"",IFERROR(MID($Q3493,19,7)+0,""))</f>
        <v/>
      </c>
      <c r="P3493" s="25" t="str">
        <f>IF(M3493="","",IF(N3493="",M3493,M3493&amp;", "&amp;N3493))</f>
        <v/>
      </c>
      <c r="Q3493" s="25"/>
      <c r="R3493" s="25"/>
      <c r="S3493" s="35" t="s">
        <v>104</v>
      </c>
      <c r="T3493" s="34" t="s">
        <v>36</v>
      </c>
      <c r="U3493" s="185">
        <v>92155</v>
      </c>
      <c r="V3493" s="188">
        <v>92155</v>
      </c>
      <c r="W3493" s="189">
        <v>92155</v>
      </c>
      <c r="X3493" s="31">
        <v>92155</v>
      </c>
      <c r="Y3493" s="90">
        <f>IFERROR(ROUND(X3493/W3493-1,2),"")</f>
        <v>0</v>
      </c>
      <c r="Z3493" s="31">
        <f>IF(OR(S3493="VLD MLC components",S3493="VLD MLC pipes",S3493="VLD PEX components",S3493="VLD PEX pipes",S3493="VLD PHC components",S3493="VLD PHC pipes",S3493="Controls VLD"),"По запросу",X3493)</f>
        <v>92155</v>
      </c>
      <c r="AA3493" s="63">
        <f>ROUND(X3493/1.2,3)</f>
        <v>76795.832999999999</v>
      </c>
      <c r="AB3493" s="23">
        <v>76795.832999999999</v>
      </c>
      <c r="AC3493" s="190">
        <f>IFERROR(ROUND(AA3493/AB3493-1,2),"")</f>
        <v>0</v>
      </c>
      <c r="AD3493" s="25">
        <v>73</v>
      </c>
      <c r="AE3493" s="25">
        <v>1.5549999999999999</v>
      </c>
      <c r="AF3493" s="25">
        <v>0</v>
      </c>
      <c r="AG3493" s="25" t="s">
        <v>22</v>
      </c>
      <c r="AH3493" s="25">
        <v>0</v>
      </c>
      <c r="AI3493" s="25">
        <v>0</v>
      </c>
      <c r="AJ3493" s="25" t="s">
        <v>20</v>
      </c>
      <c r="AK3493" s="42" t="s">
        <v>19</v>
      </c>
      <c r="AL3493" s="25" t="s">
        <v>20</v>
      </c>
      <c r="AM3493" s="25">
        <v>1</v>
      </c>
      <c r="AN3493" s="25" t="s">
        <v>22</v>
      </c>
      <c r="AO3493" s="25" t="s">
        <v>22</v>
      </c>
      <c r="AP3493" s="25" t="s">
        <v>22</v>
      </c>
      <c r="AQ3493" s="25"/>
      <c r="AR3493" s="94"/>
      <c r="AS3493" s="157" t="s">
        <v>22</v>
      </c>
      <c r="AT3493" s="93">
        <v>42942</v>
      </c>
      <c r="AU3493" s="92" t="s">
        <v>22</v>
      </c>
      <c r="AV3493" s="91" t="s">
        <v>48</v>
      </c>
      <c r="AW3493" s="92" t="s">
        <v>48</v>
      </c>
      <c r="AX3493" s="92" t="s">
        <v>48</v>
      </c>
      <c r="AY3493" s="91" t="s">
        <v>152</v>
      </c>
      <c r="AZ3493" s="23"/>
      <c r="BA3493" s="25">
        <v>0</v>
      </c>
      <c r="BB3493" t="s">
        <v>48</v>
      </c>
      <c r="BC3493" t="e">
        <v>#N/A</v>
      </c>
      <c r="BD3493" t="e">
        <f>IF(Z3493=BC3493,"OK")</f>
        <v>#N/A</v>
      </c>
      <c r="BE3493">
        <v>73</v>
      </c>
      <c r="BF3493">
        <v>1.5549999999999999</v>
      </c>
      <c r="BG3493" t="s">
        <v>22</v>
      </c>
      <c r="BH3493" t="s">
        <v>22</v>
      </c>
      <c r="BI3493" t="s">
        <v>22</v>
      </c>
      <c r="BJ3493">
        <v>0</v>
      </c>
      <c r="BK3493">
        <v>0</v>
      </c>
      <c r="BN3493" s="183"/>
    </row>
    <row r="3494" spans="1:66" ht="25.5" x14ac:dyDescent="0.25">
      <c r="A3494" s="1"/>
      <c r="B3494" s="94">
        <v>3481</v>
      </c>
      <c r="C3494" s="43">
        <v>1051907</v>
      </c>
      <c r="D3494" s="25"/>
      <c r="E3494" s="27" t="s">
        <v>2014</v>
      </c>
      <c r="F3494" s="213" t="s">
        <v>21</v>
      </c>
      <c r="G3494" s="28"/>
      <c r="H3494" s="46" t="str">
        <f>IFERROR(IFERROR(IF(SEARCH("Usystems",$E3494)&gt;0,"Usystems"),IF(SEARCH("RIIFO",$E3494)&gt;0,"RIIFO","Uponor")),"Uponor")</f>
        <v>Uponor</v>
      </c>
      <c r="I3494" s="25" t="str">
        <f>IFERROR(MID($D3494,1,7)+0,"")</f>
        <v/>
      </c>
      <c r="J3494" s="25" t="str">
        <f>IFERROR(MID($D3494,10,7)+0,"")</f>
        <v/>
      </c>
      <c r="K3494" s="25" t="str">
        <f>IFERROR(MID($D3494,19,7)+0,"")</f>
        <v/>
      </c>
      <c r="L3494" s="25" t="str">
        <f>IFERROR(MID($D3494,28,7)+0,"")</f>
        <v/>
      </c>
      <c r="M3494" s="25" t="str">
        <f>IF(IFERROR(MID($Q3494,1,7)+0,"")&lt;1130000,IF(INDEX(C:C,MATCH(LEFT(Q3494,7)+0,I:I,0))&lt;1130000,"",INDEX(C:C,MATCH(LEFT(Q3494,7)+0,I:I,0))),IFERROR(MID($Q3494,1,7)+0,""))</f>
        <v/>
      </c>
      <c r="N3494" s="25" t="str">
        <f>IF(IFERROR(MID($Q3494,10,7)+0,"")&lt;1130000,"",IFERROR(MID($Q3494,10,7)+0,""))</f>
        <v/>
      </c>
      <c r="O3494" s="25" t="str">
        <f>IF(IFERROR(MID($Q3494,19,7)+0,"")&lt;1130000,"",IFERROR(MID($Q3494,19,7)+0,""))</f>
        <v/>
      </c>
      <c r="P3494" s="25" t="str">
        <f>IF(M3494="","",IF(N3494="",M3494,M3494&amp;", "&amp;N3494))</f>
        <v/>
      </c>
      <c r="Q3494" s="25"/>
      <c r="R3494" s="25"/>
      <c r="S3494" s="35" t="s">
        <v>104</v>
      </c>
      <c r="T3494" s="34" t="s">
        <v>36</v>
      </c>
      <c r="U3494" s="185">
        <v>131793</v>
      </c>
      <c r="V3494" s="188">
        <v>131793</v>
      </c>
      <c r="W3494" s="189">
        <v>131793</v>
      </c>
      <c r="X3494" s="31">
        <v>131793</v>
      </c>
      <c r="Y3494" s="90">
        <f>IFERROR(ROUND(X3494/W3494-1,2),"")</f>
        <v>0</v>
      </c>
      <c r="Z3494" s="31">
        <f>IF(OR(S3494="VLD MLC components",S3494="VLD MLC pipes",S3494="VLD PEX components",S3494="VLD PEX pipes",S3494="VLD PHC components",S3494="VLD PHC pipes",S3494="Controls VLD"),"По запросу",X3494)</f>
        <v>131793</v>
      </c>
      <c r="AA3494" s="63">
        <f>ROUND(X3494/1.2,3)</f>
        <v>109827.5</v>
      </c>
      <c r="AB3494" s="23">
        <v>109827.5</v>
      </c>
      <c r="AC3494" s="190">
        <f>IFERROR(ROUND(AA3494/AB3494-1,2),"")</f>
        <v>0</v>
      </c>
      <c r="AD3494" s="25">
        <v>102</v>
      </c>
      <c r="AE3494" s="25">
        <v>1.5875999999999999</v>
      </c>
      <c r="AF3494" s="25">
        <v>0</v>
      </c>
      <c r="AG3494" s="25" t="s">
        <v>22</v>
      </c>
      <c r="AH3494" s="25">
        <v>0</v>
      </c>
      <c r="AI3494" s="25">
        <v>0</v>
      </c>
      <c r="AJ3494" s="25" t="s">
        <v>20</v>
      </c>
      <c r="AK3494" s="42" t="s">
        <v>19</v>
      </c>
      <c r="AL3494" s="25" t="s">
        <v>20</v>
      </c>
      <c r="AM3494" s="25">
        <v>1</v>
      </c>
      <c r="AN3494" s="25" t="s">
        <v>22</v>
      </c>
      <c r="AO3494" s="25" t="s">
        <v>22</v>
      </c>
      <c r="AP3494" s="25" t="s">
        <v>22</v>
      </c>
      <c r="AQ3494" s="25"/>
      <c r="AR3494" s="94"/>
      <c r="AS3494" s="157" t="s">
        <v>22</v>
      </c>
      <c r="AT3494" s="93">
        <v>42942</v>
      </c>
      <c r="AU3494" s="92" t="s">
        <v>22</v>
      </c>
      <c r="AV3494" s="91" t="s">
        <v>48</v>
      </c>
      <c r="AW3494" s="92" t="s">
        <v>48</v>
      </c>
      <c r="AX3494" s="92" t="s">
        <v>48</v>
      </c>
      <c r="AY3494" s="91" t="s">
        <v>152</v>
      </c>
      <c r="AZ3494" s="23"/>
      <c r="BA3494" s="25">
        <v>0</v>
      </c>
      <c r="BB3494" t="s">
        <v>48</v>
      </c>
      <c r="BC3494" t="e">
        <v>#N/A</v>
      </c>
      <c r="BD3494" t="e">
        <f>IF(Z3494=BC3494,"OK")</f>
        <v>#N/A</v>
      </c>
      <c r="BE3494">
        <v>102</v>
      </c>
      <c r="BF3494">
        <v>1.5875999999999999</v>
      </c>
      <c r="BG3494" t="s">
        <v>22</v>
      </c>
      <c r="BH3494" t="s">
        <v>22</v>
      </c>
      <c r="BI3494" t="s">
        <v>22</v>
      </c>
      <c r="BJ3494">
        <v>0</v>
      </c>
      <c r="BK3494">
        <v>0</v>
      </c>
      <c r="BN3494" s="183"/>
    </row>
    <row r="3495" spans="1:66" ht="25.5" x14ac:dyDescent="0.25">
      <c r="A3495" s="1"/>
      <c r="B3495" s="94">
        <v>3482</v>
      </c>
      <c r="C3495" s="43">
        <v>1051908</v>
      </c>
      <c r="D3495" s="25"/>
      <c r="E3495" s="27" t="s">
        <v>2013</v>
      </c>
      <c r="F3495" s="213" t="s">
        <v>21</v>
      </c>
      <c r="G3495" s="28"/>
      <c r="H3495" s="46" t="str">
        <f>IFERROR(IFERROR(IF(SEARCH("Usystems",$E3495)&gt;0,"Usystems"),IF(SEARCH("RIIFO",$E3495)&gt;0,"RIIFO","Uponor")),"Uponor")</f>
        <v>Uponor</v>
      </c>
      <c r="I3495" s="25" t="str">
        <f>IFERROR(MID($D3495,1,7)+0,"")</f>
        <v/>
      </c>
      <c r="J3495" s="25" t="str">
        <f>IFERROR(MID($D3495,10,7)+0,"")</f>
        <v/>
      </c>
      <c r="K3495" s="25" t="str">
        <f>IFERROR(MID($D3495,19,7)+0,"")</f>
        <v/>
      </c>
      <c r="L3495" s="25" t="str">
        <f>IFERROR(MID($D3495,28,7)+0,"")</f>
        <v/>
      </c>
      <c r="M3495" s="25" t="str">
        <f>IF(IFERROR(MID($Q3495,1,7)+0,"")&lt;1130000,IF(INDEX(C:C,MATCH(LEFT(Q3495,7)+0,I:I,0))&lt;1130000,"",INDEX(C:C,MATCH(LEFT(Q3495,7)+0,I:I,0))),IFERROR(MID($Q3495,1,7)+0,""))</f>
        <v/>
      </c>
      <c r="N3495" s="25" t="str">
        <f>IF(IFERROR(MID($Q3495,10,7)+0,"")&lt;1130000,"",IFERROR(MID($Q3495,10,7)+0,""))</f>
        <v/>
      </c>
      <c r="O3495" s="25" t="str">
        <f>IF(IFERROR(MID($Q3495,19,7)+0,"")&lt;1130000,"",IFERROR(MID($Q3495,19,7)+0,""))</f>
        <v/>
      </c>
      <c r="P3495" s="25" t="str">
        <f>IF(M3495="","",IF(N3495="",M3495,M3495&amp;", "&amp;N3495))</f>
        <v/>
      </c>
      <c r="Q3495" s="25"/>
      <c r="R3495" s="25"/>
      <c r="S3495" s="35" t="s">
        <v>104</v>
      </c>
      <c r="T3495" s="34" t="s">
        <v>36</v>
      </c>
      <c r="U3495" s="185">
        <v>180638</v>
      </c>
      <c r="V3495" s="188">
        <v>180638</v>
      </c>
      <c r="W3495" s="189">
        <v>180638</v>
      </c>
      <c r="X3495" s="31">
        <v>180638</v>
      </c>
      <c r="Y3495" s="90">
        <f>IFERROR(ROUND(X3495/W3495-1,2),"")</f>
        <v>0</v>
      </c>
      <c r="Z3495" s="31">
        <f>IF(OR(S3495="VLD MLC components",S3495="VLD MLC pipes",S3495="VLD PEX components",S3495="VLD PEX pipes",S3495="VLD PHC components",S3495="VLD PHC pipes",S3495="Controls VLD"),"По запросу",X3495)</f>
        <v>180638</v>
      </c>
      <c r="AA3495" s="63">
        <f>ROUND(X3495/1.2,3)</f>
        <v>150531.66699999999</v>
      </c>
      <c r="AB3495" s="23">
        <v>150531.66699999999</v>
      </c>
      <c r="AC3495" s="190">
        <f>IFERROR(ROUND(AA3495/AB3495-1,2),"")</f>
        <v>0</v>
      </c>
      <c r="AD3495" s="25">
        <v>147</v>
      </c>
      <c r="AE3495" s="25">
        <v>2.76125</v>
      </c>
      <c r="AF3495" s="25">
        <v>0</v>
      </c>
      <c r="AG3495" s="25" t="s">
        <v>22</v>
      </c>
      <c r="AH3495" s="25">
        <v>0</v>
      </c>
      <c r="AI3495" s="25">
        <v>0</v>
      </c>
      <c r="AJ3495" s="25" t="s">
        <v>20</v>
      </c>
      <c r="AK3495" s="42" t="s">
        <v>19</v>
      </c>
      <c r="AL3495" s="25" t="s">
        <v>20</v>
      </c>
      <c r="AM3495" s="25">
        <v>1</v>
      </c>
      <c r="AN3495" s="25" t="s">
        <v>22</v>
      </c>
      <c r="AO3495" s="25" t="s">
        <v>22</v>
      </c>
      <c r="AP3495" s="25" t="s">
        <v>22</v>
      </c>
      <c r="AQ3495" s="25"/>
      <c r="AR3495" s="94"/>
      <c r="AS3495" s="157" t="s">
        <v>22</v>
      </c>
      <c r="AT3495" s="93">
        <v>42942</v>
      </c>
      <c r="AU3495" s="92" t="s">
        <v>22</v>
      </c>
      <c r="AV3495" s="91" t="s">
        <v>48</v>
      </c>
      <c r="AW3495" s="92" t="s">
        <v>48</v>
      </c>
      <c r="AX3495" s="92" t="s">
        <v>48</v>
      </c>
      <c r="AY3495" s="91" t="s">
        <v>152</v>
      </c>
      <c r="AZ3495" s="23"/>
      <c r="BA3495" s="25">
        <v>0</v>
      </c>
      <c r="BB3495" t="s">
        <v>48</v>
      </c>
      <c r="BC3495" t="e">
        <v>#N/A</v>
      </c>
      <c r="BD3495" t="e">
        <f>IF(Z3495=BC3495,"OK")</f>
        <v>#N/A</v>
      </c>
      <c r="BE3495">
        <v>147</v>
      </c>
      <c r="BF3495">
        <v>2.76125</v>
      </c>
      <c r="BG3495" t="s">
        <v>22</v>
      </c>
      <c r="BH3495" t="s">
        <v>22</v>
      </c>
      <c r="BI3495" t="s">
        <v>22</v>
      </c>
      <c r="BJ3495">
        <v>0</v>
      </c>
      <c r="BK3495">
        <v>0</v>
      </c>
      <c r="BN3495" s="183"/>
    </row>
    <row r="3496" spans="1:66" ht="25.5" x14ac:dyDescent="0.25">
      <c r="A3496" s="1"/>
      <c r="B3496" s="94">
        <v>3483</v>
      </c>
      <c r="C3496" s="43">
        <v>1051909</v>
      </c>
      <c r="D3496" s="25"/>
      <c r="E3496" s="27" t="s">
        <v>2012</v>
      </c>
      <c r="F3496" s="213" t="s">
        <v>21</v>
      </c>
      <c r="G3496" s="28"/>
      <c r="H3496" s="46" t="str">
        <f>IFERROR(IFERROR(IF(SEARCH("Usystems",$E3496)&gt;0,"Usystems"),IF(SEARCH("RIIFO",$E3496)&gt;0,"RIIFO","Uponor")),"Uponor")</f>
        <v>Uponor</v>
      </c>
      <c r="I3496" s="25" t="str">
        <f>IFERROR(MID($D3496,1,7)+0,"")</f>
        <v/>
      </c>
      <c r="J3496" s="25" t="str">
        <f>IFERROR(MID($D3496,10,7)+0,"")</f>
        <v/>
      </c>
      <c r="K3496" s="25" t="str">
        <f>IFERROR(MID($D3496,19,7)+0,"")</f>
        <v/>
      </c>
      <c r="L3496" s="25" t="str">
        <f>IFERROR(MID($D3496,28,7)+0,"")</f>
        <v/>
      </c>
      <c r="M3496" s="25" t="str">
        <f>IF(IFERROR(MID($Q3496,1,7)+0,"")&lt;1130000,IF(INDEX(C:C,MATCH(LEFT(Q3496,7)+0,I:I,0))&lt;1130000,"",INDEX(C:C,MATCH(LEFT(Q3496,7)+0,I:I,0))),IFERROR(MID($Q3496,1,7)+0,""))</f>
        <v/>
      </c>
      <c r="N3496" s="25" t="str">
        <f>IF(IFERROR(MID($Q3496,10,7)+0,"")&lt;1130000,"",IFERROR(MID($Q3496,10,7)+0,""))</f>
        <v/>
      </c>
      <c r="O3496" s="25" t="str">
        <f>IF(IFERROR(MID($Q3496,19,7)+0,"")&lt;1130000,"",IFERROR(MID($Q3496,19,7)+0,""))</f>
        <v/>
      </c>
      <c r="P3496" s="25" t="str">
        <f>IF(M3496="","",IF(N3496="",M3496,M3496&amp;", "&amp;N3496))</f>
        <v/>
      </c>
      <c r="Q3496" s="25"/>
      <c r="R3496" s="25"/>
      <c r="S3496" s="35" t="s">
        <v>104</v>
      </c>
      <c r="T3496" s="34" t="s">
        <v>36</v>
      </c>
      <c r="U3496" s="185">
        <v>236808</v>
      </c>
      <c r="V3496" s="188">
        <v>236808</v>
      </c>
      <c r="W3496" s="189">
        <v>236808</v>
      </c>
      <c r="X3496" s="31">
        <v>236808</v>
      </c>
      <c r="Y3496" s="90">
        <f>IFERROR(ROUND(X3496/W3496-1,2),"")</f>
        <v>0</v>
      </c>
      <c r="Z3496" s="31">
        <f>IF(OR(S3496="VLD MLC components",S3496="VLD MLC pipes",S3496="VLD PEX components",S3496="VLD PEX pipes",S3496="VLD PHC components",S3496="VLD PHC pipes",S3496="Controls VLD"),"По запросу",X3496)</f>
        <v>236808</v>
      </c>
      <c r="AA3496" s="63">
        <f>ROUND(X3496/1.2,3)</f>
        <v>197340</v>
      </c>
      <c r="AB3496" s="23">
        <v>197340</v>
      </c>
      <c r="AC3496" s="190">
        <f>IFERROR(ROUND(AA3496/AB3496-1,2),"")</f>
        <v>0</v>
      </c>
      <c r="AD3496" s="25">
        <v>219</v>
      </c>
      <c r="AE3496" s="25">
        <v>4.7</v>
      </c>
      <c r="AF3496" s="25">
        <v>0</v>
      </c>
      <c r="AG3496" s="25" t="s">
        <v>22</v>
      </c>
      <c r="AH3496" s="25">
        <v>0</v>
      </c>
      <c r="AI3496" s="25">
        <v>0</v>
      </c>
      <c r="AJ3496" s="25" t="s">
        <v>20</v>
      </c>
      <c r="AK3496" s="42" t="s">
        <v>19</v>
      </c>
      <c r="AL3496" s="25" t="s">
        <v>20</v>
      </c>
      <c r="AM3496" s="25">
        <v>1</v>
      </c>
      <c r="AN3496" s="25" t="s">
        <v>22</v>
      </c>
      <c r="AO3496" s="25" t="s">
        <v>22</v>
      </c>
      <c r="AP3496" s="25" t="s">
        <v>22</v>
      </c>
      <c r="AQ3496" s="25"/>
      <c r="AR3496" s="94"/>
      <c r="AS3496" s="157" t="s">
        <v>22</v>
      </c>
      <c r="AT3496" s="93">
        <v>42942</v>
      </c>
      <c r="AU3496" s="92" t="s">
        <v>22</v>
      </c>
      <c r="AV3496" s="91" t="s">
        <v>48</v>
      </c>
      <c r="AW3496" s="92" t="s">
        <v>48</v>
      </c>
      <c r="AX3496" s="92" t="s">
        <v>48</v>
      </c>
      <c r="AY3496" s="91" t="s">
        <v>152</v>
      </c>
      <c r="AZ3496" s="23"/>
      <c r="BA3496" s="25">
        <v>0</v>
      </c>
      <c r="BB3496" t="s">
        <v>48</v>
      </c>
      <c r="BC3496" t="e">
        <v>#N/A</v>
      </c>
      <c r="BD3496" t="e">
        <f>IF(Z3496=BC3496,"OK")</f>
        <v>#N/A</v>
      </c>
      <c r="BE3496">
        <v>219</v>
      </c>
      <c r="BF3496">
        <v>4.7</v>
      </c>
      <c r="BG3496" t="s">
        <v>22</v>
      </c>
      <c r="BH3496" t="s">
        <v>22</v>
      </c>
      <c r="BI3496" t="s">
        <v>22</v>
      </c>
      <c r="BJ3496">
        <v>0</v>
      </c>
      <c r="BK3496">
        <v>0</v>
      </c>
      <c r="BN3496" s="183"/>
    </row>
    <row r="3497" spans="1:66" ht="25.5" x14ac:dyDescent="0.25">
      <c r="A3497" s="1"/>
      <c r="B3497" s="94">
        <v>3484</v>
      </c>
      <c r="C3497" s="43">
        <v>1051910</v>
      </c>
      <c r="D3497" s="25"/>
      <c r="E3497" s="27" t="s">
        <v>2011</v>
      </c>
      <c r="F3497" s="213" t="s">
        <v>21</v>
      </c>
      <c r="G3497" s="28"/>
      <c r="H3497" s="46" t="str">
        <f>IFERROR(IFERROR(IF(SEARCH("Usystems",$E3497)&gt;0,"Usystems"),IF(SEARCH("RIIFO",$E3497)&gt;0,"RIIFO","Uponor")),"Uponor")</f>
        <v>Uponor</v>
      </c>
      <c r="I3497" s="25" t="str">
        <f>IFERROR(MID($D3497,1,7)+0,"")</f>
        <v/>
      </c>
      <c r="J3497" s="25" t="str">
        <f>IFERROR(MID($D3497,10,7)+0,"")</f>
        <v/>
      </c>
      <c r="K3497" s="25" t="str">
        <f>IFERROR(MID($D3497,19,7)+0,"")</f>
        <v/>
      </c>
      <c r="L3497" s="25" t="str">
        <f>IFERROR(MID($D3497,28,7)+0,"")</f>
        <v/>
      </c>
      <c r="M3497" s="25" t="str">
        <f>IF(IFERROR(MID($Q3497,1,7)+0,"")&lt;1130000,IF(INDEX(C:C,MATCH(LEFT(Q3497,7)+0,I:I,0))&lt;1130000,"",INDEX(C:C,MATCH(LEFT(Q3497,7)+0,I:I,0))),IFERROR(MID($Q3497,1,7)+0,""))</f>
        <v/>
      </c>
      <c r="N3497" s="25" t="str">
        <f>IF(IFERROR(MID($Q3497,10,7)+0,"")&lt;1130000,"",IFERROR(MID($Q3497,10,7)+0,""))</f>
        <v/>
      </c>
      <c r="O3497" s="25" t="str">
        <f>IF(IFERROR(MID($Q3497,19,7)+0,"")&lt;1130000,"",IFERROR(MID($Q3497,19,7)+0,""))</f>
        <v/>
      </c>
      <c r="P3497" s="25" t="str">
        <f>IF(M3497="","",IF(N3497="",M3497,M3497&amp;", "&amp;N3497))</f>
        <v/>
      </c>
      <c r="Q3497" s="25"/>
      <c r="R3497" s="25"/>
      <c r="S3497" s="35" t="s">
        <v>104</v>
      </c>
      <c r="T3497" s="34" t="s">
        <v>36</v>
      </c>
      <c r="U3497" s="185">
        <v>191889</v>
      </c>
      <c r="V3497" s="188">
        <v>191889</v>
      </c>
      <c r="W3497" s="189">
        <v>191889</v>
      </c>
      <c r="X3497" s="31">
        <v>191889</v>
      </c>
      <c r="Y3497" s="90">
        <f>IFERROR(ROUND(X3497/W3497-1,2),"")</f>
        <v>0</v>
      </c>
      <c r="Z3497" s="31">
        <f>IF(OR(S3497="VLD MLC components",S3497="VLD MLC pipes",S3497="VLD PEX components",S3497="VLD PEX pipes",S3497="VLD PHC components",S3497="VLD PHC pipes",S3497="Controls VLD"),"По запросу",X3497)</f>
        <v>191889</v>
      </c>
      <c r="AA3497" s="63">
        <f>ROUND(X3497/1.2,3)</f>
        <v>159907.5</v>
      </c>
      <c r="AB3497" s="23">
        <v>159907.5</v>
      </c>
      <c r="AC3497" s="190">
        <f>IFERROR(ROUND(AA3497/AB3497-1,2),"")</f>
        <v>0</v>
      </c>
      <c r="AD3497" s="25">
        <v>146</v>
      </c>
      <c r="AE3497" s="25">
        <v>2.3112499999999998</v>
      </c>
      <c r="AF3497" s="25">
        <v>0</v>
      </c>
      <c r="AG3497" s="25" t="s">
        <v>22</v>
      </c>
      <c r="AH3497" s="25">
        <v>0</v>
      </c>
      <c r="AI3497" s="25">
        <v>0</v>
      </c>
      <c r="AJ3497" s="25" t="s">
        <v>20</v>
      </c>
      <c r="AK3497" s="42" t="s">
        <v>19</v>
      </c>
      <c r="AL3497" s="25" t="s">
        <v>20</v>
      </c>
      <c r="AM3497" s="25">
        <v>1</v>
      </c>
      <c r="AN3497" s="25" t="s">
        <v>22</v>
      </c>
      <c r="AO3497" s="25" t="s">
        <v>22</v>
      </c>
      <c r="AP3497" s="25" t="s">
        <v>22</v>
      </c>
      <c r="AQ3497" s="25"/>
      <c r="AR3497" s="94"/>
      <c r="AS3497" s="157" t="s">
        <v>22</v>
      </c>
      <c r="AT3497" s="93">
        <v>42942</v>
      </c>
      <c r="AU3497" s="92" t="s">
        <v>22</v>
      </c>
      <c r="AV3497" s="91" t="s">
        <v>48</v>
      </c>
      <c r="AW3497" s="92" t="s">
        <v>48</v>
      </c>
      <c r="AX3497" s="92" t="s">
        <v>48</v>
      </c>
      <c r="AY3497" s="91" t="s">
        <v>152</v>
      </c>
      <c r="AZ3497" s="23"/>
      <c r="BA3497" s="25">
        <v>0</v>
      </c>
      <c r="BB3497" t="s">
        <v>48</v>
      </c>
      <c r="BC3497" t="e">
        <v>#N/A</v>
      </c>
      <c r="BD3497" t="e">
        <f>IF(Z3497=BC3497,"OK")</f>
        <v>#N/A</v>
      </c>
      <c r="BE3497">
        <v>146</v>
      </c>
      <c r="BF3497">
        <v>2.3112499999999998</v>
      </c>
      <c r="BG3497" t="s">
        <v>22</v>
      </c>
      <c r="BH3497" t="s">
        <v>22</v>
      </c>
      <c r="BI3497" t="s">
        <v>22</v>
      </c>
      <c r="BJ3497">
        <v>0</v>
      </c>
      <c r="BK3497">
        <v>0</v>
      </c>
      <c r="BN3497" s="183"/>
    </row>
    <row r="3498" spans="1:66" ht="25.5" x14ac:dyDescent="0.25">
      <c r="A3498" s="1"/>
      <c r="B3498" s="94">
        <v>3485</v>
      </c>
      <c r="C3498" s="43">
        <v>1055521</v>
      </c>
      <c r="D3498" s="25"/>
      <c r="E3498" s="27" t="s">
        <v>2010</v>
      </c>
      <c r="F3498" s="213" t="s">
        <v>21</v>
      </c>
      <c r="G3498" s="28"/>
      <c r="H3498" s="46" t="str">
        <f>IFERROR(IFERROR(IF(SEARCH("Usystems",$E3498)&gt;0,"Usystems"),IF(SEARCH("RIIFO",$E3498)&gt;0,"RIIFO","Uponor")),"Uponor")</f>
        <v>Uponor</v>
      </c>
      <c r="I3498" s="25" t="str">
        <f>IFERROR(MID($D3498,1,7)+0,"")</f>
        <v/>
      </c>
      <c r="J3498" s="25" t="str">
        <f>IFERROR(MID($D3498,10,7)+0,"")</f>
        <v/>
      </c>
      <c r="K3498" s="25" t="str">
        <f>IFERROR(MID($D3498,19,7)+0,"")</f>
        <v/>
      </c>
      <c r="L3498" s="25" t="str">
        <f>IFERROR(MID($D3498,28,7)+0,"")</f>
        <v/>
      </c>
      <c r="M3498" s="25" t="str">
        <f>IF(IFERROR(MID($Q3498,1,7)+0,"")&lt;1130000,IF(INDEX(C:C,MATCH(LEFT(Q3498,7)+0,I:I,0))&lt;1130000,"",INDEX(C:C,MATCH(LEFT(Q3498,7)+0,I:I,0))),IFERROR(MID($Q3498,1,7)+0,""))</f>
        <v/>
      </c>
      <c r="N3498" s="25" t="str">
        <f>IF(IFERROR(MID($Q3498,10,7)+0,"")&lt;1130000,"",IFERROR(MID($Q3498,10,7)+0,""))</f>
        <v/>
      </c>
      <c r="O3498" s="25" t="str">
        <f>IF(IFERROR(MID($Q3498,19,7)+0,"")&lt;1130000,"",IFERROR(MID($Q3498,19,7)+0,""))</f>
        <v/>
      </c>
      <c r="P3498" s="25" t="str">
        <f>IF(M3498="","",IF(N3498="",M3498,M3498&amp;", "&amp;N3498))</f>
        <v/>
      </c>
      <c r="Q3498" s="25"/>
      <c r="R3498" s="25"/>
      <c r="S3498" s="35" t="s">
        <v>104</v>
      </c>
      <c r="T3498" s="34" t="s">
        <v>36</v>
      </c>
      <c r="U3498" s="185">
        <v>47359</v>
      </c>
      <c r="V3498" s="188">
        <v>47359</v>
      </c>
      <c r="W3498" s="189">
        <v>47359</v>
      </c>
      <c r="X3498" s="31">
        <v>47359</v>
      </c>
      <c r="Y3498" s="90">
        <f>IFERROR(ROUND(X3498/W3498-1,2),"")</f>
        <v>0</v>
      </c>
      <c r="Z3498" s="31">
        <f>IF(OR(S3498="VLD MLC components",S3498="VLD MLC pipes",S3498="VLD PEX components",S3498="VLD PEX pipes",S3498="VLD PHC components",S3498="VLD PHC pipes",S3498="Controls VLD"),"По запросу",X3498)</f>
        <v>47359</v>
      </c>
      <c r="AA3498" s="63">
        <f>ROUND(X3498/1.2,3)</f>
        <v>39465.832999999999</v>
      </c>
      <c r="AB3498" s="23">
        <v>39465.832999999999</v>
      </c>
      <c r="AC3498" s="190">
        <f>IFERROR(ROUND(AA3498/AB3498-1,2),"")</f>
        <v>0</v>
      </c>
      <c r="AD3498" s="25">
        <v>35.5</v>
      </c>
      <c r="AE3498" s="25">
        <v>0.2</v>
      </c>
      <c r="AF3498" s="25">
        <v>0</v>
      </c>
      <c r="AG3498" s="25" t="s">
        <v>22</v>
      </c>
      <c r="AH3498" s="25">
        <v>0</v>
      </c>
      <c r="AI3498" s="25">
        <v>0</v>
      </c>
      <c r="AJ3498" s="25" t="s">
        <v>20</v>
      </c>
      <c r="AK3498" s="42" t="s">
        <v>19</v>
      </c>
      <c r="AL3498" s="25" t="s">
        <v>20</v>
      </c>
      <c r="AM3498" s="25">
        <v>1</v>
      </c>
      <c r="AN3498" s="25" t="s">
        <v>22</v>
      </c>
      <c r="AO3498" s="25" t="s">
        <v>22</v>
      </c>
      <c r="AP3498" s="25" t="s">
        <v>22</v>
      </c>
      <c r="AQ3498" s="25"/>
      <c r="AR3498" s="94"/>
      <c r="AS3498" s="157" t="s">
        <v>22</v>
      </c>
      <c r="AT3498" s="93">
        <v>42942</v>
      </c>
      <c r="AU3498" s="92" t="s">
        <v>22</v>
      </c>
      <c r="AV3498" s="91" t="s">
        <v>48</v>
      </c>
      <c r="AW3498" s="92" t="s">
        <v>48</v>
      </c>
      <c r="AX3498" s="92" t="s">
        <v>48</v>
      </c>
      <c r="AY3498" s="91" t="s">
        <v>152</v>
      </c>
      <c r="AZ3498" s="23"/>
      <c r="BA3498" s="25">
        <v>0</v>
      </c>
      <c r="BB3498" t="s">
        <v>48</v>
      </c>
      <c r="BC3498" t="e">
        <v>#N/A</v>
      </c>
      <c r="BD3498" t="e">
        <f>IF(Z3498=BC3498,"OK")</f>
        <v>#N/A</v>
      </c>
      <c r="BE3498">
        <v>35.5</v>
      </c>
      <c r="BF3498">
        <v>0.2</v>
      </c>
      <c r="BG3498" t="s">
        <v>22</v>
      </c>
      <c r="BH3498" t="s">
        <v>22</v>
      </c>
      <c r="BI3498" t="s">
        <v>22</v>
      </c>
      <c r="BJ3498">
        <v>0</v>
      </c>
      <c r="BK3498">
        <v>0</v>
      </c>
      <c r="BN3498" s="183"/>
    </row>
    <row r="3499" spans="1:66" ht="25.5" x14ac:dyDescent="0.25">
      <c r="A3499" s="1"/>
      <c r="B3499" s="94">
        <v>3486</v>
      </c>
      <c r="C3499" s="43">
        <v>1055523</v>
      </c>
      <c r="D3499" s="25"/>
      <c r="E3499" s="27" t="s">
        <v>2009</v>
      </c>
      <c r="F3499" s="213" t="s">
        <v>21</v>
      </c>
      <c r="G3499" s="28"/>
      <c r="H3499" s="46" t="str">
        <f>IFERROR(IFERROR(IF(SEARCH("Usystems",$E3499)&gt;0,"Usystems"),IF(SEARCH("RIIFO",$E3499)&gt;0,"RIIFO","Uponor")),"Uponor")</f>
        <v>Uponor</v>
      </c>
      <c r="I3499" s="25" t="str">
        <f>IFERROR(MID($D3499,1,7)+0,"")</f>
        <v/>
      </c>
      <c r="J3499" s="25" t="str">
        <f>IFERROR(MID($D3499,10,7)+0,"")</f>
        <v/>
      </c>
      <c r="K3499" s="25" t="str">
        <f>IFERROR(MID($D3499,19,7)+0,"")</f>
        <v/>
      </c>
      <c r="L3499" s="25" t="str">
        <f>IFERROR(MID($D3499,28,7)+0,"")</f>
        <v/>
      </c>
      <c r="M3499" s="25" t="str">
        <f>IF(IFERROR(MID($Q3499,1,7)+0,"")&lt;1130000,IF(INDEX(C:C,MATCH(LEFT(Q3499,7)+0,I:I,0))&lt;1130000,"",INDEX(C:C,MATCH(LEFT(Q3499,7)+0,I:I,0))),IFERROR(MID($Q3499,1,7)+0,""))</f>
        <v/>
      </c>
      <c r="N3499" s="25" t="str">
        <f>IF(IFERROR(MID($Q3499,10,7)+0,"")&lt;1130000,"",IFERROR(MID($Q3499,10,7)+0,""))</f>
        <v/>
      </c>
      <c r="O3499" s="25" t="str">
        <f>IF(IFERROR(MID($Q3499,19,7)+0,"")&lt;1130000,"",IFERROR(MID($Q3499,19,7)+0,""))</f>
        <v/>
      </c>
      <c r="P3499" s="25" t="str">
        <f>IF(M3499="","",IF(N3499="",M3499,M3499&amp;", "&amp;N3499))</f>
        <v/>
      </c>
      <c r="Q3499" s="25"/>
      <c r="R3499" s="25"/>
      <c r="S3499" s="35" t="s">
        <v>104</v>
      </c>
      <c r="T3499" s="34" t="s">
        <v>36</v>
      </c>
      <c r="U3499" s="185">
        <v>57565</v>
      </c>
      <c r="V3499" s="188">
        <v>57565</v>
      </c>
      <c r="W3499" s="189">
        <v>57565</v>
      </c>
      <c r="X3499" s="31">
        <v>57565</v>
      </c>
      <c r="Y3499" s="90">
        <f>IFERROR(ROUND(X3499/W3499-1,2),"")</f>
        <v>0</v>
      </c>
      <c r="Z3499" s="31">
        <f>IF(OR(S3499="VLD MLC components",S3499="VLD MLC pipes",S3499="VLD PEX components",S3499="VLD PEX pipes",S3499="VLD PHC components",S3499="VLD PHC pipes",S3499="Controls VLD"),"По запросу",X3499)</f>
        <v>57565</v>
      </c>
      <c r="AA3499" s="63">
        <f>ROUND(X3499/1.2,3)</f>
        <v>47970.832999999999</v>
      </c>
      <c r="AB3499" s="23">
        <v>47970.832999999999</v>
      </c>
      <c r="AC3499" s="190">
        <f>IFERROR(ROUND(AA3499/AB3499-1,2),"")</f>
        <v>0</v>
      </c>
      <c r="AD3499" s="25">
        <v>51</v>
      </c>
      <c r="AE3499" s="25">
        <v>0.35</v>
      </c>
      <c r="AF3499" s="25">
        <v>0</v>
      </c>
      <c r="AG3499" s="25" t="s">
        <v>22</v>
      </c>
      <c r="AH3499" s="25">
        <v>0</v>
      </c>
      <c r="AI3499" s="25">
        <v>0</v>
      </c>
      <c r="AJ3499" s="25" t="s">
        <v>20</v>
      </c>
      <c r="AK3499" s="42" t="s">
        <v>19</v>
      </c>
      <c r="AL3499" s="25" t="s">
        <v>20</v>
      </c>
      <c r="AM3499" s="25">
        <v>1</v>
      </c>
      <c r="AN3499" s="25" t="s">
        <v>22</v>
      </c>
      <c r="AO3499" s="25" t="s">
        <v>22</v>
      </c>
      <c r="AP3499" s="25" t="s">
        <v>22</v>
      </c>
      <c r="AQ3499" s="25"/>
      <c r="AR3499" s="94"/>
      <c r="AS3499" s="157" t="s">
        <v>22</v>
      </c>
      <c r="AT3499" s="93">
        <v>42942</v>
      </c>
      <c r="AU3499" s="92" t="s">
        <v>22</v>
      </c>
      <c r="AV3499" s="91" t="s">
        <v>48</v>
      </c>
      <c r="AW3499" s="92" t="s">
        <v>48</v>
      </c>
      <c r="AX3499" s="92" t="s">
        <v>48</v>
      </c>
      <c r="AY3499" s="91" t="s">
        <v>152</v>
      </c>
      <c r="AZ3499" s="23"/>
      <c r="BA3499" s="25">
        <v>0</v>
      </c>
      <c r="BB3499" t="s">
        <v>48</v>
      </c>
      <c r="BC3499" t="e">
        <v>#N/A</v>
      </c>
      <c r="BD3499" t="e">
        <f>IF(Z3499=BC3499,"OK")</f>
        <v>#N/A</v>
      </c>
      <c r="BE3499">
        <v>51</v>
      </c>
      <c r="BF3499">
        <v>0.35</v>
      </c>
      <c r="BG3499" t="s">
        <v>22</v>
      </c>
      <c r="BH3499" t="s">
        <v>22</v>
      </c>
      <c r="BI3499" t="s">
        <v>22</v>
      </c>
      <c r="BJ3499">
        <v>0</v>
      </c>
      <c r="BK3499">
        <v>0</v>
      </c>
      <c r="BN3499" s="183"/>
    </row>
    <row r="3500" spans="1:66" ht="25.5" x14ac:dyDescent="0.25">
      <c r="A3500" s="1"/>
      <c r="B3500" s="94">
        <v>3487</v>
      </c>
      <c r="C3500" s="43">
        <v>1068210</v>
      </c>
      <c r="D3500" s="25"/>
      <c r="E3500" s="27" t="s">
        <v>2008</v>
      </c>
      <c r="F3500" s="213" t="s">
        <v>21</v>
      </c>
      <c r="G3500" s="28"/>
      <c r="H3500" s="46" t="str">
        <f>IFERROR(IFERROR(IF(SEARCH("Usystems",$E3500)&gt;0,"Usystems"),IF(SEARCH("RIIFO",$E3500)&gt;0,"RIIFO","Uponor")),"Uponor")</f>
        <v>Uponor</v>
      </c>
      <c r="I3500" s="25" t="str">
        <f>IFERROR(MID($D3500,1,7)+0,"")</f>
        <v/>
      </c>
      <c r="J3500" s="25" t="str">
        <f>IFERROR(MID($D3500,10,7)+0,"")</f>
        <v/>
      </c>
      <c r="K3500" s="25" t="str">
        <f>IFERROR(MID($D3500,19,7)+0,"")</f>
        <v/>
      </c>
      <c r="L3500" s="25" t="str">
        <f>IFERROR(MID($D3500,28,7)+0,"")</f>
        <v/>
      </c>
      <c r="M3500" s="25" t="str">
        <f>IF(IFERROR(MID($Q3500,1,7)+0,"")&lt;1130000,IF(INDEX(C:C,MATCH(LEFT(Q3500,7)+0,I:I,0))&lt;1130000,"",INDEX(C:C,MATCH(LEFT(Q3500,7)+0,I:I,0))),IFERROR(MID($Q3500,1,7)+0,""))</f>
        <v/>
      </c>
      <c r="N3500" s="25" t="str">
        <f>IF(IFERROR(MID($Q3500,10,7)+0,"")&lt;1130000,"",IFERROR(MID($Q3500,10,7)+0,""))</f>
        <v/>
      </c>
      <c r="O3500" s="25" t="str">
        <f>IF(IFERROR(MID($Q3500,19,7)+0,"")&lt;1130000,"",IFERROR(MID($Q3500,19,7)+0,""))</f>
        <v/>
      </c>
      <c r="P3500" s="25" t="str">
        <f>IF(M3500="","",IF(N3500="",M3500,M3500&amp;", "&amp;N3500))</f>
        <v/>
      </c>
      <c r="Q3500" s="25"/>
      <c r="R3500" s="25"/>
      <c r="S3500" s="35" t="s">
        <v>104</v>
      </c>
      <c r="T3500" s="34" t="s">
        <v>36</v>
      </c>
      <c r="U3500" s="185">
        <v>236429</v>
      </c>
      <c r="V3500" s="188">
        <v>236429</v>
      </c>
      <c r="W3500" s="189">
        <v>236429</v>
      </c>
      <c r="X3500" s="31">
        <v>236429</v>
      </c>
      <c r="Y3500" s="90">
        <f>IFERROR(ROUND(X3500/W3500-1,2),"")</f>
        <v>0</v>
      </c>
      <c r="Z3500" s="31">
        <f>IF(OR(S3500="VLD MLC components",S3500="VLD MLC pipes",S3500="VLD PEX components",S3500="VLD PEX pipes",S3500="VLD PHC components",S3500="VLD PHC pipes",S3500="Controls VLD"),"По запросу",X3500)</f>
        <v>236429</v>
      </c>
      <c r="AA3500" s="63">
        <f>ROUND(X3500/1.2,3)</f>
        <v>197024.16699999999</v>
      </c>
      <c r="AB3500" s="23">
        <v>197024.16699999999</v>
      </c>
      <c r="AC3500" s="190">
        <f>IFERROR(ROUND(AA3500/AB3500-1,2),"")</f>
        <v>0</v>
      </c>
      <c r="AD3500" s="25">
        <v>212</v>
      </c>
      <c r="AE3500" s="25">
        <v>1.681</v>
      </c>
      <c r="AF3500" s="25">
        <v>0</v>
      </c>
      <c r="AG3500" s="25" t="s">
        <v>22</v>
      </c>
      <c r="AH3500" s="25">
        <v>0</v>
      </c>
      <c r="AI3500" s="25">
        <v>0</v>
      </c>
      <c r="AJ3500" s="25" t="s">
        <v>20</v>
      </c>
      <c r="AK3500" s="42" t="s">
        <v>19</v>
      </c>
      <c r="AL3500" s="25" t="s">
        <v>20</v>
      </c>
      <c r="AM3500" s="25">
        <v>1</v>
      </c>
      <c r="AN3500" s="25" t="s">
        <v>22</v>
      </c>
      <c r="AO3500" s="25" t="s">
        <v>22</v>
      </c>
      <c r="AP3500" s="25" t="s">
        <v>22</v>
      </c>
      <c r="AQ3500" s="25"/>
      <c r="AR3500" s="94"/>
      <c r="AS3500" s="157" t="s">
        <v>22</v>
      </c>
      <c r="AT3500" s="93">
        <v>42942</v>
      </c>
      <c r="AU3500" s="92" t="s">
        <v>22</v>
      </c>
      <c r="AV3500" s="91" t="s">
        <v>48</v>
      </c>
      <c r="AW3500" s="92" t="s">
        <v>48</v>
      </c>
      <c r="AX3500" s="92" t="s">
        <v>48</v>
      </c>
      <c r="AY3500" s="91" t="s">
        <v>152</v>
      </c>
      <c r="AZ3500" s="23"/>
      <c r="BA3500" s="25">
        <v>0</v>
      </c>
      <c r="BB3500" t="s">
        <v>48</v>
      </c>
      <c r="BC3500" t="e">
        <v>#N/A</v>
      </c>
      <c r="BD3500" t="e">
        <f>IF(Z3500=BC3500,"OK")</f>
        <v>#N/A</v>
      </c>
      <c r="BE3500">
        <v>212</v>
      </c>
      <c r="BF3500">
        <v>1.681</v>
      </c>
      <c r="BG3500" t="s">
        <v>22</v>
      </c>
      <c r="BH3500" t="s">
        <v>22</v>
      </c>
      <c r="BI3500" t="s">
        <v>22</v>
      </c>
      <c r="BJ3500">
        <v>0</v>
      </c>
      <c r="BK3500">
        <v>0</v>
      </c>
      <c r="BN3500" s="183"/>
    </row>
    <row r="3501" spans="1:66" ht="38.25" x14ac:dyDescent="0.25">
      <c r="A3501" s="1"/>
      <c r="B3501" s="94">
        <v>3488</v>
      </c>
      <c r="C3501" s="43">
        <v>1052067</v>
      </c>
      <c r="D3501" s="25"/>
      <c r="E3501" s="36" t="s">
        <v>2007</v>
      </c>
      <c r="F3501" s="151" t="s">
        <v>28</v>
      </c>
      <c r="G3501" s="41" t="s">
        <v>30</v>
      </c>
      <c r="H3501" s="46" t="str">
        <f>IFERROR(IFERROR(IF(SEARCH("Usystems",$E3501)&gt;0,"Usystems"),IF(SEARCH("RIIFO",$E3501)&gt;0,"RIIFO","Uponor")),"Uponor")</f>
        <v>Uponor</v>
      </c>
      <c r="I3501" s="25" t="str">
        <f>IFERROR(MID($D3501,1,7)+0,"")</f>
        <v/>
      </c>
      <c r="J3501" s="25" t="str">
        <f>IFERROR(MID($D3501,10,7)+0,"")</f>
        <v/>
      </c>
      <c r="K3501" s="25" t="str">
        <f>IFERROR(MID($D3501,19,7)+0,"")</f>
        <v/>
      </c>
      <c r="L3501" s="25" t="str">
        <f>IFERROR(MID($D3501,28,7)+0,"")</f>
        <v/>
      </c>
      <c r="M3501" s="25" t="str">
        <f>IF(IFERROR(MID($Q3501,1,7)+0,"")&lt;1130000,IF(INDEX(C:C,MATCH(LEFT(Q3501,7)+0,I:I,0))&lt;1130000,"",INDEX(C:C,MATCH(LEFT(Q3501,7)+0,I:I,0))),IFERROR(MID($Q3501,1,7)+0,""))</f>
        <v/>
      </c>
      <c r="N3501" s="25" t="str">
        <f>IF(IFERROR(MID($Q3501,10,7)+0,"")&lt;1130000,"",IFERROR(MID($Q3501,10,7)+0,""))</f>
        <v/>
      </c>
      <c r="O3501" s="25" t="str">
        <f>IF(IFERROR(MID($Q3501,19,7)+0,"")&lt;1130000,"",IFERROR(MID($Q3501,19,7)+0,""))</f>
        <v/>
      </c>
      <c r="P3501" s="25" t="str">
        <f>IF(M3501="","",IF(N3501="",M3501,M3501&amp;", "&amp;N3501))</f>
        <v/>
      </c>
      <c r="Q3501" s="25"/>
      <c r="R3501" s="25"/>
      <c r="S3501" s="35" t="s">
        <v>104</v>
      </c>
      <c r="T3501" s="34" t="s">
        <v>36</v>
      </c>
      <c r="U3501" s="185">
        <v>168836</v>
      </c>
      <c r="V3501" s="188">
        <v>168836</v>
      </c>
      <c r="W3501" s="189">
        <v>168836</v>
      </c>
      <c r="X3501" s="31">
        <v>168836</v>
      </c>
      <c r="Y3501" s="90">
        <f>IFERROR(ROUND(X3501/W3501-1,2),"")</f>
        <v>0</v>
      </c>
      <c r="Z3501" s="31">
        <f>IF(OR(S3501="VLD MLC components",S3501="VLD MLC pipes",S3501="VLD PEX components",S3501="VLD PEX pipes",S3501="VLD PHC components",S3501="VLD PHC pipes",S3501="Controls VLD"),"По запросу",X3501)</f>
        <v>168836</v>
      </c>
      <c r="AA3501" s="63">
        <f>ROUND(X3501/1.2,3)</f>
        <v>140696.66699999999</v>
      </c>
      <c r="AB3501" s="23">
        <v>140696.66699999999</v>
      </c>
      <c r="AC3501" s="190">
        <f>IFERROR(ROUND(AA3501/AB3501-1,2),"")</f>
        <v>0</v>
      </c>
      <c r="AD3501" s="25">
        <v>164.3</v>
      </c>
      <c r="AE3501" s="25">
        <v>2.8</v>
      </c>
      <c r="AF3501" s="25">
        <v>0</v>
      </c>
      <c r="AG3501" s="25" t="s">
        <v>22</v>
      </c>
      <c r="AH3501" s="25">
        <v>0</v>
      </c>
      <c r="AI3501" s="25">
        <v>0</v>
      </c>
      <c r="AJ3501" s="25" t="s">
        <v>19</v>
      </c>
      <c r="AK3501" s="42" t="s">
        <v>19</v>
      </c>
      <c r="AL3501" s="25" t="s">
        <v>19</v>
      </c>
      <c r="AM3501" s="25">
        <v>1</v>
      </c>
      <c r="AN3501" s="25" t="s">
        <v>22</v>
      </c>
      <c r="AO3501" s="25" t="s">
        <v>22</v>
      </c>
      <c r="AP3501" s="25" t="s">
        <v>22</v>
      </c>
      <c r="AQ3501" s="25"/>
      <c r="AR3501" s="94"/>
      <c r="AS3501" s="157" t="s">
        <v>22</v>
      </c>
      <c r="AT3501" s="93">
        <v>42942</v>
      </c>
      <c r="AU3501" s="92" t="s">
        <v>22</v>
      </c>
      <c r="AV3501" s="91" t="s">
        <v>48</v>
      </c>
      <c r="AW3501" s="92" t="s">
        <v>48</v>
      </c>
      <c r="AX3501" s="92" t="s">
        <v>48</v>
      </c>
      <c r="AY3501" s="91" t="s">
        <v>152</v>
      </c>
      <c r="AZ3501" s="23"/>
      <c r="BA3501" s="25">
        <v>0</v>
      </c>
      <c r="BB3501" t="s">
        <v>48</v>
      </c>
      <c r="BC3501" t="e">
        <v>#N/A</v>
      </c>
      <c r="BD3501" t="e">
        <f>IF(Z3501=BC3501,"OK")</f>
        <v>#N/A</v>
      </c>
      <c r="BE3501">
        <v>164.3</v>
      </c>
      <c r="BF3501">
        <v>2.8</v>
      </c>
      <c r="BG3501" t="s">
        <v>22</v>
      </c>
      <c r="BH3501" t="s">
        <v>22</v>
      </c>
      <c r="BI3501" t="s">
        <v>22</v>
      </c>
      <c r="BJ3501">
        <v>0</v>
      </c>
      <c r="BK3501">
        <v>0</v>
      </c>
      <c r="BN3501" s="183"/>
    </row>
    <row r="3502" spans="1:66" ht="25.5" x14ac:dyDescent="0.25">
      <c r="A3502" s="1"/>
      <c r="B3502" s="94">
        <v>3489</v>
      </c>
      <c r="C3502" s="43">
        <v>1051994</v>
      </c>
      <c r="D3502" s="25"/>
      <c r="E3502" s="27" t="s">
        <v>2006</v>
      </c>
      <c r="F3502" s="213" t="s">
        <v>21</v>
      </c>
      <c r="G3502" s="28"/>
      <c r="H3502" s="46" t="str">
        <f>IFERROR(IFERROR(IF(SEARCH("Usystems",$E3502)&gt;0,"Usystems"),IF(SEARCH("RIIFO",$E3502)&gt;0,"RIIFO","Uponor")),"Uponor")</f>
        <v>Uponor</v>
      </c>
      <c r="I3502" s="25" t="str">
        <f>IFERROR(MID($D3502,1,7)+0,"")</f>
        <v/>
      </c>
      <c r="J3502" s="25" t="str">
        <f>IFERROR(MID($D3502,10,7)+0,"")</f>
        <v/>
      </c>
      <c r="K3502" s="25" t="str">
        <f>IFERROR(MID($D3502,19,7)+0,"")</f>
        <v/>
      </c>
      <c r="L3502" s="25" t="str">
        <f>IFERROR(MID($D3502,28,7)+0,"")</f>
        <v/>
      </c>
      <c r="M3502" s="25" t="str">
        <f>IF(IFERROR(MID($Q3502,1,7)+0,"")&lt;1130000,IF(INDEX(C:C,MATCH(LEFT(Q3502,7)+0,I:I,0))&lt;1130000,"",INDEX(C:C,MATCH(LEFT(Q3502,7)+0,I:I,0))),IFERROR(MID($Q3502,1,7)+0,""))</f>
        <v/>
      </c>
      <c r="N3502" s="25" t="str">
        <f>IF(IFERROR(MID($Q3502,10,7)+0,"")&lt;1130000,"",IFERROR(MID($Q3502,10,7)+0,""))</f>
        <v/>
      </c>
      <c r="O3502" s="25" t="str">
        <f>IF(IFERROR(MID($Q3502,19,7)+0,"")&lt;1130000,"",IFERROR(MID($Q3502,19,7)+0,""))</f>
        <v/>
      </c>
      <c r="P3502" s="25" t="str">
        <f>IF(M3502="","",IF(N3502="",M3502,M3502&amp;", "&amp;N3502))</f>
        <v/>
      </c>
      <c r="Q3502" s="25"/>
      <c r="R3502" s="25"/>
      <c r="S3502" s="35" t="s">
        <v>104</v>
      </c>
      <c r="T3502" s="34" t="s">
        <v>36</v>
      </c>
      <c r="U3502" s="185">
        <v>31864</v>
      </c>
      <c r="V3502" s="188">
        <v>31864</v>
      </c>
      <c r="W3502" s="189">
        <v>31864</v>
      </c>
      <c r="X3502" s="31">
        <v>31864</v>
      </c>
      <c r="Y3502" s="90">
        <f>IFERROR(ROUND(X3502/W3502-1,2),"")</f>
        <v>0</v>
      </c>
      <c r="Z3502" s="31">
        <f>IF(OR(S3502="VLD MLC components",S3502="VLD MLC pipes",S3502="VLD PEX components",S3502="VLD PEX pipes",S3502="VLD PHC components",S3502="VLD PHC pipes",S3502="Controls VLD"),"По запросу",X3502)</f>
        <v>31864</v>
      </c>
      <c r="AA3502" s="63">
        <f>ROUND(X3502/1.2,3)</f>
        <v>26553.332999999999</v>
      </c>
      <c r="AB3502" s="23">
        <v>26553.332999999999</v>
      </c>
      <c r="AC3502" s="190">
        <f>IFERROR(ROUND(AA3502/AB3502-1,2),"")</f>
        <v>0</v>
      </c>
      <c r="AD3502" s="25">
        <v>26.28</v>
      </c>
      <c r="AE3502" s="25">
        <v>0.14399999999999999</v>
      </c>
      <c r="AF3502" s="25">
        <v>0</v>
      </c>
      <c r="AG3502" s="25" t="s">
        <v>22</v>
      </c>
      <c r="AH3502" s="25">
        <v>0</v>
      </c>
      <c r="AI3502" s="25">
        <v>0</v>
      </c>
      <c r="AJ3502" s="25" t="s">
        <v>20</v>
      </c>
      <c r="AK3502" s="42" t="s">
        <v>19</v>
      </c>
      <c r="AL3502" s="25" t="s">
        <v>20</v>
      </c>
      <c r="AM3502" s="25">
        <v>1</v>
      </c>
      <c r="AN3502" s="25" t="s">
        <v>22</v>
      </c>
      <c r="AO3502" s="25" t="s">
        <v>22</v>
      </c>
      <c r="AP3502" s="25" t="s">
        <v>22</v>
      </c>
      <c r="AQ3502" s="25"/>
      <c r="AR3502" s="94"/>
      <c r="AS3502" s="157" t="s">
        <v>22</v>
      </c>
      <c r="AT3502" s="93">
        <v>42942</v>
      </c>
      <c r="AU3502" s="92" t="s">
        <v>22</v>
      </c>
      <c r="AV3502" s="91" t="s">
        <v>48</v>
      </c>
      <c r="AW3502" s="92" t="s">
        <v>48</v>
      </c>
      <c r="AX3502" s="92" t="s">
        <v>48</v>
      </c>
      <c r="AY3502" s="91" t="s">
        <v>152</v>
      </c>
      <c r="AZ3502" s="23"/>
      <c r="BA3502" s="25">
        <v>0</v>
      </c>
      <c r="BB3502" t="s">
        <v>48</v>
      </c>
      <c r="BC3502" t="e">
        <v>#N/A</v>
      </c>
      <c r="BD3502" t="e">
        <f>IF(Z3502=BC3502,"OK")</f>
        <v>#N/A</v>
      </c>
      <c r="BE3502">
        <v>26.28</v>
      </c>
      <c r="BF3502">
        <v>0.14399999999999999</v>
      </c>
      <c r="BG3502" t="s">
        <v>22</v>
      </c>
      <c r="BH3502" t="s">
        <v>22</v>
      </c>
      <c r="BI3502" t="s">
        <v>22</v>
      </c>
      <c r="BJ3502">
        <v>0</v>
      </c>
      <c r="BK3502">
        <v>0</v>
      </c>
      <c r="BN3502" s="183"/>
    </row>
    <row r="3503" spans="1:66" ht="25.5" x14ac:dyDescent="0.25">
      <c r="A3503" s="1"/>
      <c r="B3503" s="94">
        <v>3490</v>
      </c>
      <c r="C3503" s="43">
        <v>1068252</v>
      </c>
      <c r="D3503" s="25"/>
      <c r="E3503" s="27" t="s">
        <v>2005</v>
      </c>
      <c r="F3503" s="213" t="s">
        <v>21</v>
      </c>
      <c r="G3503" s="28"/>
      <c r="H3503" s="46" t="str">
        <f>IFERROR(IFERROR(IF(SEARCH("Usystems",$E3503)&gt;0,"Usystems"),IF(SEARCH("RIIFO",$E3503)&gt;0,"RIIFO","Uponor")),"Uponor")</f>
        <v>Uponor</v>
      </c>
      <c r="I3503" s="25" t="str">
        <f>IFERROR(MID($D3503,1,7)+0,"")</f>
        <v/>
      </c>
      <c r="J3503" s="25" t="str">
        <f>IFERROR(MID($D3503,10,7)+0,"")</f>
        <v/>
      </c>
      <c r="K3503" s="25" t="str">
        <f>IFERROR(MID($D3503,19,7)+0,"")</f>
        <v/>
      </c>
      <c r="L3503" s="25" t="str">
        <f>IFERROR(MID($D3503,28,7)+0,"")</f>
        <v/>
      </c>
      <c r="M3503" s="25" t="str">
        <f>IF(IFERROR(MID($Q3503,1,7)+0,"")&lt;1130000,IF(INDEX(C:C,MATCH(LEFT(Q3503,7)+0,I:I,0))&lt;1130000,"",INDEX(C:C,MATCH(LEFT(Q3503,7)+0,I:I,0))),IFERROR(MID($Q3503,1,7)+0,""))</f>
        <v/>
      </c>
      <c r="N3503" s="25" t="str">
        <f>IF(IFERROR(MID($Q3503,10,7)+0,"")&lt;1130000,"",IFERROR(MID($Q3503,10,7)+0,""))</f>
        <v/>
      </c>
      <c r="O3503" s="25" t="str">
        <f>IF(IFERROR(MID($Q3503,19,7)+0,"")&lt;1130000,"",IFERROR(MID($Q3503,19,7)+0,""))</f>
        <v/>
      </c>
      <c r="P3503" s="25" t="str">
        <f>IF(M3503="","",IF(N3503="",M3503,M3503&amp;", "&amp;N3503))</f>
        <v/>
      </c>
      <c r="Q3503" s="25"/>
      <c r="R3503" s="25"/>
      <c r="S3503" s="35" t="s">
        <v>104</v>
      </c>
      <c r="T3503" s="34" t="s">
        <v>36</v>
      </c>
      <c r="U3503" s="185">
        <v>47735</v>
      </c>
      <c r="V3503" s="188">
        <v>47735</v>
      </c>
      <c r="W3503" s="189">
        <v>47735</v>
      </c>
      <c r="X3503" s="31">
        <v>47735</v>
      </c>
      <c r="Y3503" s="90">
        <f>IFERROR(ROUND(X3503/W3503-1,2),"")</f>
        <v>0</v>
      </c>
      <c r="Z3503" s="31">
        <f>IF(OR(S3503="VLD MLC components",S3503="VLD MLC pipes",S3503="VLD PEX components",S3503="VLD PEX pipes",S3503="VLD PHC components",S3503="VLD PHC pipes",S3503="Controls VLD"),"По запросу",X3503)</f>
        <v>47735</v>
      </c>
      <c r="AA3503" s="63">
        <f>ROUND(X3503/1.2,3)</f>
        <v>39779.167000000001</v>
      </c>
      <c r="AB3503" s="23">
        <v>39779.167000000001</v>
      </c>
      <c r="AC3503" s="190">
        <f>IFERROR(ROUND(AA3503/AB3503-1,2),"")</f>
        <v>0</v>
      </c>
      <c r="AD3503" s="25">
        <v>42.12</v>
      </c>
      <c r="AE3503" s="25">
        <v>0.23499999999999999</v>
      </c>
      <c r="AF3503" s="25">
        <v>0</v>
      </c>
      <c r="AG3503" s="25" t="s">
        <v>22</v>
      </c>
      <c r="AH3503" s="25">
        <v>0</v>
      </c>
      <c r="AI3503" s="25">
        <v>0</v>
      </c>
      <c r="AJ3503" s="25" t="s">
        <v>20</v>
      </c>
      <c r="AK3503" s="42" t="s">
        <v>19</v>
      </c>
      <c r="AL3503" s="25" t="s">
        <v>20</v>
      </c>
      <c r="AM3503" s="25">
        <v>1</v>
      </c>
      <c r="AN3503" s="25" t="s">
        <v>22</v>
      </c>
      <c r="AO3503" s="25" t="s">
        <v>22</v>
      </c>
      <c r="AP3503" s="25" t="s">
        <v>22</v>
      </c>
      <c r="AQ3503" s="25"/>
      <c r="AR3503" s="94"/>
      <c r="AS3503" s="157" t="s">
        <v>22</v>
      </c>
      <c r="AT3503" s="93">
        <v>42942</v>
      </c>
      <c r="AU3503" s="92" t="s">
        <v>22</v>
      </c>
      <c r="AV3503" s="91" t="s">
        <v>48</v>
      </c>
      <c r="AW3503" s="92" t="s">
        <v>48</v>
      </c>
      <c r="AX3503" s="92" t="s">
        <v>48</v>
      </c>
      <c r="AY3503" s="91" t="s">
        <v>152</v>
      </c>
      <c r="AZ3503" s="23"/>
      <c r="BA3503" s="25">
        <v>0</v>
      </c>
      <c r="BB3503" t="s">
        <v>48</v>
      </c>
      <c r="BC3503" t="e">
        <v>#N/A</v>
      </c>
      <c r="BD3503" t="e">
        <f>IF(Z3503=BC3503,"OK")</f>
        <v>#N/A</v>
      </c>
      <c r="BE3503">
        <v>42.12</v>
      </c>
      <c r="BF3503">
        <v>0.23499999999999999</v>
      </c>
      <c r="BG3503" t="s">
        <v>22</v>
      </c>
      <c r="BH3503" t="s">
        <v>22</v>
      </c>
      <c r="BI3503" t="s">
        <v>22</v>
      </c>
      <c r="BJ3503">
        <v>0</v>
      </c>
      <c r="BK3503">
        <v>0</v>
      </c>
      <c r="BN3503" s="183"/>
    </row>
    <row r="3504" spans="1:66" ht="25.5" x14ac:dyDescent="0.25">
      <c r="A3504" s="1"/>
      <c r="B3504" s="94">
        <v>3491</v>
      </c>
      <c r="C3504" s="43">
        <v>1068256</v>
      </c>
      <c r="D3504" s="25"/>
      <c r="E3504" s="27" t="s">
        <v>2004</v>
      </c>
      <c r="F3504" s="213" t="s">
        <v>21</v>
      </c>
      <c r="G3504" s="28"/>
      <c r="H3504" s="46" t="str">
        <f>IFERROR(IFERROR(IF(SEARCH("Usystems",$E3504)&gt;0,"Usystems"),IF(SEARCH("RIIFO",$E3504)&gt;0,"RIIFO","Uponor")),"Uponor")</f>
        <v>Uponor</v>
      </c>
      <c r="I3504" s="25" t="str">
        <f>IFERROR(MID($D3504,1,7)+0,"")</f>
        <v/>
      </c>
      <c r="J3504" s="25" t="str">
        <f>IFERROR(MID($D3504,10,7)+0,"")</f>
        <v/>
      </c>
      <c r="K3504" s="25" t="str">
        <f>IFERROR(MID($D3504,19,7)+0,"")</f>
        <v/>
      </c>
      <c r="L3504" s="25" t="str">
        <f>IFERROR(MID($D3504,28,7)+0,"")</f>
        <v/>
      </c>
      <c r="M3504" s="25" t="str">
        <f>IF(IFERROR(MID($Q3504,1,7)+0,"")&lt;1130000,IF(INDEX(C:C,MATCH(LEFT(Q3504,7)+0,I:I,0))&lt;1130000,"",INDEX(C:C,MATCH(LEFT(Q3504,7)+0,I:I,0))),IFERROR(MID($Q3504,1,7)+0,""))</f>
        <v/>
      </c>
      <c r="N3504" s="25" t="str">
        <f>IF(IFERROR(MID($Q3504,10,7)+0,"")&lt;1130000,"",IFERROR(MID($Q3504,10,7)+0,""))</f>
        <v/>
      </c>
      <c r="O3504" s="25" t="str">
        <f>IF(IFERROR(MID($Q3504,19,7)+0,"")&lt;1130000,"",IFERROR(MID($Q3504,19,7)+0,""))</f>
        <v/>
      </c>
      <c r="P3504" s="25" t="str">
        <f>IF(M3504="","",IF(N3504="",M3504,M3504&amp;", "&amp;N3504))</f>
        <v/>
      </c>
      <c r="Q3504" s="25"/>
      <c r="R3504" s="25"/>
      <c r="S3504" s="35" t="s">
        <v>104</v>
      </c>
      <c r="T3504" s="34" t="s">
        <v>36</v>
      </c>
      <c r="U3504" s="185">
        <v>60223</v>
      </c>
      <c r="V3504" s="188">
        <v>60223</v>
      </c>
      <c r="W3504" s="189">
        <v>60223</v>
      </c>
      <c r="X3504" s="31">
        <v>60223</v>
      </c>
      <c r="Y3504" s="90">
        <f>IFERROR(ROUND(X3504/W3504-1,2),"")</f>
        <v>0</v>
      </c>
      <c r="Z3504" s="31">
        <f>IF(OR(S3504="VLD MLC components",S3504="VLD MLC pipes",S3504="VLD PEX components",S3504="VLD PEX pipes",S3504="VLD PHC components",S3504="VLD PHC pipes",S3504="Controls VLD"),"По запросу",X3504)</f>
        <v>60223</v>
      </c>
      <c r="AA3504" s="63">
        <f>ROUND(X3504/1.2,3)</f>
        <v>50185.832999999999</v>
      </c>
      <c r="AB3504" s="23">
        <v>50185.832999999999</v>
      </c>
      <c r="AC3504" s="190">
        <f>IFERROR(ROUND(AA3504/AB3504-1,2),"")</f>
        <v>0</v>
      </c>
      <c r="AD3504" s="25">
        <v>54.96</v>
      </c>
      <c r="AE3504" s="25">
        <v>0.307</v>
      </c>
      <c r="AF3504" s="25">
        <v>0</v>
      </c>
      <c r="AG3504" s="25" t="s">
        <v>22</v>
      </c>
      <c r="AH3504" s="25">
        <v>0</v>
      </c>
      <c r="AI3504" s="25">
        <v>0</v>
      </c>
      <c r="AJ3504" s="25" t="s">
        <v>20</v>
      </c>
      <c r="AK3504" s="42" t="s">
        <v>19</v>
      </c>
      <c r="AL3504" s="25" t="s">
        <v>20</v>
      </c>
      <c r="AM3504" s="25">
        <v>1</v>
      </c>
      <c r="AN3504" s="25" t="s">
        <v>22</v>
      </c>
      <c r="AO3504" s="25" t="s">
        <v>22</v>
      </c>
      <c r="AP3504" s="25" t="s">
        <v>22</v>
      </c>
      <c r="AQ3504" s="25"/>
      <c r="AR3504" s="94"/>
      <c r="AS3504" s="157" t="s">
        <v>22</v>
      </c>
      <c r="AT3504" s="93">
        <v>42942</v>
      </c>
      <c r="AU3504" s="92" t="s">
        <v>22</v>
      </c>
      <c r="AV3504" s="91" t="s">
        <v>48</v>
      </c>
      <c r="AW3504" s="92" t="s">
        <v>48</v>
      </c>
      <c r="AX3504" s="92" t="s">
        <v>48</v>
      </c>
      <c r="AY3504" s="91" t="s">
        <v>152</v>
      </c>
      <c r="AZ3504" s="23"/>
      <c r="BA3504" s="25">
        <v>0</v>
      </c>
      <c r="BB3504" t="s">
        <v>48</v>
      </c>
      <c r="BC3504" t="e">
        <v>#N/A</v>
      </c>
      <c r="BD3504" t="e">
        <f>IF(Z3504=BC3504,"OK")</f>
        <v>#N/A</v>
      </c>
      <c r="BE3504">
        <v>54.96</v>
      </c>
      <c r="BF3504">
        <v>0.307</v>
      </c>
      <c r="BG3504" t="s">
        <v>22</v>
      </c>
      <c r="BH3504" t="s">
        <v>22</v>
      </c>
      <c r="BI3504" t="s">
        <v>22</v>
      </c>
      <c r="BJ3504">
        <v>0</v>
      </c>
      <c r="BK3504">
        <v>0</v>
      </c>
      <c r="BN3504" s="183"/>
    </row>
    <row r="3505" spans="1:66" ht="25.5" x14ac:dyDescent="0.25">
      <c r="A3505" s="1"/>
      <c r="B3505" s="94">
        <v>3492</v>
      </c>
      <c r="C3505" s="43">
        <v>1052082</v>
      </c>
      <c r="D3505" s="25"/>
      <c r="E3505" s="27" t="s">
        <v>2003</v>
      </c>
      <c r="F3505" s="213" t="s">
        <v>21</v>
      </c>
      <c r="G3505" s="28"/>
      <c r="H3505" s="46" t="str">
        <f>IFERROR(IFERROR(IF(SEARCH("Usystems",$E3505)&gt;0,"Usystems"),IF(SEARCH("RIIFO",$E3505)&gt;0,"RIIFO","Uponor")),"Uponor")</f>
        <v>Uponor</v>
      </c>
      <c r="I3505" s="25" t="str">
        <f>IFERROR(MID($D3505,1,7)+0,"")</f>
        <v/>
      </c>
      <c r="J3505" s="25" t="str">
        <f>IFERROR(MID($D3505,10,7)+0,"")</f>
        <v/>
      </c>
      <c r="K3505" s="25" t="str">
        <f>IFERROR(MID($D3505,19,7)+0,"")</f>
        <v/>
      </c>
      <c r="L3505" s="25" t="str">
        <f>IFERROR(MID($D3505,28,7)+0,"")</f>
        <v/>
      </c>
      <c r="M3505" s="25" t="str">
        <f>IF(IFERROR(MID($Q3505,1,7)+0,"")&lt;1130000,IF(INDEX(C:C,MATCH(LEFT(Q3505,7)+0,I:I,0))&lt;1130000,"",INDEX(C:C,MATCH(LEFT(Q3505,7)+0,I:I,0))),IFERROR(MID($Q3505,1,7)+0,""))</f>
        <v/>
      </c>
      <c r="N3505" s="25" t="str">
        <f>IF(IFERROR(MID($Q3505,10,7)+0,"")&lt;1130000,"",IFERROR(MID($Q3505,10,7)+0,""))</f>
        <v/>
      </c>
      <c r="O3505" s="25" t="str">
        <f>IF(IFERROR(MID($Q3505,19,7)+0,"")&lt;1130000,"",IFERROR(MID($Q3505,19,7)+0,""))</f>
        <v/>
      </c>
      <c r="P3505" s="25" t="str">
        <f>IF(M3505="","",IF(N3505="",M3505,M3505&amp;", "&amp;N3505))</f>
        <v/>
      </c>
      <c r="Q3505" s="25"/>
      <c r="R3505" s="25"/>
      <c r="S3505" s="35" t="s">
        <v>104</v>
      </c>
      <c r="T3505" s="34" t="s">
        <v>36</v>
      </c>
      <c r="U3505" s="185">
        <v>83009</v>
      </c>
      <c r="V3505" s="188">
        <v>83009</v>
      </c>
      <c r="W3505" s="189">
        <v>83009</v>
      </c>
      <c r="X3505" s="31">
        <v>83009</v>
      </c>
      <c r="Y3505" s="90">
        <f>IFERROR(ROUND(X3505/W3505-1,2),"")</f>
        <v>0</v>
      </c>
      <c r="Z3505" s="31">
        <f>IF(OR(S3505="VLD MLC components",S3505="VLD MLC pipes",S3505="VLD PEX components",S3505="VLD PEX pipes",S3505="VLD PHC components",S3505="VLD PHC pipes",S3505="Controls VLD"),"По запросу",X3505)</f>
        <v>83009</v>
      </c>
      <c r="AA3505" s="63">
        <f>ROUND(X3505/1.2,3)</f>
        <v>69174.167000000001</v>
      </c>
      <c r="AB3505" s="23">
        <v>69174.167000000001</v>
      </c>
      <c r="AC3505" s="190">
        <f>IFERROR(ROUND(AA3505/AB3505-1,2),"")</f>
        <v>0</v>
      </c>
      <c r="AD3505" s="25">
        <v>73</v>
      </c>
      <c r="AE3505" s="25">
        <v>1.55</v>
      </c>
      <c r="AF3505" s="25">
        <v>0</v>
      </c>
      <c r="AG3505" s="25" t="s">
        <v>22</v>
      </c>
      <c r="AH3505" s="25">
        <v>0</v>
      </c>
      <c r="AI3505" s="25">
        <v>0</v>
      </c>
      <c r="AJ3505" s="25" t="s">
        <v>20</v>
      </c>
      <c r="AK3505" s="42" t="s">
        <v>19</v>
      </c>
      <c r="AL3505" s="25" t="s">
        <v>20</v>
      </c>
      <c r="AM3505" s="25">
        <v>1</v>
      </c>
      <c r="AN3505" s="25" t="s">
        <v>22</v>
      </c>
      <c r="AO3505" s="25" t="s">
        <v>22</v>
      </c>
      <c r="AP3505" s="25" t="s">
        <v>22</v>
      </c>
      <c r="AQ3505" s="25"/>
      <c r="AR3505" s="94"/>
      <c r="AS3505" s="157" t="s">
        <v>22</v>
      </c>
      <c r="AT3505" s="93">
        <v>42942</v>
      </c>
      <c r="AU3505" s="92" t="s">
        <v>22</v>
      </c>
      <c r="AV3505" s="91" t="s">
        <v>48</v>
      </c>
      <c r="AW3505" s="92" t="s">
        <v>48</v>
      </c>
      <c r="AX3505" s="92" t="s">
        <v>48</v>
      </c>
      <c r="AY3505" s="91" t="s">
        <v>152</v>
      </c>
      <c r="AZ3505" s="23"/>
      <c r="BA3505" s="25">
        <v>0</v>
      </c>
      <c r="BB3505" t="s">
        <v>48</v>
      </c>
      <c r="BC3505" t="e">
        <v>#N/A</v>
      </c>
      <c r="BD3505" t="e">
        <f>IF(Z3505=BC3505,"OK")</f>
        <v>#N/A</v>
      </c>
      <c r="BE3505">
        <v>73</v>
      </c>
      <c r="BF3505">
        <v>1.55</v>
      </c>
      <c r="BG3505" t="s">
        <v>22</v>
      </c>
      <c r="BH3505" t="s">
        <v>22</v>
      </c>
      <c r="BI3505" t="s">
        <v>22</v>
      </c>
      <c r="BJ3505">
        <v>0</v>
      </c>
      <c r="BK3505">
        <v>0</v>
      </c>
      <c r="BN3505" s="183"/>
    </row>
    <row r="3506" spans="1:66" ht="25.5" x14ac:dyDescent="0.25">
      <c r="A3506" s="1"/>
      <c r="B3506" s="94">
        <v>3493</v>
      </c>
      <c r="C3506" s="43">
        <v>1052083</v>
      </c>
      <c r="D3506" s="25"/>
      <c r="E3506" s="27" t="s">
        <v>2002</v>
      </c>
      <c r="F3506" s="213" t="s">
        <v>21</v>
      </c>
      <c r="G3506" s="28"/>
      <c r="H3506" s="46" t="str">
        <f>IFERROR(IFERROR(IF(SEARCH("Usystems",$E3506)&gt;0,"Usystems"),IF(SEARCH("RIIFO",$E3506)&gt;0,"RIIFO","Uponor")),"Uponor")</f>
        <v>Uponor</v>
      </c>
      <c r="I3506" s="25" t="str">
        <f>IFERROR(MID($D3506,1,7)+0,"")</f>
        <v/>
      </c>
      <c r="J3506" s="25" t="str">
        <f>IFERROR(MID($D3506,10,7)+0,"")</f>
        <v/>
      </c>
      <c r="K3506" s="25" t="str">
        <f>IFERROR(MID($D3506,19,7)+0,"")</f>
        <v/>
      </c>
      <c r="L3506" s="25" t="str">
        <f>IFERROR(MID($D3506,28,7)+0,"")</f>
        <v/>
      </c>
      <c r="M3506" s="25" t="str">
        <f>IF(IFERROR(MID($Q3506,1,7)+0,"")&lt;1130000,IF(INDEX(C:C,MATCH(LEFT(Q3506,7)+0,I:I,0))&lt;1130000,"",INDEX(C:C,MATCH(LEFT(Q3506,7)+0,I:I,0))),IFERROR(MID($Q3506,1,7)+0,""))</f>
        <v/>
      </c>
      <c r="N3506" s="25" t="str">
        <f>IF(IFERROR(MID($Q3506,10,7)+0,"")&lt;1130000,"",IFERROR(MID($Q3506,10,7)+0,""))</f>
        <v/>
      </c>
      <c r="O3506" s="25" t="str">
        <f>IF(IFERROR(MID($Q3506,19,7)+0,"")&lt;1130000,"",IFERROR(MID($Q3506,19,7)+0,""))</f>
        <v/>
      </c>
      <c r="P3506" s="25" t="str">
        <f>IF(M3506="","",IF(N3506="",M3506,M3506&amp;", "&amp;N3506))</f>
        <v/>
      </c>
      <c r="Q3506" s="25"/>
      <c r="R3506" s="25"/>
      <c r="S3506" s="35" t="s">
        <v>104</v>
      </c>
      <c r="T3506" s="34" t="s">
        <v>36</v>
      </c>
      <c r="U3506" s="185">
        <v>131930</v>
      </c>
      <c r="V3506" s="188">
        <v>131930</v>
      </c>
      <c r="W3506" s="189">
        <v>131930</v>
      </c>
      <c r="X3506" s="31">
        <v>131930</v>
      </c>
      <c r="Y3506" s="90">
        <f>IFERROR(ROUND(X3506/W3506-1,2),"")</f>
        <v>0</v>
      </c>
      <c r="Z3506" s="31">
        <f>IF(OR(S3506="VLD MLC components",S3506="VLD MLC pipes",S3506="VLD PEX components",S3506="VLD PEX pipes",S3506="VLD PHC components",S3506="VLD PHC pipes",S3506="Controls VLD"),"По запросу",X3506)</f>
        <v>131930</v>
      </c>
      <c r="AA3506" s="63">
        <f>ROUND(X3506/1.2,3)</f>
        <v>109941.667</v>
      </c>
      <c r="AB3506" s="23">
        <v>109941.667</v>
      </c>
      <c r="AC3506" s="190">
        <f>IFERROR(ROUND(AA3506/AB3506-1,2),"")</f>
        <v>0</v>
      </c>
      <c r="AD3506" s="25">
        <v>102</v>
      </c>
      <c r="AE3506" s="25">
        <v>1.587</v>
      </c>
      <c r="AF3506" s="25">
        <v>0</v>
      </c>
      <c r="AG3506" s="25" t="s">
        <v>22</v>
      </c>
      <c r="AH3506" s="25">
        <v>0</v>
      </c>
      <c r="AI3506" s="25">
        <v>0</v>
      </c>
      <c r="AJ3506" s="25" t="s">
        <v>20</v>
      </c>
      <c r="AK3506" s="42" t="s">
        <v>19</v>
      </c>
      <c r="AL3506" s="25" t="s">
        <v>20</v>
      </c>
      <c r="AM3506" s="25">
        <v>1</v>
      </c>
      <c r="AN3506" s="25" t="s">
        <v>22</v>
      </c>
      <c r="AO3506" s="25" t="s">
        <v>22</v>
      </c>
      <c r="AP3506" s="25" t="s">
        <v>22</v>
      </c>
      <c r="AQ3506" s="25"/>
      <c r="AR3506" s="94"/>
      <c r="AS3506" s="157" t="s">
        <v>22</v>
      </c>
      <c r="AT3506" s="93">
        <v>42942</v>
      </c>
      <c r="AU3506" s="92" t="s">
        <v>22</v>
      </c>
      <c r="AV3506" s="91" t="s">
        <v>48</v>
      </c>
      <c r="AW3506" s="92" t="s">
        <v>48</v>
      </c>
      <c r="AX3506" s="92" t="s">
        <v>48</v>
      </c>
      <c r="AY3506" s="91" t="s">
        <v>152</v>
      </c>
      <c r="AZ3506" s="23"/>
      <c r="BA3506" s="25">
        <v>0</v>
      </c>
      <c r="BB3506" t="s">
        <v>48</v>
      </c>
      <c r="BC3506" t="e">
        <v>#N/A</v>
      </c>
      <c r="BD3506" t="e">
        <f>IF(Z3506=BC3506,"OK")</f>
        <v>#N/A</v>
      </c>
      <c r="BE3506">
        <v>102</v>
      </c>
      <c r="BF3506">
        <v>1.587</v>
      </c>
      <c r="BG3506" t="s">
        <v>22</v>
      </c>
      <c r="BH3506" t="s">
        <v>22</v>
      </c>
      <c r="BI3506" t="s">
        <v>22</v>
      </c>
      <c r="BJ3506">
        <v>0</v>
      </c>
      <c r="BK3506">
        <v>0</v>
      </c>
      <c r="BN3506" s="183"/>
    </row>
    <row r="3507" spans="1:66" ht="25.5" x14ac:dyDescent="0.25">
      <c r="A3507" s="1"/>
      <c r="B3507" s="94">
        <v>3494</v>
      </c>
      <c r="C3507" s="43">
        <v>1052084</v>
      </c>
      <c r="D3507" s="25"/>
      <c r="E3507" s="27" t="s">
        <v>2001</v>
      </c>
      <c r="F3507" s="213" t="s">
        <v>21</v>
      </c>
      <c r="G3507" s="28"/>
      <c r="H3507" s="46" t="str">
        <f>IFERROR(IFERROR(IF(SEARCH("Usystems",$E3507)&gt;0,"Usystems"),IF(SEARCH("RIIFO",$E3507)&gt;0,"RIIFO","Uponor")),"Uponor")</f>
        <v>Uponor</v>
      </c>
      <c r="I3507" s="25" t="str">
        <f>IFERROR(MID($D3507,1,7)+0,"")</f>
        <v/>
      </c>
      <c r="J3507" s="25" t="str">
        <f>IFERROR(MID($D3507,10,7)+0,"")</f>
        <v/>
      </c>
      <c r="K3507" s="25" t="str">
        <f>IFERROR(MID($D3507,19,7)+0,"")</f>
        <v/>
      </c>
      <c r="L3507" s="25" t="str">
        <f>IFERROR(MID($D3507,28,7)+0,"")</f>
        <v/>
      </c>
      <c r="M3507" s="25" t="str">
        <f>IF(IFERROR(MID($Q3507,1,7)+0,"")&lt;1130000,IF(INDEX(C:C,MATCH(LEFT(Q3507,7)+0,I:I,0))&lt;1130000,"",INDEX(C:C,MATCH(LEFT(Q3507,7)+0,I:I,0))),IFERROR(MID($Q3507,1,7)+0,""))</f>
        <v/>
      </c>
      <c r="N3507" s="25" t="str">
        <f>IF(IFERROR(MID($Q3507,10,7)+0,"")&lt;1130000,"",IFERROR(MID($Q3507,10,7)+0,""))</f>
        <v/>
      </c>
      <c r="O3507" s="25" t="str">
        <f>IF(IFERROR(MID($Q3507,19,7)+0,"")&lt;1130000,"",IFERROR(MID($Q3507,19,7)+0,""))</f>
        <v/>
      </c>
      <c r="P3507" s="25" t="str">
        <f>IF(M3507="","",IF(N3507="",M3507,M3507&amp;", "&amp;N3507))</f>
        <v/>
      </c>
      <c r="Q3507" s="25"/>
      <c r="R3507" s="25"/>
      <c r="S3507" s="35" t="s">
        <v>104</v>
      </c>
      <c r="T3507" s="34" t="s">
        <v>36</v>
      </c>
      <c r="U3507" s="185">
        <v>180521</v>
      </c>
      <c r="V3507" s="188">
        <v>180521</v>
      </c>
      <c r="W3507" s="189">
        <v>180521</v>
      </c>
      <c r="X3507" s="31">
        <v>180521</v>
      </c>
      <c r="Y3507" s="90">
        <f>IFERROR(ROUND(X3507/W3507-1,2),"")</f>
        <v>0</v>
      </c>
      <c r="Z3507" s="31">
        <f>IF(OR(S3507="VLD MLC components",S3507="VLD MLC pipes",S3507="VLD PEX components",S3507="VLD PEX pipes",S3507="VLD PHC components",S3507="VLD PHC pipes",S3507="Controls VLD"),"По запросу",X3507)</f>
        <v>180521</v>
      </c>
      <c r="AA3507" s="63">
        <f>ROUND(X3507/1.2,3)</f>
        <v>150434.16699999999</v>
      </c>
      <c r="AB3507" s="23">
        <v>150434.16699999999</v>
      </c>
      <c r="AC3507" s="190">
        <f>IFERROR(ROUND(AA3507/AB3507-1,2),"")</f>
        <v>0</v>
      </c>
      <c r="AD3507" s="25">
        <v>147</v>
      </c>
      <c r="AE3507" s="25">
        <v>2.7610000000000001</v>
      </c>
      <c r="AF3507" s="25">
        <v>0</v>
      </c>
      <c r="AG3507" s="25" t="s">
        <v>22</v>
      </c>
      <c r="AH3507" s="25">
        <v>0</v>
      </c>
      <c r="AI3507" s="25">
        <v>0</v>
      </c>
      <c r="AJ3507" s="25" t="s">
        <v>20</v>
      </c>
      <c r="AK3507" s="42" t="s">
        <v>19</v>
      </c>
      <c r="AL3507" s="25" t="s">
        <v>20</v>
      </c>
      <c r="AM3507" s="25">
        <v>1</v>
      </c>
      <c r="AN3507" s="25" t="s">
        <v>22</v>
      </c>
      <c r="AO3507" s="25" t="s">
        <v>22</v>
      </c>
      <c r="AP3507" s="25" t="s">
        <v>22</v>
      </c>
      <c r="AQ3507" s="25"/>
      <c r="AR3507" s="94"/>
      <c r="AS3507" s="157" t="s">
        <v>22</v>
      </c>
      <c r="AT3507" s="93">
        <v>42942</v>
      </c>
      <c r="AU3507" s="92" t="s">
        <v>22</v>
      </c>
      <c r="AV3507" s="91" t="s">
        <v>48</v>
      </c>
      <c r="AW3507" s="92" t="s">
        <v>48</v>
      </c>
      <c r="AX3507" s="92" t="s">
        <v>48</v>
      </c>
      <c r="AY3507" s="91" t="s">
        <v>152</v>
      </c>
      <c r="AZ3507" s="23"/>
      <c r="BA3507" s="25">
        <v>0</v>
      </c>
      <c r="BB3507" t="s">
        <v>48</v>
      </c>
      <c r="BC3507" t="e">
        <v>#N/A</v>
      </c>
      <c r="BD3507" t="e">
        <f>IF(Z3507=BC3507,"OK")</f>
        <v>#N/A</v>
      </c>
      <c r="BE3507">
        <v>147</v>
      </c>
      <c r="BF3507">
        <v>2.7610000000000001</v>
      </c>
      <c r="BG3507" t="s">
        <v>22</v>
      </c>
      <c r="BH3507" t="s">
        <v>22</v>
      </c>
      <c r="BI3507" t="s">
        <v>22</v>
      </c>
      <c r="BJ3507">
        <v>0</v>
      </c>
      <c r="BK3507">
        <v>0</v>
      </c>
      <c r="BN3507" s="183"/>
    </row>
    <row r="3508" spans="1:66" ht="25.5" x14ac:dyDescent="0.25">
      <c r="A3508" s="1"/>
      <c r="B3508" s="94">
        <v>3495</v>
      </c>
      <c r="C3508" s="43">
        <v>1052085</v>
      </c>
      <c r="D3508" s="25"/>
      <c r="E3508" s="27" t="s">
        <v>2000</v>
      </c>
      <c r="F3508" s="213" t="s">
        <v>21</v>
      </c>
      <c r="G3508" s="28"/>
      <c r="H3508" s="46" t="str">
        <f>IFERROR(IFERROR(IF(SEARCH("Usystems",$E3508)&gt;0,"Usystems"),IF(SEARCH("RIIFO",$E3508)&gt;0,"RIIFO","Uponor")),"Uponor")</f>
        <v>Uponor</v>
      </c>
      <c r="I3508" s="25" t="str">
        <f>IFERROR(MID($D3508,1,7)+0,"")</f>
        <v/>
      </c>
      <c r="J3508" s="25" t="str">
        <f>IFERROR(MID($D3508,10,7)+0,"")</f>
        <v/>
      </c>
      <c r="K3508" s="25" t="str">
        <f>IFERROR(MID($D3508,19,7)+0,"")</f>
        <v/>
      </c>
      <c r="L3508" s="25" t="str">
        <f>IFERROR(MID($D3508,28,7)+0,"")</f>
        <v/>
      </c>
      <c r="M3508" s="25" t="str">
        <f>IF(IFERROR(MID($Q3508,1,7)+0,"")&lt;1130000,IF(INDEX(C:C,MATCH(LEFT(Q3508,7)+0,I:I,0))&lt;1130000,"",INDEX(C:C,MATCH(LEFT(Q3508,7)+0,I:I,0))),IFERROR(MID($Q3508,1,7)+0,""))</f>
        <v/>
      </c>
      <c r="N3508" s="25" t="str">
        <f>IF(IFERROR(MID($Q3508,10,7)+0,"")&lt;1130000,"",IFERROR(MID($Q3508,10,7)+0,""))</f>
        <v/>
      </c>
      <c r="O3508" s="25" t="str">
        <f>IF(IFERROR(MID($Q3508,19,7)+0,"")&lt;1130000,"",IFERROR(MID($Q3508,19,7)+0,""))</f>
        <v/>
      </c>
      <c r="P3508" s="25" t="str">
        <f>IF(M3508="","",IF(N3508="",M3508,M3508&amp;", "&amp;N3508))</f>
        <v/>
      </c>
      <c r="Q3508" s="25"/>
      <c r="R3508" s="25"/>
      <c r="S3508" s="35" t="s">
        <v>104</v>
      </c>
      <c r="T3508" s="34" t="s">
        <v>36</v>
      </c>
      <c r="U3508" s="185">
        <v>236429</v>
      </c>
      <c r="V3508" s="188">
        <v>236429</v>
      </c>
      <c r="W3508" s="189">
        <v>236429</v>
      </c>
      <c r="X3508" s="31">
        <v>236429</v>
      </c>
      <c r="Y3508" s="90">
        <f>IFERROR(ROUND(X3508/W3508-1,2),"")</f>
        <v>0</v>
      </c>
      <c r="Z3508" s="31">
        <f>IF(OR(S3508="VLD MLC components",S3508="VLD MLC pipes",S3508="VLD PEX components",S3508="VLD PEX pipes",S3508="VLD PHC components",S3508="VLD PHC pipes",S3508="Controls VLD"),"По запросу",X3508)</f>
        <v>236429</v>
      </c>
      <c r="AA3508" s="63">
        <f>ROUND(X3508/1.2,3)</f>
        <v>197024.16699999999</v>
      </c>
      <c r="AB3508" s="23">
        <v>197024.16699999999</v>
      </c>
      <c r="AC3508" s="190">
        <f>IFERROR(ROUND(AA3508/AB3508-1,2),"")</f>
        <v>0</v>
      </c>
      <c r="AD3508" s="25">
        <v>219</v>
      </c>
      <c r="AE3508" s="25">
        <v>4.7</v>
      </c>
      <c r="AF3508" s="25">
        <v>0</v>
      </c>
      <c r="AG3508" s="25" t="s">
        <v>22</v>
      </c>
      <c r="AH3508" s="25">
        <v>0</v>
      </c>
      <c r="AI3508" s="25">
        <v>0</v>
      </c>
      <c r="AJ3508" s="25" t="s">
        <v>20</v>
      </c>
      <c r="AK3508" s="42" t="s">
        <v>19</v>
      </c>
      <c r="AL3508" s="25" t="s">
        <v>20</v>
      </c>
      <c r="AM3508" s="25">
        <v>1</v>
      </c>
      <c r="AN3508" s="25" t="s">
        <v>22</v>
      </c>
      <c r="AO3508" s="25" t="s">
        <v>22</v>
      </c>
      <c r="AP3508" s="25" t="s">
        <v>22</v>
      </c>
      <c r="AQ3508" s="25"/>
      <c r="AR3508" s="94"/>
      <c r="AS3508" s="157" t="s">
        <v>22</v>
      </c>
      <c r="AT3508" s="93">
        <v>42942</v>
      </c>
      <c r="AU3508" s="92" t="s">
        <v>22</v>
      </c>
      <c r="AV3508" s="91" t="s">
        <v>48</v>
      </c>
      <c r="AW3508" s="92" t="s">
        <v>48</v>
      </c>
      <c r="AX3508" s="92" t="s">
        <v>48</v>
      </c>
      <c r="AY3508" s="91" t="s">
        <v>152</v>
      </c>
      <c r="AZ3508" s="23"/>
      <c r="BA3508" s="25">
        <v>0</v>
      </c>
      <c r="BB3508" t="s">
        <v>48</v>
      </c>
      <c r="BC3508" t="e">
        <v>#N/A</v>
      </c>
      <c r="BD3508" t="e">
        <f>IF(Z3508=BC3508,"OK")</f>
        <v>#N/A</v>
      </c>
      <c r="BE3508">
        <v>219</v>
      </c>
      <c r="BF3508">
        <v>4.7</v>
      </c>
      <c r="BG3508" t="s">
        <v>22</v>
      </c>
      <c r="BH3508" t="s">
        <v>22</v>
      </c>
      <c r="BI3508" t="s">
        <v>22</v>
      </c>
      <c r="BJ3508">
        <v>0</v>
      </c>
      <c r="BK3508">
        <v>0</v>
      </c>
      <c r="BN3508" s="183"/>
    </row>
    <row r="3509" spans="1:66" ht="25.5" x14ac:dyDescent="0.25">
      <c r="A3509" s="1"/>
      <c r="B3509" s="94">
        <v>3496</v>
      </c>
      <c r="C3509" s="43">
        <v>1052081</v>
      </c>
      <c r="D3509" s="25"/>
      <c r="E3509" s="27" t="s">
        <v>1999</v>
      </c>
      <c r="F3509" s="213" t="s">
        <v>21</v>
      </c>
      <c r="G3509" s="28"/>
      <c r="H3509" s="46" t="str">
        <f>IFERROR(IFERROR(IF(SEARCH("Usystems",$E3509)&gt;0,"Usystems"),IF(SEARCH("RIIFO",$E3509)&gt;0,"RIIFO","Uponor")),"Uponor")</f>
        <v>Uponor</v>
      </c>
      <c r="I3509" s="25" t="str">
        <f>IFERROR(MID($D3509,1,7)+0,"")</f>
        <v/>
      </c>
      <c r="J3509" s="25" t="str">
        <f>IFERROR(MID($D3509,10,7)+0,"")</f>
        <v/>
      </c>
      <c r="K3509" s="25" t="str">
        <f>IFERROR(MID($D3509,19,7)+0,"")</f>
        <v/>
      </c>
      <c r="L3509" s="25" t="str">
        <f>IFERROR(MID($D3509,28,7)+0,"")</f>
        <v/>
      </c>
      <c r="M3509" s="25" t="str">
        <f>IF(IFERROR(MID($Q3509,1,7)+0,"")&lt;1130000,IF(INDEX(C:C,MATCH(LEFT(Q3509,7)+0,I:I,0))&lt;1130000,"",INDEX(C:C,MATCH(LEFT(Q3509,7)+0,I:I,0))),IFERROR(MID($Q3509,1,7)+0,""))</f>
        <v/>
      </c>
      <c r="N3509" s="25" t="str">
        <f>IF(IFERROR(MID($Q3509,10,7)+0,"")&lt;1130000,"",IFERROR(MID($Q3509,10,7)+0,""))</f>
        <v/>
      </c>
      <c r="O3509" s="25" t="str">
        <f>IF(IFERROR(MID($Q3509,19,7)+0,"")&lt;1130000,"",IFERROR(MID($Q3509,19,7)+0,""))</f>
        <v/>
      </c>
      <c r="P3509" s="25" t="str">
        <f>IF(M3509="","",IF(N3509="",M3509,M3509&amp;", "&amp;N3509))</f>
        <v/>
      </c>
      <c r="Q3509" s="25"/>
      <c r="R3509" s="25"/>
      <c r="S3509" s="35" t="s">
        <v>104</v>
      </c>
      <c r="T3509" s="34" t="s">
        <v>36</v>
      </c>
      <c r="U3509" s="185">
        <v>189286</v>
      </c>
      <c r="V3509" s="188">
        <v>189286</v>
      </c>
      <c r="W3509" s="189">
        <v>189286</v>
      </c>
      <c r="X3509" s="31">
        <v>189286</v>
      </c>
      <c r="Y3509" s="90">
        <f>IFERROR(ROUND(X3509/W3509-1,2),"")</f>
        <v>0</v>
      </c>
      <c r="Z3509" s="31">
        <f>IF(OR(S3509="VLD MLC components",S3509="VLD MLC pipes",S3509="VLD PEX components",S3509="VLD PEX pipes",S3509="VLD PHC components",S3509="VLD PHC pipes",S3509="Controls VLD"),"По запросу",X3509)</f>
        <v>189286</v>
      </c>
      <c r="AA3509" s="63">
        <f>ROUND(X3509/1.2,3)</f>
        <v>157738.33300000001</v>
      </c>
      <c r="AB3509" s="23">
        <v>157738.33300000001</v>
      </c>
      <c r="AC3509" s="190">
        <f>IFERROR(ROUND(AA3509/AB3509-1,2),"")</f>
        <v>0</v>
      </c>
      <c r="AD3509" s="25">
        <v>146</v>
      </c>
      <c r="AE3509" s="25">
        <v>2.4</v>
      </c>
      <c r="AF3509" s="25">
        <v>0</v>
      </c>
      <c r="AG3509" s="25" t="s">
        <v>22</v>
      </c>
      <c r="AH3509" s="25">
        <v>0</v>
      </c>
      <c r="AI3509" s="25">
        <v>0</v>
      </c>
      <c r="AJ3509" s="25" t="s">
        <v>20</v>
      </c>
      <c r="AK3509" s="42" t="s">
        <v>19</v>
      </c>
      <c r="AL3509" s="25" t="s">
        <v>20</v>
      </c>
      <c r="AM3509" s="25">
        <v>1</v>
      </c>
      <c r="AN3509" s="25" t="s">
        <v>22</v>
      </c>
      <c r="AO3509" s="25" t="s">
        <v>22</v>
      </c>
      <c r="AP3509" s="25" t="s">
        <v>22</v>
      </c>
      <c r="AQ3509" s="25"/>
      <c r="AR3509" s="94"/>
      <c r="AS3509" s="157" t="s">
        <v>22</v>
      </c>
      <c r="AT3509" s="93">
        <v>42942</v>
      </c>
      <c r="AU3509" s="92" t="s">
        <v>22</v>
      </c>
      <c r="AV3509" s="91" t="s">
        <v>48</v>
      </c>
      <c r="AW3509" s="92" t="s">
        <v>48</v>
      </c>
      <c r="AX3509" s="92" t="s">
        <v>48</v>
      </c>
      <c r="AY3509" s="91" t="s">
        <v>152</v>
      </c>
      <c r="AZ3509" s="23"/>
      <c r="BA3509" s="25">
        <v>0</v>
      </c>
      <c r="BB3509" t="s">
        <v>48</v>
      </c>
      <c r="BC3509" t="e">
        <v>#N/A</v>
      </c>
      <c r="BD3509" t="e">
        <f>IF(Z3509=BC3509,"OK")</f>
        <v>#N/A</v>
      </c>
      <c r="BE3509">
        <v>146</v>
      </c>
      <c r="BF3509">
        <v>2.4</v>
      </c>
      <c r="BG3509" t="s">
        <v>22</v>
      </c>
      <c r="BH3509" t="s">
        <v>22</v>
      </c>
      <c r="BI3509" t="s">
        <v>22</v>
      </c>
      <c r="BJ3509">
        <v>0</v>
      </c>
      <c r="BK3509">
        <v>0</v>
      </c>
      <c r="BN3509" s="183"/>
    </row>
    <row r="3510" spans="1:66" ht="25.5" x14ac:dyDescent="0.25">
      <c r="A3510" s="1"/>
      <c r="B3510" s="94">
        <v>3497</v>
      </c>
      <c r="C3510" s="43">
        <v>1000386</v>
      </c>
      <c r="D3510" s="25"/>
      <c r="E3510" s="27" t="s">
        <v>1998</v>
      </c>
      <c r="F3510" s="213" t="s">
        <v>21</v>
      </c>
      <c r="G3510" s="28"/>
      <c r="H3510" s="46" t="str">
        <f>IFERROR(IFERROR(IF(SEARCH("Usystems",$E3510)&gt;0,"Usystems"),IF(SEARCH("RIIFO",$E3510)&gt;0,"RIIFO","Uponor")),"Uponor")</f>
        <v>Uponor</v>
      </c>
      <c r="I3510" s="25" t="str">
        <f>IFERROR(MID($D3510,1,7)+0,"")</f>
        <v/>
      </c>
      <c r="J3510" s="25" t="str">
        <f>IFERROR(MID($D3510,10,7)+0,"")</f>
        <v/>
      </c>
      <c r="K3510" s="25" t="str">
        <f>IFERROR(MID($D3510,19,7)+0,"")</f>
        <v/>
      </c>
      <c r="L3510" s="25" t="str">
        <f>IFERROR(MID($D3510,28,7)+0,"")</f>
        <v/>
      </c>
      <c r="M3510" s="25" t="str">
        <f>IF(IFERROR(MID($Q3510,1,7)+0,"")&lt;1130000,IF(INDEX(C:C,MATCH(LEFT(Q3510,7)+0,I:I,0))&lt;1130000,"",INDEX(C:C,MATCH(LEFT(Q3510,7)+0,I:I,0))),IFERROR(MID($Q3510,1,7)+0,""))</f>
        <v/>
      </c>
      <c r="N3510" s="25" t="str">
        <f>IF(IFERROR(MID($Q3510,10,7)+0,"")&lt;1130000,"",IFERROR(MID($Q3510,10,7)+0,""))</f>
        <v/>
      </c>
      <c r="O3510" s="25" t="str">
        <f>IF(IFERROR(MID($Q3510,19,7)+0,"")&lt;1130000,"",IFERROR(MID($Q3510,19,7)+0,""))</f>
        <v/>
      </c>
      <c r="P3510" s="25" t="str">
        <f>IF(M3510="","",IF(N3510="",M3510,M3510&amp;", "&amp;N3510))</f>
        <v/>
      </c>
      <c r="Q3510" s="25"/>
      <c r="R3510" s="25"/>
      <c r="S3510" s="35" t="s">
        <v>104</v>
      </c>
      <c r="T3510" s="34" t="s">
        <v>36</v>
      </c>
      <c r="U3510" s="185">
        <v>707</v>
      </c>
      <c r="V3510" s="188">
        <v>707</v>
      </c>
      <c r="W3510" s="189">
        <v>707</v>
      </c>
      <c r="X3510" s="31">
        <v>707</v>
      </c>
      <c r="Y3510" s="90">
        <f>IFERROR(ROUND(X3510/W3510-1,2),"")</f>
        <v>0</v>
      </c>
      <c r="Z3510" s="31">
        <f>IF(OR(S3510="VLD MLC components",S3510="VLD MLC pipes",S3510="VLD PEX components",S3510="VLD PEX pipes",S3510="VLD PHC components",S3510="VLD PHC pipes",S3510="Controls VLD"),"По запросу",X3510)</f>
        <v>707</v>
      </c>
      <c r="AA3510" s="63">
        <f>ROUND(X3510/1.2,3)</f>
        <v>589.16700000000003</v>
      </c>
      <c r="AB3510" s="23">
        <v>589.16700000000003</v>
      </c>
      <c r="AC3510" s="190">
        <f>IFERROR(ROUND(AA3510/AB3510-1,2),"")</f>
        <v>0</v>
      </c>
      <c r="AD3510" s="25">
        <v>0.03</v>
      </c>
      <c r="AE3510" s="25">
        <v>2.7999999999999998E-4</v>
      </c>
      <c r="AF3510" s="25">
        <v>0</v>
      </c>
      <c r="AG3510" s="25" t="s">
        <v>22</v>
      </c>
      <c r="AH3510" s="25">
        <v>0</v>
      </c>
      <c r="AI3510" s="25">
        <v>0</v>
      </c>
      <c r="AJ3510" s="25" t="s">
        <v>20</v>
      </c>
      <c r="AK3510" s="42" t="s">
        <v>19</v>
      </c>
      <c r="AL3510" s="25" t="s">
        <v>20</v>
      </c>
      <c r="AM3510" s="25">
        <v>1</v>
      </c>
      <c r="AN3510" s="25" t="s">
        <v>22</v>
      </c>
      <c r="AO3510" s="25" t="s">
        <v>22</v>
      </c>
      <c r="AP3510" s="25" t="s">
        <v>22</v>
      </c>
      <c r="AQ3510" s="25"/>
      <c r="AR3510" s="94"/>
      <c r="AS3510" s="157" t="s">
        <v>22</v>
      </c>
      <c r="AT3510" s="93">
        <v>42942</v>
      </c>
      <c r="AU3510" s="92" t="s">
        <v>22</v>
      </c>
      <c r="AV3510" s="91" t="s">
        <v>48</v>
      </c>
      <c r="AW3510" s="92" t="s">
        <v>48</v>
      </c>
      <c r="AX3510" s="92" t="s">
        <v>48</v>
      </c>
      <c r="AY3510" s="91" t="s">
        <v>152</v>
      </c>
      <c r="AZ3510" s="23"/>
      <c r="BA3510" s="25">
        <v>0</v>
      </c>
      <c r="BB3510" t="s">
        <v>48</v>
      </c>
      <c r="BC3510" t="e">
        <v>#N/A</v>
      </c>
      <c r="BD3510" t="e">
        <f>IF(Z3510=BC3510,"OK")</f>
        <v>#N/A</v>
      </c>
      <c r="BE3510">
        <v>0.03</v>
      </c>
      <c r="BF3510">
        <v>2.7999999999999998E-4</v>
      </c>
      <c r="BG3510" t="s">
        <v>22</v>
      </c>
      <c r="BH3510" t="s">
        <v>22</v>
      </c>
      <c r="BI3510" t="s">
        <v>22</v>
      </c>
      <c r="BJ3510">
        <v>0</v>
      </c>
      <c r="BK3510">
        <v>0</v>
      </c>
      <c r="BN3510" s="183"/>
    </row>
    <row r="3511" spans="1:66" ht="25.5" x14ac:dyDescent="0.25">
      <c r="A3511" s="1"/>
      <c r="B3511" s="94">
        <v>3498</v>
      </c>
      <c r="C3511" s="43">
        <v>1000387</v>
      </c>
      <c r="D3511" s="25"/>
      <c r="E3511" s="27" t="s">
        <v>1997</v>
      </c>
      <c r="F3511" s="213" t="s">
        <v>21</v>
      </c>
      <c r="G3511" s="28"/>
      <c r="H3511" s="46" t="str">
        <f>IFERROR(IFERROR(IF(SEARCH("Usystems",$E3511)&gt;0,"Usystems"),IF(SEARCH("RIIFO",$E3511)&gt;0,"RIIFO","Uponor")),"Uponor")</f>
        <v>Uponor</v>
      </c>
      <c r="I3511" s="25" t="str">
        <f>IFERROR(MID($D3511,1,7)+0,"")</f>
        <v/>
      </c>
      <c r="J3511" s="25" t="str">
        <f>IFERROR(MID($D3511,10,7)+0,"")</f>
        <v/>
      </c>
      <c r="K3511" s="25" t="str">
        <f>IFERROR(MID($D3511,19,7)+0,"")</f>
        <v/>
      </c>
      <c r="L3511" s="25" t="str">
        <f>IFERROR(MID($D3511,28,7)+0,"")</f>
        <v/>
      </c>
      <c r="M3511" s="25" t="str">
        <f>IF(IFERROR(MID($Q3511,1,7)+0,"")&lt;1130000,IF(INDEX(C:C,MATCH(LEFT(Q3511,7)+0,I:I,0))&lt;1130000,"",INDEX(C:C,MATCH(LEFT(Q3511,7)+0,I:I,0))),IFERROR(MID($Q3511,1,7)+0,""))</f>
        <v/>
      </c>
      <c r="N3511" s="25" t="str">
        <f>IF(IFERROR(MID($Q3511,10,7)+0,"")&lt;1130000,"",IFERROR(MID($Q3511,10,7)+0,""))</f>
        <v/>
      </c>
      <c r="O3511" s="25" t="str">
        <f>IF(IFERROR(MID($Q3511,19,7)+0,"")&lt;1130000,"",IFERROR(MID($Q3511,19,7)+0,""))</f>
        <v/>
      </c>
      <c r="P3511" s="25" t="str">
        <f>IF(M3511="","",IF(N3511="",M3511,M3511&amp;", "&amp;N3511))</f>
        <v/>
      </c>
      <c r="Q3511" s="25"/>
      <c r="R3511" s="25"/>
      <c r="S3511" s="35" t="s">
        <v>104</v>
      </c>
      <c r="T3511" s="34" t="s">
        <v>36</v>
      </c>
      <c r="U3511" s="185">
        <v>707</v>
      </c>
      <c r="V3511" s="188">
        <v>707</v>
      </c>
      <c r="W3511" s="189">
        <v>707</v>
      </c>
      <c r="X3511" s="31">
        <v>707</v>
      </c>
      <c r="Y3511" s="90">
        <f>IFERROR(ROUND(X3511/W3511-1,2),"")</f>
        <v>0</v>
      </c>
      <c r="Z3511" s="31">
        <f>IF(OR(S3511="VLD MLC components",S3511="VLD MLC pipes",S3511="VLD PEX components",S3511="VLD PEX pipes",S3511="VLD PHC components",S3511="VLD PHC pipes",S3511="Controls VLD"),"По запросу",X3511)</f>
        <v>707</v>
      </c>
      <c r="AA3511" s="63">
        <f>ROUND(X3511/1.2,3)</f>
        <v>589.16700000000003</v>
      </c>
      <c r="AB3511" s="23">
        <v>589.16700000000003</v>
      </c>
      <c r="AC3511" s="190">
        <f>IFERROR(ROUND(AA3511/AB3511-1,2),"")</f>
        <v>0</v>
      </c>
      <c r="AD3511" s="25">
        <v>0.1</v>
      </c>
      <c r="AE3511" s="25">
        <v>2.7999999999999998E-4</v>
      </c>
      <c r="AF3511" s="25">
        <v>0</v>
      </c>
      <c r="AG3511" s="25" t="s">
        <v>22</v>
      </c>
      <c r="AH3511" s="25">
        <v>0</v>
      </c>
      <c r="AI3511" s="25">
        <v>0</v>
      </c>
      <c r="AJ3511" s="25" t="s">
        <v>20</v>
      </c>
      <c r="AK3511" s="42" t="s">
        <v>19</v>
      </c>
      <c r="AL3511" s="25" t="s">
        <v>20</v>
      </c>
      <c r="AM3511" s="25">
        <v>1</v>
      </c>
      <c r="AN3511" s="25" t="s">
        <v>22</v>
      </c>
      <c r="AO3511" s="25" t="s">
        <v>22</v>
      </c>
      <c r="AP3511" s="25" t="s">
        <v>22</v>
      </c>
      <c r="AQ3511" s="25"/>
      <c r="AR3511" s="94"/>
      <c r="AS3511" s="157" t="s">
        <v>22</v>
      </c>
      <c r="AT3511" s="93">
        <v>42942</v>
      </c>
      <c r="AU3511" s="92" t="s">
        <v>22</v>
      </c>
      <c r="AV3511" s="91" t="s">
        <v>48</v>
      </c>
      <c r="AW3511" s="92" t="s">
        <v>48</v>
      </c>
      <c r="AX3511" s="92" t="s">
        <v>48</v>
      </c>
      <c r="AY3511" s="91" t="s">
        <v>152</v>
      </c>
      <c r="AZ3511" s="23"/>
      <c r="BA3511" s="25">
        <v>0</v>
      </c>
      <c r="BB3511" t="s">
        <v>48</v>
      </c>
      <c r="BC3511" t="e">
        <v>#N/A</v>
      </c>
      <c r="BD3511" t="e">
        <f>IF(Z3511=BC3511,"OK")</f>
        <v>#N/A</v>
      </c>
      <c r="BE3511">
        <v>0.1</v>
      </c>
      <c r="BF3511">
        <v>2.7999999999999998E-4</v>
      </c>
      <c r="BG3511" t="s">
        <v>22</v>
      </c>
      <c r="BH3511" t="s">
        <v>22</v>
      </c>
      <c r="BI3511" t="s">
        <v>22</v>
      </c>
      <c r="BJ3511">
        <v>0</v>
      </c>
      <c r="BK3511">
        <v>0</v>
      </c>
      <c r="BN3511" s="183"/>
    </row>
    <row r="3512" spans="1:66" ht="25.5" x14ac:dyDescent="0.25">
      <c r="A3512" s="1"/>
      <c r="B3512" s="94">
        <v>3499</v>
      </c>
      <c r="C3512" s="43">
        <v>1072611</v>
      </c>
      <c r="D3512" s="25"/>
      <c r="E3512" s="27" t="s">
        <v>1996</v>
      </c>
      <c r="F3512" s="213" t="s">
        <v>21</v>
      </c>
      <c r="G3512" s="28"/>
      <c r="H3512" s="46" t="str">
        <f>IFERROR(IFERROR(IF(SEARCH("Usystems",$E3512)&gt;0,"Usystems"),IF(SEARCH("RIIFO",$E3512)&gt;0,"RIIFO","Uponor")),"Uponor")</f>
        <v>Uponor</v>
      </c>
      <c r="I3512" s="25" t="str">
        <f>IFERROR(MID($D3512,1,7)+0,"")</f>
        <v/>
      </c>
      <c r="J3512" s="25" t="str">
        <f>IFERROR(MID($D3512,10,7)+0,"")</f>
        <v/>
      </c>
      <c r="K3512" s="25" t="str">
        <f>IFERROR(MID($D3512,19,7)+0,"")</f>
        <v/>
      </c>
      <c r="L3512" s="25" t="str">
        <f>IFERROR(MID($D3512,28,7)+0,"")</f>
        <v/>
      </c>
      <c r="M3512" s="25" t="str">
        <f>IF(IFERROR(MID($Q3512,1,7)+0,"")&lt;1130000,IF(INDEX(C:C,MATCH(LEFT(Q3512,7)+0,I:I,0))&lt;1130000,"",INDEX(C:C,MATCH(LEFT(Q3512,7)+0,I:I,0))),IFERROR(MID($Q3512,1,7)+0,""))</f>
        <v/>
      </c>
      <c r="N3512" s="25" t="str">
        <f>IF(IFERROR(MID($Q3512,10,7)+0,"")&lt;1130000,"",IFERROR(MID($Q3512,10,7)+0,""))</f>
        <v/>
      </c>
      <c r="O3512" s="25" t="str">
        <f>IF(IFERROR(MID($Q3512,19,7)+0,"")&lt;1130000,"",IFERROR(MID($Q3512,19,7)+0,""))</f>
        <v/>
      </c>
      <c r="P3512" s="25" t="str">
        <f>IF(M3512="","",IF(N3512="",M3512,M3512&amp;", "&amp;N3512))</f>
        <v/>
      </c>
      <c r="Q3512" s="25"/>
      <c r="R3512" s="25"/>
      <c r="S3512" s="35" t="s">
        <v>104</v>
      </c>
      <c r="T3512" s="34" t="s">
        <v>36</v>
      </c>
      <c r="U3512" s="185">
        <v>751</v>
      </c>
      <c r="V3512" s="188">
        <v>751</v>
      </c>
      <c r="W3512" s="189">
        <v>751</v>
      </c>
      <c r="X3512" s="31">
        <v>751</v>
      </c>
      <c r="Y3512" s="90">
        <f>IFERROR(ROUND(X3512/W3512-1,2),"")</f>
        <v>0</v>
      </c>
      <c r="Z3512" s="31">
        <f>IF(OR(S3512="VLD MLC components",S3512="VLD MLC pipes",S3512="VLD PEX components",S3512="VLD PEX pipes",S3512="VLD PHC components",S3512="VLD PHC pipes",S3512="Controls VLD"),"По запросу",X3512)</f>
        <v>751</v>
      </c>
      <c r="AA3512" s="63">
        <f>ROUND(X3512/1.2,3)</f>
        <v>625.83299999999997</v>
      </c>
      <c r="AB3512" s="23">
        <v>625.83299999999997</v>
      </c>
      <c r="AC3512" s="190">
        <f>IFERROR(ROUND(AA3512/AB3512-1,2),"")</f>
        <v>0</v>
      </c>
      <c r="AD3512" s="25">
        <v>7.0000000000000007E-2</v>
      </c>
      <c r="AE3512" s="25">
        <v>3.2000000000000003E-4</v>
      </c>
      <c r="AF3512" s="25">
        <v>0</v>
      </c>
      <c r="AG3512" s="25" t="s">
        <v>22</v>
      </c>
      <c r="AH3512" s="25">
        <v>0</v>
      </c>
      <c r="AI3512" s="25">
        <v>0</v>
      </c>
      <c r="AJ3512" s="25" t="s">
        <v>20</v>
      </c>
      <c r="AK3512" s="42" t="s">
        <v>19</v>
      </c>
      <c r="AL3512" s="25" t="s">
        <v>20</v>
      </c>
      <c r="AM3512" s="25">
        <v>1</v>
      </c>
      <c r="AN3512" s="25" t="s">
        <v>22</v>
      </c>
      <c r="AO3512" s="25" t="s">
        <v>22</v>
      </c>
      <c r="AP3512" s="25" t="s">
        <v>22</v>
      </c>
      <c r="AQ3512" s="25"/>
      <c r="AR3512" s="94"/>
      <c r="AS3512" s="157" t="s">
        <v>22</v>
      </c>
      <c r="AT3512" s="93">
        <v>42942</v>
      </c>
      <c r="AU3512" s="92" t="s">
        <v>22</v>
      </c>
      <c r="AV3512" s="91" t="s">
        <v>48</v>
      </c>
      <c r="AW3512" s="92" t="s">
        <v>48</v>
      </c>
      <c r="AX3512" s="92" t="s">
        <v>48</v>
      </c>
      <c r="AY3512" s="91" t="s">
        <v>152</v>
      </c>
      <c r="AZ3512" s="23"/>
      <c r="BA3512" s="25">
        <v>0</v>
      </c>
      <c r="BB3512" t="s">
        <v>48</v>
      </c>
      <c r="BC3512" t="e">
        <v>#N/A</v>
      </c>
      <c r="BD3512" t="e">
        <f>IF(Z3512=BC3512,"OK")</f>
        <v>#N/A</v>
      </c>
      <c r="BE3512">
        <v>7.0000000000000007E-2</v>
      </c>
      <c r="BF3512">
        <v>3.2000000000000003E-4</v>
      </c>
      <c r="BG3512" t="s">
        <v>22</v>
      </c>
      <c r="BH3512" t="s">
        <v>22</v>
      </c>
      <c r="BI3512" t="s">
        <v>22</v>
      </c>
      <c r="BJ3512">
        <v>0</v>
      </c>
      <c r="BK3512">
        <v>0</v>
      </c>
      <c r="BN3512" s="183"/>
    </row>
    <row r="3513" spans="1:66" ht="25.5" x14ac:dyDescent="0.25">
      <c r="A3513" s="1"/>
      <c r="B3513" s="94">
        <v>3500</v>
      </c>
      <c r="C3513" s="43">
        <v>1072612</v>
      </c>
      <c r="D3513" s="25"/>
      <c r="E3513" s="27" t="s">
        <v>1995</v>
      </c>
      <c r="F3513" s="213" t="s">
        <v>21</v>
      </c>
      <c r="G3513" s="28"/>
      <c r="H3513" s="46" t="str">
        <f>IFERROR(IFERROR(IF(SEARCH("Usystems",$E3513)&gt;0,"Usystems"),IF(SEARCH("RIIFO",$E3513)&gt;0,"RIIFO","Uponor")),"Uponor")</f>
        <v>Uponor</v>
      </c>
      <c r="I3513" s="25" t="str">
        <f>IFERROR(MID($D3513,1,7)+0,"")</f>
        <v/>
      </c>
      <c r="J3513" s="25" t="str">
        <f>IFERROR(MID($D3513,10,7)+0,"")</f>
        <v/>
      </c>
      <c r="K3513" s="25" t="str">
        <f>IFERROR(MID($D3513,19,7)+0,"")</f>
        <v/>
      </c>
      <c r="L3513" s="25" t="str">
        <f>IFERROR(MID($D3513,28,7)+0,"")</f>
        <v/>
      </c>
      <c r="M3513" s="25" t="str">
        <f>IF(IFERROR(MID($Q3513,1,7)+0,"")&lt;1130000,IF(INDEX(C:C,MATCH(LEFT(Q3513,7)+0,I:I,0))&lt;1130000,"",INDEX(C:C,MATCH(LEFT(Q3513,7)+0,I:I,0))),IFERROR(MID($Q3513,1,7)+0,""))</f>
        <v/>
      </c>
      <c r="N3513" s="25" t="str">
        <f>IF(IFERROR(MID($Q3513,10,7)+0,"")&lt;1130000,"",IFERROR(MID($Q3513,10,7)+0,""))</f>
        <v/>
      </c>
      <c r="O3513" s="25" t="str">
        <f>IF(IFERROR(MID($Q3513,19,7)+0,"")&lt;1130000,"",IFERROR(MID($Q3513,19,7)+0,""))</f>
        <v/>
      </c>
      <c r="P3513" s="25" t="str">
        <f>IF(M3513="","",IF(N3513="",M3513,M3513&amp;", "&amp;N3513))</f>
        <v/>
      </c>
      <c r="Q3513" s="25"/>
      <c r="R3513" s="25"/>
      <c r="S3513" s="35" t="s">
        <v>104</v>
      </c>
      <c r="T3513" s="34" t="s">
        <v>36</v>
      </c>
      <c r="U3513" s="185">
        <v>808</v>
      </c>
      <c r="V3513" s="188">
        <v>808</v>
      </c>
      <c r="W3513" s="189">
        <v>808</v>
      </c>
      <c r="X3513" s="31">
        <v>808</v>
      </c>
      <c r="Y3513" s="90">
        <f>IFERROR(ROUND(X3513/W3513-1,2),"")</f>
        <v>0</v>
      </c>
      <c r="Z3513" s="31">
        <f>IF(OR(S3513="VLD MLC components",S3513="VLD MLC pipes",S3513="VLD PEX components",S3513="VLD PEX pipes",S3513="VLD PHC components",S3513="VLD PHC pipes",S3513="Controls VLD"),"По запросу",X3513)</f>
        <v>808</v>
      </c>
      <c r="AA3513" s="63">
        <f>ROUND(X3513/1.2,3)</f>
        <v>673.33299999999997</v>
      </c>
      <c r="AB3513" s="23">
        <v>673.33299999999997</v>
      </c>
      <c r="AC3513" s="190">
        <f>IFERROR(ROUND(AA3513/AB3513-1,2),"")</f>
        <v>0</v>
      </c>
      <c r="AD3513" s="25">
        <v>0.11</v>
      </c>
      <c r="AE3513" s="25">
        <v>4.0000000000000002E-4</v>
      </c>
      <c r="AF3513" s="25">
        <v>0</v>
      </c>
      <c r="AG3513" s="25" t="s">
        <v>22</v>
      </c>
      <c r="AH3513" s="25">
        <v>0</v>
      </c>
      <c r="AI3513" s="25">
        <v>0</v>
      </c>
      <c r="AJ3513" s="25" t="s">
        <v>20</v>
      </c>
      <c r="AK3513" s="42" t="s">
        <v>19</v>
      </c>
      <c r="AL3513" s="25" t="s">
        <v>20</v>
      </c>
      <c r="AM3513" s="25">
        <v>1</v>
      </c>
      <c r="AN3513" s="25" t="s">
        <v>22</v>
      </c>
      <c r="AO3513" s="25" t="s">
        <v>22</v>
      </c>
      <c r="AP3513" s="25" t="s">
        <v>22</v>
      </c>
      <c r="AQ3513" s="25"/>
      <c r="AR3513" s="94"/>
      <c r="AS3513" s="157" t="s">
        <v>22</v>
      </c>
      <c r="AT3513" s="93">
        <v>42942</v>
      </c>
      <c r="AU3513" s="92" t="s">
        <v>22</v>
      </c>
      <c r="AV3513" s="91" t="s">
        <v>48</v>
      </c>
      <c r="AW3513" s="92" t="s">
        <v>48</v>
      </c>
      <c r="AX3513" s="92" t="s">
        <v>48</v>
      </c>
      <c r="AY3513" s="91" t="s">
        <v>152</v>
      </c>
      <c r="AZ3513" s="23"/>
      <c r="BA3513" s="25">
        <v>0</v>
      </c>
      <c r="BB3513" t="s">
        <v>48</v>
      </c>
      <c r="BC3513" t="e">
        <v>#N/A</v>
      </c>
      <c r="BD3513" t="e">
        <f>IF(Z3513=BC3513,"OK")</f>
        <v>#N/A</v>
      </c>
      <c r="BE3513">
        <v>0.11</v>
      </c>
      <c r="BF3513">
        <v>4.0000000000000002E-4</v>
      </c>
      <c r="BG3513" t="s">
        <v>22</v>
      </c>
      <c r="BH3513" t="s">
        <v>22</v>
      </c>
      <c r="BI3513" t="s">
        <v>22</v>
      </c>
      <c r="BJ3513">
        <v>0</v>
      </c>
      <c r="BK3513">
        <v>0</v>
      </c>
      <c r="BN3513" s="183"/>
    </row>
    <row r="3514" spans="1:66" ht="25.5" x14ac:dyDescent="0.25">
      <c r="A3514" s="1"/>
      <c r="B3514" s="94">
        <v>3501</v>
      </c>
      <c r="C3514" s="43">
        <v>1072613</v>
      </c>
      <c r="D3514" s="25"/>
      <c r="E3514" s="27" t="s">
        <v>1994</v>
      </c>
      <c r="F3514" s="213" t="s">
        <v>21</v>
      </c>
      <c r="G3514" s="28"/>
      <c r="H3514" s="46" t="str">
        <f>IFERROR(IFERROR(IF(SEARCH("Usystems",$E3514)&gt;0,"Usystems"),IF(SEARCH("RIIFO",$E3514)&gt;0,"RIIFO","Uponor")),"Uponor")</f>
        <v>Uponor</v>
      </c>
      <c r="I3514" s="25" t="str">
        <f>IFERROR(MID($D3514,1,7)+0,"")</f>
        <v/>
      </c>
      <c r="J3514" s="25" t="str">
        <f>IFERROR(MID($D3514,10,7)+0,"")</f>
        <v/>
      </c>
      <c r="K3514" s="25" t="str">
        <f>IFERROR(MID($D3514,19,7)+0,"")</f>
        <v/>
      </c>
      <c r="L3514" s="25" t="str">
        <f>IFERROR(MID($D3514,28,7)+0,"")</f>
        <v/>
      </c>
      <c r="M3514" s="25" t="str">
        <f>IF(IFERROR(MID($Q3514,1,7)+0,"")&lt;1130000,IF(INDEX(C:C,MATCH(LEFT(Q3514,7)+0,I:I,0))&lt;1130000,"",INDEX(C:C,MATCH(LEFT(Q3514,7)+0,I:I,0))),IFERROR(MID($Q3514,1,7)+0,""))</f>
        <v/>
      </c>
      <c r="N3514" s="25" t="str">
        <f>IF(IFERROR(MID($Q3514,10,7)+0,"")&lt;1130000,"",IFERROR(MID($Q3514,10,7)+0,""))</f>
        <v/>
      </c>
      <c r="O3514" s="25" t="str">
        <f>IF(IFERROR(MID($Q3514,19,7)+0,"")&lt;1130000,"",IFERROR(MID($Q3514,19,7)+0,""))</f>
        <v/>
      </c>
      <c r="P3514" s="25" t="str">
        <f>IF(M3514="","",IF(N3514="",M3514,M3514&amp;", "&amp;N3514))</f>
        <v/>
      </c>
      <c r="Q3514" s="25"/>
      <c r="R3514" s="25"/>
      <c r="S3514" s="35" t="s">
        <v>104</v>
      </c>
      <c r="T3514" s="34" t="s">
        <v>36</v>
      </c>
      <c r="U3514" s="185">
        <v>1058</v>
      </c>
      <c r="V3514" s="188">
        <v>1058</v>
      </c>
      <c r="W3514" s="189">
        <v>1058</v>
      </c>
      <c r="X3514" s="31">
        <v>1058</v>
      </c>
      <c r="Y3514" s="90">
        <f>IFERROR(ROUND(X3514/W3514-1,2),"")</f>
        <v>0</v>
      </c>
      <c r="Z3514" s="31">
        <f>IF(OR(S3514="VLD MLC components",S3514="VLD MLC pipes",S3514="VLD PEX components",S3514="VLD PEX pipes",S3514="VLD PHC components",S3514="VLD PHC pipes",S3514="Controls VLD"),"По запросу",X3514)</f>
        <v>1058</v>
      </c>
      <c r="AA3514" s="63">
        <f>ROUND(X3514/1.2,3)</f>
        <v>881.66700000000003</v>
      </c>
      <c r="AB3514" s="23">
        <v>881.66700000000003</v>
      </c>
      <c r="AC3514" s="190">
        <f>IFERROR(ROUND(AA3514/AB3514-1,2),"")</f>
        <v>0</v>
      </c>
      <c r="AD3514" s="25">
        <v>0.15</v>
      </c>
      <c r="AE3514" s="25">
        <v>8.8800000000000001E-4</v>
      </c>
      <c r="AF3514" s="25">
        <v>0</v>
      </c>
      <c r="AG3514" s="25" t="s">
        <v>22</v>
      </c>
      <c r="AH3514" s="25">
        <v>0</v>
      </c>
      <c r="AI3514" s="25">
        <v>0</v>
      </c>
      <c r="AJ3514" s="25" t="s">
        <v>20</v>
      </c>
      <c r="AK3514" s="42" t="s">
        <v>19</v>
      </c>
      <c r="AL3514" s="25" t="s">
        <v>20</v>
      </c>
      <c r="AM3514" s="25">
        <v>1</v>
      </c>
      <c r="AN3514" s="25" t="s">
        <v>22</v>
      </c>
      <c r="AO3514" s="25" t="s">
        <v>22</v>
      </c>
      <c r="AP3514" s="25" t="s">
        <v>22</v>
      </c>
      <c r="AQ3514" s="25"/>
      <c r="AR3514" s="94"/>
      <c r="AS3514" s="157" t="s">
        <v>22</v>
      </c>
      <c r="AT3514" s="93">
        <v>42942</v>
      </c>
      <c r="AU3514" s="92" t="s">
        <v>22</v>
      </c>
      <c r="AV3514" s="91" t="s">
        <v>48</v>
      </c>
      <c r="AW3514" s="92" t="s">
        <v>48</v>
      </c>
      <c r="AX3514" s="92" t="s">
        <v>48</v>
      </c>
      <c r="AY3514" s="91" t="s">
        <v>152</v>
      </c>
      <c r="AZ3514" s="23"/>
      <c r="BA3514" s="25">
        <v>0</v>
      </c>
      <c r="BB3514" t="s">
        <v>48</v>
      </c>
      <c r="BC3514" t="e">
        <v>#N/A</v>
      </c>
      <c r="BD3514" t="e">
        <f>IF(Z3514=BC3514,"OK")</f>
        <v>#N/A</v>
      </c>
      <c r="BE3514">
        <v>0.15</v>
      </c>
      <c r="BF3514">
        <v>8.8800000000000001E-4</v>
      </c>
      <c r="BG3514" t="s">
        <v>22</v>
      </c>
      <c r="BH3514" t="s">
        <v>22</v>
      </c>
      <c r="BI3514" t="s">
        <v>22</v>
      </c>
      <c r="BJ3514">
        <v>0</v>
      </c>
      <c r="BK3514">
        <v>0</v>
      </c>
      <c r="BN3514" s="183"/>
    </row>
    <row r="3515" spans="1:66" ht="25.5" x14ac:dyDescent="0.25">
      <c r="A3515" s="1"/>
      <c r="B3515" s="94">
        <v>3502</v>
      </c>
      <c r="C3515" s="43">
        <v>1072614</v>
      </c>
      <c r="D3515" s="25"/>
      <c r="E3515" s="27" t="s">
        <v>1993</v>
      </c>
      <c r="F3515" s="213" t="s">
        <v>21</v>
      </c>
      <c r="G3515" s="28"/>
      <c r="H3515" s="46" t="str">
        <f>IFERROR(IFERROR(IF(SEARCH("Usystems",$E3515)&gt;0,"Usystems"),IF(SEARCH("RIIFO",$E3515)&gt;0,"RIIFO","Uponor")),"Uponor")</f>
        <v>Uponor</v>
      </c>
      <c r="I3515" s="25" t="str">
        <f>IFERROR(MID($D3515,1,7)+0,"")</f>
        <v/>
      </c>
      <c r="J3515" s="25" t="str">
        <f>IFERROR(MID($D3515,10,7)+0,"")</f>
        <v/>
      </c>
      <c r="K3515" s="25" t="str">
        <f>IFERROR(MID($D3515,19,7)+0,"")</f>
        <v/>
      </c>
      <c r="L3515" s="25" t="str">
        <f>IFERROR(MID($D3515,28,7)+0,"")</f>
        <v/>
      </c>
      <c r="M3515" s="25" t="str">
        <f>IF(IFERROR(MID($Q3515,1,7)+0,"")&lt;1130000,IF(INDEX(C:C,MATCH(LEFT(Q3515,7)+0,I:I,0))&lt;1130000,"",INDEX(C:C,MATCH(LEFT(Q3515,7)+0,I:I,0))),IFERROR(MID($Q3515,1,7)+0,""))</f>
        <v/>
      </c>
      <c r="N3515" s="25" t="str">
        <f>IF(IFERROR(MID($Q3515,10,7)+0,"")&lt;1130000,"",IFERROR(MID($Q3515,10,7)+0,""))</f>
        <v/>
      </c>
      <c r="O3515" s="25" t="str">
        <f>IF(IFERROR(MID($Q3515,19,7)+0,"")&lt;1130000,"",IFERROR(MID($Q3515,19,7)+0,""))</f>
        <v/>
      </c>
      <c r="P3515" s="25" t="str">
        <f>IF(M3515="","",IF(N3515="",M3515,M3515&amp;", "&amp;N3515))</f>
        <v/>
      </c>
      <c r="Q3515" s="25"/>
      <c r="R3515" s="25"/>
      <c r="S3515" s="35" t="s">
        <v>104</v>
      </c>
      <c r="T3515" s="34" t="s">
        <v>36</v>
      </c>
      <c r="U3515" s="185">
        <v>1153</v>
      </c>
      <c r="V3515" s="188">
        <v>1153</v>
      </c>
      <c r="W3515" s="189">
        <v>1153</v>
      </c>
      <c r="X3515" s="31">
        <v>1153</v>
      </c>
      <c r="Y3515" s="90">
        <f>IFERROR(ROUND(X3515/W3515-1,2),"")</f>
        <v>0</v>
      </c>
      <c r="Z3515" s="31">
        <f>IF(OR(S3515="VLD MLC components",S3515="VLD MLC pipes",S3515="VLD PEX components",S3515="VLD PEX pipes",S3515="VLD PHC components",S3515="VLD PHC pipes",S3515="Controls VLD"),"По запросу",X3515)</f>
        <v>1153</v>
      </c>
      <c r="AA3515" s="63">
        <f>ROUND(X3515/1.2,3)</f>
        <v>960.83299999999997</v>
      </c>
      <c r="AB3515" s="23">
        <v>960.83299999999997</v>
      </c>
      <c r="AC3515" s="190">
        <f>IFERROR(ROUND(AA3515/AB3515-1,2),"")</f>
        <v>0</v>
      </c>
      <c r="AD3515" s="25">
        <v>0.23</v>
      </c>
      <c r="AE3515" s="25">
        <v>1.3879999999999999E-3</v>
      </c>
      <c r="AF3515" s="25">
        <v>0</v>
      </c>
      <c r="AG3515" s="25" t="s">
        <v>22</v>
      </c>
      <c r="AH3515" s="25">
        <v>0</v>
      </c>
      <c r="AI3515" s="25">
        <v>0</v>
      </c>
      <c r="AJ3515" s="25" t="s">
        <v>20</v>
      </c>
      <c r="AK3515" s="42" t="s">
        <v>19</v>
      </c>
      <c r="AL3515" s="25" t="s">
        <v>20</v>
      </c>
      <c r="AM3515" s="25">
        <v>1</v>
      </c>
      <c r="AN3515" s="25" t="s">
        <v>22</v>
      </c>
      <c r="AO3515" s="25" t="s">
        <v>22</v>
      </c>
      <c r="AP3515" s="25" t="s">
        <v>22</v>
      </c>
      <c r="AQ3515" s="25"/>
      <c r="AR3515" s="94"/>
      <c r="AS3515" s="157" t="s">
        <v>22</v>
      </c>
      <c r="AT3515" s="93">
        <v>42942</v>
      </c>
      <c r="AU3515" s="92" t="s">
        <v>22</v>
      </c>
      <c r="AV3515" s="91" t="s">
        <v>48</v>
      </c>
      <c r="AW3515" s="92" t="s">
        <v>48</v>
      </c>
      <c r="AX3515" s="92" t="s">
        <v>48</v>
      </c>
      <c r="AY3515" s="91" t="s">
        <v>152</v>
      </c>
      <c r="AZ3515" s="23"/>
      <c r="BA3515" s="25">
        <v>0</v>
      </c>
      <c r="BB3515" t="s">
        <v>48</v>
      </c>
      <c r="BC3515" t="e">
        <v>#N/A</v>
      </c>
      <c r="BD3515" t="e">
        <f>IF(Z3515=BC3515,"OK")</f>
        <v>#N/A</v>
      </c>
      <c r="BE3515">
        <v>0.23</v>
      </c>
      <c r="BF3515">
        <v>1.3879999999999999E-3</v>
      </c>
      <c r="BG3515" t="s">
        <v>22</v>
      </c>
      <c r="BH3515" t="s">
        <v>22</v>
      </c>
      <c r="BI3515" t="s">
        <v>22</v>
      </c>
      <c r="BJ3515">
        <v>0</v>
      </c>
      <c r="BK3515">
        <v>0</v>
      </c>
      <c r="BN3515" s="183"/>
    </row>
    <row r="3516" spans="1:66" ht="25.5" x14ac:dyDescent="0.25">
      <c r="A3516" s="1"/>
      <c r="B3516" s="94">
        <v>3503</v>
      </c>
      <c r="C3516" s="43">
        <v>1072615</v>
      </c>
      <c r="D3516" s="25"/>
      <c r="E3516" s="27" t="s">
        <v>1992</v>
      </c>
      <c r="F3516" s="213" t="s">
        <v>21</v>
      </c>
      <c r="G3516" s="28"/>
      <c r="H3516" s="46" t="str">
        <f>IFERROR(IFERROR(IF(SEARCH("Usystems",$E3516)&gt;0,"Usystems"),IF(SEARCH("RIIFO",$E3516)&gt;0,"RIIFO","Uponor")),"Uponor")</f>
        <v>Uponor</v>
      </c>
      <c r="I3516" s="25" t="str">
        <f>IFERROR(MID($D3516,1,7)+0,"")</f>
        <v/>
      </c>
      <c r="J3516" s="25" t="str">
        <f>IFERROR(MID($D3516,10,7)+0,"")</f>
        <v/>
      </c>
      <c r="K3516" s="25" t="str">
        <f>IFERROR(MID($D3516,19,7)+0,"")</f>
        <v/>
      </c>
      <c r="L3516" s="25" t="str">
        <f>IFERROR(MID($D3516,28,7)+0,"")</f>
        <v/>
      </c>
      <c r="M3516" s="25" t="str">
        <f>IF(IFERROR(MID($Q3516,1,7)+0,"")&lt;1130000,IF(INDEX(C:C,MATCH(LEFT(Q3516,7)+0,I:I,0))&lt;1130000,"",INDEX(C:C,MATCH(LEFT(Q3516,7)+0,I:I,0))),IFERROR(MID($Q3516,1,7)+0,""))</f>
        <v/>
      </c>
      <c r="N3516" s="25" t="str">
        <f>IF(IFERROR(MID($Q3516,10,7)+0,"")&lt;1130000,"",IFERROR(MID($Q3516,10,7)+0,""))</f>
        <v/>
      </c>
      <c r="O3516" s="25" t="str">
        <f>IF(IFERROR(MID($Q3516,19,7)+0,"")&lt;1130000,"",IFERROR(MID($Q3516,19,7)+0,""))</f>
        <v/>
      </c>
      <c r="P3516" s="25" t="str">
        <f>IF(M3516="","",IF(N3516="",M3516,M3516&amp;", "&amp;N3516))</f>
        <v/>
      </c>
      <c r="Q3516" s="25"/>
      <c r="R3516" s="25"/>
      <c r="S3516" s="35" t="s">
        <v>104</v>
      </c>
      <c r="T3516" s="34" t="s">
        <v>36</v>
      </c>
      <c r="U3516" s="185">
        <v>1814</v>
      </c>
      <c r="V3516" s="188">
        <v>1814</v>
      </c>
      <c r="W3516" s="189">
        <v>1814</v>
      </c>
      <c r="X3516" s="31">
        <v>1814</v>
      </c>
      <c r="Y3516" s="90">
        <f>IFERROR(ROUND(X3516/W3516-1,2),"")</f>
        <v>0</v>
      </c>
      <c r="Z3516" s="31">
        <f>IF(OR(S3516="VLD MLC components",S3516="VLD MLC pipes",S3516="VLD PEX components",S3516="VLD PEX pipes",S3516="VLD PHC components",S3516="VLD PHC pipes",S3516="Controls VLD"),"По запросу",X3516)</f>
        <v>1814</v>
      </c>
      <c r="AA3516" s="63">
        <f>ROUND(X3516/1.2,3)</f>
        <v>1511.6669999999999</v>
      </c>
      <c r="AB3516" s="23">
        <v>1511.6669999999999</v>
      </c>
      <c r="AC3516" s="190">
        <f>IFERROR(ROUND(AA3516/AB3516-1,2),"")</f>
        <v>0</v>
      </c>
      <c r="AD3516" s="25">
        <v>0.31</v>
      </c>
      <c r="AE3516" s="25">
        <v>1.8500000000000001E-3</v>
      </c>
      <c r="AF3516" s="25">
        <v>0</v>
      </c>
      <c r="AG3516" s="25" t="s">
        <v>22</v>
      </c>
      <c r="AH3516" s="25">
        <v>0</v>
      </c>
      <c r="AI3516" s="25">
        <v>0</v>
      </c>
      <c r="AJ3516" s="25" t="s">
        <v>20</v>
      </c>
      <c r="AK3516" s="42" t="s">
        <v>19</v>
      </c>
      <c r="AL3516" s="25" t="s">
        <v>20</v>
      </c>
      <c r="AM3516" s="25">
        <v>1</v>
      </c>
      <c r="AN3516" s="25" t="s">
        <v>22</v>
      </c>
      <c r="AO3516" s="25" t="s">
        <v>22</v>
      </c>
      <c r="AP3516" s="25" t="s">
        <v>22</v>
      </c>
      <c r="AQ3516" s="25"/>
      <c r="AR3516" s="94"/>
      <c r="AS3516" s="157" t="s">
        <v>22</v>
      </c>
      <c r="AT3516" s="93">
        <v>42942</v>
      </c>
      <c r="AU3516" s="92" t="s">
        <v>22</v>
      </c>
      <c r="AV3516" s="91" t="s">
        <v>48</v>
      </c>
      <c r="AW3516" s="92" t="s">
        <v>48</v>
      </c>
      <c r="AX3516" s="92" t="s">
        <v>48</v>
      </c>
      <c r="AY3516" s="91" t="s">
        <v>152</v>
      </c>
      <c r="AZ3516" s="23"/>
      <c r="BA3516" s="25">
        <v>0</v>
      </c>
      <c r="BB3516" t="s">
        <v>48</v>
      </c>
      <c r="BC3516" t="e">
        <v>#N/A</v>
      </c>
      <c r="BD3516" t="e">
        <f>IF(Z3516=BC3516,"OK")</f>
        <v>#N/A</v>
      </c>
      <c r="BE3516">
        <v>0.31</v>
      </c>
      <c r="BF3516">
        <v>1.8500000000000001E-3</v>
      </c>
      <c r="BG3516" t="s">
        <v>22</v>
      </c>
      <c r="BH3516" t="s">
        <v>22</v>
      </c>
      <c r="BI3516" t="s">
        <v>22</v>
      </c>
      <c r="BJ3516">
        <v>0</v>
      </c>
      <c r="BK3516">
        <v>0</v>
      </c>
      <c r="BN3516" s="183"/>
    </row>
    <row r="3517" spans="1:66" ht="25.5" x14ac:dyDescent="0.25">
      <c r="A3517" s="1"/>
      <c r="B3517" s="94">
        <v>3504</v>
      </c>
      <c r="C3517" s="43">
        <v>1072616</v>
      </c>
      <c r="D3517" s="25"/>
      <c r="E3517" s="27" t="s">
        <v>1991</v>
      </c>
      <c r="F3517" s="213" t="s">
        <v>21</v>
      </c>
      <c r="G3517" s="28"/>
      <c r="H3517" s="46" t="str">
        <f>IFERROR(IFERROR(IF(SEARCH("Usystems",$E3517)&gt;0,"Usystems"),IF(SEARCH("RIIFO",$E3517)&gt;0,"RIIFO","Uponor")),"Uponor")</f>
        <v>Uponor</v>
      </c>
      <c r="I3517" s="25" t="str">
        <f>IFERROR(MID($D3517,1,7)+0,"")</f>
        <v/>
      </c>
      <c r="J3517" s="25" t="str">
        <f>IFERROR(MID($D3517,10,7)+0,"")</f>
        <v/>
      </c>
      <c r="K3517" s="25" t="str">
        <f>IFERROR(MID($D3517,19,7)+0,"")</f>
        <v/>
      </c>
      <c r="L3517" s="25" t="str">
        <f>IFERROR(MID($D3517,28,7)+0,"")</f>
        <v/>
      </c>
      <c r="M3517" s="25" t="str">
        <f>IF(IFERROR(MID($Q3517,1,7)+0,"")&lt;1130000,IF(INDEX(C:C,MATCH(LEFT(Q3517,7)+0,I:I,0))&lt;1130000,"",INDEX(C:C,MATCH(LEFT(Q3517,7)+0,I:I,0))),IFERROR(MID($Q3517,1,7)+0,""))</f>
        <v/>
      </c>
      <c r="N3517" s="25" t="str">
        <f>IF(IFERROR(MID($Q3517,10,7)+0,"")&lt;1130000,"",IFERROR(MID($Q3517,10,7)+0,""))</f>
        <v/>
      </c>
      <c r="O3517" s="25" t="str">
        <f>IF(IFERROR(MID($Q3517,19,7)+0,"")&lt;1130000,"",IFERROR(MID($Q3517,19,7)+0,""))</f>
        <v/>
      </c>
      <c r="P3517" s="25" t="str">
        <f>IF(M3517="","",IF(N3517="",M3517,M3517&amp;", "&amp;N3517))</f>
        <v/>
      </c>
      <c r="Q3517" s="25"/>
      <c r="R3517" s="25"/>
      <c r="S3517" s="35" t="s">
        <v>104</v>
      </c>
      <c r="T3517" s="34" t="s">
        <v>36</v>
      </c>
      <c r="U3517" s="185">
        <v>1820</v>
      </c>
      <c r="V3517" s="188">
        <v>1820</v>
      </c>
      <c r="W3517" s="189">
        <v>1820</v>
      </c>
      <c r="X3517" s="31">
        <v>1820</v>
      </c>
      <c r="Y3517" s="90">
        <f>IFERROR(ROUND(X3517/W3517-1,2),"")</f>
        <v>0</v>
      </c>
      <c r="Z3517" s="31">
        <f>IF(OR(S3517="VLD MLC components",S3517="VLD MLC pipes",S3517="VLD PEX components",S3517="VLD PEX pipes",S3517="VLD PHC components",S3517="VLD PHC pipes",S3517="Controls VLD"),"По запросу",X3517)</f>
        <v>1820</v>
      </c>
      <c r="AA3517" s="63">
        <f>ROUND(X3517/1.2,3)</f>
        <v>1516.6669999999999</v>
      </c>
      <c r="AB3517" s="23">
        <v>1516.6669999999999</v>
      </c>
      <c r="AC3517" s="190">
        <f>IFERROR(ROUND(AA3517/AB3517-1,2),"")</f>
        <v>0</v>
      </c>
      <c r="AD3517" s="25">
        <v>0.27</v>
      </c>
      <c r="AE3517" s="25">
        <v>1.4289999999999999E-3</v>
      </c>
      <c r="AF3517" s="25">
        <v>0</v>
      </c>
      <c r="AG3517" s="25" t="s">
        <v>22</v>
      </c>
      <c r="AH3517" s="25">
        <v>0</v>
      </c>
      <c r="AI3517" s="25">
        <v>0</v>
      </c>
      <c r="AJ3517" s="25" t="s">
        <v>20</v>
      </c>
      <c r="AK3517" s="42" t="s">
        <v>19</v>
      </c>
      <c r="AL3517" s="25" t="s">
        <v>20</v>
      </c>
      <c r="AM3517" s="25">
        <v>1</v>
      </c>
      <c r="AN3517" s="25" t="s">
        <v>22</v>
      </c>
      <c r="AO3517" s="25" t="s">
        <v>22</v>
      </c>
      <c r="AP3517" s="25" t="s">
        <v>22</v>
      </c>
      <c r="AQ3517" s="25"/>
      <c r="AR3517" s="94"/>
      <c r="AS3517" s="157" t="s">
        <v>22</v>
      </c>
      <c r="AT3517" s="93">
        <v>42942</v>
      </c>
      <c r="AU3517" s="92" t="s">
        <v>22</v>
      </c>
      <c r="AV3517" s="91" t="s">
        <v>48</v>
      </c>
      <c r="AW3517" s="92" t="s">
        <v>48</v>
      </c>
      <c r="AX3517" s="92" t="s">
        <v>48</v>
      </c>
      <c r="AY3517" s="91" t="s">
        <v>152</v>
      </c>
      <c r="AZ3517" s="23"/>
      <c r="BA3517" s="25">
        <v>0</v>
      </c>
      <c r="BB3517" t="s">
        <v>48</v>
      </c>
      <c r="BC3517" t="e">
        <v>#N/A</v>
      </c>
      <c r="BD3517" t="e">
        <f>IF(Z3517=BC3517,"OK")</f>
        <v>#N/A</v>
      </c>
      <c r="BE3517">
        <v>0.27</v>
      </c>
      <c r="BF3517">
        <v>1.4289999999999999E-3</v>
      </c>
      <c r="BG3517" t="s">
        <v>22</v>
      </c>
      <c r="BH3517" t="s">
        <v>22</v>
      </c>
      <c r="BI3517" t="s">
        <v>22</v>
      </c>
      <c r="BJ3517">
        <v>0</v>
      </c>
      <c r="BK3517">
        <v>0</v>
      </c>
      <c r="BN3517" s="183"/>
    </row>
    <row r="3518" spans="1:66" ht="25.5" x14ac:dyDescent="0.25">
      <c r="A3518" s="1"/>
      <c r="B3518" s="94">
        <v>3505</v>
      </c>
      <c r="C3518" s="43">
        <v>1072617</v>
      </c>
      <c r="D3518" s="25"/>
      <c r="E3518" s="27" t="s">
        <v>1990</v>
      </c>
      <c r="F3518" s="213" t="s">
        <v>21</v>
      </c>
      <c r="G3518" s="28"/>
      <c r="H3518" s="46" t="str">
        <f>IFERROR(IFERROR(IF(SEARCH("Usystems",$E3518)&gt;0,"Usystems"),IF(SEARCH("RIIFO",$E3518)&gt;0,"RIIFO","Uponor")),"Uponor")</f>
        <v>Uponor</v>
      </c>
      <c r="I3518" s="25" t="str">
        <f>IFERROR(MID($D3518,1,7)+0,"")</f>
        <v/>
      </c>
      <c r="J3518" s="25" t="str">
        <f>IFERROR(MID($D3518,10,7)+0,"")</f>
        <v/>
      </c>
      <c r="K3518" s="25" t="str">
        <f>IFERROR(MID($D3518,19,7)+0,"")</f>
        <v/>
      </c>
      <c r="L3518" s="25" t="str">
        <f>IFERROR(MID($D3518,28,7)+0,"")</f>
        <v/>
      </c>
      <c r="M3518" s="25" t="str">
        <f>IF(IFERROR(MID($Q3518,1,7)+0,"")&lt;1130000,IF(INDEX(C:C,MATCH(LEFT(Q3518,7)+0,I:I,0))&lt;1130000,"",INDEX(C:C,MATCH(LEFT(Q3518,7)+0,I:I,0))),IFERROR(MID($Q3518,1,7)+0,""))</f>
        <v/>
      </c>
      <c r="N3518" s="25" t="str">
        <f>IF(IFERROR(MID($Q3518,10,7)+0,"")&lt;1130000,"",IFERROR(MID($Q3518,10,7)+0,""))</f>
        <v/>
      </c>
      <c r="O3518" s="25" t="str">
        <f>IF(IFERROR(MID($Q3518,19,7)+0,"")&lt;1130000,"",IFERROR(MID($Q3518,19,7)+0,""))</f>
        <v/>
      </c>
      <c r="P3518" s="25" t="str">
        <f>IF(M3518="","",IF(N3518="",M3518,M3518&amp;", "&amp;N3518))</f>
        <v/>
      </c>
      <c r="Q3518" s="25"/>
      <c r="R3518" s="25"/>
      <c r="S3518" s="35" t="s">
        <v>104</v>
      </c>
      <c r="T3518" s="34" t="s">
        <v>36</v>
      </c>
      <c r="U3518" s="185">
        <v>2254</v>
      </c>
      <c r="V3518" s="188">
        <v>2254</v>
      </c>
      <c r="W3518" s="189">
        <v>2254</v>
      </c>
      <c r="X3518" s="31">
        <v>2254</v>
      </c>
      <c r="Y3518" s="90">
        <f>IFERROR(ROUND(X3518/W3518-1,2),"")</f>
        <v>0</v>
      </c>
      <c r="Z3518" s="31">
        <f>IF(OR(S3518="VLD MLC components",S3518="VLD MLC pipes",S3518="VLD PEX components",S3518="VLD PEX pipes",S3518="VLD PHC components",S3518="VLD PHC pipes",S3518="Controls VLD"),"По запросу",X3518)</f>
        <v>2254</v>
      </c>
      <c r="AA3518" s="63">
        <f>ROUND(X3518/1.2,3)</f>
        <v>1878.3330000000001</v>
      </c>
      <c r="AB3518" s="23">
        <v>1878.3330000000001</v>
      </c>
      <c r="AC3518" s="190">
        <f>IFERROR(ROUND(AA3518/AB3518-1,2),"")</f>
        <v>0</v>
      </c>
      <c r="AD3518" s="25">
        <v>0.45</v>
      </c>
      <c r="AE3518" s="25">
        <v>2.562E-3</v>
      </c>
      <c r="AF3518" s="25">
        <v>0</v>
      </c>
      <c r="AG3518" s="25" t="s">
        <v>22</v>
      </c>
      <c r="AH3518" s="25">
        <v>0</v>
      </c>
      <c r="AI3518" s="25">
        <v>0</v>
      </c>
      <c r="AJ3518" s="25" t="s">
        <v>20</v>
      </c>
      <c r="AK3518" s="42" t="s">
        <v>19</v>
      </c>
      <c r="AL3518" s="25" t="s">
        <v>20</v>
      </c>
      <c r="AM3518" s="25">
        <v>1</v>
      </c>
      <c r="AN3518" s="25" t="s">
        <v>22</v>
      </c>
      <c r="AO3518" s="25" t="s">
        <v>22</v>
      </c>
      <c r="AP3518" s="25" t="s">
        <v>22</v>
      </c>
      <c r="AQ3518" s="25"/>
      <c r="AR3518" s="94"/>
      <c r="AS3518" s="157" t="s">
        <v>22</v>
      </c>
      <c r="AT3518" s="93">
        <v>42942</v>
      </c>
      <c r="AU3518" s="92" t="s">
        <v>22</v>
      </c>
      <c r="AV3518" s="91" t="s">
        <v>48</v>
      </c>
      <c r="AW3518" s="92" t="s">
        <v>48</v>
      </c>
      <c r="AX3518" s="92" t="s">
        <v>48</v>
      </c>
      <c r="AY3518" s="91" t="s">
        <v>152</v>
      </c>
      <c r="AZ3518" s="23"/>
      <c r="BA3518" s="25">
        <v>0</v>
      </c>
      <c r="BB3518" t="s">
        <v>48</v>
      </c>
      <c r="BC3518" t="e">
        <v>#N/A</v>
      </c>
      <c r="BD3518" t="e">
        <f>IF(Z3518=BC3518,"OK")</f>
        <v>#N/A</v>
      </c>
      <c r="BE3518">
        <v>0.45</v>
      </c>
      <c r="BF3518">
        <v>2.562E-3</v>
      </c>
      <c r="BG3518" t="s">
        <v>22</v>
      </c>
      <c r="BH3518" t="s">
        <v>22</v>
      </c>
      <c r="BI3518" t="s">
        <v>22</v>
      </c>
      <c r="BJ3518">
        <v>0</v>
      </c>
      <c r="BK3518">
        <v>0</v>
      </c>
      <c r="BN3518" s="183"/>
    </row>
    <row r="3519" spans="1:66" ht="25.5" x14ac:dyDescent="0.25">
      <c r="A3519" s="1"/>
      <c r="B3519" s="94">
        <v>3506</v>
      </c>
      <c r="C3519" s="43">
        <v>1072618</v>
      </c>
      <c r="D3519" s="25"/>
      <c r="E3519" s="27" t="s">
        <v>1989</v>
      </c>
      <c r="F3519" s="213" t="s">
        <v>21</v>
      </c>
      <c r="G3519" s="28"/>
      <c r="H3519" s="46" t="str">
        <f>IFERROR(IFERROR(IF(SEARCH("Usystems",$E3519)&gt;0,"Usystems"),IF(SEARCH("RIIFO",$E3519)&gt;0,"RIIFO","Uponor")),"Uponor")</f>
        <v>Uponor</v>
      </c>
      <c r="I3519" s="25" t="str">
        <f>IFERROR(MID($D3519,1,7)+0,"")</f>
        <v/>
      </c>
      <c r="J3519" s="25" t="str">
        <f>IFERROR(MID($D3519,10,7)+0,"")</f>
        <v/>
      </c>
      <c r="K3519" s="25" t="str">
        <f>IFERROR(MID($D3519,19,7)+0,"")</f>
        <v/>
      </c>
      <c r="L3519" s="25" t="str">
        <f>IFERROR(MID($D3519,28,7)+0,"")</f>
        <v/>
      </c>
      <c r="M3519" s="25" t="str">
        <f>IF(IFERROR(MID($Q3519,1,7)+0,"")&lt;1130000,IF(INDEX(C:C,MATCH(LEFT(Q3519,7)+0,I:I,0))&lt;1130000,"",INDEX(C:C,MATCH(LEFT(Q3519,7)+0,I:I,0))),IFERROR(MID($Q3519,1,7)+0,""))</f>
        <v/>
      </c>
      <c r="N3519" s="25" t="str">
        <f>IF(IFERROR(MID($Q3519,10,7)+0,"")&lt;1130000,"",IFERROR(MID($Q3519,10,7)+0,""))</f>
        <v/>
      </c>
      <c r="O3519" s="25" t="str">
        <f>IF(IFERROR(MID($Q3519,19,7)+0,"")&lt;1130000,"",IFERROR(MID($Q3519,19,7)+0,""))</f>
        <v/>
      </c>
      <c r="P3519" s="25" t="str">
        <f>IF(M3519="","",IF(N3519="",M3519,M3519&amp;", "&amp;N3519))</f>
        <v/>
      </c>
      <c r="Q3519" s="25"/>
      <c r="R3519" s="25"/>
      <c r="S3519" s="35" t="s">
        <v>104</v>
      </c>
      <c r="T3519" s="34" t="s">
        <v>36</v>
      </c>
      <c r="U3519" s="185">
        <v>3306</v>
      </c>
      <c r="V3519" s="188">
        <v>3306</v>
      </c>
      <c r="W3519" s="189">
        <v>3306</v>
      </c>
      <c r="X3519" s="31">
        <v>3306</v>
      </c>
      <c r="Y3519" s="90">
        <f>IFERROR(ROUND(X3519/W3519-1,2),"")</f>
        <v>0</v>
      </c>
      <c r="Z3519" s="31">
        <f>IF(OR(S3519="VLD MLC components",S3519="VLD MLC pipes",S3519="VLD PEX components",S3519="VLD PEX pipes",S3519="VLD PHC components",S3519="VLD PHC pipes",S3519="Controls VLD"),"По запросу",X3519)</f>
        <v>3306</v>
      </c>
      <c r="AA3519" s="63">
        <f>ROUND(X3519/1.2,3)</f>
        <v>2755</v>
      </c>
      <c r="AB3519" s="23">
        <v>2755</v>
      </c>
      <c r="AC3519" s="190">
        <f>IFERROR(ROUND(AA3519/AB3519-1,2),"")</f>
        <v>0</v>
      </c>
      <c r="AD3519" s="25">
        <v>0.55000000000000004</v>
      </c>
      <c r="AE3519" s="25">
        <v>3.0270000000000002E-3</v>
      </c>
      <c r="AF3519" s="25">
        <v>0</v>
      </c>
      <c r="AG3519" s="25" t="s">
        <v>22</v>
      </c>
      <c r="AH3519" s="25">
        <v>0</v>
      </c>
      <c r="AI3519" s="25">
        <v>0</v>
      </c>
      <c r="AJ3519" s="25" t="s">
        <v>20</v>
      </c>
      <c r="AK3519" s="42" t="s">
        <v>19</v>
      </c>
      <c r="AL3519" s="25" t="s">
        <v>20</v>
      </c>
      <c r="AM3519" s="25">
        <v>1</v>
      </c>
      <c r="AN3519" s="25" t="s">
        <v>22</v>
      </c>
      <c r="AO3519" s="25" t="s">
        <v>22</v>
      </c>
      <c r="AP3519" s="25" t="s">
        <v>22</v>
      </c>
      <c r="AQ3519" s="25"/>
      <c r="AR3519" s="94"/>
      <c r="AS3519" s="157" t="s">
        <v>22</v>
      </c>
      <c r="AT3519" s="93">
        <v>42942</v>
      </c>
      <c r="AU3519" s="92" t="s">
        <v>22</v>
      </c>
      <c r="AV3519" s="91" t="s">
        <v>48</v>
      </c>
      <c r="AW3519" s="92" t="s">
        <v>48</v>
      </c>
      <c r="AX3519" s="92" t="s">
        <v>48</v>
      </c>
      <c r="AY3519" s="91" t="s">
        <v>152</v>
      </c>
      <c r="AZ3519" s="23"/>
      <c r="BA3519" s="25">
        <v>0</v>
      </c>
      <c r="BB3519" t="s">
        <v>48</v>
      </c>
      <c r="BC3519" t="e">
        <v>#N/A</v>
      </c>
      <c r="BD3519" t="e">
        <f>IF(Z3519=BC3519,"OK")</f>
        <v>#N/A</v>
      </c>
      <c r="BE3519">
        <v>0.55000000000000004</v>
      </c>
      <c r="BF3519">
        <v>3.0270000000000002E-3</v>
      </c>
      <c r="BG3519" t="s">
        <v>22</v>
      </c>
      <c r="BH3519" t="s">
        <v>22</v>
      </c>
      <c r="BI3519" t="s">
        <v>22</v>
      </c>
      <c r="BJ3519">
        <v>0</v>
      </c>
      <c r="BK3519">
        <v>0</v>
      </c>
      <c r="BN3519" s="183"/>
    </row>
    <row r="3520" spans="1:66" ht="25.5" x14ac:dyDescent="0.25">
      <c r="A3520" s="1"/>
      <c r="B3520" s="94">
        <v>3507</v>
      </c>
      <c r="C3520" s="43">
        <v>1072619</v>
      </c>
      <c r="D3520" s="25"/>
      <c r="E3520" s="27" t="s">
        <v>1988</v>
      </c>
      <c r="F3520" s="213" t="s">
        <v>21</v>
      </c>
      <c r="G3520" s="28"/>
      <c r="H3520" s="46" t="str">
        <f>IFERROR(IFERROR(IF(SEARCH("Usystems",$E3520)&gt;0,"Usystems"),IF(SEARCH("RIIFO",$E3520)&gt;0,"RIIFO","Uponor")),"Uponor")</f>
        <v>Uponor</v>
      </c>
      <c r="I3520" s="25" t="str">
        <f>IFERROR(MID($D3520,1,7)+0,"")</f>
        <v/>
      </c>
      <c r="J3520" s="25" t="str">
        <f>IFERROR(MID($D3520,10,7)+0,"")</f>
        <v/>
      </c>
      <c r="K3520" s="25" t="str">
        <f>IFERROR(MID($D3520,19,7)+0,"")</f>
        <v/>
      </c>
      <c r="L3520" s="25" t="str">
        <f>IFERROR(MID($D3520,28,7)+0,"")</f>
        <v/>
      </c>
      <c r="M3520" s="25" t="str">
        <f>IF(IFERROR(MID($Q3520,1,7)+0,"")&lt;1130000,IF(INDEX(C:C,MATCH(LEFT(Q3520,7)+0,I:I,0))&lt;1130000,"",INDEX(C:C,MATCH(LEFT(Q3520,7)+0,I:I,0))),IFERROR(MID($Q3520,1,7)+0,""))</f>
        <v/>
      </c>
      <c r="N3520" s="25" t="str">
        <f>IF(IFERROR(MID($Q3520,10,7)+0,"")&lt;1130000,"",IFERROR(MID($Q3520,10,7)+0,""))</f>
        <v/>
      </c>
      <c r="O3520" s="25" t="str">
        <f>IF(IFERROR(MID($Q3520,19,7)+0,"")&lt;1130000,"",IFERROR(MID($Q3520,19,7)+0,""))</f>
        <v/>
      </c>
      <c r="P3520" s="25" t="str">
        <f>IF(M3520="","",IF(N3520="",M3520,M3520&amp;", "&amp;N3520))</f>
        <v/>
      </c>
      <c r="Q3520" s="25"/>
      <c r="R3520" s="25"/>
      <c r="S3520" s="35" t="s">
        <v>104</v>
      </c>
      <c r="T3520" s="34" t="s">
        <v>36</v>
      </c>
      <c r="U3520" s="185">
        <v>3890</v>
      </c>
      <c r="V3520" s="188">
        <v>3890</v>
      </c>
      <c r="W3520" s="189">
        <v>3890</v>
      </c>
      <c r="X3520" s="31">
        <v>3890</v>
      </c>
      <c r="Y3520" s="90">
        <f>IFERROR(ROUND(X3520/W3520-1,2),"")</f>
        <v>0</v>
      </c>
      <c r="Z3520" s="31">
        <f>IF(OR(S3520="VLD MLC components",S3520="VLD MLC pipes",S3520="VLD PEX components",S3520="VLD PEX pipes",S3520="VLD PHC components",S3520="VLD PHC pipes",S3520="Controls VLD"),"По запросу",X3520)</f>
        <v>3890</v>
      </c>
      <c r="AA3520" s="63">
        <f>ROUND(X3520/1.2,3)</f>
        <v>3241.6669999999999</v>
      </c>
      <c r="AB3520" s="23">
        <v>3241.6669999999999</v>
      </c>
      <c r="AC3520" s="190">
        <f>IFERROR(ROUND(AA3520/AB3520-1,2),"")</f>
        <v>0</v>
      </c>
      <c r="AD3520" s="25">
        <v>0.76</v>
      </c>
      <c r="AE3520" s="25">
        <v>4.7569999999999999E-3</v>
      </c>
      <c r="AF3520" s="25">
        <v>0</v>
      </c>
      <c r="AG3520" s="25" t="s">
        <v>22</v>
      </c>
      <c r="AH3520" s="25">
        <v>0</v>
      </c>
      <c r="AI3520" s="25">
        <v>0</v>
      </c>
      <c r="AJ3520" s="25" t="s">
        <v>20</v>
      </c>
      <c r="AK3520" s="42" t="s">
        <v>19</v>
      </c>
      <c r="AL3520" s="25" t="s">
        <v>20</v>
      </c>
      <c r="AM3520" s="25">
        <v>1</v>
      </c>
      <c r="AN3520" s="25" t="s">
        <v>22</v>
      </c>
      <c r="AO3520" s="25" t="s">
        <v>22</v>
      </c>
      <c r="AP3520" s="25" t="s">
        <v>22</v>
      </c>
      <c r="AQ3520" s="25"/>
      <c r="AR3520" s="94"/>
      <c r="AS3520" s="157" t="s">
        <v>22</v>
      </c>
      <c r="AT3520" s="93">
        <v>42942</v>
      </c>
      <c r="AU3520" s="92" t="s">
        <v>22</v>
      </c>
      <c r="AV3520" s="91" t="s">
        <v>48</v>
      </c>
      <c r="AW3520" s="92" t="s">
        <v>48</v>
      </c>
      <c r="AX3520" s="92" t="s">
        <v>48</v>
      </c>
      <c r="AY3520" s="91" t="s">
        <v>152</v>
      </c>
      <c r="AZ3520" s="23"/>
      <c r="BA3520" s="25">
        <v>0</v>
      </c>
      <c r="BB3520" t="s">
        <v>48</v>
      </c>
      <c r="BC3520" t="e">
        <v>#N/A</v>
      </c>
      <c r="BD3520" t="e">
        <f>IF(Z3520=BC3520,"OK")</f>
        <v>#N/A</v>
      </c>
      <c r="BE3520">
        <v>0.76</v>
      </c>
      <c r="BF3520">
        <v>4.7569999999999999E-3</v>
      </c>
      <c r="BG3520" t="s">
        <v>22</v>
      </c>
      <c r="BH3520" t="s">
        <v>22</v>
      </c>
      <c r="BI3520" t="s">
        <v>22</v>
      </c>
      <c r="BJ3520">
        <v>0</v>
      </c>
      <c r="BK3520">
        <v>0</v>
      </c>
      <c r="BN3520" s="183"/>
    </row>
    <row r="3521" spans="1:66" ht="25.5" x14ac:dyDescent="0.25">
      <c r="A3521" s="1"/>
      <c r="B3521" s="94">
        <v>3508</v>
      </c>
      <c r="C3521" s="43">
        <v>1072620</v>
      </c>
      <c r="D3521" s="25"/>
      <c r="E3521" s="27" t="s">
        <v>1987</v>
      </c>
      <c r="F3521" s="213" t="s">
        <v>21</v>
      </c>
      <c r="G3521" s="28"/>
      <c r="H3521" s="46" t="str">
        <f>IFERROR(IFERROR(IF(SEARCH("Usystems",$E3521)&gt;0,"Usystems"),IF(SEARCH("RIIFO",$E3521)&gt;0,"RIIFO","Uponor")),"Uponor")</f>
        <v>Uponor</v>
      </c>
      <c r="I3521" s="25" t="str">
        <f>IFERROR(MID($D3521,1,7)+0,"")</f>
        <v/>
      </c>
      <c r="J3521" s="25" t="str">
        <f>IFERROR(MID($D3521,10,7)+0,"")</f>
        <v/>
      </c>
      <c r="K3521" s="25" t="str">
        <f>IFERROR(MID($D3521,19,7)+0,"")</f>
        <v/>
      </c>
      <c r="L3521" s="25" t="str">
        <f>IFERROR(MID($D3521,28,7)+0,"")</f>
        <v/>
      </c>
      <c r="M3521" s="25" t="str">
        <f>IF(IFERROR(MID($Q3521,1,7)+0,"")&lt;1130000,IF(INDEX(C:C,MATCH(LEFT(Q3521,7)+0,I:I,0))&lt;1130000,"",INDEX(C:C,MATCH(LEFT(Q3521,7)+0,I:I,0))),IFERROR(MID($Q3521,1,7)+0,""))</f>
        <v/>
      </c>
      <c r="N3521" s="25" t="str">
        <f>IF(IFERROR(MID($Q3521,10,7)+0,"")&lt;1130000,"",IFERROR(MID($Q3521,10,7)+0,""))</f>
        <v/>
      </c>
      <c r="O3521" s="25" t="str">
        <f>IF(IFERROR(MID($Q3521,19,7)+0,"")&lt;1130000,"",IFERROR(MID($Q3521,19,7)+0,""))</f>
        <v/>
      </c>
      <c r="P3521" s="25" t="str">
        <f>IF(M3521="","",IF(N3521="",M3521,M3521&amp;", "&amp;N3521))</f>
        <v/>
      </c>
      <c r="Q3521" s="25"/>
      <c r="R3521" s="25"/>
      <c r="S3521" s="35" t="s">
        <v>104</v>
      </c>
      <c r="T3521" s="34" t="s">
        <v>36</v>
      </c>
      <c r="U3521" s="185">
        <v>5140</v>
      </c>
      <c r="V3521" s="188">
        <v>5140</v>
      </c>
      <c r="W3521" s="189">
        <v>5140</v>
      </c>
      <c r="X3521" s="31">
        <v>5140</v>
      </c>
      <c r="Y3521" s="90">
        <f>IFERROR(ROUND(X3521/W3521-1,2),"")</f>
        <v>0</v>
      </c>
      <c r="Z3521" s="31">
        <f>IF(OR(S3521="VLD MLC components",S3521="VLD MLC pipes",S3521="VLD PEX components",S3521="VLD PEX pipes",S3521="VLD PHC components",S3521="VLD PHC pipes",S3521="Controls VLD"),"По запросу",X3521)</f>
        <v>5140</v>
      </c>
      <c r="AA3521" s="63">
        <f>ROUND(X3521/1.2,3)</f>
        <v>4283.3329999999996</v>
      </c>
      <c r="AB3521" s="23">
        <v>4283.3329999999996</v>
      </c>
      <c r="AC3521" s="190">
        <f>IFERROR(ROUND(AA3521/AB3521-1,2),"")</f>
        <v>0</v>
      </c>
      <c r="AD3521" s="25">
        <v>0.96</v>
      </c>
      <c r="AE3521" s="25">
        <v>8.0999999999999996E-3</v>
      </c>
      <c r="AF3521" s="25">
        <v>0</v>
      </c>
      <c r="AG3521" s="25" t="s">
        <v>22</v>
      </c>
      <c r="AH3521" s="25">
        <v>0</v>
      </c>
      <c r="AI3521" s="25">
        <v>0</v>
      </c>
      <c r="AJ3521" s="25" t="s">
        <v>20</v>
      </c>
      <c r="AK3521" s="42" t="s">
        <v>19</v>
      </c>
      <c r="AL3521" s="25" t="s">
        <v>20</v>
      </c>
      <c r="AM3521" s="25">
        <v>1</v>
      </c>
      <c r="AN3521" s="25" t="s">
        <v>22</v>
      </c>
      <c r="AO3521" s="25" t="s">
        <v>22</v>
      </c>
      <c r="AP3521" s="25" t="s">
        <v>22</v>
      </c>
      <c r="AQ3521" s="25"/>
      <c r="AR3521" s="94"/>
      <c r="AS3521" s="157" t="s">
        <v>22</v>
      </c>
      <c r="AT3521" s="93">
        <v>42846</v>
      </c>
      <c r="AU3521" s="92" t="s">
        <v>22</v>
      </c>
      <c r="AV3521" s="91" t="s">
        <v>48</v>
      </c>
      <c r="AW3521" s="92" t="s">
        <v>48</v>
      </c>
      <c r="AX3521" s="92" t="s">
        <v>48</v>
      </c>
      <c r="AY3521" s="91" t="s">
        <v>152</v>
      </c>
      <c r="AZ3521" s="23"/>
      <c r="BA3521" s="25">
        <v>0</v>
      </c>
      <c r="BB3521" t="s">
        <v>48</v>
      </c>
      <c r="BC3521" t="e">
        <v>#N/A</v>
      </c>
      <c r="BD3521" t="e">
        <f>IF(Z3521=BC3521,"OK")</f>
        <v>#N/A</v>
      </c>
      <c r="BE3521">
        <v>0.96</v>
      </c>
      <c r="BF3521">
        <v>8.0999999999999996E-3</v>
      </c>
      <c r="BG3521" t="s">
        <v>22</v>
      </c>
      <c r="BH3521" t="s">
        <v>22</v>
      </c>
      <c r="BI3521" t="s">
        <v>22</v>
      </c>
      <c r="BJ3521">
        <v>0</v>
      </c>
      <c r="BK3521">
        <v>0</v>
      </c>
      <c r="BN3521" s="183"/>
    </row>
    <row r="3522" spans="1:66" ht="25.5" x14ac:dyDescent="0.25">
      <c r="A3522" s="1"/>
      <c r="B3522" s="94">
        <v>3509</v>
      </c>
      <c r="C3522" s="43">
        <v>1000389</v>
      </c>
      <c r="D3522" s="25"/>
      <c r="E3522" s="27" t="s">
        <v>1986</v>
      </c>
      <c r="F3522" s="213" t="s">
        <v>21</v>
      </c>
      <c r="G3522" s="28"/>
      <c r="H3522" s="46" t="str">
        <f>IFERROR(IFERROR(IF(SEARCH("Usystems",$E3522)&gt;0,"Usystems"),IF(SEARCH("RIIFO",$E3522)&gt;0,"RIIFO","Uponor")),"Uponor")</f>
        <v>Uponor</v>
      </c>
      <c r="I3522" s="25" t="str">
        <f>IFERROR(MID($D3522,1,7)+0,"")</f>
        <v/>
      </c>
      <c r="J3522" s="25" t="str">
        <f>IFERROR(MID($D3522,10,7)+0,"")</f>
        <v/>
      </c>
      <c r="K3522" s="25" t="str">
        <f>IFERROR(MID($D3522,19,7)+0,"")</f>
        <v/>
      </c>
      <c r="L3522" s="25" t="str">
        <f>IFERROR(MID($D3522,28,7)+0,"")</f>
        <v/>
      </c>
      <c r="M3522" s="25" t="str">
        <f>IF(IFERROR(MID($Q3522,1,7)+0,"")&lt;1130000,IF(INDEX(C:C,MATCH(LEFT(Q3522,7)+0,I:I,0))&lt;1130000,"",INDEX(C:C,MATCH(LEFT(Q3522,7)+0,I:I,0))),IFERROR(MID($Q3522,1,7)+0,""))</f>
        <v/>
      </c>
      <c r="N3522" s="25" t="str">
        <f>IF(IFERROR(MID($Q3522,10,7)+0,"")&lt;1130000,"",IFERROR(MID($Q3522,10,7)+0,""))</f>
        <v/>
      </c>
      <c r="O3522" s="25" t="str">
        <f>IF(IFERROR(MID($Q3522,19,7)+0,"")&lt;1130000,"",IFERROR(MID($Q3522,19,7)+0,""))</f>
        <v/>
      </c>
      <c r="P3522" s="25" t="str">
        <f>IF(M3522="","",IF(N3522="",M3522,M3522&amp;", "&amp;N3522))</f>
        <v/>
      </c>
      <c r="Q3522" s="25"/>
      <c r="R3522" s="25"/>
      <c r="S3522" s="35" t="s">
        <v>104</v>
      </c>
      <c r="T3522" s="34" t="s">
        <v>36</v>
      </c>
      <c r="U3522" s="185">
        <v>1591</v>
      </c>
      <c r="V3522" s="188">
        <v>1591</v>
      </c>
      <c r="W3522" s="189">
        <v>1591</v>
      </c>
      <c r="X3522" s="31">
        <v>1591</v>
      </c>
      <c r="Y3522" s="90">
        <f>IFERROR(ROUND(X3522/W3522-1,2),"")</f>
        <v>0</v>
      </c>
      <c r="Z3522" s="31">
        <f>IF(OR(S3522="VLD MLC components",S3522="VLD MLC pipes",S3522="VLD PEX components",S3522="VLD PEX pipes",S3522="VLD PHC components",S3522="VLD PHC pipes",S3522="Controls VLD"),"По запросу",X3522)</f>
        <v>1591</v>
      </c>
      <c r="AA3522" s="63">
        <f>ROUND(X3522/1.2,3)</f>
        <v>1325.8330000000001</v>
      </c>
      <c r="AB3522" s="23">
        <v>1325.8330000000001</v>
      </c>
      <c r="AC3522" s="190">
        <f>IFERROR(ROUND(AA3522/AB3522-1,2),"")</f>
        <v>0</v>
      </c>
      <c r="AD3522" s="25">
        <v>0.09</v>
      </c>
      <c r="AE3522" s="25">
        <v>4.8000000000000001E-4</v>
      </c>
      <c r="AF3522" s="25">
        <v>0</v>
      </c>
      <c r="AG3522" s="25" t="s">
        <v>22</v>
      </c>
      <c r="AH3522" s="25">
        <v>0</v>
      </c>
      <c r="AI3522" s="25">
        <v>0</v>
      </c>
      <c r="AJ3522" s="25" t="s">
        <v>20</v>
      </c>
      <c r="AK3522" s="42" t="s">
        <v>19</v>
      </c>
      <c r="AL3522" s="25" t="s">
        <v>20</v>
      </c>
      <c r="AM3522" s="25">
        <v>1</v>
      </c>
      <c r="AN3522" s="25" t="s">
        <v>22</v>
      </c>
      <c r="AO3522" s="25" t="s">
        <v>22</v>
      </c>
      <c r="AP3522" s="25" t="s">
        <v>22</v>
      </c>
      <c r="AQ3522" s="25"/>
      <c r="AR3522" s="94"/>
      <c r="AS3522" s="157" t="s">
        <v>22</v>
      </c>
      <c r="AT3522" s="93">
        <v>42942</v>
      </c>
      <c r="AU3522" s="92" t="s">
        <v>22</v>
      </c>
      <c r="AV3522" s="91" t="s">
        <v>48</v>
      </c>
      <c r="AW3522" s="92" t="s">
        <v>48</v>
      </c>
      <c r="AX3522" s="92" t="s">
        <v>48</v>
      </c>
      <c r="AY3522" s="91" t="s">
        <v>152</v>
      </c>
      <c r="AZ3522" s="23"/>
      <c r="BA3522" s="25">
        <v>0</v>
      </c>
      <c r="BB3522" t="s">
        <v>48</v>
      </c>
      <c r="BC3522" t="e">
        <v>#N/A</v>
      </c>
      <c r="BD3522" t="e">
        <f>IF(Z3522=BC3522,"OK")</f>
        <v>#N/A</v>
      </c>
      <c r="BE3522">
        <v>0.09</v>
      </c>
      <c r="BF3522">
        <v>4.8000000000000001E-4</v>
      </c>
      <c r="BG3522" t="s">
        <v>22</v>
      </c>
      <c r="BH3522" t="s">
        <v>22</v>
      </c>
      <c r="BI3522" t="s">
        <v>22</v>
      </c>
      <c r="BJ3522">
        <v>0</v>
      </c>
      <c r="BK3522">
        <v>0</v>
      </c>
      <c r="BN3522" s="183"/>
    </row>
    <row r="3523" spans="1:66" ht="25.5" x14ac:dyDescent="0.25">
      <c r="A3523" s="1"/>
      <c r="B3523" s="94">
        <v>3510</v>
      </c>
      <c r="C3523" s="43">
        <v>1000390</v>
      </c>
      <c r="D3523" s="25"/>
      <c r="E3523" s="27" t="s">
        <v>1985</v>
      </c>
      <c r="F3523" s="213" t="s">
        <v>21</v>
      </c>
      <c r="G3523" s="28"/>
      <c r="H3523" s="46" t="str">
        <f>IFERROR(IFERROR(IF(SEARCH("Usystems",$E3523)&gt;0,"Usystems"),IF(SEARCH("RIIFO",$E3523)&gt;0,"RIIFO","Uponor")),"Uponor")</f>
        <v>Uponor</v>
      </c>
      <c r="I3523" s="25" t="str">
        <f>IFERROR(MID($D3523,1,7)+0,"")</f>
        <v/>
      </c>
      <c r="J3523" s="25" t="str">
        <f>IFERROR(MID($D3523,10,7)+0,"")</f>
        <v/>
      </c>
      <c r="K3523" s="25" t="str">
        <f>IFERROR(MID($D3523,19,7)+0,"")</f>
        <v/>
      </c>
      <c r="L3523" s="25" t="str">
        <f>IFERROR(MID($D3523,28,7)+0,"")</f>
        <v/>
      </c>
      <c r="M3523" s="25" t="str">
        <f>IF(IFERROR(MID($Q3523,1,7)+0,"")&lt;1130000,IF(INDEX(C:C,MATCH(LEFT(Q3523,7)+0,I:I,0))&lt;1130000,"",INDEX(C:C,MATCH(LEFT(Q3523,7)+0,I:I,0))),IFERROR(MID($Q3523,1,7)+0,""))</f>
        <v/>
      </c>
      <c r="N3523" s="25" t="str">
        <f>IF(IFERROR(MID($Q3523,10,7)+0,"")&lt;1130000,"",IFERROR(MID($Q3523,10,7)+0,""))</f>
        <v/>
      </c>
      <c r="O3523" s="25" t="str">
        <f>IF(IFERROR(MID($Q3523,19,7)+0,"")&lt;1130000,"",IFERROR(MID($Q3523,19,7)+0,""))</f>
        <v/>
      </c>
      <c r="P3523" s="25" t="str">
        <f>IF(M3523="","",IF(N3523="",M3523,M3523&amp;", "&amp;N3523))</f>
        <v/>
      </c>
      <c r="Q3523" s="25"/>
      <c r="R3523" s="25"/>
      <c r="S3523" s="35" t="s">
        <v>104</v>
      </c>
      <c r="T3523" s="34" t="s">
        <v>36</v>
      </c>
      <c r="U3523" s="185">
        <v>1861</v>
      </c>
      <c r="V3523" s="188">
        <v>1861</v>
      </c>
      <c r="W3523" s="189">
        <v>1861</v>
      </c>
      <c r="X3523" s="31">
        <v>1861</v>
      </c>
      <c r="Y3523" s="90">
        <f>IFERROR(ROUND(X3523/W3523-1,2),"")</f>
        <v>0</v>
      </c>
      <c r="Z3523" s="31">
        <f>IF(OR(S3523="VLD MLC components",S3523="VLD MLC pipes",S3523="VLD PEX components",S3523="VLD PEX pipes",S3523="VLD PHC components",S3523="VLD PHC pipes",S3523="Controls VLD"),"По запросу",X3523)</f>
        <v>1861</v>
      </c>
      <c r="AA3523" s="63">
        <f>ROUND(X3523/1.2,3)</f>
        <v>1550.8330000000001</v>
      </c>
      <c r="AB3523" s="23">
        <v>1550.8330000000001</v>
      </c>
      <c r="AC3523" s="190">
        <f>IFERROR(ROUND(AA3523/AB3523-1,2),"")</f>
        <v>0</v>
      </c>
      <c r="AD3523" s="25">
        <v>0.12</v>
      </c>
      <c r="AE3523" s="25">
        <v>4.2000000000000002E-4</v>
      </c>
      <c r="AF3523" s="25">
        <v>0</v>
      </c>
      <c r="AG3523" s="25" t="s">
        <v>22</v>
      </c>
      <c r="AH3523" s="25">
        <v>0</v>
      </c>
      <c r="AI3523" s="25">
        <v>0</v>
      </c>
      <c r="AJ3523" s="25" t="s">
        <v>20</v>
      </c>
      <c r="AK3523" s="42" t="s">
        <v>19</v>
      </c>
      <c r="AL3523" s="25" t="s">
        <v>20</v>
      </c>
      <c r="AM3523" s="25">
        <v>1</v>
      </c>
      <c r="AN3523" s="25" t="s">
        <v>22</v>
      </c>
      <c r="AO3523" s="25" t="s">
        <v>22</v>
      </c>
      <c r="AP3523" s="25" t="s">
        <v>22</v>
      </c>
      <c r="AQ3523" s="25"/>
      <c r="AR3523" s="94"/>
      <c r="AS3523" s="157" t="s">
        <v>22</v>
      </c>
      <c r="AT3523" s="93">
        <v>42942</v>
      </c>
      <c r="AU3523" s="92" t="s">
        <v>22</v>
      </c>
      <c r="AV3523" s="91" t="s">
        <v>48</v>
      </c>
      <c r="AW3523" s="92" t="s">
        <v>48</v>
      </c>
      <c r="AX3523" s="92" t="s">
        <v>48</v>
      </c>
      <c r="AY3523" s="91" t="s">
        <v>152</v>
      </c>
      <c r="AZ3523" s="23"/>
      <c r="BA3523" s="25">
        <v>0</v>
      </c>
      <c r="BB3523" t="s">
        <v>48</v>
      </c>
      <c r="BC3523" t="e">
        <v>#N/A</v>
      </c>
      <c r="BD3523" t="e">
        <f>IF(Z3523=BC3523,"OK")</f>
        <v>#N/A</v>
      </c>
      <c r="BE3523">
        <v>0.12</v>
      </c>
      <c r="BF3523">
        <v>4.2000000000000002E-4</v>
      </c>
      <c r="BG3523" t="s">
        <v>22</v>
      </c>
      <c r="BH3523" t="s">
        <v>22</v>
      </c>
      <c r="BI3523" t="s">
        <v>22</v>
      </c>
      <c r="BJ3523">
        <v>0</v>
      </c>
      <c r="BK3523">
        <v>0</v>
      </c>
      <c r="BN3523" s="183"/>
    </row>
    <row r="3524" spans="1:66" ht="25.5" x14ac:dyDescent="0.25">
      <c r="A3524" s="1"/>
      <c r="B3524" s="94">
        <v>3511</v>
      </c>
      <c r="C3524" s="43">
        <v>1000391</v>
      </c>
      <c r="D3524" s="25"/>
      <c r="E3524" s="27" t="s">
        <v>1984</v>
      </c>
      <c r="F3524" s="213" t="s">
        <v>21</v>
      </c>
      <c r="G3524" s="28"/>
      <c r="H3524" s="46" t="str">
        <f>IFERROR(IFERROR(IF(SEARCH("Usystems",$E3524)&gt;0,"Usystems"),IF(SEARCH("RIIFO",$E3524)&gt;0,"RIIFO","Uponor")),"Uponor")</f>
        <v>Uponor</v>
      </c>
      <c r="I3524" s="25" t="str">
        <f>IFERROR(MID($D3524,1,7)+0,"")</f>
        <v/>
      </c>
      <c r="J3524" s="25" t="str">
        <f>IFERROR(MID($D3524,10,7)+0,"")</f>
        <v/>
      </c>
      <c r="K3524" s="25" t="str">
        <f>IFERROR(MID($D3524,19,7)+0,"")</f>
        <v/>
      </c>
      <c r="L3524" s="25" t="str">
        <f>IFERROR(MID($D3524,28,7)+0,"")</f>
        <v/>
      </c>
      <c r="M3524" s="25" t="str">
        <f>IF(IFERROR(MID($Q3524,1,7)+0,"")&lt;1130000,IF(INDEX(C:C,MATCH(LEFT(Q3524,7)+0,I:I,0))&lt;1130000,"",INDEX(C:C,MATCH(LEFT(Q3524,7)+0,I:I,0))),IFERROR(MID($Q3524,1,7)+0,""))</f>
        <v/>
      </c>
      <c r="N3524" s="25" t="str">
        <f>IF(IFERROR(MID($Q3524,10,7)+0,"")&lt;1130000,"",IFERROR(MID($Q3524,10,7)+0,""))</f>
        <v/>
      </c>
      <c r="O3524" s="25" t="str">
        <f>IF(IFERROR(MID($Q3524,19,7)+0,"")&lt;1130000,"",IFERROR(MID($Q3524,19,7)+0,""))</f>
        <v/>
      </c>
      <c r="P3524" s="25" t="str">
        <f>IF(M3524="","",IF(N3524="",M3524,M3524&amp;", "&amp;N3524))</f>
        <v/>
      </c>
      <c r="Q3524" s="25"/>
      <c r="R3524" s="25"/>
      <c r="S3524" s="35" t="s">
        <v>104</v>
      </c>
      <c r="T3524" s="34" t="s">
        <v>36</v>
      </c>
      <c r="U3524" s="185">
        <v>2269</v>
      </c>
      <c r="V3524" s="188">
        <v>2269</v>
      </c>
      <c r="W3524" s="189">
        <v>2269</v>
      </c>
      <c r="X3524" s="31">
        <v>2269</v>
      </c>
      <c r="Y3524" s="90">
        <f>IFERROR(ROUND(X3524/W3524-1,2),"")</f>
        <v>0</v>
      </c>
      <c r="Z3524" s="31">
        <f>IF(OR(S3524="VLD MLC components",S3524="VLD MLC pipes",S3524="VLD PEX components",S3524="VLD PEX pipes",S3524="VLD PHC components",S3524="VLD PHC pipes",S3524="Controls VLD"),"По запросу",X3524)</f>
        <v>2269</v>
      </c>
      <c r="AA3524" s="63">
        <f>ROUND(X3524/1.2,3)</f>
        <v>1890.8330000000001</v>
      </c>
      <c r="AB3524" s="23">
        <v>1890.8330000000001</v>
      </c>
      <c r="AC3524" s="190">
        <f>IFERROR(ROUND(AA3524/AB3524-1,2),"")</f>
        <v>0</v>
      </c>
      <c r="AD3524" s="25">
        <v>0.14000000000000001</v>
      </c>
      <c r="AE3524" s="25">
        <v>8.4000000000000003E-4</v>
      </c>
      <c r="AF3524" s="25">
        <v>0</v>
      </c>
      <c r="AG3524" s="25" t="s">
        <v>22</v>
      </c>
      <c r="AH3524" s="25">
        <v>0</v>
      </c>
      <c r="AI3524" s="25">
        <v>0</v>
      </c>
      <c r="AJ3524" s="25" t="s">
        <v>20</v>
      </c>
      <c r="AK3524" s="42" t="s">
        <v>19</v>
      </c>
      <c r="AL3524" s="25" t="s">
        <v>20</v>
      </c>
      <c r="AM3524" s="25">
        <v>1</v>
      </c>
      <c r="AN3524" s="25" t="s">
        <v>22</v>
      </c>
      <c r="AO3524" s="25" t="s">
        <v>22</v>
      </c>
      <c r="AP3524" s="25" t="s">
        <v>22</v>
      </c>
      <c r="AQ3524" s="25"/>
      <c r="AR3524" s="94"/>
      <c r="AS3524" s="157" t="s">
        <v>22</v>
      </c>
      <c r="AT3524" s="93">
        <v>42942</v>
      </c>
      <c r="AU3524" s="92" t="s">
        <v>22</v>
      </c>
      <c r="AV3524" s="91" t="s">
        <v>48</v>
      </c>
      <c r="AW3524" s="92" t="s">
        <v>48</v>
      </c>
      <c r="AX3524" s="92" t="s">
        <v>48</v>
      </c>
      <c r="AY3524" s="91" t="s">
        <v>152</v>
      </c>
      <c r="AZ3524" s="23"/>
      <c r="BA3524" s="25">
        <v>0</v>
      </c>
      <c r="BB3524" t="s">
        <v>48</v>
      </c>
      <c r="BC3524" t="e">
        <v>#N/A</v>
      </c>
      <c r="BD3524" t="e">
        <f>IF(Z3524=BC3524,"OK")</f>
        <v>#N/A</v>
      </c>
      <c r="BE3524">
        <v>0.14000000000000001</v>
      </c>
      <c r="BF3524">
        <v>8.4000000000000003E-4</v>
      </c>
      <c r="BG3524" t="s">
        <v>22</v>
      </c>
      <c r="BH3524" t="s">
        <v>22</v>
      </c>
      <c r="BI3524" t="s">
        <v>22</v>
      </c>
      <c r="BJ3524">
        <v>0</v>
      </c>
      <c r="BK3524">
        <v>0</v>
      </c>
      <c r="BN3524" s="183"/>
    </row>
    <row r="3525" spans="1:66" ht="25.5" x14ac:dyDescent="0.25">
      <c r="A3525" s="1"/>
      <c r="B3525" s="94">
        <v>3512</v>
      </c>
      <c r="C3525" s="43">
        <v>1000392</v>
      </c>
      <c r="D3525" s="25"/>
      <c r="E3525" s="27" t="s">
        <v>1983</v>
      </c>
      <c r="F3525" s="213" t="s">
        <v>21</v>
      </c>
      <c r="G3525" s="28"/>
      <c r="H3525" s="46" t="str">
        <f>IFERROR(IFERROR(IF(SEARCH("Usystems",$E3525)&gt;0,"Usystems"),IF(SEARCH("RIIFO",$E3525)&gt;0,"RIIFO","Uponor")),"Uponor")</f>
        <v>Uponor</v>
      </c>
      <c r="I3525" s="25" t="str">
        <f>IFERROR(MID($D3525,1,7)+0,"")</f>
        <v/>
      </c>
      <c r="J3525" s="25" t="str">
        <f>IFERROR(MID($D3525,10,7)+0,"")</f>
        <v/>
      </c>
      <c r="K3525" s="25" t="str">
        <f>IFERROR(MID($D3525,19,7)+0,"")</f>
        <v/>
      </c>
      <c r="L3525" s="25" t="str">
        <f>IFERROR(MID($D3525,28,7)+0,"")</f>
        <v/>
      </c>
      <c r="M3525" s="25" t="str">
        <f>IF(IFERROR(MID($Q3525,1,7)+0,"")&lt;1130000,IF(INDEX(C:C,MATCH(LEFT(Q3525,7)+0,I:I,0))&lt;1130000,"",INDEX(C:C,MATCH(LEFT(Q3525,7)+0,I:I,0))),IFERROR(MID($Q3525,1,7)+0,""))</f>
        <v/>
      </c>
      <c r="N3525" s="25" t="str">
        <f>IF(IFERROR(MID($Q3525,10,7)+0,"")&lt;1130000,"",IFERROR(MID($Q3525,10,7)+0,""))</f>
        <v/>
      </c>
      <c r="O3525" s="25" t="str">
        <f>IF(IFERROR(MID($Q3525,19,7)+0,"")&lt;1130000,"",IFERROR(MID($Q3525,19,7)+0,""))</f>
        <v/>
      </c>
      <c r="P3525" s="25" t="str">
        <f>IF(M3525="","",IF(N3525="",M3525,M3525&amp;", "&amp;N3525))</f>
        <v/>
      </c>
      <c r="Q3525" s="25"/>
      <c r="R3525" s="25"/>
      <c r="S3525" s="35" t="s">
        <v>104</v>
      </c>
      <c r="T3525" s="34" t="s">
        <v>36</v>
      </c>
      <c r="U3525" s="185">
        <v>2749</v>
      </c>
      <c r="V3525" s="188">
        <v>2749</v>
      </c>
      <c r="W3525" s="189">
        <v>2749</v>
      </c>
      <c r="X3525" s="31">
        <v>2749</v>
      </c>
      <c r="Y3525" s="90">
        <f>IFERROR(ROUND(X3525/W3525-1,2),"")</f>
        <v>0</v>
      </c>
      <c r="Z3525" s="31">
        <f>IF(OR(S3525="VLD MLC components",S3525="VLD MLC pipes",S3525="VLD PEX components",S3525="VLD PEX pipes",S3525="VLD PHC components",S3525="VLD PHC pipes",S3525="Controls VLD"),"По запросу",X3525)</f>
        <v>2749</v>
      </c>
      <c r="AA3525" s="63">
        <f>ROUND(X3525/1.2,3)</f>
        <v>2290.8330000000001</v>
      </c>
      <c r="AB3525" s="23">
        <v>2290.8330000000001</v>
      </c>
      <c r="AC3525" s="190">
        <f>IFERROR(ROUND(AA3525/AB3525-1,2),"")</f>
        <v>0</v>
      </c>
      <c r="AD3525" s="25">
        <v>0.33600000000000002</v>
      </c>
      <c r="AE3525" s="25">
        <v>1.776E-3</v>
      </c>
      <c r="AF3525" s="25">
        <v>0</v>
      </c>
      <c r="AG3525" s="25" t="s">
        <v>22</v>
      </c>
      <c r="AH3525" s="25">
        <v>0</v>
      </c>
      <c r="AI3525" s="25">
        <v>0</v>
      </c>
      <c r="AJ3525" s="25" t="s">
        <v>20</v>
      </c>
      <c r="AK3525" s="42" t="s">
        <v>19</v>
      </c>
      <c r="AL3525" s="25" t="s">
        <v>20</v>
      </c>
      <c r="AM3525" s="25">
        <v>1</v>
      </c>
      <c r="AN3525" s="25" t="s">
        <v>22</v>
      </c>
      <c r="AO3525" s="25" t="s">
        <v>22</v>
      </c>
      <c r="AP3525" s="25" t="s">
        <v>22</v>
      </c>
      <c r="AQ3525" s="25"/>
      <c r="AR3525" s="94"/>
      <c r="AS3525" s="157" t="s">
        <v>22</v>
      </c>
      <c r="AT3525" s="93">
        <v>42942</v>
      </c>
      <c r="AU3525" s="92" t="s">
        <v>22</v>
      </c>
      <c r="AV3525" s="91" t="s">
        <v>48</v>
      </c>
      <c r="AW3525" s="92" t="s">
        <v>48</v>
      </c>
      <c r="AX3525" s="92" t="s">
        <v>48</v>
      </c>
      <c r="AY3525" s="91" t="s">
        <v>152</v>
      </c>
      <c r="AZ3525" s="23"/>
      <c r="BA3525" s="25">
        <v>0</v>
      </c>
      <c r="BB3525" t="s">
        <v>48</v>
      </c>
      <c r="BC3525" t="e">
        <v>#N/A</v>
      </c>
      <c r="BD3525" t="e">
        <f>IF(Z3525=BC3525,"OK")</f>
        <v>#N/A</v>
      </c>
      <c r="BE3525">
        <v>0.33600000000000002</v>
      </c>
      <c r="BF3525">
        <v>1.776E-3</v>
      </c>
      <c r="BG3525" t="s">
        <v>22</v>
      </c>
      <c r="BH3525" t="s">
        <v>22</v>
      </c>
      <c r="BI3525" t="s">
        <v>22</v>
      </c>
      <c r="BJ3525">
        <v>0</v>
      </c>
      <c r="BK3525">
        <v>0</v>
      </c>
      <c r="BN3525" s="183"/>
    </row>
    <row r="3526" spans="1:66" ht="25.5" x14ac:dyDescent="0.25">
      <c r="A3526" s="1"/>
      <c r="B3526" s="94">
        <v>3513</v>
      </c>
      <c r="C3526" s="43">
        <v>1000393</v>
      </c>
      <c r="D3526" s="25"/>
      <c r="E3526" s="27" t="s">
        <v>1982</v>
      </c>
      <c r="F3526" s="213" t="s">
        <v>21</v>
      </c>
      <c r="G3526" s="28"/>
      <c r="H3526" s="46" t="str">
        <f>IFERROR(IFERROR(IF(SEARCH("Usystems",$E3526)&gt;0,"Usystems"),IF(SEARCH("RIIFO",$E3526)&gt;0,"RIIFO","Uponor")),"Uponor")</f>
        <v>Uponor</v>
      </c>
      <c r="I3526" s="25" t="str">
        <f>IFERROR(MID($D3526,1,7)+0,"")</f>
        <v/>
      </c>
      <c r="J3526" s="25" t="str">
        <f>IFERROR(MID($D3526,10,7)+0,"")</f>
        <v/>
      </c>
      <c r="K3526" s="25" t="str">
        <f>IFERROR(MID($D3526,19,7)+0,"")</f>
        <v/>
      </c>
      <c r="L3526" s="25" t="str">
        <f>IFERROR(MID($D3526,28,7)+0,"")</f>
        <v/>
      </c>
      <c r="M3526" s="25" t="str">
        <f>IF(IFERROR(MID($Q3526,1,7)+0,"")&lt;1130000,IF(INDEX(C:C,MATCH(LEFT(Q3526,7)+0,I:I,0))&lt;1130000,"",INDEX(C:C,MATCH(LEFT(Q3526,7)+0,I:I,0))),IFERROR(MID($Q3526,1,7)+0,""))</f>
        <v/>
      </c>
      <c r="N3526" s="25" t="str">
        <f>IF(IFERROR(MID($Q3526,10,7)+0,"")&lt;1130000,"",IFERROR(MID($Q3526,10,7)+0,""))</f>
        <v/>
      </c>
      <c r="O3526" s="25" t="str">
        <f>IF(IFERROR(MID($Q3526,19,7)+0,"")&lt;1130000,"",IFERROR(MID($Q3526,19,7)+0,""))</f>
        <v/>
      </c>
      <c r="P3526" s="25" t="str">
        <f>IF(M3526="","",IF(N3526="",M3526,M3526&amp;", "&amp;N3526))</f>
        <v/>
      </c>
      <c r="Q3526" s="25"/>
      <c r="R3526" s="25"/>
      <c r="S3526" s="35" t="s">
        <v>104</v>
      </c>
      <c r="T3526" s="34" t="s">
        <v>36</v>
      </c>
      <c r="U3526" s="185">
        <v>4233</v>
      </c>
      <c r="V3526" s="188">
        <v>4233</v>
      </c>
      <c r="W3526" s="189">
        <v>4233</v>
      </c>
      <c r="X3526" s="31">
        <v>4233</v>
      </c>
      <c r="Y3526" s="90">
        <f>IFERROR(ROUND(X3526/W3526-1,2),"")</f>
        <v>0</v>
      </c>
      <c r="Z3526" s="31">
        <f>IF(OR(S3526="VLD MLC components",S3526="VLD MLC pipes",S3526="VLD PEX components",S3526="VLD PEX pipes",S3526="VLD PHC components",S3526="VLD PHC pipes",S3526="Controls VLD"),"По запросу",X3526)</f>
        <v>4233</v>
      </c>
      <c r="AA3526" s="63">
        <f>ROUND(X3526/1.2,3)</f>
        <v>3527.5</v>
      </c>
      <c r="AB3526" s="23">
        <v>3527.5</v>
      </c>
      <c r="AC3526" s="190">
        <f>IFERROR(ROUND(AA3526/AB3526-1,2),"")</f>
        <v>0</v>
      </c>
      <c r="AD3526" s="25">
        <v>0.43</v>
      </c>
      <c r="AE3526" s="25">
        <v>2.16E-3</v>
      </c>
      <c r="AF3526" s="25">
        <v>0</v>
      </c>
      <c r="AG3526" s="25" t="s">
        <v>22</v>
      </c>
      <c r="AH3526" s="25">
        <v>0</v>
      </c>
      <c r="AI3526" s="25">
        <v>0</v>
      </c>
      <c r="AJ3526" s="25" t="s">
        <v>20</v>
      </c>
      <c r="AK3526" s="42" t="s">
        <v>19</v>
      </c>
      <c r="AL3526" s="25" t="s">
        <v>20</v>
      </c>
      <c r="AM3526" s="25">
        <v>1</v>
      </c>
      <c r="AN3526" s="25" t="s">
        <v>22</v>
      </c>
      <c r="AO3526" s="25" t="s">
        <v>22</v>
      </c>
      <c r="AP3526" s="25" t="s">
        <v>22</v>
      </c>
      <c r="AQ3526" s="25"/>
      <c r="AR3526" s="94"/>
      <c r="AS3526" s="157" t="s">
        <v>22</v>
      </c>
      <c r="AT3526" s="93">
        <v>42942</v>
      </c>
      <c r="AU3526" s="92" t="s">
        <v>22</v>
      </c>
      <c r="AV3526" s="91" t="s">
        <v>48</v>
      </c>
      <c r="AW3526" s="92" t="s">
        <v>48</v>
      </c>
      <c r="AX3526" s="92" t="s">
        <v>48</v>
      </c>
      <c r="AY3526" s="91" t="s">
        <v>152</v>
      </c>
      <c r="AZ3526" s="23"/>
      <c r="BA3526" s="25">
        <v>0</v>
      </c>
      <c r="BB3526" t="s">
        <v>48</v>
      </c>
      <c r="BC3526" t="e">
        <v>#N/A</v>
      </c>
      <c r="BD3526" t="e">
        <f>IF(Z3526=BC3526,"OK")</f>
        <v>#N/A</v>
      </c>
      <c r="BE3526">
        <v>0.43</v>
      </c>
      <c r="BF3526">
        <v>2.16E-3</v>
      </c>
      <c r="BG3526" t="s">
        <v>22</v>
      </c>
      <c r="BH3526" t="s">
        <v>22</v>
      </c>
      <c r="BI3526" t="s">
        <v>22</v>
      </c>
      <c r="BJ3526">
        <v>0</v>
      </c>
      <c r="BK3526">
        <v>0</v>
      </c>
      <c r="BN3526" s="183"/>
    </row>
    <row r="3527" spans="1:66" ht="25.5" x14ac:dyDescent="0.25">
      <c r="A3527" s="1"/>
      <c r="B3527" s="94">
        <v>3514</v>
      </c>
      <c r="C3527" s="43">
        <v>1000394</v>
      </c>
      <c r="D3527" s="25"/>
      <c r="E3527" s="27" t="s">
        <v>1981</v>
      </c>
      <c r="F3527" s="213" t="s">
        <v>21</v>
      </c>
      <c r="G3527" s="28"/>
      <c r="H3527" s="46" t="str">
        <f>IFERROR(IFERROR(IF(SEARCH("Usystems",$E3527)&gt;0,"Usystems"),IF(SEARCH("RIIFO",$E3527)&gt;0,"RIIFO","Uponor")),"Uponor")</f>
        <v>Uponor</v>
      </c>
      <c r="I3527" s="25" t="str">
        <f>IFERROR(MID($D3527,1,7)+0,"")</f>
        <v/>
      </c>
      <c r="J3527" s="25" t="str">
        <f>IFERROR(MID($D3527,10,7)+0,"")</f>
        <v/>
      </c>
      <c r="K3527" s="25" t="str">
        <f>IFERROR(MID($D3527,19,7)+0,"")</f>
        <v/>
      </c>
      <c r="L3527" s="25" t="str">
        <f>IFERROR(MID($D3527,28,7)+0,"")</f>
        <v/>
      </c>
      <c r="M3527" s="25" t="str">
        <f>IF(IFERROR(MID($Q3527,1,7)+0,"")&lt;1130000,IF(INDEX(C:C,MATCH(LEFT(Q3527,7)+0,I:I,0))&lt;1130000,"",INDEX(C:C,MATCH(LEFT(Q3527,7)+0,I:I,0))),IFERROR(MID($Q3527,1,7)+0,""))</f>
        <v/>
      </c>
      <c r="N3527" s="25" t="str">
        <f>IF(IFERROR(MID($Q3527,10,7)+0,"")&lt;1130000,"",IFERROR(MID($Q3527,10,7)+0,""))</f>
        <v/>
      </c>
      <c r="O3527" s="25" t="str">
        <f>IF(IFERROR(MID($Q3527,19,7)+0,"")&lt;1130000,"",IFERROR(MID($Q3527,19,7)+0,""))</f>
        <v/>
      </c>
      <c r="P3527" s="25" t="str">
        <f>IF(M3527="","",IF(N3527="",M3527,M3527&amp;", "&amp;N3527))</f>
        <v/>
      </c>
      <c r="Q3527" s="25"/>
      <c r="R3527" s="25"/>
      <c r="S3527" s="35" t="s">
        <v>104</v>
      </c>
      <c r="T3527" s="34" t="s">
        <v>36</v>
      </c>
      <c r="U3527" s="185">
        <v>4538</v>
      </c>
      <c r="V3527" s="188">
        <v>4538</v>
      </c>
      <c r="W3527" s="189">
        <v>4538</v>
      </c>
      <c r="X3527" s="31">
        <v>4538</v>
      </c>
      <c r="Y3527" s="90">
        <f>IFERROR(ROUND(X3527/W3527-1,2),"")</f>
        <v>0</v>
      </c>
      <c r="Z3527" s="31">
        <f>IF(OR(S3527="VLD MLC components",S3527="VLD MLC pipes",S3527="VLD PEX components",S3527="VLD PEX pipes",S3527="VLD PHC components",S3527="VLD PHC pipes",S3527="Controls VLD"),"По запросу",X3527)</f>
        <v>4538</v>
      </c>
      <c r="AA3527" s="63">
        <f>ROUND(X3527/1.2,3)</f>
        <v>3781.6669999999999</v>
      </c>
      <c r="AB3527" s="23">
        <v>3781.6669999999999</v>
      </c>
      <c r="AC3527" s="190">
        <f>IFERROR(ROUND(AA3527/AB3527-1,2),"")</f>
        <v>0</v>
      </c>
      <c r="AD3527" s="25">
        <v>0.83399999999999996</v>
      </c>
      <c r="AE3527" s="25">
        <v>2.467E-3</v>
      </c>
      <c r="AF3527" s="25">
        <v>0</v>
      </c>
      <c r="AG3527" s="25" t="s">
        <v>22</v>
      </c>
      <c r="AH3527" s="25">
        <v>0</v>
      </c>
      <c r="AI3527" s="25">
        <v>0</v>
      </c>
      <c r="AJ3527" s="25" t="s">
        <v>20</v>
      </c>
      <c r="AK3527" s="42" t="s">
        <v>19</v>
      </c>
      <c r="AL3527" s="25" t="s">
        <v>20</v>
      </c>
      <c r="AM3527" s="25">
        <v>1</v>
      </c>
      <c r="AN3527" s="25" t="s">
        <v>22</v>
      </c>
      <c r="AO3527" s="25" t="s">
        <v>22</v>
      </c>
      <c r="AP3527" s="25" t="s">
        <v>22</v>
      </c>
      <c r="AQ3527" s="25"/>
      <c r="AR3527" s="94"/>
      <c r="AS3527" s="157" t="s">
        <v>22</v>
      </c>
      <c r="AT3527" s="93">
        <v>42942</v>
      </c>
      <c r="AU3527" s="92" t="s">
        <v>22</v>
      </c>
      <c r="AV3527" s="91" t="s">
        <v>48</v>
      </c>
      <c r="AW3527" s="92" t="s">
        <v>48</v>
      </c>
      <c r="AX3527" s="92" t="s">
        <v>48</v>
      </c>
      <c r="AY3527" s="91" t="s">
        <v>152</v>
      </c>
      <c r="AZ3527" s="23"/>
      <c r="BA3527" s="25">
        <v>0</v>
      </c>
      <c r="BB3527" t="s">
        <v>48</v>
      </c>
      <c r="BC3527" t="e">
        <v>#N/A</v>
      </c>
      <c r="BD3527" t="e">
        <f>IF(Z3527=BC3527,"OK")</f>
        <v>#N/A</v>
      </c>
      <c r="BE3527">
        <v>0.83399999999999996</v>
      </c>
      <c r="BF3527">
        <v>2.467E-3</v>
      </c>
      <c r="BG3527" t="s">
        <v>22</v>
      </c>
      <c r="BH3527" t="s">
        <v>22</v>
      </c>
      <c r="BI3527" t="s">
        <v>22</v>
      </c>
      <c r="BJ3527">
        <v>0</v>
      </c>
      <c r="BK3527">
        <v>0</v>
      </c>
      <c r="BN3527" s="183"/>
    </row>
    <row r="3528" spans="1:66" ht="25.5" x14ac:dyDescent="0.25">
      <c r="A3528" s="1"/>
      <c r="B3528" s="94">
        <v>3515</v>
      </c>
      <c r="C3528" s="43">
        <v>1000395</v>
      </c>
      <c r="D3528" s="25"/>
      <c r="E3528" s="27" t="s">
        <v>1980</v>
      </c>
      <c r="F3528" s="213" t="s">
        <v>21</v>
      </c>
      <c r="G3528" s="28"/>
      <c r="H3528" s="46" t="str">
        <f>IFERROR(IFERROR(IF(SEARCH("Usystems",$E3528)&gt;0,"Usystems"),IF(SEARCH("RIIFO",$E3528)&gt;0,"RIIFO","Uponor")),"Uponor")</f>
        <v>Uponor</v>
      </c>
      <c r="I3528" s="25" t="str">
        <f>IFERROR(MID($D3528,1,7)+0,"")</f>
        <v/>
      </c>
      <c r="J3528" s="25" t="str">
        <f>IFERROR(MID($D3528,10,7)+0,"")</f>
        <v/>
      </c>
      <c r="K3528" s="25" t="str">
        <f>IFERROR(MID($D3528,19,7)+0,"")</f>
        <v/>
      </c>
      <c r="L3528" s="25" t="str">
        <f>IFERROR(MID($D3528,28,7)+0,"")</f>
        <v/>
      </c>
      <c r="M3528" s="25" t="str">
        <f>IF(IFERROR(MID($Q3528,1,7)+0,"")&lt;1130000,IF(INDEX(C:C,MATCH(LEFT(Q3528,7)+0,I:I,0))&lt;1130000,"",INDEX(C:C,MATCH(LEFT(Q3528,7)+0,I:I,0))),IFERROR(MID($Q3528,1,7)+0,""))</f>
        <v/>
      </c>
      <c r="N3528" s="25" t="str">
        <f>IF(IFERROR(MID($Q3528,10,7)+0,"")&lt;1130000,"",IFERROR(MID($Q3528,10,7)+0,""))</f>
        <v/>
      </c>
      <c r="O3528" s="25" t="str">
        <f>IF(IFERROR(MID($Q3528,19,7)+0,"")&lt;1130000,"",IFERROR(MID($Q3528,19,7)+0,""))</f>
        <v/>
      </c>
      <c r="P3528" s="25" t="str">
        <f>IF(M3528="","",IF(N3528="",M3528,M3528&amp;", "&amp;N3528))</f>
        <v/>
      </c>
      <c r="Q3528" s="25"/>
      <c r="R3528" s="25"/>
      <c r="S3528" s="35" t="s">
        <v>104</v>
      </c>
      <c r="T3528" s="34" t="s">
        <v>36</v>
      </c>
      <c r="U3528" s="185">
        <v>5737</v>
      </c>
      <c r="V3528" s="188">
        <v>5737</v>
      </c>
      <c r="W3528" s="189">
        <v>5737</v>
      </c>
      <c r="X3528" s="31">
        <v>5737</v>
      </c>
      <c r="Y3528" s="90">
        <f>IFERROR(ROUND(X3528/W3528-1,2),"")</f>
        <v>0</v>
      </c>
      <c r="Z3528" s="31">
        <f>IF(OR(S3528="VLD MLC components",S3528="VLD MLC pipes",S3528="VLD PEX components",S3528="VLD PEX pipes",S3528="VLD PHC components",S3528="VLD PHC pipes",S3528="Controls VLD"),"По запросу",X3528)</f>
        <v>5737</v>
      </c>
      <c r="AA3528" s="63">
        <f>ROUND(X3528/1.2,3)</f>
        <v>4780.8329999999996</v>
      </c>
      <c r="AB3528" s="23">
        <v>4780.8329999999996</v>
      </c>
      <c r="AC3528" s="190">
        <f>IFERROR(ROUND(AA3528/AB3528-1,2),"")</f>
        <v>0</v>
      </c>
      <c r="AD3528" s="25">
        <v>1.1399999999999999</v>
      </c>
      <c r="AE3528" s="25">
        <v>5.5500000000000002E-3</v>
      </c>
      <c r="AF3528" s="25">
        <v>0</v>
      </c>
      <c r="AG3528" s="25" t="s">
        <v>22</v>
      </c>
      <c r="AH3528" s="25">
        <v>0</v>
      </c>
      <c r="AI3528" s="25">
        <v>0</v>
      </c>
      <c r="AJ3528" s="25" t="s">
        <v>20</v>
      </c>
      <c r="AK3528" s="42" t="s">
        <v>19</v>
      </c>
      <c r="AL3528" s="25" t="s">
        <v>20</v>
      </c>
      <c r="AM3528" s="25">
        <v>1</v>
      </c>
      <c r="AN3528" s="25" t="s">
        <v>22</v>
      </c>
      <c r="AO3528" s="25" t="s">
        <v>22</v>
      </c>
      <c r="AP3528" s="25" t="s">
        <v>22</v>
      </c>
      <c r="AQ3528" s="25"/>
      <c r="AR3528" s="94"/>
      <c r="AS3528" s="157" t="s">
        <v>22</v>
      </c>
      <c r="AT3528" s="93">
        <v>42942</v>
      </c>
      <c r="AU3528" s="92" t="s">
        <v>22</v>
      </c>
      <c r="AV3528" s="91" t="s">
        <v>48</v>
      </c>
      <c r="AW3528" s="92" t="s">
        <v>48</v>
      </c>
      <c r="AX3528" s="92" t="s">
        <v>48</v>
      </c>
      <c r="AY3528" s="91" t="s">
        <v>152</v>
      </c>
      <c r="AZ3528" s="23"/>
      <c r="BA3528" s="25">
        <v>0</v>
      </c>
      <c r="BB3528" t="s">
        <v>48</v>
      </c>
      <c r="BC3528" t="e">
        <v>#N/A</v>
      </c>
      <c r="BD3528" t="e">
        <f>IF(Z3528=BC3528,"OK")</f>
        <v>#N/A</v>
      </c>
      <c r="BE3528">
        <v>1.1399999999999999</v>
      </c>
      <c r="BF3528">
        <v>5.5500000000000002E-3</v>
      </c>
      <c r="BG3528" t="s">
        <v>22</v>
      </c>
      <c r="BH3528" t="s">
        <v>22</v>
      </c>
      <c r="BI3528" t="s">
        <v>22</v>
      </c>
      <c r="BJ3528">
        <v>0</v>
      </c>
      <c r="BK3528">
        <v>0</v>
      </c>
      <c r="BN3528" s="183"/>
    </row>
    <row r="3529" spans="1:66" ht="25.5" x14ac:dyDescent="0.25">
      <c r="A3529" s="1"/>
      <c r="B3529" s="94">
        <v>3516</v>
      </c>
      <c r="C3529" s="43">
        <v>1000396</v>
      </c>
      <c r="D3529" s="25"/>
      <c r="E3529" s="27" t="s">
        <v>1979</v>
      </c>
      <c r="F3529" s="213" t="s">
        <v>21</v>
      </c>
      <c r="G3529" s="28"/>
      <c r="H3529" s="46" t="str">
        <f>IFERROR(IFERROR(IF(SEARCH("Usystems",$E3529)&gt;0,"Usystems"),IF(SEARCH("RIIFO",$E3529)&gt;0,"RIIFO","Uponor")),"Uponor")</f>
        <v>Uponor</v>
      </c>
      <c r="I3529" s="25" t="str">
        <f>IFERROR(MID($D3529,1,7)+0,"")</f>
        <v/>
      </c>
      <c r="J3529" s="25" t="str">
        <f>IFERROR(MID($D3529,10,7)+0,"")</f>
        <v/>
      </c>
      <c r="K3529" s="25" t="str">
        <f>IFERROR(MID($D3529,19,7)+0,"")</f>
        <v/>
      </c>
      <c r="L3529" s="25" t="str">
        <f>IFERROR(MID($D3529,28,7)+0,"")</f>
        <v/>
      </c>
      <c r="M3529" s="25" t="str">
        <f>IF(IFERROR(MID($Q3529,1,7)+0,"")&lt;1130000,IF(INDEX(C:C,MATCH(LEFT(Q3529,7)+0,I:I,0))&lt;1130000,"",INDEX(C:C,MATCH(LEFT(Q3529,7)+0,I:I,0))),IFERROR(MID($Q3529,1,7)+0,""))</f>
        <v/>
      </c>
      <c r="N3529" s="25" t="str">
        <f>IF(IFERROR(MID($Q3529,10,7)+0,"")&lt;1130000,"",IFERROR(MID($Q3529,10,7)+0,""))</f>
        <v/>
      </c>
      <c r="O3529" s="25" t="str">
        <f>IF(IFERROR(MID($Q3529,19,7)+0,"")&lt;1130000,"",IFERROR(MID($Q3529,19,7)+0,""))</f>
        <v/>
      </c>
      <c r="P3529" s="25" t="str">
        <f>IF(M3529="","",IF(N3529="",M3529,M3529&amp;", "&amp;N3529))</f>
        <v/>
      </c>
      <c r="Q3529" s="25"/>
      <c r="R3529" s="25"/>
      <c r="S3529" s="35" t="s">
        <v>104</v>
      </c>
      <c r="T3529" s="34" t="s">
        <v>36</v>
      </c>
      <c r="U3529" s="185">
        <v>8528</v>
      </c>
      <c r="V3529" s="188">
        <v>8528</v>
      </c>
      <c r="W3529" s="189">
        <v>8528</v>
      </c>
      <c r="X3529" s="31">
        <v>8528</v>
      </c>
      <c r="Y3529" s="90">
        <f>IFERROR(ROUND(X3529/W3529-1,2),"")</f>
        <v>0</v>
      </c>
      <c r="Z3529" s="31">
        <f>IF(OR(S3529="VLD MLC components",S3529="VLD MLC pipes",S3529="VLD PEX components",S3529="VLD PEX pipes",S3529="VLD PHC components",S3529="VLD PHC pipes",S3529="Controls VLD"),"По запросу",X3529)</f>
        <v>8528</v>
      </c>
      <c r="AA3529" s="63">
        <f>ROUND(X3529/1.2,3)</f>
        <v>7106.6670000000004</v>
      </c>
      <c r="AB3529" s="23">
        <v>7106.6670000000004</v>
      </c>
      <c r="AC3529" s="190">
        <f>IFERROR(ROUND(AA3529/AB3529-1,2),"")</f>
        <v>0</v>
      </c>
      <c r="AD3529" s="25">
        <v>1.57</v>
      </c>
      <c r="AE3529" s="25">
        <v>8.3250000000000008E-3</v>
      </c>
      <c r="AF3529" s="25">
        <v>0</v>
      </c>
      <c r="AG3529" s="25" t="s">
        <v>22</v>
      </c>
      <c r="AH3529" s="25">
        <v>0</v>
      </c>
      <c r="AI3529" s="25">
        <v>0</v>
      </c>
      <c r="AJ3529" s="25" t="s">
        <v>20</v>
      </c>
      <c r="AK3529" s="42" t="s">
        <v>19</v>
      </c>
      <c r="AL3529" s="25" t="s">
        <v>20</v>
      </c>
      <c r="AM3529" s="25">
        <v>1</v>
      </c>
      <c r="AN3529" s="25" t="s">
        <v>22</v>
      </c>
      <c r="AO3529" s="25" t="s">
        <v>22</v>
      </c>
      <c r="AP3529" s="25" t="s">
        <v>22</v>
      </c>
      <c r="AQ3529" s="25"/>
      <c r="AR3529" s="94"/>
      <c r="AS3529" s="157" t="s">
        <v>22</v>
      </c>
      <c r="AT3529" s="93">
        <v>42942</v>
      </c>
      <c r="AU3529" s="92" t="s">
        <v>22</v>
      </c>
      <c r="AV3529" s="91" t="s">
        <v>48</v>
      </c>
      <c r="AW3529" s="92" t="s">
        <v>48</v>
      </c>
      <c r="AX3529" s="92" t="s">
        <v>48</v>
      </c>
      <c r="AY3529" s="91" t="s">
        <v>152</v>
      </c>
      <c r="AZ3529" s="23"/>
      <c r="BA3529" s="25">
        <v>0</v>
      </c>
      <c r="BB3529" t="s">
        <v>48</v>
      </c>
      <c r="BC3529" t="e">
        <v>#N/A</v>
      </c>
      <c r="BD3529" t="e">
        <f>IF(Z3529=BC3529,"OK")</f>
        <v>#N/A</v>
      </c>
      <c r="BE3529">
        <v>1.57</v>
      </c>
      <c r="BF3529">
        <v>8.3250000000000008E-3</v>
      </c>
      <c r="BG3529" t="s">
        <v>22</v>
      </c>
      <c r="BH3529" t="s">
        <v>22</v>
      </c>
      <c r="BI3529" t="s">
        <v>22</v>
      </c>
      <c r="BJ3529">
        <v>0</v>
      </c>
      <c r="BK3529">
        <v>0</v>
      </c>
      <c r="BN3529" s="183"/>
    </row>
    <row r="3530" spans="1:66" ht="25.5" x14ac:dyDescent="0.25">
      <c r="A3530" s="1"/>
      <c r="B3530" s="94">
        <v>3517</v>
      </c>
      <c r="C3530" s="43">
        <v>1000397</v>
      </c>
      <c r="D3530" s="25"/>
      <c r="E3530" s="27" t="s">
        <v>1978</v>
      </c>
      <c r="F3530" s="213" t="s">
        <v>21</v>
      </c>
      <c r="G3530" s="28"/>
      <c r="H3530" s="46" t="str">
        <f>IFERROR(IFERROR(IF(SEARCH("Usystems",$E3530)&gt;0,"Usystems"),IF(SEARCH("RIIFO",$E3530)&gt;0,"RIIFO","Uponor")),"Uponor")</f>
        <v>Uponor</v>
      </c>
      <c r="I3530" s="25" t="str">
        <f>IFERROR(MID($D3530,1,7)+0,"")</f>
        <v/>
      </c>
      <c r="J3530" s="25" t="str">
        <f>IFERROR(MID($D3530,10,7)+0,"")</f>
        <v/>
      </c>
      <c r="K3530" s="25" t="str">
        <f>IFERROR(MID($D3530,19,7)+0,"")</f>
        <v/>
      </c>
      <c r="L3530" s="25" t="str">
        <f>IFERROR(MID($D3530,28,7)+0,"")</f>
        <v/>
      </c>
      <c r="M3530" s="25" t="str">
        <f>IF(IFERROR(MID($Q3530,1,7)+0,"")&lt;1130000,IF(INDEX(C:C,MATCH(LEFT(Q3530,7)+0,I:I,0))&lt;1130000,"",INDEX(C:C,MATCH(LEFT(Q3530,7)+0,I:I,0))),IFERROR(MID($Q3530,1,7)+0,""))</f>
        <v/>
      </c>
      <c r="N3530" s="25" t="str">
        <f>IF(IFERROR(MID($Q3530,10,7)+0,"")&lt;1130000,"",IFERROR(MID($Q3530,10,7)+0,""))</f>
        <v/>
      </c>
      <c r="O3530" s="25" t="str">
        <f>IF(IFERROR(MID($Q3530,19,7)+0,"")&lt;1130000,"",IFERROR(MID($Q3530,19,7)+0,""))</f>
        <v/>
      </c>
      <c r="P3530" s="25" t="str">
        <f>IF(M3530="","",IF(N3530="",M3530,M3530&amp;", "&amp;N3530))</f>
        <v/>
      </c>
      <c r="Q3530" s="25"/>
      <c r="R3530" s="25"/>
      <c r="S3530" s="35" t="s">
        <v>104</v>
      </c>
      <c r="T3530" s="34" t="s">
        <v>36</v>
      </c>
      <c r="U3530" s="185">
        <v>18216</v>
      </c>
      <c r="V3530" s="188">
        <v>18216</v>
      </c>
      <c r="W3530" s="189">
        <v>18216</v>
      </c>
      <c r="X3530" s="31">
        <v>18216</v>
      </c>
      <c r="Y3530" s="90">
        <f>IFERROR(ROUND(X3530/W3530-1,2),"")</f>
        <v>0</v>
      </c>
      <c r="Z3530" s="31">
        <f>IF(OR(S3530="VLD MLC components",S3530="VLD MLC pipes",S3530="VLD PEX components",S3530="VLD PEX pipes",S3530="VLD PHC components",S3530="VLD PHC pipes",S3530="Controls VLD"),"По запросу",X3530)</f>
        <v>18216</v>
      </c>
      <c r="AA3530" s="63">
        <f>ROUND(X3530/1.2,3)</f>
        <v>15180</v>
      </c>
      <c r="AB3530" s="23">
        <v>15180</v>
      </c>
      <c r="AC3530" s="190">
        <f>IFERROR(ROUND(AA3530/AB3530-1,2),"")</f>
        <v>0</v>
      </c>
      <c r="AD3530" s="25">
        <v>3.05</v>
      </c>
      <c r="AE3530" s="25">
        <v>1.6650000000000002E-2</v>
      </c>
      <c r="AF3530" s="25">
        <v>0</v>
      </c>
      <c r="AG3530" s="25" t="s">
        <v>22</v>
      </c>
      <c r="AH3530" s="25">
        <v>0</v>
      </c>
      <c r="AI3530" s="25">
        <v>0</v>
      </c>
      <c r="AJ3530" s="25" t="s">
        <v>20</v>
      </c>
      <c r="AK3530" s="42" t="s">
        <v>19</v>
      </c>
      <c r="AL3530" s="25" t="s">
        <v>20</v>
      </c>
      <c r="AM3530" s="25">
        <v>1</v>
      </c>
      <c r="AN3530" s="25" t="s">
        <v>22</v>
      </c>
      <c r="AO3530" s="25" t="s">
        <v>22</v>
      </c>
      <c r="AP3530" s="25" t="s">
        <v>22</v>
      </c>
      <c r="AQ3530" s="25"/>
      <c r="AR3530" s="94"/>
      <c r="AS3530" s="157" t="s">
        <v>22</v>
      </c>
      <c r="AT3530" s="93">
        <v>42846</v>
      </c>
      <c r="AU3530" s="92" t="s">
        <v>22</v>
      </c>
      <c r="AV3530" s="91" t="s">
        <v>48</v>
      </c>
      <c r="AW3530" s="92" t="s">
        <v>48</v>
      </c>
      <c r="AX3530" s="92" t="s">
        <v>48</v>
      </c>
      <c r="AY3530" s="91" t="s">
        <v>152</v>
      </c>
      <c r="AZ3530" s="23"/>
      <c r="BA3530" s="25">
        <v>0</v>
      </c>
      <c r="BB3530" t="s">
        <v>48</v>
      </c>
      <c r="BC3530" t="e">
        <v>#N/A</v>
      </c>
      <c r="BD3530" t="e">
        <f>IF(Z3530=BC3530,"OK")</f>
        <v>#N/A</v>
      </c>
      <c r="BE3530">
        <v>3.05</v>
      </c>
      <c r="BF3530">
        <v>1.6650000000000002E-2</v>
      </c>
      <c r="BG3530" t="s">
        <v>22</v>
      </c>
      <c r="BH3530" t="s">
        <v>22</v>
      </c>
      <c r="BI3530" t="s">
        <v>22</v>
      </c>
      <c r="BJ3530">
        <v>0</v>
      </c>
      <c r="BK3530">
        <v>0</v>
      </c>
      <c r="BN3530" s="183"/>
    </row>
    <row r="3531" spans="1:66" ht="25.5" x14ac:dyDescent="0.25">
      <c r="A3531" s="1"/>
      <c r="B3531" s="94">
        <v>3518</v>
      </c>
      <c r="C3531" s="43">
        <v>1000399</v>
      </c>
      <c r="D3531" s="25"/>
      <c r="E3531" s="27" t="s">
        <v>1977</v>
      </c>
      <c r="F3531" s="213" t="s">
        <v>21</v>
      </c>
      <c r="G3531" s="28"/>
      <c r="H3531" s="46" t="str">
        <f>IFERROR(IFERROR(IF(SEARCH("Usystems",$E3531)&gt;0,"Usystems"),IF(SEARCH("RIIFO",$E3531)&gt;0,"RIIFO","Uponor")),"Uponor")</f>
        <v>Uponor</v>
      </c>
      <c r="I3531" s="25" t="str">
        <f>IFERROR(MID($D3531,1,7)+0,"")</f>
        <v/>
      </c>
      <c r="J3531" s="25" t="str">
        <f>IFERROR(MID($D3531,10,7)+0,"")</f>
        <v/>
      </c>
      <c r="K3531" s="25" t="str">
        <f>IFERROR(MID($D3531,19,7)+0,"")</f>
        <v/>
      </c>
      <c r="L3531" s="25" t="str">
        <f>IFERROR(MID($D3531,28,7)+0,"")</f>
        <v/>
      </c>
      <c r="M3531" s="25" t="str">
        <f>IF(IFERROR(MID($Q3531,1,7)+0,"")&lt;1130000,IF(INDEX(C:C,MATCH(LEFT(Q3531,7)+0,I:I,0))&lt;1130000,"",INDEX(C:C,MATCH(LEFT(Q3531,7)+0,I:I,0))),IFERROR(MID($Q3531,1,7)+0,""))</f>
        <v/>
      </c>
      <c r="N3531" s="25" t="str">
        <f>IF(IFERROR(MID($Q3531,10,7)+0,"")&lt;1130000,"",IFERROR(MID($Q3531,10,7)+0,""))</f>
        <v/>
      </c>
      <c r="O3531" s="25" t="str">
        <f>IF(IFERROR(MID($Q3531,19,7)+0,"")&lt;1130000,"",IFERROR(MID($Q3531,19,7)+0,""))</f>
        <v/>
      </c>
      <c r="P3531" s="25" t="str">
        <f>IF(M3531="","",IF(N3531="",M3531,M3531&amp;", "&amp;N3531))</f>
        <v/>
      </c>
      <c r="Q3531" s="25"/>
      <c r="R3531" s="25"/>
      <c r="S3531" s="35" t="s">
        <v>104</v>
      </c>
      <c r="T3531" s="34" t="s">
        <v>36</v>
      </c>
      <c r="U3531" s="185">
        <v>1565</v>
      </c>
      <c r="V3531" s="188">
        <v>1565</v>
      </c>
      <c r="W3531" s="189">
        <v>1565</v>
      </c>
      <c r="X3531" s="31">
        <v>1565</v>
      </c>
      <c r="Y3531" s="90">
        <f>IFERROR(ROUND(X3531/W3531-1,2),"")</f>
        <v>0</v>
      </c>
      <c r="Z3531" s="31">
        <f>IF(OR(S3531="VLD MLC components",S3531="VLD MLC pipes",S3531="VLD PEX components",S3531="VLD PEX pipes",S3531="VLD PHC components",S3531="VLD PHC pipes",S3531="Controls VLD"),"По запросу",X3531)</f>
        <v>1565</v>
      </c>
      <c r="AA3531" s="63">
        <f>ROUND(X3531/1.2,3)</f>
        <v>1304.1669999999999</v>
      </c>
      <c r="AB3531" s="23">
        <v>1304.1669999999999</v>
      </c>
      <c r="AC3531" s="190">
        <f>IFERROR(ROUND(AA3531/AB3531-1,2),"")</f>
        <v>0</v>
      </c>
      <c r="AD3531" s="25">
        <v>7.0000000000000007E-2</v>
      </c>
      <c r="AE3531" s="25">
        <v>4.8000000000000001E-4</v>
      </c>
      <c r="AF3531" s="25">
        <v>0</v>
      </c>
      <c r="AG3531" s="25" t="s">
        <v>22</v>
      </c>
      <c r="AH3531" s="25">
        <v>0</v>
      </c>
      <c r="AI3531" s="25">
        <v>0</v>
      </c>
      <c r="AJ3531" s="25" t="s">
        <v>20</v>
      </c>
      <c r="AK3531" s="42" t="s">
        <v>19</v>
      </c>
      <c r="AL3531" s="25" t="s">
        <v>20</v>
      </c>
      <c r="AM3531" s="25">
        <v>1</v>
      </c>
      <c r="AN3531" s="25" t="s">
        <v>22</v>
      </c>
      <c r="AO3531" s="25" t="s">
        <v>22</v>
      </c>
      <c r="AP3531" s="25" t="s">
        <v>22</v>
      </c>
      <c r="AQ3531" s="25"/>
      <c r="AR3531" s="94"/>
      <c r="AS3531" s="157" t="s">
        <v>22</v>
      </c>
      <c r="AT3531" s="93">
        <v>42942</v>
      </c>
      <c r="AU3531" s="92" t="s">
        <v>22</v>
      </c>
      <c r="AV3531" s="91" t="s">
        <v>48</v>
      </c>
      <c r="AW3531" s="92" t="s">
        <v>48</v>
      </c>
      <c r="AX3531" s="92" t="s">
        <v>48</v>
      </c>
      <c r="AY3531" s="91" t="s">
        <v>152</v>
      </c>
      <c r="AZ3531" s="23"/>
      <c r="BA3531" s="25">
        <v>0</v>
      </c>
      <c r="BB3531" t="s">
        <v>48</v>
      </c>
      <c r="BC3531" t="e">
        <v>#N/A</v>
      </c>
      <c r="BD3531" t="e">
        <f>IF(Z3531=BC3531,"OK")</f>
        <v>#N/A</v>
      </c>
      <c r="BE3531">
        <v>7.0000000000000007E-2</v>
      </c>
      <c r="BF3531">
        <v>4.8000000000000001E-4</v>
      </c>
      <c r="BG3531" t="s">
        <v>22</v>
      </c>
      <c r="BH3531" t="s">
        <v>22</v>
      </c>
      <c r="BI3531" t="s">
        <v>22</v>
      </c>
      <c r="BJ3531">
        <v>0</v>
      </c>
      <c r="BK3531">
        <v>0</v>
      </c>
      <c r="BN3531" s="183"/>
    </row>
    <row r="3532" spans="1:66" ht="25.5" x14ac:dyDescent="0.25">
      <c r="A3532" s="1"/>
      <c r="B3532" s="94">
        <v>3519</v>
      </c>
      <c r="C3532" s="43">
        <v>1000400</v>
      </c>
      <c r="D3532" s="25"/>
      <c r="E3532" s="27" t="s">
        <v>1976</v>
      </c>
      <c r="F3532" s="213" t="s">
        <v>21</v>
      </c>
      <c r="G3532" s="28"/>
      <c r="H3532" s="46" t="str">
        <f>IFERROR(IFERROR(IF(SEARCH("Usystems",$E3532)&gt;0,"Usystems"),IF(SEARCH("RIIFO",$E3532)&gt;0,"RIIFO","Uponor")),"Uponor")</f>
        <v>Uponor</v>
      </c>
      <c r="I3532" s="25" t="str">
        <f>IFERROR(MID($D3532,1,7)+0,"")</f>
        <v/>
      </c>
      <c r="J3532" s="25" t="str">
        <f>IFERROR(MID($D3532,10,7)+0,"")</f>
        <v/>
      </c>
      <c r="K3532" s="25" t="str">
        <f>IFERROR(MID($D3532,19,7)+0,"")</f>
        <v/>
      </c>
      <c r="L3532" s="25" t="str">
        <f>IFERROR(MID($D3532,28,7)+0,"")</f>
        <v/>
      </c>
      <c r="M3532" s="25" t="str">
        <f>IF(IFERROR(MID($Q3532,1,7)+0,"")&lt;1130000,IF(INDEX(C:C,MATCH(LEFT(Q3532,7)+0,I:I,0))&lt;1130000,"",INDEX(C:C,MATCH(LEFT(Q3532,7)+0,I:I,0))),IFERROR(MID($Q3532,1,7)+0,""))</f>
        <v/>
      </c>
      <c r="N3532" s="25" t="str">
        <f>IF(IFERROR(MID($Q3532,10,7)+0,"")&lt;1130000,"",IFERROR(MID($Q3532,10,7)+0,""))</f>
        <v/>
      </c>
      <c r="O3532" s="25" t="str">
        <f>IF(IFERROR(MID($Q3532,19,7)+0,"")&lt;1130000,"",IFERROR(MID($Q3532,19,7)+0,""))</f>
        <v/>
      </c>
      <c r="P3532" s="25" t="str">
        <f>IF(M3532="","",IF(N3532="",M3532,M3532&amp;", "&amp;N3532))</f>
        <v/>
      </c>
      <c r="Q3532" s="25"/>
      <c r="R3532" s="25"/>
      <c r="S3532" s="35" t="s">
        <v>104</v>
      </c>
      <c r="T3532" s="34" t="s">
        <v>36</v>
      </c>
      <c r="U3532" s="185">
        <v>1591</v>
      </c>
      <c r="V3532" s="188">
        <v>1591</v>
      </c>
      <c r="W3532" s="189">
        <v>1591</v>
      </c>
      <c r="X3532" s="31">
        <v>1591</v>
      </c>
      <c r="Y3532" s="90">
        <f>IFERROR(ROUND(X3532/W3532-1,2),"")</f>
        <v>0</v>
      </c>
      <c r="Z3532" s="31">
        <f>IF(OR(S3532="VLD MLC components",S3532="VLD MLC pipes",S3532="VLD PEX components",S3532="VLD PEX pipes",S3532="VLD PHC components",S3532="VLD PHC pipes",S3532="Controls VLD"),"По запросу",X3532)</f>
        <v>1591</v>
      </c>
      <c r="AA3532" s="63">
        <f>ROUND(X3532/1.2,3)</f>
        <v>1325.8330000000001</v>
      </c>
      <c r="AB3532" s="23">
        <v>1325.8330000000001</v>
      </c>
      <c r="AC3532" s="190">
        <f>IFERROR(ROUND(AA3532/AB3532-1,2),"")</f>
        <v>0</v>
      </c>
      <c r="AD3532" s="25">
        <v>0.1</v>
      </c>
      <c r="AE3532" s="25">
        <v>5.5999999999999995E-4</v>
      </c>
      <c r="AF3532" s="25">
        <v>0</v>
      </c>
      <c r="AG3532" s="25" t="s">
        <v>22</v>
      </c>
      <c r="AH3532" s="25">
        <v>0</v>
      </c>
      <c r="AI3532" s="25">
        <v>0</v>
      </c>
      <c r="AJ3532" s="25" t="s">
        <v>20</v>
      </c>
      <c r="AK3532" s="42" t="s">
        <v>19</v>
      </c>
      <c r="AL3532" s="25" t="s">
        <v>20</v>
      </c>
      <c r="AM3532" s="25">
        <v>1</v>
      </c>
      <c r="AN3532" s="25" t="s">
        <v>22</v>
      </c>
      <c r="AO3532" s="25" t="s">
        <v>22</v>
      </c>
      <c r="AP3532" s="25" t="s">
        <v>22</v>
      </c>
      <c r="AQ3532" s="25"/>
      <c r="AR3532" s="94"/>
      <c r="AS3532" s="157" t="s">
        <v>22</v>
      </c>
      <c r="AT3532" s="93">
        <v>42942</v>
      </c>
      <c r="AU3532" s="92" t="s">
        <v>22</v>
      </c>
      <c r="AV3532" s="91" t="s">
        <v>48</v>
      </c>
      <c r="AW3532" s="92" t="s">
        <v>48</v>
      </c>
      <c r="AX3532" s="92" t="s">
        <v>48</v>
      </c>
      <c r="AY3532" s="91" t="s">
        <v>152</v>
      </c>
      <c r="AZ3532" s="23"/>
      <c r="BA3532" s="25">
        <v>0</v>
      </c>
      <c r="BB3532" t="s">
        <v>48</v>
      </c>
      <c r="BC3532" t="e">
        <v>#N/A</v>
      </c>
      <c r="BD3532" t="e">
        <f>IF(Z3532=BC3532,"OK")</f>
        <v>#N/A</v>
      </c>
      <c r="BE3532">
        <v>0.1</v>
      </c>
      <c r="BF3532">
        <v>5.5999999999999995E-4</v>
      </c>
      <c r="BG3532" t="s">
        <v>22</v>
      </c>
      <c r="BH3532" t="s">
        <v>22</v>
      </c>
      <c r="BI3532" t="s">
        <v>22</v>
      </c>
      <c r="BJ3532">
        <v>0</v>
      </c>
      <c r="BK3532">
        <v>0</v>
      </c>
      <c r="BN3532" s="183"/>
    </row>
    <row r="3533" spans="1:66" ht="25.5" x14ac:dyDescent="0.25">
      <c r="A3533" s="1"/>
      <c r="B3533" s="94">
        <v>3520</v>
      </c>
      <c r="C3533" s="43">
        <v>1000401</v>
      </c>
      <c r="D3533" s="25"/>
      <c r="E3533" s="27" t="s">
        <v>1975</v>
      </c>
      <c r="F3533" s="213" t="s">
        <v>21</v>
      </c>
      <c r="G3533" s="28"/>
      <c r="H3533" s="46" t="str">
        <f>IFERROR(IFERROR(IF(SEARCH("Usystems",$E3533)&gt;0,"Usystems"),IF(SEARCH("RIIFO",$E3533)&gt;0,"RIIFO","Uponor")),"Uponor")</f>
        <v>Uponor</v>
      </c>
      <c r="I3533" s="25" t="str">
        <f>IFERROR(MID($D3533,1,7)+0,"")</f>
        <v/>
      </c>
      <c r="J3533" s="25" t="str">
        <f>IFERROR(MID($D3533,10,7)+0,"")</f>
        <v/>
      </c>
      <c r="K3533" s="25" t="str">
        <f>IFERROR(MID($D3533,19,7)+0,"")</f>
        <v/>
      </c>
      <c r="L3533" s="25" t="str">
        <f>IFERROR(MID($D3533,28,7)+0,"")</f>
        <v/>
      </c>
      <c r="M3533" s="25" t="str">
        <f>IF(IFERROR(MID($Q3533,1,7)+0,"")&lt;1130000,IF(INDEX(C:C,MATCH(LEFT(Q3533,7)+0,I:I,0))&lt;1130000,"",INDEX(C:C,MATCH(LEFT(Q3533,7)+0,I:I,0))),IFERROR(MID($Q3533,1,7)+0,""))</f>
        <v/>
      </c>
      <c r="N3533" s="25" t="str">
        <f>IF(IFERROR(MID($Q3533,10,7)+0,"")&lt;1130000,"",IFERROR(MID($Q3533,10,7)+0,""))</f>
        <v/>
      </c>
      <c r="O3533" s="25" t="str">
        <f>IF(IFERROR(MID($Q3533,19,7)+0,"")&lt;1130000,"",IFERROR(MID($Q3533,19,7)+0,""))</f>
        <v/>
      </c>
      <c r="P3533" s="25" t="str">
        <f>IF(M3533="","",IF(N3533="",M3533,M3533&amp;", "&amp;N3533))</f>
        <v/>
      </c>
      <c r="Q3533" s="25"/>
      <c r="R3533" s="25"/>
      <c r="S3533" s="35" t="s">
        <v>104</v>
      </c>
      <c r="T3533" s="34" t="s">
        <v>36</v>
      </c>
      <c r="U3533" s="185">
        <v>1861</v>
      </c>
      <c r="V3533" s="188">
        <v>1861</v>
      </c>
      <c r="W3533" s="189">
        <v>1861</v>
      </c>
      <c r="X3533" s="31">
        <v>1861</v>
      </c>
      <c r="Y3533" s="90">
        <f>IFERROR(ROUND(X3533/W3533-1,2),"")</f>
        <v>0</v>
      </c>
      <c r="Z3533" s="31">
        <f>IF(OR(S3533="VLD MLC components",S3533="VLD MLC pipes",S3533="VLD PEX components",S3533="VLD PEX pipes",S3533="VLD PHC components",S3533="VLD PHC pipes",S3533="Controls VLD"),"По запросу",X3533)</f>
        <v>1861</v>
      </c>
      <c r="AA3533" s="63">
        <f>ROUND(X3533/1.2,3)</f>
        <v>1550.8330000000001</v>
      </c>
      <c r="AB3533" s="23">
        <v>1550.8330000000001</v>
      </c>
      <c r="AC3533" s="190">
        <f>IFERROR(ROUND(AA3533/AB3533-1,2),"")</f>
        <v>0</v>
      </c>
      <c r="AD3533" s="25">
        <v>0.12</v>
      </c>
      <c r="AE3533" s="25">
        <v>8.4000000000000003E-4</v>
      </c>
      <c r="AF3533" s="25">
        <v>0</v>
      </c>
      <c r="AG3533" s="25" t="s">
        <v>22</v>
      </c>
      <c r="AH3533" s="25">
        <v>0</v>
      </c>
      <c r="AI3533" s="25">
        <v>0</v>
      </c>
      <c r="AJ3533" s="25" t="s">
        <v>20</v>
      </c>
      <c r="AK3533" s="42" t="s">
        <v>19</v>
      </c>
      <c r="AL3533" s="25" t="s">
        <v>20</v>
      </c>
      <c r="AM3533" s="25">
        <v>1</v>
      </c>
      <c r="AN3533" s="25" t="s">
        <v>22</v>
      </c>
      <c r="AO3533" s="25" t="s">
        <v>22</v>
      </c>
      <c r="AP3533" s="25" t="s">
        <v>22</v>
      </c>
      <c r="AQ3533" s="25"/>
      <c r="AR3533" s="94"/>
      <c r="AS3533" s="157" t="s">
        <v>22</v>
      </c>
      <c r="AT3533" s="93">
        <v>42942</v>
      </c>
      <c r="AU3533" s="92" t="s">
        <v>22</v>
      </c>
      <c r="AV3533" s="91" t="s">
        <v>48</v>
      </c>
      <c r="AW3533" s="92" t="s">
        <v>48</v>
      </c>
      <c r="AX3533" s="92" t="s">
        <v>48</v>
      </c>
      <c r="AY3533" s="91" t="s">
        <v>152</v>
      </c>
      <c r="AZ3533" s="23"/>
      <c r="BA3533" s="25">
        <v>0</v>
      </c>
      <c r="BB3533" t="s">
        <v>48</v>
      </c>
      <c r="BC3533" t="e">
        <v>#N/A</v>
      </c>
      <c r="BD3533" t="e">
        <f>IF(Z3533=BC3533,"OK")</f>
        <v>#N/A</v>
      </c>
      <c r="BE3533">
        <v>0.12</v>
      </c>
      <c r="BF3533">
        <v>8.4000000000000003E-4</v>
      </c>
      <c r="BG3533" t="s">
        <v>22</v>
      </c>
      <c r="BH3533" t="s">
        <v>22</v>
      </c>
      <c r="BI3533" t="s">
        <v>22</v>
      </c>
      <c r="BJ3533">
        <v>0</v>
      </c>
      <c r="BK3533">
        <v>0</v>
      </c>
      <c r="BN3533" s="183"/>
    </row>
    <row r="3534" spans="1:66" ht="25.5" x14ac:dyDescent="0.25">
      <c r="A3534" s="1"/>
      <c r="B3534" s="94">
        <v>3521</v>
      </c>
      <c r="C3534" s="43">
        <v>1000402</v>
      </c>
      <c r="D3534" s="25"/>
      <c r="E3534" s="27" t="s">
        <v>1974</v>
      </c>
      <c r="F3534" s="213" t="s">
        <v>21</v>
      </c>
      <c r="G3534" s="28"/>
      <c r="H3534" s="46" t="str">
        <f>IFERROR(IFERROR(IF(SEARCH("Usystems",$E3534)&gt;0,"Usystems"),IF(SEARCH("RIIFO",$E3534)&gt;0,"RIIFO","Uponor")),"Uponor")</f>
        <v>Uponor</v>
      </c>
      <c r="I3534" s="25" t="str">
        <f>IFERROR(MID($D3534,1,7)+0,"")</f>
        <v/>
      </c>
      <c r="J3534" s="25" t="str">
        <f>IFERROR(MID($D3534,10,7)+0,"")</f>
        <v/>
      </c>
      <c r="K3534" s="25" t="str">
        <f>IFERROR(MID($D3534,19,7)+0,"")</f>
        <v/>
      </c>
      <c r="L3534" s="25" t="str">
        <f>IFERROR(MID($D3534,28,7)+0,"")</f>
        <v/>
      </c>
      <c r="M3534" s="25" t="str">
        <f>IF(IFERROR(MID($Q3534,1,7)+0,"")&lt;1130000,IF(INDEX(C:C,MATCH(LEFT(Q3534,7)+0,I:I,0))&lt;1130000,"",INDEX(C:C,MATCH(LEFT(Q3534,7)+0,I:I,0))),IFERROR(MID($Q3534,1,7)+0,""))</f>
        <v/>
      </c>
      <c r="N3534" s="25" t="str">
        <f>IF(IFERROR(MID($Q3534,10,7)+0,"")&lt;1130000,"",IFERROR(MID($Q3534,10,7)+0,""))</f>
        <v/>
      </c>
      <c r="O3534" s="25" t="str">
        <f>IF(IFERROR(MID($Q3534,19,7)+0,"")&lt;1130000,"",IFERROR(MID($Q3534,19,7)+0,""))</f>
        <v/>
      </c>
      <c r="P3534" s="25" t="str">
        <f>IF(M3534="","",IF(N3534="",M3534,M3534&amp;", "&amp;N3534))</f>
        <v/>
      </c>
      <c r="Q3534" s="25"/>
      <c r="R3534" s="25"/>
      <c r="S3534" s="35" t="s">
        <v>104</v>
      </c>
      <c r="T3534" s="34" t="s">
        <v>36</v>
      </c>
      <c r="U3534" s="185">
        <v>2269</v>
      </c>
      <c r="V3534" s="188">
        <v>2269</v>
      </c>
      <c r="W3534" s="189">
        <v>2269</v>
      </c>
      <c r="X3534" s="31">
        <v>2269</v>
      </c>
      <c r="Y3534" s="90">
        <f>IFERROR(ROUND(X3534/W3534-1,2),"")</f>
        <v>0</v>
      </c>
      <c r="Z3534" s="31">
        <f>IF(OR(S3534="VLD MLC components",S3534="VLD MLC pipes",S3534="VLD PEX components",S3534="VLD PEX pipes",S3534="VLD PHC components",S3534="VLD PHC pipes",S3534="Controls VLD"),"По запросу",X3534)</f>
        <v>2269</v>
      </c>
      <c r="AA3534" s="63">
        <f>ROUND(X3534/1.2,3)</f>
        <v>1890.8330000000001</v>
      </c>
      <c r="AB3534" s="23">
        <v>1890.8330000000001</v>
      </c>
      <c r="AC3534" s="190">
        <f>IFERROR(ROUND(AA3534/AB3534-1,2),"")</f>
        <v>0</v>
      </c>
      <c r="AD3534" s="25">
        <v>0.19</v>
      </c>
      <c r="AE3534" s="25">
        <v>1.2960000000000001E-3</v>
      </c>
      <c r="AF3534" s="25">
        <v>0</v>
      </c>
      <c r="AG3534" s="25" t="s">
        <v>22</v>
      </c>
      <c r="AH3534" s="25">
        <v>0</v>
      </c>
      <c r="AI3534" s="25">
        <v>0</v>
      </c>
      <c r="AJ3534" s="25" t="s">
        <v>20</v>
      </c>
      <c r="AK3534" s="42" t="s">
        <v>19</v>
      </c>
      <c r="AL3534" s="25" t="s">
        <v>20</v>
      </c>
      <c r="AM3534" s="25">
        <v>1</v>
      </c>
      <c r="AN3534" s="25" t="s">
        <v>22</v>
      </c>
      <c r="AO3534" s="25" t="s">
        <v>22</v>
      </c>
      <c r="AP3534" s="25" t="s">
        <v>22</v>
      </c>
      <c r="AQ3534" s="25"/>
      <c r="AR3534" s="94"/>
      <c r="AS3534" s="157" t="s">
        <v>22</v>
      </c>
      <c r="AT3534" s="93">
        <v>42942</v>
      </c>
      <c r="AU3534" s="92" t="s">
        <v>22</v>
      </c>
      <c r="AV3534" s="91" t="s">
        <v>48</v>
      </c>
      <c r="AW3534" s="92" t="s">
        <v>48</v>
      </c>
      <c r="AX3534" s="92" t="s">
        <v>48</v>
      </c>
      <c r="AY3534" s="91" t="s">
        <v>152</v>
      </c>
      <c r="AZ3534" s="23"/>
      <c r="BA3534" s="25">
        <v>0</v>
      </c>
      <c r="BB3534" t="s">
        <v>48</v>
      </c>
      <c r="BC3534" t="e">
        <v>#N/A</v>
      </c>
      <c r="BD3534" t="e">
        <f>IF(Z3534=BC3534,"OK")</f>
        <v>#N/A</v>
      </c>
      <c r="BE3534">
        <v>0.19</v>
      </c>
      <c r="BF3534">
        <v>1.2960000000000001E-3</v>
      </c>
      <c r="BG3534" t="s">
        <v>22</v>
      </c>
      <c r="BH3534" t="s">
        <v>22</v>
      </c>
      <c r="BI3534" t="s">
        <v>22</v>
      </c>
      <c r="BJ3534">
        <v>0</v>
      </c>
      <c r="BK3534">
        <v>0</v>
      </c>
      <c r="BN3534" s="183"/>
    </row>
    <row r="3535" spans="1:66" ht="25.5" x14ac:dyDescent="0.25">
      <c r="A3535" s="1"/>
      <c r="B3535" s="94">
        <v>3522</v>
      </c>
      <c r="C3535" s="43">
        <v>1000403</v>
      </c>
      <c r="D3535" s="25"/>
      <c r="E3535" s="27" t="s">
        <v>1973</v>
      </c>
      <c r="F3535" s="213" t="s">
        <v>21</v>
      </c>
      <c r="G3535" s="28"/>
      <c r="H3535" s="46" t="str">
        <f>IFERROR(IFERROR(IF(SEARCH("Usystems",$E3535)&gt;0,"Usystems"),IF(SEARCH("RIIFO",$E3535)&gt;0,"RIIFO","Uponor")),"Uponor")</f>
        <v>Uponor</v>
      </c>
      <c r="I3535" s="25" t="str">
        <f>IFERROR(MID($D3535,1,7)+0,"")</f>
        <v/>
      </c>
      <c r="J3535" s="25" t="str">
        <f>IFERROR(MID($D3535,10,7)+0,"")</f>
        <v/>
      </c>
      <c r="K3535" s="25" t="str">
        <f>IFERROR(MID($D3535,19,7)+0,"")</f>
        <v/>
      </c>
      <c r="L3535" s="25" t="str">
        <f>IFERROR(MID($D3535,28,7)+0,"")</f>
        <v/>
      </c>
      <c r="M3535" s="25" t="str">
        <f>IF(IFERROR(MID($Q3535,1,7)+0,"")&lt;1130000,IF(INDEX(C:C,MATCH(LEFT(Q3535,7)+0,I:I,0))&lt;1130000,"",INDEX(C:C,MATCH(LEFT(Q3535,7)+0,I:I,0))),IFERROR(MID($Q3535,1,7)+0,""))</f>
        <v/>
      </c>
      <c r="N3535" s="25" t="str">
        <f>IF(IFERROR(MID($Q3535,10,7)+0,"")&lt;1130000,"",IFERROR(MID($Q3535,10,7)+0,""))</f>
        <v/>
      </c>
      <c r="O3535" s="25" t="str">
        <f>IF(IFERROR(MID($Q3535,19,7)+0,"")&lt;1130000,"",IFERROR(MID($Q3535,19,7)+0,""))</f>
        <v/>
      </c>
      <c r="P3535" s="25" t="str">
        <f>IF(M3535="","",IF(N3535="",M3535,M3535&amp;", "&amp;N3535))</f>
        <v/>
      </c>
      <c r="Q3535" s="25"/>
      <c r="R3535" s="25"/>
      <c r="S3535" s="35" t="s">
        <v>104</v>
      </c>
      <c r="T3535" s="34" t="s">
        <v>36</v>
      </c>
      <c r="U3535" s="185">
        <v>2749</v>
      </c>
      <c r="V3535" s="188">
        <v>2749</v>
      </c>
      <c r="W3535" s="189">
        <v>2749</v>
      </c>
      <c r="X3535" s="31">
        <v>2749</v>
      </c>
      <c r="Y3535" s="90">
        <f>IFERROR(ROUND(X3535/W3535-1,2),"")</f>
        <v>0</v>
      </c>
      <c r="Z3535" s="31">
        <f>IF(OR(S3535="VLD MLC components",S3535="VLD MLC pipes",S3535="VLD PEX components",S3535="VLD PEX pipes",S3535="VLD PHC components",S3535="VLD PHC pipes",S3535="Controls VLD"),"По запросу",X3535)</f>
        <v>2749</v>
      </c>
      <c r="AA3535" s="63">
        <f>ROUND(X3535/1.2,3)</f>
        <v>2290.8330000000001</v>
      </c>
      <c r="AB3535" s="23">
        <v>2290.8330000000001</v>
      </c>
      <c r="AC3535" s="190">
        <f>IFERROR(ROUND(AA3535/AB3535-1,2),"")</f>
        <v>0</v>
      </c>
      <c r="AD3535" s="25">
        <v>0.31</v>
      </c>
      <c r="AE3535" s="25">
        <v>2.0249999999999999E-3</v>
      </c>
      <c r="AF3535" s="25">
        <v>0</v>
      </c>
      <c r="AG3535" s="25" t="s">
        <v>22</v>
      </c>
      <c r="AH3535" s="25">
        <v>0</v>
      </c>
      <c r="AI3535" s="25">
        <v>0</v>
      </c>
      <c r="AJ3535" s="25" t="s">
        <v>20</v>
      </c>
      <c r="AK3535" s="42" t="s">
        <v>19</v>
      </c>
      <c r="AL3535" s="25" t="s">
        <v>20</v>
      </c>
      <c r="AM3535" s="25">
        <v>1</v>
      </c>
      <c r="AN3535" s="25" t="s">
        <v>22</v>
      </c>
      <c r="AO3535" s="25" t="s">
        <v>22</v>
      </c>
      <c r="AP3535" s="25" t="s">
        <v>22</v>
      </c>
      <c r="AQ3535" s="25"/>
      <c r="AR3535" s="94"/>
      <c r="AS3535" s="157" t="s">
        <v>22</v>
      </c>
      <c r="AT3535" s="93">
        <v>42942</v>
      </c>
      <c r="AU3535" s="92" t="s">
        <v>22</v>
      </c>
      <c r="AV3535" s="91" t="s">
        <v>48</v>
      </c>
      <c r="AW3535" s="92" t="s">
        <v>48</v>
      </c>
      <c r="AX3535" s="92" t="s">
        <v>48</v>
      </c>
      <c r="AY3535" s="91" t="s">
        <v>152</v>
      </c>
      <c r="AZ3535" s="23"/>
      <c r="BA3535" s="25">
        <v>0</v>
      </c>
      <c r="BB3535" t="s">
        <v>48</v>
      </c>
      <c r="BC3535" t="e">
        <v>#N/A</v>
      </c>
      <c r="BD3535" t="e">
        <f>IF(Z3535=BC3535,"OK")</f>
        <v>#N/A</v>
      </c>
      <c r="BE3535">
        <v>0.31</v>
      </c>
      <c r="BF3535">
        <v>2.0249999999999999E-3</v>
      </c>
      <c r="BG3535" t="s">
        <v>22</v>
      </c>
      <c r="BH3535" t="s">
        <v>22</v>
      </c>
      <c r="BI3535" t="s">
        <v>22</v>
      </c>
      <c r="BJ3535">
        <v>0</v>
      </c>
      <c r="BK3535">
        <v>0</v>
      </c>
      <c r="BN3535" s="183"/>
    </row>
    <row r="3536" spans="1:66" ht="25.5" x14ac:dyDescent="0.25">
      <c r="A3536" s="1"/>
      <c r="B3536" s="94">
        <v>3523</v>
      </c>
      <c r="C3536" s="43">
        <v>1000404</v>
      </c>
      <c r="D3536" s="25"/>
      <c r="E3536" s="27" t="s">
        <v>1972</v>
      </c>
      <c r="F3536" s="213" t="s">
        <v>21</v>
      </c>
      <c r="G3536" s="28"/>
      <c r="H3536" s="46" t="str">
        <f>IFERROR(IFERROR(IF(SEARCH("Usystems",$E3536)&gt;0,"Usystems"),IF(SEARCH("RIIFO",$E3536)&gt;0,"RIIFO","Uponor")),"Uponor")</f>
        <v>Uponor</v>
      </c>
      <c r="I3536" s="25" t="str">
        <f>IFERROR(MID($D3536,1,7)+0,"")</f>
        <v/>
      </c>
      <c r="J3536" s="25" t="str">
        <f>IFERROR(MID($D3536,10,7)+0,"")</f>
        <v/>
      </c>
      <c r="K3536" s="25" t="str">
        <f>IFERROR(MID($D3536,19,7)+0,"")</f>
        <v/>
      </c>
      <c r="L3536" s="25" t="str">
        <f>IFERROR(MID($D3536,28,7)+0,"")</f>
        <v/>
      </c>
      <c r="M3536" s="25" t="str">
        <f>IF(IFERROR(MID($Q3536,1,7)+0,"")&lt;1130000,IF(INDEX(C:C,MATCH(LEFT(Q3536,7)+0,I:I,0))&lt;1130000,"",INDEX(C:C,MATCH(LEFT(Q3536,7)+0,I:I,0))),IFERROR(MID($Q3536,1,7)+0,""))</f>
        <v/>
      </c>
      <c r="N3536" s="25" t="str">
        <f>IF(IFERROR(MID($Q3536,10,7)+0,"")&lt;1130000,"",IFERROR(MID($Q3536,10,7)+0,""))</f>
        <v/>
      </c>
      <c r="O3536" s="25" t="str">
        <f>IF(IFERROR(MID($Q3536,19,7)+0,"")&lt;1130000,"",IFERROR(MID($Q3536,19,7)+0,""))</f>
        <v/>
      </c>
      <c r="P3536" s="25" t="str">
        <f>IF(M3536="","",IF(N3536="",M3536,M3536&amp;", "&amp;N3536))</f>
        <v/>
      </c>
      <c r="Q3536" s="25"/>
      <c r="R3536" s="25"/>
      <c r="S3536" s="35" t="s">
        <v>104</v>
      </c>
      <c r="T3536" s="34" t="s">
        <v>36</v>
      </c>
      <c r="U3536" s="185">
        <v>4233</v>
      </c>
      <c r="V3536" s="188">
        <v>4233</v>
      </c>
      <c r="W3536" s="189">
        <v>4233</v>
      </c>
      <c r="X3536" s="31">
        <v>4233</v>
      </c>
      <c r="Y3536" s="90">
        <f>IFERROR(ROUND(X3536/W3536-1,2),"")</f>
        <v>0</v>
      </c>
      <c r="Z3536" s="31">
        <f>IF(OR(S3536="VLD MLC components",S3536="VLD MLC pipes",S3536="VLD PEX components",S3536="VLD PEX pipes",S3536="VLD PHC components",S3536="VLD PHC pipes",S3536="Controls VLD"),"По запросу",X3536)</f>
        <v>4233</v>
      </c>
      <c r="AA3536" s="63">
        <f>ROUND(X3536/1.2,3)</f>
        <v>3527.5</v>
      </c>
      <c r="AB3536" s="23">
        <v>3527.5</v>
      </c>
      <c r="AC3536" s="190">
        <f>IFERROR(ROUND(AA3536/AB3536-1,2),"")</f>
        <v>0</v>
      </c>
      <c r="AD3536" s="25">
        <v>0.48</v>
      </c>
      <c r="AE3536" s="25">
        <v>2.96E-3</v>
      </c>
      <c r="AF3536" s="25">
        <v>0</v>
      </c>
      <c r="AG3536" s="25" t="s">
        <v>22</v>
      </c>
      <c r="AH3536" s="25">
        <v>0</v>
      </c>
      <c r="AI3536" s="25">
        <v>0</v>
      </c>
      <c r="AJ3536" s="25" t="s">
        <v>20</v>
      </c>
      <c r="AK3536" s="42" t="s">
        <v>19</v>
      </c>
      <c r="AL3536" s="25" t="s">
        <v>20</v>
      </c>
      <c r="AM3536" s="25">
        <v>1</v>
      </c>
      <c r="AN3536" s="25" t="s">
        <v>22</v>
      </c>
      <c r="AO3536" s="25" t="s">
        <v>22</v>
      </c>
      <c r="AP3536" s="25" t="s">
        <v>22</v>
      </c>
      <c r="AQ3536" s="25"/>
      <c r="AR3536" s="94"/>
      <c r="AS3536" s="157" t="s">
        <v>22</v>
      </c>
      <c r="AT3536" s="93">
        <v>42942</v>
      </c>
      <c r="AU3536" s="92" t="s">
        <v>22</v>
      </c>
      <c r="AV3536" s="91" t="s">
        <v>48</v>
      </c>
      <c r="AW3536" s="92" t="s">
        <v>48</v>
      </c>
      <c r="AX3536" s="92" t="s">
        <v>48</v>
      </c>
      <c r="AY3536" s="91" t="s">
        <v>152</v>
      </c>
      <c r="AZ3536" s="23"/>
      <c r="BA3536" s="25">
        <v>0</v>
      </c>
      <c r="BB3536" t="s">
        <v>48</v>
      </c>
      <c r="BC3536" t="e">
        <v>#N/A</v>
      </c>
      <c r="BD3536" t="e">
        <f>IF(Z3536=BC3536,"OK")</f>
        <v>#N/A</v>
      </c>
      <c r="BE3536">
        <v>0.48</v>
      </c>
      <c r="BF3536">
        <v>2.96E-3</v>
      </c>
      <c r="BG3536" t="s">
        <v>22</v>
      </c>
      <c r="BH3536" t="s">
        <v>22</v>
      </c>
      <c r="BI3536" t="s">
        <v>22</v>
      </c>
      <c r="BJ3536">
        <v>0</v>
      </c>
      <c r="BK3536">
        <v>0</v>
      </c>
      <c r="BN3536" s="183"/>
    </row>
    <row r="3537" spans="1:66" ht="25.5" x14ac:dyDescent="0.25">
      <c r="A3537" s="1"/>
      <c r="B3537" s="94">
        <v>3524</v>
      </c>
      <c r="C3537" s="43">
        <v>1000405</v>
      </c>
      <c r="D3537" s="25"/>
      <c r="E3537" s="27" t="s">
        <v>1971</v>
      </c>
      <c r="F3537" s="213" t="s">
        <v>21</v>
      </c>
      <c r="G3537" s="28"/>
      <c r="H3537" s="46" t="str">
        <f>IFERROR(IFERROR(IF(SEARCH("Usystems",$E3537)&gt;0,"Usystems"),IF(SEARCH("RIIFO",$E3537)&gt;0,"RIIFO","Uponor")),"Uponor")</f>
        <v>Uponor</v>
      </c>
      <c r="I3537" s="25" t="str">
        <f>IFERROR(MID($D3537,1,7)+0,"")</f>
        <v/>
      </c>
      <c r="J3537" s="25" t="str">
        <f>IFERROR(MID($D3537,10,7)+0,"")</f>
        <v/>
      </c>
      <c r="K3537" s="25" t="str">
        <f>IFERROR(MID($D3537,19,7)+0,"")</f>
        <v/>
      </c>
      <c r="L3537" s="25" t="str">
        <f>IFERROR(MID($D3537,28,7)+0,"")</f>
        <v/>
      </c>
      <c r="M3537" s="25" t="str">
        <f>IF(IFERROR(MID($Q3537,1,7)+0,"")&lt;1130000,IF(INDEX(C:C,MATCH(LEFT(Q3537,7)+0,I:I,0))&lt;1130000,"",INDEX(C:C,MATCH(LEFT(Q3537,7)+0,I:I,0))),IFERROR(MID($Q3537,1,7)+0,""))</f>
        <v/>
      </c>
      <c r="N3537" s="25" t="str">
        <f>IF(IFERROR(MID($Q3537,10,7)+0,"")&lt;1130000,"",IFERROR(MID($Q3537,10,7)+0,""))</f>
        <v/>
      </c>
      <c r="O3537" s="25" t="str">
        <f>IF(IFERROR(MID($Q3537,19,7)+0,"")&lt;1130000,"",IFERROR(MID($Q3537,19,7)+0,""))</f>
        <v/>
      </c>
      <c r="P3537" s="25" t="str">
        <f>IF(M3537="","",IF(N3537="",M3537,M3537&amp;", "&amp;N3537))</f>
        <v/>
      </c>
      <c r="Q3537" s="25"/>
      <c r="R3537" s="25"/>
      <c r="S3537" s="35" t="s">
        <v>104</v>
      </c>
      <c r="T3537" s="34" t="s">
        <v>36</v>
      </c>
      <c r="U3537" s="185">
        <v>4538</v>
      </c>
      <c r="V3537" s="188">
        <v>4538</v>
      </c>
      <c r="W3537" s="189">
        <v>4538</v>
      </c>
      <c r="X3537" s="31">
        <v>4538</v>
      </c>
      <c r="Y3537" s="90">
        <f>IFERROR(ROUND(X3537/W3537-1,2),"")</f>
        <v>0</v>
      </c>
      <c r="Z3537" s="31">
        <f>IF(OR(S3537="VLD MLC components",S3537="VLD MLC pipes",S3537="VLD PEX components",S3537="VLD PEX pipes",S3537="VLD PHC components",S3537="VLD PHC pipes",S3537="Controls VLD"),"По запросу",X3537)</f>
        <v>4538</v>
      </c>
      <c r="AA3537" s="63">
        <f>ROUND(X3537/1.2,3)</f>
        <v>3781.6669999999999</v>
      </c>
      <c r="AB3537" s="23">
        <v>3781.6669999999999</v>
      </c>
      <c r="AC3537" s="190">
        <f>IFERROR(ROUND(AA3537/AB3537-1,2),"")</f>
        <v>0</v>
      </c>
      <c r="AD3537" s="25">
        <v>0.77</v>
      </c>
      <c r="AE3537" s="25">
        <v>4.4400000000000004E-3</v>
      </c>
      <c r="AF3537" s="25">
        <v>0</v>
      </c>
      <c r="AG3537" s="25" t="s">
        <v>22</v>
      </c>
      <c r="AH3537" s="25">
        <v>0</v>
      </c>
      <c r="AI3537" s="25">
        <v>0</v>
      </c>
      <c r="AJ3537" s="25" t="s">
        <v>20</v>
      </c>
      <c r="AK3537" s="42" t="s">
        <v>19</v>
      </c>
      <c r="AL3537" s="25" t="s">
        <v>20</v>
      </c>
      <c r="AM3537" s="25">
        <v>1</v>
      </c>
      <c r="AN3537" s="25" t="s">
        <v>22</v>
      </c>
      <c r="AO3537" s="25" t="s">
        <v>22</v>
      </c>
      <c r="AP3537" s="25" t="s">
        <v>22</v>
      </c>
      <c r="AQ3537" s="25"/>
      <c r="AR3537" s="94"/>
      <c r="AS3537" s="157" t="s">
        <v>22</v>
      </c>
      <c r="AT3537" s="93">
        <v>42942</v>
      </c>
      <c r="AU3537" s="92" t="s">
        <v>22</v>
      </c>
      <c r="AV3537" s="91" t="s">
        <v>48</v>
      </c>
      <c r="AW3537" s="92" t="s">
        <v>48</v>
      </c>
      <c r="AX3537" s="92" t="s">
        <v>48</v>
      </c>
      <c r="AY3537" s="91" t="s">
        <v>152</v>
      </c>
      <c r="AZ3537" s="23"/>
      <c r="BA3537" s="25">
        <v>0</v>
      </c>
      <c r="BB3537" t="s">
        <v>48</v>
      </c>
      <c r="BC3537" t="e">
        <v>#N/A</v>
      </c>
      <c r="BD3537" t="e">
        <f>IF(Z3537=BC3537,"OK")</f>
        <v>#N/A</v>
      </c>
      <c r="BE3537">
        <v>0.77</v>
      </c>
      <c r="BF3537">
        <v>4.4400000000000004E-3</v>
      </c>
      <c r="BG3537" t="s">
        <v>22</v>
      </c>
      <c r="BH3537" t="s">
        <v>22</v>
      </c>
      <c r="BI3537" t="s">
        <v>22</v>
      </c>
      <c r="BJ3537">
        <v>0</v>
      </c>
      <c r="BK3537">
        <v>0</v>
      </c>
      <c r="BN3537" s="183"/>
    </row>
    <row r="3538" spans="1:66" ht="25.5" x14ac:dyDescent="0.25">
      <c r="A3538" s="1"/>
      <c r="B3538" s="94">
        <v>3525</v>
      </c>
      <c r="C3538" s="43">
        <v>1000406</v>
      </c>
      <c r="D3538" s="25"/>
      <c r="E3538" s="27" t="s">
        <v>1970</v>
      </c>
      <c r="F3538" s="213" t="s">
        <v>21</v>
      </c>
      <c r="G3538" s="28"/>
      <c r="H3538" s="46" t="str">
        <f>IFERROR(IFERROR(IF(SEARCH("Usystems",$E3538)&gt;0,"Usystems"),IF(SEARCH("RIIFO",$E3538)&gt;0,"RIIFO","Uponor")),"Uponor")</f>
        <v>Uponor</v>
      </c>
      <c r="I3538" s="25" t="str">
        <f>IFERROR(MID($D3538,1,7)+0,"")</f>
        <v/>
      </c>
      <c r="J3538" s="25" t="str">
        <f>IFERROR(MID($D3538,10,7)+0,"")</f>
        <v/>
      </c>
      <c r="K3538" s="25" t="str">
        <f>IFERROR(MID($D3538,19,7)+0,"")</f>
        <v/>
      </c>
      <c r="L3538" s="25" t="str">
        <f>IFERROR(MID($D3538,28,7)+0,"")</f>
        <v/>
      </c>
      <c r="M3538" s="25" t="str">
        <f>IF(IFERROR(MID($Q3538,1,7)+0,"")&lt;1130000,IF(INDEX(C:C,MATCH(LEFT(Q3538,7)+0,I:I,0))&lt;1130000,"",INDEX(C:C,MATCH(LEFT(Q3538,7)+0,I:I,0))),IFERROR(MID($Q3538,1,7)+0,""))</f>
        <v/>
      </c>
      <c r="N3538" s="25" t="str">
        <f>IF(IFERROR(MID($Q3538,10,7)+0,"")&lt;1130000,"",IFERROR(MID($Q3538,10,7)+0,""))</f>
        <v/>
      </c>
      <c r="O3538" s="25" t="str">
        <f>IF(IFERROR(MID($Q3538,19,7)+0,"")&lt;1130000,"",IFERROR(MID($Q3538,19,7)+0,""))</f>
        <v/>
      </c>
      <c r="P3538" s="25" t="str">
        <f>IF(M3538="","",IF(N3538="",M3538,M3538&amp;", "&amp;N3538))</f>
        <v/>
      </c>
      <c r="Q3538" s="25"/>
      <c r="R3538" s="25"/>
      <c r="S3538" s="35" t="s">
        <v>104</v>
      </c>
      <c r="T3538" s="34" t="s">
        <v>36</v>
      </c>
      <c r="U3538" s="185">
        <v>5737</v>
      </c>
      <c r="V3538" s="188">
        <v>5737</v>
      </c>
      <c r="W3538" s="189">
        <v>5737</v>
      </c>
      <c r="X3538" s="31">
        <v>5737</v>
      </c>
      <c r="Y3538" s="90">
        <f>IFERROR(ROUND(X3538/W3538-1,2),"")</f>
        <v>0</v>
      </c>
      <c r="Z3538" s="31">
        <f>IF(OR(S3538="VLD MLC components",S3538="VLD MLC pipes",S3538="VLD PEX components",S3538="VLD PEX pipes",S3538="VLD PHC components",S3538="VLD PHC pipes",S3538="Controls VLD"),"По запросу",X3538)</f>
        <v>5737</v>
      </c>
      <c r="AA3538" s="63">
        <f>ROUND(X3538/1.2,3)</f>
        <v>4780.8329999999996</v>
      </c>
      <c r="AB3538" s="23">
        <v>4780.8329999999996</v>
      </c>
      <c r="AC3538" s="190">
        <f>IFERROR(ROUND(AA3538/AB3538-1,2),"")</f>
        <v>0</v>
      </c>
      <c r="AD3538" s="25">
        <v>1.39</v>
      </c>
      <c r="AE3538" s="25">
        <v>8.8800000000000007E-3</v>
      </c>
      <c r="AF3538" s="25">
        <v>0</v>
      </c>
      <c r="AG3538" s="25" t="s">
        <v>22</v>
      </c>
      <c r="AH3538" s="25">
        <v>0</v>
      </c>
      <c r="AI3538" s="25">
        <v>0</v>
      </c>
      <c r="AJ3538" s="25" t="s">
        <v>20</v>
      </c>
      <c r="AK3538" s="42" t="s">
        <v>19</v>
      </c>
      <c r="AL3538" s="25" t="s">
        <v>20</v>
      </c>
      <c r="AM3538" s="25">
        <v>1</v>
      </c>
      <c r="AN3538" s="25" t="s">
        <v>22</v>
      </c>
      <c r="AO3538" s="25" t="s">
        <v>22</v>
      </c>
      <c r="AP3538" s="25" t="s">
        <v>22</v>
      </c>
      <c r="AQ3538" s="25"/>
      <c r="AR3538" s="94"/>
      <c r="AS3538" s="157" t="s">
        <v>22</v>
      </c>
      <c r="AT3538" s="93">
        <v>42942</v>
      </c>
      <c r="AU3538" s="92" t="s">
        <v>22</v>
      </c>
      <c r="AV3538" s="91" t="s">
        <v>48</v>
      </c>
      <c r="AW3538" s="92" t="s">
        <v>48</v>
      </c>
      <c r="AX3538" s="92" t="s">
        <v>48</v>
      </c>
      <c r="AY3538" s="91" t="s">
        <v>152</v>
      </c>
      <c r="AZ3538" s="23"/>
      <c r="BA3538" s="25">
        <v>0</v>
      </c>
      <c r="BB3538" t="s">
        <v>48</v>
      </c>
      <c r="BC3538" t="e">
        <v>#N/A</v>
      </c>
      <c r="BD3538" t="e">
        <f>IF(Z3538=BC3538,"OK")</f>
        <v>#N/A</v>
      </c>
      <c r="BE3538">
        <v>1.39</v>
      </c>
      <c r="BF3538">
        <v>8.8800000000000007E-3</v>
      </c>
      <c r="BG3538" t="s">
        <v>22</v>
      </c>
      <c r="BH3538" t="s">
        <v>22</v>
      </c>
      <c r="BI3538" t="s">
        <v>22</v>
      </c>
      <c r="BJ3538">
        <v>0</v>
      </c>
      <c r="BK3538">
        <v>0</v>
      </c>
      <c r="BN3538" s="183"/>
    </row>
    <row r="3539" spans="1:66" ht="25.5" x14ac:dyDescent="0.25">
      <c r="A3539" s="1"/>
      <c r="B3539" s="94">
        <v>3526</v>
      </c>
      <c r="C3539" s="43">
        <v>1000407</v>
      </c>
      <c r="D3539" s="25"/>
      <c r="E3539" s="27" t="s">
        <v>1969</v>
      </c>
      <c r="F3539" s="213" t="s">
        <v>21</v>
      </c>
      <c r="G3539" s="28"/>
      <c r="H3539" s="46" t="str">
        <f>IFERROR(IFERROR(IF(SEARCH("Usystems",$E3539)&gt;0,"Usystems"),IF(SEARCH("RIIFO",$E3539)&gt;0,"RIIFO","Uponor")),"Uponor")</f>
        <v>Uponor</v>
      </c>
      <c r="I3539" s="25" t="str">
        <f>IFERROR(MID($D3539,1,7)+0,"")</f>
        <v/>
      </c>
      <c r="J3539" s="25" t="str">
        <f>IFERROR(MID($D3539,10,7)+0,"")</f>
        <v/>
      </c>
      <c r="K3539" s="25" t="str">
        <f>IFERROR(MID($D3539,19,7)+0,"")</f>
        <v/>
      </c>
      <c r="L3539" s="25" t="str">
        <f>IFERROR(MID($D3539,28,7)+0,"")</f>
        <v/>
      </c>
      <c r="M3539" s="25" t="str">
        <f>IF(IFERROR(MID($Q3539,1,7)+0,"")&lt;1130000,IF(INDEX(C:C,MATCH(LEFT(Q3539,7)+0,I:I,0))&lt;1130000,"",INDEX(C:C,MATCH(LEFT(Q3539,7)+0,I:I,0))),IFERROR(MID($Q3539,1,7)+0,""))</f>
        <v/>
      </c>
      <c r="N3539" s="25" t="str">
        <f>IF(IFERROR(MID($Q3539,10,7)+0,"")&lt;1130000,"",IFERROR(MID($Q3539,10,7)+0,""))</f>
        <v/>
      </c>
      <c r="O3539" s="25" t="str">
        <f>IF(IFERROR(MID($Q3539,19,7)+0,"")&lt;1130000,"",IFERROR(MID($Q3539,19,7)+0,""))</f>
        <v/>
      </c>
      <c r="P3539" s="25" t="str">
        <f>IF(M3539="","",IF(N3539="",M3539,M3539&amp;", "&amp;N3539))</f>
        <v/>
      </c>
      <c r="Q3539" s="25"/>
      <c r="R3539" s="25"/>
      <c r="S3539" s="35" t="s">
        <v>104</v>
      </c>
      <c r="T3539" s="34" t="s">
        <v>36</v>
      </c>
      <c r="U3539" s="185">
        <v>8528</v>
      </c>
      <c r="V3539" s="188">
        <v>8528</v>
      </c>
      <c r="W3539" s="189">
        <v>8528</v>
      </c>
      <c r="X3539" s="31">
        <v>8528</v>
      </c>
      <c r="Y3539" s="90">
        <f>IFERROR(ROUND(X3539/W3539-1,2),"")</f>
        <v>0</v>
      </c>
      <c r="Z3539" s="31">
        <f>IF(OR(S3539="VLD MLC components",S3539="VLD MLC pipes",S3539="VLD PEX components",S3539="VLD PEX pipes",S3539="VLD PHC components",S3539="VLD PHC pipes",S3539="Controls VLD"),"По запросу",X3539)</f>
        <v>8528</v>
      </c>
      <c r="AA3539" s="63">
        <f>ROUND(X3539/1.2,3)</f>
        <v>7106.6670000000004</v>
      </c>
      <c r="AB3539" s="23">
        <v>7106.6670000000004</v>
      </c>
      <c r="AC3539" s="190">
        <f>IFERROR(ROUND(AA3539/AB3539-1,2),"")</f>
        <v>0</v>
      </c>
      <c r="AD3539" s="25">
        <v>1.91</v>
      </c>
      <c r="AE3539" s="25">
        <v>1.11E-2</v>
      </c>
      <c r="AF3539" s="25">
        <v>0</v>
      </c>
      <c r="AG3539" s="25" t="s">
        <v>22</v>
      </c>
      <c r="AH3539" s="25">
        <v>0</v>
      </c>
      <c r="AI3539" s="25">
        <v>0</v>
      </c>
      <c r="AJ3539" s="25" t="s">
        <v>20</v>
      </c>
      <c r="AK3539" s="42" t="s">
        <v>19</v>
      </c>
      <c r="AL3539" s="25" t="s">
        <v>20</v>
      </c>
      <c r="AM3539" s="25">
        <v>1</v>
      </c>
      <c r="AN3539" s="25" t="s">
        <v>22</v>
      </c>
      <c r="AO3539" s="25" t="s">
        <v>22</v>
      </c>
      <c r="AP3539" s="25" t="s">
        <v>22</v>
      </c>
      <c r="AQ3539" s="25"/>
      <c r="AR3539" s="94"/>
      <c r="AS3539" s="157" t="s">
        <v>22</v>
      </c>
      <c r="AT3539" s="93">
        <v>42942</v>
      </c>
      <c r="AU3539" s="92" t="s">
        <v>22</v>
      </c>
      <c r="AV3539" s="91" t="s">
        <v>48</v>
      </c>
      <c r="AW3539" s="92" t="s">
        <v>48</v>
      </c>
      <c r="AX3539" s="92" t="s">
        <v>48</v>
      </c>
      <c r="AY3539" s="91" t="s">
        <v>152</v>
      </c>
      <c r="AZ3539" s="23"/>
      <c r="BA3539" s="25">
        <v>0</v>
      </c>
      <c r="BB3539" t="s">
        <v>48</v>
      </c>
      <c r="BC3539" t="e">
        <v>#N/A</v>
      </c>
      <c r="BD3539" t="e">
        <f>IF(Z3539=BC3539,"OK")</f>
        <v>#N/A</v>
      </c>
      <c r="BE3539">
        <v>1.91</v>
      </c>
      <c r="BF3539">
        <v>1.11E-2</v>
      </c>
      <c r="BG3539" t="s">
        <v>22</v>
      </c>
      <c r="BH3539" t="s">
        <v>22</v>
      </c>
      <c r="BI3539" t="s">
        <v>22</v>
      </c>
      <c r="BJ3539">
        <v>0</v>
      </c>
      <c r="BK3539">
        <v>0</v>
      </c>
      <c r="BN3539" s="183"/>
    </row>
    <row r="3540" spans="1:66" ht="25.5" x14ac:dyDescent="0.25">
      <c r="A3540" s="1"/>
      <c r="B3540" s="94">
        <v>3527</v>
      </c>
      <c r="C3540" s="43">
        <v>1000408</v>
      </c>
      <c r="D3540" s="25"/>
      <c r="E3540" s="27" t="s">
        <v>1968</v>
      </c>
      <c r="F3540" s="213" t="s">
        <v>21</v>
      </c>
      <c r="G3540" s="41" t="s">
        <v>585</v>
      </c>
      <c r="H3540" s="46" t="str">
        <f>IFERROR(IFERROR(IF(SEARCH("Usystems",$E3540)&gt;0,"Usystems"),IF(SEARCH("RIIFO",$E3540)&gt;0,"RIIFO","Uponor")),"Uponor")</f>
        <v>Uponor</v>
      </c>
      <c r="I3540" s="25" t="str">
        <f>IFERROR(MID($D3540,1,7)+0,"")</f>
        <v/>
      </c>
      <c r="J3540" s="25" t="str">
        <f>IFERROR(MID($D3540,10,7)+0,"")</f>
        <v/>
      </c>
      <c r="K3540" s="25" t="str">
        <f>IFERROR(MID($D3540,19,7)+0,"")</f>
        <v/>
      </c>
      <c r="L3540" s="25" t="str">
        <f>IFERROR(MID($D3540,28,7)+0,"")</f>
        <v/>
      </c>
      <c r="M3540" s="25" t="str">
        <f>IF(IFERROR(MID($Q3540,1,7)+0,"")&lt;1130000,IF(INDEX(C:C,MATCH(LEFT(Q3540,7)+0,I:I,0))&lt;1130000,"",INDEX(C:C,MATCH(LEFT(Q3540,7)+0,I:I,0))),IFERROR(MID($Q3540,1,7)+0,""))</f>
        <v/>
      </c>
      <c r="N3540" s="25" t="str">
        <f>IF(IFERROR(MID($Q3540,10,7)+0,"")&lt;1130000,"",IFERROR(MID($Q3540,10,7)+0,""))</f>
        <v/>
      </c>
      <c r="O3540" s="25" t="str">
        <f>IF(IFERROR(MID($Q3540,19,7)+0,"")&lt;1130000,"",IFERROR(MID($Q3540,19,7)+0,""))</f>
        <v/>
      </c>
      <c r="P3540" s="25" t="str">
        <f>IF(M3540="","",IF(N3540="",M3540,M3540&amp;", "&amp;N3540))</f>
        <v/>
      </c>
      <c r="Q3540" s="25"/>
      <c r="R3540" s="25"/>
      <c r="S3540" s="35" t="s">
        <v>104</v>
      </c>
      <c r="T3540" s="34" t="s">
        <v>36</v>
      </c>
      <c r="U3540" s="185">
        <v>18216</v>
      </c>
      <c r="V3540" s="188">
        <v>18216</v>
      </c>
      <c r="W3540" s="189">
        <v>18216</v>
      </c>
      <c r="X3540" s="31">
        <v>18216</v>
      </c>
      <c r="Y3540" s="90">
        <f>IFERROR(ROUND(X3540/W3540-1,2),"")</f>
        <v>0</v>
      </c>
      <c r="Z3540" s="31">
        <f>IF(OR(S3540="VLD MLC components",S3540="VLD MLC pipes",S3540="VLD PEX components",S3540="VLD PEX pipes",S3540="VLD PHC components",S3540="VLD PHC pipes",S3540="Controls VLD"),"По запросу",X3540)</f>
        <v>18216</v>
      </c>
      <c r="AA3540" s="63">
        <f>ROUND(X3540/1.2,3)</f>
        <v>15180</v>
      </c>
      <c r="AB3540" s="23">
        <v>15180</v>
      </c>
      <c r="AC3540" s="190">
        <f>IFERROR(ROUND(AA3540/AB3540-1,2),"")</f>
        <v>0</v>
      </c>
      <c r="AD3540" s="25">
        <v>3.92</v>
      </c>
      <c r="AE3540" s="25">
        <v>2.9600000000000001E-2</v>
      </c>
      <c r="AF3540" s="25">
        <v>0</v>
      </c>
      <c r="AG3540" s="25">
        <v>8</v>
      </c>
      <c r="AH3540" s="25">
        <v>8</v>
      </c>
      <c r="AI3540" s="25">
        <v>8</v>
      </c>
      <c r="AJ3540" s="25" t="s">
        <v>20</v>
      </c>
      <c r="AK3540" s="22" t="s">
        <v>20</v>
      </c>
      <c r="AL3540" s="25" t="s">
        <v>20</v>
      </c>
      <c r="AM3540" s="25">
        <v>1</v>
      </c>
      <c r="AN3540" s="25" t="s">
        <v>22</v>
      </c>
      <c r="AO3540" s="25" t="s">
        <v>22</v>
      </c>
      <c r="AP3540" s="25" t="s">
        <v>22</v>
      </c>
      <c r="AQ3540" s="25"/>
      <c r="AR3540" s="94"/>
      <c r="AS3540" s="157">
        <v>8</v>
      </c>
      <c r="AT3540" s="93">
        <v>42846</v>
      </c>
      <c r="AU3540" s="92" t="s">
        <v>22</v>
      </c>
      <c r="AV3540" s="91" t="s">
        <v>152</v>
      </c>
      <c r="AW3540" s="92" t="s">
        <v>152</v>
      </c>
      <c r="AX3540" s="92" t="s">
        <v>48</v>
      </c>
      <c r="AY3540" s="91" t="s">
        <v>152</v>
      </c>
      <c r="AZ3540" s="23"/>
      <c r="BA3540" s="25" t="s">
        <v>1967</v>
      </c>
      <c r="BB3540" t="s">
        <v>25</v>
      </c>
      <c r="BC3540">
        <v>18216</v>
      </c>
      <c r="BD3540" t="str">
        <f>IF(Z3540=BC3540,"OK")</f>
        <v>OK</v>
      </c>
      <c r="BE3540">
        <v>3.92</v>
      </c>
      <c r="BF3540">
        <v>2.9600000000000001E-2</v>
      </c>
      <c r="BG3540" t="s">
        <v>22</v>
      </c>
      <c r="BH3540" t="s">
        <v>22</v>
      </c>
      <c r="BI3540" t="s">
        <v>22</v>
      </c>
      <c r="BJ3540">
        <v>0</v>
      </c>
      <c r="BK3540">
        <v>0</v>
      </c>
      <c r="BN3540" s="183"/>
    </row>
    <row r="3541" spans="1:66" ht="25.5" x14ac:dyDescent="0.25">
      <c r="A3541" s="1"/>
      <c r="B3541" s="94">
        <v>3528</v>
      </c>
      <c r="C3541" s="43">
        <v>1000440</v>
      </c>
      <c r="D3541" s="25"/>
      <c r="E3541" s="27" t="s">
        <v>1966</v>
      </c>
      <c r="F3541" s="213" t="s">
        <v>21</v>
      </c>
      <c r="G3541" s="28"/>
      <c r="H3541" s="46" t="str">
        <f>IFERROR(IFERROR(IF(SEARCH("Usystems",$E3541)&gt;0,"Usystems"),IF(SEARCH("RIIFO",$E3541)&gt;0,"RIIFO","Uponor")),"Uponor")</f>
        <v>Uponor</v>
      </c>
      <c r="I3541" s="25" t="str">
        <f>IFERROR(MID($D3541,1,7)+0,"")</f>
        <v/>
      </c>
      <c r="J3541" s="25" t="str">
        <f>IFERROR(MID($D3541,10,7)+0,"")</f>
        <v/>
      </c>
      <c r="K3541" s="25" t="str">
        <f>IFERROR(MID($D3541,19,7)+0,"")</f>
        <v/>
      </c>
      <c r="L3541" s="25" t="str">
        <f>IFERROR(MID($D3541,28,7)+0,"")</f>
        <v/>
      </c>
      <c r="M3541" s="25" t="str">
        <f>IF(IFERROR(MID($Q3541,1,7)+0,"")&lt;1130000,IF(INDEX(C:C,MATCH(LEFT(Q3541,7)+0,I:I,0))&lt;1130000,"",INDEX(C:C,MATCH(LEFT(Q3541,7)+0,I:I,0))),IFERROR(MID($Q3541,1,7)+0,""))</f>
        <v/>
      </c>
      <c r="N3541" s="25" t="str">
        <f>IF(IFERROR(MID($Q3541,10,7)+0,"")&lt;1130000,"",IFERROR(MID($Q3541,10,7)+0,""))</f>
        <v/>
      </c>
      <c r="O3541" s="25" t="str">
        <f>IF(IFERROR(MID($Q3541,19,7)+0,"")&lt;1130000,"",IFERROR(MID($Q3541,19,7)+0,""))</f>
        <v/>
      </c>
      <c r="P3541" s="25" t="str">
        <f>IF(M3541="","",IF(N3541="",M3541,M3541&amp;", "&amp;N3541))</f>
        <v/>
      </c>
      <c r="Q3541" s="25"/>
      <c r="R3541" s="25"/>
      <c r="S3541" s="35" t="s">
        <v>104</v>
      </c>
      <c r="T3541" s="34" t="s">
        <v>36</v>
      </c>
      <c r="U3541" s="185">
        <v>1886</v>
      </c>
      <c r="V3541" s="188">
        <v>1886</v>
      </c>
      <c r="W3541" s="189">
        <v>1886</v>
      </c>
      <c r="X3541" s="31">
        <v>1886</v>
      </c>
      <c r="Y3541" s="90">
        <f>IFERROR(ROUND(X3541/W3541-1,2),"")</f>
        <v>0</v>
      </c>
      <c r="Z3541" s="31">
        <f>IF(OR(S3541="VLD MLC components",S3541="VLD MLC pipes",S3541="VLD PEX components",S3541="VLD PEX pipes",S3541="VLD PHC components",S3541="VLD PHC pipes",S3541="Controls VLD"),"По запросу",X3541)</f>
        <v>1886</v>
      </c>
      <c r="AA3541" s="63">
        <f>ROUND(X3541/1.2,3)</f>
        <v>1571.6669999999999</v>
      </c>
      <c r="AB3541" s="23">
        <v>1571.6669999999999</v>
      </c>
      <c r="AC3541" s="190">
        <f>IFERROR(ROUND(AA3541/AB3541-1,2),"")</f>
        <v>0</v>
      </c>
      <c r="AD3541" s="25">
        <v>0.1</v>
      </c>
      <c r="AE3541" s="25">
        <v>6.4800000000000003E-4</v>
      </c>
      <c r="AF3541" s="25">
        <v>0</v>
      </c>
      <c r="AG3541" s="25" t="s">
        <v>22</v>
      </c>
      <c r="AH3541" s="25">
        <v>0</v>
      </c>
      <c r="AI3541" s="25">
        <v>0</v>
      </c>
      <c r="AJ3541" s="25" t="s">
        <v>20</v>
      </c>
      <c r="AK3541" s="42" t="s">
        <v>19</v>
      </c>
      <c r="AL3541" s="25" t="s">
        <v>20</v>
      </c>
      <c r="AM3541" s="25">
        <v>1</v>
      </c>
      <c r="AN3541" s="25" t="s">
        <v>22</v>
      </c>
      <c r="AO3541" s="25" t="s">
        <v>22</v>
      </c>
      <c r="AP3541" s="25" t="s">
        <v>22</v>
      </c>
      <c r="AQ3541" s="25"/>
      <c r="AR3541" s="94"/>
      <c r="AS3541" s="157" t="s">
        <v>22</v>
      </c>
      <c r="AT3541" s="93">
        <v>42942</v>
      </c>
      <c r="AU3541" s="92" t="s">
        <v>22</v>
      </c>
      <c r="AV3541" s="91" t="s">
        <v>48</v>
      </c>
      <c r="AW3541" s="92" t="s">
        <v>48</v>
      </c>
      <c r="AX3541" s="92" t="s">
        <v>48</v>
      </c>
      <c r="AY3541" s="91" t="s">
        <v>152</v>
      </c>
      <c r="AZ3541" s="23"/>
      <c r="BA3541" s="25">
        <v>0</v>
      </c>
      <c r="BB3541" t="s">
        <v>48</v>
      </c>
      <c r="BC3541" t="e">
        <v>#N/A</v>
      </c>
      <c r="BD3541" t="e">
        <f>IF(Z3541=BC3541,"OK")</f>
        <v>#N/A</v>
      </c>
      <c r="BE3541">
        <v>0.1</v>
      </c>
      <c r="BF3541">
        <v>6.4800000000000003E-4</v>
      </c>
      <c r="BG3541" t="s">
        <v>22</v>
      </c>
      <c r="BH3541" t="s">
        <v>22</v>
      </c>
      <c r="BI3541" t="s">
        <v>22</v>
      </c>
      <c r="BJ3541">
        <v>0</v>
      </c>
      <c r="BK3541">
        <v>0</v>
      </c>
      <c r="BN3541" s="183"/>
    </row>
    <row r="3542" spans="1:66" ht="25.5" x14ac:dyDescent="0.25">
      <c r="A3542" s="1"/>
      <c r="B3542" s="94">
        <v>3529</v>
      </c>
      <c r="C3542" s="43">
        <v>1000441</v>
      </c>
      <c r="D3542" s="25"/>
      <c r="E3542" s="27" t="s">
        <v>1965</v>
      </c>
      <c r="F3542" s="213" t="s">
        <v>21</v>
      </c>
      <c r="G3542" s="28"/>
      <c r="H3542" s="46" t="str">
        <f>IFERROR(IFERROR(IF(SEARCH("Usystems",$E3542)&gt;0,"Usystems"),IF(SEARCH("RIIFO",$E3542)&gt;0,"RIIFO","Uponor")),"Uponor")</f>
        <v>Uponor</v>
      </c>
      <c r="I3542" s="25" t="str">
        <f>IFERROR(MID($D3542,1,7)+0,"")</f>
        <v/>
      </c>
      <c r="J3542" s="25" t="str">
        <f>IFERROR(MID($D3542,10,7)+0,"")</f>
        <v/>
      </c>
      <c r="K3542" s="25" t="str">
        <f>IFERROR(MID($D3542,19,7)+0,"")</f>
        <v/>
      </c>
      <c r="L3542" s="25" t="str">
        <f>IFERROR(MID($D3542,28,7)+0,"")</f>
        <v/>
      </c>
      <c r="M3542" s="25" t="str">
        <f>IF(IFERROR(MID($Q3542,1,7)+0,"")&lt;1130000,IF(INDEX(C:C,MATCH(LEFT(Q3542,7)+0,I:I,0))&lt;1130000,"",INDEX(C:C,MATCH(LEFT(Q3542,7)+0,I:I,0))),IFERROR(MID($Q3542,1,7)+0,""))</f>
        <v/>
      </c>
      <c r="N3542" s="25" t="str">
        <f>IF(IFERROR(MID($Q3542,10,7)+0,"")&lt;1130000,"",IFERROR(MID($Q3542,10,7)+0,""))</f>
        <v/>
      </c>
      <c r="O3542" s="25" t="str">
        <f>IF(IFERROR(MID($Q3542,19,7)+0,"")&lt;1130000,"",IFERROR(MID($Q3542,19,7)+0,""))</f>
        <v/>
      </c>
      <c r="P3542" s="25" t="str">
        <f>IF(M3542="","",IF(N3542="",M3542,M3542&amp;", "&amp;N3542))</f>
        <v/>
      </c>
      <c r="Q3542" s="25"/>
      <c r="R3542" s="25"/>
      <c r="S3542" s="35" t="s">
        <v>104</v>
      </c>
      <c r="T3542" s="34" t="s">
        <v>36</v>
      </c>
      <c r="U3542" s="185">
        <v>1958</v>
      </c>
      <c r="V3542" s="188">
        <v>1958</v>
      </c>
      <c r="W3542" s="189">
        <v>1958</v>
      </c>
      <c r="X3542" s="31">
        <v>1958</v>
      </c>
      <c r="Y3542" s="90">
        <f>IFERROR(ROUND(X3542/W3542-1,2),"")</f>
        <v>0</v>
      </c>
      <c r="Z3542" s="31">
        <f>IF(OR(S3542="VLD MLC components",S3542="VLD MLC pipes",S3542="VLD PEX components",S3542="VLD PEX pipes",S3542="VLD PHC components",S3542="VLD PHC pipes",S3542="Controls VLD"),"По запросу",X3542)</f>
        <v>1958</v>
      </c>
      <c r="AA3542" s="63">
        <f>ROUND(X3542/1.2,3)</f>
        <v>1631.6669999999999</v>
      </c>
      <c r="AB3542" s="23">
        <v>1631.6669999999999</v>
      </c>
      <c r="AC3542" s="190">
        <f>IFERROR(ROUND(AA3542/AB3542-1,2),"")</f>
        <v>0</v>
      </c>
      <c r="AD3542" s="25">
        <v>0.15</v>
      </c>
      <c r="AE3542" s="25">
        <v>1.08E-3</v>
      </c>
      <c r="AF3542" s="25">
        <v>0</v>
      </c>
      <c r="AG3542" s="25" t="s">
        <v>22</v>
      </c>
      <c r="AH3542" s="25">
        <v>0</v>
      </c>
      <c r="AI3542" s="25">
        <v>0</v>
      </c>
      <c r="AJ3542" s="25" t="s">
        <v>20</v>
      </c>
      <c r="AK3542" s="42" t="s">
        <v>19</v>
      </c>
      <c r="AL3542" s="25" t="s">
        <v>20</v>
      </c>
      <c r="AM3542" s="25">
        <v>1</v>
      </c>
      <c r="AN3542" s="25" t="s">
        <v>22</v>
      </c>
      <c r="AO3542" s="25" t="s">
        <v>22</v>
      </c>
      <c r="AP3542" s="25" t="s">
        <v>22</v>
      </c>
      <c r="AQ3542" s="25"/>
      <c r="AR3542" s="94"/>
      <c r="AS3542" s="157" t="s">
        <v>22</v>
      </c>
      <c r="AT3542" s="93">
        <v>42942</v>
      </c>
      <c r="AU3542" s="92" t="s">
        <v>22</v>
      </c>
      <c r="AV3542" s="91" t="s">
        <v>48</v>
      </c>
      <c r="AW3542" s="92" t="s">
        <v>48</v>
      </c>
      <c r="AX3542" s="92" t="s">
        <v>48</v>
      </c>
      <c r="AY3542" s="91" t="s">
        <v>152</v>
      </c>
      <c r="AZ3542" s="23"/>
      <c r="BA3542" s="25">
        <v>0</v>
      </c>
      <c r="BB3542" t="s">
        <v>48</v>
      </c>
      <c r="BC3542" t="e">
        <v>#N/A</v>
      </c>
      <c r="BD3542" t="e">
        <f>IF(Z3542=BC3542,"OK")</f>
        <v>#N/A</v>
      </c>
      <c r="BE3542">
        <v>0.15</v>
      </c>
      <c r="BF3542">
        <v>1.08E-3</v>
      </c>
      <c r="BG3542" t="s">
        <v>22</v>
      </c>
      <c r="BH3542" t="s">
        <v>22</v>
      </c>
      <c r="BI3542" t="s">
        <v>22</v>
      </c>
      <c r="BJ3542">
        <v>0</v>
      </c>
      <c r="BK3542">
        <v>0</v>
      </c>
      <c r="BN3542" s="183"/>
    </row>
    <row r="3543" spans="1:66" ht="25.5" x14ac:dyDescent="0.25">
      <c r="A3543" s="1"/>
      <c r="B3543" s="94">
        <v>3530</v>
      </c>
      <c r="C3543" s="43">
        <v>1000442</v>
      </c>
      <c r="D3543" s="25"/>
      <c r="E3543" s="27" t="s">
        <v>1964</v>
      </c>
      <c r="F3543" s="213" t="s">
        <v>21</v>
      </c>
      <c r="G3543" s="28"/>
      <c r="H3543" s="46" t="str">
        <f>IFERROR(IFERROR(IF(SEARCH("Usystems",$E3543)&gt;0,"Usystems"),IF(SEARCH("RIIFO",$E3543)&gt;0,"RIIFO","Uponor")),"Uponor")</f>
        <v>Uponor</v>
      </c>
      <c r="I3543" s="25" t="str">
        <f>IFERROR(MID($D3543,1,7)+0,"")</f>
        <v/>
      </c>
      <c r="J3543" s="25" t="str">
        <f>IFERROR(MID($D3543,10,7)+0,"")</f>
        <v/>
      </c>
      <c r="K3543" s="25" t="str">
        <f>IFERROR(MID($D3543,19,7)+0,"")</f>
        <v/>
      </c>
      <c r="L3543" s="25" t="str">
        <f>IFERROR(MID($D3543,28,7)+0,"")</f>
        <v/>
      </c>
      <c r="M3543" s="25" t="str">
        <f>IF(IFERROR(MID($Q3543,1,7)+0,"")&lt;1130000,IF(INDEX(C:C,MATCH(LEFT(Q3543,7)+0,I:I,0))&lt;1130000,"",INDEX(C:C,MATCH(LEFT(Q3543,7)+0,I:I,0))),IFERROR(MID($Q3543,1,7)+0,""))</f>
        <v/>
      </c>
      <c r="N3543" s="25" t="str">
        <f>IF(IFERROR(MID($Q3543,10,7)+0,"")&lt;1130000,"",IFERROR(MID($Q3543,10,7)+0,""))</f>
        <v/>
      </c>
      <c r="O3543" s="25" t="str">
        <f>IF(IFERROR(MID($Q3543,19,7)+0,"")&lt;1130000,"",IFERROR(MID($Q3543,19,7)+0,""))</f>
        <v/>
      </c>
      <c r="P3543" s="25" t="str">
        <f>IF(M3543="","",IF(N3543="",M3543,M3543&amp;", "&amp;N3543))</f>
        <v/>
      </c>
      <c r="Q3543" s="25"/>
      <c r="R3543" s="25"/>
      <c r="S3543" s="35" t="s">
        <v>104</v>
      </c>
      <c r="T3543" s="34" t="s">
        <v>36</v>
      </c>
      <c r="U3543" s="185">
        <v>2291</v>
      </c>
      <c r="V3543" s="188">
        <v>2291</v>
      </c>
      <c r="W3543" s="189">
        <v>2291</v>
      </c>
      <c r="X3543" s="31">
        <v>2291</v>
      </c>
      <c r="Y3543" s="90">
        <f>IFERROR(ROUND(X3543/W3543-1,2),"")</f>
        <v>0</v>
      </c>
      <c r="Z3543" s="31">
        <f>IF(OR(S3543="VLD MLC components",S3543="VLD MLC pipes",S3543="VLD PEX components",S3543="VLD PEX pipes",S3543="VLD PHC components",S3543="VLD PHC pipes",S3543="Controls VLD"),"По запросу",X3543)</f>
        <v>2291</v>
      </c>
      <c r="AA3543" s="63">
        <f>ROUND(X3543/1.2,3)</f>
        <v>1909.1669999999999</v>
      </c>
      <c r="AB3543" s="23">
        <v>1909.1669999999999</v>
      </c>
      <c r="AC3543" s="190">
        <f>IFERROR(ROUND(AA3543/AB3543-1,2),"")</f>
        <v>0</v>
      </c>
      <c r="AD3543" s="25">
        <v>0.24</v>
      </c>
      <c r="AE3543" s="25">
        <v>1.4400000000000001E-3</v>
      </c>
      <c r="AF3543" s="25">
        <v>0</v>
      </c>
      <c r="AG3543" s="25" t="s">
        <v>22</v>
      </c>
      <c r="AH3543" s="25">
        <v>0</v>
      </c>
      <c r="AI3543" s="25">
        <v>0</v>
      </c>
      <c r="AJ3543" s="25" t="s">
        <v>20</v>
      </c>
      <c r="AK3543" s="42" t="s">
        <v>19</v>
      </c>
      <c r="AL3543" s="25" t="s">
        <v>20</v>
      </c>
      <c r="AM3543" s="25">
        <v>1</v>
      </c>
      <c r="AN3543" s="25" t="s">
        <v>22</v>
      </c>
      <c r="AO3543" s="25" t="s">
        <v>22</v>
      </c>
      <c r="AP3543" s="25" t="s">
        <v>22</v>
      </c>
      <c r="AQ3543" s="25"/>
      <c r="AR3543" s="94"/>
      <c r="AS3543" s="157" t="s">
        <v>22</v>
      </c>
      <c r="AT3543" s="93">
        <v>42942</v>
      </c>
      <c r="AU3543" s="92" t="s">
        <v>22</v>
      </c>
      <c r="AV3543" s="91" t="s">
        <v>48</v>
      </c>
      <c r="AW3543" s="92" t="s">
        <v>48</v>
      </c>
      <c r="AX3543" s="92" t="s">
        <v>48</v>
      </c>
      <c r="AY3543" s="91" t="s">
        <v>152</v>
      </c>
      <c r="AZ3543" s="23"/>
      <c r="BA3543" s="25">
        <v>0</v>
      </c>
      <c r="BB3543" t="s">
        <v>48</v>
      </c>
      <c r="BC3543" t="e">
        <v>#N/A</v>
      </c>
      <c r="BD3543" t="e">
        <f>IF(Z3543=BC3543,"OK")</f>
        <v>#N/A</v>
      </c>
      <c r="BE3543">
        <v>0.24</v>
      </c>
      <c r="BF3543">
        <v>1.4400000000000001E-3</v>
      </c>
      <c r="BG3543" t="s">
        <v>22</v>
      </c>
      <c r="BH3543" t="s">
        <v>22</v>
      </c>
      <c r="BI3543" t="s">
        <v>22</v>
      </c>
      <c r="BJ3543">
        <v>0</v>
      </c>
      <c r="BK3543">
        <v>0</v>
      </c>
      <c r="BN3543" s="183"/>
    </row>
    <row r="3544" spans="1:66" ht="25.5" x14ac:dyDescent="0.25">
      <c r="A3544" s="1"/>
      <c r="B3544" s="94">
        <v>3531</v>
      </c>
      <c r="C3544" s="43">
        <v>1000443</v>
      </c>
      <c r="D3544" s="25"/>
      <c r="E3544" s="27" t="s">
        <v>1963</v>
      </c>
      <c r="F3544" s="213" t="s">
        <v>21</v>
      </c>
      <c r="G3544" s="28"/>
      <c r="H3544" s="46" t="str">
        <f>IFERROR(IFERROR(IF(SEARCH("Usystems",$E3544)&gt;0,"Usystems"),IF(SEARCH("RIIFO",$E3544)&gt;0,"RIIFO","Uponor")),"Uponor")</f>
        <v>Uponor</v>
      </c>
      <c r="I3544" s="25" t="str">
        <f>IFERROR(MID($D3544,1,7)+0,"")</f>
        <v/>
      </c>
      <c r="J3544" s="25" t="str">
        <f>IFERROR(MID($D3544,10,7)+0,"")</f>
        <v/>
      </c>
      <c r="K3544" s="25" t="str">
        <f>IFERROR(MID($D3544,19,7)+0,"")</f>
        <v/>
      </c>
      <c r="L3544" s="25" t="str">
        <f>IFERROR(MID($D3544,28,7)+0,"")</f>
        <v/>
      </c>
      <c r="M3544" s="25" t="str">
        <f>IF(IFERROR(MID($Q3544,1,7)+0,"")&lt;1130000,IF(INDEX(C:C,MATCH(LEFT(Q3544,7)+0,I:I,0))&lt;1130000,"",INDEX(C:C,MATCH(LEFT(Q3544,7)+0,I:I,0))),IFERROR(MID($Q3544,1,7)+0,""))</f>
        <v/>
      </c>
      <c r="N3544" s="25" t="str">
        <f>IF(IFERROR(MID($Q3544,10,7)+0,"")&lt;1130000,"",IFERROR(MID($Q3544,10,7)+0,""))</f>
        <v/>
      </c>
      <c r="O3544" s="25" t="str">
        <f>IF(IFERROR(MID($Q3544,19,7)+0,"")&lt;1130000,"",IFERROR(MID($Q3544,19,7)+0,""))</f>
        <v/>
      </c>
      <c r="P3544" s="25" t="str">
        <f>IF(M3544="","",IF(N3544="",M3544,M3544&amp;", "&amp;N3544))</f>
        <v/>
      </c>
      <c r="Q3544" s="25"/>
      <c r="R3544" s="25"/>
      <c r="S3544" s="35" t="s">
        <v>104</v>
      </c>
      <c r="T3544" s="34" t="s">
        <v>36</v>
      </c>
      <c r="U3544" s="185">
        <v>2665</v>
      </c>
      <c r="V3544" s="188">
        <v>2665</v>
      </c>
      <c r="W3544" s="189">
        <v>2665</v>
      </c>
      <c r="X3544" s="31">
        <v>2665</v>
      </c>
      <c r="Y3544" s="90">
        <f>IFERROR(ROUND(X3544/W3544-1,2),"")</f>
        <v>0</v>
      </c>
      <c r="Z3544" s="31">
        <f>IF(OR(S3544="VLD MLC components",S3544="VLD MLC pipes",S3544="VLD PEX components",S3544="VLD PEX pipes",S3544="VLD PHC components",S3544="VLD PHC pipes",S3544="Controls VLD"),"По запросу",X3544)</f>
        <v>2665</v>
      </c>
      <c r="AA3544" s="63">
        <f>ROUND(X3544/1.2,3)</f>
        <v>2220.8330000000001</v>
      </c>
      <c r="AB3544" s="23">
        <v>2220.8330000000001</v>
      </c>
      <c r="AC3544" s="190">
        <f>IFERROR(ROUND(AA3544/AB3544-1,2),"")</f>
        <v>0</v>
      </c>
      <c r="AD3544" s="25">
        <v>0.46</v>
      </c>
      <c r="AE3544" s="25">
        <v>2.5920000000000001E-3</v>
      </c>
      <c r="AF3544" s="25">
        <v>0</v>
      </c>
      <c r="AG3544" s="25" t="s">
        <v>22</v>
      </c>
      <c r="AH3544" s="25">
        <v>0</v>
      </c>
      <c r="AI3544" s="25">
        <v>0</v>
      </c>
      <c r="AJ3544" s="25" t="s">
        <v>20</v>
      </c>
      <c r="AK3544" s="42" t="s">
        <v>19</v>
      </c>
      <c r="AL3544" s="25" t="s">
        <v>20</v>
      </c>
      <c r="AM3544" s="25">
        <v>1</v>
      </c>
      <c r="AN3544" s="25" t="s">
        <v>22</v>
      </c>
      <c r="AO3544" s="25" t="s">
        <v>22</v>
      </c>
      <c r="AP3544" s="25" t="s">
        <v>22</v>
      </c>
      <c r="AQ3544" s="25"/>
      <c r="AR3544" s="94"/>
      <c r="AS3544" s="157" t="s">
        <v>22</v>
      </c>
      <c r="AT3544" s="93">
        <v>42942</v>
      </c>
      <c r="AU3544" s="92" t="s">
        <v>22</v>
      </c>
      <c r="AV3544" s="91" t="s">
        <v>48</v>
      </c>
      <c r="AW3544" s="92" t="s">
        <v>48</v>
      </c>
      <c r="AX3544" s="92" t="s">
        <v>48</v>
      </c>
      <c r="AY3544" s="91" t="s">
        <v>152</v>
      </c>
      <c r="AZ3544" s="23"/>
      <c r="BA3544" s="25">
        <v>0</v>
      </c>
      <c r="BB3544" t="s">
        <v>48</v>
      </c>
      <c r="BC3544" t="e">
        <v>#N/A</v>
      </c>
      <c r="BD3544" t="e">
        <f>IF(Z3544=BC3544,"OK")</f>
        <v>#N/A</v>
      </c>
      <c r="BE3544">
        <v>0.46</v>
      </c>
      <c r="BF3544">
        <v>2.5920000000000001E-3</v>
      </c>
      <c r="BG3544" t="s">
        <v>22</v>
      </c>
      <c r="BH3544" t="s">
        <v>22</v>
      </c>
      <c r="BI3544" t="s">
        <v>22</v>
      </c>
      <c r="BJ3544">
        <v>0</v>
      </c>
      <c r="BK3544">
        <v>0</v>
      </c>
      <c r="BN3544" s="183"/>
    </row>
    <row r="3545" spans="1:66" ht="25.5" x14ac:dyDescent="0.25">
      <c r="A3545" s="1"/>
      <c r="B3545" s="94">
        <v>3532</v>
      </c>
      <c r="C3545" s="43">
        <v>1000444</v>
      </c>
      <c r="D3545" s="25"/>
      <c r="E3545" s="27" t="s">
        <v>1962</v>
      </c>
      <c r="F3545" s="213" t="s">
        <v>21</v>
      </c>
      <c r="G3545" s="28"/>
      <c r="H3545" s="46" t="str">
        <f>IFERROR(IFERROR(IF(SEARCH("Usystems",$E3545)&gt;0,"Usystems"),IF(SEARCH("RIIFO",$E3545)&gt;0,"RIIFO","Uponor")),"Uponor")</f>
        <v>Uponor</v>
      </c>
      <c r="I3545" s="25" t="str">
        <f>IFERROR(MID($D3545,1,7)+0,"")</f>
        <v/>
      </c>
      <c r="J3545" s="25" t="str">
        <f>IFERROR(MID($D3545,10,7)+0,"")</f>
        <v/>
      </c>
      <c r="K3545" s="25" t="str">
        <f>IFERROR(MID($D3545,19,7)+0,"")</f>
        <v/>
      </c>
      <c r="L3545" s="25" t="str">
        <f>IFERROR(MID($D3545,28,7)+0,"")</f>
        <v/>
      </c>
      <c r="M3545" s="25" t="str">
        <f>IF(IFERROR(MID($Q3545,1,7)+0,"")&lt;1130000,IF(INDEX(C:C,MATCH(LEFT(Q3545,7)+0,I:I,0))&lt;1130000,"",INDEX(C:C,MATCH(LEFT(Q3545,7)+0,I:I,0))),IFERROR(MID($Q3545,1,7)+0,""))</f>
        <v/>
      </c>
      <c r="N3545" s="25" t="str">
        <f>IF(IFERROR(MID($Q3545,10,7)+0,"")&lt;1130000,"",IFERROR(MID($Q3545,10,7)+0,""))</f>
        <v/>
      </c>
      <c r="O3545" s="25" t="str">
        <f>IF(IFERROR(MID($Q3545,19,7)+0,"")&lt;1130000,"",IFERROR(MID($Q3545,19,7)+0,""))</f>
        <v/>
      </c>
      <c r="P3545" s="25" t="str">
        <f>IF(M3545="","",IF(N3545="",M3545,M3545&amp;", "&amp;N3545))</f>
        <v/>
      </c>
      <c r="Q3545" s="25"/>
      <c r="R3545" s="25"/>
      <c r="S3545" s="35" t="s">
        <v>104</v>
      </c>
      <c r="T3545" s="34" t="s">
        <v>36</v>
      </c>
      <c r="U3545" s="185">
        <v>4599</v>
      </c>
      <c r="V3545" s="188">
        <v>4599</v>
      </c>
      <c r="W3545" s="189">
        <v>4599</v>
      </c>
      <c r="X3545" s="31">
        <v>4599</v>
      </c>
      <c r="Y3545" s="90">
        <f>IFERROR(ROUND(X3545/W3545-1,2),"")</f>
        <v>0</v>
      </c>
      <c r="Z3545" s="31">
        <f>IF(OR(S3545="VLD MLC components",S3545="VLD MLC pipes",S3545="VLD PEX components",S3545="VLD PEX pipes",S3545="VLD PHC components",S3545="VLD PHC pipes",S3545="Controls VLD"),"По запросу",X3545)</f>
        <v>4599</v>
      </c>
      <c r="AA3545" s="63">
        <f>ROUND(X3545/1.2,3)</f>
        <v>3832.5</v>
      </c>
      <c r="AB3545" s="23">
        <v>3832.5</v>
      </c>
      <c r="AC3545" s="190">
        <f>IFERROR(ROUND(AA3545/AB3545-1,2),"")</f>
        <v>0</v>
      </c>
      <c r="AD3545" s="25">
        <v>0.64</v>
      </c>
      <c r="AE3545" s="25">
        <v>4.4400000000000004E-3</v>
      </c>
      <c r="AF3545" s="25">
        <v>0</v>
      </c>
      <c r="AG3545" s="25" t="s">
        <v>22</v>
      </c>
      <c r="AH3545" s="25">
        <v>0</v>
      </c>
      <c r="AI3545" s="25">
        <v>0</v>
      </c>
      <c r="AJ3545" s="25" t="s">
        <v>20</v>
      </c>
      <c r="AK3545" s="42" t="s">
        <v>19</v>
      </c>
      <c r="AL3545" s="25" t="s">
        <v>20</v>
      </c>
      <c r="AM3545" s="25">
        <v>1</v>
      </c>
      <c r="AN3545" s="25" t="s">
        <v>22</v>
      </c>
      <c r="AO3545" s="25" t="s">
        <v>22</v>
      </c>
      <c r="AP3545" s="25" t="s">
        <v>22</v>
      </c>
      <c r="AQ3545" s="25"/>
      <c r="AR3545" s="94"/>
      <c r="AS3545" s="157" t="s">
        <v>22</v>
      </c>
      <c r="AT3545" s="93">
        <v>42942</v>
      </c>
      <c r="AU3545" s="92" t="s">
        <v>22</v>
      </c>
      <c r="AV3545" s="91" t="s">
        <v>48</v>
      </c>
      <c r="AW3545" s="92" t="s">
        <v>48</v>
      </c>
      <c r="AX3545" s="92" t="s">
        <v>48</v>
      </c>
      <c r="AY3545" s="91" t="s">
        <v>152</v>
      </c>
      <c r="AZ3545" s="23"/>
      <c r="BA3545" s="25">
        <v>0</v>
      </c>
      <c r="BB3545" t="s">
        <v>48</v>
      </c>
      <c r="BC3545" t="e">
        <v>#N/A</v>
      </c>
      <c r="BD3545" t="e">
        <f>IF(Z3545=BC3545,"OK")</f>
        <v>#N/A</v>
      </c>
      <c r="BE3545">
        <v>0.64</v>
      </c>
      <c r="BF3545">
        <v>4.4400000000000004E-3</v>
      </c>
      <c r="BG3545" t="s">
        <v>22</v>
      </c>
      <c r="BH3545" t="s">
        <v>22</v>
      </c>
      <c r="BI3545" t="s">
        <v>22</v>
      </c>
      <c r="BJ3545">
        <v>0</v>
      </c>
      <c r="BK3545">
        <v>0</v>
      </c>
      <c r="BN3545" s="183"/>
    </row>
    <row r="3546" spans="1:66" ht="25.5" x14ac:dyDescent="0.25">
      <c r="A3546" s="1"/>
      <c r="B3546" s="94">
        <v>3533</v>
      </c>
      <c r="C3546" s="43">
        <v>1000445</v>
      </c>
      <c r="D3546" s="25"/>
      <c r="E3546" s="27" t="s">
        <v>1961</v>
      </c>
      <c r="F3546" s="213" t="s">
        <v>21</v>
      </c>
      <c r="G3546" s="28"/>
      <c r="H3546" s="46" t="str">
        <f>IFERROR(IFERROR(IF(SEARCH("Usystems",$E3546)&gt;0,"Usystems"),IF(SEARCH("RIIFO",$E3546)&gt;0,"RIIFO","Uponor")),"Uponor")</f>
        <v>Uponor</v>
      </c>
      <c r="I3546" s="25" t="str">
        <f>IFERROR(MID($D3546,1,7)+0,"")</f>
        <v/>
      </c>
      <c r="J3546" s="25" t="str">
        <f>IFERROR(MID($D3546,10,7)+0,"")</f>
        <v/>
      </c>
      <c r="K3546" s="25" t="str">
        <f>IFERROR(MID($D3546,19,7)+0,"")</f>
        <v/>
      </c>
      <c r="L3546" s="25" t="str">
        <f>IFERROR(MID($D3546,28,7)+0,"")</f>
        <v/>
      </c>
      <c r="M3546" s="25" t="str">
        <f>IF(IFERROR(MID($Q3546,1,7)+0,"")&lt;1130000,IF(INDEX(C:C,MATCH(LEFT(Q3546,7)+0,I:I,0))&lt;1130000,"",INDEX(C:C,MATCH(LEFT(Q3546,7)+0,I:I,0))),IFERROR(MID($Q3546,1,7)+0,""))</f>
        <v/>
      </c>
      <c r="N3546" s="25" t="str">
        <f>IF(IFERROR(MID($Q3546,10,7)+0,"")&lt;1130000,"",IFERROR(MID($Q3546,10,7)+0,""))</f>
        <v/>
      </c>
      <c r="O3546" s="25" t="str">
        <f>IF(IFERROR(MID($Q3546,19,7)+0,"")&lt;1130000,"",IFERROR(MID($Q3546,19,7)+0,""))</f>
        <v/>
      </c>
      <c r="P3546" s="25" t="str">
        <f>IF(M3546="","",IF(N3546="",M3546,M3546&amp;", "&amp;N3546))</f>
        <v/>
      </c>
      <c r="Q3546" s="25"/>
      <c r="R3546" s="25"/>
      <c r="S3546" s="35" t="s">
        <v>104</v>
      </c>
      <c r="T3546" s="34" t="s">
        <v>36</v>
      </c>
      <c r="U3546" s="185">
        <v>4736</v>
      </c>
      <c r="V3546" s="188">
        <v>4736</v>
      </c>
      <c r="W3546" s="189">
        <v>4736</v>
      </c>
      <c r="X3546" s="31">
        <v>4736</v>
      </c>
      <c r="Y3546" s="90">
        <f>IFERROR(ROUND(X3546/W3546-1,2),"")</f>
        <v>0</v>
      </c>
      <c r="Z3546" s="31">
        <f>IF(OR(S3546="VLD MLC components",S3546="VLD MLC pipes",S3546="VLD PEX components",S3546="VLD PEX pipes",S3546="VLD PHC components",S3546="VLD PHC pipes",S3546="Controls VLD"),"По запросу",X3546)</f>
        <v>4736</v>
      </c>
      <c r="AA3546" s="63">
        <f>ROUND(X3546/1.2,3)</f>
        <v>3946.6669999999999</v>
      </c>
      <c r="AB3546" s="23">
        <v>3946.6669999999999</v>
      </c>
      <c r="AC3546" s="190">
        <f>IFERROR(ROUND(AA3546/AB3546-1,2),"")</f>
        <v>0</v>
      </c>
      <c r="AD3546" s="25">
        <v>1.03</v>
      </c>
      <c r="AE3546" s="25">
        <v>6.3429999999999997E-3</v>
      </c>
      <c r="AF3546" s="25">
        <v>0</v>
      </c>
      <c r="AG3546" s="25" t="s">
        <v>22</v>
      </c>
      <c r="AH3546" s="25">
        <v>0</v>
      </c>
      <c r="AI3546" s="25">
        <v>0</v>
      </c>
      <c r="AJ3546" s="25" t="s">
        <v>20</v>
      </c>
      <c r="AK3546" s="42" t="s">
        <v>19</v>
      </c>
      <c r="AL3546" s="25" t="s">
        <v>20</v>
      </c>
      <c r="AM3546" s="25">
        <v>1</v>
      </c>
      <c r="AN3546" s="25" t="s">
        <v>22</v>
      </c>
      <c r="AO3546" s="25" t="s">
        <v>22</v>
      </c>
      <c r="AP3546" s="25" t="s">
        <v>22</v>
      </c>
      <c r="AQ3546" s="25"/>
      <c r="AR3546" s="94"/>
      <c r="AS3546" s="157" t="s">
        <v>22</v>
      </c>
      <c r="AT3546" s="93">
        <v>42942</v>
      </c>
      <c r="AU3546" s="92" t="s">
        <v>22</v>
      </c>
      <c r="AV3546" s="91" t="s">
        <v>48</v>
      </c>
      <c r="AW3546" s="92" t="s">
        <v>48</v>
      </c>
      <c r="AX3546" s="92" t="s">
        <v>48</v>
      </c>
      <c r="AY3546" s="91" t="s">
        <v>152</v>
      </c>
      <c r="AZ3546" s="23"/>
      <c r="BA3546" s="25">
        <v>0</v>
      </c>
      <c r="BB3546" t="s">
        <v>48</v>
      </c>
      <c r="BC3546" t="e">
        <v>#N/A</v>
      </c>
      <c r="BD3546" t="e">
        <f>IF(Z3546=BC3546,"OK")</f>
        <v>#N/A</v>
      </c>
      <c r="BE3546">
        <v>1.03</v>
      </c>
      <c r="BF3546">
        <v>6.3429999999999997E-3</v>
      </c>
      <c r="BG3546" t="s">
        <v>22</v>
      </c>
      <c r="BH3546" t="s">
        <v>22</v>
      </c>
      <c r="BI3546" t="s">
        <v>22</v>
      </c>
      <c r="BJ3546">
        <v>0</v>
      </c>
      <c r="BK3546">
        <v>0</v>
      </c>
      <c r="BN3546" s="183"/>
    </row>
    <row r="3547" spans="1:66" ht="25.5" x14ac:dyDescent="0.25">
      <c r="A3547" s="1"/>
      <c r="B3547" s="94">
        <v>3534</v>
      </c>
      <c r="C3547" s="43">
        <v>1000446</v>
      </c>
      <c r="D3547" s="25"/>
      <c r="E3547" s="27" t="s">
        <v>1960</v>
      </c>
      <c r="F3547" s="213" t="s">
        <v>21</v>
      </c>
      <c r="G3547" s="28"/>
      <c r="H3547" s="46" t="str">
        <f>IFERROR(IFERROR(IF(SEARCH("Usystems",$E3547)&gt;0,"Usystems"),IF(SEARCH("RIIFO",$E3547)&gt;0,"RIIFO","Uponor")),"Uponor")</f>
        <v>Uponor</v>
      </c>
      <c r="I3547" s="25" t="str">
        <f>IFERROR(MID($D3547,1,7)+0,"")</f>
        <v/>
      </c>
      <c r="J3547" s="25" t="str">
        <f>IFERROR(MID($D3547,10,7)+0,"")</f>
        <v/>
      </c>
      <c r="K3547" s="25" t="str">
        <f>IFERROR(MID($D3547,19,7)+0,"")</f>
        <v/>
      </c>
      <c r="L3547" s="25" t="str">
        <f>IFERROR(MID($D3547,28,7)+0,"")</f>
        <v/>
      </c>
      <c r="M3547" s="25" t="str">
        <f>IF(IFERROR(MID($Q3547,1,7)+0,"")&lt;1130000,IF(INDEX(C:C,MATCH(LEFT(Q3547,7)+0,I:I,0))&lt;1130000,"",INDEX(C:C,MATCH(LEFT(Q3547,7)+0,I:I,0))),IFERROR(MID($Q3547,1,7)+0,""))</f>
        <v/>
      </c>
      <c r="N3547" s="25" t="str">
        <f>IF(IFERROR(MID($Q3547,10,7)+0,"")&lt;1130000,"",IFERROR(MID($Q3547,10,7)+0,""))</f>
        <v/>
      </c>
      <c r="O3547" s="25" t="str">
        <f>IF(IFERROR(MID($Q3547,19,7)+0,"")&lt;1130000,"",IFERROR(MID($Q3547,19,7)+0,""))</f>
        <v/>
      </c>
      <c r="P3547" s="25" t="str">
        <f>IF(M3547="","",IF(N3547="",M3547,M3547&amp;", "&amp;N3547))</f>
        <v/>
      </c>
      <c r="Q3547" s="25"/>
      <c r="R3547" s="25"/>
      <c r="S3547" s="35" t="s">
        <v>104</v>
      </c>
      <c r="T3547" s="34" t="s">
        <v>36</v>
      </c>
      <c r="U3547" s="185">
        <v>6528</v>
      </c>
      <c r="V3547" s="188">
        <v>6528</v>
      </c>
      <c r="W3547" s="189">
        <v>6528</v>
      </c>
      <c r="X3547" s="31">
        <v>6528</v>
      </c>
      <c r="Y3547" s="90">
        <f>IFERROR(ROUND(X3547/W3547-1,2),"")</f>
        <v>0</v>
      </c>
      <c r="Z3547" s="31">
        <f>IF(OR(S3547="VLD MLC components",S3547="VLD MLC pipes",S3547="VLD PEX components",S3547="VLD PEX pipes",S3547="VLD PHC components",S3547="VLD PHC pipes",S3547="Controls VLD"),"По запросу",X3547)</f>
        <v>6528</v>
      </c>
      <c r="AA3547" s="63">
        <f>ROUND(X3547/1.2,3)</f>
        <v>5440</v>
      </c>
      <c r="AB3547" s="23">
        <v>5440</v>
      </c>
      <c r="AC3547" s="190">
        <f>IFERROR(ROUND(AA3547/AB3547-1,2),"")</f>
        <v>0</v>
      </c>
      <c r="AD3547" s="25">
        <v>1.8</v>
      </c>
      <c r="AE3547" s="25">
        <v>1.0800000000000001E-2</v>
      </c>
      <c r="AF3547" s="25">
        <v>0</v>
      </c>
      <c r="AG3547" s="25" t="s">
        <v>22</v>
      </c>
      <c r="AH3547" s="25">
        <v>0</v>
      </c>
      <c r="AI3547" s="25">
        <v>0</v>
      </c>
      <c r="AJ3547" s="25" t="s">
        <v>20</v>
      </c>
      <c r="AK3547" s="42" t="s">
        <v>19</v>
      </c>
      <c r="AL3547" s="25" t="s">
        <v>20</v>
      </c>
      <c r="AM3547" s="25">
        <v>1</v>
      </c>
      <c r="AN3547" s="25" t="s">
        <v>22</v>
      </c>
      <c r="AO3547" s="25" t="s">
        <v>22</v>
      </c>
      <c r="AP3547" s="25" t="s">
        <v>22</v>
      </c>
      <c r="AQ3547" s="25"/>
      <c r="AR3547" s="94"/>
      <c r="AS3547" s="157" t="s">
        <v>22</v>
      </c>
      <c r="AT3547" s="93">
        <v>42942</v>
      </c>
      <c r="AU3547" s="92" t="s">
        <v>22</v>
      </c>
      <c r="AV3547" s="91" t="s">
        <v>48</v>
      </c>
      <c r="AW3547" s="92" t="s">
        <v>48</v>
      </c>
      <c r="AX3547" s="92" t="s">
        <v>48</v>
      </c>
      <c r="AY3547" s="91" t="s">
        <v>152</v>
      </c>
      <c r="AZ3547" s="23"/>
      <c r="BA3547" s="25">
        <v>0</v>
      </c>
      <c r="BB3547" t="s">
        <v>48</v>
      </c>
      <c r="BC3547" t="e">
        <v>#N/A</v>
      </c>
      <c r="BD3547" t="e">
        <f>IF(Z3547=BC3547,"OK")</f>
        <v>#N/A</v>
      </c>
      <c r="BE3547">
        <v>1.8</v>
      </c>
      <c r="BF3547">
        <v>1.0800000000000001E-2</v>
      </c>
      <c r="BG3547" t="s">
        <v>22</v>
      </c>
      <c r="BH3547" t="s">
        <v>22</v>
      </c>
      <c r="BI3547" t="s">
        <v>22</v>
      </c>
      <c r="BJ3547">
        <v>0</v>
      </c>
      <c r="BK3547">
        <v>0</v>
      </c>
      <c r="BN3547" s="183"/>
    </row>
    <row r="3548" spans="1:66" ht="25.5" x14ac:dyDescent="0.25">
      <c r="A3548" s="1"/>
      <c r="B3548" s="94">
        <v>3535</v>
      </c>
      <c r="C3548" s="43">
        <v>1000447</v>
      </c>
      <c r="D3548" s="25"/>
      <c r="E3548" s="27" t="s">
        <v>1959</v>
      </c>
      <c r="F3548" s="213" t="s">
        <v>21</v>
      </c>
      <c r="G3548" s="28"/>
      <c r="H3548" s="46" t="str">
        <f>IFERROR(IFERROR(IF(SEARCH("Usystems",$E3548)&gt;0,"Usystems"),IF(SEARCH("RIIFO",$E3548)&gt;0,"RIIFO","Uponor")),"Uponor")</f>
        <v>Uponor</v>
      </c>
      <c r="I3548" s="25" t="str">
        <f>IFERROR(MID($D3548,1,7)+0,"")</f>
        <v/>
      </c>
      <c r="J3548" s="25" t="str">
        <f>IFERROR(MID($D3548,10,7)+0,"")</f>
        <v/>
      </c>
      <c r="K3548" s="25" t="str">
        <f>IFERROR(MID($D3548,19,7)+0,"")</f>
        <v/>
      </c>
      <c r="L3548" s="25" t="str">
        <f>IFERROR(MID($D3548,28,7)+0,"")</f>
        <v/>
      </c>
      <c r="M3548" s="25" t="str">
        <f>IF(IFERROR(MID($Q3548,1,7)+0,"")&lt;1130000,IF(INDEX(C:C,MATCH(LEFT(Q3548,7)+0,I:I,0))&lt;1130000,"",INDEX(C:C,MATCH(LEFT(Q3548,7)+0,I:I,0))),IFERROR(MID($Q3548,1,7)+0,""))</f>
        <v/>
      </c>
      <c r="N3548" s="25" t="str">
        <f>IF(IFERROR(MID($Q3548,10,7)+0,"")&lt;1130000,"",IFERROR(MID($Q3548,10,7)+0,""))</f>
        <v/>
      </c>
      <c r="O3548" s="25" t="str">
        <f>IF(IFERROR(MID($Q3548,19,7)+0,"")&lt;1130000,"",IFERROR(MID($Q3548,19,7)+0,""))</f>
        <v/>
      </c>
      <c r="P3548" s="25" t="str">
        <f>IF(M3548="","",IF(N3548="",M3548,M3548&amp;", "&amp;N3548))</f>
        <v/>
      </c>
      <c r="Q3548" s="25"/>
      <c r="R3548" s="25"/>
      <c r="S3548" s="35" t="s">
        <v>104</v>
      </c>
      <c r="T3548" s="34" t="s">
        <v>36</v>
      </c>
      <c r="U3548" s="185">
        <v>8652</v>
      </c>
      <c r="V3548" s="188">
        <v>8652</v>
      </c>
      <c r="W3548" s="189">
        <v>8652</v>
      </c>
      <c r="X3548" s="31">
        <v>8652</v>
      </c>
      <c r="Y3548" s="90">
        <f>IFERROR(ROUND(X3548/W3548-1,2),"")</f>
        <v>0</v>
      </c>
      <c r="Z3548" s="31">
        <f>IF(OR(S3548="VLD MLC components",S3548="VLD MLC pipes",S3548="VLD PEX components",S3548="VLD PEX pipes",S3548="VLD PHC components",S3548="VLD PHC pipes",S3548="Controls VLD"),"По запросу",X3548)</f>
        <v>8652</v>
      </c>
      <c r="AA3548" s="63">
        <f>ROUND(X3548/1.2,3)</f>
        <v>7210</v>
      </c>
      <c r="AB3548" s="23">
        <v>7210</v>
      </c>
      <c r="AC3548" s="190">
        <f>IFERROR(ROUND(AA3548/AB3548-1,2),"")</f>
        <v>0</v>
      </c>
      <c r="AD3548" s="25">
        <v>2.42</v>
      </c>
      <c r="AE3548" s="25">
        <v>1.7760000000000001E-2</v>
      </c>
      <c r="AF3548" s="25">
        <v>0</v>
      </c>
      <c r="AG3548" s="25" t="s">
        <v>22</v>
      </c>
      <c r="AH3548" s="25">
        <v>0</v>
      </c>
      <c r="AI3548" s="25">
        <v>0</v>
      </c>
      <c r="AJ3548" s="25" t="s">
        <v>20</v>
      </c>
      <c r="AK3548" s="42" t="s">
        <v>19</v>
      </c>
      <c r="AL3548" s="25" t="s">
        <v>20</v>
      </c>
      <c r="AM3548" s="25">
        <v>1</v>
      </c>
      <c r="AN3548" s="25" t="s">
        <v>22</v>
      </c>
      <c r="AO3548" s="25" t="s">
        <v>22</v>
      </c>
      <c r="AP3548" s="25" t="s">
        <v>22</v>
      </c>
      <c r="AQ3548" s="25"/>
      <c r="AR3548" s="94"/>
      <c r="AS3548" s="157" t="s">
        <v>22</v>
      </c>
      <c r="AT3548" s="93">
        <v>42942</v>
      </c>
      <c r="AU3548" s="92" t="s">
        <v>22</v>
      </c>
      <c r="AV3548" s="91" t="s">
        <v>48</v>
      </c>
      <c r="AW3548" s="92" t="s">
        <v>48</v>
      </c>
      <c r="AX3548" s="92" t="s">
        <v>48</v>
      </c>
      <c r="AY3548" s="91" t="s">
        <v>152</v>
      </c>
      <c r="AZ3548" s="23"/>
      <c r="BA3548" s="25">
        <v>0</v>
      </c>
      <c r="BB3548" t="s">
        <v>48</v>
      </c>
      <c r="BC3548" t="e">
        <v>#N/A</v>
      </c>
      <c r="BD3548" t="e">
        <f>IF(Z3548=BC3548,"OK")</f>
        <v>#N/A</v>
      </c>
      <c r="BE3548">
        <v>2.42</v>
      </c>
      <c r="BF3548">
        <v>1.7760000000000001E-2</v>
      </c>
      <c r="BG3548" t="s">
        <v>22</v>
      </c>
      <c r="BH3548" t="s">
        <v>22</v>
      </c>
      <c r="BI3548" t="s">
        <v>22</v>
      </c>
      <c r="BJ3548">
        <v>0</v>
      </c>
      <c r="BK3548">
        <v>0</v>
      </c>
      <c r="BN3548" s="183"/>
    </row>
    <row r="3549" spans="1:66" ht="25.5" x14ac:dyDescent="0.25">
      <c r="A3549" s="1"/>
      <c r="B3549" s="94">
        <v>3536</v>
      </c>
      <c r="C3549" s="43">
        <v>1000450</v>
      </c>
      <c r="D3549" s="25"/>
      <c r="E3549" s="27" t="s">
        <v>1958</v>
      </c>
      <c r="F3549" s="213" t="s">
        <v>21</v>
      </c>
      <c r="G3549" s="28"/>
      <c r="H3549" s="46" t="str">
        <f>IFERROR(IFERROR(IF(SEARCH("Usystems",$E3549)&gt;0,"Usystems"),IF(SEARCH("RIIFO",$E3549)&gt;0,"RIIFO","Uponor")),"Uponor")</f>
        <v>Uponor</v>
      </c>
      <c r="I3549" s="25" t="str">
        <f>IFERROR(MID($D3549,1,7)+0,"")</f>
        <v/>
      </c>
      <c r="J3549" s="25" t="str">
        <f>IFERROR(MID($D3549,10,7)+0,"")</f>
        <v/>
      </c>
      <c r="K3549" s="25" t="str">
        <f>IFERROR(MID($D3549,19,7)+0,"")</f>
        <v/>
      </c>
      <c r="L3549" s="25" t="str">
        <f>IFERROR(MID($D3549,28,7)+0,"")</f>
        <v/>
      </c>
      <c r="M3549" s="25" t="str">
        <f>IF(IFERROR(MID($Q3549,1,7)+0,"")&lt;1130000,IF(INDEX(C:C,MATCH(LEFT(Q3549,7)+0,I:I,0))&lt;1130000,"",INDEX(C:C,MATCH(LEFT(Q3549,7)+0,I:I,0))),IFERROR(MID($Q3549,1,7)+0,""))</f>
        <v/>
      </c>
      <c r="N3549" s="25" t="str">
        <f>IF(IFERROR(MID($Q3549,10,7)+0,"")&lt;1130000,"",IFERROR(MID($Q3549,10,7)+0,""))</f>
        <v/>
      </c>
      <c r="O3549" s="25" t="str">
        <f>IF(IFERROR(MID($Q3549,19,7)+0,"")&lt;1130000,"",IFERROR(MID($Q3549,19,7)+0,""))</f>
        <v/>
      </c>
      <c r="P3549" s="25" t="str">
        <f>IF(M3549="","",IF(N3549="",M3549,M3549&amp;", "&amp;N3549))</f>
        <v/>
      </c>
      <c r="Q3549" s="25"/>
      <c r="R3549" s="25"/>
      <c r="S3549" s="35" t="s">
        <v>104</v>
      </c>
      <c r="T3549" s="34" t="s">
        <v>36</v>
      </c>
      <c r="U3549" s="185">
        <v>18871</v>
      </c>
      <c r="V3549" s="188">
        <v>18871</v>
      </c>
      <c r="W3549" s="189">
        <v>18871</v>
      </c>
      <c r="X3549" s="31">
        <v>18871</v>
      </c>
      <c r="Y3549" s="90">
        <f>IFERROR(ROUND(X3549/W3549-1,2),"")</f>
        <v>0</v>
      </c>
      <c r="Z3549" s="31">
        <f>IF(OR(S3549="VLD MLC components",S3549="VLD MLC pipes",S3549="VLD PEX components",S3549="VLD PEX pipes",S3549="VLD PHC components",S3549="VLD PHC pipes",S3549="Controls VLD"),"По запросу",X3549)</f>
        <v>18871</v>
      </c>
      <c r="AA3549" s="63">
        <f>ROUND(X3549/1.2,3)</f>
        <v>15725.833000000001</v>
      </c>
      <c r="AB3549" s="23">
        <v>15725.833000000001</v>
      </c>
      <c r="AC3549" s="190">
        <f>IFERROR(ROUND(AA3549/AB3549-1,2),"")</f>
        <v>0</v>
      </c>
      <c r="AD3549" s="25">
        <v>4.17</v>
      </c>
      <c r="AE3549" s="25">
        <v>2.4E-2</v>
      </c>
      <c r="AF3549" s="25">
        <v>0</v>
      </c>
      <c r="AG3549" s="25" t="s">
        <v>22</v>
      </c>
      <c r="AH3549" s="25">
        <v>0</v>
      </c>
      <c r="AI3549" s="25">
        <v>0</v>
      </c>
      <c r="AJ3549" s="25" t="s">
        <v>20</v>
      </c>
      <c r="AK3549" s="42" t="s">
        <v>19</v>
      </c>
      <c r="AL3549" s="25" t="s">
        <v>20</v>
      </c>
      <c r="AM3549" s="25">
        <v>1</v>
      </c>
      <c r="AN3549" s="25" t="s">
        <v>22</v>
      </c>
      <c r="AO3549" s="25" t="s">
        <v>22</v>
      </c>
      <c r="AP3549" s="25" t="s">
        <v>22</v>
      </c>
      <c r="AQ3549" s="25"/>
      <c r="AR3549" s="94"/>
      <c r="AS3549" s="157" t="s">
        <v>22</v>
      </c>
      <c r="AT3549" s="93">
        <v>42942</v>
      </c>
      <c r="AU3549" s="92" t="s">
        <v>22</v>
      </c>
      <c r="AV3549" s="91" t="s">
        <v>48</v>
      </c>
      <c r="AW3549" s="92" t="s">
        <v>48</v>
      </c>
      <c r="AX3549" s="92" t="s">
        <v>48</v>
      </c>
      <c r="AY3549" s="91" t="s">
        <v>152</v>
      </c>
      <c r="AZ3549" s="23"/>
      <c r="BA3549" s="25">
        <v>0</v>
      </c>
      <c r="BB3549" t="s">
        <v>48</v>
      </c>
      <c r="BC3549" t="e">
        <v>#N/A</v>
      </c>
      <c r="BD3549" t="e">
        <f>IF(Z3549=BC3549,"OK")</f>
        <v>#N/A</v>
      </c>
      <c r="BE3549">
        <v>4.17</v>
      </c>
      <c r="BF3549">
        <v>2.4E-2</v>
      </c>
      <c r="BG3549" t="s">
        <v>22</v>
      </c>
      <c r="BH3549" t="s">
        <v>22</v>
      </c>
      <c r="BI3549" t="s">
        <v>22</v>
      </c>
      <c r="BJ3549">
        <v>0</v>
      </c>
      <c r="BK3549">
        <v>0</v>
      </c>
      <c r="BN3549" s="183"/>
    </row>
    <row r="3550" spans="1:66" ht="25.5" x14ac:dyDescent="0.25">
      <c r="A3550" s="1"/>
      <c r="B3550" s="94">
        <v>3537</v>
      </c>
      <c r="C3550" s="43">
        <v>1000448</v>
      </c>
      <c r="D3550" s="25"/>
      <c r="E3550" s="27" t="s">
        <v>1957</v>
      </c>
      <c r="F3550" s="213" t="s">
        <v>21</v>
      </c>
      <c r="G3550" s="28"/>
      <c r="H3550" s="46" t="str">
        <f>IFERROR(IFERROR(IF(SEARCH("Usystems",$E3550)&gt;0,"Usystems"),IF(SEARCH("RIIFO",$E3550)&gt;0,"RIIFO","Uponor")),"Uponor")</f>
        <v>Uponor</v>
      </c>
      <c r="I3550" s="25" t="str">
        <f>IFERROR(MID($D3550,1,7)+0,"")</f>
        <v/>
      </c>
      <c r="J3550" s="25" t="str">
        <f>IFERROR(MID($D3550,10,7)+0,"")</f>
        <v/>
      </c>
      <c r="K3550" s="25" t="str">
        <f>IFERROR(MID($D3550,19,7)+0,"")</f>
        <v/>
      </c>
      <c r="L3550" s="25" t="str">
        <f>IFERROR(MID($D3550,28,7)+0,"")</f>
        <v/>
      </c>
      <c r="M3550" s="25" t="str">
        <f>IF(IFERROR(MID($Q3550,1,7)+0,"")&lt;1130000,IF(INDEX(C:C,MATCH(LEFT(Q3550,7)+0,I:I,0))&lt;1130000,"",INDEX(C:C,MATCH(LEFT(Q3550,7)+0,I:I,0))),IFERROR(MID($Q3550,1,7)+0,""))</f>
        <v/>
      </c>
      <c r="N3550" s="25" t="str">
        <f>IF(IFERROR(MID($Q3550,10,7)+0,"")&lt;1130000,"",IFERROR(MID($Q3550,10,7)+0,""))</f>
        <v/>
      </c>
      <c r="O3550" s="25" t="str">
        <f>IF(IFERROR(MID($Q3550,19,7)+0,"")&lt;1130000,"",IFERROR(MID($Q3550,19,7)+0,""))</f>
        <v/>
      </c>
      <c r="P3550" s="25" t="str">
        <f>IF(M3550="","",IF(N3550="",M3550,M3550&amp;", "&amp;N3550))</f>
        <v/>
      </c>
      <c r="Q3550" s="25"/>
      <c r="R3550" s="25"/>
      <c r="S3550" s="35" t="s">
        <v>104</v>
      </c>
      <c r="T3550" s="34" t="s">
        <v>36</v>
      </c>
      <c r="U3550" s="185">
        <v>17556</v>
      </c>
      <c r="V3550" s="188">
        <v>17556</v>
      </c>
      <c r="W3550" s="189">
        <v>17556</v>
      </c>
      <c r="X3550" s="31">
        <v>17556</v>
      </c>
      <c r="Y3550" s="90">
        <f>IFERROR(ROUND(X3550/W3550-1,2),"")</f>
        <v>0</v>
      </c>
      <c r="Z3550" s="31">
        <f>IF(OR(S3550="VLD MLC components",S3550="VLD MLC pipes",S3550="VLD PEX components",S3550="VLD PEX pipes",S3550="VLD PHC components",S3550="VLD PHC pipes",S3550="Controls VLD"),"По запросу",X3550)</f>
        <v>17556</v>
      </c>
      <c r="AA3550" s="63">
        <f>ROUND(X3550/1.2,3)</f>
        <v>14630</v>
      </c>
      <c r="AB3550" s="23">
        <v>14630</v>
      </c>
      <c r="AC3550" s="190">
        <f>IFERROR(ROUND(AA3550/AB3550-1,2),"")</f>
        <v>0</v>
      </c>
      <c r="AD3550" s="25">
        <v>4.53</v>
      </c>
      <c r="AE3550" s="25">
        <v>2.9600000000000001E-2</v>
      </c>
      <c r="AF3550" s="25">
        <v>0</v>
      </c>
      <c r="AG3550" s="25" t="s">
        <v>22</v>
      </c>
      <c r="AH3550" s="25">
        <v>0</v>
      </c>
      <c r="AI3550" s="25">
        <v>0</v>
      </c>
      <c r="AJ3550" s="25" t="s">
        <v>20</v>
      </c>
      <c r="AK3550" s="42" t="s">
        <v>19</v>
      </c>
      <c r="AL3550" s="25" t="s">
        <v>20</v>
      </c>
      <c r="AM3550" s="25">
        <v>1</v>
      </c>
      <c r="AN3550" s="25" t="s">
        <v>22</v>
      </c>
      <c r="AO3550" s="25" t="s">
        <v>22</v>
      </c>
      <c r="AP3550" s="25" t="s">
        <v>22</v>
      </c>
      <c r="AQ3550" s="25"/>
      <c r="AR3550" s="94"/>
      <c r="AS3550" s="157" t="s">
        <v>22</v>
      </c>
      <c r="AT3550" s="93">
        <v>42942</v>
      </c>
      <c r="AU3550" s="92" t="s">
        <v>22</v>
      </c>
      <c r="AV3550" s="91" t="s">
        <v>48</v>
      </c>
      <c r="AW3550" s="92" t="s">
        <v>48</v>
      </c>
      <c r="AX3550" s="92" t="s">
        <v>48</v>
      </c>
      <c r="AY3550" s="91" t="s">
        <v>152</v>
      </c>
      <c r="AZ3550" s="23"/>
      <c r="BA3550" s="25">
        <v>0</v>
      </c>
      <c r="BB3550" t="s">
        <v>48</v>
      </c>
      <c r="BC3550" t="e">
        <v>#N/A</v>
      </c>
      <c r="BD3550" t="e">
        <f>IF(Z3550=BC3550,"OK")</f>
        <v>#N/A</v>
      </c>
      <c r="BE3550">
        <v>4.53</v>
      </c>
      <c r="BF3550">
        <v>2.9600000000000001E-2</v>
      </c>
      <c r="BG3550" t="s">
        <v>22</v>
      </c>
      <c r="BH3550" t="s">
        <v>22</v>
      </c>
      <c r="BI3550" t="s">
        <v>22</v>
      </c>
      <c r="BJ3550">
        <v>0</v>
      </c>
      <c r="BK3550">
        <v>0</v>
      </c>
      <c r="BN3550" s="183"/>
    </row>
    <row r="3551" spans="1:66" ht="25.5" x14ac:dyDescent="0.25">
      <c r="A3551" s="1"/>
      <c r="B3551" s="94">
        <v>3538</v>
      </c>
      <c r="C3551" s="43">
        <v>1000410</v>
      </c>
      <c r="D3551" s="25"/>
      <c r="E3551" s="27" t="s">
        <v>1956</v>
      </c>
      <c r="F3551" s="213" t="s">
        <v>21</v>
      </c>
      <c r="G3551" s="28"/>
      <c r="H3551" s="46" t="str">
        <f>IFERROR(IFERROR(IF(SEARCH("Usystems",$E3551)&gt;0,"Usystems"),IF(SEARCH("RIIFO",$E3551)&gt;0,"RIIFO","Uponor")),"Uponor")</f>
        <v>Uponor</v>
      </c>
      <c r="I3551" s="25" t="str">
        <f>IFERROR(MID($D3551,1,7)+0,"")</f>
        <v/>
      </c>
      <c r="J3551" s="25" t="str">
        <f>IFERROR(MID($D3551,10,7)+0,"")</f>
        <v/>
      </c>
      <c r="K3551" s="25" t="str">
        <f>IFERROR(MID($D3551,19,7)+0,"")</f>
        <v/>
      </c>
      <c r="L3551" s="25" t="str">
        <f>IFERROR(MID($D3551,28,7)+0,"")</f>
        <v/>
      </c>
      <c r="M3551" s="25" t="str">
        <f>IF(IFERROR(MID($Q3551,1,7)+0,"")&lt;1130000,IF(INDEX(C:C,MATCH(LEFT(Q3551,7)+0,I:I,0))&lt;1130000,"",INDEX(C:C,MATCH(LEFT(Q3551,7)+0,I:I,0))),IFERROR(MID($Q3551,1,7)+0,""))</f>
        <v/>
      </c>
      <c r="N3551" s="25" t="str">
        <f>IF(IFERROR(MID($Q3551,10,7)+0,"")&lt;1130000,"",IFERROR(MID($Q3551,10,7)+0,""))</f>
        <v/>
      </c>
      <c r="O3551" s="25" t="str">
        <f>IF(IFERROR(MID($Q3551,19,7)+0,"")&lt;1130000,"",IFERROR(MID($Q3551,19,7)+0,""))</f>
        <v/>
      </c>
      <c r="P3551" s="25" t="str">
        <f>IF(M3551="","",IF(N3551="",M3551,M3551&amp;", "&amp;N3551))</f>
        <v/>
      </c>
      <c r="Q3551" s="25"/>
      <c r="R3551" s="25"/>
      <c r="S3551" s="35" t="s">
        <v>104</v>
      </c>
      <c r="T3551" s="34" t="s">
        <v>36</v>
      </c>
      <c r="U3551" s="185">
        <v>1651</v>
      </c>
      <c r="V3551" s="188">
        <v>1651</v>
      </c>
      <c r="W3551" s="189">
        <v>1651</v>
      </c>
      <c r="X3551" s="31">
        <v>1651</v>
      </c>
      <c r="Y3551" s="90">
        <f>IFERROR(ROUND(X3551/W3551-1,2),"")</f>
        <v>0</v>
      </c>
      <c r="Z3551" s="31">
        <f>IF(OR(S3551="VLD MLC components",S3551="VLD MLC pipes",S3551="VLD PEX components",S3551="VLD PEX pipes",S3551="VLD PHC components",S3551="VLD PHC pipes",S3551="Controls VLD"),"По запросу",X3551)</f>
        <v>1651</v>
      </c>
      <c r="AA3551" s="63">
        <f>ROUND(X3551/1.2,3)</f>
        <v>1375.8330000000001</v>
      </c>
      <c r="AB3551" s="23">
        <v>1375.8330000000001</v>
      </c>
      <c r="AC3551" s="190">
        <f>IFERROR(ROUND(AA3551/AB3551-1,2),"")</f>
        <v>0</v>
      </c>
      <c r="AD3551" s="25">
        <v>0.06</v>
      </c>
      <c r="AE3551" s="25">
        <v>3.3599999999999998E-4</v>
      </c>
      <c r="AF3551" s="25">
        <v>0</v>
      </c>
      <c r="AG3551" s="25" t="s">
        <v>22</v>
      </c>
      <c r="AH3551" s="25">
        <v>0</v>
      </c>
      <c r="AI3551" s="25">
        <v>0</v>
      </c>
      <c r="AJ3551" s="25" t="s">
        <v>20</v>
      </c>
      <c r="AK3551" s="42" t="s">
        <v>19</v>
      </c>
      <c r="AL3551" s="25" t="s">
        <v>20</v>
      </c>
      <c r="AM3551" s="25">
        <v>1</v>
      </c>
      <c r="AN3551" s="25" t="s">
        <v>22</v>
      </c>
      <c r="AO3551" s="25" t="s">
        <v>22</v>
      </c>
      <c r="AP3551" s="25" t="s">
        <v>22</v>
      </c>
      <c r="AQ3551" s="25"/>
      <c r="AR3551" s="94"/>
      <c r="AS3551" s="157" t="s">
        <v>22</v>
      </c>
      <c r="AT3551" s="93">
        <v>42942</v>
      </c>
      <c r="AU3551" s="92" t="s">
        <v>22</v>
      </c>
      <c r="AV3551" s="91" t="s">
        <v>48</v>
      </c>
      <c r="AW3551" s="92" t="s">
        <v>48</v>
      </c>
      <c r="AX3551" s="92" t="s">
        <v>48</v>
      </c>
      <c r="AY3551" s="91" t="s">
        <v>152</v>
      </c>
      <c r="AZ3551" s="23"/>
      <c r="BA3551" s="25">
        <v>0</v>
      </c>
      <c r="BB3551" t="s">
        <v>48</v>
      </c>
      <c r="BC3551" t="e">
        <v>#N/A</v>
      </c>
      <c r="BD3551" t="e">
        <f>IF(Z3551=BC3551,"OK")</f>
        <v>#N/A</v>
      </c>
      <c r="BE3551">
        <v>0.06</v>
      </c>
      <c r="BF3551">
        <v>3.3599999999999998E-4</v>
      </c>
      <c r="BG3551" t="s">
        <v>22</v>
      </c>
      <c r="BH3551" t="s">
        <v>22</v>
      </c>
      <c r="BI3551" t="s">
        <v>22</v>
      </c>
      <c r="BJ3551">
        <v>0</v>
      </c>
      <c r="BK3551">
        <v>0</v>
      </c>
      <c r="BN3551" s="183"/>
    </row>
    <row r="3552" spans="1:66" ht="25.5" x14ac:dyDescent="0.25">
      <c r="A3552" s="1"/>
      <c r="B3552" s="94">
        <v>3539</v>
      </c>
      <c r="C3552" s="43">
        <v>1000411</v>
      </c>
      <c r="D3552" s="25"/>
      <c r="E3552" s="27" t="s">
        <v>1955</v>
      </c>
      <c r="F3552" s="213" t="s">
        <v>21</v>
      </c>
      <c r="G3552" s="28"/>
      <c r="H3552" s="46" t="str">
        <f>IFERROR(IFERROR(IF(SEARCH("Usystems",$E3552)&gt;0,"Usystems"),IF(SEARCH("RIIFO",$E3552)&gt;0,"RIIFO","Uponor")),"Uponor")</f>
        <v>Uponor</v>
      </c>
      <c r="I3552" s="25" t="str">
        <f>IFERROR(MID($D3552,1,7)+0,"")</f>
        <v/>
      </c>
      <c r="J3552" s="25" t="str">
        <f>IFERROR(MID($D3552,10,7)+0,"")</f>
        <v/>
      </c>
      <c r="K3552" s="25" t="str">
        <f>IFERROR(MID($D3552,19,7)+0,"")</f>
        <v/>
      </c>
      <c r="L3552" s="25" t="str">
        <f>IFERROR(MID($D3552,28,7)+0,"")</f>
        <v/>
      </c>
      <c r="M3552" s="25" t="str">
        <f>IF(IFERROR(MID($Q3552,1,7)+0,"")&lt;1130000,IF(INDEX(C:C,MATCH(LEFT(Q3552,7)+0,I:I,0))&lt;1130000,"",INDEX(C:C,MATCH(LEFT(Q3552,7)+0,I:I,0))),IFERROR(MID($Q3552,1,7)+0,""))</f>
        <v/>
      </c>
      <c r="N3552" s="25" t="str">
        <f>IF(IFERROR(MID($Q3552,10,7)+0,"")&lt;1130000,"",IFERROR(MID($Q3552,10,7)+0,""))</f>
        <v/>
      </c>
      <c r="O3552" s="25" t="str">
        <f>IF(IFERROR(MID($Q3552,19,7)+0,"")&lt;1130000,"",IFERROR(MID($Q3552,19,7)+0,""))</f>
        <v/>
      </c>
      <c r="P3552" s="25" t="str">
        <f>IF(M3552="","",IF(N3552="",M3552,M3552&amp;", "&amp;N3552))</f>
        <v/>
      </c>
      <c r="Q3552" s="25"/>
      <c r="R3552" s="25"/>
      <c r="S3552" s="35" t="s">
        <v>104</v>
      </c>
      <c r="T3552" s="34" t="s">
        <v>36</v>
      </c>
      <c r="U3552" s="185">
        <v>1651</v>
      </c>
      <c r="V3552" s="188">
        <v>1651</v>
      </c>
      <c r="W3552" s="189">
        <v>1651</v>
      </c>
      <c r="X3552" s="31">
        <v>1651</v>
      </c>
      <c r="Y3552" s="90">
        <f>IFERROR(ROUND(X3552/W3552-1,2),"")</f>
        <v>0</v>
      </c>
      <c r="Z3552" s="31">
        <f>IF(OR(S3552="VLD MLC components",S3552="VLD MLC pipes",S3552="VLD PEX components",S3552="VLD PEX pipes",S3552="VLD PHC components",S3552="VLD PHC pipes",S3552="Controls VLD"),"По запросу",X3552)</f>
        <v>1651</v>
      </c>
      <c r="AA3552" s="63">
        <f>ROUND(X3552/1.2,3)</f>
        <v>1375.8330000000001</v>
      </c>
      <c r="AB3552" s="23">
        <v>1375.8330000000001</v>
      </c>
      <c r="AC3552" s="190">
        <f>IFERROR(ROUND(AA3552/AB3552-1,2),"")</f>
        <v>0</v>
      </c>
      <c r="AD3552" s="25">
        <v>0.05</v>
      </c>
      <c r="AE3552" s="25">
        <v>3.3599999999999998E-4</v>
      </c>
      <c r="AF3552" s="25">
        <v>0</v>
      </c>
      <c r="AG3552" s="25" t="s">
        <v>22</v>
      </c>
      <c r="AH3552" s="25">
        <v>0</v>
      </c>
      <c r="AI3552" s="25">
        <v>0</v>
      </c>
      <c r="AJ3552" s="25" t="s">
        <v>20</v>
      </c>
      <c r="AK3552" s="42" t="s">
        <v>19</v>
      </c>
      <c r="AL3552" s="25" t="s">
        <v>20</v>
      </c>
      <c r="AM3552" s="25">
        <v>1</v>
      </c>
      <c r="AN3552" s="25" t="s">
        <v>22</v>
      </c>
      <c r="AO3552" s="25" t="s">
        <v>22</v>
      </c>
      <c r="AP3552" s="25" t="s">
        <v>22</v>
      </c>
      <c r="AQ3552" s="25"/>
      <c r="AR3552" s="94"/>
      <c r="AS3552" s="157" t="s">
        <v>22</v>
      </c>
      <c r="AT3552" s="93">
        <v>42942</v>
      </c>
      <c r="AU3552" s="92" t="s">
        <v>22</v>
      </c>
      <c r="AV3552" s="91" t="s">
        <v>48</v>
      </c>
      <c r="AW3552" s="92" t="s">
        <v>48</v>
      </c>
      <c r="AX3552" s="92" t="s">
        <v>48</v>
      </c>
      <c r="AY3552" s="91" t="s">
        <v>152</v>
      </c>
      <c r="AZ3552" s="23"/>
      <c r="BA3552" s="25">
        <v>0</v>
      </c>
      <c r="BB3552" t="s">
        <v>48</v>
      </c>
      <c r="BC3552" t="e">
        <v>#N/A</v>
      </c>
      <c r="BD3552" t="e">
        <f>IF(Z3552=BC3552,"OK")</f>
        <v>#N/A</v>
      </c>
      <c r="BE3552">
        <v>0.05</v>
      </c>
      <c r="BF3552">
        <v>3.3599999999999998E-4</v>
      </c>
      <c r="BG3552" t="s">
        <v>22</v>
      </c>
      <c r="BH3552" t="s">
        <v>22</v>
      </c>
      <c r="BI3552" t="s">
        <v>22</v>
      </c>
      <c r="BJ3552">
        <v>0</v>
      </c>
      <c r="BK3552">
        <v>0</v>
      </c>
      <c r="BN3552" s="183"/>
    </row>
    <row r="3553" spans="1:66" ht="25.5" x14ac:dyDescent="0.25">
      <c r="A3553" s="1"/>
      <c r="B3553" s="94">
        <v>3540</v>
      </c>
      <c r="C3553" s="43">
        <v>1000412</v>
      </c>
      <c r="D3553" s="25"/>
      <c r="E3553" s="27" t="s">
        <v>1954</v>
      </c>
      <c r="F3553" s="213" t="s">
        <v>21</v>
      </c>
      <c r="G3553" s="28"/>
      <c r="H3553" s="46" t="str">
        <f>IFERROR(IFERROR(IF(SEARCH("Usystems",$E3553)&gt;0,"Usystems"),IF(SEARCH("RIIFO",$E3553)&gt;0,"RIIFO","Uponor")),"Uponor")</f>
        <v>Uponor</v>
      </c>
      <c r="I3553" s="25" t="str">
        <f>IFERROR(MID($D3553,1,7)+0,"")</f>
        <v/>
      </c>
      <c r="J3553" s="25" t="str">
        <f>IFERROR(MID($D3553,10,7)+0,"")</f>
        <v/>
      </c>
      <c r="K3553" s="25" t="str">
        <f>IFERROR(MID($D3553,19,7)+0,"")</f>
        <v/>
      </c>
      <c r="L3553" s="25" t="str">
        <f>IFERROR(MID($D3553,28,7)+0,"")</f>
        <v/>
      </c>
      <c r="M3553" s="25" t="str">
        <f>IF(IFERROR(MID($Q3553,1,7)+0,"")&lt;1130000,IF(INDEX(C:C,MATCH(LEFT(Q3553,7)+0,I:I,0))&lt;1130000,"",INDEX(C:C,MATCH(LEFT(Q3553,7)+0,I:I,0))),IFERROR(MID($Q3553,1,7)+0,""))</f>
        <v/>
      </c>
      <c r="N3553" s="25" t="str">
        <f>IF(IFERROR(MID($Q3553,10,7)+0,"")&lt;1130000,"",IFERROR(MID($Q3553,10,7)+0,""))</f>
        <v/>
      </c>
      <c r="O3553" s="25" t="str">
        <f>IF(IFERROR(MID($Q3553,19,7)+0,"")&lt;1130000,"",IFERROR(MID($Q3553,19,7)+0,""))</f>
        <v/>
      </c>
      <c r="P3553" s="25" t="str">
        <f>IF(M3553="","",IF(N3553="",M3553,M3553&amp;", "&amp;N3553))</f>
        <v/>
      </c>
      <c r="Q3553" s="25"/>
      <c r="R3553" s="25"/>
      <c r="S3553" s="35" t="s">
        <v>104</v>
      </c>
      <c r="T3553" s="34" t="s">
        <v>36</v>
      </c>
      <c r="U3553" s="185">
        <v>1651</v>
      </c>
      <c r="V3553" s="188">
        <v>1651</v>
      </c>
      <c r="W3553" s="189">
        <v>1651</v>
      </c>
      <c r="X3553" s="31">
        <v>1651</v>
      </c>
      <c r="Y3553" s="90">
        <f>IFERROR(ROUND(X3553/W3553-1,2),"")</f>
        <v>0</v>
      </c>
      <c r="Z3553" s="31">
        <f>IF(OR(S3553="VLD MLC components",S3553="VLD MLC pipes",S3553="VLD PEX components",S3553="VLD PEX pipes",S3553="VLD PHC components",S3553="VLD PHC pipes",S3553="Controls VLD"),"По запросу",X3553)</f>
        <v>1651</v>
      </c>
      <c r="AA3553" s="63">
        <f>ROUND(X3553/1.2,3)</f>
        <v>1375.8330000000001</v>
      </c>
      <c r="AB3553" s="23">
        <v>1375.8330000000001</v>
      </c>
      <c r="AC3553" s="190">
        <f>IFERROR(ROUND(AA3553/AB3553-1,2),"")</f>
        <v>0</v>
      </c>
      <c r="AD3553" s="25">
        <v>0.09</v>
      </c>
      <c r="AE3553" s="25">
        <v>3.7300000000000001E-4</v>
      </c>
      <c r="AF3553" s="25">
        <v>0</v>
      </c>
      <c r="AG3553" s="25" t="s">
        <v>22</v>
      </c>
      <c r="AH3553" s="25">
        <v>0</v>
      </c>
      <c r="AI3553" s="25">
        <v>0</v>
      </c>
      <c r="AJ3553" s="25" t="s">
        <v>20</v>
      </c>
      <c r="AK3553" s="42" t="s">
        <v>19</v>
      </c>
      <c r="AL3553" s="25" t="s">
        <v>20</v>
      </c>
      <c r="AM3553" s="25">
        <v>1</v>
      </c>
      <c r="AN3553" s="25" t="s">
        <v>22</v>
      </c>
      <c r="AO3553" s="25" t="s">
        <v>22</v>
      </c>
      <c r="AP3553" s="25" t="s">
        <v>22</v>
      </c>
      <c r="AQ3553" s="25"/>
      <c r="AR3553" s="94"/>
      <c r="AS3553" s="157" t="s">
        <v>22</v>
      </c>
      <c r="AT3553" s="93">
        <v>42942</v>
      </c>
      <c r="AU3553" s="92" t="s">
        <v>22</v>
      </c>
      <c r="AV3553" s="91" t="s">
        <v>48</v>
      </c>
      <c r="AW3553" s="92" t="s">
        <v>48</v>
      </c>
      <c r="AX3553" s="92" t="s">
        <v>48</v>
      </c>
      <c r="AY3553" s="91" t="s">
        <v>152</v>
      </c>
      <c r="AZ3553" s="23"/>
      <c r="BA3553" s="25">
        <v>0</v>
      </c>
      <c r="BB3553" t="s">
        <v>48</v>
      </c>
      <c r="BC3553" t="e">
        <v>#N/A</v>
      </c>
      <c r="BD3553" t="e">
        <f>IF(Z3553=BC3553,"OK")</f>
        <v>#N/A</v>
      </c>
      <c r="BE3553">
        <v>0.09</v>
      </c>
      <c r="BF3553">
        <v>3.7300000000000001E-4</v>
      </c>
      <c r="BG3553" t="s">
        <v>22</v>
      </c>
      <c r="BH3553" t="s">
        <v>22</v>
      </c>
      <c r="BI3553" t="s">
        <v>22</v>
      </c>
      <c r="BJ3553">
        <v>0</v>
      </c>
      <c r="BK3553">
        <v>0</v>
      </c>
      <c r="BN3553" s="183"/>
    </row>
    <row r="3554" spans="1:66" ht="25.5" x14ac:dyDescent="0.25">
      <c r="A3554" s="1"/>
      <c r="B3554" s="94">
        <v>3541</v>
      </c>
      <c r="C3554" s="43">
        <v>1000413</v>
      </c>
      <c r="D3554" s="25"/>
      <c r="E3554" s="27" t="s">
        <v>1953</v>
      </c>
      <c r="F3554" s="213" t="s">
        <v>21</v>
      </c>
      <c r="G3554" s="28"/>
      <c r="H3554" s="46" t="str">
        <f>IFERROR(IFERROR(IF(SEARCH("Usystems",$E3554)&gt;0,"Usystems"),IF(SEARCH("RIIFO",$E3554)&gt;0,"RIIFO","Uponor")),"Uponor")</f>
        <v>Uponor</v>
      </c>
      <c r="I3554" s="25" t="str">
        <f>IFERROR(MID($D3554,1,7)+0,"")</f>
        <v/>
      </c>
      <c r="J3554" s="25" t="str">
        <f>IFERROR(MID($D3554,10,7)+0,"")</f>
        <v/>
      </c>
      <c r="K3554" s="25" t="str">
        <f>IFERROR(MID($D3554,19,7)+0,"")</f>
        <v/>
      </c>
      <c r="L3554" s="25" t="str">
        <f>IFERROR(MID($D3554,28,7)+0,"")</f>
        <v/>
      </c>
      <c r="M3554" s="25" t="str">
        <f>IF(IFERROR(MID($Q3554,1,7)+0,"")&lt;1130000,IF(INDEX(C:C,MATCH(LEFT(Q3554,7)+0,I:I,0))&lt;1130000,"",INDEX(C:C,MATCH(LEFT(Q3554,7)+0,I:I,0))),IFERROR(MID($Q3554,1,7)+0,""))</f>
        <v/>
      </c>
      <c r="N3554" s="25" t="str">
        <f>IF(IFERROR(MID($Q3554,10,7)+0,"")&lt;1130000,"",IFERROR(MID($Q3554,10,7)+0,""))</f>
        <v/>
      </c>
      <c r="O3554" s="25" t="str">
        <f>IF(IFERROR(MID($Q3554,19,7)+0,"")&lt;1130000,"",IFERROR(MID($Q3554,19,7)+0,""))</f>
        <v/>
      </c>
      <c r="P3554" s="25" t="str">
        <f>IF(M3554="","",IF(N3554="",M3554,M3554&amp;", "&amp;N3554))</f>
        <v/>
      </c>
      <c r="Q3554" s="25"/>
      <c r="R3554" s="25"/>
      <c r="S3554" s="35" t="s">
        <v>104</v>
      </c>
      <c r="T3554" s="34" t="s">
        <v>36</v>
      </c>
      <c r="U3554" s="185">
        <v>1839</v>
      </c>
      <c r="V3554" s="188">
        <v>1839</v>
      </c>
      <c r="W3554" s="189">
        <v>1839</v>
      </c>
      <c r="X3554" s="31">
        <v>1839</v>
      </c>
      <c r="Y3554" s="90">
        <f>IFERROR(ROUND(X3554/W3554-1,2),"")</f>
        <v>0</v>
      </c>
      <c r="Z3554" s="31">
        <f>IF(OR(S3554="VLD MLC components",S3554="VLD MLC pipes",S3554="VLD PEX components",S3554="VLD PEX pipes",S3554="VLD PHC components",S3554="VLD PHC pipes",S3554="Controls VLD"),"По запросу",X3554)</f>
        <v>1839</v>
      </c>
      <c r="AA3554" s="63">
        <f>ROUND(X3554/1.2,3)</f>
        <v>1532.5</v>
      </c>
      <c r="AB3554" s="23">
        <v>1532.5</v>
      </c>
      <c r="AC3554" s="190">
        <f>IFERROR(ROUND(AA3554/AB3554-1,2),"")</f>
        <v>0</v>
      </c>
      <c r="AD3554" s="25">
        <v>0.14000000000000001</v>
      </c>
      <c r="AE3554" s="25">
        <v>8.0999999999999996E-4</v>
      </c>
      <c r="AF3554" s="25">
        <v>0</v>
      </c>
      <c r="AG3554" s="25" t="s">
        <v>22</v>
      </c>
      <c r="AH3554" s="25">
        <v>0</v>
      </c>
      <c r="AI3554" s="25">
        <v>0</v>
      </c>
      <c r="AJ3554" s="25" t="s">
        <v>20</v>
      </c>
      <c r="AK3554" s="42" t="s">
        <v>19</v>
      </c>
      <c r="AL3554" s="25" t="s">
        <v>20</v>
      </c>
      <c r="AM3554" s="25">
        <v>1</v>
      </c>
      <c r="AN3554" s="25" t="s">
        <v>22</v>
      </c>
      <c r="AO3554" s="25" t="s">
        <v>22</v>
      </c>
      <c r="AP3554" s="25" t="s">
        <v>22</v>
      </c>
      <c r="AQ3554" s="25"/>
      <c r="AR3554" s="94"/>
      <c r="AS3554" s="157" t="s">
        <v>22</v>
      </c>
      <c r="AT3554" s="93">
        <v>42942</v>
      </c>
      <c r="AU3554" s="92" t="s">
        <v>22</v>
      </c>
      <c r="AV3554" s="91" t="s">
        <v>48</v>
      </c>
      <c r="AW3554" s="92" t="s">
        <v>48</v>
      </c>
      <c r="AX3554" s="92" t="s">
        <v>48</v>
      </c>
      <c r="AY3554" s="91" t="s">
        <v>152</v>
      </c>
      <c r="AZ3554" s="23"/>
      <c r="BA3554" s="25">
        <v>0</v>
      </c>
      <c r="BB3554" t="s">
        <v>48</v>
      </c>
      <c r="BC3554" t="e">
        <v>#N/A</v>
      </c>
      <c r="BD3554" t="e">
        <f>IF(Z3554=BC3554,"OK")</f>
        <v>#N/A</v>
      </c>
      <c r="BE3554">
        <v>0.14000000000000001</v>
      </c>
      <c r="BF3554">
        <v>8.0999999999999996E-4</v>
      </c>
      <c r="BG3554" t="s">
        <v>22</v>
      </c>
      <c r="BH3554" t="s">
        <v>22</v>
      </c>
      <c r="BI3554" t="s">
        <v>22</v>
      </c>
      <c r="BJ3554">
        <v>0</v>
      </c>
      <c r="BK3554">
        <v>0</v>
      </c>
      <c r="BN3554" s="183"/>
    </row>
    <row r="3555" spans="1:66" ht="25.5" x14ac:dyDescent="0.25">
      <c r="A3555" s="1"/>
      <c r="B3555" s="94">
        <v>3542</v>
      </c>
      <c r="C3555" s="43">
        <v>1000414</v>
      </c>
      <c r="D3555" s="25"/>
      <c r="E3555" s="27" t="s">
        <v>1952</v>
      </c>
      <c r="F3555" s="213" t="s">
        <v>21</v>
      </c>
      <c r="G3555" s="28"/>
      <c r="H3555" s="46" t="str">
        <f>IFERROR(IFERROR(IF(SEARCH("Usystems",$E3555)&gt;0,"Usystems"),IF(SEARCH("RIIFO",$E3555)&gt;0,"RIIFO","Uponor")),"Uponor")</f>
        <v>Uponor</v>
      </c>
      <c r="I3555" s="25" t="str">
        <f>IFERROR(MID($D3555,1,7)+0,"")</f>
        <v/>
      </c>
      <c r="J3555" s="25" t="str">
        <f>IFERROR(MID($D3555,10,7)+0,"")</f>
        <v/>
      </c>
      <c r="K3555" s="25" t="str">
        <f>IFERROR(MID($D3555,19,7)+0,"")</f>
        <v/>
      </c>
      <c r="L3555" s="25" t="str">
        <f>IFERROR(MID($D3555,28,7)+0,"")</f>
        <v/>
      </c>
      <c r="M3555" s="25" t="str">
        <f>IF(IFERROR(MID($Q3555,1,7)+0,"")&lt;1130000,IF(INDEX(C:C,MATCH(LEFT(Q3555,7)+0,I:I,0))&lt;1130000,"",INDEX(C:C,MATCH(LEFT(Q3555,7)+0,I:I,0))),IFERROR(MID($Q3555,1,7)+0,""))</f>
        <v/>
      </c>
      <c r="N3555" s="25" t="str">
        <f>IF(IFERROR(MID($Q3555,10,7)+0,"")&lt;1130000,"",IFERROR(MID($Q3555,10,7)+0,""))</f>
        <v/>
      </c>
      <c r="O3555" s="25" t="str">
        <f>IF(IFERROR(MID($Q3555,19,7)+0,"")&lt;1130000,"",IFERROR(MID($Q3555,19,7)+0,""))</f>
        <v/>
      </c>
      <c r="P3555" s="25" t="str">
        <f>IF(M3555="","",IF(N3555="",M3555,M3555&amp;", "&amp;N3555))</f>
        <v/>
      </c>
      <c r="Q3555" s="25"/>
      <c r="R3555" s="25"/>
      <c r="S3555" s="35" t="s">
        <v>104</v>
      </c>
      <c r="T3555" s="34" t="s">
        <v>36</v>
      </c>
      <c r="U3555" s="185">
        <v>2392</v>
      </c>
      <c r="V3555" s="188">
        <v>2392</v>
      </c>
      <c r="W3555" s="189">
        <v>2392</v>
      </c>
      <c r="X3555" s="31">
        <v>2392</v>
      </c>
      <c r="Y3555" s="90">
        <f>IFERROR(ROUND(X3555/W3555-1,2),"")</f>
        <v>0</v>
      </c>
      <c r="Z3555" s="31">
        <f>IF(OR(S3555="VLD MLC components",S3555="VLD MLC pipes",S3555="VLD PEX components",S3555="VLD PEX pipes",S3555="VLD PHC components",S3555="VLD PHC pipes",S3555="Controls VLD"),"По запросу",X3555)</f>
        <v>2392</v>
      </c>
      <c r="AA3555" s="63">
        <f>ROUND(X3555/1.2,3)</f>
        <v>1993.3330000000001</v>
      </c>
      <c r="AB3555" s="23">
        <v>1993.3330000000001</v>
      </c>
      <c r="AC3555" s="190">
        <f>IFERROR(ROUND(AA3555/AB3555-1,2),"")</f>
        <v>0</v>
      </c>
      <c r="AD3555" s="25">
        <v>0.21</v>
      </c>
      <c r="AE3555" s="25">
        <v>8.0999999999999996E-4</v>
      </c>
      <c r="AF3555" s="25">
        <v>0</v>
      </c>
      <c r="AG3555" s="25" t="s">
        <v>22</v>
      </c>
      <c r="AH3555" s="25">
        <v>0</v>
      </c>
      <c r="AI3555" s="25">
        <v>0</v>
      </c>
      <c r="AJ3555" s="25" t="s">
        <v>20</v>
      </c>
      <c r="AK3555" s="42" t="s">
        <v>19</v>
      </c>
      <c r="AL3555" s="25" t="s">
        <v>20</v>
      </c>
      <c r="AM3555" s="25">
        <v>1</v>
      </c>
      <c r="AN3555" s="25" t="s">
        <v>22</v>
      </c>
      <c r="AO3555" s="25" t="s">
        <v>22</v>
      </c>
      <c r="AP3555" s="25" t="s">
        <v>22</v>
      </c>
      <c r="AQ3555" s="25"/>
      <c r="AR3555" s="94"/>
      <c r="AS3555" s="157" t="s">
        <v>22</v>
      </c>
      <c r="AT3555" s="93">
        <v>42942</v>
      </c>
      <c r="AU3555" s="92" t="s">
        <v>22</v>
      </c>
      <c r="AV3555" s="91" t="s">
        <v>48</v>
      </c>
      <c r="AW3555" s="92" t="s">
        <v>48</v>
      </c>
      <c r="AX3555" s="92" t="s">
        <v>48</v>
      </c>
      <c r="AY3555" s="91" t="s">
        <v>152</v>
      </c>
      <c r="AZ3555" s="23"/>
      <c r="BA3555" s="25">
        <v>0</v>
      </c>
      <c r="BB3555" t="s">
        <v>48</v>
      </c>
      <c r="BC3555" t="e">
        <v>#N/A</v>
      </c>
      <c r="BD3555" t="e">
        <f>IF(Z3555=BC3555,"OK")</f>
        <v>#N/A</v>
      </c>
      <c r="BE3555">
        <v>0.21</v>
      </c>
      <c r="BF3555">
        <v>8.0999999999999996E-4</v>
      </c>
      <c r="BG3555" t="s">
        <v>22</v>
      </c>
      <c r="BH3555" t="s">
        <v>22</v>
      </c>
      <c r="BI3555" t="s">
        <v>22</v>
      </c>
      <c r="BJ3555">
        <v>0</v>
      </c>
      <c r="BK3555">
        <v>0</v>
      </c>
      <c r="BN3555" s="183"/>
    </row>
    <row r="3556" spans="1:66" ht="25.5" x14ac:dyDescent="0.25">
      <c r="A3556" s="1"/>
      <c r="B3556" s="94">
        <v>3543</v>
      </c>
      <c r="C3556" s="43">
        <v>1000415</v>
      </c>
      <c r="D3556" s="25"/>
      <c r="E3556" s="27" t="s">
        <v>1951</v>
      </c>
      <c r="F3556" s="213" t="s">
        <v>21</v>
      </c>
      <c r="G3556" s="28"/>
      <c r="H3556" s="46" t="str">
        <f>IFERROR(IFERROR(IF(SEARCH("Usystems",$E3556)&gt;0,"Usystems"),IF(SEARCH("RIIFO",$E3556)&gt;0,"RIIFO","Uponor")),"Uponor")</f>
        <v>Uponor</v>
      </c>
      <c r="I3556" s="25" t="str">
        <f>IFERROR(MID($D3556,1,7)+0,"")</f>
        <v/>
      </c>
      <c r="J3556" s="25" t="str">
        <f>IFERROR(MID($D3556,10,7)+0,"")</f>
        <v/>
      </c>
      <c r="K3556" s="25" t="str">
        <f>IFERROR(MID($D3556,19,7)+0,"")</f>
        <v/>
      </c>
      <c r="L3556" s="25" t="str">
        <f>IFERROR(MID($D3556,28,7)+0,"")</f>
        <v/>
      </c>
      <c r="M3556" s="25" t="str">
        <f>IF(IFERROR(MID($Q3556,1,7)+0,"")&lt;1130000,IF(INDEX(C:C,MATCH(LEFT(Q3556,7)+0,I:I,0))&lt;1130000,"",INDEX(C:C,MATCH(LEFT(Q3556,7)+0,I:I,0))),IFERROR(MID($Q3556,1,7)+0,""))</f>
        <v/>
      </c>
      <c r="N3556" s="25" t="str">
        <f>IF(IFERROR(MID($Q3556,10,7)+0,"")&lt;1130000,"",IFERROR(MID($Q3556,10,7)+0,""))</f>
        <v/>
      </c>
      <c r="O3556" s="25" t="str">
        <f>IF(IFERROR(MID($Q3556,19,7)+0,"")&lt;1130000,"",IFERROR(MID($Q3556,19,7)+0,""))</f>
        <v/>
      </c>
      <c r="P3556" s="25" t="str">
        <f>IF(M3556="","",IF(N3556="",M3556,M3556&amp;", "&amp;N3556))</f>
        <v/>
      </c>
      <c r="Q3556" s="25"/>
      <c r="R3556" s="25"/>
      <c r="S3556" s="35" t="s">
        <v>104</v>
      </c>
      <c r="T3556" s="34" t="s">
        <v>36</v>
      </c>
      <c r="U3556" s="185">
        <v>2761</v>
      </c>
      <c r="V3556" s="188">
        <v>2761</v>
      </c>
      <c r="W3556" s="189">
        <v>2761</v>
      </c>
      <c r="X3556" s="31">
        <v>2761</v>
      </c>
      <c r="Y3556" s="90">
        <f>IFERROR(ROUND(X3556/W3556-1,2),"")</f>
        <v>0</v>
      </c>
      <c r="Z3556" s="31">
        <f>IF(OR(S3556="VLD MLC components",S3556="VLD MLC pipes",S3556="VLD PEX components",S3556="VLD PEX pipes",S3556="VLD PHC components",S3556="VLD PHC pipes",S3556="Controls VLD"),"По запросу",X3556)</f>
        <v>2761</v>
      </c>
      <c r="AA3556" s="63">
        <f>ROUND(X3556/1.2,3)</f>
        <v>2300.8330000000001</v>
      </c>
      <c r="AB3556" s="23">
        <v>2300.8330000000001</v>
      </c>
      <c r="AC3556" s="190">
        <f>IFERROR(ROUND(AA3556/AB3556-1,2),"")</f>
        <v>0</v>
      </c>
      <c r="AD3556" s="25">
        <v>0.33</v>
      </c>
      <c r="AE3556" s="25">
        <v>1.08E-3</v>
      </c>
      <c r="AF3556" s="25">
        <v>0</v>
      </c>
      <c r="AG3556" s="25" t="s">
        <v>22</v>
      </c>
      <c r="AH3556" s="25">
        <v>0</v>
      </c>
      <c r="AI3556" s="25">
        <v>0</v>
      </c>
      <c r="AJ3556" s="25" t="s">
        <v>20</v>
      </c>
      <c r="AK3556" s="42" t="s">
        <v>19</v>
      </c>
      <c r="AL3556" s="25" t="s">
        <v>20</v>
      </c>
      <c r="AM3556" s="25">
        <v>1</v>
      </c>
      <c r="AN3556" s="25" t="s">
        <v>22</v>
      </c>
      <c r="AO3556" s="25" t="s">
        <v>22</v>
      </c>
      <c r="AP3556" s="25" t="s">
        <v>22</v>
      </c>
      <c r="AQ3556" s="25"/>
      <c r="AR3556" s="94"/>
      <c r="AS3556" s="157" t="s">
        <v>22</v>
      </c>
      <c r="AT3556" s="93">
        <v>42942</v>
      </c>
      <c r="AU3556" s="92" t="s">
        <v>22</v>
      </c>
      <c r="AV3556" s="91" t="s">
        <v>48</v>
      </c>
      <c r="AW3556" s="92" t="s">
        <v>48</v>
      </c>
      <c r="AX3556" s="92" t="s">
        <v>48</v>
      </c>
      <c r="AY3556" s="91" t="s">
        <v>152</v>
      </c>
      <c r="AZ3556" s="23"/>
      <c r="BA3556" s="25">
        <v>0</v>
      </c>
      <c r="BB3556" t="s">
        <v>48</v>
      </c>
      <c r="BC3556" t="e">
        <v>#N/A</v>
      </c>
      <c r="BD3556" t="e">
        <f>IF(Z3556=BC3556,"OK")</f>
        <v>#N/A</v>
      </c>
      <c r="BE3556">
        <v>0.33</v>
      </c>
      <c r="BF3556">
        <v>1.08E-3</v>
      </c>
      <c r="BG3556" t="s">
        <v>22</v>
      </c>
      <c r="BH3556" t="s">
        <v>22</v>
      </c>
      <c r="BI3556" t="s">
        <v>22</v>
      </c>
      <c r="BJ3556">
        <v>0</v>
      </c>
      <c r="BK3556">
        <v>0</v>
      </c>
      <c r="BN3556" s="183"/>
    </row>
    <row r="3557" spans="1:66" ht="25.5" x14ac:dyDescent="0.25">
      <c r="A3557" s="1"/>
      <c r="B3557" s="94">
        <v>3544</v>
      </c>
      <c r="C3557" s="43">
        <v>1000416</v>
      </c>
      <c r="D3557" s="25"/>
      <c r="E3557" s="27" t="s">
        <v>1950</v>
      </c>
      <c r="F3557" s="213" t="s">
        <v>21</v>
      </c>
      <c r="G3557" s="28"/>
      <c r="H3557" s="46" t="str">
        <f>IFERROR(IFERROR(IF(SEARCH("Usystems",$E3557)&gt;0,"Usystems"),IF(SEARCH("RIIFO",$E3557)&gt;0,"RIIFO","Uponor")),"Uponor")</f>
        <v>Uponor</v>
      </c>
      <c r="I3557" s="25" t="str">
        <f>IFERROR(MID($D3557,1,7)+0,"")</f>
        <v/>
      </c>
      <c r="J3557" s="25" t="str">
        <f>IFERROR(MID($D3557,10,7)+0,"")</f>
        <v/>
      </c>
      <c r="K3557" s="25" t="str">
        <f>IFERROR(MID($D3557,19,7)+0,"")</f>
        <v/>
      </c>
      <c r="L3557" s="25" t="str">
        <f>IFERROR(MID($D3557,28,7)+0,"")</f>
        <v/>
      </c>
      <c r="M3557" s="25" t="str">
        <f>IF(IFERROR(MID($Q3557,1,7)+0,"")&lt;1130000,IF(INDEX(C:C,MATCH(LEFT(Q3557,7)+0,I:I,0))&lt;1130000,"",INDEX(C:C,MATCH(LEFT(Q3557,7)+0,I:I,0))),IFERROR(MID($Q3557,1,7)+0,""))</f>
        <v/>
      </c>
      <c r="N3557" s="25" t="str">
        <f>IF(IFERROR(MID($Q3557,10,7)+0,"")&lt;1130000,"",IFERROR(MID($Q3557,10,7)+0,""))</f>
        <v/>
      </c>
      <c r="O3557" s="25" t="str">
        <f>IF(IFERROR(MID($Q3557,19,7)+0,"")&lt;1130000,"",IFERROR(MID($Q3557,19,7)+0,""))</f>
        <v/>
      </c>
      <c r="P3557" s="25" t="str">
        <f>IF(M3557="","",IF(N3557="",M3557,M3557&amp;", "&amp;N3557))</f>
        <v/>
      </c>
      <c r="Q3557" s="25"/>
      <c r="R3557" s="25"/>
      <c r="S3557" s="35" t="s">
        <v>104</v>
      </c>
      <c r="T3557" s="34" t="s">
        <v>36</v>
      </c>
      <c r="U3557" s="185">
        <v>3650</v>
      </c>
      <c r="V3557" s="188">
        <v>3650</v>
      </c>
      <c r="W3557" s="189">
        <v>3650</v>
      </c>
      <c r="X3557" s="31">
        <v>3650</v>
      </c>
      <c r="Y3557" s="90">
        <f>IFERROR(ROUND(X3557/W3557-1,2),"")</f>
        <v>0</v>
      </c>
      <c r="Z3557" s="31">
        <f>IF(OR(S3557="VLD MLC components",S3557="VLD MLC pipes",S3557="VLD PEX components",S3557="VLD PEX pipes",S3557="VLD PHC components",S3557="VLD PHC pipes",S3557="Controls VLD"),"По запросу",X3557)</f>
        <v>3650</v>
      </c>
      <c r="AA3557" s="63">
        <f>ROUND(X3557/1.2,3)</f>
        <v>3041.6669999999999</v>
      </c>
      <c r="AB3557" s="23">
        <v>3041.6669999999999</v>
      </c>
      <c r="AC3557" s="190">
        <f>IFERROR(ROUND(AA3557/AB3557-1,2),"")</f>
        <v>0</v>
      </c>
      <c r="AD3557" s="25">
        <v>0.47</v>
      </c>
      <c r="AE3557" s="25">
        <v>2.0249999999999999E-3</v>
      </c>
      <c r="AF3557" s="25">
        <v>0</v>
      </c>
      <c r="AG3557" s="25" t="s">
        <v>22</v>
      </c>
      <c r="AH3557" s="25">
        <v>0</v>
      </c>
      <c r="AI3557" s="25">
        <v>0</v>
      </c>
      <c r="AJ3557" s="25" t="s">
        <v>20</v>
      </c>
      <c r="AK3557" s="42" t="s">
        <v>19</v>
      </c>
      <c r="AL3557" s="25" t="s">
        <v>20</v>
      </c>
      <c r="AM3557" s="25">
        <v>1</v>
      </c>
      <c r="AN3557" s="25" t="s">
        <v>22</v>
      </c>
      <c r="AO3557" s="25" t="s">
        <v>22</v>
      </c>
      <c r="AP3557" s="25" t="s">
        <v>22</v>
      </c>
      <c r="AQ3557" s="25"/>
      <c r="AR3557" s="94"/>
      <c r="AS3557" s="157" t="s">
        <v>22</v>
      </c>
      <c r="AT3557" s="93">
        <v>42942</v>
      </c>
      <c r="AU3557" s="92" t="s">
        <v>22</v>
      </c>
      <c r="AV3557" s="91" t="s">
        <v>48</v>
      </c>
      <c r="AW3557" s="92" t="s">
        <v>48</v>
      </c>
      <c r="AX3557" s="92" t="s">
        <v>48</v>
      </c>
      <c r="AY3557" s="91" t="s">
        <v>152</v>
      </c>
      <c r="AZ3557" s="23"/>
      <c r="BA3557" s="25">
        <v>0</v>
      </c>
      <c r="BB3557" t="s">
        <v>48</v>
      </c>
      <c r="BC3557" t="e">
        <v>#N/A</v>
      </c>
      <c r="BD3557" t="e">
        <f>IF(Z3557=BC3557,"OK")</f>
        <v>#N/A</v>
      </c>
      <c r="BE3557">
        <v>0.47</v>
      </c>
      <c r="BF3557">
        <v>2.0249999999999999E-3</v>
      </c>
      <c r="BG3557" t="s">
        <v>22</v>
      </c>
      <c r="BH3557" t="s">
        <v>22</v>
      </c>
      <c r="BI3557" t="s">
        <v>22</v>
      </c>
      <c r="BJ3557">
        <v>0</v>
      </c>
      <c r="BK3557">
        <v>0</v>
      </c>
      <c r="BN3557" s="183"/>
    </row>
    <row r="3558" spans="1:66" ht="25.5" x14ac:dyDescent="0.25">
      <c r="A3558" s="1"/>
      <c r="B3558" s="94">
        <v>3545</v>
      </c>
      <c r="C3558" s="43">
        <v>1000417</v>
      </c>
      <c r="D3558" s="25"/>
      <c r="E3558" s="27" t="s">
        <v>1949</v>
      </c>
      <c r="F3558" s="213" t="s">
        <v>21</v>
      </c>
      <c r="G3558" s="28"/>
      <c r="H3558" s="46" t="str">
        <f>IFERROR(IFERROR(IF(SEARCH("Usystems",$E3558)&gt;0,"Usystems"),IF(SEARCH("RIIFO",$E3558)&gt;0,"RIIFO","Uponor")),"Uponor")</f>
        <v>Uponor</v>
      </c>
      <c r="I3558" s="25" t="str">
        <f>IFERROR(MID($D3558,1,7)+0,"")</f>
        <v/>
      </c>
      <c r="J3558" s="25" t="str">
        <f>IFERROR(MID($D3558,10,7)+0,"")</f>
        <v/>
      </c>
      <c r="K3558" s="25" t="str">
        <f>IFERROR(MID($D3558,19,7)+0,"")</f>
        <v/>
      </c>
      <c r="L3558" s="25" t="str">
        <f>IFERROR(MID($D3558,28,7)+0,"")</f>
        <v/>
      </c>
      <c r="M3558" s="25" t="str">
        <f>IF(IFERROR(MID($Q3558,1,7)+0,"")&lt;1130000,IF(INDEX(C:C,MATCH(LEFT(Q3558,7)+0,I:I,0))&lt;1130000,"",INDEX(C:C,MATCH(LEFT(Q3558,7)+0,I:I,0))),IFERROR(MID($Q3558,1,7)+0,""))</f>
        <v/>
      </c>
      <c r="N3558" s="25" t="str">
        <f>IF(IFERROR(MID($Q3558,10,7)+0,"")&lt;1130000,"",IFERROR(MID($Q3558,10,7)+0,""))</f>
        <v/>
      </c>
      <c r="O3558" s="25" t="str">
        <f>IF(IFERROR(MID($Q3558,19,7)+0,"")&lt;1130000,"",IFERROR(MID($Q3558,19,7)+0,""))</f>
        <v/>
      </c>
      <c r="P3558" s="25" t="str">
        <f>IF(M3558="","",IF(N3558="",M3558,M3558&amp;", "&amp;N3558))</f>
        <v/>
      </c>
      <c r="Q3558" s="25"/>
      <c r="R3558" s="25"/>
      <c r="S3558" s="35" t="s">
        <v>104</v>
      </c>
      <c r="T3558" s="34" t="s">
        <v>36</v>
      </c>
      <c r="U3558" s="185">
        <v>4110</v>
      </c>
      <c r="V3558" s="188">
        <v>4110</v>
      </c>
      <c r="W3558" s="189">
        <v>4110</v>
      </c>
      <c r="X3558" s="31">
        <v>4110</v>
      </c>
      <c r="Y3558" s="90">
        <f>IFERROR(ROUND(X3558/W3558-1,2),"")</f>
        <v>0</v>
      </c>
      <c r="Z3558" s="31">
        <f>IF(OR(S3558="VLD MLC components",S3558="VLD MLC pipes",S3558="VLD PEX components",S3558="VLD PEX pipes",S3558="VLD PHC components",S3558="VLD PHC pipes",S3558="Controls VLD"),"По запросу",X3558)</f>
        <v>4110</v>
      </c>
      <c r="AA3558" s="63">
        <f>ROUND(X3558/1.2,3)</f>
        <v>3425</v>
      </c>
      <c r="AB3558" s="23">
        <v>3425</v>
      </c>
      <c r="AC3558" s="190">
        <f>IFERROR(ROUND(AA3558/AB3558-1,2),"")</f>
        <v>0</v>
      </c>
      <c r="AD3558" s="25">
        <v>0.66</v>
      </c>
      <c r="AE3558" s="25">
        <v>2.3140000000000001E-3</v>
      </c>
      <c r="AF3558" s="25">
        <v>0</v>
      </c>
      <c r="AG3558" s="25" t="s">
        <v>22</v>
      </c>
      <c r="AH3558" s="25">
        <v>0</v>
      </c>
      <c r="AI3558" s="25">
        <v>0</v>
      </c>
      <c r="AJ3558" s="25" t="s">
        <v>20</v>
      </c>
      <c r="AK3558" s="42" t="s">
        <v>19</v>
      </c>
      <c r="AL3558" s="25" t="s">
        <v>20</v>
      </c>
      <c r="AM3558" s="25">
        <v>1</v>
      </c>
      <c r="AN3558" s="25" t="s">
        <v>22</v>
      </c>
      <c r="AO3558" s="25" t="s">
        <v>22</v>
      </c>
      <c r="AP3558" s="25" t="s">
        <v>22</v>
      </c>
      <c r="AQ3558" s="25"/>
      <c r="AR3558" s="94"/>
      <c r="AS3558" s="157" t="s">
        <v>22</v>
      </c>
      <c r="AT3558" s="93">
        <v>42942</v>
      </c>
      <c r="AU3558" s="92" t="s">
        <v>22</v>
      </c>
      <c r="AV3558" s="91" t="s">
        <v>48</v>
      </c>
      <c r="AW3558" s="92" t="s">
        <v>48</v>
      </c>
      <c r="AX3558" s="92" t="s">
        <v>48</v>
      </c>
      <c r="AY3558" s="91" t="s">
        <v>152</v>
      </c>
      <c r="AZ3558" s="23"/>
      <c r="BA3558" s="25">
        <v>0</v>
      </c>
      <c r="BB3558" t="s">
        <v>48</v>
      </c>
      <c r="BC3558" t="e">
        <v>#N/A</v>
      </c>
      <c r="BD3558" t="e">
        <f>IF(Z3558=BC3558,"OK")</f>
        <v>#N/A</v>
      </c>
      <c r="BE3558">
        <v>0.66</v>
      </c>
      <c r="BF3558">
        <v>2.3140000000000001E-3</v>
      </c>
      <c r="BG3558" t="s">
        <v>22</v>
      </c>
      <c r="BH3558" t="s">
        <v>22</v>
      </c>
      <c r="BI3558" t="s">
        <v>22</v>
      </c>
      <c r="BJ3558">
        <v>0</v>
      </c>
      <c r="BK3558">
        <v>0</v>
      </c>
      <c r="BN3558" s="183"/>
    </row>
    <row r="3559" spans="1:66" ht="25.5" x14ac:dyDescent="0.25">
      <c r="A3559" s="1"/>
      <c r="B3559" s="94">
        <v>3546</v>
      </c>
      <c r="C3559" s="43">
        <v>1000418</v>
      </c>
      <c r="D3559" s="25"/>
      <c r="E3559" s="27" t="s">
        <v>1948</v>
      </c>
      <c r="F3559" s="213" t="s">
        <v>21</v>
      </c>
      <c r="G3559" s="28"/>
      <c r="H3559" s="46" t="str">
        <f>IFERROR(IFERROR(IF(SEARCH("Usystems",$E3559)&gt;0,"Usystems"),IF(SEARCH("RIIFO",$E3559)&gt;0,"RIIFO","Uponor")),"Uponor")</f>
        <v>Uponor</v>
      </c>
      <c r="I3559" s="25" t="str">
        <f>IFERROR(MID($D3559,1,7)+0,"")</f>
        <v/>
      </c>
      <c r="J3559" s="25" t="str">
        <f>IFERROR(MID($D3559,10,7)+0,"")</f>
        <v/>
      </c>
      <c r="K3559" s="25" t="str">
        <f>IFERROR(MID($D3559,19,7)+0,"")</f>
        <v/>
      </c>
      <c r="L3559" s="25" t="str">
        <f>IFERROR(MID($D3559,28,7)+0,"")</f>
        <v/>
      </c>
      <c r="M3559" s="25" t="str">
        <f>IF(IFERROR(MID($Q3559,1,7)+0,"")&lt;1130000,IF(INDEX(C:C,MATCH(LEFT(Q3559,7)+0,I:I,0))&lt;1130000,"",INDEX(C:C,MATCH(LEFT(Q3559,7)+0,I:I,0))),IFERROR(MID($Q3559,1,7)+0,""))</f>
        <v/>
      </c>
      <c r="N3559" s="25" t="str">
        <f>IF(IFERROR(MID($Q3559,10,7)+0,"")&lt;1130000,"",IFERROR(MID($Q3559,10,7)+0,""))</f>
        <v/>
      </c>
      <c r="O3559" s="25" t="str">
        <f>IF(IFERROR(MID($Q3559,19,7)+0,"")&lt;1130000,"",IFERROR(MID($Q3559,19,7)+0,""))</f>
        <v/>
      </c>
      <c r="P3559" s="25" t="str">
        <f>IF(M3559="","",IF(N3559="",M3559,M3559&amp;", "&amp;N3559))</f>
        <v/>
      </c>
      <c r="Q3559" s="25"/>
      <c r="R3559" s="25"/>
      <c r="S3559" s="35" t="s">
        <v>104</v>
      </c>
      <c r="T3559" s="34" t="s">
        <v>36</v>
      </c>
      <c r="U3559" s="185">
        <v>5588</v>
      </c>
      <c r="V3559" s="188">
        <v>5588</v>
      </c>
      <c r="W3559" s="189">
        <v>5588</v>
      </c>
      <c r="X3559" s="31">
        <v>5588</v>
      </c>
      <c r="Y3559" s="90">
        <f>IFERROR(ROUND(X3559/W3559-1,2),"")</f>
        <v>0</v>
      </c>
      <c r="Z3559" s="31">
        <f>IF(OR(S3559="VLD MLC components",S3559="VLD MLC pipes",S3559="VLD PEX components",S3559="VLD PEX pipes",S3559="VLD PHC components",S3559="VLD PHC pipes",S3559="Controls VLD"),"По запросу",X3559)</f>
        <v>5588</v>
      </c>
      <c r="AA3559" s="63">
        <f>ROUND(X3559/1.2,3)</f>
        <v>4656.6670000000004</v>
      </c>
      <c r="AB3559" s="23">
        <v>4656.6670000000004</v>
      </c>
      <c r="AC3559" s="190">
        <f>IFERROR(ROUND(AA3559/AB3559-1,2),"")</f>
        <v>0</v>
      </c>
      <c r="AD3559" s="25">
        <v>1.07</v>
      </c>
      <c r="AE3559" s="25">
        <v>4.0359999999999997E-3</v>
      </c>
      <c r="AF3559" s="25">
        <v>0</v>
      </c>
      <c r="AG3559" s="25" t="s">
        <v>22</v>
      </c>
      <c r="AH3559" s="25">
        <v>0</v>
      </c>
      <c r="AI3559" s="25">
        <v>0</v>
      </c>
      <c r="AJ3559" s="25" t="s">
        <v>20</v>
      </c>
      <c r="AK3559" s="42" t="s">
        <v>19</v>
      </c>
      <c r="AL3559" s="25" t="s">
        <v>20</v>
      </c>
      <c r="AM3559" s="25">
        <v>1</v>
      </c>
      <c r="AN3559" s="25" t="s">
        <v>22</v>
      </c>
      <c r="AO3559" s="25" t="s">
        <v>22</v>
      </c>
      <c r="AP3559" s="25" t="s">
        <v>22</v>
      </c>
      <c r="AQ3559" s="25"/>
      <c r="AR3559" s="94"/>
      <c r="AS3559" s="157" t="s">
        <v>22</v>
      </c>
      <c r="AT3559" s="93">
        <v>42942</v>
      </c>
      <c r="AU3559" s="92" t="s">
        <v>22</v>
      </c>
      <c r="AV3559" s="91" t="s">
        <v>48</v>
      </c>
      <c r="AW3559" s="92" t="s">
        <v>48</v>
      </c>
      <c r="AX3559" s="92" t="s">
        <v>48</v>
      </c>
      <c r="AY3559" s="91" t="s">
        <v>152</v>
      </c>
      <c r="AZ3559" s="23"/>
      <c r="BA3559" s="25">
        <v>0</v>
      </c>
      <c r="BB3559" t="s">
        <v>48</v>
      </c>
      <c r="BC3559" t="e">
        <v>#N/A</v>
      </c>
      <c r="BD3559" t="e">
        <f>IF(Z3559=BC3559,"OK")</f>
        <v>#N/A</v>
      </c>
      <c r="BE3559">
        <v>1.07</v>
      </c>
      <c r="BF3559">
        <v>4.0359999999999997E-3</v>
      </c>
      <c r="BG3559" t="s">
        <v>22</v>
      </c>
      <c r="BH3559" t="s">
        <v>22</v>
      </c>
      <c r="BI3559" t="s">
        <v>22</v>
      </c>
      <c r="BJ3559">
        <v>0</v>
      </c>
      <c r="BK3559">
        <v>0</v>
      </c>
      <c r="BN3559" s="183"/>
    </row>
    <row r="3560" spans="1:66" ht="25.5" x14ac:dyDescent="0.25">
      <c r="A3560" s="1"/>
      <c r="B3560" s="94">
        <v>3547</v>
      </c>
      <c r="C3560" s="43">
        <v>1000419</v>
      </c>
      <c r="D3560" s="25"/>
      <c r="E3560" s="27" t="s">
        <v>1947</v>
      </c>
      <c r="F3560" s="213" t="s">
        <v>21</v>
      </c>
      <c r="G3560" s="28"/>
      <c r="H3560" s="46" t="str">
        <f>IFERROR(IFERROR(IF(SEARCH("Usystems",$E3560)&gt;0,"Usystems"),IF(SEARCH("RIIFO",$E3560)&gt;0,"RIIFO","Uponor")),"Uponor")</f>
        <v>Uponor</v>
      </c>
      <c r="I3560" s="25" t="str">
        <f>IFERROR(MID($D3560,1,7)+0,"")</f>
        <v/>
      </c>
      <c r="J3560" s="25" t="str">
        <f>IFERROR(MID($D3560,10,7)+0,"")</f>
        <v/>
      </c>
      <c r="K3560" s="25" t="str">
        <f>IFERROR(MID($D3560,19,7)+0,"")</f>
        <v/>
      </c>
      <c r="L3560" s="25" t="str">
        <f>IFERROR(MID($D3560,28,7)+0,"")</f>
        <v/>
      </c>
      <c r="M3560" s="25" t="str">
        <f>IF(IFERROR(MID($Q3560,1,7)+0,"")&lt;1130000,IF(INDEX(C:C,MATCH(LEFT(Q3560,7)+0,I:I,0))&lt;1130000,"",INDEX(C:C,MATCH(LEFT(Q3560,7)+0,I:I,0))),IFERROR(MID($Q3560,1,7)+0,""))</f>
        <v/>
      </c>
      <c r="N3560" s="25" t="str">
        <f>IF(IFERROR(MID($Q3560,10,7)+0,"")&lt;1130000,"",IFERROR(MID($Q3560,10,7)+0,""))</f>
        <v/>
      </c>
      <c r="O3560" s="25" t="str">
        <f>IF(IFERROR(MID($Q3560,19,7)+0,"")&lt;1130000,"",IFERROR(MID($Q3560,19,7)+0,""))</f>
        <v/>
      </c>
      <c r="P3560" s="25" t="str">
        <f>IF(M3560="","",IF(N3560="",M3560,M3560&amp;", "&amp;N3560))</f>
        <v/>
      </c>
      <c r="Q3560" s="25"/>
      <c r="R3560" s="25"/>
      <c r="S3560" s="35" t="s">
        <v>104</v>
      </c>
      <c r="T3560" s="34" t="s">
        <v>36</v>
      </c>
      <c r="U3560" s="185">
        <v>7098</v>
      </c>
      <c r="V3560" s="188">
        <v>7098</v>
      </c>
      <c r="W3560" s="189">
        <v>7098</v>
      </c>
      <c r="X3560" s="31">
        <v>7098</v>
      </c>
      <c r="Y3560" s="90">
        <f>IFERROR(ROUND(X3560/W3560-1,2),"")</f>
        <v>0</v>
      </c>
      <c r="Z3560" s="31">
        <f>IF(OR(S3560="VLD MLC components",S3560="VLD MLC pipes",S3560="VLD PEX components",S3560="VLD PEX pipes",S3560="VLD PHC components",S3560="VLD PHC pipes",S3560="Controls VLD"),"По запросу",X3560)</f>
        <v>7098</v>
      </c>
      <c r="AA3560" s="63">
        <f>ROUND(X3560/1.2,3)</f>
        <v>5915</v>
      </c>
      <c r="AB3560" s="23">
        <v>5915</v>
      </c>
      <c r="AC3560" s="190">
        <f>IFERROR(ROUND(AA3560/AB3560-1,2),"")</f>
        <v>0</v>
      </c>
      <c r="AD3560" s="25">
        <v>1.35</v>
      </c>
      <c r="AE3560" s="25">
        <v>5.5500000000000002E-3</v>
      </c>
      <c r="AF3560" s="25">
        <v>0</v>
      </c>
      <c r="AG3560" s="25" t="s">
        <v>22</v>
      </c>
      <c r="AH3560" s="25">
        <v>0</v>
      </c>
      <c r="AI3560" s="25">
        <v>0</v>
      </c>
      <c r="AJ3560" s="25" t="s">
        <v>20</v>
      </c>
      <c r="AK3560" s="42" t="s">
        <v>19</v>
      </c>
      <c r="AL3560" s="25" t="s">
        <v>20</v>
      </c>
      <c r="AM3560" s="25">
        <v>1</v>
      </c>
      <c r="AN3560" s="25" t="s">
        <v>22</v>
      </c>
      <c r="AO3560" s="25" t="s">
        <v>22</v>
      </c>
      <c r="AP3560" s="25" t="s">
        <v>22</v>
      </c>
      <c r="AQ3560" s="25"/>
      <c r="AR3560" s="94"/>
      <c r="AS3560" s="157" t="s">
        <v>22</v>
      </c>
      <c r="AT3560" s="93">
        <v>42942</v>
      </c>
      <c r="AU3560" s="92" t="s">
        <v>22</v>
      </c>
      <c r="AV3560" s="91" t="s">
        <v>48</v>
      </c>
      <c r="AW3560" s="92" t="s">
        <v>48</v>
      </c>
      <c r="AX3560" s="92" t="s">
        <v>48</v>
      </c>
      <c r="AY3560" s="91" t="s">
        <v>152</v>
      </c>
      <c r="AZ3560" s="23"/>
      <c r="BA3560" s="25">
        <v>0</v>
      </c>
      <c r="BB3560" t="s">
        <v>48</v>
      </c>
      <c r="BC3560" t="e">
        <v>#N/A</v>
      </c>
      <c r="BD3560" t="e">
        <f>IF(Z3560=BC3560,"OK")</f>
        <v>#N/A</v>
      </c>
      <c r="BE3560">
        <v>1.35</v>
      </c>
      <c r="BF3560">
        <v>5.5500000000000002E-3</v>
      </c>
      <c r="BG3560" t="s">
        <v>22</v>
      </c>
      <c r="BH3560" t="s">
        <v>22</v>
      </c>
      <c r="BI3560" t="s">
        <v>22</v>
      </c>
      <c r="BJ3560">
        <v>0</v>
      </c>
      <c r="BK3560">
        <v>0</v>
      </c>
      <c r="BN3560" s="183"/>
    </row>
    <row r="3561" spans="1:66" ht="25.5" x14ac:dyDescent="0.25">
      <c r="A3561" s="1"/>
      <c r="B3561" s="94">
        <v>3548</v>
      </c>
      <c r="C3561" s="43">
        <v>1000420</v>
      </c>
      <c r="D3561" s="25"/>
      <c r="E3561" s="27" t="s">
        <v>1946</v>
      </c>
      <c r="F3561" s="213" t="s">
        <v>21</v>
      </c>
      <c r="G3561" s="28"/>
      <c r="H3561" s="46" t="str">
        <f>IFERROR(IFERROR(IF(SEARCH("Usystems",$E3561)&gt;0,"Usystems"),IF(SEARCH("RIIFO",$E3561)&gt;0,"RIIFO","Uponor")),"Uponor")</f>
        <v>Uponor</v>
      </c>
      <c r="I3561" s="25" t="str">
        <f>IFERROR(MID($D3561,1,7)+0,"")</f>
        <v/>
      </c>
      <c r="J3561" s="25" t="str">
        <f>IFERROR(MID($D3561,10,7)+0,"")</f>
        <v/>
      </c>
      <c r="K3561" s="25" t="str">
        <f>IFERROR(MID($D3561,19,7)+0,"")</f>
        <v/>
      </c>
      <c r="L3561" s="25" t="str">
        <f>IFERROR(MID($D3561,28,7)+0,"")</f>
        <v/>
      </c>
      <c r="M3561" s="25" t="str">
        <f>IF(IFERROR(MID($Q3561,1,7)+0,"")&lt;1130000,IF(INDEX(C:C,MATCH(LEFT(Q3561,7)+0,I:I,0))&lt;1130000,"",INDEX(C:C,MATCH(LEFT(Q3561,7)+0,I:I,0))),IFERROR(MID($Q3561,1,7)+0,""))</f>
        <v/>
      </c>
      <c r="N3561" s="25" t="str">
        <f>IF(IFERROR(MID($Q3561,10,7)+0,"")&lt;1130000,"",IFERROR(MID($Q3561,10,7)+0,""))</f>
        <v/>
      </c>
      <c r="O3561" s="25" t="str">
        <f>IF(IFERROR(MID($Q3561,19,7)+0,"")&lt;1130000,"",IFERROR(MID($Q3561,19,7)+0,""))</f>
        <v/>
      </c>
      <c r="P3561" s="25" t="str">
        <f>IF(M3561="","",IF(N3561="",M3561,M3561&amp;", "&amp;N3561))</f>
        <v/>
      </c>
      <c r="Q3561" s="25"/>
      <c r="R3561" s="25"/>
      <c r="S3561" s="35" t="s">
        <v>104</v>
      </c>
      <c r="T3561" s="34" t="s">
        <v>36</v>
      </c>
      <c r="U3561" s="185">
        <v>10114</v>
      </c>
      <c r="V3561" s="188">
        <v>10114</v>
      </c>
      <c r="W3561" s="189">
        <v>10114</v>
      </c>
      <c r="X3561" s="31">
        <v>10114</v>
      </c>
      <c r="Y3561" s="90">
        <f>IFERROR(ROUND(X3561/W3561-1,2),"")</f>
        <v>0</v>
      </c>
      <c r="Z3561" s="31">
        <f>IF(OR(S3561="VLD MLC components",S3561="VLD MLC pipes",S3561="VLD PEX components",S3561="VLD PEX pipes",S3561="VLD PHC components",S3561="VLD PHC pipes",S3561="Controls VLD"),"По запросу",X3561)</f>
        <v>10114</v>
      </c>
      <c r="AA3561" s="63">
        <f>ROUND(X3561/1.2,3)</f>
        <v>8428.3330000000005</v>
      </c>
      <c r="AB3561" s="23">
        <v>8428.3330000000005</v>
      </c>
      <c r="AC3561" s="190">
        <f>IFERROR(ROUND(AA3561/AB3561-1,2),"")</f>
        <v>0</v>
      </c>
      <c r="AD3561" s="25">
        <v>1.92</v>
      </c>
      <c r="AE3561" s="25">
        <v>1E-3</v>
      </c>
      <c r="AF3561" s="25">
        <v>0</v>
      </c>
      <c r="AG3561" s="25" t="s">
        <v>22</v>
      </c>
      <c r="AH3561" s="25">
        <v>0</v>
      </c>
      <c r="AI3561" s="25">
        <v>0</v>
      </c>
      <c r="AJ3561" s="25" t="s">
        <v>20</v>
      </c>
      <c r="AK3561" s="42" t="s">
        <v>19</v>
      </c>
      <c r="AL3561" s="25" t="s">
        <v>20</v>
      </c>
      <c r="AM3561" s="25">
        <v>1</v>
      </c>
      <c r="AN3561" s="25" t="s">
        <v>22</v>
      </c>
      <c r="AO3561" s="25" t="s">
        <v>22</v>
      </c>
      <c r="AP3561" s="25" t="s">
        <v>22</v>
      </c>
      <c r="AQ3561" s="25"/>
      <c r="AR3561" s="94"/>
      <c r="AS3561" s="157" t="s">
        <v>22</v>
      </c>
      <c r="AT3561" s="93">
        <v>42942</v>
      </c>
      <c r="AU3561" s="92" t="s">
        <v>22</v>
      </c>
      <c r="AV3561" s="91" t="s">
        <v>48</v>
      </c>
      <c r="AW3561" s="92" t="s">
        <v>48</v>
      </c>
      <c r="AX3561" s="92" t="s">
        <v>48</v>
      </c>
      <c r="AY3561" s="91" t="s">
        <v>152</v>
      </c>
      <c r="AZ3561" s="23"/>
      <c r="BA3561" s="25">
        <v>0</v>
      </c>
      <c r="BB3561" t="s">
        <v>48</v>
      </c>
      <c r="BC3561" t="e">
        <v>#N/A</v>
      </c>
      <c r="BD3561" t="e">
        <f>IF(Z3561=BC3561,"OK")</f>
        <v>#N/A</v>
      </c>
      <c r="BE3561">
        <v>1.92</v>
      </c>
      <c r="BF3561">
        <v>1E-3</v>
      </c>
      <c r="BG3561" t="s">
        <v>22</v>
      </c>
      <c r="BH3561" t="s">
        <v>22</v>
      </c>
      <c r="BI3561" t="s">
        <v>22</v>
      </c>
      <c r="BJ3561">
        <v>0</v>
      </c>
      <c r="BK3561">
        <v>0</v>
      </c>
      <c r="BN3561" s="183"/>
    </row>
    <row r="3562" spans="1:66" ht="25.5" x14ac:dyDescent="0.25">
      <c r="A3562" s="1"/>
      <c r="B3562" s="94">
        <v>3549</v>
      </c>
      <c r="C3562" s="43">
        <v>1000421</v>
      </c>
      <c r="D3562" s="25"/>
      <c r="E3562" s="27" t="s">
        <v>1945</v>
      </c>
      <c r="F3562" s="213" t="s">
        <v>21</v>
      </c>
      <c r="G3562" s="41" t="s">
        <v>585</v>
      </c>
      <c r="H3562" s="46" t="str">
        <f>IFERROR(IFERROR(IF(SEARCH("Usystems",$E3562)&gt;0,"Usystems"),IF(SEARCH("RIIFO",$E3562)&gt;0,"RIIFO","Uponor")),"Uponor")</f>
        <v>Uponor</v>
      </c>
      <c r="I3562" s="25" t="str">
        <f>IFERROR(MID($D3562,1,7)+0,"")</f>
        <v/>
      </c>
      <c r="J3562" s="25" t="str">
        <f>IFERROR(MID($D3562,10,7)+0,"")</f>
        <v/>
      </c>
      <c r="K3562" s="25" t="str">
        <f>IFERROR(MID($D3562,19,7)+0,"")</f>
        <v/>
      </c>
      <c r="L3562" s="25" t="str">
        <f>IFERROR(MID($D3562,28,7)+0,"")</f>
        <v/>
      </c>
      <c r="M3562" s="25" t="str">
        <f>IF(IFERROR(MID($Q3562,1,7)+0,"")&lt;1130000,IF(INDEX(C:C,MATCH(LEFT(Q3562,7)+0,I:I,0))&lt;1130000,"",INDEX(C:C,MATCH(LEFT(Q3562,7)+0,I:I,0))),IFERROR(MID($Q3562,1,7)+0,""))</f>
        <v/>
      </c>
      <c r="N3562" s="25" t="str">
        <f>IF(IFERROR(MID($Q3562,10,7)+0,"")&lt;1130000,"",IFERROR(MID($Q3562,10,7)+0,""))</f>
        <v/>
      </c>
      <c r="O3562" s="25" t="str">
        <f>IF(IFERROR(MID($Q3562,19,7)+0,"")&lt;1130000,"",IFERROR(MID($Q3562,19,7)+0,""))</f>
        <v/>
      </c>
      <c r="P3562" s="25" t="str">
        <f>IF(M3562="","",IF(N3562="",M3562,M3562&amp;", "&amp;N3562))</f>
        <v/>
      </c>
      <c r="Q3562" s="25"/>
      <c r="R3562" s="25"/>
      <c r="S3562" s="35" t="s">
        <v>104</v>
      </c>
      <c r="T3562" s="34" t="s">
        <v>36</v>
      </c>
      <c r="U3562" s="185">
        <v>11181</v>
      </c>
      <c r="V3562" s="188">
        <v>11181</v>
      </c>
      <c r="W3562" s="189">
        <v>11181</v>
      </c>
      <c r="X3562" s="31">
        <v>11181</v>
      </c>
      <c r="Y3562" s="90">
        <f>IFERROR(ROUND(X3562/W3562-1,2),"")</f>
        <v>0</v>
      </c>
      <c r="Z3562" s="31">
        <f>IF(OR(S3562="VLD MLC components",S3562="VLD MLC pipes",S3562="VLD PEX components",S3562="VLD PEX pipes",S3562="VLD PHC components",S3562="VLD PHC pipes",S3562="Controls VLD"),"По запросу",X3562)</f>
        <v>11181</v>
      </c>
      <c r="AA3562" s="63">
        <f>ROUND(X3562/1.2,3)</f>
        <v>9317.5</v>
      </c>
      <c r="AB3562" s="23">
        <v>9317.5</v>
      </c>
      <c r="AC3562" s="190">
        <f>IFERROR(ROUND(AA3562/AB3562-1,2),"")</f>
        <v>0</v>
      </c>
      <c r="AD3562" s="25">
        <v>2.84</v>
      </c>
      <c r="AE3562" s="25">
        <v>1.2500000000000001E-2</v>
      </c>
      <c r="AF3562" s="25">
        <v>2</v>
      </c>
      <c r="AG3562" s="25">
        <v>2</v>
      </c>
      <c r="AH3562" s="25">
        <v>2</v>
      </c>
      <c r="AI3562" s="25">
        <v>2</v>
      </c>
      <c r="AJ3562" s="25" t="s">
        <v>20</v>
      </c>
      <c r="AK3562" s="22" t="s">
        <v>20</v>
      </c>
      <c r="AL3562" s="25" t="s">
        <v>20</v>
      </c>
      <c r="AM3562" s="25">
        <v>1</v>
      </c>
      <c r="AN3562" s="25" t="s">
        <v>22</v>
      </c>
      <c r="AO3562" s="25" t="s">
        <v>22</v>
      </c>
      <c r="AP3562" s="25" t="s">
        <v>22</v>
      </c>
      <c r="AQ3562" s="25"/>
      <c r="AR3562" s="94"/>
      <c r="AS3562" s="157">
        <v>2</v>
      </c>
      <c r="AT3562" s="93">
        <v>42846</v>
      </c>
      <c r="AU3562" s="92" t="s">
        <v>22</v>
      </c>
      <c r="AV3562" s="91" t="s">
        <v>152</v>
      </c>
      <c r="AW3562" s="92" t="s">
        <v>152</v>
      </c>
      <c r="AX3562" s="92" t="s">
        <v>48</v>
      </c>
      <c r="AY3562" s="91" t="s">
        <v>152</v>
      </c>
      <c r="AZ3562" s="23"/>
      <c r="BA3562" s="25" t="s">
        <v>1944</v>
      </c>
      <c r="BB3562" t="s">
        <v>25</v>
      </c>
      <c r="BC3562">
        <v>11181</v>
      </c>
      <c r="BD3562" t="str">
        <f>IF(Z3562=BC3562,"OK")</f>
        <v>OK</v>
      </c>
      <c r="BE3562">
        <v>2.84</v>
      </c>
      <c r="BF3562">
        <v>1.2500000000000001E-2</v>
      </c>
      <c r="BG3562" t="s">
        <v>22</v>
      </c>
      <c r="BH3562" t="s">
        <v>22</v>
      </c>
      <c r="BI3562" t="s">
        <v>22</v>
      </c>
      <c r="BJ3562">
        <v>0</v>
      </c>
      <c r="BK3562">
        <v>0</v>
      </c>
      <c r="BN3562" s="183"/>
    </row>
    <row r="3563" spans="1:66" ht="25.5" x14ac:dyDescent="0.25">
      <c r="A3563" s="1"/>
      <c r="B3563" s="94">
        <v>3550</v>
      </c>
      <c r="C3563" s="43">
        <v>1000546</v>
      </c>
      <c r="D3563" s="25"/>
      <c r="E3563" s="27" t="s">
        <v>1943</v>
      </c>
      <c r="F3563" s="213" t="s">
        <v>21</v>
      </c>
      <c r="G3563" s="28"/>
      <c r="H3563" s="46" t="str">
        <f>IFERROR(IFERROR(IF(SEARCH("Usystems",$E3563)&gt;0,"Usystems"),IF(SEARCH("RIIFO",$E3563)&gt;0,"RIIFO","Uponor")),"Uponor")</f>
        <v>Uponor</v>
      </c>
      <c r="I3563" s="25" t="str">
        <f>IFERROR(MID($D3563,1,7)+0,"")</f>
        <v/>
      </c>
      <c r="J3563" s="25" t="str">
        <f>IFERROR(MID($D3563,10,7)+0,"")</f>
        <v/>
      </c>
      <c r="K3563" s="25" t="str">
        <f>IFERROR(MID($D3563,19,7)+0,"")</f>
        <v/>
      </c>
      <c r="L3563" s="25" t="str">
        <f>IFERROR(MID($D3563,28,7)+0,"")</f>
        <v/>
      </c>
      <c r="M3563" s="25" t="str">
        <f>IF(IFERROR(MID($Q3563,1,7)+0,"")&lt;1130000,IF(INDEX(C:C,MATCH(LEFT(Q3563,7)+0,I:I,0))&lt;1130000,"",INDEX(C:C,MATCH(LEFT(Q3563,7)+0,I:I,0))),IFERROR(MID($Q3563,1,7)+0,""))</f>
        <v/>
      </c>
      <c r="N3563" s="25" t="str">
        <f>IF(IFERROR(MID($Q3563,10,7)+0,"")&lt;1130000,"",IFERROR(MID($Q3563,10,7)+0,""))</f>
        <v/>
      </c>
      <c r="O3563" s="25" t="str">
        <f>IF(IFERROR(MID($Q3563,19,7)+0,"")&lt;1130000,"",IFERROR(MID($Q3563,19,7)+0,""))</f>
        <v/>
      </c>
      <c r="P3563" s="25" t="str">
        <f>IF(M3563="","",IF(N3563="",M3563,M3563&amp;", "&amp;N3563))</f>
        <v/>
      </c>
      <c r="Q3563" s="25"/>
      <c r="R3563" s="25"/>
      <c r="S3563" s="35" t="s">
        <v>104</v>
      </c>
      <c r="T3563" s="34" t="s">
        <v>36</v>
      </c>
      <c r="U3563" s="185">
        <v>6135</v>
      </c>
      <c r="V3563" s="188">
        <v>6135</v>
      </c>
      <c r="W3563" s="189">
        <v>6135</v>
      </c>
      <c r="X3563" s="31">
        <v>6135</v>
      </c>
      <c r="Y3563" s="90">
        <f>IFERROR(ROUND(X3563/W3563-1,2),"")</f>
        <v>0</v>
      </c>
      <c r="Z3563" s="31">
        <f>IF(OR(S3563="VLD MLC components",S3563="VLD MLC pipes",S3563="VLD PEX components",S3563="VLD PEX pipes",S3563="VLD PHC components",S3563="VLD PHC pipes",S3563="Controls VLD"),"По запросу",X3563)</f>
        <v>6135</v>
      </c>
      <c r="AA3563" s="63">
        <f>ROUND(X3563/1.2,3)</f>
        <v>5112.5</v>
      </c>
      <c r="AB3563" s="23">
        <v>5112.5</v>
      </c>
      <c r="AC3563" s="190">
        <f>IFERROR(ROUND(AA3563/AB3563-1,2),"")</f>
        <v>0</v>
      </c>
      <c r="AD3563" s="25">
        <v>0.6</v>
      </c>
      <c r="AE3563" s="25">
        <v>1.776E-3</v>
      </c>
      <c r="AF3563" s="25">
        <v>0</v>
      </c>
      <c r="AG3563" s="25" t="s">
        <v>22</v>
      </c>
      <c r="AH3563" s="25">
        <v>0</v>
      </c>
      <c r="AI3563" s="25">
        <v>0</v>
      </c>
      <c r="AJ3563" s="25" t="s">
        <v>20</v>
      </c>
      <c r="AK3563" s="42" t="s">
        <v>19</v>
      </c>
      <c r="AL3563" s="25" t="s">
        <v>20</v>
      </c>
      <c r="AM3563" s="25">
        <v>1</v>
      </c>
      <c r="AN3563" s="25" t="s">
        <v>22</v>
      </c>
      <c r="AO3563" s="25" t="s">
        <v>22</v>
      </c>
      <c r="AP3563" s="25" t="s">
        <v>22</v>
      </c>
      <c r="AQ3563" s="25"/>
      <c r="AR3563" s="94"/>
      <c r="AS3563" s="157" t="s">
        <v>22</v>
      </c>
      <c r="AT3563" s="93">
        <v>42942</v>
      </c>
      <c r="AU3563" s="92" t="s">
        <v>22</v>
      </c>
      <c r="AV3563" s="91" t="s">
        <v>48</v>
      </c>
      <c r="AW3563" s="92" t="s">
        <v>48</v>
      </c>
      <c r="AX3563" s="92" t="s">
        <v>48</v>
      </c>
      <c r="AY3563" s="91" t="s">
        <v>152</v>
      </c>
      <c r="AZ3563" s="23"/>
      <c r="BA3563" s="25">
        <v>0</v>
      </c>
      <c r="BB3563" t="s">
        <v>48</v>
      </c>
      <c r="BC3563" t="e">
        <v>#N/A</v>
      </c>
      <c r="BD3563" t="e">
        <f>IF(Z3563=BC3563,"OK")</f>
        <v>#N/A</v>
      </c>
      <c r="BE3563">
        <v>0.6</v>
      </c>
      <c r="BF3563">
        <v>1.776E-3</v>
      </c>
      <c r="BG3563" t="s">
        <v>22</v>
      </c>
      <c r="BH3563" t="s">
        <v>22</v>
      </c>
      <c r="BI3563" t="s">
        <v>22</v>
      </c>
      <c r="BJ3563">
        <v>0</v>
      </c>
      <c r="BK3563">
        <v>0</v>
      </c>
      <c r="BN3563" s="183"/>
    </row>
    <row r="3564" spans="1:66" ht="25.5" x14ac:dyDescent="0.25">
      <c r="A3564" s="1"/>
      <c r="B3564" s="94">
        <v>3551</v>
      </c>
      <c r="C3564" s="43">
        <v>1000547</v>
      </c>
      <c r="D3564" s="25"/>
      <c r="E3564" s="27" t="s">
        <v>1942</v>
      </c>
      <c r="F3564" s="213" t="s">
        <v>21</v>
      </c>
      <c r="G3564" s="28"/>
      <c r="H3564" s="46" t="str">
        <f>IFERROR(IFERROR(IF(SEARCH("Usystems",$E3564)&gt;0,"Usystems"),IF(SEARCH("RIIFO",$E3564)&gt;0,"RIIFO","Uponor")),"Uponor")</f>
        <v>Uponor</v>
      </c>
      <c r="I3564" s="25" t="str">
        <f>IFERROR(MID($D3564,1,7)+0,"")</f>
        <v/>
      </c>
      <c r="J3564" s="25" t="str">
        <f>IFERROR(MID($D3564,10,7)+0,"")</f>
        <v/>
      </c>
      <c r="K3564" s="25" t="str">
        <f>IFERROR(MID($D3564,19,7)+0,"")</f>
        <v/>
      </c>
      <c r="L3564" s="25" t="str">
        <f>IFERROR(MID($D3564,28,7)+0,"")</f>
        <v/>
      </c>
      <c r="M3564" s="25" t="str">
        <f>IF(IFERROR(MID($Q3564,1,7)+0,"")&lt;1130000,IF(INDEX(C:C,MATCH(LEFT(Q3564,7)+0,I:I,0))&lt;1130000,"",INDEX(C:C,MATCH(LEFT(Q3564,7)+0,I:I,0))),IFERROR(MID($Q3564,1,7)+0,""))</f>
        <v/>
      </c>
      <c r="N3564" s="25" t="str">
        <f>IF(IFERROR(MID($Q3564,10,7)+0,"")&lt;1130000,"",IFERROR(MID($Q3564,10,7)+0,""))</f>
        <v/>
      </c>
      <c r="O3564" s="25" t="str">
        <f>IF(IFERROR(MID($Q3564,19,7)+0,"")&lt;1130000,"",IFERROR(MID($Q3564,19,7)+0,""))</f>
        <v/>
      </c>
      <c r="P3564" s="25" t="str">
        <f>IF(M3564="","",IF(N3564="",M3564,M3564&amp;", "&amp;N3564))</f>
        <v/>
      </c>
      <c r="Q3564" s="25"/>
      <c r="R3564" s="25"/>
      <c r="S3564" s="35" t="s">
        <v>104</v>
      </c>
      <c r="T3564" s="34" t="s">
        <v>36</v>
      </c>
      <c r="U3564" s="185">
        <v>6259</v>
      </c>
      <c r="V3564" s="188">
        <v>6259</v>
      </c>
      <c r="W3564" s="189">
        <v>6259</v>
      </c>
      <c r="X3564" s="31">
        <v>6259</v>
      </c>
      <c r="Y3564" s="90">
        <f>IFERROR(ROUND(X3564/W3564-1,2),"")</f>
        <v>0</v>
      </c>
      <c r="Z3564" s="31">
        <f>IF(OR(S3564="VLD MLC components",S3564="VLD MLC pipes",S3564="VLD PEX components",S3564="VLD PEX pipes",S3564="VLD PHC components",S3564="VLD PHC pipes",S3564="Controls VLD"),"По запросу",X3564)</f>
        <v>6259</v>
      </c>
      <c r="AA3564" s="63">
        <f>ROUND(X3564/1.2,3)</f>
        <v>5215.8329999999996</v>
      </c>
      <c r="AB3564" s="23">
        <v>5215.8329999999996</v>
      </c>
      <c r="AC3564" s="190">
        <f>IFERROR(ROUND(AA3564/AB3564-1,2),"")</f>
        <v>0</v>
      </c>
      <c r="AD3564" s="25">
        <v>0.61</v>
      </c>
      <c r="AE3564" s="25">
        <v>2.5370000000000002E-3</v>
      </c>
      <c r="AF3564" s="25">
        <v>0</v>
      </c>
      <c r="AG3564" s="25" t="s">
        <v>22</v>
      </c>
      <c r="AH3564" s="25">
        <v>0</v>
      </c>
      <c r="AI3564" s="25">
        <v>0</v>
      </c>
      <c r="AJ3564" s="25" t="s">
        <v>20</v>
      </c>
      <c r="AK3564" s="42" t="s">
        <v>19</v>
      </c>
      <c r="AL3564" s="25" t="s">
        <v>20</v>
      </c>
      <c r="AM3564" s="25">
        <v>1</v>
      </c>
      <c r="AN3564" s="25" t="s">
        <v>22</v>
      </c>
      <c r="AO3564" s="25" t="s">
        <v>22</v>
      </c>
      <c r="AP3564" s="25" t="s">
        <v>22</v>
      </c>
      <c r="AQ3564" s="25"/>
      <c r="AR3564" s="94"/>
      <c r="AS3564" s="157" t="s">
        <v>22</v>
      </c>
      <c r="AT3564" s="93">
        <v>42942</v>
      </c>
      <c r="AU3564" s="92" t="s">
        <v>22</v>
      </c>
      <c r="AV3564" s="91" t="s">
        <v>48</v>
      </c>
      <c r="AW3564" s="92" t="s">
        <v>48</v>
      </c>
      <c r="AX3564" s="92" t="s">
        <v>48</v>
      </c>
      <c r="AY3564" s="91" t="s">
        <v>152</v>
      </c>
      <c r="AZ3564" s="23"/>
      <c r="BA3564" s="25">
        <v>0</v>
      </c>
      <c r="BB3564" t="s">
        <v>48</v>
      </c>
      <c r="BC3564" t="e">
        <v>#N/A</v>
      </c>
      <c r="BD3564" t="e">
        <f>IF(Z3564=BC3564,"OK")</f>
        <v>#N/A</v>
      </c>
      <c r="BE3564">
        <v>0.61</v>
      </c>
      <c r="BF3564">
        <v>2.5370000000000002E-3</v>
      </c>
      <c r="BG3564" t="s">
        <v>22</v>
      </c>
      <c r="BH3564" t="s">
        <v>22</v>
      </c>
      <c r="BI3564" t="s">
        <v>22</v>
      </c>
      <c r="BJ3564">
        <v>0</v>
      </c>
      <c r="BK3564">
        <v>0</v>
      </c>
      <c r="BN3564" s="183"/>
    </row>
    <row r="3565" spans="1:66" ht="25.5" x14ac:dyDescent="0.25">
      <c r="A3565" s="1"/>
      <c r="B3565" s="94">
        <v>3552</v>
      </c>
      <c r="C3565" s="43">
        <v>1000548</v>
      </c>
      <c r="D3565" s="25"/>
      <c r="E3565" s="27" t="s">
        <v>1941</v>
      </c>
      <c r="F3565" s="213" t="s">
        <v>21</v>
      </c>
      <c r="G3565" s="28"/>
      <c r="H3565" s="46" t="str">
        <f>IFERROR(IFERROR(IF(SEARCH("Usystems",$E3565)&gt;0,"Usystems"),IF(SEARCH("RIIFO",$E3565)&gt;0,"RIIFO","Uponor")),"Uponor")</f>
        <v>Uponor</v>
      </c>
      <c r="I3565" s="25" t="str">
        <f>IFERROR(MID($D3565,1,7)+0,"")</f>
        <v/>
      </c>
      <c r="J3565" s="25" t="str">
        <f>IFERROR(MID($D3565,10,7)+0,"")</f>
        <v/>
      </c>
      <c r="K3565" s="25" t="str">
        <f>IFERROR(MID($D3565,19,7)+0,"")</f>
        <v/>
      </c>
      <c r="L3565" s="25" t="str">
        <f>IFERROR(MID($D3565,28,7)+0,"")</f>
        <v/>
      </c>
      <c r="M3565" s="25" t="str">
        <f>IF(IFERROR(MID($Q3565,1,7)+0,"")&lt;1130000,IF(INDEX(C:C,MATCH(LEFT(Q3565,7)+0,I:I,0))&lt;1130000,"",INDEX(C:C,MATCH(LEFT(Q3565,7)+0,I:I,0))),IFERROR(MID($Q3565,1,7)+0,""))</f>
        <v/>
      </c>
      <c r="N3565" s="25" t="str">
        <f>IF(IFERROR(MID($Q3565,10,7)+0,"")&lt;1130000,"",IFERROR(MID($Q3565,10,7)+0,""))</f>
        <v/>
      </c>
      <c r="O3565" s="25" t="str">
        <f>IF(IFERROR(MID($Q3565,19,7)+0,"")&lt;1130000,"",IFERROR(MID($Q3565,19,7)+0,""))</f>
        <v/>
      </c>
      <c r="P3565" s="25" t="str">
        <f>IF(M3565="","",IF(N3565="",M3565,M3565&amp;", "&amp;N3565))</f>
        <v/>
      </c>
      <c r="Q3565" s="25"/>
      <c r="R3565" s="25"/>
      <c r="S3565" s="35" t="s">
        <v>104</v>
      </c>
      <c r="T3565" s="34" t="s">
        <v>36</v>
      </c>
      <c r="U3565" s="185">
        <v>6415</v>
      </c>
      <c r="V3565" s="188">
        <v>6415</v>
      </c>
      <c r="W3565" s="189">
        <v>6415</v>
      </c>
      <c r="X3565" s="31">
        <v>6415</v>
      </c>
      <c r="Y3565" s="90">
        <f>IFERROR(ROUND(X3565/W3565-1,2),"")</f>
        <v>0</v>
      </c>
      <c r="Z3565" s="31">
        <f>IF(OR(S3565="VLD MLC components",S3565="VLD MLC pipes",S3565="VLD PEX components",S3565="VLD PEX pipes",S3565="VLD PHC components",S3565="VLD PHC pipes",S3565="Controls VLD"),"По запросу",X3565)</f>
        <v>6415</v>
      </c>
      <c r="AA3565" s="63">
        <f>ROUND(X3565/1.2,3)</f>
        <v>5345.8329999999996</v>
      </c>
      <c r="AB3565" s="23">
        <v>5345.8329999999996</v>
      </c>
      <c r="AC3565" s="190">
        <f>IFERROR(ROUND(AA3565/AB3565-1,2),"")</f>
        <v>0</v>
      </c>
      <c r="AD3565" s="25">
        <v>0.64</v>
      </c>
      <c r="AE3565" s="25">
        <v>4.3200000000000001E-3</v>
      </c>
      <c r="AF3565" s="25">
        <v>0</v>
      </c>
      <c r="AG3565" s="25" t="s">
        <v>22</v>
      </c>
      <c r="AH3565" s="25">
        <v>0</v>
      </c>
      <c r="AI3565" s="25">
        <v>0</v>
      </c>
      <c r="AJ3565" s="25" t="s">
        <v>20</v>
      </c>
      <c r="AK3565" s="42" t="s">
        <v>19</v>
      </c>
      <c r="AL3565" s="25" t="s">
        <v>20</v>
      </c>
      <c r="AM3565" s="25">
        <v>1</v>
      </c>
      <c r="AN3565" s="25" t="s">
        <v>22</v>
      </c>
      <c r="AO3565" s="25" t="s">
        <v>22</v>
      </c>
      <c r="AP3565" s="25" t="s">
        <v>22</v>
      </c>
      <c r="AQ3565" s="25"/>
      <c r="AR3565" s="94"/>
      <c r="AS3565" s="157" t="s">
        <v>22</v>
      </c>
      <c r="AT3565" s="93">
        <v>42942</v>
      </c>
      <c r="AU3565" s="92" t="s">
        <v>22</v>
      </c>
      <c r="AV3565" s="91" t="s">
        <v>48</v>
      </c>
      <c r="AW3565" s="92" t="s">
        <v>48</v>
      </c>
      <c r="AX3565" s="92" t="s">
        <v>48</v>
      </c>
      <c r="AY3565" s="91" t="s">
        <v>152</v>
      </c>
      <c r="AZ3565" s="23"/>
      <c r="BA3565" s="25">
        <v>0</v>
      </c>
      <c r="BB3565" t="s">
        <v>48</v>
      </c>
      <c r="BC3565" t="e">
        <v>#N/A</v>
      </c>
      <c r="BD3565" t="e">
        <f>IF(Z3565=BC3565,"OK")</f>
        <v>#N/A</v>
      </c>
      <c r="BE3565">
        <v>0.64</v>
      </c>
      <c r="BF3565">
        <v>4.3200000000000001E-3</v>
      </c>
      <c r="BG3565" t="s">
        <v>22</v>
      </c>
      <c r="BH3565" t="s">
        <v>22</v>
      </c>
      <c r="BI3565" t="s">
        <v>22</v>
      </c>
      <c r="BJ3565">
        <v>0</v>
      </c>
      <c r="BK3565">
        <v>0</v>
      </c>
      <c r="BN3565" s="183"/>
    </row>
    <row r="3566" spans="1:66" ht="25.5" x14ac:dyDescent="0.25">
      <c r="A3566" s="1"/>
      <c r="B3566" s="94">
        <v>3553</v>
      </c>
      <c r="C3566" s="43">
        <v>1000549</v>
      </c>
      <c r="D3566" s="25"/>
      <c r="E3566" s="27" t="s">
        <v>1940</v>
      </c>
      <c r="F3566" s="213" t="s">
        <v>21</v>
      </c>
      <c r="G3566" s="28"/>
      <c r="H3566" s="46" t="str">
        <f>IFERROR(IFERROR(IF(SEARCH("Usystems",$E3566)&gt;0,"Usystems"),IF(SEARCH("RIIFO",$E3566)&gt;0,"RIIFO","Uponor")),"Uponor")</f>
        <v>Uponor</v>
      </c>
      <c r="I3566" s="25" t="str">
        <f>IFERROR(MID($D3566,1,7)+0,"")</f>
        <v/>
      </c>
      <c r="J3566" s="25" t="str">
        <f>IFERROR(MID($D3566,10,7)+0,"")</f>
        <v/>
      </c>
      <c r="K3566" s="25" t="str">
        <f>IFERROR(MID($D3566,19,7)+0,"")</f>
        <v/>
      </c>
      <c r="L3566" s="25" t="str">
        <f>IFERROR(MID($D3566,28,7)+0,"")</f>
        <v/>
      </c>
      <c r="M3566" s="25" t="str">
        <f>IF(IFERROR(MID($Q3566,1,7)+0,"")&lt;1130000,IF(INDEX(C:C,MATCH(LEFT(Q3566,7)+0,I:I,0))&lt;1130000,"",INDEX(C:C,MATCH(LEFT(Q3566,7)+0,I:I,0))),IFERROR(MID($Q3566,1,7)+0,""))</f>
        <v/>
      </c>
      <c r="N3566" s="25" t="str">
        <f>IF(IFERROR(MID($Q3566,10,7)+0,"")&lt;1130000,"",IFERROR(MID($Q3566,10,7)+0,""))</f>
        <v/>
      </c>
      <c r="O3566" s="25" t="str">
        <f>IF(IFERROR(MID($Q3566,19,7)+0,"")&lt;1130000,"",IFERROR(MID($Q3566,19,7)+0,""))</f>
        <v/>
      </c>
      <c r="P3566" s="25" t="str">
        <f>IF(M3566="","",IF(N3566="",M3566,M3566&amp;", "&amp;N3566))</f>
        <v/>
      </c>
      <c r="Q3566" s="25"/>
      <c r="R3566" s="25"/>
      <c r="S3566" s="35" t="s">
        <v>104</v>
      </c>
      <c r="T3566" s="34" t="s">
        <v>36</v>
      </c>
      <c r="U3566" s="185">
        <v>6161</v>
      </c>
      <c r="V3566" s="188">
        <v>6161</v>
      </c>
      <c r="W3566" s="189">
        <v>6161</v>
      </c>
      <c r="X3566" s="31">
        <v>6161</v>
      </c>
      <c r="Y3566" s="90">
        <f>IFERROR(ROUND(X3566/W3566-1,2),"")</f>
        <v>0</v>
      </c>
      <c r="Z3566" s="31">
        <f>IF(OR(S3566="VLD MLC components",S3566="VLD MLC pipes",S3566="VLD PEX components",S3566="VLD PEX pipes",S3566="VLD PHC components",S3566="VLD PHC pipes",S3566="Controls VLD"),"По запросу",X3566)</f>
        <v>6161</v>
      </c>
      <c r="AA3566" s="63">
        <f>ROUND(X3566/1.2,3)</f>
        <v>5134.1670000000004</v>
      </c>
      <c r="AB3566" s="23">
        <v>5134.1670000000004</v>
      </c>
      <c r="AC3566" s="190">
        <f>IFERROR(ROUND(AA3566/AB3566-1,2),"")</f>
        <v>0</v>
      </c>
      <c r="AD3566" s="25">
        <v>0.68</v>
      </c>
      <c r="AE3566" s="25">
        <v>2.96E-3</v>
      </c>
      <c r="AF3566" s="25">
        <v>0</v>
      </c>
      <c r="AG3566" s="25" t="s">
        <v>22</v>
      </c>
      <c r="AH3566" s="25">
        <v>0</v>
      </c>
      <c r="AI3566" s="25">
        <v>0</v>
      </c>
      <c r="AJ3566" s="25" t="s">
        <v>20</v>
      </c>
      <c r="AK3566" s="42" t="s">
        <v>19</v>
      </c>
      <c r="AL3566" s="25" t="s">
        <v>20</v>
      </c>
      <c r="AM3566" s="25">
        <v>1</v>
      </c>
      <c r="AN3566" s="25" t="s">
        <v>22</v>
      </c>
      <c r="AO3566" s="25" t="s">
        <v>22</v>
      </c>
      <c r="AP3566" s="25" t="s">
        <v>22</v>
      </c>
      <c r="AQ3566" s="25"/>
      <c r="AR3566" s="94"/>
      <c r="AS3566" s="157" t="s">
        <v>22</v>
      </c>
      <c r="AT3566" s="93">
        <v>42942</v>
      </c>
      <c r="AU3566" s="92" t="s">
        <v>22</v>
      </c>
      <c r="AV3566" s="91" t="s">
        <v>48</v>
      </c>
      <c r="AW3566" s="92" t="s">
        <v>48</v>
      </c>
      <c r="AX3566" s="92" t="s">
        <v>48</v>
      </c>
      <c r="AY3566" s="91" t="s">
        <v>152</v>
      </c>
      <c r="AZ3566" s="23"/>
      <c r="BA3566" s="25">
        <v>0</v>
      </c>
      <c r="BB3566" t="s">
        <v>48</v>
      </c>
      <c r="BC3566" t="e">
        <v>#N/A</v>
      </c>
      <c r="BD3566" t="e">
        <f>IF(Z3566=BC3566,"OK")</f>
        <v>#N/A</v>
      </c>
      <c r="BE3566">
        <v>0.68</v>
      </c>
      <c r="BF3566">
        <v>2.96E-3</v>
      </c>
      <c r="BG3566" t="s">
        <v>22</v>
      </c>
      <c r="BH3566" t="s">
        <v>22</v>
      </c>
      <c r="BI3566" t="s">
        <v>22</v>
      </c>
      <c r="BJ3566">
        <v>0</v>
      </c>
      <c r="BK3566">
        <v>0</v>
      </c>
      <c r="BN3566" s="183"/>
    </row>
    <row r="3567" spans="1:66" ht="25.5" x14ac:dyDescent="0.25">
      <c r="A3567" s="1"/>
      <c r="B3567" s="94">
        <v>3554</v>
      </c>
      <c r="C3567" s="43">
        <v>1000550</v>
      </c>
      <c r="D3567" s="25"/>
      <c r="E3567" s="27" t="s">
        <v>1939</v>
      </c>
      <c r="F3567" s="213" t="s">
        <v>21</v>
      </c>
      <c r="G3567" s="28"/>
      <c r="H3567" s="46" t="str">
        <f>IFERROR(IFERROR(IF(SEARCH("Usystems",$E3567)&gt;0,"Usystems"),IF(SEARCH("RIIFO",$E3567)&gt;0,"RIIFO","Uponor")),"Uponor")</f>
        <v>Uponor</v>
      </c>
      <c r="I3567" s="25" t="str">
        <f>IFERROR(MID($D3567,1,7)+0,"")</f>
        <v/>
      </c>
      <c r="J3567" s="25" t="str">
        <f>IFERROR(MID($D3567,10,7)+0,"")</f>
        <v/>
      </c>
      <c r="K3567" s="25" t="str">
        <f>IFERROR(MID($D3567,19,7)+0,"")</f>
        <v/>
      </c>
      <c r="L3567" s="25" t="str">
        <f>IFERROR(MID($D3567,28,7)+0,"")</f>
        <v/>
      </c>
      <c r="M3567" s="25" t="str">
        <f>IF(IFERROR(MID($Q3567,1,7)+0,"")&lt;1130000,IF(INDEX(C:C,MATCH(LEFT(Q3567,7)+0,I:I,0))&lt;1130000,"",INDEX(C:C,MATCH(LEFT(Q3567,7)+0,I:I,0))),IFERROR(MID($Q3567,1,7)+0,""))</f>
        <v/>
      </c>
      <c r="N3567" s="25" t="str">
        <f>IF(IFERROR(MID($Q3567,10,7)+0,"")&lt;1130000,"",IFERROR(MID($Q3567,10,7)+0,""))</f>
        <v/>
      </c>
      <c r="O3567" s="25" t="str">
        <f>IF(IFERROR(MID($Q3567,19,7)+0,"")&lt;1130000,"",IFERROR(MID($Q3567,19,7)+0,""))</f>
        <v/>
      </c>
      <c r="P3567" s="25" t="str">
        <f>IF(M3567="","",IF(N3567="",M3567,M3567&amp;", "&amp;N3567))</f>
        <v/>
      </c>
      <c r="Q3567" s="25"/>
      <c r="R3567" s="25"/>
      <c r="S3567" s="35" t="s">
        <v>104</v>
      </c>
      <c r="T3567" s="34" t="s">
        <v>36</v>
      </c>
      <c r="U3567" s="185">
        <v>6168</v>
      </c>
      <c r="V3567" s="188">
        <v>6168</v>
      </c>
      <c r="W3567" s="189">
        <v>6168</v>
      </c>
      <c r="X3567" s="31">
        <v>6168</v>
      </c>
      <c r="Y3567" s="90">
        <f>IFERROR(ROUND(X3567/W3567-1,2),"")</f>
        <v>0</v>
      </c>
      <c r="Z3567" s="31">
        <f>IF(OR(S3567="VLD MLC components",S3567="VLD MLC pipes",S3567="VLD PEX components",S3567="VLD PEX pipes",S3567="VLD PHC components",S3567="VLD PHC pipes",S3567="Controls VLD"),"По запросу",X3567)</f>
        <v>6168</v>
      </c>
      <c r="AA3567" s="63">
        <f>ROUND(X3567/1.2,3)</f>
        <v>5140</v>
      </c>
      <c r="AB3567" s="23">
        <v>5140</v>
      </c>
      <c r="AC3567" s="190">
        <f>IFERROR(ROUND(AA3567/AB3567-1,2),"")</f>
        <v>0</v>
      </c>
      <c r="AD3567" s="25">
        <v>0.72</v>
      </c>
      <c r="AE3567" s="25">
        <v>4.4400000000000004E-3</v>
      </c>
      <c r="AF3567" s="25">
        <v>0</v>
      </c>
      <c r="AG3567" s="25" t="s">
        <v>22</v>
      </c>
      <c r="AH3567" s="25">
        <v>0</v>
      </c>
      <c r="AI3567" s="25">
        <v>0</v>
      </c>
      <c r="AJ3567" s="25" t="s">
        <v>20</v>
      </c>
      <c r="AK3567" s="42" t="s">
        <v>19</v>
      </c>
      <c r="AL3567" s="25" t="s">
        <v>20</v>
      </c>
      <c r="AM3567" s="25">
        <v>1</v>
      </c>
      <c r="AN3567" s="25" t="s">
        <v>22</v>
      </c>
      <c r="AO3567" s="25" t="s">
        <v>22</v>
      </c>
      <c r="AP3567" s="25" t="s">
        <v>22</v>
      </c>
      <c r="AQ3567" s="25"/>
      <c r="AR3567" s="94"/>
      <c r="AS3567" s="157" t="s">
        <v>22</v>
      </c>
      <c r="AT3567" s="93">
        <v>42942</v>
      </c>
      <c r="AU3567" s="92" t="s">
        <v>22</v>
      </c>
      <c r="AV3567" s="91" t="s">
        <v>48</v>
      </c>
      <c r="AW3567" s="92" t="s">
        <v>48</v>
      </c>
      <c r="AX3567" s="92" t="s">
        <v>48</v>
      </c>
      <c r="AY3567" s="91" t="s">
        <v>152</v>
      </c>
      <c r="AZ3567" s="23"/>
      <c r="BA3567" s="25">
        <v>0</v>
      </c>
      <c r="BB3567" t="s">
        <v>48</v>
      </c>
      <c r="BC3567" t="e">
        <v>#N/A</v>
      </c>
      <c r="BD3567" t="e">
        <f>IF(Z3567=BC3567,"OK")</f>
        <v>#N/A</v>
      </c>
      <c r="BE3567">
        <v>0.72</v>
      </c>
      <c r="BF3567">
        <v>4.4400000000000004E-3</v>
      </c>
      <c r="BG3567" t="s">
        <v>22</v>
      </c>
      <c r="BH3567" t="s">
        <v>22</v>
      </c>
      <c r="BI3567" t="s">
        <v>22</v>
      </c>
      <c r="BJ3567">
        <v>0</v>
      </c>
      <c r="BK3567">
        <v>0</v>
      </c>
      <c r="BN3567" s="183"/>
    </row>
    <row r="3568" spans="1:66" ht="38.25" x14ac:dyDescent="0.25">
      <c r="A3568" s="1"/>
      <c r="B3568" s="94">
        <v>3555</v>
      </c>
      <c r="C3568" s="43">
        <v>1000551</v>
      </c>
      <c r="D3568" s="25"/>
      <c r="E3568" s="27" t="s">
        <v>1938</v>
      </c>
      <c r="F3568" s="213" t="s">
        <v>21</v>
      </c>
      <c r="G3568" s="28"/>
      <c r="H3568" s="46" t="str">
        <f>IFERROR(IFERROR(IF(SEARCH("Usystems",$E3568)&gt;0,"Usystems"),IF(SEARCH("RIIFO",$E3568)&gt;0,"RIIFO","Uponor")),"Uponor")</f>
        <v>Uponor</v>
      </c>
      <c r="I3568" s="25" t="str">
        <f>IFERROR(MID($D3568,1,7)+0,"")</f>
        <v/>
      </c>
      <c r="J3568" s="25" t="str">
        <f>IFERROR(MID($D3568,10,7)+0,"")</f>
        <v/>
      </c>
      <c r="K3568" s="25" t="str">
        <f>IFERROR(MID($D3568,19,7)+0,"")</f>
        <v/>
      </c>
      <c r="L3568" s="25" t="str">
        <f>IFERROR(MID($D3568,28,7)+0,"")</f>
        <v/>
      </c>
      <c r="M3568" s="25" t="str">
        <f>IF(IFERROR(MID($Q3568,1,7)+0,"")&lt;1130000,IF(INDEX(C:C,MATCH(LEFT(Q3568,7)+0,I:I,0))&lt;1130000,"",INDEX(C:C,MATCH(LEFT(Q3568,7)+0,I:I,0))),IFERROR(MID($Q3568,1,7)+0,""))</f>
        <v/>
      </c>
      <c r="N3568" s="25" t="str">
        <f>IF(IFERROR(MID($Q3568,10,7)+0,"")&lt;1130000,"",IFERROR(MID($Q3568,10,7)+0,""))</f>
        <v/>
      </c>
      <c r="O3568" s="25" t="str">
        <f>IF(IFERROR(MID($Q3568,19,7)+0,"")&lt;1130000,"",IFERROR(MID($Q3568,19,7)+0,""))</f>
        <v/>
      </c>
      <c r="P3568" s="25" t="str">
        <f>IF(M3568="","",IF(N3568="",M3568,M3568&amp;", "&amp;N3568))</f>
        <v/>
      </c>
      <c r="Q3568" s="25"/>
      <c r="R3568" s="25"/>
      <c r="S3568" s="35" t="s">
        <v>104</v>
      </c>
      <c r="T3568" s="34" t="s">
        <v>36</v>
      </c>
      <c r="U3568" s="185">
        <v>6442</v>
      </c>
      <c r="V3568" s="188">
        <v>6442</v>
      </c>
      <c r="W3568" s="189">
        <v>6442</v>
      </c>
      <c r="X3568" s="31">
        <v>6442</v>
      </c>
      <c r="Y3568" s="90">
        <f>IFERROR(ROUND(X3568/W3568-1,2),"")</f>
        <v>0</v>
      </c>
      <c r="Z3568" s="31">
        <f>IF(OR(S3568="VLD MLC components",S3568="VLD MLC pipes",S3568="VLD PEX components",S3568="VLD PEX pipes",S3568="VLD PHC components",S3568="VLD PHC pipes",S3568="Controls VLD"),"По запросу",X3568)</f>
        <v>6442</v>
      </c>
      <c r="AA3568" s="63">
        <f>ROUND(X3568/1.2,3)</f>
        <v>5368.3329999999996</v>
      </c>
      <c r="AB3568" s="23">
        <v>5368.3329999999996</v>
      </c>
      <c r="AC3568" s="190">
        <f>IFERROR(ROUND(AA3568/AB3568-1,2),"")</f>
        <v>0</v>
      </c>
      <c r="AD3568" s="25">
        <v>0.78</v>
      </c>
      <c r="AE3568" s="25">
        <v>4.3200000000000001E-3</v>
      </c>
      <c r="AF3568" s="25">
        <v>0</v>
      </c>
      <c r="AG3568" s="25" t="s">
        <v>22</v>
      </c>
      <c r="AH3568" s="25">
        <v>0</v>
      </c>
      <c r="AI3568" s="25">
        <v>0</v>
      </c>
      <c r="AJ3568" s="25" t="s">
        <v>20</v>
      </c>
      <c r="AK3568" s="42" t="s">
        <v>19</v>
      </c>
      <c r="AL3568" s="25" t="s">
        <v>20</v>
      </c>
      <c r="AM3568" s="25">
        <v>1</v>
      </c>
      <c r="AN3568" s="25" t="s">
        <v>22</v>
      </c>
      <c r="AO3568" s="25" t="s">
        <v>22</v>
      </c>
      <c r="AP3568" s="25" t="s">
        <v>22</v>
      </c>
      <c r="AQ3568" s="25"/>
      <c r="AR3568" s="94"/>
      <c r="AS3568" s="157" t="s">
        <v>22</v>
      </c>
      <c r="AT3568" s="93">
        <v>42942</v>
      </c>
      <c r="AU3568" s="92" t="s">
        <v>22</v>
      </c>
      <c r="AV3568" s="91" t="s">
        <v>48</v>
      </c>
      <c r="AW3568" s="92" t="s">
        <v>48</v>
      </c>
      <c r="AX3568" s="92" t="s">
        <v>48</v>
      </c>
      <c r="AY3568" s="91" t="s">
        <v>152</v>
      </c>
      <c r="AZ3568" s="23"/>
      <c r="BA3568" s="25">
        <v>0</v>
      </c>
      <c r="BB3568" t="s">
        <v>48</v>
      </c>
      <c r="BC3568" t="e">
        <v>#N/A</v>
      </c>
      <c r="BD3568" t="e">
        <f>IF(Z3568=BC3568,"OK")</f>
        <v>#N/A</v>
      </c>
      <c r="BE3568">
        <v>0.78</v>
      </c>
      <c r="BF3568">
        <v>4.3200000000000001E-3</v>
      </c>
      <c r="BG3568" t="s">
        <v>22</v>
      </c>
      <c r="BH3568" t="s">
        <v>22</v>
      </c>
      <c r="BI3568" t="s">
        <v>22</v>
      </c>
      <c r="BJ3568">
        <v>0</v>
      </c>
      <c r="BK3568">
        <v>0</v>
      </c>
      <c r="BN3568" s="183"/>
    </row>
    <row r="3569" spans="1:66" ht="25.5" x14ac:dyDescent="0.25">
      <c r="A3569" s="1"/>
      <c r="B3569" s="94">
        <v>3556</v>
      </c>
      <c r="C3569" s="43">
        <v>1000553</v>
      </c>
      <c r="D3569" s="25"/>
      <c r="E3569" s="27" t="s">
        <v>1937</v>
      </c>
      <c r="F3569" s="213" t="s">
        <v>21</v>
      </c>
      <c r="G3569" s="28"/>
      <c r="H3569" s="46" t="str">
        <f>IFERROR(IFERROR(IF(SEARCH("Usystems",$E3569)&gt;0,"Usystems"),IF(SEARCH("RIIFO",$E3569)&gt;0,"RIIFO","Uponor")),"Uponor")</f>
        <v>Uponor</v>
      </c>
      <c r="I3569" s="25" t="str">
        <f>IFERROR(MID($D3569,1,7)+0,"")</f>
        <v/>
      </c>
      <c r="J3569" s="25" t="str">
        <f>IFERROR(MID($D3569,10,7)+0,"")</f>
        <v/>
      </c>
      <c r="K3569" s="25" t="str">
        <f>IFERROR(MID($D3569,19,7)+0,"")</f>
        <v/>
      </c>
      <c r="L3569" s="25" t="str">
        <f>IFERROR(MID($D3569,28,7)+0,"")</f>
        <v/>
      </c>
      <c r="M3569" s="25" t="str">
        <f>IF(IFERROR(MID($Q3569,1,7)+0,"")&lt;1130000,IF(INDEX(C:C,MATCH(LEFT(Q3569,7)+0,I:I,0))&lt;1130000,"",INDEX(C:C,MATCH(LEFT(Q3569,7)+0,I:I,0))),IFERROR(MID($Q3569,1,7)+0,""))</f>
        <v/>
      </c>
      <c r="N3569" s="25" t="str">
        <f>IF(IFERROR(MID($Q3569,10,7)+0,"")&lt;1130000,"",IFERROR(MID($Q3569,10,7)+0,""))</f>
        <v/>
      </c>
      <c r="O3569" s="25" t="str">
        <f>IF(IFERROR(MID($Q3569,19,7)+0,"")&lt;1130000,"",IFERROR(MID($Q3569,19,7)+0,""))</f>
        <v/>
      </c>
      <c r="P3569" s="25" t="str">
        <f>IF(M3569="","",IF(N3569="",M3569,M3569&amp;", "&amp;N3569))</f>
        <v/>
      </c>
      <c r="Q3569" s="25"/>
      <c r="R3569" s="25"/>
      <c r="S3569" s="35" t="s">
        <v>104</v>
      </c>
      <c r="T3569" s="34" t="s">
        <v>36</v>
      </c>
      <c r="U3569" s="185">
        <v>7475</v>
      </c>
      <c r="V3569" s="188">
        <v>7475</v>
      </c>
      <c r="W3569" s="189">
        <v>7475</v>
      </c>
      <c r="X3569" s="31">
        <v>7475</v>
      </c>
      <c r="Y3569" s="90">
        <f>IFERROR(ROUND(X3569/W3569-1,2),"")</f>
        <v>0</v>
      </c>
      <c r="Z3569" s="31">
        <f>IF(OR(S3569="VLD MLC components",S3569="VLD MLC pipes",S3569="VLD PEX components",S3569="VLD PEX pipes",S3569="VLD PHC components",S3569="VLD PHC pipes",S3569="Controls VLD"),"По запросу",X3569)</f>
        <v>7475</v>
      </c>
      <c r="AA3569" s="63">
        <f>ROUND(X3569/1.2,3)</f>
        <v>6229.1670000000004</v>
      </c>
      <c r="AB3569" s="23">
        <v>6229.1670000000004</v>
      </c>
      <c r="AC3569" s="190">
        <f>IFERROR(ROUND(AA3569/AB3569-1,2),"")</f>
        <v>0</v>
      </c>
      <c r="AD3569" s="25">
        <v>0.91</v>
      </c>
      <c r="AE3569" s="25">
        <v>4.4400000000000004E-3</v>
      </c>
      <c r="AF3569" s="25">
        <v>0</v>
      </c>
      <c r="AG3569" s="25" t="s">
        <v>22</v>
      </c>
      <c r="AH3569" s="25">
        <v>0</v>
      </c>
      <c r="AI3569" s="25">
        <v>0</v>
      </c>
      <c r="AJ3569" s="25" t="s">
        <v>20</v>
      </c>
      <c r="AK3569" s="42" t="s">
        <v>19</v>
      </c>
      <c r="AL3569" s="25" t="s">
        <v>20</v>
      </c>
      <c r="AM3569" s="25">
        <v>1</v>
      </c>
      <c r="AN3569" s="25" t="s">
        <v>22</v>
      </c>
      <c r="AO3569" s="25" t="s">
        <v>22</v>
      </c>
      <c r="AP3569" s="25" t="s">
        <v>22</v>
      </c>
      <c r="AQ3569" s="25"/>
      <c r="AR3569" s="94"/>
      <c r="AS3569" s="157" t="s">
        <v>22</v>
      </c>
      <c r="AT3569" s="93">
        <v>42846</v>
      </c>
      <c r="AU3569" s="92" t="s">
        <v>22</v>
      </c>
      <c r="AV3569" s="91" t="s">
        <v>48</v>
      </c>
      <c r="AW3569" s="92" t="s">
        <v>48</v>
      </c>
      <c r="AX3569" s="92" t="s">
        <v>48</v>
      </c>
      <c r="AY3569" s="91" t="s">
        <v>152</v>
      </c>
      <c r="AZ3569" s="23"/>
      <c r="BA3569" s="25">
        <v>0</v>
      </c>
      <c r="BB3569" t="s">
        <v>48</v>
      </c>
      <c r="BC3569" t="e">
        <v>#N/A</v>
      </c>
      <c r="BD3569" t="e">
        <f>IF(Z3569=BC3569,"OK")</f>
        <v>#N/A</v>
      </c>
      <c r="BE3569">
        <v>0.91</v>
      </c>
      <c r="BF3569">
        <v>4.4400000000000004E-3</v>
      </c>
      <c r="BG3569" t="s">
        <v>22</v>
      </c>
      <c r="BH3569" t="s">
        <v>22</v>
      </c>
      <c r="BI3569" t="s">
        <v>22</v>
      </c>
      <c r="BJ3569">
        <v>0</v>
      </c>
      <c r="BK3569">
        <v>0</v>
      </c>
      <c r="BN3569" s="183"/>
    </row>
    <row r="3570" spans="1:66" ht="25.5" x14ac:dyDescent="0.25">
      <c r="A3570" s="1"/>
      <c r="B3570" s="94">
        <v>3557</v>
      </c>
      <c r="C3570" s="43">
        <v>1000559</v>
      </c>
      <c r="D3570" s="25"/>
      <c r="E3570" s="27" t="s">
        <v>1936</v>
      </c>
      <c r="F3570" s="213" t="s">
        <v>21</v>
      </c>
      <c r="G3570" s="28"/>
      <c r="H3570" s="46" t="str">
        <f>IFERROR(IFERROR(IF(SEARCH("Usystems",$E3570)&gt;0,"Usystems"),IF(SEARCH("RIIFO",$E3570)&gt;0,"RIIFO","Uponor")),"Uponor")</f>
        <v>Uponor</v>
      </c>
      <c r="I3570" s="25" t="str">
        <f>IFERROR(MID($D3570,1,7)+0,"")</f>
        <v/>
      </c>
      <c r="J3570" s="25" t="str">
        <f>IFERROR(MID($D3570,10,7)+0,"")</f>
        <v/>
      </c>
      <c r="K3570" s="25" t="str">
        <f>IFERROR(MID($D3570,19,7)+0,"")</f>
        <v/>
      </c>
      <c r="L3570" s="25" t="str">
        <f>IFERROR(MID($D3570,28,7)+0,"")</f>
        <v/>
      </c>
      <c r="M3570" s="25" t="str">
        <f>IF(IFERROR(MID($Q3570,1,7)+0,"")&lt;1130000,IF(INDEX(C:C,MATCH(LEFT(Q3570,7)+0,I:I,0))&lt;1130000,"",INDEX(C:C,MATCH(LEFT(Q3570,7)+0,I:I,0))),IFERROR(MID($Q3570,1,7)+0,""))</f>
        <v/>
      </c>
      <c r="N3570" s="25" t="str">
        <f>IF(IFERROR(MID($Q3570,10,7)+0,"")&lt;1130000,"",IFERROR(MID($Q3570,10,7)+0,""))</f>
        <v/>
      </c>
      <c r="O3570" s="25" t="str">
        <f>IF(IFERROR(MID($Q3570,19,7)+0,"")&lt;1130000,"",IFERROR(MID($Q3570,19,7)+0,""))</f>
        <v/>
      </c>
      <c r="P3570" s="25" t="str">
        <f>IF(M3570="","",IF(N3570="",M3570,M3570&amp;", "&amp;N3570))</f>
        <v/>
      </c>
      <c r="Q3570" s="25"/>
      <c r="R3570" s="25"/>
      <c r="S3570" s="35" t="s">
        <v>104</v>
      </c>
      <c r="T3570" s="34" t="s">
        <v>36</v>
      </c>
      <c r="U3570" s="185">
        <v>9544</v>
      </c>
      <c r="V3570" s="188">
        <v>9544</v>
      </c>
      <c r="W3570" s="189">
        <v>9544</v>
      </c>
      <c r="X3570" s="31">
        <v>9544</v>
      </c>
      <c r="Y3570" s="90">
        <f>IFERROR(ROUND(X3570/W3570-1,2),"")</f>
        <v>0</v>
      </c>
      <c r="Z3570" s="31">
        <f>IF(OR(S3570="VLD MLC components",S3570="VLD MLC pipes",S3570="VLD PEX components",S3570="VLD PEX pipes",S3570="VLD PHC components",S3570="VLD PHC pipes",S3570="Controls VLD"),"По запросу",X3570)</f>
        <v>9544</v>
      </c>
      <c r="AA3570" s="63">
        <f>ROUND(X3570/1.2,3)</f>
        <v>7953.3329999999996</v>
      </c>
      <c r="AB3570" s="23">
        <v>7953.3329999999996</v>
      </c>
      <c r="AC3570" s="190">
        <f>IFERROR(ROUND(AA3570/AB3570-1,2),"")</f>
        <v>0</v>
      </c>
      <c r="AD3570" s="25">
        <v>1.46</v>
      </c>
      <c r="AE3570" s="25">
        <v>8.8800000000000007E-3</v>
      </c>
      <c r="AF3570" s="25">
        <v>0</v>
      </c>
      <c r="AG3570" s="25" t="s">
        <v>22</v>
      </c>
      <c r="AH3570" s="25">
        <v>0</v>
      </c>
      <c r="AI3570" s="25">
        <v>0</v>
      </c>
      <c r="AJ3570" s="25" t="s">
        <v>20</v>
      </c>
      <c r="AK3570" s="42" t="s">
        <v>19</v>
      </c>
      <c r="AL3570" s="25" t="s">
        <v>20</v>
      </c>
      <c r="AM3570" s="25">
        <v>1</v>
      </c>
      <c r="AN3570" s="25" t="s">
        <v>22</v>
      </c>
      <c r="AO3570" s="25" t="s">
        <v>22</v>
      </c>
      <c r="AP3570" s="25" t="s">
        <v>22</v>
      </c>
      <c r="AQ3570" s="25"/>
      <c r="AR3570" s="94"/>
      <c r="AS3570" s="157" t="s">
        <v>22</v>
      </c>
      <c r="AT3570" s="93">
        <v>42942</v>
      </c>
      <c r="AU3570" s="92" t="s">
        <v>22</v>
      </c>
      <c r="AV3570" s="91" t="s">
        <v>48</v>
      </c>
      <c r="AW3570" s="92" t="s">
        <v>48</v>
      </c>
      <c r="AX3570" s="92" t="s">
        <v>48</v>
      </c>
      <c r="AY3570" s="91" t="s">
        <v>152</v>
      </c>
      <c r="AZ3570" s="23"/>
      <c r="BA3570" s="25">
        <v>0</v>
      </c>
      <c r="BB3570" t="s">
        <v>48</v>
      </c>
      <c r="BC3570" t="e">
        <v>#N/A</v>
      </c>
      <c r="BD3570" t="e">
        <f>IF(Z3570=BC3570,"OK")</f>
        <v>#N/A</v>
      </c>
      <c r="BE3570">
        <v>1.46</v>
      </c>
      <c r="BF3570">
        <v>8.8800000000000007E-3</v>
      </c>
      <c r="BG3570" t="s">
        <v>22</v>
      </c>
      <c r="BH3570" t="s">
        <v>22</v>
      </c>
      <c r="BI3570" t="s">
        <v>22</v>
      </c>
      <c r="BJ3570">
        <v>0</v>
      </c>
      <c r="BK3570">
        <v>0</v>
      </c>
      <c r="BN3570" s="183"/>
    </row>
    <row r="3571" spans="1:66" ht="25.5" x14ac:dyDescent="0.25">
      <c r="A3571" s="1"/>
      <c r="B3571" s="94">
        <v>3558</v>
      </c>
      <c r="C3571" s="43">
        <v>1000560</v>
      </c>
      <c r="D3571" s="25"/>
      <c r="E3571" s="27" t="s">
        <v>1935</v>
      </c>
      <c r="F3571" s="213" t="s">
        <v>21</v>
      </c>
      <c r="G3571" s="28"/>
      <c r="H3571" s="46" t="str">
        <f>IFERROR(IFERROR(IF(SEARCH("Usystems",$E3571)&gt;0,"Usystems"),IF(SEARCH("RIIFO",$E3571)&gt;0,"RIIFO","Uponor")),"Uponor")</f>
        <v>Uponor</v>
      </c>
      <c r="I3571" s="25" t="str">
        <f>IFERROR(MID($D3571,1,7)+0,"")</f>
        <v/>
      </c>
      <c r="J3571" s="25" t="str">
        <f>IFERROR(MID($D3571,10,7)+0,"")</f>
        <v/>
      </c>
      <c r="K3571" s="25" t="str">
        <f>IFERROR(MID($D3571,19,7)+0,"")</f>
        <v/>
      </c>
      <c r="L3571" s="25" t="str">
        <f>IFERROR(MID($D3571,28,7)+0,"")</f>
        <v/>
      </c>
      <c r="M3571" s="25" t="str">
        <f>IF(IFERROR(MID($Q3571,1,7)+0,"")&lt;1130000,IF(INDEX(C:C,MATCH(LEFT(Q3571,7)+0,I:I,0))&lt;1130000,"",INDEX(C:C,MATCH(LEFT(Q3571,7)+0,I:I,0))),IFERROR(MID($Q3571,1,7)+0,""))</f>
        <v/>
      </c>
      <c r="N3571" s="25" t="str">
        <f>IF(IFERROR(MID($Q3571,10,7)+0,"")&lt;1130000,"",IFERROR(MID($Q3571,10,7)+0,""))</f>
        <v/>
      </c>
      <c r="O3571" s="25" t="str">
        <f>IF(IFERROR(MID($Q3571,19,7)+0,"")&lt;1130000,"",IFERROR(MID($Q3571,19,7)+0,""))</f>
        <v/>
      </c>
      <c r="P3571" s="25" t="str">
        <f>IF(M3571="","",IF(N3571="",M3571,M3571&amp;", "&amp;N3571))</f>
        <v/>
      </c>
      <c r="Q3571" s="25"/>
      <c r="R3571" s="25"/>
      <c r="S3571" s="35" t="s">
        <v>104</v>
      </c>
      <c r="T3571" s="34" t="s">
        <v>36</v>
      </c>
      <c r="U3571" s="185">
        <v>6684</v>
      </c>
      <c r="V3571" s="188">
        <v>6684</v>
      </c>
      <c r="W3571" s="189">
        <v>6684</v>
      </c>
      <c r="X3571" s="31">
        <v>6684</v>
      </c>
      <c r="Y3571" s="90">
        <f>IFERROR(ROUND(X3571/W3571-1,2),"")</f>
        <v>0</v>
      </c>
      <c r="Z3571" s="31">
        <f>IF(OR(S3571="VLD MLC components",S3571="VLD MLC pipes",S3571="VLD PEX components",S3571="VLD PEX pipes",S3571="VLD PHC components",S3571="VLD PHC pipes",S3571="Controls VLD"),"По запросу",X3571)</f>
        <v>6684</v>
      </c>
      <c r="AA3571" s="63">
        <f>ROUND(X3571/1.2,3)</f>
        <v>5570</v>
      </c>
      <c r="AB3571" s="23">
        <v>5570</v>
      </c>
      <c r="AC3571" s="190">
        <f>IFERROR(ROUND(AA3571/AB3571-1,2),"")</f>
        <v>0</v>
      </c>
      <c r="AD3571" s="25">
        <v>1.58</v>
      </c>
      <c r="AE3571" s="25">
        <v>7.4000000000000003E-3</v>
      </c>
      <c r="AF3571" s="25">
        <v>0</v>
      </c>
      <c r="AG3571" s="25" t="s">
        <v>22</v>
      </c>
      <c r="AH3571" s="25">
        <v>0</v>
      </c>
      <c r="AI3571" s="25">
        <v>0</v>
      </c>
      <c r="AJ3571" s="25" t="s">
        <v>20</v>
      </c>
      <c r="AK3571" s="42" t="s">
        <v>19</v>
      </c>
      <c r="AL3571" s="25" t="s">
        <v>20</v>
      </c>
      <c r="AM3571" s="25">
        <v>1</v>
      </c>
      <c r="AN3571" s="25" t="s">
        <v>22</v>
      </c>
      <c r="AO3571" s="25" t="s">
        <v>22</v>
      </c>
      <c r="AP3571" s="25" t="s">
        <v>22</v>
      </c>
      <c r="AQ3571" s="25"/>
      <c r="AR3571" s="94"/>
      <c r="AS3571" s="157" t="s">
        <v>22</v>
      </c>
      <c r="AT3571" s="93">
        <v>42942</v>
      </c>
      <c r="AU3571" s="92" t="s">
        <v>22</v>
      </c>
      <c r="AV3571" s="91" t="s">
        <v>48</v>
      </c>
      <c r="AW3571" s="92" t="s">
        <v>48</v>
      </c>
      <c r="AX3571" s="92" t="s">
        <v>48</v>
      </c>
      <c r="AY3571" s="91" t="s">
        <v>152</v>
      </c>
      <c r="AZ3571" s="23"/>
      <c r="BA3571" s="25">
        <v>0</v>
      </c>
      <c r="BB3571" t="s">
        <v>48</v>
      </c>
      <c r="BC3571" t="e">
        <v>#N/A</v>
      </c>
      <c r="BD3571" t="e">
        <f>IF(Z3571=BC3571,"OK")</f>
        <v>#N/A</v>
      </c>
      <c r="BE3571">
        <v>1.58</v>
      </c>
      <c r="BF3571">
        <v>7.4000000000000003E-3</v>
      </c>
      <c r="BG3571" t="s">
        <v>22</v>
      </c>
      <c r="BH3571" t="s">
        <v>22</v>
      </c>
      <c r="BI3571" t="s">
        <v>22</v>
      </c>
      <c r="BJ3571">
        <v>0</v>
      </c>
      <c r="BK3571">
        <v>0</v>
      </c>
      <c r="BN3571" s="183"/>
    </row>
    <row r="3572" spans="1:66" ht="25.5" x14ac:dyDescent="0.25">
      <c r="A3572" s="1"/>
      <c r="B3572" s="94">
        <v>3559</v>
      </c>
      <c r="C3572" s="43">
        <v>1000561</v>
      </c>
      <c r="D3572" s="25"/>
      <c r="E3572" s="27" t="s">
        <v>1934</v>
      </c>
      <c r="F3572" s="213" t="s">
        <v>21</v>
      </c>
      <c r="G3572" s="28"/>
      <c r="H3572" s="46" t="str">
        <f>IFERROR(IFERROR(IF(SEARCH("Usystems",$E3572)&gt;0,"Usystems"),IF(SEARCH("RIIFO",$E3572)&gt;0,"RIIFO","Uponor")),"Uponor")</f>
        <v>Uponor</v>
      </c>
      <c r="I3572" s="25" t="str">
        <f>IFERROR(MID($D3572,1,7)+0,"")</f>
        <v/>
      </c>
      <c r="J3572" s="25" t="str">
        <f>IFERROR(MID($D3572,10,7)+0,"")</f>
        <v/>
      </c>
      <c r="K3572" s="25" t="str">
        <f>IFERROR(MID($D3572,19,7)+0,"")</f>
        <v/>
      </c>
      <c r="L3572" s="25" t="str">
        <f>IFERROR(MID($D3572,28,7)+0,"")</f>
        <v/>
      </c>
      <c r="M3572" s="25" t="str">
        <f>IF(IFERROR(MID($Q3572,1,7)+0,"")&lt;1130000,IF(INDEX(C:C,MATCH(LEFT(Q3572,7)+0,I:I,0))&lt;1130000,"",INDEX(C:C,MATCH(LEFT(Q3572,7)+0,I:I,0))),IFERROR(MID($Q3572,1,7)+0,""))</f>
        <v/>
      </c>
      <c r="N3572" s="25" t="str">
        <f>IF(IFERROR(MID($Q3572,10,7)+0,"")&lt;1130000,"",IFERROR(MID($Q3572,10,7)+0,""))</f>
        <v/>
      </c>
      <c r="O3572" s="25" t="str">
        <f>IF(IFERROR(MID($Q3572,19,7)+0,"")&lt;1130000,"",IFERROR(MID($Q3572,19,7)+0,""))</f>
        <v/>
      </c>
      <c r="P3572" s="25" t="str">
        <f>IF(M3572="","",IF(N3572="",M3572,M3572&amp;", "&amp;N3572))</f>
        <v/>
      </c>
      <c r="Q3572" s="25"/>
      <c r="R3572" s="25"/>
      <c r="S3572" s="35" t="s">
        <v>104</v>
      </c>
      <c r="T3572" s="34" t="s">
        <v>36</v>
      </c>
      <c r="U3572" s="185">
        <v>9329</v>
      </c>
      <c r="V3572" s="188">
        <v>9329</v>
      </c>
      <c r="W3572" s="189">
        <v>9329</v>
      </c>
      <c r="X3572" s="31">
        <v>9329</v>
      </c>
      <c r="Y3572" s="90">
        <f>IFERROR(ROUND(X3572/W3572-1,2),"")</f>
        <v>0</v>
      </c>
      <c r="Z3572" s="31">
        <f>IF(OR(S3572="VLD MLC components",S3572="VLD MLC pipes",S3572="VLD PEX components",S3572="VLD PEX pipes",S3572="VLD PHC components",S3572="VLD PHC pipes",S3572="Controls VLD"),"По запросу",X3572)</f>
        <v>9329</v>
      </c>
      <c r="AA3572" s="63">
        <f>ROUND(X3572/1.2,3)</f>
        <v>7774.1670000000004</v>
      </c>
      <c r="AB3572" s="23">
        <v>7774.1670000000004</v>
      </c>
      <c r="AC3572" s="190">
        <f>IFERROR(ROUND(AA3572/AB3572-1,2),"")</f>
        <v>0</v>
      </c>
      <c r="AD3572" s="25">
        <v>1.54</v>
      </c>
      <c r="AE3572" s="25">
        <v>7.4000000000000003E-3</v>
      </c>
      <c r="AF3572" s="25">
        <v>0</v>
      </c>
      <c r="AG3572" s="25" t="s">
        <v>22</v>
      </c>
      <c r="AH3572" s="25">
        <v>0</v>
      </c>
      <c r="AI3572" s="25">
        <v>0</v>
      </c>
      <c r="AJ3572" s="25" t="s">
        <v>20</v>
      </c>
      <c r="AK3572" s="42" t="s">
        <v>19</v>
      </c>
      <c r="AL3572" s="25" t="s">
        <v>20</v>
      </c>
      <c r="AM3572" s="25">
        <v>1</v>
      </c>
      <c r="AN3572" s="25" t="s">
        <v>22</v>
      </c>
      <c r="AO3572" s="25" t="s">
        <v>22</v>
      </c>
      <c r="AP3572" s="25" t="s">
        <v>22</v>
      </c>
      <c r="AQ3572" s="25"/>
      <c r="AR3572" s="94"/>
      <c r="AS3572" s="157" t="s">
        <v>22</v>
      </c>
      <c r="AT3572" s="93">
        <v>42942</v>
      </c>
      <c r="AU3572" s="92" t="s">
        <v>22</v>
      </c>
      <c r="AV3572" s="91" t="s">
        <v>48</v>
      </c>
      <c r="AW3572" s="92" t="s">
        <v>48</v>
      </c>
      <c r="AX3572" s="92" t="s">
        <v>48</v>
      </c>
      <c r="AY3572" s="91" t="s">
        <v>152</v>
      </c>
      <c r="AZ3572" s="23"/>
      <c r="BA3572" s="25">
        <v>0</v>
      </c>
      <c r="BB3572" t="s">
        <v>48</v>
      </c>
      <c r="BC3572" t="e">
        <v>#N/A</v>
      </c>
      <c r="BD3572" t="e">
        <f>IF(Z3572=BC3572,"OK")</f>
        <v>#N/A</v>
      </c>
      <c r="BE3572">
        <v>1.54</v>
      </c>
      <c r="BF3572">
        <v>7.4000000000000003E-3</v>
      </c>
      <c r="BG3572" t="s">
        <v>22</v>
      </c>
      <c r="BH3572" t="s">
        <v>22</v>
      </c>
      <c r="BI3572" t="s">
        <v>22</v>
      </c>
      <c r="BJ3572">
        <v>0</v>
      </c>
      <c r="BK3572">
        <v>0</v>
      </c>
      <c r="BN3572" s="183"/>
    </row>
    <row r="3573" spans="1:66" ht="38.25" x14ac:dyDescent="0.25">
      <c r="A3573" s="1"/>
      <c r="B3573" s="94">
        <v>3560</v>
      </c>
      <c r="C3573" s="43">
        <v>1000562</v>
      </c>
      <c r="D3573" s="25"/>
      <c r="E3573" s="27" t="s">
        <v>1933</v>
      </c>
      <c r="F3573" s="213" t="s">
        <v>21</v>
      </c>
      <c r="G3573" s="28"/>
      <c r="H3573" s="46" t="str">
        <f>IFERROR(IFERROR(IF(SEARCH("Usystems",$E3573)&gt;0,"Usystems"),IF(SEARCH("RIIFO",$E3573)&gt;0,"RIIFO","Uponor")),"Uponor")</f>
        <v>Uponor</v>
      </c>
      <c r="I3573" s="25" t="str">
        <f>IFERROR(MID($D3573,1,7)+0,"")</f>
        <v/>
      </c>
      <c r="J3573" s="25" t="str">
        <f>IFERROR(MID($D3573,10,7)+0,"")</f>
        <v/>
      </c>
      <c r="K3573" s="25" t="str">
        <f>IFERROR(MID($D3573,19,7)+0,"")</f>
        <v/>
      </c>
      <c r="L3573" s="25" t="str">
        <f>IFERROR(MID($D3573,28,7)+0,"")</f>
        <v/>
      </c>
      <c r="M3573" s="25" t="str">
        <f>IF(IFERROR(MID($Q3573,1,7)+0,"")&lt;1130000,IF(INDEX(C:C,MATCH(LEFT(Q3573,7)+0,I:I,0))&lt;1130000,"",INDEX(C:C,MATCH(LEFT(Q3573,7)+0,I:I,0))),IFERROR(MID($Q3573,1,7)+0,""))</f>
        <v/>
      </c>
      <c r="N3573" s="25" t="str">
        <f>IF(IFERROR(MID($Q3573,10,7)+0,"")&lt;1130000,"",IFERROR(MID($Q3573,10,7)+0,""))</f>
        <v/>
      </c>
      <c r="O3573" s="25" t="str">
        <f>IF(IFERROR(MID($Q3573,19,7)+0,"")&lt;1130000,"",IFERROR(MID($Q3573,19,7)+0,""))</f>
        <v/>
      </c>
      <c r="P3573" s="25" t="str">
        <f>IF(M3573="","",IF(N3573="",M3573,M3573&amp;", "&amp;N3573))</f>
        <v/>
      </c>
      <c r="Q3573" s="25"/>
      <c r="R3573" s="25"/>
      <c r="S3573" s="35" t="s">
        <v>104</v>
      </c>
      <c r="T3573" s="34" t="s">
        <v>36</v>
      </c>
      <c r="U3573" s="185">
        <v>9643</v>
      </c>
      <c r="V3573" s="188">
        <v>9643</v>
      </c>
      <c r="W3573" s="189">
        <v>9643</v>
      </c>
      <c r="X3573" s="31">
        <v>9643</v>
      </c>
      <c r="Y3573" s="90">
        <f>IFERROR(ROUND(X3573/W3573-1,2),"")</f>
        <v>0</v>
      </c>
      <c r="Z3573" s="31">
        <f>IF(OR(S3573="VLD MLC components",S3573="VLD MLC pipes",S3573="VLD PEX components",S3573="VLD PEX pipes",S3573="VLD PHC components",S3573="VLD PHC pipes",S3573="Controls VLD"),"По запросу",X3573)</f>
        <v>9643</v>
      </c>
      <c r="AA3573" s="63">
        <f>ROUND(X3573/1.2,3)</f>
        <v>8035.8329999999996</v>
      </c>
      <c r="AB3573" s="23">
        <v>8035.8329999999996</v>
      </c>
      <c r="AC3573" s="190">
        <f>IFERROR(ROUND(AA3573/AB3573-1,2),"")</f>
        <v>0</v>
      </c>
      <c r="AD3573" s="25">
        <v>1.59</v>
      </c>
      <c r="AE3573" s="25">
        <v>6.4799999999999996E-3</v>
      </c>
      <c r="AF3573" s="25">
        <v>0</v>
      </c>
      <c r="AG3573" s="25" t="s">
        <v>22</v>
      </c>
      <c r="AH3573" s="25">
        <v>0</v>
      </c>
      <c r="AI3573" s="25">
        <v>0</v>
      </c>
      <c r="AJ3573" s="25" t="s">
        <v>20</v>
      </c>
      <c r="AK3573" s="42" t="s">
        <v>19</v>
      </c>
      <c r="AL3573" s="25" t="s">
        <v>20</v>
      </c>
      <c r="AM3573" s="25">
        <v>1</v>
      </c>
      <c r="AN3573" s="25" t="s">
        <v>22</v>
      </c>
      <c r="AO3573" s="25" t="s">
        <v>22</v>
      </c>
      <c r="AP3573" s="25" t="s">
        <v>22</v>
      </c>
      <c r="AQ3573" s="25"/>
      <c r="AR3573" s="94"/>
      <c r="AS3573" s="157" t="s">
        <v>22</v>
      </c>
      <c r="AT3573" s="93">
        <v>42942</v>
      </c>
      <c r="AU3573" s="92" t="s">
        <v>22</v>
      </c>
      <c r="AV3573" s="91" t="s">
        <v>48</v>
      </c>
      <c r="AW3573" s="92" t="s">
        <v>48</v>
      </c>
      <c r="AX3573" s="92" t="s">
        <v>48</v>
      </c>
      <c r="AY3573" s="91" t="s">
        <v>152</v>
      </c>
      <c r="AZ3573" s="23"/>
      <c r="BA3573" s="25">
        <v>0</v>
      </c>
      <c r="BB3573" t="s">
        <v>48</v>
      </c>
      <c r="BC3573" t="e">
        <v>#N/A</v>
      </c>
      <c r="BD3573" t="e">
        <f>IF(Z3573=BC3573,"OK")</f>
        <v>#N/A</v>
      </c>
      <c r="BE3573">
        <v>1.59</v>
      </c>
      <c r="BF3573">
        <v>6.4799999999999996E-3</v>
      </c>
      <c r="BG3573" t="s">
        <v>22</v>
      </c>
      <c r="BH3573" t="s">
        <v>22</v>
      </c>
      <c r="BI3573" t="s">
        <v>22</v>
      </c>
      <c r="BJ3573">
        <v>0</v>
      </c>
      <c r="BK3573">
        <v>0</v>
      </c>
      <c r="BN3573" s="183"/>
    </row>
    <row r="3574" spans="1:66" ht="38.25" x14ac:dyDescent="0.25">
      <c r="A3574" s="1"/>
      <c r="B3574" s="94">
        <v>3561</v>
      </c>
      <c r="C3574" s="43">
        <v>1000564</v>
      </c>
      <c r="D3574" s="25"/>
      <c r="E3574" s="27" t="s">
        <v>1932</v>
      </c>
      <c r="F3574" s="213" t="s">
        <v>21</v>
      </c>
      <c r="G3574" s="28"/>
      <c r="H3574" s="46" t="str">
        <f>IFERROR(IFERROR(IF(SEARCH("Usystems",$E3574)&gt;0,"Usystems"),IF(SEARCH("RIIFO",$E3574)&gt;0,"RIIFO","Uponor")),"Uponor")</f>
        <v>Uponor</v>
      </c>
      <c r="I3574" s="25" t="str">
        <f>IFERROR(MID($D3574,1,7)+0,"")</f>
        <v/>
      </c>
      <c r="J3574" s="25" t="str">
        <f>IFERROR(MID($D3574,10,7)+0,"")</f>
        <v/>
      </c>
      <c r="K3574" s="25" t="str">
        <f>IFERROR(MID($D3574,19,7)+0,"")</f>
        <v/>
      </c>
      <c r="L3574" s="25" t="str">
        <f>IFERROR(MID($D3574,28,7)+0,"")</f>
        <v/>
      </c>
      <c r="M3574" s="25" t="str">
        <f>IF(IFERROR(MID($Q3574,1,7)+0,"")&lt;1130000,IF(INDEX(C:C,MATCH(LEFT(Q3574,7)+0,I:I,0))&lt;1130000,"",INDEX(C:C,MATCH(LEFT(Q3574,7)+0,I:I,0))),IFERROR(MID($Q3574,1,7)+0,""))</f>
        <v/>
      </c>
      <c r="N3574" s="25" t="str">
        <f>IF(IFERROR(MID($Q3574,10,7)+0,"")&lt;1130000,"",IFERROR(MID($Q3574,10,7)+0,""))</f>
        <v/>
      </c>
      <c r="O3574" s="25" t="str">
        <f>IF(IFERROR(MID($Q3574,19,7)+0,"")&lt;1130000,"",IFERROR(MID($Q3574,19,7)+0,""))</f>
        <v/>
      </c>
      <c r="P3574" s="25" t="str">
        <f>IF(M3574="","",IF(N3574="",M3574,M3574&amp;", "&amp;N3574))</f>
        <v/>
      </c>
      <c r="Q3574" s="25"/>
      <c r="R3574" s="25"/>
      <c r="S3574" s="35" t="s">
        <v>104</v>
      </c>
      <c r="T3574" s="34" t="s">
        <v>36</v>
      </c>
      <c r="U3574" s="185">
        <v>11997</v>
      </c>
      <c r="V3574" s="188">
        <v>11997</v>
      </c>
      <c r="W3574" s="189">
        <v>11997</v>
      </c>
      <c r="X3574" s="31">
        <v>11997</v>
      </c>
      <c r="Y3574" s="90">
        <f>IFERROR(ROUND(X3574/W3574-1,2),"")</f>
        <v>0</v>
      </c>
      <c r="Z3574" s="31">
        <f>IF(OR(S3574="VLD MLC components",S3574="VLD MLC pipes",S3574="VLD PEX components",S3574="VLD PEX pipes",S3574="VLD PHC components",S3574="VLD PHC pipes",S3574="Controls VLD"),"По запросу",X3574)</f>
        <v>11997</v>
      </c>
      <c r="AA3574" s="63">
        <f>ROUND(X3574/1.2,3)</f>
        <v>9997.5</v>
      </c>
      <c r="AB3574" s="23">
        <v>9997.5</v>
      </c>
      <c r="AC3574" s="190">
        <f>IFERROR(ROUND(AA3574/AB3574-1,2),"")</f>
        <v>0</v>
      </c>
      <c r="AD3574" s="25">
        <v>1.64</v>
      </c>
      <c r="AE3574" s="25">
        <v>7.4000000000000003E-3</v>
      </c>
      <c r="AF3574" s="25">
        <v>0</v>
      </c>
      <c r="AG3574" s="25" t="s">
        <v>22</v>
      </c>
      <c r="AH3574" s="25">
        <v>0</v>
      </c>
      <c r="AI3574" s="25">
        <v>0</v>
      </c>
      <c r="AJ3574" s="25" t="s">
        <v>20</v>
      </c>
      <c r="AK3574" s="42" t="s">
        <v>19</v>
      </c>
      <c r="AL3574" s="25" t="s">
        <v>20</v>
      </c>
      <c r="AM3574" s="25">
        <v>1</v>
      </c>
      <c r="AN3574" s="25" t="s">
        <v>22</v>
      </c>
      <c r="AO3574" s="25" t="s">
        <v>22</v>
      </c>
      <c r="AP3574" s="25" t="s">
        <v>22</v>
      </c>
      <c r="AQ3574" s="25"/>
      <c r="AR3574" s="94"/>
      <c r="AS3574" s="157" t="s">
        <v>22</v>
      </c>
      <c r="AT3574" s="93">
        <v>42942</v>
      </c>
      <c r="AU3574" s="92" t="s">
        <v>22</v>
      </c>
      <c r="AV3574" s="91" t="s">
        <v>48</v>
      </c>
      <c r="AW3574" s="92" t="s">
        <v>48</v>
      </c>
      <c r="AX3574" s="92" t="s">
        <v>48</v>
      </c>
      <c r="AY3574" s="91" t="s">
        <v>152</v>
      </c>
      <c r="AZ3574" s="23"/>
      <c r="BA3574" s="25">
        <v>0</v>
      </c>
      <c r="BB3574" t="s">
        <v>48</v>
      </c>
      <c r="BC3574" t="e">
        <v>#N/A</v>
      </c>
      <c r="BD3574" t="e">
        <f>IF(Z3574=BC3574,"OK")</f>
        <v>#N/A</v>
      </c>
      <c r="BE3574">
        <v>1.64</v>
      </c>
      <c r="BF3574">
        <v>7.4000000000000003E-3</v>
      </c>
      <c r="BG3574" t="s">
        <v>22</v>
      </c>
      <c r="BH3574" t="s">
        <v>22</v>
      </c>
      <c r="BI3574" t="s">
        <v>22</v>
      </c>
      <c r="BJ3574">
        <v>0</v>
      </c>
      <c r="BK3574">
        <v>0</v>
      </c>
      <c r="BN3574" s="183"/>
    </row>
    <row r="3575" spans="1:66" ht="25.5" x14ac:dyDescent="0.25">
      <c r="A3575" s="1"/>
      <c r="B3575" s="94">
        <v>3562</v>
      </c>
      <c r="C3575" s="43">
        <v>1000567</v>
      </c>
      <c r="D3575" s="25"/>
      <c r="E3575" s="27" t="s">
        <v>1931</v>
      </c>
      <c r="F3575" s="213" t="s">
        <v>21</v>
      </c>
      <c r="G3575" s="28"/>
      <c r="H3575" s="46" t="str">
        <f>IFERROR(IFERROR(IF(SEARCH("Usystems",$E3575)&gt;0,"Usystems"),IF(SEARCH("RIIFO",$E3575)&gt;0,"RIIFO","Uponor")),"Uponor")</f>
        <v>Uponor</v>
      </c>
      <c r="I3575" s="25" t="str">
        <f>IFERROR(MID($D3575,1,7)+0,"")</f>
        <v/>
      </c>
      <c r="J3575" s="25" t="str">
        <f>IFERROR(MID($D3575,10,7)+0,"")</f>
        <v/>
      </c>
      <c r="K3575" s="25" t="str">
        <f>IFERROR(MID($D3575,19,7)+0,"")</f>
        <v/>
      </c>
      <c r="L3575" s="25" t="str">
        <f>IFERROR(MID($D3575,28,7)+0,"")</f>
        <v/>
      </c>
      <c r="M3575" s="25" t="str">
        <f>IF(IFERROR(MID($Q3575,1,7)+0,"")&lt;1130000,IF(INDEX(C:C,MATCH(LEFT(Q3575,7)+0,I:I,0))&lt;1130000,"",INDEX(C:C,MATCH(LEFT(Q3575,7)+0,I:I,0))),IFERROR(MID($Q3575,1,7)+0,""))</f>
        <v/>
      </c>
      <c r="N3575" s="25" t="str">
        <f>IF(IFERROR(MID($Q3575,10,7)+0,"")&lt;1130000,"",IFERROR(MID($Q3575,10,7)+0,""))</f>
        <v/>
      </c>
      <c r="O3575" s="25" t="str">
        <f>IF(IFERROR(MID($Q3575,19,7)+0,"")&lt;1130000,"",IFERROR(MID($Q3575,19,7)+0,""))</f>
        <v/>
      </c>
      <c r="P3575" s="25" t="str">
        <f>IF(M3575="","",IF(N3575="",M3575,M3575&amp;", "&amp;N3575))</f>
        <v/>
      </c>
      <c r="Q3575" s="25"/>
      <c r="R3575" s="25"/>
      <c r="S3575" s="35" t="s">
        <v>104</v>
      </c>
      <c r="T3575" s="34" t="s">
        <v>36</v>
      </c>
      <c r="U3575" s="185">
        <v>4586</v>
      </c>
      <c r="V3575" s="188">
        <v>4586</v>
      </c>
      <c r="W3575" s="189">
        <v>4586</v>
      </c>
      <c r="X3575" s="31">
        <v>4586</v>
      </c>
      <c r="Y3575" s="90">
        <f>IFERROR(ROUND(X3575/W3575-1,2),"")</f>
        <v>0</v>
      </c>
      <c r="Z3575" s="31">
        <f>IF(OR(S3575="VLD MLC components",S3575="VLD MLC pipes",S3575="VLD PEX components",S3575="VLD PEX pipes",S3575="VLD PHC components",S3575="VLD PHC pipes",S3575="Controls VLD"),"По запросу",X3575)</f>
        <v>4586</v>
      </c>
      <c r="AA3575" s="63">
        <f>ROUND(X3575/1.2,3)</f>
        <v>3821.6669999999999</v>
      </c>
      <c r="AB3575" s="23">
        <v>3821.6669999999999</v>
      </c>
      <c r="AC3575" s="190">
        <f>IFERROR(ROUND(AA3575/AB3575-1,2),"")</f>
        <v>0</v>
      </c>
      <c r="AD3575" s="25">
        <v>0.47499999999999998</v>
      </c>
      <c r="AE3575" s="25">
        <v>4.3200000000000001E-3</v>
      </c>
      <c r="AF3575" s="25">
        <v>0</v>
      </c>
      <c r="AG3575" s="25" t="s">
        <v>22</v>
      </c>
      <c r="AH3575" s="25">
        <v>0</v>
      </c>
      <c r="AI3575" s="25">
        <v>0</v>
      </c>
      <c r="AJ3575" s="25" t="s">
        <v>20</v>
      </c>
      <c r="AK3575" s="42" t="s">
        <v>19</v>
      </c>
      <c r="AL3575" s="25" t="s">
        <v>20</v>
      </c>
      <c r="AM3575" s="25">
        <v>1</v>
      </c>
      <c r="AN3575" s="25" t="s">
        <v>22</v>
      </c>
      <c r="AO3575" s="25" t="s">
        <v>22</v>
      </c>
      <c r="AP3575" s="25" t="s">
        <v>22</v>
      </c>
      <c r="AQ3575" s="25"/>
      <c r="AR3575" s="94"/>
      <c r="AS3575" s="157" t="s">
        <v>22</v>
      </c>
      <c r="AT3575" s="93">
        <v>42942</v>
      </c>
      <c r="AU3575" s="92" t="s">
        <v>22</v>
      </c>
      <c r="AV3575" s="91" t="s">
        <v>48</v>
      </c>
      <c r="AW3575" s="92" t="s">
        <v>48</v>
      </c>
      <c r="AX3575" s="92" t="s">
        <v>48</v>
      </c>
      <c r="AY3575" s="91" t="s">
        <v>152</v>
      </c>
      <c r="AZ3575" s="23"/>
      <c r="BA3575" s="25">
        <v>0</v>
      </c>
      <c r="BB3575" t="s">
        <v>48</v>
      </c>
      <c r="BC3575" t="e">
        <v>#N/A</v>
      </c>
      <c r="BD3575" t="e">
        <f>IF(Z3575=BC3575,"OK")</f>
        <v>#N/A</v>
      </c>
      <c r="BE3575">
        <v>0.47499999999999998</v>
      </c>
      <c r="BF3575">
        <v>4.3200000000000001E-3</v>
      </c>
      <c r="BG3575" t="s">
        <v>22</v>
      </c>
      <c r="BH3575" t="s">
        <v>22</v>
      </c>
      <c r="BI3575" t="s">
        <v>22</v>
      </c>
      <c r="BJ3575">
        <v>0</v>
      </c>
      <c r="BK3575">
        <v>0</v>
      </c>
      <c r="BN3575" s="183"/>
    </row>
    <row r="3576" spans="1:66" ht="25.5" x14ac:dyDescent="0.25">
      <c r="A3576" s="1"/>
      <c r="B3576" s="94">
        <v>3563</v>
      </c>
      <c r="C3576" s="43">
        <v>1000568</v>
      </c>
      <c r="D3576" s="25"/>
      <c r="E3576" s="27" t="s">
        <v>1930</v>
      </c>
      <c r="F3576" s="213" t="s">
        <v>21</v>
      </c>
      <c r="G3576" s="28"/>
      <c r="H3576" s="46" t="str">
        <f>IFERROR(IFERROR(IF(SEARCH("Usystems",$E3576)&gt;0,"Usystems"),IF(SEARCH("RIIFO",$E3576)&gt;0,"RIIFO","Uponor")),"Uponor")</f>
        <v>Uponor</v>
      </c>
      <c r="I3576" s="25" t="str">
        <f>IFERROR(MID($D3576,1,7)+0,"")</f>
        <v/>
      </c>
      <c r="J3576" s="25" t="str">
        <f>IFERROR(MID($D3576,10,7)+0,"")</f>
        <v/>
      </c>
      <c r="K3576" s="25" t="str">
        <f>IFERROR(MID($D3576,19,7)+0,"")</f>
        <v/>
      </c>
      <c r="L3576" s="25" t="str">
        <f>IFERROR(MID($D3576,28,7)+0,"")</f>
        <v/>
      </c>
      <c r="M3576" s="25" t="str">
        <f>IF(IFERROR(MID($Q3576,1,7)+0,"")&lt;1130000,IF(INDEX(C:C,MATCH(LEFT(Q3576,7)+0,I:I,0))&lt;1130000,"",INDEX(C:C,MATCH(LEFT(Q3576,7)+0,I:I,0))),IFERROR(MID($Q3576,1,7)+0,""))</f>
        <v/>
      </c>
      <c r="N3576" s="25" t="str">
        <f>IF(IFERROR(MID($Q3576,10,7)+0,"")&lt;1130000,"",IFERROR(MID($Q3576,10,7)+0,""))</f>
        <v/>
      </c>
      <c r="O3576" s="25" t="str">
        <f>IF(IFERROR(MID($Q3576,19,7)+0,"")&lt;1130000,"",IFERROR(MID($Q3576,19,7)+0,""))</f>
        <v/>
      </c>
      <c r="P3576" s="25" t="str">
        <f>IF(M3576="","",IF(N3576="",M3576,M3576&amp;", "&amp;N3576))</f>
        <v/>
      </c>
      <c r="Q3576" s="25"/>
      <c r="R3576" s="25"/>
      <c r="S3576" s="35" t="s">
        <v>104</v>
      </c>
      <c r="T3576" s="34" t="s">
        <v>36</v>
      </c>
      <c r="U3576" s="185">
        <v>4849</v>
      </c>
      <c r="V3576" s="188">
        <v>4849</v>
      </c>
      <c r="W3576" s="189">
        <v>4849</v>
      </c>
      <c r="X3576" s="31">
        <v>4849</v>
      </c>
      <c r="Y3576" s="90">
        <f>IFERROR(ROUND(X3576/W3576-1,2),"")</f>
        <v>0</v>
      </c>
      <c r="Z3576" s="31">
        <f>IF(OR(S3576="VLD MLC components",S3576="VLD MLC pipes",S3576="VLD PEX components",S3576="VLD PEX pipes",S3576="VLD PHC components",S3576="VLD PHC pipes",S3576="Controls VLD"),"По запросу",X3576)</f>
        <v>4849</v>
      </c>
      <c r="AA3576" s="63">
        <f>ROUND(X3576/1.2,3)</f>
        <v>4040.8330000000001</v>
      </c>
      <c r="AB3576" s="23">
        <v>4040.8330000000001</v>
      </c>
      <c r="AC3576" s="190">
        <f>IFERROR(ROUND(AA3576/AB3576-1,2),"")</f>
        <v>0</v>
      </c>
      <c r="AD3576" s="25">
        <v>0.58799999999999997</v>
      </c>
      <c r="AE3576" s="25">
        <v>4.3200000000000001E-3</v>
      </c>
      <c r="AF3576" s="25">
        <v>0</v>
      </c>
      <c r="AG3576" s="25" t="s">
        <v>22</v>
      </c>
      <c r="AH3576" s="25">
        <v>0</v>
      </c>
      <c r="AI3576" s="25">
        <v>0</v>
      </c>
      <c r="AJ3576" s="25" t="s">
        <v>20</v>
      </c>
      <c r="AK3576" s="42" t="s">
        <v>19</v>
      </c>
      <c r="AL3576" s="25" t="s">
        <v>20</v>
      </c>
      <c r="AM3576" s="25">
        <v>1</v>
      </c>
      <c r="AN3576" s="25" t="s">
        <v>22</v>
      </c>
      <c r="AO3576" s="25" t="s">
        <v>22</v>
      </c>
      <c r="AP3576" s="25" t="s">
        <v>22</v>
      </c>
      <c r="AQ3576" s="25"/>
      <c r="AR3576" s="94"/>
      <c r="AS3576" s="157" t="s">
        <v>22</v>
      </c>
      <c r="AT3576" s="93">
        <v>42942</v>
      </c>
      <c r="AU3576" s="92" t="s">
        <v>22</v>
      </c>
      <c r="AV3576" s="91" t="s">
        <v>48</v>
      </c>
      <c r="AW3576" s="92" t="s">
        <v>48</v>
      </c>
      <c r="AX3576" s="92" t="s">
        <v>48</v>
      </c>
      <c r="AY3576" s="91" t="s">
        <v>152</v>
      </c>
      <c r="AZ3576" s="23"/>
      <c r="BA3576" s="25">
        <v>0</v>
      </c>
      <c r="BB3576" t="s">
        <v>48</v>
      </c>
      <c r="BC3576" t="e">
        <v>#N/A</v>
      </c>
      <c r="BD3576" t="e">
        <f>IF(Z3576=BC3576,"OK")</f>
        <v>#N/A</v>
      </c>
      <c r="BE3576">
        <v>0.58799999999999997</v>
      </c>
      <c r="BF3576">
        <v>4.3200000000000001E-3</v>
      </c>
      <c r="BG3576" t="s">
        <v>22</v>
      </c>
      <c r="BH3576" t="s">
        <v>22</v>
      </c>
      <c r="BI3576" t="s">
        <v>22</v>
      </c>
      <c r="BJ3576">
        <v>0</v>
      </c>
      <c r="BK3576">
        <v>0</v>
      </c>
      <c r="BN3576" s="183"/>
    </row>
    <row r="3577" spans="1:66" ht="25.5" x14ac:dyDescent="0.25">
      <c r="A3577" s="1"/>
      <c r="B3577" s="94">
        <v>3564</v>
      </c>
      <c r="C3577" s="43">
        <v>1000569</v>
      </c>
      <c r="D3577" s="25"/>
      <c r="E3577" s="27" t="s">
        <v>1929</v>
      </c>
      <c r="F3577" s="213" t="s">
        <v>21</v>
      </c>
      <c r="G3577" s="28"/>
      <c r="H3577" s="46" t="str">
        <f>IFERROR(IFERROR(IF(SEARCH("Usystems",$E3577)&gt;0,"Usystems"),IF(SEARCH("RIIFO",$E3577)&gt;0,"RIIFO","Uponor")),"Uponor")</f>
        <v>Uponor</v>
      </c>
      <c r="I3577" s="25" t="str">
        <f>IFERROR(MID($D3577,1,7)+0,"")</f>
        <v/>
      </c>
      <c r="J3577" s="25" t="str">
        <f>IFERROR(MID($D3577,10,7)+0,"")</f>
        <v/>
      </c>
      <c r="K3577" s="25" t="str">
        <f>IFERROR(MID($D3577,19,7)+0,"")</f>
        <v/>
      </c>
      <c r="L3577" s="25" t="str">
        <f>IFERROR(MID($D3577,28,7)+0,"")</f>
        <v/>
      </c>
      <c r="M3577" s="25" t="str">
        <f>IF(IFERROR(MID($Q3577,1,7)+0,"")&lt;1130000,IF(INDEX(C:C,MATCH(LEFT(Q3577,7)+0,I:I,0))&lt;1130000,"",INDEX(C:C,MATCH(LEFT(Q3577,7)+0,I:I,0))),IFERROR(MID($Q3577,1,7)+0,""))</f>
        <v/>
      </c>
      <c r="N3577" s="25" t="str">
        <f>IF(IFERROR(MID($Q3577,10,7)+0,"")&lt;1130000,"",IFERROR(MID($Q3577,10,7)+0,""))</f>
        <v/>
      </c>
      <c r="O3577" s="25" t="str">
        <f>IF(IFERROR(MID($Q3577,19,7)+0,"")&lt;1130000,"",IFERROR(MID($Q3577,19,7)+0,""))</f>
        <v/>
      </c>
      <c r="P3577" s="25" t="str">
        <f>IF(M3577="","",IF(N3577="",M3577,M3577&amp;", "&amp;N3577))</f>
        <v/>
      </c>
      <c r="Q3577" s="25"/>
      <c r="R3577" s="25"/>
      <c r="S3577" s="35" t="s">
        <v>104</v>
      </c>
      <c r="T3577" s="34" t="s">
        <v>36</v>
      </c>
      <c r="U3577" s="185">
        <v>5093</v>
      </c>
      <c r="V3577" s="188">
        <v>5093</v>
      </c>
      <c r="W3577" s="189">
        <v>5093</v>
      </c>
      <c r="X3577" s="31">
        <v>5093</v>
      </c>
      <c r="Y3577" s="90">
        <f>IFERROR(ROUND(X3577/W3577-1,2),"")</f>
        <v>0</v>
      </c>
      <c r="Z3577" s="31">
        <f>IF(OR(S3577="VLD MLC components",S3577="VLD MLC pipes",S3577="VLD PEX components",S3577="VLD PEX pipes",S3577="VLD PHC components",S3577="VLD PHC pipes",S3577="Controls VLD"),"По запросу",X3577)</f>
        <v>5093</v>
      </c>
      <c r="AA3577" s="63">
        <f>ROUND(X3577/1.2,3)</f>
        <v>4244.1670000000004</v>
      </c>
      <c r="AB3577" s="23">
        <v>4244.1670000000004</v>
      </c>
      <c r="AC3577" s="190">
        <f>IFERROR(ROUND(AA3577/AB3577-1,2),"")</f>
        <v>0</v>
      </c>
      <c r="AD3577" s="25">
        <v>0.59599999999999997</v>
      </c>
      <c r="AE3577" s="25">
        <v>4.3200000000000001E-3</v>
      </c>
      <c r="AF3577" s="25">
        <v>0</v>
      </c>
      <c r="AG3577" s="25" t="s">
        <v>22</v>
      </c>
      <c r="AH3577" s="25">
        <v>0</v>
      </c>
      <c r="AI3577" s="25">
        <v>0</v>
      </c>
      <c r="AJ3577" s="25" t="s">
        <v>20</v>
      </c>
      <c r="AK3577" s="42" t="s">
        <v>19</v>
      </c>
      <c r="AL3577" s="25" t="s">
        <v>20</v>
      </c>
      <c r="AM3577" s="25">
        <v>1</v>
      </c>
      <c r="AN3577" s="25" t="s">
        <v>22</v>
      </c>
      <c r="AO3577" s="25" t="s">
        <v>22</v>
      </c>
      <c r="AP3577" s="25" t="s">
        <v>22</v>
      </c>
      <c r="AQ3577" s="25"/>
      <c r="AR3577" s="94"/>
      <c r="AS3577" s="157" t="s">
        <v>22</v>
      </c>
      <c r="AT3577" s="93">
        <v>42942</v>
      </c>
      <c r="AU3577" s="92" t="s">
        <v>22</v>
      </c>
      <c r="AV3577" s="91" t="s">
        <v>48</v>
      </c>
      <c r="AW3577" s="92" t="s">
        <v>48</v>
      </c>
      <c r="AX3577" s="92" t="s">
        <v>48</v>
      </c>
      <c r="AY3577" s="91" t="s">
        <v>152</v>
      </c>
      <c r="AZ3577" s="23"/>
      <c r="BA3577" s="25">
        <v>0</v>
      </c>
      <c r="BB3577" t="s">
        <v>48</v>
      </c>
      <c r="BC3577" t="e">
        <v>#N/A</v>
      </c>
      <c r="BD3577" t="e">
        <f>IF(Z3577=BC3577,"OK")</f>
        <v>#N/A</v>
      </c>
      <c r="BE3577">
        <v>0.59599999999999997</v>
      </c>
      <c r="BF3577">
        <v>4.3200000000000001E-3</v>
      </c>
      <c r="BG3577" t="s">
        <v>22</v>
      </c>
      <c r="BH3577" t="s">
        <v>22</v>
      </c>
      <c r="BI3577" t="s">
        <v>22</v>
      </c>
      <c r="BJ3577">
        <v>0</v>
      </c>
      <c r="BK3577">
        <v>0</v>
      </c>
      <c r="BN3577" s="183"/>
    </row>
    <row r="3578" spans="1:66" ht="25.5" x14ac:dyDescent="0.25">
      <c r="A3578" s="1"/>
      <c r="B3578" s="94">
        <v>3565</v>
      </c>
      <c r="C3578" s="43">
        <v>1000571</v>
      </c>
      <c r="D3578" s="25"/>
      <c r="E3578" s="27" t="s">
        <v>1928</v>
      </c>
      <c r="F3578" s="213" t="s">
        <v>21</v>
      </c>
      <c r="G3578" s="28"/>
      <c r="H3578" s="46" t="str">
        <f>IFERROR(IFERROR(IF(SEARCH("Usystems",$E3578)&gt;0,"Usystems"),IF(SEARCH("RIIFO",$E3578)&gt;0,"RIIFO","Uponor")),"Uponor")</f>
        <v>Uponor</v>
      </c>
      <c r="I3578" s="25" t="str">
        <f>IFERROR(MID($D3578,1,7)+0,"")</f>
        <v/>
      </c>
      <c r="J3578" s="25" t="str">
        <f>IFERROR(MID($D3578,10,7)+0,"")</f>
        <v/>
      </c>
      <c r="K3578" s="25" t="str">
        <f>IFERROR(MID($D3578,19,7)+0,"")</f>
        <v/>
      </c>
      <c r="L3578" s="25" t="str">
        <f>IFERROR(MID($D3578,28,7)+0,"")</f>
        <v/>
      </c>
      <c r="M3578" s="25" t="str">
        <f>IF(IFERROR(MID($Q3578,1,7)+0,"")&lt;1130000,IF(INDEX(C:C,MATCH(LEFT(Q3578,7)+0,I:I,0))&lt;1130000,"",INDEX(C:C,MATCH(LEFT(Q3578,7)+0,I:I,0))),IFERROR(MID($Q3578,1,7)+0,""))</f>
        <v/>
      </c>
      <c r="N3578" s="25" t="str">
        <f>IF(IFERROR(MID($Q3578,10,7)+0,"")&lt;1130000,"",IFERROR(MID($Q3578,10,7)+0,""))</f>
        <v/>
      </c>
      <c r="O3578" s="25" t="str">
        <f>IF(IFERROR(MID($Q3578,19,7)+0,"")&lt;1130000,"",IFERROR(MID($Q3578,19,7)+0,""))</f>
        <v/>
      </c>
      <c r="P3578" s="25" t="str">
        <f>IF(M3578="","",IF(N3578="",M3578,M3578&amp;", "&amp;N3578))</f>
        <v/>
      </c>
      <c r="Q3578" s="25"/>
      <c r="R3578" s="25"/>
      <c r="S3578" s="35" t="s">
        <v>104</v>
      </c>
      <c r="T3578" s="34" t="s">
        <v>36</v>
      </c>
      <c r="U3578" s="185">
        <v>5982</v>
      </c>
      <c r="V3578" s="188">
        <v>5982</v>
      </c>
      <c r="W3578" s="189">
        <v>5982</v>
      </c>
      <c r="X3578" s="31">
        <v>5982</v>
      </c>
      <c r="Y3578" s="90">
        <f>IFERROR(ROUND(X3578/W3578-1,2),"")</f>
        <v>0</v>
      </c>
      <c r="Z3578" s="31">
        <f>IF(OR(S3578="VLD MLC components",S3578="VLD MLC pipes",S3578="VLD PEX components",S3578="VLD PEX pipes",S3578="VLD PHC components",S3578="VLD PHC pipes",S3578="Controls VLD"),"По запросу",X3578)</f>
        <v>5982</v>
      </c>
      <c r="AA3578" s="63">
        <f>ROUND(X3578/1.2,3)</f>
        <v>4985</v>
      </c>
      <c r="AB3578" s="23">
        <v>4985</v>
      </c>
      <c r="AC3578" s="190">
        <f>IFERROR(ROUND(AA3578/AB3578-1,2),"")</f>
        <v>0</v>
      </c>
      <c r="AD3578" s="25">
        <v>0.65200000000000002</v>
      </c>
      <c r="AE3578" s="25">
        <v>5.4000000000000003E-3</v>
      </c>
      <c r="AF3578" s="25">
        <v>0</v>
      </c>
      <c r="AG3578" s="25" t="s">
        <v>22</v>
      </c>
      <c r="AH3578" s="25">
        <v>0</v>
      </c>
      <c r="AI3578" s="25">
        <v>0</v>
      </c>
      <c r="AJ3578" s="25" t="s">
        <v>20</v>
      </c>
      <c r="AK3578" s="42" t="s">
        <v>19</v>
      </c>
      <c r="AL3578" s="25" t="s">
        <v>20</v>
      </c>
      <c r="AM3578" s="25">
        <v>1</v>
      </c>
      <c r="AN3578" s="25" t="s">
        <v>22</v>
      </c>
      <c r="AO3578" s="25" t="s">
        <v>22</v>
      </c>
      <c r="AP3578" s="25" t="s">
        <v>22</v>
      </c>
      <c r="AQ3578" s="25"/>
      <c r="AR3578" s="94"/>
      <c r="AS3578" s="157" t="s">
        <v>22</v>
      </c>
      <c r="AT3578" s="93">
        <v>42942</v>
      </c>
      <c r="AU3578" s="92" t="s">
        <v>22</v>
      </c>
      <c r="AV3578" s="91" t="s">
        <v>48</v>
      </c>
      <c r="AW3578" s="92" t="s">
        <v>48</v>
      </c>
      <c r="AX3578" s="92" t="s">
        <v>48</v>
      </c>
      <c r="AY3578" s="91" t="s">
        <v>152</v>
      </c>
      <c r="AZ3578" s="23"/>
      <c r="BA3578" s="25">
        <v>0</v>
      </c>
      <c r="BB3578" t="s">
        <v>48</v>
      </c>
      <c r="BC3578" t="e">
        <v>#N/A</v>
      </c>
      <c r="BD3578" t="e">
        <f>IF(Z3578=BC3578,"OK")</f>
        <v>#N/A</v>
      </c>
      <c r="BE3578">
        <v>0.65200000000000002</v>
      </c>
      <c r="BF3578">
        <v>5.4000000000000003E-3</v>
      </c>
      <c r="BG3578" t="s">
        <v>22</v>
      </c>
      <c r="BH3578" t="s">
        <v>22</v>
      </c>
      <c r="BI3578" t="s">
        <v>22</v>
      </c>
      <c r="BJ3578">
        <v>0</v>
      </c>
      <c r="BK3578">
        <v>0</v>
      </c>
      <c r="BN3578" s="183"/>
    </row>
    <row r="3579" spans="1:66" ht="25.5" x14ac:dyDescent="0.25">
      <c r="A3579" s="1"/>
      <c r="B3579" s="94">
        <v>3566</v>
      </c>
      <c r="C3579" s="43">
        <v>1000575</v>
      </c>
      <c r="D3579" s="25"/>
      <c r="E3579" s="27" t="s">
        <v>1927</v>
      </c>
      <c r="F3579" s="213" t="s">
        <v>21</v>
      </c>
      <c r="G3579" s="28"/>
      <c r="H3579" s="46" t="str">
        <f>IFERROR(IFERROR(IF(SEARCH("Usystems",$E3579)&gt;0,"Usystems"),IF(SEARCH("RIIFO",$E3579)&gt;0,"RIIFO","Uponor")),"Uponor")</f>
        <v>Uponor</v>
      </c>
      <c r="I3579" s="25" t="str">
        <f>IFERROR(MID($D3579,1,7)+0,"")</f>
        <v/>
      </c>
      <c r="J3579" s="25" t="str">
        <f>IFERROR(MID($D3579,10,7)+0,"")</f>
        <v/>
      </c>
      <c r="K3579" s="25" t="str">
        <f>IFERROR(MID($D3579,19,7)+0,"")</f>
        <v/>
      </c>
      <c r="L3579" s="25" t="str">
        <f>IFERROR(MID($D3579,28,7)+0,"")</f>
        <v/>
      </c>
      <c r="M3579" s="25" t="str">
        <f>IF(IFERROR(MID($Q3579,1,7)+0,"")&lt;1130000,IF(INDEX(C:C,MATCH(LEFT(Q3579,7)+0,I:I,0))&lt;1130000,"",INDEX(C:C,MATCH(LEFT(Q3579,7)+0,I:I,0))),IFERROR(MID($Q3579,1,7)+0,""))</f>
        <v/>
      </c>
      <c r="N3579" s="25" t="str">
        <f>IF(IFERROR(MID($Q3579,10,7)+0,"")&lt;1130000,"",IFERROR(MID($Q3579,10,7)+0,""))</f>
        <v/>
      </c>
      <c r="O3579" s="25" t="str">
        <f>IF(IFERROR(MID($Q3579,19,7)+0,"")&lt;1130000,"",IFERROR(MID($Q3579,19,7)+0,""))</f>
        <v/>
      </c>
      <c r="P3579" s="25" t="str">
        <f>IF(M3579="","",IF(N3579="",M3579,M3579&amp;", "&amp;N3579))</f>
        <v/>
      </c>
      <c r="Q3579" s="25"/>
      <c r="R3579" s="25"/>
      <c r="S3579" s="35" t="s">
        <v>104</v>
      </c>
      <c r="T3579" s="34" t="s">
        <v>36</v>
      </c>
      <c r="U3579" s="185">
        <v>16258</v>
      </c>
      <c r="V3579" s="188">
        <v>16258</v>
      </c>
      <c r="W3579" s="189">
        <v>16258</v>
      </c>
      <c r="X3579" s="31">
        <v>16258</v>
      </c>
      <c r="Y3579" s="90">
        <f>IFERROR(ROUND(X3579/W3579-1,2),"")</f>
        <v>0</v>
      </c>
      <c r="Z3579" s="31">
        <f>IF(OR(S3579="VLD MLC components",S3579="VLD MLC pipes",S3579="VLD PEX components",S3579="VLD PEX pipes",S3579="VLD PHC components",S3579="VLD PHC pipes",S3579="Controls VLD"),"По запросу",X3579)</f>
        <v>16258</v>
      </c>
      <c r="AA3579" s="63">
        <f>ROUND(X3579/1.2,3)</f>
        <v>13548.333000000001</v>
      </c>
      <c r="AB3579" s="23">
        <v>13548.333000000001</v>
      </c>
      <c r="AC3579" s="190">
        <f>IFERROR(ROUND(AA3579/AB3579-1,2),"")</f>
        <v>0</v>
      </c>
      <c r="AD3579" s="25">
        <v>0.60199999999999998</v>
      </c>
      <c r="AE3579" s="25">
        <v>8.8800000000000007E-3</v>
      </c>
      <c r="AF3579" s="25">
        <v>0</v>
      </c>
      <c r="AG3579" s="25" t="s">
        <v>22</v>
      </c>
      <c r="AH3579" s="25">
        <v>0</v>
      </c>
      <c r="AI3579" s="25">
        <v>0</v>
      </c>
      <c r="AJ3579" s="25" t="s">
        <v>20</v>
      </c>
      <c r="AK3579" s="42" t="s">
        <v>19</v>
      </c>
      <c r="AL3579" s="25" t="s">
        <v>20</v>
      </c>
      <c r="AM3579" s="25">
        <v>1</v>
      </c>
      <c r="AN3579" s="25" t="s">
        <v>22</v>
      </c>
      <c r="AO3579" s="25" t="s">
        <v>22</v>
      </c>
      <c r="AP3579" s="25" t="s">
        <v>22</v>
      </c>
      <c r="AQ3579" s="25"/>
      <c r="AR3579" s="94"/>
      <c r="AS3579" s="157" t="s">
        <v>22</v>
      </c>
      <c r="AT3579" s="93">
        <v>42942</v>
      </c>
      <c r="AU3579" s="92" t="s">
        <v>22</v>
      </c>
      <c r="AV3579" s="91" t="s">
        <v>48</v>
      </c>
      <c r="AW3579" s="92" t="s">
        <v>48</v>
      </c>
      <c r="AX3579" s="92" t="s">
        <v>48</v>
      </c>
      <c r="AY3579" s="91" t="s">
        <v>152</v>
      </c>
      <c r="AZ3579" s="23"/>
      <c r="BA3579" s="25">
        <v>0</v>
      </c>
      <c r="BB3579" t="s">
        <v>48</v>
      </c>
      <c r="BC3579" t="e">
        <v>#N/A</v>
      </c>
      <c r="BD3579" t="e">
        <f>IF(Z3579=BC3579,"OK")</f>
        <v>#N/A</v>
      </c>
      <c r="BE3579">
        <v>0.60199999999999998</v>
      </c>
      <c r="BF3579">
        <v>8.8800000000000007E-3</v>
      </c>
      <c r="BG3579" t="s">
        <v>22</v>
      </c>
      <c r="BH3579" t="s">
        <v>22</v>
      </c>
      <c r="BI3579" t="s">
        <v>22</v>
      </c>
      <c r="BJ3579">
        <v>0</v>
      </c>
      <c r="BK3579">
        <v>0</v>
      </c>
      <c r="BN3579" s="183"/>
    </row>
    <row r="3580" spans="1:66" ht="25.5" x14ac:dyDescent="0.25">
      <c r="A3580" s="1"/>
      <c r="B3580" s="94">
        <v>3567</v>
      </c>
      <c r="C3580" s="43">
        <v>1000578</v>
      </c>
      <c r="D3580" s="26"/>
      <c r="E3580" s="36" t="s">
        <v>1926</v>
      </c>
      <c r="F3580" s="213" t="s">
        <v>21</v>
      </c>
      <c r="G3580" s="28"/>
      <c r="H3580" s="46" t="str">
        <f>IFERROR(IFERROR(IF(SEARCH("Usystems",$E3580)&gt;0,"Usystems"),IF(SEARCH("RIIFO",$E3580)&gt;0,"RIIFO","Uponor")),"Uponor")</f>
        <v>Uponor</v>
      </c>
      <c r="I3580" s="25" t="str">
        <f>IFERROR(MID($D3580,1,7)+0,"")</f>
        <v/>
      </c>
      <c r="J3580" s="25" t="str">
        <f>IFERROR(MID($D3580,10,7)+0,"")</f>
        <v/>
      </c>
      <c r="K3580" s="25" t="str">
        <f>IFERROR(MID($D3580,19,7)+0,"")</f>
        <v/>
      </c>
      <c r="L3580" s="25" t="str">
        <f>IFERROR(MID($D3580,28,7)+0,"")</f>
        <v/>
      </c>
      <c r="M3580" s="25" t="str">
        <f>IF(IFERROR(MID($Q3580,1,7)+0,"")&lt;1130000,IF(INDEX(C:C,MATCH(LEFT(Q3580,7)+0,I:I,0))&lt;1130000,"",INDEX(C:C,MATCH(LEFT(Q3580,7)+0,I:I,0))),IFERROR(MID($Q3580,1,7)+0,""))</f>
        <v/>
      </c>
      <c r="N3580" s="25" t="str">
        <f>IF(IFERROR(MID($Q3580,10,7)+0,"")&lt;1130000,"",IFERROR(MID($Q3580,10,7)+0,""))</f>
        <v/>
      </c>
      <c r="O3580" s="25" t="str">
        <f>IF(IFERROR(MID($Q3580,19,7)+0,"")&lt;1130000,"",IFERROR(MID($Q3580,19,7)+0,""))</f>
        <v/>
      </c>
      <c r="P3580" s="25" t="str">
        <f>IF(M3580="","",IF(N3580="",M3580,M3580&amp;", "&amp;N3580))</f>
        <v/>
      </c>
      <c r="Q3580" s="25"/>
      <c r="R3580" s="25"/>
      <c r="S3580" s="35" t="s">
        <v>104</v>
      </c>
      <c r="T3580" s="25" t="s">
        <v>36</v>
      </c>
      <c r="U3580" s="185">
        <v>28337</v>
      </c>
      <c r="V3580" s="188">
        <v>28337</v>
      </c>
      <c r="W3580" s="189">
        <v>28337</v>
      </c>
      <c r="X3580" s="31">
        <v>28337</v>
      </c>
      <c r="Y3580" s="90">
        <f>IFERROR(ROUND(X3580/W3580-1,2),"")</f>
        <v>0</v>
      </c>
      <c r="Z3580" s="31">
        <f>IF(OR(S3580="VLD MLC components",S3580="VLD MLC pipes",S3580="VLD PEX components",S3580="VLD PEX pipes",S3580="VLD PHC components",S3580="VLD PHC pipes",S3580="Controls VLD"),"По запросу",X3580)</f>
        <v>28337</v>
      </c>
      <c r="AA3580" s="63">
        <f>ROUND(X3580/1.2,3)</f>
        <v>23614.167000000001</v>
      </c>
      <c r="AB3580" s="23">
        <v>23614.167000000001</v>
      </c>
      <c r="AC3580" s="190">
        <f>IFERROR(ROUND(AA3580/AB3580-1,2),"")</f>
        <v>0</v>
      </c>
      <c r="AD3580" s="25">
        <v>2.2599999999999998</v>
      </c>
      <c r="AE3580" s="25">
        <v>2.2200000000000001E-2</v>
      </c>
      <c r="AF3580" s="25">
        <v>0</v>
      </c>
      <c r="AG3580" s="25" t="s">
        <v>22</v>
      </c>
      <c r="AH3580" s="25">
        <v>0</v>
      </c>
      <c r="AI3580" s="25">
        <v>0</v>
      </c>
      <c r="AJ3580" s="25" t="s">
        <v>20</v>
      </c>
      <c r="AK3580" s="42" t="s">
        <v>19</v>
      </c>
      <c r="AL3580" s="25" t="s">
        <v>20</v>
      </c>
      <c r="AM3580" s="25">
        <v>1</v>
      </c>
      <c r="AN3580" s="25" t="s">
        <v>22</v>
      </c>
      <c r="AO3580" s="25" t="s">
        <v>22</v>
      </c>
      <c r="AP3580" s="25" t="s">
        <v>22</v>
      </c>
      <c r="AQ3580" s="25"/>
      <c r="AR3580" s="94"/>
      <c r="AS3580" s="157" t="s">
        <v>22</v>
      </c>
      <c r="AT3580" s="93">
        <v>43648</v>
      </c>
      <c r="AU3580" s="92" t="s">
        <v>22</v>
      </c>
      <c r="AV3580" s="91" t="s">
        <v>48</v>
      </c>
      <c r="AW3580" s="92" t="s">
        <v>48</v>
      </c>
      <c r="AX3580" s="92" t="s">
        <v>48</v>
      </c>
      <c r="AY3580" s="91" t="s">
        <v>152</v>
      </c>
      <c r="AZ3580" s="23"/>
      <c r="BA3580" s="25">
        <v>0</v>
      </c>
      <c r="BB3580" t="s">
        <v>48</v>
      </c>
      <c r="BC3580" t="e">
        <v>#N/A</v>
      </c>
      <c r="BD3580" t="e">
        <f>IF(Z3580=BC3580,"OK")</f>
        <v>#N/A</v>
      </c>
      <c r="BE3580">
        <v>2.2599999999999998</v>
      </c>
      <c r="BF3580">
        <v>2.2200000000000001E-2</v>
      </c>
      <c r="BG3580" t="s">
        <v>22</v>
      </c>
      <c r="BH3580" t="s">
        <v>22</v>
      </c>
      <c r="BI3580" t="s">
        <v>22</v>
      </c>
      <c r="BJ3580">
        <v>0</v>
      </c>
      <c r="BK3580">
        <v>0</v>
      </c>
      <c r="BN3580" s="183"/>
    </row>
    <row r="3581" spans="1:66" ht="25.5" x14ac:dyDescent="0.25">
      <c r="A3581" s="1"/>
      <c r="B3581" s="94">
        <v>3568</v>
      </c>
      <c r="C3581" s="43">
        <v>1000577</v>
      </c>
      <c r="D3581" s="25"/>
      <c r="E3581" s="27" t="s">
        <v>1925</v>
      </c>
      <c r="F3581" s="213" t="s">
        <v>21</v>
      </c>
      <c r="G3581" s="28"/>
      <c r="H3581" s="46" t="str">
        <f>IFERROR(IFERROR(IF(SEARCH("Usystems",$E3581)&gt;0,"Usystems"),IF(SEARCH("RIIFO",$E3581)&gt;0,"RIIFO","Uponor")),"Uponor")</f>
        <v>Uponor</v>
      </c>
      <c r="I3581" s="25" t="str">
        <f>IFERROR(MID($D3581,1,7)+0,"")</f>
        <v/>
      </c>
      <c r="J3581" s="25" t="str">
        <f>IFERROR(MID($D3581,10,7)+0,"")</f>
        <v/>
      </c>
      <c r="K3581" s="25" t="str">
        <f>IFERROR(MID($D3581,19,7)+0,"")</f>
        <v/>
      </c>
      <c r="L3581" s="25" t="str">
        <f>IFERROR(MID($D3581,28,7)+0,"")</f>
        <v/>
      </c>
      <c r="M3581" s="25" t="str">
        <f>IF(IFERROR(MID($Q3581,1,7)+0,"")&lt;1130000,IF(INDEX(C:C,MATCH(LEFT(Q3581,7)+0,I:I,0))&lt;1130000,"",INDEX(C:C,MATCH(LEFT(Q3581,7)+0,I:I,0))),IFERROR(MID($Q3581,1,7)+0,""))</f>
        <v/>
      </c>
      <c r="N3581" s="25" t="str">
        <f>IF(IFERROR(MID($Q3581,10,7)+0,"")&lt;1130000,"",IFERROR(MID($Q3581,10,7)+0,""))</f>
        <v/>
      </c>
      <c r="O3581" s="25" t="str">
        <f>IF(IFERROR(MID($Q3581,19,7)+0,"")&lt;1130000,"",IFERROR(MID($Q3581,19,7)+0,""))</f>
        <v/>
      </c>
      <c r="P3581" s="25" t="str">
        <f>IF(M3581="","",IF(N3581="",M3581,M3581&amp;", "&amp;N3581))</f>
        <v/>
      </c>
      <c r="Q3581" s="25"/>
      <c r="R3581" s="25"/>
      <c r="S3581" s="35" t="s">
        <v>104</v>
      </c>
      <c r="T3581" s="34" t="s">
        <v>36</v>
      </c>
      <c r="U3581" s="185">
        <v>23012</v>
      </c>
      <c r="V3581" s="188">
        <v>23012</v>
      </c>
      <c r="W3581" s="189">
        <v>23012</v>
      </c>
      <c r="X3581" s="31">
        <v>23012</v>
      </c>
      <c r="Y3581" s="90">
        <f>IFERROR(ROUND(X3581/W3581-1,2),"")</f>
        <v>0</v>
      </c>
      <c r="Z3581" s="31">
        <f>IF(OR(S3581="VLD MLC components",S3581="VLD MLC pipes",S3581="VLD PEX components",S3581="VLD PEX pipes",S3581="VLD PHC components",S3581="VLD PHC pipes",S3581="Controls VLD"),"По запросу",X3581)</f>
        <v>23012</v>
      </c>
      <c r="AA3581" s="63">
        <f>ROUND(X3581/1.2,3)</f>
        <v>19176.667000000001</v>
      </c>
      <c r="AB3581" s="23">
        <v>19176.667000000001</v>
      </c>
      <c r="AC3581" s="190">
        <f>IFERROR(ROUND(AA3581/AB3581-1,2),"")</f>
        <v>0</v>
      </c>
      <c r="AD3581" s="25">
        <v>1.69</v>
      </c>
      <c r="AE3581" s="25">
        <v>2.2200000000000001E-2</v>
      </c>
      <c r="AF3581" s="25">
        <v>0</v>
      </c>
      <c r="AG3581" s="25" t="s">
        <v>22</v>
      </c>
      <c r="AH3581" s="25">
        <v>0</v>
      </c>
      <c r="AI3581" s="25">
        <v>0</v>
      </c>
      <c r="AJ3581" s="25" t="s">
        <v>20</v>
      </c>
      <c r="AK3581" s="42" t="s">
        <v>19</v>
      </c>
      <c r="AL3581" s="25" t="s">
        <v>20</v>
      </c>
      <c r="AM3581" s="25">
        <v>1</v>
      </c>
      <c r="AN3581" s="25" t="s">
        <v>22</v>
      </c>
      <c r="AO3581" s="25" t="s">
        <v>22</v>
      </c>
      <c r="AP3581" s="25" t="s">
        <v>22</v>
      </c>
      <c r="AQ3581" s="25"/>
      <c r="AR3581" s="94"/>
      <c r="AS3581" s="157" t="s">
        <v>22</v>
      </c>
      <c r="AT3581" s="93">
        <v>42942</v>
      </c>
      <c r="AU3581" s="92" t="s">
        <v>22</v>
      </c>
      <c r="AV3581" s="91" t="s">
        <v>48</v>
      </c>
      <c r="AW3581" s="92" t="s">
        <v>48</v>
      </c>
      <c r="AX3581" s="92" t="s">
        <v>48</v>
      </c>
      <c r="AY3581" s="91" t="s">
        <v>152</v>
      </c>
      <c r="AZ3581" s="23"/>
      <c r="BA3581" s="25">
        <v>0</v>
      </c>
      <c r="BB3581" t="s">
        <v>48</v>
      </c>
      <c r="BC3581" t="e">
        <v>#N/A</v>
      </c>
      <c r="BD3581" t="e">
        <f>IF(Z3581=BC3581,"OK")</f>
        <v>#N/A</v>
      </c>
      <c r="BE3581">
        <v>1.69</v>
      </c>
      <c r="BF3581">
        <v>2.2200000000000001E-2</v>
      </c>
      <c r="BG3581" t="s">
        <v>22</v>
      </c>
      <c r="BH3581" t="s">
        <v>22</v>
      </c>
      <c r="BI3581" t="s">
        <v>22</v>
      </c>
      <c r="BJ3581">
        <v>0</v>
      </c>
      <c r="BK3581">
        <v>0</v>
      </c>
      <c r="BN3581" s="183"/>
    </row>
    <row r="3582" spans="1:66" ht="25.5" x14ac:dyDescent="0.25">
      <c r="A3582" s="1"/>
      <c r="B3582" s="94">
        <v>3569</v>
      </c>
      <c r="C3582" s="43">
        <v>1000542</v>
      </c>
      <c r="D3582" s="25"/>
      <c r="E3582" s="27" t="s">
        <v>1924</v>
      </c>
      <c r="F3582" s="213" t="s">
        <v>21</v>
      </c>
      <c r="G3582" s="28"/>
      <c r="H3582" s="46" t="str">
        <f>IFERROR(IFERROR(IF(SEARCH("Usystems",$E3582)&gt;0,"Usystems"),IF(SEARCH("RIIFO",$E3582)&gt;0,"RIIFO","Uponor")),"Uponor")</f>
        <v>Uponor</v>
      </c>
      <c r="I3582" s="25" t="str">
        <f>IFERROR(MID($D3582,1,7)+0,"")</f>
        <v/>
      </c>
      <c r="J3582" s="25" t="str">
        <f>IFERROR(MID($D3582,10,7)+0,"")</f>
        <v/>
      </c>
      <c r="K3582" s="25" t="str">
        <f>IFERROR(MID($D3582,19,7)+0,"")</f>
        <v/>
      </c>
      <c r="L3582" s="25" t="str">
        <f>IFERROR(MID($D3582,28,7)+0,"")</f>
        <v/>
      </c>
      <c r="M3582" s="25" t="str">
        <f>IF(IFERROR(MID($Q3582,1,7)+0,"")&lt;1130000,IF(INDEX(C:C,MATCH(LEFT(Q3582,7)+0,I:I,0))&lt;1130000,"",INDEX(C:C,MATCH(LEFT(Q3582,7)+0,I:I,0))),IFERROR(MID($Q3582,1,7)+0,""))</f>
        <v/>
      </c>
      <c r="N3582" s="25" t="str">
        <f>IF(IFERROR(MID($Q3582,10,7)+0,"")&lt;1130000,"",IFERROR(MID($Q3582,10,7)+0,""))</f>
        <v/>
      </c>
      <c r="O3582" s="25" t="str">
        <f>IF(IFERROR(MID($Q3582,19,7)+0,"")&lt;1130000,"",IFERROR(MID($Q3582,19,7)+0,""))</f>
        <v/>
      </c>
      <c r="P3582" s="25" t="str">
        <f>IF(M3582="","",IF(N3582="",M3582,M3582&amp;", "&amp;N3582))</f>
        <v/>
      </c>
      <c r="Q3582" s="25"/>
      <c r="R3582" s="25"/>
      <c r="S3582" s="35" t="s">
        <v>104</v>
      </c>
      <c r="T3582" s="34" t="s">
        <v>36</v>
      </c>
      <c r="U3582" s="185">
        <v>3712</v>
      </c>
      <c r="V3582" s="188">
        <v>3712</v>
      </c>
      <c r="W3582" s="189">
        <v>3712</v>
      </c>
      <c r="X3582" s="31">
        <v>3712</v>
      </c>
      <c r="Y3582" s="90">
        <f>IFERROR(ROUND(X3582/W3582-1,2),"")</f>
        <v>0</v>
      </c>
      <c r="Z3582" s="31">
        <f>IF(OR(S3582="VLD MLC components",S3582="VLD MLC pipes",S3582="VLD PEX components",S3582="VLD PEX pipes",S3582="VLD PHC components",S3582="VLD PHC pipes",S3582="Controls VLD"),"По запросу",X3582)</f>
        <v>3712</v>
      </c>
      <c r="AA3582" s="63">
        <f>ROUND(X3582/1.2,3)</f>
        <v>3093.3330000000001</v>
      </c>
      <c r="AB3582" s="23">
        <v>3093.3330000000001</v>
      </c>
      <c r="AC3582" s="190">
        <f>IFERROR(ROUND(AA3582/AB3582-1,2),"")</f>
        <v>0</v>
      </c>
      <c r="AD3582" s="25">
        <v>0.25</v>
      </c>
      <c r="AE3582" s="25">
        <v>6.4800000000000003E-4</v>
      </c>
      <c r="AF3582" s="25">
        <v>0</v>
      </c>
      <c r="AG3582" s="25" t="s">
        <v>22</v>
      </c>
      <c r="AH3582" s="25">
        <v>0</v>
      </c>
      <c r="AI3582" s="25">
        <v>0</v>
      </c>
      <c r="AJ3582" s="25" t="s">
        <v>20</v>
      </c>
      <c r="AK3582" s="42" t="s">
        <v>19</v>
      </c>
      <c r="AL3582" s="25" t="s">
        <v>20</v>
      </c>
      <c r="AM3582" s="25">
        <v>1</v>
      </c>
      <c r="AN3582" s="25"/>
      <c r="AO3582" s="25"/>
      <c r="AP3582" s="25"/>
      <c r="AQ3582" s="25"/>
      <c r="AR3582" s="94"/>
      <c r="AS3582" s="157" t="s">
        <v>22</v>
      </c>
      <c r="AT3582" s="93">
        <v>44335</v>
      </c>
      <c r="AU3582" s="92" t="s">
        <v>22</v>
      </c>
      <c r="AV3582" s="91" t="s">
        <v>48</v>
      </c>
      <c r="AW3582" s="92" t="s">
        <v>48</v>
      </c>
      <c r="AX3582" s="92" t="s">
        <v>48</v>
      </c>
      <c r="AY3582" s="91" t="s">
        <v>152</v>
      </c>
      <c r="AZ3582" s="23"/>
      <c r="BA3582" s="25">
        <v>0</v>
      </c>
      <c r="BB3582" t="s">
        <v>48</v>
      </c>
      <c r="BC3582" t="e">
        <v>#N/A</v>
      </c>
      <c r="BD3582" t="e">
        <f>IF(Z3582=BC3582,"OK")</f>
        <v>#N/A</v>
      </c>
      <c r="BE3582">
        <v>0.25</v>
      </c>
      <c r="BF3582">
        <v>6.4800000000000003E-4</v>
      </c>
      <c r="BG3582">
        <v>0</v>
      </c>
      <c r="BH3582">
        <v>0</v>
      </c>
      <c r="BI3582">
        <v>0</v>
      </c>
      <c r="BJ3582">
        <v>0</v>
      </c>
      <c r="BK3582">
        <v>0</v>
      </c>
      <c r="BN3582" s="183"/>
    </row>
    <row r="3583" spans="1:66" ht="25.5" x14ac:dyDescent="0.25">
      <c r="A3583" s="1"/>
      <c r="B3583" s="94">
        <v>3570</v>
      </c>
      <c r="C3583" s="43">
        <v>1000427</v>
      </c>
      <c r="D3583" s="25"/>
      <c r="E3583" s="27" t="s">
        <v>1923</v>
      </c>
      <c r="F3583" s="213" t="s">
        <v>21</v>
      </c>
      <c r="G3583" s="28"/>
      <c r="H3583" s="46" t="str">
        <f>IFERROR(IFERROR(IF(SEARCH("Usystems",$E3583)&gt;0,"Usystems"),IF(SEARCH("RIIFO",$E3583)&gt;0,"RIIFO","Uponor")),"Uponor")</f>
        <v>Uponor</v>
      </c>
      <c r="I3583" s="25" t="str">
        <f>IFERROR(MID($D3583,1,7)+0,"")</f>
        <v/>
      </c>
      <c r="J3583" s="25" t="str">
        <f>IFERROR(MID($D3583,10,7)+0,"")</f>
        <v/>
      </c>
      <c r="K3583" s="25" t="str">
        <f>IFERROR(MID($D3583,19,7)+0,"")</f>
        <v/>
      </c>
      <c r="L3583" s="25" t="str">
        <f>IFERROR(MID($D3583,28,7)+0,"")</f>
        <v/>
      </c>
      <c r="M3583" s="25" t="str">
        <f>IF(IFERROR(MID($Q3583,1,7)+0,"")&lt;1130000,IF(INDEX(C:C,MATCH(LEFT(Q3583,7)+0,I:I,0))&lt;1130000,"",INDEX(C:C,MATCH(LEFT(Q3583,7)+0,I:I,0))),IFERROR(MID($Q3583,1,7)+0,""))</f>
        <v/>
      </c>
      <c r="N3583" s="25" t="str">
        <f>IF(IFERROR(MID($Q3583,10,7)+0,"")&lt;1130000,"",IFERROR(MID($Q3583,10,7)+0,""))</f>
        <v/>
      </c>
      <c r="O3583" s="25" t="str">
        <f>IF(IFERROR(MID($Q3583,19,7)+0,"")&lt;1130000,"",IFERROR(MID($Q3583,19,7)+0,""))</f>
        <v/>
      </c>
      <c r="P3583" s="25" t="str">
        <f>IF(M3583="","",IF(N3583="",M3583,M3583&amp;", "&amp;N3583))</f>
        <v/>
      </c>
      <c r="Q3583" s="25"/>
      <c r="R3583" s="25"/>
      <c r="S3583" s="35" t="s">
        <v>104</v>
      </c>
      <c r="T3583" s="34" t="s">
        <v>36</v>
      </c>
      <c r="U3583" s="185">
        <v>1226</v>
      </c>
      <c r="V3583" s="188">
        <v>1226</v>
      </c>
      <c r="W3583" s="189">
        <v>1226</v>
      </c>
      <c r="X3583" s="31">
        <v>1226</v>
      </c>
      <c r="Y3583" s="90">
        <f>IFERROR(ROUND(X3583/W3583-1,2),"")</f>
        <v>0</v>
      </c>
      <c r="Z3583" s="31">
        <f>IF(OR(S3583="VLD MLC components",S3583="VLD MLC pipes",S3583="VLD PEX components",S3583="VLD PEX pipes",S3583="VLD PHC components",S3583="VLD PHC pipes",S3583="Controls VLD"),"По запросу",X3583)</f>
        <v>1226</v>
      </c>
      <c r="AA3583" s="63">
        <f>ROUND(X3583/1.2,3)</f>
        <v>1021.667</v>
      </c>
      <c r="AB3583" s="23">
        <v>1021.667</v>
      </c>
      <c r="AC3583" s="190">
        <f>IFERROR(ROUND(AA3583/AB3583-1,2),"")</f>
        <v>0</v>
      </c>
      <c r="AD3583" s="25">
        <v>0.05</v>
      </c>
      <c r="AE3583" s="25">
        <v>3.3599999999999998E-4</v>
      </c>
      <c r="AF3583" s="25">
        <v>0</v>
      </c>
      <c r="AG3583" s="25" t="s">
        <v>22</v>
      </c>
      <c r="AH3583" s="25">
        <v>0</v>
      </c>
      <c r="AI3583" s="25">
        <v>0</v>
      </c>
      <c r="AJ3583" s="25" t="s">
        <v>20</v>
      </c>
      <c r="AK3583" s="42" t="s">
        <v>19</v>
      </c>
      <c r="AL3583" s="25" t="s">
        <v>20</v>
      </c>
      <c r="AM3583" s="25">
        <v>1</v>
      </c>
      <c r="AN3583" s="25" t="s">
        <v>22</v>
      </c>
      <c r="AO3583" s="25" t="s">
        <v>22</v>
      </c>
      <c r="AP3583" s="25" t="s">
        <v>22</v>
      </c>
      <c r="AQ3583" s="25"/>
      <c r="AR3583" s="94"/>
      <c r="AS3583" s="157" t="s">
        <v>22</v>
      </c>
      <c r="AT3583" s="93">
        <v>42942</v>
      </c>
      <c r="AU3583" s="92" t="s">
        <v>22</v>
      </c>
      <c r="AV3583" s="91" t="s">
        <v>48</v>
      </c>
      <c r="AW3583" s="92" t="s">
        <v>48</v>
      </c>
      <c r="AX3583" s="92" t="s">
        <v>48</v>
      </c>
      <c r="AY3583" s="91" t="s">
        <v>152</v>
      </c>
      <c r="AZ3583" s="23"/>
      <c r="BA3583" s="25">
        <v>0</v>
      </c>
      <c r="BB3583" t="s">
        <v>48</v>
      </c>
      <c r="BC3583" t="e">
        <v>#N/A</v>
      </c>
      <c r="BD3583" t="e">
        <f>IF(Z3583=BC3583,"OK")</f>
        <v>#N/A</v>
      </c>
      <c r="BE3583">
        <v>0.05</v>
      </c>
      <c r="BF3583">
        <v>3.3599999999999998E-4</v>
      </c>
      <c r="BG3583" t="s">
        <v>22</v>
      </c>
      <c r="BH3583" t="s">
        <v>22</v>
      </c>
      <c r="BI3583" t="s">
        <v>22</v>
      </c>
      <c r="BJ3583">
        <v>0</v>
      </c>
      <c r="BK3583">
        <v>0</v>
      </c>
      <c r="BN3583" s="183"/>
    </row>
    <row r="3584" spans="1:66" ht="25.5" x14ac:dyDescent="0.25">
      <c r="A3584" s="1"/>
      <c r="B3584" s="94">
        <v>3571</v>
      </c>
      <c r="C3584" s="43">
        <v>1000428</v>
      </c>
      <c r="D3584" s="25"/>
      <c r="E3584" s="27" t="s">
        <v>1922</v>
      </c>
      <c r="F3584" s="213" t="s">
        <v>21</v>
      </c>
      <c r="G3584" s="28"/>
      <c r="H3584" s="46" t="str">
        <f>IFERROR(IFERROR(IF(SEARCH("Usystems",$E3584)&gt;0,"Usystems"),IF(SEARCH("RIIFO",$E3584)&gt;0,"RIIFO","Uponor")),"Uponor")</f>
        <v>Uponor</v>
      </c>
      <c r="I3584" s="25" t="str">
        <f>IFERROR(MID($D3584,1,7)+0,"")</f>
        <v/>
      </c>
      <c r="J3584" s="25" t="str">
        <f>IFERROR(MID($D3584,10,7)+0,"")</f>
        <v/>
      </c>
      <c r="K3584" s="25" t="str">
        <f>IFERROR(MID($D3584,19,7)+0,"")</f>
        <v/>
      </c>
      <c r="L3584" s="25" t="str">
        <f>IFERROR(MID($D3584,28,7)+0,"")</f>
        <v/>
      </c>
      <c r="M3584" s="25" t="str">
        <f>IF(IFERROR(MID($Q3584,1,7)+0,"")&lt;1130000,IF(INDEX(C:C,MATCH(LEFT(Q3584,7)+0,I:I,0))&lt;1130000,"",INDEX(C:C,MATCH(LEFT(Q3584,7)+0,I:I,0))),IFERROR(MID($Q3584,1,7)+0,""))</f>
        <v/>
      </c>
      <c r="N3584" s="25" t="str">
        <f>IF(IFERROR(MID($Q3584,10,7)+0,"")&lt;1130000,"",IFERROR(MID($Q3584,10,7)+0,""))</f>
        <v/>
      </c>
      <c r="O3584" s="25" t="str">
        <f>IF(IFERROR(MID($Q3584,19,7)+0,"")&lt;1130000,"",IFERROR(MID($Q3584,19,7)+0,""))</f>
        <v/>
      </c>
      <c r="P3584" s="25" t="str">
        <f>IF(M3584="","",IF(N3584="",M3584,M3584&amp;", "&amp;N3584))</f>
        <v/>
      </c>
      <c r="Q3584" s="25"/>
      <c r="R3584" s="25"/>
      <c r="S3584" s="35" t="s">
        <v>104</v>
      </c>
      <c r="T3584" s="34" t="s">
        <v>36</v>
      </c>
      <c r="U3584" s="185">
        <v>1664</v>
      </c>
      <c r="V3584" s="188">
        <v>1664</v>
      </c>
      <c r="W3584" s="189">
        <v>1664</v>
      </c>
      <c r="X3584" s="31">
        <v>1664</v>
      </c>
      <c r="Y3584" s="90">
        <f>IFERROR(ROUND(X3584/W3584-1,2),"")</f>
        <v>0</v>
      </c>
      <c r="Z3584" s="31">
        <f>IF(OR(S3584="VLD MLC components",S3584="VLD MLC pipes",S3584="VLD PEX components",S3584="VLD PEX pipes",S3584="VLD PHC components",S3584="VLD PHC pipes",S3584="Controls VLD"),"По запросу",X3584)</f>
        <v>1664</v>
      </c>
      <c r="AA3584" s="63">
        <f>ROUND(X3584/1.2,3)</f>
        <v>1386.6669999999999</v>
      </c>
      <c r="AB3584" s="23">
        <v>1386.6669999999999</v>
      </c>
      <c r="AC3584" s="190">
        <f>IFERROR(ROUND(AA3584/AB3584-1,2),"")</f>
        <v>0</v>
      </c>
      <c r="AD3584" s="25">
        <v>0.05</v>
      </c>
      <c r="AE3584" s="25">
        <v>4.2000000000000002E-4</v>
      </c>
      <c r="AF3584" s="25">
        <v>0</v>
      </c>
      <c r="AG3584" s="25" t="s">
        <v>22</v>
      </c>
      <c r="AH3584" s="25">
        <v>0</v>
      </c>
      <c r="AI3584" s="25">
        <v>0</v>
      </c>
      <c r="AJ3584" s="25" t="s">
        <v>20</v>
      </c>
      <c r="AK3584" s="42" t="s">
        <v>19</v>
      </c>
      <c r="AL3584" s="25" t="s">
        <v>20</v>
      </c>
      <c r="AM3584" s="25">
        <v>1</v>
      </c>
      <c r="AN3584" s="25" t="s">
        <v>22</v>
      </c>
      <c r="AO3584" s="25" t="s">
        <v>22</v>
      </c>
      <c r="AP3584" s="25" t="s">
        <v>22</v>
      </c>
      <c r="AQ3584" s="25"/>
      <c r="AR3584" s="94"/>
      <c r="AS3584" s="157" t="s">
        <v>22</v>
      </c>
      <c r="AT3584" s="93">
        <v>42846</v>
      </c>
      <c r="AU3584" s="92" t="s">
        <v>22</v>
      </c>
      <c r="AV3584" s="91" t="s">
        <v>48</v>
      </c>
      <c r="AW3584" s="92" t="s">
        <v>48</v>
      </c>
      <c r="AX3584" s="92" t="s">
        <v>48</v>
      </c>
      <c r="AY3584" s="91" t="s">
        <v>152</v>
      </c>
      <c r="AZ3584" s="23"/>
      <c r="BA3584" s="25">
        <v>0</v>
      </c>
      <c r="BB3584" t="s">
        <v>48</v>
      </c>
      <c r="BC3584" t="e">
        <v>#N/A</v>
      </c>
      <c r="BD3584" t="e">
        <f>IF(Z3584=BC3584,"OK")</f>
        <v>#N/A</v>
      </c>
      <c r="BE3584">
        <v>0.05</v>
      </c>
      <c r="BF3584">
        <v>4.2000000000000002E-4</v>
      </c>
      <c r="BG3584" t="s">
        <v>22</v>
      </c>
      <c r="BH3584" t="s">
        <v>22</v>
      </c>
      <c r="BI3584" t="s">
        <v>22</v>
      </c>
      <c r="BJ3584">
        <v>0</v>
      </c>
      <c r="BK3584">
        <v>0</v>
      </c>
      <c r="BN3584" s="183"/>
    </row>
    <row r="3585" spans="1:66" ht="25.5" x14ac:dyDescent="0.25">
      <c r="A3585" s="1"/>
      <c r="B3585" s="94">
        <v>3572</v>
      </c>
      <c r="C3585" s="43">
        <v>1000429</v>
      </c>
      <c r="D3585" s="25"/>
      <c r="E3585" s="27" t="s">
        <v>1921</v>
      </c>
      <c r="F3585" s="213" t="s">
        <v>21</v>
      </c>
      <c r="G3585" s="28"/>
      <c r="H3585" s="46" t="str">
        <f>IFERROR(IFERROR(IF(SEARCH("Usystems",$E3585)&gt;0,"Usystems"),IF(SEARCH("RIIFO",$E3585)&gt;0,"RIIFO","Uponor")),"Uponor")</f>
        <v>Uponor</v>
      </c>
      <c r="I3585" s="25" t="str">
        <f>IFERROR(MID($D3585,1,7)+0,"")</f>
        <v/>
      </c>
      <c r="J3585" s="25" t="str">
        <f>IFERROR(MID($D3585,10,7)+0,"")</f>
        <v/>
      </c>
      <c r="K3585" s="25" t="str">
        <f>IFERROR(MID($D3585,19,7)+0,"")</f>
        <v/>
      </c>
      <c r="L3585" s="25" t="str">
        <f>IFERROR(MID($D3585,28,7)+0,"")</f>
        <v/>
      </c>
      <c r="M3585" s="25" t="str">
        <f>IF(IFERROR(MID($Q3585,1,7)+0,"")&lt;1130000,IF(INDEX(C:C,MATCH(LEFT(Q3585,7)+0,I:I,0))&lt;1130000,"",INDEX(C:C,MATCH(LEFT(Q3585,7)+0,I:I,0))),IFERROR(MID($Q3585,1,7)+0,""))</f>
        <v/>
      </c>
      <c r="N3585" s="25" t="str">
        <f>IF(IFERROR(MID($Q3585,10,7)+0,"")&lt;1130000,"",IFERROR(MID($Q3585,10,7)+0,""))</f>
        <v/>
      </c>
      <c r="O3585" s="25" t="str">
        <f>IF(IFERROR(MID($Q3585,19,7)+0,"")&lt;1130000,"",IFERROR(MID($Q3585,19,7)+0,""))</f>
        <v/>
      </c>
      <c r="P3585" s="25" t="str">
        <f>IF(M3585="","",IF(N3585="",M3585,M3585&amp;", "&amp;N3585))</f>
        <v/>
      </c>
      <c r="Q3585" s="25"/>
      <c r="R3585" s="25"/>
      <c r="S3585" s="35" t="s">
        <v>104</v>
      </c>
      <c r="T3585" s="34" t="s">
        <v>36</v>
      </c>
      <c r="U3585" s="185">
        <v>1346</v>
      </c>
      <c r="V3585" s="188">
        <v>1346</v>
      </c>
      <c r="W3585" s="189">
        <v>1346</v>
      </c>
      <c r="X3585" s="31">
        <v>1346</v>
      </c>
      <c r="Y3585" s="90">
        <f>IFERROR(ROUND(X3585/W3585-1,2),"")</f>
        <v>0</v>
      </c>
      <c r="Z3585" s="31">
        <f>IF(OR(S3585="VLD MLC components",S3585="VLD MLC pipes",S3585="VLD PEX components",S3585="VLD PEX pipes",S3585="VLD PHC components",S3585="VLD PHC pipes",S3585="Controls VLD"),"По запросу",X3585)</f>
        <v>1346</v>
      </c>
      <c r="AA3585" s="63">
        <f>ROUND(X3585/1.2,3)</f>
        <v>1121.6669999999999</v>
      </c>
      <c r="AB3585" s="23">
        <v>1121.6669999999999</v>
      </c>
      <c r="AC3585" s="190">
        <f>IFERROR(ROUND(AA3585/AB3585-1,2),"")</f>
        <v>0</v>
      </c>
      <c r="AD3585" s="25">
        <v>7.0000000000000007E-2</v>
      </c>
      <c r="AE3585" s="25">
        <v>4.57E-4</v>
      </c>
      <c r="AF3585" s="25">
        <v>0</v>
      </c>
      <c r="AG3585" s="25" t="s">
        <v>22</v>
      </c>
      <c r="AH3585" s="25">
        <v>0</v>
      </c>
      <c r="AI3585" s="25">
        <v>0</v>
      </c>
      <c r="AJ3585" s="25" t="s">
        <v>20</v>
      </c>
      <c r="AK3585" s="42" t="s">
        <v>19</v>
      </c>
      <c r="AL3585" s="25" t="s">
        <v>20</v>
      </c>
      <c r="AM3585" s="25">
        <v>1</v>
      </c>
      <c r="AN3585" s="25" t="s">
        <v>22</v>
      </c>
      <c r="AO3585" s="25" t="s">
        <v>22</v>
      </c>
      <c r="AP3585" s="25" t="s">
        <v>22</v>
      </c>
      <c r="AQ3585" s="25"/>
      <c r="AR3585" s="94"/>
      <c r="AS3585" s="157" t="s">
        <v>22</v>
      </c>
      <c r="AT3585" s="93">
        <v>42942</v>
      </c>
      <c r="AU3585" s="92" t="s">
        <v>22</v>
      </c>
      <c r="AV3585" s="91" t="s">
        <v>48</v>
      </c>
      <c r="AW3585" s="92" t="s">
        <v>48</v>
      </c>
      <c r="AX3585" s="92" t="s">
        <v>48</v>
      </c>
      <c r="AY3585" s="91" t="s">
        <v>152</v>
      </c>
      <c r="AZ3585" s="23"/>
      <c r="BA3585" s="25">
        <v>0</v>
      </c>
      <c r="BB3585" t="s">
        <v>48</v>
      </c>
      <c r="BC3585" t="e">
        <v>#N/A</v>
      </c>
      <c r="BD3585" t="e">
        <f>IF(Z3585=BC3585,"OK")</f>
        <v>#N/A</v>
      </c>
      <c r="BE3585">
        <v>7.0000000000000007E-2</v>
      </c>
      <c r="BF3585">
        <v>4.57E-4</v>
      </c>
      <c r="BG3585" t="s">
        <v>22</v>
      </c>
      <c r="BH3585" t="s">
        <v>22</v>
      </c>
      <c r="BI3585" t="s">
        <v>22</v>
      </c>
      <c r="BJ3585">
        <v>0</v>
      </c>
      <c r="BK3585">
        <v>0</v>
      </c>
      <c r="BN3585" s="183"/>
    </row>
    <row r="3586" spans="1:66" ht="25.5" x14ac:dyDescent="0.25">
      <c r="A3586" s="1"/>
      <c r="B3586" s="94">
        <v>3573</v>
      </c>
      <c r="C3586" s="43">
        <v>1000430</v>
      </c>
      <c r="D3586" s="25"/>
      <c r="E3586" s="27" t="s">
        <v>1920</v>
      </c>
      <c r="F3586" s="213" t="s">
        <v>21</v>
      </c>
      <c r="G3586" s="28"/>
      <c r="H3586" s="46" t="str">
        <f>IFERROR(IFERROR(IF(SEARCH("Usystems",$E3586)&gt;0,"Usystems"),IF(SEARCH("RIIFO",$E3586)&gt;0,"RIIFO","Uponor")),"Uponor")</f>
        <v>Uponor</v>
      </c>
      <c r="I3586" s="25" t="str">
        <f>IFERROR(MID($D3586,1,7)+0,"")</f>
        <v/>
      </c>
      <c r="J3586" s="25" t="str">
        <f>IFERROR(MID($D3586,10,7)+0,"")</f>
        <v/>
      </c>
      <c r="K3586" s="25" t="str">
        <f>IFERROR(MID($D3586,19,7)+0,"")</f>
        <v/>
      </c>
      <c r="L3586" s="25" t="str">
        <f>IFERROR(MID($D3586,28,7)+0,"")</f>
        <v/>
      </c>
      <c r="M3586" s="25" t="str">
        <f>IF(IFERROR(MID($Q3586,1,7)+0,"")&lt;1130000,IF(INDEX(C:C,MATCH(LEFT(Q3586,7)+0,I:I,0))&lt;1130000,"",INDEX(C:C,MATCH(LEFT(Q3586,7)+0,I:I,0))),IFERROR(MID($Q3586,1,7)+0,""))</f>
        <v/>
      </c>
      <c r="N3586" s="25" t="str">
        <f>IF(IFERROR(MID($Q3586,10,7)+0,"")&lt;1130000,"",IFERROR(MID($Q3586,10,7)+0,""))</f>
        <v/>
      </c>
      <c r="O3586" s="25" t="str">
        <f>IF(IFERROR(MID($Q3586,19,7)+0,"")&lt;1130000,"",IFERROR(MID($Q3586,19,7)+0,""))</f>
        <v/>
      </c>
      <c r="P3586" s="25" t="str">
        <f>IF(M3586="","",IF(N3586="",M3586,M3586&amp;", "&amp;N3586))</f>
        <v/>
      </c>
      <c r="Q3586" s="25"/>
      <c r="R3586" s="25"/>
      <c r="S3586" s="35" t="s">
        <v>104</v>
      </c>
      <c r="T3586" s="34" t="s">
        <v>36</v>
      </c>
      <c r="U3586" s="185">
        <v>1878</v>
      </c>
      <c r="V3586" s="188">
        <v>1878</v>
      </c>
      <c r="W3586" s="189">
        <v>1878</v>
      </c>
      <c r="X3586" s="31">
        <v>1878</v>
      </c>
      <c r="Y3586" s="90">
        <f>IFERROR(ROUND(X3586/W3586-1,2),"")</f>
        <v>0</v>
      </c>
      <c r="Z3586" s="31">
        <f>IF(OR(S3586="VLD MLC components",S3586="VLD MLC pipes",S3586="VLD PEX components",S3586="VLD PEX pipes",S3586="VLD PHC components",S3586="VLD PHC pipes",S3586="Controls VLD"),"По запросу",X3586)</f>
        <v>1878</v>
      </c>
      <c r="AA3586" s="63">
        <f>ROUND(X3586/1.2,3)</f>
        <v>1565</v>
      </c>
      <c r="AB3586" s="23">
        <v>1565</v>
      </c>
      <c r="AC3586" s="190">
        <f>IFERROR(ROUND(AA3586/AB3586-1,2),"")</f>
        <v>0</v>
      </c>
      <c r="AD3586" s="25">
        <v>0.09</v>
      </c>
      <c r="AE3586" s="25">
        <v>5.3300000000000005E-4</v>
      </c>
      <c r="AF3586" s="25">
        <v>0</v>
      </c>
      <c r="AG3586" s="25" t="s">
        <v>22</v>
      </c>
      <c r="AH3586" s="25">
        <v>0</v>
      </c>
      <c r="AI3586" s="25">
        <v>0</v>
      </c>
      <c r="AJ3586" s="25" t="s">
        <v>20</v>
      </c>
      <c r="AK3586" s="42" t="s">
        <v>19</v>
      </c>
      <c r="AL3586" s="25" t="s">
        <v>20</v>
      </c>
      <c r="AM3586" s="25">
        <v>1</v>
      </c>
      <c r="AN3586" s="25" t="s">
        <v>22</v>
      </c>
      <c r="AO3586" s="25" t="s">
        <v>22</v>
      </c>
      <c r="AP3586" s="25" t="s">
        <v>22</v>
      </c>
      <c r="AQ3586" s="25"/>
      <c r="AR3586" s="94"/>
      <c r="AS3586" s="157" t="s">
        <v>22</v>
      </c>
      <c r="AT3586" s="93">
        <v>42942</v>
      </c>
      <c r="AU3586" s="92" t="s">
        <v>22</v>
      </c>
      <c r="AV3586" s="91" t="s">
        <v>48</v>
      </c>
      <c r="AW3586" s="92" t="s">
        <v>48</v>
      </c>
      <c r="AX3586" s="92" t="s">
        <v>48</v>
      </c>
      <c r="AY3586" s="91" t="s">
        <v>152</v>
      </c>
      <c r="AZ3586" s="23"/>
      <c r="BA3586" s="25">
        <v>0</v>
      </c>
      <c r="BB3586" t="s">
        <v>48</v>
      </c>
      <c r="BC3586" t="e">
        <v>#N/A</v>
      </c>
      <c r="BD3586" t="e">
        <f>IF(Z3586=BC3586,"OK")</f>
        <v>#N/A</v>
      </c>
      <c r="BE3586">
        <v>0.09</v>
      </c>
      <c r="BF3586">
        <v>5.3300000000000005E-4</v>
      </c>
      <c r="BG3586" t="s">
        <v>22</v>
      </c>
      <c r="BH3586" t="s">
        <v>22</v>
      </c>
      <c r="BI3586" t="s">
        <v>22</v>
      </c>
      <c r="BJ3586">
        <v>0</v>
      </c>
      <c r="BK3586">
        <v>0</v>
      </c>
      <c r="BN3586" s="183"/>
    </row>
    <row r="3587" spans="1:66" ht="25.5" x14ac:dyDescent="0.25">
      <c r="A3587" s="1"/>
      <c r="B3587" s="94">
        <v>3574</v>
      </c>
      <c r="C3587" s="43">
        <v>1000431</v>
      </c>
      <c r="D3587" s="25"/>
      <c r="E3587" s="27" t="s">
        <v>1919</v>
      </c>
      <c r="F3587" s="213" t="s">
        <v>21</v>
      </c>
      <c r="G3587" s="28"/>
      <c r="H3587" s="46" t="str">
        <f>IFERROR(IFERROR(IF(SEARCH("Usystems",$E3587)&gt;0,"Usystems"),IF(SEARCH("RIIFO",$E3587)&gt;0,"RIIFO","Uponor")),"Uponor")</f>
        <v>Uponor</v>
      </c>
      <c r="I3587" s="25" t="str">
        <f>IFERROR(MID($D3587,1,7)+0,"")</f>
        <v/>
      </c>
      <c r="J3587" s="25" t="str">
        <f>IFERROR(MID($D3587,10,7)+0,"")</f>
        <v/>
      </c>
      <c r="K3587" s="25" t="str">
        <f>IFERROR(MID($D3587,19,7)+0,"")</f>
        <v/>
      </c>
      <c r="L3587" s="25" t="str">
        <f>IFERROR(MID($D3587,28,7)+0,"")</f>
        <v/>
      </c>
      <c r="M3587" s="25" t="str">
        <f>IF(IFERROR(MID($Q3587,1,7)+0,"")&lt;1130000,IF(INDEX(C:C,MATCH(LEFT(Q3587,7)+0,I:I,0))&lt;1130000,"",INDEX(C:C,MATCH(LEFT(Q3587,7)+0,I:I,0))),IFERROR(MID($Q3587,1,7)+0,""))</f>
        <v/>
      </c>
      <c r="N3587" s="25" t="str">
        <f>IF(IFERROR(MID($Q3587,10,7)+0,"")&lt;1130000,"",IFERROR(MID($Q3587,10,7)+0,""))</f>
        <v/>
      </c>
      <c r="O3587" s="25" t="str">
        <f>IF(IFERROR(MID($Q3587,19,7)+0,"")&lt;1130000,"",IFERROR(MID($Q3587,19,7)+0,""))</f>
        <v/>
      </c>
      <c r="P3587" s="25" t="str">
        <f>IF(M3587="","",IF(N3587="",M3587,M3587&amp;", "&amp;N3587))</f>
        <v/>
      </c>
      <c r="Q3587" s="25"/>
      <c r="R3587" s="25"/>
      <c r="S3587" s="35" t="s">
        <v>104</v>
      </c>
      <c r="T3587" s="34" t="s">
        <v>36</v>
      </c>
      <c r="U3587" s="185">
        <v>1878</v>
      </c>
      <c r="V3587" s="188">
        <v>1878</v>
      </c>
      <c r="W3587" s="189">
        <v>1878</v>
      </c>
      <c r="X3587" s="31">
        <v>1878</v>
      </c>
      <c r="Y3587" s="90">
        <f>IFERROR(ROUND(X3587/W3587-1,2),"")</f>
        <v>0</v>
      </c>
      <c r="Z3587" s="31">
        <f>IF(OR(S3587="VLD MLC components",S3587="VLD MLC pipes",S3587="VLD PEX components",S3587="VLD PEX pipes",S3587="VLD PHC components",S3587="VLD PHC pipes",S3587="Controls VLD"),"По запросу",X3587)</f>
        <v>1878</v>
      </c>
      <c r="AA3587" s="63">
        <f>ROUND(X3587/1.2,3)</f>
        <v>1565</v>
      </c>
      <c r="AB3587" s="23">
        <v>1565</v>
      </c>
      <c r="AC3587" s="190">
        <f>IFERROR(ROUND(AA3587/AB3587-1,2),"")</f>
        <v>0</v>
      </c>
      <c r="AD3587" s="25">
        <v>0.1</v>
      </c>
      <c r="AE3587" s="25">
        <v>5.9299999999999999E-4</v>
      </c>
      <c r="AF3587" s="25">
        <v>0</v>
      </c>
      <c r="AG3587" s="25" t="s">
        <v>22</v>
      </c>
      <c r="AH3587" s="25">
        <v>0</v>
      </c>
      <c r="AI3587" s="25">
        <v>0</v>
      </c>
      <c r="AJ3587" s="25" t="s">
        <v>20</v>
      </c>
      <c r="AK3587" s="42" t="s">
        <v>19</v>
      </c>
      <c r="AL3587" s="25" t="s">
        <v>20</v>
      </c>
      <c r="AM3587" s="25">
        <v>1</v>
      </c>
      <c r="AN3587" s="25" t="s">
        <v>22</v>
      </c>
      <c r="AO3587" s="25" t="s">
        <v>22</v>
      </c>
      <c r="AP3587" s="25" t="s">
        <v>22</v>
      </c>
      <c r="AQ3587" s="25"/>
      <c r="AR3587" s="94"/>
      <c r="AS3587" s="157" t="s">
        <v>22</v>
      </c>
      <c r="AT3587" s="93">
        <v>42942</v>
      </c>
      <c r="AU3587" s="92" t="s">
        <v>22</v>
      </c>
      <c r="AV3587" s="91" t="s">
        <v>48</v>
      </c>
      <c r="AW3587" s="92" t="s">
        <v>48</v>
      </c>
      <c r="AX3587" s="92" t="s">
        <v>48</v>
      </c>
      <c r="AY3587" s="91" t="s">
        <v>152</v>
      </c>
      <c r="AZ3587" s="23"/>
      <c r="BA3587" s="25">
        <v>0</v>
      </c>
      <c r="BB3587" t="s">
        <v>48</v>
      </c>
      <c r="BC3587" t="e">
        <v>#N/A</v>
      </c>
      <c r="BD3587" t="e">
        <f>IF(Z3587=BC3587,"OK")</f>
        <v>#N/A</v>
      </c>
      <c r="BE3587">
        <v>0.1</v>
      </c>
      <c r="BF3587">
        <v>5.9299999999999999E-4</v>
      </c>
      <c r="BG3587" t="s">
        <v>22</v>
      </c>
      <c r="BH3587" t="s">
        <v>22</v>
      </c>
      <c r="BI3587" t="s">
        <v>22</v>
      </c>
      <c r="BJ3587">
        <v>0</v>
      </c>
      <c r="BK3587">
        <v>0</v>
      </c>
      <c r="BN3587" s="183"/>
    </row>
    <row r="3588" spans="1:66" ht="25.5" x14ac:dyDescent="0.25">
      <c r="A3588" s="1"/>
      <c r="B3588" s="94">
        <v>3575</v>
      </c>
      <c r="C3588" s="43">
        <v>1000432</v>
      </c>
      <c r="D3588" s="25"/>
      <c r="E3588" s="27" t="s">
        <v>1918</v>
      </c>
      <c r="F3588" s="213" t="s">
        <v>21</v>
      </c>
      <c r="G3588" s="28"/>
      <c r="H3588" s="46" t="str">
        <f>IFERROR(IFERROR(IF(SEARCH("Usystems",$E3588)&gt;0,"Usystems"),IF(SEARCH("RIIFO",$E3588)&gt;0,"RIIFO","Uponor")),"Uponor")</f>
        <v>Uponor</v>
      </c>
      <c r="I3588" s="25" t="str">
        <f>IFERROR(MID($D3588,1,7)+0,"")</f>
        <v/>
      </c>
      <c r="J3588" s="25" t="str">
        <f>IFERROR(MID($D3588,10,7)+0,"")</f>
        <v/>
      </c>
      <c r="K3588" s="25" t="str">
        <f>IFERROR(MID($D3588,19,7)+0,"")</f>
        <v/>
      </c>
      <c r="L3588" s="25" t="str">
        <f>IFERROR(MID($D3588,28,7)+0,"")</f>
        <v/>
      </c>
      <c r="M3588" s="25" t="str">
        <f>IF(IFERROR(MID($Q3588,1,7)+0,"")&lt;1130000,IF(INDEX(C:C,MATCH(LEFT(Q3588,7)+0,I:I,0))&lt;1130000,"",INDEX(C:C,MATCH(LEFT(Q3588,7)+0,I:I,0))),IFERROR(MID($Q3588,1,7)+0,""))</f>
        <v/>
      </c>
      <c r="N3588" s="25" t="str">
        <f>IF(IFERROR(MID($Q3588,10,7)+0,"")&lt;1130000,"",IFERROR(MID($Q3588,10,7)+0,""))</f>
        <v/>
      </c>
      <c r="O3588" s="25" t="str">
        <f>IF(IFERROR(MID($Q3588,19,7)+0,"")&lt;1130000,"",IFERROR(MID($Q3588,19,7)+0,""))</f>
        <v/>
      </c>
      <c r="P3588" s="25" t="str">
        <f>IF(M3588="","",IF(N3588="",M3588,M3588&amp;", "&amp;N3588))</f>
        <v/>
      </c>
      <c r="Q3588" s="25"/>
      <c r="R3588" s="25"/>
      <c r="S3588" s="35" t="s">
        <v>104</v>
      </c>
      <c r="T3588" s="34" t="s">
        <v>36</v>
      </c>
      <c r="U3588" s="185">
        <v>2075</v>
      </c>
      <c r="V3588" s="188">
        <v>2075</v>
      </c>
      <c r="W3588" s="189">
        <v>2075</v>
      </c>
      <c r="X3588" s="31">
        <v>2075</v>
      </c>
      <c r="Y3588" s="90">
        <f>IFERROR(ROUND(X3588/W3588-1,2),"")</f>
        <v>0</v>
      </c>
      <c r="Z3588" s="31">
        <f>IF(OR(S3588="VLD MLC components",S3588="VLD MLC pipes",S3588="VLD PEX components",S3588="VLD PEX pipes",S3588="VLD PHC components",S3588="VLD PHC pipes",S3588="Controls VLD"),"По запросу",X3588)</f>
        <v>2075</v>
      </c>
      <c r="AA3588" s="63">
        <f>ROUND(X3588/1.2,3)</f>
        <v>1729.1669999999999</v>
      </c>
      <c r="AB3588" s="23">
        <v>1729.1669999999999</v>
      </c>
      <c r="AC3588" s="190">
        <f>IFERROR(ROUND(AA3588/AB3588-1,2),"")</f>
        <v>0</v>
      </c>
      <c r="AD3588" s="25">
        <v>0.14000000000000001</v>
      </c>
      <c r="AE3588" s="25">
        <v>1.48E-3</v>
      </c>
      <c r="AF3588" s="25">
        <v>0</v>
      </c>
      <c r="AG3588" s="25" t="s">
        <v>22</v>
      </c>
      <c r="AH3588" s="25">
        <v>0</v>
      </c>
      <c r="AI3588" s="25">
        <v>0</v>
      </c>
      <c r="AJ3588" s="25" t="s">
        <v>20</v>
      </c>
      <c r="AK3588" s="42" t="s">
        <v>19</v>
      </c>
      <c r="AL3588" s="25" t="s">
        <v>20</v>
      </c>
      <c r="AM3588" s="25">
        <v>1</v>
      </c>
      <c r="AN3588" s="25" t="s">
        <v>22</v>
      </c>
      <c r="AO3588" s="25" t="s">
        <v>22</v>
      </c>
      <c r="AP3588" s="25" t="s">
        <v>22</v>
      </c>
      <c r="AQ3588" s="25"/>
      <c r="AR3588" s="94"/>
      <c r="AS3588" s="157" t="s">
        <v>22</v>
      </c>
      <c r="AT3588" s="93">
        <v>42942</v>
      </c>
      <c r="AU3588" s="92" t="s">
        <v>22</v>
      </c>
      <c r="AV3588" s="91" t="s">
        <v>48</v>
      </c>
      <c r="AW3588" s="92" t="s">
        <v>48</v>
      </c>
      <c r="AX3588" s="92" t="s">
        <v>48</v>
      </c>
      <c r="AY3588" s="91" t="s">
        <v>152</v>
      </c>
      <c r="AZ3588" s="23"/>
      <c r="BA3588" s="25">
        <v>0</v>
      </c>
      <c r="BB3588" t="s">
        <v>48</v>
      </c>
      <c r="BC3588" t="e">
        <v>#N/A</v>
      </c>
      <c r="BD3588" t="e">
        <f>IF(Z3588=BC3588,"OK")</f>
        <v>#N/A</v>
      </c>
      <c r="BE3588">
        <v>0.14000000000000001</v>
      </c>
      <c r="BF3588">
        <v>1.48E-3</v>
      </c>
      <c r="BG3588" t="s">
        <v>22</v>
      </c>
      <c r="BH3588" t="s">
        <v>22</v>
      </c>
      <c r="BI3588" t="s">
        <v>22</v>
      </c>
      <c r="BJ3588">
        <v>0</v>
      </c>
      <c r="BK3588">
        <v>0</v>
      </c>
      <c r="BN3588" s="183"/>
    </row>
    <row r="3589" spans="1:66" ht="25.5" x14ac:dyDescent="0.25">
      <c r="A3589" s="1"/>
      <c r="B3589" s="94">
        <v>3576</v>
      </c>
      <c r="C3589" s="43">
        <v>1000433</v>
      </c>
      <c r="D3589" s="25"/>
      <c r="E3589" s="27" t="s">
        <v>1917</v>
      </c>
      <c r="F3589" s="213" t="s">
        <v>21</v>
      </c>
      <c r="G3589" s="28"/>
      <c r="H3589" s="46" t="str">
        <f>IFERROR(IFERROR(IF(SEARCH("Usystems",$E3589)&gt;0,"Usystems"),IF(SEARCH("RIIFO",$E3589)&gt;0,"RIIFO","Uponor")),"Uponor")</f>
        <v>Uponor</v>
      </c>
      <c r="I3589" s="25" t="str">
        <f>IFERROR(MID($D3589,1,7)+0,"")</f>
        <v/>
      </c>
      <c r="J3589" s="25" t="str">
        <f>IFERROR(MID($D3589,10,7)+0,"")</f>
        <v/>
      </c>
      <c r="K3589" s="25" t="str">
        <f>IFERROR(MID($D3589,19,7)+0,"")</f>
        <v/>
      </c>
      <c r="L3589" s="25" t="str">
        <f>IFERROR(MID($D3589,28,7)+0,"")</f>
        <v/>
      </c>
      <c r="M3589" s="25" t="str">
        <f>IF(IFERROR(MID($Q3589,1,7)+0,"")&lt;1130000,IF(INDEX(C:C,MATCH(LEFT(Q3589,7)+0,I:I,0))&lt;1130000,"",INDEX(C:C,MATCH(LEFT(Q3589,7)+0,I:I,0))),IFERROR(MID($Q3589,1,7)+0,""))</f>
        <v/>
      </c>
      <c r="N3589" s="25" t="str">
        <f>IF(IFERROR(MID($Q3589,10,7)+0,"")&lt;1130000,"",IFERROR(MID($Q3589,10,7)+0,""))</f>
        <v/>
      </c>
      <c r="O3589" s="25" t="str">
        <f>IF(IFERROR(MID($Q3589,19,7)+0,"")&lt;1130000,"",IFERROR(MID($Q3589,19,7)+0,""))</f>
        <v/>
      </c>
      <c r="P3589" s="25" t="str">
        <f>IF(M3589="","",IF(N3589="",M3589,M3589&amp;", "&amp;N3589))</f>
        <v/>
      </c>
      <c r="Q3589" s="25"/>
      <c r="R3589" s="25"/>
      <c r="S3589" s="35" t="s">
        <v>104</v>
      </c>
      <c r="T3589" s="34" t="s">
        <v>36</v>
      </c>
      <c r="U3589" s="185">
        <v>1878</v>
      </c>
      <c r="V3589" s="188">
        <v>1878</v>
      </c>
      <c r="W3589" s="189">
        <v>1878</v>
      </c>
      <c r="X3589" s="31">
        <v>1878</v>
      </c>
      <c r="Y3589" s="90">
        <f>IFERROR(ROUND(X3589/W3589-1,2),"")</f>
        <v>0</v>
      </c>
      <c r="Z3589" s="31">
        <f>IF(OR(S3589="VLD MLC components",S3589="VLD MLC pipes",S3589="VLD PEX components",S3589="VLD PEX pipes",S3589="VLD PHC components",S3589="VLD PHC pipes",S3589="Controls VLD"),"По запросу",X3589)</f>
        <v>1878</v>
      </c>
      <c r="AA3589" s="63">
        <f>ROUND(X3589/1.2,3)</f>
        <v>1565</v>
      </c>
      <c r="AB3589" s="23">
        <v>1565</v>
      </c>
      <c r="AC3589" s="190">
        <f>IFERROR(ROUND(AA3589/AB3589-1,2),"")</f>
        <v>0</v>
      </c>
      <c r="AD3589" s="25">
        <v>0.14000000000000001</v>
      </c>
      <c r="AE3589" s="25">
        <v>1.48E-3</v>
      </c>
      <c r="AF3589" s="25">
        <v>0</v>
      </c>
      <c r="AG3589" s="25" t="s">
        <v>22</v>
      </c>
      <c r="AH3589" s="25">
        <v>0</v>
      </c>
      <c r="AI3589" s="25">
        <v>0</v>
      </c>
      <c r="AJ3589" s="25" t="s">
        <v>20</v>
      </c>
      <c r="AK3589" s="42" t="s">
        <v>19</v>
      </c>
      <c r="AL3589" s="25" t="s">
        <v>20</v>
      </c>
      <c r="AM3589" s="25">
        <v>1</v>
      </c>
      <c r="AN3589" s="25" t="s">
        <v>22</v>
      </c>
      <c r="AO3589" s="25" t="s">
        <v>22</v>
      </c>
      <c r="AP3589" s="25" t="s">
        <v>22</v>
      </c>
      <c r="AQ3589" s="25"/>
      <c r="AR3589" s="94"/>
      <c r="AS3589" s="157" t="s">
        <v>22</v>
      </c>
      <c r="AT3589" s="93">
        <v>42942</v>
      </c>
      <c r="AU3589" s="92" t="s">
        <v>22</v>
      </c>
      <c r="AV3589" s="91" t="s">
        <v>48</v>
      </c>
      <c r="AW3589" s="92" t="s">
        <v>48</v>
      </c>
      <c r="AX3589" s="92" t="s">
        <v>48</v>
      </c>
      <c r="AY3589" s="91" t="s">
        <v>152</v>
      </c>
      <c r="AZ3589" s="23"/>
      <c r="BA3589" s="25">
        <v>0</v>
      </c>
      <c r="BB3589" t="s">
        <v>48</v>
      </c>
      <c r="BC3589" t="e">
        <v>#N/A</v>
      </c>
      <c r="BD3589" t="e">
        <f>IF(Z3589=BC3589,"OK")</f>
        <v>#N/A</v>
      </c>
      <c r="BE3589">
        <v>0.14000000000000001</v>
      </c>
      <c r="BF3589">
        <v>1.48E-3</v>
      </c>
      <c r="BG3589" t="s">
        <v>22</v>
      </c>
      <c r="BH3589" t="s">
        <v>22</v>
      </c>
      <c r="BI3589" t="s">
        <v>22</v>
      </c>
      <c r="BJ3589">
        <v>0</v>
      </c>
      <c r="BK3589">
        <v>0</v>
      </c>
      <c r="BN3589" s="183"/>
    </row>
    <row r="3590" spans="1:66" ht="25.5" x14ac:dyDescent="0.25">
      <c r="A3590" s="1"/>
      <c r="B3590" s="94">
        <v>3577</v>
      </c>
      <c r="C3590" s="43">
        <v>1000434</v>
      </c>
      <c r="D3590" s="25"/>
      <c r="E3590" s="27" t="s">
        <v>1916</v>
      </c>
      <c r="F3590" s="213" t="s">
        <v>21</v>
      </c>
      <c r="G3590" s="28"/>
      <c r="H3590" s="46" t="str">
        <f>IFERROR(IFERROR(IF(SEARCH("Usystems",$E3590)&gt;0,"Usystems"),IF(SEARCH("RIIFO",$E3590)&gt;0,"RIIFO","Uponor")),"Uponor")</f>
        <v>Uponor</v>
      </c>
      <c r="I3590" s="25" t="str">
        <f>IFERROR(MID($D3590,1,7)+0,"")</f>
        <v/>
      </c>
      <c r="J3590" s="25" t="str">
        <f>IFERROR(MID($D3590,10,7)+0,"")</f>
        <v/>
      </c>
      <c r="K3590" s="25" t="str">
        <f>IFERROR(MID($D3590,19,7)+0,"")</f>
        <v/>
      </c>
      <c r="L3590" s="25" t="str">
        <f>IFERROR(MID($D3590,28,7)+0,"")</f>
        <v/>
      </c>
      <c r="M3590" s="25" t="str">
        <f>IF(IFERROR(MID($Q3590,1,7)+0,"")&lt;1130000,IF(INDEX(C:C,MATCH(LEFT(Q3590,7)+0,I:I,0))&lt;1130000,"",INDEX(C:C,MATCH(LEFT(Q3590,7)+0,I:I,0))),IFERROR(MID($Q3590,1,7)+0,""))</f>
        <v/>
      </c>
      <c r="N3590" s="25" t="str">
        <f>IF(IFERROR(MID($Q3590,10,7)+0,"")&lt;1130000,"",IFERROR(MID($Q3590,10,7)+0,""))</f>
        <v/>
      </c>
      <c r="O3590" s="25" t="str">
        <f>IF(IFERROR(MID($Q3590,19,7)+0,"")&lt;1130000,"",IFERROR(MID($Q3590,19,7)+0,""))</f>
        <v/>
      </c>
      <c r="P3590" s="25" t="str">
        <f>IF(M3590="","",IF(N3590="",M3590,M3590&amp;", "&amp;N3590))</f>
        <v/>
      </c>
      <c r="Q3590" s="25"/>
      <c r="R3590" s="25"/>
      <c r="S3590" s="35" t="s">
        <v>104</v>
      </c>
      <c r="T3590" s="34" t="s">
        <v>36</v>
      </c>
      <c r="U3590" s="185">
        <v>1878</v>
      </c>
      <c r="V3590" s="188">
        <v>1878</v>
      </c>
      <c r="W3590" s="189">
        <v>1878</v>
      </c>
      <c r="X3590" s="31">
        <v>1878</v>
      </c>
      <c r="Y3590" s="90">
        <f>IFERROR(ROUND(X3590/W3590-1,2),"")</f>
        <v>0</v>
      </c>
      <c r="Z3590" s="31">
        <f>IF(OR(S3590="VLD MLC components",S3590="VLD MLC pipes",S3590="VLD PEX components",S3590="VLD PEX pipes",S3590="VLD PHC components",S3590="VLD PHC pipes",S3590="Controls VLD"),"По запросу",X3590)</f>
        <v>1878</v>
      </c>
      <c r="AA3590" s="63">
        <f>ROUND(X3590/1.2,3)</f>
        <v>1565</v>
      </c>
      <c r="AB3590" s="23">
        <v>1565</v>
      </c>
      <c r="AC3590" s="190">
        <f>IFERROR(ROUND(AA3590/AB3590-1,2),"")</f>
        <v>0</v>
      </c>
      <c r="AD3590" s="25">
        <v>0.15</v>
      </c>
      <c r="AE3590" s="25">
        <v>1.48E-3</v>
      </c>
      <c r="AF3590" s="25">
        <v>0</v>
      </c>
      <c r="AG3590" s="25" t="s">
        <v>22</v>
      </c>
      <c r="AH3590" s="25">
        <v>0</v>
      </c>
      <c r="AI3590" s="25">
        <v>0</v>
      </c>
      <c r="AJ3590" s="25" t="s">
        <v>20</v>
      </c>
      <c r="AK3590" s="42" t="s">
        <v>19</v>
      </c>
      <c r="AL3590" s="25" t="s">
        <v>20</v>
      </c>
      <c r="AM3590" s="25">
        <v>1</v>
      </c>
      <c r="AN3590" s="25" t="s">
        <v>22</v>
      </c>
      <c r="AO3590" s="25" t="s">
        <v>22</v>
      </c>
      <c r="AP3590" s="25" t="s">
        <v>22</v>
      </c>
      <c r="AQ3590" s="25"/>
      <c r="AR3590" s="94"/>
      <c r="AS3590" s="157" t="s">
        <v>22</v>
      </c>
      <c r="AT3590" s="93">
        <v>42942</v>
      </c>
      <c r="AU3590" s="92" t="s">
        <v>22</v>
      </c>
      <c r="AV3590" s="91" t="s">
        <v>48</v>
      </c>
      <c r="AW3590" s="92" t="s">
        <v>48</v>
      </c>
      <c r="AX3590" s="92" t="s">
        <v>48</v>
      </c>
      <c r="AY3590" s="91" t="s">
        <v>152</v>
      </c>
      <c r="AZ3590" s="23"/>
      <c r="BA3590" s="25">
        <v>0</v>
      </c>
      <c r="BB3590" t="s">
        <v>48</v>
      </c>
      <c r="BC3590" t="e">
        <v>#N/A</v>
      </c>
      <c r="BD3590" t="e">
        <f>IF(Z3590=BC3590,"OK")</f>
        <v>#N/A</v>
      </c>
      <c r="BE3590">
        <v>0.15</v>
      </c>
      <c r="BF3590">
        <v>1.48E-3</v>
      </c>
      <c r="BG3590" t="s">
        <v>22</v>
      </c>
      <c r="BH3590" t="s">
        <v>22</v>
      </c>
      <c r="BI3590" t="s">
        <v>22</v>
      </c>
      <c r="BJ3590">
        <v>0</v>
      </c>
      <c r="BK3590">
        <v>0</v>
      </c>
      <c r="BN3590" s="183"/>
    </row>
    <row r="3591" spans="1:66" ht="25.5" x14ac:dyDescent="0.25">
      <c r="A3591" s="1"/>
      <c r="B3591" s="94">
        <v>3578</v>
      </c>
      <c r="C3591" s="43">
        <v>1000435</v>
      </c>
      <c r="D3591" s="25"/>
      <c r="E3591" s="27" t="s">
        <v>1915</v>
      </c>
      <c r="F3591" s="213" t="s">
        <v>21</v>
      </c>
      <c r="G3591" s="28"/>
      <c r="H3591" s="46" t="str">
        <f>IFERROR(IFERROR(IF(SEARCH("Usystems",$E3591)&gt;0,"Usystems"),IF(SEARCH("RIIFO",$E3591)&gt;0,"RIIFO","Uponor")),"Uponor")</f>
        <v>Uponor</v>
      </c>
      <c r="I3591" s="25" t="str">
        <f>IFERROR(MID($D3591,1,7)+0,"")</f>
        <v/>
      </c>
      <c r="J3591" s="25" t="str">
        <f>IFERROR(MID($D3591,10,7)+0,"")</f>
        <v/>
      </c>
      <c r="K3591" s="25" t="str">
        <f>IFERROR(MID($D3591,19,7)+0,"")</f>
        <v/>
      </c>
      <c r="L3591" s="25" t="str">
        <f>IFERROR(MID($D3591,28,7)+0,"")</f>
        <v/>
      </c>
      <c r="M3591" s="25" t="str">
        <f>IF(IFERROR(MID($Q3591,1,7)+0,"")&lt;1130000,IF(INDEX(C:C,MATCH(LEFT(Q3591,7)+0,I:I,0))&lt;1130000,"",INDEX(C:C,MATCH(LEFT(Q3591,7)+0,I:I,0))),IFERROR(MID($Q3591,1,7)+0,""))</f>
        <v/>
      </c>
      <c r="N3591" s="25" t="str">
        <f>IF(IFERROR(MID($Q3591,10,7)+0,"")&lt;1130000,"",IFERROR(MID($Q3591,10,7)+0,""))</f>
        <v/>
      </c>
      <c r="O3591" s="25" t="str">
        <f>IF(IFERROR(MID($Q3591,19,7)+0,"")&lt;1130000,"",IFERROR(MID($Q3591,19,7)+0,""))</f>
        <v/>
      </c>
      <c r="P3591" s="25" t="str">
        <f>IF(M3591="","",IF(N3591="",M3591,M3591&amp;", "&amp;N3591))</f>
        <v/>
      </c>
      <c r="Q3591" s="25"/>
      <c r="R3591" s="25"/>
      <c r="S3591" s="35" t="s">
        <v>104</v>
      </c>
      <c r="T3591" s="34" t="s">
        <v>36</v>
      </c>
      <c r="U3591" s="185">
        <v>3233</v>
      </c>
      <c r="V3591" s="188">
        <v>3233</v>
      </c>
      <c r="W3591" s="189">
        <v>3233</v>
      </c>
      <c r="X3591" s="31">
        <v>3233</v>
      </c>
      <c r="Y3591" s="90">
        <f>IFERROR(ROUND(X3591/W3591-1,2),"")</f>
        <v>0</v>
      </c>
      <c r="Z3591" s="31">
        <f>IF(OR(S3591="VLD MLC components",S3591="VLD MLC pipes",S3591="VLD PEX components",S3591="VLD PEX pipes",S3591="VLD PHC components",S3591="VLD PHC pipes",S3591="Controls VLD"),"По запросу",X3591)</f>
        <v>3233</v>
      </c>
      <c r="AA3591" s="63">
        <f>ROUND(X3591/1.2,3)</f>
        <v>2694.1669999999999</v>
      </c>
      <c r="AB3591" s="23">
        <v>2694.1669999999999</v>
      </c>
      <c r="AC3591" s="190">
        <f>IFERROR(ROUND(AA3591/AB3591-1,2),"")</f>
        <v>0</v>
      </c>
      <c r="AD3591" s="25">
        <v>0.44</v>
      </c>
      <c r="AE3591" s="25">
        <v>1.665E-3</v>
      </c>
      <c r="AF3591" s="25">
        <v>0</v>
      </c>
      <c r="AG3591" s="25" t="s">
        <v>22</v>
      </c>
      <c r="AH3591" s="25">
        <v>0</v>
      </c>
      <c r="AI3591" s="25">
        <v>0</v>
      </c>
      <c r="AJ3591" s="25" t="s">
        <v>20</v>
      </c>
      <c r="AK3591" s="42" t="s">
        <v>19</v>
      </c>
      <c r="AL3591" s="25" t="s">
        <v>20</v>
      </c>
      <c r="AM3591" s="25">
        <v>1</v>
      </c>
      <c r="AN3591" s="25" t="s">
        <v>22</v>
      </c>
      <c r="AO3591" s="25" t="s">
        <v>22</v>
      </c>
      <c r="AP3591" s="25" t="s">
        <v>22</v>
      </c>
      <c r="AQ3591" s="25"/>
      <c r="AR3591" s="94"/>
      <c r="AS3591" s="157" t="s">
        <v>22</v>
      </c>
      <c r="AT3591" s="93">
        <v>42942</v>
      </c>
      <c r="AU3591" s="92" t="s">
        <v>22</v>
      </c>
      <c r="AV3591" s="91" t="s">
        <v>48</v>
      </c>
      <c r="AW3591" s="92" t="s">
        <v>48</v>
      </c>
      <c r="AX3591" s="92" t="s">
        <v>48</v>
      </c>
      <c r="AY3591" s="91" t="s">
        <v>152</v>
      </c>
      <c r="AZ3591" s="23"/>
      <c r="BA3591" s="25">
        <v>0</v>
      </c>
      <c r="BB3591" t="s">
        <v>48</v>
      </c>
      <c r="BC3591" t="e">
        <v>#N/A</v>
      </c>
      <c r="BD3591" t="e">
        <f>IF(Z3591=BC3591,"OK")</f>
        <v>#N/A</v>
      </c>
      <c r="BE3591">
        <v>0.44</v>
      </c>
      <c r="BF3591">
        <v>1.665E-3</v>
      </c>
      <c r="BG3591" t="s">
        <v>22</v>
      </c>
      <c r="BH3591" t="s">
        <v>22</v>
      </c>
      <c r="BI3591" t="s">
        <v>22</v>
      </c>
      <c r="BJ3591">
        <v>0</v>
      </c>
      <c r="BK3591">
        <v>0</v>
      </c>
      <c r="BN3591" s="183"/>
    </row>
    <row r="3592" spans="1:66" ht="25.5" x14ac:dyDescent="0.25">
      <c r="A3592" s="1"/>
      <c r="B3592" s="94">
        <v>3579</v>
      </c>
      <c r="C3592" s="43">
        <v>1000436</v>
      </c>
      <c r="D3592" s="25"/>
      <c r="E3592" s="27" t="s">
        <v>1914</v>
      </c>
      <c r="F3592" s="213" t="s">
        <v>21</v>
      </c>
      <c r="G3592" s="28"/>
      <c r="H3592" s="46" t="str">
        <f>IFERROR(IFERROR(IF(SEARCH("Usystems",$E3592)&gt;0,"Usystems"),IF(SEARCH("RIIFO",$E3592)&gt;0,"RIIFO","Uponor")),"Uponor")</f>
        <v>Uponor</v>
      </c>
      <c r="I3592" s="25" t="str">
        <f>IFERROR(MID($D3592,1,7)+0,"")</f>
        <v/>
      </c>
      <c r="J3592" s="25" t="str">
        <f>IFERROR(MID($D3592,10,7)+0,"")</f>
        <v/>
      </c>
      <c r="K3592" s="25" t="str">
        <f>IFERROR(MID($D3592,19,7)+0,"")</f>
        <v/>
      </c>
      <c r="L3592" s="25" t="str">
        <f>IFERROR(MID($D3592,28,7)+0,"")</f>
        <v/>
      </c>
      <c r="M3592" s="25" t="str">
        <f>IF(IFERROR(MID($Q3592,1,7)+0,"")&lt;1130000,IF(INDEX(C:C,MATCH(LEFT(Q3592,7)+0,I:I,0))&lt;1130000,"",INDEX(C:C,MATCH(LEFT(Q3592,7)+0,I:I,0))),IFERROR(MID($Q3592,1,7)+0,""))</f>
        <v/>
      </c>
      <c r="N3592" s="25" t="str">
        <f>IF(IFERROR(MID($Q3592,10,7)+0,"")&lt;1130000,"",IFERROR(MID($Q3592,10,7)+0,""))</f>
        <v/>
      </c>
      <c r="O3592" s="25" t="str">
        <f>IF(IFERROR(MID($Q3592,19,7)+0,"")&lt;1130000,"",IFERROR(MID($Q3592,19,7)+0,""))</f>
        <v/>
      </c>
      <c r="P3592" s="25" t="str">
        <f>IF(M3592="","",IF(N3592="",M3592,M3592&amp;", "&amp;N3592))</f>
        <v/>
      </c>
      <c r="Q3592" s="25"/>
      <c r="R3592" s="25"/>
      <c r="S3592" s="35" t="s">
        <v>104</v>
      </c>
      <c r="T3592" s="34" t="s">
        <v>36</v>
      </c>
      <c r="U3592" s="185">
        <v>4632</v>
      </c>
      <c r="V3592" s="188">
        <v>4632</v>
      </c>
      <c r="W3592" s="189">
        <v>4632</v>
      </c>
      <c r="X3592" s="31">
        <v>4632</v>
      </c>
      <c r="Y3592" s="90">
        <f>IFERROR(ROUND(X3592/W3592-1,2),"")</f>
        <v>0</v>
      </c>
      <c r="Z3592" s="31">
        <f>IF(OR(S3592="VLD MLC components",S3592="VLD MLC pipes",S3592="VLD PEX components",S3592="VLD PEX pipes",S3592="VLD PHC components",S3592="VLD PHC pipes",S3592="Controls VLD"),"По запросу",X3592)</f>
        <v>4632</v>
      </c>
      <c r="AA3592" s="63">
        <f>ROUND(X3592/1.2,3)</f>
        <v>3860</v>
      </c>
      <c r="AB3592" s="23">
        <v>3860</v>
      </c>
      <c r="AC3592" s="190">
        <f>IFERROR(ROUND(AA3592/AB3592-1,2),"")</f>
        <v>0</v>
      </c>
      <c r="AD3592" s="25">
        <v>0.78</v>
      </c>
      <c r="AE3592" s="25">
        <v>2.7750000000000001E-3</v>
      </c>
      <c r="AF3592" s="25">
        <v>0</v>
      </c>
      <c r="AG3592" s="25" t="s">
        <v>22</v>
      </c>
      <c r="AH3592" s="25">
        <v>0</v>
      </c>
      <c r="AI3592" s="25">
        <v>0</v>
      </c>
      <c r="AJ3592" s="25" t="s">
        <v>20</v>
      </c>
      <c r="AK3592" s="42" t="s">
        <v>19</v>
      </c>
      <c r="AL3592" s="25" t="s">
        <v>20</v>
      </c>
      <c r="AM3592" s="25">
        <v>1</v>
      </c>
      <c r="AN3592" s="25" t="s">
        <v>22</v>
      </c>
      <c r="AO3592" s="25" t="s">
        <v>22</v>
      </c>
      <c r="AP3592" s="25" t="s">
        <v>22</v>
      </c>
      <c r="AQ3592" s="25"/>
      <c r="AR3592" s="94"/>
      <c r="AS3592" s="157" t="s">
        <v>22</v>
      </c>
      <c r="AT3592" s="93">
        <v>42942</v>
      </c>
      <c r="AU3592" s="92" t="s">
        <v>22</v>
      </c>
      <c r="AV3592" s="91" t="s">
        <v>48</v>
      </c>
      <c r="AW3592" s="92" t="s">
        <v>48</v>
      </c>
      <c r="AX3592" s="92" t="s">
        <v>48</v>
      </c>
      <c r="AY3592" s="91" t="s">
        <v>152</v>
      </c>
      <c r="AZ3592" s="23"/>
      <c r="BA3592" s="25">
        <v>0</v>
      </c>
      <c r="BB3592" t="s">
        <v>48</v>
      </c>
      <c r="BC3592" t="e">
        <v>#N/A</v>
      </c>
      <c r="BD3592" t="e">
        <f>IF(Z3592=BC3592,"OK")</f>
        <v>#N/A</v>
      </c>
      <c r="BE3592">
        <v>0.78</v>
      </c>
      <c r="BF3592">
        <v>2.7750000000000001E-3</v>
      </c>
      <c r="BG3592" t="s">
        <v>22</v>
      </c>
      <c r="BH3592" t="s">
        <v>22</v>
      </c>
      <c r="BI3592" t="s">
        <v>22</v>
      </c>
      <c r="BJ3592">
        <v>0</v>
      </c>
      <c r="BK3592">
        <v>0</v>
      </c>
      <c r="BN3592" s="183"/>
    </row>
    <row r="3593" spans="1:66" ht="25.5" x14ac:dyDescent="0.25">
      <c r="A3593" s="1"/>
      <c r="B3593" s="94">
        <v>3580</v>
      </c>
      <c r="C3593" s="43">
        <v>1000437</v>
      </c>
      <c r="D3593" s="25"/>
      <c r="E3593" s="27" t="s">
        <v>1913</v>
      </c>
      <c r="F3593" s="213" t="s">
        <v>21</v>
      </c>
      <c r="G3593" s="28"/>
      <c r="H3593" s="46" t="str">
        <f>IFERROR(IFERROR(IF(SEARCH("Usystems",$E3593)&gt;0,"Usystems"),IF(SEARCH("RIIFO",$E3593)&gt;0,"RIIFO","Uponor")),"Uponor")</f>
        <v>Uponor</v>
      </c>
      <c r="I3593" s="25" t="str">
        <f>IFERROR(MID($D3593,1,7)+0,"")</f>
        <v/>
      </c>
      <c r="J3593" s="25" t="str">
        <f>IFERROR(MID($D3593,10,7)+0,"")</f>
        <v/>
      </c>
      <c r="K3593" s="25" t="str">
        <f>IFERROR(MID($D3593,19,7)+0,"")</f>
        <v/>
      </c>
      <c r="L3593" s="25" t="str">
        <f>IFERROR(MID($D3593,28,7)+0,"")</f>
        <v/>
      </c>
      <c r="M3593" s="25" t="str">
        <f>IF(IFERROR(MID($Q3593,1,7)+0,"")&lt;1130000,IF(INDEX(C:C,MATCH(LEFT(Q3593,7)+0,I:I,0))&lt;1130000,"",INDEX(C:C,MATCH(LEFT(Q3593,7)+0,I:I,0))),IFERROR(MID($Q3593,1,7)+0,""))</f>
        <v/>
      </c>
      <c r="N3593" s="25" t="str">
        <f>IF(IFERROR(MID($Q3593,10,7)+0,"")&lt;1130000,"",IFERROR(MID($Q3593,10,7)+0,""))</f>
        <v/>
      </c>
      <c r="O3593" s="25" t="str">
        <f>IF(IFERROR(MID($Q3593,19,7)+0,"")&lt;1130000,"",IFERROR(MID($Q3593,19,7)+0,""))</f>
        <v/>
      </c>
      <c r="P3593" s="25" t="str">
        <f>IF(M3593="","",IF(N3593="",M3593,M3593&amp;", "&amp;N3593))</f>
        <v/>
      </c>
      <c r="Q3593" s="25"/>
      <c r="R3593" s="25"/>
      <c r="S3593" s="35" t="s">
        <v>104</v>
      </c>
      <c r="T3593" s="34" t="s">
        <v>36</v>
      </c>
      <c r="U3593" s="185">
        <v>6065</v>
      </c>
      <c r="V3593" s="188">
        <v>6065</v>
      </c>
      <c r="W3593" s="189">
        <v>6065</v>
      </c>
      <c r="X3593" s="31">
        <v>6065</v>
      </c>
      <c r="Y3593" s="90">
        <f>IFERROR(ROUND(X3593/W3593-1,2),"")</f>
        <v>0</v>
      </c>
      <c r="Z3593" s="31">
        <f>IF(OR(S3593="VLD MLC components",S3593="VLD MLC pipes",S3593="VLD PEX components",S3593="VLD PEX pipes",S3593="VLD PHC components",S3593="VLD PHC pipes",S3593="Controls VLD"),"По запросу",X3593)</f>
        <v>6065</v>
      </c>
      <c r="AA3593" s="63">
        <f>ROUND(X3593/1.2,3)</f>
        <v>5054.1670000000004</v>
      </c>
      <c r="AB3593" s="23">
        <v>5054.1670000000004</v>
      </c>
      <c r="AC3593" s="190">
        <f>IFERROR(ROUND(AA3593/AB3593-1,2),"")</f>
        <v>0</v>
      </c>
      <c r="AD3593" s="25">
        <v>1.03</v>
      </c>
      <c r="AE3593" s="25">
        <v>3.7000000000000002E-3</v>
      </c>
      <c r="AF3593" s="25">
        <v>0</v>
      </c>
      <c r="AG3593" s="25" t="s">
        <v>22</v>
      </c>
      <c r="AH3593" s="25">
        <v>0</v>
      </c>
      <c r="AI3593" s="25">
        <v>0</v>
      </c>
      <c r="AJ3593" s="25" t="s">
        <v>20</v>
      </c>
      <c r="AK3593" s="42" t="s">
        <v>19</v>
      </c>
      <c r="AL3593" s="25" t="s">
        <v>20</v>
      </c>
      <c r="AM3593" s="25">
        <v>1</v>
      </c>
      <c r="AN3593" s="25" t="s">
        <v>22</v>
      </c>
      <c r="AO3593" s="25" t="s">
        <v>22</v>
      </c>
      <c r="AP3593" s="25" t="s">
        <v>22</v>
      </c>
      <c r="AQ3593" s="25"/>
      <c r="AR3593" s="94"/>
      <c r="AS3593" s="157" t="s">
        <v>22</v>
      </c>
      <c r="AT3593" s="93">
        <v>42942</v>
      </c>
      <c r="AU3593" s="92" t="s">
        <v>22</v>
      </c>
      <c r="AV3593" s="91" t="s">
        <v>48</v>
      </c>
      <c r="AW3593" s="92" t="s">
        <v>48</v>
      </c>
      <c r="AX3593" s="92" t="s">
        <v>48</v>
      </c>
      <c r="AY3593" s="91" t="s">
        <v>152</v>
      </c>
      <c r="AZ3593" s="23"/>
      <c r="BA3593" s="25">
        <v>0</v>
      </c>
      <c r="BB3593" t="s">
        <v>48</v>
      </c>
      <c r="BC3593" t="e">
        <v>#N/A</v>
      </c>
      <c r="BD3593" t="e">
        <f>IF(Z3593=BC3593,"OK")</f>
        <v>#N/A</v>
      </c>
      <c r="BE3593">
        <v>1.03</v>
      </c>
      <c r="BF3593">
        <v>3.7000000000000002E-3</v>
      </c>
      <c r="BG3593" t="s">
        <v>22</v>
      </c>
      <c r="BH3593" t="s">
        <v>22</v>
      </c>
      <c r="BI3593" t="s">
        <v>22</v>
      </c>
      <c r="BJ3593">
        <v>0</v>
      </c>
      <c r="BK3593">
        <v>0</v>
      </c>
      <c r="BN3593" s="183"/>
    </row>
    <row r="3594" spans="1:66" ht="25.5" x14ac:dyDescent="0.25">
      <c r="A3594" s="1"/>
      <c r="B3594" s="94">
        <v>3581</v>
      </c>
      <c r="C3594" s="43">
        <v>1000438</v>
      </c>
      <c r="D3594" s="25"/>
      <c r="E3594" s="27" t="s">
        <v>1912</v>
      </c>
      <c r="F3594" s="213" t="s">
        <v>21</v>
      </c>
      <c r="G3594" s="28"/>
      <c r="H3594" s="46" t="str">
        <f>IFERROR(IFERROR(IF(SEARCH("Usystems",$E3594)&gt;0,"Usystems"),IF(SEARCH("RIIFO",$E3594)&gt;0,"RIIFO","Uponor")),"Uponor")</f>
        <v>Uponor</v>
      </c>
      <c r="I3594" s="25" t="str">
        <f>IFERROR(MID($D3594,1,7)+0,"")</f>
        <v/>
      </c>
      <c r="J3594" s="25" t="str">
        <f>IFERROR(MID($D3594,10,7)+0,"")</f>
        <v/>
      </c>
      <c r="K3594" s="25" t="str">
        <f>IFERROR(MID($D3594,19,7)+0,"")</f>
        <v/>
      </c>
      <c r="L3594" s="25" t="str">
        <f>IFERROR(MID($D3594,28,7)+0,"")</f>
        <v/>
      </c>
      <c r="M3594" s="25" t="str">
        <f>IF(IFERROR(MID($Q3594,1,7)+0,"")&lt;1130000,IF(INDEX(C:C,MATCH(LEFT(Q3594,7)+0,I:I,0))&lt;1130000,"",INDEX(C:C,MATCH(LEFT(Q3594,7)+0,I:I,0))),IFERROR(MID($Q3594,1,7)+0,""))</f>
        <v/>
      </c>
      <c r="N3594" s="25" t="str">
        <f>IF(IFERROR(MID($Q3594,10,7)+0,"")&lt;1130000,"",IFERROR(MID($Q3594,10,7)+0,""))</f>
        <v/>
      </c>
      <c r="O3594" s="25" t="str">
        <f>IF(IFERROR(MID($Q3594,19,7)+0,"")&lt;1130000,"",IFERROR(MID($Q3594,19,7)+0,""))</f>
        <v/>
      </c>
      <c r="P3594" s="25" t="str">
        <f>IF(M3594="","",IF(N3594="",M3594,M3594&amp;", "&amp;N3594))</f>
        <v/>
      </c>
      <c r="Q3594" s="25"/>
      <c r="R3594" s="25"/>
      <c r="S3594" s="35" t="s">
        <v>104</v>
      </c>
      <c r="T3594" s="34" t="s">
        <v>36</v>
      </c>
      <c r="U3594" s="185">
        <v>10163</v>
      </c>
      <c r="V3594" s="188">
        <v>10163</v>
      </c>
      <c r="W3594" s="189">
        <v>10163</v>
      </c>
      <c r="X3594" s="31">
        <v>10163</v>
      </c>
      <c r="Y3594" s="90">
        <f>IFERROR(ROUND(X3594/W3594-1,2),"")</f>
        <v>0</v>
      </c>
      <c r="Z3594" s="31">
        <f>IF(OR(S3594="VLD MLC components",S3594="VLD MLC pipes",S3594="VLD PEX components",S3594="VLD PEX pipes",S3594="VLD PHC components",S3594="VLD PHC pipes",S3594="Controls VLD"),"По запросу",X3594)</f>
        <v>10163</v>
      </c>
      <c r="AA3594" s="63">
        <f>ROUND(X3594/1.2,3)</f>
        <v>8469.1669999999995</v>
      </c>
      <c r="AB3594" s="23">
        <v>8469.1669999999995</v>
      </c>
      <c r="AC3594" s="190">
        <f>IFERROR(ROUND(AA3594/AB3594-1,2),"")</f>
        <v>0</v>
      </c>
      <c r="AD3594" s="25">
        <v>1.82</v>
      </c>
      <c r="AE3594" s="25">
        <v>8.0999999999999996E-3</v>
      </c>
      <c r="AF3594" s="25">
        <v>0</v>
      </c>
      <c r="AG3594" s="25" t="s">
        <v>22</v>
      </c>
      <c r="AH3594" s="25">
        <v>0</v>
      </c>
      <c r="AI3594" s="25">
        <v>0</v>
      </c>
      <c r="AJ3594" s="25" t="s">
        <v>20</v>
      </c>
      <c r="AK3594" s="42" t="s">
        <v>19</v>
      </c>
      <c r="AL3594" s="25" t="s">
        <v>20</v>
      </c>
      <c r="AM3594" s="25">
        <v>1</v>
      </c>
      <c r="AN3594" s="25" t="s">
        <v>22</v>
      </c>
      <c r="AO3594" s="25" t="s">
        <v>22</v>
      </c>
      <c r="AP3594" s="25" t="s">
        <v>22</v>
      </c>
      <c r="AQ3594" s="25"/>
      <c r="AR3594" s="94"/>
      <c r="AS3594" s="157" t="s">
        <v>22</v>
      </c>
      <c r="AT3594" s="93">
        <v>42942</v>
      </c>
      <c r="AU3594" s="92" t="s">
        <v>22</v>
      </c>
      <c r="AV3594" s="91" t="s">
        <v>48</v>
      </c>
      <c r="AW3594" s="92" t="s">
        <v>48</v>
      </c>
      <c r="AX3594" s="92" t="s">
        <v>48</v>
      </c>
      <c r="AY3594" s="91" t="s">
        <v>152</v>
      </c>
      <c r="AZ3594" s="23"/>
      <c r="BA3594" s="25">
        <v>0</v>
      </c>
      <c r="BB3594" t="s">
        <v>48</v>
      </c>
      <c r="BC3594" t="e">
        <v>#N/A</v>
      </c>
      <c r="BD3594" t="e">
        <f>IF(Z3594=BC3594,"OK")</f>
        <v>#N/A</v>
      </c>
      <c r="BE3594">
        <v>1.82</v>
      </c>
      <c r="BF3594">
        <v>8.0999999999999996E-3</v>
      </c>
      <c r="BG3594" t="s">
        <v>22</v>
      </c>
      <c r="BH3594" t="s">
        <v>22</v>
      </c>
      <c r="BI3594" t="s">
        <v>22</v>
      </c>
      <c r="BJ3594">
        <v>0</v>
      </c>
      <c r="BK3594">
        <v>0</v>
      </c>
      <c r="BN3594" s="183"/>
    </row>
    <row r="3595" spans="1:66" ht="25.5" x14ac:dyDescent="0.25">
      <c r="A3595" s="1"/>
      <c r="B3595" s="94">
        <v>3582</v>
      </c>
      <c r="C3595" s="43">
        <v>1000439</v>
      </c>
      <c r="D3595" s="25"/>
      <c r="E3595" s="27" t="s">
        <v>1911</v>
      </c>
      <c r="F3595" s="213" t="s">
        <v>21</v>
      </c>
      <c r="G3595" s="28"/>
      <c r="H3595" s="46" t="str">
        <f>IFERROR(IFERROR(IF(SEARCH("Usystems",$E3595)&gt;0,"Usystems"),IF(SEARCH("RIIFO",$E3595)&gt;0,"RIIFO","Uponor")),"Uponor")</f>
        <v>Uponor</v>
      </c>
      <c r="I3595" s="25" t="str">
        <f>IFERROR(MID($D3595,1,7)+0,"")</f>
        <v/>
      </c>
      <c r="J3595" s="25" t="str">
        <f>IFERROR(MID($D3595,10,7)+0,"")</f>
        <v/>
      </c>
      <c r="K3595" s="25" t="str">
        <f>IFERROR(MID($D3595,19,7)+0,"")</f>
        <v/>
      </c>
      <c r="L3595" s="25" t="str">
        <f>IFERROR(MID($D3595,28,7)+0,"")</f>
        <v/>
      </c>
      <c r="M3595" s="25" t="str">
        <f>IF(IFERROR(MID($Q3595,1,7)+0,"")&lt;1130000,IF(INDEX(C:C,MATCH(LEFT(Q3595,7)+0,I:I,0))&lt;1130000,"",INDEX(C:C,MATCH(LEFT(Q3595,7)+0,I:I,0))),IFERROR(MID($Q3595,1,7)+0,""))</f>
        <v/>
      </c>
      <c r="N3595" s="25" t="str">
        <f>IF(IFERROR(MID($Q3595,10,7)+0,"")&lt;1130000,"",IFERROR(MID($Q3595,10,7)+0,""))</f>
        <v/>
      </c>
      <c r="O3595" s="25" t="str">
        <f>IF(IFERROR(MID($Q3595,19,7)+0,"")&lt;1130000,"",IFERROR(MID($Q3595,19,7)+0,""))</f>
        <v/>
      </c>
      <c r="P3595" s="25" t="str">
        <f>IF(M3595="","",IF(N3595="",M3595,M3595&amp;", "&amp;N3595))</f>
        <v/>
      </c>
      <c r="Q3595" s="25"/>
      <c r="R3595" s="25"/>
      <c r="S3595" s="35" t="s">
        <v>104</v>
      </c>
      <c r="T3595" s="34" t="s">
        <v>36</v>
      </c>
      <c r="U3595" s="185">
        <v>16322</v>
      </c>
      <c r="V3595" s="188">
        <v>16322</v>
      </c>
      <c r="W3595" s="189">
        <v>16322</v>
      </c>
      <c r="X3595" s="31">
        <v>16322</v>
      </c>
      <c r="Y3595" s="90">
        <f>IFERROR(ROUND(X3595/W3595-1,2),"")</f>
        <v>0</v>
      </c>
      <c r="Z3595" s="31">
        <f>IF(OR(S3595="VLD MLC components",S3595="VLD MLC pipes",S3595="VLD PEX components",S3595="VLD PEX pipes",S3595="VLD PHC components",S3595="VLD PHC pipes",S3595="Controls VLD"),"По запросу",X3595)</f>
        <v>16322</v>
      </c>
      <c r="AA3595" s="63">
        <f>ROUND(X3595/1.2,3)</f>
        <v>13601.666999999999</v>
      </c>
      <c r="AB3595" s="23">
        <v>13601.666999999999</v>
      </c>
      <c r="AC3595" s="190">
        <f>IFERROR(ROUND(AA3595/AB3595-1,2),"")</f>
        <v>0</v>
      </c>
      <c r="AD3595" s="25">
        <v>2.25</v>
      </c>
      <c r="AE3595" s="25">
        <v>1.2149999999999999E-2</v>
      </c>
      <c r="AF3595" s="25">
        <v>0</v>
      </c>
      <c r="AG3595" s="25" t="s">
        <v>22</v>
      </c>
      <c r="AH3595" s="25">
        <v>0</v>
      </c>
      <c r="AI3595" s="25">
        <v>0</v>
      </c>
      <c r="AJ3595" s="25" t="s">
        <v>20</v>
      </c>
      <c r="AK3595" s="42" t="s">
        <v>19</v>
      </c>
      <c r="AL3595" s="25" t="s">
        <v>20</v>
      </c>
      <c r="AM3595" s="25">
        <v>1</v>
      </c>
      <c r="AN3595" s="25" t="s">
        <v>22</v>
      </c>
      <c r="AO3595" s="25" t="s">
        <v>22</v>
      </c>
      <c r="AP3595" s="25" t="s">
        <v>22</v>
      </c>
      <c r="AQ3595" s="25"/>
      <c r="AR3595" s="94"/>
      <c r="AS3595" s="157" t="s">
        <v>22</v>
      </c>
      <c r="AT3595" s="93">
        <v>42942</v>
      </c>
      <c r="AU3595" s="92" t="s">
        <v>22</v>
      </c>
      <c r="AV3595" s="91" t="s">
        <v>48</v>
      </c>
      <c r="AW3595" s="92" t="s">
        <v>48</v>
      </c>
      <c r="AX3595" s="92" t="s">
        <v>48</v>
      </c>
      <c r="AY3595" s="91" t="s">
        <v>152</v>
      </c>
      <c r="AZ3595" s="23"/>
      <c r="BA3595" s="25">
        <v>0</v>
      </c>
      <c r="BB3595" t="s">
        <v>48</v>
      </c>
      <c r="BC3595" t="e">
        <v>#N/A</v>
      </c>
      <c r="BD3595" t="e">
        <f>IF(Z3595=BC3595,"OK")</f>
        <v>#N/A</v>
      </c>
      <c r="BE3595">
        <v>2.25</v>
      </c>
      <c r="BF3595">
        <v>1.2149999999999999E-2</v>
      </c>
      <c r="BG3595" t="s">
        <v>22</v>
      </c>
      <c r="BH3595" t="s">
        <v>22</v>
      </c>
      <c r="BI3595" t="s">
        <v>22</v>
      </c>
      <c r="BJ3595">
        <v>0</v>
      </c>
      <c r="BK3595">
        <v>0</v>
      </c>
      <c r="BN3595" s="183"/>
    </row>
    <row r="3596" spans="1:66" ht="25.5" x14ac:dyDescent="0.25">
      <c r="A3596" s="1"/>
      <c r="B3596" s="94">
        <v>3583</v>
      </c>
      <c r="C3596" s="43">
        <v>1052098</v>
      </c>
      <c r="D3596" s="25"/>
      <c r="E3596" s="27" t="s">
        <v>1910</v>
      </c>
      <c r="F3596" s="213" t="s">
        <v>21</v>
      </c>
      <c r="G3596" s="28"/>
      <c r="H3596" s="46" t="str">
        <f>IFERROR(IFERROR(IF(SEARCH("Usystems",$E3596)&gt;0,"Usystems"),IF(SEARCH("RIIFO",$E3596)&gt;0,"RIIFO","Uponor")),"Uponor")</f>
        <v>Uponor</v>
      </c>
      <c r="I3596" s="25" t="str">
        <f>IFERROR(MID($D3596,1,7)+0,"")</f>
        <v/>
      </c>
      <c r="J3596" s="25" t="str">
        <f>IFERROR(MID($D3596,10,7)+0,"")</f>
        <v/>
      </c>
      <c r="K3596" s="25" t="str">
        <f>IFERROR(MID($D3596,19,7)+0,"")</f>
        <v/>
      </c>
      <c r="L3596" s="25" t="str">
        <f>IFERROR(MID($D3596,28,7)+0,"")</f>
        <v/>
      </c>
      <c r="M3596" s="25" t="str">
        <f>IF(IFERROR(MID($Q3596,1,7)+0,"")&lt;1130000,IF(INDEX(C:C,MATCH(LEFT(Q3596,7)+0,I:I,0))&lt;1130000,"",INDEX(C:C,MATCH(LEFT(Q3596,7)+0,I:I,0))),IFERROR(MID($Q3596,1,7)+0,""))</f>
        <v/>
      </c>
      <c r="N3596" s="25" t="str">
        <f>IF(IFERROR(MID($Q3596,10,7)+0,"")&lt;1130000,"",IFERROR(MID($Q3596,10,7)+0,""))</f>
        <v/>
      </c>
      <c r="O3596" s="25" t="str">
        <f>IF(IFERROR(MID($Q3596,19,7)+0,"")&lt;1130000,"",IFERROR(MID($Q3596,19,7)+0,""))</f>
        <v/>
      </c>
      <c r="P3596" s="25" t="str">
        <f>IF(M3596="","",IF(N3596="",M3596,M3596&amp;", "&amp;N3596))</f>
        <v/>
      </c>
      <c r="Q3596" s="25"/>
      <c r="R3596" s="25"/>
      <c r="S3596" s="35" t="s">
        <v>104</v>
      </c>
      <c r="T3596" s="34" t="s">
        <v>36</v>
      </c>
      <c r="U3596" s="185">
        <v>4573</v>
      </c>
      <c r="V3596" s="188">
        <v>4573</v>
      </c>
      <c r="W3596" s="189">
        <v>4573</v>
      </c>
      <c r="X3596" s="31">
        <v>4573</v>
      </c>
      <c r="Y3596" s="90">
        <f>IFERROR(ROUND(X3596/W3596-1,2),"")</f>
        <v>0</v>
      </c>
      <c r="Z3596" s="31">
        <f>IF(OR(S3596="VLD MLC components",S3596="VLD MLC pipes",S3596="VLD PEX components",S3596="VLD PEX pipes",S3596="VLD PHC components",S3596="VLD PHC pipes",S3596="Controls VLD"),"По запросу",X3596)</f>
        <v>4573</v>
      </c>
      <c r="AA3596" s="63">
        <f>ROUND(X3596/1.2,3)</f>
        <v>3810.8330000000001</v>
      </c>
      <c r="AB3596" s="23">
        <v>3810.8330000000001</v>
      </c>
      <c r="AC3596" s="190">
        <f>IFERROR(ROUND(AA3596/AB3596-1,2),"")</f>
        <v>0</v>
      </c>
      <c r="AD3596" s="25">
        <v>0.62</v>
      </c>
      <c r="AE3596" s="25">
        <v>4.0000000000000001E-3</v>
      </c>
      <c r="AF3596" s="25">
        <v>0</v>
      </c>
      <c r="AG3596" s="25" t="s">
        <v>22</v>
      </c>
      <c r="AH3596" s="25">
        <v>0</v>
      </c>
      <c r="AI3596" s="25">
        <v>0</v>
      </c>
      <c r="AJ3596" s="25" t="s">
        <v>20</v>
      </c>
      <c r="AK3596" s="42" t="s">
        <v>19</v>
      </c>
      <c r="AL3596" s="25" t="s">
        <v>20</v>
      </c>
      <c r="AM3596" s="25">
        <v>1</v>
      </c>
      <c r="AN3596" s="25" t="s">
        <v>22</v>
      </c>
      <c r="AO3596" s="25" t="s">
        <v>22</v>
      </c>
      <c r="AP3596" s="25" t="s">
        <v>22</v>
      </c>
      <c r="AQ3596" s="25"/>
      <c r="AR3596" s="94"/>
      <c r="AS3596" s="157" t="s">
        <v>22</v>
      </c>
      <c r="AT3596" s="93">
        <v>42942</v>
      </c>
      <c r="AU3596" s="92" t="s">
        <v>22</v>
      </c>
      <c r="AV3596" s="91" t="s">
        <v>48</v>
      </c>
      <c r="AW3596" s="92" t="s">
        <v>48</v>
      </c>
      <c r="AX3596" s="92" t="s">
        <v>48</v>
      </c>
      <c r="AY3596" s="91" t="s">
        <v>152</v>
      </c>
      <c r="AZ3596" s="23"/>
      <c r="BA3596" s="25">
        <v>0</v>
      </c>
      <c r="BB3596" t="s">
        <v>48</v>
      </c>
      <c r="BC3596" t="e">
        <v>#N/A</v>
      </c>
      <c r="BD3596" t="e">
        <f>IF(Z3596=BC3596,"OK")</f>
        <v>#N/A</v>
      </c>
      <c r="BE3596">
        <v>0.62</v>
      </c>
      <c r="BF3596">
        <v>4.0000000000000001E-3</v>
      </c>
      <c r="BG3596" t="s">
        <v>22</v>
      </c>
      <c r="BH3596" t="s">
        <v>22</v>
      </c>
      <c r="BI3596" t="s">
        <v>22</v>
      </c>
      <c r="BJ3596">
        <v>0</v>
      </c>
      <c r="BK3596">
        <v>0</v>
      </c>
      <c r="BN3596" s="183"/>
    </row>
    <row r="3597" spans="1:66" ht="25.5" x14ac:dyDescent="0.25">
      <c r="A3597" s="1"/>
      <c r="B3597" s="94">
        <v>3584</v>
      </c>
      <c r="C3597" s="43">
        <v>1056655</v>
      </c>
      <c r="D3597" s="25"/>
      <c r="E3597" s="27" t="s">
        <v>1908</v>
      </c>
      <c r="F3597" s="213" t="s">
        <v>21</v>
      </c>
      <c r="G3597" s="28"/>
      <c r="H3597" s="46" t="str">
        <f>IFERROR(IFERROR(IF(SEARCH("Usystems",$E3597)&gt;0,"Usystems"),IF(SEARCH("RIIFO",$E3597)&gt;0,"RIIFO","Uponor")),"Uponor")</f>
        <v>Uponor</v>
      </c>
      <c r="I3597" s="25" t="str">
        <f>IFERROR(MID($D3597,1,7)+0,"")</f>
        <v/>
      </c>
      <c r="J3597" s="25" t="str">
        <f>IFERROR(MID($D3597,10,7)+0,"")</f>
        <v/>
      </c>
      <c r="K3597" s="25" t="str">
        <f>IFERROR(MID($D3597,19,7)+0,"")</f>
        <v/>
      </c>
      <c r="L3597" s="25" t="str">
        <f>IFERROR(MID($D3597,28,7)+0,"")</f>
        <v/>
      </c>
      <c r="M3597" s="25" t="str">
        <f>IF(IFERROR(MID($Q3597,1,7)+0,"")&lt;1130000,IF(INDEX(C:C,MATCH(LEFT(Q3597,7)+0,I:I,0))&lt;1130000,"",INDEX(C:C,MATCH(LEFT(Q3597,7)+0,I:I,0))),IFERROR(MID($Q3597,1,7)+0,""))</f>
        <v/>
      </c>
      <c r="N3597" s="25" t="str">
        <f>IF(IFERROR(MID($Q3597,10,7)+0,"")&lt;1130000,"",IFERROR(MID($Q3597,10,7)+0,""))</f>
        <v/>
      </c>
      <c r="O3597" s="25" t="str">
        <f>IF(IFERROR(MID($Q3597,19,7)+0,"")&lt;1130000,"",IFERROR(MID($Q3597,19,7)+0,""))</f>
        <v/>
      </c>
      <c r="P3597" s="25" t="str">
        <f>IF(M3597="","",IF(N3597="",M3597,M3597&amp;", "&amp;N3597))</f>
        <v/>
      </c>
      <c r="Q3597" s="25"/>
      <c r="R3597" s="25"/>
      <c r="S3597" s="35" t="s">
        <v>104</v>
      </c>
      <c r="T3597" s="34" t="s">
        <v>36</v>
      </c>
      <c r="U3597" s="185">
        <v>8332</v>
      </c>
      <c r="V3597" s="188">
        <v>8332</v>
      </c>
      <c r="W3597" s="189">
        <v>8332</v>
      </c>
      <c r="X3597" s="31">
        <v>8332</v>
      </c>
      <c r="Y3597" s="90">
        <f>IFERROR(ROUND(X3597/W3597-1,2),"")</f>
        <v>0</v>
      </c>
      <c r="Z3597" s="31">
        <f>IF(OR(S3597="VLD MLC components",S3597="VLD MLC pipes",S3597="VLD PEX components",S3597="VLD PEX pipes",S3597="VLD PHC components",S3597="VLD PHC pipes",S3597="Controls VLD"),"По запросу",X3597)</f>
        <v>8332</v>
      </c>
      <c r="AA3597" s="63">
        <f>ROUND(X3597/1.2,3)</f>
        <v>6943.3329999999996</v>
      </c>
      <c r="AB3597" s="23">
        <v>6943.3329999999996</v>
      </c>
      <c r="AC3597" s="190">
        <f>IFERROR(ROUND(AA3597/AB3597-1,2),"")</f>
        <v>0</v>
      </c>
      <c r="AD3597" s="25">
        <v>1.45</v>
      </c>
      <c r="AE3597" s="25">
        <v>1.4999999999999999E-2</v>
      </c>
      <c r="AF3597" s="25">
        <v>0</v>
      </c>
      <c r="AG3597" s="25" t="s">
        <v>22</v>
      </c>
      <c r="AH3597" s="25">
        <v>0</v>
      </c>
      <c r="AI3597" s="25">
        <v>0</v>
      </c>
      <c r="AJ3597" s="25" t="s">
        <v>20</v>
      </c>
      <c r="AK3597" s="42" t="s">
        <v>19</v>
      </c>
      <c r="AL3597" s="25" t="s">
        <v>20</v>
      </c>
      <c r="AM3597" s="25">
        <v>1</v>
      </c>
      <c r="AN3597" s="25" t="s">
        <v>22</v>
      </c>
      <c r="AO3597" s="25" t="s">
        <v>22</v>
      </c>
      <c r="AP3597" s="25" t="s">
        <v>22</v>
      </c>
      <c r="AQ3597" s="25"/>
      <c r="AR3597" s="94"/>
      <c r="AS3597" s="157" t="s">
        <v>22</v>
      </c>
      <c r="AT3597" s="93">
        <v>42942</v>
      </c>
      <c r="AU3597" s="92" t="s">
        <v>22</v>
      </c>
      <c r="AV3597" s="91" t="s">
        <v>48</v>
      </c>
      <c r="AW3597" s="92" t="s">
        <v>48</v>
      </c>
      <c r="AX3597" s="92" t="s">
        <v>48</v>
      </c>
      <c r="AY3597" s="91" t="s">
        <v>152</v>
      </c>
      <c r="AZ3597" s="23"/>
      <c r="BA3597" s="25">
        <v>0</v>
      </c>
      <c r="BB3597" t="s">
        <v>48</v>
      </c>
      <c r="BC3597" t="e">
        <v>#N/A</v>
      </c>
      <c r="BD3597" t="e">
        <f>IF(Z3597=BC3597,"OK")</f>
        <v>#N/A</v>
      </c>
      <c r="BE3597">
        <v>1.45</v>
      </c>
      <c r="BF3597">
        <v>1.4999999999999999E-2</v>
      </c>
      <c r="BG3597" t="s">
        <v>22</v>
      </c>
      <c r="BH3597" t="s">
        <v>22</v>
      </c>
      <c r="BI3597" t="s">
        <v>22</v>
      </c>
      <c r="BJ3597">
        <v>0</v>
      </c>
      <c r="BK3597">
        <v>0</v>
      </c>
      <c r="BN3597" s="183"/>
    </row>
    <row r="3598" spans="1:66" ht="25.5" x14ac:dyDescent="0.25">
      <c r="A3598" s="1"/>
      <c r="B3598" s="94">
        <v>3585</v>
      </c>
      <c r="C3598" s="43">
        <v>1052099</v>
      </c>
      <c r="D3598" s="25"/>
      <c r="E3598" s="27" t="s">
        <v>1909</v>
      </c>
      <c r="F3598" s="213" t="s">
        <v>21</v>
      </c>
      <c r="G3598" s="28"/>
      <c r="H3598" s="46" t="str">
        <f>IFERROR(IFERROR(IF(SEARCH("Usystems",$E3598)&gt;0,"Usystems"),IF(SEARCH("RIIFO",$E3598)&gt;0,"RIIFO","Uponor")),"Uponor")</f>
        <v>Uponor</v>
      </c>
      <c r="I3598" s="25" t="str">
        <f>IFERROR(MID($D3598,1,7)+0,"")</f>
        <v/>
      </c>
      <c r="J3598" s="25" t="str">
        <f>IFERROR(MID($D3598,10,7)+0,"")</f>
        <v/>
      </c>
      <c r="K3598" s="25" t="str">
        <f>IFERROR(MID($D3598,19,7)+0,"")</f>
        <v/>
      </c>
      <c r="L3598" s="25" t="str">
        <f>IFERROR(MID($D3598,28,7)+0,"")</f>
        <v/>
      </c>
      <c r="M3598" s="25" t="str">
        <f>IF(IFERROR(MID($Q3598,1,7)+0,"")&lt;1130000,IF(INDEX(C:C,MATCH(LEFT(Q3598,7)+0,I:I,0))&lt;1130000,"",INDEX(C:C,MATCH(LEFT(Q3598,7)+0,I:I,0))),IFERROR(MID($Q3598,1,7)+0,""))</f>
        <v/>
      </c>
      <c r="N3598" s="25" t="str">
        <f>IF(IFERROR(MID($Q3598,10,7)+0,"")&lt;1130000,"",IFERROR(MID($Q3598,10,7)+0,""))</f>
        <v/>
      </c>
      <c r="O3598" s="25" t="str">
        <f>IF(IFERROR(MID($Q3598,19,7)+0,"")&lt;1130000,"",IFERROR(MID($Q3598,19,7)+0,""))</f>
        <v/>
      </c>
      <c r="P3598" s="25" t="str">
        <f>IF(M3598="","",IF(N3598="",M3598,M3598&amp;", "&amp;N3598))</f>
        <v/>
      </c>
      <c r="Q3598" s="25"/>
      <c r="R3598" s="25"/>
      <c r="S3598" s="35" t="s">
        <v>104</v>
      </c>
      <c r="T3598" s="34" t="s">
        <v>36</v>
      </c>
      <c r="U3598" s="185">
        <v>11421</v>
      </c>
      <c r="V3598" s="188">
        <v>11421</v>
      </c>
      <c r="W3598" s="189">
        <v>11421</v>
      </c>
      <c r="X3598" s="31">
        <v>11421</v>
      </c>
      <c r="Y3598" s="90">
        <f>IFERROR(ROUND(X3598/W3598-1,2),"")</f>
        <v>0</v>
      </c>
      <c r="Z3598" s="31">
        <f>IF(OR(S3598="VLD MLC components",S3598="VLD MLC pipes",S3598="VLD PEX components",S3598="VLD PEX pipes",S3598="VLD PHC components",S3598="VLD PHC pipes",S3598="Controls VLD"),"По запросу",X3598)</f>
        <v>11421</v>
      </c>
      <c r="AA3598" s="63">
        <f>ROUND(X3598/1.2,3)</f>
        <v>9517.5</v>
      </c>
      <c r="AB3598" s="23">
        <v>9517.5</v>
      </c>
      <c r="AC3598" s="190">
        <f>IFERROR(ROUND(AA3598/AB3598-1,2),"")</f>
        <v>0</v>
      </c>
      <c r="AD3598" s="25">
        <v>1.92</v>
      </c>
      <c r="AE3598" s="25">
        <v>2.1329999999999998E-2</v>
      </c>
      <c r="AF3598" s="25">
        <v>0</v>
      </c>
      <c r="AG3598" s="25" t="s">
        <v>22</v>
      </c>
      <c r="AH3598" s="25">
        <v>0</v>
      </c>
      <c r="AI3598" s="25">
        <v>0</v>
      </c>
      <c r="AJ3598" s="25" t="s">
        <v>20</v>
      </c>
      <c r="AK3598" s="42" t="s">
        <v>19</v>
      </c>
      <c r="AL3598" s="25" t="s">
        <v>20</v>
      </c>
      <c r="AM3598" s="25">
        <v>1</v>
      </c>
      <c r="AN3598" s="25" t="s">
        <v>22</v>
      </c>
      <c r="AO3598" s="25" t="s">
        <v>22</v>
      </c>
      <c r="AP3598" s="25" t="s">
        <v>22</v>
      </c>
      <c r="AQ3598" s="25"/>
      <c r="AR3598" s="94"/>
      <c r="AS3598" s="157" t="s">
        <v>22</v>
      </c>
      <c r="AT3598" s="93" t="s">
        <v>22</v>
      </c>
      <c r="AU3598" s="92" t="s">
        <v>22</v>
      </c>
      <c r="AV3598" s="91" t="s">
        <v>48</v>
      </c>
      <c r="AW3598" s="92" t="s">
        <v>48</v>
      </c>
      <c r="AX3598" s="92" t="s">
        <v>48</v>
      </c>
      <c r="AY3598" s="91" t="s">
        <v>152</v>
      </c>
      <c r="AZ3598" s="23"/>
      <c r="BA3598" s="25">
        <v>0</v>
      </c>
      <c r="BB3598" t="s">
        <v>48</v>
      </c>
      <c r="BC3598" t="e">
        <v>#N/A</v>
      </c>
      <c r="BD3598" t="e">
        <f>IF(Z3598=BC3598,"OK")</f>
        <v>#N/A</v>
      </c>
      <c r="BE3598">
        <v>1.92</v>
      </c>
      <c r="BF3598">
        <v>2.1329999999999998E-2</v>
      </c>
      <c r="BG3598" t="s">
        <v>22</v>
      </c>
      <c r="BH3598" t="s">
        <v>22</v>
      </c>
      <c r="BI3598" t="s">
        <v>22</v>
      </c>
      <c r="BJ3598">
        <v>0</v>
      </c>
      <c r="BK3598">
        <v>0</v>
      </c>
      <c r="BN3598" s="183"/>
    </row>
    <row r="3599" spans="1:66" ht="25.5" x14ac:dyDescent="0.25">
      <c r="A3599" s="1"/>
      <c r="B3599" s="94">
        <v>3586</v>
      </c>
      <c r="C3599" s="43">
        <v>1055674</v>
      </c>
      <c r="D3599" s="25"/>
      <c r="E3599" s="27" t="s">
        <v>1908</v>
      </c>
      <c r="F3599" s="213" t="s">
        <v>21</v>
      </c>
      <c r="G3599" s="28"/>
      <c r="H3599" s="46" t="str">
        <f>IFERROR(IFERROR(IF(SEARCH("Usystems",$E3599)&gt;0,"Usystems"),IF(SEARCH("RIIFO",$E3599)&gt;0,"RIIFO","Uponor")),"Uponor")</f>
        <v>Uponor</v>
      </c>
      <c r="I3599" s="25" t="str">
        <f>IFERROR(MID($D3599,1,7)+0,"")</f>
        <v/>
      </c>
      <c r="J3599" s="25" t="str">
        <f>IFERROR(MID($D3599,10,7)+0,"")</f>
        <v/>
      </c>
      <c r="K3599" s="25" t="str">
        <f>IFERROR(MID($D3599,19,7)+0,"")</f>
        <v/>
      </c>
      <c r="L3599" s="25" t="str">
        <f>IFERROR(MID($D3599,28,7)+0,"")</f>
        <v/>
      </c>
      <c r="M3599" s="25" t="str">
        <f>IF(IFERROR(MID($Q3599,1,7)+0,"")&lt;1130000,IF(INDEX(C:C,MATCH(LEFT(Q3599,7)+0,I:I,0))&lt;1130000,"",INDEX(C:C,MATCH(LEFT(Q3599,7)+0,I:I,0))),IFERROR(MID($Q3599,1,7)+0,""))</f>
        <v/>
      </c>
      <c r="N3599" s="25" t="str">
        <f>IF(IFERROR(MID($Q3599,10,7)+0,"")&lt;1130000,"",IFERROR(MID($Q3599,10,7)+0,""))</f>
        <v/>
      </c>
      <c r="O3599" s="25" t="str">
        <f>IF(IFERROR(MID($Q3599,19,7)+0,"")&lt;1130000,"",IFERROR(MID($Q3599,19,7)+0,""))</f>
        <v/>
      </c>
      <c r="P3599" s="25" t="str">
        <f>IF(M3599="","",IF(N3599="",M3599,M3599&amp;", "&amp;N3599))</f>
        <v/>
      </c>
      <c r="Q3599" s="25"/>
      <c r="R3599" s="25"/>
      <c r="S3599" s="35" t="s">
        <v>104</v>
      </c>
      <c r="T3599" s="34" t="s">
        <v>36</v>
      </c>
      <c r="U3599" s="185">
        <v>9088</v>
      </c>
      <c r="V3599" s="188">
        <v>9088</v>
      </c>
      <c r="W3599" s="189">
        <v>9088</v>
      </c>
      <c r="X3599" s="31">
        <v>9088</v>
      </c>
      <c r="Y3599" s="90">
        <f>IFERROR(ROUND(X3599/W3599-1,2),"")</f>
        <v>0</v>
      </c>
      <c r="Z3599" s="31">
        <f>IF(OR(S3599="VLD MLC components",S3599="VLD MLC pipes",S3599="VLD PEX components",S3599="VLD PEX pipes",S3599="VLD PHC components",S3599="VLD PHC pipes",S3599="Controls VLD"),"По запросу",X3599)</f>
        <v>9088</v>
      </c>
      <c r="AA3599" s="63">
        <f>ROUND(X3599/1.2,3)</f>
        <v>7573.3329999999996</v>
      </c>
      <c r="AB3599" s="23">
        <v>7573.3329999999996</v>
      </c>
      <c r="AC3599" s="190">
        <f>IFERROR(ROUND(AA3599/AB3599-1,2),"")</f>
        <v>0</v>
      </c>
      <c r="AD3599" s="25">
        <v>1.93</v>
      </c>
      <c r="AE3599" s="25">
        <v>1.035E-2</v>
      </c>
      <c r="AF3599" s="25">
        <v>0</v>
      </c>
      <c r="AG3599" s="25" t="s">
        <v>22</v>
      </c>
      <c r="AH3599" s="25">
        <v>0</v>
      </c>
      <c r="AI3599" s="25">
        <v>0</v>
      </c>
      <c r="AJ3599" s="25" t="s">
        <v>20</v>
      </c>
      <c r="AK3599" s="42" t="s">
        <v>19</v>
      </c>
      <c r="AL3599" s="25" t="s">
        <v>20</v>
      </c>
      <c r="AM3599" s="25">
        <v>1</v>
      </c>
      <c r="AN3599" s="25" t="s">
        <v>22</v>
      </c>
      <c r="AO3599" s="25" t="s">
        <v>22</v>
      </c>
      <c r="AP3599" s="25" t="s">
        <v>22</v>
      </c>
      <c r="AQ3599" s="25"/>
      <c r="AR3599" s="94"/>
      <c r="AS3599" s="157" t="s">
        <v>22</v>
      </c>
      <c r="AT3599" s="93">
        <v>42942</v>
      </c>
      <c r="AU3599" s="92" t="s">
        <v>22</v>
      </c>
      <c r="AV3599" s="91" t="s">
        <v>48</v>
      </c>
      <c r="AW3599" s="92" t="s">
        <v>48</v>
      </c>
      <c r="AX3599" s="92" t="s">
        <v>48</v>
      </c>
      <c r="AY3599" s="91" t="s">
        <v>152</v>
      </c>
      <c r="AZ3599" s="23"/>
      <c r="BA3599" s="25">
        <v>0</v>
      </c>
      <c r="BB3599" t="s">
        <v>48</v>
      </c>
      <c r="BC3599" t="e">
        <v>#N/A</v>
      </c>
      <c r="BD3599" t="e">
        <f>IF(Z3599=BC3599,"OK")</f>
        <v>#N/A</v>
      </c>
      <c r="BE3599">
        <v>1.93</v>
      </c>
      <c r="BF3599">
        <v>1.035E-2</v>
      </c>
      <c r="BG3599" t="s">
        <v>22</v>
      </c>
      <c r="BH3599" t="s">
        <v>22</v>
      </c>
      <c r="BI3599" t="s">
        <v>22</v>
      </c>
      <c r="BJ3599">
        <v>0</v>
      </c>
      <c r="BK3599">
        <v>0</v>
      </c>
      <c r="BN3599" s="183"/>
    </row>
    <row r="3600" spans="1:66" ht="25.5" x14ac:dyDescent="0.25">
      <c r="A3600" s="1"/>
      <c r="B3600" s="94">
        <v>3587</v>
      </c>
      <c r="C3600" s="43">
        <v>1055680</v>
      </c>
      <c r="D3600" s="25"/>
      <c r="E3600" s="27" t="s">
        <v>1907</v>
      </c>
      <c r="F3600" s="213" t="s">
        <v>21</v>
      </c>
      <c r="G3600" s="28"/>
      <c r="H3600" s="46" t="str">
        <f>IFERROR(IFERROR(IF(SEARCH("Usystems",$E3600)&gt;0,"Usystems"),IF(SEARCH("RIIFO",$E3600)&gt;0,"RIIFO","Uponor")),"Uponor")</f>
        <v>Uponor</v>
      </c>
      <c r="I3600" s="25" t="str">
        <f>IFERROR(MID($D3600,1,7)+0,"")</f>
        <v/>
      </c>
      <c r="J3600" s="25" t="str">
        <f>IFERROR(MID($D3600,10,7)+0,"")</f>
        <v/>
      </c>
      <c r="K3600" s="25" t="str">
        <f>IFERROR(MID($D3600,19,7)+0,"")</f>
        <v/>
      </c>
      <c r="L3600" s="25" t="str">
        <f>IFERROR(MID($D3600,28,7)+0,"")</f>
        <v/>
      </c>
      <c r="M3600" s="25" t="str">
        <f>IF(IFERROR(MID($Q3600,1,7)+0,"")&lt;1130000,IF(INDEX(C:C,MATCH(LEFT(Q3600,7)+0,I:I,0))&lt;1130000,"",INDEX(C:C,MATCH(LEFT(Q3600,7)+0,I:I,0))),IFERROR(MID($Q3600,1,7)+0,""))</f>
        <v/>
      </c>
      <c r="N3600" s="25" t="str">
        <f>IF(IFERROR(MID($Q3600,10,7)+0,"")&lt;1130000,"",IFERROR(MID($Q3600,10,7)+0,""))</f>
        <v/>
      </c>
      <c r="O3600" s="25" t="str">
        <f>IF(IFERROR(MID($Q3600,19,7)+0,"")&lt;1130000,"",IFERROR(MID($Q3600,19,7)+0,""))</f>
        <v/>
      </c>
      <c r="P3600" s="25" t="str">
        <f>IF(M3600="","",IF(N3600="",M3600,M3600&amp;", "&amp;N3600))</f>
        <v/>
      </c>
      <c r="Q3600" s="25"/>
      <c r="R3600" s="25"/>
      <c r="S3600" s="35" t="s">
        <v>104</v>
      </c>
      <c r="T3600" s="34" t="s">
        <v>36</v>
      </c>
      <c r="U3600" s="185">
        <v>11485</v>
      </c>
      <c r="V3600" s="188">
        <v>11485</v>
      </c>
      <c r="W3600" s="189">
        <v>11485</v>
      </c>
      <c r="X3600" s="31">
        <v>11485</v>
      </c>
      <c r="Y3600" s="90">
        <f>IFERROR(ROUND(X3600/W3600-1,2),"")</f>
        <v>0</v>
      </c>
      <c r="Z3600" s="31">
        <f>IF(OR(S3600="VLD MLC components",S3600="VLD MLC pipes",S3600="VLD PEX components",S3600="VLD PEX pipes",S3600="VLD PHC components",S3600="VLD PHC pipes",S3600="Controls VLD"),"По запросу",X3600)</f>
        <v>11485</v>
      </c>
      <c r="AA3600" s="63">
        <f>ROUND(X3600/1.2,3)</f>
        <v>9570.8330000000005</v>
      </c>
      <c r="AB3600" s="23">
        <v>9570.8330000000005</v>
      </c>
      <c r="AC3600" s="190">
        <f>IFERROR(ROUND(AA3600/AB3600-1,2),"")</f>
        <v>0</v>
      </c>
      <c r="AD3600" s="25">
        <v>2.2799999999999998</v>
      </c>
      <c r="AE3600" s="25">
        <v>0.03</v>
      </c>
      <c r="AF3600" s="25">
        <v>0</v>
      </c>
      <c r="AG3600" s="25" t="s">
        <v>22</v>
      </c>
      <c r="AH3600" s="25">
        <v>0</v>
      </c>
      <c r="AI3600" s="25">
        <v>0</v>
      </c>
      <c r="AJ3600" s="25" t="s">
        <v>20</v>
      </c>
      <c r="AK3600" s="42" t="s">
        <v>19</v>
      </c>
      <c r="AL3600" s="25" t="s">
        <v>20</v>
      </c>
      <c r="AM3600" s="25">
        <v>1</v>
      </c>
      <c r="AN3600" s="25" t="s">
        <v>22</v>
      </c>
      <c r="AO3600" s="25" t="s">
        <v>22</v>
      </c>
      <c r="AP3600" s="25" t="s">
        <v>22</v>
      </c>
      <c r="AQ3600" s="25"/>
      <c r="AR3600" s="94"/>
      <c r="AS3600" s="157" t="s">
        <v>22</v>
      </c>
      <c r="AT3600" s="93">
        <v>42942</v>
      </c>
      <c r="AU3600" s="92" t="s">
        <v>22</v>
      </c>
      <c r="AV3600" s="91" t="s">
        <v>48</v>
      </c>
      <c r="AW3600" s="92" t="s">
        <v>48</v>
      </c>
      <c r="AX3600" s="92" t="s">
        <v>48</v>
      </c>
      <c r="AY3600" s="91" t="s">
        <v>152</v>
      </c>
      <c r="AZ3600" s="23"/>
      <c r="BA3600" s="25">
        <v>0</v>
      </c>
      <c r="BB3600" t="s">
        <v>48</v>
      </c>
      <c r="BC3600" t="e">
        <v>#N/A</v>
      </c>
      <c r="BD3600" t="e">
        <f>IF(Z3600=BC3600,"OK")</f>
        <v>#N/A</v>
      </c>
      <c r="BE3600">
        <v>2.2799999999999998</v>
      </c>
      <c r="BF3600">
        <v>0.03</v>
      </c>
      <c r="BG3600" t="s">
        <v>22</v>
      </c>
      <c r="BH3600" t="s">
        <v>22</v>
      </c>
      <c r="BI3600" t="s">
        <v>22</v>
      </c>
      <c r="BJ3600">
        <v>0</v>
      </c>
      <c r="BK3600">
        <v>0</v>
      </c>
      <c r="BN3600" s="183"/>
    </row>
    <row r="3601" spans="1:66" ht="25.5" x14ac:dyDescent="0.25">
      <c r="A3601" s="1"/>
      <c r="B3601" s="94">
        <v>3588</v>
      </c>
      <c r="C3601" s="43">
        <v>1068420</v>
      </c>
      <c r="D3601" s="25"/>
      <c r="E3601" s="27" t="s">
        <v>1906</v>
      </c>
      <c r="F3601" s="213" t="s">
        <v>21</v>
      </c>
      <c r="G3601" s="28"/>
      <c r="H3601" s="46" t="str">
        <f>IFERROR(IFERROR(IF(SEARCH("Usystems",$E3601)&gt;0,"Usystems"),IF(SEARCH("RIIFO",$E3601)&gt;0,"RIIFO","Uponor")),"Uponor")</f>
        <v>Uponor</v>
      </c>
      <c r="I3601" s="25" t="str">
        <f>IFERROR(MID($D3601,1,7)+0,"")</f>
        <v/>
      </c>
      <c r="J3601" s="25" t="str">
        <f>IFERROR(MID($D3601,10,7)+0,"")</f>
        <v/>
      </c>
      <c r="K3601" s="25" t="str">
        <f>IFERROR(MID($D3601,19,7)+0,"")</f>
        <v/>
      </c>
      <c r="L3601" s="25" t="str">
        <f>IFERROR(MID($D3601,28,7)+0,"")</f>
        <v/>
      </c>
      <c r="M3601" s="25" t="str">
        <f>IF(IFERROR(MID($Q3601,1,7)+0,"")&lt;1130000,IF(INDEX(C:C,MATCH(LEFT(Q3601,7)+0,I:I,0))&lt;1130000,"",INDEX(C:C,MATCH(LEFT(Q3601,7)+0,I:I,0))),IFERROR(MID($Q3601,1,7)+0,""))</f>
        <v/>
      </c>
      <c r="N3601" s="25" t="str">
        <f>IF(IFERROR(MID($Q3601,10,7)+0,"")&lt;1130000,"",IFERROR(MID($Q3601,10,7)+0,""))</f>
        <v/>
      </c>
      <c r="O3601" s="25" t="str">
        <f>IF(IFERROR(MID($Q3601,19,7)+0,"")&lt;1130000,"",IFERROR(MID($Q3601,19,7)+0,""))</f>
        <v/>
      </c>
      <c r="P3601" s="25" t="str">
        <f>IF(M3601="","",IF(N3601="",M3601,M3601&amp;", "&amp;N3601))</f>
        <v/>
      </c>
      <c r="Q3601" s="25"/>
      <c r="R3601" s="25"/>
      <c r="S3601" s="35" t="s">
        <v>104</v>
      </c>
      <c r="T3601" s="34" t="s">
        <v>36</v>
      </c>
      <c r="U3601" s="185">
        <v>7936</v>
      </c>
      <c r="V3601" s="188">
        <v>7936</v>
      </c>
      <c r="W3601" s="189">
        <v>7936</v>
      </c>
      <c r="X3601" s="31">
        <v>7936</v>
      </c>
      <c r="Y3601" s="90">
        <f>IFERROR(ROUND(X3601/W3601-1,2),"")</f>
        <v>0</v>
      </c>
      <c r="Z3601" s="31">
        <f>IF(OR(S3601="VLD MLC components",S3601="VLD MLC pipes",S3601="VLD PEX components",S3601="VLD PEX pipes",S3601="VLD PHC components",S3601="VLD PHC pipes",S3601="Controls VLD"),"По запросу",X3601)</f>
        <v>7936</v>
      </c>
      <c r="AA3601" s="63">
        <f>ROUND(X3601/1.2,3)</f>
        <v>6613.3329999999996</v>
      </c>
      <c r="AB3601" s="23">
        <v>6613.3329999999996</v>
      </c>
      <c r="AC3601" s="190">
        <f>IFERROR(ROUND(AA3601/AB3601-1,2),"")</f>
        <v>0</v>
      </c>
      <c r="AD3601" s="25">
        <v>0.45200000000000001</v>
      </c>
      <c r="AE3601" s="25">
        <v>2E-3</v>
      </c>
      <c r="AF3601" s="25">
        <v>0</v>
      </c>
      <c r="AG3601" s="25" t="s">
        <v>22</v>
      </c>
      <c r="AH3601" s="25">
        <v>0</v>
      </c>
      <c r="AI3601" s="25">
        <v>0</v>
      </c>
      <c r="AJ3601" s="25" t="s">
        <v>20</v>
      </c>
      <c r="AK3601" s="42" t="s">
        <v>19</v>
      </c>
      <c r="AL3601" s="25" t="s">
        <v>20</v>
      </c>
      <c r="AM3601" s="25">
        <v>1</v>
      </c>
      <c r="AN3601" s="25" t="s">
        <v>22</v>
      </c>
      <c r="AO3601" s="25" t="s">
        <v>22</v>
      </c>
      <c r="AP3601" s="25" t="s">
        <v>22</v>
      </c>
      <c r="AQ3601" s="25"/>
      <c r="AR3601" s="94"/>
      <c r="AS3601" s="157" t="s">
        <v>22</v>
      </c>
      <c r="AT3601" s="93">
        <v>42942</v>
      </c>
      <c r="AU3601" s="92" t="s">
        <v>22</v>
      </c>
      <c r="AV3601" s="91" t="s">
        <v>48</v>
      </c>
      <c r="AW3601" s="92" t="s">
        <v>48</v>
      </c>
      <c r="AX3601" s="92" t="s">
        <v>48</v>
      </c>
      <c r="AY3601" s="91" t="s">
        <v>152</v>
      </c>
      <c r="AZ3601" s="23"/>
      <c r="BA3601" s="25">
        <v>0</v>
      </c>
      <c r="BB3601" t="s">
        <v>48</v>
      </c>
      <c r="BC3601" t="e">
        <v>#N/A</v>
      </c>
      <c r="BD3601" t="e">
        <f>IF(Z3601=BC3601,"OK")</f>
        <v>#N/A</v>
      </c>
      <c r="BE3601">
        <v>0.45200000000000001</v>
      </c>
      <c r="BF3601">
        <v>2E-3</v>
      </c>
      <c r="BG3601" t="s">
        <v>22</v>
      </c>
      <c r="BH3601" t="s">
        <v>22</v>
      </c>
      <c r="BI3601" t="s">
        <v>22</v>
      </c>
      <c r="BJ3601">
        <v>0</v>
      </c>
      <c r="BK3601">
        <v>0</v>
      </c>
      <c r="BN3601" s="183"/>
    </row>
    <row r="3602" spans="1:66" ht="25.5" x14ac:dyDescent="0.25">
      <c r="A3602" s="1"/>
      <c r="B3602" s="94">
        <v>3589</v>
      </c>
      <c r="C3602" s="43">
        <v>1068421</v>
      </c>
      <c r="D3602" s="25"/>
      <c r="E3602" s="27" t="s">
        <v>1905</v>
      </c>
      <c r="F3602" s="213" t="s">
        <v>21</v>
      </c>
      <c r="G3602" s="28"/>
      <c r="H3602" s="46" t="str">
        <f>IFERROR(IFERROR(IF(SEARCH("Usystems",$E3602)&gt;0,"Usystems"),IF(SEARCH("RIIFO",$E3602)&gt;0,"RIIFO","Uponor")),"Uponor")</f>
        <v>Uponor</v>
      </c>
      <c r="I3602" s="25" t="str">
        <f>IFERROR(MID($D3602,1,7)+0,"")</f>
        <v/>
      </c>
      <c r="J3602" s="25" t="str">
        <f>IFERROR(MID($D3602,10,7)+0,"")</f>
        <v/>
      </c>
      <c r="K3602" s="25" t="str">
        <f>IFERROR(MID($D3602,19,7)+0,"")</f>
        <v/>
      </c>
      <c r="L3602" s="25" t="str">
        <f>IFERROR(MID($D3602,28,7)+0,"")</f>
        <v/>
      </c>
      <c r="M3602" s="25" t="str">
        <f>IF(IFERROR(MID($Q3602,1,7)+0,"")&lt;1130000,IF(INDEX(C:C,MATCH(LEFT(Q3602,7)+0,I:I,0))&lt;1130000,"",INDEX(C:C,MATCH(LEFT(Q3602,7)+0,I:I,0))),IFERROR(MID($Q3602,1,7)+0,""))</f>
        <v/>
      </c>
      <c r="N3602" s="25" t="str">
        <f>IF(IFERROR(MID($Q3602,10,7)+0,"")&lt;1130000,"",IFERROR(MID($Q3602,10,7)+0,""))</f>
        <v/>
      </c>
      <c r="O3602" s="25" t="str">
        <f>IF(IFERROR(MID($Q3602,19,7)+0,"")&lt;1130000,"",IFERROR(MID($Q3602,19,7)+0,""))</f>
        <v/>
      </c>
      <c r="P3602" s="25" t="str">
        <f>IF(M3602="","",IF(N3602="",M3602,M3602&amp;", "&amp;N3602))</f>
        <v/>
      </c>
      <c r="Q3602" s="25"/>
      <c r="R3602" s="25"/>
      <c r="S3602" s="35" t="s">
        <v>104</v>
      </c>
      <c r="T3602" s="34" t="s">
        <v>36</v>
      </c>
      <c r="U3602" s="185">
        <v>10256</v>
      </c>
      <c r="V3602" s="188">
        <v>10256</v>
      </c>
      <c r="W3602" s="189">
        <v>10256</v>
      </c>
      <c r="X3602" s="31">
        <v>10256</v>
      </c>
      <c r="Y3602" s="90">
        <f>IFERROR(ROUND(X3602/W3602-1,2),"")</f>
        <v>0</v>
      </c>
      <c r="Z3602" s="31">
        <f>IF(OR(S3602="VLD MLC components",S3602="VLD MLC pipes",S3602="VLD PEX components",S3602="VLD PEX pipes",S3602="VLD PHC components",S3602="VLD PHC pipes",S3602="Controls VLD"),"По запросу",X3602)</f>
        <v>10256</v>
      </c>
      <c r="AA3602" s="63">
        <f>ROUND(X3602/1.2,3)</f>
        <v>8546.6669999999995</v>
      </c>
      <c r="AB3602" s="23">
        <v>8546.6669999999995</v>
      </c>
      <c r="AC3602" s="190">
        <f>IFERROR(ROUND(AA3602/AB3602-1,2),"")</f>
        <v>0</v>
      </c>
      <c r="AD3602" s="25">
        <v>0.29199999999999998</v>
      </c>
      <c r="AE3602" s="25">
        <v>2E-3</v>
      </c>
      <c r="AF3602" s="25">
        <v>0</v>
      </c>
      <c r="AG3602" s="25" t="s">
        <v>22</v>
      </c>
      <c r="AH3602" s="25">
        <v>0</v>
      </c>
      <c r="AI3602" s="25">
        <v>0</v>
      </c>
      <c r="AJ3602" s="25" t="s">
        <v>20</v>
      </c>
      <c r="AK3602" s="42" t="s">
        <v>19</v>
      </c>
      <c r="AL3602" s="25" t="s">
        <v>20</v>
      </c>
      <c r="AM3602" s="25">
        <v>1</v>
      </c>
      <c r="AN3602" s="25" t="s">
        <v>22</v>
      </c>
      <c r="AO3602" s="25" t="s">
        <v>22</v>
      </c>
      <c r="AP3602" s="25" t="s">
        <v>22</v>
      </c>
      <c r="AQ3602" s="25"/>
      <c r="AR3602" s="94"/>
      <c r="AS3602" s="157" t="s">
        <v>22</v>
      </c>
      <c r="AT3602" s="93">
        <v>42942</v>
      </c>
      <c r="AU3602" s="92" t="s">
        <v>22</v>
      </c>
      <c r="AV3602" s="91" t="s">
        <v>48</v>
      </c>
      <c r="AW3602" s="92" t="s">
        <v>48</v>
      </c>
      <c r="AX3602" s="92" t="s">
        <v>48</v>
      </c>
      <c r="AY3602" s="91" t="s">
        <v>152</v>
      </c>
      <c r="AZ3602" s="23"/>
      <c r="BA3602" s="25">
        <v>0</v>
      </c>
      <c r="BB3602" t="s">
        <v>48</v>
      </c>
      <c r="BC3602" t="e">
        <v>#N/A</v>
      </c>
      <c r="BD3602" t="e">
        <f>IF(Z3602=BC3602,"OK")</f>
        <v>#N/A</v>
      </c>
      <c r="BE3602">
        <v>0.29199999999999998</v>
      </c>
      <c r="BF3602">
        <v>2E-3</v>
      </c>
      <c r="BG3602" t="s">
        <v>22</v>
      </c>
      <c r="BH3602" t="s">
        <v>22</v>
      </c>
      <c r="BI3602" t="s">
        <v>22</v>
      </c>
      <c r="BJ3602">
        <v>0</v>
      </c>
      <c r="BK3602">
        <v>0</v>
      </c>
      <c r="BN3602" s="183"/>
    </row>
    <row r="3603" spans="1:66" ht="25.5" x14ac:dyDescent="0.25">
      <c r="A3603" s="1"/>
      <c r="B3603" s="94">
        <v>3590</v>
      </c>
      <c r="C3603" s="43">
        <v>1068422</v>
      </c>
      <c r="D3603" s="25"/>
      <c r="E3603" s="27" t="s">
        <v>1904</v>
      </c>
      <c r="F3603" s="213" t="s">
        <v>21</v>
      </c>
      <c r="G3603" s="28"/>
      <c r="H3603" s="46" t="str">
        <f>IFERROR(IFERROR(IF(SEARCH("Usystems",$E3603)&gt;0,"Usystems"),IF(SEARCH("RIIFO",$E3603)&gt;0,"RIIFO","Uponor")),"Uponor")</f>
        <v>Uponor</v>
      </c>
      <c r="I3603" s="25" t="str">
        <f>IFERROR(MID($D3603,1,7)+0,"")</f>
        <v/>
      </c>
      <c r="J3603" s="25" t="str">
        <f>IFERROR(MID($D3603,10,7)+0,"")</f>
        <v/>
      </c>
      <c r="K3603" s="25" t="str">
        <f>IFERROR(MID($D3603,19,7)+0,"")</f>
        <v/>
      </c>
      <c r="L3603" s="25" t="str">
        <f>IFERROR(MID($D3603,28,7)+0,"")</f>
        <v/>
      </c>
      <c r="M3603" s="25" t="str">
        <f>IF(IFERROR(MID($Q3603,1,7)+0,"")&lt;1130000,IF(INDEX(C:C,MATCH(LEFT(Q3603,7)+0,I:I,0))&lt;1130000,"",INDEX(C:C,MATCH(LEFT(Q3603,7)+0,I:I,0))),IFERROR(MID($Q3603,1,7)+0,""))</f>
        <v/>
      </c>
      <c r="N3603" s="25" t="str">
        <f>IF(IFERROR(MID($Q3603,10,7)+0,"")&lt;1130000,"",IFERROR(MID($Q3603,10,7)+0,""))</f>
        <v/>
      </c>
      <c r="O3603" s="25" t="str">
        <f>IF(IFERROR(MID($Q3603,19,7)+0,"")&lt;1130000,"",IFERROR(MID($Q3603,19,7)+0,""))</f>
        <v/>
      </c>
      <c r="P3603" s="25" t="str">
        <f>IF(M3603="","",IF(N3603="",M3603,M3603&amp;", "&amp;N3603))</f>
        <v/>
      </c>
      <c r="Q3603" s="25"/>
      <c r="R3603" s="25"/>
      <c r="S3603" s="35" t="s">
        <v>104</v>
      </c>
      <c r="T3603" s="34" t="s">
        <v>36</v>
      </c>
      <c r="U3603" s="185">
        <v>11888</v>
      </c>
      <c r="V3603" s="188">
        <v>11888</v>
      </c>
      <c r="W3603" s="189">
        <v>11888</v>
      </c>
      <c r="X3603" s="31">
        <v>11888</v>
      </c>
      <c r="Y3603" s="90">
        <f>IFERROR(ROUND(X3603/W3603-1,2),"")</f>
        <v>0</v>
      </c>
      <c r="Z3603" s="31">
        <f>IF(OR(S3603="VLD MLC components",S3603="VLD MLC pipes",S3603="VLD PEX components",S3603="VLD PEX pipes",S3603="VLD PHC components",S3603="VLD PHC pipes",S3603="Controls VLD"),"По запросу",X3603)</f>
        <v>11888</v>
      </c>
      <c r="AA3603" s="63">
        <f>ROUND(X3603/1.2,3)</f>
        <v>9906.6669999999995</v>
      </c>
      <c r="AB3603" s="23">
        <v>9906.6669999999995</v>
      </c>
      <c r="AC3603" s="190">
        <f>IFERROR(ROUND(AA3603/AB3603-1,2),"")</f>
        <v>0</v>
      </c>
      <c r="AD3603" s="25">
        <v>0.47399999999999998</v>
      </c>
      <c r="AE3603" s="25">
        <v>2E-3</v>
      </c>
      <c r="AF3603" s="25">
        <v>0</v>
      </c>
      <c r="AG3603" s="25" t="s">
        <v>22</v>
      </c>
      <c r="AH3603" s="25">
        <v>0</v>
      </c>
      <c r="AI3603" s="25">
        <v>0</v>
      </c>
      <c r="AJ3603" s="25" t="s">
        <v>20</v>
      </c>
      <c r="AK3603" s="42" t="s">
        <v>19</v>
      </c>
      <c r="AL3603" s="25" t="s">
        <v>20</v>
      </c>
      <c r="AM3603" s="25">
        <v>1</v>
      </c>
      <c r="AN3603" s="25" t="s">
        <v>22</v>
      </c>
      <c r="AO3603" s="25" t="s">
        <v>22</v>
      </c>
      <c r="AP3603" s="25" t="s">
        <v>22</v>
      </c>
      <c r="AQ3603" s="25"/>
      <c r="AR3603" s="94"/>
      <c r="AS3603" s="157" t="s">
        <v>22</v>
      </c>
      <c r="AT3603" s="93">
        <v>42942</v>
      </c>
      <c r="AU3603" s="92" t="s">
        <v>22</v>
      </c>
      <c r="AV3603" s="91" t="s">
        <v>48</v>
      </c>
      <c r="AW3603" s="92" t="s">
        <v>48</v>
      </c>
      <c r="AX3603" s="92" t="s">
        <v>48</v>
      </c>
      <c r="AY3603" s="91" t="s">
        <v>152</v>
      </c>
      <c r="AZ3603" s="23"/>
      <c r="BA3603" s="25">
        <v>0</v>
      </c>
      <c r="BB3603" t="s">
        <v>48</v>
      </c>
      <c r="BC3603" t="e">
        <v>#N/A</v>
      </c>
      <c r="BD3603" t="e">
        <f>IF(Z3603=BC3603,"OK")</f>
        <v>#N/A</v>
      </c>
      <c r="BE3603">
        <v>0.47399999999999998</v>
      </c>
      <c r="BF3603">
        <v>2E-3</v>
      </c>
      <c r="BG3603" t="s">
        <v>22</v>
      </c>
      <c r="BH3603" t="s">
        <v>22</v>
      </c>
      <c r="BI3603" t="s">
        <v>22</v>
      </c>
      <c r="BJ3603">
        <v>0</v>
      </c>
      <c r="BK3603">
        <v>0</v>
      </c>
      <c r="BN3603" s="183"/>
    </row>
    <row r="3604" spans="1:66" ht="25.5" x14ac:dyDescent="0.25">
      <c r="A3604" s="1"/>
      <c r="B3604" s="94">
        <v>3591</v>
      </c>
      <c r="C3604" s="43">
        <v>1056670</v>
      </c>
      <c r="D3604" s="25"/>
      <c r="E3604" s="27" t="s">
        <v>1903</v>
      </c>
      <c r="F3604" s="213" t="s">
        <v>21</v>
      </c>
      <c r="G3604" s="28"/>
      <c r="H3604" s="46" t="str">
        <f>IFERROR(IFERROR(IF(SEARCH("Usystems",$E3604)&gt;0,"Usystems"),IF(SEARCH("RIIFO",$E3604)&gt;0,"RIIFO","Uponor")),"Uponor")</f>
        <v>Uponor</v>
      </c>
      <c r="I3604" s="25" t="str">
        <f>IFERROR(MID($D3604,1,7)+0,"")</f>
        <v/>
      </c>
      <c r="J3604" s="25" t="str">
        <f>IFERROR(MID($D3604,10,7)+0,"")</f>
        <v/>
      </c>
      <c r="K3604" s="25" t="str">
        <f>IFERROR(MID($D3604,19,7)+0,"")</f>
        <v/>
      </c>
      <c r="L3604" s="25" t="str">
        <f>IFERROR(MID($D3604,28,7)+0,"")</f>
        <v/>
      </c>
      <c r="M3604" s="25" t="str">
        <f>IF(IFERROR(MID($Q3604,1,7)+0,"")&lt;1130000,IF(INDEX(C:C,MATCH(LEFT(Q3604,7)+0,I:I,0))&lt;1130000,"",INDEX(C:C,MATCH(LEFT(Q3604,7)+0,I:I,0))),IFERROR(MID($Q3604,1,7)+0,""))</f>
        <v/>
      </c>
      <c r="N3604" s="25" t="str">
        <f>IF(IFERROR(MID($Q3604,10,7)+0,"")&lt;1130000,"",IFERROR(MID($Q3604,10,7)+0,""))</f>
        <v/>
      </c>
      <c r="O3604" s="25" t="str">
        <f>IF(IFERROR(MID($Q3604,19,7)+0,"")&lt;1130000,"",IFERROR(MID($Q3604,19,7)+0,""))</f>
        <v/>
      </c>
      <c r="P3604" s="25" t="str">
        <f>IF(M3604="","",IF(N3604="",M3604,M3604&amp;", "&amp;N3604))</f>
        <v/>
      </c>
      <c r="Q3604" s="25"/>
      <c r="R3604" s="25"/>
      <c r="S3604" s="35" t="s">
        <v>104</v>
      </c>
      <c r="T3604" s="34" t="s">
        <v>36</v>
      </c>
      <c r="U3604" s="185">
        <v>9642</v>
      </c>
      <c r="V3604" s="188">
        <v>9642</v>
      </c>
      <c r="W3604" s="189">
        <v>9642</v>
      </c>
      <c r="X3604" s="31">
        <v>9642</v>
      </c>
      <c r="Y3604" s="90">
        <f>IFERROR(ROUND(X3604/W3604-1,2),"")</f>
        <v>0</v>
      </c>
      <c r="Z3604" s="31">
        <f>IF(OR(S3604="VLD MLC components",S3604="VLD MLC pipes",S3604="VLD PEX components",S3604="VLD PEX pipes",S3604="VLD PHC components",S3604="VLD PHC pipes",S3604="Controls VLD"),"По запросу",X3604)</f>
        <v>9642</v>
      </c>
      <c r="AA3604" s="63">
        <f>ROUND(X3604/1.2,3)</f>
        <v>8035</v>
      </c>
      <c r="AB3604" s="23">
        <v>8035</v>
      </c>
      <c r="AC3604" s="190">
        <f>IFERROR(ROUND(AA3604/AB3604-1,2),"")</f>
        <v>0</v>
      </c>
      <c r="AD3604" s="25">
        <v>0.4</v>
      </c>
      <c r="AE3604" s="25">
        <v>0.01</v>
      </c>
      <c r="AF3604" s="25">
        <v>0</v>
      </c>
      <c r="AG3604" s="25" t="s">
        <v>22</v>
      </c>
      <c r="AH3604" s="25">
        <v>0</v>
      </c>
      <c r="AI3604" s="25">
        <v>0</v>
      </c>
      <c r="AJ3604" s="25" t="s">
        <v>20</v>
      </c>
      <c r="AK3604" s="42" t="s">
        <v>19</v>
      </c>
      <c r="AL3604" s="25" t="s">
        <v>20</v>
      </c>
      <c r="AM3604" s="25">
        <v>1</v>
      </c>
      <c r="AN3604" s="25" t="s">
        <v>22</v>
      </c>
      <c r="AO3604" s="25" t="s">
        <v>22</v>
      </c>
      <c r="AP3604" s="25" t="s">
        <v>22</v>
      </c>
      <c r="AQ3604" s="25"/>
      <c r="AR3604" s="94"/>
      <c r="AS3604" s="157" t="s">
        <v>22</v>
      </c>
      <c r="AT3604" s="93">
        <v>42942</v>
      </c>
      <c r="AU3604" s="92" t="s">
        <v>22</v>
      </c>
      <c r="AV3604" s="91" t="s">
        <v>48</v>
      </c>
      <c r="AW3604" s="92" t="s">
        <v>48</v>
      </c>
      <c r="AX3604" s="92" t="s">
        <v>48</v>
      </c>
      <c r="AY3604" s="91" t="s">
        <v>152</v>
      </c>
      <c r="AZ3604" s="23"/>
      <c r="BA3604" s="25">
        <v>0</v>
      </c>
      <c r="BB3604" t="s">
        <v>48</v>
      </c>
      <c r="BC3604" t="e">
        <v>#N/A</v>
      </c>
      <c r="BD3604" t="e">
        <f>IF(Z3604=BC3604,"OK")</f>
        <v>#N/A</v>
      </c>
      <c r="BE3604">
        <v>0.4</v>
      </c>
      <c r="BF3604">
        <v>0.01</v>
      </c>
      <c r="BG3604" t="s">
        <v>22</v>
      </c>
      <c r="BH3604" t="s">
        <v>22</v>
      </c>
      <c r="BI3604" t="s">
        <v>22</v>
      </c>
      <c r="BJ3604">
        <v>0</v>
      </c>
      <c r="BK3604">
        <v>0</v>
      </c>
      <c r="BN3604" s="183"/>
    </row>
    <row r="3605" spans="1:66" ht="25.5" x14ac:dyDescent="0.25">
      <c r="A3605" s="1"/>
      <c r="B3605" s="94">
        <v>3592</v>
      </c>
      <c r="C3605" s="43">
        <v>1056671</v>
      </c>
      <c r="D3605" s="25"/>
      <c r="E3605" s="27" t="s">
        <v>1902</v>
      </c>
      <c r="F3605" s="213" t="s">
        <v>21</v>
      </c>
      <c r="G3605" s="28"/>
      <c r="H3605" s="46" t="str">
        <f>IFERROR(IFERROR(IF(SEARCH("Usystems",$E3605)&gt;0,"Usystems"),IF(SEARCH("RIIFO",$E3605)&gt;0,"RIIFO","Uponor")),"Uponor")</f>
        <v>Uponor</v>
      </c>
      <c r="I3605" s="25" t="str">
        <f>IFERROR(MID($D3605,1,7)+0,"")</f>
        <v/>
      </c>
      <c r="J3605" s="25" t="str">
        <f>IFERROR(MID($D3605,10,7)+0,"")</f>
        <v/>
      </c>
      <c r="K3605" s="25" t="str">
        <f>IFERROR(MID($D3605,19,7)+0,"")</f>
        <v/>
      </c>
      <c r="L3605" s="25" t="str">
        <f>IFERROR(MID($D3605,28,7)+0,"")</f>
        <v/>
      </c>
      <c r="M3605" s="25" t="str">
        <f>IF(IFERROR(MID($Q3605,1,7)+0,"")&lt;1130000,IF(INDEX(C:C,MATCH(LEFT(Q3605,7)+0,I:I,0))&lt;1130000,"",INDEX(C:C,MATCH(LEFT(Q3605,7)+0,I:I,0))),IFERROR(MID($Q3605,1,7)+0,""))</f>
        <v/>
      </c>
      <c r="N3605" s="25" t="str">
        <f>IF(IFERROR(MID($Q3605,10,7)+0,"")&lt;1130000,"",IFERROR(MID($Q3605,10,7)+0,""))</f>
        <v/>
      </c>
      <c r="O3605" s="25" t="str">
        <f>IF(IFERROR(MID($Q3605,19,7)+0,"")&lt;1130000,"",IFERROR(MID($Q3605,19,7)+0,""))</f>
        <v/>
      </c>
      <c r="P3605" s="25" t="str">
        <f>IF(M3605="","",IF(N3605="",M3605,M3605&amp;", "&amp;N3605))</f>
        <v/>
      </c>
      <c r="Q3605" s="25"/>
      <c r="R3605" s="25"/>
      <c r="S3605" s="35" t="s">
        <v>104</v>
      </c>
      <c r="T3605" s="34" t="s">
        <v>36</v>
      </c>
      <c r="U3605" s="185">
        <v>14544</v>
      </c>
      <c r="V3605" s="188">
        <v>14544</v>
      </c>
      <c r="W3605" s="189">
        <v>14544</v>
      </c>
      <c r="X3605" s="31">
        <v>14544</v>
      </c>
      <c r="Y3605" s="90">
        <f>IFERROR(ROUND(X3605/W3605-1,2),"")</f>
        <v>0</v>
      </c>
      <c r="Z3605" s="31">
        <f>IF(OR(S3605="VLD MLC components",S3605="VLD MLC pipes",S3605="VLD PEX components",S3605="VLD PEX pipes",S3605="VLD PHC components",S3605="VLD PHC pipes",S3605="Controls VLD"),"По запросу",X3605)</f>
        <v>14544</v>
      </c>
      <c r="AA3605" s="63">
        <f>ROUND(X3605/1.2,3)</f>
        <v>12120</v>
      </c>
      <c r="AB3605" s="23">
        <v>12120</v>
      </c>
      <c r="AC3605" s="190">
        <f>IFERROR(ROUND(AA3605/AB3605-1,2),"")</f>
        <v>0</v>
      </c>
      <c r="AD3605" s="25">
        <v>0.6</v>
      </c>
      <c r="AE3605" s="25">
        <v>1.2E-2</v>
      </c>
      <c r="AF3605" s="25">
        <v>0</v>
      </c>
      <c r="AG3605" s="25" t="s">
        <v>22</v>
      </c>
      <c r="AH3605" s="25">
        <v>0</v>
      </c>
      <c r="AI3605" s="25">
        <v>0</v>
      </c>
      <c r="AJ3605" s="25" t="s">
        <v>20</v>
      </c>
      <c r="AK3605" s="42" t="s">
        <v>19</v>
      </c>
      <c r="AL3605" s="25" t="s">
        <v>20</v>
      </c>
      <c r="AM3605" s="25">
        <v>1</v>
      </c>
      <c r="AN3605" s="25" t="s">
        <v>22</v>
      </c>
      <c r="AO3605" s="25" t="s">
        <v>22</v>
      </c>
      <c r="AP3605" s="25" t="s">
        <v>22</v>
      </c>
      <c r="AQ3605" s="25"/>
      <c r="AR3605" s="94"/>
      <c r="AS3605" s="157" t="s">
        <v>22</v>
      </c>
      <c r="AT3605" s="93">
        <v>42942</v>
      </c>
      <c r="AU3605" s="92" t="s">
        <v>22</v>
      </c>
      <c r="AV3605" s="91" t="s">
        <v>48</v>
      </c>
      <c r="AW3605" s="92" t="s">
        <v>48</v>
      </c>
      <c r="AX3605" s="92" t="s">
        <v>48</v>
      </c>
      <c r="AY3605" s="91" t="s">
        <v>152</v>
      </c>
      <c r="AZ3605" s="23"/>
      <c r="BA3605" s="25">
        <v>0</v>
      </c>
      <c r="BB3605" t="s">
        <v>48</v>
      </c>
      <c r="BC3605" t="e">
        <v>#N/A</v>
      </c>
      <c r="BD3605" t="e">
        <f>IF(Z3605=BC3605,"OK")</f>
        <v>#N/A</v>
      </c>
      <c r="BE3605">
        <v>0.6</v>
      </c>
      <c r="BF3605">
        <v>1.2E-2</v>
      </c>
      <c r="BG3605" t="s">
        <v>22</v>
      </c>
      <c r="BH3605" t="s">
        <v>22</v>
      </c>
      <c r="BI3605" t="s">
        <v>22</v>
      </c>
      <c r="BJ3605">
        <v>0</v>
      </c>
      <c r="BK3605">
        <v>0</v>
      </c>
      <c r="BN3605" s="183"/>
    </row>
    <row r="3606" spans="1:66" ht="25.5" x14ac:dyDescent="0.25">
      <c r="A3606" s="1"/>
      <c r="B3606" s="94">
        <v>3593</v>
      </c>
      <c r="C3606" s="43">
        <v>1056672</v>
      </c>
      <c r="D3606" s="25"/>
      <c r="E3606" s="27" t="s">
        <v>1901</v>
      </c>
      <c r="F3606" s="213" t="s">
        <v>21</v>
      </c>
      <c r="G3606" s="28"/>
      <c r="H3606" s="46" t="str">
        <f>IFERROR(IFERROR(IF(SEARCH("Usystems",$E3606)&gt;0,"Usystems"),IF(SEARCH("RIIFO",$E3606)&gt;0,"RIIFO","Uponor")),"Uponor")</f>
        <v>Uponor</v>
      </c>
      <c r="I3606" s="25" t="str">
        <f>IFERROR(MID($D3606,1,7)+0,"")</f>
        <v/>
      </c>
      <c r="J3606" s="25" t="str">
        <f>IFERROR(MID($D3606,10,7)+0,"")</f>
        <v/>
      </c>
      <c r="K3606" s="25" t="str">
        <f>IFERROR(MID($D3606,19,7)+0,"")</f>
        <v/>
      </c>
      <c r="L3606" s="25" t="str">
        <f>IFERROR(MID($D3606,28,7)+0,"")</f>
        <v/>
      </c>
      <c r="M3606" s="25" t="str">
        <f>IF(IFERROR(MID($Q3606,1,7)+0,"")&lt;1130000,IF(INDEX(C:C,MATCH(LEFT(Q3606,7)+0,I:I,0))&lt;1130000,"",INDEX(C:C,MATCH(LEFT(Q3606,7)+0,I:I,0))),IFERROR(MID($Q3606,1,7)+0,""))</f>
        <v/>
      </c>
      <c r="N3606" s="25" t="str">
        <f>IF(IFERROR(MID($Q3606,10,7)+0,"")&lt;1130000,"",IFERROR(MID($Q3606,10,7)+0,""))</f>
        <v/>
      </c>
      <c r="O3606" s="25" t="str">
        <f>IF(IFERROR(MID($Q3606,19,7)+0,"")&lt;1130000,"",IFERROR(MID($Q3606,19,7)+0,""))</f>
        <v/>
      </c>
      <c r="P3606" s="25" t="str">
        <f>IF(M3606="","",IF(N3606="",M3606,M3606&amp;", "&amp;N3606))</f>
        <v/>
      </c>
      <c r="Q3606" s="25"/>
      <c r="R3606" s="25"/>
      <c r="S3606" s="35" t="s">
        <v>104</v>
      </c>
      <c r="T3606" s="34" t="s">
        <v>36</v>
      </c>
      <c r="U3606" s="185">
        <v>22519</v>
      </c>
      <c r="V3606" s="188">
        <v>22519</v>
      </c>
      <c r="W3606" s="189">
        <v>22519</v>
      </c>
      <c r="X3606" s="31">
        <v>22519</v>
      </c>
      <c r="Y3606" s="90">
        <f>IFERROR(ROUND(X3606/W3606-1,2),"")</f>
        <v>0</v>
      </c>
      <c r="Z3606" s="31">
        <f>IF(OR(S3606="VLD MLC components",S3606="VLD MLC pipes",S3606="VLD PEX components",S3606="VLD PEX pipes",S3606="VLD PHC components",S3606="VLD PHC pipes",S3606="Controls VLD"),"По запросу",X3606)</f>
        <v>22519</v>
      </c>
      <c r="AA3606" s="63">
        <f>ROUND(X3606/1.2,3)</f>
        <v>18765.832999999999</v>
      </c>
      <c r="AB3606" s="23">
        <v>18765.832999999999</v>
      </c>
      <c r="AC3606" s="190">
        <f>IFERROR(ROUND(AA3606/AB3606-1,2),"")</f>
        <v>0</v>
      </c>
      <c r="AD3606" s="25">
        <v>0.9</v>
      </c>
      <c r="AE3606" s="25">
        <v>1.4999999999999999E-2</v>
      </c>
      <c r="AF3606" s="25">
        <v>0</v>
      </c>
      <c r="AG3606" s="25" t="s">
        <v>22</v>
      </c>
      <c r="AH3606" s="25">
        <v>0</v>
      </c>
      <c r="AI3606" s="25">
        <v>0</v>
      </c>
      <c r="AJ3606" s="25" t="s">
        <v>20</v>
      </c>
      <c r="AK3606" s="42" t="s">
        <v>19</v>
      </c>
      <c r="AL3606" s="25" t="s">
        <v>20</v>
      </c>
      <c r="AM3606" s="25">
        <v>1</v>
      </c>
      <c r="AN3606" s="25" t="s">
        <v>22</v>
      </c>
      <c r="AO3606" s="25" t="s">
        <v>22</v>
      </c>
      <c r="AP3606" s="25" t="s">
        <v>22</v>
      </c>
      <c r="AQ3606" s="25"/>
      <c r="AR3606" s="94"/>
      <c r="AS3606" s="157" t="s">
        <v>22</v>
      </c>
      <c r="AT3606" s="93">
        <v>42942</v>
      </c>
      <c r="AU3606" s="92" t="s">
        <v>22</v>
      </c>
      <c r="AV3606" s="91" t="s">
        <v>48</v>
      </c>
      <c r="AW3606" s="92" t="s">
        <v>48</v>
      </c>
      <c r="AX3606" s="92" t="s">
        <v>48</v>
      </c>
      <c r="AY3606" s="91" t="s">
        <v>152</v>
      </c>
      <c r="AZ3606" s="23"/>
      <c r="BA3606" s="25">
        <v>0</v>
      </c>
      <c r="BB3606" t="s">
        <v>48</v>
      </c>
      <c r="BC3606" t="e">
        <v>#N/A</v>
      </c>
      <c r="BD3606" t="e">
        <f>IF(Z3606=BC3606,"OK")</f>
        <v>#N/A</v>
      </c>
      <c r="BE3606">
        <v>0.9</v>
      </c>
      <c r="BF3606">
        <v>1.4999999999999999E-2</v>
      </c>
      <c r="BG3606" t="s">
        <v>22</v>
      </c>
      <c r="BH3606" t="s">
        <v>22</v>
      </c>
      <c r="BI3606" t="s">
        <v>22</v>
      </c>
      <c r="BJ3606">
        <v>0</v>
      </c>
      <c r="BK3606">
        <v>0</v>
      </c>
      <c r="BN3606" s="183"/>
    </row>
    <row r="3607" spans="1:66" ht="25.5" x14ac:dyDescent="0.25">
      <c r="A3607" s="1"/>
      <c r="B3607" s="94">
        <v>3594</v>
      </c>
      <c r="C3607" s="43">
        <v>1056673</v>
      </c>
      <c r="D3607" s="25"/>
      <c r="E3607" s="27" t="s">
        <v>1900</v>
      </c>
      <c r="F3607" s="213" t="s">
        <v>21</v>
      </c>
      <c r="G3607" s="28"/>
      <c r="H3607" s="46" t="str">
        <f>IFERROR(IFERROR(IF(SEARCH("Usystems",$E3607)&gt;0,"Usystems"),IF(SEARCH("RIIFO",$E3607)&gt;0,"RIIFO","Uponor")),"Uponor")</f>
        <v>Uponor</v>
      </c>
      <c r="I3607" s="25" t="str">
        <f>IFERROR(MID($D3607,1,7)+0,"")</f>
        <v/>
      </c>
      <c r="J3607" s="25" t="str">
        <f>IFERROR(MID($D3607,10,7)+0,"")</f>
        <v/>
      </c>
      <c r="K3607" s="25" t="str">
        <f>IFERROR(MID($D3607,19,7)+0,"")</f>
        <v/>
      </c>
      <c r="L3607" s="25" t="str">
        <f>IFERROR(MID($D3607,28,7)+0,"")</f>
        <v/>
      </c>
      <c r="M3607" s="25" t="str">
        <f>IF(IFERROR(MID($Q3607,1,7)+0,"")&lt;1130000,IF(INDEX(C:C,MATCH(LEFT(Q3607,7)+0,I:I,0))&lt;1130000,"",INDEX(C:C,MATCH(LEFT(Q3607,7)+0,I:I,0))),IFERROR(MID($Q3607,1,7)+0,""))</f>
        <v/>
      </c>
      <c r="N3607" s="25" t="str">
        <f>IF(IFERROR(MID($Q3607,10,7)+0,"")&lt;1130000,"",IFERROR(MID($Q3607,10,7)+0,""))</f>
        <v/>
      </c>
      <c r="O3607" s="25" t="str">
        <f>IF(IFERROR(MID($Q3607,19,7)+0,"")&lt;1130000,"",IFERROR(MID($Q3607,19,7)+0,""))</f>
        <v/>
      </c>
      <c r="P3607" s="25" t="str">
        <f>IF(M3607="","",IF(N3607="",M3607,M3607&amp;", "&amp;N3607))</f>
        <v/>
      </c>
      <c r="Q3607" s="25"/>
      <c r="R3607" s="25"/>
      <c r="S3607" s="35" t="s">
        <v>104</v>
      </c>
      <c r="T3607" s="34" t="s">
        <v>36</v>
      </c>
      <c r="U3607" s="185">
        <v>32030</v>
      </c>
      <c r="V3607" s="188">
        <v>32030</v>
      </c>
      <c r="W3607" s="189">
        <v>32030</v>
      </c>
      <c r="X3607" s="31">
        <v>32030</v>
      </c>
      <c r="Y3607" s="90">
        <f>IFERROR(ROUND(X3607/W3607-1,2),"")</f>
        <v>0</v>
      </c>
      <c r="Z3607" s="31">
        <f>IF(OR(S3607="VLD MLC components",S3607="VLD MLC pipes",S3607="VLD PEX components",S3607="VLD PEX pipes",S3607="VLD PHC components",S3607="VLD PHC pipes",S3607="Controls VLD"),"По запросу",X3607)</f>
        <v>32030</v>
      </c>
      <c r="AA3607" s="63">
        <f>ROUND(X3607/1.2,3)</f>
        <v>26691.667000000001</v>
      </c>
      <c r="AB3607" s="23">
        <v>26691.667000000001</v>
      </c>
      <c r="AC3607" s="190">
        <f>IFERROR(ROUND(AA3607/AB3607-1,2),"")</f>
        <v>0</v>
      </c>
      <c r="AD3607" s="25">
        <v>1.7</v>
      </c>
      <c r="AE3607" s="25">
        <v>1.7000000000000001E-2</v>
      </c>
      <c r="AF3607" s="25">
        <v>0</v>
      </c>
      <c r="AG3607" s="25" t="s">
        <v>22</v>
      </c>
      <c r="AH3607" s="25">
        <v>0</v>
      </c>
      <c r="AI3607" s="25">
        <v>0</v>
      </c>
      <c r="AJ3607" s="25" t="s">
        <v>20</v>
      </c>
      <c r="AK3607" s="42" t="s">
        <v>19</v>
      </c>
      <c r="AL3607" s="25" t="s">
        <v>20</v>
      </c>
      <c r="AM3607" s="25">
        <v>1</v>
      </c>
      <c r="AN3607" s="25" t="s">
        <v>22</v>
      </c>
      <c r="AO3607" s="25" t="s">
        <v>22</v>
      </c>
      <c r="AP3607" s="25" t="s">
        <v>22</v>
      </c>
      <c r="AQ3607" s="25"/>
      <c r="AR3607" s="94"/>
      <c r="AS3607" s="157" t="s">
        <v>22</v>
      </c>
      <c r="AT3607" s="93">
        <v>42942</v>
      </c>
      <c r="AU3607" s="92" t="s">
        <v>22</v>
      </c>
      <c r="AV3607" s="91" t="s">
        <v>48</v>
      </c>
      <c r="AW3607" s="92" t="s">
        <v>48</v>
      </c>
      <c r="AX3607" s="92" t="s">
        <v>48</v>
      </c>
      <c r="AY3607" s="91" t="s">
        <v>152</v>
      </c>
      <c r="AZ3607" s="23"/>
      <c r="BA3607" s="25">
        <v>0</v>
      </c>
      <c r="BB3607" t="s">
        <v>48</v>
      </c>
      <c r="BC3607" t="e">
        <v>#N/A</v>
      </c>
      <c r="BD3607" t="e">
        <f>IF(Z3607=BC3607,"OK")</f>
        <v>#N/A</v>
      </c>
      <c r="BE3607">
        <v>1.7</v>
      </c>
      <c r="BF3607">
        <v>1.7000000000000001E-2</v>
      </c>
      <c r="BG3607" t="s">
        <v>22</v>
      </c>
      <c r="BH3607" t="s">
        <v>22</v>
      </c>
      <c r="BI3607" t="s">
        <v>22</v>
      </c>
      <c r="BJ3607">
        <v>0</v>
      </c>
      <c r="BK3607">
        <v>0</v>
      </c>
      <c r="BN3607" s="183"/>
    </row>
    <row r="3608" spans="1:66" ht="25.5" x14ac:dyDescent="0.25">
      <c r="A3608" s="1"/>
      <c r="B3608" s="94">
        <v>3595</v>
      </c>
      <c r="C3608" s="43">
        <v>1068423</v>
      </c>
      <c r="D3608" s="25"/>
      <c r="E3608" s="27" t="s">
        <v>1899</v>
      </c>
      <c r="F3608" s="213" t="s">
        <v>21</v>
      </c>
      <c r="G3608" s="28"/>
      <c r="H3608" s="46" t="str">
        <f>IFERROR(IFERROR(IF(SEARCH("Usystems",$E3608)&gt;0,"Usystems"),IF(SEARCH("RIIFO",$E3608)&gt;0,"RIIFO","Uponor")),"Uponor")</f>
        <v>Uponor</v>
      </c>
      <c r="I3608" s="25" t="str">
        <f>IFERROR(MID($D3608,1,7)+0,"")</f>
        <v/>
      </c>
      <c r="J3608" s="25" t="str">
        <f>IFERROR(MID($D3608,10,7)+0,"")</f>
        <v/>
      </c>
      <c r="K3608" s="25" t="str">
        <f>IFERROR(MID($D3608,19,7)+0,"")</f>
        <v/>
      </c>
      <c r="L3608" s="25" t="str">
        <f>IFERROR(MID($D3608,28,7)+0,"")</f>
        <v/>
      </c>
      <c r="M3608" s="25" t="str">
        <f>IF(IFERROR(MID($Q3608,1,7)+0,"")&lt;1130000,IF(INDEX(C:C,MATCH(LEFT(Q3608,7)+0,I:I,0))&lt;1130000,"",INDEX(C:C,MATCH(LEFT(Q3608,7)+0,I:I,0))),IFERROR(MID($Q3608,1,7)+0,""))</f>
        <v/>
      </c>
      <c r="N3608" s="25" t="str">
        <f>IF(IFERROR(MID($Q3608,10,7)+0,"")&lt;1130000,"",IFERROR(MID($Q3608,10,7)+0,""))</f>
        <v/>
      </c>
      <c r="O3608" s="25" t="str">
        <f>IF(IFERROR(MID($Q3608,19,7)+0,"")&lt;1130000,"",IFERROR(MID($Q3608,19,7)+0,""))</f>
        <v/>
      </c>
      <c r="P3608" s="25" t="str">
        <f>IF(M3608="","",IF(N3608="",M3608,M3608&amp;", "&amp;N3608))</f>
        <v/>
      </c>
      <c r="Q3608" s="25"/>
      <c r="R3608" s="25"/>
      <c r="S3608" s="35" t="s">
        <v>104</v>
      </c>
      <c r="T3608" s="34" t="s">
        <v>36</v>
      </c>
      <c r="U3608" s="185">
        <v>75740</v>
      </c>
      <c r="V3608" s="188">
        <v>75740</v>
      </c>
      <c r="W3608" s="189">
        <v>75740</v>
      </c>
      <c r="X3608" s="31">
        <v>75740</v>
      </c>
      <c r="Y3608" s="90">
        <f>IFERROR(ROUND(X3608/W3608-1,2),"")</f>
        <v>0</v>
      </c>
      <c r="Z3608" s="31">
        <f>IF(OR(S3608="VLD MLC components",S3608="VLD MLC pipes",S3608="VLD PEX components",S3608="VLD PEX pipes",S3608="VLD PHC components",S3608="VLD PHC pipes",S3608="Controls VLD"),"По запросу",X3608)</f>
        <v>75740</v>
      </c>
      <c r="AA3608" s="63">
        <f>ROUND(X3608/1.2,3)</f>
        <v>63116.667000000001</v>
      </c>
      <c r="AB3608" s="23">
        <v>63116.667000000001</v>
      </c>
      <c r="AC3608" s="190">
        <f>IFERROR(ROUND(AA3608/AB3608-1,2),"")</f>
        <v>0</v>
      </c>
      <c r="AD3608" s="25">
        <v>2.1080000000000001</v>
      </c>
      <c r="AE3608" s="25">
        <v>2E-3</v>
      </c>
      <c r="AF3608" s="25">
        <v>0</v>
      </c>
      <c r="AG3608" s="25" t="s">
        <v>22</v>
      </c>
      <c r="AH3608" s="25">
        <v>0</v>
      </c>
      <c r="AI3608" s="25">
        <v>0</v>
      </c>
      <c r="AJ3608" s="25" t="s">
        <v>20</v>
      </c>
      <c r="AK3608" s="42" t="s">
        <v>19</v>
      </c>
      <c r="AL3608" s="25" t="s">
        <v>20</v>
      </c>
      <c r="AM3608" s="25">
        <v>1</v>
      </c>
      <c r="AN3608" s="25" t="s">
        <v>22</v>
      </c>
      <c r="AO3608" s="25" t="s">
        <v>22</v>
      </c>
      <c r="AP3608" s="25" t="s">
        <v>22</v>
      </c>
      <c r="AQ3608" s="25"/>
      <c r="AR3608" s="94"/>
      <c r="AS3608" s="157" t="s">
        <v>22</v>
      </c>
      <c r="AT3608" s="93">
        <v>42942</v>
      </c>
      <c r="AU3608" s="92" t="s">
        <v>22</v>
      </c>
      <c r="AV3608" s="91" t="s">
        <v>48</v>
      </c>
      <c r="AW3608" s="92" t="s">
        <v>48</v>
      </c>
      <c r="AX3608" s="92" t="s">
        <v>48</v>
      </c>
      <c r="AY3608" s="91" t="s">
        <v>152</v>
      </c>
      <c r="AZ3608" s="23"/>
      <c r="BA3608" s="25">
        <v>0</v>
      </c>
      <c r="BB3608" t="s">
        <v>48</v>
      </c>
      <c r="BC3608" t="e">
        <v>#N/A</v>
      </c>
      <c r="BD3608" t="e">
        <f>IF(Z3608=BC3608,"OK")</f>
        <v>#N/A</v>
      </c>
      <c r="BE3608">
        <v>2.1080000000000001</v>
      </c>
      <c r="BF3608">
        <v>2E-3</v>
      </c>
      <c r="BG3608" t="s">
        <v>22</v>
      </c>
      <c r="BH3608" t="s">
        <v>22</v>
      </c>
      <c r="BI3608" t="s">
        <v>22</v>
      </c>
      <c r="BJ3608">
        <v>0</v>
      </c>
      <c r="BK3608">
        <v>0</v>
      </c>
      <c r="BN3608" s="183"/>
    </row>
    <row r="3609" spans="1:66" ht="25.5" x14ac:dyDescent="0.25">
      <c r="A3609" s="1"/>
      <c r="B3609" s="94">
        <v>3596</v>
      </c>
      <c r="C3609" s="43">
        <v>1056659</v>
      </c>
      <c r="D3609" s="25"/>
      <c r="E3609" s="27" t="s">
        <v>1898</v>
      </c>
      <c r="F3609" s="213" t="s">
        <v>21</v>
      </c>
      <c r="G3609" s="28"/>
      <c r="H3609" s="46" t="str">
        <f>IFERROR(IFERROR(IF(SEARCH("Usystems",$E3609)&gt;0,"Usystems"),IF(SEARCH("RIIFO",$E3609)&gt;0,"RIIFO","Uponor")),"Uponor")</f>
        <v>Uponor</v>
      </c>
      <c r="I3609" s="25" t="str">
        <f>IFERROR(MID($D3609,1,7)+0,"")</f>
        <v/>
      </c>
      <c r="J3609" s="25" t="str">
        <f>IFERROR(MID($D3609,10,7)+0,"")</f>
        <v/>
      </c>
      <c r="K3609" s="25" t="str">
        <f>IFERROR(MID($D3609,19,7)+0,"")</f>
        <v/>
      </c>
      <c r="L3609" s="25" t="str">
        <f>IFERROR(MID($D3609,28,7)+0,"")</f>
        <v/>
      </c>
      <c r="M3609" s="25" t="str">
        <f>IF(IFERROR(MID($Q3609,1,7)+0,"")&lt;1130000,IF(INDEX(C:C,MATCH(LEFT(Q3609,7)+0,I:I,0))&lt;1130000,"",INDEX(C:C,MATCH(LEFT(Q3609,7)+0,I:I,0))),IFERROR(MID($Q3609,1,7)+0,""))</f>
        <v/>
      </c>
      <c r="N3609" s="25" t="str">
        <f>IF(IFERROR(MID($Q3609,10,7)+0,"")&lt;1130000,"",IFERROR(MID($Q3609,10,7)+0,""))</f>
        <v/>
      </c>
      <c r="O3609" s="25" t="str">
        <f>IF(IFERROR(MID($Q3609,19,7)+0,"")&lt;1130000,"",IFERROR(MID($Q3609,19,7)+0,""))</f>
        <v/>
      </c>
      <c r="P3609" s="25" t="str">
        <f>IF(M3609="","",IF(N3609="",M3609,M3609&amp;", "&amp;N3609))</f>
        <v/>
      </c>
      <c r="Q3609" s="25"/>
      <c r="R3609" s="25"/>
      <c r="S3609" s="35" t="s">
        <v>104</v>
      </c>
      <c r="T3609" s="34" t="s">
        <v>36</v>
      </c>
      <c r="U3609" s="185">
        <v>1244</v>
      </c>
      <c r="V3609" s="188">
        <v>1244</v>
      </c>
      <c r="W3609" s="189">
        <v>1244</v>
      </c>
      <c r="X3609" s="31">
        <v>1244</v>
      </c>
      <c r="Y3609" s="90">
        <f>IFERROR(ROUND(X3609/W3609-1,2),"")</f>
        <v>0</v>
      </c>
      <c r="Z3609" s="31">
        <f>IF(OR(S3609="VLD MLC components",S3609="VLD MLC pipes",S3609="VLD PEX components",S3609="VLD PEX pipes",S3609="VLD PHC components",S3609="VLD PHC pipes",S3609="Controls VLD"),"По запросу",X3609)</f>
        <v>1244</v>
      </c>
      <c r="AA3609" s="63">
        <f>ROUND(X3609/1.2,3)</f>
        <v>1036.6669999999999</v>
      </c>
      <c r="AB3609" s="23">
        <v>1036.6669999999999</v>
      </c>
      <c r="AC3609" s="190">
        <f>IFERROR(ROUND(AA3609/AB3609-1,2),"")</f>
        <v>0</v>
      </c>
      <c r="AD3609" s="25">
        <v>0.13</v>
      </c>
      <c r="AE3609" s="25">
        <v>1E-3</v>
      </c>
      <c r="AF3609" s="25">
        <v>0</v>
      </c>
      <c r="AG3609" s="25" t="s">
        <v>22</v>
      </c>
      <c r="AH3609" s="25">
        <v>0</v>
      </c>
      <c r="AI3609" s="25">
        <v>0</v>
      </c>
      <c r="AJ3609" s="25" t="s">
        <v>20</v>
      </c>
      <c r="AK3609" s="42" t="s">
        <v>19</v>
      </c>
      <c r="AL3609" s="25" t="s">
        <v>20</v>
      </c>
      <c r="AM3609" s="25">
        <v>1</v>
      </c>
      <c r="AN3609" s="25" t="s">
        <v>22</v>
      </c>
      <c r="AO3609" s="25" t="s">
        <v>22</v>
      </c>
      <c r="AP3609" s="25" t="s">
        <v>22</v>
      </c>
      <c r="AQ3609" s="25"/>
      <c r="AR3609" s="94"/>
      <c r="AS3609" s="157" t="s">
        <v>22</v>
      </c>
      <c r="AT3609" s="93">
        <v>42942</v>
      </c>
      <c r="AU3609" s="92" t="s">
        <v>22</v>
      </c>
      <c r="AV3609" s="91" t="s">
        <v>48</v>
      </c>
      <c r="AW3609" s="92" t="s">
        <v>48</v>
      </c>
      <c r="AX3609" s="92" t="s">
        <v>48</v>
      </c>
      <c r="AY3609" s="91" t="s">
        <v>152</v>
      </c>
      <c r="AZ3609" s="23"/>
      <c r="BA3609" s="25">
        <v>0</v>
      </c>
      <c r="BB3609" t="s">
        <v>48</v>
      </c>
      <c r="BC3609" t="e">
        <v>#N/A</v>
      </c>
      <c r="BD3609" t="e">
        <f>IF(Z3609=BC3609,"OK")</f>
        <v>#N/A</v>
      </c>
      <c r="BE3609">
        <v>0.13</v>
      </c>
      <c r="BF3609">
        <v>1E-3</v>
      </c>
      <c r="BG3609" t="s">
        <v>22</v>
      </c>
      <c r="BH3609" t="s">
        <v>22</v>
      </c>
      <c r="BI3609" t="s">
        <v>22</v>
      </c>
      <c r="BJ3609">
        <v>0</v>
      </c>
      <c r="BK3609">
        <v>0</v>
      </c>
      <c r="BN3609" s="183"/>
    </row>
    <row r="3610" spans="1:66" ht="25.5" x14ac:dyDescent="0.25">
      <c r="A3610" s="1"/>
      <c r="B3610" s="94">
        <v>3597</v>
      </c>
      <c r="C3610" s="43">
        <v>1055684</v>
      </c>
      <c r="D3610" s="25"/>
      <c r="E3610" s="27" t="s">
        <v>1897</v>
      </c>
      <c r="F3610" s="213" t="s">
        <v>21</v>
      </c>
      <c r="G3610" s="28"/>
      <c r="H3610" s="46" t="str">
        <f>IFERROR(IFERROR(IF(SEARCH("Usystems",$E3610)&gt;0,"Usystems"),IF(SEARCH("RIIFO",$E3610)&gt;0,"RIIFO","Uponor")),"Uponor")</f>
        <v>Uponor</v>
      </c>
      <c r="I3610" s="25" t="str">
        <f>IFERROR(MID($D3610,1,7)+0,"")</f>
        <v/>
      </c>
      <c r="J3610" s="25" t="str">
        <f>IFERROR(MID($D3610,10,7)+0,"")</f>
        <v/>
      </c>
      <c r="K3610" s="25" t="str">
        <f>IFERROR(MID($D3610,19,7)+0,"")</f>
        <v/>
      </c>
      <c r="L3610" s="25" t="str">
        <f>IFERROR(MID($D3610,28,7)+0,"")</f>
        <v/>
      </c>
      <c r="M3610" s="25" t="str">
        <f>IF(IFERROR(MID($Q3610,1,7)+0,"")&lt;1130000,IF(INDEX(C:C,MATCH(LEFT(Q3610,7)+0,I:I,0))&lt;1130000,"",INDEX(C:C,MATCH(LEFT(Q3610,7)+0,I:I,0))),IFERROR(MID($Q3610,1,7)+0,""))</f>
        <v/>
      </c>
      <c r="N3610" s="25" t="str">
        <f>IF(IFERROR(MID($Q3610,10,7)+0,"")&lt;1130000,"",IFERROR(MID($Q3610,10,7)+0,""))</f>
        <v/>
      </c>
      <c r="O3610" s="25" t="str">
        <f>IF(IFERROR(MID($Q3610,19,7)+0,"")&lt;1130000,"",IFERROR(MID($Q3610,19,7)+0,""))</f>
        <v/>
      </c>
      <c r="P3610" s="25" t="str">
        <f>IF(M3610="","",IF(N3610="",M3610,M3610&amp;", "&amp;N3610))</f>
        <v/>
      </c>
      <c r="Q3610" s="25"/>
      <c r="R3610" s="25"/>
      <c r="S3610" s="35" t="s">
        <v>104</v>
      </c>
      <c r="T3610" s="34" t="s">
        <v>36</v>
      </c>
      <c r="U3610" s="185">
        <v>1654</v>
      </c>
      <c r="V3610" s="188">
        <v>1654</v>
      </c>
      <c r="W3610" s="189">
        <v>1654</v>
      </c>
      <c r="X3610" s="31">
        <v>1654</v>
      </c>
      <c r="Y3610" s="90">
        <f>IFERROR(ROUND(X3610/W3610-1,2),"")</f>
        <v>0</v>
      </c>
      <c r="Z3610" s="31">
        <f>IF(OR(S3610="VLD MLC components",S3610="VLD MLC pipes",S3610="VLD PEX components",S3610="VLD PEX pipes",S3610="VLD PHC components",S3610="VLD PHC pipes",S3610="Controls VLD"),"По запросу",X3610)</f>
        <v>1654</v>
      </c>
      <c r="AA3610" s="63">
        <f>ROUND(X3610/1.2,3)</f>
        <v>1378.3330000000001</v>
      </c>
      <c r="AB3610" s="23">
        <v>1378.3330000000001</v>
      </c>
      <c r="AC3610" s="190">
        <f>IFERROR(ROUND(AA3610/AB3610-1,2),"")</f>
        <v>0</v>
      </c>
      <c r="AD3610" s="25">
        <v>0.23</v>
      </c>
      <c r="AE3610" s="25">
        <v>1E-3</v>
      </c>
      <c r="AF3610" s="25">
        <v>0</v>
      </c>
      <c r="AG3610" s="25" t="s">
        <v>22</v>
      </c>
      <c r="AH3610" s="25">
        <v>0</v>
      </c>
      <c r="AI3610" s="25">
        <v>0</v>
      </c>
      <c r="AJ3610" s="25" t="s">
        <v>20</v>
      </c>
      <c r="AK3610" s="42" t="s">
        <v>19</v>
      </c>
      <c r="AL3610" s="25" t="s">
        <v>20</v>
      </c>
      <c r="AM3610" s="25">
        <v>1</v>
      </c>
      <c r="AN3610" s="25" t="s">
        <v>22</v>
      </c>
      <c r="AO3610" s="25" t="s">
        <v>22</v>
      </c>
      <c r="AP3610" s="25" t="s">
        <v>22</v>
      </c>
      <c r="AQ3610" s="25"/>
      <c r="AR3610" s="94"/>
      <c r="AS3610" s="157" t="s">
        <v>22</v>
      </c>
      <c r="AT3610" s="93">
        <v>42942</v>
      </c>
      <c r="AU3610" s="92" t="s">
        <v>22</v>
      </c>
      <c r="AV3610" s="91" t="s">
        <v>48</v>
      </c>
      <c r="AW3610" s="92" t="s">
        <v>48</v>
      </c>
      <c r="AX3610" s="92" t="s">
        <v>48</v>
      </c>
      <c r="AY3610" s="91" t="s">
        <v>152</v>
      </c>
      <c r="AZ3610" s="23"/>
      <c r="BA3610" s="25">
        <v>0</v>
      </c>
      <c r="BB3610" t="s">
        <v>48</v>
      </c>
      <c r="BC3610" t="e">
        <v>#N/A</v>
      </c>
      <c r="BD3610" t="e">
        <f>IF(Z3610=BC3610,"OK")</f>
        <v>#N/A</v>
      </c>
      <c r="BE3610">
        <v>0.23</v>
      </c>
      <c r="BF3610">
        <v>1E-3</v>
      </c>
      <c r="BG3610" t="s">
        <v>22</v>
      </c>
      <c r="BH3610" t="s">
        <v>22</v>
      </c>
      <c r="BI3610" t="s">
        <v>22</v>
      </c>
      <c r="BJ3610">
        <v>0</v>
      </c>
      <c r="BK3610">
        <v>0</v>
      </c>
      <c r="BN3610" s="183"/>
    </row>
    <row r="3611" spans="1:66" ht="25.5" x14ac:dyDescent="0.25">
      <c r="A3611" s="1"/>
      <c r="B3611" s="94">
        <v>3598</v>
      </c>
      <c r="C3611" s="43">
        <v>1055685</v>
      </c>
      <c r="D3611" s="25"/>
      <c r="E3611" s="27" t="s">
        <v>1891</v>
      </c>
      <c r="F3611" s="213" t="s">
        <v>21</v>
      </c>
      <c r="G3611" s="28"/>
      <c r="H3611" s="46" t="str">
        <f>IFERROR(IFERROR(IF(SEARCH("Usystems",$E3611)&gt;0,"Usystems"),IF(SEARCH("RIIFO",$E3611)&gt;0,"RIIFO","Uponor")),"Uponor")</f>
        <v>Uponor</v>
      </c>
      <c r="I3611" s="25" t="str">
        <f>IFERROR(MID($D3611,1,7)+0,"")</f>
        <v/>
      </c>
      <c r="J3611" s="25" t="str">
        <f>IFERROR(MID($D3611,10,7)+0,"")</f>
        <v/>
      </c>
      <c r="K3611" s="25" t="str">
        <f>IFERROR(MID($D3611,19,7)+0,"")</f>
        <v/>
      </c>
      <c r="L3611" s="25" t="str">
        <f>IFERROR(MID($D3611,28,7)+0,"")</f>
        <v/>
      </c>
      <c r="M3611" s="25" t="str">
        <f>IF(IFERROR(MID($Q3611,1,7)+0,"")&lt;1130000,IF(INDEX(C:C,MATCH(LEFT(Q3611,7)+0,I:I,0))&lt;1130000,"",INDEX(C:C,MATCH(LEFT(Q3611,7)+0,I:I,0))),IFERROR(MID($Q3611,1,7)+0,""))</f>
        <v/>
      </c>
      <c r="N3611" s="25" t="str">
        <f>IF(IFERROR(MID($Q3611,10,7)+0,"")&lt;1130000,"",IFERROR(MID($Q3611,10,7)+0,""))</f>
        <v/>
      </c>
      <c r="O3611" s="25" t="str">
        <f>IF(IFERROR(MID($Q3611,19,7)+0,"")&lt;1130000,"",IFERROR(MID($Q3611,19,7)+0,""))</f>
        <v/>
      </c>
      <c r="P3611" s="25" t="str">
        <f>IF(M3611="","",IF(N3611="",M3611,M3611&amp;", "&amp;N3611))</f>
        <v/>
      </c>
      <c r="Q3611" s="25"/>
      <c r="R3611" s="25"/>
      <c r="S3611" s="35" t="s">
        <v>104</v>
      </c>
      <c r="T3611" s="34" t="s">
        <v>36</v>
      </c>
      <c r="U3611" s="185">
        <v>2154</v>
      </c>
      <c r="V3611" s="188">
        <v>2154</v>
      </c>
      <c r="W3611" s="189">
        <v>2154</v>
      </c>
      <c r="X3611" s="31">
        <v>2154</v>
      </c>
      <c r="Y3611" s="90">
        <f>IFERROR(ROUND(X3611/W3611-1,2),"")</f>
        <v>0</v>
      </c>
      <c r="Z3611" s="31">
        <f>IF(OR(S3611="VLD MLC components",S3611="VLD MLC pipes",S3611="VLD PEX components",S3611="VLD PEX pipes",S3611="VLD PHC components",S3611="VLD PHC pipes",S3611="Controls VLD"),"По запросу",X3611)</f>
        <v>2154</v>
      </c>
      <c r="AA3611" s="63">
        <f>ROUND(X3611/1.2,3)</f>
        <v>1795</v>
      </c>
      <c r="AB3611" s="23">
        <v>1795</v>
      </c>
      <c r="AC3611" s="190">
        <f>IFERROR(ROUND(AA3611/AB3611-1,2),"")</f>
        <v>0</v>
      </c>
      <c r="AD3611" s="25">
        <v>0.31</v>
      </c>
      <c r="AE3611" s="25">
        <v>2.5999999999999999E-3</v>
      </c>
      <c r="AF3611" s="25">
        <v>0</v>
      </c>
      <c r="AG3611" s="25" t="s">
        <v>22</v>
      </c>
      <c r="AH3611" s="25">
        <v>0</v>
      </c>
      <c r="AI3611" s="25">
        <v>0</v>
      </c>
      <c r="AJ3611" s="25" t="s">
        <v>20</v>
      </c>
      <c r="AK3611" s="42" t="s">
        <v>19</v>
      </c>
      <c r="AL3611" s="25" t="s">
        <v>20</v>
      </c>
      <c r="AM3611" s="25">
        <v>1</v>
      </c>
      <c r="AN3611" s="25" t="s">
        <v>22</v>
      </c>
      <c r="AO3611" s="25" t="s">
        <v>22</v>
      </c>
      <c r="AP3611" s="25" t="s">
        <v>22</v>
      </c>
      <c r="AQ3611" s="25"/>
      <c r="AR3611" s="94"/>
      <c r="AS3611" s="157" t="s">
        <v>22</v>
      </c>
      <c r="AT3611" s="93">
        <v>42942</v>
      </c>
      <c r="AU3611" s="92" t="s">
        <v>22</v>
      </c>
      <c r="AV3611" s="91" t="s">
        <v>48</v>
      </c>
      <c r="AW3611" s="92" t="s">
        <v>48</v>
      </c>
      <c r="AX3611" s="92" t="s">
        <v>48</v>
      </c>
      <c r="AY3611" s="91" t="s">
        <v>152</v>
      </c>
      <c r="AZ3611" s="23"/>
      <c r="BA3611" s="25">
        <v>0</v>
      </c>
      <c r="BB3611" t="s">
        <v>48</v>
      </c>
      <c r="BC3611" t="e">
        <v>#N/A</v>
      </c>
      <c r="BD3611" t="e">
        <f>IF(Z3611=BC3611,"OK")</f>
        <v>#N/A</v>
      </c>
      <c r="BE3611">
        <v>0.31</v>
      </c>
      <c r="BF3611">
        <v>2.5999999999999999E-3</v>
      </c>
      <c r="BG3611" t="s">
        <v>22</v>
      </c>
      <c r="BH3611" t="s">
        <v>22</v>
      </c>
      <c r="BI3611" t="s">
        <v>22</v>
      </c>
      <c r="BJ3611">
        <v>0</v>
      </c>
      <c r="BK3611">
        <v>0</v>
      </c>
      <c r="BN3611" s="183"/>
    </row>
    <row r="3612" spans="1:66" ht="25.5" x14ac:dyDescent="0.25">
      <c r="A3612" s="1"/>
      <c r="B3612" s="94">
        <v>3599</v>
      </c>
      <c r="C3612" s="43">
        <v>1055687</v>
      </c>
      <c r="D3612" s="25"/>
      <c r="E3612" s="27" t="s">
        <v>1896</v>
      </c>
      <c r="F3612" s="213" t="s">
        <v>21</v>
      </c>
      <c r="G3612" s="28"/>
      <c r="H3612" s="46" t="str">
        <f>IFERROR(IFERROR(IF(SEARCH("Usystems",$E3612)&gt;0,"Usystems"),IF(SEARCH("RIIFO",$E3612)&gt;0,"RIIFO","Uponor")),"Uponor")</f>
        <v>Uponor</v>
      </c>
      <c r="I3612" s="25" t="str">
        <f>IFERROR(MID($D3612,1,7)+0,"")</f>
        <v/>
      </c>
      <c r="J3612" s="25" t="str">
        <f>IFERROR(MID($D3612,10,7)+0,"")</f>
        <v/>
      </c>
      <c r="K3612" s="25" t="str">
        <f>IFERROR(MID($D3612,19,7)+0,"")</f>
        <v/>
      </c>
      <c r="L3612" s="25" t="str">
        <f>IFERROR(MID($D3612,28,7)+0,"")</f>
        <v/>
      </c>
      <c r="M3612" s="25" t="str">
        <f>IF(IFERROR(MID($Q3612,1,7)+0,"")&lt;1130000,IF(INDEX(C:C,MATCH(LEFT(Q3612,7)+0,I:I,0))&lt;1130000,"",INDEX(C:C,MATCH(LEFT(Q3612,7)+0,I:I,0))),IFERROR(MID($Q3612,1,7)+0,""))</f>
        <v/>
      </c>
      <c r="N3612" s="25" t="str">
        <f>IF(IFERROR(MID($Q3612,10,7)+0,"")&lt;1130000,"",IFERROR(MID($Q3612,10,7)+0,""))</f>
        <v/>
      </c>
      <c r="O3612" s="25" t="str">
        <f>IF(IFERROR(MID($Q3612,19,7)+0,"")&lt;1130000,"",IFERROR(MID($Q3612,19,7)+0,""))</f>
        <v/>
      </c>
      <c r="P3612" s="25" t="str">
        <f>IF(M3612="","",IF(N3612="",M3612,M3612&amp;", "&amp;N3612))</f>
        <v/>
      </c>
      <c r="Q3612" s="25"/>
      <c r="R3612" s="25"/>
      <c r="S3612" s="35" t="s">
        <v>104</v>
      </c>
      <c r="T3612" s="34" t="s">
        <v>36</v>
      </c>
      <c r="U3612" s="185">
        <v>3070</v>
      </c>
      <c r="V3612" s="188">
        <v>3070</v>
      </c>
      <c r="W3612" s="189">
        <v>3070</v>
      </c>
      <c r="X3612" s="31">
        <v>3070</v>
      </c>
      <c r="Y3612" s="90">
        <f>IFERROR(ROUND(X3612/W3612-1,2),"")</f>
        <v>0</v>
      </c>
      <c r="Z3612" s="31">
        <f>IF(OR(S3612="VLD MLC components",S3612="VLD MLC pipes",S3612="VLD PEX components",S3612="VLD PEX pipes",S3612="VLD PHC components",S3612="VLD PHC pipes",S3612="Controls VLD"),"По запросу",X3612)</f>
        <v>3070</v>
      </c>
      <c r="AA3612" s="63">
        <f>ROUND(X3612/1.2,3)</f>
        <v>2558.3330000000001</v>
      </c>
      <c r="AB3612" s="23">
        <v>2558.3330000000001</v>
      </c>
      <c r="AC3612" s="190">
        <f>IFERROR(ROUND(AA3612/AB3612-1,2),"")</f>
        <v>0</v>
      </c>
      <c r="AD3612" s="25">
        <v>0.48</v>
      </c>
      <c r="AE3612" s="25">
        <v>5.0000000000000001E-3</v>
      </c>
      <c r="AF3612" s="25">
        <v>0</v>
      </c>
      <c r="AG3612" s="25" t="s">
        <v>22</v>
      </c>
      <c r="AH3612" s="25">
        <v>0</v>
      </c>
      <c r="AI3612" s="25">
        <v>0</v>
      </c>
      <c r="AJ3612" s="25" t="s">
        <v>20</v>
      </c>
      <c r="AK3612" s="42" t="s">
        <v>19</v>
      </c>
      <c r="AL3612" s="25" t="s">
        <v>20</v>
      </c>
      <c r="AM3612" s="25">
        <v>1</v>
      </c>
      <c r="AN3612" s="25" t="s">
        <v>22</v>
      </c>
      <c r="AO3612" s="25" t="s">
        <v>22</v>
      </c>
      <c r="AP3612" s="25" t="s">
        <v>22</v>
      </c>
      <c r="AQ3612" s="25"/>
      <c r="AR3612" s="94"/>
      <c r="AS3612" s="157" t="s">
        <v>22</v>
      </c>
      <c r="AT3612" s="93">
        <v>42942</v>
      </c>
      <c r="AU3612" s="92" t="s">
        <v>22</v>
      </c>
      <c r="AV3612" s="91" t="s">
        <v>48</v>
      </c>
      <c r="AW3612" s="92" t="s">
        <v>48</v>
      </c>
      <c r="AX3612" s="92" t="s">
        <v>48</v>
      </c>
      <c r="AY3612" s="91" t="s">
        <v>152</v>
      </c>
      <c r="AZ3612" s="23"/>
      <c r="BA3612" s="25">
        <v>0</v>
      </c>
      <c r="BB3612" t="s">
        <v>48</v>
      </c>
      <c r="BC3612" t="e">
        <v>#N/A</v>
      </c>
      <c r="BD3612" t="e">
        <f>IF(Z3612=BC3612,"OK")</f>
        <v>#N/A</v>
      </c>
      <c r="BE3612">
        <v>0.48</v>
      </c>
      <c r="BF3612">
        <v>5.0000000000000001E-3</v>
      </c>
      <c r="BG3612" t="s">
        <v>22</v>
      </c>
      <c r="BH3612" t="s">
        <v>22</v>
      </c>
      <c r="BI3612" t="s">
        <v>22</v>
      </c>
      <c r="BJ3612">
        <v>0</v>
      </c>
      <c r="BK3612">
        <v>0</v>
      </c>
      <c r="BN3612" s="183"/>
    </row>
    <row r="3613" spans="1:66" ht="25.5" x14ac:dyDescent="0.25">
      <c r="A3613" s="1"/>
      <c r="B3613" s="94">
        <v>3600</v>
      </c>
      <c r="C3613" s="43">
        <v>1056657</v>
      </c>
      <c r="D3613" s="25"/>
      <c r="E3613" s="27" t="s">
        <v>1895</v>
      </c>
      <c r="F3613" s="213" t="s">
        <v>21</v>
      </c>
      <c r="G3613" s="28"/>
      <c r="H3613" s="46" t="str">
        <f>IFERROR(IFERROR(IF(SEARCH("Usystems",$E3613)&gt;0,"Usystems"),IF(SEARCH("RIIFO",$E3613)&gt;0,"RIIFO","Uponor")),"Uponor")</f>
        <v>Uponor</v>
      </c>
      <c r="I3613" s="25" t="str">
        <f>IFERROR(MID($D3613,1,7)+0,"")</f>
        <v/>
      </c>
      <c r="J3613" s="25" t="str">
        <f>IFERROR(MID($D3613,10,7)+0,"")</f>
        <v/>
      </c>
      <c r="K3613" s="25" t="str">
        <f>IFERROR(MID($D3613,19,7)+0,"")</f>
        <v/>
      </c>
      <c r="L3613" s="25" t="str">
        <f>IFERROR(MID($D3613,28,7)+0,"")</f>
        <v/>
      </c>
      <c r="M3613" s="25" t="str">
        <f>IF(IFERROR(MID($Q3613,1,7)+0,"")&lt;1130000,IF(INDEX(C:C,MATCH(LEFT(Q3613,7)+0,I:I,0))&lt;1130000,"",INDEX(C:C,MATCH(LEFT(Q3613,7)+0,I:I,0))),IFERROR(MID($Q3613,1,7)+0,""))</f>
        <v/>
      </c>
      <c r="N3613" s="25" t="str">
        <f>IF(IFERROR(MID($Q3613,10,7)+0,"")&lt;1130000,"",IFERROR(MID($Q3613,10,7)+0,""))</f>
        <v/>
      </c>
      <c r="O3613" s="25" t="str">
        <f>IF(IFERROR(MID($Q3613,19,7)+0,"")&lt;1130000,"",IFERROR(MID($Q3613,19,7)+0,""))</f>
        <v/>
      </c>
      <c r="P3613" s="25" t="str">
        <f>IF(M3613="","",IF(N3613="",M3613,M3613&amp;", "&amp;N3613))</f>
        <v/>
      </c>
      <c r="Q3613" s="25"/>
      <c r="R3613" s="25"/>
      <c r="S3613" s="35" t="s">
        <v>104</v>
      </c>
      <c r="T3613" s="34" t="s">
        <v>36</v>
      </c>
      <c r="U3613" s="185">
        <v>4773</v>
      </c>
      <c r="V3613" s="188">
        <v>4773</v>
      </c>
      <c r="W3613" s="189">
        <v>4773</v>
      </c>
      <c r="X3613" s="31">
        <v>4773</v>
      </c>
      <c r="Y3613" s="90">
        <f>IFERROR(ROUND(X3613/W3613-1,2),"")</f>
        <v>0</v>
      </c>
      <c r="Z3613" s="31">
        <f>IF(OR(S3613="VLD MLC components",S3613="VLD MLC pipes",S3613="VLD PEX components",S3613="VLD PEX pipes",S3613="VLD PHC components",S3613="VLD PHC pipes",S3613="Controls VLD"),"По запросу",X3613)</f>
        <v>4773</v>
      </c>
      <c r="AA3613" s="63">
        <f>ROUND(X3613/1.2,3)</f>
        <v>3977.5</v>
      </c>
      <c r="AB3613" s="23">
        <v>3977.5</v>
      </c>
      <c r="AC3613" s="190">
        <f>IFERROR(ROUND(AA3613/AB3613-1,2),"")</f>
        <v>0</v>
      </c>
      <c r="AD3613" s="25">
        <v>0.61</v>
      </c>
      <c r="AE3613" s="25">
        <v>4.4999999999999997E-3</v>
      </c>
      <c r="AF3613" s="25">
        <v>0</v>
      </c>
      <c r="AG3613" s="25" t="s">
        <v>22</v>
      </c>
      <c r="AH3613" s="25">
        <v>0</v>
      </c>
      <c r="AI3613" s="25">
        <v>0</v>
      </c>
      <c r="AJ3613" s="25" t="s">
        <v>20</v>
      </c>
      <c r="AK3613" s="42" t="s">
        <v>19</v>
      </c>
      <c r="AL3613" s="25" t="s">
        <v>20</v>
      </c>
      <c r="AM3613" s="25">
        <v>1</v>
      </c>
      <c r="AN3613" s="25" t="s">
        <v>22</v>
      </c>
      <c r="AO3613" s="25" t="s">
        <v>22</v>
      </c>
      <c r="AP3613" s="25" t="s">
        <v>22</v>
      </c>
      <c r="AQ3613" s="25"/>
      <c r="AR3613" s="94"/>
      <c r="AS3613" s="157" t="s">
        <v>22</v>
      </c>
      <c r="AT3613" s="93">
        <v>42942</v>
      </c>
      <c r="AU3613" s="92" t="s">
        <v>22</v>
      </c>
      <c r="AV3613" s="91" t="s">
        <v>48</v>
      </c>
      <c r="AW3613" s="92" t="s">
        <v>48</v>
      </c>
      <c r="AX3613" s="92" t="s">
        <v>48</v>
      </c>
      <c r="AY3613" s="91" t="s">
        <v>152</v>
      </c>
      <c r="AZ3613" s="23"/>
      <c r="BA3613" s="25">
        <v>0</v>
      </c>
      <c r="BB3613" t="s">
        <v>48</v>
      </c>
      <c r="BC3613" t="e">
        <v>#N/A</v>
      </c>
      <c r="BD3613" t="e">
        <f>IF(Z3613=BC3613,"OK")</f>
        <v>#N/A</v>
      </c>
      <c r="BE3613">
        <v>0.61</v>
      </c>
      <c r="BF3613">
        <v>4.4999999999999997E-3</v>
      </c>
      <c r="BG3613" t="s">
        <v>22</v>
      </c>
      <c r="BH3613" t="s">
        <v>22</v>
      </c>
      <c r="BI3613" t="s">
        <v>22</v>
      </c>
      <c r="BJ3613">
        <v>0</v>
      </c>
      <c r="BK3613">
        <v>0</v>
      </c>
      <c r="BN3613" s="183"/>
    </row>
    <row r="3614" spans="1:66" ht="25.5" x14ac:dyDescent="0.25">
      <c r="A3614" s="1"/>
      <c r="B3614" s="94">
        <v>3601</v>
      </c>
      <c r="C3614" s="43">
        <v>1052114</v>
      </c>
      <c r="D3614" s="25"/>
      <c r="E3614" s="27" t="s">
        <v>1894</v>
      </c>
      <c r="F3614" s="213" t="s">
        <v>21</v>
      </c>
      <c r="G3614" s="28"/>
      <c r="H3614" s="46" t="str">
        <f>IFERROR(IFERROR(IF(SEARCH("Usystems",$E3614)&gt;0,"Usystems"),IF(SEARCH("RIIFO",$E3614)&gt;0,"RIIFO","Uponor")),"Uponor")</f>
        <v>Uponor</v>
      </c>
      <c r="I3614" s="25" t="str">
        <f>IFERROR(MID($D3614,1,7)+0,"")</f>
        <v/>
      </c>
      <c r="J3614" s="25" t="str">
        <f>IFERROR(MID($D3614,10,7)+0,"")</f>
        <v/>
      </c>
      <c r="K3614" s="25" t="str">
        <f>IFERROR(MID($D3614,19,7)+0,"")</f>
        <v/>
      </c>
      <c r="L3614" s="25" t="str">
        <f>IFERROR(MID($D3614,28,7)+0,"")</f>
        <v/>
      </c>
      <c r="M3614" s="25" t="str">
        <f>IF(IFERROR(MID($Q3614,1,7)+0,"")&lt;1130000,IF(INDEX(C:C,MATCH(LEFT(Q3614,7)+0,I:I,0))&lt;1130000,"",INDEX(C:C,MATCH(LEFT(Q3614,7)+0,I:I,0))),IFERROR(MID($Q3614,1,7)+0,""))</f>
        <v/>
      </c>
      <c r="N3614" s="25" t="str">
        <f>IF(IFERROR(MID($Q3614,10,7)+0,"")&lt;1130000,"",IFERROR(MID($Q3614,10,7)+0,""))</f>
        <v/>
      </c>
      <c r="O3614" s="25" t="str">
        <f>IF(IFERROR(MID($Q3614,19,7)+0,"")&lt;1130000,"",IFERROR(MID($Q3614,19,7)+0,""))</f>
        <v/>
      </c>
      <c r="P3614" s="25" t="str">
        <f>IF(M3614="","",IF(N3614="",M3614,M3614&amp;", "&amp;N3614))</f>
        <v/>
      </c>
      <c r="Q3614" s="25"/>
      <c r="R3614" s="25"/>
      <c r="S3614" s="35" t="s">
        <v>104</v>
      </c>
      <c r="T3614" s="34" t="s">
        <v>36</v>
      </c>
      <c r="U3614" s="185">
        <v>5767</v>
      </c>
      <c r="V3614" s="188">
        <v>5767</v>
      </c>
      <c r="W3614" s="189">
        <v>5767</v>
      </c>
      <c r="X3614" s="31">
        <v>5767</v>
      </c>
      <c r="Y3614" s="90">
        <f>IFERROR(ROUND(X3614/W3614-1,2),"")</f>
        <v>0</v>
      </c>
      <c r="Z3614" s="31">
        <f>IF(OR(S3614="VLD MLC components",S3614="VLD MLC pipes",S3614="VLD PEX components",S3614="VLD PEX pipes",S3614="VLD PHC components",S3614="VLD PHC pipes",S3614="Controls VLD"),"По запросу",X3614)</f>
        <v>5767</v>
      </c>
      <c r="AA3614" s="63">
        <f>ROUND(X3614/1.2,3)</f>
        <v>4805.8329999999996</v>
      </c>
      <c r="AB3614" s="23">
        <v>4805.8329999999996</v>
      </c>
      <c r="AC3614" s="190">
        <f>IFERROR(ROUND(AA3614/AB3614-1,2),"")</f>
        <v>0</v>
      </c>
      <c r="AD3614" s="25">
        <v>0.8</v>
      </c>
      <c r="AE3614" s="25">
        <v>7.4999999999999997E-3</v>
      </c>
      <c r="AF3614" s="25">
        <v>0</v>
      </c>
      <c r="AG3614" s="25" t="s">
        <v>22</v>
      </c>
      <c r="AH3614" s="25">
        <v>0</v>
      </c>
      <c r="AI3614" s="25">
        <v>0</v>
      </c>
      <c r="AJ3614" s="25" t="s">
        <v>20</v>
      </c>
      <c r="AK3614" s="42" t="s">
        <v>19</v>
      </c>
      <c r="AL3614" s="25" t="s">
        <v>20</v>
      </c>
      <c r="AM3614" s="25">
        <v>1</v>
      </c>
      <c r="AN3614" s="25" t="s">
        <v>22</v>
      </c>
      <c r="AO3614" s="25" t="s">
        <v>22</v>
      </c>
      <c r="AP3614" s="25" t="s">
        <v>22</v>
      </c>
      <c r="AQ3614" s="25"/>
      <c r="AR3614" s="94"/>
      <c r="AS3614" s="157" t="s">
        <v>22</v>
      </c>
      <c r="AT3614" s="93">
        <v>42942</v>
      </c>
      <c r="AU3614" s="92" t="s">
        <v>22</v>
      </c>
      <c r="AV3614" s="91" t="s">
        <v>48</v>
      </c>
      <c r="AW3614" s="92" t="s">
        <v>48</v>
      </c>
      <c r="AX3614" s="92" t="s">
        <v>48</v>
      </c>
      <c r="AY3614" s="91" t="s">
        <v>152</v>
      </c>
      <c r="AZ3614" s="23"/>
      <c r="BA3614" s="25">
        <v>0</v>
      </c>
      <c r="BB3614" t="s">
        <v>48</v>
      </c>
      <c r="BC3614" t="e">
        <v>#N/A</v>
      </c>
      <c r="BD3614" t="e">
        <f>IF(Z3614=BC3614,"OK")</f>
        <v>#N/A</v>
      </c>
      <c r="BE3614">
        <v>0.8</v>
      </c>
      <c r="BF3614">
        <v>7.4999999999999997E-3</v>
      </c>
      <c r="BG3614" t="s">
        <v>22</v>
      </c>
      <c r="BH3614" t="s">
        <v>22</v>
      </c>
      <c r="BI3614" t="s">
        <v>22</v>
      </c>
      <c r="BJ3614">
        <v>0</v>
      </c>
      <c r="BK3614">
        <v>0</v>
      </c>
      <c r="BN3614" s="183"/>
    </row>
    <row r="3615" spans="1:66" ht="25.5" x14ac:dyDescent="0.25">
      <c r="A3615" s="1"/>
      <c r="B3615" s="94">
        <v>3602</v>
      </c>
      <c r="C3615" s="43">
        <v>1052115</v>
      </c>
      <c r="D3615" s="25"/>
      <c r="E3615" s="27" t="s">
        <v>1893</v>
      </c>
      <c r="F3615" s="213" t="s">
        <v>21</v>
      </c>
      <c r="G3615" s="28"/>
      <c r="H3615" s="46" t="str">
        <f>IFERROR(IFERROR(IF(SEARCH("Usystems",$E3615)&gt;0,"Usystems"),IF(SEARCH("RIIFO",$E3615)&gt;0,"RIIFO","Uponor")),"Uponor")</f>
        <v>Uponor</v>
      </c>
      <c r="I3615" s="25" t="str">
        <f>IFERROR(MID($D3615,1,7)+0,"")</f>
        <v/>
      </c>
      <c r="J3615" s="25" t="str">
        <f>IFERROR(MID($D3615,10,7)+0,"")</f>
        <v/>
      </c>
      <c r="K3615" s="25" t="str">
        <f>IFERROR(MID($D3615,19,7)+0,"")</f>
        <v/>
      </c>
      <c r="L3615" s="25" t="str">
        <f>IFERROR(MID($D3615,28,7)+0,"")</f>
        <v/>
      </c>
      <c r="M3615" s="25" t="str">
        <f>IF(IFERROR(MID($Q3615,1,7)+0,"")&lt;1130000,IF(INDEX(C:C,MATCH(LEFT(Q3615,7)+0,I:I,0))&lt;1130000,"",INDEX(C:C,MATCH(LEFT(Q3615,7)+0,I:I,0))),IFERROR(MID($Q3615,1,7)+0,""))</f>
        <v/>
      </c>
      <c r="N3615" s="25" t="str">
        <f>IF(IFERROR(MID($Q3615,10,7)+0,"")&lt;1130000,"",IFERROR(MID($Q3615,10,7)+0,""))</f>
        <v/>
      </c>
      <c r="O3615" s="25" t="str">
        <f>IF(IFERROR(MID($Q3615,19,7)+0,"")&lt;1130000,"",IFERROR(MID($Q3615,19,7)+0,""))</f>
        <v/>
      </c>
      <c r="P3615" s="25" t="str">
        <f>IF(M3615="","",IF(N3615="",M3615,M3615&amp;", "&amp;N3615))</f>
        <v/>
      </c>
      <c r="Q3615" s="25"/>
      <c r="R3615" s="25"/>
      <c r="S3615" s="35" t="s">
        <v>104</v>
      </c>
      <c r="T3615" s="34" t="s">
        <v>36</v>
      </c>
      <c r="U3615" s="185">
        <v>5767</v>
      </c>
      <c r="V3615" s="188">
        <v>5767</v>
      </c>
      <c r="W3615" s="189">
        <v>5767</v>
      </c>
      <c r="X3615" s="31">
        <v>5767</v>
      </c>
      <c r="Y3615" s="90">
        <f>IFERROR(ROUND(X3615/W3615-1,2),"")</f>
        <v>0</v>
      </c>
      <c r="Z3615" s="31">
        <f>IF(OR(S3615="VLD MLC components",S3615="VLD MLC pipes",S3615="VLD PEX components",S3615="VLD PEX pipes",S3615="VLD PHC components",S3615="VLD PHC pipes",S3615="Controls VLD"),"По запросу",X3615)</f>
        <v>5767</v>
      </c>
      <c r="AA3615" s="63">
        <f>ROUND(X3615/1.2,3)</f>
        <v>4805.8329999999996</v>
      </c>
      <c r="AB3615" s="23">
        <v>4805.8329999999996</v>
      </c>
      <c r="AC3615" s="190">
        <f>IFERROR(ROUND(AA3615/AB3615-1,2),"")</f>
        <v>0</v>
      </c>
      <c r="AD3615" s="25">
        <v>0.88</v>
      </c>
      <c r="AE3615" s="25">
        <v>1.2E-2</v>
      </c>
      <c r="AF3615" s="25">
        <v>0</v>
      </c>
      <c r="AG3615" s="25" t="s">
        <v>22</v>
      </c>
      <c r="AH3615" s="25">
        <v>0</v>
      </c>
      <c r="AI3615" s="25">
        <v>0</v>
      </c>
      <c r="AJ3615" s="25" t="s">
        <v>20</v>
      </c>
      <c r="AK3615" s="42" t="s">
        <v>19</v>
      </c>
      <c r="AL3615" s="25" t="s">
        <v>20</v>
      </c>
      <c r="AM3615" s="25">
        <v>1</v>
      </c>
      <c r="AN3615" s="25" t="s">
        <v>22</v>
      </c>
      <c r="AO3615" s="25" t="s">
        <v>22</v>
      </c>
      <c r="AP3615" s="25" t="s">
        <v>22</v>
      </c>
      <c r="AQ3615" s="25"/>
      <c r="AR3615" s="94"/>
      <c r="AS3615" s="157" t="s">
        <v>22</v>
      </c>
      <c r="AT3615" s="93">
        <v>42942</v>
      </c>
      <c r="AU3615" s="92" t="s">
        <v>22</v>
      </c>
      <c r="AV3615" s="91" t="s">
        <v>48</v>
      </c>
      <c r="AW3615" s="92" t="s">
        <v>48</v>
      </c>
      <c r="AX3615" s="92" t="s">
        <v>48</v>
      </c>
      <c r="AY3615" s="91" t="s">
        <v>152</v>
      </c>
      <c r="AZ3615" s="23"/>
      <c r="BA3615" s="25">
        <v>0</v>
      </c>
      <c r="BB3615" t="s">
        <v>48</v>
      </c>
      <c r="BC3615" t="e">
        <v>#N/A</v>
      </c>
      <c r="BD3615" t="e">
        <f>IF(Z3615=BC3615,"OK")</f>
        <v>#N/A</v>
      </c>
      <c r="BE3615">
        <v>0.88</v>
      </c>
      <c r="BF3615">
        <v>1.2E-2</v>
      </c>
      <c r="BG3615" t="s">
        <v>22</v>
      </c>
      <c r="BH3615" t="s">
        <v>22</v>
      </c>
      <c r="BI3615" t="s">
        <v>22</v>
      </c>
      <c r="BJ3615">
        <v>0</v>
      </c>
      <c r="BK3615">
        <v>0</v>
      </c>
      <c r="BN3615" s="183"/>
    </row>
    <row r="3616" spans="1:66" ht="25.5" x14ac:dyDescent="0.25">
      <c r="A3616" s="1"/>
      <c r="B3616" s="94">
        <v>3603</v>
      </c>
      <c r="C3616" s="43">
        <v>1052116</v>
      </c>
      <c r="D3616" s="25"/>
      <c r="E3616" s="27" t="s">
        <v>1892</v>
      </c>
      <c r="F3616" s="213" t="s">
        <v>21</v>
      </c>
      <c r="G3616" s="28"/>
      <c r="H3616" s="46" t="str">
        <f>IFERROR(IFERROR(IF(SEARCH("Usystems",$E3616)&gt;0,"Usystems"),IF(SEARCH("RIIFO",$E3616)&gt;0,"RIIFO","Uponor")),"Uponor")</f>
        <v>Uponor</v>
      </c>
      <c r="I3616" s="25" t="str">
        <f>IFERROR(MID($D3616,1,7)+0,"")</f>
        <v/>
      </c>
      <c r="J3616" s="25" t="str">
        <f>IFERROR(MID($D3616,10,7)+0,"")</f>
        <v/>
      </c>
      <c r="K3616" s="25" t="str">
        <f>IFERROR(MID($D3616,19,7)+0,"")</f>
        <v/>
      </c>
      <c r="L3616" s="25" t="str">
        <f>IFERROR(MID($D3616,28,7)+0,"")</f>
        <v/>
      </c>
      <c r="M3616" s="25" t="str">
        <f>IF(IFERROR(MID($Q3616,1,7)+0,"")&lt;1130000,IF(INDEX(C:C,MATCH(LEFT(Q3616,7)+0,I:I,0))&lt;1130000,"",INDEX(C:C,MATCH(LEFT(Q3616,7)+0,I:I,0))),IFERROR(MID($Q3616,1,7)+0,""))</f>
        <v/>
      </c>
      <c r="N3616" s="25" t="str">
        <f>IF(IFERROR(MID($Q3616,10,7)+0,"")&lt;1130000,"",IFERROR(MID($Q3616,10,7)+0,""))</f>
        <v/>
      </c>
      <c r="O3616" s="25" t="str">
        <f>IF(IFERROR(MID($Q3616,19,7)+0,"")&lt;1130000,"",IFERROR(MID($Q3616,19,7)+0,""))</f>
        <v/>
      </c>
      <c r="P3616" s="25" t="str">
        <f>IF(M3616="","",IF(N3616="",M3616,M3616&amp;", "&amp;N3616))</f>
        <v/>
      </c>
      <c r="Q3616" s="25"/>
      <c r="R3616" s="25"/>
      <c r="S3616" s="35" t="s">
        <v>104</v>
      </c>
      <c r="T3616" s="34" t="s">
        <v>36</v>
      </c>
      <c r="U3616" s="185">
        <v>5767</v>
      </c>
      <c r="V3616" s="188">
        <v>5767</v>
      </c>
      <c r="W3616" s="189">
        <v>5767</v>
      </c>
      <c r="X3616" s="31">
        <v>5767</v>
      </c>
      <c r="Y3616" s="90">
        <f>IFERROR(ROUND(X3616/W3616-1,2),"")</f>
        <v>0</v>
      </c>
      <c r="Z3616" s="31">
        <f>IF(OR(S3616="VLD MLC components",S3616="VLD MLC pipes",S3616="VLD PEX components",S3616="VLD PEX pipes",S3616="VLD PHC components",S3616="VLD PHC pipes",S3616="Controls VLD"),"По запросу",X3616)</f>
        <v>5767</v>
      </c>
      <c r="AA3616" s="63">
        <f>ROUND(X3616/1.2,3)</f>
        <v>4805.8329999999996</v>
      </c>
      <c r="AB3616" s="23">
        <v>4805.8329999999996</v>
      </c>
      <c r="AC3616" s="190">
        <f>IFERROR(ROUND(AA3616/AB3616-1,2),"")</f>
        <v>0</v>
      </c>
      <c r="AD3616" s="25">
        <v>0.84</v>
      </c>
      <c r="AE3616" s="25">
        <v>5.7999999999999996E-3</v>
      </c>
      <c r="AF3616" s="25">
        <v>0</v>
      </c>
      <c r="AG3616" s="25" t="s">
        <v>22</v>
      </c>
      <c r="AH3616" s="25">
        <v>0</v>
      </c>
      <c r="AI3616" s="25">
        <v>0</v>
      </c>
      <c r="AJ3616" s="25" t="s">
        <v>20</v>
      </c>
      <c r="AK3616" s="42" t="s">
        <v>19</v>
      </c>
      <c r="AL3616" s="25" t="s">
        <v>20</v>
      </c>
      <c r="AM3616" s="25">
        <v>1</v>
      </c>
      <c r="AN3616" s="25" t="s">
        <v>22</v>
      </c>
      <c r="AO3616" s="25" t="s">
        <v>22</v>
      </c>
      <c r="AP3616" s="25" t="s">
        <v>22</v>
      </c>
      <c r="AQ3616" s="25"/>
      <c r="AR3616" s="94"/>
      <c r="AS3616" s="157" t="s">
        <v>22</v>
      </c>
      <c r="AT3616" s="93">
        <v>42942</v>
      </c>
      <c r="AU3616" s="92" t="s">
        <v>22</v>
      </c>
      <c r="AV3616" s="91" t="s">
        <v>48</v>
      </c>
      <c r="AW3616" s="92" t="s">
        <v>48</v>
      </c>
      <c r="AX3616" s="92" t="s">
        <v>48</v>
      </c>
      <c r="AY3616" s="91" t="s">
        <v>152</v>
      </c>
      <c r="AZ3616" s="23"/>
      <c r="BA3616" s="25">
        <v>0</v>
      </c>
      <c r="BB3616" t="s">
        <v>48</v>
      </c>
      <c r="BC3616" t="e">
        <v>#N/A</v>
      </c>
      <c r="BD3616" t="e">
        <f>IF(Z3616=BC3616,"OK")</f>
        <v>#N/A</v>
      </c>
      <c r="BE3616">
        <v>0.84</v>
      </c>
      <c r="BF3616">
        <v>5.7999999999999996E-3</v>
      </c>
      <c r="BG3616" t="s">
        <v>22</v>
      </c>
      <c r="BH3616" t="s">
        <v>22</v>
      </c>
      <c r="BI3616" t="s">
        <v>22</v>
      </c>
      <c r="BJ3616">
        <v>0</v>
      </c>
      <c r="BK3616">
        <v>0</v>
      </c>
      <c r="BN3616" s="183"/>
    </row>
    <row r="3617" spans="1:66" ht="25.5" x14ac:dyDescent="0.25">
      <c r="A3617" s="1"/>
      <c r="B3617" s="94">
        <v>3604</v>
      </c>
      <c r="C3617" s="43">
        <v>1052185</v>
      </c>
      <c r="D3617" s="25"/>
      <c r="E3617" s="27" t="s">
        <v>1891</v>
      </c>
      <c r="F3617" s="213" t="s">
        <v>21</v>
      </c>
      <c r="G3617" s="28"/>
      <c r="H3617" s="46" t="str">
        <f>IFERROR(IFERROR(IF(SEARCH("Usystems",$E3617)&gt;0,"Usystems"),IF(SEARCH("RIIFO",$E3617)&gt;0,"RIIFO","Uponor")),"Uponor")</f>
        <v>Uponor</v>
      </c>
      <c r="I3617" s="25" t="str">
        <f>IFERROR(MID($D3617,1,7)+0,"")</f>
        <v/>
      </c>
      <c r="J3617" s="25" t="str">
        <f>IFERROR(MID($D3617,10,7)+0,"")</f>
        <v/>
      </c>
      <c r="K3617" s="25" t="str">
        <f>IFERROR(MID($D3617,19,7)+0,"")</f>
        <v/>
      </c>
      <c r="L3617" s="25" t="str">
        <f>IFERROR(MID($D3617,28,7)+0,"")</f>
        <v/>
      </c>
      <c r="M3617" s="25" t="str">
        <f>IF(IFERROR(MID($Q3617,1,7)+0,"")&lt;1130000,IF(INDEX(C:C,MATCH(LEFT(Q3617,7)+0,I:I,0))&lt;1130000,"",INDEX(C:C,MATCH(LEFT(Q3617,7)+0,I:I,0))),IFERROR(MID($Q3617,1,7)+0,""))</f>
        <v/>
      </c>
      <c r="N3617" s="25" t="str">
        <f>IF(IFERROR(MID($Q3617,10,7)+0,"")&lt;1130000,"",IFERROR(MID($Q3617,10,7)+0,""))</f>
        <v/>
      </c>
      <c r="O3617" s="25" t="str">
        <f>IF(IFERROR(MID($Q3617,19,7)+0,"")&lt;1130000,"",IFERROR(MID($Q3617,19,7)+0,""))</f>
        <v/>
      </c>
      <c r="P3617" s="25" t="str">
        <f>IF(M3617="","",IF(N3617="",M3617,M3617&amp;", "&amp;N3617))</f>
        <v/>
      </c>
      <c r="Q3617" s="25"/>
      <c r="R3617" s="25"/>
      <c r="S3617" s="35" t="s">
        <v>104</v>
      </c>
      <c r="T3617" s="34" t="s">
        <v>36</v>
      </c>
      <c r="U3617" s="185">
        <v>2837</v>
      </c>
      <c r="V3617" s="188">
        <v>2837</v>
      </c>
      <c r="W3617" s="189">
        <v>2837</v>
      </c>
      <c r="X3617" s="31">
        <v>2837</v>
      </c>
      <c r="Y3617" s="90">
        <f>IFERROR(ROUND(X3617/W3617-1,2),"")</f>
        <v>0</v>
      </c>
      <c r="Z3617" s="31">
        <f>IF(OR(S3617="VLD MLC components",S3617="VLD MLC pipes",S3617="VLD PEX components",S3617="VLD PEX pipes",S3617="VLD PHC components",S3617="VLD PHC pipes",S3617="Controls VLD"),"По запросу",X3617)</f>
        <v>2837</v>
      </c>
      <c r="AA3617" s="63">
        <f>ROUND(X3617/1.2,3)</f>
        <v>2364.1669999999999</v>
      </c>
      <c r="AB3617" s="23">
        <v>2364.1669999999999</v>
      </c>
      <c r="AC3617" s="190">
        <f>IFERROR(ROUND(AA3617/AB3617-1,2),"")</f>
        <v>0</v>
      </c>
      <c r="AD3617" s="25">
        <v>0.42</v>
      </c>
      <c r="AE3617" s="25">
        <v>2.5999999999999999E-3</v>
      </c>
      <c r="AF3617" s="25">
        <v>0</v>
      </c>
      <c r="AG3617" s="25" t="s">
        <v>22</v>
      </c>
      <c r="AH3617" s="25">
        <v>0</v>
      </c>
      <c r="AI3617" s="25">
        <v>0</v>
      </c>
      <c r="AJ3617" s="25" t="s">
        <v>20</v>
      </c>
      <c r="AK3617" s="42" t="s">
        <v>19</v>
      </c>
      <c r="AL3617" s="25" t="s">
        <v>20</v>
      </c>
      <c r="AM3617" s="25">
        <v>1</v>
      </c>
      <c r="AN3617" s="25" t="s">
        <v>22</v>
      </c>
      <c r="AO3617" s="25" t="s">
        <v>22</v>
      </c>
      <c r="AP3617" s="25" t="s">
        <v>22</v>
      </c>
      <c r="AQ3617" s="25"/>
      <c r="AR3617" s="94"/>
      <c r="AS3617" s="157" t="s">
        <v>22</v>
      </c>
      <c r="AT3617" s="93">
        <v>42942</v>
      </c>
      <c r="AU3617" s="92" t="s">
        <v>22</v>
      </c>
      <c r="AV3617" s="91" t="s">
        <v>48</v>
      </c>
      <c r="AW3617" s="92" t="s">
        <v>48</v>
      </c>
      <c r="AX3617" s="92" t="s">
        <v>48</v>
      </c>
      <c r="AY3617" s="91" t="s">
        <v>152</v>
      </c>
      <c r="AZ3617" s="23"/>
      <c r="BA3617" s="25">
        <v>0</v>
      </c>
      <c r="BB3617" t="s">
        <v>48</v>
      </c>
      <c r="BC3617" t="e">
        <v>#N/A</v>
      </c>
      <c r="BD3617" t="e">
        <f>IF(Z3617=BC3617,"OK")</f>
        <v>#N/A</v>
      </c>
      <c r="BE3617">
        <v>0.42</v>
      </c>
      <c r="BF3617">
        <v>2.5999999999999999E-3</v>
      </c>
      <c r="BG3617" t="s">
        <v>22</v>
      </c>
      <c r="BH3617" t="s">
        <v>22</v>
      </c>
      <c r="BI3617" t="s">
        <v>22</v>
      </c>
      <c r="BJ3617">
        <v>0</v>
      </c>
      <c r="BK3617">
        <v>0</v>
      </c>
      <c r="BN3617" s="183"/>
    </row>
    <row r="3618" spans="1:66" ht="25.5" x14ac:dyDescent="0.25">
      <c r="A3618" s="1"/>
      <c r="B3618" s="94">
        <v>3605</v>
      </c>
      <c r="C3618" s="43">
        <v>1052187</v>
      </c>
      <c r="D3618" s="25"/>
      <c r="E3618" s="27" t="s">
        <v>1890</v>
      </c>
      <c r="F3618" s="213" t="s">
        <v>21</v>
      </c>
      <c r="G3618" s="28"/>
      <c r="H3618" s="46" t="str">
        <f>IFERROR(IFERROR(IF(SEARCH("Usystems",$E3618)&gt;0,"Usystems"),IF(SEARCH("RIIFO",$E3618)&gt;0,"RIIFO","Uponor")),"Uponor")</f>
        <v>Uponor</v>
      </c>
      <c r="I3618" s="25" t="str">
        <f>IFERROR(MID($D3618,1,7)+0,"")</f>
        <v/>
      </c>
      <c r="J3618" s="25" t="str">
        <f>IFERROR(MID($D3618,10,7)+0,"")</f>
        <v/>
      </c>
      <c r="K3618" s="25" t="str">
        <f>IFERROR(MID($D3618,19,7)+0,"")</f>
        <v/>
      </c>
      <c r="L3618" s="25" t="str">
        <f>IFERROR(MID($D3618,28,7)+0,"")</f>
        <v/>
      </c>
      <c r="M3618" s="25" t="str">
        <f>IF(IFERROR(MID($Q3618,1,7)+0,"")&lt;1130000,IF(INDEX(C:C,MATCH(LEFT(Q3618,7)+0,I:I,0))&lt;1130000,"",INDEX(C:C,MATCH(LEFT(Q3618,7)+0,I:I,0))),IFERROR(MID($Q3618,1,7)+0,""))</f>
        <v/>
      </c>
      <c r="N3618" s="25" t="str">
        <f>IF(IFERROR(MID($Q3618,10,7)+0,"")&lt;1130000,"",IFERROR(MID($Q3618,10,7)+0,""))</f>
        <v/>
      </c>
      <c r="O3618" s="25" t="str">
        <f>IF(IFERROR(MID($Q3618,19,7)+0,"")&lt;1130000,"",IFERROR(MID($Q3618,19,7)+0,""))</f>
        <v/>
      </c>
      <c r="P3618" s="25" t="str">
        <f>IF(M3618="","",IF(N3618="",M3618,M3618&amp;", "&amp;N3618))</f>
        <v/>
      </c>
      <c r="Q3618" s="25"/>
      <c r="R3618" s="25"/>
      <c r="S3618" s="35" t="s">
        <v>104</v>
      </c>
      <c r="T3618" s="34" t="s">
        <v>36</v>
      </c>
      <c r="U3618" s="185">
        <v>3480</v>
      </c>
      <c r="V3618" s="188">
        <v>3480</v>
      </c>
      <c r="W3618" s="189">
        <v>3480</v>
      </c>
      <c r="X3618" s="31">
        <v>3480</v>
      </c>
      <c r="Y3618" s="90">
        <f>IFERROR(ROUND(X3618/W3618-1,2),"")</f>
        <v>0</v>
      </c>
      <c r="Z3618" s="31">
        <f>IF(OR(S3618="VLD MLC components",S3618="VLD MLC pipes",S3618="VLD PEX components",S3618="VLD PEX pipes",S3618="VLD PHC components",S3618="VLD PHC pipes",S3618="Controls VLD"),"По запросу",X3618)</f>
        <v>3480</v>
      </c>
      <c r="AA3618" s="63">
        <f>ROUND(X3618/1.2,3)</f>
        <v>2900</v>
      </c>
      <c r="AB3618" s="23">
        <v>2900</v>
      </c>
      <c r="AC3618" s="190">
        <f>IFERROR(ROUND(AA3618/AB3618-1,2),"")</f>
        <v>0</v>
      </c>
      <c r="AD3618" s="25">
        <v>0.71</v>
      </c>
      <c r="AE3618" s="25">
        <v>5.0000000000000001E-3</v>
      </c>
      <c r="AF3618" s="25">
        <v>0</v>
      </c>
      <c r="AG3618" s="25" t="s">
        <v>22</v>
      </c>
      <c r="AH3618" s="25">
        <v>0</v>
      </c>
      <c r="AI3618" s="25">
        <v>0</v>
      </c>
      <c r="AJ3618" s="25" t="s">
        <v>20</v>
      </c>
      <c r="AK3618" s="42" t="s">
        <v>19</v>
      </c>
      <c r="AL3618" s="25" t="s">
        <v>20</v>
      </c>
      <c r="AM3618" s="25">
        <v>1</v>
      </c>
      <c r="AN3618" s="25" t="s">
        <v>22</v>
      </c>
      <c r="AO3618" s="25" t="s">
        <v>22</v>
      </c>
      <c r="AP3618" s="25" t="s">
        <v>22</v>
      </c>
      <c r="AQ3618" s="25"/>
      <c r="AR3618" s="94"/>
      <c r="AS3618" s="157" t="s">
        <v>22</v>
      </c>
      <c r="AT3618" s="93">
        <v>42942</v>
      </c>
      <c r="AU3618" s="92" t="s">
        <v>22</v>
      </c>
      <c r="AV3618" s="91" t="s">
        <v>48</v>
      </c>
      <c r="AW3618" s="92" t="s">
        <v>48</v>
      </c>
      <c r="AX3618" s="92" t="s">
        <v>48</v>
      </c>
      <c r="AY3618" s="91" t="s">
        <v>152</v>
      </c>
      <c r="AZ3618" s="23"/>
      <c r="BA3618" s="25">
        <v>0</v>
      </c>
      <c r="BB3618" t="s">
        <v>48</v>
      </c>
      <c r="BC3618" t="e">
        <v>#N/A</v>
      </c>
      <c r="BD3618" t="e">
        <f>IF(Z3618=BC3618,"OK")</f>
        <v>#N/A</v>
      </c>
      <c r="BE3618">
        <v>0.71</v>
      </c>
      <c r="BF3618">
        <v>5.0000000000000001E-3</v>
      </c>
      <c r="BG3618" t="s">
        <v>22</v>
      </c>
      <c r="BH3618" t="s">
        <v>22</v>
      </c>
      <c r="BI3618" t="s">
        <v>22</v>
      </c>
      <c r="BJ3618">
        <v>0</v>
      </c>
      <c r="BK3618">
        <v>0</v>
      </c>
      <c r="BN3618" s="183"/>
    </row>
    <row r="3619" spans="1:66" ht="25.5" x14ac:dyDescent="0.25">
      <c r="A3619" s="1"/>
      <c r="B3619" s="94">
        <v>3606</v>
      </c>
      <c r="C3619" s="43">
        <v>1052189</v>
      </c>
      <c r="D3619" s="25"/>
      <c r="E3619" s="27" t="s">
        <v>1889</v>
      </c>
      <c r="F3619" s="213" t="s">
        <v>21</v>
      </c>
      <c r="G3619" s="28"/>
      <c r="H3619" s="46" t="str">
        <f>IFERROR(IFERROR(IF(SEARCH("Usystems",$E3619)&gt;0,"Usystems"),IF(SEARCH("RIIFO",$E3619)&gt;0,"RIIFO","Uponor")),"Uponor")</f>
        <v>Uponor</v>
      </c>
      <c r="I3619" s="25" t="str">
        <f>IFERROR(MID($D3619,1,7)+0,"")</f>
        <v/>
      </c>
      <c r="J3619" s="25" t="str">
        <f>IFERROR(MID($D3619,10,7)+0,"")</f>
        <v/>
      </c>
      <c r="K3619" s="25" t="str">
        <f>IFERROR(MID($D3619,19,7)+0,"")</f>
        <v/>
      </c>
      <c r="L3619" s="25" t="str">
        <f>IFERROR(MID($D3619,28,7)+0,"")</f>
        <v/>
      </c>
      <c r="M3619" s="25" t="str">
        <f>IF(IFERROR(MID($Q3619,1,7)+0,"")&lt;1130000,IF(INDEX(C:C,MATCH(LEFT(Q3619,7)+0,I:I,0))&lt;1130000,"",INDEX(C:C,MATCH(LEFT(Q3619,7)+0,I:I,0))),IFERROR(MID($Q3619,1,7)+0,""))</f>
        <v/>
      </c>
      <c r="N3619" s="25" t="str">
        <f>IF(IFERROR(MID($Q3619,10,7)+0,"")&lt;1130000,"",IFERROR(MID($Q3619,10,7)+0,""))</f>
        <v/>
      </c>
      <c r="O3619" s="25" t="str">
        <f>IF(IFERROR(MID($Q3619,19,7)+0,"")&lt;1130000,"",IFERROR(MID($Q3619,19,7)+0,""))</f>
        <v/>
      </c>
      <c r="P3619" s="25" t="str">
        <f>IF(M3619="","",IF(N3619="",M3619,M3619&amp;", "&amp;N3619))</f>
        <v/>
      </c>
      <c r="Q3619" s="25"/>
      <c r="R3619" s="25"/>
      <c r="S3619" s="35" t="s">
        <v>104</v>
      </c>
      <c r="T3619" s="34" t="s">
        <v>36</v>
      </c>
      <c r="U3619" s="185">
        <v>6275</v>
      </c>
      <c r="V3619" s="188">
        <v>6275</v>
      </c>
      <c r="W3619" s="189">
        <v>6275</v>
      </c>
      <c r="X3619" s="31">
        <v>6275</v>
      </c>
      <c r="Y3619" s="90">
        <f>IFERROR(ROUND(X3619/W3619-1,2),"")</f>
        <v>0</v>
      </c>
      <c r="Z3619" s="31">
        <f>IF(OR(S3619="VLD MLC components",S3619="VLD MLC pipes",S3619="VLD PEX components",S3619="VLD PEX pipes",S3619="VLD PHC components",S3619="VLD PHC pipes",S3619="Controls VLD"),"По запросу",X3619)</f>
        <v>6275</v>
      </c>
      <c r="AA3619" s="63">
        <f>ROUND(X3619/1.2,3)</f>
        <v>5229.1670000000004</v>
      </c>
      <c r="AB3619" s="23">
        <v>5229.1670000000004</v>
      </c>
      <c r="AC3619" s="190">
        <f>IFERROR(ROUND(AA3619/AB3619-1,2),"")</f>
        <v>0</v>
      </c>
      <c r="AD3619" s="25">
        <v>1.1599999999999999</v>
      </c>
      <c r="AE3619" s="25">
        <v>7.4999999999999997E-3</v>
      </c>
      <c r="AF3619" s="25">
        <v>0</v>
      </c>
      <c r="AG3619" s="25" t="s">
        <v>22</v>
      </c>
      <c r="AH3619" s="25">
        <v>0</v>
      </c>
      <c r="AI3619" s="25">
        <v>0</v>
      </c>
      <c r="AJ3619" s="25" t="s">
        <v>20</v>
      </c>
      <c r="AK3619" s="42" t="s">
        <v>19</v>
      </c>
      <c r="AL3619" s="25" t="s">
        <v>20</v>
      </c>
      <c r="AM3619" s="25">
        <v>1</v>
      </c>
      <c r="AN3619" s="25" t="s">
        <v>22</v>
      </c>
      <c r="AO3619" s="25" t="s">
        <v>22</v>
      </c>
      <c r="AP3619" s="25" t="s">
        <v>22</v>
      </c>
      <c r="AQ3619" s="25"/>
      <c r="AR3619" s="94"/>
      <c r="AS3619" s="157" t="s">
        <v>22</v>
      </c>
      <c r="AT3619" s="93">
        <v>42942</v>
      </c>
      <c r="AU3619" s="92" t="s">
        <v>22</v>
      </c>
      <c r="AV3619" s="91" t="s">
        <v>48</v>
      </c>
      <c r="AW3619" s="92" t="s">
        <v>48</v>
      </c>
      <c r="AX3619" s="92" t="s">
        <v>48</v>
      </c>
      <c r="AY3619" s="91" t="s">
        <v>152</v>
      </c>
      <c r="AZ3619" s="23"/>
      <c r="BA3619" s="25">
        <v>0</v>
      </c>
      <c r="BB3619" t="s">
        <v>48</v>
      </c>
      <c r="BC3619" t="e">
        <v>#N/A</v>
      </c>
      <c r="BD3619" t="e">
        <f>IF(Z3619=BC3619,"OK")</f>
        <v>#N/A</v>
      </c>
      <c r="BE3619">
        <v>1.1599999999999999</v>
      </c>
      <c r="BF3619">
        <v>7.4999999999999997E-3</v>
      </c>
      <c r="BG3619" t="s">
        <v>22</v>
      </c>
      <c r="BH3619" t="s">
        <v>22</v>
      </c>
      <c r="BI3619" t="s">
        <v>22</v>
      </c>
      <c r="BJ3619">
        <v>0</v>
      </c>
      <c r="BK3619">
        <v>0</v>
      </c>
      <c r="BN3619" s="183"/>
    </row>
    <row r="3620" spans="1:66" ht="25.5" x14ac:dyDescent="0.25">
      <c r="A3620" s="1"/>
      <c r="B3620" s="94">
        <v>3607</v>
      </c>
      <c r="C3620" s="43">
        <v>1052190</v>
      </c>
      <c r="D3620" s="25"/>
      <c r="E3620" s="27" t="s">
        <v>1888</v>
      </c>
      <c r="F3620" s="213" t="s">
        <v>21</v>
      </c>
      <c r="G3620" s="28"/>
      <c r="H3620" s="46" t="str">
        <f>IFERROR(IFERROR(IF(SEARCH("Usystems",$E3620)&gt;0,"Usystems"),IF(SEARCH("RIIFO",$E3620)&gt;0,"RIIFO","Uponor")),"Uponor")</f>
        <v>Uponor</v>
      </c>
      <c r="I3620" s="25" t="str">
        <f>IFERROR(MID($D3620,1,7)+0,"")</f>
        <v/>
      </c>
      <c r="J3620" s="25" t="str">
        <f>IFERROR(MID($D3620,10,7)+0,"")</f>
        <v/>
      </c>
      <c r="K3620" s="25" t="str">
        <f>IFERROR(MID($D3620,19,7)+0,"")</f>
        <v/>
      </c>
      <c r="L3620" s="25" t="str">
        <f>IFERROR(MID($D3620,28,7)+0,"")</f>
        <v/>
      </c>
      <c r="M3620" s="25" t="str">
        <f>IF(IFERROR(MID($Q3620,1,7)+0,"")&lt;1130000,IF(INDEX(C:C,MATCH(LEFT(Q3620,7)+0,I:I,0))&lt;1130000,"",INDEX(C:C,MATCH(LEFT(Q3620,7)+0,I:I,0))),IFERROR(MID($Q3620,1,7)+0,""))</f>
        <v/>
      </c>
      <c r="N3620" s="25" t="str">
        <f>IF(IFERROR(MID($Q3620,10,7)+0,"")&lt;1130000,"",IFERROR(MID($Q3620,10,7)+0,""))</f>
        <v/>
      </c>
      <c r="O3620" s="25" t="str">
        <f>IF(IFERROR(MID($Q3620,19,7)+0,"")&lt;1130000,"",IFERROR(MID($Q3620,19,7)+0,""))</f>
        <v/>
      </c>
      <c r="P3620" s="25" t="str">
        <f>IF(M3620="","",IF(N3620="",M3620,M3620&amp;", "&amp;N3620))</f>
        <v/>
      </c>
      <c r="Q3620" s="25"/>
      <c r="R3620" s="25"/>
      <c r="S3620" s="35" t="s">
        <v>104</v>
      </c>
      <c r="T3620" s="34" t="s">
        <v>36</v>
      </c>
      <c r="U3620" s="185">
        <v>6275</v>
      </c>
      <c r="V3620" s="188">
        <v>6275</v>
      </c>
      <c r="W3620" s="189">
        <v>6275</v>
      </c>
      <c r="X3620" s="31">
        <v>6275</v>
      </c>
      <c r="Y3620" s="90">
        <f>IFERROR(ROUND(X3620/W3620-1,2),"")</f>
        <v>0</v>
      </c>
      <c r="Z3620" s="31">
        <f>IF(OR(S3620="VLD MLC components",S3620="VLD MLC pipes",S3620="VLD PEX components",S3620="VLD PEX pipes",S3620="VLD PHC components",S3620="VLD PHC pipes",S3620="Controls VLD"),"По запросу",X3620)</f>
        <v>6275</v>
      </c>
      <c r="AA3620" s="63">
        <f>ROUND(X3620/1.2,3)</f>
        <v>5229.1670000000004</v>
      </c>
      <c r="AB3620" s="23">
        <v>5229.1670000000004</v>
      </c>
      <c r="AC3620" s="190">
        <f>IFERROR(ROUND(AA3620/AB3620-1,2),"")</f>
        <v>0</v>
      </c>
      <c r="AD3620" s="25">
        <v>1.33</v>
      </c>
      <c r="AE3620" s="25">
        <v>1.2E-2</v>
      </c>
      <c r="AF3620" s="25">
        <v>0</v>
      </c>
      <c r="AG3620" s="25" t="s">
        <v>22</v>
      </c>
      <c r="AH3620" s="25">
        <v>0</v>
      </c>
      <c r="AI3620" s="25">
        <v>0</v>
      </c>
      <c r="AJ3620" s="25" t="s">
        <v>20</v>
      </c>
      <c r="AK3620" s="42" t="s">
        <v>19</v>
      </c>
      <c r="AL3620" s="25" t="s">
        <v>20</v>
      </c>
      <c r="AM3620" s="25">
        <v>1</v>
      </c>
      <c r="AN3620" s="25" t="s">
        <v>22</v>
      </c>
      <c r="AO3620" s="25" t="s">
        <v>22</v>
      </c>
      <c r="AP3620" s="25" t="s">
        <v>22</v>
      </c>
      <c r="AQ3620" s="25"/>
      <c r="AR3620" s="94"/>
      <c r="AS3620" s="157" t="s">
        <v>22</v>
      </c>
      <c r="AT3620" s="93">
        <v>42942</v>
      </c>
      <c r="AU3620" s="92" t="s">
        <v>22</v>
      </c>
      <c r="AV3620" s="91" t="s">
        <v>48</v>
      </c>
      <c r="AW3620" s="92" t="s">
        <v>48</v>
      </c>
      <c r="AX3620" s="92" t="s">
        <v>48</v>
      </c>
      <c r="AY3620" s="91" t="s">
        <v>152</v>
      </c>
      <c r="AZ3620" s="23"/>
      <c r="BA3620" s="25">
        <v>0</v>
      </c>
      <c r="BB3620" t="s">
        <v>48</v>
      </c>
      <c r="BC3620" t="e">
        <v>#N/A</v>
      </c>
      <c r="BD3620" t="e">
        <f>IF(Z3620=BC3620,"OK")</f>
        <v>#N/A</v>
      </c>
      <c r="BE3620">
        <v>1.33</v>
      </c>
      <c r="BF3620">
        <v>1.2E-2</v>
      </c>
      <c r="BG3620" t="s">
        <v>22</v>
      </c>
      <c r="BH3620" t="s">
        <v>22</v>
      </c>
      <c r="BI3620" t="s">
        <v>22</v>
      </c>
      <c r="BJ3620">
        <v>0</v>
      </c>
      <c r="BK3620">
        <v>0</v>
      </c>
      <c r="BN3620" s="183"/>
    </row>
    <row r="3621" spans="1:66" ht="25.5" x14ac:dyDescent="0.25">
      <c r="A3621" s="1"/>
      <c r="B3621" s="94">
        <v>3608</v>
      </c>
      <c r="C3621" s="43">
        <v>1052200</v>
      </c>
      <c r="D3621" s="25"/>
      <c r="E3621" s="27" t="s">
        <v>1887</v>
      </c>
      <c r="F3621" s="213" t="s">
        <v>21</v>
      </c>
      <c r="G3621" s="28"/>
      <c r="H3621" s="46" t="str">
        <f>IFERROR(IFERROR(IF(SEARCH("Usystems",$E3621)&gt;0,"Usystems"),IF(SEARCH("RIIFO",$E3621)&gt;0,"RIIFO","Uponor")),"Uponor")</f>
        <v>Uponor</v>
      </c>
      <c r="I3621" s="25" t="str">
        <f>IFERROR(MID($D3621,1,7)+0,"")</f>
        <v/>
      </c>
      <c r="J3621" s="25" t="str">
        <f>IFERROR(MID($D3621,10,7)+0,"")</f>
        <v/>
      </c>
      <c r="K3621" s="25" t="str">
        <f>IFERROR(MID($D3621,19,7)+0,"")</f>
        <v/>
      </c>
      <c r="L3621" s="25" t="str">
        <f>IFERROR(MID($D3621,28,7)+0,"")</f>
        <v/>
      </c>
      <c r="M3621" s="25" t="str">
        <f>IF(IFERROR(MID($Q3621,1,7)+0,"")&lt;1130000,IF(INDEX(C:C,MATCH(LEFT(Q3621,7)+0,I:I,0))&lt;1130000,"",INDEX(C:C,MATCH(LEFT(Q3621,7)+0,I:I,0))),IFERROR(MID($Q3621,1,7)+0,""))</f>
        <v/>
      </c>
      <c r="N3621" s="25" t="str">
        <f>IF(IFERROR(MID($Q3621,10,7)+0,"")&lt;1130000,"",IFERROR(MID($Q3621,10,7)+0,""))</f>
        <v/>
      </c>
      <c r="O3621" s="25" t="str">
        <f>IF(IFERROR(MID($Q3621,19,7)+0,"")&lt;1130000,"",IFERROR(MID($Q3621,19,7)+0,""))</f>
        <v/>
      </c>
      <c r="P3621" s="25" t="str">
        <f>IF(M3621="","",IF(N3621="",M3621,M3621&amp;", "&amp;N3621))</f>
        <v/>
      </c>
      <c r="Q3621" s="25"/>
      <c r="R3621" s="25"/>
      <c r="S3621" s="35" t="s">
        <v>104</v>
      </c>
      <c r="T3621" s="34" t="s">
        <v>36</v>
      </c>
      <c r="U3621" s="185">
        <v>1009</v>
      </c>
      <c r="V3621" s="188">
        <v>1009</v>
      </c>
      <c r="W3621" s="189">
        <v>1009</v>
      </c>
      <c r="X3621" s="31">
        <v>1009</v>
      </c>
      <c r="Y3621" s="90">
        <f>IFERROR(ROUND(X3621/W3621-1,2),"")</f>
        <v>0</v>
      </c>
      <c r="Z3621" s="31">
        <f>IF(OR(S3621="VLD MLC components",S3621="VLD MLC pipes",S3621="VLD PEX components",S3621="VLD PEX pipes",S3621="VLD PHC components",S3621="VLD PHC pipes",S3621="Controls VLD"),"По запросу",X3621)</f>
        <v>1009</v>
      </c>
      <c r="AA3621" s="63">
        <f>ROUND(X3621/1.2,3)</f>
        <v>840.83299999999997</v>
      </c>
      <c r="AB3621" s="23">
        <v>840.83299999999997</v>
      </c>
      <c r="AC3621" s="190">
        <f>IFERROR(ROUND(AA3621/AB3621-1,2),"")</f>
        <v>0</v>
      </c>
      <c r="AD3621" s="25">
        <v>0.13</v>
      </c>
      <c r="AE3621" s="25">
        <v>1.1000000000000001E-3</v>
      </c>
      <c r="AF3621" s="25">
        <v>0</v>
      </c>
      <c r="AG3621" s="25" t="s">
        <v>22</v>
      </c>
      <c r="AH3621" s="25">
        <v>0</v>
      </c>
      <c r="AI3621" s="25">
        <v>0</v>
      </c>
      <c r="AJ3621" s="25" t="s">
        <v>20</v>
      </c>
      <c r="AK3621" s="42" t="s">
        <v>19</v>
      </c>
      <c r="AL3621" s="25" t="s">
        <v>20</v>
      </c>
      <c r="AM3621" s="25">
        <v>1</v>
      </c>
      <c r="AN3621" s="25" t="s">
        <v>22</v>
      </c>
      <c r="AO3621" s="25" t="s">
        <v>22</v>
      </c>
      <c r="AP3621" s="25" t="s">
        <v>22</v>
      </c>
      <c r="AQ3621" s="25"/>
      <c r="AR3621" s="94"/>
      <c r="AS3621" s="157" t="s">
        <v>22</v>
      </c>
      <c r="AT3621" s="93">
        <v>42942</v>
      </c>
      <c r="AU3621" s="92" t="s">
        <v>22</v>
      </c>
      <c r="AV3621" s="91" t="s">
        <v>48</v>
      </c>
      <c r="AW3621" s="92" t="s">
        <v>48</v>
      </c>
      <c r="AX3621" s="92" t="s">
        <v>48</v>
      </c>
      <c r="AY3621" s="91" t="s">
        <v>152</v>
      </c>
      <c r="AZ3621" s="23"/>
      <c r="BA3621" s="25">
        <v>0</v>
      </c>
      <c r="BB3621" t="s">
        <v>48</v>
      </c>
      <c r="BC3621" t="e">
        <v>#N/A</v>
      </c>
      <c r="BD3621" t="e">
        <f>IF(Z3621=BC3621,"OK")</f>
        <v>#N/A</v>
      </c>
      <c r="BE3621">
        <v>0.13</v>
      </c>
      <c r="BF3621">
        <v>1.1000000000000001E-3</v>
      </c>
      <c r="BG3621" t="s">
        <v>22</v>
      </c>
      <c r="BH3621" t="s">
        <v>22</v>
      </c>
      <c r="BI3621" t="s">
        <v>22</v>
      </c>
      <c r="BJ3621">
        <v>0</v>
      </c>
      <c r="BK3621">
        <v>0</v>
      </c>
      <c r="BN3621" s="183"/>
    </row>
    <row r="3622" spans="1:66" ht="25.5" x14ac:dyDescent="0.25">
      <c r="A3622" s="1"/>
      <c r="B3622" s="94">
        <v>3609</v>
      </c>
      <c r="C3622" s="43">
        <v>1052201</v>
      </c>
      <c r="D3622" s="25"/>
      <c r="E3622" s="27" t="s">
        <v>1886</v>
      </c>
      <c r="F3622" s="213" t="s">
        <v>21</v>
      </c>
      <c r="G3622" s="28"/>
      <c r="H3622" s="46" t="str">
        <f>IFERROR(IFERROR(IF(SEARCH("Usystems",$E3622)&gt;0,"Usystems"),IF(SEARCH("RIIFO",$E3622)&gt;0,"RIIFO","Uponor")),"Uponor")</f>
        <v>Uponor</v>
      </c>
      <c r="I3622" s="25" t="str">
        <f>IFERROR(MID($D3622,1,7)+0,"")</f>
        <v/>
      </c>
      <c r="J3622" s="25" t="str">
        <f>IFERROR(MID($D3622,10,7)+0,"")</f>
        <v/>
      </c>
      <c r="K3622" s="25" t="str">
        <f>IFERROR(MID($D3622,19,7)+0,"")</f>
        <v/>
      </c>
      <c r="L3622" s="25" t="str">
        <f>IFERROR(MID($D3622,28,7)+0,"")</f>
        <v/>
      </c>
      <c r="M3622" s="25" t="str">
        <f>IF(IFERROR(MID($Q3622,1,7)+0,"")&lt;1130000,IF(INDEX(C:C,MATCH(LEFT(Q3622,7)+0,I:I,0))&lt;1130000,"",INDEX(C:C,MATCH(LEFT(Q3622,7)+0,I:I,0))),IFERROR(MID($Q3622,1,7)+0,""))</f>
        <v/>
      </c>
      <c r="N3622" s="25" t="str">
        <f>IF(IFERROR(MID($Q3622,10,7)+0,"")&lt;1130000,"",IFERROR(MID($Q3622,10,7)+0,""))</f>
        <v/>
      </c>
      <c r="O3622" s="25" t="str">
        <f>IF(IFERROR(MID($Q3622,19,7)+0,"")&lt;1130000,"",IFERROR(MID($Q3622,19,7)+0,""))</f>
        <v/>
      </c>
      <c r="P3622" s="25" t="str">
        <f>IF(M3622="","",IF(N3622="",M3622,M3622&amp;", "&amp;N3622))</f>
        <v/>
      </c>
      <c r="Q3622" s="25"/>
      <c r="R3622" s="25"/>
      <c r="S3622" s="35" t="s">
        <v>104</v>
      </c>
      <c r="T3622" s="34" t="s">
        <v>36</v>
      </c>
      <c r="U3622" s="185">
        <v>1079</v>
      </c>
      <c r="V3622" s="188">
        <v>1079</v>
      </c>
      <c r="W3622" s="189">
        <v>1079</v>
      </c>
      <c r="X3622" s="31">
        <v>1079</v>
      </c>
      <c r="Y3622" s="90">
        <f>IFERROR(ROUND(X3622/W3622-1,2),"")</f>
        <v>0</v>
      </c>
      <c r="Z3622" s="31">
        <f>IF(OR(S3622="VLD MLC components",S3622="VLD MLC pipes",S3622="VLD PEX components",S3622="VLD PEX pipes",S3622="VLD PHC components",S3622="VLD PHC pipes",S3622="Controls VLD"),"По запросу",X3622)</f>
        <v>1079</v>
      </c>
      <c r="AA3622" s="63">
        <f>ROUND(X3622/1.2,3)</f>
        <v>899.16700000000003</v>
      </c>
      <c r="AB3622" s="23">
        <v>899.16700000000003</v>
      </c>
      <c r="AC3622" s="190">
        <f>IFERROR(ROUND(AA3622/AB3622-1,2),"")</f>
        <v>0</v>
      </c>
      <c r="AD3622" s="25">
        <v>0.22</v>
      </c>
      <c r="AE3622" s="25">
        <v>2E-3</v>
      </c>
      <c r="AF3622" s="25">
        <v>0</v>
      </c>
      <c r="AG3622" s="25" t="s">
        <v>22</v>
      </c>
      <c r="AH3622" s="25">
        <v>0</v>
      </c>
      <c r="AI3622" s="25">
        <v>0</v>
      </c>
      <c r="AJ3622" s="25" t="s">
        <v>20</v>
      </c>
      <c r="AK3622" s="42" t="s">
        <v>19</v>
      </c>
      <c r="AL3622" s="25" t="s">
        <v>20</v>
      </c>
      <c r="AM3622" s="25">
        <v>1</v>
      </c>
      <c r="AN3622" s="25" t="s">
        <v>22</v>
      </c>
      <c r="AO3622" s="25" t="s">
        <v>22</v>
      </c>
      <c r="AP3622" s="25" t="s">
        <v>22</v>
      </c>
      <c r="AQ3622" s="25"/>
      <c r="AR3622" s="94"/>
      <c r="AS3622" s="157" t="s">
        <v>22</v>
      </c>
      <c r="AT3622" s="93">
        <v>42942</v>
      </c>
      <c r="AU3622" s="92" t="s">
        <v>22</v>
      </c>
      <c r="AV3622" s="91" t="s">
        <v>48</v>
      </c>
      <c r="AW3622" s="92" t="s">
        <v>48</v>
      </c>
      <c r="AX3622" s="92" t="s">
        <v>48</v>
      </c>
      <c r="AY3622" s="91" t="s">
        <v>152</v>
      </c>
      <c r="AZ3622" s="23"/>
      <c r="BA3622" s="25">
        <v>0</v>
      </c>
      <c r="BB3622" t="s">
        <v>48</v>
      </c>
      <c r="BC3622" t="e">
        <v>#N/A</v>
      </c>
      <c r="BD3622" t="e">
        <f>IF(Z3622=BC3622,"OK")</f>
        <v>#N/A</v>
      </c>
      <c r="BE3622">
        <v>0.22</v>
      </c>
      <c r="BF3622">
        <v>2E-3</v>
      </c>
      <c r="BG3622" t="s">
        <v>22</v>
      </c>
      <c r="BH3622" t="s">
        <v>22</v>
      </c>
      <c r="BI3622" t="s">
        <v>22</v>
      </c>
      <c r="BJ3622">
        <v>0</v>
      </c>
      <c r="BK3622">
        <v>0</v>
      </c>
      <c r="BN3622" s="183"/>
    </row>
    <row r="3623" spans="1:66" ht="25.5" x14ac:dyDescent="0.25">
      <c r="A3623" s="1"/>
      <c r="B3623" s="94">
        <v>3610</v>
      </c>
      <c r="C3623" s="43">
        <v>1052202</v>
      </c>
      <c r="D3623" s="25"/>
      <c r="E3623" s="27" t="s">
        <v>1885</v>
      </c>
      <c r="F3623" s="213" t="s">
        <v>21</v>
      </c>
      <c r="G3623" s="28"/>
      <c r="H3623" s="46" t="str">
        <f>IFERROR(IFERROR(IF(SEARCH("Usystems",$E3623)&gt;0,"Usystems"),IF(SEARCH("RIIFO",$E3623)&gt;0,"RIIFO","Uponor")),"Uponor")</f>
        <v>Uponor</v>
      </c>
      <c r="I3623" s="25" t="str">
        <f>IFERROR(MID($D3623,1,7)+0,"")</f>
        <v/>
      </c>
      <c r="J3623" s="25" t="str">
        <f>IFERROR(MID($D3623,10,7)+0,"")</f>
        <v/>
      </c>
      <c r="K3623" s="25" t="str">
        <f>IFERROR(MID($D3623,19,7)+0,"")</f>
        <v/>
      </c>
      <c r="L3623" s="25" t="str">
        <f>IFERROR(MID($D3623,28,7)+0,"")</f>
        <v/>
      </c>
      <c r="M3623" s="25" t="str">
        <f>IF(IFERROR(MID($Q3623,1,7)+0,"")&lt;1130000,IF(INDEX(C:C,MATCH(LEFT(Q3623,7)+0,I:I,0))&lt;1130000,"",INDEX(C:C,MATCH(LEFT(Q3623,7)+0,I:I,0))),IFERROR(MID($Q3623,1,7)+0,""))</f>
        <v/>
      </c>
      <c r="N3623" s="25" t="str">
        <f>IF(IFERROR(MID($Q3623,10,7)+0,"")&lt;1130000,"",IFERROR(MID($Q3623,10,7)+0,""))</f>
        <v/>
      </c>
      <c r="O3623" s="25" t="str">
        <f>IF(IFERROR(MID($Q3623,19,7)+0,"")&lt;1130000,"",IFERROR(MID($Q3623,19,7)+0,""))</f>
        <v/>
      </c>
      <c r="P3623" s="25" t="str">
        <f>IF(M3623="","",IF(N3623="",M3623,M3623&amp;", "&amp;N3623))</f>
        <v/>
      </c>
      <c r="Q3623" s="25"/>
      <c r="R3623" s="25"/>
      <c r="S3623" s="35" t="s">
        <v>104</v>
      </c>
      <c r="T3623" s="34" t="s">
        <v>36</v>
      </c>
      <c r="U3623" s="185">
        <v>1342</v>
      </c>
      <c r="V3623" s="188">
        <v>1342</v>
      </c>
      <c r="W3623" s="189">
        <v>1342</v>
      </c>
      <c r="X3623" s="31">
        <v>1342</v>
      </c>
      <c r="Y3623" s="90">
        <f>IFERROR(ROUND(X3623/W3623-1,2),"")</f>
        <v>0</v>
      </c>
      <c r="Z3623" s="31">
        <f>IF(OR(S3623="VLD MLC components",S3623="VLD MLC pipes",S3623="VLD PEX components",S3623="VLD PEX pipes",S3623="VLD PHC components",S3623="VLD PHC pipes",S3623="Controls VLD"),"По запросу",X3623)</f>
        <v>1342</v>
      </c>
      <c r="AA3623" s="63">
        <f>ROUND(X3623/1.2,3)</f>
        <v>1118.3330000000001</v>
      </c>
      <c r="AB3623" s="23">
        <v>1118.3330000000001</v>
      </c>
      <c r="AC3623" s="190">
        <f>IFERROR(ROUND(AA3623/AB3623-1,2),"")</f>
        <v>0</v>
      </c>
      <c r="AD3623" s="25">
        <v>0.3</v>
      </c>
      <c r="AE3623" s="25">
        <v>2.32E-3</v>
      </c>
      <c r="AF3623" s="25">
        <v>0</v>
      </c>
      <c r="AG3623" s="25" t="s">
        <v>22</v>
      </c>
      <c r="AH3623" s="25">
        <v>0</v>
      </c>
      <c r="AI3623" s="25">
        <v>0</v>
      </c>
      <c r="AJ3623" s="25" t="s">
        <v>20</v>
      </c>
      <c r="AK3623" s="42" t="s">
        <v>19</v>
      </c>
      <c r="AL3623" s="25" t="s">
        <v>20</v>
      </c>
      <c r="AM3623" s="25">
        <v>1</v>
      </c>
      <c r="AN3623" s="25" t="s">
        <v>22</v>
      </c>
      <c r="AO3623" s="25" t="s">
        <v>22</v>
      </c>
      <c r="AP3623" s="25" t="s">
        <v>22</v>
      </c>
      <c r="AQ3623" s="25"/>
      <c r="AR3623" s="94"/>
      <c r="AS3623" s="157" t="s">
        <v>22</v>
      </c>
      <c r="AT3623" s="93">
        <v>42942</v>
      </c>
      <c r="AU3623" s="92" t="s">
        <v>22</v>
      </c>
      <c r="AV3623" s="91" t="s">
        <v>48</v>
      </c>
      <c r="AW3623" s="92" t="s">
        <v>48</v>
      </c>
      <c r="AX3623" s="92" t="s">
        <v>48</v>
      </c>
      <c r="AY3623" s="91" t="s">
        <v>152</v>
      </c>
      <c r="AZ3623" s="23"/>
      <c r="BA3623" s="25">
        <v>0</v>
      </c>
      <c r="BB3623" t="s">
        <v>48</v>
      </c>
      <c r="BC3623" t="e">
        <v>#N/A</v>
      </c>
      <c r="BD3623" t="e">
        <f>IF(Z3623=BC3623,"OK")</f>
        <v>#N/A</v>
      </c>
      <c r="BE3623">
        <v>0.3</v>
      </c>
      <c r="BF3623">
        <v>2.32E-3</v>
      </c>
      <c r="BG3623" t="s">
        <v>22</v>
      </c>
      <c r="BH3623" t="s">
        <v>22</v>
      </c>
      <c r="BI3623" t="s">
        <v>22</v>
      </c>
      <c r="BJ3623">
        <v>0</v>
      </c>
      <c r="BK3623">
        <v>0</v>
      </c>
      <c r="BN3623" s="183"/>
    </row>
    <row r="3624" spans="1:66" ht="25.5" x14ac:dyDescent="0.25">
      <c r="A3624" s="1"/>
      <c r="B3624" s="94">
        <v>3611</v>
      </c>
      <c r="C3624" s="43">
        <v>1052203</v>
      </c>
      <c r="D3624" s="25"/>
      <c r="E3624" s="27" t="s">
        <v>1884</v>
      </c>
      <c r="F3624" s="213" t="s">
        <v>21</v>
      </c>
      <c r="G3624" s="28"/>
      <c r="H3624" s="46" t="str">
        <f>IFERROR(IFERROR(IF(SEARCH("Usystems",$E3624)&gt;0,"Usystems"),IF(SEARCH("RIIFO",$E3624)&gt;0,"RIIFO","Uponor")),"Uponor")</f>
        <v>Uponor</v>
      </c>
      <c r="I3624" s="25" t="str">
        <f>IFERROR(MID($D3624,1,7)+0,"")</f>
        <v/>
      </c>
      <c r="J3624" s="25" t="str">
        <f>IFERROR(MID($D3624,10,7)+0,"")</f>
        <v/>
      </c>
      <c r="K3624" s="25" t="str">
        <f>IFERROR(MID($D3624,19,7)+0,"")</f>
        <v/>
      </c>
      <c r="L3624" s="25" t="str">
        <f>IFERROR(MID($D3624,28,7)+0,"")</f>
        <v/>
      </c>
      <c r="M3624" s="25" t="str">
        <f>IF(IFERROR(MID($Q3624,1,7)+0,"")&lt;1130000,IF(INDEX(C:C,MATCH(LEFT(Q3624,7)+0,I:I,0))&lt;1130000,"",INDEX(C:C,MATCH(LEFT(Q3624,7)+0,I:I,0))),IFERROR(MID($Q3624,1,7)+0,""))</f>
        <v/>
      </c>
      <c r="N3624" s="25" t="str">
        <f>IF(IFERROR(MID($Q3624,10,7)+0,"")&lt;1130000,"",IFERROR(MID($Q3624,10,7)+0,""))</f>
        <v/>
      </c>
      <c r="O3624" s="25" t="str">
        <f>IF(IFERROR(MID($Q3624,19,7)+0,"")&lt;1130000,"",IFERROR(MID($Q3624,19,7)+0,""))</f>
        <v/>
      </c>
      <c r="P3624" s="25" t="str">
        <f>IF(M3624="","",IF(N3624="",M3624,M3624&amp;", "&amp;N3624))</f>
        <v/>
      </c>
      <c r="Q3624" s="25"/>
      <c r="R3624" s="25"/>
      <c r="S3624" s="35" t="s">
        <v>104</v>
      </c>
      <c r="T3624" s="34" t="s">
        <v>36</v>
      </c>
      <c r="U3624" s="185">
        <v>1791</v>
      </c>
      <c r="V3624" s="188">
        <v>1791</v>
      </c>
      <c r="W3624" s="189">
        <v>1791</v>
      </c>
      <c r="X3624" s="31">
        <v>1791</v>
      </c>
      <c r="Y3624" s="90">
        <f>IFERROR(ROUND(X3624/W3624-1,2),"")</f>
        <v>0</v>
      </c>
      <c r="Z3624" s="31">
        <f>IF(OR(S3624="VLD MLC components",S3624="VLD MLC pipes",S3624="VLD PEX components",S3624="VLD PEX pipes",S3624="VLD PHC components",S3624="VLD PHC pipes",S3624="Controls VLD"),"По запросу",X3624)</f>
        <v>1791</v>
      </c>
      <c r="AA3624" s="63">
        <f>ROUND(X3624/1.2,3)</f>
        <v>1492.5</v>
      </c>
      <c r="AB3624" s="23">
        <v>1492.5</v>
      </c>
      <c r="AC3624" s="190">
        <f>IFERROR(ROUND(AA3624/AB3624-1,2),"")</f>
        <v>0</v>
      </c>
      <c r="AD3624" s="25">
        <v>0.45</v>
      </c>
      <c r="AE3624" s="25">
        <v>3.2000000000000002E-3</v>
      </c>
      <c r="AF3624" s="25">
        <v>0</v>
      </c>
      <c r="AG3624" s="25" t="s">
        <v>22</v>
      </c>
      <c r="AH3624" s="25">
        <v>0</v>
      </c>
      <c r="AI3624" s="25">
        <v>0</v>
      </c>
      <c r="AJ3624" s="25" t="s">
        <v>20</v>
      </c>
      <c r="AK3624" s="42" t="s">
        <v>19</v>
      </c>
      <c r="AL3624" s="25" t="s">
        <v>20</v>
      </c>
      <c r="AM3624" s="25">
        <v>1</v>
      </c>
      <c r="AN3624" s="25" t="s">
        <v>22</v>
      </c>
      <c r="AO3624" s="25" t="s">
        <v>22</v>
      </c>
      <c r="AP3624" s="25" t="s">
        <v>22</v>
      </c>
      <c r="AQ3624" s="25"/>
      <c r="AR3624" s="94"/>
      <c r="AS3624" s="157" t="s">
        <v>22</v>
      </c>
      <c r="AT3624" s="93">
        <v>42942</v>
      </c>
      <c r="AU3624" s="92" t="s">
        <v>22</v>
      </c>
      <c r="AV3624" s="91" t="s">
        <v>48</v>
      </c>
      <c r="AW3624" s="92" t="s">
        <v>48</v>
      </c>
      <c r="AX3624" s="92" t="s">
        <v>48</v>
      </c>
      <c r="AY3624" s="91" t="s">
        <v>152</v>
      </c>
      <c r="AZ3624" s="23"/>
      <c r="BA3624" s="25">
        <v>0</v>
      </c>
      <c r="BB3624" t="s">
        <v>48</v>
      </c>
      <c r="BC3624" t="e">
        <v>#N/A</v>
      </c>
      <c r="BD3624" t="e">
        <f>IF(Z3624=BC3624,"OK")</f>
        <v>#N/A</v>
      </c>
      <c r="BE3624">
        <v>0.45</v>
      </c>
      <c r="BF3624">
        <v>3.2000000000000002E-3</v>
      </c>
      <c r="BG3624" t="s">
        <v>22</v>
      </c>
      <c r="BH3624" t="s">
        <v>22</v>
      </c>
      <c r="BI3624" t="s">
        <v>22</v>
      </c>
      <c r="BJ3624">
        <v>0</v>
      </c>
      <c r="BK3624">
        <v>0</v>
      </c>
      <c r="BN3624" s="183"/>
    </row>
    <row r="3625" spans="1:66" ht="25.5" x14ac:dyDescent="0.25">
      <c r="A3625" s="1"/>
      <c r="B3625" s="94">
        <v>3612</v>
      </c>
      <c r="C3625" s="43">
        <v>1052204</v>
      </c>
      <c r="D3625" s="25"/>
      <c r="E3625" s="27" t="s">
        <v>1883</v>
      </c>
      <c r="F3625" s="213" t="s">
        <v>21</v>
      </c>
      <c r="G3625" s="28"/>
      <c r="H3625" s="46" t="str">
        <f>IFERROR(IFERROR(IF(SEARCH("Usystems",$E3625)&gt;0,"Usystems"),IF(SEARCH("RIIFO",$E3625)&gt;0,"RIIFO","Uponor")),"Uponor")</f>
        <v>Uponor</v>
      </c>
      <c r="I3625" s="25" t="str">
        <f>IFERROR(MID($D3625,1,7)+0,"")</f>
        <v/>
      </c>
      <c r="J3625" s="25" t="str">
        <f>IFERROR(MID($D3625,10,7)+0,"")</f>
        <v/>
      </c>
      <c r="K3625" s="25" t="str">
        <f>IFERROR(MID($D3625,19,7)+0,"")</f>
        <v/>
      </c>
      <c r="L3625" s="25" t="str">
        <f>IFERROR(MID($D3625,28,7)+0,"")</f>
        <v/>
      </c>
      <c r="M3625" s="25" t="str">
        <f>IF(IFERROR(MID($Q3625,1,7)+0,"")&lt;1130000,IF(INDEX(C:C,MATCH(LEFT(Q3625,7)+0,I:I,0))&lt;1130000,"",INDEX(C:C,MATCH(LEFT(Q3625,7)+0,I:I,0))),IFERROR(MID($Q3625,1,7)+0,""))</f>
        <v/>
      </c>
      <c r="N3625" s="25" t="str">
        <f>IF(IFERROR(MID($Q3625,10,7)+0,"")&lt;1130000,"",IFERROR(MID($Q3625,10,7)+0,""))</f>
        <v/>
      </c>
      <c r="O3625" s="25" t="str">
        <f>IF(IFERROR(MID($Q3625,19,7)+0,"")&lt;1130000,"",IFERROR(MID($Q3625,19,7)+0,""))</f>
        <v/>
      </c>
      <c r="P3625" s="25" t="str">
        <f>IF(M3625="","",IF(N3625="",M3625,M3625&amp;", "&amp;N3625))</f>
        <v/>
      </c>
      <c r="Q3625" s="25"/>
      <c r="R3625" s="25"/>
      <c r="S3625" s="35" t="s">
        <v>104</v>
      </c>
      <c r="T3625" s="34" t="s">
        <v>36</v>
      </c>
      <c r="U3625" s="185">
        <v>2264</v>
      </c>
      <c r="V3625" s="188">
        <v>2264</v>
      </c>
      <c r="W3625" s="189">
        <v>2264</v>
      </c>
      <c r="X3625" s="31">
        <v>2264</v>
      </c>
      <c r="Y3625" s="90">
        <f>IFERROR(ROUND(X3625/W3625-1,2),"")</f>
        <v>0</v>
      </c>
      <c r="Z3625" s="31">
        <f>IF(OR(S3625="VLD MLC components",S3625="VLD MLC pipes",S3625="VLD PEX components",S3625="VLD PEX pipes",S3625="VLD PHC components",S3625="VLD PHC pipes",S3625="Controls VLD"),"По запросу",X3625)</f>
        <v>2264</v>
      </c>
      <c r="AA3625" s="63">
        <f>ROUND(X3625/1.2,3)</f>
        <v>1886.6669999999999</v>
      </c>
      <c r="AB3625" s="23">
        <v>1886.6669999999999</v>
      </c>
      <c r="AC3625" s="190">
        <f>IFERROR(ROUND(AA3625/AB3625-1,2),"")</f>
        <v>0</v>
      </c>
      <c r="AD3625" s="25">
        <v>0.66</v>
      </c>
      <c r="AE3625" s="25">
        <v>5.3699999999999998E-3</v>
      </c>
      <c r="AF3625" s="25">
        <v>0</v>
      </c>
      <c r="AG3625" s="25" t="s">
        <v>22</v>
      </c>
      <c r="AH3625" s="25">
        <v>0</v>
      </c>
      <c r="AI3625" s="25">
        <v>0</v>
      </c>
      <c r="AJ3625" s="25" t="s">
        <v>20</v>
      </c>
      <c r="AK3625" s="42" t="s">
        <v>19</v>
      </c>
      <c r="AL3625" s="25" t="s">
        <v>20</v>
      </c>
      <c r="AM3625" s="25">
        <v>1</v>
      </c>
      <c r="AN3625" s="25" t="s">
        <v>22</v>
      </c>
      <c r="AO3625" s="25" t="s">
        <v>22</v>
      </c>
      <c r="AP3625" s="25" t="s">
        <v>22</v>
      </c>
      <c r="AQ3625" s="25"/>
      <c r="AR3625" s="94"/>
      <c r="AS3625" s="157" t="s">
        <v>22</v>
      </c>
      <c r="AT3625" s="93">
        <v>42942</v>
      </c>
      <c r="AU3625" s="92" t="s">
        <v>22</v>
      </c>
      <c r="AV3625" s="91" t="s">
        <v>48</v>
      </c>
      <c r="AW3625" s="92" t="s">
        <v>48</v>
      </c>
      <c r="AX3625" s="92" t="s">
        <v>48</v>
      </c>
      <c r="AY3625" s="91" t="s">
        <v>152</v>
      </c>
      <c r="AZ3625" s="23"/>
      <c r="BA3625" s="25">
        <v>0</v>
      </c>
      <c r="BB3625" t="s">
        <v>48</v>
      </c>
      <c r="BC3625" t="e">
        <v>#N/A</v>
      </c>
      <c r="BD3625" t="e">
        <f>IF(Z3625=BC3625,"OK")</f>
        <v>#N/A</v>
      </c>
      <c r="BE3625">
        <v>0.66</v>
      </c>
      <c r="BF3625">
        <v>5.3699999999999998E-3</v>
      </c>
      <c r="BG3625" t="s">
        <v>22</v>
      </c>
      <c r="BH3625" t="s">
        <v>22</v>
      </c>
      <c r="BI3625" t="s">
        <v>22</v>
      </c>
      <c r="BJ3625">
        <v>0</v>
      </c>
      <c r="BK3625">
        <v>0</v>
      </c>
      <c r="BN3625" s="183"/>
    </row>
    <row r="3626" spans="1:66" ht="25.5" x14ac:dyDescent="0.25">
      <c r="A3626" s="1"/>
      <c r="B3626" s="94">
        <v>3613</v>
      </c>
      <c r="C3626" s="43">
        <v>1052205</v>
      </c>
      <c r="D3626" s="25"/>
      <c r="E3626" s="27" t="s">
        <v>1882</v>
      </c>
      <c r="F3626" s="213" t="s">
        <v>21</v>
      </c>
      <c r="G3626" s="28"/>
      <c r="H3626" s="46" t="str">
        <f>IFERROR(IFERROR(IF(SEARCH("Usystems",$E3626)&gt;0,"Usystems"),IF(SEARCH("RIIFO",$E3626)&gt;0,"RIIFO","Uponor")),"Uponor")</f>
        <v>Uponor</v>
      </c>
      <c r="I3626" s="25" t="str">
        <f>IFERROR(MID($D3626,1,7)+0,"")</f>
        <v/>
      </c>
      <c r="J3626" s="25" t="str">
        <f>IFERROR(MID($D3626,10,7)+0,"")</f>
        <v/>
      </c>
      <c r="K3626" s="25" t="str">
        <f>IFERROR(MID($D3626,19,7)+0,"")</f>
        <v/>
      </c>
      <c r="L3626" s="25" t="str">
        <f>IFERROR(MID($D3626,28,7)+0,"")</f>
        <v/>
      </c>
      <c r="M3626" s="25" t="str">
        <f>IF(IFERROR(MID($Q3626,1,7)+0,"")&lt;1130000,IF(INDEX(C:C,MATCH(LEFT(Q3626,7)+0,I:I,0))&lt;1130000,"",INDEX(C:C,MATCH(LEFT(Q3626,7)+0,I:I,0))),IFERROR(MID($Q3626,1,7)+0,""))</f>
        <v/>
      </c>
      <c r="N3626" s="25" t="str">
        <f>IF(IFERROR(MID($Q3626,10,7)+0,"")&lt;1130000,"",IFERROR(MID($Q3626,10,7)+0,""))</f>
        <v/>
      </c>
      <c r="O3626" s="25" t="str">
        <f>IF(IFERROR(MID($Q3626,19,7)+0,"")&lt;1130000,"",IFERROR(MID($Q3626,19,7)+0,""))</f>
        <v/>
      </c>
      <c r="P3626" s="25" t="str">
        <f>IF(M3626="","",IF(N3626="",M3626,M3626&amp;", "&amp;N3626))</f>
        <v/>
      </c>
      <c r="Q3626" s="25"/>
      <c r="R3626" s="25"/>
      <c r="S3626" s="35" t="s">
        <v>104</v>
      </c>
      <c r="T3626" s="34" t="s">
        <v>36</v>
      </c>
      <c r="U3626" s="185">
        <v>2646</v>
      </c>
      <c r="V3626" s="188">
        <v>2646</v>
      </c>
      <c r="W3626" s="189">
        <v>2646</v>
      </c>
      <c r="X3626" s="31">
        <v>2646</v>
      </c>
      <c r="Y3626" s="90">
        <f>IFERROR(ROUND(X3626/W3626-1,2),"")</f>
        <v>0</v>
      </c>
      <c r="Z3626" s="31">
        <f>IF(OR(S3626="VLD MLC components",S3626="VLD MLC pipes",S3626="VLD PEX components",S3626="VLD PEX pipes",S3626="VLD PHC components",S3626="VLD PHC pipes",S3626="Controls VLD"),"По запросу",X3626)</f>
        <v>2646</v>
      </c>
      <c r="AA3626" s="63">
        <f>ROUND(X3626/1.2,3)</f>
        <v>2205</v>
      </c>
      <c r="AB3626" s="23">
        <v>2205</v>
      </c>
      <c r="AC3626" s="190">
        <f>IFERROR(ROUND(AA3626/AB3626-1,2),"")</f>
        <v>0</v>
      </c>
      <c r="AD3626" s="25">
        <v>0.81</v>
      </c>
      <c r="AE3626" s="25">
        <v>4.6100000000000004E-3</v>
      </c>
      <c r="AF3626" s="25">
        <v>0</v>
      </c>
      <c r="AG3626" s="25" t="s">
        <v>22</v>
      </c>
      <c r="AH3626" s="25">
        <v>0</v>
      </c>
      <c r="AI3626" s="25">
        <v>0</v>
      </c>
      <c r="AJ3626" s="25" t="s">
        <v>20</v>
      </c>
      <c r="AK3626" s="42" t="s">
        <v>19</v>
      </c>
      <c r="AL3626" s="25" t="s">
        <v>20</v>
      </c>
      <c r="AM3626" s="25">
        <v>1</v>
      </c>
      <c r="AN3626" s="25" t="s">
        <v>22</v>
      </c>
      <c r="AO3626" s="25" t="s">
        <v>22</v>
      </c>
      <c r="AP3626" s="25" t="s">
        <v>22</v>
      </c>
      <c r="AQ3626" s="25"/>
      <c r="AR3626" s="94"/>
      <c r="AS3626" s="157" t="s">
        <v>22</v>
      </c>
      <c r="AT3626" s="93">
        <v>42942</v>
      </c>
      <c r="AU3626" s="92" t="s">
        <v>22</v>
      </c>
      <c r="AV3626" s="91" t="s">
        <v>48</v>
      </c>
      <c r="AW3626" s="92" t="s">
        <v>48</v>
      </c>
      <c r="AX3626" s="92" t="s">
        <v>48</v>
      </c>
      <c r="AY3626" s="91" t="s">
        <v>152</v>
      </c>
      <c r="AZ3626" s="23"/>
      <c r="BA3626" s="25">
        <v>0</v>
      </c>
      <c r="BB3626" t="s">
        <v>48</v>
      </c>
      <c r="BC3626" t="e">
        <v>#N/A</v>
      </c>
      <c r="BD3626" t="e">
        <f>IF(Z3626=BC3626,"OK")</f>
        <v>#N/A</v>
      </c>
      <c r="BE3626">
        <v>0.81</v>
      </c>
      <c r="BF3626">
        <v>4.6100000000000004E-3</v>
      </c>
      <c r="BG3626" t="s">
        <v>22</v>
      </c>
      <c r="BH3626" t="s">
        <v>22</v>
      </c>
      <c r="BI3626" t="s">
        <v>22</v>
      </c>
      <c r="BJ3626">
        <v>0</v>
      </c>
      <c r="BK3626">
        <v>0</v>
      </c>
      <c r="BN3626" s="183"/>
    </row>
    <row r="3627" spans="1:66" ht="25.5" x14ac:dyDescent="0.25">
      <c r="A3627" s="1"/>
      <c r="B3627" s="94">
        <v>3614</v>
      </c>
      <c r="C3627" s="43">
        <v>1052206</v>
      </c>
      <c r="D3627" s="25"/>
      <c r="E3627" s="27" t="s">
        <v>1881</v>
      </c>
      <c r="F3627" s="213" t="s">
        <v>21</v>
      </c>
      <c r="G3627" s="28"/>
      <c r="H3627" s="46" t="str">
        <f>IFERROR(IFERROR(IF(SEARCH("Usystems",$E3627)&gt;0,"Usystems"),IF(SEARCH("RIIFO",$E3627)&gt;0,"RIIFO","Uponor")),"Uponor")</f>
        <v>Uponor</v>
      </c>
      <c r="I3627" s="25" t="str">
        <f>IFERROR(MID($D3627,1,7)+0,"")</f>
        <v/>
      </c>
      <c r="J3627" s="25" t="str">
        <f>IFERROR(MID($D3627,10,7)+0,"")</f>
        <v/>
      </c>
      <c r="K3627" s="25" t="str">
        <f>IFERROR(MID($D3627,19,7)+0,"")</f>
        <v/>
      </c>
      <c r="L3627" s="25" t="str">
        <f>IFERROR(MID($D3627,28,7)+0,"")</f>
        <v/>
      </c>
      <c r="M3627" s="25" t="str">
        <f>IF(IFERROR(MID($Q3627,1,7)+0,"")&lt;1130000,IF(INDEX(C:C,MATCH(LEFT(Q3627,7)+0,I:I,0))&lt;1130000,"",INDEX(C:C,MATCH(LEFT(Q3627,7)+0,I:I,0))),IFERROR(MID($Q3627,1,7)+0,""))</f>
        <v/>
      </c>
      <c r="N3627" s="25" t="str">
        <f>IF(IFERROR(MID($Q3627,10,7)+0,"")&lt;1130000,"",IFERROR(MID($Q3627,10,7)+0,""))</f>
        <v/>
      </c>
      <c r="O3627" s="25" t="str">
        <f>IF(IFERROR(MID($Q3627,19,7)+0,"")&lt;1130000,"",IFERROR(MID($Q3627,19,7)+0,""))</f>
        <v/>
      </c>
      <c r="P3627" s="25" t="str">
        <f>IF(M3627="","",IF(N3627="",M3627,M3627&amp;", "&amp;N3627))</f>
        <v/>
      </c>
      <c r="Q3627" s="25"/>
      <c r="R3627" s="25"/>
      <c r="S3627" s="35" t="s">
        <v>104</v>
      </c>
      <c r="T3627" s="34" t="s">
        <v>36</v>
      </c>
      <c r="U3627" s="185">
        <v>3583</v>
      </c>
      <c r="V3627" s="188">
        <v>3583</v>
      </c>
      <c r="W3627" s="189">
        <v>3583</v>
      </c>
      <c r="X3627" s="31">
        <v>3583</v>
      </c>
      <c r="Y3627" s="90">
        <f>IFERROR(ROUND(X3627/W3627-1,2),"")</f>
        <v>0</v>
      </c>
      <c r="Z3627" s="31">
        <f>IF(OR(S3627="VLD MLC components",S3627="VLD MLC pipes",S3627="VLD PEX components",S3627="VLD PEX pipes",S3627="VLD PHC components",S3627="VLD PHC pipes",S3627="Controls VLD"),"По запросу",X3627)</f>
        <v>3583</v>
      </c>
      <c r="AA3627" s="63">
        <f>ROUND(X3627/1.2,3)</f>
        <v>2985.8330000000001</v>
      </c>
      <c r="AB3627" s="23">
        <v>2985.8330000000001</v>
      </c>
      <c r="AC3627" s="190">
        <f>IFERROR(ROUND(AA3627/AB3627-1,2),"")</f>
        <v>0</v>
      </c>
      <c r="AD3627" s="25">
        <v>1.1599999999999999</v>
      </c>
      <c r="AE3627" s="25">
        <v>6.9699999999999996E-3</v>
      </c>
      <c r="AF3627" s="25">
        <v>0</v>
      </c>
      <c r="AG3627" s="25" t="s">
        <v>22</v>
      </c>
      <c r="AH3627" s="25">
        <v>0</v>
      </c>
      <c r="AI3627" s="25">
        <v>0</v>
      </c>
      <c r="AJ3627" s="25" t="s">
        <v>20</v>
      </c>
      <c r="AK3627" s="42" t="s">
        <v>19</v>
      </c>
      <c r="AL3627" s="25" t="s">
        <v>20</v>
      </c>
      <c r="AM3627" s="25">
        <v>1</v>
      </c>
      <c r="AN3627" s="25" t="s">
        <v>22</v>
      </c>
      <c r="AO3627" s="25" t="s">
        <v>22</v>
      </c>
      <c r="AP3627" s="25" t="s">
        <v>22</v>
      </c>
      <c r="AQ3627" s="25"/>
      <c r="AR3627" s="94"/>
      <c r="AS3627" s="157" t="s">
        <v>22</v>
      </c>
      <c r="AT3627" s="93">
        <v>42942</v>
      </c>
      <c r="AU3627" s="92" t="s">
        <v>22</v>
      </c>
      <c r="AV3627" s="91" t="s">
        <v>48</v>
      </c>
      <c r="AW3627" s="92" t="s">
        <v>48</v>
      </c>
      <c r="AX3627" s="92" t="s">
        <v>48</v>
      </c>
      <c r="AY3627" s="91" t="s">
        <v>152</v>
      </c>
      <c r="AZ3627" s="23"/>
      <c r="BA3627" s="25">
        <v>0</v>
      </c>
      <c r="BB3627" t="s">
        <v>48</v>
      </c>
      <c r="BC3627" t="e">
        <v>#N/A</v>
      </c>
      <c r="BD3627" t="e">
        <f>IF(Z3627=BC3627,"OK")</f>
        <v>#N/A</v>
      </c>
      <c r="BE3627">
        <v>1.1599999999999999</v>
      </c>
      <c r="BF3627">
        <v>6.9699999999999996E-3</v>
      </c>
      <c r="BG3627" t="s">
        <v>22</v>
      </c>
      <c r="BH3627" t="s">
        <v>22</v>
      </c>
      <c r="BI3627" t="s">
        <v>22</v>
      </c>
      <c r="BJ3627">
        <v>0</v>
      </c>
      <c r="BK3627">
        <v>0</v>
      </c>
      <c r="BN3627" s="183"/>
    </row>
    <row r="3628" spans="1:66" ht="25.5" x14ac:dyDescent="0.25">
      <c r="A3628" s="1"/>
      <c r="B3628" s="94">
        <v>3615</v>
      </c>
      <c r="C3628" s="43">
        <v>1052207</v>
      </c>
      <c r="D3628" s="25"/>
      <c r="E3628" s="27" t="s">
        <v>1880</v>
      </c>
      <c r="F3628" s="213" t="s">
        <v>21</v>
      </c>
      <c r="G3628" s="28"/>
      <c r="H3628" s="46" t="str">
        <f>IFERROR(IFERROR(IF(SEARCH("Usystems",$E3628)&gt;0,"Usystems"),IF(SEARCH("RIIFO",$E3628)&gt;0,"RIIFO","Uponor")),"Uponor")</f>
        <v>Uponor</v>
      </c>
      <c r="I3628" s="25" t="str">
        <f>IFERROR(MID($D3628,1,7)+0,"")</f>
        <v/>
      </c>
      <c r="J3628" s="25" t="str">
        <f>IFERROR(MID($D3628,10,7)+0,"")</f>
        <v/>
      </c>
      <c r="K3628" s="25" t="str">
        <f>IFERROR(MID($D3628,19,7)+0,"")</f>
        <v/>
      </c>
      <c r="L3628" s="25" t="str">
        <f>IFERROR(MID($D3628,28,7)+0,"")</f>
        <v/>
      </c>
      <c r="M3628" s="25" t="str">
        <f>IF(IFERROR(MID($Q3628,1,7)+0,"")&lt;1130000,IF(INDEX(C:C,MATCH(LEFT(Q3628,7)+0,I:I,0))&lt;1130000,"",INDEX(C:C,MATCH(LEFT(Q3628,7)+0,I:I,0))),IFERROR(MID($Q3628,1,7)+0,""))</f>
        <v/>
      </c>
      <c r="N3628" s="25" t="str">
        <f>IF(IFERROR(MID($Q3628,10,7)+0,"")&lt;1130000,"",IFERROR(MID($Q3628,10,7)+0,""))</f>
        <v/>
      </c>
      <c r="O3628" s="25" t="str">
        <f>IF(IFERROR(MID($Q3628,19,7)+0,"")&lt;1130000,"",IFERROR(MID($Q3628,19,7)+0,""))</f>
        <v/>
      </c>
      <c r="P3628" s="25" t="str">
        <f>IF(M3628="","",IF(N3628="",M3628,M3628&amp;", "&amp;N3628))</f>
        <v/>
      </c>
      <c r="Q3628" s="25"/>
      <c r="R3628" s="25"/>
      <c r="S3628" s="35" t="s">
        <v>104</v>
      </c>
      <c r="T3628" s="34" t="s">
        <v>36</v>
      </c>
      <c r="U3628" s="185">
        <v>4077</v>
      </c>
      <c r="V3628" s="188">
        <v>4077</v>
      </c>
      <c r="W3628" s="189">
        <v>4077</v>
      </c>
      <c r="X3628" s="31">
        <v>4077</v>
      </c>
      <c r="Y3628" s="90">
        <f>IFERROR(ROUND(X3628/W3628-1,2),"")</f>
        <v>0</v>
      </c>
      <c r="Z3628" s="31">
        <f>IF(OR(S3628="VLD MLC components",S3628="VLD MLC pipes",S3628="VLD PEX components",S3628="VLD PEX pipes",S3628="VLD PHC components",S3628="VLD PHC pipes",S3628="Controls VLD"),"По запросу",X3628)</f>
        <v>4077</v>
      </c>
      <c r="AA3628" s="63">
        <f>ROUND(X3628/1.2,3)</f>
        <v>3397.5</v>
      </c>
      <c r="AB3628" s="23">
        <v>3397.5</v>
      </c>
      <c r="AC3628" s="190">
        <f>IFERROR(ROUND(AA3628/AB3628-1,2),"")</f>
        <v>0</v>
      </c>
      <c r="AD3628" s="25">
        <v>1.56</v>
      </c>
      <c r="AE3628" s="25">
        <v>8.9999999999999993E-3</v>
      </c>
      <c r="AF3628" s="25">
        <v>0</v>
      </c>
      <c r="AG3628" s="25" t="s">
        <v>22</v>
      </c>
      <c r="AH3628" s="25">
        <v>0</v>
      </c>
      <c r="AI3628" s="25">
        <v>0</v>
      </c>
      <c r="AJ3628" s="25" t="s">
        <v>20</v>
      </c>
      <c r="AK3628" s="42" t="s">
        <v>19</v>
      </c>
      <c r="AL3628" s="25" t="s">
        <v>20</v>
      </c>
      <c r="AM3628" s="25">
        <v>1</v>
      </c>
      <c r="AN3628" s="25" t="s">
        <v>22</v>
      </c>
      <c r="AO3628" s="25" t="s">
        <v>22</v>
      </c>
      <c r="AP3628" s="25" t="s">
        <v>22</v>
      </c>
      <c r="AQ3628" s="25"/>
      <c r="AR3628" s="94"/>
      <c r="AS3628" s="157" t="s">
        <v>22</v>
      </c>
      <c r="AT3628" s="93">
        <v>42942</v>
      </c>
      <c r="AU3628" s="92" t="s">
        <v>22</v>
      </c>
      <c r="AV3628" s="91" t="s">
        <v>48</v>
      </c>
      <c r="AW3628" s="92" t="s">
        <v>48</v>
      </c>
      <c r="AX3628" s="92" t="s">
        <v>48</v>
      </c>
      <c r="AY3628" s="91" t="s">
        <v>152</v>
      </c>
      <c r="AZ3628" s="23"/>
      <c r="BA3628" s="25">
        <v>0</v>
      </c>
      <c r="BB3628" t="s">
        <v>48</v>
      </c>
      <c r="BC3628" t="e">
        <v>#N/A</v>
      </c>
      <c r="BD3628" t="e">
        <f>IF(Z3628=BC3628,"OK")</f>
        <v>#N/A</v>
      </c>
      <c r="BE3628">
        <v>1.56</v>
      </c>
      <c r="BF3628">
        <v>8.9999999999999993E-3</v>
      </c>
      <c r="BG3628" t="s">
        <v>22</v>
      </c>
      <c r="BH3628" t="s">
        <v>22</v>
      </c>
      <c r="BI3628" t="s">
        <v>22</v>
      </c>
      <c r="BJ3628">
        <v>0</v>
      </c>
      <c r="BK3628">
        <v>0</v>
      </c>
      <c r="BN3628" s="183"/>
    </row>
    <row r="3629" spans="1:66" ht="25.5" x14ac:dyDescent="0.25">
      <c r="A3629" s="1"/>
      <c r="B3629" s="94">
        <v>3616</v>
      </c>
      <c r="C3629" s="43">
        <v>1056667</v>
      </c>
      <c r="D3629" s="25"/>
      <c r="E3629" s="27" t="s">
        <v>1879</v>
      </c>
      <c r="F3629" s="213" t="s">
        <v>21</v>
      </c>
      <c r="G3629" s="28"/>
      <c r="H3629" s="46" t="str">
        <f>IFERROR(IFERROR(IF(SEARCH("Usystems",$E3629)&gt;0,"Usystems"),IF(SEARCH("RIIFO",$E3629)&gt;0,"RIIFO","Uponor")),"Uponor")</f>
        <v>Uponor</v>
      </c>
      <c r="I3629" s="25" t="str">
        <f>IFERROR(MID($D3629,1,7)+0,"")</f>
        <v/>
      </c>
      <c r="J3629" s="25" t="str">
        <f>IFERROR(MID($D3629,10,7)+0,"")</f>
        <v/>
      </c>
      <c r="K3629" s="25" t="str">
        <f>IFERROR(MID($D3629,19,7)+0,"")</f>
        <v/>
      </c>
      <c r="L3629" s="25" t="str">
        <f>IFERROR(MID($D3629,28,7)+0,"")</f>
        <v/>
      </c>
      <c r="M3629" s="25" t="str">
        <f>IF(IFERROR(MID($Q3629,1,7)+0,"")&lt;1130000,IF(INDEX(C:C,MATCH(LEFT(Q3629,7)+0,I:I,0))&lt;1130000,"",INDEX(C:C,MATCH(LEFT(Q3629,7)+0,I:I,0))),IFERROR(MID($Q3629,1,7)+0,""))</f>
        <v/>
      </c>
      <c r="N3629" s="25" t="str">
        <f>IF(IFERROR(MID($Q3629,10,7)+0,"")&lt;1130000,"",IFERROR(MID($Q3629,10,7)+0,""))</f>
        <v/>
      </c>
      <c r="O3629" s="25" t="str">
        <f>IF(IFERROR(MID($Q3629,19,7)+0,"")&lt;1130000,"",IFERROR(MID($Q3629,19,7)+0,""))</f>
        <v/>
      </c>
      <c r="P3629" s="25" t="str">
        <f>IF(M3629="","",IF(N3629="",M3629,M3629&amp;", "&amp;N3629))</f>
        <v/>
      </c>
      <c r="Q3629" s="25"/>
      <c r="R3629" s="25"/>
      <c r="S3629" s="35" t="s">
        <v>104</v>
      </c>
      <c r="T3629" s="34" t="s">
        <v>36</v>
      </c>
      <c r="U3629" s="185">
        <v>1009</v>
      </c>
      <c r="V3629" s="188">
        <v>1009</v>
      </c>
      <c r="W3629" s="189">
        <v>1009</v>
      </c>
      <c r="X3629" s="31">
        <v>1009</v>
      </c>
      <c r="Y3629" s="90">
        <f>IFERROR(ROUND(X3629/W3629-1,2),"")</f>
        <v>0</v>
      </c>
      <c r="Z3629" s="31">
        <f>IF(OR(S3629="VLD MLC components",S3629="VLD MLC pipes",S3629="VLD PEX components",S3629="VLD PEX pipes",S3629="VLD PHC components",S3629="VLD PHC pipes",S3629="Controls VLD"),"По запросу",X3629)</f>
        <v>1009</v>
      </c>
      <c r="AA3629" s="63">
        <f>ROUND(X3629/1.2,3)</f>
        <v>840.83299999999997</v>
      </c>
      <c r="AB3629" s="23">
        <v>840.83299999999997</v>
      </c>
      <c r="AC3629" s="190">
        <f>IFERROR(ROUND(AA3629/AB3629-1,2),"")</f>
        <v>0</v>
      </c>
      <c r="AD3629" s="25">
        <v>0.16</v>
      </c>
      <c r="AE3629" s="25">
        <v>3.0000000000000001E-3</v>
      </c>
      <c r="AF3629" s="25">
        <v>0</v>
      </c>
      <c r="AG3629" s="25" t="s">
        <v>22</v>
      </c>
      <c r="AH3629" s="25">
        <v>0</v>
      </c>
      <c r="AI3629" s="25">
        <v>0</v>
      </c>
      <c r="AJ3629" s="25" t="s">
        <v>20</v>
      </c>
      <c r="AK3629" s="42" t="s">
        <v>19</v>
      </c>
      <c r="AL3629" s="25" t="s">
        <v>20</v>
      </c>
      <c r="AM3629" s="25">
        <v>1</v>
      </c>
      <c r="AN3629" s="25" t="s">
        <v>22</v>
      </c>
      <c r="AO3629" s="25" t="s">
        <v>22</v>
      </c>
      <c r="AP3629" s="25" t="s">
        <v>22</v>
      </c>
      <c r="AQ3629" s="25"/>
      <c r="AR3629" s="94"/>
      <c r="AS3629" s="157" t="s">
        <v>22</v>
      </c>
      <c r="AT3629" s="93">
        <v>42942</v>
      </c>
      <c r="AU3629" s="92" t="s">
        <v>22</v>
      </c>
      <c r="AV3629" s="91" t="s">
        <v>48</v>
      </c>
      <c r="AW3629" s="92" t="s">
        <v>48</v>
      </c>
      <c r="AX3629" s="92" t="s">
        <v>48</v>
      </c>
      <c r="AY3629" s="91" t="s">
        <v>152</v>
      </c>
      <c r="AZ3629" s="23"/>
      <c r="BA3629" s="25">
        <v>0</v>
      </c>
      <c r="BB3629" t="s">
        <v>48</v>
      </c>
      <c r="BC3629" t="e">
        <v>#N/A</v>
      </c>
      <c r="BD3629" t="e">
        <f>IF(Z3629=BC3629,"OK")</f>
        <v>#N/A</v>
      </c>
      <c r="BE3629">
        <v>0.16</v>
      </c>
      <c r="BF3629">
        <v>3.0000000000000001E-3</v>
      </c>
      <c r="BG3629" t="s">
        <v>22</v>
      </c>
      <c r="BH3629" t="s">
        <v>22</v>
      </c>
      <c r="BI3629" t="s">
        <v>22</v>
      </c>
      <c r="BJ3629">
        <v>0</v>
      </c>
      <c r="BK3629">
        <v>0</v>
      </c>
      <c r="BN3629" s="183"/>
    </row>
    <row r="3630" spans="1:66" ht="25.5" x14ac:dyDescent="0.25">
      <c r="A3630" s="1"/>
      <c r="B3630" s="94">
        <v>3617</v>
      </c>
      <c r="C3630" s="43">
        <v>1052120</v>
      </c>
      <c r="D3630" s="25"/>
      <c r="E3630" s="27" t="s">
        <v>1878</v>
      </c>
      <c r="F3630" s="213" t="s">
        <v>21</v>
      </c>
      <c r="G3630" s="28"/>
      <c r="H3630" s="46" t="str">
        <f>IFERROR(IFERROR(IF(SEARCH("Usystems",$E3630)&gt;0,"Usystems"),IF(SEARCH("RIIFO",$E3630)&gt;0,"RIIFO","Uponor")),"Uponor")</f>
        <v>Uponor</v>
      </c>
      <c r="I3630" s="25" t="str">
        <f>IFERROR(MID($D3630,1,7)+0,"")</f>
        <v/>
      </c>
      <c r="J3630" s="25" t="str">
        <f>IFERROR(MID($D3630,10,7)+0,"")</f>
        <v/>
      </c>
      <c r="K3630" s="25" t="str">
        <f>IFERROR(MID($D3630,19,7)+0,"")</f>
        <v/>
      </c>
      <c r="L3630" s="25" t="str">
        <f>IFERROR(MID($D3630,28,7)+0,"")</f>
        <v/>
      </c>
      <c r="M3630" s="25" t="str">
        <f>IF(IFERROR(MID($Q3630,1,7)+0,"")&lt;1130000,IF(INDEX(C:C,MATCH(LEFT(Q3630,7)+0,I:I,0))&lt;1130000,"",INDEX(C:C,MATCH(LEFT(Q3630,7)+0,I:I,0))),IFERROR(MID($Q3630,1,7)+0,""))</f>
        <v/>
      </c>
      <c r="N3630" s="25" t="str">
        <f>IF(IFERROR(MID($Q3630,10,7)+0,"")&lt;1130000,"",IFERROR(MID($Q3630,10,7)+0,""))</f>
        <v/>
      </c>
      <c r="O3630" s="25" t="str">
        <f>IF(IFERROR(MID($Q3630,19,7)+0,"")&lt;1130000,"",IFERROR(MID($Q3630,19,7)+0,""))</f>
        <v/>
      </c>
      <c r="P3630" s="25" t="str">
        <f>IF(M3630="","",IF(N3630="",M3630,M3630&amp;", "&amp;N3630))</f>
        <v/>
      </c>
      <c r="Q3630" s="25"/>
      <c r="R3630" s="25"/>
      <c r="S3630" s="35" t="s">
        <v>104</v>
      </c>
      <c r="T3630" s="34" t="s">
        <v>36</v>
      </c>
      <c r="U3630" s="185">
        <v>1694</v>
      </c>
      <c r="V3630" s="188">
        <v>1694</v>
      </c>
      <c r="W3630" s="189">
        <v>1694</v>
      </c>
      <c r="X3630" s="31">
        <v>1694</v>
      </c>
      <c r="Y3630" s="90">
        <f>IFERROR(ROUND(X3630/W3630-1,2),"")</f>
        <v>0</v>
      </c>
      <c r="Z3630" s="31">
        <f>IF(OR(S3630="VLD MLC components",S3630="VLD MLC pipes",S3630="VLD PEX components",S3630="VLD PEX pipes",S3630="VLD PHC components",S3630="VLD PHC pipes",S3630="Controls VLD"),"По запросу",X3630)</f>
        <v>1694</v>
      </c>
      <c r="AA3630" s="63">
        <f>ROUND(X3630/1.2,3)</f>
        <v>1411.6669999999999</v>
      </c>
      <c r="AB3630" s="23">
        <v>1411.6669999999999</v>
      </c>
      <c r="AC3630" s="190">
        <f>IFERROR(ROUND(AA3630/AB3630-1,2),"")</f>
        <v>0</v>
      </c>
      <c r="AD3630" s="25">
        <v>0.36</v>
      </c>
      <c r="AE3630" s="25">
        <v>3.0000000000000001E-3</v>
      </c>
      <c r="AF3630" s="25">
        <v>0</v>
      </c>
      <c r="AG3630" s="25" t="s">
        <v>22</v>
      </c>
      <c r="AH3630" s="25">
        <v>0</v>
      </c>
      <c r="AI3630" s="25">
        <v>0</v>
      </c>
      <c r="AJ3630" s="25" t="s">
        <v>20</v>
      </c>
      <c r="AK3630" s="42" t="s">
        <v>19</v>
      </c>
      <c r="AL3630" s="25" t="s">
        <v>20</v>
      </c>
      <c r="AM3630" s="25">
        <v>1</v>
      </c>
      <c r="AN3630" s="25" t="s">
        <v>22</v>
      </c>
      <c r="AO3630" s="25" t="s">
        <v>22</v>
      </c>
      <c r="AP3630" s="25" t="s">
        <v>22</v>
      </c>
      <c r="AQ3630" s="25"/>
      <c r="AR3630" s="94"/>
      <c r="AS3630" s="157" t="s">
        <v>22</v>
      </c>
      <c r="AT3630" s="93">
        <v>42942</v>
      </c>
      <c r="AU3630" s="92" t="s">
        <v>22</v>
      </c>
      <c r="AV3630" s="91" t="s">
        <v>48</v>
      </c>
      <c r="AW3630" s="92" t="s">
        <v>48</v>
      </c>
      <c r="AX3630" s="92" t="s">
        <v>48</v>
      </c>
      <c r="AY3630" s="91" t="s">
        <v>152</v>
      </c>
      <c r="AZ3630" s="23"/>
      <c r="BA3630" s="25">
        <v>0</v>
      </c>
      <c r="BB3630" t="s">
        <v>48</v>
      </c>
      <c r="BC3630" t="e">
        <v>#N/A</v>
      </c>
      <c r="BD3630" t="e">
        <f>IF(Z3630=BC3630,"OK")</f>
        <v>#N/A</v>
      </c>
      <c r="BE3630">
        <v>0.36</v>
      </c>
      <c r="BF3630">
        <v>3.0000000000000001E-3</v>
      </c>
      <c r="BG3630" t="s">
        <v>22</v>
      </c>
      <c r="BH3630" t="s">
        <v>22</v>
      </c>
      <c r="BI3630" t="s">
        <v>22</v>
      </c>
      <c r="BJ3630">
        <v>0</v>
      </c>
      <c r="BK3630">
        <v>0</v>
      </c>
      <c r="BN3630" s="183"/>
    </row>
    <row r="3631" spans="1:66" ht="25.5" x14ac:dyDescent="0.25">
      <c r="A3631" s="1"/>
      <c r="B3631" s="94">
        <v>3618</v>
      </c>
      <c r="C3631" s="43">
        <v>1052121</v>
      </c>
      <c r="D3631" s="25"/>
      <c r="E3631" s="27" t="s">
        <v>1877</v>
      </c>
      <c r="F3631" s="213" t="s">
        <v>21</v>
      </c>
      <c r="G3631" s="28"/>
      <c r="H3631" s="46" t="str">
        <f>IFERROR(IFERROR(IF(SEARCH("Usystems",$E3631)&gt;0,"Usystems"),IF(SEARCH("RIIFO",$E3631)&gt;0,"RIIFO","Uponor")),"Uponor")</f>
        <v>Uponor</v>
      </c>
      <c r="I3631" s="25" t="str">
        <f>IFERROR(MID($D3631,1,7)+0,"")</f>
        <v/>
      </c>
      <c r="J3631" s="25" t="str">
        <f>IFERROR(MID($D3631,10,7)+0,"")</f>
        <v/>
      </c>
      <c r="K3631" s="25" t="str">
        <f>IFERROR(MID($D3631,19,7)+0,"")</f>
        <v/>
      </c>
      <c r="L3631" s="25" t="str">
        <f>IFERROR(MID($D3631,28,7)+0,"")</f>
        <v/>
      </c>
      <c r="M3631" s="25" t="str">
        <f>IF(IFERROR(MID($Q3631,1,7)+0,"")&lt;1130000,IF(INDEX(C:C,MATCH(LEFT(Q3631,7)+0,I:I,0))&lt;1130000,"",INDEX(C:C,MATCH(LEFT(Q3631,7)+0,I:I,0))),IFERROR(MID($Q3631,1,7)+0,""))</f>
        <v/>
      </c>
      <c r="N3631" s="25" t="str">
        <f>IF(IFERROR(MID($Q3631,10,7)+0,"")&lt;1130000,"",IFERROR(MID($Q3631,10,7)+0,""))</f>
        <v/>
      </c>
      <c r="O3631" s="25" t="str">
        <f>IF(IFERROR(MID($Q3631,19,7)+0,"")&lt;1130000,"",IFERROR(MID($Q3631,19,7)+0,""))</f>
        <v/>
      </c>
      <c r="P3631" s="25" t="str">
        <f>IF(M3631="","",IF(N3631="",M3631,M3631&amp;", "&amp;N3631))</f>
        <v/>
      </c>
      <c r="Q3631" s="25"/>
      <c r="R3631" s="25"/>
      <c r="S3631" s="35" t="s">
        <v>104</v>
      </c>
      <c r="T3631" s="34" t="s">
        <v>36</v>
      </c>
      <c r="U3631" s="185">
        <v>3115</v>
      </c>
      <c r="V3631" s="188">
        <v>3115</v>
      </c>
      <c r="W3631" s="189">
        <v>3115</v>
      </c>
      <c r="X3631" s="31">
        <v>3115</v>
      </c>
      <c r="Y3631" s="90">
        <f>IFERROR(ROUND(X3631/W3631-1,2),"")</f>
        <v>0</v>
      </c>
      <c r="Z3631" s="31">
        <f>IF(OR(S3631="VLD MLC components",S3631="VLD MLC pipes",S3631="VLD PEX components",S3631="VLD PEX pipes",S3631="VLD PHC components",S3631="VLD PHC pipes",S3631="Controls VLD"),"По запросу",X3631)</f>
        <v>3115</v>
      </c>
      <c r="AA3631" s="63">
        <f>ROUND(X3631/1.2,3)</f>
        <v>2595.8330000000001</v>
      </c>
      <c r="AB3631" s="23">
        <v>2595.8330000000001</v>
      </c>
      <c r="AC3631" s="190">
        <f>IFERROR(ROUND(AA3631/AB3631-1,2),"")</f>
        <v>0</v>
      </c>
      <c r="AD3631" s="25">
        <v>0.56000000000000005</v>
      </c>
      <c r="AE3631" s="25">
        <v>7.0000000000000001E-3</v>
      </c>
      <c r="AF3631" s="25">
        <v>0</v>
      </c>
      <c r="AG3631" s="25" t="s">
        <v>22</v>
      </c>
      <c r="AH3631" s="25">
        <v>0</v>
      </c>
      <c r="AI3631" s="25">
        <v>0</v>
      </c>
      <c r="AJ3631" s="25" t="s">
        <v>20</v>
      </c>
      <c r="AK3631" s="42" t="s">
        <v>19</v>
      </c>
      <c r="AL3631" s="25" t="s">
        <v>20</v>
      </c>
      <c r="AM3631" s="25">
        <v>1</v>
      </c>
      <c r="AN3631" s="25" t="s">
        <v>22</v>
      </c>
      <c r="AO3631" s="25" t="s">
        <v>22</v>
      </c>
      <c r="AP3631" s="25" t="s">
        <v>22</v>
      </c>
      <c r="AQ3631" s="25"/>
      <c r="AR3631" s="94"/>
      <c r="AS3631" s="157" t="s">
        <v>22</v>
      </c>
      <c r="AT3631" s="93">
        <v>42942</v>
      </c>
      <c r="AU3631" s="92" t="s">
        <v>22</v>
      </c>
      <c r="AV3631" s="91" t="s">
        <v>48</v>
      </c>
      <c r="AW3631" s="92" t="s">
        <v>48</v>
      </c>
      <c r="AX3631" s="92" t="s">
        <v>48</v>
      </c>
      <c r="AY3631" s="91" t="s">
        <v>152</v>
      </c>
      <c r="AZ3631" s="23"/>
      <c r="BA3631" s="25">
        <v>0</v>
      </c>
      <c r="BB3631" t="s">
        <v>48</v>
      </c>
      <c r="BC3631" t="e">
        <v>#N/A</v>
      </c>
      <c r="BD3631" t="e">
        <f>IF(Z3631=BC3631,"OK")</f>
        <v>#N/A</v>
      </c>
      <c r="BE3631">
        <v>0.56000000000000005</v>
      </c>
      <c r="BF3631">
        <v>7.0000000000000001E-3</v>
      </c>
      <c r="BG3631" t="s">
        <v>22</v>
      </c>
      <c r="BH3631" t="s">
        <v>22</v>
      </c>
      <c r="BI3631" t="s">
        <v>22</v>
      </c>
      <c r="BJ3631">
        <v>0</v>
      </c>
      <c r="BK3631">
        <v>0</v>
      </c>
      <c r="BN3631" s="183"/>
    </row>
    <row r="3632" spans="1:66" ht="25.5" x14ac:dyDescent="0.25">
      <c r="A3632" s="1"/>
      <c r="B3632" s="94">
        <v>3619</v>
      </c>
      <c r="C3632" s="43">
        <v>1052122</v>
      </c>
      <c r="D3632" s="25"/>
      <c r="E3632" s="27" t="s">
        <v>1876</v>
      </c>
      <c r="F3632" s="213" t="s">
        <v>21</v>
      </c>
      <c r="G3632" s="28"/>
      <c r="H3632" s="46" t="str">
        <f>IFERROR(IFERROR(IF(SEARCH("Usystems",$E3632)&gt;0,"Usystems"),IF(SEARCH("RIIFO",$E3632)&gt;0,"RIIFO","Uponor")),"Uponor")</f>
        <v>Uponor</v>
      </c>
      <c r="I3632" s="25" t="str">
        <f>IFERROR(MID($D3632,1,7)+0,"")</f>
        <v/>
      </c>
      <c r="J3632" s="25" t="str">
        <f>IFERROR(MID($D3632,10,7)+0,"")</f>
        <v/>
      </c>
      <c r="K3632" s="25" t="str">
        <f>IFERROR(MID($D3632,19,7)+0,"")</f>
        <v/>
      </c>
      <c r="L3632" s="25" t="str">
        <f>IFERROR(MID($D3632,28,7)+0,"")</f>
        <v/>
      </c>
      <c r="M3632" s="25" t="str">
        <f>IF(IFERROR(MID($Q3632,1,7)+0,"")&lt;1130000,IF(INDEX(C:C,MATCH(LEFT(Q3632,7)+0,I:I,0))&lt;1130000,"",INDEX(C:C,MATCH(LEFT(Q3632,7)+0,I:I,0))),IFERROR(MID($Q3632,1,7)+0,""))</f>
        <v/>
      </c>
      <c r="N3632" s="25" t="str">
        <f>IF(IFERROR(MID($Q3632,10,7)+0,"")&lt;1130000,"",IFERROR(MID($Q3632,10,7)+0,""))</f>
        <v/>
      </c>
      <c r="O3632" s="25" t="str">
        <f>IF(IFERROR(MID($Q3632,19,7)+0,"")&lt;1130000,"",IFERROR(MID($Q3632,19,7)+0,""))</f>
        <v/>
      </c>
      <c r="P3632" s="25" t="str">
        <f>IF(M3632="","",IF(N3632="",M3632,M3632&amp;", "&amp;N3632))</f>
        <v/>
      </c>
      <c r="Q3632" s="25"/>
      <c r="R3632" s="25"/>
      <c r="S3632" s="35" t="s">
        <v>104</v>
      </c>
      <c r="T3632" s="34" t="s">
        <v>36</v>
      </c>
      <c r="U3632" s="185">
        <v>3199</v>
      </c>
      <c r="V3632" s="188">
        <v>3199</v>
      </c>
      <c r="W3632" s="189">
        <v>3199</v>
      </c>
      <c r="X3632" s="31">
        <v>3199</v>
      </c>
      <c r="Y3632" s="90">
        <f>IFERROR(ROUND(X3632/W3632-1,2),"")</f>
        <v>0</v>
      </c>
      <c r="Z3632" s="31">
        <f>IF(OR(S3632="VLD MLC components",S3632="VLD MLC pipes",S3632="VLD PEX components",S3632="VLD PEX pipes",S3632="VLD PHC components",S3632="VLD PHC pipes",S3632="Controls VLD"),"По запросу",X3632)</f>
        <v>3199</v>
      </c>
      <c r="AA3632" s="63">
        <f>ROUND(X3632/1.2,3)</f>
        <v>2665.8330000000001</v>
      </c>
      <c r="AB3632" s="23">
        <v>2665.8330000000001</v>
      </c>
      <c r="AC3632" s="190">
        <f>IFERROR(ROUND(AA3632/AB3632-1,2),"")</f>
        <v>0</v>
      </c>
      <c r="AD3632" s="25">
        <v>0.82</v>
      </c>
      <c r="AE3632" s="25">
        <v>1.2999999999999999E-2</v>
      </c>
      <c r="AF3632" s="25">
        <v>0</v>
      </c>
      <c r="AG3632" s="25" t="s">
        <v>22</v>
      </c>
      <c r="AH3632" s="25">
        <v>0</v>
      </c>
      <c r="AI3632" s="25">
        <v>0</v>
      </c>
      <c r="AJ3632" s="25" t="s">
        <v>20</v>
      </c>
      <c r="AK3632" s="42" t="s">
        <v>19</v>
      </c>
      <c r="AL3632" s="25" t="s">
        <v>20</v>
      </c>
      <c r="AM3632" s="25">
        <v>1</v>
      </c>
      <c r="AN3632" s="25" t="s">
        <v>22</v>
      </c>
      <c r="AO3632" s="25" t="s">
        <v>22</v>
      </c>
      <c r="AP3632" s="25" t="s">
        <v>22</v>
      </c>
      <c r="AQ3632" s="25"/>
      <c r="AR3632" s="94"/>
      <c r="AS3632" s="157" t="s">
        <v>22</v>
      </c>
      <c r="AT3632" s="93">
        <v>42942</v>
      </c>
      <c r="AU3632" s="92" t="s">
        <v>22</v>
      </c>
      <c r="AV3632" s="91" t="s">
        <v>48</v>
      </c>
      <c r="AW3632" s="92" t="s">
        <v>48</v>
      </c>
      <c r="AX3632" s="92" t="s">
        <v>48</v>
      </c>
      <c r="AY3632" s="91" t="s">
        <v>152</v>
      </c>
      <c r="AZ3632" s="23"/>
      <c r="BA3632" s="25">
        <v>0</v>
      </c>
      <c r="BB3632" t="s">
        <v>48</v>
      </c>
      <c r="BC3632" t="e">
        <v>#N/A</v>
      </c>
      <c r="BD3632" t="e">
        <f>IF(Z3632=BC3632,"OK")</f>
        <v>#N/A</v>
      </c>
      <c r="BE3632">
        <v>0.82</v>
      </c>
      <c r="BF3632">
        <v>1.2999999999999999E-2</v>
      </c>
      <c r="BG3632" t="s">
        <v>22</v>
      </c>
      <c r="BH3632" t="s">
        <v>22</v>
      </c>
      <c r="BI3632" t="s">
        <v>22</v>
      </c>
      <c r="BJ3632">
        <v>0</v>
      </c>
      <c r="BK3632">
        <v>0</v>
      </c>
      <c r="BN3632" s="183"/>
    </row>
    <row r="3633" spans="1:66" ht="25.5" x14ac:dyDescent="0.25">
      <c r="A3633" s="1"/>
      <c r="B3633" s="94">
        <v>3620</v>
      </c>
      <c r="C3633" s="43">
        <v>1068651</v>
      </c>
      <c r="D3633" s="25"/>
      <c r="E3633" s="27" t="s">
        <v>1875</v>
      </c>
      <c r="F3633" s="213" t="s">
        <v>21</v>
      </c>
      <c r="G3633" s="28"/>
      <c r="H3633" s="46" t="str">
        <f>IFERROR(IFERROR(IF(SEARCH("Usystems",$E3633)&gt;0,"Usystems"),IF(SEARCH("RIIFO",$E3633)&gt;0,"RIIFO","Uponor")),"Uponor")</f>
        <v>Uponor</v>
      </c>
      <c r="I3633" s="25" t="str">
        <f>IFERROR(MID($D3633,1,7)+0,"")</f>
        <v/>
      </c>
      <c r="J3633" s="25" t="str">
        <f>IFERROR(MID($D3633,10,7)+0,"")</f>
        <v/>
      </c>
      <c r="K3633" s="25" t="str">
        <f>IFERROR(MID($D3633,19,7)+0,"")</f>
        <v/>
      </c>
      <c r="L3633" s="25" t="str">
        <f>IFERROR(MID($D3633,28,7)+0,"")</f>
        <v/>
      </c>
      <c r="M3633" s="25" t="str">
        <f>IF(IFERROR(MID($Q3633,1,7)+0,"")&lt;1130000,IF(INDEX(C:C,MATCH(LEFT(Q3633,7)+0,I:I,0))&lt;1130000,"",INDEX(C:C,MATCH(LEFT(Q3633,7)+0,I:I,0))),IFERROR(MID($Q3633,1,7)+0,""))</f>
        <v/>
      </c>
      <c r="N3633" s="25" t="str">
        <f>IF(IFERROR(MID($Q3633,10,7)+0,"")&lt;1130000,"",IFERROR(MID($Q3633,10,7)+0,""))</f>
        <v/>
      </c>
      <c r="O3633" s="25" t="str">
        <f>IF(IFERROR(MID($Q3633,19,7)+0,"")&lt;1130000,"",IFERROR(MID($Q3633,19,7)+0,""))</f>
        <v/>
      </c>
      <c r="P3633" s="25" t="str">
        <f>IF(M3633="","",IF(N3633="",M3633,M3633&amp;", "&amp;N3633))</f>
        <v/>
      </c>
      <c r="Q3633" s="25"/>
      <c r="R3633" s="25"/>
      <c r="S3633" s="35" t="s">
        <v>104</v>
      </c>
      <c r="T3633" s="34" t="s">
        <v>36</v>
      </c>
      <c r="U3633" s="185">
        <v>1485</v>
      </c>
      <c r="V3633" s="188">
        <v>1485</v>
      </c>
      <c r="W3633" s="189">
        <v>1485</v>
      </c>
      <c r="X3633" s="31">
        <v>1485</v>
      </c>
      <c r="Y3633" s="90">
        <f>IFERROR(ROUND(X3633/W3633-1,2),"")</f>
        <v>0</v>
      </c>
      <c r="Z3633" s="31">
        <f>IF(OR(S3633="VLD MLC components",S3633="VLD MLC pipes",S3633="VLD PEX components",S3633="VLD PEX pipes",S3633="VLD PHC components",S3633="VLD PHC pipes",S3633="Controls VLD"),"По запросу",X3633)</f>
        <v>1485</v>
      </c>
      <c r="AA3633" s="63">
        <f>ROUND(X3633/1.2,3)</f>
        <v>1237.5</v>
      </c>
      <c r="AB3633" s="23">
        <v>1237.5</v>
      </c>
      <c r="AC3633" s="190">
        <f>IFERROR(ROUND(AA3633/AB3633-1,2),"")</f>
        <v>0</v>
      </c>
      <c r="AD3633" s="25">
        <v>0.24</v>
      </c>
      <c r="AE3633" s="25">
        <v>2.0000000000000001E-4</v>
      </c>
      <c r="AF3633" s="25">
        <v>0</v>
      </c>
      <c r="AG3633" s="25" t="s">
        <v>22</v>
      </c>
      <c r="AH3633" s="25">
        <v>0</v>
      </c>
      <c r="AI3633" s="25">
        <v>0</v>
      </c>
      <c r="AJ3633" s="25" t="s">
        <v>20</v>
      </c>
      <c r="AK3633" s="42" t="s">
        <v>19</v>
      </c>
      <c r="AL3633" s="25" t="s">
        <v>20</v>
      </c>
      <c r="AM3633" s="25">
        <v>1</v>
      </c>
      <c r="AN3633" s="25" t="s">
        <v>22</v>
      </c>
      <c r="AO3633" s="25" t="s">
        <v>22</v>
      </c>
      <c r="AP3633" s="25" t="s">
        <v>22</v>
      </c>
      <c r="AQ3633" s="25"/>
      <c r="AR3633" s="94"/>
      <c r="AS3633" s="157" t="s">
        <v>22</v>
      </c>
      <c r="AT3633" s="93">
        <v>42942</v>
      </c>
      <c r="AU3633" s="92" t="s">
        <v>22</v>
      </c>
      <c r="AV3633" s="91" t="s">
        <v>48</v>
      </c>
      <c r="AW3633" s="92" t="s">
        <v>48</v>
      </c>
      <c r="AX3633" s="92" t="s">
        <v>48</v>
      </c>
      <c r="AY3633" s="91" t="s">
        <v>152</v>
      </c>
      <c r="AZ3633" s="23"/>
      <c r="BA3633" s="25">
        <v>0</v>
      </c>
      <c r="BB3633" t="s">
        <v>48</v>
      </c>
      <c r="BC3633" t="e">
        <v>#N/A</v>
      </c>
      <c r="BD3633" t="e">
        <f>IF(Z3633=BC3633,"OK")</f>
        <v>#N/A</v>
      </c>
      <c r="BE3633">
        <v>0.24</v>
      </c>
      <c r="BF3633">
        <v>2.0000000000000001E-4</v>
      </c>
      <c r="BG3633" t="s">
        <v>22</v>
      </c>
      <c r="BH3633" t="s">
        <v>22</v>
      </c>
      <c r="BI3633" t="s">
        <v>22</v>
      </c>
      <c r="BJ3633">
        <v>0</v>
      </c>
      <c r="BK3633">
        <v>0</v>
      </c>
      <c r="BN3633" s="183"/>
    </row>
    <row r="3634" spans="1:66" ht="25.5" x14ac:dyDescent="0.25">
      <c r="A3634" s="1"/>
      <c r="B3634" s="94">
        <v>3621</v>
      </c>
      <c r="C3634" s="43">
        <v>1068652</v>
      </c>
      <c r="D3634" s="25"/>
      <c r="E3634" s="27" t="s">
        <v>1874</v>
      </c>
      <c r="F3634" s="213" t="s">
        <v>21</v>
      </c>
      <c r="G3634" s="28"/>
      <c r="H3634" s="46" t="str">
        <f>IFERROR(IFERROR(IF(SEARCH("Usystems",$E3634)&gt;0,"Usystems"),IF(SEARCH("RIIFO",$E3634)&gt;0,"RIIFO","Uponor")),"Uponor")</f>
        <v>Uponor</v>
      </c>
      <c r="I3634" s="25" t="str">
        <f>IFERROR(MID($D3634,1,7)+0,"")</f>
        <v/>
      </c>
      <c r="J3634" s="25" t="str">
        <f>IFERROR(MID($D3634,10,7)+0,"")</f>
        <v/>
      </c>
      <c r="K3634" s="25" t="str">
        <f>IFERROR(MID($D3634,19,7)+0,"")</f>
        <v/>
      </c>
      <c r="L3634" s="25" t="str">
        <f>IFERROR(MID($D3634,28,7)+0,"")</f>
        <v/>
      </c>
      <c r="M3634" s="25" t="str">
        <f>IF(IFERROR(MID($Q3634,1,7)+0,"")&lt;1130000,IF(INDEX(C:C,MATCH(LEFT(Q3634,7)+0,I:I,0))&lt;1130000,"",INDEX(C:C,MATCH(LEFT(Q3634,7)+0,I:I,0))),IFERROR(MID($Q3634,1,7)+0,""))</f>
        <v/>
      </c>
      <c r="N3634" s="25" t="str">
        <f>IF(IFERROR(MID($Q3634,10,7)+0,"")&lt;1130000,"",IFERROR(MID($Q3634,10,7)+0,""))</f>
        <v/>
      </c>
      <c r="O3634" s="25" t="str">
        <f>IF(IFERROR(MID($Q3634,19,7)+0,"")&lt;1130000,"",IFERROR(MID($Q3634,19,7)+0,""))</f>
        <v/>
      </c>
      <c r="P3634" s="25" t="str">
        <f>IF(M3634="","",IF(N3634="",M3634,M3634&amp;", "&amp;N3634))</f>
        <v/>
      </c>
      <c r="Q3634" s="25"/>
      <c r="R3634" s="25"/>
      <c r="S3634" s="35" t="s">
        <v>104</v>
      </c>
      <c r="T3634" s="34" t="s">
        <v>36</v>
      </c>
      <c r="U3634" s="185">
        <v>1651</v>
      </c>
      <c r="V3634" s="188">
        <v>1651</v>
      </c>
      <c r="W3634" s="189">
        <v>1651</v>
      </c>
      <c r="X3634" s="31">
        <v>1651</v>
      </c>
      <c r="Y3634" s="90">
        <f>IFERROR(ROUND(X3634/W3634-1,2),"")</f>
        <v>0</v>
      </c>
      <c r="Z3634" s="31">
        <f>IF(OR(S3634="VLD MLC components",S3634="VLD MLC pipes",S3634="VLD PEX components",S3634="VLD PEX pipes",S3634="VLD PHC components",S3634="VLD PHC pipes",S3634="Controls VLD"),"По запросу",X3634)</f>
        <v>1651</v>
      </c>
      <c r="AA3634" s="63">
        <f>ROUND(X3634/1.2,3)</f>
        <v>1375.8330000000001</v>
      </c>
      <c r="AB3634" s="23">
        <v>1375.8330000000001</v>
      </c>
      <c r="AC3634" s="190">
        <f>IFERROR(ROUND(AA3634/AB3634-1,2),"")</f>
        <v>0</v>
      </c>
      <c r="AD3634" s="25">
        <v>0.32</v>
      </c>
      <c r="AE3634" s="25">
        <v>2.9999999999999997E-4</v>
      </c>
      <c r="AF3634" s="25">
        <v>0</v>
      </c>
      <c r="AG3634" s="25" t="s">
        <v>22</v>
      </c>
      <c r="AH3634" s="25">
        <v>0</v>
      </c>
      <c r="AI3634" s="25">
        <v>0</v>
      </c>
      <c r="AJ3634" s="25" t="s">
        <v>20</v>
      </c>
      <c r="AK3634" s="42" t="s">
        <v>19</v>
      </c>
      <c r="AL3634" s="25" t="s">
        <v>20</v>
      </c>
      <c r="AM3634" s="25">
        <v>1</v>
      </c>
      <c r="AN3634" s="25" t="s">
        <v>22</v>
      </c>
      <c r="AO3634" s="25" t="s">
        <v>22</v>
      </c>
      <c r="AP3634" s="25" t="s">
        <v>22</v>
      </c>
      <c r="AQ3634" s="25"/>
      <c r="AR3634" s="94"/>
      <c r="AS3634" s="157" t="s">
        <v>22</v>
      </c>
      <c r="AT3634" s="93">
        <v>42942</v>
      </c>
      <c r="AU3634" s="92" t="s">
        <v>22</v>
      </c>
      <c r="AV3634" s="91" t="s">
        <v>48</v>
      </c>
      <c r="AW3634" s="92" t="s">
        <v>48</v>
      </c>
      <c r="AX3634" s="92" t="s">
        <v>48</v>
      </c>
      <c r="AY3634" s="91" t="s">
        <v>152</v>
      </c>
      <c r="AZ3634" s="23"/>
      <c r="BA3634" s="25">
        <v>0</v>
      </c>
      <c r="BB3634" t="s">
        <v>48</v>
      </c>
      <c r="BC3634" t="e">
        <v>#N/A</v>
      </c>
      <c r="BD3634" t="e">
        <f>IF(Z3634=BC3634,"OK")</f>
        <v>#N/A</v>
      </c>
      <c r="BE3634">
        <v>0.32</v>
      </c>
      <c r="BF3634">
        <v>2.9999999999999997E-4</v>
      </c>
      <c r="BG3634" t="s">
        <v>22</v>
      </c>
      <c r="BH3634" t="s">
        <v>22</v>
      </c>
      <c r="BI3634" t="s">
        <v>22</v>
      </c>
      <c r="BJ3634">
        <v>0</v>
      </c>
      <c r="BK3634">
        <v>0</v>
      </c>
      <c r="BN3634" s="183"/>
    </row>
    <row r="3635" spans="1:66" ht="25.5" x14ac:dyDescent="0.25">
      <c r="A3635" s="1"/>
      <c r="B3635" s="94">
        <v>3622</v>
      </c>
      <c r="C3635" s="43">
        <v>1068653</v>
      </c>
      <c r="D3635" s="25"/>
      <c r="E3635" s="27" t="s">
        <v>1873</v>
      </c>
      <c r="F3635" s="213" t="s">
        <v>21</v>
      </c>
      <c r="G3635" s="28"/>
      <c r="H3635" s="46" t="str">
        <f>IFERROR(IFERROR(IF(SEARCH("Usystems",$E3635)&gt;0,"Usystems"),IF(SEARCH("RIIFO",$E3635)&gt;0,"RIIFO","Uponor")),"Uponor")</f>
        <v>Uponor</v>
      </c>
      <c r="I3635" s="25" t="str">
        <f>IFERROR(MID($D3635,1,7)+0,"")</f>
        <v/>
      </c>
      <c r="J3635" s="25" t="str">
        <f>IFERROR(MID($D3635,10,7)+0,"")</f>
        <v/>
      </c>
      <c r="K3635" s="25" t="str">
        <f>IFERROR(MID($D3635,19,7)+0,"")</f>
        <v/>
      </c>
      <c r="L3635" s="25" t="str">
        <f>IFERROR(MID($D3635,28,7)+0,"")</f>
        <v/>
      </c>
      <c r="M3635" s="25" t="str">
        <f>IF(IFERROR(MID($Q3635,1,7)+0,"")&lt;1130000,IF(INDEX(C:C,MATCH(LEFT(Q3635,7)+0,I:I,0))&lt;1130000,"",INDEX(C:C,MATCH(LEFT(Q3635,7)+0,I:I,0))),IFERROR(MID($Q3635,1,7)+0,""))</f>
        <v/>
      </c>
      <c r="N3635" s="25" t="str">
        <f>IF(IFERROR(MID($Q3635,10,7)+0,"")&lt;1130000,"",IFERROR(MID($Q3635,10,7)+0,""))</f>
        <v/>
      </c>
      <c r="O3635" s="25" t="str">
        <f>IF(IFERROR(MID($Q3635,19,7)+0,"")&lt;1130000,"",IFERROR(MID($Q3635,19,7)+0,""))</f>
        <v/>
      </c>
      <c r="P3635" s="25" t="str">
        <f>IF(M3635="","",IF(N3635="",M3635,M3635&amp;", "&amp;N3635))</f>
        <v/>
      </c>
      <c r="Q3635" s="25"/>
      <c r="R3635" s="25"/>
      <c r="S3635" s="35" t="s">
        <v>104</v>
      </c>
      <c r="T3635" s="34" t="s">
        <v>36</v>
      </c>
      <c r="U3635" s="185">
        <v>1773</v>
      </c>
      <c r="V3635" s="188">
        <v>1773</v>
      </c>
      <c r="W3635" s="189">
        <v>1773</v>
      </c>
      <c r="X3635" s="31">
        <v>1773</v>
      </c>
      <c r="Y3635" s="90">
        <f>IFERROR(ROUND(X3635/W3635-1,2),"")</f>
        <v>0</v>
      </c>
      <c r="Z3635" s="31">
        <f>IF(OR(S3635="VLD MLC components",S3635="VLD MLC pipes",S3635="VLD PEX components",S3635="VLD PEX pipes",S3635="VLD PHC components",S3635="VLD PHC pipes",S3635="Controls VLD"),"По запросу",X3635)</f>
        <v>1773</v>
      </c>
      <c r="AA3635" s="63">
        <f>ROUND(X3635/1.2,3)</f>
        <v>1477.5</v>
      </c>
      <c r="AB3635" s="23">
        <v>1477.5</v>
      </c>
      <c r="AC3635" s="190">
        <f>IFERROR(ROUND(AA3635/AB3635-1,2),"")</f>
        <v>0</v>
      </c>
      <c r="AD3635" s="25">
        <v>0.42</v>
      </c>
      <c r="AE3635" s="25">
        <v>2.9999999999999997E-4</v>
      </c>
      <c r="AF3635" s="25">
        <v>0</v>
      </c>
      <c r="AG3635" s="25" t="s">
        <v>22</v>
      </c>
      <c r="AH3635" s="25">
        <v>0</v>
      </c>
      <c r="AI3635" s="25">
        <v>0</v>
      </c>
      <c r="AJ3635" s="25" t="s">
        <v>20</v>
      </c>
      <c r="AK3635" s="42" t="s">
        <v>19</v>
      </c>
      <c r="AL3635" s="25" t="s">
        <v>20</v>
      </c>
      <c r="AM3635" s="25">
        <v>1</v>
      </c>
      <c r="AN3635" s="25" t="s">
        <v>22</v>
      </c>
      <c r="AO3635" s="25" t="s">
        <v>22</v>
      </c>
      <c r="AP3635" s="25" t="s">
        <v>22</v>
      </c>
      <c r="AQ3635" s="25"/>
      <c r="AR3635" s="94"/>
      <c r="AS3635" s="157" t="s">
        <v>22</v>
      </c>
      <c r="AT3635" s="93">
        <v>42942</v>
      </c>
      <c r="AU3635" s="92" t="s">
        <v>22</v>
      </c>
      <c r="AV3635" s="91" t="s">
        <v>48</v>
      </c>
      <c r="AW3635" s="92" t="s">
        <v>48</v>
      </c>
      <c r="AX3635" s="92" t="s">
        <v>48</v>
      </c>
      <c r="AY3635" s="91" t="s">
        <v>152</v>
      </c>
      <c r="AZ3635" s="23"/>
      <c r="BA3635" s="25">
        <v>0</v>
      </c>
      <c r="BB3635" t="s">
        <v>48</v>
      </c>
      <c r="BC3635" t="e">
        <v>#N/A</v>
      </c>
      <c r="BD3635" t="e">
        <f>IF(Z3635=BC3635,"OK")</f>
        <v>#N/A</v>
      </c>
      <c r="BE3635">
        <v>0.42</v>
      </c>
      <c r="BF3635">
        <v>2.9999999999999997E-4</v>
      </c>
      <c r="BG3635" t="s">
        <v>22</v>
      </c>
      <c r="BH3635" t="s">
        <v>22</v>
      </c>
      <c r="BI3635" t="s">
        <v>22</v>
      </c>
      <c r="BJ3635">
        <v>0</v>
      </c>
      <c r="BK3635">
        <v>0</v>
      </c>
      <c r="BN3635" s="183"/>
    </row>
    <row r="3636" spans="1:66" ht="25.5" x14ac:dyDescent="0.25">
      <c r="A3636" s="1"/>
      <c r="B3636" s="94">
        <v>3623</v>
      </c>
      <c r="C3636" s="43">
        <v>1068654</v>
      </c>
      <c r="D3636" s="25"/>
      <c r="E3636" s="27" t="s">
        <v>1872</v>
      </c>
      <c r="F3636" s="213" t="s">
        <v>21</v>
      </c>
      <c r="G3636" s="28"/>
      <c r="H3636" s="46" t="str">
        <f>IFERROR(IFERROR(IF(SEARCH("Usystems",$E3636)&gt;0,"Usystems"),IF(SEARCH("RIIFO",$E3636)&gt;0,"RIIFO","Uponor")),"Uponor")</f>
        <v>Uponor</v>
      </c>
      <c r="I3636" s="25" t="str">
        <f>IFERROR(MID($D3636,1,7)+0,"")</f>
        <v/>
      </c>
      <c r="J3636" s="25" t="str">
        <f>IFERROR(MID($D3636,10,7)+0,"")</f>
        <v/>
      </c>
      <c r="K3636" s="25" t="str">
        <f>IFERROR(MID($D3636,19,7)+0,"")</f>
        <v/>
      </c>
      <c r="L3636" s="25" t="str">
        <f>IFERROR(MID($D3636,28,7)+0,"")</f>
        <v/>
      </c>
      <c r="M3636" s="25" t="str">
        <f>IF(IFERROR(MID($Q3636,1,7)+0,"")&lt;1130000,IF(INDEX(C:C,MATCH(LEFT(Q3636,7)+0,I:I,0))&lt;1130000,"",INDEX(C:C,MATCH(LEFT(Q3636,7)+0,I:I,0))),IFERROR(MID($Q3636,1,7)+0,""))</f>
        <v/>
      </c>
      <c r="N3636" s="25" t="str">
        <f>IF(IFERROR(MID($Q3636,10,7)+0,"")&lt;1130000,"",IFERROR(MID($Q3636,10,7)+0,""))</f>
        <v/>
      </c>
      <c r="O3636" s="25" t="str">
        <f>IF(IFERROR(MID($Q3636,19,7)+0,"")&lt;1130000,"",IFERROR(MID($Q3636,19,7)+0,""))</f>
        <v/>
      </c>
      <c r="P3636" s="25" t="str">
        <f>IF(M3636="","",IF(N3636="",M3636,M3636&amp;", "&amp;N3636))</f>
        <v/>
      </c>
      <c r="Q3636" s="25"/>
      <c r="R3636" s="25"/>
      <c r="S3636" s="35" t="s">
        <v>104</v>
      </c>
      <c r="T3636" s="34" t="s">
        <v>36</v>
      </c>
      <c r="U3636" s="185">
        <v>2125</v>
      </c>
      <c r="V3636" s="188">
        <v>2125</v>
      </c>
      <c r="W3636" s="189">
        <v>2125</v>
      </c>
      <c r="X3636" s="31">
        <v>2125</v>
      </c>
      <c r="Y3636" s="90">
        <f>IFERROR(ROUND(X3636/W3636-1,2),"")</f>
        <v>0</v>
      </c>
      <c r="Z3636" s="31">
        <f>IF(OR(S3636="VLD MLC components",S3636="VLD MLC pipes",S3636="VLD PEX components",S3636="VLD PEX pipes",S3636="VLD PHC components",S3636="VLD PHC pipes",S3636="Controls VLD"),"По запросу",X3636)</f>
        <v>2125</v>
      </c>
      <c r="AA3636" s="63">
        <f>ROUND(X3636/1.2,3)</f>
        <v>1770.8330000000001</v>
      </c>
      <c r="AB3636" s="23">
        <v>1770.8330000000001</v>
      </c>
      <c r="AC3636" s="190">
        <f>IFERROR(ROUND(AA3636/AB3636-1,2),"")</f>
        <v>0</v>
      </c>
      <c r="AD3636" s="25">
        <v>0.64</v>
      </c>
      <c r="AE3636" s="25">
        <v>2.9999999999999997E-4</v>
      </c>
      <c r="AF3636" s="25">
        <v>0</v>
      </c>
      <c r="AG3636" s="25" t="s">
        <v>22</v>
      </c>
      <c r="AH3636" s="25">
        <v>0</v>
      </c>
      <c r="AI3636" s="25">
        <v>0</v>
      </c>
      <c r="AJ3636" s="25" t="s">
        <v>20</v>
      </c>
      <c r="AK3636" s="42" t="s">
        <v>19</v>
      </c>
      <c r="AL3636" s="25" t="s">
        <v>20</v>
      </c>
      <c r="AM3636" s="25">
        <v>1</v>
      </c>
      <c r="AN3636" s="25" t="s">
        <v>22</v>
      </c>
      <c r="AO3636" s="25" t="s">
        <v>22</v>
      </c>
      <c r="AP3636" s="25" t="s">
        <v>22</v>
      </c>
      <c r="AQ3636" s="25"/>
      <c r="AR3636" s="94"/>
      <c r="AS3636" s="157" t="s">
        <v>22</v>
      </c>
      <c r="AT3636" s="93">
        <v>42942</v>
      </c>
      <c r="AU3636" s="92" t="s">
        <v>22</v>
      </c>
      <c r="AV3636" s="91" t="s">
        <v>48</v>
      </c>
      <c r="AW3636" s="92" t="s">
        <v>48</v>
      </c>
      <c r="AX3636" s="92" t="s">
        <v>48</v>
      </c>
      <c r="AY3636" s="91" t="s">
        <v>152</v>
      </c>
      <c r="AZ3636" s="23"/>
      <c r="BA3636" s="25">
        <v>0</v>
      </c>
      <c r="BB3636" t="s">
        <v>48</v>
      </c>
      <c r="BC3636" t="e">
        <v>#N/A</v>
      </c>
      <c r="BD3636" t="e">
        <f>IF(Z3636=BC3636,"OK")</f>
        <v>#N/A</v>
      </c>
      <c r="BE3636">
        <v>0.64</v>
      </c>
      <c r="BF3636">
        <v>2.9999999999999997E-4</v>
      </c>
      <c r="BG3636" t="s">
        <v>22</v>
      </c>
      <c r="BH3636" t="s">
        <v>22</v>
      </c>
      <c r="BI3636" t="s">
        <v>22</v>
      </c>
      <c r="BJ3636">
        <v>0</v>
      </c>
      <c r="BK3636">
        <v>0</v>
      </c>
      <c r="BN3636" s="183"/>
    </row>
    <row r="3637" spans="1:66" ht="25.5" x14ac:dyDescent="0.25">
      <c r="A3637" s="1"/>
      <c r="B3637" s="94">
        <v>3624</v>
      </c>
      <c r="C3637" s="43">
        <v>1053778</v>
      </c>
      <c r="D3637" s="25"/>
      <c r="E3637" s="27" t="s">
        <v>1871</v>
      </c>
      <c r="F3637" s="213" t="s">
        <v>21</v>
      </c>
      <c r="G3637" s="28"/>
      <c r="H3637" s="46" t="str">
        <f>IFERROR(IFERROR(IF(SEARCH("Usystems",$E3637)&gt;0,"Usystems"),IF(SEARCH("RIIFO",$E3637)&gt;0,"RIIFO","Uponor")),"Uponor")</f>
        <v>Uponor</v>
      </c>
      <c r="I3637" s="25" t="str">
        <f>IFERROR(MID($D3637,1,7)+0,"")</f>
        <v/>
      </c>
      <c r="J3637" s="25" t="str">
        <f>IFERROR(MID($D3637,10,7)+0,"")</f>
        <v/>
      </c>
      <c r="K3637" s="25" t="str">
        <f>IFERROR(MID($D3637,19,7)+0,"")</f>
        <v/>
      </c>
      <c r="L3637" s="25" t="str">
        <f>IFERROR(MID($D3637,28,7)+0,"")</f>
        <v/>
      </c>
      <c r="M3637" s="25" t="str">
        <f>IF(IFERROR(MID($Q3637,1,7)+0,"")&lt;1130000,IF(INDEX(C:C,MATCH(LEFT(Q3637,7)+0,I:I,0))&lt;1130000,"",INDEX(C:C,MATCH(LEFT(Q3637,7)+0,I:I,0))),IFERROR(MID($Q3637,1,7)+0,""))</f>
        <v/>
      </c>
      <c r="N3637" s="25" t="str">
        <f>IF(IFERROR(MID($Q3637,10,7)+0,"")&lt;1130000,"",IFERROR(MID($Q3637,10,7)+0,""))</f>
        <v/>
      </c>
      <c r="O3637" s="25" t="str">
        <f>IF(IFERROR(MID($Q3637,19,7)+0,"")&lt;1130000,"",IFERROR(MID($Q3637,19,7)+0,""))</f>
        <v/>
      </c>
      <c r="P3637" s="25" t="str">
        <f>IF(M3637="","",IF(N3637="",M3637,M3637&amp;", "&amp;N3637))</f>
        <v/>
      </c>
      <c r="Q3637" s="25"/>
      <c r="R3637" s="25"/>
      <c r="S3637" s="35" t="s">
        <v>104</v>
      </c>
      <c r="T3637" s="34" t="s">
        <v>36</v>
      </c>
      <c r="U3637" s="185">
        <v>2651</v>
      </c>
      <c r="V3637" s="188">
        <v>2651</v>
      </c>
      <c r="W3637" s="189">
        <v>2651</v>
      </c>
      <c r="X3637" s="31">
        <v>2651</v>
      </c>
      <c r="Y3637" s="90">
        <f>IFERROR(ROUND(X3637/W3637-1,2),"")</f>
        <v>0</v>
      </c>
      <c r="Z3637" s="31">
        <f>IF(OR(S3637="VLD MLC components",S3637="VLD MLC pipes",S3637="VLD PEX components",S3637="VLD PEX pipes",S3637="VLD PHC components",S3637="VLD PHC pipes",S3637="Controls VLD"),"По запросу",X3637)</f>
        <v>2651</v>
      </c>
      <c r="AA3637" s="63">
        <f>ROUND(X3637/1.2,3)</f>
        <v>2209.1669999999999</v>
      </c>
      <c r="AB3637" s="23">
        <v>2209.1669999999999</v>
      </c>
      <c r="AC3637" s="190">
        <f>IFERROR(ROUND(AA3637/AB3637-1,2),"")</f>
        <v>0</v>
      </c>
      <c r="AD3637" s="25">
        <v>0.78</v>
      </c>
      <c r="AE3637" s="25">
        <v>5.0000000000000001E-4</v>
      </c>
      <c r="AF3637" s="25">
        <v>0</v>
      </c>
      <c r="AG3637" s="25" t="s">
        <v>22</v>
      </c>
      <c r="AH3637" s="25">
        <v>0</v>
      </c>
      <c r="AI3637" s="25">
        <v>0</v>
      </c>
      <c r="AJ3637" s="25" t="s">
        <v>20</v>
      </c>
      <c r="AK3637" s="42" t="s">
        <v>19</v>
      </c>
      <c r="AL3637" s="25" t="s">
        <v>20</v>
      </c>
      <c r="AM3637" s="25">
        <v>1</v>
      </c>
      <c r="AN3637" s="25" t="s">
        <v>22</v>
      </c>
      <c r="AO3637" s="25" t="s">
        <v>22</v>
      </c>
      <c r="AP3637" s="25" t="s">
        <v>22</v>
      </c>
      <c r="AQ3637" s="25"/>
      <c r="AR3637" s="94"/>
      <c r="AS3637" s="157" t="s">
        <v>22</v>
      </c>
      <c r="AT3637" s="93">
        <v>42942</v>
      </c>
      <c r="AU3637" s="92" t="s">
        <v>22</v>
      </c>
      <c r="AV3637" s="91" t="s">
        <v>48</v>
      </c>
      <c r="AW3637" s="92" t="s">
        <v>48</v>
      </c>
      <c r="AX3637" s="92" t="s">
        <v>48</v>
      </c>
      <c r="AY3637" s="91" t="s">
        <v>152</v>
      </c>
      <c r="AZ3637" s="23"/>
      <c r="BA3637" s="25">
        <v>0</v>
      </c>
      <c r="BB3637" t="s">
        <v>48</v>
      </c>
      <c r="BC3637" t="e">
        <v>#N/A</v>
      </c>
      <c r="BD3637" t="e">
        <f>IF(Z3637=BC3637,"OK")</f>
        <v>#N/A</v>
      </c>
      <c r="BE3637">
        <v>0.78</v>
      </c>
      <c r="BF3637">
        <v>5.0000000000000001E-4</v>
      </c>
      <c r="BG3637" t="s">
        <v>22</v>
      </c>
      <c r="BH3637" t="s">
        <v>22</v>
      </c>
      <c r="BI3637" t="s">
        <v>22</v>
      </c>
      <c r="BJ3637">
        <v>0</v>
      </c>
      <c r="BK3637">
        <v>0</v>
      </c>
      <c r="BN3637" s="183"/>
    </row>
    <row r="3638" spans="1:66" ht="25.5" x14ac:dyDescent="0.25">
      <c r="A3638" s="1"/>
      <c r="B3638" s="94">
        <v>3625</v>
      </c>
      <c r="C3638" s="43">
        <v>1053779</v>
      </c>
      <c r="D3638" s="25"/>
      <c r="E3638" s="27" t="s">
        <v>1870</v>
      </c>
      <c r="F3638" s="213" t="s">
        <v>21</v>
      </c>
      <c r="G3638" s="28"/>
      <c r="H3638" s="46" t="str">
        <f>IFERROR(IFERROR(IF(SEARCH("Usystems",$E3638)&gt;0,"Usystems"),IF(SEARCH("RIIFO",$E3638)&gt;0,"RIIFO","Uponor")),"Uponor")</f>
        <v>Uponor</v>
      </c>
      <c r="I3638" s="25" t="str">
        <f>IFERROR(MID($D3638,1,7)+0,"")</f>
        <v/>
      </c>
      <c r="J3638" s="25" t="str">
        <f>IFERROR(MID($D3638,10,7)+0,"")</f>
        <v/>
      </c>
      <c r="K3638" s="25" t="str">
        <f>IFERROR(MID($D3638,19,7)+0,"")</f>
        <v/>
      </c>
      <c r="L3638" s="25" t="str">
        <f>IFERROR(MID($D3638,28,7)+0,"")</f>
        <v/>
      </c>
      <c r="M3638" s="25" t="str">
        <f>IF(IFERROR(MID($Q3638,1,7)+0,"")&lt;1130000,IF(INDEX(C:C,MATCH(LEFT(Q3638,7)+0,I:I,0))&lt;1130000,"",INDEX(C:C,MATCH(LEFT(Q3638,7)+0,I:I,0))),IFERROR(MID($Q3638,1,7)+0,""))</f>
        <v/>
      </c>
      <c r="N3638" s="25" t="str">
        <f>IF(IFERROR(MID($Q3638,10,7)+0,"")&lt;1130000,"",IFERROR(MID($Q3638,10,7)+0,""))</f>
        <v/>
      </c>
      <c r="O3638" s="25" t="str">
        <f>IF(IFERROR(MID($Q3638,19,7)+0,"")&lt;1130000,"",IFERROR(MID($Q3638,19,7)+0,""))</f>
        <v/>
      </c>
      <c r="P3638" s="25" t="str">
        <f>IF(M3638="","",IF(N3638="",M3638,M3638&amp;", "&amp;N3638))</f>
        <v/>
      </c>
      <c r="Q3638" s="25"/>
      <c r="R3638" s="25"/>
      <c r="S3638" s="35" t="s">
        <v>104</v>
      </c>
      <c r="T3638" s="34" t="s">
        <v>36</v>
      </c>
      <c r="U3638" s="185">
        <v>3365</v>
      </c>
      <c r="V3638" s="188">
        <v>3365</v>
      </c>
      <c r="W3638" s="189">
        <v>3365</v>
      </c>
      <c r="X3638" s="31">
        <v>3365</v>
      </c>
      <c r="Y3638" s="90">
        <f>IFERROR(ROUND(X3638/W3638-1,2),"")</f>
        <v>0</v>
      </c>
      <c r="Z3638" s="31">
        <f>IF(OR(S3638="VLD MLC components",S3638="VLD MLC pipes",S3638="VLD PEX components",S3638="VLD PEX pipes",S3638="VLD PHC components",S3638="VLD PHC pipes",S3638="Controls VLD"),"По запросу",X3638)</f>
        <v>3365</v>
      </c>
      <c r="AA3638" s="63">
        <f>ROUND(X3638/1.2,3)</f>
        <v>2804.1669999999999</v>
      </c>
      <c r="AB3638" s="23">
        <v>2804.1669999999999</v>
      </c>
      <c r="AC3638" s="190">
        <f>IFERROR(ROUND(AA3638/AB3638-1,2),"")</f>
        <v>0</v>
      </c>
      <c r="AD3638" s="25">
        <v>0.9</v>
      </c>
      <c r="AE3638" s="25">
        <v>1E-3</v>
      </c>
      <c r="AF3638" s="25">
        <v>0</v>
      </c>
      <c r="AG3638" s="25" t="s">
        <v>22</v>
      </c>
      <c r="AH3638" s="25">
        <v>0</v>
      </c>
      <c r="AI3638" s="25">
        <v>0</v>
      </c>
      <c r="AJ3638" s="25" t="s">
        <v>20</v>
      </c>
      <c r="AK3638" s="42" t="s">
        <v>19</v>
      </c>
      <c r="AL3638" s="25" t="s">
        <v>20</v>
      </c>
      <c r="AM3638" s="25">
        <v>1</v>
      </c>
      <c r="AN3638" s="25" t="s">
        <v>22</v>
      </c>
      <c r="AO3638" s="25" t="s">
        <v>22</v>
      </c>
      <c r="AP3638" s="25" t="s">
        <v>22</v>
      </c>
      <c r="AQ3638" s="25"/>
      <c r="AR3638" s="94"/>
      <c r="AS3638" s="157" t="s">
        <v>22</v>
      </c>
      <c r="AT3638" s="93">
        <v>42942</v>
      </c>
      <c r="AU3638" s="92" t="s">
        <v>22</v>
      </c>
      <c r="AV3638" s="91" t="s">
        <v>48</v>
      </c>
      <c r="AW3638" s="92" t="s">
        <v>48</v>
      </c>
      <c r="AX3638" s="92" t="s">
        <v>48</v>
      </c>
      <c r="AY3638" s="91" t="s">
        <v>152</v>
      </c>
      <c r="AZ3638" s="23"/>
      <c r="BA3638" s="25">
        <v>0</v>
      </c>
      <c r="BB3638" t="s">
        <v>48</v>
      </c>
      <c r="BC3638" t="e">
        <v>#N/A</v>
      </c>
      <c r="BD3638" t="e">
        <f>IF(Z3638=BC3638,"OK")</f>
        <v>#N/A</v>
      </c>
      <c r="BE3638">
        <v>0.9</v>
      </c>
      <c r="BF3638">
        <v>1E-3</v>
      </c>
      <c r="BG3638" t="s">
        <v>22</v>
      </c>
      <c r="BH3638" t="s">
        <v>22</v>
      </c>
      <c r="BI3638" t="s">
        <v>22</v>
      </c>
      <c r="BJ3638">
        <v>0</v>
      </c>
      <c r="BK3638">
        <v>0</v>
      </c>
      <c r="BN3638" s="183"/>
    </row>
    <row r="3639" spans="1:66" ht="25.5" x14ac:dyDescent="0.25">
      <c r="A3639" s="1"/>
      <c r="B3639" s="94">
        <v>3626</v>
      </c>
      <c r="C3639" s="43">
        <v>1053781</v>
      </c>
      <c r="D3639" s="25"/>
      <c r="E3639" s="27" t="s">
        <v>1869</v>
      </c>
      <c r="F3639" s="213" t="s">
        <v>21</v>
      </c>
      <c r="G3639" s="28"/>
      <c r="H3639" s="46" t="str">
        <f>IFERROR(IFERROR(IF(SEARCH("Usystems",$E3639)&gt;0,"Usystems"),IF(SEARCH("RIIFO",$E3639)&gt;0,"RIIFO","Uponor")),"Uponor")</f>
        <v>Uponor</v>
      </c>
      <c r="I3639" s="25" t="str">
        <f>IFERROR(MID($D3639,1,7)+0,"")</f>
        <v/>
      </c>
      <c r="J3639" s="25" t="str">
        <f>IFERROR(MID($D3639,10,7)+0,"")</f>
        <v/>
      </c>
      <c r="K3639" s="25" t="str">
        <f>IFERROR(MID($D3639,19,7)+0,"")</f>
        <v/>
      </c>
      <c r="L3639" s="25" t="str">
        <f>IFERROR(MID($D3639,28,7)+0,"")</f>
        <v/>
      </c>
      <c r="M3639" s="25" t="str">
        <f>IF(IFERROR(MID($Q3639,1,7)+0,"")&lt;1130000,IF(INDEX(C:C,MATCH(LEFT(Q3639,7)+0,I:I,0))&lt;1130000,"",INDEX(C:C,MATCH(LEFT(Q3639,7)+0,I:I,0))),IFERROR(MID($Q3639,1,7)+0,""))</f>
        <v/>
      </c>
      <c r="N3639" s="25" t="str">
        <f>IF(IFERROR(MID($Q3639,10,7)+0,"")&lt;1130000,"",IFERROR(MID($Q3639,10,7)+0,""))</f>
        <v/>
      </c>
      <c r="O3639" s="25" t="str">
        <f>IF(IFERROR(MID($Q3639,19,7)+0,"")&lt;1130000,"",IFERROR(MID($Q3639,19,7)+0,""))</f>
        <v/>
      </c>
      <c r="P3639" s="25" t="str">
        <f>IF(M3639="","",IF(N3639="",M3639,M3639&amp;", "&amp;N3639))</f>
        <v/>
      </c>
      <c r="Q3639" s="25"/>
      <c r="R3639" s="25"/>
      <c r="S3639" s="35" t="s">
        <v>104</v>
      </c>
      <c r="T3639" s="34" t="s">
        <v>36</v>
      </c>
      <c r="U3639" s="185">
        <v>4645</v>
      </c>
      <c r="V3639" s="188">
        <v>4645</v>
      </c>
      <c r="W3639" s="189">
        <v>4645</v>
      </c>
      <c r="X3639" s="31">
        <v>4645</v>
      </c>
      <c r="Y3639" s="90">
        <f>IFERROR(ROUND(X3639/W3639-1,2),"")</f>
        <v>0</v>
      </c>
      <c r="Z3639" s="31">
        <f>IF(OR(S3639="VLD MLC components",S3639="VLD MLC pipes",S3639="VLD PEX components",S3639="VLD PEX pipes",S3639="VLD PHC components",S3639="VLD PHC pipes",S3639="Controls VLD"),"По запросу",X3639)</f>
        <v>4645</v>
      </c>
      <c r="AA3639" s="63">
        <f>ROUND(X3639/1.2,3)</f>
        <v>3870.8330000000001</v>
      </c>
      <c r="AB3639" s="23">
        <v>3870.8330000000001</v>
      </c>
      <c r="AC3639" s="190">
        <f>IFERROR(ROUND(AA3639/AB3639-1,2),"")</f>
        <v>0</v>
      </c>
      <c r="AD3639" s="25">
        <v>1.36</v>
      </c>
      <c r="AE3639" s="25">
        <v>1E-3</v>
      </c>
      <c r="AF3639" s="25">
        <v>0</v>
      </c>
      <c r="AG3639" s="25" t="s">
        <v>22</v>
      </c>
      <c r="AH3639" s="25">
        <v>0</v>
      </c>
      <c r="AI3639" s="25">
        <v>0</v>
      </c>
      <c r="AJ3639" s="25" t="s">
        <v>20</v>
      </c>
      <c r="AK3639" s="42" t="s">
        <v>19</v>
      </c>
      <c r="AL3639" s="25" t="s">
        <v>20</v>
      </c>
      <c r="AM3639" s="25">
        <v>1</v>
      </c>
      <c r="AN3639" s="25" t="s">
        <v>22</v>
      </c>
      <c r="AO3639" s="25" t="s">
        <v>22</v>
      </c>
      <c r="AP3639" s="25" t="s">
        <v>22</v>
      </c>
      <c r="AQ3639" s="25"/>
      <c r="AR3639" s="94"/>
      <c r="AS3639" s="157" t="s">
        <v>22</v>
      </c>
      <c r="AT3639" s="93">
        <v>42942</v>
      </c>
      <c r="AU3639" s="92" t="s">
        <v>22</v>
      </c>
      <c r="AV3639" s="91" t="s">
        <v>48</v>
      </c>
      <c r="AW3639" s="92" t="s">
        <v>48</v>
      </c>
      <c r="AX3639" s="92" t="s">
        <v>48</v>
      </c>
      <c r="AY3639" s="91" t="s">
        <v>152</v>
      </c>
      <c r="AZ3639" s="23"/>
      <c r="BA3639" s="25">
        <v>0</v>
      </c>
      <c r="BB3639" t="s">
        <v>48</v>
      </c>
      <c r="BC3639" t="e">
        <v>#N/A</v>
      </c>
      <c r="BD3639" t="e">
        <f>IF(Z3639=BC3639,"OK")</f>
        <v>#N/A</v>
      </c>
      <c r="BE3639">
        <v>1.36</v>
      </c>
      <c r="BF3639">
        <v>1E-3</v>
      </c>
      <c r="BG3639" t="s">
        <v>22</v>
      </c>
      <c r="BH3639" t="s">
        <v>22</v>
      </c>
      <c r="BI3639" t="s">
        <v>22</v>
      </c>
      <c r="BJ3639">
        <v>0</v>
      </c>
      <c r="BK3639">
        <v>0</v>
      </c>
      <c r="BN3639" s="183"/>
    </row>
    <row r="3640" spans="1:66" ht="25.5" x14ac:dyDescent="0.25">
      <c r="A3640" s="1"/>
      <c r="B3640" s="94">
        <v>3627</v>
      </c>
      <c r="C3640" s="43">
        <v>1053783</v>
      </c>
      <c r="D3640" s="25"/>
      <c r="E3640" s="27" t="s">
        <v>1868</v>
      </c>
      <c r="F3640" s="213" t="s">
        <v>21</v>
      </c>
      <c r="G3640" s="28"/>
      <c r="H3640" s="46" t="str">
        <f>IFERROR(IFERROR(IF(SEARCH("Usystems",$E3640)&gt;0,"Usystems"),IF(SEARCH("RIIFO",$E3640)&gt;0,"RIIFO","Uponor")),"Uponor")</f>
        <v>Uponor</v>
      </c>
      <c r="I3640" s="25" t="str">
        <f>IFERROR(MID($D3640,1,7)+0,"")</f>
        <v/>
      </c>
      <c r="J3640" s="25" t="str">
        <f>IFERROR(MID($D3640,10,7)+0,"")</f>
        <v/>
      </c>
      <c r="K3640" s="25" t="str">
        <f>IFERROR(MID($D3640,19,7)+0,"")</f>
        <v/>
      </c>
      <c r="L3640" s="25" t="str">
        <f>IFERROR(MID($D3640,28,7)+0,"")</f>
        <v/>
      </c>
      <c r="M3640" s="25" t="str">
        <f>IF(IFERROR(MID($Q3640,1,7)+0,"")&lt;1130000,IF(INDEX(C:C,MATCH(LEFT(Q3640,7)+0,I:I,0))&lt;1130000,"",INDEX(C:C,MATCH(LEFT(Q3640,7)+0,I:I,0))),IFERROR(MID($Q3640,1,7)+0,""))</f>
        <v/>
      </c>
      <c r="N3640" s="25" t="str">
        <f>IF(IFERROR(MID($Q3640,10,7)+0,"")&lt;1130000,"",IFERROR(MID($Q3640,10,7)+0,""))</f>
        <v/>
      </c>
      <c r="O3640" s="25" t="str">
        <f>IF(IFERROR(MID($Q3640,19,7)+0,"")&lt;1130000,"",IFERROR(MID($Q3640,19,7)+0,""))</f>
        <v/>
      </c>
      <c r="P3640" s="25" t="str">
        <f>IF(M3640="","",IF(N3640="",M3640,M3640&amp;", "&amp;N3640))</f>
        <v/>
      </c>
      <c r="Q3640" s="25"/>
      <c r="R3640" s="25"/>
      <c r="S3640" s="35" t="s">
        <v>104</v>
      </c>
      <c r="T3640" s="34" t="s">
        <v>36</v>
      </c>
      <c r="U3640" s="185">
        <v>6236</v>
      </c>
      <c r="V3640" s="188">
        <v>6236</v>
      </c>
      <c r="W3640" s="189">
        <v>6236</v>
      </c>
      <c r="X3640" s="31">
        <v>6236</v>
      </c>
      <c r="Y3640" s="90">
        <f>IFERROR(ROUND(X3640/W3640-1,2),"")</f>
        <v>0</v>
      </c>
      <c r="Z3640" s="31">
        <f>IF(OR(S3640="VLD MLC components",S3640="VLD MLC pipes",S3640="VLD PEX components",S3640="VLD PEX pipes",S3640="VLD PHC components",S3640="VLD PHC pipes",S3640="Controls VLD"),"По запросу",X3640)</f>
        <v>6236</v>
      </c>
      <c r="AA3640" s="63">
        <f>ROUND(X3640/1.2,3)</f>
        <v>5196.6670000000004</v>
      </c>
      <c r="AB3640" s="23">
        <v>5196.6670000000004</v>
      </c>
      <c r="AC3640" s="190">
        <f>IFERROR(ROUND(AA3640/AB3640-1,2),"")</f>
        <v>0</v>
      </c>
      <c r="AD3640" s="25">
        <v>1.48</v>
      </c>
      <c r="AE3640" s="25">
        <v>1E-3</v>
      </c>
      <c r="AF3640" s="25">
        <v>0</v>
      </c>
      <c r="AG3640" s="25" t="s">
        <v>22</v>
      </c>
      <c r="AH3640" s="25">
        <v>0</v>
      </c>
      <c r="AI3640" s="25">
        <v>0</v>
      </c>
      <c r="AJ3640" s="25" t="s">
        <v>20</v>
      </c>
      <c r="AK3640" s="42" t="s">
        <v>19</v>
      </c>
      <c r="AL3640" s="25" t="s">
        <v>20</v>
      </c>
      <c r="AM3640" s="25">
        <v>1</v>
      </c>
      <c r="AN3640" s="25" t="s">
        <v>22</v>
      </c>
      <c r="AO3640" s="25" t="s">
        <v>22</v>
      </c>
      <c r="AP3640" s="25" t="s">
        <v>22</v>
      </c>
      <c r="AQ3640" s="25"/>
      <c r="AR3640" s="94"/>
      <c r="AS3640" s="157" t="s">
        <v>22</v>
      </c>
      <c r="AT3640" s="93">
        <v>42942</v>
      </c>
      <c r="AU3640" s="92" t="s">
        <v>22</v>
      </c>
      <c r="AV3640" s="91" t="s">
        <v>48</v>
      </c>
      <c r="AW3640" s="92" t="s">
        <v>48</v>
      </c>
      <c r="AX3640" s="92" t="s">
        <v>48</v>
      </c>
      <c r="AY3640" s="91" t="s">
        <v>152</v>
      </c>
      <c r="AZ3640" s="23"/>
      <c r="BA3640" s="25">
        <v>0</v>
      </c>
      <c r="BB3640" t="s">
        <v>48</v>
      </c>
      <c r="BC3640" t="e">
        <v>#N/A</v>
      </c>
      <c r="BD3640" t="e">
        <f>IF(Z3640=BC3640,"OK")</f>
        <v>#N/A</v>
      </c>
      <c r="BE3640">
        <v>1.48</v>
      </c>
      <c r="BF3640">
        <v>1E-3</v>
      </c>
      <c r="BG3640" t="s">
        <v>22</v>
      </c>
      <c r="BH3640" t="s">
        <v>22</v>
      </c>
      <c r="BI3640" t="s">
        <v>22</v>
      </c>
      <c r="BJ3640">
        <v>0</v>
      </c>
      <c r="BK3640">
        <v>0</v>
      </c>
      <c r="BN3640" s="183"/>
    </row>
    <row r="3641" spans="1:66" ht="25.5" x14ac:dyDescent="0.25">
      <c r="A3641" s="1"/>
      <c r="B3641" s="94">
        <v>3628</v>
      </c>
      <c r="C3641" s="43">
        <v>1053784</v>
      </c>
      <c r="D3641" s="25"/>
      <c r="E3641" s="27" t="s">
        <v>1867</v>
      </c>
      <c r="F3641" s="213" t="s">
        <v>21</v>
      </c>
      <c r="G3641" s="28"/>
      <c r="H3641" s="46" t="str">
        <f>IFERROR(IFERROR(IF(SEARCH("Usystems",$E3641)&gt;0,"Usystems"),IF(SEARCH("RIIFO",$E3641)&gt;0,"RIIFO","Uponor")),"Uponor")</f>
        <v>Uponor</v>
      </c>
      <c r="I3641" s="25" t="str">
        <f>IFERROR(MID($D3641,1,7)+0,"")</f>
        <v/>
      </c>
      <c r="J3641" s="25" t="str">
        <f>IFERROR(MID($D3641,10,7)+0,"")</f>
        <v/>
      </c>
      <c r="K3641" s="25" t="str">
        <f>IFERROR(MID($D3641,19,7)+0,"")</f>
        <v/>
      </c>
      <c r="L3641" s="25" t="str">
        <f>IFERROR(MID($D3641,28,7)+0,"")</f>
        <v/>
      </c>
      <c r="M3641" s="25" t="str">
        <f>IF(IFERROR(MID($Q3641,1,7)+0,"")&lt;1130000,IF(INDEX(C:C,MATCH(LEFT(Q3641,7)+0,I:I,0))&lt;1130000,"",INDEX(C:C,MATCH(LEFT(Q3641,7)+0,I:I,0))),IFERROR(MID($Q3641,1,7)+0,""))</f>
        <v/>
      </c>
      <c r="N3641" s="25" t="str">
        <f>IF(IFERROR(MID($Q3641,10,7)+0,"")&lt;1130000,"",IFERROR(MID($Q3641,10,7)+0,""))</f>
        <v/>
      </c>
      <c r="O3641" s="25" t="str">
        <f>IF(IFERROR(MID($Q3641,19,7)+0,"")&lt;1130000,"",IFERROR(MID($Q3641,19,7)+0,""))</f>
        <v/>
      </c>
      <c r="P3641" s="25" t="str">
        <f>IF(M3641="","",IF(N3641="",M3641,M3641&amp;", "&amp;N3641))</f>
        <v/>
      </c>
      <c r="Q3641" s="25"/>
      <c r="R3641" s="25"/>
      <c r="S3641" s="35" t="s">
        <v>104</v>
      </c>
      <c r="T3641" s="34" t="s">
        <v>36</v>
      </c>
      <c r="U3641" s="185">
        <v>7745</v>
      </c>
      <c r="V3641" s="188">
        <v>7745</v>
      </c>
      <c r="W3641" s="189">
        <v>7745</v>
      </c>
      <c r="X3641" s="31">
        <v>7745</v>
      </c>
      <c r="Y3641" s="90">
        <f>IFERROR(ROUND(X3641/W3641-1,2),"")</f>
        <v>0</v>
      </c>
      <c r="Z3641" s="31">
        <f>IF(OR(S3641="VLD MLC components",S3641="VLD MLC pipes",S3641="VLD PEX components",S3641="VLD PEX pipes",S3641="VLD PHC components",S3641="VLD PHC pipes",S3641="Controls VLD"),"По запросу",X3641)</f>
        <v>7745</v>
      </c>
      <c r="AA3641" s="63">
        <f>ROUND(X3641/1.2,3)</f>
        <v>6454.1670000000004</v>
      </c>
      <c r="AB3641" s="23">
        <v>6454.1670000000004</v>
      </c>
      <c r="AC3641" s="190">
        <f>IFERROR(ROUND(AA3641/AB3641-1,2),"")</f>
        <v>0</v>
      </c>
      <c r="AD3641" s="25">
        <v>2.34</v>
      </c>
      <c r="AE3641" s="25">
        <v>2E-3</v>
      </c>
      <c r="AF3641" s="25">
        <v>0</v>
      </c>
      <c r="AG3641" s="25" t="s">
        <v>22</v>
      </c>
      <c r="AH3641" s="25">
        <v>0</v>
      </c>
      <c r="AI3641" s="25">
        <v>0</v>
      </c>
      <c r="AJ3641" s="25" t="s">
        <v>20</v>
      </c>
      <c r="AK3641" s="42" t="s">
        <v>19</v>
      </c>
      <c r="AL3641" s="25" t="s">
        <v>20</v>
      </c>
      <c r="AM3641" s="25">
        <v>1</v>
      </c>
      <c r="AN3641" s="25" t="s">
        <v>22</v>
      </c>
      <c r="AO3641" s="25" t="s">
        <v>22</v>
      </c>
      <c r="AP3641" s="25" t="s">
        <v>22</v>
      </c>
      <c r="AQ3641" s="25"/>
      <c r="AR3641" s="94"/>
      <c r="AS3641" s="157" t="s">
        <v>22</v>
      </c>
      <c r="AT3641" s="93">
        <v>42942</v>
      </c>
      <c r="AU3641" s="92" t="s">
        <v>22</v>
      </c>
      <c r="AV3641" s="91" t="s">
        <v>48</v>
      </c>
      <c r="AW3641" s="92" t="s">
        <v>48</v>
      </c>
      <c r="AX3641" s="92" t="s">
        <v>48</v>
      </c>
      <c r="AY3641" s="91" t="s">
        <v>152</v>
      </c>
      <c r="AZ3641" s="23"/>
      <c r="BA3641" s="25">
        <v>0</v>
      </c>
      <c r="BB3641" t="s">
        <v>48</v>
      </c>
      <c r="BC3641" t="e">
        <v>#N/A</v>
      </c>
      <c r="BD3641" t="e">
        <f>IF(Z3641=BC3641,"OK")</f>
        <v>#N/A</v>
      </c>
      <c r="BE3641">
        <v>2.34</v>
      </c>
      <c r="BF3641">
        <v>2E-3</v>
      </c>
      <c r="BG3641" t="s">
        <v>22</v>
      </c>
      <c r="BH3641" t="s">
        <v>22</v>
      </c>
      <c r="BI3641" t="s">
        <v>22</v>
      </c>
      <c r="BJ3641">
        <v>0</v>
      </c>
      <c r="BK3641">
        <v>0</v>
      </c>
      <c r="BN3641" s="183"/>
    </row>
    <row r="3642" spans="1:66" x14ac:dyDescent="0.25">
      <c r="A3642" s="1"/>
      <c r="B3642" s="94">
        <v>3629</v>
      </c>
      <c r="C3642" s="182" t="s">
        <v>1866</v>
      </c>
      <c r="D3642" s="184"/>
      <c r="E3642" s="36"/>
      <c r="F3642" s="220"/>
      <c r="G3642" s="121"/>
      <c r="H3642" s="46" t="str">
        <f>IFERROR(IFERROR(IF(SEARCH("Usystems",$E3642)&gt;0,"Usystems"),IF(SEARCH("RIIFO",$E3642)&gt;0,"RIIFO","Uponor")),"Uponor")</f>
        <v>Uponor</v>
      </c>
      <c r="I3642" s="25" t="str">
        <f>IFERROR(MID($D3642,1,7)+0,"")</f>
        <v/>
      </c>
      <c r="J3642" s="25" t="str">
        <f>IFERROR(MID($D3642,10,7)+0,"")</f>
        <v/>
      </c>
      <c r="K3642" s="25" t="str">
        <f>IFERROR(MID($D3642,19,7)+0,"")</f>
        <v/>
      </c>
      <c r="L3642" s="25" t="str">
        <f>IFERROR(MID($D3642,28,7)+0,"")</f>
        <v/>
      </c>
      <c r="M3642" s="25" t="str">
        <f>IF(IFERROR(MID($Q3642,1,7)+0,"")&lt;1130000,IF(INDEX(C:C,MATCH(LEFT(Q3642,7)+0,I:I,0))&lt;1130000,"",INDEX(C:C,MATCH(LEFT(Q3642,7)+0,I:I,0))),IFERROR(MID($Q3642,1,7)+0,""))</f>
        <v/>
      </c>
      <c r="N3642" s="25" t="str">
        <f>IF(IFERROR(MID($Q3642,10,7)+0,"")&lt;1130000,"",IFERROR(MID($Q3642,10,7)+0,""))</f>
        <v/>
      </c>
      <c r="O3642" s="25" t="str">
        <f>IF(IFERROR(MID($Q3642,19,7)+0,"")&lt;1130000,"",IFERROR(MID($Q3642,19,7)+0,""))</f>
        <v/>
      </c>
      <c r="P3642" s="25" t="str">
        <f>IF(M3642="","",IF(N3642="",M3642,M3642&amp;", "&amp;N3642))</f>
        <v/>
      </c>
      <c r="Q3642" s="121"/>
      <c r="R3642" s="121"/>
      <c r="S3642" s="35" t="s">
        <v>22</v>
      </c>
      <c r="T3642" s="121"/>
      <c r="U3642" s="185" t="s">
        <v>22</v>
      </c>
      <c r="V3642" s="188" t="s">
        <v>22</v>
      </c>
      <c r="W3642" s="189" t="s">
        <v>22</v>
      </c>
      <c r="X3642" s="31"/>
      <c r="Y3642" s="90" t="str">
        <f>IFERROR(ROUND(X3642/W3642-1,2),"")</f>
        <v/>
      </c>
      <c r="Z3642" s="31">
        <f>IF(OR(S3642="VLD MLC components",S3642="VLD MLC pipes",S3642="VLD PEX components",S3642="VLD PEX pipes",S3642="VLD PHC components",S3642="VLD PHC pipes",S3642="Controls VLD"),"По запросу",X3642)</f>
        <v>0</v>
      </c>
      <c r="AA3642" s="63">
        <f>ROUND(X3642/1.2,3)</f>
        <v>0</v>
      </c>
      <c r="AB3642" s="23">
        <v>0</v>
      </c>
      <c r="AC3642" s="190" t="str">
        <f>IFERROR(ROUND(AA3642/AB3642-1,2),"")</f>
        <v/>
      </c>
      <c r="AD3642" s="25"/>
      <c r="AE3642" s="25"/>
      <c r="AF3642" s="25">
        <v>0</v>
      </c>
      <c r="AG3642" s="25" t="s">
        <v>22</v>
      </c>
      <c r="AH3642" s="25">
        <v>0</v>
      </c>
      <c r="AI3642" s="25">
        <v>0</v>
      </c>
      <c r="AJ3642" s="25" t="s">
        <v>19</v>
      </c>
      <c r="AK3642" s="120" t="s">
        <v>20</v>
      </c>
      <c r="AL3642" s="25" t="s">
        <v>20</v>
      </c>
      <c r="AM3642" s="25"/>
      <c r="AN3642" s="25"/>
      <c r="AO3642" s="25"/>
      <c r="AP3642" s="25"/>
      <c r="AQ3642" s="25"/>
      <c r="AR3642" s="94"/>
      <c r="AS3642" s="157" t="s">
        <v>22</v>
      </c>
      <c r="AT3642" s="93" t="s">
        <v>22</v>
      </c>
      <c r="AU3642" s="92" t="s">
        <v>582</v>
      </c>
      <c r="AV3642" s="91" t="s">
        <v>48</v>
      </c>
      <c r="AW3642" s="92" t="s">
        <v>48</v>
      </c>
      <c r="AX3642" s="92" t="s">
        <v>48</v>
      </c>
      <c r="AY3642" s="91" t="s">
        <v>48</v>
      </c>
      <c r="AZ3642" s="23"/>
      <c r="BA3642" s="25">
        <v>0</v>
      </c>
      <c r="BB3642" t="s">
        <v>25</v>
      </c>
      <c r="BC3642">
        <v>0</v>
      </c>
      <c r="BD3642" t="str">
        <f>IF(Z3642=BC3642,"OK")</f>
        <v>OK</v>
      </c>
      <c r="BE3642">
        <v>0</v>
      </c>
      <c r="BF3642">
        <v>0</v>
      </c>
      <c r="BG3642">
        <v>0</v>
      </c>
      <c r="BH3642">
        <v>0</v>
      </c>
      <c r="BI3642">
        <v>0</v>
      </c>
      <c r="BJ3642">
        <v>0</v>
      </c>
      <c r="BK3642">
        <v>0</v>
      </c>
      <c r="BN3642" s="183"/>
    </row>
    <row r="3643" spans="1:66" ht="25.5" x14ac:dyDescent="0.25">
      <c r="A3643" s="1"/>
      <c r="B3643" s="94">
        <v>3630</v>
      </c>
      <c r="C3643" s="43">
        <v>1054744</v>
      </c>
      <c r="D3643" s="25"/>
      <c r="E3643" s="27" t="s">
        <v>1865</v>
      </c>
      <c r="F3643" s="151" t="s">
        <v>21</v>
      </c>
      <c r="G3643" s="25"/>
      <c r="H3643" s="46" t="str">
        <f>IFERROR(IFERROR(IF(SEARCH("Usystems",$E3643)&gt;0,"Usystems"),IF(SEARCH("RIIFO",$E3643)&gt;0,"RIIFO","Uponor")),"Uponor")</f>
        <v>Uponor</v>
      </c>
      <c r="I3643" s="25" t="str">
        <f>IFERROR(MID($D3643,1,7)+0,"")</f>
        <v/>
      </c>
      <c r="J3643" s="25" t="str">
        <f>IFERROR(MID($D3643,10,7)+0,"")</f>
        <v/>
      </c>
      <c r="K3643" s="25" t="str">
        <f>IFERROR(MID($D3643,19,7)+0,"")</f>
        <v/>
      </c>
      <c r="L3643" s="25" t="str">
        <f>IFERROR(MID($D3643,28,7)+0,"")</f>
        <v/>
      </c>
      <c r="M3643" s="25" t="str">
        <f>IF(IFERROR(MID($Q3643,1,7)+0,"")&lt;1130000,IF(INDEX(C:C,MATCH(LEFT(Q3643,7)+0,I:I,0))&lt;1130000,"",INDEX(C:C,MATCH(LEFT(Q3643,7)+0,I:I,0))),IFERROR(MID($Q3643,1,7)+0,""))</f>
        <v/>
      </c>
      <c r="N3643" s="25" t="str">
        <f>IF(IFERROR(MID($Q3643,10,7)+0,"")&lt;1130000,"",IFERROR(MID($Q3643,10,7)+0,""))</f>
        <v/>
      </c>
      <c r="O3643" s="25" t="str">
        <f>IF(IFERROR(MID($Q3643,19,7)+0,"")&lt;1130000,"",IFERROR(MID($Q3643,19,7)+0,""))</f>
        <v/>
      </c>
      <c r="P3643" s="25" t="str">
        <f>IF(M3643="","",IF(N3643="",M3643,M3643&amp;", "&amp;N3643))</f>
        <v/>
      </c>
      <c r="Q3643" s="25"/>
      <c r="R3643" s="25"/>
      <c r="S3643" s="35" t="s">
        <v>105</v>
      </c>
      <c r="T3643" s="25" t="s">
        <v>36</v>
      </c>
      <c r="U3643" s="185">
        <v>3238</v>
      </c>
      <c r="V3643" s="188">
        <v>3238</v>
      </c>
      <c r="W3643" s="189">
        <v>3238</v>
      </c>
      <c r="X3643" s="31">
        <v>3238</v>
      </c>
      <c r="Y3643" s="90">
        <f>IFERROR(ROUND(X3643/W3643-1,2),"")</f>
        <v>0</v>
      </c>
      <c r="Z3643" s="31">
        <f>IF(OR(S3643="VLD MLC components",S3643="VLD MLC pipes",S3643="VLD PEX components",S3643="VLD PEX pipes",S3643="VLD PHC components",S3643="VLD PHC pipes",S3643="Controls VLD"),"По запросу",X3643)</f>
        <v>3238</v>
      </c>
      <c r="AA3643" s="63">
        <f>ROUND(X3643/1.2,3)</f>
        <v>2698.3330000000001</v>
      </c>
      <c r="AB3643" s="23">
        <v>2698.3330000000001</v>
      </c>
      <c r="AC3643" s="190">
        <f>IFERROR(ROUND(AA3643/AB3643-1,2),"")</f>
        <v>0</v>
      </c>
      <c r="AD3643" s="25">
        <v>2.3199999999999998</v>
      </c>
      <c r="AE3643" s="25">
        <v>4.8399999999999999E-2</v>
      </c>
      <c r="AF3643" s="25">
        <v>0</v>
      </c>
      <c r="AG3643" s="25" t="s">
        <v>22</v>
      </c>
      <c r="AH3643" s="25">
        <v>0</v>
      </c>
      <c r="AI3643" s="25">
        <v>0</v>
      </c>
      <c r="AJ3643" s="25" t="s">
        <v>20</v>
      </c>
      <c r="AK3643" s="42" t="s">
        <v>19</v>
      </c>
      <c r="AL3643" s="25" t="s">
        <v>20</v>
      </c>
      <c r="AM3643" s="25">
        <v>1</v>
      </c>
      <c r="AN3643" s="25" t="s">
        <v>22</v>
      </c>
      <c r="AO3643" s="25" t="s">
        <v>22</v>
      </c>
      <c r="AP3643" s="25" t="s">
        <v>22</v>
      </c>
      <c r="AQ3643" s="25"/>
      <c r="AR3643" s="94"/>
      <c r="AS3643" s="157" t="s">
        <v>22</v>
      </c>
      <c r="AT3643" s="93">
        <v>42551</v>
      </c>
      <c r="AU3643" s="92" t="s">
        <v>22</v>
      </c>
      <c r="AV3643" s="91" t="s">
        <v>48</v>
      </c>
      <c r="AW3643" s="92" t="s">
        <v>48</v>
      </c>
      <c r="AX3643" s="92" t="s">
        <v>48</v>
      </c>
      <c r="AY3643" s="91" t="s">
        <v>152</v>
      </c>
      <c r="AZ3643" s="23"/>
      <c r="BA3643" s="25">
        <v>0</v>
      </c>
      <c r="BB3643" t="s">
        <v>48</v>
      </c>
      <c r="BC3643" t="e">
        <v>#N/A</v>
      </c>
      <c r="BD3643" t="e">
        <f>IF(Z3643=BC3643,"OK")</f>
        <v>#N/A</v>
      </c>
      <c r="BE3643">
        <v>2.3199999999999998</v>
      </c>
      <c r="BF3643">
        <v>4.8399999999999999E-2</v>
      </c>
      <c r="BG3643" t="s">
        <v>22</v>
      </c>
      <c r="BH3643" t="s">
        <v>22</v>
      </c>
      <c r="BI3643" t="s">
        <v>22</v>
      </c>
      <c r="BJ3643">
        <v>0</v>
      </c>
      <c r="BK3643">
        <v>0</v>
      </c>
      <c r="BN3643" s="183"/>
    </row>
    <row r="3644" spans="1:66" ht="25.5" x14ac:dyDescent="0.25">
      <c r="A3644" s="1"/>
      <c r="B3644" s="94">
        <v>3631</v>
      </c>
      <c r="C3644" s="43">
        <v>1003576</v>
      </c>
      <c r="D3644" s="25"/>
      <c r="E3644" s="27" t="s">
        <v>1864</v>
      </c>
      <c r="F3644" s="213" t="s">
        <v>655</v>
      </c>
      <c r="G3644" s="41" t="s">
        <v>585</v>
      </c>
      <c r="H3644" s="46" t="str">
        <f>IFERROR(IFERROR(IF(SEARCH("Usystems",$E3644)&gt;0,"Usystems"),IF(SEARCH("RIIFO",$E3644)&gt;0,"RIIFO","Uponor")),"Uponor")</f>
        <v>Uponor</v>
      </c>
      <c r="I3644" s="25" t="str">
        <f>IFERROR(MID($D3644,1,7)+0,"")</f>
        <v/>
      </c>
      <c r="J3644" s="25" t="str">
        <f>IFERROR(MID($D3644,10,7)+0,"")</f>
        <v/>
      </c>
      <c r="K3644" s="25" t="str">
        <f>IFERROR(MID($D3644,19,7)+0,"")</f>
        <v/>
      </c>
      <c r="L3644" s="25" t="str">
        <f>IFERROR(MID($D3644,28,7)+0,"")</f>
        <v/>
      </c>
      <c r="M3644" s="25" t="str">
        <f>IF(IFERROR(MID($Q3644,1,7)+0,"")&lt;1130000,IF(INDEX(C:C,MATCH(LEFT(Q3644,7)+0,I:I,0))&lt;1130000,"",INDEX(C:C,MATCH(LEFT(Q3644,7)+0,I:I,0))),IFERROR(MID($Q3644,1,7)+0,""))</f>
        <v/>
      </c>
      <c r="N3644" s="25" t="str">
        <f>IF(IFERROR(MID($Q3644,10,7)+0,"")&lt;1130000,"",IFERROR(MID($Q3644,10,7)+0,""))</f>
        <v/>
      </c>
      <c r="O3644" s="25" t="str">
        <f>IF(IFERROR(MID($Q3644,19,7)+0,"")&lt;1130000,"",IFERROR(MID($Q3644,19,7)+0,""))</f>
        <v/>
      </c>
      <c r="P3644" s="25" t="str">
        <f>IF(M3644="","",IF(N3644="",M3644,M3644&amp;", "&amp;N3644))</f>
        <v/>
      </c>
      <c r="Q3644" s="25"/>
      <c r="R3644" s="25"/>
      <c r="S3644" s="35" t="s">
        <v>105</v>
      </c>
      <c r="T3644" s="25" t="s">
        <v>36</v>
      </c>
      <c r="U3644" s="185">
        <v>2782</v>
      </c>
      <c r="V3644" s="188">
        <v>2782</v>
      </c>
      <c r="W3644" s="189">
        <v>2782</v>
      </c>
      <c r="X3644" s="31">
        <v>2782</v>
      </c>
      <c r="Y3644" s="90">
        <f>IFERROR(ROUND(X3644/W3644-1,2),"")</f>
        <v>0</v>
      </c>
      <c r="Z3644" s="31">
        <f>IF(OR(S3644="VLD MLC components",S3644="VLD MLC pipes",S3644="VLD PEX components",S3644="VLD PEX pipes",S3644="VLD PHC components",S3644="VLD PHC pipes",S3644="Controls VLD"),"По запросу",X3644)</f>
        <v>2782</v>
      </c>
      <c r="AA3644" s="63">
        <f>ROUND(X3644/1.2,3)</f>
        <v>2318.3330000000001</v>
      </c>
      <c r="AB3644" s="23">
        <v>2318.3330000000001</v>
      </c>
      <c r="AC3644" s="190">
        <f>IFERROR(ROUND(AA3644/AB3644-1,2),"")</f>
        <v>0</v>
      </c>
      <c r="AD3644" s="25">
        <v>1.6579999999999999</v>
      </c>
      <c r="AE3644" s="25">
        <v>5.7000000000000002E-2</v>
      </c>
      <c r="AF3644" s="25">
        <v>0</v>
      </c>
      <c r="AG3644" s="25" t="s">
        <v>22</v>
      </c>
      <c r="AH3644" s="25">
        <v>0</v>
      </c>
      <c r="AI3644" s="25">
        <v>0</v>
      </c>
      <c r="AJ3644" s="25" t="s">
        <v>20</v>
      </c>
      <c r="AK3644" s="42" t="s">
        <v>19</v>
      </c>
      <c r="AL3644" s="25" t="s">
        <v>20</v>
      </c>
      <c r="AM3644" s="25">
        <v>1</v>
      </c>
      <c r="AN3644" s="25" t="s">
        <v>22</v>
      </c>
      <c r="AO3644" s="25" t="s">
        <v>22</v>
      </c>
      <c r="AP3644" s="25" t="s">
        <v>22</v>
      </c>
      <c r="AQ3644" s="25"/>
      <c r="AR3644" s="94"/>
      <c r="AS3644" s="157" t="s">
        <v>22</v>
      </c>
      <c r="AT3644" s="93">
        <v>42551</v>
      </c>
      <c r="AU3644" s="92" t="s">
        <v>22</v>
      </c>
      <c r="AV3644" s="91" t="s">
        <v>152</v>
      </c>
      <c r="AW3644" s="92" t="s">
        <v>48</v>
      </c>
      <c r="AX3644" s="92" t="s">
        <v>48</v>
      </c>
      <c r="AY3644" s="91" t="s">
        <v>152</v>
      </c>
      <c r="AZ3644" s="23"/>
      <c r="BA3644" s="25" t="s">
        <v>1863</v>
      </c>
      <c r="BB3644" t="s">
        <v>25</v>
      </c>
      <c r="BC3644" t="e">
        <v>#N/A</v>
      </c>
      <c r="BD3644" t="e">
        <f>IF(Z3644=BC3644,"OK")</f>
        <v>#N/A</v>
      </c>
      <c r="BE3644">
        <v>1.6579999999999999</v>
      </c>
      <c r="BF3644">
        <v>5.7000000000000002E-2</v>
      </c>
      <c r="BG3644" t="s">
        <v>22</v>
      </c>
      <c r="BH3644" t="s">
        <v>22</v>
      </c>
      <c r="BI3644" t="s">
        <v>22</v>
      </c>
      <c r="BJ3644">
        <v>0</v>
      </c>
      <c r="BK3644">
        <v>0</v>
      </c>
      <c r="BN3644" s="183"/>
    </row>
    <row r="3645" spans="1:66" ht="25.5" x14ac:dyDescent="0.25">
      <c r="A3645" s="1"/>
      <c r="B3645" s="94">
        <v>3632</v>
      </c>
      <c r="C3645" s="43">
        <v>1050970</v>
      </c>
      <c r="D3645" s="25"/>
      <c r="E3645" s="27" t="s">
        <v>1862</v>
      </c>
      <c r="F3645" s="151" t="s">
        <v>21</v>
      </c>
      <c r="G3645" s="25"/>
      <c r="H3645" s="46" t="str">
        <f>IFERROR(IFERROR(IF(SEARCH("Usystems",$E3645)&gt;0,"Usystems"),IF(SEARCH("RIIFO",$E3645)&gt;0,"RIIFO","Uponor")),"Uponor")</f>
        <v>Uponor</v>
      </c>
      <c r="I3645" s="25" t="str">
        <f>IFERROR(MID($D3645,1,7)+0,"")</f>
        <v/>
      </c>
      <c r="J3645" s="25" t="str">
        <f>IFERROR(MID($D3645,10,7)+0,"")</f>
        <v/>
      </c>
      <c r="K3645" s="25" t="str">
        <f>IFERROR(MID($D3645,19,7)+0,"")</f>
        <v/>
      </c>
      <c r="L3645" s="25" t="str">
        <f>IFERROR(MID($D3645,28,7)+0,"")</f>
        <v/>
      </c>
      <c r="M3645" s="25" t="str">
        <f>IF(IFERROR(MID($Q3645,1,7)+0,"")&lt;1130000,IF(INDEX(C:C,MATCH(LEFT(Q3645,7)+0,I:I,0))&lt;1130000,"",INDEX(C:C,MATCH(LEFT(Q3645,7)+0,I:I,0))),IFERROR(MID($Q3645,1,7)+0,""))</f>
        <v/>
      </c>
      <c r="N3645" s="25" t="str">
        <f>IF(IFERROR(MID($Q3645,10,7)+0,"")&lt;1130000,"",IFERROR(MID($Q3645,10,7)+0,""))</f>
        <v/>
      </c>
      <c r="O3645" s="25" t="str">
        <f>IF(IFERROR(MID($Q3645,19,7)+0,"")&lt;1130000,"",IFERROR(MID($Q3645,19,7)+0,""))</f>
        <v/>
      </c>
      <c r="P3645" s="25" t="str">
        <f>IF(M3645="","",IF(N3645="",M3645,M3645&amp;", "&amp;N3645))</f>
        <v/>
      </c>
      <c r="Q3645" s="25"/>
      <c r="R3645" s="25"/>
      <c r="S3645" s="35" t="s">
        <v>105</v>
      </c>
      <c r="T3645" s="25" t="s">
        <v>36</v>
      </c>
      <c r="U3645" s="185">
        <v>4388</v>
      </c>
      <c r="V3645" s="188">
        <v>4388</v>
      </c>
      <c r="W3645" s="189">
        <v>4388</v>
      </c>
      <c r="X3645" s="31">
        <v>4388</v>
      </c>
      <c r="Y3645" s="90">
        <f>IFERROR(ROUND(X3645/W3645-1,2),"")</f>
        <v>0</v>
      </c>
      <c r="Z3645" s="31">
        <f>IF(OR(S3645="VLD MLC components",S3645="VLD MLC pipes",S3645="VLD PEX components",S3645="VLD PEX pipes",S3645="VLD PHC components",S3645="VLD PHC pipes",S3645="Controls VLD"),"По запросу",X3645)</f>
        <v>4388</v>
      </c>
      <c r="AA3645" s="63">
        <f>ROUND(X3645/1.2,3)</f>
        <v>3656.6669999999999</v>
      </c>
      <c r="AB3645" s="23">
        <v>3656.6669999999999</v>
      </c>
      <c r="AC3645" s="190">
        <f>IFERROR(ROUND(AA3645/AB3645-1,2),"")</f>
        <v>0</v>
      </c>
      <c r="AD3645" s="25">
        <v>3.3159999999999998</v>
      </c>
      <c r="AE3645" s="25">
        <v>0.09</v>
      </c>
      <c r="AF3645" s="25">
        <v>0</v>
      </c>
      <c r="AG3645" s="25" t="s">
        <v>22</v>
      </c>
      <c r="AH3645" s="25">
        <v>0</v>
      </c>
      <c r="AI3645" s="25">
        <v>0</v>
      </c>
      <c r="AJ3645" s="25" t="s">
        <v>20</v>
      </c>
      <c r="AK3645" s="42" t="s">
        <v>19</v>
      </c>
      <c r="AL3645" s="25" t="s">
        <v>20</v>
      </c>
      <c r="AM3645" s="25">
        <v>1</v>
      </c>
      <c r="AN3645" s="25" t="s">
        <v>22</v>
      </c>
      <c r="AO3645" s="25" t="s">
        <v>22</v>
      </c>
      <c r="AP3645" s="25" t="s">
        <v>22</v>
      </c>
      <c r="AQ3645" s="25"/>
      <c r="AR3645" s="94"/>
      <c r="AS3645" s="157" t="s">
        <v>22</v>
      </c>
      <c r="AT3645" s="93">
        <v>42551</v>
      </c>
      <c r="AU3645" s="92" t="s">
        <v>22</v>
      </c>
      <c r="AV3645" s="91" t="s">
        <v>152</v>
      </c>
      <c r="AW3645" s="92" t="s">
        <v>48</v>
      </c>
      <c r="AX3645" s="92" t="s">
        <v>48</v>
      </c>
      <c r="AY3645" s="91" t="s">
        <v>152</v>
      </c>
      <c r="AZ3645" s="23"/>
      <c r="BA3645" s="25" t="s">
        <v>1861</v>
      </c>
      <c r="BB3645" t="s">
        <v>25</v>
      </c>
      <c r="BC3645" t="e">
        <v>#N/A</v>
      </c>
      <c r="BD3645" t="e">
        <f>IF(Z3645=BC3645,"OK")</f>
        <v>#N/A</v>
      </c>
      <c r="BE3645">
        <v>3.3159999999999998</v>
      </c>
      <c r="BF3645">
        <v>0.09</v>
      </c>
      <c r="BG3645" t="s">
        <v>22</v>
      </c>
      <c r="BH3645" t="s">
        <v>22</v>
      </c>
      <c r="BI3645" t="s">
        <v>22</v>
      </c>
      <c r="BJ3645">
        <v>0</v>
      </c>
      <c r="BK3645">
        <v>0</v>
      </c>
      <c r="BN3645" s="183"/>
    </row>
    <row r="3646" spans="1:66" ht="38.25" x14ac:dyDescent="0.25">
      <c r="A3646" s="1"/>
      <c r="B3646" s="94">
        <v>3633</v>
      </c>
      <c r="C3646" s="43">
        <v>1060171</v>
      </c>
      <c r="D3646" s="25"/>
      <c r="E3646" s="27" t="s">
        <v>1844</v>
      </c>
      <c r="F3646" s="151" t="s">
        <v>21</v>
      </c>
      <c r="G3646" s="25"/>
      <c r="H3646" s="46" t="str">
        <f>IFERROR(IFERROR(IF(SEARCH("Usystems",$E3646)&gt;0,"Usystems"),IF(SEARCH("RIIFO",$E3646)&gt;0,"RIIFO","Uponor")),"Uponor")</f>
        <v>Uponor</v>
      </c>
      <c r="I3646" s="25" t="str">
        <f>IFERROR(MID($D3646,1,7)+0,"")</f>
        <v/>
      </c>
      <c r="J3646" s="25" t="str">
        <f>IFERROR(MID($D3646,10,7)+0,"")</f>
        <v/>
      </c>
      <c r="K3646" s="25" t="str">
        <f>IFERROR(MID($D3646,19,7)+0,"")</f>
        <v/>
      </c>
      <c r="L3646" s="25" t="str">
        <f>IFERROR(MID($D3646,28,7)+0,"")</f>
        <v/>
      </c>
      <c r="M3646" s="25" t="str">
        <f>IF(IFERROR(MID($Q3646,1,7)+0,"")&lt;1130000,IF(INDEX(C:C,MATCH(LEFT(Q3646,7)+0,I:I,0))&lt;1130000,"",INDEX(C:C,MATCH(LEFT(Q3646,7)+0,I:I,0))),IFERROR(MID($Q3646,1,7)+0,""))</f>
        <v/>
      </c>
      <c r="N3646" s="25" t="str">
        <f>IF(IFERROR(MID($Q3646,10,7)+0,"")&lt;1130000,"",IFERROR(MID($Q3646,10,7)+0,""))</f>
        <v/>
      </c>
      <c r="O3646" s="25" t="str">
        <f>IF(IFERROR(MID($Q3646,19,7)+0,"")&lt;1130000,"",IFERROR(MID($Q3646,19,7)+0,""))</f>
        <v/>
      </c>
      <c r="P3646" s="25" t="str">
        <f>IF(M3646="","",IF(N3646="",M3646,M3646&amp;", "&amp;N3646))</f>
        <v/>
      </c>
      <c r="Q3646" s="25"/>
      <c r="R3646" s="25"/>
      <c r="S3646" s="35" t="s">
        <v>105</v>
      </c>
      <c r="T3646" s="25" t="s">
        <v>36</v>
      </c>
      <c r="U3646" s="185">
        <v>12073</v>
      </c>
      <c r="V3646" s="188">
        <v>12073</v>
      </c>
      <c r="W3646" s="189">
        <v>12073</v>
      </c>
      <c r="X3646" s="31">
        <v>12073</v>
      </c>
      <c r="Y3646" s="90">
        <f>IFERROR(ROUND(X3646/W3646-1,2),"")</f>
        <v>0</v>
      </c>
      <c r="Z3646" s="31">
        <f>IF(OR(S3646="VLD MLC components",S3646="VLD MLC pipes",S3646="VLD PEX components",S3646="VLD PEX pipes",S3646="VLD PHC components",S3646="VLD PHC pipes",S3646="Controls VLD"),"По запросу",X3646)</f>
        <v>12073</v>
      </c>
      <c r="AA3646" s="63">
        <f>ROUND(X3646/1.2,3)</f>
        <v>10060.833000000001</v>
      </c>
      <c r="AB3646" s="23">
        <v>10060.833000000001</v>
      </c>
      <c r="AC3646" s="190">
        <f>IFERROR(ROUND(AA3646/AB3646-1,2),"")</f>
        <v>0</v>
      </c>
      <c r="AD3646" s="25">
        <v>8.61</v>
      </c>
      <c r="AE3646" s="25">
        <v>0.15359999999999999</v>
      </c>
      <c r="AF3646" s="25">
        <v>0</v>
      </c>
      <c r="AG3646" s="25" t="s">
        <v>22</v>
      </c>
      <c r="AH3646" s="25">
        <v>0</v>
      </c>
      <c r="AI3646" s="25">
        <v>0</v>
      </c>
      <c r="AJ3646" s="25" t="s">
        <v>20</v>
      </c>
      <c r="AK3646" s="42" t="s">
        <v>19</v>
      </c>
      <c r="AL3646" s="25" t="s">
        <v>20</v>
      </c>
      <c r="AM3646" s="25">
        <v>1</v>
      </c>
      <c r="AN3646" s="25" t="s">
        <v>22</v>
      </c>
      <c r="AO3646" s="25" t="s">
        <v>22</v>
      </c>
      <c r="AP3646" s="25" t="s">
        <v>22</v>
      </c>
      <c r="AQ3646" s="25"/>
      <c r="AR3646" s="94"/>
      <c r="AS3646" s="157" t="s">
        <v>22</v>
      </c>
      <c r="AT3646" s="93">
        <v>42551</v>
      </c>
      <c r="AU3646" s="92" t="s">
        <v>22</v>
      </c>
      <c r="AV3646" s="91" t="s">
        <v>48</v>
      </c>
      <c r="AW3646" s="92" t="s">
        <v>48</v>
      </c>
      <c r="AX3646" s="92" t="s">
        <v>48</v>
      </c>
      <c r="AY3646" s="91" t="s">
        <v>152</v>
      </c>
      <c r="AZ3646" s="23"/>
      <c r="BA3646" s="25">
        <v>0</v>
      </c>
      <c r="BB3646" t="s">
        <v>48</v>
      </c>
      <c r="BC3646" t="e">
        <v>#N/A</v>
      </c>
      <c r="BD3646" t="e">
        <f>IF(Z3646=BC3646,"OK")</f>
        <v>#N/A</v>
      </c>
      <c r="BE3646">
        <v>8.61</v>
      </c>
      <c r="BF3646">
        <v>0.15359999999999999</v>
      </c>
      <c r="BG3646" t="s">
        <v>22</v>
      </c>
      <c r="BH3646" t="s">
        <v>22</v>
      </c>
      <c r="BI3646" t="s">
        <v>22</v>
      </c>
      <c r="BJ3646">
        <v>0</v>
      </c>
      <c r="BK3646">
        <v>0</v>
      </c>
      <c r="BN3646" s="183"/>
    </row>
    <row r="3647" spans="1:66" ht="25.5" x14ac:dyDescent="0.25">
      <c r="A3647" s="1"/>
      <c r="B3647" s="94">
        <v>3634</v>
      </c>
      <c r="C3647" s="43">
        <v>1050972</v>
      </c>
      <c r="D3647" s="25"/>
      <c r="E3647" s="27" t="s">
        <v>1860</v>
      </c>
      <c r="F3647" s="151" t="s">
        <v>21</v>
      </c>
      <c r="G3647" s="25"/>
      <c r="H3647" s="46" t="str">
        <f>IFERROR(IFERROR(IF(SEARCH("Usystems",$E3647)&gt;0,"Usystems"),IF(SEARCH("RIIFO",$E3647)&gt;0,"RIIFO","Uponor")),"Uponor")</f>
        <v>Uponor</v>
      </c>
      <c r="I3647" s="25" t="str">
        <f>IFERROR(MID($D3647,1,7)+0,"")</f>
        <v/>
      </c>
      <c r="J3647" s="25" t="str">
        <f>IFERROR(MID($D3647,10,7)+0,"")</f>
        <v/>
      </c>
      <c r="K3647" s="25" t="str">
        <f>IFERROR(MID($D3647,19,7)+0,"")</f>
        <v/>
      </c>
      <c r="L3647" s="25" t="str">
        <f>IFERROR(MID($D3647,28,7)+0,"")</f>
        <v/>
      </c>
      <c r="M3647" s="25" t="str">
        <f>IF(IFERROR(MID($Q3647,1,7)+0,"")&lt;1130000,IF(INDEX(C:C,MATCH(LEFT(Q3647,7)+0,I:I,0))&lt;1130000,"",INDEX(C:C,MATCH(LEFT(Q3647,7)+0,I:I,0))),IFERROR(MID($Q3647,1,7)+0,""))</f>
        <v/>
      </c>
      <c r="N3647" s="25" t="str">
        <f>IF(IFERROR(MID($Q3647,10,7)+0,"")&lt;1130000,"",IFERROR(MID($Q3647,10,7)+0,""))</f>
        <v/>
      </c>
      <c r="O3647" s="25" t="str">
        <f>IF(IFERROR(MID($Q3647,19,7)+0,"")&lt;1130000,"",IFERROR(MID($Q3647,19,7)+0,""))</f>
        <v/>
      </c>
      <c r="P3647" s="25" t="str">
        <f>IF(M3647="","",IF(N3647="",M3647,M3647&amp;", "&amp;N3647))</f>
        <v/>
      </c>
      <c r="Q3647" s="25"/>
      <c r="R3647" s="25"/>
      <c r="S3647" s="35" t="s">
        <v>105</v>
      </c>
      <c r="T3647" s="25" t="s">
        <v>36</v>
      </c>
      <c r="U3647" s="185">
        <v>9180</v>
      </c>
      <c r="V3647" s="188">
        <v>9180</v>
      </c>
      <c r="W3647" s="189">
        <v>9180</v>
      </c>
      <c r="X3647" s="31">
        <v>9180</v>
      </c>
      <c r="Y3647" s="90">
        <f>IFERROR(ROUND(X3647/W3647-1,2),"")</f>
        <v>0</v>
      </c>
      <c r="Z3647" s="31">
        <f>IF(OR(S3647="VLD MLC components",S3647="VLD MLC pipes",S3647="VLD PEX components",S3647="VLD PEX pipes",S3647="VLD PHC components",S3647="VLD PHC pipes",S3647="Controls VLD"),"По запросу",X3647)</f>
        <v>9180</v>
      </c>
      <c r="AA3647" s="63">
        <f>ROUND(X3647/1.2,3)</f>
        <v>7650</v>
      </c>
      <c r="AB3647" s="23">
        <v>7650</v>
      </c>
      <c r="AC3647" s="190">
        <f>IFERROR(ROUND(AA3647/AB3647-1,2),"")</f>
        <v>0</v>
      </c>
      <c r="AD3647" s="25">
        <v>8.1999999999999993</v>
      </c>
      <c r="AE3647" s="25">
        <v>0.21</v>
      </c>
      <c r="AF3647" s="25">
        <v>0</v>
      </c>
      <c r="AG3647" s="25" t="s">
        <v>22</v>
      </c>
      <c r="AH3647" s="25">
        <v>0</v>
      </c>
      <c r="AI3647" s="25">
        <v>0</v>
      </c>
      <c r="AJ3647" s="25" t="s">
        <v>20</v>
      </c>
      <c r="AK3647" s="42" t="s">
        <v>19</v>
      </c>
      <c r="AL3647" s="25" t="s">
        <v>20</v>
      </c>
      <c r="AM3647" s="25">
        <v>1</v>
      </c>
      <c r="AN3647" s="25" t="s">
        <v>22</v>
      </c>
      <c r="AO3647" s="25" t="s">
        <v>22</v>
      </c>
      <c r="AP3647" s="25" t="s">
        <v>22</v>
      </c>
      <c r="AQ3647" s="25"/>
      <c r="AR3647" s="94"/>
      <c r="AS3647" s="157" t="s">
        <v>22</v>
      </c>
      <c r="AT3647" s="93">
        <v>42551</v>
      </c>
      <c r="AU3647" s="92" t="s">
        <v>22</v>
      </c>
      <c r="AV3647" s="91" t="s">
        <v>48</v>
      </c>
      <c r="AW3647" s="92" t="s">
        <v>48</v>
      </c>
      <c r="AX3647" s="92" t="s">
        <v>48</v>
      </c>
      <c r="AY3647" s="91" t="s">
        <v>152</v>
      </c>
      <c r="AZ3647" s="23"/>
      <c r="BA3647" s="25">
        <v>0</v>
      </c>
      <c r="BB3647" t="s">
        <v>48</v>
      </c>
      <c r="BC3647" t="e">
        <v>#N/A</v>
      </c>
      <c r="BD3647" t="e">
        <f>IF(Z3647=BC3647,"OK")</f>
        <v>#N/A</v>
      </c>
      <c r="BE3647">
        <v>8.1999999999999993</v>
      </c>
      <c r="BF3647">
        <v>0.21</v>
      </c>
      <c r="BG3647" t="s">
        <v>22</v>
      </c>
      <c r="BH3647" t="s">
        <v>22</v>
      </c>
      <c r="BI3647" t="s">
        <v>22</v>
      </c>
      <c r="BJ3647">
        <v>0</v>
      </c>
      <c r="BK3647">
        <v>0</v>
      </c>
      <c r="BN3647" s="183"/>
    </row>
    <row r="3648" spans="1:66" ht="25.5" x14ac:dyDescent="0.25">
      <c r="A3648" s="1"/>
      <c r="B3648" s="94">
        <v>3635</v>
      </c>
      <c r="C3648" s="43">
        <v>1050974</v>
      </c>
      <c r="D3648" s="25"/>
      <c r="E3648" s="27" t="s">
        <v>1859</v>
      </c>
      <c r="F3648" s="151" t="s">
        <v>21</v>
      </c>
      <c r="G3648" s="25"/>
      <c r="H3648" s="46" t="str">
        <f>IFERROR(IFERROR(IF(SEARCH("Usystems",$E3648)&gt;0,"Usystems"),IF(SEARCH("RIIFO",$E3648)&gt;0,"RIIFO","Uponor")),"Uponor")</f>
        <v>Uponor</v>
      </c>
      <c r="I3648" s="25" t="str">
        <f>IFERROR(MID($D3648,1,7)+0,"")</f>
        <v/>
      </c>
      <c r="J3648" s="25" t="str">
        <f>IFERROR(MID($D3648,10,7)+0,"")</f>
        <v/>
      </c>
      <c r="K3648" s="25" t="str">
        <f>IFERROR(MID($D3648,19,7)+0,"")</f>
        <v/>
      </c>
      <c r="L3648" s="25" t="str">
        <f>IFERROR(MID($D3648,28,7)+0,"")</f>
        <v/>
      </c>
      <c r="M3648" s="25" t="str">
        <f>IF(IFERROR(MID($Q3648,1,7)+0,"")&lt;1130000,IF(INDEX(C:C,MATCH(LEFT(Q3648,7)+0,I:I,0))&lt;1130000,"",INDEX(C:C,MATCH(LEFT(Q3648,7)+0,I:I,0))),IFERROR(MID($Q3648,1,7)+0,""))</f>
        <v/>
      </c>
      <c r="N3648" s="25" t="str">
        <f>IF(IFERROR(MID($Q3648,10,7)+0,"")&lt;1130000,"",IFERROR(MID($Q3648,10,7)+0,""))</f>
        <v/>
      </c>
      <c r="O3648" s="25" t="str">
        <f>IF(IFERROR(MID($Q3648,19,7)+0,"")&lt;1130000,"",IFERROR(MID($Q3648,19,7)+0,""))</f>
        <v/>
      </c>
      <c r="P3648" s="25" t="str">
        <f>IF(M3648="","",IF(N3648="",M3648,M3648&amp;", "&amp;N3648))</f>
        <v/>
      </c>
      <c r="Q3648" s="25"/>
      <c r="R3648" s="25"/>
      <c r="S3648" s="35" t="s">
        <v>105</v>
      </c>
      <c r="T3648" s="25" t="s">
        <v>36</v>
      </c>
      <c r="U3648" s="185">
        <v>19837</v>
      </c>
      <c r="V3648" s="188">
        <v>19837</v>
      </c>
      <c r="W3648" s="189">
        <v>19837</v>
      </c>
      <c r="X3648" s="31">
        <v>19837</v>
      </c>
      <c r="Y3648" s="90">
        <f>IFERROR(ROUND(X3648/W3648-1,2),"")</f>
        <v>0</v>
      </c>
      <c r="Z3648" s="31">
        <f>IF(OR(S3648="VLD MLC components",S3648="VLD MLC pipes",S3648="VLD PEX components",S3648="VLD PEX pipes",S3648="VLD PHC components",S3648="VLD PHC pipes",S3648="Controls VLD"),"По запросу",X3648)</f>
        <v>19837</v>
      </c>
      <c r="AA3648" s="63">
        <f>ROUND(X3648/1.2,3)</f>
        <v>16530.832999999999</v>
      </c>
      <c r="AB3648" s="23">
        <v>16530.832999999999</v>
      </c>
      <c r="AC3648" s="190">
        <f>IFERROR(ROUND(AA3648/AB3648-1,2),"")</f>
        <v>0</v>
      </c>
      <c r="AD3648" s="25">
        <v>11.29</v>
      </c>
      <c r="AE3648" s="25">
        <v>0.27765000000000001</v>
      </c>
      <c r="AF3648" s="25">
        <v>0</v>
      </c>
      <c r="AG3648" s="25" t="s">
        <v>22</v>
      </c>
      <c r="AH3648" s="25">
        <v>0</v>
      </c>
      <c r="AI3648" s="25">
        <v>0</v>
      </c>
      <c r="AJ3648" s="25" t="s">
        <v>20</v>
      </c>
      <c r="AK3648" s="42" t="s">
        <v>19</v>
      </c>
      <c r="AL3648" s="25" t="s">
        <v>20</v>
      </c>
      <c r="AM3648" s="25">
        <v>1</v>
      </c>
      <c r="AN3648" s="25" t="s">
        <v>22</v>
      </c>
      <c r="AO3648" s="25" t="s">
        <v>22</v>
      </c>
      <c r="AP3648" s="25" t="s">
        <v>22</v>
      </c>
      <c r="AQ3648" s="25"/>
      <c r="AR3648" s="94"/>
      <c r="AS3648" s="157" t="s">
        <v>22</v>
      </c>
      <c r="AT3648" s="93">
        <v>42551</v>
      </c>
      <c r="AU3648" s="92" t="s">
        <v>22</v>
      </c>
      <c r="AV3648" s="91" t="s">
        <v>48</v>
      </c>
      <c r="AW3648" s="92" t="s">
        <v>48</v>
      </c>
      <c r="AX3648" s="92" t="s">
        <v>48</v>
      </c>
      <c r="AY3648" s="91" t="s">
        <v>152</v>
      </c>
      <c r="AZ3648" s="23"/>
      <c r="BA3648" s="25">
        <v>0</v>
      </c>
      <c r="BB3648" t="s">
        <v>48</v>
      </c>
      <c r="BC3648" t="e">
        <v>#N/A</v>
      </c>
      <c r="BD3648" t="e">
        <f>IF(Z3648=BC3648,"OK")</f>
        <v>#N/A</v>
      </c>
      <c r="BE3648">
        <v>11.29</v>
      </c>
      <c r="BF3648">
        <v>0.27765000000000001</v>
      </c>
      <c r="BG3648" t="s">
        <v>22</v>
      </c>
      <c r="BH3648" t="s">
        <v>22</v>
      </c>
      <c r="BI3648" t="s">
        <v>22</v>
      </c>
      <c r="BJ3648">
        <v>0</v>
      </c>
      <c r="BK3648">
        <v>0</v>
      </c>
      <c r="BN3648" s="183"/>
    </row>
    <row r="3649" spans="1:66" ht="25.5" x14ac:dyDescent="0.25">
      <c r="A3649" s="1"/>
      <c r="B3649" s="94">
        <v>3636</v>
      </c>
      <c r="C3649" s="43">
        <v>1050976</v>
      </c>
      <c r="D3649" s="25"/>
      <c r="E3649" s="27" t="s">
        <v>1858</v>
      </c>
      <c r="F3649" s="151" t="s">
        <v>21</v>
      </c>
      <c r="G3649" s="25"/>
      <c r="H3649" s="46" t="str">
        <f>IFERROR(IFERROR(IF(SEARCH("Usystems",$E3649)&gt;0,"Usystems"),IF(SEARCH("RIIFO",$E3649)&gt;0,"RIIFO","Uponor")),"Uponor")</f>
        <v>Uponor</v>
      </c>
      <c r="I3649" s="25" t="str">
        <f>IFERROR(MID($D3649,1,7)+0,"")</f>
        <v/>
      </c>
      <c r="J3649" s="25" t="str">
        <f>IFERROR(MID($D3649,10,7)+0,"")</f>
        <v/>
      </c>
      <c r="K3649" s="25" t="str">
        <f>IFERROR(MID($D3649,19,7)+0,"")</f>
        <v/>
      </c>
      <c r="L3649" s="25" t="str">
        <f>IFERROR(MID($D3649,28,7)+0,"")</f>
        <v/>
      </c>
      <c r="M3649" s="25" t="str">
        <f>IF(IFERROR(MID($Q3649,1,7)+0,"")&lt;1130000,IF(INDEX(C:C,MATCH(LEFT(Q3649,7)+0,I:I,0))&lt;1130000,"",INDEX(C:C,MATCH(LEFT(Q3649,7)+0,I:I,0))),IFERROR(MID($Q3649,1,7)+0,""))</f>
        <v/>
      </c>
      <c r="N3649" s="25" t="str">
        <f>IF(IFERROR(MID($Q3649,10,7)+0,"")&lt;1130000,"",IFERROR(MID($Q3649,10,7)+0,""))</f>
        <v/>
      </c>
      <c r="O3649" s="25" t="str">
        <f>IF(IFERROR(MID($Q3649,19,7)+0,"")&lt;1130000,"",IFERROR(MID($Q3649,19,7)+0,""))</f>
        <v/>
      </c>
      <c r="P3649" s="25" t="str">
        <f>IF(M3649="","",IF(N3649="",M3649,M3649&amp;", "&amp;N3649))</f>
        <v/>
      </c>
      <c r="Q3649" s="25"/>
      <c r="R3649" s="25"/>
      <c r="S3649" s="35" t="s">
        <v>105</v>
      </c>
      <c r="T3649" s="25" t="s">
        <v>36</v>
      </c>
      <c r="U3649" s="185">
        <v>28976</v>
      </c>
      <c r="V3649" s="188">
        <v>28976</v>
      </c>
      <c r="W3649" s="189">
        <v>28976</v>
      </c>
      <c r="X3649" s="31">
        <v>28976</v>
      </c>
      <c r="Y3649" s="90">
        <f>IFERROR(ROUND(X3649/W3649-1,2),"")</f>
        <v>0</v>
      </c>
      <c r="Z3649" s="31">
        <f>IF(OR(S3649="VLD MLC components",S3649="VLD MLC pipes",S3649="VLD PEX components",S3649="VLD PEX pipes",S3649="VLD PHC components",S3649="VLD PHC pipes",S3649="Controls VLD"),"По запросу",X3649)</f>
        <v>28976</v>
      </c>
      <c r="AA3649" s="63">
        <f>ROUND(X3649/1.2,3)</f>
        <v>24146.667000000001</v>
      </c>
      <c r="AB3649" s="23">
        <v>24146.667000000001</v>
      </c>
      <c r="AC3649" s="190">
        <f>IFERROR(ROUND(AA3649/AB3649-1,2),"")</f>
        <v>0</v>
      </c>
      <c r="AD3649" s="25">
        <v>18.37</v>
      </c>
      <c r="AE3649" s="25">
        <v>0.43790000000000001</v>
      </c>
      <c r="AF3649" s="25">
        <v>0</v>
      </c>
      <c r="AG3649" s="25" t="s">
        <v>22</v>
      </c>
      <c r="AH3649" s="25">
        <v>0</v>
      </c>
      <c r="AI3649" s="25">
        <v>0</v>
      </c>
      <c r="AJ3649" s="25" t="s">
        <v>20</v>
      </c>
      <c r="AK3649" s="42" t="s">
        <v>19</v>
      </c>
      <c r="AL3649" s="25" t="s">
        <v>20</v>
      </c>
      <c r="AM3649" s="25">
        <v>1</v>
      </c>
      <c r="AN3649" s="25"/>
      <c r="AO3649" s="25"/>
      <c r="AP3649" s="25"/>
      <c r="AQ3649" s="25"/>
      <c r="AR3649" s="94"/>
      <c r="AS3649" s="157" t="s">
        <v>22</v>
      </c>
      <c r="AT3649" s="93">
        <v>42551</v>
      </c>
      <c r="AU3649" s="92" t="s">
        <v>22</v>
      </c>
      <c r="AV3649" s="91" t="s">
        <v>48</v>
      </c>
      <c r="AW3649" s="92" t="s">
        <v>48</v>
      </c>
      <c r="AX3649" s="92" t="s">
        <v>48</v>
      </c>
      <c r="AY3649" s="91" t="s">
        <v>152</v>
      </c>
      <c r="AZ3649" s="23"/>
      <c r="BA3649" s="25">
        <v>0</v>
      </c>
      <c r="BB3649" t="s">
        <v>48</v>
      </c>
      <c r="BC3649" t="e">
        <v>#N/A</v>
      </c>
      <c r="BD3649" t="e">
        <f>IF(Z3649=BC3649,"OK")</f>
        <v>#N/A</v>
      </c>
      <c r="BE3649">
        <v>18.37</v>
      </c>
      <c r="BF3649">
        <v>0.43790000000000001</v>
      </c>
      <c r="BG3649">
        <v>0</v>
      </c>
      <c r="BH3649">
        <v>0</v>
      </c>
      <c r="BI3649">
        <v>0</v>
      </c>
      <c r="BJ3649">
        <v>0</v>
      </c>
      <c r="BK3649">
        <v>0</v>
      </c>
      <c r="BN3649" s="183"/>
    </row>
    <row r="3650" spans="1:66" ht="25.5" x14ac:dyDescent="0.25">
      <c r="A3650" s="1"/>
      <c r="B3650" s="94">
        <v>3637</v>
      </c>
      <c r="C3650" s="43">
        <v>1050977</v>
      </c>
      <c r="D3650" s="25"/>
      <c r="E3650" s="27" t="s">
        <v>1857</v>
      </c>
      <c r="F3650" s="151" t="s">
        <v>21</v>
      </c>
      <c r="G3650" s="25"/>
      <c r="H3650" s="46" t="str">
        <f>IFERROR(IFERROR(IF(SEARCH("Usystems",$E3650)&gt;0,"Usystems"),IF(SEARCH("RIIFO",$E3650)&gt;0,"RIIFO","Uponor")),"Uponor")</f>
        <v>Uponor</v>
      </c>
      <c r="I3650" s="25" t="str">
        <f>IFERROR(MID($D3650,1,7)+0,"")</f>
        <v/>
      </c>
      <c r="J3650" s="25" t="str">
        <f>IFERROR(MID($D3650,10,7)+0,"")</f>
        <v/>
      </c>
      <c r="K3650" s="25" t="str">
        <f>IFERROR(MID($D3650,19,7)+0,"")</f>
        <v/>
      </c>
      <c r="L3650" s="25" t="str">
        <f>IFERROR(MID($D3650,28,7)+0,"")</f>
        <v/>
      </c>
      <c r="M3650" s="25" t="str">
        <f>IF(IFERROR(MID($Q3650,1,7)+0,"")&lt;1130000,IF(INDEX(C:C,MATCH(LEFT(Q3650,7)+0,I:I,0))&lt;1130000,"",INDEX(C:C,MATCH(LEFT(Q3650,7)+0,I:I,0))),IFERROR(MID($Q3650,1,7)+0,""))</f>
        <v/>
      </c>
      <c r="N3650" s="25" t="str">
        <f>IF(IFERROR(MID($Q3650,10,7)+0,"")&lt;1130000,"",IFERROR(MID($Q3650,10,7)+0,""))</f>
        <v/>
      </c>
      <c r="O3650" s="25" t="str">
        <f>IF(IFERROR(MID($Q3650,19,7)+0,"")&lt;1130000,"",IFERROR(MID($Q3650,19,7)+0,""))</f>
        <v/>
      </c>
      <c r="P3650" s="25" t="str">
        <f>IF(M3650="","",IF(N3650="",M3650,M3650&amp;", "&amp;N3650))</f>
        <v/>
      </c>
      <c r="Q3650" s="25"/>
      <c r="R3650" s="25"/>
      <c r="S3650" s="35" t="s">
        <v>105</v>
      </c>
      <c r="T3650" s="25" t="s">
        <v>36</v>
      </c>
      <c r="U3650" s="185">
        <v>43592</v>
      </c>
      <c r="V3650" s="188">
        <v>43592</v>
      </c>
      <c r="W3650" s="189">
        <v>43592</v>
      </c>
      <c r="X3650" s="31">
        <v>43592</v>
      </c>
      <c r="Y3650" s="90">
        <f>IFERROR(ROUND(X3650/W3650-1,2),"")</f>
        <v>0</v>
      </c>
      <c r="Z3650" s="31">
        <f>IF(OR(S3650="VLD MLC components",S3650="VLD MLC pipes",S3650="VLD PEX components",S3650="VLD PEX pipes",S3650="VLD PHC components",S3650="VLD PHC pipes",S3650="Controls VLD"),"По запросу",X3650)</f>
        <v>43592</v>
      </c>
      <c r="AA3650" s="63">
        <f>ROUND(X3650/1.2,3)</f>
        <v>36326.667000000001</v>
      </c>
      <c r="AB3650" s="23">
        <v>36326.667000000001</v>
      </c>
      <c r="AC3650" s="190">
        <f>IFERROR(ROUND(AA3650/AB3650-1,2),"")</f>
        <v>0</v>
      </c>
      <c r="AD3650" s="25">
        <v>28.75</v>
      </c>
      <c r="AE3650" s="25">
        <v>0.70437000000000005</v>
      </c>
      <c r="AF3650" s="25">
        <v>0</v>
      </c>
      <c r="AG3650" s="25" t="s">
        <v>22</v>
      </c>
      <c r="AH3650" s="25">
        <v>0</v>
      </c>
      <c r="AI3650" s="25">
        <v>0</v>
      </c>
      <c r="AJ3650" s="25" t="s">
        <v>20</v>
      </c>
      <c r="AK3650" s="42" t="s">
        <v>19</v>
      </c>
      <c r="AL3650" s="25" t="s">
        <v>20</v>
      </c>
      <c r="AM3650" s="25">
        <v>1</v>
      </c>
      <c r="AN3650" s="25"/>
      <c r="AO3650" s="25"/>
      <c r="AP3650" s="25"/>
      <c r="AQ3650" s="25"/>
      <c r="AR3650" s="94"/>
      <c r="AS3650" s="157" t="s">
        <v>22</v>
      </c>
      <c r="AT3650" s="93">
        <v>42551</v>
      </c>
      <c r="AU3650" s="92" t="s">
        <v>22</v>
      </c>
      <c r="AV3650" s="91" t="s">
        <v>48</v>
      </c>
      <c r="AW3650" s="92" t="s">
        <v>48</v>
      </c>
      <c r="AX3650" s="92" t="s">
        <v>48</v>
      </c>
      <c r="AY3650" s="91" t="s">
        <v>152</v>
      </c>
      <c r="AZ3650" s="23"/>
      <c r="BA3650" s="25">
        <v>0</v>
      </c>
      <c r="BB3650" t="s">
        <v>48</v>
      </c>
      <c r="BC3650" t="e">
        <v>#N/A</v>
      </c>
      <c r="BD3650" t="e">
        <f>IF(Z3650=BC3650,"OK")</f>
        <v>#N/A</v>
      </c>
      <c r="BE3650">
        <v>28.75</v>
      </c>
      <c r="BF3650">
        <v>0.70437000000000005</v>
      </c>
      <c r="BG3650">
        <v>0</v>
      </c>
      <c r="BH3650">
        <v>0</v>
      </c>
      <c r="BI3650">
        <v>0</v>
      </c>
      <c r="BJ3650">
        <v>0</v>
      </c>
      <c r="BK3650">
        <v>0</v>
      </c>
      <c r="BN3650" s="183"/>
    </row>
    <row r="3651" spans="1:66" ht="25.5" x14ac:dyDescent="0.25">
      <c r="A3651" s="1"/>
      <c r="B3651" s="94">
        <v>3638</v>
      </c>
      <c r="C3651" s="43">
        <v>1058703</v>
      </c>
      <c r="D3651" s="25"/>
      <c r="E3651" s="27" t="s">
        <v>1856</v>
      </c>
      <c r="F3651" s="151" t="s">
        <v>21</v>
      </c>
      <c r="G3651" s="25"/>
      <c r="H3651" s="46" t="str">
        <f>IFERROR(IFERROR(IF(SEARCH("Usystems",$E3651)&gt;0,"Usystems"),IF(SEARCH("RIIFO",$E3651)&gt;0,"RIIFO","Uponor")),"Uponor")</f>
        <v>Uponor</v>
      </c>
      <c r="I3651" s="25" t="str">
        <f>IFERROR(MID($D3651,1,7)+0,"")</f>
        <v/>
      </c>
      <c r="J3651" s="25" t="str">
        <f>IFERROR(MID($D3651,10,7)+0,"")</f>
        <v/>
      </c>
      <c r="K3651" s="25" t="str">
        <f>IFERROR(MID($D3651,19,7)+0,"")</f>
        <v/>
      </c>
      <c r="L3651" s="25" t="str">
        <f>IFERROR(MID($D3651,28,7)+0,"")</f>
        <v/>
      </c>
      <c r="M3651" s="25" t="str">
        <f>IF(IFERROR(MID($Q3651,1,7)+0,"")&lt;1130000,IF(INDEX(C:C,MATCH(LEFT(Q3651,7)+0,I:I,0))&lt;1130000,"",INDEX(C:C,MATCH(LEFT(Q3651,7)+0,I:I,0))),IFERROR(MID($Q3651,1,7)+0,""))</f>
        <v/>
      </c>
      <c r="N3651" s="25" t="str">
        <f>IF(IFERROR(MID($Q3651,10,7)+0,"")&lt;1130000,"",IFERROR(MID($Q3651,10,7)+0,""))</f>
        <v/>
      </c>
      <c r="O3651" s="25" t="str">
        <f>IF(IFERROR(MID($Q3651,19,7)+0,"")&lt;1130000,"",IFERROR(MID($Q3651,19,7)+0,""))</f>
        <v/>
      </c>
      <c r="P3651" s="25" t="str">
        <f>IF(M3651="","",IF(N3651="",M3651,M3651&amp;", "&amp;N3651))</f>
        <v/>
      </c>
      <c r="Q3651" s="25"/>
      <c r="R3651" s="25"/>
      <c r="S3651" s="35" t="s">
        <v>105</v>
      </c>
      <c r="T3651" s="25" t="s">
        <v>36</v>
      </c>
      <c r="U3651" s="185">
        <v>17499</v>
      </c>
      <c r="V3651" s="188">
        <v>17499</v>
      </c>
      <c r="W3651" s="189">
        <v>17499</v>
      </c>
      <c r="X3651" s="31">
        <v>17499</v>
      </c>
      <c r="Y3651" s="90">
        <f>IFERROR(ROUND(X3651/W3651-1,2),"")</f>
        <v>0</v>
      </c>
      <c r="Z3651" s="31">
        <f>IF(OR(S3651="VLD MLC components",S3651="VLD MLC pipes",S3651="VLD PEX components",S3651="VLD PEX pipes",S3651="VLD PHC components",S3651="VLD PHC pipes",S3651="Controls VLD"),"По запросу",X3651)</f>
        <v>17499</v>
      </c>
      <c r="AA3651" s="63">
        <f>ROUND(X3651/1.2,3)</f>
        <v>14582.5</v>
      </c>
      <c r="AB3651" s="23">
        <v>14582.5</v>
      </c>
      <c r="AC3651" s="190">
        <f>IFERROR(ROUND(AA3651/AB3651-1,2),"")</f>
        <v>0</v>
      </c>
      <c r="AD3651" s="25">
        <v>11</v>
      </c>
      <c r="AE3651" s="25">
        <v>0.31374999999999997</v>
      </c>
      <c r="AF3651" s="25">
        <v>0</v>
      </c>
      <c r="AG3651" s="25" t="s">
        <v>22</v>
      </c>
      <c r="AH3651" s="25">
        <v>0</v>
      </c>
      <c r="AI3651" s="25">
        <v>0</v>
      </c>
      <c r="AJ3651" s="25" t="s">
        <v>20</v>
      </c>
      <c r="AK3651" s="42" t="s">
        <v>19</v>
      </c>
      <c r="AL3651" s="25" t="s">
        <v>20</v>
      </c>
      <c r="AM3651" s="25">
        <v>1</v>
      </c>
      <c r="AN3651" s="25"/>
      <c r="AO3651" s="25"/>
      <c r="AP3651" s="25"/>
      <c r="AQ3651" s="25"/>
      <c r="AR3651" s="94"/>
      <c r="AS3651" s="157" t="s">
        <v>22</v>
      </c>
      <c r="AT3651" s="93">
        <v>42551</v>
      </c>
      <c r="AU3651" s="92" t="s">
        <v>22</v>
      </c>
      <c r="AV3651" s="91" t="s">
        <v>48</v>
      </c>
      <c r="AW3651" s="92" t="s">
        <v>48</v>
      </c>
      <c r="AX3651" s="92" t="s">
        <v>48</v>
      </c>
      <c r="AY3651" s="91" t="s">
        <v>152</v>
      </c>
      <c r="AZ3651" s="23"/>
      <c r="BA3651" s="25">
        <v>0</v>
      </c>
      <c r="BB3651" t="s">
        <v>48</v>
      </c>
      <c r="BC3651" t="e">
        <v>#N/A</v>
      </c>
      <c r="BD3651" t="e">
        <f>IF(Z3651=BC3651,"OK")</f>
        <v>#N/A</v>
      </c>
      <c r="BE3651">
        <v>11</v>
      </c>
      <c r="BF3651">
        <v>0.31374999999999997</v>
      </c>
      <c r="BG3651">
        <v>0</v>
      </c>
      <c r="BH3651">
        <v>0</v>
      </c>
      <c r="BI3651">
        <v>0</v>
      </c>
      <c r="BJ3651">
        <v>0</v>
      </c>
      <c r="BK3651">
        <v>0</v>
      </c>
      <c r="BN3651" s="183"/>
    </row>
    <row r="3652" spans="1:66" ht="25.5" x14ac:dyDescent="0.25">
      <c r="A3652" s="1"/>
      <c r="B3652" s="94">
        <v>3639</v>
      </c>
      <c r="C3652" s="43">
        <v>1058704</v>
      </c>
      <c r="D3652" s="25"/>
      <c r="E3652" s="27" t="s">
        <v>1855</v>
      </c>
      <c r="F3652" s="151" t="s">
        <v>21</v>
      </c>
      <c r="G3652" s="25"/>
      <c r="H3652" s="46" t="str">
        <f>IFERROR(IFERROR(IF(SEARCH("Usystems",$E3652)&gt;0,"Usystems"),IF(SEARCH("RIIFO",$E3652)&gt;0,"RIIFO","Uponor")),"Uponor")</f>
        <v>Uponor</v>
      </c>
      <c r="I3652" s="25" t="str">
        <f>IFERROR(MID($D3652,1,7)+0,"")</f>
        <v/>
      </c>
      <c r="J3652" s="25" t="str">
        <f>IFERROR(MID($D3652,10,7)+0,"")</f>
        <v/>
      </c>
      <c r="K3652" s="25" t="str">
        <f>IFERROR(MID($D3652,19,7)+0,"")</f>
        <v/>
      </c>
      <c r="L3652" s="25" t="str">
        <f>IFERROR(MID($D3652,28,7)+0,"")</f>
        <v/>
      </c>
      <c r="M3652" s="25" t="str">
        <f>IF(IFERROR(MID($Q3652,1,7)+0,"")&lt;1130000,IF(INDEX(C:C,MATCH(LEFT(Q3652,7)+0,I:I,0))&lt;1130000,"",INDEX(C:C,MATCH(LEFT(Q3652,7)+0,I:I,0))),IFERROR(MID($Q3652,1,7)+0,""))</f>
        <v/>
      </c>
      <c r="N3652" s="25" t="str">
        <f>IF(IFERROR(MID($Q3652,10,7)+0,"")&lt;1130000,"",IFERROR(MID($Q3652,10,7)+0,""))</f>
        <v/>
      </c>
      <c r="O3652" s="25" t="str">
        <f>IF(IFERROR(MID($Q3652,19,7)+0,"")&lt;1130000,"",IFERROR(MID($Q3652,19,7)+0,""))</f>
        <v/>
      </c>
      <c r="P3652" s="25" t="str">
        <f>IF(M3652="","",IF(N3652="",M3652,M3652&amp;", "&amp;N3652))</f>
        <v/>
      </c>
      <c r="Q3652" s="25"/>
      <c r="R3652" s="25"/>
      <c r="S3652" s="35" t="s">
        <v>105</v>
      </c>
      <c r="T3652" s="25" t="s">
        <v>36</v>
      </c>
      <c r="U3652" s="185">
        <v>37046</v>
      </c>
      <c r="V3652" s="188">
        <v>37046</v>
      </c>
      <c r="W3652" s="189">
        <v>37046</v>
      </c>
      <c r="X3652" s="31">
        <v>37046</v>
      </c>
      <c r="Y3652" s="90">
        <f>IFERROR(ROUND(X3652/W3652-1,2),"")</f>
        <v>0</v>
      </c>
      <c r="Z3652" s="31">
        <f>IF(OR(S3652="VLD MLC components",S3652="VLD MLC pipes",S3652="VLD PEX components",S3652="VLD PEX pipes",S3652="VLD PHC components",S3652="VLD PHC pipes",S3652="Controls VLD"),"По запросу",X3652)</f>
        <v>37046</v>
      </c>
      <c r="AA3652" s="63">
        <f>ROUND(X3652/1.2,3)</f>
        <v>30871.667000000001</v>
      </c>
      <c r="AB3652" s="23">
        <v>30871.667000000001</v>
      </c>
      <c r="AC3652" s="190">
        <f>IFERROR(ROUND(AA3652/AB3652-1,2),"")</f>
        <v>0</v>
      </c>
      <c r="AD3652" s="25">
        <v>27</v>
      </c>
      <c r="AE3652" s="25">
        <v>0.79185000000000005</v>
      </c>
      <c r="AF3652" s="25">
        <v>0</v>
      </c>
      <c r="AG3652" s="25" t="s">
        <v>22</v>
      </c>
      <c r="AH3652" s="25">
        <v>0</v>
      </c>
      <c r="AI3652" s="25">
        <v>0</v>
      </c>
      <c r="AJ3652" s="25" t="s">
        <v>20</v>
      </c>
      <c r="AK3652" s="42" t="s">
        <v>19</v>
      </c>
      <c r="AL3652" s="25" t="s">
        <v>20</v>
      </c>
      <c r="AM3652" s="25">
        <v>1</v>
      </c>
      <c r="AN3652" s="25"/>
      <c r="AO3652" s="25"/>
      <c r="AP3652" s="25"/>
      <c r="AQ3652" s="25"/>
      <c r="AR3652" s="94"/>
      <c r="AS3652" s="157" t="s">
        <v>22</v>
      </c>
      <c r="AT3652" s="93">
        <v>42551</v>
      </c>
      <c r="AU3652" s="92" t="s">
        <v>22</v>
      </c>
      <c r="AV3652" s="91" t="s">
        <v>48</v>
      </c>
      <c r="AW3652" s="92" t="s">
        <v>48</v>
      </c>
      <c r="AX3652" s="92" t="s">
        <v>48</v>
      </c>
      <c r="AY3652" s="91" t="s">
        <v>152</v>
      </c>
      <c r="AZ3652" s="23"/>
      <c r="BA3652" s="25">
        <v>0</v>
      </c>
      <c r="BB3652" t="s">
        <v>48</v>
      </c>
      <c r="BC3652" t="e">
        <v>#N/A</v>
      </c>
      <c r="BD3652" t="e">
        <f>IF(Z3652=BC3652,"OK")</f>
        <v>#N/A</v>
      </c>
      <c r="BE3652">
        <v>27</v>
      </c>
      <c r="BF3652">
        <v>0.79185000000000005</v>
      </c>
      <c r="BG3652">
        <v>0</v>
      </c>
      <c r="BH3652">
        <v>0</v>
      </c>
      <c r="BI3652">
        <v>0</v>
      </c>
      <c r="BJ3652">
        <v>0</v>
      </c>
      <c r="BK3652">
        <v>0</v>
      </c>
      <c r="BN3652" s="183"/>
    </row>
    <row r="3653" spans="1:66" ht="25.5" x14ac:dyDescent="0.25">
      <c r="A3653" s="1"/>
      <c r="B3653" s="94">
        <v>3640</v>
      </c>
      <c r="C3653" s="43">
        <v>1058705</v>
      </c>
      <c r="D3653" s="25"/>
      <c r="E3653" s="27" t="s">
        <v>1854</v>
      </c>
      <c r="F3653" s="151" t="s">
        <v>21</v>
      </c>
      <c r="G3653" s="25"/>
      <c r="H3653" s="46" t="str">
        <f>IFERROR(IFERROR(IF(SEARCH("Usystems",$E3653)&gt;0,"Usystems"),IF(SEARCH("RIIFO",$E3653)&gt;0,"RIIFO","Uponor")),"Uponor")</f>
        <v>Uponor</v>
      </c>
      <c r="I3653" s="25" t="str">
        <f>IFERROR(MID($D3653,1,7)+0,"")</f>
        <v/>
      </c>
      <c r="J3653" s="25" t="str">
        <f>IFERROR(MID($D3653,10,7)+0,"")</f>
        <v/>
      </c>
      <c r="K3653" s="25" t="str">
        <f>IFERROR(MID($D3653,19,7)+0,"")</f>
        <v/>
      </c>
      <c r="L3653" s="25" t="str">
        <f>IFERROR(MID($D3653,28,7)+0,"")</f>
        <v/>
      </c>
      <c r="M3653" s="25" t="str">
        <f>IF(IFERROR(MID($Q3653,1,7)+0,"")&lt;1130000,IF(INDEX(C:C,MATCH(LEFT(Q3653,7)+0,I:I,0))&lt;1130000,"",INDEX(C:C,MATCH(LEFT(Q3653,7)+0,I:I,0))),IFERROR(MID($Q3653,1,7)+0,""))</f>
        <v/>
      </c>
      <c r="N3653" s="25" t="str">
        <f>IF(IFERROR(MID($Q3653,10,7)+0,"")&lt;1130000,"",IFERROR(MID($Q3653,10,7)+0,""))</f>
        <v/>
      </c>
      <c r="O3653" s="25" t="str">
        <f>IF(IFERROR(MID($Q3653,19,7)+0,"")&lt;1130000,"",IFERROR(MID($Q3653,19,7)+0,""))</f>
        <v/>
      </c>
      <c r="P3653" s="25" t="str">
        <f>IF(M3653="","",IF(N3653="",M3653,M3653&amp;", "&amp;N3653))</f>
        <v/>
      </c>
      <c r="Q3653" s="25"/>
      <c r="R3653" s="25"/>
      <c r="S3653" s="35" t="s">
        <v>105</v>
      </c>
      <c r="T3653" s="25" t="s">
        <v>36</v>
      </c>
      <c r="U3653" s="185">
        <v>56218</v>
      </c>
      <c r="V3653" s="188">
        <v>56218</v>
      </c>
      <c r="W3653" s="189">
        <v>56218</v>
      </c>
      <c r="X3653" s="31">
        <v>56218</v>
      </c>
      <c r="Y3653" s="90">
        <f>IFERROR(ROUND(X3653/W3653-1,2),"")</f>
        <v>0</v>
      </c>
      <c r="Z3653" s="31">
        <f>IF(OR(S3653="VLD MLC components",S3653="VLD MLC pipes",S3653="VLD PEX components",S3653="VLD PEX pipes",S3653="VLD PHC components",S3653="VLD PHC pipes",S3653="Controls VLD"),"По запросу",X3653)</f>
        <v>56218</v>
      </c>
      <c r="AA3653" s="63">
        <f>ROUND(X3653/1.2,3)</f>
        <v>46848.332999999999</v>
      </c>
      <c r="AB3653" s="23">
        <v>46848.332999999999</v>
      </c>
      <c r="AC3653" s="190">
        <f>IFERROR(ROUND(AA3653/AB3653-1,2),"")</f>
        <v>0</v>
      </c>
      <c r="AD3653" s="25">
        <v>45</v>
      </c>
      <c r="AE3653" s="25">
        <v>1.2549999999999999</v>
      </c>
      <c r="AF3653" s="25">
        <v>0</v>
      </c>
      <c r="AG3653" s="25" t="s">
        <v>22</v>
      </c>
      <c r="AH3653" s="25">
        <v>0</v>
      </c>
      <c r="AI3653" s="25">
        <v>0</v>
      </c>
      <c r="AJ3653" s="25" t="s">
        <v>20</v>
      </c>
      <c r="AK3653" s="42" t="s">
        <v>19</v>
      </c>
      <c r="AL3653" s="25" t="s">
        <v>20</v>
      </c>
      <c r="AM3653" s="25">
        <v>1</v>
      </c>
      <c r="AN3653" s="25"/>
      <c r="AO3653" s="25"/>
      <c r="AP3653" s="25"/>
      <c r="AQ3653" s="25"/>
      <c r="AR3653" s="94"/>
      <c r="AS3653" s="157" t="s">
        <v>22</v>
      </c>
      <c r="AT3653" s="93">
        <v>42551</v>
      </c>
      <c r="AU3653" s="92" t="s">
        <v>22</v>
      </c>
      <c r="AV3653" s="91" t="s">
        <v>48</v>
      </c>
      <c r="AW3653" s="92" t="s">
        <v>48</v>
      </c>
      <c r="AX3653" s="92" t="s">
        <v>48</v>
      </c>
      <c r="AY3653" s="91" t="s">
        <v>152</v>
      </c>
      <c r="AZ3653" s="23"/>
      <c r="BA3653" s="25">
        <v>0</v>
      </c>
      <c r="BB3653" t="s">
        <v>48</v>
      </c>
      <c r="BC3653" t="e">
        <v>#N/A</v>
      </c>
      <c r="BD3653" t="e">
        <f>IF(Z3653=BC3653,"OK")</f>
        <v>#N/A</v>
      </c>
      <c r="BE3653">
        <v>45</v>
      </c>
      <c r="BF3653">
        <v>1.2549999999999999</v>
      </c>
      <c r="BG3653">
        <v>0</v>
      </c>
      <c r="BH3653">
        <v>0</v>
      </c>
      <c r="BI3653">
        <v>0</v>
      </c>
      <c r="BJ3653">
        <v>0</v>
      </c>
      <c r="BK3653">
        <v>0</v>
      </c>
      <c r="BN3653" s="183"/>
    </row>
    <row r="3654" spans="1:66" ht="25.5" x14ac:dyDescent="0.25">
      <c r="A3654" s="1"/>
      <c r="B3654" s="94">
        <v>3641</v>
      </c>
      <c r="C3654" s="43">
        <v>1053701</v>
      </c>
      <c r="D3654" s="25"/>
      <c r="E3654" s="27" t="s">
        <v>1853</v>
      </c>
      <c r="F3654" s="151" t="s">
        <v>652</v>
      </c>
      <c r="G3654" s="41" t="s">
        <v>585</v>
      </c>
      <c r="H3654" s="46" t="str">
        <f>IFERROR(IFERROR(IF(SEARCH("Usystems",$E3654)&gt;0,"Usystems"),IF(SEARCH("RIIFO",$E3654)&gt;0,"RIIFO","Uponor")),"Uponor")</f>
        <v>Uponor</v>
      </c>
      <c r="I3654" s="25" t="str">
        <f>IFERROR(MID($D3654,1,7)+0,"")</f>
        <v/>
      </c>
      <c r="J3654" s="25" t="str">
        <f>IFERROR(MID($D3654,10,7)+0,"")</f>
        <v/>
      </c>
      <c r="K3654" s="25" t="str">
        <f>IFERROR(MID($D3654,19,7)+0,"")</f>
        <v/>
      </c>
      <c r="L3654" s="25" t="str">
        <f>IFERROR(MID($D3654,28,7)+0,"")</f>
        <v/>
      </c>
      <c r="M3654" s="25" t="str">
        <f>IF(IFERROR(MID($Q3654,1,7)+0,"")&lt;1130000,IF(INDEX(C:C,MATCH(LEFT(Q3654,7)+0,I:I,0))&lt;1130000,"",INDEX(C:C,MATCH(LEFT(Q3654,7)+0,I:I,0))),IFERROR(MID($Q3654,1,7)+0,""))</f>
        <v/>
      </c>
      <c r="N3654" s="25" t="str">
        <f>IF(IFERROR(MID($Q3654,10,7)+0,"")&lt;1130000,"",IFERROR(MID($Q3654,10,7)+0,""))</f>
        <v/>
      </c>
      <c r="O3654" s="25" t="str">
        <f>IF(IFERROR(MID($Q3654,19,7)+0,"")&lt;1130000,"",IFERROR(MID($Q3654,19,7)+0,""))</f>
        <v/>
      </c>
      <c r="P3654" s="25" t="str">
        <f>IF(M3654="","",IF(N3654="",M3654,M3654&amp;", "&amp;N3654))</f>
        <v/>
      </c>
      <c r="Q3654" s="25"/>
      <c r="R3654" s="25"/>
      <c r="S3654" s="35" t="s">
        <v>105</v>
      </c>
      <c r="T3654" s="25" t="s">
        <v>36</v>
      </c>
      <c r="U3654" s="185">
        <v>3350</v>
      </c>
      <c r="V3654" s="188">
        <v>3350</v>
      </c>
      <c r="W3654" s="189">
        <v>3350</v>
      </c>
      <c r="X3654" s="31">
        <v>3350</v>
      </c>
      <c r="Y3654" s="90">
        <f>IFERROR(ROUND(X3654/W3654-1,2),"")</f>
        <v>0</v>
      </c>
      <c r="Z3654" s="31">
        <f>IF(OR(S3654="VLD MLC components",S3654="VLD MLC pipes",S3654="VLD PEX components",S3654="VLD PEX pipes",S3654="VLD PHC components",S3654="VLD PHC pipes",S3654="Controls VLD"),"По запросу",X3654)</f>
        <v>3350</v>
      </c>
      <c r="AA3654" s="63">
        <f>ROUND(X3654/1.2,3)</f>
        <v>2791.6669999999999</v>
      </c>
      <c r="AB3654" s="23">
        <v>2791.6669999999999</v>
      </c>
      <c r="AC3654" s="190">
        <f>IFERROR(ROUND(AA3654/AB3654-1,2),"")</f>
        <v>0</v>
      </c>
      <c r="AD3654" s="25">
        <v>0.82299999999999995</v>
      </c>
      <c r="AE3654" s="25">
        <v>2.1999999999999999E-2</v>
      </c>
      <c r="AF3654" s="25">
        <v>0</v>
      </c>
      <c r="AG3654" s="25" t="s">
        <v>22</v>
      </c>
      <c r="AH3654" s="25">
        <v>0</v>
      </c>
      <c r="AI3654" s="25">
        <v>0</v>
      </c>
      <c r="AJ3654" s="25" t="s">
        <v>20</v>
      </c>
      <c r="AK3654" s="42" t="s">
        <v>19</v>
      </c>
      <c r="AL3654" s="25" t="s">
        <v>20</v>
      </c>
      <c r="AM3654" s="25">
        <v>1</v>
      </c>
      <c r="AN3654" s="25"/>
      <c r="AO3654" s="25"/>
      <c r="AP3654" s="25"/>
      <c r="AQ3654" s="25"/>
      <c r="AR3654" s="94"/>
      <c r="AS3654" s="157" t="s">
        <v>22</v>
      </c>
      <c r="AT3654" s="93">
        <v>42551</v>
      </c>
      <c r="AU3654" s="92" t="s">
        <v>22</v>
      </c>
      <c r="AV3654" s="91" t="s">
        <v>152</v>
      </c>
      <c r="AW3654" s="92" t="s">
        <v>48</v>
      </c>
      <c r="AX3654" s="92" t="s">
        <v>48</v>
      </c>
      <c r="AY3654" s="91" t="s">
        <v>152</v>
      </c>
      <c r="AZ3654" s="23"/>
      <c r="BA3654" s="25" t="s">
        <v>1852</v>
      </c>
      <c r="BB3654" t="s">
        <v>25</v>
      </c>
      <c r="BC3654" t="e">
        <v>#N/A</v>
      </c>
      <c r="BD3654" t="e">
        <f>IF(Z3654=BC3654,"OK")</f>
        <v>#N/A</v>
      </c>
      <c r="BE3654">
        <v>0.82299999999999995</v>
      </c>
      <c r="BF3654">
        <v>2.1999999999999999E-2</v>
      </c>
      <c r="BG3654">
        <v>0</v>
      </c>
      <c r="BH3654">
        <v>0</v>
      </c>
      <c r="BI3654">
        <v>0</v>
      </c>
      <c r="BJ3654">
        <v>0</v>
      </c>
      <c r="BK3654">
        <v>0</v>
      </c>
      <c r="BN3654" s="183"/>
    </row>
    <row r="3655" spans="1:66" ht="25.5" x14ac:dyDescent="0.25">
      <c r="A3655" s="1"/>
      <c r="B3655" s="94">
        <v>3642</v>
      </c>
      <c r="C3655" s="43">
        <v>1051077</v>
      </c>
      <c r="D3655" s="25"/>
      <c r="E3655" s="27" t="s">
        <v>1851</v>
      </c>
      <c r="F3655" s="151" t="s">
        <v>21</v>
      </c>
      <c r="G3655" s="25"/>
      <c r="H3655" s="46" t="str">
        <f>IFERROR(IFERROR(IF(SEARCH("Usystems",$E3655)&gt;0,"Usystems"),IF(SEARCH("RIIFO",$E3655)&gt;0,"RIIFO","Uponor")),"Uponor")</f>
        <v>Uponor</v>
      </c>
      <c r="I3655" s="25" t="str">
        <f>IFERROR(MID($D3655,1,7)+0,"")</f>
        <v/>
      </c>
      <c r="J3655" s="25" t="str">
        <f>IFERROR(MID($D3655,10,7)+0,"")</f>
        <v/>
      </c>
      <c r="K3655" s="25" t="str">
        <f>IFERROR(MID($D3655,19,7)+0,"")</f>
        <v/>
      </c>
      <c r="L3655" s="25" t="str">
        <f>IFERROR(MID($D3655,28,7)+0,"")</f>
        <v/>
      </c>
      <c r="M3655" s="25" t="str">
        <f>IF(IFERROR(MID($Q3655,1,7)+0,"")&lt;1130000,IF(INDEX(C:C,MATCH(LEFT(Q3655,7)+0,I:I,0))&lt;1130000,"",INDEX(C:C,MATCH(LEFT(Q3655,7)+0,I:I,0))),IFERROR(MID($Q3655,1,7)+0,""))</f>
        <v/>
      </c>
      <c r="N3655" s="25" t="str">
        <f>IF(IFERROR(MID($Q3655,10,7)+0,"")&lt;1130000,"",IFERROR(MID($Q3655,10,7)+0,""))</f>
        <v/>
      </c>
      <c r="O3655" s="25" t="str">
        <f>IF(IFERROR(MID($Q3655,19,7)+0,"")&lt;1130000,"",IFERROR(MID($Q3655,19,7)+0,""))</f>
        <v/>
      </c>
      <c r="P3655" s="25" t="str">
        <f>IF(M3655="","",IF(N3655="",M3655,M3655&amp;", "&amp;N3655))</f>
        <v/>
      </c>
      <c r="Q3655" s="25"/>
      <c r="R3655" s="25"/>
      <c r="S3655" s="35" t="s">
        <v>105</v>
      </c>
      <c r="T3655" s="25" t="s">
        <v>36</v>
      </c>
      <c r="U3655" s="185">
        <v>1597</v>
      </c>
      <c r="V3655" s="188">
        <v>1597</v>
      </c>
      <c r="W3655" s="189">
        <v>1597</v>
      </c>
      <c r="X3655" s="31">
        <v>1597</v>
      </c>
      <c r="Y3655" s="90">
        <f>IFERROR(ROUND(X3655/W3655-1,2),"")</f>
        <v>0</v>
      </c>
      <c r="Z3655" s="31">
        <f>IF(OR(S3655="VLD MLC components",S3655="VLD MLC pipes",S3655="VLD PEX components",S3655="VLD PEX pipes",S3655="VLD PHC components",S3655="VLD PHC pipes",S3655="Controls VLD"),"По запросу",X3655)</f>
        <v>1597</v>
      </c>
      <c r="AA3655" s="63">
        <f>ROUND(X3655/1.2,3)</f>
        <v>1330.8330000000001</v>
      </c>
      <c r="AB3655" s="23">
        <v>1330.8330000000001</v>
      </c>
      <c r="AC3655" s="190">
        <f>IFERROR(ROUND(AA3655/AB3655-1,2),"")</f>
        <v>0</v>
      </c>
      <c r="AD3655" s="25">
        <v>0.26</v>
      </c>
      <c r="AE3655" s="25">
        <v>8.0599999999999995E-3</v>
      </c>
      <c r="AF3655" s="25">
        <v>0</v>
      </c>
      <c r="AG3655" s="25" t="s">
        <v>22</v>
      </c>
      <c r="AH3655" s="25">
        <v>0</v>
      </c>
      <c r="AI3655" s="25">
        <v>0</v>
      </c>
      <c r="AJ3655" s="25" t="s">
        <v>20</v>
      </c>
      <c r="AK3655" s="42" t="s">
        <v>19</v>
      </c>
      <c r="AL3655" s="25" t="s">
        <v>20</v>
      </c>
      <c r="AM3655" s="25">
        <v>1</v>
      </c>
      <c r="AN3655" s="25"/>
      <c r="AO3655" s="25"/>
      <c r="AP3655" s="25"/>
      <c r="AQ3655" s="25"/>
      <c r="AR3655" s="94"/>
      <c r="AS3655" s="157" t="s">
        <v>22</v>
      </c>
      <c r="AT3655" s="93">
        <v>42551</v>
      </c>
      <c r="AU3655" s="92" t="s">
        <v>22</v>
      </c>
      <c r="AV3655" s="91" t="s">
        <v>48</v>
      </c>
      <c r="AW3655" s="92" t="s">
        <v>48</v>
      </c>
      <c r="AX3655" s="92" t="s">
        <v>48</v>
      </c>
      <c r="AY3655" s="91" t="s">
        <v>152</v>
      </c>
      <c r="AZ3655" s="23"/>
      <c r="BA3655" s="25">
        <v>0</v>
      </c>
      <c r="BB3655" t="s">
        <v>48</v>
      </c>
      <c r="BC3655" t="e">
        <v>#N/A</v>
      </c>
      <c r="BD3655" t="e">
        <f>IF(Z3655=BC3655,"OK")</f>
        <v>#N/A</v>
      </c>
      <c r="BE3655">
        <v>0.26</v>
      </c>
      <c r="BF3655">
        <v>8.0599999999999995E-3</v>
      </c>
      <c r="BG3655">
        <v>0</v>
      </c>
      <c r="BH3655">
        <v>0</v>
      </c>
      <c r="BI3655">
        <v>0</v>
      </c>
      <c r="BJ3655">
        <v>0</v>
      </c>
      <c r="BK3655">
        <v>0</v>
      </c>
      <c r="BN3655" s="183"/>
    </row>
    <row r="3656" spans="1:66" ht="25.5" x14ac:dyDescent="0.25">
      <c r="A3656" s="1"/>
      <c r="B3656" s="94">
        <v>3643</v>
      </c>
      <c r="C3656" s="43">
        <v>1053700</v>
      </c>
      <c r="D3656" s="25"/>
      <c r="E3656" s="36" t="s">
        <v>1850</v>
      </c>
      <c r="F3656" s="151" t="s">
        <v>28</v>
      </c>
      <c r="G3656" s="41" t="s">
        <v>30</v>
      </c>
      <c r="H3656" s="46" t="str">
        <f>IFERROR(IFERROR(IF(SEARCH("Usystems",$E3656)&gt;0,"Usystems"),IF(SEARCH("RIIFO",$E3656)&gt;0,"RIIFO","Uponor")),"Uponor")</f>
        <v>Uponor</v>
      </c>
      <c r="I3656" s="25" t="str">
        <f>IFERROR(MID($D3656,1,7)+0,"")</f>
        <v/>
      </c>
      <c r="J3656" s="25" t="str">
        <f>IFERROR(MID($D3656,10,7)+0,"")</f>
        <v/>
      </c>
      <c r="K3656" s="25" t="str">
        <f>IFERROR(MID($D3656,19,7)+0,"")</f>
        <v/>
      </c>
      <c r="L3656" s="25" t="str">
        <f>IFERROR(MID($D3656,28,7)+0,"")</f>
        <v/>
      </c>
      <c r="M3656" s="25" t="str">
        <f>IF(IFERROR(MID($Q3656,1,7)+0,"")&lt;1130000,IF(INDEX(C:C,MATCH(LEFT(Q3656,7)+0,I:I,0))&lt;1130000,"",INDEX(C:C,MATCH(LEFT(Q3656,7)+0,I:I,0))),IFERROR(MID($Q3656,1,7)+0,""))</f>
        <v/>
      </c>
      <c r="N3656" s="25" t="str">
        <f>IF(IFERROR(MID($Q3656,10,7)+0,"")&lt;1130000,"",IFERROR(MID($Q3656,10,7)+0,""))</f>
        <v/>
      </c>
      <c r="O3656" s="25" t="str">
        <f>IF(IFERROR(MID($Q3656,19,7)+0,"")&lt;1130000,"",IFERROR(MID($Q3656,19,7)+0,""))</f>
        <v/>
      </c>
      <c r="P3656" s="25" t="str">
        <f>IF(M3656="","",IF(N3656="",M3656,M3656&amp;", "&amp;N3656))</f>
        <v/>
      </c>
      <c r="Q3656" s="25"/>
      <c r="R3656" s="25"/>
      <c r="S3656" s="35" t="s">
        <v>105</v>
      </c>
      <c r="T3656" s="25" t="s">
        <v>36</v>
      </c>
      <c r="U3656" s="185">
        <v>1577</v>
      </c>
      <c r="V3656" s="188">
        <v>1577</v>
      </c>
      <c r="W3656" s="189">
        <v>1577</v>
      </c>
      <c r="X3656" s="31">
        <v>1577</v>
      </c>
      <c r="Y3656" s="90">
        <f>IFERROR(ROUND(X3656/W3656-1,2),"")</f>
        <v>0</v>
      </c>
      <c r="Z3656" s="31">
        <f>IF(OR(S3656="VLD MLC components",S3656="VLD MLC pipes",S3656="VLD PEX components",S3656="VLD PEX pipes",S3656="VLD PHC components",S3656="VLD PHC pipes",S3656="Controls VLD"),"По запросу",X3656)</f>
        <v>1577</v>
      </c>
      <c r="AA3656" s="63">
        <f>ROUND(X3656/1.2,3)</f>
        <v>1314.1669999999999</v>
      </c>
      <c r="AB3656" s="23">
        <v>1314.1669999999999</v>
      </c>
      <c r="AC3656" s="190">
        <f>IFERROR(ROUND(AA3656/AB3656-1,2),"")</f>
        <v>0</v>
      </c>
      <c r="AD3656" s="25">
        <v>0.2</v>
      </c>
      <c r="AE3656" s="25">
        <v>3.8899999999999998E-3</v>
      </c>
      <c r="AF3656" s="25">
        <v>0</v>
      </c>
      <c r="AG3656" s="25" t="s">
        <v>22</v>
      </c>
      <c r="AH3656" s="25">
        <v>0</v>
      </c>
      <c r="AI3656" s="25">
        <v>0</v>
      </c>
      <c r="AJ3656" s="25" t="s">
        <v>19</v>
      </c>
      <c r="AK3656" s="42" t="s">
        <v>19</v>
      </c>
      <c r="AL3656" s="25" t="s">
        <v>19</v>
      </c>
      <c r="AM3656" s="25">
        <v>1</v>
      </c>
      <c r="AN3656" s="25"/>
      <c r="AO3656" s="25"/>
      <c r="AP3656" s="25"/>
      <c r="AQ3656" s="25"/>
      <c r="AR3656" s="94"/>
      <c r="AS3656" s="157" t="s">
        <v>22</v>
      </c>
      <c r="AT3656" s="93">
        <v>42551</v>
      </c>
      <c r="AU3656" s="92" t="s">
        <v>22</v>
      </c>
      <c r="AV3656" s="91" t="s">
        <v>48</v>
      </c>
      <c r="AW3656" s="92" t="s">
        <v>48</v>
      </c>
      <c r="AX3656" s="92" t="s">
        <v>48</v>
      </c>
      <c r="AY3656" s="91" t="s">
        <v>152</v>
      </c>
      <c r="AZ3656" s="23"/>
      <c r="BA3656" s="25">
        <v>0</v>
      </c>
      <c r="BB3656" t="s">
        <v>48</v>
      </c>
      <c r="BC3656" t="e">
        <v>#N/A</v>
      </c>
      <c r="BD3656" t="e">
        <f>IF(Z3656=BC3656,"OK")</f>
        <v>#N/A</v>
      </c>
      <c r="BE3656">
        <v>0.2</v>
      </c>
      <c r="BF3656">
        <v>3.8899999999999998E-3</v>
      </c>
      <c r="BG3656">
        <v>0</v>
      </c>
      <c r="BH3656">
        <v>0</v>
      </c>
      <c r="BI3656">
        <v>0</v>
      </c>
      <c r="BJ3656">
        <v>0</v>
      </c>
      <c r="BK3656">
        <v>0</v>
      </c>
      <c r="BN3656" s="183"/>
    </row>
    <row r="3657" spans="1:66" ht="25.5" x14ac:dyDescent="0.25">
      <c r="A3657" s="1"/>
      <c r="B3657" s="94">
        <v>3644</v>
      </c>
      <c r="C3657" s="43">
        <v>1051078</v>
      </c>
      <c r="D3657" s="25"/>
      <c r="E3657" s="27" t="s">
        <v>1849</v>
      </c>
      <c r="F3657" s="151" t="s">
        <v>21</v>
      </c>
      <c r="G3657" s="41" t="s">
        <v>585</v>
      </c>
      <c r="H3657" s="46" t="str">
        <f>IFERROR(IFERROR(IF(SEARCH("Usystems",$E3657)&gt;0,"Usystems"),IF(SEARCH("RIIFO",$E3657)&gt;0,"RIIFO","Uponor")),"Uponor")</f>
        <v>Uponor</v>
      </c>
      <c r="I3657" s="25" t="str">
        <f>IFERROR(MID($D3657,1,7)+0,"")</f>
        <v/>
      </c>
      <c r="J3657" s="25" t="str">
        <f>IFERROR(MID($D3657,10,7)+0,"")</f>
        <v/>
      </c>
      <c r="K3657" s="25" t="str">
        <f>IFERROR(MID($D3657,19,7)+0,"")</f>
        <v/>
      </c>
      <c r="L3657" s="25" t="str">
        <f>IFERROR(MID($D3657,28,7)+0,"")</f>
        <v/>
      </c>
      <c r="M3657" s="25" t="str">
        <f>IF(IFERROR(MID($Q3657,1,7)+0,"")&lt;1130000,IF(INDEX(C:C,MATCH(LEFT(Q3657,7)+0,I:I,0))&lt;1130000,"",INDEX(C:C,MATCH(LEFT(Q3657,7)+0,I:I,0))),IFERROR(MID($Q3657,1,7)+0,""))</f>
        <v/>
      </c>
      <c r="N3657" s="25" t="str">
        <f>IF(IFERROR(MID($Q3657,10,7)+0,"")&lt;1130000,"",IFERROR(MID($Q3657,10,7)+0,""))</f>
        <v/>
      </c>
      <c r="O3657" s="25" t="str">
        <f>IF(IFERROR(MID($Q3657,19,7)+0,"")&lt;1130000,"",IFERROR(MID($Q3657,19,7)+0,""))</f>
        <v/>
      </c>
      <c r="P3657" s="25" t="str">
        <f>IF(M3657="","",IF(N3657="",M3657,M3657&amp;", "&amp;N3657))</f>
        <v/>
      </c>
      <c r="Q3657" s="25"/>
      <c r="R3657" s="25"/>
      <c r="S3657" s="35" t="s">
        <v>105</v>
      </c>
      <c r="T3657" s="25" t="s">
        <v>36</v>
      </c>
      <c r="U3657" s="185">
        <v>3735</v>
      </c>
      <c r="V3657" s="188">
        <v>3735</v>
      </c>
      <c r="W3657" s="189">
        <v>3735</v>
      </c>
      <c r="X3657" s="31">
        <v>3735</v>
      </c>
      <c r="Y3657" s="90">
        <f>IFERROR(ROUND(X3657/W3657-1,2),"")</f>
        <v>0</v>
      </c>
      <c r="Z3657" s="31">
        <f>IF(OR(S3657="VLD MLC components",S3657="VLD MLC pipes",S3657="VLD PEX components",S3657="VLD PEX pipes",S3657="VLD PHC components",S3657="VLD PHC pipes",S3657="Controls VLD"),"По запросу",X3657)</f>
        <v>3735</v>
      </c>
      <c r="AA3657" s="63">
        <f>ROUND(X3657/1.2,3)</f>
        <v>3112.5</v>
      </c>
      <c r="AB3657" s="23">
        <v>3112.5</v>
      </c>
      <c r="AC3657" s="190">
        <f>IFERROR(ROUND(AA3657/AB3657-1,2),"")</f>
        <v>0</v>
      </c>
      <c r="AD3657" s="25">
        <v>0.88</v>
      </c>
      <c r="AE3657" s="25">
        <v>1.5E-3</v>
      </c>
      <c r="AF3657" s="25">
        <v>12</v>
      </c>
      <c r="AG3657" s="25">
        <v>12</v>
      </c>
      <c r="AH3657" s="25">
        <v>12</v>
      </c>
      <c r="AI3657" s="25">
        <v>12</v>
      </c>
      <c r="AJ3657" s="25" t="s">
        <v>20</v>
      </c>
      <c r="AK3657" s="22" t="s">
        <v>20</v>
      </c>
      <c r="AL3657" s="25" t="s">
        <v>20</v>
      </c>
      <c r="AM3657" s="25">
        <v>1</v>
      </c>
      <c r="AN3657" s="25"/>
      <c r="AO3657" s="25"/>
      <c r="AP3657" s="25"/>
      <c r="AQ3657" s="25"/>
      <c r="AR3657" s="94"/>
      <c r="AS3657" s="157">
        <v>12</v>
      </c>
      <c r="AT3657" s="93">
        <v>42551</v>
      </c>
      <c r="AU3657" s="92" t="s">
        <v>22</v>
      </c>
      <c r="AV3657" s="91" t="s">
        <v>152</v>
      </c>
      <c r="AW3657" s="92" t="s">
        <v>152</v>
      </c>
      <c r="AX3657" s="92" t="s">
        <v>48</v>
      </c>
      <c r="AY3657" s="91" t="s">
        <v>152</v>
      </c>
      <c r="AZ3657" s="23"/>
      <c r="BA3657" s="25" t="s">
        <v>1848</v>
      </c>
      <c r="BB3657" t="s">
        <v>25</v>
      </c>
      <c r="BC3657">
        <v>3735</v>
      </c>
      <c r="BD3657" t="str">
        <f>IF(Z3657=BC3657,"OK")</f>
        <v>OK</v>
      </c>
      <c r="BE3657">
        <v>0.88</v>
      </c>
      <c r="BF3657">
        <v>1.5E-3</v>
      </c>
      <c r="BG3657">
        <v>0</v>
      </c>
      <c r="BH3657">
        <v>0</v>
      </c>
      <c r="BI3657">
        <v>0</v>
      </c>
      <c r="BJ3657">
        <v>0</v>
      </c>
      <c r="BK3657">
        <v>0</v>
      </c>
      <c r="BN3657" s="183"/>
    </row>
    <row r="3658" spans="1:66" ht="25.5" x14ac:dyDescent="0.25">
      <c r="A3658" s="1"/>
      <c r="B3658" s="94">
        <v>3645</v>
      </c>
      <c r="C3658" s="43">
        <v>1050162</v>
      </c>
      <c r="D3658" s="25"/>
      <c r="E3658" s="36" t="s">
        <v>1847</v>
      </c>
      <c r="F3658" s="151" t="s">
        <v>757</v>
      </c>
      <c r="G3658" s="41" t="s">
        <v>585</v>
      </c>
      <c r="H3658" s="46" t="str">
        <f>IFERROR(IFERROR(IF(SEARCH("Usystems",$E3658)&gt;0,"Usystems"),IF(SEARCH("RIIFO",$E3658)&gt;0,"RIIFO","Uponor")),"Uponor")</f>
        <v>Uponor</v>
      </c>
      <c r="I3658" s="25" t="str">
        <f>IFERROR(MID($D3658,1,7)+0,"")</f>
        <v/>
      </c>
      <c r="J3658" s="25" t="str">
        <f>IFERROR(MID($D3658,10,7)+0,"")</f>
        <v/>
      </c>
      <c r="K3658" s="25" t="str">
        <f>IFERROR(MID($D3658,19,7)+0,"")</f>
        <v/>
      </c>
      <c r="L3658" s="25" t="str">
        <f>IFERROR(MID($D3658,28,7)+0,"")</f>
        <v/>
      </c>
      <c r="M3658" s="25" t="str">
        <f>IF(IFERROR(MID($Q3658,1,7)+0,"")&lt;1130000,IF(INDEX(C:C,MATCH(LEFT(Q3658,7)+0,I:I,0))&lt;1130000,"",INDEX(C:C,MATCH(LEFT(Q3658,7)+0,I:I,0))),IFERROR(MID($Q3658,1,7)+0,""))</f>
        <v/>
      </c>
      <c r="N3658" s="25" t="str">
        <f>IF(IFERROR(MID($Q3658,10,7)+0,"")&lt;1130000,"",IFERROR(MID($Q3658,10,7)+0,""))</f>
        <v/>
      </c>
      <c r="O3658" s="25" t="str">
        <f>IF(IFERROR(MID($Q3658,19,7)+0,"")&lt;1130000,"",IFERROR(MID($Q3658,19,7)+0,""))</f>
        <v/>
      </c>
      <c r="P3658" s="25" t="str">
        <f>IF(M3658="","",IF(N3658="",M3658,M3658&amp;", "&amp;N3658))</f>
        <v/>
      </c>
      <c r="Q3658" s="25"/>
      <c r="R3658" s="25"/>
      <c r="S3658" s="35" t="s">
        <v>105</v>
      </c>
      <c r="T3658" s="25" t="s">
        <v>36</v>
      </c>
      <c r="U3658" s="185">
        <v>211.75</v>
      </c>
      <c r="V3658" s="188">
        <v>211.75</v>
      </c>
      <c r="W3658" s="189">
        <v>211.75</v>
      </c>
      <c r="X3658" s="31">
        <v>211.75</v>
      </c>
      <c r="Y3658" s="90">
        <f>IFERROR(ROUND(X3658/W3658-1,2),"")</f>
        <v>0</v>
      </c>
      <c r="Z3658" s="31">
        <f>IF(OR(S3658="VLD MLC components",S3658="VLD MLC pipes",S3658="VLD PEX components",S3658="VLD PEX pipes",S3658="VLD PHC components",S3658="VLD PHC pipes",S3658="Controls VLD"),"По запросу",X3658)</f>
        <v>211.75</v>
      </c>
      <c r="AA3658" s="63">
        <f>ROUND(X3658/1.2,3)</f>
        <v>176.458</v>
      </c>
      <c r="AB3658" s="23">
        <v>176.458</v>
      </c>
      <c r="AC3658" s="190">
        <f>IFERROR(ROUND(AA3658/AB3658-1,2),"")</f>
        <v>0</v>
      </c>
      <c r="AD3658" s="25">
        <v>4.4999999999999998E-2</v>
      </c>
      <c r="AE3658" s="25">
        <v>5.4000000000000001E-4</v>
      </c>
      <c r="AF3658" s="25">
        <v>44</v>
      </c>
      <c r="AG3658" s="25">
        <v>50</v>
      </c>
      <c r="AH3658" s="25">
        <v>50</v>
      </c>
      <c r="AI3658" s="25">
        <v>50</v>
      </c>
      <c r="AJ3658" s="25" t="s">
        <v>20</v>
      </c>
      <c r="AK3658" s="22" t="s">
        <v>20</v>
      </c>
      <c r="AL3658" s="25" t="s">
        <v>20</v>
      </c>
      <c r="AM3658" s="25">
        <v>1</v>
      </c>
      <c r="AN3658" s="25"/>
      <c r="AO3658" s="25"/>
      <c r="AP3658" s="25"/>
      <c r="AQ3658" s="25"/>
      <c r="AR3658" s="94"/>
      <c r="AS3658" s="157">
        <v>50</v>
      </c>
      <c r="AT3658" s="93">
        <v>42551</v>
      </c>
      <c r="AU3658" s="92" t="s">
        <v>22</v>
      </c>
      <c r="AV3658" s="91" t="s">
        <v>152</v>
      </c>
      <c r="AW3658" s="92" t="s">
        <v>152</v>
      </c>
      <c r="AX3658" s="92" t="s">
        <v>48</v>
      </c>
      <c r="AY3658" s="91" t="s">
        <v>152</v>
      </c>
      <c r="AZ3658" s="23"/>
      <c r="BA3658" s="25" t="s">
        <v>1846</v>
      </c>
      <c r="BB3658" t="s">
        <v>25</v>
      </c>
      <c r="BC3658">
        <v>211.75</v>
      </c>
      <c r="BD3658" t="str">
        <f>IF(Z3658=BC3658,"OK")</f>
        <v>OK</v>
      </c>
      <c r="BE3658">
        <v>4.4999999999999998E-2</v>
      </c>
      <c r="BF3658">
        <v>5.4000000000000001E-4</v>
      </c>
      <c r="BG3658">
        <v>0</v>
      </c>
      <c r="BH3658">
        <v>0</v>
      </c>
      <c r="BI3658">
        <v>0</v>
      </c>
      <c r="BJ3658">
        <v>0</v>
      </c>
      <c r="BK3658">
        <v>0</v>
      </c>
      <c r="BN3658" s="183"/>
    </row>
    <row r="3659" spans="1:66" ht="25.5" x14ac:dyDescent="0.25">
      <c r="A3659" s="1"/>
      <c r="B3659" s="94">
        <v>3646</v>
      </c>
      <c r="C3659" s="43">
        <v>1055412</v>
      </c>
      <c r="D3659" s="25"/>
      <c r="E3659" s="27" t="s">
        <v>1845</v>
      </c>
      <c r="F3659" s="151" t="s">
        <v>21</v>
      </c>
      <c r="G3659" s="25"/>
      <c r="H3659" s="46" t="str">
        <f>IFERROR(IFERROR(IF(SEARCH("Usystems",$E3659)&gt;0,"Usystems"),IF(SEARCH("RIIFO",$E3659)&gt;0,"RIIFO","Uponor")),"Uponor")</f>
        <v>Uponor</v>
      </c>
      <c r="I3659" s="25" t="str">
        <f>IFERROR(MID($D3659,1,7)+0,"")</f>
        <v/>
      </c>
      <c r="J3659" s="25" t="str">
        <f>IFERROR(MID($D3659,10,7)+0,"")</f>
        <v/>
      </c>
      <c r="K3659" s="25" t="str">
        <f>IFERROR(MID($D3659,19,7)+0,"")</f>
        <v/>
      </c>
      <c r="L3659" s="25" t="str">
        <f>IFERROR(MID($D3659,28,7)+0,"")</f>
        <v/>
      </c>
      <c r="M3659" s="25" t="str">
        <f>IF(IFERROR(MID($Q3659,1,7)+0,"")&lt;1130000,IF(INDEX(C:C,MATCH(LEFT(Q3659,7)+0,I:I,0))&lt;1130000,"",INDEX(C:C,MATCH(LEFT(Q3659,7)+0,I:I,0))),IFERROR(MID($Q3659,1,7)+0,""))</f>
        <v/>
      </c>
      <c r="N3659" s="25" t="str">
        <f>IF(IFERROR(MID($Q3659,10,7)+0,"")&lt;1130000,"",IFERROR(MID($Q3659,10,7)+0,""))</f>
        <v/>
      </c>
      <c r="O3659" s="25" t="str">
        <f>IF(IFERROR(MID($Q3659,19,7)+0,"")&lt;1130000,"",IFERROR(MID($Q3659,19,7)+0,""))</f>
        <v/>
      </c>
      <c r="P3659" s="25" t="str">
        <f>IF(M3659="","",IF(N3659="",M3659,M3659&amp;", "&amp;N3659))</f>
        <v/>
      </c>
      <c r="Q3659" s="25"/>
      <c r="R3659" s="25"/>
      <c r="S3659" s="35" t="s">
        <v>105</v>
      </c>
      <c r="T3659" s="25" t="s">
        <v>36</v>
      </c>
      <c r="U3659" s="185">
        <v>4600</v>
      </c>
      <c r="V3659" s="188">
        <v>4600</v>
      </c>
      <c r="W3659" s="189">
        <v>4600</v>
      </c>
      <c r="X3659" s="31">
        <v>4600</v>
      </c>
      <c r="Y3659" s="90">
        <f>IFERROR(ROUND(X3659/W3659-1,2),"")</f>
        <v>0</v>
      </c>
      <c r="Z3659" s="31">
        <f>IF(OR(S3659="VLD MLC components",S3659="VLD MLC pipes",S3659="VLD PEX components",S3659="VLD PEX pipes",S3659="VLD PHC components",S3659="VLD PHC pipes",S3659="Controls VLD"),"По запросу",X3659)</f>
        <v>4600</v>
      </c>
      <c r="AA3659" s="63">
        <f>ROUND(X3659/1.2,3)</f>
        <v>3833.3330000000001</v>
      </c>
      <c r="AB3659" s="23">
        <v>3833.3330000000001</v>
      </c>
      <c r="AC3659" s="190">
        <f>IFERROR(ROUND(AA3659/AB3659-1,2),"")</f>
        <v>0</v>
      </c>
      <c r="AD3659" s="25">
        <v>3.48</v>
      </c>
      <c r="AE3659" s="25">
        <v>0.09</v>
      </c>
      <c r="AF3659" s="25">
        <v>0</v>
      </c>
      <c r="AG3659" s="25" t="s">
        <v>22</v>
      </c>
      <c r="AH3659" s="25">
        <v>0</v>
      </c>
      <c r="AI3659" s="25">
        <v>0</v>
      </c>
      <c r="AJ3659" s="25" t="s">
        <v>20</v>
      </c>
      <c r="AK3659" s="42" t="s">
        <v>19</v>
      </c>
      <c r="AL3659" s="25" t="s">
        <v>20</v>
      </c>
      <c r="AM3659" s="25">
        <v>1</v>
      </c>
      <c r="AN3659" s="25"/>
      <c r="AO3659" s="25"/>
      <c r="AP3659" s="25"/>
      <c r="AQ3659" s="25"/>
      <c r="AR3659" s="94"/>
      <c r="AS3659" s="157" t="s">
        <v>22</v>
      </c>
      <c r="AT3659" s="93">
        <v>42551</v>
      </c>
      <c r="AU3659" s="92" t="s">
        <v>22</v>
      </c>
      <c r="AV3659" s="91" t="s">
        <v>48</v>
      </c>
      <c r="AW3659" s="92" t="s">
        <v>48</v>
      </c>
      <c r="AX3659" s="92" t="s">
        <v>48</v>
      </c>
      <c r="AY3659" s="91" t="s">
        <v>152</v>
      </c>
      <c r="AZ3659" s="23"/>
      <c r="BA3659" s="25">
        <v>0</v>
      </c>
      <c r="BB3659" t="s">
        <v>48</v>
      </c>
      <c r="BC3659" t="e">
        <v>#N/A</v>
      </c>
      <c r="BD3659" t="e">
        <f>IF(Z3659=BC3659,"OK")</f>
        <v>#N/A</v>
      </c>
      <c r="BE3659">
        <v>3.48</v>
      </c>
      <c r="BF3659">
        <v>0.09</v>
      </c>
      <c r="BG3659">
        <v>0</v>
      </c>
      <c r="BH3659">
        <v>0</v>
      </c>
      <c r="BI3659">
        <v>0</v>
      </c>
      <c r="BJ3659">
        <v>0</v>
      </c>
      <c r="BK3659">
        <v>0</v>
      </c>
      <c r="BN3659" s="183"/>
    </row>
    <row r="3660" spans="1:66" ht="38.25" x14ac:dyDescent="0.25">
      <c r="A3660" s="1"/>
      <c r="B3660" s="94">
        <v>3647</v>
      </c>
      <c r="C3660" s="43">
        <v>1050973</v>
      </c>
      <c r="D3660" s="25"/>
      <c r="E3660" s="27" t="s">
        <v>1844</v>
      </c>
      <c r="F3660" s="151" t="s">
        <v>21</v>
      </c>
      <c r="G3660" s="25"/>
      <c r="H3660" s="46" t="str">
        <f>IFERROR(IFERROR(IF(SEARCH("Usystems",$E3660)&gt;0,"Usystems"),IF(SEARCH("RIIFO",$E3660)&gt;0,"RIIFO","Uponor")),"Uponor")</f>
        <v>Uponor</v>
      </c>
      <c r="I3660" s="25" t="str">
        <f>IFERROR(MID($D3660,1,7)+0,"")</f>
        <v/>
      </c>
      <c r="J3660" s="25" t="str">
        <f>IFERROR(MID($D3660,10,7)+0,"")</f>
        <v/>
      </c>
      <c r="K3660" s="25" t="str">
        <f>IFERROR(MID($D3660,19,7)+0,"")</f>
        <v/>
      </c>
      <c r="L3660" s="25" t="str">
        <f>IFERROR(MID($D3660,28,7)+0,"")</f>
        <v/>
      </c>
      <c r="M3660" s="25" t="str">
        <f>IF(IFERROR(MID($Q3660,1,7)+0,"")&lt;1130000,IF(INDEX(C:C,MATCH(LEFT(Q3660,7)+0,I:I,0))&lt;1130000,"",INDEX(C:C,MATCH(LEFT(Q3660,7)+0,I:I,0))),IFERROR(MID($Q3660,1,7)+0,""))</f>
        <v/>
      </c>
      <c r="N3660" s="25" t="str">
        <f>IF(IFERROR(MID($Q3660,10,7)+0,"")&lt;1130000,"",IFERROR(MID($Q3660,10,7)+0,""))</f>
        <v/>
      </c>
      <c r="O3660" s="25" t="str">
        <f>IF(IFERROR(MID($Q3660,19,7)+0,"")&lt;1130000,"",IFERROR(MID($Q3660,19,7)+0,""))</f>
        <v/>
      </c>
      <c r="P3660" s="25" t="str">
        <f>IF(M3660="","",IF(N3660="",M3660,M3660&amp;", "&amp;N3660))</f>
        <v/>
      </c>
      <c r="Q3660" s="25"/>
      <c r="R3660" s="25"/>
      <c r="S3660" s="35" t="s">
        <v>105</v>
      </c>
      <c r="T3660" s="25" t="s">
        <v>36</v>
      </c>
      <c r="U3660" s="185">
        <v>12952</v>
      </c>
      <c r="V3660" s="188">
        <v>12952</v>
      </c>
      <c r="W3660" s="189">
        <v>12952</v>
      </c>
      <c r="X3660" s="31">
        <v>12952</v>
      </c>
      <c r="Y3660" s="90">
        <f>IFERROR(ROUND(X3660/W3660-1,2),"")</f>
        <v>0</v>
      </c>
      <c r="Z3660" s="31">
        <f>IF(OR(S3660="VLD MLC components",S3660="VLD MLC pipes",S3660="VLD PEX components",S3660="VLD PEX pipes",S3660="VLD PHC components",S3660="VLD PHC pipes",S3660="Controls VLD"),"По запросу",X3660)</f>
        <v>12952</v>
      </c>
      <c r="AA3660" s="63">
        <f>ROUND(X3660/1.2,3)</f>
        <v>10793.333000000001</v>
      </c>
      <c r="AB3660" s="23">
        <v>10793.333000000001</v>
      </c>
      <c r="AC3660" s="190">
        <f>IFERROR(ROUND(AA3660/AB3660-1,2),"")</f>
        <v>0</v>
      </c>
      <c r="AD3660" s="25">
        <v>10.26</v>
      </c>
      <c r="AE3660" s="25">
        <v>0.154</v>
      </c>
      <c r="AF3660" s="25">
        <v>0</v>
      </c>
      <c r="AG3660" s="25" t="s">
        <v>22</v>
      </c>
      <c r="AH3660" s="25">
        <v>0</v>
      </c>
      <c r="AI3660" s="25">
        <v>0</v>
      </c>
      <c r="AJ3660" s="25" t="s">
        <v>20</v>
      </c>
      <c r="AK3660" s="42" t="s">
        <v>19</v>
      </c>
      <c r="AL3660" s="25" t="s">
        <v>20</v>
      </c>
      <c r="AM3660" s="25">
        <v>1</v>
      </c>
      <c r="AN3660" s="25"/>
      <c r="AO3660" s="25"/>
      <c r="AP3660" s="25"/>
      <c r="AQ3660" s="25"/>
      <c r="AR3660" s="94"/>
      <c r="AS3660" s="157" t="s">
        <v>22</v>
      </c>
      <c r="AT3660" s="93">
        <v>42551</v>
      </c>
      <c r="AU3660" s="92" t="s">
        <v>22</v>
      </c>
      <c r="AV3660" s="91" t="s">
        <v>48</v>
      </c>
      <c r="AW3660" s="92" t="s">
        <v>48</v>
      </c>
      <c r="AX3660" s="92" t="s">
        <v>48</v>
      </c>
      <c r="AY3660" s="91" t="s">
        <v>152</v>
      </c>
      <c r="AZ3660" s="23"/>
      <c r="BA3660" s="25">
        <v>0</v>
      </c>
      <c r="BB3660" t="s">
        <v>48</v>
      </c>
      <c r="BC3660" t="e">
        <v>#N/A</v>
      </c>
      <c r="BD3660" t="e">
        <f>IF(Z3660=BC3660,"OK")</f>
        <v>#N/A</v>
      </c>
      <c r="BE3660">
        <v>10.26</v>
      </c>
      <c r="BF3660">
        <v>0.154</v>
      </c>
      <c r="BG3660">
        <v>0</v>
      </c>
      <c r="BH3660">
        <v>0</v>
      </c>
      <c r="BI3660">
        <v>0</v>
      </c>
      <c r="BJ3660">
        <v>0</v>
      </c>
      <c r="BK3660">
        <v>0</v>
      </c>
      <c r="BN3660" s="183"/>
    </row>
    <row r="3661" spans="1:66" ht="25.5" x14ac:dyDescent="0.25">
      <c r="A3661" s="1"/>
      <c r="B3661" s="94">
        <v>3648</v>
      </c>
      <c r="C3661" s="43">
        <v>1050971</v>
      </c>
      <c r="D3661" s="25"/>
      <c r="E3661" s="27" t="s">
        <v>1843</v>
      </c>
      <c r="F3661" s="151" t="s">
        <v>21</v>
      </c>
      <c r="G3661" s="25"/>
      <c r="H3661" s="46" t="str">
        <f>IFERROR(IFERROR(IF(SEARCH("Usystems",$E3661)&gt;0,"Usystems"),IF(SEARCH("RIIFO",$E3661)&gt;0,"RIIFO","Uponor")),"Uponor")</f>
        <v>Uponor</v>
      </c>
      <c r="I3661" s="25" t="str">
        <f>IFERROR(MID($D3661,1,7)+0,"")</f>
        <v/>
      </c>
      <c r="J3661" s="25" t="str">
        <f>IFERROR(MID($D3661,10,7)+0,"")</f>
        <v/>
      </c>
      <c r="K3661" s="25" t="str">
        <f>IFERROR(MID($D3661,19,7)+0,"")</f>
        <v/>
      </c>
      <c r="L3661" s="25" t="str">
        <f>IFERROR(MID($D3661,28,7)+0,"")</f>
        <v/>
      </c>
      <c r="M3661" s="25" t="str">
        <f>IF(IFERROR(MID($Q3661,1,7)+0,"")&lt;1130000,IF(INDEX(C:C,MATCH(LEFT(Q3661,7)+0,I:I,0))&lt;1130000,"",INDEX(C:C,MATCH(LEFT(Q3661,7)+0,I:I,0))),IFERROR(MID($Q3661,1,7)+0,""))</f>
        <v/>
      </c>
      <c r="N3661" s="25" t="str">
        <f>IF(IFERROR(MID($Q3661,10,7)+0,"")&lt;1130000,"",IFERROR(MID($Q3661,10,7)+0,""))</f>
        <v/>
      </c>
      <c r="O3661" s="25" t="str">
        <f>IF(IFERROR(MID($Q3661,19,7)+0,"")&lt;1130000,"",IFERROR(MID($Q3661,19,7)+0,""))</f>
        <v/>
      </c>
      <c r="P3661" s="25" t="str">
        <f>IF(M3661="","",IF(N3661="",M3661,M3661&amp;", "&amp;N3661))</f>
        <v/>
      </c>
      <c r="Q3661" s="25"/>
      <c r="R3661" s="25"/>
      <c r="S3661" s="35" t="s">
        <v>105</v>
      </c>
      <c r="T3661" s="25" t="s">
        <v>36</v>
      </c>
      <c r="U3661" s="185">
        <v>16116</v>
      </c>
      <c r="V3661" s="188">
        <v>16116</v>
      </c>
      <c r="W3661" s="189">
        <v>16116</v>
      </c>
      <c r="X3661" s="31">
        <v>16116</v>
      </c>
      <c r="Y3661" s="90">
        <f>IFERROR(ROUND(X3661/W3661-1,2),"")</f>
        <v>0</v>
      </c>
      <c r="Z3661" s="31">
        <f>IF(OR(S3661="VLD MLC components",S3661="VLD MLC pipes",S3661="VLD PEX components",S3661="VLD PEX pipes",S3661="VLD PHC components",S3661="VLD PHC pipes",S3661="Controls VLD"),"По запросу",X3661)</f>
        <v>16116</v>
      </c>
      <c r="AA3661" s="63">
        <f>ROUND(X3661/1.2,3)</f>
        <v>13430</v>
      </c>
      <c r="AB3661" s="23">
        <v>13430</v>
      </c>
      <c r="AC3661" s="190">
        <f>IFERROR(ROUND(AA3661/AB3661-1,2),"")</f>
        <v>0</v>
      </c>
      <c r="AD3661" s="25">
        <v>7.57</v>
      </c>
      <c r="AE3661" s="25">
        <v>0.38</v>
      </c>
      <c r="AF3661" s="25">
        <v>0</v>
      </c>
      <c r="AG3661" s="25" t="s">
        <v>22</v>
      </c>
      <c r="AH3661" s="25">
        <v>0</v>
      </c>
      <c r="AI3661" s="25">
        <v>0</v>
      </c>
      <c r="AJ3661" s="25" t="s">
        <v>20</v>
      </c>
      <c r="AK3661" s="42" t="s">
        <v>19</v>
      </c>
      <c r="AL3661" s="25" t="s">
        <v>20</v>
      </c>
      <c r="AM3661" s="25">
        <v>1</v>
      </c>
      <c r="AN3661" s="25"/>
      <c r="AO3661" s="25"/>
      <c r="AP3661" s="25"/>
      <c r="AQ3661" s="25"/>
      <c r="AR3661" s="94"/>
      <c r="AS3661" s="157" t="s">
        <v>22</v>
      </c>
      <c r="AT3661" s="93">
        <v>42551</v>
      </c>
      <c r="AU3661" s="92" t="s">
        <v>22</v>
      </c>
      <c r="AV3661" s="91" t="s">
        <v>48</v>
      </c>
      <c r="AW3661" s="92" t="s">
        <v>48</v>
      </c>
      <c r="AX3661" s="92" t="s">
        <v>48</v>
      </c>
      <c r="AY3661" s="91" t="s">
        <v>152</v>
      </c>
      <c r="AZ3661" s="23"/>
      <c r="BA3661" s="25">
        <v>0</v>
      </c>
      <c r="BB3661" t="s">
        <v>48</v>
      </c>
      <c r="BC3661" t="e">
        <v>#N/A</v>
      </c>
      <c r="BD3661" t="e">
        <f>IF(Z3661=BC3661,"OK")</f>
        <v>#N/A</v>
      </c>
      <c r="BE3661">
        <v>7.57</v>
      </c>
      <c r="BF3661">
        <v>0.38</v>
      </c>
      <c r="BG3661">
        <v>0</v>
      </c>
      <c r="BH3661">
        <v>0</v>
      </c>
      <c r="BI3661">
        <v>0</v>
      </c>
      <c r="BJ3661">
        <v>0</v>
      </c>
      <c r="BK3661">
        <v>0</v>
      </c>
      <c r="BN3661" s="183"/>
    </row>
    <row r="3662" spans="1:66" ht="25.5" x14ac:dyDescent="0.25">
      <c r="A3662" s="1"/>
      <c r="B3662" s="94">
        <v>3649</v>
      </c>
      <c r="C3662" s="43">
        <v>1061824</v>
      </c>
      <c r="D3662" s="25"/>
      <c r="E3662" s="27" t="s">
        <v>1842</v>
      </c>
      <c r="F3662" s="151" t="s">
        <v>21</v>
      </c>
      <c r="G3662" s="25"/>
      <c r="H3662" s="46" t="str">
        <f>IFERROR(IFERROR(IF(SEARCH("Usystems",$E3662)&gt;0,"Usystems"),IF(SEARCH("RIIFO",$E3662)&gt;0,"RIIFO","Uponor")),"Uponor")</f>
        <v>Uponor</v>
      </c>
      <c r="I3662" s="25" t="str">
        <f>IFERROR(MID($D3662,1,7)+0,"")</f>
        <v/>
      </c>
      <c r="J3662" s="25" t="str">
        <f>IFERROR(MID($D3662,10,7)+0,"")</f>
        <v/>
      </c>
      <c r="K3662" s="25" t="str">
        <f>IFERROR(MID($D3662,19,7)+0,"")</f>
        <v/>
      </c>
      <c r="L3662" s="25" t="str">
        <f>IFERROR(MID($D3662,28,7)+0,"")</f>
        <v/>
      </c>
      <c r="M3662" s="25" t="str">
        <f>IF(IFERROR(MID($Q3662,1,7)+0,"")&lt;1130000,IF(INDEX(C:C,MATCH(LEFT(Q3662,7)+0,I:I,0))&lt;1130000,"",INDEX(C:C,MATCH(LEFT(Q3662,7)+0,I:I,0))),IFERROR(MID($Q3662,1,7)+0,""))</f>
        <v/>
      </c>
      <c r="N3662" s="25" t="str">
        <f>IF(IFERROR(MID($Q3662,10,7)+0,"")&lt;1130000,"",IFERROR(MID($Q3662,10,7)+0,""))</f>
        <v/>
      </c>
      <c r="O3662" s="25" t="str">
        <f>IF(IFERROR(MID($Q3662,19,7)+0,"")&lt;1130000,"",IFERROR(MID($Q3662,19,7)+0,""))</f>
        <v/>
      </c>
      <c r="P3662" s="25" t="str">
        <f>IF(M3662="","",IF(N3662="",M3662,M3662&amp;", "&amp;N3662))</f>
        <v/>
      </c>
      <c r="Q3662" s="25"/>
      <c r="R3662" s="25"/>
      <c r="S3662" s="35" t="s">
        <v>105</v>
      </c>
      <c r="T3662" s="25" t="s">
        <v>36</v>
      </c>
      <c r="U3662" s="185">
        <v>24568</v>
      </c>
      <c r="V3662" s="188">
        <v>24568</v>
      </c>
      <c r="W3662" s="189">
        <v>24568</v>
      </c>
      <c r="X3662" s="31">
        <v>24568</v>
      </c>
      <c r="Y3662" s="90">
        <f>IFERROR(ROUND(X3662/W3662-1,2),"")</f>
        <v>0</v>
      </c>
      <c r="Z3662" s="31">
        <f>IF(OR(S3662="VLD MLC components",S3662="VLD MLC pipes",S3662="VLD PEX components",S3662="VLD PEX pipes",S3662="VLD PHC components",S3662="VLD PHC pipes",S3662="Controls VLD"),"По запросу",X3662)</f>
        <v>24568</v>
      </c>
      <c r="AA3662" s="63">
        <f>ROUND(X3662/1.2,3)</f>
        <v>20473.332999999999</v>
      </c>
      <c r="AB3662" s="23">
        <v>20473.332999999999</v>
      </c>
      <c r="AC3662" s="190">
        <f>IFERROR(ROUND(AA3662/AB3662-1,2),"")</f>
        <v>0</v>
      </c>
      <c r="AD3662" s="25">
        <v>11</v>
      </c>
      <c r="AE3662" s="25">
        <v>0.375</v>
      </c>
      <c r="AF3662" s="25">
        <v>0</v>
      </c>
      <c r="AG3662" s="25" t="s">
        <v>22</v>
      </c>
      <c r="AH3662" s="25">
        <v>0</v>
      </c>
      <c r="AI3662" s="25">
        <v>0</v>
      </c>
      <c r="AJ3662" s="25" t="s">
        <v>20</v>
      </c>
      <c r="AK3662" s="42" t="s">
        <v>19</v>
      </c>
      <c r="AL3662" s="25" t="s">
        <v>20</v>
      </c>
      <c r="AM3662" s="25">
        <v>1</v>
      </c>
      <c r="AN3662" s="25"/>
      <c r="AO3662" s="25"/>
      <c r="AP3662" s="25"/>
      <c r="AQ3662" s="25"/>
      <c r="AR3662" s="94"/>
      <c r="AS3662" s="157" t="s">
        <v>22</v>
      </c>
      <c r="AT3662" s="93">
        <v>42551</v>
      </c>
      <c r="AU3662" s="92" t="s">
        <v>22</v>
      </c>
      <c r="AV3662" s="91" t="s">
        <v>48</v>
      </c>
      <c r="AW3662" s="92" t="s">
        <v>48</v>
      </c>
      <c r="AX3662" s="92" t="s">
        <v>48</v>
      </c>
      <c r="AY3662" s="91" t="s">
        <v>152</v>
      </c>
      <c r="AZ3662" s="23"/>
      <c r="BA3662" s="25">
        <v>0</v>
      </c>
      <c r="BB3662" t="s">
        <v>48</v>
      </c>
      <c r="BC3662" t="e">
        <v>#N/A</v>
      </c>
      <c r="BD3662" t="e">
        <f>IF(Z3662=BC3662,"OK")</f>
        <v>#N/A</v>
      </c>
      <c r="BE3662">
        <v>11</v>
      </c>
      <c r="BF3662">
        <v>0.375</v>
      </c>
      <c r="BG3662">
        <v>0</v>
      </c>
      <c r="BH3662">
        <v>0</v>
      </c>
      <c r="BI3662">
        <v>0</v>
      </c>
      <c r="BJ3662">
        <v>0</v>
      </c>
      <c r="BK3662">
        <v>0</v>
      </c>
      <c r="BN3662" s="183"/>
    </row>
    <row r="3663" spans="1:66" ht="25.5" x14ac:dyDescent="0.25">
      <c r="A3663" s="1"/>
      <c r="B3663" s="94">
        <v>3650</v>
      </c>
      <c r="C3663" s="43">
        <v>1054745</v>
      </c>
      <c r="D3663" s="25"/>
      <c r="E3663" s="27" t="s">
        <v>1841</v>
      </c>
      <c r="F3663" s="151" t="s">
        <v>21</v>
      </c>
      <c r="G3663" s="25"/>
      <c r="H3663" s="46" t="str">
        <f>IFERROR(IFERROR(IF(SEARCH("Usystems",$E3663)&gt;0,"Usystems"),IF(SEARCH("RIIFO",$E3663)&gt;0,"RIIFO","Uponor")),"Uponor")</f>
        <v>Uponor</v>
      </c>
      <c r="I3663" s="25" t="str">
        <f>IFERROR(MID($D3663,1,7)+0,"")</f>
        <v/>
      </c>
      <c r="J3663" s="25" t="str">
        <f>IFERROR(MID($D3663,10,7)+0,"")</f>
        <v/>
      </c>
      <c r="K3663" s="25" t="str">
        <f>IFERROR(MID($D3663,19,7)+0,"")</f>
        <v/>
      </c>
      <c r="L3663" s="25" t="str">
        <f>IFERROR(MID($D3663,28,7)+0,"")</f>
        <v/>
      </c>
      <c r="M3663" s="25" t="str">
        <f>IF(IFERROR(MID($Q3663,1,7)+0,"")&lt;1130000,IF(INDEX(C:C,MATCH(LEFT(Q3663,7)+0,I:I,0))&lt;1130000,"",INDEX(C:C,MATCH(LEFT(Q3663,7)+0,I:I,0))),IFERROR(MID($Q3663,1,7)+0,""))</f>
        <v/>
      </c>
      <c r="N3663" s="25" t="str">
        <f>IF(IFERROR(MID($Q3663,10,7)+0,"")&lt;1130000,"",IFERROR(MID($Q3663,10,7)+0,""))</f>
        <v/>
      </c>
      <c r="O3663" s="25" t="str">
        <f>IF(IFERROR(MID($Q3663,19,7)+0,"")&lt;1130000,"",IFERROR(MID($Q3663,19,7)+0,""))</f>
        <v/>
      </c>
      <c r="P3663" s="25" t="str">
        <f>IF(M3663="","",IF(N3663="",M3663,M3663&amp;", "&amp;N3663))</f>
        <v/>
      </c>
      <c r="Q3663" s="25"/>
      <c r="R3663" s="25"/>
      <c r="S3663" s="35" t="s">
        <v>105</v>
      </c>
      <c r="T3663" s="25" t="s">
        <v>36</v>
      </c>
      <c r="U3663" s="185">
        <v>33885</v>
      </c>
      <c r="V3663" s="188">
        <v>33885</v>
      </c>
      <c r="W3663" s="189">
        <v>33885</v>
      </c>
      <c r="X3663" s="31">
        <v>33885</v>
      </c>
      <c r="Y3663" s="90">
        <f>IFERROR(ROUND(X3663/W3663-1,2),"")</f>
        <v>0</v>
      </c>
      <c r="Z3663" s="31">
        <f>IF(OR(S3663="VLD MLC components",S3663="VLD MLC pipes",S3663="VLD PEX components",S3663="VLD PEX pipes",S3663="VLD PHC components",S3663="VLD PHC pipes",S3663="Controls VLD"),"По запросу",X3663)</f>
        <v>33885</v>
      </c>
      <c r="AA3663" s="63">
        <f>ROUND(X3663/1.2,3)</f>
        <v>28237.5</v>
      </c>
      <c r="AB3663" s="23">
        <v>28237.5</v>
      </c>
      <c r="AC3663" s="190">
        <f>IFERROR(ROUND(AA3663/AB3663-1,2),"")</f>
        <v>0</v>
      </c>
      <c r="AD3663" s="25">
        <v>23</v>
      </c>
      <c r="AE3663" s="25">
        <v>0.59499999999999997</v>
      </c>
      <c r="AF3663" s="25">
        <v>0</v>
      </c>
      <c r="AG3663" s="25" t="s">
        <v>22</v>
      </c>
      <c r="AH3663" s="25">
        <v>0</v>
      </c>
      <c r="AI3663" s="25">
        <v>0</v>
      </c>
      <c r="AJ3663" s="25" t="s">
        <v>20</v>
      </c>
      <c r="AK3663" s="42" t="s">
        <v>19</v>
      </c>
      <c r="AL3663" s="25" t="s">
        <v>20</v>
      </c>
      <c r="AM3663" s="25">
        <v>1</v>
      </c>
      <c r="AN3663" s="25"/>
      <c r="AO3663" s="25"/>
      <c r="AP3663" s="25"/>
      <c r="AQ3663" s="25"/>
      <c r="AR3663" s="94"/>
      <c r="AS3663" s="157" t="s">
        <v>22</v>
      </c>
      <c r="AT3663" s="93">
        <v>42551</v>
      </c>
      <c r="AU3663" s="92" t="s">
        <v>22</v>
      </c>
      <c r="AV3663" s="91" t="s">
        <v>48</v>
      </c>
      <c r="AW3663" s="92" t="s">
        <v>48</v>
      </c>
      <c r="AX3663" s="92" t="s">
        <v>48</v>
      </c>
      <c r="AY3663" s="91" t="s">
        <v>152</v>
      </c>
      <c r="AZ3663" s="23"/>
      <c r="BA3663" s="25">
        <v>0</v>
      </c>
      <c r="BB3663" t="s">
        <v>48</v>
      </c>
      <c r="BC3663" t="e">
        <v>#N/A</v>
      </c>
      <c r="BD3663" t="e">
        <f>IF(Z3663=BC3663,"OK")</f>
        <v>#N/A</v>
      </c>
      <c r="BE3663">
        <v>23</v>
      </c>
      <c r="BF3663">
        <v>0.59499999999999997</v>
      </c>
      <c r="BG3663">
        <v>0</v>
      </c>
      <c r="BH3663">
        <v>0</v>
      </c>
      <c r="BI3663">
        <v>0</v>
      </c>
      <c r="BJ3663">
        <v>0</v>
      </c>
      <c r="BK3663">
        <v>0</v>
      </c>
      <c r="BN3663" s="183"/>
    </row>
    <row r="3664" spans="1:66" ht="25.5" x14ac:dyDescent="0.25">
      <c r="A3664" s="1"/>
      <c r="B3664" s="94">
        <v>3651</v>
      </c>
      <c r="C3664" s="43">
        <v>1061823</v>
      </c>
      <c r="D3664" s="25"/>
      <c r="E3664" s="27" t="s">
        <v>1840</v>
      </c>
      <c r="F3664" s="151" t="s">
        <v>21</v>
      </c>
      <c r="G3664" s="25"/>
      <c r="H3664" s="46" t="str">
        <f>IFERROR(IFERROR(IF(SEARCH("Usystems",$E3664)&gt;0,"Usystems"),IF(SEARCH("RIIFO",$E3664)&gt;0,"RIIFO","Uponor")),"Uponor")</f>
        <v>Uponor</v>
      </c>
      <c r="I3664" s="25" t="str">
        <f>IFERROR(MID($D3664,1,7)+0,"")</f>
        <v/>
      </c>
      <c r="J3664" s="25" t="str">
        <f>IFERROR(MID($D3664,10,7)+0,"")</f>
        <v/>
      </c>
      <c r="K3664" s="25" t="str">
        <f>IFERROR(MID($D3664,19,7)+0,"")</f>
        <v/>
      </c>
      <c r="L3664" s="25" t="str">
        <f>IFERROR(MID($D3664,28,7)+0,"")</f>
        <v/>
      </c>
      <c r="M3664" s="25" t="str">
        <f>IF(IFERROR(MID($Q3664,1,7)+0,"")&lt;1130000,IF(INDEX(C:C,MATCH(LEFT(Q3664,7)+0,I:I,0))&lt;1130000,"",INDEX(C:C,MATCH(LEFT(Q3664,7)+0,I:I,0))),IFERROR(MID($Q3664,1,7)+0,""))</f>
        <v/>
      </c>
      <c r="N3664" s="25" t="str">
        <f>IF(IFERROR(MID($Q3664,10,7)+0,"")&lt;1130000,"",IFERROR(MID($Q3664,10,7)+0,""))</f>
        <v/>
      </c>
      <c r="O3664" s="25" t="str">
        <f>IF(IFERROR(MID($Q3664,19,7)+0,"")&lt;1130000,"",IFERROR(MID($Q3664,19,7)+0,""))</f>
        <v/>
      </c>
      <c r="P3664" s="25" t="str">
        <f>IF(M3664="","",IF(N3664="",M3664,M3664&amp;", "&amp;N3664))</f>
        <v/>
      </c>
      <c r="Q3664" s="25"/>
      <c r="R3664" s="25"/>
      <c r="S3664" s="35" t="s">
        <v>105</v>
      </c>
      <c r="T3664" s="25" t="s">
        <v>36</v>
      </c>
      <c r="U3664" s="185">
        <v>55994</v>
      </c>
      <c r="V3664" s="188">
        <v>55994</v>
      </c>
      <c r="W3664" s="189">
        <v>55994</v>
      </c>
      <c r="X3664" s="31">
        <v>55994</v>
      </c>
      <c r="Y3664" s="90">
        <f>IFERROR(ROUND(X3664/W3664-1,2),"")</f>
        <v>0</v>
      </c>
      <c r="Z3664" s="31">
        <f>IF(OR(S3664="VLD MLC components",S3664="VLD MLC pipes",S3664="VLD PEX components",S3664="VLD PEX pipes",S3664="VLD PHC components",S3664="VLD PHC pipes",S3664="Controls VLD"),"По запросу",X3664)</f>
        <v>55994</v>
      </c>
      <c r="AA3664" s="63">
        <f>ROUND(X3664/1.2,3)</f>
        <v>46661.667000000001</v>
      </c>
      <c r="AB3664" s="23">
        <v>46661.667000000001</v>
      </c>
      <c r="AC3664" s="190">
        <f>IFERROR(ROUND(AA3664/AB3664-1,2),"")</f>
        <v>0</v>
      </c>
      <c r="AD3664" s="25">
        <v>35</v>
      </c>
      <c r="AE3664" s="25">
        <v>1.08</v>
      </c>
      <c r="AF3664" s="25">
        <v>0</v>
      </c>
      <c r="AG3664" s="25" t="s">
        <v>22</v>
      </c>
      <c r="AH3664" s="25">
        <v>0</v>
      </c>
      <c r="AI3664" s="25">
        <v>0</v>
      </c>
      <c r="AJ3664" s="25" t="s">
        <v>20</v>
      </c>
      <c r="AK3664" s="42" t="s">
        <v>19</v>
      </c>
      <c r="AL3664" s="25" t="s">
        <v>20</v>
      </c>
      <c r="AM3664" s="25">
        <v>1</v>
      </c>
      <c r="AN3664" s="25"/>
      <c r="AO3664" s="25"/>
      <c r="AP3664" s="25"/>
      <c r="AQ3664" s="25"/>
      <c r="AR3664" s="94"/>
      <c r="AS3664" s="157" t="s">
        <v>22</v>
      </c>
      <c r="AT3664" s="93">
        <v>42551</v>
      </c>
      <c r="AU3664" s="92" t="s">
        <v>22</v>
      </c>
      <c r="AV3664" s="91" t="s">
        <v>48</v>
      </c>
      <c r="AW3664" s="92" t="s">
        <v>48</v>
      </c>
      <c r="AX3664" s="92" t="s">
        <v>48</v>
      </c>
      <c r="AY3664" s="91" t="s">
        <v>152</v>
      </c>
      <c r="AZ3664" s="23"/>
      <c r="BA3664" s="25">
        <v>0</v>
      </c>
      <c r="BB3664" t="s">
        <v>48</v>
      </c>
      <c r="BC3664" t="e">
        <v>#N/A</v>
      </c>
      <c r="BD3664" t="e">
        <f>IF(Z3664=BC3664,"OK")</f>
        <v>#N/A</v>
      </c>
      <c r="BE3664">
        <v>35</v>
      </c>
      <c r="BF3664">
        <v>1.08</v>
      </c>
      <c r="BG3664">
        <v>0</v>
      </c>
      <c r="BH3664">
        <v>0</v>
      </c>
      <c r="BI3664">
        <v>0</v>
      </c>
      <c r="BJ3664">
        <v>0</v>
      </c>
      <c r="BK3664">
        <v>0</v>
      </c>
      <c r="BN3664" s="183"/>
    </row>
    <row r="3665" spans="1:66" ht="25.5" x14ac:dyDescent="0.25">
      <c r="A3665" s="1"/>
      <c r="B3665" s="94">
        <v>3652</v>
      </c>
      <c r="C3665" s="43">
        <v>1050979</v>
      </c>
      <c r="D3665" s="25"/>
      <c r="E3665" s="27" t="s">
        <v>1839</v>
      </c>
      <c r="F3665" s="213" t="s">
        <v>21</v>
      </c>
      <c r="G3665" s="25"/>
      <c r="H3665" s="46" t="str">
        <f>IFERROR(IFERROR(IF(SEARCH("Usystems",$E3665)&gt;0,"Usystems"),IF(SEARCH("RIIFO",$E3665)&gt;0,"RIIFO","Uponor")),"Uponor")</f>
        <v>Uponor</v>
      </c>
      <c r="I3665" s="25" t="str">
        <f>IFERROR(MID($D3665,1,7)+0,"")</f>
        <v/>
      </c>
      <c r="J3665" s="25" t="str">
        <f>IFERROR(MID($D3665,10,7)+0,"")</f>
        <v/>
      </c>
      <c r="K3665" s="25" t="str">
        <f>IFERROR(MID($D3665,19,7)+0,"")</f>
        <v/>
      </c>
      <c r="L3665" s="25" t="str">
        <f>IFERROR(MID($D3665,28,7)+0,"")</f>
        <v/>
      </c>
      <c r="M3665" s="25" t="str">
        <f>IF(IFERROR(MID($Q3665,1,7)+0,"")&lt;1130000,IF(INDEX(C:C,MATCH(LEFT(Q3665,7)+0,I:I,0))&lt;1130000,"",INDEX(C:C,MATCH(LEFT(Q3665,7)+0,I:I,0))),IFERROR(MID($Q3665,1,7)+0,""))</f>
        <v/>
      </c>
      <c r="N3665" s="25" t="str">
        <f>IF(IFERROR(MID($Q3665,10,7)+0,"")&lt;1130000,"",IFERROR(MID($Q3665,10,7)+0,""))</f>
        <v/>
      </c>
      <c r="O3665" s="25" t="str">
        <f>IF(IFERROR(MID($Q3665,19,7)+0,"")&lt;1130000,"",IFERROR(MID($Q3665,19,7)+0,""))</f>
        <v/>
      </c>
      <c r="P3665" s="25" t="str">
        <f>IF(M3665="","",IF(N3665="",M3665,M3665&amp;", "&amp;N3665))</f>
        <v/>
      </c>
      <c r="Q3665" s="25"/>
      <c r="R3665" s="25"/>
      <c r="S3665" s="35" t="s">
        <v>105</v>
      </c>
      <c r="T3665" s="25" t="s">
        <v>36</v>
      </c>
      <c r="U3665" s="185">
        <v>14067</v>
      </c>
      <c r="V3665" s="188">
        <v>14067</v>
      </c>
      <c r="W3665" s="189">
        <v>14067</v>
      </c>
      <c r="X3665" s="31">
        <v>14067</v>
      </c>
      <c r="Y3665" s="90">
        <f>IFERROR(ROUND(X3665/W3665-1,2),"")</f>
        <v>0</v>
      </c>
      <c r="Z3665" s="31">
        <f>IF(OR(S3665="VLD MLC components",S3665="VLD MLC pipes",S3665="VLD PEX components",S3665="VLD PEX pipes",S3665="VLD PHC components",S3665="VLD PHC pipes",S3665="Controls VLD"),"По запросу",X3665)</f>
        <v>14067</v>
      </c>
      <c r="AA3665" s="63">
        <f>ROUND(X3665/1.2,3)</f>
        <v>11722.5</v>
      </c>
      <c r="AB3665" s="23">
        <v>11722.5</v>
      </c>
      <c r="AC3665" s="190">
        <f>IFERROR(ROUND(AA3665/AB3665-1,2),"")</f>
        <v>0</v>
      </c>
      <c r="AD3665" s="25">
        <v>11.4</v>
      </c>
      <c r="AE3665" s="25">
        <v>0.24</v>
      </c>
      <c r="AF3665" s="25">
        <v>0</v>
      </c>
      <c r="AG3665" s="25" t="s">
        <v>22</v>
      </c>
      <c r="AH3665" s="25">
        <v>0</v>
      </c>
      <c r="AI3665" s="25">
        <v>0</v>
      </c>
      <c r="AJ3665" s="25" t="s">
        <v>20</v>
      </c>
      <c r="AK3665" s="42" t="s">
        <v>19</v>
      </c>
      <c r="AL3665" s="25" t="s">
        <v>20</v>
      </c>
      <c r="AM3665" s="25">
        <v>1</v>
      </c>
      <c r="AN3665" s="25"/>
      <c r="AO3665" s="25"/>
      <c r="AP3665" s="25"/>
      <c r="AQ3665" s="25"/>
      <c r="AR3665" s="94"/>
      <c r="AS3665" s="157" t="s">
        <v>22</v>
      </c>
      <c r="AT3665" s="93">
        <v>42860</v>
      </c>
      <c r="AU3665" s="92" t="s">
        <v>22</v>
      </c>
      <c r="AV3665" s="91" t="s">
        <v>48</v>
      </c>
      <c r="AW3665" s="92" t="s">
        <v>48</v>
      </c>
      <c r="AX3665" s="92" t="s">
        <v>48</v>
      </c>
      <c r="AY3665" s="91" t="s">
        <v>152</v>
      </c>
      <c r="AZ3665" s="23"/>
      <c r="BA3665" s="25">
        <v>0</v>
      </c>
      <c r="BB3665" t="s">
        <v>48</v>
      </c>
      <c r="BC3665" t="e">
        <v>#N/A</v>
      </c>
      <c r="BD3665" t="e">
        <f>IF(Z3665=BC3665,"OK")</f>
        <v>#N/A</v>
      </c>
      <c r="BE3665">
        <v>11.4</v>
      </c>
      <c r="BF3665">
        <v>0.24</v>
      </c>
      <c r="BG3665">
        <v>0</v>
      </c>
      <c r="BH3665">
        <v>0</v>
      </c>
      <c r="BI3665">
        <v>0</v>
      </c>
      <c r="BJ3665">
        <v>0</v>
      </c>
      <c r="BK3665">
        <v>0</v>
      </c>
      <c r="BN3665" s="183"/>
    </row>
    <row r="3666" spans="1:66" ht="25.5" x14ac:dyDescent="0.25">
      <c r="A3666" s="1"/>
      <c r="B3666" s="94">
        <v>3653</v>
      </c>
      <c r="C3666" s="43">
        <v>1050980</v>
      </c>
      <c r="D3666" s="25"/>
      <c r="E3666" s="27" t="s">
        <v>1838</v>
      </c>
      <c r="F3666" s="213" t="s">
        <v>21</v>
      </c>
      <c r="G3666" s="25"/>
      <c r="H3666" s="46" t="str">
        <f>IFERROR(IFERROR(IF(SEARCH("Usystems",$E3666)&gt;0,"Usystems"),IF(SEARCH("RIIFO",$E3666)&gt;0,"RIIFO","Uponor")),"Uponor")</f>
        <v>Uponor</v>
      </c>
      <c r="I3666" s="25" t="str">
        <f>IFERROR(MID($D3666,1,7)+0,"")</f>
        <v/>
      </c>
      <c r="J3666" s="25" t="str">
        <f>IFERROR(MID($D3666,10,7)+0,"")</f>
        <v/>
      </c>
      <c r="K3666" s="25" t="str">
        <f>IFERROR(MID($D3666,19,7)+0,"")</f>
        <v/>
      </c>
      <c r="L3666" s="25" t="str">
        <f>IFERROR(MID($D3666,28,7)+0,"")</f>
        <v/>
      </c>
      <c r="M3666" s="25" t="str">
        <f>IF(IFERROR(MID($Q3666,1,7)+0,"")&lt;1130000,IF(INDEX(C:C,MATCH(LEFT(Q3666,7)+0,I:I,0))&lt;1130000,"",INDEX(C:C,MATCH(LEFT(Q3666,7)+0,I:I,0))),IFERROR(MID($Q3666,1,7)+0,""))</f>
        <v/>
      </c>
      <c r="N3666" s="25" t="str">
        <f>IF(IFERROR(MID($Q3666,10,7)+0,"")&lt;1130000,"",IFERROR(MID($Q3666,10,7)+0,""))</f>
        <v/>
      </c>
      <c r="O3666" s="25" t="str">
        <f>IF(IFERROR(MID($Q3666,19,7)+0,"")&lt;1130000,"",IFERROR(MID($Q3666,19,7)+0,""))</f>
        <v/>
      </c>
      <c r="P3666" s="25" t="str">
        <f>IF(M3666="","",IF(N3666="",M3666,M3666&amp;", "&amp;N3666))</f>
        <v/>
      </c>
      <c r="Q3666" s="25"/>
      <c r="R3666" s="25"/>
      <c r="S3666" s="35" t="s">
        <v>105</v>
      </c>
      <c r="T3666" s="25" t="s">
        <v>36</v>
      </c>
      <c r="U3666" s="185">
        <v>23253</v>
      </c>
      <c r="V3666" s="188">
        <v>23253</v>
      </c>
      <c r="W3666" s="189">
        <v>23253</v>
      </c>
      <c r="X3666" s="31">
        <v>23253</v>
      </c>
      <c r="Y3666" s="90">
        <f>IFERROR(ROUND(X3666/W3666-1,2),"")</f>
        <v>0</v>
      </c>
      <c r="Z3666" s="31">
        <f>IF(OR(S3666="VLD MLC components",S3666="VLD MLC pipes",S3666="VLD PEX components",S3666="VLD PEX pipes",S3666="VLD PHC components",S3666="VLD PHC pipes",S3666="Controls VLD"),"По запросу",X3666)</f>
        <v>23253</v>
      </c>
      <c r="AA3666" s="63">
        <f>ROUND(X3666/1.2,3)</f>
        <v>19377.5</v>
      </c>
      <c r="AB3666" s="23">
        <v>19377.5</v>
      </c>
      <c r="AC3666" s="190">
        <f>IFERROR(ROUND(AA3666/AB3666-1,2),"")</f>
        <v>0</v>
      </c>
      <c r="AD3666" s="25">
        <v>12.6</v>
      </c>
      <c r="AE3666" s="25">
        <v>0.375</v>
      </c>
      <c r="AF3666" s="25">
        <v>0</v>
      </c>
      <c r="AG3666" s="25" t="s">
        <v>22</v>
      </c>
      <c r="AH3666" s="25">
        <v>0</v>
      </c>
      <c r="AI3666" s="25">
        <v>0</v>
      </c>
      <c r="AJ3666" s="25" t="s">
        <v>20</v>
      </c>
      <c r="AK3666" s="42" t="s">
        <v>19</v>
      </c>
      <c r="AL3666" s="25" t="s">
        <v>20</v>
      </c>
      <c r="AM3666" s="25">
        <v>1</v>
      </c>
      <c r="AN3666" s="25"/>
      <c r="AO3666" s="25"/>
      <c r="AP3666" s="25"/>
      <c r="AQ3666" s="25"/>
      <c r="AR3666" s="94"/>
      <c r="AS3666" s="157" t="s">
        <v>22</v>
      </c>
      <c r="AT3666" s="93">
        <v>42860</v>
      </c>
      <c r="AU3666" s="92" t="s">
        <v>22</v>
      </c>
      <c r="AV3666" s="91" t="s">
        <v>48</v>
      </c>
      <c r="AW3666" s="92" t="s">
        <v>48</v>
      </c>
      <c r="AX3666" s="92" t="s">
        <v>48</v>
      </c>
      <c r="AY3666" s="91" t="s">
        <v>152</v>
      </c>
      <c r="AZ3666" s="23"/>
      <c r="BA3666" s="25">
        <v>0</v>
      </c>
      <c r="BB3666" t="s">
        <v>48</v>
      </c>
      <c r="BC3666" t="e">
        <v>#N/A</v>
      </c>
      <c r="BD3666" t="e">
        <f>IF(Z3666=BC3666,"OK")</f>
        <v>#N/A</v>
      </c>
      <c r="BE3666">
        <v>12.6</v>
      </c>
      <c r="BF3666">
        <v>0.375</v>
      </c>
      <c r="BG3666">
        <v>0</v>
      </c>
      <c r="BH3666">
        <v>0</v>
      </c>
      <c r="BI3666">
        <v>0</v>
      </c>
      <c r="BJ3666">
        <v>0</v>
      </c>
      <c r="BK3666">
        <v>0</v>
      </c>
      <c r="BN3666" s="183"/>
    </row>
    <row r="3667" spans="1:66" ht="25.5" x14ac:dyDescent="0.25">
      <c r="A3667" s="1"/>
      <c r="B3667" s="94">
        <v>3654</v>
      </c>
      <c r="C3667" s="43">
        <v>1059469</v>
      </c>
      <c r="D3667" s="25"/>
      <c r="E3667" s="27" t="s">
        <v>1837</v>
      </c>
      <c r="F3667" s="213" t="s">
        <v>21</v>
      </c>
      <c r="G3667" s="25"/>
      <c r="H3667" s="46" t="str">
        <f>IFERROR(IFERROR(IF(SEARCH("Usystems",$E3667)&gt;0,"Usystems"),IF(SEARCH("RIIFO",$E3667)&gt;0,"RIIFO","Uponor")),"Uponor")</f>
        <v>Uponor</v>
      </c>
      <c r="I3667" s="25" t="str">
        <f>IFERROR(MID($D3667,1,7)+0,"")</f>
        <v/>
      </c>
      <c r="J3667" s="25" t="str">
        <f>IFERROR(MID($D3667,10,7)+0,"")</f>
        <v/>
      </c>
      <c r="K3667" s="25" t="str">
        <f>IFERROR(MID($D3667,19,7)+0,"")</f>
        <v/>
      </c>
      <c r="L3667" s="25" t="str">
        <f>IFERROR(MID($D3667,28,7)+0,"")</f>
        <v/>
      </c>
      <c r="M3667" s="25" t="str">
        <f>IF(IFERROR(MID($Q3667,1,7)+0,"")&lt;1130000,IF(INDEX(C:C,MATCH(LEFT(Q3667,7)+0,I:I,0))&lt;1130000,"",INDEX(C:C,MATCH(LEFT(Q3667,7)+0,I:I,0))),IFERROR(MID($Q3667,1,7)+0,""))</f>
        <v/>
      </c>
      <c r="N3667" s="25" t="str">
        <f>IF(IFERROR(MID($Q3667,10,7)+0,"")&lt;1130000,"",IFERROR(MID($Q3667,10,7)+0,""))</f>
        <v/>
      </c>
      <c r="O3667" s="25" t="str">
        <f>IF(IFERROR(MID($Q3667,19,7)+0,"")&lt;1130000,"",IFERROR(MID($Q3667,19,7)+0,""))</f>
        <v/>
      </c>
      <c r="P3667" s="25" t="str">
        <f>IF(M3667="","",IF(N3667="",M3667,M3667&amp;", "&amp;N3667))</f>
        <v/>
      </c>
      <c r="Q3667" s="25"/>
      <c r="R3667" s="25"/>
      <c r="S3667" s="35" t="s">
        <v>106</v>
      </c>
      <c r="T3667" s="25" t="s">
        <v>36</v>
      </c>
      <c r="U3667" s="185">
        <v>28951</v>
      </c>
      <c r="V3667" s="188">
        <v>28951</v>
      </c>
      <c r="W3667" s="189">
        <v>28951</v>
      </c>
      <c r="X3667" s="31">
        <v>28951</v>
      </c>
      <c r="Y3667" s="90">
        <f>IFERROR(ROUND(X3667/W3667-1,2),"")</f>
        <v>0</v>
      </c>
      <c r="Z3667" s="31">
        <f>IF(OR(S3667="VLD MLC components",S3667="VLD MLC pipes",S3667="VLD PEX components",S3667="VLD PEX pipes",S3667="VLD PHC components",S3667="VLD PHC pipes",S3667="Controls VLD"),"По запросу",X3667)</f>
        <v>28951</v>
      </c>
      <c r="AA3667" s="63">
        <f>ROUND(X3667/1.2,3)</f>
        <v>24125.832999999999</v>
      </c>
      <c r="AB3667" s="23">
        <v>24125.832999999999</v>
      </c>
      <c r="AC3667" s="190">
        <f>IFERROR(ROUND(AA3667/AB3667-1,2),"")</f>
        <v>0</v>
      </c>
      <c r="AD3667" s="25">
        <v>22.4</v>
      </c>
      <c r="AE3667" s="25">
        <v>0.85933000000000004</v>
      </c>
      <c r="AF3667" s="25">
        <v>0</v>
      </c>
      <c r="AG3667" s="25" t="s">
        <v>22</v>
      </c>
      <c r="AH3667" s="25">
        <v>0</v>
      </c>
      <c r="AI3667" s="25">
        <v>0</v>
      </c>
      <c r="AJ3667" s="25" t="s">
        <v>20</v>
      </c>
      <c r="AK3667" s="42" t="s">
        <v>19</v>
      </c>
      <c r="AL3667" s="25" t="s">
        <v>20</v>
      </c>
      <c r="AM3667" s="25">
        <v>1</v>
      </c>
      <c r="AN3667" s="25"/>
      <c r="AO3667" s="25"/>
      <c r="AP3667" s="25"/>
      <c r="AQ3667" s="25"/>
      <c r="AR3667" s="94"/>
      <c r="AS3667" s="157" t="s">
        <v>22</v>
      </c>
      <c r="AT3667" s="93">
        <v>42860</v>
      </c>
      <c r="AU3667" s="92" t="s">
        <v>22</v>
      </c>
      <c r="AV3667" s="91" t="s">
        <v>48</v>
      </c>
      <c r="AW3667" s="92" t="s">
        <v>48</v>
      </c>
      <c r="AX3667" s="92" t="s">
        <v>48</v>
      </c>
      <c r="AY3667" s="91" t="s">
        <v>152</v>
      </c>
      <c r="AZ3667" s="23"/>
      <c r="BA3667" s="25">
        <v>0</v>
      </c>
      <c r="BB3667" t="s">
        <v>48</v>
      </c>
      <c r="BC3667" t="e">
        <v>#N/A</v>
      </c>
      <c r="BD3667" t="e">
        <f>IF(Z3667=BC3667,"OK")</f>
        <v>#N/A</v>
      </c>
      <c r="BE3667">
        <v>22.4</v>
      </c>
      <c r="BF3667">
        <v>0.85933000000000004</v>
      </c>
      <c r="BG3667">
        <v>0</v>
      </c>
      <c r="BH3667">
        <v>0</v>
      </c>
      <c r="BI3667">
        <v>0</v>
      </c>
      <c r="BJ3667">
        <v>0</v>
      </c>
      <c r="BK3667">
        <v>0</v>
      </c>
      <c r="BN3667" s="183"/>
    </row>
    <row r="3668" spans="1:66" ht="25.5" x14ac:dyDescent="0.25">
      <c r="A3668" s="1"/>
      <c r="B3668" s="94">
        <v>3655</v>
      </c>
      <c r="C3668" s="43">
        <v>1055409</v>
      </c>
      <c r="D3668" s="25"/>
      <c r="E3668" s="27" t="s">
        <v>1836</v>
      </c>
      <c r="F3668" s="213" t="s">
        <v>21</v>
      </c>
      <c r="G3668" s="25"/>
      <c r="H3668" s="46" t="str">
        <f>IFERROR(IFERROR(IF(SEARCH("Usystems",$E3668)&gt;0,"Usystems"),IF(SEARCH("RIIFO",$E3668)&gt;0,"RIIFO","Uponor")),"Uponor")</f>
        <v>Uponor</v>
      </c>
      <c r="I3668" s="25" t="str">
        <f>IFERROR(MID($D3668,1,7)+0,"")</f>
        <v/>
      </c>
      <c r="J3668" s="25" t="str">
        <f>IFERROR(MID($D3668,10,7)+0,"")</f>
        <v/>
      </c>
      <c r="K3668" s="25" t="str">
        <f>IFERROR(MID($D3668,19,7)+0,"")</f>
        <v/>
      </c>
      <c r="L3668" s="25" t="str">
        <f>IFERROR(MID($D3668,28,7)+0,"")</f>
        <v/>
      </c>
      <c r="M3668" s="25" t="str">
        <f>IF(IFERROR(MID($Q3668,1,7)+0,"")&lt;1130000,IF(INDEX(C:C,MATCH(LEFT(Q3668,7)+0,I:I,0))&lt;1130000,"",INDEX(C:C,MATCH(LEFT(Q3668,7)+0,I:I,0))),IFERROR(MID($Q3668,1,7)+0,""))</f>
        <v/>
      </c>
      <c r="N3668" s="25" t="str">
        <f>IF(IFERROR(MID($Q3668,10,7)+0,"")&lt;1130000,"",IFERROR(MID($Q3668,10,7)+0,""))</f>
        <v/>
      </c>
      <c r="O3668" s="25" t="str">
        <f>IF(IFERROR(MID($Q3668,19,7)+0,"")&lt;1130000,"",IFERROR(MID($Q3668,19,7)+0,""))</f>
        <v/>
      </c>
      <c r="P3668" s="25" t="str">
        <f>IF(M3668="","",IF(N3668="",M3668,M3668&amp;", "&amp;N3668))</f>
        <v/>
      </c>
      <c r="Q3668" s="25"/>
      <c r="R3668" s="25"/>
      <c r="S3668" s="35" t="s">
        <v>105</v>
      </c>
      <c r="T3668" s="34" t="s">
        <v>36</v>
      </c>
      <c r="U3668" s="185">
        <v>50936</v>
      </c>
      <c r="V3668" s="188">
        <v>50936</v>
      </c>
      <c r="W3668" s="189">
        <v>50936</v>
      </c>
      <c r="X3668" s="31">
        <v>50936</v>
      </c>
      <c r="Y3668" s="90">
        <f>IFERROR(ROUND(X3668/W3668-1,2),"")</f>
        <v>0</v>
      </c>
      <c r="Z3668" s="31">
        <f>IF(OR(S3668="VLD MLC components",S3668="VLD MLC pipes",S3668="VLD PEX components",S3668="VLD PEX pipes",S3668="VLD PHC components",S3668="VLD PHC pipes",S3668="Controls VLD"),"По запросу",X3668)</f>
        <v>50936</v>
      </c>
      <c r="AA3668" s="63">
        <f>ROUND(X3668/1.2,3)</f>
        <v>42446.667000000001</v>
      </c>
      <c r="AB3668" s="23">
        <v>42446.667000000001</v>
      </c>
      <c r="AC3668" s="190">
        <f>IFERROR(ROUND(AA3668/AB3668-1,2),"")</f>
        <v>0</v>
      </c>
      <c r="AD3668" s="25">
        <v>36</v>
      </c>
      <c r="AE3668" s="25">
        <v>0.95</v>
      </c>
      <c r="AF3668" s="25">
        <v>0</v>
      </c>
      <c r="AG3668" s="25" t="s">
        <v>22</v>
      </c>
      <c r="AH3668" s="25">
        <v>0</v>
      </c>
      <c r="AI3668" s="25">
        <v>0</v>
      </c>
      <c r="AJ3668" s="25" t="s">
        <v>20</v>
      </c>
      <c r="AK3668" s="42" t="s">
        <v>19</v>
      </c>
      <c r="AL3668" s="25" t="s">
        <v>20</v>
      </c>
      <c r="AM3668" s="25">
        <v>1</v>
      </c>
      <c r="AN3668" s="25"/>
      <c r="AO3668" s="25"/>
      <c r="AP3668" s="25"/>
      <c r="AQ3668" s="25"/>
      <c r="AR3668" s="94"/>
      <c r="AS3668" s="157" t="s">
        <v>22</v>
      </c>
      <c r="AT3668" s="93">
        <v>42860</v>
      </c>
      <c r="AU3668" s="92" t="s">
        <v>22</v>
      </c>
      <c r="AV3668" s="91" t="s">
        <v>48</v>
      </c>
      <c r="AW3668" s="92" t="s">
        <v>48</v>
      </c>
      <c r="AX3668" s="92" t="s">
        <v>48</v>
      </c>
      <c r="AY3668" s="91" t="s">
        <v>152</v>
      </c>
      <c r="AZ3668" s="23"/>
      <c r="BA3668" s="25">
        <v>0</v>
      </c>
      <c r="BB3668" t="s">
        <v>48</v>
      </c>
      <c r="BC3668" t="e">
        <v>#N/A</v>
      </c>
      <c r="BD3668" t="e">
        <f>IF(Z3668=BC3668,"OK")</f>
        <v>#N/A</v>
      </c>
      <c r="BE3668">
        <v>36</v>
      </c>
      <c r="BF3668">
        <v>0.95</v>
      </c>
      <c r="BG3668">
        <v>0</v>
      </c>
      <c r="BH3668">
        <v>0</v>
      </c>
      <c r="BI3668">
        <v>0</v>
      </c>
      <c r="BJ3668">
        <v>0</v>
      </c>
      <c r="BK3668">
        <v>0</v>
      </c>
      <c r="BN3668" s="183"/>
    </row>
    <row r="3669" spans="1:66" ht="25.5" x14ac:dyDescent="0.25">
      <c r="A3669" s="1"/>
      <c r="B3669" s="94">
        <v>3656</v>
      </c>
      <c r="C3669" s="43">
        <v>1061721</v>
      </c>
      <c r="D3669" s="25"/>
      <c r="E3669" s="27" t="s">
        <v>1835</v>
      </c>
      <c r="F3669" s="213" t="s">
        <v>21</v>
      </c>
      <c r="G3669" s="25"/>
      <c r="H3669" s="46" t="str">
        <f>IFERROR(IFERROR(IF(SEARCH("Usystems",$E3669)&gt;0,"Usystems"),IF(SEARCH("RIIFO",$E3669)&gt;0,"RIIFO","Uponor")),"Uponor")</f>
        <v>Uponor</v>
      </c>
      <c r="I3669" s="25" t="str">
        <f>IFERROR(MID($D3669,1,7)+0,"")</f>
        <v/>
      </c>
      <c r="J3669" s="25" t="str">
        <f>IFERROR(MID($D3669,10,7)+0,"")</f>
        <v/>
      </c>
      <c r="K3669" s="25" t="str">
        <f>IFERROR(MID($D3669,19,7)+0,"")</f>
        <v/>
      </c>
      <c r="L3669" s="25" t="str">
        <f>IFERROR(MID($D3669,28,7)+0,"")</f>
        <v/>
      </c>
      <c r="M3669" s="25" t="str">
        <f>IF(IFERROR(MID($Q3669,1,7)+0,"")&lt;1130000,IF(INDEX(C:C,MATCH(LEFT(Q3669,7)+0,I:I,0))&lt;1130000,"",INDEX(C:C,MATCH(LEFT(Q3669,7)+0,I:I,0))),IFERROR(MID($Q3669,1,7)+0,""))</f>
        <v/>
      </c>
      <c r="N3669" s="25" t="str">
        <f>IF(IFERROR(MID($Q3669,10,7)+0,"")&lt;1130000,"",IFERROR(MID($Q3669,10,7)+0,""))</f>
        <v/>
      </c>
      <c r="O3669" s="25" t="str">
        <f>IF(IFERROR(MID($Q3669,19,7)+0,"")&lt;1130000,"",IFERROR(MID($Q3669,19,7)+0,""))</f>
        <v/>
      </c>
      <c r="P3669" s="25" t="str">
        <f>IF(M3669="","",IF(N3669="",M3669,M3669&amp;", "&amp;N3669))</f>
        <v/>
      </c>
      <c r="Q3669" s="25"/>
      <c r="R3669" s="25"/>
      <c r="S3669" s="35" t="s">
        <v>105</v>
      </c>
      <c r="T3669" s="34" t="s">
        <v>36</v>
      </c>
      <c r="U3669" s="185">
        <v>65000</v>
      </c>
      <c r="V3669" s="188">
        <v>65000</v>
      </c>
      <c r="W3669" s="189">
        <v>65000</v>
      </c>
      <c r="X3669" s="31">
        <v>65000</v>
      </c>
      <c r="Y3669" s="90">
        <f>IFERROR(ROUND(X3669/W3669-1,2),"")</f>
        <v>0</v>
      </c>
      <c r="Z3669" s="31">
        <f>IF(OR(S3669="VLD MLC components",S3669="VLD MLC pipes",S3669="VLD PEX components",S3669="VLD PEX pipes",S3669="VLD PHC components",S3669="VLD PHC pipes",S3669="Controls VLD"),"По запросу",X3669)</f>
        <v>65000</v>
      </c>
      <c r="AA3669" s="63">
        <f>ROUND(X3669/1.2,3)</f>
        <v>54166.667000000001</v>
      </c>
      <c r="AB3669" s="23">
        <v>54166.667000000001</v>
      </c>
      <c r="AC3669" s="190">
        <f>IFERROR(ROUND(AA3669/AB3669-1,2),"")</f>
        <v>0</v>
      </c>
      <c r="AD3669" s="25">
        <v>43</v>
      </c>
      <c r="AE3669" s="25">
        <v>1.2549999999999999</v>
      </c>
      <c r="AF3669" s="25">
        <v>0</v>
      </c>
      <c r="AG3669" s="25" t="s">
        <v>22</v>
      </c>
      <c r="AH3669" s="25">
        <v>0</v>
      </c>
      <c r="AI3669" s="25">
        <v>0</v>
      </c>
      <c r="AJ3669" s="25" t="s">
        <v>20</v>
      </c>
      <c r="AK3669" s="42" t="s">
        <v>19</v>
      </c>
      <c r="AL3669" s="25" t="s">
        <v>20</v>
      </c>
      <c r="AM3669" s="25">
        <v>1</v>
      </c>
      <c r="AN3669" s="25"/>
      <c r="AO3669" s="25"/>
      <c r="AP3669" s="25"/>
      <c r="AQ3669" s="25"/>
      <c r="AR3669" s="94"/>
      <c r="AS3669" s="157" t="s">
        <v>22</v>
      </c>
      <c r="AT3669" s="93">
        <v>42860</v>
      </c>
      <c r="AU3669" s="92" t="s">
        <v>22</v>
      </c>
      <c r="AV3669" s="91" t="s">
        <v>48</v>
      </c>
      <c r="AW3669" s="92" t="s">
        <v>48</v>
      </c>
      <c r="AX3669" s="92" t="s">
        <v>48</v>
      </c>
      <c r="AY3669" s="91" t="s">
        <v>152</v>
      </c>
      <c r="AZ3669" s="23"/>
      <c r="BA3669" s="25">
        <v>0</v>
      </c>
      <c r="BB3669" t="s">
        <v>48</v>
      </c>
      <c r="BC3669" t="e">
        <v>#N/A</v>
      </c>
      <c r="BD3669" t="e">
        <f>IF(Z3669=BC3669,"OK")</f>
        <v>#N/A</v>
      </c>
      <c r="BE3669">
        <v>43</v>
      </c>
      <c r="BF3669">
        <v>1.2549999999999999</v>
      </c>
      <c r="BG3669">
        <v>0</v>
      </c>
      <c r="BH3669">
        <v>0</v>
      </c>
      <c r="BI3669">
        <v>0</v>
      </c>
      <c r="BJ3669">
        <v>0</v>
      </c>
      <c r="BK3669">
        <v>0</v>
      </c>
      <c r="BN3669" s="183"/>
    </row>
    <row r="3670" spans="1:66" ht="25.5" x14ac:dyDescent="0.25">
      <c r="A3670" s="1"/>
      <c r="B3670" s="94">
        <v>3657</v>
      </c>
      <c r="C3670" s="43">
        <v>1061722</v>
      </c>
      <c r="D3670" s="25"/>
      <c r="E3670" s="27" t="s">
        <v>1834</v>
      </c>
      <c r="F3670" s="213" t="s">
        <v>21</v>
      </c>
      <c r="G3670" s="25"/>
      <c r="H3670" s="46" t="str">
        <f>IFERROR(IFERROR(IF(SEARCH("Usystems",$E3670)&gt;0,"Usystems"),IF(SEARCH("RIIFO",$E3670)&gt;0,"RIIFO","Uponor")),"Uponor")</f>
        <v>Uponor</v>
      </c>
      <c r="I3670" s="25" t="str">
        <f>IFERROR(MID($D3670,1,7)+0,"")</f>
        <v/>
      </c>
      <c r="J3670" s="25" t="str">
        <f>IFERROR(MID($D3670,10,7)+0,"")</f>
        <v/>
      </c>
      <c r="K3670" s="25" t="str">
        <f>IFERROR(MID($D3670,19,7)+0,"")</f>
        <v/>
      </c>
      <c r="L3670" s="25" t="str">
        <f>IFERROR(MID($D3670,28,7)+0,"")</f>
        <v/>
      </c>
      <c r="M3670" s="25" t="str">
        <f>IF(IFERROR(MID($Q3670,1,7)+0,"")&lt;1130000,IF(INDEX(C:C,MATCH(LEFT(Q3670,7)+0,I:I,0))&lt;1130000,"",INDEX(C:C,MATCH(LEFT(Q3670,7)+0,I:I,0))),IFERROR(MID($Q3670,1,7)+0,""))</f>
        <v/>
      </c>
      <c r="N3670" s="25" t="str">
        <f>IF(IFERROR(MID($Q3670,10,7)+0,"")&lt;1130000,"",IFERROR(MID($Q3670,10,7)+0,""))</f>
        <v/>
      </c>
      <c r="O3670" s="25" t="str">
        <f>IF(IFERROR(MID($Q3670,19,7)+0,"")&lt;1130000,"",IFERROR(MID($Q3670,19,7)+0,""))</f>
        <v/>
      </c>
      <c r="P3670" s="25" t="str">
        <f>IF(M3670="","",IF(N3670="",M3670,M3670&amp;", "&amp;N3670))</f>
        <v/>
      </c>
      <c r="Q3670" s="25"/>
      <c r="R3670" s="25"/>
      <c r="S3670" s="35" t="s">
        <v>105</v>
      </c>
      <c r="T3670" s="34" t="s">
        <v>36</v>
      </c>
      <c r="U3670" s="185">
        <v>108073</v>
      </c>
      <c r="V3670" s="188">
        <v>108073</v>
      </c>
      <c r="W3670" s="189">
        <v>108073</v>
      </c>
      <c r="X3670" s="31">
        <v>108073</v>
      </c>
      <c r="Y3670" s="90">
        <f>IFERROR(ROUND(X3670/W3670-1,2),"")</f>
        <v>0</v>
      </c>
      <c r="Z3670" s="31">
        <f>IF(OR(S3670="VLD MLC components",S3670="VLD MLC pipes",S3670="VLD PEX components",S3670="VLD PEX pipes",S3670="VLD PHC components",S3670="VLD PHC pipes",S3670="Controls VLD"),"По запросу",X3670)</f>
        <v>108073</v>
      </c>
      <c r="AA3670" s="63">
        <f>ROUND(X3670/1.2,3)</f>
        <v>90060.832999999999</v>
      </c>
      <c r="AB3670" s="23">
        <v>90060.832999999999</v>
      </c>
      <c r="AC3670" s="190">
        <f>IFERROR(ROUND(AA3670/AB3670-1,2),"")</f>
        <v>0</v>
      </c>
      <c r="AD3670" s="25">
        <v>61</v>
      </c>
      <c r="AE3670" s="25">
        <v>2</v>
      </c>
      <c r="AF3670" s="25">
        <v>0</v>
      </c>
      <c r="AG3670" s="25" t="s">
        <v>22</v>
      </c>
      <c r="AH3670" s="25">
        <v>0</v>
      </c>
      <c r="AI3670" s="25">
        <v>0</v>
      </c>
      <c r="AJ3670" s="25" t="s">
        <v>20</v>
      </c>
      <c r="AK3670" s="42" t="s">
        <v>19</v>
      </c>
      <c r="AL3670" s="25" t="s">
        <v>20</v>
      </c>
      <c r="AM3670" s="25">
        <v>1</v>
      </c>
      <c r="AN3670" s="25"/>
      <c r="AO3670" s="25"/>
      <c r="AP3670" s="25"/>
      <c r="AQ3670" s="25"/>
      <c r="AR3670" s="94"/>
      <c r="AS3670" s="157" t="s">
        <v>22</v>
      </c>
      <c r="AT3670" s="93">
        <v>42860</v>
      </c>
      <c r="AU3670" s="92" t="s">
        <v>22</v>
      </c>
      <c r="AV3670" s="91" t="s">
        <v>48</v>
      </c>
      <c r="AW3670" s="92" t="s">
        <v>48</v>
      </c>
      <c r="AX3670" s="92" t="s">
        <v>48</v>
      </c>
      <c r="AY3670" s="91" t="s">
        <v>152</v>
      </c>
      <c r="AZ3670" s="23"/>
      <c r="BA3670" s="25">
        <v>0</v>
      </c>
      <c r="BB3670" t="s">
        <v>48</v>
      </c>
      <c r="BC3670" t="e">
        <v>#N/A</v>
      </c>
      <c r="BD3670" t="e">
        <f>IF(Z3670=BC3670,"OK")</f>
        <v>#N/A</v>
      </c>
      <c r="BE3670">
        <v>61</v>
      </c>
      <c r="BF3670">
        <v>2</v>
      </c>
      <c r="BG3670">
        <v>0</v>
      </c>
      <c r="BH3670">
        <v>0</v>
      </c>
      <c r="BI3670">
        <v>0</v>
      </c>
      <c r="BJ3670">
        <v>0</v>
      </c>
      <c r="BK3670">
        <v>0</v>
      </c>
      <c r="BN3670" s="183"/>
    </row>
    <row r="3671" spans="1:66" ht="25.5" x14ac:dyDescent="0.25">
      <c r="A3671" s="1"/>
      <c r="B3671" s="94">
        <v>3658</v>
      </c>
      <c r="C3671" s="43">
        <v>1051784</v>
      </c>
      <c r="D3671" s="25"/>
      <c r="E3671" s="27" t="s">
        <v>1833</v>
      </c>
      <c r="F3671" s="213" t="s">
        <v>21</v>
      </c>
      <c r="G3671" s="25"/>
      <c r="H3671" s="46" t="str">
        <f>IFERROR(IFERROR(IF(SEARCH("Usystems",$E3671)&gt;0,"Usystems"),IF(SEARCH("RIIFO",$E3671)&gt;0,"RIIFO","Uponor")),"Uponor")</f>
        <v>Uponor</v>
      </c>
      <c r="I3671" s="25" t="str">
        <f>IFERROR(MID($D3671,1,7)+0,"")</f>
        <v/>
      </c>
      <c r="J3671" s="25" t="str">
        <f>IFERROR(MID($D3671,10,7)+0,"")</f>
        <v/>
      </c>
      <c r="K3671" s="25" t="str">
        <f>IFERROR(MID($D3671,19,7)+0,"")</f>
        <v/>
      </c>
      <c r="L3671" s="25" t="str">
        <f>IFERROR(MID($D3671,28,7)+0,"")</f>
        <v/>
      </c>
      <c r="M3671" s="25" t="str">
        <f>IF(IFERROR(MID($Q3671,1,7)+0,"")&lt;1130000,IF(INDEX(C:C,MATCH(LEFT(Q3671,7)+0,I:I,0))&lt;1130000,"",INDEX(C:C,MATCH(LEFT(Q3671,7)+0,I:I,0))),IFERROR(MID($Q3671,1,7)+0,""))</f>
        <v/>
      </c>
      <c r="N3671" s="25" t="str">
        <f>IF(IFERROR(MID($Q3671,10,7)+0,"")&lt;1130000,"",IFERROR(MID($Q3671,10,7)+0,""))</f>
        <v/>
      </c>
      <c r="O3671" s="25" t="str">
        <f>IF(IFERROR(MID($Q3671,19,7)+0,"")&lt;1130000,"",IFERROR(MID($Q3671,19,7)+0,""))</f>
        <v/>
      </c>
      <c r="P3671" s="25" t="str">
        <f>IF(M3671="","",IF(N3671="",M3671,M3671&amp;", "&amp;N3671))</f>
        <v/>
      </c>
      <c r="Q3671" s="25"/>
      <c r="R3671" s="25"/>
      <c r="S3671" s="35" t="s">
        <v>105</v>
      </c>
      <c r="T3671" s="34" t="s">
        <v>36</v>
      </c>
      <c r="U3671" s="185">
        <v>107063</v>
      </c>
      <c r="V3671" s="188">
        <v>107063</v>
      </c>
      <c r="W3671" s="189">
        <v>107063</v>
      </c>
      <c r="X3671" s="31">
        <v>107063</v>
      </c>
      <c r="Y3671" s="90">
        <f>IFERROR(ROUND(X3671/W3671-1,2),"")</f>
        <v>0</v>
      </c>
      <c r="Z3671" s="31">
        <f>IF(OR(S3671="VLD MLC components",S3671="VLD MLC pipes",S3671="VLD PEX components",S3671="VLD PEX pipes",S3671="VLD PHC components",S3671="VLD PHC pipes",S3671="Controls VLD"),"По запросу",X3671)</f>
        <v>107063</v>
      </c>
      <c r="AA3671" s="63">
        <f>ROUND(X3671/1.2,3)</f>
        <v>89219.167000000001</v>
      </c>
      <c r="AB3671" s="23">
        <v>89219.167000000001</v>
      </c>
      <c r="AC3671" s="190">
        <f>IFERROR(ROUND(AA3671/AB3671-1,2),"")</f>
        <v>0</v>
      </c>
      <c r="AD3671" s="25">
        <v>105.4</v>
      </c>
      <c r="AE3671" s="25">
        <v>2.8</v>
      </c>
      <c r="AF3671" s="25">
        <v>0</v>
      </c>
      <c r="AG3671" s="25" t="s">
        <v>22</v>
      </c>
      <c r="AH3671" s="25">
        <v>0</v>
      </c>
      <c r="AI3671" s="25">
        <v>0</v>
      </c>
      <c r="AJ3671" s="25" t="s">
        <v>20</v>
      </c>
      <c r="AK3671" s="42" t="s">
        <v>19</v>
      </c>
      <c r="AL3671" s="25" t="s">
        <v>20</v>
      </c>
      <c r="AM3671" s="25">
        <v>1</v>
      </c>
      <c r="AN3671" s="25"/>
      <c r="AO3671" s="25"/>
      <c r="AP3671" s="25"/>
      <c r="AQ3671" s="25"/>
      <c r="AR3671" s="94"/>
      <c r="AS3671" s="157" t="s">
        <v>22</v>
      </c>
      <c r="AT3671" s="93">
        <v>42860</v>
      </c>
      <c r="AU3671" s="92" t="s">
        <v>22</v>
      </c>
      <c r="AV3671" s="91" t="s">
        <v>48</v>
      </c>
      <c r="AW3671" s="92" t="s">
        <v>48</v>
      </c>
      <c r="AX3671" s="92" t="s">
        <v>48</v>
      </c>
      <c r="AY3671" s="91" t="s">
        <v>152</v>
      </c>
      <c r="AZ3671" s="23"/>
      <c r="BA3671" s="25">
        <v>0</v>
      </c>
      <c r="BB3671" t="s">
        <v>48</v>
      </c>
      <c r="BC3671" t="e">
        <v>#N/A</v>
      </c>
      <c r="BD3671" t="e">
        <f>IF(Z3671=BC3671,"OK")</f>
        <v>#N/A</v>
      </c>
      <c r="BE3671">
        <v>105.4</v>
      </c>
      <c r="BF3671">
        <v>2.8</v>
      </c>
      <c r="BG3671">
        <v>0</v>
      </c>
      <c r="BH3671">
        <v>0</v>
      </c>
      <c r="BI3671">
        <v>0</v>
      </c>
      <c r="BJ3671">
        <v>0</v>
      </c>
      <c r="BK3671">
        <v>0</v>
      </c>
      <c r="BN3671" s="183"/>
    </row>
    <row r="3672" spans="1:66" ht="25.5" x14ac:dyDescent="0.25">
      <c r="A3672" s="1"/>
      <c r="B3672" s="94">
        <v>3659</v>
      </c>
      <c r="C3672" s="43">
        <v>1055345</v>
      </c>
      <c r="D3672" s="25"/>
      <c r="E3672" s="27" t="s">
        <v>1832</v>
      </c>
      <c r="F3672" s="151" t="s">
        <v>21</v>
      </c>
      <c r="G3672" s="25"/>
      <c r="H3672" s="46" t="str">
        <f>IFERROR(IFERROR(IF(SEARCH("Usystems",$E3672)&gt;0,"Usystems"),IF(SEARCH("RIIFO",$E3672)&gt;0,"RIIFO","Uponor")),"Uponor")</f>
        <v>Uponor</v>
      </c>
      <c r="I3672" s="25" t="str">
        <f>IFERROR(MID($D3672,1,7)+0,"")</f>
        <v/>
      </c>
      <c r="J3672" s="25" t="str">
        <f>IFERROR(MID($D3672,10,7)+0,"")</f>
        <v/>
      </c>
      <c r="K3672" s="25" t="str">
        <f>IFERROR(MID($D3672,19,7)+0,"")</f>
        <v/>
      </c>
      <c r="L3672" s="25" t="str">
        <f>IFERROR(MID($D3672,28,7)+0,"")</f>
        <v/>
      </c>
      <c r="M3672" s="25" t="str">
        <f>IF(IFERROR(MID($Q3672,1,7)+0,"")&lt;1130000,IF(INDEX(C:C,MATCH(LEFT(Q3672,7)+0,I:I,0))&lt;1130000,"",INDEX(C:C,MATCH(LEFT(Q3672,7)+0,I:I,0))),IFERROR(MID($Q3672,1,7)+0,""))</f>
        <v/>
      </c>
      <c r="N3672" s="25" t="str">
        <f>IF(IFERROR(MID($Q3672,10,7)+0,"")&lt;1130000,"",IFERROR(MID($Q3672,10,7)+0,""))</f>
        <v/>
      </c>
      <c r="O3672" s="25" t="str">
        <f>IF(IFERROR(MID($Q3672,19,7)+0,"")&lt;1130000,"",IFERROR(MID($Q3672,19,7)+0,""))</f>
        <v/>
      </c>
      <c r="P3672" s="25" t="str">
        <f>IF(M3672="","",IF(N3672="",M3672,M3672&amp;", "&amp;N3672))</f>
        <v/>
      </c>
      <c r="Q3672" s="25"/>
      <c r="R3672" s="25"/>
      <c r="S3672" s="35" t="s">
        <v>105</v>
      </c>
      <c r="T3672" s="25" t="s">
        <v>36</v>
      </c>
      <c r="U3672" s="185">
        <v>20737</v>
      </c>
      <c r="V3672" s="188">
        <v>20737</v>
      </c>
      <c r="W3672" s="189">
        <v>20737</v>
      </c>
      <c r="X3672" s="31">
        <v>20737</v>
      </c>
      <c r="Y3672" s="90">
        <f>IFERROR(ROUND(X3672/W3672-1,2),"")</f>
        <v>0</v>
      </c>
      <c r="Z3672" s="31">
        <f>IF(OR(S3672="VLD MLC components",S3672="VLD MLC pipes",S3672="VLD PEX components",S3672="VLD PEX pipes",S3672="VLD PHC components",S3672="VLD PHC pipes",S3672="Controls VLD"),"По запросу",X3672)</f>
        <v>20737</v>
      </c>
      <c r="AA3672" s="63">
        <f>ROUND(X3672/1.2,3)</f>
        <v>17280.832999999999</v>
      </c>
      <c r="AB3672" s="23">
        <v>17280.832999999999</v>
      </c>
      <c r="AC3672" s="190">
        <f>IFERROR(ROUND(AA3672/AB3672-1,2),"")</f>
        <v>0</v>
      </c>
      <c r="AD3672" s="25">
        <v>11</v>
      </c>
      <c r="AE3672" s="25">
        <v>0.32</v>
      </c>
      <c r="AF3672" s="25">
        <v>0</v>
      </c>
      <c r="AG3672" s="25" t="s">
        <v>22</v>
      </c>
      <c r="AH3672" s="25">
        <v>0</v>
      </c>
      <c r="AI3672" s="25">
        <v>0</v>
      </c>
      <c r="AJ3672" s="25" t="s">
        <v>20</v>
      </c>
      <c r="AK3672" s="42" t="s">
        <v>19</v>
      </c>
      <c r="AL3672" s="25" t="s">
        <v>20</v>
      </c>
      <c r="AM3672" s="25">
        <v>1</v>
      </c>
      <c r="AN3672" s="25"/>
      <c r="AO3672" s="25"/>
      <c r="AP3672" s="25"/>
      <c r="AQ3672" s="25"/>
      <c r="AR3672" s="94"/>
      <c r="AS3672" s="157" t="s">
        <v>22</v>
      </c>
      <c r="AT3672" s="93">
        <v>42551</v>
      </c>
      <c r="AU3672" s="92" t="s">
        <v>22</v>
      </c>
      <c r="AV3672" s="91" t="s">
        <v>48</v>
      </c>
      <c r="AW3672" s="92" t="s">
        <v>48</v>
      </c>
      <c r="AX3672" s="92" t="s">
        <v>48</v>
      </c>
      <c r="AY3672" s="91" t="s">
        <v>152</v>
      </c>
      <c r="AZ3672" s="23"/>
      <c r="BA3672" s="25">
        <v>0</v>
      </c>
      <c r="BB3672" t="s">
        <v>48</v>
      </c>
      <c r="BC3672" t="e">
        <v>#N/A</v>
      </c>
      <c r="BD3672" t="e">
        <f>IF(Z3672=BC3672,"OK")</f>
        <v>#N/A</v>
      </c>
      <c r="BE3672">
        <v>11</v>
      </c>
      <c r="BF3672">
        <v>0.32</v>
      </c>
      <c r="BG3672">
        <v>0</v>
      </c>
      <c r="BH3672">
        <v>0</v>
      </c>
      <c r="BI3672">
        <v>0</v>
      </c>
      <c r="BJ3672">
        <v>0</v>
      </c>
      <c r="BK3672">
        <v>0</v>
      </c>
      <c r="BN3672" s="183"/>
    </row>
    <row r="3673" spans="1:66" ht="25.5" x14ac:dyDescent="0.25">
      <c r="A3673" s="1"/>
      <c r="B3673" s="94">
        <v>3660</v>
      </c>
      <c r="C3673" s="43">
        <v>1055347</v>
      </c>
      <c r="D3673" s="25"/>
      <c r="E3673" s="27" t="s">
        <v>1831</v>
      </c>
      <c r="F3673" s="151" t="s">
        <v>21</v>
      </c>
      <c r="G3673" s="25"/>
      <c r="H3673" s="46" t="str">
        <f>IFERROR(IFERROR(IF(SEARCH("Usystems",$E3673)&gt;0,"Usystems"),IF(SEARCH("RIIFO",$E3673)&gt;0,"RIIFO","Uponor")),"Uponor")</f>
        <v>Uponor</v>
      </c>
      <c r="I3673" s="25" t="str">
        <f>IFERROR(MID($D3673,1,7)+0,"")</f>
        <v/>
      </c>
      <c r="J3673" s="25" t="str">
        <f>IFERROR(MID($D3673,10,7)+0,"")</f>
        <v/>
      </c>
      <c r="K3673" s="25" t="str">
        <f>IFERROR(MID($D3673,19,7)+0,"")</f>
        <v/>
      </c>
      <c r="L3673" s="25" t="str">
        <f>IFERROR(MID($D3673,28,7)+0,"")</f>
        <v/>
      </c>
      <c r="M3673" s="25" t="str">
        <f>IF(IFERROR(MID($Q3673,1,7)+0,"")&lt;1130000,IF(INDEX(C:C,MATCH(LEFT(Q3673,7)+0,I:I,0))&lt;1130000,"",INDEX(C:C,MATCH(LEFT(Q3673,7)+0,I:I,0))),IFERROR(MID($Q3673,1,7)+0,""))</f>
        <v/>
      </c>
      <c r="N3673" s="25" t="str">
        <f>IF(IFERROR(MID($Q3673,10,7)+0,"")&lt;1130000,"",IFERROR(MID($Q3673,10,7)+0,""))</f>
        <v/>
      </c>
      <c r="O3673" s="25" t="str">
        <f>IF(IFERROR(MID($Q3673,19,7)+0,"")&lt;1130000,"",IFERROR(MID($Q3673,19,7)+0,""))</f>
        <v/>
      </c>
      <c r="P3673" s="25" t="str">
        <f>IF(M3673="","",IF(N3673="",M3673,M3673&amp;", "&amp;N3673))</f>
        <v/>
      </c>
      <c r="Q3673" s="25"/>
      <c r="R3673" s="25"/>
      <c r="S3673" s="35" t="s">
        <v>105</v>
      </c>
      <c r="T3673" s="25" t="s">
        <v>36</v>
      </c>
      <c r="U3673" s="185">
        <v>46651</v>
      </c>
      <c r="V3673" s="188">
        <v>46651</v>
      </c>
      <c r="W3673" s="189">
        <v>46651</v>
      </c>
      <c r="X3673" s="31">
        <v>46651</v>
      </c>
      <c r="Y3673" s="90">
        <f>IFERROR(ROUND(X3673/W3673-1,2),"")</f>
        <v>0</v>
      </c>
      <c r="Z3673" s="31">
        <f>IF(OR(S3673="VLD MLC components",S3673="VLD MLC pipes",S3673="VLD PEX components",S3673="VLD PEX pipes",S3673="VLD PHC components",S3673="VLD PHC pipes",S3673="Controls VLD"),"По запросу",X3673)</f>
        <v>46651</v>
      </c>
      <c r="AA3673" s="63">
        <f>ROUND(X3673/1.2,3)</f>
        <v>38875.832999999999</v>
      </c>
      <c r="AB3673" s="23">
        <v>38875.832999999999</v>
      </c>
      <c r="AC3673" s="190">
        <f>IFERROR(ROUND(AA3673/AB3673-1,2),"")</f>
        <v>0</v>
      </c>
      <c r="AD3673" s="25">
        <v>27</v>
      </c>
      <c r="AE3673" s="25">
        <v>0.79185000000000005</v>
      </c>
      <c r="AF3673" s="25">
        <v>0</v>
      </c>
      <c r="AG3673" s="25" t="s">
        <v>22</v>
      </c>
      <c r="AH3673" s="25">
        <v>0</v>
      </c>
      <c r="AI3673" s="25">
        <v>0</v>
      </c>
      <c r="AJ3673" s="25" t="s">
        <v>20</v>
      </c>
      <c r="AK3673" s="42" t="s">
        <v>19</v>
      </c>
      <c r="AL3673" s="25" t="s">
        <v>20</v>
      </c>
      <c r="AM3673" s="25">
        <v>1</v>
      </c>
      <c r="AN3673" s="25"/>
      <c r="AO3673" s="25"/>
      <c r="AP3673" s="25"/>
      <c r="AQ3673" s="25"/>
      <c r="AR3673" s="94"/>
      <c r="AS3673" s="157" t="s">
        <v>22</v>
      </c>
      <c r="AT3673" s="93">
        <v>42551</v>
      </c>
      <c r="AU3673" s="92" t="s">
        <v>22</v>
      </c>
      <c r="AV3673" s="91" t="s">
        <v>48</v>
      </c>
      <c r="AW3673" s="92" t="s">
        <v>48</v>
      </c>
      <c r="AX3673" s="92" t="s">
        <v>48</v>
      </c>
      <c r="AY3673" s="91" t="s">
        <v>152</v>
      </c>
      <c r="AZ3673" s="23"/>
      <c r="BA3673" s="25">
        <v>0</v>
      </c>
      <c r="BB3673" t="s">
        <v>48</v>
      </c>
      <c r="BC3673" t="e">
        <v>#N/A</v>
      </c>
      <c r="BD3673" t="e">
        <f>IF(Z3673=BC3673,"OK")</f>
        <v>#N/A</v>
      </c>
      <c r="BE3673">
        <v>27</v>
      </c>
      <c r="BF3673">
        <v>0.79185000000000005</v>
      </c>
      <c r="BG3673">
        <v>0</v>
      </c>
      <c r="BH3673">
        <v>0</v>
      </c>
      <c r="BI3673">
        <v>0</v>
      </c>
      <c r="BJ3673">
        <v>0</v>
      </c>
      <c r="BK3673">
        <v>0</v>
      </c>
      <c r="BN3673" s="183"/>
    </row>
    <row r="3674" spans="1:66" ht="25.5" x14ac:dyDescent="0.25">
      <c r="A3674" s="1"/>
      <c r="B3674" s="94">
        <v>3661</v>
      </c>
      <c r="C3674" s="43">
        <v>1055348</v>
      </c>
      <c r="D3674" s="25"/>
      <c r="E3674" s="27" t="s">
        <v>1830</v>
      </c>
      <c r="F3674" s="151" t="s">
        <v>21</v>
      </c>
      <c r="G3674" s="25"/>
      <c r="H3674" s="46" t="str">
        <f>IFERROR(IFERROR(IF(SEARCH("Usystems",$E3674)&gt;0,"Usystems"),IF(SEARCH("RIIFO",$E3674)&gt;0,"RIIFO","Uponor")),"Uponor")</f>
        <v>Uponor</v>
      </c>
      <c r="I3674" s="25" t="str">
        <f>IFERROR(MID($D3674,1,7)+0,"")</f>
        <v/>
      </c>
      <c r="J3674" s="25" t="str">
        <f>IFERROR(MID($D3674,10,7)+0,"")</f>
        <v/>
      </c>
      <c r="K3674" s="25" t="str">
        <f>IFERROR(MID($D3674,19,7)+0,"")</f>
        <v/>
      </c>
      <c r="L3674" s="25" t="str">
        <f>IFERROR(MID($D3674,28,7)+0,"")</f>
        <v/>
      </c>
      <c r="M3674" s="25" t="str">
        <f>IF(IFERROR(MID($Q3674,1,7)+0,"")&lt;1130000,IF(INDEX(C:C,MATCH(LEFT(Q3674,7)+0,I:I,0))&lt;1130000,"",INDEX(C:C,MATCH(LEFT(Q3674,7)+0,I:I,0))),IFERROR(MID($Q3674,1,7)+0,""))</f>
        <v/>
      </c>
      <c r="N3674" s="25" t="str">
        <f>IF(IFERROR(MID($Q3674,10,7)+0,"")&lt;1130000,"",IFERROR(MID($Q3674,10,7)+0,""))</f>
        <v/>
      </c>
      <c r="O3674" s="25" t="str">
        <f>IF(IFERROR(MID($Q3674,19,7)+0,"")&lt;1130000,"",IFERROR(MID($Q3674,19,7)+0,""))</f>
        <v/>
      </c>
      <c r="P3674" s="25" t="str">
        <f>IF(M3674="","",IF(N3674="",M3674,M3674&amp;", "&amp;N3674))</f>
        <v/>
      </c>
      <c r="Q3674" s="25"/>
      <c r="R3674" s="25"/>
      <c r="S3674" s="35" t="s">
        <v>105</v>
      </c>
      <c r="T3674" s="25" t="s">
        <v>36</v>
      </c>
      <c r="U3674" s="185">
        <v>79120</v>
      </c>
      <c r="V3674" s="188">
        <v>79120</v>
      </c>
      <c r="W3674" s="189">
        <v>79120</v>
      </c>
      <c r="X3674" s="31">
        <v>79120</v>
      </c>
      <c r="Y3674" s="90">
        <f>IFERROR(ROUND(X3674/W3674-1,2),"")</f>
        <v>0</v>
      </c>
      <c r="Z3674" s="31">
        <f>IF(OR(S3674="VLD MLC components",S3674="VLD MLC pipes",S3674="VLD PEX components",S3674="VLD PEX pipes",S3674="VLD PHC components",S3674="VLD PHC pipes",S3674="Controls VLD"),"По запросу",X3674)</f>
        <v>79120</v>
      </c>
      <c r="AA3674" s="63">
        <f>ROUND(X3674/1.2,3)</f>
        <v>65933.332999999999</v>
      </c>
      <c r="AB3674" s="23">
        <v>65933.332999999999</v>
      </c>
      <c r="AC3674" s="190">
        <f>IFERROR(ROUND(AA3674/AB3674-1,2),"")</f>
        <v>0</v>
      </c>
      <c r="AD3674" s="25">
        <v>45</v>
      </c>
      <c r="AE3674" s="25">
        <v>1.62</v>
      </c>
      <c r="AF3674" s="25">
        <v>0</v>
      </c>
      <c r="AG3674" s="25" t="s">
        <v>22</v>
      </c>
      <c r="AH3674" s="25">
        <v>0</v>
      </c>
      <c r="AI3674" s="25">
        <v>0</v>
      </c>
      <c r="AJ3674" s="25" t="s">
        <v>20</v>
      </c>
      <c r="AK3674" s="42" t="s">
        <v>19</v>
      </c>
      <c r="AL3674" s="25" t="s">
        <v>20</v>
      </c>
      <c r="AM3674" s="25">
        <v>1</v>
      </c>
      <c r="AN3674" s="25"/>
      <c r="AO3674" s="25"/>
      <c r="AP3674" s="25"/>
      <c r="AQ3674" s="25"/>
      <c r="AR3674" s="94"/>
      <c r="AS3674" s="157" t="s">
        <v>22</v>
      </c>
      <c r="AT3674" s="93">
        <v>42551</v>
      </c>
      <c r="AU3674" s="92" t="s">
        <v>22</v>
      </c>
      <c r="AV3674" s="91" t="s">
        <v>48</v>
      </c>
      <c r="AW3674" s="92" t="s">
        <v>48</v>
      </c>
      <c r="AX3674" s="92" t="s">
        <v>48</v>
      </c>
      <c r="AY3674" s="91" t="s">
        <v>152</v>
      </c>
      <c r="AZ3674" s="23"/>
      <c r="BA3674" s="25">
        <v>0</v>
      </c>
      <c r="BB3674" t="s">
        <v>48</v>
      </c>
      <c r="BC3674" t="e">
        <v>#N/A</v>
      </c>
      <c r="BD3674" t="e">
        <f>IF(Z3674=BC3674,"OK")</f>
        <v>#N/A</v>
      </c>
      <c r="BE3674">
        <v>45</v>
      </c>
      <c r="BF3674">
        <v>1.62</v>
      </c>
      <c r="BG3674">
        <v>0</v>
      </c>
      <c r="BH3674">
        <v>0</v>
      </c>
      <c r="BI3674">
        <v>0</v>
      </c>
      <c r="BJ3674">
        <v>0</v>
      </c>
      <c r="BK3674">
        <v>0</v>
      </c>
      <c r="BN3674" s="183"/>
    </row>
    <row r="3675" spans="1:66" ht="25.5" x14ac:dyDescent="0.25">
      <c r="A3675" s="1"/>
      <c r="B3675" s="94">
        <v>3662</v>
      </c>
      <c r="C3675" s="43">
        <v>1050869</v>
      </c>
      <c r="D3675" s="25"/>
      <c r="E3675" s="27" t="s">
        <v>1829</v>
      </c>
      <c r="F3675" s="151" t="s">
        <v>21</v>
      </c>
      <c r="G3675" s="25"/>
      <c r="H3675" s="46" t="str">
        <f>IFERROR(IFERROR(IF(SEARCH("Usystems",$E3675)&gt;0,"Usystems"),IF(SEARCH("RIIFO",$E3675)&gt;0,"RIIFO","Uponor")),"Uponor")</f>
        <v>Uponor</v>
      </c>
      <c r="I3675" s="25" t="str">
        <f>IFERROR(MID($D3675,1,7)+0,"")</f>
        <v/>
      </c>
      <c r="J3675" s="25" t="str">
        <f>IFERROR(MID($D3675,10,7)+0,"")</f>
        <v/>
      </c>
      <c r="K3675" s="25" t="str">
        <f>IFERROR(MID($D3675,19,7)+0,"")</f>
        <v/>
      </c>
      <c r="L3675" s="25" t="str">
        <f>IFERROR(MID($D3675,28,7)+0,"")</f>
        <v/>
      </c>
      <c r="M3675" s="25" t="str">
        <f>IF(IFERROR(MID($Q3675,1,7)+0,"")&lt;1130000,IF(INDEX(C:C,MATCH(LEFT(Q3675,7)+0,I:I,0))&lt;1130000,"",INDEX(C:C,MATCH(LEFT(Q3675,7)+0,I:I,0))),IFERROR(MID($Q3675,1,7)+0,""))</f>
        <v/>
      </c>
      <c r="N3675" s="25" t="str">
        <f>IF(IFERROR(MID($Q3675,10,7)+0,"")&lt;1130000,"",IFERROR(MID($Q3675,10,7)+0,""))</f>
        <v/>
      </c>
      <c r="O3675" s="25" t="str">
        <f>IF(IFERROR(MID($Q3675,19,7)+0,"")&lt;1130000,"",IFERROR(MID($Q3675,19,7)+0,""))</f>
        <v/>
      </c>
      <c r="P3675" s="25" t="str">
        <f>IF(M3675="","",IF(N3675="",M3675,M3675&amp;", "&amp;N3675))</f>
        <v/>
      </c>
      <c r="Q3675" s="25"/>
      <c r="R3675" s="25"/>
      <c r="S3675" s="35" t="s">
        <v>105</v>
      </c>
      <c r="T3675" s="25" t="s">
        <v>36</v>
      </c>
      <c r="U3675" s="185">
        <v>39681</v>
      </c>
      <c r="V3675" s="188">
        <v>39681</v>
      </c>
      <c r="W3675" s="189">
        <v>39681</v>
      </c>
      <c r="X3675" s="31">
        <v>39681</v>
      </c>
      <c r="Y3675" s="90">
        <f>IFERROR(ROUND(X3675/W3675-1,2),"")</f>
        <v>0</v>
      </c>
      <c r="Z3675" s="31">
        <f>IF(OR(S3675="VLD MLC components",S3675="VLD MLC pipes",S3675="VLD PEX components",S3675="VLD PEX pipes",S3675="VLD PHC components",S3675="VLD PHC pipes",S3675="Controls VLD"),"По запросу",X3675)</f>
        <v>39681</v>
      </c>
      <c r="AA3675" s="63">
        <f>ROUND(X3675/1.2,3)</f>
        <v>33067.5</v>
      </c>
      <c r="AB3675" s="23">
        <v>33067.5</v>
      </c>
      <c r="AC3675" s="190">
        <f>IFERROR(ROUND(AA3675/AB3675-1,2),"")</f>
        <v>0</v>
      </c>
      <c r="AD3675" s="25">
        <v>34.655999999999999</v>
      </c>
      <c r="AE3675" s="25">
        <v>0.92</v>
      </c>
      <c r="AF3675" s="25">
        <v>0</v>
      </c>
      <c r="AG3675" s="25" t="s">
        <v>22</v>
      </c>
      <c r="AH3675" s="25">
        <v>0</v>
      </c>
      <c r="AI3675" s="25">
        <v>0</v>
      </c>
      <c r="AJ3675" s="25" t="s">
        <v>20</v>
      </c>
      <c r="AK3675" s="42" t="s">
        <v>19</v>
      </c>
      <c r="AL3675" s="25" t="s">
        <v>20</v>
      </c>
      <c r="AM3675" s="25">
        <v>1</v>
      </c>
      <c r="AN3675" s="25"/>
      <c r="AO3675" s="25"/>
      <c r="AP3675" s="25"/>
      <c r="AQ3675" s="25"/>
      <c r="AR3675" s="94"/>
      <c r="AS3675" s="157" t="s">
        <v>22</v>
      </c>
      <c r="AT3675" s="93">
        <v>42551</v>
      </c>
      <c r="AU3675" s="92" t="s">
        <v>22</v>
      </c>
      <c r="AV3675" s="91" t="s">
        <v>48</v>
      </c>
      <c r="AW3675" s="92" t="s">
        <v>48</v>
      </c>
      <c r="AX3675" s="92" t="s">
        <v>48</v>
      </c>
      <c r="AY3675" s="91" t="s">
        <v>152</v>
      </c>
      <c r="AZ3675" s="23"/>
      <c r="BA3675" s="25">
        <v>0</v>
      </c>
      <c r="BB3675" t="s">
        <v>48</v>
      </c>
      <c r="BC3675" t="e">
        <v>#N/A</v>
      </c>
      <c r="BD3675" t="e">
        <f>IF(Z3675=BC3675,"OK")</f>
        <v>#N/A</v>
      </c>
      <c r="BE3675">
        <v>34.655999999999999</v>
      </c>
      <c r="BF3675">
        <v>0.92</v>
      </c>
      <c r="BG3675">
        <v>0</v>
      </c>
      <c r="BH3675">
        <v>0</v>
      </c>
      <c r="BI3675">
        <v>0</v>
      </c>
      <c r="BJ3675">
        <v>0</v>
      </c>
      <c r="BK3675">
        <v>0</v>
      </c>
      <c r="BN3675" s="183"/>
    </row>
    <row r="3676" spans="1:66" ht="25.5" x14ac:dyDescent="0.25">
      <c r="A3676" s="1"/>
      <c r="B3676" s="94">
        <v>3663</v>
      </c>
      <c r="C3676" s="43">
        <v>1054636</v>
      </c>
      <c r="D3676" s="25"/>
      <c r="E3676" s="36" t="s">
        <v>1828</v>
      </c>
      <c r="F3676" s="151" t="s">
        <v>28</v>
      </c>
      <c r="G3676" s="41" t="s">
        <v>30</v>
      </c>
      <c r="H3676" s="46" t="str">
        <f>IFERROR(IFERROR(IF(SEARCH("Usystems",$E3676)&gt;0,"Usystems"),IF(SEARCH("RIIFO",$E3676)&gt;0,"RIIFO","Uponor")),"Uponor")</f>
        <v>Uponor</v>
      </c>
      <c r="I3676" s="25" t="str">
        <f>IFERROR(MID($D3676,1,7)+0,"")</f>
        <v/>
      </c>
      <c r="J3676" s="25" t="str">
        <f>IFERROR(MID($D3676,10,7)+0,"")</f>
        <v/>
      </c>
      <c r="K3676" s="25" t="str">
        <f>IFERROR(MID($D3676,19,7)+0,"")</f>
        <v/>
      </c>
      <c r="L3676" s="25" t="str">
        <f>IFERROR(MID($D3676,28,7)+0,"")</f>
        <v/>
      </c>
      <c r="M3676" s="25" t="str">
        <f>IF(IFERROR(MID($Q3676,1,7)+0,"")&lt;1130000,IF(INDEX(C:C,MATCH(LEFT(Q3676,7)+0,I:I,0))&lt;1130000,"",INDEX(C:C,MATCH(LEFT(Q3676,7)+0,I:I,0))),IFERROR(MID($Q3676,1,7)+0,""))</f>
        <v/>
      </c>
      <c r="N3676" s="25" t="str">
        <f>IF(IFERROR(MID($Q3676,10,7)+0,"")&lt;1130000,"",IFERROR(MID($Q3676,10,7)+0,""))</f>
        <v/>
      </c>
      <c r="O3676" s="25" t="str">
        <f>IF(IFERROR(MID($Q3676,19,7)+0,"")&lt;1130000,"",IFERROR(MID($Q3676,19,7)+0,""))</f>
        <v/>
      </c>
      <c r="P3676" s="25" t="str">
        <f>IF(M3676="","",IF(N3676="",M3676,M3676&amp;", "&amp;N3676))</f>
        <v/>
      </c>
      <c r="Q3676" s="25"/>
      <c r="R3676" s="25"/>
      <c r="S3676" s="35" t="s">
        <v>105</v>
      </c>
      <c r="T3676" s="25" t="s">
        <v>36</v>
      </c>
      <c r="U3676" s="185">
        <v>15722</v>
      </c>
      <c r="V3676" s="188">
        <v>15722</v>
      </c>
      <c r="W3676" s="189">
        <v>15722</v>
      </c>
      <c r="X3676" s="31">
        <v>15722</v>
      </c>
      <c r="Y3676" s="90">
        <f>IFERROR(ROUND(X3676/W3676-1,2),"")</f>
        <v>0</v>
      </c>
      <c r="Z3676" s="31">
        <f>IF(OR(S3676="VLD MLC components",S3676="VLD MLC pipes",S3676="VLD PEX components",S3676="VLD PEX pipes",S3676="VLD PHC components",S3676="VLD PHC pipes",S3676="Controls VLD"),"По запросу",X3676)</f>
        <v>15722</v>
      </c>
      <c r="AA3676" s="63">
        <f>ROUND(X3676/1.2,3)</f>
        <v>13101.666999999999</v>
      </c>
      <c r="AB3676" s="23">
        <v>13101.666999999999</v>
      </c>
      <c r="AC3676" s="190">
        <f>IFERROR(ROUND(AA3676/AB3676-1,2),"")</f>
        <v>0</v>
      </c>
      <c r="AD3676" s="25">
        <v>10.5</v>
      </c>
      <c r="AE3676" s="25">
        <v>0.38</v>
      </c>
      <c r="AF3676" s="25">
        <v>0</v>
      </c>
      <c r="AG3676" s="25" t="s">
        <v>22</v>
      </c>
      <c r="AH3676" s="25">
        <v>0</v>
      </c>
      <c r="AI3676" s="25">
        <v>0</v>
      </c>
      <c r="AJ3676" s="25" t="s">
        <v>19</v>
      </c>
      <c r="AK3676" s="42" t="s">
        <v>19</v>
      </c>
      <c r="AL3676" s="25" t="s">
        <v>19</v>
      </c>
      <c r="AM3676" s="25">
        <v>1</v>
      </c>
      <c r="AN3676" s="25"/>
      <c r="AO3676" s="25"/>
      <c r="AP3676" s="25"/>
      <c r="AQ3676" s="25"/>
      <c r="AR3676" s="94"/>
      <c r="AS3676" s="157" t="s">
        <v>22</v>
      </c>
      <c r="AT3676" s="93">
        <v>42551</v>
      </c>
      <c r="AU3676" s="92" t="s">
        <v>22</v>
      </c>
      <c r="AV3676" s="91" t="s">
        <v>48</v>
      </c>
      <c r="AW3676" s="92" t="s">
        <v>48</v>
      </c>
      <c r="AX3676" s="92" t="s">
        <v>48</v>
      </c>
      <c r="AY3676" s="91" t="s">
        <v>152</v>
      </c>
      <c r="AZ3676" s="23"/>
      <c r="BA3676" s="25">
        <v>0</v>
      </c>
      <c r="BB3676" t="s">
        <v>48</v>
      </c>
      <c r="BC3676" t="e">
        <v>#N/A</v>
      </c>
      <c r="BD3676" t="e">
        <f>IF(Z3676=BC3676,"OK")</f>
        <v>#N/A</v>
      </c>
      <c r="BE3676">
        <v>10.5</v>
      </c>
      <c r="BF3676">
        <v>0.38</v>
      </c>
      <c r="BG3676">
        <v>0</v>
      </c>
      <c r="BH3676">
        <v>0</v>
      </c>
      <c r="BI3676">
        <v>0</v>
      </c>
      <c r="BJ3676">
        <v>0</v>
      </c>
      <c r="BK3676">
        <v>0</v>
      </c>
      <c r="BN3676" s="183"/>
    </row>
    <row r="3677" spans="1:66" ht="25.5" x14ac:dyDescent="0.25">
      <c r="A3677" s="1"/>
      <c r="B3677" s="94">
        <v>3664</v>
      </c>
      <c r="C3677" s="43">
        <v>1050870</v>
      </c>
      <c r="D3677" s="25"/>
      <c r="E3677" s="27" t="s">
        <v>1827</v>
      </c>
      <c r="F3677" s="151" t="s">
        <v>21</v>
      </c>
      <c r="G3677" s="25"/>
      <c r="H3677" s="46" t="str">
        <f>IFERROR(IFERROR(IF(SEARCH("Usystems",$E3677)&gt;0,"Usystems"),IF(SEARCH("RIIFO",$E3677)&gt;0,"RIIFO","Uponor")),"Uponor")</f>
        <v>Uponor</v>
      </c>
      <c r="I3677" s="25" t="str">
        <f>IFERROR(MID($D3677,1,7)+0,"")</f>
        <v/>
      </c>
      <c r="J3677" s="25" t="str">
        <f>IFERROR(MID($D3677,10,7)+0,"")</f>
        <v/>
      </c>
      <c r="K3677" s="25" t="str">
        <f>IFERROR(MID($D3677,19,7)+0,"")</f>
        <v/>
      </c>
      <c r="L3677" s="25" t="str">
        <f>IFERROR(MID($D3677,28,7)+0,"")</f>
        <v/>
      </c>
      <c r="M3677" s="25" t="str">
        <f>IF(IFERROR(MID($Q3677,1,7)+0,"")&lt;1130000,IF(INDEX(C:C,MATCH(LEFT(Q3677,7)+0,I:I,0))&lt;1130000,"",INDEX(C:C,MATCH(LEFT(Q3677,7)+0,I:I,0))),IFERROR(MID($Q3677,1,7)+0,""))</f>
        <v/>
      </c>
      <c r="N3677" s="25" t="str">
        <f>IF(IFERROR(MID($Q3677,10,7)+0,"")&lt;1130000,"",IFERROR(MID($Q3677,10,7)+0,""))</f>
        <v/>
      </c>
      <c r="O3677" s="25" t="str">
        <f>IF(IFERROR(MID($Q3677,19,7)+0,"")&lt;1130000,"",IFERROR(MID($Q3677,19,7)+0,""))</f>
        <v/>
      </c>
      <c r="P3677" s="25" t="str">
        <f>IF(M3677="","",IF(N3677="",M3677,M3677&amp;", "&amp;N3677))</f>
        <v/>
      </c>
      <c r="Q3677" s="25"/>
      <c r="R3677" s="25"/>
      <c r="S3677" s="35" t="s">
        <v>105</v>
      </c>
      <c r="T3677" s="25" t="s">
        <v>36</v>
      </c>
      <c r="U3677" s="185">
        <v>39090</v>
      </c>
      <c r="V3677" s="188">
        <v>39090</v>
      </c>
      <c r="W3677" s="189">
        <v>39090</v>
      </c>
      <c r="X3677" s="31">
        <v>39090</v>
      </c>
      <c r="Y3677" s="90">
        <f>IFERROR(ROUND(X3677/W3677-1,2),"")</f>
        <v>0</v>
      </c>
      <c r="Z3677" s="31">
        <f>IF(OR(S3677="VLD MLC components",S3677="VLD MLC pipes",S3677="VLD PEX components",S3677="VLD PEX pipes",S3677="VLD PHC components",S3677="VLD PHC pipes",S3677="Controls VLD"),"По запросу",X3677)</f>
        <v>39090</v>
      </c>
      <c r="AA3677" s="63">
        <f>ROUND(X3677/1.2,3)</f>
        <v>32575</v>
      </c>
      <c r="AB3677" s="23">
        <v>32575</v>
      </c>
      <c r="AC3677" s="190">
        <f>IFERROR(ROUND(AA3677/AB3677-1,2),"")</f>
        <v>0</v>
      </c>
      <c r="AD3677" s="25">
        <v>33.933999999999997</v>
      </c>
      <c r="AE3677" s="25">
        <v>1.1000000000000001</v>
      </c>
      <c r="AF3677" s="25">
        <v>0</v>
      </c>
      <c r="AG3677" s="25" t="s">
        <v>22</v>
      </c>
      <c r="AH3677" s="25">
        <v>0</v>
      </c>
      <c r="AI3677" s="25">
        <v>0</v>
      </c>
      <c r="AJ3677" s="25" t="s">
        <v>20</v>
      </c>
      <c r="AK3677" s="42" t="s">
        <v>19</v>
      </c>
      <c r="AL3677" s="25" t="s">
        <v>20</v>
      </c>
      <c r="AM3677" s="25">
        <v>1</v>
      </c>
      <c r="AN3677" s="25"/>
      <c r="AO3677" s="25"/>
      <c r="AP3677" s="25"/>
      <c r="AQ3677" s="25"/>
      <c r="AR3677" s="94"/>
      <c r="AS3677" s="157" t="s">
        <v>22</v>
      </c>
      <c r="AT3677" s="93">
        <v>42551</v>
      </c>
      <c r="AU3677" s="92" t="s">
        <v>22</v>
      </c>
      <c r="AV3677" s="91" t="s">
        <v>48</v>
      </c>
      <c r="AW3677" s="92" t="s">
        <v>48</v>
      </c>
      <c r="AX3677" s="92" t="s">
        <v>48</v>
      </c>
      <c r="AY3677" s="91" t="s">
        <v>152</v>
      </c>
      <c r="AZ3677" s="23"/>
      <c r="BA3677" s="25">
        <v>0</v>
      </c>
      <c r="BB3677" t="s">
        <v>48</v>
      </c>
      <c r="BC3677" t="e">
        <v>#N/A</v>
      </c>
      <c r="BD3677" t="e">
        <f>IF(Z3677=BC3677,"OK")</f>
        <v>#N/A</v>
      </c>
      <c r="BE3677">
        <v>33.933999999999997</v>
      </c>
      <c r="BF3677">
        <v>1.1000000000000001</v>
      </c>
      <c r="BG3677">
        <v>0</v>
      </c>
      <c r="BH3677">
        <v>0</v>
      </c>
      <c r="BI3677">
        <v>0</v>
      </c>
      <c r="BJ3677">
        <v>0</v>
      </c>
      <c r="BK3677">
        <v>0</v>
      </c>
      <c r="BN3677" s="183"/>
    </row>
    <row r="3678" spans="1:66" ht="25.5" x14ac:dyDescent="0.25">
      <c r="A3678" s="1"/>
      <c r="B3678" s="94">
        <v>3665</v>
      </c>
      <c r="C3678" s="43">
        <v>1050867</v>
      </c>
      <c r="D3678" s="25"/>
      <c r="E3678" s="27" t="s">
        <v>1826</v>
      </c>
      <c r="F3678" s="151" t="s">
        <v>21</v>
      </c>
      <c r="G3678" s="25"/>
      <c r="H3678" s="46" t="str">
        <f>IFERROR(IFERROR(IF(SEARCH("Usystems",$E3678)&gt;0,"Usystems"),IF(SEARCH("RIIFO",$E3678)&gt;0,"RIIFO","Uponor")),"Uponor")</f>
        <v>Uponor</v>
      </c>
      <c r="I3678" s="25" t="str">
        <f>IFERROR(MID($D3678,1,7)+0,"")</f>
        <v/>
      </c>
      <c r="J3678" s="25" t="str">
        <f>IFERROR(MID($D3678,10,7)+0,"")</f>
        <v/>
      </c>
      <c r="K3678" s="25" t="str">
        <f>IFERROR(MID($D3678,19,7)+0,"")</f>
        <v/>
      </c>
      <c r="L3678" s="25" t="str">
        <f>IFERROR(MID($D3678,28,7)+0,"")</f>
        <v/>
      </c>
      <c r="M3678" s="25" t="str">
        <f>IF(IFERROR(MID($Q3678,1,7)+0,"")&lt;1130000,IF(INDEX(C:C,MATCH(LEFT(Q3678,7)+0,I:I,0))&lt;1130000,"",INDEX(C:C,MATCH(LEFT(Q3678,7)+0,I:I,0))),IFERROR(MID($Q3678,1,7)+0,""))</f>
        <v/>
      </c>
      <c r="N3678" s="25" t="str">
        <f>IF(IFERROR(MID($Q3678,10,7)+0,"")&lt;1130000,"",IFERROR(MID($Q3678,10,7)+0,""))</f>
        <v/>
      </c>
      <c r="O3678" s="25" t="str">
        <f>IF(IFERROR(MID($Q3678,19,7)+0,"")&lt;1130000,"",IFERROR(MID($Q3678,19,7)+0,""))</f>
        <v/>
      </c>
      <c r="P3678" s="25" t="str">
        <f>IF(M3678="","",IF(N3678="",M3678,M3678&amp;", "&amp;N3678))</f>
        <v/>
      </c>
      <c r="Q3678" s="25"/>
      <c r="R3678" s="25"/>
      <c r="S3678" s="35" t="s">
        <v>105</v>
      </c>
      <c r="T3678" s="25" t="s">
        <v>36</v>
      </c>
      <c r="U3678" s="185">
        <v>39090</v>
      </c>
      <c r="V3678" s="188">
        <v>39090</v>
      </c>
      <c r="W3678" s="189">
        <v>39090</v>
      </c>
      <c r="X3678" s="31">
        <v>39090</v>
      </c>
      <c r="Y3678" s="90">
        <f>IFERROR(ROUND(X3678/W3678-1,2),"")</f>
        <v>0</v>
      </c>
      <c r="Z3678" s="31">
        <f>IF(OR(S3678="VLD MLC components",S3678="VLD MLC pipes",S3678="VLD PEX components",S3678="VLD PEX pipes",S3678="VLD PHC components",S3678="VLD PHC pipes",S3678="Controls VLD"),"По запросу",X3678)</f>
        <v>39090</v>
      </c>
      <c r="AA3678" s="63">
        <f>ROUND(X3678/1.2,3)</f>
        <v>32575</v>
      </c>
      <c r="AB3678" s="23">
        <v>32575</v>
      </c>
      <c r="AC3678" s="190">
        <f>IFERROR(ROUND(AA3678/AB3678-1,2),"")</f>
        <v>0</v>
      </c>
      <c r="AD3678" s="25">
        <v>32.128999999999998</v>
      </c>
      <c r="AE3678" s="25">
        <v>1.18</v>
      </c>
      <c r="AF3678" s="25">
        <v>0</v>
      </c>
      <c r="AG3678" s="25" t="s">
        <v>22</v>
      </c>
      <c r="AH3678" s="25">
        <v>0</v>
      </c>
      <c r="AI3678" s="25">
        <v>0</v>
      </c>
      <c r="AJ3678" s="25" t="s">
        <v>20</v>
      </c>
      <c r="AK3678" s="42" t="s">
        <v>19</v>
      </c>
      <c r="AL3678" s="25" t="s">
        <v>20</v>
      </c>
      <c r="AM3678" s="25">
        <v>1</v>
      </c>
      <c r="AN3678" s="25"/>
      <c r="AO3678" s="25"/>
      <c r="AP3678" s="25"/>
      <c r="AQ3678" s="25"/>
      <c r="AR3678" s="94"/>
      <c r="AS3678" s="157" t="s">
        <v>22</v>
      </c>
      <c r="AT3678" s="93">
        <v>42551</v>
      </c>
      <c r="AU3678" s="92" t="s">
        <v>22</v>
      </c>
      <c r="AV3678" s="91" t="s">
        <v>48</v>
      </c>
      <c r="AW3678" s="92" t="s">
        <v>48</v>
      </c>
      <c r="AX3678" s="92" t="s">
        <v>48</v>
      </c>
      <c r="AY3678" s="91" t="s">
        <v>152</v>
      </c>
      <c r="AZ3678" s="23"/>
      <c r="BA3678" s="25">
        <v>0</v>
      </c>
      <c r="BB3678" t="s">
        <v>48</v>
      </c>
      <c r="BC3678" t="e">
        <v>#N/A</v>
      </c>
      <c r="BD3678" t="e">
        <f>IF(Z3678=BC3678,"OK")</f>
        <v>#N/A</v>
      </c>
      <c r="BE3678">
        <v>32.128999999999998</v>
      </c>
      <c r="BF3678">
        <v>1.18</v>
      </c>
      <c r="BG3678">
        <v>0</v>
      </c>
      <c r="BH3678">
        <v>0</v>
      </c>
      <c r="BI3678">
        <v>0</v>
      </c>
      <c r="BJ3678">
        <v>0</v>
      </c>
      <c r="BK3678">
        <v>0</v>
      </c>
      <c r="BN3678" s="183"/>
    </row>
    <row r="3679" spans="1:66" ht="25.5" x14ac:dyDescent="0.25">
      <c r="A3679" s="1"/>
      <c r="B3679" s="94">
        <v>3666</v>
      </c>
      <c r="C3679" s="43">
        <v>1054642</v>
      </c>
      <c r="D3679" s="25"/>
      <c r="E3679" s="27" t="s">
        <v>1825</v>
      </c>
      <c r="F3679" s="151" t="s">
        <v>21</v>
      </c>
      <c r="G3679" s="25"/>
      <c r="H3679" s="46" t="str">
        <f>IFERROR(IFERROR(IF(SEARCH("Usystems",$E3679)&gt;0,"Usystems"),IF(SEARCH("RIIFO",$E3679)&gt;0,"RIIFO","Uponor")),"Uponor")</f>
        <v>Uponor</v>
      </c>
      <c r="I3679" s="25" t="str">
        <f>IFERROR(MID($D3679,1,7)+0,"")</f>
        <v/>
      </c>
      <c r="J3679" s="25" t="str">
        <f>IFERROR(MID($D3679,10,7)+0,"")</f>
        <v/>
      </c>
      <c r="K3679" s="25" t="str">
        <f>IFERROR(MID($D3679,19,7)+0,"")</f>
        <v/>
      </c>
      <c r="L3679" s="25" t="str">
        <f>IFERROR(MID($D3679,28,7)+0,"")</f>
        <v/>
      </c>
      <c r="M3679" s="25" t="str">
        <f>IF(IFERROR(MID($Q3679,1,7)+0,"")&lt;1130000,IF(INDEX(C:C,MATCH(LEFT(Q3679,7)+0,I:I,0))&lt;1130000,"",INDEX(C:C,MATCH(LEFT(Q3679,7)+0,I:I,0))),IFERROR(MID($Q3679,1,7)+0,""))</f>
        <v/>
      </c>
      <c r="N3679" s="25" t="str">
        <f>IF(IFERROR(MID($Q3679,10,7)+0,"")&lt;1130000,"",IFERROR(MID($Q3679,10,7)+0,""))</f>
        <v/>
      </c>
      <c r="O3679" s="25" t="str">
        <f>IF(IFERROR(MID($Q3679,19,7)+0,"")&lt;1130000,"",IFERROR(MID($Q3679,19,7)+0,""))</f>
        <v/>
      </c>
      <c r="P3679" s="25" t="str">
        <f>IF(M3679="","",IF(N3679="",M3679,M3679&amp;", "&amp;N3679))</f>
        <v/>
      </c>
      <c r="Q3679" s="25"/>
      <c r="R3679" s="25"/>
      <c r="S3679" s="35" t="s">
        <v>105</v>
      </c>
      <c r="T3679" s="25" t="s">
        <v>36</v>
      </c>
      <c r="U3679" s="185">
        <v>18698</v>
      </c>
      <c r="V3679" s="188">
        <v>18698</v>
      </c>
      <c r="W3679" s="189">
        <v>18698</v>
      </c>
      <c r="X3679" s="31">
        <v>18698</v>
      </c>
      <c r="Y3679" s="90">
        <f>IFERROR(ROUND(X3679/W3679-1,2),"")</f>
        <v>0</v>
      </c>
      <c r="Z3679" s="31">
        <f>IF(OR(S3679="VLD MLC components",S3679="VLD MLC pipes",S3679="VLD PEX components",S3679="VLD PEX pipes",S3679="VLD PHC components",S3679="VLD PHC pipes",S3679="Controls VLD"),"По запросу",X3679)</f>
        <v>18698</v>
      </c>
      <c r="AA3679" s="63">
        <f>ROUND(X3679/1.2,3)</f>
        <v>15581.666999999999</v>
      </c>
      <c r="AB3679" s="23">
        <v>15581.666999999999</v>
      </c>
      <c r="AC3679" s="190">
        <f>IFERROR(ROUND(AA3679/AB3679-1,2),"")</f>
        <v>0</v>
      </c>
      <c r="AD3679" s="25">
        <v>12.92</v>
      </c>
      <c r="AE3679" s="25">
        <v>0.53200000000000003</v>
      </c>
      <c r="AF3679" s="25">
        <v>0</v>
      </c>
      <c r="AG3679" s="25" t="s">
        <v>22</v>
      </c>
      <c r="AH3679" s="25">
        <v>0</v>
      </c>
      <c r="AI3679" s="25">
        <v>0</v>
      </c>
      <c r="AJ3679" s="25" t="s">
        <v>20</v>
      </c>
      <c r="AK3679" s="42" t="s">
        <v>19</v>
      </c>
      <c r="AL3679" s="25" t="s">
        <v>20</v>
      </c>
      <c r="AM3679" s="25">
        <v>1</v>
      </c>
      <c r="AN3679" s="25"/>
      <c r="AO3679" s="25"/>
      <c r="AP3679" s="25"/>
      <c r="AQ3679" s="25"/>
      <c r="AR3679" s="94"/>
      <c r="AS3679" s="157" t="s">
        <v>22</v>
      </c>
      <c r="AT3679" s="93">
        <v>42551</v>
      </c>
      <c r="AU3679" s="92" t="s">
        <v>22</v>
      </c>
      <c r="AV3679" s="91" t="s">
        <v>48</v>
      </c>
      <c r="AW3679" s="92" t="s">
        <v>48</v>
      </c>
      <c r="AX3679" s="92" t="s">
        <v>48</v>
      </c>
      <c r="AY3679" s="91" t="s">
        <v>152</v>
      </c>
      <c r="AZ3679" s="23"/>
      <c r="BA3679" s="25">
        <v>0</v>
      </c>
      <c r="BB3679" t="s">
        <v>48</v>
      </c>
      <c r="BC3679" t="e">
        <v>#N/A</v>
      </c>
      <c r="BD3679" t="e">
        <f>IF(Z3679=BC3679,"OK")</f>
        <v>#N/A</v>
      </c>
      <c r="BE3679">
        <v>12.92</v>
      </c>
      <c r="BF3679">
        <v>0.53200000000000003</v>
      </c>
      <c r="BG3679">
        <v>0</v>
      </c>
      <c r="BH3679">
        <v>0</v>
      </c>
      <c r="BI3679">
        <v>0</v>
      </c>
      <c r="BJ3679">
        <v>0</v>
      </c>
      <c r="BK3679">
        <v>0</v>
      </c>
      <c r="BN3679" s="183"/>
    </row>
    <row r="3680" spans="1:66" ht="25.5" x14ac:dyDescent="0.25">
      <c r="A3680" s="1"/>
      <c r="B3680" s="94">
        <v>3667</v>
      </c>
      <c r="C3680" s="43">
        <v>1054643</v>
      </c>
      <c r="D3680" s="25"/>
      <c r="E3680" s="27" t="s">
        <v>1824</v>
      </c>
      <c r="F3680" s="151" t="s">
        <v>21</v>
      </c>
      <c r="G3680" s="25"/>
      <c r="H3680" s="46" t="str">
        <f>IFERROR(IFERROR(IF(SEARCH("Usystems",$E3680)&gt;0,"Usystems"),IF(SEARCH("RIIFO",$E3680)&gt;0,"RIIFO","Uponor")),"Uponor")</f>
        <v>Uponor</v>
      </c>
      <c r="I3680" s="25" t="str">
        <f>IFERROR(MID($D3680,1,7)+0,"")</f>
        <v/>
      </c>
      <c r="J3680" s="25" t="str">
        <f>IFERROR(MID($D3680,10,7)+0,"")</f>
        <v/>
      </c>
      <c r="K3680" s="25" t="str">
        <f>IFERROR(MID($D3680,19,7)+0,"")</f>
        <v/>
      </c>
      <c r="L3680" s="25" t="str">
        <f>IFERROR(MID($D3680,28,7)+0,"")</f>
        <v/>
      </c>
      <c r="M3680" s="25" t="str">
        <f>IF(IFERROR(MID($Q3680,1,7)+0,"")&lt;1130000,IF(INDEX(C:C,MATCH(LEFT(Q3680,7)+0,I:I,0))&lt;1130000,"",INDEX(C:C,MATCH(LEFT(Q3680,7)+0,I:I,0))),IFERROR(MID($Q3680,1,7)+0,""))</f>
        <v/>
      </c>
      <c r="N3680" s="25" t="str">
        <f>IF(IFERROR(MID($Q3680,10,7)+0,"")&lt;1130000,"",IFERROR(MID($Q3680,10,7)+0,""))</f>
        <v/>
      </c>
      <c r="O3680" s="25" t="str">
        <f>IF(IFERROR(MID($Q3680,19,7)+0,"")&lt;1130000,"",IFERROR(MID($Q3680,19,7)+0,""))</f>
        <v/>
      </c>
      <c r="P3680" s="25" t="str">
        <f>IF(M3680="","",IF(N3680="",M3680,M3680&amp;", "&amp;N3680))</f>
        <v/>
      </c>
      <c r="Q3680" s="25"/>
      <c r="R3680" s="25"/>
      <c r="S3680" s="35" t="s">
        <v>105</v>
      </c>
      <c r="T3680" s="25" t="s">
        <v>36</v>
      </c>
      <c r="U3680" s="185">
        <v>36843</v>
      </c>
      <c r="V3680" s="188">
        <v>36843</v>
      </c>
      <c r="W3680" s="189">
        <v>36843</v>
      </c>
      <c r="X3680" s="31">
        <v>36843</v>
      </c>
      <c r="Y3680" s="90">
        <f>IFERROR(ROUND(X3680/W3680-1,2),"")</f>
        <v>0</v>
      </c>
      <c r="Z3680" s="31">
        <f>IF(OR(S3680="VLD MLC components",S3680="VLD MLC pipes",S3680="VLD PEX components",S3680="VLD PEX pipes",S3680="VLD PHC components",S3680="VLD PHC pipes",S3680="Controls VLD"),"По запросу",X3680)</f>
        <v>36843</v>
      </c>
      <c r="AA3680" s="63">
        <f>ROUND(X3680/1.2,3)</f>
        <v>30702.5</v>
      </c>
      <c r="AB3680" s="23">
        <v>30702.5</v>
      </c>
      <c r="AC3680" s="190">
        <f>IFERROR(ROUND(AA3680/AB3680-1,2),"")</f>
        <v>0</v>
      </c>
      <c r="AD3680" s="25">
        <v>24.89</v>
      </c>
      <c r="AE3680" s="25">
        <v>0.91</v>
      </c>
      <c r="AF3680" s="25">
        <v>0</v>
      </c>
      <c r="AG3680" s="25" t="s">
        <v>22</v>
      </c>
      <c r="AH3680" s="25">
        <v>0</v>
      </c>
      <c r="AI3680" s="25">
        <v>0</v>
      </c>
      <c r="AJ3680" s="25" t="s">
        <v>20</v>
      </c>
      <c r="AK3680" s="42" t="s">
        <v>19</v>
      </c>
      <c r="AL3680" s="25" t="s">
        <v>20</v>
      </c>
      <c r="AM3680" s="25">
        <v>1</v>
      </c>
      <c r="AN3680" s="25"/>
      <c r="AO3680" s="25"/>
      <c r="AP3680" s="25"/>
      <c r="AQ3680" s="25"/>
      <c r="AR3680" s="94"/>
      <c r="AS3680" s="157" t="s">
        <v>22</v>
      </c>
      <c r="AT3680" s="93">
        <v>42551</v>
      </c>
      <c r="AU3680" s="92" t="s">
        <v>22</v>
      </c>
      <c r="AV3680" s="91" t="s">
        <v>48</v>
      </c>
      <c r="AW3680" s="92" t="s">
        <v>48</v>
      </c>
      <c r="AX3680" s="92" t="s">
        <v>48</v>
      </c>
      <c r="AY3680" s="91" t="s">
        <v>152</v>
      </c>
      <c r="AZ3680" s="23"/>
      <c r="BA3680" s="25">
        <v>0</v>
      </c>
      <c r="BB3680" t="s">
        <v>48</v>
      </c>
      <c r="BC3680" t="e">
        <v>#N/A</v>
      </c>
      <c r="BD3680" t="e">
        <f>IF(Z3680=BC3680,"OK")</f>
        <v>#N/A</v>
      </c>
      <c r="BE3680">
        <v>24.89</v>
      </c>
      <c r="BF3680">
        <v>0.91</v>
      </c>
      <c r="BG3680">
        <v>0</v>
      </c>
      <c r="BH3680">
        <v>0</v>
      </c>
      <c r="BI3680">
        <v>0</v>
      </c>
      <c r="BJ3680">
        <v>0</v>
      </c>
      <c r="BK3680">
        <v>0</v>
      </c>
      <c r="BN3680" s="183"/>
    </row>
    <row r="3681" spans="1:66" ht="25.5" x14ac:dyDescent="0.25">
      <c r="A3681" s="1"/>
      <c r="B3681" s="94">
        <v>3668</v>
      </c>
      <c r="C3681" s="43">
        <v>1054639</v>
      </c>
      <c r="D3681" s="25"/>
      <c r="E3681" s="27" t="s">
        <v>1823</v>
      </c>
      <c r="F3681" s="151" t="s">
        <v>21</v>
      </c>
      <c r="G3681" s="25"/>
      <c r="H3681" s="46" t="str">
        <f>IFERROR(IFERROR(IF(SEARCH("Usystems",$E3681)&gt;0,"Usystems"),IF(SEARCH("RIIFO",$E3681)&gt;0,"RIIFO","Uponor")),"Uponor")</f>
        <v>Uponor</v>
      </c>
      <c r="I3681" s="25" t="str">
        <f>IFERROR(MID($D3681,1,7)+0,"")</f>
        <v/>
      </c>
      <c r="J3681" s="25" t="str">
        <f>IFERROR(MID($D3681,10,7)+0,"")</f>
        <v/>
      </c>
      <c r="K3681" s="25" t="str">
        <f>IFERROR(MID($D3681,19,7)+0,"")</f>
        <v/>
      </c>
      <c r="L3681" s="25" t="str">
        <f>IFERROR(MID($D3681,28,7)+0,"")</f>
        <v/>
      </c>
      <c r="M3681" s="25" t="str">
        <f>IF(IFERROR(MID($Q3681,1,7)+0,"")&lt;1130000,IF(INDEX(C:C,MATCH(LEFT(Q3681,7)+0,I:I,0))&lt;1130000,"",INDEX(C:C,MATCH(LEFT(Q3681,7)+0,I:I,0))),IFERROR(MID($Q3681,1,7)+0,""))</f>
        <v/>
      </c>
      <c r="N3681" s="25" t="str">
        <f>IF(IFERROR(MID($Q3681,10,7)+0,"")&lt;1130000,"",IFERROR(MID($Q3681,10,7)+0,""))</f>
        <v/>
      </c>
      <c r="O3681" s="25" t="str">
        <f>IF(IFERROR(MID($Q3681,19,7)+0,"")&lt;1130000,"",IFERROR(MID($Q3681,19,7)+0,""))</f>
        <v/>
      </c>
      <c r="P3681" s="25" t="str">
        <f>IF(M3681="","",IF(N3681="",M3681,M3681&amp;", "&amp;N3681))</f>
        <v/>
      </c>
      <c r="Q3681" s="25"/>
      <c r="R3681" s="25"/>
      <c r="S3681" s="35" t="s">
        <v>105</v>
      </c>
      <c r="T3681" s="25" t="s">
        <v>36</v>
      </c>
      <c r="U3681" s="185">
        <v>98930</v>
      </c>
      <c r="V3681" s="188">
        <v>98930</v>
      </c>
      <c r="W3681" s="189">
        <v>98930</v>
      </c>
      <c r="X3681" s="31">
        <v>98930</v>
      </c>
      <c r="Y3681" s="90">
        <f>IFERROR(ROUND(X3681/W3681-1,2),"")</f>
        <v>0</v>
      </c>
      <c r="Z3681" s="31">
        <f>IF(OR(S3681="VLD MLC components",S3681="VLD MLC pipes",S3681="VLD PEX components",S3681="VLD PEX pipes",S3681="VLD PHC components",S3681="VLD PHC pipes",S3681="Controls VLD"),"По запросу",X3681)</f>
        <v>98930</v>
      </c>
      <c r="AA3681" s="63">
        <f>ROUND(X3681/1.2,3)</f>
        <v>82441.667000000001</v>
      </c>
      <c r="AB3681" s="23">
        <v>82441.667000000001</v>
      </c>
      <c r="AC3681" s="190">
        <f>IFERROR(ROUND(AA3681/AB3681-1,2),"")</f>
        <v>0</v>
      </c>
      <c r="AD3681" s="25">
        <v>64.58</v>
      </c>
      <c r="AE3681" s="25">
        <v>1.7499</v>
      </c>
      <c r="AF3681" s="25">
        <v>0</v>
      </c>
      <c r="AG3681" s="25" t="s">
        <v>22</v>
      </c>
      <c r="AH3681" s="25">
        <v>0</v>
      </c>
      <c r="AI3681" s="25">
        <v>0</v>
      </c>
      <c r="AJ3681" s="25" t="s">
        <v>20</v>
      </c>
      <c r="AK3681" s="42" t="s">
        <v>19</v>
      </c>
      <c r="AL3681" s="25" t="s">
        <v>20</v>
      </c>
      <c r="AM3681" s="25">
        <v>1</v>
      </c>
      <c r="AN3681" s="25"/>
      <c r="AO3681" s="25"/>
      <c r="AP3681" s="25"/>
      <c r="AQ3681" s="25"/>
      <c r="AR3681" s="94"/>
      <c r="AS3681" s="157" t="s">
        <v>22</v>
      </c>
      <c r="AT3681" s="93">
        <v>42551</v>
      </c>
      <c r="AU3681" s="92" t="s">
        <v>22</v>
      </c>
      <c r="AV3681" s="91" t="s">
        <v>48</v>
      </c>
      <c r="AW3681" s="92" t="s">
        <v>48</v>
      </c>
      <c r="AX3681" s="92" t="s">
        <v>48</v>
      </c>
      <c r="AY3681" s="91" t="s">
        <v>152</v>
      </c>
      <c r="AZ3681" s="23"/>
      <c r="BA3681" s="25">
        <v>0</v>
      </c>
      <c r="BB3681" t="s">
        <v>48</v>
      </c>
      <c r="BC3681" t="e">
        <v>#N/A</v>
      </c>
      <c r="BD3681" t="e">
        <f>IF(Z3681=BC3681,"OK")</f>
        <v>#N/A</v>
      </c>
      <c r="BE3681">
        <v>64.58</v>
      </c>
      <c r="BF3681">
        <v>1.7499</v>
      </c>
      <c r="BG3681">
        <v>0</v>
      </c>
      <c r="BH3681">
        <v>0</v>
      </c>
      <c r="BI3681">
        <v>0</v>
      </c>
      <c r="BJ3681">
        <v>0</v>
      </c>
      <c r="BK3681">
        <v>0</v>
      </c>
      <c r="BN3681" s="183"/>
    </row>
    <row r="3682" spans="1:66" ht="25.5" x14ac:dyDescent="0.25">
      <c r="A3682" s="1"/>
      <c r="B3682" s="94">
        <v>3669</v>
      </c>
      <c r="C3682" s="43">
        <v>1050868</v>
      </c>
      <c r="D3682" s="25"/>
      <c r="E3682" s="27" t="s">
        <v>1822</v>
      </c>
      <c r="F3682" s="151" t="s">
        <v>21</v>
      </c>
      <c r="G3682" s="25"/>
      <c r="H3682" s="46" t="str">
        <f>IFERROR(IFERROR(IF(SEARCH("Usystems",$E3682)&gt;0,"Usystems"),IF(SEARCH("RIIFO",$E3682)&gt;0,"RIIFO","Uponor")),"Uponor")</f>
        <v>Uponor</v>
      </c>
      <c r="I3682" s="25" t="str">
        <f>IFERROR(MID($D3682,1,7)+0,"")</f>
        <v/>
      </c>
      <c r="J3682" s="25" t="str">
        <f>IFERROR(MID($D3682,10,7)+0,"")</f>
        <v/>
      </c>
      <c r="K3682" s="25" t="str">
        <f>IFERROR(MID($D3682,19,7)+0,"")</f>
        <v/>
      </c>
      <c r="L3682" s="25" t="str">
        <f>IFERROR(MID($D3682,28,7)+0,"")</f>
        <v/>
      </c>
      <c r="M3682" s="25" t="str">
        <f>IF(IFERROR(MID($Q3682,1,7)+0,"")&lt;1130000,IF(INDEX(C:C,MATCH(LEFT(Q3682,7)+0,I:I,0))&lt;1130000,"",INDEX(C:C,MATCH(LEFT(Q3682,7)+0,I:I,0))),IFERROR(MID($Q3682,1,7)+0,""))</f>
        <v/>
      </c>
      <c r="N3682" s="25" t="str">
        <f>IF(IFERROR(MID($Q3682,10,7)+0,"")&lt;1130000,"",IFERROR(MID($Q3682,10,7)+0,""))</f>
        <v/>
      </c>
      <c r="O3682" s="25" t="str">
        <f>IF(IFERROR(MID($Q3682,19,7)+0,"")&lt;1130000,"",IFERROR(MID($Q3682,19,7)+0,""))</f>
        <v/>
      </c>
      <c r="P3682" s="25" t="str">
        <f>IF(M3682="","",IF(N3682="",M3682,M3682&amp;", "&amp;N3682))</f>
        <v/>
      </c>
      <c r="Q3682" s="25"/>
      <c r="R3682" s="25"/>
      <c r="S3682" s="35" t="s">
        <v>105</v>
      </c>
      <c r="T3682" s="25" t="s">
        <v>36</v>
      </c>
      <c r="U3682" s="185">
        <v>51764</v>
      </c>
      <c r="V3682" s="188">
        <v>51764</v>
      </c>
      <c r="W3682" s="189">
        <v>51764</v>
      </c>
      <c r="X3682" s="31">
        <v>51764</v>
      </c>
      <c r="Y3682" s="90">
        <f>IFERROR(ROUND(X3682/W3682-1,2),"")</f>
        <v>0</v>
      </c>
      <c r="Z3682" s="31">
        <f>IF(OR(S3682="VLD MLC components",S3682="VLD MLC pipes",S3682="VLD PEX components",S3682="VLD PEX pipes",S3682="VLD PHC components",S3682="VLD PHC pipes",S3682="Controls VLD"),"По запросу",X3682)</f>
        <v>51764</v>
      </c>
      <c r="AA3682" s="63">
        <f>ROUND(X3682/1.2,3)</f>
        <v>43136.667000000001</v>
      </c>
      <c r="AB3682" s="23">
        <v>43136.667000000001</v>
      </c>
      <c r="AC3682" s="190">
        <f>IFERROR(ROUND(AA3682/AB3682-1,2),"")</f>
        <v>0</v>
      </c>
      <c r="AD3682" s="25">
        <v>45.726999999999997</v>
      </c>
      <c r="AE3682" s="25">
        <v>1.75</v>
      </c>
      <c r="AF3682" s="25">
        <v>0</v>
      </c>
      <c r="AG3682" s="25" t="s">
        <v>22</v>
      </c>
      <c r="AH3682" s="25">
        <v>0</v>
      </c>
      <c r="AI3682" s="25">
        <v>0</v>
      </c>
      <c r="AJ3682" s="25" t="s">
        <v>20</v>
      </c>
      <c r="AK3682" s="42" t="s">
        <v>19</v>
      </c>
      <c r="AL3682" s="25" t="s">
        <v>20</v>
      </c>
      <c r="AM3682" s="25">
        <v>1</v>
      </c>
      <c r="AN3682" s="25"/>
      <c r="AO3682" s="25"/>
      <c r="AP3682" s="25"/>
      <c r="AQ3682" s="25"/>
      <c r="AR3682" s="94"/>
      <c r="AS3682" s="157" t="s">
        <v>22</v>
      </c>
      <c r="AT3682" s="93">
        <v>42551</v>
      </c>
      <c r="AU3682" s="92" t="s">
        <v>22</v>
      </c>
      <c r="AV3682" s="91" t="s">
        <v>48</v>
      </c>
      <c r="AW3682" s="92" t="s">
        <v>48</v>
      </c>
      <c r="AX3682" s="92" t="s">
        <v>48</v>
      </c>
      <c r="AY3682" s="91" t="s">
        <v>152</v>
      </c>
      <c r="AZ3682" s="23"/>
      <c r="BA3682" s="25">
        <v>0</v>
      </c>
      <c r="BB3682" t="s">
        <v>48</v>
      </c>
      <c r="BC3682" t="e">
        <v>#N/A</v>
      </c>
      <c r="BD3682" t="e">
        <f>IF(Z3682=BC3682,"OK")</f>
        <v>#N/A</v>
      </c>
      <c r="BE3682">
        <v>45.726999999999997</v>
      </c>
      <c r="BF3682">
        <v>1.75</v>
      </c>
      <c r="BG3682">
        <v>0</v>
      </c>
      <c r="BH3682">
        <v>0</v>
      </c>
      <c r="BI3682">
        <v>0</v>
      </c>
      <c r="BJ3682">
        <v>0</v>
      </c>
      <c r="BK3682">
        <v>0</v>
      </c>
      <c r="BN3682" s="183"/>
    </row>
    <row r="3683" spans="1:66" ht="25.5" x14ac:dyDescent="0.25">
      <c r="A3683" s="1"/>
      <c r="B3683" s="94">
        <v>3670</v>
      </c>
      <c r="C3683" s="43">
        <v>1050866</v>
      </c>
      <c r="D3683" s="25"/>
      <c r="E3683" s="27" t="s">
        <v>1821</v>
      </c>
      <c r="F3683" s="151" t="s">
        <v>21</v>
      </c>
      <c r="G3683" s="25"/>
      <c r="H3683" s="46" t="str">
        <f>IFERROR(IFERROR(IF(SEARCH("Usystems",$E3683)&gt;0,"Usystems"),IF(SEARCH("RIIFO",$E3683)&gt;0,"RIIFO","Uponor")),"Uponor")</f>
        <v>Uponor</v>
      </c>
      <c r="I3683" s="25" t="str">
        <f>IFERROR(MID($D3683,1,7)+0,"")</f>
        <v/>
      </c>
      <c r="J3683" s="25" t="str">
        <f>IFERROR(MID($D3683,10,7)+0,"")</f>
        <v/>
      </c>
      <c r="K3683" s="25" t="str">
        <f>IFERROR(MID($D3683,19,7)+0,"")</f>
        <v/>
      </c>
      <c r="L3683" s="25" t="str">
        <f>IFERROR(MID($D3683,28,7)+0,"")</f>
        <v/>
      </c>
      <c r="M3683" s="25" t="str">
        <f>IF(IFERROR(MID($Q3683,1,7)+0,"")&lt;1130000,IF(INDEX(C:C,MATCH(LEFT(Q3683,7)+0,I:I,0))&lt;1130000,"",INDEX(C:C,MATCH(LEFT(Q3683,7)+0,I:I,0))),IFERROR(MID($Q3683,1,7)+0,""))</f>
        <v/>
      </c>
      <c r="N3683" s="25" t="str">
        <f>IF(IFERROR(MID($Q3683,10,7)+0,"")&lt;1130000,"",IFERROR(MID($Q3683,10,7)+0,""))</f>
        <v/>
      </c>
      <c r="O3683" s="25" t="str">
        <f>IF(IFERROR(MID($Q3683,19,7)+0,"")&lt;1130000,"",IFERROR(MID($Q3683,19,7)+0,""))</f>
        <v/>
      </c>
      <c r="P3683" s="25" t="str">
        <f>IF(M3683="","",IF(N3683="",M3683,M3683&amp;", "&amp;N3683))</f>
        <v/>
      </c>
      <c r="Q3683" s="25"/>
      <c r="R3683" s="25"/>
      <c r="S3683" s="35" t="s">
        <v>105</v>
      </c>
      <c r="T3683" s="25" t="s">
        <v>36</v>
      </c>
      <c r="U3683" s="185">
        <v>28584</v>
      </c>
      <c r="V3683" s="188">
        <v>28584</v>
      </c>
      <c r="W3683" s="189">
        <v>28584</v>
      </c>
      <c r="X3683" s="31">
        <v>28584</v>
      </c>
      <c r="Y3683" s="90">
        <f>IFERROR(ROUND(X3683/W3683-1,2),"")</f>
        <v>0</v>
      </c>
      <c r="Z3683" s="31">
        <f>IF(OR(S3683="VLD MLC components",S3683="VLD MLC pipes",S3683="VLD PEX components",S3683="VLD PEX pipes",S3683="VLD PHC components",S3683="VLD PHC pipes",S3683="Controls VLD"),"По запросу",X3683)</f>
        <v>28584</v>
      </c>
      <c r="AA3683" s="63">
        <f>ROUND(X3683/1.2,3)</f>
        <v>23820</v>
      </c>
      <c r="AB3683" s="23">
        <v>23820</v>
      </c>
      <c r="AC3683" s="190">
        <f>IFERROR(ROUND(AA3683/AB3683-1,2),"")</f>
        <v>0</v>
      </c>
      <c r="AD3683" s="25">
        <v>34.414999999999999</v>
      </c>
      <c r="AE3683" s="25">
        <v>1.4259999999999999</v>
      </c>
      <c r="AF3683" s="25">
        <v>0</v>
      </c>
      <c r="AG3683" s="25" t="s">
        <v>22</v>
      </c>
      <c r="AH3683" s="25">
        <v>0</v>
      </c>
      <c r="AI3683" s="25">
        <v>0</v>
      </c>
      <c r="AJ3683" s="25" t="s">
        <v>20</v>
      </c>
      <c r="AK3683" s="42" t="s">
        <v>19</v>
      </c>
      <c r="AL3683" s="25" t="s">
        <v>20</v>
      </c>
      <c r="AM3683" s="25">
        <v>1</v>
      </c>
      <c r="AN3683" s="25"/>
      <c r="AO3683" s="25"/>
      <c r="AP3683" s="25"/>
      <c r="AQ3683" s="25"/>
      <c r="AR3683" s="94"/>
      <c r="AS3683" s="157" t="s">
        <v>22</v>
      </c>
      <c r="AT3683" s="93">
        <v>42551</v>
      </c>
      <c r="AU3683" s="92" t="s">
        <v>22</v>
      </c>
      <c r="AV3683" s="91" t="s">
        <v>48</v>
      </c>
      <c r="AW3683" s="92" t="s">
        <v>48</v>
      </c>
      <c r="AX3683" s="92" t="s">
        <v>48</v>
      </c>
      <c r="AY3683" s="91" t="s">
        <v>152</v>
      </c>
      <c r="AZ3683" s="23"/>
      <c r="BA3683" s="25">
        <v>0</v>
      </c>
      <c r="BB3683" t="s">
        <v>48</v>
      </c>
      <c r="BC3683" t="e">
        <v>#N/A</v>
      </c>
      <c r="BD3683" t="e">
        <f>IF(Z3683=BC3683,"OK")</f>
        <v>#N/A</v>
      </c>
      <c r="BE3683">
        <v>34.414999999999999</v>
      </c>
      <c r="BF3683">
        <v>1.4259999999999999</v>
      </c>
      <c r="BG3683">
        <v>0</v>
      </c>
      <c r="BH3683">
        <v>0</v>
      </c>
      <c r="BI3683">
        <v>0</v>
      </c>
      <c r="BJ3683">
        <v>0</v>
      </c>
      <c r="BK3683">
        <v>0</v>
      </c>
      <c r="BN3683" s="183"/>
    </row>
    <row r="3684" spans="1:66" ht="25.5" x14ac:dyDescent="0.25">
      <c r="A3684" s="1"/>
      <c r="B3684" s="94">
        <v>3671</v>
      </c>
      <c r="C3684" s="43">
        <v>1054638</v>
      </c>
      <c r="D3684" s="25"/>
      <c r="E3684" s="27" t="s">
        <v>1820</v>
      </c>
      <c r="F3684" s="151" t="s">
        <v>21</v>
      </c>
      <c r="G3684" s="25"/>
      <c r="H3684" s="46" t="str">
        <f>IFERROR(IFERROR(IF(SEARCH("Usystems",$E3684)&gt;0,"Usystems"),IF(SEARCH("RIIFO",$E3684)&gt;0,"RIIFO","Uponor")),"Uponor")</f>
        <v>Uponor</v>
      </c>
      <c r="I3684" s="25" t="str">
        <f>IFERROR(MID($D3684,1,7)+0,"")</f>
        <v/>
      </c>
      <c r="J3684" s="25" t="str">
        <f>IFERROR(MID($D3684,10,7)+0,"")</f>
        <v/>
      </c>
      <c r="K3684" s="25" t="str">
        <f>IFERROR(MID($D3684,19,7)+0,"")</f>
        <v/>
      </c>
      <c r="L3684" s="25" t="str">
        <f>IFERROR(MID($D3684,28,7)+0,"")</f>
        <v/>
      </c>
      <c r="M3684" s="25" t="str">
        <f>IF(IFERROR(MID($Q3684,1,7)+0,"")&lt;1130000,IF(INDEX(C:C,MATCH(LEFT(Q3684,7)+0,I:I,0))&lt;1130000,"",INDEX(C:C,MATCH(LEFT(Q3684,7)+0,I:I,0))),IFERROR(MID($Q3684,1,7)+0,""))</f>
        <v/>
      </c>
      <c r="N3684" s="25" t="str">
        <f>IF(IFERROR(MID($Q3684,10,7)+0,"")&lt;1130000,"",IFERROR(MID($Q3684,10,7)+0,""))</f>
        <v/>
      </c>
      <c r="O3684" s="25" t="str">
        <f>IF(IFERROR(MID($Q3684,19,7)+0,"")&lt;1130000,"",IFERROR(MID($Q3684,19,7)+0,""))</f>
        <v/>
      </c>
      <c r="P3684" s="25" t="str">
        <f>IF(M3684="","",IF(N3684="",M3684,M3684&amp;", "&amp;N3684))</f>
        <v/>
      </c>
      <c r="Q3684" s="25"/>
      <c r="R3684" s="25"/>
      <c r="S3684" s="35" t="s">
        <v>105</v>
      </c>
      <c r="T3684" s="25" t="s">
        <v>36</v>
      </c>
      <c r="U3684" s="185">
        <v>40227</v>
      </c>
      <c r="V3684" s="188">
        <v>40227</v>
      </c>
      <c r="W3684" s="189">
        <v>40227</v>
      </c>
      <c r="X3684" s="31">
        <v>40227</v>
      </c>
      <c r="Y3684" s="90">
        <f>IFERROR(ROUND(X3684/W3684-1,2),"")</f>
        <v>0</v>
      </c>
      <c r="Z3684" s="31">
        <f>IF(OR(S3684="VLD MLC components",S3684="VLD MLC pipes",S3684="VLD PEX components",S3684="VLD PEX pipes",S3684="VLD PHC components",S3684="VLD PHC pipes",S3684="Controls VLD"),"По запросу",X3684)</f>
        <v>40227</v>
      </c>
      <c r="AA3684" s="63">
        <f>ROUND(X3684/1.2,3)</f>
        <v>33522.5</v>
      </c>
      <c r="AB3684" s="23">
        <v>33522.5</v>
      </c>
      <c r="AC3684" s="190">
        <f>IFERROR(ROUND(AA3684/AB3684-1,2),"")</f>
        <v>0</v>
      </c>
      <c r="AD3684" s="25">
        <v>35.44</v>
      </c>
      <c r="AE3684" s="25">
        <v>1.3133300000000001</v>
      </c>
      <c r="AF3684" s="25">
        <v>0</v>
      </c>
      <c r="AG3684" s="25" t="s">
        <v>22</v>
      </c>
      <c r="AH3684" s="25">
        <v>0</v>
      </c>
      <c r="AI3684" s="25">
        <v>0</v>
      </c>
      <c r="AJ3684" s="25" t="s">
        <v>20</v>
      </c>
      <c r="AK3684" s="42" t="s">
        <v>19</v>
      </c>
      <c r="AL3684" s="25" t="s">
        <v>20</v>
      </c>
      <c r="AM3684" s="25">
        <v>1</v>
      </c>
      <c r="AN3684" s="25"/>
      <c r="AO3684" s="25"/>
      <c r="AP3684" s="25"/>
      <c r="AQ3684" s="25"/>
      <c r="AR3684" s="94"/>
      <c r="AS3684" s="157" t="s">
        <v>22</v>
      </c>
      <c r="AT3684" s="93">
        <v>42551</v>
      </c>
      <c r="AU3684" s="92" t="s">
        <v>22</v>
      </c>
      <c r="AV3684" s="91" t="s">
        <v>48</v>
      </c>
      <c r="AW3684" s="92" t="s">
        <v>48</v>
      </c>
      <c r="AX3684" s="92" t="s">
        <v>48</v>
      </c>
      <c r="AY3684" s="91" t="s">
        <v>152</v>
      </c>
      <c r="AZ3684" s="23"/>
      <c r="BA3684" s="25">
        <v>0</v>
      </c>
      <c r="BB3684" t="s">
        <v>48</v>
      </c>
      <c r="BC3684" t="e">
        <v>#N/A</v>
      </c>
      <c r="BD3684" t="e">
        <f>IF(Z3684=BC3684,"OK")</f>
        <v>#N/A</v>
      </c>
      <c r="BE3684">
        <v>35.44</v>
      </c>
      <c r="BF3684">
        <v>1.3133300000000001</v>
      </c>
      <c r="BG3684">
        <v>0</v>
      </c>
      <c r="BH3684">
        <v>0</v>
      </c>
      <c r="BI3684">
        <v>0</v>
      </c>
      <c r="BJ3684">
        <v>0</v>
      </c>
      <c r="BK3684">
        <v>0</v>
      </c>
      <c r="BN3684" s="183"/>
    </row>
    <row r="3685" spans="1:66" ht="25.5" x14ac:dyDescent="0.25">
      <c r="A3685" s="1"/>
      <c r="B3685" s="94">
        <v>3672</v>
      </c>
      <c r="C3685" s="43">
        <v>1054641</v>
      </c>
      <c r="D3685" s="25"/>
      <c r="E3685" s="27" t="s">
        <v>1819</v>
      </c>
      <c r="F3685" s="151" t="s">
        <v>21</v>
      </c>
      <c r="G3685" s="25"/>
      <c r="H3685" s="46" t="str">
        <f>IFERROR(IFERROR(IF(SEARCH("Usystems",$E3685)&gt;0,"Usystems"),IF(SEARCH("RIIFO",$E3685)&gt;0,"RIIFO","Uponor")),"Uponor")</f>
        <v>Uponor</v>
      </c>
      <c r="I3685" s="25" t="str">
        <f>IFERROR(MID($D3685,1,7)+0,"")</f>
        <v/>
      </c>
      <c r="J3685" s="25" t="str">
        <f>IFERROR(MID($D3685,10,7)+0,"")</f>
        <v/>
      </c>
      <c r="K3685" s="25" t="str">
        <f>IFERROR(MID($D3685,19,7)+0,"")</f>
        <v/>
      </c>
      <c r="L3685" s="25" t="str">
        <f>IFERROR(MID($D3685,28,7)+0,"")</f>
        <v/>
      </c>
      <c r="M3685" s="25" t="str">
        <f>IF(IFERROR(MID($Q3685,1,7)+0,"")&lt;1130000,IF(INDEX(C:C,MATCH(LEFT(Q3685,7)+0,I:I,0))&lt;1130000,"",INDEX(C:C,MATCH(LEFT(Q3685,7)+0,I:I,0))),IFERROR(MID($Q3685,1,7)+0,""))</f>
        <v/>
      </c>
      <c r="N3685" s="25" t="str">
        <f>IF(IFERROR(MID($Q3685,10,7)+0,"")&lt;1130000,"",IFERROR(MID($Q3685,10,7)+0,""))</f>
        <v/>
      </c>
      <c r="O3685" s="25" t="str">
        <f>IF(IFERROR(MID($Q3685,19,7)+0,"")&lt;1130000,"",IFERROR(MID($Q3685,19,7)+0,""))</f>
        <v/>
      </c>
      <c r="P3685" s="25" t="str">
        <f>IF(M3685="","",IF(N3685="",M3685,M3685&amp;", "&amp;N3685))</f>
        <v/>
      </c>
      <c r="Q3685" s="25"/>
      <c r="R3685" s="25"/>
      <c r="S3685" s="35" t="s">
        <v>105</v>
      </c>
      <c r="T3685" s="25" t="s">
        <v>36</v>
      </c>
      <c r="U3685" s="185">
        <v>72401</v>
      </c>
      <c r="V3685" s="188">
        <v>72401</v>
      </c>
      <c r="W3685" s="189">
        <v>72401</v>
      </c>
      <c r="X3685" s="31">
        <v>72401</v>
      </c>
      <c r="Y3685" s="90">
        <f>IFERROR(ROUND(X3685/W3685-1,2),"")</f>
        <v>0</v>
      </c>
      <c r="Z3685" s="31">
        <f>IF(OR(S3685="VLD MLC components",S3685="VLD MLC pipes",S3685="VLD PEX components",S3685="VLD PEX pipes",S3685="VLD PHC components",S3685="VLD PHC pipes",S3685="Controls VLD"),"По запросу",X3685)</f>
        <v>72401</v>
      </c>
      <c r="AA3685" s="63">
        <f>ROUND(X3685/1.2,3)</f>
        <v>60334.167000000001</v>
      </c>
      <c r="AB3685" s="23">
        <v>60334.167000000001</v>
      </c>
      <c r="AC3685" s="190">
        <f>IFERROR(ROUND(AA3685/AB3685-1,2),"")</f>
        <v>0</v>
      </c>
      <c r="AD3685" s="25">
        <v>64.58</v>
      </c>
      <c r="AE3685" s="25">
        <v>2.92</v>
      </c>
      <c r="AF3685" s="25">
        <v>0</v>
      </c>
      <c r="AG3685" s="25" t="s">
        <v>22</v>
      </c>
      <c r="AH3685" s="25">
        <v>0</v>
      </c>
      <c r="AI3685" s="25">
        <v>0</v>
      </c>
      <c r="AJ3685" s="25" t="s">
        <v>20</v>
      </c>
      <c r="AK3685" s="42" t="s">
        <v>19</v>
      </c>
      <c r="AL3685" s="25" t="s">
        <v>20</v>
      </c>
      <c r="AM3685" s="25">
        <v>1</v>
      </c>
      <c r="AN3685" s="25"/>
      <c r="AO3685" s="25"/>
      <c r="AP3685" s="25"/>
      <c r="AQ3685" s="25"/>
      <c r="AR3685" s="94"/>
      <c r="AS3685" s="157" t="s">
        <v>22</v>
      </c>
      <c r="AT3685" s="93">
        <v>42551</v>
      </c>
      <c r="AU3685" s="92" t="s">
        <v>22</v>
      </c>
      <c r="AV3685" s="91" t="s">
        <v>48</v>
      </c>
      <c r="AW3685" s="92" t="s">
        <v>48</v>
      </c>
      <c r="AX3685" s="92" t="s">
        <v>48</v>
      </c>
      <c r="AY3685" s="91" t="s">
        <v>152</v>
      </c>
      <c r="AZ3685" s="23"/>
      <c r="BA3685" s="25">
        <v>0</v>
      </c>
      <c r="BB3685" t="s">
        <v>48</v>
      </c>
      <c r="BC3685" t="e">
        <v>#N/A</v>
      </c>
      <c r="BD3685" t="e">
        <f>IF(Z3685=BC3685,"OK")</f>
        <v>#N/A</v>
      </c>
      <c r="BE3685">
        <v>64.58</v>
      </c>
      <c r="BF3685">
        <v>2.92</v>
      </c>
      <c r="BG3685">
        <v>0</v>
      </c>
      <c r="BH3685">
        <v>0</v>
      </c>
      <c r="BI3685">
        <v>0</v>
      </c>
      <c r="BJ3685">
        <v>0</v>
      </c>
      <c r="BK3685">
        <v>0</v>
      </c>
      <c r="BN3685" s="183"/>
    </row>
    <row r="3686" spans="1:66" ht="25.5" x14ac:dyDescent="0.25">
      <c r="A3686" s="1"/>
      <c r="B3686" s="94">
        <v>3673</v>
      </c>
      <c r="C3686" s="43">
        <v>1050857</v>
      </c>
      <c r="D3686" s="25"/>
      <c r="E3686" s="27" t="s">
        <v>1818</v>
      </c>
      <c r="F3686" s="151" t="s">
        <v>21</v>
      </c>
      <c r="G3686" s="25"/>
      <c r="H3686" s="46" t="str">
        <f>IFERROR(IFERROR(IF(SEARCH("Usystems",$E3686)&gt;0,"Usystems"),IF(SEARCH("RIIFO",$E3686)&gt;0,"RIIFO","Uponor")),"Uponor")</f>
        <v>Uponor</v>
      </c>
      <c r="I3686" s="25" t="str">
        <f>IFERROR(MID($D3686,1,7)+0,"")</f>
        <v/>
      </c>
      <c r="J3686" s="25" t="str">
        <f>IFERROR(MID($D3686,10,7)+0,"")</f>
        <v/>
      </c>
      <c r="K3686" s="25" t="str">
        <f>IFERROR(MID($D3686,19,7)+0,"")</f>
        <v/>
      </c>
      <c r="L3686" s="25" t="str">
        <f>IFERROR(MID($D3686,28,7)+0,"")</f>
        <v/>
      </c>
      <c r="M3686" s="25" t="str">
        <f>IF(IFERROR(MID($Q3686,1,7)+0,"")&lt;1130000,IF(INDEX(C:C,MATCH(LEFT(Q3686,7)+0,I:I,0))&lt;1130000,"",INDEX(C:C,MATCH(LEFT(Q3686,7)+0,I:I,0))),IFERROR(MID($Q3686,1,7)+0,""))</f>
        <v/>
      </c>
      <c r="N3686" s="25" t="str">
        <f>IF(IFERROR(MID($Q3686,10,7)+0,"")&lt;1130000,"",IFERROR(MID($Q3686,10,7)+0,""))</f>
        <v/>
      </c>
      <c r="O3686" s="25" t="str">
        <f>IF(IFERROR(MID($Q3686,19,7)+0,"")&lt;1130000,"",IFERROR(MID($Q3686,19,7)+0,""))</f>
        <v/>
      </c>
      <c r="P3686" s="25" t="str">
        <f>IF(M3686="","",IF(N3686="",M3686,M3686&amp;", "&amp;N3686))</f>
        <v/>
      </c>
      <c r="Q3686" s="25"/>
      <c r="R3686" s="25"/>
      <c r="S3686" s="35" t="s">
        <v>105</v>
      </c>
      <c r="T3686" s="25" t="s">
        <v>36</v>
      </c>
      <c r="U3686" s="185">
        <v>49935</v>
      </c>
      <c r="V3686" s="188">
        <v>49935</v>
      </c>
      <c r="W3686" s="189">
        <v>49935</v>
      </c>
      <c r="X3686" s="31">
        <v>49935</v>
      </c>
      <c r="Y3686" s="90">
        <f>IFERROR(ROUND(X3686/W3686-1,2),"")</f>
        <v>0</v>
      </c>
      <c r="Z3686" s="31">
        <f>IF(OR(S3686="VLD MLC components",S3686="VLD MLC pipes",S3686="VLD PEX components",S3686="VLD PEX pipes",S3686="VLD PHC components",S3686="VLD PHC pipes",S3686="Controls VLD"),"По запросу",X3686)</f>
        <v>49935</v>
      </c>
      <c r="AA3686" s="63">
        <f>ROUND(X3686/1.2,3)</f>
        <v>41612.5</v>
      </c>
      <c r="AB3686" s="23">
        <v>41612.5</v>
      </c>
      <c r="AC3686" s="190">
        <f>IFERROR(ROUND(AA3686/AB3686-1,2),"")</f>
        <v>0</v>
      </c>
      <c r="AD3686" s="25">
        <v>38.33</v>
      </c>
      <c r="AE3686" s="25">
        <v>2.2000000000000002</v>
      </c>
      <c r="AF3686" s="25">
        <v>0</v>
      </c>
      <c r="AG3686" s="25" t="s">
        <v>22</v>
      </c>
      <c r="AH3686" s="25">
        <v>0</v>
      </c>
      <c r="AI3686" s="25">
        <v>0</v>
      </c>
      <c r="AJ3686" s="25" t="s">
        <v>20</v>
      </c>
      <c r="AK3686" s="42" t="s">
        <v>19</v>
      </c>
      <c r="AL3686" s="25" t="s">
        <v>20</v>
      </c>
      <c r="AM3686" s="25">
        <v>1</v>
      </c>
      <c r="AN3686" s="25"/>
      <c r="AO3686" s="25"/>
      <c r="AP3686" s="25"/>
      <c r="AQ3686" s="25"/>
      <c r="AR3686" s="94"/>
      <c r="AS3686" s="157" t="s">
        <v>22</v>
      </c>
      <c r="AT3686" s="93">
        <v>42551</v>
      </c>
      <c r="AU3686" s="92" t="s">
        <v>22</v>
      </c>
      <c r="AV3686" s="91" t="s">
        <v>48</v>
      </c>
      <c r="AW3686" s="92" t="s">
        <v>48</v>
      </c>
      <c r="AX3686" s="92" t="s">
        <v>48</v>
      </c>
      <c r="AY3686" s="91" t="s">
        <v>152</v>
      </c>
      <c r="AZ3686" s="23"/>
      <c r="BA3686" s="25">
        <v>0</v>
      </c>
      <c r="BB3686" t="s">
        <v>48</v>
      </c>
      <c r="BC3686" t="e">
        <v>#N/A</v>
      </c>
      <c r="BD3686" t="e">
        <f>IF(Z3686=BC3686,"OK")</f>
        <v>#N/A</v>
      </c>
      <c r="BE3686">
        <v>38.33</v>
      </c>
      <c r="BF3686">
        <v>2.2000000000000002</v>
      </c>
      <c r="BG3686">
        <v>0</v>
      </c>
      <c r="BH3686">
        <v>0</v>
      </c>
      <c r="BI3686">
        <v>0</v>
      </c>
      <c r="BJ3686">
        <v>0</v>
      </c>
      <c r="BK3686">
        <v>0</v>
      </c>
      <c r="BN3686" s="183"/>
    </row>
    <row r="3687" spans="1:66" ht="25.5" x14ac:dyDescent="0.25">
      <c r="A3687" s="1"/>
      <c r="B3687" s="94">
        <v>3674</v>
      </c>
      <c r="C3687" s="43">
        <v>1054609</v>
      </c>
      <c r="D3687" s="25"/>
      <c r="E3687" s="27" t="s">
        <v>1817</v>
      </c>
      <c r="F3687" s="151" t="s">
        <v>21</v>
      </c>
      <c r="G3687" s="25"/>
      <c r="H3687" s="46" t="str">
        <f>IFERROR(IFERROR(IF(SEARCH("Usystems",$E3687)&gt;0,"Usystems"),IF(SEARCH("RIIFO",$E3687)&gt;0,"RIIFO","Uponor")),"Uponor")</f>
        <v>Uponor</v>
      </c>
      <c r="I3687" s="25" t="str">
        <f>IFERROR(MID($D3687,1,7)+0,"")</f>
        <v/>
      </c>
      <c r="J3687" s="25" t="str">
        <f>IFERROR(MID($D3687,10,7)+0,"")</f>
        <v/>
      </c>
      <c r="K3687" s="25" t="str">
        <f>IFERROR(MID($D3687,19,7)+0,"")</f>
        <v/>
      </c>
      <c r="L3687" s="25" t="str">
        <f>IFERROR(MID($D3687,28,7)+0,"")</f>
        <v/>
      </c>
      <c r="M3687" s="25" t="str">
        <f>IF(IFERROR(MID($Q3687,1,7)+0,"")&lt;1130000,IF(INDEX(C:C,MATCH(LEFT(Q3687,7)+0,I:I,0))&lt;1130000,"",INDEX(C:C,MATCH(LEFT(Q3687,7)+0,I:I,0))),IFERROR(MID($Q3687,1,7)+0,""))</f>
        <v/>
      </c>
      <c r="N3687" s="25" t="str">
        <f>IF(IFERROR(MID($Q3687,10,7)+0,"")&lt;1130000,"",IFERROR(MID($Q3687,10,7)+0,""))</f>
        <v/>
      </c>
      <c r="O3687" s="25" t="str">
        <f>IF(IFERROR(MID($Q3687,19,7)+0,"")&lt;1130000,"",IFERROR(MID($Q3687,19,7)+0,""))</f>
        <v/>
      </c>
      <c r="P3687" s="25" t="str">
        <f>IF(M3687="","",IF(N3687="",M3687,M3687&amp;", "&amp;N3687))</f>
        <v/>
      </c>
      <c r="Q3687" s="25"/>
      <c r="R3687" s="25"/>
      <c r="S3687" s="35" t="s">
        <v>105</v>
      </c>
      <c r="T3687" s="25" t="s">
        <v>36</v>
      </c>
      <c r="U3687" s="185">
        <v>19813</v>
      </c>
      <c r="V3687" s="188">
        <v>19813</v>
      </c>
      <c r="W3687" s="189">
        <v>19813</v>
      </c>
      <c r="X3687" s="31">
        <v>19813</v>
      </c>
      <c r="Y3687" s="90">
        <f>IFERROR(ROUND(X3687/W3687-1,2),"")</f>
        <v>0</v>
      </c>
      <c r="Z3687" s="31">
        <f>IF(OR(S3687="VLD MLC components",S3687="VLD MLC pipes",S3687="VLD PEX components",S3687="VLD PEX pipes",S3687="VLD PHC components",S3687="VLD PHC pipes",S3687="Controls VLD"),"По запросу",X3687)</f>
        <v>19813</v>
      </c>
      <c r="AA3687" s="63">
        <f>ROUND(X3687/1.2,3)</f>
        <v>16510.832999999999</v>
      </c>
      <c r="AB3687" s="23">
        <v>16510.832999999999</v>
      </c>
      <c r="AC3687" s="190">
        <f>IFERROR(ROUND(AA3687/AB3687-1,2),"")</f>
        <v>0</v>
      </c>
      <c r="AD3687" s="25">
        <v>9.5</v>
      </c>
      <c r="AE3687" s="25">
        <v>0.36</v>
      </c>
      <c r="AF3687" s="25">
        <v>0</v>
      </c>
      <c r="AG3687" s="25" t="s">
        <v>22</v>
      </c>
      <c r="AH3687" s="25">
        <v>0</v>
      </c>
      <c r="AI3687" s="25">
        <v>0</v>
      </c>
      <c r="AJ3687" s="25" t="s">
        <v>20</v>
      </c>
      <c r="AK3687" s="42" t="s">
        <v>19</v>
      </c>
      <c r="AL3687" s="25" t="s">
        <v>20</v>
      </c>
      <c r="AM3687" s="25">
        <v>1</v>
      </c>
      <c r="AN3687" s="25"/>
      <c r="AO3687" s="25"/>
      <c r="AP3687" s="25"/>
      <c r="AQ3687" s="25"/>
      <c r="AR3687" s="94"/>
      <c r="AS3687" s="157" t="s">
        <v>22</v>
      </c>
      <c r="AT3687" s="93">
        <v>42551</v>
      </c>
      <c r="AU3687" s="92" t="s">
        <v>22</v>
      </c>
      <c r="AV3687" s="91" t="s">
        <v>48</v>
      </c>
      <c r="AW3687" s="92" t="s">
        <v>48</v>
      </c>
      <c r="AX3687" s="92" t="s">
        <v>48</v>
      </c>
      <c r="AY3687" s="91" t="s">
        <v>152</v>
      </c>
      <c r="AZ3687" s="23"/>
      <c r="BA3687" s="25">
        <v>0</v>
      </c>
      <c r="BB3687" t="s">
        <v>48</v>
      </c>
      <c r="BC3687" t="e">
        <v>#N/A</v>
      </c>
      <c r="BD3687" t="e">
        <f>IF(Z3687=BC3687,"OK")</f>
        <v>#N/A</v>
      </c>
      <c r="BE3687">
        <v>9.5</v>
      </c>
      <c r="BF3687">
        <v>0.36</v>
      </c>
      <c r="BG3687">
        <v>0</v>
      </c>
      <c r="BH3687">
        <v>0</v>
      </c>
      <c r="BI3687">
        <v>0</v>
      </c>
      <c r="BJ3687">
        <v>0</v>
      </c>
      <c r="BK3687">
        <v>0</v>
      </c>
      <c r="BN3687" s="183"/>
    </row>
    <row r="3688" spans="1:66" ht="25.5" x14ac:dyDescent="0.25">
      <c r="A3688" s="1"/>
      <c r="B3688" s="94">
        <v>3675</v>
      </c>
      <c r="C3688" s="43">
        <v>1054618</v>
      </c>
      <c r="D3688" s="25"/>
      <c r="E3688" s="27" t="s">
        <v>1816</v>
      </c>
      <c r="F3688" s="151" t="s">
        <v>21</v>
      </c>
      <c r="G3688" s="25"/>
      <c r="H3688" s="46" t="str">
        <f>IFERROR(IFERROR(IF(SEARCH("Usystems",$E3688)&gt;0,"Usystems"),IF(SEARCH("RIIFO",$E3688)&gt;0,"RIIFO","Uponor")),"Uponor")</f>
        <v>Uponor</v>
      </c>
      <c r="I3688" s="25" t="str">
        <f>IFERROR(MID($D3688,1,7)+0,"")</f>
        <v/>
      </c>
      <c r="J3688" s="25" t="str">
        <f>IFERROR(MID($D3688,10,7)+0,"")</f>
        <v/>
      </c>
      <c r="K3688" s="25" t="str">
        <f>IFERROR(MID($D3688,19,7)+0,"")</f>
        <v/>
      </c>
      <c r="L3688" s="25" t="str">
        <f>IFERROR(MID($D3688,28,7)+0,"")</f>
        <v/>
      </c>
      <c r="M3688" s="25" t="str">
        <f>IF(IFERROR(MID($Q3688,1,7)+0,"")&lt;1130000,IF(INDEX(C:C,MATCH(LEFT(Q3688,7)+0,I:I,0))&lt;1130000,"",INDEX(C:C,MATCH(LEFT(Q3688,7)+0,I:I,0))),IFERROR(MID($Q3688,1,7)+0,""))</f>
        <v/>
      </c>
      <c r="N3688" s="25" t="str">
        <f>IF(IFERROR(MID($Q3688,10,7)+0,"")&lt;1130000,"",IFERROR(MID($Q3688,10,7)+0,""))</f>
        <v/>
      </c>
      <c r="O3688" s="25" t="str">
        <f>IF(IFERROR(MID($Q3688,19,7)+0,"")&lt;1130000,"",IFERROR(MID($Q3688,19,7)+0,""))</f>
        <v/>
      </c>
      <c r="P3688" s="25" t="str">
        <f>IF(M3688="","",IF(N3688="",M3688,M3688&amp;", "&amp;N3688))</f>
        <v/>
      </c>
      <c r="Q3688" s="25"/>
      <c r="R3688" s="25"/>
      <c r="S3688" s="35" t="s">
        <v>105</v>
      </c>
      <c r="T3688" s="25" t="s">
        <v>36</v>
      </c>
      <c r="U3688" s="185">
        <v>7616</v>
      </c>
      <c r="V3688" s="188">
        <v>7616</v>
      </c>
      <c r="W3688" s="189">
        <v>7616</v>
      </c>
      <c r="X3688" s="31">
        <v>7616</v>
      </c>
      <c r="Y3688" s="90">
        <f>IFERROR(ROUND(X3688/W3688-1,2),"")</f>
        <v>0</v>
      </c>
      <c r="Z3688" s="31">
        <f>IF(OR(S3688="VLD MLC components",S3688="VLD MLC pipes",S3688="VLD PEX components",S3688="VLD PEX pipes",S3688="VLD PHC components",S3688="VLD PHC pipes",S3688="Controls VLD"),"По запросу",X3688)</f>
        <v>7616</v>
      </c>
      <c r="AA3688" s="63">
        <f>ROUND(X3688/1.2,3)</f>
        <v>6346.6670000000004</v>
      </c>
      <c r="AB3688" s="23">
        <v>6346.6670000000004</v>
      </c>
      <c r="AC3688" s="190">
        <f>IFERROR(ROUND(AA3688/AB3688-1,2),"")</f>
        <v>0</v>
      </c>
      <c r="AD3688" s="25">
        <v>3.8</v>
      </c>
      <c r="AE3688" s="25">
        <v>0.17169999999999999</v>
      </c>
      <c r="AF3688" s="25">
        <v>0</v>
      </c>
      <c r="AG3688" s="25" t="s">
        <v>22</v>
      </c>
      <c r="AH3688" s="25">
        <v>0</v>
      </c>
      <c r="AI3688" s="25">
        <v>0</v>
      </c>
      <c r="AJ3688" s="25" t="s">
        <v>20</v>
      </c>
      <c r="AK3688" s="42" t="s">
        <v>19</v>
      </c>
      <c r="AL3688" s="25" t="s">
        <v>20</v>
      </c>
      <c r="AM3688" s="25">
        <v>1</v>
      </c>
      <c r="AN3688" s="25"/>
      <c r="AO3688" s="25"/>
      <c r="AP3688" s="25"/>
      <c r="AQ3688" s="25"/>
      <c r="AR3688" s="94"/>
      <c r="AS3688" s="157" t="s">
        <v>22</v>
      </c>
      <c r="AT3688" s="93">
        <v>42551</v>
      </c>
      <c r="AU3688" s="92" t="s">
        <v>22</v>
      </c>
      <c r="AV3688" s="91" t="s">
        <v>48</v>
      </c>
      <c r="AW3688" s="92" t="s">
        <v>48</v>
      </c>
      <c r="AX3688" s="92" t="s">
        <v>48</v>
      </c>
      <c r="AY3688" s="91" t="s">
        <v>152</v>
      </c>
      <c r="AZ3688" s="23"/>
      <c r="BA3688" s="25">
        <v>0</v>
      </c>
      <c r="BB3688" t="s">
        <v>48</v>
      </c>
      <c r="BC3688" t="e">
        <v>#N/A</v>
      </c>
      <c r="BD3688" t="e">
        <f>IF(Z3688=BC3688,"OK")</f>
        <v>#N/A</v>
      </c>
      <c r="BE3688">
        <v>3.8</v>
      </c>
      <c r="BF3688">
        <v>0.17169999999999999</v>
      </c>
      <c r="BG3688">
        <v>0</v>
      </c>
      <c r="BH3688">
        <v>0</v>
      </c>
      <c r="BI3688">
        <v>0</v>
      </c>
      <c r="BJ3688">
        <v>0</v>
      </c>
      <c r="BK3688">
        <v>0</v>
      </c>
      <c r="BN3688" s="183"/>
    </row>
    <row r="3689" spans="1:66" ht="25.5" x14ac:dyDescent="0.25">
      <c r="A3689" s="1"/>
      <c r="B3689" s="94">
        <v>3676</v>
      </c>
      <c r="C3689" s="43">
        <v>1054617</v>
      </c>
      <c r="D3689" s="25"/>
      <c r="E3689" s="27" t="s">
        <v>1815</v>
      </c>
      <c r="F3689" s="151" t="s">
        <v>21</v>
      </c>
      <c r="G3689" s="25"/>
      <c r="H3689" s="46" t="str">
        <f>IFERROR(IFERROR(IF(SEARCH("Usystems",$E3689)&gt;0,"Usystems"),IF(SEARCH("RIIFO",$E3689)&gt;0,"RIIFO","Uponor")),"Uponor")</f>
        <v>Uponor</v>
      </c>
      <c r="I3689" s="25" t="str">
        <f>IFERROR(MID($D3689,1,7)+0,"")</f>
        <v/>
      </c>
      <c r="J3689" s="25" t="str">
        <f>IFERROR(MID($D3689,10,7)+0,"")</f>
        <v/>
      </c>
      <c r="K3689" s="25" t="str">
        <f>IFERROR(MID($D3689,19,7)+0,"")</f>
        <v/>
      </c>
      <c r="L3689" s="25" t="str">
        <f>IFERROR(MID($D3689,28,7)+0,"")</f>
        <v/>
      </c>
      <c r="M3689" s="25" t="str">
        <f>IF(IFERROR(MID($Q3689,1,7)+0,"")&lt;1130000,IF(INDEX(C:C,MATCH(LEFT(Q3689,7)+0,I:I,0))&lt;1130000,"",INDEX(C:C,MATCH(LEFT(Q3689,7)+0,I:I,0))),IFERROR(MID($Q3689,1,7)+0,""))</f>
        <v/>
      </c>
      <c r="N3689" s="25" t="str">
        <f>IF(IFERROR(MID($Q3689,10,7)+0,"")&lt;1130000,"",IFERROR(MID($Q3689,10,7)+0,""))</f>
        <v/>
      </c>
      <c r="O3689" s="25" t="str">
        <f>IF(IFERROR(MID($Q3689,19,7)+0,"")&lt;1130000,"",IFERROR(MID($Q3689,19,7)+0,""))</f>
        <v/>
      </c>
      <c r="P3689" s="25" t="str">
        <f>IF(M3689="","",IF(N3689="",M3689,M3689&amp;", "&amp;N3689))</f>
        <v/>
      </c>
      <c r="Q3689" s="25"/>
      <c r="R3689" s="25"/>
      <c r="S3689" s="35" t="s">
        <v>105</v>
      </c>
      <c r="T3689" s="25" t="s">
        <v>36</v>
      </c>
      <c r="U3689" s="185">
        <v>21193</v>
      </c>
      <c r="V3689" s="188">
        <v>21193</v>
      </c>
      <c r="W3689" s="189">
        <v>21193</v>
      </c>
      <c r="X3689" s="31">
        <v>21193</v>
      </c>
      <c r="Y3689" s="90">
        <f>IFERROR(ROUND(X3689/W3689-1,2),"")</f>
        <v>0</v>
      </c>
      <c r="Z3689" s="31">
        <f>IF(OR(S3689="VLD MLC components",S3689="VLD MLC pipes",S3689="VLD PEX components",S3689="VLD PEX pipes",S3689="VLD PHC components",S3689="VLD PHC pipes",S3689="Controls VLD"),"По запросу",X3689)</f>
        <v>21193</v>
      </c>
      <c r="AA3689" s="63">
        <f>ROUND(X3689/1.2,3)</f>
        <v>17660.832999999999</v>
      </c>
      <c r="AB3689" s="23">
        <v>17660.832999999999</v>
      </c>
      <c r="AC3689" s="190">
        <f>IFERROR(ROUND(AA3689/AB3689-1,2),"")</f>
        <v>0</v>
      </c>
      <c r="AD3689" s="25">
        <v>11.4</v>
      </c>
      <c r="AE3689" s="25">
        <v>0.51500000000000001</v>
      </c>
      <c r="AF3689" s="25">
        <v>0</v>
      </c>
      <c r="AG3689" s="25" t="s">
        <v>22</v>
      </c>
      <c r="AH3689" s="25">
        <v>0</v>
      </c>
      <c r="AI3689" s="25">
        <v>0</v>
      </c>
      <c r="AJ3689" s="25" t="s">
        <v>20</v>
      </c>
      <c r="AK3689" s="42" t="s">
        <v>19</v>
      </c>
      <c r="AL3689" s="25" t="s">
        <v>20</v>
      </c>
      <c r="AM3689" s="25">
        <v>1</v>
      </c>
      <c r="AN3689" s="25"/>
      <c r="AO3689" s="25"/>
      <c r="AP3689" s="25"/>
      <c r="AQ3689" s="25"/>
      <c r="AR3689" s="94"/>
      <c r="AS3689" s="157" t="s">
        <v>22</v>
      </c>
      <c r="AT3689" s="93">
        <v>42551</v>
      </c>
      <c r="AU3689" s="92" t="s">
        <v>22</v>
      </c>
      <c r="AV3689" s="91" t="s">
        <v>48</v>
      </c>
      <c r="AW3689" s="92" t="s">
        <v>48</v>
      </c>
      <c r="AX3689" s="92" t="s">
        <v>48</v>
      </c>
      <c r="AY3689" s="91" t="s">
        <v>152</v>
      </c>
      <c r="AZ3689" s="23"/>
      <c r="BA3689" s="25">
        <v>0</v>
      </c>
      <c r="BB3689" t="s">
        <v>48</v>
      </c>
      <c r="BC3689" t="e">
        <v>#N/A</v>
      </c>
      <c r="BD3689" t="e">
        <f>IF(Z3689=BC3689,"OK")</f>
        <v>#N/A</v>
      </c>
      <c r="BE3689">
        <v>11.4</v>
      </c>
      <c r="BF3689">
        <v>0.51500000000000001</v>
      </c>
      <c r="BG3689">
        <v>0</v>
      </c>
      <c r="BH3689">
        <v>0</v>
      </c>
      <c r="BI3689">
        <v>0</v>
      </c>
      <c r="BJ3689">
        <v>0</v>
      </c>
      <c r="BK3689">
        <v>0</v>
      </c>
      <c r="BN3689" s="183"/>
    </row>
    <row r="3690" spans="1:66" ht="25.5" x14ac:dyDescent="0.25">
      <c r="A3690" s="1"/>
      <c r="B3690" s="94">
        <v>3677</v>
      </c>
      <c r="C3690" s="43">
        <v>1054610</v>
      </c>
      <c r="D3690" s="25"/>
      <c r="E3690" s="27" t="s">
        <v>1814</v>
      </c>
      <c r="F3690" s="151" t="s">
        <v>21</v>
      </c>
      <c r="G3690" s="25"/>
      <c r="H3690" s="46" t="str">
        <f>IFERROR(IFERROR(IF(SEARCH("Usystems",$E3690)&gt;0,"Usystems"),IF(SEARCH("RIIFO",$E3690)&gt;0,"RIIFO","Uponor")),"Uponor")</f>
        <v>Uponor</v>
      </c>
      <c r="I3690" s="25" t="str">
        <f>IFERROR(MID($D3690,1,7)+0,"")</f>
        <v/>
      </c>
      <c r="J3690" s="25" t="str">
        <f>IFERROR(MID($D3690,10,7)+0,"")</f>
        <v/>
      </c>
      <c r="K3690" s="25" t="str">
        <f>IFERROR(MID($D3690,19,7)+0,"")</f>
        <v/>
      </c>
      <c r="L3690" s="25" t="str">
        <f>IFERROR(MID($D3690,28,7)+0,"")</f>
        <v/>
      </c>
      <c r="M3690" s="25" t="str">
        <f>IF(IFERROR(MID($Q3690,1,7)+0,"")&lt;1130000,IF(INDEX(C:C,MATCH(LEFT(Q3690,7)+0,I:I,0))&lt;1130000,"",INDEX(C:C,MATCH(LEFT(Q3690,7)+0,I:I,0))),IFERROR(MID($Q3690,1,7)+0,""))</f>
        <v/>
      </c>
      <c r="N3690" s="25" t="str">
        <f>IF(IFERROR(MID($Q3690,10,7)+0,"")&lt;1130000,"",IFERROR(MID($Q3690,10,7)+0,""))</f>
        <v/>
      </c>
      <c r="O3690" s="25" t="str">
        <f>IF(IFERROR(MID($Q3690,19,7)+0,"")&lt;1130000,"",IFERROR(MID($Q3690,19,7)+0,""))</f>
        <v/>
      </c>
      <c r="P3690" s="25" t="str">
        <f>IF(M3690="","",IF(N3690="",M3690,M3690&amp;", "&amp;N3690))</f>
        <v/>
      </c>
      <c r="Q3690" s="25"/>
      <c r="R3690" s="25"/>
      <c r="S3690" s="35" t="s">
        <v>105</v>
      </c>
      <c r="T3690" s="25" t="s">
        <v>36</v>
      </c>
      <c r="U3690" s="185">
        <v>33857</v>
      </c>
      <c r="V3690" s="188">
        <v>33857</v>
      </c>
      <c r="W3690" s="189">
        <v>33857</v>
      </c>
      <c r="X3690" s="31">
        <v>33857</v>
      </c>
      <c r="Y3690" s="90">
        <f>IFERROR(ROUND(X3690/W3690-1,2),"")</f>
        <v>0</v>
      </c>
      <c r="Z3690" s="31">
        <f>IF(OR(S3690="VLD MLC components",S3690="VLD MLC pipes",S3690="VLD PEX components",S3690="VLD PEX pipes",S3690="VLD PHC components",S3690="VLD PHC pipes",S3690="Controls VLD"),"По запросу",X3690)</f>
        <v>33857</v>
      </c>
      <c r="AA3690" s="63">
        <f>ROUND(X3690/1.2,3)</f>
        <v>28214.167000000001</v>
      </c>
      <c r="AB3690" s="23">
        <v>28214.167000000001</v>
      </c>
      <c r="AC3690" s="190">
        <f>IFERROR(ROUND(AA3690/AB3690-1,2),"")</f>
        <v>0</v>
      </c>
      <c r="AD3690" s="25">
        <v>19</v>
      </c>
      <c r="AE3690" s="25">
        <v>0.8</v>
      </c>
      <c r="AF3690" s="25">
        <v>0</v>
      </c>
      <c r="AG3690" s="25" t="s">
        <v>22</v>
      </c>
      <c r="AH3690" s="25">
        <v>0</v>
      </c>
      <c r="AI3690" s="25">
        <v>0</v>
      </c>
      <c r="AJ3690" s="25" t="s">
        <v>20</v>
      </c>
      <c r="AK3690" s="42" t="s">
        <v>19</v>
      </c>
      <c r="AL3690" s="25" t="s">
        <v>20</v>
      </c>
      <c r="AM3690" s="25">
        <v>1</v>
      </c>
      <c r="AN3690" s="25"/>
      <c r="AO3690" s="25"/>
      <c r="AP3690" s="25"/>
      <c r="AQ3690" s="25"/>
      <c r="AR3690" s="94"/>
      <c r="AS3690" s="157" t="s">
        <v>22</v>
      </c>
      <c r="AT3690" s="93">
        <v>42551</v>
      </c>
      <c r="AU3690" s="92" t="s">
        <v>22</v>
      </c>
      <c r="AV3690" s="91" t="s">
        <v>48</v>
      </c>
      <c r="AW3690" s="92" t="s">
        <v>48</v>
      </c>
      <c r="AX3690" s="92" t="s">
        <v>48</v>
      </c>
      <c r="AY3690" s="91" t="s">
        <v>152</v>
      </c>
      <c r="AZ3690" s="23"/>
      <c r="BA3690" s="25">
        <v>0</v>
      </c>
      <c r="BB3690" t="s">
        <v>48</v>
      </c>
      <c r="BC3690" t="e">
        <v>#N/A</v>
      </c>
      <c r="BD3690" t="e">
        <f>IF(Z3690=BC3690,"OK")</f>
        <v>#N/A</v>
      </c>
      <c r="BE3690">
        <v>19</v>
      </c>
      <c r="BF3690">
        <v>0.8</v>
      </c>
      <c r="BG3690">
        <v>0</v>
      </c>
      <c r="BH3690">
        <v>0</v>
      </c>
      <c r="BI3690">
        <v>0</v>
      </c>
      <c r="BJ3690">
        <v>0</v>
      </c>
      <c r="BK3690">
        <v>0</v>
      </c>
      <c r="BN3690" s="183"/>
    </row>
    <row r="3691" spans="1:66" ht="25.5" x14ac:dyDescent="0.25">
      <c r="A3691" s="1"/>
      <c r="B3691" s="94">
        <v>3678</v>
      </c>
      <c r="C3691" s="43">
        <v>1054612</v>
      </c>
      <c r="D3691" s="25"/>
      <c r="E3691" s="27" t="s">
        <v>1813</v>
      </c>
      <c r="F3691" s="151" t="s">
        <v>21</v>
      </c>
      <c r="G3691" s="25"/>
      <c r="H3691" s="46" t="str">
        <f>IFERROR(IFERROR(IF(SEARCH("Usystems",$E3691)&gt;0,"Usystems"),IF(SEARCH("RIIFO",$E3691)&gt;0,"RIIFO","Uponor")),"Uponor")</f>
        <v>Uponor</v>
      </c>
      <c r="I3691" s="25" t="str">
        <f>IFERROR(MID($D3691,1,7)+0,"")</f>
        <v/>
      </c>
      <c r="J3691" s="25" t="str">
        <f>IFERROR(MID($D3691,10,7)+0,"")</f>
        <v/>
      </c>
      <c r="K3691" s="25" t="str">
        <f>IFERROR(MID($D3691,19,7)+0,"")</f>
        <v/>
      </c>
      <c r="L3691" s="25" t="str">
        <f>IFERROR(MID($D3691,28,7)+0,"")</f>
        <v/>
      </c>
      <c r="M3691" s="25" t="str">
        <f>IF(IFERROR(MID($Q3691,1,7)+0,"")&lt;1130000,IF(INDEX(C:C,MATCH(LEFT(Q3691,7)+0,I:I,0))&lt;1130000,"",INDEX(C:C,MATCH(LEFT(Q3691,7)+0,I:I,0))),IFERROR(MID($Q3691,1,7)+0,""))</f>
        <v/>
      </c>
      <c r="N3691" s="25" t="str">
        <f>IF(IFERROR(MID($Q3691,10,7)+0,"")&lt;1130000,"",IFERROR(MID($Q3691,10,7)+0,""))</f>
        <v/>
      </c>
      <c r="O3691" s="25" t="str">
        <f>IF(IFERROR(MID($Q3691,19,7)+0,"")&lt;1130000,"",IFERROR(MID($Q3691,19,7)+0,""))</f>
        <v/>
      </c>
      <c r="P3691" s="25" t="str">
        <f>IF(M3691="","",IF(N3691="",M3691,M3691&amp;", "&amp;N3691))</f>
        <v/>
      </c>
      <c r="Q3691" s="25"/>
      <c r="R3691" s="25"/>
      <c r="S3691" s="35" t="s">
        <v>105</v>
      </c>
      <c r="T3691" s="25" t="s">
        <v>36</v>
      </c>
      <c r="U3691" s="185">
        <v>33906</v>
      </c>
      <c r="V3691" s="188">
        <v>33906</v>
      </c>
      <c r="W3691" s="189">
        <v>33906</v>
      </c>
      <c r="X3691" s="31">
        <v>33906</v>
      </c>
      <c r="Y3691" s="90">
        <f>IFERROR(ROUND(X3691/W3691-1,2),"")</f>
        <v>0</v>
      </c>
      <c r="Z3691" s="31">
        <f>IF(OR(S3691="VLD MLC components",S3691="VLD MLC pipes",S3691="VLD PEX components",S3691="VLD PEX pipes",S3691="VLD PHC components",S3691="VLD PHC pipes",S3691="Controls VLD"),"По запросу",X3691)</f>
        <v>33906</v>
      </c>
      <c r="AA3691" s="63">
        <f>ROUND(X3691/1.2,3)</f>
        <v>28255</v>
      </c>
      <c r="AB3691" s="23">
        <v>28255</v>
      </c>
      <c r="AC3691" s="190">
        <f>IFERROR(ROUND(AA3691/AB3691-1,2),"")</f>
        <v>0</v>
      </c>
      <c r="AD3691" s="25">
        <v>24.5</v>
      </c>
      <c r="AE3691" s="25">
        <v>1.0509999999999999</v>
      </c>
      <c r="AF3691" s="25">
        <v>0</v>
      </c>
      <c r="AG3691" s="25" t="s">
        <v>22</v>
      </c>
      <c r="AH3691" s="25">
        <v>0</v>
      </c>
      <c r="AI3691" s="25">
        <v>0</v>
      </c>
      <c r="AJ3691" s="25" t="s">
        <v>20</v>
      </c>
      <c r="AK3691" s="42" t="s">
        <v>19</v>
      </c>
      <c r="AL3691" s="25" t="s">
        <v>20</v>
      </c>
      <c r="AM3691" s="25">
        <v>1</v>
      </c>
      <c r="AN3691" s="25"/>
      <c r="AO3691" s="25"/>
      <c r="AP3691" s="25"/>
      <c r="AQ3691" s="25"/>
      <c r="AR3691" s="94"/>
      <c r="AS3691" s="157" t="s">
        <v>22</v>
      </c>
      <c r="AT3691" s="93">
        <v>42551</v>
      </c>
      <c r="AU3691" s="92" t="s">
        <v>22</v>
      </c>
      <c r="AV3691" s="91" t="s">
        <v>48</v>
      </c>
      <c r="AW3691" s="92" t="s">
        <v>48</v>
      </c>
      <c r="AX3691" s="92" t="s">
        <v>48</v>
      </c>
      <c r="AY3691" s="91" t="s">
        <v>152</v>
      </c>
      <c r="AZ3691" s="23"/>
      <c r="BA3691" s="25">
        <v>0</v>
      </c>
      <c r="BB3691" t="s">
        <v>48</v>
      </c>
      <c r="BC3691" t="e">
        <v>#N/A</v>
      </c>
      <c r="BD3691" t="e">
        <f>IF(Z3691=BC3691,"OK")</f>
        <v>#N/A</v>
      </c>
      <c r="BE3691">
        <v>24.5</v>
      </c>
      <c r="BF3691">
        <v>1.0509999999999999</v>
      </c>
      <c r="BG3691">
        <v>0</v>
      </c>
      <c r="BH3691">
        <v>0</v>
      </c>
      <c r="BI3691">
        <v>0</v>
      </c>
      <c r="BJ3691">
        <v>0</v>
      </c>
      <c r="BK3691">
        <v>0</v>
      </c>
      <c r="BN3691" s="183"/>
    </row>
    <row r="3692" spans="1:66" ht="25.5" x14ac:dyDescent="0.25">
      <c r="A3692" s="1"/>
      <c r="B3692" s="94">
        <v>3679</v>
      </c>
      <c r="C3692" s="43">
        <v>1054651</v>
      </c>
      <c r="D3692" s="25"/>
      <c r="E3692" s="36" t="s">
        <v>1812</v>
      </c>
      <c r="F3692" s="151" t="s">
        <v>28</v>
      </c>
      <c r="G3692" s="41" t="s">
        <v>30</v>
      </c>
      <c r="H3692" s="46" t="str">
        <f>IFERROR(IFERROR(IF(SEARCH("Usystems",$E3692)&gt;0,"Usystems"),IF(SEARCH("RIIFO",$E3692)&gt;0,"RIIFO","Uponor")),"Uponor")</f>
        <v>Uponor</v>
      </c>
      <c r="I3692" s="25" t="str">
        <f>IFERROR(MID($D3692,1,7)+0,"")</f>
        <v/>
      </c>
      <c r="J3692" s="25" t="str">
        <f>IFERROR(MID($D3692,10,7)+0,"")</f>
        <v/>
      </c>
      <c r="K3692" s="25" t="str">
        <f>IFERROR(MID($D3692,19,7)+0,"")</f>
        <v/>
      </c>
      <c r="L3692" s="25" t="str">
        <f>IFERROR(MID($D3692,28,7)+0,"")</f>
        <v/>
      </c>
      <c r="M3692" s="25" t="str">
        <f>IF(IFERROR(MID($Q3692,1,7)+0,"")&lt;1130000,IF(INDEX(C:C,MATCH(LEFT(Q3692,7)+0,I:I,0))&lt;1130000,"",INDEX(C:C,MATCH(LEFT(Q3692,7)+0,I:I,0))),IFERROR(MID($Q3692,1,7)+0,""))</f>
        <v/>
      </c>
      <c r="N3692" s="25" t="str">
        <f>IF(IFERROR(MID($Q3692,10,7)+0,"")&lt;1130000,"",IFERROR(MID($Q3692,10,7)+0,""))</f>
        <v/>
      </c>
      <c r="O3692" s="25" t="str">
        <f>IF(IFERROR(MID($Q3692,19,7)+0,"")&lt;1130000,"",IFERROR(MID($Q3692,19,7)+0,""))</f>
        <v/>
      </c>
      <c r="P3692" s="25" t="str">
        <f>IF(M3692="","",IF(N3692="",M3692,M3692&amp;", "&amp;N3692))</f>
        <v/>
      </c>
      <c r="Q3692" s="25"/>
      <c r="R3692" s="25"/>
      <c r="S3692" s="35" t="s">
        <v>105</v>
      </c>
      <c r="T3692" s="25" t="s">
        <v>36</v>
      </c>
      <c r="U3692" s="185">
        <v>18597</v>
      </c>
      <c r="V3692" s="188">
        <v>18597</v>
      </c>
      <c r="W3692" s="189">
        <v>18597</v>
      </c>
      <c r="X3692" s="31">
        <v>18597</v>
      </c>
      <c r="Y3692" s="90">
        <f>IFERROR(ROUND(X3692/W3692-1,2),"")</f>
        <v>0</v>
      </c>
      <c r="Z3692" s="31">
        <f>IF(OR(S3692="VLD MLC components",S3692="VLD MLC pipes",S3692="VLD PEX components",S3692="VLD PEX pipes",S3692="VLD PHC components",S3692="VLD PHC pipes",S3692="Controls VLD"),"По запросу",X3692)</f>
        <v>18597</v>
      </c>
      <c r="AA3692" s="63">
        <f>ROUND(X3692/1.2,3)</f>
        <v>15497.5</v>
      </c>
      <c r="AB3692" s="23">
        <v>15497.5</v>
      </c>
      <c r="AC3692" s="190">
        <f>IFERROR(ROUND(AA3692/AB3692-1,2),"")</f>
        <v>0</v>
      </c>
      <c r="AD3692" s="25">
        <v>12.44</v>
      </c>
      <c r="AE3692" s="25">
        <v>0.5</v>
      </c>
      <c r="AF3692" s="25">
        <v>0</v>
      </c>
      <c r="AG3692" s="25" t="s">
        <v>22</v>
      </c>
      <c r="AH3692" s="25">
        <v>0</v>
      </c>
      <c r="AI3692" s="25">
        <v>0</v>
      </c>
      <c r="AJ3692" s="25" t="s">
        <v>19</v>
      </c>
      <c r="AK3692" s="42" t="s">
        <v>19</v>
      </c>
      <c r="AL3692" s="25" t="s">
        <v>19</v>
      </c>
      <c r="AM3692" s="25">
        <v>1</v>
      </c>
      <c r="AN3692" s="25"/>
      <c r="AO3692" s="25"/>
      <c r="AP3692" s="25"/>
      <c r="AQ3692" s="25"/>
      <c r="AR3692" s="94"/>
      <c r="AS3692" s="157" t="s">
        <v>22</v>
      </c>
      <c r="AT3692" s="93">
        <v>42551</v>
      </c>
      <c r="AU3692" s="92" t="s">
        <v>22</v>
      </c>
      <c r="AV3692" s="91" t="s">
        <v>48</v>
      </c>
      <c r="AW3692" s="92" t="s">
        <v>48</v>
      </c>
      <c r="AX3692" s="92" t="s">
        <v>48</v>
      </c>
      <c r="AY3692" s="91" t="s">
        <v>152</v>
      </c>
      <c r="AZ3692" s="23"/>
      <c r="BA3692" s="25">
        <v>0</v>
      </c>
      <c r="BB3692" t="s">
        <v>48</v>
      </c>
      <c r="BC3692" t="e">
        <v>#N/A</v>
      </c>
      <c r="BD3692" t="e">
        <f>IF(Z3692=BC3692,"OK")</f>
        <v>#N/A</v>
      </c>
      <c r="BE3692">
        <v>12.44</v>
      </c>
      <c r="BF3692">
        <v>0.5</v>
      </c>
      <c r="BG3692">
        <v>0</v>
      </c>
      <c r="BH3692">
        <v>0</v>
      </c>
      <c r="BI3692">
        <v>0</v>
      </c>
      <c r="BJ3692">
        <v>0</v>
      </c>
      <c r="BK3692">
        <v>0</v>
      </c>
      <c r="BN3692" s="183"/>
    </row>
    <row r="3693" spans="1:66" ht="25.5" x14ac:dyDescent="0.25">
      <c r="A3693" s="1"/>
      <c r="B3693" s="94">
        <v>3680</v>
      </c>
      <c r="C3693" s="43">
        <v>1054648</v>
      </c>
      <c r="D3693" s="25"/>
      <c r="E3693" s="27" t="s">
        <v>1811</v>
      </c>
      <c r="F3693" s="151" t="s">
        <v>21</v>
      </c>
      <c r="G3693" s="25"/>
      <c r="H3693" s="46" t="str">
        <f>IFERROR(IFERROR(IF(SEARCH("Usystems",$E3693)&gt;0,"Usystems"),IF(SEARCH("RIIFO",$E3693)&gt;0,"RIIFO","Uponor")),"Uponor")</f>
        <v>Uponor</v>
      </c>
      <c r="I3693" s="25" t="str">
        <f>IFERROR(MID($D3693,1,7)+0,"")</f>
        <v/>
      </c>
      <c r="J3693" s="25" t="str">
        <f>IFERROR(MID($D3693,10,7)+0,"")</f>
        <v/>
      </c>
      <c r="K3693" s="25" t="str">
        <f>IFERROR(MID($D3693,19,7)+0,"")</f>
        <v/>
      </c>
      <c r="L3693" s="25" t="str">
        <f>IFERROR(MID($D3693,28,7)+0,"")</f>
        <v/>
      </c>
      <c r="M3693" s="25" t="str">
        <f>IF(IFERROR(MID($Q3693,1,7)+0,"")&lt;1130000,IF(INDEX(C:C,MATCH(LEFT(Q3693,7)+0,I:I,0))&lt;1130000,"",INDEX(C:C,MATCH(LEFT(Q3693,7)+0,I:I,0))),IFERROR(MID($Q3693,1,7)+0,""))</f>
        <v/>
      </c>
      <c r="N3693" s="25" t="str">
        <f>IF(IFERROR(MID($Q3693,10,7)+0,"")&lt;1130000,"",IFERROR(MID($Q3693,10,7)+0,""))</f>
        <v/>
      </c>
      <c r="O3693" s="25" t="str">
        <f>IF(IFERROR(MID($Q3693,19,7)+0,"")&lt;1130000,"",IFERROR(MID($Q3693,19,7)+0,""))</f>
        <v/>
      </c>
      <c r="P3693" s="25" t="str">
        <f>IF(M3693="","",IF(N3693="",M3693,M3693&amp;", "&amp;N3693))</f>
        <v/>
      </c>
      <c r="Q3693" s="25"/>
      <c r="R3693" s="25"/>
      <c r="S3693" s="35" t="s">
        <v>105</v>
      </c>
      <c r="T3693" s="25" t="s">
        <v>36</v>
      </c>
      <c r="U3693" s="185">
        <v>45405</v>
      </c>
      <c r="V3693" s="188">
        <v>45405</v>
      </c>
      <c r="W3693" s="189">
        <v>45405</v>
      </c>
      <c r="X3693" s="31">
        <v>45405</v>
      </c>
      <c r="Y3693" s="90">
        <f>IFERROR(ROUND(X3693/W3693-1,2),"")</f>
        <v>0</v>
      </c>
      <c r="Z3693" s="31">
        <f>IF(OR(S3693="VLD MLC components",S3693="VLD MLC pipes",S3693="VLD PEX components",S3693="VLD PEX pipes",S3693="VLD PHC components",S3693="VLD PHC pipes",S3693="Controls VLD"),"По запросу",X3693)</f>
        <v>45405</v>
      </c>
      <c r="AA3693" s="63">
        <f>ROUND(X3693/1.2,3)</f>
        <v>37837.5</v>
      </c>
      <c r="AB3693" s="23">
        <v>37837.5</v>
      </c>
      <c r="AC3693" s="190">
        <f>IFERROR(ROUND(AA3693/AB3693-1,2),"")</f>
        <v>0</v>
      </c>
      <c r="AD3693" s="25">
        <v>25.83</v>
      </c>
      <c r="AE3693" s="25">
        <v>0.91</v>
      </c>
      <c r="AF3693" s="25">
        <v>0</v>
      </c>
      <c r="AG3693" s="25" t="s">
        <v>22</v>
      </c>
      <c r="AH3693" s="25">
        <v>0</v>
      </c>
      <c r="AI3693" s="25">
        <v>0</v>
      </c>
      <c r="AJ3693" s="25" t="s">
        <v>20</v>
      </c>
      <c r="AK3693" s="42" t="s">
        <v>19</v>
      </c>
      <c r="AL3693" s="25" t="s">
        <v>20</v>
      </c>
      <c r="AM3693" s="25">
        <v>1</v>
      </c>
      <c r="AN3693" s="25"/>
      <c r="AO3693" s="25"/>
      <c r="AP3693" s="25"/>
      <c r="AQ3693" s="25"/>
      <c r="AR3693" s="94"/>
      <c r="AS3693" s="157" t="s">
        <v>22</v>
      </c>
      <c r="AT3693" s="93">
        <v>42551</v>
      </c>
      <c r="AU3693" s="92" t="s">
        <v>22</v>
      </c>
      <c r="AV3693" s="91" t="s">
        <v>48</v>
      </c>
      <c r="AW3693" s="92" t="s">
        <v>48</v>
      </c>
      <c r="AX3693" s="92" t="s">
        <v>48</v>
      </c>
      <c r="AY3693" s="91" t="s">
        <v>152</v>
      </c>
      <c r="AZ3693" s="23"/>
      <c r="BA3693" s="25">
        <v>0</v>
      </c>
      <c r="BB3693" t="s">
        <v>48</v>
      </c>
      <c r="BC3693" t="e">
        <v>#N/A</v>
      </c>
      <c r="BD3693" t="e">
        <f>IF(Z3693=BC3693,"OK")</f>
        <v>#N/A</v>
      </c>
      <c r="BE3693">
        <v>25.83</v>
      </c>
      <c r="BF3693">
        <v>0.91</v>
      </c>
      <c r="BG3693">
        <v>0</v>
      </c>
      <c r="BH3693">
        <v>0</v>
      </c>
      <c r="BI3693">
        <v>0</v>
      </c>
      <c r="BJ3693">
        <v>0</v>
      </c>
      <c r="BK3693">
        <v>0</v>
      </c>
      <c r="BN3693" s="183"/>
    </row>
    <row r="3694" spans="1:66" ht="25.5" x14ac:dyDescent="0.25">
      <c r="A3694" s="1"/>
      <c r="B3694" s="94">
        <v>3681</v>
      </c>
      <c r="C3694" s="43">
        <v>1054653</v>
      </c>
      <c r="D3694" s="25"/>
      <c r="E3694" s="27" t="s">
        <v>1810</v>
      </c>
      <c r="F3694" s="151" t="s">
        <v>21</v>
      </c>
      <c r="G3694" s="25"/>
      <c r="H3694" s="46" t="str">
        <f>IFERROR(IFERROR(IF(SEARCH("Usystems",$E3694)&gt;0,"Usystems"),IF(SEARCH("RIIFO",$E3694)&gt;0,"RIIFO","Uponor")),"Uponor")</f>
        <v>Uponor</v>
      </c>
      <c r="I3694" s="25" t="str">
        <f>IFERROR(MID($D3694,1,7)+0,"")</f>
        <v/>
      </c>
      <c r="J3694" s="25" t="str">
        <f>IFERROR(MID($D3694,10,7)+0,"")</f>
        <v/>
      </c>
      <c r="K3694" s="25" t="str">
        <f>IFERROR(MID($D3694,19,7)+0,"")</f>
        <v/>
      </c>
      <c r="L3694" s="25" t="str">
        <f>IFERROR(MID($D3694,28,7)+0,"")</f>
        <v/>
      </c>
      <c r="M3694" s="25" t="str">
        <f>IF(IFERROR(MID($Q3694,1,7)+0,"")&lt;1130000,IF(INDEX(C:C,MATCH(LEFT(Q3694,7)+0,I:I,0))&lt;1130000,"",INDEX(C:C,MATCH(LEFT(Q3694,7)+0,I:I,0))),IFERROR(MID($Q3694,1,7)+0,""))</f>
        <v/>
      </c>
      <c r="N3694" s="25" t="str">
        <f>IF(IFERROR(MID($Q3694,10,7)+0,"")&lt;1130000,"",IFERROR(MID($Q3694,10,7)+0,""))</f>
        <v/>
      </c>
      <c r="O3694" s="25" t="str">
        <f>IF(IFERROR(MID($Q3694,19,7)+0,"")&lt;1130000,"",IFERROR(MID($Q3694,19,7)+0,""))</f>
        <v/>
      </c>
      <c r="P3694" s="25" t="str">
        <f>IF(M3694="","",IF(N3694="",M3694,M3694&amp;", "&amp;N3694))</f>
        <v/>
      </c>
      <c r="Q3694" s="25"/>
      <c r="R3694" s="25"/>
      <c r="S3694" s="35" t="s">
        <v>105</v>
      </c>
      <c r="T3694" s="25" t="s">
        <v>36</v>
      </c>
      <c r="U3694" s="185">
        <v>100265</v>
      </c>
      <c r="V3694" s="188">
        <v>100265</v>
      </c>
      <c r="W3694" s="189">
        <v>100265</v>
      </c>
      <c r="X3694" s="31">
        <v>100265</v>
      </c>
      <c r="Y3694" s="90">
        <f>IFERROR(ROUND(X3694/W3694-1,2),"")</f>
        <v>0</v>
      </c>
      <c r="Z3694" s="31">
        <f>IF(OR(S3694="VLD MLC components",S3694="VLD MLC pipes",S3694="VLD PEX components",S3694="VLD PEX pipes",S3694="VLD PHC components",S3694="VLD PHC pipes",S3694="Controls VLD"),"По запросу",X3694)</f>
        <v>100265</v>
      </c>
      <c r="AA3694" s="63">
        <f>ROUND(X3694/1.2,3)</f>
        <v>83554.167000000001</v>
      </c>
      <c r="AB3694" s="23">
        <v>83554.167000000001</v>
      </c>
      <c r="AC3694" s="190">
        <f>IFERROR(ROUND(AA3694/AB3694-1,2),"")</f>
        <v>0</v>
      </c>
      <c r="AD3694" s="25">
        <v>62.21</v>
      </c>
      <c r="AE3694" s="25">
        <v>1.7499</v>
      </c>
      <c r="AF3694" s="25">
        <v>0</v>
      </c>
      <c r="AG3694" s="25" t="s">
        <v>22</v>
      </c>
      <c r="AH3694" s="25">
        <v>0</v>
      </c>
      <c r="AI3694" s="25">
        <v>0</v>
      </c>
      <c r="AJ3694" s="25" t="s">
        <v>20</v>
      </c>
      <c r="AK3694" s="42" t="s">
        <v>19</v>
      </c>
      <c r="AL3694" s="25" t="s">
        <v>20</v>
      </c>
      <c r="AM3694" s="25">
        <v>1</v>
      </c>
      <c r="AN3694" s="25"/>
      <c r="AO3694" s="25"/>
      <c r="AP3694" s="25"/>
      <c r="AQ3694" s="25"/>
      <c r="AR3694" s="94"/>
      <c r="AS3694" s="157" t="s">
        <v>22</v>
      </c>
      <c r="AT3694" s="93">
        <v>42551</v>
      </c>
      <c r="AU3694" s="92" t="s">
        <v>22</v>
      </c>
      <c r="AV3694" s="91" t="s">
        <v>48</v>
      </c>
      <c r="AW3694" s="92" t="s">
        <v>48</v>
      </c>
      <c r="AX3694" s="92" t="s">
        <v>48</v>
      </c>
      <c r="AY3694" s="91" t="s">
        <v>152</v>
      </c>
      <c r="AZ3694" s="23"/>
      <c r="BA3694" s="25">
        <v>0</v>
      </c>
      <c r="BB3694" t="s">
        <v>48</v>
      </c>
      <c r="BC3694" t="e">
        <v>#N/A</v>
      </c>
      <c r="BD3694" t="e">
        <f>IF(Z3694=BC3694,"OK")</f>
        <v>#N/A</v>
      </c>
      <c r="BE3694">
        <v>62.21</v>
      </c>
      <c r="BF3694">
        <v>1.7499</v>
      </c>
      <c r="BG3694">
        <v>0</v>
      </c>
      <c r="BH3694">
        <v>0</v>
      </c>
      <c r="BI3694">
        <v>0</v>
      </c>
      <c r="BJ3694">
        <v>0</v>
      </c>
      <c r="BK3694">
        <v>0</v>
      </c>
      <c r="BN3694" s="183"/>
    </row>
    <row r="3695" spans="1:66" ht="25.5" x14ac:dyDescent="0.25">
      <c r="A3695" s="1"/>
      <c r="B3695" s="94">
        <v>3682</v>
      </c>
      <c r="C3695" s="43">
        <v>1054650</v>
      </c>
      <c r="D3695" s="25"/>
      <c r="E3695" s="27" t="s">
        <v>1809</v>
      </c>
      <c r="F3695" s="151" t="s">
        <v>21</v>
      </c>
      <c r="G3695" s="25"/>
      <c r="H3695" s="46" t="str">
        <f>IFERROR(IFERROR(IF(SEARCH("Usystems",$E3695)&gt;0,"Usystems"),IF(SEARCH("RIIFO",$E3695)&gt;0,"RIIFO","Uponor")),"Uponor")</f>
        <v>Uponor</v>
      </c>
      <c r="I3695" s="25" t="str">
        <f>IFERROR(MID($D3695,1,7)+0,"")</f>
        <v/>
      </c>
      <c r="J3695" s="25" t="str">
        <f>IFERROR(MID($D3695,10,7)+0,"")</f>
        <v/>
      </c>
      <c r="K3695" s="25" t="str">
        <f>IFERROR(MID($D3695,19,7)+0,"")</f>
        <v/>
      </c>
      <c r="L3695" s="25" t="str">
        <f>IFERROR(MID($D3695,28,7)+0,"")</f>
        <v/>
      </c>
      <c r="M3695" s="25" t="str">
        <f>IF(IFERROR(MID($Q3695,1,7)+0,"")&lt;1130000,IF(INDEX(C:C,MATCH(LEFT(Q3695,7)+0,I:I,0))&lt;1130000,"",INDEX(C:C,MATCH(LEFT(Q3695,7)+0,I:I,0))),IFERROR(MID($Q3695,1,7)+0,""))</f>
        <v/>
      </c>
      <c r="N3695" s="25" t="str">
        <f>IF(IFERROR(MID($Q3695,10,7)+0,"")&lt;1130000,"",IFERROR(MID($Q3695,10,7)+0,""))</f>
        <v/>
      </c>
      <c r="O3695" s="25" t="str">
        <f>IF(IFERROR(MID($Q3695,19,7)+0,"")&lt;1130000,"",IFERROR(MID($Q3695,19,7)+0,""))</f>
        <v/>
      </c>
      <c r="P3695" s="25" t="str">
        <f>IF(M3695="","",IF(N3695="",M3695,M3695&amp;", "&amp;N3695))</f>
        <v/>
      </c>
      <c r="Q3695" s="25"/>
      <c r="R3695" s="25"/>
      <c r="S3695" s="35" t="s">
        <v>105</v>
      </c>
      <c r="T3695" s="25" t="s">
        <v>36</v>
      </c>
      <c r="U3695" s="185">
        <v>50935</v>
      </c>
      <c r="V3695" s="188">
        <v>50935</v>
      </c>
      <c r="W3695" s="189">
        <v>50935</v>
      </c>
      <c r="X3695" s="31">
        <v>50935</v>
      </c>
      <c r="Y3695" s="90">
        <f>IFERROR(ROUND(X3695/W3695-1,2),"")</f>
        <v>0</v>
      </c>
      <c r="Z3695" s="31">
        <f>IF(OR(S3695="VLD MLC components",S3695="VLD MLC pipes",S3695="VLD PEX components",S3695="VLD PEX pipes",S3695="VLD PHC components",S3695="VLD PHC pipes",S3695="Controls VLD"),"По запросу",X3695)</f>
        <v>50935</v>
      </c>
      <c r="AA3695" s="63">
        <f>ROUND(X3695/1.2,3)</f>
        <v>42445.832999999999</v>
      </c>
      <c r="AB3695" s="23">
        <v>42445.832999999999</v>
      </c>
      <c r="AC3695" s="190">
        <f>IFERROR(ROUND(AA3695/AB3695-1,2),"")</f>
        <v>0</v>
      </c>
      <c r="AD3695" s="25">
        <v>34.94</v>
      </c>
      <c r="AE3695" s="25">
        <v>1.4</v>
      </c>
      <c r="AF3695" s="25">
        <v>0</v>
      </c>
      <c r="AG3695" s="25" t="s">
        <v>22</v>
      </c>
      <c r="AH3695" s="25">
        <v>0</v>
      </c>
      <c r="AI3695" s="25">
        <v>0</v>
      </c>
      <c r="AJ3695" s="25" t="s">
        <v>20</v>
      </c>
      <c r="AK3695" s="42" t="s">
        <v>19</v>
      </c>
      <c r="AL3695" s="25" t="s">
        <v>20</v>
      </c>
      <c r="AM3695" s="25">
        <v>1</v>
      </c>
      <c r="AN3695" s="25"/>
      <c r="AO3695" s="25"/>
      <c r="AP3695" s="25"/>
      <c r="AQ3695" s="25"/>
      <c r="AR3695" s="94"/>
      <c r="AS3695" s="157" t="s">
        <v>22</v>
      </c>
      <c r="AT3695" s="93">
        <v>42551</v>
      </c>
      <c r="AU3695" s="92" t="s">
        <v>22</v>
      </c>
      <c r="AV3695" s="91" t="s">
        <v>48</v>
      </c>
      <c r="AW3695" s="92" t="s">
        <v>48</v>
      </c>
      <c r="AX3695" s="92" t="s">
        <v>48</v>
      </c>
      <c r="AY3695" s="91" t="s">
        <v>152</v>
      </c>
      <c r="AZ3695" s="23"/>
      <c r="BA3695" s="25">
        <v>0</v>
      </c>
      <c r="BB3695" t="s">
        <v>48</v>
      </c>
      <c r="BC3695" t="e">
        <v>#N/A</v>
      </c>
      <c r="BD3695" t="e">
        <f>IF(Z3695=BC3695,"OK")</f>
        <v>#N/A</v>
      </c>
      <c r="BE3695">
        <v>34.94</v>
      </c>
      <c r="BF3695">
        <v>1.4</v>
      </c>
      <c r="BG3695">
        <v>0</v>
      </c>
      <c r="BH3695">
        <v>0</v>
      </c>
      <c r="BI3695">
        <v>0</v>
      </c>
      <c r="BJ3695">
        <v>0</v>
      </c>
      <c r="BK3695">
        <v>0</v>
      </c>
      <c r="BN3695" s="183"/>
    </row>
    <row r="3696" spans="1:66" ht="25.5" x14ac:dyDescent="0.25">
      <c r="A3696" s="1"/>
      <c r="B3696" s="94">
        <v>3683</v>
      </c>
      <c r="C3696" s="43">
        <v>1054654</v>
      </c>
      <c r="D3696" s="25"/>
      <c r="E3696" s="27" t="s">
        <v>1808</v>
      </c>
      <c r="F3696" s="151" t="s">
        <v>21</v>
      </c>
      <c r="G3696" s="25"/>
      <c r="H3696" s="46" t="str">
        <f>IFERROR(IFERROR(IF(SEARCH("Usystems",$E3696)&gt;0,"Usystems"),IF(SEARCH("RIIFO",$E3696)&gt;0,"RIIFO","Uponor")),"Uponor")</f>
        <v>Uponor</v>
      </c>
      <c r="I3696" s="25" t="str">
        <f>IFERROR(MID($D3696,1,7)+0,"")</f>
        <v/>
      </c>
      <c r="J3696" s="25" t="str">
        <f>IFERROR(MID($D3696,10,7)+0,"")</f>
        <v/>
      </c>
      <c r="K3696" s="25" t="str">
        <f>IFERROR(MID($D3696,19,7)+0,"")</f>
        <v/>
      </c>
      <c r="L3696" s="25" t="str">
        <f>IFERROR(MID($D3696,28,7)+0,"")</f>
        <v/>
      </c>
      <c r="M3696" s="25" t="str">
        <f>IF(IFERROR(MID($Q3696,1,7)+0,"")&lt;1130000,IF(INDEX(C:C,MATCH(LEFT(Q3696,7)+0,I:I,0))&lt;1130000,"",INDEX(C:C,MATCH(LEFT(Q3696,7)+0,I:I,0))),IFERROR(MID($Q3696,1,7)+0,""))</f>
        <v/>
      </c>
      <c r="N3696" s="25" t="str">
        <f>IF(IFERROR(MID($Q3696,10,7)+0,"")&lt;1130000,"",IFERROR(MID($Q3696,10,7)+0,""))</f>
        <v/>
      </c>
      <c r="O3696" s="25" t="str">
        <f>IF(IFERROR(MID($Q3696,19,7)+0,"")&lt;1130000,"",IFERROR(MID($Q3696,19,7)+0,""))</f>
        <v/>
      </c>
      <c r="P3696" s="25" t="str">
        <f>IF(M3696="","",IF(N3696="",M3696,M3696&amp;", "&amp;N3696))</f>
        <v/>
      </c>
      <c r="Q3696" s="25"/>
      <c r="R3696" s="25"/>
      <c r="S3696" s="35" t="s">
        <v>105</v>
      </c>
      <c r="T3696" s="25" t="s">
        <v>36</v>
      </c>
      <c r="U3696" s="185">
        <v>94287</v>
      </c>
      <c r="V3696" s="188">
        <v>94287</v>
      </c>
      <c r="W3696" s="189">
        <v>94287</v>
      </c>
      <c r="X3696" s="31">
        <v>94287</v>
      </c>
      <c r="Y3696" s="90">
        <f>IFERROR(ROUND(X3696/W3696-1,2),"")</f>
        <v>0</v>
      </c>
      <c r="Z3696" s="31">
        <f>IF(OR(S3696="VLD MLC components",S3696="VLD MLC pipes",S3696="VLD PEX components",S3696="VLD PEX pipes",S3696="VLD PHC components",S3696="VLD PHC pipes",S3696="Controls VLD"),"По запросу",X3696)</f>
        <v>94287</v>
      </c>
      <c r="AA3696" s="63">
        <f>ROUND(X3696/1.2,3)</f>
        <v>78572.5</v>
      </c>
      <c r="AB3696" s="23">
        <v>78572.5</v>
      </c>
      <c r="AC3696" s="190">
        <f>IFERROR(ROUND(AA3696/AB3696-1,2),"")</f>
        <v>0</v>
      </c>
      <c r="AD3696" s="25">
        <v>64.58</v>
      </c>
      <c r="AE3696" s="25">
        <v>2.52</v>
      </c>
      <c r="AF3696" s="25">
        <v>0</v>
      </c>
      <c r="AG3696" s="25" t="s">
        <v>22</v>
      </c>
      <c r="AH3696" s="25">
        <v>0</v>
      </c>
      <c r="AI3696" s="25">
        <v>0</v>
      </c>
      <c r="AJ3696" s="25" t="s">
        <v>20</v>
      </c>
      <c r="AK3696" s="42" t="s">
        <v>19</v>
      </c>
      <c r="AL3696" s="25" t="s">
        <v>20</v>
      </c>
      <c r="AM3696" s="25">
        <v>1</v>
      </c>
      <c r="AN3696" s="25"/>
      <c r="AO3696" s="25"/>
      <c r="AP3696" s="25"/>
      <c r="AQ3696" s="25"/>
      <c r="AR3696" s="94"/>
      <c r="AS3696" s="157" t="s">
        <v>22</v>
      </c>
      <c r="AT3696" s="93">
        <v>42551</v>
      </c>
      <c r="AU3696" s="92" t="s">
        <v>22</v>
      </c>
      <c r="AV3696" s="91" t="s">
        <v>48</v>
      </c>
      <c r="AW3696" s="92" t="s">
        <v>48</v>
      </c>
      <c r="AX3696" s="92" t="s">
        <v>48</v>
      </c>
      <c r="AY3696" s="91" t="s">
        <v>152</v>
      </c>
      <c r="AZ3696" s="23"/>
      <c r="BA3696" s="25">
        <v>0</v>
      </c>
      <c r="BB3696" t="s">
        <v>48</v>
      </c>
      <c r="BC3696" t="e">
        <v>#N/A</v>
      </c>
      <c r="BD3696" t="e">
        <f>IF(Z3696=BC3696,"OK")</f>
        <v>#N/A</v>
      </c>
      <c r="BE3696">
        <v>64.58</v>
      </c>
      <c r="BF3696">
        <v>2.52</v>
      </c>
      <c r="BG3696">
        <v>0</v>
      </c>
      <c r="BH3696">
        <v>0</v>
      </c>
      <c r="BI3696">
        <v>0</v>
      </c>
      <c r="BJ3696">
        <v>0</v>
      </c>
      <c r="BK3696">
        <v>0</v>
      </c>
      <c r="BN3696" s="183"/>
    </row>
    <row r="3697" spans="1:66" ht="25.5" x14ac:dyDescent="0.25">
      <c r="A3697" s="1"/>
      <c r="B3697" s="94">
        <v>3684</v>
      </c>
      <c r="C3697" s="43">
        <v>1054655</v>
      </c>
      <c r="D3697" s="25"/>
      <c r="E3697" s="27" t="s">
        <v>1807</v>
      </c>
      <c r="F3697" s="151" t="s">
        <v>21</v>
      </c>
      <c r="G3697" s="25"/>
      <c r="H3697" s="46" t="str">
        <f>IFERROR(IFERROR(IF(SEARCH("Usystems",$E3697)&gt;0,"Usystems"),IF(SEARCH("RIIFO",$E3697)&gt;0,"RIIFO","Uponor")),"Uponor")</f>
        <v>Uponor</v>
      </c>
      <c r="I3697" s="25" t="str">
        <f>IFERROR(MID($D3697,1,7)+0,"")</f>
        <v/>
      </c>
      <c r="J3697" s="25" t="str">
        <f>IFERROR(MID($D3697,10,7)+0,"")</f>
        <v/>
      </c>
      <c r="K3697" s="25" t="str">
        <f>IFERROR(MID($D3697,19,7)+0,"")</f>
        <v/>
      </c>
      <c r="L3697" s="25" t="str">
        <f>IFERROR(MID($D3697,28,7)+0,"")</f>
        <v/>
      </c>
      <c r="M3697" s="25" t="str">
        <f>IF(IFERROR(MID($Q3697,1,7)+0,"")&lt;1130000,IF(INDEX(C:C,MATCH(LEFT(Q3697,7)+0,I:I,0))&lt;1130000,"",INDEX(C:C,MATCH(LEFT(Q3697,7)+0,I:I,0))),IFERROR(MID($Q3697,1,7)+0,""))</f>
        <v/>
      </c>
      <c r="N3697" s="25" t="str">
        <f>IF(IFERROR(MID($Q3697,10,7)+0,"")&lt;1130000,"",IFERROR(MID($Q3697,10,7)+0,""))</f>
        <v/>
      </c>
      <c r="O3697" s="25" t="str">
        <f>IF(IFERROR(MID($Q3697,19,7)+0,"")&lt;1130000,"",IFERROR(MID($Q3697,19,7)+0,""))</f>
        <v/>
      </c>
      <c r="P3697" s="25" t="str">
        <f>IF(M3697="","",IF(N3697="",M3697,M3697&amp;", "&amp;N3697))</f>
        <v/>
      </c>
      <c r="Q3697" s="25"/>
      <c r="R3697" s="25"/>
      <c r="S3697" s="35" t="s">
        <v>105</v>
      </c>
      <c r="T3697" s="25" t="s">
        <v>36</v>
      </c>
      <c r="U3697" s="185">
        <v>70715</v>
      </c>
      <c r="V3697" s="188">
        <v>70715</v>
      </c>
      <c r="W3697" s="189">
        <v>70715</v>
      </c>
      <c r="X3697" s="31">
        <v>70715</v>
      </c>
      <c r="Y3697" s="90">
        <f>IFERROR(ROUND(X3697/W3697-1,2),"")</f>
        <v>0</v>
      </c>
      <c r="Z3697" s="31">
        <f>IF(OR(S3697="VLD MLC components",S3697="VLD MLC pipes",S3697="VLD PEX components",S3697="VLD PEX pipes",S3697="VLD PHC components",S3697="VLD PHC pipes",S3697="Controls VLD"),"По запросу",X3697)</f>
        <v>70715</v>
      </c>
      <c r="AA3697" s="63">
        <f>ROUND(X3697/1.2,3)</f>
        <v>58929.167000000001</v>
      </c>
      <c r="AB3697" s="23">
        <v>58929.167000000001</v>
      </c>
      <c r="AC3697" s="190">
        <f>IFERROR(ROUND(AA3697/AB3697-1,2),"")</f>
        <v>0</v>
      </c>
      <c r="AD3697" s="25">
        <v>45.15</v>
      </c>
      <c r="AE3697" s="25">
        <v>2.2000000000000002</v>
      </c>
      <c r="AF3697" s="25">
        <v>0</v>
      </c>
      <c r="AG3697" s="25" t="s">
        <v>22</v>
      </c>
      <c r="AH3697" s="25">
        <v>0</v>
      </c>
      <c r="AI3697" s="25">
        <v>0</v>
      </c>
      <c r="AJ3697" s="25" t="s">
        <v>20</v>
      </c>
      <c r="AK3697" s="42" t="s">
        <v>19</v>
      </c>
      <c r="AL3697" s="25" t="s">
        <v>20</v>
      </c>
      <c r="AM3697" s="25">
        <v>1</v>
      </c>
      <c r="AN3697" s="25"/>
      <c r="AO3697" s="25"/>
      <c r="AP3697" s="25"/>
      <c r="AQ3697" s="25"/>
      <c r="AR3697" s="94"/>
      <c r="AS3697" s="157" t="s">
        <v>22</v>
      </c>
      <c r="AT3697" s="93">
        <v>42551</v>
      </c>
      <c r="AU3697" s="92" t="s">
        <v>22</v>
      </c>
      <c r="AV3697" s="91" t="s">
        <v>48</v>
      </c>
      <c r="AW3697" s="92" t="s">
        <v>48</v>
      </c>
      <c r="AX3697" s="92" t="s">
        <v>48</v>
      </c>
      <c r="AY3697" s="91" t="s">
        <v>152</v>
      </c>
      <c r="AZ3697" s="23"/>
      <c r="BA3697" s="25">
        <v>0</v>
      </c>
      <c r="BB3697" t="s">
        <v>48</v>
      </c>
      <c r="BC3697" t="e">
        <v>#N/A</v>
      </c>
      <c r="BD3697" t="e">
        <f>IF(Z3697=BC3697,"OK")</f>
        <v>#N/A</v>
      </c>
      <c r="BE3697">
        <v>45.15</v>
      </c>
      <c r="BF3697">
        <v>2.2000000000000002</v>
      </c>
      <c r="BG3697">
        <v>0</v>
      </c>
      <c r="BH3697">
        <v>0</v>
      </c>
      <c r="BI3697">
        <v>0</v>
      </c>
      <c r="BJ3697">
        <v>0</v>
      </c>
      <c r="BK3697">
        <v>0</v>
      </c>
      <c r="BN3697" s="183"/>
    </row>
    <row r="3698" spans="1:66" ht="25.5" x14ac:dyDescent="0.25">
      <c r="A3698" s="1"/>
      <c r="B3698" s="94">
        <v>3685</v>
      </c>
      <c r="C3698" s="43">
        <v>1050860</v>
      </c>
      <c r="D3698" s="25"/>
      <c r="E3698" s="27" t="s">
        <v>1806</v>
      </c>
      <c r="F3698" s="151" t="s">
        <v>21</v>
      </c>
      <c r="G3698" s="25"/>
      <c r="H3698" s="46" t="str">
        <f>IFERROR(IFERROR(IF(SEARCH("Usystems",$E3698)&gt;0,"Usystems"),IF(SEARCH("RIIFO",$E3698)&gt;0,"RIIFO","Uponor")),"Uponor")</f>
        <v>Uponor</v>
      </c>
      <c r="I3698" s="25" t="str">
        <f>IFERROR(MID($D3698,1,7)+0,"")</f>
        <v/>
      </c>
      <c r="J3698" s="25" t="str">
        <f>IFERROR(MID($D3698,10,7)+0,"")</f>
        <v/>
      </c>
      <c r="K3698" s="25" t="str">
        <f>IFERROR(MID($D3698,19,7)+0,"")</f>
        <v/>
      </c>
      <c r="L3698" s="25" t="str">
        <f>IFERROR(MID($D3698,28,7)+0,"")</f>
        <v/>
      </c>
      <c r="M3698" s="25" t="str">
        <f>IF(IFERROR(MID($Q3698,1,7)+0,"")&lt;1130000,IF(INDEX(C:C,MATCH(LEFT(Q3698,7)+0,I:I,0))&lt;1130000,"",INDEX(C:C,MATCH(LEFT(Q3698,7)+0,I:I,0))),IFERROR(MID($Q3698,1,7)+0,""))</f>
        <v/>
      </c>
      <c r="N3698" s="25" t="str">
        <f>IF(IFERROR(MID($Q3698,10,7)+0,"")&lt;1130000,"",IFERROR(MID($Q3698,10,7)+0,""))</f>
        <v/>
      </c>
      <c r="O3698" s="25" t="str">
        <f>IF(IFERROR(MID($Q3698,19,7)+0,"")&lt;1130000,"",IFERROR(MID($Q3698,19,7)+0,""))</f>
        <v/>
      </c>
      <c r="P3698" s="25" t="str">
        <f>IF(M3698="","",IF(N3698="",M3698,M3698&amp;", "&amp;N3698))</f>
        <v/>
      </c>
      <c r="Q3698" s="25"/>
      <c r="R3698" s="25"/>
      <c r="S3698" s="35" t="s">
        <v>105</v>
      </c>
      <c r="T3698" s="25" t="s">
        <v>36</v>
      </c>
      <c r="U3698" s="185">
        <v>1002</v>
      </c>
      <c r="V3698" s="188">
        <v>1002</v>
      </c>
      <c r="W3698" s="189">
        <v>1002</v>
      </c>
      <c r="X3698" s="31">
        <v>1002</v>
      </c>
      <c r="Y3698" s="90">
        <f>IFERROR(ROUND(X3698/W3698-1,2),"")</f>
        <v>0</v>
      </c>
      <c r="Z3698" s="31">
        <f>IF(OR(S3698="VLD MLC components",S3698="VLD MLC pipes",S3698="VLD PEX components",S3698="VLD PEX pipes",S3698="VLD PHC components",S3698="VLD PHC pipes",S3698="Controls VLD"),"По запросу",X3698)</f>
        <v>1002</v>
      </c>
      <c r="AA3698" s="63">
        <f>ROUND(X3698/1.2,3)</f>
        <v>835</v>
      </c>
      <c r="AB3698" s="23">
        <v>835</v>
      </c>
      <c r="AC3698" s="190">
        <f>IFERROR(ROUND(AA3698/AB3698-1,2),"")</f>
        <v>0</v>
      </c>
      <c r="AD3698" s="25">
        <v>0.86599999999999999</v>
      </c>
      <c r="AE3698" s="25">
        <v>1.2500000000000001E-2</v>
      </c>
      <c r="AF3698" s="25">
        <v>0</v>
      </c>
      <c r="AG3698" s="25" t="s">
        <v>22</v>
      </c>
      <c r="AH3698" s="25">
        <v>0</v>
      </c>
      <c r="AI3698" s="25">
        <v>0</v>
      </c>
      <c r="AJ3698" s="25" t="s">
        <v>20</v>
      </c>
      <c r="AK3698" s="42" t="s">
        <v>19</v>
      </c>
      <c r="AL3698" s="25" t="s">
        <v>20</v>
      </c>
      <c r="AM3698" s="25">
        <v>1</v>
      </c>
      <c r="AN3698" s="25"/>
      <c r="AO3698" s="25"/>
      <c r="AP3698" s="25"/>
      <c r="AQ3698" s="25"/>
      <c r="AR3698" s="94"/>
      <c r="AS3698" s="157" t="s">
        <v>22</v>
      </c>
      <c r="AT3698" s="93">
        <v>42551</v>
      </c>
      <c r="AU3698" s="92" t="s">
        <v>22</v>
      </c>
      <c r="AV3698" s="91" t="s">
        <v>48</v>
      </c>
      <c r="AW3698" s="92" t="s">
        <v>48</v>
      </c>
      <c r="AX3698" s="92" t="s">
        <v>48</v>
      </c>
      <c r="AY3698" s="91" t="s">
        <v>152</v>
      </c>
      <c r="AZ3698" s="23"/>
      <c r="BA3698" s="25">
        <v>0</v>
      </c>
      <c r="BB3698" t="s">
        <v>48</v>
      </c>
      <c r="BC3698" t="e">
        <v>#N/A</v>
      </c>
      <c r="BD3698" t="e">
        <f>IF(Z3698=BC3698,"OK")</f>
        <v>#N/A</v>
      </c>
      <c r="BE3698">
        <v>0.86599999999999999</v>
      </c>
      <c r="BF3698">
        <v>1.2500000000000001E-2</v>
      </c>
      <c r="BG3698">
        <v>0</v>
      </c>
      <c r="BH3698">
        <v>0</v>
      </c>
      <c r="BI3698">
        <v>0</v>
      </c>
      <c r="BJ3698">
        <v>0</v>
      </c>
      <c r="BK3698">
        <v>0</v>
      </c>
      <c r="BN3698" s="183"/>
    </row>
    <row r="3699" spans="1:66" ht="25.5" x14ac:dyDescent="0.25">
      <c r="A3699" s="1"/>
      <c r="B3699" s="94">
        <v>3686</v>
      </c>
      <c r="C3699" s="43">
        <v>1050861</v>
      </c>
      <c r="D3699" s="25"/>
      <c r="E3699" s="27" t="s">
        <v>1805</v>
      </c>
      <c r="F3699" s="151" t="s">
        <v>21</v>
      </c>
      <c r="G3699" s="25"/>
      <c r="H3699" s="46" t="str">
        <f>IFERROR(IFERROR(IF(SEARCH("Usystems",$E3699)&gt;0,"Usystems"),IF(SEARCH("RIIFO",$E3699)&gt;0,"RIIFO","Uponor")),"Uponor")</f>
        <v>Uponor</v>
      </c>
      <c r="I3699" s="25" t="str">
        <f>IFERROR(MID($D3699,1,7)+0,"")</f>
        <v/>
      </c>
      <c r="J3699" s="25" t="str">
        <f>IFERROR(MID($D3699,10,7)+0,"")</f>
        <v/>
      </c>
      <c r="K3699" s="25" t="str">
        <f>IFERROR(MID($D3699,19,7)+0,"")</f>
        <v/>
      </c>
      <c r="L3699" s="25" t="str">
        <f>IFERROR(MID($D3699,28,7)+0,"")</f>
        <v/>
      </c>
      <c r="M3699" s="25" t="str">
        <f>IF(IFERROR(MID($Q3699,1,7)+0,"")&lt;1130000,IF(INDEX(C:C,MATCH(LEFT(Q3699,7)+0,I:I,0))&lt;1130000,"",INDEX(C:C,MATCH(LEFT(Q3699,7)+0,I:I,0))),IFERROR(MID($Q3699,1,7)+0,""))</f>
        <v/>
      </c>
      <c r="N3699" s="25" t="str">
        <f>IF(IFERROR(MID($Q3699,10,7)+0,"")&lt;1130000,"",IFERROR(MID($Q3699,10,7)+0,""))</f>
        <v/>
      </c>
      <c r="O3699" s="25" t="str">
        <f>IF(IFERROR(MID($Q3699,19,7)+0,"")&lt;1130000,"",IFERROR(MID($Q3699,19,7)+0,""))</f>
        <v/>
      </c>
      <c r="P3699" s="25" t="str">
        <f>IF(M3699="","",IF(N3699="",M3699,M3699&amp;", "&amp;N3699))</f>
        <v/>
      </c>
      <c r="Q3699" s="25"/>
      <c r="R3699" s="25"/>
      <c r="S3699" s="35" t="s">
        <v>105</v>
      </c>
      <c r="T3699" s="25" t="s">
        <v>36</v>
      </c>
      <c r="U3699" s="185">
        <v>1377</v>
      </c>
      <c r="V3699" s="188">
        <v>1377</v>
      </c>
      <c r="W3699" s="189">
        <v>1377</v>
      </c>
      <c r="X3699" s="31">
        <v>1377</v>
      </c>
      <c r="Y3699" s="90">
        <f>IFERROR(ROUND(X3699/W3699-1,2),"")</f>
        <v>0</v>
      </c>
      <c r="Z3699" s="31">
        <f>IF(OR(S3699="VLD MLC components",S3699="VLD MLC pipes",S3699="VLD PEX components",S3699="VLD PEX pipes",S3699="VLD PHC components",S3699="VLD PHC pipes",S3699="Controls VLD"),"По запросу",X3699)</f>
        <v>1377</v>
      </c>
      <c r="AA3699" s="63">
        <f>ROUND(X3699/1.2,3)</f>
        <v>1147.5</v>
      </c>
      <c r="AB3699" s="23">
        <v>1147.5</v>
      </c>
      <c r="AC3699" s="190">
        <f>IFERROR(ROUND(AA3699/AB3699-1,2),"")</f>
        <v>0</v>
      </c>
      <c r="AD3699" s="25">
        <v>1.131</v>
      </c>
      <c r="AE3699" s="25">
        <v>3.44E-2</v>
      </c>
      <c r="AF3699" s="25">
        <v>0</v>
      </c>
      <c r="AG3699" s="25" t="s">
        <v>22</v>
      </c>
      <c r="AH3699" s="25">
        <v>0</v>
      </c>
      <c r="AI3699" s="25">
        <v>0</v>
      </c>
      <c r="AJ3699" s="25" t="s">
        <v>20</v>
      </c>
      <c r="AK3699" s="42" t="s">
        <v>19</v>
      </c>
      <c r="AL3699" s="25" t="s">
        <v>20</v>
      </c>
      <c r="AM3699" s="25">
        <v>1</v>
      </c>
      <c r="AN3699" s="25"/>
      <c r="AO3699" s="25"/>
      <c r="AP3699" s="25"/>
      <c r="AQ3699" s="25"/>
      <c r="AR3699" s="94"/>
      <c r="AS3699" s="157" t="s">
        <v>22</v>
      </c>
      <c r="AT3699" s="93">
        <v>42551</v>
      </c>
      <c r="AU3699" s="92" t="s">
        <v>22</v>
      </c>
      <c r="AV3699" s="91" t="s">
        <v>48</v>
      </c>
      <c r="AW3699" s="92" t="s">
        <v>48</v>
      </c>
      <c r="AX3699" s="92" t="s">
        <v>48</v>
      </c>
      <c r="AY3699" s="91" t="s">
        <v>152</v>
      </c>
      <c r="AZ3699" s="23"/>
      <c r="BA3699" s="25">
        <v>0</v>
      </c>
      <c r="BB3699" t="s">
        <v>48</v>
      </c>
      <c r="BC3699" t="e">
        <v>#N/A</v>
      </c>
      <c r="BD3699" t="e">
        <f>IF(Z3699=BC3699,"OK")</f>
        <v>#N/A</v>
      </c>
      <c r="BE3699">
        <v>1.131</v>
      </c>
      <c r="BF3699">
        <v>3.44E-2</v>
      </c>
      <c r="BG3699">
        <v>0</v>
      </c>
      <c r="BH3699">
        <v>0</v>
      </c>
      <c r="BI3699">
        <v>0</v>
      </c>
      <c r="BJ3699">
        <v>0</v>
      </c>
      <c r="BK3699">
        <v>0</v>
      </c>
      <c r="BN3699" s="183"/>
    </row>
    <row r="3700" spans="1:66" ht="25.5" x14ac:dyDescent="0.25">
      <c r="A3700" s="1"/>
      <c r="B3700" s="94">
        <v>3687</v>
      </c>
      <c r="C3700" s="43">
        <v>1050862</v>
      </c>
      <c r="D3700" s="25"/>
      <c r="E3700" s="27" t="s">
        <v>1804</v>
      </c>
      <c r="F3700" s="151" t="s">
        <v>21</v>
      </c>
      <c r="G3700" s="25"/>
      <c r="H3700" s="46" t="str">
        <f>IFERROR(IFERROR(IF(SEARCH("Usystems",$E3700)&gt;0,"Usystems"),IF(SEARCH("RIIFO",$E3700)&gt;0,"RIIFO","Uponor")),"Uponor")</f>
        <v>Uponor</v>
      </c>
      <c r="I3700" s="25" t="str">
        <f>IFERROR(MID($D3700,1,7)+0,"")</f>
        <v/>
      </c>
      <c r="J3700" s="25" t="str">
        <f>IFERROR(MID($D3700,10,7)+0,"")</f>
        <v/>
      </c>
      <c r="K3700" s="25" t="str">
        <f>IFERROR(MID($D3700,19,7)+0,"")</f>
        <v/>
      </c>
      <c r="L3700" s="25" t="str">
        <f>IFERROR(MID($D3700,28,7)+0,"")</f>
        <v/>
      </c>
      <c r="M3700" s="25" t="str">
        <f>IF(IFERROR(MID($Q3700,1,7)+0,"")&lt;1130000,IF(INDEX(C:C,MATCH(LEFT(Q3700,7)+0,I:I,0))&lt;1130000,"",INDEX(C:C,MATCH(LEFT(Q3700,7)+0,I:I,0))),IFERROR(MID($Q3700,1,7)+0,""))</f>
        <v/>
      </c>
      <c r="N3700" s="25" t="str">
        <f>IF(IFERROR(MID($Q3700,10,7)+0,"")&lt;1130000,"",IFERROR(MID($Q3700,10,7)+0,""))</f>
        <v/>
      </c>
      <c r="O3700" s="25" t="str">
        <f>IF(IFERROR(MID($Q3700,19,7)+0,"")&lt;1130000,"",IFERROR(MID($Q3700,19,7)+0,""))</f>
        <v/>
      </c>
      <c r="P3700" s="25" t="str">
        <f>IF(M3700="","",IF(N3700="",M3700,M3700&amp;", "&amp;N3700))</f>
        <v/>
      </c>
      <c r="Q3700" s="25"/>
      <c r="R3700" s="25"/>
      <c r="S3700" s="35" t="s">
        <v>105</v>
      </c>
      <c r="T3700" s="25" t="s">
        <v>36</v>
      </c>
      <c r="U3700" s="185">
        <v>2071</v>
      </c>
      <c r="V3700" s="188">
        <v>2071</v>
      </c>
      <c r="W3700" s="189">
        <v>2071</v>
      </c>
      <c r="X3700" s="31">
        <v>2071</v>
      </c>
      <c r="Y3700" s="90">
        <f>IFERROR(ROUND(X3700/W3700-1,2),"")</f>
        <v>0</v>
      </c>
      <c r="Z3700" s="31">
        <f>IF(OR(S3700="VLD MLC components",S3700="VLD MLC pipes",S3700="VLD PEX components",S3700="VLD PEX pipes",S3700="VLD PHC components",S3700="VLD PHC pipes",S3700="Controls VLD"),"По запросу",X3700)</f>
        <v>2071</v>
      </c>
      <c r="AA3700" s="63">
        <f>ROUND(X3700/1.2,3)</f>
        <v>1725.8330000000001</v>
      </c>
      <c r="AB3700" s="23">
        <v>1725.8330000000001</v>
      </c>
      <c r="AC3700" s="190">
        <f>IFERROR(ROUND(AA3700/AB3700-1,2),"")</f>
        <v>0</v>
      </c>
      <c r="AD3700" s="25">
        <v>1.6060000000000001</v>
      </c>
      <c r="AE3700" s="25">
        <v>3.2000000000000001E-2</v>
      </c>
      <c r="AF3700" s="25">
        <v>0</v>
      </c>
      <c r="AG3700" s="25" t="s">
        <v>22</v>
      </c>
      <c r="AH3700" s="25">
        <v>0</v>
      </c>
      <c r="AI3700" s="25">
        <v>0</v>
      </c>
      <c r="AJ3700" s="25" t="s">
        <v>20</v>
      </c>
      <c r="AK3700" s="42" t="s">
        <v>19</v>
      </c>
      <c r="AL3700" s="25" t="s">
        <v>20</v>
      </c>
      <c r="AM3700" s="25">
        <v>1</v>
      </c>
      <c r="AN3700" s="25"/>
      <c r="AO3700" s="25"/>
      <c r="AP3700" s="25"/>
      <c r="AQ3700" s="25"/>
      <c r="AR3700" s="94"/>
      <c r="AS3700" s="157" t="s">
        <v>22</v>
      </c>
      <c r="AT3700" s="93">
        <v>42551</v>
      </c>
      <c r="AU3700" s="92" t="s">
        <v>22</v>
      </c>
      <c r="AV3700" s="91" t="s">
        <v>48</v>
      </c>
      <c r="AW3700" s="92" t="s">
        <v>48</v>
      </c>
      <c r="AX3700" s="92" t="s">
        <v>48</v>
      </c>
      <c r="AY3700" s="91" t="s">
        <v>152</v>
      </c>
      <c r="AZ3700" s="23"/>
      <c r="BA3700" s="25">
        <v>0</v>
      </c>
      <c r="BB3700" t="s">
        <v>48</v>
      </c>
      <c r="BC3700" t="e">
        <v>#N/A</v>
      </c>
      <c r="BD3700" t="e">
        <f>IF(Z3700=BC3700,"OK")</f>
        <v>#N/A</v>
      </c>
      <c r="BE3700">
        <v>1.6060000000000001</v>
      </c>
      <c r="BF3700">
        <v>3.2000000000000001E-2</v>
      </c>
      <c r="BG3700">
        <v>0</v>
      </c>
      <c r="BH3700">
        <v>0</v>
      </c>
      <c r="BI3700">
        <v>0</v>
      </c>
      <c r="BJ3700">
        <v>0</v>
      </c>
      <c r="BK3700">
        <v>0</v>
      </c>
      <c r="BN3700" s="183"/>
    </row>
    <row r="3701" spans="1:66" ht="25.5" x14ac:dyDescent="0.25">
      <c r="A3701" s="1"/>
      <c r="B3701" s="94">
        <v>3688</v>
      </c>
      <c r="C3701" s="43">
        <v>1050863</v>
      </c>
      <c r="D3701" s="25"/>
      <c r="E3701" s="27" t="s">
        <v>1803</v>
      </c>
      <c r="F3701" s="151" t="s">
        <v>21</v>
      </c>
      <c r="G3701" s="25"/>
      <c r="H3701" s="46" t="str">
        <f>IFERROR(IFERROR(IF(SEARCH("Usystems",$E3701)&gt;0,"Usystems"),IF(SEARCH("RIIFO",$E3701)&gt;0,"RIIFO","Uponor")),"Uponor")</f>
        <v>Uponor</v>
      </c>
      <c r="I3701" s="25" t="str">
        <f>IFERROR(MID($D3701,1,7)+0,"")</f>
        <v/>
      </c>
      <c r="J3701" s="25" t="str">
        <f>IFERROR(MID($D3701,10,7)+0,"")</f>
        <v/>
      </c>
      <c r="K3701" s="25" t="str">
        <f>IFERROR(MID($D3701,19,7)+0,"")</f>
        <v/>
      </c>
      <c r="L3701" s="25" t="str">
        <f>IFERROR(MID($D3701,28,7)+0,"")</f>
        <v/>
      </c>
      <c r="M3701" s="25" t="str">
        <f>IF(IFERROR(MID($Q3701,1,7)+0,"")&lt;1130000,IF(INDEX(C:C,MATCH(LEFT(Q3701,7)+0,I:I,0))&lt;1130000,"",INDEX(C:C,MATCH(LEFT(Q3701,7)+0,I:I,0))),IFERROR(MID($Q3701,1,7)+0,""))</f>
        <v/>
      </c>
      <c r="N3701" s="25" t="str">
        <f>IF(IFERROR(MID($Q3701,10,7)+0,"")&lt;1130000,"",IFERROR(MID($Q3701,10,7)+0,""))</f>
        <v/>
      </c>
      <c r="O3701" s="25" t="str">
        <f>IF(IFERROR(MID($Q3701,19,7)+0,"")&lt;1130000,"",IFERROR(MID($Q3701,19,7)+0,""))</f>
        <v/>
      </c>
      <c r="P3701" s="25" t="str">
        <f>IF(M3701="","",IF(N3701="",M3701,M3701&amp;", "&amp;N3701))</f>
        <v/>
      </c>
      <c r="Q3701" s="25"/>
      <c r="R3701" s="25"/>
      <c r="S3701" s="35" t="s">
        <v>105</v>
      </c>
      <c r="T3701" s="25" t="s">
        <v>36</v>
      </c>
      <c r="U3701" s="185">
        <v>3053</v>
      </c>
      <c r="V3701" s="188">
        <v>3053</v>
      </c>
      <c r="W3701" s="189">
        <v>3053</v>
      </c>
      <c r="X3701" s="31">
        <v>3053</v>
      </c>
      <c r="Y3701" s="90">
        <f>IFERROR(ROUND(X3701/W3701-1,2),"")</f>
        <v>0</v>
      </c>
      <c r="Z3701" s="31">
        <f>IF(OR(S3701="VLD MLC components",S3701="VLD MLC pipes",S3701="VLD PEX components",S3701="VLD PEX pipes",S3701="VLD PHC components",S3701="VLD PHC pipes",S3701="Controls VLD"),"По запросу",X3701)</f>
        <v>3053</v>
      </c>
      <c r="AA3701" s="63">
        <f>ROUND(X3701/1.2,3)</f>
        <v>2544.1669999999999</v>
      </c>
      <c r="AB3701" s="23">
        <v>2544.1669999999999</v>
      </c>
      <c r="AC3701" s="190">
        <f>IFERROR(ROUND(AA3701/AB3701-1,2),"")</f>
        <v>0</v>
      </c>
      <c r="AD3701" s="25">
        <v>2.286</v>
      </c>
      <c r="AE3701" s="25">
        <v>7.6300000000000007E-2</v>
      </c>
      <c r="AF3701" s="25">
        <v>0</v>
      </c>
      <c r="AG3701" s="25" t="s">
        <v>22</v>
      </c>
      <c r="AH3701" s="25">
        <v>0</v>
      </c>
      <c r="AI3701" s="25">
        <v>0</v>
      </c>
      <c r="AJ3701" s="25" t="s">
        <v>20</v>
      </c>
      <c r="AK3701" s="42" t="s">
        <v>19</v>
      </c>
      <c r="AL3701" s="25" t="s">
        <v>20</v>
      </c>
      <c r="AM3701" s="25">
        <v>1</v>
      </c>
      <c r="AN3701" s="25"/>
      <c r="AO3701" s="25"/>
      <c r="AP3701" s="25"/>
      <c r="AQ3701" s="25"/>
      <c r="AR3701" s="94"/>
      <c r="AS3701" s="157" t="s">
        <v>22</v>
      </c>
      <c r="AT3701" s="93">
        <v>42551</v>
      </c>
      <c r="AU3701" s="92" t="s">
        <v>22</v>
      </c>
      <c r="AV3701" s="91" t="s">
        <v>48</v>
      </c>
      <c r="AW3701" s="92" t="s">
        <v>48</v>
      </c>
      <c r="AX3701" s="92" t="s">
        <v>48</v>
      </c>
      <c r="AY3701" s="91" t="s">
        <v>152</v>
      </c>
      <c r="AZ3701" s="23"/>
      <c r="BA3701" s="25">
        <v>0</v>
      </c>
      <c r="BB3701" t="s">
        <v>48</v>
      </c>
      <c r="BC3701" t="e">
        <v>#N/A</v>
      </c>
      <c r="BD3701" t="e">
        <f>IF(Z3701=BC3701,"OK")</f>
        <v>#N/A</v>
      </c>
      <c r="BE3701">
        <v>2.286</v>
      </c>
      <c r="BF3701">
        <v>7.6300000000000007E-2</v>
      </c>
      <c r="BG3701">
        <v>0</v>
      </c>
      <c r="BH3701">
        <v>0</v>
      </c>
      <c r="BI3701">
        <v>0</v>
      </c>
      <c r="BJ3701">
        <v>0</v>
      </c>
      <c r="BK3701">
        <v>0</v>
      </c>
      <c r="BN3701" s="183"/>
    </row>
    <row r="3702" spans="1:66" ht="25.5" x14ac:dyDescent="0.25">
      <c r="A3702" s="1"/>
      <c r="B3702" s="94">
        <v>3689</v>
      </c>
      <c r="C3702" s="43">
        <v>1050851</v>
      </c>
      <c r="D3702" s="25"/>
      <c r="E3702" s="27" t="s">
        <v>1802</v>
      </c>
      <c r="F3702" s="151" t="s">
        <v>21</v>
      </c>
      <c r="G3702" s="25"/>
      <c r="H3702" s="46" t="str">
        <f>IFERROR(IFERROR(IF(SEARCH("Usystems",$E3702)&gt;0,"Usystems"),IF(SEARCH("RIIFO",$E3702)&gt;0,"RIIFO","Uponor")),"Uponor")</f>
        <v>Uponor</v>
      </c>
      <c r="I3702" s="25" t="str">
        <f>IFERROR(MID($D3702,1,7)+0,"")</f>
        <v/>
      </c>
      <c r="J3702" s="25" t="str">
        <f>IFERROR(MID($D3702,10,7)+0,"")</f>
        <v/>
      </c>
      <c r="K3702" s="25" t="str">
        <f>IFERROR(MID($D3702,19,7)+0,"")</f>
        <v/>
      </c>
      <c r="L3702" s="25" t="str">
        <f>IFERROR(MID($D3702,28,7)+0,"")</f>
        <v/>
      </c>
      <c r="M3702" s="25" t="str">
        <f>IF(IFERROR(MID($Q3702,1,7)+0,"")&lt;1130000,IF(INDEX(C:C,MATCH(LEFT(Q3702,7)+0,I:I,0))&lt;1130000,"",INDEX(C:C,MATCH(LEFT(Q3702,7)+0,I:I,0))),IFERROR(MID($Q3702,1,7)+0,""))</f>
        <v/>
      </c>
      <c r="N3702" s="25" t="str">
        <f>IF(IFERROR(MID($Q3702,10,7)+0,"")&lt;1130000,"",IFERROR(MID($Q3702,10,7)+0,""))</f>
        <v/>
      </c>
      <c r="O3702" s="25" t="str">
        <f>IF(IFERROR(MID($Q3702,19,7)+0,"")&lt;1130000,"",IFERROR(MID($Q3702,19,7)+0,""))</f>
        <v/>
      </c>
      <c r="P3702" s="25" t="str">
        <f>IF(M3702="","",IF(N3702="",M3702,M3702&amp;", "&amp;N3702))</f>
        <v/>
      </c>
      <c r="Q3702" s="25"/>
      <c r="R3702" s="25"/>
      <c r="S3702" s="35" t="s">
        <v>105</v>
      </c>
      <c r="T3702" s="25" t="s">
        <v>36</v>
      </c>
      <c r="U3702" s="185">
        <v>71013</v>
      </c>
      <c r="V3702" s="188">
        <v>71013</v>
      </c>
      <c r="W3702" s="189">
        <v>71013</v>
      </c>
      <c r="X3702" s="31">
        <v>71013</v>
      </c>
      <c r="Y3702" s="90">
        <f>IFERROR(ROUND(X3702/W3702-1,2),"")</f>
        <v>0</v>
      </c>
      <c r="Z3702" s="31">
        <f>IF(OR(S3702="VLD MLC components",S3702="VLD MLC pipes",S3702="VLD PEX components",S3702="VLD PEX pipes",S3702="VLD PHC components",S3702="VLD PHC pipes",S3702="Controls VLD"),"По запросу",X3702)</f>
        <v>71013</v>
      </c>
      <c r="AA3702" s="63">
        <f>ROUND(X3702/1.2,3)</f>
        <v>59177.5</v>
      </c>
      <c r="AB3702" s="23">
        <v>59177.5</v>
      </c>
      <c r="AC3702" s="190">
        <f>IFERROR(ROUND(AA3702/AB3702-1,2),"")</f>
        <v>0</v>
      </c>
      <c r="AD3702" s="25">
        <v>72</v>
      </c>
      <c r="AE3702" s="25">
        <v>1.45</v>
      </c>
      <c r="AF3702" s="25">
        <v>0</v>
      </c>
      <c r="AG3702" s="25" t="s">
        <v>22</v>
      </c>
      <c r="AH3702" s="25">
        <v>0</v>
      </c>
      <c r="AI3702" s="25">
        <v>0</v>
      </c>
      <c r="AJ3702" s="25" t="s">
        <v>20</v>
      </c>
      <c r="AK3702" s="42" t="s">
        <v>19</v>
      </c>
      <c r="AL3702" s="25" t="s">
        <v>20</v>
      </c>
      <c r="AM3702" s="25">
        <v>1</v>
      </c>
      <c r="AN3702" s="25"/>
      <c r="AO3702" s="25"/>
      <c r="AP3702" s="25"/>
      <c r="AQ3702" s="25"/>
      <c r="AR3702" s="94"/>
      <c r="AS3702" s="157" t="s">
        <v>22</v>
      </c>
      <c r="AT3702" s="93">
        <v>42551</v>
      </c>
      <c r="AU3702" s="92" t="s">
        <v>22</v>
      </c>
      <c r="AV3702" s="91" t="s">
        <v>48</v>
      </c>
      <c r="AW3702" s="92" t="s">
        <v>48</v>
      </c>
      <c r="AX3702" s="92" t="s">
        <v>48</v>
      </c>
      <c r="AY3702" s="91" t="s">
        <v>152</v>
      </c>
      <c r="AZ3702" s="23"/>
      <c r="BA3702" s="25">
        <v>0</v>
      </c>
      <c r="BB3702" t="s">
        <v>48</v>
      </c>
      <c r="BC3702" t="e">
        <v>#N/A</v>
      </c>
      <c r="BD3702" t="e">
        <f>IF(Z3702=BC3702,"OK")</f>
        <v>#N/A</v>
      </c>
      <c r="BE3702">
        <v>72</v>
      </c>
      <c r="BF3702">
        <v>1.45</v>
      </c>
      <c r="BG3702">
        <v>0</v>
      </c>
      <c r="BH3702">
        <v>0</v>
      </c>
      <c r="BI3702">
        <v>0</v>
      </c>
      <c r="BJ3702">
        <v>0</v>
      </c>
      <c r="BK3702">
        <v>0</v>
      </c>
      <c r="BN3702" s="183"/>
    </row>
    <row r="3703" spans="1:66" ht="25.5" x14ac:dyDescent="0.25">
      <c r="A3703" s="1"/>
      <c r="B3703" s="94">
        <v>3690</v>
      </c>
      <c r="C3703" s="43">
        <v>1050854</v>
      </c>
      <c r="D3703" s="25"/>
      <c r="E3703" s="27" t="s">
        <v>1801</v>
      </c>
      <c r="F3703" s="151" t="s">
        <v>21</v>
      </c>
      <c r="G3703" s="25"/>
      <c r="H3703" s="46" t="str">
        <f>IFERROR(IFERROR(IF(SEARCH("Usystems",$E3703)&gt;0,"Usystems"),IF(SEARCH("RIIFO",$E3703)&gt;0,"RIIFO","Uponor")),"Uponor")</f>
        <v>Uponor</v>
      </c>
      <c r="I3703" s="25" t="str">
        <f>IFERROR(MID($D3703,1,7)+0,"")</f>
        <v/>
      </c>
      <c r="J3703" s="25" t="str">
        <f>IFERROR(MID($D3703,10,7)+0,"")</f>
        <v/>
      </c>
      <c r="K3703" s="25" t="str">
        <f>IFERROR(MID($D3703,19,7)+0,"")</f>
        <v/>
      </c>
      <c r="L3703" s="25" t="str">
        <f>IFERROR(MID($D3703,28,7)+0,"")</f>
        <v/>
      </c>
      <c r="M3703" s="25" t="str">
        <f>IF(IFERROR(MID($Q3703,1,7)+0,"")&lt;1130000,IF(INDEX(C:C,MATCH(LEFT(Q3703,7)+0,I:I,0))&lt;1130000,"",INDEX(C:C,MATCH(LEFT(Q3703,7)+0,I:I,0))),IFERROR(MID($Q3703,1,7)+0,""))</f>
        <v/>
      </c>
      <c r="N3703" s="25" t="str">
        <f>IF(IFERROR(MID($Q3703,10,7)+0,"")&lt;1130000,"",IFERROR(MID($Q3703,10,7)+0,""))</f>
        <v/>
      </c>
      <c r="O3703" s="25" t="str">
        <f>IF(IFERROR(MID($Q3703,19,7)+0,"")&lt;1130000,"",IFERROR(MID($Q3703,19,7)+0,""))</f>
        <v/>
      </c>
      <c r="P3703" s="25" t="str">
        <f>IF(M3703="","",IF(N3703="",M3703,M3703&amp;", "&amp;N3703))</f>
        <v/>
      </c>
      <c r="Q3703" s="25"/>
      <c r="R3703" s="25"/>
      <c r="S3703" s="35" t="s">
        <v>105</v>
      </c>
      <c r="T3703" s="25" t="s">
        <v>36</v>
      </c>
      <c r="U3703" s="185">
        <v>51813</v>
      </c>
      <c r="V3703" s="188">
        <v>51813</v>
      </c>
      <c r="W3703" s="189">
        <v>51813</v>
      </c>
      <c r="X3703" s="31">
        <v>51813</v>
      </c>
      <c r="Y3703" s="90">
        <f>IFERROR(ROUND(X3703/W3703-1,2),"")</f>
        <v>0</v>
      </c>
      <c r="Z3703" s="31">
        <f>IF(OR(S3703="VLD MLC components",S3703="VLD MLC pipes",S3703="VLD PEX components",S3703="VLD PEX pipes",S3703="VLD PHC components",S3703="VLD PHC pipes",S3703="Controls VLD"),"По запросу",X3703)</f>
        <v>51813</v>
      </c>
      <c r="AA3703" s="63">
        <f>ROUND(X3703/1.2,3)</f>
        <v>43177.5</v>
      </c>
      <c r="AB3703" s="23">
        <v>43177.5</v>
      </c>
      <c r="AC3703" s="190">
        <f>IFERROR(ROUND(AA3703/AB3703-1,2),"")</f>
        <v>0</v>
      </c>
      <c r="AD3703" s="25">
        <v>45</v>
      </c>
      <c r="AE3703" s="25">
        <v>1.06</v>
      </c>
      <c r="AF3703" s="25">
        <v>0</v>
      </c>
      <c r="AG3703" s="25" t="s">
        <v>22</v>
      </c>
      <c r="AH3703" s="25">
        <v>0</v>
      </c>
      <c r="AI3703" s="25">
        <v>0</v>
      </c>
      <c r="AJ3703" s="25" t="s">
        <v>20</v>
      </c>
      <c r="AK3703" s="42" t="s">
        <v>19</v>
      </c>
      <c r="AL3703" s="25" t="s">
        <v>20</v>
      </c>
      <c r="AM3703" s="25">
        <v>1</v>
      </c>
      <c r="AN3703" s="25"/>
      <c r="AO3703" s="25"/>
      <c r="AP3703" s="25"/>
      <c r="AQ3703" s="25"/>
      <c r="AR3703" s="94"/>
      <c r="AS3703" s="157" t="s">
        <v>22</v>
      </c>
      <c r="AT3703" s="93">
        <v>42551</v>
      </c>
      <c r="AU3703" s="92" t="s">
        <v>22</v>
      </c>
      <c r="AV3703" s="91" t="s">
        <v>48</v>
      </c>
      <c r="AW3703" s="92" t="s">
        <v>48</v>
      </c>
      <c r="AX3703" s="92" t="s">
        <v>48</v>
      </c>
      <c r="AY3703" s="91" t="s">
        <v>152</v>
      </c>
      <c r="AZ3703" s="23"/>
      <c r="BA3703" s="25">
        <v>0</v>
      </c>
      <c r="BB3703" t="s">
        <v>48</v>
      </c>
      <c r="BC3703" t="e">
        <v>#N/A</v>
      </c>
      <c r="BD3703" t="e">
        <f>IF(Z3703=BC3703,"OK")</f>
        <v>#N/A</v>
      </c>
      <c r="BE3703">
        <v>45</v>
      </c>
      <c r="BF3703">
        <v>1.06</v>
      </c>
      <c r="BG3703">
        <v>0</v>
      </c>
      <c r="BH3703">
        <v>0</v>
      </c>
      <c r="BI3703">
        <v>0</v>
      </c>
      <c r="BJ3703">
        <v>0</v>
      </c>
      <c r="BK3703">
        <v>0</v>
      </c>
      <c r="BN3703" s="183"/>
    </row>
    <row r="3704" spans="1:66" ht="25.5" x14ac:dyDescent="0.25">
      <c r="A3704" s="1"/>
      <c r="B3704" s="94">
        <v>3691</v>
      </c>
      <c r="C3704" s="43">
        <v>1050855</v>
      </c>
      <c r="D3704" s="25"/>
      <c r="E3704" s="27" t="s">
        <v>1800</v>
      </c>
      <c r="F3704" s="151" t="s">
        <v>21</v>
      </c>
      <c r="G3704" s="25"/>
      <c r="H3704" s="46" t="str">
        <f>IFERROR(IFERROR(IF(SEARCH("Usystems",$E3704)&gt;0,"Usystems"),IF(SEARCH("RIIFO",$E3704)&gt;0,"RIIFO","Uponor")),"Uponor")</f>
        <v>Uponor</v>
      </c>
      <c r="I3704" s="25" t="str">
        <f>IFERROR(MID($D3704,1,7)+0,"")</f>
        <v/>
      </c>
      <c r="J3704" s="25" t="str">
        <f>IFERROR(MID($D3704,10,7)+0,"")</f>
        <v/>
      </c>
      <c r="K3704" s="25" t="str">
        <f>IFERROR(MID($D3704,19,7)+0,"")</f>
        <v/>
      </c>
      <c r="L3704" s="25" t="str">
        <f>IFERROR(MID($D3704,28,7)+0,"")</f>
        <v/>
      </c>
      <c r="M3704" s="25" t="str">
        <f>IF(IFERROR(MID($Q3704,1,7)+0,"")&lt;1130000,IF(INDEX(C:C,MATCH(LEFT(Q3704,7)+0,I:I,0))&lt;1130000,"",INDEX(C:C,MATCH(LEFT(Q3704,7)+0,I:I,0))),IFERROR(MID($Q3704,1,7)+0,""))</f>
        <v/>
      </c>
      <c r="N3704" s="25" t="str">
        <f>IF(IFERROR(MID($Q3704,10,7)+0,"")&lt;1130000,"",IFERROR(MID($Q3704,10,7)+0,""))</f>
        <v/>
      </c>
      <c r="O3704" s="25" t="str">
        <f>IF(IFERROR(MID($Q3704,19,7)+0,"")&lt;1130000,"",IFERROR(MID($Q3704,19,7)+0,""))</f>
        <v/>
      </c>
      <c r="P3704" s="25" t="str">
        <f>IF(M3704="","",IF(N3704="",M3704,M3704&amp;", "&amp;N3704))</f>
        <v/>
      </c>
      <c r="Q3704" s="25"/>
      <c r="R3704" s="25"/>
      <c r="S3704" s="35" t="s">
        <v>105</v>
      </c>
      <c r="T3704" s="25" t="s">
        <v>36</v>
      </c>
      <c r="U3704" s="185">
        <v>90959</v>
      </c>
      <c r="V3704" s="188">
        <v>90959</v>
      </c>
      <c r="W3704" s="189">
        <v>90959</v>
      </c>
      <c r="X3704" s="31">
        <v>90959</v>
      </c>
      <c r="Y3704" s="90">
        <f>IFERROR(ROUND(X3704/W3704-1,2),"")</f>
        <v>0</v>
      </c>
      <c r="Z3704" s="31">
        <f>IF(OR(S3704="VLD MLC components",S3704="VLD MLC pipes",S3704="VLD PEX components",S3704="VLD PEX pipes",S3704="VLD PHC components",S3704="VLD PHC pipes",S3704="Controls VLD"),"По запросу",X3704)</f>
        <v>90959</v>
      </c>
      <c r="AA3704" s="63">
        <f>ROUND(X3704/1.2,3)</f>
        <v>75799.167000000001</v>
      </c>
      <c r="AB3704" s="23">
        <v>75799.167000000001</v>
      </c>
      <c r="AC3704" s="190">
        <f>IFERROR(ROUND(AA3704/AB3704-1,2),"")</f>
        <v>0</v>
      </c>
      <c r="AD3704" s="25">
        <v>63</v>
      </c>
      <c r="AE3704" s="25">
        <v>1.42</v>
      </c>
      <c r="AF3704" s="25">
        <v>0</v>
      </c>
      <c r="AG3704" s="25" t="s">
        <v>22</v>
      </c>
      <c r="AH3704" s="25">
        <v>0</v>
      </c>
      <c r="AI3704" s="25">
        <v>0</v>
      </c>
      <c r="AJ3704" s="25" t="s">
        <v>20</v>
      </c>
      <c r="AK3704" s="42" t="s">
        <v>19</v>
      </c>
      <c r="AL3704" s="25" t="s">
        <v>20</v>
      </c>
      <c r="AM3704" s="25">
        <v>1</v>
      </c>
      <c r="AN3704" s="25"/>
      <c r="AO3704" s="25"/>
      <c r="AP3704" s="25"/>
      <c r="AQ3704" s="25"/>
      <c r="AR3704" s="94"/>
      <c r="AS3704" s="157" t="s">
        <v>22</v>
      </c>
      <c r="AT3704" s="93">
        <v>42551</v>
      </c>
      <c r="AU3704" s="92" t="s">
        <v>22</v>
      </c>
      <c r="AV3704" s="91" t="s">
        <v>48</v>
      </c>
      <c r="AW3704" s="92" t="s">
        <v>48</v>
      </c>
      <c r="AX3704" s="92" t="s">
        <v>48</v>
      </c>
      <c r="AY3704" s="91" t="s">
        <v>152</v>
      </c>
      <c r="AZ3704" s="23"/>
      <c r="BA3704" s="25">
        <v>0</v>
      </c>
      <c r="BB3704" t="s">
        <v>48</v>
      </c>
      <c r="BC3704" t="e">
        <v>#N/A</v>
      </c>
      <c r="BD3704" t="e">
        <f>IF(Z3704=BC3704,"OK")</f>
        <v>#N/A</v>
      </c>
      <c r="BE3704">
        <v>63</v>
      </c>
      <c r="BF3704">
        <v>1.42</v>
      </c>
      <c r="BG3704">
        <v>0</v>
      </c>
      <c r="BH3704">
        <v>0</v>
      </c>
      <c r="BI3704">
        <v>0</v>
      </c>
      <c r="BJ3704">
        <v>0</v>
      </c>
      <c r="BK3704">
        <v>0</v>
      </c>
      <c r="BN3704" s="183"/>
    </row>
    <row r="3705" spans="1:66" ht="25.5" x14ac:dyDescent="0.25">
      <c r="A3705" s="1"/>
      <c r="B3705" s="94">
        <v>3692</v>
      </c>
      <c r="C3705" s="43">
        <v>1050852</v>
      </c>
      <c r="D3705" s="25"/>
      <c r="E3705" s="27" t="s">
        <v>1799</v>
      </c>
      <c r="F3705" s="151" t="s">
        <v>21</v>
      </c>
      <c r="G3705" s="41" t="s">
        <v>585</v>
      </c>
      <c r="H3705" s="46" t="str">
        <f>IFERROR(IFERROR(IF(SEARCH("Usystems",$E3705)&gt;0,"Usystems"),IF(SEARCH("RIIFO",$E3705)&gt;0,"RIIFO","Uponor")),"Uponor")</f>
        <v>Uponor</v>
      </c>
      <c r="I3705" s="25" t="str">
        <f>IFERROR(MID($D3705,1,7)+0,"")</f>
        <v/>
      </c>
      <c r="J3705" s="25" t="str">
        <f>IFERROR(MID($D3705,10,7)+0,"")</f>
        <v/>
      </c>
      <c r="K3705" s="25" t="str">
        <f>IFERROR(MID($D3705,19,7)+0,"")</f>
        <v/>
      </c>
      <c r="L3705" s="25" t="str">
        <f>IFERROR(MID($D3705,28,7)+0,"")</f>
        <v/>
      </c>
      <c r="M3705" s="25" t="str">
        <f>IF(IFERROR(MID($Q3705,1,7)+0,"")&lt;1130000,IF(INDEX(C:C,MATCH(LEFT(Q3705,7)+0,I:I,0))&lt;1130000,"",INDEX(C:C,MATCH(LEFT(Q3705,7)+0,I:I,0))),IFERROR(MID($Q3705,1,7)+0,""))</f>
        <v/>
      </c>
      <c r="N3705" s="25" t="str">
        <f>IF(IFERROR(MID($Q3705,10,7)+0,"")&lt;1130000,"",IFERROR(MID($Q3705,10,7)+0,""))</f>
        <v/>
      </c>
      <c r="O3705" s="25" t="str">
        <f>IF(IFERROR(MID($Q3705,19,7)+0,"")&lt;1130000,"",IFERROR(MID($Q3705,19,7)+0,""))</f>
        <v/>
      </c>
      <c r="P3705" s="25" t="str">
        <f>IF(M3705="","",IF(N3705="",M3705,M3705&amp;", "&amp;N3705))</f>
        <v/>
      </c>
      <c r="Q3705" s="25"/>
      <c r="R3705" s="25"/>
      <c r="S3705" s="35" t="s">
        <v>105</v>
      </c>
      <c r="T3705" s="25" t="s">
        <v>36</v>
      </c>
      <c r="U3705" s="185">
        <v>51338</v>
      </c>
      <c r="V3705" s="188">
        <v>51338</v>
      </c>
      <c r="W3705" s="189">
        <v>51338</v>
      </c>
      <c r="X3705" s="31">
        <v>51338</v>
      </c>
      <c r="Y3705" s="90">
        <f>IFERROR(ROUND(X3705/W3705-1,2),"")</f>
        <v>0</v>
      </c>
      <c r="Z3705" s="31">
        <f>IF(OR(S3705="VLD MLC components",S3705="VLD MLC pipes",S3705="VLD PEX components",S3705="VLD PEX pipes",S3705="VLD PHC components",S3705="VLD PHC pipes",S3705="Controls VLD"),"По запросу",X3705)</f>
        <v>51338</v>
      </c>
      <c r="AA3705" s="63">
        <f>ROUND(X3705/1.2,3)</f>
        <v>42781.667000000001</v>
      </c>
      <c r="AB3705" s="23">
        <v>42781.667000000001</v>
      </c>
      <c r="AC3705" s="190">
        <f>IFERROR(ROUND(AA3705/AB3705-1,2),"")</f>
        <v>0</v>
      </c>
      <c r="AD3705" s="25">
        <v>40</v>
      </c>
      <c r="AE3705" s="25">
        <v>1.1100000000000001</v>
      </c>
      <c r="AF3705" s="25">
        <v>0</v>
      </c>
      <c r="AG3705" s="25" t="s">
        <v>22</v>
      </c>
      <c r="AH3705" s="25">
        <v>0</v>
      </c>
      <c r="AI3705" s="25">
        <v>0</v>
      </c>
      <c r="AJ3705" s="25" t="s">
        <v>20</v>
      </c>
      <c r="AK3705" s="42" t="s">
        <v>19</v>
      </c>
      <c r="AL3705" s="25" t="s">
        <v>20</v>
      </c>
      <c r="AM3705" s="25">
        <v>1</v>
      </c>
      <c r="AN3705" s="25"/>
      <c r="AO3705" s="25"/>
      <c r="AP3705" s="25"/>
      <c r="AQ3705" s="25"/>
      <c r="AR3705" s="94"/>
      <c r="AS3705" s="157" t="s">
        <v>22</v>
      </c>
      <c r="AT3705" s="93">
        <v>42551</v>
      </c>
      <c r="AU3705" s="92" t="s">
        <v>22</v>
      </c>
      <c r="AV3705" s="91" t="s">
        <v>152</v>
      </c>
      <c r="AW3705" s="92" t="s">
        <v>152</v>
      </c>
      <c r="AX3705" s="92" t="s">
        <v>48</v>
      </c>
      <c r="AY3705" s="91" t="s">
        <v>152</v>
      </c>
      <c r="AZ3705" s="23"/>
      <c r="BA3705" s="25" t="s">
        <v>1798</v>
      </c>
      <c r="BB3705" t="s">
        <v>25</v>
      </c>
      <c r="BC3705" t="e">
        <v>#N/A</v>
      </c>
      <c r="BD3705" t="e">
        <f>IF(Z3705=BC3705,"OK")</f>
        <v>#N/A</v>
      </c>
      <c r="BE3705">
        <v>40</v>
      </c>
      <c r="BF3705">
        <v>1.1100000000000001</v>
      </c>
      <c r="BG3705">
        <v>0</v>
      </c>
      <c r="BH3705">
        <v>0</v>
      </c>
      <c r="BI3705">
        <v>0</v>
      </c>
      <c r="BJ3705">
        <v>0</v>
      </c>
      <c r="BK3705">
        <v>0</v>
      </c>
      <c r="BN3705" s="183"/>
    </row>
    <row r="3706" spans="1:66" ht="25.5" x14ac:dyDescent="0.25">
      <c r="A3706" s="1"/>
      <c r="B3706" s="94">
        <v>3693</v>
      </c>
      <c r="C3706" s="43">
        <v>1050853</v>
      </c>
      <c r="D3706" s="25"/>
      <c r="E3706" s="27" t="s">
        <v>1797</v>
      </c>
      <c r="F3706" s="151" t="s">
        <v>21</v>
      </c>
      <c r="G3706" s="25"/>
      <c r="H3706" s="46" t="str">
        <f>IFERROR(IFERROR(IF(SEARCH("Usystems",$E3706)&gt;0,"Usystems"),IF(SEARCH("RIIFO",$E3706)&gt;0,"RIIFO","Uponor")),"Uponor")</f>
        <v>Uponor</v>
      </c>
      <c r="I3706" s="25" t="str">
        <f>IFERROR(MID($D3706,1,7)+0,"")</f>
        <v/>
      </c>
      <c r="J3706" s="25" t="str">
        <f>IFERROR(MID($D3706,10,7)+0,"")</f>
        <v/>
      </c>
      <c r="K3706" s="25" t="str">
        <f>IFERROR(MID($D3706,19,7)+0,"")</f>
        <v/>
      </c>
      <c r="L3706" s="25" t="str">
        <f>IFERROR(MID($D3706,28,7)+0,"")</f>
        <v/>
      </c>
      <c r="M3706" s="25" t="str">
        <f>IF(IFERROR(MID($Q3706,1,7)+0,"")&lt;1130000,IF(INDEX(C:C,MATCH(LEFT(Q3706,7)+0,I:I,0))&lt;1130000,"",INDEX(C:C,MATCH(LEFT(Q3706,7)+0,I:I,0))),IFERROR(MID($Q3706,1,7)+0,""))</f>
        <v/>
      </c>
      <c r="N3706" s="25" t="str">
        <f>IF(IFERROR(MID($Q3706,10,7)+0,"")&lt;1130000,"",IFERROR(MID($Q3706,10,7)+0,""))</f>
        <v/>
      </c>
      <c r="O3706" s="25" t="str">
        <f>IF(IFERROR(MID($Q3706,19,7)+0,"")&lt;1130000,"",IFERROR(MID($Q3706,19,7)+0,""))</f>
        <v/>
      </c>
      <c r="P3706" s="25" t="str">
        <f>IF(M3706="","",IF(N3706="",M3706,M3706&amp;", "&amp;N3706))</f>
        <v/>
      </c>
      <c r="Q3706" s="25"/>
      <c r="R3706" s="25"/>
      <c r="S3706" s="35" t="s">
        <v>105</v>
      </c>
      <c r="T3706" s="25" t="s">
        <v>36</v>
      </c>
      <c r="U3706" s="185">
        <v>64115</v>
      </c>
      <c r="V3706" s="188">
        <v>64115</v>
      </c>
      <c r="W3706" s="189">
        <v>64115</v>
      </c>
      <c r="X3706" s="31">
        <v>64115</v>
      </c>
      <c r="Y3706" s="90">
        <f>IFERROR(ROUND(X3706/W3706-1,2),"")</f>
        <v>0</v>
      </c>
      <c r="Z3706" s="31">
        <f>IF(OR(S3706="VLD MLC components",S3706="VLD MLC pipes",S3706="VLD PEX components",S3706="VLD PEX pipes",S3706="VLD PHC components",S3706="VLD PHC pipes",S3706="Controls VLD"),"По запросу",X3706)</f>
        <v>64115</v>
      </c>
      <c r="AA3706" s="63">
        <f>ROUND(X3706/1.2,3)</f>
        <v>53429.167000000001</v>
      </c>
      <c r="AB3706" s="23">
        <v>53429.167000000001</v>
      </c>
      <c r="AC3706" s="190">
        <f>IFERROR(ROUND(AA3706/AB3706-1,2),"")</f>
        <v>0</v>
      </c>
      <c r="AD3706" s="25">
        <v>59</v>
      </c>
      <c r="AE3706" s="25">
        <v>1.68</v>
      </c>
      <c r="AF3706" s="25">
        <v>0</v>
      </c>
      <c r="AG3706" s="25" t="s">
        <v>22</v>
      </c>
      <c r="AH3706" s="25">
        <v>0</v>
      </c>
      <c r="AI3706" s="25">
        <v>0</v>
      </c>
      <c r="AJ3706" s="25" t="s">
        <v>20</v>
      </c>
      <c r="AK3706" s="42" t="s">
        <v>19</v>
      </c>
      <c r="AL3706" s="25" t="s">
        <v>20</v>
      </c>
      <c r="AM3706" s="25">
        <v>1</v>
      </c>
      <c r="AN3706" s="25"/>
      <c r="AO3706" s="25"/>
      <c r="AP3706" s="25"/>
      <c r="AQ3706" s="25"/>
      <c r="AR3706" s="94"/>
      <c r="AS3706" s="157" t="s">
        <v>22</v>
      </c>
      <c r="AT3706" s="93">
        <v>42551</v>
      </c>
      <c r="AU3706" s="92" t="s">
        <v>22</v>
      </c>
      <c r="AV3706" s="91" t="s">
        <v>48</v>
      </c>
      <c r="AW3706" s="92" t="s">
        <v>48</v>
      </c>
      <c r="AX3706" s="92" t="s">
        <v>48</v>
      </c>
      <c r="AY3706" s="91" t="s">
        <v>152</v>
      </c>
      <c r="AZ3706" s="23"/>
      <c r="BA3706" s="25">
        <v>0</v>
      </c>
      <c r="BB3706" t="s">
        <v>48</v>
      </c>
      <c r="BC3706" t="e">
        <v>#N/A</v>
      </c>
      <c r="BD3706" t="e">
        <f>IF(Z3706=BC3706,"OK")</f>
        <v>#N/A</v>
      </c>
      <c r="BE3706">
        <v>59</v>
      </c>
      <c r="BF3706">
        <v>1.68</v>
      </c>
      <c r="BG3706">
        <v>0</v>
      </c>
      <c r="BH3706">
        <v>0</v>
      </c>
      <c r="BI3706">
        <v>0</v>
      </c>
      <c r="BJ3706">
        <v>0</v>
      </c>
      <c r="BK3706">
        <v>0</v>
      </c>
      <c r="BN3706" s="183"/>
    </row>
    <row r="3707" spans="1:66" ht="25.5" x14ac:dyDescent="0.25">
      <c r="A3707" s="1"/>
      <c r="B3707" s="94">
        <v>3694</v>
      </c>
      <c r="C3707" s="43">
        <v>1051072</v>
      </c>
      <c r="D3707" s="25"/>
      <c r="E3707" s="27" t="s">
        <v>1796</v>
      </c>
      <c r="F3707" s="151" t="s">
        <v>21</v>
      </c>
      <c r="G3707" s="25"/>
      <c r="H3707" s="46" t="str">
        <f>IFERROR(IFERROR(IF(SEARCH("Usystems",$E3707)&gt;0,"Usystems"),IF(SEARCH("RIIFO",$E3707)&gt;0,"RIIFO","Uponor")),"Uponor")</f>
        <v>Uponor</v>
      </c>
      <c r="I3707" s="25" t="str">
        <f>IFERROR(MID($D3707,1,7)+0,"")</f>
        <v/>
      </c>
      <c r="J3707" s="25" t="str">
        <f>IFERROR(MID($D3707,10,7)+0,"")</f>
        <v/>
      </c>
      <c r="K3707" s="25" t="str">
        <f>IFERROR(MID($D3707,19,7)+0,"")</f>
        <v/>
      </c>
      <c r="L3707" s="25" t="str">
        <f>IFERROR(MID($D3707,28,7)+0,"")</f>
        <v/>
      </c>
      <c r="M3707" s="25" t="str">
        <f>IF(IFERROR(MID($Q3707,1,7)+0,"")&lt;1130000,IF(INDEX(C:C,MATCH(LEFT(Q3707,7)+0,I:I,0))&lt;1130000,"",INDEX(C:C,MATCH(LEFT(Q3707,7)+0,I:I,0))),IFERROR(MID($Q3707,1,7)+0,""))</f>
        <v/>
      </c>
      <c r="N3707" s="25" t="str">
        <f>IF(IFERROR(MID($Q3707,10,7)+0,"")&lt;1130000,"",IFERROR(MID($Q3707,10,7)+0,""))</f>
        <v/>
      </c>
      <c r="O3707" s="25" t="str">
        <f>IF(IFERROR(MID($Q3707,19,7)+0,"")&lt;1130000,"",IFERROR(MID($Q3707,19,7)+0,""))</f>
        <v/>
      </c>
      <c r="P3707" s="25" t="str">
        <f>IF(M3707="","",IF(N3707="",M3707,M3707&amp;", "&amp;N3707))</f>
        <v/>
      </c>
      <c r="Q3707" s="25"/>
      <c r="R3707" s="25"/>
      <c r="S3707" s="35" t="s">
        <v>105</v>
      </c>
      <c r="T3707" s="25" t="s">
        <v>36</v>
      </c>
      <c r="U3707" s="185">
        <v>13481</v>
      </c>
      <c r="V3707" s="188">
        <v>13481</v>
      </c>
      <c r="W3707" s="189">
        <v>13481</v>
      </c>
      <c r="X3707" s="31">
        <v>13481</v>
      </c>
      <c r="Y3707" s="90">
        <f>IFERROR(ROUND(X3707/W3707-1,2),"")</f>
        <v>0</v>
      </c>
      <c r="Z3707" s="31">
        <f>IF(OR(S3707="VLD MLC components",S3707="VLD MLC pipes",S3707="VLD PEX components",S3707="VLD PEX pipes",S3707="VLD PHC components",S3707="VLD PHC pipes",S3707="Controls VLD"),"По запросу",X3707)</f>
        <v>13481</v>
      </c>
      <c r="AA3707" s="63">
        <f>ROUND(X3707/1.2,3)</f>
        <v>11234.166999999999</v>
      </c>
      <c r="AB3707" s="23">
        <v>11234.166999999999</v>
      </c>
      <c r="AC3707" s="190">
        <f>IFERROR(ROUND(AA3707/AB3707-1,2),"")</f>
        <v>0</v>
      </c>
      <c r="AD3707" s="25">
        <v>9.16</v>
      </c>
      <c r="AE3707" s="25">
        <v>0.41399999999999998</v>
      </c>
      <c r="AF3707" s="25">
        <v>0</v>
      </c>
      <c r="AG3707" s="25" t="s">
        <v>22</v>
      </c>
      <c r="AH3707" s="25">
        <v>0</v>
      </c>
      <c r="AI3707" s="25">
        <v>0</v>
      </c>
      <c r="AJ3707" s="25" t="s">
        <v>20</v>
      </c>
      <c r="AK3707" s="42" t="s">
        <v>19</v>
      </c>
      <c r="AL3707" s="25" t="s">
        <v>20</v>
      </c>
      <c r="AM3707" s="25">
        <v>1</v>
      </c>
      <c r="AN3707" s="25"/>
      <c r="AO3707" s="25"/>
      <c r="AP3707" s="25"/>
      <c r="AQ3707" s="25"/>
      <c r="AR3707" s="94"/>
      <c r="AS3707" s="157" t="s">
        <v>22</v>
      </c>
      <c r="AT3707" s="93">
        <v>42551</v>
      </c>
      <c r="AU3707" s="92" t="s">
        <v>22</v>
      </c>
      <c r="AV3707" s="91" t="s">
        <v>48</v>
      </c>
      <c r="AW3707" s="92" t="s">
        <v>48</v>
      </c>
      <c r="AX3707" s="92" t="s">
        <v>48</v>
      </c>
      <c r="AY3707" s="91" t="s">
        <v>152</v>
      </c>
      <c r="AZ3707" s="23"/>
      <c r="BA3707" s="25">
        <v>0</v>
      </c>
      <c r="BB3707" t="s">
        <v>48</v>
      </c>
      <c r="BC3707" t="e">
        <v>#N/A</v>
      </c>
      <c r="BD3707" t="e">
        <f>IF(Z3707=BC3707,"OK")</f>
        <v>#N/A</v>
      </c>
      <c r="BE3707">
        <v>9.16</v>
      </c>
      <c r="BF3707">
        <v>0.41399999999999998</v>
      </c>
      <c r="BG3707">
        <v>0</v>
      </c>
      <c r="BH3707">
        <v>0</v>
      </c>
      <c r="BI3707">
        <v>0</v>
      </c>
      <c r="BJ3707">
        <v>0</v>
      </c>
      <c r="BK3707">
        <v>0</v>
      </c>
      <c r="BN3707" s="183"/>
    </row>
    <row r="3708" spans="1:66" ht="25.5" x14ac:dyDescent="0.25">
      <c r="A3708" s="1"/>
      <c r="B3708" s="94">
        <v>3695</v>
      </c>
      <c r="C3708" s="43">
        <v>1067484</v>
      </c>
      <c r="D3708" s="25"/>
      <c r="E3708" s="27" t="s">
        <v>1795</v>
      </c>
      <c r="F3708" s="151" t="s">
        <v>21</v>
      </c>
      <c r="G3708" s="25"/>
      <c r="H3708" s="46" t="str">
        <f>IFERROR(IFERROR(IF(SEARCH("Usystems",$E3708)&gt;0,"Usystems"),IF(SEARCH("RIIFO",$E3708)&gt;0,"RIIFO","Uponor")),"Uponor")</f>
        <v>Uponor</v>
      </c>
      <c r="I3708" s="25" t="str">
        <f>IFERROR(MID($D3708,1,7)+0,"")</f>
        <v/>
      </c>
      <c r="J3708" s="25" t="str">
        <f>IFERROR(MID($D3708,10,7)+0,"")</f>
        <v/>
      </c>
      <c r="K3708" s="25" t="str">
        <f>IFERROR(MID($D3708,19,7)+0,"")</f>
        <v/>
      </c>
      <c r="L3708" s="25" t="str">
        <f>IFERROR(MID($D3708,28,7)+0,"")</f>
        <v/>
      </c>
      <c r="M3708" s="25" t="str">
        <f>IF(IFERROR(MID($Q3708,1,7)+0,"")&lt;1130000,IF(INDEX(C:C,MATCH(LEFT(Q3708,7)+0,I:I,0))&lt;1130000,"",INDEX(C:C,MATCH(LEFT(Q3708,7)+0,I:I,0))),IFERROR(MID($Q3708,1,7)+0,""))</f>
        <v/>
      </c>
      <c r="N3708" s="25" t="str">
        <f>IF(IFERROR(MID($Q3708,10,7)+0,"")&lt;1130000,"",IFERROR(MID($Q3708,10,7)+0,""))</f>
        <v/>
      </c>
      <c r="O3708" s="25" t="str">
        <f>IF(IFERROR(MID($Q3708,19,7)+0,"")&lt;1130000,"",IFERROR(MID($Q3708,19,7)+0,""))</f>
        <v/>
      </c>
      <c r="P3708" s="25" t="str">
        <f>IF(M3708="","",IF(N3708="",M3708,M3708&amp;", "&amp;N3708))</f>
        <v/>
      </c>
      <c r="Q3708" s="25"/>
      <c r="R3708" s="25"/>
      <c r="S3708" s="35" t="s">
        <v>105</v>
      </c>
      <c r="T3708" s="25" t="s">
        <v>36</v>
      </c>
      <c r="U3708" s="185">
        <v>16131</v>
      </c>
      <c r="V3708" s="188">
        <v>16131</v>
      </c>
      <c r="W3708" s="189">
        <v>16131</v>
      </c>
      <c r="X3708" s="31">
        <v>16131</v>
      </c>
      <c r="Y3708" s="90">
        <f>IFERROR(ROUND(X3708/W3708-1,2),"")</f>
        <v>0</v>
      </c>
      <c r="Z3708" s="31">
        <f>IF(OR(S3708="VLD MLC components",S3708="VLD MLC pipes",S3708="VLD PEX components",S3708="VLD PEX pipes",S3708="VLD PHC components",S3708="VLD PHC pipes",S3708="Controls VLD"),"По запросу",X3708)</f>
        <v>16131</v>
      </c>
      <c r="AA3708" s="63">
        <f>ROUND(X3708/1.2,3)</f>
        <v>13442.5</v>
      </c>
      <c r="AB3708" s="23">
        <v>13442.5</v>
      </c>
      <c r="AC3708" s="190">
        <f>IFERROR(ROUND(AA3708/AB3708-1,2),"")</f>
        <v>0</v>
      </c>
      <c r="AD3708" s="25">
        <v>13.295999999999999</v>
      </c>
      <c r="AE3708" s="25">
        <v>0.5</v>
      </c>
      <c r="AF3708" s="25">
        <v>0</v>
      </c>
      <c r="AG3708" s="25" t="s">
        <v>22</v>
      </c>
      <c r="AH3708" s="25">
        <v>0</v>
      </c>
      <c r="AI3708" s="25">
        <v>0</v>
      </c>
      <c r="AJ3708" s="25" t="s">
        <v>20</v>
      </c>
      <c r="AK3708" s="42" t="s">
        <v>19</v>
      </c>
      <c r="AL3708" s="25" t="s">
        <v>20</v>
      </c>
      <c r="AM3708" s="25">
        <v>1</v>
      </c>
      <c r="AN3708" s="25"/>
      <c r="AO3708" s="25"/>
      <c r="AP3708" s="25"/>
      <c r="AQ3708" s="25"/>
      <c r="AR3708" s="94"/>
      <c r="AS3708" s="157" t="s">
        <v>22</v>
      </c>
      <c r="AT3708" s="93">
        <v>42551</v>
      </c>
      <c r="AU3708" s="92" t="s">
        <v>22</v>
      </c>
      <c r="AV3708" s="91" t="s">
        <v>48</v>
      </c>
      <c r="AW3708" s="92" t="s">
        <v>48</v>
      </c>
      <c r="AX3708" s="92" t="s">
        <v>48</v>
      </c>
      <c r="AY3708" s="91" t="s">
        <v>152</v>
      </c>
      <c r="AZ3708" s="23"/>
      <c r="BA3708" s="25">
        <v>0</v>
      </c>
      <c r="BB3708" t="s">
        <v>48</v>
      </c>
      <c r="BC3708" t="e">
        <v>#N/A</v>
      </c>
      <c r="BD3708" t="e">
        <f>IF(Z3708=BC3708,"OK")</f>
        <v>#N/A</v>
      </c>
      <c r="BE3708">
        <v>13.295999999999999</v>
      </c>
      <c r="BF3708">
        <v>0.5</v>
      </c>
      <c r="BG3708">
        <v>0</v>
      </c>
      <c r="BH3708">
        <v>0</v>
      </c>
      <c r="BI3708">
        <v>0</v>
      </c>
      <c r="BJ3708">
        <v>0</v>
      </c>
      <c r="BK3708">
        <v>0</v>
      </c>
      <c r="BN3708" s="183"/>
    </row>
    <row r="3709" spans="1:66" ht="25.5" x14ac:dyDescent="0.25">
      <c r="A3709" s="1"/>
      <c r="B3709" s="94">
        <v>3696</v>
      </c>
      <c r="C3709" s="43">
        <v>1067485</v>
      </c>
      <c r="D3709" s="25"/>
      <c r="E3709" s="27" t="s">
        <v>1794</v>
      </c>
      <c r="F3709" s="151" t="s">
        <v>21</v>
      </c>
      <c r="G3709" s="25"/>
      <c r="H3709" s="46" t="str">
        <f>IFERROR(IFERROR(IF(SEARCH("Usystems",$E3709)&gt;0,"Usystems"),IF(SEARCH("RIIFO",$E3709)&gt;0,"RIIFO","Uponor")),"Uponor")</f>
        <v>Uponor</v>
      </c>
      <c r="I3709" s="25" t="str">
        <f>IFERROR(MID($D3709,1,7)+0,"")</f>
        <v/>
      </c>
      <c r="J3709" s="25" t="str">
        <f>IFERROR(MID($D3709,10,7)+0,"")</f>
        <v/>
      </c>
      <c r="K3709" s="25" t="str">
        <f>IFERROR(MID($D3709,19,7)+0,"")</f>
        <v/>
      </c>
      <c r="L3709" s="25" t="str">
        <f>IFERROR(MID($D3709,28,7)+0,"")</f>
        <v/>
      </c>
      <c r="M3709" s="25" t="str">
        <f>IF(IFERROR(MID($Q3709,1,7)+0,"")&lt;1130000,IF(INDEX(C:C,MATCH(LEFT(Q3709,7)+0,I:I,0))&lt;1130000,"",INDEX(C:C,MATCH(LEFT(Q3709,7)+0,I:I,0))),IFERROR(MID($Q3709,1,7)+0,""))</f>
        <v/>
      </c>
      <c r="N3709" s="25" t="str">
        <f>IF(IFERROR(MID($Q3709,10,7)+0,"")&lt;1130000,"",IFERROR(MID($Q3709,10,7)+0,""))</f>
        <v/>
      </c>
      <c r="O3709" s="25" t="str">
        <f>IF(IFERROR(MID($Q3709,19,7)+0,"")&lt;1130000,"",IFERROR(MID($Q3709,19,7)+0,""))</f>
        <v/>
      </c>
      <c r="P3709" s="25" t="str">
        <f>IF(M3709="","",IF(N3709="",M3709,M3709&amp;", "&amp;N3709))</f>
        <v/>
      </c>
      <c r="Q3709" s="25"/>
      <c r="R3709" s="25"/>
      <c r="S3709" s="35" t="s">
        <v>105</v>
      </c>
      <c r="T3709" s="25" t="s">
        <v>36</v>
      </c>
      <c r="U3709" s="185">
        <v>29885</v>
      </c>
      <c r="V3709" s="188">
        <v>29885</v>
      </c>
      <c r="W3709" s="189">
        <v>29885</v>
      </c>
      <c r="X3709" s="31">
        <v>29885</v>
      </c>
      <c r="Y3709" s="90">
        <f>IFERROR(ROUND(X3709/W3709-1,2),"")</f>
        <v>0</v>
      </c>
      <c r="Z3709" s="31">
        <f>IF(OR(S3709="VLD MLC components",S3709="VLD MLC pipes",S3709="VLD PEX components",S3709="VLD PEX pipes",S3709="VLD PHC components",S3709="VLD PHC pipes",S3709="Controls VLD"),"По запросу",X3709)</f>
        <v>29885</v>
      </c>
      <c r="AA3709" s="63">
        <f>ROUND(X3709/1.2,3)</f>
        <v>24904.167000000001</v>
      </c>
      <c r="AB3709" s="23">
        <v>24904.167000000001</v>
      </c>
      <c r="AC3709" s="190">
        <f>IFERROR(ROUND(AA3709/AB3709-1,2),"")</f>
        <v>0</v>
      </c>
      <c r="AD3709" s="25">
        <v>18.866</v>
      </c>
      <c r="AE3709" s="25">
        <v>0.3</v>
      </c>
      <c r="AF3709" s="25">
        <v>0</v>
      </c>
      <c r="AG3709" s="25" t="s">
        <v>22</v>
      </c>
      <c r="AH3709" s="25">
        <v>0</v>
      </c>
      <c r="AI3709" s="25">
        <v>0</v>
      </c>
      <c r="AJ3709" s="25" t="s">
        <v>20</v>
      </c>
      <c r="AK3709" s="42" t="s">
        <v>19</v>
      </c>
      <c r="AL3709" s="25" t="s">
        <v>20</v>
      </c>
      <c r="AM3709" s="25">
        <v>1</v>
      </c>
      <c r="AN3709" s="25"/>
      <c r="AO3709" s="25"/>
      <c r="AP3709" s="25"/>
      <c r="AQ3709" s="25"/>
      <c r="AR3709" s="94"/>
      <c r="AS3709" s="157" t="s">
        <v>22</v>
      </c>
      <c r="AT3709" s="93">
        <v>42551</v>
      </c>
      <c r="AU3709" s="92" t="s">
        <v>22</v>
      </c>
      <c r="AV3709" s="91" t="s">
        <v>48</v>
      </c>
      <c r="AW3709" s="92" t="s">
        <v>48</v>
      </c>
      <c r="AX3709" s="92" t="s">
        <v>48</v>
      </c>
      <c r="AY3709" s="91" t="s">
        <v>152</v>
      </c>
      <c r="AZ3709" s="23"/>
      <c r="BA3709" s="25">
        <v>0</v>
      </c>
      <c r="BB3709" t="s">
        <v>48</v>
      </c>
      <c r="BC3709" t="e">
        <v>#N/A</v>
      </c>
      <c r="BD3709" t="e">
        <f>IF(Z3709=BC3709,"OK")</f>
        <v>#N/A</v>
      </c>
      <c r="BE3709">
        <v>18.866</v>
      </c>
      <c r="BF3709">
        <v>0.3</v>
      </c>
      <c r="BG3709">
        <v>0</v>
      </c>
      <c r="BH3709">
        <v>0</v>
      </c>
      <c r="BI3709">
        <v>0</v>
      </c>
      <c r="BJ3709">
        <v>0</v>
      </c>
      <c r="BK3709">
        <v>0</v>
      </c>
      <c r="BN3709" s="183"/>
    </row>
    <row r="3710" spans="1:66" ht="25.5" x14ac:dyDescent="0.25">
      <c r="A3710" s="1"/>
      <c r="B3710" s="94">
        <v>3697</v>
      </c>
      <c r="C3710" s="43">
        <v>1067486</v>
      </c>
      <c r="D3710" s="25"/>
      <c r="E3710" s="27" t="s">
        <v>1793</v>
      </c>
      <c r="F3710" s="151" t="s">
        <v>21</v>
      </c>
      <c r="G3710" s="25"/>
      <c r="H3710" s="46" t="str">
        <f>IFERROR(IFERROR(IF(SEARCH("Usystems",$E3710)&gt;0,"Usystems"),IF(SEARCH("RIIFO",$E3710)&gt;0,"RIIFO","Uponor")),"Uponor")</f>
        <v>Uponor</v>
      </c>
      <c r="I3710" s="25" t="str">
        <f>IFERROR(MID($D3710,1,7)+0,"")</f>
        <v/>
      </c>
      <c r="J3710" s="25" t="str">
        <f>IFERROR(MID($D3710,10,7)+0,"")</f>
        <v/>
      </c>
      <c r="K3710" s="25" t="str">
        <f>IFERROR(MID($D3710,19,7)+0,"")</f>
        <v/>
      </c>
      <c r="L3710" s="25" t="str">
        <f>IFERROR(MID($D3710,28,7)+0,"")</f>
        <v/>
      </c>
      <c r="M3710" s="25" t="str">
        <f>IF(IFERROR(MID($Q3710,1,7)+0,"")&lt;1130000,IF(INDEX(C:C,MATCH(LEFT(Q3710,7)+0,I:I,0))&lt;1130000,"",INDEX(C:C,MATCH(LEFT(Q3710,7)+0,I:I,0))),IFERROR(MID($Q3710,1,7)+0,""))</f>
        <v/>
      </c>
      <c r="N3710" s="25" t="str">
        <f>IF(IFERROR(MID($Q3710,10,7)+0,"")&lt;1130000,"",IFERROR(MID($Q3710,10,7)+0,""))</f>
        <v/>
      </c>
      <c r="O3710" s="25" t="str">
        <f>IF(IFERROR(MID($Q3710,19,7)+0,"")&lt;1130000,"",IFERROR(MID($Q3710,19,7)+0,""))</f>
        <v/>
      </c>
      <c r="P3710" s="25" t="str">
        <f>IF(M3710="","",IF(N3710="",M3710,M3710&amp;", "&amp;N3710))</f>
        <v/>
      </c>
      <c r="Q3710" s="25"/>
      <c r="R3710" s="25"/>
      <c r="S3710" s="35" t="s">
        <v>105</v>
      </c>
      <c r="T3710" s="25" t="s">
        <v>36</v>
      </c>
      <c r="U3710" s="185">
        <v>32000</v>
      </c>
      <c r="V3710" s="188">
        <v>32000</v>
      </c>
      <c r="W3710" s="189">
        <v>32000</v>
      </c>
      <c r="X3710" s="31">
        <v>32000</v>
      </c>
      <c r="Y3710" s="90">
        <f>IFERROR(ROUND(X3710/W3710-1,2),"")</f>
        <v>0</v>
      </c>
      <c r="Z3710" s="31">
        <f>IF(OR(S3710="VLD MLC components",S3710="VLD MLC pipes",S3710="VLD PEX components",S3710="VLD PEX pipes",S3710="VLD PHC components",S3710="VLD PHC pipes",S3710="Controls VLD"),"По запросу",X3710)</f>
        <v>32000</v>
      </c>
      <c r="AA3710" s="63">
        <f>ROUND(X3710/1.2,3)</f>
        <v>26666.667000000001</v>
      </c>
      <c r="AB3710" s="23">
        <v>26666.667000000001</v>
      </c>
      <c r="AC3710" s="190">
        <f>IFERROR(ROUND(AA3710/AB3710-1,2),"")</f>
        <v>0</v>
      </c>
      <c r="AD3710" s="25">
        <v>26.818000000000001</v>
      </c>
      <c r="AE3710" s="25">
        <v>0.8</v>
      </c>
      <c r="AF3710" s="25">
        <v>0</v>
      </c>
      <c r="AG3710" s="25" t="s">
        <v>22</v>
      </c>
      <c r="AH3710" s="25">
        <v>0</v>
      </c>
      <c r="AI3710" s="25">
        <v>0</v>
      </c>
      <c r="AJ3710" s="25" t="s">
        <v>20</v>
      </c>
      <c r="AK3710" s="42" t="s">
        <v>19</v>
      </c>
      <c r="AL3710" s="25" t="s">
        <v>20</v>
      </c>
      <c r="AM3710" s="25">
        <v>1</v>
      </c>
      <c r="AN3710" s="25"/>
      <c r="AO3710" s="25"/>
      <c r="AP3710" s="25"/>
      <c r="AQ3710" s="25"/>
      <c r="AR3710" s="94"/>
      <c r="AS3710" s="157" t="s">
        <v>22</v>
      </c>
      <c r="AT3710" s="93">
        <v>42551</v>
      </c>
      <c r="AU3710" s="92" t="s">
        <v>22</v>
      </c>
      <c r="AV3710" s="91" t="s">
        <v>48</v>
      </c>
      <c r="AW3710" s="92" t="s">
        <v>48</v>
      </c>
      <c r="AX3710" s="92" t="s">
        <v>48</v>
      </c>
      <c r="AY3710" s="91" t="s">
        <v>152</v>
      </c>
      <c r="AZ3710" s="23"/>
      <c r="BA3710" s="25">
        <v>0</v>
      </c>
      <c r="BB3710" t="s">
        <v>48</v>
      </c>
      <c r="BC3710" t="e">
        <v>#N/A</v>
      </c>
      <c r="BD3710" t="e">
        <f>IF(Z3710=BC3710,"OK")</f>
        <v>#N/A</v>
      </c>
      <c r="BE3710">
        <v>26.818000000000001</v>
      </c>
      <c r="BF3710">
        <v>0.8</v>
      </c>
      <c r="BG3710">
        <v>0</v>
      </c>
      <c r="BH3710">
        <v>0</v>
      </c>
      <c r="BI3710">
        <v>0</v>
      </c>
      <c r="BJ3710">
        <v>0</v>
      </c>
      <c r="BK3710">
        <v>0</v>
      </c>
      <c r="BN3710" s="183"/>
    </row>
    <row r="3711" spans="1:66" ht="25.5" x14ac:dyDescent="0.25">
      <c r="A3711" s="1"/>
      <c r="B3711" s="94">
        <v>3698</v>
      </c>
      <c r="C3711" s="43">
        <v>1050882</v>
      </c>
      <c r="D3711" s="25"/>
      <c r="E3711" s="27" t="s">
        <v>1792</v>
      </c>
      <c r="F3711" s="151" t="s">
        <v>21</v>
      </c>
      <c r="G3711" s="25"/>
      <c r="H3711" s="46" t="str">
        <f>IFERROR(IFERROR(IF(SEARCH("Usystems",$E3711)&gt;0,"Usystems"),IF(SEARCH("RIIFO",$E3711)&gt;0,"RIIFO","Uponor")),"Uponor")</f>
        <v>Uponor</v>
      </c>
      <c r="I3711" s="25" t="str">
        <f>IFERROR(MID($D3711,1,7)+0,"")</f>
        <v/>
      </c>
      <c r="J3711" s="25" t="str">
        <f>IFERROR(MID($D3711,10,7)+0,"")</f>
        <v/>
      </c>
      <c r="K3711" s="25" t="str">
        <f>IFERROR(MID($D3711,19,7)+0,"")</f>
        <v/>
      </c>
      <c r="L3711" s="25" t="str">
        <f>IFERROR(MID($D3711,28,7)+0,"")</f>
        <v/>
      </c>
      <c r="M3711" s="25" t="str">
        <f>IF(IFERROR(MID($Q3711,1,7)+0,"")&lt;1130000,IF(INDEX(C:C,MATCH(LEFT(Q3711,7)+0,I:I,0))&lt;1130000,"",INDEX(C:C,MATCH(LEFT(Q3711,7)+0,I:I,0))),IFERROR(MID($Q3711,1,7)+0,""))</f>
        <v/>
      </c>
      <c r="N3711" s="25" t="str">
        <f>IF(IFERROR(MID($Q3711,10,7)+0,"")&lt;1130000,"",IFERROR(MID($Q3711,10,7)+0,""))</f>
        <v/>
      </c>
      <c r="O3711" s="25" t="str">
        <f>IF(IFERROR(MID($Q3711,19,7)+0,"")&lt;1130000,"",IFERROR(MID($Q3711,19,7)+0,""))</f>
        <v/>
      </c>
      <c r="P3711" s="25" t="str">
        <f>IF(M3711="","",IF(N3711="",M3711,M3711&amp;", "&amp;N3711))</f>
        <v/>
      </c>
      <c r="Q3711" s="25"/>
      <c r="R3711" s="25"/>
      <c r="S3711" s="35" t="s">
        <v>105</v>
      </c>
      <c r="T3711" s="25" t="s">
        <v>36</v>
      </c>
      <c r="U3711" s="185">
        <v>55089</v>
      </c>
      <c r="V3711" s="188">
        <v>55089</v>
      </c>
      <c r="W3711" s="189">
        <v>55089</v>
      </c>
      <c r="X3711" s="31">
        <v>55089</v>
      </c>
      <c r="Y3711" s="90">
        <f>IFERROR(ROUND(X3711/W3711-1,2),"")</f>
        <v>0</v>
      </c>
      <c r="Z3711" s="31">
        <f>IF(OR(S3711="VLD MLC components",S3711="VLD MLC pipes",S3711="VLD PEX components",S3711="VLD PEX pipes",S3711="VLD PHC components",S3711="VLD PHC pipes",S3711="Controls VLD"),"По запросу",X3711)</f>
        <v>55089</v>
      </c>
      <c r="AA3711" s="63">
        <f>ROUND(X3711/1.2,3)</f>
        <v>45907.5</v>
      </c>
      <c r="AB3711" s="23">
        <v>45907.5</v>
      </c>
      <c r="AC3711" s="190">
        <f>IFERROR(ROUND(AA3711/AB3711-1,2),"")</f>
        <v>0</v>
      </c>
      <c r="AD3711" s="25">
        <v>36.44</v>
      </c>
      <c r="AE3711" s="25">
        <v>1.47</v>
      </c>
      <c r="AF3711" s="25">
        <v>0</v>
      </c>
      <c r="AG3711" s="25" t="s">
        <v>22</v>
      </c>
      <c r="AH3711" s="25">
        <v>0</v>
      </c>
      <c r="AI3711" s="25">
        <v>0</v>
      </c>
      <c r="AJ3711" s="25" t="s">
        <v>20</v>
      </c>
      <c r="AK3711" s="42" t="s">
        <v>19</v>
      </c>
      <c r="AL3711" s="25" t="s">
        <v>20</v>
      </c>
      <c r="AM3711" s="25">
        <v>1</v>
      </c>
      <c r="AN3711" s="25"/>
      <c r="AO3711" s="25"/>
      <c r="AP3711" s="25"/>
      <c r="AQ3711" s="25"/>
      <c r="AR3711" s="94"/>
      <c r="AS3711" s="157" t="s">
        <v>22</v>
      </c>
      <c r="AT3711" s="93">
        <v>42551</v>
      </c>
      <c r="AU3711" s="92" t="s">
        <v>22</v>
      </c>
      <c r="AV3711" s="91" t="s">
        <v>48</v>
      </c>
      <c r="AW3711" s="92" t="s">
        <v>48</v>
      </c>
      <c r="AX3711" s="92" t="s">
        <v>48</v>
      </c>
      <c r="AY3711" s="91" t="s">
        <v>152</v>
      </c>
      <c r="AZ3711" s="23"/>
      <c r="BA3711" s="25">
        <v>0</v>
      </c>
      <c r="BB3711" t="s">
        <v>48</v>
      </c>
      <c r="BC3711" t="e">
        <v>#N/A</v>
      </c>
      <c r="BD3711" t="e">
        <f>IF(Z3711=BC3711,"OK")</f>
        <v>#N/A</v>
      </c>
      <c r="BE3711">
        <v>36.44</v>
      </c>
      <c r="BF3711">
        <v>1.47</v>
      </c>
      <c r="BG3711">
        <v>0</v>
      </c>
      <c r="BH3711">
        <v>0</v>
      </c>
      <c r="BI3711">
        <v>0</v>
      </c>
      <c r="BJ3711">
        <v>0</v>
      </c>
      <c r="BK3711">
        <v>0</v>
      </c>
      <c r="BN3711" s="183"/>
    </row>
    <row r="3712" spans="1:66" ht="25.5" x14ac:dyDescent="0.25">
      <c r="A3712" s="1"/>
      <c r="B3712" s="94">
        <v>3699</v>
      </c>
      <c r="C3712" s="43">
        <v>1051040</v>
      </c>
      <c r="D3712" s="25"/>
      <c r="E3712" s="27" t="s">
        <v>1791</v>
      </c>
      <c r="F3712" s="151" t="s">
        <v>21</v>
      </c>
      <c r="G3712" s="25"/>
      <c r="H3712" s="46" t="str">
        <f>IFERROR(IFERROR(IF(SEARCH("Usystems",$E3712)&gt;0,"Usystems"),IF(SEARCH("RIIFO",$E3712)&gt;0,"RIIFO","Uponor")),"Uponor")</f>
        <v>Uponor</v>
      </c>
      <c r="I3712" s="25" t="str">
        <f>IFERROR(MID($D3712,1,7)+0,"")</f>
        <v/>
      </c>
      <c r="J3712" s="25" t="str">
        <f>IFERROR(MID($D3712,10,7)+0,"")</f>
        <v/>
      </c>
      <c r="K3712" s="25" t="str">
        <f>IFERROR(MID($D3712,19,7)+0,"")</f>
        <v/>
      </c>
      <c r="L3712" s="25" t="str">
        <f>IFERROR(MID($D3712,28,7)+0,"")</f>
        <v/>
      </c>
      <c r="M3712" s="25" t="str">
        <f>IF(IFERROR(MID($Q3712,1,7)+0,"")&lt;1130000,IF(INDEX(C:C,MATCH(LEFT(Q3712,7)+0,I:I,0))&lt;1130000,"",INDEX(C:C,MATCH(LEFT(Q3712,7)+0,I:I,0))),IFERROR(MID($Q3712,1,7)+0,""))</f>
        <v/>
      </c>
      <c r="N3712" s="25" t="str">
        <f>IF(IFERROR(MID($Q3712,10,7)+0,"")&lt;1130000,"",IFERROR(MID($Q3712,10,7)+0,""))</f>
        <v/>
      </c>
      <c r="O3712" s="25" t="str">
        <f>IF(IFERROR(MID($Q3712,19,7)+0,"")&lt;1130000,"",IFERROR(MID($Q3712,19,7)+0,""))</f>
        <v/>
      </c>
      <c r="P3712" s="25" t="str">
        <f>IF(M3712="","",IF(N3712="",M3712,M3712&amp;", "&amp;N3712))</f>
        <v/>
      </c>
      <c r="Q3712" s="25"/>
      <c r="R3712" s="25"/>
      <c r="S3712" s="35" t="s">
        <v>105</v>
      </c>
      <c r="T3712" s="25" t="s">
        <v>36</v>
      </c>
      <c r="U3712" s="185">
        <v>92.26</v>
      </c>
      <c r="V3712" s="188">
        <v>92.26</v>
      </c>
      <c r="W3712" s="189">
        <v>92.26</v>
      </c>
      <c r="X3712" s="31">
        <v>92.26</v>
      </c>
      <c r="Y3712" s="90">
        <f>IFERROR(ROUND(X3712/W3712-1,2),"")</f>
        <v>0</v>
      </c>
      <c r="Z3712" s="31">
        <f>IF(OR(S3712="VLD MLC components",S3712="VLD MLC pipes",S3712="VLD PEX components",S3712="VLD PEX pipes",S3712="VLD PHC components",S3712="VLD PHC pipes",S3712="Controls VLD"),"По запросу",X3712)</f>
        <v>92.26</v>
      </c>
      <c r="AA3712" s="63">
        <f>ROUND(X3712/1.2,3)</f>
        <v>76.882999999999996</v>
      </c>
      <c r="AB3712" s="23">
        <v>76.882999999999996</v>
      </c>
      <c r="AC3712" s="190">
        <f>IFERROR(ROUND(AA3712/AB3712-1,2),"")</f>
        <v>0</v>
      </c>
      <c r="AD3712" s="25">
        <v>0.01</v>
      </c>
      <c r="AE3712" s="25">
        <v>3.5E-4</v>
      </c>
      <c r="AF3712" s="25">
        <v>0</v>
      </c>
      <c r="AG3712" s="25" t="s">
        <v>22</v>
      </c>
      <c r="AH3712" s="25">
        <v>0</v>
      </c>
      <c r="AI3712" s="25">
        <v>0</v>
      </c>
      <c r="AJ3712" s="25" t="s">
        <v>20</v>
      </c>
      <c r="AK3712" s="42" t="s">
        <v>19</v>
      </c>
      <c r="AL3712" s="25" t="s">
        <v>20</v>
      </c>
      <c r="AM3712" s="25">
        <v>1</v>
      </c>
      <c r="AN3712" s="25"/>
      <c r="AO3712" s="25"/>
      <c r="AP3712" s="25"/>
      <c r="AQ3712" s="25"/>
      <c r="AR3712" s="94"/>
      <c r="AS3712" s="157" t="s">
        <v>22</v>
      </c>
      <c r="AT3712" s="93">
        <v>42551</v>
      </c>
      <c r="AU3712" s="92" t="s">
        <v>22</v>
      </c>
      <c r="AV3712" s="91" t="s">
        <v>48</v>
      </c>
      <c r="AW3712" s="92" t="s">
        <v>48</v>
      </c>
      <c r="AX3712" s="92" t="s">
        <v>48</v>
      </c>
      <c r="AY3712" s="91" t="s">
        <v>152</v>
      </c>
      <c r="AZ3712" s="23"/>
      <c r="BA3712" s="25">
        <v>0</v>
      </c>
      <c r="BB3712" t="s">
        <v>48</v>
      </c>
      <c r="BC3712" t="e">
        <v>#N/A</v>
      </c>
      <c r="BD3712" t="e">
        <f>IF(Z3712=BC3712,"OK")</f>
        <v>#N/A</v>
      </c>
      <c r="BE3712">
        <v>0.01</v>
      </c>
      <c r="BF3712">
        <v>3.5E-4</v>
      </c>
      <c r="BG3712">
        <v>0</v>
      </c>
      <c r="BH3712">
        <v>0</v>
      </c>
      <c r="BI3712">
        <v>0</v>
      </c>
      <c r="BJ3712">
        <v>0</v>
      </c>
      <c r="BK3712">
        <v>0</v>
      </c>
      <c r="BN3712" s="183"/>
    </row>
    <row r="3713" spans="1:66" ht="25.5" x14ac:dyDescent="0.25">
      <c r="A3713" s="1"/>
      <c r="B3713" s="94">
        <v>3700</v>
      </c>
      <c r="C3713" s="43">
        <v>1051041</v>
      </c>
      <c r="D3713" s="25"/>
      <c r="E3713" s="27" t="s">
        <v>1790</v>
      </c>
      <c r="F3713" s="151" t="s">
        <v>21</v>
      </c>
      <c r="G3713" s="25"/>
      <c r="H3713" s="46" t="str">
        <f>IFERROR(IFERROR(IF(SEARCH("Usystems",$E3713)&gt;0,"Usystems"),IF(SEARCH("RIIFO",$E3713)&gt;0,"RIIFO","Uponor")),"Uponor")</f>
        <v>Uponor</v>
      </c>
      <c r="I3713" s="25" t="str">
        <f>IFERROR(MID($D3713,1,7)+0,"")</f>
        <v/>
      </c>
      <c r="J3713" s="25" t="str">
        <f>IFERROR(MID($D3713,10,7)+0,"")</f>
        <v/>
      </c>
      <c r="K3713" s="25" t="str">
        <f>IFERROR(MID($D3713,19,7)+0,"")</f>
        <v/>
      </c>
      <c r="L3713" s="25" t="str">
        <f>IFERROR(MID($D3713,28,7)+0,"")</f>
        <v/>
      </c>
      <c r="M3713" s="25" t="str">
        <f>IF(IFERROR(MID($Q3713,1,7)+0,"")&lt;1130000,IF(INDEX(C:C,MATCH(LEFT(Q3713,7)+0,I:I,0))&lt;1130000,"",INDEX(C:C,MATCH(LEFT(Q3713,7)+0,I:I,0))),IFERROR(MID($Q3713,1,7)+0,""))</f>
        <v/>
      </c>
      <c r="N3713" s="25" t="str">
        <f>IF(IFERROR(MID($Q3713,10,7)+0,"")&lt;1130000,"",IFERROR(MID($Q3713,10,7)+0,""))</f>
        <v/>
      </c>
      <c r="O3713" s="25" t="str">
        <f>IF(IFERROR(MID($Q3713,19,7)+0,"")&lt;1130000,"",IFERROR(MID($Q3713,19,7)+0,""))</f>
        <v/>
      </c>
      <c r="P3713" s="25" t="str">
        <f>IF(M3713="","",IF(N3713="",M3713,M3713&amp;", "&amp;N3713))</f>
        <v/>
      </c>
      <c r="Q3713" s="25"/>
      <c r="R3713" s="25"/>
      <c r="S3713" s="35" t="s">
        <v>105</v>
      </c>
      <c r="T3713" s="25" t="s">
        <v>36</v>
      </c>
      <c r="U3713" s="185">
        <v>92.26</v>
      </c>
      <c r="V3713" s="188">
        <v>92.26</v>
      </c>
      <c r="W3713" s="189">
        <v>92.26</v>
      </c>
      <c r="X3713" s="31">
        <v>92.26</v>
      </c>
      <c r="Y3713" s="90">
        <f>IFERROR(ROUND(X3713/W3713-1,2),"")</f>
        <v>0</v>
      </c>
      <c r="Z3713" s="31">
        <f>IF(OR(S3713="VLD MLC components",S3713="VLD MLC pipes",S3713="VLD PEX components",S3713="VLD PEX pipes",S3713="VLD PHC components",S3713="VLD PHC pipes",S3713="Controls VLD"),"По запросу",X3713)</f>
        <v>92.26</v>
      </c>
      <c r="AA3713" s="63">
        <f>ROUND(X3713/1.2,3)</f>
        <v>76.882999999999996</v>
      </c>
      <c r="AB3713" s="23">
        <v>76.882999999999996</v>
      </c>
      <c r="AC3713" s="190">
        <f>IFERROR(ROUND(AA3713/AB3713-1,2),"")</f>
        <v>0</v>
      </c>
      <c r="AD3713" s="25">
        <v>0.01</v>
      </c>
      <c r="AE3713" s="25">
        <v>4.4000000000000002E-4</v>
      </c>
      <c r="AF3713" s="25">
        <v>0</v>
      </c>
      <c r="AG3713" s="25" t="s">
        <v>22</v>
      </c>
      <c r="AH3713" s="25">
        <v>0</v>
      </c>
      <c r="AI3713" s="25">
        <v>0</v>
      </c>
      <c r="AJ3713" s="25" t="s">
        <v>20</v>
      </c>
      <c r="AK3713" s="42" t="s">
        <v>19</v>
      </c>
      <c r="AL3713" s="25" t="s">
        <v>20</v>
      </c>
      <c r="AM3713" s="25">
        <v>1</v>
      </c>
      <c r="AN3713" s="25"/>
      <c r="AO3713" s="25"/>
      <c r="AP3713" s="25"/>
      <c r="AQ3713" s="25"/>
      <c r="AR3713" s="94"/>
      <c r="AS3713" s="157" t="s">
        <v>22</v>
      </c>
      <c r="AT3713" s="93">
        <v>42551</v>
      </c>
      <c r="AU3713" s="92" t="s">
        <v>22</v>
      </c>
      <c r="AV3713" s="91" t="s">
        <v>48</v>
      </c>
      <c r="AW3713" s="92" t="s">
        <v>48</v>
      </c>
      <c r="AX3713" s="92" t="s">
        <v>48</v>
      </c>
      <c r="AY3713" s="91" t="s">
        <v>152</v>
      </c>
      <c r="AZ3713" s="23"/>
      <c r="BA3713" s="25">
        <v>0</v>
      </c>
      <c r="BB3713" t="s">
        <v>48</v>
      </c>
      <c r="BC3713" t="e">
        <v>#N/A</v>
      </c>
      <c r="BD3713" t="e">
        <f>IF(Z3713=BC3713,"OK")</f>
        <v>#N/A</v>
      </c>
      <c r="BE3713">
        <v>0.01</v>
      </c>
      <c r="BF3713">
        <v>4.4000000000000002E-4</v>
      </c>
      <c r="BG3713">
        <v>0</v>
      </c>
      <c r="BH3713">
        <v>0</v>
      </c>
      <c r="BI3713">
        <v>0</v>
      </c>
      <c r="BJ3713">
        <v>0</v>
      </c>
      <c r="BK3713">
        <v>0</v>
      </c>
      <c r="BN3713" s="183"/>
    </row>
    <row r="3714" spans="1:66" ht="25.5" x14ac:dyDescent="0.25">
      <c r="A3714" s="1"/>
      <c r="B3714" s="94">
        <v>3701</v>
      </c>
      <c r="C3714" s="43">
        <v>1051042</v>
      </c>
      <c r="D3714" s="25"/>
      <c r="E3714" s="27" t="s">
        <v>1789</v>
      </c>
      <c r="F3714" s="151" t="s">
        <v>21</v>
      </c>
      <c r="G3714" s="25"/>
      <c r="H3714" s="46" t="str">
        <f>IFERROR(IFERROR(IF(SEARCH("Usystems",$E3714)&gt;0,"Usystems"),IF(SEARCH("RIIFO",$E3714)&gt;0,"RIIFO","Uponor")),"Uponor")</f>
        <v>Uponor</v>
      </c>
      <c r="I3714" s="25" t="str">
        <f>IFERROR(MID($D3714,1,7)+0,"")</f>
        <v/>
      </c>
      <c r="J3714" s="25" t="str">
        <f>IFERROR(MID($D3714,10,7)+0,"")</f>
        <v/>
      </c>
      <c r="K3714" s="25" t="str">
        <f>IFERROR(MID($D3714,19,7)+0,"")</f>
        <v/>
      </c>
      <c r="L3714" s="25" t="str">
        <f>IFERROR(MID($D3714,28,7)+0,"")</f>
        <v/>
      </c>
      <c r="M3714" s="25" t="str">
        <f>IF(IFERROR(MID($Q3714,1,7)+0,"")&lt;1130000,IF(INDEX(C:C,MATCH(LEFT(Q3714,7)+0,I:I,0))&lt;1130000,"",INDEX(C:C,MATCH(LEFT(Q3714,7)+0,I:I,0))),IFERROR(MID($Q3714,1,7)+0,""))</f>
        <v/>
      </c>
      <c r="N3714" s="25" t="str">
        <f>IF(IFERROR(MID($Q3714,10,7)+0,"")&lt;1130000,"",IFERROR(MID($Q3714,10,7)+0,""))</f>
        <v/>
      </c>
      <c r="O3714" s="25" t="str">
        <f>IF(IFERROR(MID($Q3714,19,7)+0,"")&lt;1130000,"",IFERROR(MID($Q3714,19,7)+0,""))</f>
        <v/>
      </c>
      <c r="P3714" s="25" t="str">
        <f>IF(M3714="","",IF(N3714="",M3714,M3714&amp;", "&amp;N3714))</f>
        <v/>
      </c>
      <c r="Q3714" s="25"/>
      <c r="R3714" s="25"/>
      <c r="S3714" s="35" t="s">
        <v>105</v>
      </c>
      <c r="T3714" s="25" t="s">
        <v>36</v>
      </c>
      <c r="U3714" s="185">
        <v>129.99</v>
      </c>
      <c r="V3714" s="188">
        <v>129.99</v>
      </c>
      <c r="W3714" s="189">
        <v>129.99</v>
      </c>
      <c r="X3714" s="31">
        <v>129.99</v>
      </c>
      <c r="Y3714" s="90">
        <f>IFERROR(ROUND(X3714/W3714-1,2),"")</f>
        <v>0</v>
      </c>
      <c r="Z3714" s="31">
        <f>IF(OR(S3714="VLD MLC components",S3714="VLD MLC pipes",S3714="VLD PEX components",S3714="VLD PEX pipes",S3714="VLD PHC components",S3714="VLD PHC pipes",S3714="Controls VLD"),"По запросу",X3714)</f>
        <v>129.99</v>
      </c>
      <c r="AA3714" s="63">
        <f>ROUND(X3714/1.2,3)</f>
        <v>108.325</v>
      </c>
      <c r="AB3714" s="23">
        <v>108.325</v>
      </c>
      <c r="AC3714" s="190">
        <f>IFERROR(ROUND(AA3714/AB3714-1,2),"")</f>
        <v>0</v>
      </c>
      <c r="AD3714" s="25">
        <v>0.02</v>
      </c>
      <c r="AE3714" s="25">
        <v>3.6000000000000002E-4</v>
      </c>
      <c r="AF3714" s="25">
        <v>0</v>
      </c>
      <c r="AG3714" s="25" t="s">
        <v>22</v>
      </c>
      <c r="AH3714" s="25">
        <v>0</v>
      </c>
      <c r="AI3714" s="25">
        <v>0</v>
      </c>
      <c r="AJ3714" s="25" t="s">
        <v>20</v>
      </c>
      <c r="AK3714" s="42" t="s">
        <v>19</v>
      </c>
      <c r="AL3714" s="25" t="s">
        <v>20</v>
      </c>
      <c r="AM3714" s="25">
        <v>1</v>
      </c>
      <c r="AN3714" s="25"/>
      <c r="AO3714" s="25"/>
      <c r="AP3714" s="25"/>
      <c r="AQ3714" s="25"/>
      <c r="AR3714" s="94"/>
      <c r="AS3714" s="157" t="s">
        <v>22</v>
      </c>
      <c r="AT3714" s="93">
        <v>42551</v>
      </c>
      <c r="AU3714" s="92" t="s">
        <v>22</v>
      </c>
      <c r="AV3714" s="91" t="s">
        <v>48</v>
      </c>
      <c r="AW3714" s="92" t="s">
        <v>48</v>
      </c>
      <c r="AX3714" s="92" t="s">
        <v>48</v>
      </c>
      <c r="AY3714" s="91" t="s">
        <v>152</v>
      </c>
      <c r="AZ3714" s="23"/>
      <c r="BA3714" s="25">
        <v>0</v>
      </c>
      <c r="BB3714" t="s">
        <v>48</v>
      </c>
      <c r="BC3714" t="e">
        <v>#N/A</v>
      </c>
      <c r="BD3714" t="e">
        <f>IF(Z3714=BC3714,"OK")</f>
        <v>#N/A</v>
      </c>
      <c r="BE3714">
        <v>0.02</v>
      </c>
      <c r="BF3714">
        <v>3.6000000000000002E-4</v>
      </c>
      <c r="BG3714">
        <v>0</v>
      </c>
      <c r="BH3714">
        <v>0</v>
      </c>
      <c r="BI3714">
        <v>0</v>
      </c>
      <c r="BJ3714">
        <v>0</v>
      </c>
      <c r="BK3714">
        <v>0</v>
      </c>
      <c r="BN3714" s="183"/>
    </row>
    <row r="3715" spans="1:66" ht="25.5" x14ac:dyDescent="0.25">
      <c r="A3715" s="1"/>
      <c r="B3715" s="94">
        <v>3702</v>
      </c>
      <c r="C3715" s="43">
        <v>1051043</v>
      </c>
      <c r="D3715" s="25"/>
      <c r="E3715" s="27" t="s">
        <v>1788</v>
      </c>
      <c r="F3715" s="151" t="s">
        <v>21</v>
      </c>
      <c r="G3715" s="25"/>
      <c r="H3715" s="46" t="str">
        <f>IFERROR(IFERROR(IF(SEARCH("Usystems",$E3715)&gt;0,"Usystems"),IF(SEARCH("RIIFO",$E3715)&gt;0,"RIIFO","Uponor")),"Uponor")</f>
        <v>Uponor</v>
      </c>
      <c r="I3715" s="25" t="str">
        <f>IFERROR(MID($D3715,1,7)+0,"")</f>
        <v/>
      </c>
      <c r="J3715" s="25" t="str">
        <f>IFERROR(MID($D3715,10,7)+0,"")</f>
        <v/>
      </c>
      <c r="K3715" s="25" t="str">
        <f>IFERROR(MID($D3715,19,7)+0,"")</f>
        <v/>
      </c>
      <c r="L3715" s="25" t="str">
        <f>IFERROR(MID($D3715,28,7)+0,"")</f>
        <v/>
      </c>
      <c r="M3715" s="25" t="str">
        <f>IF(IFERROR(MID($Q3715,1,7)+0,"")&lt;1130000,IF(INDEX(C:C,MATCH(LEFT(Q3715,7)+0,I:I,0))&lt;1130000,"",INDEX(C:C,MATCH(LEFT(Q3715,7)+0,I:I,0))),IFERROR(MID($Q3715,1,7)+0,""))</f>
        <v/>
      </c>
      <c r="N3715" s="25" t="str">
        <f>IF(IFERROR(MID($Q3715,10,7)+0,"")&lt;1130000,"",IFERROR(MID($Q3715,10,7)+0,""))</f>
        <v/>
      </c>
      <c r="O3715" s="25" t="str">
        <f>IF(IFERROR(MID($Q3715,19,7)+0,"")&lt;1130000,"",IFERROR(MID($Q3715,19,7)+0,""))</f>
        <v/>
      </c>
      <c r="P3715" s="25" t="str">
        <f>IF(M3715="","",IF(N3715="",M3715,M3715&amp;", "&amp;N3715))</f>
        <v/>
      </c>
      <c r="Q3715" s="25"/>
      <c r="R3715" s="25"/>
      <c r="S3715" s="35" t="s">
        <v>105</v>
      </c>
      <c r="T3715" s="25" t="s">
        <v>36</v>
      </c>
      <c r="U3715" s="185">
        <v>153.04</v>
      </c>
      <c r="V3715" s="188">
        <v>153.04</v>
      </c>
      <c r="W3715" s="189">
        <v>153.04</v>
      </c>
      <c r="X3715" s="31">
        <v>153.04</v>
      </c>
      <c r="Y3715" s="90">
        <f>IFERROR(ROUND(X3715/W3715-1,2),"")</f>
        <v>0</v>
      </c>
      <c r="Z3715" s="31">
        <f>IF(OR(S3715="VLD MLC components",S3715="VLD MLC pipes",S3715="VLD PEX components",S3715="VLD PEX pipes",S3715="VLD PHC components",S3715="VLD PHC pipes",S3715="Controls VLD"),"По запросу",X3715)</f>
        <v>153.04</v>
      </c>
      <c r="AA3715" s="63">
        <f>ROUND(X3715/1.2,3)</f>
        <v>127.533</v>
      </c>
      <c r="AB3715" s="23">
        <v>127.533</v>
      </c>
      <c r="AC3715" s="190">
        <f>IFERROR(ROUND(AA3715/AB3715-1,2),"")</f>
        <v>0</v>
      </c>
      <c r="AD3715" s="25">
        <v>0.03</v>
      </c>
      <c r="AE3715" s="25">
        <v>8.5999999999999998E-4</v>
      </c>
      <c r="AF3715" s="25">
        <v>0</v>
      </c>
      <c r="AG3715" s="25" t="s">
        <v>22</v>
      </c>
      <c r="AH3715" s="25">
        <v>0</v>
      </c>
      <c r="AI3715" s="25">
        <v>0</v>
      </c>
      <c r="AJ3715" s="25" t="s">
        <v>20</v>
      </c>
      <c r="AK3715" s="42" t="s">
        <v>19</v>
      </c>
      <c r="AL3715" s="25" t="s">
        <v>20</v>
      </c>
      <c r="AM3715" s="25">
        <v>1</v>
      </c>
      <c r="AN3715" s="25"/>
      <c r="AO3715" s="25"/>
      <c r="AP3715" s="25"/>
      <c r="AQ3715" s="25"/>
      <c r="AR3715" s="94"/>
      <c r="AS3715" s="157" t="s">
        <v>22</v>
      </c>
      <c r="AT3715" s="93">
        <v>42551</v>
      </c>
      <c r="AU3715" s="92" t="s">
        <v>22</v>
      </c>
      <c r="AV3715" s="91" t="s">
        <v>48</v>
      </c>
      <c r="AW3715" s="92" t="s">
        <v>48</v>
      </c>
      <c r="AX3715" s="92" t="s">
        <v>48</v>
      </c>
      <c r="AY3715" s="91" t="s">
        <v>152</v>
      </c>
      <c r="AZ3715" s="23"/>
      <c r="BA3715" s="25">
        <v>0</v>
      </c>
      <c r="BB3715" t="s">
        <v>48</v>
      </c>
      <c r="BC3715" t="e">
        <v>#N/A</v>
      </c>
      <c r="BD3715" t="e">
        <f>IF(Z3715=BC3715,"OK")</f>
        <v>#N/A</v>
      </c>
      <c r="BE3715">
        <v>0.03</v>
      </c>
      <c r="BF3715">
        <v>8.5999999999999998E-4</v>
      </c>
      <c r="BG3715">
        <v>0</v>
      </c>
      <c r="BH3715">
        <v>0</v>
      </c>
      <c r="BI3715">
        <v>0</v>
      </c>
      <c r="BJ3715">
        <v>0</v>
      </c>
      <c r="BK3715">
        <v>0</v>
      </c>
      <c r="BN3715" s="183"/>
    </row>
    <row r="3716" spans="1:66" ht="25.5" x14ac:dyDescent="0.25">
      <c r="A3716" s="1"/>
      <c r="B3716" s="94">
        <v>3703</v>
      </c>
      <c r="C3716" s="43">
        <v>1051044</v>
      </c>
      <c r="D3716" s="25"/>
      <c r="E3716" s="27" t="s">
        <v>1787</v>
      </c>
      <c r="F3716" s="151" t="s">
        <v>21</v>
      </c>
      <c r="G3716" s="25"/>
      <c r="H3716" s="46" t="str">
        <f>IFERROR(IFERROR(IF(SEARCH("Usystems",$E3716)&gt;0,"Usystems"),IF(SEARCH("RIIFO",$E3716)&gt;0,"RIIFO","Uponor")),"Uponor")</f>
        <v>Uponor</v>
      </c>
      <c r="I3716" s="25" t="str">
        <f>IFERROR(MID($D3716,1,7)+0,"")</f>
        <v/>
      </c>
      <c r="J3716" s="25" t="str">
        <f>IFERROR(MID($D3716,10,7)+0,"")</f>
        <v/>
      </c>
      <c r="K3716" s="25" t="str">
        <f>IFERROR(MID($D3716,19,7)+0,"")</f>
        <v/>
      </c>
      <c r="L3716" s="25" t="str">
        <f>IFERROR(MID($D3716,28,7)+0,"")</f>
        <v/>
      </c>
      <c r="M3716" s="25" t="str">
        <f>IF(IFERROR(MID($Q3716,1,7)+0,"")&lt;1130000,IF(INDEX(C:C,MATCH(LEFT(Q3716,7)+0,I:I,0))&lt;1130000,"",INDEX(C:C,MATCH(LEFT(Q3716,7)+0,I:I,0))),IFERROR(MID($Q3716,1,7)+0,""))</f>
        <v/>
      </c>
      <c r="N3716" s="25" t="str">
        <f>IF(IFERROR(MID($Q3716,10,7)+0,"")&lt;1130000,"",IFERROR(MID($Q3716,10,7)+0,""))</f>
        <v/>
      </c>
      <c r="O3716" s="25" t="str">
        <f>IF(IFERROR(MID($Q3716,19,7)+0,"")&lt;1130000,"",IFERROR(MID($Q3716,19,7)+0,""))</f>
        <v/>
      </c>
      <c r="P3716" s="25" t="str">
        <f>IF(M3716="","",IF(N3716="",M3716,M3716&amp;", "&amp;N3716))</f>
        <v/>
      </c>
      <c r="Q3716" s="25"/>
      <c r="R3716" s="25"/>
      <c r="S3716" s="35" t="s">
        <v>105</v>
      </c>
      <c r="T3716" s="25" t="s">
        <v>36</v>
      </c>
      <c r="U3716" s="185">
        <v>243.22</v>
      </c>
      <c r="V3716" s="188">
        <v>243.22</v>
      </c>
      <c r="W3716" s="189">
        <v>243.22</v>
      </c>
      <c r="X3716" s="31">
        <v>243.22</v>
      </c>
      <c r="Y3716" s="90">
        <f>IFERROR(ROUND(X3716/W3716-1,2),"")</f>
        <v>0</v>
      </c>
      <c r="Z3716" s="31">
        <f>IF(OR(S3716="VLD MLC components",S3716="VLD MLC pipes",S3716="VLD PEX components",S3716="VLD PEX pipes",S3716="VLD PHC components",S3716="VLD PHC pipes",S3716="Controls VLD"),"По запросу",X3716)</f>
        <v>243.22</v>
      </c>
      <c r="AA3716" s="63">
        <f>ROUND(X3716/1.2,3)</f>
        <v>202.68299999999999</v>
      </c>
      <c r="AB3716" s="23">
        <v>202.68299999999999</v>
      </c>
      <c r="AC3716" s="190">
        <f>IFERROR(ROUND(AA3716/AB3716-1,2),"")</f>
        <v>0</v>
      </c>
      <c r="AD3716" s="25">
        <v>0.06</v>
      </c>
      <c r="AE3716" s="25">
        <v>1.3699999999999999E-3</v>
      </c>
      <c r="AF3716" s="25">
        <v>0</v>
      </c>
      <c r="AG3716" s="25" t="s">
        <v>22</v>
      </c>
      <c r="AH3716" s="25">
        <v>0</v>
      </c>
      <c r="AI3716" s="25">
        <v>0</v>
      </c>
      <c r="AJ3716" s="25" t="s">
        <v>20</v>
      </c>
      <c r="AK3716" s="42" t="s">
        <v>19</v>
      </c>
      <c r="AL3716" s="25" t="s">
        <v>20</v>
      </c>
      <c r="AM3716" s="25">
        <v>1</v>
      </c>
      <c r="AN3716" s="25"/>
      <c r="AO3716" s="25"/>
      <c r="AP3716" s="25"/>
      <c r="AQ3716" s="25"/>
      <c r="AR3716" s="94"/>
      <c r="AS3716" s="157" t="s">
        <v>22</v>
      </c>
      <c r="AT3716" s="93">
        <v>42551</v>
      </c>
      <c r="AU3716" s="92" t="s">
        <v>22</v>
      </c>
      <c r="AV3716" s="91" t="s">
        <v>48</v>
      </c>
      <c r="AW3716" s="92" t="s">
        <v>48</v>
      </c>
      <c r="AX3716" s="92" t="s">
        <v>48</v>
      </c>
      <c r="AY3716" s="91" t="s">
        <v>152</v>
      </c>
      <c r="AZ3716" s="23"/>
      <c r="BA3716" s="25">
        <v>0</v>
      </c>
      <c r="BB3716" t="s">
        <v>48</v>
      </c>
      <c r="BC3716" t="e">
        <v>#N/A</v>
      </c>
      <c r="BD3716" t="e">
        <f>IF(Z3716=BC3716,"OK")</f>
        <v>#N/A</v>
      </c>
      <c r="BE3716">
        <v>0.06</v>
      </c>
      <c r="BF3716">
        <v>1.3699999999999999E-3</v>
      </c>
      <c r="BG3716">
        <v>0</v>
      </c>
      <c r="BH3716">
        <v>0</v>
      </c>
      <c r="BI3716">
        <v>0</v>
      </c>
      <c r="BJ3716">
        <v>0</v>
      </c>
      <c r="BK3716">
        <v>0</v>
      </c>
      <c r="BN3716" s="183"/>
    </row>
    <row r="3717" spans="1:66" ht="25.5" x14ac:dyDescent="0.25">
      <c r="A3717" s="1"/>
      <c r="B3717" s="94">
        <v>3704</v>
      </c>
      <c r="C3717" s="43">
        <v>1051045</v>
      </c>
      <c r="D3717" s="25"/>
      <c r="E3717" s="27" t="s">
        <v>1786</v>
      </c>
      <c r="F3717" s="151" t="s">
        <v>21</v>
      </c>
      <c r="G3717" s="25"/>
      <c r="H3717" s="46" t="str">
        <f>IFERROR(IFERROR(IF(SEARCH("Usystems",$E3717)&gt;0,"Usystems"),IF(SEARCH("RIIFO",$E3717)&gt;0,"RIIFO","Uponor")),"Uponor")</f>
        <v>Uponor</v>
      </c>
      <c r="I3717" s="25" t="str">
        <f>IFERROR(MID($D3717,1,7)+0,"")</f>
        <v/>
      </c>
      <c r="J3717" s="25" t="str">
        <f>IFERROR(MID($D3717,10,7)+0,"")</f>
        <v/>
      </c>
      <c r="K3717" s="25" t="str">
        <f>IFERROR(MID($D3717,19,7)+0,"")</f>
        <v/>
      </c>
      <c r="L3717" s="25" t="str">
        <f>IFERROR(MID($D3717,28,7)+0,"")</f>
        <v/>
      </c>
      <c r="M3717" s="25" t="str">
        <f>IF(IFERROR(MID($Q3717,1,7)+0,"")&lt;1130000,IF(INDEX(C:C,MATCH(LEFT(Q3717,7)+0,I:I,0))&lt;1130000,"",INDEX(C:C,MATCH(LEFT(Q3717,7)+0,I:I,0))),IFERROR(MID($Q3717,1,7)+0,""))</f>
        <v/>
      </c>
      <c r="N3717" s="25" t="str">
        <f>IF(IFERROR(MID($Q3717,10,7)+0,"")&lt;1130000,"",IFERROR(MID($Q3717,10,7)+0,""))</f>
        <v/>
      </c>
      <c r="O3717" s="25" t="str">
        <f>IF(IFERROR(MID($Q3717,19,7)+0,"")&lt;1130000,"",IFERROR(MID($Q3717,19,7)+0,""))</f>
        <v/>
      </c>
      <c r="P3717" s="25" t="str">
        <f>IF(M3717="","",IF(N3717="",M3717,M3717&amp;", "&amp;N3717))</f>
        <v/>
      </c>
      <c r="Q3717" s="25"/>
      <c r="R3717" s="25"/>
      <c r="S3717" s="35" t="s">
        <v>105</v>
      </c>
      <c r="T3717" s="25" t="s">
        <v>36</v>
      </c>
      <c r="U3717" s="185">
        <v>75.47</v>
      </c>
      <c r="V3717" s="188">
        <v>75.47</v>
      </c>
      <c r="W3717" s="189">
        <v>75.47</v>
      </c>
      <c r="X3717" s="31">
        <v>75.47</v>
      </c>
      <c r="Y3717" s="90">
        <f>IFERROR(ROUND(X3717/W3717-1,2),"")</f>
        <v>0</v>
      </c>
      <c r="Z3717" s="31">
        <f>IF(OR(S3717="VLD MLC components",S3717="VLD MLC pipes",S3717="VLD PEX components",S3717="VLD PEX pipes",S3717="VLD PHC components",S3717="VLD PHC pipes",S3717="Controls VLD"),"По запросу",X3717)</f>
        <v>75.47</v>
      </c>
      <c r="AA3717" s="63">
        <f>ROUND(X3717/1.2,3)</f>
        <v>62.892000000000003</v>
      </c>
      <c r="AB3717" s="23">
        <v>62.892000000000003</v>
      </c>
      <c r="AC3717" s="190">
        <f>IFERROR(ROUND(AA3717/AB3717-1,2),"")</f>
        <v>0</v>
      </c>
      <c r="AD3717" s="25">
        <v>0.01</v>
      </c>
      <c r="AE3717" s="25">
        <v>1.7000000000000001E-4</v>
      </c>
      <c r="AF3717" s="25">
        <v>0</v>
      </c>
      <c r="AG3717" s="25" t="s">
        <v>22</v>
      </c>
      <c r="AH3717" s="25">
        <v>0</v>
      </c>
      <c r="AI3717" s="25">
        <v>0</v>
      </c>
      <c r="AJ3717" s="25" t="s">
        <v>20</v>
      </c>
      <c r="AK3717" s="42" t="s">
        <v>19</v>
      </c>
      <c r="AL3717" s="25" t="s">
        <v>20</v>
      </c>
      <c r="AM3717" s="25">
        <v>1</v>
      </c>
      <c r="AN3717" s="25"/>
      <c r="AO3717" s="25"/>
      <c r="AP3717" s="25"/>
      <c r="AQ3717" s="25"/>
      <c r="AR3717" s="94"/>
      <c r="AS3717" s="157" t="s">
        <v>22</v>
      </c>
      <c r="AT3717" s="93">
        <v>42551</v>
      </c>
      <c r="AU3717" s="92" t="s">
        <v>22</v>
      </c>
      <c r="AV3717" s="91" t="s">
        <v>48</v>
      </c>
      <c r="AW3717" s="92" t="s">
        <v>48</v>
      </c>
      <c r="AX3717" s="92" t="s">
        <v>48</v>
      </c>
      <c r="AY3717" s="91" t="s">
        <v>152</v>
      </c>
      <c r="AZ3717" s="23"/>
      <c r="BA3717" s="25">
        <v>0</v>
      </c>
      <c r="BB3717" t="s">
        <v>48</v>
      </c>
      <c r="BC3717" t="e">
        <v>#N/A</v>
      </c>
      <c r="BD3717" t="e">
        <f>IF(Z3717=BC3717,"OK")</f>
        <v>#N/A</v>
      </c>
      <c r="BE3717">
        <v>0.01</v>
      </c>
      <c r="BF3717">
        <v>1.7000000000000001E-4</v>
      </c>
      <c r="BG3717">
        <v>0</v>
      </c>
      <c r="BH3717">
        <v>0</v>
      </c>
      <c r="BI3717">
        <v>0</v>
      </c>
      <c r="BJ3717">
        <v>0</v>
      </c>
      <c r="BK3717">
        <v>0</v>
      </c>
      <c r="BN3717" s="183"/>
    </row>
    <row r="3718" spans="1:66" ht="25.5" x14ac:dyDescent="0.25">
      <c r="A3718" s="1"/>
      <c r="B3718" s="94">
        <v>3705</v>
      </c>
      <c r="C3718" s="43">
        <v>1051046</v>
      </c>
      <c r="D3718" s="25"/>
      <c r="E3718" s="27" t="s">
        <v>1785</v>
      </c>
      <c r="F3718" s="151" t="s">
        <v>21</v>
      </c>
      <c r="G3718" s="25"/>
      <c r="H3718" s="46" t="str">
        <f>IFERROR(IFERROR(IF(SEARCH("Usystems",$E3718)&gt;0,"Usystems"),IF(SEARCH("RIIFO",$E3718)&gt;0,"RIIFO","Uponor")),"Uponor")</f>
        <v>Uponor</v>
      </c>
      <c r="I3718" s="25" t="str">
        <f>IFERROR(MID($D3718,1,7)+0,"")</f>
        <v/>
      </c>
      <c r="J3718" s="25" t="str">
        <f>IFERROR(MID($D3718,10,7)+0,"")</f>
        <v/>
      </c>
      <c r="K3718" s="25" t="str">
        <f>IFERROR(MID($D3718,19,7)+0,"")</f>
        <v/>
      </c>
      <c r="L3718" s="25" t="str">
        <f>IFERROR(MID($D3718,28,7)+0,"")</f>
        <v/>
      </c>
      <c r="M3718" s="25" t="str">
        <f>IF(IFERROR(MID($Q3718,1,7)+0,"")&lt;1130000,IF(INDEX(C:C,MATCH(LEFT(Q3718,7)+0,I:I,0))&lt;1130000,"",INDEX(C:C,MATCH(LEFT(Q3718,7)+0,I:I,0))),IFERROR(MID($Q3718,1,7)+0,""))</f>
        <v/>
      </c>
      <c r="N3718" s="25" t="str">
        <f>IF(IFERROR(MID($Q3718,10,7)+0,"")&lt;1130000,"",IFERROR(MID($Q3718,10,7)+0,""))</f>
        <v/>
      </c>
      <c r="O3718" s="25" t="str">
        <f>IF(IFERROR(MID($Q3718,19,7)+0,"")&lt;1130000,"",IFERROR(MID($Q3718,19,7)+0,""))</f>
        <v/>
      </c>
      <c r="P3718" s="25" t="str">
        <f>IF(M3718="","",IF(N3718="",M3718,M3718&amp;", "&amp;N3718))</f>
        <v/>
      </c>
      <c r="Q3718" s="25"/>
      <c r="R3718" s="25"/>
      <c r="S3718" s="35" t="s">
        <v>105</v>
      </c>
      <c r="T3718" s="25" t="s">
        <v>36</v>
      </c>
      <c r="U3718" s="185">
        <v>106.93</v>
      </c>
      <c r="V3718" s="188">
        <v>106.93</v>
      </c>
      <c r="W3718" s="189">
        <v>106.93</v>
      </c>
      <c r="X3718" s="31">
        <v>106.93</v>
      </c>
      <c r="Y3718" s="90">
        <f>IFERROR(ROUND(X3718/W3718-1,2),"")</f>
        <v>0</v>
      </c>
      <c r="Z3718" s="31">
        <f>IF(OR(S3718="VLD MLC components",S3718="VLD MLC pipes",S3718="VLD PEX components",S3718="VLD PEX pipes",S3718="VLD PHC components",S3718="VLD PHC pipes",S3718="Controls VLD"),"По запросу",X3718)</f>
        <v>106.93</v>
      </c>
      <c r="AA3718" s="63">
        <f>ROUND(X3718/1.2,3)</f>
        <v>89.108000000000004</v>
      </c>
      <c r="AB3718" s="23">
        <v>89.108000000000004</v>
      </c>
      <c r="AC3718" s="190">
        <f>IFERROR(ROUND(AA3718/AB3718-1,2),"")</f>
        <v>0</v>
      </c>
      <c r="AD3718" s="25">
        <v>0.05</v>
      </c>
      <c r="AE3718" s="25">
        <v>3.4000000000000002E-4</v>
      </c>
      <c r="AF3718" s="25">
        <v>0</v>
      </c>
      <c r="AG3718" s="25" t="s">
        <v>22</v>
      </c>
      <c r="AH3718" s="25">
        <v>0</v>
      </c>
      <c r="AI3718" s="25">
        <v>0</v>
      </c>
      <c r="AJ3718" s="25" t="s">
        <v>20</v>
      </c>
      <c r="AK3718" s="42" t="s">
        <v>19</v>
      </c>
      <c r="AL3718" s="25" t="s">
        <v>20</v>
      </c>
      <c r="AM3718" s="25">
        <v>1</v>
      </c>
      <c r="AN3718" s="25"/>
      <c r="AO3718" s="25"/>
      <c r="AP3718" s="25"/>
      <c r="AQ3718" s="25"/>
      <c r="AR3718" s="94"/>
      <c r="AS3718" s="157" t="s">
        <v>22</v>
      </c>
      <c r="AT3718" s="93">
        <v>42551</v>
      </c>
      <c r="AU3718" s="92" t="s">
        <v>22</v>
      </c>
      <c r="AV3718" s="91" t="s">
        <v>48</v>
      </c>
      <c r="AW3718" s="92" t="s">
        <v>48</v>
      </c>
      <c r="AX3718" s="92" t="s">
        <v>48</v>
      </c>
      <c r="AY3718" s="91" t="s">
        <v>152</v>
      </c>
      <c r="AZ3718" s="23"/>
      <c r="BA3718" s="25">
        <v>0</v>
      </c>
      <c r="BB3718" t="s">
        <v>48</v>
      </c>
      <c r="BC3718" t="e">
        <v>#N/A</v>
      </c>
      <c r="BD3718" t="e">
        <f>IF(Z3718=BC3718,"OK")</f>
        <v>#N/A</v>
      </c>
      <c r="BE3718">
        <v>0.05</v>
      </c>
      <c r="BF3718">
        <v>3.4000000000000002E-4</v>
      </c>
      <c r="BG3718">
        <v>0</v>
      </c>
      <c r="BH3718">
        <v>0</v>
      </c>
      <c r="BI3718">
        <v>0</v>
      </c>
      <c r="BJ3718">
        <v>0</v>
      </c>
      <c r="BK3718">
        <v>0</v>
      </c>
      <c r="BN3718" s="183"/>
    </row>
    <row r="3719" spans="1:66" ht="25.5" x14ac:dyDescent="0.25">
      <c r="A3719" s="1"/>
      <c r="B3719" s="94">
        <v>3706</v>
      </c>
      <c r="C3719" s="43">
        <v>1051047</v>
      </c>
      <c r="D3719" s="25"/>
      <c r="E3719" s="27" t="s">
        <v>1784</v>
      </c>
      <c r="F3719" s="151" t="s">
        <v>21</v>
      </c>
      <c r="G3719" s="25"/>
      <c r="H3719" s="46" t="str">
        <f>IFERROR(IFERROR(IF(SEARCH("Usystems",$E3719)&gt;0,"Usystems"),IF(SEARCH("RIIFO",$E3719)&gt;0,"RIIFO","Uponor")),"Uponor")</f>
        <v>Uponor</v>
      </c>
      <c r="I3719" s="25" t="str">
        <f>IFERROR(MID($D3719,1,7)+0,"")</f>
        <v/>
      </c>
      <c r="J3719" s="25" t="str">
        <f>IFERROR(MID($D3719,10,7)+0,"")</f>
        <v/>
      </c>
      <c r="K3719" s="25" t="str">
        <f>IFERROR(MID($D3719,19,7)+0,"")</f>
        <v/>
      </c>
      <c r="L3719" s="25" t="str">
        <f>IFERROR(MID($D3719,28,7)+0,"")</f>
        <v/>
      </c>
      <c r="M3719" s="25" t="str">
        <f>IF(IFERROR(MID($Q3719,1,7)+0,"")&lt;1130000,IF(INDEX(C:C,MATCH(LEFT(Q3719,7)+0,I:I,0))&lt;1130000,"",INDEX(C:C,MATCH(LEFT(Q3719,7)+0,I:I,0))),IFERROR(MID($Q3719,1,7)+0,""))</f>
        <v/>
      </c>
      <c r="N3719" s="25" t="str">
        <f>IF(IFERROR(MID($Q3719,10,7)+0,"")&lt;1130000,"",IFERROR(MID($Q3719,10,7)+0,""))</f>
        <v/>
      </c>
      <c r="O3719" s="25" t="str">
        <f>IF(IFERROR(MID($Q3719,19,7)+0,"")&lt;1130000,"",IFERROR(MID($Q3719,19,7)+0,""))</f>
        <v/>
      </c>
      <c r="P3719" s="25" t="str">
        <f>IF(M3719="","",IF(N3719="",M3719,M3719&amp;", "&amp;N3719))</f>
        <v/>
      </c>
      <c r="Q3719" s="25"/>
      <c r="R3719" s="25"/>
      <c r="S3719" s="35" t="s">
        <v>105</v>
      </c>
      <c r="T3719" s="25" t="s">
        <v>36</v>
      </c>
      <c r="U3719" s="185">
        <v>159.35</v>
      </c>
      <c r="V3719" s="188">
        <v>159.35</v>
      </c>
      <c r="W3719" s="189">
        <v>159.35</v>
      </c>
      <c r="X3719" s="31">
        <v>159.35</v>
      </c>
      <c r="Y3719" s="90">
        <f>IFERROR(ROUND(X3719/W3719-1,2),"")</f>
        <v>0</v>
      </c>
      <c r="Z3719" s="31">
        <f>IF(OR(S3719="VLD MLC components",S3719="VLD MLC pipes",S3719="VLD PEX components",S3719="VLD PEX pipes",S3719="VLD PHC components",S3719="VLD PHC pipes",S3719="Controls VLD"),"По запросу",X3719)</f>
        <v>159.35</v>
      </c>
      <c r="AA3719" s="63">
        <f>ROUND(X3719/1.2,3)</f>
        <v>132.792</v>
      </c>
      <c r="AB3719" s="23">
        <v>132.792</v>
      </c>
      <c r="AC3719" s="190">
        <f>IFERROR(ROUND(AA3719/AB3719-1,2),"")</f>
        <v>0</v>
      </c>
      <c r="AD3719" s="25">
        <v>0.06</v>
      </c>
      <c r="AE3719" s="25">
        <v>2.5999999999999998E-4</v>
      </c>
      <c r="AF3719" s="25">
        <v>0</v>
      </c>
      <c r="AG3719" s="25" t="s">
        <v>22</v>
      </c>
      <c r="AH3719" s="25">
        <v>0</v>
      </c>
      <c r="AI3719" s="25">
        <v>0</v>
      </c>
      <c r="AJ3719" s="25" t="s">
        <v>20</v>
      </c>
      <c r="AK3719" s="42" t="s">
        <v>19</v>
      </c>
      <c r="AL3719" s="25" t="s">
        <v>20</v>
      </c>
      <c r="AM3719" s="25">
        <v>1</v>
      </c>
      <c r="AN3719" s="25"/>
      <c r="AO3719" s="25"/>
      <c r="AP3719" s="25"/>
      <c r="AQ3719" s="25"/>
      <c r="AR3719" s="94"/>
      <c r="AS3719" s="157" t="s">
        <v>22</v>
      </c>
      <c r="AT3719" s="93">
        <v>42551</v>
      </c>
      <c r="AU3719" s="92" t="s">
        <v>22</v>
      </c>
      <c r="AV3719" s="91" t="s">
        <v>48</v>
      </c>
      <c r="AW3719" s="92" t="s">
        <v>48</v>
      </c>
      <c r="AX3719" s="92" t="s">
        <v>48</v>
      </c>
      <c r="AY3719" s="91" t="s">
        <v>152</v>
      </c>
      <c r="AZ3719" s="23"/>
      <c r="BA3719" s="25">
        <v>0</v>
      </c>
      <c r="BB3719" t="s">
        <v>48</v>
      </c>
      <c r="BC3719" t="e">
        <v>#N/A</v>
      </c>
      <c r="BD3719" t="e">
        <f>IF(Z3719=BC3719,"OK")</f>
        <v>#N/A</v>
      </c>
      <c r="BE3719">
        <v>0.06</v>
      </c>
      <c r="BF3719">
        <v>2.5999999999999998E-4</v>
      </c>
      <c r="BG3719">
        <v>0</v>
      </c>
      <c r="BH3719">
        <v>0</v>
      </c>
      <c r="BI3719">
        <v>0</v>
      </c>
      <c r="BJ3719">
        <v>0</v>
      </c>
      <c r="BK3719">
        <v>0</v>
      </c>
      <c r="BN3719" s="183"/>
    </row>
    <row r="3720" spans="1:66" ht="25.5" x14ac:dyDescent="0.25">
      <c r="A3720" s="1"/>
      <c r="B3720" s="94">
        <v>3707</v>
      </c>
      <c r="C3720" s="43">
        <v>1051048</v>
      </c>
      <c r="D3720" s="25"/>
      <c r="E3720" s="27" t="s">
        <v>1783</v>
      </c>
      <c r="F3720" s="151" t="s">
        <v>21</v>
      </c>
      <c r="G3720" s="25"/>
      <c r="H3720" s="46" t="str">
        <f>IFERROR(IFERROR(IF(SEARCH("Usystems",$E3720)&gt;0,"Usystems"),IF(SEARCH("RIIFO",$E3720)&gt;0,"RIIFO","Uponor")),"Uponor")</f>
        <v>Uponor</v>
      </c>
      <c r="I3720" s="25" t="str">
        <f>IFERROR(MID($D3720,1,7)+0,"")</f>
        <v/>
      </c>
      <c r="J3720" s="25" t="str">
        <f>IFERROR(MID($D3720,10,7)+0,"")</f>
        <v/>
      </c>
      <c r="K3720" s="25" t="str">
        <f>IFERROR(MID($D3720,19,7)+0,"")</f>
        <v/>
      </c>
      <c r="L3720" s="25" t="str">
        <f>IFERROR(MID($D3720,28,7)+0,"")</f>
        <v/>
      </c>
      <c r="M3720" s="25" t="str">
        <f>IF(IFERROR(MID($Q3720,1,7)+0,"")&lt;1130000,IF(INDEX(C:C,MATCH(LEFT(Q3720,7)+0,I:I,0))&lt;1130000,"",INDEX(C:C,MATCH(LEFT(Q3720,7)+0,I:I,0))),IFERROR(MID($Q3720,1,7)+0,""))</f>
        <v/>
      </c>
      <c r="N3720" s="25" t="str">
        <f>IF(IFERROR(MID($Q3720,10,7)+0,"")&lt;1130000,"",IFERROR(MID($Q3720,10,7)+0,""))</f>
        <v/>
      </c>
      <c r="O3720" s="25" t="str">
        <f>IF(IFERROR(MID($Q3720,19,7)+0,"")&lt;1130000,"",IFERROR(MID($Q3720,19,7)+0,""))</f>
        <v/>
      </c>
      <c r="P3720" s="25" t="str">
        <f>IF(M3720="","",IF(N3720="",M3720,M3720&amp;", "&amp;N3720))</f>
        <v/>
      </c>
      <c r="Q3720" s="25"/>
      <c r="R3720" s="25"/>
      <c r="S3720" s="35" t="s">
        <v>105</v>
      </c>
      <c r="T3720" s="25" t="s">
        <v>36</v>
      </c>
      <c r="U3720" s="185">
        <v>161.47999999999999</v>
      </c>
      <c r="V3720" s="188">
        <v>161.47999999999999</v>
      </c>
      <c r="W3720" s="189">
        <v>161.47999999999999</v>
      </c>
      <c r="X3720" s="31">
        <v>161.47999999999999</v>
      </c>
      <c r="Y3720" s="90">
        <f>IFERROR(ROUND(X3720/W3720-1,2),"")</f>
        <v>0</v>
      </c>
      <c r="Z3720" s="31">
        <f>IF(OR(S3720="VLD MLC components",S3720="VLD MLC pipes",S3720="VLD PEX components",S3720="VLD PEX pipes",S3720="VLD PHC components",S3720="VLD PHC pipes",S3720="Controls VLD"),"По запросу",X3720)</f>
        <v>161.47999999999999</v>
      </c>
      <c r="AA3720" s="63">
        <f>ROUND(X3720/1.2,3)</f>
        <v>134.56700000000001</v>
      </c>
      <c r="AB3720" s="23">
        <v>134.56700000000001</v>
      </c>
      <c r="AC3720" s="190">
        <f>IFERROR(ROUND(AA3720/AB3720-1,2),"")</f>
        <v>0</v>
      </c>
      <c r="AD3720" s="25">
        <v>0.08</v>
      </c>
      <c r="AE3720" s="25">
        <v>5.0000000000000001E-4</v>
      </c>
      <c r="AF3720" s="25">
        <v>0</v>
      </c>
      <c r="AG3720" s="25" t="s">
        <v>22</v>
      </c>
      <c r="AH3720" s="25">
        <v>0</v>
      </c>
      <c r="AI3720" s="25">
        <v>0</v>
      </c>
      <c r="AJ3720" s="25" t="s">
        <v>20</v>
      </c>
      <c r="AK3720" s="42" t="s">
        <v>19</v>
      </c>
      <c r="AL3720" s="25" t="s">
        <v>20</v>
      </c>
      <c r="AM3720" s="25">
        <v>1</v>
      </c>
      <c r="AN3720" s="25"/>
      <c r="AO3720" s="25"/>
      <c r="AP3720" s="25"/>
      <c r="AQ3720" s="25"/>
      <c r="AR3720" s="94"/>
      <c r="AS3720" s="157" t="s">
        <v>22</v>
      </c>
      <c r="AT3720" s="93">
        <v>42551</v>
      </c>
      <c r="AU3720" s="92" t="s">
        <v>22</v>
      </c>
      <c r="AV3720" s="91" t="s">
        <v>48</v>
      </c>
      <c r="AW3720" s="92" t="s">
        <v>48</v>
      </c>
      <c r="AX3720" s="92" t="s">
        <v>48</v>
      </c>
      <c r="AY3720" s="91" t="s">
        <v>152</v>
      </c>
      <c r="AZ3720" s="23"/>
      <c r="BA3720" s="25">
        <v>0</v>
      </c>
      <c r="BB3720" t="s">
        <v>48</v>
      </c>
      <c r="BC3720" t="e">
        <v>#N/A</v>
      </c>
      <c r="BD3720" t="e">
        <f>IF(Z3720=BC3720,"OK")</f>
        <v>#N/A</v>
      </c>
      <c r="BE3720">
        <v>0.08</v>
      </c>
      <c r="BF3720">
        <v>5.0000000000000001E-4</v>
      </c>
      <c r="BG3720">
        <v>0</v>
      </c>
      <c r="BH3720">
        <v>0</v>
      </c>
      <c r="BI3720">
        <v>0</v>
      </c>
      <c r="BJ3720">
        <v>0</v>
      </c>
      <c r="BK3720">
        <v>0</v>
      </c>
      <c r="BN3720" s="183"/>
    </row>
    <row r="3721" spans="1:66" ht="25.5" x14ac:dyDescent="0.25">
      <c r="A3721" s="1"/>
      <c r="B3721" s="94">
        <v>3708</v>
      </c>
      <c r="C3721" s="43">
        <v>1051049</v>
      </c>
      <c r="D3721" s="25"/>
      <c r="E3721" s="27" t="s">
        <v>1782</v>
      </c>
      <c r="F3721" s="151" t="s">
        <v>21</v>
      </c>
      <c r="G3721" s="25"/>
      <c r="H3721" s="46" t="str">
        <f>IFERROR(IFERROR(IF(SEARCH("Usystems",$E3721)&gt;0,"Usystems"),IF(SEARCH("RIIFO",$E3721)&gt;0,"RIIFO","Uponor")),"Uponor")</f>
        <v>Uponor</v>
      </c>
      <c r="I3721" s="25" t="str">
        <f>IFERROR(MID($D3721,1,7)+0,"")</f>
        <v/>
      </c>
      <c r="J3721" s="25" t="str">
        <f>IFERROR(MID($D3721,10,7)+0,"")</f>
        <v/>
      </c>
      <c r="K3721" s="25" t="str">
        <f>IFERROR(MID($D3721,19,7)+0,"")</f>
        <v/>
      </c>
      <c r="L3721" s="25" t="str">
        <f>IFERROR(MID($D3721,28,7)+0,"")</f>
        <v/>
      </c>
      <c r="M3721" s="25" t="str">
        <f>IF(IFERROR(MID($Q3721,1,7)+0,"")&lt;1130000,IF(INDEX(C:C,MATCH(LEFT(Q3721,7)+0,I:I,0))&lt;1130000,"",INDEX(C:C,MATCH(LEFT(Q3721,7)+0,I:I,0))),IFERROR(MID($Q3721,1,7)+0,""))</f>
        <v/>
      </c>
      <c r="N3721" s="25" t="str">
        <f>IF(IFERROR(MID($Q3721,10,7)+0,"")&lt;1130000,"",IFERROR(MID($Q3721,10,7)+0,""))</f>
        <v/>
      </c>
      <c r="O3721" s="25" t="str">
        <f>IF(IFERROR(MID($Q3721,19,7)+0,"")&lt;1130000,"",IFERROR(MID($Q3721,19,7)+0,""))</f>
        <v/>
      </c>
      <c r="P3721" s="25" t="str">
        <f>IF(M3721="","",IF(N3721="",M3721,M3721&amp;", "&amp;N3721))</f>
        <v/>
      </c>
      <c r="Q3721" s="25"/>
      <c r="R3721" s="25"/>
      <c r="S3721" s="35" t="s">
        <v>105</v>
      </c>
      <c r="T3721" s="25" t="s">
        <v>36</v>
      </c>
      <c r="U3721" s="185">
        <v>259.97000000000003</v>
      </c>
      <c r="V3721" s="188">
        <v>259.97000000000003</v>
      </c>
      <c r="W3721" s="189">
        <v>259.97000000000003</v>
      </c>
      <c r="X3721" s="31">
        <v>259.97000000000003</v>
      </c>
      <c r="Y3721" s="90">
        <f>IFERROR(ROUND(X3721/W3721-1,2),"")</f>
        <v>0</v>
      </c>
      <c r="Z3721" s="31">
        <f>IF(OR(S3721="VLD MLC components",S3721="VLD MLC pipes",S3721="VLD PEX components",S3721="VLD PEX pipes",S3721="VLD PHC components",S3721="VLD PHC pipes",S3721="Controls VLD"),"По запросу",X3721)</f>
        <v>259.97000000000003</v>
      </c>
      <c r="AA3721" s="63">
        <f>ROUND(X3721/1.2,3)</f>
        <v>216.642</v>
      </c>
      <c r="AB3721" s="23">
        <v>216.642</v>
      </c>
      <c r="AC3721" s="190">
        <f>IFERROR(ROUND(AA3721/AB3721-1,2),"")</f>
        <v>0</v>
      </c>
      <c r="AD3721" s="25">
        <v>0.1</v>
      </c>
      <c r="AE3721" s="25">
        <v>1.0399999999999999E-3</v>
      </c>
      <c r="AF3721" s="25">
        <v>0</v>
      </c>
      <c r="AG3721" s="25" t="s">
        <v>22</v>
      </c>
      <c r="AH3721" s="25">
        <v>0</v>
      </c>
      <c r="AI3721" s="25">
        <v>0</v>
      </c>
      <c r="AJ3721" s="25" t="s">
        <v>20</v>
      </c>
      <c r="AK3721" s="42" t="s">
        <v>19</v>
      </c>
      <c r="AL3721" s="25" t="s">
        <v>20</v>
      </c>
      <c r="AM3721" s="25">
        <v>1</v>
      </c>
      <c r="AN3721" s="25"/>
      <c r="AO3721" s="25"/>
      <c r="AP3721" s="25"/>
      <c r="AQ3721" s="25"/>
      <c r="AR3721" s="94"/>
      <c r="AS3721" s="157" t="s">
        <v>22</v>
      </c>
      <c r="AT3721" s="93">
        <v>42551</v>
      </c>
      <c r="AU3721" s="92" t="s">
        <v>22</v>
      </c>
      <c r="AV3721" s="91" t="s">
        <v>48</v>
      </c>
      <c r="AW3721" s="92" t="s">
        <v>48</v>
      </c>
      <c r="AX3721" s="92" t="s">
        <v>48</v>
      </c>
      <c r="AY3721" s="91" t="s">
        <v>152</v>
      </c>
      <c r="AZ3721" s="23"/>
      <c r="BA3721" s="25">
        <v>0</v>
      </c>
      <c r="BB3721" t="s">
        <v>48</v>
      </c>
      <c r="BC3721" t="e">
        <v>#N/A</v>
      </c>
      <c r="BD3721" t="e">
        <f>IF(Z3721=BC3721,"OK")</f>
        <v>#N/A</v>
      </c>
      <c r="BE3721">
        <v>0.1</v>
      </c>
      <c r="BF3721">
        <v>1.0399999999999999E-3</v>
      </c>
      <c r="BG3721">
        <v>0</v>
      </c>
      <c r="BH3721">
        <v>0</v>
      </c>
      <c r="BI3721">
        <v>0</v>
      </c>
      <c r="BJ3721">
        <v>0</v>
      </c>
      <c r="BK3721">
        <v>0</v>
      </c>
      <c r="BN3721" s="183"/>
    </row>
    <row r="3722" spans="1:66" ht="25.5" x14ac:dyDescent="0.25">
      <c r="A3722" s="1"/>
      <c r="B3722" s="94">
        <v>3709</v>
      </c>
      <c r="C3722" s="43">
        <v>1051050</v>
      </c>
      <c r="D3722" s="25"/>
      <c r="E3722" s="27" t="s">
        <v>1781</v>
      </c>
      <c r="F3722" s="151" t="s">
        <v>21</v>
      </c>
      <c r="G3722" s="25"/>
      <c r="H3722" s="46" t="str">
        <f>IFERROR(IFERROR(IF(SEARCH("Usystems",$E3722)&gt;0,"Usystems"),IF(SEARCH("RIIFO",$E3722)&gt;0,"RIIFO","Uponor")),"Uponor")</f>
        <v>Uponor</v>
      </c>
      <c r="I3722" s="25" t="str">
        <f>IFERROR(MID($D3722,1,7)+0,"")</f>
        <v/>
      </c>
      <c r="J3722" s="25" t="str">
        <f>IFERROR(MID($D3722,10,7)+0,"")</f>
        <v/>
      </c>
      <c r="K3722" s="25" t="str">
        <f>IFERROR(MID($D3722,19,7)+0,"")</f>
        <v/>
      </c>
      <c r="L3722" s="25" t="str">
        <f>IFERROR(MID($D3722,28,7)+0,"")</f>
        <v/>
      </c>
      <c r="M3722" s="25" t="str">
        <f>IF(IFERROR(MID($Q3722,1,7)+0,"")&lt;1130000,IF(INDEX(C:C,MATCH(LEFT(Q3722,7)+0,I:I,0))&lt;1130000,"",INDEX(C:C,MATCH(LEFT(Q3722,7)+0,I:I,0))),IFERROR(MID($Q3722,1,7)+0,""))</f>
        <v/>
      </c>
      <c r="N3722" s="25" t="str">
        <f>IF(IFERROR(MID($Q3722,10,7)+0,"")&lt;1130000,"",IFERROR(MID($Q3722,10,7)+0,""))</f>
        <v/>
      </c>
      <c r="O3722" s="25" t="str">
        <f>IF(IFERROR(MID($Q3722,19,7)+0,"")&lt;1130000,"",IFERROR(MID($Q3722,19,7)+0,""))</f>
        <v/>
      </c>
      <c r="P3722" s="25" t="str">
        <f>IF(M3722="","",IF(N3722="",M3722,M3722&amp;", "&amp;N3722))</f>
        <v/>
      </c>
      <c r="Q3722" s="25"/>
      <c r="R3722" s="25"/>
      <c r="S3722" s="35" t="s">
        <v>105</v>
      </c>
      <c r="T3722" s="25" t="s">
        <v>36</v>
      </c>
      <c r="U3722" s="185">
        <v>596</v>
      </c>
      <c r="V3722" s="188">
        <v>596</v>
      </c>
      <c r="W3722" s="189">
        <v>596</v>
      </c>
      <c r="X3722" s="31">
        <v>596</v>
      </c>
      <c r="Y3722" s="90">
        <f>IFERROR(ROUND(X3722/W3722-1,2),"")</f>
        <v>0</v>
      </c>
      <c r="Z3722" s="31">
        <f>IF(OR(S3722="VLD MLC components",S3722="VLD MLC pipes",S3722="VLD PEX components",S3722="VLD PEX pipes",S3722="VLD PHC components",S3722="VLD PHC pipes",S3722="Controls VLD"),"По запросу",X3722)</f>
        <v>596</v>
      </c>
      <c r="AA3722" s="63">
        <f>ROUND(X3722/1.2,3)</f>
        <v>496.66699999999997</v>
      </c>
      <c r="AB3722" s="23">
        <v>496.66699999999997</v>
      </c>
      <c r="AC3722" s="190">
        <f>IFERROR(ROUND(AA3722/AB3722-1,2),"")</f>
        <v>0</v>
      </c>
      <c r="AD3722" s="25">
        <v>0.12</v>
      </c>
      <c r="AE3722" s="25">
        <v>3.0000000000000001E-3</v>
      </c>
      <c r="AF3722" s="25">
        <v>0</v>
      </c>
      <c r="AG3722" s="25" t="s">
        <v>22</v>
      </c>
      <c r="AH3722" s="25">
        <v>0</v>
      </c>
      <c r="AI3722" s="25">
        <v>0</v>
      </c>
      <c r="AJ3722" s="25" t="s">
        <v>20</v>
      </c>
      <c r="AK3722" s="42" t="s">
        <v>19</v>
      </c>
      <c r="AL3722" s="25" t="s">
        <v>20</v>
      </c>
      <c r="AM3722" s="25">
        <v>1</v>
      </c>
      <c r="AN3722" s="25"/>
      <c r="AO3722" s="25"/>
      <c r="AP3722" s="25"/>
      <c r="AQ3722" s="25"/>
      <c r="AR3722" s="94"/>
      <c r="AS3722" s="157" t="s">
        <v>22</v>
      </c>
      <c r="AT3722" s="93">
        <v>42551</v>
      </c>
      <c r="AU3722" s="92" t="s">
        <v>22</v>
      </c>
      <c r="AV3722" s="91" t="s">
        <v>48</v>
      </c>
      <c r="AW3722" s="92" t="s">
        <v>48</v>
      </c>
      <c r="AX3722" s="92" t="s">
        <v>48</v>
      </c>
      <c r="AY3722" s="91" t="s">
        <v>152</v>
      </c>
      <c r="AZ3722" s="23"/>
      <c r="BA3722" s="25">
        <v>0</v>
      </c>
      <c r="BB3722" t="s">
        <v>48</v>
      </c>
      <c r="BC3722" t="e">
        <v>#N/A</v>
      </c>
      <c r="BD3722" t="e">
        <f>IF(Z3722=BC3722,"OK")</f>
        <v>#N/A</v>
      </c>
      <c r="BE3722">
        <v>0.12</v>
      </c>
      <c r="BF3722">
        <v>3.0000000000000001E-3</v>
      </c>
      <c r="BG3722">
        <v>0</v>
      </c>
      <c r="BH3722">
        <v>0</v>
      </c>
      <c r="BI3722">
        <v>0</v>
      </c>
      <c r="BJ3722">
        <v>0</v>
      </c>
      <c r="BK3722">
        <v>0</v>
      </c>
      <c r="BN3722" s="183"/>
    </row>
    <row r="3723" spans="1:66" ht="25.5" x14ac:dyDescent="0.25">
      <c r="A3723" s="1"/>
      <c r="B3723" s="94">
        <v>3710</v>
      </c>
      <c r="C3723" s="43">
        <v>1050168</v>
      </c>
      <c r="D3723" s="25"/>
      <c r="E3723" s="27" t="s">
        <v>1780</v>
      </c>
      <c r="F3723" s="151" t="s">
        <v>21</v>
      </c>
      <c r="G3723" s="25"/>
      <c r="H3723" s="46" t="str">
        <f>IFERROR(IFERROR(IF(SEARCH("Usystems",$E3723)&gt;0,"Usystems"),IF(SEARCH("RIIFO",$E3723)&gt;0,"RIIFO","Uponor")),"Uponor")</f>
        <v>Uponor</v>
      </c>
      <c r="I3723" s="25" t="str">
        <f>IFERROR(MID($D3723,1,7)+0,"")</f>
        <v/>
      </c>
      <c r="J3723" s="25" t="str">
        <f>IFERROR(MID($D3723,10,7)+0,"")</f>
        <v/>
      </c>
      <c r="K3723" s="25" t="str">
        <f>IFERROR(MID($D3723,19,7)+0,"")</f>
        <v/>
      </c>
      <c r="L3723" s="25" t="str">
        <f>IFERROR(MID($D3723,28,7)+0,"")</f>
        <v/>
      </c>
      <c r="M3723" s="25" t="str">
        <f>IF(IFERROR(MID($Q3723,1,7)+0,"")&lt;1130000,IF(INDEX(C:C,MATCH(LEFT(Q3723,7)+0,I:I,0))&lt;1130000,"",INDEX(C:C,MATCH(LEFT(Q3723,7)+0,I:I,0))),IFERROR(MID($Q3723,1,7)+0,""))</f>
        <v/>
      </c>
      <c r="N3723" s="25" t="str">
        <f>IF(IFERROR(MID($Q3723,10,7)+0,"")&lt;1130000,"",IFERROR(MID($Q3723,10,7)+0,""))</f>
        <v/>
      </c>
      <c r="O3723" s="25" t="str">
        <f>IF(IFERROR(MID($Q3723,19,7)+0,"")&lt;1130000,"",IFERROR(MID($Q3723,19,7)+0,""))</f>
        <v/>
      </c>
      <c r="P3723" s="25" t="str">
        <f>IF(M3723="","",IF(N3723="",M3723,M3723&amp;", "&amp;N3723))</f>
        <v/>
      </c>
      <c r="Q3723" s="25"/>
      <c r="R3723" s="25"/>
      <c r="S3723" s="35" t="s">
        <v>105</v>
      </c>
      <c r="T3723" s="25" t="s">
        <v>36</v>
      </c>
      <c r="U3723" s="185">
        <v>73.41</v>
      </c>
      <c r="V3723" s="188">
        <v>73.41</v>
      </c>
      <c r="W3723" s="189">
        <v>73.41</v>
      </c>
      <c r="X3723" s="31">
        <v>73.41</v>
      </c>
      <c r="Y3723" s="90">
        <f>IFERROR(ROUND(X3723/W3723-1,2),"")</f>
        <v>0</v>
      </c>
      <c r="Z3723" s="31">
        <f>IF(OR(S3723="VLD MLC components",S3723="VLD MLC pipes",S3723="VLD PEX components",S3723="VLD PEX pipes",S3723="VLD PHC components",S3723="VLD PHC pipes",S3723="Controls VLD"),"По запросу",X3723)</f>
        <v>73.41</v>
      </c>
      <c r="AA3723" s="63">
        <f>ROUND(X3723/1.2,3)</f>
        <v>61.174999999999997</v>
      </c>
      <c r="AB3723" s="23">
        <v>61.174999999999997</v>
      </c>
      <c r="AC3723" s="190">
        <f>IFERROR(ROUND(AA3723/AB3723-1,2),"")</f>
        <v>0</v>
      </c>
      <c r="AD3723" s="25">
        <v>0.01</v>
      </c>
      <c r="AE3723" s="25">
        <v>1.0000000000000001E-5</v>
      </c>
      <c r="AF3723" s="25">
        <v>0</v>
      </c>
      <c r="AG3723" s="25" t="s">
        <v>22</v>
      </c>
      <c r="AH3723" s="25">
        <v>0</v>
      </c>
      <c r="AI3723" s="25">
        <v>0</v>
      </c>
      <c r="AJ3723" s="25" t="s">
        <v>20</v>
      </c>
      <c r="AK3723" s="42" t="s">
        <v>19</v>
      </c>
      <c r="AL3723" s="25" t="s">
        <v>20</v>
      </c>
      <c r="AM3723" s="25">
        <v>1</v>
      </c>
      <c r="AN3723" s="25"/>
      <c r="AO3723" s="25"/>
      <c r="AP3723" s="25"/>
      <c r="AQ3723" s="25"/>
      <c r="AR3723" s="94"/>
      <c r="AS3723" s="157" t="s">
        <v>22</v>
      </c>
      <c r="AT3723" s="93">
        <v>42551</v>
      </c>
      <c r="AU3723" s="92" t="s">
        <v>22</v>
      </c>
      <c r="AV3723" s="91" t="s">
        <v>48</v>
      </c>
      <c r="AW3723" s="92" t="s">
        <v>48</v>
      </c>
      <c r="AX3723" s="92" t="s">
        <v>48</v>
      </c>
      <c r="AY3723" s="91" t="s">
        <v>152</v>
      </c>
      <c r="AZ3723" s="23"/>
      <c r="BA3723" s="25">
        <v>0</v>
      </c>
      <c r="BB3723" t="s">
        <v>48</v>
      </c>
      <c r="BC3723" t="e">
        <v>#N/A</v>
      </c>
      <c r="BD3723" t="e">
        <f>IF(Z3723=BC3723,"OK")</f>
        <v>#N/A</v>
      </c>
      <c r="BE3723">
        <v>0.01</v>
      </c>
      <c r="BF3723">
        <v>1.0000000000000001E-5</v>
      </c>
      <c r="BG3723">
        <v>0</v>
      </c>
      <c r="BH3723">
        <v>0</v>
      </c>
      <c r="BI3723">
        <v>0</v>
      </c>
      <c r="BJ3723">
        <v>0</v>
      </c>
      <c r="BK3723">
        <v>0</v>
      </c>
      <c r="BN3723" s="183"/>
    </row>
    <row r="3724" spans="1:66" ht="25.5" x14ac:dyDescent="0.25">
      <c r="A3724" s="1"/>
      <c r="B3724" s="94">
        <v>3711</v>
      </c>
      <c r="C3724" s="43">
        <v>1054773</v>
      </c>
      <c r="D3724" s="25"/>
      <c r="E3724" s="27" t="s">
        <v>1779</v>
      </c>
      <c r="F3724" s="151" t="s">
        <v>21</v>
      </c>
      <c r="G3724" s="25"/>
      <c r="H3724" s="46" t="str">
        <f>IFERROR(IFERROR(IF(SEARCH("Usystems",$E3724)&gt;0,"Usystems"),IF(SEARCH("RIIFO",$E3724)&gt;0,"RIIFO","Uponor")),"Uponor")</f>
        <v>Uponor</v>
      </c>
      <c r="I3724" s="25" t="str">
        <f>IFERROR(MID($D3724,1,7)+0,"")</f>
        <v/>
      </c>
      <c r="J3724" s="25" t="str">
        <f>IFERROR(MID($D3724,10,7)+0,"")</f>
        <v/>
      </c>
      <c r="K3724" s="25" t="str">
        <f>IFERROR(MID($D3724,19,7)+0,"")</f>
        <v/>
      </c>
      <c r="L3724" s="25" t="str">
        <f>IFERROR(MID($D3724,28,7)+0,"")</f>
        <v/>
      </c>
      <c r="M3724" s="25" t="str">
        <f>IF(IFERROR(MID($Q3724,1,7)+0,"")&lt;1130000,IF(INDEX(C:C,MATCH(LEFT(Q3724,7)+0,I:I,0))&lt;1130000,"",INDEX(C:C,MATCH(LEFT(Q3724,7)+0,I:I,0))),IFERROR(MID($Q3724,1,7)+0,""))</f>
        <v/>
      </c>
      <c r="N3724" s="25" t="str">
        <f>IF(IFERROR(MID($Q3724,10,7)+0,"")&lt;1130000,"",IFERROR(MID($Q3724,10,7)+0,""))</f>
        <v/>
      </c>
      <c r="O3724" s="25" t="str">
        <f>IF(IFERROR(MID($Q3724,19,7)+0,"")&lt;1130000,"",IFERROR(MID($Q3724,19,7)+0,""))</f>
        <v/>
      </c>
      <c r="P3724" s="25" t="str">
        <f>IF(M3724="","",IF(N3724="",M3724,M3724&amp;", "&amp;N3724))</f>
        <v/>
      </c>
      <c r="Q3724" s="25"/>
      <c r="R3724" s="25"/>
      <c r="S3724" s="35" t="s">
        <v>105</v>
      </c>
      <c r="T3724" s="25" t="s">
        <v>36</v>
      </c>
      <c r="U3724" s="185">
        <v>163.53</v>
      </c>
      <c r="V3724" s="188">
        <v>163.53</v>
      </c>
      <c r="W3724" s="189">
        <v>163.53</v>
      </c>
      <c r="X3724" s="31">
        <v>163.53</v>
      </c>
      <c r="Y3724" s="90">
        <f>IFERROR(ROUND(X3724/W3724-1,2),"")</f>
        <v>0</v>
      </c>
      <c r="Z3724" s="31">
        <f>IF(OR(S3724="VLD MLC components",S3724="VLD MLC pipes",S3724="VLD PEX components",S3724="VLD PEX pipes",S3724="VLD PHC components",S3724="VLD PHC pipes",S3724="Controls VLD"),"По запросу",X3724)</f>
        <v>163.53</v>
      </c>
      <c r="AA3724" s="63">
        <f>ROUND(X3724/1.2,3)</f>
        <v>136.27500000000001</v>
      </c>
      <c r="AB3724" s="23">
        <v>136.27500000000001</v>
      </c>
      <c r="AC3724" s="190">
        <f>IFERROR(ROUND(AA3724/AB3724-1,2),"")</f>
        <v>0</v>
      </c>
      <c r="AD3724" s="25">
        <v>1.0999999999999999E-2</v>
      </c>
      <c r="AE3724" s="25">
        <v>1.0000000000000001E-5</v>
      </c>
      <c r="AF3724" s="25">
        <v>0</v>
      </c>
      <c r="AG3724" s="25" t="s">
        <v>22</v>
      </c>
      <c r="AH3724" s="25">
        <v>0</v>
      </c>
      <c r="AI3724" s="25">
        <v>0</v>
      </c>
      <c r="AJ3724" s="25" t="s">
        <v>20</v>
      </c>
      <c r="AK3724" s="42" t="s">
        <v>19</v>
      </c>
      <c r="AL3724" s="25" t="s">
        <v>20</v>
      </c>
      <c r="AM3724" s="25">
        <v>1</v>
      </c>
      <c r="AN3724" s="25"/>
      <c r="AO3724" s="25"/>
      <c r="AP3724" s="25"/>
      <c r="AQ3724" s="25"/>
      <c r="AR3724" s="94"/>
      <c r="AS3724" s="157" t="s">
        <v>22</v>
      </c>
      <c r="AT3724" s="93">
        <v>42551</v>
      </c>
      <c r="AU3724" s="92" t="s">
        <v>22</v>
      </c>
      <c r="AV3724" s="91" t="s">
        <v>48</v>
      </c>
      <c r="AW3724" s="92" t="s">
        <v>48</v>
      </c>
      <c r="AX3724" s="92" t="s">
        <v>48</v>
      </c>
      <c r="AY3724" s="91" t="s">
        <v>152</v>
      </c>
      <c r="AZ3724" s="23"/>
      <c r="BA3724" s="25">
        <v>0</v>
      </c>
      <c r="BB3724" t="s">
        <v>48</v>
      </c>
      <c r="BC3724" t="e">
        <v>#N/A</v>
      </c>
      <c r="BD3724" t="e">
        <f>IF(Z3724=BC3724,"OK")</f>
        <v>#N/A</v>
      </c>
      <c r="BE3724">
        <v>1.0999999999999999E-2</v>
      </c>
      <c r="BF3724">
        <v>1.0000000000000001E-5</v>
      </c>
      <c r="BG3724">
        <v>0</v>
      </c>
      <c r="BH3724">
        <v>0</v>
      </c>
      <c r="BI3724">
        <v>0</v>
      </c>
      <c r="BJ3724">
        <v>0</v>
      </c>
      <c r="BK3724">
        <v>0</v>
      </c>
      <c r="BN3724" s="183"/>
    </row>
    <row r="3725" spans="1:66" ht="25.5" x14ac:dyDescent="0.25">
      <c r="A3725" s="1"/>
      <c r="B3725" s="94">
        <v>3712</v>
      </c>
      <c r="C3725" s="43">
        <v>1050163</v>
      </c>
      <c r="D3725" s="25"/>
      <c r="E3725" s="27" t="s">
        <v>1778</v>
      </c>
      <c r="F3725" s="151" t="s">
        <v>21</v>
      </c>
      <c r="G3725" s="25"/>
      <c r="H3725" s="46" t="str">
        <f>IFERROR(IFERROR(IF(SEARCH("Usystems",$E3725)&gt;0,"Usystems"),IF(SEARCH("RIIFO",$E3725)&gt;0,"RIIFO","Uponor")),"Uponor")</f>
        <v>Uponor</v>
      </c>
      <c r="I3725" s="25" t="str">
        <f>IFERROR(MID($D3725,1,7)+0,"")</f>
        <v/>
      </c>
      <c r="J3725" s="25" t="str">
        <f>IFERROR(MID($D3725,10,7)+0,"")</f>
        <v/>
      </c>
      <c r="K3725" s="25" t="str">
        <f>IFERROR(MID($D3725,19,7)+0,"")</f>
        <v/>
      </c>
      <c r="L3725" s="25" t="str">
        <f>IFERROR(MID($D3725,28,7)+0,"")</f>
        <v/>
      </c>
      <c r="M3725" s="25" t="str">
        <f>IF(IFERROR(MID($Q3725,1,7)+0,"")&lt;1130000,IF(INDEX(C:C,MATCH(LEFT(Q3725,7)+0,I:I,0))&lt;1130000,"",INDEX(C:C,MATCH(LEFT(Q3725,7)+0,I:I,0))),IFERROR(MID($Q3725,1,7)+0,""))</f>
        <v/>
      </c>
      <c r="N3725" s="25" t="str">
        <f>IF(IFERROR(MID($Q3725,10,7)+0,"")&lt;1130000,"",IFERROR(MID($Q3725,10,7)+0,""))</f>
        <v/>
      </c>
      <c r="O3725" s="25" t="str">
        <f>IF(IFERROR(MID($Q3725,19,7)+0,"")&lt;1130000,"",IFERROR(MID($Q3725,19,7)+0,""))</f>
        <v/>
      </c>
      <c r="P3725" s="25" t="str">
        <f>IF(M3725="","",IF(N3725="",M3725,M3725&amp;", "&amp;N3725))</f>
        <v/>
      </c>
      <c r="Q3725" s="25"/>
      <c r="R3725" s="25"/>
      <c r="S3725" s="35" t="s">
        <v>105</v>
      </c>
      <c r="T3725" s="25" t="s">
        <v>36</v>
      </c>
      <c r="U3725" s="185">
        <v>526</v>
      </c>
      <c r="V3725" s="188">
        <v>526</v>
      </c>
      <c r="W3725" s="189">
        <v>526</v>
      </c>
      <c r="X3725" s="31">
        <v>526</v>
      </c>
      <c r="Y3725" s="90">
        <f>IFERROR(ROUND(X3725/W3725-1,2),"")</f>
        <v>0</v>
      </c>
      <c r="Z3725" s="31">
        <f>IF(OR(S3725="VLD MLC components",S3725="VLD MLC pipes",S3725="VLD PEX components",S3725="VLD PEX pipes",S3725="VLD PHC components",S3725="VLD PHC pipes",S3725="Controls VLD"),"По запросу",X3725)</f>
        <v>526</v>
      </c>
      <c r="AA3725" s="63">
        <f>ROUND(X3725/1.2,3)</f>
        <v>438.33300000000003</v>
      </c>
      <c r="AB3725" s="23">
        <v>438.33300000000003</v>
      </c>
      <c r="AC3725" s="190">
        <f>IFERROR(ROUND(AA3725/AB3725-1,2),"")</f>
        <v>0</v>
      </c>
      <c r="AD3725" s="25">
        <v>7.0000000000000007E-2</v>
      </c>
      <c r="AE3725" s="25">
        <v>1.1299999999999999E-3</v>
      </c>
      <c r="AF3725" s="25">
        <v>0</v>
      </c>
      <c r="AG3725" s="25" t="s">
        <v>22</v>
      </c>
      <c r="AH3725" s="25">
        <v>0</v>
      </c>
      <c r="AI3725" s="25">
        <v>0</v>
      </c>
      <c r="AJ3725" s="25" t="s">
        <v>20</v>
      </c>
      <c r="AK3725" s="42" t="s">
        <v>19</v>
      </c>
      <c r="AL3725" s="25" t="s">
        <v>20</v>
      </c>
      <c r="AM3725" s="25">
        <v>1</v>
      </c>
      <c r="AN3725" s="25"/>
      <c r="AO3725" s="25"/>
      <c r="AP3725" s="25"/>
      <c r="AQ3725" s="25"/>
      <c r="AR3725" s="94"/>
      <c r="AS3725" s="157" t="s">
        <v>22</v>
      </c>
      <c r="AT3725" s="93">
        <v>42551</v>
      </c>
      <c r="AU3725" s="92" t="s">
        <v>22</v>
      </c>
      <c r="AV3725" s="91" t="s">
        <v>48</v>
      </c>
      <c r="AW3725" s="92" t="s">
        <v>48</v>
      </c>
      <c r="AX3725" s="92" t="s">
        <v>48</v>
      </c>
      <c r="AY3725" s="91" t="s">
        <v>152</v>
      </c>
      <c r="AZ3725" s="23"/>
      <c r="BA3725" s="25">
        <v>0</v>
      </c>
      <c r="BB3725" t="s">
        <v>48</v>
      </c>
      <c r="BC3725" t="e">
        <v>#N/A</v>
      </c>
      <c r="BD3725" t="e">
        <f>IF(Z3725=BC3725,"OK")</f>
        <v>#N/A</v>
      </c>
      <c r="BE3725">
        <v>7.0000000000000007E-2</v>
      </c>
      <c r="BF3725">
        <v>1.1299999999999999E-3</v>
      </c>
      <c r="BG3725">
        <v>0</v>
      </c>
      <c r="BH3725">
        <v>0</v>
      </c>
      <c r="BI3725">
        <v>0</v>
      </c>
      <c r="BJ3725">
        <v>0</v>
      </c>
      <c r="BK3725">
        <v>0</v>
      </c>
      <c r="BN3725" s="183"/>
    </row>
    <row r="3726" spans="1:66" ht="25.5" x14ac:dyDescent="0.25">
      <c r="A3726" s="1"/>
      <c r="B3726" s="94">
        <v>3713</v>
      </c>
      <c r="C3726" s="43">
        <v>1067857</v>
      </c>
      <c r="D3726" s="25"/>
      <c r="E3726" s="27" t="s">
        <v>1777</v>
      </c>
      <c r="F3726" s="151" t="s">
        <v>21</v>
      </c>
      <c r="G3726" s="25"/>
      <c r="H3726" s="46" t="str">
        <f>IFERROR(IFERROR(IF(SEARCH("Usystems",$E3726)&gt;0,"Usystems"),IF(SEARCH("RIIFO",$E3726)&gt;0,"RIIFO","Uponor")),"Uponor")</f>
        <v>Uponor</v>
      </c>
      <c r="I3726" s="25" t="str">
        <f>IFERROR(MID($D3726,1,7)+0,"")</f>
        <v/>
      </c>
      <c r="J3726" s="25" t="str">
        <f>IFERROR(MID($D3726,10,7)+0,"")</f>
        <v/>
      </c>
      <c r="K3726" s="25" t="str">
        <f>IFERROR(MID($D3726,19,7)+0,"")</f>
        <v/>
      </c>
      <c r="L3726" s="25" t="str">
        <f>IFERROR(MID($D3726,28,7)+0,"")</f>
        <v/>
      </c>
      <c r="M3726" s="25" t="str">
        <f>IF(IFERROR(MID($Q3726,1,7)+0,"")&lt;1130000,IF(INDEX(C:C,MATCH(LEFT(Q3726,7)+0,I:I,0))&lt;1130000,"",INDEX(C:C,MATCH(LEFT(Q3726,7)+0,I:I,0))),IFERROR(MID($Q3726,1,7)+0,""))</f>
        <v/>
      </c>
      <c r="N3726" s="25" t="str">
        <f>IF(IFERROR(MID($Q3726,10,7)+0,"")&lt;1130000,"",IFERROR(MID($Q3726,10,7)+0,""))</f>
        <v/>
      </c>
      <c r="O3726" s="25" t="str">
        <f>IF(IFERROR(MID($Q3726,19,7)+0,"")&lt;1130000,"",IFERROR(MID($Q3726,19,7)+0,""))</f>
        <v/>
      </c>
      <c r="P3726" s="25" t="str">
        <f>IF(M3726="","",IF(N3726="",M3726,M3726&amp;", "&amp;N3726))</f>
        <v/>
      </c>
      <c r="Q3726" s="25"/>
      <c r="R3726" s="25"/>
      <c r="S3726" s="35" t="s">
        <v>105</v>
      </c>
      <c r="T3726" s="25" t="s">
        <v>36</v>
      </c>
      <c r="U3726" s="185">
        <v>1851</v>
      </c>
      <c r="V3726" s="188">
        <v>1851</v>
      </c>
      <c r="W3726" s="189">
        <v>1851</v>
      </c>
      <c r="X3726" s="31">
        <v>1851</v>
      </c>
      <c r="Y3726" s="90">
        <f>IFERROR(ROUND(X3726/W3726-1,2),"")</f>
        <v>0</v>
      </c>
      <c r="Z3726" s="31">
        <f>IF(OR(S3726="VLD MLC components",S3726="VLD MLC pipes",S3726="VLD PEX components",S3726="VLD PEX pipes",S3726="VLD PHC components",S3726="VLD PHC pipes",S3726="Controls VLD"),"По запросу",X3726)</f>
        <v>1851</v>
      </c>
      <c r="AA3726" s="63">
        <f>ROUND(X3726/1.2,3)</f>
        <v>1542.5</v>
      </c>
      <c r="AB3726" s="23">
        <v>1542.5</v>
      </c>
      <c r="AC3726" s="190">
        <f>IFERROR(ROUND(AA3726/AB3726-1,2),"")</f>
        <v>0</v>
      </c>
      <c r="AD3726" s="25">
        <v>0.88800000000000001</v>
      </c>
      <c r="AE3726" s="25">
        <v>0.01</v>
      </c>
      <c r="AF3726" s="25">
        <v>0</v>
      </c>
      <c r="AG3726" s="25" t="s">
        <v>22</v>
      </c>
      <c r="AH3726" s="25">
        <v>0</v>
      </c>
      <c r="AI3726" s="25">
        <v>0</v>
      </c>
      <c r="AJ3726" s="25" t="s">
        <v>20</v>
      </c>
      <c r="AK3726" s="42" t="s">
        <v>19</v>
      </c>
      <c r="AL3726" s="25" t="s">
        <v>20</v>
      </c>
      <c r="AM3726" s="25">
        <v>1</v>
      </c>
      <c r="AN3726" s="25"/>
      <c r="AO3726" s="25"/>
      <c r="AP3726" s="25"/>
      <c r="AQ3726" s="25"/>
      <c r="AR3726" s="94"/>
      <c r="AS3726" s="157" t="s">
        <v>22</v>
      </c>
      <c r="AT3726" s="93">
        <v>42551</v>
      </c>
      <c r="AU3726" s="92" t="s">
        <v>22</v>
      </c>
      <c r="AV3726" s="91" t="s">
        <v>48</v>
      </c>
      <c r="AW3726" s="92" t="s">
        <v>48</v>
      </c>
      <c r="AX3726" s="92" t="s">
        <v>48</v>
      </c>
      <c r="AY3726" s="91" t="s">
        <v>152</v>
      </c>
      <c r="AZ3726" s="23"/>
      <c r="BA3726" s="25">
        <v>0</v>
      </c>
      <c r="BB3726" t="s">
        <v>48</v>
      </c>
      <c r="BC3726" t="e">
        <v>#N/A</v>
      </c>
      <c r="BD3726" t="e">
        <f>IF(Z3726=BC3726,"OK")</f>
        <v>#N/A</v>
      </c>
      <c r="BE3726">
        <v>0.88800000000000001</v>
      </c>
      <c r="BF3726">
        <v>0.01</v>
      </c>
      <c r="BG3726">
        <v>0</v>
      </c>
      <c r="BH3726">
        <v>0</v>
      </c>
      <c r="BI3726">
        <v>0</v>
      </c>
      <c r="BJ3726">
        <v>0</v>
      </c>
      <c r="BK3726">
        <v>0</v>
      </c>
      <c r="BN3726" s="183"/>
    </row>
    <row r="3727" spans="1:66" ht="25.5" x14ac:dyDescent="0.25">
      <c r="A3727" s="1"/>
      <c r="B3727" s="94">
        <v>3714</v>
      </c>
      <c r="C3727" s="43">
        <v>1067858</v>
      </c>
      <c r="D3727" s="25"/>
      <c r="E3727" s="27" t="s">
        <v>1776</v>
      </c>
      <c r="F3727" s="151" t="s">
        <v>21</v>
      </c>
      <c r="G3727" s="25"/>
      <c r="H3727" s="46" t="str">
        <f>IFERROR(IFERROR(IF(SEARCH("Usystems",$E3727)&gt;0,"Usystems"),IF(SEARCH("RIIFO",$E3727)&gt;0,"RIIFO","Uponor")),"Uponor")</f>
        <v>Uponor</v>
      </c>
      <c r="I3727" s="25" t="str">
        <f>IFERROR(MID($D3727,1,7)+0,"")</f>
        <v/>
      </c>
      <c r="J3727" s="25" t="str">
        <f>IFERROR(MID($D3727,10,7)+0,"")</f>
        <v/>
      </c>
      <c r="K3727" s="25" t="str">
        <f>IFERROR(MID($D3727,19,7)+0,"")</f>
        <v/>
      </c>
      <c r="L3727" s="25" t="str">
        <f>IFERROR(MID($D3727,28,7)+0,"")</f>
        <v/>
      </c>
      <c r="M3727" s="25" t="str">
        <f>IF(IFERROR(MID($Q3727,1,7)+0,"")&lt;1130000,IF(INDEX(C:C,MATCH(LEFT(Q3727,7)+0,I:I,0))&lt;1130000,"",INDEX(C:C,MATCH(LEFT(Q3727,7)+0,I:I,0))),IFERROR(MID($Q3727,1,7)+0,""))</f>
        <v/>
      </c>
      <c r="N3727" s="25" t="str">
        <f>IF(IFERROR(MID($Q3727,10,7)+0,"")&lt;1130000,"",IFERROR(MID($Q3727,10,7)+0,""))</f>
        <v/>
      </c>
      <c r="O3727" s="25" t="str">
        <f>IF(IFERROR(MID($Q3727,19,7)+0,"")&lt;1130000,"",IFERROR(MID($Q3727,19,7)+0,""))</f>
        <v/>
      </c>
      <c r="P3727" s="25" t="str">
        <f>IF(M3727="","",IF(N3727="",M3727,M3727&amp;", "&amp;N3727))</f>
        <v/>
      </c>
      <c r="Q3727" s="25"/>
      <c r="R3727" s="25"/>
      <c r="S3727" s="35" t="s">
        <v>105</v>
      </c>
      <c r="T3727" s="25" t="s">
        <v>36</v>
      </c>
      <c r="U3727" s="185">
        <v>8209</v>
      </c>
      <c r="V3727" s="188">
        <v>8209</v>
      </c>
      <c r="W3727" s="189">
        <v>8209</v>
      </c>
      <c r="X3727" s="31">
        <v>8209</v>
      </c>
      <c r="Y3727" s="90">
        <f>IFERROR(ROUND(X3727/W3727-1,2),"")</f>
        <v>0</v>
      </c>
      <c r="Z3727" s="31">
        <f>IF(OR(S3727="VLD MLC components",S3727="VLD MLC pipes",S3727="VLD PEX components",S3727="VLD PEX pipes",S3727="VLD PHC components",S3727="VLD PHC pipes",S3727="Controls VLD"),"По запросу",X3727)</f>
        <v>8209</v>
      </c>
      <c r="AA3727" s="63">
        <f>ROUND(X3727/1.2,3)</f>
        <v>6840.8329999999996</v>
      </c>
      <c r="AB3727" s="23">
        <v>6840.8329999999996</v>
      </c>
      <c r="AC3727" s="190">
        <f>IFERROR(ROUND(AA3727/AB3727-1,2),"")</f>
        <v>0</v>
      </c>
      <c r="AD3727" s="25">
        <v>2.7309999999999999</v>
      </c>
      <c r="AE3727" s="25">
        <v>0.02</v>
      </c>
      <c r="AF3727" s="25">
        <v>0</v>
      </c>
      <c r="AG3727" s="25" t="s">
        <v>22</v>
      </c>
      <c r="AH3727" s="25">
        <v>0</v>
      </c>
      <c r="AI3727" s="25">
        <v>0</v>
      </c>
      <c r="AJ3727" s="25" t="s">
        <v>20</v>
      </c>
      <c r="AK3727" s="42" t="s">
        <v>19</v>
      </c>
      <c r="AL3727" s="25" t="s">
        <v>20</v>
      </c>
      <c r="AM3727" s="25">
        <v>1</v>
      </c>
      <c r="AN3727" s="25"/>
      <c r="AO3727" s="25"/>
      <c r="AP3727" s="25"/>
      <c r="AQ3727" s="25"/>
      <c r="AR3727" s="94"/>
      <c r="AS3727" s="157" t="s">
        <v>22</v>
      </c>
      <c r="AT3727" s="93">
        <v>42551</v>
      </c>
      <c r="AU3727" s="92" t="s">
        <v>22</v>
      </c>
      <c r="AV3727" s="91" t="s">
        <v>48</v>
      </c>
      <c r="AW3727" s="92" t="s">
        <v>48</v>
      </c>
      <c r="AX3727" s="92" t="s">
        <v>48</v>
      </c>
      <c r="AY3727" s="91" t="s">
        <v>152</v>
      </c>
      <c r="AZ3727" s="23"/>
      <c r="BA3727" s="25">
        <v>0</v>
      </c>
      <c r="BB3727" t="s">
        <v>48</v>
      </c>
      <c r="BC3727" t="e">
        <v>#N/A</v>
      </c>
      <c r="BD3727" t="e">
        <f>IF(Z3727=BC3727,"OK")</f>
        <v>#N/A</v>
      </c>
      <c r="BE3727">
        <v>2.7309999999999999</v>
      </c>
      <c r="BF3727">
        <v>0.02</v>
      </c>
      <c r="BG3727">
        <v>0</v>
      </c>
      <c r="BH3727">
        <v>0</v>
      </c>
      <c r="BI3727">
        <v>0</v>
      </c>
      <c r="BJ3727">
        <v>0</v>
      </c>
      <c r="BK3727">
        <v>0</v>
      </c>
      <c r="BN3727" s="183"/>
    </row>
    <row r="3728" spans="1:66" ht="25.5" x14ac:dyDescent="0.25">
      <c r="A3728" s="1"/>
      <c r="B3728" s="94">
        <v>3715</v>
      </c>
      <c r="C3728" s="43">
        <v>1067859</v>
      </c>
      <c r="D3728" s="25"/>
      <c r="E3728" s="27" t="s">
        <v>1775</v>
      </c>
      <c r="F3728" s="151" t="s">
        <v>21</v>
      </c>
      <c r="G3728" s="25"/>
      <c r="H3728" s="46" t="str">
        <f>IFERROR(IFERROR(IF(SEARCH("Usystems",$E3728)&gt;0,"Usystems"),IF(SEARCH("RIIFO",$E3728)&gt;0,"RIIFO","Uponor")),"Uponor")</f>
        <v>Uponor</v>
      </c>
      <c r="I3728" s="25" t="str">
        <f>IFERROR(MID($D3728,1,7)+0,"")</f>
        <v/>
      </c>
      <c r="J3728" s="25" t="str">
        <f>IFERROR(MID($D3728,10,7)+0,"")</f>
        <v/>
      </c>
      <c r="K3728" s="25" t="str">
        <f>IFERROR(MID($D3728,19,7)+0,"")</f>
        <v/>
      </c>
      <c r="L3728" s="25" t="str">
        <f>IFERROR(MID($D3728,28,7)+0,"")</f>
        <v/>
      </c>
      <c r="M3728" s="25" t="str">
        <f>IF(IFERROR(MID($Q3728,1,7)+0,"")&lt;1130000,IF(INDEX(C:C,MATCH(LEFT(Q3728,7)+0,I:I,0))&lt;1130000,"",INDEX(C:C,MATCH(LEFT(Q3728,7)+0,I:I,0))),IFERROR(MID($Q3728,1,7)+0,""))</f>
        <v/>
      </c>
      <c r="N3728" s="25" t="str">
        <f>IF(IFERROR(MID($Q3728,10,7)+0,"")&lt;1130000,"",IFERROR(MID($Q3728,10,7)+0,""))</f>
        <v/>
      </c>
      <c r="O3728" s="25" t="str">
        <f>IF(IFERROR(MID($Q3728,19,7)+0,"")&lt;1130000,"",IFERROR(MID($Q3728,19,7)+0,""))</f>
        <v/>
      </c>
      <c r="P3728" s="25" t="str">
        <f>IF(M3728="","",IF(N3728="",M3728,M3728&amp;", "&amp;N3728))</f>
        <v/>
      </c>
      <c r="Q3728" s="25"/>
      <c r="R3728" s="25"/>
      <c r="S3728" s="35" t="s">
        <v>105</v>
      </c>
      <c r="T3728" s="25" t="s">
        <v>36</v>
      </c>
      <c r="U3728" s="185">
        <v>7475</v>
      </c>
      <c r="V3728" s="188">
        <v>7475</v>
      </c>
      <c r="W3728" s="189">
        <v>7475</v>
      </c>
      <c r="X3728" s="31">
        <v>7475</v>
      </c>
      <c r="Y3728" s="90">
        <f>IFERROR(ROUND(X3728/W3728-1,2),"")</f>
        <v>0</v>
      </c>
      <c r="Z3728" s="31">
        <f>IF(OR(S3728="VLD MLC components",S3728="VLD MLC pipes",S3728="VLD PEX components",S3728="VLD PEX pipes",S3728="VLD PHC components",S3728="VLD PHC pipes",S3728="Controls VLD"),"По запросу",X3728)</f>
        <v>7475</v>
      </c>
      <c r="AA3728" s="63">
        <f>ROUND(X3728/1.2,3)</f>
        <v>6229.1670000000004</v>
      </c>
      <c r="AB3728" s="23">
        <v>6229.1670000000004</v>
      </c>
      <c r="AC3728" s="190">
        <f>IFERROR(ROUND(AA3728/AB3728-1,2),"")</f>
        <v>0</v>
      </c>
      <c r="AD3728" s="25">
        <v>3.895</v>
      </c>
      <c r="AE3728" s="25">
        <v>0.04</v>
      </c>
      <c r="AF3728" s="25">
        <v>0</v>
      </c>
      <c r="AG3728" s="25" t="s">
        <v>22</v>
      </c>
      <c r="AH3728" s="25">
        <v>0</v>
      </c>
      <c r="AI3728" s="25">
        <v>0</v>
      </c>
      <c r="AJ3728" s="25" t="s">
        <v>20</v>
      </c>
      <c r="AK3728" s="42" t="s">
        <v>19</v>
      </c>
      <c r="AL3728" s="25" t="s">
        <v>20</v>
      </c>
      <c r="AM3728" s="25">
        <v>1</v>
      </c>
      <c r="AN3728" s="25"/>
      <c r="AO3728" s="25"/>
      <c r="AP3728" s="25"/>
      <c r="AQ3728" s="25"/>
      <c r="AR3728" s="94"/>
      <c r="AS3728" s="157" t="s">
        <v>22</v>
      </c>
      <c r="AT3728" s="93">
        <v>42551</v>
      </c>
      <c r="AU3728" s="92" t="s">
        <v>22</v>
      </c>
      <c r="AV3728" s="91" t="s">
        <v>48</v>
      </c>
      <c r="AW3728" s="92" t="s">
        <v>48</v>
      </c>
      <c r="AX3728" s="92" t="s">
        <v>48</v>
      </c>
      <c r="AY3728" s="91" t="s">
        <v>152</v>
      </c>
      <c r="AZ3728" s="23"/>
      <c r="BA3728" s="25">
        <v>0</v>
      </c>
      <c r="BB3728" t="s">
        <v>48</v>
      </c>
      <c r="BC3728" t="e">
        <v>#N/A</v>
      </c>
      <c r="BD3728" t="e">
        <f>IF(Z3728=BC3728,"OK")</f>
        <v>#N/A</v>
      </c>
      <c r="BE3728">
        <v>3.895</v>
      </c>
      <c r="BF3728">
        <v>0.04</v>
      </c>
      <c r="BG3728">
        <v>0</v>
      </c>
      <c r="BH3728">
        <v>0</v>
      </c>
      <c r="BI3728">
        <v>0</v>
      </c>
      <c r="BJ3728">
        <v>0</v>
      </c>
      <c r="BK3728">
        <v>0</v>
      </c>
      <c r="BN3728" s="183"/>
    </row>
    <row r="3729" spans="1:66" ht="25.5" x14ac:dyDescent="0.25">
      <c r="A3729" s="1"/>
      <c r="B3729" s="94">
        <v>3716</v>
      </c>
      <c r="C3729" s="43">
        <v>1067871</v>
      </c>
      <c r="D3729" s="25"/>
      <c r="E3729" s="27" t="s">
        <v>1774</v>
      </c>
      <c r="F3729" s="213" t="s">
        <v>21</v>
      </c>
      <c r="G3729" s="25"/>
      <c r="H3729" s="46" t="str">
        <f>IFERROR(IFERROR(IF(SEARCH("Usystems",$E3729)&gt;0,"Usystems"),IF(SEARCH("RIIFO",$E3729)&gt;0,"RIIFO","Uponor")),"Uponor")</f>
        <v>Uponor</v>
      </c>
      <c r="I3729" s="25" t="str">
        <f>IFERROR(MID($D3729,1,7)+0,"")</f>
        <v/>
      </c>
      <c r="J3729" s="25" t="str">
        <f>IFERROR(MID($D3729,10,7)+0,"")</f>
        <v/>
      </c>
      <c r="K3729" s="25" t="str">
        <f>IFERROR(MID($D3729,19,7)+0,"")</f>
        <v/>
      </c>
      <c r="L3729" s="25" t="str">
        <f>IFERROR(MID($D3729,28,7)+0,"")</f>
        <v/>
      </c>
      <c r="M3729" s="25" t="str">
        <f>IF(IFERROR(MID($Q3729,1,7)+0,"")&lt;1130000,IF(INDEX(C:C,MATCH(LEFT(Q3729,7)+0,I:I,0))&lt;1130000,"",INDEX(C:C,MATCH(LEFT(Q3729,7)+0,I:I,0))),IFERROR(MID($Q3729,1,7)+0,""))</f>
        <v/>
      </c>
      <c r="N3729" s="25" t="str">
        <f>IF(IFERROR(MID($Q3729,10,7)+0,"")&lt;1130000,"",IFERROR(MID($Q3729,10,7)+0,""))</f>
        <v/>
      </c>
      <c r="O3729" s="25" t="str">
        <f>IF(IFERROR(MID($Q3729,19,7)+0,"")&lt;1130000,"",IFERROR(MID($Q3729,19,7)+0,""))</f>
        <v/>
      </c>
      <c r="P3729" s="25" t="str">
        <f>IF(M3729="","",IF(N3729="",M3729,M3729&amp;", "&amp;N3729))</f>
        <v/>
      </c>
      <c r="Q3729" s="25"/>
      <c r="R3729" s="25"/>
      <c r="S3729" s="35" t="s">
        <v>105</v>
      </c>
      <c r="T3729" s="34" t="s">
        <v>36</v>
      </c>
      <c r="U3729" s="185">
        <v>307.36</v>
      </c>
      <c r="V3729" s="188">
        <v>307.36</v>
      </c>
      <c r="W3729" s="189">
        <v>307.36</v>
      </c>
      <c r="X3729" s="31">
        <v>307.36</v>
      </c>
      <c r="Y3729" s="90">
        <f>IFERROR(ROUND(X3729/W3729-1,2),"")</f>
        <v>0</v>
      </c>
      <c r="Z3729" s="31">
        <f>IF(OR(S3729="VLD MLC components",S3729="VLD MLC pipes",S3729="VLD PEX components",S3729="VLD PEX pipes",S3729="VLD PHC components",S3729="VLD PHC pipes",S3729="Controls VLD"),"По запросу",X3729)</f>
        <v>307.36</v>
      </c>
      <c r="AA3729" s="63">
        <f>ROUND(X3729/1.2,3)</f>
        <v>256.13299999999998</v>
      </c>
      <c r="AB3729" s="23">
        <v>256.13299999999998</v>
      </c>
      <c r="AC3729" s="190">
        <f>IFERROR(ROUND(AA3729/AB3729-1,2),"")</f>
        <v>0</v>
      </c>
      <c r="AD3729" s="25">
        <v>2.4E-2</v>
      </c>
      <c r="AE3729" s="25">
        <v>1E-3</v>
      </c>
      <c r="AF3729" s="25">
        <v>0</v>
      </c>
      <c r="AG3729" s="25" t="s">
        <v>22</v>
      </c>
      <c r="AH3729" s="25">
        <v>0</v>
      </c>
      <c r="AI3729" s="25">
        <v>0</v>
      </c>
      <c r="AJ3729" s="25" t="s">
        <v>20</v>
      </c>
      <c r="AK3729" s="42" t="s">
        <v>19</v>
      </c>
      <c r="AL3729" s="25" t="s">
        <v>20</v>
      </c>
      <c r="AM3729" s="25">
        <v>1</v>
      </c>
      <c r="AN3729" s="25"/>
      <c r="AO3729" s="25"/>
      <c r="AP3729" s="25"/>
      <c r="AQ3729" s="25"/>
      <c r="AR3729" s="94"/>
      <c r="AS3729" s="157" t="s">
        <v>22</v>
      </c>
      <c r="AT3729" s="93">
        <v>42860</v>
      </c>
      <c r="AU3729" s="92" t="s">
        <v>22</v>
      </c>
      <c r="AV3729" s="91" t="s">
        <v>48</v>
      </c>
      <c r="AW3729" s="92" t="s">
        <v>48</v>
      </c>
      <c r="AX3729" s="92" t="s">
        <v>48</v>
      </c>
      <c r="AY3729" s="91" t="s">
        <v>152</v>
      </c>
      <c r="AZ3729" s="23"/>
      <c r="BA3729" s="25">
        <v>0</v>
      </c>
      <c r="BB3729" t="s">
        <v>48</v>
      </c>
      <c r="BC3729" t="e">
        <v>#N/A</v>
      </c>
      <c r="BD3729" t="e">
        <f>IF(Z3729=BC3729,"OK")</f>
        <v>#N/A</v>
      </c>
      <c r="BE3729">
        <v>2.4E-2</v>
      </c>
      <c r="BF3729">
        <v>1E-3</v>
      </c>
      <c r="BG3729">
        <v>0</v>
      </c>
      <c r="BH3729">
        <v>0</v>
      </c>
      <c r="BI3729">
        <v>0</v>
      </c>
      <c r="BJ3729">
        <v>0</v>
      </c>
      <c r="BK3729">
        <v>0</v>
      </c>
      <c r="BN3729" s="183"/>
    </row>
    <row r="3730" spans="1:66" ht="25.5" x14ac:dyDescent="0.25">
      <c r="A3730" s="1"/>
      <c r="B3730" s="94">
        <v>3717</v>
      </c>
      <c r="C3730" s="43">
        <v>1067872</v>
      </c>
      <c r="D3730" s="25"/>
      <c r="E3730" s="27" t="s">
        <v>1773</v>
      </c>
      <c r="F3730" s="213" t="s">
        <v>21</v>
      </c>
      <c r="G3730" s="25"/>
      <c r="H3730" s="46" t="str">
        <f>IFERROR(IFERROR(IF(SEARCH("Usystems",$E3730)&gt;0,"Usystems"),IF(SEARCH("RIIFO",$E3730)&gt;0,"RIIFO","Uponor")),"Uponor")</f>
        <v>Uponor</v>
      </c>
      <c r="I3730" s="25" t="str">
        <f>IFERROR(MID($D3730,1,7)+0,"")</f>
        <v/>
      </c>
      <c r="J3730" s="25" t="str">
        <f>IFERROR(MID($D3730,10,7)+0,"")</f>
        <v/>
      </c>
      <c r="K3730" s="25" t="str">
        <f>IFERROR(MID($D3730,19,7)+0,"")</f>
        <v/>
      </c>
      <c r="L3730" s="25" t="str">
        <f>IFERROR(MID($D3730,28,7)+0,"")</f>
        <v/>
      </c>
      <c r="M3730" s="25" t="str">
        <f>IF(IFERROR(MID($Q3730,1,7)+0,"")&lt;1130000,IF(INDEX(C:C,MATCH(LEFT(Q3730,7)+0,I:I,0))&lt;1130000,"",INDEX(C:C,MATCH(LEFT(Q3730,7)+0,I:I,0))),IFERROR(MID($Q3730,1,7)+0,""))</f>
        <v/>
      </c>
      <c r="N3730" s="25" t="str">
        <f>IF(IFERROR(MID($Q3730,10,7)+0,"")&lt;1130000,"",IFERROR(MID($Q3730,10,7)+0,""))</f>
        <v/>
      </c>
      <c r="O3730" s="25" t="str">
        <f>IF(IFERROR(MID($Q3730,19,7)+0,"")&lt;1130000,"",IFERROR(MID($Q3730,19,7)+0,""))</f>
        <v/>
      </c>
      <c r="P3730" s="25" t="str">
        <f>IF(M3730="","",IF(N3730="",M3730,M3730&amp;", "&amp;N3730))</f>
        <v/>
      </c>
      <c r="Q3730" s="25"/>
      <c r="R3730" s="25"/>
      <c r="S3730" s="35" t="s">
        <v>105</v>
      </c>
      <c r="T3730" s="34" t="s">
        <v>36</v>
      </c>
      <c r="U3730" s="185">
        <v>350.37</v>
      </c>
      <c r="V3730" s="188">
        <v>350.37</v>
      </c>
      <c r="W3730" s="189">
        <v>350.37</v>
      </c>
      <c r="X3730" s="31">
        <v>350.37</v>
      </c>
      <c r="Y3730" s="90">
        <f>IFERROR(ROUND(X3730/W3730-1,2),"")</f>
        <v>0</v>
      </c>
      <c r="Z3730" s="31">
        <f>IF(OR(S3730="VLD MLC components",S3730="VLD MLC pipes",S3730="VLD PEX components",S3730="VLD PEX pipes",S3730="VLD PHC components",S3730="VLD PHC pipes",S3730="Controls VLD"),"По запросу",X3730)</f>
        <v>350.37</v>
      </c>
      <c r="AA3730" s="63">
        <f>ROUND(X3730/1.2,3)</f>
        <v>291.97500000000002</v>
      </c>
      <c r="AB3730" s="23">
        <v>291.97500000000002</v>
      </c>
      <c r="AC3730" s="190">
        <f>IFERROR(ROUND(AA3730/AB3730-1,2),"")</f>
        <v>0</v>
      </c>
      <c r="AD3730" s="25">
        <v>5.7000000000000002E-2</v>
      </c>
      <c r="AE3730" s="25">
        <v>2E-3</v>
      </c>
      <c r="AF3730" s="25">
        <v>0</v>
      </c>
      <c r="AG3730" s="25" t="s">
        <v>22</v>
      </c>
      <c r="AH3730" s="25">
        <v>0</v>
      </c>
      <c r="AI3730" s="25">
        <v>0</v>
      </c>
      <c r="AJ3730" s="25" t="s">
        <v>20</v>
      </c>
      <c r="AK3730" s="42" t="s">
        <v>19</v>
      </c>
      <c r="AL3730" s="25" t="s">
        <v>20</v>
      </c>
      <c r="AM3730" s="25">
        <v>1</v>
      </c>
      <c r="AN3730" s="25"/>
      <c r="AO3730" s="25"/>
      <c r="AP3730" s="25"/>
      <c r="AQ3730" s="25"/>
      <c r="AR3730" s="94"/>
      <c r="AS3730" s="157" t="s">
        <v>22</v>
      </c>
      <c r="AT3730" s="93">
        <v>42860</v>
      </c>
      <c r="AU3730" s="92" t="s">
        <v>22</v>
      </c>
      <c r="AV3730" s="91" t="s">
        <v>48</v>
      </c>
      <c r="AW3730" s="92" t="s">
        <v>48</v>
      </c>
      <c r="AX3730" s="92" t="s">
        <v>48</v>
      </c>
      <c r="AY3730" s="91" t="s">
        <v>152</v>
      </c>
      <c r="AZ3730" s="23"/>
      <c r="BA3730" s="25">
        <v>0</v>
      </c>
      <c r="BB3730" t="s">
        <v>48</v>
      </c>
      <c r="BC3730" t="e">
        <v>#N/A</v>
      </c>
      <c r="BD3730" t="e">
        <f>IF(Z3730=BC3730,"OK")</f>
        <v>#N/A</v>
      </c>
      <c r="BE3730">
        <v>5.7000000000000002E-2</v>
      </c>
      <c r="BF3730">
        <v>2E-3</v>
      </c>
      <c r="BG3730">
        <v>0</v>
      </c>
      <c r="BH3730">
        <v>0</v>
      </c>
      <c r="BI3730">
        <v>0</v>
      </c>
      <c r="BJ3730">
        <v>0</v>
      </c>
      <c r="BK3730">
        <v>0</v>
      </c>
      <c r="BN3730" s="183"/>
    </row>
    <row r="3731" spans="1:66" ht="25.5" x14ac:dyDescent="0.25">
      <c r="A3731" s="1"/>
      <c r="B3731" s="94">
        <v>3718</v>
      </c>
      <c r="C3731" s="43">
        <v>1067873</v>
      </c>
      <c r="D3731" s="25"/>
      <c r="E3731" s="27" t="s">
        <v>1772</v>
      </c>
      <c r="F3731" s="213" t="s">
        <v>21</v>
      </c>
      <c r="G3731" s="25"/>
      <c r="H3731" s="46" t="str">
        <f>IFERROR(IFERROR(IF(SEARCH("Usystems",$E3731)&gt;0,"Usystems"),IF(SEARCH("RIIFO",$E3731)&gt;0,"RIIFO","Uponor")),"Uponor")</f>
        <v>Uponor</v>
      </c>
      <c r="I3731" s="25" t="str">
        <f>IFERROR(MID($D3731,1,7)+0,"")</f>
        <v/>
      </c>
      <c r="J3731" s="25" t="str">
        <f>IFERROR(MID($D3731,10,7)+0,"")</f>
        <v/>
      </c>
      <c r="K3731" s="25" t="str">
        <f>IFERROR(MID($D3731,19,7)+0,"")</f>
        <v/>
      </c>
      <c r="L3731" s="25" t="str">
        <f>IFERROR(MID($D3731,28,7)+0,"")</f>
        <v/>
      </c>
      <c r="M3731" s="25" t="str">
        <f>IF(IFERROR(MID($Q3731,1,7)+0,"")&lt;1130000,IF(INDEX(C:C,MATCH(LEFT(Q3731,7)+0,I:I,0))&lt;1130000,"",INDEX(C:C,MATCH(LEFT(Q3731,7)+0,I:I,0))),IFERROR(MID($Q3731,1,7)+0,""))</f>
        <v/>
      </c>
      <c r="N3731" s="25" t="str">
        <f>IF(IFERROR(MID($Q3731,10,7)+0,"")&lt;1130000,"",IFERROR(MID($Q3731,10,7)+0,""))</f>
        <v/>
      </c>
      <c r="O3731" s="25" t="str">
        <f>IF(IFERROR(MID($Q3731,19,7)+0,"")&lt;1130000,"",IFERROR(MID($Q3731,19,7)+0,""))</f>
        <v/>
      </c>
      <c r="P3731" s="25" t="str">
        <f>IF(M3731="","",IF(N3731="",M3731,M3731&amp;", "&amp;N3731))</f>
        <v/>
      </c>
      <c r="Q3731" s="25"/>
      <c r="R3731" s="25"/>
      <c r="S3731" s="35" t="s">
        <v>105</v>
      </c>
      <c r="T3731" s="34" t="s">
        <v>36</v>
      </c>
      <c r="U3731" s="185">
        <v>387.28</v>
      </c>
      <c r="V3731" s="188">
        <v>387.28</v>
      </c>
      <c r="W3731" s="189">
        <v>387.28</v>
      </c>
      <c r="X3731" s="31">
        <v>387.28</v>
      </c>
      <c r="Y3731" s="90">
        <f>IFERROR(ROUND(X3731/W3731-1,2),"")</f>
        <v>0</v>
      </c>
      <c r="Z3731" s="31">
        <f>IF(OR(S3731="VLD MLC components",S3731="VLD MLC pipes",S3731="VLD PEX components",S3731="VLD PEX pipes",S3731="VLD PHC components",S3731="VLD PHC pipes",S3731="Controls VLD"),"По запросу",X3731)</f>
        <v>387.28</v>
      </c>
      <c r="AA3731" s="63">
        <f>ROUND(X3731/1.2,3)</f>
        <v>322.733</v>
      </c>
      <c r="AB3731" s="23">
        <v>322.733</v>
      </c>
      <c r="AC3731" s="190">
        <f>IFERROR(ROUND(AA3731/AB3731-1,2),"")</f>
        <v>0</v>
      </c>
      <c r="AD3731" s="25">
        <v>0.104</v>
      </c>
      <c r="AE3731" s="25">
        <v>2E-3</v>
      </c>
      <c r="AF3731" s="25">
        <v>0</v>
      </c>
      <c r="AG3731" s="25" t="s">
        <v>22</v>
      </c>
      <c r="AH3731" s="25">
        <v>0</v>
      </c>
      <c r="AI3731" s="25">
        <v>0</v>
      </c>
      <c r="AJ3731" s="25" t="s">
        <v>20</v>
      </c>
      <c r="AK3731" s="42" t="s">
        <v>19</v>
      </c>
      <c r="AL3731" s="25" t="s">
        <v>20</v>
      </c>
      <c r="AM3731" s="25">
        <v>1</v>
      </c>
      <c r="AN3731" s="25"/>
      <c r="AO3731" s="25"/>
      <c r="AP3731" s="25"/>
      <c r="AQ3731" s="25"/>
      <c r="AR3731" s="94"/>
      <c r="AS3731" s="157" t="s">
        <v>22</v>
      </c>
      <c r="AT3731" s="93">
        <v>42860</v>
      </c>
      <c r="AU3731" s="92" t="s">
        <v>22</v>
      </c>
      <c r="AV3731" s="91" t="s">
        <v>48</v>
      </c>
      <c r="AW3731" s="92" t="s">
        <v>48</v>
      </c>
      <c r="AX3731" s="92" t="s">
        <v>48</v>
      </c>
      <c r="AY3731" s="91" t="s">
        <v>152</v>
      </c>
      <c r="AZ3731" s="23"/>
      <c r="BA3731" s="25">
        <v>0</v>
      </c>
      <c r="BB3731" t="s">
        <v>48</v>
      </c>
      <c r="BC3731" t="e">
        <v>#N/A</v>
      </c>
      <c r="BD3731" t="e">
        <f>IF(Z3731=BC3731,"OK")</f>
        <v>#N/A</v>
      </c>
      <c r="BE3731">
        <v>0.104</v>
      </c>
      <c r="BF3731">
        <v>2E-3</v>
      </c>
      <c r="BG3731">
        <v>0</v>
      </c>
      <c r="BH3731">
        <v>0</v>
      </c>
      <c r="BI3731">
        <v>0</v>
      </c>
      <c r="BJ3731">
        <v>0</v>
      </c>
      <c r="BK3731">
        <v>0</v>
      </c>
      <c r="BN3731" s="183"/>
    </row>
    <row r="3732" spans="1:66" ht="25.5" x14ac:dyDescent="0.25">
      <c r="A3732" s="1"/>
      <c r="B3732" s="94">
        <v>3719</v>
      </c>
      <c r="C3732" s="43">
        <v>1054777</v>
      </c>
      <c r="D3732" s="25"/>
      <c r="E3732" s="27" t="s">
        <v>1771</v>
      </c>
      <c r="F3732" s="151" t="s">
        <v>28</v>
      </c>
      <c r="G3732" s="41" t="s">
        <v>30</v>
      </c>
      <c r="H3732" s="46" t="str">
        <f>IFERROR(IFERROR(IF(SEARCH("Usystems",$E3732)&gt;0,"Usystems"),IF(SEARCH("RIIFO",$E3732)&gt;0,"RIIFO","Uponor")),"Uponor")</f>
        <v>Uponor</v>
      </c>
      <c r="I3732" s="25" t="str">
        <f>IFERROR(MID($D3732,1,7)+0,"")</f>
        <v/>
      </c>
      <c r="J3732" s="25" t="str">
        <f>IFERROR(MID($D3732,10,7)+0,"")</f>
        <v/>
      </c>
      <c r="K3732" s="25" t="str">
        <f>IFERROR(MID($D3732,19,7)+0,"")</f>
        <v/>
      </c>
      <c r="L3732" s="25" t="str">
        <f>IFERROR(MID($D3732,28,7)+0,"")</f>
        <v/>
      </c>
      <c r="M3732" s="25" t="str">
        <f>IF(IFERROR(MID($Q3732,1,7)+0,"")&lt;1130000,IF(INDEX(C:C,MATCH(LEFT(Q3732,7)+0,I:I,0))&lt;1130000,"",INDEX(C:C,MATCH(LEFT(Q3732,7)+0,I:I,0))),IFERROR(MID($Q3732,1,7)+0,""))</f>
        <v/>
      </c>
      <c r="N3732" s="25" t="str">
        <f>IF(IFERROR(MID($Q3732,10,7)+0,"")&lt;1130000,"",IFERROR(MID($Q3732,10,7)+0,""))</f>
        <v/>
      </c>
      <c r="O3732" s="25" t="str">
        <f>IF(IFERROR(MID($Q3732,19,7)+0,"")&lt;1130000,"",IFERROR(MID($Q3732,19,7)+0,""))</f>
        <v/>
      </c>
      <c r="P3732" s="25" t="str">
        <f>IF(M3732="","",IF(N3732="",M3732,M3732&amp;", "&amp;N3732))</f>
        <v/>
      </c>
      <c r="Q3732" s="25"/>
      <c r="R3732" s="25"/>
      <c r="S3732" s="35" t="s">
        <v>105</v>
      </c>
      <c r="T3732" s="25" t="s">
        <v>36</v>
      </c>
      <c r="U3732" s="185">
        <v>67734</v>
      </c>
      <c r="V3732" s="188">
        <v>67734</v>
      </c>
      <c r="W3732" s="189">
        <v>67734</v>
      </c>
      <c r="X3732" s="31">
        <v>67734</v>
      </c>
      <c r="Y3732" s="90">
        <f>IFERROR(ROUND(X3732/W3732-1,2),"")</f>
        <v>0</v>
      </c>
      <c r="Z3732" s="31">
        <f>IF(OR(S3732="VLD MLC components",S3732="VLD MLC pipes",S3732="VLD PEX components",S3732="VLD PEX pipes",S3732="VLD PHC components",S3732="VLD PHC pipes",S3732="Controls VLD"),"По запросу",X3732)</f>
        <v>67734</v>
      </c>
      <c r="AA3732" s="63">
        <f>ROUND(X3732/1.2,3)</f>
        <v>56445</v>
      </c>
      <c r="AB3732" s="23">
        <v>56445</v>
      </c>
      <c r="AC3732" s="190">
        <f>IFERROR(ROUND(AA3732/AB3732-1,2),"")</f>
        <v>0</v>
      </c>
      <c r="AD3732" s="25">
        <v>19</v>
      </c>
      <c r="AE3732" s="25">
        <v>0.93600000000000005</v>
      </c>
      <c r="AF3732" s="25">
        <v>0</v>
      </c>
      <c r="AG3732" s="25" t="s">
        <v>22</v>
      </c>
      <c r="AH3732" s="25">
        <v>0</v>
      </c>
      <c r="AI3732" s="25">
        <v>0</v>
      </c>
      <c r="AJ3732" s="25" t="s">
        <v>19</v>
      </c>
      <c r="AK3732" s="42" t="s">
        <v>19</v>
      </c>
      <c r="AL3732" s="25" t="s">
        <v>19</v>
      </c>
      <c r="AM3732" s="25">
        <v>1</v>
      </c>
      <c r="AN3732" s="25"/>
      <c r="AO3732" s="25"/>
      <c r="AP3732" s="25"/>
      <c r="AQ3732" s="25"/>
      <c r="AR3732" s="94"/>
      <c r="AS3732" s="157" t="s">
        <v>22</v>
      </c>
      <c r="AT3732" s="93">
        <v>42551</v>
      </c>
      <c r="AU3732" s="92" t="s">
        <v>22</v>
      </c>
      <c r="AV3732" s="91" t="s">
        <v>48</v>
      </c>
      <c r="AW3732" s="92" t="s">
        <v>48</v>
      </c>
      <c r="AX3732" s="92" t="s">
        <v>48</v>
      </c>
      <c r="AY3732" s="91" t="s">
        <v>152</v>
      </c>
      <c r="AZ3732" s="23"/>
      <c r="BA3732" s="25">
        <v>0</v>
      </c>
      <c r="BB3732" t="s">
        <v>48</v>
      </c>
      <c r="BC3732" t="e">
        <v>#N/A</v>
      </c>
      <c r="BD3732" t="e">
        <f>IF(Z3732=BC3732,"OK")</f>
        <v>#N/A</v>
      </c>
      <c r="BE3732">
        <v>19</v>
      </c>
      <c r="BF3732">
        <v>0.93600000000000005</v>
      </c>
      <c r="BG3732">
        <v>0</v>
      </c>
      <c r="BH3732">
        <v>0</v>
      </c>
      <c r="BI3732">
        <v>0</v>
      </c>
      <c r="BJ3732">
        <v>0</v>
      </c>
      <c r="BK3732">
        <v>0</v>
      </c>
      <c r="BN3732" s="183"/>
    </row>
    <row r="3733" spans="1:66" ht="25.5" x14ac:dyDescent="0.25">
      <c r="A3733" s="1"/>
      <c r="B3733" s="94">
        <v>3720</v>
      </c>
      <c r="C3733" s="43">
        <v>1050139</v>
      </c>
      <c r="D3733" s="25"/>
      <c r="E3733" s="27" t="s">
        <v>1770</v>
      </c>
      <c r="F3733" s="151" t="s">
        <v>21</v>
      </c>
      <c r="G3733" s="25"/>
      <c r="H3733" s="46" t="str">
        <f>IFERROR(IFERROR(IF(SEARCH("Usystems",$E3733)&gt;0,"Usystems"),IF(SEARCH("RIIFO",$E3733)&gt;0,"RIIFO","Uponor")),"Uponor")</f>
        <v>Uponor</v>
      </c>
      <c r="I3733" s="25" t="str">
        <f>IFERROR(MID($D3733,1,7)+0,"")</f>
        <v/>
      </c>
      <c r="J3733" s="25" t="str">
        <f>IFERROR(MID($D3733,10,7)+0,"")</f>
        <v/>
      </c>
      <c r="K3733" s="25" t="str">
        <f>IFERROR(MID($D3733,19,7)+0,"")</f>
        <v/>
      </c>
      <c r="L3733" s="25" t="str">
        <f>IFERROR(MID($D3733,28,7)+0,"")</f>
        <v/>
      </c>
      <c r="M3733" s="25" t="str">
        <f>IF(IFERROR(MID($Q3733,1,7)+0,"")&lt;1130000,IF(INDEX(C:C,MATCH(LEFT(Q3733,7)+0,I:I,0))&lt;1130000,"",INDEX(C:C,MATCH(LEFT(Q3733,7)+0,I:I,0))),IFERROR(MID($Q3733,1,7)+0,""))</f>
        <v/>
      </c>
      <c r="N3733" s="25" t="str">
        <f>IF(IFERROR(MID($Q3733,10,7)+0,"")&lt;1130000,"",IFERROR(MID($Q3733,10,7)+0,""))</f>
        <v/>
      </c>
      <c r="O3733" s="25" t="str">
        <f>IF(IFERROR(MID($Q3733,19,7)+0,"")&lt;1130000,"",IFERROR(MID($Q3733,19,7)+0,""))</f>
        <v/>
      </c>
      <c r="P3733" s="25" t="str">
        <f>IF(M3733="","",IF(N3733="",M3733,M3733&amp;", "&amp;N3733))</f>
        <v/>
      </c>
      <c r="Q3733" s="25"/>
      <c r="R3733" s="25"/>
      <c r="S3733" s="35" t="s">
        <v>105</v>
      </c>
      <c r="T3733" s="25" t="s">
        <v>36</v>
      </c>
      <c r="U3733" s="185">
        <v>182.41</v>
      </c>
      <c r="V3733" s="188">
        <v>182.41</v>
      </c>
      <c r="W3733" s="189">
        <v>182.41</v>
      </c>
      <c r="X3733" s="31">
        <v>182.41</v>
      </c>
      <c r="Y3733" s="90">
        <f>IFERROR(ROUND(X3733/W3733-1,2),"")</f>
        <v>0</v>
      </c>
      <c r="Z3733" s="31">
        <f>IF(OR(S3733="VLD MLC components",S3733="VLD MLC pipes",S3733="VLD PEX components",S3733="VLD PEX pipes",S3733="VLD PHC components",S3733="VLD PHC pipes",S3733="Controls VLD"),"По запросу",X3733)</f>
        <v>182.41</v>
      </c>
      <c r="AA3733" s="63">
        <f>ROUND(X3733/1.2,3)</f>
        <v>152.00800000000001</v>
      </c>
      <c r="AB3733" s="23">
        <v>152.00800000000001</v>
      </c>
      <c r="AC3733" s="190">
        <f>IFERROR(ROUND(AA3733/AB3733-1,2),"")</f>
        <v>0</v>
      </c>
      <c r="AD3733" s="25">
        <v>0.03</v>
      </c>
      <c r="AE3733" s="25">
        <v>2.1000000000000001E-4</v>
      </c>
      <c r="AF3733" s="25">
        <v>0</v>
      </c>
      <c r="AG3733" s="25" t="s">
        <v>22</v>
      </c>
      <c r="AH3733" s="25">
        <v>0</v>
      </c>
      <c r="AI3733" s="25">
        <v>0</v>
      </c>
      <c r="AJ3733" s="25" t="s">
        <v>20</v>
      </c>
      <c r="AK3733" s="42" t="s">
        <v>19</v>
      </c>
      <c r="AL3733" s="25" t="s">
        <v>20</v>
      </c>
      <c r="AM3733" s="25">
        <v>1</v>
      </c>
      <c r="AN3733" s="25"/>
      <c r="AO3733" s="25"/>
      <c r="AP3733" s="25"/>
      <c r="AQ3733" s="25"/>
      <c r="AR3733" s="94"/>
      <c r="AS3733" s="157" t="s">
        <v>22</v>
      </c>
      <c r="AT3733" s="93">
        <v>42551</v>
      </c>
      <c r="AU3733" s="92" t="s">
        <v>22</v>
      </c>
      <c r="AV3733" s="91" t="s">
        <v>48</v>
      </c>
      <c r="AW3733" s="92" t="s">
        <v>48</v>
      </c>
      <c r="AX3733" s="92" t="s">
        <v>48</v>
      </c>
      <c r="AY3733" s="91" t="s">
        <v>152</v>
      </c>
      <c r="AZ3733" s="23"/>
      <c r="BA3733" s="25">
        <v>0</v>
      </c>
      <c r="BB3733" t="s">
        <v>48</v>
      </c>
      <c r="BC3733" t="e">
        <v>#N/A</v>
      </c>
      <c r="BD3733" t="e">
        <f>IF(Z3733=BC3733,"OK")</f>
        <v>#N/A</v>
      </c>
      <c r="BE3733">
        <v>0.03</v>
      </c>
      <c r="BF3733">
        <v>2.1000000000000001E-4</v>
      </c>
      <c r="BG3733">
        <v>0</v>
      </c>
      <c r="BH3733">
        <v>0</v>
      </c>
      <c r="BI3733">
        <v>0</v>
      </c>
      <c r="BJ3733">
        <v>0</v>
      </c>
      <c r="BK3733">
        <v>0</v>
      </c>
      <c r="BN3733" s="183"/>
    </row>
    <row r="3734" spans="1:66" ht="25.5" x14ac:dyDescent="0.25">
      <c r="A3734" s="1"/>
      <c r="B3734" s="94">
        <v>3721</v>
      </c>
      <c r="C3734" s="43">
        <v>1054769</v>
      </c>
      <c r="D3734" s="25"/>
      <c r="E3734" s="27" t="s">
        <v>1769</v>
      </c>
      <c r="F3734" s="151" t="s">
        <v>21</v>
      </c>
      <c r="G3734" s="25"/>
      <c r="H3734" s="46" t="str">
        <f>IFERROR(IFERROR(IF(SEARCH("Usystems",$E3734)&gt;0,"Usystems"),IF(SEARCH("RIIFO",$E3734)&gt;0,"RIIFO","Uponor")),"Uponor")</f>
        <v>Uponor</v>
      </c>
      <c r="I3734" s="25" t="str">
        <f>IFERROR(MID($D3734,1,7)+0,"")</f>
        <v/>
      </c>
      <c r="J3734" s="25" t="str">
        <f>IFERROR(MID($D3734,10,7)+0,"")</f>
        <v/>
      </c>
      <c r="K3734" s="25" t="str">
        <f>IFERROR(MID($D3734,19,7)+0,"")</f>
        <v/>
      </c>
      <c r="L3734" s="25" t="str">
        <f>IFERROR(MID($D3734,28,7)+0,"")</f>
        <v/>
      </c>
      <c r="M3734" s="25" t="str">
        <f>IF(IFERROR(MID($Q3734,1,7)+0,"")&lt;1130000,IF(INDEX(C:C,MATCH(LEFT(Q3734,7)+0,I:I,0))&lt;1130000,"",INDEX(C:C,MATCH(LEFT(Q3734,7)+0,I:I,0))),IFERROR(MID($Q3734,1,7)+0,""))</f>
        <v/>
      </c>
      <c r="N3734" s="25" t="str">
        <f>IF(IFERROR(MID($Q3734,10,7)+0,"")&lt;1130000,"",IFERROR(MID($Q3734,10,7)+0,""))</f>
        <v/>
      </c>
      <c r="O3734" s="25" t="str">
        <f>IF(IFERROR(MID($Q3734,19,7)+0,"")&lt;1130000,"",IFERROR(MID($Q3734,19,7)+0,""))</f>
        <v/>
      </c>
      <c r="P3734" s="25" t="str">
        <f>IF(M3734="","",IF(N3734="",M3734,M3734&amp;", "&amp;N3734))</f>
        <v/>
      </c>
      <c r="Q3734" s="25"/>
      <c r="R3734" s="25"/>
      <c r="S3734" s="35" t="s">
        <v>105</v>
      </c>
      <c r="T3734" s="25" t="s">
        <v>36</v>
      </c>
      <c r="U3734" s="185">
        <v>648</v>
      </c>
      <c r="V3734" s="188">
        <v>648</v>
      </c>
      <c r="W3734" s="189">
        <v>648</v>
      </c>
      <c r="X3734" s="31">
        <v>648</v>
      </c>
      <c r="Y3734" s="90">
        <f>IFERROR(ROUND(X3734/W3734-1,2),"")</f>
        <v>0</v>
      </c>
      <c r="Z3734" s="31">
        <f>IF(OR(S3734="VLD MLC components",S3734="VLD MLC pipes",S3734="VLD PEX components",S3734="VLD PEX pipes",S3734="VLD PHC components",S3734="VLD PHC pipes",S3734="Controls VLD"),"По запросу",X3734)</f>
        <v>648</v>
      </c>
      <c r="AA3734" s="63">
        <f>ROUND(X3734/1.2,3)</f>
        <v>540</v>
      </c>
      <c r="AB3734" s="23">
        <v>540</v>
      </c>
      <c r="AC3734" s="190">
        <f>IFERROR(ROUND(AA3734/AB3734-1,2),"")</f>
        <v>0</v>
      </c>
      <c r="AD3734" s="25">
        <v>3.6999999999999998E-2</v>
      </c>
      <c r="AE3734" s="25">
        <v>2.7999999999999998E-4</v>
      </c>
      <c r="AF3734" s="25">
        <v>0</v>
      </c>
      <c r="AG3734" s="25" t="s">
        <v>22</v>
      </c>
      <c r="AH3734" s="25">
        <v>0</v>
      </c>
      <c r="AI3734" s="25">
        <v>0</v>
      </c>
      <c r="AJ3734" s="25" t="s">
        <v>20</v>
      </c>
      <c r="AK3734" s="42" t="s">
        <v>19</v>
      </c>
      <c r="AL3734" s="25" t="s">
        <v>20</v>
      </c>
      <c r="AM3734" s="25">
        <v>1</v>
      </c>
      <c r="AN3734" s="25"/>
      <c r="AO3734" s="25"/>
      <c r="AP3734" s="25"/>
      <c r="AQ3734" s="25"/>
      <c r="AR3734" s="94"/>
      <c r="AS3734" s="157" t="s">
        <v>22</v>
      </c>
      <c r="AT3734" s="93">
        <v>42551</v>
      </c>
      <c r="AU3734" s="92" t="s">
        <v>22</v>
      </c>
      <c r="AV3734" s="91" t="s">
        <v>48</v>
      </c>
      <c r="AW3734" s="92" t="s">
        <v>48</v>
      </c>
      <c r="AX3734" s="92" t="s">
        <v>48</v>
      </c>
      <c r="AY3734" s="91" t="s">
        <v>152</v>
      </c>
      <c r="AZ3734" s="23"/>
      <c r="BA3734" s="25">
        <v>0</v>
      </c>
      <c r="BB3734" t="s">
        <v>48</v>
      </c>
      <c r="BC3734" t="e">
        <v>#N/A</v>
      </c>
      <c r="BD3734" t="e">
        <f>IF(Z3734=BC3734,"OK")</f>
        <v>#N/A</v>
      </c>
      <c r="BE3734">
        <v>3.6999999999999998E-2</v>
      </c>
      <c r="BF3734">
        <v>2.7999999999999998E-4</v>
      </c>
      <c r="BG3734">
        <v>0</v>
      </c>
      <c r="BH3734">
        <v>0</v>
      </c>
      <c r="BI3734">
        <v>0</v>
      </c>
      <c r="BJ3734">
        <v>0</v>
      </c>
      <c r="BK3734">
        <v>0</v>
      </c>
      <c r="BN3734" s="183"/>
    </row>
    <row r="3735" spans="1:66" ht="25.5" x14ac:dyDescent="0.25">
      <c r="A3735" s="1"/>
      <c r="B3735" s="94">
        <v>3722</v>
      </c>
      <c r="C3735" s="43">
        <v>1053691</v>
      </c>
      <c r="D3735" s="25"/>
      <c r="E3735" s="27" t="s">
        <v>1768</v>
      </c>
      <c r="F3735" s="151" t="s">
        <v>21</v>
      </c>
      <c r="G3735" s="25"/>
      <c r="H3735" s="46" t="str">
        <f>IFERROR(IFERROR(IF(SEARCH("Usystems",$E3735)&gt;0,"Usystems"),IF(SEARCH("RIIFO",$E3735)&gt;0,"RIIFO","Uponor")),"Uponor")</f>
        <v>Uponor</v>
      </c>
      <c r="I3735" s="25" t="str">
        <f>IFERROR(MID($D3735,1,7)+0,"")</f>
        <v/>
      </c>
      <c r="J3735" s="25" t="str">
        <f>IFERROR(MID($D3735,10,7)+0,"")</f>
        <v/>
      </c>
      <c r="K3735" s="25" t="str">
        <f>IFERROR(MID($D3735,19,7)+0,"")</f>
        <v/>
      </c>
      <c r="L3735" s="25" t="str">
        <f>IFERROR(MID($D3735,28,7)+0,"")</f>
        <v/>
      </c>
      <c r="M3735" s="25" t="str">
        <f>IF(IFERROR(MID($Q3735,1,7)+0,"")&lt;1130000,IF(INDEX(C:C,MATCH(LEFT(Q3735,7)+0,I:I,0))&lt;1130000,"",INDEX(C:C,MATCH(LEFT(Q3735,7)+0,I:I,0))),IFERROR(MID($Q3735,1,7)+0,""))</f>
        <v/>
      </c>
      <c r="N3735" s="25" t="str">
        <f>IF(IFERROR(MID($Q3735,10,7)+0,"")&lt;1130000,"",IFERROR(MID($Q3735,10,7)+0,""))</f>
        <v/>
      </c>
      <c r="O3735" s="25" t="str">
        <f>IF(IFERROR(MID($Q3735,19,7)+0,"")&lt;1130000,"",IFERROR(MID($Q3735,19,7)+0,""))</f>
        <v/>
      </c>
      <c r="P3735" s="25" t="str">
        <f>IF(M3735="","",IF(N3735="",M3735,M3735&amp;", "&amp;N3735))</f>
        <v/>
      </c>
      <c r="Q3735" s="25"/>
      <c r="R3735" s="25"/>
      <c r="S3735" s="35" t="s">
        <v>105</v>
      </c>
      <c r="T3735" s="25" t="s">
        <v>36</v>
      </c>
      <c r="U3735" s="185">
        <v>159.35</v>
      </c>
      <c r="V3735" s="188">
        <v>159.35</v>
      </c>
      <c r="W3735" s="189">
        <v>159.35</v>
      </c>
      <c r="X3735" s="31">
        <v>159.35</v>
      </c>
      <c r="Y3735" s="90">
        <f>IFERROR(ROUND(X3735/W3735-1,2),"")</f>
        <v>0</v>
      </c>
      <c r="Z3735" s="31">
        <f>IF(OR(S3735="VLD MLC components",S3735="VLD MLC pipes",S3735="VLD PEX components",S3735="VLD PEX pipes",S3735="VLD PHC components",S3735="VLD PHC pipes",S3735="Controls VLD"),"По запросу",X3735)</f>
        <v>159.35</v>
      </c>
      <c r="AA3735" s="63">
        <f>ROUND(X3735/1.2,3)</f>
        <v>132.792</v>
      </c>
      <c r="AB3735" s="23">
        <v>132.792</v>
      </c>
      <c r="AC3735" s="190">
        <f>IFERROR(ROUND(AA3735/AB3735-1,2),"")</f>
        <v>0</v>
      </c>
      <c r="AD3735" s="25">
        <v>0.04</v>
      </c>
      <c r="AE3735" s="25">
        <v>1.1800000000000001E-3</v>
      </c>
      <c r="AF3735" s="25">
        <v>0</v>
      </c>
      <c r="AG3735" s="25" t="s">
        <v>22</v>
      </c>
      <c r="AH3735" s="25">
        <v>0</v>
      </c>
      <c r="AI3735" s="25">
        <v>0</v>
      </c>
      <c r="AJ3735" s="25" t="s">
        <v>20</v>
      </c>
      <c r="AK3735" s="42" t="s">
        <v>19</v>
      </c>
      <c r="AL3735" s="25" t="s">
        <v>20</v>
      </c>
      <c r="AM3735" s="25">
        <v>1</v>
      </c>
      <c r="AN3735" s="25"/>
      <c r="AO3735" s="25"/>
      <c r="AP3735" s="25"/>
      <c r="AQ3735" s="25"/>
      <c r="AR3735" s="94"/>
      <c r="AS3735" s="157" t="s">
        <v>22</v>
      </c>
      <c r="AT3735" s="93">
        <v>42551</v>
      </c>
      <c r="AU3735" s="92" t="s">
        <v>22</v>
      </c>
      <c r="AV3735" s="91" t="s">
        <v>48</v>
      </c>
      <c r="AW3735" s="92" t="s">
        <v>48</v>
      </c>
      <c r="AX3735" s="92" t="s">
        <v>48</v>
      </c>
      <c r="AY3735" s="91" t="s">
        <v>152</v>
      </c>
      <c r="AZ3735" s="23"/>
      <c r="BA3735" s="25">
        <v>0</v>
      </c>
      <c r="BB3735" t="s">
        <v>48</v>
      </c>
      <c r="BC3735" t="e">
        <v>#N/A</v>
      </c>
      <c r="BD3735" t="e">
        <f>IF(Z3735=BC3735,"OK")</f>
        <v>#N/A</v>
      </c>
      <c r="BE3735">
        <v>0.04</v>
      </c>
      <c r="BF3735">
        <v>1.1800000000000001E-3</v>
      </c>
      <c r="BG3735">
        <v>0</v>
      </c>
      <c r="BH3735">
        <v>0</v>
      </c>
      <c r="BI3735">
        <v>0</v>
      </c>
      <c r="BJ3735">
        <v>0</v>
      </c>
      <c r="BK3735">
        <v>0</v>
      </c>
      <c r="BN3735" s="183"/>
    </row>
    <row r="3736" spans="1:66" ht="25.5" x14ac:dyDescent="0.25">
      <c r="A3736" s="1"/>
      <c r="B3736" s="94">
        <v>3723</v>
      </c>
      <c r="C3736" s="43">
        <v>1053692</v>
      </c>
      <c r="D3736" s="25"/>
      <c r="E3736" s="27" t="s">
        <v>1767</v>
      </c>
      <c r="F3736" s="151" t="s">
        <v>21</v>
      </c>
      <c r="G3736" s="25"/>
      <c r="H3736" s="46" t="str">
        <f>IFERROR(IFERROR(IF(SEARCH("Usystems",$E3736)&gt;0,"Usystems"),IF(SEARCH("RIIFO",$E3736)&gt;0,"RIIFO","Uponor")),"Uponor")</f>
        <v>Uponor</v>
      </c>
      <c r="I3736" s="25" t="str">
        <f>IFERROR(MID($D3736,1,7)+0,"")</f>
        <v/>
      </c>
      <c r="J3736" s="25" t="str">
        <f>IFERROR(MID($D3736,10,7)+0,"")</f>
        <v/>
      </c>
      <c r="K3736" s="25" t="str">
        <f>IFERROR(MID($D3736,19,7)+0,"")</f>
        <v/>
      </c>
      <c r="L3736" s="25" t="str">
        <f>IFERROR(MID($D3736,28,7)+0,"")</f>
        <v/>
      </c>
      <c r="M3736" s="25" t="str">
        <f>IF(IFERROR(MID($Q3736,1,7)+0,"")&lt;1130000,IF(INDEX(C:C,MATCH(LEFT(Q3736,7)+0,I:I,0))&lt;1130000,"",INDEX(C:C,MATCH(LEFT(Q3736,7)+0,I:I,0))),IFERROR(MID($Q3736,1,7)+0,""))</f>
        <v/>
      </c>
      <c r="N3736" s="25" t="str">
        <f>IF(IFERROR(MID($Q3736,10,7)+0,"")&lt;1130000,"",IFERROR(MID($Q3736,10,7)+0,""))</f>
        <v/>
      </c>
      <c r="O3736" s="25" t="str">
        <f>IF(IFERROR(MID($Q3736,19,7)+0,"")&lt;1130000,"",IFERROR(MID($Q3736,19,7)+0,""))</f>
        <v/>
      </c>
      <c r="P3736" s="25" t="str">
        <f>IF(M3736="","",IF(N3736="",M3736,M3736&amp;", "&amp;N3736))</f>
        <v/>
      </c>
      <c r="Q3736" s="25"/>
      <c r="R3736" s="25"/>
      <c r="S3736" s="35" t="s">
        <v>105</v>
      </c>
      <c r="T3736" s="25" t="s">
        <v>36</v>
      </c>
      <c r="U3736" s="185">
        <v>224.35</v>
      </c>
      <c r="V3736" s="188">
        <v>224.35</v>
      </c>
      <c r="W3736" s="189">
        <v>224.35</v>
      </c>
      <c r="X3736" s="31">
        <v>224.35</v>
      </c>
      <c r="Y3736" s="90">
        <f>IFERROR(ROUND(X3736/W3736-1,2),"")</f>
        <v>0</v>
      </c>
      <c r="Z3736" s="31">
        <f>IF(OR(S3736="VLD MLC components",S3736="VLD MLC pipes",S3736="VLD PEX components",S3736="VLD PEX pipes",S3736="VLD PHC components",S3736="VLD PHC pipes",S3736="Controls VLD"),"По запросу",X3736)</f>
        <v>224.35</v>
      </c>
      <c r="AA3736" s="63">
        <f>ROUND(X3736/1.2,3)</f>
        <v>186.958</v>
      </c>
      <c r="AB3736" s="23">
        <v>186.958</v>
      </c>
      <c r="AC3736" s="190">
        <f>IFERROR(ROUND(AA3736/AB3736-1,2),"")</f>
        <v>0</v>
      </c>
      <c r="AD3736" s="25">
        <v>7.0000000000000007E-2</v>
      </c>
      <c r="AE3736" s="25">
        <v>1.8E-3</v>
      </c>
      <c r="AF3736" s="25">
        <v>0</v>
      </c>
      <c r="AG3736" s="25" t="s">
        <v>22</v>
      </c>
      <c r="AH3736" s="25">
        <v>0</v>
      </c>
      <c r="AI3736" s="25">
        <v>0</v>
      </c>
      <c r="AJ3736" s="25" t="s">
        <v>20</v>
      </c>
      <c r="AK3736" s="42" t="s">
        <v>19</v>
      </c>
      <c r="AL3736" s="25" t="s">
        <v>20</v>
      </c>
      <c r="AM3736" s="25">
        <v>1</v>
      </c>
      <c r="AN3736" s="25"/>
      <c r="AO3736" s="25"/>
      <c r="AP3736" s="25"/>
      <c r="AQ3736" s="25"/>
      <c r="AR3736" s="94"/>
      <c r="AS3736" s="157" t="s">
        <v>22</v>
      </c>
      <c r="AT3736" s="93">
        <v>42551</v>
      </c>
      <c r="AU3736" s="92" t="s">
        <v>22</v>
      </c>
      <c r="AV3736" s="91" t="s">
        <v>48</v>
      </c>
      <c r="AW3736" s="92" t="s">
        <v>48</v>
      </c>
      <c r="AX3736" s="92" t="s">
        <v>48</v>
      </c>
      <c r="AY3736" s="91" t="s">
        <v>152</v>
      </c>
      <c r="AZ3736" s="23"/>
      <c r="BA3736" s="25">
        <v>0</v>
      </c>
      <c r="BB3736" t="s">
        <v>48</v>
      </c>
      <c r="BC3736" t="e">
        <v>#N/A</v>
      </c>
      <c r="BD3736" t="e">
        <f>IF(Z3736=BC3736,"OK")</f>
        <v>#N/A</v>
      </c>
      <c r="BE3736">
        <v>7.0000000000000007E-2</v>
      </c>
      <c r="BF3736">
        <v>1.8E-3</v>
      </c>
      <c r="BG3736">
        <v>0</v>
      </c>
      <c r="BH3736">
        <v>0</v>
      </c>
      <c r="BI3736">
        <v>0</v>
      </c>
      <c r="BJ3736">
        <v>0</v>
      </c>
      <c r="BK3736">
        <v>0</v>
      </c>
      <c r="BN3736" s="183"/>
    </row>
    <row r="3737" spans="1:66" ht="25.5" x14ac:dyDescent="0.25">
      <c r="A3737" s="1"/>
      <c r="B3737" s="94">
        <v>3724</v>
      </c>
      <c r="C3737" s="43">
        <v>1050998</v>
      </c>
      <c r="D3737" s="25"/>
      <c r="E3737" s="27" t="s">
        <v>1766</v>
      </c>
      <c r="F3737" s="151" t="s">
        <v>21</v>
      </c>
      <c r="G3737" s="25"/>
      <c r="H3737" s="46" t="str">
        <f>IFERROR(IFERROR(IF(SEARCH("Usystems",$E3737)&gt;0,"Usystems"),IF(SEARCH("RIIFO",$E3737)&gt;0,"RIIFO","Uponor")),"Uponor")</f>
        <v>Uponor</v>
      </c>
      <c r="I3737" s="25" t="str">
        <f>IFERROR(MID($D3737,1,7)+0,"")</f>
        <v/>
      </c>
      <c r="J3737" s="25" t="str">
        <f>IFERROR(MID($D3737,10,7)+0,"")</f>
        <v/>
      </c>
      <c r="K3737" s="25" t="str">
        <f>IFERROR(MID($D3737,19,7)+0,"")</f>
        <v/>
      </c>
      <c r="L3737" s="25" t="str">
        <f>IFERROR(MID($D3737,28,7)+0,"")</f>
        <v/>
      </c>
      <c r="M3737" s="25" t="str">
        <f>IF(IFERROR(MID($Q3737,1,7)+0,"")&lt;1130000,IF(INDEX(C:C,MATCH(LEFT(Q3737,7)+0,I:I,0))&lt;1130000,"",INDEX(C:C,MATCH(LEFT(Q3737,7)+0,I:I,0))),IFERROR(MID($Q3737,1,7)+0,""))</f>
        <v/>
      </c>
      <c r="N3737" s="25" t="str">
        <f>IF(IFERROR(MID($Q3737,10,7)+0,"")&lt;1130000,"",IFERROR(MID($Q3737,10,7)+0,""))</f>
        <v/>
      </c>
      <c r="O3737" s="25" t="str">
        <f>IF(IFERROR(MID($Q3737,19,7)+0,"")&lt;1130000,"",IFERROR(MID($Q3737,19,7)+0,""))</f>
        <v/>
      </c>
      <c r="P3737" s="25" t="str">
        <f>IF(M3737="","",IF(N3737="",M3737,M3737&amp;", "&amp;N3737))</f>
        <v/>
      </c>
      <c r="Q3737" s="25"/>
      <c r="R3737" s="25"/>
      <c r="S3737" s="35" t="s">
        <v>105</v>
      </c>
      <c r="T3737" s="25" t="s">
        <v>36</v>
      </c>
      <c r="U3737" s="185">
        <v>482.18</v>
      </c>
      <c r="V3737" s="188">
        <v>482.18</v>
      </c>
      <c r="W3737" s="189">
        <v>482.18</v>
      </c>
      <c r="X3737" s="31">
        <v>482.18</v>
      </c>
      <c r="Y3737" s="90">
        <f>IFERROR(ROUND(X3737/W3737-1,2),"")</f>
        <v>0</v>
      </c>
      <c r="Z3737" s="31">
        <f>IF(OR(S3737="VLD MLC components",S3737="VLD MLC pipes",S3737="VLD PEX components",S3737="VLD PEX pipes",S3737="VLD PHC components",S3737="VLD PHC pipes",S3737="Controls VLD"),"По запросу",X3737)</f>
        <v>482.18</v>
      </c>
      <c r="AA3737" s="63">
        <f>ROUND(X3737/1.2,3)</f>
        <v>401.81700000000001</v>
      </c>
      <c r="AB3737" s="23">
        <v>401.81700000000001</v>
      </c>
      <c r="AC3737" s="190">
        <f>IFERROR(ROUND(AA3737/AB3737-1,2),"")</f>
        <v>0</v>
      </c>
      <c r="AD3737" s="25">
        <v>0.1</v>
      </c>
      <c r="AE3737" s="25">
        <v>8.0000000000000004E-4</v>
      </c>
      <c r="AF3737" s="25">
        <v>0</v>
      </c>
      <c r="AG3737" s="25" t="s">
        <v>22</v>
      </c>
      <c r="AH3737" s="25">
        <v>0</v>
      </c>
      <c r="AI3737" s="25">
        <v>0</v>
      </c>
      <c r="AJ3737" s="25" t="s">
        <v>20</v>
      </c>
      <c r="AK3737" s="42" t="s">
        <v>19</v>
      </c>
      <c r="AL3737" s="25" t="s">
        <v>20</v>
      </c>
      <c r="AM3737" s="25">
        <v>1</v>
      </c>
      <c r="AN3737" s="25"/>
      <c r="AO3737" s="25"/>
      <c r="AP3737" s="25"/>
      <c r="AQ3737" s="25"/>
      <c r="AR3737" s="94"/>
      <c r="AS3737" s="157" t="s">
        <v>22</v>
      </c>
      <c r="AT3737" s="93">
        <v>42551</v>
      </c>
      <c r="AU3737" s="92" t="s">
        <v>22</v>
      </c>
      <c r="AV3737" s="91" t="s">
        <v>48</v>
      </c>
      <c r="AW3737" s="92" t="s">
        <v>48</v>
      </c>
      <c r="AX3737" s="92" t="s">
        <v>48</v>
      </c>
      <c r="AY3737" s="91" t="s">
        <v>152</v>
      </c>
      <c r="AZ3737" s="23"/>
      <c r="BA3737" s="25">
        <v>0</v>
      </c>
      <c r="BB3737" t="s">
        <v>48</v>
      </c>
      <c r="BC3737" t="e">
        <v>#N/A</v>
      </c>
      <c r="BD3737" t="e">
        <f>IF(Z3737=BC3737,"OK")</f>
        <v>#N/A</v>
      </c>
      <c r="BE3737">
        <v>0.1</v>
      </c>
      <c r="BF3737">
        <v>8.0000000000000004E-4</v>
      </c>
      <c r="BG3737">
        <v>0</v>
      </c>
      <c r="BH3737">
        <v>0</v>
      </c>
      <c r="BI3737">
        <v>0</v>
      </c>
      <c r="BJ3737">
        <v>0</v>
      </c>
      <c r="BK3737">
        <v>0</v>
      </c>
      <c r="BN3737" s="183"/>
    </row>
    <row r="3738" spans="1:66" ht="25.5" x14ac:dyDescent="0.25">
      <c r="A3738" s="1"/>
      <c r="B3738" s="94">
        <v>3725</v>
      </c>
      <c r="C3738" s="43">
        <v>1053693</v>
      </c>
      <c r="D3738" s="25"/>
      <c r="E3738" s="27" t="s">
        <v>1765</v>
      </c>
      <c r="F3738" s="151" t="s">
        <v>21</v>
      </c>
      <c r="G3738" s="25"/>
      <c r="H3738" s="46" t="str">
        <f>IFERROR(IFERROR(IF(SEARCH("Usystems",$E3738)&gt;0,"Usystems"),IF(SEARCH("RIIFO",$E3738)&gt;0,"RIIFO","Uponor")),"Uponor")</f>
        <v>Uponor</v>
      </c>
      <c r="I3738" s="25" t="str">
        <f>IFERROR(MID($D3738,1,7)+0,"")</f>
        <v/>
      </c>
      <c r="J3738" s="25" t="str">
        <f>IFERROR(MID($D3738,10,7)+0,"")</f>
        <v/>
      </c>
      <c r="K3738" s="25" t="str">
        <f>IFERROR(MID($D3738,19,7)+0,"")</f>
        <v/>
      </c>
      <c r="L3738" s="25" t="str">
        <f>IFERROR(MID($D3738,28,7)+0,"")</f>
        <v/>
      </c>
      <c r="M3738" s="25" t="str">
        <f>IF(IFERROR(MID($Q3738,1,7)+0,"")&lt;1130000,IF(INDEX(C:C,MATCH(LEFT(Q3738,7)+0,I:I,0))&lt;1130000,"",INDEX(C:C,MATCH(LEFT(Q3738,7)+0,I:I,0))),IFERROR(MID($Q3738,1,7)+0,""))</f>
        <v/>
      </c>
      <c r="N3738" s="25" t="str">
        <f>IF(IFERROR(MID($Q3738,10,7)+0,"")&lt;1130000,"",IFERROR(MID($Q3738,10,7)+0,""))</f>
        <v/>
      </c>
      <c r="O3738" s="25" t="str">
        <f>IF(IFERROR(MID($Q3738,19,7)+0,"")&lt;1130000,"",IFERROR(MID($Q3738,19,7)+0,""))</f>
        <v/>
      </c>
      <c r="P3738" s="25" t="str">
        <f>IF(M3738="","",IF(N3738="",M3738,M3738&amp;", "&amp;N3738))</f>
        <v/>
      </c>
      <c r="Q3738" s="25"/>
      <c r="R3738" s="25"/>
      <c r="S3738" s="35" t="s">
        <v>105</v>
      </c>
      <c r="T3738" s="25" t="s">
        <v>36</v>
      </c>
      <c r="U3738" s="185">
        <v>337.57</v>
      </c>
      <c r="V3738" s="188">
        <v>337.57</v>
      </c>
      <c r="W3738" s="189">
        <v>337.57</v>
      </c>
      <c r="X3738" s="31">
        <v>337.57</v>
      </c>
      <c r="Y3738" s="90">
        <f>IFERROR(ROUND(X3738/W3738-1,2),"")</f>
        <v>0</v>
      </c>
      <c r="Z3738" s="31">
        <f>IF(OR(S3738="VLD MLC components",S3738="VLD MLC pipes",S3738="VLD PEX components",S3738="VLD PEX pipes",S3738="VLD PHC components",S3738="VLD PHC pipes",S3738="Controls VLD"),"По запросу",X3738)</f>
        <v>337.57</v>
      </c>
      <c r="AA3738" s="63">
        <f>ROUND(X3738/1.2,3)</f>
        <v>281.30799999999999</v>
      </c>
      <c r="AB3738" s="23">
        <v>281.30799999999999</v>
      </c>
      <c r="AC3738" s="190">
        <f>IFERROR(ROUND(AA3738/AB3738-1,2),"")</f>
        <v>0</v>
      </c>
      <c r="AD3738" s="25">
        <v>0.10199999999999999</v>
      </c>
      <c r="AE3738" s="25">
        <v>3.2499999999999999E-3</v>
      </c>
      <c r="AF3738" s="25">
        <v>0</v>
      </c>
      <c r="AG3738" s="25" t="s">
        <v>22</v>
      </c>
      <c r="AH3738" s="25">
        <v>0</v>
      </c>
      <c r="AI3738" s="25">
        <v>0</v>
      </c>
      <c r="AJ3738" s="25" t="s">
        <v>20</v>
      </c>
      <c r="AK3738" s="42" t="s">
        <v>19</v>
      </c>
      <c r="AL3738" s="25" t="s">
        <v>20</v>
      </c>
      <c r="AM3738" s="25">
        <v>1</v>
      </c>
      <c r="AN3738" s="25"/>
      <c r="AO3738" s="25"/>
      <c r="AP3738" s="25"/>
      <c r="AQ3738" s="25"/>
      <c r="AR3738" s="94"/>
      <c r="AS3738" s="157" t="s">
        <v>22</v>
      </c>
      <c r="AT3738" s="93">
        <v>42551</v>
      </c>
      <c r="AU3738" s="92" t="s">
        <v>22</v>
      </c>
      <c r="AV3738" s="91" t="s">
        <v>48</v>
      </c>
      <c r="AW3738" s="92" t="s">
        <v>48</v>
      </c>
      <c r="AX3738" s="92" t="s">
        <v>48</v>
      </c>
      <c r="AY3738" s="91" t="s">
        <v>152</v>
      </c>
      <c r="AZ3738" s="23"/>
      <c r="BA3738" s="25">
        <v>0</v>
      </c>
      <c r="BB3738" t="s">
        <v>48</v>
      </c>
      <c r="BC3738" t="e">
        <v>#N/A</v>
      </c>
      <c r="BD3738" t="e">
        <f>IF(Z3738=BC3738,"OK")</f>
        <v>#N/A</v>
      </c>
      <c r="BE3738">
        <v>0.10199999999999999</v>
      </c>
      <c r="BF3738">
        <v>3.2499999999999999E-3</v>
      </c>
      <c r="BG3738">
        <v>0</v>
      </c>
      <c r="BH3738">
        <v>0</v>
      </c>
      <c r="BI3738">
        <v>0</v>
      </c>
      <c r="BJ3738">
        <v>0</v>
      </c>
      <c r="BK3738">
        <v>0</v>
      </c>
      <c r="BN3738" s="183"/>
    </row>
    <row r="3739" spans="1:66" ht="25.5" x14ac:dyDescent="0.25">
      <c r="A3739" s="1"/>
      <c r="B3739" s="94">
        <v>3726</v>
      </c>
      <c r="C3739" s="43">
        <v>1052530</v>
      </c>
      <c r="D3739" s="25"/>
      <c r="E3739" s="27" t="s">
        <v>1764</v>
      </c>
      <c r="F3739" s="213" t="s">
        <v>21</v>
      </c>
      <c r="G3739" s="28"/>
      <c r="H3739" s="46" t="str">
        <f>IFERROR(IFERROR(IF(SEARCH("Usystems",$E3739)&gt;0,"Usystems"),IF(SEARCH("RIIFO",$E3739)&gt;0,"RIIFO","Uponor")),"Uponor")</f>
        <v>Uponor</v>
      </c>
      <c r="I3739" s="25" t="str">
        <f>IFERROR(MID($D3739,1,7)+0,"")</f>
        <v/>
      </c>
      <c r="J3739" s="25" t="str">
        <f>IFERROR(MID($D3739,10,7)+0,"")</f>
        <v/>
      </c>
      <c r="K3739" s="25" t="str">
        <f>IFERROR(MID($D3739,19,7)+0,"")</f>
        <v/>
      </c>
      <c r="L3739" s="25" t="str">
        <f>IFERROR(MID($D3739,28,7)+0,"")</f>
        <v/>
      </c>
      <c r="M3739" s="25" t="str">
        <f>IF(IFERROR(MID($Q3739,1,7)+0,"")&lt;1130000,IF(INDEX(C:C,MATCH(LEFT(Q3739,7)+0,I:I,0))&lt;1130000,"",INDEX(C:C,MATCH(LEFT(Q3739,7)+0,I:I,0))),IFERROR(MID($Q3739,1,7)+0,""))</f>
        <v/>
      </c>
      <c r="N3739" s="25" t="str">
        <f>IF(IFERROR(MID($Q3739,10,7)+0,"")&lt;1130000,"",IFERROR(MID($Q3739,10,7)+0,""))</f>
        <v/>
      </c>
      <c r="O3739" s="25" t="str">
        <f>IF(IFERROR(MID($Q3739,19,7)+0,"")&lt;1130000,"",IFERROR(MID($Q3739,19,7)+0,""))</f>
        <v/>
      </c>
      <c r="P3739" s="25" t="str">
        <f>IF(M3739="","",IF(N3739="",M3739,M3739&amp;", "&amp;N3739))</f>
        <v/>
      </c>
      <c r="Q3739" s="25"/>
      <c r="R3739" s="25"/>
      <c r="S3739" s="35" t="s">
        <v>105</v>
      </c>
      <c r="T3739" s="34" t="s">
        <v>36</v>
      </c>
      <c r="U3739" s="185">
        <v>559</v>
      </c>
      <c r="V3739" s="188">
        <v>559</v>
      </c>
      <c r="W3739" s="189">
        <v>559</v>
      </c>
      <c r="X3739" s="31">
        <v>559</v>
      </c>
      <c r="Y3739" s="90">
        <f>IFERROR(ROUND(X3739/W3739-1,2),"")</f>
        <v>0</v>
      </c>
      <c r="Z3739" s="31">
        <f>IF(OR(S3739="VLD MLC components",S3739="VLD MLC pipes",S3739="VLD PEX components",S3739="VLD PEX pipes",S3739="VLD PHC components",S3739="VLD PHC pipes",S3739="Controls VLD"),"По запросу",X3739)</f>
        <v>559</v>
      </c>
      <c r="AA3739" s="63">
        <f>ROUND(X3739/1.2,3)</f>
        <v>465.83300000000003</v>
      </c>
      <c r="AB3739" s="23">
        <v>465.83300000000003</v>
      </c>
      <c r="AC3739" s="190">
        <f>IFERROR(ROUND(AA3739/AB3739-1,2),"")</f>
        <v>0</v>
      </c>
      <c r="AD3739" s="25">
        <v>0.126</v>
      </c>
      <c r="AE3739" s="25">
        <v>1E-3</v>
      </c>
      <c r="AF3739" s="25">
        <v>0</v>
      </c>
      <c r="AG3739" s="25" t="s">
        <v>22</v>
      </c>
      <c r="AH3739" s="25">
        <v>0</v>
      </c>
      <c r="AI3739" s="25">
        <v>0</v>
      </c>
      <c r="AJ3739" s="25" t="s">
        <v>20</v>
      </c>
      <c r="AK3739" s="42" t="s">
        <v>19</v>
      </c>
      <c r="AL3739" s="25" t="s">
        <v>20</v>
      </c>
      <c r="AM3739" s="25">
        <v>1</v>
      </c>
      <c r="AN3739" s="25"/>
      <c r="AO3739" s="25"/>
      <c r="AP3739" s="25"/>
      <c r="AQ3739" s="25"/>
      <c r="AR3739" s="94"/>
      <c r="AS3739" s="157" t="s">
        <v>22</v>
      </c>
      <c r="AT3739" s="93">
        <v>42901</v>
      </c>
      <c r="AU3739" s="92" t="s">
        <v>22</v>
      </c>
      <c r="AV3739" s="91" t="s">
        <v>48</v>
      </c>
      <c r="AW3739" s="92" t="s">
        <v>48</v>
      </c>
      <c r="AX3739" s="92" t="s">
        <v>48</v>
      </c>
      <c r="AY3739" s="91" t="s">
        <v>152</v>
      </c>
      <c r="AZ3739" s="23"/>
      <c r="BA3739" s="25">
        <v>0</v>
      </c>
      <c r="BB3739" t="s">
        <v>48</v>
      </c>
      <c r="BC3739" t="e">
        <v>#N/A</v>
      </c>
      <c r="BD3739" t="e">
        <f>IF(Z3739=BC3739,"OK")</f>
        <v>#N/A</v>
      </c>
      <c r="BE3739">
        <v>0.126</v>
      </c>
      <c r="BF3739">
        <v>1E-3</v>
      </c>
      <c r="BG3739">
        <v>0</v>
      </c>
      <c r="BH3739">
        <v>0</v>
      </c>
      <c r="BI3739">
        <v>0</v>
      </c>
      <c r="BJ3739">
        <v>0</v>
      </c>
      <c r="BK3739">
        <v>0</v>
      </c>
      <c r="BN3739" s="183"/>
    </row>
    <row r="3740" spans="1:66" ht="25.5" x14ac:dyDescent="0.25">
      <c r="A3740" s="1"/>
      <c r="B3740" s="94">
        <v>3727</v>
      </c>
      <c r="C3740" s="43">
        <v>1050999</v>
      </c>
      <c r="D3740" s="25"/>
      <c r="E3740" s="27" t="s">
        <v>1763</v>
      </c>
      <c r="F3740" s="151" t="s">
        <v>21</v>
      </c>
      <c r="G3740" s="25"/>
      <c r="H3740" s="46" t="str">
        <f>IFERROR(IFERROR(IF(SEARCH("Usystems",$E3740)&gt;0,"Usystems"),IF(SEARCH("RIIFO",$E3740)&gt;0,"RIIFO","Uponor")),"Uponor")</f>
        <v>Uponor</v>
      </c>
      <c r="I3740" s="25" t="str">
        <f>IFERROR(MID($D3740,1,7)+0,"")</f>
        <v/>
      </c>
      <c r="J3740" s="25" t="str">
        <f>IFERROR(MID($D3740,10,7)+0,"")</f>
        <v/>
      </c>
      <c r="K3740" s="25" t="str">
        <f>IFERROR(MID($D3740,19,7)+0,"")</f>
        <v/>
      </c>
      <c r="L3740" s="25" t="str">
        <f>IFERROR(MID($D3740,28,7)+0,"")</f>
        <v/>
      </c>
      <c r="M3740" s="25" t="str">
        <f>IF(IFERROR(MID($Q3740,1,7)+0,"")&lt;1130000,IF(INDEX(C:C,MATCH(LEFT(Q3740,7)+0,I:I,0))&lt;1130000,"",INDEX(C:C,MATCH(LEFT(Q3740,7)+0,I:I,0))),IFERROR(MID($Q3740,1,7)+0,""))</f>
        <v/>
      </c>
      <c r="N3740" s="25" t="str">
        <f>IF(IFERROR(MID($Q3740,10,7)+0,"")&lt;1130000,"",IFERROR(MID($Q3740,10,7)+0,""))</f>
        <v/>
      </c>
      <c r="O3740" s="25" t="str">
        <f>IF(IFERROR(MID($Q3740,19,7)+0,"")&lt;1130000,"",IFERROR(MID($Q3740,19,7)+0,""))</f>
        <v/>
      </c>
      <c r="P3740" s="25" t="str">
        <f>IF(M3740="","",IF(N3740="",M3740,M3740&amp;", "&amp;N3740))</f>
        <v/>
      </c>
      <c r="Q3740" s="25"/>
      <c r="R3740" s="25"/>
      <c r="S3740" s="35" t="s">
        <v>105</v>
      </c>
      <c r="T3740" s="25" t="s">
        <v>36</v>
      </c>
      <c r="U3740" s="185">
        <v>1267</v>
      </c>
      <c r="V3740" s="188">
        <v>1267</v>
      </c>
      <c r="W3740" s="189">
        <v>1267</v>
      </c>
      <c r="X3740" s="31">
        <v>1267</v>
      </c>
      <c r="Y3740" s="90">
        <f>IFERROR(ROUND(X3740/W3740-1,2),"")</f>
        <v>0</v>
      </c>
      <c r="Z3740" s="31">
        <f>IF(OR(S3740="VLD MLC components",S3740="VLD MLC pipes",S3740="VLD PEX components",S3740="VLD PEX pipes",S3740="VLD PHC components",S3740="VLD PHC pipes",S3740="Controls VLD"),"По запросу",X3740)</f>
        <v>1267</v>
      </c>
      <c r="AA3740" s="63">
        <f>ROUND(X3740/1.2,3)</f>
        <v>1055.8330000000001</v>
      </c>
      <c r="AB3740" s="23">
        <v>1055.8330000000001</v>
      </c>
      <c r="AC3740" s="190">
        <f>IFERROR(ROUND(AA3740/AB3740-1,2),"")</f>
        <v>0</v>
      </c>
      <c r="AD3740" s="25">
        <v>0.27</v>
      </c>
      <c r="AE3740" s="25">
        <v>2.8999999999999998E-3</v>
      </c>
      <c r="AF3740" s="25">
        <v>0</v>
      </c>
      <c r="AG3740" s="25" t="s">
        <v>22</v>
      </c>
      <c r="AH3740" s="25">
        <v>0</v>
      </c>
      <c r="AI3740" s="25">
        <v>0</v>
      </c>
      <c r="AJ3740" s="25" t="s">
        <v>20</v>
      </c>
      <c r="AK3740" s="42" t="s">
        <v>19</v>
      </c>
      <c r="AL3740" s="25" t="s">
        <v>20</v>
      </c>
      <c r="AM3740" s="25">
        <v>1</v>
      </c>
      <c r="AN3740" s="25"/>
      <c r="AO3740" s="25"/>
      <c r="AP3740" s="25"/>
      <c r="AQ3740" s="25"/>
      <c r="AR3740" s="94"/>
      <c r="AS3740" s="157" t="s">
        <v>22</v>
      </c>
      <c r="AT3740" s="93">
        <v>42551</v>
      </c>
      <c r="AU3740" s="92" t="s">
        <v>22</v>
      </c>
      <c r="AV3740" s="91" t="s">
        <v>48</v>
      </c>
      <c r="AW3740" s="92" t="s">
        <v>48</v>
      </c>
      <c r="AX3740" s="92" t="s">
        <v>48</v>
      </c>
      <c r="AY3740" s="91" t="s">
        <v>152</v>
      </c>
      <c r="AZ3740" s="23"/>
      <c r="BA3740" s="25">
        <v>0</v>
      </c>
      <c r="BB3740" t="s">
        <v>48</v>
      </c>
      <c r="BC3740" t="e">
        <v>#N/A</v>
      </c>
      <c r="BD3740" t="e">
        <f>IF(Z3740=BC3740,"OK")</f>
        <v>#N/A</v>
      </c>
      <c r="BE3740">
        <v>0.27</v>
      </c>
      <c r="BF3740">
        <v>2.8999999999999998E-3</v>
      </c>
      <c r="BG3740">
        <v>0</v>
      </c>
      <c r="BH3740">
        <v>0</v>
      </c>
      <c r="BI3740">
        <v>0</v>
      </c>
      <c r="BJ3740">
        <v>0</v>
      </c>
      <c r="BK3740">
        <v>0</v>
      </c>
      <c r="BN3740" s="183"/>
    </row>
    <row r="3741" spans="1:66" ht="25.5" x14ac:dyDescent="0.25">
      <c r="A3741" s="1"/>
      <c r="B3741" s="94">
        <v>3728</v>
      </c>
      <c r="C3741" s="43">
        <v>1051000</v>
      </c>
      <c r="D3741" s="25"/>
      <c r="E3741" s="27" t="s">
        <v>1762</v>
      </c>
      <c r="F3741" s="151" t="s">
        <v>21</v>
      </c>
      <c r="G3741" s="41" t="s">
        <v>30</v>
      </c>
      <c r="H3741" s="46" t="str">
        <f>IFERROR(IFERROR(IF(SEARCH("Usystems",$E3741)&gt;0,"Usystems"),IF(SEARCH("RIIFO",$E3741)&gt;0,"RIIFO","Uponor")),"Uponor")</f>
        <v>Uponor</v>
      </c>
      <c r="I3741" s="25" t="str">
        <f>IFERROR(MID($D3741,1,7)+0,"")</f>
        <v/>
      </c>
      <c r="J3741" s="25" t="str">
        <f>IFERROR(MID($D3741,10,7)+0,"")</f>
        <v/>
      </c>
      <c r="K3741" s="25" t="str">
        <f>IFERROR(MID($D3741,19,7)+0,"")</f>
        <v/>
      </c>
      <c r="L3741" s="25" t="str">
        <f>IFERROR(MID($D3741,28,7)+0,"")</f>
        <v/>
      </c>
      <c r="M3741" s="25" t="str">
        <f>IF(IFERROR(MID($Q3741,1,7)+0,"")&lt;1130000,IF(INDEX(C:C,MATCH(LEFT(Q3741,7)+0,I:I,0))&lt;1130000,"",INDEX(C:C,MATCH(LEFT(Q3741,7)+0,I:I,0))),IFERROR(MID($Q3741,1,7)+0,""))</f>
        <v/>
      </c>
      <c r="N3741" s="25" t="str">
        <f>IF(IFERROR(MID($Q3741,10,7)+0,"")&lt;1130000,"",IFERROR(MID($Q3741,10,7)+0,""))</f>
        <v/>
      </c>
      <c r="O3741" s="25" t="str">
        <f>IF(IFERROR(MID($Q3741,19,7)+0,"")&lt;1130000,"",IFERROR(MID($Q3741,19,7)+0,""))</f>
        <v/>
      </c>
      <c r="P3741" s="25" t="str">
        <f>IF(M3741="","",IF(N3741="",M3741,M3741&amp;", "&amp;N3741))</f>
        <v/>
      </c>
      <c r="Q3741" s="25"/>
      <c r="R3741" s="25"/>
      <c r="S3741" s="35" t="s">
        <v>105</v>
      </c>
      <c r="T3741" s="25" t="s">
        <v>36</v>
      </c>
      <c r="U3741" s="185">
        <v>1463</v>
      </c>
      <c r="V3741" s="188">
        <v>1463</v>
      </c>
      <c r="W3741" s="189">
        <v>1463</v>
      </c>
      <c r="X3741" s="31">
        <v>1463</v>
      </c>
      <c r="Y3741" s="90">
        <f>IFERROR(ROUND(X3741/W3741-1,2),"")</f>
        <v>0</v>
      </c>
      <c r="Z3741" s="31">
        <f>IF(OR(S3741="VLD MLC components",S3741="VLD MLC pipes",S3741="VLD PEX components",S3741="VLD PEX pipes",S3741="VLD PHC components",S3741="VLD PHC pipes",S3741="Controls VLD"),"По запросу",X3741)</f>
        <v>1463</v>
      </c>
      <c r="AA3741" s="63">
        <f>ROUND(X3741/1.2,3)</f>
        <v>1219.1669999999999</v>
      </c>
      <c r="AB3741" s="23">
        <v>1219.1669999999999</v>
      </c>
      <c r="AC3741" s="190">
        <f>IFERROR(ROUND(AA3741/AB3741-1,2),"")</f>
        <v>0</v>
      </c>
      <c r="AD3741" s="25">
        <v>0.3</v>
      </c>
      <c r="AE3741" s="25">
        <v>4.28E-3</v>
      </c>
      <c r="AF3741" s="25">
        <v>0</v>
      </c>
      <c r="AG3741" s="25" t="s">
        <v>22</v>
      </c>
      <c r="AH3741" s="25">
        <v>0</v>
      </c>
      <c r="AI3741" s="25">
        <v>0</v>
      </c>
      <c r="AJ3741" s="25" t="s">
        <v>20</v>
      </c>
      <c r="AK3741" s="42" t="s">
        <v>19</v>
      </c>
      <c r="AL3741" s="25" t="s">
        <v>20</v>
      </c>
      <c r="AM3741" s="25">
        <v>1</v>
      </c>
      <c r="AN3741" s="25"/>
      <c r="AO3741" s="25"/>
      <c r="AP3741" s="25"/>
      <c r="AQ3741" s="25"/>
      <c r="AR3741" s="94"/>
      <c r="AS3741" s="157" t="s">
        <v>22</v>
      </c>
      <c r="AT3741" s="93">
        <v>42551</v>
      </c>
      <c r="AU3741" s="92" t="s">
        <v>22</v>
      </c>
      <c r="AV3741" s="91" t="s">
        <v>48</v>
      </c>
      <c r="AW3741" s="92" t="s">
        <v>48</v>
      </c>
      <c r="AX3741" s="92" t="s">
        <v>48</v>
      </c>
      <c r="AY3741" s="91" t="s">
        <v>152</v>
      </c>
      <c r="AZ3741" s="23"/>
      <c r="BA3741" s="25">
        <v>0</v>
      </c>
      <c r="BB3741" t="s">
        <v>48</v>
      </c>
      <c r="BC3741" t="e">
        <v>#N/A</v>
      </c>
      <c r="BD3741" t="e">
        <f>IF(Z3741=BC3741,"OK")</f>
        <v>#N/A</v>
      </c>
      <c r="BE3741">
        <v>0.3</v>
      </c>
      <c r="BF3741">
        <v>4.28E-3</v>
      </c>
      <c r="BG3741">
        <v>0</v>
      </c>
      <c r="BH3741">
        <v>0</v>
      </c>
      <c r="BI3741">
        <v>0</v>
      </c>
      <c r="BJ3741">
        <v>0</v>
      </c>
      <c r="BK3741">
        <v>0</v>
      </c>
      <c r="BN3741" s="183"/>
    </row>
    <row r="3742" spans="1:66" ht="25.5" x14ac:dyDescent="0.25">
      <c r="A3742" s="1"/>
      <c r="B3742" s="94">
        <v>3729</v>
      </c>
      <c r="C3742" s="43">
        <v>1054756</v>
      </c>
      <c r="D3742" s="25"/>
      <c r="E3742" s="27" t="s">
        <v>1761</v>
      </c>
      <c r="F3742" s="151" t="s">
        <v>21</v>
      </c>
      <c r="G3742" s="25"/>
      <c r="H3742" s="46" t="str">
        <f>IFERROR(IFERROR(IF(SEARCH("Usystems",$E3742)&gt;0,"Usystems"),IF(SEARCH("RIIFO",$E3742)&gt;0,"RIIFO","Uponor")),"Uponor")</f>
        <v>Uponor</v>
      </c>
      <c r="I3742" s="25" t="str">
        <f>IFERROR(MID($D3742,1,7)+0,"")</f>
        <v/>
      </c>
      <c r="J3742" s="25" t="str">
        <f>IFERROR(MID($D3742,10,7)+0,"")</f>
        <v/>
      </c>
      <c r="K3742" s="25" t="str">
        <f>IFERROR(MID($D3742,19,7)+0,"")</f>
        <v/>
      </c>
      <c r="L3742" s="25" t="str">
        <f>IFERROR(MID($D3742,28,7)+0,"")</f>
        <v/>
      </c>
      <c r="M3742" s="25" t="str">
        <f>IF(IFERROR(MID($Q3742,1,7)+0,"")&lt;1130000,IF(INDEX(C:C,MATCH(LEFT(Q3742,7)+0,I:I,0))&lt;1130000,"",INDEX(C:C,MATCH(LEFT(Q3742,7)+0,I:I,0))),IFERROR(MID($Q3742,1,7)+0,""))</f>
        <v/>
      </c>
      <c r="N3742" s="25" t="str">
        <f>IF(IFERROR(MID($Q3742,10,7)+0,"")&lt;1130000,"",IFERROR(MID($Q3742,10,7)+0,""))</f>
        <v/>
      </c>
      <c r="O3742" s="25" t="str">
        <f>IF(IFERROR(MID($Q3742,19,7)+0,"")&lt;1130000,"",IFERROR(MID($Q3742,19,7)+0,""))</f>
        <v/>
      </c>
      <c r="P3742" s="25" t="str">
        <f>IF(M3742="","",IF(N3742="",M3742,M3742&amp;", "&amp;N3742))</f>
        <v/>
      </c>
      <c r="Q3742" s="25"/>
      <c r="R3742" s="25"/>
      <c r="S3742" s="35" t="s">
        <v>105</v>
      </c>
      <c r="T3742" s="25" t="s">
        <v>36</v>
      </c>
      <c r="U3742" s="185">
        <v>4365</v>
      </c>
      <c r="V3742" s="188">
        <v>4365</v>
      </c>
      <c r="W3742" s="189">
        <v>4365</v>
      </c>
      <c r="X3742" s="31">
        <v>4365</v>
      </c>
      <c r="Y3742" s="90">
        <f>IFERROR(ROUND(X3742/W3742-1,2),"")</f>
        <v>0</v>
      </c>
      <c r="Z3742" s="31">
        <f>IF(OR(S3742="VLD MLC components",S3742="VLD MLC pipes",S3742="VLD PEX components",S3742="VLD PEX pipes",S3742="VLD PHC components",S3742="VLD PHC pipes",S3742="Controls VLD"),"По запросу",X3742)</f>
        <v>4365</v>
      </c>
      <c r="AA3742" s="63">
        <f>ROUND(X3742/1.2,3)</f>
        <v>3637.5</v>
      </c>
      <c r="AB3742" s="23">
        <v>3637.5</v>
      </c>
      <c r="AC3742" s="190">
        <f>IFERROR(ROUND(AA3742/AB3742-1,2),"")</f>
        <v>0</v>
      </c>
      <c r="AD3742" s="25">
        <v>0.23400000000000001</v>
      </c>
      <c r="AE3742" s="25">
        <v>3.0000000000000001E-3</v>
      </c>
      <c r="AF3742" s="25">
        <v>0</v>
      </c>
      <c r="AG3742" s="25" t="s">
        <v>22</v>
      </c>
      <c r="AH3742" s="25">
        <v>0</v>
      </c>
      <c r="AI3742" s="25">
        <v>0</v>
      </c>
      <c r="AJ3742" s="25" t="s">
        <v>20</v>
      </c>
      <c r="AK3742" s="42" t="s">
        <v>19</v>
      </c>
      <c r="AL3742" s="25" t="s">
        <v>20</v>
      </c>
      <c r="AM3742" s="25">
        <v>1</v>
      </c>
      <c r="AN3742" s="25" t="s">
        <v>22</v>
      </c>
      <c r="AO3742" s="25" t="s">
        <v>22</v>
      </c>
      <c r="AP3742" s="25" t="s">
        <v>22</v>
      </c>
      <c r="AQ3742" s="25"/>
      <c r="AR3742" s="94"/>
      <c r="AS3742" s="157" t="s">
        <v>22</v>
      </c>
      <c r="AT3742" s="93">
        <v>42551</v>
      </c>
      <c r="AU3742" s="92" t="s">
        <v>22</v>
      </c>
      <c r="AV3742" s="91" t="s">
        <v>48</v>
      </c>
      <c r="AW3742" s="92" t="s">
        <v>48</v>
      </c>
      <c r="AX3742" s="92" t="s">
        <v>48</v>
      </c>
      <c r="AY3742" s="91" t="s">
        <v>152</v>
      </c>
      <c r="AZ3742" s="23"/>
      <c r="BA3742" s="25">
        <v>0</v>
      </c>
      <c r="BB3742" t="s">
        <v>48</v>
      </c>
      <c r="BC3742" t="e">
        <v>#N/A</v>
      </c>
      <c r="BD3742" t="e">
        <f>IF(Z3742=BC3742,"OK")</f>
        <v>#N/A</v>
      </c>
      <c r="BE3742">
        <v>0.23400000000000001</v>
      </c>
      <c r="BF3742">
        <v>3.0000000000000001E-3</v>
      </c>
      <c r="BG3742" t="s">
        <v>22</v>
      </c>
      <c r="BH3742" t="s">
        <v>22</v>
      </c>
      <c r="BI3742" t="s">
        <v>22</v>
      </c>
      <c r="BJ3742">
        <v>0</v>
      </c>
      <c r="BK3742">
        <v>0</v>
      </c>
      <c r="BN3742" s="183"/>
    </row>
    <row r="3743" spans="1:66" ht="25.5" x14ac:dyDescent="0.25">
      <c r="A3743" s="1"/>
      <c r="B3743" s="94">
        <v>3730</v>
      </c>
      <c r="C3743" s="43">
        <v>1054757</v>
      </c>
      <c r="D3743" s="25"/>
      <c r="E3743" s="27" t="s">
        <v>1760</v>
      </c>
      <c r="F3743" s="151" t="s">
        <v>21</v>
      </c>
      <c r="G3743" s="25"/>
      <c r="H3743" s="46" t="str">
        <f>IFERROR(IFERROR(IF(SEARCH("Usystems",$E3743)&gt;0,"Usystems"),IF(SEARCH("RIIFO",$E3743)&gt;0,"RIIFO","Uponor")),"Uponor")</f>
        <v>Uponor</v>
      </c>
      <c r="I3743" s="25" t="str">
        <f>IFERROR(MID($D3743,1,7)+0,"")</f>
        <v/>
      </c>
      <c r="J3743" s="25" t="str">
        <f>IFERROR(MID($D3743,10,7)+0,"")</f>
        <v/>
      </c>
      <c r="K3743" s="25" t="str">
        <f>IFERROR(MID($D3743,19,7)+0,"")</f>
        <v/>
      </c>
      <c r="L3743" s="25" t="str">
        <f>IFERROR(MID($D3743,28,7)+0,"")</f>
        <v/>
      </c>
      <c r="M3743" s="25" t="str">
        <f>IF(IFERROR(MID($Q3743,1,7)+0,"")&lt;1130000,IF(INDEX(C:C,MATCH(LEFT(Q3743,7)+0,I:I,0))&lt;1130000,"",INDEX(C:C,MATCH(LEFT(Q3743,7)+0,I:I,0))),IFERROR(MID($Q3743,1,7)+0,""))</f>
        <v/>
      </c>
      <c r="N3743" s="25" t="str">
        <f>IF(IFERROR(MID($Q3743,10,7)+0,"")&lt;1130000,"",IFERROR(MID($Q3743,10,7)+0,""))</f>
        <v/>
      </c>
      <c r="O3743" s="25" t="str">
        <f>IF(IFERROR(MID($Q3743,19,7)+0,"")&lt;1130000,"",IFERROR(MID($Q3743,19,7)+0,""))</f>
        <v/>
      </c>
      <c r="P3743" s="25" t="str">
        <f>IF(M3743="","",IF(N3743="",M3743,M3743&amp;", "&amp;N3743))</f>
        <v/>
      </c>
      <c r="Q3743" s="25"/>
      <c r="R3743" s="25"/>
      <c r="S3743" s="35" t="s">
        <v>105</v>
      </c>
      <c r="T3743" s="25" t="s">
        <v>36</v>
      </c>
      <c r="U3743" s="185">
        <v>6080</v>
      </c>
      <c r="V3743" s="188">
        <v>6080</v>
      </c>
      <c r="W3743" s="189">
        <v>6080</v>
      </c>
      <c r="X3743" s="31">
        <v>6080</v>
      </c>
      <c r="Y3743" s="90">
        <f>IFERROR(ROUND(X3743/W3743-1,2),"")</f>
        <v>0</v>
      </c>
      <c r="Z3743" s="31">
        <f>IF(OR(S3743="VLD MLC components",S3743="VLD MLC pipes",S3743="VLD PEX components",S3743="VLD PEX pipes",S3743="VLD PHC components",S3743="VLD PHC pipes",S3743="Controls VLD"),"По запросу",X3743)</f>
        <v>6080</v>
      </c>
      <c r="AA3743" s="63">
        <f>ROUND(X3743/1.2,3)</f>
        <v>5066.6670000000004</v>
      </c>
      <c r="AB3743" s="23">
        <v>5066.6670000000004</v>
      </c>
      <c r="AC3743" s="190">
        <f>IFERROR(ROUND(AA3743/AB3743-1,2),"")</f>
        <v>0</v>
      </c>
      <c r="AD3743" s="25">
        <v>0.67700000000000005</v>
      </c>
      <c r="AE3743" s="25">
        <v>6.0000000000000001E-3</v>
      </c>
      <c r="AF3743" s="25">
        <v>0</v>
      </c>
      <c r="AG3743" s="25" t="s">
        <v>22</v>
      </c>
      <c r="AH3743" s="25">
        <v>0</v>
      </c>
      <c r="AI3743" s="25">
        <v>0</v>
      </c>
      <c r="AJ3743" s="25" t="s">
        <v>20</v>
      </c>
      <c r="AK3743" s="42" t="s">
        <v>19</v>
      </c>
      <c r="AL3743" s="25" t="s">
        <v>20</v>
      </c>
      <c r="AM3743" s="25">
        <v>1</v>
      </c>
      <c r="AN3743" s="25" t="s">
        <v>22</v>
      </c>
      <c r="AO3743" s="25" t="s">
        <v>22</v>
      </c>
      <c r="AP3743" s="25" t="s">
        <v>22</v>
      </c>
      <c r="AQ3743" s="25"/>
      <c r="AR3743" s="94"/>
      <c r="AS3743" s="157" t="s">
        <v>22</v>
      </c>
      <c r="AT3743" s="93">
        <v>42551</v>
      </c>
      <c r="AU3743" s="92" t="s">
        <v>22</v>
      </c>
      <c r="AV3743" s="91" t="s">
        <v>48</v>
      </c>
      <c r="AW3743" s="92" t="s">
        <v>48</v>
      </c>
      <c r="AX3743" s="92" t="s">
        <v>48</v>
      </c>
      <c r="AY3743" s="91" t="s">
        <v>152</v>
      </c>
      <c r="AZ3743" s="23"/>
      <c r="BA3743" s="25">
        <v>0</v>
      </c>
      <c r="BB3743" t="s">
        <v>48</v>
      </c>
      <c r="BC3743" t="e">
        <v>#N/A</v>
      </c>
      <c r="BD3743" t="e">
        <f>IF(Z3743=BC3743,"OK")</f>
        <v>#N/A</v>
      </c>
      <c r="BE3743">
        <v>0.67700000000000005</v>
      </c>
      <c r="BF3743">
        <v>6.0000000000000001E-3</v>
      </c>
      <c r="BG3743" t="s">
        <v>22</v>
      </c>
      <c r="BH3743" t="s">
        <v>22</v>
      </c>
      <c r="BI3743" t="s">
        <v>22</v>
      </c>
      <c r="BJ3743">
        <v>0</v>
      </c>
      <c r="BK3743">
        <v>0</v>
      </c>
      <c r="BN3743" s="183"/>
    </row>
    <row r="3744" spans="1:66" ht="25.5" x14ac:dyDescent="0.25">
      <c r="A3744" s="1"/>
      <c r="B3744" s="94">
        <v>3731</v>
      </c>
      <c r="C3744" s="43">
        <v>1051064</v>
      </c>
      <c r="D3744" s="25"/>
      <c r="E3744" s="27" t="s">
        <v>1759</v>
      </c>
      <c r="F3744" s="151" t="s">
        <v>21</v>
      </c>
      <c r="G3744" s="25"/>
      <c r="H3744" s="46" t="str">
        <f>IFERROR(IFERROR(IF(SEARCH("Usystems",$E3744)&gt;0,"Usystems"),IF(SEARCH("RIIFO",$E3744)&gt;0,"RIIFO","Uponor")),"Uponor")</f>
        <v>Uponor</v>
      </c>
      <c r="I3744" s="25" t="str">
        <f>IFERROR(MID($D3744,1,7)+0,"")</f>
        <v/>
      </c>
      <c r="J3744" s="25" t="str">
        <f>IFERROR(MID($D3744,10,7)+0,"")</f>
        <v/>
      </c>
      <c r="K3744" s="25" t="str">
        <f>IFERROR(MID($D3744,19,7)+0,"")</f>
        <v/>
      </c>
      <c r="L3744" s="25" t="str">
        <f>IFERROR(MID($D3744,28,7)+0,"")</f>
        <v/>
      </c>
      <c r="M3744" s="25" t="str">
        <f>IF(IFERROR(MID($Q3744,1,7)+0,"")&lt;1130000,IF(INDEX(C:C,MATCH(LEFT(Q3744,7)+0,I:I,0))&lt;1130000,"",INDEX(C:C,MATCH(LEFT(Q3744,7)+0,I:I,0))),IFERROR(MID($Q3744,1,7)+0,""))</f>
        <v/>
      </c>
      <c r="N3744" s="25" t="str">
        <f>IF(IFERROR(MID($Q3744,10,7)+0,"")&lt;1130000,"",IFERROR(MID($Q3744,10,7)+0,""))</f>
        <v/>
      </c>
      <c r="O3744" s="25" t="str">
        <f>IF(IFERROR(MID($Q3744,19,7)+0,"")&lt;1130000,"",IFERROR(MID($Q3744,19,7)+0,""))</f>
        <v/>
      </c>
      <c r="P3744" s="25" t="str">
        <f>IF(M3744="","",IF(N3744="",M3744,M3744&amp;", "&amp;N3744))</f>
        <v/>
      </c>
      <c r="Q3744" s="25"/>
      <c r="R3744" s="25"/>
      <c r="S3744" s="35" t="s">
        <v>105</v>
      </c>
      <c r="T3744" s="25" t="s">
        <v>36</v>
      </c>
      <c r="U3744" s="185">
        <v>711</v>
      </c>
      <c r="V3744" s="188">
        <v>711</v>
      </c>
      <c r="W3744" s="189">
        <v>711</v>
      </c>
      <c r="X3744" s="31">
        <v>711</v>
      </c>
      <c r="Y3744" s="90">
        <f>IFERROR(ROUND(X3744/W3744-1,2),"")</f>
        <v>0</v>
      </c>
      <c r="Z3744" s="31">
        <f>IF(OR(S3744="VLD MLC components",S3744="VLD MLC pipes",S3744="VLD PEX components",S3744="VLD PEX pipes",S3744="VLD PHC components",S3744="VLD PHC pipes",S3744="Controls VLD"),"По запросу",X3744)</f>
        <v>711</v>
      </c>
      <c r="AA3744" s="63">
        <f>ROUND(X3744/1.2,3)</f>
        <v>592.5</v>
      </c>
      <c r="AB3744" s="23">
        <v>592.5</v>
      </c>
      <c r="AC3744" s="190">
        <f>IFERROR(ROUND(AA3744/AB3744-1,2),"")</f>
        <v>0</v>
      </c>
      <c r="AD3744" s="25">
        <v>0.11</v>
      </c>
      <c r="AE3744" s="25">
        <v>1.2999999999999999E-4</v>
      </c>
      <c r="AF3744" s="25">
        <v>0</v>
      </c>
      <c r="AG3744" s="25" t="s">
        <v>22</v>
      </c>
      <c r="AH3744" s="25">
        <v>0</v>
      </c>
      <c r="AI3744" s="25">
        <v>0</v>
      </c>
      <c r="AJ3744" s="25" t="s">
        <v>20</v>
      </c>
      <c r="AK3744" s="42" t="s">
        <v>19</v>
      </c>
      <c r="AL3744" s="25" t="s">
        <v>20</v>
      </c>
      <c r="AM3744" s="25">
        <v>1</v>
      </c>
      <c r="AN3744" s="25" t="s">
        <v>22</v>
      </c>
      <c r="AO3744" s="25" t="s">
        <v>22</v>
      </c>
      <c r="AP3744" s="25" t="s">
        <v>22</v>
      </c>
      <c r="AQ3744" s="25"/>
      <c r="AR3744" s="94"/>
      <c r="AS3744" s="157" t="s">
        <v>22</v>
      </c>
      <c r="AT3744" s="93">
        <v>42551</v>
      </c>
      <c r="AU3744" s="92" t="s">
        <v>22</v>
      </c>
      <c r="AV3744" s="91" t="s">
        <v>48</v>
      </c>
      <c r="AW3744" s="92" t="s">
        <v>48</v>
      </c>
      <c r="AX3744" s="92" t="s">
        <v>48</v>
      </c>
      <c r="AY3744" s="91" t="s">
        <v>152</v>
      </c>
      <c r="AZ3744" s="23"/>
      <c r="BA3744" s="25">
        <v>0</v>
      </c>
      <c r="BB3744" t="s">
        <v>48</v>
      </c>
      <c r="BC3744" t="e">
        <v>#N/A</v>
      </c>
      <c r="BD3744" t="e">
        <f>IF(Z3744=BC3744,"OK")</f>
        <v>#N/A</v>
      </c>
      <c r="BE3744">
        <v>0.11</v>
      </c>
      <c r="BF3744">
        <v>1.2999999999999999E-4</v>
      </c>
      <c r="BG3744" t="s">
        <v>22</v>
      </c>
      <c r="BH3744" t="s">
        <v>22</v>
      </c>
      <c r="BI3744" t="s">
        <v>22</v>
      </c>
      <c r="BJ3744">
        <v>0</v>
      </c>
      <c r="BK3744">
        <v>0</v>
      </c>
      <c r="BN3744" s="183"/>
    </row>
    <row r="3745" spans="1:66" ht="25.5" x14ac:dyDescent="0.25">
      <c r="A3745" s="1"/>
      <c r="B3745" s="94">
        <v>3732</v>
      </c>
      <c r="C3745" s="43">
        <v>1051004</v>
      </c>
      <c r="D3745" s="25"/>
      <c r="E3745" s="27" t="s">
        <v>1758</v>
      </c>
      <c r="F3745" s="151" t="s">
        <v>21</v>
      </c>
      <c r="G3745" s="25"/>
      <c r="H3745" s="46" t="str">
        <f>IFERROR(IFERROR(IF(SEARCH("Usystems",$E3745)&gt;0,"Usystems"),IF(SEARCH("RIIFO",$E3745)&gt;0,"RIIFO","Uponor")),"Uponor")</f>
        <v>Uponor</v>
      </c>
      <c r="I3745" s="25" t="str">
        <f>IFERROR(MID($D3745,1,7)+0,"")</f>
        <v/>
      </c>
      <c r="J3745" s="25" t="str">
        <f>IFERROR(MID($D3745,10,7)+0,"")</f>
        <v/>
      </c>
      <c r="K3745" s="25" t="str">
        <f>IFERROR(MID($D3745,19,7)+0,"")</f>
        <v/>
      </c>
      <c r="L3745" s="25" t="str">
        <f>IFERROR(MID($D3745,28,7)+0,"")</f>
        <v/>
      </c>
      <c r="M3745" s="25" t="str">
        <f>IF(IFERROR(MID($Q3745,1,7)+0,"")&lt;1130000,IF(INDEX(C:C,MATCH(LEFT(Q3745,7)+0,I:I,0))&lt;1130000,"",INDEX(C:C,MATCH(LEFT(Q3745,7)+0,I:I,0))),IFERROR(MID($Q3745,1,7)+0,""))</f>
        <v/>
      </c>
      <c r="N3745" s="25" t="str">
        <f>IF(IFERROR(MID($Q3745,10,7)+0,"")&lt;1130000,"",IFERROR(MID($Q3745,10,7)+0,""))</f>
        <v/>
      </c>
      <c r="O3745" s="25" t="str">
        <f>IF(IFERROR(MID($Q3745,19,7)+0,"")&lt;1130000,"",IFERROR(MID($Q3745,19,7)+0,""))</f>
        <v/>
      </c>
      <c r="P3745" s="25" t="str">
        <f>IF(M3745="","",IF(N3745="",M3745,M3745&amp;", "&amp;N3745))</f>
        <v/>
      </c>
      <c r="Q3745" s="25"/>
      <c r="R3745" s="25"/>
      <c r="S3745" s="35" t="s">
        <v>105</v>
      </c>
      <c r="T3745" s="25" t="s">
        <v>36</v>
      </c>
      <c r="U3745" s="185">
        <v>1890</v>
      </c>
      <c r="V3745" s="188">
        <v>1890</v>
      </c>
      <c r="W3745" s="189">
        <v>1890</v>
      </c>
      <c r="X3745" s="31">
        <v>1890</v>
      </c>
      <c r="Y3745" s="90">
        <f>IFERROR(ROUND(X3745/W3745-1,2),"")</f>
        <v>0</v>
      </c>
      <c r="Z3745" s="31">
        <f>IF(OR(S3745="VLD MLC components",S3745="VLD MLC pipes",S3745="VLD PEX components",S3745="VLD PEX pipes",S3745="VLD PHC components",S3745="VLD PHC pipes",S3745="Controls VLD"),"По запросу",X3745)</f>
        <v>1890</v>
      </c>
      <c r="AA3745" s="63">
        <f>ROUND(X3745/1.2,3)</f>
        <v>1575</v>
      </c>
      <c r="AB3745" s="23">
        <v>1575</v>
      </c>
      <c r="AC3745" s="190">
        <f>IFERROR(ROUND(AA3745/AB3745-1,2),"")</f>
        <v>0</v>
      </c>
      <c r="AD3745" s="25">
        <v>0.248</v>
      </c>
      <c r="AE3745" s="25">
        <v>2.2499999999999998E-3</v>
      </c>
      <c r="AF3745" s="25">
        <v>0</v>
      </c>
      <c r="AG3745" s="25" t="s">
        <v>22</v>
      </c>
      <c r="AH3745" s="25">
        <v>0</v>
      </c>
      <c r="AI3745" s="25">
        <v>0</v>
      </c>
      <c r="AJ3745" s="25" t="s">
        <v>20</v>
      </c>
      <c r="AK3745" s="42" t="s">
        <v>19</v>
      </c>
      <c r="AL3745" s="25" t="s">
        <v>20</v>
      </c>
      <c r="AM3745" s="25">
        <v>1</v>
      </c>
      <c r="AN3745" s="25"/>
      <c r="AO3745" s="25"/>
      <c r="AP3745" s="25"/>
      <c r="AQ3745" s="25"/>
      <c r="AR3745" s="94"/>
      <c r="AS3745" s="157" t="s">
        <v>22</v>
      </c>
      <c r="AT3745" s="93">
        <v>42551</v>
      </c>
      <c r="AU3745" s="92" t="s">
        <v>22</v>
      </c>
      <c r="AV3745" s="91" t="s">
        <v>48</v>
      </c>
      <c r="AW3745" s="92" t="s">
        <v>48</v>
      </c>
      <c r="AX3745" s="92" t="s">
        <v>48</v>
      </c>
      <c r="AY3745" s="91" t="s">
        <v>152</v>
      </c>
      <c r="AZ3745" s="23"/>
      <c r="BA3745" s="25">
        <v>0</v>
      </c>
      <c r="BB3745" t="s">
        <v>48</v>
      </c>
      <c r="BC3745" t="e">
        <v>#N/A</v>
      </c>
      <c r="BD3745" t="e">
        <f>IF(Z3745=BC3745,"OK")</f>
        <v>#N/A</v>
      </c>
      <c r="BE3745">
        <v>0.248</v>
      </c>
      <c r="BF3745">
        <v>2.2499999999999998E-3</v>
      </c>
      <c r="BG3745">
        <v>0</v>
      </c>
      <c r="BH3745">
        <v>0</v>
      </c>
      <c r="BI3745">
        <v>0</v>
      </c>
      <c r="BJ3745">
        <v>0</v>
      </c>
      <c r="BK3745">
        <v>0</v>
      </c>
      <c r="BN3745" s="183"/>
    </row>
    <row r="3746" spans="1:66" ht="25.5" x14ac:dyDescent="0.25">
      <c r="A3746" s="1"/>
      <c r="B3746" s="94">
        <v>3733</v>
      </c>
      <c r="C3746" s="43">
        <v>1054759</v>
      </c>
      <c r="D3746" s="25"/>
      <c r="E3746" s="27" t="s">
        <v>1757</v>
      </c>
      <c r="F3746" s="151" t="s">
        <v>21</v>
      </c>
      <c r="G3746" s="25"/>
      <c r="H3746" s="46" t="str">
        <f>IFERROR(IFERROR(IF(SEARCH("Usystems",$E3746)&gt;0,"Usystems"),IF(SEARCH("RIIFO",$E3746)&gt;0,"RIIFO","Uponor")),"Uponor")</f>
        <v>Uponor</v>
      </c>
      <c r="I3746" s="25" t="str">
        <f>IFERROR(MID($D3746,1,7)+0,"")</f>
        <v/>
      </c>
      <c r="J3746" s="25" t="str">
        <f>IFERROR(MID($D3746,10,7)+0,"")</f>
        <v/>
      </c>
      <c r="K3746" s="25" t="str">
        <f>IFERROR(MID($D3746,19,7)+0,"")</f>
        <v/>
      </c>
      <c r="L3746" s="25" t="str">
        <f>IFERROR(MID($D3746,28,7)+0,"")</f>
        <v/>
      </c>
      <c r="M3746" s="25" t="str">
        <f>IF(IFERROR(MID($Q3746,1,7)+0,"")&lt;1130000,IF(INDEX(C:C,MATCH(LEFT(Q3746,7)+0,I:I,0))&lt;1130000,"",INDEX(C:C,MATCH(LEFT(Q3746,7)+0,I:I,0))),IFERROR(MID($Q3746,1,7)+0,""))</f>
        <v/>
      </c>
      <c r="N3746" s="25" t="str">
        <f>IF(IFERROR(MID($Q3746,10,7)+0,"")&lt;1130000,"",IFERROR(MID($Q3746,10,7)+0,""))</f>
        <v/>
      </c>
      <c r="O3746" s="25" t="str">
        <f>IF(IFERROR(MID($Q3746,19,7)+0,"")&lt;1130000,"",IFERROR(MID($Q3746,19,7)+0,""))</f>
        <v/>
      </c>
      <c r="P3746" s="25" t="str">
        <f>IF(M3746="","",IF(N3746="",M3746,M3746&amp;", "&amp;N3746))</f>
        <v/>
      </c>
      <c r="Q3746" s="25"/>
      <c r="R3746" s="25"/>
      <c r="S3746" s="35" t="s">
        <v>105</v>
      </c>
      <c r="T3746" s="25" t="s">
        <v>36</v>
      </c>
      <c r="U3746" s="185">
        <v>2452</v>
      </c>
      <c r="V3746" s="188">
        <v>2452</v>
      </c>
      <c r="W3746" s="189">
        <v>2452</v>
      </c>
      <c r="X3746" s="31">
        <v>2452</v>
      </c>
      <c r="Y3746" s="90">
        <f>IFERROR(ROUND(X3746/W3746-1,2),"")</f>
        <v>0</v>
      </c>
      <c r="Z3746" s="31">
        <f>IF(OR(S3746="VLD MLC components",S3746="VLD MLC pipes",S3746="VLD PEX components",S3746="VLD PEX pipes",S3746="VLD PHC components",S3746="VLD PHC pipes",S3746="Controls VLD"),"По запросу",X3746)</f>
        <v>2452</v>
      </c>
      <c r="AA3746" s="63">
        <f>ROUND(X3746/1.2,3)</f>
        <v>2043.3330000000001</v>
      </c>
      <c r="AB3746" s="23">
        <v>2043.3330000000001</v>
      </c>
      <c r="AC3746" s="190">
        <f>IFERROR(ROUND(AA3746/AB3746-1,2),"")</f>
        <v>0</v>
      </c>
      <c r="AD3746" s="25">
        <v>0.25600000000000001</v>
      </c>
      <c r="AE3746" s="25">
        <v>1.4999999999999999E-2</v>
      </c>
      <c r="AF3746" s="25">
        <v>0</v>
      </c>
      <c r="AG3746" s="25" t="s">
        <v>22</v>
      </c>
      <c r="AH3746" s="25">
        <v>0</v>
      </c>
      <c r="AI3746" s="25">
        <v>0</v>
      </c>
      <c r="AJ3746" s="25" t="s">
        <v>20</v>
      </c>
      <c r="AK3746" s="42" t="s">
        <v>19</v>
      </c>
      <c r="AL3746" s="25" t="s">
        <v>20</v>
      </c>
      <c r="AM3746" s="25">
        <v>1</v>
      </c>
      <c r="AN3746" s="25"/>
      <c r="AO3746" s="25"/>
      <c r="AP3746" s="25"/>
      <c r="AQ3746" s="25"/>
      <c r="AR3746" s="94"/>
      <c r="AS3746" s="157" t="s">
        <v>22</v>
      </c>
      <c r="AT3746" s="93">
        <v>42551</v>
      </c>
      <c r="AU3746" s="92" t="s">
        <v>22</v>
      </c>
      <c r="AV3746" s="91" t="s">
        <v>48</v>
      </c>
      <c r="AW3746" s="92" t="s">
        <v>48</v>
      </c>
      <c r="AX3746" s="92" t="s">
        <v>48</v>
      </c>
      <c r="AY3746" s="91" t="s">
        <v>152</v>
      </c>
      <c r="AZ3746" s="23"/>
      <c r="BA3746" s="25">
        <v>0</v>
      </c>
      <c r="BB3746" t="s">
        <v>48</v>
      </c>
      <c r="BC3746" t="e">
        <v>#N/A</v>
      </c>
      <c r="BD3746" t="e">
        <f>IF(Z3746=BC3746,"OK")</f>
        <v>#N/A</v>
      </c>
      <c r="BE3746">
        <v>0.25600000000000001</v>
      </c>
      <c r="BF3746">
        <v>1.4999999999999999E-2</v>
      </c>
      <c r="BG3746">
        <v>0</v>
      </c>
      <c r="BH3746">
        <v>0</v>
      </c>
      <c r="BI3746">
        <v>0</v>
      </c>
      <c r="BJ3746">
        <v>0</v>
      </c>
      <c r="BK3746">
        <v>0</v>
      </c>
      <c r="BN3746" s="183"/>
    </row>
    <row r="3747" spans="1:66" ht="25.5" x14ac:dyDescent="0.25">
      <c r="A3747" s="1"/>
      <c r="B3747" s="94">
        <v>3734</v>
      </c>
      <c r="C3747" s="43">
        <v>1051016</v>
      </c>
      <c r="D3747" s="25"/>
      <c r="E3747" s="27" t="s">
        <v>1756</v>
      </c>
      <c r="F3747" s="151" t="s">
        <v>21</v>
      </c>
      <c r="G3747" s="25"/>
      <c r="H3747" s="46" t="str">
        <f>IFERROR(IFERROR(IF(SEARCH("Usystems",$E3747)&gt;0,"Usystems"),IF(SEARCH("RIIFO",$E3747)&gt;0,"RIIFO","Uponor")),"Uponor")</f>
        <v>Uponor</v>
      </c>
      <c r="I3747" s="25" t="str">
        <f>IFERROR(MID($D3747,1,7)+0,"")</f>
        <v/>
      </c>
      <c r="J3747" s="25" t="str">
        <f>IFERROR(MID($D3747,10,7)+0,"")</f>
        <v/>
      </c>
      <c r="K3747" s="25" t="str">
        <f>IFERROR(MID($D3747,19,7)+0,"")</f>
        <v/>
      </c>
      <c r="L3747" s="25" t="str">
        <f>IFERROR(MID($D3747,28,7)+0,"")</f>
        <v/>
      </c>
      <c r="M3747" s="25" t="str">
        <f>IF(IFERROR(MID($Q3747,1,7)+0,"")&lt;1130000,IF(INDEX(C:C,MATCH(LEFT(Q3747,7)+0,I:I,0))&lt;1130000,"",INDEX(C:C,MATCH(LEFT(Q3747,7)+0,I:I,0))),IFERROR(MID($Q3747,1,7)+0,""))</f>
        <v/>
      </c>
      <c r="N3747" s="25" t="str">
        <f>IF(IFERROR(MID($Q3747,10,7)+0,"")&lt;1130000,"",IFERROR(MID($Q3747,10,7)+0,""))</f>
        <v/>
      </c>
      <c r="O3747" s="25" t="str">
        <f>IF(IFERROR(MID($Q3747,19,7)+0,"")&lt;1130000,"",IFERROR(MID($Q3747,19,7)+0,""))</f>
        <v/>
      </c>
      <c r="P3747" s="25" t="str">
        <f>IF(M3747="","",IF(N3747="",M3747,M3747&amp;", "&amp;N3747))</f>
        <v/>
      </c>
      <c r="Q3747" s="25"/>
      <c r="R3747" s="25"/>
      <c r="S3747" s="35" t="s">
        <v>105</v>
      </c>
      <c r="T3747" s="25" t="s">
        <v>36</v>
      </c>
      <c r="U3747" s="185">
        <v>285.14999999999998</v>
      </c>
      <c r="V3747" s="188">
        <v>285.14999999999998</v>
      </c>
      <c r="W3747" s="189">
        <v>285.14999999999998</v>
      </c>
      <c r="X3747" s="31">
        <v>285.14999999999998</v>
      </c>
      <c r="Y3747" s="90">
        <f>IFERROR(ROUND(X3747/W3747-1,2),"")</f>
        <v>0</v>
      </c>
      <c r="Z3747" s="31">
        <f>IF(OR(S3747="VLD MLC components",S3747="VLD MLC pipes",S3747="VLD PEX components",S3747="VLD PEX pipes",S3747="VLD PHC components",S3747="VLD PHC pipes",S3747="Controls VLD"),"По запросу",X3747)</f>
        <v>285.14999999999998</v>
      </c>
      <c r="AA3747" s="63">
        <f>ROUND(X3747/1.2,3)</f>
        <v>237.625</v>
      </c>
      <c r="AB3747" s="23">
        <v>237.625</v>
      </c>
      <c r="AC3747" s="190">
        <f>IFERROR(ROUND(AA3747/AB3747-1,2),"")</f>
        <v>0</v>
      </c>
      <c r="AD3747" s="25">
        <v>0.06</v>
      </c>
      <c r="AE3747" s="25">
        <v>6.8000000000000005E-4</v>
      </c>
      <c r="AF3747" s="25">
        <v>0</v>
      </c>
      <c r="AG3747" s="25" t="s">
        <v>22</v>
      </c>
      <c r="AH3747" s="25">
        <v>0</v>
      </c>
      <c r="AI3747" s="25">
        <v>0</v>
      </c>
      <c r="AJ3747" s="25" t="s">
        <v>20</v>
      </c>
      <c r="AK3747" s="42" t="s">
        <v>19</v>
      </c>
      <c r="AL3747" s="25" t="s">
        <v>20</v>
      </c>
      <c r="AM3747" s="25">
        <v>1</v>
      </c>
      <c r="AN3747" s="25" t="s">
        <v>22</v>
      </c>
      <c r="AO3747" s="25" t="s">
        <v>22</v>
      </c>
      <c r="AP3747" s="25" t="s">
        <v>22</v>
      </c>
      <c r="AQ3747" s="25"/>
      <c r="AR3747" s="94"/>
      <c r="AS3747" s="157" t="s">
        <v>22</v>
      </c>
      <c r="AT3747" s="93">
        <v>42551</v>
      </c>
      <c r="AU3747" s="92" t="s">
        <v>22</v>
      </c>
      <c r="AV3747" s="91" t="s">
        <v>48</v>
      </c>
      <c r="AW3747" s="92" t="s">
        <v>48</v>
      </c>
      <c r="AX3747" s="92" t="s">
        <v>48</v>
      </c>
      <c r="AY3747" s="91" t="s">
        <v>152</v>
      </c>
      <c r="AZ3747" s="23"/>
      <c r="BA3747" s="25">
        <v>0</v>
      </c>
      <c r="BB3747" t="s">
        <v>48</v>
      </c>
      <c r="BC3747" t="e">
        <v>#N/A</v>
      </c>
      <c r="BD3747" t="e">
        <f>IF(Z3747=BC3747,"OK")</f>
        <v>#N/A</v>
      </c>
      <c r="BE3747">
        <v>0.06</v>
      </c>
      <c r="BF3747">
        <v>6.8000000000000005E-4</v>
      </c>
      <c r="BG3747" t="s">
        <v>22</v>
      </c>
      <c r="BH3747" t="s">
        <v>22</v>
      </c>
      <c r="BI3747" t="s">
        <v>22</v>
      </c>
      <c r="BJ3747">
        <v>0</v>
      </c>
      <c r="BK3747">
        <v>0</v>
      </c>
      <c r="BN3747" s="183"/>
    </row>
    <row r="3748" spans="1:66" ht="25.5" x14ac:dyDescent="0.25">
      <c r="A3748" s="1"/>
      <c r="B3748" s="94">
        <v>3735</v>
      </c>
      <c r="C3748" s="43">
        <v>1051017</v>
      </c>
      <c r="D3748" s="25"/>
      <c r="E3748" s="27" t="s">
        <v>1755</v>
      </c>
      <c r="F3748" s="151" t="s">
        <v>21</v>
      </c>
      <c r="G3748" s="25"/>
      <c r="H3748" s="46" t="str">
        <f>IFERROR(IFERROR(IF(SEARCH("Usystems",$E3748)&gt;0,"Usystems"),IF(SEARCH("RIIFO",$E3748)&gt;0,"RIIFO","Uponor")),"Uponor")</f>
        <v>Uponor</v>
      </c>
      <c r="I3748" s="25" t="str">
        <f>IFERROR(MID($D3748,1,7)+0,"")</f>
        <v/>
      </c>
      <c r="J3748" s="25" t="str">
        <f>IFERROR(MID($D3748,10,7)+0,"")</f>
        <v/>
      </c>
      <c r="K3748" s="25" t="str">
        <f>IFERROR(MID($D3748,19,7)+0,"")</f>
        <v/>
      </c>
      <c r="L3748" s="25" t="str">
        <f>IFERROR(MID($D3748,28,7)+0,"")</f>
        <v/>
      </c>
      <c r="M3748" s="25" t="str">
        <f>IF(IFERROR(MID($Q3748,1,7)+0,"")&lt;1130000,IF(INDEX(C:C,MATCH(LEFT(Q3748,7)+0,I:I,0))&lt;1130000,"",INDEX(C:C,MATCH(LEFT(Q3748,7)+0,I:I,0))),IFERROR(MID($Q3748,1,7)+0,""))</f>
        <v/>
      </c>
      <c r="N3748" s="25" t="str">
        <f>IF(IFERROR(MID($Q3748,10,7)+0,"")&lt;1130000,"",IFERROR(MID($Q3748,10,7)+0,""))</f>
        <v/>
      </c>
      <c r="O3748" s="25" t="str">
        <f>IF(IFERROR(MID($Q3748,19,7)+0,"")&lt;1130000,"",IFERROR(MID($Q3748,19,7)+0,""))</f>
        <v/>
      </c>
      <c r="P3748" s="25" t="str">
        <f>IF(M3748="","",IF(N3748="",M3748,M3748&amp;", "&amp;N3748))</f>
        <v/>
      </c>
      <c r="Q3748" s="25"/>
      <c r="R3748" s="25"/>
      <c r="S3748" s="35" t="s">
        <v>105</v>
      </c>
      <c r="T3748" s="25" t="s">
        <v>36</v>
      </c>
      <c r="U3748" s="185">
        <v>469.64</v>
      </c>
      <c r="V3748" s="188">
        <v>469.64</v>
      </c>
      <c r="W3748" s="189">
        <v>469.64</v>
      </c>
      <c r="X3748" s="31">
        <v>469.64</v>
      </c>
      <c r="Y3748" s="90">
        <f>IFERROR(ROUND(X3748/W3748-1,2),"")</f>
        <v>0</v>
      </c>
      <c r="Z3748" s="31">
        <f>IF(OR(S3748="VLD MLC components",S3748="VLD MLC pipes",S3748="VLD PEX components",S3748="VLD PEX pipes",S3748="VLD PHC components",S3748="VLD PHC pipes",S3748="Controls VLD"),"По запросу",X3748)</f>
        <v>469.64</v>
      </c>
      <c r="AA3748" s="63">
        <f>ROUND(X3748/1.2,3)</f>
        <v>391.36700000000002</v>
      </c>
      <c r="AB3748" s="23">
        <v>391.36700000000002</v>
      </c>
      <c r="AC3748" s="190">
        <f>IFERROR(ROUND(AA3748/AB3748-1,2),"")</f>
        <v>0</v>
      </c>
      <c r="AD3748" s="25">
        <v>0.1</v>
      </c>
      <c r="AE3748" s="25">
        <v>1.41E-3</v>
      </c>
      <c r="AF3748" s="25">
        <v>0</v>
      </c>
      <c r="AG3748" s="25" t="s">
        <v>22</v>
      </c>
      <c r="AH3748" s="25">
        <v>0</v>
      </c>
      <c r="AI3748" s="25">
        <v>0</v>
      </c>
      <c r="AJ3748" s="25" t="s">
        <v>20</v>
      </c>
      <c r="AK3748" s="42" t="s">
        <v>19</v>
      </c>
      <c r="AL3748" s="25" t="s">
        <v>20</v>
      </c>
      <c r="AM3748" s="25">
        <v>1</v>
      </c>
      <c r="AN3748" s="25" t="s">
        <v>22</v>
      </c>
      <c r="AO3748" s="25" t="s">
        <v>22</v>
      </c>
      <c r="AP3748" s="25" t="s">
        <v>22</v>
      </c>
      <c r="AQ3748" s="25"/>
      <c r="AR3748" s="94"/>
      <c r="AS3748" s="157" t="s">
        <v>22</v>
      </c>
      <c r="AT3748" s="93">
        <v>42551</v>
      </c>
      <c r="AU3748" s="92" t="s">
        <v>22</v>
      </c>
      <c r="AV3748" s="91" t="s">
        <v>48</v>
      </c>
      <c r="AW3748" s="92" t="s">
        <v>48</v>
      </c>
      <c r="AX3748" s="92" t="s">
        <v>48</v>
      </c>
      <c r="AY3748" s="91" t="s">
        <v>152</v>
      </c>
      <c r="AZ3748" s="23"/>
      <c r="BA3748" s="25">
        <v>0</v>
      </c>
      <c r="BB3748" t="s">
        <v>48</v>
      </c>
      <c r="BC3748" t="e">
        <v>#N/A</v>
      </c>
      <c r="BD3748" t="e">
        <f>IF(Z3748=BC3748,"OK")</f>
        <v>#N/A</v>
      </c>
      <c r="BE3748">
        <v>0.1</v>
      </c>
      <c r="BF3748">
        <v>1.41E-3</v>
      </c>
      <c r="BG3748" t="s">
        <v>22</v>
      </c>
      <c r="BH3748" t="s">
        <v>22</v>
      </c>
      <c r="BI3748" t="s">
        <v>22</v>
      </c>
      <c r="BJ3748">
        <v>0</v>
      </c>
      <c r="BK3748">
        <v>0</v>
      </c>
      <c r="BN3748" s="183"/>
    </row>
    <row r="3749" spans="1:66" ht="25.5" x14ac:dyDescent="0.25">
      <c r="A3749" s="1"/>
      <c r="B3749" s="94">
        <v>3736</v>
      </c>
      <c r="C3749" s="43">
        <v>1051018</v>
      </c>
      <c r="D3749" s="25"/>
      <c r="E3749" s="27" t="s">
        <v>1754</v>
      </c>
      <c r="F3749" s="151" t="s">
        <v>21</v>
      </c>
      <c r="G3749" s="25"/>
      <c r="H3749" s="46" t="str">
        <f>IFERROR(IFERROR(IF(SEARCH("Usystems",$E3749)&gt;0,"Usystems"),IF(SEARCH("RIIFO",$E3749)&gt;0,"RIIFO","Uponor")),"Uponor")</f>
        <v>Uponor</v>
      </c>
      <c r="I3749" s="25" t="str">
        <f>IFERROR(MID($D3749,1,7)+0,"")</f>
        <v/>
      </c>
      <c r="J3749" s="25" t="str">
        <f>IFERROR(MID($D3749,10,7)+0,"")</f>
        <v/>
      </c>
      <c r="K3749" s="25" t="str">
        <f>IFERROR(MID($D3749,19,7)+0,"")</f>
        <v/>
      </c>
      <c r="L3749" s="25" t="str">
        <f>IFERROR(MID($D3749,28,7)+0,"")</f>
        <v/>
      </c>
      <c r="M3749" s="25" t="str">
        <f>IF(IFERROR(MID($Q3749,1,7)+0,"")&lt;1130000,IF(INDEX(C:C,MATCH(LEFT(Q3749,7)+0,I:I,0))&lt;1130000,"",INDEX(C:C,MATCH(LEFT(Q3749,7)+0,I:I,0))),IFERROR(MID($Q3749,1,7)+0,""))</f>
        <v/>
      </c>
      <c r="N3749" s="25" t="str">
        <f>IF(IFERROR(MID($Q3749,10,7)+0,"")&lt;1130000,"",IFERROR(MID($Q3749,10,7)+0,""))</f>
        <v/>
      </c>
      <c r="O3749" s="25" t="str">
        <f>IF(IFERROR(MID($Q3749,19,7)+0,"")&lt;1130000,"",IFERROR(MID($Q3749,19,7)+0,""))</f>
        <v/>
      </c>
      <c r="P3749" s="25" t="str">
        <f>IF(M3749="","",IF(N3749="",M3749,M3749&amp;", "&amp;N3749))</f>
        <v/>
      </c>
      <c r="Q3749" s="25"/>
      <c r="R3749" s="25"/>
      <c r="S3749" s="35" t="s">
        <v>105</v>
      </c>
      <c r="T3749" s="25" t="s">
        <v>36</v>
      </c>
      <c r="U3749" s="185">
        <v>522</v>
      </c>
      <c r="V3749" s="188">
        <v>522</v>
      </c>
      <c r="W3749" s="189">
        <v>522</v>
      </c>
      <c r="X3749" s="31">
        <v>522</v>
      </c>
      <c r="Y3749" s="90">
        <f>IFERROR(ROUND(X3749/W3749-1,2),"")</f>
        <v>0</v>
      </c>
      <c r="Z3749" s="31">
        <f>IF(OR(S3749="VLD MLC components",S3749="VLD MLC pipes",S3749="VLD PEX components",S3749="VLD PEX pipes",S3749="VLD PHC components",S3749="VLD PHC pipes",S3749="Controls VLD"),"По запросу",X3749)</f>
        <v>522</v>
      </c>
      <c r="AA3749" s="63">
        <f>ROUND(X3749/1.2,3)</f>
        <v>435</v>
      </c>
      <c r="AB3749" s="23">
        <v>435</v>
      </c>
      <c r="AC3749" s="190">
        <f>IFERROR(ROUND(AA3749/AB3749-1,2),"")</f>
        <v>0</v>
      </c>
      <c r="AD3749" s="25">
        <v>0.13</v>
      </c>
      <c r="AE3749" s="25">
        <v>2.2399999999999998E-3</v>
      </c>
      <c r="AF3749" s="25">
        <v>0</v>
      </c>
      <c r="AG3749" s="25" t="s">
        <v>22</v>
      </c>
      <c r="AH3749" s="25">
        <v>0</v>
      </c>
      <c r="AI3749" s="25">
        <v>0</v>
      </c>
      <c r="AJ3749" s="25" t="s">
        <v>20</v>
      </c>
      <c r="AK3749" s="42" t="s">
        <v>19</v>
      </c>
      <c r="AL3749" s="25" t="s">
        <v>20</v>
      </c>
      <c r="AM3749" s="25">
        <v>1</v>
      </c>
      <c r="AN3749" s="25" t="s">
        <v>22</v>
      </c>
      <c r="AO3749" s="25" t="s">
        <v>22</v>
      </c>
      <c r="AP3749" s="25" t="s">
        <v>22</v>
      </c>
      <c r="AQ3749" s="25"/>
      <c r="AR3749" s="94"/>
      <c r="AS3749" s="157" t="s">
        <v>22</v>
      </c>
      <c r="AT3749" s="93">
        <v>42551</v>
      </c>
      <c r="AU3749" s="92" t="s">
        <v>22</v>
      </c>
      <c r="AV3749" s="91" t="s">
        <v>48</v>
      </c>
      <c r="AW3749" s="92" t="s">
        <v>48</v>
      </c>
      <c r="AX3749" s="92" t="s">
        <v>48</v>
      </c>
      <c r="AY3749" s="91" t="s">
        <v>152</v>
      </c>
      <c r="AZ3749" s="23"/>
      <c r="BA3749" s="25">
        <v>0</v>
      </c>
      <c r="BB3749" t="s">
        <v>48</v>
      </c>
      <c r="BC3749" t="e">
        <v>#N/A</v>
      </c>
      <c r="BD3749" t="e">
        <f>IF(Z3749=BC3749,"OK")</f>
        <v>#N/A</v>
      </c>
      <c r="BE3749">
        <v>0.13</v>
      </c>
      <c r="BF3749">
        <v>2.2399999999999998E-3</v>
      </c>
      <c r="BG3749" t="s">
        <v>22</v>
      </c>
      <c r="BH3749" t="s">
        <v>22</v>
      </c>
      <c r="BI3749" t="s">
        <v>22</v>
      </c>
      <c r="BJ3749">
        <v>0</v>
      </c>
      <c r="BK3749">
        <v>0</v>
      </c>
      <c r="BN3749" s="183"/>
    </row>
    <row r="3750" spans="1:66" ht="25.5" x14ac:dyDescent="0.25">
      <c r="A3750" s="1"/>
      <c r="B3750" s="94">
        <v>3737</v>
      </c>
      <c r="C3750" s="43">
        <v>1051019</v>
      </c>
      <c r="D3750" s="25"/>
      <c r="E3750" s="27" t="s">
        <v>1753</v>
      </c>
      <c r="F3750" s="151" t="s">
        <v>21</v>
      </c>
      <c r="G3750" s="25"/>
      <c r="H3750" s="46" t="str">
        <f>IFERROR(IFERROR(IF(SEARCH("Usystems",$E3750)&gt;0,"Usystems"),IF(SEARCH("RIIFO",$E3750)&gt;0,"RIIFO","Uponor")),"Uponor")</f>
        <v>Uponor</v>
      </c>
      <c r="I3750" s="25" t="str">
        <f>IFERROR(MID($D3750,1,7)+0,"")</f>
        <v/>
      </c>
      <c r="J3750" s="25" t="str">
        <f>IFERROR(MID($D3750,10,7)+0,"")</f>
        <v/>
      </c>
      <c r="K3750" s="25" t="str">
        <f>IFERROR(MID($D3750,19,7)+0,"")</f>
        <v/>
      </c>
      <c r="L3750" s="25" t="str">
        <f>IFERROR(MID($D3750,28,7)+0,"")</f>
        <v/>
      </c>
      <c r="M3750" s="25" t="str">
        <f>IF(IFERROR(MID($Q3750,1,7)+0,"")&lt;1130000,IF(INDEX(C:C,MATCH(LEFT(Q3750,7)+0,I:I,0))&lt;1130000,"",INDEX(C:C,MATCH(LEFT(Q3750,7)+0,I:I,0))),IFERROR(MID($Q3750,1,7)+0,""))</f>
        <v/>
      </c>
      <c r="N3750" s="25" t="str">
        <f>IF(IFERROR(MID($Q3750,10,7)+0,"")&lt;1130000,"",IFERROR(MID($Q3750,10,7)+0,""))</f>
        <v/>
      </c>
      <c r="O3750" s="25" t="str">
        <f>IF(IFERROR(MID($Q3750,19,7)+0,"")&lt;1130000,"",IFERROR(MID($Q3750,19,7)+0,""))</f>
        <v/>
      </c>
      <c r="P3750" s="25" t="str">
        <f>IF(M3750="","",IF(N3750="",M3750,M3750&amp;", "&amp;N3750))</f>
        <v/>
      </c>
      <c r="Q3750" s="25"/>
      <c r="R3750" s="25"/>
      <c r="S3750" s="35" t="s">
        <v>105</v>
      </c>
      <c r="T3750" s="25" t="s">
        <v>36</v>
      </c>
      <c r="U3750" s="185">
        <v>609</v>
      </c>
      <c r="V3750" s="188">
        <v>609</v>
      </c>
      <c r="W3750" s="189">
        <v>609</v>
      </c>
      <c r="X3750" s="31">
        <v>609</v>
      </c>
      <c r="Y3750" s="90">
        <f>IFERROR(ROUND(X3750/W3750-1,2),"")</f>
        <v>0</v>
      </c>
      <c r="Z3750" s="31">
        <f>IF(OR(S3750="VLD MLC components",S3750="VLD MLC pipes",S3750="VLD PEX components",S3750="VLD PEX pipes",S3750="VLD PHC components",S3750="VLD PHC pipes",S3750="Controls VLD"),"По запросу",X3750)</f>
        <v>609</v>
      </c>
      <c r="AA3750" s="63">
        <f>ROUND(X3750/1.2,3)</f>
        <v>507.5</v>
      </c>
      <c r="AB3750" s="23">
        <v>507.5</v>
      </c>
      <c r="AC3750" s="190">
        <f>IFERROR(ROUND(AA3750/AB3750-1,2),"")</f>
        <v>0</v>
      </c>
      <c r="AD3750" s="25">
        <v>0.15</v>
      </c>
      <c r="AE3750" s="25">
        <v>3.16E-3</v>
      </c>
      <c r="AF3750" s="25">
        <v>0</v>
      </c>
      <c r="AG3750" s="25" t="s">
        <v>22</v>
      </c>
      <c r="AH3750" s="25">
        <v>0</v>
      </c>
      <c r="AI3750" s="25">
        <v>0</v>
      </c>
      <c r="AJ3750" s="25" t="s">
        <v>20</v>
      </c>
      <c r="AK3750" s="42" t="s">
        <v>19</v>
      </c>
      <c r="AL3750" s="25" t="s">
        <v>20</v>
      </c>
      <c r="AM3750" s="25">
        <v>1</v>
      </c>
      <c r="AN3750" s="25" t="s">
        <v>22</v>
      </c>
      <c r="AO3750" s="25" t="s">
        <v>22</v>
      </c>
      <c r="AP3750" s="25" t="s">
        <v>22</v>
      </c>
      <c r="AQ3750" s="25"/>
      <c r="AR3750" s="94"/>
      <c r="AS3750" s="157" t="s">
        <v>22</v>
      </c>
      <c r="AT3750" s="93">
        <v>42551</v>
      </c>
      <c r="AU3750" s="92" t="s">
        <v>22</v>
      </c>
      <c r="AV3750" s="91" t="s">
        <v>48</v>
      </c>
      <c r="AW3750" s="92" t="s">
        <v>48</v>
      </c>
      <c r="AX3750" s="92" t="s">
        <v>48</v>
      </c>
      <c r="AY3750" s="91" t="s">
        <v>152</v>
      </c>
      <c r="AZ3750" s="23"/>
      <c r="BA3750" s="25">
        <v>0</v>
      </c>
      <c r="BB3750" t="s">
        <v>48</v>
      </c>
      <c r="BC3750" t="e">
        <v>#N/A</v>
      </c>
      <c r="BD3750" t="e">
        <f>IF(Z3750=BC3750,"OK")</f>
        <v>#N/A</v>
      </c>
      <c r="BE3750">
        <v>0.15</v>
      </c>
      <c r="BF3750">
        <v>3.16E-3</v>
      </c>
      <c r="BG3750" t="s">
        <v>22</v>
      </c>
      <c r="BH3750" t="s">
        <v>22</v>
      </c>
      <c r="BI3750" t="s">
        <v>22</v>
      </c>
      <c r="BJ3750">
        <v>0</v>
      </c>
      <c r="BK3750">
        <v>0</v>
      </c>
      <c r="BN3750" s="183"/>
    </row>
    <row r="3751" spans="1:66" ht="25.5" x14ac:dyDescent="0.25">
      <c r="A3751" s="1"/>
      <c r="B3751" s="94">
        <v>3738</v>
      </c>
      <c r="C3751" s="43">
        <v>1051020</v>
      </c>
      <c r="D3751" s="25"/>
      <c r="E3751" s="27" t="s">
        <v>1752</v>
      </c>
      <c r="F3751" s="151" t="s">
        <v>21</v>
      </c>
      <c r="G3751" s="25"/>
      <c r="H3751" s="46" t="str">
        <f>IFERROR(IFERROR(IF(SEARCH("Usystems",$E3751)&gt;0,"Usystems"),IF(SEARCH("RIIFO",$E3751)&gt;0,"RIIFO","Uponor")),"Uponor")</f>
        <v>Uponor</v>
      </c>
      <c r="I3751" s="25" t="str">
        <f>IFERROR(MID($D3751,1,7)+0,"")</f>
        <v/>
      </c>
      <c r="J3751" s="25" t="str">
        <f>IFERROR(MID($D3751,10,7)+0,"")</f>
        <v/>
      </c>
      <c r="K3751" s="25" t="str">
        <f>IFERROR(MID($D3751,19,7)+0,"")</f>
        <v/>
      </c>
      <c r="L3751" s="25" t="str">
        <f>IFERROR(MID($D3751,28,7)+0,"")</f>
        <v/>
      </c>
      <c r="M3751" s="25" t="str">
        <f>IF(IFERROR(MID($Q3751,1,7)+0,"")&lt;1130000,IF(INDEX(C:C,MATCH(LEFT(Q3751,7)+0,I:I,0))&lt;1130000,"",INDEX(C:C,MATCH(LEFT(Q3751,7)+0,I:I,0))),IFERROR(MID($Q3751,1,7)+0,""))</f>
        <v/>
      </c>
      <c r="N3751" s="25" t="str">
        <f>IF(IFERROR(MID($Q3751,10,7)+0,"")&lt;1130000,"",IFERROR(MID($Q3751,10,7)+0,""))</f>
        <v/>
      </c>
      <c r="O3751" s="25" t="str">
        <f>IF(IFERROR(MID($Q3751,19,7)+0,"")&lt;1130000,"",IFERROR(MID($Q3751,19,7)+0,""))</f>
        <v/>
      </c>
      <c r="P3751" s="25" t="str">
        <f>IF(M3751="","",IF(N3751="",M3751,M3751&amp;", "&amp;N3751))</f>
        <v/>
      </c>
      <c r="Q3751" s="25"/>
      <c r="R3751" s="25"/>
      <c r="S3751" s="35" t="s">
        <v>105</v>
      </c>
      <c r="T3751" s="25" t="s">
        <v>36</v>
      </c>
      <c r="U3751" s="185">
        <v>681</v>
      </c>
      <c r="V3751" s="188">
        <v>681</v>
      </c>
      <c r="W3751" s="189">
        <v>681</v>
      </c>
      <c r="X3751" s="31">
        <v>681</v>
      </c>
      <c r="Y3751" s="90">
        <f>IFERROR(ROUND(X3751/W3751-1,2),"")</f>
        <v>0</v>
      </c>
      <c r="Z3751" s="31">
        <f>IF(OR(S3751="VLD MLC components",S3751="VLD MLC pipes",S3751="VLD PEX components",S3751="VLD PEX pipes",S3751="VLD PHC components",S3751="VLD PHC pipes",S3751="Controls VLD"),"По запросу",X3751)</f>
        <v>681</v>
      </c>
      <c r="AA3751" s="63">
        <f>ROUND(X3751/1.2,3)</f>
        <v>567.5</v>
      </c>
      <c r="AB3751" s="23">
        <v>567.5</v>
      </c>
      <c r="AC3751" s="190">
        <f>IFERROR(ROUND(AA3751/AB3751-1,2),"")</f>
        <v>0</v>
      </c>
      <c r="AD3751" s="25">
        <v>0.18</v>
      </c>
      <c r="AE3751" s="25">
        <v>4.4999999999999997E-3</v>
      </c>
      <c r="AF3751" s="25">
        <v>0</v>
      </c>
      <c r="AG3751" s="25" t="s">
        <v>22</v>
      </c>
      <c r="AH3751" s="25">
        <v>0</v>
      </c>
      <c r="AI3751" s="25">
        <v>0</v>
      </c>
      <c r="AJ3751" s="25" t="s">
        <v>20</v>
      </c>
      <c r="AK3751" s="42" t="s">
        <v>19</v>
      </c>
      <c r="AL3751" s="25" t="s">
        <v>20</v>
      </c>
      <c r="AM3751" s="25">
        <v>1</v>
      </c>
      <c r="AN3751" s="25" t="s">
        <v>22</v>
      </c>
      <c r="AO3751" s="25" t="s">
        <v>22</v>
      </c>
      <c r="AP3751" s="25" t="s">
        <v>22</v>
      </c>
      <c r="AQ3751" s="25"/>
      <c r="AR3751" s="94"/>
      <c r="AS3751" s="157" t="s">
        <v>22</v>
      </c>
      <c r="AT3751" s="93">
        <v>42551</v>
      </c>
      <c r="AU3751" s="92" t="s">
        <v>22</v>
      </c>
      <c r="AV3751" s="91" t="s">
        <v>48</v>
      </c>
      <c r="AW3751" s="92" t="s">
        <v>48</v>
      </c>
      <c r="AX3751" s="92" t="s">
        <v>48</v>
      </c>
      <c r="AY3751" s="91" t="s">
        <v>152</v>
      </c>
      <c r="AZ3751" s="23"/>
      <c r="BA3751" s="25">
        <v>0</v>
      </c>
      <c r="BB3751" t="s">
        <v>48</v>
      </c>
      <c r="BC3751" t="e">
        <v>#N/A</v>
      </c>
      <c r="BD3751" t="e">
        <f>IF(Z3751=BC3751,"OK")</f>
        <v>#N/A</v>
      </c>
      <c r="BE3751">
        <v>0.18</v>
      </c>
      <c r="BF3751">
        <v>4.4999999999999997E-3</v>
      </c>
      <c r="BG3751" t="s">
        <v>22</v>
      </c>
      <c r="BH3751" t="s">
        <v>22</v>
      </c>
      <c r="BI3751" t="s">
        <v>22</v>
      </c>
      <c r="BJ3751">
        <v>0</v>
      </c>
      <c r="BK3751">
        <v>0</v>
      </c>
      <c r="BN3751" s="183"/>
    </row>
    <row r="3752" spans="1:66" ht="25.5" x14ac:dyDescent="0.25">
      <c r="A3752" s="1"/>
      <c r="B3752" s="94">
        <v>3739</v>
      </c>
      <c r="C3752" s="43">
        <v>1051021</v>
      </c>
      <c r="D3752" s="25"/>
      <c r="E3752" s="27" t="s">
        <v>1751</v>
      </c>
      <c r="F3752" s="151" t="s">
        <v>21</v>
      </c>
      <c r="G3752" s="25"/>
      <c r="H3752" s="46" t="str">
        <f>IFERROR(IFERROR(IF(SEARCH("Usystems",$E3752)&gt;0,"Usystems"),IF(SEARCH("RIIFO",$E3752)&gt;0,"RIIFO","Uponor")),"Uponor")</f>
        <v>Uponor</v>
      </c>
      <c r="I3752" s="25" t="str">
        <f>IFERROR(MID($D3752,1,7)+0,"")</f>
        <v/>
      </c>
      <c r="J3752" s="25" t="str">
        <f>IFERROR(MID($D3752,10,7)+0,"")</f>
        <v/>
      </c>
      <c r="K3752" s="25" t="str">
        <f>IFERROR(MID($D3752,19,7)+0,"")</f>
        <v/>
      </c>
      <c r="L3752" s="25" t="str">
        <f>IFERROR(MID($D3752,28,7)+0,"")</f>
        <v/>
      </c>
      <c r="M3752" s="25" t="str">
        <f>IF(IFERROR(MID($Q3752,1,7)+0,"")&lt;1130000,IF(INDEX(C:C,MATCH(LEFT(Q3752,7)+0,I:I,0))&lt;1130000,"",INDEX(C:C,MATCH(LEFT(Q3752,7)+0,I:I,0))),IFERROR(MID($Q3752,1,7)+0,""))</f>
        <v/>
      </c>
      <c r="N3752" s="25" t="str">
        <f>IF(IFERROR(MID($Q3752,10,7)+0,"")&lt;1130000,"",IFERROR(MID($Q3752,10,7)+0,""))</f>
        <v/>
      </c>
      <c r="O3752" s="25" t="str">
        <f>IF(IFERROR(MID($Q3752,19,7)+0,"")&lt;1130000,"",IFERROR(MID($Q3752,19,7)+0,""))</f>
        <v/>
      </c>
      <c r="P3752" s="25" t="str">
        <f>IF(M3752="","",IF(N3752="",M3752,M3752&amp;", "&amp;N3752))</f>
        <v/>
      </c>
      <c r="Q3752" s="25"/>
      <c r="R3752" s="25"/>
      <c r="S3752" s="35" t="s">
        <v>105</v>
      </c>
      <c r="T3752" s="25" t="s">
        <v>36</v>
      </c>
      <c r="U3752" s="185">
        <v>1274</v>
      </c>
      <c r="V3752" s="188">
        <v>1274</v>
      </c>
      <c r="W3752" s="189">
        <v>1274</v>
      </c>
      <c r="X3752" s="31">
        <v>1274</v>
      </c>
      <c r="Y3752" s="90">
        <f>IFERROR(ROUND(X3752/W3752-1,2),"")</f>
        <v>0</v>
      </c>
      <c r="Z3752" s="31">
        <f>IF(OR(S3752="VLD MLC components",S3752="VLD MLC pipes",S3752="VLD PEX components",S3752="VLD PEX pipes",S3752="VLD PHC components",S3752="VLD PHC pipes",S3752="Controls VLD"),"По запросу",X3752)</f>
        <v>1274</v>
      </c>
      <c r="AA3752" s="63">
        <f>ROUND(X3752/1.2,3)</f>
        <v>1061.6669999999999</v>
      </c>
      <c r="AB3752" s="23">
        <v>1061.6669999999999</v>
      </c>
      <c r="AC3752" s="190">
        <f>IFERROR(ROUND(AA3752/AB3752-1,2),"")</f>
        <v>0</v>
      </c>
      <c r="AD3752" s="25">
        <v>0.4</v>
      </c>
      <c r="AE3752" s="25">
        <v>8.0300000000000007E-3</v>
      </c>
      <c r="AF3752" s="25">
        <v>0</v>
      </c>
      <c r="AG3752" s="25" t="s">
        <v>22</v>
      </c>
      <c r="AH3752" s="25">
        <v>0</v>
      </c>
      <c r="AI3752" s="25">
        <v>0</v>
      </c>
      <c r="AJ3752" s="25" t="s">
        <v>20</v>
      </c>
      <c r="AK3752" s="42" t="s">
        <v>19</v>
      </c>
      <c r="AL3752" s="25" t="s">
        <v>20</v>
      </c>
      <c r="AM3752" s="25">
        <v>1</v>
      </c>
      <c r="AN3752" s="25" t="s">
        <v>22</v>
      </c>
      <c r="AO3752" s="25" t="s">
        <v>22</v>
      </c>
      <c r="AP3752" s="25" t="s">
        <v>22</v>
      </c>
      <c r="AQ3752" s="25"/>
      <c r="AR3752" s="94"/>
      <c r="AS3752" s="157" t="s">
        <v>22</v>
      </c>
      <c r="AT3752" s="93">
        <v>42551</v>
      </c>
      <c r="AU3752" s="92" t="s">
        <v>22</v>
      </c>
      <c r="AV3752" s="91" t="s">
        <v>48</v>
      </c>
      <c r="AW3752" s="92" t="s">
        <v>48</v>
      </c>
      <c r="AX3752" s="92" t="s">
        <v>48</v>
      </c>
      <c r="AY3752" s="91" t="s">
        <v>152</v>
      </c>
      <c r="AZ3752" s="23"/>
      <c r="BA3752" s="25">
        <v>0</v>
      </c>
      <c r="BB3752" t="s">
        <v>48</v>
      </c>
      <c r="BC3752" t="e">
        <v>#N/A</v>
      </c>
      <c r="BD3752" t="e">
        <f>IF(Z3752=BC3752,"OK")</f>
        <v>#N/A</v>
      </c>
      <c r="BE3752">
        <v>0.4</v>
      </c>
      <c r="BF3752">
        <v>8.0300000000000007E-3</v>
      </c>
      <c r="BG3752" t="s">
        <v>22</v>
      </c>
      <c r="BH3752" t="s">
        <v>22</v>
      </c>
      <c r="BI3752" t="s">
        <v>22</v>
      </c>
      <c r="BJ3752">
        <v>0</v>
      </c>
      <c r="BK3752">
        <v>0</v>
      </c>
      <c r="BN3752" s="183"/>
    </row>
    <row r="3753" spans="1:66" ht="25.5" x14ac:dyDescent="0.25">
      <c r="A3753" s="1"/>
      <c r="B3753" s="94">
        <v>3740</v>
      </c>
      <c r="C3753" s="43">
        <v>1051022</v>
      </c>
      <c r="D3753" s="25"/>
      <c r="E3753" s="27" t="s">
        <v>1750</v>
      </c>
      <c r="F3753" s="151" t="s">
        <v>21</v>
      </c>
      <c r="G3753" s="25"/>
      <c r="H3753" s="46" t="str">
        <f>IFERROR(IFERROR(IF(SEARCH("Usystems",$E3753)&gt;0,"Usystems"),IF(SEARCH("RIIFO",$E3753)&gt;0,"RIIFO","Uponor")),"Uponor")</f>
        <v>Uponor</v>
      </c>
      <c r="I3753" s="25" t="str">
        <f>IFERROR(MID($D3753,1,7)+0,"")</f>
        <v/>
      </c>
      <c r="J3753" s="25" t="str">
        <f>IFERROR(MID($D3753,10,7)+0,"")</f>
        <v/>
      </c>
      <c r="K3753" s="25" t="str">
        <f>IFERROR(MID($D3753,19,7)+0,"")</f>
        <v/>
      </c>
      <c r="L3753" s="25" t="str">
        <f>IFERROR(MID($D3753,28,7)+0,"")</f>
        <v/>
      </c>
      <c r="M3753" s="25" t="str">
        <f>IF(IFERROR(MID($Q3753,1,7)+0,"")&lt;1130000,IF(INDEX(C:C,MATCH(LEFT(Q3753,7)+0,I:I,0))&lt;1130000,"",INDEX(C:C,MATCH(LEFT(Q3753,7)+0,I:I,0))),IFERROR(MID($Q3753,1,7)+0,""))</f>
        <v/>
      </c>
      <c r="N3753" s="25" t="str">
        <f>IF(IFERROR(MID($Q3753,10,7)+0,"")&lt;1130000,"",IFERROR(MID($Q3753,10,7)+0,""))</f>
        <v/>
      </c>
      <c r="O3753" s="25" t="str">
        <f>IF(IFERROR(MID($Q3753,19,7)+0,"")&lt;1130000,"",IFERROR(MID($Q3753,19,7)+0,""))</f>
        <v/>
      </c>
      <c r="P3753" s="25" t="str">
        <f>IF(M3753="","",IF(N3753="",M3753,M3753&amp;", "&amp;N3753))</f>
        <v/>
      </c>
      <c r="Q3753" s="25"/>
      <c r="R3753" s="25"/>
      <c r="S3753" s="35" t="s">
        <v>105</v>
      </c>
      <c r="T3753" s="25" t="s">
        <v>36</v>
      </c>
      <c r="U3753" s="185">
        <v>1770</v>
      </c>
      <c r="V3753" s="188">
        <v>1770</v>
      </c>
      <c r="W3753" s="189">
        <v>1770</v>
      </c>
      <c r="X3753" s="31">
        <v>1770</v>
      </c>
      <c r="Y3753" s="90">
        <f>IFERROR(ROUND(X3753/W3753-1,2),"")</f>
        <v>0</v>
      </c>
      <c r="Z3753" s="31">
        <f>IF(OR(S3753="VLD MLC components",S3753="VLD MLC pipes",S3753="VLD PEX components",S3753="VLD PEX pipes",S3753="VLD PHC components",S3753="VLD PHC pipes",S3753="Controls VLD"),"По запросу",X3753)</f>
        <v>1770</v>
      </c>
      <c r="AA3753" s="63">
        <f>ROUND(X3753/1.2,3)</f>
        <v>1475</v>
      </c>
      <c r="AB3753" s="23">
        <v>1475</v>
      </c>
      <c r="AC3753" s="190">
        <f>IFERROR(ROUND(AA3753/AB3753-1,2),"")</f>
        <v>0</v>
      </c>
      <c r="AD3753" s="25">
        <v>0.62</v>
      </c>
      <c r="AE3753" s="25">
        <v>1.3899999999999999E-2</v>
      </c>
      <c r="AF3753" s="25">
        <v>0</v>
      </c>
      <c r="AG3753" s="25" t="s">
        <v>22</v>
      </c>
      <c r="AH3753" s="25">
        <v>0</v>
      </c>
      <c r="AI3753" s="25">
        <v>0</v>
      </c>
      <c r="AJ3753" s="25" t="s">
        <v>20</v>
      </c>
      <c r="AK3753" s="42" t="s">
        <v>19</v>
      </c>
      <c r="AL3753" s="25" t="s">
        <v>20</v>
      </c>
      <c r="AM3753" s="25">
        <v>1</v>
      </c>
      <c r="AN3753" s="25" t="s">
        <v>22</v>
      </c>
      <c r="AO3753" s="25" t="s">
        <v>22</v>
      </c>
      <c r="AP3753" s="25" t="s">
        <v>22</v>
      </c>
      <c r="AQ3753" s="25"/>
      <c r="AR3753" s="94"/>
      <c r="AS3753" s="157" t="s">
        <v>22</v>
      </c>
      <c r="AT3753" s="93">
        <v>42551</v>
      </c>
      <c r="AU3753" s="92" t="s">
        <v>22</v>
      </c>
      <c r="AV3753" s="91" t="s">
        <v>48</v>
      </c>
      <c r="AW3753" s="92" t="s">
        <v>48</v>
      </c>
      <c r="AX3753" s="92" t="s">
        <v>48</v>
      </c>
      <c r="AY3753" s="91" t="s">
        <v>152</v>
      </c>
      <c r="AZ3753" s="23"/>
      <c r="BA3753" s="25">
        <v>0</v>
      </c>
      <c r="BB3753" t="s">
        <v>48</v>
      </c>
      <c r="BC3753" t="e">
        <v>#N/A</v>
      </c>
      <c r="BD3753" t="e">
        <f>IF(Z3753=BC3753,"OK")</f>
        <v>#N/A</v>
      </c>
      <c r="BE3753">
        <v>0.62</v>
      </c>
      <c r="BF3753">
        <v>1.3899999999999999E-2</v>
      </c>
      <c r="BG3753" t="s">
        <v>22</v>
      </c>
      <c r="BH3753" t="s">
        <v>22</v>
      </c>
      <c r="BI3753" t="s">
        <v>22</v>
      </c>
      <c r="BJ3753">
        <v>0</v>
      </c>
      <c r="BK3753">
        <v>0</v>
      </c>
      <c r="BN3753" s="183"/>
    </row>
    <row r="3754" spans="1:66" ht="25.5" x14ac:dyDescent="0.25">
      <c r="A3754" s="1"/>
      <c r="B3754" s="94">
        <v>3741</v>
      </c>
      <c r="C3754" s="43">
        <v>1054770</v>
      </c>
      <c r="D3754" s="25"/>
      <c r="E3754" s="27" t="s">
        <v>1749</v>
      </c>
      <c r="F3754" s="151" t="s">
        <v>21</v>
      </c>
      <c r="G3754" s="25"/>
      <c r="H3754" s="46" t="str">
        <f>IFERROR(IFERROR(IF(SEARCH("Usystems",$E3754)&gt;0,"Usystems"),IF(SEARCH("RIIFO",$E3754)&gt;0,"RIIFO","Uponor")),"Uponor")</f>
        <v>Uponor</v>
      </c>
      <c r="I3754" s="25" t="str">
        <f>IFERROR(MID($D3754,1,7)+0,"")</f>
        <v/>
      </c>
      <c r="J3754" s="25" t="str">
        <f>IFERROR(MID($D3754,10,7)+0,"")</f>
        <v/>
      </c>
      <c r="K3754" s="25" t="str">
        <f>IFERROR(MID($D3754,19,7)+0,"")</f>
        <v/>
      </c>
      <c r="L3754" s="25" t="str">
        <f>IFERROR(MID($D3754,28,7)+0,"")</f>
        <v/>
      </c>
      <c r="M3754" s="25" t="str">
        <f>IF(IFERROR(MID($Q3754,1,7)+0,"")&lt;1130000,IF(INDEX(C:C,MATCH(LEFT(Q3754,7)+0,I:I,0))&lt;1130000,"",INDEX(C:C,MATCH(LEFT(Q3754,7)+0,I:I,0))),IFERROR(MID($Q3754,1,7)+0,""))</f>
        <v/>
      </c>
      <c r="N3754" s="25" t="str">
        <f>IF(IFERROR(MID($Q3754,10,7)+0,"")&lt;1130000,"",IFERROR(MID($Q3754,10,7)+0,""))</f>
        <v/>
      </c>
      <c r="O3754" s="25" t="str">
        <f>IF(IFERROR(MID($Q3754,19,7)+0,"")&lt;1130000,"",IFERROR(MID($Q3754,19,7)+0,""))</f>
        <v/>
      </c>
      <c r="P3754" s="25" t="str">
        <f>IF(M3754="","",IF(N3754="",M3754,M3754&amp;", "&amp;N3754))</f>
        <v/>
      </c>
      <c r="Q3754" s="25"/>
      <c r="R3754" s="25"/>
      <c r="S3754" s="35" t="s">
        <v>105</v>
      </c>
      <c r="T3754" s="25" t="s">
        <v>36</v>
      </c>
      <c r="U3754" s="185">
        <v>1743</v>
      </c>
      <c r="V3754" s="188">
        <v>1743</v>
      </c>
      <c r="W3754" s="189">
        <v>1743</v>
      </c>
      <c r="X3754" s="31">
        <v>1743</v>
      </c>
      <c r="Y3754" s="90">
        <f>IFERROR(ROUND(X3754/W3754-1,2),"")</f>
        <v>0</v>
      </c>
      <c r="Z3754" s="31">
        <f>IF(OR(S3754="VLD MLC components",S3754="VLD MLC pipes",S3754="VLD PEX components",S3754="VLD PEX pipes",S3754="VLD PHC components",S3754="VLD PHC pipes",S3754="Controls VLD"),"По запросу",X3754)</f>
        <v>1743</v>
      </c>
      <c r="AA3754" s="63">
        <f>ROUND(X3754/1.2,3)</f>
        <v>1452.5</v>
      </c>
      <c r="AB3754" s="23">
        <v>1452.5</v>
      </c>
      <c r="AC3754" s="190">
        <f>IFERROR(ROUND(AA3754/AB3754-1,2),"")</f>
        <v>0</v>
      </c>
      <c r="AD3754" s="25">
        <v>0.1</v>
      </c>
      <c r="AE3754" s="25">
        <v>1.8E-3</v>
      </c>
      <c r="AF3754" s="25">
        <v>0</v>
      </c>
      <c r="AG3754" s="25" t="s">
        <v>22</v>
      </c>
      <c r="AH3754" s="25">
        <v>0</v>
      </c>
      <c r="AI3754" s="25">
        <v>0</v>
      </c>
      <c r="AJ3754" s="25" t="s">
        <v>20</v>
      </c>
      <c r="AK3754" s="42" t="s">
        <v>19</v>
      </c>
      <c r="AL3754" s="25" t="s">
        <v>20</v>
      </c>
      <c r="AM3754" s="25">
        <v>1</v>
      </c>
      <c r="AN3754" s="25" t="s">
        <v>22</v>
      </c>
      <c r="AO3754" s="25" t="s">
        <v>22</v>
      </c>
      <c r="AP3754" s="25" t="s">
        <v>22</v>
      </c>
      <c r="AQ3754" s="25"/>
      <c r="AR3754" s="94"/>
      <c r="AS3754" s="157" t="s">
        <v>22</v>
      </c>
      <c r="AT3754" s="93">
        <v>42551</v>
      </c>
      <c r="AU3754" s="92" t="s">
        <v>22</v>
      </c>
      <c r="AV3754" s="91" t="s">
        <v>48</v>
      </c>
      <c r="AW3754" s="92" t="s">
        <v>48</v>
      </c>
      <c r="AX3754" s="92" t="s">
        <v>48</v>
      </c>
      <c r="AY3754" s="91" t="s">
        <v>152</v>
      </c>
      <c r="AZ3754" s="23"/>
      <c r="BA3754" s="25">
        <v>0</v>
      </c>
      <c r="BB3754" t="s">
        <v>48</v>
      </c>
      <c r="BC3754" t="e">
        <v>#N/A</v>
      </c>
      <c r="BD3754" t="e">
        <f>IF(Z3754=BC3754,"OK")</f>
        <v>#N/A</v>
      </c>
      <c r="BE3754">
        <v>0.1</v>
      </c>
      <c r="BF3754">
        <v>1.8E-3</v>
      </c>
      <c r="BG3754" t="s">
        <v>22</v>
      </c>
      <c r="BH3754" t="s">
        <v>22</v>
      </c>
      <c r="BI3754" t="s">
        <v>22</v>
      </c>
      <c r="BJ3754">
        <v>0</v>
      </c>
      <c r="BK3754">
        <v>0</v>
      </c>
      <c r="BN3754" s="183"/>
    </row>
    <row r="3755" spans="1:66" ht="25.5" x14ac:dyDescent="0.25">
      <c r="A3755" s="1"/>
      <c r="B3755" s="94">
        <v>3742</v>
      </c>
      <c r="C3755" s="43">
        <v>1051024</v>
      </c>
      <c r="D3755" s="25"/>
      <c r="E3755" s="27" t="s">
        <v>1748</v>
      </c>
      <c r="F3755" s="151" t="s">
        <v>21</v>
      </c>
      <c r="G3755" s="25"/>
      <c r="H3755" s="46" t="str">
        <f>IFERROR(IFERROR(IF(SEARCH("Usystems",$E3755)&gt;0,"Usystems"),IF(SEARCH("RIIFO",$E3755)&gt;0,"RIIFO","Uponor")),"Uponor")</f>
        <v>Uponor</v>
      </c>
      <c r="I3755" s="25" t="str">
        <f>IFERROR(MID($D3755,1,7)+0,"")</f>
        <v/>
      </c>
      <c r="J3755" s="25" t="str">
        <f>IFERROR(MID($D3755,10,7)+0,"")</f>
        <v/>
      </c>
      <c r="K3755" s="25" t="str">
        <f>IFERROR(MID($D3755,19,7)+0,"")</f>
        <v/>
      </c>
      <c r="L3755" s="25" t="str">
        <f>IFERROR(MID($D3755,28,7)+0,"")</f>
        <v/>
      </c>
      <c r="M3755" s="25" t="str">
        <f>IF(IFERROR(MID($Q3755,1,7)+0,"")&lt;1130000,IF(INDEX(C:C,MATCH(LEFT(Q3755,7)+0,I:I,0))&lt;1130000,"",INDEX(C:C,MATCH(LEFT(Q3755,7)+0,I:I,0))),IFERROR(MID($Q3755,1,7)+0,""))</f>
        <v/>
      </c>
      <c r="N3755" s="25" t="str">
        <f>IF(IFERROR(MID($Q3755,10,7)+0,"")&lt;1130000,"",IFERROR(MID($Q3755,10,7)+0,""))</f>
        <v/>
      </c>
      <c r="O3755" s="25" t="str">
        <f>IF(IFERROR(MID($Q3755,19,7)+0,"")&lt;1130000,"",IFERROR(MID($Q3755,19,7)+0,""))</f>
        <v/>
      </c>
      <c r="P3755" s="25" t="str">
        <f>IF(M3755="","",IF(N3755="",M3755,M3755&amp;", "&amp;N3755))</f>
        <v/>
      </c>
      <c r="Q3755" s="25"/>
      <c r="R3755" s="25"/>
      <c r="S3755" s="35" t="s">
        <v>105</v>
      </c>
      <c r="T3755" s="25" t="s">
        <v>36</v>
      </c>
      <c r="U3755" s="185">
        <v>503</v>
      </c>
      <c r="V3755" s="188">
        <v>503</v>
      </c>
      <c r="W3755" s="189">
        <v>503</v>
      </c>
      <c r="X3755" s="31">
        <v>503</v>
      </c>
      <c r="Y3755" s="90">
        <f>IFERROR(ROUND(X3755/W3755-1,2),"")</f>
        <v>0</v>
      </c>
      <c r="Z3755" s="31">
        <f>IF(OR(S3755="VLD MLC components",S3755="VLD MLC pipes",S3755="VLD PEX components",S3755="VLD PEX pipes",S3755="VLD PHC components",S3755="VLD PHC pipes",S3755="Controls VLD"),"По запросу",X3755)</f>
        <v>503</v>
      </c>
      <c r="AA3755" s="63">
        <f>ROUND(X3755/1.2,3)</f>
        <v>419.16699999999997</v>
      </c>
      <c r="AB3755" s="23">
        <v>419.16699999999997</v>
      </c>
      <c r="AC3755" s="190">
        <f>IFERROR(ROUND(AA3755/AB3755-1,2),"")</f>
        <v>0</v>
      </c>
      <c r="AD3755" s="25">
        <v>0.12</v>
      </c>
      <c r="AE3755" s="25">
        <v>2.3E-3</v>
      </c>
      <c r="AF3755" s="25">
        <v>0</v>
      </c>
      <c r="AG3755" s="25" t="s">
        <v>22</v>
      </c>
      <c r="AH3755" s="25">
        <v>0</v>
      </c>
      <c r="AI3755" s="25">
        <v>0</v>
      </c>
      <c r="AJ3755" s="25" t="s">
        <v>20</v>
      </c>
      <c r="AK3755" s="42" t="s">
        <v>19</v>
      </c>
      <c r="AL3755" s="25" t="s">
        <v>20</v>
      </c>
      <c r="AM3755" s="25">
        <v>1</v>
      </c>
      <c r="AN3755" s="25" t="s">
        <v>22</v>
      </c>
      <c r="AO3755" s="25" t="s">
        <v>22</v>
      </c>
      <c r="AP3755" s="25" t="s">
        <v>22</v>
      </c>
      <c r="AQ3755" s="25"/>
      <c r="AR3755" s="94"/>
      <c r="AS3755" s="157" t="s">
        <v>22</v>
      </c>
      <c r="AT3755" s="93">
        <v>42551</v>
      </c>
      <c r="AU3755" s="92" t="s">
        <v>22</v>
      </c>
      <c r="AV3755" s="91" t="s">
        <v>48</v>
      </c>
      <c r="AW3755" s="92" t="s">
        <v>48</v>
      </c>
      <c r="AX3755" s="92" t="s">
        <v>48</v>
      </c>
      <c r="AY3755" s="91" t="s">
        <v>152</v>
      </c>
      <c r="AZ3755" s="23"/>
      <c r="BA3755" s="25">
        <v>0</v>
      </c>
      <c r="BB3755" t="s">
        <v>48</v>
      </c>
      <c r="BC3755" t="e">
        <v>#N/A</v>
      </c>
      <c r="BD3755" t="e">
        <f>IF(Z3755=BC3755,"OK")</f>
        <v>#N/A</v>
      </c>
      <c r="BE3755">
        <v>0.12</v>
      </c>
      <c r="BF3755">
        <v>2.3E-3</v>
      </c>
      <c r="BG3755" t="s">
        <v>22</v>
      </c>
      <c r="BH3755" t="s">
        <v>22</v>
      </c>
      <c r="BI3755" t="s">
        <v>22</v>
      </c>
      <c r="BJ3755">
        <v>0</v>
      </c>
      <c r="BK3755">
        <v>0</v>
      </c>
      <c r="BN3755" s="183"/>
    </row>
    <row r="3756" spans="1:66" ht="25.5" x14ac:dyDescent="0.25">
      <c r="A3756" s="1"/>
      <c r="B3756" s="94">
        <v>3743</v>
      </c>
      <c r="C3756" s="43">
        <v>1051025</v>
      </c>
      <c r="D3756" s="25"/>
      <c r="E3756" s="27" t="s">
        <v>1747</v>
      </c>
      <c r="F3756" s="151" t="s">
        <v>21</v>
      </c>
      <c r="G3756" s="25"/>
      <c r="H3756" s="46" t="str">
        <f>IFERROR(IFERROR(IF(SEARCH("Usystems",$E3756)&gt;0,"Usystems"),IF(SEARCH("RIIFO",$E3756)&gt;0,"RIIFO","Uponor")),"Uponor")</f>
        <v>Uponor</v>
      </c>
      <c r="I3756" s="25" t="str">
        <f>IFERROR(MID($D3756,1,7)+0,"")</f>
        <v/>
      </c>
      <c r="J3756" s="25" t="str">
        <f>IFERROR(MID($D3756,10,7)+0,"")</f>
        <v/>
      </c>
      <c r="K3756" s="25" t="str">
        <f>IFERROR(MID($D3756,19,7)+0,"")</f>
        <v/>
      </c>
      <c r="L3756" s="25" t="str">
        <f>IFERROR(MID($D3756,28,7)+0,"")</f>
        <v/>
      </c>
      <c r="M3756" s="25" t="str">
        <f>IF(IFERROR(MID($Q3756,1,7)+0,"")&lt;1130000,IF(INDEX(C:C,MATCH(LEFT(Q3756,7)+0,I:I,0))&lt;1130000,"",INDEX(C:C,MATCH(LEFT(Q3756,7)+0,I:I,0))),IFERROR(MID($Q3756,1,7)+0,""))</f>
        <v/>
      </c>
      <c r="N3756" s="25" t="str">
        <f>IF(IFERROR(MID($Q3756,10,7)+0,"")&lt;1130000,"",IFERROR(MID($Q3756,10,7)+0,""))</f>
        <v/>
      </c>
      <c r="O3756" s="25" t="str">
        <f>IF(IFERROR(MID($Q3756,19,7)+0,"")&lt;1130000,"",IFERROR(MID($Q3756,19,7)+0,""))</f>
        <v/>
      </c>
      <c r="P3756" s="25" t="str">
        <f>IF(M3756="","",IF(N3756="",M3756,M3756&amp;", "&amp;N3756))</f>
        <v/>
      </c>
      <c r="Q3756" s="25"/>
      <c r="R3756" s="25"/>
      <c r="S3756" s="35" t="s">
        <v>105</v>
      </c>
      <c r="T3756" s="25" t="s">
        <v>36</v>
      </c>
      <c r="U3756" s="185">
        <v>516</v>
      </c>
      <c r="V3756" s="188">
        <v>516</v>
      </c>
      <c r="W3756" s="189">
        <v>516</v>
      </c>
      <c r="X3756" s="31">
        <v>516</v>
      </c>
      <c r="Y3756" s="90">
        <f>IFERROR(ROUND(X3756/W3756-1,2),"")</f>
        <v>0</v>
      </c>
      <c r="Z3756" s="31">
        <f>IF(OR(S3756="VLD MLC components",S3756="VLD MLC pipes",S3756="VLD PEX components",S3756="VLD PEX pipes",S3756="VLD PHC components",S3756="VLD PHC pipes",S3756="Controls VLD"),"По запросу",X3756)</f>
        <v>516</v>
      </c>
      <c r="AA3756" s="63">
        <f>ROUND(X3756/1.2,3)</f>
        <v>430</v>
      </c>
      <c r="AB3756" s="23">
        <v>430</v>
      </c>
      <c r="AC3756" s="190">
        <f>IFERROR(ROUND(AA3756/AB3756-1,2),"")</f>
        <v>0</v>
      </c>
      <c r="AD3756" s="25">
        <v>0.12</v>
      </c>
      <c r="AE3756" s="25">
        <v>2.8E-3</v>
      </c>
      <c r="AF3756" s="25">
        <v>0</v>
      </c>
      <c r="AG3756" s="25" t="s">
        <v>22</v>
      </c>
      <c r="AH3756" s="25">
        <v>0</v>
      </c>
      <c r="AI3756" s="25">
        <v>0</v>
      </c>
      <c r="AJ3756" s="25" t="s">
        <v>20</v>
      </c>
      <c r="AK3756" s="42" t="s">
        <v>19</v>
      </c>
      <c r="AL3756" s="25" t="s">
        <v>20</v>
      </c>
      <c r="AM3756" s="25">
        <v>1</v>
      </c>
      <c r="AN3756" s="25" t="s">
        <v>22</v>
      </c>
      <c r="AO3756" s="25" t="s">
        <v>22</v>
      </c>
      <c r="AP3756" s="25" t="s">
        <v>22</v>
      </c>
      <c r="AQ3756" s="25"/>
      <c r="AR3756" s="94"/>
      <c r="AS3756" s="157" t="s">
        <v>22</v>
      </c>
      <c r="AT3756" s="93">
        <v>42551</v>
      </c>
      <c r="AU3756" s="92" t="s">
        <v>22</v>
      </c>
      <c r="AV3756" s="91" t="s">
        <v>48</v>
      </c>
      <c r="AW3756" s="92" t="s">
        <v>48</v>
      </c>
      <c r="AX3756" s="92" t="s">
        <v>48</v>
      </c>
      <c r="AY3756" s="91" t="s">
        <v>152</v>
      </c>
      <c r="AZ3756" s="23"/>
      <c r="BA3756" s="25">
        <v>0</v>
      </c>
      <c r="BB3756" t="s">
        <v>48</v>
      </c>
      <c r="BC3756" t="e">
        <v>#N/A</v>
      </c>
      <c r="BD3756" t="e">
        <f>IF(Z3756=BC3756,"OK")</f>
        <v>#N/A</v>
      </c>
      <c r="BE3756">
        <v>0.12</v>
      </c>
      <c r="BF3756">
        <v>2.8E-3</v>
      </c>
      <c r="BG3756" t="s">
        <v>22</v>
      </c>
      <c r="BH3756" t="s">
        <v>22</v>
      </c>
      <c r="BI3756" t="s">
        <v>22</v>
      </c>
      <c r="BJ3756">
        <v>0</v>
      </c>
      <c r="BK3756">
        <v>0</v>
      </c>
      <c r="BN3756" s="183"/>
    </row>
    <row r="3757" spans="1:66" ht="25.5" x14ac:dyDescent="0.25">
      <c r="A3757" s="1"/>
      <c r="B3757" s="94">
        <v>3744</v>
      </c>
      <c r="C3757" s="43">
        <v>1051026</v>
      </c>
      <c r="D3757" s="25"/>
      <c r="E3757" s="27" t="s">
        <v>1746</v>
      </c>
      <c r="F3757" s="151" t="s">
        <v>21</v>
      </c>
      <c r="G3757" s="25"/>
      <c r="H3757" s="46" t="str">
        <f>IFERROR(IFERROR(IF(SEARCH("Usystems",$E3757)&gt;0,"Usystems"),IF(SEARCH("RIIFO",$E3757)&gt;0,"RIIFO","Uponor")),"Uponor")</f>
        <v>Uponor</v>
      </c>
      <c r="I3757" s="25" t="str">
        <f>IFERROR(MID($D3757,1,7)+0,"")</f>
        <v/>
      </c>
      <c r="J3757" s="25" t="str">
        <f>IFERROR(MID($D3757,10,7)+0,"")</f>
        <v/>
      </c>
      <c r="K3757" s="25" t="str">
        <f>IFERROR(MID($D3757,19,7)+0,"")</f>
        <v/>
      </c>
      <c r="L3757" s="25" t="str">
        <f>IFERROR(MID($D3757,28,7)+0,"")</f>
        <v/>
      </c>
      <c r="M3757" s="25" t="str">
        <f>IF(IFERROR(MID($Q3757,1,7)+0,"")&lt;1130000,IF(INDEX(C:C,MATCH(LEFT(Q3757,7)+0,I:I,0))&lt;1130000,"",INDEX(C:C,MATCH(LEFT(Q3757,7)+0,I:I,0))),IFERROR(MID($Q3757,1,7)+0,""))</f>
        <v/>
      </c>
      <c r="N3757" s="25" t="str">
        <f>IF(IFERROR(MID($Q3757,10,7)+0,"")&lt;1130000,"",IFERROR(MID($Q3757,10,7)+0,""))</f>
        <v/>
      </c>
      <c r="O3757" s="25" t="str">
        <f>IF(IFERROR(MID($Q3757,19,7)+0,"")&lt;1130000,"",IFERROR(MID($Q3757,19,7)+0,""))</f>
        <v/>
      </c>
      <c r="P3757" s="25" t="str">
        <f>IF(M3757="","",IF(N3757="",M3757,M3757&amp;", "&amp;N3757))</f>
        <v/>
      </c>
      <c r="Q3757" s="25"/>
      <c r="R3757" s="25"/>
      <c r="S3757" s="35" t="s">
        <v>105</v>
      </c>
      <c r="T3757" s="25" t="s">
        <v>36</v>
      </c>
      <c r="U3757" s="185">
        <v>522</v>
      </c>
      <c r="V3757" s="188">
        <v>522</v>
      </c>
      <c r="W3757" s="189">
        <v>522</v>
      </c>
      <c r="X3757" s="31">
        <v>522</v>
      </c>
      <c r="Y3757" s="90">
        <f>IFERROR(ROUND(X3757/W3757-1,2),"")</f>
        <v>0</v>
      </c>
      <c r="Z3757" s="31">
        <f>IF(OR(S3757="VLD MLC components",S3757="VLD MLC pipes",S3757="VLD PEX components",S3757="VLD PEX pipes",S3757="VLD PHC components",S3757="VLD PHC pipes",S3757="Controls VLD"),"По запросу",X3757)</f>
        <v>522</v>
      </c>
      <c r="AA3757" s="63">
        <f>ROUND(X3757/1.2,3)</f>
        <v>435</v>
      </c>
      <c r="AB3757" s="23">
        <v>435</v>
      </c>
      <c r="AC3757" s="190">
        <f>IFERROR(ROUND(AA3757/AB3757-1,2),"")</f>
        <v>0</v>
      </c>
      <c r="AD3757" s="25">
        <v>0.16</v>
      </c>
      <c r="AE3757" s="25">
        <v>4.2399999999999998E-3</v>
      </c>
      <c r="AF3757" s="25">
        <v>0</v>
      </c>
      <c r="AG3757" s="25" t="s">
        <v>22</v>
      </c>
      <c r="AH3757" s="25">
        <v>0</v>
      </c>
      <c r="AI3757" s="25">
        <v>0</v>
      </c>
      <c r="AJ3757" s="25" t="s">
        <v>20</v>
      </c>
      <c r="AK3757" s="42" t="s">
        <v>19</v>
      </c>
      <c r="AL3757" s="25" t="s">
        <v>20</v>
      </c>
      <c r="AM3757" s="25">
        <v>1</v>
      </c>
      <c r="AN3757" s="25" t="s">
        <v>22</v>
      </c>
      <c r="AO3757" s="25" t="s">
        <v>22</v>
      </c>
      <c r="AP3757" s="25" t="s">
        <v>22</v>
      </c>
      <c r="AQ3757" s="25"/>
      <c r="AR3757" s="94"/>
      <c r="AS3757" s="157" t="s">
        <v>22</v>
      </c>
      <c r="AT3757" s="93">
        <v>42551</v>
      </c>
      <c r="AU3757" s="92" t="s">
        <v>22</v>
      </c>
      <c r="AV3757" s="91" t="s">
        <v>48</v>
      </c>
      <c r="AW3757" s="92" t="s">
        <v>48</v>
      </c>
      <c r="AX3757" s="92" t="s">
        <v>48</v>
      </c>
      <c r="AY3757" s="91" t="s">
        <v>152</v>
      </c>
      <c r="AZ3757" s="23"/>
      <c r="BA3757" s="25">
        <v>0</v>
      </c>
      <c r="BB3757" t="s">
        <v>48</v>
      </c>
      <c r="BC3757" t="e">
        <v>#N/A</v>
      </c>
      <c r="BD3757" t="e">
        <f>IF(Z3757=BC3757,"OK")</f>
        <v>#N/A</v>
      </c>
      <c r="BE3757">
        <v>0.16</v>
      </c>
      <c r="BF3757">
        <v>4.2399999999999998E-3</v>
      </c>
      <c r="BG3757" t="s">
        <v>22</v>
      </c>
      <c r="BH3757" t="s">
        <v>22</v>
      </c>
      <c r="BI3757" t="s">
        <v>22</v>
      </c>
      <c r="BJ3757">
        <v>0</v>
      </c>
      <c r="BK3757">
        <v>0</v>
      </c>
      <c r="BN3757" s="183"/>
    </row>
    <row r="3758" spans="1:66" ht="25.5" x14ac:dyDescent="0.25">
      <c r="A3758" s="1"/>
      <c r="B3758" s="94">
        <v>3745</v>
      </c>
      <c r="C3758" s="43">
        <v>1050986</v>
      </c>
      <c r="D3758" s="25"/>
      <c r="E3758" s="27" t="s">
        <v>1745</v>
      </c>
      <c r="F3758" s="151" t="s">
        <v>21</v>
      </c>
      <c r="G3758" s="25"/>
      <c r="H3758" s="46" t="str">
        <f>IFERROR(IFERROR(IF(SEARCH("Usystems",$E3758)&gt;0,"Usystems"),IF(SEARCH("RIIFO",$E3758)&gt;0,"RIIFO","Uponor")),"Uponor")</f>
        <v>Uponor</v>
      </c>
      <c r="I3758" s="25" t="str">
        <f>IFERROR(MID($D3758,1,7)+0,"")</f>
        <v/>
      </c>
      <c r="J3758" s="25" t="str">
        <f>IFERROR(MID($D3758,10,7)+0,"")</f>
        <v/>
      </c>
      <c r="K3758" s="25" t="str">
        <f>IFERROR(MID($D3758,19,7)+0,"")</f>
        <v/>
      </c>
      <c r="L3758" s="25" t="str">
        <f>IFERROR(MID($D3758,28,7)+0,"")</f>
        <v/>
      </c>
      <c r="M3758" s="25" t="str">
        <f>IF(IFERROR(MID($Q3758,1,7)+0,"")&lt;1130000,IF(INDEX(C:C,MATCH(LEFT(Q3758,7)+0,I:I,0))&lt;1130000,"",INDEX(C:C,MATCH(LEFT(Q3758,7)+0,I:I,0))),IFERROR(MID($Q3758,1,7)+0,""))</f>
        <v/>
      </c>
      <c r="N3758" s="25" t="str">
        <f>IF(IFERROR(MID($Q3758,10,7)+0,"")&lt;1130000,"",IFERROR(MID($Q3758,10,7)+0,""))</f>
        <v/>
      </c>
      <c r="O3758" s="25" t="str">
        <f>IF(IFERROR(MID($Q3758,19,7)+0,"")&lt;1130000,"",IFERROR(MID($Q3758,19,7)+0,""))</f>
        <v/>
      </c>
      <c r="P3758" s="25" t="str">
        <f>IF(M3758="","",IF(N3758="",M3758,M3758&amp;", "&amp;N3758))</f>
        <v/>
      </c>
      <c r="Q3758" s="25"/>
      <c r="R3758" s="25"/>
      <c r="S3758" s="35" t="s">
        <v>105</v>
      </c>
      <c r="T3758" s="25" t="s">
        <v>36</v>
      </c>
      <c r="U3758" s="185">
        <v>1463</v>
      </c>
      <c r="V3758" s="188">
        <v>1463</v>
      </c>
      <c r="W3758" s="189">
        <v>1463</v>
      </c>
      <c r="X3758" s="31">
        <v>1463</v>
      </c>
      <c r="Y3758" s="90">
        <f>IFERROR(ROUND(X3758/W3758-1,2),"")</f>
        <v>0</v>
      </c>
      <c r="Z3758" s="31">
        <f>IF(OR(S3758="VLD MLC components",S3758="VLD MLC pipes",S3758="VLD PEX components",S3758="VLD PEX pipes",S3758="VLD PHC components",S3758="VLD PHC pipes",S3758="Controls VLD"),"По запросу",X3758)</f>
        <v>1463</v>
      </c>
      <c r="AA3758" s="63">
        <f>ROUND(X3758/1.2,3)</f>
        <v>1219.1669999999999</v>
      </c>
      <c r="AB3758" s="23">
        <v>1219.1669999999999</v>
      </c>
      <c r="AC3758" s="190">
        <f>IFERROR(ROUND(AA3758/AB3758-1,2),"")</f>
        <v>0</v>
      </c>
      <c r="AD3758" s="25">
        <v>0.28499999999999998</v>
      </c>
      <c r="AE3758" s="25">
        <v>4.9199999999999999E-3</v>
      </c>
      <c r="AF3758" s="25">
        <v>0</v>
      </c>
      <c r="AG3758" s="25" t="s">
        <v>22</v>
      </c>
      <c r="AH3758" s="25">
        <v>0</v>
      </c>
      <c r="AI3758" s="25">
        <v>0</v>
      </c>
      <c r="AJ3758" s="25" t="s">
        <v>20</v>
      </c>
      <c r="AK3758" s="42" t="s">
        <v>19</v>
      </c>
      <c r="AL3758" s="25" t="s">
        <v>20</v>
      </c>
      <c r="AM3758" s="25">
        <v>1</v>
      </c>
      <c r="AN3758" s="25" t="s">
        <v>22</v>
      </c>
      <c r="AO3758" s="25" t="s">
        <v>22</v>
      </c>
      <c r="AP3758" s="25" t="s">
        <v>22</v>
      </c>
      <c r="AQ3758" s="25"/>
      <c r="AR3758" s="94"/>
      <c r="AS3758" s="157" t="s">
        <v>22</v>
      </c>
      <c r="AT3758" s="93">
        <v>42551</v>
      </c>
      <c r="AU3758" s="92" t="s">
        <v>22</v>
      </c>
      <c r="AV3758" s="91" t="s">
        <v>48</v>
      </c>
      <c r="AW3758" s="92" t="s">
        <v>48</v>
      </c>
      <c r="AX3758" s="92" t="s">
        <v>48</v>
      </c>
      <c r="AY3758" s="91" t="s">
        <v>152</v>
      </c>
      <c r="AZ3758" s="23"/>
      <c r="BA3758" s="25">
        <v>0</v>
      </c>
      <c r="BB3758" t="s">
        <v>48</v>
      </c>
      <c r="BC3758" t="e">
        <v>#N/A</v>
      </c>
      <c r="BD3758" t="e">
        <f>IF(Z3758=BC3758,"OK")</f>
        <v>#N/A</v>
      </c>
      <c r="BE3758">
        <v>0.28499999999999998</v>
      </c>
      <c r="BF3758">
        <v>4.9199999999999999E-3</v>
      </c>
      <c r="BG3758" t="s">
        <v>22</v>
      </c>
      <c r="BH3758" t="s">
        <v>22</v>
      </c>
      <c r="BI3758" t="s">
        <v>22</v>
      </c>
      <c r="BJ3758">
        <v>0</v>
      </c>
      <c r="BK3758">
        <v>0</v>
      </c>
      <c r="BN3758" s="183"/>
    </row>
    <row r="3759" spans="1:66" ht="25.5" x14ac:dyDescent="0.25">
      <c r="A3759" s="1"/>
      <c r="B3759" s="94">
        <v>3746</v>
      </c>
      <c r="C3759" s="43">
        <v>1051027</v>
      </c>
      <c r="D3759" s="25"/>
      <c r="E3759" s="27" t="s">
        <v>1744</v>
      </c>
      <c r="F3759" s="151" t="s">
        <v>21</v>
      </c>
      <c r="G3759" s="25"/>
      <c r="H3759" s="46" t="str">
        <f>IFERROR(IFERROR(IF(SEARCH("Usystems",$E3759)&gt;0,"Usystems"),IF(SEARCH("RIIFO",$E3759)&gt;0,"RIIFO","Uponor")),"Uponor")</f>
        <v>Uponor</v>
      </c>
      <c r="I3759" s="25" t="str">
        <f>IFERROR(MID($D3759,1,7)+0,"")</f>
        <v/>
      </c>
      <c r="J3759" s="25" t="str">
        <f>IFERROR(MID($D3759,10,7)+0,"")</f>
        <v/>
      </c>
      <c r="K3759" s="25" t="str">
        <f>IFERROR(MID($D3759,19,7)+0,"")</f>
        <v/>
      </c>
      <c r="L3759" s="25" t="str">
        <f>IFERROR(MID($D3759,28,7)+0,"")</f>
        <v/>
      </c>
      <c r="M3759" s="25" t="str">
        <f>IF(IFERROR(MID($Q3759,1,7)+0,"")&lt;1130000,IF(INDEX(C:C,MATCH(LEFT(Q3759,7)+0,I:I,0))&lt;1130000,"",INDEX(C:C,MATCH(LEFT(Q3759,7)+0,I:I,0))),IFERROR(MID($Q3759,1,7)+0,""))</f>
        <v/>
      </c>
      <c r="N3759" s="25" t="str">
        <f>IF(IFERROR(MID($Q3759,10,7)+0,"")&lt;1130000,"",IFERROR(MID($Q3759,10,7)+0,""))</f>
        <v/>
      </c>
      <c r="O3759" s="25" t="str">
        <f>IF(IFERROR(MID($Q3759,19,7)+0,"")&lt;1130000,"",IFERROR(MID($Q3759,19,7)+0,""))</f>
        <v/>
      </c>
      <c r="P3759" s="25" t="str">
        <f>IF(M3759="","",IF(N3759="",M3759,M3759&amp;", "&amp;N3759))</f>
        <v/>
      </c>
      <c r="Q3759" s="25"/>
      <c r="R3759" s="25"/>
      <c r="S3759" s="35" t="s">
        <v>105</v>
      </c>
      <c r="T3759" s="25" t="s">
        <v>36</v>
      </c>
      <c r="U3759" s="185">
        <v>627</v>
      </c>
      <c r="V3759" s="188">
        <v>627</v>
      </c>
      <c r="W3759" s="189">
        <v>627</v>
      </c>
      <c r="X3759" s="31">
        <v>627</v>
      </c>
      <c r="Y3759" s="90">
        <f>IFERROR(ROUND(X3759/W3759-1,2),"")</f>
        <v>0</v>
      </c>
      <c r="Z3759" s="31">
        <f>IF(OR(S3759="VLD MLC components",S3759="VLD MLC pipes",S3759="VLD PEX components",S3759="VLD PEX pipes",S3759="VLD PHC components",S3759="VLD PHC pipes",S3759="Controls VLD"),"По запросу",X3759)</f>
        <v>627</v>
      </c>
      <c r="AA3759" s="63">
        <f>ROUND(X3759/1.2,3)</f>
        <v>522.5</v>
      </c>
      <c r="AB3759" s="23">
        <v>522.5</v>
      </c>
      <c r="AC3759" s="190">
        <f>IFERROR(ROUND(AA3759/AB3759-1,2),"")</f>
        <v>0</v>
      </c>
      <c r="AD3759" s="25">
        <v>0.17</v>
      </c>
      <c r="AE3759" s="25">
        <v>3.5200000000000001E-3</v>
      </c>
      <c r="AF3759" s="25">
        <v>0</v>
      </c>
      <c r="AG3759" s="25" t="s">
        <v>22</v>
      </c>
      <c r="AH3759" s="25">
        <v>0</v>
      </c>
      <c r="AI3759" s="25">
        <v>0</v>
      </c>
      <c r="AJ3759" s="25" t="s">
        <v>20</v>
      </c>
      <c r="AK3759" s="42" t="s">
        <v>19</v>
      </c>
      <c r="AL3759" s="25" t="s">
        <v>20</v>
      </c>
      <c r="AM3759" s="25">
        <v>1</v>
      </c>
      <c r="AN3759" s="25" t="s">
        <v>22</v>
      </c>
      <c r="AO3759" s="25" t="s">
        <v>22</v>
      </c>
      <c r="AP3759" s="25" t="s">
        <v>22</v>
      </c>
      <c r="AQ3759" s="25"/>
      <c r="AR3759" s="94"/>
      <c r="AS3759" s="157" t="s">
        <v>22</v>
      </c>
      <c r="AT3759" s="93">
        <v>42551</v>
      </c>
      <c r="AU3759" s="92" t="s">
        <v>22</v>
      </c>
      <c r="AV3759" s="91" t="s">
        <v>48</v>
      </c>
      <c r="AW3759" s="92" t="s">
        <v>48</v>
      </c>
      <c r="AX3759" s="92" t="s">
        <v>48</v>
      </c>
      <c r="AY3759" s="91" t="s">
        <v>152</v>
      </c>
      <c r="AZ3759" s="23"/>
      <c r="BA3759" s="25">
        <v>0</v>
      </c>
      <c r="BB3759" t="s">
        <v>48</v>
      </c>
      <c r="BC3759" t="e">
        <v>#N/A</v>
      </c>
      <c r="BD3759" t="e">
        <f>IF(Z3759=BC3759,"OK")</f>
        <v>#N/A</v>
      </c>
      <c r="BE3759">
        <v>0.17</v>
      </c>
      <c r="BF3759">
        <v>3.5200000000000001E-3</v>
      </c>
      <c r="BG3759" t="s">
        <v>22</v>
      </c>
      <c r="BH3759" t="s">
        <v>22</v>
      </c>
      <c r="BI3759" t="s">
        <v>22</v>
      </c>
      <c r="BJ3759">
        <v>0</v>
      </c>
      <c r="BK3759">
        <v>0</v>
      </c>
      <c r="BN3759" s="183"/>
    </row>
    <row r="3760" spans="1:66" ht="25.5" x14ac:dyDescent="0.25">
      <c r="A3760" s="1"/>
      <c r="B3760" s="94">
        <v>3747</v>
      </c>
      <c r="C3760" s="43">
        <v>1051028</v>
      </c>
      <c r="D3760" s="25"/>
      <c r="E3760" s="27" t="s">
        <v>1743</v>
      </c>
      <c r="F3760" s="151" t="s">
        <v>21</v>
      </c>
      <c r="G3760" s="25"/>
      <c r="H3760" s="46" t="str">
        <f>IFERROR(IFERROR(IF(SEARCH("Usystems",$E3760)&gt;0,"Usystems"),IF(SEARCH("RIIFO",$E3760)&gt;0,"RIIFO","Uponor")),"Uponor")</f>
        <v>Uponor</v>
      </c>
      <c r="I3760" s="25" t="str">
        <f>IFERROR(MID($D3760,1,7)+0,"")</f>
        <v/>
      </c>
      <c r="J3760" s="25" t="str">
        <f>IFERROR(MID($D3760,10,7)+0,"")</f>
        <v/>
      </c>
      <c r="K3760" s="25" t="str">
        <f>IFERROR(MID($D3760,19,7)+0,"")</f>
        <v/>
      </c>
      <c r="L3760" s="25" t="str">
        <f>IFERROR(MID($D3760,28,7)+0,"")</f>
        <v/>
      </c>
      <c r="M3760" s="25" t="str">
        <f>IF(IFERROR(MID($Q3760,1,7)+0,"")&lt;1130000,IF(INDEX(C:C,MATCH(LEFT(Q3760,7)+0,I:I,0))&lt;1130000,"",INDEX(C:C,MATCH(LEFT(Q3760,7)+0,I:I,0))),IFERROR(MID($Q3760,1,7)+0,""))</f>
        <v/>
      </c>
      <c r="N3760" s="25" t="str">
        <f>IF(IFERROR(MID($Q3760,10,7)+0,"")&lt;1130000,"",IFERROR(MID($Q3760,10,7)+0,""))</f>
        <v/>
      </c>
      <c r="O3760" s="25" t="str">
        <f>IF(IFERROR(MID($Q3760,19,7)+0,"")&lt;1130000,"",IFERROR(MID($Q3760,19,7)+0,""))</f>
        <v/>
      </c>
      <c r="P3760" s="25" t="str">
        <f>IF(M3760="","",IF(N3760="",M3760,M3760&amp;", "&amp;N3760))</f>
        <v/>
      </c>
      <c r="Q3760" s="25"/>
      <c r="R3760" s="25"/>
      <c r="S3760" s="35" t="s">
        <v>105</v>
      </c>
      <c r="T3760" s="25" t="s">
        <v>36</v>
      </c>
      <c r="U3760" s="185">
        <v>598</v>
      </c>
      <c r="V3760" s="188">
        <v>598</v>
      </c>
      <c r="W3760" s="189">
        <v>598</v>
      </c>
      <c r="X3760" s="31">
        <v>598</v>
      </c>
      <c r="Y3760" s="90">
        <f>IFERROR(ROUND(X3760/W3760-1,2),"")</f>
        <v>0</v>
      </c>
      <c r="Z3760" s="31">
        <f>IF(OR(S3760="VLD MLC components",S3760="VLD MLC pipes",S3760="VLD PEX components",S3760="VLD PEX pipes",S3760="VLD PHC components",S3760="VLD PHC pipes",S3760="Controls VLD"),"По запросу",X3760)</f>
        <v>598</v>
      </c>
      <c r="AA3760" s="63">
        <f>ROUND(X3760/1.2,3)</f>
        <v>498.33300000000003</v>
      </c>
      <c r="AB3760" s="23">
        <v>498.33300000000003</v>
      </c>
      <c r="AC3760" s="190">
        <f>IFERROR(ROUND(AA3760/AB3760-1,2),"")</f>
        <v>0</v>
      </c>
      <c r="AD3760" s="25">
        <v>0.2</v>
      </c>
      <c r="AE3760" s="25">
        <v>5.6699999999999997E-3</v>
      </c>
      <c r="AF3760" s="25">
        <v>0</v>
      </c>
      <c r="AG3760" s="25" t="s">
        <v>22</v>
      </c>
      <c r="AH3760" s="25">
        <v>0</v>
      </c>
      <c r="AI3760" s="25">
        <v>0</v>
      </c>
      <c r="AJ3760" s="25" t="s">
        <v>20</v>
      </c>
      <c r="AK3760" s="42" t="s">
        <v>19</v>
      </c>
      <c r="AL3760" s="25" t="s">
        <v>20</v>
      </c>
      <c r="AM3760" s="25">
        <v>1</v>
      </c>
      <c r="AN3760" s="25" t="s">
        <v>22</v>
      </c>
      <c r="AO3760" s="25" t="s">
        <v>22</v>
      </c>
      <c r="AP3760" s="25" t="s">
        <v>22</v>
      </c>
      <c r="AQ3760" s="25"/>
      <c r="AR3760" s="94"/>
      <c r="AS3760" s="157" t="s">
        <v>22</v>
      </c>
      <c r="AT3760" s="93">
        <v>42551</v>
      </c>
      <c r="AU3760" s="92" t="s">
        <v>22</v>
      </c>
      <c r="AV3760" s="91" t="s">
        <v>48</v>
      </c>
      <c r="AW3760" s="92" t="s">
        <v>48</v>
      </c>
      <c r="AX3760" s="92" t="s">
        <v>48</v>
      </c>
      <c r="AY3760" s="91" t="s">
        <v>152</v>
      </c>
      <c r="AZ3760" s="23"/>
      <c r="BA3760" s="25">
        <v>0</v>
      </c>
      <c r="BB3760" t="s">
        <v>48</v>
      </c>
      <c r="BC3760" t="e">
        <v>#N/A</v>
      </c>
      <c r="BD3760" t="e">
        <f>IF(Z3760=BC3760,"OK")</f>
        <v>#N/A</v>
      </c>
      <c r="BE3760">
        <v>0.2</v>
      </c>
      <c r="BF3760">
        <v>5.6699999999999997E-3</v>
      </c>
      <c r="BG3760" t="s">
        <v>22</v>
      </c>
      <c r="BH3760" t="s">
        <v>22</v>
      </c>
      <c r="BI3760" t="s">
        <v>22</v>
      </c>
      <c r="BJ3760">
        <v>0</v>
      </c>
      <c r="BK3760">
        <v>0</v>
      </c>
      <c r="BN3760" s="183"/>
    </row>
    <row r="3761" spans="1:66" ht="25.5" x14ac:dyDescent="0.25">
      <c r="A3761" s="1"/>
      <c r="B3761" s="94">
        <v>3748</v>
      </c>
      <c r="C3761" s="43">
        <v>1051030</v>
      </c>
      <c r="D3761" s="25"/>
      <c r="E3761" s="27" t="s">
        <v>1742</v>
      </c>
      <c r="F3761" s="151" t="s">
        <v>21</v>
      </c>
      <c r="G3761" s="25"/>
      <c r="H3761" s="46" t="str">
        <f>IFERROR(IFERROR(IF(SEARCH("Usystems",$E3761)&gt;0,"Usystems"),IF(SEARCH("RIIFO",$E3761)&gt;0,"RIIFO","Uponor")),"Uponor")</f>
        <v>Uponor</v>
      </c>
      <c r="I3761" s="25" t="str">
        <f>IFERROR(MID($D3761,1,7)+0,"")</f>
        <v/>
      </c>
      <c r="J3761" s="25" t="str">
        <f>IFERROR(MID($D3761,10,7)+0,"")</f>
        <v/>
      </c>
      <c r="K3761" s="25" t="str">
        <f>IFERROR(MID($D3761,19,7)+0,"")</f>
        <v/>
      </c>
      <c r="L3761" s="25" t="str">
        <f>IFERROR(MID($D3761,28,7)+0,"")</f>
        <v/>
      </c>
      <c r="M3761" s="25" t="str">
        <f>IF(IFERROR(MID($Q3761,1,7)+0,"")&lt;1130000,IF(INDEX(C:C,MATCH(LEFT(Q3761,7)+0,I:I,0))&lt;1130000,"",INDEX(C:C,MATCH(LEFT(Q3761,7)+0,I:I,0))),IFERROR(MID($Q3761,1,7)+0,""))</f>
        <v/>
      </c>
      <c r="N3761" s="25" t="str">
        <f>IF(IFERROR(MID($Q3761,10,7)+0,"")&lt;1130000,"",IFERROR(MID($Q3761,10,7)+0,""))</f>
        <v/>
      </c>
      <c r="O3761" s="25" t="str">
        <f>IF(IFERROR(MID($Q3761,19,7)+0,"")&lt;1130000,"",IFERROR(MID($Q3761,19,7)+0,""))</f>
        <v/>
      </c>
      <c r="P3761" s="25" t="str">
        <f>IF(M3761="","",IF(N3761="",M3761,M3761&amp;", "&amp;N3761))</f>
        <v/>
      </c>
      <c r="Q3761" s="25"/>
      <c r="R3761" s="25"/>
      <c r="S3761" s="35" t="s">
        <v>105</v>
      </c>
      <c r="T3761" s="25" t="s">
        <v>36</v>
      </c>
      <c r="U3761" s="185">
        <v>790</v>
      </c>
      <c r="V3761" s="188">
        <v>790</v>
      </c>
      <c r="W3761" s="189">
        <v>790</v>
      </c>
      <c r="X3761" s="31">
        <v>790</v>
      </c>
      <c r="Y3761" s="90">
        <f>IFERROR(ROUND(X3761/W3761-1,2),"")</f>
        <v>0</v>
      </c>
      <c r="Z3761" s="31">
        <f>IF(OR(S3761="VLD MLC components",S3761="VLD MLC pipes",S3761="VLD PEX components",S3761="VLD PEX pipes",S3761="VLD PHC components",S3761="VLD PHC pipes",S3761="Controls VLD"),"По запросу",X3761)</f>
        <v>790</v>
      </c>
      <c r="AA3761" s="63">
        <f>ROUND(X3761/1.2,3)</f>
        <v>658.33299999999997</v>
      </c>
      <c r="AB3761" s="23">
        <v>658.33299999999997</v>
      </c>
      <c r="AC3761" s="190">
        <f>IFERROR(ROUND(AA3761/AB3761-1,2),"")</f>
        <v>0</v>
      </c>
      <c r="AD3761" s="25">
        <v>0.27</v>
      </c>
      <c r="AE3761" s="25">
        <v>7.4200000000000004E-3</v>
      </c>
      <c r="AF3761" s="25">
        <v>0</v>
      </c>
      <c r="AG3761" s="25" t="s">
        <v>22</v>
      </c>
      <c r="AH3761" s="25">
        <v>0</v>
      </c>
      <c r="AI3761" s="25">
        <v>0</v>
      </c>
      <c r="AJ3761" s="25" t="s">
        <v>20</v>
      </c>
      <c r="AK3761" s="42" t="s">
        <v>19</v>
      </c>
      <c r="AL3761" s="25" t="s">
        <v>20</v>
      </c>
      <c r="AM3761" s="25">
        <v>1</v>
      </c>
      <c r="AN3761" s="25" t="s">
        <v>22</v>
      </c>
      <c r="AO3761" s="25" t="s">
        <v>22</v>
      </c>
      <c r="AP3761" s="25" t="s">
        <v>22</v>
      </c>
      <c r="AQ3761" s="25"/>
      <c r="AR3761" s="94"/>
      <c r="AS3761" s="157" t="s">
        <v>22</v>
      </c>
      <c r="AT3761" s="93">
        <v>42551</v>
      </c>
      <c r="AU3761" s="92" t="s">
        <v>22</v>
      </c>
      <c r="AV3761" s="91" t="s">
        <v>48</v>
      </c>
      <c r="AW3761" s="92" t="s">
        <v>48</v>
      </c>
      <c r="AX3761" s="92" t="s">
        <v>48</v>
      </c>
      <c r="AY3761" s="91" t="s">
        <v>152</v>
      </c>
      <c r="AZ3761" s="23"/>
      <c r="BA3761" s="25">
        <v>0</v>
      </c>
      <c r="BB3761" t="s">
        <v>48</v>
      </c>
      <c r="BC3761" t="e">
        <v>#N/A</v>
      </c>
      <c r="BD3761" t="e">
        <f>IF(Z3761=BC3761,"OK")</f>
        <v>#N/A</v>
      </c>
      <c r="BE3761">
        <v>0.27</v>
      </c>
      <c r="BF3761">
        <v>7.4200000000000004E-3</v>
      </c>
      <c r="BG3761" t="s">
        <v>22</v>
      </c>
      <c r="BH3761" t="s">
        <v>22</v>
      </c>
      <c r="BI3761" t="s">
        <v>22</v>
      </c>
      <c r="BJ3761">
        <v>0</v>
      </c>
      <c r="BK3761">
        <v>0</v>
      </c>
      <c r="BN3761" s="183"/>
    </row>
    <row r="3762" spans="1:66" ht="25.5" x14ac:dyDescent="0.25">
      <c r="A3762" s="1"/>
      <c r="B3762" s="94">
        <v>3749</v>
      </c>
      <c r="C3762" s="43">
        <v>1050988</v>
      </c>
      <c r="D3762" s="25"/>
      <c r="E3762" s="27" t="s">
        <v>1741</v>
      </c>
      <c r="F3762" s="151" t="s">
        <v>21</v>
      </c>
      <c r="G3762" s="25"/>
      <c r="H3762" s="46" t="str">
        <f>IFERROR(IFERROR(IF(SEARCH("Usystems",$E3762)&gt;0,"Usystems"),IF(SEARCH("RIIFO",$E3762)&gt;0,"RIIFO","Uponor")),"Uponor")</f>
        <v>Uponor</v>
      </c>
      <c r="I3762" s="25" t="str">
        <f>IFERROR(MID($D3762,1,7)+0,"")</f>
        <v/>
      </c>
      <c r="J3762" s="25" t="str">
        <f>IFERROR(MID($D3762,10,7)+0,"")</f>
        <v/>
      </c>
      <c r="K3762" s="25" t="str">
        <f>IFERROR(MID($D3762,19,7)+0,"")</f>
        <v/>
      </c>
      <c r="L3762" s="25" t="str">
        <f>IFERROR(MID($D3762,28,7)+0,"")</f>
        <v/>
      </c>
      <c r="M3762" s="25" t="str">
        <f>IF(IFERROR(MID($Q3762,1,7)+0,"")&lt;1130000,IF(INDEX(C:C,MATCH(LEFT(Q3762,7)+0,I:I,0))&lt;1130000,"",INDEX(C:C,MATCH(LEFT(Q3762,7)+0,I:I,0))),IFERROR(MID($Q3762,1,7)+0,""))</f>
        <v/>
      </c>
      <c r="N3762" s="25" t="str">
        <f>IF(IFERROR(MID($Q3762,10,7)+0,"")&lt;1130000,"",IFERROR(MID($Q3762,10,7)+0,""))</f>
        <v/>
      </c>
      <c r="O3762" s="25" t="str">
        <f>IF(IFERROR(MID($Q3762,19,7)+0,"")&lt;1130000,"",IFERROR(MID($Q3762,19,7)+0,""))</f>
        <v/>
      </c>
      <c r="P3762" s="25" t="str">
        <f>IF(M3762="","",IF(N3762="",M3762,M3762&amp;", "&amp;N3762))</f>
        <v/>
      </c>
      <c r="Q3762" s="25"/>
      <c r="R3762" s="25"/>
      <c r="S3762" s="35" t="s">
        <v>105</v>
      </c>
      <c r="T3762" s="25" t="s">
        <v>36</v>
      </c>
      <c r="U3762" s="185">
        <v>1982</v>
      </c>
      <c r="V3762" s="188">
        <v>1982</v>
      </c>
      <c r="W3762" s="189">
        <v>1982</v>
      </c>
      <c r="X3762" s="31">
        <v>1982</v>
      </c>
      <c r="Y3762" s="90">
        <f>IFERROR(ROUND(X3762/W3762-1,2),"")</f>
        <v>0</v>
      </c>
      <c r="Z3762" s="31">
        <f>IF(OR(S3762="VLD MLC components",S3762="VLD MLC pipes",S3762="VLD PEX components",S3762="VLD PEX pipes",S3762="VLD PHC components",S3762="VLD PHC pipes",S3762="Controls VLD"),"По запросу",X3762)</f>
        <v>1982</v>
      </c>
      <c r="AA3762" s="63">
        <f>ROUND(X3762/1.2,3)</f>
        <v>1651.6669999999999</v>
      </c>
      <c r="AB3762" s="23">
        <v>1651.6669999999999</v>
      </c>
      <c r="AC3762" s="190">
        <f>IFERROR(ROUND(AA3762/AB3762-1,2),"")</f>
        <v>0</v>
      </c>
      <c r="AD3762" s="25">
        <v>0.43</v>
      </c>
      <c r="AE3762" s="25">
        <v>1.2030000000000001E-2</v>
      </c>
      <c r="AF3762" s="25">
        <v>0</v>
      </c>
      <c r="AG3762" s="25" t="s">
        <v>22</v>
      </c>
      <c r="AH3762" s="25">
        <v>0</v>
      </c>
      <c r="AI3762" s="25">
        <v>0</v>
      </c>
      <c r="AJ3762" s="25" t="s">
        <v>20</v>
      </c>
      <c r="AK3762" s="42" t="s">
        <v>19</v>
      </c>
      <c r="AL3762" s="25" t="s">
        <v>20</v>
      </c>
      <c r="AM3762" s="25">
        <v>1</v>
      </c>
      <c r="AN3762" s="25" t="s">
        <v>22</v>
      </c>
      <c r="AO3762" s="25" t="s">
        <v>22</v>
      </c>
      <c r="AP3762" s="25" t="s">
        <v>22</v>
      </c>
      <c r="AQ3762" s="25"/>
      <c r="AR3762" s="94"/>
      <c r="AS3762" s="157" t="s">
        <v>22</v>
      </c>
      <c r="AT3762" s="93">
        <v>42551</v>
      </c>
      <c r="AU3762" s="92" t="s">
        <v>22</v>
      </c>
      <c r="AV3762" s="91" t="s">
        <v>48</v>
      </c>
      <c r="AW3762" s="92" t="s">
        <v>48</v>
      </c>
      <c r="AX3762" s="92" t="s">
        <v>48</v>
      </c>
      <c r="AY3762" s="91" t="s">
        <v>152</v>
      </c>
      <c r="AZ3762" s="23"/>
      <c r="BA3762" s="25">
        <v>0</v>
      </c>
      <c r="BB3762" t="s">
        <v>48</v>
      </c>
      <c r="BC3762" t="e">
        <v>#N/A</v>
      </c>
      <c r="BD3762" t="e">
        <f>IF(Z3762=BC3762,"OK")</f>
        <v>#N/A</v>
      </c>
      <c r="BE3762">
        <v>0.43</v>
      </c>
      <c r="BF3762">
        <v>1.2030000000000001E-2</v>
      </c>
      <c r="BG3762" t="s">
        <v>22</v>
      </c>
      <c r="BH3762" t="s">
        <v>22</v>
      </c>
      <c r="BI3762" t="s">
        <v>22</v>
      </c>
      <c r="BJ3762">
        <v>0</v>
      </c>
      <c r="BK3762">
        <v>0</v>
      </c>
      <c r="BN3762" s="183"/>
    </row>
    <row r="3763" spans="1:66" ht="25.5" x14ac:dyDescent="0.25">
      <c r="A3763" s="1"/>
      <c r="B3763" s="94">
        <v>3750</v>
      </c>
      <c r="C3763" s="43">
        <v>1050989</v>
      </c>
      <c r="D3763" s="25"/>
      <c r="E3763" s="27" t="s">
        <v>1740</v>
      </c>
      <c r="F3763" s="151" t="s">
        <v>21</v>
      </c>
      <c r="G3763" s="25"/>
      <c r="H3763" s="46" t="str">
        <f>IFERROR(IFERROR(IF(SEARCH("Usystems",$E3763)&gt;0,"Usystems"),IF(SEARCH("RIIFO",$E3763)&gt;0,"RIIFO","Uponor")),"Uponor")</f>
        <v>Uponor</v>
      </c>
      <c r="I3763" s="25" t="str">
        <f>IFERROR(MID($D3763,1,7)+0,"")</f>
        <v/>
      </c>
      <c r="J3763" s="25" t="str">
        <f>IFERROR(MID($D3763,10,7)+0,"")</f>
        <v/>
      </c>
      <c r="K3763" s="25" t="str">
        <f>IFERROR(MID($D3763,19,7)+0,"")</f>
        <v/>
      </c>
      <c r="L3763" s="25" t="str">
        <f>IFERROR(MID($D3763,28,7)+0,"")</f>
        <v/>
      </c>
      <c r="M3763" s="25" t="str">
        <f>IF(IFERROR(MID($Q3763,1,7)+0,"")&lt;1130000,IF(INDEX(C:C,MATCH(LEFT(Q3763,7)+0,I:I,0))&lt;1130000,"",INDEX(C:C,MATCH(LEFT(Q3763,7)+0,I:I,0))),IFERROR(MID($Q3763,1,7)+0,""))</f>
        <v/>
      </c>
      <c r="N3763" s="25" t="str">
        <f>IF(IFERROR(MID($Q3763,10,7)+0,"")&lt;1130000,"",IFERROR(MID($Q3763,10,7)+0,""))</f>
        <v/>
      </c>
      <c r="O3763" s="25" t="str">
        <f>IF(IFERROR(MID($Q3763,19,7)+0,"")&lt;1130000,"",IFERROR(MID($Q3763,19,7)+0,""))</f>
        <v/>
      </c>
      <c r="P3763" s="25" t="str">
        <f>IF(M3763="","",IF(N3763="",M3763,M3763&amp;", "&amp;N3763))</f>
        <v/>
      </c>
      <c r="Q3763" s="25"/>
      <c r="R3763" s="25"/>
      <c r="S3763" s="35" t="s">
        <v>105</v>
      </c>
      <c r="T3763" s="25" t="s">
        <v>36</v>
      </c>
      <c r="U3763" s="185">
        <v>2600</v>
      </c>
      <c r="V3763" s="188">
        <v>2600</v>
      </c>
      <c r="W3763" s="189">
        <v>2600</v>
      </c>
      <c r="X3763" s="31">
        <v>2600</v>
      </c>
      <c r="Y3763" s="90">
        <f>IFERROR(ROUND(X3763/W3763-1,2),"")</f>
        <v>0</v>
      </c>
      <c r="Z3763" s="31">
        <f>IF(OR(S3763="VLD MLC components",S3763="VLD MLC pipes",S3763="VLD PEX components",S3763="VLD PEX pipes",S3763="VLD PHC components",S3763="VLD PHC pipes",S3763="Controls VLD"),"По запросу",X3763)</f>
        <v>2600</v>
      </c>
      <c r="AA3763" s="63">
        <f>ROUND(X3763/1.2,3)</f>
        <v>2166.6669999999999</v>
      </c>
      <c r="AB3763" s="23">
        <v>2166.6669999999999</v>
      </c>
      <c r="AC3763" s="190">
        <f>IFERROR(ROUND(AA3763/AB3763-1,2),"")</f>
        <v>0</v>
      </c>
      <c r="AD3763" s="25">
        <v>0.45</v>
      </c>
      <c r="AE3763" s="25">
        <v>1.2030000000000001E-2</v>
      </c>
      <c r="AF3763" s="25">
        <v>0</v>
      </c>
      <c r="AG3763" s="25" t="s">
        <v>22</v>
      </c>
      <c r="AH3763" s="25">
        <v>0</v>
      </c>
      <c r="AI3763" s="25">
        <v>0</v>
      </c>
      <c r="AJ3763" s="25" t="s">
        <v>20</v>
      </c>
      <c r="AK3763" s="42" t="s">
        <v>19</v>
      </c>
      <c r="AL3763" s="25" t="s">
        <v>20</v>
      </c>
      <c r="AM3763" s="25">
        <v>1</v>
      </c>
      <c r="AN3763" s="25" t="s">
        <v>22</v>
      </c>
      <c r="AO3763" s="25" t="s">
        <v>22</v>
      </c>
      <c r="AP3763" s="25" t="s">
        <v>22</v>
      </c>
      <c r="AQ3763" s="25"/>
      <c r="AR3763" s="94"/>
      <c r="AS3763" s="157" t="s">
        <v>22</v>
      </c>
      <c r="AT3763" s="93">
        <v>42551</v>
      </c>
      <c r="AU3763" s="92" t="s">
        <v>22</v>
      </c>
      <c r="AV3763" s="91" t="s">
        <v>48</v>
      </c>
      <c r="AW3763" s="92" t="s">
        <v>48</v>
      </c>
      <c r="AX3763" s="92" t="s">
        <v>48</v>
      </c>
      <c r="AY3763" s="91" t="s">
        <v>152</v>
      </c>
      <c r="AZ3763" s="23"/>
      <c r="BA3763" s="25">
        <v>0</v>
      </c>
      <c r="BB3763" t="s">
        <v>48</v>
      </c>
      <c r="BC3763" t="e">
        <v>#N/A</v>
      </c>
      <c r="BD3763" t="e">
        <f>IF(Z3763=BC3763,"OK")</f>
        <v>#N/A</v>
      </c>
      <c r="BE3763">
        <v>0.45</v>
      </c>
      <c r="BF3763">
        <v>1.2030000000000001E-2</v>
      </c>
      <c r="BG3763" t="s">
        <v>22</v>
      </c>
      <c r="BH3763" t="s">
        <v>22</v>
      </c>
      <c r="BI3763" t="s">
        <v>22</v>
      </c>
      <c r="BJ3763">
        <v>0</v>
      </c>
      <c r="BK3763">
        <v>0</v>
      </c>
      <c r="BN3763" s="183"/>
    </row>
    <row r="3764" spans="1:66" ht="25.5" x14ac:dyDescent="0.25">
      <c r="A3764" s="1"/>
      <c r="B3764" s="94">
        <v>3751</v>
      </c>
      <c r="C3764" s="43">
        <v>1050991</v>
      </c>
      <c r="D3764" s="25"/>
      <c r="E3764" s="27" t="s">
        <v>1739</v>
      </c>
      <c r="F3764" s="151" t="s">
        <v>21</v>
      </c>
      <c r="G3764" s="25"/>
      <c r="H3764" s="46" t="str">
        <f>IFERROR(IFERROR(IF(SEARCH("Usystems",$E3764)&gt;0,"Usystems"),IF(SEARCH("RIIFO",$E3764)&gt;0,"RIIFO","Uponor")),"Uponor")</f>
        <v>Uponor</v>
      </c>
      <c r="I3764" s="25" t="str">
        <f>IFERROR(MID($D3764,1,7)+0,"")</f>
        <v/>
      </c>
      <c r="J3764" s="25" t="str">
        <f>IFERROR(MID($D3764,10,7)+0,"")</f>
        <v/>
      </c>
      <c r="K3764" s="25" t="str">
        <f>IFERROR(MID($D3764,19,7)+0,"")</f>
        <v/>
      </c>
      <c r="L3764" s="25" t="str">
        <f>IFERROR(MID($D3764,28,7)+0,"")</f>
        <v/>
      </c>
      <c r="M3764" s="25" t="str">
        <f>IF(IFERROR(MID($Q3764,1,7)+0,"")&lt;1130000,IF(INDEX(C:C,MATCH(LEFT(Q3764,7)+0,I:I,0))&lt;1130000,"",INDEX(C:C,MATCH(LEFT(Q3764,7)+0,I:I,0))),IFERROR(MID($Q3764,1,7)+0,""))</f>
        <v/>
      </c>
      <c r="N3764" s="25" t="str">
        <f>IF(IFERROR(MID($Q3764,10,7)+0,"")&lt;1130000,"",IFERROR(MID($Q3764,10,7)+0,""))</f>
        <v/>
      </c>
      <c r="O3764" s="25" t="str">
        <f>IF(IFERROR(MID($Q3764,19,7)+0,"")&lt;1130000,"",IFERROR(MID($Q3764,19,7)+0,""))</f>
        <v/>
      </c>
      <c r="P3764" s="25" t="str">
        <f>IF(M3764="","",IF(N3764="",M3764,M3764&amp;", "&amp;N3764))</f>
        <v/>
      </c>
      <c r="Q3764" s="25"/>
      <c r="R3764" s="25"/>
      <c r="S3764" s="35" t="s">
        <v>105</v>
      </c>
      <c r="T3764" s="25" t="s">
        <v>36</v>
      </c>
      <c r="U3764" s="185">
        <v>3606</v>
      </c>
      <c r="V3764" s="188">
        <v>3606</v>
      </c>
      <c r="W3764" s="189">
        <v>3606</v>
      </c>
      <c r="X3764" s="31">
        <v>3606</v>
      </c>
      <c r="Y3764" s="90">
        <f>IFERROR(ROUND(X3764/W3764-1,2),"")</f>
        <v>0</v>
      </c>
      <c r="Z3764" s="31">
        <f>IF(OR(S3764="VLD MLC components",S3764="VLD MLC pipes",S3764="VLD PEX components",S3764="VLD PEX pipes",S3764="VLD PHC components",S3764="VLD PHC pipes",S3764="Controls VLD"),"По запросу",X3764)</f>
        <v>3606</v>
      </c>
      <c r="AA3764" s="63">
        <f>ROUND(X3764/1.2,3)</f>
        <v>3005</v>
      </c>
      <c r="AB3764" s="23">
        <v>3005</v>
      </c>
      <c r="AC3764" s="190">
        <f>IFERROR(ROUND(AA3764/AB3764-1,2),"")</f>
        <v>0</v>
      </c>
      <c r="AD3764" s="25">
        <v>0.62</v>
      </c>
      <c r="AE3764" s="25">
        <v>1.4E-2</v>
      </c>
      <c r="AF3764" s="25">
        <v>0</v>
      </c>
      <c r="AG3764" s="25" t="s">
        <v>22</v>
      </c>
      <c r="AH3764" s="25">
        <v>0</v>
      </c>
      <c r="AI3764" s="25">
        <v>0</v>
      </c>
      <c r="AJ3764" s="25" t="s">
        <v>20</v>
      </c>
      <c r="AK3764" s="42" t="s">
        <v>19</v>
      </c>
      <c r="AL3764" s="25" t="s">
        <v>20</v>
      </c>
      <c r="AM3764" s="25">
        <v>1</v>
      </c>
      <c r="AN3764" s="25" t="s">
        <v>22</v>
      </c>
      <c r="AO3764" s="25" t="s">
        <v>22</v>
      </c>
      <c r="AP3764" s="25" t="s">
        <v>22</v>
      </c>
      <c r="AQ3764" s="25"/>
      <c r="AR3764" s="94"/>
      <c r="AS3764" s="157" t="s">
        <v>22</v>
      </c>
      <c r="AT3764" s="93">
        <v>42551</v>
      </c>
      <c r="AU3764" s="92" t="s">
        <v>22</v>
      </c>
      <c r="AV3764" s="91" t="s">
        <v>48</v>
      </c>
      <c r="AW3764" s="92" t="s">
        <v>48</v>
      </c>
      <c r="AX3764" s="92" t="s">
        <v>48</v>
      </c>
      <c r="AY3764" s="91" t="s">
        <v>152</v>
      </c>
      <c r="AZ3764" s="23"/>
      <c r="BA3764" s="25">
        <v>0</v>
      </c>
      <c r="BB3764" t="s">
        <v>48</v>
      </c>
      <c r="BC3764" t="e">
        <v>#N/A</v>
      </c>
      <c r="BD3764" t="e">
        <f>IF(Z3764=BC3764,"OK")</f>
        <v>#N/A</v>
      </c>
      <c r="BE3764">
        <v>0.62</v>
      </c>
      <c r="BF3764">
        <v>1.4E-2</v>
      </c>
      <c r="BG3764" t="s">
        <v>22</v>
      </c>
      <c r="BH3764" t="s">
        <v>22</v>
      </c>
      <c r="BI3764" t="s">
        <v>22</v>
      </c>
      <c r="BJ3764">
        <v>0</v>
      </c>
      <c r="BK3764">
        <v>0</v>
      </c>
      <c r="BN3764" s="183"/>
    </row>
    <row r="3765" spans="1:66" ht="25.5" x14ac:dyDescent="0.25">
      <c r="A3765" s="1"/>
      <c r="B3765" s="94">
        <v>3752</v>
      </c>
      <c r="C3765" s="43">
        <v>1050990</v>
      </c>
      <c r="D3765" s="25"/>
      <c r="E3765" s="27" t="s">
        <v>1738</v>
      </c>
      <c r="F3765" s="151" t="s">
        <v>21</v>
      </c>
      <c r="G3765" s="25"/>
      <c r="H3765" s="46" t="str">
        <f>IFERROR(IFERROR(IF(SEARCH("Usystems",$E3765)&gt;0,"Usystems"),IF(SEARCH("RIIFO",$E3765)&gt;0,"RIIFO","Uponor")),"Uponor")</f>
        <v>Uponor</v>
      </c>
      <c r="I3765" s="25" t="str">
        <f>IFERROR(MID($D3765,1,7)+0,"")</f>
        <v/>
      </c>
      <c r="J3765" s="25" t="str">
        <f>IFERROR(MID($D3765,10,7)+0,"")</f>
        <v/>
      </c>
      <c r="K3765" s="25" t="str">
        <f>IFERROR(MID($D3765,19,7)+0,"")</f>
        <v/>
      </c>
      <c r="L3765" s="25" t="str">
        <f>IFERROR(MID($D3765,28,7)+0,"")</f>
        <v/>
      </c>
      <c r="M3765" s="25" t="str">
        <f>IF(IFERROR(MID($Q3765,1,7)+0,"")&lt;1130000,IF(INDEX(C:C,MATCH(LEFT(Q3765,7)+0,I:I,0))&lt;1130000,"",INDEX(C:C,MATCH(LEFT(Q3765,7)+0,I:I,0))),IFERROR(MID($Q3765,1,7)+0,""))</f>
        <v/>
      </c>
      <c r="N3765" s="25" t="str">
        <f>IF(IFERROR(MID($Q3765,10,7)+0,"")&lt;1130000,"",IFERROR(MID($Q3765,10,7)+0,""))</f>
        <v/>
      </c>
      <c r="O3765" s="25" t="str">
        <f>IF(IFERROR(MID($Q3765,19,7)+0,"")&lt;1130000,"",IFERROR(MID($Q3765,19,7)+0,""))</f>
        <v/>
      </c>
      <c r="P3765" s="25" t="str">
        <f>IF(M3765="","",IF(N3765="",M3765,M3765&amp;", "&amp;N3765))</f>
        <v/>
      </c>
      <c r="Q3765" s="25"/>
      <c r="R3765" s="25"/>
      <c r="S3765" s="35" t="s">
        <v>105</v>
      </c>
      <c r="T3765" s="25" t="s">
        <v>36</v>
      </c>
      <c r="U3765" s="185">
        <v>3742</v>
      </c>
      <c r="V3765" s="188">
        <v>3742</v>
      </c>
      <c r="W3765" s="189">
        <v>3742</v>
      </c>
      <c r="X3765" s="31">
        <v>3742</v>
      </c>
      <c r="Y3765" s="90">
        <f>IFERROR(ROUND(X3765/W3765-1,2),"")</f>
        <v>0</v>
      </c>
      <c r="Z3765" s="31">
        <f>IF(OR(S3765="VLD MLC components",S3765="VLD MLC pipes",S3765="VLD PEX components",S3765="VLD PEX pipes",S3765="VLD PHC components",S3765="VLD PHC pipes",S3765="Controls VLD"),"По запросу",X3765)</f>
        <v>3742</v>
      </c>
      <c r="AA3765" s="63">
        <f>ROUND(X3765/1.2,3)</f>
        <v>3118.3330000000001</v>
      </c>
      <c r="AB3765" s="23">
        <v>3118.3330000000001</v>
      </c>
      <c r="AC3765" s="190">
        <f>IFERROR(ROUND(AA3765/AB3765-1,2),"")</f>
        <v>0</v>
      </c>
      <c r="AD3765" s="25">
        <v>0.69</v>
      </c>
      <c r="AE3765" s="25">
        <v>1.857E-2</v>
      </c>
      <c r="AF3765" s="25">
        <v>0</v>
      </c>
      <c r="AG3765" s="25" t="s">
        <v>22</v>
      </c>
      <c r="AH3765" s="25">
        <v>0</v>
      </c>
      <c r="AI3765" s="25">
        <v>0</v>
      </c>
      <c r="AJ3765" s="25" t="s">
        <v>20</v>
      </c>
      <c r="AK3765" s="42" t="s">
        <v>19</v>
      </c>
      <c r="AL3765" s="25" t="s">
        <v>20</v>
      </c>
      <c r="AM3765" s="25">
        <v>1</v>
      </c>
      <c r="AN3765" s="25" t="s">
        <v>22</v>
      </c>
      <c r="AO3765" s="25" t="s">
        <v>22</v>
      </c>
      <c r="AP3765" s="25" t="s">
        <v>22</v>
      </c>
      <c r="AQ3765" s="25"/>
      <c r="AR3765" s="94"/>
      <c r="AS3765" s="157" t="s">
        <v>22</v>
      </c>
      <c r="AT3765" s="93">
        <v>42551</v>
      </c>
      <c r="AU3765" s="92" t="s">
        <v>22</v>
      </c>
      <c r="AV3765" s="91" t="s">
        <v>48</v>
      </c>
      <c r="AW3765" s="92" t="s">
        <v>48</v>
      </c>
      <c r="AX3765" s="92" t="s">
        <v>48</v>
      </c>
      <c r="AY3765" s="91" t="s">
        <v>152</v>
      </c>
      <c r="AZ3765" s="23"/>
      <c r="BA3765" s="25">
        <v>0</v>
      </c>
      <c r="BB3765" t="s">
        <v>48</v>
      </c>
      <c r="BC3765" t="e">
        <v>#N/A</v>
      </c>
      <c r="BD3765" t="e">
        <f>IF(Z3765=BC3765,"OK")</f>
        <v>#N/A</v>
      </c>
      <c r="BE3765">
        <v>0.69</v>
      </c>
      <c r="BF3765">
        <v>1.857E-2</v>
      </c>
      <c r="BG3765" t="s">
        <v>22</v>
      </c>
      <c r="BH3765" t="s">
        <v>22</v>
      </c>
      <c r="BI3765" t="s">
        <v>22</v>
      </c>
      <c r="BJ3765">
        <v>0</v>
      </c>
      <c r="BK3765">
        <v>0</v>
      </c>
      <c r="BN3765" s="183"/>
    </row>
    <row r="3766" spans="1:66" ht="25.5" x14ac:dyDescent="0.25">
      <c r="A3766" s="1"/>
      <c r="B3766" s="94">
        <v>3753</v>
      </c>
      <c r="C3766" s="43">
        <v>1050992</v>
      </c>
      <c r="D3766" s="25"/>
      <c r="E3766" s="27" t="s">
        <v>1737</v>
      </c>
      <c r="F3766" s="213" t="s">
        <v>21</v>
      </c>
      <c r="G3766" s="25"/>
      <c r="H3766" s="46" t="str">
        <f>IFERROR(IFERROR(IF(SEARCH("Usystems",$E3766)&gt;0,"Usystems"),IF(SEARCH("RIIFO",$E3766)&gt;0,"RIIFO","Uponor")),"Uponor")</f>
        <v>Uponor</v>
      </c>
      <c r="I3766" s="25" t="str">
        <f>IFERROR(MID($D3766,1,7)+0,"")</f>
        <v/>
      </c>
      <c r="J3766" s="25" t="str">
        <f>IFERROR(MID($D3766,10,7)+0,"")</f>
        <v/>
      </c>
      <c r="K3766" s="25" t="str">
        <f>IFERROR(MID($D3766,19,7)+0,"")</f>
        <v/>
      </c>
      <c r="L3766" s="25" t="str">
        <f>IFERROR(MID($D3766,28,7)+0,"")</f>
        <v/>
      </c>
      <c r="M3766" s="25" t="str">
        <f>IF(IFERROR(MID($Q3766,1,7)+0,"")&lt;1130000,IF(INDEX(C:C,MATCH(LEFT(Q3766,7)+0,I:I,0))&lt;1130000,"",INDEX(C:C,MATCH(LEFT(Q3766,7)+0,I:I,0))),IFERROR(MID($Q3766,1,7)+0,""))</f>
        <v/>
      </c>
      <c r="N3766" s="25" t="str">
        <f>IF(IFERROR(MID($Q3766,10,7)+0,"")&lt;1130000,"",IFERROR(MID($Q3766,10,7)+0,""))</f>
        <v/>
      </c>
      <c r="O3766" s="25" t="str">
        <f>IF(IFERROR(MID($Q3766,19,7)+0,"")&lt;1130000,"",IFERROR(MID($Q3766,19,7)+0,""))</f>
        <v/>
      </c>
      <c r="P3766" s="25" t="str">
        <f>IF(M3766="","",IF(N3766="",M3766,M3766&amp;", "&amp;N3766))</f>
        <v/>
      </c>
      <c r="Q3766" s="25"/>
      <c r="R3766" s="25"/>
      <c r="S3766" s="35" t="s">
        <v>105</v>
      </c>
      <c r="T3766" s="34" t="s">
        <v>36</v>
      </c>
      <c r="U3766" s="185">
        <v>2716</v>
      </c>
      <c r="V3766" s="188">
        <v>2716</v>
      </c>
      <c r="W3766" s="189">
        <v>2716</v>
      </c>
      <c r="X3766" s="31">
        <v>2716</v>
      </c>
      <c r="Y3766" s="90">
        <f>IFERROR(ROUND(X3766/W3766-1,2),"")</f>
        <v>0</v>
      </c>
      <c r="Z3766" s="31">
        <f>IF(OR(S3766="VLD MLC components",S3766="VLD MLC pipes",S3766="VLD PEX components",S3766="VLD PEX pipes",S3766="VLD PHC components",S3766="VLD PHC pipes",S3766="Controls VLD"),"По запросу",X3766)</f>
        <v>2716</v>
      </c>
      <c r="AA3766" s="63">
        <f>ROUND(X3766/1.2,3)</f>
        <v>2263.3330000000001</v>
      </c>
      <c r="AB3766" s="23">
        <v>2263.3330000000001</v>
      </c>
      <c r="AC3766" s="190">
        <f>IFERROR(ROUND(AA3766/AB3766-1,2),"")</f>
        <v>0</v>
      </c>
      <c r="AD3766" s="25">
        <v>0.73</v>
      </c>
      <c r="AE3766" s="25">
        <v>0.02</v>
      </c>
      <c r="AF3766" s="25">
        <v>0</v>
      </c>
      <c r="AG3766" s="25" t="s">
        <v>22</v>
      </c>
      <c r="AH3766" s="25">
        <v>0</v>
      </c>
      <c r="AI3766" s="25">
        <v>0</v>
      </c>
      <c r="AJ3766" s="25" t="s">
        <v>20</v>
      </c>
      <c r="AK3766" s="42" t="s">
        <v>19</v>
      </c>
      <c r="AL3766" s="25" t="s">
        <v>20</v>
      </c>
      <c r="AM3766" s="25">
        <v>1</v>
      </c>
      <c r="AN3766" s="25" t="s">
        <v>22</v>
      </c>
      <c r="AO3766" s="25" t="s">
        <v>22</v>
      </c>
      <c r="AP3766" s="25" t="s">
        <v>22</v>
      </c>
      <c r="AQ3766" s="25"/>
      <c r="AR3766" s="94"/>
      <c r="AS3766" s="157" t="s">
        <v>22</v>
      </c>
      <c r="AT3766" s="93">
        <v>42860</v>
      </c>
      <c r="AU3766" s="92" t="s">
        <v>22</v>
      </c>
      <c r="AV3766" s="91" t="s">
        <v>48</v>
      </c>
      <c r="AW3766" s="92" t="s">
        <v>48</v>
      </c>
      <c r="AX3766" s="92" t="s">
        <v>48</v>
      </c>
      <c r="AY3766" s="91" t="s">
        <v>152</v>
      </c>
      <c r="AZ3766" s="23"/>
      <c r="BA3766" s="25">
        <v>0</v>
      </c>
      <c r="BB3766" t="s">
        <v>48</v>
      </c>
      <c r="BC3766" t="e">
        <v>#N/A</v>
      </c>
      <c r="BD3766" t="e">
        <f>IF(Z3766=BC3766,"OK")</f>
        <v>#N/A</v>
      </c>
      <c r="BE3766">
        <v>0.73</v>
      </c>
      <c r="BF3766">
        <v>0.02</v>
      </c>
      <c r="BG3766" t="s">
        <v>22</v>
      </c>
      <c r="BH3766" t="s">
        <v>22</v>
      </c>
      <c r="BI3766" t="s">
        <v>22</v>
      </c>
      <c r="BJ3766">
        <v>0</v>
      </c>
      <c r="BK3766">
        <v>0</v>
      </c>
      <c r="BN3766" s="183"/>
    </row>
    <row r="3767" spans="1:66" ht="25.5" x14ac:dyDescent="0.25">
      <c r="A3767" s="1"/>
      <c r="B3767" s="94">
        <v>3754</v>
      </c>
      <c r="C3767" s="43">
        <v>1067854</v>
      </c>
      <c r="D3767" s="25"/>
      <c r="E3767" s="27" t="s">
        <v>1736</v>
      </c>
      <c r="F3767" s="213" t="s">
        <v>21</v>
      </c>
      <c r="G3767" s="25"/>
      <c r="H3767" s="46" t="str">
        <f>IFERROR(IFERROR(IF(SEARCH("Usystems",$E3767)&gt;0,"Usystems"),IF(SEARCH("RIIFO",$E3767)&gt;0,"RIIFO","Uponor")),"Uponor")</f>
        <v>Uponor</v>
      </c>
      <c r="I3767" s="25" t="str">
        <f>IFERROR(MID($D3767,1,7)+0,"")</f>
        <v/>
      </c>
      <c r="J3767" s="25" t="str">
        <f>IFERROR(MID($D3767,10,7)+0,"")</f>
        <v/>
      </c>
      <c r="K3767" s="25" t="str">
        <f>IFERROR(MID($D3767,19,7)+0,"")</f>
        <v/>
      </c>
      <c r="L3767" s="25" t="str">
        <f>IFERROR(MID($D3767,28,7)+0,"")</f>
        <v/>
      </c>
      <c r="M3767" s="25" t="str">
        <f>IF(IFERROR(MID($Q3767,1,7)+0,"")&lt;1130000,IF(INDEX(C:C,MATCH(LEFT(Q3767,7)+0,I:I,0))&lt;1130000,"",INDEX(C:C,MATCH(LEFT(Q3767,7)+0,I:I,0))),IFERROR(MID($Q3767,1,7)+0,""))</f>
        <v/>
      </c>
      <c r="N3767" s="25" t="str">
        <f>IF(IFERROR(MID($Q3767,10,7)+0,"")&lt;1130000,"",IFERROR(MID($Q3767,10,7)+0,""))</f>
        <v/>
      </c>
      <c r="O3767" s="25" t="str">
        <f>IF(IFERROR(MID($Q3767,19,7)+0,"")&lt;1130000,"",IFERROR(MID($Q3767,19,7)+0,""))</f>
        <v/>
      </c>
      <c r="P3767" s="25" t="str">
        <f>IF(M3767="","",IF(N3767="",M3767,M3767&amp;", "&amp;N3767))</f>
        <v/>
      </c>
      <c r="Q3767" s="25"/>
      <c r="R3767" s="25"/>
      <c r="S3767" s="35" t="s">
        <v>105</v>
      </c>
      <c r="T3767" s="34" t="s">
        <v>36</v>
      </c>
      <c r="U3767" s="185">
        <v>4382</v>
      </c>
      <c r="V3767" s="188">
        <v>4382</v>
      </c>
      <c r="W3767" s="189">
        <v>4382</v>
      </c>
      <c r="X3767" s="31">
        <v>4382</v>
      </c>
      <c r="Y3767" s="90">
        <f>IFERROR(ROUND(X3767/W3767-1,2),"")</f>
        <v>0</v>
      </c>
      <c r="Z3767" s="31">
        <f>IF(OR(S3767="VLD MLC components",S3767="VLD MLC pipes",S3767="VLD PEX components",S3767="VLD PEX pipes",S3767="VLD PHC components",S3767="VLD PHC pipes",S3767="Controls VLD"),"По запросу",X3767)</f>
        <v>4382</v>
      </c>
      <c r="AA3767" s="63">
        <f>ROUND(X3767/1.2,3)</f>
        <v>3651.6669999999999</v>
      </c>
      <c r="AB3767" s="23">
        <v>3651.6669999999999</v>
      </c>
      <c r="AC3767" s="190">
        <f>IFERROR(ROUND(AA3767/AB3767-1,2),"")</f>
        <v>0</v>
      </c>
      <c r="AD3767" s="25">
        <v>2.0499999999999998</v>
      </c>
      <c r="AE3767" s="25">
        <v>0.02</v>
      </c>
      <c r="AF3767" s="25">
        <v>0</v>
      </c>
      <c r="AG3767" s="25" t="s">
        <v>22</v>
      </c>
      <c r="AH3767" s="25">
        <v>0</v>
      </c>
      <c r="AI3767" s="25">
        <v>0</v>
      </c>
      <c r="AJ3767" s="25" t="s">
        <v>20</v>
      </c>
      <c r="AK3767" s="42" t="s">
        <v>19</v>
      </c>
      <c r="AL3767" s="25" t="s">
        <v>20</v>
      </c>
      <c r="AM3767" s="25">
        <v>1</v>
      </c>
      <c r="AN3767" s="25" t="s">
        <v>22</v>
      </c>
      <c r="AO3767" s="25" t="s">
        <v>22</v>
      </c>
      <c r="AP3767" s="25" t="s">
        <v>22</v>
      </c>
      <c r="AQ3767" s="25"/>
      <c r="AR3767" s="94"/>
      <c r="AS3767" s="157" t="s">
        <v>22</v>
      </c>
      <c r="AT3767" s="93">
        <v>42860</v>
      </c>
      <c r="AU3767" s="92" t="s">
        <v>22</v>
      </c>
      <c r="AV3767" s="91" t="s">
        <v>48</v>
      </c>
      <c r="AW3767" s="92" t="s">
        <v>48</v>
      </c>
      <c r="AX3767" s="92" t="s">
        <v>48</v>
      </c>
      <c r="AY3767" s="91" t="s">
        <v>152</v>
      </c>
      <c r="AZ3767" s="23"/>
      <c r="BA3767" s="25">
        <v>0</v>
      </c>
      <c r="BB3767" t="s">
        <v>48</v>
      </c>
      <c r="BC3767" t="e">
        <v>#N/A</v>
      </c>
      <c r="BD3767" t="e">
        <f>IF(Z3767=BC3767,"OK")</f>
        <v>#N/A</v>
      </c>
      <c r="BE3767">
        <v>2.0499999999999998</v>
      </c>
      <c r="BF3767">
        <v>0.02</v>
      </c>
      <c r="BG3767" t="s">
        <v>22</v>
      </c>
      <c r="BH3767" t="s">
        <v>22</v>
      </c>
      <c r="BI3767" t="s">
        <v>22</v>
      </c>
      <c r="BJ3767">
        <v>0</v>
      </c>
      <c r="BK3767">
        <v>0</v>
      </c>
      <c r="BN3767" s="183"/>
    </row>
    <row r="3768" spans="1:66" ht="25.5" x14ac:dyDescent="0.25">
      <c r="A3768" s="1"/>
      <c r="B3768" s="94">
        <v>3755</v>
      </c>
      <c r="C3768" s="43">
        <v>1067855</v>
      </c>
      <c r="D3768" s="25"/>
      <c r="E3768" s="27" t="s">
        <v>1735</v>
      </c>
      <c r="F3768" s="213" t="s">
        <v>21</v>
      </c>
      <c r="G3768" s="25"/>
      <c r="H3768" s="46" t="str">
        <f>IFERROR(IFERROR(IF(SEARCH("Usystems",$E3768)&gt;0,"Usystems"),IF(SEARCH("RIIFO",$E3768)&gt;0,"RIIFO","Uponor")),"Uponor")</f>
        <v>Uponor</v>
      </c>
      <c r="I3768" s="25" t="str">
        <f>IFERROR(MID($D3768,1,7)+0,"")</f>
        <v/>
      </c>
      <c r="J3768" s="25" t="str">
        <f>IFERROR(MID($D3768,10,7)+0,"")</f>
        <v/>
      </c>
      <c r="K3768" s="25" t="str">
        <f>IFERROR(MID($D3768,19,7)+0,"")</f>
        <v/>
      </c>
      <c r="L3768" s="25" t="str">
        <f>IFERROR(MID($D3768,28,7)+0,"")</f>
        <v/>
      </c>
      <c r="M3768" s="25" t="str">
        <f>IF(IFERROR(MID($Q3768,1,7)+0,"")&lt;1130000,IF(INDEX(C:C,MATCH(LEFT(Q3768,7)+0,I:I,0))&lt;1130000,"",INDEX(C:C,MATCH(LEFT(Q3768,7)+0,I:I,0))),IFERROR(MID($Q3768,1,7)+0,""))</f>
        <v/>
      </c>
      <c r="N3768" s="25" t="str">
        <f>IF(IFERROR(MID($Q3768,10,7)+0,"")&lt;1130000,"",IFERROR(MID($Q3768,10,7)+0,""))</f>
        <v/>
      </c>
      <c r="O3768" s="25" t="str">
        <f>IF(IFERROR(MID($Q3768,19,7)+0,"")&lt;1130000,"",IFERROR(MID($Q3768,19,7)+0,""))</f>
        <v/>
      </c>
      <c r="P3768" s="25" t="str">
        <f>IF(M3768="","",IF(N3768="",M3768,M3768&amp;", "&amp;N3768))</f>
        <v/>
      </c>
      <c r="Q3768" s="25"/>
      <c r="R3768" s="25"/>
      <c r="S3768" s="35" t="s">
        <v>105</v>
      </c>
      <c r="T3768" s="34" t="s">
        <v>36</v>
      </c>
      <c r="U3768" s="185">
        <v>8583</v>
      </c>
      <c r="V3768" s="188">
        <v>8583</v>
      </c>
      <c r="W3768" s="189">
        <v>8583</v>
      </c>
      <c r="X3768" s="31">
        <v>8583</v>
      </c>
      <c r="Y3768" s="90">
        <f>IFERROR(ROUND(X3768/W3768-1,2),"")</f>
        <v>0</v>
      </c>
      <c r="Z3768" s="31">
        <f>IF(OR(S3768="VLD MLC components",S3768="VLD MLC pipes",S3768="VLD PEX components",S3768="VLD PEX pipes",S3768="VLD PHC components",S3768="VLD PHC pipes",S3768="Controls VLD"),"По запросу",X3768)</f>
        <v>8583</v>
      </c>
      <c r="AA3768" s="63">
        <f>ROUND(X3768/1.2,3)</f>
        <v>7152.5</v>
      </c>
      <c r="AB3768" s="23">
        <v>7152.5</v>
      </c>
      <c r="AC3768" s="190">
        <f>IFERROR(ROUND(AA3768/AB3768-1,2),"")</f>
        <v>0</v>
      </c>
      <c r="AD3768" s="25">
        <v>3.15</v>
      </c>
      <c r="AE3768" s="25">
        <v>0.04</v>
      </c>
      <c r="AF3768" s="25">
        <v>0</v>
      </c>
      <c r="AG3768" s="25" t="s">
        <v>22</v>
      </c>
      <c r="AH3768" s="25">
        <v>0</v>
      </c>
      <c r="AI3768" s="25">
        <v>0</v>
      </c>
      <c r="AJ3768" s="25" t="s">
        <v>20</v>
      </c>
      <c r="AK3768" s="42" t="s">
        <v>19</v>
      </c>
      <c r="AL3768" s="25" t="s">
        <v>20</v>
      </c>
      <c r="AM3768" s="25">
        <v>1</v>
      </c>
      <c r="AN3768" s="25" t="s">
        <v>22</v>
      </c>
      <c r="AO3768" s="25" t="s">
        <v>22</v>
      </c>
      <c r="AP3768" s="25" t="s">
        <v>22</v>
      </c>
      <c r="AQ3768" s="25"/>
      <c r="AR3768" s="94"/>
      <c r="AS3768" s="157" t="s">
        <v>22</v>
      </c>
      <c r="AT3768" s="93">
        <v>42860</v>
      </c>
      <c r="AU3768" s="92" t="s">
        <v>22</v>
      </c>
      <c r="AV3768" s="91" t="s">
        <v>48</v>
      </c>
      <c r="AW3768" s="92" t="s">
        <v>48</v>
      </c>
      <c r="AX3768" s="92" t="s">
        <v>48</v>
      </c>
      <c r="AY3768" s="91" t="s">
        <v>152</v>
      </c>
      <c r="AZ3768" s="23"/>
      <c r="BA3768" s="25">
        <v>0</v>
      </c>
      <c r="BB3768" t="s">
        <v>48</v>
      </c>
      <c r="BC3768" t="e">
        <v>#N/A</v>
      </c>
      <c r="BD3768" t="e">
        <f>IF(Z3768=BC3768,"OK")</f>
        <v>#N/A</v>
      </c>
      <c r="BE3768">
        <v>3.15</v>
      </c>
      <c r="BF3768">
        <v>0.04</v>
      </c>
      <c r="BG3768" t="s">
        <v>22</v>
      </c>
      <c r="BH3768" t="s">
        <v>22</v>
      </c>
      <c r="BI3768" t="s">
        <v>22</v>
      </c>
      <c r="BJ3768">
        <v>0</v>
      </c>
      <c r="BK3768">
        <v>0</v>
      </c>
      <c r="BN3768" s="183"/>
    </row>
    <row r="3769" spans="1:66" ht="25.5" x14ac:dyDescent="0.25">
      <c r="A3769" s="1"/>
      <c r="B3769" s="94">
        <v>3756</v>
      </c>
      <c r="C3769" s="43">
        <v>1067856</v>
      </c>
      <c r="D3769" s="25"/>
      <c r="E3769" s="27" t="s">
        <v>1734</v>
      </c>
      <c r="F3769" s="213" t="s">
        <v>21</v>
      </c>
      <c r="G3769" s="25"/>
      <c r="H3769" s="46" t="str">
        <f>IFERROR(IFERROR(IF(SEARCH("Usystems",$E3769)&gt;0,"Usystems"),IF(SEARCH("RIIFO",$E3769)&gt;0,"RIIFO","Uponor")),"Uponor")</f>
        <v>Uponor</v>
      </c>
      <c r="I3769" s="25" t="str">
        <f>IFERROR(MID($D3769,1,7)+0,"")</f>
        <v/>
      </c>
      <c r="J3769" s="25" t="str">
        <f>IFERROR(MID($D3769,10,7)+0,"")</f>
        <v/>
      </c>
      <c r="K3769" s="25" t="str">
        <f>IFERROR(MID($D3769,19,7)+0,"")</f>
        <v/>
      </c>
      <c r="L3769" s="25" t="str">
        <f>IFERROR(MID($D3769,28,7)+0,"")</f>
        <v/>
      </c>
      <c r="M3769" s="25" t="str">
        <f>IF(IFERROR(MID($Q3769,1,7)+0,"")&lt;1130000,IF(INDEX(C:C,MATCH(LEFT(Q3769,7)+0,I:I,0))&lt;1130000,"",INDEX(C:C,MATCH(LEFT(Q3769,7)+0,I:I,0))),IFERROR(MID($Q3769,1,7)+0,""))</f>
        <v/>
      </c>
      <c r="N3769" s="25" t="str">
        <f>IF(IFERROR(MID($Q3769,10,7)+0,"")&lt;1130000,"",IFERROR(MID($Q3769,10,7)+0,""))</f>
        <v/>
      </c>
      <c r="O3769" s="25" t="str">
        <f>IF(IFERROR(MID($Q3769,19,7)+0,"")&lt;1130000,"",IFERROR(MID($Q3769,19,7)+0,""))</f>
        <v/>
      </c>
      <c r="P3769" s="25" t="str">
        <f>IF(M3769="","",IF(N3769="",M3769,M3769&amp;", "&amp;N3769))</f>
        <v/>
      </c>
      <c r="Q3769" s="25"/>
      <c r="R3769" s="25"/>
      <c r="S3769" s="35" t="s">
        <v>105</v>
      </c>
      <c r="T3769" s="34" t="s">
        <v>36</v>
      </c>
      <c r="U3769" s="185">
        <v>9984</v>
      </c>
      <c r="V3769" s="188">
        <v>9984</v>
      </c>
      <c r="W3769" s="189">
        <v>9984</v>
      </c>
      <c r="X3769" s="31">
        <v>9984</v>
      </c>
      <c r="Y3769" s="90">
        <f>IFERROR(ROUND(X3769/W3769-1,2),"")</f>
        <v>0</v>
      </c>
      <c r="Z3769" s="31">
        <f>IF(OR(S3769="VLD MLC components",S3769="VLD MLC pipes",S3769="VLD PEX components",S3769="VLD PEX pipes",S3769="VLD PHC components",S3769="VLD PHC pipes",S3769="Controls VLD"),"По запросу",X3769)</f>
        <v>9984</v>
      </c>
      <c r="AA3769" s="63">
        <f>ROUND(X3769/1.2,3)</f>
        <v>8320</v>
      </c>
      <c r="AB3769" s="23">
        <v>8320</v>
      </c>
      <c r="AC3769" s="190">
        <f>IFERROR(ROUND(AA3769/AB3769-1,2),"")</f>
        <v>0</v>
      </c>
      <c r="AD3769" s="25">
        <v>5.4</v>
      </c>
      <c r="AE3769" s="25">
        <v>7.0000000000000007E-2</v>
      </c>
      <c r="AF3769" s="25">
        <v>0</v>
      </c>
      <c r="AG3769" s="25" t="s">
        <v>22</v>
      </c>
      <c r="AH3769" s="25">
        <v>0</v>
      </c>
      <c r="AI3769" s="25">
        <v>0</v>
      </c>
      <c r="AJ3769" s="25" t="s">
        <v>20</v>
      </c>
      <c r="AK3769" s="42" t="s">
        <v>19</v>
      </c>
      <c r="AL3769" s="25" t="s">
        <v>20</v>
      </c>
      <c r="AM3769" s="25">
        <v>1</v>
      </c>
      <c r="AN3769" s="25" t="s">
        <v>22</v>
      </c>
      <c r="AO3769" s="25" t="s">
        <v>22</v>
      </c>
      <c r="AP3769" s="25" t="s">
        <v>22</v>
      </c>
      <c r="AQ3769" s="25"/>
      <c r="AR3769" s="94"/>
      <c r="AS3769" s="157" t="s">
        <v>22</v>
      </c>
      <c r="AT3769" s="93">
        <v>42860</v>
      </c>
      <c r="AU3769" s="92" t="s">
        <v>22</v>
      </c>
      <c r="AV3769" s="91" t="s">
        <v>48</v>
      </c>
      <c r="AW3769" s="92" t="s">
        <v>48</v>
      </c>
      <c r="AX3769" s="92" t="s">
        <v>48</v>
      </c>
      <c r="AY3769" s="91" t="s">
        <v>152</v>
      </c>
      <c r="AZ3769" s="23"/>
      <c r="BA3769" s="25">
        <v>0</v>
      </c>
      <c r="BB3769" t="s">
        <v>48</v>
      </c>
      <c r="BC3769" t="e">
        <v>#N/A</v>
      </c>
      <c r="BD3769" t="e">
        <f>IF(Z3769=BC3769,"OK")</f>
        <v>#N/A</v>
      </c>
      <c r="BE3769">
        <v>5.4</v>
      </c>
      <c r="BF3769">
        <v>7.0000000000000007E-2</v>
      </c>
      <c r="BG3769" t="s">
        <v>22</v>
      </c>
      <c r="BH3769" t="s">
        <v>22</v>
      </c>
      <c r="BI3769" t="s">
        <v>22</v>
      </c>
      <c r="BJ3769">
        <v>0</v>
      </c>
      <c r="BK3769">
        <v>0</v>
      </c>
      <c r="BN3769" s="183"/>
    </row>
    <row r="3770" spans="1:66" ht="25.5" x14ac:dyDescent="0.25">
      <c r="A3770" s="1"/>
      <c r="B3770" s="94">
        <v>3757</v>
      </c>
      <c r="C3770" s="43">
        <v>1054747</v>
      </c>
      <c r="D3770" s="25"/>
      <c r="E3770" s="27" t="s">
        <v>1733</v>
      </c>
      <c r="F3770" s="151" t="s">
        <v>21</v>
      </c>
      <c r="G3770" s="25"/>
      <c r="H3770" s="46" t="str">
        <f>IFERROR(IFERROR(IF(SEARCH("Usystems",$E3770)&gt;0,"Usystems"),IF(SEARCH("RIIFO",$E3770)&gt;0,"RIIFO","Uponor")),"Uponor")</f>
        <v>Uponor</v>
      </c>
      <c r="I3770" s="25" t="str">
        <f>IFERROR(MID($D3770,1,7)+0,"")</f>
        <v/>
      </c>
      <c r="J3770" s="25" t="str">
        <f>IFERROR(MID($D3770,10,7)+0,"")</f>
        <v/>
      </c>
      <c r="K3770" s="25" t="str">
        <f>IFERROR(MID($D3770,19,7)+0,"")</f>
        <v/>
      </c>
      <c r="L3770" s="25" t="str">
        <f>IFERROR(MID($D3770,28,7)+0,"")</f>
        <v/>
      </c>
      <c r="M3770" s="25" t="str">
        <f>IF(IFERROR(MID($Q3770,1,7)+0,"")&lt;1130000,IF(INDEX(C:C,MATCH(LEFT(Q3770,7)+0,I:I,0))&lt;1130000,"",INDEX(C:C,MATCH(LEFT(Q3770,7)+0,I:I,0))),IFERROR(MID($Q3770,1,7)+0,""))</f>
        <v/>
      </c>
      <c r="N3770" s="25" t="str">
        <f>IF(IFERROR(MID($Q3770,10,7)+0,"")&lt;1130000,"",IFERROR(MID($Q3770,10,7)+0,""))</f>
        <v/>
      </c>
      <c r="O3770" s="25" t="str">
        <f>IF(IFERROR(MID($Q3770,19,7)+0,"")&lt;1130000,"",IFERROR(MID($Q3770,19,7)+0,""))</f>
        <v/>
      </c>
      <c r="P3770" s="25" t="str">
        <f>IF(M3770="","",IF(N3770="",M3770,M3770&amp;", "&amp;N3770))</f>
        <v/>
      </c>
      <c r="Q3770" s="25"/>
      <c r="R3770" s="25"/>
      <c r="S3770" s="35" t="s">
        <v>105</v>
      </c>
      <c r="T3770" s="25" t="s">
        <v>36</v>
      </c>
      <c r="U3770" s="185">
        <v>1317</v>
      </c>
      <c r="V3770" s="188">
        <v>1317</v>
      </c>
      <c r="W3770" s="189">
        <v>1317</v>
      </c>
      <c r="X3770" s="31">
        <v>1317</v>
      </c>
      <c r="Y3770" s="90">
        <f>IFERROR(ROUND(X3770/W3770-1,2),"")</f>
        <v>0</v>
      </c>
      <c r="Z3770" s="31">
        <f>IF(OR(S3770="VLD MLC components",S3770="VLD MLC pipes",S3770="VLD PEX components",S3770="VLD PEX pipes",S3770="VLD PHC components",S3770="VLD PHC pipes",S3770="Controls VLD"),"По запросу",X3770)</f>
        <v>1317</v>
      </c>
      <c r="AA3770" s="63">
        <f>ROUND(X3770/1.2,3)</f>
        <v>1097.5</v>
      </c>
      <c r="AB3770" s="23">
        <v>1097.5</v>
      </c>
      <c r="AC3770" s="190">
        <f>IFERROR(ROUND(AA3770/AB3770-1,2),"")</f>
        <v>0</v>
      </c>
      <c r="AD3770" s="25">
        <v>0.27</v>
      </c>
      <c r="AE3770" s="25">
        <v>1.2E-2</v>
      </c>
      <c r="AF3770" s="25">
        <v>0</v>
      </c>
      <c r="AG3770" s="25" t="s">
        <v>22</v>
      </c>
      <c r="AH3770" s="25">
        <v>0</v>
      </c>
      <c r="AI3770" s="25">
        <v>0</v>
      </c>
      <c r="AJ3770" s="25" t="s">
        <v>20</v>
      </c>
      <c r="AK3770" s="42" t="s">
        <v>19</v>
      </c>
      <c r="AL3770" s="25" t="s">
        <v>20</v>
      </c>
      <c r="AM3770" s="25">
        <v>1</v>
      </c>
      <c r="AN3770" s="25" t="s">
        <v>22</v>
      </c>
      <c r="AO3770" s="25" t="s">
        <v>22</v>
      </c>
      <c r="AP3770" s="25" t="s">
        <v>22</v>
      </c>
      <c r="AQ3770" s="25"/>
      <c r="AR3770" s="94"/>
      <c r="AS3770" s="157" t="s">
        <v>22</v>
      </c>
      <c r="AT3770" s="93">
        <v>42551</v>
      </c>
      <c r="AU3770" s="92" t="s">
        <v>22</v>
      </c>
      <c r="AV3770" s="91" t="s">
        <v>48</v>
      </c>
      <c r="AW3770" s="92" t="s">
        <v>48</v>
      </c>
      <c r="AX3770" s="92" t="s">
        <v>48</v>
      </c>
      <c r="AY3770" s="91" t="s">
        <v>152</v>
      </c>
      <c r="AZ3770" s="23"/>
      <c r="BA3770" s="25">
        <v>0</v>
      </c>
      <c r="BB3770" t="s">
        <v>48</v>
      </c>
      <c r="BC3770" t="e">
        <v>#N/A</v>
      </c>
      <c r="BD3770" t="e">
        <f>IF(Z3770=BC3770,"OK")</f>
        <v>#N/A</v>
      </c>
      <c r="BE3770">
        <v>0.27</v>
      </c>
      <c r="BF3770">
        <v>1.2E-2</v>
      </c>
      <c r="BG3770" t="s">
        <v>22</v>
      </c>
      <c r="BH3770" t="s">
        <v>22</v>
      </c>
      <c r="BI3770" t="s">
        <v>22</v>
      </c>
      <c r="BJ3770">
        <v>0</v>
      </c>
      <c r="BK3770">
        <v>0</v>
      </c>
      <c r="BN3770" s="183"/>
    </row>
    <row r="3771" spans="1:66" ht="25.5" x14ac:dyDescent="0.25">
      <c r="A3771" s="1"/>
      <c r="B3771" s="94">
        <v>3758</v>
      </c>
      <c r="C3771" s="43">
        <v>1050996</v>
      </c>
      <c r="D3771" s="25"/>
      <c r="E3771" s="27" t="s">
        <v>1732</v>
      </c>
      <c r="F3771" s="151" t="s">
        <v>21</v>
      </c>
      <c r="G3771" s="25"/>
      <c r="H3771" s="46" t="str">
        <f>IFERROR(IFERROR(IF(SEARCH("Usystems",$E3771)&gt;0,"Usystems"),IF(SEARCH("RIIFO",$E3771)&gt;0,"RIIFO","Uponor")),"Uponor")</f>
        <v>Uponor</v>
      </c>
      <c r="I3771" s="25" t="str">
        <f>IFERROR(MID($D3771,1,7)+0,"")</f>
        <v/>
      </c>
      <c r="J3771" s="25" t="str">
        <f>IFERROR(MID($D3771,10,7)+0,"")</f>
        <v/>
      </c>
      <c r="K3771" s="25" t="str">
        <f>IFERROR(MID($D3771,19,7)+0,"")</f>
        <v/>
      </c>
      <c r="L3771" s="25" t="str">
        <f>IFERROR(MID($D3771,28,7)+0,"")</f>
        <v/>
      </c>
      <c r="M3771" s="25" t="str">
        <f>IF(IFERROR(MID($Q3771,1,7)+0,"")&lt;1130000,IF(INDEX(C:C,MATCH(LEFT(Q3771,7)+0,I:I,0))&lt;1130000,"",INDEX(C:C,MATCH(LEFT(Q3771,7)+0,I:I,0))),IFERROR(MID($Q3771,1,7)+0,""))</f>
        <v/>
      </c>
      <c r="N3771" s="25" t="str">
        <f>IF(IFERROR(MID($Q3771,10,7)+0,"")&lt;1130000,"",IFERROR(MID($Q3771,10,7)+0,""))</f>
        <v/>
      </c>
      <c r="O3771" s="25" t="str">
        <f>IF(IFERROR(MID($Q3771,19,7)+0,"")&lt;1130000,"",IFERROR(MID($Q3771,19,7)+0,""))</f>
        <v/>
      </c>
      <c r="P3771" s="25" t="str">
        <f>IF(M3771="","",IF(N3771="",M3771,M3771&amp;", "&amp;N3771))</f>
        <v/>
      </c>
      <c r="Q3771" s="25"/>
      <c r="R3771" s="25"/>
      <c r="S3771" s="35" t="s">
        <v>105</v>
      </c>
      <c r="T3771" s="25" t="s">
        <v>36</v>
      </c>
      <c r="U3771" s="185">
        <v>1522</v>
      </c>
      <c r="V3771" s="188">
        <v>1522</v>
      </c>
      <c r="W3771" s="189">
        <v>1522</v>
      </c>
      <c r="X3771" s="31">
        <v>1522</v>
      </c>
      <c r="Y3771" s="90">
        <f>IFERROR(ROUND(X3771/W3771-1,2),"")</f>
        <v>0</v>
      </c>
      <c r="Z3771" s="31">
        <f>IF(OR(S3771="VLD MLC components",S3771="VLD MLC pipes",S3771="VLD PEX components",S3771="VLD PEX pipes",S3771="VLD PHC components",S3771="VLD PHC pipes",S3771="Controls VLD"),"По запросу",X3771)</f>
        <v>1522</v>
      </c>
      <c r="AA3771" s="63">
        <f>ROUND(X3771/1.2,3)</f>
        <v>1268.3330000000001</v>
      </c>
      <c r="AB3771" s="23">
        <v>1268.3330000000001</v>
      </c>
      <c r="AC3771" s="190">
        <f>IFERROR(ROUND(AA3771/AB3771-1,2),"")</f>
        <v>0</v>
      </c>
      <c r="AD3771" s="25">
        <v>0.42</v>
      </c>
      <c r="AE3771" s="25">
        <v>1.4999999999999999E-2</v>
      </c>
      <c r="AF3771" s="25">
        <v>0</v>
      </c>
      <c r="AG3771" s="25" t="s">
        <v>22</v>
      </c>
      <c r="AH3771" s="25">
        <v>0</v>
      </c>
      <c r="AI3771" s="25">
        <v>0</v>
      </c>
      <c r="AJ3771" s="25" t="s">
        <v>20</v>
      </c>
      <c r="AK3771" s="42" t="s">
        <v>19</v>
      </c>
      <c r="AL3771" s="25" t="s">
        <v>20</v>
      </c>
      <c r="AM3771" s="25">
        <v>1</v>
      </c>
      <c r="AN3771" s="25" t="s">
        <v>22</v>
      </c>
      <c r="AO3771" s="25" t="s">
        <v>22</v>
      </c>
      <c r="AP3771" s="25" t="s">
        <v>22</v>
      </c>
      <c r="AQ3771" s="25"/>
      <c r="AR3771" s="94"/>
      <c r="AS3771" s="157" t="s">
        <v>22</v>
      </c>
      <c r="AT3771" s="93">
        <v>42551</v>
      </c>
      <c r="AU3771" s="92" t="s">
        <v>22</v>
      </c>
      <c r="AV3771" s="91" t="s">
        <v>48</v>
      </c>
      <c r="AW3771" s="92" t="s">
        <v>48</v>
      </c>
      <c r="AX3771" s="92" t="s">
        <v>48</v>
      </c>
      <c r="AY3771" s="91" t="s">
        <v>152</v>
      </c>
      <c r="AZ3771" s="23"/>
      <c r="BA3771" s="25">
        <v>0</v>
      </c>
      <c r="BB3771" t="s">
        <v>48</v>
      </c>
      <c r="BC3771" t="e">
        <v>#N/A</v>
      </c>
      <c r="BD3771" t="e">
        <f>IF(Z3771=BC3771,"OK")</f>
        <v>#N/A</v>
      </c>
      <c r="BE3771">
        <v>0.42</v>
      </c>
      <c r="BF3771">
        <v>1.4999999999999999E-2</v>
      </c>
      <c r="BG3771" t="s">
        <v>22</v>
      </c>
      <c r="BH3771" t="s">
        <v>22</v>
      </c>
      <c r="BI3771" t="s">
        <v>22</v>
      </c>
      <c r="BJ3771">
        <v>0</v>
      </c>
      <c r="BK3771">
        <v>0</v>
      </c>
      <c r="BN3771" s="183"/>
    </row>
    <row r="3772" spans="1:66" ht="25.5" x14ac:dyDescent="0.25">
      <c r="A3772" s="1"/>
      <c r="B3772" s="94">
        <v>3759</v>
      </c>
      <c r="C3772" s="43">
        <v>1050997</v>
      </c>
      <c r="D3772" s="25"/>
      <c r="E3772" s="27" t="s">
        <v>1731</v>
      </c>
      <c r="F3772" s="151" t="s">
        <v>21</v>
      </c>
      <c r="G3772" s="25"/>
      <c r="H3772" s="46" t="str">
        <f>IFERROR(IFERROR(IF(SEARCH("Usystems",$E3772)&gt;0,"Usystems"),IF(SEARCH("RIIFO",$E3772)&gt;0,"RIIFO","Uponor")),"Uponor")</f>
        <v>Uponor</v>
      </c>
      <c r="I3772" s="25" t="str">
        <f>IFERROR(MID($D3772,1,7)+0,"")</f>
        <v/>
      </c>
      <c r="J3772" s="25" t="str">
        <f>IFERROR(MID($D3772,10,7)+0,"")</f>
        <v/>
      </c>
      <c r="K3772" s="25" t="str">
        <f>IFERROR(MID($D3772,19,7)+0,"")</f>
        <v/>
      </c>
      <c r="L3772" s="25" t="str">
        <f>IFERROR(MID($D3772,28,7)+0,"")</f>
        <v/>
      </c>
      <c r="M3772" s="25" t="str">
        <f>IF(IFERROR(MID($Q3772,1,7)+0,"")&lt;1130000,IF(INDEX(C:C,MATCH(LEFT(Q3772,7)+0,I:I,0))&lt;1130000,"",INDEX(C:C,MATCH(LEFT(Q3772,7)+0,I:I,0))),IFERROR(MID($Q3772,1,7)+0,""))</f>
        <v/>
      </c>
      <c r="N3772" s="25" t="str">
        <f>IF(IFERROR(MID($Q3772,10,7)+0,"")&lt;1130000,"",IFERROR(MID($Q3772,10,7)+0,""))</f>
        <v/>
      </c>
      <c r="O3772" s="25" t="str">
        <f>IF(IFERROR(MID($Q3772,19,7)+0,"")&lt;1130000,"",IFERROR(MID($Q3772,19,7)+0,""))</f>
        <v/>
      </c>
      <c r="P3772" s="25" t="str">
        <f>IF(M3772="","",IF(N3772="",M3772,M3772&amp;", "&amp;N3772))</f>
        <v/>
      </c>
      <c r="Q3772" s="25"/>
      <c r="R3772" s="25"/>
      <c r="S3772" s="35" t="s">
        <v>105</v>
      </c>
      <c r="T3772" s="25" t="s">
        <v>36</v>
      </c>
      <c r="U3772" s="185">
        <v>1756</v>
      </c>
      <c r="V3772" s="188">
        <v>1756</v>
      </c>
      <c r="W3772" s="189">
        <v>1756</v>
      </c>
      <c r="X3772" s="31">
        <v>1756</v>
      </c>
      <c r="Y3772" s="90">
        <f>IFERROR(ROUND(X3772/W3772-1,2),"")</f>
        <v>0</v>
      </c>
      <c r="Z3772" s="31">
        <f>IF(OR(S3772="VLD MLC components",S3772="VLD MLC pipes",S3772="VLD PEX components",S3772="VLD PEX pipes",S3772="VLD PHC components",S3772="VLD PHC pipes",S3772="Controls VLD"),"По запросу",X3772)</f>
        <v>1756</v>
      </c>
      <c r="AA3772" s="63">
        <f>ROUND(X3772/1.2,3)</f>
        <v>1463.3330000000001</v>
      </c>
      <c r="AB3772" s="23">
        <v>1463.3330000000001</v>
      </c>
      <c r="AC3772" s="190">
        <f>IFERROR(ROUND(AA3772/AB3772-1,2),"")</f>
        <v>0</v>
      </c>
      <c r="AD3772" s="25">
        <v>0.64</v>
      </c>
      <c r="AE3772" s="25">
        <v>0.01</v>
      </c>
      <c r="AF3772" s="25">
        <v>0</v>
      </c>
      <c r="AG3772" s="25" t="s">
        <v>22</v>
      </c>
      <c r="AH3772" s="25">
        <v>0</v>
      </c>
      <c r="AI3772" s="25">
        <v>0</v>
      </c>
      <c r="AJ3772" s="25" t="s">
        <v>20</v>
      </c>
      <c r="AK3772" s="42" t="s">
        <v>19</v>
      </c>
      <c r="AL3772" s="25" t="s">
        <v>20</v>
      </c>
      <c r="AM3772" s="25">
        <v>1</v>
      </c>
      <c r="AN3772" s="25" t="s">
        <v>22</v>
      </c>
      <c r="AO3772" s="25" t="s">
        <v>22</v>
      </c>
      <c r="AP3772" s="25" t="s">
        <v>22</v>
      </c>
      <c r="AQ3772" s="25"/>
      <c r="AR3772" s="94"/>
      <c r="AS3772" s="157" t="s">
        <v>22</v>
      </c>
      <c r="AT3772" s="93">
        <v>42551</v>
      </c>
      <c r="AU3772" s="92" t="s">
        <v>22</v>
      </c>
      <c r="AV3772" s="91" t="s">
        <v>48</v>
      </c>
      <c r="AW3772" s="92" t="s">
        <v>48</v>
      </c>
      <c r="AX3772" s="92" t="s">
        <v>48</v>
      </c>
      <c r="AY3772" s="91" t="s">
        <v>152</v>
      </c>
      <c r="AZ3772" s="23"/>
      <c r="BA3772" s="25">
        <v>0</v>
      </c>
      <c r="BB3772" t="s">
        <v>48</v>
      </c>
      <c r="BC3772" t="e">
        <v>#N/A</v>
      </c>
      <c r="BD3772" t="e">
        <f>IF(Z3772=BC3772,"OK")</f>
        <v>#N/A</v>
      </c>
      <c r="BE3772">
        <v>0.64</v>
      </c>
      <c r="BF3772">
        <v>0.01</v>
      </c>
      <c r="BG3772" t="s">
        <v>22</v>
      </c>
      <c r="BH3772" t="s">
        <v>22</v>
      </c>
      <c r="BI3772" t="s">
        <v>22</v>
      </c>
      <c r="BJ3772">
        <v>0</v>
      </c>
      <c r="BK3772">
        <v>0</v>
      </c>
      <c r="BN3772" s="183"/>
    </row>
    <row r="3773" spans="1:66" ht="25.5" x14ac:dyDescent="0.25">
      <c r="A3773" s="1"/>
      <c r="B3773" s="94">
        <v>3760</v>
      </c>
      <c r="C3773" s="43">
        <v>1067879</v>
      </c>
      <c r="D3773" s="25"/>
      <c r="E3773" s="27" t="s">
        <v>1730</v>
      </c>
      <c r="F3773" s="151" t="s">
        <v>652</v>
      </c>
      <c r="G3773" s="25"/>
      <c r="H3773" s="46" t="str">
        <f>IFERROR(IFERROR(IF(SEARCH("Usystems",$E3773)&gt;0,"Usystems"),IF(SEARCH("RIIFO",$E3773)&gt;0,"RIIFO","Uponor")),"Uponor")</f>
        <v>Uponor</v>
      </c>
      <c r="I3773" s="25" t="str">
        <f>IFERROR(MID($D3773,1,7)+0,"")</f>
        <v/>
      </c>
      <c r="J3773" s="25" t="str">
        <f>IFERROR(MID($D3773,10,7)+0,"")</f>
        <v/>
      </c>
      <c r="K3773" s="25" t="str">
        <f>IFERROR(MID($D3773,19,7)+0,"")</f>
        <v/>
      </c>
      <c r="L3773" s="25" t="str">
        <f>IFERROR(MID($D3773,28,7)+0,"")</f>
        <v/>
      </c>
      <c r="M3773" s="25" t="str">
        <f>IF(IFERROR(MID($Q3773,1,7)+0,"")&lt;1130000,IF(INDEX(C:C,MATCH(LEFT(Q3773,7)+0,I:I,0))&lt;1130000,"",INDEX(C:C,MATCH(LEFT(Q3773,7)+0,I:I,0))),IFERROR(MID($Q3773,1,7)+0,""))</f>
        <v/>
      </c>
      <c r="N3773" s="25" t="str">
        <f>IF(IFERROR(MID($Q3773,10,7)+0,"")&lt;1130000,"",IFERROR(MID($Q3773,10,7)+0,""))</f>
        <v/>
      </c>
      <c r="O3773" s="25" t="str">
        <f>IF(IFERROR(MID($Q3773,19,7)+0,"")&lt;1130000,"",IFERROR(MID($Q3773,19,7)+0,""))</f>
        <v/>
      </c>
      <c r="P3773" s="25" t="str">
        <f>IF(M3773="","",IF(N3773="",M3773,M3773&amp;", "&amp;N3773))</f>
        <v/>
      </c>
      <c r="Q3773" s="25"/>
      <c r="R3773" s="25"/>
      <c r="S3773" s="35" t="s">
        <v>105</v>
      </c>
      <c r="T3773" s="25" t="s">
        <v>36</v>
      </c>
      <c r="U3773" s="185">
        <v>1886</v>
      </c>
      <c r="V3773" s="188">
        <v>1886</v>
      </c>
      <c r="W3773" s="189">
        <v>1886</v>
      </c>
      <c r="X3773" s="31">
        <v>1886</v>
      </c>
      <c r="Y3773" s="90">
        <f>IFERROR(ROUND(X3773/W3773-1,2),"")</f>
        <v>0</v>
      </c>
      <c r="Z3773" s="31">
        <f>IF(OR(S3773="VLD MLC components",S3773="VLD MLC pipes",S3773="VLD PEX components",S3773="VLD PEX pipes",S3773="VLD PHC components",S3773="VLD PHC pipes",S3773="Controls VLD"),"По запросу",X3773)</f>
        <v>1886</v>
      </c>
      <c r="AA3773" s="63">
        <f>ROUND(X3773/1.2,3)</f>
        <v>1571.6669999999999</v>
      </c>
      <c r="AB3773" s="23">
        <v>1571.6669999999999</v>
      </c>
      <c r="AC3773" s="190">
        <f>IFERROR(ROUND(AA3773/AB3773-1,2),"")</f>
        <v>0</v>
      </c>
      <c r="AD3773" s="25">
        <v>0.48</v>
      </c>
      <c r="AE3773" s="25">
        <v>1.2999999999999999E-2</v>
      </c>
      <c r="AF3773" s="25">
        <v>0</v>
      </c>
      <c r="AG3773" s="25" t="s">
        <v>22</v>
      </c>
      <c r="AH3773" s="25">
        <v>0</v>
      </c>
      <c r="AI3773" s="25">
        <v>0</v>
      </c>
      <c r="AJ3773" s="25" t="s">
        <v>20</v>
      </c>
      <c r="AK3773" s="42" t="s">
        <v>19</v>
      </c>
      <c r="AL3773" s="25" t="s">
        <v>20</v>
      </c>
      <c r="AM3773" s="25">
        <v>1</v>
      </c>
      <c r="AN3773" s="25"/>
      <c r="AO3773" s="25"/>
      <c r="AP3773" s="25"/>
      <c r="AQ3773" s="25"/>
      <c r="AR3773" s="94"/>
      <c r="AS3773" s="157" t="s">
        <v>22</v>
      </c>
      <c r="AT3773" s="93">
        <v>42551</v>
      </c>
      <c r="AU3773" s="92" t="s">
        <v>22</v>
      </c>
      <c r="AV3773" s="91" t="s">
        <v>152</v>
      </c>
      <c r="AW3773" s="92" t="s">
        <v>48</v>
      </c>
      <c r="AX3773" s="92" t="s">
        <v>48</v>
      </c>
      <c r="AY3773" s="91" t="s">
        <v>152</v>
      </c>
      <c r="AZ3773" s="23"/>
      <c r="BA3773" s="25" t="s">
        <v>954</v>
      </c>
      <c r="BB3773" t="s">
        <v>25</v>
      </c>
      <c r="BC3773" t="e">
        <v>#N/A</v>
      </c>
      <c r="BD3773" t="e">
        <f>IF(Z3773=BC3773,"OK")</f>
        <v>#N/A</v>
      </c>
      <c r="BE3773">
        <v>0.48</v>
      </c>
      <c r="BF3773">
        <v>1.2999999999999999E-2</v>
      </c>
      <c r="BG3773">
        <v>0</v>
      </c>
      <c r="BH3773">
        <v>0</v>
      </c>
      <c r="BI3773">
        <v>0</v>
      </c>
      <c r="BJ3773">
        <v>0</v>
      </c>
      <c r="BK3773">
        <v>0</v>
      </c>
      <c r="BN3773" s="183"/>
    </row>
    <row r="3774" spans="1:66" ht="25.5" x14ac:dyDescent="0.25">
      <c r="A3774" s="1"/>
      <c r="B3774" s="94">
        <v>3761</v>
      </c>
      <c r="C3774" s="43">
        <v>1071361</v>
      </c>
      <c r="D3774" s="25"/>
      <c r="E3774" s="27" t="s">
        <v>1729</v>
      </c>
      <c r="F3774" s="151" t="s">
        <v>21</v>
      </c>
      <c r="G3774" s="25"/>
      <c r="H3774" s="46" t="str">
        <f>IFERROR(IFERROR(IF(SEARCH("Usystems",$E3774)&gt;0,"Usystems"),IF(SEARCH("RIIFO",$E3774)&gt;0,"RIIFO","Uponor")),"Uponor")</f>
        <v>Uponor</v>
      </c>
      <c r="I3774" s="25" t="str">
        <f>IFERROR(MID($D3774,1,7)+0,"")</f>
        <v/>
      </c>
      <c r="J3774" s="25" t="str">
        <f>IFERROR(MID($D3774,10,7)+0,"")</f>
        <v/>
      </c>
      <c r="K3774" s="25" t="str">
        <f>IFERROR(MID($D3774,19,7)+0,"")</f>
        <v/>
      </c>
      <c r="L3774" s="25" t="str">
        <f>IFERROR(MID($D3774,28,7)+0,"")</f>
        <v/>
      </c>
      <c r="M3774" s="25" t="str">
        <f>IF(IFERROR(MID($Q3774,1,7)+0,"")&lt;1130000,IF(INDEX(C:C,MATCH(LEFT(Q3774,7)+0,I:I,0))&lt;1130000,"",INDEX(C:C,MATCH(LEFT(Q3774,7)+0,I:I,0))),IFERROR(MID($Q3774,1,7)+0,""))</f>
        <v/>
      </c>
      <c r="N3774" s="25" t="str">
        <f>IF(IFERROR(MID($Q3774,10,7)+0,"")&lt;1130000,"",IFERROR(MID($Q3774,10,7)+0,""))</f>
        <v/>
      </c>
      <c r="O3774" s="25" t="str">
        <f>IF(IFERROR(MID($Q3774,19,7)+0,"")&lt;1130000,"",IFERROR(MID($Q3774,19,7)+0,""))</f>
        <v/>
      </c>
      <c r="P3774" s="25" t="str">
        <f>IF(M3774="","",IF(N3774="",M3774,M3774&amp;", "&amp;N3774))</f>
        <v/>
      </c>
      <c r="Q3774" s="25"/>
      <c r="R3774" s="25"/>
      <c r="S3774" s="35" t="s">
        <v>105</v>
      </c>
      <c r="T3774" s="25" t="s">
        <v>36</v>
      </c>
      <c r="U3774" s="185">
        <v>1851</v>
      </c>
      <c r="V3774" s="188">
        <v>1851</v>
      </c>
      <c r="W3774" s="189">
        <v>1851</v>
      </c>
      <c r="X3774" s="31">
        <v>1851</v>
      </c>
      <c r="Y3774" s="90">
        <f>IFERROR(ROUND(X3774/W3774-1,2),"")</f>
        <v>0</v>
      </c>
      <c r="Z3774" s="31">
        <f>IF(OR(S3774="VLD MLC components",S3774="VLD MLC pipes",S3774="VLD PEX components",S3774="VLD PEX pipes",S3774="VLD PHC components",S3774="VLD PHC pipes",S3774="Controls VLD"),"По запросу",X3774)</f>
        <v>1851</v>
      </c>
      <c r="AA3774" s="63">
        <f>ROUND(X3774/1.2,3)</f>
        <v>1542.5</v>
      </c>
      <c r="AB3774" s="23">
        <v>1542.5</v>
      </c>
      <c r="AC3774" s="190">
        <f>IFERROR(ROUND(AA3774/AB3774-1,2),"")</f>
        <v>0</v>
      </c>
      <c r="AD3774" s="25">
        <v>0.68</v>
      </c>
      <c r="AE3774" s="25">
        <v>8.3999999999999995E-3</v>
      </c>
      <c r="AF3774" s="25">
        <v>0</v>
      </c>
      <c r="AG3774" s="25" t="s">
        <v>22</v>
      </c>
      <c r="AH3774" s="25">
        <v>0</v>
      </c>
      <c r="AI3774" s="25">
        <v>0</v>
      </c>
      <c r="AJ3774" s="25" t="s">
        <v>20</v>
      </c>
      <c r="AK3774" s="42" t="s">
        <v>19</v>
      </c>
      <c r="AL3774" s="25" t="s">
        <v>20</v>
      </c>
      <c r="AM3774" s="25">
        <v>1</v>
      </c>
      <c r="AN3774" s="25"/>
      <c r="AO3774" s="25"/>
      <c r="AP3774" s="25"/>
      <c r="AQ3774" s="25"/>
      <c r="AR3774" s="94"/>
      <c r="AS3774" s="157" t="s">
        <v>22</v>
      </c>
      <c r="AT3774" s="93">
        <v>42551</v>
      </c>
      <c r="AU3774" s="92" t="s">
        <v>22</v>
      </c>
      <c r="AV3774" s="91" t="s">
        <v>48</v>
      </c>
      <c r="AW3774" s="92" t="s">
        <v>48</v>
      </c>
      <c r="AX3774" s="92" t="s">
        <v>48</v>
      </c>
      <c r="AY3774" s="91" t="s">
        <v>152</v>
      </c>
      <c r="AZ3774" s="23"/>
      <c r="BA3774" s="25">
        <v>0</v>
      </c>
      <c r="BB3774" t="s">
        <v>48</v>
      </c>
      <c r="BC3774" t="e">
        <v>#N/A</v>
      </c>
      <c r="BD3774" t="e">
        <f>IF(Z3774=BC3774,"OK")</f>
        <v>#N/A</v>
      </c>
      <c r="BE3774">
        <v>0.68</v>
      </c>
      <c r="BF3774">
        <v>8.3999999999999995E-3</v>
      </c>
      <c r="BG3774">
        <v>0</v>
      </c>
      <c r="BH3774">
        <v>0</v>
      </c>
      <c r="BI3774">
        <v>0</v>
      </c>
      <c r="BJ3774">
        <v>0</v>
      </c>
      <c r="BK3774">
        <v>0</v>
      </c>
      <c r="BN3774" s="183"/>
    </row>
    <row r="3775" spans="1:66" ht="25.5" x14ac:dyDescent="0.25">
      <c r="A3775" s="1"/>
      <c r="B3775" s="94">
        <v>3762</v>
      </c>
      <c r="C3775" s="43">
        <v>1053696</v>
      </c>
      <c r="D3775" s="25"/>
      <c r="E3775" s="27" t="s">
        <v>1728</v>
      </c>
      <c r="F3775" s="151" t="s">
        <v>652</v>
      </c>
      <c r="G3775" s="41" t="s">
        <v>585</v>
      </c>
      <c r="H3775" s="46" t="str">
        <f>IFERROR(IFERROR(IF(SEARCH("Usystems",$E3775)&gt;0,"Usystems"),IF(SEARCH("RIIFO",$E3775)&gt;0,"RIIFO","Uponor")),"Uponor")</f>
        <v>Uponor</v>
      </c>
      <c r="I3775" s="25" t="str">
        <f>IFERROR(MID($D3775,1,7)+0,"")</f>
        <v/>
      </c>
      <c r="J3775" s="25" t="str">
        <f>IFERROR(MID($D3775,10,7)+0,"")</f>
        <v/>
      </c>
      <c r="K3775" s="25" t="str">
        <f>IFERROR(MID($D3775,19,7)+0,"")</f>
        <v/>
      </c>
      <c r="L3775" s="25" t="str">
        <f>IFERROR(MID($D3775,28,7)+0,"")</f>
        <v/>
      </c>
      <c r="M3775" s="25" t="str">
        <f>IF(IFERROR(MID($Q3775,1,7)+0,"")&lt;1130000,IF(INDEX(C:C,MATCH(LEFT(Q3775,7)+0,I:I,0))&lt;1130000,"",INDEX(C:C,MATCH(LEFT(Q3775,7)+0,I:I,0))),IFERROR(MID($Q3775,1,7)+0,""))</f>
        <v/>
      </c>
      <c r="N3775" s="25" t="str">
        <f>IF(IFERROR(MID($Q3775,10,7)+0,"")&lt;1130000,"",IFERROR(MID($Q3775,10,7)+0,""))</f>
        <v/>
      </c>
      <c r="O3775" s="25" t="str">
        <f>IF(IFERROR(MID($Q3775,19,7)+0,"")&lt;1130000,"",IFERROR(MID($Q3775,19,7)+0,""))</f>
        <v/>
      </c>
      <c r="P3775" s="25" t="str">
        <f>IF(M3775="","",IF(N3775="",M3775,M3775&amp;", "&amp;N3775))</f>
        <v/>
      </c>
      <c r="Q3775" s="25"/>
      <c r="R3775" s="25"/>
      <c r="S3775" s="35" t="s">
        <v>105</v>
      </c>
      <c r="T3775" s="25" t="s">
        <v>36</v>
      </c>
      <c r="U3775" s="185">
        <v>2334</v>
      </c>
      <c r="V3775" s="188">
        <v>2334</v>
      </c>
      <c r="W3775" s="189">
        <v>2334</v>
      </c>
      <c r="X3775" s="31">
        <v>2334</v>
      </c>
      <c r="Y3775" s="90">
        <f>IFERROR(ROUND(X3775/W3775-1,2),"")</f>
        <v>0</v>
      </c>
      <c r="Z3775" s="31">
        <f>IF(OR(S3775="VLD MLC components",S3775="VLD MLC pipes",S3775="VLD PEX components",S3775="VLD PEX pipes",S3775="VLD PHC components",S3775="VLD PHC pipes",S3775="Controls VLD"),"По запросу",X3775)</f>
        <v>2334</v>
      </c>
      <c r="AA3775" s="63">
        <f>ROUND(X3775/1.2,3)</f>
        <v>1945</v>
      </c>
      <c r="AB3775" s="23">
        <v>1945</v>
      </c>
      <c r="AC3775" s="190">
        <f>IFERROR(ROUND(AA3775/AB3775-1,2),"")</f>
        <v>0</v>
      </c>
      <c r="AD3775" s="25">
        <v>1</v>
      </c>
      <c r="AE3775" s="25">
        <v>2.5999999999999999E-2</v>
      </c>
      <c r="AF3775" s="25">
        <v>0</v>
      </c>
      <c r="AG3775" s="25" t="s">
        <v>22</v>
      </c>
      <c r="AH3775" s="25">
        <v>0</v>
      </c>
      <c r="AI3775" s="25">
        <v>0</v>
      </c>
      <c r="AJ3775" s="25" t="s">
        <v>20</v>
      </c>
      <c r="AK3775" s="42" t="s">
        <v>19</v>
      </c>
      <c r="AL3775" s="25" t="s">
        <v>20</v>
      </c>
      <c r="AM3775" s="25">
        <v>1</v>
      </c>
      <c r="AN3775" s="25"/>
      <c r="AO3775" s="25"/>
      <c r="AP3775" s="25"/>
      <c r="AQ3775" s="25"/>
      <c r="AR3775" s="94"/>
      <c r="AS3775" s="157" t="s">
        <v>22</v>
      </c>
      <c r="AT3775" s="93">
        <v>42551</v>
      </c>
      <c r="AU3775" s="92" t="s">
        <v>22</v>
      </c>
      <c r="AV3775" s="91" t="s">
        <v>152</v>
      </c>
      <c r="AW3775" s="92" t="s">
        <v>48</v>
      </c>
      <c r="AX3775" s="92" t="s">
        <v>48</v>
      </c>
      <c r="AY3775" s="91" t="s">
        <v>152</v>
      </c>
      <c r="AZ3775" s="23"/>
      <c r="BA3775" s="25" t="s">
        <v>1727</v>
      </c>
      <c r="BB3775" t="s">
        <v>25</v>
      </c>
      <c r="BC3775" t="e">
        <v>#N/A</v>
      </c>
      <c r="BD3775" t="e">
        <f>IF(Z3775=BC3775,"OK")</f>
        <v>#N/A</v>
      </c>
      <c r="BE3775">
        <v>1</v>
      </c>
      <c r="BF3775">
        <v>2.5999999999999999E-2</v>
      </c>
      <c r="BG3775">
        <v>0</v>
      </c>
      <c r="BH3775">
        <v>0</v>
      </c>
      <c r="BI3775">
        <v>0</v>
      </c>
      <c r="BJ3775">
        <v>0</v>
      </c>
      <c r="BK3775">
        <v>0</v>
      </c>
      <c r="BN3775" s="183"/>
    </row>
    <row r="3776" spans="1:66" ht="25.5" x14ac:dyDescent="0.25">
      <c r="A3776" s="1"/>
      <c r="B3776" s="94">
        <v>3763</v>
      </c>
      <c r="C3776" s="43">
        <v>1067880</v>
      </c>
      <c r="D3776" s="25"/>
      <c r="E3776" s="36" t="s">
        <v>1726</v>
      </c>
      <c r="F3776" s="151" t="s">
        <v>757</v>
      </c>
      <c r="G3776" s="41" t="s">
        <v>585</v>
      </c>
      <c r="H3776" s="46" t="str">
        <f>IFERROR(IFERROR(IF(SEARCH("Usystems",$E3776)&gt;0,"Usystems"),IF(SEARCH("RIIFO",$E3776)&gt;0,"RIIFO","Uponor")),"Uponor")</f>
        <v>Uponor</v>
      </c>
      <c r="I3776" s="25" t="str">
        <f>IFERROR(MID($D3776,1,7)+0,"")</f>
        <v/>
      </c>
      <c r="J3776" s="25" t="str">
        <f>IFERROR(MID($D3776,10,7)+0,"")</f>
        <v/>
      </c>
      <c r="K3776" s="25" t="str">
        <f>IFERROR(MID($D3776,19,7)+0,"")</f>
        <v/>
      </c>
      <c r="L3776" s="25" t="str">
        <f>IFERROR(MID($D3776,28,7)+0,"")</f>
        <v/>
      </c>
      <c r="M3776" s="25" t="str">
        <f>IF(IFERROR(MID($Q3776,1,7)+0,"")&lt;1130000,IF(INDEX(C:C,MATCH(LEFT(Q3776,7)+0,I:I,0))&lt;1130000,"",INDEX(C:C,MATCH(LEFT(Q3776,7)+0,I:I,0))),IFERROR(MID($Q3776,1,7)+0,""))</f>
        <v/>
      </c>
      <c r="N3776" s="25" t="str">
        <f>IF(IFERROR(MID($Q3776,10,7)+0,"")&lt;1130000,"",IFERROR(MID($Q3776,10,7)+0,""))</f>
        <v/>
      </c>
      <c r="O3776" s="25" t="str">
        <f>IF(IFERROR(MID($Q3776,19,7)+0,"")&lt;1130000,"",IFERROR(MID($Q3776,19,7)+0,""))</f>
        <v/>
      </c>
      <c r="P3776" s="25" t="str">
        <f>IF(M3776="","",IF(N3776="",M3776,M3776&amp;", "&amp;N3776))</f>
        <v/>
      </c>
      <c r="Q3776" s="25"/>
      <c r="R3776" s="25"/>
      <c r="S3776" s="35" t="s">
        <v>105</v>
      </c>
      <c r="T3776" s="25" t="s">
        <v>36</v>
      </c>
      <c r="U3776" s="185">
        <v>6388</v>
      </c>
      <c r="V3776" s="188">
        <v>6388</v>
      </c>
      <c r="W3776" s="189">
        <v>6388</v>
      </c>
      <c r="X3776" s="31">
        <v>6388</v>
      </c>
      <c r="Y3776" s="90">
        <f>IFERROR(ROUND(X3776/W3776-1,2),"")</f>
        <v>0</v>
      </c>
      <c r="Z3776" s="31">
        <f>IF(OR(S3776="VLD MLC components",S3776="VLD MLC pipes",S3776="VLD PEX components",S3776="VLD PEX pipes",S3776="VLD PHC components",S3776="VLD PHC pipes",S3776="Controls VLD"),"По запросу",X3776)</f>
        <v>6388</v>
      </c>
      <c r="AA3776" s="63">
        <f>ROUND(X3776/1.2,3)</f>
        <v>5323.3329999999996</v>
      </c>
      <c r="AB3776" s="23">
        <v>5323.3329999999996</v>
      </c>
      <c r="AC3776" s="190">
        <f>IFERROR(ROUND(AA3776/AB3776-1,2),"")</f>
        <v>0</v>
      </c>
      <c r="AD3776" s="25">
        <v>2.5219999999999998</v>
      </c>
      <c r="AE3776" s="25">
        <v>0.13750000000000001</v>
      </c>
      <c r="AF3776" s="25">
        <v>0</v>
      </c>
      <c r="AG3776" s="25" t="s">
        <v>22</v>
      </c>
      <c r="AH3776" s="25">
        <v>0</v>
      </c>
      <c r="AI3776" s="25">
        <v>0</v>
      </c>
      <c r="AJ3776" s="25" t="s">
        <v>20</v>
      </c>
      <c r="AK3776" s="42" t="s">
        <v>19</v>
      </c>
      <c r="AL3776" s="25" t="s">
        <v>20</v>
      </c>
      <c r="AM3776" s="25">
        <v>1</v>
      </c>
      <c r="AN3776" s="25"/>
      <c r="AO3776" s="25"/>
      <c r="AP3776" s="25"/>
      <c r="AQ3776" s="25"/>
      <c r="AR3776" s="94"/>
      <c r="AS3776" s="157" t="s">
        <v>22</v>
      </c>
      <c r="AT3776" s="93">
        <v>42551</v>
      </c>
      <c r="AU3776" s="92" t="s">
        <v>22</v>
      </c>
      <c r="AV3776" s="91" t="s">
        <v>152</v>
      </c>
      <c r="AW3776" s="92" t="s">
        <v>48</v>
      </c>
      <c r="AX3776" s="92" t="s">
        <v>48</v>
      </c>
      <c r="AY3776" s="91" t="s">
        <v>152</v>
      </c>
      <c r="AZ3776" s="23"/>
      <c r="BA3776" s="25" t="s">
        <v>1725</v>
      </c>
      <c r="BB3776" t="s">
        <v>25</v>
      </c>
      <c r="BC3776" t="e">
        <v>#N/A</v>
      </c>
      <c r="BD3776" t="e">
        <f>IF(Z3776=BC3776,"OK")</f>
        <v>#N/A</v>
      </c>
      <c r="BE3776">
        <v>2.5219999999999998</v>
      </c>
      <c r="BF3776">
        <v>0.13750000000000001</v>
      </c>
      <c r="BG3776">
        <v>0</v>
      </c>
      <c r="BH3776">
        <v>0</v>
      </c>
      <c r="BI3776">
        <v>0</v>
      </c>
      <c r="BJ3776">
        <v>0</v>
      </c>
      <c r="BK3776">
        <v>0</v>
      </c>
      <c r="BN3776" s="183"/>
    </row>
    <row r="3777" spans="1:66" ht="25.5" x14ac:dyDescent="0.25">
      <c r="A3777" s="1"/>
      <c r="B3777" s="94">
        <v>3764</v>
      </c>
      <c r="C3777" s="43">
        <v>1003602</v>
      </c>
      <c r="D3777" s="25"/>
      <c r="E3777" s="27" t="s">
        <v>1724</v>
      </c>
      <c r="F3777" s="151" t="s">
        <v>652</v>
      </c>
      <c r="G3777" s="41" t="s">
        <v>585</v>
      </c>
      <c r="H3777" s="46" t="str">
        <f>IFERROR(IFERROR(IF(SEARCH("Usystems",$E3777)&gt;0,"Usystems"),IF(SEARCH("RIIFO",$E3777)&gt;0,"RIIFO","Uponor")),"Uponor")</f>
        <v>Uponor</v>
      </c>
      <c r="I3777" s="25" t="str">
        <f>IFERROR(MID($D3777,1,7)+0,"")</f>
        <v/>
      </c>
      <c r="J3777" s="25" t="str">
        <f>IFERROR(MID($D3777,10,7)+0,"")</f>
        <v/>
      </c>
      <c r="K3777" s="25" t="str">
        <f>IFERROR(MID($D3777,19,7)+0,"")</f>
        <v/>
      </c>
      <c r="L3777" s="25" t="str">
        <f>IFERROR(MID($D3777,28,7)+0,"")</f>
        <v/>
      </c>
      <c r="M3777" s="25" t="str">
        <f>IF(IFERROR(MID($Q3777,1,7)+0,"")&lt;1130000,IF(INDEX(C:C,MATCH(LEFT(Q3777,7)+0,I:I,0))&lt;1130000,"",INDEX(C:C,MATCH(LEFT(Q3777,7)+0,I:I,0))),IFERROR(MID($Q3777,1,7)+0,""))</f>
        <v/>
      </c>
      <c r="N3777" s="25" t="str">
        <f>IF(IFERROR(MID($Q3777,10,7)+0,"")&lt;1130000,"",IFERROR(MID($Q3777,10,7)+0,""))</f>
        <v/>
      </c>
      <c r="O3777" s="25" t="str">
        <f>IF(IFERROR(MID($Q3777,19,7)+0,"")&lt;1130000,"",IFERROR(MID($Q3777,19,7)+0,""))</f>
        <v/>
      </c>
      <c r="P3777" s="25" t="str">
        <f>IF(M3777="","",IF(N3777="",M3777,M3777&amp;", "&amp;N3777))</f>
        <v/>
      </c>
      <c r="Q3777" s="25"/>
      <c r="R3777" s="25"/>
      <c r="S3777" s="35" t="s">
        <v>105</v>
      </c>
      <c r="T3777" s="25" t="s">
        <v>36</v>
      </c>
      <c r="U3777" s="185">
        <v>2794</v>
      </c>
      <c r="V3777" s="188">
        <v>2794</v>
      </c>
      <c r="W3777" s="189">
        <v>2794</v>
      </c>
      <c r="X3777" s="31">
        <v>2794</v>
      </c>
      <c r="Y3777" s="90">
        <f>IFERROR(ROUND(X3777/W3777-1,2),"")</f>
        <v>0</v>
      </c>
      <c r="Z3777" s="31">
        <f>IF(OR(S3777="VLD MLC components",S3777="VLD MLC pipes",S3777="VLD PEX components",S3777="VLD PEX pipes",S3777="VLD PHC components",S3777="VLD PHC pipes",S3777="Controls VLD"),"По запросу",X3777)</f>
        <v>2794</v>
      </c>
      <c r="AA3777" s="63">
        <f>ROUND(X3777/1.2,3)</f>
        <v>2328.3330000000001</v>
      </c>
      <c r="AB3777" s="23">
        <v>2328.3330000000001</v>
      </c>
      <c r="AC3777" s="190">
        <f>IFERROR(ROUND(AA3777/AB3777-1,2),"")</f>
        <v>0</v>
      </c>
      <c r="AD3777" s="25">
        <v>1.6579999999999999</v>
      </c>
      <c r="AE3777" s="25">
        <v>5.3999999999999999E-2</v>
      </c>
      <c r="AF3777" s="25">
        <v>0</v>
      </c>
      <c r="AG3777" s="25" t="s">
        <v>22</v>
      </c>
      <c r="AH3777" s="25">
        <v>0</v>
      </c>
      <c r="AI3777" s="25">
        <v>0</v>
      </c>
      <c r="AJ3777" s="25" t="s">
        <v>20</v>
      </c>
      <c r="AK3777" s="42" t="s">
        <v>19</v>
      </c>
      <c r="AL3777" s="25" t="s">
        <v>20</v>
      </c>
      <c r="AM3777" s="25">
        <v>1</v>
      </c>
      <c r="AN3777" s="25" t="s">
        <v>22</v>
      </c>
      <c r="AO3777" s="25" t="s">
        <v>22</v>
      </c>
      <c r="AP3777" s="25" t="s">
        <v>22</v>
      </c>
      <c r="AQ3777" s="25"/>
      <c r="AR3777" s="94"/>
      <c r="AS3777" s="157" t="s">
        <v>22</v>
      </c>
      <c r="AT3777" s="93">
        <v>42551</v>
      </c>
      <c r="AU3777" s="92" t="s">
        <v>22</v>
      </c>
      <c r="AV3777" s="91" t="s">
        <v>152</v>
      </c>
      <c r="AW3777" s="92" t="s">
        <v>48</v>
      </c>
      <c r="AX3777" s="92" t="s">
        <v>48</v>
      </c>
      <c r="AY3777" s="91" t="s">
        <v>152</v>
      </c>
      <c r="AZ3777" s="23"/>
      <c r="BA3777" s="25" t="s">
        <v>1723</v>
      </c>
      <c r="BB3777" t="s">
        <v>25</v>
      </c>
      <c r="BC3777" t="e">
        <v>#N/A</v>
      </c>
      <c r="BD3777" t="e">
        <f>IF(Z3777=BC3777,"OK")</f>
        <v>#N/A</v>
      </c>
      <c r="BE3777">
        <v>1.6579999999999999</v>
      </c>
      <c r="BF3777">
        <v>5.3999999999999999E-2</v>
      </c>
      <c r="BG3777" t="s">
        <v>22</v>
      </c>
      <c r="BH3777" t="s">
        <v>22</v>
      </c>
      <c r="BI3777" t="s">
        <v>22</v>
      </c>
      <c r="BJ3777">
        <v>0</v>
      </c>
      <c r="BK3777">
        <v>0</v>
      </c>
      <c r="BN3777" s="183"/>
    </row>
    <row r="3778" spans="1:66" ht="25.5" x14ac:dyDescent="0.25">
      <c r="A3778" s="1"/>
      <c r="B3778" s="94">
        <v>3765</v>
      </c>
      <c r="C3778" s="43">
        <v>1044534</v>
      </c>
      <c r="D3778" s="25"/>
      <c r="E3778" s="27" t="s">
        <v>1722</v>
      </c>
      <c r="F3778" s="151" t="s">
        <v>21</v>
      </c>
      <c r="G3778" s="41" t="s">
        <v>585</v>
      </c>
      <c r="H3778" s="46" t="str">
        <f>IFERROR(IFERROR(IF(SEARCH("Usystems",$E3778)&gt;0,"Usystems"),IF(SEARCH("RIIFO",$E3778)&gt;0,"RIIFO","Uponor")),"Uponor")</f>
        <v>Uponor</v>
      </c>
      <c r="I3778" s="25" t="str">
        <f>IFERROR(MID($D3778,1,7)+0,"")</f>
        <v/>
      </c>
      <c r="J3778" s="25" t="str">
        <f>IFERROR(MID($D3778,10,7)+0,"")</f>
        <v/>
      </c>
      <c r="K3778" s="25" t="str">
        <f>IFERROR(MID($D3778,19,7)+0,"")</f>
        <v/>
      </c>
      <c r="L3778" s="25" t="str">
        <f>IFERROR(MID($D3778,28,7)+0,"")</f>
        <v/>
      </c>
      <c r="M3778" s="25" t="str">
        <f>IF(IFERROR(MID($Q3778,1,7)+0,"")&lt;1130000,IF(INDEX(C:C,MATCH(LEFT(Q3778,7)+0,I:I,0))&lt;1130000,"",INDEX(C:C,MATCH(LEFT(Q3778,7)+0,I:I,0))),IFERROR(MID($Q3778,1,7)+0,""))</f>
        <v/>
      </c>
      <c r="N3778" s="25" t="str">
        <f>IF(IFERROR(MID($Q3778,10,7)+0,"")&lt;1130000,"",IFERROR(MID($Q3778,10,7)+0,""))</f>
        <v/>
      </c>
      <c r="O3778" s="25" t="str">
        <f>IF(IFERROR(MID($Q3778,19,7)+0,"")&lt;1130000,"",IFERROR(MID($Q3778,19,7)+0,""))</f>
        <v/>
      </c>
      <c r="P3778" s="25" t="str">
        <f>IF(M3778="","",IF(N3778="",M3778,M3778&amp;", "&amp;N3778))</f>
        <v/>
      </c>
      <c r="Q3778" s="25"/>
      <c r="R3778" s="25"/>
      <c r="S3778" s="35" t="s">
        <v>105</v>
      </c>
      <c r="T3778" s="25" t="s">
        <v>36</v>
      </c>
      <c r="U3778" s="185">
        <v>4513</v>
      </c>
      <c r="V3778" s="188">
        <v>4513</v>
      </c>
      <c r="W3778" s="189">
        <v>4513</v>
      </c>
      <c r="X3778" s="31">
        <v>4513</v>
      </c>
      <c r="Y3778" s="90">
        <f>IFERROR(ROUND(X3778/W3778-1,2),"")</f>
        <v>0</v>
      </c>
      <c r="Z3778" s="31">
        <f>IF(OR(S3778="VLD MLC components",S3778="VLD MLC pipes",S3778="VLD PEX components",S3778="VLD PEX pipes",S3778="VLD PHC components",S3778="VLD PHC pipes",S3778="Controls VLD"),"По запросу",X3778)</f>
        <v>4513</v>
      </c>
      <c r="AA3778" s="63">
        <f>ROUND(X3778/1.2,3)</f>
        <v>3760.8330000000001</v>
      </c>
      <c r="AB3778" s="23">
        <v>3760.8330000000001</v>
      </c>
      <c r="AC3778" s="190">
        <f>IFERROR(ROUND(AA3778/AB3778-1,2),"")</f>
        <v>0</v>
      </c>
      <c r="AD3778" s="25">
        <v>3.3159999999999998</v>
      </c>
      <c r="AE3778" s="25">
        <v>0.09</v>
      </c>
      <c r="AF3778" s="25">
        <v>3</v>
      </c>
      <c r="AG3778" s="25">
        <v>3</v>
      </c>
      <c r="AH3778" s="25">
        <v>3</v>
      </c>
      <c r="AI3778" s="25">
        <v>3</v>
      </c>
      <c r="AJ3778" s="25" t="s">
        <v>20</v>
      </c>
      <c r="AK3778" s="22" t="s">
        <v>20</v>
      </c>
      <c r="AL3778" s="25" t="s">
        <v>20</v>
      </c>
      <c r="AM3778" s="25">
        <v>1</v>
      </c>
      <c r="AN3778" s="25" t="s">
        <v>22</v>
      </c>
      <c r="AO3778" s="25" t="s">
        <v>22</v>
      </c>
      <c r="AP3778" s="25" t="s">
        <v>22</v>
      </c>
      <c r="AQ3778" s="25"/>
      <c r="AR3778" s="94"/>
      <c r="AS3778" s="157">
        <v>3</v>
      </c>
      <c r="AT3778" s="93">
        <v>42551</v>
      </c>
      <c r="AU3778" s="92" t="s">
        <v>22</v>
      </c>
      <c r="AV3778" s="91" t="s">
        <v>152</v>
      </c>
      <c r="AW3778" s="92" t="s">
        <v>152</v>
      </c>
      <c r="AX3778" s="92" t="s">
        <v>48</v>
      </c>
      <c r="AY3778" s="91" t="s">
        <v>152</v>
      </c>
      <c r="AZ3778" s="23"/>
      <c r="BA3778" s="25" t="s">
        <v>1696</v>
      </c>
      <c r="BB3778" t="s">
        <v>25</v>
      </c>
      <c r="BC3778">
        <v>4513</v>
      </c>
      <c r="BD3778" t="str">
        <f>IF(Z3778=BC3778,"OK")</f>
        <v>OK</v>
      </c>
      <c r="BE3778">
        <v>3.3159999999999998</v>
      </c>
      <c r="BF3778">
        <v>0.09</v>
      </c>
      <c r="BG3778" t="s">
        <v>22</v>
      </c>
      <c r="BH3778" t="s">
        <v>22</v>
      </c>
      <c r="BI3778" t="s">
        <v>22</v>
      </c>
      <c r="BJ3778">
        <v>0</v>
      </c>
      <c r="BK3778">
        <v>0</v>
      </c>
      <c r="BN3778" s="183"/>
    </row>
    <row r="3779" spans="1:66" ht="25.5" x14ac:dyDescent="0.25">
      <c r="A3779" s="1"/>
      <c r="B3779" s="94">
        <v>3766</v>
      </c>
      <c r="C3779" s="43">
        <v>1085350</v>
      </c>
      <c r="D3779" s="43">
        <v>1053647</v>
      </c>
      <c r="E3779" s="36" t="s">
        <v>1721</v>
      </c>
      <c r="F3779" s="213" t="s">
        <v>21</v>
      </c>
      <c r="G3779" s="25"/>
      <c r="H3779" s="46" t="str">
        <f>IFERROR(IFERROR(IF(SEARCH("Usystems",$E3779)&gt;0,"Usystems"),IF(SEARCH("RIIFO",$E3779)&gt;0,"RIIFO","Uponor")),"Uponor")</f>
        <v>Uponor</v>
      </c>
      <c r="I3779" s="25">
        <f>IFERROR(MID($D3779,1,7)+0,"")</f>
        <v>1053647</v>
      </c>
      <c r="J3779" s="25" t="str">
        <f>IFERROR(MID($D3779,10,7)+0,"")</f>
        <v/>
      </c>
      <c r="K3779" s="25" t="str">
        <f>IFERROR(MID($D3779,19,7)+0,"")</f>
        <v/>
      </c>
      <c r="L3779" s="25" t="str">
        <f>IFERROR(MID($D3779,28,7)+0,"")</f>
        <v/>
      </c>
      <c r="M3779" s="25" t="str">
        <f>IF(IFERROR(MID($Q3779,1,7)+0,"")&lt;1130000,IF(INDEX(C:C,MATCH(LEFT(Q3779,7)+0,I:I,0))&lt;1130000,"",INDEX(C:C,MATCH(LEFT(Q3779,7)+0,I:I,0))),IFERROR(MID($Q3779,1,7)+0,""))</f>
        <v/>
      </c>
      <c r="N3779" s="25" t="str">
        <f>IF(IFERROR(MID($Q3779,10,7)+0,"")&lt;1130000,"",IFERROR(MID($Q3779,10,7)+0,""))</f>
        <v/>
      </c>
      <c r="O3779" s="25" t="str">
        <f>IF(IFERROR(MID($Q3779,19,7)+0,"")&lt;1130000,"",IFERROR(MID($Q3779,19,7)+0,""))</f>
        <v/>
      </c>
      <c r="P3779" s="25" t="str">
        <f>IF(M3779="","",IF(N3779="",M3779,M3779&amp;", "&amp;N3779))</f>
        <v/>
      </c>
      <c r="Q3779" s="25"/>
      <c r="R3779" s="25"/>
      <c r="S3779" s="35" t="s">
        <v>105</v>
      </c>
      <c r="T3779" s="25" t="s">
        <v>36</v>
      </c>
      <c r="U3779" s="185">
        <v>119.5</v>
      </c>
      <c r="V3779" s="188">
        <v>119.5</v>
      </c>
      <c r="W3779" s="189">
        <v>119.5</v>
      </c>
      <c r="X3779" s="31">
        <v>119.5</v>
      </c>
      <c r="Y3779" s="90">
        <f>IFERROR(ROUND(X3779/W3779-1,2),"")</f>
        <v>0</v>
      </c>
      <c r="Z3779" s="31">
        <f>IF(OR(S3779="VLD MLC components",S3779="VLD MLC pipes",S3779="VLD PEX components",S3779="VLD PEX pipes",S3779="VLD PHC components",S3779="VLD PHC pipes",S3779="Controls VLD"),"По запросу",X3779)</f>
        <v>119.5</v>
      </c>
      <c r="AA3779" s="63">
        <f>ROUND(X3779/1.2,3)</f>
        <v>99.582999999999998</v>
      </c>
      <c r="AB3779" s="23">
        <v>99.582999999999998</v>
      </c>
      <c r="AC3779" s="190">
        <f>IFERROR(ROUND(AA3779/AB3779-1,2),"")</f>
        <v>0</v>
      </c>
      <c r="AD3779" s="25">
        <v>0.01</v>
      </c>
      <c r="AE3779" s="25">
        <v>2.9E-4</v>
      </c>
      <c r="AF3779" s="25">
        <v>0</v>
      </c>
      <c r="AG3779" s="25" t="s">
        <v>22</v>
      </c>
      <c r="AH3779" s="25">
        <v>0</v>
      </c>
      <c r="AI3779" s="25">
        <v>0</v>
      </c>
      <c r="AJ3779" s="25" t="s">
        <v>20</v>
      </c>
      <c r="AK3779" s="42" t="s">
        <v>19</v>
      </c>
      <c r="AL3779" s="25" t="s">
        <v>20</v>
      </c>
      <c r="AM3779" s="25">
        <v>1</v>
      </c>
      <c r="AN3779" s="25" t="s">
        <v>22</v>
      </c>
      <c r="AO3779" s="25" t="s">
        <v>22</v>
      </c>
      <c r="AP3779" s="25" t="s">
        <v>22</v>
      </c>
      <c r="AQ3779" s="25"/>
      <c r="AR3779" s="94"/>
      <c r="AS3779" s="157" t="s">
        <v>22</v>
      </c>
      <c r="AT3779" s="93">
        <v>43686</v>
      </c>
      <c r="AU3779" s="92" t="s">
        <v>22</v>
      </c>
      <c r="AV3779" s="91" t="s">
        <v>48</v>
      </c>
      <c r="AW3779" s="92" t="s">
        <v>48</v>
      </c>
      <c r="AX3779" s="92" t="s">
        <v>48</v>
      </c>
      <c r="AY3779" s="91" t="s">
        <v>152</v>
      </c>
      <c r="AZ3779" s="23"/>
      <c r="BA3779" s="25">
        <v>0</v>
      </c>
      <c r="BB3779" t="s">
        <v>48</v>
      </c>
      <c r="BC3779" t="e">
        <v>#N/A</v>
      </c>
      <c r="BD3779" t="e">
        <f>IF(Z3779=BC3779,"OK")</f>
        <v>#N/A</v>
      </c>
      <c r="BE3779">
        <v>0.01</v>
      </c>
      <c r="BF3779">
        <v>2.9E-4</v>
      </c>
      <c r="BG3779" t="s">
        <v>22</v>
      </c>
      <c r="BH3779" t="s">
        <v>22</v>
      </c>
      <c r="BI3779" t="s">
        <v>22</v>
      </c>
      <c r="BJ3779">
        <v>0</v>
      </c>
      <c r="BK3779">
        <v>0</v>
      </c>
      <c r="BN3779" s="183"/>
    </row>
    <row r="3780" spans="1:66" ht="25.5" x14ac:dyDescent="0.25">
      <c r="A3780" s="1"/>
      <c r="B3780" s="94">
        <v>3767</v>
      </c>
      <c r="C3780" s="43">
        <v>1053647</v>
      </c>
      <c r="D3780" s="25"/>
      <c r="E3780" s="27" t="s">
        <v>1720</v>
      </c>
      <c r="F3780" s="151" t="s">
        <v>652</v>
      </c>
      <c r="G3780" s="41" t="s">
        <v>585</v>
      </c>
      <c r="H3780" s="46" t="str">
        <f>IFERROR(IFERROR(IF(SEARCH("Usystems",$E3780)&gt;0,"Usystems"),IF(SEARCH("RIIFO",$E3780)&gt;0,"RIIFO","Uponor")),"Uponor")</f>
        <v>Uponor</v>
      </c>
      <c r="I3780" s="25" t="str">
        <f>IFERROR(MID($D3780,1,7)+0,"")</f>
        <v/>
      </c>
      <c r="J3780" s="25" t="str">
        <f>IFERROR(MID($D3780,10,7)+0,"")</f>
        <v/>
      </c>
      <c r="K3780" s="25" t="str">
        <f>IFERROR(MID($D3780,19,7)+0,"")</f>
        <v/>
      </c>
      <c r="L3780" s="25" t="str">
        <f>IFERROR(MID($D3780,28,7)+0,"")</f>
        <v/>
      </c>
      <c r="M3780" s="25" t="e">
        <f>IF(IFERROR(MID($Q3780,1,7)+0,"")&lt;1130000,IF(INDEX(C:C,MATCH(LEFT(Q3780,7)+0,I:I,0))&lt;1130000,"",INDEX(C:C,MATCH(LEFT(Q3780,7)+0,I:I,0))),IFERROR(MID($Q3780,1,7)+0,""))</f>
        <v>#N/A</v>
      </c>
      <c r="N3780" s="25" t="str">
        <f>IF(IFERROR(MID($Q3780,10,7)+0,"")&lt;1130000,"",IFERROR(MID($Q3780,10,7)+0,""))</f>
        <v/>
      </c>
      <c r="O3780" s="25" t="str">
        <f>IF(IFERROR(MID($Q3780,19,7)+0,"")&lt;1130000,"",IFERROR(MID($Q3780,19,7)+0,""))</f>
        <v/>
      </c>
      <c r="P3780" s="25" t="e">
        <f>IF(M3780="","",IF(N3780="",M3780,M3780&amp;", "&amp;N3780))</f>
        <v>#N/A</v>
      </c>
      <c r="Q3780" s="25">
        <v>1085350</v>
      </c>
      <c r="R3780" s="25"/>
      <c r="S3780" s="35" t="s">
        <v>105</v>
      </c>
      <c r="T3780" s="25" t="s">
        <v>36</v>
      </c>
      <c r="U3780" s="185">
        <v>102.7</v>
      </c>
      <c r="V3780" s="188">
        <v>102.7</v>
      </c>
      <c r="W3780" s="189">
        <v>102.7</v>
      </c>
      <c r="X3780" s="31">
        <v>102.7</v>
      </c>
      <c r="Y3780" s="90">
        <f>IFERROR(ROUND(X3780/W3780-1,2),"")</f>
        <v>0</v>
      </c>
      <c r="Z3780" s="31">
        <f>IF(OR(S3780="VLD MLC components",S3780="VLD MLC pipes",S3780="VLD PEX components",S3780="VLD PEX pipes",S3780="VLD PHC components",S3780="VLD PHC pipes",S3780="Controls VLD"),"По запросу",X3780)</f>
        <v>102.7</v>
      </c>
      <c r="AA3780" s="63">
        <f>ROUND(X3780/1.2,3)</f>
        <v>85.582999999999998</v>
      </c>
      <c r="AB3780" s="23">
        <v>85.582999999999998</v>
      </c>
      <c r="AC3780" s="190">
        <f>IFERROR(ROUND(AA3780/AB3780-1,2),"")</f>
        <v>0</v>
      </c>
      <c r="AD3780" s="25">
        <v>8.0000000000000002E-3</v>
      </c>
      <c r="AE3780" s="25">
        <v>4.0000000000000003E-5</v>
      </c>
      <c r="AF3780" s="25">
        <v>1159</v>
      </c>
      <c r="AG3780" s="25">
        <v>1159</v>
      </c>
      <c r="AH3780" s="25">
        <v>1159</v>
      </c>
      <c r="AI3780" s="25">
        <v>1159</v>
      </c>
      <c r="AJ3780" s="22" t="s">
        <v>20</v>
      </c>
      <c r="AK3780" s="22" t="s">
        <v>20</v>
      </c>
      <c r="AL3780" s="25" t="s">
        <v>19</v>
      </c>
      <c r="AM3780" s="25">
        <v>1</v>
      </c>
      <c r="AN3780" s="25" t="s">
        <v>22</v>
      </c>
      <c r="AO3780" s="25" t="s">
        <v>22</v>
      </c>
      <c r="AP3780" s="25" t="s">
        <v>22</v>
      </c>
      <c r="AQ3780" s="25"/>
      <c r="AR3780" s="94"/>
      <c r="AS3780" s="157">
        <v>1159</v>
      </c>
      <c r="AT3780" s="93">
        <v>42551</v>
      </c>
      <c r="AU3780" s="92" t="s">
        <v>22</v>
      </c>
      <c r="AV3780" s="91" t="s">
        <v>152</v>
      </c>
      <c r="AW3780" s="92" t="s">
        <v>152</v>
      </c>
      <c r="AX3780" s="92" t="s">
        <v>48</v>
      </c>
      <c r="AY3780" s="91" t="s">
        <v>152</v>
      </c>
      <c r="AZ3780" s="23"/>
      <c r="BA3780" s="25" t="s">
        <v>1719</v>
      </c>
      <c r="BB3780" t="s">
        <v>25</v>
      </c>
      <c r="BC3780">
        <v>102.7</v>
      </c>
      <c r="BD3780" t="str">
        <f>IF(Z3780=BC3780,"OK")</f>
        <v>OK</v>
      </c>
      <c r="BE3780">
        <v>8.0000000000000002E-3</v>
      </c>
      <c r="BF3780">
        <v>4.0000000000000003E-5</v>
      </c>
      <c r="BG3780" t="s">
        <v>22</v>
      </c>
      <c r="BH3780" t="s">
        <v>22</v>
      </c>
      <c r="BI3780" t="s">
        <v>22</v>
      </c>
      <c r="BJ3780">
        <v>0</v>
      </c>
      <c r="BK3780">
        <v>0</v>
      </c>
      <c r="BN3780" s="183"/>
    </row>
    <row r="3781" spans="1:66" ht="25.5" x14ac:dyDescent="0.25">
      <c r="A3781" s="1"/>
      <c r="B3781" s="94">
        <v>3768</v>
      </c>
      <c r="C3781" s="43">
        <v>1086101</v>
      </c>
      <c r="D3781" s="25">
        <v>1051694</v>
      </c>
      <c r="E3781" s="27" t="s">
        <v>1718</v>
      </c>
      <c r="F3781" s="151" t="s">
        <v>21</v>
      </c>
      <c r="G3781" s="25"/>
      <c r="H3781" s="46" t="str">
        <f>IFERROR(IFERROR(IF(SEARCH("Usystems",$E3781)&gt;0,"Usystems"),IF(SEARCH("RIIFO",$E3781)&gt;0,"RIIFO","Uponor")),"Uponor")</f>
        <v>Uponor</v>
      </c>
      <c r="I3781" s="25">
        <f>IFERROR(MID($D3781,1,7)+0,"")</f>
        <v>1051694</v>
      </c>
      <c r="J3781" s="25" t="str">
        <f>IFERROR(MID($D3781,10,7)+0,"")</f>
        <v/>
      </c>
      <c r="K3781" s="25" t="str">
        <f>IFERROR(MID($D3781,19,7)+0,"")</f>
        <v/>
      </c>
      <c r="L3781" s="25" t="str">
        <f>IFERROR(MID($D3781,28,7)+0,"")</f>
        <v/>
      </c>
      <c r="M3781" s="25" t="str">
        <f>IF(IFERROR(MID($Q3781,1,7)+0,"")&lt;1130000,IF(INDEX(C:C,MATCH(LEFT(Q3781,7)+0,I:I,0))&lt;1130000,"",INDEX(C:C,MATCH(LEFT(Q3781,7)+0,I:I,0))),IFERROR(MID($Q3781,1,7)+0,""))</f>
        <v/>
      </c>
      <c r="N3781" s="25" t="str">
        <f>IF(IFERROR(MID($Q3781,10,7)+0,"")&lt;1130000,"",IFERROR(MID($Q3781,10,7)+0,""))</f>
        <v/>
      </c>
      <c r="O3781" s="25" t="str">
        <f>IF(IFERROR(MID($Q3781,19,7)+0,"")&lt;1130000,"",IFERROR(MID($Q3781,19,7)+0,""))</f>
        <v/>
      </c>
      <c r="P3781" s="25" t="str">
        <f>IF(M3781="","",IF(N3781="",M3781,M3781&amp;", "&amp;N3781))</f>
        <v/>
      </c>
      <c r="Q3781" s="25"/>
      <c r="R3781" s="25"/>
      <c r="S3781" s="35" t="s">
        <v>105</v>
      </c>
      <c r="T3781" s="25" t="s">
        <v>36</v>
      </c>
      <c r="U3781" s="185">
        <v>56271</v>
      </c>
      <c r="V3781" s="188">
        <v>56271</v>
      </c>
      <c r="W3781" s="189">
        <v>56271</v>
      </c>
      <c r="X3781" s="31">
        <v>56271</v>
      </c>
      <c r="Y3781" s="90">
        <f>IFERROR(ROUND(X3781/W3781-1,2),"")</f>
        <v>0</v>
      </c>
      <c r="Z3781" s="31">
        <f>IF(OR(S3781="VLD MLC components",S3781="VLD MLC pipes",S3781="VLD PEX components",S3781="VLD PEX pipes",S3781="VLD PHC components",S3781="VLD PHC pipes",S3781="Controls VLD"),"По запросу",X3781)</f>
        <v>56271</v>
      </c>
      <c r="AA3781" s="63">
        <f>ROUND(X3781/1.2,3)</f>
        <v>46892.5</v>
      </c>
      <c r="AB3781" s="23">
        <v>46892.5</v>
      </c>
      <c r="AC3781" s="190">
        <f>IFERROR(ROUND(AA3781/AB3781-1,2),"")</f>
        <v>0</v>
      </c>
      <c r="AD3781" s="25">
        <v>45.826000000000001</v>
      </c>
      <c r="AE3781" s="25">
        <v>0.75360000000000005</v>
      </c>
      <c r="AF3781" s="25">
        <v>0</v>
      </c>
      <c r="AG3781" s="25" t="s">
        <v>22</v>
      </c>
      <c r="AH3781" s="25">
        <v>0</v>
      </c>
      <c r="AI3781" s="25">
        <v>0</v>
      </c>
      <c r="AJ3781" s="25" t="s">
        <v>20</v>
      </c>
      <c r="AK3781" s="42" t="s">
        <v>19</v>
      </c>
      <c r="AL3781" s="25" t="s">
        <v>20</v>
      </c>
      <c r="AM3781" s="25">
        <v>1</v>
      </c>
      <c r="AN3781" s="25" t="s">
        <v>22</v>
      </c>
      <c r="AO3781" s="25" t="s">
        <v>22</v>
      </c>
      <c r="AP3781" s="25" t="s">
        <v>22</v>
      </c>
      <c r="AQ3781" s="25"/>
      <c r="AR3781" s="94"/>
      <c r="AS3781" s="157" t="s">
        <v>22</v>
      </c>
      <c r="AT3781" s="93" t="s">
        <v>22</v>
      </c>
      <c r="AU3781" s="92" t="s">
        <v>22</v>
      </c>
      <c r="AV3781" s="91" t="s">
        <v>48</v>
      </c>
      <c r="AW3781" s="92" t="s">
        <v>48</v>
      </c>
      <c r="AX3781" s="92" t="s">
        <v>48</v>
      </c>
      <c r="AY3781" s="91" t="s">
        <v>152</v>
      </c>
      <c r="AZ3781" s="23"/>
      <c r="BA3781" s="25">
        <v>0</v>
      </c>
      <c r="BB3781" t="s">
        <v>48</v>
      </c>
      <c r="BC3781" t="e">
        <v>#N/A</v>
      </c>
      <c r="BD3781" t="e">
        <f>IF(Z3781=BC3781,"OK")</f>
        <v>#N/A</v>
      </c>
      <c r="BE3781">
        <v>45.826000000000001</v>
      </c>
      <c r="BF3781">
        <v>0.75360000000000005</v>
      </c>
      <c r="BG3781" t="s">
        <v>22</v>
      </c>
      <c r="BH3781" t="s">
        <v>22</v>
      </c>
      <c r="BI3781" t="s">
        <v>22</v>
      </c>
      <c r="BJ3781">
        <v>0</v>
      </c>
      <c r="BK3781">
        <v>0</v>
      </c>
      <c r="BN3781" s="183"/>
    </row>
    <row r="3782" spans="1:66" ht="25.5" x14ac:dyDescent="0.25">
      <c r="A3782" s="1"/>
      <c r="B3782" s="94">
        <v>3769</v>
      </c>
      <c r="C3782" s="43">
        <v>1050074</v>
      </c>
      <c r="D3782" s="25"/>
      <c r="E3782" s="27" t="s">
        <v>1717</v>
      </c>
      <c r="F3782" s="151" t="s">
        <v>21</v>
      </c>
      <c r="G3782" s="25"/>
      <c r="H3782" s="46" t="str">
        <f>IFERROR(IFERROR(IF(SEARCH("Usystems",$E3782)&gt;0,"Usystems"),IF(SEARCH("RIIFO",$E3782)&gt;0,"RIIFO","Uponor")),"Uponor")</f>
        <v>Uponor</v>
      </c>
      <c r="I3782" s="25" t="str">
        <f>IFERROR(MID($D3782,1,7)+0,"")</f>
        <v/>
      </c>
      <c r="J3782" s="25" t="str">
        <f>IFERROR(MID($D3782,10,7)+0,"")</f>
        <v/>
      </c>
      <c r="K3782" s="25" t="str">
        <f>IFERROR(MID($D3782,19,7)+0,"")</f>
        <v/>
      </c>
      <c r="L3782" s="25" t="str">
        <f>IFERROR(MID($D3782,28,7)+0,"")</f>
        <v/>
      </c>
      <c r="M3782" s="25" t="str">
        <f>IF(IFERROR(MID($Q3782,1,7)+0,"")&lt;1130000,IF(INDEX(C:C,MATCH(LEFT(Q3782,7)+0,I:I,0))&lt;1130000,"",INDEX(C:C,MATCH(LEFT(Q3782,7)+0,I:I,0))),IFERROR(MID($Q3782,1,7)+0,""))</f>
        <v/>
      </c>
      <c r="N3782" s="25" t="str">
        <f>IF(IFERROR(MID($Q3782,10,7)+0,"")&lt;1130000,"",IFERROR(MID($Q3782,10,7)+0,""))</f>
        <v/>
      </c>
      <c r="O3782" s="25" t="str">
        <f>IF(IFERROR(MID($Q3782,19,7)+0,"")&lt;1130000,"",IFERROR(MID($Q3782,19,7)+0,""))</f>
        <v/>
      </c>
      <c r="P3782" s="25" t="str">
        <f>IF(M3782="","",IF(N3782="",M3782,M3782&amp;", "&amp;N3782))</f>
        <v/>
      </c>
      <c r="Q3782" s="25"/>
      <c r="R3782" s="25"/>
      <c r="S3782" s="35" t="s">
        <v>105</v>
      </c>
      <c r="T3782" s="25" t="s">
        <v>36</v>
      </c>
      <c r="U3782" s="185">
        <v>509</v>
      </c>
      <c r="V3782" s="188">
        <v>509</v>
      </c>
      <c r="W3782" s="189">
        <v>509</v>
      </c>
      <c r="X3782" s="31">
        <v>509</v>
      </c>
      <c r="Y3782" s="90">
        <f>IFERROR(ROUND(X3782/W3782-1,2),"")</f>
        <v>0</v>
      </c>
      <c r="Z3782" s="31">
        <f>IF(OR(S3782="VLD MLC components",S3782="VLD MLC pipes",S3782="VLD PEX components",S3782="VLD PEX pipes",S3782="VLD PHC components",S3782="VLD PHC pipes",S3782="Controls VLD"),"По запросу",X3782)</f>
        <v>509</v>
      </c>
      <c r="AA3782" s="63">
        <f>ROUND(X3782/1.2,3)</f>
        <v>424.16699999999997</v>
      </c>
      <c r="AB3782" s="23">
        <v>424.16699999999997</v>
      </c>
      <c r="AC3782" s="190">
        <f>IFERROR(ROUND(AA3782/AB3782-1,2),"")</f>
        <v>0</v>
      </c>
      <c r="AD3782" s="25">
        <v>0.107</v>
      </c>
      <c r="AE3782" s="25">
        <v>2.2499999999999998E-3</v>
      </c>
      <c r="AF3782" s="25">
        <v>0</v>
      </c>
      <c r="AG3782" s="25" t="s">
        <v>22</v>
      </c>
      <c r="AH3782" s="25">
        <v>0</v>
      </c>
      <c r="AI3782" s="25">
        <v>0</v>
      </c>
      <c r="AJ3782" s="25" t="s">
        <v>20</v>
      </c>
      <c r="AK3782" s="42" t="s">
        <v>19</v>
      </c>
      <c r="AL3782" s="25" t="s">
        <v>20</v>
      </c>
      <c r="AM3782" s="25">
        <v>1</v>
      </c>
      <c r="AN3782" s="25"/>
      <c r="AO3782" s="25"/>
      <c r="AP3782" s="25"/>
      <c r="AQ3782" s="25"/>
      <c r="AR3782" s="94"/>
      <c r="AS3782" s="157" t="s">
        <v>22</v>
      </c>
      <c r="AT3782" s="93" t="s">
        <v>22</v>
      </c>
      <c r="AU3782" s="92" t="s">
        <v>22</v>
      </c>
      <c r="AV3782" s="91" t="s">
        <v>48</v>
      </c>
      <c r="AW3782" s="92" t="s">
        <v>48</v>
      </c>
      <c r="AX3782" s="92" t="s">
        <v>48</v>
      </c>
      <c r="AY3782" s="91" t="s">
        <v>152</v>
      </c>
      <c r="AZ3782" s="23"/>
      <c r="BA3782" s="25">
        <v>0</v>
      </c>
      <c r="BB3782" t="s">
        <v>48</v>
      </c>
      <c r="BC3782" t="e">
        <v>#N/A</v>
      </c>
      <c r="BD3782" t="e">
        <f>IF(Z3782=BC3782,"OK")</f>
        <v>#N/A</v>
      </c>
      <c r="BE3782">
        <v>0.107</v>
      </c>
      <c r="BF3782">
        <v>2.2499999999999998E-3</v>
      </c>
      <c r="BG3782">
        <v>0</v>
      </c>
      <c r="BH3782">
        <v>0</v>
      </c>
      <c r="BI3782">
        <v>0</v>
      </c>
      <c r="BJ3782">
        <v>0</v>
      </c>
      <c r="BK3782">
        <v>0</v>
      </c>
      <c r="BN3782" s="183"/>
    </row>
    <row r="3783" spans="1:66" ht="25.5" x14ac:dyDescent="0.25">
      <c r="A3783" s="1"/>
      <c r="B3783" s="94">
        <v>3770</v>
      </c>
      <c r="C3783" s="43">
        <v>1051051</v>
      </c>
      <c r="D3783" s="25"/>
      <c r="E3783" s="27" t="s">
        <v>1716</v>
      </c>
      <c r="F3783" s="151" t="s">
        <v>21</v>
      </c>
      <c r="G3783" s="25"/>
      <c r="H3783" s="46" t="str">
        <f>IFERROR(IFERROR(IF(SEARCH("Usystems",$E3783)&gt;0,"Usystems"),IF(SEARCH("RIIFO",$E3783)&gt;0,"RIIFO","Uponor")),"Uponor")</f>
        <v>Uponor</v>
      </c>
      <c r="I3783" s="25" t="str">
        <f>IFERROR(MID($D3783,1,7)+0,"")</f>
        <v/>
      </c>
      <c r="J3783" s="25" t="str">
        <f>IFERROR(MID($D3783,10,7)+0,"")</f>
        <v/>
      </c>
      <c r="K3783" s="25" t="str">
        <f>IFERROR(MID($D3783,19,7)+0,"")</f>
        <v/>
      </c>
      <c r="L3783" s="25" t="str">
        <f>IFERROR(MID($D3783,28,7)+0,"")</f>
        <v/>
      </c>
      <c r="M3783" s="25" t="str">
        <f>IF(IFERROR(MID($Q3783,1,7)+0,"")&lt;1130000,IF(INDEX(C:C,MATCH(LEFT(Q3783,7)+0,I:I,0))&lt;1130000,"",INDEX(C:C,MATCH(LEFT(Q3783,7)+0,I:I,0))),IFERROR(MID($Q3783,1,7)+0,""))</f>
        <v/>
      </c>
      <c r="N3783" s="25" t="str">
        <f>IF(IFERROR(MID($Q3783,10,7)+0,"")&lt;1130000,"",IFERROR(MID($Q3783,10,7)+0,""))</f>
        <v/>
      </c>
      <c r="O3783" s="25" t="str">
        <f>IF(IFERROR(MID($Q3783,19,7)+0,"")&lt;1130000,"",IFERROR(MID($Q3783,19,7)+0,""))</f>
        <v/>
      </c>
      <c r="P3783" s="25" t="str">
        <f>IF(M3783="","",IF(N3783="",M3783,M3783&amp;", "&amp;N3783))</f>
        <v/>
      </c>
      <c r="Q3783" s="25"/>
      <c r="R3783" s="25"/>
      <c r="S3783" s="35" t="s">
        <v>105</v>
      </c>
      <c r="T3783" s="25" t="s">
        <v>36</v>
      </c>
      <c r="U3783" s="185">
        <v>505</v>
      </c>
      <c r="V3783" s="188">
        <v>505</v>
      </c>
      <c r="W3783" s="189">
        <v>505</v>
      </c>
      <c r="X3783" s="31">
        <v>505</v>
      </c>
      <c r="Y3783" s="90">
        <f>IFERROR(ROUND(X3783/W3783-1,2),"")</f>
        <v>0</v>
      </c>
      <c r="Z3783" s="31">
        <f>IF(OR(S3783="VLD MLC components",S3783="VLD MLC pipes",S3783="VLD PEX components",S3783="VLD PEX pipes",S3783="VLD PHC components",S3783="VLD PHC pipes",S3783="Controls VLD"),"По запросу",X3783)</f>
        <v>505</v>
      </c>
      <c r="AA3783" s="63">
        <f>ROUND(X3783/1.2,3)</f>
        <v>420.83300000000003</v>
      </c>
      <c r="AB3783" s="23">
        <v>420.83300000000003</v>
      </c>
      <c r="AC3783" s="190">
        <f>IFERROR(ROUND(AA3783/AB3783-1,2),"")</f>
        <v>0</v>
      </c>
      <c r="AD3783" s="25">
        <v>2.5000000000000001E-2</v>
      </c>
      <c r="AE3783" s="25">
        <v>8.0000000000000007E-5</v>
      </c>
      <c r="AF3783" s="25">
        <v>0</v>
      </c>
      <c r="AG3783" s="25" t="s">
        <v>22</v>
      </c>
      <c r="AH3783" s="25">
        <v>0</v>
      </c>
      <c r="AI3783" s="25">
        <v>0</v>
      </c>
      <c r="AJ3783" s="25" t="s">
        <v>20</v>
      </c>
      <c r="AK3783" s="42" t="s">
        <v>19</v>
      </c>
      <c r="AL3783" s="25" t="s">
        <v>20</v>
      </c>
      <c r="AM3783" s="25">
        <v>1</v>
      </c>
      <c r="AN3783" s="25" t="s">
        <v>22</v>
      </c>
      <c r="AO3783" s="25" t="s">
        <v>22</v>
      </c>
      <c r="AP3783" s="25" t="s">
        <v>22</v>
      </c>
      <c r="AQ3783" s="25"/>
      <c r="AR3783" s="94"/>
      <c r="AS3783" s="157" t="s">
        <v>22</v>
      </c>
      <c r="AT3783" s="93" t="s">
        <v>22</v>
      </c>
      <c r="AU3783" s="92" t="s">
        <v>22</v>
      </c>
      <c r="AV3783" s="91" t="s">
        <v>48</v>
      </c>
      <c r="AW3783" s="92" t="s">
        <v>48</v>
      </c>
      <c r="AX3783" s="92" t="s">
        <v>48</v>
      </c>
      <c r="AY3783" s="91" t="s">
        <v>152</v>
      </c>
      <c r="AZ3783" s="23"/>
      <c r="BA3783" s="25">
        <v>0</v>
      </c>
      <c r="BB3783" t="s">
        <v>48</v>
      </c>
      <c r="BC3783" t="e">
        <v>#N/A</v>
      </c>
      <c r="BD3783" t="e">
        <f>IF(Z3783=BC3783,"OK")</f>
        <v>#N/A</v>
      </c>
      <c r="BE3783">
        <v>2.5000000000000001E-2</v>
      </c>
      <c r="BF3783">
        <v>8.0000000000000007E-5</v>
      </c>
      <c r="BG3783" t="s">
        <v>22</v>
      </c>
      <c r="BH3783" t="s">
        <v>22</v>
      </c>
      <c r="BI3783" t="s">
        <v>22</v>
      </c>
      <c r="BJ3783">
        <v>0</v>
      </c>
      <c r="BK3783">
        <v>0</v>
      </c>
      <c r="BN3783" s="183"/>
    </row>
    <row r="3784" spans="1:66" ht="25.5" x14ac:dyDescent="0.25">
      <c r="A3784" s="1"/>
      <c r="B3784" s="94">
        <v>3771</v>
      </c>
      <c r="C3784" s="43">
        <v>1051052</v>
      </c>
      <c r="D3784" s="25"/>
      <c r="E3784" s="27" t="s">
        <v>1715</v>
      </c>
      <c r="F3784" s="151" t="s">
        <v>21</v>
      </c>
      <c r="G3784" s="25"/>
      <c r="H3784" s="46" t="str">
        <f>IFERROR(IFERROR(IF(SEARCH("Usystems",$E3784)&gt;0,"Usystems"),IF(SEARCH("RIIFO",$E3784)&gt;0,"RIIFO","Uponor")),"Uponor")</f>
        <v>Uponor</v>
      </c>
      <c r="I3784" s="25" t="str">
        <f>IFERROR(MID($D3784,1,7)+0,"")</f>
        <v/>
      </c>
      <c r="J3784" s="25" t="str">
        <f>IFERROR(MID($D3784,10,7)+0,"")</f>
        <v/>
      </c>
      <c r="K3784" s="25" t="str">
        <f>IFERROR(MID($D3784,19,7)+0,"")</f>
        <v/>
      </c>
      <c r="L3784" s="25" t="str">
        <f>IFERROR(MID($D3784,28,7)+0,"")</f>
        <v/>
      </c>
      <c r="M3784" s="25" t="str">
        <f>IF(IFERROR(MID($Q3784,1,7)+0,"")&lt;1130000,IF(INDEX(C:C,MATCH(LEFT(Q3784,7)+0,I:I,0))&lt;1130000,"",INDEX(C:C,MATCH(LEFT(Q3784,7)+0,I:I,0))),IFERROR(MID($Q3784,1,7)+0,""))</f>
        <v/>
      </c>
      <c r="N3784" s="25" t="str">
        <f>IF(IFERROR(MID($Q3784,10,7)+0,"")&lt;1130000,"",IFERROR(MID($Q3784,10,7)+0,""))</f>
        <v/>
      </c>
      <c r="O3784" s="25" t="str">
        <f>IF(IFERROR(MID($Q3784,19,7)+0,"")&lt;1130000,"",IFERROR(MID($Q3784,19,7)+0,""))</f>
        <v/>
      </c>
      <c r="P3784" s="25" t="str">
        <f>IF(M3784="","",IF(N3784="",M3784,M3784&amp;", "&amp;N3784))</f>
        <v/>
      </c>
      <c r="Q3784" s="25"/>
      <c r="R3784" s="25"/>
      <c r="S3784" s="35" t="s">
        <v>105</v>
      </c>
      <c r="T3784" s="25" t="s">
        <v>36</v>
      </c>
      <c r="U3784" s="185">
        <v>505</v>
      </c>
      <c r="V3784" s="188">
        <v>505</v>
      </c>
      <c r="W3784" s="189">
        <v>505</v>
      </c>
      <c r="X3784" s="31">
        <v>505</v>
      </c>
      <c r="Y3784" s="90">
        <f>IFERROR(ROUND(X3784/W3784-1,2),"")</f>
        <v>0</v>
      </c>
      <c r="Z3784" s="31">
        <f>IF(OR(S3784="VLD MLC components",S3784="VLD MLC pipes",S3784="VLD PEX components",S3784="VLD PEX pipes",S3784="VLD PHC components",S3784="VLD PHC pipes",S3784="Controls VLD"),"По запросу",X3784)</f>
        <v>505</v>
      </c>
      <c r="AA3784" s="63">
        <f>ROUND(X3784/1.2,3)</f>
        <v>420.83300000000003</v>
      </c>
      <c r="AB3784" s="23">
        <v>420.83300000000003</v>
      </c>
      <c r="AC3784" s="190">
        <f>IFERROR(ROUND(AA3784/AB3784-1,2),"")</f>
        <v>0</v>
      </c>
      <c r="AD3784" s="25">
        <v>0.03</v>
      </c>
      <c r="AE3784" s="25">
        <v>8.0000000000000007E-5</v>
      </c>
      <c r="AF3784" s="25">
        <v>0</v>
      </c>
      <c r="AG3784" s="25" t="s">
        <v>22</v>
      </c>
      <c r="AH3784" s="25">
        <v>0</v>
      </c>
      <c r="AI3784" s="25">
        <v>0</v>
      </c>
      <c r="AJ3784" s="25" t="s">
        <v>20</v>
      </c>
      <c r="AK3784" s="42" t="s">
        <v>19</v>
      </c>
      <c r="AL3784" s="25" t="s">
        <v>20</v>
      </c>
      <c r="AM3784" s="25">
        <v>1</v>
      </c>
      <c r="AN3784" s="25" t="s">
        <v>22</v>
      </c>
      <c r="AO3784" s="25" t="s">
        <v>22</v>
      </c>
      <c r="AP3784" s="25" t="s">
        <v>22</v>
      </c>
      <c r="AQ3784" s="25"/>
      <c r="AR3784" s="94"/>
      <c r="AS3784" s="157" t="s">
        <v>22</v>
      </c>
      <c r="AT3784" s="93" t="s">
        <v>22</v>
      </c>
      <c r="AU3784" s="92" t="s">
        <v>22</v>
      </c>
      <c r="AV3784" s="91" t="s">
        <v>48</v>
      </c>
      <c r="AW3784" s="92" t="s">
        <v>48</v>
      </c>
      <c r="AX3784" s="92" t="s">
        <v>48</v>
      </c>
      <c r="AY3784" s="91" t="s">
        <v>152</v>
      </c>
      <c r="AZ3784" s="23"/>
      <c r="BA3784" s="25">
        <v>0</v>
      </c>
      <c r="BB3784" t="s">
        <v>48</v>
      </c>
      <c r="BC3784" t="e">
        <v>#N/A</v>
      </c>
      <c r="BD3784" t="e">
        <f>IF(Z3784=BC3784,"OK")</f>
        <v>#N/A</v>
      </c>
      <c r="BE3784">
        <v>0.03</v>
      </c>
      <c r="BF3784">
        <v>8.0000000000000007E-5</v>
      </c>
      <c r="BG3784" t="s">
        <v>22</v>
      </c>
      <c r="BH3784" t="s">
        <v>22</v>
      </c>
      <c r="BI3784" t="s">
        <v>22</v>
      </c>
      <c r="BJ3784">
        <v>0</v>
      </c>
      <c r="BK3784">
        <v>0</v>
      </c>
      <c r="BN3784" s="183"/>
    </row>
    <row r="3785" spans="1:66" ht="25.5" x14ac:dyDescent="0.25">
      <c r="A3785" s="1"/>
      <c r="B3785" s="94">
        <v>3772</v>
      </c>
      <c r="C3785" s="43">
        <v>1051053</v>
      </c>
      <c r="D3785" s="25"/>
      <c r="E3785" s="27" t="s">
        <v>1714</v>
      </c>
      <c r="F3785" s="151" t="s">
        <v>21</v>
      </c>
      <c r="G3785" s="25"/>
      <c r="H3785" s="46" t="str">
        <f>IFERROR(IFERROR(IF(SEARCH("Usystems",$E3785)&gt;0,"Usystems"),IF(SEARCH("RIIFO",$E3785)&gt;0,"RIIFO","Uponor")),"Uponor")</f>
        <v>Uponor</v>
      </c>
      <c r="I3785" s="25" t="str">
        <f>IFERROR(MID($D3785,1,7)+0,"")</f>
        <v/>
      </c>
      <c r="J3785" s="25" t="str">
        <f>IFERROR(MID($D3785,10,7)+0,"")</f>
        <v/>
      </c>
      <c r="K3785" s="25" t="str">
        <f>IFERROR(MID($D3785,19,7)+0,"")</f>
        <v/>
      </c>
      <c r="L3785" s="25" t="str">
        <f>IFERROR(MID($D3785,28,7)+0,"")</f>
        <v/>
      </c>
      <c r="M3785" s="25" t="str">
        <f>IF(IFERROR(MID($Q3785,1,7)+0,"")&lt;1130000,IF(INDEX(C:C,MATCH(LEFT(Q3785,7)+0,I:I,0))&lt;1130000,"",INDEX(C:C,MATCH(LEFT(Q3785,7)+0,I:I,0))),IFERROR(MID($Q3785,1,7)+0,""))</f>
        <v/>
      </c>
      <c r="N3785" s="25" t="str">
        <f>IF(IFERROR(MID($Q3785,10,7)+0,"")&lt;1130000,"",IFERROR(MID($Q3785,10,7)+0,""))</f>
        <v/>
      </c>
      <c r="O3785" s="25" t="str">
        <f>IF(IFERROR(MID($Q3785,19,7)+0,"")&lt;1130000,"",IFERROR(MID($Q3785,19,7)+0,""))</f>
        <v/>
      </c>
      <c r="P3785" s="25" t="str">
        <f>IF(M3785="","",IF(N3785="",M3785,M3785&amp;", "&amp;N3785))</f>
        <v/>
      </c>
      <c r="Q3785" s="25"/>
      <c r="R3785" s="25"/>
      <c r="S3785" s="35" t="s">
        <v>105</v>
      </c>
      <c r="T3785" s="25" t="s">
        <v>36</v>
      </c>
      <c r="U3785" s="185">
        <v>758</v>
      </c>
      <c r="V3785" s="188">
        <v>758</v>
      </c>
      <c r="W3785" s="189">
        <v>758</v>
      </c>
      <c r="X3785" s="31">
        <v>758</v>
      </c>
      <c r="Y3785" s="90">
        <f>IFERROR(ROUND(X3785/W3785-1,2),"")</f>
        <v>0</v>
      </c>
      <c r="Z3785" s="31">
        <f>IF(OR(S3785="VLD MLC components",S3785="VLD MLC pipes",S3785="VLD PEX components",S3785="VLD PEX pipes",S3785="VLD PHC components",S3785="VLD PHC pipes",S3785="Controls VLD"),"По запросу",X3785)</f>
        <v>758</v>
      </c>
      <c r="AA3785" s="63">
        <f>ROUND(X3785/1.2,3)</f>
        <v>631.66700000000003</v>
      </c>
      <c r="AB3785" s="23">
        <v>631.66700000000003</v>
      </c>
      <c r="AC3785" s="190">
        <f>IFERROR(ROUND(AA3785/AB3785-1,2),"")</f>
        <v>0</v>
      </c>
      <c r="AD3785" s="25">
        <v>0.06</v>
      </c>
      <c r="AE3785" s="25">
        <v>1.6000000000000001E-4</v>
      </c>
      <c r="AF3785" s="25">
        <v>0</v>
      </c>
      <c r="AG3785" s="25" t="s">
        <v>22</v>
      </c>
      <c r="AH3785" s="25">
        <v>0</v>
      </c>
      <c r="AI3785" s="25">
        <v>0</v>
      </c>
      <c r="AJ3785" s="25" t="s">
        <v>20</v>
      </c>
      <c r="AK3785" s="42" t="s">
        <v>19</v>
      </c>
      <c r="AL3785" s="25" t="s">
        <v>20</v>
      </c>
      <c r="AM3785" s="25">
        <v>1</v>
      </c>
      <c r="AN3785" s="25" t="s">
        <v>22</v>
      </c>
      <c r="AO3785" s="25" t="s">
        <v>22</v>
      </c>
      <c r="AP3785" s="25" t="s">
        <v>22</v>
      </c>
      <c r="AQ3785" s="25"/>
      <c r="AR3785" s="94"/>
      <c r="AS3785" s="157" t="s">
        <v>22</v>
      </c>
      <c r="AT3785" s="93" t="s">
        <v>22</v>
      </c>
      <c r="AU3785" s="92" t="s">
        <v>22</v>
      </c>
      <c r="AV3785" s="91" t="s">
        <v>48</v>
      </c>
      <c r="AW3785" s="92" t="s">
        <v>48</v>
      </c>
      <c r="AX3785" s="92" t="s">
        <v>48</v>
      </c>
      <c r="AY3785" s="91" t="s">
        <v>152</v>
      </c>
      <c r="AZ3785" s="23"/>
      <c r="BA3785" s="25">
        <v>0</v>
      </c>
      <c r="BB3785" t="s">
        <v>48</v>
      </c>
      <c r="BC3785" t="e">
        <v>#N/A</v>
      </c>
      <c r="BD3785" t="e">
        <f>IF(Z3785=BC3785,"OK")</f>
        <v>#N/A</v>
      </c>
      <c r="BE3785">
        <v>0.06</v>
      </c>
      <c r="BF3785">
        <v>1.6000000000000001E-4</v>
      </c>
      <c r="BG3785" t="s">
        <v>22</v>
      </c>
      <c r="BH3785" t="s">
        <v>22</v>
      </c>
      <c r="BI3785" t="s">
        <v>22</v>
      </c>
      <c r="BJ3785">
        <v>0</v>
      </c>
      <c r="BK3785">
        <v>0</v>
      </c>
      <c r="BN3785" s="183"/>
    </row>
    <row r="3786" spans="1:66" ht="25.5" x14ac:dyDescent="0.25">
      <c r="A3786" s="1"/>
      <c r="B3786" s="94">
        <v>3773</v>
      </c>
      <c r="C3786" s="43">
        <v>1051054</v>
      </c>
      <c r="D3786" s="25"/>
      <c r="E3786" s="27" t="s">
        <v>1713</v>
      </c>
      <c r="F3786" s="151" t="s">
        <v>21</v>
      </c>
      <c r="G3786" s="25"/>
      <c r="H3786" s="46" t="str">
        <f>IFERROR(IFERROR(IF(SEARCH("Usystems",$E3786)&gt;0,"Usystems"),IF(SEARCH("RIIFO",$E3786)&gt;0,"RIIFO","Uponor")),"Uponor")</f>
        <v>Uponor</v>
      </c>
      <c r="I3786" s="25" t="str">
        <f>IFERROR(MID($D3786,1,7)+0,"")</f>
        <v/>
      </c>
      <c r="J3786" s="25" t="str">
        <f>IFERROR(MID($D3786,10,7)+0,"")</f>
        <v/>
      </c>
      <c r="K3786" s="25" t="str">
        <f>IFERROR(MID($D3786,19,7)+0,"")</f>
        <v/>
      </c>
      <c r="L3786" s="25" t="str">
        <f>IFERROR(MID($D3786,28,7)+0,"")</f>
        <v/>
      </c>
      <c r="M3786" s="25" t="str">
        <f>IF(IFERROR(MID($Q3786,1,7)+0,"")&lt;1130000,IF(INDEX(C:C,MATCH(LEFT(Q3786,7)+0,I:I,0))&lt;1130000,"",INDEX(C:C,MATCH(LEFT(Q3786,7)+0,I:I,0))),IFERROR(MID($Q3786,1,7)+0,""))</f>
        <v/>
      </c>
      <c r="N3786" s="25" t="str">
        <f>IF(IFERROR(MID($Q3786,10,7)+0,"")&lt;1130000,"",IFERROR(MID($Q3786,10,7)+0,""))</f>
        <v/>
      </c>
      <c r="O3786" s="25" t="str">
        <f>IF(IFERROR(MID($Q3786,19,7)+0,"")&lt;1130000,"",IFERROR(MID($Q3786,19,7)+0,""))</f>
        <v/>
      </c>
      <c r="P3786" s="25" t="str">
        <f>IF(M3786="","",IF(N3786="",M3786,M3786&amp;", "&amp;N3786))</f>
        <v/>
      </c>
      <c r="Q3786" s="25"/>
      <c r="R3786" s="25"/>
      <c r="S3786" s="35" t="s">
        <v>105</v>
      </c>
      <c r="T3786" s="25" t="s">
        <v>36</v>
      </c>
      <c r="U3786" s="185">
        <v>758</v>
      </c>
      <c r="V3786" s="188">
        <v>758</v>
      </c>
      <c r="W3786" s="189">
        <v>758</v>
      </c>
      <c r="X3786" s="31">
        <v>758</v>
      </c>
      <c r="Y3786" s="90">
        <f>IFERROR(ROUND(X3786/W3786-1,2),"")</f>
        <v>0</v>
      </c>
      <c r="Z3786" s="31">
        <f>IF(OR(S3786="VLD MLC components",S3786="VLD MLC pipes",S3786="VLD PEX components",S3786="VLD PEX pipes",S3786="VLD PHC components",S3786="VLD PHC pipes",S3786="Controls VLD"),"По запросу",X3786)</f>
        <v>758</v>
      </c>
      <c r="AA3786" s="63">
        <f>ROUND(X3786/1.2,3)</f>
        <v>631.66700000000003</v>
      </c>
      <c r="AB3786" s="23">
        <v>631.66700000000003</v>
      </c>
      <c r="AC3786" s="190">
        <f>IFERROR(ROUND(AA3786/AB3786-1,2),"")</f>
        <v>0</v>
      </c>
      <c r="AD3786" s="25">
        <v>0.06</v>
      </c>
      <c r="AE3786" s="25">
        <v>1.6000000000000001E-4</v>
      </c>
      <c r="AF3786" s="25">
        <v>0</v>
      </c>
      <c r="AG3786" s="25" t="s">
        <v>22</v>
      </c>
      <c r="AH3786" s="25">
        <v>0</v>
      </c>
      <c r="AI3786" s="25">
        <v>0</v>
      </c>
      <c r="AJ3786" s="25" t="s">
        <v>20</v>
      </c>
      <c r="AK3786" s="42" t="s">
        <v>19</v>
      </c>
      <c r="AL3786" s="25" t="s">
        <v>20</v>
      </c>
      <c r="AM3786" s="25">
        <v>1</v>
      </c>
      <c r="AN3786" s="25" t="s">
        <v>22</v>
      </c>
      <c r="AO3786" s="25" t="s">
        <v>22</v>
      </c>
      <c r="AP3786" s="25" t="s">
        <v>22</v>
      </c>
      <c r="AQ3786" s="25"/>
      <c r="AR3786" s="94"/>
      <c r="AS3786" s="157" t="s">
        <v>22</v>
      </c>
      <c r="AT3786" s="93" t="s">
        <v>22</v>
      </c>
      <c r="AU3786" s="92" t="s">
        <v>22</v>
      </c>
      <c r="AV3786" s="91" t="s">
        <v>48</v>
      </c>
      <c r="AW3786" s="92" t="s">
        <v>48</v>
      </c>
      <c r="AX3786" s="92" t="s">
        <v>48</v>
      </c>
      <c r="AY3786" s="91" t="s">
        <v>152</v>
      </c>
      <c r="AZ3786" s="23"/>
      <c r="BA3786" s="25">
        <v>0</v>
      </c>
      <c r="BB3786" t="s">
        <v>48</v>
      </c>
      <c r="BC3786" t="e">
        <v>#N/A</v>
      </c>
      <c r="BD3786" t="e">
        <f>IF(Z3786=BC3786,"OK")</f>
        <v>#N/A</v>
      </c>
      <c r="BE3786">
        <v>0.06</v>
      </c>
      <c r="BF3786">
        <v>1.6000000000000001E-4</v>
      </c>
      <c r="BG3786" t="s">
        <v>22</v>
      </c>
      <c r="BH3786" t="s">
        <v>22</v>
      </c>
      <c r="BI3786" t="s">
        <v>22</v>
      </c>
      <c r="BJ3786">
        <v>0</v>
      </c>
      <c r="BK3786">
        <v>0</v>
      </c>
      <c r="BN3786" s="183"/>
    </row>
    <row r="3787" spans="1:66" ht="25.5" x14ac:dyDescent="0.25">
      <c r="A3787" s="1"/>
      <c r="B3787" s="94">
        <v>3774</v>
      </c>
      <c r="C3787" s="43">
        <v>1051055</v>
      </c>
      <c r="D3787" s="25"/>
      <c r="E3787" s="27" t="s">
        <v>1712</v>
      </c>
      <c r="F3787" s="151" t="s">
        <v>21</v>
      </c>
      <c r="G3787" s="25"/>
      <c r="H3787" s="46" t="str">
        <f>IFERROR(IFERROR(IF(SEARCH("Usystems",$E3787)&gt;0,"Usystems"),IF(SEARCH("RIIFO",$E3787)&gt;0,"RIIFO","Uponor")),"Uponor")</f>
        <v>Uponor</v>
      </c>
      <c r="I3787" s="25" t="str">
        <f>IFERROR(MID($D3787,1,7)+0,"")</f>
        <v/>
      </c>
      <c r="J3787" s="25" t="str">
        <f>IFERROR(MID($D3787,10,7)+0,"")</f>
        <v/>
      </c>
      <c r="K3787" s="25" t="str">
        <f>IFERROR(MID($D3787,19,7)+0,"")</f>
        <v/>
      </c>
      <c r="L3787" s="25" t="str">
        <f>IFERROR(MID($D3787,28,7)+0,"")</f>
        <v/>
      </c>
      <c r="M3787" s="25" t="str">
        <f>IF(IFERROR(MID($Q3787,1,7)+0,"")&lt;1130000,IF(INDEX(C:C,MATCH(LEFT(Q3787,7)+0,I:I,0))&lt;1130000,"",INDEX(C:C,MATCH(LEFT(Q3787,7)+0,I:I,0))),IFERROR(MID($Q3787,1,7)+0,""))</f>
        <v/>
      </c>
      <c r="N3787" s="25" t="str">
        <f>IF(IFERROR(MID($Q3787,10,7)+0,"")&lt;1130000,"",IFERROR(MID($Q3787,10,7)+0,""))</f>
        <v/>
      </c>
      <c r="O3787" s="25" t="str">
        <f>IF(IFERROR(MID($Q3787,19,7)+0,"")&lt;1130000,"",IFERROR(MID($Q3787,19,7)+0,""))</f>
        <v/>
      </c>
      <c r="P3787" s="25" t="str">
        <f>IF(M3787="","",IF(N3787="",M3787,M3787&amp;", "&amp;N3787))</f>
        <v/>
      </c>
      <c r="Q3787" s="25"/>
      <c r="R3787" s="25"/>
      <c r="S3787" s="35" t="s">
        <v>105</v>
      </c>
      <c r="T3787" s="25" t="s">
        <v>36</v>
      </c>
      <c r="U3787" s="185">
        <v>758</v>
      </c>
      <c r="V3787" s="188">
        <v>758</v>
      </c>
      <c r="W3787" s="189">
        <v>758</v>
      </c>
      <c r="X3787" s="31">
        <v>758</v>
      </c>
      <c r="Y3787" s="90">
        <f>IFERROR(ROUND(X3787/W3787-1,2),"")</f>
        <v>0</v>
      </c>
      <c r="Z3787" s="31">
        <f>IF(OR(S3787="VLD MLC components",S3787="VLD MLC pipes",S3787="VLD PEX components",S3787="VLD PEX pipes",S3787="VLD PHC components",S3787="VLD PHC pipes",S3787="Controls VLD"),"По запросу",X3787)</f>
        <v>758</v>
      </c>
      <c r="AA3787" s="63">
        <f>ROUND(X3787/1.2,3)</f>
        <v>631.66700000000003</v>
      </c>
      <c r="AB3787" s="23">
        <v>631.66700000000003</v>
      </c>
      <c r="AC3787" s="190">
        <f>IFERROR(ROUND(AA3787/AB3787-1,2),"")</f>
        <v>0</v>
      </c>
      <c r="AD3787" s="25">
        <v>7.0000000000000007E-2</v>
      </c>
      <c r="AE3787" s="25">
        <v>1.6000000000000001E-4</v>
      </c>
      <c r="AF3787" s="25">
        <v>0</v>
      </c>
      <c r="AG3787" s="25" t="s">
        <v>22</v>
      </c>
      <c r="AH3787" s="25">
        <v>0</v>
      </c>
      <c r="AI3787" s="25">
        <v>0</v>
      </c>
      <c r="AJ3787" s="25" t="s">
        <v>20</v>
      </c>
      <c r="AK3787" s="42" t="s">
        <v>19</v>
      </c>
      <c r="AL3787" s="25" t="s">
        <v>20</v>
      </c>
      <c r="AM3787" s="25">
        <v>1</v>
      </c>
      <c r="AN3787" s="25" t="s">
        <v>22</v>
      </c>
      <c r="AO3787" s="25" t="s">
        <v>22</v>
      </c>
      <c r="AP3787" s="25" t="s">
        <v>22</v>
      </c>
      <c r="AQ3787" s="25"/>
      <c r="AR3787" s="94"/>
      <c r="AS3787" s="157" t="s">
        <v>22</v>
      </c>
      <c r="AT3787" s="93" t="s">
        <v>22</v>
      </c>
      <c r="AU3787" s="92" t="s">
        <v>22</v>
      </c>
      <c r="AV3787" s="91" t="s">
        <v>48</v>
      </c>
      <c r="AW3787" s="92" t="s">
        <v>48</v>
      </c>
      <c r="AX3787" s="92" t="s">
        <v>48</v>
      </c>
      <c r="AY3787" s="91" t="s">
        <v>152</v>
      </c>
      <c r="AZ3787" s="23"/>
      <c r="BA3787" s="25">
        <v>0</v>
      </c>
      <c r="BB3787" t="s">
        <v>48</v>
      </c>
      <c r="BC3787" t="e">
        <v>#N/A</v>
      </c>
      <c r="BD3787" t="e">
        <f>IF(Z3787=BC3787,"OK")</f>
        <v>#N/A</v>
      </c>
      <c r="BE3787">
        <v>7.0000000000000007E-2</v>
      </c>
      <c r="BF3787">
        <v>1.6000000000000001E-4</v>
      </c>
      <c r="BG3787" t="s">
        <v>22</v>
      </c>
      <c r="BH3787" t="s">
        <v>22</v>
      </c>
      <c r="BI3787" t="s">
        <v>22</v>
      </c>
      <c r="BJ3787">
        <v>0</v>
      </c>
      <c r="BK3787">
        <v>0</v>
      </c>
      <c r="BN3787" s="183"/>
    </row>
    <row r="3788" spans="1:66" ht="25.5" x14ac:dyDescent="0.25">
      <c r="A3788" s="1"/>
      <c r="B3788" s="94">
        <v>3775</v>
      </c>
      <c r="C3788" s="43">
        <v>1051056</v>
      </c>
      <c r="D3788" s="25"/>
      <c r="E3788" s="27" t="s">
        <v>1711</v>
      </c>
      <c r="F3788" s="151" t="s">
        <v>21</v>
      </c>
      <c r="G3788" s="25"/>
      <c r="H3788" s="46" t="str">
        <f>IFERROR(IFERROR(IF(SEARCH("Usystems",$E3788)&gt;0,"Usystems"),IF(SEARCH("RIIFO",$E3788)&gt;0,"RIIFO","Uponor")),"Uponor")</f>
        <v>Uponor</v>
      </c>
      <c r="I3788" s="25" t="str">
        <f>IFERROR(MID($D3788,1,7)+0,"")</f>
        <v/>
      </c>
      <c r="J3788" s="25" t="str">
        <f>IFERROR(MID($D3788,10,7)+0,"")</f>
        <v/>
      </c>
      <c r="K3788" s="25" t="str">
        <f>IFERROR(MID($D3788,19,7)+0,"")</f>
        <v/>
      </c>
      <c r="L3788" s="25" t="str">
        <f>IFERROR(MID($D3788,28,7)+0,"")</f>
        <v/>
      </c>
      <c r="M3788" s="25" t="str">
        <f>IF(IFERROR(MID($Q3788,1,7)+0,"")&lt;1130000,IF(INDEX(C:C,MATCH(LEFT(Q3788,7)+0,I:I,0))&lt;1130000,"",INDEX(C:C,MATCH(LEFT(Q3788,7)+0,I:I,0))),IFERROR(MID($Q3788,1,7)+0,""))</f>
        <v/>
      </c>
      <c r="N3788" s="25" t="str">
        <f>IF(IFERROR(MID($Q3788,10,7)+0,"")&lt;1130000,"",IFERROR(MID($Q3788,10,7)+0,""))</f>
        <v/>
      </c>
      <c r="O3788" s="25" t="str">
        <f>IF(IFERROR(MID($Q3788,19,7)+0,"")&lt;1130000,"",IFERROR(MID($Q3788,19,7)+0,""))</f>
        <v/>
      </c>
      <c r="P3788" s="25" t="str">
        <f>IF(M3788="","",IF(N3788="",M3788,M3788&amp;", "&amp;N3788))</f>
        <v/>
      </c>
      <c r="Q3788" s="25"/>
      <c r="R3788" s="25"/>
      <c r="S3788" s="35" t="s">
        <v>105</v>
      </c>
      <c r="T3788" s="25" t="s">
        <v>36</v>
      </c>
      <c r="U3788" s="185">
        <v>758</v>
      </c>
      <c r="V3788" s="188">
        <v>758</v>
      </c>
      <c r="W3788" s="189">
        <v>758</v>
      </c>
      <c r="X3788" s="31">
        <v>758</v>
      </c>
      <c r="Y3788" s="90">
        <f>IFERROR(ROUND(X3788/W3788-1,2),"")</f>
        <v>0</v>
      </c>
      <c r="Z3788" s="31">
        <f>IF(OR(S3788="VLD MLC components",S3788="VLD MLC pipes",S3788="VLD PEX components",S3788="VLD PEX pipes",S3788="VLD PHC components",S3788="VLD PHC pipes",S3788="Controls VLD"),"По запросу",X3788)</f>
        <v>758</v>
      </c>
      <c r="AA3788" s="63">
        <f>ROUND(X3788/1.2,3)</f>
        <v>631.66700000000003</v>
      </c>
      <c r="AB3788" s="23">
        <v>631.66700000000003</v>
      </c>
      <c r="AC3788" s="190">
        <f>IFERROR(ROUND(AA3788/AB3788-1,2),"")</f>
        <v>0</v>
      </c>
      <c r="AD3788" s="25">
        <v>0.08</v>
      </c>
      <c r="AE3788" s="25">
        <v>1.6000000000000001E-4</v>
      </c>
      <c r="AF3788" s="25">
        <v>0</v>
      </c>
      <c r="AG3788" s="25" t="s">
        <v>22</v>
      </c>
      <c r="AH3788" s="25">
        <v>0</v>
      </c>
      <c r="AI3788" s="25">
        <v>0</v>
      </c>
      <c r="AJ3788" s="25" t="s">
        <v>20</v>
      </c>
      <c r="AK3788" s="42" t="s">
        <v>19</v>
      </c>
      <c r="AL3788" s="25" t="s">
        <v>20</v>
      </c>
      <c r="AM3788" s="25">
        <v>1</v>
      </c>
      <c r="AN3788" s="25" t="s">
        <v>22</v>
      </c>
      <c r="AO3788" s="25" t="s">
        <v>22</v>
      </c>
      <c r="AP3788" s="25" t="s">
        <v>22</v>
      </c>
      <c r="AQ3788" s="25"/>
      <c r="AR3788" s="94"/>
      <c r="AS3788" s="157" t="s">
        <v>22</v>
      </c>
      <c r="AT3788" s="93" t="s">
        <v>22</v>
      </c>
      <c r="AU3788" s="92" t="s">
        <v>22</v>
      </c>
      <c r="AV3788" s="91" t="s">
        <v>48</v>
      </c>
      <c r="AW3788" s="92" t="s">
        <v>48</v>
      </c>
      <c r="AX3788" s="92" t="s">
        <v>48</v>
      </c>
      <c r="AY3788" s="91" t="s">
        <v>152</v>
      </c>
      <c r="AZ3788" s="23"/>
      <c r="BA3788" s="25">
        <v>0</v>
      </c>
      <c r="BB3788" t="s">
        <v>48</v>
      </c>
      <c r="BC3788" t="e">
        <v>#N/A</v>
      </c>
      <c r="BD3788" t="e">
        <f>IF(Z3788=BC3788,"OK")</f>
        <v>#N/A</v>
      </c>
      <c r="BE3788">
        <v>0.08</v>
      </c>
      <c r="BF3788">
        <v>1.6000000000000001E-4</v>
      </c>
      <c r="BG3788" t="s">
        <v>22</v>
      </c>
      <c r="BH3788" t="s">
        <v>22</v>
      </c>
      <c r="BI3788" t="s">
        <v>22</v>
      </c>
      <c r="BJ3788">
        <v>0</v>
      </c>
      <c r="BK3788">
        <v>0</v>
      </c>
      <c r="BN3788" s="183"/>
    </row>
    <row r="3789" spans="1:66" ht="38.25" x14ac:dyDescent="0.25">
      <c r="A3789" s="1"/>
      <c r="B3789" s="94">
        <v>3776</v>
      </c>
      <c r="C3789" s="43">
        <v>1050094</v>
      </c>
      <c r="D3789" s="25"/>
      <c r="E3789" s="27" t="s">
        <v>1710</v>
      </c>
      <c r="F3789" s="151" t="s">
        <v>21</v>
      </c>
      <c r="G3789" s="25"/>
      <c r="H3789" s="46" t="str">
        <f>IFERROR(IFERROR(IF(SEARCH("Usystems",$E3789)&gt;0,"Usystems"),IF(SEARCH("RIIFO",$E3789)&gt;0,"RIIFO","Uponor")),"Uponor")</f>
        <v>Uponor</v>
      </c>
      <c r="I3789" s="25" t="str">
        <f>IFERROR(MID($D3789,1,7)+0,"")</f>
        <v/>
      </c>
      <c r="J3789" s="25" t="str">
        <f>IFERROR(MID($D3789,10,7)+0,"")</f>
        <v/>
      </c>
      <c r="K3789" s="25" t="str">
        <f>IFERROR(MID($D3789,19,7)+0,"")</f>
        <v/>
      </c>
      <c r="L3789" s="25" t="str">
        <f>IFERROR(MID($D3789,28,7)+0,"")</f>
        <v/>
      </c>
      <c r="M3789" s="25" t="str">
        <f>IF(IFERROR(MID($Q3789,1,7)+0,"")&lt;1130000,IF(INDEX(C:C,MATCH(LEFT(Q3789,7)+0,I:I,0))&lt;1130000,"",INDEX(C:C,MATCH(LEFT(Q3789,7)+0,I:I,0))),IFERROR(MID($Q3789,1,7)+0,""))</f>
        <v/>
      </c>
      <c r="N3789" s="25" t="str">
        <f>IF(IFERROR(MID($Q3789,10,7)+0,"")&lt;1130000,"",IFERROR(MID($Q3789,10,7)+0,""))</f>
        <v/>
      </c>
      <c r="O3789" s="25" t="str">
        <f>IF(IFERROR(MID($Q3789,19,7)+0,"")&lt;1130000,"",IFERROR(MID($Q3789,19,7)+0,""))</f>
        <v/>
      </c>
      <c r="P3789" s="25" t="str">
        <f>IF(M3789="","",IF(N3789="",M3789,M3789&amp;", "&amp;N3789))</f>
        <v/>
      </c>
      <c r="Q3789" s="25"/>
      <c r="R3789" s="25"/>
      <c r="S3789" s="35" t="s">
        <v>105</v>
      </c>
      <c r="T3789" s="25" t="s">
        <v>36</v>
      </c>
      <c r="U3789" s="185">
        <v>2768</v>
      </c>
      <c r="V3789" s="188">
        <v>2768</v>
      </c>
      <c r="W3789" s="189">
        <v>2768</v>
      </c>
      <c r="X3789" s="31">
        <v>2768</v>
      </c>
      <c r="Y3789" s="90">
        <f>IFERROR(ROUND(X3789/W3789-1,2),"")</f>
        <v>0</v>
      </c>
      <c r="Z3789" s="31">
        <f>IF(OR(S3789="VLD MLC components",S3789="VLD MLC pipes",S3789="VLD PEX components",S3789="VLD PEX pipes",S3789="VLD PHC components",S3789="VLD PHC pipes",S3789="Controls VLD"),"По запросу",X3789)</f>
        <v>2768</v>
      </c>
      <c r="AA3789" s="63">
        <f>ROUND(X3789/1.2,3)</f>
        <v>2306.6669999999999</v>
      </c>
      <c r="AB3789" s="23">
        <v>2306.6669999999999</v>
      </c>
      <c r="AC3789" s="190">
        <f>IFERROR(ROUND(AA3789/AB3789-1,2),"")</f>
        <v>0</v>
      </c>
      <c r="AD3789" s="25">
        <v>0.996</v>
      </c>
      <c r="AE3789" s="25">
        <v>3.5000000000000003E-2</v>
      </c>
      <c r="AF3789" s="25">
        <v>0</v>
      </c>
      <c r="AG3789" s="25" t="s">
        <v>22</v>
      </c>
      <c r="AH3789" s="25">
        <v>0</v>
      </c>
      <c r="AI3789" s="25">
        <v>0</v>
      </c>
      <c r="AJ3789" s="25" t="s">
        <v>20</v>
      </c>
      <c r="AK3789" s="42" t="s">
        <v>19</v>
      </c>
      <c r="AL3789" s="25" t="s">
        <v>20</v>
      </c>
      <c r="AM3789" s="25">
        <v>1</v>
      </c>
      <c r="AN3789" s="25" t="s">
        <v>22</v>
      </c>
      <c r="AO3789" s="25" t="s">
        <v>22</v>
      </c>
      <c r="AP3789" s="25" t="s">
        <v>22</v>
      </c>
      <c r="AQ3789" s="25"/>
      <c r="AR3789" s="94"/>
      <c r="AS3789" s="157" t="s">
        <v>22</v>
      </c>
      <c r="AT3789" s="93" t="s">
        <v>22</v>
      </c>
      <c r="AU3789" s="92" t="s">
        <v>22</v>
      </c>
      <c r="AV3789" s="91" t="s">
        <v>152</v>
      </c>
      <c r="AW3789" s="92" t="s">
        <v>48</v>
      </c>
      <c r="AX3789" s="92" t="s">
        <v>48</v>
      </c>
      <c r="AY3789" s="91" t="s">
        <v>152</v>
      </c>
      <c r="AZ3789" s="23"/>
      <c r="BA3789" s="25" t="s">
        <v>1709</v>
      </c>
      <c r="BB3789" t="s">
        <v>25</v>
      </c>
      <c r="BC3789" t="e">
        <v>#N/A</v>
      </c>
      <c r="BD3789" t="e">
        <f>IF(Z3789=BC3789,"OK")</f>
        <v>#N/A</v>
      </c>
      <c r="BE3789">
        <v>0.996</v>
      </c>
      <c r="BF3789">
        <v>3.5000000000000003E-2</v>
      </c>
      <c r="BG3789" t="s">
        <v>22</v>
      </c>
      <c r="BH3789" t="s">
        <v>22</v>
      </c>
      <c r="BI3789" t="s">
        <v>22</v>
      </c>
      <c r="BJ3789">
        <v>0</v>
      </c>
      <c r="BK3789">
        <v>0</v>
      </c>
      <c r="BN3789" s="183"/>
    </row>
    <row r="3790" spans="1:66" x14ac:dyDescent="0.25">
      <c r="A3790" s="1"/>
      <c r="B3790" s="94">
        <v>3777</v>
      </c>
      <c r="C3790" s="182" t="s">
        <v>1708</v>
      </c>
      <c r="D3790" s="184"/>
      <c r="E3790" s="36"/>
      <c r="F3790" s="221"/>
      <c r="G3790" s="116"/>
      <c r="H3790" s="46" t="str">
        <f>IFERROR(IFERROR(IF(SEARCH("Usystems",$E3790)&gt;0,"Usystems"),IF(SEARCH("RIIFO",$E3790)&gt;0,"RIIFO","Uponor")),"Uponor")</f>
        <v>Uponor</v>
      </c>
      <c r="I3790" s="25" t="str">
        <f>IFERROR(MID($D3790,1,7)+0,"")</f>
        <v/>
      </c>
      <c r="J3790" s="25" t="str">
        <f>IFERROR(MID($D3790,10,7)+0,"")</f>
        <v/>
      </c>
      <c r="K3790" s="25" t="str">
        <f>IFERROR(MID($D3790,19,7)+0,"")</f>
        <v/>
      </c>
      <c r="L3790" s="25" t="str">
        <f>IFERROR(MID($D3790,28,7)+0,"")</f>
        <v/>
      </c>
      <c r="M3790" s="25" t="str">
        <f>IF(IFERROR(MID($Q3790,1,7)+0,"")&lt;1130000,IF(INDEX(C:C,MATCH(LEFT(Q3790,7)+0,I:I,0))&lt;1130000,"",INDEX(C:C,MATCH(LEFT(Q3790,7)+0,I:I,0))),IFERROR(MID($Q3790,1,7)+0,""))</f>
        <v/>
      </c>
      <c r="N3790" s="25" t="str">
        <f>IF(IFERROR(MID($Q3790,10,7)+0,"")&lt;1130000,"",IFERROR(MID($Q3790,10,7)+0,""))</f>
        <v/>
      </c>
      <c r="O3790" s="25" t="str">
        <f>IF(IFERROR(MID($Q3790,19,7)+0,"")&lt;1130000,"",IFERROR(MID($Q3790,19,7)+0,""))</f>
        <v/>
      </c>
      <c r="P3790" s="25" t="str">
        <f>IF(M3790="","",IF(N3790="",M3790,M3790&amp;", "&amp;N3790))</f>
        <v/>
      </c>
      <c r="Q3790" s="116"/>
      <c r="R3790" s="116"/>
      <c r="S3790" s="35" t="s">
        <v>22</v>
      </c>
      <c r="T3790" s="116"/>
      <c r="U3790" s="185" t="s">
        <v>22</v>
      </c>
      <c r="V3790" s="188" t="s">
        <v>22</v>
      </c>
      <c r="W3790" s="189" t="s">
        <v>22</v>
      </c>
      <c r="X3790" s="31"/>
      <c r="Y3790" s="90" t="str">
        <f>IFERROR(ROUND(X3790/W3790-1,2),"")</f>
        <v/>
      </c>
      <c r="Z3790" s="31">
        <f>IF(OR(S3790="VLD MLC components",S3790="VLD MLC pipes",S3790="VLD PEX components",S3790="VLD PEX pipes",S3790="VLD PHC components",S3790="VLD PHC pipes",S3790="Controls VLD"),"По запросу",X3790)</f>
        <v>0</v>
      </c>
      <c r="AA3790" s="63">
        <f>ROUND(X3790/1.2,3)</f>
        <v>0</v>
      </c>
      <c r="AB3790" s="23">
        <v>0</v>
      </c>
      <c r="AC3790" s="190" t="str">
        <f>IFERROR(ROUND(AA3790/AB3790-1,2),"")</f>
        <v/>
      </c>
      <c r="AD3790" s="25"/>
      <c r="AE3790" s="25"/>
      <c r="AF3790" s="25">
        <v>0</v>
      </c>
      <c r="AG3790" s="25" t="s">
        <v>22</v>
      </c>
      <c r="AH3790" s="25">
        <v>0</v>
      </c>
      <c r="AI3790" s="25">
        <v>0</v>
      </c>
      <c r="AJ3790" s="25" t="s">
        <v>19</v>
      </c>
      <c r="AK3790" s="119" t="s">
        <v>20</v>
      </c>
      <c r="AL3790" s="25" t="s">
        <v>20</v>
      </c>
      <c r="AM3790" s="25"/>
      <c r="AN3790" s="25"/>
      <c r="AO3790" s="25"/>
      <c r="AP3790" s="25"/>
      <c r="AQ3790" s="25"/>
      <c r="AR3790" s="94"/>
      <c r="AS3790" s="157" t="s">
        <v>22</v>
      </c>
      <c r="AT3790" s="93" t="s">
        <v>22</v>
      </c>
      <c r="AU3790" s="92" t="s">
        <v>582</v>
      </c>
      <c r="AV3790" s="91" t="s">
        <v>48</v>
      </c>
      <c r="AW3790" s="92" t="s">
        <v>48</v>
      </c>
      <c r="AX3790" s="92" t="s">
        <v>48</v>
      </c>
      <c r="AY3790" s="91" t="s">
        <v>48</v>
      </c>
      <c r="AZ3790" s="23"/>
      <c r="BA3790" s="25">
        <v>0</v>
      </c>
      <c r="BB3790" t="s">
        <v>25</v>
      </c>
      <c r="BC3790">
        <v>0</v>
      </c>
      <c r="BD3790" t="str">
        <f>IF(Z3790=BC3790,"OK")</f>
        <v>OK</v>
      </c>
      <c r="BE3790">
        <v>0</v>
      </c>
      <c r="BF3790">
        <v>0</v>
      </c>
      <c r="BG3790">
        <v>0</v>
      </c>
      <c r="BH3790">
        <v>0</v>
      </c>
      <c r="BI3790">
        <v>0</v>
      </c>
      <c r="BJ3790">
        <v>0</v>
      </c>
      <c r="BK3790">
        <v>0</v>
      </c>
      <c r="BN3790" s="183"/>
    </row>
    <row r="3791" spans="1:66" ht="25.5" x14ac:dyDescent="0.25">
      <c r="A3791" s="1"/>
      <c r="B3791" s="94">
        <v>3778</v>
      </c>
      <c r="C3791" s="43">
        <v>1056762</v>
      </c>
      <c r="D3791" s="25"/>
      <c r="E3791" s="27" t="s">
        <v>1707</v>
      </c>
      <c r="F3791" s="151" t="s">
        <v>21</v>
      </c>
      <c r="G3791" s="25"/>
      <c r="H3791" s="46" t="str">
        <f>IFERROR(IFERROR(IF(SEARCH("Usystems",$E3791)&gt;0,"Usystems"),IF(SEARCH("RIIFO",$E3791)&gt;0,"RIIFO","Uponor")),"Uponor")</f>
        <v>Uponor</v>
      </c>
      <c r="I3791" s="25" t="str">
        <f>IFERROR(MID($D3791,1,7)+0,"")</f>
        <v/>
      </c>
      <c r="J3791" s="25" t="str">
        <f>IFERROR(MID($D3791,10,7)+0,"")</f>
        <v/>
      </c>
      <c r="K3791" s="25" t="str">
        <f>IFERROR(MID($D3791,19,7)+0,"")</f>
        <v/>
      </c>
      <c r="L3791" s="25" t="str">
        <f>IFERROR(MID($D3791,28,7)+0,"")</f>
        <v/>
      </c>
      <c r="M3791" s="25" t="str">
        <f>IF(IFERROR(MID($Q3791,1,7)+0,"")&lt;1130000,IF(INDEX(C:C,MATCH(LEFT(Q3791,7)+0,I:I,0))&lt;1130000,"",INDEX(C:C,MATCH(LEFT(Q3791,7)+0,I:I,0))),IFERROR(MID($Q3791,1,7)+0,""))</f>
        <v/>
      </c>
      <c r="N3791" s="25" t="str">
        <f>IF(IFERROR(MID($Q3791,10,7)+0,"")&lt;1130000,"",IFERROR(MID($Q3791,10,7)+0,""))</f>
        <v/>
      </c>
      <c r="O3791" s="25" t="str">
        <f>IF(IFERROR(MID($Q3791,19,7)+0,"")&lt;1130000,"",IFERROR(MID($Q3791,19,7)+0,""))</f>
        <v/>
      </c>
      <c r="P3791" s="25" t="str">
        <f>IF(M3791="","",IF(N3791="",M3791,M3791&amp;", "&amp;N3791))</f>
        <v/>
      </c>
      <c r="Q3791" s="25"/>
      <c r="R3791" s="25"/>
      <c r="S3791" s="35" t="s">
        <v>107</v>
      </c>
      <c r="T3791" s="25" t="s">
        <v>36</v>
      </c>
      <c r="U3791" s="185">
        <v>869</v>
      </c>
      <c r="V3791" s="188">
        <v>869</v>
      </c>
      <c r="W3791" s="189">
        <v>869</v>
      </c>
      <c r="X3791" s="31">
        <v>869</v>
      </c>
      <c r="Y3791" s="90">
        <f>IFERROR(ROUND(X3791/W3791-1,2),"")</f>
        <v>0</v>
      </c>
      <c r="Z3791" s="31">
        <f>IF(OR(S3791="VLD MLC components",S3791="VLD MLC pipes",S3791="VLD PEX components",S3791="VLD PEX pipes",S3791="VLD PHC components",S3791="VLD PHC pipes",S3791="Controls VLD"),"По запросу",X3791)</f>
        <v>869</v>
      </c>
      <c r="AA3791" s="63">
        <f>ROUND(X3791/1.2,3)</f>
        <v>724.16700000000003</v>
      </c>
      <c r="AB3791" s="23">
        <v>724.16700000000003</v>
      </c>
      <c r="AC3791" s="190">
        <f>IFERROR(ROUND(AA3791/AB3791-1,2),"")</f>
        <v>0</v>
      </c>
      <c r="AD3791" s="25">
        <v>0.32800000000000001</v>
      </c>
      <c r="AE3791" s="25">
        <v>5.0000000000000001E-3</v>
      </c>
      <c r="AF3791" s="25">
        <v>0</v>
      </c>
      <c r="AG3791" s="25" t="s">
        <v>22</v>
      </c>
      <c r="AH3791" s="25">
        <v>0</v>
      </c>
      <c r="AI3791" s="25">
        <v>0</v>
      </c>
      <c r="AJ3791" s="25" t="s">
        <v>20</v>
      </c>
      <c r="AK3791" s="42" t="s">
        <v>19</v>
      </c>
      <c r="AL3791" s="25" t="s">
        <v>20</v>
      </c>
      <c r="AM3791" s="25">
        <v>1</v>
      </c>
      <c r="AN3791" s="25"/>
      <c r="AO3791" s="25"/>
      <c r="AP3791" s="25"/>
      <c r="AQ3791" s="25"/>
      <c r="AR3791" s="94"/>
      <c r="AS3791" s="157" t="s">
        <v>22</v>
      </c>
      <c r="AT3791" s="93">
        <v>42551</v>
      </c>
      <c r="AU3791" s="92" t="s">
        <v>22</v>
      </c>
      <c r="AV3791" s="91" t="s">
        <v>48</v>
      </c>
      <c r="AW3791" s="92" t="s">
        <v>48</v>
      </c>
      <c r="AX3791" s="92" t="s">
        <v>48</v>
      </c>
      <c r="AY3791" s="91" t="s">
        <v>152</v>
      </c>
      <c r="AZ3791" s="23"/>
      <c r="BA3791" s="25">
        <v>0</v>
      </c>
      <c r="BB3791" t="s">
        <v>48</v>
      </c>
      <c r="BC3791" t="e">
        <v>#N/A</v>
      </c>
      <c r="BD3791" t="e">
        <f>IF(Z3791=BC3791,"OK")</f>
        <v>#N/A</v>
      </c>
      <c r="BE3791">
        <v>0.32800000000000001</v>
      </c>
      <c r="BF3791">
        <v>5.0000000000000001E-3</v>
      </c>
      <c r="BG3791">
        <v>0</v>
      </c>
      <c r="BH3791">
        <v>0</v>
      </c>
      <c r="BI3791">
        <v>0</v>
      </c>
      <c r="BJ3791">
        <v>0</v>
      </c>
      <c r="BK3791">
        <v>0</v>
      </c>
      <c r="BN3791" s="183"/>
    </row>
    <row r="3792" spans="1:66" ht="25.5" x14ac:dyDescent="0.25">
      <c r="A3792" s="1"/>
      <c r="B3792" s="94">
        <v>3779</v>
      </c>
      <c r="C3792" s="43">
        <v>1056763</v>
      </c>
      <c r="D3792" s="25"/>
      <c r="E3792" s="27" t="s">
        <v>1706</v>
      </c>
      <c r="F3792" s="151" t="s">
        <v>21</v>
      </c>
      <c r="G3792" s="25"/>
      <c r="H3792" s="46" t="str">
        <f>IFERROR(IFERROR(IF(SEARCH("Usystems",$E3792)&gt;0,"Usystems"),IF(SEARCH("RIIFO",$E3792)&gt;0,"RIIFO","Uponor")),"Uponor")</f>
        <v>Uponor</v>
      </c>
      <c r="I3792" s="25" t="str">
        <f>IFERROR(MID($D3792,1,7)+0,"")</f>
        <v/>
      </c>
      <c r="J3792" s="25" t="str">
        <f>IFERROR(MID($D3792,10,7)+0,"")</f>
        <v/>
      </c>
      <c r="K3792" s="25" t="str">
        <f>IFERROR(MID($D3792,19,7)+0,"")</f>
        <v/>
      </c>
      <c r="L3792" s="25" t="str">
        <f>IFERROR(MID($D3792,28,7)+0,"")</f>
        <v/>
      </c>
      <c r="M3792" s="25" t="str">
        <f>IF(IFERROR(MID($Q3792,1,7)+0,"")&lt;1130000,IF(INDEX(C:C,MATCH(LEFT(Q3792,7)+0,I:I,0))&lt;1130000,"",INDEX(C:C,MATCH(LEFT(Q3792,7)+0,I:I,0))),IFERROR(MID($Q3792,1,7)+0,""))</f>
        <v/>
      </c>
      <c r="N3792" s="25" t="str">
        <f>IF(IFERROR(MID($Q3792,10,7)+0,"")&lt;1130000,"",IFERROR(MID($Q3792,10,7)+0,""))</f>
        <v/>
      </c>
      <c r="O3792" s="25" t="str">
        <f>IF(IFERROR(MID($Q3792,19,7)+0,"")&lt;1130000,"",IFERROR(MID($Q3792,19,7)+0,""))</f>
        <v/>
      </c>
      <c r="P3792" s="25" t="str">
        <f>IF(M3792="","",IF(N3792="",M3792,M3792&amp;", "&amp;N3792))</f>
        <v/>
      </c>
      <c r="Q3792" s="25"/>
      <c r="R3792" s="25"/>
      <c r="S3792" s="35" t="s">
        <v>107</v>
      </c>
      <c r="T3792" s="25" t="s">
        <v>36</v>
      </c>
      <c r="U3792" s="185">
        <v>1386</v>
      </c>
      <c r="V3792" s="188">
        <v>1386</v>
      </c>
      <c r="W3792" s="189">
        <v>1386</v>
      </c>
      <c r="X3792" s="31">
        <v>1386</v>
      </c>
      <c r="Y3792" s="90">
        <f>IFERROR(ROUND(X3792/W3792-1,2),"")</f>
        <v>0</v>
      </c>
      <c r="Z3792" s="31">
        <f>IF(OR(S3792="VLD MLC components",S3792="VLD MLC pipes",S3792="VLD PEX components",S3792="VLD PEX pipes",S3792="VLD PHC components",S3792="VLD PHC pipes",S3792="Controls VLD"),"По запросу",X3792)</f>
        <v>1386</v>
      </c>
      <c r="AA3792" s="63">
        <f>ROUND(X3792/1.2,3)</f>
        <v>1155</v>
      </c>
      <c r="AB3792" s="23">
        <v>1155</v>
      </c>
      <c r="AC3792" s="190">
        <f>IFERROR(ROUND(AA3792/AB3792-1,2),"")</f>
        <v>0</v>
      </c>
      <c r="AD3792" s="25">
        <v>0.58299999999999996</v>
      </c>
      <c r="AE3792" s="25">
        <v>0.01</v>
      </c>
      <c r="AF3792" s="25">
        <v>0</v>
      </c>
      <c r="AG3792" s="25" t="s">
        <v>22</v>
      </c>
      <c r="AH3792" s="25">
        <v>0</v>
      </c>
      <c r="AI3792" s="25">
        <v>0</v>
      </c>
      <c r="AJ3792" s="25" t="s">
        <v>20</v>
      </c>
      <c r="AK3792" s="42" t="s">
        <v>19</v>
      </c>
      <c r="AL3792" s="25" t="s">
        <v>20</v>
      </c>
      <c r="AM3792" s="25">
        <v>1</v>
      </c>
      <c r="AN3792" s="25"/>
      <c r="AO3792" s="25"/>
      <c r="AP3792" s="25"/>
      <c r="AQ3792" s="25"/>
      <c r="AR3792" s="94"/>
      <c r="AS3792" s="157" t="s">
        <v>22</v>
      </c>
      <c r="AT3792" s="93">
        <v>42551</v>
      </c>
      <c r="AU3792" s="92" t="s">
        <v>22</v>
      </c>
      <c r="AV3792" s="91" t="s">
        <v>48</v>
      </c>
      <c r="AW3792" s="92" t="s">
        <v>48</v>
      </c>
      <c r="AX3792" s="92" t="s">
        <v>48</v>
      </c>
      <c r="AY3792" s="91" t="s">
        <v>152</v>
      </c>
      <c r="AZ3792" s="23"/>
      <c r="BA3792" s="25">
        <v>0</v>
      </c>
      <c r="BB3792" t="s">
        <v>48</v>
      </c>
      <c r="BC3792" t="e">
        <v>#N/A</v>
      </c>
      <c r="BD3792" t="e">
        <f>IF(Z3792=BC3792,"OK")</f>
        <v>#N/A</v>
      </c>
      <c r="BE3792">
        <v>0.58299999999999996</v>
      </c>
      <c r="BF3792">
        <v>0.01</v>
      </c>
      <c r="BG3792">
        <v>0</v>
      </c>
      <c r="BH3792">
        <v>0</v>
      </c>
      <c r="BI3792">
        <v>0</v>
      </c>
      <c r="BJ3792">
        <v>0</v>
      </c>
      <c r="BK3792">
        <v>0</v>
      </c>
      <c r="BN3792" s="183"/>
    </row>
    <row r="3793" spans="1:66" ht="25.5" x14ac:dyDescent="0.25">
      <c r="A3793" s="1"/>
      <c r="B3793" s="94">
        <v>3780</v>
      </c>
      <c r="C3793" s="43">
        <v>1056764</v>
      </c>
      <c r="D3793" s="25"/>
      <c r="E3793" s="27" t="s">
        <v>1705</v>
      </c>
      <c r="F3793" s="151" t="s">
        <v>21</v>
      </c>
      <c r="G3793" s="25"/>
      <c r="H3793" s="46" t="str">
        <f>IFERROR(IFERROR(IF(SEARCH("Usystems",$E3793)&gt;0,"Usystems"),IF(SEARCH("RIIFO",$E3793)&gt;0,"RIIFO","Uponor")),"Uponor")</f>
        <v>Uponor</v>
      </c>
      <c r="I3793" s="25" t="str">
        <f>IFERROR(MID($D3793,1,7)+0,"")</f>
        <v/>
      </c>
      <c r="J3793" s="25" t="str">
        <f>IFERROR(MID($D3793,10,7)+0,"")</f>
        <v/>
      </c>
      <c r="K3793" s="25" t="str">
        <f>IFERROR(MID($D3793,19,7)+0,"")</f>
        <v/>
      </c>
      <c r="L3793" s="25" t="str">
        <f>IFERROR(MID($D3793,28,7)+0,"")</f>
        <v/>
      </c>
      <c r="M3793" s="25" t="str">
        <f>IF(IFERROR(MID($Q3793,1,7)+0,"")&lt;1130000,IF(INDEX(C:C,MATCH(LEFT(Q3793,7)+0,I:I,0))&lt;1130000,"",INDEX(C:C,MATCH(LEFT(Q3793,7)+0,I:I,0))),IFERROR(MID($Q3793,1,7)+0,""))</f>
        <v/>
      </c>
      <c r="N3793" s="25" t="str">
        <f>IF(IFERROR(MID($Q3793,10,7)+0,"")&lt;1130000,"",IFERROR(MID($Q3793,10,7)+0,""))</f>
        <v/>
      </c>
      <c r="O3793" s="25" t="str">
        <f>IF(IFERROR(MID($Q3793,19,7)+0,"")&lt;1130000,"",IFERROR(MID($Q3793,19,7)+0,""))</f>
        <v/>
      </c>
      <c r="P3793" s="25" t="str">
        <f>IF(M3793="","",IF(N3793="",M3793,M3793&amp;", "&amp;N3793))</f>
        <v/>
      </c>
      <c r="Q3793" s="25"/>
      <c r="R3793" s="25"/>
      <c r="S3793" s="35" t="s">
        <v>107</v>
      </c>
      <c r="T3793" s="25" t="s">
        <v>36</v>
      </c>
      <c r="U3793" s="185">
        <v>1676</v>
      </c>
      <c r="V3793" s="188">
        <v>1676</v>
      </c>
      <c r="W3793" s="189">
        <v>1676</v>
      </c>
      <c r="X3793" s="31">
        <v>1676</v>
      </c>
      <c r="Y3793" s="90">
        <f>IFERROR(ROUND(X3793/W3793-1,2),"")</f>
        <v>0</v>
      </c>
      <c r="Z3793" s="31">
        <f>IF(OR(S3793="VLD MLC components",S3793="VLD MLC pipes",S3793="VLD PEX components",S3793="VLD PEX pipes",S3793="VLD PHC components",S3793="VLD PHC pipes",S3793="Controls VLD"),"По запросу",X3793)</f>
        <v>1676</v>
      </c>
      <c r="AA3793" s="63">
        <f>ROUND(X3793/1.2,3)</f>
        <v>1396.6669999999999</v>
      </c>
      <c r="AB3793" s="23">
        <v>1396.6669999999999</v>
      </c>
      <c r="AC3793" s="190">
        <f>IFERROR(ROUND(AA3793/AB3793-1,2),"")</f>
        <v>0</v>
      </c>
      <c r="AD3793" s="25">
        <v>1.0920000000000001</v>
      </c>
      <c r="AE3793" s="25">
        <v>1.7000000000000001E-2</v>
      </c>
      <c r="AF3793" s="25">
        <v>0</v>
      </c>
      <c r="AG3793" s="25" t="s">
        <v>22</v>
      </c>
      <c r="AH3793" s="25">
        <v>0</v>
      </c>
      <c r="AI3793" s="25">
        <v>0</v>
      </c>
      <c r="AJ3793" s="25" t="s">
        <v>20</v>
      </c>
      <c r="AK3793" s="42" t="s">
        <v>19</v>
      </c>
      <c r="AL3793" s="25" t="s">
        <v>20</v>
      </c>
      <c r="AM3793" s="25">
        <v>1</v>
      </c>
      <c r="AN3793" s="25"/>
      <c r="AO3793" s="25"/>
      <c r="AP3793" s="25"/>
      <c r="AQ3793" s="25"/>
      <c r="AR3793" s="94"/>
      <c r="AS3793" s="157" t="s">
        <v>22</v>
      </c>
      <c r="AT3793" s="93">
        <v>42551</v>
      </c>
      <c r="AU3793" s="92" t="s">
        <v>22</v>
      </c>
      <c r="AV3793" s="91" t="s">
        <v>48</v>
      </c>
      <c r="AW3793" s="92" t="s">
        <v>48</v>
      </c>
      <c r="AX3793" s="92" t="s">
        <v>48</v>
      </c>
      <c r="AY3793" s="91" t="s">
        <v>152</v>
      </c>
      <c r="AZ3793" s="23"/>
      <c r="BA3793" s="25">
        <v>0</v>
      </c>
      <c r="BB3793" t="s">
        <v>48</v>
      </c>
      <c r="BC3793" t="e">
        <v>#N/A</v>
      </c>
      <c r="BD3793" t="e">
        <f>IF(Z3793=BC3793,"OK")</f>
        <v>#N/A</v>
      </c>
      <c r="BE3793">
        <v>1.0920000000000001</v>
      </c>
      <c r="BF3793">
        <v>1.7000000000000001E-2</v>
      </c>
      <c r="BG3793">
        <v>0</v>
      </c>
      <c r="BH3793">
        <v>0</v>
      </c>
      <c r="BI3793">
        <v>0</v>
      </c>
      <c r="BJ3793">
        <v>0</v>
      </c>
      <c r="BK3793">
        <v>0</v>
      </c>
      <c r="BN3793" s="183"/>
    </row>
    <row r="3794" spans="1:66" ht="25.5" x14ac:dyDescent="0.25">
      <c r="A3794" s="1"/>
      <c r="B3794" s="94">
        <v>3781</v>
      </c>
      <c r="C3794" s="43">
        <v>1056765</v>
      </c>
      <c r="D3794" s="25"/>
      <c r="E3794" s="27" t="s">
        <v>1704</v>
      </c>
      <c r="F3794" s="151" t="s">
        <v>21</v>
      </c>
      <c r="G3794" s="25"/>
      <c r="H3794" s="46" t="str">
        <f>IFERROR(IFERROR(IF(SEARCH("Usystems",$E3794)&gt;0,"Usystems"),IF(SEARCH("RIIFO",$E3794)&gt;0,"RIIFO","Uponor")),"Uponor")</f>
        <v>Uponor</v>
      </c>
      <c r="I3794" s="25" t="str">
        <f>IFERROR(MID($D3794,1,7)+0,"")</f>
        <v/>
      </c>
      <c r="J3794" s="25" t="str">
        <f>IFERROR(MID($D3794,10,7)+0,"")</f>
        <v/>
      </c>
      <c r="K3794" s="25" t="str">
        <f>IFERROR(MID($D3794,19,7)+0,"")</f>
        <v/>
      </c>
      <c r="L3794" s="25" t="str">
        <f>IFERROR(MID($D3794,28,7)+0,"")</f>
        <v/>
      </c>
      <c r="M3794" s="25" t="str">
        <f>IF(IFERROR(MID($Q3794,1,7)+0,"")&lt;1130000,IF(INDEX(C:C,MATCH(LEFT(Q3794,7)+0,I:I,0))&lt;1130000,"",INDEX(C:C,MATCH(LEFT(Q3794,7)+0,I:I,0))),IFERROR(MID($Q3794,1,7)+0,""))</f>
        <v/>
      </c>
      <c r="N3794" s="25" t="str">
        <f>IF(IFERROR(MID($Q3794,10,7)+0,"")&lt;1130000,"",IFERROR(MID($Q3794,10,7)+0,""))</f>
        <v/>
      </c>
      <c r="O3794" s="25" t="str">
        <f>IF(IFERROR(MID($Q3794,19,7)+0,"")&lt;1130000,"",IFERROR(MID($Q3794,19,7)+0,""))</f>
        <v/>
      </c>
      <c r="P3794" s="25" t="str">
        <f>IF(M3794="","",IF(N3794="",M3794,M3794&amp;", "&amp;N3794))</f>
        <v/>
      </c>
      <c r="Q3794" s="25"/>
      <c r="R3794" s="25"/>
      <c r="S3794" s="35" t="s">
        <v>107</v>
      </c>
      <c r="T3794" s="25" t="s">
        <v>36</v>
      </c>
      <c r="U3794" s="185">
        <v>2600</v>
      </c>
      <c r="V3794" s="188">
        <v>2600</v>
      </c>
      <c r="W3794" s="189">
        <v>2600</v>
      </c>
      <c r="X3794" s="31">
        <v>2600</v>
      </c>
      <c r="Y3794" s="90">
        <f>IFERROR(ROUND(X3794/W3794-1,2),"")</f>
        <v>0</v>
      </c>
      <c r="Z3794" s="31">
        <f>IF(OR(S3794="VLD MLC components",S3794="VLD MLC pipes",S3794="VLD PEX components",S3794="VLD PEX pipes",S3794="VLD PHC components",S3794="VLD PHC pipes",S3794="Controls VLD"),"По запросу",X3794)</f>
        <v>2600</v>
      </c>
      <c r="AA3794" s="63">
        <f>ROUND(X3794/1.2,3)</f>
        <v>2166.6669999999999</v>
      </c>
      <c r="AB3794" s="23">
        <v>2166.6669999999999</v>
      </c>
      <c r="AC3794" s="190">
        <f>IFERROR(ROUND(AA3794/AB3794-1,2),"")</f>
        <v>0</v>
      </c>
      <c r="AD3794" s="25">
        <v>2.1080000000000001</v>
      </c>
      <c r="AE3794" s="25">
        <v>3.3000000000000002E-2</v>
      </c>
      <c r="AF3794" s="25">
        <v>0</v>
      </c>
      <c r="AG3794" s="25" t="s">
        <v>22</v>
      </c>
      <c r="AH3794" s="25">
        <v>0</v>
      </c>
      <c r="AI3794" s="25">
        <v>0</v>
      </c>
      <c r="AJ3794" s="25" t="s">
        <v>20</v>
      </c>
      <c r="AK3794" s="42" t="s">
        <v>19</v>
      </c>
      <c r="AL3794" s="25" t="s">
        <v>20</v>
      </c>
      <c r="AM3794" s="25">
        <v>1</v>
      </c>
      <c r="AN3794" s="25"/>
      <c r="AO3794" s="25"/>
      <c r="AP3794" s="25"/>
      <c r="AQ3794" s="25"/>
      <c r="AR3794" s="94"/>
      <c r="AS3794" s="157" t="s">
        <v>22</v>
      </c>
      <c r="AT3794" s="93">
        <v>42551</v>
      </c>
      <c r="AU3794" s="92" t="s">
        <v>22</v>
      </c>
      <c r="AV3794" s="91" t="s">
        <v>48</v>
      </c>
      <c r="AW3794" s="92" t="s">
        <v>48</v>
      </c>
      <c r="AX3794" s="92" t="s">
        <v>48</v>
      </c>
      <c r="AY3794" s="91" t="s">
        <v>152</v>
      </c>
      <c r="AZ3794" s="23"/>
      <c r="BA3794" s="25">
        <v>0</v>
      </c>
      <c r="BB3794" t="s">
        <v>48</v>
      </c>
      <c r="BC3794" t="e">
        <v>#N/A</v>
      </c>
      <c r="BD3794" t="e">
        <f>IF(Z3794=BC3794,"OK")</f>
        <v>#N/A</v>
      </c>
      <c r="BE3794">
        <v>2.1080000000000001</v>
      </c>
      <c r="BF3794">
        <v>3.3000000000000002E-2</v>
      </c>
      <c r="BG3794">
        <v>0</v>
      </c>
      <c r="BH3794">
        <v>0</v>
      </c>
      <c r="BI3794">
        <v>0</v>
      </c>
      <c r="BJ3794">
        <v>0</v>
      </c>
      <c r="BK3794">
        <v>0</v>
      </c>
      <c r="BN3794" s="183"/>
    </row>
    <row r="3795" spans="1:66" ht="25.5" x14ac:dyDescent="0.25">
      <c r="A3795" s="1"/>
      <c r="B3795" s="94">
        <v>3782</v>
      </c>
      <c r="C3795" s="43">
        <v>1056766</v>
      </c>
      <c r="D3795" s="25"/>
      <c r="E3795" s="27" t="s">
        <v>1703</v>
      </c>
      <c r="F3795" s="151" t="s">
        <v>21</v>
      </c>
      <c r="G3795" s="25"/>
      <c r="H3795" s="46" t="str">
        <f>IFERROR(IFERROR(IF(SEARCH("Usystems",$E3795)&gt;0,"Usystems"),IF(SEARCH("RIIFO",$E3795)&gt;0,"RIIFO","Uponor")),"Uponor")</f>
        <v>Uponor</v>
      </c>
      <c r="I3795" s="25" t="str">
        <f>IFERROR(MID($D3795,1,7)+0,"")</f>
        <v/>
      </c>
      <c r="J3795" s="25" t="str">
        <f>IFERROR(MID($D3795,10,7)+0,"")</f>
        <v/>
      </c>
      <c r="K3795" s="25" t="str">
        <f>IFERROR(MID($D3795,19,7)+0,"")</f>
        <v/>
      </c>
      <c r="L3795" s="25" t="str">
        <f>IFERROR(MID($D3795,28,7)+0,"")</f>
        <v/>
      </c>
      <c r="M3795" s="25" t="str">
        <f>IF(IFERROR(MID($Q3795,1,7)+0,"")&lt;1130000,IF(INDEX(C:C,MATCH(LEFT(Q3795,7)+0,I:I,0))&lt;1130000,"",INDEX(C:C,MATCH(LEFT(Q3795,7)+0,I:I,0))),IFERROR(MID($Q3795,1,7)+0,""))</f>
        <v/>
      </c>
      <c r="N3795" s="25" t="str">
        <f>IF(IFERROR(MID($Q3795,10,7)+0,"")&lt;1130000,"",IFERROR(MID($Q3795,10,7)+0,""))</f>
        <v/>
      </c>
      <c r="O3795" s="25" t="str">
        <f>IF(IFERROR(MID($Q3795,19,7)+0,"")&lt;1130000,"",IFERROR(MID($Q3795,19,7)+0,""))</f>
        <v/>
      </c>
      <c r="P3795" s="25" t="str">
        <f>IF(M3795="","",IF(N3795="",M3795,M3795&amp;", "&amp;N3795))</f>
        <v/>
      </c>
      <c r="Q3795" s="25"/>
      <c r="R3795" s="25"/>
      <c r="S3795" s="35" t="s">
        <v>107</v>
      </c>
      <c r="T3795" s="25" t="s">
        <v>36</v>
      </c>
      <c r="U3795" s="185">
        <v>3540</v>
      </c>
      <c r="V3795" s="188">
        <v>3540</v>
      </c>
      <c r="W3795" s="189">
        <v>3540</v>
      </c>
      <c r="X3795" s="31">
        <v>3540</v>
      </c>
      <c r="Y3795" s="90">
        <f>IFERROR(ROUND(X3795/W3795-1,2),"")</f>
        <v>0</v>
      </c>
      <c r="Z3795" s="31">
        <f>IF(OR(S3795="VLD MLC components",S3795="VLD MLC pipes",S3795="VLD PEX components",S3795="VLD PEX pipes",S3795="VLD PHC components",S3795="VLD PHC pipes",S3795="Controls VLD"),"По запросу",X3795)</f>
        <v>3540</v>
      </c>
      <c r="AA3795" s="63">
        <f>ROUND(X3795/1.2,3)</f>
        <v>2950</v>
      </c>
      <c r="AB3795" s="23">
        <v>2950</v>
      </c>
      <c r="AC3795" s="190">
        <f>IFERROR(ROUND(AA3795/AB3795-1,2),"")</f>
        <v>0</v>
      </c>
      <c r="AD3795" s="25">
        <v>3.2</v>
      </c>
      <c r="AE3795" s="25">
        <v>4.9000000000000002E-2</v>
      </c>
      <c r="AF3795" s="25">
        <v>0</v>
      </c>
      <c r="AG3795" s="25" t="s">
        <v>22</v>
      </c>
      <c r="AH3795" s="25">
        <v>0</v>
      </c>
      <c r="AI3795" s="25">
        <v>0</v>
      </c>
      <c r="AJ3795" s="25" t="s">
        <v>20</v>
      </c>
      <c r="AK3795" s="42" t="s">
        <v>19</v>
      </c>
      <c r="AL3795" s="25" t="s">
        <v>20</v>
      </c>
      <c r="AM3795" s="25">
        <v>1</v>
      </c>
      <c r="AN3795" s="25"/>
      <c r="AO3795" s="25"/>
      <c r="AP3795" s="25"/>
      <c r="AQ3795" s="25"/>
      <c r="AR3795" s="94"/>
      <c r="AS3795" s="157" t="s">
        <v>22</v>
      </c>
      <c r="AT3795" s="93">
        <v>42551</v>
      </c>
      <c r="AU3795" s="92" t="s">
        <v>22</v>
      </c>
      <c r="AV3795" s="91" t="s">
        <v>48</v>
      </c>
      <c r="AW3795" s="92" t="s">
        <v>48</v>
      </c>
      <c r="AX3795" s="92" t="s">
        <v>48</v>
      </c>
      <c r="AY3795" s="91" t="s">
        <v>152</v>
      </c>
      <c r="AZ3795" s="23"/>
      <c r="BA3795" s="25">
        <v>0</v>
      </c>
      <c r="BB3795" t="s">
        <v>48</v>
      </c>
      <c r="BC3795" t="e">
        <v>#N/A</v>
      </c>
      <c r="BD3795" t="e">
        <f>IF(Z3795=BC3795,"OK")</f>
        <v>#N/A</v>
      </c>
      <c r="BE3795">
        <v>3.2</v>
      </c>
      <c r="BF3795">
        <v>4.9000000000000002E-2</v>
      </c>
      <c r="BG3795">
        <v>0</v>
      </c>
      <c r="BH3795">
        <v>0</v>
      </c>
      <c r="BI3795">
        <v>0</v>
      </c>
      <c r="BJ3795">
        <v>0</v>
      </c>
      <c r="BK3795">
        <v>0</v>
      </c>
      <c r="BN3795" s="183"/>
    </row>
    <row r="3796" spans="1:66" ht="25.5" x14ac:dyDescent="0.25">
      <c r="A3796" s="1"/>
      <c r="B3796" s="94">
        <v>3783</v>
      </c>
      <c r="C3796" s="43">
        <v>1056767</v>
      </c>
      <c r="D3796" s="25"/>
      <c r="E3796" s="27" t="s">
        <v>1702</v>
      </c>
      <c r="F3796" s="151" t="s">
        <v>21</v>
      </c>
      <c r="G3796" s="25"/>
      <c r="H3796" s="46" t="str">
        <f>IFERROR(IFERROR(IF(SEARCH("Usystems",$E3796)&gt;0,"Usystems"),IF(SEARCH("RIIFO",$E3796)&gt;0,"RIIFO","Uponor")),"Uponor")</f>
        <v>Uponor</v>
      </c>
      <c r="I3796" s="25" t="str">
        <f>IFERROR(MID($D3796,1,7)+0,"")</f>
        <v/>
      </c>
      <c r="J3796" s="25" t="str">
        <f>IFERROR(MID($D3796,10,7)+0,"")</f>
        <v/>
      </c>
      <c r="K3796" s="25" t="str">
        <f>IFERROR(MID($D3796,19,7)+0,"")</f>
        <v/>
      </c>
      <c r="L3796" s="25" t="str">
        <f>IFERROR(MID($D3796,28,7)+0,"")</f>
        <v/>
      </c>
      <c r="M3796" s="25" t="str">
        <f>IF(IFERROR(MID($Q3796,1,7)+0,"")&lt;1130000,IF(INDEX(C:C,MATCH(LEFT(Q3796,7)+0,I:I,0))&lt;1130000,"",INDEX(C:C,MATCH(LEFT(Q3796,7)+0,I:I,0))),IFERROR(MID($Q3796,1,7)+0,""))</f>
        <v/>
      </c>
      <c r="N3796" s="25" t="str">
        <f>IF(IFERROR(MID($Q3796,10,7)+0,"")&lt;1130000,"",IFERROR(MID($Q3796,10,7)+0,""))</f>
        <v/>
      </c>
      <c r="O3796" s="25" t="str">
        <f>IF(IFERROR(MID($Q3796,19,7)+0,"")&lt;1130000,"",IFERROR(MID($Q3796,19,7)+0,""))</f>
        <v/>
      </c>
      <c r="P3796" s="25" t="str">
        <f>IF(M3796="","",IF(N3796="",M3796,M3796&amp;", "&amp;N3796))</f>
        <v/>
      </c>
      <c r="Q3796" s="25"/>
      <c r="R3796" s="25"/>
      <c r="S3796" s="35" t="s">
        <v>107</v>
      </c>
      <c r="T3796" s="25" t="s">
        <v>36</v>
      </c>
      <c r="U3796" s="185">
        <v>6888</v>
      </c>
      <c r="V3796" s="188">
        <v>6888</v>
      </c>
      <c r="W3796" s="189">
        <v>6888</v>
      </c>
      <c r="X3796" s="31">
        <v>6888</v>
      </c>
      <c r="Y3796" s="90">
        <f>IFERROR(ROUND(X3796/W3796-1,2),"")</f>
        <v>0</v>
      </c>
      <c r="Z3796" s="31">
        <f>IF(OR(S3796="VLD MLC components",S3796="VLD MLC pipes",S3796="VLD PEX components",S3796="VLD PEX pipes",S3796="VLD PHC components",S3796="VLD PHC pipes",S3796="Controls VLD"),"По запросу",X3796)</f>
        <v>6888</v>
      </c>
      <c r="AA3796" s="63">
        <f>ROUND(X3796/1.2,3)</f>
        <v>5740</v>
      </c>
      <c r="AB3796" s="23">
        <v>5740</v>
      </c>
      <c r="AC3796" s="190">
        <f>IFERROR(ROUND(AA3796/AB3796-1,2),"")</f>
        <v>0</v>
      </c>
      <c r="AD3796" s="25">
        <v>6.1760000000000002</v>
      </c>
      <c r="AE3796" s="25">
        <v>9.6000000000000002E-2</v>
      </c>
      <c r="AF3796" s="25">
        <v>0</v>
      </c>
      <c r="AG3796" s="25" t="s">
        <v>22</v>
      </c>
      <c r="AH3796" s="25">
        <v>0</v>
      </c>
      <c r="AI3796" s="25">
        <v>0</v>
      </c>
      <c r="AJ3796" s="25" t="s">
        <v>20</v>
      </c>
      <c r="AK3796" s="42" t="s">
        <v>19</v>
      </c>
      <c r="AL3796" s="25" t="s">
        <v>20</v>
      </c>
      <c r="AM3796" s="25">
        <v>1</v>
      </c>
      <c r="AN3796" s="25"/>
      <c r="AO3796" s="25"/>
      <c r="AP3796" s="25"/>
      <c r="AQ3796" s="25"/>
      <c r="AR3796" s="94"/>
      <c r="AS3796" s="157" t="s">
        <v>22</v>
      </c>
      <c r="AT3796" s="93">
        <v>42551</v>
      </c>
      <c r="AU3796" s="92" t="s">
        <v>22</v>
      </c>
      <c r="AV3796" s="91" t="s">
        <v>48</v>
      </c>
      <c r="AW3796" s="92" t="s">
        <v>48</v>
      </c>
      <c r="AX3796" s="92" t="s">
        <v>48</v>
      </c>
      <c r="AY3796" s="91" t="s">
        <v>152</v>
      </c>
      <c r="AZ3796" s="23"/>
      <c r="BA3796" s="25">
        <v>0</v>
      </c>
      <c r="BB3796" t="s">
        <v>48</v>
      </c>
      <c r="BC3796" t="e">
        <v>#N/A</v>
      </c>
      <c r="BD3796" t="e">
        <f>IF(Z3796=BC3796,"OK")</f>
        <v>#N/A</v>
      </c>
      <c r="BE3796">
        <v>6.1760000000000002</v>
      </c>
      <c r="BF3796">
        <v>9.6000000000000002E-2</v>
      </c>
      <c r="BG3796">
        <v>0</v>
      </c>
      <c r="BH3796">
        <v>0</v>
      </c>
      <c r="BI3796">
        <v>0</v>
      </c>
      <c r="BJ3796">
        <v>0</v>
      </c>
      <c r="BK3796">
        <v>0</v>
      </c>
      <c r="BN3796" s="183"/>
    </row>
    <row r="3797" spans="1:66" ht="25.5" x14ac:dyDescent="0.25">
      <c r="A3797" s="1"/>
      <c r="B3797" s="94">
        <v>3784</v>
      </c>
      <c r="C3797" s="43">
        <v>1056768</v>
      </c>
      <c r="D3797" s="25"/>
      <c r="E3797" s="27" t="s">
        <v>1701</v>
      </c>
      <c r="F3797" s="151" t="s">
        <v>21</v>
      </c>
      <c r="G3797" s="25"/>
      <c r="H3797" s="46" t="str">
        <f>IFERROR(IFERROR(IF(SEARCH("Usystems",$E3797)&gt;0,"Usystems"),IF(SEARCH("RIIFO",$E3797)&gt;0,"RIIFO","Uponor")),"Uponor")</f>
        <v>Uponor</v>
      </c>
      <c r="I3797" s="25" t="str">
        <f>IFERROR(MID($D3797,1,7)+0,"")</f>
        <v/>
      </c>
      <c r="J3797" s="25" t="str">
        <f>IFERROR(MID($D3797,10,7)+0,"")</f>
        <v/>
      </c>
      <c r="K3797" s="25" t="str">
        <f>IFERROR(MID($D3797,19,7)+0,"")</f>
        <v/>
      </c>
      <c r="L3797" s="25" t="str">
        <f>IFERROR(MID($D3797,28,7)+0,"")</f>
        <v/>
      </c>
      <c r="M3797" s="25" t="str">
        <f>IF(IFERROR(MID($Q3797,1,7)+0,"")&lt;1130000,IF(INDEX(C:C,MATCH(LEFT(Q3797,7)+0,I:I,0))&lt;1130000,"",INDEX(C:C,MATCH(LEFT(Q3797,7)+0,I:I,0))),IFERROR(MID($Q3797,1,7)+0,""))</f>
        <v/>
      </c>
      <c r="N3797" s="25" t="str">
        <f>IF(IFERROR(MID($Q3797,10,7)+0,"")&lt;1130000,"",IFERROR(MID($Q3797,10,7)+0,""))</f>
        <v/>
      </c>
      <c r="O3797" s="25" t="str">
        <f>IF(IFERROR(MID($Q3797,19,7)+0,"")&lt;1130000,"",IFERROR(MID($Q3797,19,7)+0,""))</f>
        <v/>
      </c>
      <c r="P3797" s="25" t="str">
        <f>IF(M3797="","",IF(N3797="",M3797,M3797&amp;", "&amp;N3797))</f>
        <v/>
      </c>
      <c r="Q3797" s="25"/>
      <c r="R3797" s="25"/>
      <c r="S3797" s="35" t="s">
        <v>107</v>
      </c>
      <c r="T3797" s="25" t="s">
        <v>36</v>
      </c>
      <c r="U3797" s="185">
        <v>1950</v>
      </c>
      <c r="V3797" s="188">
        <v>1950</v>
      </c>
      <c r="W3797" s="189">
        <v>1950</v>
      </c>
      <c r="X3797" s="31">
        <v>1950</v>
      </c>
      <c r="Y3797" s="90">
        <f>IFERROR(ROUND(X3797/W3797-1,2),"")</f>
        <v>0</v>
      </c>
      <c r="Z3797" s="31">
        <f>IF(OR(S3797="VLD MLC components",S3797="VLD MLC pipes",S3797="VLD PEX components",S3797="VLD PEX pipes",S3797="VLD PHC components",S3797="VLD PHC pipes",S3797="Controls VLD"),"По запросу",X3797)</f>
        <v>1950</v>
      </c>
      <c r="AA3797" s="63">
        <f>ROUND(X3797/1.2,3)</f>
        <v>1625</v>
      </c>
      <c r="AB3797" s="23">
        <v>1625</v>
      </c>
      <c r="AC3797" s="190">
        <f>IFERROR(ROUND(AA3797/AB3797-1,2),"")</f>
        <v>0</v>
      </c>
      <c r="AD3797" s="25">
        <v>1.2050000000000001</v>
      </c>
      <c r="AE3797" s="25">
        <v>1.7999999999999999E-2</v>
      </c>
      <c r="AF3797" s="25">
        <v>0</v>
      </c>
      <c r="AG3797" s="25" t="s">
        <v>22</v>
      </c>
      <c r="AH3797" s="25">
        <v>0</v>
      </c>
      <c r="AI3797" s="25">
        <v>0</v>
      </c>
      <c r="AJ3797" s="25" t="s">
        <v>20</v>
      </c>
      <c r="AK3797" s="42" t="s">
        <v>19</v>
      </c>
      <c r="AL3797" s="25" t="s">
        <v>20</v>
      </c>
      <c r="AM3797" s="25">
        <v>1</v>
      </c>
      <c r="AN3797" s="25"/>
      <c r="AO3797" s="25"/>
      <c r="AP3797" s="25"/>
      <c r="AQ3797" s="25"/>
      <c r="AR3797" s="94"/>
      <c r="AS3797" s="157" t="s">
        <v>22</v>
      </c>
      <c r="AT3797" s="93">
        <v>42551</v>
      </c>
      <c r="AU3797" s="92" t="s">
        <v>22</v>
      </c>
      <c r="AV3797" s="91" t="s">
        <v>152</v>
      </c>
      <c r="AW3797" s="92" t="s">
        <v>48</v>
      </c>
      <c r="AX3797" s="92" t="s">
        <v>48</v>
      </c>
      <c r="AY3797" s="91" t="s">
        <v>152</v>
      </c>
      <c r="AZ3797" s="23"/>
      <c r="BA3797" s="25" t="s">
        <v>1700</v>
      </c>
      <c r="BB3797" t="s">
        <v>25</v>
      </c>
      <c r="BC3797" t="e">
        <v>#N/A</v>
      </c>
      <c r="BD3797" t="e">
        <f>IF(Z3797=BC3797,"OK")</f>
        <v>#N/A</v>
      </c>
      <c r="BE3797">
        <v>1.2050000000000001</v>
      </c>
      <c r="BF3797">
        <v>1.7999999999999999E-2</v>
      </c>
      <c r="BG3797">
        <v>0</v>
      </c>
      <c r="BH3797">
        <v>0</v>
      </c>
      <c r="BI3797">
        <v>0</v>
      </c>
      <c r="BJ3797">
        <v>0</v>
      </c>
      <c r="BK3797">
        <v>0</v>
      </c>
      <c r="BN3797" s="183"/>
    </row>
    <row r="3798" spans="1:66" ht="25.5" x14ac:dyDescent="0.25">
      <c r="A3798" s="1"/>
      <c r="B3798" s="94">
        <v>3785</v>
      </c>
      <c r="C3798" s="43">
        <v>1056769</v>
      </c>
      <c r="D3798" s="25"/>
      <c r="E3798" s="27" t="s">
        <v>1699</v>
      </c>
      <c r="F3798" s="151" t="s">
        <v>21</v>
      </c>
      <c r="G3798" s="25"/>
      <c r="H3798" s="46" t="str">
        <f>IFERROR(IFERROR(IF(SEARCH("Usystems",$E3798)&gt;0,"Usystems"),IF(SEARCH("RIIFO",$E3798)&gt;0,"RIIFO","Uponor")),"Uponor")</f>
        <v>Uponor</v>
      </c>
      <c r="I3798" s="25" t="str">
        <f>IFERROR(MID($D3798,1,7)+0,"")</f>
        <v/>
      </c>
      <c r="J3798" s="25" t="str">
        <f>IFERROR(MID($D3798,10,7)+0,"")</f>
        <v/>
      </c>
      <c r="K3798" s="25" t="str">
        <f>IFERROR(MID($D3798,19,7)+0,"")</f>
        <v/>
      </c>
      <c r="L3798" s="25" t="str">
        <f>IFERROR(MID($D3798,28,7)+0,"")</f>
        <v/>
      </c>
      <c r="M3798" s="25" t="str">
        <f>IF(IFERROR(MID($Q3798,1,7)+0,"")&lt;1130000,IF(INDEX(C:C,MATCH(LEFT(Q3798,7)+0,I:I,0))&lt;1130000,"",INDEX(C:C,MATCH(LEFT(Q3798,7)+0,I:I,0))),IFERROR(MID($Q3798,1,7)+0,""))</f>
        <v/>
      </c>
      <c r="N3798" s="25" t="str">
        <f>IF(IFERROR(MID($Q3798,10,7)+0,"")&lt;1130000,"",IFERROR(MID($Q3798,10,7)+0,""))</f>
        <v/>
      </c>
      <c r="O3798" s="25" t="str">
        <f>IF(IFERROR(MID($Q3798,19,7)+0,"")&lt;1130000,"",IFERROR(MID($Q3798,19,7)+0,""))</f>
        <v/>
      </c>
      <c r="P3798" s="25" t="str">
        <f>IF(M3798="","",IF(N3798="",M3798,M3798&amp;", "&amp;N3798))</f>
        <v/>
      </c>
      <c r="Q3798" s="25"/>
      <c r="R3798" s="25"/>
      <c r="S3798" s="35" t="s">
        <v>107</v>
      </c>
      <c r="T3798" s="25" t="s">
        <v>36</v>
      </c>
      <c r="U3798" s="185">
        <v>3312</v>
      </c>
      <c r="V3798" s="188">
        <v>3312</v>
      </c>
      <c r="W3798" s="189">
        <v>3312</v>
      </c>
      <c r="X3798" s="31">
        <v>3312</v>
      </c>
      <c r="Y3798" s="90">
        <f>IFERROR(ROUND(X3798/W3798-1,2),"")</f>
        <v>0</v>
      </c>
      <c r="Z3798" s="31">
        <f>IF(OR(S3798="VLD MLC components",S3798="VLD MLC pipes",S3798="VLD PEX components",S3798="VLD PEX pipes",S3798="VLD PHC components",S3798="VLD PHC pipes",S3798="Controls VLD"),"По запросу",X3798)</f>
        <v>3312</v>
      </c>
      <c r="AA3798" s="63">
        <f>ROUND(X3798/1.2,3)</f>
        <v>2760</v>
      </c>
      <c r="AB3798" s="23">
        <v>2760</v>
      </c>
      <c r="AC3798" s="190">
        <f>IFERROR(ROUND(AA3798/AB3798-1,2),"")</f>
        <v>0</v>
      </c>
      <c r="AD3798" s="25">
        <v>2.33</v>
      </c>
      <c r="AE3798" s="25">
        <v>3.5000000000000003E-2</v>
      </c>
      <c r="AF3798" s="25">
        <v>0</v>
      </c>
      <c r="AG3798" s="25" t="s">
        <v>22</v>
      </c>
      <c r="AH3798" s="25">
        <v>0</v>
      </c>
      <c r="AI3798" s="25">
        <v>0</v>
      </c>
      <c r="AJ3798" s="25" t="s">
        <v>20</v>
      </c>
      <c r="AK3798" s="42" t="s">
        <v>19</v>
      </c>
      <c r="AL3798" s="25" t="s">
        <v>20</v>
      </c>
      <c r="AM3798" s="25">
        <v>1</v>
      </c>
      <c r="AN3798" s="25"/>
      <c r="AO3798" s="25"/>
      <c r="AP3798" s="25"/>
      <c r="AQ3798" s="25"/>
      <c r="AR3798" s="94"/>
      <c r="AS3798" s="157" t="s">
        <v>22</v>
      </c>
      <c r="AT3798" s="93">
        <v>42551</v>
      </c>
      <c r="AU3798" s="92" t="s">
        <v>22</v>
      </c>
      <c r="AV3798" s="91" t="s">
        <v>152</v>
      </c>
      <c r="AW3798" s="92" t="s">
        <v>48</v>
      </c>
      <c r="AX3798" s="92" t="s">
        <v>48</v>
      </c>
      <c r="AY3798" s="91" t="s">
        <v>152</v>
      </c>
      <c r="AZ3798" s="23"/>
      <c r="BA3798" s="25" t="s">
        <v>1698</v>
      </c>
      <c r="BB3798" t="s">
        <v>25</v>
      </c>
      <c r="BC3798" t="e">
        <v>#N/A</v>
      </c>
      <c r="BD3798" t="e">
        <f>IF(Z3798=BC3798,"OK")</f>
        <v>#N/A</v>
      </c>
      <c r="BE3798">
        <v>2.33</v>
      </c>
      <c r="BF3798">
        <v>3.5000000000000003E-2</v>
      </c>
      <c r="BG3798">
        <v>0</v>
      </c>
      <c r="BH3798">
        <v>0</v>
      </c>
      <c r="BI3798">
        <v>0</v>
      </c>
      <c r="BJ3798">
        <v>0</v>
      </c>
      <c r="BK3798">
        <v>0</v>
      </c>
      <c r="BN3798" s="183"/>
    </row>
    <row r="3799" spans="1:66" ht="25.5" x14ac:dyDescent="0.25">
      <c r="A3799" s="1"/>
      <c r="B3799" s="94">
        <v>3786</v>
      </c>
      <c r="C3799" s="43">
        <v>1056770</v>
      </c>
      <c r="D3799" s="25"/>
      <c r="E3799" s="27" t="s">
        <v>1697</v>
      </c>
      <c r="F3799" s="151" t="s">
        <v>21</v>
      </c>
      <c r="G3799" s="25"/>
      <c r="H3799" s="46" t="str">
        <f>IFERROR(IFERROR(IF(SEARCH("Usystems",$E3799)&gt;0,"Usystems"),IF(SEARCH("RIIFO",$E3799)&gt;0,"RIIFO","Uponor")),"Uponor")</f>
        <v>Uponor</v>
      </c>
      <c r="I3799" s="25" t="str">
        <f>IFERROR(MID($D3799,1,7)+0,"")</f>
        <v/>
      </c>
      <c r="J3799" s="25" t="str">
        <f>IFERROR(MID($D3799,10,7)+0,"")</f>
        <v/>
      </c>
      <c r="K3799" s="25" t="str">
        <f>IFERROR(MID($D3799,19,7)+0,"")</f>
        <v/>
      </c>
      <c r="L3799" s="25" t="str">
        <f>IFERROR(MID($D3799,28,7)+0,"")</f>
        <v/>
      </c>
      <c r="M3799" s="25" t="str">
        <f>IF(IFERROR(MID($Q3799,1,7)+0,"")&lt;1130000,IF(INDEX(C:C,MATCH(LEFT(Q3799,7)+0,I:I,0))&lt;1130000,"",INDEX(C:C,MATCH(LEFT(Q3799,7)+0,I:I,0))),IFERROR(MID($Q3799,1,7)+0,""))</f>
        <v/>
      </c>
      <c r="N3799" s="25" t="str">
        <f>IF(IFERROR(MID($Q3799,10,7)+0,"")&lt;1130000,"",IFERROR(MID($Q3799,10,7)+0,""))</f>
        <v/>
      </c>
      <c r="O3799" s="25" t="str">
        <f>IF(IFERROR(MID($Q3799,19,7)+0,"")&lt;1130000,"",IFERROR(MID($Q3799,19,7)+0,""))</f>
        <v/>
      </c>
      <c r="P3799" s="25" t="str">
        <f>IF(M3799="","",IF(N3799="",M3799,M3799&amp;", "&amp;N3799))</f>
        <v/>
      </c>
      <c r="Q3799" s="25"/>
      <c r="R3799" s="25"/>
      <c r="S3799" s="35" t="s">
        <v>107</v>
      </c>
      <c r="T3799" s="25" t="s">
        <v>36</v>
      </c>
      <c r="U3799" s="185">
        <v>4513</v>
      </c>
      <c r="V3799" s="188">
        <v>4513</v>
      </c>
      <c r="W3799" s="189">
        <v>4513</v>
      </c>
      <c r="X3799" s="31">
        <v>4513</v>
      </c>
      <c r="Y3799" s="90">
        <f>IFERROR(ROUND(X3799/W3799-1,2),"")</f>
        <v>0</v>
      </c>
      <c r="Z3799" s="31">
        <f>IF(OR(S3799="VLD MLC components",S3799="VLD MLC pipes",S3799="VLD PEX components",S3799="VLD PEX pipes",S3799="VLD PHC components",S3799="VLD PHC pipes",S3799="Controls VLD"),"По запросу",X3799)</f>
        <v>4513</v>
      </c>
      <c r="AA3799" s="63">
        <f>ROUND(X3799/1.2,3)</f>
        <v>3760.8330000000001</v>
      </c>
      <c r="AB3799" s="23">
        <v>3760.8330000000001</v>
      </c>
      <c r="AC3799" s="190">
        <f>IFERROR(ROUND(AA3799/AB3799-1,2),"")</f>
        <v>0</v>
      </c>
      <c r="AD3799" s="25">
        <v>3.4540000000000002</v>
      </c>
      <c r="AE3799" s="25">
        <v>5.0999999999999997E-2</v>
      </c>
      <c r="AF3799" s="25">
        <v>0</v>
      </c>
      <c r="AG3799" s="25" t="s">
        <v>22</v>
      </c>
      <c r="AH3799" s="25">
        <v>0</v>
      </c>
      <c r="AI3799" s="25">
        <v>0</v>
      </c>
      <c r="AJ3799" s="25" t="s">
        <v>20</v>
      </c>
      <c r="AK3799" s="42" t="s">
        <v>19</v>
      </c>
      <c r="AL3799" s="25" t="s">
        <v>20</v>
      </c>
      <c r="AM3799" s="25">
        <v>1</v>
      </c>
      <c r="AN3799" s="25"/>
      <c r="AO3799" s="25"/>
      <c r="AP3799" s="25"/>
      <c r="AQ3799" s="25"/>
      <c r="AR3799" s="94"/>
      <c r="AS3799" s="157" t="s">
        <v>22</v>
      </c>
      <c r="AT3799" s="93">
        <v>42551</v>
      </c>
      <c r="AU3799" s="92" t="s">
        <v>22</v>
      </c>
      <c r="AV3799" s="91" t="s">
        <v>152</v>
      </c>
      <c r="AW3799" s="92" t="s">
        <v>48</v>
      </c>
      <c r="AX3799" s="92" t="s">
        <v>48</v>
      </c>
      <c r="AY3799" s="91" t="s">
        <v>152</v>
      </c>
      <c r="AZ3799" s="23"/>
      <c r="BA3799" s="25" t="s">
        <v>1696</v>
      </c>
      <c r="BB3799" t="s">
        <v>25</v>
      </c>
      <c r="BC3799" t="e">
        <v>#N/A</v>
      </c>
      <c r="BD3799" t="e">
        <f>IF(Z3799=BC3799,"OK")</f>
        <v>#N/A</v>
      </c>
      <c r="BE3799">
        <v>3.4540000000000002</v>
      </c>
      <c r="BF3799">
        <v>5.0999999999999997E-2</v>
      </c>
      <c r="BG3799">
        <v>0</v>
      </c>
      <c r="BH3799">
        <v>0</v>
      </c>
      <c r="BI3799">
        <v>0</v>
      </c>
      <c r="BJ3799">
        <v>0</v>
      </c>
      <c r="BK3799">
        <v>0</v>
      </c>
      <c r="BN3799" s="183"/>
    </row>
    <row r="3800" spans="1:66" ht="25.5" x14ac:dyDescent="0.25">
      <c r="A3800" s="1"/>
      <c r="B3800" s="94">
        <v>3787</v>
      </c>
      <c r="C3800" s="43">
        <v>1056771</v>
      </c>
      <c r="D3800" s="25"/>
      <c r="E3800" s="27" t="s">
        <v>1695</v>
      </c>
      <c r="F3800" s="151" t="s">
        <v>21</v>
      </c>
      <c r="G3800" s="25"/>
      <c r="H3800" s="46" t="str">
        <f>IFERROR(IFERROR(IF(SEARCH("Usystems",$E3800)&gt;0,"Usystems"),IF(SEARCH("RIIFO",$E3800)&gt;0,"RIIFO","Uponor")),"Uponor")</f>
        <v>Uponor</v>
      </c>
      <c r="I3800" s="25" t="str">
        <f>IFERROR(MID($D3800,1,7)+0,"")</f>
        <v/>
      </c>
      <c r="J3800" s="25" t="str">
        <f>IFERROR(MID($D3800,10,7)+0,"")</f>
        <v/>
      </c>
      <c r="K3800" s="25" t="str">
        <f>IFERROR(MID($D3800,19,7)+0,"")</f>
        <v/>
      </c>
      <c r="L3800" s="25" t="str">
        <f>IFERROR(MID($D3800,28,7)+0,"")</f>
        <v/>
      </c>
      <c r="M3800" s="25" t="str">
        <f>IF(IFERROR(MID($Q3800,1,7)+0,"")&lt;1130000,IF(INDEX(C:C,MATCH(LEFT(Q3800,7)+0,I:I,0))&lt;1130000,"",INDEX(C:C,MATCH(LEFT(Q3800,7)+0,I:I,0))),IFERROR(MID($Q3800,1,7)+0,""))</f>
        <v/>
      </c>
      <c r="N3800" s="25" t="str">
        <f>IF(IFERROR(MID($Q3800,10,7)+0,"")&lt;1130000,"",IFERROR(MID($Q3800,10,7)+0,""))</f>
        <v/>
      </c>
      <c r="O3800" s="25" t="str">
        <f>IF(IFERROR(MID($Q3800,19,7)+0,"")&lt;1130000,"",IFERROR(MID($Q3800,19,7)+0,""))</f>
        <v/>
      </c>
      <c r="P3800" s="25" t="str">
        <f>IF(M3800="","",IF(N3800="",M3800,M3800&amp;", "&amp;N3800))</f>
        <v/>
      </c>
      <c r="Q3800" s="25"/>
      <c r="R3800" s="25"/>
      <c r="S3800" s="35" t="s">
        <v>107</v>
      </c>
      <c r="T3800" s="25" t="s">
        <v>36</v>
      </c>
      <c r="U3800" s="185">
        <v>8767</v>
      </c>
      <c r="V3800" s="188">
        <v>8767</v>
      </c>
      <c r="W3800" s="189">
        <v>8767</v>
      </c>
      <c r="X3800" s="31">
        <v>8767</v>
      </c>
      <c r="Y3800" s="90">
        <f>IFERROR(ROUND(X3800/W3800-1,2),"")</f>
        <v>0</v>
      </c>
      <c r="Z3800" s="31">
        <f>IF(OR(S3800="VLD MLC components",S3800="VLD MLC pipes",S3800="VLD PEX components",S3800="VLD PEX pipes",S3800="VLD PHC components",S3800="VLD PHC pipes",S3800="Controls VLD"),"По запросу",X3800)</f>
        <v>8767</v>
      </c>
      <c r="AA3800" s="63">
        <f>ROUND(X3800/1.2,3)</f>
        <v>7305.8329999999996</v>
      </c>
      <c r="AB3800" s="23">
        <v>7305.8329999999996</v>
      </c>
      <c r="AC3800" s="190">
        <f>IFERROR(ROUND(AA3800/AB3800-1,2),"")</f>
        <v>0</v>
      </c>
      <c r="AD3800" s="25">
        <v>7.7</v>
      </c>
      <c r="AE3800" s="25">
        <v>0.10100000000000001</v>
      </c>
      <c r="AF3800" s="25">
        <v>0</v>
      </c>
      <c r="AG3800" s="25" t="s">
        <v>22</v>
      </c>
      <c r="AH3800" s="25">
        <v>0</v>
      </c>
      <c r="AI3800" s="25">
        <v>0</v>
      </c>
      <c r="AJ3800" s="25" t="s">
        <v>20</v>
      </c>
      <c r="AK3800" s="42" t="s">
        <v>19</v>
      </c>
      <c r="AL3800" s="25" t="s">
        <v>20</v>
      </c>
      <c r="AM3800" s="25">
        <v>1</v>
      </c>
      <c r="AN3800" s="25"/>
      <c r="AO3800" s="25"/>
      <c r="AP3800" s="25"/>
      <c r="AQ3800" s="25"/>
      <c r="AR3800" s="94"/>
      <c r="AS3800" s="157" t="s">
        <v>22</v>
      </c>
      <c r="AT3800" s="93">
        <v>42551</v>
      </c>
      <c r="AU3800" s="92" t="s">
        <v>22</v>
      </c>
      <c r="AV3800" s="91" t="s">
        <v>48</v>
      </c>
      <c r="AW3800" s="92" t="s">
        <v>48</v>
      </c>
      <c r="AX3800" s="92" t="s">
        <v>48</v>
      </c>
      <c r="AY3800" s="91" t="s">
        <v>152</v>
      </c>
      <c r="AZ3800" s="23"/>
      <c r="BA3800" s="25">
        <v>0</v>
      </c>
      <c r="BB3800" t="s">
        <v>48</v>
      </c>
      <c r="BC3800" t="e">
        <v>#N/A</v>
      </c>
      <c r="BD3800" t="e">
        <f>IF(Z3800=BC3800,"OK")</f>
        <v>#N/A</v>
      </c>
      <c r="BE3800">
        <v>7.7</v>
      </c>
      <c r="BF3800">
        <v>0.10100000000000001</v>
      </c>
      <c r="BG3800">
        <v>0</v>
      </c>
      <c r="BH3800">
        <v>0</v>
      </c>
      <c r="BI3800">
        <v>0</v>
      </c>
      <c r="BJ3800">
        <v>0</v>
      </c>
      <c r="BK3800">
        <v>0</v>
      </c>
      <c r="BN3800" s="183"/>
    </row>
    <row r="3801" spans="1:66" ht="25.5" x14ac:dyDescent="0.25">
      <c r="A3801" s="1"/>
      <c r="B3801" s="94">
        <v>3788</v>
      </c>
      <c r="C3801" s="43">
        <v>1056772</v>
      </c>
      <c r="D3801" s="25"/>
      <c r="E3801" s="27" t="s">
        <v>1694</v>
      </c>
      <c r="F3801" s="151" t="s">
        <v>21</v>
      </c>
      <c r="G3801" s="25"/>
      <c r="H3801" s="46" t="str">
        <f>IFERROR(IFERROR(IF(SEARCH("Usystems",$E3801)&gt;0,"Usystems"),IF(SEARCH("RIIFO",$E3801)&gt;0,"RIIFO","Uponor")),"Uponor")</f>
        <v>Uponor</v>
      </c>
      <c r="I3801" s="25" t="str">
        <f>IFERROR(MID($D3801,1,7)+0,"")</f>
        <v/>
      </c>
      <c r="J3801" s="25" t="str">
        <f>IFERROR(MID($D3801,10,7)+0,"")</f>
        <v/>
      </c>
      <c r="K3801" s="25" t="str">
        <f>IFERROR(MID($D3801,19,7)+0,"")</f>
        <v/>
      </c>
      <c r="L3801" s="25" t="str">
        <f>IFERROR(MID($D3801,28,7)+0,"")</f>
        <v/>
      </c>
      <c r="M3801" s="25" t="str">
        <f>IF(IFERROR(MID($Q3801,1,7)+0,"")&lt;1130000,IF(INDEX(C:C,MATCH(LEFT(Q3801,7)+0,I:I,0))&lt;1130000,"",INDEX(C:C,MATCH(LEFT(Q3801,7)+0,I:I,0))),IFERROR(MID($Q3801,1,7)+0,""))</f>
        <v/>
      </c>
      <c r="N3801" s="25" t="str">
        <f>IF(IFERROR(MID($Q3801,10,7)+0,"")&lt;1130000,"",IFERROR(MID($Q3801,10,7)+0,""))</f>
        <v/>
      </c>
      <c r="O3801" s="25" t="str">
        <f>IF(IFERROR(MID($Q3801,19,7)+0,"")&lt;1130000,"",IFERROR(MID($Q3801,19,7)+0,""))</f>
        <v/>
      </c>
      <c r="P3801" s="25" t="str">
        <f>IF(M3801="","",IF(N3801="",M3801,M3801&amp;", "&amp;N3801))</f>
        <v/>
      </c>
      <c r="Q3801" s="25"/>
      <c r="R3801" s="25"/>
      <c r="S3801" s="35" t="s">
        <v>107</v>
      </c>
      <c r="T3801" s="25" t="s">
        <v>36</v>
      </c>
      <c r="U3801" s="185">
        <v>4006</v>
      </c>
      <c r="V3801" s="188">
        <v>4006</v>
      </c>
      <c r="W3801" s="189">
        <v>4006</v>
      </c>
      <c r="X3801" s="31">
        <v>4006</v>
      </c>
      <c r="Y3801" s="90">
        <f>IFERROR(ROUND(X3801/W3801-1,2),"")</f>
        <v>0</v>
      </c>
      <c r="Z3801" s="31">
        <f>IF(OR(S3801="VLD MLC components",S3801="VLD MLC pipes",S3801="VLD PEX components",S3801="VLD PEX pipes",S3801="VLD PHC components",S3801="VLD PHC pipes",S3801="Controls VLD"),"По запросу",X3801)</f>
        <v>4006</v>
      </c>
      <c r="AA3801" s="63">
        <f>ROUND(X3801/1.2,3)</f>
        <v>3338.3330000000001</v>
      </c>
      <c r="AB3801" s="23">
        <v>3338.3330000000001</v>
      </c>
      <c r="AC3801" s="190">
        <f>IFERROR(ROUND(AA3801/AB3801-1,2),"")</f>
        <v>0</v>
      </c>
      <c r="AD3801" s="25">
        <v>2.355</v>
      </c>
      <c r="AE3801" s="25">
        <v>3.6999999999999998E-2</v>
      </c>
      <c r="AF3801" s="25">
        <v>0</v>
      </c>
      <c r="AG3801" s="25" t="s">
        <v>22</v>
      </c>
      <c r="AH3801" s="25">
        <v>0</v>
      </c>
      <c r="AI3801" s="25">
        <v>0</v>
      </c>
      <c r="AJ3801" s="25" t="s">
        <v>20</v>
      </c>
      <c r="AK3801" s="42" t="s">
        <v>19</v>
      </c>
      <c r="AL3801" s="25" t="s">
        <v>20</v>
      </c>
      <c r="AM3801" s="25">
        <v>1</v>
      </c>
      <c r="AN3801" s="25"/>
      <c r="AO3801" s="25"/>
      <c r="AP3801" s="25"/>
      <c r="AQ3801" s="25"/>
      <c r="AR3801" s="94"/>
      <c r="AS3801" s="157" t="s">
        <v>22</v>
      </c>
      <c r="AT3801" s="93">
        <v>42551</v>
      </c>
      <c r="AU3801" s="92" t="s">
        <v>22</v>
      </c>
      <c r="AV3801" s="91" t="s">
        <v>48</v>
      </c>
      <c r="AW3801" s="92" t="s">
        <v>48</v>
      </c>
      <c r="AX3801" s="92" t="s">
        <v>48</v>
      </c>
      <c r="AY3801" s="91" t="s">
        <v>152</v>
      </c>
      <c r="AZ3801" s="23"/>
      <c r="BA3801" s="25">
        <v>0</v>
      </c>
      <c r="BB3801" t="s">
        <v>48</v>
      </c>
      <c r="BC3801" t="e">
        <v>#N/A</v>
      </c>
      <c r="BD3801" t="e">
        <f>IF(Z3801=BC3801,"OK")</f>
        <v>#N/A</v>
      </c>
      <c r="BE3801">
        <v>2.355</v>
      </c>
      <c r="BF3801">
        <v>3.6999999999999998E-2</v>
      </c>
      <c r="BG3801">
        <v>0</v>
      </c>
      <c r="BH3801">
        <v>0</v>
      </c>
      <c r="BI3801">
        <v>0</v>
      </c>
      <c r="BJ3801">
        <v>0</v>
      </c>
      <c r="BK3801">
        <v>0</v>
      </c>
      <c r="BN3801" s="183"/>
    </row>
    <row r="3802" spans="1:66" ht="25.5" x14ac:dyDescent="0.25">
      <c r="A3802" s="1"/>
      <c r="B3802" s="94">
        <v>3789</v>
      </c>
      <c r="C3802" s="43">
        <v>1056773</v>
      </c>
      <c r="D3802" s="25"/>
      <c r="E3802" s="27" t="s">
        <v>1693</v>
      </c>
      <c r="F3802" s="151" t="s">
        <v>21</v>
      </c>
      <c r="G3802" s="25"/>
      <c r="H3802" s="46" t="str">
        <f>IFERROR(IFERROR(IF(SEARCH("Usystems",$E3802)&gt;0,"Usystems"),IF(SEARCH("RIIFO",$E3802)&gt;0,"RIIFO","Uponor")),"Uponor")</f>
        <v>Uponor</v>
      </c>
      <c r="I3802" s="25" t="str">
        <f>IFERROR(MID($D3802,1,7)+0,"")</f>
        <v/>
      </c>
      <c r="J3802" s="25" t="str">
        <f>IFERROR(MID($D3802,10,7)+0,"")</f>
        <v/>
      </c>
      <c r="K3802" s="25" t="str">
        <f>IFERROR(MID($D3802,19,7)+0,"")</f>
        <v/>
      </c>
      <c r="L3802" s="25" t="str">
        <f>IFERROR(MID($D3802,28,7)+0,"")</f>
        <v/>
      </c>
      <c r="M3802" s="25" t="str">
        <f>IF(IFERROR(MID($Q3802,1,7)+0,"")&lt;1130000,IF(INDEX(C:C,MATCH(LEFT(Q3802,7)+0,I:I,0))&lt;1130000,"",INDEX(C:C,MATCH(LEFT(Q3802,7)+0,I:I,0))),IFERROR(MID($Q3802,1,7)+0,""))</f>
        <v/>
      </c>
      <c r="N3802" s="25" t="str">
        <f>IF(IFERROR(MID($Q3802,10,7)+0,"")&lt;1130000,"",IFERROR(MID($Q3802,10,7)+0,""))</f>
        <v/>
      </c>
      <c r="O3802" s="25" t="str">
        <f>IF(IFERROR(MID($Q3802,19,7)+0,"")&lt;1130000,"",IFERROR(MID($Q3802,19,7)+0,""))</f>
        <v/>
      </c>
      <c r="P3802" s="25" t="str">
        <f>IF(M3802="","",IF(N3802="",M3802,M3802&amp;", "&amp;N3802))</f>
        <v/>
      </c>
      <c r="Q3802" s="25"/>
      <c r="R3802" s="25"/>
      <c r="S3802" s="35" t="s">
        <v>107</v>
      </c>
      <c r="T3802" s="25" t="s">
        <v>36</v>
      </c>
      <c r="U3802" s="185">
        <v>5725</v>
      </c>
      <c r="V3802" s="188">
        <v>5725</v>
      </c>
      <c r="W3802" s="189">
        <v>5725</v>
      </c>
      <c r="X3802" s="31">
        <v>5725</v>
      </c>
      <c r="Y3802" s="90">
        <f>IFERROR(ROUND(X3802/W3802-1,2),"")</f>
        <v>0</v>
      </c>
      <c r="Z3802" s="31">
        <f>IF(OR(S3802="VLD MLC components",S3802="VLD MLC pipes",S3802="VLD PEX components",S3802="VLD PEX pipes",S3802="VLD PHC components",S3802="VLD PHC pipes",S3802="Controls VLD"),"По запросу",X3802)</f>
        <v>5725</v>
      </c>
      <c r="AA3802" s="63">
        <f>ROUND(X3802/1.2,3)</f>
        <v>4770.8329999999996</v>
      </c>
      <c r="AB3802" s="23">
        <v>4770.8329999999996</v>
      </c>
      <c r="AC3802" s="190">
        <f>IFERROR(ROUND(AA3802/AB3802-1,2),"")</f>
        <v>0</v>
      </c>
      <c r="AD3802" s="25">
        <v>4.4950000000000001</v>
      </c>
      <c r="AE3802" s="25">
        <v>7.0000000000000007E-2</v>
      </c>
      <c r="AF3802" s="25">
        <v>0</v>
      </c>
      <c r="AG3802" s="25" t="s">
        <v>22</v>
      </c>
      <c r="AH3802" s="25">
        <v>0</v>
      </c>
      <c r="AI3802" s="25">
        <v>0</v>
      </c>
      <c r="AJ3802" s="25" t="s">
        <v>20</v>
      </c>
      <c r="AK3802" s="42" t="s">
        <v>19</v>
      </c>
      <c r="AL3802" s="25" t="s">
        <v>20</v>
      </c>
      <c r="AM3802" s="25">
        <v>1</v>
      </c>
      <c r="AN3802" s="25"/>
      <c r="AO3802" s="25"/>
      <c r="AP3802" s="25"/>
      <c r="AQ3802" s="25"/>
      <c r="AR3802" s="94"/>
      <c r="AS3802" s="157" t="s">
        <v>22</v>
      </c>
      <c r="AT3802" s="93">
        <v>42551</v>
      </c>
      <c r="AU3802" s="92" t="s">
        <v>22</v>
      </c>
      <c r="AV3802" s="91" t="s">
        <v>48</v>
      </c>
      <c r="AW3802" s="92" t="s">
        <v>48</v>
      </c>
      <c r="AX3802" s="92" t="s">
        <v>48</v>
      </c>
      <c r="AY3802" s="91" t="s">
        <v>152</v>
      </c>
      <c r="AZ3802" s="23"/>
      <c r="BA3802" s="25">
        <v>0</v>
      </c>
      <c r="BB3802" t="s">
        <v>48</v>
      </c>
      <c r="BC3802" t="e">
        <v>#N/A</v>
      </c>
      <c r="BD3802" t="e">
        <f>IF(Z3802=BC3802,"OK")</f>
        <v>#N/A</v>
      </c>
      <c r="BE3802">
        <v>4.4950000000000001</v>
      </c>
      <c r="BF3802">
        <v>7.0000000000000007E-2</v>
      </c>
      <c r="BG3802">
        <v>0</v>
      </c>
      <c r="BH3802">
        <v>0</v>
      </c>
      <c r="BI3802">
        <v>0</v>
      </c>
      <c r="BJ3802">
        <v>0</v>
      </c>
      <c r="BK3802">
        <v>0</v>
      </c>
      <c r="BN3802" s="183"/>
    </row>
    <row r="3803" spans="1:66" ht="25.5" x14ac:dyDescent="0.25">
      <c r="A3803" s="1"/>
      <c r="B3803" s="94">
        <v>3790</v>
      </c>
      <c r="C3803" s="43">
        <v>1056774</v>
      </c>
      <c r="D3803" s="25"/>
      <c r="E3803" s="27" t="s">
        <v>1692</v>
      </c>
      <c r="F3803" s="151" t="s">
        <v>21</v>
      </c>
      <c r="G3803" s="25"/>
      <c r="H3803" s="46" t="str">
        <f>IFERROR(IFERROR(IF(SEARCH("Usystems",$E3803)&gt;0,"Usystems"),IF(SEARCH("RIIFO",$E3803)&gt;0,"RIIFO","Uponor")),"Uponor")</f>
        <v>Uponor</v>
      </c>
      <c r="I3803" s="25" t="str">
        <f>IFERROR(MID($D3803,1,7)+0,"")</f>
        <v/>
      </c>
      <c r="J3803" s="25" t="str">
        <f>IFERROR(MID($D3803,10,7)+0,"")</f>
        <v/>
      </c>
      <c r="K3803" s="25" t="str">
        <f>IFERROR(MID($D3803,19,7)+0,"")</f>
        <v/>
      </c>
      <c r="L3803" s="25" t="str">
        <f>IFERROR(MID($D3803,28,7)+0,"")</f>
        <v/>
      </c>
      <c r="M3803" s="25" t="str">
        <f>IF(IFERROR(MID($Q3803,1,7)+0,"")&lt;1130000,IF(INDEX(C:C,MATCH(LEFT(Q3803,7)+0,I:I,0))&lt;1130000,"",INDEX(C:C,MATCH(LEFT(Q3803,7)+0,I:I,0))),IFERROR(MID($Q3803,1,7)+0,""))</f>
        <v/>
      </c>
      <c r="N3803" s="25" t="str">
        <f>IF(IFERROR(MID($Q3803,10,7)+0,"")&lt;1130000,"",IFERROR(MID($Q3803,10,7)+0,""))</f>
        <v/>
      </c>
      <c r="O3803" s="25" t="str">
        <f>IF(IFERROR(MID($Q3803,19,7)+0,"")&lt;1130000,"",IFERROR(MID($Q3803,19,7)+0,""))</f>
        <v/>
      </c>
      <c r="P3803" s="25" t="str">
        <f>IF(M3803="","",IF(N3803="",M3803,M3803&amp;", "&amp;N3803))</f>
        <v/>
      </c>
      <c r="Q3803" s="25"/>
      <c r="R3803" s="25"/>
      <c r="S3803" s="35" t="s">
        <v>107</v>
      </c>
      <c r="T3803" s="25" t="s">
        <v>36</v>
      </c>
      <c r="U3803" s="185">
        <v>7937</v>
      </c>
      <c r="V3803" s="188">
        <v>7937</v>
      </c>
      <c r="W3803" s="189">
        <v>7937</v>
      </c>
      <c r="X3803" s="31">
        <v>7937</v>
      </c>
      <c r="Y3803" s="90">
        <f>IFERROR(ROUND(X3803/W3803-1,2),"")</f>
        <v>0</v>
      </c>
      <c r="Z3803" s="31">
        <f>IF(OR(S3803="VLD MLC components",S3803="VLD MLC pipes",S3803="VLD PEX components",S3803="VLD PEX pipes",S3803="VLD PHC components",S3803="VLD PHC pipes",S3803="Controls VLD"),"По запросу",X3803)</f>
        <v>7937</v>
      </c>
      <c r="AA3803" s="63">
        <f>ROUND(X3803/1.2,3)</f>
        <v>6614.1670000000004</v>
      </c>
      <c r="AB3803" s="23">
        <v>6614.1670000000004</v>
      </c>
      <c r="AC3803" s="190">
        <f>IFERROR(ROUND(AA3803/AB3803-1,2),"")</f>
        <v>0</v>
      </c>
      <c r="AD3803" s="25">
        <v>6.6349999999999998</v>
      </c>
      <c r="AE3803" s="25">
        <v>0.104</v>
      </c>
      <c r="AF3803" s="25">
        <v>0</v>
      </c>
      <c r="AG3803" s="25" t="s">
        <v>22</v>
      </c>
      <c r="AH3803" s="25">
        <v>0</v>
      </c>
      <c r="AI3803" s="25">
        <v>0</v>
      </c>
      <c r="AJ3803" s="25" t="s">
        <v>20</v>
      </c>
      <c r="AK3803" s="42" t="s">
        <v>19</v>
      </c>
      <c r="AL3803" s="25" t="s">
        <v>20</v>
      </c>
      <c r="AM3803" s="25">
        <v>1</v>
      </c>
      <c r="AN3803" s="25"/>
      <c r="AO3803" s="25"/>
      <c r="AP3803" s="25"/>
      <c r="AQ3803" s="25"/>
      <c r="AR3803" s="94"/>
      <c r="AS3803" s="157" t="s">
        <v>22</v>
      </c>
      <c r="AT3803" s="93">
        <v>42551</v>
      </c>
      <c r="AU3803" s="92" t="s">
        <v>22</v>
      </c>
      <c r="AV3803" s="91" t="s">
        <v>48</v>
      </c>
      <c r="AW3803" s="92" t="s">
        <v>48</v>
      </c>
      <c r="AX3803" s="92" t="s">
        <v>48</v>
      </c>
      <c r="AY3803" s="91" t="s">
        <v>152</v>
      </c>
      <c r="AZ3803" s="23"/>
      <c r="BA3803" s="25">
        <v>0</v>
      </c>
      <c r="BB3803" t="s">
        <v>48</v>
      </c>
      <c r="BC3803" t="e">
        <v>#N/A</v>
      </c>
      <c r="BD3803" t="e">
        <f>IF(Z3803=BC3803,"OK")</f>
        <v>#N/A</v>
      </c>
      <c r="BE3803">
        <v>6.6349999999999998</v>
      </c>
      <c r="BF3803">
        <v>0.104</v>
      </c>
      <c r="BG3803">
        <v>0</v>
      </c>
      <c r="BH3803">
        <v>0</v>
      </c>
      <c r="BI3803">
        <v>0</v>
      </c>
      <c r="BJ3803">
        <v>0</v>
      </c>
      <c r="BK3803">
        <v>0</v>
      </c>
      <c r="BN3803" s="183"/>
    </row>
    <row r="3804" spans="1:66" ht="25.5" x14ac:dyDescent="0.25">
      <c r="A3804" s="1"/>
      <c r="B3804" s="94">
        <v>3791</v>
      </c>
      <c r="C3804" s="43">
        <v>1056775</v>
      </c>
      <c r="D3804" s="25"/>
      <c r="E3804" s="27" t="s">
        <v>1691</v>
      </c>
      <c r="F3804" s="151" t="s">
        <v>21</v>
      </c>
      <c r="G3804" s="25"/>
      <c r="H3804" s="46" t="str">
        <f>IFERROR(IFERROR(IF(SEARCH("Usystems",$E3804)&gt;0,"Usystems"),IF(SEARCH("RIIFO",$E3804)&gt;0,"RIIFO","Uponor")),"Uponor")</f>
        <v>Uponor</v>
      </c>
      <c r="I3804" s="25" t="str">
        <f>IFERROR(MID($D3804,1,7)+0,"")</f>
        <v/>
      </c>
      <c r="J3804" s="25" t="str">
        <f>IFERROR(MID($D3804,10,7)+0,"")</f>
        <v/>
      </c>
      <c r="K3804" s="25" t="str">
        <f>IFERROR(MID($D3804,19,7)+0,"")</f>
        <v/>
      </c>
      <c r="L3804" s="25" t="str">
        <f>IFERROR(MID($D3804,28,7)+0,"")</f>
        <v/>
      </c>
      <c r="M3804" s="25" t="str">
        <f>IF(IFERROR(MID($Q3804,1,7)+0,"")&lt;1130000,IF(INDEX(C:C,MATCH(LEFT(Q3804,7)+0,I:I,0))&lt;1130000,"",INDEX(C:C,MATCH(LEFT(Q3804,7)+0,I:I,0))),IFERROR(MID($Q3804,1,7)+0,""))</f>
        <v/>
      </c>
      <c r="N3804" s="25" t="str">
        <f>IF(IFERROR(MID($Q3804,10,7)+0,"")&lt;1130000,"",IFERROR(MID($Q3804,10,7)+0,""))</f>
        <v/>
      </c>
      <c r="O3804" s="25" t="str">
        <f>IF(IFERROR(MID($Q3804,19,7)+0,"")&lt;1130000,"",IFERROR(MID($Q3804,19,7)+0,""))</f>
        <v/>
      </c>
      <c r="P3804" s="25" t="str">
        <f>IF(M3804="","",IF(N3804="",M3804,M3804&amp;", "&amp;N3804))</f>
        <v/>
      </c>
      <c r="Q3804" s="25"/>
      <c r="R3804" s="25"/>
      <c r="S3804" s="35" t="s">
        <v>107</v>
      </c>
      <c r="T3804" s="25" t="s">
        <v>36</v>
      </c>
      <c r="U3804" s="185">
        <v>16026</v>
      </c>
      <c r="V3804" s="188">
        <v>16026</v>
      </c>
      <c r="W3804" s="189">
        <v>16026</v>
      </c>
      <c r="X3804" s="31">
        <v>16026</v>
      </c>
      <c r="Y3804" s="90">
        <f>IFERROR(ROUND(X3804/W3804-1,2),"")</f>
        <v>0</v>
      </c>
      <c r="Z3804" s="31">
        <f>IF(OR(S3804="VLD MLC components",S3804="VLD MLC pipes",S3804="VLD PEX components",S3804="VLD PEX pipes",S3804="VLD PHC components",S3804="VLD PHC pipes",S3804="Controls VLD"),"По запросу",X3804)</f>
        <v>16026</v>
      </c>
      <c r="AA3804" s="63">
        <f>ROUND(X3804/1.2,3)</f>
        <v>13355</v>
      </c>
      <c r="AB3804" s="23">
        <v>13355</v>
      </c>
      <c r="AC3804" s="190">
        <f>IFERROR(ROUND(AA3804/AB3804-1,2),"")</f>
        <v>0</v>
      </c>
      <c r="AD3804" s="25">
        <v>13.055</v>
      </c>
      <c r="AE3804" s="25">
        <v>0.20399999999999999</v>
      </c>
      <c r="AF3804" s="25">
        <v>0</v>
      </c>
      <c r="AG3804" s="25" t="s">
        <v>22</v>
      </c>
      <c r="AH3804" s="25">
        <v>0</v>
      </c>
      <c r="AI3804" s="25">
        <v>0</v>
      </c>
      <c r="AJ3804" s="25" t="s">
        <v>20</v>
      </c>
      <c r="AK3804" s="42" t="s">
        <v>19</v>
      </c>
      <c r="AL3804" s="25" t="s">
        <v>20</v>
      </c>
      <c r="AM3804" s="25">
        <v>1</v>
      </c>
      <c r="AN3804" s="25"/>
      <c r="AO3804" s="25"/>
      <c r="AP3804" s="25"/>
      <c r="AQ3804" s="25"/>
      <c r="AR3804" s="94"/>
      <c r="AS3804" s="157" t="s">
        <v>22</v>
      </c>
      <c r="AT3804" s="93">
        <v>42551</v>
      </c>
      <c r="AU3804" s="92" t="s">
        <v>22</v>
      </c>
      <c r="AV3804" s="91" t="s">
        <v>48</v>
      </c>
      <c r="AW3804" s="92" t="s">
        <v>48</v>
      </c>
      <c r="AX3804" s="92" t="s">
        <v>48</v>
      </c>
      <c r="AY3804" s="91" t="s">
        <v>152</v>
      </c>
      <c r="AZ3804" s="23"/>
      <c r="BA3804" s="25">
        <v>0</v>
      </c>
      <c r="BB3804" t="s">
        <v>48</v>
      </c>
      <c r="BC3804" t="e">
        <v>#N/A</v>
      </c>
      <c r="BD3804" t="e">
        <f>IF(Z3804=BC3804,"OK")</f>
        <v>#N/A</v>
      </c>
      <c r="BE3804">
        <v>13.055</v>
      </c>
      <c r="BF3804">
        <v>0.20399999999999999</v>
      </c>
      <c r="BG3804">
        <v>0</v>
      </c>
      <c r="BH3804">
        <v>0</v>
      </c>
      <c r="BI3804">
        <v>0</v>
      </c>
      <c r="BJ3804">
        <v>0</v>
      </c>
      <c r="BK3804">
        <v>0</v>
      </c>
      <c r="BN3804" s="183"/>
    </row>
    <row r="3805" spans="1:66" ht="25.5" x14ac:dyDescent="0.25">
      <c r="A3805" s="1"/>
      <c r="B3805" s="94">
        <v>3792</v>
      </c>
      <c r="C3805" s="43">
        <v>1056776</v>
      </c>
      <c r="D3805" s="25"/>
      <c r="E3805" s="27" t="s">
        <v>1690</v>
      </c>
      <c r="F3805" s="151" t="s">
        <v>21</v>
      </c>
      <c r="G3805" s="25"/>
      <c r="H3805" s="46" t="str">
        <f>IFERROR(IFERROR(IF(SEARCH("Usystems",$E3805)&gt;0,"Usystems"),IF(SEARCH("RIIFO",$E3805)&gt;0,"RIIFO","Uponor")),"Uponor")</f>
        <v>Uponor</v>
      </c>
      <c r="I3805" s="25" t="str">
        <f>IFERROR(MID($D3805,1,7)+0,"")</f>
        <v/>
      </c>
      <c r="J3805" s="25" t="str">
        <f>IFERROR(MID($D3805,10,7)+0,"")</f>
        <v/>
      </c>
      <c r="K3805" s="25" t="str">
        <f>IFERROR(MID($D3805,19,7)+0,"")</f>
        <v/>
      </c>
      <c r="L3805" s="25" t="str">
        <f>IFERROR(MID($D3805,28,7)+0,"")</f>
        <v/>
      </c>
      <c r="M3805" s="25" t="str">
        <f>IF(IFERROR(MID($Q3805,1,7)+0,"")&lt;1130000,IF(INDEX(C:C,MATCH(LEFT(Q3805,7)+0,I:I,0))&lt;1130000,"",INDEX(C:C,MATCH(LEFT(Q3805,7)+0,I:I,0))),IFERROR(MID($Q3805,1,7)+0,""))</f>
        <v/>
      </c>
      <c r="N3805" s="25" t="str">
        <f>IF(IFERROR(MID($Q3805,10,7)+0,"")&lt;1130000,"",IFERROR(MID($Q3805,10,7)+0,""))</f>
        <v/>
      </c>
      <c r="O3805" s="25" t="str">
        <f>IF(IFERROR(MID($Q3805,19,7)+0,"")&lt;1130000,"",IFERROR(MID($Q3805,19,7)+0,""))</f>
        <v/>
      </c>
      <c r="P3805" s="25" t="str">
        <f>IF(M3805="","",IF(N3805="",M3805,M3805&amp;", "&amp;N3805))</f>
        <v/>
      </c>
      <c r="Q3805" s="25"/>
      <c r="R3805" s="25"/>
      <c r="S3805" s="35" t="s">
        <v>107</v>
      </c>
      <c r="T3805" s="25" t="s">
        <v>36</v>
      </c>
      <c r="U3805" s="185">
        <v>4214</v>
      </c>
      <c r="V3805" s="188">
        <v>4214</v>
      </c>
      <c r="W3805" s="189">
        <v>4214</v>
      </c>
      <c r="X3805" s="31">
        <v>4214</v>
      </c>
      <c r="Y3805" s="90">
        <f>IFERROR(ROUND(X3805/W3805-1,2),"")</f>
        <v>0</v>
      </c>
      <c r="Z3805" s="31">
        <f>IF(OR(S3805="VLD MLC components",S3805="VLD MLC pipes",S3805="VLD PEX components",S3805="VLD PEX pipes",S3805="VLD PHC components",S3805="VLD PHC pipes",S3805="Controls VLD"),"По запросу",X3805)</f>
        <v>4214</v>
      </c>
      <c r="AA3805" s="63">
        <f>ROUND(X3805/1.2,3)</f>
        <v>3511.6669999999999</v>
      </c>
      <c r="AB3805" s="23">
        <v>3511.6669999999999</v>
      </c>
      <c r="AC3805" s="190">
        <f>IFERROR(ROUND(AA3805/AB3805-1,2),"")</f>
        <v>0</v>
      </c>
      <c r="AD3805" s="25">
        <v>2.589</v>
      </c>
      <c r="AE3805" s="25">
        <v>3.9E-2</v>
      </c>
      <c r="AF3805" s="25">
        <v>0</v>
      </c>
      <c r="AG3805" s="25" t="s">
        <v>22</v>
      </c>
      <c r="AH3805" s="25">
        <v>0</v>
      </c>
      <c r="AI3805" s="25">
        <v>0</v>
      </c>
      <c r="AJ3805" s="25" t="s">
        <v>20</v>
      </c>
      <c r="AK3805" s="42" t="s">
        <v>19</v>
      </c>
      <c r="AL3805" s="25" t="s">
        <v>20</v>
      </c>
      <c r="AM3805" s="25">
        <v>1</v>
      </c>
      <c r="AN3805" s="25"/>
      <c r="AO3805" s="25"/>
      <c r="AP3805" s="25"/>
      <c r="AQ3805" s="25"/>
      <c r="AR3805" s="94"/>
      <c r="AS3805" s="157" t="s">
        <v>22</v>
      </c>
      <c r="AT3805" s="93">
        <v>42551</v>
      </c>
      <c r="AU3805" s="92" t="s">
        <v>22</v>
      </c>
      <c r="AV3805" s="91" t="s">
        <v>152</v>
      </c>
      <c r="AW3805" s="92" t="s">
        <v>48</v>
      </c>
      <c r="AX3805" s="92" t="s">
        <v>48</v>
      </c>
      <c r="AY3805" s="91" t="s">
        <v>152</v>
      </c>
      <c r="AZ3805" s="23"/>
      <c r="BA3805" s="25" t="s">
        <v>1689</v>
      </c>
      <c r="BB3805" t="s">
        <v>25</v>
      </c>
      <c r="BC3805" t="e">
        <v>#N/A</v>
      </c>
      <c r="BD3805" t="e">
        <f>IF(Z3805=BC3805,"OK")</f>
        <v>#N/A</v>
      </c>
      <c r="BE3805">
        <v>2.589</v>
      </c>
      <c r="BF3805">
        <v>3.9E-2</v>
      </c>
      <c r="BG3805">
        <v>0</v>
      </c>
      <c r="BH3805">
        <v>0</v>
      </c>
      <c r="BI3805">
        <v>0</v>
      </c>
      <c r="BJ3805">
        <v>0</v>
      </c>
      <c r="BK3805">
        <v>0</v>
      </c>
      <c r="BN3805" s="183"/>
    </row>
    <row r="3806" spans="1:66" ht="25.5" x14ac:dyDescent="0.25">
      <c r="A3806" s="1"/>
      <c r="B3806" s="94">
        <v>3793</v>
      </c>
      <c r="C3806" s="43">
        <v>1056777</v>
      </c>
      <c r="D3806" s="25"/>
      <c r="E3806" s="36" t="s">
        <v>1688</v>
      </c>
      <c r="F3806" s="151" t="s">
        <v>652</v>
      </c>
      <c r="G3806" s="41" t="s">
        <v>585</v>
      </c>
      <c r="H3806" s="46" t="str">
        <f>IFERROR(IFERROR(IF(SEARCH("Usystems",$E3806)&gt;0,"Usystems"),IF(SEARCH("RIIFO",$E3806)&gt;0,"RIIFO","Uponor")),"Uponor")</f>
        <v>Uponor</v>
      </c>
      <c r="I3806" s="25" t="str">
        <f>IFERROR(MID($D3806,1,7)+0,"")</f>
        <v/>
      </c>
      <c r="J3806" s="25" t="str">
        <f>IFERROR(MID($D3806,10,7)+0,"")</f>
        <v/>
      </c>
      <c r="K3806" s="25" t="str">
        <f>IFERROR(MID($D3806,19,7)+0,"")</f>
        <v/>
      </c>
      <c r="L3806" s="25" t="str">
        <f>IFERROR(MID($D3806,28,7)+0,"")</f>
        <v/>
      </c>
      <c r="M3806" s="25" t="str">
        <f>IF(IFERROR(MID($Q3806,1,7)+0,"")&lt;1130000,IF(INDEX(C:C,MATCH(LEFT(Q3806,7)+0,I:I,0))&lt;1130000,"",INDEX(C:C,MATCH(LEFT(Q3806,7)+0,I:I,0))),IFERROR(MID($Q3806,1,7)+0,""))</f>
        <v/>
      </c>
      <c r="N3806" s="25" t="str">
        <f>IF(IFERROR(MID($Q3806,10,7)+0,"")&lt;1130000,"",IFERROR(MID($Q3806,10,7)+0,""))</f>
        <v/>
      </c>
      <c r="O3806" s="25" t="str">
        <f>IF(IFERROR(MID($Q3806,19,7)+0,"")&lt;1130000,"",IFERROR(MID($Q3806,19,7)+0,""))</f>
        <v/>
      </c>
      <c r="P3806" s="25" t="str">
        <f>IF(M3806="","",IF(N3806="",M3806,M3806&amp;", "&amp;N3806))</f>
        <v/>
      </c>
      <c r="Q3806" s="25"/>
      <c r="R3806" s="25"/>
      <c r="S3806" s="35" t="s">
        <v>107</v>
      </c>
      <c r="T3806" s="25" t="s">
        <v>36</v>
      </c>
      <c r="U3806" s="185">
        <v>6209</v>
      </c>
      <c r="V3806" s="188">
        <v>6209</v>
      </c>
      <c r="W3806" s="189">
        <v>6209</v>
      </c>
      <c r="X3806" s="31">
        <v>6209</v>
      </c>
      <c r="Y3806" s="90">
        <f>IFERROR(ROUND(X3806/W3806-1,2),"")</f>
        <v>0</v>
      </c>
      <c r="Z3806" s="31">
        <f>IF(OR(S3806="VLD MLC components",S3806="VLD MLC pipes",S3806="VLD PEX components",S3806="VLD PEX pipes",S3806="VLD PHC components",S3806="VLD PHC pipes",S3806="Controls VLD"),"По запросу",X3806)</f>
        <v>6209</v>
      </c>
      <c r="AA3806" s="63">
        <f>ROUND(X3806/1.2,3)</f>
        <v>5174.1670000000004</v>
      </c>
      <c r="AB3806" s="23">
        <v>5174.1670000000004</v>
      </c>
      <c r="AC3806" s="190">
        <f>IFERROR(ROUND(AA3806/AB3806-1,2),"")</f>
        <v>0</v>
      </c>
      <c r="AD3806" s="25">
        <v>4.9560000000000004</v>
      </c>
      <c r="AE3806" s="25">
        <v>7.3999999999999996E-2</v>
      </c>
      <c r="AF3806" s="25">
        <v>48</v>
      </c>
      <c r="AG3806" s="25">
        <v>48</v>
      </c>
      <c r="AH3806" s="25">
        <v>48</v>
      </c>
      <c r="AI3806" s="25">
        <v>48</v>
      </c>
      <c r="AJ3806" s="25" t="s">
        <v>20</v>
      </c>
      <c r="AK3806" s="22" t="s">
        <v>20</v>
      </c>
      <c r="AL3806" s="25" t="s">
        <v>20</v>
      </c>
      <c r="AM3806" s="25">
        <v>1</v>
      </c>
      <c r="AN3806" s="25"/>
      <c r="AO3806" s="25"/>
      <c r="AP3806" s="25"/>
      <c r="AQ3806" s="25"/>
      <c r="AR3806" s="94"/>
      <c r="AS3806" s="157">
        <v>48</v>
      </c>
      <c r="AT3806" s="93">
        <v>42551</v>
      </c>
      <c r="AU3806" s="92" t="s">
        <v>22</v>
      </c>
      <c r="AV3806" s="91" t="s">
        <v>152</v>
      </c>
      <c r="AW3806" s="92" t="s">
        <v>152</v>
      </c>
      <c r="AX3806" s="92" t="s">
        <v>48</v>
      </c>
      <c r="AY3806" s="91" t="s">
        <v>152</v>
      </c>
      <c r="AZ3806" s="23"/>
      <c r="BA3806" s="25" t="s">
        <v>1687</v>
      </c>
      <c r="BB3806" t="s">
        <v>25</v>
      </c>
      <c r="BC3806">
        <v>6209</v>
      </c>
      <c r="BD3806" t="str">
        <f>IF(Z3806=BC3806,"OK")</f>
        <v>OK</v>
      </c>
      <c r="BE3806">
        <v>4.9560000000000004</v>
      </c>
      <c r="BF3806">
        <v>7.3999999999999996E-2</v>
      </c>
      <c r="BG3806">
        <v>0</v>
      </c>
      <c r="BH3806">
        <v>0</v>
      </c>
      <c r="BI3806">
        <v>0</v>
      </c>
      <c r="BJ3806">
        <v>0</v>
      </c>
      <c r="BK3806">
        <v>0</v>
      </c>
      <c r="BN3806" s="183"/>
    </row>
    <row r="3807" spans="1:66" ht="25.5" x14ac:dyDescent="0.25">
      <c r="A3807" s="1"/>
      <c r="B3807" s="94">
        <v>3794</v>
      </c>
      <c r="C3807" s="43">
        <v>1056778</v>
      </c>
      <c r="D3807" s="25"/>
      <c r="E3807" s="27" t="s">
        <v>1686</v>
      </c>
      <c r="F3807" s="151" t="s">
        <v>21</v>
      </c>
      <c r="G3807" s="25"/>
      <c r="H3807" s="46" t="str">
        <f>IFERROR(IFERROR(IF(SEARCH("Usystems",$E3807)&gt;0,"Usystems"),IF(SEARCH("RIIFO",$E3807)&gt;0,"RIIFO","Uponor")),"Uponor")</f>
        <v>Uponor</v>
      </c>
      <c r="I3807" s="25" t="str">
        <f>IFERROR(MID($D3807,1,7)+0,"")</f>
        <v/>
      </c>
      <c r="J3807" s="25" t="str">
        <f>IFERROR(MID($D3807,10,7)+0,"")</f>
        <v/>
      </c>
      <c r="K3807" s="25" t="str">
        <f>IFERROR(MID($D3807,19,7)+0,"")</f>
        <v/>
      </c>
      <c r="L3807" s="25" t="str">
        <f>IFERROR(MID($D3807,28,7)+0,"")</f>
        <v/>
      </c>
      <c r="M3807" s="25" t="str">
        <f>IF(IFERROR(MID($Q3807,1,7)+0,"")&lt;1130000,IF(INDEX(C:C,MATCH(LEFT(Q3807,7)+0,I:I,0))&lt;1130000,"",INDEX(C:C,MATCH(LEFT(Q3807,7)+0,I:I,0))),IFERROR(MID($Q3807,1,7)+0,""))</f>
        <v/>
      </c>
      <c r="N3807" s="25" t="str">
        <f>IF(IFERROR(MID($Q3807,10,7)+0,"")&lt;1130000,"",IFERROR(MID($Q3807,10,7)+0,""))</f>
        <v/>
      </c>
      <c r="O3807" s="25" t="str">
        <f>IF(IFERROR(MID($Q3807,19,7)+0,"")&lt;1130000,"",IFERROR(MID($Q3807,19,7)+0,""))</f>
        <v/>
      </c>
      <c r="P3807" s="25" t="str">
        <f>IF(M3807="","",IF(N3807="",M3807,M3807&amp;", "&amp;N3807))</f>
        <v/>
      </c>
      <c r="Q3807" s="25"/>
      <c r="R3807" s="25"/>
      <c r="S3807" s="35" t="s">
        <v>107</v>
      </c>
      <c r="T3807" s="25" t="s">
        <v>36</v>
      </c>
      <c r="U3807" s="185">
        <v>8645</v>
      </c>
      <c r="V3807" s="188">
        <v>8645</v>
      </c>
      <c r="W3807" s="189">
        <v>8645</v>
      </c>
      <c r="X3807" s="31">
        <v>8645</v>
      </c>
      <c r="Y3807" s="90">
        <f>IFERROR(ROUND(X3807/W3807-1,2),"")</f>
        <v>0</v>
      </c>
      <c r="Z3807" s="31">
        <f>IF(OR(S3807="VLD MLC components",S3807="VLD MLC pipes",S3807="VLD PEX components",S3807="VLD PEX pipes",S3807="VLD PHC components",S3807="VLD PHC pipes",S3807="Controls VLD"),"По запросу",X3807)</f>
        <v>8645</v>
      </c>
      <c r="AA3807" s="63">
        <f>ROUND(X3807/1.2,3)</f>
        <v>7204.1670000000004</v>
      </c>
      <c r="AB3807" s="23">
        <v>7204.1670000000004</v>
      </c>
      <c r="AC3807" s="190">
        <f>IFERROR(ROUND(AA3807/AB3807-1,2),"")</f>
        <v>0</v>
      </c>
      <c r="AD3807" s="25">
        <v>7.2990000000000004</v>
      </c>
      <c r="AE3807" s="25">
        <v>0.109</v>
      </c>
      <c r="AF3807" s="25">
        <v>0</v>
      </c>
      <c r="AG3807" s="25" t="s">
        <v>22</v>
      </c>
      <c r="AH3807" s="25">
        <v>0</v>
      </c>
      <c r="AI3807" s="25">
        <v>0</v>
      </c>
      <c r="AJ3807" s="25" t="s">
        <v>20</v>
      </c>
      <c r="AK3807" s="42" t="s">
        <v>19</v>
      </c>
      <c r="AL3807" s="25" t="s">
        <v>20</v>
      </c>
      <c r="AM3807" s="25">
        <v>1</v>
      </c>
      <c r="AN3807" s="25"/>
      <c r="AO3807" s="25"/>
      <c r="AP3807" s="25"/>
      <c r="AQ3807" s="25"/>
      <c r="AR3807" s="94"/>
      <c r="AS3807" s="157" t="s">
        <v>22</v>
      </c>
      <c r="AT3807" s="93">
        <v>42551</v>
      </c>
      <c r="AU3807" s="92" t="s">
        <v>22</v>
      </c>
      <c r="AV3807" s="91" t="s">
        <v>152</v>
      </c>
      <c r="AW3807" s="92" t="s">
        <v>48</v>
      </c>
      <c r="AX3807" s="92" t="s">
        <v>48</v>
      </c>
      <c r="AY3807" s="91" t="s">
        <v>152</v>
      </c>
      <c r="AZ3807" s="23"/>
      <c r="BA3807" s="25" t="s">
        <v>1685</v>
      </c>
      <c r="BB3807" t="s">
        <v>25</v>
      </c>
      <c r="BC3807" t="e">
        <v>#N/A</v>
      </c>
      <c r="BD3807" t="e">
        <f>IF(Z3807=BC3807,"OK")</f>
        <v>#N/A</v>
      </c>
      <c r="BE3807">
        <v>7.2990000000000004</v>
      </c>
      <c r="BF3807">
        <v>0.109</v>
      </c>
      <c r="BG3807">
        <v>0</v>
      </c>
      <c r="BH3807">
        <v>0</v>
      </c>
      <c r="BI3807">
        <v>0</v>
      </c>
      <c r="BJ3807">
        <v>0</v>
      </c>
      <c r="BK3807">
        <v>0</v>
      </c>
      <c r="BN3807" s="183"/>
    </row>
    <row r="3808" spans="1:66" ht="25.5" x14ac:dyDescent="0.25">
      <c r="A3808" s="1"/>
      <c r="B3808" s="94">
        <v>3795</v>
      </c>
      <c r="C3808" s="43">
        <v>1056779</v>
      </c>
      <c r="D3808" s="25"/>
      <c r="E3808" s="27" t="s">
        <v>1684</v>
      </c>
      <c r="F3808" s="151" t="s">
        <v>21</v>
      </c>
      <c r="G3808" s="25"/>
      <c r="H3808" s="46" t="str">
        <f>IFERROR(IFERROR(IF(SEARCH("Usystems",$E3808)&gt;0,"Usystems"),IF(SEARCH("RIIFO",$E3808)&gt;0,"RIIFO","Uponor")),"Uponor")</f>
        <v>Uponor</v>
      </c>
      <c r="I3808" s="25" t="str">
        <f>IFERROR(MID($D3808,1,7)+0,"")</f>
        <v/>
      </c>
      <c r="J3808" s="25" t="str">
        <f>IFERROR(MID($D3808,10,7)+0,"")</f>
        <v/>
      </c>
      <c r="K3808" s="25" t="str">
        <f>IFERROR(MID($D3808,19,7)+0,"")</f>
        <v/>
      </c>
      <c r="L3808" s="25" t="str">
        <f>IFERROR(MID($D3808,28,7)+0,"")</f>
        <v/>
      </c>
      <c r="M3808" s="25" t="str">
        <f>IF(IFERROR(MID($Q3808,1,7)+0,"")&lt;1130000,IF(INDEX(C:C,MATCH(LEFT(Q3808,7)+0,I:I,0))&lt;1130000,"",INDEX(C:C,MATCH(LEFT(Q3808,7)+0,I:I,0))),IFERROR(MID($Q3808,1,7)+0,""))</f>
        <v/>
      </c>
      <c r="N3808" s="25" t="str">
        <f>IF(IFERROR(MID($Q3808,10,7)+0,"")&lt;1130000,"",IFERROR(MID($Q3808,10,7)+0,""))</f>
        <v/>
      </c>
      <c r="O3808" s="25" t="str">
        <f>IF(IFERROR(MID($Q3808,19,7)+0,"")&lt;1130000,"",IFERROR(MID($Q3808,19,7)+0,""))</f>
        <v/>
      </c>
      <c r="P3808" s="25" t="str">
        <f>IF(M3808="","",IF(N3808="",M3808,M3808&amp;", "&amp;N3808))</f>
        <v/>
      </c>
      <c r="Q3808" s="25"/>
      <c r="R3808" s="25"/>
      <c r="S3808" s="35" t="s">
        <v>107</v>
      </c>
      <c r="T3808" s="25" t="s">
        <v>36</v>
      </c>
      <c r="U3808" s="185">
        <v>14707</v>
      </c>
      <c r="V3808" s="188">
        <v>14707</v>
      </c>
      <c r="W3808" s="189">
        <v>14707</v>
      </c>
      <c r="X3808" s="31">
        <v>14707</v>
      </c>
      <c r="Y3808" s="90">
        <f>IFERROR(ROUND(X3808/W3808-1,2),"")</f>
        <v>0</v>
      </c>
      <c r="Z3808" s="31">
        <f>IF(OR(S3808="VLD MLC components",S3808="VLD MLC pipes",S3808="VLD PEX components",S3808="VLD PEX pipes",S3808="VLD PHC components",S3808="VLD PHC pipes",S3808="Controls VLD"),"По запросу",X3808)</f>
        <v>14707</v>
      </c>
      <c r="AA3808" s="63">
        <f>ROUND(X3808/1.2,3)</f>
        <v>12255.833000000001</v>
      </c>
      <c r="AB3808" s="23">
        <v>12255.833000000001</v>
      </c>
      <c r="AC3808" s="190">
        <f>IFERROR(ROUND(AA3808/AB3808-1,2),"")</f>
        <v>0</v>
      </c>
      <c r="AD3808" s="25">
        <v>14.555999999999999</v>
      </c>
      <c r="AE3808" s="25">
        <v>0.214</v>
      </c>
      <c r="AF3808" s="25">
        <v>0</v>
      </c>
      <c r="AG3808" s="25" t="s">
        <v>22</v>
      </c>
      <c r="AH3808" s="25">
        <v>0</v>
      </c>
      <c r="AI3808" s="25">
        <v>0</v>
      </c>
      <c r="AJ3808" s="25" t="s">
        <v>20</v>
      </c>
      <c r="AK3808" s="42" t="s">
        <v>19</v>
      </c>
      <c r="AL3808" s="25" t="s">
        <v>20</v>
      </c>
      <c r="AM3808" s="25">
        <v>1</v>
      </c>
      <c r="AN3808" s="25"/>
      <c r="AO3808" s="25"/>
      <c r="AP3808" s="25"/>
      <c r="AQ3808" s="25"/>
      <c r="AR3808" s="94"/>
      <c r="AS3808" s="157" t="s">
        <v>22</v>
      </c>
      <c r="AT3808" s="93">
        <v>42551</v>
      </c>
      <c r="AU3808" s="92" t="s">
        <v>22</v>
      </c>
      <c r="AV3808" s="91" t="s">
        <v>48</v>
      </c>
      <c r="AW3808" s="92" t="s">
        <v>48</v>
      </c>
      <c r="AX3808" s="92" t="s">
        <v>48</v>
      </c>
      <c r="AY3808" s="91" t="s">
        <v>152</v>
      </c>
      <c r="AZ3808" s="23"/>
      <c r="BA3808" s="25">
        <v>0</v>
      </c>
      <c r="BB3808" t="s">
        <v>48</v>
      </c>
      <c r="BC3808" t="e">
        <v>#N/A</v>
      </c>
      <c r="BD3808" t="e">
        <f>IF(Z3808=BC3808,"OK")</f>
        <v>#N/A</v>
      </c>
      <c r="BE3808">
        <v>14.555999999999999</v>
      </c>
      <c r="BF3808">
        <v>0.214</v>
      </c>
      <c r="BG3808">
        <v>0</v>
      </c>
      <c r="BH3808">
        <v>0</v>
      </c>
      <c r="BI3808">
        <v>0</v>
      </c>
      <c r="BJ3808">
        <v>0</v>
      </c>
      <c r="BK3808">
        <v>0</v>
      </c>
      <c r="BN3808" s="183"/>
    </row>
    <row r="3809" spans="1:66" ht="25.5" x14ac:dyDescent="0.25">
      <c r="A3809" s="1"/>
      <c r="B3809" s="94">
        <v>3796</v>
      </c>
      <c r="C3809" s="43">
        <v>1059440</v>
      </c>
      <c r="D3809" s="25"/>
      <c r="E3809" s="27" t="s">
        <v>1683</v>
      </c>
      <c r="F3809" s="151" t="s">
        <v>21</v>
      </c>
      <c r="G3809" s="25"/>
      <c r="H3809" s="46" t="str">
        <f>IFERROR(IFERROR(IF(SEARCH("Usystems",$E3809)&gt;0,"Usystems"),IF(SEARCH("RIIFO",$E3809)&gt;0,"RIIFO","Uponor")),"Uponor")</f>
        <v>Uponor</v>
      </c>
      <c r="I3809" s="25" t="str">
        <f>IFERROR(MID($D3809,1,7)+0,"")</f>
        <v/>
      </c>
      <c r="J3809" s="25" t="str">
        <f>IFERROR(MID($D3809,10,7)+0,"")</f>
        <v/>
      </c>
      <c r="K3809" s="25" t="str">
        <f>IFERROR(MID($D3809,19,7)+0,"")</f>
        <v/>
      </c>
      <c r="L3809" s="25" t="str">
        <f>IFERROR(MID($D3809,28,7)+0,"")</f>
        <v/>
      </c>
      <c r="M3809" s="25" t="str">
        <f>IF(IFERROR(MID($Q3809,1,7)+0,"")&lt;1130000,IF(INDEX(C:C,MATCH(LEFT(Q3809,7)+0,I:I,0))&lt;1130000,"",INDEX(C:C,MATCH(LEFT(Q3809,7)+0,I:I,0))),IFERROR(MID($Q3809,1,7)+0,""))</f>
        <v/>
      </c>
      <c r="N3809" s="25" t="str">
        <f>IF(IFERROR(MID($Q3809,10,7)+0,"")&lt;1130000,"",IFERROR(MID($Q3809,10,7)+0,""))</f>
        <v/>
      </c>
      <c r="O3809" s="25" t="str">
        <f>IF(IFERROR(MID($Q3809,19,7)+0,"")&lt;1130000,"",IFERROR(MID($Q3809,19,7)+0,""))</f>
        <v/>
      </c>
      <c r="P3809" s="25" t="str">
        <f>IF(M3809="","",IF(N3809="",M3809,M3809&amp;", "&amp;N3809))</f>
        <v/>
      </c>
      <c r="Q3809" s="25"/>
      <c r="R3809" s="25"/>
      <c r="S3809" s="35" t="s">
        <v>107</v>
      </c>
      <c r="T3809" s="25" t="s">
        <v>36</v>
      </c>
      <c r="U3809" s="185">
        <v>7971</v>
      </c>
      <c r="V3809" s="188">
        <v>7971</v>
      </c>
      <c r="W3809" s="189">
        <v>7971</v>
      </c>
      <c r="X3809" s="31">
        <v>7971</v>
      </c>
      <c r="Y3809" s="90">
        <f>IFERROR(ROUND(X3809/W3809-1,2),"")</f>
        <v>0</v>
      </c>
      <c r="Z3809" s="31">
        <f>IF(OR(S3809="VLD MLC components",S3809="VLD MLC pipes",S3809="VLD PEX components",S3809="VLD PEX pipes",S3809="VLD PHC components",S3809="VLD PHC pipes",S3809="Controls VLD"),"По запросу",X3809)</f>
        <v>7971</v>
      </c>
      <c r="AA3809" s="63">
        <f>ROUND(X3809/1.2,3)</f>
        <v>6642.5</v>
      </c>
      <c r="AB3809" s="23">
        <v>6642.5</v>
      </c>
      <c r="AC3809" s="190">
        <f>IFERROR(ROUND(AA3809/AB3809-1,2),"")</f>
        <v>0</v>
      </c>
      <c r="AD3809" s="25">
        <v>7.21</v>
      </c>
      <c r="AE3809" s="25">
        <v>0.11</v>
      </c>
      <c r="AF3809" s="25">
        <v>0</v>
      </c>
      <c r="AG3809" s="25" t="s">
        <v>22</v>
      </c>
      <c r="AH3809" s="25">
        <v>0</v>
      </c>
      <c r="AI3809" s="25">
        <v>0</v>
      </c>
      <c r="AJ3809" s="25" t="s">
        <v>20</v>
      </c>
      <c r="AK3809" s="42" t="s">
        <v>19</v>
      </c>
      <c r="AL3809" s="25" t="s">
        <v>20</v>
      </c>
      <c r="AM3809" s="25">
        <v>1</v>
      </c>
      <c r="AN3809" s="25"/>
      <c r="AO3809" s="25"/>
      <c r="AP3809" s="25"/>
      <c r="AQ3809" s="25"/>
      <c r="AR3809" s="94"/>
      <c r="AS3809" s="157" t="s">
        <v>22</v>
      </c>
      <c r="AT3809" s="93">
        <v>42551</v>
      </c>
      <c r="AU3809" s="92" t="s">
        <v>22</v>
      </c>
      <c r="AV3809" s="91" t="s">
        <v>48</v>
      </c>
      <c r="AW3809" s="92" t="s">
        <v>48</v>
      </c>
      <c r="AX3809" s="92" t="s">
        <v>48</v>
      </c>
      <c r="AY3809" s="91" t="s">
        <v>152</v>
      </c>
      <c r="AZ3809" s="23"/>
      <c r="BA3809" s="25">
        <v>0</v>
      </c>
      <c r="BB3809" t="s">
        <v>48</v>
      </c>
      <c r="BC3809" t="e">
        <v>#N/A</v>
      </c>
      <c r="BD3809" t="e">
        <f>IF(Z3809=BC3809,"OK")</f>
        <v>#N/A</v>
      </c>
      <c r="BE3809">
        <v>7.21</v>
      </c>
      <c r="BF3809">
        <v>0.11</v>
      </c>
      <c r="BG3809">
        <v>0</v>
      </c>
      <c r="BH3809">
        <v>0</v>
      </c>
      <c r="BI3809">
        <v>0</v>
      </c>
      <c r="BJ3809">
        <v>0</v>
      </c>
      <c r="BK3809">
        <v>0</v>
      </c>
      <c r="BN3809" s="183"/>
    </row>
    <row r="3810" spans="1:66" ht="25.5" x14ac:dyDescent="0.25">
      <c r="A3810" s="1"/>
      <c r="B3810" s="94">
        <v>3797</v>
      </c>
      <c r="C3810" s="43">
        <v>1059441</v>
      </c>
      <c r="D3810" s="25"/>
      <c r="E3810" s="27" t="s">
        <v>1682</v>
      </c>
      <c r="F3810" s="151" t="s">
        <v>21</v>
      </c>
      <c r="G3810" s="25"/>
      <c r="H3810" s="46" t="str">
        <f>IFERROR(IFERROR(IF(SEARCH("Usystems",$E3810)&gt;0,"Usystems"),IF(SEARCH("RIIFO",$E3810)&gt;0,"RIIFO","Uponor")),"Uponor")</f>
        <v>Uponor</v>
      </c>
      <c r="I3810" s="25" t="str">
        <f>IFERROR(MID($D3810,1,7)+0,"")</f>
        <v/>
      </c>
      <c r="J3810" s="25" t="str">
        <f>IFERROR(MID($D3810,10,7)+0,"")</f>
        <v/>
      </c>
      <c r="K3810" s="25" t="str">
        <f>IFERROR(MID($D3810,19,7)+0,"")</f>
        <v/>
      </c>
      <c r="L3810" s="25" t="str">
        <f>IFERROR(MID($D3810,28,7)+0,"")</f>
        <v/>
      </c>
      <c r="M3810" s="25" t="str">
        <f>IF(IFERROR(MID($Q3810,1,7)+0,"")&lt;1130000,IF(INDEX(C:C,MATCH(LEFT(Q3810,7)+0,I:I,0))&lt;1130000,"",INDEX(C:C,MATCH(LEFT(Q3810,7)+0,I:I,0))),IFERROR(MID($Q3810,1,7)+0,""))</f>
        <v/>
      </c>
      <c r="N3810" s="25" t="str">
        <f>IF(IFERROR(MID($Q3810,10,7)+0,"")&lt;1130000,"",IFERROR(MID($Q3810,10,7)+0,""))</f>
        <v/>
      </c>
      <c r="O3810" s="25" t="str">
        <f>IF(IFERROR(MID($Q3810,19,7)+0,"")&lt;1130000,"",IFERROR(MID($Q3810,19,7)+0,""))</f>
        <v/>
      </c>
      <c r="P3810" s="25" t="str">
        <f>IF(M3810="","",IF(N3810="",M3810,M3810&amp;", "&amp;N3810))</f>
        <v/>
      </c>
      <c r="Q3810" s="25"/>
      <c r="R3810" s="25"/>
      <c r="S3810" s="35" t="s">
        <v>107</v>
      </c>
      <c r="T3810" s="25" t="s">
        <v>36</v>
      </c>
      <c r="U3810" s="185">
        <v>11312</v>
      </c>
      <c r="V3810" s="188">
        <v>11312</v>
      </c>
      <c r="W3810" s="189">
        <v>11312</v>
      </c>
      <c r="X3810" s="31">
        <v>11312</v>
      </c>
      <c r="Y3810" s="90">
        <f>IFERROR(ROUND(X3810/W3810-1,2),"")</f>
        <v>0</v>
      </c>
      <c r="Z3810" s="31">
        <f>IF(OR(S3810="VLD MLC components",S3810="VLD MLC pipes",S3810="VLD PEX components",S3810="VLD PEX pipes",S3810="VLD PHC components",S3810="VLD PHC pipes",S3810="Controls VLD"),"По запросу",X3810)</f>
        <v>11312</v>
      </c>
      <c r="AA3810" s="63">
        <f>ROUND(X3810/1.2,3)</f>
        <v>9426.6669999999995</v>
      </c>
      <c r="AB3810" s="23">
        <v>9426.6669999999995</v>
      </c>
      <c r="AC3810" s="190">
        <f>IFERROR(ROUND(AA3810/AB3810-1,2),"")</f>
        <v>0</v>
      </c>
      <c r="AD3810" s="25">
        <v>10.64</v>
      </c>
      <c r="AE3810" s="25">
        <v>0.16300000000000001</v>
      </c>
      <c r="AF3810" s="25">
        <v>0</v>
      </c>
      <c r="AG3810" s="25" t="s">
        <v>22</v>
      </c>
      <c r="AH3810" s="25">
        <v>0</v>
      </c>
      <c r="AI3810" s="25">
        <v>0</v>
      </c>
      <c r="AJ3810" s="25" t="s">
        <v>20</v>
      </c>
      <c r="AK3810" s="42" t="s">
        <v>19</v>
      </c>
      <c r="AL3810" s="25" t="s">
        <v>20</v>
      </c>
      <c r="AM3810" s="25">
        <v>1</v>
      </c>
      <c r="AN3810" s="25"/>
      <c r="AO3810" s="25"/>
      <c r="AP3810" s="25"/>
      <c r="AQ3810" s="25"/>
      <c r="AR3810" s="94"/>
      <c r="AS3810" s="157" t="s">
        <v>22</v>
      </c>
      <c r="AT3810" s="93">
        <v>42551</v>
      </c>
      <c r="AU3810" s="92" t="s">
        <v>22</v>
      </c>
      <c r="AV3810" s="91" t="s">
        <v>48</v>
      </c>
      <c r="AW3810" s="92" t="s">
        <v>48</v>
      </c>
      <c r="AX3810" s="92" t="s">
        <v>48</v>
      </c>
      <c r="AY3810" s="91" t="s">
        <v>152</v>
      </c>
      <c r="AZ3810" s="23"/>
      <c r="BA3810" s="25">
        <v>0</v>
      </c>
      <c r="BB3810" t="s">
        <v>48</v>
      </c>
      <c r="BC3810" t="e">
        <v>#N/A</v>
      </c>
      <c r="BD3810" t="e">
        <f>IF(Z3810=BC3810,"OK")</f>
        <v>#N/A</v>
      </c>
      <c r="BE3810">
        <v>10.64</v>
      </c>
      <c r="BF3810">
        <v>0.16300000000000001</v>
      </c>
      <c r="BG3810">
        <v>0</v>
      </c>
      <c r="BH3810">
        <v>0</v>
      </c>
      <c r="BI3810">
        <v>0</v>
      </c>
      <c r="BJ3810">
        <v>0</v>
      </c>
      <c r="BK3810">
        <v>0</v>
      </c>
      <c r="BN3810" s="183"/>
    </row>
    <row r="3811" spans="1:66" ht="25.5" x14ac:dyDescent="0.25">
      <c r="A3811" s="1"/>
      <c r="B3811" s="94">
        <v>3798</v>
      </c>
      <c r="C3811" s="43">
        <v>1059442</v>
      </c>
      <c r="D3811" s="25"/>
      <c r="E3811" s="27" t="s">
        <v>1681</v>
      </c>
      <c r="F3811" s="151" t="s">
        <v>21</v>
      </c>
      <c r="G3811" s="25"/>
      <c r="H3811" s="46" t="str">
        <f>IFERROR(IFERROR(IF(SEARCH("Usystems",$E3811)&gt;0,"Usystems"),IF(SEARCH("RIIFO",$E3811)&gt;0,"RIIFO","Uponor")),"Uponor")</f>
        <v>Uponor</v>
      </c>
      <c r="I3811" s="25" t="str">
        <f>IFERROR(MID($D3811,1,7)+0,"")</f>
        <v/>
      </c>
      <c r="J3811" s="25" t="str">
        <f>IFERROR(MID($D3811,10,7)+0,"")</f>
        <v/>
      </c>
      <c r="K3811" s="25" t="str">
        <f>IFERROR(MID($D3811,19,7)+0,"")</f>
        <v/>
      </c>
      <c r="L3811" s="25" t="str">
        <f>IFERROR(MID($D3811,28,7)+0,"")</f>
        <v/>
      </c>
      <c r="M3811" s="25" t="str">
        <f>IF(IFERROR(MID($Q3811,1,7)+0,"")&lt;1130000,IF(INDEX(C:C,MATCH(LEFT(Q3811,7)+0,I:I,0))&lt;1130000,"",INDEX(C:C,MATCH(LEFT(Q3811,7)+0,I:I,0))),IFERROR(MID($Q3811,1,7)+0,""))</f>
        <v/>
      </c>
      <c r="N3811" s="25" t="str">
        <f>IF(IFERROR(MID($Q3811,10,7)+0,"")&lt;1130000,"",IFERROR(MID($Q3811,10,7)+0,""))</f>
        <v/>
      </c>
      <c r="O3811" s="25" t="str">
        <f>IF(IFERROR(MID($Q3811,19,7)+0,"")&lt;1130000,"",IFERROR(MID($Q3811,19,7)+0,""))</f>
        <v/>
      </c>
      <c r="P3811" s="25" t="str">
        <f>IF(M3811="","",IF(N3811="",M3811,M3811&amp;", "&amp;N3811))</f>
        <v/>
      </c>
      <c r="Q3811" s="25"/>
      <c r="R3811" s="25"/>
      <c r="S3811" s="35" t="s">
        <v>107</v>
      </c>
      <c r="T3811" s="25" t="s">
        <v>36</v>
      </c>
      <c r="U3811" s="185">
        <v>22209</v>
      </c>
      <c r="V3811" s="188">
        <v>22209</v>
      </c>
      <c r="W3811" s="189">
        <v>22209</v>
      </c>
      <c r="X3811" s="31">
        <v>22209</v>
      </c>
      <c r="Y3811" s="90">
        <f>IFERROR(ROUND(X3811/W3811-1,2),"")</f>
        <v>0</v>
      </c>
      <c r="Z3811" s="31">
        <f>IF(OR(S3811="VLD MLC components",S3811="VLD MLC pipes",S3811="VLD PEX components",S3811="VLD PEX pipes",S3811="VLD PHC components",S3811="VLD PHC pipes",S3811="Controls VLD"),"По запросу",X3811)</f>
        <v>22209</v>
      </c>
      <c r="AA3811" s="63">
        <f>ROUND(X3811/1.2,3)</f>
        <v>18507.5</v>
      </c>
      <c r="AB3811" s="23">
        <v>18507.5</v>
      </c>
      <c r="AC3811" s="190">
        <f>IFERROR(ROUND(AA3811/AB3811-1,2),"")</f>
        <v>0</v>
      </c>
      <c r="AD3811" s="25">
        <v>20.93</v>
      </c>
      <c r="AE3811" s="25">
        <v>0.32</v>
      </c>
      <c r="AF3811" s="25">
        <v>0</v>
      </c>
      <c r="AG3811" s="25" t="s">
        <v>22</v>
      </c>
      <c r="AH3811" s="25">
        <v>0</v>
      </c>
      <c r="AI3811" s="25">
        <v>0</v>
      </c>
      <c r="AJ3811" s="25" t="s">
        <v>20</v>
      </c>
      <c r="AK3811" s="42" t="s">
        <v>19</v>
      </c>
      <c r="AL3811" s="25" t="s">
        <v>20</v>
      </c>
      <c r="AM3811" s="25">
        <v>1</v>
      </c>
      <c r="AN3811" s="25"/>
      <c r="AO3811" s="25"/>
      <c r="AP3811" s="25"/>
      <c r="AQ3811" s="25"/>
      <c r="AR3811" s="94"/>
      <c r="AS3811" s="157" t="s">
        <v>22</v>
      </c>
      <c r="AT3811" s="93">
        <v>42551</v>
      </c>
      <c r="AU3811" s="92" t="s">
        <v>22</v>
      </c>
      <c r="AV3811" s="91" t="s">
        <v>48</v>
      </c>
      <c r="AW3811" s="92" t="s">
        <v>48</v>
      </c>
      <c r="AX3811" s="92" t="s">
        <v>48</v>
      </c>
      <c r="AY3811" s="91" t="s">
        <v>152</v>
      </c>
      <c r="AZ3811" s="23"/>
      <c r="BA3811" s="25">
        <v>0</v>
      </c>
      <c r="BB3811" t="s">
        <v>48</v>
      </c>
      <c r="BC3811" t="e">
        <v>#N/A</v>
      </c>
      <c r="BD3811" t="e">
        <f>IF(Z3811=BC3811,"OK")</f>
        <v>#N/A</v>
      </c>
      <c r="BE3811">
        <v>20.93</v>
      </c>
      <c r="BF3811">
        <v>0.32</v>
      </c>
      <c r="BG3811">
        <v>0</v>
      </c>
      <c r="BH3811">
        <v>0</v>
      </c>
      <c r="BI3811">
        <v>0</v>
      </c>
      <c r="BJ3811">
        <v>0</v>
      </c>
      <c r="BK3811">
        <v>0</v>
      </c>
      <c r="BN3811" s="183"/>
    </row>
    <row r="3812" spans="1:66" ht="25.5" x14ac:dyDescent="0.25">
      <c r="A3812" s="1"/>
      <c r="B3812" s="94">
        <v>3799</v>
      </c>
      <c r="C3812" s="43">
        <v>1060629</v>
      </c>
      <c r="D3812" s="25"/>
      <c r="E3812" s="27" t="s">
        <v>1680</v>
      </c>
      <c r="F3812" s="151" t="s">
        <v>21</v>
      </c>
      <c r="G3812" s="25"/>
      <c r="H3812" s="46" t="str">
        <f>IFERROR(IFERROR(IF(SEARCH("Usystems",$E3812)&gt;0,"Usystems"),IF(SEARCH("RIIFO",$E3812)&gt;0,"RIIFO","Uponor")),"Uponor")</f>
        <v>Uponor</v>
      </c>
      <c r="I3812" s="25" t="str">
        <f>IFERROR(MID($D3812,1,7)+0,"")</f>
        <v/>
      </c>
      <c r="J3812" s="25" t="str">
        <f>IFERROR(MID($D3812,10,7)+0,"")</f>
        <v/>
      </c>
      <c r="K3812" s="25" t="str">
        <f>IFERROR(MID($D3812,19,7)+0,"")</f>
        <v/>
      </c>
      <c r="L3812" s="25" t="str">
        <f>IFERROR(MID($D3812,28,7)+0,"")</f>
        <v/>
      </c>
      <c r="M3812" s="25" t="str">
        <f>IF(IFERROR(MID($Q3812,1,7)+0,"")&lt;1130000,IF(INDEX(C:C,MATCH(LEFT(Q3812,7)+0,I:I,0))&lt;1130000,"",INDEX(C:C,MATCH(LEFT(Q3812,7)+0,I:I,0))),IFERROR(MID($Q3812,1,7)+0,""))</f>
        <v/>
      </c>
      <c r="N3812" s="25" t="str">
        <f>IF(IFERROR(MID($Q3812,10,7)+0,"")&lt;1130000,"",IFERROR(MID($Q3812,10,7)+0,""))</f>
        <v/>
      </c>
      <c r="O3812" s="25" t="str">
        <f>IF(IFERROR(MID($Q3812,19,7)+0,"")&lt;1130000,"",IFERROR(MID($Q3812,19,7)+0,""))</f>
        <v/>
      </c>
      <c r="P3812" s="25" t="str">
        <f>IF(M3812="","",IF(N3812="",M3812,M3812&amp;", "&amp;N3812))</f>
        <v/>
      </c>
      <c r="Q3812" s="25"/>
      <c r="R3812" s="25"/>
      <c r="S3812" s="35" t="s">
        <v>107</v>
      </c>
      <c r="T3812" s="25" t="s">
        <v>36</v>
      </c>
      <c r="U3812" s="185">
        <v>35369</v>
      </c>
      <c r="V3812" s="188">
        <v>35369</v>
      </c>
      <c r="W3812" s="189">
        <v>35369</v>
      </c>
      <c r="X3812" s="31">
        <v>35369</v>
      </c>
      <c r="Y3812" s="90">
        <f>IFERROR(ROUND(X3812/W3812-1,2),"")</f>
        <v>0</v>
      </c>
      <c r="Z3812" s="31">
        <f>IF(OR(S3812="VLD MLC components",S3812="VLD MLC pipes",S3812="VLD PEX components",S3812="VLD PEX pipes",S3812="VLD PHC components",S3812="VLD PHC pipes",S3812="Controls VLD"),"По запросу",X3812)</f>
        <v>35369</v>
      </c>
      <c r="AA3812" s="63">
        <f>ROUND(X3812/1.2,3)</f>
        <v>29474.167000000001</v>
      </c>
      <c r="AB3812" s="23">
        <v>29474.167000000001</v>
      </c>
      <c r="AC3812" s="190">
        <f>IFERROR(ROUND(AA3812/AB3812-1,2),"")</f>
        <v>0</v>
      </c>
      <c r="AD3812" s="25">
        <v>33.229999999999997</v>
      </c>
      <c r="AE3812" s="25">
        <v>0.52600000000000002</v>
      </c>
      <c r="AF3812" s="25">
        <v>0</v>
      </c>
      <c r="AG3812" s="25" t="s">
        <v>22</v>
      </c>
      <c r="AH3812" s="25">
        <v>0</v>
      </c>
      <c r="AI3812" s="25">
        <v>0</v>
      </c>
      <c r="AJ3812" s="25" t="s">
        <v>20</v>
      </c>
      <c r="AK3812" s="42" t="s">
        <v>19</v>
      </c>
      <c r="AL3812" s="25" t="s">
        <v>20</v>
      </c>
      <c r="AM3812" s="25">
        <v>1</v>
      </c>
      <c r="AN3812" s="25"/>
      <c r="AO3812" s="25"/>
      <c r="AP3812" s="25"/>
      <c r="AQ3812" s="25"/>
      <c r="AR3812" s="94"/>
      <c r="AS3812" s="157" t="s">
        <v>22</v>
      </c>
      <c r="AT3812" s="93">
        <v>42551</v>
      </c>
      <c r="AU3812" s="92" t="s">
        <v>22</v>
      </c>
      <c r="AV3812" s="91" t="s">
        <v>48</v>
      </c>
      <c r="AW3812" s="92" t="s">
        <v>48</v>
      </c>
      <c r="AX3812" s="92" t="s">
        <v>48</v>
      </c>
      <c r="AY3812" s="91" t="s">
        <v>152</v>
      </c>
      <c r="AZ3812" s="23"/>
      <c r="BA3812" s="25">
        <v>0</v>
      </c>
      <c r="BB3812" t="s">
        <v>48</v>
      </c>
      <c r="BC3812" t="e">
        <v>#N/A</v>
      </c>
      <c r="BD3812" t="e">
        <f>IF(Z3812=BC3812,"OK")</f>
        <v>#N/A</v>
      </c>
      <c r="BE3812">
        <v>33.229999999999997</v>
      </c>
      <c r="BF3812">
        <v>0.52600000000000002</v>
      </c>
      <c r="BG3812">
        <v>0</v>
      </c>
      <c r="BH3812">
        <v>0</v>
      </c>
      <c r="BI3812">
        <v>0</v>
      </c>
      <c r="BJ3812">
        <v>0</v>
      </c>
      <c r="BK3812">
        <v>0</v>
      </c>
      <c r="BN3812" s="183"/>
    </row>
    <row r="3813" spans="1:66" ht="25.5" x14ac:dyDescent="0.25">
      <c r="A3813" s="1"/>
      <c r="B3813" s="94">
        <v>3800</v>
      </c>
      <c r="C3813" s="43">
        <v>1060631</v>
      </c>
      <c r="D3813" s="25"/>
      <c r="E3813" s="27" t="s">
        <v>1679</v>
      </c>
      <c r="F3813" s="151" t="s">
        <v>21</v>
      </c>
      <c r="G3813" s="25"/>
      <c r="H3813" s="46" t="str">
        <f>IFERROR(IFERROR(IF(SEARCH("Usystems",$E3813)&gt;0,"Usystems"),IF(SEARCH("RIIFO",$E3813)&gt;0,"RIIFO","Uponor")),"Uponor")</f>
        <v>Uponor</v>
      </c>
      <c r="I3813" s="25" t="str">
        <f>IFERROR(MID($D3813,1,7)+0,"")</f>
        <v/>
      </c>
      <c r="J3813" s="25" t="str">
        <f>IFERROR(MID($D3813,10,7)+0,"")</f>
        <v/>
      </c>
      <c r="K3813" s="25" t="str">
        <f>IFERROR(MID($D3813,19,7)+0,"")</f>
        <v/>
      </c>
      <c r="L3813" s="25" t="str">
        <f>IFERROR(MID($D3813,28,7)+0,"")</f>
        <v/>
      </c>
      <c r="M3813" s="25" t="str">
        <f>IF(IFERROR(MID($Q3813,1,7)+0,"")&lt;1130000,IF(INDEX(C:C,MATCH(LEFT(Q3813,7)+0,I:I,0))&lt;1130000,"",INDEX(C:C,MATCH(LEFT(Q3813,7)+0,I:I,0))),IFERROR(MID($Q3813,1,7)+0,""))</f>
        <v/>
      </c>
      <c r="N3813" s="25" t="str">
        <f>IF(IFERROR(MID($Q3813,10,7)+0,"")&lt;1130000,"",IFERROR(MID($Q3813,10,7)+0,""))</f>
        <v/>
      </c>
      <c r="O3813" s="25" t="str">
        <f>IF(IFERROR(MID($Q3813,19,7)+0,"")&lt;1130000,"",IFERROR(MID($Q3813,19,7)+0,""))</f>
        <v/>
      </c>
      <c r="P3813" s="25" t="str">
        <f>IF(M3813="","",IF(N3813="",M3813,M3813&amp;", "&amp;N3813))</f>
        <v/>
      </c>
      <c r="Q3813" s="25"/>
      <c r="R3813" s="25"/>
      <c r="S3813" s="35" t="s">
        <v>107</v>
      </c>
      <c r="T3813" s="25" t="s">
        <v>36</v>
      </c>
      <c r="U3813" s="185">
        <v>58189</v>
      </c>
      <c r="V3813" s="188">
        <v>58189</v>
      </c>
      <c r="W3813" s="189">
        <v>58189</v>
      </c>
      <c r="X3813" s="31">
        <v>58189</v>
      </c>
      <c r="Y3813" s="90">
        <f>IFERROR(ROUND(X3813/W3813-1,2),"")</f>
        <v>0</v>
      </c>
      <c r="Z3813" s="31">
        <f>IF(OR(S3813="VLD MLC components",S3813="VLD MLC pipes",S3813="VLD PEX components",S3813="VLD PEX pipes",S3813="VLD PHC components",S3813="VLD PHC pipes",S3813="Controls VLD"),"По запросу",X3813)</f>
        <v>58189</v>
      </c>
      <c r="AA3813" s="63">
        <f>ROUND(X3813/1.2,3)</f>
        <v>48490.832999999999</v>
      </c>
      <c r="AB3813" s="23">
        <v>48490.832999999999</v>
      </c>
      <c r="AC3813" s="190">
        <f>IFERROR(ROUND(AA3813/AB3813-1,2),"")</f>
        <v>0</v>
      </c>
      <c r="AD3813" s="25">
        <v>54.77</v>
      </c>
      <c r="AE3813" s="25">
        <v>0.78800000000000003</v>
      </c>
      <c r="AF3813" s="25">
        <v>0</v>
      </c>
      <c r="AG3813" s="25" t="s">
        <v>22</v>
      </c>
      <c r="AH3813" s="25">
        <v>0</v>
      </c>
      <c r="AI3813" s="25">
        <v>0</v>
      </c>
      <c r="AJ3813" s="25" t="s">
        <v>20</v>
      </c>
      <c r="AK3813" s="42" t="s">
        <v>19</v>
      </c>
      <c r="AL3813" s="25" t="s">
        <v>20</v>
      </c>
      <c r="AM3813" s="25">
        <v>1</v>
      </c>
      <c r="AN3813" s="25"/>
      <c r="AO3813" s="25"/>
      <c r="AP3813" s="25"/>
      <c r="AQ3813" s="25"/>
      <c r="AR3813" s="94"/>
      <c r="AS3813" s="157" t="s">
        <v>22</v>
      </c>
      <c r="AT3813" s="93">
        <v>42551</v>
      </c>
      <c r="AU3813" s="92" t="s">
        <v>22</v>
      </c>
      <c r="AV3813" s="91" t="s">
        <v>48</v>
      </c>
      <c r="AW3813" s="92" t="s">
        <v>48</v>
      </c>
      <c r="AX3813" s="92" t="s">
        <v>48</v>
      </c>
      <c r="AY3813" s="91" t="s">
        <v>152</v>
      </c>
      <c r="AZ3813" s="23"/>
      <c r="BA3813" s="25">
        <v>0</v>
      </c>
      <c r="BB3813" t="s">
        <v>48</v>
      </c>
      <c r="BC3813" t="e">
        <v>#N/A</v>
      </c>
      <c r="BD3813" t="e">
        <f>IF(Z3813=BC3813,"OK")</f>
        <v>#N/A</v>
      </c>
      <c r="BE3813">
        <v>54.77</v>
      </c>
      <c r="BF3813">
        <v>0.78800000000000003</v>
      </c>
      <c r="BG3813">
        <v>0</v>
      </c>
      <c r="BH3813">
        <v>0</v>
      </c>
      <c r="BI3813">
        <v>0</v>
      </c>
      <c r="BJ3813">
        <v>0</v>
      </c>
      <c r="BK3813">
        <v>0</v>
      </c>
      <c r="BN3813" s="183"/>
    </row>
    <row r="3814" spans="1:66" ht="25.5" x14ac:dyDescent="0.25">
      <c r="A3814" s="1"/>
      <c r="B3814" s="94">
        <v>3801</v>
      </c>
      <c r="C3814" s="43">
        <v>1060633</v>
      </c>
      <c r="D3814" s="25"/>
      <c r="E3814" s="27" t="s">
        <v>1678</v>
      </c>
      <c r="F3814" s="151" t="s">
        <v>21</v>
      </c>
      <c r="G3814" s="25"/>
      <c r="H3814" s="46" t="str">
        <f>IFERROR(IFERROR(IF(SEARCH("Usystems",$E3814)&gt;0,"Usystems"),IF(SEARCH("RIIFO",$E3814)&gt;0,"RIIFO","Uponor")),"Uponor")</f>
        <v>Uponor</v>
      </c>
      <c r="I3814" s="25" t="str">
        <f>IFERROR(MID($D3814,1,7)+0,"")</f>
        <v/>
      </c>
      <c r="J3814" s="25" t="str">
        <f>IFERROR(MID($D3814,10,7)+0,"")</f>
        <v/>
      </c>
      <c r="K3814" s="25" t="str">
        <f>IFERROR(MID($D3814,19,7)+0,"")</f>
        <v/>
      </c>
      <c r="L3814" s="25" t="str">
        <f>IFERROR(MID($D3814,28,7)+0,"")</f>
        <v/>
      </c>
      <c r="M3814" s="25" t="str">
        <f>IF(IFERROR(MID($Q3814,1,7)+0,"")&lt;1130000,IF(INDEX(C:C,MATCH(LEFT(Q3814,7)+0,I:I,0))&lt;1130000,"",INDEX(C:C,MATCH(LEFT(Q3814,7)+0,I:I,0))),IFERROR(MID($Q3814,1,7)+0,""))</f>
        <v/>
      </c>
      <c r="N3814" s="25" t="str">
        <f>IF(IFERROR(MID($Q3814,10,7)+0,"")&lt;1130000,"",IFERROR(MID($Q3814,10,7)+0,""))</f>
        <v/>
      </c>
      <c r="O3814" s="25" t="str">
        <f>IF(IFERROR(MID($Q3814,19,7)+0,"")&lt;1130000,"",IFERROR(MID($Q3814,19,7)+0,""))</f>
        <v/>
      </c>
      <c r="P3814" s="25" t="str">
        <f>IF(M3814="","",IF(N3814="",M3814,M3814&amp;", "&amp;N3814))</f>
        <v/>
      </c>
      <c r="Q3814" s="25"/>
      <c r="R3814" s="25"/>
      <c r="S3814" s="35" t="s">
        <v>107</v>
      </c>
      <c r="T3814" s="25" t="s">
        <v>36</v>
      </c>
      <c r="U3814" s="185">
        <v>94609</v>
      </c>
      <c r="V3814" s="188">
        <v>94609</v>
      </c>
      <c r="W3814" s="189">
        <v>94609</v>
      </c>
      <c r="X3814" s="31">
        <v>94609</v>
      </c>
      <c r="Y3814" s="90">
        <f>IFERROR(ROUND(X3814/W3814-1,2),"")</f>
        <v>0</v>
      </c>
      <c r="Z3814" s="31">
        <f>IF(OR(S3814="VLD MLC components",S3814="VLD MLC pipes",S3814="VLD PEX components",S3814="VLD PEX pipes",S3814="VLD PHC components",S3814="VLD PHC pipes",S3814="Controls VLD"),"По запросу",X3814)</f>
        <v>94609</v>
      </c>
      <c r="AA3814" s="63">
        <f>ROUND(X3814/1.2,3)</f>
        <v>78840.832999999999</v>
      </c>
      <c r="AB3814" s="23">
        <v>78840.832999999999</v>
      </c>
      <c r="AC3814" s="190">
        <f>IFERROR(ROUND(AA3814/AB3814-1,2),"")</f>
        <v>0</v>
      </c>
      <c r="AD3814" s="25">
        <v>88.7</v>
      </c>
      <c r="AE3814" s="25">
        <v>1.2649999999999999</v>
      </c>
      <c r="AF3814" s="25">
        <v>0</v>
      </c>
      <c r="AG3814" s="25" t="s">
        <v>22</v>
      </c>
      <c r="AH3814" s="25">
        <v>0</v>
      </c>
      <c r="AI3814" s="25">
        <v>0</v>
      </c>
      <c r="AJ3814" s="25" t="s">
        <v>20</v>
      </c>
      <c r="AK3814" s="42" t="s">
        <v>19</v>
      </c>
      <c r="AL3814" s="25" t="s">
        <v>20</v>
      </c>
      <c r="AM3814" s="25">
        <v>1</v>
      </c>
      <c r="AN3814" s="25"/>
      <c r="AO3814" s="25"/>
      <c r="AP3814" s="25"/>
      <c r="AQ3814" s="25"/>
      <c r="AR3814" s="94"/>
      <c r="AS3814" s="157" t="s">
        <v>22</v>
      </c>
      <c r="AT3814" s="93">
        <v>42551</v>
      </c>
      <c r="AU3814" s="92" t="s">
        <v>22</v>
      </c>
      <c r="AV3814" s="91" t="s">
        <v>48</v>
      </c>
      <c r="AW3814" s="92" t="s">
        <v>48</v>
      </c>
      <c r="AX3814" s="92" t="s">
        <v>48</v>
      </c>
      <c r="AY3814" s="91" t="s">
        <v>152</v>
      </c>
      <c r="AZ3814" s="23"/>
      <c r="BA3814" s="25">
        <v>0</v>
      </c>
      <c r="BB3814" t="s">
        <v>48</v>
      </c>
      <c r="BC3814" t="e">
        <v>#N/A</v>
      </c>
      <c r="BD3814" t="e">
        <f>IF(Z3814=BC3814,"OK")</f>
        <v>#N/A</v>
      </c>
      <c r="BE3814">
        <v>88.7</v>
      </c>
      <c r="BF3814">
        <v>1.2649999999999999</v>
      </c>
      <c r="BG3814">
        <v>0</v>
      </c>
      <c r="BH3814">
        <v>0</v>
      </c>
      <c r="BI3814">
        <v>0</v>
      </c>
      <c r="BJ3814">
        <v>0</v>
      </c>
      <c r="BK3814">
        <v>0</v>
      </c>
      <c r="BN3814" s="183"/>
    </row>
    <row r="3815" spans="1:66" ht="25.5" x14ac:dyDescent="0.25">
      <c r="A3815" s="1"/>
      <c r="B3815" s="94">
        <v>3802</v>
      </c>
      <c r="C3815" s="43">
        <v>1053672</v>
      </c>
      <c r="D3815" s="25"/>
      <c r="E3815" s="27" t="s">
        <v>1677</v>
      </c>
      <c r="F3815" s="151" t="s">
        <v>21</v>
      </c>
      <c r="G3815" s="25"/>
      <c r="H3815" s="46" t="str">
        <f>IFERROR(IFERROR(IF(SEARCH("Usystems",$E3815)&gt;0,"Usystems"),IF(SEARCH("RIIFO",$E3815)&gt;0,"RIIFO","Uponor")),"Uponor")</f>
        <v>Uponor</v>
      </c>
      <c r="I3815" s="25" t="str">
        <f>IFERROR(MID($D3815,1,7)+0,"")</f>
        <v/>
      </c>
      <c r="J3815" s="25" t="str">
        <f>IFERROR(MID($D3815,10,7)+0,"")</f>
        <v/>
      </c>
      <c r="K3815" s="25" t="str">
        <f>IFERROR(MID($D3815,19,7)+0,"")</f>
        <v/>
      </c>
      <c r="L3815" s="25" t="str">
        <f>IFERROR(MID($D3815,28,7)+0,"")</f>
        <v/>
      </c>
      <c r="M3815" s="25" t="str">
        <f>IF(IFERROR(MID($Q3815,1,7)+0,"")&lt;1130000,IF(INDEX(C:C,MATCH(LEFT(Q3815,7)+0,I:I,0))&lt;1130000,"",INDEX(C:C,MATCH(LEFT(Q3815,7)+0,I:I,0))),IFERROR(MID($Q3815,1,7)+0,""))</f>
        <v/>
      </c>
      <c r="N3815" s="25" t="str">
        <f>IF(IFERROR(MID($Q3815,10,7)+0,"")&lt;1130000,"",IFERROR(MID($Q3815,10,7)+0,""))</f>
        <v/>
      </c>
      <c r="O3815" s="25" t="str">
        <f>IF(IFERROR(MID($Q3815,19,7)+0,"")&lt;1130000,"",IFERROR(MID($Q3815,19,7)+0,""))</f>
        <v/>
      </c>
      <c r="P3815" s="25" t="str">
        <f>IF(M3815="","",IF(N3815="",M3815,M3815&amp;", "&amp;N3815))</f>
        <v/>
      </c>
      <c r="Q3815" s="25"/>
      <c r="R3815" s="25"/>
      <c r="S3815" s="35" t="s">
        <v>107</v>
      </c>
      <c r="T3815" s="25" t="s">
        <v>36</v>
      </c>
      <c r="U3815" s="185">
        <v>56.6</v>
      </c>
      <c r="V3815" s="188">
        <v>56.6</v>
      </c>
      <c r="W3815" s="189">
        <v>56.6</v>
      </c>
      <c r="X3815" s="31">
        <v>56.6</v>
      </c>
      <c r="Y3815" s="90">
        <f>IFERROR(ROUND(X3815/W3815-1,2),"")</f>
        <v>0</v>
      </c>
      <c r="Z3815" s="31">
        <f>IF(OR(S3815="VLD MLC components",S3815="VLD MLC pipes",S3815="VLD PEX components",S3815="VLD PEX pipes",S3815="VLD PHC components",S3815="VLD PHC pipes",S3815="Controls VLD"),"По запросу",X3815)</f>
        <v>56.6</v>
      </c>
      <c r="AA3815" s="63">
        <f>ROUND(X3815/1.2,3)</f>
        <v>47.167000000000002</v>
      </c>
      <c r="AB3815" s="23">
        <v>47.167000000000002</v>
      </c>
      <c r="AC3815" s="190">
        <f>IFERROR(ROUND(AA3815/AB3815-1,2),"")</f>
        <v>0</v>
      </c>
      <c r="AD3815" s="25">
        <v>1.9E-2</v>
      </c>
      <c r="AE3815" s="25">
        <v>2.2000000000000001E-4</v>
      </c>
      <c r="AF3815" s="25">
        <v>0</v>
      </c>
      <c r="AG3815" s="25" t="s">
        <v>22</v>
      </c>
      <c r="AH3815" s="25">
        <v>0</v>
      </c>
      <c r="AI3815" s="25">
        <v>0</v>
      </c>
      <c r="AJ3815" s="25" t="s">
        <v>20</v>
      </c>
      <c r="AK3815" s="42" t="s">
        <v>19</v>
      </c>
      <c r="AL3815" s="25" t="s">
        <v>20</v>
      </c>
      <c r="AM3815" s="25">
        <v>1</v>
      </c>
      <c r="AN3815" s="25"/>
      <c r="AO3815" s="25"/>
      <c r="AP3815" s="25"/>
      <c r="AQ3815" s="25"/>
      <c r="AR3815" s="94"/>
      <c r="AS3815" s="157" t="s">
        <v>22</v>
      </c>
      <c r="AT3815" s="93">
        <v>42551</v>
      </c>
      <c r="AU3815" s="92" t="s">
        <v>22</v>
      </c>
      <c r="AV3815" s="91" t="s">
        <v>48</v>
      </c>
      <c r="AW3815" s="92" t="s">
        <v>48</v>
      </c>
      <c r="AX3815" s="92" t="s">
        <v>48</v>
      </c>
      <c r="AY3815" s="91" t="s">
        <v>152</v>
      </c>
      <c r="AZ3815" s="23"/>
      <c r="BA3815" s="25">
        <v>0</v>
      </c>
      <c r="BB3815" t="s">
        <v>48</v>
      </c>
      <c r="BC3815" t="e">
        <v>#N/A</v>
      </c>
      <c r="BD3815" t="e">
        <f>IF(Z3815=BC3815,"OK")</f>
        <v>#N/A</v>
      </c>
      <c r="BE3815">
        <v>1.9E-2</v>
      </c>
      <c r="BF3815">
        <v>2.2000000000000001E-4</v>
      </c>
      <c r="BG3815">
        <v>0</v>
      </c>
      <c r="BH3815">
        <v>0</v>
      </c>
      <c r="BI3815">
        <v>0</v>
      </c>
      <c r="BJ3815">
        <v>0</v>
      </c>
      <c r="BK3815">
        <v>0</v>
      </c>
      <c r="BN3815" s="183"/>
    </row>
    <row r="3816" spans="1:66" ht="25.5" x14ac:dyDescent="0.25">
      <c r="A3816" s="1"/>
      <c r="B3816" s="94">
        <v>3803</v>
      </c>
      <c r="C3816" s="43">
        <v>1050073</v>
      </c>
      <c r="D3816" s="25"/>
      <c r="E3816" s="27" t="s">
        <v>1676</v>
      </c>
      <c r="F3816" s="151" t="s">
        <v>21</v>
      </c>
      <c r="G3816" s="25"/>
      <c r="H3816" s="46" t="str">
        <f>IFERROR(IFERROR(IF(SEARCH("Usystems",$E3816)&gt;0,"Usystems"),IF(SEARCH("RIIFO",$E3816)&gt;0,"RIIFO","Uponor")),"Uponor")</f>
        <v>Uponor</v>
      </c>
      <c r="I3816" s="25" t="str">
        <f>IFERROR(MID($D3816,1,7)+0,"")</f>
        <v/>
      </c>
      <c r="J3816" s="25" t="str">
        <f>IFERROR(MID($D3816,10,7)+0,"")</f>
        <v/>
      </c>
      <c r="K3816" s="25" t="str">
        <f>IFERROR(MID($D3816,19,7)+0,"")</f>
        <v/>
      </c>
      <c r="L3816" s="25" t="str">
        <f>IFERROR(MID($D3816,28,7)+0,"")</f>
        <v/>
      </c>
      <c r="M3816" s="25" t="str">
        <f>IF(IFERROR(MID($Q3816,1,7)+0,"")&lt;1130000,IF(INDEX(C:C,MATCH(LEFT(Q3816,7)+0,I:I,0))&lt;1130000,"",INDEX(C:C,MATCH(LEFT(Q3816,7)+0,I:I,0))),IFERROR(MID($Q3816,1,7)+0,""))</f>
        <v/>
      </c>
      <c r="N3816" s="25" t="str">
        <f>IF(IFERROR(MID($Q3816,10,7)+0,"")&lt;1130000,"",IFERROR(MID($Q3816,10,7)+0,""))</f>
        <v/>
      </c>
      <c r="O3816" s="25" t="str">
        <f>IF(IFERROR(MID($Q3816,19,7)+0,"")&lt;1130000,"",IFERROR(MID($Q3816,19,7)+0,""))</f>
        <v/>
      </c>
      <c r="P3816" s="25" t="str">
        <f>IF(M3816="","",IF(N3816="",M3816,M3816&amp;", "&amp;N3816))</f>
        <v/>
      </c>
      <c r="Q3816" s="25"/>
      <c r="R3816" s="25"/>
      <c r="S3816" s="35" t="s">
        <v>107</v>
      </c>
      <c r="T3816" s="25" t="s">
        <v>36</v>
      </c>
      <c r="U3816" s="185">
        <v>670</v>
      </c>
      <c r="V3816" s="188">
        <v>670</v>
      </c>
      <c r="W3816" s="189">
        <v>670</v>
      </c>
      <c r="X3816" s="31">
        <v>670</v>
      </c>
      <c r="Y3816" s="90">
        <f>IFERROR(ROUND(X3816/W3816-1,2),"")</f>
        <v>0</v>
      </c>
      <c r="Z3816" s="31">
        <f>IF(OR(S3816="VLD MLC components",S3816="VLD MLC pipes",S3816="VLD PEX components",S3816="VLD PEX pipes",S3816="VLD PHC components",S3816="VLD PHC pipes",S3816="Controls VLD"),"По запросу",X3816)</f>
        <v>670</v>
      </c>
      <c r="AA3816" s="63">
        <f>ROUND(X3816/1.2,3)</f>
        <v>558.33299999999997</v>
      </c>
      <c r="AB3816" s="23">
        <v>558.33299999999997</v>
      </c>
      <c r="AC3816" s="190">
        <f>IFERROR(ROUND(AA3816/AB3816-1,2),"")</f>
        <v>0</v>
      </c>
      <c r="AD3816" s="25">
        <v>0.16400000000000001</v>
      </c>
      <c r="AE3816" s="25">
        <v>3.5000000000000001E-3</v>
      </c>
      <c r="AF3816" s="25">
        <v>0</v>
      </c>
      <c r="AG3816" s="25" t="s">
        <v>22</v>
      </c>
      <c r="AH3816" s="25">
        <v>0</v>
      </c>
      <c r="AI3816" s="25">
        <v>0</v>
      </c>
      <c r="AJ3816" s="25" t="s">
        <v>20</v>
      </c>
      <c r="AK3816" s="42" t="s">
        <v>19</v>
      </c>
      <c r="AL3816" s="25" t="s">
        <v>20</v>
      </c>
      <c r="AM3816" s="25">
        <v>1</v>
      </c>
      <c r="AN3816" s="25"/>
      <c r="AO3816" s="25"/>
      <c r="AP3816" s="25"/>
      <c r="AQ3816" s="25"/>
      <c r="AR3816" s="94"/>
      <c r="AS3816" s="157" t="s">
        <v>22</v>
      </c>
      <c r="AT3816" s="93">
        <v>42551</v>
      </c>
      <c r="AU3816" s="92" t="s">
        <v>22</v>
      </c>
      <c r="AV3816" s="91" t="s">
        <v>48</v>
      </c>
      <c r="AW3816" s="92" t="s">
        <v>48</v>
      </c>
      <c r="AX3816" s="92" t="s">
        <v>48</v>
      </c>
      <c r="AY3816" s="91" t="s">
        <v>152</v>
      </c>
      <c r="AZ3816" s="23"/>
      <c r="BA3816" s="25">
        <v>0</v>
      </c>
      <c r="BB3816" t="s">
        <v>48</v>
      </c>
      <c r="BC3816" t="e">
        <v>#N/A</v>
      </c>
      <c r="BD3816" t="e">
        <f>IF(Z3816=BC3816,"OK")</f>
        <v>#N/A</v>
      </c>
      <c r="BE3816">
        <v>0.16400000000000001</v>
      </c>
      <c r="BF3816">
        <v>3.5000000000000001E-3</v>
      </c>
      <c r="BG3816">
        <v>0</v>
      </c>
      <c r="BH3816">
        <v>0</v>
      </c>
      <c r="BI3816">
        <v>0</v>
      </c>
      <c r="BJ3816">
        <v>0</v>
      </c>
      <c r="BK3816">
        <v>0</v>
      </c>
      <c r="BN3816" s="183"/>
    </row>
    <row r="3817" spans="1:66" ht="25.5" x14ac:dyDescent="0.25">
      <c r="A3817" s="1"/>
      <c r="B3817" s="94">
        <v>3804</v>
      </c>
      <c r="C3817" s="43">
        <v>1071972</v>
      </c>
      <c r="D3817" s="25"/>
      <c r="E3817" s="27" t="s">
        <v>1675</v>
      </c>
      <c r="F3817" s="151" t="s">
        <v>21</v>
      </c>
      <c r="G3817" s="25"/>
      <c r="H3817" s="46" t="str">
        <f>IFERROR(IFERROR(IF(SEARCH("Usystems",$E3817)&gt;0,"Usystems"),IF(SEARCH("RIIFO",$E3817)&gt;0,"RIIFO","Uponor")),"Uponor")</f>
        <v>Uponor</v>
      </c>
      <c r="I3817" s="25" t="str">
        <f>IFERROR(MID($D3817,1,7)+0,"")</f>
        <v/>
      </c>
      <c r="J3817" s="25" t="str">
        <f>IFERROR(MID($D3817,10,7)+0,"")</f>
        <v/>
      </c>
      <c r="K3817" s="25" t="str">
        <f>IFERROR(MID($D3817,19,7)+0,"")</f>
        <v/>
      </c>
      <c r="L3817" s="25" t="str">
        <f>IFERROR(MID($D3817,28,7)+0,"")</f>
        <v/>
      </c>
      <c r="M3817" s="25" t="str">
        <f>IF(IFERROR(MID($Q3817,1,7)+0,"")&lt;1130000,IF(INDEX(C:C,MATCH(LEFT(Q3817,7)+0,I:I,0))&lt;1130000,"",INDEX(C:C,MATCH(LEFT(Q3817,7)+0,I:I,0))),IFERROR(MID($Q3817,1,7)+0,""))</f>
        <v/>
      </c>
      <c r="N3817" s="25" t="str">
        <f>IF(IFERROR(MID($Q3817,10,7)+0,"")&lt;1130000,"",IFERROR(MID($Q3817,10,7)+0,""))</f>
        <v/>
      </c>
      <c r="O3817" s="25" t="str">
        <f>IF(IFERROR(MID($Q3817,19,7)+0,"")&lt;1130000,"",IFERROR(MID($Q3817,19,7)+0,""))</f>
        <v/>
      </c>
      <c r="P3817" s="25" t="str">
        <f>IF(M3817="","",IF(N3817="",M3817,M3817&amp;", "&amp;N3817))</f>
        <v/>
      </c>
      <c r="Q3817" s="25"/>
      <c r="R3817" s="25"/>
      <c r="S3817" s="35" t="s">
        <v>107</v>
      </c>
      <c r="T3817" s="25" t="s">
        <v>36</v>
      </c>
      <c r="U3817" s="185">
        <v>688</v>
      </c>
      <c r="V3817" s="188">
        <v>688</v>
      </c>
      <c r="W3817" s="189">
        <v>688</v>
      </c>
      <c r="X3817" s="31">
        <v>688</v>
      </c>
      <c r="Y3817" s="90">
        <f>IFERROR(ROUND(X3817/W3817-1,2),"")</f>
        <v>0</v>
      </c>
      <c r="Z3817" s="31">
        <f>IF(OR(S3817="VLD MLC components",S3817="VLD MLC pipes",S3817="VLD PEX components",S3817="VLD PEX pipes",S3817="VLD PHC components",S3817="VLD PHC pipes",S3817="Controls VLD"),"По запросу",X3817)</f>
        <v>688</v>
      </c>
      <c r="AA3817" s="63">
        <f>ROUND(X3817/1.2,3)</f>
        <v>573.33299999999997</v>
      </c>
      <c r="AB3817" s="23">
        <v>573.33299999999997</v>
      </c>
      <c r="AC3817" s="190">
        <f>IFERROR(ROUND(AA3817/AB3817-1,2),"")</f>
        <v>0</v>
      </c>
      <c r="AD3817" s="25">
        <v>0.16500000000000001</v>
      </c>
      <c r="AE3817" s="25">
        <v>3.82E-3</v>
      </c>
      <c r="AF3817" s="25">
        <v>0</v>
      </c>
      <c r="AG3817" s="25" t="s">
        <v>22</v>
      </c>
      <c r="AH3817" s="25">
        <v>0</v>
      </c>
      <c r="AI3817" s="25">
        <v>0</v>
      </c>
      <c r="AJ3817" s="25" t="s">
        <v>20</v>
      </c>
      <c r="AK3817" s="42" t="s">
        <v>19</v>
      </c>
      <c r="AL3817" s="25" t="s">
        <v>20</v>
      </c>
      <c r="AM3817" s="25">
        <v>1</v>
      </c>
      <c r="AN3817" s="25"/>
      <c r="AO3817" s="25"/>
      <c r="AP3817" s="25"/>
      <c r="AQ3817" s="25"/>
      <c r="AR3817" s="94"/>
      <c r="AS3817" s="157" t="s">
        <v>22</v>
      </c>
      <c r="AT3817" s="93">
        <v>42551</v>
      </c>
      <c r="AU3817" s="92" t="s">
        <v>22</v>
      </c>
      <c r="AV3817" s="91" t="s">
        <v>48</v>
      </c>
      <c r="AW3817" s="92" t="s">
        <v>48</v>
      </c>
      <c r="AX3817" s="92" t="s">
        <v>48</v>
      </c>
      <c r="AY3817" s="91" t="s">
        <v>152</v>
      </c>
      <c r="AZ3817" s="23"/>
      <c r="BA3817" s="25">
        <v>0</v>
      </c>
      <c r="BB3817" t="s">
        <v>48</v>
      </c>
      <c r="BC3817" t="e">
        <v>#N/A</v>
      </c>
      <c r="BD3817" t="e">
        <f>IF(Z3817=BC3817,"OK")</f>
        <v>#N/A</v>
      </c>
      <c r="BE3817">
        <v>0.16500000000000001</v>
      </c>
      <c r="BF3817">
        <v>3.82E-3</v>
      </c>
      <c r="BG3817">
        <v>0</v>
      </c>
      <c r="BH3817">
        <v>0</v>
      </c>
      <c r="BI3817">
        <v>0</v>
      </c>
      <c r="BJ3817">
        <v>0</v>
      </c>
      <c r="BK3817">
        <v>0</v>
      </c>
      <c r="BN3817" s="183"/>
    </row>
    <row r="3818" spans="1:66" ht="25.5" x14ac:dyDescent="0.25">
      <c r="A3818" s="1"/>
      <c r="B3818" s="94">
        <v>3805</v>
      </c>
      <c r="C3818" s="43">
        <v>1071973</v>
      </c>
      <c r="D3818" s="25"/>
      <c r="E3818" s="27" t="s">
        <v>1674</v>
      </c>
      <c r="F3818" s="151" t="s">
        <v>21</v>
      </c>
      <c r="G3818" s="41" t="s">
        <v>585</v>
      </c>
      <c r="H3818" s="46" t="str">
        <f>IFERROR(IFERROR(IF(SEARCH("Usystems",$E3818)&gt;0,"Usystems"),IF(SEARCH("RIIFO",$E3818)&gt;0,"RIIFO","Uponor")),"Uponor")</f>
        <v>Uponor</v>
      </c>
      <c r="I3818" s="25" t="str">
        <f>IFERROR(MID($D3818,1,7)+0,"")</f>
        <v/>
      </c>
      <c r="J3818" s="25" t="str">
        <f>IFERROR(MID($D3818,10,7)+0,"")</f>
        <v/>
      </c>
      <c r="K3818" s="25" t="str">
        <f>IFERROR(MID($D3818,19,7)+0,"")</f>
        <v/>
      </c>
      <c r="L3818" s="25" t="str">
        <f>IFERROR(MID($D3818,28,7)+0,"")</f>
        <v/>
      </c>
      <c r="M3818" s="25" t="str">
        <f>IF(IFERROR(MID($Q3818,1,7)+0,"")&lt;1130000,IF(INDEX(C:C,MATCH(LEFT(Q3818,7)+0,I:I,0))&lt;1130000,"",INDEX(C:C,MATCH(LEFT(Q3818,7)+0,I:I,0))),IFERROR(MID($Q3818,1,7)+0,""))</f>
        <v/>
      </c>
      <c r="N3818" s="25" t="str">
        <f>IF(IFERROR(MID($Q3818,10,7)+0,"")&lt;1130000,"",IFERROR(MID($Q3818,10,7)+0,""))</f>
        <v/>
      </c>
      <c r="O3818" s="25" t="str">
        <f>IF(IFERROR(MID($Q3818,19,7)+0,"")&lt;1130000,"",IFERROR(MID($Q3818,19,7)+0,""))</f>
        <v/>
      </c>
      <c r="P3818" s="25" t="str">
        <f>IF(M3818="","",IF(N3818="",M3818,M3818&amp;", "&amp;N3818))</f>
        <v/>
      </c>
      <c r="Q3818" s="25"/>
      <c r="R3818" s="25"/>
      <c r="S3818" s="35" t="s">
        <v>107</v>
      </c>
      <c r="T3818" s="25" t="s">
        <v>36</v>
      </c>
      <c r="U3818" s="185">
        <v>1359</v>
      </c>
      <c r="V3818" s="188">
        <v>1359</v>
      </c>
      <c r="W3818" s="189">
        <v>1359</v>
      </c>
      <c r="X3818" s="31">
        <v>1359</v>
      </c>
      <c r="Y3818" s="90">
        <f>IFERROR(ROUND(X3818/W3818-1,2),"")</f>
        <v>0</v>
      </c>
      <c r="Z3818" s="31">
        <f>IF(OR(S3818="VLD MLC components",S3818="VLD MLC pipes",S3818="VLD PEX components",S3818="VLD PEX pipes",S3818="VLD PHC components",S3818="VLD PHC pipes",S3818="Controls VLD"),"По запросу",X3818)</f>
        <v>1359</v>
      </c>
      <c r="AA3818" s="63">
        <f>ROUND(X3818/1.2,3)</f>
        <v>1132.5</v>
      </c>
      <c r="AB3818" s="23">
        <v>1132.5</v>
      </c>
      <c r="AC3818" s="190">
        <f>IFERROR(ROUND(AA3818/AB3818-1,2),"")</f>
        <v>0</v>
      </c>
      <c r="AD3818" s="25">
        <v>0.41299999999999998</v>
      </c>
      <c r="AE3818" s="25">
        <v>1.146E-2</v>
      </c>
      <c r="AF3818" s="25">
        <v>24</v>
      </c>
      <c r="AG3818" s="25">
        <v>24</v>
      </c>
      <c r="AH3818" s="25">
        <v>24</v>
      </c>
      <c r="AI3818" s="25">
        <v>24</v>
      </c>
      <c r="AJ3818" s="25" t="s">
        <v>20</v>
      </c>
      <c r="AK3818" s="22" t="s">
        <v>20</v>
      </c>
      <c r="AL3818" s="25" t="s">
        <v>20</v>
      </c>
      <c r="AM3818" s="25">
        <v>1</v>
      </c>
      <c r="AN3818" s="25"/>
      <c r="AO3818" s="25"/>
      <c r="AP3818" s="25"/>
      <c r="AQ3818" s="25"/>
      <c r="AR3818" s="94"/>
      <c r="AS3818" s="157">
        <v>24</v>
      </c>
      <c r="AT3818" s="93">
        <v>42551</v>
      </c>
      <c r="AU3818" s="92" t="s">
        <v>22</v>
      </c>
      <c r="AV3818" s="91" t="s">
        <v>152</v>
      </c>
      <c r="AW3818" s="92" t="s">
        <v>152</v>
      </c>
      <c r="AX3818" s="92" t="s">
        <v>48</v>
      </c>
      <c r="AY3818" s="91" t="s">
        <v>152</v>
      </c>
      <c r="AZ3818" s="23"/>
      <c r="BA3818" s="25" t="s">
        <v>1673</v>
      </c>
      <c r="BB3818" t="s">
        <v>25</v>
      </c>
      <c r="BC3818">
        <v>1359</v>
      </c>
      <c r="BD3818" t="str">
        <f>IF(Z3818=BC3818,"OK")</f>
        <v>OK</v>
      </c>
      <c r="BE3818">
        <v>0.41299999999999998</v>
      </c>
      <c r="BF3818">
        <v>1.146E-2</v>
      </c>
      <c r="BG3818">
        <v>0</v>
      </c>
      <c r="BH3818">
        <v>0</v>
      </c>
      <c r="BI3818">
        <v>0</v>
      </c>
      <c r="BJ3818">
        <v>0</v>
      </c>
      <c r="BK3818">
        <v>0</v>
      </c>
      <c r="BN3818" s="183"/>
    </row>
    <row r="3819" spans="1:66" ht="25.5" x14ac:dyDescent="0.25">
      <c r="A3819" s="1"/>
      <c r="B3819" s="94">
        <v>3806</v>
      </c>
      <c r="C3819" s="43">
        <v>1071970</v>
      </c>
      <c r="D3819" s="25"/>
      <c r="E3819" s="27" t="s">
        <v>1672</v>
      </c>
      <c r="F3819" s="151" t="s">
        <v>21</v>
      </c>
      <c r="G3819" s="25"/>
      <c r="H3819" s="46" t="str">
        <f>IFERROR(IFERROR(IF(SEARCH("Usystems",$E3819)&gt;0,"Usystems"),IF(SEARCH("RIIFO",$E3819)&gt;0,"RIIFO","Uponor")),"Uponor")</f>
        <v>Uponor</v>
      </c>
      <c r="I3819" s="25" t="str">
        <f>IFERROR(MID($D3819,1,7)+0,"")</f>
        <v/>
      </c>
      <c r="J3819" s="25" t="str">
        <f>IFERROR(MID($D3819,10,7)+0,"")</f>
        <v/>
      </c>
      <c r="K3819" s="25" t="str">
        <f>IFERROR(MID($D3819,19,7)+0,"")</f>
        <v/>
      </c>
      <c r="L3819" s="25" t="str">
        <f>IFERROR(MID($D3819,28,7)+0,"")</f>
        <v/>
      </c>
      <c r="M3819" s="25" t="str">
        <f>IF(IFERROR(MID($Q3819,1,7)+0,"")&lt;1130000,IF(INDEX(C:C,MATCH(LEFT(Q3819,7)+0,I:I,0))&lt;1130000,"",INDEX(C:C,MATCH(LEFT(Q3819,7)+0,I:I,0))),IFERROR(MID($Q3819,1,7)+0,""))</f>
        <v/>
      </c>
      <c r="N3819" s="25" t="str">
        <f>IF(IFERROR(MID($Q3819,10,7)+0,"")&lt;1130000,"",IFERROR(MID($Q3819,10,7)+0,""))</f>
        <v/>
      </c>
      <c r="O3819" s="25" t="str">
        <f>IF(IFERROR(MID($Q3819,19,7)+0,"")&lt;1130000,"",IFERROR(MID($Q3819,19,7)+0,""))</f>
        <v/>
      </c>
      <c r="P3819" s="25" t="str">
        <f>IF(M3819="","",IF(N3819="",M3819,M3819&amp;", "&amp;N3819))</f>
        <v/>
      </c>
      <c r="Q3819" s="25"/>
      <c r="R3819" s="25"/>
      <c r="S3819" s="35" t="s">
        <v>107</v>
      </c>
      <c r="T3819" s="25" t="s">
        <v>36</v>
      </c>
      <c r="U3819" s="185">
        <v>631</v>
      </c>
      <c r="V3819" s="188">
        <v>631</v>
      </c>
      <c r="W3819" s="189">
        <v>631</v>
      </c>
      <c r="X3819" s="31">
        <v>631</v>
      </c>
      <c r="Y3819" s="90">
        <f>IFERROR(ROUND(X3819/W3819-1,2),"")</f>
        <v>0</v>
      </c>
      <c r="Z3819" s="31">
        <f>IF(OR(S3819="VLD MLC components",S3819="VLD MLC pipes",S3819="VLD PEX components",S3819="VLD PEX pipes",S3819="VLD PHC components",S3819="VLD PHC pipes",S3819="Controls VLD"),"По запросу",X3819)</f>
        <v>631</v>
      </c>
      <c r="AA3819" s="63">
        <f>ROUND(X3819/1.2,3)</f>
        <v>525.83299999999997</v>
      </c>
      <c r="AB3819" s="23">
        <v>525.83299999999997</v>
      </c>
      <c r="AC3819" s="190">
        <f>IFERROR(ROUND(AA3819/AB3819-1,2),"")</f>
        <v>0</v>
      </c>
      <c r="AD3819" s="25">
        <v>0.17499999999999999</v>
      </c>
      <c r="AE3819" s="25">
        <v>4.5999999999999999E-3</v>
      </c>
      <c r="AF3819" s="25">
        <v>0</v>
      </c>
      <c r="AG3819" s="25" t="s">
        <v>22</v>
      </c>
      <c r="AH3819" s="25">
        <v>0</v>
      </c>
      <c r="AI3819" s="25">
        <v>0</v>
      </c>
      <c r="AJ3819" s="25" t="s">
        <v>20</v>
      </c>
      <c r="AK3819" s="42" t="s">
        <v>19</v>
      </c>
      <c r="AL3819" s="25" t="s">
        <v>20</v>
      </c>
      <c r="AM3819" s="25">
        <v>1</v>
      </c>
      <c r="AN3819" s="25"/>
      <c r="AO3819" s="25"/>
      <c r="AP3819" s="25"/>
      <c r="AQ3819" s="25"/>
      <c r="AR3819" s="94"/>
      <c r="AS3819" s="157" t="s">
        <v>22</v>
      </c>
      <c r="AT3819" s="93">
        <v>42551</v>
      </c>
      <c r="AU3819" s="92" t="s">
        <v>22</v>
      </c>
      <c r="AV3819" s="91" t="s">
        <v>48</v>
      </c>
      <c r="AW3819" s="92" t="s">
        <v>48</v>
      </c>
      <c r="AX3819" s="92" t="s">
        <v>48</v>
      </c>
      <c r="AY3819" s="91" t="s">
        <v>152</v>
      </c>
      <c r="AZ3819" s="23"/>
      <c r="BA3819" s="25">
        <v>0</v>
      </c>
      <c r="BB3819" t="s">
        <v>48</v>
      </c>
      <c r="BC3819" t="e">
        <v>#N/A</v>
      </c>
      <c r="BD3819" t="e">
        <f>IF(Z3819=BC3819,"OK")</f>
        <v>#N/A</v>
      </c>
      <c r="BE3819">
        <v>0.17499999999999999</v>
      </c>
      <c r="BF3819">
        <v>4.5999999999999999E-3</v>
      </c>
      <c r="BG3819">
        <v>0</v>
      </c>
      <c r="BH3819">
        <v>0</v>
      </c>
      <c r="BI3819">
        <v>0</v>
      </c>
      <c r="BJ3819">
        <v>0</v>
      </c>
      <c r="BK3819">
        <v>0</v>
      </c>
      <c r="BN3819" s="183"/>
    </row>
    <row r="3820" spans="1:66" ht="25.5" x14ac:dyDescent="0.25">
      <c r="A3820" s="1"/>
      <c r="B3820" s="94">
        <v>3807</v>
      </c>
      <c r="C3820" s="43">
        <v>1071969</v>
      </c>
      <c r="D3820" s="25"/>
      <c r="E3820" s="27" t="s">
        <v>1671</v>
      </c>
      <c r="F3820" s="151" t="s">
        <v>21</v>
      </c>
      <c r="G3820" s="25"/>
      <c r="H3820" s="46" t="str">
        <f>IFERROR(IFERROR(IF(SEARCH("Usystems",$E3820)&gt;0,"Usystems"),IF(SEARCH("RIIFO",$E3820)&gt;0,"RIIFO","Uponor")),"Uponor")</f>
        <v>Uponor</v>
      </c>
      <c r="I3820" s="25" t="str">
        <f>IFERROR(MID($D3820,1,7)+0,"")</f>
        <v/>
      </c>
      <c r="J3820" s="25" t="str">
        <f>IFERROR(MID($D3820,10,7)+0,"")</f>
        <v/>
      </c>
      <c r="K3820" s="25" t="str">
        <f>IFERROR(MID($D3820,19,7)+0,"")</f>
        <v/>
      </c>
      <c r="L3820" s="25" t="str">
        <f>IFERROR(MID($D3820,28,7)+0,"")</f>
        <v/>
      </c>
      <c r="M3820" s="25" t="str">
        <f>IF(IFERROR(MID($Q3820,1,7)+0,"")&lt;1130000,IF(INDEX(C:C,MATCH(LEFT(Q3820,7)+0,I:I,0))&lt;1130000,"",INDEX(C:C,MATCH(LEFT(Q3820,7)+0,I:I,0))),IFERROR(MID($Q3820,1,7)+0,""))</f>
        <v/>
      </c>
      <c r="N3820" s="25" t="str">
        <f>IF(IFERROR(MID($Q3820,10,7)+0,"")&lt;1130000,"",IFERROR(MID($Q3820,10,7)+0,""))</f>
        <v/>
      </c>
      <c r="O3820" s="25" t="str">
        <f>IF(IFERROR(MID($Q3820,19,7)+0,"")&lt;1130000,"",IFERROR(MID($Q3820,19,7)+0,""))</f>
        <v/>
      </c>
      <c r="P3820" s="25" t="str">
        <f>IF(M3820="","",IF(N3820="",M3820,M3820&amp;", "&amp;N3820))</f>
        <v/>
      </c>
      <c r="Q3820" s="25"/>
      <c r="R3820" s="25"/>
      <c r="S3820" s="35" t="s">
        <v>107</v>
      </c>
      <c r="T3820" s="25" t="s">
        <v>36</v>
      </c>
      <c r="U3820" s="185">
        <v>614</v>
      </c>
      <c r="V3820" s="188">
        <v>614</v>
      </c>
      <c r="W3820" s="189">
        <v>614</v>
      </c>
      <c r="X3820" s="31">
        <v>614</v>
      </c>
      <c r="Y3820" s="90">
        <f>IFERROR(ROUND(X3820/W3820-1,2),"")</f>
        <v>0</v>
      </c>
      <c r="Z3820" s="31">
        <f>IF(OR(S3820="VLD MLC components",S3820="VLD MLC pipes",S3820="VLD PEX components",S3820="VLD PEX pipes",S3820="VLD PHC components",S3820="VLD PHC pipes",S3820="Controls VLD"),"По запросу",X3820)</f>
        <v>614</v>
      </c>
      <c r="AA3820" s="63">
        <f>ROUND(X3820/1.2,3)</f>
        <v>511.66699999999997</v>
      </c>
      <c r="AB3820" s="23">
        <v>511.66699999999997</v>
      </c>
      <c r="AC3820" s="190">
        <f>IFERROR(ROUND(AA3820/AB3820-1,2),"")</f>
        <v>0</v>
      </c>
      <c r="AD3820" s="25">
        <v>0.185</v>
      </c>
      <c r="AE3820" s="25">
        <v>4.5999999999999999E-3</v>
      </c>
      <c r="AF3820" s="25">
        <v>0</v>
      </c>
      <c r="AG3820" s="25" t="s">
        <v>22</v>
      </c>
      <c r="AH3820" s="25">
        <v>0</v>
      </c>
      <c r="AI3820" s="25">
        <v>0</v>
      </c>
      <c r="AJ3820" s="25" t="s">
        <v>20</v>
      </c>
      <c r="AK3820" s="42" t="s">
        <v>19</v>
      </c>
      <c r="AL3820" s="25" t="s">
        <v>20</v>
      </c>
      <c r="AM3820" s="25">
        <v>1</v>
      </c>
      <c r="AN3820" s="25"/>
      <c r="AO3820" s="25"/>
      <c r="AP3820" s="25"/>
      <c r="AQ3820" s="25"/>
      <c r="AR3820" s="94"/>
      <c r="AS3820" s="157" t="s">
        <v>22</v>
      </c>
      <c r="AT3820" s="93">
        <v>42551</v>
      </c>
      <c r="AU3820" s="92" t="s">
        <v>22</v>
      </c>
      <c r="AV3820" s="91" t="s">
        <v>48</v>
      </c>
      <c r="AW3820" s="92" t="s">
        <v>48</v>
      </c>
      <c r="AX3820" s="92" t="s">
        <v>48</v>
      </c>
      <c r="AY3820" s="91" t="s">
        <v>152</v>
      </c>
      <c r="AZ3820" s="23"/>
      <c r="BA3820" s="25">
        <v>0</v>
      </c>
      <c r="BB3820" t="s">
        <v>48</v>
      </c>
      <c r="BC3820" t="e">
        <v>#N/A</v>
      </c>
      <c r="BD3820" t="e">
        <f>IF(Z3820=BC3820,"OK")</f>
        <v>#N/A</v>
      </c>
      <c r="BE3820">
        <v>0.185</v>
      </c>
      <c r="BF3820">
        <v>4.5999999999999999E-3</v>
      </c>
      <c r="BG3820">
        <v>0</v>
      </c>
      <c r="BH3820">
        <v>0</v>
      </c>
      <c r="BI3820">
        <v>0</v>
      </c>
      <c r="BJ3820">
        <v>0</v>
      </c>
      <c r="BK3820">
        <v>0</v>
      </c>
      <c r="BN3820" s="183"/>
    </row>
    <row r="3821" spans="1:66" ht="25.5" x14ac:dyDescent="0.25">
      <c r="A3821" s="1"/>
      <c r="B3821" s="94">
        <v>3808</v>
      </c>
      <c r="C3821" s="43">
        <v>1050057</v>
      </c>
      <c r="D3821" s="25"/>
      <c r="E3821" s="27" t="s">
        <v>1670</v>
      </c>
      <c r="F3821" s="151" t="s">
        <v>21</v>
      </c>
      <c r="G3821" s="25"/>
      <c r="H3821" s="46" t="str">
        <f>IFERROR(IFERROR(IF(SEARCH("Usystems",$E3821)&gt;0,"Usystems"),IF(SEARCH("RIIFO",$E3821)&gt;0,"RIIFO","Uponor")),"Uponor")</f>
        <v>Uponor</v>
      </c>
      <c r="I3821" s="25" t="str">
        <f>IFERROR(MID($D3821,1,7)+0,"")</f>
        <v/>
      </c>
      <c r="J3821" s="25" t="str">
        <f>IFERROR(MID($D3821,10,7)+0,"")</f>
        <v/>
      </c>
      <c r="K3821" s="25" t="str">
        <f>IFERROR(MID($D3821,19,7)+0,"")</f>
        <v/>
      </c>
      <c r="L3821" s="25" t="str">
        <f>IFERROR(MID($D3821,28,7)+0,"")</f>
        <v/>
      </c>
      <c r="M3821" s="25" t="str">
        <f>IF(IFERROR(MID($Q3821,1,7)+0,"")&lt;1130000,IF(INDEX(C:C,MATCH(LEFT(Q3821,7)+0,I:I,0))&lt;1130000,"",INDEX(C:C,MATCH(LEFT(Q3821,7)+0,I:I,0))),IFERROR(MID($Q3821,1,7)+0,""))</f>
        <v/>
      </c>
      <c r="N3821" s="25" t="str">
        <f>IF(IFERROR(MID($Q3821,10,7)+0,"")&lt;1130000,"",IFERROR(MID($Q3821,10,7)+0,""))</f>
        <v/>
      </c>
      <c r="O3821" s="25" t="str">
        <f>IF(IFERROR(MID($Q3821,19,7)+0,"")&lt;1130000,"",IFERROR(MID($Q3821,19,7)+0,""))</f>
        <v/>
      </c>
      <c r="P3821" s="25" t="str">
        <f>IF(M3821="","",IF(N3821="",M3821,M3821&amp;", "&amp;N3821))</f>
        <v/>
      </c>
      <c r="Q3821" s="25"/>
      <c r="R3821" s="25"/>
      <c r="S3821" s="35" t="s">
        <v>107</v>
      </c>
      <c r="T3821" s="25" t="s">
        <v>36</v>
      </c>
      <c r="U3821" s="185">
        <v>654</v>
      </c>
      <c r="V3821" s="188">
        <v>654</v>
      </c>
      <c r="W3821" s="189">
        <v>654</v>
      </c>
      <c r="X3821" s="31">
        <v>654</v>
      </c>
      <c r="Y3821" s="90">
        <f>IFERROR(ROUND(X3821/W3821-1,2),"")</f>
        <v>0</v>
      </c>
      <c r="Z3821" s="31">
        <f>IF(OR(S3821="VLD MLC components",S3821="VLD MLC pipes",S3821="VLD PEX components",S3821="VLD PEX pipes",S3821="VLD PHC components",S3821="VLD PHC pipes",S3821="Controls VLD"),"По запросу",X3821)</f>
        <v>654</v>
      </c>
      <c r="AA3821" s="63">
        <f>ROUND(X3821/1.2,3)</f>
        <v>545</v>
      </c>
      <c r="AB3821" s="23">
        <v>545</v>
      </c>
      <c r="AC3821" s="190">
        <f>IFERROR(ROUND(AA3821/AB3821-1,2),"")</f>
        <v>0</v>
      </c>
      <c r="AD3821" s="25">
        <v>0.20799999999999999</v>
      </c>
      <c r="AE3821" s="25">
        <v>5.4099999999999999E-3</v>
      </c>
      <c r="AF3821" s="25">
        <v>0</v>
      </c>
      <c r="AG3821" s="25" t="s">
        <v>22</v>
      </c>
      <c r="AH3821" s="25">
        <v>0</v>
      </c>
      <c r="AI3821" s="25">
        <v>0</v>
      </c>
      <c r="AJ3821" s="25" t="s">
        <v>20</v>
      </c>
      <c r="AK3821" s="42" t="s">
        <v>19</v>
      </c>
      <c r="AL3821" s="25" t="s">
        <v>20</v>
      </c>
      <c r="AM3821" s="25">
        <v>1</v>
      </c>
      <c r="AN3821" s="25"/>
      <c r="AO3821" s="25"/>
      <c r="AP3821" s="25"/>
      <c r="AQ3821" s="25"/>
      <c r="AR3821" s="94"/>
      <c r="AS3821" s="157" t="s">
        <v>22</v>
      </c>
      <c r="AT3821" s="93">
        <v>42551</v>
      </c>
      <c r="AU3821" s="92" t="s">
        <v>22</v>
      </c>
      <c r="AV3821" s="91" t="s">
        <v>48</v>
      </c>
      <c r="AW3821" s="92" t="s">
        <v>48</v>
      </c>
      <c r="AX3821" s="92" t="s">
        <v>48</v>
      </c>
      <c r="AY3821" s="91" t="s">
        <v>152</v>
      </c>
      <c r="AZ3821" s="23"/>
      <c r="BA3821" s="25">
        <v>0</v>
      </c>
      <c r="BB3821" t="s">
        <v>48</v>
      </c>
      <c r="BC3821" t="e">
        <v>#N/A</v>
      </c>
      <c r="BD3821" t="e">
        <f>IF(Z3821=BC3821,"OK")</f>
        <v>#N/A</v>
      </c>
      <c r="BE3821">
        <v>0.20799999999999999</v>
      </c>
      <c r="BF3821">
        <v>5.4099999999999999E-3</v>
      </c>
      <c r="BG3821">
        <v>0</v>
      </c>
      <c r="BH3821">
        <v>0</v>
      </c>
      <c r="BI3821">
        <v>0</v>
      </c>
      <c r="BJ3821">
        <v>0</v>
      </c>
      <c r="BK3821">
        <v>0</v>
      </c>
      <c r="BN3821" s="183"/>
    </row>
    <row r="3822" spans="1:66" ht="25.5" x14ac:dyDescent="0.25">
      <c r="A3822" s="1"/>
      <c r="B3822" s="94">
        <v>3809</v>
      </c>
      <c r="C3822" s="43">
        <v>1071968</v>
      </c>
      <c r="D3822" s="25"/>
      <c r="E3822" s="27" t="s">
        <v>1669</v>
      </c>
      <c r="F3822" s="151" t="s">
        <v>21</v>
      </c>
      <c r="G3822" s="25"/>
      <c r="H3822" s="46" t="str">
        <f>IFERROR(IFERROR(IF(SEARCH("Usystems",$E3822)&gt;0,"Usystems"),IF(SEARCH("RIIFO",$E3822)&gt;0,"RIIFO","Uponor")),"Uponor")</f>
        <v>Uponor</v>
      </c>
      <c r="I3822" s="25" t="str">
        <f>IFERROR(MID($D3822,1,7)+0,"")</f>
        <v/>
      </c>
      <c r="J3822" s="25" t="str">
        <f>IFERROR(MID($D3822,10,7)+0,"")</f>
        <v/>
      </c>
      <c r="K3822" s="25" t="str">
        <f>IFERROR(MID($D3822,19,7)+0,"")</f>
        <v/>
      </c>
      <c r="L3822" s="25" t="str">
        <f>IFERROR(MID($D3822,28,7)+0,"")</f>
        <v/>
      </c>
      <c r="M3822" s="25" t="str">
        <f>IF(IFERROR(MID($Q3822,1,7)+0,"")&lt;1130000,IF(INDEX(C:C,MATCH(LEFT(Q3822,7)+0,I:I,0))&lt;1130000,"",INDEX(C:C,MATCH(LEFT(Q3822,7)+0,I:I,0))),IFERROR(MID($Q3822,1,7)+0,""))</f>
        <v/>
      </c>
      <c r="N3822" s="25" t="str">
        <f>IF(IFERROR(MID($Q3822,10,7)+0,"")&lt;1130000,"",IFERROR(MID($Q3822,10,7)+0,""))</f>
        <v/>
      </c>
      <c r="O3822" s="25" t="str">
        <f>IF(IFERROR(MID($Q3822,19,7)+0,"")&lt;1130000,"",IFERROR(MID($Q3822,19,7)+0,""))</f>
        <v/>
      </c>
      <c r="P3822" s="25" t="str">
        <f>IF(M3822="","",IF(N3822="",M3822,M3822&amp;", "&amp;N3822))</f>
        <v/>
      </c>
      <c r="Q3822" s="25"/>
      <c r="R3822" s="25"/>
      <c r="S3822" s="35" t="s">
        <v>107</v>
      </c>
      <c r="T3822" s="25" t="s">
        <v>36</v>
      </c>
      <c r="U3822" s="185">
        <v>1957</v>
      </c>
      <c r="V3822" s="188">
        <v>1957</v>
      </c>
      <c r="W3822" s="189">
        <v>1957</v>
      </c>
      <c r="X3822" s="31">
        <v>1957</v>
      </c>
      <c r="Y3822" s="90">
        <f>IFERROR(ROUND(X3822/W3822-1,2),"")</f>
        <v>0</v>
      </c>
      <c r="Z3822" s="31">
        <f>IF(OR(S3822="VLD MLC components",S3822="VLD MLC pipes",S3822="VLD PEX components",S3822="VLD PEX pipes",S3822="VLD PHC components",S3822="VLD PHC pipes",S3822="Controls VLD"),"По запросу",X3822)</f>
        <v>1957</v>
      </c>
      <c r="AA3822" s="63">
        <f>ROUND(X3822/1.2,3)</f>
        <v>1630.8330000000001</v>
      </c>
      <c r="AB3822" s="23">
        <v>1630.8330000000001</v>
      </c>
      <c r="AC3822" s="190">
        <f>IFERROR(ROUND(AA3822/AB3822-1,2),"")</f>
        <v>0</v>
      </c>
      <c r="AD3822" s="25">
        <v>0.64800000000000002</v>
      </c>
      <c r="AE3822" s="25">
        <v>1.72E-2</v>
      </c>
      <c r="AF3822" s="25">
        <v>0</v>
      </c>
      <c r="AG3822" s="25" t="s">
        <v>22</v>
      </c>
      <c r="AH3822" s="25">
        <v>0</v>
      </c>
      <c r="AI3822" s="25">
        <v>0</v>
      </c>
      <c r="AJ3822" s="25" t="s">
        <v>20</v>
      </c>
      <c r="AK3822" s="42" t="s">
        <v>19</v>
      </c>
      <c r="AL3822" s="25" t="s">
        <v>20</v>
      </c>
      <c r="AM3822" s="25">
        <v>1</v>
      </c>
      <c r="AN3822" s="25"/>
      <c r="AO3822" s="25"/>
      <c r="AP3822" s="25"/>
      <c r="AQ3822" s="25"/>
      <c r="AR3822" s="94"/>
      <c r="AS3822" s="157" t="s">
        <v>22</v>
      </c>
      <c r="AT3822" s="93">
        <v>42551</v>
      </c>
      <c r="AU3822" s="92" t="s">
        <v>22</v>
      </c>
      <c r="AV3822" s="91" t="s">
        <v>48</v>
      </c>
      <c r="AW3822" s="92" t="s">
        <v>48</v>
      </c>
      <c r="AX3822" s="92" t="s">
        <v>48</v>
      </c>
      <c r="AY3822" s="91" t="s">
        <v>152</v>
      </c>
      <c r="AZ3822" s="23"/>
      <c r="BA3822" s="25">
        <v>0</v>
      </c>
      <c r="BB3822" t="s">
        <v>48</v>
      </c>
      <c r="BC3822" t="e">
        <v>#N/A</v>
      </c>
      <c r="BD3822" t="e">
        <f>IF(Z3822=BC3822,"OK")</f>
        <v>#N/A</v>
      </c>
      <c r="BE3822">
        <v>0.64800000000000002</v>
      </c>
      <c r="BF3822">
        <v>1.72E-2</v>
      </c>
      <c r="BG3822">
        <v>0</v>
      </c>
      <c r="BH3822">
        <v>0</v>
      </c>
      <c r="BI3822">
        <v>0</v>
      </c>
      <c r="BJ3822">
        <v>0</v>
      </c>
      <c r="BK3822">
        <v>0</v>
      </c>
      <c r="BN3822" s="183"/>
    </row>
    <row r="3823" spans="1:66" ht="25.5" x14ac:dyDescent="0.25">
      <c r="A3823" s="1"/>
      <c r="B3823" s="94">
        <v>3810</v>
      </c>
      <c r="C3823" s="43">
        <v>1050055</v>
      </c>
      <c r="D3823" s="25"/>
      <c r="E3823" s="27" t="s">
        <v>1668</v>
      </c>
      <c r="F3823" s="151" t="s">
        <v>21</v>
      </c>
      <c r="G3823" s="25"/>
      <c r="H3823" s="46" t="str">
        <f>IFERROR(IFERROR(IF(SEARCH("Usystems",$E3823)&gt;0,"Usystems"),IF(SEARCH("RIIFO",$E3823)&gt;0,"RIIFO","Uponor")),"Uponor")</f>
        <v>Uponor</v>
      </c>
      <c r="I3823" s="25" t="str">
        <f>IFERROR(MID($D3823,1,7)+0,"")</f>
        <v/>
      </c>
      <c r="J3823" s="25" t="str">
        <f>IFERROR(MID($D3823,10,7)+0,"")</f>
        <v/>
      </c>
      <c r="K3823" s="25" t="str">
        <f>IFERROR(MID($D3823,19,7)+0,"")</f>
        <v/>
      </c>
      <c r="L3823" s="25" t="str">
        <f>IFERROR(MID($D3823,28,7)+0,"")</f>
        <v/>
      </c>
      <c r="M3823" s="25" t="str">
        <f>IF(IFERROR(MID($Q3823,1,7)+0,"")&lt;1130000,IF(INDEX(C:C,MATCH(LEFT(Q3823,7)+0,I:I,0))&lt;1130000,"",INDEX(C:C,MATCH(LEFT(Q3823,7)+0,I:I,0))),IFERROR(MID($Q3823,1,7)+0,""))</f>
        <v/>
      </c>
      <c r="N3823" s="25" t="str">
        <f>IF(IFERROR(MID($Q3823,10,7)+0,"")&lt;1130000,"",IFERROR(MID($Q3823,10,7)+0,""))</f>
        <v/>
      </c>
      <c r="O3823" s="25" t="str">
        <f>IF(IFERROR(MID($Q3823,19,7)+0,"")&lt;1130000,"",IFERROR(MID($Q3823,19,7)+0,""))</f>
        <v/>
      </c>
      <c r="P3823" s="25" t="str">
        <f>IF(M3823="","",IF(N3823="",M3823,M3823&amp;", "&amp;N3823))</f>
        <v/>
      </c>
      <c r="Q3823" s="25"/>
      <c r="R3823" s="25"/>
      <c r="S3823" s="35" t="s">
        <v>107</v>
      </c>
      <c r="T3823" s="25" t="s">
        <v>36</v>
      </c>
      <c r="U3823" s="185">
        <v>762</v>
      </c>
      <c r="V3823" s="188">
        <v>762</v>
      </c>
      <c r="W3823" s="189">
        <v>762</v>
      </c>
      <c r="X3823" s="31">
        <v>762</v>
      </c>
      <c r="Y3823" s="90">
        <f>IFERROR(ROUND(X3823/W3823-1,2),"")</f>
        <v>0</v>
      </c>
      <c r="Z3823" s="31">
        <f>IF(OR(S3823="VLD MLC components",S3823="VLD MLC pipes",S3823="VLD PEX components",S3823="VLD PEX pipes",S3823="VLD PHC components",S3823="VLD PHC pipes",S3823="Controls VLD"),"По запросу",X3823)</f>
        <v>762</v>
      </c>
      <c r="AA3823" s="63">
        <f>ROUND(X3823/1.2,3)</f>
        <v>635</v>
      </c>
      <c r="AB3823" s="23">
        <v>635</v>
      </c>
      <c r="AC3823" s="190">
        <f>IFERROR(ROUND(AA3823/AB3823-1,2),"")</f>
        <v>0</v>
      </c>
      <c r="AD3823" s="25">
        <v>0.26800000000000002</v>
      </c>
      <c r="AE3823" s="25">
        <v>7.7299999999999999E-3</v>
      </c>
      <c r="AF3823" s="25">
        <v>0</v>
      </c>
      <c r="AG3823" s="25" t="s">
        <v>22</v>
      </c>
      <c r="AH3823" s="25">
        <v>0</v>
      </c>
      <c r="AI3823" s="25">
        <v>0</v>
      </c>
      <c r="AJ3823" s="25" t="s">
        <v>20</v>
      </c>
      <c r="AK3823" s="42" t="s">
        <v>19</v>
      </c>
      <c r="AL3823" s="25" t="s">
        <v>20</v>
      </c>
      <c r="AM3823" s="25">
        <v>1</v>
      </c>
      <c r="AN3823" s="25"/>
      <c r="AO3823" s="25"/>
      <c r="AP3823" s="25"/>
      <c r="AQ3823" s="25"/>
      <c r="AR3823" s="94"/>
      <c r="AS3823" s="157" t="s">
        <v>22</v>
      </c>
      <c r="AT3823" s="93">
        <v>42551</v>
      </c>
      <c r="AU3823" s="92" t="s">
        <v>22</v>
      </c>
      <c r="AV3823" s="91" t="s">
        <v>48</v>
      </c>
      <c r="AW3823" s="92" t="s">
        <v>48</v>
      </c>
      <c r="AX3823" s="92" t="s">
        <v>48</v>
      </c>
      <c r="AY3823" s="91" t="s">
        <v>152</v>
      </c>
      <c r="AZ3823" s="23"/>
      <c r="BA3823" s="25">
        <v>0</v>
      </c>
      <c r="BB3823" t="s">
        <v>48</v>
      </c>
      <c r="BC3823" t="e">
        <v>#N/A</v>
      </c>
      <c r="BD3823" t="e">
        <f>IF(Z3823=BC3823,"OK")</f>
        <v>#N/A</v>
      </c>
      <c r="BE3823">
        <v>0.26800000000000002</v>
      </c>
      <c r="BF3823">
        <v>7.7299999999999999E-3</v>
      </c>
      <c r="BG3823">
        <v>0</v>
      </c>
      <c r="BH3823">
        <v>0</v>
      </c>
      <c r="BI3823">
        <v>0</v>
      </c>
      <c r="BJ3823">
        <v>0</v>
      </c>
      <c r="BK3823">
        <v>0</v>
      </c>
      <c r="BN3823" s="183"/>
    </row>
    <row r="3824" spans="1:66" ht="25.5" x14ac:dyDescent="0.25">
      <c r="A3824" s="1"/>
      <c r="B3824" s="94">
        <v>3811</v>
      </c>
      <c r="C3824" s="43">
        <v>1053999</v>
      </c>
      <c r="D3824" s="25"/>
      <c r="E3824" s="27" t="s">
        <v>1667</v>
      </c>
      <c r="F3824" s="151" t="s">
        <v>21</v>
      </c>
      <c r="G3824" s="25"/>
      <c r="H3824" s="46" t="str">
        <f>IFERROR(IFERROR(IF(SEARCH("Usystems",$E3824)&gt;0,"Usystems"),IF(SEARCH("RIIFO",$E3824)&gt;0,"RIIFO","Uponor")),"Uponor")</f>
        <v>Uponor</v>
      </c>
      <c r="I3824" s="25" t="str">
        <f>IFERROR(MID($D3824,1,7)+0,"")</f>
        <v/>
      </c>
      <c r="J3824" s="25" t="str">
        <f>IFERROR(MID($D3824,10,7)+0,"")</f>
        <v/>
      </c>
      <c r="K3824" s="25" t="str">
        <f>IFERROR(MID($D3824,19,7)+0,"")</f>
        <v/>
      </c>
      <c r="L3824" s="25" t="str">
        <f>IFERROR(MID($D3824,28,7)+0,"")</f>
        <v/>
      </c>
      <c r="M3824" s="25" t="str">
        <f>IF(IFERROR(MID($Q3824,1,7)+0,"")&lt;1130000,IF(INDEX(C:C,MATCH(LEFT(Q3824,7)+0,I:I,0))&lt;1130000,"",INDEX(C:C,MATCH(LEFT(Q3824,7)+0,I:I,0))),IFERROR(MID($Q3824,1,7)+0,""))</f>
        <v/>
      </c>
      <c r="N3824" s="25" t="str">
        <f>IF(IFERROR(MID($Q3824,10,7)+0,"")&lt;1130000,"",IFERROR(MID($Q3824,10,7)+0,""))</f>
        <v/>
      </c>
      <c r="O3824" s="25" t="str">
        <f>IF(IFERROR(MID($Q3824,19,7)+0,"")&lt;1130000,"",IFERROR(MID($Q3824,19,7)+0,""))</f>
        <v/>
      </c>
      <c r="P3824" s="25" t="str">
        <f>IF(M3824="","",IF(N3824="",M3824,M3824&amp;", "&amp;N3824))</f>
        <v/>
      </c>
      <c r="Q3824" s="25"/>
      <c r="R3824" s="25"/>
      <c r="S3824" s="35" t="s">
        <v>107</v>
      </c>
      <c r="T3824" s="25" t="s">
        <v>36</v>
      </c>
      <c r="U3824" s="185">
        <v>9040</v>
      </c>
      <c r="V3824" s="188">
        <v>9040</v>
      </c>
      <c r="W3824" s="189">
        <v>9040</v>
      </c>
      <c r="X3824" s="31">
        <v>9040</v>
      </c>
      <c r="Y3824" s="90">
        <f>IFERROR(ROUND(X3824/W3824-1,2),"")</f>
        <v>0</v>
      </c>
      <c r="Z3824" s="31">
        <f>IF(OR(S3824="VLD MLC components",S3824="VLD MLC pipes",S3824="VLD PEX components",S3824="VLD PEX pipes",S3824="VLD PHC components",S3824="VLD PHC pipes",S3824="Controls VLD"),"По запросу",X3824)</f>
        <v>9040</v>
      </c>
      <c r="AA3824" s="63">
        <f>ROUND(X3824/1.2,3)</f>
        <v>7533.3329999999996</v>
      </c>
      <c r="AB3824" s="23">
        <v>7533.3329999999996</v>
      </c>
      <c r="AC3824" s="190">
        <f>IFERROR(ROUND(AA3824/AB3824-1,2),"")</f>
        <v>0</v>
      </c>
      <c r="AD3824" s="25">
        <v>0.6</v>
      </c>
      <c r="AE3824" s="25">
        <v>8.1399999999999997E-3</v>
      </c>
      <c r="AF3824" s="25">
        <v>0</v>
      </c>
      <c r="AG3824" s="25" t="s">
        <v>22</v>
      </c>
      <c r="AH3824" s="25">
        <v>0</v>
      </c>
      <c r="AI3824" s="25">
        <v>0</v>
      </c>
      <c r="AJ3824" s="25" t="s">
        <v>20</v>
      </c>
      <c r="AK3824" s="42" t="s">
        <v>19</v>
      </c>
      <c r="AL3824" s="25" t="s">
        <v>20</v>
      </c>
      <c r="AM3824" s="25">
        <v>1</v>
      </c>
      <c r="AN3824" s="25"/>
      <c r="AO3824" s="25"/>
      <c r="AP3824" s="25"/>
      <c r="AQ3824" s="25"/>
      <c r="AR3824" s="94"/>
      <c r="AS3824" s="157" t="s">
        <v>22</v>
      </c>
      <c r="AT3824" s="93" t="s">
        <v>22</v>
      </c>
      <c r="AU3824" s="92" t="s">
        <v>22</v>
      </c>
      <c r="AV3824" s="91" t="s">
        <v>48</v>
      </c>
      <c r="AW3824" s="92" t="s">
        <v>48</v>
      </c>
      <c r="AX3824" s="92" t="s">
        <v>48</v>
      </c>
      <c r="AY3824" s="91" t="s">
        <v>152</v>
      </c>
      <c r="AZ3824" s="23"/>
      <c r="BA3824" s="25">
        <v>0</v>
      </c>
      <c r="BB3824" t="s">
        <v>48</v>
      </c>
      <c r="BC3824" t="e">
        <v>#N/A</v>
      </c>
      <c r="BD3824" t="e">
        <f>IF(Z3824=BC3824,"OK")</f>
        <v>#N/A</v>
      </c>
      <c r="BE3824">
        <v>0.6</v>
      </c>
      <c r="BF3824">
        <v>8.1399999999999997E-3</v>
      </c>
      <c r="BG3824">
        <v>0</v>
      </c>
      <c r="BH3824">
        <v>0</v>
      </c>
      <c r="BI3824">
        <v>0</v>
      </c>
      <c r="BJ3824">
        <v>0</v>
      </c>
      <c r="BK3824">
        <v>0</v>
      </c>
      <c r="BN3824" s="183"/>
    </row>
    <row r="3825" spans="1:66" ht="25.5" x14ac:dyDescent="0.25">
      <c r="A3825" s="1"/>
      <c r="B3825" s="94">
        <v>3812</v>
      </c>
      <c r="C3825" s="43">
        <v>1053636</v>
      </c>
      <c r="D3825" s="25"/>
      <c r="E3825" s="27" t="s">
        <v>1666</v>
      </c>
      <c r="F3825" s="151" t="s">
        <v>21</v>
      </c>
      <c r="G3825" s="25"/>
      <c r="H3825" s="46" t="str">
        <f>IFERROR(IFERROR(IF(SEARCH("Usystems",$E3825)&gt;0,"Usystems"),IF(SEARCH("RIIFO",$E3825)&gt;0,"RIIFO","Uponor")),"Uponor")</f>
        <v>Uponor</v>
      </c>
      <c r="I3825" s="25" t="str">
        <f>IFERROR(MID($D3825,1,7)+0,"")</f>
        <v/>
      </c>
      <c r="J3825" s="25" t="str">
        <f>IFERROR(MID($D3825,10,7)+0,"")</f>
        <v/>
      </c>
      <c r="K3825" s="25" t="str">
        <f>IFERROR(MID($D3825,19,7)+0,"")</f>
        <v/>
      </c>
      <c r="L3825" s="25" t="str">
        <f>IFERROR(MID($D3825,28,7)+0,"")</f>
        <v/>
      </c>
      <c r="M3825" s="25" t="str">
        <f>IF(IFERROR(MID($Q3825,1,7)+0,"")&lt;1130000,IF(INDEX(C:C,MATCH(LEFT(Q3825,7)+0,I:I,0))&lt;1130000,"",INDEX(C:C,MATCH(LEFT(Q3825,7)+0,I:I,0))),IFERROR(MID($Q3825,1,7)+0,""))</f>
        <v/>
      </c>
      <c r="N3825" s="25" t="str">
        <f>IF(IFERROR(MID($Q3825,10,7)+0,"")&lt;1130000,"",IFERROR(MID($Q3825,10,7)+0,""))</f>
        <v/>
      </c>
      <c r="O3825" s="25" t="str">
        <f>IF(IFERROR(MID($Q3825,19,7)+0,"")&lt;1130000,"",IFERROR(MID($Q3825,19,7)+0,""))</f>
        <v/>
      </c>
      <c r="P3825" s="25" t="str">
        <f>IF(M3825="","",IF(N3825="",M3825,M3825&amp;", "&amp;N3825))</f>
        <v/>
      </c>
      <c r="Q3825" s="25"/>
      <c r="R3825" s="25"/>
      <c r="S3825" s="35" t="s">
        <v>107</v>
      </c>
      <c r="T3825" s="25" t="s">
        <v>36</v>
      </c>
      <c r="U3825" s="185">
        <v>2491</v>
      </c>
      <c r="V3825" s="188">
        <v>2491</v>
      </c>
      <c r="W3825" s="189">
        <v>2491</v>
      </c>
      <c r="X3825" s="31">
        <v>2491</v>
      </c>
      <c r="Y3825" s="90">
        <f>IFERROR(ROUND(X3825/W3825-1,2),"")</f>
        <v>0</v>
      </c>
      <c r="Z3825" s="31">
        <f>IF(OR(S3825="VLD MLC components",S3825="VLD MLC pipes",S3825="VLD PEX components",S3825="VLD PEX pipes",S3825="VLD PHC components",S3825="VLD PHC pipes",S3825="Controls VLD"),"По запросу",X3825)</f>
        <v>2491</v>
      </c>
      <c r="AA3825" s="63">
        <f>ROUND(X3825/1.2,3)</f>
        <v>2075.8330000000001</v>
      </c>
      <c r="AB3825" s="23">
        <v>2075.8330000000001</v>
      </c>
      <c r="AC3825" s="190">
        <f>IFERROR(ROUND(AA3825/AB3825-1,2),"")</f>
        <v>0</v>
      </c>
      <c r="AD3825" s="25">
        <v>0.90400000000000003</v>
      </c>
      <c r="AE3825" s="25">
        <v>2.708E-2</v>
      </c>
      <c r="AF3825" s="25">
        <v>0</v>
      </c>
      <c r="AG3825" s="25" t="s">
        <v>22</v>
      </c>
      <c r="AH3825" s="25">
        <v>0</v>
      </c>
      <c r="AI3825" s="25">
        <v>0</v>
      </c>
      <c r="AJ3825" s="25" t="s">
        <v>20</v>
      </c>
      <c r="AK3825" s="42" t="s">
        <v>19</v>
      </c>
      <c r="AL3825" s="25" t="s">
        <v>20</v>
      </c>
      <c r="AM3825" s="25">
        <v>1</v>
      </c>
      <c r="AN3825" s="25"/>
      <c r="AO3825" s="25"/>
      <c r="AP3825" s="25"/>
      <c r="AQ3825" s="25"/>
      <c r="AR3825" s="94"/>
      <c r="AS3825" s="157" t="s">
        <v>22</v>
      </c>
      <c r="AT3825" s="93">
        <v>42551</v>
      </c>
      <c r="AU3825" s="92" t="s">
        <v>22</v>
      </c>
      <c r="AV3825" s="91" t="s">
        <v>48</v>
      </c>
      <c r="AW3825" s="92" t="s">
        <v>48</v>
      </c>
      <c r="AX3825" s="92" t="s">
        <v>48</v>
      </c>
      <c r="AY3825" s="91" t="s">
        <v>152</v>
      </c>
      <c r="AZ3825" s="23"/>
      <c r="BA3825" s="25">
        <v>0</v>
      </c>
      <c r="BB3825" t="s">
        <v>48</v>
      </c>
      <c r="BC3825" t="e">
        <v>#N/A</v>
      </c>
      <c r="BD3825" t="e">
        <f>IF(Z3825=BC3825,"OK")</f>
        <v>#N/A</v>
      </c>
      <c r="BE3825">
        <v>0.90400000000000003</v>
      </c>
      <c r="BF3825">
        <v>2.708E-2</v>
      </c>
      <c r="BG3825">
        <v>0</v>
      </c>
      <c r="BH3825">
        <v>0</v>
      </c>
      <c r="BI3825">
        <v>0</v>
      </c>
      <c r="BJ3825">
        <v>0</v>
      </c>
      <c r="BK3825">
        <v>0</v>
      </c>
      <c r="BN3825" s="183"/>
    </row>
    <row r="3826" spans="1:66" ht="25.5" x14ac:dyDescent="0.25">
      <c r="A3826" s="1"/>
      <c r="B3826" s="94">
        <v>3813</v>
      </c>
      <c r="C3826" s="43">
        <v>1050084</v>
      </c>
      <c r="D3826" s="25"/>
      <c r="E3826" s="27" t="s">
        <v>1665</v>
      </c>
      <c r="F3826" s="151" t="s">
        <v>21</v>
      </c>
      <c r="G3826" s="25"/>
      <c r="H3826" s="46" t="str">
        <f>IFERROR(IFERROR(IF(SEARCH("Usystems",$E3826)&gt;0,"Usystems"),IF(SEARCH("RIIFO",$E3826)&gt;0,"RIIFO","Uponor")),"Uponor")</f>
        <v>Uponor</v>
      </c>
      <c r="I3826" s="25" t="str">
        <f>IFERROR(MID($D3826,1,7)+0,"")</f>
        <v/>
      </c>
      <c r="J3826" s="25" t="str">
        <f>IFERROR(MID($D3826,10,7)+0,"")</f>
        <v/>
      </c>
      <c r="K3826" s="25" t="str">
        <f>IFERROR(MID($D3826,19,7)+0,"")</f>
        <v/>
      </c>
      <c r="L3826" s="25" t="str">
        <f>IFERROR(MID($D3826,28,7)+0,"")</f>
        <v/>
      </c>
      <c r="M3826" s="25" t="str">
        <f>IF(IFERROR(MID($Q3826,1,7)+0,"")&lt;1130000,IF(INDEX(C:C,MATCH(LEFT(Q3826,7)+0,I:I,0))&lt;1130000,"",INDEX(C:C,MATCH(LEFT(Q3826,7)+0,I:I,0))),IFERROR(MID($Q3826,1,7)+0,""))</f>
        <v/>
      </c>
      <c r="N3826" s="25" t="str">
        <f>IF(IFERROR(MID($Q3826,10,7)+0,"")&lt;1130000,"",IFERROR(MID($Q3826,10,7)+0,""))</f>
        <v/>
      </c>
      <c r="O3826" s="25" t="str">
        <f>IF(IFERROR(MID($Q3826,19,7)+0,"")&lt;1130000,"",IFERROR(MID($Q3826,19,7)+0,""))</f>
        <v/>
      </c>
      <c r="P3826" s="25" t="str">
        <f>IF(M3826="","",IF(N3826="",M3826,M3826&amp;", "&amp;N3826))</f>
        <v/>
      </c>
      <c r="Q3826" s="25"/>
      <c r="R3826" s="25"/>
      <c r="S3826" s="35" t="s">
        <v>107</v>
      </c>
      <c r="T3826" s="25" t="s">
        <v>36</v>
      </c>
      <c r="U3826" s="185">
        <v>709</v>
      </c>
      <c r="V3826" s="188">
        <v>709</v>
      </c>
      <c r="W3826" s="189">
        <v>709</v>
      </c>
      <c r="X3826" s="31">
        <v>709</v>
      </c>
      <c r="Y3826" s="90">
        <f>IFERROR(ROUND(X3826/W3826-1,2),"")</f>
        <v>0</v>
      </c>
      <c r="Z3826" s="31">
        <f>IF(OR(S3826="VLD MLC components",S3826="VLD MLC pipes",S3826="VLD PEX components",S3826="VLD PEX pipes",S3826="VLD PHC components",S3826="VLD PHC pipes",S3826="Controls VLD"),"По запросу",X3826)</f>
        <v>709</v>
      </c>
      <c r="AA3826" s="63">
        <f>ROUND(X3826/1.2,3)</f>
        <v>590.83299999999997</v>
      </c>
      <c r="AB3826" s="23">
        <v>590.83299999999997</v>
      </c>
      <c r="AC3826" s="190">
        <f>IFERROR(ROUND(AA3826/AB3826-1,2),"")</f>
        <v>0</v>
      </c>
      <c r="AD3826" s="25">
        <v>0.19600000000000001</v>
      </c>
      <c r="AE3826" s="25">
        <v>4.5100000000000001E-3</v>
      </c>
      <c r="AF3826" s="25">
        <v>0</v>
      </c>
      <c r="AG3826" s="25" t="s">
        <v>22</v>
      </c>
      <c r="AH3826" s="25">
        <v>0</v>
      </c>
      <c r="AI3826" s="25">
        <v>0</v>
      </c>
      <c r="AJ3826" s="25" t="s">
        <v>20</v>
      </c>
      <c r="AK3826" s="42" t="s">
        <v>19</v>
      </c>
      <c r="AL3826" s="25" t="s">
        <v>20</v>
      </c>
      <c r="AM3826" s="25">
        <v>1</v>
      </c>
      <c r="AN3826" s="25"/>
      <c r="AO3826" s="25"/>
      <c r="AP3826" s="25"/>
      <c r="AQ3826" s="25"/>
      <c r="AR3826" s="94"/>
      <c r="AS3826" s="157" t="s">
        <v>22</v>
      </c>
      <c r="AT3826" s="93">
        <v>42551</v>
      </c>
      <c r="AU3826" s="92" t="s">
        <v>22</v>
      </c>
      <c r="AV3826" s="91" t="s">
        <v>48</v>
      </c>
      <c r="AW3826" s="92" t="s">
        <v>48</v>
      </c>
      <c r="AX3826" s="92" t="s">
        <v>48</v>
      </c>
      <c r="AY3826" s="91" t="s">
        <v>152</v>
      </c>
      <c r="AZ3826" s="23"/>
      <c r="BA3826" s="25">
        <v>0</v>
      </c>
      <c r="BB3826" t="s">
        <v>48</v>
      </c>
      <c r="BC3826" t="e">
        <v>#N/A</v>
      </c>
      <c r="BD3826" t="e">
        <f>IF(Z3826=BC3826,"OK")</f>
        <v>#N/A</v>
      </c>
      <c r="BE3826">
        <v>0.19600000000000001</v>
      </c>
      <c r="BF3826">
        <v>4.5100000000000001E-3</v>
      </c>
      <c r="BG3826">
        <v>0</v>
      </c>
      <c r="BH3826">
        <v>0</v>
      </c>
      <c r="BI3826">
        <v>0</v>
      </c>
      <c r="BJ3826">
        <v>0</v>
      </c>
      <c r="BK3826">
        <v>0</v>
      </c>
      <c r="BN3826" s="183"/>
    </row>
    <row r="3827" spans="1:66" ht="25.5" x14ac:dyDescent="0.25">
      <c r="A3827" s="1"/>
      <c r="B3827" s="94">
        <v>3814</v>
      </c>
      <c r="C3827" s="43">
        <v>1050087</v>
      </c>
      <c r="D3827" s="25"/>
      <c r="E3827" s="27" t="s">
        <v>1664</v>
      </c>
      <c r="F3827" s="151" t="s">
        <v>21</v>
      </c>
      <c r="G3827" s="25"/>
      <c r="H3827" s="46" t="str">
        <f>IFERROR(IFERROR(IF(SEARCH("Usystems",$E3827)&gt;0,"Usystems"),IF(SEARCH("RIIFO",$E3827)&gt;0,"RIIFO","Uponor")),"Uponor")</f>
        <v>Uponor</v>
      </c>
      <c r="I3827" s="25" t="str">
        <f>IFERROR(MID($D3827,1,7)+0,"")</f>
        <v/>
      </c>
      <c r="J3827" s="25" t="str">
        <f>IFERROR(MID($D3827,10,7)+0,"")</f>
        <v/>
      </c>
      <c r="K3827" s="25" t="str">
        <f>IFERROR(MID($D3827,19,7)+0,"")</f>
        <v/>
      </c>
      <c r="L3827" s="25" t="str">
        <f>IFERROR(MID($D3827,28,7)+0,"")</f>
        <v/>
      </c>
      <c r="M3827" s="25" t="str">
        <f>IF(IFERROR(MID($Q3827,1,7)+0,"")&lt;1130000,IF(INDEX(C:C,MATCH(LEFT(Q3827,7)+0,I:I,0))&lt;1130000,"",INDEX(C:C,MATCH(LEFT(Q3827,7)+0,I:I,0))),IFERROR(MID($Q3827,1,7)+0,""))</f>
        <v/>
      </c>
      <c r="N3827" s="25" t="str">
        <f>IF(IFERROR(MID($Q3827,10,7)+0,"")&lt;1130000,"",IFERROR(MID($Q3827,10,7)+0,""))</f>
        <v/>
      </c>
      <c r="O3827" s="25" t="str">
        <f>IF(IFERROR(MID($Q3827,19,7)+0,"")&lt;1130000,"",IFERROR(MID($Q3827,19,7)+0,""))</f>
        <v/>
      </c>
      <c r="P3827" s="25" t="str">
        <f>IF(M3827="","",IF(N3827="",M3827,M3827&amp;", "&amp;N3827))</f>
        <v/>
      </c>
      <c r="Q3827" s="25"/>
      <c r="R3827" s="25"/>
      <c r="S3827" s="35" t="s">
        <v>107</v>
      </c>
      <c r="T3827" s="25" t="s">
        <v>36</v>
      </c>
      <c r="U3827" s="185">
        <v>702</v>
      </c>
      <c r="V3827" s="188">
        <v>702</v>
      </c>
      <c r="W3827" s="189">
        <v>702</v>
      </c>
      <c r="X3827" s="31">
        <v>702</v>
      </c>
      <c r="Y3827" s="90">
        <f>IFERROR(ROUND(X3827/W3827-1,2),"")</f>
        <v>0</v>
      </c>
      <c r="Z3827" s="31">
        <f>IF(OR(S3827="VLD MLC components",S3827="VLD MLC pipes",S3827="VLD PEX components",S3827="VLD PEX pipes",S3827="VLD PHC components",S3827="VLD PHC pipes",S3827="Controls VLD"),"По запросу",X3827)</f>
        <v>702</v>
      </c>
      <c r="AA3827" s="63">
        <f>ROUND(X3827/1.2,3)</f>
        <v>585</v>
      </c>
      <c r="AB3827" s="23">
        <v>585</v>
      </c>
      <c r="AC3827" s="190">
        <f>IFERROR(ROUND(AA3827/AB3827-1,2),"")</f>
        <v>0</v>
      </c>
      <c r="AD3827" s="25">
        <v>0.20599999999999999</v>
      </c>
      <c r="AE3827" s="25">
        <v>5.0699999999999999E-3</v>
      </c>
      <c r="AF3827" s="25">
        <v>0</v>
      </c>
      <c r="AG3827" s="25" t="s">
        <v>22</v>
      </c>
      <c r="AH3827" s="25">
        <v>0</v>
      </c>
      <c r="AI3827" s="25">
        <v>0</v>
      </c>
      <c r="AJ3827" s="25" t="s">
        <v>20</v>
      </c>
      <c r="AK3827" s="42" t="s">
        <v>19</v>
      </c>
      <c r="AL3827" s="25" t="s">
        <v>20</v>
      </c>
      <c r="AM3827" s="25">
        <v>1</v>
      </c>
      <c r="AN3827" s="25"/>
      <c r="AO3827" s="25"/>
      <c r="AP3827" s="25"/>
      <c r="AQ3827" s="25"/>
      <c r="AR3827" s="94"/>
      <c r="AS3827" s="157" t="s">
        <v>22</v>
      </c>
      <c r="AT3827" s="93">
        <v>42551</v>
      </c>
      <c r="AU3827" s="92" t="s">
        <v>22</v>
      </c>
      <c r="AV3827" s="91" t="s">
        <v>48</v>
      </c>
      <c r="AW3827" s="92" t="s">
        <v>48</v>
      </c>
      <c r="AX3827" s="92" t="s">
        <v>48</v>
      </c>
      <c r="AY3827" s="91" t="s">
        <v>152</v>
      </c>
      <c r="AZ3827" s="23"/>
      <c r="BA3827" s="25">
        <v>0</v>
      </c>
      <c r="BB3827" t="s">
        <v>48</v>
      </c>
      <c r="BC3827" t="e">
        <v>#N/A</v>
      </c>
      <c r="BD3827" t="e">
        <f>IF(Z3827=BC3827,"OK")</f>
        <v>#N/A</v>
      </c>
      <c r="BE3827">
        <v>0.20599999999999999</v>
      </c>
      <c r="BF3827">
        <v>5.0699999999999999E-3</v>
      </c>
      <c r="BG3827">
        <v>0</v>
      </c>
      <c r="BH3827">
        <v>0</v>
      </c>
      <c r="BI3827">
        <v>0</v>
      </c>
      <c r="BJ3827">
        <v>0</v>
      </c>
      <c r="BK3827">
        <v>0</v>
      </c>
      <c r="BN3827" s="183"/>
    </row>
    <row r="3828" spans="1:66" ht="25.5" x14ac:dyDescent="0.25">
      <c r="A3828" s="1"/>
      <c r="B3828" s="94">
        <v>3815</v>
      </c>
      <c r="C3828" s="43">
        <v>1050090</v>
      </c>
      <c r="D3828" s="25"/>
      <c r="E3828" s="27" t="s">
        <v>1663</v>
      </c>
      <c r="F3828" s="151" t="s">
        <v>21</v>
      </c>
      <c r="G3828" s="25"/>
      <c r="H3828" s="46" t="str">
        <f>IFERROR(IFERROR(IF(SEARCH("Usystems",$E3828)&gt;0,"Usystems"),IF(SEARCH("RIIFO",$E3828)&gt;0,"RIIFO","Uponor")),"Uponor")</f>
        <v>Uponor</v>
      </c>
      <c r="I3828" s="25" t="str">
        <f>IFERROR(MID($D3828,1,7)+0,"")</f>
        <v/>
      </c>
      <c r="J3828" s="25" t="str">
        <f>IFERROR(MID($D3828,10,7)+0,"")</f>
        <v/>
      </c>
      <c r="K3828" s="25" t="str">
        <f>IFERROR(MID($D3828,19,7)+0,"")</f>
        <v/>
      </c>
      <c r="L3828" s="25" t="str">
        <f>IFERROR(MID($D3828,28,7)+0,"")</f>
        <v/>
      </c>
      <c r="M3828" s="25" t="str">
        <f>IF(IFERROR(MID($Q3828,1,7)+0,"")&lt;1130000,IF(INDEX(C:C,MATCH(LEFT(Q3828,7)+0,I:I,0))&lt;1130000,"",INDEX(C:C,MATCH(LEFT(Q3828,7)+0,I:I,0))),IFERROR(MID($Q3828,1,7)+0,""))</f>
        <v/>
      </c>
      <c r="N3828" s="25" t="str">
        <f>IF(IFERROR(MID($Q3828,10,7)+0,"")&lt;1130000,"",IFERROR(MID($Q3828,10,7)+0,""))</f>
        <v/>
      </c>
      <c r="O3828" s="25" t="str">
        <f>IF(IFERROR(MID($Q3828,19,7)+0,"")&lt;1130000,"",IFERROR(MID($Q3828,19,7)+0,""))</f>
        <v/>
      </c>
      <c r="P3828" s="25" t="str">
        <f>IF(M3828="","",IF(N3828="",M3828,M3828&amp;", "&amp;N3828))</f>
        <v/>
      </c>
      <c r="Q3828" s="25"/>
      <c r="R3828" s="25"/>
      <c r="S3828" s="35" t="s">
        <v>107</v>
      </c>
      <c r="T3828" s="25" t="s">
        <v>36</v>
      </c>
      <c r="U3828" s="185">
        <v>740</v>
      </c>
      <c r="V3828" s="188">
        <v>740</v>
      </c>
      <c r="W3828" s="189">
        <v>740</v>
      </c>
      <c r="X3828" s="31">
        <v>740</v>
      </c>
      <c r="Y3828" s="90">
        <f>IFERROR(ROUND(X3828/W3828-1,2),"")</f>
        <v>0</v>
      </c>
      <c r="Z3828" s="31">
        <f>IF(OR(S3828="VLD MLC components",S3828="VLD MLC pipes",S3828="VLD PEX components",S3828="VLD PEX pipes",S3828="VLD PHC components",S3828="VLD PHC pipes",S3828="Controls VLD"),"По запросу",X3828)</f>
        <v>740</v>
      </c>
      <c r="AA3828" s="63">
        <f>ROUND(X3828/1.2,3)</f>
        <v>616.66700000000003</v>
      </c>
      <c r="AB3828" s="23">
        <v>616.66700000000003</v>
      </c>
      <c r="AC3828" s="190">
        <f>IFERROR(ROUND(AA3828/AB3828-1,2),"")</f>
        <v>0</v>
      </c>
      <c r="AD3828" s="25">
        <v>0.22800000000000001</v>
      </c>
      <c r="AE3828" s="25">
        <v>5.4099999999999999E-3</v>
      </c>
      <c r="AF3828" s="25">
        <v>0</v>
      </c>
      <c r="AG3828" s="25" t="s">
        <v>22</v>
      </c>
      <c r="AH3828" s="25">
        <v>0</v>
      </c>
      <c r="AI3828" s="25">
        <v>0</v>
      </c>
      <c r="AJ3828" s="25" t="s">
        <v>20</v>
      </c>
      <c r="AK3828" s="42" t="s">
        <v>19</v>
      </c>
      <c r="AL3828" s="25" t="s">
        <v>20</v>
      </c>
      <c r="AM3828" s="25">
        <v>1</v>
      </c>
      <c r="AN3828" s="25"/>
      <c r="AO3828" s="25"/>
      <c r="AP3828" s="25"/>
      <c r="AQ3828" s="25"/>
      <c r="AR3828" s="94"/>
      <c r="AS3828" s="157" t="s">
        <v>22</v>
      </c>
      <c r="AT3828" s="93">
        <v>42551</v>
      </c>
      <c r="AU3828" s="92" t="s">
        <v>22</v>
      </c>
      <c r="AV3828" s="91" t="s">
        <v>48</v>
      </c>
      <c r="AW3828" s="92" t="s">
        <v>48</v>
      </c>
      <c r="AX3828" s="92" t="s">
        <v>48</v>
      </c>
      <c r="AY3828" s="91" t="s">
        <v>152</v>
      </c>
      <c r="AZ3828" s="23"/>
      <c r="BA3828" s="25">
        <v>0</v>
      </c>
      <c r="BB3828" t="s">
        <v>48</v>
      </c>
      <c r="BC3828" t="e">
        <v>#N/A</v>
      </c>
      <c r="BD3828" t="e">
        <f>IF(Z3828=BC3828,"OK")</f>
        <v>#N/A</v>
      </c>
      <c r="BE3828">
        <v>0.22800000000000001</v>
      </c>
      <c r="BF3828">
        <v>5.4099999999999999E-3</v>
      </c>
      <c r="BG3828">
        <v>0</v>
      </c>
      <c r="BH3828">
        <v>0</v>
      </c>
      <c r="BI3828">
        <v>0</v>
      </c>
      <c r="BJ3828">
        <v>0</v>
      </c>
      <c r="BK3828">
        <v>0</v>
      </c>
      <c r="BN3828" s="183"/>
    </row>
    <row r="3829" spans="1:66" ht="25.5" x14ac:dyDescent="0.25">
      <c r="A3829" s="1"/>
      <c r="B3829" s="94">
        <v>3816</v>
      </c>
      <c r="C3829" s="43">
        <v>1050086</v>
      </c>
      <c r="D3829" s="25"/>
      <c r="E3829" s="27" t="s">
        <v>1662</v>
      </c>
      <c r="F3829" s="151" t="s">
        <v>21</v>
      </c>
      <c r="G3829" s="25"/>
      <c r="H3829" s="46" t="str">
        <f>IFERROR(IFERROR(IF(SEARCH("Usystems",$E3829)&gt;0,"Usystems"),IF(SEARCH("RIIFO",$E3829)&gt;0,"RIIFO","Uponor")),"Uponor")</f>
        <v>Uponor</v>
      </c>
      <c r="I3829" s="25" t="str">
        <f>IFERROR(MID($D3829,1,7)+0,"")</f>
        <v/>
      </c>
      <c r="J3829" s="25" t="str">
        <f>IFERROR(MID($D3829,10,7)+0,"")</f>
        <v/>
      </c>
      <c r="K3829" s="25" t="str">
        <f>IFERROR(MID($D3829,19,7)+0,"")</f>
        <v/>
      </c>
      <c r="L3829" s="25" t="str">
        <f>IFERROR(MID($D3829,28,7)+0,"")</f>
        <v/>
      </c>
      <c r="M3829" s="25" t="str">
        <f>IF(IFERROR(MID($Q3829,1,7)+0,"")&lt;1130000,IF(INDEX(C:C,MATCH(LEFT(Q3829,7)+0,I:I,0))&lt;1130000,"",INDEX(C:C,MATCH(LEFT(Q3829,7)+0,I:I,0))),IFERROR(MID($Q3829,1,7)+0,""))</f>
        <v/>
      </c>
      <c r="N3829" s="25" t="str">
        <f>IF(IFERROR(MID($Q3829,10,7)+0,"")&lt;1130000,"",IFERROR(MID($Q3829,10,7)+0,""))</f>
        <v/>
      </c>
      <c r="O3829" s="25" t="str">
        <f>IF(IFERROR(MID($Q3829,19,7)+0,"")&lt;1130000,"",IFERROR(MID($Q3829,19,7)+0,""))</f>
        <v/>
      </c>
      <c r="P3829" s="25" t="str">
        <f>IF(M3829="","",IF(N3829="",M3829,M3829&amp;", "&amp;N3829))</f>
        <v/>
      </c>
      <c r="Q3829" s="25"/>
      <c r="R3829" s="25"/>
      <c r="S3829" s="35" t="s">
        <v>107</v>
      </c>
      <c r="T3829" s="25" t="s">
        <v>36</v>
      </c>
      <c r="U3829" s="185">
        <v>2007</v>
      </c>
      <c r="V3829" s="188">
        <v>2007</v>
      </c>
      <c r="W3829" s="189">
        <v>2007</v>
      </c>
      <c r="X3829" s="31">
        <v>2007</v>
      </c>
      <c r="Y3829" s="90">
        <f>IFERROR(ROUND(X3829/W3829-1,2),"")</f>
        <v>0</v>
      </c>
      <c r="Z3829" s="31">
        <f>IF(OR(S3829="VLD MLC components",S3829="VLD MLC pipes",S3829="VLD PEX components",S3829="VLD PEX pipes",S3829="VLD PHC components",S3829="VLD PHC pipes",S3829="Controls VLD"),"По запросу",X3829)</f>
        <v>2007</v>
      </c>
      <c r="AA3829" s="63">
        <f>ROUND(X3829/1.2,3)</f>
        <v>1672.5</v>
      </c>
      <c r="AB3829" s="23">
        <v>1672.5</v>
      </c>
      <c r="AC3829" s="190">
        <f>IFERROR(ROUND(AA3829/AB3829-1,2),"")</f>
        <v>0</v>
      </c>
      <c r="AD3829" s="25">
        <v>0.67200000000000004</v>
      </c>
      <c r="AE3829" s="25">
        <v>1.6250000000000001E-2</v>
      </c>
      <c r="AF3829" s="25">
        <v>0</v>
      </c>
      <c r="AG3829" s="25" t="s">
        <v>22</v>
      </c>
      <c r="AH3829" s="25">
        <v>0</v>
      </c>
      <c r="AI3829" s="25">
        <v>0</v>
      </c>
      <c r="AJ3829" s="25" t="s">
        <v>20</v>
      </c>
      <c r="AK3829" s="42" t="s">
        <v>19</v>
      </c>
      <c r="AL3829" s="25" t="s">
        <v>20</v>
      </c>
      <c r="AM3829" s="25">
        <v>1</v>
      </c>
      <c r="AN3829" s="25"/>
      <c r="AO3829" s="25"/>
      <c r="AP3829" s="25"/>
      <c r="AQ3829" s="25"/>
      <c r="AR3829" s="94"/>
      <c r="AS3829" s="157" t="s">
        <v>22</v>
      </c>
      <c r="AT3829" s="93">
        <v>42551</v>
      </c>
      <c r="AU3829" s="92" t="s">
        <v>22</v>
      </c>
      <c r="AV3829" s="91" t="s">
        <v>48</v>
      </c>
      <c r="AW3829" s="92" t="s">
        <v>48</v>
      </c>
      <c r="AX3829" s="92" t="s">
        <v>48</v>
      </c>
      <c r="AY3829" s="91" t="s">
        <v>152</v>
      </c>
      <c r="AZ3829" s="23"/>
      <c r="BA3829" s="25">
        <v>0</v>
      </c>
      <c r="BB3829" t="s">
        <v>48</v>
      </c>
      <c r="BC3829" t="e">
        <v>#N/A</v>
      </c>
      <c r="BD3829" t="e">
        <f>IF(Z3829=BC3829,"OK")</f>
        <v>#N/A</v>
      </c>
      <c r="BE3829">
        <v>0.67200000000000004</v>
      </c>
      <c r="BF3829">
        <v>1.6250000000000001E-2</v>
      </c>
      <c r="BG3829">
        <v>0</v>
      </c>
      <c r="BH3829">
        <v>0</v>
      </c>
      <c r="BI3829">
        <v>0</v>
      </c>
      <c r="BJ3829">
        <v>0</v>
      </c>
      <c r="BK3829">
        <v>0</v>
      </c>
      <c r="BN3829" s="183"/>
    </row>
    <row r="3830" spans="1:66" ht="25.5" x14ac:dyDescent="0.25">
      <c r="A3830" s="1"/>
      <c r="B3830" s="94">
        <v>3817</v>
      </c>
      <c r="C3830" s="43">
        <v>1050089</v>
      </c>
      <c r="D3830" s="25"/>
      <c r="E3830" s="27" t="s">
        <v>1661</v>
      </c>
      <c r="F3830" s="151" t="s">
        <v>21</v>
      </c>
      <c r="G3830" s="25"/>
      <c r="H3830" s="46" t="str">
        <f>IFERROR(IFERROR(IF(SEARCH("Usystems",$E3830)&gt;0,"Usystems"),IF(SEARCH("RIIFO",$E3830)&gt;0,"RIIFO","Uponor")),"Uponor")</f>
        <v>Uponor</v>
      </c>
      <c r="I3830" s="25" t="str">
        <f>IFERROR(MID($D3830,1,7)+0,"")</f>
        <v/>
      </c>
      <c r="J3830" s="25" t="str">
        <f>IFERROR(MID($D3830,10,7)+0,"")</f>
        <v/>
      </c>
      <c r="K3830" s="25" t="str">
        <f>IFERROR(MID($D3830,19,7)+0,"")</f>
        <v/>
      </c>
      <c r="L3830" s="25" t="str">
        <f>IFERROR(MID($D3830,28,7)+0,"")</f>
        <v/>
      </c>
      <c r="M3830" s="25" t="str">
        <f>IF(IFERROR(MID($Q3830,1,7)+0,"")&lt;1130000,IF(INDEX(C:C,MATCH(LEFT(Q3830,7)+0,I:I,0))&lt;1130000,"",INDEX(C:C,MATCH(LEFT(Q3830,7)+0,I:I,0))),IFERROR(MID($Q3830,1,7)+0,""))</f>
        <v/>
      </c>
      <c r="N3830" s="25" t="str">
        <f>IF(IFERROR(MID($Q3830,10,7)+0,"")&lt;1130000,"",IFERROR(MID($Q3830,10,7)+0,""))</f>
        <v/>
      </c>
      <c r="O3830" s="25" t="str">
        <f>IF(IFERROR(MID($Q3830,19,7)+0,"")&lt;1130000,"",IFERROR(MID($Q3830,19,7)+0,""))</f>
        <v/>
      </c>
      <c r="P3830" s="25" t="str">
        <f>IF(M3830="","",IF(N3830="",M3830,M3830&amp;", "&amp;N3830))</f>
        <v/>
      </c>
      <c r="Q3830" s="25"/>
      <c r="R3830" s="25"/>
      <c r="S3830" s="35" t="s">
        <v>107</v>
      </c>
      <c r="T3830" s="25" t="s">
        <v>36</v>
      </c>
      <c r="U3830" s="185">
        <v>2256</v>
      </c>
      <c r="V3830" s="188">
        <v>2256</v>
      </c>
      <c r="W3830" s="189">
        <v>2256</v>
      </c>
      <c r="X3830" s="31">
        <v>2256</v>
      </c>
      <c r="Y3830" s="90">
        <f>IFERROR(ROUND(X3830/W3830-1,2),"")</f>
        <v>0</v>
      </c>
      <c r="Z3830" s="31">
        <f>IF(OR(S3830="VLD MLC components",S3830="VLD MLC pipes",S3830="VLD PEX components",S3830="VLD PEX pipes",S3830="VLD PHC components",S3830="VLD PHC pipes",S3830="Controls VLD"),"По запросу",X3830)</f>
        <v>2256</v>
      </c>
      <c r="AA3830" s="63">
        <f>ROUND(X3830/1.2,3)</f>
        <v>1880</v>
      </c>
      <c r="AB3830" s="23">
        <v>1880</v>
      </c>
      <c r="AC3830" s="190">
        <f>IFERROR(ROUND(AA3830/AB3830-1,2),"")</f>
        <v>0</v>
      </c>
      <c r="AD3830" s="25">
        <v>0.64900000000000002</v>
      </c>
      <c r="AE3830" s="25">
        <v>1.2800000000000001E-2</v>
      </c>
      <c r="AF3830" s="25">
        <v>0</v>
      </c>
      <c r="AG3830" s="25" t="s">
        <v>22</v>
      </c>
      <c r="AH3830" s="25">
        <v>0</v>
      </c>
      <c r="AI3830" s="25">
        <v>0</v>
      </c>
      <c r="AJ3830" s="25" t="s">
        <v>20</v>
      </c>
      <c r="AK3830" s="42" t="s">
        <v>19</v>
      </c>
      <c r="AL3830" s="25" t="s">
        <v>20</v>
      </c>
      <c r="AM3830" s="25">
        <v>1</v>
      </c>
      <c r="AN3830" s="25"/>
      <c r="AO3830" s="25"/>
      <c r="AP3830" s="25"/>
      <c r="AQ3830" s="25"/>
      <c r="AR3830" s="94"/>
      <c r="AS3830" s="157" t="s">
        <v>22</v>
      </c>
      <c r="AT3830" s="93">
        <v>42551</v>
      </c>
      <c r="AU3830" s="92" t="s">
        <v>22</v>
      </c>
      <c r="AV3830" s="91" t="s">
        <v>48</v>
      </c>
      <c r="AW3830" s="92" t="s">
        <v>48</v>
      </c>
      <c r="AX3830" s="92" t="s">
        <v>48</v>
      </c>
      <c r="AY3830" s="91" t="s">
        <v>152</v>
      </c>
      <c r="AZ3830" s="23"/>
      <c r="BA3830" s="25">
        <v>0</v>
      </c>
      <c r="BB3830" t="s">
        <v>48</v>
      </c>
      <c r="BC3830" t="e">
        <v>#N/A</v>
      </c>
      <c r="BD3830" t="e">
        <f>IF(Z3830=BC3830,"OK")</f>
        <v>#N/A</v>
      </c>
      <c r="BE3830">
        <v>0.64900000000000002</v>
      </c>
      <c r="BF3830">
        <v>1.2800000000000001E-2</v>
      </c>
      <c r="BG3830">
        <v>0</v>
      </c>
      <c r="BH3830">
        <v>0</v>
      </c>
      <c r="BI3830">
        <v>0</v>
      </c>
      <c r="BJ3830">
        <v>0</v>
      </c>
      <c r="BK3830">
        <v>0</v>
      </c>
      <c r="BN3830" s="183"/>
    </row>
    <row r="3831" spans="1:66" ht="25.5" x14ac:dyDescent="0.25">
      <c r="A3831" s="1"/>
      <c r="B3831" s="94">
        <v>3818</v>
      </c>
      <c r="C3831" s="43">
        <v>1050091</v>
      </c>
      <c r="D3831" s="25"/>
      <c r="E3831" s="27" t="s">
        <v>1660</v>
      </c>
      <c r="F3831" s="151" t="s">
        <v>21</v>
      </c>
      <c r="G3831" s="25"/>
      <c r="H3831" s="46" t="str">
        <f>IFERROR(IFERROR(IF(SEARCH("Usystems",$E3831)&gt;0,"Usystems"),IF(SEARCH("RIIFO",$E3831)&gt;0,"RIIFO","Uponor")),"Uponor")</f>
        <v>Uponor</v>
      </c>
      <c r="I3831" s="25" t="str">
        <f>IFERROR(MID($D3831,1,7)+0,"")</f>
        <v/>
      </c>
      <c r="J3831" s="25" t="str">
        <f>IFERROR(MID($D3831,10,7)+0,"")</f>
        <v/>
      </c>
      <c r="K3831" s="25" t="str">
        <f>IFERROR(MID($D3831,19,7)+0,"")</f>
        <v/>
      </c>
      <c r="L3831" s="25" t="str">
        <f>IFERROR(MID($D3831,28,7)+0,"")</f>
        <v/>
      </c>
      <c r="M3831" s="25" t="str">
        <f>IF(IFERROR(MID($Q3831,1,7)+0,"")&lt;1130000,IF(INDEX(C:C,MATCH(LEFT(Q3831,7)+0,I:I,0))&lt;1130000,"",INDEX(C:C,MATCH(LEFT(Q3831,7)+0,I:I,0))),IFERROR(MID($Q3831,1,7)+0,""))</f>
        <v/>
      </c>
      <c r="N3831" s="25" t="str">
        <f>IF(IFERROR(MID($Q3831,10,7)+0,"")&lt;1130000,"",IFERROR(MID($Q3831,10,7)+0,""))</f>
        <v/>
      </c>
      <c r="O3831" s="25" t="str">
        <f>IF(IFERROR(MID($Q3831,19,7)+0,"")&lt;1130000,"",IFERROR(MID($Q3831,19,7)+0,""))</f>
        <v/>
      </c>
      <c r="P3831" s="25" t="str">
        <f>IF(M3831="","",IF(N3831="",M3831,M3831&amp;", "&amp;N3831))</f>
        <v/>
      </c>
      <c r="Q3831" s="25"/>
      <c r="R3831" s="25"/>
      <c r="S3831" s="35" t="s">
        <v>107</v>
      </c>
      <c r="T3831" s="25" t="s">
        <v>36</v>
      </c>
      <c r="U3831" s="185">
        <v>1783</v>
      </c>
      <c r="V3831" s="188">
        <v>1783</v>
      </c>
      <c r="W3831" s="189">
        <v>1783</v>
      </c>
      <c r="X3831" s="31">
        <v>1783</v>
      </c>
      <c r="Y3831" s="90">
        <f>IFERROR(ROUND(X3831/W3831-1,2),"")</f>
        <v>0</v>
      </c>
      <c r="Z3831" s="31">
        <f>IF(OR(S3831="VLD MLC components",S3831="VLD MLC pipes",S3831="VLD PEX components",S3831="VLD PEX pipes",S3831="VLD PHC components",S3831="VLD PHC pipes",S3831="Controls VLD"),"По запросу",X3831)</f>
        <v>1783</v>
      </c>
      <c r="AA3831" s="63">
        <f>ROUND(X3831/1.2,3)</f>
        <v>1485.8330000000001</v>
      </c>
      <c r="AB3831" s="23">
        <v>1485.8330000000001</v>
      </c>
      <c r="AC3831" s="190">
        <f>IFERROR(ROUND(AA3831/AB3831-1,2),"")</f>
        <v>0</v>
      </c>
      <c r="AD3831" s="25">
        <v>0.57299999999999995</v>
      </c>
      <c r="AE3831" s="25">
        <v>1.6250000000000001E-2</v>
      </c>
      <c r="AF3831" s="25">
        <v>0</v>
      </c>
      <c r="AG3831" s="25" t="s">
        <v>22</v>
      </c>
      <c r="AH3831" s="25">
        <v>0</v>
      </c>
      <c r="AI3831" s="25">
        <v>0</v>
      </c>
      <c r="AJ3831" s="25" t="s">
        <v>20</v>
      </c>
      <c r="AK3831" s="42" t="s">
        <v>19</v>
      </c>
      <c r="AL3831" s="25" t="s">
        <v>20</v>
      </c>
      <c r="AM3831" s="25">
        <v>1</v>
      </c>
      <c r="AN3831" s="25"/>
      <c r="AO3831" s="25"/>
      <c r="AP3831" s="25"/>
      <c r="AQ3831" s="25"/>
      <c r="AR3831" s="94"/>
      <c r="AS3831" s="157" t="s">
        <v>22</v>
      </c>
      <c r="AT3831" s="93">
        <v>42551</v>
      </c>
      <c r="AU3831" s="92" t="s">
        <v>22</v>
      </c>
      <c r="AV3831" s="91" t="s">
        <v>48</v>
      </c>
      <c r="AW3831" s="92" t="s">
        <v>48</v>
      </c>
      <c r="AX3831" s="92" t="s">
        <v>48</v>
      </c>
      <c r="AY3831" s="91" t="s">
        <v>152</v>
      </c>
      <c r="AZ3831" s="23"/>
      <c r="BA3831" s="25">
        <v>0</v>
      </c>
      <c r="BB3831" t="s">
        <v>48</v>
      </c>
      <c r="BC3831" t="e">
        <v>#N/A</v>
      </c>
      <c r="BD3831" t="e">
        <f>IF(Z3831=BC3831,"OK")</f>
        <v>#N/A</v>
      </c>
      <c r="BE3831">
        <v>0.57299999999999995</v>
      </c>
      <c r="BF3831">
        <v>1.6250000000000001E-2</v>
      </c>
      <c r="BG3831">
        <v>0</v>
      </c>
      <c r="BH3831">
        <v>0</v>
      </c>
      <c r="BI3831">
        <v>0</v>
      </c>
      <c r="BJ3831">
        <v>0</v>
      </c>
      <c r="BK3831">
        <v>0</v>
      </c>
      <c r="BN3831" s="183"/>
    </row>
    <row r="3832" spans="1:66" ht="38.25" x14ac:dyDescent="0.25">
      <c r="A3832" s="1"/>
      <c r="B3832" s="94">
        <v>3819</v>
      </c>
      <c r="C3832" s="43">
        <v>1050092</v>
      </c>
      <c r="D3832" s="25"/>
      <c r="E3832" s="27" t="s">
        <v>1659</v>
      </c>
      <c r="F3832" s="151" t="s">
        <v>21</v>
      </c>
      <c r="G3832" s="25"/>
      <c r="H3832" s="46" t="str">
        <f>IFERROR(IFERROR(IF(SEARCH("Usystems",$E3832)&gt;0,"Usystems"),IF(SEARCH("RIIFO",$E3832)&gt;0,"RIIFO","Uponor")),"Uponor")</f>
        <v>Uponor</v>
      </c>
      <c r="I3832" s="25" t="str">
        <f>IFERROR(MID($D3832,1,7)+0,"")</f>
        <v/>
      </c>
      <c r="J3832" s="25" t="str">
        <f>IFERROR(MID($D3832,10,7)+0,"")</f>
        <v/>
      </c>
      <c r="K3832" s="25" t="str">
        <f>IFERROR(MID($D3832,19,7)+0,"")</f>
        <v/>
      </c>
      <c r="L3832" s="25" t="str">
        <f>IFERROR(MID($D3832,28,7)+0,"")</f>
        <v/>
      </c>
      <c r="M3832" s="25" t="str">
        <f>IF(IFERROR(MID($Q3832,1,7)+0,"")&lt;1130000,IF(INDEX(C:C,MATCH(LEFT(Q3832,7)+0,I:I,0))&lt;1130000,"",INDEX(C:C,MATCH(LEFT(Q3832,7)+0,I:I,0))),IFERROR(MID($Q3832,1,7)+0,""))</f>
        <v/>
      </c>
      <c r="N3832" s="25" t="str">
        <f>IF(IFERROR(MID($Q3832,10,7)+0,"")&lt;1130000,"",IFERROR(MID($Q3832,10,7)+0,""))</f>
        <v/>
      </c>
      <c r="O3832" s="25" t="str">
        <f>IF(IFERROR(MID($Q3832,19,7)+0,"")&lt;1130000,"",IFERROR(MID($Q3832,19,7)+0,""))</f>
        <v/>
      </c>
      <c r="P3832" s="25" t="str">
        <f>IF(M3832="","",IF(N3832="",M3832,M3832&amp;", "&amp;N3832))</f>
        <v/>
      </c>
      <c r="Q3832" s="25"/>
      <c r="R3832" s="25"/>
      <c r="S3832" s="35" t="s">
        <v>107</v>
      </c>
      <c r="T3832" s="25" t="s">
        <v>36</v>
      </c>
      <c r="U3832" s="185">
        <v>973</v>
      </c>
      <c r="V3832" s="188">
        <v>973</v>
      </c>
      <c r="W3832" s="189">
        <v>973</v>
      </c>
      <c r="X3832" s="31">
        <v>973</v>
      </c>
      <c r="Y3832" s="90">
        <f>IFERROR(ROUND(X3832/W3832-1,2),"")</f>
        <v>0</v>
      </c>
      <c r="Z3832" s="31">
        <f>IF(OR(S3832="VLD MLC components",S3832="VLD MLC pipes",S3832="VLD PEX components",S3832="VLD PEX pipes",S3832="VLD PHC components",S3832="VLD PHC pipes",S3832="Controls VLD"),"По запросу",X3832)</f>
        <v>973</v>
      </c>
      <c r="AA3832" s="63">
        <f>ROUND(X3832/1.2,3)</f>
        <v>810.83299999999997</v>
      </c>
      <c r="AB3832" s="23">
        <v>810.83299999999997</v>
      </c>
      <c r="AC3832" s="190">
        <f>IFERROR(ROUND(AA3832/AB3832-1,2),"")</f>
        <v>0</v>
      </c>
      <c r="AD3832" s="25">
        <v>0.32800000000000001</v>
      </c>
      <c r="AE3832" s="25">
        <v>1.0149999999999999E-2</v>
      </c>
      <c r="AF3832" s="25">
        <v>0</v>
      </c>
      <c r="AG3832" s="25" t="s">
        <v>22</v>
      </c>
      <c r="AH3832" s="25">
        <v>0</v>
      </c>
      <c r="AI3832" s="25">
        <v>0</v>
      </c>
      <c r="AJ3832" s="25" t="s">
        <v>20</v>
      </c>
      <c r="AK3832" s="42" t="s">
        <v>19</v>
      </c>
      <c r="AL3832" s="25" t="s">
        <v>20</v>
      </c>
      <c r="AM3832" s="25">
        <v>1</v>
      </c>
      <c r="AN3832" s="25"/>
      <c r="AO3832" s="25"/>
      <c r="AP3832" s="25"/>
      <c r="AQ3832" s="25"/>
      <c r="AR3832" s="94"/>
      <c r="AS3832" s="157" t="s">
        <v>22</v>
      </c>
      <c r="AT3832" s="93">
        <v>42551</v>
      </c>
      <c r="AU3832" s="92" t="s">
        <v>22</v>
      </c>
      <c r="AV3832" s="91" t="s">
        <v>48</v>
      </c>
      <c r="AW3832" s="92" t="s">
        <v>48</v>
      </c>
      <c r="AX3832" s="92" t="s">
        <v>48</v>
      </c>
      <c r="AY3832" s="91" t="s">
        <v>152</v>
      </c>
      <c r="AZ3832" s="23"/>
      <c r="BA3832" s="25">
        <v>0</v>
      </c>
      <c r="BB3832" t="s">
        <v>48</v>
      </c>
      <c r="BC3832" t="e">
        <v>#N/A</v>
      </c>
      <c r="BD3832" t="e">
        <f>IF(Z3832=BC3832,"OK")</f>
        <v>#N/A</v>
      </c>
      <c r="BE3832">
        <v>0.32800000000000001</v>
      </c>
      <c r="BF3832">
        <v>1.0149999999999999E-2</v>
      </c>
      <c r="BG3832">
        <v>0</v>
      </c>
      <c r="BH3832">
        <v>0</v>
      </c>
      <c r="BI3832">
        <v>0</v>
      </c>
      <c r="BJ3832">
        <v>0</v>
      </c>
      <c r="BK3832">
        <v>0</v>
      </c>
      <c r="BN3832" s="183"/>
    </row>
    <row r="3833" spans="1:66" ht="38.25" x14ac:dyDescent="0.25">
      <c r="A3833" s="1"/>
      <c r="B3833" s="94">
        <v>3820</v>
      </c>
      <c r="C3833" s="43">
        <v>1050093</v>
      </c>
      <c r="D3833" s="25"/>
      <c r="E3833" s="27" t="s">
        <v>1658</v>
      </c>
      <c r="F3833" s="151" t="s">
        <v>21</v>
      </c>
      <c r="G3833" s="41" t="s">
        <v>585</v>
      </c>
      <c r="H3833" s="46" t="str">
        <f>IFERROR(IFERROR(IF(SEARCH("Usystems",$E3833)&gt;0,"Usystems"),IF(SEARCH("RIIFO",$E3833)&gt;0,"RIIFO","Uponor")),"Uponor")</f>
        <v>Uponor</v>
      </c>
      <c r="I3833" s="25" t="str">
        <f>IFERROR(MID($D3833,1,7)+0,"")</f>
        <v/>
      </c>
      <c r="J3833" s="25" t="str">
        <f>IFERROR(MID($D3833,10,7)+0,"")</f>
        <v/>
      </c>
      <c r="K3833" s="25" t="str">
        <f>IFERROR(MID($D3833,19,7)+0,"")</f>
        <v/>
      </c>
      <c r="L3833" s="25" t="str">
        <f>IFERROR(MID($D3833,28,7)+0,"")</f>
        <v/>
      </c>
      <c r="M3833" s="25" t="str">
        <f>IF(IFERROR(MID($Q3833,1,7)+0,"")&lt;1130000,IF(INDEX(C:C,MATCH(LEFT(Q3833,7)+0,I:I,0))&lt;1130000,"",INDEX(C:C,MATCH(LEFT(Q3833,7)+0,I:I,0))),IFERROR(MID($Q3833,1,7)+0,""))</f>
        <v/>
      </c>
      <c r="N3833" s="25" t="str">
        <f>IF(IFERROR(MID($Q3833,10,7)+0,"")&lt;1130000,"",IFERROR(MID($Q3833,10,7)+0,""))</f>
        <v/>
      </c>
      <c r="O3833" s="25" t="str">
        <f>IF(IFERROR(MID($Q3833,19,7)+0,"")&lt;1130000,"",IFERROR(MID($Q3833,19,7)+0,""))</f>
        <v/>
      </c>
      <c r="P3833" s="25" t="str">
        <f>IF(M3833="","",IF(N3833="",M3833,M3833&amp;", "&amp;N3833))</f>
        <v/>
      </c>
      <c r="Q3833" s="25"/>
      <c r="R3833" s="25"/>
      <c r="S3833" s="35" t="s">
        <v>107</v>
      </c>
      <c r="T3833" s="25" t="s">
        <v>36</v>
      </c>
      <c r="U3833" s="185">
        <v>2967</v>
      </c>
      <c r="V3833" s="188">
        <v>2967</v>
      </c>
      <c r="W3833" s="189">
        <v>2967</v>
      </c>
      <c r="X3833" s="31">
        <v>2967</v>
      </c>
      <c r="Y3833" s="90">
        <f>IFERROR(ROUND(X3833/W3833-1,2),"")</f>
        <v>0</v>
      </c>
      <c r="Z3833" s="31">
        <f>IF(OR(S3833="VLD MLC components",S3833="VLD MLC pipes",S3833="VLD PEX components",S3833="VLD PEX pipes",S3833="VLD PHC components",S3833="VLD PHC pipes",S3833="Controls VLD"),"По запросу",X3833)</f>
        <v>2967</v>
      </c>
      <c r="AA3833" s="63">
        <f>ROUND(X3833/1.2,3)</f>
        <v>2472.5</v>
      </c>
      <c r="AB3833" s="23">
        <v>2472.5</v>
      </c>
      <c r="AC3833" s="190">
        <f>IFERROR(ROUND(AA3833/AB3833-1,2),"")</f>
        <v>0</v>
      </c>
      <c r="AD3833" s="25">
        <v>1.1359999999999999</v>
      </c>
      <c r="AE3833" s="25">
        <v>2.708E-2</v>
      </c>
      <c r="AF3833" s="25">
        <v>1</v>
      </c>
      <c r="AG3833" s="25">
        <v>1</v>
      </c>
      <c r="AH3833" s="25">
        <v>1</v>
      </c>
      <c r="AI3833" s="25">
        <v>1</v>
      </c>
      <c r="AJ3833" s="25" t="s">
        <v>20</v>
      </c>
      <c r="AK3833" s="22" t="s">
        <v>20</v>
      </c>
      <c r="AL3833" s="25" t="s">
        <v>20</v>
      </c>
      <c r="AM3833" s="25">
        <v>1</v>
      </c>
      <c r="AN3833" s="25"/>
      <c r="AO3833" s="25"/>
      <c r="AP3833" s="25"/>
      <c r="AQ3833" s="25"/>
      <c r="AR3833" s="94"/>
      <c r="AS3833" s="157">
        <v>1</v>
      </c>
      <c r="AT3833" s="93">
        <v>42551</v>
      </c>
      <c r="AU3833" s="92" t="s">
        <v>22</v>
      </c>
      <c r="AV3833" s="91" t="s">
        <v>152</v>
      </c>
      <c r="AW3833" s="92" t="s">
        <v>152</v>
      </c>
      <c r="AX3833" s="92" t="s">
        <v>48</v>
      </c>
      <c r="AY3833" s="91" t="s">
        <v>152</v>
      </c>
      <c r="AZ3833" s="23"/>
      <c r="BA3833" s="25" t="s">
        <v>1657</v>
      </c>
      <c r="BB3833" t="s">
        <v>25</v>
      </c>
      <c r="BC3833">
        <v>2967</v>
      </c>
      <c r="BD3833" t="str">
        <f>IF(Z3833=BC3833,"OK")</f>
        <v>OK</v>
      </c>
      <c r="BE3833">
        <v>1.1359999999999999</v>
      </c>
      <c r="BF3833">
        <v>2.708E-2</v>
      </c>
      <c r="BG3833">
        <v>0</v>
      </c>
      <c r="BH3833">
        <v>0</v>
      </c>
      <c r="BI3833">
        <v>0</v>
      </c>
      <c r="BJ3833">
        <v>0</v>
      </c>
      <c r="BK3833">
        <v>0</v>
      </c>
      <c r="BN3833" s="183"/>
    </row>
    <row r="3834" spans="1:66" ht="38.25" x14ac:dyDescent="0.25">
      <c r="A3834" s="1"/>
      <c r="B3834" s="94">
        <v>3821</v>
      </c>
      <c r="C3834" s="43">
        <v>1071971</v>
      </c>
      <c r="D3834" s="25"/>
      <c r="E3834" s="27" t="s">
        <v>1656</v>
      </c>
      <c r="F3834" s="151" t="s">
        <v>21</v>
      </c>
      <c r="G3834" s="25"/>
      <c r="H3834" s="46" t="str">
        <f>IFERROR(IFERROR(IF(SEARCH("Usystems",$E3834)&gt;0,"Usystems"),IF(SEARCH("RIIFO",$E3834)&gt;0,"RIIFO","Uponor")),"Uponor")</f>
        <v>Uponor</v>
      </c>
      <c r="I3834" s="25" t="str">
        <f>IFERROR(MID($D3834,1,7)+0,"")</f>
        <v/>
      </c>
      <c r="J3834" s="25" t="str">
        <f>IFERROR(MID($D3834,10,7)+0,"")</f>
        <v/>
      </c>
      <c r="K3834" s="25" t="str">
        <f>IFERROR(MID($D3834,19,7)+0,"")</f>
        <v/>
      </c>
      <c r="L3834" s="25" t="str">
        <f>IFERROR(MID($D3834,28,7)+0,"")</f>
        <v/>
      </c>
      <c r="M3834" s="25" t="str">
        <f>IF(IFERROR(MID($Q3834,1,7)+0,"")&lt;1130000,IF(INDEX(C:C,MATCH(LEFT(Q3834,7)+0,I:I,0))&lt;1130000,"",INDEX(C:C,MATCH(LEFT(Q3834,7)+0,I:I,0))),IFERROR(MID($Q3834,1,7)+0,""))</f>
        <v/>
      </c>
      <c r="N3834" s="25" t="str">
        <f>IF(IFERROR(MID($Q3834,10,7)+0,"")&lt;1130000,"",IFERROR(MID($Q3834,10,7)+0,""))</f>
        <v/>
      </c>
      <c r="O3834" s="25" t="str">
        <f>IF(IFERROR(MID($Q3834,19,7)+0,"")&lt;1130000,"",IFERROR(MID($Q3834,19,7)+0,""))</f>
        <v/>
      </c>
      <c r="P3834" s="25" t="str">
        <f>IF(M3834="","",IF(N3834="",M3834,M3834&amp;", "&amp;N3834))</f>
        <v/>
      </c>
      <c r="Q3834" s="25"/>
      <c r="R3834" s="25"/>
      <c r="S3834" s="35" t="s">
        <v>107</v>
      </c>
      <c r="T3834" s="25" t="s">
        <v>36</v>
      </c>
      <c r="U3834" s="185">
        <v>1257</v>
      </c>
      <c r="V3834" s="188">
        <v>1257</v>
      </c>
      <c r="W3834" s="189">
        <v>1257</v>
      </c>
      <c r="X3834" s="31">
        <v>1257</v>
      </c>
      <c r="Y3834" s="90">
        <f>IFERROR(ROUND(X3834/W3834-1,2),"")</f>
        <v>0</v>
      </c>
      <c r="Z3834" s="31">
        <f>IF(OR(S3834="VLD MLC components",S3834="VLD MLC pipes",S3834="VLD PEX components",S3834="VLD PEX pipes",S3834="VLD PHC components",S3834="VLD PHC pipes",S3834="Controls VLD"),"По запросу",X3834)</f>
        <v>1257</v>
      </c>
      <c r="AA3834" s="63">
        <f>ROUND(X3834/1.2,3)</f>
        <v>1047.5</v>
      </c>
      <c r="AB3834" s="23">
        <v>1047.5</v>
      </c>
      <c r="AC3834" s="190">
        <f>IFERROR(ROUND(AA3834/AB3834-1,2),"")</f>
        <v>0</v>
      </c>
      <c r="AD3834" s="25">
        <v>0.45300000000000001</v>
      </c>
      <c r="AE3834" s="25">
        <v>1.0999999999999999E-2</v>
      </c>
      <c r="AF3834" s="25">
        <v>0</v>
      </c>
      <c r="AG3834" s="25" t="s">
        <v>22</v>
      </c>
      <c r="AH3834" s="25">
        <v>0</v>
      </c>
      <c r="AI3834" s="25">
        <v>0</v>
      </c>
      <c r="AJ3834" s="25" t="s">
        <v>20</v>
      </c>
      <c r="AK3834" s="42" t="s">
        <v>19</v>
      </c>
      <c r="AL3834" s="25" t="s">
        <v>20</v>
      </c>
      <c r="AM3834" s="25">
        <v>1</v>
      </c>
      <c r="AN3834" s="25"/>
      <c r="AO3834" s="25"/>
      <c r="AP3834" s="25"/>
      <c r="AQ3834" s="25"/>
      <c r="AR3834" s="94"/>
      <c r="AS3834" s="157" t="s">
        <v>22</v>
      </c>
      <c r="AT3834" s="93">
        <v>42551</v>
      </c>
      <c r="AU3834" s="92" t="s">
        <v>22</v>
      </c>
      <c r="AV3834" s="91" t="s">
        <v>48</v>
      </c>
      <c r="AW3834" s="92" t="s">
        <v>48</v>
      </c>
      <c r="AX3834" s="92" t="s">
        <v>48</v>
      </c>
      <c r="AY3834" s="91" t="s">
        <v>152</v>
      </c>
      <c r="AZ3834" s="23"/>
      <c r="BA3834" s="25">
        <v>0</v>
      </c>
      <c r="BB3834" t="s">
        <v>48</v>
      </c>
      <c r="BC3834" t="e">
        <v>#N/A</v>
      </c>
      <c r="BD3834" t="e">
        <f>IF(Z3834=BC3834,"OK")</f>
        <v>#N/A</v>
      </c>
      <c r="BE3834">
        <v>0.45300000000000001</v>
      </c>
      <c r="BF3834">
        <v>1.0999999999999999E-2</v>
      </c>
      <c r="BG3834">
        <v>0</v>
      </c>
      <c r="BH3834">
        <v>0</v>
      </c>
      <c r="BI3834">
        <v>0</v>
      </c>
      <c r="BJ3834">
        <v>0</v>
      </c>
      <c r="BK3834">
        <v>0</v>
      </c>
      <c r="BN3834" s="183"/>
    </row>
    <row r="3835" spans="1:66" ht="25.5" x14ac:dyDescent="0.25">
      <c r="A3835" s="1"/>
      <c r="B3835" s="94">
        <v>3822</v>
      </c>
      <c r="C3835" s="43">
        <v>1050066</v>
      </c>
      <c r="D3835" s="25"/>
      <c r="E3835" s="27" t="s">
        <v>1655</v>
      </c>
      <c r="F3835" s="151" t="s">
        <v>21</v>
      </c>
      <c r="G3835" s="25"/>
      <c r="H3835" s="46" t="str">
        <f>IFERROR(IFERROR(IF(SEARCH("Usystems",$E3835)&gt;0,"Usystems"),IF(SEARCH("RIIFO",$E3835)&gt;0,"RIIFO","Uponor")),"Uponor")</f>
        <v>Uponor</v>
      </c>
      <c r="I3835" s="25" t="str">
        <f>IFERROR(MID($D3835,1,7)+0,"")</f>
        <v/>
      </c>
      <c r="J3835" s="25" t="str">
        <f>IFERROR(MID($D3835,10,7)+0,"")</f>
        <v/>
      </c>
      <c r="K3835" s="25" t="str">
        <f>IFERROR(MID($D3835,19,7)+0,"")</f>
        <v/>
      </c>
      <c r="L3835" s="25" t="str">
        <f>IFERROR(MID($D3835,28,7)+0,"")</f>
        <v/>
      </c>
      <c r="M3835" s="25" t="str">
        <f>IF(IFERROR(MID($Q3835,1,7)+0,"")&lt;1130000,IF(INDEX(C:C,MATCH(LEFT(Q3835,7)+0,I:I,0))&lt;1130000,"",INDEX(C:C,MATCH(LEFT(Q3835,7)+0,I:I,0))),IFERROR(MID($Q3835,1,7)+0,""))</f>
        <v/>
      </c>
      <c r="N3835" s="25" t="str">
        <f>IF(IFERROR(MID($Q3835,10,7)+0,"")&lt;1130000,"",IFERROR(MID($Q3835,10,7)+0,""))</f>
        <v/>
      </c>
      <c r="O3835" s="25" t="str">
        <f>IF(IFERROR(MID($Q3835,19,7)+0,"")&lt;1130000,"",IFERROR(MID($Q3835,19,7)+0,""))</f>
        <v/>
      </c>
      <c r="P3835" s="25" t="str">
        <f>IF(M3835="","",IF(N3835="",M3835,M3835&amp;", "&amp;N3835))</f>
        <v/>
      </c>
      <c r="Q3835" s="25"/>
      <c r="R3835" s="25"/>
      <c r="S3835" s="35" t="s">
        <v>107</v>
      </c>
      <c r="T3835" s="25" t="s">
        <v>36</v>
      </c>
      <c r="U3835" s="185">
        <v>4733</v>
      </c>
      <c r="V3835" s="188">
        <v>4733</v>
      </c>
      <c r="W3835" s="189">
        <v>4733</v>
      </c>
      <c r="X3835" s="31">
        <v>4733</v>
      </c>
      <c r="Y3835" s="90">
        <f>IFERROR(ROUND(X3835/W3835-1,2),"")</f>
        <v>0</v>
      </c>
      <c r="Z3835" s="31">
        <f>IF(OR(S3835="VLD MLC components",S3835="VLD MLC pipes",S3835="VLD PEX components",S3835="VLD PEX pipes",S3835="VLD PHC components",S3835="VLD PHC pipes",S3835="Controls VLD"),"По запросу",X3835)</f>
        <v>4733</v>
      </c>
      <c r="AA3835" s="63">
        <f>ROUND(X3835/1.2,3)</f>
        <v>3944.1669999999999</v>
      </c>
      <c r="AB3835" s="23">
        <v>3944.1669999999999</v>
      </c>
      <c r="AC3835" s="190">
        <f>IFERROR(ROUND(AA3835/AB3835-1,2),"")</f>
        <v>0</v>
      </c>
      <c r="AD3835" s="25">
        <v>1.06</v>
      </c>
      <c r="AE3835" s="25">
        <v>2.35E-2</v>
      </c>
      <c r="AF3835" s="25">
        <v>0</v>
      </c>
      <c r="AG3835" s="25" t="s">
        <v>22</v>
      </c>
      <c r="AH3835" s="25">
        <v>0</v>
      </c>
      <c r="AI3835" s="25">
        <v>0</v>
      </c>
      <c r="AJ3835" s="25" t="s">
        <v>20</v>
      </c>
      <c r="AK3835" s="42" t="s">
        <v>19</v>
      </c>
      <c r="AL3835" s="25" t="s">
        <v>20</v>
      </c>
      <c r="AM3835" s="25">
        <v>1</v>
      </c>
      <c r="AN3835" s="25"/>
      <c r="AO3835" s="25"/>
      <c r="AP3835" s="25"/>
      <c r="AQ3835" s="25"/>
      <c r="AR3835" s="94"/>
      <c r="AS3835" s="157" t="s">
        <v>22</v>
      </c>
      <c r="AT3835" s="93">
        <v>42551</v>
      </c>
      <c r="AU3835" s="92" t="s">
        <v>22</v>
      </c>
      <c r="AV3835" s="91" t="s">
        <v>48</v>
      </c>
      <c r="AW3835" s="92" t="s">
        <v>48</v>
      </c>
      <c r="AX3835" s="92" t="s">
        <v>48</v>
      </c>
      <c r="AY3835" s="91" t="s">
        <v>152</v>
      </c>
      <c r="AZ3835" s="23"/>
      <c r="BA3835" s="25">
        <v>0</v>
      </c>
      <c r="BB3835" t="s">
        <v>48</v>
      </c>
      <c r="BC3835" t="e">
        <v>#N/A</v>
      </c>
      <c r="BD3835" t="e">
        <f>IF(Z3835=BC3835,"OK")</f>
        <v>#N/A</v>
      </c>
      <c r="BE3835">
        <v>1.06</v>
      </c>
      <c r="BF3835">
        <v>2.35E-2</v>
      </c>
      <c r="BG3835">
        <v>0</v>
      </c>
      <c r="BH3835">
        <v>0</v>
      </c>
      <c r="BI3835">
        <v>0</v>
      </c>
      <c r="BJ3835">
        <v>0</v>
      </c>
      <c r="BK3835">
        <v>0</v>
      </c>
      <c r="BN3835" s="183"/>
    </row>
    <row r="3836" spans="1:66" ht="25.5" x14ac:dyDescent="0.25">
      <c r="A3836" s="1"/>
      <c r="B3836" s="94">
        <v>3823</v>
      </c>
      <c r="C3836" s="43">
        <v>1050097</v>
      </c>
      <c r="D3836" s="25"/>
      <c r="E3836" s="27" t="s">
        <v>1654</v>
      </c>
      <c r="F3836" s="151" t="s">
        <v>21</v>
      </c>
      <c r="G3836" s="25"/>
      <c r="H3836" s="46" t="str">
        <f>IFERROR(IFERROR(IF(SEARCH("Usystems",$E3836)&gt;0,"Usystems"),IF(SEARCH("RIIFO",$E3836)&gt;0,"RIIFO","Uponor")),"Uponor")</f>
        <v>Uponor</v>
      </c>
      <c r="I3836" s="25" t="str">
        <f>IFERROR(MID($D3836,1,7)+0,"")</f>
        <v/>
      </c>
      <c r="J3836" s="25" t="str">
        <f>IFERROR(MID($D3836,10,7)+0,"")</f>
        <v/>
      </c>
      <c r="K3836" s="25" t="str">
        <f>IFERROR(MID($D3836,19,7)+0,"")</f>
        <v/>
      </c>
      <c r="L3836" s="25" t="str">
        <f>IFERROR(MID($D3836,28,7)+0,"")</f>
        <v/>
      </c>
      <c r="M3836" s="25" t="str">
        <f>IF(IFERROR(MID($Q3836,1,7)+0,"")&lt;1130000,IF(INDEX(C:C,MATCH(LEFT(Q3836,7)+0,I:I,0))&lt;1130000,"",INDEX(C:C,MATCH(LEFT(Q3836,7)+0,I:I,0))),IFERROR(MID($Q3836,1,7)+0,""))</f>
        <v/>
      </c>
      <c r="N3836" s="25" t="str">
        <f>IF(IFERROR(MID($Q3836,10,7)+0,"")&lt;1130000,"",IFERROR(MID($Q3836,10,7)+0,""))</f>
        <v/>
      </c>
      <c r="O3836" s="25" t="str">
        <f>IF(IFERROR(MID($Q3836,19,7)+0,"")&lt;1130000,"",IFERROR(MID($Q3836,19,7)+0,""))</f>
        <v/>
      </c>
      <c r="P3836" s="25" t="str">
        <f>IF(M3836="","",IF(N3836="",M3836,M3836&amp;", "&amp;N3836))</f>
        <v/>
      </c>
      <c r="Q3836" s="25"/>
      <c r="R3836" s="25"/>
      <c r="S3836" s="35" t="s">
        <v>107</v>
      </c>
      <c r="T3836" s="25" t="s">
        <v>36</v>
      </c>
      <c r="U3836" s="185">
        <v>1323</v>
      </c>
      <c r="V3836" s="188">
        <v>1323</v>
      </c>
      <c r="W3836" s="189">
        <v>1323</v>
      </c>
      <c r="X3836" s="31">
        <v>1323</v>
      </c>
      <c r="Y3836" s="90">
        <f>IFERROR(ROUND(X3836/W3836-1,2),"")</f>
        <v>0</v>
      </c>
      <c r="Z3836" s="31">
        <f>IF(OR(S3836="VLD MLC components",S3836="VLD MLC pipes",S3836="VLD PEX components",S3836="VLD PEX pipes",S3836="VLD PHC components",S3836="VLD PHC pipes",S3836="Controls VLD"),"По запросу",X3836)</f>
        <v>1323</v>
      </c>
      <c r="AA3836" s="63">
        <f>ROUND(X3836/1.2,3)</f>
        <v>1102.5</v>
      </c>
      <c r="AB3836" s="23">
        <v>1102.5</v>
      </c>
      <c r="AC3836" s="190">
        <f>IFERROR(ROUND(AA3836/AB3836-1,2),"")</f>
        <v>0</v>
      </c>
      <c r="AD3836" s="25">
        <v>0.47699999999999998</v>
      </c>
      <c r="AE3836" s="25">
        <v>1.094E-2</v>
      </c>
      <c r="AF3836" s="25">
        <v>0</v>
      </c>
      <c r="AG3836" s="25" t="s">
        <v>22</v>
      </c>
      <c r="AH3836" s="25">
        <v>0</v>
      </c>
      <c r="AI3836" s="25">
        <v>0</v>
      </c>
      <c r="AJ3836" s="25" t="s">
        <v>20</v>
      </c>
      <c r="AK3836" s="42" t="s">
        <v>19</v>
      </c>
      <c r="AL3836" s="25" t="s">
        <v>20</v>
      </c>
      <c r="AM3836" s="25">
        <v>1</v>
      </c>
      <c r="AN3836" s="25"/>
      <c r="AO3836" s="25"/>
      <c r="AP3836" s="25"/>
      <c r="AQ3836" s="25"/>
      <c r="AR3836" s="94"/>
      <c r="AS3836" s="157" t="s">
        <v>22</v>
      </c>
      <c r="AT3836" s="93">
        <v>42551</v>
      </c>
      <c r="AU3836" s="92" t="s">
        <v>22</v>
      </c>
      <c r="AV3836" s="91" t="s">
        <v>48</v>
      </c>
      <c r="AW3836" s="92" t="s">
        <v>48</v>
      </c>
      <c r="AX3836" s="92" t="s">
        <v>48</v>
      </c>
      <c r="AY3836" s="91" t="s">
        <v>152</v>
      </c>
      <c r="AZ3836" s="23"/>
      <c r="BA3836" s="25">
        <v>0</v>
      </c>
      <c r="BB3836" t="s">
        <v>48</v>
      </c>
      <c r="BC3836" t="e">
        <v>#N/A</v>
      </c>
      <c r="BD3836" t="e">
        <f>IF(Z3836=BC3836,"OK")</f>
        <v>#N/A</v>
      </c>
      <c r="BE3836">
        <v>0.47699999999999998</v>
      </c>
      <c r="BF3836">
        <v>1.094E-2</v>
      </c>
      <c r="BG3836">
        <v>0</v>
      </c>
      <c r="BH3836">
        <v>0</v>
      </c>
      <c r="BI3836">
        <v>0</v>
      </c>
      <c r="BJ3836">
        <v>0</v>
      </c>
      <c r="BK3836">
        <v>0</v>
      </c>
      <c r="BN3836" s="183"/>
    </row>
    <row r="3837" spans="1:66" ht="25.5" x14ac:dyDescent="0.25">
      <c r="A3837" s="1"/>
      <c r="B3837" s="94">
        <v>3824</v>
      </c>
      <c r="C3837" s="43">
        <v>1050098</v>
      </c>
      <c r="D3837" s="25"/>
      <c r="E3837" s="27" t="s">
        <v>1653</v>
      </c>
      <c r="F3837" s="151" t="s">
        <v>21</v>
      </c>
      <c r="G3837" s="25"/>
      <c r="H3837" s="46" t="str">
        <f>IFERROR(IFERROR(IF(SEARCH("Usystems",$E3837)&gt;0,"Usystems"),IF(SEARCH("RIIFO",$E3837)&gt;0,"RIIFO","Uponor")),"Uponor")</f>
        <v>Uponor</v>
      </c>
      <c r="I3837" s="25" t="str">
        <f>IFERROR(MID($D3837,1,7)+0,"")</f>
        <v/>
      </c>
      <c r="J3837" s="25" t="str">
        <f>IFERROR(MID($D3837,10,7)+0,"")</f>
        <v/>
      </c>
      <c r="K3837" s="25" t="str">
        <f>IFERROR(MID($D3837,19,7)+0,"")</f>
        <v/>
      </c>
      <c r="L3837" s="25" t="str">
        <f>IFERROR(MID($D3837,28,7)+0,"")</f>
        <v/>
      </c>
      <c r="M3837" s="25" t="str">
        <f>IF(IFERROR(MID($Q3837,1,7)+0,"")&lt;1130000,IF(INDEX(C:C,MATCH(LEFT(Q3837,7)+0,I:I,0))&lt;1130000,"",INDEX(C:C,MATCH(LEFT(Q3837,7)+0,I:I,0))),IFERROR(MID($Q3837,1,7)+0,""))</f>
        <v/>
      </c>
      <c r="N3837" s="25" t="str">
        <f>IF(IFERROR(MID($Q3837,10,7)+0,"")&lt;1130000,"",IFERROR(MID($Q3837,10,7)+0,""))</f>
        <v/>
      </c>
      <c r="O3837" s="25" t="str">
        <f>IF(IFERROR(MID($Q3837,19,7)+0,"")&lt;1130000,"",IFERROR(MID($Q3837,19,7)+0,""))</f>
        <v/>
      </c>
      <c r="P3837" s="25" t="str">
        <f>IF(M3837="","",IF(N3837="",M3837,M3837&amp;", "&amp;N3837))</f>
        <v/>
      </c>
      <c r="Q3837" s="25"/>
      <c r="R3837" s="25"/>
      <c r="S3837" s="35" t="s">
        <v>107</v>
      </c>
      <c r="T3837" s="25" t="s">
        <v>36</v>
      </c>
      <c r="U3837" s="185">
        <v>3170</v>
      </c>
      <c r="V3837" s="188">
        <v>3170</v>
      </c>
      <c r="W3837" s="189">
        <v>3170</v>
      </c>
      <c r="X3837" s="31">
        <v>3170</v>
      </c>
      <c r="Y3837" s="90">
        <f>IFERROR(ROUND(X3837/W3837-1,2),"")</f>
        <v>0</v>
      </c>
      <c r="Z3837" s="31">
        <f>IF(OR(S3837="VLD MLC components",S3837="VLD MLC pipes",S3837="VLD PEX components",S3837="VLD PEX pipes",S3837="VLD PHC components",S3837="VLD PHC pipes",S3837="Controls VLD"),"По запросу",X3837)</f>
        <v>3170</v>
      </c>
      <c r="AA3837" s="63">
        <f>ROUND(X3837/1.2,3)</f>
        <v>2641.6669999999999</v>
      </c>
      <c r="AB3837" s="23">
        <v>2641.6669999999999</v>
      </c>
      <c r="AC3837" s="190">
        <f>IFERROR(ROUND(AA3837/AB3837-1,2),"")</f>
        <v>0</v>
      </c>
      <c r="AD3837" s="25">
        <v>1.1679999999999999</v>
      </c>
      <c r="AE3837" s="25">
        <v>2.35E-2</v>
      </c>
      <c r="AF3837" s="25">
        <v>0</v>
      </c>
      <c r="AG3837" s="25" t="s">
        <v>22</v>
      </c>
      <c r="AH3837" s="25">
        <v>0</v>
      </c>
      <c r="AI3837" s="25">
        <v>0</v>
      </c>
      <c r="AJ3837" s="25" t="s">
        <v>20</v>
      </c>
      <c r="AK3837" s="42" t="s">
        <v>19</v>
      </c>
      <c r="AL3837" s="25" t="s">
        <v>20</v>
      </c>
      <c r="AM3837" s="25">
        <v>1</v>
      </c>
      <c r="AN3837" s="25"/>
      <c r="AO3837" s="25"/>
      <c r="AP3837" s="25"/>
      <c r="AQ3837" s="25"/>
      <c r="AR3837" s="94"/>
      <c r="AS3837" s="157" t="s">
        <v>22</v>
      </c>
      <c r="AT3837" s="93">
        <v>42551</v>
      </c>
      <c r="AU3837" s="92" t="s">
        <v>22</v>
      </c>
      <c r="AV3837" s="91" t="s">
        <v>48</v>
      </c>
      <c r="AW3837" s="92" t="s">
        <v>48</v>
      </c>
      <c r="AX3837" s="92" t="s">
        <v>48</v>
      </c>
      <c r="AY3837" s="91" t="s">
        <v>152</v>
      </c>
      <c r="AZ3837" s="23"/>
      <c r="BA3837" s="25">
        <v>0</v>
      </c>
      <c r="BB3837" t="s">
        <v>48</v>
      </c>
      <c r="BC3837" t="e">
        <v>#N/A</v>
      </c>
      <c r="BD3837" t="e">
        <f>IF(Z3837=BC3837,"OK")</f>
        <v>#N/A</v>
      </c>
      <c r="BE3837">
        <v>1.1679999999999999</v>
      </c>
      <c r="BF3837">
        <v>2.35E-2</v>
      </c>
      <c r="BG3837">
        <v>0</v>
      </c>
      <c r="BH3837">
        <v>0</v>
      </c>
      <c r="BI3837">
        <v>0</v>
      </c>
      <c r="BJ3837">
        <v>0</v>
      </c>
      <c r="BK3837">
        <v>0</v>
      </c>
      <c r="BN3837" s="183"/>
    </row>
    <row r="3838" spans="1:66" ht="25.5" x14ac:dyDescent="0.25">
      <c r="A3838" s="1"/>
      <c r="B3838" s="94">
        <v>3825</v>
      </c>
      <c r="C3838" s="43">
        <v>1050099</v>
      </c>
      <c r="D3838" s="25"/>
      <c r="E3838" s="27" t="s">
        <v>1652</v>
      </c>
      <c r="F3838" s="151" t="s">
        <v>21</v>
      </c>
      <c r="G3838" s="25"/>
      <c r="H3838" s="46" t="str">
        <f>IFERROR(IFERROR(IF(SEARCH("Usystems",$E3838)&gt;0,"Usystems"),IF(SEARCH("RIIFO",$E3838)&gt;0,"RIIFO","Uponor")),"Uponor")</f>
        <v>Uponor</v>
      </c>
      <c r="I3838" s="25" t="str">
        <f>IFERROR(MID($D3838,1,7)+0,"")</f>
        <v/>
      </c>
      <c r="J3838" s="25" t="str">
        <f>IFERROR(MID($D3838,10,7)+0,"")</f>
        <v/>
      </c>
      <c r="K3838" s="25" t="str">
        <f>IFERROR(MID($D3838,19,7)+0,"")</f>
        <v/>
      </c>
      <c r="L3838" s="25" t="str">
        <f>IFERROR(MID($D3838,28,7)+0,"")</f>
        <v/>
      </c>
      <c r="M3838" s="25" t="str">
        <f>IF(IFERROR(MID($Q3838,1,7)+0,"")&lt;1130000,IF(INDEX(C:C,MATCH(LEFT(Q3838,7)+0,I:I,0))&lt;1130000,"",INDEX(C:C,MATCH(LEFT(Q3838,7)+0,I:I,0))),IFERROR(MID($Q3838,1,7)+0,""))</f>
        <v/>
      </c>
      <c r="N3838" s="25" t="str">
        <f>IF(IFERROR(MID($Q3838,10,7)+0,"")&lt;1130000,"",IFERROR(MID($Q3838,10,7)+0,""))</f>
        <v/>
      </c>
      <c r="O3838" s="25" t="str">
        <f>IF(IFERROR(MID($Q3838,19,7)+0,"")&lt;1130000,"",IFERROR(MID($Q3838,19,7)+0,""))</f>
        <v/>
      </c>
      <c r="P3838" s="25" t="str">
        <f>IF(M3838="","",IF(N3838="",M3838,M3838&amp;", "&amp;N3838))</f>
        <v/>
      </c>
      <c r="Q3838" s="25"/>
      <c r="R3838" s="25"/>
      <c r="S3838" s="35" t="s">
        <v>107</v>
      </c>
      <c r="T3838" s="25" t="s">
        <v>36</v>
      </c>
      <c r="U3838" s="185">
        <v>3802</v>
      </c>
      <c r="V3838" s="188">
        <v>3802</v>
      </c>
      <c r="W3838" s="189">
        <v>3802</v>
      </c>
      <c r="X3838" s="31">
        <v>3802</v>
      </c>
      <c r="Y3838" s="90">
        <f>IFERROR(ROUND(X3838/W3838-1,2),"")</f>
        <v>0</v>
      </c>
      <c r="Z3838" s="31">
        <f>IF(OR(S3838="VLD MLC components",S3838="VLD MLC pipes",S3838="VLD PEX components",S3838="VLD PEX pipes",S3838="VLD PHC components",S3838="VLD PHC pipes",S3838="Controls VLD"),"По запросу",X3838)</f>
        <v>3802</v>
      </c>
      <c r="AA3838" s="63">
        <f>ROUND(X3838/1.2,3)</f>
        <v>3168.3330000000001</v>
      </c>
      <c r="AB3838" s="23">
        <v>3168.3330000000001</v>
      </c>
      <c r="AC3838" s="190">
        <f>IFERROR(ROUND(AA3838/AB3838-1,2),"")</f>
        <v>0</v>
      </c>
      <c r="AD3838" s="25">
        <v>1.45</v>
      </c>
      <c r="AE3838" s="25">
        <v>3.5299999999999998E-2</v>
      </c>
      <c r="AF3838" s="25">
        <v>0</v>
      </c>
      <c r="AG3838" s="25" t="s">
        <v>22</v>
      </c>
      <c r="AH3838" s="25">
        <v>0</v>
      </c>
      <c r="AI3838" s="25">
        <v>0</v>
      </c>
      <c r="AJ3838" s="25" t="s">
        <v>20</v>
      </c>
      <c r="AK3838" s="42" t="s">
        <v>19</v>
      </c>
      <c r="AL3838" s="25" t="s">
        <v>20</v>
      </c>
      <c r="AM3838" s="25">
        <v>1</v>
      </c>
      <c r="AN3838" s="25"/>
      <c r="AO3838" s="25"/>
      <c r="AP3838" s="25"/>
      <c r="AQ3838" s="25"/>
      <c r="AR3838" s="94"/>
      <c r="AS3838" s="157" t="s">
        <v>22</v>
      </c>
      <c r="AT3838" s="93">
        <v>42551</v>
      </c>
      <c r="AU3838" s="92" t="s">
        <v>22</v>
      </c>
      <c r="AV3838" s="91" t="s">
        <v>48</v>
      </c>
      <c r="AW3838" s="92" t="s">
        <v>48</v>
      </c>
      <c r="AX3838" s="92" t="s">
        <v>48</v>
      </c>
      <c r="AY3838" s="91" t="s">
        <v>152</v>
      </c>
      <c r="AZ3838" s="23"/>
      <c r="BA3838" s="25">
        <v>0</v>
      </c>
      <c r="BB3838" t="s">
        <v>48</v>
      </c>
      <c r="BC3838" t="e">
        <v>#N/A</v>
      </c>
      <c r="BD3838" t="e">
        <f>IF(Z3838=BC3838,"OK")</f>
        <v>#N/A</v>
      </c>
      <c r="BE3838">
        <v>1.45</v>
      </c>
      <c r="BF3838">
        <v>3.5299999999999998E-2</v>
      </c>
      <c r="BG3838">
        <v>0</v>
      </c>
      <c r="BH3838">
        <v>0</v>
      </c>
      <c r="BI3838">
        <v>0</v>
      </c>
      <c r="BJ3838">
        <v>0</v>
      </c>
      <c r="BK3838">
        <v>0</v>
      </c>
      <c r="BN3838" s="183"/>
    </row>
    <row r="3839" spans="1:66" ht="38.25" x14ac:dyDescent="0.25">
      <c r="A3839" s="1"/>
      <c r="B3839" s="94">
        <v>3826</v>
      </c>
      <c r="C3839" s="43">
        <v>1050100</v>
      </c>
      <c r="D3839" s="25"/>
      <c r="E3839" s="27" t="s">
        <v>1651</v>
      </c>
      <c r="F3839" s="151" t="s">
        <v>21</v>
      </c>
      <c r="G3839" s="25"/>
      <c r="H3839" s="46" t="str">
        <f>IFERROR(IFERROR(IF(SEARCH("Usystems",$E3839)&gt;0,"Usystems"),IF(SEARCH("RIIFO",$E3839)&gt;0,"RIIFO","Uponor")),"Uponor")</f>
        <v>Uponor</v>
      </c>
      <c r="I3839" s="25" t="str">
        <f>IFERROR(MID($D3839,1,7)+0,"")</f>
        <v/>
      </c>
      <c r="J3839" s="25" t="str">
        <f>IFERROR(MID($D3839,10,7)+0,"")</f>
        <v/>
      </c>
      <c r="K3839" s="25" t="str">
        <f>IFERROR(MID($D3839,19,7)+0,"")</f>
        <v/>
      </c>
      <c r="L3839" s="25" t="str">
        <f>IFERROR(MID($D3839,28,7)+0,"")</f>
        <v/>
      </c>
      <c r="M3839" s="25" t="str">
        <f>IF(IFERROR(MID($Q3839,1,7)+0,"")&lt;1130000,IF(INDEX(C:C,MATCH(LEFT(Q3839,7)+0,I:I,0))&lt;1130000,"",INDEX(C:C,MATCH(LEFT(Q3839,7)+0,I:I,0))),IFERROR(MID($Q3839,1,7)+0,""))</f>
        <v/>
      </c>
      <c r="N3839" s="25" t="str">
        <f>IF(IFERROR(MID($Q3839,10,7)+0,"")&lt;1130000,"",IFERROR(MID($Q3839,10,7)+0,""))</f>
        <v/>
      </c>
      <c r="O3839" s="25" t="str">
        <f>IF(IFERROR(MID($Q3839,19,7)+0,"")&lt;1130000,"",IFERROR(MID($Q3839,19,7)+0,""))</f>
        <v/>
      </c>
      <c r="P3839" s="25" t="str">
        <f>IF(M3839="","",IF(N3839="",M3839,M3839&amp;", "&amp;N3839))</f>
        <v/>
      </c>
      <c r="Q3839" s="25"/>
      <c r="R3839" s="25"/>
      <c r="S3839" s="35" t="s">
        <v>107</v>
      </c>
      <c r="T3839" s="25" t="s">
        <v>36</v>
      </c>
      <c r="U3839" s="185">
        <v>1215</v>
      </c>
      <c r="V3839" s="188">
        <v>1215</v>
      </c>
      <c r="W3839" s="189">
        <v>1215</v>
      </c>
      <c r="X3839" s="31">
        <v>1215</v>
      </c>
      <c r="Y3839" s="90">
        <f>IFERROR(ROUND(X3839/W3839-1,2),"")</f>
        <v>0</v>
      </c>
      <c r="Z3839" s="31">
        <f>IF(OR(S3839="VLD MLC components",S3839="VLD MLC pipes",S3839="VLD PEX components",S3839="VLD PEX pipes",S3839="VLD PHC components",S3839="VLD PHC pipes",S3839="Controls VLD"),"По запросу",X3839)</f>
        <v>1215</v>
      </c>
      <c r="AA3839" s="63">
        <f>ROUND(X3839/1.2,3)</f>
        <v>1012.5</v>
      </c>
      <c r="AB3839" s="23">
        <v>1012.5</v>
      </c>
      <c r="AC3839" s="190">
        <f>IFERROR(ROUND(AA3839/AB3839-1,2),"")</f>
        <v>0</v>
      </c>
      <c r="AD3839" s="25">
        <v>0.42599999999999999</v>
      </c>
      <c r="AE3839" s="25">
        <v>9.3799999999999994E-3</v>
      </c>
      <c r="AF3839" s="25">
        <v>0</v>
      </c>
      <c r="AG3839" s="25" t="s">
        <v>22</v>
      </c>
      <c r="AH3839" s="25">
        <v>0</v>
      </c>
      <c r="AI3839" s="25">
        <v>0</v>
      </c>
      <c r="AJ3839" s="25" t="s">
        <v>20</v>
      </c>
      <c r="AK3839" s="42" t="s">
        <v>19</v>
      </c>
      <c r="AL3839" s="25" t="s">
        <v>20</v>
      </c>
      <c r="AM3839" s="25">
        <v>1</v>
      </c>
      <c r="AN3839" s="25"/>
      <c r="AO3839" s="25"/>
      <c r="AP3839" s="25"/>
      <c r="AQ3839" s="25"/>
      <c r="AR3839" s="94"/>
      <c r="AS3839" s="157" t="s">
        <v>22</v>
      </c>
      <c r="AT3839" s="93">
        <v>42551</v>
      </c>
      <c r="AU3839" s="92" t="s">
        <v>22</v>
      </c>
      <c r="AV3839" s="91" t="s">
        <v>48</v>
      </c>
      <c r="AW3839" s="92" t="s">
        <v>48</v>
      </c>
      <c r="AX3839" s="92" t="s">
        <v>48</v>
      </c>
      <c r="AY3839" s="91" t="s">
        <v>152</v>
      </c>
      <c r="AZ3839" s="23"/>
      <c r="BA3839" s="25">
        <v>0</v>
      </c>
      <c r="BB3839" t="s">
        <v>48</v>
      </c>
      <c r="BC3839" t="e">
        <v>#N/A</v>
      </c>
      <c r="BD3839" t="e">
        <f>IF(Z3839=BC3839,"OK")</f>
        <v>#N/A</v>
      </c>
      <c r="BE3839">
        <v>0.42599999999999999</v>
      </c>
      <c r="BF3839">
        <v>9.3799999999999994E-3</v>
      </c>
      <c r="BG3839">
        <v>0</v>
      </c>
      <c r="BH3839">
        <v>0</v>
      </c>
      <c r="BI3839">
        <v>0</v>
      </c>
      <c r="BJ3839">
        <v>0</v>
      </c>
      <c r="BK3839">
        <v>0</v>
      </c>
      <c r="BN3839" s="183"/>
    </row>
    <row r="3840" spans="1:66" ht="25.5" x14ac:dyDescent="0.25">
      <c r="A3840" s="1"/>
      <c r="B3840" s="94">
        <v>3827</v>
      </c>
      <c r="C3840" s="43">
        <v>1054461</v>
      </c>
      <c r="D3840" s="25"/>
      <c r="E3840" s="27" t="s">
        <v>1650</v>
      </c>
      <c r="F3840" s="151" t="s">
        <v>21</v>
      </c>
      <c r="G3840" s="25"/>
      <c r="H3840" s="46" t="str">
        <f>IFERROR(IFERROR(IF(SEARCH("Usystems",$E3840)&gt;0,"Usystems"),IF(SEARCH("RIIFO",$E3840)&gt;0,"RIIFO","Uponor")),"Uponor")</f>
        <v>Uponor</v>
      </c>
      <c r="I3840" s="25" t="str">
        <f>IFERROR(MID($D3840,1,7)+0,"")</f>
        <v/>
      </c>
      <c r="J3840" s="25" t="str">
        <f>IFERROR(MID($D3840,10,7)+0,"")</f>
        <v/>
      </c>
      <c r="K3840" s="25" t="str">
        <f>IFERROR(MID($D3840,19,7)+0,"")</f>
        <v/>
      </c>
      <c r="L3840" s="25" t="str">
        <f>IFERROR(MID($D3840,28,7)+0,"")</f>
        <v/>
      </c>
      <c r="M3840" s="25" t="str">
        <f>IF(IFERROR(MID($Q3840,1,7)+0,"")&lt;1130000,IF(INDEX(C:C,MATCH(LEFT(Q3840,7)+0,I:I,0))&lt;1130000,"",INDEX(C:C,MATCH(LEFT(Q3840,7)+0,I:I,0))),IFERROR(MID($Q3840,1,7)+0,""))</f>
        <v/>
      </c>
      <c r="N3840" s="25" t="str">
        <f>IF(IFERROR(MID($Q3840,10,7)+0,"")&lt;1130000,"",IFERROR(MID($Q3840,10,7)+0,""))</f>
        <v/>
      </c>
      <c r="O3840" s="25" t="str">
        <f>IF(IFERROR(MID($Q3840,19,7)+0,"")&lt;1130000,"",IFERROR(MID($Q3840,19,7)+0,""))</f>
        <v/>
      </c>
      <c r="P3840" s="25" t="str">
        <f>IF(M3840="","",IF(N3840="",M3840,M3840&amp;", "&amp;N3840))</f>
        <v/>
      </c>
      <c r="Q3840" s="25"/>
      <c r="R3840" s="25"/>
      <c r="S3840" s="35" t="s">
        <v>107</v>
      </c>
      <c r="T3840" s="25" t="s">
        <v>36</v>
      </c>
      <c r="U3840" s="185">
        <v>61123</v>
      </c>
      <c r="V3840" s="188">
        <v>61123</v>
      </c>
      <c r="W3840" s="189">
        <v>61123</v>
      </c>
      <c r="X3840" s="31">
        <v>61123</v>
      </c>
      <c r="Y3840" s="90">
        <f>IFERROR(ROUND(X3840/W3840-1,2),"")</f>
        <v>0</v>
      </c>
      <c r="Z3840" s="31">
        <f>IF(OR(S3840="VLD MLC components",S3840="VLD MLC pipes",S3840="VLD PEX components",S3840="VLD PEX pipes",S3840="VLD PHC components",S3840="VLD PHC pipes",S3840="Controls VLD"),"По запросу",X3840)</f>
        <v>61123</v>
      </c>
      <c r="AA3840" s="63">
        <f>ROUND(X3840/1.2,3)</f>
        <v>50935.832999999999</v>
      </c>
      <c r="AB3840" s="23">
        <v>50935.832999999999</v>
      </c>
      <c r="AC3840" s="190">
        <f>IFERROR(ROUND(AA3840/AB3840-1,2),"")</f>
        <v>0</v>
      </c>
      <c r="AD3840" s="25">
        <v>2.3069999999999999</v>
      </c>
      <c r="AE3840" s="25">
        <v>4.5229999999999999E-2</v>
      </c>
      <c r="AF3840" s="25">
        <v>0</v>
      </c>
      <c r="AG3840" s="25" t="s">
        <v>22</v>
      </c>
      <c r="AH3840" s="25">
        <v>0</v>
      </c>
      <c r="AI3840" s="25">
        <v>0</v>
      </c>
      <c r="AJ3840" s="25" t="s">
        <v>20</v>
      </c>
      <c r="AK3840" s="42" t="s">
        <v>19</v>
      </c>
      <c r="AL3840" s="25" t="s">
        <v>20</v>
      </c>
      <c r="AM3840" s="25">
        <v>1</v>
      </c>
      <c r="AN3840" s="25"/>
      <c r="AO3840" s="25"/>
      <c r="AP3840" s="25"/>
      <c r="AQ3840" s="25"/>
      <c r="AR3840" s="94"/>
      <c r="AS3840" s="157" t="s">
        <v>22</v>
      </c>
      <c r="AT3840" s="93">
        <v>42551</v>
      </c>
      <c r="AU3840" s="92" t="s">
        <v>22</v>
      </c>
      <c r="AV3840" s="91" t="s">
        <v>48</v>
      </c>
      <c r="AW3840" s="92" t="s">
        <v>48</v>
      </c>
      <c r="AX3840" s="92" t="s">
        <v>48</v>
      </c>
      <c r="AY3840" s="91" t="s">
        <v>152</v>
      </c>
      <c r="AZ3840" s="23"/>
      <c r="BA3840" s="25">
        <v>0</v>
      </c>
      <c r="BB3840" t="s">
        <v>48</v>
      </c>
      <c r="BC3840" t="e">
        <v>#N/A</v>
      </c>
      <c r="BD3840" t="e">
        <f>IF(Z3840=BC3840,"OK")</f>
        <v>#N/A</v>
      </c>
      <c r="BE3840">
        <v>2.3069999999999999</v>
      </c>
      <c r="BF3840">
        <v>4.5229999999999999E-2</v>
      </c>
      <c r="BG3840">
        <v>0</v>
      </c>
      <c r="BH3840">
        <v>0</v>
      </c>
      <c r="BI3840">
        <v>0</v>
      </c>
      <c r="BJ3840">
        <v>0</v>
      </c>
      <c r="BK3840">
        <v>0</v>
      </c>
      <c r="BN3840" s="183"/>
    </row>
    <row r="3841" spans="1:66" ht="25.5" x14ac:dyDescent="0.25">
      <c r="A3841" s="1"/>
      <c r="B3841" s="94">
        <v>3828</v>
      </c>
      <c r="C3841" s="43">
        <v>1054462</v>
      </c>
      <c r="D3841" s="25"/>
      <c r="E3841" s="27" t="s">
        <v>1649</v>
      </c>
      <c r="F3841" s="151" t="s">
        <v>21</v>
      </c>
      <c r="G3841" s="25"/>
      <c r="H3841" s="46" t="str">
        <f>IFERROR(IFERROR(IF(SEARCH("Usystems",$E3841)&gt;0,"Usystems"),IF(SEARCH("RIIFO",$E3841)&gt;0,"RIIFO","Uponor")),"Uponor")</f>
        <v>Uponor</v>
      </c>
      <c r="I3841" s="25" t="str">
        <f>IFERROR(MID($D3841,1,7)+0,"")</f>
        <v/>
      </c>
      <c r="J3841" s="25" t="str">
        <f>IFERROR(MID($D3841,10,7)+0,"")</f>
        <v/>
      </c>
      <c r="K3841" s="25" t="str">
        <f>IFERROR(MID($D3841,19,7)+0,"")</f>
        <v/>
      </c>
      <c r="L3841" s="25" t="str">
        <f>IFERROR(MID($D3841,28,7)+0,"")</f>
        <v/>
      </c>
      <c r="M3841" s="25" t="str">
        <f>IF(IFERROR(MID($Q3841,1,7)+0,"")&lt;1130000,IF(INDEX(C:C,MATCH(LEFT(Q3841,7)+0,I:I,0))&lt;1130000,"",INDEX(C:C,MATCH(LEFT(Q3841,7)+0,I:I,0))),IFERROR(MID($Q3841,1,7)+0,""))</f>
        <v/>
      </c>
      <c r="N3841" s="25" t="str">
        <f>IF(IFERROR(MID($Q3841,10,7)+0,"")&lt;1130000,"",IFERROR(MID($Q3841,10,7)+0,""))</f>
        <v/>
      </c>
      <c r="O3841" s="25" t="str">
        <f>IF(IFERROR(MID($Q3841,19,7)+0,"")&lt;1130000,"",IFERROR(MID($Q3841,19,7)+0,""))</f>
        <v/>
      </c>
      <c r="P3841" s="25" t="str">
        <f>IF(M3841="","",IF(N3841="",M3841,M3841&amp;", "&amp;N3841))</f>
        <v/>
      </c>
      <c r="Q3841" s="25"/>
      <c r="R3841" s="25"/>
      <c r="S3841" s="35" t="s">
        <v>107</v>
      </c>
      <c r="T3841" s="25" t="s">
        <v>36</v>
      </c>
      <c r="U3841" s="185">
        <v>59280</v>
      </c>
      <c r="V3841" s="188">
        <v>59280</v>
      </c>
      <c r="W3841" s="189">
        <v>59280</v>
      </c>
      <c r="X3841" s="31">
        <v>59280</v>
      </c>
      <c r="Y3841" s="90">
        <f>IFERROR(ROUND(X3841/W3841-1,2),"")</f>
        <v>0</v>
      </c>
      <c r="Z3841" s="31">
        <f>IF(OR(S3841="VLD MLC components",S3841="VLD MLC pipes",S3841="VLD PEX components",S3841="VLD PEX pipes",S3841="VLD PHC components",S3841="VLD PHC pipes",S3841="Controls VLD"),"По запросу",X3841)</f>
        <v>59280</v>
      </c>
      <c r="AA3841" s="63">
        <f>ROUND(X3841/1.2,3)</f>
        <v>49400</v>
      </c>
      <c r="AB3841" s="23">
        <v>49400</v>
      </c>
      <c r="AC3841" s="190">
        <f>IFERROR(ROUND(AA3841/AB3841-1,2),"")</f>
        <v>0</v>
      </c>
      <c r="AD3841" s="25">
        <v>3.48</v>
      </c>
      <c r="AE3841" s="25">
        <v>3.4200000000000001E-2</v>
      </c>
      <c r="AF3841" s="25">
        <v>0</v>
      </c>
      <c r="AG3841" s="25" t="s">
        <v>22</v>
      </c>
      <c r="AH3841" s="25">
        <v>0</v>
      </c>
      <c r="AI3841" s="25">
        <v>0</v>
      </c>
      <c r="AJ3841" s="25" t="s">
        <v>20</v>
      </c>
      <c r="AK3841" s="42" t="s">
        <v>19</v>
      </c>
      <c r="AL3841" s="25" t="s">
        <v>20</v>
      </c>
      <c r="AM3841" s="25">
        <v>1</v>
      </c>
      <c r="AN3841" s="25"/>
      <c r="AO3841" s="25"/>
      <c r="AP3841" s="25"/>
      <c r="AQ3841" s="25"/>
      <c r="AR3841" s="94"/>
      <c r="AS3841" s="157" t="s">
        <v>22</v>
      </c>
      <c r="AT3841" s="93">
        <v>42551</v>
      </c>
      <c r="AU3841" s="92" t="s">
        <v>22</v>
      </c>
      <c r="AV3841" s="91" t="s">
        <v>48</v>
      </c>
      <c r="AW3841" s="92" t="s">
        <v>48</v>
      </c>
      <c r="AX3841" s="92" t="s">
        <v>48</v>
      </c>
      <c r="AY3841" s="91" t="s">
        <v>152</v>
      </c>
      <c r="AZ3841" s="23"/>
      <c r="BA3841" s="25">
        <v>0</v>
      </c>
      <c r="BB3841" t="s">
        <v>48</v>
      </c>
      <c r="BC3841" t="e">
        <v>#N/A</v>
      </c>
      <c r="BD3841" t="e">
        <f>IF(Z3841=BC3841,"OK")</f>
        <v>#N/A</v>
      </c>
      <c r="BE3841">
        <v>3.48</v>
      </c>
      <c r="BF3841">
        <v>3.4200000000000001E-2</v>
      </c>
      <c r="BG3841">
        <v>0</v>
      </c>
      <c r="BH3841">
        <v>0</v>
      </c>
      <c r="BI3841">
        <v>0</v>
      </c>
      <c r="BJ3841">
        <v>0</v>
      </c>
      <c r="BK3841">
        <v>0</v>
      </c>
      <c r="BN3841" s="183"/>
    </row>
    <row r="3842" spans="1:66" ht="25.5" x14ac:dyDescent="0.25">
      <c r="A3842" s="1"/>
      <c r="B3842" s="94">
        <v>3829</v>
      </c>
      <c r="C3842" s="43">
        <v>1054463</v>
      </c>
      <c r="D3842" s="25"/>
      <c r="E3842" s="27" t="s">
        <v>1648</v>
      </c>
      <c r="F3842" s="151" t="s">
        <v>21</v>
      </c>
      <c r="G3842" s="25"/>
      <c r="H3842" s="46" t="str">
        <f>IFERROR(IFERROR(IF(SEARCH("Usystems",$E3842)&gt;0,"Usystems"),IF(SEARCH("RIIFO",$E3842)&gt;0,"RIIFO","Uponor")),"Uponor")</f>
        <v>Uponor</v>
      </c>
      <c r="I3842" s="25" t="str">
        <f>IFERROR(MID($D3842,1,7)+0,"")</f>
        <v/>
      </c>
      <c r="J3842" s="25" t="str">
        <f>IFERROR(MID($D3842,10,7)+0,"")</f>
        <v/>
      </c>
      <c r="K3842" s="25" t="str">
        <f>IFERROR(MID($D3842,19,7)+0,"")</f>
        <v/>
      </c>
      <c r="L3842" s="25" t="str">
        <f>IFERROR(MID($D3842,28,7)+0,"")</f>
        <v/>
      </c>
      <c r="M3842" s="25" t="str">
        <f>IF(IFERROR(MID($Q3842,1,7)+0,"")&lt;1130000,IF(INDEX(C:C,MATCH(LEFT(Q3842,7)+0,I:I,0))&lt;1130000,"",INDEX(C:C,MATCH(LEFT(Q3842,7)+0,I:I,0))),IFERROR(MID($Q3842,1,7)+0,""))</f>
        <v/>
      </c>
      <c r="N3842" s="25" t="str">
        <f>IF(IFERROR(MID($Q3842,10,7)+0,"")&lt;1130000,"",IFERROR(MID($Q3842,10,7)+0,""))</f>
        <v/>
      </c>
      <c r="O3842" s="25" t="str">
        <f>IF(IFERROR(MID($Q3842,19,7)+0,"")&lt;1130000,"",IFERROR(MID($Q3842,19,7)+0,""))</f>
        <v/>
      </c>
      <c r="P3842" s="25" t="str">
        <f>IF(M3842="","",IF(N3842="",M3842,M3842&amp;", "&amp;N3842))</f>
        <v/>
      </c>
      <c r="Q3842" s="25"/>
      <c r="R3842" s="25"/>
      <c r="S3842" s="35" t="s">
        <v>107</v>
      </c>
      <c r="T3842" s="25" t="s">
        <v>36</v>
      </c>
      <c r="U3842" s="185">
        <v>69174</v>
      </c>
      <c r="V3842" s="188">
        <v>69174</v>
      </c>
      <c r="W3842" s="189">
        <v>69174</v>
      </c>
      <c r="X3842" s="31">
        <v>69174</v>
      </c>
      <c r="Y3842" s="90">
        <f>IFERROR(ROUND(X3842/W3842-1,2),"")</f>
        <v>0</v>
      </c>
      <c r="Z3842" s="31">
        <f>IF(OR(S3842="VLD MLC components",S3842="VLD MLC pipes",S3842="VLD PEX components",S3842="VLD PEX pipes",S3842="VLD PHC components",S3842="VLD PHC pipes",S3842="Controls VLD"),"По запросу",X3842)</f>
        <v>69174</v>
      </c>
      <c r="AA3842" s="63">
        <f>ROUND(X3842/1.2,3)</f>
        <v>57645</v>
      </c>
      <c r="AB3842" s="23">
        <v>57645</v>
      </c>
      <c r="AC3842" s="190">
        <f>IFERROR(ROUND(AA3842/AB3842-1,2),"")</f>
        <v>0</v>
      </c>
      <c r="AD3842" s="25">
        <v>4.9000000000000004</v>
      </c>
      <c r="AE3842" s="25">
        <v>4.9000000000000002E-2</v>
      </c>
      <c r="AF3842" s="25">
        <v>0</v>
      </c>
      <c r="AG3842" s="25" t="s">
        <v>22</v>
      </c>
      <c r="AH3842" s="25">
        <v>0</v>
      </c>
      <c r="AI3842" s="25">
        <v>0</v>
      </c>
      <c r="AJ3842" s="25" t="s">
        <v>20</v>
      </c>
      <c r="AK3842" s="42" t="s">
        <v>19</v>
      </c>
      <c r="AL3842" s="25" t="s">
        <v>20</v>
      </c>
      <c r="AM3842" s="25">
        <v>1</v>
      </c>
      <c r="AN3842" s="25"/>
      <c r="AO3842" s="25"/>
      <c r="AP3842" s="25"/>
      <c r="AQ3842" s="25"/>
      <c r="AR3842" s="94"/>
      <c r="AS3842" s="157" t="s">
        <v>22</v>
      </c>
      <c r="AT3842" s="93">
        <v>42551</v>
      </c>
      <c r="AU3842" s="92" t="s">
        <v>22</v>
      </c>
      <c r="AV3842" s="91" t="s">
        <v>48</v>
      </c>
      <c r="AW3842" s="92" t="s">
        <v>48</v>
      </c>
      <c r="AX3842" s="92" t="s">
        <v>48</v>
      </c>
      <c r="AY3842" s="91" t="s">
        <v>152</v>
      </c>
      <c r="AZ3842" s="23"/>
      <c r="BA3842" s="25">
        <v>0</v>
      </c>
      <c r="BB3842" t="s">
        <v>48</v>
      </c>
      <c r="BC3842" t="e">
        <v>#N/A</v>
      </c>
      <c r="BD3842" t="e">
        <f>IF(Z3842=BC3842,"OK")</f>
        <v>#N/A</v>
      </c>
      <c r="BE3842">
        <v>4.9000000000000004</v>
      </c>
      <c r="BF3842">
        <v>4.9000000000000002E-2</v>
      </c>
      <c r="BG3842">
        <v>0</v>
      </c>
      <c r="BH3842">
        <v>0</v>
      </c>
      <c r="BI3842">
        <v>0</v>
      </c>
      <c r="BJ3842">
        <v>0</v>
      </c>
      <c r="BK3842">
        <v>0</v>
      </c>
      <c r="BN3842" s="183"/>
    </row>
    <row r="3843" spans="1:66" ht="25.5" x14ac:dyDescent="0.25">
      <c r="A3843" s="1"/>
      <c r="B3843" s="94">
        <v>3830</v>
      </c>
      <c r="C3843" s="43">
        <v>1050070</v>
      </c>
      <c r="D3843" s="25"/>
      <c r="E3843" s="27" t="s">
        <v>1647</v>
      </c>
      <c r="F3843" s="151" t="s">
        <v>21</v>
      </c>
      <c r="G3843" s="41" t="s">
        <v>30</v>
      </c>
      <c r="H3843" s="46" t="str">
        <f>IFERROR(IFERROR(IF(SEARCH("Usystems",$E3843)&gt;0,"Usystems"),IF(SEARCH("RIIFO",$E3843)&gt;0,"RIIFO","Uponor")),"Uponor")</f>
        <v>Uponor</v>
      </c>
      <c r="I3843" s="25" t="str">
        <f>IFERROR(MID($D3843,1,7)+0,"")</f>
        <v/>
      </c>
      <c r="J3843" s="25" t="str">
        <f>IFERROR(MID($D3843,10,7)+0,"")</f>
        <v/>
      </c>
      <c r="K3843" s="25" t="str">
        <f>IFERROR(MID($D3843,19,7)+0,"")</f>
        <v/>
      </c>
      <c r="L3843" s="25" t="str">
        <f>IFERROR(MID($D3843,28,7)+0,"")</f>
        <v/>
      </c>
      <c r="M3843" s="25" t="str">
        <f>IF(IFERROR(MID($Q3843,1,7)+0,"")&lt;1130000,IF(INDEX(C:C,MATCH(LEFT(Q3843,7)+0,I:I,0))&lt;1130000,"",INDEX(C:C,MATCH(LEFT(Q3843,7)+0,I:I,0))),IFERROR(MID($Q3843,1,7)+0,""))</f>
        <v/>
      </c>
      <c r="N3843" s="25" t="str">
        <f>IF(IFERROR(MID($Q3843,10,7)+0,"")&lt;1130000,"",IFERROR(MID($Q3843,10,7)+0,""))</f>
        <v/>
      </c>
      <c r="O3843" s="25" t="str">
        <f>IF(IFERROR(MID($Q3843,19,7)+0,"")&lt;1130000,"",IFERROR(MID($Q3843,19,7)+0,""))</f>
        <v/>
      </c>
      <c r="P3843" s="25" t="str">
        <f>IF(M3843="","",IF(N3843="",M3843,M3843&amp;", "&amp;N3843))</f>
        <v/>
      </c>
      <c r="Q3843" s="25"/>
      <c r="R3843" s="25"/>
      <c r="S3843" s="35" t="s">
        <v>107</v>
      </c>
      <c r="T3843" s="25" t="s">
        <v>36</v>
      </c>
      <c r="U3843" s="185">
        <v>1340</v>
      </c>
      <c r="V3843" s="188">
        <v>1340</v>
      </c>
      <c r="W3843" s="189">
        <v>1340</v>
      </c>
      <c r="X3843" s="31">
        <v>1340</v>
      </c>
      <c r="Y3843" s="90">
        <f>IFERROR(ROUND(X3843/W3843-1,2),"")</f>
        <v>0</v>
      </c>
      <c r="Z3843" s="31">
        <f>IF(OR(S3843="VLD MLC components",S3843="VLD MLC pipes",S3843="VLD PEX components",S3843="VLD PEX pipes",S3843="VLD PHC components",S3843="VLD PHC pipes",S3843="Controls VLD"),"По запросу",X3843)</f>
        <v>1340</v>
      </c>
      <c r="AA3843" s="63">
        <f>ROUND(X3843/1.2,3)</f>
        <v>1116.6669999999999</v>
      </c>
      <c r="AB3843" s="23">
        <v>1116.6669999999999</v>
      </c>
      <c r="AC3843" s="190">
        <f>IFERROR(ROUND(AA3843/AB3843-1,2),"")</f>
        <v>0</v>
      </c>
      <c r="AD3843" s="25">
        <v>0.29299999999999998</v>
      </c>
      <c r="AE3843" s="25">
        <v>9.1699999999999993E-3</v>
      </c>
      <c r="AF3843" s="25">
        <v>0</v>
      </c>
      <c r="AG3843" s="25" t="s">
        <v>22</v>
      </c>
      <c r="AH3843" s="25">
        <v>0</v>
      </c>
      <c r="AI3843" s="25">
        <v>0</v>
      </c>
      <c r="AJ3843" s="25" t="s">
        <v>19</v>
      </c>
      <c r="AK3843" s="42" t="s">
        <v>19</v>
      </c>
      <c r="AL3843" s="25" t="s">
        <v>19</v>
      </c>
      <c r="AM3843" s="25">
        <v>1</v>
      </c>
      <c r="AN3843" s="25"/>
      <c r="AO3843" s="25"/>
      <c r="AP3843" s="25"/>
      <c r="AQ3843" s="25"/>
      <c r="AR3843" s="94"/>
      <c r="AS3843" s="157" t="s">
        <v>22</v>
      </c>
      <c r="AT3843" s="93">
        <v>42551</v>
      </c>
      <c r="AU3843" s="92" t="s">
        <v>22</v>
      </c>
      <c r="AV3843" s="91" t="s">
        <v>48</v>
      </c>
      <c r="AW3843" s="92" t="s">
        <v>48</v>
      </c>
      <c r="AX3843" s="92" t="s">
        <v>48</v>
      </c>
      <c r="AY3843" s="91" t="s">
        <v>152</v>
      </c>
      <c r="AZ3843" s="23"/>
      <c r="BA3843" s="25">
        <v>0</v>
      </c>
      <c r="BB3843" t="s">
        <v>48</v>
      </c>
      <c r="BC3843" t="e">
        <v>#N/A</v>
      </c>
      <c r="BD3843" t="e">
        <f>IF(Z3843=BC3843,"OK")</f>
        <v>#N/A</v>
      </c>
      <c r="BE3843">
        <v>0.29299999999999998</v>
      </c>
      <c r="BF3843">
        <v>9.1699999999999993E-3</v>
      </c>
      <c r="BG3843">
        <v>0</v>
      </c>
      <c r="BH3843">
        <v>0</v>
      </c>
      <c r="BI3843">
        <v>0</v>
      </c>
      <c r="BJ3843">
        <v>0</v>
      </c>
      <c r="BK3843">
        <v>0</v>
      </c>
      <c r="BN3843" s="183"/>
    </row>
    <row r="3844" spans="1:66" ht="25.5" x14ac:dyDescent="0.25">
      <c r="A3844" s="1"/>
      <c r="B3844" s="94">
        <v>3831</v>
      </c>
      <c r="C3844" s="43">
        <v>1054006</v>
      </c>
      <c r="D3844" s="25"/>
      <c r="E3844" s="27" t="s">
        <v>1646</v>
      </c>
      <c r="F3844" s="151" t="s">
        <v>21</v>
      </c>
      <c r="G3844" s="25"/>
      <c r="H3844" s="46" t="str">
        <f>IFERROR(IFERROR(IF(SEARCH("Usystems",$E3844)&gt;0,"Usystems"),IF(SEARCH("RIIFO",$E3844)&gt;0,"RIIFO","Uponor")),"Uponor")</f>
        <v>Uponor</v>
      </c>
      <c r="I3844" s="25" t="str">
        <f>IFERROR(MID($D3844,1,7)+0,"")</f>
        <v/>
      </c>
      <c r="J3844" s="25" t="str">
        <f>IFERROR(MID($D3844,10,7)+0,"")</f>
        <v/>
      </c>
      <c r="K3844" s="25" t="str">
        <f>IFERROR(MID($D3844,19,7)+0,"")</f>
        <v/>
      </c>
      <c r="L3844" s="25" t="str">
        <f>IFERROR(MID($D3844,28,7)+0,"")</f>
        <v/>
      </c>
      <c r="M3844" s="25" t="str">
        <f>IF(IFERROR(MID($Q3844,1,7)+0,"")&lt;1130000,IF(INDEX(C:C,MATCH(LEFT(Q3844,7)+0,I:I,0))&lt;1130000,"",INDEX(C:C,MATCH(LEFT(Q3844,7)+0,I:I,0))),IFERROR(MID($Q3844,1,7)+0,""))</f>
        <v/>
      </c>
      <c r="N3844" s="25" t="str">
        <f>IF(IFERROR(MID($Q3844,10,7)+0,"")&lt;1130000,"",IFERROR(MID($Q3844,10,7)+0,""))</f>
        <v/>
      </c>
      <c r="O3844" s="25" t="str">
        <f>IF(IFERROR(MID($Q3844,19,7)+0,"")&lt;1130000,"",IFERROR(MID($Q3844,19,7)+0,""))</f>
        <v/>
      </c>
      <c r="P3844" s="25" t="str">
        <f>IF(M3844="","",IF(N3844="",M3844,M3844&amp;", "&amp;N3844))</f>
        <v/>
      </c>
      <c r="Q3844" s="25"/>
      <c r="R3844" s="25"/>
      <c r="S3844" s="35" t="s">
        <v>107</v>
      </c>
      <c r="T3844" s="25" t="s">
        <v>36</v>
      </c>
      <c r="U3844" s="185">
        <v>5171</v>
      </c>
      <c r="V3844" s="188">
        <v>5171</v>
      </c>
      <c r="W3844" s="189">
        <v>5171</v>
      </c>
      <c r="X3844" s="31">
        <v>5171</v>
      </c>
      <c r="Y3844" s="90">
        <f>IFERROR(ROUND(X3844/W3844-1,2),"")</f>
        <v>0</v>
      </c>
      <c r="Z3844" s="31">
        <f>IF(OR(S3844="VLD MLC components",S3844="VLD MLC pipes",S3844="VLD PEX components",S3844="VLD PEX pipes",S3844="VLD PHC components",S3844="VLD PHC pipes",S3844="Controls VLD"),"По запросу",X3844)</f>
        <v>5171</v>
      </c>
      <c r="AA3844" s="63">
        <f>ROUND(X3844/1.2,3)</f>
        <v>4309.1670000000004</v>
      </c>
      <c r="AB3844" s="23">
        <v>4309.1670000000004</v>
      </c>
      <c r="AC3844" s="190">
        <f>IFERROR(ROUND(AA3844/AB3844-1,2),"")</f>
        <v>0</v>
      </c>
      <c r="AD3844" s="25">
        <v>0.2</v>
      </c>
      <c r="AE3844" s="25">
        <v>2.7000000000000001E-3</v>
      </c>
      <c r="AF3844" s="25">
        <v>0</v>
      </c>
      <c r="AG3844" s="25" t="s">
        <v>22</v>
      </c>
      <c r="AH3844" s="25">
        <v>0</v>
      </c>
      <c r="AI3844" s="25">
        <v>0</v>
      </c>
      <c r="AJ3844" s="25" t="s">
        <v>20</v>
      </c>
      <c r="AK3844" s="42" t="s">
        <v>19</v>
      </c>
      <c r="AL3844" s="25" t="s">
        <v>20</v>
      </c>
      <c r="AM3844" s="25">
        <v>1</v>
      </c>
      <c r="AN3844" s="25"/>
      <c r="AO3844" s="25"/>
      <c r="AP3844" s="25"/>
      <c r="AQ3844" s="25"/>
      <c r="AR3844" s="94"/>
      <c r="AS3844" s="157" t="s">
        <v>22</v>
      </c>
      <c r="AT3844" s="93">
        <v>42551</v>
      </c>
      <c r="AU3844" s="92" t="s">
        <v>22</v>
      </c>
      <c r="AV3844" s="91" t="s">
        <v>48</v>
      </c>
      <c r="AW3844" s="92" t="s">
        <v>48</v>
      </c>
      <c r="AX3844" s="92" t="s">
        <v>48</v>
      </c>
      <c r="AY3844" s="91" t="s">
        <v>152</v>
      </c>
      <c r="AZ3844" s="23"/>
      <c r="BA3844" s="25">
        <v>0</v>
      </c>
      <c r="BB3844" t="s">
        <v>48</v>
      </c>
      <c r="BC3844" t="e">
        <v>#N/A</v>
      </c>
      <c r="BD3844" t="e">
        <f>IF(Z3844=BC3844,"OK")</f>
        <v>#N/A</v>
      </c>
      <c r="BE3844">
        <v>0.2</v>
      </c>
      <c r="BF3844">
        <v>2.7000000000000001E-3</v>
      </c>
      <c r="BG3844">
        <v>0</v>
      </c>
      <c r="BH3844">
        <v>0</v>
      </c>
      <c r="BI3844">
        <v>0</v>
      </c>
      <c r="BJ3844">
        <v>0</v>
      </c>
      <c r="BK3844">
        <v>0</v>
      </c>
      <c r="BN3844" s="183"/>
    </row>
    <row r="3845" spans="1:66" ht="25.5" x14ac:dyDescent="0.25">
      <c r="A3845" s="1"/>
      <c r="B3845" s="94">
        <v>3832</v>
      </c>
      <c r="C3845" s="43">
        <v>1050665</v>
      </c>
      <c r="D3845" s="25"/>
      <c r="E3845" s="27" t="s">
        <v>1645</v>
      </c>
      <c r="F3845" s="151" t="s">
        <v>21</v>
      </c>
      <c r="G3845" s="25"/>
      <c r="H3845" s="46" t="str">
        <f>IFERROR(IFERROR(IF(SEARCH("Usystems",$E3845)&gt;0,"Usystems"),IF(SEARCH("RIIFO",$E3845)&gt;0,"RIIFO","Uponor")),"Uponor")</f>
        <v>Uponor</v>
      </c>
      <c r="I3845" s="25" t="str">
        <f>IFERROR(MID($D3845,1,7)+0,"")</f>
        <v/>
      </c>
      <c r="J3845" s="25" t="str">
        <f>IFERROR(MID($D3845,10,7)+0,"")</f>
        <v/>
      </c>
      <c r="K3845" s="25" t="str">
        <f>IFERROR(MID($D3845,19,7)+0,"")</f>
        <v/>
      </c>
      <c r="L3845" s="25" t="str">
        <f>IFERROR(MID($D3845,28,7)+0,"")</f>
        <v/>
      </c>
      <c r="M3845" s="25" t="str">
        <f>IF(IFERROR(MID($Q3845,1,7)+0,"")&lt;1130000,IF(INDEX(C:C,MATCH(LEFT(Q3845,7)+0,I:I,0))&lt;1130000,"",INDEX(C:C,MATCH(LEFT(Q3845,7)+0,I:I,0))),IFERROR(MID($Q3845,1,7)+0,""))</f>
        <v/>
      </c>
      <c r="N3845" s="25" t="str">
        <f>IF(IFERROR(MID($Q3845,10,7)+0,"")&lt;1130000,"",IFERROR(MID($Q3845,10,7)+0,""))</f>
        <v/>
      </c>
      <c r="O3845" s="25" t="str">
        <f>IF(IFERROR(MID($Q3845,19,7)+0,"")&lt;1130000,"",IFERROR(MID($Q3845,19,7)+0,""))</f>
        <v/>
      </c>
      <c r="P3845" s="25" t="str">
        <f>IF(M3845="","",IF(N3845="",M3845,M3845&amp;", "&amp;N3845))</f>
        <v/>
      </c>
      <c r="Q3845" s="25"/>
      <c r="R3845" s="25"/>
      <c r="S3845" s="35" t="s">
        <v>107</v>
      </c>
      <c r="T3845" s="25" t="s">
        <v>36</v>
      </c>
      <c r="U3845" s="185">
        <v>2139</v>
      </c>
      <c r="V3845" s="188">
        <v>2139</v>
      </c>
      <c r="W3845" s="189">
        <v>2139</v>
      </c>
      <c r="X3845" s="31">
        <v>2139</v>
      </c>
      <c r="Y3845" s="90">
        <f>IFERROR(ROUND(X3845/W3845-1,2),"")</f>
        <v>0</v>
      </c>
      <c r="Z3845" s="31">
        <f>IF(OR(S3845="VLD MLC components",S3845="VLD MLC pipes",S3845="VLD PEX components",S3845="VLD PEX pipes",S3845="VLD PHC components",S3845="VLD PHC pipes",S3845="Controls VLD"),"По запросу",X3845)</f>
        <v>2139</v>
      </c>
      <c r="AA3845" s="63">
        <f>ROUND(X3845/1.2,3)</f>
        <v>1782.5</v>
      </c>
      <c r="AB3845" s="23">
        <v>1782.5</v>
      </c>
      <c r="AC3845" s="190">
        <f>IFERROR(ROUND(AA3845/AB3845-1,2),"")</f>
        <v>0</v>
      </c>
      <c r="AD3845" s="25">
        <v>0.63</v>
      </c>
      <c r="AE3845" s="25">
        <v>6.77E-3</v>
      </c>
      <c r="AF3845" s="25">
        <v>0</v>
      </c>
      <c r="AG3845" s="25" t="s">
        <v>22</v>
      </c>
      <c r="AH3845" s="25">
        <v>0</v>
      </c>
      <c r="AI3845" s="25">
        <v>0</v>
      </c>
      <c r="AJ3845" s="25" t="s">
        <v>20</v>
      </c>
      <c r="AK3845" s="42" t="s">
        <v>19</v>
      </c>
      <c r="AL3845" s="25" t="s">
        <v>20</v>
      </c>
      <c r="AM3845" s="25">
        <v>1</v>
      </c>
      <c r="AN3845" s="25" t="s">
        <v>22</v>
      </c>
      <c r="AO3845" s="25" t="s">
        <v>22</v>
      </c>
      <c r="AP3845" s="25" t="s">
        <v>22</v>
      </c>
      <c r="AQ3845" s="25"/>
      <c r="AR3845" s="94"/>
      <c r="AS3845" s="157" t="s">
        <v>22</v>
      </c>
      <c r="AT3845" s="93">
        <v>42551</v>
      </c>
      <c r="AU3845" s="92" t="s">
        <v>22</v>
      </c>
      <c r="AV3845" s="91" t="s">
        <v>48</v>
      </c>
      <c r="AW3845" s="92" t="s">
        <v>48</v>
      </c>
      <c r="AX3845" s="92" t="s">
        <v>48</v>
      </c>
      <c r="AY3845" s="91" t="s">
        <v>152</v>
      </c>
      <c r="AZ3845" s="23"/>
      <c r="BA3845" s="25">
        <v>0</v>
      </c>
      <c r="BB3845" t="s">
        <v>48</v>
      </c>
      <c r="BC3845" t="e">
        <v>#N/A</v>
      </c>
      <c r="BD3845" t="e">
        <f>IF(Z3845=BC3845,"OK")</f>
        <v>#N/A</v>
      </c>
      <c r="BE3845">
        <v>0.63</v>
      </c>
      <c r="BF3845">
        <v>6.77E-3</v>
      </c>
      <c r="BG3845" t="s">
        <v>22</v>
      </c>
      <c r="BH3845" t="s">
        <v>22</v>
      </c>
      <c r="BI3845" t="s">
        <v>22</v>
      </c>
      <c r="BJ3845">
        <v>0</v>
      </c>
      <c r="BK3845">
        <v>0</v>
      </c>
      <c r="BN3845" s="183"/>
    </row>
    <row r="3846" spans="1:66" ht="25.5" x14ac:dyDescent="0.25">
      <c r="A3846" s="1"/>
      <c r="B3846" s="94">
        <v>3833</v>
      </c>
      <c r="C3846" s="43">
        <v>1050666</v>
      </c>
      <c r="D3846" s="25"/>
      <c r="E3846" s="27" t="s">
        <v>1644</v>
      </c>
      <c r="F3846" s="151" t="s">
        <v>21</v>
      </c>
      <c r="G3846" s="25"/>
      <c r="H3846" s="46" t="str">
        <f>IFERROR(IFERROR(IF(SEARCH("Usystems",$E3846)&gt;0,"Usystems"),IF(SEARCH("RIIFO",$E3846)&gt;0,"RIIFO","Uponor")),"Uponor")</f>
        <v>Uponor</v>
      </c>
      <c r="I3846" s="25" t="str">
        <f>IFERROR(MID($D3846,1,7)+0,"")</f>
        <v/>
      </c>
      <c r="J3846" s="25" t="str">
        <f>IFERROR(MID($D3846,10,7)+0,"")</f>
        <v/>
      </c>
      <c r="K3846" s="25" t="str">
        <f>IFERROR(MID($D3846,19,7)+0,"")</f>
        <v/>
      </c>
      <c r="L3846" s="25" t="str">
        <f>IFERROR(MID($D3846,28,7)+0,"")</f>
        <v/>
      </c>
      <c r="M3846" s="25" t="str">
        <f>IF(IFERROR(MID($Q3846,1,7)+0,"")&lt;1130000,IF(INDEX(C:C,MATCH(LEFT(Q3846,7)+0,I:I,0))&lt;1130000,"",INDEX(C:C,MATCH(LEFT(Q3846,7)+0,I:I,0))),IFERROR(MID($Q3846,1,7)+0,""))</f>
        <v/>
      </c>
      <c r="N3846" s="25" t="str">
        <f>IF(IFERROR(MID($Q3846,10,7)+0,"")&lt;1130000,"",IFERROR(MID($Q3846,10,7)+0,""))</f>
        <v/>
      </c>
      <c r="O3846" s="25" t="str">
        <f>IF(IFERROR(MID($Q3846,19,7)+0,"")&lt;1130000,"",IFERROR(MID($Q3846,19,7)+0,""))</f>
        <v/>
      </c>
      <c r="P3846" s="25" t="str">
        <f>IF(M3846="","",IF(N3846="",M3846,M3846&amp;", "&amp;N3846))</f>
        <v/>
      </c>
      <c r="Q3846" s="25"/>
      <c r="R3846" s="25"/>
      <c r="S3846" s="35" t="s">
        <v>107</v>
      </c>
      <c r="T3846" s="25" t="s">
        <v>36</v>
      </c>
      <c r="U3846" s="185">
        <v>2506</v>
      </c>
      <c r="V3846" s="188">
        <v>2506</v>
      </c>
      <c r="W3846" s="189">
        <v>2506</v>
      </c>
      <c r="X3846" s="31">
        <v>2506</v>
      </c>
      <c r="Y3846" s="90">
        <f>IFERROR(ROUND(X3846/W3846-1,2),"")</f>
        <v>0</v>
      </c>
      <c r="Z3846" s="31">
        <f>IF(OR(S3846="VLD MLC components",S3846="VLD MLC pipes",S3846="VLD PEX components",S3846="VLD PEX pipes",S3846="VLD PHC components",S3846="VLD PHC pipes",S3846="Controls VLD"),"По запросу",X3846)</f>
        <v>2506</v>
      </c>
      <c r="AA3846" s="63">
        <f>ROUND(X3846/1.2,3)</f>
        <v>2088.3330000000001</v>
      </c>
      <c r="AB3846" s="23">
        <v>2088.3330000000001</v>
      </c>
      <c r="AC3846" s="190">
        <f>IFERROR(ROUND(AA3846/AB3846-1,2),"")</f>
        <v>0</v>
      </c>
      <c r="AD3846" s="25">
        <v>0.71</v>
      </c>
      <c r="AE3846" s="25">
        <v>9.0200000000000002E-3</v>
      </c>
      <c r="AF3846" s="25">
        <v>0</v>
      </c>
      <c r="AG3846" s="25" t="s">
        <v>22</v>
      </c>
      <c r="AH3846" s="25">
        <v>0</v>
      </c>
      <c r="AI3846" s="25">
        <v>0</v>
      </c>
      <c r="AJ3846" s="25" t="s">
        <v>20</v>
      </c>
      <c r="AK3846" s="42" t="s">
        <v>19</v>
      </c>
      <c r="AL3846" s="25" t="s">
        <v>20</v>
      </c>
      <c r="AM3846" s="25">
        <v>1</v>
      </c>
      <c r="AN3846" s="25" t="s">
        <v>22</v>
      </c>
      <c r="AO3846" s="25" t="s">
        <v>22</v>
      </c>
      <c r="AP3846" s="25" t="s">
        <v>22</v>
      </c>
      <c r="AQ3846" s="25"/>
      <c r="AR3846" s="94"/>
      <c r="AS3846" s="157" t="s">
        <v>22</v>
      </c>
      <c r="AT3846" s="93">
        <v>42551</v>
      </c>
      <c r="AU3846" s="92" t="s">
        <v>22</v>
      </c>
      <c r="AV3846" s="91" t="s">
        <v>48</v>
      </c>
      <c r="AW3846" s="92" t="s">
        <v>48</v>
      </c>
      <c r="AX3846" s="92" t="s">
        <v>48</v>
      </c>
      <c r="AY3846" s="91" t="s">
        <v>152</v>
      </c>
      <c r="AZ3846" s="23"/>
      <c r="BA3846" s="25">
        <v>0</v>
      </c>
      <c r="BB3846" t="s">
        <v>48</v>
      </c>
      <c r="BC3846" t="e">
        <v>#N/A</v>
      </c>
      <c r="BD3846" t="e">
        <f>IF(Z3846=BC3846,"OK")</f>
        <v>#N/A</v>
      </c>
      <c r="BE3846">
        <v>0.71</v>
      </c>
      <c r="BF3846">
        <v>9.0200000000000002E-3</v>
      </c>
      <c r="BG3846" t="s">
        <v>22</v>
      </c>
      <c r="BH3846" t="s">
        <v>22</v>
      </c>
      <c r="BI3846" t="s">
        <v>22</v>
      </c>
      <c r="BJ3846">
        <v>0</v>
      </c>
      <c r="BK3846">
        <v>0</v>
      </c>
      <c r="BN3846" s="183"/>
    </row>
    <row r="3847" spans="1:66" ht="25.5" x14ac:dyDescent="0.25">
      <c r="A3847" s="1"/>
      <c r="B3847" s="94">
        <v>3834</v>
      </c>
      <c r="C3847" s="43">
        <v>1054502</v>
      </c>
      <c r="D3847" s="25"/>
      <c r="E3847" s="27" t="s">
        <v>1643</v>
      </c>
      <c r="F3847" s="151" t="s">
        <v>21</v>
      </c>
      <c r="G3847" s="25"/>
      <c r="H3847" s="46" t="str">
        <f>IFERROR(IFERROR(IF(SEARCH("Usystems",$E3847)&gt;0,"Usystems"),IF(SEARCH("RIIFO",$E3847)&gt;0,"RIIFO","Uponor")),"Uponor")</f>
        <v>Uponor</v>
      </c>
      <c r="I3847" s="25" t="str">
        <f>IFERROR(MID($D3847,1,7)+0,"")</f>
        <v/>
      </c>
      <c r="J3847" s="25" t="str">
        <f>IFERROR(MID($D3847,10,7)+0,"")</f>
        <v/>
      </c>
      <c r="K3847" s="25" t="str">
        <f>IFERROR(MID($D3847,19,7)+0,"")</f>
        <v/>
      </c>
      <c r="L3847" s="25" t="str">
        <f>IFERROR(MID($D3847,28,7)+0,"")</f>
        <v/>
      </c>
      <c r="M3847" s="25" t="str">
        <f>IF(IFERROR(MID($Q3847,1,7)+0,"")&lt;1130000,IF(INDEX(C:C,MATCH(LEFT(Q3847,7)+0,I:I,0))&lt;1130000,"",INDEX(C:C,MATCH(LEFT(Q3847,7)+0,I:I,0))),IFERROR(MID($Q3847,1,7)+0,""))</f>
        <v/>
      </c>
      <c r="N3847" s="25" t="str">
        <f>IF(IFERROR(MID($Q3847,10,7)+0,"")&lt;1130000,"",IFERROR(MID($Q3847,10,7)+0,""))</f>
        <v/>
      </c>
      <c r="O3847" s="25" t="str">
        <f>IF(IFERROR(MID($Q3847,19,7)+0,"")&lt;1130000,"",IFERROR(MID($Q3847,19,7)+0,""))</f>
        <v/>
      </c>
      <c r="P3847" s="25" t="str">
        <f>IF(M3847="","",IF(N3847="",M3847,M3847&amp;", "&amp;N3847))</f>
        <v/>
      </c>
      <c r="Q3847" s="25"/>
      <c r="R3847" s="25"/>
      <c r="S3847" s="35" t="s">
        <v>107</v>
      </c>
      <c r="T3847" s="25" t="s">
        <v>36</v>
      </c>
      <c r="U3847" s="185">
        <v>14141</v>
      </c>
      <c r="V3847" s="188">
        <v>14141</v>
      </c>
      <c r="W3847" s="189">
        <v>14141</v>
      </c>
      <c r="X3847" s="31">
        <v>14141</v>
      </c>
      <c r="Y3847" s="90">
        <f>IFERROR(ROUND(X3847/W3847-1,2),"")</f>
        <v>0</v>
      </c>
      <c r="Z3847" s="31">
        <f>IF(OR(S3847="VLD MLC components",S3847="VLD MLC pipes",S3847="VLD PEX components",S3847="VLD PEX pipes",S3847="VLD PHC components",S3847="VLD PHC pipes",S3847="Controls VLD"),"По запросу",X3847)</f>
        <v>14141</v>
      </c>
      <c r="AA3847" s="63">
        <f>ROUND(X3847/1.2,3)</f>
        <v>11784.166999999999</v>
      </c>
      <c r="AB3847" s="23">
        <v>11784.166999999999</v>
      </c>
      <c r="AC3847" s="190">
        <f>IFERROR(ROUND(AA3847/AB3847-1,2),"")</f>
        <v>0</v>
      </c>
      <c r="AD3847" s="25">
        <v>4.5</v>
      </c>
      <c r="AE3847" s="25">
        <v>1.6E-2</v>
      </c>
      <c r="AF3847" s="25">
        <v>0</v>
      </c>
      <c r="AG3847" s="25" t="s">
        <v>22</v>
      </c>
      <c r="AH3847" s="25">
        <v>0</v>
      </c>
      <c r="AI3847" s="25">
        <v>0</v>
      </c>
      <c r="AJ3847" s="25" t="s">
        <v>20</v>
      </c>
      <c r="AK3847" s="42" t="s">
        <v>19</v>
      </c>
      <c r="AL3847" s="25" t="s">
        <v>20</v>
      </c>
      <c r="AM3847" s="25">
        <v>1</v>
      </c>
      <c r="AN3847" s="25" t="s">
        <v>22</v>
      </c>
      <c r="AO3847" s="25" t="s">
        <v>22</v>
      </c>
      <c r="AP3847" s="25" t="s">
        <v>22</v>
      </c>
      <c r="AQ3847" s="25"/>
      <c r="AR3847" s="94"/>
      <c r="AS3847" s="157" t="s">
        <v>22</v>
      </c>
      <c r="AT3847" s="93">
        <v>42551</v>
      </c>
      <c r="AU3847" s="92" t="s">
        <v>22</v>
      </c>
      <c r="AV3847" s="91" t="s">
        <v>48</v>
      </c>
      <c r="AW3847" s="92" t="s">
        <v>48</v>
      </c>
      <c r="AX3847" s="92" t="s">
        <v>48</v>
      </c>
      <c r="AY3847" s="91" t="s">
        <v>152</v>
      </c>
      <c r="AZ3847" s="23"/>
      <c r="BA3847" s="25">
        <v>0</v>
      </c>
      <c r="BB3847" t="s">
        <v>48</v>
      </c>
      <c r="BC3847" t="e">
        <v>#N/A</v>
      </c>
      <c r="BD3847" t="e">
        <f>IF(Z3847=BC3847,"OK")</f>
        <v>#N/A</v>
      </c>
      <c r="BE3847">
        <v>4.5</v>
      </c>
      <c r="BF3847">
        <v>1.6E-2</v>
      </c>
      <c r="BG3847" t="s">
        <v>22</v>
      </c>
      <c r="BH3847" t="s">
        <v>22</v>
      </c>
      <c r="BI3847" t="s">
        <v>22</v>
      </c>
      <c r="BJ3847">
        <v>0</v>
      </c>
      <c r="BK3847">
        <v>0</v>
      </c>
      <c r="BN3847" s="183"/>
    </row>
    <row r="3848" spans="1:66" ht="25.5" x14ac:dyDescent="0.25">
      <c r="A3848" s="1"/>
      <c r="B3848" s="94">
        <v>3835</v>
      </c>
      <c r="C3848" s="43">
        <v>1054501</v>
      </c>
      <c r="D3848" s="25"/>
      <c r="E3848" s="36" t="s">
        <v>1642</v>
      </c>
      <c r="F3848" s="151" t="s">
        <v>28</v>
      </c>
      <c r="G3848" s="41" t="s">
        <v>30</v>
      </c>
      <c r="H3848" s="46" t="str">
        <f>IFERROR(IFERROR(IF(SEARCH("Usystems",$E3848)&gt;0,"Usystems"),IF(SEARCH("RIIFO",$E3848)&gt;0,"RIIFO","Uponor")),"Uponor")</f>
        <v>Uponor</v>
      </c>
      <c r="I3848" s="25" t="str">
        <f>IFERROR(MID($D3848,1,7)+0,"")</f>
        <v/>
      </c>
      <c r="J3848" s="25" t="str">
        <f>IFERROR(MID($D3848,10,7)+0,"")</f>
        <v/>
      </c>
      <c r="K3848" s="25" t="str">
        <f>IFERROR(MID($D3848,19,7)+0,"")</f>
        <v/>
      </c>
      <c r="L3848" s="25" t="str">
        <f>IFERROR(MID($D3848,28,7)+0,"")</f>
        <v/>
      </c>
      <c r="M3848" s="25" t="str">
        <f>IF(IFERROR(MID($Q3848,1,7)+0,"")&lt;1130000,IF(INDEX(C:C,MATCH(LEFT(Q3848,7)+0,I:I,0))&lt;1130000,"",INDEX(C:C,MATCH(LEFT(Q3848,7)+0,I:I,0))),IFERROR(MID($Q3848,1,7)+0,""))</f>
        <v/>
      </c>
      <c r="N3848" s="25" t="str">
        <f>IF(IFERROR(MID($Q3848,10,7)+0,"")&lt;1130000,"",IFERROR(MID($Q3848,10,7)+0,""))</f>
        <v/>
      </c>
      <c r="O3848" s="25" t="str">
        <f>IF(IFERROR(MID($Q3848,19,7)+0,"")&lt;1130000,"",IFERROR(MID($Q3848,19,7)+0,""))</f>
        <v/>
      </c>
      <c r="P3848" s="25" t="str">
        <f>IF(M3848="","",IF(N3848="",M3848,M3848&amp;", "&amp;N3848))</f>
        <v/>
      </c>
      <c r="Q3848" s="25"/>
      <c r="R3848" s="25"/>
      <c r="S3848" s="35" t="s">
        <v>107</v>
      </c>
      <c r="T3848" s="25" t="s">
        <v>36</v>
      </c>
      <c r="U3848" s="185">
        <v>14260</v>
      </c>
      <c r="V3848" s="188">
        <v>14260</v>
      </c>
      <c r="W3848" s="189">
        <v>14260</v>
      </c>
      <c r="X3848" s="31">
        <v>14260</v>
      </c>
      <c r="Y3848" s="90">
        <f>IFERROR(ROUND(X3848/W3848-1,2),"")</f>
        <v>0</v>
      </c>
      <c r="Z3848" s="31">
        <f>IF(OR(S3848="VLD MLC components",S3848="VLD MLC pipes",S3848="VLD PEX components",S3848="VLD PEX pipes",S3848="VLD PHC components",S3848="VLD PHC pipes",S3848="Controls VLD"),"По запросу",X3848)</f>
        <v>14260</v>
      </c>
      <c r="AA3848" s="63">
        <f>ROUND(X3848/1.2,3)</f>
        <v>11883.333000000001</v>
      </c>
      <c r="AB3848" s="23">
        <v>11883.333000000001</v>
      </c>
      <c r="AC3848" s="190">
        <f>IFERROR(ROUND(AA3848/AB3848-1,2),"")</f>
        <v>0</v>
      </c>
      <c r="AD3848" s="25">
        <v>2.2999999999999998</v>
      </c>
      <c r="AE3848" s="25">
        <v>3.3000000000000002E-2</v>
      </c>
      <c r="AF3848" s="25">
        <v>0</v>
      </c>
      <c r="AG3848" s="25" t="s">
        <v>22</v>
      </c>
      <c r="AH3848" s="25">
        <v>0</v>
      </c>
      <c r="AI3848" s="25">
        <v>0</v>
      </c>
      <c r="AJ3848" s="25" t="s">
        <v>19</v>
      </c>
      <c r="AK3848" s="42" t="s">
        <v>19</v>
      </c>
      <c r="AL3848" s="42" t="s">
        <v>19</v>
      </c>
      <c r="AM3848" s="25">
        <v>1</v>
      </c>
      <c r="AN3848" s="25" t="s">
        <v>22</v>
      </c>
      <c r="AO3848" s="25" t="s">
        <v>22</v>
      </c>
      <c r="AP3848" s="25" t="s">
        <v>22</v>
      </c>
      <c r="AQ3848" s="25"/>
      <c r="AR3848" s="94"/>
      <c r="AS3848" s="157" t="s">
        <v>22</v>
      </c>
      <c r="AT3848" s="93">
        <v>42551</v>
      </c>
      <c r="AU3848" s="92" t="s">
        <v>22</v>
      </c>
      <c r="AV3848" s="91" t="s">
        <v>48</v>
      </c>
      <c r="AW3848" s="92" t="s">
        <v>48</v>
      </c>
      <c r="AX3848" s="92" t="s">
        <v>48</v>
      </c>
      <c r="AY3848" s="91" t="s">
        <v>152</v>
      </c>
      <c r="AZ3848" s="23"/>
      <c r="BA3848" s="25">
        <v>0</v>
      </c>
      <c r="BB3848" t="s">
        <v>48</v>
      </c>
      <c r="BC3848" t="e">
        <v>#N/A</v>
      </c>
      <c r="BD3848" t="e">
        <f>IF(Z3848=BC3848,"OK")</f>
        <v>#N/A</v>
      </c>
      <c r="BE3848">
        <v>2.2999999999999998</v>
      </c>
      <c r="BF3848">
        <v>3.3000000000000002E-2</v>
      </c>
      <c r="BG3848" t="s">
        <v>22</v>
      </c>
      <c r="BH3848" t="s">
        <v>22</v>
      </c>
      <c r="BI3848" t="s">
        <v>22</v>
      </c>
      <c r="BJ3848">
        <v>0</v>
      </c>
      <c r="BK3848">
        <v>0</v>
      </c>
      <c r="BN3848" s="183"/>
    </row>
    <row r="3849" spans="1:66" ht="25.5" x14ac:dyDescent="0.25">
      <c r="A3849" s="1"/>
      <c r="B3849" s="94">
        <v>3836</v>
      </c>
      <c r="C3849" s="43">
        <v>1054503</v>
      </c>
      <c r="D3849" s="25"/>
      <c r="E3849" s="27" t="s">
        <v>1641</v>
      </c>
      <c r="F3849" s="151" t="s">
        <v>21</v>
      </c>
      <c r="G3849" s="25"/>
      <c r="H3849" s="46" t="str">
        <f>IFERROR(IFERROR(IF(SEARCH("Usystems",$E3849)&gt;0,"Usystems"),IF(SEARCH("RIIFO",$E3849)&gt;0,"RIIFO","Uponor")),"Uponor")</f>
        <v>Uponor</v>
      </c>
      <c r="I3849" s="25" t="str">
        <f>IFERROR(MID($D3849,1,7)+0,"")</f>
        <v/>
      </c>
      <c r="J3849" s="25" t="str">
        <f>IFERROR(MID($D3849,10,7)+0,"")</f>
        <v/>
      </c>
      <c r="K3849" s="25" t="str">
        <f>IFERROR(MID($D3849,19,7)+0,"")</f>
        <v/>
      </c>
      <c r="L3849" s="25" t="str">
        <f>IFERROR(MID($D3849,28,7)+0,"")</f>
        <v/>
      </c>
      <c r="M3849" s="25" t="str">
        <f>IF(IFERROR(MID($Q3849,1,7)+0,"")&lt;1130000,IF(INDEX(C:C,MATCH(LEFT(Q3849,7)+0,I:I,0))&lt;1130000,"",INDEX(C:C,MATCH(LEFT(Q3849,7)+0,I:I,0))),IFERROR(MID($Q3849,1,7)+0,""))</f>
        <v/>
      </c>
      <c r="N3849" s="25" t="str">
        <f>IF(IFERROR(MID($Q3849,10,7)+0,"")&lt;1130000,"",IFERROR(MID($Q3849,10,7)+0,""))</f>
        <v/>
      </c>
      <c r="O3849" s="25" t="str">
        <f>IF(IFERROR(MID($Q3849,19,7)+0,"")&lt;1130000,"",IFERROR(MID($Q3849,19,7)+0,""))</f>
        <v/>
      </c>
      <c r="P3849" s="25" t="str">
        <f>IF(M3849="","",IF(N3849="",M3849,M3849&amp;", "&amp;N3849))</f>
        <v/>
      </c>
      <c r="Q3849" s="25"/>
      <c r="R3849" s="25"/>
      <c r="S3849" s="35" t="s">
        <v>107</v>
      </c>
      <c r="T3849" s="25" t="s">
        <v>36</v>
      </c>
      <c r="U3849" s="185">
        <v>28403</v>
      </c>
      <c r="V3849" s="188">
        <v>28403</v>
      </c>
      <c r="W3849" s="189">
        <v>28403</v>
      </c>
      <c r="X3849" s="31">
        <v>28403</v>
      </c>
      <c r="Y3849" s="90">
        <f>IFERROR(ROUND(X3849/W3849-1,2),"")</f>
        <v>0</v>
      </c>
      <c r="Z3849" s="31">
        <f>IF(OR(S3849="VLD MLC components",S3849="VLD MLC pipes",S3849="VLD PEX components",S3849="VLD PEX pipes",S3849="VLD PHC components",S3849="VLD PHC pipes",S3849="Controls VLD"),"По запросу",X3849)</f>
        <v>28403</v>
      </c>
      <c r="AA3849" s="63">
        <f>ROUND(X3849/1.2,3)</f>
        <v>23669.167000000001</v>
      </c>
      <c r="AB3849" s="23">
        <v>23669.167000000001</v>
      </c>
      <c r="AC3849" s="190">
        <f>IFERROR(ROUND(AA3849/AB3849-1,2),"")</f>
        <v>0</v>
      </c>
      <c r="AD3849" s="25">
        <v>5.34</v>
      </c>
      <c r="AE3849" s="25">
        <v>5.8999999999999997E-2</v>
      </c>
      <c r="AF3849" s="25">
        <v>0</v>
      </c>
      <c r="AG3849" s="25" t="s">
        <v>22</v>
      </c>
      <c r="AH3849" s="25">
        <v>0</v>
      </c>
      <c r="AI3849" s="25">
        <v>0</v>
      </c>
      <c r="AJ3849" s="25" t="s">
        <v>20</v>
      </c>
      <c r="AK3849" s="42" t="s">
        <v>19</v>
      </c>
      <c r="AL3849" s="25" t="s">
        <v>20</v>
      </c>
      <c r="AM3849" s="25">
        <v>1</v>
      </c>
      <c r="AN3849" s="25" t="s">
        <v>22</v>
      </c>
      <c r="AO3849" s="25" t="s">
        <v>22</v>
      </c>
      <c r="AP3849" s="25" t="s">
        <v>22</v>
      </c>
      <c r="AQ3849" s="25"/>
      <c r="AR3849" s="94"/>
      <c r="AS3849" s="157" t="s">
        <v>22</v>
      </c>
      <c r="AT3849" s="93">
        <v>42551</v>
      </c>
      <c r="AU3849" s="92" t="s">
        <v>22</v>
      </c>
      <c r="AV3849" s="91" t="s">
        <v>48</v>
      </c>
      <c r="AW3849" s="92" t="s">
        <v>48</v>
      </c>
      <c r="AX3849" s="92" t="s">
        <v>48</v>
      </c>
      <c r="AY3849" s="91" t="s">
        <v>152</v>
      </c>
      <c r="AZ3849" s="23"/>
      <c r="BA3849" s="25">
        <v>0</v>
      </c>
      <c r="BB3849" t="s">
        <v>48</v>
      </c>
      <c r="BC3849" t="e">
        <v>#N/A</v>
      </c>
      <c r="BD3849" t="e">
        <f>IF(Z3849=BC3849,"OK")</f>
        <v>#N/A</v>
      </c>
      <c r="BE3849">
        <v>5.34</v>
      </c>
      <c r="BF3849">
        <v>5.8999999999999997E-2</v>
      </c>
      <c r="BG3849" t="s">
        <v>22</v>
      </c>
      <c r="BH3849" t="s">
        <v>22</v>
      </c>
      <c r="BI3849" t="s">
        <v>22</v>
      </c>
      <c r="BJ3849">
        <v>0</v>
      </c>
      <c r="BK3849">
        <v>0</v>
      </c>
      <c r="BN3849" s="183"/>
    </row>
    <row r="3850" spans="1:66" ht="25.5" x14ac:dyDescent="0.25">
      <c r="A3850" s="1"/>
      <c r="B3850" s="94">
        <v>3837</v>
      </c>
      <c r="C3850" s="43">
        <v>1050589</v>
      </c>
      <c r="D3850" s="25"/>
      <c r="E3850" s="27" t="s">
        <v>1640</v>
      </c>
      <c r="F3850" s="151" t="s">
        <v>21</v>
      </c>
      <c r="G3850" s="25"/>
      <c r="H3850" s="46" t="str">
        <f>IFERROR(IFERROR(IF(SEARCH("Usystems",$E3850)&gt;0,"Usystems"),IF(SEARCH("RIIFO",$E3850)&gt;0,"RIIFO","Uponor")),"Uponor")</f>
        <v>Uponor</v>
      </c>
      <c r="I3850" s="25" t="str">
        <f>IFERROR(MID($D3850,1,7)+0,"")</f>
        <v/>
      </c>
      <c r="J3850" s="25" t="str">
        <f>IFERROR(MID($D3850,10,7)+0,"")</f>
        <v/>
      </c>
      <c r="K3850" s="25" t="str">
        <f>IFERROR(MID($D3850,19,7)+0,"")</f>
        <v/>
      </c>
      <c r="L3850" s="25" t="str">
        <f>IFERROR(MID($D3850,28,7)+0,"")</f>
        <v/>
      </c>
      <c r="M3850" s="25" t="str">
        <f>IF(IFERROR(MID($Q3850,1,7)+0,"")&lt;1130000,IF(INDEX(C:C,MATCH(LEFT(Q3850,7)+0,I:I,0))&lt;1130000,"",INDEX(C:C,MATCH(LEFT(Q3850,7)+0,I:I,0))),IFERROR(MID($Q3850,1,7)+0,""))</f>
        <v/>
      </c>
      <c r="N3850" s="25" t="str">
        <f>IF(IFERROR(MID($Q3850,10,7)+0,"")&lt;1130000,"",IFERROR(MID($Q3850,10,7)+0,""))</f>
        <v/>
      </c>
      <c r="O3850" s="25" t="str">
        <f>IF(IFERROR(MID($Q3850,19,7)+0,"")&lt;1130000,"",IFERROR(MID($Q3850,19,7)+0,""))</f>
        <v/>
      </c>
      <c r="P3850" s="25" t="str">
        <f>IF(M3850="","",IF(N3850="",M3850,M3850&amp;", "&amp;N3850))</f>
        <v/>
      </c>
      <c r="Q3850" s="25"/>
      <c r="R3850" s="25"/>
      <c r="S3850" s="35" t="s">
        <v>107</v>
      </c>
      <c r="T3850" s="25" t="s">
        <v>36</v>
      </c>
      <c r="U3850" s="185">
        <v>23333</v>
      </c>
      <c r="V3850" s="188">
        <v>23333</v>
      </c>
      <c r="W3850" s="189">
        <v>23333</v>
      </c>
      <c r="X3850" s="31">
        <v>23333</v>
      </c>
      <c r="Y3850" s="90">
        <f>IFERROR(ROUND(X3850/W3850-1,2),"")</f>
        <v>0</v>
      </c>
      <c r="Z3850" s="31">
        <f>IF(OR(S3850="VLD MLC components",S3850="VLD MLC pipes",S3850="VLD PEX components",S3850="VLD PEX pipes",S3850="VLD PHC components",S3850="VLD PHC pipes",S3850="Controls VLD"),"По запросу",X3850)</f>
        <v>23333</v>
      </c>
      <c r="AA3850" s="63">
        <f>ROUND(X3850/1.2,3)</f>
        <v>19444.167000000001</v>
      </c>
      <c r="AB3850" s="23">
        <v>19444.167000000001</v>
      </c>
      <c r="AC3850" s="190">
        <f>IFERROR(ROUND(AA3850/AB3850-1,2),"")</f>
        <v>0</v>
      </c>
      <c r="AD3850" s="25">
        <v>13.22</v>
      </c>
      <c r="AE3850" s="25">
        <v>0.10833</v>
      </c>
      <c r="AF3850" s="25">
        <v>0</v>
      </c>
      <c r="AG3850" s="25" t="s">
        <v>22</v>
      </c>
      <c r="AH3850" s="25">
        <v>0</v>
      </c>
      <c r="AI3850" s="25">
        <v>0</v>
      </c>
      <c r="AJ3850" s="25" t="s">
        <v>20</v>
      </c>
      <c r="AK3850" s="42" t="s">
        <v>19</v>
      </c>
      <c r="AL3850" s="25" t="s">
        <v>20</v>
      </c>
      <c r="AM3850" s="25">
        <v>1</v>
      </c>
      <c r="AN3850" s="25" t="s">
        <v>22</v>
      </c>
      <c r="AO3850" s="25" t="s">
        <v>22</v>
      </c>
      <c r="AP3850" s="25" t="s">
        <v>22</v>
      </c>
      <c r="AQ3850" s="25"/>
      <c r="AR3850" s="94"/>
      <c r="AS3850" s="157" t="s">
        <v>22</v>
      </c>
      <c r="AT3850" s="93">
        <v>42551</v>
      </c>
      <c r="AU3850" s="92" t="s">
        <v>22</v>
      </c>
      <c r="AV3850" s="91" t="s">
        <v>48</v>
      </c>
      <c r="AW3850" s="92" t="s">
        <v>48</v>
      </c>
      <c r="AX3850" s="92" t="s">
        <v>48</v>
      </c>
      <c r="AY3850" s="91" t="s">
        <v>152</v>
      </c>
      <c r="AZ3850" s="23"/>
      <c r="BA3850" s="25">
        <v>0</v>
      </c>
      <c r="BB3850" t="s">
        <v>48</v>
      </c>
      <c r="BC3850" t="e">
        <v>#N/A</v>
      </c>
      <c r="BD3850" t="e">
        <f>IF(Z3850=BC3850,"OK")</f>
        <v>#N/A</v>
      </c>
      <c r="BE3850">
        <v>13.22</v>
      </c>
      <c r="BF3850">
        <v>0.10833</v>
      </c>
      <c r="BG3850" t="s">
        <v>22</v>
      </c>
      <c r="BH3850" t="s">
        <v>22</v>
      </c>
      <c r="BI3850" t="s">
        <v>22</v>
      </c>
      <c r="BJ3850">
        <v>0</v>
      </c>
      <c r="BK3850">
        <v>0</v>
      </c>
      <c r="BN3850" s="183"/>
    </row>
    <row r="3851" spans="1:66" ht="25.5" x14ac:dyDescent="0.25">
      <c r="A3851" s="1"/>
      <c r="B3851" s="94">
        <v>3838</v>
      </c>
      <c r="C3851" s="43">
        <v>1054393</v>
      </c>
      <c r="D3851" s="25"/>
      <c r="E3851" s="27" t="s">
        <v>1639</v>
      </c>
      <c r="F3851" s="151" t="s">
        <v>21</v>
      </c>
      <c r="G3851" s="25"/>
      <c r="H3851" s="46" t="str">
        <f>IFERROR(IFERROR(IF(SEARCH("Usystems",$E3851)&gt;0,"Usystems"),IF(SEARCH("RIIFO",$E3851)&gt;0,"RIIFO","Uponor")),"Uponor")</f>
        <v>Uponor</v>
      </c>
      <c r="I3851" s="25" t="str">
        <f>IFERROR(MID($D3851,1,7)+0,"")</f>
        <v/>
      </c>
      <c r="J3851" s="25" t="str">
        <f>IFERROR(MID($D3851,10,7)+0,"")</f>
        <v/>
      </c>
      <c r="K3851" s="25" t="str">
        <f>IFERROR(MID($D3851,19,7)+0,"")</f>
        <v/>
      </c>
      <c r="L3851" s="25" t="str">
        <f>IFERROR(MID($D3851,28,7)+0,"")</f>
        <v/>
      </c>
      <c r="M3851" s="25" t="str">
        <f>IF(IFERROR(MID($Q3851,1,7)+0,"")&lt;1130000,IF(INDEX(C:C,MATCH(LEFT(Q3851,7)+0,I:I,0))&lt;1130000,"",INDEX(C:C,MATCH(LEFT(Q3851,7)+0,I:I,0))),IFERROR(MID($Q3851,1,7)+0,""))</f>
        <v/>
      </c>
      <c r="N3851" s="25" t="str">
        <f>IF(IFERROR(MID($Q3851,10,7)+0,"")&lt;1130000,"",IFERROR(MID($Q3851,10,7)+0,""))</f>
        <v/>
      </c>
      <c r="O3851" s="25" t="str">
        <f>IF(IFERROR(MID($Q3851,19,7)+0,"")&lt;1130000,"",IFERROR(MID($Q3851,19,7)+0,""))</f>
        <v/>
      </c>
      <c r="P3851" s="25" t="str">
        <f>IF(M3851="","",IF(N3851="",M3851,M3851&amp;", "&amp;N3851))</f>
        <v/>
      </c>
      <c r="Q3851" s="25"/>
      <c r="R3851" s="25"/>
      <c r="S3851" s="35" t="s">
        <v>107</v>
      </c>
      <c r="T3851" s="25" t="s">
        <v>36</v>
      </c>
      <c r="U3851" s="185">
        <v>2890</v>
      </c>
      <c r="V3851" s="188">
        <v>2890</v>
      </c>
      <c r="W3851" s="189">
        <v>2890</v>
      </c>
      <c r="X3851" s="31">
        <v>2890</v>
      </c>
      <c r="Y3851" s="90">
        <f>IFERROR(ROUND(X3851/W3851-1,2),"")</f>
        <v>0</v>
      </c>
      <c r="Z3851" s="31">
        <f>IF(OR(S3851="VLD MLC components",S3851="VLD MLC pipes",S3851="VLD PEX components",S3851="VLD PEX pipes",S3851="VLD PHC components",S3851="VLD PHC pipes",S3851="Controls VLD"),"По запросу",X3851)</f>
        <v>2890</v>
      </c>
      <c r="AA3851" s="63">
        <f>ROUND(X3851/1.2,3)</f>
        <v>2408.3330000000001</v>
      </c>
      <c r="AB3851" s="23">
        <v>2408.3330000000001</v>
      </c>
      <c r="AC3851" s="190">
        <f>IFERROR(ROUND(AA3851/AB3851-1,2),"")</f>
        <v>0</v>
      </c>
      <c r="AD3851" s="25">
        <v>0.37</v>
      </c>
      <c r="AE3851" s="25">
        <v>3.2000000000000002E-3</v>
      </c>
      <c r="AF3851" s="25">
        <v>0</v>
      </c>
      <c r="AG3851" s="25" t="s">
        <v>22</v>
      </c>
      <c r="AH3851" s="25">
        <v>0</v>
      </c>
      <c r="AI3851" s="25">
        <v>0</v>
      </c>
      <c r="AJ3851" s="25" t="s">
        <v>20</v>
      </c>
      <c r="AK3851" s="42" t="s">
        <v>19</v>
      </c>
      <c r="AL3851" s="25" t="s">
        <v>20</v>
      </c>
      <c r="AM3851" s="25">
        <v>1</v>
      </c>
      <c r="AN3851" s="25"/>
      <c r="AO3851" s="25"/>
      <c r="AP3851" s="25"/>
      <c r="AQ3851" s="25"/>
      <c r="AR3851" s="94"/>
      <c r="AS3851" s="157" t="s">
        <v>22</v>
      </c>
      <c r="AT3851" s="93">
        <v>42551</v>
      </c>
      <c r="AU3851" s="92" t="s">
        <v>22</v>
      </c>
      <c r="AV3851" s="91" t="s">
        <v>48</v>
      </c>
      <c r="AW3851" s="92" t="s">
        <v>48</v>
      </c>
      <c r="AX3851" s="92" t="s">
        <v>48</v>
      </c>
      <c r="AY3851" s="91" t="s">
        <v>152</v>
      </c>
      <c r="AZ3851" s="23"/>
      <c r="BA3851" s="25">
        <v>0</v>
      </c>
      <c r="BB3851" t="s">
        <v>48</v>
      </c>
      <c r="BC3851" t="e">
        <v>#N/A</v>
      </c>
      <c r="BD3851" t="e">
        <f>IF(Z3851=BC3851,"OK")</f>
        <v>#N/A</v>
      </c>
      <c r="BE3851">
        <v>0.37</v>
      </c>
      <c r="BF3851">
        <v>3.2000000000000002E-3</v>
      </c>
      <c r="BG3851">
        <v>0</v>
      </c>
      <c r="BH3851">
        <v>0</v>
      </c>
      <c r="BI3851">
        <v>0</v>
      </c>
      <c r="BJ3851">
        <v>0</v>
      </c>
      <c r="BK3851">
        <v>0</v>
      </c>
      <c r="BN3851" s="183"/>
    </row>
    <row r="3852" spans="1:66" ht="25.5" x14ac:dyDescent="0.25">
      <c r="A3852" s="1"/>
      <c r="B3852" s="94">
        <v>3839</v>
      </c>
      <c r="C3852" s="43">
        <v>1050081</v>
      </c>
      <c r="D3852" s="25"/>
      <c r="E3852" s="27" t="s">
        <v>1638</v>
      </c>
      <c r="F3852" s="151" t="s">
        <v>21</v>
      </c>
      <c r="G3852" s="25"/>
      <c r="H3852" s="46" t="str">
        <f>IFERROR(IFERROR(IF(SEARCH("Usystems",$E3852)&gt;0,"Usystems"),IF(SEARCH("RIIFO",$E3852)&gt;0,"RIIFO","Uponor")),"Uponor")</f>
        <v>Uponor</v>
      </c>
      <c r="I3852" s="25" t="str">
        <f>IFERROR(MID($D3852,1,7)+0,"")</f>
        <v/>
      </c>
      <c r="J3852" s="25" t="str">
        <f>IFERROR(MID($D3852,10,7)+0,"")</f>
        <v/>
      </c>
      <c r="K3852" s="25" t="str">
        <f>IFERROR(MID($D3852,19,7)+0,"")</f>
        <v/>
      </c>
      <c r="L3852" s="25" t="str">
        <f>IFERROR(MID($D3852,28,7)+0,"")</f>
        <v/>
      </c>
      <c r="M3852" s="25" t="str">
        <f>IF(IFERROR(MID($Q3852,1,7)+0,"")&lt;1130000,IF(INDEX(C:C,MATCH(LEFT(Q3852,7)+0,I:I,0))&lt;1130000,"",INDEX(C:C,MATCH(LEFT(Q3852,7)+0,I:I,0))),IFERROR(MID($Q3852,1,7)+0,""))</f>
        <v/>
      </c>
      <c r="N3852" s="25" t="str">
        <f>IF(IFERROR(MID($Q3852,10,7)+0,"")&lt;1130000,"",IFERROR(MID($Q3852,10,7)+0,""))</f>
        <v/>
      </c>
      <c r="O3852" s="25" t="str">
        <f>IF(IFERROR(MID($Q3852,19,7)+0,"")&lt;1130000,"",IFERROR(MID($Q3852,19,7)+0,""))</f>
        <v/>
      </c>
      <c r="P3852" s="25" t="str">
        <f>IF(M3852="","",IF(N3852="",M3852,M3852&amp;", "&amp;N3852))</f>
        <v/>
      </c>
      <c r="Q3852" s="25"/>
      <c r="R3852" s="25"/>
      <c r="S3852" s="35" t="s">
        <v>107</v>
      </c>
      <c r="T3852" s="25" t="s">
        <v>36</v>
      </c>
      <c r="U3852" s="185">
        <v>3941</v>
      </c>
      <c r="V3852" s="188">
        <v>3941</v>
      </c>
      <c r="W3852" s="189">
        <v>3941</v>
      </c>
      <c r="X3852" s="31">
        <v>3941</v>
      </c>
      <c r="Y3852" s="90">
        <f>IFERROR(ROUND(X3852/W3852-1,2),"")</f>
        <v>0</v>
      </c>
      <c r="Z3852" s="31">
        <f>IF(OR(S3852="VLD MLC components",S3852="VLD MLC pipes",S3852="VLD PEX components",S3852="VLD PEX pipes",S3852="VLD PHC components",S3852="VLD PHC pipes",S3852="Controls VLD"),"По запросу",X3852)</f>
        <v>3941</v>
      </c>
      <c r="AA3852" s="63">
        <f>ROUND(X3852/1.2,3)</f>
        <v>3284.1669999999999</v>
      </c>
      <c r="AB3852" s="23">
        <v>3284.1669999999999</v>
      </c>
      <c r="AC3852" s="190">
        <f>IFERROR(ROUND(AA3852/AB3852-1,2),"")</f>
        <v>0</v>
      </c>
      <c r="AD3852" s="25">
        <v>0.3</v>
      </c>
      <c r="AE3852" s="25">
        <v>4.79E-3</v>
      </c>
      <c r="AF3852" s="25">
        <v>0</v>
      </c>
      <c r="AG3852" s="25" t="s">
        <v>22</v>
      </c>
      <c r="AH3852" s="25">
        <v>0</v>
      </c>
      <c r="AI3852" s="25">
        <v>0</v>
      </c>
      <c r="AJ3852" s="25" t="s">
        <v>20</v>
      </c>
      <c r="AK3852" s="42" t="s">
        <v>19</v>
      </c>
      <c r="AL3852" s="25" t="s">
        <v>20</v>
      </c>
      <c r="AM3852" s="25">
        <v>1</v>
      </c>
      <c r="AN3852" s="25"/>
      <c r="AO3852" s="25"/>
      <c r="AP3852" s="25"/>
      <c r="AQ3852" s="25"/>
      <c r="AR3852" s="94"/>
      <c r="AS3852" s="157" t="s">
        <v>22</v>
      </c>
      <c r="AT3852" s="93">
        <v>42551</v>
      </c>
      <c r="AU3852" s="92" t="s">
        <v>22</v>
      </c>
      <c r="AV3852" s="91" t="s">
        <v>48</v>
      </c>
      <c r="AW3852" s="92" t="s">
        <v>48</v>
      </c>
      <c r="AX3852" s="92" t="s">
        <v>48</v>
      </c>
      <c r="AY3852" s="91" t="s">
        <v>152</v>
      </c>
      <c r="AZ3852" s="23"/>
      <c r="BA3852" s="25">
        <v>0</v>
      </c>
      <c r="BB3852" t="s">
        <v>48</v>
      </c>
      <c r="BC3852" t="e">
        <v>#N/A</v>
      </c>
      <c r="BD3852" t="e">
        <f>IF(Z3852=BC3852,"OK")</f>
        <v>#N/A</v>
      </c>
      <c r="BE3852">
        <v>0.3</v>
      </c>
      <c r="BF3852">
        <v>4.79E-3</v>
      </c>
      <c r="BG3852">
        <v>0</v>
      </c>
      <c r="BH3852">
        <v>0</v>
      </c>
      <c r="BI3852">
        <v>0</v>
      </c>
      <c r="BJ3852">
        <v>0</v>
      </c>
      <c r="BK3852">
        <v>0</v>
      </c>
      <c r="BN3852" s="183"/>
    </row>
    <row r="3853" spans="1:66" ht="25.5" x14ac:dyDescent="0.25">
      <c r="A3853" s="1"/>
      <c r="B3853" s="94">
        <v>3840</v>
      </c>
      <c r="C3853" s="43">
        <v>1050668</v>
      </c>
      <c r="D3853" s="25"/>
      <c r="E3853" s="27" t="s">
        <v>1637</v>
      </c>
      <c r="F3853" s="151" t="s">
        <v>21</v>
      </c>
      <c r="G3853" s="25"/>
      <c r="H3853" s="46" t="str">
        <f>IFERROR(IFERROR(IF(SEARCH("Usystems",$E3853)&gt;0,"Usystems"),IF(SEARCH("RIIFO",$E3853)&gt;0,"RIIFO","Uponor")),"Uponor")</f>
        <v>Uponor</v>
      </c>
      <c r="I3853" s="25" t="str">
        <f>IFERROR(MID($D3853,1,7)+0,"")</f>
        <v/>
      </c>
      <c r="J3853" s="25" t="str">
        <f>IFERROR(MID($D3853,10,7)+0,"")</f>
        <v/>
      </c>
      <c r="K3853" s="25" t="str">
        <f>IFERROR(MID($D3853,19,7)+0,"")</f>
        <v/>
      </c>
      <c r="L3853" s="25" t="str">
        <f>IFERROR(MID($D3853,28,7)+0,"")</f>
        <v/>
      </c>
      <c r="M3853" s="25" t="str">
        <f>IF(IFERROR(MID($Q3853,1,7)+0,"")&lt;1130000,IF(INDEX(C:C,MATCH(LEFT(Q3853,7)+0,I:I,0))&lt;1130000,"",INDEX(C:C,MATCH(LEFT(Q3853,7)+0,I:I,0))),IFERROR(MID($Q3853,1,7)+0,""))</f>
        <v/>
      </c>
      <c r="N3853" s="25" t="str">
        <f>IF(IFERROR(MID($Q3853,10,7)+0,"")&lt;1130000,"",IFERROR(MID($Q3853,10,7)+0,""))</f>
        <v/>
      </c>
      <c r="O3853" s="25" t="str">
        <f>IF(IFERROR(MID($Q3853,19,7)+0,"")&lt;1130000,"",IFERROR(MID($Q3853,19,7)+0,""))</f>
        <v/>
      </c>
      <c r="P3853" s="25" t="str">
        <f>IF(M3853="","",IF(N3853="",M3853,M3853&amp;", "&amp;N3853))</f>
        <v/>
      </c>
      <c r="Q3853" s="25"/>
      <c r="R3853" s="25"/>
      <c r="S3853" s="35" t="s">
        <v>107</v>
      </c>
      <c r="T3853" s="25" t="s">
        <v>36</v>
      </c>
      <c r="U3853" s="185">
        <v>8481</v>
      </c>
      <c r="V3853" s="188">
        <v>8481</v>
      </c>
      <c r="W3853" s="189">
        <v>8481</v>
      </c>
      <c r="X3853" s="31">
        <v>8481</v>
      </c>
      <c r="Y3853" s="90">
        <f>IFERROR(ROUND(X3853/W3853-1,2),"")</f>
        <v>0</v>
      </c>
      <c r="Z3853" s="31">
        <f>IF(OR(S3853="VLD MLC components",S3853="VLD MLC pipes",S3853="VLD PEX components",S3853="VLD PEX pipes",S3853="VLD PHC components",S3853="VLD PHC pipes",S3853="Controls VLD"),"По запросу",X3853)</f>
        <v>8481</v>
      </c>
      <c r="AA3853" s="63">
        <f>ROUND(X3853/1.2,3)</f>
        <v>7067.5</v>
      </c>
      <c r="AB3853" s="23">
        <v>7067.5</v>
      </c>
      <c r="AC3853" s="190">
        <f>IFERROR(ROUND(AA3853/AB3853-1,2),"")</f>
        <v>0</v>
      </c>
      <c r="AD3853" s="25">
        <v>0.85</v>
      </c>
      <c r="AE3853" s="25">
        <v>1.354E-2</v>
      </c>
      <c r="AF3853" s="25">
        <v>0</v>
      </c>
      <c r="AG3853" s="25" t="s">
        <v>22</v>
      </c>
      <c r="AH3853" s="25">
        <v>0</v>
      </c>
      <c r="AI3853" s="25">
        <v>0</v>
      </c>
      <c r="AJ3853" s="25" t="s">
        <v>20</v>
      </c>
      <c r="AK3853" s="42" t="s">
        <v>19</v>
      </c>
      <c r="AL3853" s="25" t="s">
        <v>20</v>
      </c>
      <c r="AM3853" s="25">
        <v>1</v>
      </c>
      <c r="AN3853" s="25"/>
      <c r="AO3853" s="25"/>
      <c r="AP3853" s="25"/>
      <c r="AQ3853" s="25"/>
      <c r="AR3853" s="94"/>
      <c r="AS3853" s="157" t="s">
        <v>22</v>
      </c>
      <c r="AT3853" s="93">
        <v>42551</v>
      </c>
      <c r="AU3853" s="92" t="s">
        <v>22</v>
      </c>
      <c r="AV3853" s="91" t="s">
        <v>48</v>
      </c>
      <c r="AW3853" s="92" t="s">
        <v>48</v>
      </c>
      <c r="AX3853" s="92" t="s">
        <v>48</v>
      </c>
      <c r="AY3853" s="91" t="s">
        <v>152</v>
      </c>
      <c r="AZ3853" s="23"/>
      <c r="BA3853" s="25">
        <v>0</v>
      </c>
      <c r="BB3853" t="s">
        <v>48</v>
      </c>
      <c r="BC3853" t="e">
        <v>#N/A</v>
      </c>
      <c r="BD3853" t="e">
        <f>IF(Z3853=BC3853,"OK")</f>
        <v>#N/A</v>
      </c>
      <c r="BE3853">
        <v>0.85</v>
      </c>
      <c r="BF3853">
        <v>1.354E-2</v>
      </c>
      <c r="BG3853">
        <v>0</v>
      </c>
      <c r="BH3853">
        <v>0</v>
      </c>
      <c r="BI3853">
        <v>0</v>
      </c>
      <c r="BJ3853">
        <v>0</v>
      </c>
      <c r="BK3853">
        <v>0</v>
      </c>
      <c r="BN3853" s="183"/>
    </row>
    <row r="3854" spans="1:66" ht="25.5" x14ac:dyDescent="0.25">
      <c r="A3854" s="1"/>
      <c r="B3854" s="94">
        <v>3841</v>
      </c>
      <c r="C3854" s="43">
        <v>1054004</v>
      </c>
      <c r="D3854" s="25"/>
      <c r="E3854" s="27" t="s">
        <v>1636</v>
      </c>
      <c r="F3854" s="151" t="s">
        <v>21</v>
      </c>
      <c r="G3854" s="25"/>
      <c r="H3854" s="46" t="str">
        <f>IFERROR(IFERROR(IF(SEARCH("Usystems",$E3854)&gt;0,"Usystems"),IF(SEARCH("RIIFO",$E3854)&gt;0,"RIIFO","Uponor")),"Uponor")</f>
        <v>Uponor</v>
      </c>
      <c r="I3854" s="25" t="str">
        <f>IFERROR(MID($D3854,1,7)+0,"")</f>
        <v/>
      </c>
      <c r="J3854" s="25" t="str">
        <f>IFERROR(MID($D3854,10,7)+0,"")</f>
        <v/>
      </c>
      <c r="K3854" s="25" t="str">
        <f>IFERROR(MID($D3854,19,7)+0,"")</f>
        <v/>
      </c>
      <c r="L3854" s="25" t="str">
        <f>IFERROR(MID($D3854,28,7)+0,"")</f>
        <v/>
      </c>
      <c r="M3854" s="25" t="str">
        <f>IF(IFERROR(MID($Q3854,1,7)+0,"")&lt;1130000,IF(INDEX(C:C,MATCH(LEFT(Q3854,7)+0,I:I,0))&lt;1130000,"",INDEX(C:C,MATCH(LEFT(Q3854,7)+0,I:I,0))),IFERROR(MID($Q3854,1,7)+0,""))</f>
        <v/>
      </c>
      <c r="N3854" s="25" t="str">
        <f>IF(IFERROR(MID($Q3854,10,7)+0,"")&lt;1130000,"",IFERROR(MID($Q3854,10,7)+0,""))</f>
        <v/>
      </c>
      <c r="O3854" s="25" t="str">
        <f>IF(IFERROR(MID($Q3854,19,7)+0,"")&lt;1130000,"",IFERROR(MID($Q3854,19,7)+0,""))</f>
        <v/>
      </c>
      <c r="P3854" s="25" t="str">
        <f>IF(M3854="","",IF(N3854="",M3854,M3854&amp;", "&amp;N3854))</f>
        <v/>
      </c>
      <c r="Q3854" s="25"/>
      <c r="R3854" s="25"/>
      <c r="S3854" s="35" t="s">
        <v>107</v>
      </c>
      <c r="T3854" s="25" t="s">
        <v>36</v>
      </c>
      <c r="U3854" s="185">
        <v>2781</v>
      </c>
      <c r="V3854" s="188">
        <v>2781</v>
      </c>
      <c r="W3854" s="189">
        <v>2781</v>
      </c>
      <c r="X3854" s="31">
        <v>2781</v>
      </c>
      <c r="Y3854" s="90">
        <f>IFERROR(ROUND(X3854/W3854-1,2),"")</f>
        <v>0</v>
      </c>
      <c r="Z3854" s="31">
        <f>IF(OR(S3854="VLD MLC components",S3854="VLD MLC pipes",S3854="VLD PEX components",S3854="VLD PEX pipes",S3854="VLD PHC components",S3854="VLD PHC pipes",S3854="Controls VLD"),"По запросу",X3854)</f>
        <v>2781</v>
      </c>
      <c r="AA3854" s="63">
        <f>ROUND(X3854/1.2,3)</f>
        <v>2317.5</v>
      </c>
      <c r="AB3854" s="23">
        <v>2317.5</v>
      </c>
      <c r="AC3854" s="190">
        <f>IFERROR(ROUND(AA3854/AB3854-1,2),"")</f>
        <v>0</v>
      </c>
      <c r="AD3854" s="25">
        <v>0.28999999999999998</v>
      </c>
      <c r="AE3854" s="25">
        <v>3.0000000000000001E-3</v>
      </c>
      <c r="AF3854" s="25">
        <v>0</v>
      </c>
      <c r="AG3854" s="25" t="s">
        <v>22</v>
      </c>
      <c r="AH3854" s="25">
        <v>0</v>
      </c>
      <c r="AI3854" s="25">
        <v>0</v>
      </c>
      <c r="AJ3854" s="25" t="s">
        <v>20</v>
      </c>
      <c r="AK3854" s="42" t="s">
        <v>19</v>
      </c>
      <c r="AL3854" s="25" t="s">
        <v>20</v>
      </c>
      <c r="AM3854" s="25">
        <v>1</v>
      </c>
      <c r="AN3854" s="25"/>
      <c r="AO3854" s="25"/>
      <c r="AP3854" s="25"/>
      <c r="AQ3854" s="25"/>
      <c r="AR3854" s="94"/>
      <c r="AS3854" s="157" t="s">
        <v>22</v>
      </c>
      <c r="AT3854" s="93">
        <v>42551</v>
      </c>
      <c r="AU3854" s="92" t="s">
        <v>22</v>
      </c>
      <c r="AV3854" s="91" t="s">
        <v>48</v>
      </c>
      <c r="AW3854" s="92" t="s">
        <v>48</v>
      </c>
      <c r="AX3854" s="92" t="s">
        <v>48</v>
      </c>
      <c r="AY3854" s="91" t="s">
        <v>152</v>
      </c>
      <c r="AZ3854" s="23"/>
      <c r="BA3854" s="25">
        <v>0</v>
      </c>
      <c r="BB3854" t="s">
        <v>48</v>
      </c>
      <c r="BC3854" t="e">
        <v>#N/A</v>
      </c>
      <c r="BD3854" t="e">
        <f>IF(Z3854=BC3854,"OK")</f>
        <v>#N/A</v>
      </c>
      <c r="BE3854">
        <v>0.28999999999999998</v>
      </c>
      <c r="BF3854">
        <v>3.0000000000000001E-3</v>
      </c>
      <c r="BG3854">
        <v>0</v>
      </c>
      <c r="BH3854">
        <v>0</v>
      </c>
      <c r="BI3854">
        <v>0</v>
      </c>
      <c r="BJ3854">
        <v>0</v>
      </c>
      <c r="BK3854">
        <v>0</v>
      </c>
      <c r="BN3854" s="183"/>
    </row>
    <row r="3855" spans="1:66" ht="25.5" x14ac:dyDescent="0.25">
      <c r="A3855" s="1"/>
      <c r="B3855" s="94">
        <v>3842</v>
      </c>
      <c r="C3855" s="43">
        <v>1054005</v>
      </c>
      <c r="D3855" s="25"/>
      <c r="E3855" s="27" t="s">
        <v>1635</v>
      </c>
      <c r="F3855" s="151" t="s">
        <v>21</v>
      </c>
      <c r="G3855" s="25"/>
      <c r="H3855" s="46" t="str">
        <f>IFERROR(IFERROR(IF(SEARCH("Usystems",$E3855)&gt;0,"Usystems"),IF(SEARCH("RIIFO",$E3855)&gt;0,"RIIFO","Uponor")),"Uponor")</f>
        <v>Uponor</v>
      </c>
      <c r="I3855" s="25" t="str">
        <f>IFERROR(MID($D3855,1,7)+0,"")</f>
        <v/>
      </c>
      <c r="J3855" s="25" t="str">
        <f>IFERROR(MID($D3855,10,7)+0,"")</f>
        <v/>
      </c>
      <c r="K3855" s="25" t="str">
        <f>IFERROR(MID($D3855,19,7)+0,"")</f>
        <v/>
      </c>
      <c r="L3855" s="25" t="str">
        <f>IFERROR(MID($D3855,28,7)+0,"")</f>
        <v/>
      </c>
      <c r="M3855" s="25" t="str">
        <f>IF(IFERROR(MID($Q3855,1,7)+0,"")&lt;1130000,IF(INDEX(C:C,MATCH(LEFT(Q3855,7)+0,I:I,0))&lt;1130000,"",INDEX(C:C,MATCH(LEFT(Q3855,7)+0,I:I,0))),IFERROR(MID($Q3855,1,7)+0,""))</f>
        <v/>
      </c>
      <c r="N3855" s="25" t="str">
        <f>IF(IFERROR(MID($Q3855,10,7)+0,"")&lt;1130000,"",IFERROR(MID($Q3855,10,7)+0,""))</f>
        <v/>
      </c>
      <c r="O3855" s="25" t="str">
        <f>IF(IFERROR(MID($Q3855,19,7)+0,"")&lt;1130000,"",IFERROR(MID($Q3855,19,7)+0,""))</f>
        <v/>
      </c>
      <c r="P3855" s="25" t="str">
        <f>IF(M3855="","",IF(N3855="",M3855,M3855&amp;", "&amp;N3855))</f>
        <v/>
      </c>
      <c r="Q3855" s="25"/>
      <c r="R3855" s="25"/>
      <c r="S3855" s="35" t="s">
        <v>107</v>
      </c>
      <c r="T3855" s="25" t="s">
        <v>36</v>
      </c>
      <c r="U3855" s="185">
        <v>5814</v>
      </c>
      <c r="V3855" s="188">
        <v>5814</v>
      </c>
      <c r="W3855" s="189">
        <v>5814</v>
      </c>
      <c r="X3855" s="31">
        <v>5814</v>
      </c>
      <c r="Y3855" s="90">
        <f>IFERROR(ROUND(X3855/W3855-1,2),"")</f>
        <v>0</v>
      </c>
      <c r="Z3855" s="31">
        <f>IF(OR(S3855="VLD MLC components",S3855="VLD MLC pipes",S3855="VLD PEX components",S3855="VLD PEX pipes",S3855="VLD PHC components",S3855="VLD PHC pipes",S3855="Controls VLD"),"По запросу",X3855)</f>
        <v>5814</v>
      </c>
      <c r="AA3855" s="63">
        <f>ROUND(X3855/1.2,3)</f>
        <v>4845</v>
      </c>
      <c r="AB3855" s="23">
        <v>4845</v>
      </c>
      <c r="AC3855" s="190">
        <f>IFERROR(ROUND(AA3855/AB3855-1,2),"")</f>
        <v>0</v>
      </c>
      <c r="AD3855" s="25">
        <v>0.9</v>
      </c>
      <c r="AE3855" s="25">
        <v>6.7759999999999999E-3</v>
      </c>
      <c r="AF3855" s="25">
        <v>0</v>
      </c>
      <c r="AG3855" s="25" t="s">
        <v>22</v>
      </c>
      <c r="AH3855" s="25">
        <v>0</v>
      </c>
      <c r="AI3855" s="25">
        <v>0</v>
      </c>
      <c r="AJ3855" s="25" t="s">
        <v>20</v>
      </c>
      <c r="AK3855" s="42" t="s">
        <v>19</v>
      </c>
      <c r="AL3855" s="25" t="s">
        <v>20</v>
      </c>
      <c r="AM3855" s="25">
        <v>1</v>
      </c>
      <c r="AN3855" s="25"/>
      <c r="AO3855" s="25"/>
      <c r="AP3855" s="25"/>
      <c r="AQ3855" s="25"/>
      <c r="AR3855" s="94"/>
      <c r="AS3855" s="157" t="s">
        <v>22</v>
      </c>
      <c r="AT3855" s="93">
        <v>42551</v>
      </c>
      <c r="AU3855" s="92" t="s">
        <v>22</v>
      </c>
      <c r="AV3855" s="91" t="s">
        <v>48</v>
      </c>
      <c r="AW3855" s="92" t="s">
        <v>48</v>
      </c>
      <c r="AX3855" s="92" t="s">
        <v>48</v>
      </c>
      <c r="AY3855" s="91" t="s">
        <v>152</v>
      </c>
      <c r="AZ3855" s="23"/>
      <c r="BA3855" s="25">
        <v>0</v>
      </c>
      <c r="BB3855" t="s">
        <v>48</v>
      </c>
      <c r="BC3855" t="e">
        <v>#N/A</v>
      </c>
      <c r="BD3855" t="e">
        <f>IF(Z3855=BC3855,"OK")</f>
        <v>#N/A</v>
      </c>
      <c r="BE3855">
        <v>0.9</v>
      </c>
      <c r="BF3855">
        <v>6.7759999999999999E-3</v>
      </c>
      <c r="BG3855">
        <v>0</v>
      </c>
      <c r="BH3855">
        <v>0</v>
      </c>
      <c r="BI3855">
        <v>0</v>
      </c>
      <c r="BJ3855">
        <v>0</v>
      </c>
      <c r="BK3855">
        <v>0</v>
      </c>
      <c r="BN3855" s="183"/>
    </row>
    <row r="3856" spans="1:66" ht="25.5" x14ac:dyDescent="0.25">
      <c r="A3856" s="1"/>
      <c r="B3856" s="94">
        <v>3843</v>
      </c>
      <c r="C3856" s="43">
        <v>1062924</v>
      </c>
      <c r="D3856" s="25"/>
      <c r="E3856" s="27" t="s">
        <v>1634</v>
      </c>
      <c r="F3856" s="151" t="s">
        <v>21</v>
      </c>
      <c r="G3856" s="25"/>
      <c r="H3856" s="46" t="str">
        <f>IFERROR(IFERROR(IF(SEARCH("Usystems",$E3856)&gt;0,"Usystems"),IF(SEARCH("RIIFO",$E3856)&gt;0,"RIIFO","Uponor")),"Uponor")</f>
        <v>Uponor</v>
      </c>
      <c r="I3856" s="25" t="str">
        <f>IFERROR(MID($D3856,1,7)+0,"")</f>
        <v/>
      </c>
      <c r="J3856" s="25" t="str">
        <f>IFERROR(MID($D3856,10,7)+0,"")</f>
        <v/>
      </c>
      <c r="K3856" s="25" t="str">
        <f>IFERROR(MID($D3856,19,7)+0,"")</f>
        <v/>
      </c>
      <c r="L3856" s="25" t="str">
        <f>IFERROR(MID($D3856,28,7)+0,"")</f>
        <v/>
      </c>
      <c r="M3856" s="25" t="str">
        <f>IF(IFERROR(MID($Q3856,1,7)+0,"")&lt;1130000,IF(INDEX(C:C,MATCH(LEFT(Q3856,7)+0,I:I,0))&lt;1130000,"",INDEX(C:C,MATCH(LEFT(Q3856,7)+0,I:I,0))),IFERROR(MID($Q3856,1,7)+0,""))</f>
        <v/>
      </c>
      <c r="N3856" s="25" t="str">
        <f>IF(IFERROR(MID($Q3856,10,7)+0,"")&lt;1130000,"",IFERROR(MID($Q3856,10,7)+0,""))</f>
        <v/>
      </c>
      <c r="O3856" s="25" t="str">
        <f>IF(IFERROR(MID($Q3856,19,7)+0,"")&lt;1130000,"",IFERROR(MID($Q3856,19,7)+0,""))</f>
        <v/>
      </c>
      <c r="P3856" s="25" t="str">
        <f>IF(M3856="","",IF(N3856="",M3856,M3856&amp;", "&amp;N3856))</f>
        <v/>
      </c>
      <c r="Q3856" s="25"/>
      <c r="R3856" s="25"/>
      <c r="S3856" s="35" t="s">
        <v>107</v>
      </c>
      <c r="T3856" s="25" t="s">
        <v>36</v>
      </c>
      <c r="U3856" s="185">
        <v>83921</v>
      </c>
      <c r="V3856" s="188">
        <v>83921</v>
      </c>
      <c r="W3856" s="189">
        <v>83921</v>
      </c>
      <c r="X3856" s="31">
        <v>83921</v>
      </c>
      <c r="Y3856" s="90">
        <f>IFERROR(ROUND(X3856/W3856-1,2),"")</f>
        <v>0</v>
      </c>
      <c r="Z3856" s="31">
        <f>IF(OR(S3856="VLD MLC components",S3856="VLD MLC pipes",S3856="VLD PEX components",S3856="VLD PEX pipes",S3856="VLD PHC components",S3856="VLD PHC pipes",S3856="Controls VLD"),"По запросу",X3856)</f>
        <v>83921</v>
      </c>
      <c r="AA3856" s="63">
        <f>ROUND(X3856/1.2,3)</f>
        <v>69934.167000000001</v>
      </c>
      <c r="AB3856" s="23">
        <v>69934.167000000001</v>
      </c>
      <c r="AC3856" s="190">
        <f>IFERROR(ROUND(AA3856/AB3856-1,2),"")</f>
        <v>0</v>
      </c>
      <c r="AD3856" s="25">
        <v>62</v>
      </c>
      <c r="AE3856" s="25">
        <v>1.3099970000000001</v>
      </c>
      <c r="AF3856" s="25">
        <v>0</v>
      </c>
      <c r="AG3856" s="25" t="s">
        <v>22</v>
      </c>
      <c r="AH3856" s="25">
        <v>0</v>
      </c>
      <c r="AI3856" s="25">
        <v>0</v>
      </c>
      <c r="AJ3856" s="25" t="s">
        <v>20</v>
      </c>
      <c r="AK3856" s="42" t="s">
        <v>19</v>
      </c>
      <c r="AL3856" s="25" t="s">
        <v>20</v>
      </c>
      <c r="AM3856" s="25">
        <v>1</v>
      </c>
      <c r="AN3856" s="25"/>
      <c r="AO3856" s="25"/>
      <c r="AP3856" s="25"/>
      <c r="AQ3856" s="25"/>
      <c r="AR3856" s="94"/>
      <c r="AS3856" s="157" t="s">
        <v>22</v>
      </c>
      <c r="AT3856" s="93">
        <v>42551</v>
      </c>
      <c r="AU3856" s="92" t="s">
        <v>22</v>
      </c>
      <c r="AV3856" s="91" t="s">
        <v>48</v>
      </c>
      <c r="AW3856" s="92" t="s">
        <v>48</v>
      </c>
      <c r="AX3856" s="92" t="s">
        <v>48</v>
      </c>
      <c r="AY3856" s="91" t="s">
        <v>152</v>
      </c>
      <c r="AZ3856" s="23"/>
      <c r="BA3856" s="25">
        <v>0</v>
      </c>
      <c r="BB3856" t="s">
        <v>48</v>
      </c>
      <c r="BC3856" t="e">
        <v>#N/A</v>
      </c>
      <c r="BD3856" t="e">
        <f>IF(Z3856=BC3856,"OK")</f>
        <v>#N/A</v>
      </c>
      <c r="BE3856">
        <v>62</v>
      </c>
      <c r="BF3856">
        <v>1.3099970000000001</v>
      </c>
      <c r="BG3856">
        <v>0</v>
      </c>
      <c r="BH3856">
        <v>0</v>
      </c>
      <c r="BI3856">
        <v>0</v>
      </c>
      <c r="BJ3856">
        <v>0</v>
      </c>
      <c r="BK3856">
        <v>0</v>
      </c>
      <c r="BN3856" s="183"/>
    </row>
    <row r="3857" spans="1:66" ht="25.5" x14ac:dyDescent="0.25">
      <c r="A3857" s="1"/>
      <c r="B3857" s="94">
        <v>3844</v>
      </c>
      <c r="C3857" s="43">
        <v>1051721</v>
      </c>
      <c r="D3857" s="25"/>
      <c r="E3857" s="27" t="s">
        <v>1633</v>
      </c>
      <c r="F3857" s="213" t="s">
        <v>21</v>
      </c>
      <c r="G3857" s="25"/>
      <c r="H3857" s="46" t="str">
        <f>IFERROR(IFERROR(IF(SEARCH("Usystems",$E3857)&gt;0,"Usystems"),IF(SEARCH("RIIFO",$E3857)&gt;0,"RIIFO","Uponor")),"Uponor")</f>
        <v>Uponor</v>
      </c>
      <c r="I3857" s="25" t="str">
        <f>IFERROR(MID($D3857,1,7)+0,"")</f>
        <v/>
      </c>
      <c r="J3857" s="25" t="str">
        <f>IFERROR(MID($D3857,10,7)+0,"")</f>
        <v/>
      </c>
      <c r="K3857" s="25" t="str">
        <f>IFERROR(MID($D3857,19,7)+0,"")</f>
        <v/>
      </c>
      <c r="L3857" s="25" t="str">
        <f>IFERROR(MID($D3857,28,7)+0,"")</f>
        <v/>
      </c>
      <c r="M3857" s="25" t="str">
        <f>IF(IFERROR(MID($Q3857,1,7)+0,"")&lt;1130000,IF(INDEX(C:C,MATCH(LEFT(Q3857,7)+0,I:I,0))&lt;1130000,"",INDEX(C:C,MATCH(LEFT(Q3857,7)+0,I:I,0))),IFERROR(MID($Q3857,1,7)+0,""))</f>
        <v/>
      </c>
      <c r="N3857" s="25" t="str">
        <f>IF(IFERROR(MID($Q3857,10,7)+0,"")&lt;1130000,"",IFERROR(MID($Q3857,10,7)+0,""))</f>
        <v/>
      </c>
      <c r="O3857" s="25" t="str">
        <f>IF(IFERROR(MID($Q3857,19,7)+0,"")&lt;1130000,"",IFERROR(MID($Q3857,19,7)+0,""))</f>
        <v/>
      </c>
      <c r="P3857" s="25" t="str">
        <f>IF(M3857="","",IF(N3857="",M3857,M3857&amp;", "&amp;N3857))</f>
        <v/>
      </c>
      <c r="Q3857" s="25"/>
      <c r="R3857" s="25"/>
      <c r="S3857" s="35" t="s">
        <v>106</v>
      </c>
      <c r="T3857" s="34" t="s">
        <v>36</v>
      </c>
      <c r="U3857" s="185">
        <v>128895</v>
      </c>
      <c r="V3857" s="188">
        <v>128895</v>
      </c>
      <c r="W3857" s="189">
        <v>128895</v>
      </c>
      <c r="X3857" s="31">
        <v>128895</v>
      </c>
      <c r="Y3857" s="90">
        <f>IFERROR(ROUND(X3857/W3857-1,2),"")</f>
        <v>0</v>
      </c>
      <c r="Z3857" s="31">
        <f>IF(OR(S3857="VLD MLC components",S3857="VLD MLC pipes",S3857="VLD PEX components",S3857="VLD PEX pipes",S3857="VLD PHC components",S3857="VLD PHC pipes",S3857="Controls VLD"),"По запросу",X3857)</f>
        <v>128895</v>
      </c>
      <c r="AA3857" s="63">
        <f>ROUND(X3857/1.2,3)</f>
        <v>107412.5</v>
      </c>
      <c r="AB3857" s="23">
        <v>107412.5</v>
      </c>
      <c r="AC3857" s="190">
        <f>IFERROR(ROUND(AA3857/AB3857-1,2),"")</f>
        <v>0</v>
      </c>
      <c r="AD3857" s="25">
        <v>112.7</v>
      </c>
      <c r="AE3857" s="25">
        <v>3.56</v>
      </c>
      <c r="AF3857" s="25">
        <v>0</v>
      </c>
      <c r="AG3857" s="25" t="s">
        <v>22</v>
      </c>
      <c r="AH3857" s="25">
        <v>0</v>
      </c>
      <c r="AI3857" s="25">
        <v>0</v>
      </c>
      <c r="AJ3857" s="25" t="s">
        <v>20</v>
      </c>
      <c r="AK3857" s="42" t="s">
        <v>19</v>
      </c>
      <c r="AL3857" s="25" t="s">
        <v>20</v>
      </c>
      <c r="AM3857" s="25">
        <v>1</v>
      </c>
      <c r="AN3857" s="25"/>
      <c r="AO3857" s="25"/>
      <c r="AP3857" s="25"/>
      <c r="AQ3857" s="25"/>
      <c r="AR3857" s="94"/>
      <c r="AS3857" s="157" t="s">
        <v>22</v>
      </c>
      <c r="AT3857" s="93">
        <v>42860</v>
      </c>
      <c r="AU3857" s="92" t="s">
        <v>22</v>
      </c>
      <c r="AV3857" s="91" t="s">
        <v>48</v>
      </c>
      <c r="AW3857" s="92" t="s">
        <v>48</v>
      </c>
      <c r="AX3857" s="92" t="s">
        <v>48</v>
      </c>
      <c r="AY3857" s="91" t="s">
        <v>152</v>
      </c>
      <c r="AZ3857" s="23"/>
      <c r="BA3857" s="25">
        <v>0</v>
      </c>
      <c r="BB3857" t="s">
        <v>48</v>
      </c>
      <c r="BC3857" t="e">
        <v>#N/A</v>
      </c>
      <c r="BD3857" t="e">
        <f>IF(Z3857=BC3857,"OK")</f>
        <v>#N/A</v>
      </c>
      <c r="BE3857">
        <v>112.7</v>
      </c>
      <c r="BF3857">
        <v>3.56</v>
      </c>
      <c r="BG3857">
        <v>0</v>
      </c>
      <c r="BH3857">
        <v>0</v>
      </c>
      <c r="BI3857">
        <v>0</v>
      </c>
      <c r="BJ3857">
        <v>0</v>
      </c>
      <c r="BK3857">
        <v>0</v>
      </c>
      <c r="BN3857" s="183"/>
    </row>
    <row r="3858" spans="1:66" ht="25.5" x14ac:dyDescent="0.25">
      <c r="A3858" s="1"/>
      <c r="B3858" s="94">
        <v>3845</v>
      </c>
      <c r="C3858" s="43">
        <v>1050262</v>
      </c>
      <c r="D3858" s="25"/>
      <c r="E3858" s="27" t="s">
        <v>1632</v>
      </c>
      <c r="F3858" s="151" t="s">
        <v>21</v>
      </c>
      <c r="G3858" s="25"/>
      <c r="H3858" s="46" t="str">
        <f>IFERROR(IFERROR(IF(SEARCH("Usystems",$E3858)&gt;0,"Usystems"),IF(SEARCH("RIIFO",$E3858)&gt;0,"RIIFO","Uponor")),"Uponor")</f>
        <v>Uponor</v>
      </c>
      <c r="I3858" s="25" t="str">
        <f>IFERROR(MID($D3858,1,7)+0,"")</f>
        <v/>
      </c>
      <c r="J3858" s="25" t="str">
        <f>IFERROR(MID($D3858,10,7)+0,"")</f>
        <v/>
      </c>
      <c r="K3858" s="25" t="str">
        <f>IFERROR(MID($D3858,19,7)+0,"")</f>
        <v/>
      </c>
      <c r="L3858" s="25" t="str">
        <f>IFERROR(MID($D3858,28,7)+0,"")</f>
        <v/>
      </c>
      <c r="M3858" s="25" t="str">
        <f>IF(IFERROR(MID($Q3858,1,7)+0,"")&lt;1130000,IF(INDEX(C:C,MATCH(LEFT(Q3858,7)+0,I:I,0))&lt;1130000,"",INDEX(C:C,MATCH(LEFT(Q3858,7)+0,I:I,0))),IFERROR(MID($Q3858,1,7)+0,""))</f>
        <v/>
      </c>
      <c r="N3858" s="25" t="str">
        <f>IF(IFERROR(MID($Q3858,10,7)+0,"")&lt;1130000,"",IFERROR(MID($Q3858,10,7)+0,""))</f>
        <v/>
      </c>
      <c r="O3858" s="25" t="str">
        <f>IF(IFERROR(MID($Q3858,19,7)+0,"")&lt;1130000,"",IFERROR(MID($Q3858,19,7)+0,""))</f>
        <v/>
      </c>
      <c r="P3858" s="25" t="str">
        <f>IF(M3858="","",IF(N3858="",M3858,M3858&amp;", "&amp;N3858))</f>
        <v/>
      </c>
      <c r="Q3858" s="25"/>
      <c r="R3858" s="25"/>
      <c r="S3858" s="35" t="s">
        <v>107</v>
      </c>
      <c r="T3858" s="25" t="s">
        <v>36</v>
      </c>
      <c r="U3858" s="185">
        <v>35540</v>
      </c>
      <c r="V3858" s="188">
        <v>35540</v>
      </c>
      <c r="W3858" s="189">
        <v>35540</v>
      </c>
      <c r="X3858" s="31">
        <v>35540</v>
      </c>
      <c r="Y3858" s="90">
        <f>IFERROR(ROUND(X3858/W3858-1,2),"")</f>
        <v>0</v>
      </c>
      <c r="Z3858" s="31">
        <f>IF(OR(S3858="VLD MLC components",S3858="VLD MLC pipes",S3858="VLD PEX components",S3858="VLD PEX pipes",S3858="VLD PHC components",S3858="VLD PHC pipes",S3858="Controls VLD"),"По запросу",X3858)</f>
        <v>35540</v>
      </c>
      <c r="AA3858" s="63">
        <f>ROUND(X3858/1.2,3)</f>
        <v>29616.667000000001</v>
      </c>
      <c r="AB3858" s="23">
        <v>29616.667000000001</v>
      </c>
      <c r="AC3858" s="190">
        <f>IFERROR(ROUND(AA3858/AB3858-1,2),"")</f>
        <v>0</v>
      </c>
      <c r="AD3858" s="25">
        <v>23.256</v>
      </c>
      <c r="AE3858" s="25">
        <v>0.74816000000000005</v>
      </c>
      <c r="AF3858" s="25">
        <v>0</v>
      </c>
      <c r="AG3858" s="25" t="s">
        <v>22</v>
      </c>
      <c r="AH3858" s="25">
        <v>0</v>
      </c>
      <c r="AI3858" s="25">
        <v>0</v>
      </c>
      <c r="AJ3858" s="25" t="s">
        <v>20</v>
      </c>
      <c r="AK3858" s="42" t="s">
        <v>19</v>
      </c>
      <c r="AL3858" s="25" t="s">
        <v>20</v>
      </c>
      <c r="AM3858" s="25">
        <v>1</v>
      </c>
      <c r="AN3858" s="25"/>
      <c r="AO3858" s="25"/>
      <c r="AP3858" s="25"/>
      <c r="AQ3858" s="25"/>
      <c r="AR3858" s="94"/>
      <c r="AS3858" s="157" t="s">
        <v>22</v>
      </c>
      <c r="AT3858" s="93">
        <v>42551</v>
      </c>
      <c r="AU3858" s="92" t="s">
        <v>22</v>
      </c>
      <c r="AV3858" s="91" t="s">
        <v>48</v>
      </c>
      <c r="AW3858" s="92" t="s">
        <v>48</v>
      </c>
      <c r="AX3858" s="92" t="s">
        <v>48</v>
      </c>
      <c r="AY3858" s="91" t="s">
        <v>152</v>
      </c>
      <c r="AZ3858" s="23"/>
      <c r="BA3858" s="25">
        <v>0</v>
      </c>
      <c r="BB3858" t="s">
        <v>48</v>
      </c>
      <c r="BC3858" t="e">
        <v>#N/A</v>
      </c>
      <c r="BD3858" t="e">
        <f>IF(Z3858=BC3858,"OK")</f>
        <v>#N/A</v>
      </c>
      <c r="BE3858">
        <v>23.256</v>
      </c>
      <c r="BF3858">
        <v>0.74816000000000005</v>
      </c>
      <c r="BG3858">
        <v>0</v>
      </c>
      <c r="BH3858">
        <v>0</v>
      </c>
      <c r="BI3858">
        <v>0</v>
      </c>
      <c r="BJ3858">
        <v>0</v>
      </c>
      <c r="BK3858">
        <v>0</v>
      </c>
      <c r="BN3858" s="183"/>
    </row>
    <row r="3859" spans="1:66" ht="25.5" x14ac:dyDescent="0.25">
      <c r="A3859" s="1"/>
      <c r="B3859" s="94">
        <v>3846</v>
      </c>
      <c r="C3859" s="43">
        <v>1050263</v>
      </c>
      <c r="D3859" s="25"/>
      <c r="E3859" s="27" t="s">
        <v>1631</v>
      </c>
      <c r="F3859" s="151" t="s">
        <v>21</v>
      </c>
      <c r="G3859" s="41" t="s">
        <v>30</v>
      </c>
      <c r="H3859" s="46" t="str">
        <f>IFERROR(IFERROR(IF(SEARCH("Usystems",$E3859)&gt;0,"Usystems"),IF(SEARCH("RIIFO",$E3859)&gt;0,"RIIFO","Uponor")),"Uponor")</f>
        <v>Uponor</v>
      </c>
      <c r="I3859" s="25" t="str">
        <f>IFERROR(MID($D3859,1,7)+0,"")</f>
        <v/>
      </c>
      <c r="J3859" s="25" t="str">
        <f>IFERROR(MID($D3859,10,7)+0,"")</f>
        <v/>
      </c>
      <c r="K3859" s="25" t="str">
        <f>IFERROR(MID($D3859,19,7)+0,"")</f>
        <v/>
      </c>
      <c r="L3859" s="25" t="str">
        <f>IFERROR(MID($D3859,28,7)+0,"")</f>
        <v/>
      </c>
      <c r="M3859" s="25" t="str">
        <f>IF(IFERROR(MID($Q3859,1,7)+0,"")&lt;1130000,IF(INDEX(C:C,MATCH(LEFT(Q3859,7)+0,I:I,0))&lt;1130000,"",INDEX(C:C,MATCH(LEFT(Q3859,7)+0,I:I,0))),IFERROR(MID($Q3859,1,7)+0,""))</f>
        <v/>
      </c>
      <c r="N3859" s="25" t="str">
        <f>IF(IFERROR(MID($Q3859,10,7)+0,"")&lt;1130000,"",IFERROR(MID($Q3859,10,7)+0,""))</f>
        <v/>
      </c>
      <c r="O3859" s="25" t="str">
        <f>IF(IFERROR(MID($Q3859,19,7)+0,"")&lt;1130000,"",IFERROR(MID($Q3859,19,7)+0,""))</f>
        <v/>
      </c>
      <c r="P3859" s="25" t="str">
        <f>IF(M3859="","",IF(N3859="",M3859,M3859&amp;", "&amp;N3859))</f>
        <v/>
      </c>
      <c r="Q3859" s="25"/>
      <c r="R3859" s="25"/>
      <c r="S3859" s="35" t="s">
        <v>107</v>
      </c>
      <c r="T3859" s="25" t="s">
        <v>36</v>
      </c>
      <c r="U3859" s="185">
        <v>10020</v>
      </c>
      <c r="V3859" s="188">
        <v>10020</v>
      </c>
      <c r="W3859" s="189">
        <v>10020</v>
      </c>
      <c r="X3859" s="31">
        <v>10020</v>
      </c>
      <c r="Y3859" s="90">
        <f>IFERROR(ROUND(X3859/W3859-1,2),"")</f>
        <v>0</v>
      </c>
      <c r="Z3859" s="31">
        <f>IF(OR(S3859="VLD MLC components",S3859="VLD MLC pipes",S3859="VLD PEX components",S3859="VLD PEX pipes",S3859="VLD PHC components",S3859="VLD PHC pipes",S3859="Controls VLD"),"По запросу",X3859)</f>
        <v>10020</v>
      </c>
      <c r="AA3859" s="63">
        <f>ROUND(X3859/1.2,3)</f>
        <v>8350</v>
      </c>
      <c r="AB3859" s="23">
        <v>8350</v>
      </c>
      <c r="AC3859" s="190">
        <f>IFERROR(ROUND(AA3859/AB3859-1,2),"")</f>
        <v>0</v>
      </c>
      <c r="AD3859" s="25">
        <v>9</v>
      </c>
      <c r="AE3859" s="25">
        <v>0.18214</v>
      </c>
      <c r="AF3859" s="25">
        <v>0</v>
      </c>
      <c r="AG3859" s="25" t="s">
        <v>22</v>
      </c>
      <c r="AH3859" s="25">
        <v>0</v>
      </c>
      <c r="AI3859" s="25">
        <v>0</v>
      </c>
      <c r="AJ3859" s="42" t="s">
        <v>19</v>
      </c>
      <c r="AK3859" s="42" t="s">
        <v>19</v>
      </c>
      <c r="AL3859" s="25" t="s">
        <v>19</v>
      </c>
      <c r="AM3859" s="25">
        <v>1</v>
      </c>
      <c r="AN3859" s="25"/>
      <c r="AO3859" s="25"/>
      <c r="AP3859" s="25"/>
      <c r="AQ3859" s="25"/>
      <c r="AR3859" s="94"/>
      <c r="AS3859" s="157" t="s">
        <v>22</v>
      </c>
      <c r="AT3859" s="93">
        <v>42551</v>
      </c>
      <c r="AU3859" s="92" t="s">
        <v>22</v>
      </c>
      <c r="AV3859" s="91" t="s">
        <v>48</v>
      </c>
      <c r="AW3859" s="92" t="s">
        <v>48</v>
      </c>
      <c r="AX3859" s="92" t="s">
        <v>48</v>
      </c>
      <c r="AY3859" s="91" t="s">
        <v>152</v>
      </c>
      <c r="AZ3859" s="23"/>
      <c r="BA3859" s="25">
        <v>0</v>
      </c>
      <c r="BB3859" t="s">
        <v>48</v>
      </c>
      <c r="BC3859" t="e">
        <v>#N/A</v>
      </c>
      <c r="BD3859" t="e">
        <f>IF(Z3859=BC3859,"OK")</f>
        <v>#N/A</v>
      </c>
      <c r="BE3859">
        <v>9</v>
      </c>
      <c r="BF3859">
        <v>0.18214</v>
      </c>
      <c r="BG3859">
        <v>0</v>
      </c>
      <c r="BH3859">
        <v>0</v>
      </c>
      <c r="BI3859">
        <v>0</v>
      </c>
      <c r="BJ3859">
        <v>0</v>
      </c>
      <c r="BK3859">
        <v>0</v>
      </c>
      <c r="BN3859" s="183"/>
    </row>
    <row r="3860" spans="1:66" ht="25.5" x14ac:dyDescent="0.25">
      <c r="A3860" s="1"/>
      <c r="B3860" s="94">
        <v>3847</v>
      </c>
      <c r="C3860" s="43">
        <v>1050267</v>
      </c>
      <c r="D3860" s="25"/>
      <c r="E3860" s="27" t="s">
        <v>1630</v>
      </c>
      <c r="F3860" s="151" t="s">
        <v>21</v>
      </c>
      <c r="G3860" s="25"/>
      <c r="H3860" s="46" t="str">
        <f>IFERROR(IFERROR(IF(SEARCH("Usystems",$E3860)&gt;0,"Usystems"),IF(SEARCH("RIIFO",$E3860)&gt;0,"RIIFO","Uponor")),"Uponor")</f>
        <v>Uponor</v>
      </c>
      <c r="I3860" s="25" t="str">
        <f>IFERROR(MID($D3860,1,7)+0,"")</f>
        <v/>
      </c>
      <c r="J3860" s="25" t="str">
        <f>IFERROR(MID($D3860,10,7)+0,"")</f>
        <v/>
      </c>
      <c r="K3860" s="25" t="str">
        <f>IFERROR(MID($D3860,19,7)+0,"")</f>
        <v/>
      </c>
      <c r="L3860" s="25" t="str">
        <f>IFERROR(MID($D3860,28,7)+0,"")</f>
        <v/>
      </c>
      <c r="M3860" s="25" t="str">
        <f>IF(IFERROR(MID($Q3860,1,7)+0,"")&lt;1130000,IF(INDEX(C:C,MATCH(LEFT(Q3860,7)+0,I:I,0))&lt;1130000,"",INDEX(C:C,MATCH(LEFT(Q3860,7)+0,I:I,0))),IFERROR(MID($Q3860,1,7)+0,""))</f>
        <v/>
      </c>
      <c r="N3860" s="25" t="str">
        <f>IF(IFERROR(MID($Q3860,10,7)+0,"")&lt;1130000,"",IFERROR(MID($Q3860,10,7)+0,""))</f>
        <v/>
      </c>
      <c r="O3860" s="25" t="str">
        <f>IF(IFERROR(MID($Q3860,19,7)+0,"")&lt;1130000,"",IFERROR(MID($Q3860,19,7)+0,""))</f>
        <v/>
      </c>
      <c r="P3860" s="25" t="str">
        <f>IF(M3860="","",IF(N3860="",M3860,M3860&amp;", "&amp;N3860))</f>
        <v/>
      </c>
      <c r="Q3860" s="25"/>
      <c r="R3860" s="25"/>
      <c r="S3860" s="35" t="s">
        <v>107</v>
      </c>
      <c r="T3860" s="25" t="s">
        <v>36</v>
      </c>
      <c r="U3860" s="185">
        <v>70312</v>
      </c>
      <c r="V3860" s="188">
        <v>70312</v>
      </c>
      <c r="W3860" s="189">
        <v>70312</v>
      </c>
      <c r="X3860" s="31">
        <v>70312</v>
      </c>
      <c r="Y3860" s="90">
        <f>IFERROR(ROUND(X3860/W3860-1,2),"")</f>
        <v>0</v>
      </c>
      <c r="Z3860" s="31">
        <f>IF(OR(S3860="VLD MLC components",S3860="VLD MLC pipes",S3860="VLD PEX components",S3860="VLD PEX pipes",S3860="VLD PHC components",S3860="VLD PHC pipes",S3860="Controls VLD"),"По запросу",X3860)</f>
        <v>70312</v>
      </c>
      <c r="AA3860" s="63">
        <f>ROUND(X3860/1.2,3)</f>
        <v>58593.332999999999</v>
      </c>
      <c r="AB3860" s="23">
        <v>58593.332999999999</v>
      </c>
      <c r="AC3860" s="190">
        <f>IFERROR(ROUND(AA3860/AB3860-1,2),"")</f>
        <v>0</v>
      </c>
      <c r="AD3860" s="25">
        <v>46.512</v>
      </c>
      <c r="AE3860" s="25">
        <v>1.38933</v>
      </c>
      <c r="AF3860" s="25">
        <v>0</v>
      </c>
      <c r="AG3860" s="25" t="s">
        <v>22</v>
      </c>
      <c r="AH3860" s="25">
        <v>0</v>
      </c>
      <c r="AI3860" s="25">
        <v>0</v>
      </c>
      <c r="AJ3860" s="25" t="s">
        <v>20</v>
      </c>
      <c r="AK3860" s="42" t="s">
        <v>19</v>
      </c>
      <c r="AL3860" s="25" t="s">
        <v>20</v>
      </c>
      <c r="AM3860" s="25">
        <v>1</v>
      </c>
      <c r="AN3860" s="25"/>
      <c r="AO3860" s="25"/>
      <c r="AP3860" s="25"/>
      <c r="AQ3860" s="25"/>
      <c r="AR3860" s="94"/>
      <c r="AS3860" s="157" t="s">
        <v>22</v>
      </c>
      <c r="AT3860" s="93">
        <v>42551</v>
      </c>
      <c r="AU3860" s="92" t="s">
        <v>22</v>
      </c>
      <c r="AV3860" s="91" t="s">
        <v>48</v>
      </c>
      <c r="AW3860" s="92" t="s">
        <v>48</v>
      </c>
      <c r="AX3860" s="92" t="s">
        <v>48</v>
      </c>
      <c r="AY3860" s="91" t="s">
        <v>152</v>
      </c>
      <c r="AZ3860" s="23"/>
      <c r="BA3860" s="25">
        <v>0</v>
      </c>
      <c r="BB3860" t="s">
        <v>48</v>
      </c>
      <c r="BC3860" t="e">
        <v>#N/A</v>
      </c>
      <c r="BD3860" t="e">
        <f>IF(Z3860=BC3860,"OK")</f>
        <v>#N/A</v>
      </c>
      <c r="BE3860">
        <v>46.512</v>
      </c>
      <c r="BF3860">
        <v>1.38933</v>
      </c>
      <c r="BG3860">
        <v>0</v>
      </c>
      <c r="BH3860">
        <v>0</v>
      </c>
      <c r="BI3860">
        <v>0</v>
      </c>
      <c r="BJ3860">
        <v>0</v>
      </c>
      <c r="BK3860">
        <v>0</v>
      </c>
      <c r="BN3860" s="183"/>
    </row>
    <row r="3861" spans="1:66" ht="25.5" x14ac:dyDescent="0.25">
      <c r="A3861" s="1"/>
      <c r="B3861" s="94">
        <v>3848</v>
      </c>
      <c r="C3861" s="43">
        <v>1103066</v>
      </c>
      <c r="D3861" s="25">
        <v>1050255</v>
      </c>
      <c r="E3861" s="27" t="s">
        <v>1629</v>
      </c>
      <c r="F3861" s="213" t="s">
        <v>21</v>
      </c>
      <c r="G3861" s="25"/>
      <c r="H3861" s="46" t="str">
        <f>IFERROR(IFERROR(IF(SEARCH("Usystems",$E3861)&gt;0,"Usystems"),IF(SEARCH("RIIFO",$E3861)&gt;0,"RIIFO","Uponor")),"Uponor")</f>
        <v>Uponor</v>
      </c>
      <c r="I3861" s="25">
        <f>IFERROR(MID($D3861,1,7)+0,"")</f>
        <v>1050255</v>
      </c>
      <c r="J3861" s="25" t="str">
        <f>IFERROR(MID($D3861,10,7)+0,"")</f>
        <v/>
      </c>
      <c r="K3861" s="25" t="str">
        <f>IFERROR(MID($D3861,19,7)+0,"")</f>
        <v/>
      </c>
      <c r="L3861" s="25" t="str">
        <f>IFERROR(MID($D3861,28,7)+0,"")</f>
        <v/>
      </c>
      <c r="M3861" s="25" t="str">
        <f>IF(IFERROR(MID($Q3861,1,7)+0,"")&lt;1130000,IF(INDEX(C:C,MATCH(LEFT(Q3861,7)+0,I:I,0))&lt;1130000,"",INDEX(C:C,MATCH(LEFT(Q3861,7)+0,I:I,0))),IFERROR(MID($Q3861,1,7)+0,""))</f>
        <v/>
      </c>
      <c r="N3861" s="25" t="str">
        <f>IF(IFERROR(MID($Q3861,10,7)+0,"")&lt;1130000,"",IFERROR(MID($Q3861,10,7)+0,""))</f>
        <v/>
      </c>
      <c r="O3861" s="25" t="str">
        <f>IF(IFERROR(MID($Q3861,19,7)+0,"")&lt;1130000,"",IFERROR(MID($Q3861,19,7)+0,""))</f>
        <v/>
      </c>
      <c r="P3861" s="25" t="str">
        <f>IF(M3861="","",IF(N3861="",M3861,M3861&amp;", "&amp;N3861))</f>
        <v/>
      </c>
      <c r="Q3861" s="25"/>
      <c r="R3861" s="25"/>
      <c r="S3861" s="35" t="s">
        <v>107</v>
      </c>
      <c r="T3861" s="34" t="s">
        <v>36</v>
      </c>
      <c r="U3861" s="185">
        <v>11477</v>
      </c>
      <c r="V3861" s="188">
        <v>11477</v>
      </c>
      <c r="W3861" s="189">
        <v>11477</v>
      </c>
      <c r="X3861" s="31">
        <v>11477</v>
      </c>
      <c r="Y3861" s="90">
        <f>IFERROR(ROUND(X3861/W3861-1,2),"")</f>
        <v>0</v>
      </c>
      <c r="Z3861" s="31">
        <f>IF(OR(S3861="VLD MLC components",S3861="VLD MLC pipes",S3861="VLD PEX components",S3861="VLD PEX pipes",S3861="VLD PHC components",S3861="VLD PHC pipes",S3861="Controls VLD"),"По запросу",X3861)</f>
        <v>11477</v>
      </c>
      <c r="AA3861" s="63">
        <f>ROUND(X3861/1.2,3)</f>
        <v>9564.1669999999995</v>
      </c>
      <c r="AB3861" s="23">
        <v>9564.1669999999995</v>
      </c>
      <c r="AC3861" s="190">
        <f>IFERROR(ROUND(AA3861/AB3861-1,2),"")</f>
        <v>0</v>
      </c>
      <c r="AD3861" s="25">
        <v>8.25</v>
      </c>
      <c r="AE3861" s="25">
        <v>0.16800000000000001</v>
      </c>
      <c r="AF3861" s="25">
        <v>0</v>
      </c>
      <c r="AG3861" s="25" t="s">
        <v>22</v>
      </c>
      <c r="AH3861" s="25">
        <v>0</v>
      </c>
      <c r="AI3861" s="25">
        <v>0</v>
      </c>
      <c r="AJ3861" s="25" t="s">
        <v>20</v>
      </c>
      <c r="AK3861" s="42" t="s">
        <v>19</v>
      </c>
      <c r="AL3861" s="25" t="s">
        <v>20</v>
      </c>
      <c r="AM3861" s="25">
        <v>1</v>
      </c>
      <c r="AN3861" s="25"/>
      <c r="AO3861" s="25"/>
      <c r="AP3861" s="25"/>
      <c r="AQ3861" s="25"/>
      <c r="AR3861" s="94"/>
      <c r="AS3861" s="157" t="s">
        <v>22</v>
      </c>
      <c r="AT3861" s="93">
        <v>43894</v>
      </c>
      <c r="AU3861" s="92" t="s">
        <v>22</v>
      </c>
      <c r="AV3861" s="91" t="s">
        <v>48</v>
      </c>
      <c r="AW3861" s="92" t="s">
        <v>48</v>
      </c>
      <c r="AX3861" s="92" t="s">
        <v>48</v>
      </c>
      <c r="AY3861" s="91" t="s">
        <v>152</v>
      </c>
      <c r="AZ3861" s="23"/>
      <c r="BA3861" s="25">
        <v>0</v>
      </c>
      <c r="BB3861" t="s">
        <v>48</v>
      </c>
      <c r="BC3861" t="e">
        <v>#N/A</v>
      </c>
      <c r="BD3861" t="e">
        <f>IF(Z3861=BC3861,"OK")</f>
        <v>#N/A</v>
      </c>
      <c r="BE3861">
        <v>8.25</v>
      </c>
      <c r="BF3861">
        <v>0.16800000000000001</v>
      </c>
      <c r="BG3861">
        <v>0</v>
      </c>
      <c r="BH3861">
        <v>0</v>
      </c>
      <c r="BI3861">
        <v>0</v>
      </c>
      <c r="BJ3861">
        <v>0</v>
      </c>
      <c r="BK3861">
        <v>0</v>
      </c>
      <c r="BN3861" s="183"/>
    </row>
    <row r="3862" spans="1:66" ht="25.5" x14ac:dyDescent="0.25">
      <c r="A3862" s="1"/>
      <c r="B3862" s="94">
        <v>3849</v>
      </c>
      <c r="C3862" s="43">
        <v>1103067</v>
      </c>
      <c r="D3862" s="25">
        <v>1050250</v>
      </c>
      <c r="E3862" s="27" t="s">
        <v>1628</v>
      </c>
      <c r="F3862" s="213" t="s">
        <v>21</v>
      </c>
      <c r="G3862" s="25"/>
      <c r="H3862" s="46" t="str">
        <f>IFERROR(IFERROR(IF(SEARCH("Usystems",$E3862)&gt;0,"Usystems"),IF(SEARCH("RIIFO",$E3862)&gt;0,"RIIFO","Uponor")),"Uponor")</f>
        <v>Uponor</v>
      </c>
      <c r="I3862" s="25">
        <f>IFERROR(MID($D3862,1,7)+0,"")</f>
        <v>1050250</v>
      </c>
      <c r="J3862" s="25" t="str">
        <f>IFERROR(MID($D3862,10,7)+0,"")</f>
        <v/>
      </c>
      <c r="K3862" s="25" t="str">
        <f>IFERROR(MID($D3862,19,7)+0,"")</f>
        <v/>
      </c>
      <c r="L3862" s="25" t="str">
        <f>IFERROR(MID($D3862,28,7)+0,"")</f>
        <v/>
      </c>
      <c r="M3862" s="25" t="str">
        <f>IF(IFERROR(MID($Q3862,1,7)+0,"")&lt;1130000,IF(INDEX(C:C,MATCH(LEFT(Q3862,7)+0,I:I,0))&lt;1130000,"",INDEX(C:C,MATCH(LEFT(Q3862,7)+0,I:I,0))),IFERROR(MID($Q3862,1,7)+0,""))</f>
        <v/>
      </c>
      <c r="N3862" s="25" t="str">
        <f>IF(IFERROR(MID($Q3862,10,7)+0,"")&lt;1130000,"",IFERROR(MID($Q3862,10,7)+0,""))</f>
        <v/>
      </c>
      <c r="O3862" s="25" t="str">
        <f>IF(IFERROR(MID($Q3862,19,7)+0,"")&lt;1130000,"",IFERROR(MID($Q3862,19,7)+0,""))</f>
        <v/>
      </c>
      <c r="P3862" s="25" t="str">
        <f>IF(M3862="","",IF(N3862="",M3862,M3862&amp;", "&amp;N3862))</f>
        <v/>
      </c>
      <c r="Q3862" s="25"/>
      <c r="R3862" s="25"/>
      <c r="S3862" s="35" t="s">
        <v>107</v>
      </c>
      <c r="T3862" s="34" t="s">
        <v>36</v>
      </c>
      <c r="U3862" s="185">
        <v>22504</v>
      </c>
      <c r="V3862" s="188">
        <v>22504</v>
      </c>
      <c r="W3862" s="189">
        <v>22504</v>
      </c>
      <c r="X3862" s="31">
        <v>22504</v>
      </c>
      <c r="Y3862" s="90">
        <f>IFERROR(ROUND(X3862/W3862-1,2),"")</f>
        <v>0</v>
      </c>
      <c r="Z3862" s="31">
        <f>IF(OR(S3862="VLD MLC components",S3862="VLD MLC pipes",S3862="VLD PEX components",S3862="VLD PEX pipes",S3862="VLD PHC components",S3862="VLD PHC pipes",S3862="Controls VLD"),"По запросу",X3862)</f>
        <v>22504</v>
      </c>
      <c r="AA3862" s="63">
        <f>ROUND(X3862/1.2,3)</f>
        <v>18753.332999999999</v>
      </c>
      <c r="AB3862" s="23">
        <v>18753.332999999999</v>
      </c>
      <c r="AC3862" s="190">
        <f>IFERROR(ROUND(AA3862/AB3862-1,2),"")</f>
        <v>0</v>
      </c>
      <c r="AD3862" s="25">
        <v>16.2</v>
      </c>
      <c r="AE3862" s="25">
        <v>0.32900000000000001</v>
      </c>
      <c r="AF3862" s="25">
        <v>0</v>
      </c>
      <c r="AG3862" s="25" t="s">
        <v>22</v>
      </c>
      <c r="AH3862" s="25">
        <v>0</v>
      </c>
      <c r="AI3862" s="25">
        <v>0</v>
      </c>
      <c r="AJ3862" s="25" t="s">
        <v>20</v>
      </c>
      <c r="AK3862" s="42" t="s">
        <v>19</v>
      </c>
      <c r="AL3862" s="25" t="s">
        <v>20</v>
      </c>
      <c r="AM3862" s="25">
        <v>1</v>
      </c>
      <c r="AN3862" s="25"/>
      <c r="AO3862" s="25"/>
      <c r="AP3862" s="25"/>
      <c r="AQ3862" s="25"/>
      <c r="AR3862" s="94"/>
      <c r="AS3862" s="157" t="s">
        <v>22</v>
      </c>
      <c r="AT3862" s="93">
        <v>43894</v>
      </c>
      <c r="AU3862" s="92" t="s">
        <v>22</v>
      </c>
      <c r="AV3862" s="91" t="s">
        <v>48</v>
      </c>
      <c r="AW3862" s="92" t="s">
        <v>48</v>
      </c>
      <c r="AX3862" s="92" t="s">
        <v>48</v>
      </c>
      <c r="AY3862" s="91" t="s">
        <v>152</v>
      </c>
      <c r="AZ3862" s="23"/>
      <c r="BA3862" s="25">
        <v>0</v>
      </c>
      <c r="BB3862" t="s">
        <v>48</v>
      </c>
      <c r="BC3862" t="e">
        <v>#N/A</v>
      </c>
      <c r="BD3862" t="e">
        <f>IF(Z3862=BC3862,"OK")</f>
        <v>#N/A</v>
      </c>
      <c r="BE3862">
        <v>16.2</v>
      </c>
      <c r="BF3862">
        <v>0.32900000000000001</v>
      </c>
      <c r="BG3862">
        <v>0</v>
      </c>
      <c r="BH3862">
        <v>0</v>
      </c>
      <c r="BI3862">
        <v>0</v>
      </c>
      <c r="BJ3862">
        <v>0</v>
      </c>
      <c r="BK3862">
        <v>0</v>
      </c>
      <c r="BN3862" s="183"/>
    </row>
    <row r="3863" spans="1:66" ht="25.5" x14ac:dyDescent="0.25">
      <c r="A3863" s="1"/>
      <c r="B3863" s="94">
        <v>3850</v>
      </c>
      <c r="C3863" s="43">
        <v>1103068</v>
      </c>
      <c r="D3863" s="25">
        <v>1054161</v>
      </c>
      <c r="E3863" s="27" t="s">
        <v>1627</v>
      </c>
      <c r="F3863" s="213" t="s">
        <v>21</v>
      </c>
      <c r="G3863" s="25"/>
      <c r="H3863" s="46" t="str">
        <f>IFERROR(IFERROR(IF(SEARCH("Usystems",$E3863)&gt;0,"Usystems"),IF(SEARCH("RIIFO",$E3863)&gt;0,"RIIFO","Uponor")),"Uponor")</f>
        <v>Uponor</v>
      </c>
      <c r="I3863" s="25">
        <f>IFERROR(MID($D3863,1,7)+0,"")</f>
        <v>1054161</v>
      </c>
      <c r="J3863" s="25" t="str">
        <f>IFERROR(MID($D3863,10,7)+0,"")</f>
        <v/>
      </c>
      <c r="K3863" s="25" t="str">
        <f>IFERROR(MID($D3863,19,7)+0,"")</f>
        <v/>
      </c>
      <c r="L3863" s="25" t="str">
        <f>IFERROR(MID($D3863,28,7)+0,"")</f>
        <v/>
      </c>
      <c r="M3863" s="25" t="str">
        <f>IF(IFERROR(MID($Q3863,1,7)+0,"")&lt;1130000,IF(INDEX(C:C,MATCH(LEFT(Q3863,7)+0,I:I,0))&lt;1130000,"",INDEX(C:C,MATCH(LEFT(Q3863,7)+0,I:I,0))),IFERROR(MID($Q3863,1,7)+0,""))</f>
        <v/>
      </c>
      <c r="N3863" s="25" t="str">
        <f>IF(IFERROR(MID($Q3863,10,7)+0,"")&lt;1130000,"",IFERROR(MID($Q3863,10,7)+0,""))</f>
        <v/>
      </c>
      <c r="O3863" s="25" t="str">
        <f>IF(IFERROR(MID($Q3863,19,7)+0,"")&lt;1130000,"",IFERROR(MID($Q3863,19,7)+0,""))</f>
        <v/>
      </c>
      <c r="P3863" s="25" t="str">
        <f>IF(M3863="","",IF(N3863="",M3863,M3863&amp;", "&amp;N3863))</f>
        <v/>
      </c>
      <c r="Q3863" s="25"/>
      <c r="R3863" s="25"/>
      <c r="S3863" s="35" t="s">
        <v>107</v>
      </c>
      <c r="T3863" s="34" t="s">
        <v>36</v>
      </c>
      <c r="U3863" s="185">
        <v>19734</v>
      </c>
      <c r="V3863" s="188">
        <v>19734</v>
      </c>
      <c r="W3863" s="189">
        <v>19734</v>
      </c>
      <c r="X3863" s="31">
        <v>19734</v>
      </c>
      <c r="Y3863" s="90">
        <f>IFERROR(ROUND(X3863/W3863-1,2),"")</f>
        <v>0</v>
      </c>
      <c r="Z3863" s="31">
        <f>IF(OR(S3863="VLD MLC components",S3863="VLD MLC pipes",S3863="VLD PEX components",S3863="VLD PEX pipes",S3863="VLD PHC components",S3863="VLD PHC pipes",S3863="Controls VLD"),"По запросу",X3863)</f>
        <v>19734</v>
      </c>
      <c r="AA3863" s="63">
        <f>ROUND(X3863/1.2,3)</f>
        <v>16445</v>
      </c>
      <c r="AB3863" s="23">
        <v>16445</v>
      </c>
      <c r="AC3863" s="190">
        <f>IFERROR(ROUND(AA3863/AB3863-1,2),"")</f>
        <v>0</v>
      </c>
      <c r="AD3863" s="25">
        <v>12.8</v>
      </c>
      <c r="AE3863" s="25">
        <v>0.25541000000000003</v>
      </c>
      <c r="AF3863" s="25">
        <v>0</v>
      </c>
      <c r="AG3863" s="25" t="s">
        <v>22</v>
      </c>
      <c r="AH3863" s="25">
        <v>0</v>
      </c>
      <c r="AI3863" s="25">
        <v>0</v>
      </c>
      <c r="AJ3863" s="25" t="s">
        <v>20</v>
      </c>
      <c r="AK3863" s="42" t="s">
        <v>19</v>
      </c>
      <c r="AL3863" s="25" t="s">
        <v>20</v>
      </c>
      <c r="AM3863" s="25">
        <v>1</v>
      </c>
      <c r="AN3863" s="25"/>
      <c r="AO3863" s="25"/>
      <c r="AP3863" s="25"/>
      <c r="AQ3863" s="25"/>
      <c r="AR3863" s="94"/>
      <c r="AS3863" s="157" t="s">
        <v>22</v>
      </c>
      <c r="AT3863" s="93">
        <v>43894</v>
      </c>
      <c r="AU3863" s="92" t="s">
        <v>22</v>
      </c>
      <c r="AV3863" s="91" t="s">
        <v>48</v>
      </c>
      <c r="AW3863" s="92" t="s">
        <v>48</v>
      </c>
      <c r="AX3863" s="92" t="s">
        <v>48</v>
      </c>
      <c r="AY3863" s="91" t="s">
        <v>152</v>
      </c>
      <c r="AZ3863" s="23"/>
      <c r="BA3863" s="25">
        <v>0</v>
      </c>
      <c r="BB3863" t="s">
        <v>48</v>
      </c>
      <c r="BC3863" t="e">
        <v>#N/A</v>
      </c>
      <c r="BD3863" t="e">
        <f>IF(Z3863=BC3863,"OK")</f>
        <v>#N/A</v>
      </c>
      <c r="BE3863">
        <v>12.8</v>
      </c>
      <c r="BF3863">
        <v>0.25541000000000003</v>
      </c>
      <c r="BG3863">
        <v>0</v>
      </c>
      <c r="BH3863">
        <v>0</v>
      </c>
      <c r="BI3863">
        <v>0</v>
      </c>
      <c r="BJ3863">
        <v>0</v>
      </c>
      <c r="BK3863">
        <v>0</v>
      </c>
      <c r="BN3863" s="183"/>
    </row>
    <row r="3864" spans="1:66" ht="25.5" x14ac:dyDescent="0.25">
      <c r="A3864" s="1"/>
      <c r="B3864" s="94">
        <v>3851</v>
      </c>
      <c r="C3864" s="43">
        <v>1103069</v>
      </c>
      <c r="D3864" s="25">
        <v>1050251</v>
      </c>
      <c r="E3864" s="27" t="s">
        <v>1626</v>
      </c>
      <c r="F3864" s="213" t="s">
        <v>21</v>
      </c>
      <c r="G3864" s="25"/>
      <c r="H3864" s="46" t="str">
        <f>IFERROR(IFERROR(IF(SEARCH("Usystems",$E3864)&gt;0,"Usystems"),IF(SEARCH("RIIFO",$E3864)&gt;0,"RIIFO","Uponor")),"Uponor")</f>
        <v>Uponor</v>
      </c>
      <c r="I3864" s="25">
        <f>IFERROR(MID($D3864,1,7)+0,"")</f>
        <v>1050251</v>
      </c>
      <c r="J3864" s="25" t="str">
        <f>IFERROR(MID($D3864,10,7)+0,"")</f>
        <v/>
      </c>
      <c r="K3864" s="25" t="str">
        <f>IFERROR(MID($D3864,19,7)+0,"")</f>
        <v/>
      </c>
      <c r="L3864" s="25" t="str">
        <f>IFERROR(MID($D3864,28,7)+0,"")</f>
        <v/>
      </c>
      <c r="M3864" s="25" t="str">
        <f>IF(IFERROR(MID($Q3864,1,7)+0,"")&lt;1130000,IF(INDEX(C:C,MATCH(LEFT(Q3864,7)+0,I:I,0))&lt;1130000,"",INDEX(C:C,MATCH(LEFT(Q3864,7)+0,I:I,0))),IFERROR(MID($Q3864,1,7)+0,""))</f>
        <v/>
      </c>
      <c r="N3864" s="25" t="str">
        <f>IF(IFERROR(MID($Q3864,10,7)+0,"")&lt;1130000,"",IFERROR(MID($Q3864,10,7)+0,""))</f>
        <v/>
      </c>
      <c r="O3864" s="25" t="str">
        <f>IF(IFERROR(MID($Q3864,19,7)+0,"")&lt;1130000,"",IFERROR(MID($Q3864,19,7)+0,""))</f>
        <v/>
      </c>
      <c r="P3864" s="25" t="str">
        <f>IF(M3864="","",IF(N3864="",M3864,M3864&amp;", "&amp;N3864))</f>
        <v/>
      </c>
      <c r="Q3864" s="25"/>
      <c r="R3864" s="25"/>
      <c r="S3864" s="35" t="s">
        <v>107</v>
      </c>
      <c r="T3864" s="34" t="s">
        <v>36</v>
      </c>
      <c r="U3864" s="185">
        <v>32343</v>
      </c>
      <c r="V3864" s="188">
        <v>32343</v>
      </c>
      <c r="W3864" s="189">
        <v>32343</v>
      </c>
      <c r="X3864" s="31">
        <v>32343</v>
      </c>
      <c r="Y3864" s="90">
        <f>IFERROR(ROUND(X3864/W3864-1,2),"")</f>
        <v>0</v>
      </c>
      <c r="Z3864" s="31">
        <f>IF(OR(S3864="VLD MLC components",S3864="VLD MLC pipes",S3864="VLD PEX components",S3864="VLD PEX pipes",S3864="VLD PHC components",S3864="VLD PHC pipes",S3864="Controls VLD"),"По запросу",X3864)</f>
        <v>32343</v>
      </c>
      <c r="AA3864" s="63">
        <f>ROUND(X3864/1.2,3)</f>
        <v>26952.5</v>
      </c>
      <c r="AB3864" s="23">
        <v>26952.5</v>
      </c>
      <c r="AC3864" s="190">
        <f>IFERROR(ROUND(AA3864/AB3864-1,2),"")</f>
        <v>0</v>
      </c>
      <c r="AD3864" s="25">
        <v>25.1</v>
      </c>
      <c r="AE3864" s="25">
        <v>0.51600000000000001</v>
      </c>
      <c r="AF3864" s="25">
        <v>0</v>
      </c>
      <c r="AG3864" s="25" t="s">
        <v>22</v>
      </c>
      <c r="AH3864" s="25">
        <v>0</v>
      </c>
      <c r="AI3864" s="25">
        <v>0</v>
      </c>
      <c r="AJ3864" s="25" t="s">
        <v>20</v>
      </c>
      <c r="AK3864" s="42" t="s">
        <v>19</v>
      </c>
      <c r="AL3864" s="25" t="s">
        <v>20</v>
      </c>
      <c r="AM3864" s="25">
        <v>1</v>
      </c>
      <c r="AN3864" s="25"/>
      <c r="AO3864" s="25"/>
      <c r="AP3864" s="25"/>
      <c r="AQ3864" s="25"/>
      <c r="AR3864" s="94"/>
      <c r="AS3864" s="157" t="s">
        <v>22</v>
      </c>
      <c r="AT3864" s="93">
        <v>43894</v>
      </c>
      <c r="AU3864" s="92" t="s">
        <v>22</v>
      </c>
      <c r="AV3864" s="91" t="s">
        <v>48</v>
      </c>
      <c r="AW3864" s="92" t="s">
        <v>48</v>
      </c>
      <c r="AX3864" s="92" t="s">
        <v>48</v>
      </c>
      <c r="AY3864" s="91" t="s">
        <v>152</v>
      </c>
      <c r="AZ3864" s="23"/>
      <c r="BA3864" s="25">
        <v>0</v>
      </c>
      <c r="BB3864" t="s">
        <v>48</v>
      </c>
      <c r="BC3864" t="e">
        <v>#N/A</v>
      </c>
      <c r="BD3864" t="e">
        <f>IF(Z3864=BC3864,"OK")</f>
        <v>#N/A</v>
      </c>
      <c r="BE3864">
        <v>25.1</v>
      </c>
      <c r="BF3864">
        <v>0.51600000000000001</v>
      </c>
      <c r="BG3864">
        <v>0</v>
      </c>
      <c r="BH3864">
        <v>0</v>
      </c>
      <c r="BI3864">
        <v>0</v>
      </c>
      <c r="BJ3864">
        <v>0</v>
      </c>
      <c r="BK3864">
        <v>0</v>
      </c>
      <c r="BN3864" s="183"/>
    </row>
    <row r="3865" spans="1:66" ht="25.5" x14ac:dyDescent="0.25">
      <c r="A3865" s="1"/>
      <c r="B3865" s="94">
        <v>3852</v>
      </c>
      <c r="C3865" s="43">
        <v>1103070</v>
      </c>
      <c r="D3865" s="25">
        <v>1050256</v>
      </c>
      <c r="E3865" s="27" t="s">
        <v>1625</v>
      </c>
      <c r="F3865" s="213" t="s">
        <v>21</v>
      </c>
      <c r="G3865" s="25"/>
      <c r="H3865" s="46" t="str">
        <f>IFERROR(IFERROR(IF(SEARCH("Usystems",$E3865)&gt;0,"Usystems"),IF(SEARCH("RIIFO",$E3865)&gt;0,"RIIFO","Uponor")),"Uponor")</f>
        <v>Uponor</v>
      </c>
      <c r="I3865" s="25">
        <f>IFERROR(MID($D3865,1,7)+0,"")</f>
        <v>1050256</v>
      </c>
      <c r="J3865" s="25" t="str">
        <f>IFERROR(MID($D3865,10,7)+0,"")</f>
        <v/>
      </c>
      <c r="K3865" s="25" t="str">
        <f>IFERROR(MID($D3865,19,7)+0,"")</f>
        <v/>
      </c>
      <c r="L3865" s="25" t="str">
        <f>IFERROR(MID($D3865,28,7)+0,"")</f>
        <v/>
      </c>
      <c r="M3865" s="25" t="str">
        <f>IF(IFERROR(MID($Q3865,1,7)+0,"")&lt;1130000,IF(INDEX(C:C,MATCH(LEFT(Q3865,7)+0,I:I,0))&lt;1130000,"",INDEX(C:C,MATCH(LEFT(Q3865,7)+0,I:I,0))),IFERROR(MID($Q3865,1,7)+0,""))</f>
        <v/>
      </c>
      <c r="N3865" s="25" t="str">
        <f>IF(IFERROR(MID($Q3865,10,7)+0,"")&lt;1130000,"",IFERROR(MID($Q3865,10,7)+0,""))</f>
        <v/>
      </c>
      <c r="O3865" s="25" t="str">
        <f>IF(IFERROR(MID($Q3865,19,7)+0,"")&lt;1130000,"",IFERROR(MID($Q3865,19,7)+0,""))</f>
        <v/>
      </c>
      <c r="P3865" s="25" t="str">
        <f>IF(M3865="","",IF(N3865="",M3865,M3865&amp;", "&amp;N3865))</f>
        <v/>
      </c>
      <c r="Q3865" s="25"/>
      <c r="R3865" s="25"/>
      <c r="S3865" s="35" t="s">
        <v>107</v>
      </c>
      <c r="T3865" s="34" t="s">
        <v>36</v>
      </c>
      <c r="U3865" s="185">
        <v>24176</v>
      </c>
      <c r="V3865" s="188">
        <v>24176</v>
      </c>
      <c r="W3865" s="189">
        <v>24176</v>
      </c>
      <c r="X3865" s="31">
        <v>24176</v>
      </c>
      <c r="Y3865" s="90">
        <f>IFERROR(ROUND(X3865/W3865-1,2),"")</f>
        <v>0</v>
      </c>
      <c r="Z3865" s="31">
        <f>IF(OR(S3865="VLD MLC components",S3865="VLD MLC pipes",S3865="VLD PEX components",S3865="VLD PEX pipes",S3865="VLD PHC components",S3865="VLD PHC pipes",S3865="Controls VLD"),"По запросу",X3865)</f>
        <v>24176</v>
      </c>
      <c r="AA3865" s="63">
        <f>ROUND(X3865/1.2,3)</f>
        <v>20146.667000000001</v>
      </c>
      <c r="AB3865" s="23">
        <v>20146.667000000001</v>
      </c>
      <c r="AC3865" s="190">
        <f>IFERROR(ROUND(AA3865/AB3865-1,2),"")</f>
        <v>0</v>
      </c>
      <c r="AD3865" s="25">
        <v>19.3</v>
      </c>
      <c r="AE3865" s="25">
        <v>0.41499999999999998</v>
      </c>
      <c r="AF3865" s="25">
        <v>0</v>
      </c>
      <c r="AG3865" s="25" t="s">
        <v>22</v>
      </c>
      <c r="AH3865" s="25">
        <v>0</v>
      </c>
      <c r="AI3865" s="25">
        <v>0</v>
      </c>
      <c r="AJ3865" s="25" t="s">
        <v>20</v>
      </c>
      <c r="AK3865" s="42" t="s">
        <v>19</v>
      </c>
      <c r="AL3865" s="25" t="s">
        <v>20</v>
      </c>
      <c r="AM3865" s="25">
        <v>1</v>
      </c>
      <c r="AN3865" s="25"/>
      <c r="AO3865" s="25"/>
      <c r="AP3865" s="25"/>
      <c r="AQ3865" s="25"/>
      <c r="AR3865" s="94"/>
      <c r="AS3865" s="157" t="s">
        <v>22</v>
      </c>
      <c r="AT3865" s="93">
        <v>43894</v>
      </c>
      <c r="AU3865" s="92" t="s">
        <v>22</v>
      </c>
      <c r="AV3865" s="91" t="s">
        <v>48</v>
      </c>
      <c r="AW3865" s="92" t="s">
        <v>48</v>
      </c>
      <c r="AX3865" s="92" t="s">
        <v>48</v>
      </c>
      <c r="AY3865" s="91" t="s">
        <v>152</v>
      </c>
      <c r="AZ3865" s="23"/>
      <c r="BA3865" s="25">
        <v>0</v>
      </c>
      <c r="BB3865" t="s">
        <v>48</v>
      </c>
      <c r="BC3865" t="e">
        <v>#N/A</v>
      </c>
      <c r="BD3865" t="e">
        <f>IF(Z3865=BC3865,"OK")</f>
        <v>#N/A</v>
      </c>
      <c r="BE3865">
        <v>19.3</v>
      </c>
      <c r="BF3865">
        <v>0.41499999999999998</v>
      </c>
      <c r="BG3865">
        <v>0</v>
      </c>
      <c r="BH3865">
        <v>0</v>
      </c>
      <c r="BI3865">
        <v>0</v>
      </c>
      <c r="BJ3865">
        <v>0</v>
      </c>
      <c r="BK3865">
        <v>0</v>
      </c>
      <c r="BN3865" s="183"/>
    </row>
    <row r="3866" spans="1:66" ht="25.5" x14ac:dyDescent="0.25">
      <c r="A3866" s="1"/>
      <c r="B3866" s="94">
        <v>3853</v>
      </c>
      <c r="C3866" s="43">
        <v>1103072</v>
      </c>
      <c r="D3866" s="25">
        <v>1050252</v>
      </c>
      <c r="E3866" s="27" t="s">
        <v>1624</v>
      </c>
      <c r="F3866" s="213" t="s">
        <v>21</v>
      </c>
      <c r="G3866" s="25"/>
      <c r="H3866" s="46" t="str">
        <f>IFERROR(IFERROR(IF(SEARCH("Usystems",$E3866)&gt;0,"Usystems"),IF(SEARCH("RIIFO",$E3866)&gt;0,"RIIFO","Uponor")),"Uponor")</f>
        <v>Uponor</v>
      </c>
      <c r="I3866" s="25">
        <f>IFERROR(MID($D3866,1,7)+0,"")</f>
        <v>1050252</v>
      </c>
      <c r="J3866" s="25" t="str">
        <f>IFERROR(MID($D3866,10,7)+0,"")</f>
        <v/>
      </c>
      <c r="K3866" s="25" t="str">
        <f>IFERROR(MID($D3866,19,7)+0,"")</f>
        <v/>
      </c>
      <c r="L3866" s="25" t="str">
        <f>IFERROR(MID($D3866,28,7)+0,"")</f>
        <v/>
      </c>
      <c r="M3866" s="25" t="str">
        <f>IF(IFERROR(MID($Q3866,1,7)+0,"")&lt;1130000,IF(INDEX(C:C,MATCH(LEFT(Q3866,7)+0,I:I,0))&lt;1130000,"",INDEX(C:C,MATCH(LEFT(Q3866,7)+0,I:I,0))),IFERROR(MID($Q3866,1,7)+0,""))</f>
        <v/>
      </c>
      <c r="N3866" s="25" t="str">
        <f>IF(IFERROR(MID($Q3866,10,7)+0,"")&lt;1130000,"",IFERROR(MID($Q3866,10,7)+0,""))</f>
        <v/>
      </c>
      <c r="O3866" s="25" t="str">
        <f>IF(IFERROR(MID($Q3866,19,7)+0,"")&lt;1130000,"",IFERROR(MID($Q3866,19,7)+0,""))</f>
        <v/>
      </c>
      <c r="P3866" s="25" t="str">
        <f>IF(M3866="","",IF(N3866="",M3866,M3866&amp;", "&amp;N3866))</f>
        <v/>
      </c>
      <c r="Q3866" s="25"/>
      <c r="R3866" s="25"/>
      <c r="S3866" s="35" t="s">
        <v>107</v>
      </c>
      <c r="T3866" s="34" t="s">
        <v>36</v>
      </c>
      <c r="U3866" s="185">
        <v>44052</v>
      </c>
      <c r="V3866" s="188">
        <v>44052</v>
      </c>
      <c r="W3866" s="189">
        <v>44052</v>
      </c>
      <c r="X3866" s="31">
        <v>44052</v>
      </c>
      <c r="Y3866" s="90">
        <f>IFERROR(ROUND(X3866/W3866-1,2),"")</f>
        <v>0</v>
      </c>
      <c r="Z3866" s="31">
        <f>IF(OR(S3866="VLD MLC components",S3866="VLD MLC pipes",S3866="VLD PEX components",S3866="VLD PEX pipes",S3866="VLD PHC components",S3866="VLD PHC pipes",S3866="Controls VLD"),"По запросу",X3866)</f>
        <v>44052</v>
      </c>
      <c r="AA3866" s="63">
        <f>ROUND(X3866/1.2,3)</f>
        <v>36710</v>
      </c>
      <c r="AB3866" s="23">
        <v>36710</v>
      </c>
      <c r="AC3866" s="190">
        <f>IFERROR(ROUND(AA3866/AB3866-1,2),"")</f>
        <v>0</v>
      </c>
      <c r="AD3866" s="25">
        <v>38.1</v>
      </c>
      <c r="AE3866" s="25">
        <v>0.81100000000000005</v>
      </c>
      <c r="AF3866" s="25">
        <v>0</v>
      </c>
      <c r="AG3866" s="25" t="s">
        <v>22</v>
      </c>
      <c r="AH3866" s="25">
        <v>0</v>
      </c>
      <c r="AI3866" s="25">
        <v>0</v>
      </c>
      <c r="AJ3866" s="25" t="s">
        <v>20</v>
      </c>
      <c r="AK3866" s="42" t="s">
        <v>19</v>
      </c>
      <c r="AL3866" s="25" t="s">
        <v>20</v>
      </c>
      <c r="AM3866" s="25">
        <v>1</v>
      </c>
      <c r="AN3866" s="25"/>
      <c r="AO3866" s="25"/>
      <c r="AP3866" s="25"/>
      <c r="AQ3866" s="25"/>
      <c r="AR3866" s="94"/>
      <c r="AS3866" s="157" t="s">
        <v>22</v>
      </c>
      <c r="AT3866" s="93">
        <v>43894</v>
      </c>
      <c r="AU3866" s="92" t="s">
        <v>22</v>
      </c>
      <c r="AV3866" s="91" t="s">
        <v>48</v>
      </c>
      <c r="AW3866" s="92" t="s">
        <v>48</v>
      </c>
      <c r="AX3866" s="92" t="s">
        <v>48</v>
      </c>
      <c r="AY3866" s="91" t="s">
        <v>152</v>
      </c>
      <c r="AZ3866" s="23"/>
      <c r="BA3866" s="25">
        <v>0</v>
      </c>
      <c r="BB3866" t="s">
        <v>48</v>
      </c>
      <c r="BC3866" t="e">
        <v>#N/A</v>
      </c>
      <c r="BD3866" t="e">
        <f>IF(Z3866=BC3866,"OK")</f>
        <v>#N/A</v>
      </c>
      <c r="BE3866">
        <v>38.1</v>
      </c>
      <c r="BF3866">
        <v>0.81100000000000005</v>
      </c>
      <c r="BG3866">
        <v>0</v>
      </c>
      <c r="BH3866">
        <v>0</v>
      </c>
      <c r="BI3866">
        <v>0</v>
      </c>
      <c r="BJ3866">
        <v>0</v>
      </c>
      <c r="BK3866">
        <v>0</v>
      </c>
      <c r="BN3866" s="183"/>
    </row>
    <row r="3867" spans="1:66" ht="25.5" x14ac:dyDescent="0.25">
      <c r="A3867" s="1"/>
      <c r="B3867" s="94">
        <v>3854</v>
      </c>
      <c r="C3867" s="43">
        <v>1103073</v>
      </c>
      <c r="D3867" s="25">
        <v>1050257</v>
      </c>
      <c r="E3867" s="27" t="s">
        <v>1623</v>
      </c>
      <c r="F3867" s="213" t="s">
        <v>21</v>
      </c>
      <c r="G3867" s="25"/>
      <c r="H3867" s="46" t="str">
        <f>IFERROR(IFERROR(IF(SEARCH("Usystems",$E3867)&gt;0,"Usystems"),IF(SEARCH("RIIFO",$E3867)&gt;0,"RIIFO","Uponor")),"Uponor")</f>
        <v>Uponor</v>
      </c>
      <c r="I3867" s="25">
        <f>IFERROR(MID($D3867,1,7)+0,"")</f>
        <v>1050257</v>
      </c>
      <c r="J3867" s="25" t="str">
        <f>IFERROR(MID($D3867,10,7)+0,"")</f>
        <v/>
      </c>
      <c r="K3867" s="25" t="str">
        <f>IFERROR(MID($D3867,19,7)+0,"")</f>
        <v/>
      </c>
      <c r="L3867" s="25" t="str">
        <f>IFERROR(MID($D3867,28,7)+0,"")</f>
        <v/>
      </c>
      <c r="M3867" s="25" t="str">
        <f>IF(IFERROR(MID($Q3867,1,7)+0,"")&lt;1130000,IF(INDEX(C:C,MATCH(LEFT(Q3867,7)+0,I:I,0))&lt;1130000,"",INDEX(C:C,MATCH(LEFT(Q3867,7)+0,I:I,0))),IFERROR(MID($Q3867,1,7)+0,""))</f>
        <v/>
      </c>
      <c r="N3867" s="25" t="str">
        <f>IF(IFERROR(MID($Q3867,10,7)+0,"")&lt;1130000,"",IFERROR(MID($Q3867,10,7)+0,""))</f>
        <v/>
      </c>
      <c r="O3867" s="25" t="str">
        <f>IF(IFERROR(MID($Q3867,19,7)+0,"")&lt;1130000,"",IFERROR(MID($Q3867,19,7)+0,""))</f>
        <v/>
      </c>
      <c r="P3867" s="25" t="str">
        <f>IF(M3867="","",IF(N3867="",M3867,M3867&amp;", "&amp;N3867))</f>
        <v/>
      </c>
      <c r="Q3867" s="25"/>
      <c r="R3867" s="25"/>
      <c r="S3867" s="35" t="s">
        <v>107</v>
      </c>
      <c r="T3867" s="34" t="s">
        <v>36</v>
      </c>
      <c r="U3867" s="185">
        <v>45952</v>
      </c>
      <c r="V3867" s="188">
        <v>45952</v>
      </c>
      <c r="W3867" s="189">
        <v>45952</v>
      </c>
      <c r="X3867" s="31">
        <v>45952</v>
      </c>
      <c r="Y3867" s="90">
        <f>IFERROR(ROUND(X3867/W3867-1,2),"")</f>
        <v>0</v>
      </c>
      <c r="Z3867" s="31">
        <f>IF(OR(S3867="VLD MLC components",S3867="VLD MLC pipes",S3867="VLD PEX components",S3867="VLD PEX pipes",S3867="VLD PHC components",S3867="VLD PHC pipes",S3867="Controls VLD"),"По запросу",X3867)</f>
        <v>45952</v>
      </c>
      <c r="AA3867" s="63">
        <f>ROUND(X3867/1.2,3)</f>
        <v>38293.332999999999</v>
      </c>
      <c r="AB3867" s="23">
        <v>38293.332999999999</v>
      </c>
      <c r="AC3867" s="190">
        <f>IFERROR(ROUND(AA3867/AB3867-1,2),"")</f>
        <v>0</v>
      </c>
      <c r="AD3867" s="25">
        <v>39.1</v>
      </c>
      <c r="AE3867" s="25">
        <v>0.84499999999999997</v>
      </c>
      <c r="AF3867" s="25">
        <v>0</v>
      </c>
      <c r="AG3867" s="25" t="s">
        <v>22</v>
      </c>
      <c r="AH3867" s="25">
        <v>0</v>
      </c>
      <c r="AI3867" s="25">
        <v>0</v>
      </c>
      <c r="AJ3867" s="25" t="s">
        <v>20</v>
      </c>
      <c r="AK3867" s="42" t="s">
        <v>19</v>
      </c>
      <c r="AL3867" s="25" t="s">
        <v>20</v>
      </c>
      <c r="AM3867" s="25">
        <v>1</v>
      </c>
      <c r="AN3867" s="25"/>
      <c r="AO3867" s="25"/>
      <c r="AP3867" s="25"/>
      <c r="AQ3867" s="25"/>
      <c r="AR3867" s="94"/>
      <c r="AS3867" s="157" t="s">
        <v>22</v>
      </c>
      <c r="AT3867" s="93">
        <v>43894</v>
      </c>
      <c r="AU3867" s="92" t="s">
        <v>22</v>
      </c>
      <c r="AV3867" s="91" t="s">
        <v>48</v>
      </c>
      <c r="AW3867" s="92" t="s">
        <v>48</v>
      </c>
      <c r="AX3867" s="92" t="s">
        <v>48</v>
      </c>
      <c r="AY3867" s="91" t="s">
        <v>152</v>
      </c>
      <c r="AZ3867" s="23"/>
      <c r="BA3867" s="25">
        <v>0</v>
      </c>
      <c r="BB3867" t="s">
        <v>48</v>
      </c>
      <c r="BC3867" t="e">
        <v>#N/A</v>
      </c>
      <c r="BD3867" t="e">
        <f>IF(Z3867=BC3867,"OK")</f>
        <v>#N/A</v>
      </c>
      <c r="BE3867">
        <v>39.1</v>
      </c>
      <c r="BF3867">
        <v>0.84499999999999997</v>
      </c>
      <c r="BG3867">
        <v>0</v>
      </c>
      <c r="BH3867">
        <v>0</v>
      </c>
      <c r="BI3867">
        <v>0</v>
      </c>
      <c r="BJ3867">
        <v>0</v>
      </c>
      <c r="BK3867">
        <v>0</v>
      </c>
      <c r="BN3867" s="183"/>
    </row>
    <row r="3868" spans="1:66" ht="25.5" x14ac:dyDescent="0.25">
      <c r="A3868" s="1"/>
      <c r="B3868" s="94">
        <v>3855</v>
      </c>
      <c r="C3868" s="43">
        <v>1103075</v>
      </c>
      <c r="D3868" s="25">
        <v>1050253</v>
      </c>
      <c r="E3868" s="27" t="s">
        <v>1622</v>
      </c>
      <c r="F3868" s="213" t="s">
        <v>21</v>
      </c>
      <c r="G3868" s="25"/>
      <c r="H3868" s="46" t="str">
        <f>IFERROR(IFERROR(IF(SEARCH("Usystems",$E3868)&gt;0,"Usystems"),IF(SEARCH("RIIFO",$E3868)&gt;0,"RIIFO","Uponor")),"Uponor")</f>
        <v>Uponor</v>
      </c>
      <c r="I3868" s="25">
        <f>IFERROR(MID($D3868,1,7)+0,"")</f>
        <v>1050253</v>
      </c>
      <c r="J3868" s="25" t="str">
        <f>IFERROR(MID($D3868,10,7)+0,"")</f>
        <v/>
      </c>
      <c r="K3868" s="25" t="str">
        <f>IFERROR(MID($D3868,19,7)+0,"")</f>
        <v/>
      </c>
      <c r="L3868" s="25" t="str">
        <f>IFERROR(MID($D3868,28,7)+0,"")</f>
        <v/>
      </c>
      <c r="M3868" s="25" t="str">
        <f>IF(IFERROR(MID($Q3868,1,7)+0,"")&lt;1130000,IF(INDEX(C:C,MATCH(LEFT(Q3868,7)+0,I:I,0))&lt;1130000,"",INDEX(C:C,MATCH(LEFT(Q3868,7)+0,I:I,0))),IFERROR(MID($Q3868,1,7)+0,""))</f>
        <v/>
      </c>
      <c r="N3868" s="25" t="str">
        <f>IF(IFERROR(MID($Q3868,10,7)+0,"")&lt;1130000,"",IFERROR(MID($Q3868,10,7)+0,""))</f>
        <v/>
      </c>
      <c r="O3868" s="25" t="str">
        <f>IF(IFERROR(MID($Q3868,19,7)+0,"")&lt;1130000,"",IFERROR(MID($Q3868,19,7)+0,""))</f>
        <v/>
      </c>
      <c r="P3868" s="25" t="str">
        <f>IF(M3868="","",IF(N3868="",M3868,M3868&amp;", "&amp;N3868))</f>
        <v/>
      </c>
      <c r="Q3868" s="25"/>
      <c r="R3868" s="25"/>
      <c r="S3868" s="35" t="s">
        <v>107</v>
      </c>
      <c r="T3868" s="34" t="s">
        <v>36</v>
      </c>
      <c r="U3868" s="185">
        <v>87838</v>
      </c>
      <c r="V3868" s="188">
        <v>87838</v>
      </c>
      <c r="W3868" s="189">
        <v>87838</v>
      </c>
      <c r="X3868" s="31">
        <v>87838</v>
      </c>
      <c r="Y3868" s="90">
        <f>IFERROR(ROUND(X3868/W3868-1,2),"")</f>
        <v>0</v>
      </c>
      <c r="Z3868" s="31">
        <f>IF(OR(S3868="VLD MLC components",S3868="VLD MLC pipes",S3868="VLD PEX components",S3868="VLD PEX pipes",S3868="VLD PHC components",S3868="VLD PHC pipes",S3868="Controls VLD"),"По запросу",X3868)</f>
        <v>87838</v>
      </c>
      <c r="AA3868" s="63">
        <f>ROUND(X3868/1.2,3)</f>
        <v>73198.332999999999</v>
      </c>
      <c r="AB3868" s="23">
        <v>73198.332999999999</v>
      </c>
      <c r="AC3868" s="190">
        <f>IFERROR(ROUND(AA3868/AB3868-1,2),"")</f>
        <v>0</v>
      </c>
      <c r="AD3868" s="25">
        <v>76.3</v>
      </c>
      <c r="AE3868" s="25">
        <v>1.637</v>
      </c>
      <c r="AF3868" s="25">
        <v>0</v>
      </c>
      <c r="AG3868" s="25" t="s">
        <v>22</v>
      </c>
      <c r="AH3868" s="25">
        <v>0</v>
      </c>
      <c r="AI3868" s="25">
        <v>0</v>
      </c>
      <c r="AJ3868" s="25" t="s">
        <v>20</v>
      </c>
      <c r="AK3868" s="42" t="s">
        <v>19</v>
      </c>
      <c r="AL3868" s="25" t="s">
        <v>20</v>
      </c>
      <c r="AM3868" s="25">
        <v>1</v>
      </c>
      <c r="AN3868" s="25"/>
      <c r="AO3868" s="25"/>
      <c r="AP3868" s="25"/>
      <c r="AQ3868" s="25"/>
      <c r="AR3868" s="94"/>
      <c r="AS3868" s="157" t="s">
        <v>22</v>
      </c>
      <c r="AT3868" s="93">
        <v>43894</v>
      </c>
      <c r="AU3868" s="92" t="s">
        <v>22</v>
      </c>
      <c r="AV3868" s="91" t="s">
        <v>48</v>
      </c>
      <c r="AW3868" s="92" t="s">
        <v>48</v>
      </c>
      <c r="AX3868" s="92" t="s">
        <v>48</v>
      </c>
      <c r="AY3868" s="91" t="s">
        <v>152</v>
      </c>
      <c r="AZ3868" s="23"/>
      <c r="BA3868" s="25">
        <v>0</v>
      </c>
      <c r="BB3868" t="s">
        <v>48</v>
      </c>
      <c r="BC3868" t="e">
        <v>#N/A</v>
      </c>
      <c r="BD3868" t="e">
        <f>IF(Z3868=BC3868,"OK")</f>
        <v>#N/A</v>
      </c>
      <c r="BE3868">
        <v>76.3</v>
      </c>
      <c r="BF3868">
        <v>1.637</v>
      </c>
      <c r="BG3868">
        <v>0</v>
      </c>
      <c r="BH3868">
        <v>0</v>
      </c>
      <c r="BI3868">
        <v>0</v>
      </c>
      <c r="BJ3868">
        <v>0</v>
      </c>
      <c r="BK3868">
        <v>0</v>
      </c>
      <c r="BN3868" s="183"/>
    </row>
    <row r="3869" spans="1:66" ht="25.5" x14ac:dyDescent="0.25">
      <c r="A3869" s="1"/>
      <c r="B3869" s="94">
        <v>3856</v>
      </c>
      <c r="C3869" s="43">
        <v>1103076</v>
      </c>
      <c r="D3869" s="25">
        <v>1050258</v>
      </c>
      <c r="E3869" s="27" t="s">
        <v>1621</v>
      </c>
      <c r="F3869" s="213" t="s">
        <v>21</v>
      </c>
      <c r="G3869" s="25"/>
      <c r="H3869" s="46" t="str">
        <f>IFERROR(IFERROR(IF(SEARCH("Usystems",$E3869)&gt;0,"Usystems"),IF(SEARCH("RIIFO",$E3869)&gt;0,"RIIFO","Uponor")),"Uponor")</f>
        <v>Uponor</v>
      </c>
      <c r="I3869" s="25">
        <f>IFERROR(MID($D3869,1,7)+0,"")</f>
        <v>1050258</v>
      </c>
      <c r="J3869" s="25" t="str">
        <f>IFERROR(MID($D3869,10,7)+0,"")</f>
        <v/>
      </c>
      <c r="K3869" s="25" t="str">
        <f>IFERROR(MID($D3869,19,7)+0,"")</f>
        <v/>
      </c>
      <c r="L3869" s="25" t="str">
        <f>IFERROR(MID($D3869,28,7)+0,"")</f>
        <v/>
      </c>
      <c r="M3869" s="25" t="str">
        <f>IF(IFERROR(MID($Q3869,1,7)+0,"")&lt;1130000,IF(INDEX(C:C,MATCH(LEFT(Q3869,7)+0,I:I,0))&lt;1130000,"",INDEX(C:C,MATCH(LEFT(Q3869,7)+0,I:I,0))),IFERROR(MID($Q3869,1,7)+0,""))</f>
        <v/>
      </c>
      <c r="N3869" s="25" t="str">
        <f>IF(IFERROR(MID($Q3869,10,7)+0,"")&lt;1130000,"",IFERROR(MID($Q3869,10,7)+0,""))</f>
        <v/>
      </c>
      <c r="O3869" s="25" t="str">
        <f>IF(IFERROR(MID($Q3869,19,7)+0,"")&lt;1130000,"",IFERROR(MID($Q3869,19,7)+0,""))</f>
        <v/>
      </c>
      <c r="P3869" s="25" t="str">
        <f>IF(M3869="","",IF(N3869="",M3869,M3869&amp;", "&amp;N3869))</f>
        <v/>
      </c>
      <c r="Q3869" s="25"/>
      <c r="R3869" s="25"/>
      <c r="S3869" s="35" t="s">
        <v>107</v>
      </c>
      <c r="T3869" s="34" t="s">
        <v>36</v>
      </c>
      <c r="U3869" s="185">
        <v>75102</v>
      </c>
      <c r="V3869" s="188">
        <v>75102</v>
      </c>
      <c r="W3869" s="189">
        <v>75102</v>
      </c>
      <c r="X3869" s="31">
        <v>75102</v>
      </c>
      <c r="Y3869" s="90">
        <f>IFERROR(ROUND(X3869/W3869-1,2),"")</f>
        <v>0</v>
      </c>
      <c r="Z3869" s="31">
        <f>IF(OR(S3869="VLD MLC components",S3869="VLD MLC pipes",S3869="VLD PEX components",S3869="VLD PEX pipes",S3869="VLD PHC components",S3869="VLD PHC pipes",S3869="Controls VLD"),"По запросу",X3869)</f>
        <v>75102</v>
      </c>
      <c r="AA3869" s="63">
        <f>ROUND(X3869/1.2,3)</f>
        <v>62585</v>
      </c>
      <c r="AB3869" s="23">
        <v>62585</v>
      </c>
      <c r="AC3869" s="190">
        <f>IFERROR(ROUND(AA3869/AB3869-1,2),"")</f>
        <v>0</v>
      </c>
      <c r="AD3869" s="25">
        <v>56.84</v>
      </c>
      <c r="AE3869" s="25">
        <v>1.3149999999999999</v>
      </c>
      <c r="AF3869" s="25">
        <v>0</v>
      </c>
      <c r="AG3869" s="25" t="s">
        <v>22</v>
      </c>
      <c r="AH3869" s="25">
        <v>0</v>
      </c>
      <c r="AI3869" s="25">
        <v>0</v>
      </c>
      <c r="AJ3869" s="25" t="s">
        <v>20</v>
      </c>
      <c r="AK3869" s="42" t="s">
        <v>19</v>
      </c>
      <c r="AL3869" s="25" t="s">
        <v>20</v>
      </c>
      <c r="AM3869" s="25">
        <v>1</v>
      </c>
      <c r="AN3869" s="25"/>
      <c r="AO3869" s="25"/>
      <c r="AP3869" s="25"/>
      <c r="AQ3869" s="25"/>
      <c r="AR3869" s="94"/>
      <c r="AS3869" s="157" t="s">
        <v>22</v>
      </c>
      <c r="AT3869" s="93">
        <v>43894</v>
      </c>
      <c r="AU3869" s="92" t="s">
        <v>22</v>
      </c>
      <c r="AV3869" s="91" t="s">
        <v>48</v>
      </c>
      <c r="AW3869" s="92" t="s">
        <v>48</v>
      </c>
      <c r="AX3869" s="92" t="s">
        <v>48</v>
      </c>
      <c r="AY3869" s="91" t="s">
        <v>152</v>
      </c>
      <c r="AZ3869" s="23"/>
      <c r="BA3869" s="25">
        <v>0</v>
      </c>
      <c r="BB3869" t="s">
        <v>48</v>
      </c>
      <c r="BC3869" t="e">
        <v>#N/A</v>
      </c>
      <c r="BD3869" t="e">
        <f>IF(Z3869=BC3869,"OK")</f>
        <v>#N/A</v>
      </c>
      <c r="BE3869">
        <v>56.84</v>
      </c>
      <c r="BF3869">
        <v>1.3149999999999999</v>
      </c>
      <c r="BG3869">
        <v>0</v>
      </c>
      <c r="BH3869">
        <v>0</v>
      </c>
      <c r="BI3869">
        <v>0</v>
      </c>
      <c r="BJ3869">
        <v>0</v>
      </c>
      <c r="BK3869">
        <v>0</v>
      </c>
      <c r="BN3869" s="183"/>
    </row>
    <row r="3870" spans="1:66" ht="25.5" x14ac:dyDescent="0.25">
      <c r="A3870" s="1"/>
      <c r="B3870" s="94">
        <v>3857</v>
      </c>
      <c r="C3870" s="43">
        <v>1103077</v>
      </c>
      <c r="D3870" s="25">
        <v>1050254</v>
      </c>
      <c r="E3870" s="27" t="s">
        <v>1620</v>
      </c>
      <c r="F3870" s="213" t="s">
        <v>21</v>
      </c>
      <c r="G3870" s="25"/>
      <c r="H3870" s="46" t="str">
        <f>IFERROR(IFERROR(IF(SEARCH("Usystems",$E3870)&gt;0,"Usystems"),IF(SEARCH("RIIFO",$E3870)&gt;0,"RIIFO","Uponor")),"Uponor")</f>
        <v>Uponor</v>
      </c>
      <c r="I3870" s="25">
        <f>IFERROR(MID($D3870,1,7)+0,"")</f>
        <v>1050254</v>
      </c>
      <c r="J3870" s="25" t="str">
        <f>IFERROR(MID($D3870,10,7)+0,"")</f>
        <v/>
      </c>
      <c r="K3870" s="25" t="str">
        <f>IFERROR(MID($D3870,19,7)+0,"")</f>
        <v/>
      </c>
      <c r="L3870" s="25" t="str">
        <f>IFERROR(MID($D3870,28,7)+0,"")</f>
        <v/>
      </c>
      <c r="M3870" s="25" t="str">
        <f>IF(IFERROR(MID($Q3870,1,7)+0,"")&lt;1130000,IF(INDEX(C:C,MATCH(LEFT(Q3870,7)+0,I:I,0))&lt;1130000,"",INDEX(C:C,MATCH(LEFT(Q3870,7)+0,I:I,0))),IFERROR(MID($Q3870,1,7)+0,""))</f>
        <v/>
      </c>
      <c r="N3870" s="25" t="str">
        <f>IF(IFERROR(MID($Q3870,10,7)+0,"")&lt;1130000,"",IFERROR(MID($Q3870,10,7)+0,""))</f>
        <v/>
      </c>
      <c r="O3870" s="25" t="str">
        <f>IF(IFERROR(MID($Q3870,19,7)+0,"")&lt;1130000,"",IFERROR(MID($Q3870,19,7)+0,""))</f>
        <v/>
      </c>
      <c r="P3870" s="25" t="str">
        <f>IF(M3870="","",IF(N3870="",M3870,M3870&amp;", "&amp;N3870))</f>
        <v/>
      </c>
      <c r="Q3870" s="25"/>
      <c r="R3870" s="25"/>
      <c r="S3870" s="35" t="s">
        <v>107</v>
      </c>
      <c r="T3870" s="34" t="s">
        <v>36</v>
      </c>
      <c r="U3870" s="185">
        <v>143245</v>
      </c>
      <c r="V3870" s="188">
        <v>143245</v>
      </c>
      <c r="W3870" s="189">
        <v>143245</v>
      </c>
      <c r="X3870" s="31">
        <v>143245</v>
      </c>
      <c r="Y3870" s="90">
        <f>IFERROR(ROUND(X3870/W3870-1,2),"")</f>
        <v>0</v>
      </c>
      <c r="Z3870" s="31">
        <f>IF(OR(S3870="VLD MLC components",S3870="VLD MLC pipes",S3870="VLD PEX components",S3870="VLD PEX pipes",S3870="VLD PHC components",S3870="VLD PHC pipes",S3870="Controls VLD"),"По запросу",X3870)</f>
        <v>143245</v>
      </c>
      <c r="AA3870" s="63">
        <f>ROUND(X3870/1.2,3)</f>
        <v>119370.833</v>
      </c>
      <c r="AB3870" s="23">
        <v>119370.833</v>
      </c>
      <c r="AC3870" s="190">
        <f>IFERROR(ROUND(AA3870/AB3870-1,2),"")</f>
        <v>0</v>
      </c>
      <c r="AD3870" s="25">
        <v>109.31</v>
      </c>
      <c r="AE3870" s="25">
        <v>2.536</v>
      </c>
      <c r="AF3870" s="25">
        <v>0</v>
      </c>
      <c r="AG3870" s="25" t="s">
        <v>22</v>
      </c>
      <c r="AH3870" s="25">
        <v>0</v>
      </c>
      <c r="AI3870" s="25">
        <v>0</v>
      </c>
      <c r="AJ3870" s="25" t="s">
        <v>20</v>
      </c>
      <c r="AK3870" s="42" t="s">
        <v>19</v>
      </c>
      <c r="AL3870" s="25" t="s">
        <v>20</v>
      </c>
      <c r="AM3870" s="25">
        <v>1</v>
      </c>
      <c r="AN3870" s="25"/>
      <c r="AO3870" s="25"/>
      <c r="AP3870" s="25"/>
      <c r="AQ3870" s="25"/>
      <c r="AR3870" s="94"/>
      <c r="AS3870" s="157" t="s">
        <v>22</v>
      </c>
      <c r="AT3870" s="93">
        <v>43894</v>
      </c>
      <c r="AU3870" s="92" t="s">
        <v>22</v>
      </c>
      <c r="AV3870" s="91" t="s">
        <v>48</v>
      </c>
      <c r="AW3870" s="92" t="s">
        <v>48</v>
      </c>
      <c r="AX3870" s="92" t="s">
        <v>48</v>
      </c>
      <c r="AY3870" s="91" t="s">
        <v>152</v>
      </c>
      <c r="AZ3870" s="23"/>
      <c r="BA3870" s="25">
        <v>0</v>
      </c>
      <c r="BB3870" t="s">
        <v>48</v>
      </c>
      <c r="BC3870" t="e">
        <v>#N/A</v>
      </c>
      <c r="BD3870" t="e">
        <f>IF(Z3870=BC3870,"OK")</f>
        <v>#N/A</v>
      </c>
      <c r="BE3870">
        <v>109.31</v>
      </c>
      <c r="BF3870">
        <v>2.536</v>
      </c>
      <c r="BG3870">
        <v>0</v>
      </c>
      <c r="BH3870">
        <v>0</v>
      </c>
      <c r="BI3870">
        <v>0</v>
      </c>
      <c r="BJ3870">
        <v>0</v>
      </c>
      <c r="BK3870">
        <v>0</v>
      </c>
      <c r="BN3870" s="183"/>
    </row>
    <row r="3871" spans="1:66" ht="25.5" x14ac:dyDescent="0.25">
      <c r="A3871" s="1"/>
      <c r="B3871" s="94">
        <v>3858</v>
      </c>
      <c r="C3871" s="43">
        <v>1104817</v>
      </c>
      <c r="D3871" s="25">
        <v>1051708</v>
      </c>
      <c r="E3871" s="36" t="s">
        <v>1619</v>
      </c>
      <c r="F3871" s="213" t="s">
        <v>21</v>
      </c>
      <c r="G3871" s="41" t="s">
        <v>585</v>
      </c>
      <c r="H3871" s="46" t="str">
        <f>IFERROR(IFERROR(IF(SEARCH("Usystems",$E3871)&gt;0,"Usystems"),IF(SEARCH("RIIFO",$E3871)&gt;0,"RIIFO","Uponor")),"Uponor")</f>
        <v>Uponor</v>
      </c>
      <c r="I3871" s="25">
        <f>IFERROR(MID($D3871,1,7)+0,"")</f>
        <v>1051708</v>
      </c>
      <c r="J3871" s="25" t="str">
        <f>IFERROR(MID($D3871,10,7)+0,"")</f>
        <v/>
      </c>
      <c r="K3871" s="25" t="str">
        <f>IFERROR(MID($D3871,19,7)+0,"")</f>
        <v/>
      </c>
      <c r="L3871" s="25" t="str">
        <f>IFERROR(MID($D3871,28,7)+0,"")</f>
        <v/>
      </c>
      <c r="M3871" s="25" t="str">
        <f>IF(IFERROR(MID($Q3871,1,7)+0,"")&lt;1130000,IF(INDEX(C:C,MATCH(LEFT(Q3871,7)+0,I:I,0))&lt;1130000,"",INDEX(C:C,MATCH(LEFT(Q3871,7)+0,I:I,0))),IFERROR(MID($Q3871,1,7)+0,""))</f>
        <v/>
      </c>
      <c r="N3871" s="25" t="str">
        <f>IF(IFERROR(MID($Q3871,10,7)+0,"")&lt;1130000,"",IFERROR(MID($Q3871,10,7)+0,""))</f>
        <v/>
      </c>
      <c r="O3871" s="25" t="str">
        <f>IF(IFERROR(MID($Q3871,19,7)+0,"")&lt;1130000,"",IFERROR(MID($Q3871,19,7)+0,""))</f>
        <v/>
      </c>
      <c r="P3871" s="25" t="str">
        <f>IF(M3871="","",IF(N3871="",M3871,M3871&amp;", "&amp;N3871))</f>
        <v/>
      </c>
      <c r="Q3871" s="25"/>
      <c r="R3871" s="25"/>
      <c r="S3871" s="35" t="s">
        <v>107</v>
      </c>
      <c r="T3871" s="34" t="s">
        <v>36</v>
      </c>
      <c r="U3871" s="185">
        <v>11391</v>
      </c>
      <c r="V3871" s="188">
        <v>11391</v>
      </c>
      <c r="W3871" s="189">
        <v>11391</v>
      </c>
      <c r="X3871" s="31">
        <v>11391</v>
      </c>
      <c r="Y3871" s="90">
        <f>IFERROR(ROUND(X3871/W3871-1,2),"")</f>
        <v>0</v>
      </c>
      <c r="Z3871" s="31">
        <f>IF(OR(S3871="VLD MLC components",S3871="VLD MLC pipes",S3871="VLD PEX components",S3871="VLD PEX pipes",S3871="VLD PHC components",S3871="VLD PHC pipes",S3871="Controls VLD"),"По запросу",X3871)</f>
        <v>11391</v>
      </c>
      <c r="AA3871" s="63">
        <f>ROUND(X3871/1.2,3)</f>
        <v>9492.5</v>
      </c>
      <c r="AB3871" s="23">
        <v>9492.5</v>
      </c>
      <c r="AC3871" s="190">
        <f>IFERROR(ROUND(AA3871/AB3871-1,2),"")</f>
        <v>0</v>
      </c>
      <c r="AD3871" s="25">
        <v>8.7650000000000006</v>
      </c>
      <c r="AE3871" s="25">
        <v>0.15</v>
      </c>
      <c r="AF3871" s="25">
        <v>21</v>
      </c>
      <c r="AG3871" s="25">
        <v>21</v>
      </c>
      <c r="AH3871" s="25">
        <v>21</v>
      </c>
      <c r="AI3871" s="25">
        <v>21</v>
      </c>
      <c r="AJ3871" s="25" t="s">
        <v>20</v>
      </c>
      <c r="AK3871" s="22" t="s">
        <v>20</v>
      </c>
      <c r="AL3871" s="25" t="s">
        <v>20</v>
      </c>
      <c r="AM3871" s="25">
        <v>1</v>
      </c>
      <c r="AN3871" s="25"/>
      <c r="AO3871" s="25"/>
      <c r="AP3871" s="25"/>
      <c r="AQ3871" s="25"/>
      <c r="AR3871" s="94"/>
      <c r="AS3871" s="157">
        <v>21</v>
      </c>
      <c r="AT3871" s="93">
        <v>44123</v>
      </c>
      <c r="AU3871" s="92" t="s">
        <v>22</v>
      </c>
      <c r="AV3871" s="91" t="s">
        <v>152</v>
      </c>
      <c r="AW3871" s="92" t="s">
        <v>152</v>
      </c>
      <c r="AX3871" s="92" t="s">
        <v>48</v>
      </c>
      <c r="AY3871" s="91" t="s">
        <v>152</v>
      </c>
      <c r="AZ3871" s="23"/>
      <c r="BA3871" s="25" t="s">
        <v>1618</v>
      </c>
      <c r="BB3871" t="s">
        <v>25</v>
      </c>
      <c r="BC3871">
        <v>11391</v>
      </c>
      <c r="BD3871" t="str">
        <f>IF(Z3871=BC3871,"OK")</f>
        <v>OK</v>
      </c>
      <c r="BE3871">
        <v>8.7650000000000006</v>
      </c>
      <c r="BF3871">
        <v>0.15</v>
      </c>
      <c r="BG3871">
        <v>0</v>
      </c>
      <c r="BH3871">
        <v>0</v>
      </c>
      <c r="BI3871">
        <v>0</v>
      </c>
      <c r="BJ3871">
        <v>0</v>
      </c>
      <c r="BK3871">
        <v>0</v>
      </c>
      <c r="BN3871" s="183"/>
    </row>
    <row r="3872" spans="1:66" ht="25.5" x14ac:dyDescent="0.25">
      <c r="A3872" s="1"/>
      <c r="B3872" s="94">
        <v>3859</v>
      </c>
      <c r="C3872" s="43">
        <v>1050255</v>
      </c>
      <c r="D3872" s="25"/>
      <c r="E3872" s="36" t="s">
        <v>1617</v>
      </c>
      <c r="F3872" s="151" t="s">
        <v>28</v>
      </c>
      <c r="G3872" s="41" t="s">
        <v>27</v>
      </c>
      <c r="H3872" s="46" t="str">
        <f>IFERROR(IFERROR(IF(SEARCH("Usystems",$E3872)&gt;0,"Usystems"),IF(SEARCH("RIIFO",$E3872)&gt;0,"RIIFO","Uponor")),"Uponor")</f>
        <v>Uponor</v>
      </c>
      <c r="I3872" s="25" t="str">
        <f>IFERROR(MID($D3872,1,7)+0,"")</f>
        <v/>
      </c>
      <c r="J3872" s="25" t="str">
        <f>IFERROR(MID($D3872,10,7)+0,"")</f>
        <v/>
      </c>
      <c r="K3872" s="25" t="str">
        <f>IFERROR(MID($D3872,19,7)+0,"")</f>
        <v/>
      </c>
      <c r="L3872" s="25" t="str">
        <f>IFERROR(MID($D3872,28,7)+0,"")</f>
        <v/>
      </c>
      <c r="M3872" s="25" t="e">
        <f>IF(IFERROR(MID($Q3872,1,7)+0,"")&lt;1130000,IF(INDEX(C:C,MATCH(LEFT(Q3872,7)+0,I:I,0))&lt;1130000,"",INDEX(C:C,MATCH(LEFT(Q3872,7)+0,I:I,0))),IFERROR(MID($Q3872,1,7)+0,""))</f>
        <v>#N/A</v>
      </c>
      <c r="N3872" s="25" t="str">
        <f>IF(IFERROR(MID($Q3872,10,7)+0,"")&lt;1130000,"",IFERROR(MID($Q3872,10,7)+0,""))</f>
        <v/>
      </c>
      <c r="O3872" s="25" t="str">
        <f>IF(IFERROR(MID($Q3872,19,7)+0,"")&lt;1130000,"",IFERROR(MID($Q3872,19,7)+0,""))</f>
        <v/>
      </c>
      <c r="P3872" s="25" t="e">
        <f>IF(M3872="","",IF(N3872="",M3872,M3872&amp;", "&amp;N3872))</f>
        <v>#N/A</v>
      </c>
      <c r="Q3872" s="25">
        <v>1103066</v>
      </c>
      <c r="R3872" s="25"/>
      <c r="S3872" s="35" t="s">
        <v>107</v>
      </c>
      <c r="T3872" s="25" t="s">
        <v>36</v>
      </c>
      <c r="U3872" s="185">
        <v>9863</v>
      </c>
      <c r="V3872" s="188">
        <v>9863</v>
      </c>
      <c r="W3872" s="189">
        <v>9863</v>
      </c>
      <c r="X3872" s="31">
        <v>9863</v>
      </c>
      <c r="Y3872" s="90">
        <f>IFERROR(ROUND(X3872/W3872-1,2),"")</f>
        <v>0</v>
      </c>
      <c r="Z3872" s="31">
        <f>IF(OR(S3872="VLD MLC components",S3872="VLD MLC pipes",S3872="VLD PEX components",S3872="VLD PEX pipes",S3872="VLD PHC components",S3872="VLD PHC pipes",S3872="Controls VLD"),"По запросу",X3872)</f>
        <v>9863</v>
      </c>
      <c r="AA3872" s="63">
        <f>ROUND(X3872/1.2,3)</f>
        <v>8219.1669999999995</v>
      </c>
      <c r="AB3872" s="23">
        <v>8219.1669999999995</v>
      </c>
      <c r="AC3872" s="190">
        <f>IFERROR(ROUND(AA3872/AB3872-1,2),"")</f>
        <v>0</v>
      </c>
      <c r="AD3872" s="25">
        <v>8.25</v>
      </c>
      <c r="AE3872" s="25">
        <v>0.16800000000000001</v>
      </c>
      <c r="AF3872" s="25">
        <v>0</v>
      </c>
      <c r="AG3872" s="25" t="s">
        <v>22</v>
      </c>
      <c r="AH3872" s="25">
        <v>0</v>
      </c>
      <c r="AI3872" s="25">
        <v>0</v>
      </c>
      <c r="AJ3872" s="25" t="s">
        <v>19</v>
      </c>
      <c r="AK3872" s="42" t="s">
        <v>19</v>
      </c>
      <c r="AL3872" s="25" t="s">
        <v>19</v>
      </c>
      <c r="AM3872" s="25">
        <v>1</v>
      </c>
      <c r="AN3872" s="25"/>
      <c r="AO3872" s="25"/>
      <c r="AP3872" s="25"/>
      <c r="AQ3872" s="25"/>
      <c r="AR3872" s="94"/>
      <c r="AS3872" s="157" t="s">
        <v>22</v>
      </c>
      <c r="AT3872" s="93">
        <v>42551</v>
      </c>
      <c r="AU3872" s="92" t="s">
        <v>22</v>
      </c>
      <c r="AV3872" s="91" t="s">
        <v>48</v>
      </c>
      <c r="AW3872" s="92" t="s">
        <v>48</v>
      </c>
      <c r="AX3872" s="92" t="s">
        <v>48</v>
      </c>
      <c r="AY3872" s="91" t="s">
        <v>152</v>
      </c>
      <c r="AZ3872" s="23"/>
      <c r="BA3872" s="25">
        <v>0</v>
      </c>
      <c r="BB3872" t="s">
        <v>48</v>
      </c>
      <c r="BC3872" t="e">
        <v>#N/A</v>
      </c>
      <c r="BD3872" t="e">
        <f>IF(Z3872=BC3872,"OK")</f>
        <v>#N/A</v>
      </c>
      <c r="BE3872">
        <v>8.25</v>
      </c>
      <c r="BF3872">
        <v>0.16800000000000001</v>
      </c>
      <c r="BG3872">
        <v>0</v>
      </c>
      <c r="BH3872">
        <v>0</v>
      </c>
      <c r="BI3872">
        <v>0</v>
      </c>
      <c r="BJ3872">
        <v>0</v>
      </c>
      <c r="BK3872">
        <v>0</v>
      </c>
      <c r="BN3872" s="183"/>
    </row>
    <row r="3873" spans="1:66" ht="25.5" x14ac:dyDescent="0.25">
      <c r="A3873" s="1"/>
      <c r="B3873" s="94">
        <v>3860</v>
      </c>
      <c r="C3873" s="43">
        <v>1050250</v>
      </c>
      <c r="D3873" s="25"/>
      <c r="E3873" s="36" t="s">
        <v>1616</v>
      </c>
      <c r="F3873" s="151" t="s">
        <v>28</v>
      </c>
      <c r="G3873" s="41" t="s">
        <v>27</v>
      </c>
      <c r="H3873" s="46" t="str">
        <f>IFERROR(IFERROR(IF(SEARCH("Usystems",$E3873)&gt;0,"Usystems"),IF(SEARCH("RIIFO",$E3873)&gt;0,"RIIFO","Uponor")),"Uponor")</f>
        <v>Uponor</v>
      </c>
      <c r="I3873" s="25" t="str">
        <f>IFERROR(MID($D3873,1,7)+0,"")</f>
        <v/>
      </c>
      <c r="J3873" s="25" t="str">
        <f>IFERROR(MID($D3873,10,7)+0,"")</f>
        <v/>
      </c>
      <c r="K3873" s="25" t="str">
        <f>IFERROR(MID($D3873,19,7)+0,"")</f>
        <v/>
      </c>
      <c r="L3873" s="25" t="str">
        <f>IFERROR(MID($D3873,28,7)+0,"")</f>
        <v/>
      </c>
      <c r="M3873" s="25" t="e">
        <f>IF(IFERROR(MID($Q3873,1,7)+0,"")&lt;1130000,IF(INDEX(C:C,MATCH(LEFT(Q3873,7)+0,I:I,0))&lt;1130000,"",INDEX(C:C,MATCH(LEFT(Q3873,7)+0,I:I,0))),IFERROR(MID($Q3873,1,7)+0,""))</f>
        <v>#N/A</v>
      </c>
      <c r="N3873" s="25" t="str">
        <f>IF(IFERROR(MID($Q3873,10,7)+0,"")&lt;1130000,"",IFERROR(MID($Q3873,10,7)+0,""))</f>
        <v/>
      </c>
      <c r="O3873" s="25" t="str">
        <f>IF(IFERROR(MID($Q3873,19,7)+0,"")&lt;1130000,"",IFERROR(MID($Q3873,19,7)+0,""))</f>
        <v/>
      </c>
      <c r="P3873" s="25" t="e">
        <f>IF(M3873="","",IF(N3873="",M3873,M3873&amp;", "&amp;N3873))</f>
        <v>#N/A</v>
      </c>
      <c r="Q3873" s="25">
        <v>1103067</v>
      </c>
      <c r="R3873" s="25"/>
      <c r="S3873" s="35" t="s">
        <v>107</v>
      </c>
      <c r="T3873" s="25" t="s">
        <v>36</v>
      </c>
      <c r="U3873" s="185">
        <v>19339</v>
      </c>
      <c r="V3873" s="188">
        <v>19339</v>
      </c>
      <c r="W3873" s="189">
        <v>19339</v>
      </c>
      <c r="X3873" s="31">
        <v>19339</v>
      </c>
      <c r="Y3873" s="90">
        <f>IFERROR(ROUND(X3873/W3873-1,2),"")</f>
        <v>0</v>
      </c>
      <c r="Z3873" s="31">
        <f>IF(OR(S3873="VLD MLC components",S3873="VLD MLC pipes",S3873="VLD PEX components",S3873="VLD PEX pipes",S3873="VLD PHC components",S3873="VLD PHC pipes",S3873="Controls VLD"),"По запросу",X3873)</f>
        <v>19339</v>
      </c>
      <c r="AA3873" s="63">
        <f>ROUND(X3873/1.2,3)</f>
        <v>16115.833000000001</v>
      </c>
      <c r="AB3873" s="23">
        <v>16115.833000000001</v>
      </c>
      <c r="AC3873" s="190">
        <f>IFERROR(ROUND(AA3873/AB3873-1,2),"")</f>
        <v>0</v>
      </c>
      <c r="AD3873" s="25">
        <v>16.2</v>
      </c>
      <c r="AE3873" s="25">
        <v>0.32900000000000001</v>
      </c>
      <c r="AF3873" s="25">
        <v>0</v>
      </c>
      <c r="AG3873" s="25" t="s">
        <v>22</v>
      </c>
      <c r="AH3873" s="25">
        <v>0</v>
      </c>
      <c r="AI3873" s="25">
        <v>0</v>
      </c>
      <c r="AJ3873" s="25" t="s">
        <v>19</v>
      </c>
      <c r="AK3873" s="42" t="s">
        <v>19</v>
      </c>
      <c r="AL3873" s="25" t="s">
        <v>19</v>
      </c>
      <c r="AM3873" s="25">
        <v>1</v>
      </c>
      <c r="AN3873" s="25"/>
      <c r="AO3873" s="25"/>
      <c r="AP3873" s="25"/>
      <c r="AQ3873" s="25"/>
      <c r="AR3873" s="94"/>
      <c r="AS3873" s="157" t="s">
        <v>22</v>
      </c>
      <c r="AT3873" s="93">
        <v>42551</v>
      </c>
      <c r="AU3873" s="92" t="s">
        <v>22</v>
      </c>
      <c r="AV3873" s="91" t="s">
        <v>48</v>
      </c>
      <c r="AW3873" s="92" t="s">
        <v>48</v>
      </c>
      <c r="AX3873" s="92" t="s">
        <v>48</v>
      </c>
      <c r="AY3873" s="91" t="s">
        <v>152</v>
      </c>
      <c r="AZ3873" s="23"/>
      <c r="BA3873" s="25">
        <v>0</v>
      </c>
      <c r="BB3873" t="s">
        <v>48</v>
      </c>
      <c r="BC3873" t="e">
        <v>#N/A</v>
      </c>
      <c r="BD3873" t="e">
        <f>IF(Z3873=BC3873,"OK")</f>
        <v>#N/A</v>
      </c>
      <c r="BE3873">
        <v>16.2</v>
      </c>
      <c r="BF3873">
        <v>0.32900000000000001</v>
      </c>
      <c r="BG3873">
        <v>0</v>
      </c>
      <c r="BH3873">
        <v>0</v>
      </c>
      <c r="BI3873">
        <v>0</v>
      </c>
      <c r="BJ3873">
        <v>0</v>
      </c>
      <c r="BK3873">
        <v>0</v>
      </c>
      <c r="BN3873" s="183"/>
    </row>
    <row r="3874" spans="1:66" ht="25.5" x14ac:dyDescent="0.25">
      <c r="A3874" s="1"/>
      <c r="B3874" s="94">
        <v>3861</v>
      </c>
      <c r="C3874" s="43">
        <v>1054161</v>
      </c>
      <c r="D3874" s="25"/>
      <c r="E3874" s="36" t="s">
        <v>1615</v>
      </c>
      <c r="F3874" s="151" t="s">
        <v>28</v>
      </c>
      <c r="G3874" s="41" t="s">
        <v>27</v>
      </c>
      <c r="H3874" s="46" t="str">
        <f>IFERROR(IFERROR(IF(SEARCH("Usystems",$E3874)&gt;0,"Usystems"),IF(SEARCH("RIIFO",$E3874)&gt;0,"RIIFO","Uponor")),"Uponor")</f>
        <v>Uponor</v>
      </c>
      <c r="I3874" s="25" t="str">
        <f>IFERROR(MID($D3874,1,7)+0,"")</f>
        <v/>
      </c>
      <c r="J3874" s="25" t="str">
        <f>IFERROR(MID($D3874,10,7)+0,"")</f>
        <v/>
      </c>
      <c r="K3874" s="25" t="str">
        <f>IFERROR(MID($D3874,19,7)+0,"")</f>
        <v/>
      </c>
      <c r="L3874" s="25" t="str">
        <f>IFERROR(MID($D3874,28,7)+0,"")</f>
        <v/>
      </c>
      <c r="M3874" s="25" t="e">
        <f>IF(IFERROR(MID($Q3874,1,7)+0,"")&lt;1130000,IF(INDEX(C:C,MATCH(LEFT(Q3874,7)+0,I:I,0))&lt;1130000,"",INDEX(C:C,MATCH(LEFT(Q3874,7)+0,I:I,0))),IFERROR(MID($Q3874,1,7)+0,""))</f>
        <v>#N/A</v>
      </c>
      <c r="N3874" s="25" t="str">
        <f>IF(IFERROR(MID($Q3874,10,7)+0,"")&lt;1130000,"",IFERROR(MID($Q3874,10,7)+0,""))</f>
        <v/>
      </c>
      <c r="O3874" s="25" t="str">
        <f>IF(IFERROR(MID($Q3874,19,7)+0,"")&lt;1130000,"",IFERROR(MID($Q3874,19,7)+0,""))</f>
        <v/>
      </c>
      <c r="P3874" s="25" t="e">
        <f>IF(M3874="","",IF(N3874="",M3874,M3874&amp;", "&amp;N3874))</f>
        <v>#N/A</v>
      </c>
      <c r="Q3874" s="25">
        <v>1103068</v>
      </c>
      <c r="R3874" s="25"/>
      <c r="S3874" s="35" t="s">
        <v>107</v>
      </c>
      <c r="T3874" s="25" t="s">
        <v>36</v>
      </c>
      <c r="U3874" s="185">
        <v>16959</v>
      </c>
      <c r="V3874" s="188">
        <v>16959</v>
      </c>
      <c r="W3874" s="189">
        <v>16959</v>
      </c>
      <c r="X3874" s="31">
        <v>16959</v>
      </c>
      <c r="Y3874" s="90">
        <f>IFERROR(ROUND(X3874/W3874-1,2),"")</f>
        <v>0</v>
      </c>
      <c r="Z3874" s="31">
        <f>IF(OR(S3874="VLD MLC components",S3874="VLD MLC pipes",S3874="VLD PEX components",S3874="VLD PEX pipes",S3874="VLD PHC components",S3874="VLD PHC pipes",S3874="Controls VLD"),"По запросу",X3874)</f>
        <v>16959</v>
      </c>
      <c r="AA3874" s="63">
        <f>ROUND(X3874/1.2,3)</f>
        <v>14132.5</v>
      </c>
      <c r="AB3874" s="23">
        <v>14132.5</v>
      </c>
      <c r="AC3874" s="190">
        <f>IFERROR(ROUND(AA3874/AB3874-1,2),"")</f>
        <v>0</v>
      </c>
      <c r="AD3874" s="25">
        <v>12.8</v>
      </c>
      <c r="AE3874" s="25">
        <v>0.25541000000000003</v>
      </c>
      <c r="AF3874" s="25">
        <v>0</v>
      </c>
      <c r="AG3874" s="25" t="s">
        <v>22</v>
      </c>
      <c r="AH3874" s="25">
        <v>0</v>
      </c>
      <c r="AI3874" s="25">
        <v>0</v>
      </c>
      <c r="AJ3874" s="25" t="s">
        <v>19</v>
      </c>
      <c r="AK3874" s="42" t="s">
        <v>19</v>
      </c>
      <c r="AL3874" s="25" t="s">
        <v>19</v>
      </c>
      <c r="AM3874" s="25">
        <v>1</v>
      </c>
      <c r="AN3874" s="25"/>
      <c r="AO3874" s="25"/>
      <c r="AP3874" s="25"/>
      <c r="AQ3874" s="25"/>
      <c r="AR3874" s="94"/>
      <c r="AS3874" s="157" t="s">
        <v>22</v>
      </c>
      <c r="AT3874" s="93">
        <v>42551</v>
      </c>
      <c r="AU3874" s="92" t="s">
        <v>22</v>
      </c>
      <c r="AV3874" s="91" t="s">
        <v>48</v>
      </c>
      <c r="AW3874" s="92" t="s">
        <v>48</v>
      </c>
      <c r="AX3874" s="92" t="s">
        <v>48</v>
      </c>
      <c r="AY3874" s="91" t="s">
        <v>152</v>
      </c>
      <c r="AZ3874" s="23"/>
      <c r="BA3874" s="25">
        <v>0</v>
      </c>
      <c r="BB3874" t="s">
        <v>48</v>
      </c>
      <c r="BC3874" t="e">
        <v>#N/A</v>
      </c>
      <c r="BD3874" t="e">
        <f>IF(Z3874=BC3874,"OK")</f>
        <v>#N/A</v>
      </c>
      <c r="BE3874">
        <v>12.8</v>
      </c>
      <c r="BF3874">
        <v>0.25541000000000003</v>
      </c>
      <c r="BG3874">
        <v>0</v>
      </c>
      <c r="BH3874">
        <v>0</v>
      </c>
      <c r="BI3874">
        <v>0</v>
      </c>
      <c r="BJ3874">
        <v>0</v>
      </c>
      <c r="BK3874">
        <v>0</v>
      </c>
      <c r="BN3874" s="183"/>
    </row>
    <row r="3875" spans="1:66" ht="25.5" x14ac:dyDescent="0.25">
      <c r="A3875" s="1"/>
      <c r="B3875" s="94">
        <v>3862</v>
      </c>
      <c r="C3875" s="43">
        <v>1050251</v>
      </c>
      <c r="D3875" s="25"/>
      <c r="E3875" s="36" t="s">
        <v>1614</v>
      </c>
      <c r="F3875" s="151" t="s">
        <v>28</v>
      </c>
      <c r="G3875" s="41" t="s">
        <v>27</v>
      </c>
      <c r="H3875" s="46" t="str">
        <f>IFERROR(IFERROR(IF(SEARCH("Usystems",$E3875)&gt;0,"Usystems"),IF(SEARCH("RIIFO",$E3875)&gt;0,"RIIFO","Uponor")),"Uponor")</f>
        <v>Uponor</v>
      </c>
      <c r="I3875" s="25" t="str">
        <f>IFERROR(MID($D3875,1,7)+0,"")</f>
        <v/>
      </c>
      <c r="J3875" s="25" t="str">
        <f>IFERROR(MID($D3875,10,7)+0,"")</f>
        <v/>
      </c>
      <c r="K3875" s="25" t="str">
        <f>IFERROR(MID($D3875,19,7)+0,"")</f>
        <v/>
      </c>
      <c r="L3875" s="25" t="str">
        <f>IFERROR(MID($D3875,28,7)+0,"")</f>
        <v/>
      </c>
      <c r="M3875" s="25" t="e">
        <f>IF(IFERROR(MID($Q3875,1,7)+0,"")&lt;1130000,IF(INDEX(C:C,MATCH(LEFT(Q3875,7)+0,I:I,0))&lt;1130000,"",INDEX(C:C,MATCH(LEFT(Q3875,7)+0,I:I,0))),IFERROR(MID($Q3875,1,7)+0,""))</f>
        <v>#N/A</v>
      </c>
      <c r="N3875" s="25" t="str">
        <f>IF(IFERROR(MID($Q3875,10,7)+0,"")&lt;1130000,"",IFERROR(MID($Q3875,10,7)+0,""))</f>
        <v/>
      </c>
      <c r="O3875" s="25" t="str">
        <f>IF(IFERROR(MID($Q3875,19,7)+0,"")&lt;1130000,"",IFERROR(MID($Q3875,19,7)+0,""))</f>
        <v/>
      </c>
      <c r="P3875" s="25" t="e">
        <f>IF(M3875="","",IF(N3875="",M3875,M3875&amp;", "&amp;N3875))</f>
        <v>#N/A</v>
      </c>
      <c r="Q3875" s="25">
        <v>1103069</v>
      </c>
      <c r="R3875" s="25"/>
      <c r="S3875" s="35" t="s">
        <v>107</v>
      </c>
      <c r="T3875" s="25" t="s">
        <v>36</v>
      </c>
      <c r="U3875" s="185">
        <v>27795</v>
      </c>
      <c r="V3875" s="188">
        <v>27795</v>
      </c>
      <c r="W3875" s="189">
        <v>27795</v>
      </c>
      <c r="X3875" s="31">
        <v>27795</v>
      </c>
      <c r="Y3875" s="90">
        <f>IFERROR(ROUND(X3875/W3875-1,2),"")</f>
        <v>0</v>
      </c>
      <c r="Z3875" s="31">
        <f>IF(OR(S3875="VLD MLC components",S3875="VLD MLC pipes",S3875="VLD PEX components",S3875="VLD PEX pipes",S3875="VLD PHC components",S3875="VLD PHC pipes",S3875="Controls VLD"),"По запросу",X3875)</f>
        <v>27795</v>
      </c>
      <c r="AA3875" s="63">
        <f>ROUND(X3875/1.2,3)</f>
        <v>23162.5</v>
      </c>
      <c r="AB3875" s="23">
        <v>23162.5</v>
      </c>
      <c r="AC3875" s="190">
        <f>IFERROR(ROUND(AA3875/AB3875-1,2),"")</f>
        <v>0</v>
      </c>
      <c r="AD3875" s="25">
        <v>25.1</v>
      </c>
      <c r="AE3875" s="25">
        <v>0.51600000000000001</v>
      </c>
      <c r="AF3875" s="25">
        <v>0</v>
      </c>
      <c r="AG3875" s="25" t="s">
        <v>22</v>
      </c>
      <c r="AH3875" s="25">
        <v>0</v>
      </c>
      <c r="AI3875" s="25">
        <v>0</v>
      </c>
      <c r="AJ3875" s="25" t="s">
        <v>19</v>
      </c>
      <c r="AK3875" s="42" t="s">
        <v>19</v>
      </c>
      <c r="AL3875" s="25" t="s">
        <v>19</v>
      </c>
      <c r="AM3875" s="25">
        <v>1</v>
      </c>
      <c r="AN3875" s="25"/>
      <c r="AO3875" s="25"/>
      <c r="AP3875" s="25"/>
      <c r="AQ3875" s="25"/>
      <c r="AR3875" s="94"/>
      <c r="AS3875" s="157" t="s">
        <v>22</v>
      </c>
      <c r="AT3875" s="93">
        <v>42551</v>
      </c>
      <c r="AU3875" s="92" t="s">
        <v>22</v>
      </c>
      <c r="AV3875" s="91" t="s">
        <v>48</v>
      </c>
      <c r="AW3875" s="92" t="s">
        <v>48</v>
      </c>
      <c r="AX3875" s="92" t="s">
        <v>48</v>
      </c>
      <c r="AY3875" s="91" t="s">
        <v>152</v>
      </c>
      <c r="AZ3875" s="23"/>
      <c r="BA3875" s="25">
        <v>0</v>
      </c>
      <c r="BB3875" t="s">
        <v>48</v>
      </c>
      <c r="BC3875" t="e">
        <v>#N/A</v>
      </c>
      <c r="BD3875" t="e">
        <f>IF(Z3875=BC3875,"OK")</f>
        <v>#N/A</v>
      </c>
      <c r="BE3875">
        <v>25.1</v>
      </c>
      <c r="BF3875">
        <v>0.51600000000000001</v>
      </c>
      <c r="BG3875">
        <v>0</v>
      </c>
      <c r="BH3875">
        <v>0</v>
      </c>
      <c r="BI3875">
        <v>0</v>
      </c>
      <c r="BJ3875">
        <v>0</v>
      </c>
      <c r="BK3875">
        <v>0</v>
      </c>
      <c r="BN3875" s="183"/>
    </row>
    <row r="3876" spans="1:66" ht="25.5" x14ac:dyDescent="0.25">
      <c r="A3876" s="1"/>
      <c r="B3876" s="94">
        <v>3863</v>
      </c>
      <c r="C3876" s="43">
        <v>1050256</v>
      </c>
      <c r="D3876" s="25"/>
      <c r="E3876" s="36" t="s">
        <v>1613</v>
      </c>
      <c r="F3876" s="151" t="s">
        <v>28</v>
      </c>
      <c r="G3876" s="41" t="s">
        <v>27</v>
      </c>
      <c r="H3876" s="46" t="str">
        <f>IFERROR(IFERROR(IF(SEARCH("Usystems",$E3876)&gt;0,"Usystems"),IF(SEARCH("RIIFO",$E3876)&gt;0,"RIIFO","Uponor")),"Uponor")</f>
        <v>Uponor</v>
      </c>
      <c r="I3876" s="25" t="str">
        <f>IFERROR(MID($D3876,1,7)+0,"")</f>
        <v/>
      </c>
      <c r="J3876" s="25" t="str">
        <f>IFERROR(MID($D3876,10,7)+0,"")</f>
        <v/>
      </c>
      <c r="K3876" s="25" t="str">
        <f>IFERROR(MID($D3876,19,7)+0,"")</f>
        <v/>
      </c>
      <c r="L3876" s="25" t="str">
        <f>IFERROR(MID($D3876,28,7)+0,"")</f>
        <v/>
      </c>
      <c r="M3876" s="25" t="e">
        <f>IF(IFERROR(MID($Q3876,1,7)+0,"")&lt;1130000,IF(INDEX(C:C,MATCH(LEFT(Q3876,7)+0,I:I,0))&lt;1130000,"",INDEX(C:C,MATCH(LEFT(Q3876,7)+0,I:I,0))),IFERROR(MID($Q3876,1,7)+0,""))</f>
        <v>#N/A</v>
      </c>
      <c r="N3876" s="25" t="str">
        <f>IF(IFERROR(MID($Q3876,10,7)+0,"")&lt;1130000,"",IFERROR(MID($Q3876,10,7)+0,""))</f>
        <v/>
      </c>
      <c r="O3876" s="25" t="str">
        <f>IF(IFERROR(MID($Q3876,19,7)+0,"")&lt;1130000,"",IFERROR(MID($Q3876,19,7)+0,""))</f>
        <v/>
      </c>
      <c r="P3876" s="25" t="e">
        <f>IF(M3876="","",IF(N3876="",M3876,M3876&amp;", "&amp;N3876))</f>
        <v>#N/A</v>
      </c>
      <c r="Q3876" s="25">
        <v>1103070</v>
      </c>
      <c r="R3876" s="25"/>
      <c r="S3876" s="35" t="s">
        <v>107</v>
      </c>
      <c r="T3876" s="25" t="s">
        <v>36</v>
      </c>
      <c r="U3876" s="185">
        <v>20776</v>
      </c>
      <c r="V3876" s="188">
        <v>20776</v>
      </c>
      <c r="W3876" s="189">
        <v>20776</v>
      </c>
      <c r="X3876" s="31">
        <v>20776</v>
      </c>
      <c r="Y3876" s="90">
        <f>IFERROR(ROUND(X3876/W3876-1,2),"")</f>
        <v>0</v>
      </c>
      <c r="Z3876" s="31">
        <f>IF(OR(S3876="VLD MLC components",S3876="VLD MLC pipes",S3876="VLD PEX components",S3876="VLD PEX pipes",S3876="VLD PHC components",S3876="VLD PHC pipes",S3876="Controls VLD"),"По запросу",X3876)</f>
        <v>20776</v>
      </c>
      <c r="AA3876" s="63">
        <f>ROUND(X3876/1.2,3)</f>
        <v>17313.332999999999</v>
      </c>
      <c r="AB3876" s="23">
        <v>17313.332999999999</v>
      </c>
      <c r="AC3876" s="190">
        <f>IFERROR(ROUND(AA3876/AB3876-1,2),"")</f>
        <v>0</v>
      </c>
      <c r="AD3876" s="25">
        <v>19.3</v>
      </c>
      <c r="AE3876" s="25">
        <v>0.41499999999999998</v>
      </c>
      <c r="AF3876" s="25">
        <v>0</v>
      </c>
      <c r="AG3876" s="25" t="s">
        <v>22</v>
      </c>
      <c r="AH3876" s="25">
        <v>0</v>
      </c>
      <c r="AI3876" s="25">
        <v>0</v>
      </c>
      <c r="AJ3876" s="25" t="s">
        <v>19</v>
      </c>
      <c r="AK3876" s="42" t="s">
        <v>19</v>
      </c>
      <c r="AL3876" s="25" t="s">
        <v>19</v>
      </c>
      <c r="AM3876" s="25">
        <v>1</v>
      </c>
      <c r="AN3876" s="25"/>
      <c r="AO3876" s="25"/>
      <c r="AP3876" s="25"/>
      <c r="AQ3876" s="25"/>
      <c r="AR3876" s="94"/>
      <c r="AS3876" s="157" t="s">
        <v>22</v>
      </c>
      <c r="AT3876" s="93">
        <v>42551</v>
      </c>
      <c r="AU3876" s="92" t="s">
        <v>22</v>
      </c>
      <c r="AV3876" s="91" t="s">
        <v>48</v>
      </c>
      <c r="AW3876" s="92" t="s">
        <v>48</v>
      </c>
      <c r="AX3876" s="92" t="s">
        <v>48</v>
      </c>
      <c r="AY3876" s="91" t="s">
        <v>152</v>
      </c>
      <c r="AZ3876" s="23"/>
      <c r="BA3876" s="25">
        <v>0</v>
      </c>
      <c r="BB3876" t="s">
        <v>48</v>
      </c>
      <c r="BC3876" t="e">
        <v>#N/A</v>
      </c>
      <c r="BD3876" t="e">
        <f>IF(Z3876=BC3876,"OK")</f>
        <v>#N/A</v>
      </c>
      <c r="BE3876">
        <v>19.3</v>
      </c>
      <c r="BF3876">
        <v>0.41499999999999998</v>
      </c>
      <c r="BG3876">
        <v>0</v>
      </c>
      <c r="BH3876">
        <v>0</v>
      </c>
      <c r="BI3876">
        <v>0</v>
      </c>
      <c r="BJ3876">
        <v>0</v>
      </c>
      <c r="BK3876">
        <v>0</v>
      </c>
      <c r="BN3876" s="183"/>
    </row>
    <row r="3877" spans="1:66" ht="25.5" x14ac:dyDescent="0.25">
      <c r="A3877" s="1"/>
      <c r="B3877" s="94">
        <v>3864</v>
      </c>
      <c r="C3877" s="43">
        <v>1050252</v>
      </c>
      <c r="D3877" s="25"/>
      <c r="E3877" s="36" t="s">
        <v>1612</v>
      </c>
      <c r="F3877" s="151" t="s">
        <v>28</v>
      </c>
      <c r="G3877" s="41" t="s">
        <v>27</v>
      </c>
      <c r="H3877" s="46" t="str">
        <f>IFERROR(IFERROR(IF(SEARCH("Usystems",$E3877)&gt;0,"Usystems"),IF(SEARCH("RIIFO",$E3877)&gt;0,"RIIFO","Uponor")),"Uponor")</f>
        <v>Uponor</v>
      </c>
      <c r="I3877" s="25" t="str">
        <f>IFERROR(MID($D3877,1,7)+0,"")</f>
        <v/>
      </c>
      <c r="J3877" s="25" t="str">
        <f>IFERROR(MID($D3877,10,7)+0,"")</f>
        <v/>
      </c>
      <c r="K3877" s="25" t="str">
        <f>IFERROR(MID($D3877,19,7)+0,"")</f>
        <v/>
      </c>
      <c r="L3877" s="25" t="str">
        <f>IFERROR(MID($D3877,28,7)+0,"")</f>
        <v/>
      </c>
      <c r="M3877" s="25" t="e">
        <f>IF(IFERROR(MID($Q3877,1,7)+0,"")&lt;1130000,IF(INDEX(C:C,MATCH(LEFT(Q3877,7)+0,I:I,0))&lt;1130000,"",INDEX(C:C,MATCH(LEFT(Q3877,7)+0,I:I,0))),IFERROR(MID($Q3877,1,7)+0,""))</f>
        <v>#N/A</v>
      </c>
      <c r="N3877" s="25" t="str">
        <f>IF(IFERROR(MID($Q3877,10,7)+0,"")&lt;1130000,"",IFERROR(MID($Q3877,10,7)+0,""))</f>
        <v/>
      </c>
      <c r="O3877" s="25" t="str">
        <f>IF(IFERROR(MID($Q3877,19,7)+0,"")&lt;1130000,"",IFERROR(MID($Q3877,19,7)+0,""))</f>
        <v/>
      </c>
      <c r="P3877" s="25" t="e">
        <f>IF(M3877="","",IF(N3877="",M3877,M3877&amp;", "&amp;N3877))</f>
        <v>#N/A</v>
      </c>
      <c r="Q3877" s="25">
        <v>1103072</v>
      </c>
      <c r="R3877" s="25"/>
      <c r="S3877" s="35" t="s">
        <v>107</v>
      </c>
      <c r="T3877" s="25" t="s">
        <v>36</v>
      </c>
      <c r="U3877" s="185">
        <v>37857</v>
      </c>
      <c r="V3877" s="188">
        <v>37857</v>
      </c>
      <c r="W3877" s="189">
        <v>37857</v>
      </c>
      <c r="X3877" s="31">
        <v>37857</v>
      </c>
      <c r="Y3877" s="90">
        <f>IFERROR(ROUND(X3877/W3877-1,2),"")</f>
        <v>0</v>
      </c>
      <c r="Z3877" s="31">
        <f>IF(OR(S3877="VLD MLC components",S3877="VLD MLC pipes",S3877="VLD PEX components",S3877="VLD PEX pipes",S3877="VLD PHC components",S3877="VLD PHC pipes",S3877="Controls VLD"),"По запросу",X3877)</f>
        <v>37857</v>
      </c>
      <c r="AA3877" s="63">
        <f>ROUND(X3877/1.2,3)</f>
        <v>31547.5</v>
      </c>
      <c r="AB3877" s="23">
        <v>31547.5</v>
      </c>
      <c r="AC3877" s="190">
        <f>IFERROR(ROUND(AA3877/AB3877-1,2),"")</f>
        <v>0</v>
      </c>
      <c r="AD3877" s="25">
        <v>38.1</v>
      </c>
      <c r="AE3877" s="25">
        <v>0.81100000000000005</v>
      </c>
      <c r="AF3877" s="25">
        <v>0</v>
      </c>
      <c r="AG3877" s="25" t="s">
        <v>22</v>
      </c>
      <c r="AH3877" s="25">
        <v>0</v>
      </c>
      <c r="AI3877" s="25">
        <v>0</v>
      </c>
      <c r="AJ3877" s="25" t="s">
        <v>19</v>
      </c>
      <c r="AK3877" s="42" t="s">
        <v>19</v>
      </c>
      <c r="AL3877" s="25" t="s">
        <v>19</v>
      </c>
      <c r="AM3877" s="25">
        <v>1</v>
      </c>
      <c r="AN3877" s="25"/>
      <c r="AO3877" s="25"/>
      <c r="AP3877" s="25"/>
      <c r="AQ3877" s="25"/>
      <c r="AR3877" s="94"/>
      <c r="AS3877" s="157" t="s">
        <v>22</v>
      </c>
      <c r="AT3877" s="93">
        <v>42551</v>
      </c>
      <c r="AU3877" s="92" t="s">
        <v>22</v>
      </c>
      <c r="AV3877" s="91" t="s">
        <v>48</v>
      </c>
      <c r="AW3877" s="92" t="s">
        <v>48</v>
      </c>
      <c r="AX3877" s="92" t="s">
        <v>48</v>
      </c>
      <c r="AY3877" s="91" t="s">
        <v>152</v>
      </c>
      <c r="AZ3877" s="23"/>
      <c r="BA3877" s="25">
        <v>0</v>
      </c>
      <c r="BB3877" t="s">
        <v>48</v>
      </c>
      <c r="BC3877" t="e">
        <v>#N/A</v>
      </c>
      <c r="BD3877" t="e">
        <f>IF(Z3877=BC3877,"OK")</f>
        <v>#N/A</v>
      </c>
      <c r="BE3877">
        <v>38.1</v>
      </c>
      <c r="BF3877">
        <v>0.81100000000000005</v>
      </c>
      <c r="BG3877">
        <v>0</v>
      </c>
      <c r="BH3877">
        <v>0</v>
      </c>
      <c r="BI3877">
        <v>0</v>
      </c>
      <c r="BJ3877">
        <v>0</v>
      </c>
      <c r="BK3877">
        <v>0</v>
      </c>
      <c r="BN3877" s="183"/>
    </row>
    <row r="3878" spans="1:66" ht="25.5" x14ac:dyDescent="0.25">
      <c r="A3878" s="1"/>
      <c r="B3878" s="94">
        <v>3865</v>
      </c>
      <c r="C3878" s="43">
        <v>1050257</v>
      </c>
      <c r="D3878" s="25"/>
      <c r="E3878" s="36" t="s">
        <v>1611</v>
      </c>
      <c r="F3878" s="151" t="s">
        <v>28</v>
      </c>
      <c r="G3878" s="41" t="s">
        <v>27</v>
      </c>
      <c r="H3878" s="46" t="str">
        <f>IFERROR(IFERROR(IF(SEARCH("Usystems",$E3878)&gt;0,"Usystems"),IF(SEARCH("RIIFO",$E3878)&gt;0,"RIIFO","Uponor")),"Uponor")</f>
        <v>Uponor</v>
      </c>
      <c r="I3878" s="25" t="str">
        <f>IFERROR(MID($D3878,1,7)+0,"")</f>
        <v/>
      </c>
      <c r="J3878" s="25" t="str">
        <f>IFERROR(MID($D3878,10,7)+0,"")</f>
        <v/>
      </c>
      <c r="K3878" s="25" t="str">
        <f>IFERROR(MID($D3878,19,7)+0,"")</f>
        <v/>
      </c>
      <c r="L3878" s="25" t="str">
        <f>IFERROR(MID($D3878,28,7)+0,"")</f>
        <v/>
      </c>
      <c r="M3878" s="25" t="e">
        <f>IF(IFERROR(MID($Q3878,1,7)+0,"")&lt;1130000,IF(INDEX(C:C,MATCH(LEFT(Q3878,7)+0,I:I,0))&lt;1130000,"",INDEX(C:C,MATCH(LEFT(Q3878,7)+0,I:I,0))),IFERROR(MID($Q3878,1,7)+0,""))</f>
        <v>#N/A</v>
      </c>
      <c r="N3878" s="25" t="str">
        <f>IF(IFERROR(MID($Q3878,10,7)+0,"")&lt;1130000,"",IFERROR(MID($Q3878,10,7)+0,""))</f>
        <v/>
      </c>
      <c r="O3878" s="25" t="str">
        <f>IF(IFERROR(MID($Q3878,19,7)+0,"")&lt;1130000,"",IFERROR(MID($Q3878,19,7)+0,""))</f>
        <v/>
      </c>
      <c r="P3878" s="25" t="e">
        <f>IF(M3878="","",IF(N3878="",M3878,M3878&amp;", "&amp;N3878))</f>
        <v>#N/A</v>
      </c>
      <c r="Q3878" s="25">
        <v>1103073</v>
      </c>
      <c r="R3878" s="25"/>
      <c r="S3878" s="35" t="s">
        <v>107</v>
      </c>
      <c r="T3878" s="25" t="s">
        <v>36</v>
      </c>
      <c r="U3878" s="185">
        <v>39490</v>
      </c>
      <c r="V3878" s="188">
        <v>39490</v>
      </c>
      <c r="W3878" s="189">
        <v>39490</v>
      </c>
      <c r="X3878" s="31">
        <v>39490</v>
      </c>
      <c r="Y3878" s="90">
        <f>IFERROR(ROUND(X3878/W3878-1,2),"")</f>
        <v>0</v>
      </c>
      <c r="Z3878" s="31">
        <f>IF(OR(S3878="VLD MLC components",S3878="VLD MLC pipes",S3878="VLD PEX components",S3878="VLD PEX pipes",S3878="VLD PHC components",S3878="VLD PHC pipes",S3878="Controls VLD"),"По запросу",X3878)</f>
        <v>39490</v>
      </c>
      <c r="AA3878" s="63">
        <f>ROUND(X3878/1.2,3)</f>
        <v>32908.332999999999</v>
      </c>
      <c r="AB3878" s="23">
        <v>32908.332999999999</v>
      </c>
      <c r="AC3878" s="190">
        <f>IFERROR(ROUND(AA3878/AB3878-1,2),"")</f>
        <v>0</v>
      </c>
      <c r="AD3878" s="25">
        <v>39.1</v>
      </c>
      <c r="AE3878" s="25">
        <v>0.84499999999999997</v>
      </c>
      <c r="AF3878" s="25">
        <v>0</v>
      </c>
      <c r="AG3878" s="25" t="s">
        <v>22</v>
      </c>
      <c r="AH3878" s="25">
        <v>0</v>
      </c>
      <c r="AI3878" s="25">
        <v>0</v>
      </c>
      <c r="AJ3878" s="25" t="s">
        <v>19</v>
      </c>
      <c r="AK3878" s="42" t="s">
        <v>19</v>
      </c>
      <c r="AL3878" s="25" t="s">
        <v>19</v>
      </c>
      <c r="AM3878" s="25">
        <v>1</v>
      </c>
      <c r="AN3878" s="25"/>
      <c r="AO3878" s="25"/>
      <c r="AP3878" s="25"/>
      <c r="AQ3878" s="25"/>
      <c r="AR3878" s="94"/>
      <c r="AS3878" s="157" t="s">
        <v>22</v>
      </c>
      <c r="AT3878" s="93">
        <v>42551</v>
      </c>
      <c r="AU3878" s="92" t="s">
        <v>22</v>
      </c>
      <c r="AV3878" s="91" t="s">
        <v>48</v>
      </c>
      <c r="AW3878" s="92" t="s">
        <v>48</v>
      </c>
      <c r="AX3878" s="92" t="s">
        <v>48</v>
      </c>
      <c r="AY3878" s="91" t="s">
        <v>152</v>
      </c>
      <c r="AZ3878" s="23"/>
      <c r="BA3878" s="25">
        <v>0</v>
      </c>
      <c r="BB3878" t="s">
        <v>48</v>
      </c>
      <c r="BC3878" t="e">
        <v>#N/A</v>
      </c>
      <c r="BD3878" t="e">
        <f>IF(Z3878=BC3878,"OK")</f>
        <v>#N/A</v>
      </c>
      <c r="BE3878">
        <v>39.1</v>
      </c>
      <c r="BF3878">
        <v>0.84499999999999997</v>
      </c>
      <c r="BG3878">
        <v>0</v>
      </c>
      <c r="BH3878">
        <v>0</v>
      </c>
      <c r="BI3878">
        <v>0</v>
      </c>
      <c r="BJ3878">
        <v>0</v>
      </c>
      <c r="BK3878">
        <v>0</v>
      </c>
      <c r="BN3878" s="183"/>
    </row>
    <row r="3879" spans="1:66" ht="25.5" x14ac:dyDescent="0.25">
      <c r="A3879" s="1"/>
      <c r="B3879" s="94">
        <v>3866</v>
      </c>
      <c r="C3879" s="43">
        <v>1050253</v>
      </c>
      <c r="D3879" s="25"/>
      <c r="E3879" s="36" t="s">
        <v>1610</v>
      </c>
      <c r="F3879" s="151" t="s">
        <v>28</v>
      </c>
      <c r="G3879" s="41" t="s">
        <v>27</v>
      </c>
      <c r="H3879" s="46" t="str">
        <f>IFERROR(IFERROR(IF(SEARCH("Usystems",$E3879)&gt;0,"Usystems"),IF(SEARCH("RIIFO",$E3879)&gt;0,"RIIFO","Uponor")),"Uponor")</f>
        <v>Uponor</v>
      </c>
      <c r="I3879" s="25" t="str">
        <f>IFERROR(MID($D3879,1,7)+0,"")</f>
        <v/>
      </c>
      <c r="J3879" s="25" t="str">
        <f>IFERROR(MID($D3879,10,7)+0,"")</f>
        <v/>
      </c>
      <c r="K3879" s="25" t="str">
        <f>IFERROR(MID($D3879,19,7)+0,"")</f>
        <v/>
      </c>
      <c r="L3879" s="25" t="str">
        <f>IFERROR(MID($D3879,28,7)+0,"")</f>
        <v/>
      </c>
      <c r="M3879" s="25" t="e">
        <f>IF(IFERROR(MID($Q3879,1,7)+0,"")&lt;1130000,IF(INDEX(C:C,MATCH(LEFT(Q3879,7)+0,I:I,0))&lt;1130000,"",INDEX(C:C,MATCH(LEFT(Q3879,7)+0,I:I,0))),IFERROR(MID($Q3879,1,7)+0,""))</f>
        <v>#N/A</v>
      </c>
      <c r="N3879" s="25" t="str">
        <f>IF(IFERROR(MID($Q3879,10,7)+0,"")&lt;1130000,"",IFERROR(MID($Q3879,10,7)+0,""))</f>
        <v/>
      </c>
      <c r="O3879" s="25" t="str">
        <f>IF(IFERROR(MID($Q3879,19,7)+0,"")&lt;1130000,"",IFERROR(MID($Q3879,19,7)+0,""))</f>
        <v/>
      </c>
      <c r="P3879" s="25" t="e">
        <f>IF(M3879="","",IF(N3879="",M3879,M3879&amp;", "&amp;N3879))</f>
        <v>#N/A</v>
      </c>
      <c r="Q3879" s="25">
        <v>1103075</v>
      </c>
      <c r="R3879" s="25"/>
      <c r="S3879" s="35" t="s">
        <v>107</v>
      </c>
      <c r="T3879" s="25" t="s">
        <v>36</v>
      </c>
      <c r="U3879" s="185">
        <v>75486</v>
      </c>
      <c r="V3879" s="188">
        <v>75486</v>
      </c>
      <c r="W3879" s="189">
        <v>75486</v>
      </c>
      <c r="X3879" s="31">
        <v>75486</v>
      </c>
      <c r="Y3879" s="90">
        <f>IFERROR(ROUND(X3879/W3879-1,2),"")</f>
        <v>0</v>
      </c>
      <c r="Z3879" s="31">
        <f>IF(OR(S3879="VLD MLC components",S3879="VLD MLC pipes",S3879="VLD PEX components",S3879="VLD PEX pipes",S3879="VLD PHC components",S3879="VLD PHC pipes",S3879="Controls VLD"),"По запросу",X3879)</f>
        <v>75486</v>
      </c>
      <c r="AA3879" s="63">
        <f>ROUND(X3879/1.2,3)</f>
        <v>62905</v>
      </c>
      <c r="AB3879" s="23">
        <v>62905</v>
      </c>
      <c r="AC3879" s="190">
        <f>IFERROR(ROUND(AA3879/AB3879-1,2),"")</f>
        <v>0</v>
      </c>
      <c r="AD3879" s="25">
        <v>76.3</v>
      </c>
      <c r="AE3879" s="25">
        <v>1.637</v>
      </c>
      <c r="AF3879" s="25">
        <v>0</v>
      </c>
      <c r="AG3879" s="25" t="s">
        <v>22</v>
      </c>
      <c r="AH3879" s="25">
        <v>0</v>
      </c>
      <c r="AI3879" s="25">
        <v>0</v>
      </c>
      <c r="AJ3879" s="25" t="s">
        <v>19</v>
      </c>
      <c r="AK3879" s="42" t="s">
        <v>19</v>
      </c>
      <c r="AL3879" s="25" t="s">
        <v>19</v>
      </c>
      <c r="AM3879" s="25">
        <v>1</v>
      </c>
      <c r="AN3879" s="25"/>
      <c r="AO3879" s="25"/>
      <c r="AP3879" s="25"/>
      <c r="AQ3879" s="25"/>
      <c r="AR3879" s="94"/>
      <c r="AS3879" s="157" t="s">
        <v>22</v>
      </c>
      <c r="AT3879" s="93">
        <v>42551</v>
      </c>
      <c r="AU3879" s="92" t="s">
        <v>22</v>
      </c>
      <c r="AV3879" s="91" t="s">
        <v>48</v>
      </c>
      <c r="AW3879" s="92" t="s">
        <v>48</v>
      </c>
      <c r="AX3879" s="92" t="s">
        <v>48</v>
      </c>
      <c r="AY3879" s="91" t="s">
        <v>152</v>
      </c>
      <c r="AZ3879" s="23"/>
      <c r="BA3879" s="25">
        <v>0</v>
      </c>
      <c r="BB3879" t="s">
        <v>48</v>
      </c>
      <c r="BC3879" t="e">
        <v>#N/A</v>
      </c>
      <c r="BD3879" t="e">
        <f>IF(Z3879=BC3879,"OK")</f>
        <v>#N/A</v>
      </c>
      <c r="BE3879">
        <v>76.3</v>
      </c>
      <c r="BF3879">
        <v>1.637</v>
      </c>
      <c r="BG3879">
        <v>0</v>
      </c>
      <c r="BH3879">
        <v>0</v>
      </c>
      <c r="BI3879">
        <v>0</v>
      </c>
      <c r="BJ3879">
        <v>0</v>
      </c>
      <c r="BK3879">
        <v>0</v>
      </c>
      <c r="BN3879" s="183"/>
    </row>
    <row r="3880" spans="1:66" ht="25.5" x14ac:dyDescent="0.25">
      <c r="A3880" s="1"/>
      <c r="B3880" s="94">
        <v>3867</v>
      </c>
      <c r="C3880" s="43">
        <v>1050258</v>
      </c>
      <c r="D3880" s="25"/>
      <c r="E3880" s="36" t="s">
        <v>1609</v>
      </c>
      <c r="F3880" s="151" t="s">
        <v>28</v>
      </c>
      <c r="G3880" s="41" t="s">
        <v>27</v>
      </c>
      <c r="H3880" s="46" t="str">
        <f>IFERROR(IFERROR(IF(SEARCH("Usystems",$E3880)&gt;0,"Usystems"),IF(SEARCH("RIIFO",$E3880)&gt;0,"RIIFO","Uponor")),"Uponor")</f>
        <v>Uponor</v>
      </c>
      <c r="I3880" s="25" t="str">
        <f>IFERROR(MID($D3880,1,7)+0,"")</f>
        <v/>
      </c>
      <c r="J3880" s="25" t="str">
        <f>IFERROR(MID($D3880,10,7)+0,"")</f>
        <v/>
      </c>
      <c r="K3880" s="25" t="str">
        <f>IFERROR(MID($D3880,19,7)+0,"")</f>
        <v/>
      </c>
      <c r="L3880" s="25" t="str">
        <f>IFERROR(MID($D3880,28,7)+0,"")</f>
        <v/>
      </c>
      <c r="M3880" s="25" t="e">
        <f>IF(IFERROR(MID($Q3880,1,7)+0,"")&lt;1130000,IF(INDEX(C:C,MATCH(LEFT(Q3880,7)+0,I:I,0))&lt;1130000,"",INDEX(C:C,MATCH(LEFT(Q3880,7)+0,I:I,0))),IFERROR(MID($Q3880,1,7)+0,""))</f>
        <v>#N/A</v>
      </c>
      <c r="N3880" s="25" t="str">
        <f>IF(IFERROR(MID($Q3880,10,7)+0,"")&lt;1130000,"",IFERROR(MID($Q3880,10,7)+0,""))</f>
        <v/>
      </c>
      <c r="O3880" s="25" t="str">
        <f>IF(IFERROR(MID($Q3880,19,7)+0,"")&lt;1130000,"",IFERROR(MID($Q3880,19,7)+0,""))</f>
        <v/>
      </c>
      <c r="P3880" s="25" t="e">
        <f>IF(M3880="","",IF(N3880="",M3880,M3880&amp;", "&amp;N3880))</f>
        <v>#N/A</v>
      </c>
      <c r="Q3880" s="25">
        <v>1103076</v>
      </c>
      <c r="R3880" s="25"/>
      <c r="S3880" s="35" t="s">
        <v>107</v>
      </c>
      <c r="T3880" s="25" t="s">
        <v>36</v>
      </c>
      <c r="U3880" s="185">
        <v>64541</v>
      </c>
      <c r="V3880" s="188">
        <v>64541</v>
      </c>
      <c r="W3880" s="189">
        <v>64541</v>
      </c>
      <c r="X3880" s="31">
        <v>64541</v>
      </c>
      <c r="Y3880" s="90">
        <f>IFERROR(ROUND(X3880/W3880-1,2),"")</f>
        <v>0</v>
      </c>
      <c r="Z3880" s="31">
        <f>IF(OR(S3880="VLD MLC components",S3880="VLD MLC pipes",S3880="VLD PEX components",S3880="VLD PEX pipes",S3880="VLD PHC components",S3880="VLD PHC pipes",S3880="Controls VLD"),"По запросу",X3880)</f>
        <v>64541</v>
      </c>
      <c r="AA3880" s="63">
        <f>ROUND(X3880/1.2,3)</f>
        <v>53784.167000000001</v>
      </c>
      <c r="AB3880" s="23">
        <v>53784.167000000001</v>
      </c>
      <c r="AC3880" s="190">
        <f>IFERROR(ROUND(AA3880/AB3880-1,2),"")</f>
        <v>0</v>
      </c>
      <c r="AD3880" s="25">
        <v>60.4</v>
      </c>
      <c r="AE3880" s="25">
        <v>1.3149999999999999</v>
      </c>
      <c r="AF3880" s="25">
        <v>0</v>
      </c>
      <c r="AG3880" s="25" t="s">
        <v>22</v>
      </c>
      <c r="AH3880" s="25">
        <v>0</v>
      </c>
      <c r="AI3880" s="25">
        <v>0</v>
      </c>
      <c r="AJ3880" s="25" t="s">
        <v>19</v>
      </c>
      <c r="AK3880" s="42" t="s">
        <v>19</v>
      </c>
      <c r="AL3880" s="25" t="s">
        <v>19</v>
      </c>
      <c r="AM3880" s="25">
        <v>1</v>
      </c>
      <c r="AN3880" s="25"/>
      <c r="AO3880" s="25"/>
      <c r="AP3880" s="25"/>
      <c r="AQ3880" s="25"/>
      <c r="AR3880" s="94"/>
      <c r="AS3880" s="157" t="s">
        <v>22</v>
      </c>
      <c r="AT3880" s="93">
        <v>42551</v>
      </c>
      <c r="AU3880" s="92" t="s">
        <v>22</v>
      </c>
      <c r="AV3880" s="91" t="s">
        <v>48</v>
      </c>
      <c r="AW3880" s="92" t="s">
        <v>48</v>
      </c>
      <c r="AX3880" s="92" t="s">
        <v>48</v>
      </c>
      <c r="AY3880" s="91" t="s">
        <v>152</v>
      </c>
      <c r="AZ3880" s="23"/>
      <c r="BA3880" s="25">
        <v>0</v>
      </c>
      <c r="BB3880" t="s">
        <v>48</v>
      </c>
      <c r="BC3880" t="e">
        <v>#N/A</v>
      </c>
      <c r="BD3880" t="e">
        <f>IF(Z3880=BC3880,"OK")</f>
        <v>#N/A</v>
      </c>
      <c r="BE3880">
        <v>60.4</v>
      </c>
      <c r="BF3880">
        <v>1.3149999999999999</v>
      </c>
      <c r="BG3880">
        <v>0</v>
      </c>
      <c r="BH3880">
        <v>0</v>
      </c>
      <c r="BI3880">
        <v>0</v>
      </c>
      <c r="BJ3880">
        <v>0</v>
      </c>
      <c r="BK3880">
        <v>0</v>
      </c>
      <c r="BN3880" s="183"/>
    </row>
    <row r="3881" spans="1:66" ht="25.5" x14ac:dyDescent="0.25">
      <c r="A3881" s="1"/>
      <c r="B3881" s="94">
        <v>3868</v>
      </c>
      <c r="C3881" s="43">
        <v>1050254</v>
      </c>
      <c r="D3881" s="25"/>
      <c r="E3881" s="36" t="s">
        <v>1608</v>
      </c>
      <c r="F3881" s="151" t="s">
        <v>28</v>
      </c>
      <c r="G3881" s="41" t="s">
        <v>27</v>
      </c>
      <c r="H3881" s="46" t="str">
        <f>IFERROR(IFERROR(IF(SEARCH("Usystems",$E3881)&gt;0,"Usystems"),IF(SEARCH("RIIFO",$E3881)&gt;0,"RIIFO","Uponor")),"Uponor")</f>
        <v>Uponor</v>
      </c>
      <c r="I3881" s="25" t="str">
        <f>IFERROR(MID($D3881,1,7)+0,"")</f>
        <v/>
      </c>
      <c r="J3881" s="25" t="str">
        <f>IFERROR(MID($D3881,10,7)+0,"")</f>
        <v/>
      </c>
      <c r="K3881" s="25" t="str">
        <f>IFERROR(MID($D3881,19,7)+0,"")</f>
        <v/>
      </c>
      <c r="L3881" s="25" t="str">
        <f>IFERROR(MID($D3881,28,7)+0,"")</f>
        <v/>
      </c>
      <c r="M3881" s="25" t="e">
        <f>IF(IFERROR(MID($Q3881,1,7)+0,"")&lt;1130000,IF(INDEX(C:C,MATCH(LEFT(Q3881,7)+0,I:I,0))&lt;1130000,"",INDEX(C:C,MATCH(LEFT(Q3881,7)+0,I:I,0))),IFERROR(MID($Q3881,1,7)+0,""))</f>
        <v>#N/A</v>
      </c>
      <c r="N3881" s="25" t="str">
        <f>IF(IFERROR(MID($Q3881,10,7)+0,"")&lt;1130000,"",IFERROR(MID($Q3881,10,7)+0,""))</f>
        <v/>
      </c>
      <c r="O3881" s="25" t="str">
        <f>IF(IFERROR(MID($Q3881,19,7)+0,"")&lt;1130000,"",IFERROR(MID($Q3881,19,7)+0,""))</f>
        <v/>
      </c>
      <c r="P3881" s="25" t="e">
        <f>IF(M3881="","",IF(N3881="",M3881,M3881&amp;", "&amp;N3881))</f>
        <v>#N/A</v>
      </c>
      <c r="Q3881" s="25">
        <v>1103077</v>
      </c>
      <c r="R3881" s="25"/>
      <c r="S3881" s="35" t="s">
        <v>107</v>
      </c>
      <c r="T3881" s="25" t="s">
        <v>36</v>
      </c>
      <c r="U3881" s="185">
        <v>123101</v>
      </c>
      <c r="V3881" s="188">
        <v>123101</v>
      </c>
      <c r="W3881" s="189">
        <v>123101</v>
      </c>
      <c r="X3881" s="31">
        <v>123101</v>
      </c>
      <c r="Y3881" s="90">
        <f>IFERROR(ROUND(X3881/W3881-1,2),"")</f>
        <v>0</v>
      </c>
      <c r="Z3881" s="31">
        <f>IF(OR(S3881="VLD MLC components",S3881="VLD MLC pipes",S3881="VLD PEX components",S3881="VLD PEX pipes",S3881="VLD PHC components",S3881="VLD PHC pipes",S3881="Controls VLD"),"По запросу",X3881)</f>
        <v>123101</v>
      </c>
      <c r="AA3881" s="63">
        <f>ROUND(X3881/1.2,3)</f>
        <v>102584.167</v>
      </c>
      <c r="AB3881" s="23">
        <v>102584.167</v>
      </c>
      <c r="AC3881" s="190">
        <f>IFERROR(ROUND(AA3881/AB3881-1,2),"")</f>
        <v>0</v>
      </c>
      <c r="AD3881" s="25">
        <v>109.05</v>
      </c>
      <c r="AE3881" s="25">
        <v>2.536</v>
      </c>
      <c r="AF3881" s="25">
        <v>0</v>
      </c>
      <c r="AG3881" s="25" t="s">
        <v>22</v>
      </c>
      <c r="AH3881" s="25">
        <v>0</v>
      </c>
      <c r="AI3881" s="25">
        <v>0</v>
      </c>
      <c r="AJ3881" s="25" t="s">
        <v>19</v>
      </c>
      <c r="AK3881" s="42" t="s">
        <v>19</v>
      </c>
      <c r="AL3881" s="25" t="s">
        <v>19</v>
      </c>
      <c r="AM3881" s="25">
        <v>1</v>
      </c>
      <c r="AN3881" s="25"/>
      <c r="AO3881" s="25"/>
      <c r="AP3881" s="25"/>
      <c r="AQ3881" s="25"/>
      <c r="AR3881" s="94"/>
      <c r="AS3881" s="157" t="s">
        <v>22</v>
      </c>
      <c r="AT3881" s="93">
        <v>42551</v>
      </c>
      <c r="AU3881" s="92" t="s">
        <v>22</v>
      </c>
      <c r="AV3881" s="91" t="s">
        <v>48</v>
      </c>
      <c r="AW3881" s="92" t="s">
        <v>48</v>
      </c>
      <c r="AX3881" s="92" t="s">
        <v>48</v>
      </c>
      <c r="AY3881" s="91" t="s">
        <v>152</v>
      </c>
      <c r="AZ3881" s="23"/>
      <c r="BA3881" s="25">
        <v>0</v>
      </c>
      <c r="BB3881" t="s">
        <v>48</v>
      </c>
      <c r="BC3881" t="e">
        <v>#N/A</v>
      </c>
      <c r="BD3881" t="e">
        <f>IF(Z3881=BC3881,"OK")</f>
        <v>#N/A</v>
      </c>
      <c r="BE3881">
        <v>109.05</v>
      </c>
      <c r="BF3881">
        <v>2.536</v>
      </c>
      <c r="BG3881">
        <v>0</v>
      </c>
      <c r="BH3881">
        <v>0</v>
      </c>
      <c r="BI3881">
        <v>0</v>
      </c>
      <c r="BJ3881">
        <v>0</v>
      </c>
      <c r="BK3881">
        <v>0</v>
      </c>
      <c r="BN3881" s="183"/>
    </row>
    <row r="3882" spans="1:66" ht="25.5" x14ac:dyDescent="0.25">
      <c r="A3882" s="1"/>
      <c r="B3882" s="94">
        <v>3869</v>
      </c>
      <c r="C3882" s="43">
        <v>1051708</v>
      </c>
      <c r="D3882" s="25"/>
      <c r="E3882" s="36" t="s">
        <v>1607</v>
      </c>
      <c r="F3882" s="151" t="s">
        <v>28</v>
      </c>
      <c r="G3882" s="41" t="s">
        <v>27</v>
      </c>
      <c r="H3882" s="46" t="str">
        <f>IFERROR(IFERROR(IF(SEARCH("Usystems",$E3882)&gt;0,"Usystems"),IF(SEARCH("RIIFO",$E3882)&gt;0,"RIIFO","Uponor")),"Uponor")</f>
        <v>Uponor</v>
      </c>
      <c r="I3882" s="25" t="str">
        <f>IFERROR(MID($D3882,1,7)+0,"")</f>
        <v/>
      </c>
      <c r="J3882" s="25" t="str">
        <f>IFERROR(MID($D3882,10,7)+0,"")</f>
        <v/>
      </c>
      <c r="K3882" s="25" t="str">
        <f>IFERROR(MID($D3882,19,7)+0,"")</f>
        <v/>
      </c>
      <c r="L3882" s="25" t="str">
        <f>IFERROR(MID($D3882,28,7)+0,"")</f>
        <v/>
      </c>
      <c r="M3882" s="25" t="e">
        <f>IF(IFERROR(MID($Q3882,1,7)+0,"")&lt;1130000,IF(INDEX(C:C,MATCH(LEFT(Q3882,7)+0,I:I,0))&lt;1130000,"",INDEX(C:C,MATCH(LEFT(Q3882,7)+0,I:I,0))),IFERROR(MID($Q3882,1,7)+0,""))</f>
        <v>#N/A</v>
      </c>
      <c r="N3882" s="25" t="str">
        <f>IF(IFERROR(MID($Q3882,10,7)+0,"")&lt;1130000,"",IFERROR(MID($Q3882,10,7)+0,""))</f>
        <v/>
      </c>
      <c r="O3882" s="25" t="str">
        <f>IF(IFERROR(MID($Q3882,19,7)+0,"")&lt;1130000,"",IFERROR(MID($Q3882,19,7)+0,""))</f>
        <v/>
      </c>
      <c r="P3882" s="25" t="e">
        <f>IF(M3882="","",IF(N3882="",M3882,M3882&amp;", "&amp;N3882))</f>
        <v>#N/A</v>
      </c>
      <c r="Q3882" s="25">
        <v>1104817</v>
      </c>
      <c r="R3882" s="25"/>
      <c r="S3882" s="35" t="s">
        <v>107</v>
      </c>
      <c r="T3882" s="25" t="s">
        <v>36</v>
      </c>
      <c r="U3882" s="185">
        <v>10875</v>
      </c>
      <c r="V3882" s="188">
        <v>10875</v>
      </c>
      <c r="W3882" s="189">
        <v>10875</v>
      </c>
      <c r="X3882" s="31">
        <v>10875</v>
      </c>
      <c r="Y3882" s="90">
        <f>IFERROR(ROUND(X3882/W3882-1,2),"")</f>
        <v>0</v>
      </c>
      <c r="Z3882" s="31">
        <f>IF(OR(S3882="VLD MLC components",S3882="VLD MLC pipes",S3882="VLD PEX components",S3882="VLD PEX pipes",S3882="VLD PHC components",S3882="VLD PHC pipes",S3882="Controls VLD"),"По запросу",X3882)</f>
        <v>10875</v>
      </c>
      <c r="AA3882" s="63">
        <f>ROUND(X3882/1.2,3)</f>
        <v>9062.5</v>
      </c>
      <c r="AB3882" s="23">
        <v>9062.5</v>
      </c>
      <c r="AC3882" s="190">
        <f>IFERROR(ROUND(AA3882/AB3882-1,2),"")</f>
        <v>0</v>
      </c>
      <c r="AD3882" s="25">
        <v>8.7650000000000006</v>
      </c>
      <c r="AE3882" s="25">
        <v>0.21</v>
      </c>
      <c r="AF3882" s="25">
        <v>0</v>
      </c>
      <c r="AG3882" s="25" t="s">
        <v>22</v>
      </c>
      <c r="AH3882" s="25">
        <v>0</v>
      </c>
      <c r="AI3882" s="25">
        <v>0</v>
      </c>
      <c r="AJ3882" s="25" t="s">
        <v>19</v>
      </c>
      <c r="AK3882" s="42" t="s">
        <v>19</v>
      </c>
      <c r="AL3882" s="25" t="s">
        <v>19</v>
      </c>
      <c r="AM3882" s="25">
        <v>1</v>
      </c>
      <c r="AN3882" s="25" t="s">
        <v>22</v>
      </c>
      <c r="AO3882" s="25" t="s">
        <v>22</v>
      </c>
      <c r="AP3882" s="25" t="s">
        <v>22</v>
      </c>
      <c r="AQ3882" s="25"/>
      <c r="AR3882" s="94"/>
      <c r="AS3882" s="157" t="s">
        <v>22</v>
      </c>
      <c r="AT3882" s="93">
        <v>42551</v>
      </c>
      <c r="AU3882" s="92" t="s">
        <v>22</v>
      </c>
      <c r="AV3882" s="91" t="s">
        <v>48</v>
      </c>
      <c r="AW3882" s="92" t="s">
        <v>48</v>
      </c>
      <c r="AX3882" s="92" t="s">
        <v>48</v>
      </c>
      <c r="AY3882" s="91" t="s">
        <v>152</v>
      </c>
      <c r="AZ3882" s="23"/>
      <c r="BA3882" s="25">
        <v>0</v>
      </c>
      <c r="BB3882" t="s">
        <v>48</v>
      </c>
      <c r="BC3882" t="e">
        <v>#N/A</v>
      </c>
      <c r="BD3882" t="e">
        <f>IF(Z3882=BC3882,"OK")</f>
        <v>#N/A</v>
      </c>
      <c r="BE3882">
        <v>8.7650000000000006</v>
      </c>
      <c r="BF3882">
        <v>0.21</v>
      </c>
      <c r="BG3882" t="s">
        <v>22</v>
      </c>
      <c r="BH3882" t="s">
        <v>22</v>
      </c>
      <c r="BI3882" t="s">
        <v>22</v>
      </c>
      <c r="BJ3882">
        <v>0</v>
      </c>
      <c r="BK3882">
        <v>0</v>
      </c>
      <c r="BN3882" s="183"/>
    </row>
    <row r="3883" spans="1:66" ht="25.5" x14ac:dyDescent="0.25">
      <c r="A3883" s="1"/>
      <c r="B3883" s="94">
        <v>3870</v>
      </c>
      <c r="C3883" s="43">
        <v>1058716</v>
      </c>
      <c r="D3883" s="25"/>
      <c r="E3883" s="27" t="s">
        <v>1606</v>
      </c>
      <c r="F3883" s="151" t="s">
        <v>21</v>
      </c>
      <c r="G3883" s="25"/>
      <c r="H3883" s="46" t="str">
        <f>IFERROR(IFERROR(IF(SEARCH("Usystems",$E3883)&gt;0,"Usystems"),IF(SEARCH("RIIFO",$E3883)&gt;0,"RIIFO","Uponor")),"Uponor")</f>
        <v>Uponor</v>
      </c>
      <c r="I3883" s="25" t="str">
        <f>IFERROR(MID($D3883,1,7)+0,"")</f>
        <v/>
      </c>
      <c r="J3883" s="25" t="str">
        <f>IFERROR(MID($D3883,10,7)+0,"")</f>
        <v/>
      </c>
      <c r="K3883" s="25" t="str">
        <f>IFERROR(MID($D3883,19,7)+0,"")</f>
        <v/>
      </c>
      <c r="L3883" s="25" t="str">
        <f>IFERROR(MID($D3883,28,7)+0,"")</f>
        <v/>
      </c>
      <c r="M3883" s="25" t="str">
        <f>IF(IFERROR(MID($Q3883,1,7)+0,"")&lt;1130000,IF(INDEX(C:C,MATCH(LEFT(Q3883,7)+0,I:I,0))&lt;1130000,"",INDEX(C:C,MATCH(LEFT(Q3883,7)+0,I:I,0))),IFERROR(MID($Q3883,1,7)+0,""))</f>
        <v/>
      </c>
      <c r="N3883" s="25" t="str">
        <f>IF(IFERROR(MID($Q3883,10,7)+0,"")&lt;1130000,"",IFERROR(MID($Q3883,10,7)+0,""))</f>
        <v/>
      </c>
      <c r="O3883" s="25" t="str">
        <f>IF(IFERROR(MID($Q3883,19,7)+0,"")&lt;1130000,"",IFERROR(MID($Q3883,19,7)+0,""))</f>
        <v/>
      </c>
      <c r="P3883" s="25" t="str">
        <f>IF(M3883="","",IF(N3883="",M3883,M3883&amp;", "&amp;N3883))</f>
        <v/>
      </c>
      <c r="Q3883" s="25"/>
      <c r="R3883" s="25"/>
      <c r="S3883" s="35" t="s">
        <v>107</v>
      </c>
      <c r="T3883" s="25" t="s">
        <v>36</v>
      </c>
      <c r="U3883" s="185">
        <v>16773</v>
      </c>
      <c r="V3883" s="188">
        <v>16773</v>
      </c>
      <c r="W3883" s="189">
        <v>16773</v>
      </c>
      <c r="X3883" s="31">
        <v>16773</v>
      </c>
      <c r="Y3883" s="90">
        <f>IFERROR(ROUND(X3883/W3883-1,2),"")</f>
        <v>0</v>
      </c>
      <c r="Z3883" s="31">
        <f>IF(OR(S3883="VLD MLC components",S3883="VLD MLC pipes",S3883="VLD PEX components",S3883="VLD PEX pipes",S3883="VLD PHC components",S3883="VLD PHC pipes",S3883="Controls VLD"),"По запросу",X3883)</f>
        <v>16773</v>
      </c>
      <c r="AA3883" s="63">
        <f>ROUND(X3883/1.2,3)</f>
        <v>13977.5</v>
      </c>
      <c r="AB3883" s="23">
        <v>13977.5</v>
      </c>
      <c r="AC3883" s="190">
        <f>IFERROR(ROUND(AA3883/AB3883-1,2),"")</f>
        <v>0</v>
      </c>
      <c r="AD3883" s="25">
        <v>12.1</v>
      </c>
      <c r="AE3883" s="25">
        <v>0.24</v>
      </c>
      <c r="AF3883" s="25">
        <v>0</v>
      </c>
      <c r="AG3883" s="25" t="s">
        <v>22</v>
      </c>
      <c r="AH3883" s="25">
        <v>0</v>
      </c>
      <c r="AI3883" s="25">
        <v>0</v>
      </c>
      <c r="AJ3883" s="25" t="s">
        <v>20</v>
      </c>
      <c r="AK3883" s="42" t="s">
        <v>19</v>
      </c>
      <c r="AL3883" s="25" t="s">
        <v>20</v>
      </c>
      <c r="AM3883" s="25">
        <v>1</v>
      </c>
      <c r="AN3883" s="25" t="s">
        <v>22</v>
      </c>
      <c r="AO3883" s="25" t="s">
        <v>22</v>
      </c>
      <c r="AP3883" s="25" t="s">
        <v>22</v>
      </c>
      <c r="AQ3883" s="25"/>
      <c r="AR3883" s="94"/>
      <c r="AS3883" s="157" t="s">
        <v>22</v>
      </c>
      <c r="AT3883" s="93">
        <v>42551</v>
      </c>
      <c r="AU3883" s="92" t="s">
        <v>22</v>
      </c>
      <c r="AV3883" s="91" t="s">
        <v>152</v>
      </c>
      <c r="AW3883" s="92" t="s">
        <v>48</v>
      </c>
      <c r="AX3883" s="92" t="s">
        <v>48</v>
      </c>
      <c r="AY3883" s="91" t="s">
        <v>152</v>
      </c>
      <c r="AZ3883" s="23"/>
      <c r="BA3883" s="25" t="s">
        <v>1605</v>
      </c>
      <c r="BB3883" t="s">
        <v>25</v>
      </c>
      <c r="BC3883" t="e">
        <v>#N/A</v>
      </c>
      <c r="BD3883" t="e">
        <f>IF(Z3883=BC3883,"OK")</f>
        <v>#N/A</v>
      </c>
      <c r="BE3883">
        <v>12.1</v>
      </c>
      <c r="BF3883">
        <v>0.24</v>
      </c>
      <c r="BG3883" t="s">
        <v>22</v>
      </c>
      <c r="BH3883" t="s">
        <v>22</v>
      </c>
      <c r="BI3883" t="s">
        <v>22</v>
      </c>
      <c r="BJ3883">
        <v>0</v>
      </c>
      <c r="BK3883">
        <v>0</v>
      </c>
      <c r="BN3883" s="183"/>
    </row>
    <row r="3884" spans="1:66" ht="25.5" x14ac:dyDescent="0.25">
      <c r="A3884" s="1"/>
      <c r="B3884" s="94">
        <v>3871</v>
      </c>
      <c r="C3884" s="43">
        <v>1058719</v>
      </c>
      <c r="D3884" s="25"/>
      <c r="E3884" s="27" t="s">
        <v>1604</v>
      </c>
      <c r="F3884" s="151" t="s">
        <v>21</v>
      </c>
      <c r="G3884" s="25"/>
      <c r="H3884" s="46" t="str">
        <f>IFERROR(IFERROR(IF(SEARCH("Usystems",$E3884)&gt;0,"Usystems"),IF(SEARCH("RIIFO",$E3884)&gt;0,"RIIFO","Uponor")),"Uponor")</f>
        <v>Uponor</v>
      </c>
      <c r="I3884" s="25" t="str">
        <f>IFERROR(MID($D3884,1,7)+0,"")</f>
        <v/>
      </c>
      <c r="J3884" s="25" t="str">
        <f>IFERROR(MID($D3884,10,7)+0,"")</f>
        <v/>
      </c>
      <c r="K3884" s="25" t="str">
        <f>IFERROR(MID($D3884,19,7)+0,"")</f>
        <v/>
      </c>
      <c r="L3884" s="25" t="str">
        <f>IFERROR(MID($D3884,28,7)+0,"")</f>
        <v/>
      </c>
      <c r="M3884" s="25" t="str">
        <f>IF(IFERROR(MID($Q3884,1,7)+0,"")&lt;1130000,IF(INDEX(C:C,MATCH(LEFT(Q3884,7)+0,I:I,0))&lt;1130000,"",INDEX(C:C,MATCH(LEFT(Q3884,7)+0,I:I,0))),IFERROR(MID($Q3884,1,7)+0,""))</f>
        <v/>
      </c>
      <c r="N3884" s="25" t="str">
        <f>IF(IFERROR(MID($Q3884,10,7)+0,"")&lt;1130000,"",IFERROR(MID($Q3884,10,7)+0,""))</f>
        <v/>
      </c>
      <c r="O3884" s="25" t="str">
        <f>IF(IFERROR(MID($Q3884,19,7)+0,"")&lt;1130000,"",IFERROR(MID($Q3884,19,7)+0,""))</f>
        <v/>
      </c>
      <c r="P3884" s="25" t="str">
        <f>IF(M3884="","",IF(N3884="",M3884,M3884&amp;", "&amp;N3884))</f>
        <v/>
      </c>
      <c r="Q3884" s="25"/>
      <c r="R3884" s="25"/>
      <c r="S3884" s="35" t="s">
        <v>107</v>
      </c>
      <c r="T3884" s="25" t="s">
        <v>36</v>
      </c>
      <c r="U3884" s="185">
        <v>25061</v>
      </c>
      <c r="V3884" s="188">
        <v>25061</v>
      </c>
      <c r="W3884" s="189">
        <v>25061</v>
      </c>
      <c r="X3884" s="31">
        <v>25061</v>
      </c>
      <c r="Y3884" s="90">
        <f>IFERROR(ROUND(X3884/W3884-1,2),"")</f>
        <v>0</v>
      </c>
      <c r="Z3884" s="31">
        <f>IF(OR(S3884="VLD MLC components",S3884="VLD MLC pipes",S3884="VLD PEX components",S3884="VLD PEX pipes",S3884="VLD PHC components",S3884="VLD PHC pipes",S3884="Controls VLD"),"По запросу",X3884)</f>
        <v>25061</v>
      </c>
      <c r="AA3884" s="63">
        <f>ROUND(X3884/1.2,3)</f>
        <v>20884.167000000001</v>
      </c>
      <c r="AB3884" s="23">
        <v>20884.167000000001</v>
      </c>
      <c r="AC3884" s="190">
        <f>IFERROR(ROUND(AA3884/AB3884-1,2),"")</f>
        <v>0</v>
      </c>
      <c r="AD3884" s="25">
        <v>18</v>
      </c>
      <c r="AE3884" s="25">
        <v>0.375</v>
      </c>
      <c r="AF3884" s="25">
        <v>0</v>
      </c>
      <c r="AG3884" s="25" t="s">
        <v>22</v>
      </c>
      <c r="AH3884" s="25">
        <v>0</v>
      </c>
      <c r="AI3884" s="25">
        <v>0</v>
      </c>
      <c r="AJ3884" s="25" t="s">
        <v>20</v>
      </c>
      <c r="AK3884" s="42" t="s">
        <v>19</v>
      </c>
      <c r="AL3884" s="25" t="s">
        <v>20</v>
      </c>
      <c r="AM3884" s="25">
        <v>1</v>
      </c>
      <c r="AN3884" s="25" t="s">
        <v>22</v>
      </c>
      <c r="AO3884" s="25" t="s">
        <v>22</v>
      </c>
      <c r="AP3884" s="25" t="s">
        <v>22</v>
      </c>
      <c r="AQ3884" s="25"/>
      <c r="AR3884" s="94"/>
      <c r="AS3884" s="157" t="s">
        <v>22</v>
      </c>
      <c r="AT3884" s="93">
        <v>42551</v>
      </c>
      <c r="AU3884" s="92" t="s">
        <v>22</v>
      </c>
      <c r="AV3884" s="91" t="s">
        <v>48</v>
      </c>
      <c r="AW3884" s="92" t="s">
        <v>48</v>
      </c>
      <c r="AX3884" s="92" t="s">
        <v>48</v>
      </c>
      <c r="AY3884" s="91" t="s">
        <v>152</v>
      </c>
      <c r="AZ3884" s="23"/>
      <c r="BA3884" s="25">
        <v>0</v>
      </c>
      <c r="BB3884" t="s">
        <v>48</v>
      </c>
      <c r="BC3884" t="e">
        <v>#N/A</v>
      </c>
      <c r="BD3884" t="e">
        <f>IF(Z3884=BC3884,"OK")</f>
        <v>#N/A</v>
      </c>
      <c r="BE3884">
        <v>18</v>
      </c>
      <c r="BF3884">
        <v>0.375</v>
      </c>
      <c r="BG3884" t="s">
        <v>22</v>
      </c>
      <c r="BH3884" t="s">
        <v>22</v>
      </c>
      <c r="BI3884" t="s">
        <v>22</v>
      </c>
      <c r="BJ3884">
        <v>0</v>
      </c>
      <c r="BK3884">
        <v>0</v>
      </c>
      <c r="BN3884" s="183"/>
    </row>
    <row r="3885" spans="1:66" ht="25.5" x14ac:dyDescent="0.25">
      <c r="A3885" s="1"/>
      <c r="B3885" s="94">
        <v>3872</v>
      </c>
      <c r="C3885" s="43">
        <v>1058722</v>
      </c>
      <c r="D3885" s="25"/>
      <c r="E3885" s="27" t="s">
        <v>1603</v>
      </c>
      <c r="F3885" s="151" t="s">
        <v>21</v>
      </c>
      <c r="G3885" s="25"/>
      <c r="H3885" s="46" t="str">
        <f>IFERROR(IFERROR(IF(SEARCH("Usystems",$E3885)&gt;0,"Usystems"),IF(SEARCH("RIIFO",$E3885)&gt;0,"RIIFO","Uponor")),"Uponor")</f>
        <v>Uponor</v>
      </c>
      <c r="I3885" s="25" t="str">
        <f>IFERROR(MID($D3885,1,7)+0,"")</f>
        <v/>
      </c>
      <c r="J3885" s="25" t="str">
        <f>IFERROR(MID($D3885,10,7)+0,"")</f>
        <v/>
      </c>
      <c r="K3885" s="25" t="str">
        <f>IFERROR(MID($D3885,19,7)+0,"")</f>
        <v/>
      </c>
      <c r="L3885" s="25" t="str">
        <f>IFERROR(MID($D3885,28,7)+0,"")</f>
        <v/>
      </c>
      <c r="M3885" s="25" t="str">
        <f>IF(IFERROR(MID($Q3885,1,7)+0,"")&lt;1130000,IF(INDEX(C:C,MATCH(LEFT(Q3885,7)+0,I:I,0))&lt;1130000,"",INDEX(C:C,MATCH(LEFT(Q3885,7)+0,I:I,0))),IFERROR(MID($Q3885,1,7)+0,""))</f>
        <v/>
      </c>
      <c r="N3885" s="25" t="str">
        <f>IF(IFERROR(MID($Q3885,10,7)+0,"")&lt;1130000,"",IFERROR(MID($Q3885,10,7)+0,""))</f>
        <v/>
      </c>
      <c r="O3885" s="25" t="str">
        <f>IF(IFERROR(MID($Q3885,19,7)+0,"")&lt;1130000,"",IFERROR(MID($Q3885,19,7)+0,""))</f>
        <v/>
      </c>
      <c r="P3885" s="25" t="str">
        <f>IF(M3885="","",IF(N3885="",M3885,M3885&amp;", "&amp;N3885))</f>
        <v/>
      </c>
      <c r="Q3885" s="25"/>
      <c r="R3885" s="25"/>
      <c r="S3885" s="35" t="s">
        <v>107</v>
      </c>
      <c r="T3885" s="25" t="s">
        <v>36</v>
      </c>
      <c r="U3885" s="185">
        <v>32255</v>
      </c>
      <c r="V3885" s="188">
        <v>32255</v>
      </c>
      <c r="W3885" s="189">
        <v>32255</v>
      </c>
      <c r="X3885" s="31">
        <v>32255</v>
      </c>
      <c r="Y3885" s="90">
        <f>IFERROR(ROUND(X3885/W3885-1,2),"")</f>
        <v>0</v>
      </c>
      <c r="Z3885" s="31">
        <f>IF(OR(S3885="VLD MLC components",S3885="VLD MLC pipes",S3885="VLD PEX components",S3885="VLD PEX pipes",S3885="VLD PHC components",S3885="VLD PHC pipes",S3885="Controls VLD"),"По запросу",X3885)</f>
        <v>32255</v>
      </c>
      <c r="AA3885" s="63">
        <f>ROUND(X3885/1.2,3)</f>
        <v>26879.167000000001</v>
      </c>
      <c r="AB3885" s="23">
        <v>26879.167000000001</v>
      </c>
      <c r="AC3885" s="190">
        <f>IFERROR(ROUND(AA3885/AB3885-1,2),"")</f>
        <v>0</v>
      </c>
      <c r="AD3885" s="25">
        <v>27.6</v>
      </c>
      <c r="AE3885" s="25">
        <v>0.85933000000000004</v>
      </c>
      <c r="AF3885" s="25">
        <v>0</v>
      </c>
      <c r="AG3885" s="25" t="s">
        <v>22</v>
      </c>
      <c r="AH3885" s="25">
        <v>0</v>
      </c>
      <c r="AI3885" s="25">
        <v>0</v>
      </c>
      <c r="AJ3885" s="25" t="s">
        <v>20</v>
      </c>
      <c r="AK3885" s="42" t="s">
        <v>19</v>
      </c>
      <c r="AL3885" s="25" t="s">
        <v>20</v>
      </c>
      <c r="AM3885" s="25">
        <v>1</v>
      </c>
      <c r="AN3885" s="25" t="s">
        <v>22</v>
      </c>
      <c r="AO3885" s="25" t="s">
        <v>22</v>
      </c>
      <c r="AP3885" s="25" t="s">
        <v>22</v>
      </c>
      <c r="AQ3885" s="25"/>
      <c r="AR3885" s="94"/>
      <c r="AS3885" s="157" t="s">
        <v>22</v>
      </c>
      <c r="AT3885" s="93">
        <v>42551</v>
      </c>
      <c r="AU3885" s="92" t="s">
        <v>22</v>
      </c>
      <c r="AV3885" s="91" t="s">
        <v>48</v>
      </c>
      <c r="AW3885" s="92" t="s">
        <v>48</v>
      </c>
      <c r="AX3885" s="92" t="s">
        <v>48</v>
      </c>
      <c r="AY3885" s="91" t="s">
        <v>152</v>
      </c>
      <c r="AZ3885" s="23"/>
      <c r="BA3885" s="25">
        <v>0</v>
      </c>
      <c r="BB3885" t="s">
        <v>48</v>
      </c>
      <c r="BC3885" t="e">
        <v>#N/A</v>
      </c>
      <c r="BD3885" t="e">
        <f>IF(Z3885=BC3885,"OK")</f>
        <v>#N/A</v>
      </c>
      <c r="BE3885">
        <v>27.6</v>
      </c>
      <c r="BF3885">
        <v>0.85933000000000004</v>
      </c>
      <c r="BG3885" t="s">
        <v>22</v>
      </c>
      <c r="BH3885" t="s">
        <v>22</v>
      </c>
      <c r="BI3885" t="s">
        <v>22</v>
      </c>
      <c r="BJ3885">
        <v>0</v>
      </c>
      <c r="BK3885">
        <v>0</v>
      </c>
      <c r="BN3885" s="183"/>
    </row>
    <row r="3886" spans="1:66" ht="25.5" x14ac:dyDescent="0.25">
      <c r="A3886" s="1"/>
      <c r="B3886" s="94">
        <v>3873</v>
      </c>
      <c r="C3886" s="43">
        <v>1051711</v>
      </c>
      <c r="D3886" s="25"/>
      <c r="E3886" s="27" t="s">
        <v>1602</v>
      </c>
      <c r="F3886" s="151" t="s">
        <v>21</v>
      </c>
      <c r="G3886" s="25"/>
      <c r="H3886" s="46" t="str">
        <f>IFERROR(IFERROR(IF(SEARCH("Usystems",$E3886)&gt;0,"Usystems"),IF(SEARCH("RIIFO",$E3886)&gt;0,"RIIFO","Uponor")),"Uponor")</f>
        <v>Uponor</v>
      </c>
      <c r="I3886" s="25" t="str">
        <f>IFERROR(MID($D3886,1,7)+0,"")</f>
        <v/>
      </c>
      <c r="J3886" s="25" t="str">
        <f>IFERROR(MID($D3886,10,7)+0,"")</f>
        <v/>
      </c>
      <c r="K3886" s="25" t="str">
        <f>IFERROR(MID($D3886,19,7)+0,"")</f>
        <v/>
      </c>
      <c r="L3886" s="25" t="str">
        <f>IFERROR(MID($D3886,28,7)+0,"")</f>
        <v/>
      </c>
      <c r="M3886" s="25" t="str">
        <f>IF(IFERROR(MID($Q3886,1,7)+0,"")&lt;1130000,IF(INDEX(C:C,MATCH(LEFT(Q3886,7)+0,I:I,0))&lt;1130000,"",INDEX(C:C,MATCH(LEFT(Q3886,7)+0,I:I,0))),IFERROR(MID($Q3886,1,7)+0,""))</f>
        <v/>
      </c>
      <c r="N3886" s="25" t="str">
        <f>IF(IFERROR(MID($Q3886,10,7)+0,"")&lt;1130000,"",IFERROR(MID($Q3886,10,7)+0,""))</f>
        <v/>
      </c>
      <c r="O3886" s="25" t="str">
        <f>IF(IFERROR(MID($Q3886,19,7)+0,"")&lt;1130000,"",IFERROR(MID($Q3886,19,7)+0,""))</f>
        <v/>
      </c>
      <c r="P3886" s="25" t="str">
        <f>IF(M3886="","",IF(N3886="",M3886,M3886&amp;", "&amp;N3886))</f>
        <v/>
      </c>
      <c r="Q3886" s="25"/>
      <c r="R3886" s="25"/>
      <c r="S3886" s="35" t="s">
        <v>107</v>
      </c>
      <c r="T3886" s="25" t="s">
        <v>36</v>
      </c>
      <c r="U3886" s="185">
        <v>57162</v>
      </c>
      <c r="V3886" s="188">
        <v>57162</v>
      </c>
      <c r="W3886" s="189">
        <v>57162</v>
      </c>
      <c r="X3886" s="31">
        <v>57162</v>
      </c>
      <c r="Y3886" s="90">
        <f>IFERROR(ROUND(X3886/W3886-1,2),"")</f>
        <v>0</v>
      </c>
      <c r="Z3886" s="31">
        <f>IF(OR(S3886="VLD MLC components",S3886="VLD MLC pipes",S3886="VLD PEX components",S3886="VLD PEX pipes",S3886="VLD PHC components",S3886="VLD PHC pipes",S3886="Controls VLD"),"По запросу",X3886)</f>
        <v>57162</v>
      </c>
      <c r="AA3886" s="63">
        <f>ROUND(X3886/1.2,3)</f>
        <v>47635</v>
      </c>
      <c r="AB3886" s="23">
        <v>47635</v>
      </c>
      <c r="AC3886" s="190">
        <f>IFERROR(ROUND(AA3886/AB3886-1,2),"")</f>
        <v>0</v>
      </c>
      <c r="AD3886" s="25">
        <v>45.54</v>
      </c>
      <c r="AE3886" s="25">
        <v>0.95</v>
      </c>
      <c r="AF3886" s="25">
        <v>0</v>
      </c>
      <c r="AG3886" s="25" t="s">
        <v>22</v>
      </c>
      <c r="AH3886" s="25">
        <v>0</v>
      </c>
      <c r="AI3886" s="25">
        <v>0</v>
      </c>
      <c r="AJ3886" s="25" t="s">
        <v>20</v>
      </c>
      <c r="AK3886" s="42" t="s">
        <v>19</v>
      </c>
      <c r="AL3886" s="25" t="s">
        <v>20</v>
      </c>
      <c r="AM3886" s="25">
        <v>1</v>
      </c>
      <c r="AN3886" s="25" t="s">
        <v>22</v>
      </c>
      <c r="AO3886" s="25" t="s">
        <v>22</v>
      </c>
      <c r="AP3886" s="25" t="s">
        <v>22</v>
      </c>
      <c r="AQ3886" s="25"/>
      <c r="AR3886" s="94"/>
      <c r="AS3886" s="157" t="s">
        <v>22</v>
      </c>
      <c r="AT3886" s="93">
        <v>42551</v>
      </c>
      <c r="AU3886" s="92" t="s">
        <v>22</v>
      </c>
      <c r="AV3886" s="91" t="s">
        <v>48</v>
      </c>
      <c r="AW3886" s="92" t="s">
        <v>48</v>
      </c>
      <c r="AX3886" s="92" t="s">
        <v>48</v>
      </c>
      <c r="AY3886" s="91" t="s">
        <v>152</v>
      </c>
      <c r="AZ3886" s="23"/>
      <c r="BA3886" s="25">
        <v>0</v>
      </c>
      <c r="BB3886" t="s">
        <v>48</v>
      </c>
      <c r="BC3886" t="e">
        <v>#N/A</v>
      </c>
      <c r="BD3886" t="e">
        <f>IF(Z3886=BC3886,"OK")</f>
        <v>#N/A</v>
      </c>
      <c r="BE3886">
        <v>45.54</v>
      </c>
      <c r="BF3886">
        <v>0.95</v>
      </c>
      <c r="BG3886" t="s">
        <v>22</v>
      </c>
      <c r="BH3886" t="s">
        <v>22</v>
      </c>
      <c r="BI3886" t="s">
        <v>22</v>
      </c>
      <c r="BJ3886">
        <v>0</v>
      </c>
      <c r="BK3886">
        <v>0</v>
      </c>
      <c r="BN3886" s="183"/>
    </row>
    <row r="3887" spans="1:66" ht="25.5" x14ac:dyDescent="0.25">
      <c r="A3887" s="1"/>
      <c r="B3887" s="94">
        <v>3874</v>
      </c>
      <c r="C3887" s="43">
        <v>1051717</v>
      </c>
      <c r="D3887" s="25"/>
      <c r="E3887" s="27" t="s">
        <v>1601</v>
      </c>
      <c r="F3887" s="151" t="s">
        <v>21</v>
      </c>
      <c r="G3887" s="25"/>
      <c r="H3887" s="46" t="str">
        <f>IFERROR(IFERROR(IF(SEARCH("Usystems",$E3887)&gt;0,"Usystems"),IF(SEARCH("RIIFO",$E3887)&gt;0,"RIIFO","Uponor")),"Uponor")</f>
        <v>Uponor</v>
      </c>
      <c r="I3887" s="25" t="str">
        <f>IFERROR(MID($D3887,1,7)+0,"")</f>
        <v/>
      </c>
      <c r="J3887" s="25" t="str">
        <f>IFERROR(MID($D3887,10,7)+0,"")</f>
        <v/>
      </c>
      <c r="K3887" s="25" t="str">
        <f>IFERROR(MID($D3887,19,7)+0,"")</f>
        <v/>
      </c>
      <c r="L3887" s="25" t="str">
        <f>IFERROR(MID($D3887,28,7)+0,"")</f>
        <v/>
      </c>
      <c r="M3887" s="25" t="str">
        <f>IF(IFERROR(MID($Q3887,1,7)+0,"")&lt;1130000,IF(INDEX(C:C,MATCH(LEFT(Q3887,7)+0,I:I,0))&lt;1130000,"",INDEX(C:C,MATCH(LEFT(Q3887,7)+0,I:I,0))),IFERROR(MID($Q3887,1,7)+0,""))</f>
        <v/>
      </c>
      <c r="N3887" s="25" t="str">
        <f>IF(IFERROR(MID($Q3887,10,7)+0,"")&lt;1130000,"",IFERROR(MID($Q3887,10,7)+0,""))</f>
        <v/>
      </c>
      <c r="O3887" s="25" t="str">
        <f>IF(IFERROR(MID($Q3887,19,7)+0,"")&lt;1130000,"",IFERROR(MID($Q3887,19,7)+0,""))</f>
        <v/>
      </c>
      <c r="P3887" s="25" t="str">
        <f>IF(M3887="","",IF(N3887="",M3887,M3887&amp;", "&amp;N3887))</f>
        <v/>
      </c>
      <c r="Q3887" s="25"/>
      <c r="R3887" s="25"/>
      <c r="S3887" s="35" t="s">
        <v>107</v>
      </c>
      <c r="T3887" s="25" t="s">
        <v>36</v>
      </c>
      <c r="U3887" s="185">
        <v>71853</v>
      </c>
      <c r="V3887" s="188">
        <v>71853</v>
      </c>
      <c r="W3887" s="189">
        <v>71853</v>
      </c>
      <c r="X3887" s="31">
        <v>71853</v>
      </c>
      <c r="Y3887" s="90">
        <f>IFERROR(ROUND(X3887/W3887-1,2),"")</f>
        <v>0</v>
      </c>
      <c r="Z3887" s="31">
        <f>IF(OR(S3887="VLD MLC components",S3887="VLD MLC pipes",S3887="VLD PEX components",S3887="VLD PEX pipes",S3887="VLD PHC components",S3887="VLD PHC pipes",S3887="Controls VLD"),"По запросу",X3887)</f>
        <v>71853</v>
      </c>
      <c r="AA3887" s="63">
        <f>ROUND(X3887/1.2,3)</f>
        <v>59877.5</v>
      </c>
      <c r="AB3887" s="23">
        <v>59877.5</v>
      </c>
      <c r="AC3887" s="190">
        <f>IFERROR(ROUND(AA3887/AB3887-1,2),"")</f>
        <v>0</v>
      </c>
      <c r="AD3887" s="25">
        <v>53.4</v>
      </c>
      <c r="AE3887" s="25">
        <v>1.2549999999999999</v>
      </c>
      <c r="AF3887" s="25">
        <v>0</v>
      </c>
      <c r="AG3887" s="25" t="s">
        <v>22</v>
      </c>
      <c r="AH3887" s="25">
        <v>0</v>
      </c>
      <c r="AI3887" s="25">
        <v>0</v>
      </c>
      <c r="AJ3887" s="25" t="s">
        <v>20</v>
      </c>
      <c r="AK3887" s="42" t="s">
        <v>19</v>
      </c>
      <c r="AL3887" s="25" t="s">
        <v>20</v>
      </c>
      <c r="AM3887" s="25">
        <v>1</v>
      </c>
      <c r="AN3887" s="25" t="s">
        <v>22</v>
      </c>
      <c r="AO3887" s="25" t="s">
        <v>22</v>
      </c>
      <c r="AP3887" s="25" t="s">
        <v>22</v>
      </c>
      <c r="AQ3887" s="25"/>
      <c r="AR3887" s="94"/>
      <c r="AS3887" s="157" t="s">
        <v>22</v>
      </c>
      <c r="AT3887" s="93">
        <v>42551</v>
      </c>
      <c r="AU3887" s="92" t="s">
        <v>22</v>
      </c>
      <c r="AV3887" s="91" t="s">
        <v>48</v>
      </c>
      <c r="AW3887" s="92" t="s">
        <v>48</v>
      </c>
      <c r="AX3887" s="92" t="s">
        <v>48</v>
      </c>
      <c r="AY3887" s="91" t="s">
        <v>152</v>
      </c>
      <c r="AZ3887" s="23"/>
      <c r="BA3887" s="25">
        <v>0</v>
      </c>
      <c r="BB3887" t="s">
        <v>48</v>
      </c>
      <c r="BC3887" t="e">
        <v>#N/A</v>
      </c>
      <c r="BD3887" t="e">
        <f>IF(Z3887=BC3887,"OK")</f>
        <v>#N/A</v>
      </c>
      <c r="BE3887">
        <v>53.4</v>
      </c>
      <c r="BF3887">
        <v>1.2549999999999999</v>
      </c>
      <c r="BG3887" t="s">
        <v>22</v>
      </c>
      <c r="BH3887" t="s">
        <v>22</v>
      </c>
      <c r="BI3887" t="s">
        <v>22</v>
      </c>
      <c r="BJ3887">
        <v>0</v>
      </c>
      <c r="BK3887">
        <v>0</v>
      </c>
      <c r="BN3887" s="183"/>
    </row>
    <row r="3888" spans="1:66" ht="25.5" x14ac:dyDescent="0.25">
      <c r="A3888" s="1"/>
      <c r="B3888" s="94">
        <v>3875</v>
      </c>
      <c r="C3888" s="43">
        <v>1051719</v>
      </c>
      <c r="D3888" s="25"/>
      <c r="E3888" s="27" t="s">
        <v>1600</v>
      </c>
      <c r="F3888" s="151" t="s">
        <v>21</v>
      </c>
      <c r="G3888" s="25"/>
      <c r="H3888" s="46" t="str">
        <f>IFERROR(IFERROR(IF(SEARCH("Usystems",$E3888)&gt;0,"Usystems"),IF(SEARCH("RIIFO",$E3888)&gt;0,"RIIFO","Uponor")),"Uponor")</f>
        <v>Uponor</v>
      </c>
      <c r="I3888" s="25" t="str">
        <f>IFERROR(MID($D3888,1,7)+0,"")</f>
        <v/>
      </c>
      <c r="J3888" s="25" t="str">
        <f>IFERROR(MID($D3888,10,7)+0,"")</f>
        <v/>
      </c>
      <c r="K3888" s="25" t="str">
        <f>IFERROR(MID($D3888,19,7)+0,"")</f>
        <v/>
      </c>
      <c r="L3888" s="25" t="str">
        <f>IFERROR(MID($D3888,28,7)+0,"")</f>
        <v/>
      </c>
      <c r="M3888" s="25" t="str">
        <f>IF(IFERROR(MID($Q3888,1,7)+0,"")&lt;1130000,IF(INDEX(C:C,MATCH(LEFT(Q3888,7)+0,I:I,0))&lt;1130000,"",INDEX(C:C,MATCH(LEFT(Q3888,7)+0,I:I,0))),IFERROR(MID($Q3888,1,7)+0,""))</f>
        <v/>
      </c>
      <c r="N3888" s="25" t="str">
        <f>IF(IFERROR(MID($Q3888,10,7)+0,"")&lt;1130000,"",IFERROR(MID($Q3888,10,7)+0,""))</f>
        <v/>
      </c>
      <c r="O3888" s="25" t="str">
        <f>IF(IFERROR(MID($Q3888,19,7)+0,"")&lt;1130000,"",IFERROR(MID($Q3888,19,7)+0,""))</f>
        <v/>
      </c>
      <c r="P3888" s="25" t="str">
        <f>IF(M3888="","",IF(N3888="",M3888,M3888&amp;", "&amp;N3888))</f>
        <v/>
      </c>
      <c r="Q3888" s="25"/>
      <c r="R3888" s="25"/>
      <c r="S3888" s="35" t="s">
        <v>107</v>
      </c>
      <c r="T3888" s="25" t="s">
        <v>36</v>
      </c>
      <c r="U3888" s="185">
        <v>101120</v>
      </c>
      <c r="V3888" s="188">
        <v>101120</v>
      </c>
      <c r="W3888" s="189">
        <v>101120</v>
      </c>
      <c r="X3888" s="31">
        <v>101120</v>
      </c>
      <c r="Y3888" s="90">
        <f>IFERROR(ROUND(X3888/W3888-1,2),"")</f>
        <v>0</v>
      </c>
      <c r="Z3888" s="31">
        <f>IF(OR(S3888="VLD MLC components",S3888="VLD MLC pipes",S3888="VLD PEX components",S3888="VLD PEX pipes",S3888="VLD PHC components",S3888="VLD PHC pipes",S3888="Controls VLD"),"По запросу",X3888)</f>
        <v>101120</v>
      </c>
      <c r="AA3888" s="63">
        <f>ROUND(X3888/1.2,3)</f>
        <v>84266.667000000001</v>
      </c>
      <c r="AB3888" s="23">
        <v>84266.667000000001</v>
      </c>
      <c r="AC3888" s="190">
        <f>IFERROR(ROUND(AA3888/AB3888-1,2),"")</f>
        <v>0</v>
      </c>
      <c r="AD3888" s="25">
        <v>87.5</v>
      </c>
      <c r="AE3888" s="25">
        <v>2</v>
      </c>
      <c r="AF3888" s="25">
        <v>0</v>
      </c>
      <c r="AG3888" s="25" t="s">
        <v>22</v>
      </c>
      <c r="AH3888" s="25">
        <v>0</v>
      </c>
      <c r="AI3888" s="25">
        <v>0</v>
      </c>
      <c r="AJ3888" s="25" t="s">
        <v>20</v>
      </c>
      <c r="AK3888" s="42" t="s">
        <v>19</v>
      </c>
      <c r="AL3888" s="25" t="s">
        <v>20</v>
      </c>
      <c r="AM3888" s="25">
        <v>1</v>
      </c>
      <c r="AN3888" s="25" t="s">
        <v>22</v>
      </c>
      <c r="AO3888" s="25" t="s">
        <v>22</v>
      </c>
      <c r="AP3888" s="25" t="s">
        <v>22</v>
      </c>
      <c r="AQ3888" s="25"/>
      <c r="AR3888" s="94"/>
      <c r="AS3888" s="157" t="s">
        <v>22</v>
      </c>
      <c r="AT3888" s="93">
        <v>42551</v>
      </c>
      <c r="AU3888" s="92" t="s">
        <v>22</v>
      </c>
      <c r="AV3888" s="91" t="s">
        <v>48</v>
      </c>
      <c r="AW3888" s="92" t="s">
        <v>48</v>
      </c>
      <c r="AX3888" s="92" t="s">
        <v>48</v>
      </c>
      <c r="AY3888" s="91" t="s">
        <v>152</v>
      </c>
      <c r="AZ3888" s="23"/>
      <c r="BA3888" s="25">
        <v>0</v>
      </c>
      <c r="BB3888" t="s">
        <v>48</v>
      </c>
      <c r="BC3888" t="e">
        <v>#N/A</v>
      </c>
      <c r="BD3888" t="e">
        <f>IF(Z3888=BC3888,"OK")</f>
        <v>#N/A</v>
      </c>
      <c r="BE3888">
        <v>87.5</v>
      </c>
      <c r="BF3888">
        <v>2</v>
      </c>
      <c r="BG3888" t="s">
        <v>22</v>
      </c>
      <c r="BH3888" t="s">
        <v>22</v>
      </c>
      <c r="BI3888" t="s">
        <v>22</v>
      </c>
      <c r="BJ3888">
        <v>0</v>
      </c>
      <c r="BK3888">
        <v>0</v>
      </c>
      <c r="BN3888" s="183"/>
    </row>
    <row r="3889" spans="1:66" ht="25.5" x14ac:dyDescent="0.25">
      <c r="A3889" s="1"/>
      <c r="B3889" s="94">
        <v>3876</v>
      </c>
      <c r="C3889" s="43">
        <v>1058961</v>
      </c>
      <c r="D3889" s="25"/>
      <c r="E3889" s="27" t="s">
        <v>1599</v>
      </c>
      <c r="F3889" s="151" t="s">
        <v>21</v>
      </c>
      <c r="G3889" s="25"/>
      <c r="H3889" s="46" t="str">
        <f>IFERROR(IFERROR(IF(SEARCH("Usystems",$E3889)&gt;0,"Usystems"),IF(SEARCH("RIIFO",$E3889)&gt;0,"RIIFO","Uponor")),"Uponor")</f>
        <v>Uponor</v>
      </c>
      <c r="I3889" s="25" t="str">
        <f>IFERROR(MID($D3889,1,7)+0,"")</f>
        <v/>
      </c>
      <c r="J3889" s="25" t="str">
        <f>IFERROR(MID($D3889,10,7)+0,"")</f>
        <v/>
      </c>
      <c r="K3889" s="25" t="str">
        <f>IFERROR(MID($D3889,19,7)+0,"")</f>
        <v/>
      </c>
      <c r="L3889" s="25" t="str">
        <f>IFERROR(MID($D3889,28,7)+0,"")</f>
        <v/>
      </c>
      <c r="M3889" s="25" t="str">
        <f>IF(IFERROR(MID($Q3889,1,7)+0,"")&lt;1130000,IF(INDEX(C:C,MATCH(LEFT(Q3889,7)+0,I:I,0))&lt;1130000,"",INDEX(C:C,MATCH(LEFT(Q3889,7)+0,I:I,0))),IFERROR(MID($Q3889,1,7)+0,""))</f>
        <v/>
      </c>
      <c r="N3889" s="25" t="str">
        <f>IF(IFERROR(MID($Q3889,10,7)+0,"")&lt;1130000,"",IFERROR(MID($Q3889,10,7)+0,""))</f>
        <v/>
      </c>
      <c r="O3889" s="25" t="str">
        <f>IF(IFERROR(MID($Q3889,19,7)+0,"")&lt;1130000,"",IFERROR(MID($Q3889,19,7)+0,""))</f>
        <v/>
      </c>
      <c r="P3889" s="25" t="str">
        <f>IF(M3889="","",IF(N3889="",M3889,M3889&amp;", "&amp;N3889))</f>
        <v/>
      </c>
      <c r="Q3889" s="25"/>
      <c r="R3889" s="25"/>
      <c r="S3889" s="35" t="s">
        <v>107</v>
      </c>
      <c r="T3889" s="25" t="s">
        <v>36</v>
      </c>
      <c r="U3889" s="185">
        <v>143592</v>
      </c>
      <c r="V3889" s="188">
        <v>143592</v>
      </c>
      <c r="W3889" s="189">
        <v>143592</v>
      </c>
      <c r="X3889" s="31">
        <v>143592</v>
      </c>
      <c r="Y3889" s="90">
        <f>IFERROR(ROUND(X3889/W3889-1,2),"")</f>
        <v>0</v>
      </c>
      <c r="Z3889" s="31">
        <f>IF(OR(S3889="VLD MLC components",S3889="VLD MLC pipes",S3889="VLD PEX components",S3889="VLD PEX pipes",S3889="VLD PHC components",S3889="VLD PHC pipes",S3889="Controls VLD"),"По запросу",X3889)</f>
        <v>143592</v>
      </c>
      <c r="AA3889" s="63">
        <f>ROUND(X3889/1.2,3)</f>
        <v>119660</v>
      </c>
      <c r="AB3889" s="23">
        <v>119660</v>
      </c>
      <c r="AC3889" s="190">
        <f>IFERROR(ROUND(AA3889/AB3889-1,2),"")</f>
        <v>0</v>
      </c>
      <c r="AD3889" s="25">
        <v>112.7</v>
      </c>
      <c r="AE3889" s="25">
        <v>2.8</v>
      </c>
      <c r="AF3889" s="25">
        <v>0</v>
      </c>
      <c r="AG3889" s="25" t="s">
        <v>22</v>
      </c>
      <c r="AH3889" s="25">
        <v>0</v>
      </c>
      <c r="AI3889" s="25">
        <v>0</v>
      </c>
      <c r="AJ3889" s="25" t="s">
        <v>20</v>
      </c>
      <c r="AK3889" s="42" t="s">
        <v>19</v>
      </c>
      <c r="AL3889" s="25" t="s">
        <v>20</v>
      </c>
      <c r="AM3889" s="25">
        <v>1</v>
      </c>
      <c r="AN3889" s="25" t="s">
        <v>22</v>
      </c>
      <c r="AO3889" s="25" t="s">
        <v>22</v>
      </c>
      <c r="AP3889" s="25" t="s">
        <v>22</v>
      </c>
      <c r="AQ3889" s="25"/>
      <c r="AR3889" s="94"/>
      <c r="AS3889" s="157" t="s">
        <v>22</v>
      </c>
      <c r="AT3889" s="93">
        <v>42551</v>
      </c>
      <c r="AU3889" s="92" t="s">
        <v>22</v>
      </c>
      <c r="AV3889" s="91" t="s">
        <v>48</v>
      </c>
      <c r="AW3889" s="92" t="s">
        <v>48</v>
      </c>
      <c r="AX3889" s="92" t="s">
        <v>48</v>
      </c>
      <c r="AY3889" s="91" t="s">
        <v>152</v>
      </c>
      <c r="AZ3889" s="23"/>
      <c r="BA3889" s="25">
        <v>0</v>
      </c>
      <c r="BB3889" t="s">
        <v>48</v>
      </c>
      <c r="BC3889" t="e">
        <v>#N/A</v>
      </c>
      <c r="BD3889" t="e">
        <f>IF(Z3889=BC3889,"OK")</f>
        <v>#N/A</v>
      </c>
      <c r="BE3889">
        <v>112.7</v>
      </c>
      <c r="BF3889">
        <v>2.8</v>
      </c>
      <c r="BG3889" t="s">
        <v>22</v>
      </c>
      <c r="BH3889" t="s">
        <v>22</v>
      </c>
      <c r="BI3889" t="s">
        <v>22</v>
      </c>
      <c r="BJ3889">
        <v>0</v>
      </c>
      <c r="BK3889">
        <v>0</v>
      </c>
      <c r="BN3889" s="183"/>
    </row>
    <row r="3890" spans="1:66" ht="25.5" x14ac:dyDescent="0.25">
      <c r="A3890" s="1"/>
      <c r="B3890" s="94">
        <v>3877</v>
      </c>
      <c r="C3890" s="43">
        <v>1059415</v>
      </c>
      <c r="D3890" s="25"/>
      <c r="E3890" s="27" t="s">
        <v>1598</v>
      </c>
      <c r="F3890" s="151" t="s">
        <v>21</v>
      </c>
      <c r="G3890" s="25"/>
      <c r="H3890" s="46" t="str">
        <f>IFERROR(IFERROR(IF(SEARCH("Usystems",$E3890)&gt;0,"Usystems"),IF(SEARCH("RIIFO",$E3890)&gt;0,"RIIFO","Uponor")),"Uponor")</f>
        <v>Uponor</v>
      </c>
      <c r="I3890" s="25" t="str">
        <f>IFERROR(MID($D3890,1,7)+0,"")</f>
        <v/>
      </c>
      <c r="J3890" s="25" t="str">
        <f>IFERROR(MID($D3890,10,7)+0,"")</f>
        <v/>
      </c>
      <c r="K3890" s="25" t="str">
        <f>IFERROR(MID($D3890,19,7)+0,"")</f>
        <v/>
      </c>
      <c r="L3890" s="25" t="str">
        <f>IFERROR(MID($D3890,28,7)+0,"")</f>
        <v/>
      </c>
      <c r="M3890" s="25" t="str">
        <f>IF(IFERROR(MID($Q3890,1,7)+0,"")&lt;1130000,IF(INDEX(C:C,MATCH(LEFT(Q3890,7)+0,I:I,0))&lt;1130000,"",INDEX(C:C,MATCH(LEFT(Q3890,7)+0,I:I,0))),IFERROR(MID($Q3890,1,7)+0,""))</f>
        <v/>
      </c>
      <c r="N3890" s="25" t="str">
        <f>IF(IFERROR(MID($Q3890,10,7)+0,"")&lt;1130000,"",IFERROR(MID($Q3890,10,7)+0,""))</f>
        <v/>
      </c>
      <c r="O3890" s="25" t="str">
        <f>IF(IFERROR(MID($Q3890,19,7)+0,"")&lt;1130000,"",IFERROR(MID($Q3890,19,7)+0,""))</f>
        <v/>
      </c>
      <c r="P3890" s="25" t="str">
        <f>IF(M3890="","",IF(N3890="",M3890,M3890&amp;", "&amp;N3890))</f>
        <v/>
      </c>
      <c r="Q3890" s="25"/>
      <c r="R3890" s="25"/>
      <c r="S3890" s="35" t="s">
        <v>107</v>
      </c>
      <c r="T3890" s="25" t="s">
        <v>36</v>
      </c>
      <c r="U3890" s="185">
        <v>252984</v>
      </c>
      <c r="V3890" s="188">
        <v>252984</v>
      </c>
      <c r="W3890" s="189">
        <v>252984</v>
      </c>
      <c r="X3890" s="31">
        <v>252984</v>
      </c>
      <c r="Y3890" s="90">
        <f>IFERROR(ROUND(X3890/W3890-1,2),"")</f>
        <v>0</v>
      </c>
      <c r="Z3890" s="31">
        <f>IF(OR(S3890="VLD MLC components",S3890="VLD MLC pipes",S3890="VLD PEX components",S3890="VLD PEX pipes",S3890="VLD PHC components",S3890="VLD PHC pipes",S3890="Controls VLD"),"По запросу",X3890)</f>
        <v>252984</v>
      </c>
      <c r="AA3890" s="63">
        <f>ROUND(X3890/1.2,3)</f>
        <v>210820</v>
      </c>
      <c r="AB3890" s="23">
        <v>210820</v>
      </c>
      <c r="AC3890" s="190">
        <f>IFERROR(ROUND(AA3890/AB3890-1,2),"")</f>
        <v>0</v>
      </c>
      <c r="AD3890" s="25">
        <v>186</v>
      </c>
      <c r="AE3890" s="25">
        <v>5.2</v>
      </c>
      <c r="AF3890" s="25">
        <v>0</v>
      </c>
      <c r="AG3890" s="25" t="s">
        <v>22</v>
      </c>
      <c r="AH3890" s="25">
        <v>0</v>
      </c>
      <c r="AI3890" s="25">
        <v>0</v>
      </c>
      <c r="AJ3890" s="25" t="s">
        <v>20</v>
      </c>
      <c r="AK3890" s="42" t="s">
        <v>19</v>
      </c>
      <c r="AL3890" s="25" t="s">
        <v>20</v>
      </c>
      <c r="AM3890" s="25">
        <v>1</v>
      </c>
      <c r="AN3890" s="25" t="s">
        <v>22</v>
      </c>
      <c r="AO3890" s="25" t="s">
        <v>22</v>
      </c>
      <c r="AP3890" s="25" t="s">
        <v>22</v>
      </c>
      <c r="AQ3890" s="25"/>
      <c r="AR3890" s="94"/>
      <c r="AS3890" s="157" t="s">
        <v>22</v>
      </c>
      <c r="AT3890" s="93">
        <v>42551</v>
      </c>
      <c r="AU3890" s="92" t="s">
        <v>22</v>
      </c>
      <c r="AV3890" s="91" t="s">
        <v>48</v>
      </c>
      <c r="AW3890" s="92" t="s">
        <v>48</v>
      </c>
      <c r="AX3890" s="92" t="s">
        <v>48</v>
      </c>
      <c r="AY3890" s="91" t="s">
        <v>152</v>
      </c>
      <c r="AZ3890" s="23"/>
      <c r="BA3890" s="25">
        <v>0</v>
      </c>
      <c r="BB3890" t="s">
        <v>48</v>
      </c>
      <c r="BC3890" t="e">
        <v>#N/A</v>
      </c>
      <c r="BD3890" t="e">
        <f>IF(Z3890=BC3890,"OK")</f>
        <v>#N/A</v>
      </c>
      <c r="BE3890">
        <v>186</v>
      </c>
      <c r="BF3890">
        <v>5.2</v>
      </c>
      <c r="BG3890" t="s">
        <v>22</v>
      </c>
      <c r="BH3890" t="s">
        <v>22</v>
      </c>
      <c r="BI3890" t="s">
        <v>22</v>
      </c>
      <c r="BJ3890">
        <v>0</v>
      </c>
      <c r="BK3890">
        <v>0</v>
      </c>
      <c r="BN3890" s="183"/>
    </row>
    <row r="3891" spans="1:66" ht="25.5" x14ac:dyDescent="0.25">
      <c r="A3891" s="1"/>
      <c r="B3891" s="94">
        <v>3878</v>
      </c>
      <c r="C3891" s="43">
        <v>1051749</v>
      </c>
      <c r="D3891" s="25"/>
      <c r="E3891" s="27" t="s">
        <v>1597</v>
      </c>
      <c r="F3891" s="151" t="s">
        <v>21</v>
      </c>
      <c r="G3891" s="25"/>
      <c r="H3891" s="46" t="str">
        <f>IFERROR(IFERROR(IF(SEARCH("Usystems",$E3891)&gt;0,"Usystems"),IF(SEARCH("RIIFO",$E3891)&gt;0,"RIIFO","Uponor")),"Uponor")</f>
        <v>Uponor</v>
      </c>
      <c r="I3891" s="25" t="str">
        <f>IFERROR(MID($D3891,1,7)+0,"")</f>
        <v/>
      </c>
      <c r="J3891" s="25" t="str">
        <f>IFERROR(MID($D3891,10,7)+0,"")</f>
        <v/>
      </c>
      <c r="K3891" s="25" t="str">
        <f>IFERROR(MID($D3891,19,7)+0,"")</f>
        <v/>
      </c>
      <c r="L3891" s="25" t="str">
        <f>IFERROR(MID($D3891,28,7)+0,"")</f>
        <v/>
      </c>
      <c r="M3891" s="25" t="str">
        <f>IF(IFERROR(MID($Q3891,1,7)+0,"")&lt;1130000,IF(INDEX(C:C,MATCH(LEFT(Q3891,7)+0,I:I,0))&lt;1130000,"",INDEX(C:C,MATCH(LEFT(Q3891,7)+0,I:I,0))),IFERROR(MID($Q3891,1,7)+0,""))</f>
        <v/>
      </c>
      <c r="N3891" s="25" t="str">
        <f>IF(IFERROR(MID($Q3891,10,7)+0,"")&lt;1130000,"",IFERROR(MID($Q3891,10,7)+0,""))</f>
        <v/>
      </c>
      <c r="O3891" s="25" t="str">
        <f>IF(IFERROR(MID($Q3891,19,7)+0,"")&lt;1130000,"",IFERROR(MID($Q3891,19,7)+0,""))</f>
        <v/>
      </c>
      <c r="P3891" s="25" t="str">
        <f>IF(M3891="","",IF(N3891="",M3891,M3891&amp;", "&amp;N3891))</f>
        <v/>
      </c>
      <c r="Q3891" s="25"/>
      <c r="R3891" s="25"/>
      <c r="S3891" s="35" t="s">
        <v>107</v>
      </c>
      <c r="T3891" s="25" t="s">
        <v>36</v>
      </c>
      <c r="U3891" s="185">
        <v>349349</v>
      </c>
      <c r="V3891" s="188">
        <v>349349</v>
      </c>
      <c r="W3891" s="189">
        <v>349349</v>
      </c>
      <c r="X3891" s="31">
        <v>349349</v>
      </c>
      <c r="Y3891" s="90">
        <f>IFERROR(ROUND(X3891/W3891-1,2),"")</f>
        <v>0</v>
      </c>
      <c r="Z3891" s="31">
        <f>IF(OR(S3891="VLD MLC components",S3891="VLD MLC pipes",S3891="VLD PEX components",S3891="VLD PEX pipes",S3891="VLD PHC components",S3891="VLD PHC pipes",S3891="Controls VLD"),"По запросу",X3891)</f>
        <v>349349</v>
      </c>
      <c r="AA3891" s="63">
        <f>ROUND(X3891/1.2,3)</f>
        <v>291124.16700000002</v>
      </c>
      <c r="AB3891" s="23">
        <v>291124.16700000002</v>
      </c>
      <c r="AC3891" s="190">
        <f>IFERROR(ROUND(AA3891/AB3891-1,2),"")</f>
        <v>0</v>
      </c>
      <c r="AD3891" s="25">
        <v>222</v>
      </c>
      <c r="AE3891" s="25">
        <v>8.31</v>
      </c>
      <c r="AF3891" s="25">
        <v>0</v>
      </c>
      <c r="AG3891" s="25" t="s">
        <v>22</v>
      </c>
      <c r="AH3891" s="25">
        <v>0</v>
      </c>
      <c r="AI3891" s="25">
        <v>0</v>
      </c>
      <c r="AJ3891" s="25" t="s">
        <v>20</v>
      </c>
      <c r="AK3891" s="42" t="s">
        <v>19</v>
      </c>
      <c r="AL3891" s="25" t="s">
        <v>20</v>
      </c>
      <c r="AM3891" s="25">
        <v>1</v>
      </c>
      <c r="AN3891" s="25" t="s">
        <v>22</v>
      </c>
      <c r="AO3891" s="25" t="s">
        <v>22</v>
      </c>
      <c r="AP3891" s="25" t="s">
        <v>22</v>
      </c>
      <c r="AQ3891" s="25"/>
      <c r="AR3891" s="94"/>
      <c r="AS3891" s="157" t="s">
        <v>22</v>
      </c>
      <c r="AT3891" s="93">
        <v>42551</v>
      </c>
      <c r="AU3891" s="92" t="s">
        <v>22</v>
      </c>
      <c r="AV3891" s="91" t="s">
        <v>48</v>
      </c>
      <c r="AW3891" s="92" t="s">
        <v>48</v>
      </c>
      <c r="AX3891" s="92" t="s">
        <v>48</v>
      </c>
      <c r="AY3891" s="91" t="s">
        <v>152</v>
      </c>
      <c r="AZ3891" s="23"/>
      <c r="BA3891" s="25">
        <v>0</v>
      </c>
      <c r="BB3891" t="s">
        <v>48</v>
      </c>
      <c r="BC3891" t="e">
        <v>#N/A</v>
      </c>
      <c r="BD3891" t="e">
        <f>IF(Z3891=BC3891,"OK")</f>
        <v>#N/A</v>
      </c>
      <c r="BE3891">
        <v>222</v>
      </c>
      <c r="BF3891">
        <v>8.31</v>
      </c>
      <c r="BG3891" t="s">
        <v>22</v>
      </c>
      <c r="BH3891" t="s">
        <v>22</v>
      </c>
      <c r="BI3891" t="s">
        <v>22</v>
      </c>
      <c r="BJ3891">
        <v>0</v>
      </c>
      <c r="BK3891">
        <v>0</v>
      </c>
      <c r="BN3891" s="183"/>
    </row>
    <row r="3892" spans="1:66" ht="25.5" x14ac:dyDescent="0.25">
      <c r="A3892" s="1"/>
      <c r="B3892" s="94">
        <v>3879</v>
      </c>
      <c r="C3892" s="43">
        <v>1057763</v>
      </c>
      <c r="D3892" s="25"/>
      <c r="E3892" s="27" t="s">
        <v>1596</v>
      </c>
      <c r="F3892" s="151" t="s">
        <v>21</v>
      </c>
      <c r="G3892" s="25"/>
      <c r="H3892" s="46" t="str">
        <f>IFERROR(IFERROR(IF(SEARCH("Usystems",$E3892)&gt;0,"Usystems"),IF(SEARCH("RIIFO",$E3892)&gt;0,"RIIFO","Uponor")),"Uponor")</f>
        <v>Uponor</v>
      </c>
      <c r="I3892" s="25" t="str">
        <f>IFERROR(MID($D3892,1,7)+0,"")</f>
        <v/>
      </c>
      <c r="J3892" s="25" t="str">
        <f>IFERROR(MID($D3892,10,7)+0,"")</f>
        <v/>
      </c>
      <c r="K3892" s="25" t="str">
        <f>IFERROR(MID($D3892,19,7)+0,"")</f>
        <v/>
      </c>
      <c r="L3892" s="25" t="str">
        <f>IFERROR(MID($D3892,28,7)+0,"")</f>
        <v/>
      </c>
      <c r="M3892" s="25" t="str">
        <f>IF(IFERROR(MID($Q3892,1,7)+0,"")&lt;1130000,IF(INDEX(C:C,MATCH(LEFT(Q3892,7)+0,I:I,0))&lt;1130000,"",INDEX(C:C,MATCH(LEFT(Q3892,7)+0,I:I,0))),IFERROR(MID($Q3892,1,7)+0,""))</f>
        <v/>
      </c>
      <c r="N3892" s="25" t="str">
        <f>IF(IFERROR(MID($Q3892,10,7)+0,"")&lt;1130000,"",IFERROR(MID($Q3892,10,7)+0,""))</f>
        <v/>
      </c>
      <c r="O3892" s="25" t="str">
        <f>IF(IFERROR(MID($Q3892,19,7)+0,"")&lt;1130000,"",IFERROR(MID($Q3892,19,7)+0,""))</f>
        <v/>
      </c>
      <c r="P3892" s="25" t="str">
        <f>IF(M3892="","",IF(N3892="",M3892,M3892&amp;", "&amp;N3892))</f>
        <v/>
      </c>
      <c r="Q3892" s="25"/>
      <c r="R3892" s="25"/>
      <c r="S3892" s="35" t="s">
        <v>107</v>
      </c>
      <c r="T3892" s="25" t="s">
        <v>36</v>
      </c>
      <c r="U3892" s="185">
        <v>387888</v>
      </c>
      <c r="V3892" s="188">
        <v>387888</v>
      </c>
      <c r="W3892" s="189">
        <v>387888</v>
      </c>
      <c r="X3892" s="31">
        <v>387888</v>
      </c>
      <c r="Y3892" s="90">
        <f>IFERROR(ROUND(X3892/W3892-1,2),"")</f>
        <v>0</v>
      </c>
      <c r="Z3892" s="31">
        <f>IF(OR(S3892="VLD MLC components",S3892="VLD MLC pipes",S3892="VLD PEX components",S3892="VLD PEX pipes",S3892="VLD PHC components",S3892="VLD PHC pipes",S3892="Controls VLD"),"По запросу",X3892)</f>
        <v>387888</v>
      </c>
      <c r="AA3892" s="63">
        <f>ROUND(X3892/1.2,3)</f>
        <v>323240</v>
      </c>
      <c r="AB3892" s="23">
        <v>323240</v>
      </c>
      <c r="AC3892" s="190">
        <f>IFERROR(ROUND(AA3892/AB3892-1,2),"")</f>
        <v>0</v>
      </c>
      <c r="AD3892" s="25">
        <v>295.8</v>
      </c>
      <c r="AE3892" s="25">
        <v>8.43</v>
      </c>
      <c r="AF3892" s="25">
        <v>0</v>
      </c>
      <c r="AG3892" s="25" t="s">
        <v>22</v>
      </c>
      <c r="AH3892" s="25">
        <v>0</v>
      </c>
      <c r="AI3892" s="25">
        <v>0</v>
      </c>
      <c r="AJ3892" s="25" t="s">
        <v>20</v>
      </c>
      <c r="AK3892" s="42" t="s">
        <v>19</v>
      </c>
      <c r="AL3892" s="25" t="s">
        <v>20</v>
      </c>
      <c r="AM3892" s="25">
        <v>1</v>
      </c>
      <c r="AN3892" s="25" t="s">
        <v>22</v>
      </c>
      <c r="AO3892" s="25" t="s">
        <v>22</v>
      </c>
      <c r="AP3892" s="25" t="s">
        <v>22</v>
      </c>
      <c r="AQ3892" s="25"/>
      <c r="AR3892" s="94"/>
      <c r="AS3892" s="157" t="s">
        <v>22</v>
      </c>
      <c r="AT3892" s="93">
        <v>42551</v>
      </c>
      <c r="AU3892" s="92" t="s">
        <v>22</v>
      </c>
      <c r="AV3892" s="91" t="s">
        <v>48</v>
      </c>
      <c r="AW3892" s="92" t="s">
        <v>48</v>
      </c>
      <c r="AX3892" s="92" t="s">
        <v>48</v>
      </c>
      <c r="AY3892" s="91" t="s">
        <v>152</v>
      </c>
      <c r="AZ3892" s="23"/>
      <c r="BA3892" s="25">
        <v>0</v>
      </c>
      <c r="BB3892" t="s">
        <v>48</v>
      </c>
      <c r="BC3892" t="e">
        <v>#N/A</v>
      </c>
      <c r="BD3892" t="e">
        <f>IF(Z3892=BC3892,"OK")</f>
        <v>#N/A</v>
      </c>
      <c r="BE3892">
        <v>295.8</v>
      </c>
      <c r="BF3892">
        <v>8.43</v>
      </c>
      <c r="BG3892" t="s">
        <v>22</v>
      </c>
      <c r="BH3892" t="s">
        <v>22</v>
      </c>
      <c r="BI3892" t="s">
        <v>22</v>
      </c>
      <c r="BJ3892">
        <v>0</v>
      </c>
      <c r="BK3892">
        <v>0</v>
      </c>
      <c r="BN3892" s="183"/>
    </row>
    <row r="3893" spans="1:66" ht="25.5" x14ac:dyDescent="0.25">
      <c r="A3893" s="1"/>
      <c r="B3893" s="94">
        <v>3880</v>
      </c>
      <c r="C3893" s="43">
        <v>1058721</v>
      </c>
      <c r="D3893" s="25"/>
      <c r="E3893" s="27" t="s">
        <v>1595</v>
      </c>
      <c r="F3893" s="151" t="s">
        <v>21</v>
      </c>
      <c r="G3893" s="25"/>
      <c r="H3893" s="46" t="str">
        <f>IFERROR(IFERROR(IF(SEARCH("Usystems",$E3893)&gt;0,"Usystems"),IF(SEARCH("RIIFO",$E3893)&gt;0,"RIIFO","Uponor")),"Uponor")</f>
        <v>Uponor</v>
      </c>
      <c r="I3893" s="25" t="str">
        <f>IFERROR(MID($D3893,1,7)+0,"")</f>
        <v/>
      </c>
      <c r="J3893" s="25" t="str">
        <f>IFERROR(MID($D3893,10,7)+0,"")</f>
        <v/>
      </c>
      <c r="K3893" s="25" t="str">
        <f>IFERROR(MID($D3893,19,7)+0,"")</f>
        <v/>
      </c>
      <c r="L3893" s="25" t="str">
        <f>IFERROR(MID($D3893,28,7)+0,"")</f>
        <v/>
      </c>
      <c r="M3893" s="25" t="str">
        <f>IF(IFERROR(MID($Q3893,1,7)+0,"")&lt;1130000,IF(INDEX(C:C,MATCH(LEFT(Q3893,7)+0,I:I,0))&lt;1130000,"",INDEX(C:C,MATCH(LEFT(Q3893,7)+0,I:I,0))),IFERROR(MID($Q3893,1,7)+0,""))</f>
        <v/>
      </c>
      <c r="N3893" s="25" t="str">
        <f>IF(IFERROR(MID($Q3893,10,7)+0,"")&lt;1130000,"",IFERROR(MID($Q3893,10,7)+0,""))</f>
        <v/>
      </c>
      <c r="O3893" s="25" t="str">
        <f>IF(IFERROR(MID($Q3893,19,7)+0,"")&lt;1130000,"",IFERROR(MID($Q3893,19,7)+0,""))</f>
        <v/>
      </c>
      <c r="P3893" s="25" t="str">
        <f>IF(M3893="","",IF(N3893="",M3893,M3893&amp;", "&amp;N3893))</f>
        <v/>
      </c>
      <c r="Q3893" s="25"/>
      <c r="R3893" s="25"/>
      <c r="S3893" s="35" t="s">
        <v>107</v>
      </c>
      <c r="T3893" s="25" t="s">
        <v>36</v>
      </c>
      <c r="U3893" s="185">
        <v>28525</v>
      </c>
      <c r="V3893" s="188">
        <v>28525</v>
      </c>
      <c r="W3893" s="189">
        <v>28525</v>
      </c>
      <c r="X3893" s="31">
        <v>28525</v>
      </c>
      <c r="Y3893" s="90">
        <f>IFERROR(ROUND(X3893/W3893-1,2),"")</f>
        <v>0</v>
      </c>
      <c r="Z3893" s="31">
        <f>IF(OR(S3893="VLD MLC components",S3893="VLD MLC pipes",S3893="VLD PEX components",S3893="VLD PEX pipes",S3893="VLD PHC components",S3893="VLD PHC pipes",S3893="Controls VLD"),"По запросу",X3893)</f>
        <v>28525</v>
      </c>
      <c r="AA3893" s="63">
        <f>ROUND(X3893/1.2,3)</f>
        <v>23770.832999999999</v>
      </c>
      <c r="AB3893" s="23">
        <v>23770.832999999999</v>
      </c>
      <c r="AC3893" s="190">
        <f>IFERROR(ROUND(AA3893/AB3893-1,2),"")</f>
        <v>0</v>
      </c>
      <c r="AD3893" s="25">
        <v>22.9</v>
      </c>
      <c r="AE3893" s="25">
        <v>0.52500000000000002</v>
      </c>
      <c r="AF3893" s="25">
        <v>0</v>
      </c>
      <c r="AG3893" s="25" t="s">
        <v>22</v>
      </c>
      <c r="AH3893" s="25">
        <v>0</v>
      </c>
      <c r="AI3893" s="25">
        <v>0</v>
      </c>
      <c r="AJ3893" s="25" t="s">
        <v>20</v>
      </c>
      <c r="AK3893" s="42" t="s">
        <v>19</v>
      </c>
      <c r="AL3893" s="25" t="s">
        <v>20</v>
      </c>
      <c r="AM3893" s="25">
        <v>1</v>
      </c>
      <c r="AN3893" s="25" t="s">
        <v>22</v>
      </c>
      <c r="AO3893" s="25" t="s">
        <v>22</v>
      </c>
      <c r="AP3893" s="25" t="s">
        <v>22</v>
      </c>
      <c r="AQ3893" s="25"/>
      <c r="AR3893" s="94"/>
      <c r="AS3893" s="157" t="s">
        <v>22</v>
      </c>
      <c r="AT3893" s="93">
        <v>42551</v>
      </c>
      <c r="AU3893" s="92" t="s">
        <v>22</v>
      </c>
      <c r="AV3893" s="91" t="s">
        <v>48</v>
      </c>
      <c r="AW3893" s="92" t="s">
        <v>48</v>
      </c>
      <c r="AX3893" s="92" t="s">
        <v>48</v>
      </c>
      <c r="AY3893" s="91" t="s">
        <v>152</v>
      </c>
      <c r="AZ3893" s="23"/>
      <c r="BA3893" s="25">
        <v>0</v>
      </c>
      <c r="BB3893" t="s">
        <v>48</v>
      </c>
      <c r="BC3893" t="e">
        <v>#N/A</v>
      </c>
      <c r="BD3893" t="e">
        <f>IF(Z3893=BC3893,"OK")</f>
        <v>#N/A</v>
      </c>
      <c r="BE3893">
        <v>22.9</v>
      </c>
      <c r="BF3893">
        <v>0.52500000000000002</v>
      </c>
      <c r="BG3893" t="s">
        <v>22</v>
      </c>
      <c r="BH3893" t="s">
        <v>22</v>
      </c>
      <c r="BI3893" t="s">
        <v>22</v>
      </c>
      <c r="BJ3893">
        <v>0</v>
      </c>
      <c r="BK3893">
        <v>0</v>
      </c>
      <c r="BN3893" s="183"/>
    </row>
    <row r="3894" spans="1:66" ht="25.5" x14ac:dyDescent="0.25">
      <c r="A3894" s="1"/>
      <c r="B3894" s="94">
        <v>3881</v>
      </c>
      <c r="C3894" s="43">
        <v>1058724</v>
      </c>
      <c r="D3894" s="25"/>
      <c r="E3894" s="27" t="s">
        <v>1594</v>
      </c>
      <c r="F3894" s="151" t="s">
        <v>21</v>
      </c>
      <c r="G3894" s="25"/>
      <c r="H3894" s="46" t="str">
        <f>IFERROR(IFERROR(IF(SEARCH("Usystems",$E3894)&gt;0,"Usystems"),IF(SEARCH("RIIFO",$E3894)&gt;0,"RIIFO","Uponor")),"Uponor")</f>
        <v>Uponor</v>
      </c>
      <c r="I3894" s="25" t="str">
        <f>IFERROR(MID($D3894,1,7)+0,"")</f>
        <v/>
      </c>
      <c r="J3894" s="25" t="str">
        <f>IFERROR(MID($D3894,10,7)+0,"")</f>
        <v/>
      </c>
      <c r="K3894" s="25" t="str">
        <f>IFERROR(MID($D3894,19,7)+0,"")</f>
        <v/>
      </c>
      <c r="L3894" s="25" t="str">
        <f>IFERROR(MID($D3894,28,7)+0,"")</f>
        <v/>
      </c>
      <c r="M3894" s="25" t="str">
        <f>IF(IFERROR(MID($Q3894,1,7)+0,"")&lt;1130000,IF(INDEX(C:C,MATCH(LEFT(Q3894,7)+0,I:I,0))&lt;1130000,"",INDEX(C:C,MATCH(LEFT(Q3894,7)+0,I:I,0))),IFERROR(MID($Q3894,1,7)+0,""))</f>
        <v/>
      </c>
      <c r="N3894" s="25" t="str">
        <f>IF(IFERROR(MID($Q3894,10,7)+0,"")&lt;1130000,"",IFERROR(MID($Q3894,10,7)+0,""))</f>
        <v/>
      </c>
      <c r="O3894" s="25" t="str">
        <f>IF(IFERROR(MID($Q3894,19,7)+0,"")&lt;1130000,"",IFERROR(MID($Q3894,19,7)+0,""))</f>
        <v/>
      </c>
      <c r="P3894" s="25" t="str">
        <f>IF(M3894="","",IF(N3894="",M3894,M3894&amp;", "&amp;N3894))</f>
        <v/>
      </c>
      <c r="Q3894" s="25"/>
      <c r="R3894" s="25"/>
      <c r="S3894" s="35" t="s">
        <v>107</v>
      </c>
      <c r="T3894" s="25" t="s">
        <v>36</v>
      </c>
      <c r="U3894" s="185">
        <v>41051</v>
      </c>
      <c r="V3894" s="188">
        <v>41051</v>
      </c>
      <c r="W3894" s="189">
        <v>41051</v>
      </c>
      <c r="X3894" s="31">
        <v>41051</v>
      </c>
      <c r="Y3894" s="90">
        <f>IFERROR(ROUND(X3894/W3894-1,2),"")</f>
        <v>0</v>
      </c>
      <c r="Z3894" s="31">
        <f>IF(OR(S3894="VLD MLC components",S3894="VLD MLC pipes",S3894="VLD PEX components",S3894="VLD PEX pipes",S3894="VLD PHC components",S3894="VLD PHC pipes",S3894="Controls VLD"),"По запросу",X3894)</f>
        <v>41051</v>
      </c>
      <c r="AA3894" s="63">
        <f>ROUND(X3894/1.2,3)</f>
        <v>34209.167000000001</v>
      </c>
      <c r="AB3894" s="23">
        <v>34209.167000000001</v>
      </c>
      <c r="AC3894" s="190">
        <f>IFERROR(ROUND(AA3894/AB3894-1,2),"")</f>
        <v>0</v>
      </c>
      <c r="AD3894" s="25">
        <v>34.5</v>
      </c>
      <c r="AE3894" s="25">
        <v>1.119</v>
      </c>
      <c r="AF3894" s="25">
        <v>0</v>
      </c>
      <c r="AG3894" s="25" t="s">
        <v>22</v>
      </c>
      <c r="AH3894" s="25">
        <v>0</v>
      </c>
      <c r="AI3894" s="25">
        <v>0</v>
      </c>
      <c r="AJ3894" s="25" t="s">
        <v>20</v>
      </c>
      <c r="AK3894" s="42" t="s">
        <v>19</v>
      </c>
      <c r="AL3894" s="25" t="s">
        <v>20</v>
      </c>
      <c r="AM3894" s="25">
        <v>1</v>
      </c>
      <c r="AN3894" s="25" t="s">
        <v>22</v>
      </c>
      <c r="AO3894" s="25" t="s">
        <v>22</v>
      </c>
      <c r="AP3894" s="25" t="s">
        <v>22</v>
      </c>
      <c r="AQ3894" s="25"/>
      <c r="AR3894" s="94"/>
      <c r="AS3894" s="157" t="s">
        <v>22</v>
      </c>
      <c r="AT3894" s="93">
        <v>42551</v>
      </c>
      <c r="AU3894" s="92" t="s">
        <v>22</v>
      </c>
      <c r="AV3894" s="91" t="s">
        <v>48</v>
      </c>
      <c r="AW3894" s="92" t="s">
        <v>48</v>
      </c>
      <c r="AX3894" s="92" t="s">
        <v>48</v>
      </c>
      <c r="AY3894" s="91" t="s">
        <v>152</v>
      </c>
      <c r="AZ3894" s="23"/>
      <c r="BA3894" s="25">
        <v>0</v>
      </c>
      <c r="BB3894" t="s">
        <v>48</v>
      </c>
      <c r="BC3894" t="e">
        <v>#N/A</v>
      </c>
      <c r="BD3894" t="e">
        <f>IF(Z3894=BC3894,"OK")</f>
        <v>#N/A</v>
      </c>
      <c r="BE3894">
        <v>34.5</v>
      </c>
      <c r="BF3894">
        <v>1.119</v>
      </c>
      <c r="BG3894" t="s">
        <v>22</v>
      </c>
      <c r="BH3894" t="s">
        <v>22</v>
      </c>
      <c r="BI3894" t="s">
        <v>22</v>
      </c>
      <c r="BJ3894">
        <v>0</v>
      </c>
      <c r="BK3894">
        <v>0</v>
      </c>
      <c r="BN3894" s="183"/>
    </row>
    <row r="3895" spans="1:66" ht="25.5" x14ac:dyDescent="0.25">
      <c r="A3895" s="1"/>
      <c r="B3895" s="94">
        <v>3882</v>
      </c>
      <c r="C3895" s="43">
        <v>1051725</v>
      </c>
      <c r="D3895" s="25"/>
      <c r="E3895" s="27" t="s">
        <v>1593</v>
      </c>
      <c r="F3895" s="151" t="s">
        <v>21</v>
      </c>
      <c r="G3895" s="25"/>
      <c r="H3895" s="46" t="str">
        <f>IFERROR(IFERROR(IF(SEARCH("Usystems",$E3895)&gt;0,"Usystems"),IF(SEARCH("RIIFO",$E3895)&gt;0,"RIIFO","Uponor")),"Uponor")</f>
        <v>Uponor</v>
      </c>
      <c r="I3895" s="25" t="str">
        <f>IFERROR(MID($D3895,1,7)+0,"")</f>
        <v/>
      </c>
      <c r="J3895" s="25" t="str">
        <f>IFERROR(MID($D3895,10,7)+0,"")</f>
        <v/>
      </c>
      <c r="K3895" s="25" t="str">
        <f>IFERROR(MID($D3895,19,7)+0,"")</f>
        <v/>
      </c>
      <c r="L3895" s="25" t="str">
        <f>IFERROR(MID($D3895,28,7)+0,"")</f>
        <v/>
      </c>
      <c r="M3895" s="25" t="str">
        <f>IF(IFERROR(MID($Q3895,1,7)+0,"")&lt;1130000,IF(INDEX(C:C,MATCH(LEFT(Q3895,7)+0,I:I,0))&lt;1130000,"",INDEX(C:C,MATCH(LEFT(Q3895,7)+0,I:I,0))),IFERROR(MID($Q3895,1,7)+0,""))</f>
        <v/>
      </c>
      <c r="N3895" s="25" t="str">
        <f>IF(IFERROR(MID($Q3895,10,7)+0,"")&lt;1130000,"",IFERROR(MID($Q3895,10,7)+0,""))</f>
        <v/>
      </c>
      <c r="O3895" s="25" t="str">
        <f>IF(IFERROR(MID($Q3895,19,7)+0,"")&lt;1130000,"",IFERROR(MID($Q3895,19,7)+0,""))</f>
        <v/>
      </c>
      <c r="P3895" s="25" t="str">
        <f>IF(M3895="","",IF(N3895="",M3895,M3895&amp;", "&amp;N3895))</f>
        <v/>
      </c>
      <c r="Q3895" s="25"/>
      <c r="R3895" s="25"/>
      <c r="S3895" s="35" t="s">
        <v>107</v>
      </c>
      <c r="T3895" s="25" t="s">
        <v>36</v>
      </c>
      <c r="U3895" s="185">
        <v>88417</v>
      </c>
      <c r="V3895" s="188">
        <v>88417</v>
      </c>
      <c r="W3895" s="189">
        <v>88417</v>
      </c>
      <c r="X3895" s="31">
        <v>88417</v>
      </c>
      <c r="Y3895" s="90">
        <f>IFERROR(ROUND(X3895/W3895-1,2),"")</f>
        <v>0</v>
      </c>
      <c r="Z3895" s="31">
        <f>IF(OR(S3895="VLD MLC components",S3895="VLD MLC pipes",S3895="VLD PEX components",S3895="VLD PEX pipes",S3895="VLD PHC components",S3895="VLD PHC pipes",S3895="Controls VLD"),"По запросу",X3895)</f>
        <v>88417</v>
      </c>
      <c r="AA3895" s="63">
        <f>ROUND(X3895/1.2,3)</f>
        <v>73680.832999999999</v>
      </c>
      <c r="AB3895" s="23">
        <v>73680.832999999999</v>
      </c>
      <c r="AC3895" s="190">
        <f>IFERROR(ROUND(AA3895/AB3895-1,2),"")</f>
        <v>0</v>
      </c>
      <c r="AD3895" s="25">
        <v>67.8</v>
      </c>
      <c r="AE3895" s="25">
        <v>2.0499999999999998</v>
      </c>
      <c r="AF3895" s="25">
        <v>0</v>
      </c>
      <c r="AG3895" s="25" t="s">
        <v>22</v>
      </c>
      <c r="AH3895" s="25">
        <v>0</v>
      </c>
      <c r="AI3895" s="25">
        <v>0</v>
      </c>
      <c r="AJ3895" s="25" t="s">
        <v>20</v>
      </c>
      <c r="AK3895" s="42" t="s">
        <v>19</v>
      </c>
      <c r="AL3895" s="25" t="s">
        <v>20</v>
      </c>
      <c r="AM3895" s="25">
        <v>1</v>
      </c>
      <c r="AN3895" s="25" t="s">
        <v>22</v>
      </c>
      <c r="AO3895" s="25" t="s">
        <v>22</v>
      </c>
      <c r="AP3895" s="25" t="s">
        <v>22</v>
      </c>
      <c r="AQ3895" s="25"/>
      <c r="AR3895" s="94"/>
      <c r="AS3895" s="157" t="s">
        <v>22</v>
      </c>
      <c r="AT3895" s="93">
        <v>42551</v>
      </c>
      <c r="AU3895" s="92" t="s">
        <v>22</v>
      </c>
      <c r="AV3895" s="91" t="s">
        <v>48</v>
      </c>
      <c r="AW3895" s="92" t="s">
        <v>48</v>
      </c>
      <c r="AX3895" s="92" t="s">
        <v>48</v>
      </c>
      <c r="AY3895" s="91" t="s">
        <v>152</v>
      </c>
      <c r="AZ3895" s="23"/>
      <c r="BA3895" s="25">
        <v>0</v>
      </c>
      <c r="BB3895" t="s">
        <v>48</v>
      </c>
      <c r="BC3895" t="e">
        <v>#N/A</v>
      </c>
      <c r="BD3895" t="e">
        <f>IF(Z3895=BC3895,"OK")</f>
        <v>#N/A</v>
      </c>
      <c r="BE3895">
        <v>67.8</v>
      </c>
      <c r="BF3895">
        <v>2.0499999999999998</v>
      </c>
      <c r="BG3895" t="s">
        <v>22</v>
      </c>
      <c r="BH3895" t="s">
        <v>22</v>
      </c>
      <c r="BI3895" t="s">
        <v>22</v>
      </c>
      <c r="BJ3895">
        <v>0</v>
      </c>
      <c r="BK3895">
        <v>0</v>
      </c>
      <c r="BN3895" s="183"/>
    </row>
    <row r="3896" spans="1:66" ht="25.5" x14ac:dyDescent="0.25">
      <c r="A3896" s="1"/>
      <c r="B3896" s="94">
        <v>3883</v>
      </c>
      <c r="C3896" s="43">
        <v>1051726</v>
      </c>
      <c r="D3896" s="25"/>
      <c r="E3896" s="27" t="s">
        <v>1592</v>
      </c>
      <c r="F3896" s="151" t="s">
        <v>21</v>
      </c>
      <c r="G3896" s="25"/>
      <c r="H3896" s="46" t="str">
        <f>IFERROR(IFERROR(IF(SEARCH("Usystems",$E3896)&gt;0,"Usystems"),IF(SEARCH("RIIFO",$E3896)&gt;0,"RIIFO","Uponor")),"Uponor")</f>
        <v>Uponor</v>
      </c>
      <c r="I3896" s="25" t="str">
        <f>IFERROR(MID($D3896,1,7)+0,"")</f>
        <v/>
      </c>
      <c r="J3896" s="25" t="str">
        <f>IFERROR(MID($D3896,10,7)+0,"")</f>
        <v/>
      </c>
      <c r="K3896" s="25" t="str">
        <f>IFERROR(MID($D3896,19,7)+0,"")</f>
        <v/>
      </c>
      <c r="L3896" s="25" t="str">
        <f>IFERROR(MID($D3896,28,7)+0,"")</f>
        <v/>
      </c>
      <c r="M3896" s="25" t="str">
        <f>IF(IFERROR(MID($Q3896,1,7)+0,"")&lt;1130000,IF(INDEX(C:C,MATCH(LEFT(Q3896,7)+0,I:I,0))&lt;1130000,"",INDEX(C:C,MATCH(LEFT(Q3896,7)+0,I:I,0))),IFERROR(MID($Q3896,1,7)+0,""))</f>
        <v/>
      </c>
      <c r="N3896" s="25" t="str">
        <f>IF(IFERROR(MID($Q3896,10,7)+0,"")&lt;1130000,"",IFERROR(MID($Q3896,10,7)+0,""))</f>
        <v/>
      </c>
      <c r="O3896" s="25" t="str">
        <f>IF(IFERROR(MID($Q3896,19,7)+0,"")&lt;1130000,"",IFERROR(MID($Q3896,19,7)+0,""))</f>
        <v/>
      </c>
      <c r="P3896" s="25" t="str">
        <f>IF(M3896="","",IF(N3896="",M3896,M3896&amp;", "&amp;N3896))</f>
        <v/>
      </c>
      <c r="Q3896" s="25"/>
      <c r="R3896" s="25"/>
      <c r="S3896" s="35" t="s">
        <v>107</v>
      </c>
      <c r="T3896" s="25" t="s">
        <v>36</v>
      </c>
      <c r="U3896" s="185">
        <v>119644</v>
      </c>
      <c r="V3896" s="188">
        <v>119644</v>
      </c>
      <c r="W3896" s="189">
        <v>119644</v>
      </c>
      <c r="X3896" s="31">
        <v>119644</v>
      </c>
      <c r="Y3896" s="90">
        <f>IFERROR(ROUND(X3896/W3896-1,2),"")</f>
        <v>0</v>
      </c>
      <c r="Z3896" s="31">
        <f>IF(OR(S3896="VLD MLC components",S3896="VLD MLC pipes",S3896="VLD PEX components",S3896="VLD PEX pipes",S3896="VLD PHC components",S3896="VLD PHC pipes",S3896="Controls VLD"),"По запросу",X3896)</f>
        <v>119644</v>
      </c>
      <c r="AA3896" s="63">
        <f>ROUND(X3896/1.2,3)</f>
        <v>99703.332999999999</v>
      </c>
      <c r="AB3896" s="23">
        <v>99703.332999999999</v>
      </c>
      <c r="AC3896" s="190">
        <f>IFERROR(ROUND(AA3896/AB3896-1,2),"")</f>
        <v>0</v>
      </c>
      <c r="AD3896" s="25">
        <v>111.1</v>
      </c>
      <c r="AE3896" s="25">
        <v>3.29</v>
      </c>
      <c r="AF3896" s="25">
        <v>0</v>
      </c>
      <c r="AG3896" s="25" t="s">
        <v>22</v>
      </c>
      <c r="AH3896" s="25">
        <v>0</v>
      </c>
      <c r="AI3896" s="25">
        <v>0</v>
      </c>
      <c r="AJ3896" s="25" t="s">
        <v>20</v>
      </c>
      <c r="AK3896" s="42" t="s">
        <v>19</v>
      </c>
      <c r="AL3896" s="25" t="s">
        <v>20</v>
      </c>
      <c r="AM3896" s="25">
        <v>1</v>
      </c>
      <c r="AN3896" s="25" t="s">
        <v>22</v>
      </c>
      <c r="AO3896" s="25" t="s">
        <v>22</v>
      </c>
      <c r="AP3896" s="25" t="s">
        <v>22</v>
      </c>
      <c r="AQ3896" s="25"/>
      <c r="AR3896" s="94"/>
      <c r="AS3896" s="157" t="s">
        <v>22</v>
      </c>
      <c r="AT3896" s="93">
        <v>42551</v>
      </c>
      <c r="AU3896" s="92" t="s">
        <v>22</v>
      </c>
      <c r="AV3896" s="91" t="s">
        <v>48</v>
      </c>
      <c r="AW3896" s="92" t="s">
        <v>48</v>
      </c>
      <c r="AX3896" s="92" t="s">
        <v>48</v>
      </c>
      <c r="AY3896" s="91" t="s">
        <v>152</v>
      </c>
      <c r="AZ3896" s="23"/>
      <c r="BA3896" s="25">
        <v>0</v>
      </c>
      <c r="BB3896" t="s">
        <v>48</v>
      </c>
      <c r="BC3896" t="e">
        <v>#N/A</v>
      </c>
      <c r="BD3896" t="e">
        <f>IF(Z3896=BC3896,"OK")</f>
        <v>#N/A</v>
      </c>
      <c r="BE3896">
        <v>111.1</v>
      </c>
      <c r="BF3896">
        <v>3.29</v>
      </c>
      <c r="BG3896" t="s">
        <v>22</v>
      </c>
      <c r="BH3896" t="s">
        <v>22</v>
      </c>
      <c r="BI3896" t="s">
        <v>22</v>
      </c>
      <c r="BJ3896">
        <v>0</v>
      </c>
      <c r="BK3896">
        <v>0</v>
      </c>
      <c r="BN3896" s="183"/>
    </row>
    <row r="3897" spans="1:66" ht="25.5" x14ac:dyDescent="0.25">
      <c r="A3897" s="1"/>
      <c r="B3897" s="94">
        <v>3884</v>
      </c>
      <c r="C3897" s="43">
        <v>1058963</v>
      </c>
      <c r="D3897" s="25"/>
      <c r="E3897" s="27" t="s">
        <v>1591</v>
      </c>
      <c r="F3897" s="151" t="s">
        <v>21</v>
      </c>
      <c r="G3897" s="25"/>
      <c r="H3897" s="46" t="str">
        <f>IFERROR(IFERROR(IF(SEARCH("Usystems",$E3897)&gt;0,"Usystems"),IF(SEARCH("RIIFO",$E3897)&gt;0,"RIIFO","Uponor")),"Uponor")</f>
        <v>Uponor</v>
      </c>
      <c r="I3897" s="25" t="str">
        <f>IFERROR(MID($D3897,1,7)+0,"")</f>
        <v/>
      </c>
      <c r="J3897" s="25" t="str">
        <f>IFERROR(MID($D3897,10,7)+0,"")</f>
        <v/>
      </c>
      <c r="K3897" s="25" t="str">
        <f>IFERROR(MID($D3897,19,7)+0,"")</f>
        <v/>
      </c>
      <c r="L3897" s="25" t="str">
        <f>IFERROR(MID($D3897,28,7)+0,"")</f>
        <v/>
      </c>
      <c r="M3897" s="25" t="str">
        <f>IF(IFERROR(MID($Q3897,1,7)+0,"")&lt;1130000,IF(INDEX(C:C,MATCH(LEFT(Q3897,7)+0,I:I,0))&lt;1130000,"",INDEX(C:C,MATCH(LEFT(Q3897,7)+0,I:I,0))),IFERROR(MID($Q3897,1,7)+0,""))</f>
        <v/>
      </c>
      <c r="N3897" s="25" t="str">
        <f>IF(IFERROR(MID($Q3897,10,7)+0,"")&lt;1130000,"",IFERROR(MID($Q3897,10,7)+0,""))</f>
        <v/>
      </c>
      <c r="O3897" s="25" t="str">
        <f>IF(IFERROR(MID($Q3897,19,7)+0,"")&lt;1130000,"",IFERROR(MID($Q3897,19,7)+0,""))</f>
        <v/>
      </c>
      <c r="P3897" s="25" t="str">
        <f>IF(M3897="","",IF(N3897="",M3897,M3897&amp;", "&amp;N3897))</f>
        <v/>
      </c>
      <c r="Q3897" s="25"/>
      <c r="R3897" s="25"/>
      <c r="S3897" s="35" t="s">
        <v>107</v>
      </c>
      <c r="T3897" s="25" t="s">
        <v>36</v>
      </c>
      <c r="U3897" s="185">
        <v>165307</v>
      </c>
      <c r="V3897" s="188">
        <v>165307</v>
      </c>
      <c r="W3897" s="189">
        <v>165307</v>
      </c>
      <c r="X3897" s="31">
        <v>165307</v>
      </c>
      <c r="Y3897" s="90">
        <f>IFERROR(ROUND(X3897/W3897-1,2),"")</f>
        <v>0</v>
      </c>
      <c r="Z3897" s="31">
        <f>IF(OR(S3897="VLD MLC components",S3897="VLD MLC pipes",S3897="VLD PEX components",S3897="VLD PEX pipes",S3897="VLD PHC components",S3897="VLD PHC pipes",S3897="Controls VLD"),"По запросу",X3897)</f>
        <v>165307</v>
      </c>
      <c r="AA3897" s="63">
        <f>ROUND(X3897/1.2,3)</f>
        <v>137755.83300000001</v>
      </c>
      <c r="AB3897" s="23">
        <v>137755.83300000001</v>
      </c>
      <c r="AC3897" s="190">
        <f>IFERROR(ROUND(AA3897/AB3897-1,2),"")</f>
        <v>0</v>
      </c>
      <c r="AD3897" s="25">
        <v>130.4</v>
      </c>
      <c r="AE3897" s="25">
        <v>4.25</v>
      </c>
      <c r="AF3897" s="25">
        <v>0</v>
      </c>
      <c r="AG3897" s="25" t="s">
        <v>22</v>
      </c>
      <c r="AH3897" s="25">
        <v>0</v>
      </c>
      <c r="AI3897" s="25">
        <v>0</v>
      </c>
      <c r="AJ3897" s="25" t="s">
        <v>20</v>
      </c>
      <c r="AK3897" s="42" t="s">
        <v>19</v>
      </c>
      <c r="AL3897" s="25" t="s">
        <v>20</v>
      </c>
      <c r="AM3897" s="25">
        <v>1</v>
      </c>
      <c r="AN3897" s="25" t="s">
        <v>22</v>
      </c>
      <c r="AO3897" s="25" t="s">
        <v>22</v>
      </c>
      <c r="AP3897" s="25" t="s">
        <v>22</v>
      </c>
      <c r="AQ3897" s="25"/>
      <c r="AR3897" s="94"/>
      <c r="AS3897" s="157" t="s">
        <v>22</v>
      </c>
      <c r="AT3897" s="93">
        <v>42551</v>
      </c>
      <c r="AU3897" s="92" t="s">
        <v>22</v>
      </c>
      <c r="AV3897" s="91" t="s">
        <v>48</v>
      </c>
      <c r="AW3897" s="92" t="s">
        <v>48</v>
      </c>
      <c r="AX3897" s="92" t="s">
        <v>48</v>
      </c>
      <c r="AY3897" s="91" t="s">
        <v>152</v>
      </c>
      <c r="AZ3897" s="23"/>
      <c r="BA3897" s="25">
        <v>0</v>
      </c>
      <c r="BB3897" t="s">
        <v>48</v>
      </c>
      <c r="BC3897" t="e">
        <v>#N/A</v>
      </c>
      <c r="BD3897" t="e">
        <f>IF(Z3897=BC3897,"OK")</f>
        <v>#N/A</v>
      </c>
      <c r="BE3897">
        <v>130.4</v>
      </c>
      <c r="BF3897">
        <v>4.25</v>
      </c>
      <c r="BG3897" t="s">
        <v>22</v>
      </c>
      <c r="BH3897" t="s">
        <v>22</v>
      </c>
      <c r="BI3897" t="s">
        <v>22</v>
      </c>
      <c r="BJ3897">
        <v>0</v>
      </c>
      <c r="BK3897">
        <v>0</v>
      </c>
      <c r="BN3897" s="183"/>
    </row>
    <row r="3898" spans="1:66" ht="25.5" x14ac:dyDescent="0.25">
      <c r="A3898" s="1"/>
      <c r="B3898" s="94">
        <v>3885</v>
      </c>
      <c r="C3898" s="43">
        <v>1059416</v>
      </c>
      <c r="D3898" s="25"/>
      <c r="E3898" s="27" t="s">
        <v>1590</v>
      </c>
      <c r="F3898" s="151" t="s">
        <v>21</v>
      </c>
      <c r="G3898" s="25"/>
      <c r="H3898" s="46" t="str">
        <f>IFERROR(IFERROR(IF(SEARCH("Usystems",$E3898)&gt;0,"Usystems"),IF(SEARCH("RIIFO",$E3898)&gt;0,"RIIFO","Uponor")),"Uponor")</f>
        <v>Uponor</v>
      </c>
      <c r="I3898" s="25" t="str">
        <f>IFERROR(MID($D3898,1,7)+0,"")</f>
        <v/>
      </c>
      <c r="J3898" s="25" t="str">
        <f>IFERROR(MID($D3898,10,7)+0,"")</f>
        <v/>
      </c>
      <c r="K3898" s="25" t="str">
        <f>IFERROR(MID($D3898,19,7)+0,"")</f>
        <v/>
      </c>
      <c r="L3898" s="25" t="str">
        <f>IFERROR(MID($D3898,28,7)+0,"")</f>
        <v/>
      </c>
      <c r="M3898" s="25" t="str">
        <f>IF(IFERROR(MID($Q3898,1,7)+0,"")&lt;1130000,IF(INDEX(C:C,MATCH(LEFT(Q3898,7)+0,I:I,0))&lt;1130000,"",INDEX(C:C,MATCH(LEFT(Q3898,7)+0,I:I,0))),IFERROR(MID($Q3898,1,7)+0,""))</f>
        <v/>
      </c>
      <c r="N3898" s="25" t="str">
        <f>IF(IFERROR(MID($Q3898,10,7)+0,"")&lt;1130000,"",IFERROR(MID($Q3898,10,7)+0,""))</f>
        <v/>
      </c>
      <c r="O3898" s="25" t="str">
        <f>IF(IFERROR(MID($Q3898,19,7)+0,"")&lt;1130000,"",IFERROR(MID($Q3898,19,7)+0,""))</f>
        <v/>
      </c>
      <c r="P3898" s="25" t="str">
        <f>IF(M3898="","",IF(N3898="",M3898,M3898&amp;", "&amp;N3898))</f>
        <v/>
      </c>
      <c r="Q3898" s="25"/>
      <c r="R3898" s="25"/>
      <c r="S3898" s="35" t="s">
        <v>107</v>
      </c>
      <c r="T3898" s="25" t="s">
        <v>36</v>
      </c>
      <c r="U3898" s="185">
        <v>287637</v>
      </c>
      <c r="V3898" s="188">
        <v>287637</v>
      </c>
      <c r="W3898" s="189">
        <v>287637</v>
      </c>
      <c r="X3898" s="31">
        <v>287637</v>
      </c>
      <c r="Y3898" s="90">
        <f>IFERROR(ROUND(X3898/W3898-1,2),"")</f>
        <v>0</v>
      </c>
      <c r="Z3898" s="31">
        <f>IF(OR(S3898="VLD MLC components",S3898="VLD MLC pipes",S3898="VLD PEX components",S3898="VLD PEX pipes",S3898="VLD PHC components",S3898="VLD PHC pipes",S3898="Controls VLD"),"По запросу",X3898)</f>
        <v>287637</v>
      </c>
      <c r="AA3898" s="63">
        <f>ROUND(X3898/1.2,3)</f>
        <v>239697.5</v>
      </c>
      <c r="AB3898" s="23">
        <v>239697.5</v>
      </c>
      <c r="AC3898" s="190">
        <f>IFERROR(ROUND(AA3898/AB3898-1,2),"")</f>
        <v>0</v>
      </c>
      <c r="AD3898" s="25">
        <v>220</v>
      </c>
      <c r="AE3898" s="25">
        <v>6.72</v>
      </c>
      <c r="AF3898" s="25">
        <v>0</v>
      </c>
      <c r="AG3898" s="25" t="s">
        <v>22</v>
      </c>
      <c r="AH3898" s="25">
        <v>0</v>
      </c>
      <c r="AI3898" s="25">
        <v>0</v>
      </c>
      <c r="AJ3898" s="25" t="s">
        <v>20</v>
      </c>
      <c r="AK3898" s="42" t="s">
        <v>19</v>
      </c>
      <c r="AL3898" s="25" t="s">
        <v>20</v>
      </c>
      <c r="AM3898" s="25">
        <v>1</v>
      </c>
      <c r="AN3898" s="25" t="s">
        <v>22</v>
      </c>
      <c r="AO3898" s="25" t="s">
        <v>22</v>
      </c>
      <c r="AP3898" s="25" t="s">
        <v>22</v>
      </c>
      <c r="AQ3898" s="25"/>
      <c r="AR3898" s="94"/>
      <c r="AS3898" s="157" t="s">
        <v>22</v>
      </c>
      <c r="AT3898" s="93">
        <v>42551</v>
      </c>
      <c r="AU3898" s="92" t="s">
        <v>22</v>
      </c>
      <c r="AV3898" s="91" t="s">
        <v>48</v>
      </c>
      <c r="AW3898" s="92" t="s">
        <v>48</v>
      </c>
      <c r="AX3898" s="92" t="s">
        <v>48</v>
      </c>
      <c r="AY3898" s="91" t="s">
        <v>152</v>
      </c>
      <c r="AZ3898" s="23"/>
      <c r="BA3898" s="25">
        <v>0</v>
      </c>
      <c r="BB3898" t="s">
        <v>48</v>
      </c>
      <c r="BC3898" t="e">
        <v>#N/A</v>
      </c>
      <c r="BD3898" t="e">
        <f>IF(Z3898=BC3898,"OK")</f>
        <v>#N/A</v>
      </c>
      <c r="BE3898">
        <v>220</v>
      </c>
      <c r="BF3898">
        <v>6.72</v>
      </c>
      <c r="BG3898" t="s">
        <v>22</v>
      </c>
      <c r="BH3898" t="s">
        <v>22</v>
      </c>
      <c r="BI3898" t="s">
        <v>22</v>
      </c>
      <c r="BJ3898">
        <v>0</v>
      </c>
      <c r="BK3898">
        <v>0</v>
      </c>
      <c r="BN3898" s="183"/>
    </row>
    <row r="3899" spans="1:66" ht="25.5" x14ac:dyDescent="0.25">
      <c r="A3899" s="1"/>
      <c r="B3899" s="94">
        <v>3886</v>
      </c>
      <c r="C3899" s="43">
        <v>1051757</v>
      </c>
      <c r="D3899" s="25"/>
      <c r="E3899" s="27" t="s">
        <v>1589</v>
      </c>
      <c r="F3899" s="151" t="s">
        <v>21</v>
      </c>
      <c r="G3899" s="25"/>
      <c r="H3899" s="46" t="str">
        <f>IFERROR(IFERROR(IF(SEARCH("Usystems",$E3899)&gt;0,"Usystems"),IF(SEARCH("RIIFO",$E3899)&gt;0,"RIIFO","Uponor")),"Uponor")</f>
        <v>Uponor</v>
      </c>
      <c r="I3899" s="25" t="str">
        <f>IFERROR(MID($D3899,1,7)+0,"")</f>
        <v/>
      </c>
      <c r="J3899" s="25" t="str">
        <f>IFERROR(MID($D3899,10,7)+0,"")</f>
        <v/>
      </c>
      <c r="K3899" s="25" t="str">
        <f>IFERROR(MID($D3899,19,7)+0,"")</f>
        <v/>
      </c>
      <c r="L3899" s="25" t="str">
        <f>IFERROR(MID($D3899,28,7)+0,"")</f>
        <v/>
      </c>
      <c r="M3899" s="25" t="str">
        <f>IF(IFERROR(MID($Q3899,1,7)+0,"")&lt;1130000,IF(INDEX(C:C,MATCH(LEFT(Q3899,7)+0,I:I,0))&lt;1130000,"",INDEX(C:C,MATCH(LEFT(Q3899,7)+0,I:I,0))),IFERROR(MID($Q3899,1,7)+0,""))</f>
        <v/>
      </c>
      <c r="N3899" s="25" t="str">
        <f>IF(IFERROR(MID($Q3899,10,7)+0,"")&lt;1130000,"",IFERROR(MID($Q3899,10,7)+0,""))</f>
        <v/>
      </c>
      <c r="O3899" s="25" t="str">
        <f>IF(IFERROR(MID($Q3899,19,7)+0,"")&lt;1130000,"",IFERROR(MID($Q3899,19,7)+0,""))</f>
        <v/>
      </c>
      <c r="P3899" s="25" t="str">
        <f>IF(M3899="","",IF(N3899="",M3899,M3899&amp;", "&amp;N3899))</f>
        <v/>
      </c>
      <c r="Q3899" s="25"/>
      <c r="R3899" s="25"/>
      <c r="S3899" s="35" t="s">
        <v>107</v>
      </c>
      <c r="T3899" s="25" t="s">
        <v>36</v>
      </c>
      <c r="U3899" s="185">
        <v>428634</v>
      </c>
      <c r="V3899" s="188">
        <v>428634</v>
      </c>
      <c r="W3899" s="189">
        <v>428634</v>
      </c>
      <c r="X3899" s="31">
        <v>428634</v>
      </c>
      <c r="Y3899" s="90">
        <f>IFERROR(ROUND(X3899/W3899-1,2),"")</f>
        <v>0</v>
      </c>
      <c r="Z3899" s="31">
        <f>IF(OR(S3899="VLD MLC components",S3899="VLD MLC pipes",S3899="VLD PEX components",S3899="VLD PEX pipes",S3899="VLD PHC components",S3899="VLD PHC pipes",S3899="Controls VLD"),"По запросу",X3899)</f>
        <v>428634</v>
      </c>
      <c r="AA3899" s="63">
        <f>ROUND(X3899/1.2,3)</f>
        <v>357195</v>
      </c>
      <c r="AB3899" s="23">
        <v>357195</v>
      </c>
      <c r="AC3899" s="190">
        <f>IFERROR(ROUND(AA3899/AB3899-1,2),"")</f>
        <v>0</v>
      </c>
      <c r="AD3899" s="25">
        <v>296</v>
      </c>
      <c r="AE3899" s="25">
        <v>10.65</v>
      </c>
      <c r="AF3899" s="25">
        <v>0</v>
      </c>
      <c r="AG3899" s="25" t="s">
        <v>22</v>
      </c>
      <c r="AH3899" s="25">
        <v>0</v>
      </c>
      <c r="AI3899" s="25">
        <v>0</v>
      </c>
      <c r="AJ3899" s="25" t="s">
        <v>20</v>
      </c>
      <c r="AK3899" s="42" t="s">
        <v>19</v>
      </c>
      <c r="AL3899" s="25" t="s">
        <v>20</v>
      </c>
      <c r="AM3899" s="25">
        <v>1</v>
      </c>
      <c r="AN3899" s="25" t="s">
        <v>22</v>
      </c>
      <c r="AO3899" s="25" t="s">
        <v>22</v>
      </c>
      <c r="AP3899" s="25" t="s">
        <v>22</v>
      </c>
      <c r="AQ3899" s="25"/>
      <c r="AR3899" s="94"/>
      <c r="AS3899" s="157" t="s">
        <v>22</v>
      </c>
      <c r="AT3899" s="93">
        <v>42551</v>
      </c>
      <c r="AU3899" s="92" t="s">
        <v>22</v>
      </c>
      <c r="AV3899" s="91" t="s">
        <v>48</v>
      </c>
      <c r="AW3899" s="92" t="s">
        <v>48</v>
      </c>
      <c r="AX3899" s="92" t="s">
        <v>48</v>
      </c>
      <c r="AY3899" s="91" t="s">
        <v>152</v>
      </c>
      <c r="AZ3899" s="23"/>
      <c r="BA3899" s="25">
        <v>0</v>
      </c>
      <c r="BB3899" t="s">
        <v>48</v>
      </c>
      <c r="BC3899" t="e">
        <v>#N/A</v>
      </c>
      <c r="BD3899" t="e">
        <f>IF(Z3899=BC3899,"OK")</f>
        <v>#N/A</v>
      </c>
      <c r="BE3899">
        <v>296</v>
      </c>
      <c r="BF3899">
        <v>10.65</v>
      </c>
      <c r="BG3899" t="s">
        <v>22</v>
      </c>
      <c r="BH3899" t="s">
        <v>22</v>
      </c>
      <c r="BI3899" t="s">
        <v>22</v>
      </c>
      <c r="BJ3899">
        <v>0</v>
      </c>
      <c r="BK3899">
        <v>0</v>
      </c>
      <c r="BN3899" s="183"/>
    </row>
    <row r="3900" spans="1:66" ht="25.5" x14ac:dyDescent="0.25">
      <c r="A3900" s="1"/>
      <c r="B3900" s="94">
        <v>3887</v>
      </c>
      <c r="C3900" s="43">
        <v>1053659</v>
      </c>
      <c r="D3900" s="25"/>
      <c r="E3900" s="27" t="s">
        <v>1588</v>
      </c>
      <c r="F3900" s="151" t="s">
        <v>21</v>
      </c>
      <c r="G3900" s="25"/>
      <c r="H3900" s="46" t="str">
        <f>IFERROR(IFERROR(IF(SEARCH("Usystems",$E3900)&gt;0,"Usystems"),IF(SEARCH("RIIFO",$E3900)&gt;0,"RIIFO","Uponor")),"Uponor")</f>
        <v>Uponor</v>
      </c>
      <c r="I3900" s="25" t="str">
        <f>IFERROR(MID($D3900,1,7)+0,"")</f>
        <v/>
      </c>
      <c r="J3900" s="25" t="str">
        <f>IFERROR(MID($D3900,10,7)+0,"")</f>
        <v/>
      </c>
      <c r="K3900" s="25" t="str">
        <f>IFERROR(MID($D3900,19,7)+0,"")</f>
        <v/>
      </c>
      <c r="L3900" s="25" t="str">
        <f>IFERROR(MID($D3900,28,7)+0,"")</f>
        <v/>
      </c>
      <c r="M3900" s="25" t="str">
        <f>IF(IFERROR(MID($Q3900,1,7)+0,"")&lt;1130000,IF(INDEX(C:C,MATCH(LEFT(Q3900,7)+0,I:I,0))&lt;1130000,"",INDEX(C:C,MATCH(LEFT(Q3900,7)+0,I:I,0))),IFERROR(MID($Q3900,1,7)+0,""))</f>
        <v/>
      </c>
      <c r="N3900" s="25" t="str">
        <f>IF(IFERROR(MID($Q3900,10,7)+0,"")&lt;1130000,"",IFERROR(MID($Q3900,10,7)+0,""))</f>
        <v/>
      </c>
      <c r="O3900" s="25" t="str">
        <f>IF(IFERROR(MID($Q3900,19,7)+0,"")&lt;1130000,"",IFERROR(MID($Q3900,19,7)+0,""))</f>
        <v/>
      </c>
      <c r="P3900" s="25" t="str">
        <f>IF(M3900="","",IF(N3900="",M3900,M3900&amp;", "&amp;N3900))</f>
        <v/>
      </c>
      <c r="Q3900" s="25"/>
      <c r="R3900" s="25"/>
      <c r="S3900" s="35" t="s">
        <v>107</v>
      </c>
      <c r="T3900" s="25" t="s">
        <v>36</v>
      </c>
      <c r="U3900" s="185">
        <v>352.23</v>
      </c>
      <c r="V3900" s="188">
        <v>352.23</v>
      </c>
      <c r="W3900" s="189">
        <v>352.23</v>
      </c>
      <c r="X3900" s="31">
        <v>352.23</v>
      </c>
      <c r="Y3900" s="90">
        <f>IFERROR(ROUND(X3900/W3900-1,2),"")</f>
        <v>0</v>
      </c>
      <c r="Z3900" s="31">
        <f>IF(OR(S3900="VLD MLC components",S3900="VLD MLC pipes",S3900="VLD PEX components",S3900="VLD PEX pipes",S3900="VLD PHC components",S3900="VLD PHC pipes",S3900="Controls VLD"),"По запросу",X3900)</f>
        <v>352.23</v>
      </c>
      <c r="AA3900" s="63">
        <f>ROUND(X3900/1.2,3)</f>
        <v>293.52499999999998</v>
      </c>
      <c r="AB3900" s="23">
        <v>293.52499999999998</v>
      </c>
      <c r="AC3900" s="190">
        <f>IFERROR(ROUND(AA3900/AB3900-1,2),"")</f>
        <v>0</v>
      </c>
      <c r="AD3900" s="25">
        <v>2.1999999999999999E-2</v>
      </c>
      <c r="AE3900" s="25">
        <v>2.0000000000000002E-5</v>
      </c>
      <c r="AF3900" s="25">
        <v>0</v>
      </c>
      <c r="AG3900" s="25" t="s">
        <v>22</v>
      </c>
      <c r="AH3900" s="25">
        <v>0</v>
      </c>
      <c r="AI3900" s="25">
        <v>0</v>
      </c>
      <c r="AJ3900" s="25" t="s">
        <v>20</v>
      </c>
      <c r="AK3900" s="42" t="s">
        <v>19</v>
      </c>
      <c r="AL3900" s="25" t="s">
        <v>20</v>
      </c>
      <c r="AM3900" s="25">
        <v>1</v>
      </c>
      <c r="AN3900" s="25" t="s">
        <v>22</v>
      </c>
      <c r="AO3900" s="25" t="s">
        <v>22</v>
      </c>
      <c r="AP3900" s="25" t="s">
        <v>22</v>
      </c>
      <c r="AQ3900" s="25"/>
      <c r="AR3900" s="94"/>
      <c r="AS3900" s="157" t="s">
        <v>22</v>
      </c>
      <c r="AT3900" s="93">
        <v>42551</v>
      </c>
      <c r="AU3900" s="92" t="s">
        <v>22</v>
      </c>
      <c r="AV3900" s="91" t="s">
        <v>48</v>
      </c>
      <c r="AW3900" s="92" t="s">
        <v>48</v>
      </c>
      <c r="AX3900" s="92" t="s">
        <v>48</v>
      </c>
      <c r="AY3900" s="91" t="s">
        <v>152</v>
      </c>
      <c r="AZ3900" s="23"/>
      <c r="BA3900" s="25">
        <v>0</v>
      </c>
      <c r="BB3900" t="s">
        <v>48</v>
      </c>
      <c r="BC3900" t="e">
        <v>#N/A</v>
      </c>
      <c r="BD3900" t="e">
        <f>IF(Z3900=BC3900,"OK")</f>
        <v>#N/A</v>
      </c>
      <c r="BE3900">
        <v>2.1999999999999999E-2</v>
      </c>
      <c r="BF3900">
        <v>2.0000000000000002E-5</v>
      </c>
      <c r="BG3900" t="s">
        <v>22</v>
      </c>
      <c r="BH3900" t="s">
        <v>22</v>
      </c>
      <c r="BI3900" t="s">
        <v>22</v>
      </c>
      <c r="BJ3900">
        <v>0</v>
      </c>
      <c r="BK3900">
        <v>0</v>
      </c>
      <c r="BN3900" s="183"/>
    </row>
    <row r="3901" spans="1:66" ht="25.5" x14ac:dyDescent="0.25">
      <c r="A3901" s="1"/>
      <c r="B3901" s="94">
        <v>3888</v>
      </c>
      <c r="C3901" s="43">
        <v>1058978</v>
      </c>
      <c r="D3901" s="25"/>
      <c r="E3901" s="27" t="s">
        <v>1587</v>
      </c>
      <c r="F3901" s="151" t="s">
        <v>21</v>
      </c>
      <c r="G3901" s="25"/>
      <c r="H3901" s="46" t="str">
        <f>IFERROR(IFERROR(IF(SEARCH("Usystems",$E3901)&gt;0,"Usystems"),IF(SEARCH("RIIFO",$E3901)&gt;0,"RIIFO","Uponor")),"Uponor")</f>
        <v>Uponor</v>
      </c>
      <c r="I3901" s="25" t="str">
        <f>IFERROR(MID($D3901,1,7)+0,"")</f>
        <v/>
      </c>
      <c r="J3901" s="25" t="str">
        <f>IFERROR(MID($D3901,10,7)+0,"")</f>
        <v/>
      </c>
      <c r="K3901" s="25" t="str">
        <f>IFERROR(MID($D3901,19,7)+0,"")</f>
        <v/>
      </c>
      <c r="L3901" s="25" t="str">
        <f>IFERROR(MID($D3901,28,7)+0,"")</f>
        <v/>
      </c>
      <c r="M3901" s="25" t="str">
        <f>IF(IFERROR(MID($Q3901,1,7)+0,"")&lt;1130000,IF(INDEX(C:C,MATCH(LEFT(Q3901,7)+0,I:I,0))&lt;1130000,"",INDEX(C:C,MATCH(LEFT(Q3901,7)+0,I:I,0))),IFERROR(MID($Q3901,1,7)+0,""))</f>
        <v/>
      </c>
      <c r="N3901" s="25" t="str">
        <f>IF(IFERROR(MID($Q3901,10,7)+0,"")&lt;1130000,"",IFERROR(MID($Q3901,10,7)+0,""))</f>
        <v/>
      </c>
      <c r="O3901" s="25" t="str">
        <f>IF(IFERROR(MID($Q3901,19,7)+0,"")&lt;1130000,"",IFERROR(MID($Q3901,19,7)+0,""))</f>
        <v/>
      </c>
      <c r="P3901" s="25" t="str">
        <f>IF(M3901="","",IF(N3901="",M3901,M3901&amp;", "&amp;N3901))</f>
        <v/>
      </c>
      <c r="Q3901" s="25"/>
      <c r="R3901" s="25"/>
      <c r="S3901" s="35" t="s">
        <v>107</v>
      </c>
      <c r="T3901" s="25" t="s">
        <v>36</v>
      </c>
      <c r="U3901" s="185">
        <v>310.31</v>
      </c>
      <c r="V3901" s="188">
        <v>310.31</v>
      </c>
      <c r="W3901" s="189">
        <v>310.31</v>
      </c>
      <c r="X3901" s="31">
        <v>310.31</v>
      </c>
      <c r="Y3901" s="90">
        <f>IFERROR(ROUND(X3901/W3901-1,2),"")</f>
        <v>0</v>
      </c>
      <c r="Z3901" s="31">
        <f>IF(OR(S3901="VLD MLC components",S3901="VLD MLC pipes",S3901="VLD PEX components",S3901="VLD PEX pipes",S3901="VLD PHC components",S3901="VLD PHC pipes",S3901="Controls VLD"),"По запросу",X3901)</f>
        <v>310.31</v>
      </c>
      <c r="AA3901" s="63">
        <f>ROUND(X3901/1.2,3)</f>
        <v>258.59199999999998</v>
      </c>
      <c r="AB3901" s="23">
        <v>258.59199999999998</v>
      </c>
      <c r="AC3901" s="190">
        <f>IFERROR(ROUND(AA3901/AB3901-1,2),"")</f>
        <v>0</v>
      </c>
      <c r="AD3901" s="25">
        <v>5.5E-2</v>
      </c>
      <c r="AE3901" s="25">
        <v>5.0000000000000002E-5</v>
      </c>
      <c r="AF3901" s="25">
        <v>0</v>
      </c>
      <c r="AG3901" s="25" t="s">
        <v>22</v>
      </c>
      <c r="AH3901" s="25">
        <v>0</v>
      </c>
      <c r="AI3901" s="25">
        <v>0</v>
      </c>
      <c r="AJ3901" s="25" t="s">
        <v>20</v>
      </c>
      <c r="AK3901" s="42" t="s">
        <v>19</v>
      </c>
      <c r="AL3901" s="25" t="s">
        <v>20</v>
      </c>
      <c r="AM3901" s="25">
        <v>1</v>
      </c>
      <c r="AN3901" s="25" t="s">
        <v>22</v>
      </c>
      <c r="AO3901" s="25" t="s">
        <v>22</v>
      </c>
      <c r="AP3901" s="25" t="s">
        <v>22</v>
      </c>
      <c r="AQ3901" s="25"/>
      <c r="AR3901" s="94"/>
      <c r="AS3901" s="157" t="s">
        <v>22</v>
      </c>
      <c r="AT3901" s="93">
        <v>42551</v>
      </c>
      <c r="AU3901" s="92" t="s">
        <v>22</v>
      </c>
      <c r="AV3901" s="91" t="s">
        <v>48</v>
      </c>
      <c r="AW3901" s="92" t="s">
        <v>48</v>
      </c>
      <c r="AX3901" s="92" t="s">
        <v>48</v>
      </c>
      <c r="AY3901" s="91" t="s">
        <v>152</v>
      </c>
      <c r="AZ3901" s="23"/>
      <c r="BA3901" s="25">
        <v>0</v>
      </c>
      <c r="BB3901" t="s">
        <v>48</v>
      </c>
      <c r="BC3901" t="e">
        <v>#N/A</v>
      </c>
      <c r="BD3901" t="e">
        <f>IF(Z3901=BC3901,"OK")</f>
        <v>#N/A</v>
      </c>
      <c r="BE3901">
        <v>5.5E-2</v>
      </c>
      <c r="BF3901">
        <v>5.0000000000000002E-5</v>
      </c>
      <c r="BG3901" t="s">
        <v>22</v>
      </c>
      <c r="BH3901" t="s">
        <v>22</v>
      </c>
      <c r="BI3901" t="s">
        <v>22</v>
      </c>
      <c r="BJ3901">
        <v>0</v>
      </c>
      <c r="BK3901">
        <v>0</v>
      </c>
      <c r="BN3901" s="183"/>
    </row>
    <row r="3902" spans="1:66" ht="25.5" x14ac:dyDescent="0.25">
      <c r="A3902" s="1"/>
      <c r="B3902" s="94">
        <v>3889</v>
      </c>
      <c r="C3902" s="43">
        <v>1058979</v>
      </c>
      <c r="D3902" s="25"/>
      <c r="E3902" s="27" t="s">
        <v>1586</v>
      </c>
      <c r="F3902" s="151" t="s">
        <v>21</v>
      </c>
      <c r="G3902" s="25"/>
      <c r="H3902" s="46" t="str">
        <f>IFERROR(IFERROR(IF(SEARCH("Usystems",$E3902)&gt;0,"Usystems"),IF(SEARCH("RIIFO",$E3902)&gt;0,"RIIFO","Uponor")),"Uponor")</f>
        <v>Uponor</v>
      </c>
      <c r="I3902" s="25" t="str">
        <f>IFERROR(MID($D3902,1,7)+0,"")</f>
        <v/>
      </c>
      <c r="J3902" s="25" t="str">
        <f>IFERROR(MID($D3902,10,7)+0,"")</f>
        <v/>
      </c>
      <c r="K3902" s="25" t="str">
        <f>IFERROR(MID($D3902,19,7)+0,"")</f>
        <v/>
      </c>
      <c r="L3902" s="25" t="str">
        <f>IFERROR(MID($D3902,28,7)+0,"")</f>
        <v/>
      </c>
      <c r="M3902" s="25" t="str">
        <f>IF(IFERROR(MID($Q3902,1,7)+0,"")&lt;1130000,IF(INDEX(C:C,MATCH(LEFT(Q3902,7)+0,I:I,0))&lt;1130000,"",INDEX(C:C,MATCH(LEFT(Q3902,7)+0,I:I,0))),IFERROR(MID($Q3902,1,7)+0,""))</f>
        <v/>
      </c>
      <c r="N3902" s="25" t="str">
        <f>IF(IFERROR(MID($Q3902,10,7)+0,"")&lt;1130000,"",IFERROR(MID($Q3902,10,7)+0,""))</f>
        <v/>
      </c>
      <c r="O3902" s="25" t="str">
        <f>IF(IFERROR(MID($Q3902,19,7)+0,"")&lt;1130000,"",IFERROR(MID($Q3902,19,7)+0,""))</f>
        <v/>
      </c>
      <c r="P3902" s="25" t="str">
        <f>IF(M3902="","",IF(N3902="",M3902,M3902&amp;", "&amp;N3902))</f>
        <v/>
      </c>
      <c r="Q3902" s="25"/>
      <c r="R3902" s="25"/>
      <c r="S3902" s="35" t="s">
        <v>107</v>
      </c>
      <c r="T3902" s="25" t="s">
        <v>36</v>
      </c>
      <c r="U3902" s="185">
        <v>609</v>
      </c>
      <c r="V3902" s="188">
        <v>609</v>
      </c>
      <c r="W3902" s="189">
        <v>609</v>
      </c>
      <c r="X3902" s="31">
        <v>609</v>
      </c>
      <c r="Y3902" s="90">
        <f>IFERROR(ROUND(X3902/W3902-1,2),"")</f>
        <v>0</v>
      </c>
      <c r="Z3902" s="31">
        <f>IF(OR(S3902="VLD MLC components",S3902="VLD MLC pipes",S3902="VLD PEX components",S3902="VLD PEX pipes",S3902="VLD PHC components",S3902="VLD PHC pipes",S3902="Controls VLD"),"По запросу",X3902)</f>
        <v>609</v>
      </c>
      <c r="AA3902" s="63">
        <f>ROUND(X3902/1.2,3)</f>
        <v>507.5</v>
      </c>
      <c r="AB3902" s="23">
        <v>507.5</v>
      </c>
      <c r="AC3902" s="190">
        <f>IFERROR(ROUND(AA3902/AB3902-1,2),"")</f>
        <v>0</v>
      </c>
      <c r="AD3902" s="25">
        <v>9.1999999999999998E-2</v>
      </c>
      <c r="AE3902" s="25">
        <v>8.0000000000000007E-5</v>
      </c>
      <c r="AF3902" s="25">
        <v>0</v>
      </c>
      <c r="AG3902" s="25" t="s">
        <v>22</v>
      </c>
      <c r="AH3902" s="25">
        <v>0</v>
      </c>
      <c r="AI3902" s="25">
        <v>0</v>
      </c>
      <c r="AJ3902" s="25" t="s">
        <v>20</v>
      </c>
      <c r="AK3902" s="42" t="s">
        <v>19</v>
      </c>
      <c r="AL3902" s="25" t="s">
        <v>20</v>
      </c>
      <c r="AM3902" s="25">
        <v>1</v>
      </c>
      <c r="AN3902" s="25" t="s">
        <v>22</v>
      </c>
      <c r="AO3902" s="25" t="s">
        <v>22</v>
      </c>
      <c r="AP3902" s="25" t="s">
        <v>22</v>
      </c>
      <c r="AQ3902" s="25"/>
      <c r="AR3902" s="94"/>
      <c r="AS3902" s="157" t="s">
        <v>22</v>
      </c>
      <c r="AT3902" s="93">
        <v>42551</v>
      </c>
      <c r="AU3902" s="92" t="s">
        <v>22</v>
      </c>
      <c r="AV3902" s="91" t="s">
        <v>48</v>
      </c>
      <c r="AW3902" s="92" t="s">
        <v>48</v>
      </c>
      <c r="AX3902" s="92" t="s">
        <v>48</v>
      </c>
      <c r="AY3902" s="91" t="s">
        <v>152</v>
      </c>
      <c r="AZ3902" s="23"/>
      <c r="BA3902" s="25">
        <v>0</v>
      </c>
      <c r="BB3902" t="s">
        <v>48</v>
      </c>
      <c r="BC3902" t="e">
        <v>#N/A</v>
      </c>
      <c r="BD3902" t="e">
        <f>IF(Z3902=BC3902,"OK")</f>
        <v>#N/A</v>
      </c>
      <c r="BE3902">
        <v>9.1999999999999998E-2</v>
      </c>
      <c r="BF3902">
        <v>8.0000000000000007E-5</v>
      </c>
      <c r="BG3902" t="s">
        <v>22</v>
      </c>
      <c r="BH3902" t="s">
        <v>22</v>
      </c>
      <c r="BI3902" t="s">
        <v>22</v>
      </c>
      <c r="BJ3902">
        <v>0</v>
      </c>
      <c r="BK3902">
        <v>0</v>
      </c>
      <c r="BN3902" s="183"/>
    </row>
    <row r="3903" spans="1:66" ht="25.5" x14ac:dyDescent="0.25">
      <c r="A3903" s="1"/>
      <c r="B3903" s="94">
        <v>3890</v>
      </c>
      <c r="C3903" s="43">
        <v>1058980</v>
      </c>
      <c r="D3903" s="25"/>
      <c r="E3903" s="27" t="s">
        <v>1585</v>
      </c>
      <c r="F3903" s="151" t="s">
        <v>21</v>
      </c>
      <c r="G3903" s="25"/>
      <c r="H3903" s="46" t="str">
        <f>IFERROR(IFERROR(IF(SEARCH("Usystems",$E3903)&gt;0,"Usystems"),IF(SEARCH("RIIFO",$E3903)&gt;0,"RIIFO","Uponor")),"Uponor")</f>
        <v>Uponor</v>
      </c>
      <c r="I3903" s="25" t="str">
        <f>IFERROR(MID($D3903,1,7)+0,"")</f>
        <v/>
      </c>
      <c r="J3903" s="25" t="str">
        <f>IFERROR(MID($D3903,10,7)+0,"")</f>
        <v/>
      </c>
      <c r="K3903" s="25" t="str">
        <f>IFERROR(MID($D3903,19,7)+0,"")</f>
        <v/>
      </c>
      <c r="L3903" s="25" t="str">
        <f>IFERROR(MID($D3903,28,7)+0,"")</f>
        <v/>
      </c>
      <c r="M3903" s="25" t="str">
        <f>IF(IFERROR(MID($Q3903,1,7)+0,"")&lt;1130000,IF(INDEX(C:C,MATCH(LEFT(Q3903,7)+0,I:I,0))&lt;1130000,"",INDEX(C:C,MATCH(LEFT(Q3903,7)+0,I:I,0))),IFERROR(MID($Q3903,1,7)+0,""))</f>
        <v/>
      </c>
      <c r="N3903" s="25" t="str">
        <f>IF(IFERROR(MID($Q3903,10,7)+0,"")&lt;1130000,"",IFERROR(MID($Q3903,10,7)+0,""))</f>
        <v/>
      </c>
      <c r="O3903" s="25" t="str">
        <f>IF(IFERROR(MID($Q3903,19,7)+0,"")&lt;1130000,"",IFERROR(MID($Q3903,19,7)+0,""))</f>
        <v/>
      </c>
      <c r="P3903" s="25" t="str">
        <f>IF(M3903="","",IF(N3903="",M3903,M3903&amp;", "&amp;N3903))</f>
        <v/>
      </c>
      <c r="Q3903" s="25"/>
      <c r="R3903" s="25"/>
      <c r="S3903" s="35" t="s">
        <v>107</v>
      </c>
      <c r="T3903" s="25" t="s">
        <v>36</v>
      </c>
      <c r="U3903" s="185">
        <v>879</v>
      </c>
      <c r="V3903" s="188">
        <v>879</v>
      </c>
      <c r="W3903" s="189">
        <v>879</v>
      </c>
      <c r="X3903" s="31">
        <v>879</v>
      </c>
      <c r="Y3903" s="90">
        <f>IFERROR(ROUND(X3903/W3903-1,2),"")</f>
        <v>0</v>
      </c>
      <c r="Z3903" s="31">
        <f>IF(OR(S3903="VLD MLC components",S3903="VLD MLC pipes",S3903="VLD PEX components",S3903="VLD PEX pipes",S3903="VLD PHC components",S3903="VLD PHC pipes",S3903="Controls VLD"),"По запросу",X3903)</f>
        <v>879</v>
      </c>
      <c r="AA3903" s="63">
        <f>ROUND(X3903/1.2,3)</f>
        <v>732.5</v>
      </c>
      <c r="AB3903" s="23">
        <v>732.5</v>
      </c>
      <c r="AC3903" s="190">
        <f>IFERROR(ROUND(AA3903/AB3903-1,2),"")</f>
        <v>0</v>
      </c>
      <c r="AD3903" s="25">
        <v>0.187</v>
      </c>
      <c r="AE3903" s="25">
        <v>1.4999999999999999E-4</v>
      </c>
      <c r="AF3903" s="25">
        <v>0</v>
      </c>
      <c r="AG3903" s="25" t="s">
        <v>22</v>
      </c>
      <c r="AH3903" s="25">
        <v>0</v>
      </c>
      <c r="AI3903" s="25">
        <v>0</v>
      </c>
      <c r="AJ3903" s="25" t="s">
        <v>20</v>
      </c>
      <c r="AK3903" s="42" t="s">
        <v>19</v>
      </c>
      <c r="AL3903" s="25" t="s">
        <v>20</v>
      </c>
      <c r="AM3903" s="25">
        <v>1</v>
      </c>
      <c r="AN3903" s="25"/>
      <c r="AO3903" s="25"/>
      <c r="AP3903" s="25"/>
      <c r="AQ3903" s="25"/>
      <c r="AR3903" s="94"/>
      <c r="AS3903" s="157" t="s">
        <v>22</v>
      </c>
      <c r="AT3903" s="93">
        <v>42551</v>
      </c>
      <c r="AU3903" s="92" t="s">
        <v>22</v>
      </c>
      <c r="AV3903" s="91" t="s">
        <v>48</v>
      </c>
      <c r="AW3903" s="92" t="s">
        <v>48</v>
      </c>
      <c r="AX3903" s="92" t="s">
        <v>48</v>
      </c>
      <c r="AY3903" s="91" t="s">
        <v>152</v>
      </c>
      <c r="AZ3903" s="23"/>
      <c r="BA3903" s="25">
        <v>0</v>
      </c>
      <c r="BB3903" t="s">
        <v>48</v>
      </c>
      <c r="BC3903" t="e">
        <v>#N/A</v>
      </c>
      <c r="BD3903" t="e">
        <f>IF(Z3903=BC3903,"OK")</f>
        <v>#N/A</v>
      </c>
      <c r="BE3903">
        <v>0.187</v>
      </c>
      <c r="BF3903">
        <v>1.4999999999999999E-4</v>
      </c>
      <c r="BG3903">
        <v>0</v>
      </c>
      <c r="BH3903">
        <v>0</v>
      </c>
      <c r="BI3903">
        <v>0</v>
      </c>
      <c r="BJ3903">
        <v>0</v>
      </c>
      <c r="BK3903">
        <v>0</v>
      </c>
      <c r="BN3903" s="183"/>
    </row>
    <row r="3904" spans="1:66" ht="25.5" x14ac:dyDescent="0.25">
      <c r="A3904" s="1"/>
      <c r="B3904" s="94">
        <v>3891</v>
      </c>
      <c r="C3904" s="43">
        <v>1051736</v>
      </c>
      <c r="D3904" s="25"/>
      <c r="E3904" s="27" t="s">
        <v>1584</v>
      </c>
      <c r="F3904" s="151" t="s">
        <v>21</v>
      </c>
      <c r="G3904" s="25"/>
      <c r="H3904" s="46" t="str">
        <f>IFERROR(IFERROR(IF(SEARCH("Usystems",$E3904)&gt;0,"Usystems"),IF(SEARCH("RIIFO",$E3904)&gt;0,"RIIFO","Uponor")),"Uponor")</f>
        <v>Uponor</v>
      </c>
      <c r="I3904" s="25" t="str">
        <f>IFERROR(MID($D3904,1,7)+0,"")</f>
        <v/>
      </c>
      <c r="J3904" s="25" t="str">
        <f>IFERROR(MID($D3904,10,7)+0,"")</f>
        <v/>
      </c>
      <c r="K3904" s="25" t="str">
        <f>IFERROR(MID($D3904,19,7)+0,"")</f>
        <v/>
      </c>
      <c r="L3904" s="25" t="str">
        <f>IFERROR(MID($D3904,28,7)+0,"")</f>
        <v/>
      </c>
      <c r="M3904" s="25" t="str">
        <f>IF(IFERROR(MID($Q3904,1,7)+0,"")&lt;1130000,IF(INDEX(C:C,MATCH(LEFT(Q3904,7)+0,I:I,0))&lt;1130000,"",INDEX(C:C,MATCH(LEFT(Q3904,7)+0,I:I,0))),IFERROR(MID($Q3904,1,7)+0,""))</f>
        <v/>
      </c>
      <c r="N3904" s="25" t="str">
        <f>IF(IFERROR(MID($Q3904,10,7)+0,"")&lt;1130000,"",IFERROR(MID($Q3904,10,7)+0,""))</f>
        <v/>
      </c>
      <c r="O3904" s="25" t="str">
        <f>IF(IFERROR(MID($Q3904,19,7)+0,"")&lt;1130000,"",IFERROR(MID($Q3904,19,7)+0,""))</f>
        <v/>
      </c>
      <c r="P3904" s="25" t="str">
        <f>IF(M3904="","",IF(N3904="",M3904,M3904&amp;", "&amp;N3904))</f>
        <v/>
      </c>
      <c r="Q3904" s="25"/>
      <c r="R3904" s="25"/>
      <c r="S3904" s="35" t="s">
        <v>107</v>
      </c>
      <c r="T3904" s="25" t="s">
        <v>36</v>
      </c>
      <c r="U3904" s="185">
        <v>2200</v>
      </c>
      <c r="V3904" s="188">
        <v>2200</v>
      </c>
      <c r="W3904" s="189">
        <v>2200</v>
      </c>
      <c r="X3904" s="31">
        <v>2200</v>
      </c>
      <c r="Y3904" s="90">
        <f>IFERROR(ROUND(X3904/W3904-1,2),"")</f>
        <v>0</v>
      </c>
      <c r="Z3904" s="31">
        <f>IF(OR(S3904="VLD MLC components",S3904="VLD MLC pipes",S3904="VLD PEX components",S3904="VLD PEX pipes",S3904="VLD PHC components",S3904="VLD PHC pipes",S3904="Controls VLD"),"По запросу",X3904)</f>
        <v>2200</v>
      </c>
      <c r="AA3904" s="63">
        <f>ROUND(X3904/1.2,3)</f>
        <v>1833.3330000000001</v>
      </c>
      <c r="AB3904" s="23">
        <v>1833.3330000000001</v>
      </c>
      <c r="AC3904" s="190">
        <f>IFERROR(ROUND(AA3904/AB3904-1,2),"")</f>
        <v>0</v>
      </c>
      <c r="AD3904" s="25">
        <v>0.48799999999999999</v>
      </c>
      <c r="AE3904" s="25">
        <v>4.8599999999999997E-3</v>
      </c>
      <c r="AF3904" s="25">
        <v>0</v>
      </c>
      <c r="AG3904" s="25" t="s">
        <v>22</v>
      </c>
      <c r="AH3904" s="25">
        <v>0</v>
      </c>
      <c r="AI3904" s="25">
        <v>0</v>
      </c>
      <c r="AJ3904" s="25" t="s">
        <v>20</v>
      </c>
      <c r="AK3904" s="42" t="s">
        <v>19</v>
      </c>
      <c r="AL3904" s="25" t="s">
        <v>20</v>
      </c>
      <c r="AM3904" s="25">
        <v>1</v>
      </c>
      <c r="AN3904" s="25"/>
      <c r="AO3904" s="25"/>
      <c r="AP3904" s="25"/>
      <c r="AQ3904" s="25"/>
      <c r="AR3904" s="94"/>
      <c r="AS3904" s="157" t="s">
        <v>22</v>
      </c>
      <c r="AT3904" s="93">
        <v>42551</v>
      </c>
      <c r="AU3904" s="92" t="s">
        <v>22</v>
      </c>
      <c r="AV3904" s="91" t="s">
        <v>48</v>
      </c>
      <c r="AW3904" s="92" t="s">
        <v>48</v>
      </c>
      <c r="AX3904" s="92" t="s">
        <v>48</v>
      </c>
      <c r="AY3904" s="91" t="s">
        <v>152</v>
      </c>
      <c r="AZ3904" s="23"/>
      <c r="BA3904" s="25">
        <v>0</v>
      </c>
      <c r="BB3904" t="s">
        <v>48</v>
      </c>
      <c r="BC3904" t="e">
        <v>#N/A</v>
      </c>
      <c r="BD3904" t="e">
        <f>IF(Z3904=BC3904,"OK")</f>
        <v>#N/A</v>
      </c>
      <c r="BE3904">
        <v>0.48799999999999999</v>
      </c>
      <c r="BF3904">
        <v>4.8599999999999997E-3</v>
      </c>
      <c r="BG3904">
        <v>0</v>
      </c>
      <c r="BH3904">
        <v>0</v>
      </c>
      <c r="BI3904">
        <v>0</v>
      </c>
      <c r="BJ3904">
        <v>0</v>
      </c>
      <c r="BK3904">
        <v>0</v>
      </c>
      <c r="BN3904" s="183"/>
    </row>
    <row r="3905" spans="1:66" ht="25.5" x14ac:dyDescent="0.25">
      <c r="A3905" s="1"/>
      <c r="B3905" s="94">
        <v>3892</v>
      </c>
      <c r="C3905" s="43">
        <v>1051737</v>
      </c>
      <c r="D3905" s="25"/>
      <c r="E3905" s="27" t="s">
        <v>1583</v>
      </c>
      <c r="F3905" s="151" t="s">
        <v>21</v>
      </c>
      <c r="G3905" s="25"/>
      <c r="H3905" s="46" t="str">
        <f>IFERROR(IFERROR(IF(SEARCH("Usystems",$E3905)&gt;0,"Usystems"),IF(SEARCH("RIIFO",$E3905)&gt;0,"RIIFO","Uponor")),"Uponor")</f>
        <v>Uponor</v>
      </c>
      <c r="I3905" s="25" t="str">
        <f>IFERROR(MID($D3905,1,7)+0,"")</f>
        <v/>
      </c>
      <c r="J3905" s="25" t="str">
        <f>IFERROR(MID($D3905,10,7)+0,"")</f>
        <v/>
      </c>
      <c r="K3905" s="25" t="str">
        <f>IFERROR(MID($D3905,19,7)+0,"")</f>
        <v/>
      </c>
      <c r="L3905" s="25" t="str">
        <f>IFERROR(MID($D3905,28,7)+0,"")</f>
        <v/>
      </c>
      <c r="M3905" s="25" t="str">
        <f>IF(IFERROR(MID($Q3905,1,7)+0,"")&lt;1130000,IF(INDEX(C:C,MATCH(LEFT(Q3905,7)+0,I:I,0))&lt;1130000,"",INDEX(C:C,MATCH(LEFT(Q3905,7)+0,I:I,0))),IFERROR(MID($Q3905,1,7)+0,""))</f>
        <v/>
      </c>
      <c r="N3905" s="25" t="str">
        <f>IF(IFERROR(MID($Q3905,10,7)+0,"")&lt;1130000,"",IFERROR(MID($Q3905,10,7)+0,""))</f>
        <v/>
      </c>
      <c r="O3905" s="25" t="str">
        <f>IF(IFERROR(MID($Q3905,19,7)+0,"")&lt;1130000,"",IFERROR(MID($Q3905,19,7)+0,""))</f>
        <v/>
      </c>
      <c r="P3905" s="25" t="str">
        <f>IF(M3905="","",IF(N3905="",M3905,M3905&amp;", "&amp;N3905))</f>
        <v/>
      </c>
      <c r="Q3905" s="25"/>
      <c r="R3905" s="25"/>
      <c r="S3905" s="35" t="s">
        <v>107</v>
      </c>
      <c r="T3905" s="25" t="s">
        <v>36</v>
      </c>
      <c r="U3905" s="185">
        <v>3221</v>
      </c>
      <c r="V3905" s="188">
        <v>3221</v>
      </c>
      <c r="W3905" s="189">
        <v>3221</v>
      </c>
      <c r="X3905" s="31">
        <v>3221</v>
      </c>
      <c r="Y3905" s="90">
        <f>IFERROR(ROUND(X3905/W3905-1,2),"")</f>
        <v>0</v>
      </c>
      <c r="Z3905" s="31">
        <f>IF(OR(S3905="VLD MLC components",S3905="VLD MLC pipes",S3905="VLD PEX components",S3905="VLD PEX pipes",S3905="VLD PHC components",S3905="VLD PHC pipes",S3905="Controls VLD"),"По запросу",X3905)</f>
        <v>3221</v>
      </c>
      <c r="AA3905" s="63">
        <f>ROUND(X3905/1.2,3)</f>
        <v>2684.1669999999999</v>
      </c>
      <c r="AB3905" s="23">
        <v>2684.1669999999999</v>
      </c>
      <c r="AC3905" s="190">
        <f>IFERROR(ROUND(AA3905/AB3905-1,2),"")</f>
        <v>0</v>
      </c>
      <c r="AD3905" s="25">
        <v>0.86099999999999999</v>
      </c>
      <c r="AE3905" s="25">
        <v>0.01</v>
      </c>
      <c r="AF3905" s="25">
        <v>0</v>
      </c>
      <c r="AG3905" s="25" t="s">
        <v>22</v>
      </c>
      <c r="AH3905" s="25">
        <v>0</v>
      </c>
      <c r="AI3905" s="25">
        <v>0</v>
      </c>
      <c r="AJ3905" s="25" t="s">
        <v>20</v>
      </c>
      <c r="AK3905" s="42" t="s">
        <v>19</v>
      </c>
      <c r="AL3905" s="25" t="s">
        <v>20</v>
      </c>
      <c r="AM3905" s="25">
        <v>1</v>
      </c>
      <c r="AN3905" s="25"/>
      <c r="AO3905" s="25"/>
      <c r="AP3905" s="25"/>
      <c r="AQ3905" s="25"/>
      <c r="AR3905" s="94"/>
      <c r="AS3905" s="157" t="s">
        <v>22</v>
      </c>
      <c r="AT3905" s="93">
        <v>42551</v>
      </c>
      <c r="AU3905" s="92" t="s">
        <v>22</v>
      </c>
      <c r="AV3905" s="91" t="s">
        <v>48</v>
      </c>
      <c r="AW3905" s="92" t="s">
        <v>48</v>
      </c>
      <c r="AX3905" s="92" t="s">
        <v>48</v>
      </c>
      <c r="AY3905" s="91" t="s">
        <v>152</v>
      </c>
      <c r="AZ3905" s="23"/>
      <c r="BA3905" s="25">
        <v>0</v>
      </c>
      <c r="BB3905" t="s">
        <v>48</v>
      </c>
      <c r="BC3905" t="e">
        <v>#N/A</v>
      </c>
      <c r="BD3905" t="e">
        <f>IF(Z3905=BC3905,"OK")</f>
        <v>#N/A</v>
      </c>
      <c r="BE3905">
        <v>0.86099999999999999</v>
      </c>
      <c r="BF3905">
        <v>0.01</v>
      </c>
      <c r="BG3905">
        <v>0</v>
      </c>
      <c r="BH3905">
        <v>0</v>
      </c>
      <c r="BI3905">
        <v>0</v>
      </c>
      <c r="BJ3905">
        <v>0</v>
      </c>
      <c r="BK3905">
        <v>0</v>
      </c>
      <c r="BN3905" s="183"/>
    </row>
    <row r="3906" spans="1:66" ht="25.5" x14ac:dyDescent="0.25">
      <c r="A3906" s="1"/>
      <c r="B3906" s="94">
        <v>3893</v>
      </c>
      <c r="C3906" s="43">
        <v>1051738</v>
      </c>
      <c r="D3906" s="25"/>
      <c r="E3906" s="27" t="s">
        <v>1582</v>
      </c>
      <c r="F3906" s="151" t="s">
        <v>21</v>
      </c>
      <c r="G3906" s="25"/>
      <c r="H3906" s="46" t="str">
        <f>IFERROR(IFERROR(IF(SEARCH("Usystems",$E3906)&gt;0,"Usystems"),IF(SEARCH("RIIFO",$E3906)&gt;0,"RIIFO","Uponor")),"Uponor")</f>
        <v>Uponor</v>
      </c>
      <c r="I3906" s="25" t="str">
        <f>IFERROR(MID($D3906,1,7)+0,"")</f>
        <v/>
      </c>
      <c r="J3906" s="25" t="str">
        <f>IFERROR(MID($D3906,10,7)+0,"")</f>
        <v/>
      </c>
      <c r="K3906" s="25" t="str">
        <f>IFERROR(MID($D3906,19,7)+0,"")</f>
        <v/>
      </c>
      <c r="L3906" s="25" t="str">
        <f>IFERROR(MID($D3906,28,7)+0,"")</f>
        <v/>
      </c>
      <c r="M3906" s="25" t="str">
        <f>IF(IFERROR(MID($Q3906,1,7)+0,"")&lt;1130000,IF(INDEX(C:C,MATCH(LEFT(Q3906,7)+0,I:I,0))&lt;1130000,"",INDEX(C:C,MATCH(LEFT(Q3906,7)+0,I:I,0))),IFERROR(MID($Q3906,1,7)+0,""))</f>
        <v/>
      </c>
      <c r="N3906" s="25" t="str">
        <f>IF(IFERROR(MID($Q3906,10,7)+0,"")&lt;1130000,"",IFERROR(MID($Q3906,10,7)+0,""))</f>
        <v/>
      </c>
      <c r="O3906" s="25" t="str">
        <f>IF(IFERROR(MID($Q3906,19,7)+0,"")&lt;1130000,"",IFERROR(MID($Q3906,19,7)+0,""))</f>
        <v/>
      </c>
      <c r="P3906" s="25" t="str">
        <f>IF(M3906="","",IF(N3906="",M3906,M3906&amp;", "&amp;N3906))</f>
        <v/>
      </c>
      <c r="Q3906" s="25"/>
      <c r="R3906" s="25"/>
      <c r="S3906" s="35" t="s">
        <v>107</v>
      </c>
      <c r="T3906" s="25" t="s">
        <v>36</v>
      </c>
      <c r="U3906" s="185">
        <v>15170</v>
      </c>
      <c r="V3906" s="188">
        <v>15170</v>
      </c>
      <c r="W3906" s="189">
        <v>15170</v>
      </c>
      <c r="X3906" s="31">
        <v>15170</v>
      </c>
      <c r="Y3906" s="90">
        <f>IFERROR(ROUND(X3906/W3906-1,2),"")</f>
        <v>0</v>
      </c>
      <c r="Z3906" s="31">
        <f>IF(OR(S3906="VLD MLC components",S3906="VLD MLC pipes",S3906="VLD PEX components",S3906="VLD PEX pipes",S3906="VLD PHC components",S3906="VLD PHC pipes",S3906="Controls VLD"),"По запросу",X3906)</f>
        <v>15170</v>
      </c>
      <c r="AA3906" s="63">
        <f>ROUND(X3906/1.2,3)</f>
        <v>12641.666999999999</v>
      </c>
      <c r="AB3906" s="23">
        <v>12641.666999999999</v>
      </c>
      <c r="AC3906" s="190">
        <f>IFERROR(ROUND(AA3906/AB3906-1,2),"")</f>
        <v>0</v>
      </c>
      <c r="AD3906" s="25">
        <v>2.1520000000000001</v>
      </c>
      <c r="AE3906" s="25">
        <v>2.1999999999999999E-2</v>
      </c>
      <c r="AF3906" s="25">
        <v>0</v>
      </c>
      <c r="AG3906" s="25" t="s">
        <v>22</v>
      </c>
      <c r="AH3906" s="25">
        <v>0</v>
      </c>
      <c r="AI3906" s="25">
        <v>0</v>
      </c>
      <c r="AJ3906" s="25" t="s">
        <v>20</v>
      </c>
      <c r="AK3906" s="42" t="s">
        <v>19</v>
      </c>
      <c r="AL3906" s="25" t="s">
        <v>20</v>
      </c>
      <c r="AM3906" s="25">
        <v>1</v>
      </c>
      <c r="AN3906" s="25"/>
      <c r="AO3906" s="25"/>
      <c r="AP3906" s="25"/>
      <c r="AQ3906" s="25"/>
      <c r="AR3906" s="94"/>
      <c r="AS3906" s="157" t="s">
        <v>22</v>
      </c>
      <c r="AT3906" s="93">
        <v>42551</v>
      </c>
      <c r="AU3906" s="92" t="s">
        <v>22</v>
      </c>
      <c r="AV3906" s="91" t="s">
        <v>48</v>
      </c>
      <c r="AW3906" s="92" t="s">
        <v>48</v>
      </c>
      <c r="AX3906" s="92" t="s">
        <v>48</v>
      </c>
      <c r="AY3906" s="91" t="s">
        <v>152</v>
      </c>
      <c r="AZ3906" s="23"/>
      <c r="BA3906" s="25">
        <v>0</v>
      </c>
      <c r="BB3906" t="s">
        <v>48</v>
      </c>
      <c r="BC3906" t="e">
        <v>#N/A</v>
      </c>
      <c r="BD3906" t="e">
        <f>IF(Z3906=BC3906,"OK")</f>
        <v>#N/A</v>
      </c>
      <c r="BE3906">
        <v>2.1520000000000001</v>
      </c>
      <c r="BF3906">
        <v>2.1999999999999999E-2</v>
      </c>
      <c r="BG3906">
        <v>0</v>
      </c>
      <c r="BH3906">
        <v>0</v>
      </c>
      <c r="BI3906">
        <v>0</v>
      </c>
      <c r="BJ3906">
        <v>0</v>
      </c>
      <c r="BK3906">
        <v>0</v>
      </c>
      <c r="BN3906" s="183"/>
    </row>
    <row r="3907" spans="1:66" ht="25.5" x14ac:dyDescent="0.25">
      <c r="A3907" s="1"/>
      <c r="B3907" s="94">
        <v>3894</v>
      </c>
      <c r="C3907" s="43">
        <v>1051772</v>
      </c>
      <c r="D3907" s="25"/>
      <c r="E3907" s="27" t="s">
        <v>1581</v>
      </c>
      <c r="F3907" s="151" t="s">
        <v>21</v>
      </c>
      <c r="G3907" s="25"/>
      <c r="H3907" s="46" t="str">
        <f>IFERROR(IFERROR(IF(SEARCH("Usystems",$E3907)&gt;0,"Usystems"),IF(SEARCH("RIIFO",$E3907)&gt;0,"RIIFO","Uponor")),"Uponor")</f>
        <v>Uponor</v>
      </c>
      <c r="I3907" s="25" t="str">
        <f>IFERROR(MID($D3907,1,7)+0,"")</f>
        <v/>
      </c>
      <c r="J3907" s="25" t="str">
        <f>IFERROR(MID($D3907,10,7)+0,"")</f>
        <v/>
      </c>
      <c r="K3907" s="25" t="str">
        <f>IFERROR(MID($D3907,19,7)+0,"")</f>
        <v/>
      </c>
      <c r="L3907" s="25" t="str">
        <f>IFERROR(MID($D3907,28,7)+0,"")</f>
        <v/>
      </c>
      <c r="M3907" s="25" t="str">
        <f>IF(IFERROR(MID($Q3907,1,7)+0,"")&lt;1130000,IF(INDEX(C:C,MATCH(LEFT(Q3907,7)+0,I:I,0))&lt;1130000,"",INDEX(C:C,MATCH(LEFT(Q3907,7)+0,I:I,0))),IFERROR(MID($Q3907,1,7)+0,""))</f>
        <v/>
      </c>
      <c r="N3907" s="25" t="str">
        <f>IF(IFERROR(MID($Q3907,10,7)+0,"")&lt;1130000,"",IFERROR(MID($Q3907,10,7)+0,""))</f>
        <v/>
      </c>
      <c r="O3907" s="25" t="str">
        <f>IF(IFERROR(MID($Q3907,19,7)+0,"")&lt;1130000,"",IFERROR(MID($Q3907,19,7)+0,""))</f>
        <v/>
      </c>
      <c r="P3907" s="25" t="str">
        <f>IF(M3907="","",IF(N3907="",M3907,M3907&amp;", "&amp;N3907))</f>
        <v/>
      </c>
      <c r="Q3907" s="25"/>
      <c r="R3907" s="25"/>
      <c r="S3907" s="35" t="s">
        <v>107</v>
      </c>
      <c r="T3907" s="25" t="s">
        <v>36</v>
      </c>
      <c r="U3907" s="185">
        <v>20392</v>
      </c>
      <c r="V3907" s="188">
        <v>20392</v>
      </c>
      <c r="W3907" s="189">
        <v>20392</v>
      </c>
      <c r="X3907" s="31">
        <v>20392</v>
      </c>
      <c r="Y3907" s="90">
        <f>IFERROR(ROUND(X3907/W3907-1,2),"")</f>
        <v>0</v>
      </c>
      <c r="Z3907" s="31">
        <f>IF(OR(S3907="VLD MLC components",S3907="VLD MLC pipes",S3907="VLD PEX components",S3907="VLD PEX pipes",S3907="VLD PHC components",S3907="VLD PHC pipes",S3907="Controls VLD"),"По запросу",X3907)</f>
        <v>20392</v>
      </c>
      <c r="AA3907" s="63">
        <f>ROUND(X3907/1.2,3)</f>
        <v>16993.332999999999</v>
      </c>
      <c r="AB3907" s="23">
        <v>16993.332999999999</v>
      </c>
      <c r="AC3907" s="190">
        <f>IFERROR(ROUND(AA3907/AB3907-1,2),"")</f>
        <v>0</v>
      </c>
      <c r="AD3907" s="25">
        <v>4.6219999999999999</v>
      </c>
      <c r="AE3907" s="25">
        <v>3.8639999999999998E-3</v>
      </c>
      <c r="AF3907" s="25">
        <v>0</v>
      </c>
      <c r="AG3907" s="25" t="s">
        <v>22</v>
      </c>
      <c r="AH3907" s="25">
        <v>0</v>
      </c>
      <c r="AI3907" s="25">
        <v>0</v>
      </c>
      <c r="AJ3907" s="25" t="s">
        <v>20</v>
      </c>
      <c r="AK3907" s="42" t="s">
        <v>19</v>
      </c>
      <c r="AL3907" s="25" t="s">
        <v>20</v>
      </c>
      <c r="AM3907" s="25">
        <v>1</v>
      </c>
      <c r="AN3907" s="25" t="s">
        <v>22</v>
      </c>
      <c r="AO3907" s="25" t="s">
        <v>22</v>
      </c>
      <c r="AP3907" s="25" t="s">
        <v>22</v>
      </c>
      <c r="AQ3907" s="25"/>
      <c r="AR3907" s="94"/>
      <c r="AS3907" s="157" t="s">
        <v>22</v>
      </c>
      <c r="AT3907" s="93">
        <v>42551</v>
      </c>
      <c r="AU3907" s="92" t="s">
        <v>22</v>
      </c>
      <c r="AV3907" s="91" t="s">
        <v>48</v>
      </c>
      <c r="AW3907" s="92" t="s">
        <v>48</v>
      </c>
      <c r="AX3907" s="92" t="s">
        <v>48</v>
      </c>
      <c r="AY3907" s="91" t="s">
        <v>152</v>
      </c>
      <c r="AZ3907" s="23"/>
      <c r="BA3907" s="25">
        <v>0</v>
      </c>
      <c r="BB3907" t="s">
        <v>48</v>
      </c>
      <c r="BC3907" t="e">
        <v>#N/A</v>
      </c>
      <c r="BD3907" t="e">
        <f>IF(Z3907=BC3907,"OK")</f>
        <v>#N/A</v>
      </c>
      <c r="BE3907">
        <v>4.6219999999999999</v>
      </c>
      <c r="BF3907">
        <v>3.8639999999999998E-3</v>
      </c>
      <c r="BG3907" t="s">
        <v>22</v>
      </c>
      <c r="BH3907" t="s">
        <v>22</v>
      </c>
      <c r="BI3907" t="s">
        <v>22</v>
      </c>
      <c r="BJ3907">
        <v>0</v>
      </c>
      <c r="BK3907">
        <v>0</v>
      </c>
      <c r="BN3907" s="183"/>
    </row>
    <row r="3908" spans="1:66" ht="25.5" x14ac:dyDescent="0.25">
      <c r="A3908" s="1"/>
      <c r="B3908" s="94">
        <v>3895</v>
      </c>
      <c r="C3908" s="43">
        <v>1051773</v>
      </c>
      <c r="D3908" s="25"/>
      <c r="E3908" s="27" t="s">
        <v>1580</v>
      </c>
      <c r="F3908" s="151" t="s">
        <v>21</v>
      </c>
      <c r="G3908" s="25"/>
      <c r="H3908" s="46" t="str">
        <f>IFERROR(IFERROR(IF(SEARCH("Usystems",$E3908)&gt;0,"Usystems"),IF(SEARCH("RIIFO",$E3908)&gt;0,"RIIFO","Uponor")),"Uponor")</f>
        <v>Uponor</v>
      </c>
      <c r="I3908" s="25" t="str">
        <f>IFERROR(MID($D3908,1,7)+0,"")</f>
        <v/>
      </c>
      <c r="J3908" s="25" t="str">
        <f>IFERROR(MID($D3908,10,7)+0,"")</f>
        <v/>
      </c>
      <c r="K3908" s="25" t="str">
        <f>IFERROR(MID($D3908,19,7)+0,"")</f>
        <v/>
      </c>
      <c r="L3908" s="25" t="str">
        <f>IFERROR(MID($D3908,28,7)+0,"")</f>
        <v/>
      </c>
      <c r="M3908" s="25" t="str">
        <f>IF(IFERROR(MID($Q3908,1,7)+0,"")&lt;1130000,IF(INDEX(C:C,MATCH(LEFT(Q3908,7)+0,I:I,0))&lt;1130000,"",INDEX(C:C,MATCH(LEFT(Q3908,7)+0,I:I,0))),IFERROR(MID($Q3908,1,7)+0,""))</f>
        <v/>
      </c>
      <c r="N3908" s="25" t="str">
        <f>IF(IFERROR(MID($Q3908,10,7)+0,"")&lt;1130000,"",IFERROR(MID($Q3908,10,7)+0,""))</f>
        <v/>
      </c>
      <c r="O3908" s="25" t="str">
        <f>IF(IFERROR(MID($Q3908,19,7)+0,"")&lt;1130000,"",IFERROR(MID($Q3908,19,7)+0,""))</f>
        <v/>
      </c>
      <c r="P3908" s="25" t="str">
        <f>IF(M3908="","",IF(N3908="",M3908,M3908&amp;", "&amp;N3908))</f>
        <v/>
      </c>
      <c r="Q3908" s="25"/>
      <c r="R3908" s="25"/>
      <c r="S3908" s="35" t="s">
        <v>107</v>
      </c>
      <c r="T3908" s="25" t="s">
        <v>36</v>
      </c>
      <c r="U3908" s="185">
        <v>40371</v>
      </c>
      <c r="V3908" s="188">
        <v>40371</v>
      </c>
      <c r="W3908" s="189">
        <v>40371</v>
      </c>
      <c r="X3908" s="31">
        <v>40371</v>
      </c>
      <c r="Y3908" s="90">
        <f>IFERROR(ROUND(X3908/W3908-1,2),"")</f>
        <v>0</v>
      </c>
      <c r="Z3908" s="31">
        <f>IF(OR(S3908="VLD MLC components",S3908="VLD MLC pipes",S3908="VLD PEX components",S3908="VLD PEX pipes",S3908="VLD PHC components",S3908="VLD PHC pipes",S3908="Controls VLD"),"По запросу",X3908)</f>
        <v>40371</v>
      </c>
      <c r="AA3908" s="63">
        <f>ROUND(X3908/1.2,3)</f>
        <v>33642.5</v>
      </c>
      <c r="AB3908" s="23">
        <v>33642.5</v>
      </c>
      <c r="AC3908" s="190">
        <f>IFERROR(ROUND(AA3908/AB3908-1,2),"")</f>
        <v>0</v>
      </c>
      <c r="AD3908" s="25">
        <v>9.5</v>
      </c>
      <c r="AE3908" s="25">
        <v>0.09</v>
      </c>
      <c r="AF3908" s="25">
        <v>0</v>
      </c>
      <c r="AG3908" s="25" t="s">
        <v>22</v>
      </c>
      <c r="AH3908" s="25">
        <v>0</v>
      </c>
      <c r="AI3908" s="25">
        <v>0</v>
      </c>
      <c r="AJ3908" s="25" t="s">
        <v>20</v>
      </c>
      <c r="AK3908" s="42" t="s">
        <v>19</v>
      </c>
      <c r="AL3908" s="25" t="s">
        <v>20</v>
      </c>
      <c r="AM3908" s="25">
        <v>1</v>
      </c>
      <c r="AN3908" s="25" t="s">
        <v>22</v>
      </c>
      <c r="AO3908" s="25" t="s">
        <v>22</v>
      </c>
      <c r="AP3908" s="25" t="s">
        <v>22</v>
      </c>
      <c r="AQ3908" s="25"/>
      <c r="AR3908" s="94"/>
      <c r="AS3908" s="157" t="s">
        <v>22</v>
      </c>
      <c r="AT3908" s="93">
        <v>42551</v>
      </c>
      <c r="AU3908" s="92" t="s">
        <v>22</v>
      </c>
      <c r="AV3908" s="91" t="s">
        <v>48</v>
      </c>
      <c r="AW3908" s="92" t="s">
        <v>48</v>
      </c>
      <c r="AX3908" s="92" t="s">
        <v>48</v>
      </c>
      <c r="AY3908" s="91" t="s">
        <v>152</v>
      </c>
      <c r="AZ3908" s="23"/>
      <c r="BA3908" s="25">
        <v>0</v>
      </c>
      <c r="BB3908" t="s">
        <v>48</v>
      </c>
      <c r="BC3908" t="e">
        <v>#N/A</v>
      </c>
      <c r="BD3908" t="e">
        <f>IF(Z3908=BC3908,"OK")</f>
        <v>#N/A</v>
      </c>
      <c r="BE3908">
        <v>9.5</v>
      </c>
      <c r="BF3908">
        <v>0.09</v>
      </c>
      <c r="BG3908" t="s">
        <v>22</v>
      </c>
      <c r="BH3908" t="s">
        <v>22</v>
      </c>
      <c r="BI3908" t="s">
        <v>22</v>
      </c>
      <c r="BJ3908">
        <v>0</v>
      </c>
      <c r="BK3908">
        <v>0</v>
      </c>
      <c r="BN3908" s="183"/>
    </row>
    <row r="3909" spans="1:66" ht="25.5" x14ac:dyDescent="0.25">
      <c r="A3909" s="1"/>
      <c r="B3909" s="94">
        <v>3896</v>
      </c>
      <c r="C3909" s="43">
        <v>1058731</v>
      </c>
      <c r="D3909" s="25"/>
      <c r="E3909" s="27" t="s">
        <v>1579</v>
      </c>
      <c r="F3909" s="151" t="s">
        <v>21</v>
      </c>
      <c r="G3909" s="25"/>
      <c r="H3909" s="46" t="str">
        <f>IFERROR(IFERROR(IF(SEARCH("Usystems",$E3909)&gt;0,"Usystems"),IF(SEARCH("RIIFO",$E3909)&gt;0,"RIIFO","Uponor")),"Uponor")</f>
        <v>Uponor</v>
      </c>
      <c r="I3909" s="25" t="str">
        <f>IFERROR(MID($D3909,1,7)+0,"")</f>
        <v/>
      </c>
      <c r="J3909" s="25" t="str">
        <f>IFERROR(MID($D3909,10,7)+0,"")</f>
        <v/>
      </c>
      <c r="K3909" s="25" t="str">
        <f>IFERROR(MID($D3909,19,7)+0,"")</f>
        <v/>
      </c>
      <c r="L3909" s="25" t="str">
        <f>IFERROR(MID($D3909,28,7)+0,"")</f>
        <v/>
      </c>
      <c r="M3909" s="25" t="str">
        <f>IF(IFERROR(MID($Q3909,1,7)+0,"")&lt;1130000,IF(INDEX(C:C,MATCH(LEFT(Q3909,7)+0,I:I,0))&lt;1130000,"",INDEX(C:C,MATCH(LEFT(Q3909,7)+0,I:I,0))),IFERROR(MID($Q3909,1,7)+0,""))</f>
        <v/>
      </c>
      <c r="N3909" s="25" t="str">
        <f>IF(IFERROR(MID($Q3909,10,7)+0,"")&lt;1130000,"",IFERROR(MID($Q3909,10,7)+0,""))</f>
        <v/>
      </c>
      <c r="O3909" s="25" t="str">
        <f>IF(IFERROR(MID($Q3909,19,7)+0,"")&lt;1130000,"",IFERROR(MID($Q3909,19,7)+0,""))</f>
        <v/>
      </c>
      <c r="P3909" s="25" t="str">
        <f>IF(M3909="","",IF(N3909="",M3909,M3909&amp;", "&amp;N3909))</f>
        <v/>
      </c>
      <c r="Q3909" s="25"/>
      <c r="R3909" s="25"/>
      <c r="S3909" s="35" t="s">
        <v>107</v>
      </c>
      <c r="T3909" s="25" t="s">
        <v>36</v>
      </c>
      <c r="U3909" s="185">
        <v>17229</v>
      </c>
      <c r="V3909" s="188">
        <v>17229</v>
      </c>
      <c r="W3909" s="189">
        <v>17229</v>
      </c>
      <c r="X3909" s="31">
        <v>17229</v>
      </c>
      <c r="Y3909" s="90">
        <f>IFERROR(ROUND(X3909/W3909-1,2),"")</f>
        <v>0</v>
      </c>
      <c r="Z3909" s="31">
        <f>IF(OR(S3909="VLD MLC components",S3909="VLD MLC pipes",S3909="VLD PEX components",S3909="VLD PEX pipes",S3909="VLD PHC components",S3909="VLD PHC pipes",S3909="Controls VLD"),"По запросу",X3909)</f>
        <v>17229</v>
      </c>
      <c r="AA3909" s="63">
        <f>ROUND(X3909/1.2,3)</f>
        <v>14357.5</v>
      </c>
      <c r="AB3909" s="23">
        <v>14357.5</v>
      </c>
      <c r="AC3909" s="190">
        <f>IFERROR(ROUND(AA3909/AB3909-1,2),"")</f>
        <v>0</v>
      </c>
      <c r="AD3909" s="25">
        <v>2.2999999999999998</v>
      </c>
      <c r="AE3909" s="25">
        <v>2.4000000000000001E-4</v>
      </c>
      <c r="AF3909" s="25">
        <v>0</v>
      </c>
      <c r="AG3909" s="25" t="s">
        <v>22</v>
      </c>
      <c r="AH3909" s="25">
        <v>0</v>
      </c>
      <c r="AI3909" s="25">
        <v>0</v>
      </c>
      <c r="AJ3909" s="25" t="s">
        <v>20</v>
      </c>
      <c r="AK3909" s="42" t="s">
        <v>19</v>
      </c>
      <c r="AL3909" s="25" t="s">
        <v>20</v>
      </c>
      <c r="AM3909" s="25">
        <v>1</v>
      </c>
      <c r="AN3909" s="25" t="s">
        <v>22</v>
      </c>
      <c r="AO3909" s="25" t="s">
        <v>22</v>
      </c>
      <c r="AP3909" s="25" t="s">
        <v>22</v>
      </c>
      <c r="AQ3909" s="25"/>
      <c r="AR3909" s="94"/>
      <c r="AS3909" s="157" t="s">
        <v>22</v>
      </c>
      <c r="AT3909" s="93">
        <v>42551</v>
      </c>
      <c r="AU3909" s="92" t="s">
        <v>22</v>
      </c>
      <c r="AV3909" s="91" t="s">
        <v>48</v>
      </c>
      <c r="AW3909" s="92" t="s">
        <v>48</v>
      </c>
      <c r="AX3909" s="92" t="s">
        <v>48</v>
      </c>
      <c r="AY3909" s="91" t="s">
        <v>152</v>
      </c>
      <c r="AZ3909" s="23"/>
      <c r="BA3909" s="25">
        <v>0</v>
      </c>
      <c r="BB3909" t="s">
        <v>48</v>
      </c>
      <c r="BC3909" t="e">
        <v>#N/A</v>
      </c>
      <c r="BD3909" t="e">
        <f>IF(Z3909=BC3909,"OK")</f>
        <v>#N/A</v>
      </c>
      <c r="BE3909">
        <v>2.2999999999999998</v>
      </c>
      <c r="BF3909">
        <v>2.4000000000000001E-4</v>
      </c>
      <c r="BG3909" t="s">
        <v>22</v>
      </c>
      <c r="BH3909" t="s">
        <v>22</v>
      </c>
      <c r="BI3909" t="s">
        <v>22</v>
      </c>
      <c r="BJ3909">
        <v>0</v>
      </c>
      <c r="BK3909">
        <v>0</v>
      </c>
      <c r="BN3909" s="183"/>
    </row>
    <row r="3910" spans="1:66" ht="25.5" x14ac:dyDescent="0.25">
      <c r="A3910" s="1"/>
      <c r="B3910" s="94">
        <v>3897</v>
      </c>
      <c r="C3910" s="43">
        <v>1058853</v>
      </c>
      <c r="D3910" s="25"/>
      <c r="E3910" s="27" t="s">
        <v>1578</v>
      </c>
      <c r="F3910" s="151" t="s">
        <v>21</v>
      </c>
      <c r="G3910" s="25"/>
      <c r="H3910" s="46" t="str">
        <f>IFERROR(IFERROR(IF(SEARCH("Usystems",$E3910)&gt;0,"Usystems"),IF(SEARCH("RIIFO",$E3910)&gt;0,"RIIFO","Uponor")),"Uponor")</f>
        <v>Uponor</v>
      </c>
      <c r="I3910" s="25" t="str">
        <f>IFERROR(MID($D3910,1,7)+0,"")</f>
        <v/>
      </c>
      <c r="J3910" s="25" t="str">
        <f>IFERROR(MID($D3910,10,7)+0,"")</f>
        <v/>
      </c>
      <c r="K3910" s="25" t="str">
        <f>IFERROR(MID($D3910,19,7)+0,"")</f>
        <v/>
      </c>
      <c r="L3910" s="25" t="str">
        <f>IFERROR(MID($D3910,28,7)+0,"")</f>
        <v/>
      </c>
      <c r="M3910" s="25" t="str">
        <f>IF(IFERROR(MID($Q3910,1,7)+0,"")&lt;1130000,IF(INDEX(C:C,MATCH(LEFT(Q3910,7)+0,I:I,0))&lt;1130000,"",INDEX(C:C,MATCH(LEFT(Q3910,7)+0,I:I,0))),IFERROR(MID($Q3910,1,7)+0,""))</f>
        <v/>
      </c>
      <c r="N3910" s="25" t="str">
        <f>IF(IFERROR(MID($Q3910,10,7)+0,"")&lt;1130000,"",IFERROR(MID($Q3910,10,7)+0,""))</f>
        <v/>
      </c>
      <c r="O3910" s="25" t="str">
        <f>IF(IFERROR(MID($Q3910,19,7)+0,"")&lt;1130000,"",IFERROR(MID($Q3910,19,7)+0,""))</f>
        <v/>
      </c>
      <c r="P3910" s="25" t="str">
        <f>IF(M3910="","",IF(N3910="",M3910,M3910&amp;", "&amp;N3910))</f>
        <v/>
      </c>
      <c r="Q3910" s="25"/>
      <c r="R3910" s="25"/>
      <c r="S3910" s="35" t="s">
        <v>107</v>
      </c>
      <c r="T3910" s="25" t="s">
        <v>36</v>
      </c>
      <c r="U3910" s="185">
        <v>38872</v>
      </c>
      <c r="V3910" s="188">
        <v>38872</v>
      </c>
      <c r="W3910" s="189">
        <v>38872</v>
      </c>
      <c r="X3910" s="31">
        <v>38872</v>
      </c>
      <c r="Y3910" s="90">
        <f>IFERROR(ROUND(X3910/W3910-1,2),"")</f>
        <v>0</v>
      </c>
      <c r="Z3910" s="31">
        <f>IF(OR(S3910="VLD MLC components",S3910="VLD MLC pipes",S3910="VLD PEX components",S3910="VLD PEX pipes",S3910="VLD PHC components",S3910="VLD PHC pipes",S3910="Controls VLD"),"По запросу",X3910)</f>
        <v>38872</v>
      </c>
      <c r="AA3910" s="63">
        <f>ROUND(X3910/1.2,3)</f>
        <v>32393.332999999999</v>
      </c>
      <c r="AB3910" s="23">
        <v>32393.332999999999</v>
      </c>
      <c r="AC3910" s="190">
        <f>IFERROR(ROUND(AA3910/AB3910-1,2),"")</f>
        <v>0</v>
      </c>
      <c r="AD3910" s="25">
        <v>9.1</v>
      </c>
      <c r="AE3910" s="25">
        <v>3.8639999999999998E-3</v>
      </c>
      <c r="AF3910" s="25">
        <v>0</v>
      </c>
      <c r="AG3910" s="25" t="s">
        <v>22</v>
      </c>
      <c r="AH3910" s="25">
        <v>0</v>
      </c>
      <c r="AI3910" s="25">
        <v>0</v>
      </c>
      <c r="AJ3910" s="25" t="s">
        <v>20</v>
      </c>
      <c r="AK3910" s="42" t="s">
        <v>19</v>
      </c>
      <c r="AL3910" s="25" t="s">
        <v>20</v>
      </c>
      <c r="AM3910" s="25">
        <v>1</v>
      </c>
      <c r="AN3910" s="25" t="s">
        <v>22</v>
      </c>
      <c r="AO3910" s="25" t="s">
        <v>22</v>
      </c>
      <c r="AP3910" s="25" t="s">
        <v>22</v>
      </c>
      <c r="AQ3910" s="25"/>
      <c r="AR3910" s="94"/>
      <c r="AS3910" s="157" t="s">
        <v>22</v>
      </c>
      <c r="AT3910" s="93">
        <v>42551</v>
      </c>
      <c r="AU3910" s="92" t="s">
        <v>22</v>
      </c>
      <c r="AV3910" s="91" t="s">
        <v>48</v>
      </c>
      <c r="AW3910" s="92" t="s">
        <v>48</v>
      </c>
      <c r="AX3910" s="92" t="s">
        <v>48</v>
      </c>
      <c r="AY3910" s="91" t="s">
        <v>152</v>
      </c>
      <c r="AZ3910" s="23"/>
      <c r="BA3910" s="25">
        <v>0</v>
      </c>
      <c r="BB3910" t="s">
        <v>48</v>
      </c>
      <c r="BC3910" t="e">
        <v>#N/A</v>
      </c>
      <c r="BD3910" t="e">
        <f>IF(Z3910=BC3910,"OK")</f>
        <v>#N/A</v>
      </c>
      <c r="BE3910">
        <v>9.1</v>
      </c>
      <c r="BF3910">
        <v>3.8639999999999998E-3</v>
      </c>
      <c r="BG3910" t="s">
        <v>22</v>
      </c>
      <c r="BH3910" t="s">
        <v>22</v>
      </c>
      <c r="BI3910" t="s">
        <v>22</v>
      </c>
      <c r="BJ3910">
        <v>0</v>
      </c>
      <c r="BK3910">
        <v>0</v>
      </c>
      <c r="BN3910" s="183"/>
    </row>
    <row r="3911" spans="1:66" ht="25.5" x14ac:dyDescent="0.25">
      <c r="A3911" s="1"/>
      <c r="B3911" s="94">
        <v>3898</v>
      </c>
      <c r="C3911" s="43">
        <v>1050398</v>
      </c>
      <c r="D3911" s="25"/>
      <c r="E3911" s="27" t="s">
        <v>1577</v>
      </c>
      <c r="F3911" s="151" t="s">
        <v>21</v>
      </c>
      <c r="G3911" s="25"/>
      <c r="H3911" s="46" t="str">
        <f>IFERROR(IFERROR(IF(SEARCH("Usystems",$E3911)&gt;0,"Usystems"),IF(SEARCH("RIIFO",$E3911)&gt;0,"RIIFO","Uponor")),"Uponor")</f>
        <v>Uponor</v>
      </c>
      <c r="I3911" s="25" t="str">
        <f>IFERROR(MID($D3911,1,7)+0,"")</f>
        <v/>
      </c>
      <c r="J3911" s="25" t="str">
        <f>IFERROR(MID($D3911,10,7)+0,"")</f>
        <v/>
      </c>
      <c r="K3911" s="25" t="str">
        <f>IFERROR(MID($D3911,19,7)+0,"")</f>
        <v/>
      </c>
      <c r="L3911" s="25" t="str">
        <f>IFERROR(MID($D3911,28,7)+0,"")</f>
        <v/>
      </c>
      <c r="M3911" s="25" t="str">
        <f>IF(IFERROR(MID($Q3911,1,7)+0,"")&lt;1130000,IF(INDEX(C:C,MATCH(LEFT(Q3911,7)+0,I:I,0))&lt;1130000,"",INDEX(C:C,MATCH(LEFT(Q3911,7)+0,I:I,0))),IFERROR(MID($Q3911,1,7)+0,""))</f>
        <v/>
      </c>
      <c r="N3911" s="25" t="str">
        <f>IF(IFERROR(MID($Q3911,10,7)+0,"")&lt;1130000,"",IFERROR(MID($Q3911,10,7)+0,""))</f>
        <v/>
      </c>
      <c r="O3911" s="25" t="str">
        <f>IF(IFERROR(MID($Q3911,19,7)+0,"")&lt;1130000,"",IFERROR(MID($Q3911,19,7)+0,""))</f>
        <v/>
      </c>
      <c r="P3911" s="25" t="str">
        <f>IF(M3911="","",IF(N3911="",M3911,M3911&amp;", "&amp;N3911))</f>
        <v/>
      </c>
      <c r="Q3911" s="25"/>
      <c r="R3911" s="25"/>
      <c r="S3911" s="35" t="s">
        <v>107</v>
      </c>
      <c r="T3911" s="25" t="s">
        <v>36</v>
      </c>
      <c r="U3911" s="185">
        <v>1128</v>
      </c>
      <c r="V3911" s="188">
        <v>1128</v>
      </c>
      <c r="W3911" s="189">
        <v>1128</v>
      </c>
      <c r="X3911" s="31">
        <v>1128</v>
      </c>
      <c r="Y3911" s="90">
        <f>IFERROR(ROUND(X3911/W3911-1,2),"")</f>
        <v>0</v>
      </c>
      <c r="Z3911" s="31">
        <f>IF(OR(S3911="VLD MLC components",S3911="VLD MLC pipes",S3911="VLD PEX components",S3911="VLD PEX pipes",S3911="VLD PHC components",S3911="VLD PHC pipes",S3911="Controls VLD"),"По запросу",X3911)</f>
        <v>1128</v>
      </c>
      <c r="AA3911" s="63">
        <f>ROUND(X3911/1.2,3)</f>
        <v>940</v>
      </c>
      <c r="AB3911" s="23">
        <v>940</v>
      </c>
      <c r="AC3911" s="190">
        <f>IFERROR(ROUND(AA3911/AB3911-1,2),"")</f>
        <v>0</v>
      </c>
      <c r="AD3911" s="25">
        <v>2.3E-2</v>
      </c>
      <c r="AE3911" s="25">
        <v>2.0000000000000002E-5</v>
      </c>
      <c r="AF3911" s="25">
        <v>0</v>
      </c>
      <c r="AG3911" s="25" t="s">
        <v>22</v>
      </c>
      <c r="AH3911" s="25">
        <v>0</v>
      </c>
      <c r="AI3911" s="25">
        <v>0</v>
      </c>
      <c r="AJ3911" s="25" t="s">
        <v>20</v>
      </c>
      <c r="AK3911" s="42" t="s">
        <v>19</v>
      </c>
      <c r="AL3911" s="25" t="s">
        <v>20</v>
      </c>
      <c r="AM3911" s="25">
        <v>1</v>
      </c>
      <c r="AN3911" s="25"/>
      <c r="AO3911" s="25"/>
      <c r="AP3911" s="25"/>
      <c r="AQ3911" s="25"/>
      <c r="AR3911" s="94"/>
      <c r="AS3911" s="157" t="s">
        <v>22</v>
      </c>
      <c r="AT3911" s="93">
        <v>42551</v>
      </c>
      <c r="AU3911" s="92" t="s">
        <v>22</v>
      </c>
      <c r="AV3911" s="91" t="s">
        <v>48</v>
      </c>
      <c r="AW3911" s="92" t="s">
        <v>48</v>
      </c>
      <c r="AX3911" s="92" t="s">
        <v>48</v>
      </c>
      <c r="AY3911" s="91" t="s">
        <v>152</v>
      </c>
      <c r="AZ3911" s="23"/>
      <c r="BA3911" s="25">
        <v>0</v>
      </c>
      <c r="BB3911" t="s">
        <v>48</v>
      </c>
      <c r="BC3911" t="e">
        <v>#N/A</v>
      </c>
      <c r="BD3911" t="e">
        <f>IF(Z3911=BC3911,"OK")</f>
        <v>#N/A</v>
      </c>
      <c r="BE3911">
        <v>2.3E-2</v>
      </c>
      <c r="BF3911">
        <v>2.0000000000000002E-5</v>
      </c>
      <c r="BG3911">
        <v>0</v>
      </c>
      <c r="BH3911">
        <v>0</v>
      </c>
      <c r="BI3911">
        <v>0</v>
      </c>
      <c r="BJ3911">
        <v>0</v>
      </c>
      <c r="BK3911">
        <v>0</v>
      </c>
      <c r="BN3911" s="183"/>
    </row>
    <row r="3912" spans="1:66" ht="25.5" x14ac:dyDescent="0.25">
      <c r="A3912" s="1"/>
      <c r="B3912" s="94">
        <v>3899</v>
      </c>
      <c r="C3912" s="43">
        <v>1050402</v>
      </c>
      <c r="D3912" s="25"/>
      <c r="E3912" s="27" t="s">
        <v>1576</v>
      </c>
      <c r="F3912" s="151" t="s">
        <v>21</v>
      </c>
      <c r="G3912" s="25"/>
      <c r="H3912" s="46" t="str">
        <f>IFERROR(IFERROR(IF(SEARCH("Usystems",$E3912)&gt;0,"Usystems"),IF(SEARCH("RIIFO",$E3912)&gt;0,"RIIFO","Uponor")),"Uponor")</f>
        <v>Uponor</v>
      </c>
      <c r="I3912" s="25" t="str">
        <f>IFERROR(MID($D3912,1,7)+0,"")</f>
        <v/>
      </c>
      <c r="J3912" s="25" t="str">
        <f>IFERROR(MID($D3912,10,7)+0,"")</f>
        <v/>
      </c>
      <c r="K3912" s="25" t="str">
        <f>IFERROR(MID($D3912,19,7)+0,"")</f>
        <v/>
      </c>
      <c r="L3912" s="25" t="str">
        <f>IFERROR(MID($D3912,28,7)+0,"")</f>
        <v/>
      </c>
      <c r="M3912" s="25" t="str">
        <f>IF(IFERROR(MID($Q3912,1,7)+0,"")&lt;1130000,IF(INDEX(C:C,MATCH(LEFT(Q3912,7)+0,I:I,0))&lt;1130000,"",INDEX(C:C,MATCH(LEFT(Q3912,7)+0,I:I,0))),IFERROR(MID($Q3912,1,7)+0,""))</f>
        <v/>
      </c>
      <c r="N3912" s="25" t="str">
        <f>IF(IFERROR(MID($Q3912,10,7)+0,"")&lt;1130000,"",IFERROR(MID($Q3912,10,7)+0,""))</f>
        <v/>
      </c>
      <c r="O3912" s="25" t="str">
        <f>IF(IFERROR(MID($Q3912,19,7)+0,"")&lt;1130000,"",IFERROR(MID($Q3912,19,7)+0,""))</f>
        <v/>
      </c>
      <c r="P3912" s="25" t="str">
        <f>IF(M3912="","",IF(N3912="",M3912,M3912&amp;", "&amp;N3912))</f>
        <v/>
      </c>
      <c r="Q3912" s="25"/>
      <c r="R3912" s="25"/>
      <c r="S3912" s="35" t="s">
        <v>107</v>
      </c>
      <c r="T3912" s="25" t="s">
        <v>36</v>
      </c>
      <c r="U3912" s="185">
        <v>5783</v>
      </c>
      <c r="V3912" s="188">
        <v>5783</v>
      </c>
      <c r="W3912" s="189">
        <v>5783</v>
      </c>
      <c r="X3912" s="31">
        <v>5783</v>
      </c>
      <c r="Y3912" s="90">
        <f>IFERROR(ROUND(X3912/W3912-1,2),"")</f>
        <v>0</v>
      </c>
      <c r="Z3912" s="31">
        <f>IF(OR(S3912="VLD MLC components",S3912="VLD MLC pipes",S3912="VLD PEX components",S3912="VLD PEX pipes",S3912="VLD PHC components",S3912="VLD PHC pipes",S3912="Controls VLD"),"По запросу",X3912)</f>
        <v>5783</v>
      </c>
      <c r="AA3912" s="63">
        <f>ROUND(X3912/1.2,3)</f>
        <v>4819.1670000000004</v>
      </c>
      <c r="AB3912" s="23">
        <v>4819.1670000000004</v>
      </c>
      <c r="AC3912" s="190">
        <f>IFERROR(ROUND(AA3912/AB3912-1,2),"")</f>
        <v>0</v>
      </c>
      <c r="AD3912" s="25">
        <v>0.33700000000000002</v>
      </c>
      <c r="AE3912" s="25">
        <v>2E-3</v>
      </c>
      <c r="AF3912" s="25">
        <v>0</v>
      </c>
      <c r="AG3912" s="25" t="s">
        <v>22</v>
      </c>
      <c r="AH3912" s="25">
        <v>0</v>
      </c>
      <c r="AI3912" s="25">
        <v>0</v>
      </c>
      <c r="AJ3912" s="25" t="s">
        <v>20</v>
      </c>
      <c r="AK3912" s="42" t="s">
        <v>19</v>
      </c>
      <c r="AL3912" s="25" t="s">
        <v>20</v>
      </c>
      <c r="AM3912" s="25">
        <v>1</v>
      </c>
      <c r="AN3912" s="25" t="s">
        <v>22</v>
      </c>
      <c r="AO3912" s="25" t="s">
        <v>22</v>
      </c>
      <c r="AP3912" s="25" t="s">
        <v>22</v>
      </c>
      <c r="AQ3912" s="25"/>
      <c r="AR3912" s="94"/>
      <c r="AS3912" s="157" t="s">
        <v>22</v>
      </c>
      <c r="AT3912" s="93">
        <v>42551</v>
      </c>
      <c r="AU3912" s="92" t="s">
        <v>22</v>
      </c>
      <c r="AV3912" s="91" t="s">
        <v>48</v>
      </c>
      <c r="AW3912" s="92" t="s">
        <v>48</v>
      </c>
      <c r="AX3912" s="92" t="s">
        <v>48</v>
      </c>
      <c r="AY3912" s="91" t="s">
        <v>152</v>
      </c>
      <c r="AZ3912" s="23"/>
      <c r="BA3912" s="25">
        <v>0</v>
      </c>
      <c r="BB3912" t="s">
        <v>48</v>
      </c>
      <c r="BC3912" t="e">
        <v>#N/A</v>
      </c>
      <c r="BD3912" t="e">
        <f>IF(Z3912=BC3912,"OK")</f>
        <v>#N/A</v>
      </c>
      <c r="BE3912">
        <v>0.33700000000000002</v>
      </c>
      <c r="BF3912">
        <v>2E-3</v>
      </c>
      <c r="BG3912" t="s">
        <v>22</v>
      </c>
      <c r="BH3912" t="s">
        <v>22</v>
      </c>
      <c r="BI3912" t="s">
        <v>22</v>
      </c>
      <c r="BJ3912">
        <v>0</v>
      </c>
      <c r="BK3912">
        <v>0</v>
      </c>
      <c r="BN3912" s="183"/>
    </row>
    <row r="3913" spans="1:66" ht="25.5" x14ac:dyDescent="0.25">
      <c r="A3913" s="1"/>
      <c r="B3913" s="94">
        <v>3900</v>
      </c>
      <c r="C3913" s="43">
        <v>1059762</v>
      </c>
      <c r="D3913" s="25"/>
      <c r="E3913" s="27" t="s">
        <v>1575</v>
      </c>
      <c r="F3913" s="151" t="s">
        <v>21</v>
      </c>
      <c r="G3913" s="25"/>
      <c r="H3913" s="46" t="str">
        <f>IFERROR(IFERROR(IF(SEARCH("Usystems",$E3913)&gt;0,"Usystems"),IF(SEARCH("RIIFO",$E3913)&gt;0,"RIIFO","Uponor")),"Uponor")</f>
        <v>Uponor</v>
      </c>
      <c r="I3913" s="25" t="str">
        <f>IFERROR(MID($D3913,1,7)+0,"")</f>
        <v/>
      </c>
      <c r="J3913" s="25" t="str">
        <f>IFERROR(MID($D3913,10,7)+0,"")</f>
        <v/>
      </c>
      <c r="K3913" s="25" t="str">
        <f>IFERROR(MID($D3913,19,7)+0,"")</f>
        <v/>
      </c>
      <c r="L3913" s="25" t="str">
        <f>IFERROR(MID($D3913,28,7)+0,"")</f>
        <v/>
      </c>
      <c r="M3913" s="25" t="str">
        <f>IF(IFERROR(MID($Q3913,1,7)+0,"")&lt;1130000,IF(INDEX(C:C,MATCH(LEFT(Q3913,7)+0,I:I,0))&lt;1130000,"",INDEX(C:C,MATCH(LEFT(Q3913,7)+0,I:I,0))),IFERROR(MID($Q3913,1,7)+0,""))</f>
        <v/>
      </c>
      <c r="N3913" s="25" t="str">
        <f>IF(IFERROR(MID($Q3913,10,7)+0,"")&lt;1130000,"",IFERROR(MID($Q3913,10,7)+0,""))</f>
        <v/>
      </c>
      <c r="O3913" s="25" t="str">
        <f>IF(IFERROR(MID($Q3913,19,7)+0,"")&lt;1130000,"",IFERROR(MID($Q3913,19,7)+0,""))</f>
        <v/>
      </c>
      <c r="P3913" s="25" t="str">
        <f>IF(M3913="","",IF(N3913="",M3913,M3913&amp;", "&amp;N3913))</f>
        <v/>
      </c>
      <c r="Q3913" s="25"/>
      <c r="R3913" s="25"/>
      <c r="S3913" s="35" t="s">
        <v>107</v>
      </c>
      <c r="T3913" s="25" t="s">
        <v>36</v>
      </c>
      <c r="U3913" s="185">
        <v>1969</v>
      </c>
      <c r="V3913" s="188">
        <v>1969</v>
      </c>
      <c r="W3913" s="189">
        <v>1969</v>
      </c>
      <c r="X3913" s="31">
        <v>1969</v>
      </c>
      <c r="Y3913" s="90">
        <f>IFERROR(ROUND(X3913/W3913-1,2),"")</f>
        <v>0</v>
      </c>
      <c r="Z3913" s="31">
        <f>IF(OR(S3913="VLD MLC components",S3913="VLD MLC pipes",S3913="VLD PEX components",S3913="VLD PEX pipes",S3913="VLD PHC components",S3913="VLD PHC pipes",S3913="Controls VLD"),"По запросу",X3913)</f>
        <v>1969</v>
      </c>
      <c r="AA3913" s="63">
        <f>ROUND(X3913/1.2,3)</f>
        <v>1640.8330000000001</v>
      </c>
      <c r="AB3913" s="23">
        <v>1640.8330000000001</v>
      </c>
      <c r="AC3913" s="190">
        <f>IFERROR(ROUND(AA3913/AB3913-1,2),"")</f>
        <v>0</v>
      </c>
      <c r="AD3913" s="25">
        <v>5.8999999999999997E-2</v>
      </c>
      <c r="AE3913" s="25">
        <v>1E-3</v>
      </c>
      <c r="AF3913" s="25">
        <v>0</v>
      </c>
      <c r="AG3913" s="25" t="s">
        <v>22</v>
      </c>
      <c r="AH3913" s="25">
        <v>0</v>
      </c>
      <c r="AI3913" s="25">
        <v>0</v>
      </c>
      <c r="AJ3913" s="25" t="s">
        <v>20</v>
      </c>
      <c r="AK3913" s="42" t="s">
        <v>19</v>
      </c>
      <c r="AL3913" s="25" t="s">
        <v>20</v>
      </c>
      <c r="AM3913" s="25">
        <v>1</v>
      </c>
      <c r="AN3913" s="25" t="s">
        <v>22</v>
      </c>
      <c r="AO3913" s="25" t="s">
        <v>22</v>
      </c>
      <c r="AP3913" s="25" t="s">
        <v>22</v>
      </c>
      <c r="AQ3913" s="25"/>
      <c r="AR3913" s="94"/>
      <c r="AS3913" s="157" t="s">
        <v>22</v>
      </c>
      <c r="AT3913" s="93">
        <v>42551</v>
      </c>
      <c r="AU3913" s="92" t="s">
        <v>22</v>
      </c>
      <c r="AV3913" s="91" t="s">
        <v>48</v>
      </c>
      <c r="AW3913" s="92" t="s">
        <v>48</v>
      </c>
      <c r="AX3913" s="92" t="s">
        <v>48</v>
      </c>
      <c r="AY3913" s="91" t="s">
        <v>152</v>
      </c>
      <c r="AZ3913" s="23"/>
      <c r="BA3913" s="25">
        <v>0</v>
      </c>
      <c r="BB3913" t="s">
        <v>48</v>
      </c>
      <c r="BC3913" t="e">
        <v>#N/A</v>
      </c>
      <c r="BD3913" t="e">
        <f>IF(Z3913=BC3913,"OK")</f>
        <v>#N/A</v>
      </c>
      <c r="BE3913">
        <v>5.8999999999999997E-2</v>
      </c>
      <c r="BF3913">
        <v>1E-3</v>
      </c>
      <c r="BG3913" t="s">
        <v>22</v>
      </c>
      <c r="BH3913" t="s">
        <v>22</v>
      </c>
      <c r="BI3913" t="s">
        <v>22</v>
      </c>
      <c r="BJ3913">
        <v>0</v>
      </c>
      <c r="BK3913">
        <v>0</v>
      </c>
      <c r="BN3913" s="183"/>
    </row>
    <row r="3914" spans="1:66" ht="25.5" x14ac:dyDescent="0.25">
      <c r="A3914" s="1"/>
      <c r="B3914" s="94">
        <v>3901</v>
      </c>
      <c r="C3914" s="43">
        <v>1059763</v>
      </c>
      <c r="D3914" s="25"/>
      <c r="E3914" s="27" t="s">
        <v>1574</v>
      </c>
      <c r="F3914" s="151" t="s">
        <v>21</v>
      </c>
      <c r="G3914" s="25"/>
      <c r="H3914" s="46" t="str">
        <f>IFERROR(IFERROR(IF(SEARCH("Usystems",$E3914)&gt;0,"Usystems"),IF(SEARCH("RIIFO",$E3914)&gt;0,"RIIFO","Uponor")),"Uponor")</f>
        <v>Uponor</v>
      </c>
      <c r="I3914" s="25" t="str">
        <f>IFERROR(MID($D3914,1,7)+0,"")</f>
        <v/>
      </c>
      <c r="J3914" s="25" t="str">
        <f>IFERROR(MID($D3914,10,7)+0,"")</f>
        <v/>
      </c>
      <c r="K3914" s="25" t="str">
        <f>IFERROR(MID($D3914,19,7)+0,"")</f>
        <v/>
      </c>
      <c r="L3914" s="25" t="str">
        <f>IFERROR(MID($D3914,28,7)+0,"")</f>
        <v/>
      </c>
      <c r="M3914" s="25" t="str">
        <f>IF(IFERROR(MID($Q3914,1,7)+0,"")&lt;1130000,IF(INDEX(C:C,MATCH(LEFT(Q3914,7)+0,I:I,0))&lt;1130000,"",INDEX(C:C,MATCH(LEFT(Q3914,7)+0,I:I,0))),IFERROR(MID($Q3914,1,7)+0,""))</f>
        <v/>
      </c>
      <c r="N3914" s="25" t="str">
        <f>IF(IFERROR(MID($Q3914,10,7)+0,"")&lt;1130000,"",IFERROR(MID($Q3914,10,7)+0,""))</f>
        <v/>
      </c>
      <c r="O3914" s="25" t="str">
        <f>IF(IFERROR(MID($Q3914,19,7)+0,"")&lt;1130000,"",IFERROR(MID($Q3914,19,7)+0,""))</f>
        <v/>
      </c>
      <c r="P3914" s="25" t="str">
        <f>IF(M3914="","",IF(N3914="",M3914,M3914&amp;", "&amp;N3914))</f>
        <v/>
      </c>
      <c r="Q3914" s="25"/>
      <c r="R3914" s="25"/>
      <c r="S3914" s="35" t="s">
        <v>107</v>
      </c>
      <c r="T3914" s="25" t="s">
        <v>36</v>
      </c>
      <c r="U3914" s="185">
        <v>3457</v>
      </c>
      <c r="V3914" s="188">
        <v>3457</v>
      </c>
      <c r="W3914" s="189">
        <v>3457</v>
      </c>
      <c r="X3914" s="31">
        <v>3457</v>
      </c>
      <c r="Y3914" s="90">
        <f>IFERROR(ROUND(X3914/W3914-1,2),"")</f>
        <v>0</v>
      </c>
      <c r="Z3914" s="31">
        <f>IF(OR(S3914="VLD MLC components",S3914="VLD MLC pipes",S3914="VLD PEX components",S3914="VLD PEX pipes",S3914="VLD PHC components",S3914="VLD PHC pipes",S3914="Controls VLD"),"По запросу",X3914)</f>
        <v>3457</v>
      </c>
      <c r="AA3914" s="63">
        <f>ROUND(X3914/1.2,3)</f>
        <v>2880.8330000000001</v>
      </c>
      <c r="AB3914" s="23">
        <v>2880.8330000000001</v>
      </c>
      <c r="AC3914" s="190">
        <f>IFERROR(ROUND(AA3914/AB3914-1,2),"")</f>
        <v>0</v>
      </c>
      <c r="AD3914" s="25">
        <v>9.7000000000000003E-2</v>
      </c>
      <c r="AE3914" s="25">
        <v>1E-3</v>
      </c>
      <c r="AF3914" s="25">
        <v>0</v>
      </c>
      <c r="AG3914" s="25" t="s">
        <v>22</v>
      </c>
      <c r="AH3914" s="25">
        <v>0</v>
      </c>
      <c r="AI3914" s="25">
        <v>0</v>
      </c>
      <c r="AJ3914" s="25" t="s">
        <v>20</v>
      </c>
      <c r="AK3914" s="42" t="s">
        <v>19</v>
      </c>
      <c r="AL3914" s="25" t="s">
        <v>20</v>
      </c>
      <c r="AM3914" s="25">
        <v>1</v>
      </c>
      <c r="AN3914" s="25" t="s">
        <v>22</v>
      </c>
      <c r="AO3914" s="25" t="s">
        <v>22</v>
      </c>
      <c r="AP3914" s="25" t="s">
        <v>22</v>
      </c>
      <c r="AQ3914" s="25"/>
      <c r="AR3914" s="94"/>
      <c r="AS3914" s="157" t="s">
        <v>22</v>
      </c>
      <c r="AT3914" s="93">
        <v>42551</v>
      </c>
      <c r="AU3914" s="92" t="s">
        <v>22</v>
      </c>
      <c r="AV3914" s="91" t="s">
        <v>48</v>
      </c>
      <c r="AW3914" s="92" t="s">
        <v>48</v>
      </c>
      <c r="AX3914" s="92" t="s">
        <v>48</v>
      </c>
      <c r="AY3914" s="91" t="s">
        <v>152</v>
      </c>
      <c r="AZ3914" s="23"/>
      <c r="BA3914" s="25">
        <v>0</v>
      </c>
      <c r="BB3914" t="s">
        <v>48</v>
      </c>
      <c r="BC3914" t="e">
        <v>#N/A</v>
      </c>
      <c r="BD3914" t="e">
        <f>IF(Z3914=BC3914,"OK")</f>
        <v>#N/A</v>
      </c>
      <c r="BE3914">
        <v>9.7000000000000003E-2</v>
      </c>
      <c r="BF3914">
        <v>1E-3</v>
      </c>
      <c r="BG3914" t="s">
        <v>22</v>
      </c>
      <c r="BH3914" t="s">
        <v>22</v>
      </c>
      <c r="BI3914" t="s">
        <v>22</v>
      </c>
      <c r="BJ3914">
        <v>0</v>
      </c>
      <c r="BK3914">
        <v>0</v>
      </c>
      <c r="BN3914" s="183"/>
    </row>
    <row r="3915" spans="1:66" ht="25.5" x14ac:dyDescent="0.25">
      <c r="A3915" s="1"/>
      <c r="B3915" s="94">
        <v>3902</v>
      </c>
      <c r="C3915" s="43">
        <v>1059764</v>
      </c>
      <c r="D3915" s="25"/>
      <c r="E3915" s="27" t="s">
        <v>1573</v>
      </c>
      <c r="F3915" s="151" t="s">
        <v>21</v>
      </c>
      <c r="G3915" s="25"/>
      <c r="H3915" s="46" t="str">
        <f>IFERROR(IFERROR(IF(SEARCH("Usystems",$E3915)&gt;0,"Usystems"),IF(SEARCH("RIIFO",$E3915)&gt;0,"RIIFO","Uponor")),"Uponor")</f>
        <v>Uponor</v>
      </c>
      <c r="I3915" s="25" t="str">
        <f>IFERROR(MID($D3915,1,7)+0,"")</f>
        <v/>
      </c>
      <c r="J3915" s="25" t="str">
        <f>IFERROR(MID($D3915,10,7)+0,"")</f>
        <v/>
      </c>
      <c r="K3915" s="25" t="str">
        <f>IFERROR(MID($D3915,19,7)+0,"")</f>
        <v/>
      </c>
      <c r="L3915" s="25" t="str">
        <f>IFERROR(MID($D3915,28,7)+0,"")</f>
        <v/>
      </c>
      <c r="M3915" s="25" t="str">
        <f>IF(IFERROR(MID($Q3915,1,7)+0,"")&lt;1130000,IF(INDEX(C:C,MATCH(LEFT(Q3915,7)+0,I:I,0))&lt;1130000,"",INDEX(C:C,MATCH(LEFT(Q3915,7)+0,I:I,0))),IFERROR(MID($Q3915,1,7)+0,""))</f>
        <v/>
      </c>
      <c r="N3915" s="25" t="str">
        <f>IF(IFERROR(MID($Q3915,10,7)+0,"")&lt;1130000,"",IFERROR(MID($Q3915,10,7)+0,""))</f>
        <v/>
      </c>
      <c r="O3915" s="25" t="str">
        <f>IF(IFERROR(MID($Q3915,19,7)+0,"")&lt;1130000,"",IFERROR(MID($Q3915,19,7)+0,""))</f>
        <v/>
      </c>
      <c r="P3915" s="25" t="str">
        <f>IF(M3915="","",IF(N3915="",M3915,M3915&amp;", "&amp;N3915))</f>
        <v/>
      </c>
      <c r="Q3915" s="25"/>
      <c r="R3915" s="25"/>
      <c r="S3915" s="35" t="s">
        <v>107</v>
      </c>
      <c r="T3915" s="25" t="s">
        <v>36</v>
      </c>
      <c r="U3915" s="185">
        <v>5122</v>
      </c>
      <c r="V3915" s="188">
        <v>5122</v>
      </c>
      <c r="W3915" s="189">
        <v>5122</v>
      </c>
      <c r="X3915" s="31">
        <v>5122</v>
      </c>
      <c r="Y3915" s="90">
        <f>IFERROR(ROUND(X3915/W3915-1,2),"")</f>
        <v>0</v>
      </c>
      <c r="Z3915" s="31">
        <f>IF(OR(S3915="VLD MLC components",S3915="VLD MLC pipes",S3915="VLD PEX components",S3915="VLD PEX pipes",S3915="VLD PHC components",S3915="VLD PHC pipes",S3915="Controls VLD"),"По запросу",X3915)</f>
        <v>5122</v>
      </c>
      <c r="AA3915" s="63">
        <f>ROUND(X3915/1.2,3)</f>
        <v>4268.3329999999996</v>
      </c>
      <c r="AB3915" s="23">
        <v>4268.3329999999996</v>
      </c>
      <c r="AC3915" s="190">
        <f>IFERROR(ROUND(AA3915/AB3915-1,2),"")</f>
        <v>0</v>
      </c>
      <c r="AD3915" s="25">
        <v>0.17799999999999999</v>
      </c>
      <c r="AE3915" s="25">
        <v>2E-3</v>
      </c>
      <c r="AF3915" s="25">
        <v>0</v>
      </c>
      <c r="AG3915" s="25" t="s">
        <v>22</v>
      </c>
      <c r="AH3915" s="25">
        <v>0</v>
      </c>
      <c r="AI3915" s="25">
        <v>0</v>
      </c>
      <c r="AJ3915" s="25" t="s">
        <v>20</v>
      </c>
      <c r="AK3915" s="42" t="s">
        <v>19</v>
      </c>
      <c r="AL3915" s="25" t="s">
        <v>20</v>
      </c>
      <c r="AM3915" s="25">
        <v>1</v>
      </c>
      <c r="AN3915" s="25" t="s">
        <v>22</v>
      </c>
      <c r="AO3915" s="25" t="s">
        <v>22</v>
      </c>
      <c r="AP3915" s="25" t="s">
        <v>22</v>
      </c>
      <c r="AQ3915" s="25"/>
      <c r="AR3915" s="94"/>
      <c r="AS3915" s="157" t="s">
        <v>22</v>
      </c>
      <c r="AT3915" s="93">
        <v>42551</v>
      </c>
      <c r="AU3915" s="92" t="s">
        <v>22</v>
      </c>
      <c r="AV3915" s="91" t="s">
        <v>48</v>
      </c>
      <c r="AW3915" s="92" t="s">
        <v>48</v>
      </c>
      <c r="AX3915" s="92" t="s">
        <v>48</v>
      </c>
      <c r="AY3915" s="91" t="s">
        <v>152</v>
      </c>
      <c r="AZ3915" s="23"/>
      <c r="BA3915" s="25">
        <v>0</v>
      </c>
      <c r="BB3915" t="s">
        <v>48</v>
      </c>
      <c r="BC3915" t="e">
        <v>#N/A</v>
      </c>
      <c r="BD3915" t="e">
        <f>IF(Z3915=BC3915,"OK")</f>
        <v>#N/A</v>
      </c>
      <c r="BE3915">
        <v>0.17799999999999999</v>
      </c>
      <c r="BF3915">
        <v>2E-3</v>
      </c>
      <c r="BG3915" t="s">
        <v>22</v>
      </c>
      <c r="BH3915" t="s">
        <v>22</v>
      </c>
      <c r="BI3915" t="s">
        <v>22</v>
      </c>
      <c r="BJ3915">
        <v>0</v>
      </c>
      <c r="BK3915">
        <v>0</v>
      </c>
      <c r="BN3915" s="183"/>
    </row>
    <row r="3916" spans="1:66" ht="25.5" x14ac:dyDescent="0.25">
      <c r="A3916" s="1"/>
      <c r="B3916" s="94">
        <v>3903</v>
      </c>
      <c r="C3916" s="43">
        <v>1059765</v>
      </c>
      <c r="D3916" s="25"/>
      <c r="E3916" s="27" t="s">
        <v>1572</v>
      </c>
      <c r="F3916" s="151" t="s">
        <v>21</v>
      </c>
      <c r="G3916" s="25"/>
      <c r="H3916" s="46" t="str">
        <f>IFERROR(IFERROR(IF(SEARCH("Usystems",$E3916)&gt;0,"Usystems"),IF(SEARCH("RIIFO",$E3916)&gt;0,"RIIFO","Uponor")),"Uponor")</f>
        <v>Uponor</v>
      </c>
      <c r="I3916" s="25" t="str">
        <f>IFERROR(MID($D3916,1,7)+0,"")</f>
        <v/>
      </c>
      <c r="J3916" s="25" t="str">
        <f>IFERROR(MID($D3916,10,7)+0,"")</f>
        <v/>
      </c>
      <c r="K3916" s="25" t="str">
        <f>IFERROR(MID($D3916,19,7)+0,"")</f>
        <v/>
      </c>
      <c r="L3916" s="25" t="str">
        <f>IFERROR(MID($D3916,28,7)+0,"")</f>
        <v/>
      </c>
      <c r="M3916" s="25" t="str">
        <f>IF(IFERROR(MID($Q3916,1,7)+0,"")&lt;1130000,IF(INDEX(C:C,MATCH(LEFT(Q3916,7)+0,I:I,0))&lt;1130000,"",INDEX(C:C,MATCH(LEFT(Q3916,7)+0,I:I,0))),IFERROR(MID($Q3916,1,7)+0,""))</f>
        <v/>
      </c>
      <c r="N3916" s="25" t="str">
        <f>IF(IFERROR(MID($Q3916,10,7)+0,"")&lt;1130000,"",IFERROR(MID($Q3916,10,7)+0,""))</f>
        <v/>
      </c>
      <c r="O3916" s="25" t="str">
        <f>IF(IFERROR(MID($Q3916,19,7)+0,"")&lt;1130000,"",IFERROR(MID($Q3916,19,7)+0,""))</f>
        <v/>
      </c>
      <c r="P3916" s="25" t="str">
        <f>IF(M3916="","",IF(N3916="",M3916,M3916&amp;", "&amp;N3916))</f>
        <v/>
      </c>
      <c r="Q3916" s="25"/>
      <c r="R3916" s="25"/>
      <c r="S3916" s="35" t="s">
        <v>107</v>
      </c>
      <c r="T3916" s="25" t="s">
        <v>36</v>
      </c>
      <c r="U3916" s="185">
        <v>10076</v>
      </c>
      <c r="V3916" s="188">
        <v>10076</v>
      </c>
      <c r="W3916" s="189">
        <v>10076</v>
      </c>
      <c r="X3916" s="31">
        <v>10076</v>
      </c>
      <c r="Y3916" s="90">
        <f>IFERROR(ROUND(X3916/W3916-1,2),"")</f>
        <v>0</v>
      </c>
      <c r="Z3916" s="31">
        <f>IF(OR(S3916="VLD MLC components",S3916="VLD MLC pipes",S3916="VLD PEX components",S3916="VLD PEX pipes",S3916="VLD PHC components",S3916="VLD PHC pipes",S3916="Controls VLD"),"По запросу",X3916)</f>
        <v>10076</v>
      </c>
      <c r="AA3916" s="63">
        <f>ROUND(X3916/1.2,3)</f>
        <v>8396.6669999999995</v>
      </c>
      <c r="AB3916" s="23">
        <v>8396.6669999999995</v>
      </c>
      <c r="AC3916" s="190">
        <f>IFERROR(ROUND(AA3916/AB3916-1,2),"")</f>
        <v>0</v>
      </c>
      <c r="AD3916" s="25">
        <v>0.48799999999999999</v>
      </c>
      <c r="AE3916" s="25">
        <v>5.0000000000000001E-3</v>
      </c>
      <c r="AF3916" s="25">
        <v>0</v>
      </c>
      <c r="AG3916" s="25" t="s">
        <v>22</v>
      </c>
      <c r="AH3916" s="25">
        <v>0</v>
      </c>
      <c r="AI3916" s="25">
        <v>0</v>
      </c>
      <c r="AJ3916" s="25" t="s">
        <v>20</v>
      </c>
      <c r="AK3916" s="42" t="s">
        <v>19</v>
      </c>
      <c r="AL3916" s="25" t="s">
        <v>20</v>
      </c>
      <c r="AM3916" s="25">
        <v>1</v>
      </c>
      <c r="AN3916" s="25" t="s">
        <v>22</v>
      </c>
      <c r="AO3916" s="25" t="s">
        <v>22</v>
      </c>
      <c r="AP3916" s="25" t="s">
        <v>22</v>
      </c>
      <c r="AQ3916" s="25"/>
      <c r="AR3916" s="94"/>
      <c r="AS3916" s="157" t="s">
        <v>22</v>
      </c>
      <c r="AT3916" s="93">
        <v>42551</v>
      </c>
      <c r="AU3916" s="92" t="s">
        <v>22</v>
      </c>
      <c r="AV3916" s="91" t="s">
        <v>48</v>
      </c>
      <c r="AW3916" s="92" t="s">
        <v>48</v>
      </c>
      <c r="AX3916" s="92" t="s">
        <v>48</v>
      </c>
      <c r="AY3916" s="91" t="s">
        <v>152</v>
      </c>
      <c r="AZ3916" s="23"/>
      <c r="BA3916" s="25">
        <v>0</v>
      </c>
      <c r="BB3916" t="s">
        <v>48</v>
      </c>
      <c r="BC3916" t="e">
        <v>#N/A</v>
      </c>
      <c r="BD3916" t="e">
        <f>IF(Z3916=BC3916,"OK")</f>
        <v>#N/A</v>
      </c>
      <c r="BE3916">
        <v>0.48799999999999999</v>
      </c>
      <c r="BF3916">
        <v>5.0000000000000001E-3</v>
      </c>
      <c r="BG3916" t="s">
        <v>22</v>
      </c>
      <c r="BH3916" t="s">
        <v>22</v>
      </c>
      <c r="BI3916" t="s">
        <v>22</v>
      </c>
      <c r="BJ3916">
        <v>0</v>
      </c>
      <c r="BK3916">
        <v>0</v>
      </c>
      <c r="BN3916" s="183"/>
    </row>
    <row r="3917" spans="1:66" ht="25.5" x14ac:dyDescent="0.25">
      <c r="A3917" s="1"/>
      <c r="B3917" s="94">
        <v>3904</v>
      </c>
      <c r="C3917" s="43">
        <v>1059766</v>
      </c>
      <c r="D3917" s="25"/>
      <c r="E3917" s="27" t="s">
        <v>1571</v>
      </c>
      <c r="F3917" s="151" t="s">
        <v>21</v>
      </c>
      <c r="G3917" s="25"/>
      <c r="H3917" s="46" t="str">
        <f>IFERROR(IFERROR(IF(SEARCH("Usystems",$E3917)&gt;0,"Usystems"),IF(SEARCH("RIIFO",$E3917)&gt;0,"RIIFO","Uponor")),"Uponor")</f>
        <v>Uponor</v>
      </c>
      <c r="I3917" s="25" t="str">
        <f>IFERROR(MID($D3917,1,7)+0,"")</f>
        <v/>
      </c>
      <c r="J3917" s="25" t="str">
        <f>IFERROR(MID($D3917,10,7)+0,"")</f>
        <v/>
      </c>
      <c r="K3917" s="25" t="str">
        <f>IFERROR(MID($D3917,19,7)+0,"")</f>
        <v/>
      </c>
      <c r="L3917" s="25" t="str">
        <f>IFERROR(MID($D3917,28,7)+0,"")</f>
        <v/>
      </c>
      <c r="M3917" s="25" t="str">
        <f>IF(IFERROR(MID($Q3917,1,7)+0,"")&lt;1130000,IF(INDEX(C:C,MATCH(LEFT(Q3917,7)+0,I:I,0))&lt;1130000,"",INDEX(C:C,MATCH(LEFT(Q3917,7)+0,I:I,0))),IFERROR(MID($Q3917,1,7)+0,""))</f>
        <v/>
      </c>
      <c r="N3917" s="25" t="str">
        <f>IF(IFERROR(MID($Q3917,10,7)+0,"")&lt;1130000,"",IFERROR(MID($Q3917,10,7)+0,""))</f>
        <v/>
      </c>
      <c r="O3917" s="25" t="str">
        <f>IF(IFERROR(MID($Q3917,19,7)+0,"")&lt;1130000,"",IFERROR(MID($Q3917,19,7)+0,""))</f>
        <v/>
      </c>
      <c r="P3917" s="25" t="str">
        <f>IF(M3917="","",IF(N3917="",M3917,M3917&amp;", "&amp;N3917))</f>
        <v/>
      </c>
      <c r="Q3917" s="25"/>
      <c r="R3917" s="25"/>
      <c r="S3917" s="35" t="s">
        <v>107</v>
      </c>
      <c r="T3917" s="25" t="s">
        <v>36</v>
      </c>
      <c r="U3917" s="185">
        <v>20099</v>
      </c>
      <c r="V3917" s="188">
        <v>20099</v>
      </c>
      <c r="W3917" s="189">
        <v>20099</v>
      </c>
      <c r="X3917" s="31">
        <v>20099</v>
      </c>
      <c r="Y3917" s="90">
        <f>IFERROR(ROUND(X3917/W3917-1,2),"")</f>
        <v>0</v>
      </c>
      <c r="Z3917" s="31">
        <f>IF(OR(S3917="VLD MLC components",S3917="VLD MLC pipes",S3917="VLD PEX components",S3917="VLD PEX pipes",S3917="VLD PHC components",S3917="VLD PHC pipes",S3917="Controls VLD"),"По запросу",X3917)</f>
        <v>20099</v>
      </c>
      <c r="AA3917" s="63">
        <f>ROUND(X3917/1.2,3)</f>
        <v>16749.167000000001</v>
      </c>
      <c r="AB3917" s="23">
        <v>16749.167000000001</v>
      </c>
      <c r="AC3917" s="190">
        <f>IFERROR(ROUND(AA3917/AB3917-1,2),"")</f>
        <v>0</v>
      </c>
      <c r="AD3917" s="25">
        <v>0.83499999999999996</v>
      </c>
      <c r="AE3917" s="25">
        <v>6.9999999999999999E-4</v>
      </c>
      <c r="AF3917" s="25">
        <v>0</v>
      </c>
      <c r="AG3917" s="25" t="s">
        <v>22</v>
      </c>
      <c r="AH3917" s="25">
        <v>0</v>
      </c>
      <c r="AI3917" s="25">
        <v>0</v>
      </c>
      <c r="AJ3917" s="25" t="s">
        <v>20</v>
      </c>
      <c r="AK3917" s="42" t="s">
        <v>19</v>
      </c>
      <c r="AL3917" s="25" t="s">
        <v>20</v>
      </c>
      <c r="AM3917" s="25">
        <v>1</v>
      </c>
      <c r="AN3917" s="25" t="s">
        <v>22</v>
      </c>
      <c r="AO3917" s="25" t="s">
        <v>22</v>
      </c>
      <c r="AP3917" s="25" t="s">
        <v>22</v>
      </c>
      <c r="AQ3917" s="25"/>
      <c r="AR3917" s="94"/>
      <c r="AS3917" s="157" t="s">
        <v>22</v>
      </c>
      <c r="AT3917" s="93">
        <v>42551</v>
      </c>
      <c r="AU3917" s="92" t="s">
        <v>22</v>
      </c>
      <c r="AV3917" s="91" t="s">
        <v>48</v>
      </c>
      <c r="AW3917" s="92" t="s">
        <v>48</v>
      </c>
      <c r="AX3917" s="92" t="s">
        <v>48</v>
      </c>
      <c r="AY3917" s="91" t="s">
        <v>152</v>
      </c>
      <c r="AZ3917" s="23"/>
      <c r="BA3917" s="25">
        <v>0</v>
      </c>
      <c r="BB3917" t="s">
        <v>48</v>
      </c>
      <c r="BC3917" t="e">
        <v>#N/A</v>
      </c>
      <c r="BD3917" t="e">
        <f>IF(Z3917=BC3917,"OK")</f>
        <v>#N/A</v>
      </c>
      <c r="BE3917">
        <v>0.83499999999999996</v>
      </c>
      <c r="BF3917">
        <v>6.9999999999999999E-4</v>
      </c>
      <c r="BG3917" t="s">
        <v>22</v>
      </c>
      <c r="BH3917" t="s">
        <v>22</v>
      </c>
      <c r="BI3917" t="s">
        <v>22</v>
      </c>
      <c r="BJ3917">
        <v>0</v>
      </c>
      <c r="BK3917">
        <v>0</v>
      </c>
      <c r="BN3917" s="183"/>
    </row>
    <row r="3918" spans="1:66" ht="25.5" x14ac:dyDescent="0.25">
      <c r="A3918" s="1"/>
      <c r="B3918" s="94">
        <v>3905</v>
      </c>
      <c r="C3918" s="43">
        <v>1059767</v>
      </c>
      <c r="D3918" s="25"/>
      <c r="E3918" s="27" t="s">
        <v>1570</v>
      </c>
      <c r="F3918" s="151" t="s">
        <v>21</v>
      </c>
      <c r="G3918" s="25"/>
      <c r="H3918" s="46" t="str">
        <f>IFERROR(IFERROR(IF(SEARCH("Usystems",$E3918)&gt;0,"Usystems"),IF(SEARCH("RIIFO",$E3918)&gt;0,"RIIFO","Uponor")),"Uponor")</f>
        <v>Uponor</v>
      </c>
      <c r="I3918" s="25" t="str">
        <f>IFERROR(MID($D3918,1,7)+0,"")</f>
        <v/>
      </c>
      <c r="J3918" s="25" t="str">
        <f>IFERROR(MID($D3918,10,7)+0,"")</f>
        <v/>
      </c>
      <c r="K3918" s="25" t="str">
        <f>IFERROR(MID($D3918,19,7)+0,"")</f>
        <v/>
      </c>
      <c r="L3918" s="25" t="str">
        <f>IFERROR(MID($D3918,28,7)+0,"")</f>
        <v/>
      </c>
      <c r="M3918" s="25" t="str">
        <f>IF(IFERROR(MID($Q3918,1,7)+0,"")&lt;1130000,IF(INDEX(C:C,MATCH(LEFT(Q3918,7)+0,I:I,0))&lt;1130000,"",INDEX(C:C,MATCH(LEFT(Q3918,7)+0,I:I,0))),IFERROR(MID($Q3918,1,7)+0,""))</f>
        <v/>
      </c>
      <c r="N3918" s="25" t="str">
        <f>IF(IFERROR(MID($Q3918,10,7)+0,"")&lt;1130000,"",IFERROR(MID($Q3918,10,7)+0,""))</f>
        <v/>
      </c>
      <c r="O3918" s="25" t="str">
        <f>IF(IFERROR(MID($Q3918,19,7)+0,"")&lt;1130000,"",IFERROR(MID($Q3918,19,7)+0,""))</f>
        <v/>
      </c>
      <c r="P3918" s="25" t="str">
        <f>IF(M3918="","",IF(N3918="",M3918,M3918&amp;", "&amp;N3918))</f>
        <v/>
      </c>
      <c r="Q3918" s="25"/>
      <c r="R3918" s="25"/>
      <c r="S3918" s="35" t="s">
        <v>107</v>
      </c>
      <c r="T3918" s="25" t="s">
        <v>36</v>
      </c>
      <c r="U3918" s="185">
        <v>43356</v>
      </c>
      <c r="V3918" s="188">
        <v>43356</v>
      </c>
      <c r="W3918" s="189">
        <v>43356</v>
      </c>
      <c r="X3918" s="31">
        <v>43356</v>
      </c>
      <c r="Y3918" s="90">
        <f>IFERROR(ROUND(X3918/W3918-1,2),"")</f>
        <v>0</v>
      </c>
      <c r="Z3918" s="31">
        <f>IF(OR(S3918="VLD MLC components",S3918="VLD MLC pipes",S3918="VLD PEX components",S3918="VLD PEX pipes",S3918="VLD PHC components",S3918="VLD PHC pipes",S3918="Controls VLD"),"По запросу",X3918)</f>
        <v>43356</v>
      </c>
      <c r="AA3918" s="63">
        <f>ROUND(X3918/1.2,3)</f>
        <v>36130</v>
      </c>
      <c r="AB3918" s="23">
        <v>36130</v>
      </c>
      <c r="AC3918" s="190">
        <f>IFERROR(ROUND(AA3918/AB3918-1,2),"")</f>
        <v>0</v>
      </c>
      <c r="AD3918" s="25">
        <v>2.1520000000000001</v>
      </c>
      <c r="AE3918" s="25">
        <v>1.8159999999999999E-3</v>
      </c>
      <c r="AF3918" s="25">
        <v>0</v>
      </c>
      <c r="AG3918" s="25" t="s">
        <v>22</v>
      </c>
      <c r="AH3918" s="25">
        <v>0</v>
      </c>
      <c r="AI3918" s="25">
        <v>0</v>
      </c>
      <c r="AJ3918" s="25" t="s">
        <v>20</v>
      </c>
      <c r="AK3918" s="42" t="s">
        <v>19</v>
      </c>
      <c r="AL3918" s="25" t="s">
        <v>20</v>
      </c>
      <c r="AM3918" s="25">
        <v>1</v>
      </c>
      <c r="AN3918" s="25" t="s">
        <v>22</v>
      </c>
      <c r="AO3918" s="25" t="s">
        <v>22</v>
      </c>
      <c r="AP3918" s="25" t="s">
        <v>22</v>
      </c>
      <c r="AQ3918" s="25"/>
      <c r="AR3918" s="94"/>
      <c r="AS3918" s="157" t="s">
        <v>22</v>
      </c>
      <c r="AT3918" s="93">
        <v>42551</v>
      </c>
      <c r="AU3918" s="92" t="s">
        <v>22</v>
      </c>
      <c r="AV3918" s="91" t="s">
        <v>48</v>
      </c>
      <c r="AW3918" s="92" t="s">
        <v>48</v>
      </c>
      <c r="AX3918" s="92" t="s">
        <v>48</v>
      </c>
      <c r="AY3918" s="91" t="s">
        <v>152</v>
      </c>
      <c r="AZ3918" s="23"/>
      <c r="BA3918" s="25">
        <v>0</v>
      </c>
      <c r="BB3918" t="s">
        <v>48</v>
      </c>
      <c r="BC3918" t="e">
        <v>#N/A</v>
      </c>
      <c r="BD3918" t="e">
        <f>IF(Z3918=BC3918,"OK")</f>
        <v>#N/A</v>
      </c>
      <c r="BE3918">
        <v>2.1520000000000001</v>
      </c>
      <c r="BF3918">
        <v>1.8159999999999999E-3</v>
      </c>
      <c r="BG3918" t="s">
        <v>22</v>
      </c>
      <c r="BH3918" t="s">
        <v>22</v>
      </c>
      <c r="BI3918" t="s">
        <v>22</v>
      </c>
      <c r="BJ3918">
        <v>0</v>
      </c>
      <c r="BK3918">
        <v>0</v>
      </c>
      <c r="BN3918" s="183"/>
    </row>
    <row r="3919" spans="1:66" ht="25.5" x14ac:dyDescent="0.25">
      <c r="A3919" s="1"/>
      <c r="B3919" s="94">
        <v>3906</v>
      </c>
      <c r="C3919" s="43">
        <v>1051668</v>
      </c>
      <c r="D3919" s="25"/>
      <c r="E3919" s="27" t="s">
        <v>1569</v>
      </c>
      <c r="F3919" s="151" t="s">
        <v>21</v>
      </c>
      <c r="G3919" s="25"/>
      <c r="H3919" s="46" t="str">
        <f>IFERROR(IFERROR(IF(SEARCH("Usystems",$E3919)&gt;0,"Usystems"),IF(SEARCH("RIIFO",$E3919)&gt;0,"RIIFO","Uponor")),"Uponor")</f>
        <v>Uponor</v>
      </c>
      <c r="I3919" s="25" t="str">
        <f>IFERROR(MID($D3919,1,7)+0,"")</f>
        <v/>
      </c>
      <c r="J3919" s="25" t="str">
        <f>IFERROR(MID($D3919,10,7)+0,"")</f>
        <v/>
      </c>
      <c r="K3919" s="25" t="str">
        <f>IFERROR(MID($D3919,19,7)+0,"")</f>
        <v/>
      </c>
      <c r="L3919" s="25" t="str">
        <f>IFERROR(MID($D3919,28,7)+0,"")</f>
        <v/>
      </c>
      <c r="M3919" s="25" t="str">
        <f>IF(IFERROR(MID($Q3919,1,7)+0,"")&lt;1130000,IF(INDEX(C:C,MATCH(LEFT(Q3919,7)+0,I:I,0))&lt;1130000,"",INDEX(C:C,MATCH(LEFT(Q3919,7)+0,I:I,0))),IFERROR(MID($Q3919,1,7)+0,""))</f>
        <v/>
      </c>
      <c r="N3919" s="25" t="str">
        <f>IF(IFERROR(MID($Q3919,10,7)+0,"")&lt;1130000,"",IFERROR(MID($Q3919,10,7)+0,""))</f>
        <v/>
      </c>
      <c r="O3919" s="25" t="str">
        <f>IF(IFERROR(MID($Q3919,19,7)+0,"")&lt;1130000,"",IFERROR(MID($Q3919,19,7)+0,""))</f>
        <v/>
      </c>
      <c r="P3919" s="25" t="str">
        <f>IF(M3919="","",IF(N3919="",M3919,M3919&amp;", "&amp;N3919))</f>
        <v/>
      </c>
      <c r="Q3919" s="25"/>
      <c r="R3919" s="25"/>
      <c r="S3919" s="35" t="s">
        <v>107</v>
      </c>
      <c r="T3919" s="25" t="s">
        <v>36</v>
      </c>
      <c r="U3919" s="185">
        <v>4843</v>
      </c>
      <c r="V3919" s="188">
        <v>4843</v>
      </c>
      <c r="W3919" s="189">
        <v>4843</v>
      </c>
      <c r="X3919" s="31">
        <v>4843</v>
      </c>
      <c r="Y3919" s="90">
        <f>IFERROR(ROUND(X3919/W3919-1,2),"")</f>
        <v>0</v>
      </c>
      <c r="Z3919" s="31">
        <f>IF(OR(S3919="VLD MLC components",S3919="VLD MLC pipes",S3919="VLD PEX components",S3919="VLD PEX pipes",S3919="VLD PHC components",S3919="VLD PHC pipes",S3919="Controls VLD"),"По запросу",X3919)</f>
        <v>4843</v>
      </c>
      <c r="AA3919" s="63">
        <f>ROUND(X3919/1.2,3)</f>
        <v>4035.8330000000001</v>
      </c>
      <c r="AB3919" s="23">
        <v>4035.8330000000001</v>
      </c>
      <c r="AC3919" s="190">
        <f>IFERROR(ROUND(AA3919/AB3919-1,2),"")</f>
        <v>0</v>
      </c>
      <c r="AD3919" s="25">
        <v>0.39</v>
      </c>
      <c r="AE3919" s="25">
        <v>1.8500000000000001E-3</v>
      </c>
      <c r="AF3919" s="25">
        <v>0</v>
      </c>
      <c r="AG3919" s="25" t="s">
        <v>22</v>
      </c>
      <c r="AH3919" s="25">
        <v>0</v>
      </c>
      <c r="AI3919" s="25">
        <v>0</v>
      </c>
      <c r="AJ3919" s="25" t="s">
        <v>20</v>
      </c>
      <c r="AK3919" s="42" t="s">
        <v>19</v>
      </c>
      <c r="AL3919" s="25" t="s">
        <v>20</v>
      </c>
      <c r="AM3919" s="25">
        <v>1</v>
      </c>
      <c r="AN3919" s="25" t="s">
        <v>22</v>
      </c>
      <c r="AO3919" s="25" t="s">
        <v>22</v>
      </c>
      <c r="AP3919" s="25" t="s">
        <v>22</v>
      </c>
      <c r="AQ3919" s="25"/>
      <c r="AR3919" s="94"/>
      <c r="AS3919" s="157" t="s">
        <v>22</v>
      </c>
      <c r="AT3919" s="93">
        <v>42551</v>
      </c>
      <c r="AU3919" s="92" t="s">
        <v>22</v>
      </c>
      <c r="AV3919" s="91" t="s">
        <v>48</v>
      </c>
      <c r="AW3919" s="92" t="s">
        <v>48</v>
      </c>
      <c r="AX3919" s="92" t="s">
        <v>48</v>
      </c>
      <c r="AY3919" s="91" t="s">
        <v>152</v>
      </c>
      <c r="AZ3919" s="23"/>
      <c r="BA3919" s="25">
        <v>0</v>
      </c>
      <c r="BB3919" t="s">
        <v>48</v>
      </c>
      <c r="BC3919" t="e">
        <v>#N/A</v>
      </c>
      <c r="BD3919" t="e">
        <f>IF(Z3919=BC3919,"OK")</f>
        <v>#N/A</v>
      </c>
      <c r="BE3919">
        <v>0.39</v>
      </c>
      <c r="BF3919">
        <v>1.8500000000000001E-3</v>
      </c>
      <c r="BG3919" t="s">
        <v>22</v>
      </c>
      <c r="BH3919" t="s">
        <v>22</v>
      </c>
      <c r="BI3919" t="s">
        <v>22</v>
      </c>
      <c r="BJ3919">
        <v>0</v>
      </c>
      <c r="BK3919">
        <v>0</v>
      </c>
      <c r="BN3919" s="183"/>
    </row>
    <row r="3920" spans="1:66" ht="25.5" x14ac:dyDescent="0.25">
      <c r="A3920" s="1"/>
      <c r="B3920" s="94">
        <v>3907</v>
      </c>
      <c r="C3920" s="43">
        <v>1051669</v>
      </c>
      <c r="D3920" s="25"/>
      <c r="E3920" s="27" t="s">
        <v>1568</v>
      </c>
      <c r="F3920" s="151" t="s">
        <v>21</v>
      </c>
      <c r="G3920" s="25"/>
      <c r="H3920" s="46" t="str">
        <f>IFERROR(IFERROR(IF(SEARCH("Usystems",$E3920)&gt;0,"Usystems"),IF(SEARCH("RIIFO",$E3920)&gt;0,"RIIFO","Uponor")),"Uponor")</f>
        <v>Uponor</v>
      </c>
      <c r="I3920" s="25" t="str">
        <f>IFERROR(MID($D3920,1,7)+0,"")</f>
        <v/>
      </c>
      <c r="J3920" s="25" t="str">
        <f>IFERROR(MID($D3920,10,7)+0,"")</f>
        <v/>
      </c>
      <c r="K3920" s="25" t="str">
        <f>IFERROR(MID($D3920,19,7)+0,"")</f>
        <v/>
      </c>
      <c r="L3920" s="25" t="str">
        <f>IFERROR(MID($D3920,28,7)+0,"")</f>
        <v/>
      </c>
      <c r="M3920" s="25" t="str">
        <f>IF(IFERROR(MID($Q3920,1,7)+0,"")&lt;1130000,IF(INDEX(C:C,MATCH(LEFT(Q3920,7)+0,I:I,0))&lt;1130000,"",INDEX(C:C,MATCH(LEFT(Q3920,7)+0,I:I,0))),IFERROR(MID($Q3920,1,7)+0,""))</f>
        <v/>
      </c>
      <c r="N3920" s="25" t="str">
        <f>IF(IFERROR(MID($Q3920,10,7)+0,"")&lt;1130000,"",IFERROR(MID($Q3920,10,7)+0,""))</f>
        <v/>
      </c>
      <c r="O3920" s="25" t="str">
        <f>IF(IFERROR(MID($Q3920,19,7)+0,"")&lt;1130000,"",IFERROR(MID($Q3920,19,7)+0,""))</f>
        <v/>
      </c>
      <c r="P3920" s="25" t="str">
        <f>IF(M3920="","",IF(N3920="",M3920,M3920&amp;", "&amp;N3920))</f>
        <v/>
      </c>
      <c r="Q3920" s="25"/>
      <c r="R3920" s="25"/>
      <c r="S3920" s="35" t="s">
        <v>107</v>
      </c>
      <c r="T3920" s="25" t="s">
        <v>36</v>
      </c>
      <c r="U3920" s="185">
        <v>5951</v>
      </c>
      <c r="V3920" s="188">
        <v>5951</v>
      </c>
      <c r="W3920" s="189">
        <v>5951</v>
      </c>
      <c r="X3920" s="31">
        <v>5951</v>
      </c>
      <c r="Y3920" s="90">
        <f>IFERROR(ROUND(X3920/W3920-1,2),"")</f>
        <v>0</v>
      </c>
      <c r="Z3920" s="31">
        <f>IF(OR(S3920="VLD MLC components",S3920="VLD MLC pipes",S3920="VLD PEX components",S3920="VLD PEX pipes",S3920="VLD PHC components",S3920="VLD PHC pipes",S3920="Controls VLD"),"По запросу",X3920)</f>
        <v>5951</v>
      </c>
      <c r="AA3920" s="63">
        <f>ROUND(X3920/1.2,3)</f>
        <v>4959.1670000000004</v>
      </c>
      <c r="AB3920" s="23">
        <v>4959.1670000000004</v>
      </c>
      <c r="AC3920" s="190">
        <f>IFERROR(ROUND(AA3920/AB3920-1,2),"")</f>
        <v>0</v>
      </c>
      <c r="AD3920" s="25">
        <v>0.49</v>
      </c>
      <c r="AE3920" s="25">
        <v>3.2499999999999999E-3</v>
      </c>
      <c r="AF3920" s="25">
        <v>0</v>
      </c>
      <c r="AG3920" s="25" t="s">
        <v>22</v>
      </c>
      <c r="AH3920" s="25">
        <v>0</v>
      </c>
      <c r="AI3920" s="25">
        <v>0</v>
      </c>
      <c r="AJ3920" s="25" t="s">
        <v>20</v>
      </c>
      <c r="AK3920" s="42" t="s">
        <v>19</v>
      </c>
      <c r="AL3920" s="25" t="s">
        <v>20</v>
      </c>
      <c r="AM3920" s="25">
        <v>1</v>
      </c>
      <c r="AN3920" s="25" t="s">
        <v>22</v>
      </c>
      <c r="AO3920" s="25" t="s">
        <v>22</v>
      </c>
      <c r="AP3920" s="25" t="s">
        <v>22</v>
      </c>
      <c r="AQ3920" s="25"/>
      <c r="AR3920" s="94"/>
      <c r="AS3920" s="157" t="s">
        <v>22</v>
      </c>
      <c r="AT3920" s="93">
        <v>42551</v>
      </c>
      <c r="AU3920" s="92" t="s">
        <v>22</v>
      </c>
      <c r="AV3920" s="91" t="s">
        <v>48</v>
      </c>
      <c r="AW3920" s="92" t="s">
        <v>48</v>
      </c>
      <c r="AX3920" s="92" t="s">
        <v>48</v>
      </c>
      <c r="AY3920" s="91" t="s">
        <v>152</v>
      </c>
      <c r="AZ3920" s="23"/>
      <c r="BA3920" s="25">
        <v>0</v>
      </c>
      <c r="BB3920" t="s">
        <v>48</v>
      </c>
      <c r="BC3920" t="e">
        <v>#N/A</v>
      </c>
      <c r="BD3920" t="e">
        <f>IF(Z3920=BC3920,"OK")</f>
        <v>#N/A</v>
      </c>
      <c r="BE3920">
        <v>0.49</v>
      </c>
      <c r="BF3920">
        <v>3.2499999999999999E-3</v>
      </c>
      <c r="BG3920" t="s">
        <v>22</v>
      </c>
      <c r="BH3920" t="s">
        <v>22</v>
      </c>
      <c r="BI3920" t="s">
        <v>22</v>
      </c>
      <c r="BJ3920">
        <v>0</v>
      </c>
      <c r="BK3920">
        <v>0</v>
      </c>
      <c r="BN3920" s="183"/>
    </row>
    <row r="3921" spans="1:66" ht="25.5" x14ac:dyDescent="0.25">
      <c r="A3921" s="1"/>
      <c r="B3921" s="94">
        <v>3908</v>
      </c>
      <c r="C3921" s="43">
        <v>1059384</v>
      </c>
      <c r="D3921" s="25"/>
      <c r="E3921" s="27" t="s">
        <v>1567</v>
      </c>
      <c r="F3921" s="213" t="s">
        <v>21</v>
      </c>
      <c r="G3921" s="25"/>
      <c r="H3921" s="46" t="str">
        <f>IFERROR(IFERROR(IF(SEARCH("Usystems",$E3921)&gt;0,"Usystems"),IF(SEARCH("RIIFO",$E3921)&gt;0,"RIIFO","Uponor")),"Uponor")</f>
        <v>Uponor</v>
      </c>
      <c r="I3921" s="25" t="str">
        <f>IFERROR(MID($D3921,1,7)+0,"")</f>
        <v/>
      </c>
      <c r="J3921" s="25" t="str">
        <f>IFERROR(MID($D3921,10,7)+0,"")</f>
        <v/>
      </c>
      <c r="K3921" s="25" t="str">
        <f>IFERROR(MID($D3921,19,7)+0,"")</f>
        <v/>
      </c>
      <c r="L3921" s="25" t="str">
        <f>IFERROR(MID($D3921,28,7)+0,"")</f>
        <v/>
      </c>
      <c r="M3921" s="25" t="str">
        <f>IF(IFERROR(MID($Q3921,1,7)+0,"")&lt;1130000,IF(INDEX(C:C,MATCH(LEFT(Q3921,7)+0,I:I,0))&lt;1130000,"",INDEX(C:C,MATCH(LEFT(Q3921,7)+0,I:I,0))),IFERROR(MID($Q3921,1,7)+0,""))</f>
        <v/>
      </c>
      <c r="N3921" s="25" t="str">
        <f>IF(IFERROR(MID($Q3921,10,7)+0,"")&lt;1130000,"",IFERROR(MID($Q3921,10,7)+0,""))</f>
        <v/>
      </c>
      <c r="O3921" s="25" t="str">
        <f>IF(IFERROR(MID($Q3921,19,7)+0,"")&lt;1130000,"",IFERROR(MID($Q3921,19,7)+0,""))</f>
        <v/>
      </c>
      <c r="P3921" s="25" t="str">
        <f>IF(M3921="","",IF(N3921="",M3921,M3921&amp;", "&amp;N3921))</f>
        <v/>
      </c>
      <c r="Q3921" s="25"/>
      <c r="R3921" s="25"/>
      <c r="S3921" s="35" t="s">
        <v>106</v>
      </c>
      <c r="T3921" s="25" t="s">
        <v>36</v>
      </c>
      <c r="U3921" s="185">
        <v>3574</v>
      </c>
      <c r="V3921" s="188">
        <v>3574</v>
      </c>
      <c r="W3921" s="189">
        <v>3574</v>
      </c>
      <c r="X3921" s="31">
        <v>3574</v>
      </c>
      <c r="Y3921" s="90">
        <f>IFERROR(ROUND(X3921/W3921-1,2),"")</f>
        <v>0</v>
      </c>
      <c r="Z3921" s="31">
        <f>IF(OR(S3921="VLD MLC components",S3921="VLD MLC pipes",S3921="VLD PEX components",S3921="VLD PEX pipes",S3921="VLD PHC components",S3921="VLD PHC pipes",S3921="Controls VLD"),"По запросу",X3921)</f>
        <v>3574</v>
      </c>
      <c r="AA3921" s="63">
        <f>ROUND(X3921/1.2,3)</f>
        <v>2978.3330000000001</v>
      </c>
      <c r="AB3921" s="23">
        <v>2978.3330000000001</v>
      </c>
      <c r="AC3921" s="190">
        <f>IFERROR(ROUND(AA3921/AB3921-1,2),"")</f>
        <v>0</v>
      </c>
      <c r="AD3921" s="25">
        <v>0.38</v>
      </c>
      <c r="AE3921" s="25">
        <v>2E-3</v>
      </c>
      <c r="AF3921" s="25">
        <v>0</v>
      </c>
      <c r="AG3921" s="25" t="s">
        <v>22</v>
      </c>
      <c r="AH3921" s="25">
        <v>0</v>
      </c>
      <c r="AI3921" s="25">
        <v>0</v>
      </c>
      <c r="AJ3921" s="25" t="s">
        <v>20</v>
      </c>
      <c r="AK3921" s="42" t="s">
        <v>19</v>
      </c>
      <c r="AL3921" s="25" t="s">
        <v>20</v>
      </c>
      <c r="AM3921" s="25">
        <v>1</v>
      </c>
      <c r="AN3921" s="25" t="s">
        <v>22</v>
      </c>
      <c r="AO3921" s="25" t="s">
        <v>22</v>
      </c>
      <c r="AP3921" s="25" t="s">
        <v>22</v>
      </c>
      <c r="AQ3921" s="25"/>
      <c r="AR3921" s="94"/>
      <c r="AS3921" s="157" t="s">
        <v>22</v>
      </c>
      <c r="AT3921" s="93">
        <v>42860</v>
      </c>
      <c r="AU3921" s="92" t="s">
        <v>22</v>
      </c>
      <c r="AV3921" s="91" t="s">
        <v>48</v>
      </c>
      <c r="AW3921" s="92" t="s">
        <v>48</v>
      </c>
      <c r="AX3921" s="92" t="s">
        <v>48</v>
      </c>
      <c r="AY3921" s="91" t="s">
        <v>152</v>
      </c>
      <c r="AZ3921" s="23"/>
      <c r="BA3921" s="25">
        <v>0</v>
      </c>
      <c r="BB3921" t="s">
        <v>48</v>
      </c>
      <c r="BC3921" t="e">
        <v>#N/A</v>
      </c>
      <c r="BD3921" t="e">
        <f>IF(Z3921=BC3921,"OK")</f>
        <v>#N/A</v>
      </c>
      <c r="BE3921">
        <v>0.38</v>
      </c>
      <c r="BF3921">
        <v>2E-3</v>
      </c>
      <c r="BG3921" t="s">
        <v>22</v>
      </c>
      <c r="BH3921" t="s">
        <v>22</v>
      </c>
      <c r="BI3921" t="s">
        <v>22</v>
      </c>
      <c r="BJ3921">
        <v>0</v>
      </c>
      <c r="BK3921">
        <v>0</v>
      </c>
      <c r="BN3921" s="183"/>
    </row>
    <row r="3922" spans="1:66" ht="25.5" x14ac:dyDescent="0.25">
      <c r="A3922" s="1"/>
      <c r="B3922" s="94">
        <v>3909</v>
      </c>
      <c r="C3922" s="43">
        <v>1059385</v>
      </c>
      <c r="D3922" s="25"/>
      <c r="E3922" s="27" t="s">
        <v>1566</v>
      </c>
      <c r="F3922" s="213" t="s">
        <v>21</v>
      </c>
      <c r="G3922" s="25"/>
      <c r="H3922" s="46" t="str">
        <f>IFERROR(IFERROR(IF(SEARCH("Usystems",$E3922)&gt;0,"Usystems"),IF(SEARCH("RIIFO",$E3922)&gt;0,"RIIFO","Uponor")),"Uponor")</f>
        <v>Uponor</v>
      </c>
      <c r="I3922" s="25" t="str">
        <f>IFERROR(MID($D3922,1,7)+0,"")</f>
        <v/>
      </c>
      <c r="J3922" s="25" t="str">
        <f>IFERROR(MID($D3922,10,7)+0,"")</f>
        <v/>
      </c>
      <c r="K3922" s="25" t="str">
        <f>IFERROR(MID($D3922,19,7)+0,"")</f>
        <v/>
      </c>
      <c r="L3922" s="25" t="str">
        <f>IFERROR(MID($D3922,28,7)+0,"")</f>
        <v/>
      </c>
      <c r="M3922" s="25" t="str">
        <f>IF(IFERROR(MID($Q3922,1,7)+0,"")&lt;1130000,IF(INDEX(C:C,MATCH(LEFT(Q3922,7)+0,I:I,0))&lt;1130000,"",INDEX(C:C,MATCH(LEFT(Q3922,7)+0,I:I,0))),IFERROR(MID($Q3922,1,7)+0,""))</f>
        <v/>
      </c>
      <c r="N3922" s="25" t="str">
        <f>IF(IFERROR(MID($Q3922,10,7)+0,"")&lt;1130000,"",IFERROR(MID($Q3922,10,7)+0,""))</f>
        <v/>
      </c>
      <c r="O3922" s="25" t="str">
        <f>IF(IFERROR(MID($Q3922,19,7)+0,"")&lt;1130000,"",IFERROR(MID($Q3922,19,7)+0,""))</f>
        <v/>
      </c>
      <c r="P3922" s="25" t="str">
        <f>IF(M3922="","",IF(N3922="",M3922,M3922&amp;", "&amp;N3922))</f>
        <v/>
      </c>
      <c r="Q3922" s="25"/>
      <c r="R3922" s="25"/>
      <c r="S3922" s="35" t="s">
        <v>106</v>
      </c>
      <c r="T3922" s="25" t="s">
        <v>36</v>
      </c>
      <c r="U3922" s="185">
        <v>4945</v>
      </c>
      <c r="V3922" s="188">
        <v>4945</v>
      </c>
      <c r="W3922" s="189">
        <v>4945</v>
      </c>
      <c r="X3922" s="31">
        <v>4945</v>
      </c>
      <c r="Y3922" s="90">
        <f>IFERROR(ROUND(X3922/W3922-1,2),"")</f>
        <v>0</v>
      </c>
      <c r="Z3922" s="31">
        <f>IF(OR(S3922="VLD MLC components",S3922="VLD MLC pipes",S3922="VLD PEX components",S3922="VLD PEX pipes",S3922="VLD PHC components",S3922="VLD PHC pipes",S3922="Controls VLD"),"По запросу",X3922)</f>
        <v>4945</v>
      </c>
      <c r="AA3922" s="63">
        <f>ROUND(X3922/1.2,3)</f>
        <v>4120.8329999999996</v>
      </c>
      <c r="AB3922" s="23">
        <v>4120.8329999999996</v>
      </c>
      <c r="AC3922" s="190">
        <f>IFERROR(ROUND(AA3922/AB3922-1,2),"")</f>
        <v>0</v>
      </c>
      <c r="AD3922" s="25">
        <v>0.82</v>
      </c>
      <c r="AE3922" s="25">
        <v>3.0000000000000001E-3</v>
      </c>
      <c r="AF3922" s="25">
        <v>0</v>
      </c>
      <c r="AG3922" s="25" t="s">
        <v>22</v>
      </c>
      <c r="AH3922" s="25">
        <v>0</v>
      </c>
      <c r="AI3922" s="25">
        <v>0</v>
      </c>
      <c r="AJ3922" s="25" t="s">
        <v>20</v>
      </c>
      <c r="AK3922" s="42" t="s">
        <v>19</v>
      </c>
      <c r="AL3922" s="25" t="s">
        <v>20</v>
      </c>
      <c r="AM3922" s="25">
        <v>1</v>
      </c>
      <c r="AN3922" s="25" t="s">
        <v>22</v>
      </c>
      <c r="AO3922" s="25" t="s">
        <v>22</v>
      </c>
      <c r="AP3922" s="25" t="s">
        <v>22</v>
      </c>
      <c r="AQ3922" s="25"/>
      <c r="AR3922" s="94"/>
      <c r="AS3922" s="157" t="s">
        <v>22</v>
      </c>
      <c r="AT3922" s="93">
        <v>42860</v>
      </c>
      <c r="AU3922" s="92" t="s">
        <v>22</v>
      </c>
      <c r="AV3922" s="91" t="s">
        <v>48</v>
      </c>
      <c r="AW3922" s="92" t="s">
        <v>48</v>
      </c>
      <c r="AX3922" s="92" t="s">
        <v>48</v>
      </c>
      <c r="AY3922" s="91" t="s">
        <v>152</v>
      </c>
      <c r="AZ3922" s="23"/>
      <c r="BA3922" s="25">
        <v>0</v>
      </c>
      <c r="BB3922" t="s">
        <v>48</v>
      </c>
      <c r="BC3922" t="e">
        <v>#N/A</v>
      </c>
      <c r="BD3922" t="e">
        <f>IF(Z3922=BC3922,"OK")</f>
        <v>#N/A</v>
      </c>
      <c r="BE3922">
        <v>0.82</v>
      </c>
      <c r="BF3922">
        <v>3.0000000000000001E-3</v>
      </c>
      <c r="BG3922" t="s">
        <v>22</v>
      </c>
      <c r="BH3922" t="s">
        <v>22</v>
      </c>
      <c r="BI3922" t="s">
        <v>22</v>
      </c>
      <c r="BJ3922">
        <v>0</v>
      </c>
      <c r="BK3922">
        <v>0</v>
      </c>
      <c r="BN3922" s="183"/>
    </row>
    <row r="3923" spans="1:66" ht="25.5" x14ac:dyDescent="0.25">
      <c r="A3923" s="1"/>
      <c r="B3923" s="94">
        <v>3910</v>
      </c>
      <c r="C3923" s="43">
        <v>1059386</v>
      </c>
      <c r="D3923" s="25"/>
      <c r="E3923" s="27" t="s">
        <v>1565</v>
      </c>
      <c r="F3923" s="213" t="s">
        <v>21</v>
      </c>
      <c r="G3923" s="25"/>
      <c r="H3923" s="46" t="str">
        <f>IFERROR(IFERROR(IF(SEARCH("Usystems",$E3923)&gt;0,"Usystems"),IF(SEARCH("RIIFO",$E3923)&gt;0,"RIIFO","Uponor")),"Uponor")</f>
        <v>Uponor</v>
      </c>
      <c r="I3923" s="25" t="str">
        <f>IFERROR(MID($D3923,1,7)+0,"")</f>
        <v/>
      </c>
      <c r="J3923" s="25" t="str">
        <f>IFERROR(MID($D3923,10,7)+0,"")</f>
        <v/>
      </c>
      <c r="K3923" s="25" t="str">
        <f>IFERROR(MID($D3923,19,7)+0,"")</f>
        <v/>
      </c>
      <c r="L3923" s="25" t="str">
        <f>IFERROR(MID($D3923,28,7)+0,"")</f>
        <v/>
      </c>
      <c r="M3923" s="25" t="str">
        <f>IF(IFERROR(MID($Q3923,1,7)+0,"")&lt;1130000,IF(INDEX(C:C,MATCH(LEFT(Q3923,7)+0,I:I,0))&lt;1130000,"",INDEX(C:C,MATCH(LEFT(Q3923,7)+0,I:I,0))),IFERROR(MID($Q3923,1,7)+0,""))</f>
        <v/>
      </c>
      <c r="N3923" s="25" t="str">
        <f>IF(IFERROR(MID($Q3923,10,7)+0,"")&lt;1130000,"",IFERROR(MID($Q3923,10,7)+0,""))</f>
        <v/>
      </c>
      <c r="O3923" s="25" t="str">
        <f>IF(IFERROR(MID($Q3923,19,7)+0,"")&lt;1130000,"",IFERROR(MID($Q3923,19,7)+0,""))</f>
        <v/>
      </c>
      <c r="P3923" s="25" t="str">
        <f>IF(M3923="","",IF(N3923="",M3923,M3923&amp;", "&amp;N3923))</f>
        <v/>
      </c>
      <c r="Q3923" s="25"/>
      <c r="R3923" s="25"/>
      <c r="S3923" s="35" t="s">
        <v>106</v>
      </c>
      <c r="T3923" s="25" t="s">
        <v>36</v>
      </c>
      <c r="U3923" s="185">
        <v>6319</v>
      </c>
      <c r="V3923" s="188">
        <v>6319</v>
      </c>
      <c r="W3923" s="189">
        <v>6319</v>
      </c>
      <c r="X3923" s="31">
        <v>6319</v>
      </c>
      <c r="Y3923" s="90">
        <f>IFERROR(ROUND(X3923/W3923-1,2),"")</f>
        <v>0</v>
      </c>
      <c r="Z3923" s="31">
        <f>IF(OR(S3923="VLD MLC components",S3923="VLD MLC pipes",S3923="VLD PEX components",S3923="VLD PEX pipes",S3923="VLD PHC components",S3923="VLD PHC pipes",S3923="Controls VLD"),"По запросу",X3923)</f>
        <v>6319</v>
      </c>
      <c r="AA3923" s="63">
        <f>ROUND(X3923/1.2,3)</f>
        <v>5265.8329999999996</v>
      </c>
      <c r="AB3923" s="23">
        <v>5265.8329999999996</v>
      </c>
      <c r="AC3923" s="190">
        <f>IFERROR(ROUND(AA3923/AB3923-1,2),"")</f>
        <v>0</v>
      </c>
      <c r="AD3923" s="25">
        <v>1.06</v>
      </c>
      <c r="AE3923" s="25">
        <v>5.0000000000000001E-3</v>
      </c>
      <c r="AF3923" s="25">
        <v>0</v>
      </c>
      <c r="AG3923" s="25" t="s">
        <v>22</v>
      </c>
      <c r="AH3923" s="25">
        <v>0</v>
      </c>
      <c r="AI3923" s="25">
        <v>0</v>
      </c>
      <c r="AJ3923" s="25" t="s">
        <v>20</v>
      </c>
      <c r="AK3923" s="42" t="s">
        <v>19</v>
      </c>
      <c r="AL3923" s="25" t="s">
        <v>20</v>
      </c>
      <c r="AM3923" s="25">
        <v>1</v>
      </c>
      <c r="AN3923" s="25" t="s">
        <v>22</v>
      </c>
      <c r="AO3923" s="25" t="s">
        <v>22</v>
      </c>
      <c r="AP3923" s="25" t="s">
        <v>22</v>
      </c>
      <c r="AQ3923" s="25"/>
      <c r="AR3923" s="94"/>
      <c r="AS3923" s="157" t="s">
        <v>22</v>
      </c>
      <c r="AT3923" s="93">
        <v>42860</v>
      </c>
      <c r="AU3923" s="92" t="s">
        <v>22</v>
      </c>
      <c r="AV3923" s="91" t="s">
        <v>48</v>
      </c>
      <c r="AW3923" s="92" t="s">
        <v>48</v>
      </c>
      <c r="AX3923" s="92" t="s">
        <v>48</v>
      </c>
      <c r="AY3923" s="91" t="s">
        <v>152</v>
      </c>
      <c r="AZ3923" s="23"/>
      <c r="BA3923" s="25">
        <v>0</v>
      </c>
      <c r="BB3923" t="s">
        <v>48</v>
      </c>
      <c r="BC3923" t="e">
        <v>#N/A</v>
      </c>
      <c r="BD3923" t="e">
        <f>IF(Z3923=BC3923,"OK")</f>
        <v>#N/A</v>
      </c>
      <c r="BE3923">
        <v>1.06</v>
      </c>
      <c r="BF3923">
        <v>5.0000000000000001E-3</v>
      </c>
      <c r="BG3923" t="s">
        <v>22</v>
      </c>
      <c r="BH3923" t="s">
        <v>22</v>
      </c>
      <c r="BI3923" t="s">
        <v>22</v>
      </c>
      <c r="BJ3923">
        <v>0</v>
      </c>
      <c r="BK3923">
        <v>0</v>
      </c>
      <c r="BN3923" s="183"/>
    </row>
    <row r="3924" spans="1:66" ht="25.5" x14ac:dyDescent="0.25">
      <c r="A3924" s="1"/>
      <c r="B3924" s="94">
        <v>3911</v>
      </c>
      <c r="C3924" s="43">
        <v>1059387</v>
      </c>
      <c r="D3924" s="25"/>
      <c r="E3924" s="27" t="s">
        <v>1564</v>
      </c>
      <c r="F3924" s="213" t="s">
        <v>21</v>
      </c>
      <c r="G3924" s="25"/>
      <c r="H3924" s="46" t="str">
        <f>IFERROR(IFERROR(IF(SEARCH("Usystems",$E3924)&gt;0,"Usystems"),IF(SEARCH("RIIFO",$E3924)&gt;0,"RIIFO","Uponor")),"Uponor")</f>
        <v>Uponor</v>
      </c>
      <c r="I3924" s="25" t="str">
        <f>IFERROR(MID($D3924,1,7)+0,"")</f>
        <v/>
      </c>
      <c r="J3924" s="25" t="str">
        <f>IFERROR(MID($D3924,10,7)+0,"")</f>
        <v/>
      </c>
      <c r="K3924" s="25" t="str">
        <f>IFERROR(MID($D3924,19,7)+0,"")</f>
        <v/>
      </c>
      <c r="L3924" s="25" t="str">
        <f>IFERROR(MID($D3924,28,7)+0,"")</f>
        <v/>
      </c>
      <c r="M3924" s="25" t="str">
        <f>IF(IFERROR(MID($Q3924,1,7)+0,"")&lt;1130000,IF(INDEX(C:C,MATCH(LEFT(Q3924,7)+0,I:I,0))&lt;1130000,"",INDEX(C:C,MATCH(LEFT(Q3924,7)+0,I:I,0))),IFERROR(MID($Q3924,1,7)+0,""))</f>
        <v/>
      </c>
      <c r="N3924" s="25" t="str">
        <f>IF(IFERROR(MID($Q3924,10,7)+0,"")&lt;1130000,"",IFERROR(MID($Q3924,10,7)+0,""))</f>
        <v/>
      </c>
      <c r="O3924" s="25" t="str">
        <f>IF(IFERROR(MID($Q3924,19,7)+0,"")&lt;1130000,"",IFERROR(MID($Q3924,19,7)+0,""))</f>
        <v/>
      </c>
      <c r="P3924" s="25" t="str">
        <f>IF(M3924="","",IF(N3924="",M3924,M3924&amp;", "&amp;N3924))</f>
        <v/>
      </c>
      <c r="Q3924" s="25"/>
      <c r="R3924" s="25"/>
      <c r="S3924" s="35" t="s">
        <v>106</v>
      </c>
      <c r="T3924" s="25" t="s">
        <v>36</v>
      </c>
      <c r="U3924" s="185">
        <v>8656</v>
      </c>
      <c r="V3924" s="188">
        <v>8656</v>
      </c>
      <c r="W3924" s="189">
        <v>8656</v>
      </c>
      <c r="X3924" s="31">
        <v>8656</v>
      </c>
      <c r="Y3924" s="90">
        <f>IFERROR(ROUND(X3924/W3924-1,2),"")</f>
        <v>0</v>
      </c>
      <c r="Z3924" s="31">
        <f>IF(OR(S3924="VLD MLC components",S3924="VLD MLC pipes",S3924="VLD PEX components",S3924="VLD PEX pipes",S3924="VLD PHC components",S3924="VLD PHC pipes",S3924="Controls VLD"),"По запросу",X3924)</f>
        <v>8656</v>
      </c>
      <c r="AA3924" s="63">
        <f>ROUND(X3924/1.2,3)</f>
        <v>7213.3329999999996</v>
      </c>
      <c r="AB3924" s="23">
        <v>7213.3329999999996</v>
      </c>
      <c r="AC3924" s="190">
        <f>IFERROR(ROUND(AA3924/AB3924-1,2),"")</f>
        <v>0</v>
      </c>
      <c r="AD3924" s="25">
        <v>1.5</v>
      </c>
      <c r="AE3924" s="25">
        <v>6.0000000000000001E-3</v>
      </c>
      <c r="AF3924" s="25">
        <v>0</v>
      </c>
      <c r="AG3924" s="25" t="s">
        <v>22</v>
      </c>
      <c r="AH3924" s="25">
        <v>0</v>
      </c>
      <c r="AI3924" s="25">
        <v>0</v>
      </c>
      <c r="AJ3924" s="25" t="s">
        <v>20</v>
      </c>
      <c r="AK3924" s="42" t="s">
        <v>19</v>
      </c>
      <c r="AL3924" s="25" t="s">
        <v>20</v>
      </c>
      <c r="AM3924" s="25">
        <v>1</v>
      </c>
      <c r="AN3924" s="25" t="s">
        <v>22</v>
      </c>
      <c r="AO3924" s="25" t="s">
        <v>22</v>
      </c>
      <c r="AP3924" s="25" t="s">
        <v>22</v>
      </c>
      <c r="AQ3924" s="25"/>
      <c r="AR3924" s="94"/>
      <c r="AS3924" s="157" t="s">
        <v>22</v>
      </c>
      <c r="AT3924" s="93">
        <v>42860</v>
      </c>
      <c r="AU3924" s="92" t="s">
        <v>22</v>
      </c>
      <c r="AV3924" s="91" t="s">
        <v>48</v>
      </c>
      <c r="AW3924" s="92" t="s">
        <v>48</v>
      </c>
      <c r="AX3924" s="92" t="s">
        <v>48</v>
      </c>
      <c r="AY3924" s="91" t="s">
        <v>152</v>
      </c>
      <c r="AZ3924" s="23"/>
      <c r="BA3924" s="25">
        <v>0</v>
      </c>
      <c r="BB3924" t="s">
        <v>48</v>
      </c>
      <c r="BC3924" t="e">
        <v>#N/A</v>
      </c>
      <c r="BD3924" t="e">
        <f>IF(Z3924=BC3924,"OK")</f>
        <v>#N/A</v>
      </c>
      <c r="BE3924">
        <v>1.5</v>
      </c>
      <c r="BF3924">
        <v>6.0000000000000001E-3</v>
      </c>
      <c r="BG3924" t="s">
        <v>22</v>
      </c>
      <c r="BH3924" t="s">
        <v>22</v>
      </c>
      <c r="BI3924" t="s">
        <v>22</v>
      </c>
      <c r="BJ3924">
        <v>0</v>
      </c>
      <c r="BK3924">
        <v>0</v>
      </c>
      <c r="BN3924" s="183"/>
    </row>
    <row r="3925" spans="1:66" ht="25.5" x14ac:dyDescent="0.25">
      <c r="A3925" s="1"/>
      <c r="B3925" s="94">
        <v>3912</v>
      </c>
      <c r="C3925" s="43">
        <v>1059388</v>
      </c>
      <c r="D3925" s="25"/>
      <c r="E3925" s="27" t="s">
        <v>1563</v>
      </c>
      <c r="F3925" s="213" t="s">
        <v>21</v>
      </c>
      <c r="G3925" s="25"/>
      <c r="H3925" s="46" t="str">
        <f>IFERROR(IFERROR(IF(SEARCH("Usystems",$E3925)&gt;0,"Usystems"),IF(SEARCH("RIIFO",$E3925)&gt;0,"RIIFO","Uponor")),"Uponor")</f>
        <v>Uponor</v>
      </c>
      <c r="I3925" s="25" t="str">
        <f>IFERROR(MID($D3925,1,7)+0,"")</f>
        <v/>
      </c>
      <c r="J3925" s="25" t="str">
        <f>IFERROR(MID($D3925,10,7)+0,"")</f>
        <v/>
      </c>
      <c r="K3925" s="25" t="str">
        <f>IFERROR(MID($D3925,19,7)+0,"")</f>
        <v/>
      </c>
      <c r="L3925" s="25" t="str">
        <f>IFERROR(MID($D3925,28,7)+0,"")</f>
        <v/>
      </c>
      <c r="M3925" s="25" t="str">
        <f>IF(IFERROR(MID($Q3925,1,7)+0,"")&lt;1130000,IF(INDEX(C:C,MATCH(LEFT(Q3925,7)+0,I:I,0))&lt;1130000,"",INDEX(C:C,MATCH(LEFT(Q3925,7)+0,I:I,0))),IFERROR(MID($Q3925,1,7)+0,""))</f>
        <v/>
      </c>
      <c r="N3925" s="25" t="str">
        <f>IF(IFERROR(MID($Q3925,10,7)+0,"")&lt;1130000,"",IFERROR(MID($Q3925,10,7)+0,""))</f>
        <v/>
      </c>
      <c r="O3925" s="25" t="str">
        <f>IF(IFERROR(MID($Q3925,19,7)+0,"")&lt;1130000,"",IFERROR(MID($Q3925,19,7)+0,""))</f>
        <v/>
      </c>
      <c r="P3925" s="25" t="str">
        <f>IF(M3925="","",IF(N3925="",M3925,M3925&amp;", "&amp;N3925))</f>
        <v/>
      </c>
      <c r="Q3925" s="25"/>
      <c r="R3925" s="25"/>
      <c r="S3925" s="35" t="s">
        <v>106</v>
      </c>
      <c r="T3925" s="25" t="s">
        <v>36</v>
      </c>
      <c r="U3925" s="185">
        <v>10304</v>
      </c>
      <c r="V3925" s="188">
        <v>10304</v>
      </c>
      <c r="W3925" s="189">
        <v>10304</v>
      </c>
      <c r="X3925" s="31">
        <v>10304</v>
      </c>
      <c r="Y3925" s="90">
        <f>IFERROR(ROUND(X3925/W3925-1,2),"")</f>
        <v>0</v>
      </c>
      <c r="Z3925" s="31">
        <f>IF(OR(S3925="VLD MLC components",S3925="VLD MLC pipes",S3925="VLD PEX components",S3925="VLD PEX pipes",S3925="VLD PHC components",S3925="VLD PHC pipes",S3925="Controls VLD"),"По запросу",X3925)</f>
        <v>10304</v>
      </c>
      <c r="AA3925" s="63">
        <f>ROUND(X3925/1.2,3)</f>
        <v>8586.6669999999995</v>
      </c>
      <c r="AB3925" s="23">
        <v>8586.6669999999995</v>
      </c>
      <c r="AC3925" s="190">
        <f>IFERROR(ROUND(AA3925/AB3925-1,2),"")</f>
        <v>0</v>
      </c>
      <c r="AD3925" s="25">
        <v>2.4</v>
      </c>
      <c r="AE3925" s="25">
        <v>1.2E-2</v>
      </c>
      <c r="AF3925" s="25">
        <v>0</v>
      </c>
      <c r="AG3925" s="25" t="s">
        <v>22</v>
      </c>
      <c r="AH3925" s="25">
        <v>0</v>
      </c>
      <c r="AI3925" s="25">
        <v>0</v>
      </c>
      <c r="AJ3925" s="25" t="s">
        <v>20</v>
      </c>
      <c r="AK3925" s="42" t="s">
        <v>19</v>
      </c>
      <c r="AL3925" s="25" t="s">
        <v>20</v>
      </c>
      <c r="AM3925" s="25">
        <v>1</v>
      </c>
      <c r="AN3925" s="25" t="s">
        <v>22</v>
      </c>
      <c r="AO3925" s="25" t="s">
        <v>22</v>
      </c>
      <c r="AP3925" s="25" t="s">
        <v>22</v>
      </c>
      <c r="AQ3925" s="25"/>
      <c r="AR3925" s="94"/>
      <c r="AS3925" s="157" t="s">
        <v>22</v>
      </c>
      <c r="AT3925" s="93">
        <v>42860</v>
      </c>
      <c r="AU3925" s="92" t="s">
        <v>22</v>
      </c>
      <c r="AV3925" s="91" t="s">
        <v>48</v>
      </c>
      <c r="AW3925" s="92" t="s">
        <v>48</v>
      </c>
      <c r="AX3925" s="92" t="s">
        <v>48</v>
      </c>
      <c r="AY3925" s="91" t="s">
        <v>152</v>
      </c>
      <c r="AZ3925" s="23"/>
      <c r="BA3925" s="25">
        <v>0</v>
      </c>
      <c r="BB3925" t="s">
        <v>48</v>
      </c>
      <c r="BC3925" t="e">
        <v>#N/A</v>
      </c>
      <c r="BD3925" t="e">
        <f>IF(Z3925=BC3925,"OK")</f>
        <v>#N/A</v>
      </c>
      <c r="BE3925">
        <v>2.4</v>
      </c>
      <c r="BF3925">
        <v>1.2E-2</v>
      </c>
      <c r="BG3925" t="s">
        <v>22</v>
      </c>
      <c r="BH3925" t="s">
        <v>22</v>
      </c>
      <c r="BI3925" t="s">
        <v>22</v>
      </c>
      <c r="BJ3925">
        <v>0</v>
      </c>
      <c r="BK3925">
        <v>0</v>
      </c>
      <c r="BN3925" s="183"/>
    </row>
    <row r="3926" spans="1:66" ht="25.5" x14ac:dyDescent="0.25">
      <c r="A3926" s="1"/>
      <c r="B3926" s="94">
        <v>3913</v>
      </c>
      <c r="C3926" s="43">
        <v>1054305</v>
      </c>
      <c r="D3926" s="25"/>
      <c r="E3926" s="27" t="s">
        <v>1562</v>
      </c>
      <c r="F3926" s="213" t="s">
        <v>21</v>
      </c>
      <c r="G3926" s="25"/>
      <c r="H3926" s="46" t="str">
        <f>IFERROR(IFERROR(IF(SEARCH("Usystems",$E3926)&gt;0,"Usystems"),IF(SEARCH("RIIFO",$E3926)&gt;0,"RIIFO","Uponor")),"Uponor")</f>
        <v>Uponor</v>
      </c>
      <c r="I3926" s="25" t="str">
        <f>IFERROR(MID($D3926,1,7)+0,"")</f>
        <v/>
      </c>
      <c r="J3926" s="25" t="str">
        <f>IFERROR(MID($D3926,10,7)+0,"")</f>
        <v/>
      </c>
      <c r="K3926" s="25" t="str">
        <f>IFERROR(MID($D3926,19,7)+0,"")</f>
        <v/>
      </c>
      <c r="L3926" s="25" t="str">
        <f>IFERROR(MID($D3926,28,7)+0,"")</f>
        <v/>
      </c>
      <c r="M3926" s="25" t="str">
        <f>IF(IFERROR(MID($Q3926,1,7)+0,"")&lt;1130000,IF(INDEX(C:C,MATCH(LEFT(Q3926,7)+0,I:I,0))&lt;1130000,"",INDEX(C:C,MATCH(LEFT(Q3926,7)+0,I:I,0))),IFERROR(MID($Q3926,1,7)+0,""))</f>
        <v/>
      </c>
      <c r="N3926" s="25" t="str">
        <f>IF(IFERROR(MID($Q3926,10,7)+0,"")&lt;1130000,"",IFERROR(MID($Q3926,10,7)+0,""))</f>
        <v/>
      </c>
      <c r="O3926" s="25" t="str">
        <f>IF(IFERROR(MID($Q3926,19,7)+0,"")&lt;1130000,"",IFERROR(MID($Q3926,19,7)+0,""))</f>
        <v/>
      </c>
      <c r="P3926" s="25" t="str">
        <f>IF(M3926="","",IF(N3926="",M3926,M3926&amp;", "&amp;N3926))</f>
        <v/>
      </c>
      <c r="Q3926" s="25"/>
      <c r="R3926" s="25"/>
      <c r="S3926" s="35" t="s">
        <v>106</v>
      </c>
      <c r="T3926" s="34" t="s">
        <v>36</v>
      </c>
      <c r="U3926" s="185">
        <v>23588</v>
      </c>
      <c r="V3926" s="188">
        <v>23588</v>
      </c>
      <c r="W3926" s="189">
        <v>23588</v>
      </c>
      <c r="X3926" s="31">
        <v>23588</v>
      </c>
      <c r="Y3926" s="90">
        <f>IFERROR(ROUND(X3926/W3926-1,2),"")</f>
        <v>0</v>
      </c>
      <c r="Z3926" s="31">
        <f>IF(OR(S3926="VLD MLC components",S3926="VLD MLC pipes",S3926="VLD PEX components",S3926="VLD PEX pipes",S3926="VLD PHC components",S3926="VLD PHC pipes",S3926="Controls VLD"),"По запросу",X3926)</f>
        <v>23588</v>
      </c>
      <c r="AA3926" s="63">
        <f>ROUND(X3926/1.2,3)</f>
        <v>19656.667000000001</v>
      </c>
      <c r="AB3926" s="23">
        <v>19656.667000000001</v>
      </c>
      <c r="AC3926" s="190">
        <f>IFERROR(ROUND(AA3926/AB3926-1,2),"")</f>
        <v>0</v>
      </c>
      <c r="AD3926" s="25">
        <v>3</v>
      </c>
      <c r="AE3926" s="25">
        <v>1.487E-2</v>
      </c>
      <c r="AF3926" s="25">
        <v>0</v>
      </c>
      <c r="AG3926" s="25" t="s">
        <v>22</v>
      </c>
      <c r="AH3926" s="25">
        <v>0</v>
      </c>
      <c r="AI3926" s="25">
        <v>0</v>
      </c>
      <c r="AJ3926" s="25" t="s">
        <v>20</v>
      </c>
      <c r="AK3926" s="42" t="s">
        <v>19</v>
      </c>
      <c r="AL3926" s="25" t="s">
        <v>20</v>
      </c>
      <c r="AM3926" s="25">
        <v>1</v>
      </c>
      <c r="AN3926" s="25" t="s">
        <v>22</v>
      </c>
      <c r="AO3926" s="25" t="s">
        <v>22</v>
      </c>
      <c r="AP3926" s="25" t="s">
        <v>22</v>
      </c>
      <c r="AQ3926" s="25"/>
      <c r="AR3926" s="94"/>
      <c r="AS3926" s="157" t="s">
        <v>22</v>
      </c>
      <c r="AT3926" s="93">
        <v>42860</v>
      </c>
      <c r="AU3926" s="92" t="s">
        <v>22</v>
      </c>
      <c r="AV3926" s="91" t="s">
        <v>48</v>
      </c>
      <c r="AW3926" s="92" t="s">
        <v>48</v>
      </c>
      <c r="AX3926" s="92" t="s">
        <v>48</v>
      </c>
      <c r="AY3926" s="91" t="s">
        <v>152</v>
      </c>
      <c r="AZ3926" s="23"/>
      <c r="BA3926" s="25">
        <v>0</v>
      </c>
      <c r="BB3926" t="s">
        <v>48</v>
      </c>
      <c r="BC3926" t="e">
        <v>#N/A</v>
      </c>
      <c r="BD3926" t="e">
        <f>IF(Z3926=BC3926,"OK")</f>
        <v>#N/A</v>
      </c>
      <c r="BE3926">
        <v>3</v>
      </c>
      <c r="BF3926">
        <v>1.487E-2</v>
      </c>
      <c r="BG3926" t="s">
        <v>22</v>
      </c>
      <c r="BH3926" t="s">
        <v>22</v>
      </c>
      <c r="BI3926" t="s">
        <v>22</v>
      </c>
      <c r="BJ3926">
        <v>0</v>
      </c>
      <c r="BK3926">
        <v>0</v>
      </c>
      <c r="BN3926" s="183"/>
    </row>
    <row r="3927" spans="1:66" ht="25.5" x14ac:dyDescent="0.25">
      <c r="A3927" s="1"/>
      <c r="B3927" s="94">
        <v>3914</v>
      </c>
      <c r="C3927" s="43">
        <v>1054306</v>
      </c>
      <c r="D3927" s="25"/>
      <c r="E3927" s="27" t="s">
        <v>1561</v>
      </c>
      <c r="F3927" s="213" t="s">
        <v>21</v>
      </c>
      <c r="G3927" s="25"/>
      <c r="H3927" s="46" t="str">
        <f>IFERROR(IFERROR(IF(SEARCH("Usystems",$E3927)&gt;0,"Usystems"),IF(SEARCH("RIIFO",$E3927)&gt;0,"RIIFO","Uponor")),"Uponor")</f>
        <v>Uponor</v>
      </c>
      <c r="I3927" s="25" t="str">
        <f>IFERROR(MID($D3927,1,7)+0,"")</f>
        <v/>
      </c>
      <c r="J3927" s="25" t="str">
        <f>IFERROR(MID($D3927,10,7)+0,"")</f>
        <v/>
      </c>
      <c r="K3927" s="25" t="str">
        <f>IFERROR(MID($D3927,19,7)+0,"")</f>
        <v/>
      </c>
      <c r="L3927" s="25" t="str">
        <f>IFERROR(MID($D3927,28,7)+0,"")</f>
        <v/>
      </c>
      <c r="M3927" s="25" t="str">
        <f>IF(IFERROR(MID($Q3927,1,7)+0,"")&lt;1130000,IF(INDEX(C:C,MATCH(LEFT(Q3927,7)+0,I:I,0))&lt;1130000,"",INDEX(C:C,MATCH(LEFT(Q3927,7)+0,I:I,0))),IFERROR(MID($Q3927,1,7)+0,""))</f>
        <v/>
      </c>
      <c r="N3927" s="25" t="str">
        <f>IF(IFERROR(MID($Q3927,10,7)+0,"")&lt;1130000,"",IFERROR(MID($Q3927,10,7)+0,""))</f>
        <v/>
      </c>
      <c r="O3927" s="25" t="str">
        <f>IF(IFERROR(MID($Q3927,19,7)+0,"")&lt;1130000,"",IFERROR(MID($Q3927,19,7)+0,""))</f>
        <v/>
      </c>
      <c r="P3927" s="25" t="str">
        <f>IF(M3927="","",IF(N3927="",M3927,M3927&amp;", "&amp;N3927))</f>
        <v/>
      </c>
      <c r="Q3927" s="25"/>
      <c r="R3927" s="25"/>
      <c r="S3927" s="35" t="s">
        <v>106</v>
      </c>
      <c r="T3927" s="34" t="s">
        <v>36</v>
      </c>
      <c r="U3927" s="185">
        <v>20666</v>
      </c>
      <c r="V3927" s="188">
        <v>20666</v>
      </c>
      <c r="W3927" s="189">
        <v>20666</v>
      </c>
      <c r="X3927" s="31">
        <v>20666</v>
      </c>
      <c r="Y3927" s="90">
        <f>IFERROR(ROUND(X3927/W3927-1,2),"")</f>
        <v>0</v>
      </c>
      <c r="Z3927" s="31">
        <f>IF(OR(S3927="VLD MLC components",S3927="VLD MLC pipes",S3927="VLD PEX components",S3927="VLD PEX pipes",S3927="VLD PHC components",S3927="VLD PHC pipes",S3927="Controls VLD"),"По запросу",X3927)</f>
        <v>20666</v>
      </c>
      <c r="AA3927" s="63">
        <f>ROUND(X3927/1.2,3)</f>
        <v>17221.667000000001</v>
      </c>
      <c r="AB3927" s="23">
        <v>17221.667000000001</v>
      </c>
      <c r="AC3927" s="190">
        <f>IFERROR(ROUND(AA3927/AB3927-1,2),"")</f>
        <v>0</v>
      </c>
      <c r="AD3927" s="25">
        <v>1.7</v>
      </c>
      <c r="AE3927" s="25">
        <v>1.8589999999999999E-2</v>
      </c>
      <c r="AF3927" s="25">
        <v>0</v>
      </c>
      <c r="AG3927" s="25" t="s">
        <v>22</v>
      </c>
      <c r="AH3927" s="25">
        <v>0</v>
      </c>
      <c r="AI3927" s="25">
        <v>0</v>
      </c>
      <c r="AJ3927" s="25" t="s">
        <v>20</v>
      </c>
      <c r="AK3927" s="42" t="s">
        <v>19</v>
      </c>
      <c r="AL3927" s="25" t="s">
        <v>20</v>
      </c>
      <c r="AM3927" s="25">
        <v>1</v>
      </c>
      <c r="AN3927" s="25" t="s">
        <v>22</v>
      </c>
      <c r="AO3927" s="25" t="s">
        <v>22</v>
      </c>
      <c r="AP3927" s="25" t="s">
        <v>22</v>
      </c>
      <c r="AQ3927" s="25"/>
      <c r="AR3927" s="94"/>
      <c r="AS3927" s="157" t="s">
        <v>22</v>
      </c>
      <c r="AT3927" s="93">
        <v>42860</v>
      </c>
      <c r="AU3927" s="92" t="s">
        <v>22</v>
      </c>
      <c r="AV3927" s="91" t="s">
        <v>48</v>
      </c>
      <c r="AW3927" s="92" t="s">
        <v>48</v>
      </c>
      <c r="AX3927" s="92" t="s">
        <v>48</v>
      </c>
      <c r="AY3927" s="91" t="s">
        <v>152</v>
      </c>
      <c r="AZ3927" s="23"/>
      <c r="BA3927" s="25">
        <v>0</v>
      </c>
      <c r="BB3927" t="s">
        <v>48</v>
      </c>
      <c r="BC3927" t="e">
        <v>#N/A</v>
      </c>
      <c r="BD3927" t="e">
        <f>IF(Z3927=BC3927,"OK")</f>
        <v>#N/A</v>
      </c>
      <c r="BE3927">
        <v>1.7</v>
      </c>
      <c r="BF3927">
        <v>1.8589999999999999E-2</v>
      </c>
      <c r="BG3927" t="s">
        <v>22</v>
      </c>
      <c r="BH3927" t="s">
        <v>22</v>
      </c>
      <c r="BI3927" t="s">
        <v>22</v>
      </c>
      <c r="BJ3927">
        <v>0</v>
      </c>
      <c r="BK3927">
        <v>0</v>
      </c>
      <c r="BN3927" s="183"/>
    </row>
    <row r="3928" spans="1:66" ht="25.5" x14ac:dyDescent="0.25">
      <c r="A3928" s="1"/>
      <c r="B3928" s="94">
        <v>3915</v>
      </c>
      <c r="C3928" s="43">
        <v>1054307</v>
      </c>
      <c r="D3928" s="25"/>
      <c r="E3928" s="27" t="s">
        <v>1560</v>
      </c>
      <c r="F3928" s="213" t="s">
        <v>21</v>
      </c>
      <c r="G3928" s="25"/>
      <c r="H3928" s="46" t="str">
        <f>IFERROR(IFERROR(IF(SEARCH("Usystems",$E3928)&gt;0,"Usystems"),IF(SEARCH("RIIFO",$E3928)&gt;0,"RIIFO","Uponor")),"Uponor")</f>
        <v>Uponor</v>
      </c>
      <c r="I3928" s="25" t="str">
        <f>IFERROR(MID($D3928,1,7)+0,"")</f>
        <v/>
      </c>
      <c r="J3928" s="25" t="str">
        <f>IFERROR(MID($D3928,10,7)+0,"")</f>
        <v/>
      </c>
      <c r="K3928" s="25" t="str">
        <f>IFERROR(MID($D3928,19,7)+0,"")</f>
        <v/>
      </c>
      <c r="L3928" s="25" t="str">
        <f>IFERROR(MID($D3928,28,7)+0,"")</f>
        <v/>
      </c>
      <c r="M3928" s="25" t="str">
        <f>IF(IFERROR(MID($Q3928,1,7)+0,"")&lt;1130000,IF(INDEX(C:C,MATCH(LEFT(Q3928,7)+0,I:I,0))&lt;1130000,"",INDEX(C:C,MATCH(LEFT(Q3928,7)+0,I:I,0))),IFERROR(MID($Q3928,1,7)+0,""))</f>
        <v/>
      </c>
      <c r="N3928" s="25" t="str">
        <f>IF(IFERROR(MID($Q3928,10,7)+0,"")&lt;1130000,"",IFERROR(MID($Q3928,10,7)+0,""))</f>
        <v/>
      </c>
      <c r="O3928" s="25" t="str">
        <f>IF(IFERROR(MID($Q3928,19,7)+0,"")&lt;1130000,"",IFERROR(MID($Q3928,19,7)+0,""))</f>
        <v/>
      </c>
      <c r="P3928" s="25" t="str">
        <f>IF(M3928="","",IF(N3928="",M3928,M3928&amp;", "&amp;N3928))</f>
        <v/>
      </c>
      <c r="Q3928" s="25"/>
      <c r="R3928" s="25"/>
      <c r="S3928" s="35" t="s">
        <v>106</v>
      </c>
      <c r="T3928" s="34" t="s">
        <v>36</v>
      </c>
      <c r="U3928" s="185">
        <v>20878</v>
      </c>
      <c r="V3928" s="188">
        <v>20878</v>
      </c>
      <c r="W3928" s="189">
        <v>20878</v>
      </c>
      <c r="X3928" s="31">
        <v>20878</v>
      </c>
      <c r="Y3928" s="90">
        <f>IFERROR(ROUND(X3928/W3928-1,2),"")</f>
        <v>0</v>
      </c>
      <c r="Z3928" s="31">
        <f>IF(OR(S3928="VLD MLC components",S3928="VLD MLC pipes",S3928="VLD PEX components",S3928="VLD PEX pipes",S3928="VLD PHC components",S3928="VLD PHC pipes",S3928="Controls VLD"),"По запросу",X3928)</f>
        <v>20878</v>
      </c>
      <c r="AA3928" s="63">
        <f>ROUND(X3928/1.2,3)</f>
        <v>17398.332999999999</v>
      </c>
      <c r="AB3928" s="23">
        <v>17398.332999999999</v>
      </c>
      <c r="AC3928" s="190">
        <f>IFERROR(ROUND(AA3928/AB3928-1,2),"")</f>
        <v>0</v>
      </c>
      <c r="AD3928" s="25">
        <v>4.0999999999999996</v>
      </c>
      <c r="AE3928" s="25">
        <v>2.588E-2</v>
      </c>
      <c r="AF3928" s="25">
        <v>0</v>
      </c>
      <c r="AG3928" s="25" t="s">
        <v>22</v>
      </c>
      <c r="AH3928" s="25">
        <v>0</v>
      </c>
      <c r="AI3928" s="25">
        <v>0</v>
      </c>
      <c r="AJ3928" s="25" t="s">
        <v>20</v>
      </c>
      <c r="AK3928" s="42" t="s">
        <v>19</v>
      </c>
      <c r="AL3928" s="25" t="s">
        <v>20</v>
      </c>
      <c r="AM3928" s="25">
        <v>1</v>
      </c>
      <c r="AN3928" s="25" t="s">
        <v>22</v>
      </c>
      <c r="AO3928" s="25" t="s">
        <v>22</v>
      </c>
      <c r="AP3928" s="25" t="s">
        <v>22</v>
      </c>
      <c r="AQ3928" s="25"/>
      <c r="AR3928" s="94"/>
      <c r="AS3928" s="157" t="s">
        <v>22</v>
      </c>
      <c r="AT3928" s="93">
        <v>42860</v>
      </c>
      <c r="AU3928" s="92" t="s">
        <v>22</v>
      </c>
      <c r="AV3928" s="91" t="s">
        <v>48</v>
      </c>
      <c r="AW3928" s="92" t="s">
        <v>48</v>
      </c>
      <c r="AX3928" s="92" t="s">
        <v>48</v>
      </c>
      <c r="AY3928" s="91" t="s">
        <v>152</v>
      </c>
      <c r="AZ3928" s="23"/>
      <c r="BA3928" s="25">
        <v>0</v>
      </c>
      <c r="BB3928" t="s">
        <v>48</v>
      </c>
      <c r="BC3928" t="e">
        <v>#N/A</v>
      </c>
      <c r="BD3928" t="e">
        <f>IF(Z3928=BC3928,"OK")</f>
        <v>#N/A</v>
      </c>
      <c r="BE3928">
        <v>4.0999999999999996</v>
      </c>
      <c r="BF3928">
        <v>2.588E-2</v>
      </c>
      <c r="BG3928" t="s">
        <v>22</v>
      </c>
      <c r="BH3928" t="s">
        <v>22</v>
      </c>
      <c r="BI3928" t="s">
        <v>22</v>
      </c>
      <c r="BJ3928">
        <v>0</v>
      </c>
      <c r="BK3928">
        <v>0</v>
      </c>
      <c r="BN3928" s="183"/>
    </row>
    <row r="3929" spans="1:66" ht="25.5" x14ac:dyDescent="0.25">
      <c r="A3929" s="1"/>
      <c r="B3929" s="94">
        <v>3916</v>
      </c>
      <c r="C3929" s="43">
        <v>1054308</v>
      </c>
      <c r="D3929" s="25"/>
      <c r="E3929" s="27" t="s">
        <v>1559</v>
      </c>
      <c r="F3929" s="213" t="s">
        <v>21</v>
      </c>
      <c r="G3929" s="25"/>
      <c r="H3929" s="46" t="str">
        <f>IFERROR(IFERROR(IF(SEARCH("Usystems",$E3929)&gt;0,"Usystems"),IF(SEARCH("RIIFO",$E3929)&gt;0,"RIIFO","Uponor")),"Uponor")</f>
        <v>Uponor</v>
      </c>
      <c r="I3929" s="25" t="str">
        <f>IFERROR(MID($D3929,1,7)+0,"")</f>
        <v/>
      </c>
      <c r="J3929" s="25" t="str">
        <f>IFERROR(MID($D3929,10,7)+0,"")</f>
        <v/>
      </c>
      <c r="K3929" s="25" t="str">
        <f>IFERROR(MID($D3929,19,7)+0,"")</f>
        <v/>
      </c>
      <c r="L3929" s="25" t="str">
        <f>IFERROR(MID($D3929,28,7)+0,"")</f>
        <v/>
      </c>
      <c r="M3929" s="25" t="str">
        <f>IF(IFERROR(MID($Q3929,1,7)+0,"")&lt;1130000,IF(INDEX(C:C,MATCH(LEFT(Q3929,7)+0,I:I,0))&lt;1130000,"",INDEX(C:C,MATCH(LEFT(Q3929,7)+0,I:I,0))),IFERROR(MID($Q3929,1,7)+0,""))</f>
        <v/>
      </c>
      <c r="N3929" s="25" t="str">
        <f>IF(IFERROR(MID($Q3929,10,7)+0,"")&lt;1130000,"",IFERROR(MID($Q3929,10,7)+0,""))</f>
        <v/>
      </c>
      <c r="O3929" s="25" t="str">
        <f>IF(IFERROR(MID($Q3929,19,7)+0,"")&lt;1130000,"",IFERROR(MID($Q3929,19,7)+0,""))</f>
        <v/>
      </c>
      <c r="P3929" s="25" t="str">
        <f>IF(M3929="","",IF(N3929="",M3929,M3929&amp;", "&amp;N3929))</f>
        <v/>
      </c>
      <c r="Q3929" s="25"/>
      <c r="R3929" s="25"/>
      <c r="S3929" s="35" t="s">
        <v>106</v>
      </c>
      <c r="T3929" s="34" t="s">
        <v>36</v>
      </c>
      <c r="U3929" s="185">
        <v>24387</v>
      </c>
      <c r="V3929" s="188">
        <v>24387</v>
      </c>
      <c r="W3929" s="189">
        <v>24387</v>
      </c>
      <c r="X3929" s="31">
        <v>24387</v>
      </c>
      <c r="Y3929" s="90">
        <f>IFERROR(ROUND(X3929/W3929-1,2),"")</f>
        <v>0</v>
      </c>
      <c r="Z3929" s="31">
        <f>IF(OR(S3929="VLD MLC components",S3929="VLD MLC pipes",S3929="VLD PEX components",S3929="VLD PEX pipes",S3929="VLD PHC components",S3929="VLD PHC pipes",S3929="Controls VLD"),"По запросу",X3929)</f>
        <v>24387</v>
      </c>
      <c r="AA3929" s="63">
        <f>ROUND(X3929/1.2,3)</f>
        <v>20322.5</v>
      </c>
      <c r="AB3929" s="23">
        <v>20322.5</v>
      </c>
      <c r="AC3929" s="190">
        <f>IFERROR(ROUND(AA3929/AB3929-1,2),"")</f>
        <v>0</v>
      </c>
      <c r="AD3929" s="25">
        <v>3.2</v>
      </c>
      <c r="AE3929" s="25">
        <v>3.116E-2</v>
      </c>
      <c r="AF3929" s="25">
        <v>0</v>
      </c>
      <c r="AG3929" s="25" t="s">
        <v>22</v>
      </c>
      <c r="AH3929" s="25">
        <v>0</v>
      </c>
      <c r="AI3929" s="25">
        <v>0</v>
      </c>
      <c r="AJ3929" s="25" t="s">
        <v>20</v>
      </c>
      <c r="AK3929" s="42" t="s">
        <v>19</v>
      </c>
      <c r="AL3929" s="25" t="s">
        <v>20</v>
      </c>
      <c r="AM3929" s="25">
        <v>1</v>
      </c>
      <c r="AN3929" s="25" t="s">
        <v>22</v>
      </c>
      <c r="AO3929" s="25" t="s">
        <v>22</v>
      </c>
      <c r="AP3929" s="25" t="s">
        <v>22</v>
      </c>
      <c r="AQ3929" s="25"/>
      <c r="AR3929" s="94"/>
      <c r="AS3929" s="157" t="s">
        <v>22</v>
      </c>
      <c r="AT3929" s="93">
        <v>42860</v>
      </c>
      <c r="AU3929" s="92" t="s">
        <v>22</v>
      </c>
      <c r="AV3929" s="91" t="s">
        <v>48</v>
      </c>
      <c r="AW3929" s="92" t="s">
        <v>48</v>
      </c>
      <c r="AX3929" s="92" t="s">
        <v>48</v>
      </c>
      <c r="AY3929" s="91" t="s">
        <v>152</v>
      </c>
      <c r="AZ3929" s="23"/>
      <c r="BA3929" s="25">
        <v>0</v>
      </c>
      <c r="BB3929" t="s">
        <v>48</v>
      </c>
      <c r="BC3929" t="e">
        <v>#N/A</v>
      </c>
      <c r="BD3929" t="e">
        <f>IF(Z3929=BC3929,"OK")</f>
        <v>#N/A</v>
      </c>
      <c r="BE3929">
        <v>3.2</v>
      </c>
      <c r="BF3929">
        <v>3.116E-2</v>
      </c>
      <c r="BG3929" t="s">
        <v>22</v>
      </c>
      <c r="BH3929" t="s">
        <v>22</v>
      </c>
      <c r="BI3929" t="s">
        <v>22</v>
      </c>
      <c r="BJ3929">
        <v>0</v>
      </c>
      <c r="BK3929">
        <v>0</v>
      </c>
      <c r="BN3929" s="183"/>
    </row>
    <row r="3930" spans="1:66" ht="25.5" x14ac:dyDescent="0.25">
      <c r="A3930" s="1"/>
      <c r="B3930" s="94">
        <v>3917</v>
      </c>
      <c r="C3930" s="43">
        <v>1054309</v>
      </c>
      <c r="D3930" s="25"/>
      <c r="E3930" s="27" t="s">
        <v>1558</v>
      </c>
      <c r="F3930" s="213" t="s">
        <v>21</v>
      </c>
      <c r="G3930" s="25"/>
      <c r="H3930" s="46" t="str">
        <f>IFERROR(IFERROR(IF(SEARCH("Usystems",$E3930)&gt;0,"Usystems"),IF(SEARCH("RIIFO",$E3930)&gt;0,"RIIFO","Uponor")),"Uponor")</f>
        <v>Uponor</v>
      </c>
      <c r="I3930" s="25" t="str">
        <f>IFERROR(MID($D3930,1,7)+0,"")</f>
        <v/>
      </c>
      <c r="J3930" s="25" t="str">
        <f>IFERROR(MID($D3930,10,7)+0,"")</f>
        <v/>
      </c>
      <c r="K3930" s="25" t="str">
        <f>IFERROR(MID($D3930,19,7)+0,"")</f>
        <v/>
      </c>
      <c r="L3930" s="25" t="str">
        <f>IFERROR(MID($D3930,28,7)+0,"")</f>
        <v/>
      </c>
      <c r="M3930" s="25" t="str">
        <f>IF(IFERROR(MID($Q3930,1,7)+0,"")&lt;1130000,IF(INDEX(C:C,MATCH(LEFT(Q3930,7)+0,I:I,0))&lt;1130000,"",INDEX(C:C,MATCH(LEFT(Q3930,7)+0,I:I,0))),IFERROR(MID($Q3930,1,7)+0,""))</f>
        <v/>
      </c>
      <c r="N3930" s="25" t="str">
        <f>IF(IFERROR(MID($Q3930,10,7)+0,"")&lt;1130000,"",IFERROR(MID($Q3930,10,7)+0,""))</f>
        <v/>
      </c>
      <c r="O3930" s="25" t="str">
        <f>IF(IFERROR(MID($Q3930,19,7)+0,"")&lt;1130000,"",IFERROR(MID($Q3930,19,7)+0,""))</f>
        <v/>
      </c>
      <c r="P3930" s="25" t="str">
        <f>IF(M3930="","",IF(N3930="",M3930,M3930&amp;", "&amp;N3930))</f>
        <v/>
      </c>
      <c r="Q3930" s="25"/>
      <c r="R3930" s="25"/>
      <c r="S3930" s="35" t="s">
        <v>106</v>
      </c>
      <c r="T3930" s="34" t="s">
        <v>36</v>
      </c>
      <c r="U3930" s="185">
        <v>43152</v>
      </c>
      <c r="V3930" s="188">
        <v>43152</v>
      </c>
      <c r="W3930" s="189">
        <v>43152</v>
      </c>
      <c r="X3930" s="31">
        <v>43152</v>
      </c>
      <c r="Y3930" s="90">
        <f>IFERROR(ROUND(X3930/W3930-1,2),"")</f>
        <v>0</v>
      </c>
      <c r="Z3930" s="31">
        <f>IF(OR(S3930="VLD MLC components",S3930="VLD MLC pipes",S3930="VLD PEX components",S3930="VLD PEX pipes",S3930="VLD PHC components",S3930="VLD PHC pipes",S3930="Controls VLD"),"По запросу",X3930)</f>
        <v>43152</v>
      </c>
      <c r="AA3930" s="63">
        <f>ROUND(X3930/1.2,3)</f>
        <v>35960</v>
      </c>
      <c r="AB3930" s="23">
        <v>35960</v>
      </c>
      <c r="AC3930" s="190">
        <f>IFERROR(ROUND(AA3930/AB3930-1,2),"")</f>
        <v>0</v>
      </c>
      <c r="AD3930" s="25">
        <v>5.0999999999999996</v>
      </c>
      <c r="AE3930" s="25">
        <v>6.9309999999999997E-2</v>
      </c>
      <c r="AF3930" s="25">
        <v>0</v>
      </c>
      <c r="AG3930" s="25" t="s">
        <v>22</v>
      </c>
      <c r="AH3930" s="25">
        <v>0</v>
      </c>
      <c r="AI3930" s="25">
        <v>0</v>
      </c>
      <c r="AJ3930" s="25" t="s">
        <v>20</v>
      </c>
      <c r="AK3930" s="42" t="s">
        <v>19</v>
      </c>
      <c r="AL3930" s="25" t="s">
        <v>20</v>
      </c>
      <c r="AM3930" s="25">
        <v>1</v>
      </c>
      <c r="AN3930" s="25" t="s">
        <v>22</v>
      </c>
      <c r="AO3930" s="25" t="s">
        <v>22</v>
      </c>
      <c r="AP3930" s="25" t="s">
        <v>22</v>
      </c>
      <c r="AQ3930" s="25"/>
      <c r="AR3930" s="94"/>
      <c r="AS3930" s="157" t="s">
        <v>22</v>
      </c>
      <c r="AT3930" s="93">
        <v>42860</v>
      </c>
      <c r="AU3930" s="92" t="s">
        <v>22</v>
      </c>
      <c r="AV3930" s="91" t="s">
        <v>48</v>
      </c>
      <c r="AW3930" s="92" t="s">
        <v>48</v>
      </c>
      <c r="AX3930" s="92" t="s">
        <v>48</v>
      </c>
      <c r="AY3930" s="91" t="s">
        <v>152</v>
      </c>
      <c r="AZ3930" s="23"/>
      <c r="BA3930" s="25">
        <v>0</v>
      </c>
      <c r="BB3930" t="s">
        <v>48</v>
      </c>
      <c r="BC3930" t="e">
        <v>#N/A</v>
      </c>
      <c r="BD3930" t="e">
        <f>IF(Z3930=BC3930,"OK")</f>
        <v>#N/A</v>
      </c>
      <c r="BE3930">
        <v>5.0999999999999996</v>
      </c>
      <c r="BF3930">
        <v>6.9309999999999997E-2</v>
      </c>
      <c r="BG3930" t="s">
        <v>22</v>
      </c>
      <c r="BH3930" t="s">
        <v>22</v>
      </c>
      <c r="BI3930" t="s">
        <v>22</v>
      </c>
      <c r="BJ3930">
        <v>0</v>
      </c>
      <c r="BK3930">
        <v>0</v>
      </c>
      <c r="BN3930" s="183"/>
    </row>
    <row r="3931" spans="1:66" ht="25.5" x14ac:dyDescent="0.25">
      <c r="A3931" s="1"/>
      <c r="B3931" s="94">
        <v>3918</v>
      </c>
      <c r="C3931" s="43">
        <v>1051671</v>
      </c>
      <c r="D3931" s="25"/>
      <c r="E3931" s="36" t="s">
        <v>1557</v>
      </c>
      <c r="F3931" s="151" t="s">
        <v>28</v>
      </c>
      <c r="G3931" s="41" t="s">
        <v>30</v>
      </c>
      <c r="H3931" s="46" t="str">
        <f>IFERROR(IFERROR(IF(SEARCH("Usystems",$E3931)&gt;0,"Usystems"),IF(SEARCH("RIIFO",$E3931)&gt;0,"RIIFO","Uponor")),"Uponor")</f>
        <v>Uponor</v>
      </c>
      <c r="I3931" s="25" t="str">
        <f>IFERROR(MID($D3931,1,7)+0,"")</f>
        <v/>
      </c>
      <c r="J3931" s="25" t="str">
        <f>IFERROR(MID($D3931,10,7)+0,"")</f>
        <v/>
      </c>
      <c r="K3931" s="25" t="str">
        <f>IFERROR(MID($D3931,19,7)+0,"")</f>
        <v/>
      </c>
      <c r="L3931" s="25" t="str">
        <f>IFERROR(MID($D3931,28,7)+0,"")</f>
        <v/>
      </c>
      <c r="M3931" s="25" t="str">
        <f>IF(IFERROR(MID($Q3931,1,7)+0,"")&lt;1130000,IF(INDEX(C:C,MATCH(LEFT(Q3931,7)+0,I:I,0))&lt;1130000,"",INDEX(C:C,MATCH(LEFT(Q3931,7)+0,I:I,0))),IFERROR(MID($Q3931,1,7)+0,""))</f>
        <v/>
      </c>
      <c r="N3931" s="25" t="str">
        <f>IF(IFERROR(MID($Q3931,10,7)+0,"")&lt;1130000,"",IFERROR(MID($Q3931,10,7)+0,""))</f>
        <v/>
      </c>
      <c r="O3931" s="25" t="str">
        <f>IF(IFERROR(MID($Q3931,19,7)+0,"")&lt;1130000,"",IFERROR(MID($Q3931,19,7)+0,""))</f>
        <v/>
      </c>
      <c r="P3931" s="25" t="str">
        <f>IF(M3931="","",IF(N3931="",M3931,M3931&amp;", "&amp;N3931))</f>
        <v/>
      </c>
      <c r="Q3931" s="25"/>
      <c r="R3931" s="25"/>
      <c r="S3931" s="35" t="s">
        <v>107</v>
      </c>
      <c r="T3931" s="25" t="s">
        <v>36</v>
      </c>
      <c r="U3931" s="185">
        <v>5238</v>
      </c>
      <c r="V3931" s="188">
        <v>5238</v>
      </c>
      <c r="W3931" s="189">
        <v>5238</v>
      </c>
      <c r="X3931" s="31">
        <v>5238</v>
      </c>
      <c r="Y3931" s="90">
        <f>IFERROR(ROUND(X3931/W3931-1,2),"")</f>
        <v>0</v>
      </c>
      <c r="Z3931" s="31">
        <f>IF(OR(S3931="VLD MLC components",S3931="VLD MLC pipes",S3931="VLD PEX components",S3931="VLD PEX pipes",S3931="VLD PHC components",S3931="VLD PHC pipes",S3931="Controls VLD"),"По запросу",X3931)</f>
        <v>5238</v>
      </c>
      <c r="AA3931" s="63">
        <f>ROUND(X3931/1.2,3)</f>
        <v>4365</v>
      </c>
      <c r="AB3931" s="23">
        <v>4365</v>
      </c>
      <c r="AC3931" s="190">
        <f>IFERROR(ROUND(AA3931/AB3931-1,2),"")</f>
        <v>0</v>
      </c>
      <c r="AD3931" s="25">
        <v>0.74299999999999999</v>
      </c>
      <c r="AE3931" s="25">
        <v>5.8500000000000002E-3</v>
      </c>
      <c r="AF3931" s="25">
        <v>0</v>
      </c>
      <c r="AG3931" s="25" t="s">
        <v>22</v>
      </c>
      <c r="AH3931" s="25">
        <v>0</v>
      </c>
      <c r="AI3931" s="25">
        <v>0</v>
      </c>
      <c r="AJ3931" s="25" t="s">
        <v>19</v>
      </c>
      <c r="AK3931" s="42" t="s">
        <v>19</v>
      </c>
      <c r="AL3931" s="25" t="s">
        <v>19</v>
      </c>
      <c r="AM3931" s="25">
        <v>1</v>
      </c>
      <c r="AN3931" s="25" t="s">
        <v>22</v>
      </c>
      <c r="AO3931" s="25" t="s">
        <v>22</v>
      </c>
      <c r="AP3931" s="25" t="s">
        <v>22</v>
      </c>
      <c r="AQ3931" s="25"/>
      <c r="AR3931" s="94"/>
      <c r="AS3931" s="157" t="s">
        <v>22</v>
      </c>
      <c r="AT3931" s="93">
        <v>42551</v>
      </c>
      <c r="AU3931" s="92" t="s">
        <v>22</v>
      </c>
      <c r="AV3931" s="91" t="s">
        <v>48</v>
      </c>
      <c r="AW3931" s="92" t="s">
        <v>48</v>
      </c>
      <c r="AX3931" s="92" t="s">
        <v>48</v>
      </c>
      <c r="AY3931" s="91" t="s">
        <v>152</v>
      </c>
      <c r="AZ3931" s="23"/>
      <c r="BA3931" s="25">
        <v>0</v>
      </c>
      <c r="BB3931" t="s">
        <v>48</v>
      </c>
      <c r="BC3931" t="e">
        <v>#N/A</v>
      </c>
      <c r="BD3931" t="e">
        <f>IF(Z3931=BC3931,"OK")</f>
        <v>#N/A</v>
      </c>
      <c r="BE3931">
        <v>0.74299999999999999</v>
      </c>
      <c r="BF3931">
        <v>5.8500000000000002E-3</v>
      </c>
      <c r="BG3931" t="s">
        <v>22</v>
      </c>
      <c r="BH3931" t="s">
        <v>22</v>
      </c>
      <c r="BI3931" t="s">
        <v>22</v>
      </c>
      <c r="BJ3931">
        <v>0</v>
      </c>
      <c r="BK3931">
        <v>0</v>
      </c>
      <c r="BN3931" s="183"/>
    </row>
    <row r="3932" spans="1:66" ht="25.5" x14ac:dyDescent="0.25">
      <c r="A3932" s="1"/>
      <c r="B3932" s="94">
        <v>3919</v>
      </c>
      <c r="C3932" s="43">
        <v>1051672</v>
      </c>
      <c r="D3932" s="25"/>
      <c r="E3932" s="27" t="s">
        <v>1556</v>
      </c>
      <c r="F3932" s="151" t="s">
        <v>21</v>
      </c>
      <c r="G3932" s="25"/>
      <c r="H3932" s="46" t="str">
        <f>IFERROR(IFERROR(IF(SEARCH("Usystems",$E3932)&gt;0,"Usystems"),IF(SEARCH("RIIFO",$E3932)&gt;0,"RIIFO","Uponor")),"Uponor")</f>
        <v>Uponor</v>
      </c>
      <c r="I3932" s="25" t="str">
        <f>IFERROR(MID($D3932,1,7)+0,"")</f>
        <v/>
      </c>
      <c r="J3932" s="25" t="str">
        <f>IFERROR(MID($D3932,10,7)+0,"")</f>
        <v/>
      </c>
      <c r="K3932" s="25" t="str">
        <f>IFERROR(MID($D3932,19,7)+0,"")</f>
        <v/>
      </c>
      <c r="L3932" s="25" t="str">
        <f>IFERROR(MID($D3932,28,7)+0,"")</f>
        <v/>
      </c>
      <c r="M3932" s="25" t="str">
        <f>IF(IFERROR(MID($Q3932,1,7)+0,"")&lt;1130000,IF(INDEX(C:C,MATCH(LEFT(Q3932,7)+0,I:I,0))&lt;1130000,"",INDEX(C:C,MATCH(LEFT(Q3932,7)+0,I:I,0))),IFERROR(MID($Q3932,1,7)+0,""))</f>
        <v/>
      </c>
      <c r="N3932" s="25" t="str">
        <f>IF(IFERROR(MID($Q3932,10,7)+0,"")&lt;1130000,"",IFERROR(MID($Q3932,10,7)+0,""))</f>
        <v/>
      </c>
      <c r="O3932" s="25" t="str">
        <f>IF(IFERROR(MID($Q3932,19,7)+0,"")&lt;1130000,"",IFERROR(MID($Q3932,19,7)+0,""))</f>
        <v/>
      </c>
      <c r="P3932" s="25" t="str">
        <f>IF(M3932="","",IF(N3932="",M3932,M3932&amp;", "&amp;N3932))</f>
        <v/>
      </c>
      <c r="Q3932" s="25"/>
      <c r="R3932" s="25"/>
      <c r="S3932" s="35" t="s">
        <v>107</v>
      </c>
      <c r="T3932" s="25" t="s">
        <v>36</v>
      </c>
      <c r="U3932" s="185">
        <v>8835</v>
      </c>
      <c r="V3932" s="188">
        <v>8835</v>
      </c>
      <c r="W3932" s="189">
        <v>8835</v>
      </c>
      <c r="X3932" s="31">
        <v>8835</v>
      </c>
      <c r="Y3932" s="90">
        <f>IFERROR(ROUND(X3932/W3932-1,2),"")</f>
        <v>0</v>
      </c>
      <c r="Z3932" s="31">
        <f>IF(OR(S3932="VLD MLC components",S3932="VLD MLC pipes",S3932="VLD PEX components",S3932="VLD PEX pipes",S3932="VLD PHC components",S3932="VLD PHC pipes",S3932="Controls VLD"),"По запросу",X3932)</f>
        <v>8835</v>
      </c>
      <c r="AA3932" s="63">
        <f>ROUND(X3932/1.2,3)</f>
        <v>7362.5</v>
      </c>
      <c r="AB3932" s="23">
        <v>7362.5</v>
      </c>
      <c r="AC3932" s="190">
        <f>IFERROR(ROUND(AA3932/AB3932-1,2),"")</f>
        <v>0</v>
      </c>
      <c r="AD3932" s="25">
        <v>0.89</v>
      </c>
      <c r="AE3932" s="25">
        <v>8.0000000000000002E-3</v>
      </c>
      <c r="AF3932" s="25">
        <v>0</v>
      </c>
      <c r="AG3932" s="25" t="s">
        <v>22</v>
      </c>
      <c r="AH3932" s="25">
        <v>0</v>
      </c>
      <c r="AI3932" s="25">
        <v>0</v>
      </c>
      <c r="AJ3932" s="25" t="s">
        <v>20</v>
      </c>
      <c r="AK3932" s="42" t="s">
        <v>19</v>
      </c>
      <c r="AL3932" s="25" t="s">
        <v>20</v>
      </c>
      <c r="AM3932" s="25">
        <v>1</v>
      </c>
      <c r="AN3932" s="25" t="s">
        <v>22</v>
      </c>
      <c r="AO3932" s="25" t="s">
        <v>22</v>
      </c>
      <c r="AP3932" s="25" t="s">
        <v>22</v>
      </c>
      <c r="AQ3932" s="25"/>
      <c r="AR3932" s="94"/>
      <c r="AS3932" s="157" t="s">
        <v>22</v>
      </c>
      <c r="AT3932" s="93">
        <v>42551</v>
      </c>
      <c r="AU3932" s="92" t="s">
        <v>22</v>
      </c>
      <c r="AV3932" s="91" t="s">
        <v>48</v>
      </c>
      <c r="AW3932" s="92" t="s">
        <v>48</v>
      </c>
      <c r="AX3932" s="92" t="s">
        <v>48</v>
      </c>
      <c r="AY3932" s="91" t="s">
        <v>152</v>
      </c>
      <c r="AZ3932" s="23"/>
      <c r="BA3932" s="25">
        <v>0</v>
      </c>
      <c r="BB3932" t="s">
        <v>48</v>
      </c>
      <c r="BC3932" t="e">
        <v>#N/A</v>
      </c>
      <c r="BD3932" t="e">
        <f>IF(Z3932=BC3932,"OK")</f>
        <v>#N/A</v>
      </c>
      <c r="BE3932">
        <v>0.89</v>
      </c>
      <c r="BF3932">
        <v>8.0000000000000002E-3</v>
      </c>
      <c r="BG3932" t="s">
        <v>22</v>
      </c>
      <c r="BH3932" t="s">
        <v>22</v>
      </c>
      <c r="BI3932" t="s">
        <v>22</v>
      </c>
      <c r="BJ3932">
        <v>0</v>
      </c>
      <c r="BK3932">
        <v>0</v>
      </c>
      <c r="BN3932" s="183"/>
    </row>
    <row r="3933" spans="1:66" ht="25.5" x14ac:dyDescent="0.25">
      <c r="A3933" s="1"/>
      <c r="B3933" s="94">
        <v>3920</v>
      </c>
      <c r="C3933" s="43">
        <v>1050349</v>
      </c>
      <c r="D3933" s="25"/>
      <c r="E3933" s="27" t="s">
        <v>1555</v>
      </c>
      <c r="F3933" s="151" t="s">
        <v>21</v>
      </c>
      <c r="G3933" s="25"/>
      <c r="H3933" s="46" t="str">
        <f>IFERROR(IFERROR(IF(SEARCH("Usystems",$E3933)&gt;0,"Usystems"),IF(SEARCH("RIIFO",$E3933)&gt;0,"RIIFO","Uponor")),"Uponor")</f>
        <v>Uponor</v>
      </c>
      <c r="I3933" s="25" t="str">
        <f>IFERROR(MID($D3933,1,7)+0,"")</f>
        <v/>
      </c>
      <c r="J3933" s="25" t="str">
        <f>IFERROR(MID($D3933,10,7)+0,"")</f>
        <v/>
      </c>
      <c r="K3933" s="25" t="str">
        <f>IFERROR(MID($D3933,19,7)+0,"")</f>
        <v/>
      </c>
      <c r="L3933" s="25" t="str">
        <f>IFERROR(MID($D3933,28,7)+0,"")</f>
        <v/>
      </c>
      <c r="M3933" s="25" t="str">
        <f>IF(IFERROR(MID($Q3933,1,7)+0,"")&lt;1130000,IF(INDEX(C:C,MATCH(LEFT(Q3933,7)+0,I:I,0))&lt;1130000,"",INDEX(C:C,MATCH(LEFT(Q3933,7)+0,I:I,0))),IFERROR(MID($Q3933,1,7)+0,""))</f>
        <v/>
      </c>
      <c r="N3933" s="25" t="str">
        <f>IF(IFERROR(MID($Q3933,10,7)+0,"")&lt;1130000,"",IFERROR(MID($Q3933,10,7)+0,""))</f>
        <v/>
      </c>
      <c r="O3933" s="25" t="str">
        <f>IF(IFERROR(MID($Q3933,19,7)+0,"")&lt;1130000,"",IFERROR(MID($Q3933,19,7)+0,""))</f>
        <v/>
      </c>
      <c r="P3933" s="25" t="str">
        <f>IF(M3933="","",IF(N3933="",M3933,M3933&amp;", "&amp;N3933))</f>
        <v/>
      </c>
      <c r="Q3933" s="25"/>
      <c r="R3933" s="25"/>
      <c r="S3933" s="35" t="s">
        <v>107</v>
      </c>
      <c r="T3933" s="25" t="s">
        <v>36</v>
      </c>
      <c r="U3933" s="185">
        <v>16111</v>
      </c>
      <c r="V3933" s="188">
        <v>16111</v>
      </c>
      <c r="W3933" s="189">
        <v>16111</v>
      </c>
      <c r="X3933" s="31">
        <v>16111</v>
      </c>
      <c r="Y3933" s="90">
        <f>IFERROR(ROUND(X3933/W3933-1,2),"")</f>
        <v>0</v>
      </c>
      <c r="Z3933" s="31">
        <f>IF(OR(S3933="VLD MLC components",S3933="VLD MLC pipes",S3933="VLD PEX components",S3933="VLD PEX pipes",S3933="VLD PHC components",S3933="VLD PHC pipes",S3933="Controls VLD"),"По запросу",X3933)</f>
        <v>16111</v>
      </c>
      <c r="AA3933" s="63">
        <f>ROUND(X3933/1.2,3)</f>
        <v>13425.833000000001</v>
      </c>
      <c r="AB3933" s="23">
        <v>13425.833000000001</v>
      </c>
      <c r="AC3933" s="190">
        <f>IFERROR(ROUND(AA3933/AB3933-1,2),"")</f>
        <v>0</v>
      </c>
      <c r="AD3933" s="25">
        <v>1.95</v>
      </c>
      <c r="AE3933" s="25">
        <v>5.416E-2</v>
      </c>
      <c r="AF3933" s="25">
        <v>0</v>
      </c>
      <c r="AG3933" s="25" t="s">
        <v>22</v>
      </c>
      <c r="AH3933" s="25">
        <v>0</v>
      </c>
      <c r="AI3933" s="25">
        <v>0</v>
      </c>
      <c r="AJ3933" s="25" t="s">
        <v>20</v>
      </c>
      <c r="AK3933" s="42" t="s">
        <v>19</v>
      </c>
      <c r="AL3933" s="25" t="s">
        <v>20</v>
      </c>
      <c r="AM3933" s="25">
        <v>1</v>
      </c>
      <c r="AN3933" s="25" t="s">
        <v>22</v>
      </c>
      <c r="AO3933" s="25" t="s">
        <v>22</v>
      </c>
      <c r="AP3933" s="25" t="s">
        <v>22</v>
      </c>
      <c r="AQ3933" s="25"/>
      <c r="AR3933" s="94"/>
      <c r="AS3933" s="157" t="s">
        <v>22</v>
      </c>
      <c r="AT3933" s="93">
        <v>42551</v>
      </c>
      <c r="AU3933" s="92" t="s">
        <v>22</v>
      </c>
      <c r="AV3933" s="91" t="s">
        <v>48</v>
      </c>
      <c r="AW3933" s="92" t="s">
        <v>48</v>
      </c>
      <c r="AX3933" s="92" t="s">
        <v>48</v>
      </c>
      <c r="AY3933" s="91" t="s">
        <v>152</v>
      </c>
      <c r="AZ3933" s="23"/>
      <c r="BA3933" s="25">
        <v>0</v>
      </c>
      <c r="BB3933" t="s">
        <v>48</v>
      </c>
      <c r="BC3933" t="e">
        <v>#N/A</v>
      </c>
      <c r="BD3933" t="e">
        <f>IF(Z3933=BC3933,"OK")</f>
        <v>#N/A</v>
      </c>
      <c r="BE3933">
        <v>1.95</v>
      </c>
      <c r="BF3933">
        <v>5.416E-2</v>
      </c>
      <c r="BG3933" t="s">
        <v>22</v>
      </c>
      <c r="BH3933" t="s">
        <v>22</v>
      </c>
      <c r="BI3933" t="s">
        <v>22</v>
      </c>
      <c r="BJ3933">
        <v>0</v>
      </c>
      <c r="BK3933">
        <v>0</v>
      </c>
      <c r="BN3933" s="183"/>
    </row>
    <row r="3934" spans="1:66" ht="25.5" x14ac:dyDescent="0.25">
      <c r="A3934" s="1"/>
      <c r="B3934" s="94">
        <v>3921</v>
      </c>
      <c r="C3934" s="43">
        <v>1050350</v>
      </c>
      <c r="D3934" s="25"/>
      <c r="E3934" s="27" t="s">
        <v>1554</v>
      </c>
      <c r="F3934" s="151" t="s">
        <v>21</v>
      </c>
      <c r="G3934" s="25"/>
      <c r="H3934" s="46" t="str">
        <f>IFERROR(IFERROR(IF(SEARCH("Usystems",$E3934)&gt;0,"Usystems"),IF(SEARCH("RIIFO",$E3934)&gt;0,"RIIFO","Uponor")),"Uponor")</f>
        <v>Uponor</v>
      </c>
      <c r="I3934" s="25" t="str">
        <f>IFERROR(MID($D3934,1,7)+0,"")</f>
        <v/>
      </c>
      <c r="J3934" s="25" t="str">
        <f>IFERROR(MID($D3934,10,7)+0,"")</f>
        <v/>
      </c>
      <c r="K3934" s="25" t="str">
        <f>IFERROR(MID($D3934,19,7)+0,"")</f>
        <v/>
      </c>
      <c r="L3934" s="25" t="str">
        <f>IFERROR(MID($D3934,28,7)+0,"")</f>
        <v/>
      </c>
      <c r="M3934" s="25" t="str">
        <f>IF(IFERROR(MID($Q3934,1,7)+0,"")&lt;1130000,IF(INDEX(C:C,MATCH(LEFT(Q3934,7)+0,I:I,0))&lt;1130000,"",INDEX(C:C,MATCH(LEFT(Q3934,7)+0,I:I,0))),IFERROR(MID($Q3934,1,7)+0,""))</f>
        <v/>
      </c>
      <c r="N3934" s="25" t="str">
        <f>IF(IFERROR(MID($Q3934,10,7)+0,"")&lt;1130000,"",IFERROR(MID($Q3934,10,7)+0,""))</f>
        <v/>
      </c>
      <c r="O3934" s="25" t="str">
        <f>IF(IFERROR(MID($Q3934,19,7)+0,"")&lt;1130000,"",IFERROR(MID($Q3934,19,7)+0,""))</f>
        <v/>
      </c>
      <c r="P3934" s="25" t="str">
        <f>IF(M3934="","",IF(N3934="",M3934,M3934&amp;", "&amp;N3934))</f>
        <v/>
      </c>
      <c r="Q3934" s="25"/>
      <c r="R3934" s="25"/>
      <c r="S3934" s="35" t="s">
        <v>107</v>
      </c>
      <c r="T3934" s="25" t="s">
        <v>36</v>
      </c>
      <c r="U3934" s="185">
        <v>17403</v>
      </c>
      <c r="V3934" s="188">
        <v>17403</v>
      </c>
      <c r="W3934" s="189">
        <v>17403</v>
      </c>
      <c r="X3934" s="31">
        <v>17403</v>
      </c>
      <c r="Y3934" s="90">
        <f>IFERROR(ROUND(X3934/W3934-1,2),"")</f>
        <v>0</v>
      </c>
      <c r="Z3934" s="31">
        <f>IF(OR(S3934="VLD MLC components",S3934="VLD MLC pipes",S3934="VLD PEX components",S3934="VLD PEX pipes",S3934="VLD PHC components",S3934="VLD PHC pipes",S3934="Controls VLD"),"По запросу",X3934)</f>
        <v>17403</v>
      </c>
      <c r="AA3934" s="63">
        <f>ROUND(X3934/1.2,3)</f>
        <v>14502.5</v>
      </c>
      <c r="AB3934" s="23">
        <v>14502.5</v>
      </c>
      <c r="AC3934" s="190">
        <f>IFERROR(ROUND(AA3934/AB3934-1,2),"")</f>
        <v>0</v>
      </c>
      <c r="AD3934" s="25">
        <v>2.35</v>
      </c>
      <c r="AE3934" s="25">
        <v>5.416E-2</v>
      </c>
      <c r="AF3934" s="25">
        <v>0</v>
      </c>
      <c r="AG3934" s="25" t="s">
        <v>22</v>
      </c>
      <c r="AH3934" s="25">
        <v>0</v>
      </c>
      <c r="AI3934" s="25">
        <v>0</v>
      </c>
      <c r="AJ3934" s="25" t="s">
        <v>20</v>
      </c>
      <c r="AK3934" s="42" t="s">
        <v>19</v>
      </c>
      <c r="AL3934" s="25" t="s">
        <v>20</v>
      </c>
      <c r="AM3934" s="25">
        <v>1</v>
      </c>
      <c r="AN3934" s="25" t="s">
        <v>22</v>
      </c>
      <c r="AO3934" s="25" t="s">
        <v>22</v>
      </c>
      <c r="AP3934" s="25" t="s">
        <v>22</v>
      </c>
      <c r="AQ3934" s="25"/>
      <c r="AR3934" s="94"/>
      <c r="AS3934" s="157" t="s">
        <v>22</v>
      </c>
      <c r="AT3934" s="93">
        <v>42551</v>
      </c>
      <c r="AU3934" s="92" t="s">
        <v>22</v>
      </c>
      <c r="AV3934" s="91" t="s">
        <v>48</v>
      </c>
      <c r="AW3934" s="92" t="s">
        <v>48</v>
      </c>
      <c r="AX3934" s="92" t="s">
        <v>48</v>
      </c>
      <c r="AY3934" s="91" t="s">
        <v>152</v>
      </c>
      <c r="AZ3934" s="23"/>
      <c r="BA3934" s="25">
        <v>0</v>
      </c>
      <c r="BB3934" t="s">
        <v>48</v>
      </c>
      <c r="BC3934" t="e">
        <v>#N/A</v>
      </c>
      <c r="BD3934" t="e">
        <f>IF(Z3934=BC3934,"OK")</f>
        <v>#N/A</v>
      </c>
      <c r="BE3934">
        <v>2.35</v>
      </c>
      <c r="BF3934">
        <v>5.416E-2</v>
      </c>
      <c r="BG3934" t="s">
        <v>22</v>
      </c>
      <c r="BH3934" t="s">
        <v>22</v>
      </c>
      <c r="BI3934" t="s">
        <v>22</v>
      </c>
      <c r="BJ3934">
        <v>0</v>
      </c>
      <c r="BK3934">
        <v>0</v>
      </c>
      <c r="BN3934" s="183"/>
    </row>
    <row r="3935" spans="1:66" ht="25.5" x14ac:dyDescent="0.25">
      <c r="A3935" s="1"/>
      <c r="B3935" s="94">
        <v>3922</v>
      </c>
      <c r="C3935" s="43">
        <v>1050351</v>
      </c>
      <c r="D3935" s="25"/>
      <c r="E3935" s="27" t="s">
        <v>1553</v>
      </c>
      <c r="F3935" s="151" t="s">
        <v>21</v>
      </c>
      <c r="G3935" s="25"/>
      <c r="H3935" s="46" t="str">
        <f>IFERROR(IFERROR(IF(SEARCH("Usystems",$E3935)&gt;0,"Usystems"),IF(SEARCH("RIIFO",$E3935)&gt;0,"RIIFO","Uponor")),"Uponor")</f>
        <v>Uponor</v>
      </c>
      <c r="I3935" s="25" t="str">
        <f>IFERROR(MID($D3935,1,7)+0,"")</f>
        <v/>
      </c>
      <c r="J3935" s="25" t="str">
        <f>IFERROR(MID($D3935,10,7)+0,"")</f>
        <v/>
      </c>
      <c r="K3935" s="25" t="str">
        <f>IFERROR(MID($D3935,19,7)+0,"")</f>
        <v/>
      </c>
      <c r="L3935" s="25" t="str">
        <f>IFERROR(MID($D3935,28,7)+0,"")</f>
        <v/>
      </c>
      <c r="M3935" s="25" t="str">
        <f>IF(IFERROR(MID($Q3935,1,7)+0,"")&lt;1130000,IF(INDEX(C:C,MATCH(LEFT(Q3935,7)+0,I:I,0))&lt;1130000,"",INDEX(C:C,MATCH(LEFT(Q3935,7)+0,I:I,0))),IFERROR(MID($Q3935,1,7)+0,""))</f>
        <v/>
      </c>
      <c r="N3935" s="25" t="str">
        <f>IF(IFERROR(MID($Q3935,10,7)+0,"")&lt;1130000,"",IFERROR(MID($Q3935,10,7)+0,""))</f>
        <v/>
      </c>
      <c r="O3935" s="25" t="str">
        <f>IF(IFERROR(MID($Q3935,19,7)+0,"")&lt;1130000,"",IFERROR(MID($Q3935,19,7)+0,""))</f>
        <v/>
      </c>
      <c r="P3935" s="25" t="str">
        <f>IF(M3935="","",IF(N3935="",M3935,M3935&amp;", "&amp;N3935))</f>
        <v/>
      </c>
      <c r="Q3935" s="25"/>
      <c r="R3935" s="25"/>
      <c r="S3935" s="35" t="s">
        <v>107</v>
      </c>
      <c r="T3935" s="25" t="s">
        <v>36</v>
      </c>
      <c r="U3935" s="185">
        <v>27195</v>
      </c>
      <c r="V3935" s="188">
        <v>27195</v>
      </c>
      <c r="W3935" s="189">
        <v>27195</v>
      </c>
      <c r="X3935" s="31">
        <v>27195</v>
      </c>
      <c r="Y3935" s="90">
        <f>IFERROR(ROUND(X3935/W3935-1,2),"")</f>
        <v>0</v>
      </c>
      <c r="Z3935" s="31">
        <f>IF(OR(S3935="VLD MLC components",S3935="VLD MLC pipes",S3935="VLD PEX components",S3935="VLD PEX pipes",S3935="VLD PHC components",S3935="VLD PHC pipes",S3935="Controls VLD"),"По запросу",X3935)</f>
        <v>27195</v>
      </c>
      <c r="AA3935" s="63">
        <f>ROUND(X3935/1.2,3)</f>
        <v>22662.5</v>
      </c>
      <c r="AB3935" s="23">
        <v>22662.5</v>
      </c>
      <c r="AC3935" s="190">
        <f>IFERROR(ROUND(AA3935/AB3935-1,2),"")</f>
        <v>0</v>
      </c>
      <c r="AD3935" s="25">
        <v>4.5279999999999996</v>
      </c>
      <c r="AE3935" s="25">
        <v>6.5000000000000002E-2</v>
      </c>
      <c r="AF3935" s="25">
        <v>0</v>
      </c>
      <c r="AG3935" s="25" t="s">
        <v>22</v>
      </c>
      <c r="AH3935" s="25">
        <v>0</v>
      </c>
      <c r="AI3935" s="25">
        <v>0</v>
      </c>
      <c r="AJ3935" s="25" t="s">
        <v>20</v>
      </c>
      <c r="AK3935" s="42" t="s">
        <v>19</v>
      </c>
      <c r="AL3935" s="25" t="s">
        <v>20</v>
      </c>
      <c r="AM3935" s="25">
        <v>1</v>
      </c>
      <c r="AN3935" s="25" t="s">
        <v>22</v>
      </c>
      <c r="AO3935" s="25" t="s">
        <v>22</v>
      </c>
      <c r="AP3935" s="25" t="s">
        <v>22</v>
      </c>
      <c r="AQ3935" s="25"/>
      <c r="AR3935" s="94"/>
      <c r="AS3935" s="157" t="s">
        <v>22</v>
      </c>
      <c r="AT3935" s="93">
        <v>42551</v>
      </c>
      <c r="AU3935" s="92" t="s">
        <v>22</v>
      </c>
      <c r="AV3935" s="91" t="s">
        <v>48</v>
      </c>
      <c r="AW3935" s="92" t="s">
        <v>48</v>
      </c>
      <c r="AX3935" s="92" t="s">
        <v>48</v>
      </c>
      <c r="AY3935" s="91" t="s">
        <v>152</v>
      </c>
      <c r="AZ3935" s="23"/>
      <c r="BA3935" s="25">
        <v>0</v>
      </c>
      <c r="BB3935" t="s">
        <v>48</v>
      </c>
      <c r="BC3935" t="e">
        <v>#N/A</v>
      </c>
      <c r="BD3935" t="e">
        <f>IF(Z3935=BC3935,"OK")</f>
        <v>#N/A</v>
      </c>
      <c r="BE3935">
        <v>4.5279999999999996</v>
      </c>
      <c r="BF3935">
        <v>6.5000000000000002E-2</v>
      </c>
      <c r="BG3935" t="s">
        <v>22</v>
      </c>
      <c r="BH3935" t="s">
        <v>22</v>
      </c>
      <c r="BI3935" t="s">
        <v>22</v>
      </c>
      <c r="BJ3935">
        <v>0</v>
      </c>
      <c r="BK3935">
        <v>0</v>
      </c>
      <c r="BN3935" s="183"/>
    </row>
    <row r="3936" spans="1:66" ht="25.5" x14ac:dyDescent="0.25">
      <c r="A3936" s="1"/>
      <c r="B3936" s="94">
        <v>3923</v>
      </c>
      <c r="C3936" s="43">
        <v>1050394</v>
      </c>
      <c r="D3936" s="25"/>
      <c r="E3936" s="36" t="s">
        <v>1552</v>
      </c>
      <c r="F3936" s="151" t="s">
        <v>28</v>
      </c>
      <c r="G3936" s="41" t="s">
        <v>30</v>
      </c>
      <c r="H3936" s="46" t="str">
        <f>IFERROR(IFERROR(IF(SEARCH("Usystems",$E3936)&gt;0,"Usystems"),IF(SEARCH("RIIFO",$E3936)&gt;0,"RIIFO","Uponor")),"Uponor")</f>
        <v>Uponor</v>
      </c>
      <c r="I3936" s="25" t="str">
        <f>IFERROR(MID($D3936,1,7)+0,"")</f>
        <v/>
      </c>
      <c r="J3936" s="25" t="str">
        <f>IFERROR(MID($D3936,10,7)+0,"")</f>
        <v/>
      </c>
      <c r="K3936" s="25" t="str">
        <f>IFERROR(MID($D3936,19,7)+0,"")</f>
        <v/>
      </c>
      <c r="L3936" s="25" t="str">
        <f>IFERROR(MID($D3936,28,7)+0,"")</f>
        <v/>
      </c>
      <c r="M3936" s="25" t="str">
        <f>IF(IFERROR(MID($Q3936,1,7)+0,"")&lt;1130000,IF(INDEX(C:C,MATCH(LEFT(Q3936,7)+0,I:I,0))&lt;1130000,"",INDEX(C:C,MATCH(LEFT(Q3936,7)+0,I:I,0))),IFERROR(MID($Q3936,1,7)+0,""))</f>
        <v/>
      </c>
      <c r="N3936" s="25" t="str">
        <f>IF(IFERROR(MID($Q3936,10,7)+0,"")&lt;1130000,"",IFERROR(MID($Q3936,10,7)+0,""))</f>
        <v/>
      </c>
      <c r="O3936" s="25" t="str">
        <f>IF(IFERROR(MID($Q3936,19,7)+0,"")&lt;1130000,"",IFERROR(MID($Q3936,19,7)+0,""))</f>
        <v/>
      </c>
      <c r="P3936" s="25" t="str">
        <f>IF(M3936="","",IF(N3936="",M3936,M3936&amp;", "&amp;N3936))</f>
        <v/>
      </c>
      <c r="Q3936" s="25"/>
      <c r="R3936" s="25"/>
      <c r="S3936" s="35" t="s">
        <v>107</v>
      </c>
      <c r="T3936" s="25" t="s">
        <v>36</v>
      </c>
      <c r="U3936" s="185">
        <v>29765</v>
      </c>
      <c r="V3936" s="188">
        <v>29765</v>
      </c>
      <c r="W3936" s="189">
        <v>29765</v>
      </c>
      <c r="X3936" s="31">
        <v>29765</v>
      </c>
      <c r="Y3936" s="90">
        <f>IFERROR(ROUND(X3936/W3936-1,2),"")</f>
        <v>0</v>
      </c>
      <c r="Z3936" s="31">
        <f>IF(OR(S3936="VLD MLC components",S3936="VLD MLC pipes",S3936="VLD PEX components",S3936="VLD PEX pipes",S3936="VLD PHC components",S3936="VLD PHC pipes",S3936="Controls VLD"),"По запросу",X3936)</f>
        <v>29765</v>
      </c>
      <c r="AA3936" s="63">
        <f>ROUND(X3936/1.2,3)</f>
        <v>24804.167000000001</v>
      </c>
      <c r="AB3936" s="23">
        <v>24804.167000000001</v>
      </c>
      <c r="AC3936" s="190">
        <f>IFERROR(ROUND(AA3936/AB3936-1,2),"")</f>
        <v>0</v>
      </c>
      <c r="AD3936" s="25">
        <v>7.15</v>
      </c>
      <c r="AE3936" s="25">
        <v>0.121</v>
      </c>
      <c r="AF3936" s="25">
        <v>0</v>
      </c>
      <c r="AG3936" s="25" t="s">
        <v>22</v>
      </c>
      <c r="AH3936" s="25">
        <v>0</v>
      </c>
      <c r="AI3936" s="25">
        <v>0</v>
      </c>
      <c r="AJ3936" s="25" t="s">
        <v>19</v>
      </c>
      <c r="AK3936" s="42" t="s">
        <v>19</v>
      </c>
      <c r="AL3936" s="25" t="s">
        <v>19</v>
      </c>
      <c r="AM3936" s="25">
        <v>1</v>
      </c>
      <c r="AN3936" s="25" t="s">
        <v>22</v>
      </c>
      <c r="AO3936" s="25" t="s">
        <v>22</v>
      </c>
      <c r="AP3936" s="25" t="s">
        <v>22</v>
      </c>
      <c r="AQ3936" s="25"/>
      <c r="AR3936" s="94"/>
      <c r="AS3936" s="157" t="s">
        <v>22</v>
      </c>
      <c r="AT3936" s="93">
        <v>42551</v>
      </c>
      <c r="AU3936" s="92" t="s">
        <v>22</v>
      </c>
      <c r="AV3936" s="91" t="s">
        <v>48</v>
      </c>
      <c r="AW3936" s="92" t="s">
        <v>48</v>
      </c>
      <c r="AX3936" s="92" t="s">
        <v>48</v>
      </c>
      <c r="AY3936" s="91" t="s">
        <v>152</v>
      </c>
      <c r="AZ3936" s="23"/>
      <c r="BA3936" s="25">
        <v>0</v>
      </c>
      <c r="BB3936" t="s">
        <v>48</v>
      </c>
      <c r="BC3936" t="e">
        <v>#N/A</v>
      </c>
      <c r="BD3936" t="e">
        <f>IF(Z3936=BC3936,"OK")</f>
        <v>#N/A</v>
      </c>
      <c r="BE3936">
        <v>7.15</v>
      </c>
      <c r="BF3936">
        <v>0.121</v>
      </c>
      <c r="BG3936" t="s">
        <v>22</v>
      </c>
      <c r="BH3936" t="s">
        <v>22</v>
      </c>
      <c r="BI3936" t="s">
        <v>22</v>
      </c>
      <c r="BJ3936">
        <v>0</v>
      </c>
      <c r="BK3936">
        <v>0</v>
      </c>
      <c r="BN3936" s="183"/>
    </row>
    <row r="3937" spans="1:66" ht="25.5" x14ac:dyDescent="0.25">
      <c r="A3937" s="1"/>
      <c r="B3937" s="94">
        <v>3924</v>
      </c>
      <c r="C3937" s="43">
        <v>1050352</v>
      </c>
      <c r="D3937" s="25"/>
      <c r="E3937" s="27" t="s">
        <v>1551</v>
      </c>
      <c r="F3937" s="151" t="s">
        <v>21</v>
      </c>
      <c r="G3937" s="25"/>
      <c r="H3937" s="46" t="str">
        <f>IFERROR(IFERROR(IF(SEARCH("Usystems",$E3937)&gt;0,"Usystems"),IF(SEARCH("RIIFO",$E3937)&gt;0,"RIIFO","Uponor")),"Uponor")</f>
        <v>Uponor</v>
      </c>
      <c r="I3937" s="25" t="str">
        <f>IFERROR(MID($D3937,1,7)+0,"")</f>
        <v/>
      </c>
      <c r="J3937" s="25" t="str">
        <f>IFERROR(MID($D3937,10,7)+0,"")</f>
        <v/>
      </c>
      <c r="K3937" s="25" t="str">
        <f>IFERROR(MID($D3937,19,7)+0,"")</f>
        <v/>
      </c>
      <c r="L3937" s="25" t="str">
        <f>IFERROR(MID($D3937,28,7)+0,"")</f>
        <v/>
      </c>
      <c r="M3937" s="25" t="str">
        <f>IF(IFERROR(MID($Q3937,1,7)+0,"")&lt;1130000,IF(INDEX(C:C,MATCH(LEFT(Q3937,7)+0,I:I,0))&lt;1130000,"",INDEX(C:C,MATCH(LEFT(Q3937,7)+0,I:I,0))),IFERROR(MID($Q3937,1,7)+0,""))</f>
        <v/>
      </c>
      <c r="N3937" s="25" t="str">
        <f>IF(IFERROR(MID($Q3937,10,7)+0,"")&lt;1130000,"",IFERROR(MID($Q3937,10,7)+0,""))</f>
        <v/>
      </c>
      <c r="O3937" s="25" t="str">
        <f>IF(IFERROR(MID($Q3937,19,7)+0,"")&lt;1130000,"",IFERROR(MID($Q3937,19,7)+0,""))</f>
        <v/>
      </c>
      <c r="P3937" s="25" t="str">
        <f>IF(M3937="","",IF(N3937="",M3937,M3937&amp;", "&amp;N3937))</f>
        <v/>
      </c>
      <c r="Q3937" s="25"/>
      <c r="R3937" s="25"/>
      <c r="S3937" s="35" t="s">
        <v>107</v>
      </c>
      <c r="T3937" s="25" t="s">
        <v>36</v>
      </c>
      <c r="U3937" s="185">
        <v>77801</v>
      </c>
      <c r="V3937" s="188">
        <v>77801</v>
      </c>
      <c r="W3937" s="189">
        <v>77801</v>
      </c>
      <c r="X3937" s="31">
        <v>77801</v>
      </c>
      <c r="Y3937" s="90">
        <f>IFERROR(ROUND(X3937/W3937-1,2),"")</f>
        <v>0</v>
      </c>
      <c r="Z3937" s="31">
        <f>IF(OR(S3937="VLD MLC components",S3937="VLD MLC pipes",S3937="VLD PEX components",S3937="VLD PEX pipes",S3937="VLD PHC components",S3937="VLD PHC pipes",S3937="Controls VLD"),"По запросу",X3937)</f>
        <v>77801</v>
      </c>
      <c r="AA3937" s="63">
        <f>ROUND(X3937/1.2,3)</f>
        <v>64834.167000000001</v>
      </c>
      <c r="AB3937" s="23">
        <v>64834.167000000001</v>
      </c>
      <c r="AC3937" s="190">
        <f>IFERROR(ROUND(AA3937/AB3937-1,2),"")</f>
        <v>0</v>
      </c>
      <c r="AD3937" s="25">
        <v>10.143000000000001</v>
      </c>
      <c r="AE3937" s="25">
        <v>6.5000000000000002E-2</v>
      </c>
      <c r="AF3937" s="25">
        <v>0</v>
      </c>
      <c r="AG3937" s="25" t="s">
        <v>22</v>
      </c>
      <c r="AH3937" s="25">
        <v>0</v>
      </c>
      <c r="AI3937" s="25">
        <v>0</v>
      </c>
      <c r="AJ3937" s="25" t="s">
        <v>20</v>
      </c>
      <c r="AK3937" s="42" t="s">
        <v>19</v>
      </c>
      <c r="AL3937" s="25" t="s">
        <v>20</v>
      </c>
      <c r="AM3937" s="25">
        <v>1</v>
      </c>
      <c r="AN3937" s="25" t="s">
        <v>22</v>
      </c>
      <c r="AO3937" s="25" t="s">
        <v>22</v>
      </c>
      <c r="AP3937" s="25" t="s">
        <v>22</v>
      </c>
      <c r="AQ3937" s="25"/>
      <c r="AR3937" s="94"/>
      <c r="AS3937" s="157" t="s">
        <v>22</v>
      </c>
      <c r="AT3937" s="93">
        <v>42551</v>
      </c>
      <c r="AU3937" s="92" t="s">
        <v>22</v>
      </c>
      <c r="AV3937" s="91" t="s">
        <v>48</v>
      </c>
      <c r="AW3937" s="92" t="s">
        <v>48</v>
      </c>
      <c r="AX3937" s="92" t="s">
        <v>48</v>
      </c>
      <c r="AY3937" s="91" t="s">
        <v>152</v>
      </c>
      <c r="AZ3937" s="23"/>
      <c r="BA3937" s="25">
        <v>0</v>
      </c>
      <c r="BB3937" t="s">
        <v>48</v>
      </c>
      <c r="BC3937" t="e">
        <v>#N/A</v>
      </c>
      <c r="BD3937" t="e">
        <f>IF(Z3937=BC3937,"OK")</f>
        <v>#N/A</v>
      </c>
      <c r="BE3937">
        <v>10.143000000000001</v>
      </c>
      <c r="BF3937">
        <v>6.5000000000000002E-2</v>
      </c>
      <c r="BG3937" t="s">
        <v>22</v>
      </c>
      <c r="BH3937" t="s">
        <v>22</v>
      </c>
      <c r="BI3937" t="s">
        <v>22</v>
      </c>
      <c r="BJ3937">
        <v>0</v>
      </c>
      <c r="BK3937">
        <v>0</v>
      </c>
      <c r="BN3937" s="183"/>
    </row>
    <row r="3938" spans="1:66" ht="25.5" x14ac:dyDescent="0.25">
      <c r="A3938" s="1"/>
      <c r="B3938" s="94">
        <v>3925</v>
      </c>
      <c r="C3938" s="43">
        <v>1050354</v>
      </c>
      <c r="D3938" s="25"/>
      <c r="E3938" s="27" t="s">
        <v>1550</v>
      </c>
      <c r="F3938" s="151" t="s">
        <v>21</v>
      </c>
      <c r="G3938" s="25"/>
      <c r="H3938" s="46" t="str">
        <f>IFERROR(IFERROR(IF(SEARCH("Usystems",$E3938)&gt;0,"Usystems"),IF(SEARCH("RIIFO",$E3938)&gt;0,"RIIFO","Uponor")),"Uponor")</f>
        <v>Uponor</v>
      </c>
      <c r="I3938" s="25" t="str">
        <f>IFERROR(MID($D3938,1,7)+0,"")</f>
        <v/>
      </c>
      <c r="J3938" s="25" t="str">
        <f>IFERROR(MID($D3938,10,7)+0,"")</f>
        <v/>
      </c>
      <c r="K3938" s="25" t="str">
        <f>IFERROR(MID($D3938,19,7)+0,"")</f>
        <v/>
      </c>
      <c r="L3938" s="25" t="str">
        <f>IFERROR(MID($D3938,28,7)+0,"")</f>
        <v/>
      </c>
      <c r="M3938" s="25" t="str">
        <f>IF(IFERROR(MID($Q3938,1,7)+0,"")&lt;1130000,IF(INDEX(C:C,MATCH(LEFT(Q3938,7)+0,I:I,0))&lt;1130000,"",INDEX(C:C,MATCH(LEFT(Q3938,7)+0,I:I,0))),IFERROR(MID($Q3938,1,7)+0,""))</f>
        <v/>
      </c>
      <c r="N3938" s="25" t="str">
        <f>IF(IFERROR(MID($Q3938,10,7)+0,"")&lt;1130000,"",IFERROR(MID($Q3938,10,7)+0,""))</f>
        <v/>
      </c>
      <c r="O3938" s="25" t="str">
        <f>IF(IFERROR(MID($Q3938,19,7)+0,"")&lt;1130000,"",IFERROR(MID($Q3938,19,7)+0,""))</f>
        <v/>
      </c>
      <c r="P3938" s="25" t="str">
        <f>IF(M3938="","",IF(N3938="",M3938,M3938&amp;", "&amp;N3938))</f>
        <v/>
      </c>
      <c r="Q3938" s="25"/>
      <c r="R3938" s="25"/>
      <c r="S3938" s="35" t="s">
        <v>107</v>
      </c>
      <c r="T3938" s="25" t="s">
        <v>36</v>
      </c>
      <c r="U3938" s="185">
        <v>12608</v>
      </c>
      <c r="V3938" s="188">
        <v>12608</v>
      </c>
      <c r="W3938" s="189">
        <v>12608</v>
      </c>
      <c r="X3938" s="31">
        <v>12608</v>
      </c>
      <c r="Y3938" s="90">
        <f>IFERROR(ROUND(X3938/W3938-1,2),"")</f>
        <v>0</v>
      </c>
      <c r="Z3938" s="31">
        <f>IF(OR(S3938="VLD MLC components",S3938="VLD MLC pipes",S3938="VLD PEX components",S3938="VLD PEX pipes",S3938="VLD PHC components",S3938="VLD PHC pipes",S3938="Controls VLD"),"По запросу",X3938)</f>
        <v>12608</v>
      </c>
      <c r="AA3938" s="63">
        <f>ROUND(X3938/1.2,3)</f>
        <v>10506.666999999999</v>
      </c>
      <c r="AB3938" s="23">
        <v>10506.666999999999</v>
      </c>
      <c r="AC3938" s="190">
        <f>IFERROR(ROUND(AA3938/AB3938-1,2),"")</f>
        <v>0</v>
      </c>
      <c r="AD3938" s="25">
        <v>1.1639999999999999</v>
      </c>
      <c r="AE3938" s="25">
        <v>2.0310000000000002E-2</v>
      </c>
      <c r="AF3938" s="25">
        <v>0</v>
      </c>
      <c r="AG3938" s="25" t="s">
        <v>22</v>
      </c>
      <c r="AH3938" s="25">
        <v>0</v>
      </c>
      <c r="AI3938" s="25">
        <v>0</v>
      </c>
      <c r="AJ3938" s="25" t="s">
        <v>20</v>
      </c>
      <c r="AK3938" s="42" t="s">
        <v>19</v>
      </c>
      <c r="AL3938" s="25" t="s">
        <v>20</v>
      </c>
      <c r="AM3938" s="25">
        <v>1</v>
      </c>
      <c r="AN3938" s="25"/>
      <c r="AO3938" s="25"/>
      <c r="AP3938" s="25"/>
      <c r="AQ3938" s="25"/>
      <c r="AR3938" s="94"/>
      <c r="AS3938" s="157" t="s">
        <v>22</v>
      </c>
      <c r="AT3938" s="93">
        <v>42551</v>
      </c>
      <c r="AU3938" s="92" t="s">
        <v>22</v>
      </c>
      <c r="AV3938" s="91" t="s">
        <v>48</v>
      </c>
      <c r="AW3938" s="92" t="s">
        <v>48</v>
      </c>
      <c r="AX3938" s="92" t="s">
        <v>48</v>
      </c>
      <c r="AY3938" s="91" t="s">
        <v>152</v>
      </c>
      <c r="AZ3938" s="23"/>
      <c r="BA3938" s="25">
        <v>0</v>
      </c>
      <c r="BB3938" t="s">
        <v>48</v>
      </c>
      <c r="BC3938" t="e">
        <v>#N/A</v>
      </c>
      <c r="BD3938" t="e">
        <f>IF(Z3938=BC3938,"OK")</f>
        <v>#N/A</v>
      </c>
      <c r="BE3938">
        <v>1.1639999999999999</v>
      </c>
      <c r="BF3938">
        <v>2.0310000000000002E-2</v>
      </c>
      <c r="BG3938">
        <v>0</v>
      </c>
      <c r="BH3938">
        <v>0</v>
      </c>
      <c r="BI3938">
        <v>0</v>
      </c>
      <c r="BJ3938">
        <v>0</v>
      </c>
      <c r="BK3938">
        <v>0</v>
      </c>
      <c r="BN3938" s="183"/>
    </row>
    <row r="3939" spans="1:66" ht="25.5" x14ac:dyDescent="0.25">
      <c r="A3939" s="1"/>
      <c r="B3939" s="94">
        <v>3926</v>
      </c>
      <c r="C3939" s="43">
        <v>1050355</v>
      </c>
      <c r="D3939" s="25"/>
      <c r="E3939" s="27" t="s">
        <v>1549</v>
      </c>
      <c r="F3939" s="151" t="s">
        <v>21</v>
      </c>
      <c r="G3939" s="25"/>
      <c r="H3939" s="46" t="str">
        <f>IFERROR(IFERROR(IF(SEARCH("Usystems",$E3939)&gt;0,"Usystems"),IF(SEARCH("RIIFO",$E3939)&gt;0,"RIIFO","Uponor")),"Uponor")</f>
        <v>Uponor</v>
      </c>
      <c r="I3939" s="25" t="str">
        <f>IFERROR(MID($D3939,1,7)+0,"")</f>
        <v/>
      </c>
      <c r="J3939" s="25" t="str">
        <f>IFERROR(MID($D3939,10,7)+0,"")</f>
        <v/>
      </c>
      <c r="K3939" s="25" t="str">
        <f>IFERROR(MID($D3939,19,7)+0,"")</f>
        <v/>
      </c>
      <c r="L3939" s="25" t="str">
        <f>IFERROR(MID($D3939,28,7)+0,"")</f>
        <v/>
      </c>
      <c r="M3939" s="25" t="str">
        <f>IF(IFERROR(MID($Q3939,1,7)+0,"")&lt;1130000,IF(INDEX(C:C,MATCH(LEFT(Q3939,7)+0,I:I,0))&lt;1130000,"",INDEX(C:C,MATCH(LEFT(Q3939,7)+0,I:I,0))),IFERROR(MID($Q3939,1,7)+0,""))</f>
        <v/>
      </c>
      <c r="N3939" s="25" t="str">
        <f>IF(IFERROR(MID($Q3939,10,7)+0,"")&lt;1130000,"",IFERROR(MID($Q3939,10,7)+0,""))</f>
        <v/>
      </c>
      <c r="O3939" s="25" t="str">
        <f>IF(IFERROR(MID($Q3939,19,7)+0,"")&lt;1130000,"",IFERROR(MID($Q3939,19,7)+0,""))</f>
        <v/>
      </c>
      <c r="P3939" s="25" t="str">
        <f>IF(M3939="","",IF(N3939="",M3939,M3939&amp;", "&amp;N3939))</f>
        <v/>
      </c>
      <c r="Q3939" s="25"/>
      <c r="R3939" s="25"/>
      <c r="S3939" s="35" t="s">
        <v>107</v>
      </c>
      <c r="T3939" s="25" t="s">
        <v>36</v>
      </c>
      <c r="U3939" s="185">
        <v>16171</v>
      </c>
      <c r="V3939" s="188">
        <v>16171</v>
      </c>
      <c r="W3939" s="189">
        <v>16171</v>
      </c>
      <c r="X3939" s="31">
        <v>16171</v>
      </c>
      <c r="Y3939" s="90">
        <f>IFERROR(ROUND(X3939/W3939-1,2),"")</f>
        <v>0</v>
      </c>
      <c r="Z3939" s="31">
        <f>IF(OR(S3939="VLD MLC components",S3939="VLD MLC pipes",S3939="VLD PEX components",S3939="VLD PEX pipes",S3939="VLD PHC components",S3939="VLD PHC pipes",S3939="Controls VLD"),"По запросу",X3939)</f>
        <v>16171</v>
      </c>
      <c r="AA3939" s="63">
        <f>ROUND(X3939/1.2,3)</f>
        <v>13475.833000000001</v>
      </c>
      <c r="AB3939" s="23">
        <v>13475.833000000001</v>
      </c>
      <c r="AC3939" s="190">
        <f>IFERROR(ROUND(AA3939/AB3939-1,2),"")</f>
        <v>0</v>
      </c>
      <c r="AD3939" s="25">
        <v>1.1499999999999999</v>
      </c>
      <c r="AE3939" s="25">
        <v>3.2500000000000001E-2</v>
      </c>
      <c r="AF3939" s="25">
        <v>0</v>
      </c>
      <c r="AG3939" s="25" t="s">
        <v>22</v>
      </c>
      <c r="AH3939" s="25">
        <v>0</v>
      </c>
      <c r="AI3939" s="25">
        <v>0</v>
      </c>
      <c r="AJ3939" s="25" t="s">
        <v>20</v>
      </c>
      <c r="AK3939" s="42" t="s">
        <v>19</v>
      </c>
      <c r="AL3939" s="25" t="s">
        <v>20</v>
      </c>
      <c r="AM3939" s="25">
        <v>1</v>
      </c>
      <c r="AN3939" s="25"/>
      <c r="AO3939" s="25"/>
      <c r="AP3939" s="25"/>
      <c r="AQ3939" s="25"/>
      <c r="AR3939" s="94"/>
      <c r="AS3939" s="157" t="s">
        <v>22</v>
      </c>
      <c r="AT3939" s="93">
        <v>42551</v>
      </c>
      <c r="AU3939" s="92" t="s">
        <v>22</v>
      </c>
      <c r="AV3939" s="91" t="s">
        <v>48</v>
      </c>
      <c r="AW3939" s="92" t="s">
        <v>48</v>
      </c>
      <c r="AX3939" s="92" t="s">
        <v>48</v>
      </c>
      <c r="AY3939" s="91" t="s">
        <v>152</v>
      </c>
      <c r="AZ3939" s="23"/>
      <c r="BA3939" s="25">
        <v>0</v>
      </c>
      <c r="BB3939" t="s">
        <v>48</v>
      </c>
      <c r="BC3939" t="e">
        <v>#N/A</v>
      </c>
      <c r="BD3939" t="e">
        <f>IF(Z3939=BC3939,"OK")</f>
        <v>#N/A</v>
      </c>
      <c r="BE3939">
        <v>1.1499999999999999</v>
      </c>
      <c r="BF3939">
        <v>3.2500000000000001E-2</v>
      </c>
      <c r="BG3939">
        <v>0</v>
      </c>
      <c r="BH3939">
        <v>0</v>
      </c>
      <c r="BI3939">
        <v>0</v>
      </c>
      <c r="BJ3939">
        <v>0</v>
      </c>
      <c r="BK3939">
        <v>0</v>
      </c>
      <c r="BN3939" s="183"/>
    </row>
    <row r="3940" spans="1:66" ht="25.5" x14ac:dyDescent="0.25">
      <c r="A3940" s="1"/>
      <c r="B3940" s="94">
        <v>3927</v>
      </c>
      <c r="C3940" s="43">
        <v>1050356</v>
      </c>
      <c r="D3940" s="25"/>
      <c r="E3940" s="27" t="s">
        <v>1548</v>
      </c>
      <c r="F3940" s="151" t="s">
        <v>21</v>
      </c>
      <c r="G3940" s="25"/>
      <c r="H3940" s="46" t="str">
        <f>IFERROR(IFERROR(IF(SEARCH("Usystems",$E3940)&gt;0,"Usystems"),IF(SEARCH("RIIFO",$E3940)&gt;0,"RIIFO","Uponor")),"Uponor")</f>
        <v>Uponor</v>
      </c>
      <c r="I3940" s="25" t="str">
        <f>IFERROR(MID($D3940,1,7)+0,"")</f>
        <v/>
      </c>
      <c r="J3940" s="25" t="str">
        <f>IFERROR(MID($D3940,10,7)+0,"")</f>
        <v/>
      </c>
      <c r="K3940" s="25" t="str">
        <f>IFERROR(MID($D3940,19,7)+0,"")</f>
        <v/>
      </c>
      <c r="L3940" s="25" t="str">
        <f>IFERROR(MID($D3940,28,7)+0,"")</f>
        <v/>
      </c>
      <c r="M3940" s="25" t="str">
        <f>IF(IFERROR(MID($Q3940,1,7)+0,"")&lt;1130000,IF(INDEX(C:C,MATCH(LEFT(Q3940,7)+0,I:I,0))&lt;1130000,"",INDEX(C:C,MATCH(LEFT(Q3940,7)+0,I:I,0))),IFERROR(MID($Q3940,1,7)+0,""))</f>
        <v/>
      </c>
      <c r="N3940" s="25" t="str">
        <f>IF(IFERROR(MID($Q3940,10,7)+0,"")&lt;1130000,"",IFERROR(MID($Q3940,10,7)+0,""))</f>
        <v/>
      </c>
      <c r="O3940" s="25" t="str">
        <f>IF(IFERROR(MID($Q3940,19,7)+0,"")&lt;1130000,"",IFERROR(MID($Q3940,19,7)+0,""))</f>
        <v/>
      </c>
      <c r="P3940" s="25" t="str">
        <f>IF(M3940="","",IF(N3940="",M3940,M3940&amp;", "&amp;N3940))</f>
        <v/>
      </c>
      <c r="Q3940" s="25"/>
      <c r="R3940" s="25"/>
      <c r="S3940" s="35" t="s">
        <v>107</v>
      </c>
      <c r="T3940" s="25" t="s">
        <v>36</v>
      </c>
      <c r="U3940" s="185">
        <v>55429</v>
      </c>
      <c r="V3940" s="188">
        <v>55429</v>
      </c>
      <c r="W3940" s="189">
        <v>55429</v>
      </c>
      <c r="X3940" s="31">
        <v>55429</v>
      </c>
      <c r="Y3940" s="90">
        <f>IFERROR(ROUND(X3940/W3940-1,2),"")</f>
        <v>0</v>
      </c>
      <c r="Z3940" s="31">
        <f>IF(OR(S3940="VLD MLC components",S3940="VLD MLC pipes",S3940="VLD PEX components",S3940="VLD PEX pipes",S3940="VLD PHC components",S3940="VLD PHC pipes",S3940="Controls VLD"),"По запросу",X3940)</f>
        <v>55429</v>
      </c>
      <c r="AA3940" s="63">
        <f>ROUND(X3940/1.2,3)</f>
        <v>46190.832999999999</v>
      </c>
      <c r="AB3940" s="23">
        <v>46190.832999999999</v>
      </c>
      <c r="AC3940" s="190">
        <f>IFERROR(ROUND(AA3940/AB3940-1,2),"")</f>
        <v>0</v>
      </c>
      <c r="AD3940" s="25">
        <v>3.95</v>
      </c>
      <c r="AE3940" s="25">
        <v>7.2220000000000006E-2</v>
      </c>
      <c r="AF3940" s="25">
        <v>0</v>
      </c>
      <c r="AG3940" s="25" t="s">
        <v>22</v>
      </c>
      <c r="AH3940" s="25">
        <v>0</v>
      </c>
      <c r="AI3940" s="25">
        <v>0</v>
      </c>
      <c r="AJ3940" s="25" t="s">
        <v>20</v>
      </c>
      <c r="AK3940" s="42" t="s">
        <v>19</v>
      </c>
      <c r="AL3940" s="25" t="s">
        <v>20</v>
      </c>
      <c r="AM3940" s="25">
        <v>1</v>
      </c>
      <c r="AN3940" s="25" t="s">
        <v>22</v>
      </c>
      <c r="AO3940" s="25" t="s">
        <v>22</v>
      </c>
      <c r="AP3940" s="25" t="s">
        <v>22</v>
      </c>
      <c r="AQ3940" s="25"/>
      <c r="AR3940" s="94"/>
      <c r="AS3940" s="157" t="s">
        <v>22</v>
      </c>
      <c r="AT3940" s="93">
        <v>42551</v>
      </c>
      <c r="AU3940" s="92" t="s">
        <v>22</v>
      </c>
      <c r="AV3940" s="91" t="s">
        <v>48</v>
      </c>
      <c r="AW3940" s="92" t="s">
        <v>48</v>
      </c>
      <c r="AX3940" s="92" t="s">
        <v>48</v>
      </c>
      <c r="AY3940" s="91" t="s">
        <v>152</v>
      </c>
      <c r="AZ3940" s="23"/>
      <c r="BA3940" s="25">
        <v>0</v>
      </c>
      <c r="BB3940" t="s">
        <v>48</v>
      </c>
      <c r="BC3940" t="e">
        <v>#N/A</v>
      </c>
      <c r="BD3940" t="e">
        <f>IF(Z3940=BC3940,"OK")</f>
        <v>#N/A</v>
      </c>
      <c r="BE3940">
        <v>3.95</v>
      </c>
      <c r="BF3940">
        <v>7.2220000000000006E-2</v>
      </c>
      <c r="BG3940" t="s">
        <v>22</v>
      </c>
      <c r="BH3940" t="s">
        <v>22</v>
      </c>
      <c r="BI3940" t="s">
        <v>22</v>
      </c>
      <c r="BJ3940">
        <v>0</v>
      </c>
      <c r="BK3940">
        <v>0</v>
      </c>
      <c r="BN3940" s="183"/>
    </row>
    <row r="3941" spans="1:66" ht="25.5" x14ac:dyDescent="0.25">
      <c r="A3941" s="1"/>
      <c r="B3941" s="94">
        <v>3928</v>
      </c>
      <c r="C3941" s="43">
        <v>1050395</v>
      </c>
      <c r="D3941" s="25"/>
      <c r="E3941" s="27" t="s">
        <v>1547</v>
      </c>
      <c r="F3941" s="151" t="s">
        <v>21</v>
      </c>
      <c r="G3941" s="25"/>
      <c r="H3941" s="46" t="str">
        <f>IFERROR(IFERROR(IF(SEARCH("Usystems",$E3941)&gt;0,"Usystems"),IF(SEARCH("RIIFO",$E3941)&gt;0,"RIIFO","Uponor")),"Uponor")</f>
        <v>Uponor</v>
      </c>
      <c r="I3941" s="25" t="str">
        <f>IFERROR(MID($D3941,1,7)+0,"")</f>
        <v/>
      </c>
      <c r="J3941" s="25" t="str">
        <f>IFERROR(MID($D3941,10,7)+0,"")</f>
        <v/>
      </c>
      <c r="K3941" s="25" t="str">
        <f>IFERROR(MID($D3941,19,7)+0,"")</f>
        <v/>
      </c>
      <c r="L3941" s="25" t="str">
        <f>IFERROR(MID($D3941,28,7)+0,"")</f>
        <v/>
      </c>
      <c r="M3941" s="25" t="str">
        <f>IF(IFERROR(MID($Q3941,1,7)+0,"")&lt;1130000,IF(INDEX(C:C,MATCH(LEFT(Q3941,7)+0,I:I,0))&lt;1130000,"",INDEX(C:C,MATCH(LEFT(Q3941,7)+0,I:I,0))),IFERROR(MID($Q3941,1,7)+0,""))</f>
        <v/>
      </c>
      <c r="N3941" s="25" t="str">
        <f>IF(IFERROR(MID($Q3941,10,7)+0,"")&lt;1130000,"",IFERROR(MID($Q3941,10,7)+0,""))</f>
        <v/>
      </c>
      <c r="O3941" s="25" t="str">
        <f>IF(IFERROR(MID($Q3941,19,7)+0,"")&lt;1130000,"",IFERROR(MID($Q3941,19,7)+0,""))</f>
        <v/>
      </c>
      <c r="P3941" s="25" t="str">
        <f>IF(M3941="","",IF(N3941="",M3941,M3941&amp;", "&amp;N3941))</f>
        <v/>
      </c>
      <c r="Q3941" s="25"/>
      <c r="R3941" s="25"/>
      <c r="S3941" s="35" t="s">
        <v>107</v>
      </c>
      <c r="T3941" s="25" t="s">
        <v>36</v>
      </c>
      <c r="U3941" s="185">
        <v>79786</v>
      </c>
      <c r="V3941" s="188">
        <v>79786</v>
      </c>
      <c r="W3941" s="189">
        <v>79786</v>
      </c>
      <c r="X3941" s="31">
        <v>79786</v>
      </c>
      <c r="Y3941" s="90">
        <f>IFERROR(ROUND(X3941/W3941-1,2),"")</f>
        <v>0</v>
      </c>
      <c r="Z3941" s="31">
        <f>IF(OR(S3941="VLD MLC components",S3941="VLD MLC pipes",S3941="VLD PEX components",S3941="VLD PEX pipes",S3941="VLD PHC components",S3941="VLD PHC pipes",S3941="Controls VLD"),"По запросу",X3941)</f>
        <v>79786</v>
      </c>
      <c r="AA3941" s="63">
        <f>ROUND(X3941/1.2,3)</f>
        <v>66488.332999999999</v>
      </c>
      <c r="AB3941" s="23">
        <v>66488.332999999999</v>
      </c>
      <c r="AC3941" s="190">
        <f>IFERROR(ROUND(AA3941/AB3941-1,2),"")</f>
        <v>0</v>
      </c>
      <c r="AD3941" s="25">
        <v>6.47</v>
      </c>
      <c r="AE3941" s="25">
        <v>7.6600000000000001E-2</v>
      </c>
      <c r="AF3941" s="25">
        <v>0</v>
      </c>
      <c r="AG3941" s="25" t="s">
        <v>22</v>
      </c>
      <c r="AH3941" s="25">
        <v>0</v>
      </c>
      <c r="AI3941" s="25">
        <v>0</v>
      </c>
      <c r="AJ3941" s="25" t="s">
        <v>20</v>
      </c>
      <c r="AK3941" s="42" t="s">
        <v>19</v>
      </c>
      <c r="AL3941" s="25" t="s">
        <v>20</v>
      </c>
      <c r="AM3941" s="25">
        <v>1</v>
      </c>
      <c r="AN3941" s="25" t="s">
        <v>22</v>
      </c>
      <c r="AO3941" s="25" t="s">
        <v>22</v>
      </c>
      <c r="AP3941" s="25" t="s">
        <v>22</v>
      </c>
      <c r="AQ3941" s="25"/>
      <c r="AR3941" s="94"/>
      <c r="AS3941" s="157" t="s">
        <v>22</v>
      </c>
      <c r="AT3941" s="93">
        <v>42551</v>
      </c>
      <c r="AU3941" s="92" t="s">
        <v>22</v>
      </c>
      <c r="AV3941" s="91" t="s">
        <v>48</v>
      </c>
      <c r="AW3941" s="92" t="s">
        <v>48</v>
      </c>
      <c r="AX3941" s="92" t="s">
        <v>48</v>
      </c>
      <c r="AY3941" s="91" t="s">
        <v>152</v>
      </c>
      <c r="AZ3941" s="23"/>
      <c r="BA3941" s="25">
        <v>0</v>
      </c>
      <c r="BB3941" t="s">
        <v>48</v>
      </c>
      <c r="BC3941" t="e">
        <v>#N/A</v>
      </c>
      <c r="BD3941" t="e">
        <f>IF(Z3941=BC3941,"OK")</f>
        <v>#N/A</v>
      </c>
      <c r="BE3941">
        <v>6.47</v>
      </c>
      <c r="BF3941">
        <v>7.6600000000000001E-2</v>
      </c>
      <c r="BG3941" t="s">
        <v>22</v>
      </c>
      <c r="BH3941" t="s">
        <v>22</v>
      </c>
      <c r="BI3941" t="s">
        <v>22</v>
      </c>
      <c r="BJ3941">
        <v>0</v>
      </c>
      <c r="BK3941">
        <v>0</v>
      </c>
      <c r="BN3941" s="183"/>
    </row>
    <row r="3942" spans="1:66" ht="25.5" x14ac:dyDescent="0.25">
      <c r="A3942" s="1"/>
      <c r="B3942" s="94">
        <v>3929</v>
      </c>
      <c r="C3942" s="43">
        <v>1050357</v>
      </c>
      <c r="D3942" s="25"/>
      <c r="E3942" s="27" t="s">
        <v>1546</v>
      </c>
      <c r="F3942" s="151" t="s">
        <v>21</v>
      </c>
      <c r="G3942" s="25"/>
      <c r="H3942" s="46" t="str">
        <f>IFERROR(IFERROR(IF(SEARCH("Usystems",$E3942)&gt;0,"Usystems"),IF(SEARCH("RIIFO",$E3942)&gt;0,"RIIFO","Uponor")),"Uponor")</f>
        <v>Uponor</v>
      </c>
      <c r="I3942" s="25" t="str">
        <f>IFERROR(MID($D3942,1,7)+0,"")</f>
        <v/>
      </c>
      <c r="J3942" s="25" t="str">
        <f>IFERROR(MID($D3942,10,7)+0,"")</f>
        <v/>
      </c>
      <c r="K3942" s="25" t="str">
        <f>IFERROR(MID($D3942,19,7)+0,"")</f>
        <v/>
      </c>
      <c r="L3942" s="25" t="str">
        <f>IFERROR(MID($D3942,28,7)+0,"")</f>
        <v/>
      </c>
      <c r="M3942" s="25" t="str">
        <f>IF(IFERROR(MID($Q3942,1,7)+0,"")&lt;1130000,IF(INDEX(C:C,MATCH(LEFT(Q3942,7)+0,I:I,0))&lt;1130000,"",INDEX(C:C,MATCH(LEFT(Q3942,7)+0,I:I,0))),IFERROR(MID($Q3942,1,7)+0,""))</f>
        <v/>
      </c>
      <c r="N3942" s="25" t="str">
        <f>IF(IFERROR(MID($Q3942,10,7)+0,"")&lt;1130000,"",IFERROR(MID($Q3942,10,7)+0,""))</f>
        <v/>
      </c>
      <c r="O3942" s="25" t="str">
        <f>IF(IFERROR(MID($Q3942,19,7)+0,"")&lt;1130000,"",IFERROR(MID($Q3942,19,7)+0,""))</f>
        <v/>
      </c>
      <c r="P3942" s="25" t="str">
        <f>IF(M3942="","",IF(N3942="",M3942,M3942&amp;", "&amp;N3942))</f>
        <v/>
      </c>
      <c r="Q3942" s="25"/>
      <c r="R3942" s="25"/>
      <c r="S3942" s="35" t="s">
        <v>107</v>
      </c>
      <c r="T3942" s="25" t="s">
        <v>36</v>
      </c>
      <c r="U3942" s="185">
        <v>82863</v>
      </c>
      <c r="V3942" s="188">
        <v>82863</v>
      </c>
      <c r="W3942" s="189">
        <v>82863</v>
      </c>
      <c r="X3942" s="31">
        <v>82863</v>
      </c>
      <c r="Y3942" s="90">
        <f>IFERROR(ROUND(X3942/W3942-1,2),"")</f>
        <v>0</v>
      </c>
      <c r="Z3942" s="31">
        <f>IF(OR(S3942="VLD MLC components",S3942="VLD MLC pipes",S3942="VLD PEX components",S3942="VLD PEX pipes",S3942="VLD PHC components",S3942="VLD PHC pipes",S3942="Controls VLD"),"По запросу",X3942)</f>
        <v>82863</v>
      </c>
      <c r="AA3942" s="63">
        <f>ROUND(X3942/1.2,3)</f>
        <v>69052.5</v>
      </c>
      <c r="AB3942" s="23">
        <v>69052.5</v>
      </c>
      <c r="AC3942" s="190">
        <f>IFERROR(ROUND(AA3942/AB3942-1,2),"")</f>
        <v>0</v>
      </c>
      <c r="AD3942" s="25">
        <v>7.3</v>
      </c>
      <c r="AE3942" s="25">
        <v>0.10833</v>
      </c>
      <c r="AF3942" s="25">
        <v>0</v>
      </c>
      <c r="AG3942" s="25" t="s">
        <v>22</v>
      </c>
      <c r="AH3942" s="25">
        <v>0</v>
      </c>
      <c r="AI3942" s="25">
        <v>0</v>
      </c>
      <c r="AJ3942" s="25" t="s">
        <v>20</v>
      </c>
      <c r="AK3942" s="42" t="s">
        <v>19</v>
      </c>
      <c r="AL3942" s="25" t="s">
        <v>20</v>
      </c>
      <c r="AM3942" s="25">
        <v>1</v>
      </c>
      <c r="AN3942" s="25" t="s">
        <v>22</v>
      </c>
      <c r="AO3942" s="25" t="s">
        <v>22</v>
      </c>
      <c r="AP3942" s="25" t="s">
        <v>22</v>
      </c>
      <c r="AQ3942" s="25"/>
      <c r="AR3942" s="94"/>
      <c r="AS3942" s="157" t="s">
        <v>22</v>
      </c>
      <c r="AT3942" s="93">
        <v>42551</v>
      </c>
      <c r="AU3942" s="92" t="s">
        <v>22</v>
      </c>
      <c r="AV3942" s="91" t="s">
        <v>48</v>
      </c>
      <c r="AW3942" s="92" t="s">
        <v>48</v>
      </c>
      <c r="AX3942" s="92" t="s">
        <v>48</v>
      </c>
      <c r="AY3942" s="91" t="s">
        <v>152</v>
      </c>
      <c r="AZ3942" s="23"/>
      <c r="BA3942" s="25">
        <v>0</v>
      </c>
      <c r="BB3942" t="s">
        <v>48</v>
      </c>
      <c r="BC3942" t="e">
        <v>#N/A</v>
      </c>
      <c r="BD3942" t="e">
        <f>IF(Z3942=BC3942,"OK")</f>
        <v>#N/A</v>
      </c>
      <c r="BE3942">
        <v>7.3</v>
      </c>
      <c r="BF3942">
        <v>0.10833</v>
      </c>
      <c r="BG3942" t="s">
        <v>22</v>
      </c>
      <c r="BH3942" t="s">
        <v>22</v>
      </c>
      <c r="BI3942" t="s">
        <v>22</v>
      </c>
      <c r="BJ3942">
        <v>0</v>
      </c>
      <c r="BK3942">
        <v>0</v>
      </c>
      <c r="BN3942" s="183"/>
    </row>
    <row r="3943" spans="1:66" ht="25.5" x14ac:dyDescent="0.25">
      <c r="A3943" s="1"/>
      <c r="B3943" s="94">
        <v>3930</v>
      </c>
      <c r="C3943" s="43">
        <v>1054164</v>
      </c>
      <c r="D3943" s="25"/>
      <c r="E3943" s="27" t="s">
        <v>1545</v>
      </c>
      <c r="F3943" s="151" t="s">
        <v>21</v>
      </c>
      <c r="G3943" s="25"/>
      <c r="H3943" s="46" t="str">
        <f>IFERROR(IFERROR(IF(SEARCH("Usystems",$E3943)&gt;0,"Usystems"),IF(SEARCH("RIIFO",$E3943)&gt;0,"RIIFO","Uponor")),"Uponor")</f>
        <v>Uponor</v>
      </c>
      <c r="I3943" s="25" t="str">
        <f>IFERROR(MID($D3943,1,7)+0,"")</f>
        <v/>
      </c>
      <c r="J3943" s="25" t="str">
        <f>IFERROR(MID($D3943,10,7)+0,"")</f>
        <v/>
      </c>
      <c r="K3943" s="25" t="str">
        <f>IFERROR(MID($D3943,19,7)+0,"")</f>
        <v/>
      </c>
      <c r="L3943" s="25" t="str">
        <f>IFERROR(MID($D3943,28,7)+0,"")</f>
        <v/>
      </c>
      <c r="M3943" s="25" t="str">
        <f>IF(IFERROR(MID($Q3943,1,7)+0,"")&lt;1130000,IF(INDEX(C:C,MATCH(LEFT(Q3943,7)+0,I:I,0))&lt;1130000,"",INDEX(C:C,MATCH(LEFT(Q3943,7)+0,I:I,0))),IFERROR(MID($Q3943,1,7)+0,""))</f>
        <v/>
      </c>
      <c r="N3943" s="25" t="str">
        <f>IF(IFERROR(MID($Q3943,10,7)+0,"")&lt;1130000,"",IFERROR(MID($Q3943,10,7)+0,""))</f>
        <v/>
      </c>
      <c r="O3943" s="25" t="str">
        <f>IF(IFERROR(MID($Q3943,19,7)+0,"")&lt;1130000,"",IFERROR(MID($Q3943,19,7)+0,""))</f>
        <v/>
      </c>
      <c r="P3943" s="25" t="str">
        <f>IF(M3943="","",IF(N3943="",M3943,M3943&amp;", "&amp;N3943))</f>
        <v/>
      </c>
      <c r="Q3943" s="25"/>
      <c r="R3943" s="25"/>
      <c r="S3943" s="35" t="s">
        <v>107</v>
      </c>
      <c r="T3943" s="25" t="s">
        <v>36</v>
      </c>
      <c r="U3943" s="185">
        <v>13238</v>
      </c>
      <c r="V3943" s="188">
        <v>13238</v>
      </c>
      <c r="W3943" s="189">
        <v>13238</v>
      </c>
      <c r="X3943" s="31">
        <v>13238</v>
      </c>
      <c r="Y3943" s="90">
        <f>IFERROR(ROUND(X3943/W3943-1,2),"")</f>
        <v>0</v>
      </c>
      <c r="Z3943" s="31">
        <f>IF(OR(S3943="VLD MLC components",S3943="VLD MLC pipes",S3943="VLD PEX components",S3943="VLD PEX pipes",S3943="VLD PHC components",S3943="VLD PHC pipes",S3943="Controls VLD"),"По запросу",X3943)</f>
        <v>13238</v>
      </c>
      <c r="AA3943" s="63">
        <f>ROUND(X3943/1.2,3)</f>
        <v>11031.666999999999</v>
      </c>
      <c r="AB3943" s="23">
        <v>11031.666999999999</v>
      </c>
      <c r="AC3943" s="190">
        <f>IFERROR(ROUND(AA3943/AB3943-1,2),"")</f>
        <v>0</v>
      </c>
      <c r="AD3943" s="25">
        <v>0.9</v>
      </c>
      <c r="AE3943" s="25">
        <v>2.12E-2</v>
      </c>
      <c r="AF3943" s="25">
        <v>0</v>
      </c>
      <c r="AG3943" s="25" t="s">
        <v>22</v>
      </c>
      <c r="AH3943" s="25">
        <v>0</v>
      </c>
      <c r="AI3943" s="25">
        <v>0</v>
      </c>
      <c r="AJ3943" s="25" t="s">
        <v>20</v>
      </c>
      <c r="AK3943" s="42" t="s">
        <v>19</v>
      </c>
      <c r="AL3943" s="25" t="s">
        <v>20</v>
      </c>
      <c r="AM3943" s="25">
        <v>1</v>
      </c>
      <c r="AN3943" s="25" t="s">
        <v>22</v>
      </c>
      <c r="AO3943" s="25" t="s">
        <v>22</v>
      </c>
      <c r="AP3943" s="25" t="s">
        <v>22</v>
      </c>
      <c r="AQ3943" s="25"/>
      <c r="AR3943" s="94"/>
      <c r="AS3943" s="157" t="s">
        <v>22</v>
      </c>
      <c r="AT3943" s="93">
        <v>42551</v>
      </c>
      <c r="AU3943" s="92" t="s">
        <v>22</v>
      </c>
      <c r="AV3943" s="91" t="s">
        <v>48</v>
      </c>
      <c r="AW3943" s="92" t="s">
        <v>48</v>
      </c>
      <c r="AX3943" s="92" t="s">
        <v>48</v>
      </c>
      <c r="AY3943" s="91" t="s">
        <v>152</v>
      </c>
      <c r="AZ3943" s="23"/>
      <c r="BA3943" s="25">
        <v>0</v>
      </c>
      <c r="BB3943" t="s">
        <v>48</v>
      </c>
      <c r="BC3943" t="e">
        <v>#N/A</v>
      </c>
      <c r="BD3943" t="e">
        <f>IF(Z3943=BC3943,"OK")</f>
        <v>#N/A</v>
      </c>
      <c r="BE3943">
        <v>0.9</v>
      </c>
      <c r="BF3943">
        <v>2.12E-2</v>
      </c>
      <c r="BG3943" t="s">
        <v>22</v>
      </c>
      <c r="BH3943" t="s">
        <v>22</v>
      </c>
      <c r="BI3943" t="s">
        <v>22</v>
      </c>
      <c r="BJ3943">
        <v>0</v>
      </c>
      <c r="BK3943">
        <v>0</v>
      </c>
      <c r="BN3943" s="183"/>
    </row>
    <row r="3944" spans="1:66" ht="25.5" x14ac:dyDescent="0.25">
      <c r="A3944" s="1"/>
      <c r="B3944" s="94">
        <v>3931</v>
      </c>
      <c r="C3944" s="43">
        <v>1050287</v>
      </c>
      <c r="D3944" s="25"/>
      <c r="E3944" s="27" t="s">
        <v>1544</v>
      </c>
      <c r="F3944" s="151" t="s">
        <v>21</v>
      </c>
      <c r="G3944" s="25"/>
      <c r="H3944" s="46" t="str">
        <f>IFERROR(IFERROR(IF(SEARCH("Usystems",$E3944)&gt;0,"Usystems"),IF(SEARCH("RIIFO",$E3944)&gt;0,"RIIFO","Uponor")),"Uponor")</f>
        <v>Uponor</v>
      </c>
      <c r="I3944" s="25" t="str">
        <f>IFERROR(MID($D3944,1,7)+0,"")</f>
        <v/>
      </c>
      <c r="J3944" s="25" t="str">
        <f>IFERROR(MID($D3944,10,7)+0,"")</f>
        <v/>
      </c>
      <c r="K3944" s="25" t="str">
        <f>IFERROR(MID($D3944,19,7)+0,"")</f>
        <v/>
      </c>
      <c r="L3944" s="25" t="str">
        <f>IFERROR(MID($D3944,28,7)+0,"")</f>
        <v/>
      </c>
      <c r="M3944" s="25" t="str">
        <f>IF(IFERROR(MID($Q3944,1,7)+0,"")&lt;1130000,IF(INDEX(C:C,MATCH(LEFT(Q3944,7)+0,I:I,0))&lt;1130000,"",INDEX(C:C,MATCH(LEFT(Q3944,7)+0,I:I,0))),IFERROR(MID($Q3944,1,7)+0,""))</f>
        <v/>
      </c>
      <c r="N3944" s="25" t="str">
        <f>IF(IFERROR(MID($Q3944,10,7)+0,"")&lt;1130000,"",IFERROR(MID($Q3944,10,7)+0,""))</f>
        <v/>
      </c>
      <c r="O3944" s="25" t="str">
        <f>IF(IFERROR(MID($Q3944,19,7)+0,"")&lt;1130000,"",IFERROR(MID($Q3944,19,7)+0,""))</f>
        <v/>
      </c>
      <c r="P3944" s="25" t="str">
        <f>IF(M3944="","",IF(N3944="",M3944,M3944&amp;", "&amp;N3944))</f>
        <v/>
      </c>
      <c r="Q3944" s="25"/>
      <c r="R3944" s="25"/>
      <c r="S3944" s="35" t="s">
        <v>107</v>
      </c>
      <c r="T3944" s="25" t="s">
        <v>36</v>
      </c>
      <c r="U3944" s="185">
        <v>1297</v>
      </c>
      <c r="V3944" s="188">
        <v>1297</v>
      </c>
      <c r="W3944" s="189">
        <v>1297</v>
      </c>
      <c r="X3944" s="31">
        <v>1297</v>
      </c>
      <c r="Y3944" s="90">
        <f>IFERROR(ROUND(X3944/W3944-1,2),"")</f>
        <v>0</v>
      </c>
      <c r="Z3944" s="31">
        <f>IF(OR(S3944="VLD MLC components",S3944="VLD MLC pipes",S3944="VLD PEX components",S3944="VLD PEX pipes",S3944="VLD PHC components",S3944="VLD PHC pipes",S3944="Controls VLD"),"По запросу",X3944)</f>
        <v>1297</v>
      </c>
      <c r="AA3944" s="63">
        <f>ROUND(X3944/1.2,3)</f>
        <v>1080.8330000000001</v>
      </c>
      <c r="AB3944" s="23">
        <v>1080.8330000000001</v>
      </c>
      <c r="AC3944" s="190">
        <f>IFERROR(ROUND(AA3944/AB3944-1,2),"")</f>
        <v>0</v>
      </c>
      <c r="AD3944" s="25">
        <v>0.34</v>
      </c>
      <c r="AE3944" s="25">
        <v>9.8200000000000006E-3</v>
      </c>
      <c r="AF3944" s="25">
        <v>0</v>
      </c>
      <c r="AG3944" s="25" t="s">
        <v>22</v>
      </c>
      <c r="AH3944" s="25">
        <v>0</v>
      </c>
      <c r="AI3944" s="25">
        <v>0</v>
      </c>
      <c r="AJ3944" s="25" t="s">
        <v>20</v>
      </c>
      <c r="AK3944" s="42" t="s">
        <v>19</v>
      </c>
      <c r="AL3944" s="25" t="s">
        <v>20</v>
      </c>
      <c r="AM3944" s="25">
        <v>1</v>
      </c>
      <c r="AN3944" s="25"/>
      <c r="AO3944" s="25"/>
      <c r="AP3944" s="25"/>
      <c r="AQ3944" s="25"/>
      <c r="AR3944" s="94"/>
      <c r="AS3944" s="157" t="s">
        <v>22</v>
      </c>
      <c r="AT3944" s="93">
        <v>42551</v>
      </c>
      <c r="AU3944" s="92" t="s">
        <v>22</v>
      </c>
      <c r="AV3944" s="91" t="s">
        <v>48</v>
      </c>
      <c r="AW3944" s="92" t="s">
        <v>48</v>
      </c>
      <c r="AX3944" s="92" t="s">
        <v>48</v>
      </c>
      <c r="AY3944" s="91" t="s">
        <v>152</v>
      </c>
      <c r="AZ3944" s="23"/>
      <c r="BA3944" s="25">
        <v>0</v>
      </c>
      <c r="BB3944" t="s">
        <v>48</v>
      </c>
      <c r="BC3944" t="e">
        <v>#N/A</v>
      </c>
      <c r="BD3944" t="e">
        <f>IF(Z3944=BC3944,"OK")</f>
        <v>#N/A</v>
      </c>
      <c r="BE3944">
        <v>0.34</v>
      </c>
      <c r="BF3944">
        <v>9.8200000000000006E-3</v>
      </c>
      <c r="BG3944">
        <v>0</v>
      </c>
      <c r="BH3944">
        <v>0</v>
      </c>
      <c r="BI3944">
        <v>0</v>
      </c>
      <c r="BJ3944">
        <v>0</v>
      </c>
      <c r="BK3944">
        <v>0</v>
      </c>
      <c r="BN3944" s="183"/>
    </row>
    <row r="3945" spans="1:66" ht="25.5" x14ac:dyDescent="0.25">
      <c r="A3945" s="1"/>
      <c r="B3945" s="94">
        <v>3932</v>
      </c>
      <c r="C3945" s="43">
        <v>1050288</v>
      </c>
      <c r="D3945" s="25"/>
      <c r="E3945" s="27" t="s">
        <v>1543</v>
      </c>
      <c r="F3945" s="151" t="s">
        <v>21</v>
      </c>
      <c r="G3945" s="25"/>
      <c r="H3945" s="46" t="str">
        <f>IFERROR(IFERROR(IF(SEARCH("Usystems",$E3945)&gt;0,"Usystems"),IF(SEARCH("RIIFO",$E3945)&gt;0,"RIIFO","Uponor")),"Uponor")</f>
        <v>Uponor</v>
      </c>
      <c r="I3945" s="25" t="str">
        <f>IFERROR(MID($D3945,1,7)+0,"")</f>
        <v/>
      </c>
      <c r="J3945" s="25" t="str">
        <f>IFERROR(MID($D3945,10,7)+0,"")</f>
        <v/>
      </c>
      <c r="K3945" s="25" t="str">
        <f>IFERROR(MID($D3945,19,7)+0,"")</f>
        <v/>
      </c>
      <c r="L3945" s="25" t="str">
        <f>IFERROR(MID($D3945,28,7)+0,"")</f>
        <v/>
      </c>
      <c r="M3945" s="25" t="str">
        <f>IF(IFERROR(MID($Q3945,1,7)+0,"")&lt;1130000,IF(INDEX(C:C,MATCH(LEFT(Q3945,7)+0,I:I,0))&lt;1130000,"",INDEX(C:C,MATCH(LEFT(Q3945,7)+0,I:I,0))),IFERROR(MID($Q3945,1,7)+0,""))</f>
        <v/>
      </c>
      <c r="N3945" s="25" t="str">
        <f>IF(IFERROR(MID($Q3945,10,7)+0,"")&lt;1130000,"",IFERROR(MID($Q3945,10,7)+0,""))</f>
        <v/>
      </c>
      <c r="O3945" s="25" t="str">
        <f>IF(IFERROR(MID($Q3945,19,7)+0,"")&lt;1130000,"",IFERROR(MID($Q3945,19,7)+0,""))</f>
        <v/>
      </c>
      <c r="P3945" s="25" t="str">
        <f>IF(M3945="","",IF(N3945="",M3945,M3945&amp;", "&amp;N3945))</f>
        <v/>
      </c>
      <c r="Q3945" s="25"/>
      <c r="R3945" s="25"/>
      <c r="S3945" s="35" t="s">
        <v>107</v>
      </c>
      <c r="T3945" s="25" t="s">
        <v>36</v>
      </c>
      <c r="U3945" s="185">
        <v>2602</v>
      </c>
      <c r="V3945" s="188">
        <v>2602</v>
      </c>
      <c r="W3945" s="189">
        <v>2602</v>
      </c>
      <c r="X3945" s="31">
        <v>2602</v>
      </c>
      <c r="Y3945" s="90">
        <f>IFERROR(ROUND(X3945/W3945-1,2),"")</f>
        <v>0</v>
      </c>
      <c r="Z3945" s="31">
        <f>IF(OR(S3945="VLD MLC components",S3945="VLD MLC pipes",S3945="VLD PEX components",S3945="VLD PEX pipes",S3945="VLD PHC components",S3945="VLD PHC pipes",S3945="Controls VLD"),"По запросу",X3945)</f>
        <v>2602</v>
      </c>
      <c r="AA3945" s="63">
        <f>ROUND(X3945/1.2,3)</f>
        <v>2168.3330000000001</v>
      </c>
      <c r="AB3945" s="23">
        <v>2168.3330000000001</v>
      </c>
      <c r="AC3945" s="190">
        <f>IFERROR(ROUND(AA3945/AB3945-1,2),"")</f>
        <v>0</v>
      </c>
      <c r="AD3945" s="25">
        <v>0.81499999999999995</v>
      </c>
      <c r="AE3945" s="25">
        <v>1.9089999999999999E-2</v>
      </c>
      <c r="AF3945" s="25">
        <v>0</v>
      </c>
      <c r="AG3945" s="25" t="s">
        <v>22</v>
      </c>
      <c r="AH3945" s="25">
        <v>0</v>
      </c>
      <c r="AI3945" s="25">
        <v>0</v>
      </c>
      <c r="AJ3945" s="25" t="s">
        <v>20</v>
      </c>
      <c r="AK3945" s="42" t="s">
        <v>19</v>
      </c>
      <c r="AL3945" s="25" t="s">
        <v>20</v>
      </c>
      <c r="AM3945" s="25">
        <v>1</v>
      </c>
      <c r="AN3945" s="25"/>
      <c r="AO3945" s="25"/>
      <c r="AP3945" s="25"/>
      <c r="AQ3945" s="25"/>
      <c r="AR3945" s="94"/>
      <c r="AS3945" s="157" t="s">
        <v>22</v>
      </c>
      <c r="AT3945" s="93">
        <v>42551</v>
      </c>
      <c r="AU3945" s="92" t="s">
        <v>22</v>
      </c>
      <c r="AV3945" s="91" t="s">
        <v>48</v>
      </c>
      <c r="AW3945" s="92" t="s">
        <v>48</v>
      </c>
      <c r="AX3945" s="92" t="s">
        <v>48</v>
      </c>
      <c r="AY3945" s="91" t="s">
        <v>152</v>
      </c>
      <c r="AZ3945" s="23"/>
      <c r="BA3945" s="25">
        <v>0</v>
      </c>
      <c r="BB3945" t="s">
        <v>48</v>
      </c>
      <c r="BC3945" t="e">
        <v>#N/A</v>
      </c>
      <c r="BD3945" t="e">
        <f>IF(Z3945=BC3945,"OK")</f>
        <v>#N/A</v>
      </c>
      <c r="BE3945">
        <v>0.81499999999999995</v>
      </c>
      <c r="BF3945">
        <v>1.9089999999999999E-2</v>
      </c>
      <c r="BG3945">
        <v>0</v>
      </c>
      <c r="BH3945">
        <v>0</v>
      </c>
      <c r="BI3945">
        <v>0</v>
      </c>
      <c r="BJ3945">
        <v>0</v>
      </c>
      <c r="BK3945">
        <v>0</v>
      </c>
      <c r="BN3945" s="183"/>
    </row>
    <row r="3946" spans="1:66" ht="25.5" x14ac:dyDescent="0.25">
      <c r="A3946" s="1"/>
      <c r="B3946" s="94">
        <v>3933</v>
      </c>
      <c r="C3946" s="43">
        <v>1050289</v>
      </c>
      <c r="D3946" s="25"/>
      <c r="E3946" s="27" t="s">
        <v>1542</v>
      </c>
      <c r="F3946" s="151" t="s">
        <v>21</v>
      </c>
      <c r="G3946" s="25"/>
      <c r="H3946" s="46" t="str">
        <f>IFERROR(IFERROR(IF(SEARCH("Usystems",$E3946)&gt;0,"Usystems"),IF(SEARCH("RIIFO",$E3946)&gt;0,"RIIFO","Uponor")),"Uponor")</f>
        <v>Uponor</v>
      </c>
      <c r="I3946" s="25" t="str">
        <f>IFERROR(MID($D3946,1,7)+0,"")</f>
        <v/>
      </c>
      <c r="J3946" s="25" t="str">
        <f>IFERROR(MID($D3946,10,7)+0,"")</f>
        <v/>
      </c>
      <c r="K3946" s="25" t="str">
        <f>IFERROR(MID($D3946,19,7)+0,"")</f>
        <v/>
      </c>
      <c r="L3946" s="25" t="str">
        <f>IFERROR(MID($D3946,28,7)+0,"")</f>
        <v/>
      </c>
      <c r="M3946" s="25" t="str">
        <f>IF(IFERROR(MID($Q3946,1,7)+0,"")&lt;1130000,IF(INDEX(C:C,MATCH(LEFT(Q3946,7)+0,I:I,0))&lt;1130000,"",INDEX(C:C,MATCH(LEFT(Q3946,7)+0,I:I,0))),IFERROR(MID($Q3946,1,7)+0,""))</f>
        <v/>
      </c>
      <c r="N3946" s="25" t="str">
        <f>IF(IFERROR(MID($Q3946,10,7)+0,"")&lt;1130000,"",IFERROR(MID($Q3946,10,7)+0,""))</f>
        <v/>
      </c>
      <c r="O3946" s="25" t="str">
        <f>IF(IFERROR(MID($Q3946,19,7)+0,"")&lt;1130000,"",IFERROR(MID($Q3946,19,7)+0,""))</f>
        <v/>
      </c>
      <c r="P3946" s="25" t="str">
        <f>IF(M3946="","",IF(N3946="",M3946,M3946&amp;", "&amp;N3946))</f>
        <v/>
      </c>
      <c r="Q3946" s="25"/>
      <c r="R3946" s="25"/>
      <c r="S3946" s="35" t="s">
        <v>107</v>
      </c>
      <c r="T3946" s="25" t="s">
        <v>36</v>
      </c>
      <c r="U3946" s="185">
        <v>5242</v>
      </c>
      <c r="V3946" s="188">
        <v>5242</v>
      </c>
      <c r="W3946" s="189">
        <v>5242</v>
      </c>
      <c r="X3946" s="31">
        <v>5242</v>
      </c>
      <c r="Y3946" s="90">
        <f>IFERROR(ROUND(X3946/W3946-1,2),"")</f>
        <v>0</v>
      </c>
      <c r="Z3946" s="31">
        <f>IF(OR(S3946="VLD MLC components",S3946="VLD MLC pipes",S3946="VLD PEX components",S3946="VLD PEX pipes",S3946="VLD PHC components",S3946="VLD PHC pipes",S3946="Controls VLD"),"По запросу",X3946)</f>
        <v>5242</v>
      </c>
      <c r="AA3946" s="63">
        <f>ROUND(X3946/1.2,3)</f>
        <v>4368.3329999999996</v>
      </c>
      <c r="AB3946" s="23">
        <v>4368.3329999999996</v>
      </c>
      <c r="AC3946" s="190">
        <f>IFERROR(ROUND(AA3946/AB3946-1,2),"")</f>
        <v>0</v>
      </c>
      <c r="AD3946" s="25">
        <v>1.5</v>
      </c>
      <c r="AE3946" s="25">
        <v>3.2809999999999999E-2</v>
      </c>
      <c r="AF3946" s="25">
        <v>0</v>
      </c>
      <c r="AG3946" s="25" t="s">
        <v>22</v>
      </c>
      <c r="AH3946" s="25">
        <v>0</v>
      </c>
      <c r="AI3946" s="25">
        <v>0</v>
      </c>
      <c r="AJ3946" s="25" t="s">
        <v>20</v>
      </c>
      <c r="AK3946" s="42" t="s">
        <v>19</v>
      </c>
      <c r="AL3946" s="25" t="s">
        <v>20</v>
      </c>
      <c r="AM3946" s="25">
        <v>1</v>
      </c>
      <c r="AN3946" s="25"/>
      <c r="AO3946" s="25"/>
      <c r="AP3946" s="25"/>
      <c r="AQ3946" s="25"/>
      <c r="AR3946" s="94"/>
      <c r="AS3946" s="157" t="s">
        <v>22</v>
      </c>
      <c r="AT3946" s="93">
        <v>42551</v>
      </c>
      <c r="AU3946" s="92" t="s">
        <v>22</v>
      </c>
      <c r="AV3946" s="91" t="s">
        <v>48</v>
      </c>
      <c r="AW3946" s="92" t="s">
        <v>48</v>
      </c>
      <c r="AX3946" s="92" t="s">
        <v>48</v>
      </c>
      <c r="AY3946" s="91" t="s">
        <v>152</v>
      </c>
      <c r="AZ3946" s="23"/>
      <c r="BA3946" s="25">
        <v>0</v>
      </c>
      <c r="BB3946" t="s">
        <v>48</v>
      </c>
      <c r="BC3946" t="e">
        <v>#N/A</v>
      </c>
      <c r="BD3946" t="e">
        <f>IF(Z3946=BC3946,"OK")</f>
        <v>#N/A</v>
      </c>
      <c r="BE3946">
        <v>1.5</v>
      </c>
      <c r="BF3946">
        <v>3.2809999999999999E-2</v>
      </c>
      <c r="BG3946">
        <v>0</v>
      </c>
      <c r="BH3946">
        <v>0</v>
      </c>
      <c r="BI3946">
        <v>0</v>
      </c>
      <c r="BJ3946">
        <v>0</v>
      </c>
      <c r="BK3946">
        <v>0</v>
      </c>
      <c r="BN3946" s="183"/>
    </row>
    <row r="3947" spans="1:66" ht="25.5" x14ac:dyDescent="0.25">
      <c r="A3947" s="1"/>
      <c r="B3947" s="94">
        <v>3934</v>
      </c>
      <c r="C3947" s="43">
        <v>1050290</v>
      </c>
      <c r="D3947" s="25"/>
      <c r="E3947" s="27" t="s">
        <v>1541</v>
      </c>
      <c r="F3947" s="151" t="s">
        <v>21</v>
      </c>
      <c r="G3947" s="25"/>
      <c r="H3947" s="46" t="str">
        <f>IFERROR(IFERROR(IF(SEARCH("Usystems",$E3947)&gt;0,"Usystems"),IF(SEARCH("RIIFO",$E3947)&gt;0,"RIIFO","Uponor")),"Uponor")</f>
        <v>Uponor</v>
      </c>
      <c r="I3947" s="25" t="str">
        <f>IFERROR(MID($D3947,1,7)+0,"")</f>
        <v/>
      </c>
      <c r="J3947" s="25" t="str">
        <f>IFERROR(MID($D3947,10,7)+0,"")</f>
        <v/>
      </c>
      <c r="K3947" s="25" t="str">
        <f>IFERROR(MID($D3947,19,7)+0,"")</f>
        <v/>
      </c>
      <c r="L3947" s="25" t="str">
        <f>IFERROR(MID($D3947,28,7)+0,"")</f>
        <v/>
      </c>
      <c r="M3947" s="25" t="str">
        <f>IF(IFERROR(MID($Q3947,1,7)+0,"")&lt;1130000,IF(INDEX(C:C,MATCH(LEFT(Q3947,7)+0,I:I,0))&lt;1130000,"",INDEX(C:C,MATCH(LEFT(Q3947,7)+0,I:I,0))),IFERROR(MID($Q3947,1,7)+0,""))</f>
        <v/>
      </c>
      <c r="N3947" s="25" t="str">
        <f>IF(IFERROR(MID($Q3947,10,7)+0,"")&lt;1130000,"",IFERROR(MID($Q3947,10,7)+0,""))</f>
        <v/>
      </c>
      <c r="O3947" s="25" t="str">
        <f>IF(IFERROR(MID($Q3947,19,7)+0,"")&lt;1130000,"",IFERROR(MID($Q3947,19,7)+0,""))</f>
        <v/>
      </c>
      <c r="P3947" s="25" t="str">
        <f>IF(M3947="","",IF(N3947="",M3947,M3947&amp;", "&amp;N3947))</f>
        <v/>
      </c>
      <c r="Q3947" s="25"/>
      <c r="R3947" s="25"/>
      <c r="S3947" s="35" t="s">
        <v>107</v>
      </c>
      <c r="T3947" s="25" t="s">
        <v>36</v>
      </c>
      <c r="U3947" s="185">
        <v>5910</v>
      </c>
      <c r="V3947" s="188">
        <v>5910</v>
      </c>
      <c r="W3947" s="189">
        <v>5910</v>
      </c>
      <c r="X3947" s="31">
        <v>5910</v>
      </c>
      <c r="Y3947" s="90">
        <f>IFERROR(ROUND(X3947/W3947-1,2),"")</f>
        <v>0</v>
      </c>
      <c r="Z3947" s="31">
        <f>IF(OR(S3947="VLD MLC components",S3947="VLD MLC pipes",S3947="VLD PEX components",S3947="VLD PEX pipes",S3947="VLD PHC components",S3947="VLD PHC pipes",S3947="Controls VLD"),"По запросу",X3947)</f>
        <v>5910</v>
      </c>
      <c r="AA3947" s="63">
        <f>ROUND(X3947/1.2,3)</f>
        <v>4925</v>
      </c>
      <c r="AB3947" s="23">
        <v>4925</v>
      </c>
      <c r="AC3947" s="190">
        <f>IFERROR(ROUND(AA3947/AB3947-1,2),"")</f>
        <v>0</v>
      </c>
      <c r="AD3947" s="25">
        <v>2.1</v>
      </c>
      <c r="AE3947" s="25">
        <v>7.0000000000000007E-2</v>
      </c>
      <c r="AF3947" s="25">
        <v>0</v>
      </c>
      <c r="AG3947" s="25" t="s">
        <v>22</v>
      </c>
      <c r="AH3947" s="25">
        <v>0</v>
      </c>
      <c r="AI3947" s="25">
        <v>0</v>
      </c>
      <c r="AJ3947" s="25" t="s">
        <v>20</v>
      </c>
      <c r="AK3947" s="42" t="s">
        <v>19</v>
      </c>
      <c r="AL3947" s="25" t="s">
        <v>20</v>
      </c>
      <c r="AM3947" s="25">
        <v>1</v>
      </c>
      <c r="AN3947" s="25"/>
      <c r="AO3947" s="25"/>
      <c r="AP3947" s="25"/>
      <c r="AQ3947" s="25"/>
      <c r="AR3947" s="94"/>
      <c r="AS3947" s="157" t="s">
        <v>22</v>
      </c>
      <c r="AT3947" s="93">
        <v>42551</v>
      </c>
      <c r="AU3947" s="92" t="s">
        <v>22</v>
      </c>
      <c r="AV3947" s="91" t="s">
        <v>48</v>
      </c>
      <c r="AW3947" s="92" t="s">
        <v>48</v>
      </c>
      <c r="AX3947" s="92" t="s">
        <v>48</v>
      </c>
      <c r="AY3947" s="91" t="s">
        <v>152</v>
      </c>
      <c r="AZ3947" s="23"/>
      <c r="BA3947" s="25">
        <v>0</v>
      </c>
      <c r="BB3947" t="s">
        <v>48</v>
      </c>
      <c r="BC3947" t="e">
        <v>#N/A</v>
      </c>
      <c r="BD3947" t="e">
        <f>IF(Z3947=BC3947,"OK")</f>
        <v>#N/A</v>
      </c>
      <c r="BE3947">
        <v>2.1</v>
      </c>
      <c r="BF3947">
        <v>7.0000000000000007E-2</v>
      </c>
      <c r="BG3947">
        <v>0</v>
      </c>
      <c r="BH3947">
        <v>0</v>
      </c>
      <c r="BI3947">
        <v>0</v>
      </c>
      <c r="BJ3947">
        <v>0</v>
      </c>
      <c r="BK3947">
        <v>0</v>
      </c>
      <c r="BN3947" s="183"/>
    </row>
    <row r="3948" spans="1:66" ht="25.5" x14ac:dyDescent="0.25">
      <c r="A3948" s="1"/>
      <c r="B3948" s="94">
        <v>3935</v>
      </c>
      <c r="C3948" s="43">
        <v>1050379</v>
      </c>
      <c r="D3948" s="25"/>
      <c r="E3948" s="27" t="s">
        <v>1540</v>
      </c>
      <c r="F3948" s="151" t="s">
        <v>21</v>
      </c>
      <c r="G3948" s="25"/>
      <c r="H3948" s="46" t="str">
        <f>IFERROR(IFERROR(IF(SEARCH("Usystems",$E3948)&gt;0,"Usystems"),IF(SEARCH("RIIFO",$E3948)&gt;0,"RIIFO","Uponor")),"Uponor")</f>
        <v>Uponor</v>
      </c>
      <c r="I3948" s="25" t="str">
        <f>IFERROR(MID($D3948,1,7)+0,"")</f>
        <v/>
      </c>
      <c r="J3948" s="25" t="str">
        <f>IFERROR(MID($D3948,10,7)+0,"")</f>
        <v/>
      </c>
      <c r="K3948" s="25" t="str">
        <f>IFERROR(MID($D3948,19,7)+0,"")</f>
        <v/>
      </c>
      <c r="L3948" s="25" t="str">
        <f>IFERROR(MID($D3948,28,7)+0,"")</f>
        <v/>
      </c>
      <c r="M3948" s="25" t="str">
        <f>IF(IFERROR(MID($Q3948,1,7)+0,"")&lt;1130000,IF(INDEX(C:C,MATCH(LEFT(Q3948,7)+0,I:I,0))&lt;1130000,"",INDEX(C:C,MATCH(LEFT(Q3948,7)+0,I:I,0))),IFERROR(MID($Q3948,1,7)+0,""))</f>
        <v/>
      </c>
      <c r="N3948" s="25" t="str">
        <f>IF(IFERROR(MID($Q3948,10,7)+0,"")&lt;1130000,"",IFERROR(MID($Q3948,10,7)+0,""))</f>
        <v/>
      </c>
      <c r="O3948" s="25" t="str">
        <f>IF(IFERROR(MID($Q3948,19,7)+0,"")&lt;1130000,"",IFERROR(MID($Q3948,19,7)+0,""))</f>
        <v/>
      </c>
      <c r="P3948" s="25" t="str">
        <f>IF(M3948="","",IF(N3948="",M3948,M3948&amp;", "&amp;N3948))</f>
        <v/>
      </c>
      <c r="Q3948" s="25"/>
      <c r="R3948" s="25"/>
      <c r="S3948" s="35" t="s">
        <v>107</v>
      </c>
      <c r="T3948" s="25" t="s">
        <v>36</v>
      </c>
      <c r="U3948" s="185">
        <v>23188</v>
      </c>
      <c r="V3948" s="188">
        <v>23188</v>
      </c>
      <c r="W3948" s="189">
        <v>23188</v>
      </c>
      <c r="X3948" s="31">
        <v>23188</v>
      </c>
      <c r="Y3948" s="90">
        <f>IFERROR(ROUND(X3948/W3948-1,2),"")</f>
        <v>0</v>
      </c>
      <c r="Z3948" s="31">
        <f>IF(OR(S3948="VLD MLC components",S3948="VLD MLC pipes",S3948="VLD PEX components",S3948="VLD PEX pipes",S3948="VLD PHC components",S3948="VLD PHC pipes",S3948="Controls VLD"),"По запросу",X3948)</f>
        <v>23188</v>
      </c>
      <c r="AA3948" s="63">
        <f>ROUND(X3948/1.2,3)</f>
        <v>19323.332999999999</v>
      </c>
      <c r="AB3948" s="23">
        <v>19323.332999999999</v>
      </c>
      <c r="AC3948" s="190">
        <f>IFERROR(ROUND(AA3948/AB3948-1,2),"")</f>
        <v>0</v>
      </c>
      <c r="AD3948" s="25">
        <v>3.86</v>
      </c>
      <c r="AE3948" s="25">
        <v>0.13750000000000001</v>
      </c>
      <c r="AF3948" s="25">
        <v>0</v>
      </c>
      <c r="AG3948" s="25" t="s">
        <v>22</v>
      </c>
      <c r="AH3948" s="25">
        <v>0</v>
      </c>
      <c r="AI3948" s="25">
        <v>0</v>
      </c>
      <c r="AJ3948" s="25" t="s">
        <v>20</v>
      </c>
      <c r="AK3948" s="42" t="s">
        <v>19</v>
      </c>
      <c r="AL3948" s="25" t="s">
        <v>20</v>
      </c>
      <c r="AM3948" s="25">
        <v>1</v>
      </c>
      <c r="AN3948" s="25"/>
      <c r="AO3948" s="25"/>
      <c r="AP3948" s="25"/>
      <c r="AQ3948" s="25"/>
      <c r="AR3948" s="94"/>
      <c r="AS3948" s="157" t="s">
        <v>22</v>
      </c>
      <c r="AT3948" s="93">
        <v>42551</v>
      </c>
      <c r="AU3948" s="92" t="s">
        <v>22</v>
      </c>
      <c r="AV3948" s="91" t="s">
        <v>48</v>
      </c>
      <c r="AW3948" s="92" t="s">
        <v>48</v>
      </c>
      <c r="AX3948" s="92" t="s">
        <v>48</v>
      </c>
      <c r="AY3948" s="91" t="s">
        <v>152</v>
      </c>
      <c r="AZ3948" s="23"/>
      <c r="BA3948" s="25">
        <v>0</v>
      </c>
      <c r="BB3948" t="s">
        <v>48</v>
      </c>
      <c r="BC3948" t="e">
        <v>#N/A</v>
      </c>
      <c r="BD3948" t="e">
        <f>IF(Z3948=BC3948,"OK")</f>
        <v>#N/A</v>
      </c>
      <c r="BE3948">
        <v>3.86</v>
      </c>
      <c r="BF3948">
        <v>0.13750000000000001</v>
      </c>
      <c r="BG3948">
        <v>0</v>
      </c>
      <c r="BH3948">
        <v>0</v>
      </c>
      <c r="BI3948">
        <v>0</v>
      </c>
      <c r="BJ3948">
        <v>0</v>
      </c>
      <c r="BK3948">
        <v>0</v>
      </c>
      <c r="BN3948" s="183"/>
    </row>
    <row r="3949" spans="1:66" ht="25.5" x14ac:dyDescent="0.25">
      <c r="A3949" s="1"/>
      <c r="B3949" s="94">
        <v>3936</v>
      </c>
      <c r="C3949" s="43">
        <v>1050291</v>
      </c>
      <c r="D3949" s="25"/>
      <c r="E3949" s="27" t="s">
        <v>1539</v>
      </c>
      <c r="F3949" s="151" t="s">
        <v>21</v>
      </c>
      <c r="G3949" s="25"/>
      <c r="H3949" s="46" t="str">
        <f>IFERROR(IFERROR(IF(SEARCH("Usystems",$E3949)&gt;0,"Usystems"),IF(SEARCH("RIIFO",$E3949)&gt;0,"RIIFO","Uponor")),"Uponor")</f>
        <v>Uponor</v>
      </c>
      <c r="I3949" s="25" t="str">
        <f>IFERROR(MID($D3949,1,7)+0,"")</f>
        <v/>
      </c>
      <c r="J3949" s="25" t="str">
        <f>IFERROR(MID($D3949,10,7)+0,"")</f>
        <v/>
      </c>
      <c r="K3949" s="25" t="str">
        <f>IFERROR(MID($D3949,19,7)+0,"")</f>
        <v/>
      </c>
      <c r="L3949" s="25" t="str">
        <f>IFERROR(MID($D3949,28,7)+0,"")</f>
        <v/>
      </c>
      <c r="M3949" s="25" t="str">
        <f>IF(IFERROR(MID($Q3949,1,7)+0,"")&lt;1130000,IF(INDEX(C:C,MATCH(LEFT(Q3949,7)+0,I:I,0))&lt;1130000,"",INDEX(C:C,MATCH(LEFT(Q3949,7)+0,I:I,0))),IFERROR(MID($Q3949,1,7)+0,""))</f>
        <v/>
      </c>
      <c r="N3949" s="25" t="str">
        <f>IF(IFERROR(MID($Q3949,10,7)+0,"")&lt;1130000,"",IFERROR(MID($Q3949,10,7)+0,""))</f>
        <v/>
      </c>
      <c r="O3949" s="25" t="str">
        <f>IF(IFERROR(MID($Q3949,19,7)+0,"")&lt;1130000,"",IFERROR(MID($Q3949,19,7)+0,""))</f>
        <v/>
      </c>
      <c r="P3949" s="25" t="str">
        <f>IF(M3949="","",IF(N3949="",M3949,M3949&amp;", "&amp;N3949))</f>
        <v/>
      </c>
      <c r="Q3949" s="25"/>
      <c r="R3949" s="25"/>
      <c r="S3949" s="35" t="s">
        <v>107</v>
      </c>
      <c r="T3949" s="25" t="s">
        <v>36</v>
      </c>
      <c r="U3949" s="185">
        <v>32552</v>
      </c>
      <c r="V3949" s="188">
        <v>32552</v>
      </c>
      <c r="W3949" s="189">
        <v>32552</v>
      </c>
      <c r="X3949" s="31">
        <v>32552</v>
      </c>
      <c r="Y3949" s="90">
        <f>IFERROR(ROUND(X3949/W3949-1,2),"")</f>
        <v>0</v>
      </c>
      <c r="Z3949" s="31">
        <f>IF(OR(S3949="VLD MLC components",S3949="VLD MLC pipes",S3949="VLD PEX components",S3949="VLD PEX pipes",S3949="VLD PHC components",S3949="VLD PHC pipes",S3949="Controls VLD"),"По запросу",X3949)</f>
        <v>32552</v>
      </c>
      <c r="AA3949" s="63">
        <f>ROUND(X3949/1.2,3)</f>
        <v>27126.667000000001</v>
      </c>
      <c r="AB3949" s="23">
        <v>27126.667000000001</v>
      </c>
      <c r="AC3949" s="190">
        <f>IFERROR(ROUND(AA3949/AB3949-1,2),"")</f>
        <v>0</v>
      </c>
      <c r="AD3949" s="25">
        <v>5.3</v>
      </c>
      <c r="AE3949" s="25">
        <v>0.25</v>
      </c>
      <c r="AF3949" s="25">
        <v>0</v>
      </c>
      <c r="AG3949" s="25" t="s">
        <v>22</v>
      </c>
      <c r="AH3949" s="25">
        <v>0</v>
      </c>
      <c r="AI3949" s="25">
        <v>0</v>
      </c>
      <c r="AJ3949" s="25" t="s">
        <v>20</v>
      </c>
      <c r="AK3949" s="42" t="s">
        <v>19</v>
      </c>
      <c r="AL3949" s="25" t="s">
        <v>20</v>
      </c>
      <c r="AM3949" s="25">
        <v>1</v>
      </c>
      <c r="AN3949" s="25"/>
      <c r="AO3949" s="25"/>
      <c r="AP3949" s="25"/>
      <c r="AQ3949" s="25"/>
      <c r="AR3949" s="94"/>
      <c r="AS3949" s="157" t="s">
        <v>22</v>
      </c>
      <c r="AT3949" s="93">
        <v>42551</v>
      </c>
      <c r="AU3949" s="92" t="s">
        <v>22</v>
      </c>
      <c r="AV3949" s="91" t="s">
        <v>48</v>
      </c>
      <c r="AW3949" s="92" t="s">
        <v>48</v>
      </c>
      <c r="AX3949" s="92" t="s">
        <v>48</v>
      </c>
      <c r="AY3949" s="91" t="s">
        <v>152</v>
      </c>
      <c r="AZ3949" s="23"/>
      <c r="BA3949" s="25">
        <v>0</v>
      </c>
      <c r="BB3949" t="s">
        <v>48</v>
      </c>
      <c r="BC3949" t="e">
        <v>#N/A</v>
      </c>
      <c r="BD3949" t="e">
        <f>IF(Z3949=BC3949,"OK")</f>
        <v>#N/A</v>
      </c>
      <c r="BE3949">
        <v>5.3</v>
      </c>
      <c r="BF3949">
        <v>0.25</v>
      </c>
      <c r="BG3949">
        <v>0</v>
      </c>
      <c r="BH3949">
        <v>0</v>
      </c>
      <c r="BI3949">
        <v>0</v>
      </c>
      <c r="BJ3949">
        <v>0</v>
      </c>
      <c r="BK3949">
        <v>0</v>
      </c>
      <c r="BN3949" s="183"/>
    </row>
    <row r="3950" spans="1:66" ht="25.5" x14ac:dyDescent="0.25">
      <c r="A3950" s="1"/>
      <c r="B3950" s="94">
        <v>3937</v>
      </c>
      <c r="C3950" s="43">
        <v>1050292</v>
      </c>
      <c r="D3950" s="25"/>
      <c r="E3950" s="27" t="s">
        <v>1538</v>
      </c>
      <c r="F3950" s="151" t="s">
        <v>21</v>
      </c>
      <c r="G3950" s="25"/>
      <c r="H3950" s="46" t="str">
        <f>IFERROR(IFERROR(IF(SEARCH("Usystems",$E3950)&gt;0,"Usystems"),IF(SEARCH("RIIFO",$E3950)&gt;0,"RIIFO","Uponor")),"Uponor")</f>
        <v>Uponor</v>
      </c>
      <c r="I3950" s="25" t="str">
        <f>IFERROR(MID($D3950,1,7)+0,"")</f>
        <v/>
      </c>
      <c r="J3950" s="25" t="str">
        <f>IFERROR(MID($D3950,10,7)+0,"")</f>
        <v/>
      </c>
      <c r="K3950" s="25" t="str">
        <f>IFERROR(MID($D3950,19,7)+0,"")</f>
        <v/>
      </c>
      <c r="L3950" s="25" t="str">
        <f>IFERROR(MID($D3950,28,7)+0,"")</f>
        <v/>
      </c>
      <c r="M3950" s="25" t="str">
        <f>IF(IFERROR(MID($Q3950,1,7)+0,"")&lt;1130000,IF(INDEX(C:C,MATCH(LEFT(Q3950,7)+0,I:I,0))&lt;1130000,"",INDEX(C:C,MATCH(LEFT(Q3950,7)+0,I:I,0))),IFERROR(MID($Q3950,1,7)+0,""))</f>
        <v/>
      </c>
      <c r="N3950" s="25" t="str">
        <f>IF(IFERROR(MID($Q3950,10,7)+0,"")&lt;1130000,"",IFERROR(MID($Q3950,10,7)+0,""))</f>
        <v/>
      </c>
      <c r="O3950" s="25" t="str">
        <f>IF(IFERROR(MID($Q3950,19,7)+0,"")&lt;1130000,"",IFERROR(MID($Q3950,19,7)+0,""))</f>
        <v/>
      </c>
      <c r="P3950" s="25" t="str">
        <f>IF(M3950="","",IF(N3950="",M3950,M3950&amp;", "&amp;N3950))</f>
        <v/>
      </c>
      <c r="Q3950" s="25"/>
      <c r="R3950" s="25"/>
      <c r="S3950" s="35" t="s">
        <v>107</v>
      </c>
      <c r="T3950" s="25" t="s">
        <v>36</v>
      </c>
      <c r="U3950" s="185">
        <v>43201</v>
      </c>
      <c r="V3950" s="188">
        <v>43201</v>
      </c>
      <c r="W3950" s="189">
        <v>43201</v>
      </c>
      <c r="X3950" s="31">
        <v>43201</v>
      </c>
      <c r="Y3950" s="90">
        <f>IFERROR(ROUND(X3950/W3950-1,2),"")</f>
        <v>0</v>
      </c>
      <c r="Z3950" s="31">
        <f>IF(OR(S3950="VLD MLC components",S3950="VLD MLC pipes",S3950="VLD PEX components",S3950="VLD PEX pipes",S3950="VLD PHC components",S3950="VLD PHC pipes",S3950="Controls VLD"),"По запросу",X3950)</f>
        <v>43201</v>
      </c>
      <c r="AA3950" s="63">
        <f>ROUND(X3950/1.2,3)</f>
        <v>36000.832999999999</v>
      </c>
      <c r="AB3950" s="23">
        <v>36000.832999999999</v>
      </c>
      <c r="AC3950" s="190">
        <f>IFERROR(ROUND(AA3950/AB3950-1,2),"")</f>
        <v>0</v>
      </c>
      <c r="AD3950" s="25">
        <v>8.9</v>
      </c>
      <c r="AE3950" s="25">
        <v>0.65</v>
      </c>
      <c r="AF3950" s="25">
        <v>0</v>
      </c>
      <c r="AG3950" s="25" t="s">
        <v>22</v>
      </c>
      <c r="AH3950" s="25">
        <v>0</v>
      </c>
      <c r="AI3950" s="25">
        <v>0</v>
      </c>
      <c r="AJ3950" s="25" t="s">
        <v>20</v>
      </c>
      <c r="AK3950" s="42" t="s">
        <v>19</v>
      </c>
      <c r="AL3950" s="25" t="s">
        <v>20</v>
      </c>
      <c r="AM3950" s="25">
        <v>1</v>
      </c>
      <c r="AN3950" s="25"/>
      <c r="AO3950" s="25"/>
      <c r="AP3950" s="25"/>
      <c r="AQ3950" s="25"/>
      <c r="AR3950" s="94"/>
      <c r="AS3950" s="157" t="s">
        <v>22</v>
      </c>
      <c r="AT3950" s="93">
        <v>42551</v>
      </c>
      <c r="AU3950" s="92" t="s">
        <v>22</v>
      </c>
      <c r="AV3950" s="91" t="s">
        <v>48</v>
      </c>
      <c r="AW3950" s="92" t="s">
        <v>48</v>
      </c>
      <c r="AX3950" s="92" t="s">
        <v>48</v>
      </c>
      <c r="AY3950" s="91" t="s">
        <v>152</v>
      </c>
      <c r="AZ3950" s="23"/>
      <c r="BA3950" s="25">
        <v>0</v>
      </c>
      <c r="BB3950" t="s">
        <v>48</v>
      </c>
      <c r="BC3950" t="e">
        <v>#N/A</v>
      </c>
      <c r="BD3950" t="e">
        <f>IF(Z3950=BC3950,"OK")</f>
        <v>#N/A</v>
      </c>
      <c r="BE3950">
        <v>8.9</v>
      </c>
      <c r="BF3950">
        <v>0.65</v>
      </c>
      <c r="BG3950">
        <v>0</v>
      </c>
      <c r="BH3950">
        <v>0</v>
      </c>
      <c r="BI3950">
        <v>0</v>
      </c>
      <c r="BJ3950">
        <v>0</v>
      </c>
      <c r="BK3950">
        <v>0</v>
      </c>
      <c r="BN3950" s="183"/>
    </row>
    <row r="3951" spans="1:66" ht="25.5" x14ac:dyDescent="0.25">
      <c r="A3951" s="1"/>
      <c r="B3951" s="94">
        <v>3938</v>
      </c>
      <c r="C3951" s="43">
        <v>1051733</v>
      </c>
      <c r="D3951" s="25"/>
      <c r="E3951" s="27" t="s">
        <v>1537</v>
      </c>
      <c r="F3951" s="151" t="s">
        <v>21</v>
      </c>
      <c r="G3951" s="25"/>
      <c r="H3951" s="46" t="str">
        <f>IFERROR(IFERROR(IF(SEARCH("Usystems",$E3951)&gt;0,"Usystems"),IF(SEARCH("RIIFO",$E3951)&gt;0,"RIIFO","Uponor")),"Uponor")</f>
        <v>Uponor</v>
      </c>
      <c r="I3951" s="25" t="str">
        <f>IFERROR(MID($D3951,1,7)+0,"")</f>
        <v/>
      </c>
      <c r="J3951" s="25" t="str">
        <f>IFERROR(MID($D3951,10,7)+0,"")</f>
        <v/>
      </c>
      <c r="K3951" s="25" t="str">
        <f>IFERROR(MID($D3951,19,7)+0,"")</f>
        <v/>
      </c>
      <c r="L3951" s="25" t="str">
        <f>IFERROR(MID($D3951,28,7)+0,"")</f>
        <v/>
      </c>
      <c r="M3951" s="25" t="str">
        <f>IF(IFERROR(MID($Q3951,1,7)+0,"")&lt;1130000,IF(INDEX(C:C,MATCH(LEFT(Q3951,7)+0,I:I,0))&lt;1130000,"",INDEX(C:C,MATCH(LEFT(Q3951,7)+0,I:I,0))),IFERROR(MID($Q3951,1,7)+0,""))</f>
        <v/>
      </c>
      <c r="N3951" s="25" t="str">
        <f>IF(IFERROR(MID($Q3951,10,7)+0,"")&lt;1130000,"",IFERROR(MID($Q3951,10,7)+0,""))</f>
        <v/>
      </c>
      <c r="O3951" s="25" t="str">
        <f>IF(IFERROR(MID($Q3951,19,7)+0,"")&lt;1130000,"",IFERROR(MID($Q3951,19,7)+0,""))</f>
        <v/>
      </c>
      <c r="P3951" s="25" t="str">
        <f>IF(M3951="","",IF(N3951="",M3951,M3951&amp;", "&amp;N3951))</f>
        <v/>
      </c>
      <c r="Q3951" s="25"/>
      <c r="R3951" s="25"/>
      <c r="S3951" s="35" t="s">
        <v>107</v>
      </c>
      <c r="T3951" s="25" t="s">
        <v>36</v>
      </c>
      <c r="U3951" s="185">
        <v>162333</v>
      </c>
      <c r="V3951" s="188">
        <v>162333</v>
      </c>
      <c r="W3951" s="189">
        <v>162333</v>
      </c>
      <c r="X3951" s="31">
        <v>162333</v>
      </c>
      <c r="Y3951" s="90">
        <f>IFERROR(ROUND(X3951/W3951-1,2),"")</f>
        <v>0</v>
      </c>
      <c r="Z3951" s="31">
        <f>IF(OR(S3951="VLD MLC components",S3951="VLD MLC pipes",S3951="VLD PEX components",S3951="VLD PEX pipes",S3951="VLD PHC components",S3951="VLD PHC pipes",S3951="Controls VLD"),"По запросу",X3951)</f>
        <v>162333</v>
      </c>
      <c r="AA3951" s="63">
        <f>ROUND(X3951/1.2,3)</f>
        <v>135277.5</v>
      </c>
      <c r="AB3951" s="23">
        <v>135277.5</v>
      </c>
      <c r="AC3951" s="190">
        <f>IFERROR(ROUND(AA3951/AB3951-1,2),"")</f>
        <v>0</v>
      </c>
      <c r="AD3951" s="25">
        <v>22</v>
      </c>
      <c r="AE3951" s="25">
        <v>0.65</v>
      </c>
      <c r="AF3951" s="25">
        <v>0</v>
      </c>
      <c r="AG3951" s="25" t="s">
        <v>22</v>
      </c>
      <c r="AH3951" s="25">
        <v>0</v>
      </c>
      <c r="AI3951" s="25">
        <v>0</v>
      </c>
      <c r="AJ3951" s="25" t="s">
        <v>20</v>
      </c>
      <c r="AK3951" s="42" t="s">
        <v>19</v>
      </c>
      <c r="AL3951" s="25" t="s">
        <v>20</v>
      </c>
      <c r="AM3951" s="25">
        <v>1</v>
      </c>
      <c r="AN3951" s="25"/>
      <c r="AO3951" s="25"/>
      <c r="AP3951" s="25"/>
      <c r="AQ3951" s="25"/>
      <c r="AR3951" s="94"/>
      <c r="AS3951" s="157" t="s">
        <v>22</v>
      </c>
      <c r="AT3951" s="93">
        <v>42551</v>
      </c>
      <c r="AU3951" s="92" t="s">
        <v>22</v>
      </c>
      <c r="AV3951" s="91" t="s">
        <v>48</v>
      </c>
      <c r="AW3951" s="92" t="s">
        <v>48</v>
      </c>
      <c r="AX3951" s="92" t="s">
        <v>48</v>
      </c>
      <c r="AY3951" s="91" t="s">
        <v>152</v>
      </c>
      <c r="AZ3951" s="23"/>
      <c r="BA3951" s="25">
        <v>0</v>
      </c>
      <c r="BB3951" t="s">
        <v>48</v>
      </c>
      <c r="BC3951" t="e">
        <v>#N/A</v>
      </c>
      <c r="BD3951" t="e">
        <f>IF(Z3951=BC3951,"OK")</f>
        <v>#N/A</v>
      </c>
      <c r="BE3951">
        <v>22</v>
      </c>
      <c r="BF3951">
        <v>0.65</v>
      </c>
      <c r="BG3951">
        <v>0</v>
      </c>
      <c r="BH3951">
        <v>0</v>
      </c>
      <c r="BI3951">
        <v>0</v>
      </c>
      <c r="BJ3951">
        <v>0</v>
      </c>
      <c r="BK3951">
        <v>0</v>
      </c>
      <c r="BN3951" s="183"/>
    </row>
    <row r="3952" spans="1:66" ht="25.5" x14ac:dyDescent="0.25">
      <c r="A3952" s="1"/>
      <c r="B3952" s="94">
        <v>3939</v>
      </c>
      <c r="C3952" s="43">
        <v>1050281</v>
      </c>
      <c r="D3952" s="25"/>
      <c r="E3952" s="27" t="s">
        <v>1536</v>
      </c>
      <c r="F3952" s="151" t="s">
        <v>21</v>
      </c>
      <c r="G3952" s="25"/>
      <c r="H3952" s="46" t="str">
        <f>IFERROR(IFERROR(IF(SEARCH("Usystems",$E3952)&gt;0,"Usystems"),IF(SEARCH("RIIFO",$E3952)&gt;0,"RIIFO","Uponor")),"Uponor")</f>
        <v>Uponor</v>
      </c>
      <c r="I3952" s="25" t="str">
        <f>IFERROR(MID($D3952,1,7)+0,"")</f>
        <v/>
      </c>
      <c r="J3952" s="25" t="str">
        <f>IFERROR(MID($D3952,10,7)+0,"")</f>
        <v/>
      </c>
      <c r="K3952" s="25" t="str">
        <f>IFERROR(MID($D3952,19,7)+0,"")</f>
        <v/>
      </c>
      <c r="L3952" s="25" t="str">
        <f>IFERROR(MID($D3952,28,7)+0,"")</f>
        <v/>
      </c>
      <c r="M3952" s="25" t="str">
        <f>IF(IFERROR(MID($Q3952,1,7)+0,"")&lt;1130000,IF(INDEX(C:C,MATCH(LEFT(Q3952,7)+0,I:I,0))&lt;1130000,"",INDEX(C:C,MATCH(LEFT(Q3952,7)+0,I:I,0))),IFERROR(MID($Q3952,1,7)+0,""))</f>
        <v/>
      </c>
      <c r="N3952" s="25" t="str">
        <f>IF(IFERROR(MID($Q3952,10,7)+0,"")&lt;1130000,"",IFERROR(MID($Q3952,10,7)+0,""))</f>
        <v/>
      </c>
      <c r="O3952" s="25" t="str">
        <f>IF(IFERROR(MID($Q3952,19,7)+0,"")&lt;1130000,"",IFERROR(MID($Q3952,19,7)+0,""))</f>
        <v/>
      </c>
      <c r="P3952" s="25" t="str">
        <f>IF(M3952="","",IF(N3952="",M3952,M3952&amp;", "&amp;N3952))</f>
        <v/>
      </c>
      <c r="Q3952" s="25"/>
      <c r="R3952" s="25"/>
      <c r="S3952" s="35" t="s">
        <v>107</v>
      </c>
      <c r="T3952" s="25" t="s">
        <v>36</v>
      </c>
      <c r="U3952" s="185">
        <v>1226</v>
      </c>
      <c r="V3952" s="188">
        <v>1226</v>
      </c>
      <c r="W3952" s="189">
        <v>1226</v>
      </c>
      <c r="X3952" s="31">
        <v>1226</v>
      </c>
      <c r="Y3952" s="90">
        <f>IFERROR(ROUND(X3952/W3952-1,2),"")</f>
        <v>0</v>
      </c>
      <c r="Z3952" s="31">
        <f>IF(OR(S3952="VLD MLC components",S3952="VLD MLC pipes",S3952="VLD PEX components",S3952="VLD PEX pipes",S3952="VLD PHC components",S3952="VLD PHC pipes",S3952="Controls VLD"),"По запросу",X3952)</f>
        <v>1226</v>
      </c>
      <c r="AA3952" s="63">
        <f>ROUND(X3952/1.2,3)</f>
        <v>1021.667</v>
      </c>
      <c r="AB3952" s="23">
        <v>1021.667</v>
      </c>
      <c r="AC3952" s="190">
        <f>IFERROR(ROUND(AA3952/AB3952-1,2),"")</f>
        <v>0</v>
      </c>
      <c r="AD3952" s="25">
        <v>0.35099999999999998</v>
      </c>
      <c r="AE3952" s="25">
        <v>1.2500000000000001E-2</v>
      </c>
      <c r="AF3952" s="25">
        <v>0</v>
      </c>
      <c r="AG3952" s="25" t="s">
        <v>22</v>
      </c>
      <c r="AH3952" s="25">
        <v>0</v>
      </c>
      <c r="AI3952" s="25">
        <v>0</v>
      </c>
      <c r="AJ3952" s="25" t="s">
        <v>20</v>
      </c>
      <c r="AK3952" s="42" t="s">
        <v>19</v>
      </c>
      <c r="AL3952" s="25" t="s">
        <v>20</v>
      </c>
      <c r="AM3952" s="25">
        <v>1</v>
      </c>
      <c r="AN3952" s="25"/>
      <c r="AO3952" s="25"/>
      <c r="AP3952" s="25"/>
      <c r="AQ3952" s="25"/>
      <c r="AR3952" s="94"/>
      <c r="AS3952" s="157" t="s">
        <v>22</v>
      </c>
      <c r="AT3952" s="93">
        <v>42551</v>
      </c>
      <c r="AU3952" s="92" t="s">
        <v>22</v>
      </c>
      <c r="AV3952" s="91" t="s">
        <v>48</v>
      </c>
      <c r="AW3952" s="92" t="s">
        <v>48</v>
      </c>
      <c r="AX3952" s="92" t="s">
        <v>48</v>
      </c>
      <c r="AY3952" s="91" t="s">
        <v>152</v>
      </c>
      <c r="AZ3952" s="23"/>
      <c r="BA3952" s="25">
        <v>0</v>
      </c>
      <c r="BB3952" t="s">
        <v>48</v>
      </c>
      <c r="BC3952" t="e">
        <v>#N/A</v>
      </c>
      <c r="BD3952" t="e">
        <f>IF(Z3952=BC3952,"OK")</f>
        <v>#N/A</v>
      </c>
      <c r="BE3952">
        <v>0.35099999999999998</v>
      </c>
      <c r="BF3952">
        <v>1.2500000000000001E-2</v>
      </c>
      <c r="BG3952">
        <v>0</v>
      </c>
      <c r="BH3952">
        <v>0</v>
      </c>
      <c r="BI3952">
        <v>0</v>
      </c>
      <c r="BJ3952">
        <v>0</v>
      </c>
      <c r="BK3952">
        <v>0</v>
      </c>
      <c r="BN3952" s="183"/>
    </row>
    <row r="3953" spans="1:66" ht="25.5" x14ac:dyDescent="0.25">
      <c r="A3953" s="1"/>
      <c r="B3953" s="94">
        <v>3940</v>
      </c>
      <c r="C3953" s="43">
        <v>1050282</v>
      </c>
      <c r="D3953" s="25"/>
      <c r="E3953" s="27" t="s">
        <v>1535</v>
      </c>
      <c r="F3953" s="151" t="s">
        <v>21</v>
      </c>
      <c r="G3953" s="25"/>
      <c r="H3953" s="46" t="str">
        <f>IFERROR(IFERROR(IF(SEARCH("Usystems",$E3953)&gt;0,"Usystems"),IF(SEARCH("RIIFO",$E3953)&gt;0,"RIIFO","Uponor")),"Uponor")</f>
        <v>Uponor</v>
      </c>
      <c r="I3953" s="25" t="str">
        <f>IFERROR(MID($D3953,1,7)+0,"")</f>
        <v/>
      </c>
      <c r="J3953" s="25" t="str">
        <f>IFERROR(MID($D3953,10,7)+0,"")</f>
        <v/>
      </c>
      <c r="K3953" s="25" t="str">
        <f>IFERROR(MID($D3953,19,7)+0,"")</f>
        <v/>
      </c>
      <c r="L3953" s="25" t="str">
        <f>IFERROR(MID($D3953,28,7)+0,"")</f>
        <v/>
      </c>
      <c r="M3953" s="25" t="str">
        <f>IF(IFERROR(MID($Q3953,1,7)+0,"")&lt;1130000,IF(INDEX(C:C,MATCH(LEFT(Q3953,7)+0,I:I,0))&lt;1130000,"",INDEX(C:C,MATCH(LEFT(Q3953,7)+0,I:I,0))),IFERROR(MID($Q3953,1,7)+0,""))</f>
        <v/>
      </c>
      <c r="N3953" s="25" t="str">
        <f>IF(IFERROR(MID($Q3953,10,7)+0,"")&lt;1130000,"",IFERROR(MID($Q3953,10,7)+0,""))</f>
        <v/>
      </c>
      <c r="O3953" s="25" t="str">
        <f>IF(IFERROR(MID($Q3953,19,7)+0,"")&lt;1130000,"",IFERROR(MID($Q3953,19,7)+0,""))</f>
        <v/>
      </c>
      <c r="P3953" s="25" t="str">
        <f>IF(M3953="","",IF(N3953="",M3953,M3953&amp;", "&amp;N3953))</f>
        <v/>
      </c>
      <c r="Q3953" s="25"/>
      <c r="R3953" s="25"/>
      <c r="S3953" s="35" t="s">
        <v>107</v>
      </c>
      <c r="T3953" s="25" t="s">
        <v>36</v>
      </c>
      <c r="U3953" s="185">
        <v>3099</v>
      </c>
      <c r="V3953" s="188">
        <v>3099</v>
      </c>
      <c r="W3953" s="189">
        <v>3099</v>
      </c>
      <c r="X3953" s="31">
        <v>3099</v>
      </c>
      <c r="Y3953" s="90">
        <f>IFERROR(ROUND(X3953/W3953-1,2),"")</f>
        <v>0</v>
      </c>
      <c r="Z3953" s="31">
        <f>IF(OR(S3953="VLD MLC components",S3953="VLD MLC pipes",S3953="VLD PEX components",S3953="VLD PEX pipes",S3953="VLD PHC components",S3953="VLD PHC pipes",S3953="Controls VLD"),"По запросу",X3953)</f>
        <v>3099</v>
      </c>
      <c r="AA3953" s="63">
        <f>ROUND(X3953/1.2,3)</f>
        <v>2582.5</v>
      </c>
      <c r="AB3953" s="23">
        <v>2582.5</v>
      </c>
      <c r="AC3953" s="190">
        <f>IFERROR(ROUND(AA3953/AB3953-1,2),"")</f>
        <v>0</v>
      </c>
      <c r="AD3953" s="25">
        <v>0.89</v>
      </c>
      <c r="AE3953" s="25">
        <v>2.3630000000000002E-2</v>
      </c>
      <c r="AF3953" s="25">
        <v>0</v>
      </c>
      <c r="AG3953" s="25" t="s">
        <v>22</v>
      </c>
      <c r="AH3953" s="25">
        <v>0</v>
      </c>
      <c r="AI3953" s="25">
        <v>0</v>
      </c>
      <c r="AJ3953" s="25" t="s">
        <v>20</v>
      </c>
      <c r="AK3953" s="42" t="s">
        <v>19</v>
      </c>
      <c r="AL3953" s="25" t="s">
        <v>20</v>
      </c>
      <c r="AM3953" s="25">
        <v>1</v>
      </c>
      <c r="AN3953" s="25"/>
      <c r="AO3953" s="25"/>
      <c r="AP3953" s="25"/>
      <c r="AQ3953" s="25"/>
      <c r="AR3953" s="94"/>
      <c r="AS3953" s="157" t="s">
        <v>22</v>
      </c>
      <c r="AT3953" s="93">
        <v>42551</v>
      </c>
      <c r="AU3953" s="92" t="s">
        <v>22</v>
      </c>
      <c r="AV3953" s="91" t="s">
        <v>48</v>
      </c>
      <c r="AW3953" s="92" t="s">
        <v>48</v>
      </c>
      <c r="AX3953" s="92" t="s">
        <v>48</v>
      </c>
      <c r="AY3953" s="91" t="s">
        <v>152</v>
      </c>
      <c r="AZ3953" s="23"/>
      <c r="BA3953" s="25">
        <v>0</v>
      </c>
      <c r="BB3953" t="s">
        <v>48</v>
      </c>
      <c r="BC3953" t="e">
        <v>#N/A</v>
      </c>
      <c r="BD3953" t="e">
        <f>IF(Z3953=BC3953,"OK")</f>
        <v>#N/A</v>
      </c>
      <c r="BE3953">
        <v>0.89</v>
      </c>
      <c r="BF3953">
        <v>2.3630000000000002E-2</v>
      </c>
      <c r="BG3953">
        <v>0</v>
      </c>
      <c r="BH3953">
        <v>0</v>
      </c>
      <c r="BI3953">
        <v>0</v>
      </c>
      <c r="BJ3953">
        <v>0</v>
      </c>
      <c r="BK3953">
        <v>0</v>
      </c>
      <c r="BN3953" s="183"/>
    </row>
    <row r="3954" spans="1:66" ht="25.5" x14ac:dyDescent="0.25">
      <c r="A3954" s="1"/>
      <c r="B3954" s="94">
        <v>3941</v>
      </c>
      <c r="C3954" s="43">
        <v>1050283</v>
      </c>
      <c r="D3954" s="25"/>
      <c r="E3954" s="27" t="s">
        <v>1534</v>
      </c>
      <c r="F3954" s="151" t="s">
        <v>21</v>
      </c>
      <c r="G3954" s="25"/>
      <c r="H3954" s="46" t="str">
        <f>IFERROR(IFERROR(IF(SEARCH("Usystems",$E3954)&gt;0,"Usystems"),IF(SEARCH("RIIFO",$E3954)&gt;0,"RIIFO","Uponor")),"Uponor")</f>
        <v>Uponor</v>
      </c>
      <c r="I3954" s="25" t="str">
        <f>IFERROR(MID($D3954,1,7)+0,"")</f>
        <v/>
      </c>
      <c r="J3954" s="25" t="str">
        <f>IFERROR(MID($D3954,10,7)+0,"")</f>
        <v/>
      </c>
      <c r="K3954" s="25" t="str">
        <f>IFERROR(MID($D3954,19,7)+0,"")</f>
        <v/>
      </c>
      <c r="L3954" s="25" t="str">
        <f>IFERROR(MID($D3954,28,7)+0,"")</f>
        <v/>
      </c>
      <c r="M3954" s="25" t="str">
        <f>IF(IFERROR(MID($Q3954,1,7)+0,"")&lt;1130000,IF(INDEX(C:C,MATCH(LEFT(Q3954,7)+0,I:I,0))&lt;1130000,"",INDEX(C:C,MATCH(LEFT(Q3954,7)+0,I:I,0))),IFERROR(MID($Q3954,1,7)+0,""))</f>
        <v/>
      </c>
      <c r="N3954" s="25" t="str">
        <f>IF(IFERROR(MID($Q3954,10,7)+0,"")&lt;1130000,"",IFERROR(MID($Q3954,10,7)+0,""))</f>
        <v/>
      </c>
      <c r="O3954" s="25" t="str">
        <f>IF(IFERROR(MID($Q3954,19,7)+0,"")&lt;1130000,"",IFERROR(MID($Q3954,19,7)+0,""))</f>
        <v/>
      </c>
      <c r="P3954" s="25" t="str">
        <f>IF(M3954="","",IF(N3954="",M3954,M3954&amp;", "&amp;N3954))</f>
        <v/>
      </c>
      <c r="Q3954" s="25"/>
      <c r="R3954" s="25"/>
      <c r="S3954" s="35" t="s">
        <v>107</v>
      </c>
      <c r="T3954" s="25" t="s">
        <v>36</v>
      </c>
      <c r="U3954" s="185">
        <v>22281</v>
      </c>
      <c r="V3954" s="188">
        <v>22281</v>
      </c>
      <c r="W3954" s="189">
        <v>22281</v>
      </c>
      <c r="X3954" s="31">
        <v>22281</v>
      </c>
      <c r="Y3954" s="90">
        <f>IFERROR(ROUND(X3954/W3954-1,2),"")</f>
        <v>0</v>
      </c>
      <c r="Z3954" s="31">
        <f>IF(OR(S3954="VLD MLC components",S3954="VLD MLC pipes",S3954="VLD PEX components",S3954="VLD PEX pipes",S3954="VLD PHC components",S3954="VLD PHC pipes",S3954="Controls VLD"),"По запросу",X3954)</f>
        <v>22281</v>
      </c>
      <c r="AA3954" s="63">
        <f>ROUND(X3954/1.2,3)</f>
        <v>18567.5</v>
      </c>
      <c r="AB3954" s="23">
        <v>18567.5</v>
      </c>
      <c r="AC3954" s="190">
        <f>IFERROR(ROUND(AA3954/AB3954-1,2),"")</f>
        <v>0</v>
      </c>
      <c r="AD3954" s="25">
        <v>1.68</v>
      </c>
      <c r="AE3954" s="25">
        <v>4.2999999999999997E-2</v>
      </c>
      <c r="AF3954" s="25">
        <v>0</v>
      </c>
      <c r="AG3954" s="25" t="s">
        <v>22</v>
      </c>
      <c r="AH3954" s="25">
        <v>0</v>
      </c>
      <c r="AI3954" s="25">
        <v>0</v>
      </c>
      <c r="AJ3954" s="25" t="s">
        <v>20</v>
      </c>
      <c r="AK3954" s="42" t="s">
        <v>19</v>
      </c>
      <c r="AL3954" s="25" t="s">
        <v>20</v>
      </c>
      <c r="AM3954" s="25">
        <v>1</v>
      </c>
      <c r="AN3954" s="25"/>
      <c r="AO3954" s="25"/>
      <c r="AP3954" s="25"/>
      <c r="AQ3954" s="25"/>
      <c r="AR3954" s="94"/>
      <c r="AS3954" s="157" t="s">
        <v>22</v>
      </c>
      <c r="AT3954" s="93">
        <v>42551</v>
      </c>
      <c r="AU3954" s="92" t="s">
        <v>22</v>
      </c>
      <c r="AV3954" s="91" t="s">
        <v>48</v>
      </c>
      <c r="AW3954" s="92" t="s">
        <v>48</v>
      </c>
      <c r="AX3954" s="92" t="s">
        <v>48</v>
      </c>
      <c r="AY3954" s="91" t="s">
        <v>152</v>
      </c>
      <c r="AZ3954" s="23"/>
      <c r="BA3954" s="25">
        <v>0</v>
      </c>
      <c r="BB3954" t="s">
        <v>48</v>
      </c>
      <c r="BC3954" t="e">
        <v>#N/A</v>
      </c>
      <c r="BD3954" t="e">
        <f>IF(Z3954=BC3954,"OK")</f>
        <v>#N/A</v>
      </c>
      <c r="BE3954">
        <v>1.68</v>
      </c>
      <c r="BF3954">
        <v>4.2999999999999997E-2</v>
      </c>
      <c r="BG3954">
        <v>0</v>
      </c>
      <c r="BH3954">
        <v>0</v>
      </c>
      <c r="BI3954">
        <v>0</v>
      </c>
      <c r="BJ3954">
        <v>0</v>
      </c>
      <c r="BK3954">
        <v>0</v>
      </c>
      <c r="BN3954" s="183"/>
    </row>
    <row r="3955" spans="1:66" ht="25.5" x14ac:dyDescent="0.25">
      <c r="A3955" s="1"/>
      <c r="B3955" s="94">
        <v>3942</v>
      </c>
      <c r="C3955" s="43">
        <v>1050284</v>
      </c>
      <c r="D3955" s="25"/>
      <c r="E3955" s="27" t="s">
        <v>1533</v>
      </c>
      <c r="F3955" s="151" t="s">
        <v>21</v>
      </c>
      <c r="G3955" s="25"/>
      <c r="H3955" s="46" t="str">
        <f>IFERROR(IFERROR(IF(SEARCH("Usystems",$E3955)&gt;0,"Usystems"),IF(SEARCH("RIIFO",$E3955)&gt;0,"RIIFO","Uponor")),"Uponor")</f>
        <v>Uponor</v>
      </c>
      <c r="I3955" s="25" t="str">
        <f>IFERROR(MID($D3955,1,7)+0,"")</f>
        <v/>
      </c>
      <c r="J3955" s="25" t="str">
        <f>IFERROR(MID($D3955,10,7)+0,"")</f>
        <v/>
      </c>
      <c r="K3955" s="25" t="str">
        <f>IFERROR(MID($D3955,19,7)+0,"")</f>
        <v/>
      </c>
      <c r="L3955" s="25" t="str">
        <f>IFERROR(MID($D3955,28,7)+0,"")</f>
        <v/>
      </c>
      <c r="M3955" s="25" t="str">
        <f>IF(IFERROR(MID($Q3955,1,7)+0,"")&lt;1130000,IF(INDEX(C:C,MATCH(LEFT(Q3955,7)+0,I:I,0))&lt;1130000,"",INDEX(C:C,MATCH(LEFT(Q3955,7)+0,I:I,0))),IFERROR(MID($Q3955,1,7)+0,""))</f>
        <v/>
      </c>
      <c r="N3955" s="25" t="str">
        <f>IF(IFERROR(MID($Q3955,10,7)+0,"")&lt;1130000,"",IFERROR(MID($Q3955,10,7)+0,""))</f>
        <v/>
      </c>
      <c r="O3955" s="25" t="str">
        <f>IF(IFERROR(MID($Q3955,19,7)+0,"")&lt;1130000,"",IFERROR(MID($Q3955,19,7)+0,""))</f>
        <v/>
      </c>
      <c r="P3955" s="25" t="str">
        <f>IF(M3955="","",IF(N3955="",M3955,M3955&amp;", "&amp;N3955))</f>
        <v/>
      </c>
      <c r="Q3955" s="25"/>
      <c r="R3955" s="25"/>
      <c r="S3955" s="35" t="s">
        <v>107</v>
      </c>
      <c r="T3955" s="25" t="s">
        <v>36</v>
      </c>
      <c r="U3955" s="185">
        <v>28997</v>
      </c>
      <c r="V3955" s="188">
        <v>28997</v>
      </c>
      <c r="W3955" s="189">
        <v>28997</v>
      </c>
      <c r="X3955" s="31">
        <v>28997</v>
      </c>
      <c r="Y3955" s="90">
        <f>IFERROR(ROUND(X3955/W3955-1,2),"")</f>
        <v>0</v>
      </c>
      <c r="Z3955" s="31">
        <f>IF(OR(S3955="VLD MLC components",S3955="VLD MLC pipes",S3955="VLD PEX components",S3955="VLD PEX pipes",S3955="VLD PHC components",S3955="VLD PHC pipes",S3955="Controls VLD"),"По запросу",X3955)</f>
        <v>28997</v>
      </c>
      <c r="AA3955" s="63">
        <f>ROUND(X3955/1.2,3)</f>
        <v>24164.167000000001</v>
      </c>
      <c r="AB3955" s="23">
        <v>24164.167000000001</v>
      </c>
      <c r="AC3955" s="190">
        <f>IFERROR(ROUND(AA3955/AB3955-1,2),"")</f>
        <v>0</v>
      </c>
      <c r="AD3955" s="25">
        <v>2.6</v>
      </c>
      <c r="AE3955" s="25">
        <v>0.1</v>
      </c>
      <c r="AF3955" s="25">
        <v>0</v>
      </c>
      <c r="AG3955" s="25" t="s">
        <v>22</v>
      </c>
      <c r="AH3955" s="25">
        <v>0</v>
      </c>
      <c r="AI3955" s="25">
        <v>0</v>
      </c>
      <c r="AJ3955" s="25" t="s">
        <v>20</v>
      </c>
      <c r="AK3955" s="42" t="s">
        <v>19</v>
      </c>
      <c r="AL3955" s="25" t="s">
        <v>20</v>
      </c>
      <c r="AM3955" s="25">
        <v>1</v>
      </c>
      <c r="AN3955" s="25"/>
      <c r="AO3955" s="25"/>
      <c r="AP3955" s="25"/>
      <c r="AQ3955" s="25"/>
      <c r="AR3955" s="94"/>
      <c r="AS3955" s="157" t="s">
        <v>22</v>
      </c>
      <c r="AT3955" s="93">
        <v>42551</v>
      </c>
      <c r="AU3955" s="92" t="s">
        <v>22</v>
      </c>
      <c r="AV3955" s="91" t="s">
        <v>48</v>
      </c>
      <c r="AW3955" s="92" t="s">
        <v>48</v>
      </c>
      <c r="AX3955" s="92" t="s">
        <v>48</v>
      </c>
      <c r="AY3955" s="91" t="s">
        <v>152</v>
      </c>
      <c r="AZ3955" s="23"/>
      <c r="BA3955" s="25">
        <v>0</v>
      </c>
      <c r="BB3955" t="s">
        <v>48</v>
      </c>
      <c r="BC3955" t="e">
        <v>#N/A</v>
      </c>
      <c r="BD3955" t="e">
        <f>IF(Z3955=BC3955,"OK")</f>
        <v>#N/A</v>
      </c>
      <c r="BE3955">
        <v>2.6</v>
      </c>
      <c r="BF3955">
        <v>0.1</v>
      </c>
      <c r="BG3955">
        <v>0</v>
      </c>
      <c r="BH3955">
        <v>0</v>
      </c>
      <c r="BI3955">
        <v>0</v>
      </c>
      <c r="BJ3955">
        <v>0</v>
      </c>
      <c r="BK3955">
        <v>0</v>
      </c>
      <c r="BN3955" s="183"/>
    </row>
    <row r="3956" spans="1:66" ht="25.5" x14ac:dyDescent="0.25">
      <c r="A3956" s="1"/>
      <c r="B3956" s="94">
        <v>3943</v>
      </c>
      <c r="C3956" s="43">
        <v>1050376</v>
      </c>
      <c r="D3956" s="25"/>
      <c r="E3956" s="27" t="s">
        <v>1532</v>
      </c>
      <c r="F3956" s="151" t="s">
        <v>21</v>
      </c>
      <c r="G3956" s="25"/>
      <c r="H3956" s="46" t="str">
        <f>IFERROR(IFERROR(IF(SEARCH("Usystems",$E3956)&gt;0,"Usystems"),IF(SEARCH("RIIFO",$E3956)&gt;0,"RIIFO","Uponor")),"Uponor")</f>
        <v>Uponor</v>
      </c>
      <c r="I3956" s="25" t="str">
        <f>IFERROR(MID($D3956,1,7)+0,"")</f>
        <v/>
      </c>
      <c r="J3956" s="25" t="str">
        <f>IFERROR(MID($D3956,10,7)+0,"")</f>
        <v/>
      </c>
      <c r="K3956" s="25" t="str">
        <f>IFERROR(MID($D3956,19,7)+0,"")</f>
        <v/>
      </c>
      <c r="L3956" s="25" t="str">
        <f>IFERROR(MID($D3956,28,7)+0,"")</f>
        <v/>
      </c>
      <c r="M3956" s="25" t="str">
        <f>IF(IFERROR(MID($Q3956,1,7)+0,"")&lt;1130000,IF(INDEX(C:C,MATCH(LEFT(Q3956,7)+0,I:I,0))&lt;1130000,"",INDEX(C:C,MATCH(LEFT(Q3956,7)+0,I:I,0))),IFERROR(MID($Q3956,1,7)+0,""))</f>
        <v/>
      </c>
      <c r="N3956" s="25" t="str">
        <f>IF(IFERROR(MID($Q3956,10,7)+0,"")&lt;1130000,"",IFERROR(MID($Q3956,10,7)+0,""))</f>
        <v/>
      </c>
      <c r="O3956" s="25" t="str">
        <f>IF(IFERROR(MID($Q3956,19,7)+0,"")&lt;1130000,"",IFERROR(MID($Q3956,19,7)+0,""))</f>
        <v/>
      </c>
      <c r="P3956" s="25" t="str">
        <f>IF(M3956="","",IF(N3956="",M3956,M3956&amp;", "&amp;N3956))</f>
        <v/>
      </c>
      <c r="Q3956" s="25"/>
      <c r="R3956" s="25"/>
      <c r="S3956" s="35" t="s">
        <v>107</v>
      </c>
      <c r="T3956" s="25" t="s">
        <v>36</v>
      </c>
      <c r="U3956" s="185">
        <v>23632</v>
      </c>
      <c r="V3956" s="188">
        <v>23632</v>
      </c>
      <c r="W3956" s="189">
        <v>23632</v>
      </c>
      <c r="X3956" s="31">
        <v>23632</v>
      </c>
      <c r="Y3956" s="90">
        <f>IFERROR(ROUND(X3956/W3956-1,2),"")</f>
        <v>0</v>
      </c>
      <c r="Z3956" s="31">
        <f>IF(OR(S3956="VLD MLC components",S3956="VLD MLC pipes",S3956="VLD PEX components",S3956="VLD PEX pipes",S3956="VLD PHC components",S3956="VLD PHC pipes",S3956="Controls VLD"),"По запросу",X3956)</f>
        <v>23632</v>
      </c>
      <c r="AA3956" s="63">
        <f>ROUND(X3956/1.2,3)</f>
        <v>19693.332999999999</v>
      </c>
      <c r="AB3956" s="23">
        <v>19693.332999999999</v>
      </c>
      <c r="AC3956" s="190">
        <f>IFERROR(ROUND(AA3956/AB3956-1,2),"")</f>
        <v>0</v>
      </c>
      <c r="AD3956" s="25">
        <v>4.2750000000000004</v>
      </c>
      <c r="AE3956" s="25">
        <v>0.18332999999999999</v>
      </c>
      <c r="AF3956" s="25">
        <v>0</v>
      </c>
      <c r="AG3956" s="25" t="s">
        <v>22</v>
      </c>
      <c r="AH3956" s="25">
        <v>0</v>
      </c>
      <c r="AI3956" s="25">
        <v>0</v>
      </c>
      <c r="AJ3956" s="25" t="s">
        <v>20</v>
      </c>
      <c r="AK3956" s="42" t="s">
        <v>19</v>
      </c>
      <c r="AL3956" s="25" t="s">
        <v>20</v>
      </c>
      <c r="AM3956" s="25">
        <v>1</v>
      </c>
      <c r="AN3956" s="25"/>
      <c r="AO3956" s="25"/>
      <c r="AP3956" s="25"/>
      <c r="AQ3956" s="25"/>
      <c r="AR3956" s="94"/>
      <c r="AS3956" s="157" t="s">
        <v>22</v>
      </c>
      <c r="AT3956" s="93">
        <v>42551</v>
      </c>
      <c r="AU3956" s="92" t="s">
        <v>22</v>
      </c>
      <c r="AV3956" s="91" t="s">
        <v>48</v>
      </c>
      <c r="AW3956" s="92" t="s">
        <v>48</v>
      </c>
      <c r="AX3956" s="92" t="s">
        <v>48</v>
      </c>
      <c r="AY3956" s="91" t="s">
        <v>152</v>
      </c>
      <c r="AZ3956" s="23"/>
      <c r="BA3956" s="25">
        <v>0</v>
      </c>
      <c r="BB3956" t="s">
        <v>48</v>
      </c>
      <c r="BC3956" t="e">
        <v>#N/A</v>
      </c>
      <c r="BD3956" t="e">
        <f>IF(Z3956=BC3956,"OK")</f>
        <v>#N/A</v>
      </c>
      <c r="BE3956">
        <v>4.2750000000000004</v>
      </c>
      <c r="BF3956">
        <v>0.18332999999999999</v>
      </c>
      <c r="BG3956">
        <v>0</v>
      </c>
      <c r="BH3956">
        <v>0</v>
      </c>
      <c r="BI3956">
        <v>0</v>
      </c>
      <c r="BJ3956">
        <v>0</v>
      </c>
      <c r="BK3956">
        <v>0</v>
      </c>
      <c r="BN3956" s="183"/>
    </row>
    <row r="3957" spans="1:66" ht="25.5" x14ac:dyDescent="0.25">
      <c r="A3957" s="1"/>
      <c r="B3957" s="94">
        <v>3944</v>
      </c>
      <c r="C3957" s="43">
        <v>1050285</v>
      </c>
      <c r="D3957" s="25"/>
      <c r="E3957" s="27" t="s">
        <v>1531</v>
      </c>
      <c r="F3957" s="151" t="s">
        <v>21</v>
      </c>
      <c r="G3957" s="25"/>
      <c r="H3957" s="46" t="str">
        <f>IFERROR(IFERROR(IF(SEARCH("Usystems",$E3957)&gt;0,"Usystems"),IF(SEARCH("RIIFO",$E3957)&gt;0,"RIIFO","Uponor")),"Uponor")</f>
        <v>Uponor</v>
      </c>
      <c r="I3957" s="25" t="str">
        <f>IFERROR(MID($D3957,1,7)+0,"")</f>
        <v/>
      </c>
      <c r="J3957" s="25" t="str">
        <f>IFERROR(MID($D3957,10,7)+0,"")</f>
        <v/>
      </c>
      <c r="K3957" s="25" t="str">
        <f>IFERROR(MID($D3957,19,7)+0,"")</f>
        <v/>
      </c>
      <c r="L3957" s="25" t="str">
        <f>IFERROR(MID($D3957,28,7)+0,"")</f>
        <v/>
      </c>
      <c r="M3957" s="25" t="str">
        <f>IF(IFERROR(MID($Q3957,1,7)+0,"")&lt;1130000,IF(INDEX(C:C,MATCH(LEFT(Q3957,7)+0,I:I,0))&lt;1130000,"",INDEX(C:C,MATCH(LEFT(Q3957,7)+0,I:I,0))),IFERROR(MID($Q3957,1,7)+0,""))</f>
        <v/>
      </c>
      <c r="N3957" s="25" t="str">
        <f>IF(IFERROR(MID($Q3957,10,7)+0,"")&lt;1130000,"",IFERROR(MID($Q3957,10,7)+0,""))</f>
        <v/>
      </c>
      <c r="O3957" s="25" t="str">
        <f>IF(IFERROR(MID($Q3957,19,7)+0,"")&lt;1130000,"",IFERROR(MID($Q3957,19,7)+0,""))</f>
        <v/>
      </c>
      <c r="P3957" s="25" t="str">
        <f>IF(M3957="","",IF(N3957="",M3957,M3957&amp;", "&amp;N3957))</f>
        <v/>
      </c>
      <c r="Q3957" s="25"/>
      <c r="R3957" s="25"/>
      <c r="S3957" s="35" t="s">
        <v>107</v>
      </c>
      <c r="T3957" s="25" t="s">
        <v>36</v>
      </c>
      <c r="U3957" s="185">
        <v>34467</v>
      </c>
      <c r="V3957" s="188">
        <v>34467</v>
      </c>
      <c r="W3957" s="189">
        <v>34467</v>
      </c>
      <c r="X3957" s="31">
        <v>34467</v>
      </c>
      <c r="Y3957" s="90">
        <f>IFERROR(ROUND(X3957/W3957-1,2),"")</f>
        <v>0</v>
      </c>
      <c r="Z3957" s="31">
        <f>IF(OR(S3957="VLD MLC components",S3957="VLD MLC pipes",S3957="VLD PEX components",S3957="VLD PEX pipes",S3957="VLD PHC components",S3957="VLD PHC pipes",S3957="Controls VLD"),"По запросу",X3957)</f>
        <v>34467</v>
      </c>
      <c r="AA3957" s="63">
        <f>ROUND(X3957/1.2,3)</f>
        <v>28722.5</v>
      </c>
      <c r="AB3957" s="23">
        <v>28722.5</v>
      </c>
      <c r="AC3957" s="190">
        <f>IFERROR(ROUND(AA3957/AB3957-1,2),"")</f>
        <v>0</v>
      </c>
      <c r="AD3957" s="25">
        <v>6.35</v>
      </c>
      <c r="AE3957" s="25">
        <v>0.21</v>
      </c>
      <c r="AF3957" s="25">
        <v>0</v>
      </c>
      <c r="AG3957" s="25" t="s">
        <v>22</v>
      </c>
      <c r="AH3957" s="25">
        <v>0</v>
      </c>
      <c r="AI3957" s="25">
        <v>0</v>
      </c>
      <c r="AJ3957" s="25" t="s">
        <v>20</v>
      </c>
      <c r="AK3957" s="42" t="s">
        <v>19</v>
      </c>
      <c r="AL3957" s="25" t="s">
        <v>20</v>
      </c>
      <c r="AM3957" s="25">
        <v>1</v>
      </c>
      <c r="AN3957" s="25"/>
      <c r="AO3957" s="25"/>
      <c r="AP3957" s="25"/>
      <c r="AQ3957" s="25"/>
      <c r="AR3957" s="94"/>
      <c r="AS3957" s="157" t="s">
        <v>22</v>
      </c>
      <c r="AT3957" s="93">
        <v>42551</v>
      </c>
      <c r="AU3957" s="92" t="s">
        <v>22</v>
      </c>
      <c r="AV3957" s="91" t="s">
        <v>48</v>
      </c>
      <c r="AW3957" s="92" t="s">
        <v>48</v>
      </c>
      <c r="AX3957" s="92" t="s">
        <v>48</v>
      </c>
      <c r="AY3957" s="91" t="s">
        <v>152</v>
      </c>
      <c r="AZ3957" s="23"/>
      <c r="BA3957" s="25">
        <v>0</v>
      </c>
      <c r="BB3957" t="s">
        <v>48</v>
      </c>
      <c r="BC3957" t="e">
        <v>#N/A</v>
      </c>
      <c r="BD3957" t="e">
        <f>IF(Z3957=BC3957,"OK")</f>
        <v>#N/A</v>
      </c>
      <c r="BE3957">
        <v>6.35</v>
      </c>
      <c r="BF3957">
        <v>0.21</v>
      </c>
      <c r="BG3957">
        <v>0</v>
      </c>
      <c r="BH3957">
        <v>0</v>
      </c>
      <c r="BI3957">
        <v>0</v>
      </c>
      <c r="BJ3957">
        <v>0</v>
      </c>
      <c r="BK3957">
        <v>0</v>
      </c>
      <c r="BN3957" s="183"/>
    </row>
    <row r="3958" spans="1:66" ht="25.5" x14ac:dyDescent="0.25">
      <c r="A3958" s="1"/>
      <c r="B3958" s="94">
        <v>3945</v>
      </c>
      <c r="C3958" s="43">
        <v>1050286</v>
      </c>
      <c r="D3958" s="25"/>
      <c r="E3958" s="27" t="s">
        <v>1530</v>
      </c>
      <c r="F3958" s="151" t="s">
        <v>21</v>
      </c>
      <c r="G3958" s="25"/>
      <c r="H3958" s="46" t="str">
        <f>IFERROR(IFERROR(IF(SEARCH("Usystems",$E3958)&gt;0,"Usystems"),IF(SEARCH("RIIFO",$E3958)&gt;0,"RIIFO","Uponor")),"Uponor")</f>
        <v>Uponor</v>
      </c>
      <c r="I3958" s="25" t="str">
        <f>IFERROR(MID($D3958,1,7)+0,"")</f>
        <v/>
      </c>
      <c r="J3958" s="25" t="str">
        <f>IFERROR(MID($D3958,10,7)+0,"")</f>
        <v/>
      </c>
      <c r="K3958" s="25" t="str">
        <f>IFERROR(MID($D3958,19,7)+0,"")</f>
        <v/>
      </c>
      <c r="L3958" s="25" t="str">
        <f>IFERROR(MID($D3958,28,7)+0,"")</f>
        <v/>
      </c>
      <c r="M3958" s="25" t="str">
        <f>IF(IFERROR(MID($Q3958,1,7)+0,"")&lt;1130000,IF(INDEX(C:C,MATCH(LEFT(Q3958,7)+0,I:I,0))&lt;1130000,"",INDEX(C:C,MATCH(LEFT(Q3958,7)+0,I:I,0))),IFERROR(MID($Q3958,1,7)+0,""))</f>
        <v/>
      </c>
      <c r="N3958" s="25" t="str">
        <f>IF(IFERROR(MID($Q3958,10,7)+0,"")&lt;1130000,"",IFERROR(MID($Q3958,10,7)+0,""))</f>
        <v/>
      </c>
      <c r="O3958" s="25" t="str">
        <f>IF(IFERROR(MID($Q3958,19,7)+0,"")&lt;1130000,"",IFERROR(MID($Q3958,19,7)+0,""))</f>
        <v/>
      </c>
      <c r="P3958" s="25" t="str">
        <f>IF(M3958="","",IF(N3958="",M3958,M3958&amp;", "&amp;N3958))</f>
        <v/>
      </c>
      <c r="Q3958" s="25"/>
      <c r="R3958" s="25"/>
      <c r="S3958" s="35" t="s">
        <v>107</v>
      </c>
      <c r="T3958" s="25" t="s">
        <v>36</v>
      </c>
      <c r="U3958" s="185">
        <v>43201</v>
      </c>
      <c r="V3958" s="188">
        <v>43201</v>
      </c>
      <c r="W3958" s="189">
        <v>43201</v>
      </c>
      <c r="X3958" s="31">
        <v>43201</v>
      </c>
      <c r="Y3958" s="90">
        <f>IFERROR(ROUND(X3958/W3958-1,2),"")</f>
        <v>0</v>
      </c>
      <c r="Z3958" s="31">
        <f>IF(OR(S3958="VLD MLC components",S3958="VLD MLC pipes",S3958="VLD PEX components",S3958="VLD PEX pipes",S3958="VLD PHC components",S3958="VLD PHC pipes",S3958="Controls VLD"),"По запросу",X3958)</f>
        <v>43201</v>
      </c>
      <c r="AA3958" s="63">
        <f>ROUND(X3958/1.2,3)</f>
        <v>36000.832999999999</v>
      </c>
      <c r="AB3958" s="23">
        <v>36000.832999999999</v>
      </c>
      <c r="AC3958" s="190">
        <f>IFERROR(ROUND(AA3958/AB3958-1,2),"")</f>
        <v>0</v>
      </c>
      <c r="AD3958" s="25">
        <v>10.65</v>
      </c>
      <c r="AE3958" s="25">
        <v>0.40799999999999997</v>
      </c>
      <c r="AF3958" s="25">
        <v>0</v>
      </c>
      <c r="AG3958" s="25" t="s">
        <v>22</v>
      </c>
      <c r="AH3958" s="25">
        <v>0</v>
      </c>
      <c r="AI3958" s="25">
        <v>0</v>
      </c>
      <c r="AJ3958" s="25" t="s">
        <v>20</v>
      </c>
      <c r="AK3958" s="42" t="s">
        <v>19</v>
      </c>
      <c r="AL3958" s="25" t="s">
        <v>20</v>
      </c>
      <c r="AM3958" s="25">
        <v>1</v>
      </c>
      <c r="AN3958" s="25"/>
      <c r="AO3958" s="25"/>
      <c r="AP3958" s="25"/>
      <c r="AQ3958" s="25"/>
      <c r="AR3958" s="94"/>
      <c r="AS3958" s="157" t="s">
        <v>22</v>
      </c>
      <c r="AT3958" s="93">
        <v>42551</v>
      </c>
      <c r="AU3958" s="92" t="s">
        <v>22</v>
      </c>
      <c r="AV3958" s="91" t="s">
        <v>48</v>
      </c>
      <c r="AW3958" s="92" t="s">
        <v>48</v>
      </c>
      <c r="AX3958" s="92" t="s">
        <v>48</v>
      </c>
      <c r="AY3958" s="91" t="s">
        <v>152</v>
      </c>
      <c r="AZ3958" s="23"/>
      <c r="BA3958" s="25">
        <v>0</v>
      </c>
      <c r="BB3958" t="s">
        <v>48</v>
      </c>
      <c r="BC3958" t="e">
        <v>#N/A</v>
      </c>
      <c r="BD3958" t="e">
        <f>IF(Z3958=BC3958,"OK")</f>
        <v>#N/A</v>
      </c>
      <c r="BE3958">
        <v>10.65</v>
      </c>
      <c r="BF3958">
        <v>0.40799999999999997</v>
      </c>
      <c r="BG3958">
        <v>0</v>
      </c>
      <c r="BH3958">
        <v>0</v>
      </c>
      <c r="BI3958">
        <v>0</v>
      </c>
      <c r="BJ3958">
        <v>0</v>
      </c>
      <c r="BK3958">
        <v>0</v>
      </c>
      <c r="BN3958" s="183"/>
    </row>
    <row r="3959" spans="1:66" ht="25.5" x14ac:dyDescent="0.25">
      <c r="A3959" s="1"/>
      <c r="B3959" s="94">
        <v>3946</v>
      </c>
      <c r="C3959" s="43">
        <v>1051734</v>
      </c>
      <c r="D3959" s="25"/>
      <c r="E3959" s="27" t="s">
        <v>1529</v>
      </c>
      <c r="F3959" s="151" t="s">
        <v>21</v>
      </c>
      <c r="G3959" s="25"/>
      <c r="H3959" s="46" t="str">
        <f>IFERROR(IFERROR(IF(SEARCH("Usystems",$E3959)&gt;0,"Usystems"),IF(SEARCH("RIIFO",$E3959)&gt;0,"RIIFO","Uponor")),"Uponor")</f>
        <v>Uponor</v>
      </c>
      <c r="I3959" s="25" t="str">
        <f>IFERROR(MID($D3959,1,7)+0,"")</f>
        <v/>
      </c>
      <c r="J3959" s="25" t="str">
        <f>IFERROR(MID($D3959,10,7)+0,"")</f>
        <v/>
      </c>
      <c r="K3959" s="25" t="str">
        <f>IFERROR(MID($D3959,19,7)+0,"")</f>
        <v/>
      </c>
      <c r="L3959" s="25" t="str">
        <f>IFERROR(MID($D3959,28,7)+0,"")</f>
        <v/>
      </c>
      <c r="M3959" s="25" t="str">
        <f>IF(IFERROR(MID($Q3959,1,7)+0,"")&lt;1130000,IF(INDEX(C:C,MATCH(LEFT(Q3959,7)+0,I:I,0))&lt;1130000,"",INDEX(C:C,MATCH(LEFT(Q3959,7)+0,I:I,0))),IFERROR(MID($Q3959,1,7)+0,""))</f>
        <v/>
      </c>
      <c r="N3959" s="25" t="str">
        <f>IF(IFERROR(MID($Q3959,10,7)+0,"")&lt;1130000,"",IFERROR(MID($Q3959,10,7)+0,""))</f>
        <v/>
      </c>
      <c r="O3959" s="25" t="str">
        <f>IF(IFERROR(MID($Q3959,19,7)+0,"")&lt;1130000,"",IFERROR(MID($Q3959,19,7)+0,""))</f>
        <v/>
      </c>
      <c r="P3959" s="25" t="str">
        <f>IF(M3959="","",IF(N3959="",M3959,M3959&amp;", "&amp;N3959))</f>
        <v/>
      </c>
      <c r="Q3959" s="25"/>
      <c r="R3959" s="25"/>
      <c r="S3959" s="35" t="s">
        <v>107</v>
      </c>
      <c r="T3959" s="25" t="s">
        <v>36</v>
      </c>
      <c r="U3959" s="185">
        <v>213425</v>
      </c>
      <c r="V3959" s="188">
        <v>213425</v>
      </c>
      <c r="W3959" s="189">
        <v>213425</v>
      </c>
      <c r="X3959" s="31">
        <v>213425</v>
      </c>
      <c r="Y3959" s="90">
        <f>IFERROR(ROUND(X3959/W3959-1,2),"")</f>
        <v>0</v>
      </c>
      <c r="Z3959" s="31">
        <f>IF(OR(S3959="VLD MLC components",S3959="VLD MLC pipes",S3959="VLD PEX components",S3959="VLD PEX pipes",S3959="VLD PHC components",S3959="VLD PHC pipes",S3959="Controls VLD"),"По запросу",X3959)</f>
        <v>213425</v>
      </c>
      <c r="AA3959" s="63">
        <f>ROUND(X3959/1.2,3)</f>
        <v>177854.16699999999</v>
      </c>
      <c r="AB3959" s="23">
        <v>177854.16699999999</v>
      </c>
      <c r="AC3959" s="190">
        <f>IFERROR(ROUND(AA3959/AB3959-1,2),"")</f>
        <v>0</v>
      </c>
      <c r="AD3959" s="25">
        <v>42.8</v>
      </c>
      <c r="AE3959" s="25">
        <v>0.878</v>
      </c>
      <c r="AF3959" s="25">
        <v>0</v>
      </c>
      <c r="AG3959" s="25" t="s">
        <v>22</v>
      </c>
      <c r="AH3959" s="25">
        <v>0</v>
      </c>
      <c r="AI3959" s="25">
        <v>0</v>
      </c>
      <c r="AJ3959" s="25" t="s">
        <v>20</v>
      </c>
      <c r="AK3959" s="42" t="s">
        <v>19</v>
      </c>
      <c r="AL3959" s="25" t="s">
        <v>20</v>
      </c>
      <c r="AM3959" s="25">
        <v>1</v>
      </c>
      <c r="AN3959" s="25"/>
      <c r="AO3959" s="25"/>
      <c r="AP3959" s="25"/>
      <c r="AQ3959" s="25"/>
      <c r="AR3959" s="94"/>
      <c r="AS3959" s="157" t="s">
        <v>22</v>
      </c>
      <c r="AT3959" s="93">
        <v>42551</v>
      </c>
      <c r="AU3959" s="92" t="s">
        <v>22</v>
      </c>
      <c r="AV3959" s="91" t="s">
        <v>48</v>
      </c>
      <c r="AW3959" s="92" t="s">
        <v>48</v>
      </c>
      <c r="AX3959" s="92" t="s">
        <v>48</v>
      </c>
      <c r="AY3959" s="91" t="s">
        <v>152</v>
      </c>
      <c r="AZ3959" s="23"/>
      <c r="BA3959" s="25">
        <v>0</v>
      </c>
      <c r="BB3959" t="s">
        <v>48</v>
      </c>
      <c r="BC3959" t="e">
        <v>#N/A</v>
      </c>
      <c r="BD3959" t="e">
        <f>IF(Z3959=BC3959,"OK")</f>
        <v>#N/A</v>
      </c>
      <c r="BE3959">
        <v>42.8</v>
      </c>
      <c r="BF3959">
        <v>0.878</v>
      </c>
      <c r="BG3959">
        <v>0</v>
      </c>
      <c r="BH3959">
        <v>0</v>
      </c>
      <c r="BI3959">
        <v>0</v>
      </c>
      <c r="BJ3959">
        <v>0</v>
      </c>
      <c r="BK3959">
        <v>0</v>
      </c>
      <c r="BN3959" s="183"/>
    </row>
    <row r="3960" spans="1:66" ht="25.5" x14ac:dyDescent="0.25">
      <c r="A3960" s="1"/>
      <c r="B3960" s="94">
        <v>3947</v>
      </c>
      <c r="C3960" s="43">
        <v>1053652</v>
      </c>
      <c r="D3960" s="25"/>
      <c r="E3960" s="27" t="s">
        <v>1528</v>
      </c>
      <c r="F3960" s="151" t="s">
        <v>21</v>
      </c>
      <c r="G3960" s="25"/>
      <c r="H3960" s="46" t="str">
        <f>IFERROR(IFERROR(IF(SEARCH("Usystems",$E3960)&gt;0,"Usystems"),IF(SEARCH("RIIFO",$E3960)&gt;0,"RIIFO","Uponor")),"Uponor")</f>
        <v>Uponor</v>
      </c>
      <c r="I3960" s="25" t="str">
        <f>IFERROR(MID($D3960,1,7)+0,"")</f>
        <v/>
      </c>
      <c r="J3960" s="25" t="str">
        <f>IFERROR(MID($D3960,10,7)+0,"")</f>
        <v/>
      </c>
      <c r="K3960" s="25" t="str">
        <f>IFERROR(MID($D3960,19,7)+0,"")</f>
        <v/>
      </c>
      <c r="L3960" s="25" t="str">
        <f>IFERROR(MID($D3960,28,7)+0,"")</f>
        <v/>
      </c>
      <c r="M3960" s="25" t="str">
        <f>IF(IFERROR(MID($Q3960,1,7)+0,"")&lt;1130000,IF(INDEX(C:C,MATCH(LEFT(Q3960,7)+0,I:I,0))&lt;1130000,"",INDEX(C:C,MATCH(LEFT(Q3960,7)+0,I:I,0))),IFERROR(MID($Q3960,1,7)+0,""))</f>
        <v/>
      </c>
      <c r="N3960" s="25" t="str">
        <f>IF(IFERROR(MID($Q3960,10,7)+0,"")&lt;1130000,"",IFERROR(MID($Q3960,10,7)+0,""))</f>
        <v/>
      </c>
      <c r="O3960" s="25" t="str">
        <f>IF(IFERROR(MID($Q3960,19,7)+0,"")&lt;1130000,"",IFERROR(MID($Q3960,19,7)+0,""))</f>
        <v/>
      </c>
      <c r="P3960" s="25" t="str">
        <f>IF(M3960="","",IF(N3960="",M3960,M3960&amp;", "&amp;N3960))</f>
        <v/>
      </c>
      <c r="Q3960" s="25"/>
      <c r="R3960" s="25"/>
      <c r="S3960" s="35" t="s">
        <v>107</v>
      </c>
      <c r="T3960" s="25" t="s">
        <v>36</v>
      </c>
      <c r="U3960" s="185">
        <v>1297</v>
      </c>
      <c r="V3960" s="188">
        <v>1297</v>
      </c>
      <c r="W3960" s="189">
        <v>1297</v>
      </c>
      <c r="X3960" s="31">
        <v>1297</v>
      </c>
      <c r="Y3960" s="90">
        <f>IFERROR(ROUND(X3960/W3960-1,2),"")</f>
        <v>0</v>
      </c>
      <c r="Z3960" s="31">
        <f>IF(OR(S3960="VLD MLC components",S3960="VLD MLC pipes",S3960="VLD PEX components",S3960="VLD PEX pipes",S3960="VLD PHC components",S3960="VLD PHC pipes",S3960="Controls VLD"),"По запросу",X3960)</f>
        <v>1297</v>
      </c>
      <c r="AA3960" s="63">
        <f>ROUND(X3960/1.2,3)</f>
        <v>1080.8330000000001</v>
      </c>
      <c r="AB3960" s="23">
        <v>1080.8330000000001</v>
      </c>
      <c r="AC3960" s="190">
        <f>IFERROR(ROUND(AA3960/AB3960-1,2),"")</f>
        <v>0</v>
      </c>
      <c r="AD3960" s="25">
        <v>0.34499999999999997</v>
      </c>
      <c r="AE3960" s="25">
        <v>1.375E-2</v>
      </c>
      <c r="AF3960" s="25">
        <v>0</v>
      </c>
      <c r="AG3960" s="25" t="s">
        <v>22</v>
      </c>
      <c r="AH3960" s="25">
        <v>0</v>
      </c>
      <c r="AI3960" s="25">
        <v>0</v>
      </c>
      <c r="AJ3960" s="25" t="s">
        <v>20</v>
      </c>
      <c r="AK3960" s="42" t="s">
        <v>19</v>
      </c>
      <c r="AL3960" s="25" t="s">
        <v>20</v>
      </c>
      <c r="AM3960" s="25">
        <v>1</v>
      </c>
      <c r="AN3960" s="25"/>
      <c r="AO3960" s="25"/>
      <c r="AP3960" s="25"/>
      <c r="AQ3960" s="25"/>
      <c r="AR3960" s="94"/>
      <c r="AS3960" s="157" t="s">
        <v>22</v>
      </c>
      <c r="AT3960" s="93">
        <v>42551</v>
      </c>
      <c r="AU3960" s="92" t="s">
        <v>22</v>
      </c>
      <c r="AV3960" s="91" t="s">
        <v>48</v>
      </c>
      <c r="AW3960" s="92" t="s">
        <v>48</v>
      </c>
      <c r="AX3960" s="92" t="s">
        <v>48</v>
      </c>
      <c r="AY3960" s="91" t="s">
        <v>152</v>
      </c>
      <c r="AZ3960" s="23"/>
      <c r="BA3960" s="25">
        <v>0</v>
      </c>
      <c r="BB3960" t="s">
        <v>48</v>
      </c>
      <c r="BC3960" t="e">
        <v>#N/A</v>
      </c>
      <c r="BD3960" t="e">
        <f>IF(Z3960=BC3960,"OK")</f>
        <v>#N/A</v>
      </c>
      <c r="BE3960">
        <v>0.34499999999999997</v>
      </c>
      <c r="BF3960">
        <v>1.375E-2</v>
      </c>
      <c r="BG3960">
        <v>0</v>
      </c>
      <c r="BH3960">
        <v>0</v>
      </c>
      <c r="BI3960">
        <v>0</v>
      </c>
      <c r="BJ3960">
        <v>0</v>
      </c>
      <c r="BK3960">
        <v>0</v>
      </c>
      <c r="BN3960" s="183"/>
    </row>
    <row r="3961" spans="1:66" ht="25.5" x14ac:dyDescent="0.25">
      <c r="A3961" s="1"/>
      <c r="B3961" s="94">
        <v>3948</v>
      </c>
      <c r="C3961" s="43">
        <v>1050276</v>
      </c>
      <c r="D3961" s="25"/>
      <c r="E3961" s="27" t="s">
        <v>1527</v>
      </c>
      <c r="F3961" s="151" t="s">
        <v>21</v>
      </c>
      <c r="G3961" s="25"/>
      <c r="H3961" s="46" t="str">
        <f>IFERROR(IFERROR(IF(SEARCH("Usystems",$E3961)&gt;0,"Usystems"),IF(SEARCH("RIIFO",$E3961)&gt;0,"RIIFO","Uponor")),"Uponor")</f>
        <v>Uponor</v>
      </c>
      <c r="I3961" s="25" t="str">
        <f>IFERROR(MID($D3961,1,7)+0,"")</f>
        <v/>
      </c>
      <c r="J3961" s="25" t="str">
        <f>IFERROR(MID($D3961,10,7)+0,"")</f>
        <v/>
      </c>
      <c r="K3961" s="25" t="str">
        <f>IFERROR(MID($D3961,19,7)+0,"")</f>
        <v/>
      </c>
      <c r="L3961" s="25" t="str">
        <f>IFERROR(MID($D3961,28,7)+0,"")</f>
        <v/>
      </c>
      <c r="M3961" s="25" t="str">
        <f>IF(IFERROR(MID($Q3961,1,7)+0,"")&lt;1130000,IF(INDEX(C:C,MATCH(LEFT(Q3961,7)+0,I:I,0))&lt;1130000,"",INDEX(C:C,MATCH(LEFT(Q3961,7)+0,I:I,0))),IFERROR(MID($Q3961,1,7)+0,""))</f>
        <v/>
      </c>
      <c r="N3961" s="25" t="str">
        <f>IF(IFERROR(MID($Q3961,10,7)+0,"")&lt;1130000,"",IFERROR(MID($Q3961,10,7)+0,""))</f>
        <v/>
      </c>
      <c r="O3961" s="25" t="str">
        <f>IF(IFERROR(MID($Q3961,19,7)+0,"")&lt;1130000,"",IFERROR(MID($Q3961,19,7)+0,""))</f>
        <v/>
      </c>
      <c r="P3961" s="25" t="str">
        <f>IF(M3961="","",IF(N3961="",M3961,M3961&amp;", "&amp;N3961))</f>
        <v/>
      </c>
      <c r="Q3961" s="25"/>
      <c r="R3961" s="25"/>
      <c r="S3961" s="35" t="s">
        <v>107</v>
      </c>
      <c r="T3961" s="25" t="s">
        <v>36</v>
      </c>
      <c r="U3961" s="185">
        <v>3221</v>
      </c>
      <c r="V3961" s="188">
        <v>3221</v>
      </c>
      <c r="W3961" s="189">
        <v>3221</v>
      </c>
      <c r="X3961" s="31">
        <v>3221</v>
      </c>
      <c r="Y3961" s="90">
        <f>IFERROR(ROUND(X3961/W3961-1,2),"")</f>
        <v>0</v>
      </c>
      <c r="Z3961" s="31">
        <f>IF(OR(S3961="VLD MLC components",S3961="VLD MLC pipes",S3961="VLD PEX components",S3961="VLD PEX pipes",S3961="VLD PHC components",S3961="VLD PHC pipes",S3961="Controls VLD"),"По запросу",X3961)</f>
        <v>3221</v>
      </c>
      <c r="AA3961" s="63">
        <f>ROUND(X3961/1.2,3)</f>
        <v>2684.1669999999999</v>
      </c>
      <c r="AB3961" s="23">
        <v>2684.1669999999999</v>
      </c>
      <c r="AC3961" s="190">
        <f>IFERROR(ROUND(AA3961/AB3961-1,2),"")</f>
        <v>0</v>
      </c>
      <c r="AD3961" s="25">
        <v>0.97</v>
      </c>
      <c r="AE3961" s="25">
        <v>2.1999999999999999E-2</v>
      </c>
      <c r="AF3961" s="25">
        <v>0</v>
      </c>
      <c r="AG3961" s="25" t="s">
        <v>22</v>
      </c>
      <c r="AH3961" s="25">
        <v>0</v>
      </c>
      <c r="AI3961" s="25">
        <v>0</v>
      </c>
      <c r="AJ3961" s="25" t="s">
        <v>20</v>
      </c>
      <c r="AK3961" s="42" t="s">
        <v>19</v>
      </c>
      <c r="AL3961" s="25" t="s">
        <v>20</v>
      </c>
      <c r="AM3961" s="25">
        <v>1</v>
      </c>
      <c r="AN3961" s="25"/>
      <c r="AO3961" s="25"/>
      <c r="AP3961" s="25"/>
      <c r="AQ3961" s="25"/>
      <c r="AR3961" s="94"/>
      <c r="AS3961" s="157" t="s">
        <v>22</v>
      </c>
      <c r="AT3961" s="93">
        <v>42551</v>
      </c>
      <c r="AU3961" s="92" t="s">
        <v>22</v>
      </c>
      <c r="AV3961" s="91" t="s">
        <v>48</v>
      </c>
      <c r="AW3961" s="92" t="s">
        <v>48</v>
      </c>
      <c r="AX3961" s="92" t="s">
        <v>48</v>
      </c>
      <c r="AY3961" s="91" t="s">
        <v>152</v>
      </c>
      <c r="AZ3961" s="23"/>
      <c r="BA3961" s="25">
        <v>0</v>
      </c>
      <c r="BB3961" t="s">
        <v>48</v>
      </c>
      <c r="BC3961" t="e">
        <v>#N/A</v>
      </c>
      <c r="BD3961" t="e">
        <f>IF(Z3961=BC3961,"OK")</f>
        <v>#N/A</v>
      </c>
      <c r="BE3961">
        <v>0.97</v>
      </c>
      <c r="BF3961">
        <v>2.1999999999999999E-2</v>
      </c>
      <c r="BG3961">
        <v>0</v>
      </c>
      <c r="BH3961">
        <v>0</v>
      </c>
      <c r="BI3961">
        <v>0</v>
      </c>
      <c r="BJ3961">
        <v>0</v>
      </c>
      <c r="BK3961">
        <v>0</v>
      </c>
      <c r="BN3961" s="183"/>
    </row>
    <row r="3962" spans="1:66" ht="25.5" x14ac:dyDescent="0.25">
      <c r="A3962" s="1"/>
      <c r="B3962" s="94">
        <v>3949</v>
      </c>
      <c r="C3962" s="43">
        <v>1050277</v>
      </c>
      <c r="D3962" s="25"/>
      <c r="E3962" s="27" t="s">
        <v>1526</v>
      </c>
      <c r="F3962" s="151" t="s">
        <v>21</v>
      </c>
      <c r="G3962" s="25"/>
      <c r="H3962" s="46" t="str">
        <f>IFERROR(IFERROR(IF(SEARCH("Usystems",$E3962)&gt;0,"Usystems"),IF(SEARCH("RIIFO",$E3962)&gt;0,"RIIFO","Uponor")),"Uponor")</f>
        <v>Uponor</v>
      </c>
      <c r="I3962" s="25" t="str">
        <f>IFERROR(MID($D3962,1,7)+0,"")</f>
        <v/>
      </c>
      <c r="J3962" s="25" t="str">
        <f>IFERROR(MID($D3962,10,7)+0,"")</f>
        <v/>
      </c>
      <c r="K3962" s="25" t="str">
        <f>IFERROR(MID($D3962,19,7)+0,"")</f>
        <v/>
      </c>
      <c r="L3962" s="25" t="str">
        <f>IFERROR(MID($D3962,28,7)+0,"")</f>
        <v/>
      </c>
      <c r="M3962" s="25" t="str">
        <f>IF(IFERROR(MID($Q3962,1,7)+0,"")&lt;1130000,IF(INDEX(C:C,MATCH(LEFT(Q3962,7)+0,I:I,0))&lt;1130000,"",INDEX(C:C,MATCH(LEFT(Q3962,7)+0,I:I,0))),IFERROR(MID($Q3962,1,7)+0,""))</f>
        <v/>
      </c>
      <c r="N3962" s="25" t="str">
        <f>IF(IFERROR(MID($Q3962,10,7)+0,"")&lt;1130000,"",IFERROR(MID($Q3962,10,7)+0,""))</f>
        <v/>
      </c>
      <c r="O3962" s="25" t="str">
        <f>IF(IFERROR(MID($Q3962,19,7)+0,"")&lt;1130000,"",IFERROR(MID($Q3962,19,7)+0,""))</f>
        <v/>
      </c>
      <c r="P3962" s="25" t="str">
        <f>IF(M3962="","",IF(N3962="",M3962,M3962&amp;", "&amp;N3962))</f>
        <v/>
      </c>
      <c r="Q3962" s="25"/>
      <c r="R3962" s="25"/>
      <c r="S3962" s="35" t="s">
        <v>107</v>
      </c>
      <c r="T3962" s="25" t="s">
        <v>36</v>
      </c>
      <c r="U3962" s="185">
        <v>5404</v>
      </c>
      <c r="V3962" s="188">
        <v>5404</v>
      </c>
      <c r="W3962" s="189">
        <v>5404</v>
      </c>
      <c r="X3962" s="31">
        <v>5404</v>
      </c>
      <c r="Y3962" s="90">
        <f>IFERROR(ROUND(X3962/W3962-1,2),"")</f>
        <v>0</v>
      </c>
      <c r="Z3962" s="31">
        <f>IF(OR(S3962="VLD MLC components",S3962="VLD MLC pipes",S3962="VLD PEX components",S3962="VLD PEX pipes",S3962="VLD PHC components",S3962="VLD PHC pipes",S3962="Controls VLD"),"По запросу",X3962)</f>
        <v>5404</v>
      </c>
      <c r="AA3962" s="63">
        <f>ROUND(X3962/1.2,3)</f>
        <v>4503.3329999999996</v>
      </c>
      <c r="AB3962" s="23">
        <v>4503.3329999999996</v>
      </c>
      <c r="AC3962" s="190">
        <f>IFERROR(ROUND(AA3962/AB3962-1,2),"")</f>
        <v>0</v>
      </c>
      <c r="AD3962" s="25">
        <v>1.75</v>
      </c>
      <c r="AE3962" s="25">
        <v>4.2000000000000003E-2</v>
      </c>
      <c r="AF3962" s="25">
        <v>0</v>
      </c>
      <c r="AG3962" s="25" t="s">
        <v>22</v>
      </c>
      <c r="AH3962" s="25">
        <v>0</v>
      </c>
      <c r="AI3962" s="25">
        <v>0</v>
      </c>
      <c r="AJ3962" s="25" t="s">
        <v>20</v>
      </c>
      <c r="AK3962" s="42" t="s">
        <v>19</v>
      </c>
      <c r="AL3962" s="25" t="s">
        <v>20</v>
      </c>
      <c r="AM3962" s="25">
        <v>1</v>
      </c>
      <c r="AN3962" s="25"/>
      <c r="AO3962" s="25"/>
      <c r="AP3962" s="25"/>
      <c r="AQ3962" s="25"/>
      <c r="AR3962" s="94"/>
      <c r="AS3962" s="157" t="s">
        <v>22</v>
      </c>
      <c r="AT3962" s="93">
        <v>42551</v>
      </c>
      <c r="AU3962" s="92" t="s">
        <v>22</v>
      </c>
      <c r="AV3962" s="91" t="s">
        <v>48</v>
      </c>
      <c r="AW3962" s="92" t="s">
        <v>48</v>
      </c>
      <c r="AX3962" s="92" t="s">
        <v>48</v>
      </c>
      <c r="AY3962" s="91" t="s">
        <v>152</v>
      </c>
      <c r="AZ3962" s="23"/>
      <c r="BA3962" s="25">
        <v>0</v>
      </c>
      <c r="BB3962" t="s">
        <v>48</v>
      </c>
      <c r="BC3962" t="e">
        <v>#N/A</v>
      </c>
      <c r="BD3962" t="e">
        <f>IF(Z3962=BC3962,"OK")</f>
        <v>#N/A</v>
      </c>
      <c r="BE3962">
        <v>1.75</v>
      </c>
      <c r="BF3962">
        <v>4.2000000000000003E-2</v>
      </c>
      <c r="BG3962">
        <v>0</v>
      </c>
      <c r="BH3962">
        <v>0</v>
      </c>
      <c r="BI3962">
        <v>0</v>
      </c>
      <c r="BJ3962">
        <v>0</v>
      </c>
      <c r="BK3962">
        <v>0</v>
      </c>
      <c r="BN3962" s="183"/>
    </row>
    <row r="3963" spans="1:66" ht="25.5" x14ac:dyDescent="0.25">
      <c r="A3963" s="1"/>
      <c r="B3963" s="94">
        <v>3950</v>
      </c>
      <c r="C3963" s="43">
        <v>1050278</v>
      </c>
      <c r="D3963" s="25"/>
      <c r="E3963" s="27" t="s">
        <v>1525</v>
      </c>
      <c r="F3963" s="151" t="s">
        <v>21</v>
      </c>
      <c r="G3963" s="25"/>
      <c r="H3963" s="46" t="str">
        <f>IFERROR(IFERROR(IF(SEARCH("Usystems",$E3963)&gt;0,"Usystems"),IF(SEARCH("RIIFO",$E3963)&gt;0,"RIIFO","Uponor")),"Uponor")</f>
        <v>Uponor</v>
      </c>
      <c r="I3963" s="25" t="str">
        <f>IFERROR(MID($D3963,1,7)+0,"")</f>
        <v/>
      </c>
      <c r="J3963" s="25" t="str">
        <f>IFERROR(MID($D3963,10,7)+0,"")</f>
        <v/>
      </c>
      <c r="K3963" s="25" t="str">
        <f>IFERROR(MID($D3963,19,7)+0,"")</f>
        <v/>
      </c>
      <c r="L3963" s="25" t="str">
        <f>IFERROR(MID($D3963,28,7)+0,"")</f>
        <v/>
      </c>
      <c r="M3963" s="25" t="str">
        <f>IF(IFERROR(MID($Q3963,1,7)+0,"")&lt;1130000,IF(INDEX(C:C,MATCH(LEFT(Q3963,7)+0,I:I,0))&lt;1130000,"",INDEX(C:C,MATCH(LEFT(Q3963,7)+0,I:I,0))),IFERROR(MID($Q3963,1,7)+0,""))</f>
        <v/>
      </c>
      <c r="N3963" s="25" t="str">
        <f>IF(IFERROR(MID($Q3963,10,7)+0,"")&lt;1130000,"",IFERROR(MID($Q3963,10,7)+0,""))</f>
        <v/>
      </c>
      <c r="O3963" s="25" t="str">
        <f>IF(IFERROR(MID($Q3963,19,7)+0,"")&lt;1130000,"",IFERROR(MID($Q3963,19,7)+0,""))</f>
        <v/>
      </c>
      <c r="P3963" s="25" t="str">
        <f>IF(M3963="","",IF(N3963="",M3963,M3963&amp;", "&amp;N3963))</f>
        <v/>
      </c>
      <c r="Q3963" s="25"/>
      <c r="R3963" s="25"/>
      <c r="S3963" s="35" t="s">
        <v>107</v>
      </c>
      <c r="T3963" s="25" t="s">
        <v>36</v>
      </c>
      <c r="U3963" s="185">
        <v>7926</v>
      </c>
      <c r="V3963" s="188">
        <v>7926</v>
      </c>
      <c r="W3963" s="189">
        <v>7926</v>
      </c>
      <c r="X3963" s="31">
        <v>7926</v>
      </c>
      <c r="Y3963" s="90">
        <f>IFERROR(ROUND(X3963/W3963-1,2),"")</f>
        <v>0</v>
      </c>
      <c r="Z3963" s="31">
        <f>IF(OR(S3963="VLD MLC components",S3963="VLD MLC pipes",S3963="VLD PEX components",S3963="VLD PEX pipes",S3963="VLD PHC components",S3963="VLD PHC pipes",S3963="Controls VLD"),"По запросу",X3963)</f>
        <v>7926</v>
      </c>
      <c r="AA3963" s="63">
        <f>ROUND(X3963/1.2,3)</f>
        <v>6605</v>
      </c>
      <c r="AB3963" s="23">
        <v>6605</v>
      </c>
      <c r="AC3963" s="190">
        <f>IFERROR(ROUND(AA3963/AB3963-1,2),"")</f>
        <v>0</v>
      </c>
      <c r="AD3963" s="25">
        <v>3.1</v>
      </c>
      <c r="AE3963" s="25">
        <v>0.09</v>
      </c>
      <c r="AF3963" s="25">
        <v>0</v>
      </c>
      <c r="AG3963" s="25" t="s">
        <v>22</v>
      </c>
      <c r="AH3963" s="25">
        <v>0</v>
      </c>
      <c r="AI3963" s="25">
        <v>0</v>
      </c>
      <c r="AJ3963" s="25" t="s">
        <v>20</v>
      </c>
      <c r="AK3963" s="42" t="s">
        <v>19</v>
      </c>
      <c r="AL3963" s="25" t="s">
        <v>20</v>
      </c>
      <c r="AM3963" s="25">
        <v>1</v>
      </c>
      <c r="AN3963" s="25"/>
      <c r="AO3963" s="25"/>
      <c r="AP3963" s="25"/>
      <c r="AQ3963" s="25"/>
      <c r="AR3963" s="94"/>
      <c r="AS3963" s="157" t="s">
        <v>22</v>
      </c>
      <c r="AT3963" s="93">
        <v>42551</v>
      </c>
      <c r="AU3963" s="92" t="s">
        <v>22</v>
      </c>
      <c r="AV3963" s="91" t="s">
        <v>48</v>
      </c>
      <c r="AW3963" s="92" t="s">
        <v>48</v>
      </c>
      <c r="AX3963" s="92" t="s">
        <v>48</v>
      </c>
      <c r="AY3963" s="91" t="s">
        <v>152</v>
      </c>
      <c r="AZ3963" s="23"/>
      <c r="BA3963" s="25">
        <v>0</v>
      </c>
      <c r="BB3963" t="s">
        <v>48</v>
      </c>
      <c r="BC3963" t="e">
        <v>#N/A</v>
      </c>
      <c r="BD3963" t="e">
        <f>IF(Z3963=BC3963,"OK")</f>
        <v>#N/A</v>
      </c>
      <c r="BE3963">
        <v>3.1</v>
      </c>
      <c r="BF3963">
        <v>0.09</v>
      </c>
      <c r="BG3963">
        <v>0</v>
      </c>
      <c r="BH3963">
        <v>0</v>
      </c>
      <c r="BI3963">
        <v>0</v>
      </c>
      <c r="BJ3963">
        <v>0</v>
      </c>
      <c r="BK3963">
        <v>0</v>
      </c>
      <c r="BN3963" s="183"/>
    </row>
    <row r="3964" spans="1:66" ht="25.5" x14ac:dyDescent="0.25">
      <c r="A3964" s="1"/>
      <c r="B3964" s="94">
        <v>3951</v>
      </c>
      <c r="C3964" s="43">
        <v>1050377</v>
      </c>
      <c r="D3964" s="25"/>
      <c r="E3964" s="27" t="s">
        <v>1524</v>
      </c>
      <c r="F3964" s="151" t="s">
        <v>21</v>
      </c>
      <c r="G3964" s="25"/>
      <c r="H3964" s="46" t="str">
        <f>IFERROR(IFERROR(IF(SEARCH("Usystems",$E3964)&gt;0,"Usystems"),IF(SEARCH("RIIFO",$E3964)&gt;0,"RIIFO","Uponor")),"Uponor")</f>
        <v>Uponor</v>
      </c>
      <c r="I3964" s="25" t="str">
        <f>IFERROR(MID($D3964,1,7)+0,"")</f>
        <v/>
      </c>
      <c r="J3964" s="25" t="str">
        <f>IFERROR(MID($D3964,10,7)+0,"")</f>
        <v/>
      </c>
      <c r="K3964" s="25" t="str">
        <f>IFERROR(MID($D3964,19,7)+0,"")</f>
        <v/>
      </c>
      <c r="L3964" s="25" t="str">
        <f>IFERROR(MID($D3964,28,7)+0,"")</f>
        <v/>
      </c>
      <c r="M3964" s="25" t="str">
        <f>IF(IFERROR(MID($Q3964,1,7)+0,"")&lt;1130000,IF(INDEX(C:C,MATCH(LEFT(Q3964,7)+0,I:I,0))&lt;1130000,"",INDEX(C:C,MATCH(LEFT(Q3964,7)+0,I:I,0))),IFERROR(MID($Q3964,1,7)+0,""))</f>
        <v/>
      </c>
      <c r="N3964" s="25" t="str">
        <f>IF(IFERROR(MID($Q3964,10,7)+0,"")&lt;1130000,"",IFERROR(MID($Q3964,10,7)+0,""))</f>
        <v/>
      </c>
      <c r="O3964" s="25" t="str">
        <f>IF(IFERROR(MID($Q3964,19,7)+0,"")&lt;1130000,"",IFERROR(MID($Q3964,19,7)+0,""))</f>
        <v/>
      </c>
      <c r="P3964" s="25" t="str">
        <f>IF(M3964="","",IF(N3964="",M3964,M3964&amp;", "&amp;N3964))</f>
        <v/>
      </c>
      <c r="Q3964" s="25"/>
      <c r="R3964" s="25"/>
      <c r="S3964" s="35" t="s">
        <v>107</v>
      </c>
      <c r="T3964" s="25" t="s">
        <v>36</v>
      </c>
      <c r="U3964" s="185">
        <v>25477</v>
      </c>
      <c r="V3964" s="188">
        <v>25477</v>
      </c>
      <c r="W3964" s="189">
        <v>25477</v>
      </c>
      <c r="X3964" s="31">
        <v>25477</v>
      </c>
      <c r="Y3964" s="90">
        <f>IFERROR(ROUND(X3964/W3964-1,2),"")</f>
        <v>0</v>
      </c>
      <c r="Z3964" s="31">
        <f>IF(OR(S3964="VLD MLC components",S3964="VLD MLC pipes",S3964="VLD PEX components",S3964="VLD PEX pipes",S3964="VLD PHC components",S3964="VLD PHC pipes",S3964="Controls VLD"),"По запросу",X3964)</f>
        <v>25477</v>
      </c>
      <c r="AA3964" s="63">
        <f>ROUND(X3964/1.2,3)</f>
        <v>21230.832999999999</v>
      </c>
      <c r="AB3964" s="23">
        <v>21230.832999999999</v>
      </c>
      <c r="AC3964" s="190">
        <f>IFERROR(ROUND(AA3964/AB3964-1,2),"")</f>
        <v>0</v>
      </c>
      <c r="AD3964" s="25">
        <v>4.6900000000000004</v>
      </c>
      <c r="AE3964" s="25">
        <v>0.22</v>
      </c>
      <c r="AF3964" s="25">
        <v>0</v>
      </c>
      <c r="AG3964" s="25" t="s">
        <v>22</v>
      </c>
      <c r="AH3964" s="25">
        <v>0</v>
      </c>
      <c r="AI3964" s="25">
        <v>0</v>
      </c>
      <c r="AJ3964" s="25" t="s">
        <v>20</v>
      </c>
      <c r="AK3964" s="42" t="s">
        <v>19</v>
      </c>
      <c r="AL3964" s="25" t="s">
        <v>20</v>
      </c>
      <c r="AM3964" s="25">
        <v>1</v>
      </c>
      <c r="AN3964" s="25"/>
      <c r="AO3964" s="25"/>
      <c r="AP3964" s="25"/>
      <c r="AQ3964" s="25"/>
      <c r="AR3964" s="94"/>
      <c r="AS3964" s="157" t="s">
        <v>22</v>
      </c>
      <c r="AT3964" s="93">
        <v>42551</v>
      </c>
      <c r="AU3964" s="92" t="s">
        <v>22</v>
      </c>
      <c r="AV3964" s="91" t="s">
        <v>48</v>
      </c>
      <c r="AW3964" s="92" t="s">
        <v>48</v>
      </c>
      <c r="AX3964" s="92" t="s">
        <v>48</v>
      </c>
      <c r="AY3964" s="91" t="s">
        <v>152</v>
      </c>
      <c r="AZ3964" s="23"/>
      <c r="BA3964" s="25">
        <v>0</v>
      </c>
      <c r="BB3964" t="s">
        <v>48</v>
      </c>
      <c r="BC3964" t="e">
        <v>#N/A</v>
      </c>
      <c r="BD3964" t="e">
        <f>IF(Z3964=BC3964,"OK")</f>
        <v>#N/A</v>
      </c>
      <c r="BE3964">
        <v>4.6900000000000004</v>
      </c>
      <c r="BF3964">
        <v>0.22</v>
      </c>
      <c r="BG3964">
        <v>0</v>
      </c>
      <c r="BH3964">
        <v>0</v>
      </c>
      <c r="BI3964">
        <v>0</v>
      </c>
      <c r="BJ3964">
        <v>0</v>
      </c>
      <c r="BK3964">
        <v>0</v>
      </c>
      <c r="BN3964" s="183"/>
    </row>
    <row r="3965" spans="1:66" ht="25.5" x14ac:dyDescent="0.25">
      <c r="A3965" s="1"/>
      <c r="B3965" s="94">
        <v>3952</v>
      </c>
      <c r="C3965" s="43">
        <v>1050279</v>
      </c>
      <c r="D3965" s="25"/>
      <c r="E3965" s="27" t="s">
        <v>1523</v>
      </c>
      <c r="F3965" s="151" t="s">
        <v>21</v>
      </c>
      <c r="G3965" s="25"/>
      <c r="H3965" s="46" t="str">
        <f>IFERROR(IFERROR(IF(SEARCH("Usystems",$E3965)&gt;0,"Usystems"),IF(SEARCH("RIIFO",$E3965)&gt;0,"RIIFO","Uponor")),"Uponor")</f>
        <v>Uponor</v>
      </c>
      <c r="I3965" s="25" t="str">
        <f>IFERROR(MID($D3965,1,7)+0,"")</f>
        <v/>
      </c>
      <c r="J3965" s="25" t="str">
        <f>IFERROR(MID($D3965,10,7)+0,"")</f>
        <v/>
      </c>
      <c r="K3965" s="25" t="str">
        <f>IFERROR(MID($D3965,19,7)+0,"")</f>
        <v/>
      </c>
      <c r="L3965" s="25" t="str">
        <f>IFERROR(MID($D3965,28,7)+0,"")</f>
        <v/>
      </c>
      <c r="M3965" s="25" t="str">
        <f>IF(IFERROR(MID($Q3965,1,7)+0,"")&lt;1130000,IF(INDEX(C:C,MATCH(LEFT(Q3965,7)+0,I:I,0))&lt;1130000,"",INDEX(C:C,MATCH(LEFT(Q3965,7)+0,I:I,0))),IFERROR(MID($Q3965,1,7)+0,""))</f>
        <v/>
      </c>
      <c r="N3965" s="25" t="str">
        <f>IF(IFERROR(MID($Q3965,10,7)+0,"")&lt;1130000,"",IFERROR(MID($Q3965,10,7)+0,""))</f>
        <v/>
      </c>
      <c r="O3965" s="25" t="str">
        <f>IF(IFERROR(MID($Q3965,19,7)+0,"")&lt;1130000,"",IFERROR(MID($Q3965,19,7)+0,""))</f>
        <v/>
      </c>
      <c r="P3965" s="25" t="str">
        <f>IF(M3965="","",IF(N3965="",M3965,M3965&amp;", "&amp;N3965))</f>
        <v/>
      </c>
      <c r="Q3965" s="25"/>
      <c r="R3965" s="25"/>
      <c r="S3965" s="35" t="s">
        <v>107</v>
      </c>
      <c r="T3965" s="25" t="s">
        <v>36</v>
      </c>
      <c r="U3965" s="185">
        <v>32552</v>
      </c>
      <c r="V3965" s="188">
        <v>32552</v>
      </c>
      <c r="W3965" s="189">
        <v>32552</v>
      </c>
      <c r="X3965" s="31">
        <v>32552</v>
      </c>
      <c r="Y3965" s="90">
        <f>IFERROR(ROUND(X3965/W3965-1,2),"")</f>
        <v>0</v>
      </c>
      <c r="Z3965" s="31">
        <f>IF(OR(S3965="VLD MLC components",S3965="VLD MLC pipes",S3965="VLD PEX components",S3965="VLD PEX pipes",S3965="VLD PHC components",S3965="VLD PHC pipes",S3965="Controls VLD"),"По запросу",X3965)</f>
        <v>32552</v>
      </c>
      <c r="AA3965" s="63">
        <f>ROUND(X3965/1.2,3)</f>
        <v>27126.667000000001</v>
      </c>
      <c r="AB3965" s="23">
        <v>27126.667000000001</v>
      </c>
      <c r="AC3965" s="190">
        <f>IFERROR(ROUND(AA3965/AB3965-1,2),"")</f>
        <v>0</v>
      </c>
      <c r="AD3965" s="25">
        <v>7.4</v>
      </c>
      <c r="AE3965" s="25">
        <v>0.27</v>
      </c>
      <c r="AF3965" s="25">
        <v>0</v>
      </c>
      <c r="AG3965" s="25" t="s">
        <v>22</v>
      </c>
      <c r="AH3965" s="25">
        <v>0</v>
      </c>
      <c r="AI3965" s="25">
        <v>0</v>
      </c>
      <c r="AJ3965" s="25" t="s">
        <v>20</v>
      </c>
      <c r="AK3965" s="42" t="s">
        <v>19</v>
      </c>
      <c r="AL3965" s="25" t="s">
        <v>20</v>
      </c>
      <c r="AM3965" s="25">
        <v>1</v>
      </c>
      <c r="AN3965" s="25"/>
      <c r="AO3965" s="25"/>
      <c r="AP3965" s="25"/>
      <c r="AQ3965" s="25"/>
      <c r="AR3965" s="94"/>
      <c r="AS3965" s="157" t="s">
        <v>22</v>
      </c>
      <c r="AT3965" s="93">
        <v>42551</v>
      </c>
      <c r="AU3965" s="92" t="s">
        <v>22</v>
      </c>
      <c r="AV3965" s="91" t="s">
        <v>48</v>
      </c>
      <c r="AW3965" s="92" t="s">
        <v>48</v>
      </c>
      <c r="AX3965" s="92" t="s">
        <v>48</v>
      </c>
      <c r="AY3965" s="91" t="s">
        <v>152</v>
      </c>
      <c r="AZ3965" s="23"/>
      <c r="BA3965" s="25">
        <v>0</v>
      </c>
      <c r="BB3965" t="s">
        <v>48</v>
      </c>
      <c r="BC3965" t="e">
        <v>#N/A</v>
      </c>
      <c r="BD3965" t="e">
        <f>IF(Z3965=BC3965,"OK")</f>
        <v>#N/A</v>
      </c>
      <c r="BE3965">
        <v>7.4</v>
      </c>
      <c r="BF3965">
        <v>0.27</v>
      </c>
      <c r="BG3965">
        <v>0</v>
      </c>
      <c r="BH3965">
        <v>0</v>
      </c>
      <c r="BI3965">
        <v>0</v>
      </c>
      <c r="BJ3965">
        <v>0</v>
      </c>
      <c r="BK3965">
        <v>0</v>
      </c>
      <c r="BN3965" s="183"/>
    </row>
    <row r="3966" spans="1:66" ht="25.5" x14ac:dyDescent="0.25">
      <c r="A3966" s="1"/>
      <c r="B3966" s="94">
        <v>3953</v>
      </c>
      <c r="C3966" s="43">
        <v>1050280</v>
      </c>
      <c r="D3966" s="25"/>
      <c r="E3966" s="27" t="s">
        <v>1522</v>
      </c>
      <c r="F3966" s="151" t="s">
        <v>21</v>
      </c>
      <c r="G3966" s="25"/>
      <c r="H3966" s="46" t="str">
        <f>IFERROR(IFERROR(IF(SEARCH("Usystems",$E3966)&gt;0,"Usystems"),IF(SEARCH("RIIFO",$E3966)&gt;0,"RIIFO","Uponor")),"Uponor")</f>
        <v>Uponor</v>
      </c>
      <c r="I3966" s="25" t="str">
        <f>IFERROR(MID($D3966,1,7)+0,"")</f>
        <v/>
      </c>
      <c r="J3966" s="25" t="str">
        <f>IFERROR(MID($D3966,10,7)+0,"")</f>
        <v/>
      </c>
      <c r="K3966" s="25" t="str">
        <f>IFERROR(MID($D3966,19,7)+0,"")</f>
        <v/>
      </c>
      <c r="L3966" s="25" t="str">
        <f>IFERROR(MID($D3966,28,7)+0,"")</f>
        <v/>
      </c>
      <c r="M3966" s="25" t="str">
        <f>IF(IFERROR(MID($Q3966,1,7)+0,"")&lt;1130000,IF(INDEX(C:C,MATCH(LEFT(Q3966,7)+0,I:I,0))&lt;1130000,"",INDEX(C:C,MATCH(LEFT(Q3966,7)+0,I:I,0))),IFERROR(MID($Q3966,1,7)+0,""))</f>
        <v/>
      </c>
      <c r="N3966" s="25" t="str">
        <f>IF(IFERROR(MID($Q3966,10,7)+0,"")&lt;1130000,"",IFERROR(MID($Q3966,10,7)+0,""))</f>
        <v/>
      </c>
      <c r="O3966" s="25" t="str">
        <f>IF(IFERROR(MID($Q3966,19,7)+0,"")&lt;1130000,"",IFERROR(MID($Q3966,19,7)+0,""))</f>
        <v/>
      </c>
      <c r="P3966" s="25" t="str">
        <f>IF(M3966="","",IF(N3966="",M3966,M3966&amp;", "&amp;N3966))</f>
        <v/>
      </c>
      <c r="Q3966" s="25"/>
      <c r="R3966" s="25"/>
      <c r="S3966" s="35" t="s">
        <v>107</v>
      </c>
      <c r="T3966" s="25" t="s">
        <v>36</v>
      </c>
      <c r="U3966" s="185">
        <v>42461</v>
      </c>
      <c r="V3966" s="188">
        <v>42461</v>
      </c>
      <c r="W3966" s="189">
        <v>42461</v>
      </c>
      <c r="X3966" s="31">
        <v>42461</v>
      </c>
      <c r="Y3966" s="90">
        <f>IFERROR(ROUND(X3966/W3966-1,2),"")</f>
        <v>0</v>
      </c>
      <c r="Z3966" s="31">
        <f>IF(OR(S3966="VLD MLC components",S3966="VLD MLC pipes",S3966="VLD PEX components",S3966="VLD PEX pipes",S3966="VLD PHC components",S3966="VLD PHC pipes",S3966="Controls VLD"),"По запросу",X3966)</f>
        <v>42461</v>
      </c>
      <c r="AA3966" s="63">
        <f>ROUND(X3966/1.2,3)</f>
        <v>35384.167000000001</v>
      </c>
      <c r="AB3966" s="23">
        <v>35384.167000000001</v>
      </c>
      <c r="AC3966" s="190">
        <f>IFERROR(ROUND(AA3966/AB3966-1,2),"")</f>
        <v>0</v>
      </c>
      <c r="AD3966" s="25">
        <v>12.4</v>
      </c>
      <c r="AE3966" s="25">
        <v>0.65</v>
      </c>
      <c r="AF3966" s="25">
        <v>0</v>
      </c>
      <c r="AG3966" s="25" t="s">
        <v>22</v>
      </c>
      <c r="AH3966" s="25">
        <v>0</v>
      </c>
      <c r="AI3966" s="25">
        <v>0</v>
      </c>
      <c r="AJ3966" s="25" t="s">
        <v>20</v>
      </c>
      <c r="AK3966" s="42" t="s">
        <v>19</v>
      </c>
      <c r="AL3966" s="25" t="s">
        <v>20</v>
      </c>
      <c r="AM3966" s="25">
        <v>1</v>
      </c>
      <c r="AN3966" s="25"/>
      <c r="AO3966" s="25"/>
      <c r="AP3966" s="25"/>
      <c r="AQ3966" s="25"/>
      <c r="AR3966" s="94"/>
      <c r="AS3966" s="157" t="s">
        <v>22</v>
      </c>
      <c r="AT3966" s="93">
        <v>42551</v>
      </c>
      <c r="AU3966" s="92" t="s">
        <v>22</v>
      </c>
      <c r="AV3966" s="91" t="s">
        <v>48</v>
      </c>
      <c r="AW3966" s="92" t="s">
        <v>48</v>
      </c>
      <c r="AX3966" s="92" t="s">
        <v>48</v>
      </c>
      <c r="AY3966" s="91" t="s">
        <v>152</v>
      </c>
      <c r="AZ3966" s="23"/>
      <c r="BA3966" s="25">
        <v>0</v>
      </c>
      <c r="BB3966" t="s">
        <v>48</v>
      </c>
      <c r="BC3966" t="e">
        <v>#N/A</v>
      </c>
      <c r="BD3966" t="e">
        <f>IF(Z3966=BC3966,"OK")</f>
        <v>#N/A</v>
      </c>
      <c r="BE3966">
        <v>12.4</v>
      </c>
      <c r="BF3966">
        <v>0.65</v>
      </c>
      <c r="BG3966">
        <v>0</v>
      </c>
      <c r="BH3966">
        <v>0</v>
      </c>
      <c r="BI3966">
        <v>0</v>
      </c>
      <c r="BJ3966">
        <v>0</v>
      </c>
      <c r="BK3966">
        <v>0</v>
      </c>
      <c r="BN3966" s="183"/>
    </row>
    <row r="3967" spans="1:66" ht="25.5" x14ac:dyDescent="0.25">
      <c r="A3967" s="1"/>
      <c r="B3967" s="94">
        <v>3954</v>
      </c>
      <c r="C3967" s="43">
        <v>1051735</v>
      </c>
      <c r="D3967" s="25"/>
      <c r="E3967" s="27" t="s">
        <v>1521</v>
      </c>
      <c r="F3967" s="151" t="s">
        <v>21</v>
      </c>
      <c r="G3967" s="25"/>
      <c r="H3967" s="46" t="str">
        <f>IFERROR(IFERROR(IF(SEARCH("Usystems",$E3967)&gt;0,"Usystems"),IF(SEARCH("RIIFO",$E3967)&gt;0,"RIIFO","Uponor")),"Uponor")</f>
        <v>Uponor</v>
      </c>
      <c r="I3967" s="25" t="str">
        <f>IFERROR(MID($D3967,1,7)+0,"")</f>
        <v/>
      </c>
      <c r="J3967" s="25" t="str">
        <f>IFERROR(MID($D3967,10,7)+0,"")</f>
        <v/>
      </c>
      <c r="K3967" s="25" t="str">
        <f>IFERROR(MID($D3967,19,7)+0,"")</f>
        <v/>
      </c>
      <c r="L3967" s="25" t="str">
        <f>IFERROR(MID($D3967,28,7)+0,"")</f>
        <v/>
      </c>
      <c r="M3967" s="25" t="str">
        <f>IF(IFERROR(MID($Q3967,1,7)+0,"")&lt;1130000,IF(INDEX(C:C,MATCH(LEFT(Q3967,7)+0,I:I,0))&lt;1130000,"",INDEX(C:C,MATCH(LEFT(Q3967,7)+0,I:I,0))),IFERROR(MID($Q3967,1,7)+0,""))</f>
        <v/>
      </c>
      <c r="N3967" s="25" t="str">
        <f>IF(IFERROR(MID($Q3967,10,7)+0,"")&lt;1130000,"",IFERROR(MID($Q3967,10,7)+0,""))</f>
        <v/>
      </c>
      <c r="O3967" s="25" t="str">
        <f>IF(IFERROR(MID($Q3967,19,7)+0,"")&lt;1130000,"",IFERROR(MID($Q3967,19,7)+0,""))</f>
        <v/>
      </c>
      <c r="P3967" s="25" t="str">
        <f>IF(M3967="","",IF(N3967="",M3967,M3967&amp;", "&amp;N3967))</f>
        <v/>
      </c>
      <c r="Q3967" s="25"/>
      <c r="R3967" s="25"/>
      <c r="S3967" s="35" t="s">
        <v>107</v>
      </c>
      <c r="T3967" s="25" t="s">
        <v>36</v>
      </c>
      <c r="U3967" s="185">
        <v>168394</v>
      </c>
      <c r="V3967" s="188">
        <v>168394</v>
      </c>
      <c r="W3967" s="189">
        <v>168394</v>
      </c>
      <c r="X3967" s="31">
        <v>168394</v>
      </c>
      <c r="Y3967" s="90">
        <f>IFERROR(ROUND(X3967/W3967-1,2),"")</f>
        <v>0</v>
      </c>
      <c r="Z3967" s="31">
        <f>IF(OR(S3967="VLD MLC components",S3967="VLD MLC pipes",S3967="VLD PEX components",S3967="VLD PEX pipes",S3967="VLD PHC components",S3967="VLD PHC pipes",S3967="Controls VLD"),"По запросу",X3967)</f>
        <v>168394</v>
      </c>
      <c r="AA3967" s="63">
        <f>ROUND(X3967/1.2,3)</f>
        <v>140328.33300000001</v>
      </c>
      <c r="AB3967" s="23">
        <v>140328.33300000001</v>
      </c>
      <c r="AC3967" s="190">
        <f>IFERROR(ROUND(AA3967/AB3967-1,2),"")</f>
        <v>0</v>
      </c>
      <c r="AD3967" s="25">
        <v>46</v>
      </c>
      <c r="AE3967" s="25">
        <v>1.155</v>
      </c>
      <c r="AF3967" s="25">
        <v>0</v>
      </c>
      <c r="AG3967" s="25" t="s">
        <v>22</v>
      </c>
      <c r="AH3967" s="25">
        <v>0</v>
      </c>
      <c r="AI3967" s="25">
        <v>0</v>
      </c>
      <c r="AJ3967" s="25" t="s">
        <v>20</v>
      </c>
      <c r="AK3967" s="42" t="s">
        <v>19</v>
      </c>
      <c r="AL3967" s="25" t="s">
        <v>20</v>
      </c>
      <c r="AM3967" s="25">
        <v>1</v>
      </c>
      <c r="AN3967" s="25"/>
      <c r="AO3967" s="25"/>
      <c r="AP3967" s="25"/>
      <c r="AQ3967" s="25"/>
      <c r="AR3967" s="94"/>
      <c r="AS3967" s="157" t="s">
        <v>22</v>
      </c>
      <c r="AT3967" s="93">
        <v>42551</v>
      </c>
      <c r="AU3967" s="92" t="s">
        <v>22</v>
      </c>
      <c r="AV3967" s="91" t="s">
        <v>48</v>
      </c>
      <c r="AW3967" s="92" t="s">
        <v>48</v>
      </c>
      <c r="AX3967" s="92" t="s">
        <v>48</v>
      </c>
      <c r="AY3967" s="91" t="s">
        <v>152</v>
      </c>
      <c r="AZ3967" s="23"/>
      <c r="BA3967" s="25">
        <v>0</v>
      </c>
      <c r="BB3967" t="s">
        <v>48</v>
      </c>
      <c r="BC3967" t="e">
        <v>#N/A</v>
      </c>
      <c r="BD3967" t="e">
        <f>IF(Z3967=BC3967,"OK")</f>
        <v>#N/A</v>
      </c>
      <c r="BE3967">
        <v>46</v>
      </c>
      <c r="BF3967">
        <v>1.155</v>
      </c>
      <c r="BG3967">
        <v>0</v>
      </c>
      <c r="BH3967">
        <v>0</v>
      </c>
      <c r="BI3967">
        <v>0</v>
      </c>
      <c r="BJ3967">
        <v>0</v>
      </c>
      <c r="BK3967">
        <v>0</v>
      </c>
      <c r="BN3967" s="183"/>
    </row>
    <row r="3968" spans="1:66" ht="25.5" x14ac:dyDescent="0.25">
      <c r="A3968" s="1"/>
      <c r="B3968" s="94">
        <v>3955</v>
      </c>
      <c r="C3968" s="43">
        <v>1053651</v>
      </c>
      <c r="D3968" s="25"/>
      <c r="E3968" s="27" t="s">
        <v>1520</v>
      </c>
      <c r="F3968" s="151" t="s">
        <v>21</v>
      </c>
      <c r="G3968" s="25"/>
      <c r="H3968" s="46" t="str">
        <f>IFERROR(IFERROR(IF(SEARCH("Usystems",$E3968)&gt;0,"Usystems"),IF(SEARCH("RIIFO",$E3968)&gt;0,"RIIFO","Uponor")),"Uponor")</f>
        <v>Uponor</v>
      </c>
      <c r="I3968" s="25" t="str">
        <f>IFERROR(MID($D3968,1,7)+0,"")</f>
        <v/>
      </c>
      <c r="J3968" s="25" t="str">
        <f>IFERROR(MID($D3968,10,7)+0,"")</f>
        <v/>
      </c>
      <c r="K3968" s="25" t="str">
        <f>IFERROR(MID($D3968,19,7)+0,"")</f>
        <v/>
      </c>
      <c r="L3968" s="25" t="str">
        <f>IFERROR(MID($D3968,28,7)+0,"")</f>
        <v/>
      </c>
      <c r="M3968" s="25" t="str">
        <f>IF(IFERROR(MID($Q3968,1,7)+0,"")&lt;1130000,IF(INDEX(C:C,MATCH(LEFT(Q3968,7)+0,I:I,0))&lt;1130000,"",INDEX(C:C,MATCH(LEFT(Q3968,7)+0,I:I,0))),IFERROR(MID($Q3968,1,7)+0,""))</f>
        <v/>
      </c>
      <c r="N3968" s="25" t="str">
        <f>IF(IFERROR(MID($Q3968,10,7)+0,"")&lt;1130000,"",IFERROR(MID($Q3968,10,7)+0,""))</f>
        <v/>
      </c>
      <c r="O3968" s="25" t="str">
        <f>IF(IFERROR(MID($Q3968,19,7)+0,"")&lt;1130000,"",IFERROR(MID($Q3968,19,7)+0,""))</f>
        <v/>
      </c>
      <c r="P3968" s="25" t="str">
        <f>IF(M3968="","",IF(N3968="",M3968,M3968&amp;", "&amp;N3968))</f>
        <v/>
      </c>
      <c r="Q3968" s="25"/>
      <c r="R3968" s="25"/>
      <c r="S3968" s="35" t="s">
        <v>107</v>
      </c>
      <c r="T3968" s="25" t="s">
        <v>36</v>
      </c>
      <c r="U3968" s="185">
        <v>2320</v>
      </c>
      <c r="V3968" s="188">
        <v>2320</v>
      </c>
      <c r="W3968" s="189">
        <v>2320</v>
      </c>
      <c r="X3968" s="31">
        <v>2320</v>
      </c>
      <c r="Y3968" s="90">
        <f>IFERROR(ROUND(X3968/W3968-1,2),"")</f>
        <v>0</v>
      </c>
      <c r="Z3968" s="31">
        <f>IF(OR(S3968="VLD MLC components",S3968="VLD MLC pipes",S3968="VLD PEX components",S3968="VLD PEX pipes",S3968="VLD PHC components",S3968="VLD PHC pipes",S3968="Controls VLD"),"По запросу",X3968)</f>
        <v>2320</v>
      </c>
      <c r="AA3968" s="63">
        <f>ROUND(X3968/1.2,3)</f>
        <v>1933.3330000000001</v>
      </c>
      <c r="AB3968" s="23">
        <v>1933.3330000000001</v>
      </c>
      <c r="AC3968" s="190">
        <f>IFERROR(ROUND(AA3968/AB3968-1,2),"")</f>
        <v>0</v>
      </c>
      <c r="AD3968" s="25">
        <v>0.73299999999999998</v>
      </c>
      <c r="AE3968" s="25">
        <v>2.1139999999999999E-2</v>
      </c>
      <c r="AF3968" s="25">
        <v>0</v>
      </c>
      <c r="AG3968" s="25" t="s">
        <v>22</v>
      </c>
      <c r="AH3968" s="25">
        <v>0</v>
      </c>
      <c r="AI3968" s="25">
        <v>0</v>
      </c>
      <c r="AJ3968" s="25" t="s">
        <v>20</v>
      </c>
      <c r="AK3968" s="42" t="s">
        <v>19</v>
      </c>
      <c r="AL3968" s="25" t="s">
        <v>20</v>
      </c>
      <c r="AM3968" s="25">
        <v>1</v>
      </c>
      <c r="AN3968" s="25"/>
      <c r="AO3968" s="25"/>
      <c r="AP3968" s="25"/>
      <c r="AQ3968" s="25"/>
      <c r="AR3968" s="94"/>
      <c r="AS3968" s="157" t="s">
        <v>22</v>
      </c>
      <c r="AT3968" s="93">
        <v>42551</v>
      </c>
      <c r="AU3968" s="92" t="s">
        <v>22</v>
      </c>
      <c r="AV3968" s="91" t="s">
        <v>152</v>
      </c>
      <c r="AW3968" s="92" t="s">
        <v>48</v>
      </c>
      <c r="AX3968" s="92" t="s">
        <v>48</v>
      </c>
      <c r="AY3968" s="91" t="s">
        <v>152</v>
      </c>
      <c r="AZ3968" s="23"/>
      <c r="BA3968" s="25" t="s">
        <v>1519</v>
      </c>
      <c r="BB3968" t="s">
        <v>25</v>
      </c>
      <c r="BC3968" t="e">
        <v>#N/A</v>
      </c>
      <c r="BD3968" t="e">
        <f>IF(Z3968=BC3968,"OK")</f>
        <v>#N/A</v>
      </c>
      <c r="BE3968">
        <v>0.73299999999999998</v>
      </c>
      <c r="BF3968">
        <v>2.1139999999999999E-2</v>
      </c>
      <c r="BG3968">
        <v>0</v>
      </c>
      <c r="BH3968">
        <v>0</v>
      </c>
      <c r="BI3968">
        <v>0</v>
      </c>
      <c r="BJ3968">
        <v>0</v>
      </c>
      <c r="BK3968">
        <v>0</v>
      </c>
      <c r="BN3968" s="183"/>
    </row>
    <row r="3969" spans="1:66" ht="25.5" x14ac:dyDescent="0.25">
      <c r="A3969" s="1"/>
      <c r="B3969" s="94">
        <v>3956</v>
      </c>
      <c r="C3969" s="43">
        <v>1050272</v>
      </c>
      <c r="D3969" s="25"/>
      <c r="E3969" s="27" t="s">
        <v>1518</v>
      </c>
      <c r="F3969" s="151" t="s">
        <v>21</v>
      </c>
      <c r="G3969" s="25"/>
      <c r="H3969" s="46" t="str">
        <f>IFERROR(IFERROR(IF(SEARCH("Usystems",$E3969)&gt;0,"Usystems"),IF(SEARCH("RIIFO",$E3969)&gt;0,"RIIFO","Uponor")),"Uponor")</f>
        <v>Uponor</v>
      </c>
      <c r="I3969" s="25" t="str">
        <f>IFERROR(MID($D3969,1,7)+0,"")</f>
        <v/>
      </c>
      <c r="J3969" s="25" t="str">
        <f>IFERROR(MID($D3969,10,7)+0,"")</f>
        <v/>
      </c>
      <c r="K3969" s="25" t="str">
        <f>IFERROR(MID($D3969,19,7)+0,"")</f>
        <v/>
      </c>
      <c r="L3969" s="25" t="str">
        <f>IFERROR(MID($D3969,28,7)+0,"")</f>
        <v/>
      </c>
      <c r="M3969" s="25" t="str">
        <f>IF(IFERROR(MID($Q3969,1,7)+0,"")&lt;1130000,IF(INDEX(C:C,MATCH(LEFT(Q3969,7)+0,I:I,0))&lt;1130000,"",INDEX(C:C,MATCH(LEFT(Q3969,7)+0,I:I,0))),IFERROR(MID($Q3969,1,7)+0,""))</f>
        <v/>
      </c>
      <c r="N3969" s="25" t="str">
        <f>IF(IFERROR(MID($Q3969,10,7)+0,"")&lt;1130000,"",IFERROR(MID($Q3969,10,7)+0,""))</f>
        <v/>
      </c>
      <c r="O3969" s="25" t="str">
        <f>IF(IFERROR(MID($Q3969,19,7)+0,"")&lt;1130000,"",IFERROR(MID($Q3969,19,7)+0,""))</f>
        <v/>
      </c>
      <c r="P3969" s="25" t="str">
        <f>IF(M3969="","",IF(N3969="",M3969,M3969&amp;", "&amp;N3969))</f>
        <v/>
      </c>
      <c r="Q3969" s="25"/>
      <c r="R3969" s="25"/>
      <c r="S3969" s="35" t="s">
        <v>107</v>
      </c>
      <c r="T3969" s="25" t="s">
        <v>36</v>
      </c>
      <c r="U3969" s="185">
        <v>19457</v>
      </c>
      <c r="V3969" s="188">
        <v>19457</v>
      </c>
      <c r="W3969" s="189">
        <v>19457</v>
      </c>
      <c r="X3969" s="31">
        <v>19457</v>
      </c>
      <c r="Y3969" s="90">
        <f>IFERROR(ROUND(X3969/W3969-1,2),"")</f>
        <v>0</v>
      </c>
      <c r="Z3969" s="31">
        <f>IF(OR(S3969="VLD MLC components",S3969="VLD MLC pipes",S3969="VLD PEX components",S3969="VLD PEX pipes",S3969="VLD PHC components",S3969="VLD PHC pipes",S3969="Controls VLD"),"По запросу",X3969)</f>
        <v>19457</v>
      </c>
      <c r="AA3969" s="63">
        <f>ROUND(X3969/1.2,3)</f>
        <v>16214.166999999999</v>
      </c>
      <c r="AB3969" s="23">
        <v>16214.166999999999</v>
      </c>
      <c r="AC3969" s="190">
        <f>IFERROR(ROUND(AA3969/AB3969-1,2),"")</f>
        <v>0</v>
      </c>
      <c r="AD3969" s="25">
        <v>1.22</v>
      </c>
      <c r="AE3969" s="25">
        <v>2.9579999999999999E-2</v>
      </c>
      <c r="AF3969" s="25">
        <v>0</v>
      </c>
      <c r="AG3969" s="25" t="s">
        <v>22</v>
      </c>
      <c r="AH3969" s="25">
        <v>0</v>
      </c>
      <c r="AI3969" s="25">
        <v>0</v>
      </c>
      <c r="AJ3969" s="25" t="s">
        <v>20</v>
      </c>
      <c r="AK3969" s="42" t="s">
        <v>19</v>
      </c>
      <c r="AL3969" s="25" t="s">
        <v>20</v>
      </c>
      <c r="AM3969" s="25">
        <v>1</v>
      </c>
      <c r="AN3969" s="25"/>
      <c r="AO3969" s="25"/>
      <c r="AP3969" s="25"/>
      <c r="AQ3969" s="25"/>
      <c r="AR3969" s="94"/>
      <c r="AS3969" s="157" t="s">
        <v>22</v>
      </c>
      <c r="AT3969" s="93">
        <v>42551</v>
      </c>
      <c r="AU3969" s="92" t="s">
        <v>22</v>
      </c>
      <c r="AV3969" s="91" t="s">
        <v>48</v>
      </c>
      <c r="AW3969" s="92" t="s">
        <v>48</v>
      </c>
      <c r="AX3969" s="92" t="s">
        <v>48</v>
      </c>
      <c r="AY3969" s="91" t="s">
        <v>152</v>
      </c>
      <c r="AZ3969" s="23"/>
      <c r="BA3969" s="25">
        <v>0</v>
      </c>
      <c r="BB3969" t="s">
        <v>48</v>
      </c>
      <c r="BC3969" t="e">
        <v>#N/A</v>
      </c>
      <c r="BD3969" t="e">
        <f>IF(Z3969=BC3969,"OK")</f>
        <v>#N/A</v>
      </c>
      <c r="BE3969">
        <v>1.22</v>
      </c>
      <c r="BF3969">
        <v>2.9579999999999999E-2</v>
      </c>
      <c r="BG3969">
        <v>0</v>
      </c>
      <c r="BH3969">
        <v>0</v>
      </c>
      <c r="BI3969">
        <v>0</v>
      </c>
      <c r="BJ3969">
        <v>0</v>
      </c>
      <c r="BK3969">
        <v>0</v>
      </c>
      <c r="BN3969" s="183"/>
    </row>
    <row r="3970" spans="1:66" ht="25.5" x14ac:dyDescent="0.25">
      <c r="A3970" s="1"/>
      <c r="B3970" s="94">
        <v>3957</v>
      </c>
      <c r="C3970" s="43">
        <v>1050273</v>
      </c>
      <c r="D3970" s="25"/>
      <c r="E3970" s="27" t="s">
        <v>1517</v>
      </c>
      <c r="F3970" s="151" t="s">
        <v>21</v>
      </c>
      <c r="G3970" s="25"/>
      <c r="H3970" s="46" t="str">
        <f>IFERROR(IFERROR(IF(SEARCH("Usystems",$E3970)&gt;0,"Usystems"),IF(SEARCH("RIIFO",$E3970)&gt;0,"RIIFO","Uponor")),"Uponor")</f>
        <v>Uponor</v>
      </c>
      <c r="I3970" s="25" t="str">
        <f>IFERROR(MID($D3970,1,7)+0,"")</f>
        <v/>
      </c>
      <c r="J3970" s="25" t="str">
        <f>IFERROR(MID($D3970,10,7)+0,"")</f>
        <v/>
      </c>
      <c r="K3970" s="25" t="str">
        <f>IFERROR(MID($D3970,19,7)+0,"")</f>
        <v/>
      </c>
      <c r="L3970" s="25" t="str">
        <f>IFERROR(MID($D3970,28,7)+0,"")</f>
        <v/>
      </c>
      <c r="M3970" s="25" t="str">
        <f>IF(IFERROR(MID($Q3970,1,7)+0,"")&lt;1130000,IF(INDEX(C:C,MATCH(LEFT(Q3970,7)+0,I:I,0))&lt;1130000,"",INDEX(C:C,MATCH(LEFT(Q3970,7)+0,I:I,0))),IFERROR(MID($Q3970,1,7)+0,""))</f>
        <v/>
      </c>
      <c r="N3970" s="25" t="str">
        <f>IF(IFERROR(MID($Q3970,10,7)+0,"")&lt;1130000,"",IFERROR(MID($Q3970,10,7)+0,""))</f>
        <v/>
      </c>
      <c r="O3970" s="25" t="str">
        <f>IF(IFERROR(MID($Q3970,19,7)+0,"")&lt;1130000,"",IFERROR(MID($Q3970,19,7)+0,""))</f>
        <v/>
      </c>
      <c r="P3970" s="25" t="str">
        <f>IF(M3970="","",IF(N3970="",M3970,M3970&amp;", "&amp;N3970))</f>
        <v/>
      </c>
      <c r="Q3970" s="25"/>
      <c r="R3970" s="25"/>
      <c r="S3970" s="35" t="s">
        <v>107</v>
      </c>
      <c r="T3970" s="25" t="s">
        <v>36</v>
      </c>
      <c r="U3970" s="185">
        <v>28248</v>
      </c>
      <c r="V3970" s="188">
        <v>28248</v>
      </c>
      <c r="W3970" s="189">
        <v>28248</v>
      </c>
      <c r="X3970" s="31">
        <v>28248</v>
      </c>
      <c r="Y3970" s="90">
        <f>IFERROR(ROUND(X3970/W3970-1,2),"")</f>
        <v>0</v>
      </c>
      <c r="Z3970" s="31">
        <f>IF(OR(S3970="VLD MLC components",S3970="VLD MLC pipes",S3970="VLD PEX components",S3970="VLD PEX pipes",S3970="VLD PHC components",S3970="VLD PHC pipes",S3970="Controls VLD"),"По запросу",X3970)</f>
        <v>28248</v>
      </c>
      <c r="AA3970" s="63">
        <f>ROUND(X3970/1.2,3)</f>
        <v>23540</v>
      </c>
      <c r="AB3970" s="23">
        <v>23540</v>
      </c>
      <c r="AC3970" s="190">
        <f>IFERROR(ROUND(AA3970/AB3970-1,2),"")</f>
        <v>0</v>
      </c>
      <c r="AD3970" s="25">
        <v>2.1</v>
      </c>
      <c r="AE3970" s="25">
        <v>6.1749999999999999E-2</v>
      </c>
      <c r="AF3970" s="25">
        <v>0</v>
      </c>
      <c r="AG3970" s="25" t="s">
        <v>22</v>
      </c>
      <c r="AH3970" s="25">
        <v>0</v>
      </c>
      <c r="AI3970" s="25">
        <v>0</v>
      </c>
      <c r="AJ3970" s="25" t="s">
        <v>20</v>
      </c>
      <c r="AK3970" s="42" t="s">
        <v>19</v>
      </c>
      <c r="AL3970" s="25" t="s">
        <v>20</v>
      </c>
      <c r="AM3970" s="25">
        <v>1</v>
      </c>
      <c r="AN3970" s="25"/>
      <c r="AO3970" s="25"/>
      <c r="AP3970" s="25"/>
      <c r="AQ3970" s="25"/>
      <c r="AR3970" s="94"/>
      <c r="AS3970" s="157" t="s">
        <v>22</v>
      </c>
      <c r="AT3970" s="93">
        <v>42551</v>
      </c>
      <c r="AU3970" s="92" t="s">
        <v>22</v>
      </c>
      <c r="AV3970" s="91" t="s">
        <v>48</v>
      </c>
      <c r="AW3970" s="92" t="s">
        <v>48</v>
      </c>
      <c r="AX3970" s="92" t="s">
        <v>48</v>
      </c>
      <c r="AY3970" s="91" t="s">
        <v>152</v>
      </c>
      <c r="AZ3970" s="23"/>
      <c r="BA3970" s="25">
        <v>0</v>
      </c>
      <c r="BB3970" t="s">
        <v>48</v>
      </c>
      <c r="BC3970" t="e">
        <v>#N/A</v>
      </c>
      <c r="BD3970" t="e">
        <f>IF(Z3970=BC3970,"OK")</f>
        <v>#N/A</v>
      </c>
      <c r="BE3970">
        <v>2.1</v>
      </c>
      <c r="BF3970">
        <v>6.1749999999999999E-2</v>
      </c>
      <c r="BG3970">
        <v>0</v>
      </c>
      <c r="BH3970">
        <v>0</v>
      </c>
      <c r="BI3970">
        <v>0</v>
      </c>
      <c r="BJ3970">
        <v>0</v>
      </c>
      <c r="BK3970">
        <v>0</v>
      </c>
      <c r="BN3970" s="183"/>
    </row>
    <row r="3971" spans="1:66" ht="25.5" x14ac:dyDescent="0.25">
      <c r="A3971" s="1"/>
      <c r="B3971" s="94">
        <v>3958</v>
      </c>
      <c r="C3971" s="43">
        <v>1050274</v>
      </c>
      <c r="D3971" s="25"/>
      <c r="E3971" s="27" t="s">
        <v>1516</v>
      </c>
      <c r="F3971" s="151" t="s">
        <v>21</v>
      </c>
      <c r="G3971" s="25"/>
      <c r="H3971" s="46" t="str">
        <f>IFERROR(IFERROR(IF(SEARCH("Usystems",$E3971)&gt;0,"Usystems"),IF(SEARCH("RIIFO",$E3971)&gt;0,"RIIFO","Uponor")),"Uponor")</f>
        <v>Uponor</v>
      </c>
      <c r="I3971" s="25" t="str">
        <f>IFERROR(MID($D3971,1,7)+0,"")</f>
        <v/>
      </c>
      <c r="J3971" s="25" t="str">
        <f>IFERROR(MID($D3971,10,7)+0,"")</f>
        <v/>
      </c>
      <c r="K3971" s="25" t="str">
        <f>IFERROR(MID($D3971,19,7)+0,"")</f>
        <v/>
      </c>
      <c r="L3971" s="25" t="str">
        <f>IFERROR(MID($D3971,28,7)+0,"")</f>
        <v/>
      </c>
      <c r="M3971" s="25" t="str">
        <f>IF(IFERROR(MID($Q3971,1,7)+0,"")&lt;1130000,IF(INDEX(C:C,MATCH(LEFT(Q3971,7)+0,I:I,0))&lt;1130000,"",INDEX(C:C,MATCH(LEFT(Q3971,7)+0,I:I,0))),IFERROR(MID($Q3971,1,7)+0,""))</f>
        <v/>
      </c>
      <c r="N3971" s="25" t="str">
        <f>IF(IFERROR(MID($Q3971,10,7)+0,"")&lt;1130000,"",IFERROR(MID($Q3971,10,7)+0,""))</f>
        <v/>
      </c>
      <c r="O3971" s="25" t="str">
        <f>IF(IFERROR(MID($Q3971,19,7)+0,"")&lt;1130000,"",IFERROR(MID($Q3971,19,7)+0,""))</f>
        <v/>
      </c>
      <c r="P3971" s="25" t="str">
        <f>IF(M3971="","",IF(N3971="",M3971,M3971&amp;", "&amp;N3971))</f>
        <v/>
      </c>
      <c r="Q3971" s="25"/>
      <c r="R3971" s="25"/>
      <c r="S3971" s="35" t="s">
        <v>107</v>
      </c>
      <c r="T3971" s="25" t="s">
        <v>36</v>
      </c>
      <c r="U3971" s="185">
        <v>30345</v>
      </c>
      <c r="V3971" s="188">
        <v>30345</v>
      </c>
      <c r="W3971" s="189">
        <v>30345</v>
      </c>
      <c r="X3971" s="31">
        <v>30345</v>
      </c>
      <c r="Y3971" s="90">
        <f>IFERROR(ROUND(X3971/W3971-1,2),"")</f>
        <v>0</v>
      </c>
      <c r="Z3971" s="31">
        <f>IF(OR(S3971="VLD MLC components",S3971="VLD MLC pipes",S3971="VLD PEX components",S3971="VLD PEX pipes",S3971="VLD PHC components",S3971="VLD PHC pipes",S3971="Controls VLD"),"По запросу",X3971)</f>
        <v>30345</v>
      </c>
      <c r="AA3971" s="63">
        <f>ROUND(X3971/1.2,3)</f>
        <v>25287.5</v>
      </c>
      <c r="AB3971" s="23">
        <v>25287.5</v>
      </c>
      <c r="AC3971" s="190">
        <f>IFERROR(ROUND(AA3971/AB3971-1,2),"")</f>
        <v>0</v>
      </c>
      <c r="AD3971" s="25">
        <v>4.5</v>
      </c>
      <c r="AE3971" s="25">
        <v>0.125</v>
      </c>
      <c r="AF3971" s="25">
        <v>0</v>
      </c>
      <c r="AG3971" s="25" t="s">
        <v>22</v>
      </c>
      <c r="AH3971" s="25">
        <v>0</v>
      </c>
      <c r="AI3971" s="25">
        <v>0</v>
      </c>
      <c r="AJ3971" s="25" t="s">
        <v>20</v>
      </c>
      <c r="AK3971" s="42" t="s">
        <v>19</v>
      </c>
      <c r="AL3971" s="25" t="s">
        <v>20</v>
      </c>
      <c r="AM3971" s="25">
        <v>1</v>
      </c>
      <c r="AN3971" s="25"/>
      <c r="AO3971" s="25"/>
      <c r="AP3971" s="25"/>
      <c r="AQ3971" s="25"/>
      <c r="AR3971" s="94"/>
      <c r="AS3971" s="157" t="s">
        <v>22</v>
      </c>
      <c r="AT3971" s="93">
        <v>42551</v>
      </c>
      <c r="AU3971" s="92" t="s">
        <v>22</v>
      </c>
      <c r="AV3971" s="91" t="s">
        <v>48</v>
      </c>
      <c r="AW3971" s="92" t="s">
        <v>48</v>
      </c>
      <c r="AX3971" s="92" t="s">
        <v>48</v>
      </c>
      <c r="AY3971" s="91" t="s">
        <v>152</v>
      </c>
      <c r="AZ3971" s="23"/>
      <c r="BA3971" s="25">
        <v>0</v>
      </c>
      <c r="BB3971" t="s">
        <v>48</v>
      </c>
      <c r="BC3971" t="e">
        <v>#N/A</v>
      </c>
      <c r="BD3971" t="e">
        <f>IF(Z3971=BC3971,"OK")</f>
        <v>#N/A</v>
      </c>
      <c r="BE3971">
        <v>4.5</v>
      </c>
      <c r="BF3971">
        <v>0.125</v>
      </c>
      <c r="BG3971">
        <v>0</v>
      </c>
      <c r="BH3971">
        <v>0</v>
      </c>
      <c r="BI3971">
        <v>0</v>
      </c>
      <c r="BJ3971">
        <v>0</v>
      </c>
      <c r="BK3971">
        <v>0</v>
      </c>
      <c r="BN3971" s="183"/>
    </row>
    <row r="3972" spans="1:66" ht="25.5" x14ac:dyDescent="0.25">
      <c r="A3972" s="1"/>
      <c r="B3972" s="94">
        <v>3959</v>
      </c>
      <c r="C3972" s="43">
        <v>1050378</v>
      </c>
      <c r="D3972" s="25"/>
      <c r="E3972" s="27" t="s">
        <v>1515</v>
      </c>
      <c r="F3972" s="151" t="s">
        <v>21</v>
      </c>
      <c r="G3972" s="25"/>
      <c r="H3972" s="46" t="str">
        <f>IFERROR(IFERROR(IF(SEARCH("Usystems",$E3972)&gt;0,"Usystems"),IF(SEARCH("RIIFO",$E3972)&gt;0,"RIIFO","Uponor")),"Uponor")</f>
        <v>Uponor</v>
      </c>
      <c r="I3972" s="25" t="str">
        <f>IFERROR(MID($D3972,1,7)+0,"")</f>
        <v/>
      </c>
      <c r="J3972" s="25" t="str">
        <f>IFERROR(MID($D3972,10,7)+0,"")</f>
        <v/>
      </c>
      <c r="K3972" s="25" t="str">
        <f>IFERROR(MID($D3972,19,7)+0,"")</f>
        <v/>
      </c>
      <c r="L3972" s="25" t="str">
        <f>IFERROR(MID($D3972,28,7)+0,"")</f>
        <v/>
      </c>
      <c r="M3972" s="25" t="str">
        <f>IF(IFERROR(MID($Q3972,1,7)+0,"")&lt;1130000,IF(INDEX(C:C,MATCH(LEFT(Q3972,7)+0,I:I,0))&lt;1130000,"",INDEX(C:C,MATCH(LEFT(Q3972,7)+0,I:I,0))),IFERROR(MID($Q3972,1,7)+0,""))</f>
        <v/>
      </c>
      <c r="N3972" s="25" t="str">
        <f>IF(IFERROR(MID($Q3972,10,7)+0,"")&lt;1130000,"",IFERROR(MID($Q3972,10,7)+0,""))</f>
        <v/>
      </c>
      <c r="O3972" s="25" t="str">
        <f>IF(IFERROR(MID($Q3972,19,7)+0,"")&lt;1130000,"",IFERROR(MID($Q3972,19,7)+0,""))</f>
        <v/>
      </c>
      <c r="P3972" s="25" t="str">
        <f>IF(M3972="","",IF(N3972="",M3972,M3972&amp;", "&amp;N3972))</f>
        <v/>
      </c>
      <c r="Q3972" s="25"/>
      <c r="R3972" s="25"/>
      <c r="S3972" s="35" t="s">
        <v>107</v>
      </c>
      <c r="T3972" s="25" t="s">
        <v>36</v>
      </c>
      <c r="U3972" s="185">
        <v>48278</v>
      </c>
      <c r="V3972" s="188">
        <v>48278</v>
      </c>
      <c r="W3972" s="189">
        <v>48278</v>
      </c>
      <c r="X3972" s="31">
        <v>48278</v>
      </c>
      <c r="Y3972" s="90">
        <f>IFERROR(ROUND(X3972/W3972-1,2),"")</f>
        <v>0</v>
      </c>
      <c r="Z3972" s="31">
        <f>IF(OR(S3972="VLD MLC components",S3972="VLD MLC pipes",S3972="VLD PEX components",S3972="VLD PEX pipes",S3972="VLD PHC components",S3972="VLD PHC pipes",S3972="Controls VLD"),"По запросу",X3972)</f>
        <v>48278</v>
      </c>
      <c r="AA3972" s="63">
        <f>ROUND(X3972/1.2,3)</f>
        <v>40231.667000000001</v>
      </c>
      <c r="AB3972" s="23">
        <v>40231.667000000001</v>
      </c>
      <c r="AC3972" s="190">
        <f>IFERROR(ROUND(AA3972/AB3972-1,2),"")</f>
        <v>0</v>
      </c>
      <c r="AD3972" s="25">
        <v>9.3800000000000008</v>
      </c>
      <c r="AE3972" s="25">
        <v>0.27500000000000002</v>
      </c>
      <c r="AF3972" s="25">
        <v>0</v>
      </c>
      <c r="AG3972" s="25" t="s">
        <v>22</v>
      </c>
      <c r="AH3972" s="25">
        <v>0</v>
      </c>
      <c r="AI3972" s="25">
        <v>0</v>
      </c>
      <c r="AJ3972" s="25" t="s">
        <v>20</v>
      </c>
      <c r="AK3972" s="42" t="s">
        <v>19</v>
      </c>
      <c r="AL3972" s="25" t="s">
        <v>20</v>
      </c>
      <c r="AM3972" s="25">
        <v>1</v>
      </c>
      <c r="AN3972" s="25"/>
      <c r="AO3972" s="25"/>
      <c r="AP3972" s="25"/>
      <c r="AQ3972" s="25"/>
      <c r="AR3972" s="94"/>
      <c r="AS3972" s="157" t="s">
        <v>22</v>
      </c>
      <c r="AT3972" s="93">
        <v>42551</v>
      </c>
      <c r="AU3972" s="92" t="s">
        <v>22</v>
      </c>
      <c r="AV3972" s="91" t="s">
        <v>48</v>
      </c>
      <c r="AW3972" s="92" t="s">
        <v>48</v>
      </c>
      <c r="AX3972" s="92" t="s">
        <v>48</v>
      </c>
      <c r="AY3972" s="91" t="s">
        <v>152</v>
      </c>
      <c r="AZ3972" s="23"/>
      <c r="BA3972" s="25">
        <v>0</v>
      </c>
      <c r="BB3972" t="s">
        <v>48</v>
      </c>
      <c r="BC3972" t="e">
        <v>#N/A</v>
      </c>
      <c r="BD3972" t="e">
        <f>IF(Z3972=BC3972,"OK")</f>
        <v>#N/A</v>
      </c>
      <c r="BE3972">
        <v>9.3800000000000008</v>
      </c>
      <c r="BF3972">
        <v>0.27500000000000002</v>
      </c>
      <c r="BG3972">
        <v>0</v>
      </c>
      <c r="BH3972">
        <v>0</v>
      </c>
      <c r="BI3972">
        <v>0</v>
      </c>
      <c r="BJ3972">
        <v>0</v>
      </c>
      <c r="BK3972">
        <v>0</v>
      </c>
      <c r="BN3972" s="183"/>
    </row>
    <row r="3973" spans="1:66" ht="25.5" x14ac:dyDescent="0.25">
      <c r="A3973" s="1"/>
      <c r="B3973" s="94">
        <v>3960</v>
      </c>
      <c r="C3973" s="43">
        <v>1053653</v>
      </c>
      <c r="D3973" s="25"/>
      <c r="E3973" s="27" t="s">
        <v>1514</v>
      </c>
      <c r="F3973" s="151" t="s">
        <v>21</v>
      </c>
      <c r="G3973" s="25"/>
      <c r="H3973" s="46" t="str">
        <f>IFERROR(IFERROR(IF(SEARCH("Usystems",$E3973)&gt;0,"Usystems"),IF(SEARCH("RIIFO",$E3973)&gt;0,"RIIFO","Uponor")),"Uponor")</f>
        <v>Uponor</v>
      </c>
      <c r="I3973" s="25" t="str">
        <f>IFERROR(MID($D3973,1,7)+0,"")</f>
        <v/>
      </c>
      <c r="J3973" s="25" t="str">
        <f>IFERROR(MID($D3973,10,7)+0,"")</f>
        <v/>
      </c>
      <c r="K3973" s="25" t="str">
        <f>IFERROR(MID($D3973,19,7)+0,"")</f>
        <v/>
      </c>
      <c r="L3973" s="25" t="str">
        <f>IFERROR(MID($D3973,28,7)+0,"")</f>
        <v/>
      </c>
      <c r="M3973" s="25" t="str">
        <f>IF(IFERROR(MID($Q3973,1,7)+0,"")&lt;1130000,IF(INDEX(C:C,MATCH(LEFT(Q3973,7)+0,I:I,0))&lt;1130000,"",INDEX(C:C,MATCH(LEFT(Q3973,7)+0,I:I,0))),IFERROR(MID($Q3973,1,7)+0,""))</f>
        <v/>
      </c>
      <c r="N3973" s="25" t="str">
        <f>IF(IFERROR(MID($Q3973,10,7)+0,"")&lt;1130000,"",IFERROR(MID($Q3973,10,7)+0,""))</f>
        <v/>
      </c>
      <c r="O3973" s="25" t="str">
        <f>IF(IFERROR(MID($Q3973,19,7)+0,"")&lt;1130000,"",IFERROR(MID($Q3973,19,7)+0,""))</f>
        <v/>
      </c>
      <c r="P3973" s="25" t="str">
        <f>IF(M3973="","",IF(N3973="",M3973,M3973&amp;", "&amp;N3973))</f>
        <v/>
      </c>
      <c r="Q3973" s="25"/>
      <c r="R3973" s="25"/>
      <c r="S3973" s="35" t="s">
        <v>107</v>
      </c>
      <c r="T3973" s="25" t="s">
        <v>36</v>
      </c>
      <c r="U3973" s="185">
        <v>1226</v>
      </c>
      <c r="V3973" s="188">
        <v>1226</v>
      </c>
      <c r="W3973" s="189">
        <v>1226</v>
      </c>
      <c r="X3973" s="31">
        <v>1226</v>
      </c>
      <c r="Y3973" s="90">
        <f>IFERROR(ROUND(X3973/W3973-1,2),"")</f>
        <v>0</v>
      </c>
      <c r="Z3973" s="31">
        <f>IF(OR(S3973="VLD MLC components",S3973="VLD MLC pipes",S3973="VLD PEX components",S3973="VLD PEX pipes",S3973="VLD PHC components",S3973="VLD PHC pipes",S3973="Controls VLD"),"По запросу",X3973)</f>
        <v>1226</v>
      </c>
      <c r="AA3973" s="63">
        <f>ROUND(X3973/1.2,3)</f>
        <v>1021.667</v>
      </c>
      <c r="AB3973" s="23">
        <v>1021.667</v>
      </c>
      <c r="AC3973" s="190">
        <f>IFERROR(ROUND(AA3973/AB3973-1,2),"")</f>
        <v>0</v>
      </c>
      <c r="AD3973" s="25">
        <v>0.28799999999999998</v>
      </c>
      <c r="AE3973" s="25">
        <v>5.5500000000000002E-3</v>
      </c>
      <c r="AF3973" s="25">
        <v>0</v>
      </c>
      <c r="AG3973" s="25" t="s">
        <v>22</v>
      </c>
      <c r="AH3973" s="25">
        <v>0</v>
      </c>
      <c r="AI3973" s="25">
        <v>0</v>
      </c>
      <c r="AJ3973" s="25" t="s">
        <v>20</v>
      </c>
      <c r="AK3973" s="42" t="s">
        <v>19</v>
      </c>
      <c r="AL3973" s="25" t="s">
        <v>20</v>
      </c>
      <c r="AM3973" s="25">
        <v>1</v>
      </c>
      <c r="AN3973" s="25"/>
      <c r="AO3973" s="25"/>
      <c r="AP3973" s="25"/>
      <c r="AQ3973" s="25"/>
      <c r="AR3973" s="94"/>
      <c r="AS3973" s="157" t="s">
        <v>22</v>
      </c>
      <c r="AT3973" s="93">
        <v>42551</v>
      </c>
      <c r="AU3973" s="92" t="s">
        <v>22</v>
      </c>
      <c r="AV3973" s="91" t="s">
        <v>48</v>
      </c>
      <c r="AW3973" s="92" t="s">
        <v>48</v>
      </c>
      <c r="AX3973" s="92" t="s">
        <v>48</v>
      </c>
      <c r="AY3973" s="91" t="s">
        <v>152</v>
      </c>
      <c r="AZ3973" s="23"/>
      <c r="BA3973" s="25">
        <v>0</v>
      </c>
      <c r="BB3973" t="s">
        <v>48</v>
      </c>
      <c r="BC3973" t="e">
        <v>#N/A</v>
      </c>
      <c r="BD3973" t="e">
        <f>IF(Z3973=BC3973,"OK")</f>
        <v>#N/A</v>
      </c>
      <c r="BE3973">
        <v>0.28799999999999998</v>
      </c>
      <c r="BF3973">
        <v>5.5500000000000002E-3</v>
      </c>
      <c r="BG3973">
        <v>0</v>
      </c>
      <c r="BH3973">
        <v>0</v>
      </c>
      <c r="BI3973">
        <v>0</v>
      </c>
      <c r="BJ3973">
        <v>0</v>
      </c>
      <c r="BK3973">
        <v>0</v>
      </c>
      <c r="BN3973" s="183"/>
    </row>
    <row r="3974" spans="1:66" ht="25.5" x14ac:dyDescent="0.25">
      <c r="A3974" s="1"/>
      <c r="B3974" s="94">
        <v>3961</v>
      </c>
      <c r="C3974" s="43">
        <v>1050329</v>
      </c>
      <c r="D3974" s="25"/>
      <c r="E3974" s="27" t="s">
        <v>1513</v>
      </c>
      <c r="F3974" s="151" t="s">
        <v>21</v>
      </c>
      <c r="G3974" s="25"/>
      <c r="H3974" s="46" t="str">
        <f>IFERROR(IFERROR(IF(SEARCH("Usystems",$E3974)&gt;0,"Usystems"),IF(SEARCH("RIIFO",$E3974)&gt;0,"RIIFO","Uponor")),"Uponor")</f>
        <v>Uponor</v>
      </c>
      <c r="I3974" s="25" t="str">
        <f>IFERROR(MID($D3974,1,7)+0,"")</f>
        <v/>
      </c>
      <c r="J3974" s="25" t="str">
        <f>IFERROR(MID($D3974,10,7)+0,"")</f>
        <v/>
      </c>
      <c r="K3974" s="25" t="str">
        <f>IFERROR(MID($D3974,19,7)+0,"")</f>
        <v/>
      </c>
      <c r="L3974" s="25" t="str">
        <f>IFERROR(MID($D3974,28,7)+0,"")</f>
        <v/>
      </c>
      <c r="M3974" s="25" t="str">
        <f>IF(IFERROR(MID($Q3974,1,7)+0,"")&lt;1130000,IF(INDEX(C:C,MATCH(LEFT(Q3974,7)+0,I:I,0))&lt;1130000,"",INDEX(C:C,MATCH(LEFT(Q3974,7)+0,I:I,0))),IFERROR(MID($Q3974,1,7)+0,""))</f>
        <v/>
      </c>
      <c r="N3974" s="25" t="str">
        <f>IF(IFERROR(MID($Q3974,10,7)+0,"")&lt;1130000,"",IFERROR(MID($Q3974,10,7)+0,""))</f>
        <v/>
      </c>
      <c r="O3974" s="25" t="str">
        <f>IF(IFERROR(MID($Q3974,19,7)+0,"")&lt;1130000,"",IFERROR(MID($Q3974,19,7)+0,""))</f>
        <v/>
      </c>
      <c r="P3974" s="25" t="str">
        <f>IF(M3974="","",IF(N3974="",M3974,M3974&amp;", "&amp;N3974))</f>
        <v/>
      </c>
      <c r="Q3974" s="25"/>
      <c r="R3974" s="25"/>
      <c r="S3974" s="35" t="s">
        <v>107</v>
      </c>
      <c r="T3974" s="25" t="s">
        <v>36</v>
      </c>
      <c r="U3974" s="185">
        <v>2149</v>
      </c>
      <c r="V3974" s="188">
        <v>2149</v>
      </c>
      <c r="W3974" s="189">
        <v>2149</v>
      </c>
      <c r="X3974" s="31">
        <v>2149</v>
      </c>
      <c r="Y3974" s="90">
        <f>IFERROR(ROUND(X3974/W3974-1,2),"")</f>
        <v>0</v>
      </c>
      <c r="Z3974" s="31">
        <f>IF(OR(S3974="VLD MLC components",S3974="VLD MLC pipes",S3974="VLD PEX components",S3974="VLD PEX pipes",S3974="VLD PHC components",S3974="VLD PHC pipes",S3974="Controls VLD"),"По запросу",X3974)</f>
        <v>2149</v>
      </c>
      <c r="AA3974" s="63">
        <f>ROUND(X3974/1.2,3)</f>
        <v>1790.8330000000001</v>
      </c>
      <c r="AB3974" s="23">
        <v>1790.8330000000001</v>
      </c>
      <c r="AC3974" s="190">
        <f>IFERROR(ROUND(AA3974/AB3974-1,2),"")</f>
        <v>0</v>
      </c>
      <c r="AD3974" s="25">
        <v>0.61399999999999999</v>
      </c>
      <c r="AE3974" s="25">
        <v>1.5299999999999999E-2</v>
      </c>
      <c r="AF3974" s="25">
        <v>0</v>
      </c>
      <c r="AG3974" s="25" t="s">
        <v>22</v>
      </c>
      <c r="AH3974" s="25">
        <v>0</v>
      </c>
      <c r="AI3974" s="25">
        <v>0</v>
      </c>
      <c r="AJ3974" s="25" t="s">
        <v>20</v>
      </c>
      <c r="AK3974" s="42" t="s">
        <v>19</v>
      </c>
      <c r="AL3974" s="25" t="s">
        <v>20</v>
      </c>
      <c r="AM3974" s="25">
        <v>1</v>
      </c>
      <c r="AN3974" s="25" t="s">
        <v>22</v>
      </c>
      <c r="AO3974" s="25" t="s">
        <v>22</v>
      </c>
      <c r="AP3974" s="25" t="s">
        <v>22</v>
      </c>
      <c r="AQ3974" s="25"/>
      <c r="AR3974" s="94"/>
      <c r="AS3974" s="157" t="s">
        <v>22</v>
      </c>
      <c r="AT3974" s="93">
        <v>42551</v>
      </c>
      <c r="AU3974" s="92" t="s">
        <v>22</v>
      </c>
      <c r="AV3974" s="91" t="s">
        <v>48</v>
      </c>
      <c r="AW3974" s="92" t="s">
        <v>48</v>
      </c>
      <c r="AX3974" s="92" t="s">
        <v>48</v>
      </c>
      <c r="AY3974" s="91" t="s">
        <v>152</v>
      </c>
      <c r="AZ3974" s="23"/>
      <c r="BA3974" s="25">
        <v>0</v>
      </c>
      <c r="BB3974" t="s">
        <v>48</v>
      </c>
      <c r="BC3974" t="e">
        <v>#N/A</v>
      </c>
      <c r="BD3974" t="e">
        <f>IF(Z3974=BC3974,"OK")</f>
        <v>#N/A</v>
      </c>
      <c r="BE3974">
        <v>0.61399999999999999</v>
      </c>
      <c r="BF3974">
        <v>1.5299999999999999E-2</v>
      </c>
      <c r="BG3974" t="s">
        <v>22</v>
      </c>
      <c r="BH3974" t="s">
        <v>22</v>
      </c>
      <c r="BI3974" t="s">
        <v>22</v>
      </c>
      <c r="BJ3974">
        <v>0</v>
      </c>
      <c r="BK3974">
        <v>0</v>
      </c>
      <c r="BN3974" s="183"/>
    </row>
    <row r="3975" spans="1:66" ht="25.5" x14ac:dyDescent="0.25">
      <c r="A3975" s="1"/>
      <c r="B3975" s="94">
        <v>3962</v>
      </c>
      <c r="C3975" s="43">
        <v>1053654</v>
      </c>
      <c r="D3975" s="25"/>
      <c r="E3975" s="27" t="s">
        <v>1512</v>
      </c>
      <c r="F3975" s="151" t="s">
        <v>21</v>
      </c>
      <c r="G3975" s="25"/>
      <c r="H3975" s="46" t="str">
        <f>IFERROR(IFERROR(IF(SEARCH("Usystems",$E3975)&gt;0,"Usystems"),IF(SEARCH("RIIFO",$E3975)&gt;0,"RIIFO","Uponor")),"Uponor")</f>
        <v>Uponor</v>
      </c>
      <c r="I3975" s="25" t="str">
        <f>IFERROR(MID($D3975,1,7)+0,"")</f>
        <v/>
      </c>
      <c r="J3975" s="25" t="str">
        <f>IFERROR(MID($D3975,10,7)+0,"")</f>
        <v/>
      </c>
      <c r="K3975" s="25" t="str">
        <f>IFERROR(MID($D3975,19,7)+0,"")</f>
        <v/>
      </c>
      <c r="L3975" s="25" t="str">
        <f>IFERROR(MID($D3975,28,7)+0,"")</f>
        <v/>
      </c>
      <c r="M3975" s="25" t="str">
        <f>IF(IFERROR(MID($Q3975,1,7)+0,"")&lt;1130000,IF(INDEX(C:C,MATCH(LEFT(Q3975,7)+0,I:I,0))&lt;1130000,"",INDEX(C:C,MATCH(LEFT(Q3975,7)+0,I:I,0))),IFERROR(MID($Q3975,1,7)+0,""))</f>
        <v/>
      </c>
      <c r="N3975" s="25" t="str">
        <f>IF(IFERROR(MID($Q3975,10,7)+0,"")&lt;1130000,"",IFERROR(MID($Q3975,10,7)+0,""))</f>
        <v/>
      </c>
      <c r="O3975" s="25" t="str">
        <f>IF(IFERROR(MID($Q3975,19,7)+0,"")&lt;1130000,"",IFERROR(MID($Q3975,19,7)+0,""))</f>
        <v/>
      </c>
      <c r="P3975" s="25" t="str">
        <f>IF(M3975="","",IF(N3975="",M3975,M3975&amp;", "&amp;N3975))</f>
        <v/>
      </c>
      <c r="Q3975" s="25"/>
      <c r="R3975" s="25"/>
      <c r="S3975" s="35" t="s">
        <v>107</v>
      </c>
      <c r="T3975" s="25" t="s">
        <v>36</v>
      </c>
      <c r="U3975" s="185">
        <v>4177</v>
      </c>
      <c r="V3975" s="188">
        <v>4177</v>
      </c>
      <c r="W3975" s="189">
        <v>4177</v>
      </c>
      <c r="X3975" s="31">
        <v>4177</v>
      </c>
      <c r="Y3975" s="90">
        <f>IFERROR(ROUND(X3975/W3975-1,2),"")</f>
        <v>0</v>
      </c>
      <c r="Z3975" s="31">
        <f>IF(OR(S3975="VLD MLC components",S3975="VLD MLC pipes",S3975="VLD PEX components",S3975="VLD PEX pipes",S3975="VLD PHC components",S3975="VLD PHC pipes",S3975="Controls VLD"),"По запросу",X3975)</f>
        <v>4177</v>
      </c>
      <c r="AA3975" s="63">
        <f>ROUND(X3975/1.2,3)</f>
        <v>3480.8330000000001</v>
      </c>
      <c r="AB3975" s="23">
        <v>3480.8330000000001</v>
      </c>
      <c r="AC3975" s="190">
        <f>IFERROR(ROUND(AA3975/AB3975-1,2),"")</f>
        <v>0</v>
      </c>
      <c r="AD3975" s="25">
        <v>1.2</v>
      </c>
      <c r="AE3975" s="25">
        <v>2.708E-2</v>
      </c>
      <c r="AF3975" s="25">
        <v>0</v>
      </c>
      <c r="AG3975" s="25" t="s">
        <v>22</v>
      </c>
      <c r="AH3975" s="25">
        <v>0</v>
      </c>
      <c r="AI3975" s="25">
        <v>0</v>
      </c>
      <c r="AJ3975" s="25" t="s">
        <v>20</v>
      </c>
      <c r="AK3975" s="42" t="s">
        <v>19</v>
      </c>
      <c r="AL3975" s="25" t="s">
        <v>20</v>
      </c>
      <c r="AM3975" s="25">
        <v>1</v>
      </c>
      <c r="AN3975" s="25" t="s">
        <v>22</v>
      </c>
      <c r="AO3975" s="25" t="s">
        <v>22</v>
      </c>
      <c r="AP3975" s="25" t="s">
        <v>22</v>
      </c>
      <c r="AQ3975" s="25"/>
      <c r="AR3975" s="94"/>
      <c r="AS3975" s="157" t="s">
        <v>22</v>
      </c>
      <c r="AT3975" s="93">
        <v>42551</v>
      </c>
      <c r="AU3975" s="92" t="s">
        <v>22</v>
      </c>
      <c r="AV3975" s="91" t="s">
        <v>48</v>
      </c>
      <c r="AW3975" s="92" t="s">
        <v>48</v>
      </c>
      <c r="AX3975" s="92" t="s">
        <v>48</v>
      </c>
      <c r="AY3975" s="91" t="s">
        <v>152</v>
      </c>
      <c r="AZ3975" s="23"/>
      <c r="BA3975" s="25">
        <v>0</v>
      </c>
      <c r="BB3975" t="s">
        <v>48</v>
      </c>
      <c r="BC3975" t="e">
        <v>#N/A</v>
      </c>
      <c r="BD3975" t="e">
        <f>IF(Z3975=BC3975,"OK")</f>
        <v>#N/A</v>
      </c>
      <c r="BE3975">
        <v>1.2</v>
      </c>
      <c r="BF3975">
        <v>2.708E-2</v>
      </c>
      <c r="BG3975" t="s">
        <v>22</v>
      </c>
      <c r="BH3975" t="s">
        <v>22</v>
      </c>
      <c r="BI3975" t="s">
        <v>22</v>
      </c>
      <c r="BJ3975">
        <v>0</v>
      </c>
      <c r="BK3975">
        <v>0</v>
      </c>
      <c r="BN3975" s="183"/>
    </row>
    <row r="3976" spans="1:66" ht="25.5" x14ac:dyDescent="0.25">
      <c r="A3976" s="1"/>
      <c r="B3976" s="94">
        <v>3963</v>
      </c>
      <c r="C3976" s="43">
        <v>1053655</v>
      </c>
      <c r="D3976" s="25"/>
      <c r="E3976" s="27" t="s">
        <v>1511</v>
      </c>
      <c r="F3976" s="151" t="s">
        <v>21</v>
      </c>
      <c r="G3976" s="25"/>
      <c r="H3976" s="46" t="str">
        <f>IFERROR(IFERROR(IF(SEARCH("Usystems",$E3976)&gt;0,"Usystems"),IF(SEARCH("RIIFO",$E3976)&gt;0,"RIIFO","Uponor")),"Uponor")</f>
        <v>Uponor</v>
      </c>
      <c r="I3976" s="25" t="str">
        <f>IFERROR(MID($D3976,1,7)+0,"")</f>
        <v/>
      </c>
      <c r="J3976" s="25" t="str">
        <f>IFERROR(MID($D3976,10,7)+0,"")</f>
        <v/>
      </c>
      <c r="K3976" s="25" t="str">
        <f>IFERROR(MID($D3976,19,7)+0,"")</f>
        <v/>
      </c>
      <c r="L3976" s="25" t="str">
        <f>IFERROR(MID($D3976,28,7)+0,"")</f>
        <v/>
      </c>
      <c r="M3976" s="25" t="str">
        <f>IF(IFERROR(MID($Q3976,1,7)+0,"")&lt;1130000,IF(INDEX(C:C,MATCH(LEFT(Q3976,7)+0,I:I,0))&lt;1130000,"",INDEX(C:C,MATCH(LEFT(Q3976,7)+0,I:I,0))),IFERROR(MID($Q3976,1,7)+0,""))</f>
        <v/>
      </c>
      <c r="N3976" s="25" t="str">
        <f>IF(IFERROR(MID($Q3976,10,7)+0,"")&lt;1130000,"",IFERROR(MID($Q3976,10,7)+0,""))</f>
        <v/>
      </c>
      <c r="O3976" s="25" t="str">
        <f>IF(IFERROR(MID($Q3976,19,7)+0,"")&lt;1130000,"",IFERROR(MID($Q3976,19,7)+0,""))</f>
        <v/>
      </c>
      <c r="P3976" s="25" t="str">
        <f>IF(M3976="","",IF(N3976="",M3976,M3976&amp;", "&amp;N3976))</f>
        <v/>
      </c>
      <c r="Q3976" s="25"/>
      <c r="R3976" s="25"/>
      <c r="S3976" s="35" t="s">
        <v>107</v>
      </c>
      <c r="T3976" s="25" t="s">
        <v>36</v>
      </c>
      <c r="U3976" s="185">
        <v>4567</v>
      </c>
      <c r="V3976" s="188">
        <v>4567</v>
      </c>
      <c r="W3976" s="189">
        <v>4567</v>
      </c>
      <c r="X3976" s="31">
        <v>4567</v>
      </c>
      <c r="Y3976" s="90">
        <f>IFERROR(ROUND(X3976/W3976-1,2),"")</f>
        <v>0</v>
      </c>
      <c r="Z3976" s="31">
        <f>IF(OR(S3976="VLD MLC components",S3976="VLD MLC pipes",S3976="VLD PEX components",S3976="VLD PEX pipes",S3976="VLD PHC components",S3976="VLD PHC pipes",S3976="Controls VLD"),"По запросу",X3976)</f>
        <v>4567</v>
      </c>
      <c r="AA3976" s="63">
        <f>ROUND(X3976/1.2,3)</f>
        <v>3805.8330000000001</v>
      </c>
      <c r="AB3976" s="23">
        <v>3805.8330000000001</v>
      </c>
      <c r="AC3976" s="190">
        <f>IFERROR(ROUND(AA3976/AB3976-1,2),"")</f>
        <v>0</v>
      </c>
      <c r="AD3976" s="25">
        <v>1.841</v>
      </c>
      <c r="AE3976" s="25">
        <v>6.1899999999999997E-2</v>
      </c>
      <c r="AF3976" s="25">
        <v>0</v>
      </c>
      <c r="AG3976" s="25" t="s">
        <v>22</v>
      </c>
      <c r="AH3976" s="25">
        <v>0</v>
      </c>
      <c r="AI3976" s="25">
        <v>0</v>
      </c>
      <c r="AJ3976" s="25" t="s">
        <v>20</v>
      </c>
      <c r="AK3976" s="42" t="s">
        <v>19</v>
      </c>
      <c r="AL3976" s="25" t="s">
        <v>20</v>
      </c>
      <c r="AM3976" s="25">
        <v>1</v>
      </c>
      <c r="AN3976" s="25" t="s">
        <v>22</v>
      </c>
      <c r="AO3976" s="25" t="s">
        <v>22</v>
      </c>
      <c r="AP3976" s="25" t="s">
        <v>22</v>
      </c>
      <c r="AQ3976" s="25"/>
      <c r="AR3976" s="94"/>
      <c r="AS3976" s="157" t="s">
        <v>22</v>
      </c>
      <c r="AT3976" s="93">
        <v>42551</v>
      </c>
      <c r="AU3976" s="92" t="s">
        <v>22</v>
      </c>
      <c r="AV3976" s="91" t="s">
        <v>48</v>
      </c>
      <c r="AW3976" s="92" t="s">
        <v>48</v>
      </c>
      <c r="AX3976" s="92" t="s">
        <v>48</v>
      </c>
      <c r="AY3976" s="91" t="s">
        <v>152</v>
      </c>
      <c r="AZ3976" s="23"/>
      <c r="BA3976" s="25">
        <v>0</v>
      </c>
      <c r="BB3976" t="s">
        <v>48</v>
      </c>
      <c r="BC3976" t="e">
        <v>#N/A</v>
      </c>
      <c r="BD3976" t="e">
        <f>IF(Z3976=BC3976,"OK")</f>
        <v>#N/A</v>
      </c>
      <c r="BE3976">
        <v>1.841</v>
      </c>
      <c r="BF3976">
        <v>6.1899999999999997E-2</v>
      </c>
      <c r="BG3976" t="s">
        <v>22</v>
      </c>
      <c r="BH3976" t="s">
        <v>22</v>
      </c>
      <c r="BI3976" t="s">
        <v>22</v>
      </c>
      <c r="BJ3976">
        <v>0</v>
      </c>
      <c r="BK3976">
        <v>0</v>
      </c>
      <c r="BN3976" s="183"/>
    </row>
    <row r="3977" spans="1:66" ht="25.5" x14ac:dyDescent="0.25">
      <c r="A3977" s="1"/>
      <c r="B3977" s="94">
        <v>3964</v>
      </c>
      <c r="C3977" s="43">
        <v>1050380</v>
      </c>
      <c r="D3977" s="25"/>
      <c r="E3977" s="27" t="s">
        <v>1510</v>
      </c>
      <c r="F3977" s="151" t="s">
        <v>21</v>
      </c>
      <c r="G3977" s="25"/>
      <c r="H3977" s="46" t="str">
        <f>IFERROR(IFERROR(IF(SEARCH("Usystems",$E3977)&gt;0,"Usystems"),IF(SEARCH("RIIFO",$E3977)&gt;0,"RIIFO","Uponor")),"Uponor")</f>
        <v>Uponor</v>
      </c>
      <c r="I3977" s="25" t="str">
        <f>IFERROR(MID($D3977,1,7)+0,"")</f>
        <v/>
      </c>
      <c r="J3977" s="25" t="str">
        <f>IFERROR(MID($D3977,10,7)+0,"")</f>
        <v/>
      </c>
      <c r="K3977" s="25" t="str">
        <f>IFERROR(MID($D3977,19,7)+0,"")</f>
        <v/>
      </c>
      <c r="L3977" s="25" t="str">
        <f>IFERROR(MID($D3977,28,7)+0,"")</f>
        <v/>
      </c>
      <c r="M3977" s="25" t="str">
        <f>IF(IFERROR(MID($Q3977,1,7)+0,"")&lt;1130000,IF(INDEX(C:C,MATCH(LEFT(Q3977,7)+0,I:I,0))&lt;1130000,"",INDEX(C:C,MATCH(LEFT(Q3977,7)+0,I:I,0))),IFERROR(MID($Q3977,1,7)+0,""))</f>
        <v/>
      </c>
      <c r="N3977" s="25" t="str">
        <f>IF(IFERROR(MID($Q3977,10,7)+0,"")&lt;1130000,"",IFERROR(MID($Q3977,10,7)+0,""))</f>
        <v/>
      </c>
      <c r="O3977" s="25" t="str">
        <f>IF(IFERROR(MID($Q3977,19,7)+0,"")&lt;1130000,"",IFERROR(MID($Q3977,19,7)+0,""))</f>
        <v/>
      </c>
      <c r="P3977" s="25" t="str">
        <f>IF(M3977="","",IF(N3977="",M3977,M3977&amp;", "&amp;N3977))</f>
        <v/>
      </c>
      <c r="Q3977" s="25"/>
      <c r="R3977" s="25"/>
      <c r="S3977" s="35" t="s">
        <v>107</v>
      </c>
      <c r="T3977" s="25" t="s">
        <v>36</v>
      </c>
      <c r="U3977" s="185">
        <v>19439</v>
      </c>
      <c r="V3977" s="188">
        <v>19439</v>
      </c>
      <c r="W3977" s="189">
        <v>19439</v>
      </c>
      <c r="X3977" s="31">
        <v>19439</v>
      </c>
      <c r="Y3977" s="90">
        <f>IFERROR(ROUND(X3977/W3977-1,2),"")</f>
        <v>0</v>
      </c>
      <c r="Z3977" s="31">
        <f>IF(OR(S3977="VLD MLC components",S3977="VLD MLC pipes",S3977="VLD PEX components",S3977="VLD PEX pipes",S3977="VLD PHC components",S3977="VLD PHC pipes",S3977="Controls VLD"),"По запросу",X3977)</f>
        <v>19439</v>
      </c>
      <c r="AA3977" s="63">
        <f>ROUND(X3977/1.2,3)</f>
        <v>16199.166999999999</v>
      </c>
      <c r="AB3977" s="23">
        <v>16199.166999999999</v>
      </c>
      <c r="AC3977" s="190">
        <f>IFERROR(ROUND(AA3977/AB3977-1,2),"")</f>
        <v>0</v>
      </c>
      <c r="AD3977" s="25">
        <v>2.8</v>
      </c>
      <c r="AE3977" s="25">
        <v>5.8930000000000003E-2</v>
      </c>
      <c r="AF3977" s="25">
        <v>0</v>
      </c>
      <c r="AG3977" s="25" t="s">
        <v>22</v>
      </c>
      <c r="AH3977" s="25">
        <v>0</v>
      </c>
      <c r="AI3977" s="25">
        <v>0</v>
      </c>
      <c r="AJ3977" s="25" t="s">
        <v>20</v>
      </c>
      <c r="AK3977" s="42" t="s">
        <v>19</v>
      </c>
      <c r="AL3977" s="25" t="s">
        <v>20</v>
      </c>
      <c r="AM3977" s="25">
        <v>1</v>
      </c>
      <c r="AN3977" s="25" t="s">
        <v>22</v>
      </c>
      <c r="AO3977" s="25" t="s">
        <v>22</v>
      </c>
      <c r="AP3977" s="25" t="s">
        <v>22</v>
      </c>
      <c r="AQ3977" s="25"/>
      <c r="AR3977" s="94"/>
      <c r="AS3977" s="157" t="s">
        <v>22</v>
      </c>
      <c r="AT3977" s="93">
        <v>42551</v>
      </c>
      <c r="AU3977" s="92" t="s">
        <v>22</v>
      </c>
      <c r="AV3977" s="91" t="s">
        <v>48</v>
      </c>
      <c r="AW3977" s="92" t="s">
        <v>48</v>
      </c>
      <c r="AX3977" s="92" t="s">
        <v>48</v>
      </c>
      <c r="AY3977" s="91" t="s">
        <v>152</v>
      </c>
      <c r="AZ3977" s="23"/>
      <c r="BA3977" s="25">
        <v>0</v>
      </c>
      <c r="BB3977" t="s">
        <v>48</v>
      </c>
      <c r="BC3977" t="e">
        <v>#N/A</v>
      </c>
      <c r="BD3977" t="e">
        <f>IF(Z3977=BC3977,"OK")</f>
        <v>#N/A</v>
      </c>
      <c r="BE3977">
        <v>2.8</v>
      </c>
      <c r="BF3977">
        <v>5.8930000000000003E-2</v>
      </c>
      <c r="BG3977" t="s">
        <v>22</v>
      </c>
      <c r="BH3977" t="s">
        <v>22</v>
      </c>
      <c r="BI3977" t="s">
        <v>22</v>
      </c>
      <c r="BJ3977">
        <v>0</v>
      </c>
      <c r="BK3977">
        <v>0</v>
      </c>
      <c r="BN3977" s="183"/>
    </row>
    <row r="3978" spans="1:66" ht="25.5" x14ac:dyDescent="0.25">
      <c r="A3978" s="1"/>
      <c r="B3978" s="94">
        <v>3965</v>
      </c>
      <c r="C3978" s="43">
        <v>1053747</v>
      </c>
      <c r="D3978" s="25"/>
      <c r="E3978" s="27" t="s">
        <v>1509</v>
      </c>
      <c r="F3978" s="151" t="s">
        <v>21</v>
      </c>
      <c r="G3978" s="25"/>
      <c r="H3978" s="46" t="str">
        <f>IFERROR(IFERROR(IF(SEARCH("Usystems",$E3978)&gt;0,"Usystems"),IF(SEARCH("RIIFO",$E3978)&gt;0,"RIIFO","Uponor")),"Uponor")</f>
        <v>Uponor</v>
      </c>
      <c r="I3978" s="25" t="str">
        <f>IFERROR(MID($D3978,1,7)+0,"")</f>
        <v/>
      </c>
      <c r="J3978" s="25" t="str">
        <f>IFERROR(MID($D3978,10,7)+0,"")</f>
        <v/>
      </c>
      <c r="K3978" s="25" t="str">
        <f>IFERROR(MID($D3978,19,7)+0,"")</f>
        <v/>
      </c>
      <c r="L3978" s="25" t="str">
        <f>IFERROR(MID($D3978,28,7)+0,"")</f>
        <v/>
      </c>
      <c r="M3978" s="25" t="str">
        <f>IF(IFERROR(MID($Q3978,1,7)+0,"")&lt;1130000,IF(INDEX(C:C,MATCH(LEFT(Q3978,7)+0,I:I,0))&lt;1130000,"",INDEX(C:C,MATCH(LEFT(Q3978,7)+0,I:I,0))),IFERROR(MID($Q3978,1,7)+0,""))</f>
        <v/>
      </c>
      <c r="N3978" s="25" t="str">
        <f>IF(IFERROR(MID($Q3978,10,7)+0,"")&lt;1130000,"",IFERROR(MID($Q3978,10,7)+0,""))</f>
        <v/>
      </c>
      <c r="O3978" s="25" t="str">
        <f>IF(IFERROR(MID($Q3978,19,7)+0,"")&lt;1130000,"",IFERROR(MID($Q3978,19,7)+0,""))</f>
        <v/>
      </c>
      <c r="P3978" s="25" t="str">
        <f>IF(M3978="","",IF(N3978="",M3978,M3978&amp;", "&amp;N3978))</f>
        <v/>
      </c>
      <c r="Q3978" s="25"/>
      <c r="R3978" s="25"/>
      <c r="S3978" s="35" t="s">
        <v>107</v>
      </c>
      <c r="T3978" s="25" t="s">
        <v>36</v>
      </c>
      <c r="U3978" s="185">
        <v>14754</v>
      </c>
      <c r="V3978" s="188">
        <v>14754</v>
      </c>
      <c r="W3978" s="189">
        <v>14754</v>
      </c>
      <c r="X3978" s="31">
        <v>14754</v>
      </c>
      <c r="Y3978" s="90">
        <f>IFERROR(ROUND(X3978/W3978-1,2),"")</f>
        <v>0</v>
      </c>
      <c r="Z3978" s="31">
        <f>IF(OR(S3978="VLD MLC components",S3978="VLD MLC pipes",S3978="VLD PEX components",S3978="VLD PEX pipes",S3978="VLD PHC components",S3978="VLD PHC pipes",S3978="Controls VLD"),"По запросу",X3978)</f>
        <v>14754</v>
      </c>
      <c r="AA3978" s="63">
        <f>ROUND(X3978/1.2,3)</f>
        <v>12295</v>
      </c>
      <c r="AB3978" s="23">
        <v>12295</v>
      </c>
      <c r="AC3978" s="190">
        <f>IFERROR(ROUND(AA3978/AB3978-1,2),"")</f>
        <v>0</v>
      </c>
      <c r="AD3978" s="25">
        <v>4.25</v>
      </c>
      <c r="AE3978" s="25">
        <v>0.1875</v>
      </c>
      <c r="AF3978" s="25">
        <v>0</v>
      </c>
      <c r="AG3978" s="25" t="s">
        <v>22</v>
      </c>
      <c r="AH3978" s="25">
        <v>0</v>
      </c>
      <c r="AI3978" s="25">
        <v>0</v>
      </c>
      <c r="AJ3978" s="25" t="s">
        <v>20</v>
      </c>
      <c r="AK3978" s="42" t="s">
        <v>19</v>
      </c>
      <c r="AL3978" s="25" t="s">
        <v>20</v>
      </c>
      <c r="AM3978" s="25">
        <v>1</v>
      </c>
      <c r="AN3978" s="25" t="s">
        <v>22</v>
      </c>
      <c r="AO3978" s="25" t="s">
        <v>22</v>
      </c>
      <c r="AP3978" s="25" t="s">
        <v>22</v>
      </c>
      <c r="AQ3978" s="25"/>
      <c r="AR3978" s="94"/>
      <c r="AS3978" s="157" t="s">
        <v>22</v>
      </c>
      <c r="AT3978" s="93">
        <v>42551</v>
      </c>
      <c r="AU3978" s="92" t="s">
        <v>22</v>
      </c>
      <c r="AV3978" s="91" t="s">
        <v>48</v>
      </c>
      <c r="AW3978" s="92" t="s">
        <v>48</v>
      </c>
      <c r="AX3978" s="92" t="s">
        <v>48</v>
      </c>
      <c r="AY3978" s="91" t="s">
        <v>152</v>
      </c>
      <c r="AZ3978" s="23"/>
      <c r="BA3978" s="25">
        <v>0</v>
      </c>
      <c r="BB3978" t="s">
        <v>48</v>
      </c>
      <c r="BC3978" t="e">
        <v>#N/A</v>
      </c>
      <c r="BD3978" t="e">
        <f>IF(Z3978=BC3978,"OK")</f>
        <v>#N/A</v>
      </c>
      <c r="BE3978">
        <v>4.25</v>
      </c>
      <c r="BF3978">
        <v>0.1875</v>
      </c>
      <c r="BG3978" t="s">
        <v>22</v>
      </c>
      <c r="BH3978" t="s">
        <v>22</v>
      </c>
      <c r="BI3978" t="s">
        <v>22</v>
      </c>
      <c r="BJ3978">
        <v>0</v>
      </c>
      <c r="BK3978">
        <v>0</v>
      </c>
      <c r="BN3978" s="183"/>
    </row>
    <row r="3979" spans="1:66" ht="25.5" x14ac:dyDescent="0.25">
      <c r="A3979" s="1"/>
      <c r="B3979" s="94">
        <v>3966</v>
      </c>
      <c r="C3979" s="43">
        <v>1050330</v>
      </c>
      <c r="D3979" s="25"/>
      <c r="E3979" s="27" t="s">
        <v>1508</v>
      </c>
      <c r="F3979" s="151" t="s">
        <v>21</v>
      </c>
      <c r="G3979" s="25"/>
      <c r="H3979" s="46" t="str">
        <f>IFERROR(IFERROR(IF(SEARCH("Usystems",$E3979)&gt;0,"Usystems"),IF(SEARCH("RIIFO",$E3979)&gt;0,"RIIFO","Uponor")),"Uponor")</f>
        <v>Uponor</v>
      </c>
      <c r="I3979" s="25" t="str">
        <f>IFERROR(MID($D3979,1,7)+0,"")</f>
        <v/>
      </c>
      <c r="J3979" s="25" t="str">
        <f>IFERROR(MID($D3979,10,7)+0,"")</f>
        <v/>
      </c>
      <c r="K3979" s="25" t="str">
        <f>IFERROR(MID($D3979,19,7)+0,"")</f>
        <v/>
      </c>
      <c r="L3979" s="25" t="str">
        <f>IFERROR(MID($D3979,28,7)+0,"")</f>
        <v/>
      </c>
      <c r="M3979" s="25" t="str">
        <f>IF(IFERROR(MID($Q3979,1,7)+0,"")&lt;1130000,IF(INDEX(C:C,MATCH(LEFT(Q3979,7)+0,I:I,0))&lt;1130000,"",INDEX(C:C,MATCH(LEFT(Q3979,7)+0,I:I,0))),IFERROR(MID($Q3979,1,7)+0,""))</f>
        <v/>
      </c>
      <c r="N3979" s="25" t="str">
        <f>IF(IFERROR(MID($Q3979,10,7)+0,"")&lt;1130000,"",IFERROR(MID($Q3979,10,7)+0,""))</f>
        <v/>
      </c>
      <c r="O3979" s="25" t="str">
        <f>IF(IFERROR(MID($Q3979,19,7)+0,"")&lt;1130000,"",IFERROR(MID($Q3979,19,7)+0,""))</f>
        <v/>
      </c>
      <c r="P3979" s="25" t="str">
        <f>IF(M3979="","",IF(N3979="",M3979,M3979&amp;", "&amp;N3979))</f>
        <v/>
      </c>
      <c r="Q3979" s="25"/>
      <c r="R3979" s="25"/>
      <c r="S3979" s="35" t="s">
        <v>107</v>
      </c>
      <c r="T3979" s="25" t="s">
        <v>36</v>
      </c>
      <c r="U3979" s="185">
        <v>14885</v>
      </c>
      <c r="V3979" s="188">
        <v>14885</v>
      </c>
      <c r="W3979" s="189">
        <v>14885</v>
      </c>
      <c r="X3979" s="31">
        <v>14885</v>
      </c>
      <c r="Y3979" s="90">
        <f>IFERROR(ROUND(X3979/W3979-1,2),"")</f>
        <v>0</v>
      </c>
      <c r="Z3979" s="31">
        <f>IF(OR(S3979="VLD MLC components",S3979="VLD MLC pipes",S3979="VLD PEX components",S3979="VLD PEX pipes",S3979="VLD PHC components",S3979="VLD PHC pipes",S3979="Controls VLD"),"По запросу",X3979)</f>
        <v>14885</v>
      </c>
      <c r="AA3979" s="63">
        <f>ROUND(X3979/1.2,3)</f>
        <v>12404.166999999999</v>
      </c>
      <c r="AB3979" s="23">
        <v>12404.166999999999</v>
      </c>
      <c r="AC3979" s="190">
        <f>IFERROR(ROUND(AA3979/AB3979-1,2),"")</f>
        <v>0</v>
      </c>
      <c r="AD3979" s="25">
        <v>5.39</v>
      </c>
      <c r="AE3979" s="25">
        <v>0.216</v>
      </c>
      <c r="AF3979" s="25">
        <v>0</v>
      </c>
      <c r="AG3979" s="25" t="s">
        <v>22</v>
      </c>
      <c r="AH3979" s="25">
        <v>0</v>
      </c>
      <c r="AI3979" s="25">
        <v>0</v>
      </c>
      <c r="AJ3979" s="25" t="s">
        <v>20</v>
      </c>
      <c r="AK3979" s="42" t="s">
        <v>19</v>
      </c>
      <c r="AL3979" s="25" t="s">
        <v>20</v>
      </c>
      <c r="AM3979" s="25">
        <v>1</v>
      </c>
      <c r="AN3979" s="25" t="s">
        <v>22</v>
      </c>
      <c r="AO3979" s="25" t="s">
        <v>22</v>
      </c>
      <c r="AP3979" s="25" t="s">
        <v>22</v>
      </c>
      <c r="AQ3979" s="25"/>
      <c r="AR3979" s="94"/>
      <c r="AS3979" s="157" t="s">
        <v>22</v>
      </c>
      <c r="AT3979" s="93">
        <v>42551</v>
      </c>
      <c r="AU3979" s="92" t="s">
        <v>22</v>
      </c>
      <c r="AV3979" s="91" t="s">
        <v>48</v>
      </c>
      <c r="AW3979" s="92" t="s">
        <v>48</v>
      </c>
      <c r="AX3979" s="92" t="s">
        <v>48</v>
      </c>
      <c r="AY3979" s="91" t="s">
        <v>152</v>
      </c>
      <c r="AZ3979" s="23"/>
      <c r="BA3979" s="25">
        <v>0</v>
      </c>
      <c r="BB3979" t="s">
        <v>48</v>
      </c>
      <c r="BC3979" t="e">
        <v>#N/A</v>
      </c>
      <c r="BD3979" t="e">
        <f>IF(Z3979=BC3979,"OK")</f>
        <v>#N/A</v>
      </c>
      <c r="BE3979">
        <v>5.39</v>
      </c>
      <c r="BF3979">
        <v>0.216</v>
      </c>
      <c r="BG3979" t="s">
        <v>22</v>
      </c>
      <c r="BH3979" t="s">
        <v>22</v>
      </c>
      <c r="BI3979" t="s">
        <v>22</v>
      </c>
      <c r="BJ3979">
        <v>0</v>
      </c>
      <c r="BK3979">
        <v>0</v>
      </c>
      <c r="BN3979" s="183"/>
    </row>
    <row r="3980" spans="1:66" ht="25.5" x14ac:dyDescent="0.25">
      <c r="A3980" s="1"/>
      <c r="B3980" s="94">
        <v>3967</v>
      </c>
      <c r="C3980" s="43">
        <v>1051741</v>
      </c>
      <c r="D3980" s="25"/>
      <c r="E3980" s="27" t="s">
        <v>1507</v>
      </c>
      <c r="F3980" s="151" t="s">
        <v>21</v>
      </c>
      <c r="G3980" s="25"/>
      <c r="H3980" s="46" t="str">
        <f>IFERROR(IFERROR(IF(SEARCH("Usystems",$E3980)&gt;0,"Usystems"),IF(SEARCH("RIIFO",$E3980)&gt;0,"RIIFO","Uponor")),"Uponor")</f>
        <v>Uponor</v>
      </c>
      <c r="I3980" s="25" t="str">
        <f>IFERROR(MID($D3980,1,7)+0,"")</f>
        <v/>
      </c>
      <c r="J3980" s="25" t="str">
        <f>IFERROR(MID($D3980,10,7)+0,"")</f>
        <v/>
      </c>
      <c r="K3980" s="25" t="str">
        <f>IFERROR(MID($D3980,19,7)+0,"")</f>
        <v/>
      </c>
      <c r="L3980" s="25" t="str">
        <f>IFERROR(MID($D3980,28,7)+0,"")</f>
        <v/>
      </c>
      <c r="M3980" s="25" t="str">
        <f>IF(IFERROR(MID($Q3980,1,7)+0,"")&lt;1130000,IF(INDEX(C:C,MATCH(LEFT(Q3980,7)+0,I:I,0))&lt;1130000,"",INDEX(C:C,MATCH(LEFT(Q3980,7)+0,I:I,0))),IFERROR(MID($Q3980,1,7)+0,""))</f>
        <v/>
      </c>
      <c r="N3980" s="25" t="str">
        <f>IF(IFERROR(MID($Q3980,10,7)+0,"")&lt;1130000,"",IFERROR(MID($Q3980,10,7)+0,""))</f>
        <v/>
      </c>
      <c r="O3980" s="25" t="str">
        <f>IF(IFERROR(MID($Q3980,19,7)+0,"")&lt;1130000,"",IFERROR(MID($Q3980,19,7)+0,""))</f>
        <v/>
      </c>
      <c r="P3980" s="25" t="str">
        <f>IF(M3980="","",IF(N3980="",M3980,M3980&amp;", "&amp;N3980))</f>
        <v/>
      </c>
      <c r="Q3980" s="25"/>
      <c r="R3980" s="25"/>
      <c r="S3980" s="35" t="s">
        <v>107</v>
      </c>
      <c r="T3980" s="25" t="s">
        <v>36</v>
      </c>
      <c r="U3980" s="185">
        <v>33443</v>
      </c>
      <c r="V3980" s="188">
        <v>33443</v>
      </c>
      <c r="W3980" s="189">
        <v>33443</v>
      </c>
      <c r="X3980" s="31">
        <v>33443</v>
      </c>
      <c r="Y3980" s="90">
        <f>IFERROR(ROUND(X3980/W3980-1,2),"")</f>
        <v>0</v>
      </c>
      <c r="Z3980" s="31">
        <f>IF(OR(S3980="VLD MLC components",S3980="VLD MLC pipes",S3980="VLD PEX components",S3980="VLD PEX pipes",S3980="VLD PHC components",S3980="VLD PHC pipes",S3980="Controls VLD"),"По запросу",X3980)</f>
        <v>33443</v>
      </c>
      <c r="AA3980" s="63">
        <f>ROUND(X3980/1.2,3)</f>
        <v>27869.167000000001</v>
      </c>
      <c r="AB3980" s="23">
        <v>27869.167000000001</v>
      </c>
      <c r="AC3980" s="190">
        <f>IFERROR(ROUND(AA3980/AB3980-1,2),"")</f>
        <v>0</v>
      </c>
      <c r="AD3980" s="25">
        <v>11.2</v>
      </c>
      <c r="AE3980" s="25">
        <v>0.25</v>
      </c>
      <c r="AF3980" s="25">
        <v>0</v>
      </c>
      <c r="AG3980" s="25" t="s">
        <v>22</v>
      </c>
      <c r="AH3980" s="25">
        <v>0</v>
      </c>
      <c r="AI3980" s="25">
        <v>0</v>
      </c>
      <c r="AJ3980" s="25" t="s">
        <v>20</v>
      </c>
      <c r="AK3980" s="42" t="s">
        <v>19</v>
      </c>
      <c r="AL3980" s="25" t="s">
        <v>20</v>
      </c>
      <c r="AM3980" s="25">
        <v>1</v>
      </c>
      <c r="AN3980" s="25" t="s">
        <v>22</v>
      </c>
      <c r="AO3980" s="25" t="s">
        <v>22</v>
      </c>
      <c r="AP3980" s="25" t="s">
        <v>22</v>
      </c>
      <c r="AQ3980" s="25"/>
      <c r="AR3980" s="94"/>
      <c r="AS3980" s="157" t="s">
        <v>22</v>
      </c>
      <c r="AT3980" s="93">
        <v>42551</v>
      </c>
      <c r="AU3980" s="92" t="s">
        <v>22</v>
      </c>
      <c r="AV3980" s="91" t="s">
        <v>48</v>
      </c>
      <c r="AW3980" s="92" t="s">
        <v>48</v>
      </c>
      <c r="AX3980" s="92" t="s">
        <v>48</v>
      </c>
      <c r="AY3980" s="91" t="s">
        <v>152</v>
      </c>
      <c r="AZ3980" s="23"/>
      <c r="BA3980" s="25">
        <v>0</v>
      </c>
      <c r="BB3980" t="s">
        <v>48</v>
      </c>
      <c r="BC3980" t="e">
        <v>#N/A</v>
      </c>
      <c r="BD3980" t="e">
        <f>IF(Z3980=BC3980,"OK")</f>
        <v>#N/A</v>
      </c>
      <c r="BE3980">
        <v>11.2</v>
      </c>
      <c r="BF3980">
        <v>0.25</v>
      </c>
      <c r="BG3980" t="s">
        <v>22</v>
      </c>
      <c r="BH3980" t="s">
        <v>22</v>
      </c>
      <c r="BI3980" t="s">
        <v>22</v>
      </c>
      <c r="BJ3980">
        <v>0</v>
      </c>
      <c r="BK3980">
        <v>0</v>
      </c>
      <c r="BN3980" s="183"/>
    </row>
    <row r="3981" spans="1:66" ht="25.5" x14ac:dyDescent="0.25">
      <c r="A3981" s="1"/>
      <c r="B3981" s="94">
        <v>3968</v>
      </c>
      <c r="C3981" s="43">
        <v>1050325</v>
      </c>
      <c r="D3981" s="25"/>
      <c r="E3981" s="27" t="s">
        <v>1506</v>
      </c>
      <c r="F3981" s="151" t="s">
        <v>21</v>
      </c>
      <c r="G3981" s="25"/>
      <c r="H3981" s="46" t="str">
        <f>IFERROR(IFERROR(IF(SEARCH("Usystems",$E3981)&gt;0,"Usystems"),IF(SEARCH("RIIFO",$E3981)&gt;0,"RIIFO","Uponor")),"Uponor")</f>
        <v>Uponor</v>
      </c>
      <c r="I3981" s="25" t="str">
        <f>IFERROR(MID($D3981,1,7)+0,"")</f>
        <v/>
      </c>
      <c r="J3981" s="25" t="str">
        <f>IFERROR(MID($D3981,10,7)+0,"")</f>
        <v/>
      </c>
      <c r="K3981" s="25" t="str">
        <f>IFERROR(MID($D3981,19,7)+0,"")</f>
        <v/>
      </c>
      <c r="L3981" s="25" t="str">
        <f>IFERROR(MID($D3981,28,7)+0,"")</f>
        <v/>
      </c>
      <c r="M3981" s="25" t="str">
        <f>IF(IFERROR(MID($Q3981,1,7)+0,"")&lt;1130000,IF(INDEX(C:C,MATCH(LEFT(Q3981,7)+0,I:I,0))&lt;1130000,"",INDEX(C:C,MATCH(LEFT(Q3981,7)+0,I:I,0))),IFERROR(MID($Q3981,1,7)+0,""))</f>
        <v/>
      </c>
      <c r="N3981" s="25" t="str">
        <f>IF(IFERROR(MID($Q3981,10,7)+0,"")&lt;1130000,"",IFERROR(MID($Q3981,10,7)+0,""))</f>
        <v/>
      </c>
      <c r="O3981" s="25" t="str">
        <f>IF(IFERROR(MID($Q3981,19,7)+0,"")&lt;1130000,"",IFERROR(MID($Q3981,19,7)+0,""))</f>
        <v/>
      </c>
      <c r="P3981" s="25" t="str">
        <f>IF(M3981="","",IF(N3981="",M3981,M3981&amp;", "&amp;N3981))</f>
        <v/>
      </c>
      <c r="Q3981" s="25"/>
      <c r="R3981" s="25"/>
      <c r="S3981" s="35" t="s">
        <v>107</v>
      </c>
      <c r="T3981" s="25" t="s">
        <v>36</v>
      </c>
      <c r="U3981" s="185">
        <v>1307</v>
      </c>
      <c r="V3981" s="188">
        <v>1307</v>
      </c>
      <c r="W3981" s="189">
        <v>1307</v>
      </c>
      <c r="X3981" s="31">
        <v>1307</v>
      </c>
      <c r="Y3981" s="90">
        <f>IFERROR(ROUND(X3981/W3981-1,2),"")</f>
        <v>0</v>
      </c>
      <c r="Z3981" s="31">
        <f>IF(OR(S3981="VLD MLC components",S3981="VLD MLC pipes",S3981="VLD PEX components",S3981="VLD PEX pipes",S3981="VLD PHC components",S3981="VLD PHC pipes",S3981="Controls VLD"),"По запросу",X3981)</f>
        <v>1307</v>
      </c>
      <c r="AA3981" s="63">
        <f>ROUND(X3981/1.2,3)</f>
        <v>1089.1669999999999</v>
      </c>
      <c r="AB3981" s="23">
        <v>1089.1669999999999</v>
      </c>
      <c r="AC3981" s="190">
        <f>IFERROR(ROUND(AA3981/AB3981-1,2),"")</f>
        <v>0</v>
      </c>
      <c r="AD3981" s="25">
        <v>0.27100000000000002</v>
      </c>
      <c r="AE3981" s="25">
        <v>8.6E-3</v>
      </c>
      <c r="AF3981" s="25">
        <v>0</v>
      </c>
      <c r="AG3981" s="25" t="s">
        <v>22</v>
      </c>
      <c r="AH3981" s="25">
        <v>0</v>
      </c>
      <c r="AI3981" s="25">
        <v>0</v>
      </c>
      <c r="AJ3981" s="25" t="s">
        <v>20</v>
      </c>
      <c r="AK3981" s="42" t="s">
        <v>19</v>
      </c>
      <c r="AL3981" s="25" t="s">
        <v>20</v>
      </c>
      <c r="AM3981" s="25">
        <v>1</v>
      </c>
      <c r="AN3981" s="25"/>
      <c r="AO3981" s="25"/>
      <c r="AP3981" s="25"/>
      <c r="AQ3981" s="25"/>
      <c r="AR3981" s="94"/>
      <c r="AS3981" s="157" t="s">
        <v>22</v>
      </c>
      <c r="AT3981" s="93">
        <v>42551</v>
      </c>
      <c r="AU3981" s="92" t="s">
        <v>22</v>
      </c>
      <c r="AV3981" s="91" t="s">
        <v>48</v>
      </c>
      <c r="AW3981" s="92" t="s">
        <v>48</v>
      </c>
      <c r="AX3981" s="92" t="s">
        <v>48</v>
      </c>
      <c r="AY3981" s="91" t="s">
        <v>152</v>
      </c>
      <c r="AZ3981" s="23"/>
      <c r="BA3981" s="25">
        <v>0</v>
      </c>
      <c r="BB3981" t="s">
        <v>48</v>
      </c>
      <c r="BC3981" t="e">
        <v>#N/A</v>
      </c>
      <c r="BD3981" t="e">
        <f>IF(Z3981=BC3981,"OK")</f>
        <v>#N/A</v>
      </c>
      <c r="BE3981">
        <v>0.27100000000000002</v>
      </c>
      <c r="BF3981">
        <v>8.6E-3</v>
      </c>
      <c r="BG3981">
        <v>0</v>
      </c>
      <c r="BH3981">
        <v>0</v>
      </c>
      <c r="BI3981">
        <v>0</v>
      </c>
      <c r="BJ3981">
        <v>0</v>
      </c>
      <c r="BK3981">
        <v>0</v>
      </c>
      <c r="BN3981" s="183"/>
    </row>
    <row r="3982" spans="1:66" ht="25.5" x14ac:dyDescent="0.25">
      <c r="A3982" s="1"/>
      <c r="B3982" s="94">
        <v>3969</v>
      </c>
      <c r="C3982" s="43">
        <v>1050326</v>
      </c>
      <c r="D3982" s="25"/>
      <c r="E3982" s="27" t="s">
        <v>1505</v>
      </c>
      <c r="F3982" s="151" t="s">
        <v>21</v>
      </c>
      <c r="G3982" s="25"/>
      <c r="H3982" s="46" t="str">
        <f>IFERROR(IFERROR(IF(SEARCH("Usystems",$E3982)&gt;0,"Usystems"),IF(SEARCH("RIIFO",$E3982)&gt;0,"RIIFO","Uponor")),"Uponor")</f>
        <v>Uponor</v>
      </c>
      <c r="I3982" s="25" t="str">
        <f>IFERROR(MID($D3982,1,7)+0,"")</f>
        <v/>
      </c>
      <c r="J3982" s="25" t="str">
        <f>IFERROR(MID($D3982,10,7)+0,"")</f>
        <v/>
      </c>
      <c r="K3982" s="25" t="str">
        <f>IFERROR(MID($D3982,19,7)+0,"")</f>
        <v/>
      </c>
      <c r="L3982" s="25" t="str">
        <f>IFERROR(MID($D3982,28,7)+0,"")</f>
        <v/>
      </c>
      <c r="M3982" s="25" t="str">
        <f>IF(IFERROR(MID($Q3982,1,7)+0,"")&lt;1130000,IF(INDEX(C:C,MATCH(LEFT(Q3982,7)+0,I:I,0))&lt;1130000,"",INDEX(C:C,MATCH(LEFT(Q3982,7)+0,I:I,0))),IFERROR(MID($Q3982,1,7)+0,""))</f>
        <v/>
      </c>
      <c r="N3982" s="25" t="str">
        <f>IF(IFERROR(MID($Q3982,10,7)+0,"")&lt;1130000,"",IFERROR(MID($Q3982,10,7)+0,""))</f>
        <v/>
      </c>
      <c r="O3982" s="25" t="str">
        <f>IF(IFERROR(MID($Q3982,19,7)+0,"")&lt;1130000,"",IFERROR(MID($Q3982,19,7)+0,""))</f>
        <v/>
      </c>
      <c r="P3982" s="25" t="str">
        <f>IF(M3982="","",IF(N3982="",M3982,M3982&amp;", "&amp;N3982))</f>
        <v/>
      </c>
      <c r="Q3982" s="25"/>
      <c r="R3982" s="25"/>
      <c r="S3982" s="35" t="s">
        <v>107</v>
      </c>
      <c r="T3982" s="25" t="s">
        <v>36</v>
      </c>
      <c r="U3982" s="185">
        <v>2446</v>
      </c>
      <c r="V3982" s="188">
        <v>2446</v>
      </c>
      <c r="W3982" s="189">
        <v>2446</v>
      </c>
      <c r="X3982" s="31">
        <v>2446</v>
      </c>
      <c r="Y3982" s="90">
        <f>IFERROR(ROUND(X3982/W3982-1,2),"")</f>
        <v>0</v>
      </c>
      <c r="Z3982" s="31">
        <f>IF(OR(S3982="VLD MLC components",S3982="VLD MLC pipes",S3982="VLD PEX components",S3982="VLD PEX pipes",S3982="VLD PHC components",S3982="VLD PHC pipes",S3982="Controls VLD"),"По запросу",X3982)</f>
        <v>2446</v>
      </c>
      <c r="AA3982" s="63">
        <f>ROUND(X3982/1.2,3)</f>
        <v>2038.3330000000001</v>
      </c>
      <c r="AB3982" s="23">
        <v>2038.3330000000001</v>
      </c>
      <c r="AC3982" s="190">
        <f>IFERROR(ROUND(AA3982/AB3982-1,2),"")</f>
        <v>0</v>
      </c>
      <c r="AD3982" s="25">
        <v>0.59899999999999998</v>
      </c>
      <c r="AE3982" s="25">
        <v>0.02</v>
      </c>
      <c r="AF3982" s="25">
        <v>0</v>
      </c>
      <c r="AG3982" s="25" t="s">
        <v>22</v>
      </c>
      <c r="AH3982" s="25">
        <v>0</v>
      </c>
      <c r="AI3982" s="25">
        <v>0</v>
      </c>
      <c r="AJ3982" s="25" t="s">
        <v>20</v>
      </c>
      <c r="AK3982" s="42" t="s">
        <v>19</v>
      </c>
      <c r="AL3982" s="25" t="s">
        <v>20</v>
      </c>
      <c r="AM3982" s="25">
        <v>1</v>
      </c>
      <c r="AN3982" s="25" t="s">
        <v>22</v>
      </c>
      <c r="AO3982" s="25" t="s">
        <v>22</v>
      </c>
      <c r="AP3982" s="25" t="s">
        <v>22</v>
      </c>
      <c r="AQ3982" s="25"/>
      <c r="AR3982" s="94"/>
      <c r="AS3982" s="157" t="s">
        <v>22</v>
      </c>
      <c r="AT3982" s="93">
        <v>42551</v>
      </c>
      <c r="AU3982" s="92" t="s">
        <v>22</v>
      </c>
      <c r="AV3982" s="91" t="s">
        <v>48</v>
      </c>
      <c r="AW3982" s="92" t="s">
        <v>48</v>
      </c>
      <c r="AX3982" s="92" t="s">
        <v>48</v>
      </c>
      <c r="AY3982" s="91" t="s">
        <v>152</v>
      </c>
      <c r="AZ3982" s="23"/>
      <c r="BA3982" s="25">
        <v>0</v>
      </c>
      <c r="BB3982" t="s">
        <v>48</v>
      </c>
      <c r="BC3982" t="e">
        <v>#N/A</v>
      </c>
      <c r="BD3982" t="e">
        <f>IF(Z3982=BC3982,"OK")</f>
        <v>#N/A</v>
      </c>
      <c r="BE3982">
        <v>0.59899999999999998</v>
      </c>
      <c r="BF3982">
        <v>0.02</v>
      </c>
      <c r="BG3982" t="s">
        <v>22</v>
      </c>
      <c r="BH3982" t="s">
        <v>22</v>
      </c>
      <c r="BI3982" t="s">
        <v>22</v>
      </c>
      <c r="BJ3982">
        <v>0</v>
      </c>
      <c r="BK3982">
        <v>0</v>
      </c>
      <c r="BN3982" s="183"/>
    </row>
    <row r="3983" spans="1:66" ht="25.5" x14ac:dyDescent="0.25">
      <c r="A3983" s="1"/>
      <c r="B3983" s="94">
        <v>3970</v>
      </c>
      <c r="C3983" s="43">
        <v>1050327</v>
      </c>
      <c r="D3983" s="25"/>
      <c r="E3983" s="27" t="s">
        <v>1504</v>
      </c>
      <c r="F3983" s="151" t="s">
        <v>21</v>
      </c>
      <c r="G3983" s="25"/>
      <c r="H3983" s="46" t="str">
        <f>IFERROR(IFERROR(IF(SEARCH("Usystems",$E3983)&gt;0,"Usystems"),IF(SEARCH("RIIFO",$E3983)&gt;0,"RIIFO","Uponor")),"Uponor")</f>
        <v>Uponor</v>
      </c>
      <c r="I3983" s="25" t="str">
        <f>IFERROR(MID($D3983,1,7)+0,"")</f>
        <v/>
      </c>
      <c r="J3983" s="25" t="str">
        <f>IFERROR(MID($D3983,10,7)+0,"")</f>
        <v/>
      </c>
      <c r="K3983" s="25" t="str">
        <f>IFERROR(MID($D3983,19,7)+0,"")</f>
        <v/>
      </c>
      <c r="L3983" s="25" t="str">
        <f>IFERROR(MID($D3983,28,7)+0,"")</f>
        <v/>
      </c>
      <c r="M3983" s="25" t="str">
        <f>IF(IFERROR(MID($Q3983,1,7)+0,"")&lt;1130000,IF(INDEX(C:C,MATCH(LEFT(Q3983,7)+0,I:I,0))&lt;1130000,"",INDEX(C:C,MATCH(LEFT(Q3983,7)+0,I:I,0))),IFERROR(MID($Q3983,1,7)+0,""))</f>
        <v/>
      </c>
      <c r="N3983" s="25" t="str">
        <f>IF(IFERROR(MID($Q3983,10,7)+0,"")&lt;1130000,"",IFERROR(MID($Q3983,10,7)+0,""))</f>
        <v/>
      </c>
      <c r="O3983" s="25" t="str">
        <f>IF(IFERROR(MID($Q3983,19,7)+0,"")&lt;1130000,"",IFERROR(MID($Q3983,19,7)+0,""))</f>
        <v/>
      </c>
      <c r="P3983" s="25" t="str">
        <f>IF(M3983="","",IF(N3983="",M3983,M3983&amp;", "&amp;N3983))</f>
        <v/>
      </c>
      <c r="Q3983" s="25"/>
      <c r="R3983" s="25"/>
      <c r="S3983" s="35" t="s">
        <v>107</v>
      </c>
      <c r="T3983" s="25" t="s">
        <v>36</v>
      </c>
      <c r="U3983" s="185">
        <v>4024</v>
      </c>
      <c r="V3983" s="188">
        <v>4024</v>
      </c>
      <c r="W3983" s="189">
        <v>4024</v>
      </c>
      <c r="X3983" s="31">
        <v>4024</v>
      </c>
      <c r="Y3983" s="90">
        <f>IFERROR(ROUND(X3983/W3983-1,2),"")</f>
        <v>0</v>
      </c>
      <c r="Z3983" s="31">
        <f>IF(OR(S3983="VLD MLC components",S3983="VLD MLC pipes",S3983="VLD PEX components",S3983="VLD PEX pipes",S3983="VLD PHC components",S3983="VLD PHC pipes",S3983="Controls VLD"),"По запросу",X3983)</f>
        <v>4024</v>
      </c>
      <c r="AA3983" s="63">
        <f>ROUND(X3983/1.2,3)</f>
        <v>3353.3330000000001</v>
      </c>
      <c r="AB3983" s="23">
        <v>3353.3330000000001</v>
      </c>
      <c r="AC3983" s="190">
        <f>IFERROR(ROUND(AA3983/AB3983-1,2),"")</f>
        <v>0</v>
      </c>
      <c r="AD3983" s="25">
        <v>1.2</v>
      </c>
      <c r="AE3983" s="25">
        <v>3.6110000000000003E-2</v>
      </c>
      <c r="AF3983" s="25">
        <v>0</v>
      </c>
      <c r="AG3983" s="25" t="s">
        <v>22</v>
      </c>
      <c r="AH3983" s="25">
        <v>0</v>
      </c>
      <c r="AI3983" s="25">
        <v>0</v>
      </c>
      <c r="AJ3983" s="25" t="s">
        <v>20</v>
      </c>
      <c r="AK3983" s="42" t="s">
        <v>19</v>
      </c>
      <c r="AL3983" s="25" t="s">
        <v>20</v>
      </c>
      <c r="AM3983" s="25">
        <v>1</v>
      </c>
      <c r="AN3983" s="25" t="s">
        <v>22</v>
      </c>
      <c r="AO3983" s="25" t="s">
        <v>22</v>
      </c>
      <c r="AP3983" s="25" t="s">
        <v>22</v>
      </c>
      <c r="AQ3983" s="25"/>
      <c r="AR3983" s="94"/>
      <c r="AS3983" s="157" t="s">
        <v>22</v>
      </c>
      <c r="AT3983" s="93">
        <v>42551</v>
      </c>
      <c r="AU3983" s="92" t="s">
        <v>22</v>
      </c>
      <c r="AV3983" s="91" t="s">
        <v>48</v>
      </c>
      <c r="AW3983" s="92" t="s">
        <v>48</v>
      </c>
      <c r="AX3983" s="92" t="s">
        <v>48</v>
      </c>
      <c r="AY3983" s="91" t="s">
        <v>152</v>
      </c>
      <c r="AZ3983" s="23"/>
      <c r="BA3983" s="25">
        <v>0</v>
      </c>
      <c r="BB3983" t="s">
        <v>48</v>
      </c>
      <c r="BC3983" t="e">
        <v>#N/A</v>
      </c>
      <c r="BD3983" t="e">
        <f>IF(Z3983=BC3983,"OK")</f>
        <v>#N/A</v>
      </c>
      <c r="BE3983">
        <v>1.2</v>
      </c>
      <c r="BF3983">
        <v>3.6110000000000003E-2</v>
      </c>
      <c r="BG3983" t="s">
        <v>22</v>
      </c>
      <c r="BH3983" t="s">
        <v>22</v>
      </c>
      <c r="BI3983" t="s">
        <v>22</v>
      </c>
      <c r="BJ3983">
        <v>0</v>
      </c>
      <c r="BK3983">
        <v>0</v>
      </c>
      <c r="BN3983" s="183"/>
    </row>
    <row r="3984" spans="1:66" ht="25.5" x14ac:dyDescent="0.25">
      <c r="A3984" s="1"/>
      <c r="B3984" s="94">
        <v>3971</v>
      </c>
      <c r="C3984" s="43">
        <v>1050328</v>
      </c>
      <c r="D3984" s="25"/>
      <c r="E3984" s="27" t="s">
        <v>1503</v>
      </c>
      <c r="F3984" s="151" t="s">
        <v>21</v>
      </c>
      <c r="G3984" s="25"/>
      <c r="H3984" s="46" t="str">
        <f>IFERROR(IFERROR(IF(SEARCH("Usystems",$E3984)&gt;0,"Usystems"),IF(SEARCH("RIIFO",$E3984)&gt;0,"RIIFO","Uponor")),"Uponor")</f>
        <v>Uponor</v>
      </c>
      <c r="I3984" s="25" t="str">
        <f>IFERROR(MID($D3984,1,7)+0,"")</f>
        <v/>
      </c>
      <c r="J3984" s="25" t="str">
        <f>IFERROR(MID($D3984,10,7)+0,"")</f>
        <v/>
      </c>
      <c r="K3984" s="25" t="str">
        <f>IFERROR(MID($D3984,19,7)+0,"")</f>
        <v/>
      </c>
      <c r="L3984" s="25" t="str">
        <f>IFERROR(MID($D3984,28,7)+0,"")</f>
        <v/>
      </c>
      <c r="M3984" s="25" t="str">
        <f>IF(IFERROR(MID($Q3984,1,7)+0,"")&lt;1130000,IF(INDEX(C:C,MATCH(LEFT(Q3984,7)+0,I:I,0))&lt;1130000,"",INDEX(C:C,MATCH(LEFT(Q3984,7)+0,I:I,0))),IFERROR(MID($Q3984,1,7)+0,""))</f>
        <v/>
      </c>
      <c r="N3984" s="25" t="str">
        <f>IF(IFERROR(MID($Q3984,10,7)+0,"")&lt;1130000,"",IFERROR(MID($Q3984,10,7)+0,""))</f>
        <v/>
      </c>
      <c r="O3984" s="25" t="str">
        <f>IF(IFERROR(MID($Q3984,19,7)+0,"")&lt;1130000,"",IFERROR(MID($Q3984,19,7)+0,""))</f>
        <v/>
      </c>
      <c r="P3984" s="25" t="str">
        <f>IF(M3984="","",IF(N3984="",M3984,M3984&amp;", "&amp;N3984))</f>
        <v/>
      </c>
      <c r="Q3984" s="25"/>
      <c r="R3984" s="25"/>
      <c r="S3984" s="35" t="s">
        <v>107</v>
      </c>
      <c r="T3984" s="25" t="s">
        <v>36</v>
      </c>
      <c r="U3984" s="185">
        <v>4385</v>
      </c>
      <c r="V3984" s="188">
        <v>4385</v>
      </c>
      <c r="W3984" s="189">
        <v>4385</v>
      </c>
      <c r="X3984" s="31">
        <v>4385</v>
      </c>
      <c r="Y3984" s="90">
        <f>IFERROR(ROUND(X3984/W3984-1,2),"")</f>
        <v>0</v>
      </c>
      <c r="Z3984" s="31">
        <f>IF(OR(S3984="VLD MLC components",S3984="VLD MLC pipes",S3984="VLD PEX components",S3984="VLD PEX pipes",S3984="VLD PHC components",S3984="VLD PHC pipes",S3984="Controls VLD"),"По запросу",X3984)</f>
        <v>4385</v>
      </c>
      <c r="AA3984" s="63">
        <f>ROUND(X3984/1.2,3)</f>
        <v>3654.1669999999999</v>
      </c>
      <c r="AB3984" s="23">
        <v>3654.1669999999999</v>
      </c>
      <c r="AC3984" s="190">
        <f>IFERROR(ROUND(AA3984/AB3984-1,2),"")</f>
        <v>0</v>
      </c>
      <c r="AD3984" s="25">
        <v>1.7150000000000001</v>
      </c>
      <c r="AE3984" s="25">
        <v>5.9089999999999997E-2</v>
      </c>
      <c r="AF3984" s="25">
        <v>0</v>
      </c>
      <c r="AG3984" s="25" t="s">
        <v>22</v>
      </c>
      <c r="AH3984" s="25">
        <v>0</v>
      </c>
      <c r="AI3984" s="25">
        <v>0</v>
      </c>
      <c r="AJ3984" s="25" t="s">
        <v>20</v>
      </c>
      <c r="AK3984" s="42" t="s">
        <v>19</v>
      </c>
      <c r="AL3984" s="25" t="s">
        <v>20</v>
      </c>
      <c r="AM3984" s="25">
        <v>1</v>
      </c>
      <c r="AN3984" s="25" t="s">
        <v>22</v>
      </c>
      <c r="AO3984" s="25" t="s">
        <v>22</v>
      </c>
      <c r="AP3984" s="25" t="s">
        <v>22</v>
      </c>
      <c r="AQ3984" s="25"/>
      <c r="AR3984" s="94"/>
      <c r="AS3984" s="157" t="s">
        <v>22</v>
      </c>
      <c r="AT3984" s="93">
        <v>42551</v>
      </c>
      <c r="AU3984" s="92" t="s">
        <v>22</v>
      </c>
      <c r="AV3984" s="91" t="s">
        <v>48</v>
      </c>
      <c r="AW3984" s="92" t="s">
        <v>48</v>
      </c>
      <c r="AX3984" s="92" t="s">
        <v>48</v>
      </c>
      <c r="AY3984" s="91" t="s">
        <v>152</v>
      </c>
      <c r="AZ3984" s="23"/>
      <c r="BA3984" s="25">
        <v>0</v>
      </c>
      <c r="BB3984" t="s">
        <v>48</v>
      </c>
      <c r="BC3984" t="e">
        <v>#N/A</v>
      </c>
      <c r="BD3984" t="e">
        <f>IF(Z3984=BC3984,"OK")</f>
        <v>#N/A</v>
      </c>
      <c r="BE3984">
        <v>1.7150000000000001</v>
      </c>
      <c r="BF3984">
        <v>5.9089999999999997E-2</v>
      </c>
      <c r="BG3984" t="s">
        <v>22</v>
      </c>
      <c r="BH3984" t="s">
        <v>22</v>
      </c>
      <c r="BI3984" t="s">
        <v>22</v>
      </c>
      <c r="BJ3984">
        <v>0</v>
      </c>
      <c r="BK3984">
        <v>0</v>
      </c>
      <c r="BN3984" s="183"/>
    </row>
    <row r="3985" spans="1:66" ht="25.5" x14ac:dyDescent="0.25">
      <c r="A3985" s="1"/>
      <c r="B3985" s="94">
        <v>3972</v>
      </c>
      <c r="C3985" s="43">
        <v>1050381</v>
      </c>
      <c r="D3985" s="25"/>
      <c r="E3985" s="27" t="s">
        <v>1502</v>
      </c>
      <c r="F3985" s="151" t="s">
        <v>21</v>
      </c>
      <c r="G3985" s="25"/>
      <c r="H3985" s="46" t="str">
        <f>IFERROR(IFERROR(IF(SEARCH("Usystems",$E3985)&gt;0,"Usystems"),IF(SEARCH("RIIFO",$E3985)&gt;0,"RIIFO","Uponor")),"Uponor")</f>
        <v>Uponor</v>
      </c>
      <c r="I3985" s="25" t="str">
        <f>IFERROR(MID($D3985,1,7)+0,"")</f>
        <v/>
      </c>
      <c r="J3985" s="25" t="str">
        <f>IFERROR(MID($D3985,10,7)+0,"")</f>
        <v/>
      </c>
      <c r="K3985" s="25" t="str">
        <f>IFERROR(MID($D3985,19,7)+0,"")</f>
        <v/>
      </c>
      <c r="L3985" s="25" t="str">
        <f>IFERROR(MID($D3985,28,7)+0,"")</f>
        <v/>
      </c>
      <c r="M3985" s="25" t="str">
        <f>IF(IFERROR(MID($Q3985,1,7)+0,"")&lt;1130000,IF(INDEX(C:C,MATCH(LEFT(Q3985,7)+0,I:I,0))&lt;1130000,"",INDEX(C:C,MATCH(LEFT(Q3985,7)+0,I:I,0))),IFERROR(MID($Q3985,1,7)+0,""))</f>
        <v/>
      </c>
      <c r="N3985" s="25" t="str">
        <f>IF(IFERROR(MID($Q3985,10,7)+0,"")&lt;1130000,"",IFERROR(MID($Q3985,10,7)+0,""))</f>
        <v/>
      </c>
      <c r="O3985" s="25" t="str">
        <f>IF(IFERROR(MID($Q3985,19,7)+0,"")&lt;1130000,"",IFERROR(MID($Q3985,19,7)+0,""))</f>
        <v/>
      </c>
      <c r="P3985" s="25" t="str">
        <f>IF(M3985="","",IF(N3985="",M3985,M3985&amp;", "&amp;N3985))</f>
        <v/>
      </c>
      <c r="Q3985" s="25"/>
      <c r="R3985" s="25"/>
      <c r="S3985" s="35" t="s">
        <v>107</v>
      </c>
      <c r="T3985" s="25" t="s">
        <v>36</v>
      </c>
      <c r="U3985" s="185">
        <v>19439</v>
      </c>
      <c r="V3985" s="188">
        <v>19439</v>
      </c>
      <c r="W3985" s="189">
        <v>19439</v>
      </c>
      <c r="X3985" s="31">
        <v>19439</v>
      </c>
      <c r="Y3985" s="90">
        <f>IFERROR(ROUND(X3985/W3985-1,2),"")</f>
        <v>0</v>
      </c>
      <c r="Z3985" s="31">
        <f>IF(OR(S3985="VLD MLC components",S3985="VLD MLC pipes",S3985="VLD PEX components",S3985="VLD PEX pipes",S3985="VLD PHC components",S3985="VLD PHC pipes",S3985="Controls VLD"),"По запросу",X3985)</f>
        <v>19439</v>
      </c>
      <c r="AA3985" s="63">
        <f>ROUND(X3985/1.2,3)</f>
        <v>16199.166999999999</v>
      </c>
      <c r="AB3985" s="23">
        <v>16199.166999999999</v>
      </c>
      <c r="AC3985" s="190">
        <f>IFERROR(ROUND(AA3985/AB3985-1,2),"")</f>
        <v>0</v>
      </c>
      <c r="AD3985" s="25">
        <v>2.6</v>
      </c>
      <c r="AE3985" s="25">
        <v>8.5000000000000006E-2</v>
      </c>
      <c r="AF3985" s="25">
        <v>0</v>
      </c>
      <c r="AG3985" s="25" t="s">
        <v>22</v>
      </c>
      <c r="AH3985" s="25">
        <v>0</v>
      </c>
      <c r="AI3985" s="25">
        <v>0</v>
      </c>
      <c r="AJ3985" s="25" t="s">
        <v>20</v>
      </c>
      <c r="AK3985" s="42" t="s">
        <v>19</v>
      </c>
      <c r="AL3985" s="25" t="s">
        <v>20</v>
      </c>
      <c r="AM3985" s="25">
        <v>1</v>
      </c>
      <c r="AN3985" s="25" t="s">
        <v>22</v>
      </c>
      <c r="AO3985" s="25" t="s">
        <v>22</v>
      </c>
      <c r="AP3985" s="25" t="s">
        <v>22</v>
      </c>
      <c r="AQ3985" s="25"/>
      <c r="AR3985" s="94"/>
      <c r="AS3985" s="157" t="s">
        <v>22</v>
      </c>
      <c r="AT3985" s="93">
        <v>42551</v>
      </c>
      <c r="AU3985" s="92" t="s">
        <v>22</v>
      </c>
      <c r="AV3985" s="91" t="s">
        <v>48</v>
      </c>
      <c r="AW3985" s="92" t="s">
        <v>48</v>
      </c>
      <c r="AX3985" s="92" t="s">
        <v>48</v>
      </c>
      <c r="AY3985" s="91" t="s">
        <v>152</v>
      </c>
      <c r="AZ3985" s="23"/>
      <c r="BA3985" s="25">
        <v>0</v>
      </c>
      <c r="BB3985" t="s">
        <v>48</v>
      </c>
      <c r="BC3985" t="e">
        <v>#N/A</v>
      </c>
      <c r="BD3985" t="e">
        <f>IF(Z3985=BC3985,"OK")</f>
        <v>#N/A</v>
      </c>
      <c r="BE3985">
        <v>2.6</v>
      </c>
      <c r="BF3985">
        <v>8.5000000000000006E-2</v>
      </c>
      <c r="BG3985" t="s">
        <v>22</v>
      </c>
      <c r="BH3985" t="s">
        <v>22</v>
      </c>
      <c r="BI3985" t="s">
        <v>22</v>
      </c>
      <c r="BJ3985">
        <v>0</v>
      </c>
      <c r="BK3985">
        <v>0</v>
      </c>
      <c r="BN3985" s="183"/>
    </row>
    <row r="3986" spans="1:66" ht="25.5" x14ac:dyDescent="0.25">
      <c r="A3986" s="1"/>
      <c r="B3986" s="94">
        <v>3973</v>
      </c>
      <c r="C3986" s="43">
        <v>1051666</v>
      </c>
      <c r="D3986" s="25"/>
      <c r="E3986" s="27" t="s">
        <v>1501</v>
      </c>
      <c r="F3986" s="151" t="s">
        <v>21</v>
      </c>
      <c r="G3986" s="25"/>
      <c r="H3986" s="46" t="str">
        <f>IFERROR(IFERROR(IF(SEARCH("Usystems",$E3986)&gt;0,"Usystems"),IF(SEARCH("RIIFO",$E3986)&gt;0,"RIIFO","Uponor")),"Uponor")</f>
        <v>Uponor</v>
      </c>
      <c r="I3986" s="25" t="str">
        <f>IFERROR(MID($D3986,1,7)+0,"")</f>
        <v/>
      </c>
      <c r="J3986" s="25" t="str">
        <f>IFERROR(MID($D3986,10,7)+0,"")</f>
        <v/>
      </c>
      <c r="K3986" s="25" t="str">
        <f>IFERROR(MID($D3986,19,7)+0,"")</f>
        <v/>
      </c>
      <c r="L3986" s="25" t="str">
        <f>IFERROR(MID($D3986,28,7)+0,"")</f>
        <v/>
      </c>
      <c r="M3986" s="25" t="str">
        <f>IF(IFERROR(MID($Q3986,1,7)+0,"")&lt;1130000,IF(INDEX(C:C,MATCH(LEFT(Q3986,7)+0,I:I,0))&lt;1130000,"",INDEX(C:C,MATCH(LEFT(Q3986,7)+0,I:I,0))),IFERROR(MID($Q3986,1,7)+0,""))</f>
        <v/>
      </c>
      <c r="N3986" s="25" t="str">
        <f>IF(IFERROR(MID($Q3986,10,7)+0,"")&lt;1130000,"",IFERROR(MID($Q3986,10,7)+0,""))</f>
        <v/>
      </c>
      <c r="O3986" s="25" t="str">
        <f>IF(IFERROR(MID($Q3986,19,7)+0,"")&lt;1130000,"",IFERROR(MID($Q3986,19,7)+0,""))</f>
        <v/>
      </c>
      <c r="P3986" s="25" t="str">
        <f>IF(M3986="","",IF(N3986="",M3986,M3986&amp;", "&amp;N3986))</f>
        <v/>
      </c>
      <c r="Q3986" s="25"/>
      <c r="R3986" s="25"/>
      <c r="S3986" s="35" t="s">
        <v>107</v>
      </c>
      <c r="T3986" s="25" t="s">
        <v>36</v>
      </c>
      <c r="U3986" s="185">
        <v>11473</v>
      </c>
      <c r="V3986" s="188">
        <v>11473</v>
      </c>
      <c r="W3986" s="189">
        <v>11473</v>
      </c>
      <c r="X3986" s="31">
        <v>11473</v>
      </c>
      <c r="Y3986" s="90">
        <f>IFERROR(ROUND(X3986/W3986-1,2),"")</f>
        <v>0</v>
      </c>
      <c r="Z3986" s="31">
        <f>IF(OR(S3986="VLD MLC components",S3986="VLD MLC pipes",S3986="VLD PEX components",S3986="VLD PEX pipes",S3986="VLD PHC components",S3986="VLD PHC pipes",S3986="Controls VLD"),"По запросу",X3986)</f>
        <v>11473</v>
      </c>
      <c r="AA3986" s="63">
        <f>ROUND(X3986/1.2,3)</f>
        <v>9560.8330000000005</v>
      </c>
      <c r="AB3986" s="23">
        <v>9560.8330000000005</v>
      </c>
      <c r="AC3986" s="190">
        <f>IFERROR(ROUND(AA3986/AB3986-1,2),"")</f>
        <v>0</v>
      </c>
      <c r="AD3986" s="25">
        <v>4.05</v>
      </c>
      <c r="AE3986" s="25">
        <v>0.1875</v>
      </c>
      <c r="AF3986" s="25">
        <v>0</v>
      </c>
      <c r="AG3986" s="25" t="s">
        <v>22</v>
      </c>
      <c r="AH3986" s="25">
        <v>0</v>
      </c>
      <c r="AI3986" s="25">
        <v>0</v>
      </c>
      <c r="AJ3986" s="25" t="s">
        <v>20</v>
      </c>
      <c r="AK3986" s="42" t="s">
        <v>19</v>
      </c>
      <c r="AL3986" s="25" t="s">
        <v>20</v>
      </c>
      <c r="AM3986" s="25">
        <v>1</v>
      </c>
      <c r="AN3986" s="25" t="s">
        <v>22</v>
      </c>
      <c r="AO3986" s="25" t="s">
        <v>22</v>
      </c>
      <c r="AP3986" s="25" t="s">
        <v>22</v>
      </c>
      <c r="AQ3986" s="25"/>
      <c r="AR3986" s="94"/>
      <c r="AS3986" s="157" t="s">
        <v>22</v>
      </c>
      <c r="AT3986" s="93">
        <v>42551</v>
      </c>
      <c r="AU3986" s="92" t="s">
        <v>22</v>
      </c>
      <c r="AV3986" s="91" t="s">
        <v>48</v>
      </c>
      <c r="AW3986" s="92" t="s">
        <v>48</v>
      </c>
      <c r="AX3986" s="92" t="s">
        <v>48</v>
      </c>
      <c r="AY3986" s="91" t="s">
        <v>152</v>
      </c>
      <c r="AZ3986" s="23"/>
      <c r="BA3986" s="25">
        <v>0</v>
      </c>
      <c r="BB3986" t="s">
        <v>48</v>
      </c>
      <c r="BC3986" t="e">
        <v>#N/A</v>
      </c>
      <c r="BD3986" t="e">
        <f>IF(Z3986=BC3986,"OK")</f>
        <v>#N/A</v>
      </c>
      <c r="BE3986">
        <v>4.05</v>
      </c>
      <c r="BF3986">
        <v>0.1875</v>
      </c>
      <c r="BG3986" t="s">
        <v>22</v>
      </c>
      <c r="BH3986" t="s">
        <v>22</v>
      </c>
      <c r="BI3986" t="s">
        <v>22</v>
      </c>
      <c r="BJ3986">
        <v>0</v>
      </c>
      <c r="BK3986">
        <v>0</v>
      </c>
      <c r="BN3986" s="183"/>
    </row>
    <row r="3987" spans="1:66" ht="25.5" x14ac:dyDescent="0.25">
      <c r="A3987" s="1"/>
      <c r="B3987" s="94">
        <v>3974</v>
      </c>
      <c r="C3987" s="43">
        <v>1050516</v>
      </c>
      <c r="D3987" s="25"/>
      <c r="E3987" s="27" t="s">
        <v>1500</v>
      </c>
      <c r="F3987" s="151" t="s">
        <v>21</v>
      </c>
      <c r="G3987" s="25"/>
      <c r="H3987" s="46" t="str">
        <f>IFERROR(IFERROR(IF(SEARCH("Usystems",$E3987)&gt;0,"Usystems"),IF(SEARCH("RIIFO",$E3987)&gt;0,"RIIFO","Uponor")),"Uponor")</f>
        <v>Uponor</v>
      </c>
      <c r="I3987" s="25" t="str">
        <f>IFERROR(MID($D3987,1,7)+0,"")</f>
        <v/>
      </c>
      <c r="J3987" s="25" t="str">
        <f>IFERROR(MID($D3987,10,7)+0,"")</f>
        <v/>
      </c>
      <c r="K3987" s="25" t="str">
        <f>IFERROR(MID($D3987,19,7)+0,"")</f>
        <v/>
      </c>
      <c r="L3987" s="25" t="str">
        <f>IFERROR(MID($D3987,28,7)+0,"")</f>
        <v/>
      </c>
      <c r="M3987" s="25" t="str">
        <f>IF(IFERROR(MID($Q3987,1,7)+0,"")&lt;1130000,IF(INDEX(C:C,MATCH(LEFT(Q3987,7)+0,I:I,0))&lt;1130000,"",INDEX(C:C,MATCH(LEFT(Q3987,7)+0,I:I,0))),IFERROR(MID($Q3987,1,7)+0,""))</f>
        <v/>
      </c>
      <c r="N3987" s="25" t="str">
        <f>IF(IFERROR(MID($Q3987,10,7)+0,"")&lt;1130000,"",IFERROR(MID($Q3987,10,7)+0,""))</f>
        <v/>
      </c>
      <c r="O3987" s="25" t="str">
        <f>IF(IFERROR(MID($Q3987,19,7)+0,"")&lt;1130000,"",IFERROR(MID($Q3987,19,7)+0,""))</f>
        <v/>
      </c>
      <c r="P3987" s="25" t="str">
        <f>IF(M3987="","",IF(N3987="",M3987,M3987&amp;", "&amp;N3987))</f>
        <v/>
      </c>
      <c r="Q3987" s="25"/>
      <c r="R3987" s="25"/>
      <c r="S3987" s="35" t="s">
        <v>107</v>
      </c>
      <c r="T3987" s="25" t="s">
        <v>36</v>
      </c>
      <c r="U3987" s="185">
        <v>12708</v>
      </c>
      <c r="V3987" s="188">
        <v>12708</v>
      </c>
      <c r="W3987" s="189">
        <v>12708</v>
      </c>
      <c r="X3987" s="31">
        <v>12708</v>
      </c>
      <c r="Y3987" s="90">
        <f>IFERROR(ROUND(X3987/W3987-1,2),"")</f>
        <v>0</v>
      </c>
      <c r="Z3987" s="31">
        <f>IF(OR(S3987="VLD MLC components",S3987="VLD MLC pipes",S3987="VLD PEX components",S3987="VLD PEX pipes",S3987="VLD PHC components",S3987="VLD PHC pipes",S3987="Controls VLD"),"По запросу",X3987)</f>
        <v>12708</v>
      </c>
      <c r="AA3987" s="63">
        <f>ROUND(X3987/1.2,3)</f>
        <v>10590</v>
      </c>
      <c r="AB3987" s="23">
        <v>10590</v>
      </c>
      <c r="AC3987" s="190">
        <f>IFERROR(ROUND(AA3987/AB3987-1,2),"")</f>
        <v>0</v>
      </c>
      <c r="AD3987" s="25">
        <v>5.15</v>
      </c>
      <c r="AE3987" s="25">
        <v>0.16250000000000001</v>
      </c>
      <c r="AF3987" s="25">
        <v>0</v>
      </c>
      <c r="AG3987" s="25" t="s">
        <v>22</v>
      </c>
      <c r="AH3987" s="25">
        <v>0</v>
      </c>
      <c r="AI3987" s="25">
        <v>0</v>
      </c>
      <c r="AJ3987" s="25" t="s">
        <v>20</v>
      </c>
      <c r="AK3987" s="42" t="s">
        <v>19</v>
      </c>
      <c r="AL3987" s="25" t="s">
        <v>20</v>
      </c>
      <c r="AM3987" s="25">
        <v>1</v>
      </c>
      <c r="AN3987" s="25" t="s">
        <v>22</v>
      </c>
      <c r="AO3987" s="25" t="s">
        <v>22</v>
      </c>
      <c r="AP3987" s="25" t="s">
        <v>22</v>
      </c>
      <c r="AQ3987" s="25"/>
      <c r="AR3987" s="94"/>
      <c r="AS3987" s="157" t="s">
        <v>22</v>
      </c>
      <c r="AT3987" s="93">
        <v>42551</v>
      </c>
      <c r="AU3987" s="92" t="s">
        <v>22</v>
      </c>
      <c r="AV3987" s="91" t="s">
        <v>48</v>
      </c>
      <c r="AW3987" s="92" t="s">
        <v>48</v>
      </c>
      <c r="AX3987" s="92" t="s">
        <v>48</v>
      </c>
      <c r="AY3987" s="91" t="s">
        <v>152</v>
      </c>
      <c r="AZ3987" s="23"/>
      <c r="BA3987" s="25">
        <v>0</v>
      </c>
      <c r="BB3987" t="s">
        <v>48</v>
      </c>
      <c r="BC3987" t="e">
        <v>#N/A</v>
      </c>
      <c r="BD3987" t="e">
        <f>IF(Z3987=BC3987,"OK")</f>
        <v>#N/A</v>
      </c>
      <c r="BE3987">
        <v>5.15</v>
      </c>
      <c r="BF3987">
        <v>0.16250000000000001</v>
      </c>
      <c r="BG3987" t="s">
        <v>22</v>
      </c>
      <c r="BH3987" t="s">
        <v>22</v>
      </c>
      <c r="BI3987" t="s">
        <v>22</v>
      </c>
      <c r="BJ3987">
        <v>0</v>
      </c>
      <c r="BK3987">
        <v>0</v>
      </c>
      <c r="BN3987" s="183"/>
    </row>
    <row r="3988" spans="1:66" ht="25.5" x14ac:dyDescent="0.25">
      <c r="A3988" s="1"/>
      <c r="B3988" s="94">
        <v>3975</v>
      </c>
      <c r="C3988" s="43">
        <v>1057909</v>
      </c>
      <c r="D3988" s="25"/>
      <c r="E3988" s="27" t="s">
        <v>1499</v>
      </c>
      <c r="F3988" s="151" t="s">
        <v>21</v>
      </c>
      <c r="G3988" s="25"/>
      <c r="H3988" s="46" t="str">
        <f>IFERROR(IFERROR(IF(SEARCH("Usystems",$E3988)&gt;0,"Usystems"),IF(SEARCH("RIIFO",$E3988)&gt;0,"RIIFO","Uponor")),"Uponor")</f>
        <v>Uponor</v>
      </c>
      <c r="I3988" s="25" t="str">
        <f>IFERROR(MID($D3988,1,7)+0,"")</f>
        <v/>
      </c>
      <c r="J3988" s="25" t="str">
        <f>IFERROR(MID($D3988,10,7)+0,"")</f>
        <v/>
      </c>
      <c r="K3988" s="25" t="str">
        <f>IFERROR(MID($D3988,19,7)+0,"")</f>
        <v/>
      </c>
      <c r="L3988" s="25" t="str">
        <f>IFERROR(MID($D3988,28,7)+0,"")</f>
        <v/>
      </c>
      <c r="M3988" s="25" t="str">
        <f>IF(IFERROR(MID($Q3988,1,7)+0,"")&lt;1130000,IF(INDEX(C:C,MATCH(LEFT(Q3988,7)+0,I:I,0))&lt;1130000,"",INDEX(C:C,MATCH(LEFT(Q3988,7)+0,I:I,0))),IFERROR(MID($Q3988,1,7)+0,""))</f>
        <v/>
      </c>
      <c r="N3988" s="25" t="str">
        <f>IF(IFERROR(MID($Q3988,10,7)+0,"")&lt;1130000,"",IFERROR(MID($Q3988,10,7)+0,""))</f>
        <v/>
      </c>
      <c r="O3988" s="25" t="str">
        <f>IF(IFERROR(MID($Q3988,19,7)+0,"")&lt;1130000,"",IFERROR(MID($Q3988,19,7)+0,""))</f>
        <v/>
      </c>
      <c r="P3988" s="25" t="str">
        <f>IF(M3988="","",IF(N3988="",M3988,M3988&amp;", "&amp;N3988))</f>
        <v/>
      </c>
      <c r="Q3988" s="25"/>
      <c r="R3988" s="25"/>
      <c r="S3988" s="35" t="s">
        <v>107</v>
      </c>
      <c r="T3988" s="25" t="s">
        <v>36</v>
      </c>
      <c r="U3988" s="185">
        <v>31066</v>
      </c>
      <c r="V3988" s="188">
        <v>31066</v>
      </c>
      <c r="W3988" s="189">
        <v>31066</v>
      </c>
      <c r="X3988" s="31">
        <v>31066</v>
      </c>
      <c r="Y3988" s="90">
        <f>IFERROR(ROUND(X3988/W3988-1,2),"")</f>
        <v>0</v>
      </c>
      <c r="Z3988" s="31">
        <f>IF(OR(S3988="VLD MLC components",S3988="VLD MLC pipes",S3988="VLD PEX components",S3988="VLD PEX pipes",S3988="VLD PHC components",S3988="VLD PHC pipes",S3988="Controls VLD"),"По запросу",X3988)</f>
        <v>31066</v>
      </c>
      <c r="AA3988" s="63">
        <f>ROUND(X3988/1.2,3)</f>
        <v>25888.332999999999</v>
      </c>
      <c r="AB3988" s="23">
        <v>25888.332999999999</v>
      </c>
      <c r="AC3988" s="190">
        <f>IFERROR(ROUND(AA3988/AB3988-1,2),"")</f>
        <v>0</v>
      </c>
      <c r="AD3988" s="25">
        <v>11</v>
      </c>
      <c r="AE3988" s="25">
        <v>0.245</v>
      </c>
      <c r="AF3988" s="25">
        <v>0</v>
      </c>
      <c r="AG3988" s="25" t="s">
        <v>22</v>
      </c>
      <c r="AH3988" s="25">
        <v>0</v>
      </c>
      <c r="AI3988" s="25">
        <v>0</v>
      </c>
      <c r="AJ3988" s="25" t="s">
        <v>20</v>
      </c>
      <c r="AK3988" s="42" t="s">
        <v>19</v>
      </c>
      <c r="AL3988" s="25" t="s">
        <v>20</v>
      </c>
      <c r="AM3988" s="25">
        <v>1</v>
      </c>
      <c r="AN3988" s="25" t="s">
        <v>22</v>
      </c>
      <c r="AO3988" s="25" t="s">
        <v>22</v>
      </c>
      <c r="AP3988" s="25" t="s">
        <v>22</v>
      </c>
      <c r="AQ3988" s="25"/>
      <c r="AR3988" s="94"/>
      <c r="AS3988" s="157" t="s">
        <v>22</v>
      </c>
      <c r="AT3988" s="93">
        <v>42551</v>
      </c>
      <c r="AU3988" s="92" t="s">
        <v>22</v>
      </c>
      <c r="AV3988" s="91" t="s">
        <v>48</v>
      </c>
      <c r="AW3988" s="92" t="s">
        <v>48</v>
      </c>
      <c r="AX3988" s="92" t="s">
        <v>48</v>
      </c>
      <c r="AY3988" s="91" t="s">
        <v>152</v>
      </c>
      <c r="AZ3988" s="23"/>
      <c r="BA3988" s="25">
        <v>0</v>
      </c>
      <c r="BB3988" t="s">
        <v>48</v>
      </c>
      <c r="BC3988" t="e">
        <v>#N/A</v>
      </c>
      <c r="BD3988" t="e">
        <f>IF(Z3988=BC3988,"OK")</f>
        <v>#N/A</v>
      </c>
      <c r="BE3988">
        <v>11</v>
      </c>
      <c r="BF3988">
        <v>0.245</v>
      </c>
      <c r="BG3988" t="s">
        <v>22</v>
      </c>
      <c r="BH3988" t="s">
        <v>22</v>
      </c>
      <c r="BI3988" t="s">
        <v>22</v>
      </c>
      <c r="BJ3988">
        <v>0</v>
      </c>
      <c r="BK3988">
        <v>0</v>
      </c>
      <c r="BN3988" s="183"/>
    </row>
    <row r="3989" spans="1:66" ht="25.5" x14ac:dyDescent="0.25">
      <c r="A3989" s="1"/>
      <c r="B3989" s="94">
        <v>3976</v>
      </c>
      <c r="C3989" s="43">
        <v>1058730</v>
      </c>
      <c r="D3989" s="25"/>
      <c r="E3989" s="27" t="s">
        <v>1498</v>
      </c>
      <c r="F3989" s="151" t="s">
        <v>21</v>
      </c>
      <c r="G3989" s="25"/>
      <c r="H3989" s="46" t="str">
        <f>IFERROR(IFERROR(IF(SEARCH("Usystems",$E3989)&gt;0,"Usystems"),IF(SEARCH("RIIFO",$E3989)&gt;0,"RIIFO","Uponor")),"Uponor")</f>
        <v>Uponor</v>
      </c>
      <c r="I3989" s="25" t="str">
        <f>IFERROR(MID($D3989,1,7)+0,"")</f>
        <v/>
      </c>
      <c r="J3989" s="25" t="str">
        <f>IFERROR(MID($D3989,10,7)+0,"")</f>
        <v/>
      </c>
      <c r="K3989" s="25" t="str">
        <f>IFERROR(MID($D3989,19,7)+0,"")</f>
        <v/>
      </c>
      <c r="L3989" s="25" t="str">
        <f>IFERROR(MID($D3989,28,7)+0,"")</f>
        <v/>
      </c>
      <c r="M3989" s="25" t="str">
        <f>IF(IFERROR(MID($Q3989,1,7)+0,"")&lt;1130000,IF(INDEX(C:C,MATCH(LEFT(Q3989,7)+0,I:I,0))&lt;1130000,"",INDEX(C:C,MATCH(LEFT(Q3989,7)+0,I:I,0))),IFERROR(MID($Q3989,1,7)+0,""))</f>
        <v/>
      </c>
      <c r="N3989" s="25" t="str">
        <f>IF(IFERROR(MID($Q3989,10,7)+0,"")&lt;1130000,"",IFERROR(MID($Q3989,10,7)+0,""))</f>
        <v/>
      </c>
      <c r="O3989" s="25" t="str">
        <f>IF(IFERROR(MID($Q3989,19,7)+0,"")&lt;1130000,"",IFERROR(MID($Q3989,19,7)+0,""))</f>
        <v/>
      </c>
      <c r="P3989" s="25" t="str">
        <f>IF(M3989="","",IF(N3989="",M3989,M3989&amp;", "&amp;N3989))</f>
        <v/>
      </c>
      <c r="Q3989" s="25"/>
      <c r="R3989" s="25"/>
      <c r="S3989" s="35" t="s">
        <v>107</v>
      </c>
      <c r="T3989" s="25" t="s">
        <v>36</v>
      </c>
      <c r="U3989" s="185">
        <v>74516</v>
      </c>
      <c r="V3989" s="188">
        <v>74516</v>
      </c>
      <c r="W3989" s="189">
        <v>74516</v>
      </c>
      <c r="X3989" s="31">
        <v>74516</v>
      </c>
      <c r="Y3989" s="90">
        <f>IFERROR(ROUND(X3989/W3989-1,2),"")</f>
        <v>0</v>
      </c>
      <c r="Z3989" s="31">
        <f>IF(OR(S3989="VLD MLC components",S3989="VLD MLC pipes",S3989="VLD PEX components",S3989="VLD PEX pipes",S3989="VLD PHC components",S3989="VLD PHC pipes",S3989="Controls VLD"),"По запросу",X3989)</f>
        <v>74516</v>
      </c>
      <c r="AA3989" s="63">
        <f>ROUND(X3989/1.2,3)</f>
        <v>62096.667000000001</v>
      </c>
      <c r="AB3989" s="23">
        <v>62096.667000000001</v>
      </c>
      <c r="AC3989" s="190">
        <f>IFERROR(ROUND(AA3989/AB3989-1,2),"")</f>
        <v>0</v>
      </c>
      <c r="AD3989" s="25">
        <v>31</v>
      </c>
      <c r="AE3989" s="25">
        <v>0.6</v>
      </c>
      <c r="AF3989" s="25">
        <v>0</v>
      </c>
      <c r="AG3989" s="25" t="s">
        <v>22</v>
      </c>
      <c r="AH3989" s="25">
        <v>0</v>
      </c>
      <c r="AI3989" s="25">
        <v>0</v>
      </c>
      <c r="AJ3989" s="25" t="s">
        <v>20</v>
      </c>
      <c r="AK3989" s="42" t="s">
        <v>19</v>
      </c>
      <c r="AL3989" s="25" t="s">
        <v>20</v>
      </c>
      <c r="AM3989" s="25">
        <v>1</v>
      </c>
      <c r="AN3989" s="25" t="s">
        <v>22</v>
      </c>
      <c r="AO3989" s="25" t="s">
        <v>22</v>
      </c>
      <c r="AP3989" s="25" t="s">
        <v>22</v>
      </c>
      <c r="AQ3989" s="25"/>
      <c r="AR3989" s="94"/>
      <c r="AS3989" s="157" t="s">
        <v>22</v>
      </c>
      <c r="AT3989" s="93">
        <v>42551</v>
      </c>
      <c r="AU3989" s="92" t="s">
        <v>22</v>
      </c>
      <c r="AV3989" s="91" t="s">
        <v>48</v>
      </c>
      <c r="AW3989" s="92" t="s">
        <v>48</v>
      </c>
      <c r="AX3989" s="92" t="s">
        <v>48</v>
      </c>
      <c r="AY3989" s="91" t="s">
        <v>152</v>
      </c>
      <c r="AZ3989" s="23"/>
      <c r="BA3989" s="25">
        <v>0</v>
      </c>
      <c r="BB3989" t="s">
        <v>48</v>
      </c>
      <c r="BC3989" t="e">
        <v>#N/A</v>
      </c>
      <c r="BD3989" t="e">
        <f>IF(Z3989=BC3989,"OK")</f>
        <v>#N/A</v>
      </c>
      <c r="BE3989">
        <v>31</v>
      </c>
      <c r="BF3989">
        <v>0.6</v>
      </c>
      <c r="BG3989" t="s">
        <v>22</v>
      </c>
      <c r="BH3989" t="s">
        <v>22</v>
      </c>
      <c r="BI3989" t="s">
        <v>22</v>
      </c>
      <c r="BJ3989">
        <v>0</v>
      </c>
      <c r="BK3989">
        <v>0</v>
      </c>
      <c r="BN3989" s="183"/>
    </row>
    <row r="3990" spans="1:66" ht="25.5" x14ac:dyDescent="0.25">
      <c r="A3990" s="1"/>
      <c r="B3990" s="94">
        <v>3977</v>
      </c>
      <c r="C3990" s="43">
        <v>1058852</v>
      </c>
      <c r="D3990" s="25"/>
      <c r="E3990" s="27" t="s">
        <v>1497</v>
      </c>
      <c r="F3990" s="151" t="s">
        <v>21</v>
      </c>
      <c r="G3990" s="25"/>
      <c r="H3990" s="46" t="str">
        <f>IFERROR(IFERROR(IF(SEARCH("Usystems",$E3990)&gt;0,"Usystems"),IF(SEARCH("RIIFO",$E3990)&gt;0,"RIIFO","Uponor")),"Uponor")</f>
        <v>Uponor</v>
      </c>
      <c r="I3990" s="25" t="str">
        <f>IFERROR(MID($D3990,1,7)+0,"")</f>
        <v/>
      </c>
      <c r="J3990" s="25" t="str">
        <f>IFERROR(MID($D3990,10,7)+0,"")</f>
        <v/>
      </c>
      <c r="K3990" s="25" t="str">
        <f>IFERROR(MID($D3990,19,7)+0,"")</f>
        <v/>
      </c>
      <c r="L3990" s="25" t="str">
        <f>IFERROR(MID($D3990,28,7)+0,"")</f>
        <v/>
      </c>
      <c r="M3990" s="25" t="str">
        <f>IF(IFERROR(MID($Q3990,1,7)+0,"")&lt;1130000,IF(INDEX(C:C,MATCH(LEFT(Q3990,7)+0,I:I,0))&lt;1130000,"",INDEX(C:C,MATCH(LEFT(Q3990,7)+0,I:I,0))),IFERROR(MID($Q3990,1,7)+0,""))</f>
        <v/>
      </c>
      <c r="N3990" s="25" t="str">
        <f>IF(IFERROR(MID($Q3990,10,7)+0,"")&lt;1130000,"",IFERROR(MID($Q3990,10,7)+0,""))</f>
        <v/>
      </c>
      <c r="O3990" s="25" t="str">
        <f>IF(IFERROR(MID($Q3990,19,7)+0,"")&lt;1130000,"",IFERROR(MID($Q3990,19,7)+0,""))</f>
        <v/>
      </c>
      <c r="P3990" s="25" t="str">
        <f>IF(M3990="","",IF(N3990="",M3990,M3990&amp;", "&amp;N3990))</f>
        <v/>
      </c>
      <c r="Q3990" s="25"/>
      <c r="R3990" s="25"/>
      <c r="S3990" s="35" t="s">
        <v>107</v>
      </c>
      <c r="T3990" s="25" t="s">
        <v>36</v>
      </c>
      <c r="U3990" s="185">
        <v>73343</v>
      </c>
      <c r="V3990" s="188">
        <v>73343</v>
      </c>
      <c r="W3990" s="189">
        <v>73343</v>
      </c>
      <c r="X3990" s="31">
        <v>73343</v>
      </c>
      <c r="Y3990" s="90">
        <f>IFERROR(ROUND(X3990/W3990-1,2),"")</f>
        <v>0</v>
      </c>
      <c r="Z3990" s="31">
        <f>IF(OR(S3990="VLD MLC components",S3990="VLD MLC pipes",S3990="VLD PEX components",S3990="VLD PEX pipes",S3990="VLD PHC components",S3990="VLD PHC pipes",S3990="Controls VLD"),"По запросу",X3990)</f>
        <v>73343</v>
      </c>
      <c r="AA3990" s="63">
        <f>ROUND(X3990/1.2,3)</f>
        <v>61119.167000000001</v>
      </c>
      <c r="AB3990" s="23">
        <v>61119.167000000001</v>
      </c>
      <c r="AC3990" s="190">
        <f>IFERROR(ROUND(AA3990/AB3990-1,2),"")</f>
        <v>0</v>
      </c>
      <c r="AD3990" s="25">
        <v>31</v>
      </c>
      <c r="AE3990" s="25">
        <v>0.7</v>
      </c>
      <c r="AF3990" s="25">
        <v>0</v>
      </c>
      <c r="AG3990" s="25" t="s">
        <v>22</v>
      </c>
      <c r="AH3990" s="25">
        <v>0</v>
      </c>
      <c r="AI3990" s="25">
        <v>0</v>
      </c>
      <c r="AJ3990" s="25" t="s">
        <v>20</v>
      </c>
      <c r="AK3990" s="42" t="s">
        <v>19</v>
      </c>
      <c r="AL3990" s="25" t="s">
        <v>20</v>
      </c>
      <c r="AM3990" s="25">
        <v>1</v>
      </c>
      <c r="AN3990" s="25" t="s">
        <v>22</v>
      </c>
      <c r="AO3990" s="25" t="s">
        <v>22</v>
      </c>
      <c r="AP3990" s="25" t="s">
        <v>22</v>
      </c>
      <c r="AQ3990" s="25"/>
      <c r="AR3990" s="94"/>
      <c r="AS3990" s="157" t="s">
        <v>22</v>
      </c>
      <c r="AT3990" s="93">
        <v>42551</v>
      </c>
      <c r="AU3990" s="92" t="s">
        <v>22</v>
      </c>
      <c r="AV3990" s="91" t="s">
        <v>48</v>
      </c>
      <c r="AW3990" s="92" t="s">
        <v>48</v>
      </c>
      <c r="AX3990" s="92" t="s">
        <v>48</v>
      </c>
      <c r="AY3990" s="91" t="s">
        <v>152</v>
      </c>
      <c r="AZ3990" s="23"/>
      <c r="BA3990" s="25">
        <v>0</v>
      </c>
      <c r="BB3990" t="s">
        <v>48</v>
      </c>
      <c r="BC3990" t="e">
        <v>#N/A</v>
      </c>
      <c r="BD3990" t="e">
        <f>IF(Z3990=BC3990,"OK")</f>
        <v>#N/A</v>
      </c>
      <c r="BE3990">
        <v>31</v>
      </c>
      <c r="BF3990">
        <v>0.7</v>
      </c>
      <c r="BG3990" t="s">
        <v>22</v>
      </c>
      <c r="BH3990" t="s">
        <v>22</v>
      </c>
      <c r="BI3990" t="s">
        <v>22</v>
      </c>
      <c r="BJ3990">
        <v>0</v>
      </c>
      <c r="BK3990">
        <v>0</v>
      </c>
      <c r="BN3990" s="183"/>
    </row>
    <row r="3991" spans="1:66" ht="25.5" x14ac:dyDescent="0.25">
      <c r="A3991" s="1"/>
      <c r="B3991" s="94">
        <v>3978</v>
      </c>
      <c r="C3991" s="43">
        <v>1050519</v>
      </c>
      <c r="D3991" s="25"/>
      <c r="E3991" s="27" t="s">
        <v>1496</v>
      </c>
      <c r="F3991" s="151" t="s">
        <v>21</v>
      </c>
      <c r="G3991" s="25"/>
      <c r="H3991" s="46" t="str">
        <f>IFERROR(IFERROR(IF(SEARCH("Usystems",$E3991)&gt;0,"Usystems"),IF(SEARCH("RIIFO",$E3991)&gt;0,"RIIFO","Uponor")),"Uponor")</f>
        <v>Uponor</v>
      </c>
      <c r="I3991" s="25" t="str">
        <f>IFERROR(MID($D3991,1,7)+0,"")</f>
        <v/>
      </c>
      <c r="J3991" s="25" t="str">
        <f>IFERROR(MID($D3991,10,7)+0,"")</f>
        <v/>
      </c>
      <c r="K3991" s="25" t="str">
        <f>IFERROR(MID($D3991,19,7)+0,"")</f>
        <v/>
      </c>
      <c r="L3991" s="25" t="str">
        <f>IFERROR(MID($D3991,28,7)+0,"")</f>
        <v/>
      </c>
      <c r="M3991" s="25" t="str">
        <f>IF(IFERROR(MID($Q3991,1,7)+0,"")&lt;1130000,IF(INDEX(C:C,MATCH(LEFT(Q3991,7)+0,I:I,0))&lt;1130000,"",INDEX(C:C,MATCH(LEFT(Q3991,7)+0,I:I,0))),IFERROR(MID($Q3991,1,7)+0,""))</f>
        <v/>
      </c>
      <c r="N3991" s="25" t="str">
        <f>IF(IFERROR(MID($Q3991,10,7)+0,"")&lt;1130000,"",IFERROR(MID($Q3991,10,7)+0,""))</f>
        <v/>
      </c>
      <c r="O3991" s="25" t="str">
        <f>IF(IFERROR(MID($Q3991,19,7)+0,"")&lt;1130000,"",IFERROR(MID($Q3991,19,7)+0,""))</f>
        <v/>
      </c>
      <c r="P3991" s="25" t="str">
        <f>IF(M3991="","",IF(N3991="",M3991,M3991&amp;", "&amp;N3991))</f>
        <v/>
      </c>
      <c r="Q3991" s="25"/>
      <c r="R3991" s="25"/>
      <c r="S3991" s="35" t="s">
        <v>107</v>
      </c>
      <c r="T3991" s="25" t="s">
        <v>36</v>
      </c>
      <c r="U3991" s="185">
        <v>4479</v>
      </c>
      <c r="V3991" s="188">
        <v>4479</v>
      </c>
      <c r="W3991" s="189">
        <v>4479</v>
      </c>
      <c r="X3991" s="31">
        <v>4479</v>
      </c>
      <c r="Y3991" s="90">
        <f>IFERROR(ROUND(X3991/W3991-1,2),"")</f>
        <v>0</v>
      </c>
      <c r="Z3991" s="31">
        <f>IF(OR(S3991="VLD MLC components",S3991="VLD MLC pipes",S3991="VLD PEX components",S3991="VLD PEX pipes",S3991="VLD PHC components",S3991="VLD PHC pipes",S3991="Controls VLD"),"По запросу",X3991)</f>
        <v>4479</v>
      </c>
      <c r="AA3991" s="63">
        <f>ROUND(X3991/1.2,3)</f>
        <v>3732.5</v>
      </c>
      <c r="AB3991" s="23">
        <v>3732.5</v>
      </c>
      <c r="AC3991" s="190">
        <f>IFERROR(ROUND(AA3991/AB3991-1,2),"")</f>
        <v>0</v>
      </c>
      <c r="AD3991" s="25">
        <v>0.78</v>
      </c>
      <c r="AE3991" s="25">
        <v>9.0200000000000002E-3</v>
      </c>
      <c r="AF3991" s="25">
        <v>0</v>
      </c>
      <c r="AG3991" s="25" t="s">
        <v>22</v>
      </c>
      <c r="AH3991" s="25">
        <v>0</v>
      </c>
      <c r="AI3991" s="25">
        <v>0</v>
      </c>
      <c r="AJ3991" s="25" t="s">
        <v>20</v>
      </c>
      <c r="AK3991" s="42" t="s">
        <v>19</v>
      </c>
      <c r="AL3991" s="25" t="s">
        <v>20</v>
      </c>
      <c r="AM3991" s="25">
        <v>1</v>
      </c>
      <c r="AN3991" s="25"/>
      <c r="AO3991" s="25"/>
      <c r="AP3991" s="25"/>
      <c r="AQ3991" s="25"/>
      <c r="AR3991" s="94"/>
      <c r="AS3991" s="157" t="s">
        <v>22</v>
      </c>
      <c r="AT3991" s="93">
        <v>42551</v>
      </c>
      <c r="AU3991" s="92" t="s">
        <v>22</v>
      </c>
      <c r="AV3991" s="91" t="s">
        <v>48</v>
      </c>
      <c r="AW3991" s="92" t="s">
        <v>48</v>
      </c>
      <c r="AX3991" s="92" t="s">
        <v>48</v>
      </c>
      <c r="AY3991" s="91" t="s">
        <v>152</v>
      </c>
      <c r="AZ3991" s="23"/>
      <c r="BA3991" s="25">
        <v>0</v>
      </c>
      <c r="BB3991" t="s">
        <v>48</v>
      </c>
      <c r="BC3991" t="e">
        <v>#N/A</v>
      </c>
      <c r="BD3991" t="e">
        <f>IF(Z3991=BC3991,"OK")</f>
        <v>#N/A</v>
      </c>
      <c r="BE3991">
        <v>0.78</v>
      </c>
      <c r="BF3991">
        <v>9.0200000000000002E-3</v>
      </c>
      <c r="BG3991">
        <v>0</v>
      </c>
      <c r="BH3991">
        <v>0</v>
      </c>
      <c r="BI3991">
        <v>0</v>
      </c>
      <c r="BJ3991">
        <v>0</v>
      </c>
      <c r="BK3991">
        <v>0</v>
      </c>
      <c r="BN3991" s="183"/>
    </row>
    <row r="3992" spans="1:66" ht="25.5" x14ac:dyDescent="0.25">
      <c r="A3992" s="1"/>
      <c r="B3992" s="94">
        <v>3979</v>
      </c>
      <c r="C3992" s="43">
        <v>1050358</v>
      </c>
      <c r="D3992" s="25"/>
      <c r="E3992" s="27" t="s">
        <v>1495</v>
      </c>
      <c r="F3992" s="151" t="s">
        <v>21</v>
      </c>
      <c r="G3992" s="41" t="s">
        <v>30</v>
      </c>
      <c r="H3992" s="46" t="str">
        <f>IFERROR(IFERROR(IF(SEARCH("Usystems",$E3992)&gt;0,"Usystems"),IF(SEARCH("RIIFO",$E3992)&gt;0,"RIIFO","Uponor")),"Uponor")</f>
        <v>Uponor</v>
      </c>
      <c r="I3992" s="25" t="str">
        <f>IFERROR(MID($D3992,1,7)+0,"")</f>
        <v/>
      </c>
      <c r="J3992" s="25" t="str">
        <f>IFERROR(MID($D3992,10,7)+0,"")</f>
        <v/>
      </c>
      <c r="K3992" s="25" t="str">
        <f>IFERROR(MID($D3992,19,7)+0,"")</f>
        <v/>
      </c>
      <c r="L3992" s="25" t="str">
        <f>IFERROR(MID($D3992,28,7)+0,"")</f>
        <v/>
      </c>
      <c r="M3992" s="25" t="str">
        <f>IF(IFERROR(MID($Q3992,1,7)+0,"")&lt;1130000,IF(INDEX(C:C,MATCH(LEFT(Q3992,7)+0,I:I,0))&lt;1130000,"",INDEX(C:C,MATCH(LEFT(Q3992,7)+0,I:I,0))),IFERROR(MID($Q3992,1,7)+0,""))</f>
        <v/>
      </c>
      <c r="N3992" s="25" t="str">
        <f>IF(IFERROR(MID($Q3992,10,7)+0,"")&lt;1130000,"",IFERROR(MID($Q3992,10,7)+0,""))</f>
        <v/>
      </c>
      <c r="O3992" s="25" t="str">
        <f>IF(IFERROR(MID($Q3992,19,7)+0,"")&lt;1130000,"",IFERROR(MID($Q3992,19,7)+0,""))</f>
        <v/>
      </c>
      <c r="P3992" s="25" t="str">
        <f>IF(M3992="","",IF(N3992="",M3992,M3992&amp;", "&amp;N3992))</f>
        <v/>
      </c>
      <c r="Q3992" s="25"/>
      <c r="R3992" s="25"/>
      <c r="S3992" s="35" t="s">
        <v>107</v>
      </c>
      <c r="T3992" s="25" t="s">
        <v>36</v>
      </c>
      <c r="U3992" s="185">
        <v>5474</v>
      </c>
      <c r="V3992" s="188">
        <v>5474</v>
      </c>
      <c r="W3992" s="189">
        <v>5474</v>
      </c>
      <c r="X3992" s="31">
        <v>5474</v>
      </c>
      <c r="Y3992" s="90">
        <f>IFERROR(ROUND(X3992/W3992-1,2),"")</f>
        <v>0</v>
      </c>
      <c r="Z3992" s="31">
        <f>IF(OR(S3992="VLD MLC components",S3992="VLD MLC pipes",S3992="VLD PEX components",S3992="VLD PEX pipes",S3992="VLD PHC components",S3992="VLD PHC pipes",S3992="Controls VLD"),"По запросу",X3992)</f>
        <v>5474</v>
      </c>
      <c r="AA3992" s="63">
        <f>ROUND(X3992/1.2,3)</f>
        <v>4561.6670000000004</v>
      </c>
      <c r="AB3992" s="23">
        <v>4561.6670000000004</v>
      </c>
      <c r="AC3992" s="190">
        <f>IFERROR(ROUND(AA3992/AB3992-1,2),"")</f>
        <v>0</v>
      </c>
      <c r="AD3992" s="25">
        <v>0.91</v>
      </c>
      <c r="AE3992" s="25">
        <v>1.444E-2</v>
      </c>
      <c r="AF3992" s="25">
        <v>0</v>
      </c>
      <c r="AG3992" s="25" t="s">
        <v>22</v>
      </c>
      <c r="AH3992" s="25">
        <v>0</v>
      </c>
      <c r="AI3992" s="25">
        <v>0</v>
      </c>
      <c r="AJ3992" s="25" t="s">
        <v>19</v>
      </c>
      <c r="AK3992" s="42" t="s">
        <v>19</v>
      </c>
      <c r="AL3992" s="25" t="s">
        <v>19</v>
      </c>
      <c r="AM3992" s="25">
        <v>1</v>
      </c>
      <c r="AN3992" s="25"/>
      <c r="AO3992" s="25"/>
      <c r="AP3992" s="25"/>
      <c r="AQ3992" s="25"/>
      <c r="AR3992" s="94"/>
      <c r="AS3992" s="157" t="s">
        <v>22</v>
      </c>
      <c r="AT3992" s="93">
        <v>42551</v>
      </c>
      <c r="AU3992" s="92" t="s">
        <v>22</v>
      </c>
      <c r="AV3992" s="91" t="s">
        <v>48</v>
      </c>
      <c r="AW3992" s="92" t="s">
        <v>48</v>
      </c>
      <c r="AX3992" s="92" t="s">
        <v>48</v>
      </c>
      <c r="AY3992" s="91" t="s">
        <v>152</v>
      </c>
      <c r="AZ3992" s="23"/>
      <c r="BA3992" s="25">
        <v>0</v>
      </c>
      <c r="BB3992" t="s">
        <v>48</v>
      </c>
      <c r="BC3992" t="e">
        <v>#N/A</v>
      </c>
      <c r="BD3992" t="e">
        <f>IF(Z3992=BC3992,"OK")</f>
        <v>#N/A</v>
      </c>
      <c r="BE3992">
        <v>0.91</v>
      </c>
      <c r="BF3992">
        <v>1.444E-2</v>
      </c>
      <c r="BG3992">
        <v>0</v>
      </c>
      <c r="BH3992">
        <v>0</v>
      </c>
      <c r="BI3992">
        <v>0</v>
      </c>
      <c r="BJ3992">
        <v>0</v>
      </c>
      <c r="BK3992">
        <v>0</v>
      </c>
      <c r="BN3992" s="183"/>
    </row>
    <row r="3993" spans="1:66" ht="25.5" x14ac:dyDescent="0.25">
      <c r="A3993" s="1"/>
      <c r="B3993" s="94">
        <v>3980</v>
      </c>
      <c r="C3993" s="43">
        <v>1050359</v>
      </c>
      <c r="D3993" s="25"/>
      <c r="E3993" s="27" t="s">
        <v>1494</v>
      </c>
      <c r="F3993" s="151" t="s">
        <v>21</v>
      </c>
      <c r="G3993" s="41" t="s">
        <v>30</v>
      </c>
      <c r="H3993" s="46" t="str">
        <f>IFERROR(IFERROR(IF(SEARCH("Usystems",$E3993)&gt;0,"Usystems"),IF(SEARCH("RIIFO",$E3993)&gt;0,"RIIFO","Uponor")),"Uponor")</f>
        <v>Uponor</v>
      </c>
      <c r="I3993" s="25" t="str">
        <f>IFERROR(MID($D3993,1,7)+0,"")</f>
        <v/>
      </c>
      <c r="J3993" s="25" t="str">
        <f>IFERROR(MID($D3993,10,7)+0,"")</f>
        <v/>
      </c>
      <c r="K3993" s="25" t="str">
        <f>IFERROR(MID($D3993,19,7)+0,"")</f>
        <v/>
      </c>
      <c r="L3993" s="25" t="str">
        <f>IFERROR(MID($D3993,28,7)+0,"")</f>
        <v/>
      </c>
      <c r="M3993" s="25" t="str">
        <f>IF(IFERROR(MID($Q3993,1,7)+0,"")&lt;1130000,IF(INDEX(C:C,MATCH(LEFT(Q3993,7)+0,I:I,0))&lt;1130000,"",INDEX(C:C,MATCH(LEFT(Q3993,7)+0,I:I,0))),IFERROR(MID($Q3993,1,7)+0,""))</f>
        <v/>
      </c>
      <c r="N3993" s="25" t="str">
        <f>IF(IFERROR(MID($Q3993,10,7)+0,"")&lt;1130000,"",IFERROR(MID($Q3993,10,7)+0,""))</f>
        <v/>
      </c>
      <c r="O3993" s="25" t="str">
        <f>IF(IFERROR(MID($Q3993,19,7)+0,"")&lt;1130000,"",IFERROR(MID($Q3993,19,7)+0,""))</f>
        <v/>
      </c>
      <c r="P3993" s="25" t="str">
        <f>IF(M3993="","",IF(N3993="",M3993,M3993&amp;", "&amp;N3993))</f>
        <v/>
      </c>
      <c r="Q3993" s="25"/>
      <c r="R3993" s="25"/>
      <c r="S3993" s="35" t="s">
        <v>107</v>
      </c>
      <c r="T3993" s="25" t="s">
        <v>36</v>
      </c>
      <c r="U3993" s="185">
        <v>7003</v>
      </c>
      <c r="V3993" s="188">
        <v>7003</v>
      </c>
      <c r="W3993" s="189">
        <v>7003</v>
      </c>
      <c r="X3993" s="31">
        <v>7003</v>
      </c>
      <c r="Y3993" s="90">
        <f>IFERROR(ROUND(X3993/W3993-1,2),"")</f>
        <v>0</v>
      </c>
      <c r="Z3993" s="31">
        <f>IF(OR(S3993="VLD MLC components",S3993="VLD MLC pipes",S3993="VLD PEX components",S3993="VLD PEX pipes",S3993="VLD PHC components",S3993="VLD PHC pipes",S3993="Controls VLD"),"По запросу",X3993)</f>
        <v>7003</v>
      </c>
      <c r="AA3993" s="63">
        <f>ROUND(X3993/1.2,3)</f>
        <v>5835.8329999999996</v>
      </c>
      <c r="AB3993" s="23">
        <v>5835.8329999999996</v>
      </c>
      <c r="AC3993" s="190">
        <f>IFERROR(ROUND(AA3993/AB3993-1,2),"")</f>
        <v>0</v>
      </c>
      <c r="AD3993" s="25">
        <v>1.627</v>
      </c>
      <c r="AE3993" s="25">
        <v>2.954E-2</v>
      </c>
      <c r="AF3993" s="25">
        <v>0</v>
      </c>
      <c r="AG3993" s="25" t="s">
        <v>22</v>
      </c>
      <c r="AH3993" s="25">
        <v>0</v>
      </c>
      <c r="AI3993" s="25">
        <v>0</v>
      </c>
      <c r="AJ3993" s="25" t="s">
        <v>19</v>
      </c>
      <c r="AK3993" s="42" t="s">
        <v>19</v>
      </c>
      <c r="AL3993" s="25" t="s">
        <v>19</v>
      </c>
      <c r="AM3993" s="25">
        <v>1</v>
      </c>
      <c r="AN3993" s="25"/>
      <c r="AO3993" s="25"/>
      <c r="AP3993" s="25"/>
      <c r="AQ3993" s="25"/>
      <c r="AR3993" s="94"/>
      <c r="AS3993" s="157" t="s">
        <v>22</v>
      </c>
      <c r="AT3993" s="93">
        <v>42551</v>
      </c>
      <c r="AU3993" s="92" t="s">
        <v>22</v>
      </c>
      <c r="AV3993" s="91" t="s">
        <v>48</v>
      </c>
      <c r="AW3993" s="92" t="s">
        <v>48</v>
      </c>
      <c r="AX3993" s="92" t="s">
        <v>48</v>
      </c>
      <c r="AY3993" s="91" t="s">
        <v>152</v>
      </c>
      <c r="AZ3993" s="23"/>
      <c r="BA3993" s="25">
        <v>0</v>
      </c>
      <c r="BB3993" t="s">
        <v>48</v>
      </c>
      <c r="BC3993" t="e">
        <v>#N/A</v>
      </c>
      <c r="BD3993" t="e">
        <f>IF(Z3993=BC3993,"OK")</f>
        <v>#N/A</v>
      </c>
      <c r="BE3993">
        <v>1.627</v>
      </c>
      <c r="BF3993">
        <v>2.954E-2</v>
      </c>
      <c r="BG3993">
        <v>0</v>
      </c>
      <c r="BH3993">
        <v>0</v>
      </c>
      <c r="BI3993">
        <v>0</v>
      </c>
      <c r="BJ3993">
        <v>0</v>
      </c>
      <c r="BK3993">
        <v>0</v>
      </c>
      <c r="BN3993" s="183"/>
    </row>
    <row r="3994" spans="1:66" ht="25.5" x14ac:dyDescent="0.25">
      <c r="A3994" s="1"/>
      <c r="B3994" s="94">
        <v>3981</v>
      </c>
      <c r="C3994" s="43">
        <v>1050360</v>
      </c>
      <c r="D3994" s="25"/>
      <c r="E3994" s="27" t="s">
        <v>1493</v>
      </c>
      <c r="F3994" s="151" t="s">
        <v>21</v>
      </c>
      <c r="G3994" s="25"/>
      <c r="H3994" s="46" t="str">
        <f>IFERROR(IFERROR(IF(SEARCH("Usystems",$E3994)&gt;0,"Usystems"),IF(SEARCH("RIIFO",$E3994)&gt;0,"RIIFO","Uponor")),"Uponor")</f>
        <v>Uponor</v>
      </c>
      <c r="I3994" s="25" t="str">
        <f>IFERROR(MID($D3994,1,7)+0,"")</f>
        <v/>
      </c>
      <c r="J3994" s="25" t="str">
        <f>IFERROR(MID($D3994,10,7)+0,"")</f>
        <v/>
      </c>
      <c r="K3994" s="25" t="str">
        <f>IFERROR(MID($D3994,19,7)+0,"")</f>
        <v/>
      </c>
      <c r="L3994" s="25" t="str">
        <f>IFERROR(MID($D3994,28,7)+0,"")</f>
        <v/>
      </c>
      <c r="M3994" s="25" t="str">
        <f>IF(IFERROR(MID($Q3994,1,7)+0,"")&lt;1130000,IF(INDEX(C:C,MATCH(LEFT(Q3994,7)+0,I:I,0))&lt;1130000,"",INDEX(C:C,MATCH(LEFT(Q3994,7)+0,I:I,0))),IFERROR(MID($Q3994,1,7)+0,""))</f>
        <v/>
      </c>
      <c r="N3994" s="25" t="str">
        <f>IF(IFERROR(MID($Q3994,10,7)+0,"")&lt;1130000,"",IFERROR(MID($Q3994,10,7)+0,""))</f>
        <v/>
      </c>
      <c r="O3994" s="25" t="str">
        <f>IF(IFERROR(MID($Q3994,19,7)+0,"")&lt;1130000,"",IFERROR(MID($Q3994,19,7)+0,""))</f>
        <v/>
      </c>
      <c r="P3994" s="25" t="str">
        <f>IF(M3994="","",IF(N3994="",M3994,M3994&amp;", "&amp;N3994))</f>
        <v/>
      </c>
      <c r="Q3994" s="25"/>
      <c r="R3994" s="25"/>
      <c r="S3994" s="35" t="s">
        <v>107</v>
      </c>
      <c r="T3994" s="25" t="s">
        <v>36</v>
      </c>
      <c r="U3994" s="185">
        <v>13054</v>
      </c>
      <c r="V3994" s="188">
        <v>13054</v>
      </c>
      <c r="W3994" s="189">
        <v>13054</v>
      </c>
      <c r="X3994" s="31">
        <v>13054</v>
      </c>
      <c r="Y3994" s="90">
        <f>IFERROR(ROUND(X3994/W3994-1,2),"")</f>
        <v>0</v>
      </c>
      <c r="Z3994" s="31">
        <f>IF(OR(S3994="VLD MLC components",S3994="VLD MLC pipes",S3994="VLD PEX components",S3994="VLD PEX pipes",S3994="VLD PHC components",S3994="VLD PHC pipes",S3994="Controls VLD"),"По запросу",X3994)</f>
        <v>13054</v>
      </c>
      <c r="AA3994" s="63">
        <f>ROUND(X3994/1.2,3)</f>
        <v>10878.333000000001</v>
      </c>
      <c r="AB3994" s="23">
        <v>10878.333000000001</v>
      </c>
      <c r="AC3994" s="190">
        <f>IFERROR(ROUND(AA3994/AB3994-1,2),"")</f>
        <v>0</v>
      </c>
      <c r="AD3994" s="25">
        <v>3.9</v>
      </c>
      <c r="AE3994" s="25">
        <v>8.6599999999999996E-2</v>
      </c>
      <c r="AF3994" s="25">
        <v>0</v>
      </c>
      <c r="AG3994" s="25" t="s">
        <v>22</v>
      </c>
      <c r="AH3994" s="25">
        <v>0</v>
      </c>
      <c r="AI3994" s="25">
        <v>0</v>
      </c>
      <c r="AJ3994" s="25" t="s">
        <v>20</v>
      </c>
      <c r="AK3994" s="42" t="s">
        <v>19</v>
      </c>
      <c r="AL3994" s="25" t="s">
        <v>20</v>
      </c>
      <c r="AM3994" s="25">
        <v>1</v>
      </c>
      <c r="AN3994" s="25"/>
      <c r="AO3994" s="25"/>
      <c r="AP3994" s="25"/>
      <c r="AQ3994" s="25"/>
      <c r="AR3994" s="94"/>
      <c r="AS3994" s="157" t="s">
        <v>22</v>
      </c>
      <c r="AT3994" s="93">
        <v>42551</v>
      </c>
      <c r="AU3994" s="92" t="s">
        <v>22</v>
      </c>
      <c r="AV3994" s="91" t="s">
        <v>48</v>
      </c>
      <c r="AW3994" s="92" t="s">
        <v>48</v>
      </c>
      <c r="AX3994" s="92" t="s">
        <v>48</v>
      </c>
      <c r="AY3994" s="91" t="s">
        <v>152</v>
      </c>
      <c r="AZ3994" s="23"/>
      <c r="BA3994" s="25">
        <v>0</v>
      </c>
      <c r="BB3994" t="s">
        <v>48</v>
      </c>
      <c r="BC3994" t="e">
        <v>#N/A</v>
      </c>
      <c r="BD3994" t="e">
        <f>IF(Z3994=BC3994,"OK")</f>
        <v>#N/A</v>
      </c>
      <c r="BE3994">
        <v>3.9</v>
      </c>
      <c r="BF3994">
        <v>8.6599999999999996E-2</v>
      </c>
      <c r="BG3994">
        <v>0</v>
      </c>
      <c r="BH3994">
        <v>0</v>
      </c>
      <c r="BI3994">
        <v>0</v>
      </c>
      <c r="BJ3994">
        <v>0</v>
      </c>
      <c r="BK3994">
        <v>0</v>
      </c>
      <c r="BN3994" s="183"/>
    </row>
    <row r="3995" spans="1:66" ht="25.5" x14ac:dyDescent="0.25">
      <c r="A3995" s="1"/>
      <c r="B3995" s="94">
        <v>3982</v>
      </c>
      <c r="C3995" s="43">
        <v>1050393</v>
      </c>
      <c r="D3995" s="25"/>
      <c r="E3995" s="27" t="s">
        <v>1492</v>
      </c>
      <c r="F3995" s="151" t="s">
        <v>21</v>
      </c>
      <c r="G3995" s="25"/>
      <c r="H3995" s="46" t="str">
        <f>IFERROR(IFERROR(IF(SEARCH("Usystems",$E3995)&gt;0,"Usystems"),IF(SEARCH("RIIFO",$E3995)&gt;0,"RIIFO","Uponor")),"Uponor")</f>
        <v>Uponor</v>
      </c>
      <c r="I3995" s="25" t="str">
        <f>IFERROR(MID($D3995,1,7)+0,"")</f>
        <v/>
      </c>
      <c r="J3995" s="25" t="str">
        <f>IFERROR(MID($D3995,10,7)+0,"")</f>
        <v/>
      </c>
      <c r="K3995" s="25" t="str">
        <f>IFERROR(MID($D3995,19,7)+0,"")</f>
        <v/>
      </c>
      <c r="L3995" s="25" t="str">
        <f>IFERROR(MID($D3995,28,7)+0,"")</f>
        <v/>
      </c>
      <c r="M3995" s="25" t="str">
        <f>IF(IFERROR(MID($Q3995,1,7)+0,"")&lt;1130000,IF(INDEX(C:C,MATCH(LEFT(Q3995,7)+0,I:I,0))&lt;1130000,"",INDEX(C:C,MATCH(LEFT(Q3995,7)+0,I:I,0))),IFERROR(MID($Q3995,1,7)+0,""))</f>
        <v/>
      </c>
      <c r="N3995" s="25" t="str">
        <f>IF(IFERROR(MID($Q3995,10,7)+0,"")&lt;1130000,"",IFERROR(MID($Q3995,10,7)+0,""))</f>
        <v/>
      </c>
      <c r="O3995" s="25" t="str">
        <f>IF(IFERROR(MID($Q3995,19,7)+0,"")&lt;1130000,"",IFERROR(MID($Q3995,19,7)+0,""))</f>
        <v/>
      </c>
      <c r="P3995" s="25" t="str">
        <f>IF(M3995="","",IF(N3995="",M3995,M3995&amp;", "&amp;N3995))</f>
        <v/>
      </c>
      <c r="Q3995" s="25"/>
      <c r="R3995" s="25"/>
      <c r="S3995" s="35" t="s">
        <v>107</v>
      </c>
      <c r="T3995" s="25" t="s">
        <v>36</v>
      </c>
      <c r="U3995" s="185">
        <v>20848</v>
      </c>
      <c r="V3995" s="188">
        <v>20848</v>
      </c>
      <c r="W3995" s="189">
        <v>20848</v>
      </c>
      <c r="X3995" s="31">
        <v>20848</v>
      </c>
      <c r="Y3995" s="90">
        <f>IFERROR(ROUND(X3995/W3995-1,2),"")</f>
        <v>0</v>
      </c>
      <c r="Z3995" s="31">
        <f>IF(OR(S3995="VLD MLC components",S3995="VLD MLC pipes",S3995="VLD PEX components",S3995="VLD PEX pipes",S3995="VLD PHC components",S3995="VLD PHC pipes",S3995="Controls VLD"),"По запросу",X3995)</f>
        <v>20848</v>
      </c>
      <c r="AA3995" s="63">
        <f>ROUND(X3995/1.2,3)</f>
        <v>17373.332999999999</v>
      </c>
      <c r="AB3995" s="23">
        <v>17373.332999999999</v>
      </c>
      <c r="AC3995" s="190">
        <f>IFERROR(ROUND(AA3995/AB3995-1,2),"")</f>
        <v>0</v>
      </c>
      <c r="AD3995" s="25">
        <v>6</v>
      </c>
      <c r="AE3995" s="25">
        <v>8.2799999999999999E-2</v>
      </c>
      <c r="AF3995" s="25">
        <v>0</v>
      </c>
      <c r="AG3995" s="25" t="s">
        <v>22</v>
      </c>
      <c r="AH3995" s="25">
        <v>0</v>
      </c>
      <c r="AI3995" s="25">
        <v>0</v>
      </c>
      <c r="AJ3995" s="25" t="s">
        <v>20</v>
      </c>
      <c r="AK3995" s="42" t="s">
        <v>19</v>
      </c>
      <c r="AL3995" s="25" t="s">
        <v>20</v>
      </c>
      <c r="AM3995" s="25">
        <v>1</v>
      </c>
      <c r="AN3995" s="25"/>
      <c r="AO3995" s="25"/>
      <c r="AP3995" s="25"/>
      <c r="AQ3995" s="25"/>
      <c r="AR3995" s="94"/>
      <c r="AS3995" s="157" t="s">
        <v>22</v>
      </c>
      <c r="AT3995" s="93">
        <v>42551</v>
      </c>
      <c r="AU3995" s="92" t="s">
        <v>22</v>
      </c>
      <c r="AV3995" s="91" t="s">
        <v>48</v>
      </c>
      <c r="AW3995" s="92" t="s">
        <v>48</v>
      </c>
      <c r="AX3995" s="92" t="s">
        <v>48</v>
      </c>
      <c r="AY3995" s="91" t="s">
        <v>152</v>
      </c>
      <c r="AZ3995" s="23"/>
      <c r="BA3995" s="25">
        <v>0</v>
      </c>
      <c r="BB3995" t="s">
        <v>48</v>
      </c>
      <c r="BC3995" t="e">
        <v>#N/A</v>
      </c>
      <c r="BD3995" t="e">
        <f>IF(Z3995=BC3995,"OK")</f>
        <v>#N/A</v>
      </c>
      <c r="BE3995">
        <v>6</v>
      </c>
      <c r="BF3995">
        <v>8.2799999999999999E-2</v>
      </c>
      <c r="BG3995">
        <v>0</v>
      </c>
      <c r="BH3995">
        <v>0</v>
      </c>
      <c r="BI3995">
        <v>0</v>
      </c>
      <c r="BJ3995">
        <v>0</v>
      </c>
      <c r="BK3995">
        <v>0</v>
      </c>
      <c r="BN3995" s="183"/>
    </row>
    <row r="3996" spans="1:66" ht="25.5" x14ac:dyDescent="0.25">
      <c r="A3996" s="1"/>
      <c r="B3996" s="94">
        <v>3983</v>
      </c>
      <c r="C3996" s="43">
        <v>1050361</v>
      </c>
      <c r="D3996" s="25"/>
      <c r="E3996" s="27" t="s">
        <v>1491</v>
      </c>
      <c r="F3996" s="151" t="s">
        <v>21</v>
      </c>
      <c r="G3996" s="25"/>
      <c r="H3996" s="46" t="str">
        <f>IFERROR(IFERROR(IF(SEARCH("Usystems",$E3996)&gt;0,"Usystems"),IF(SEARCH("RIIFO",$E3996)&gt;0,"RIIFO","Uponor")),"Uponor")</f>
        <v>Uponor</v>
      </c>
      <c r="I3996" s="25" t="str">
        <f>IFERROR(MID($D3996,1,7)+0,"")</f>
        <v/>
      </c>
      <c r="J3996" s="25" t="str">
        <f>IFERROR(MID($D3996,10,7)+0,"")</f>
        <v/>
      </c>
      <c r="K3996" s="25" t="str">
        <f>IFERROR(MID($D3996,19,7)+0,"")</f>
        <v/>
      </c>
      <c r="L3996" s="25" t="str">
        <f>IFERROR(MID($D3996,28,7)+0,"")</f>
        <v/>
      </c>
      <c r="M3996" s="25" t="str">
        <f>IF(IFERROR(MID($Q3996,1,7)+0,"")&lt;1130000,IF(INDEX(C:C,MATCH(LEFT(Q3996,7)+0,I:I,0))&lt;1130000,"",INDEX(C:C,MATCH(LEFT(Q3996,7)+0,I:I,0))),IFERROR(MID($Q3996,1,7)+0,""))</f>
        <v/>
      </c>
      <c r="N3996" s="25" t="str">
        <f>IF(IFERROR(MID($Q3996,10,7)+0,"")&lt;1130000,"",IFERROR(MID($Q3996,10,7)+0,""))</f>
        <v/>
      </c>
      <c r="O3996" s="25" t="str">
        <f>IF(IFERROR(MID($Q3996,19,7)+0,"")&lt;1130000,"",IFERROR(MID($Q3996,19,7)+0,""))</f>
        <v/>
      </c>
      <c r="P3996" s="25" t="str">
        <f>IF(M3996="","",IF(N3996="",M3996,M3996&amp;", "&amp;N3996))</f>
        <v/>
      </c>
      <c r="Q3996" s="25"/>
      <c r="R3996" s="25"/>
      <c r="S3996" s="35" t="s">
        <v>107</v>
      </c>
      <c r="T3996" s="25" t="s">
        <v>36</v>
      </c>
      <c r="U3996" s="185">
        <v>20374</v>
      </c>
      <c r="V3996" s="188">
        <v>20374</v>
      </c>
      <c r="W3996" s="189">
        <v>20374</v>
      </c>
      <c r="X3996" s="31">
        <v>20374</v>
      </c>
      <c r="Y3996" s="90">
        <f>IFERROR(ROUND(X3996/W3996-1,2),"")</f>
        <v>0</v>
      </c>
      <c r="Z3996" s="31">
        <f>IF(OR(S3996="VLD MLC components",S3996="VLD MLC pipes",S3996="VLD PEX components",S3996="VLD PEX pipes",S3996="VLD PHC components",S3996="VLD PHC pipes",S3996="Controls VLD"),"По запросу",X3996)</f>
        <v>20374</v>
      </c>
      <c r="AA3996" s="63">
        <f>ROUND(X3996/1.2,3)</f>
        <v>16978.332999999999</v>
      </c>
      <c r="AB3996" s="23">
        <v>16978.332999999999</v>
      </c>
      <c r="AC3996" s="190">
        <f>IFERROR(ROUND(AA3996/AB3996-1,2),"")</f>
        <v>0</v>
      </c>
      <c r="AD3996" s="25">
        <v>6.4290000000000003</v>
      </c>
      <c r="AE3996" s="25">
        <v>0.10833</v>
      </c>
      <c r="AF3996" s="25">
        <v>0</v>
      </c>
      <c r="AG3996" s="25" t="s">
        <v>22</v>
      </c>
      <c r="AH3996" s="25">
        <v>0</v>
      </c>
      <c r="AI3996" s="25">
        <v>0</v>
      </c>
      <c r="AJ3996" s="25" t="s">
        <v>20</v>
      </c>
      <c r="AK3996" s="42" t="s">
        <v>19</v>
      </c>
      <c r="AL3996" s="25" t="s">
        <v>20</v>
      </c>
      <c r="AM3996" s="25">
        <v>1</v>
      </c>
      <c r="AN3996" s="25"/>
      <c r="AO3996" s="25"/>
      <c r="AP3996" s="25"/>
      <c r="AQ3996" s="25"/>
      <c r="AR3996" s="94"/>
      <c r="AS3996" s="157" t="s">
        <v>22</v>
      </c>
      <c r="AT3996" s="93">
        <v>42551</v>
      </c>
      <c r="AU3996" s="92" t="s">
        <v>22</v>
      </c>
      <c r="AV3996" s="91" t="s">
        <v>48</v>
      </c>
      <c r="AW3996" s="92" t="s">
        <v>48</v>
      </c>
      <c r="AX3996" s="92" t="s">
        <v>48</v>
      </c>
      <c r="AY3996" s="91" t="s">
        <v>152</v>
      </c>
      <c r="AZ3996" s="23"/>
      <c r="BA3996" s="25">
        <v>0</v>
      </c>
      <c r="BB3996" t="s">
        <v>48</v>
      </c>
      <c r="BC3996" t="e">
        <v>#N/A</v>
      </c>
      <c r="BD3996" t="e">
        <f>IF(Z3996=BC3996,"OK")</f>
        <v>#N/A</v>
      </c>
      <c r="BE3996">
        <v>6.4290000000000003</v>
      </c>
      <c r="BF3996">
        <v>0.10833</v>
      </c>
      <c r="BG3996">
        <v>0</v>
      </c>
      <c r="BH3996">
        <v>0</v>
      </c>
      <c r="BI3996">
        <v>0</v>
      </c>
      <c r="BJ3996">
        <v>0</v>
      </c>
      <c r="BK3996">
        <v>0</v>
      </c>
      <c r="BN3996" s="183"/>
    </row>
    <row r="3997" spans="1:66" ht="25.5" x14ac:dyDescent="0.25">
      <c r="A3997" s="1"/>
      <c r="B3997" s="94">
        <v>3984</v>
      </c>
      <c r="C3997" s="43">
        <v>1050517</v>
      </c>
      <c r="D3997" s="25"/>
      <c r="E3997" s="27" t="s">
        <v>1490</v>
      </c>
      <c r="F3997" s="151" t="s">
        <v>21</v>
      </c>
      <c r="G3997" s="25"/>
      <c r="H3997" s="46" t="str">
        <f>IFERROR(IFERROR(IF(SEARCH("Usystems",$E3997)&gt;0,"Usystems"),IF(SEARCH("RIIFO",$E3997)&gt;0,"RIIFO","Uponor")),"Uponor")</f>
        <v>Uponor</v>
      </c>
      <c r="I3997" s="25" t="str">
        <f>IFERROR(MID($D3997,1,7)+0,"")</f>
        <v/>
      </c>
      <c r="J3997" s="25" t="str">
        <f>IFERROR(MID($D3997,10,7)+0,"")</f>
        <v/>
      </c>
      <c r="K3997" s="25" t="str">
        <f>IFERROR(MID($D3997,19,7)+0,"")</f>
        <v/>
      </c>
      <c r="L3997" s="25" t="str">
        <f>IFERROR(MID($D3997,28,7)+0,"")</f>
        <v/>
      </c>
      <c r="M3997" s="25" t="str">
        <f>IF(IFERROR(MID($Q3997,1,7)+0,"")&lt;1130000,IF(INDEX(C:C,MATCH(LEFT(Q3997,7)+0,I:I,0))&lt;1130000,"",INDEX(C:C,MATCH(LEFT(Q3997,7)+0,I:I,0))),IFERROR(MID($Q3997,1,7)+0,""))</f>
        <v/>
      </c>
      <c r="N3997" s="25" t="str">
        <f>IF(IFERROR(MID($Q3997,10,7)+0,"")&lt;1130000,"",IFERROR(MID($Q3997,10,7)+0,""))</f>
        <v/>
      </c>
      <c r="O3997" s="25" t="str">
        <f>IF(IFERROR(MID($Q3997,19,7)+0,"")&lt;1130000,"",IFERROR(MID($Q3997,19,7)+0,""))</f>
        <v/>
      </c>
      <c r="P3997" s="25" t="str">
        <f>IF(M3997="","",IF(N3997="",M3997,M3997&amp;", "&amp;N3997))</f>
        <v/>
      </c>
      <c r="Q3997" s="25"/>
      <c r="R3997" s="25"/>
      <c r="S3997" s="35" t="s">
        <v>107</v>
      </c>
      <c r="T3997" s="25" t="s">
        <v>36</v>
      </c>
      <c r="U3997" s="185">
        <v>1274</v>
      </c>
      <c r="V3997" s="188">
        <v>1274</v>
      </c>
      <c r="W3997" s="189">
        <v>1274</v>
      </c>
      <c r="X3997" s="31">
        <v>1274</v>
      </c>
      <c r="Y3997" s="90">
        <f>IFERROR(ROUND(X3997/W3997-1,2),"")</f>
        <v>0</v>
      </c>
      <c r="Z3997" s="31">
        <f>IF(OR(S3997="VLD MLC components",S3997="VLD MLC pipes",S3997="VLD PEX components",S3997="VLD PEX pipes",S3997="VLD PHC components",S3997="VLD PHC pipes",S3997="Controls VLD"),"По запросу",X3997)</f>
        <v>1274</v>
      </c>
      <c r="AA3997" s="63">
        <f>ROUND(X3997/1.2,3)</f>
        <v>1061.6669999999999</v>
      </c>
      <c r="AB3997" s="23">
        <v>1061.6669999999999</v>
      </c>
      <c r="AC3997" s="190">
        <f>IFERROR(ROUND(AA3997/AB3997-1,2),"")</f>
        <v>0</v>
      </c>
      <c r="AD3997" s="25">
        <v>0.312</v>
      </c>
      <c r="AE3997" s="25">
        <v>4.5100000000000001E-3</v>
      </c>
      <c r="AF3997" s="25">
        <v>0</v>
      </c>
      <c r="AG3997" s="25" t="s">
        <v>22</v>
      </c>
      <c r="AH3997" s="25">
        <v>0</v>
      </c>
      <c r="AI3997" s="25">
        <v>0</v>
      </c>
      <c r="AJ3997" s="25" t="s">
        <v>20</v>
      </c>
      <c r="AK3997" s="42" t="s">
        <v>19</v>
      </c>
      <c r="AL3997" s="25" t="s">
        <v>20</v>
      </c>
      <c r="AM3997" s="25">
        <v>1</v>
      </c>
      <c r="AN3997" s="25"/>
      <c r="AO3997" s="25"/>
      <c r="AP3997" s="25"/>
      <c r="AQ3997" s="25"/>
      <c r="AR3997" s="94"/>
      <c r="AS3997" s="157" t="s">
        <v>22</v>
      </c>
      <c r="AT3997" s="93">
        <v>42551</v>
      </c>
      <c r="AU3997" s="92" t="s">
        <v>22</v>
      </c>
      <c r="AV3997" s="91" t="s">
        <v>48</v>
      </c>
      <c r="AW3997" s="92" t="s">
        <v>48</v>
      </c>
      <c r="AX3997" s="92" t="s">
        <v>48</v>
      </c>
      <c r="AY3997" s="91" t="s">
        <v>152</v>
      </c>
      <c r="AZ3997" s="23"/>
      <c r="BA3997" s="25">
        <v>0</v>
      </c>
      <c r="BB3997" t="s">
        <v>48</v>
      </c>
      <c r="BC3997" t="e">
        <v>#N/A</v>
      </c>
      <c r="BD3997" t="e">
        <f>IF(Z3997=BC3997,"OK")</f>
        <v>#N/A</v>
      </c>
      <c r="BE3997">
        <v>0.312</v>
      </c>
      <c r="BF3997">
        <v>4.5100000000000001E-3</v>
      </c>
      <c r="BG3997">
        <v>0</v>
      </c>
      <c r="BH3997">
        <v>0</v>
      </c>
      <c r="BI3997">
        <v>0</v>
      </c>
      <c r="BJ3997">
        <v>0</v>
      </c>
      <c r="BK3997">
        <v>0</v>
      </c>
      <c r="BN3997" s="183"/>
    </row>
    <row r="3998" spans="1:66" ht="25.5" x14ac:dyDescent="0.25">
      <c r="A3998" s="1"/>
      <c r="B3998" s="94">
        <v>3985</v>
      </c>
      <c r="C3998" s="43">
        <v>1050338</v>
      </c>
      <c r="D3998" s="25"/>
      <c r="E3998" s="27" t="s">
        <v>1489</v>
      </c>
      <c r="F3998" s="151" t="s">
        <v>21</v>
      </c>
      <c r="G3998" s="25"/>
      <c r="H3998" s="46" t="str">
        <f>IFERROR(IFERROR(IF(SEARCH("Usystems",$E3998)&gt;0,"Usystems"),IF(SEARCH("RIIFO",$E3998)&gt;0,"RIIFO","Uponor")),"Uponor")</f>
        <v>Uponor</v>
      </c>
      <c r="I3998" s="25" t="str">
        <f>IFERROR(MID($D3998,1,7)+0,"")</f>
        <v/>
      </c>
      <c r="J3998" s="25" t="str">
        <f>IFERROR(MID($D3998,10,7)+0,"")</f>
        <v/>
      </c>
      <c r="K3998" s="25" t="str">
        <f>IFERROR(MID($D3998,19,7)+0,"")</f>
        <v/>
      </c>
      <c r="L3998" s="25" t="str">
        <f>IFERROR(MID($D3998,28,7)+0,"")</f>
        <v/>
      </c>
      <c r="M3998" s="25" t="str">
        <f>IF(IFERROR(MID($Q3998,1,7)+0,"")&lt;1130000,IF(INDEX(C:C,MATCH(LEFT(Q3998,7)+0,I:I,0))&lt;1130000,"",INDEX(C:C,MATCH(LEFT(Q3998,7)+0,I:I,0))),IFERROR(MID($Q3998,1,7)+0,""))</f>
        <v/>
      </c>
      <c r="N3998" s="25" t="str">
        <f>IF(IFERROR(MID($Q3998,10,7)+0,"")&lt;1130000,"",IFERROR(MID($Q3998,10,7)+0,""))</f>
        <v/>
      </c>
      <c r="O3998" s="25" t="str">
        <f>IF(IFERROR(MID($Q3998,19,7)+0,"")&lt;1130000,"",IFERROR(MID($Q3998,19,7)+0,""))</f>
        <v/>
      </c>
      <c r="P3998" s="25" t="str">
        <f>IF(M3998="","",IF(N3998="",M3998,M3998&amp;", "&amp;N3998))</f>
        <v/>
      </c>
      <c r="Q3998" s="25"/>
      <c r="R3998" s="25"/>
      <c r="S3998" s="35" t="s">
        <v>107</v>
      </c>
      <c r="T3998" s="25" t="s">
        <v>36</v>
      </c>
      <c r="U3998" s="185">
        <v>3088</v>
      </c>
      <c r="V3998" s="188">
        <v>3088</v>
      </c>
      <c r="W3998" s="189">
        <v>3088</v>
      </c>
      <c r="X3998" s="31">
        <v>3088</v>
      </c>
      <c r="Y3998" s="90">
        <f>IFERROR(ROUND(X3998/W3998-1,2),"")</f>
        <v>0</v>
      </c>
      <c r="Z3998" s="31">
        <f>IF(OR(S3998="VLD MLC components",S3998="VLD MLC pipes",S3998="VLD PEX components",S3998="VLD PEX pipes",S3998="VLD PHC components",S3998="VLD PHC pipes",S3998="Controls VLD"),"По запросу",X3998)</f>
        <v>3088</v>
      </c>
      <c r="AA3998" s="63">
        <f>ROUND(X3998/1.2,3)</f>
        <v>2573.3330000000001</v>
      </c>
      <c r="AB3998" s="23">
        <v>2573.3330000000001</v>
      </c>
      <c r="AC3998" s="190">
        <f>IFERROR(ROUND(AA3998/AB3998-1,2),"")</f>
        <v>0</v>
      </c>
      <c r="AD3998" s="25">
        <v>0.36199999999999999</v>
      </c>
      <c r="AE3998" s="25">
        <v>6.0000000000000001E-3</v>
      </c>
      <c r="AF3998" s="25">
        <v>0</v>
      </c>
      <c r="AG3998" s="25" t="s">
        <v>22</v>
      </c>
      <c r="AH3998" s="25">
        <v>0</v>
      </c>
      <c r="AI3998" s="25">
        <v>0</v>
      </c>
      <c r="AJ3998" s="25" t="s">
        <v>20</v>
      </c>
      <c r="AK3998" s="42" t="s">
        <v>19</v>
      </c>
      <c r="AL3998" s="25" t="s">
        <v>20</v>
      </c>
      <c r="AM3998" s="25">
        <v>1</v>
      </c>
      <c r="AN3998" s="25"/>
      <c r="AO3998" s="25"/>
      <c r="AP3998" s="25"/>
      <c r="AQ3998" s="25"/>
      <c r="AR3998" s="94"/>
      <c r="AS3998" s="157" t="s">
        <v>22</v>
      </c>
      <c r="AT3998" s="93">
        <v>42551</v>
      </c>
      <c r="AU3998" s="92" t="s">
        <v>22</v>
      </c>
      <c r="AV3998" s="91" t="s">
        <v>48</v>
      </c>
      <c r="AW3998" s="92" t="s">
        <v>48</v>
      </c>
      <c r="AX3998" s="92" t="s">
        <v>48</v>
      </c>
      <c r="AY3998" s="91" t="s">
        <v>152</v>
      </c>
      <c r="AZ3998" s="23"/>
      <c r="BA3998" s="25">
        <v>0</v>
      </c>
      <c r="BB3998" t="s">
        <v>48</v>
      </c>
      <c r="BC3998" t="e">
        <v>#N/A</v>
      </c>
      <c r="BD3998" t="e">
        <f>IF(Z3998=BC3998,"OK")</f>
        <v>#N/A</v>
      </c>
      <c r="BE3998">
        <v>0.36199999999999999</v>
      </c>
      <c r="BF3998">
        <v>6.0000000000000001E-3</v>
      </c>
      <c r="BG3998">
        <v>0</v>
      </c>
      <c r="BH3998">
        <v>0</v>
      </c>
      <c r="BI3998">
        <v>0</v>
      </c>
      <c r="BJ3998">
        <v>0</v>
      </c>
      <c r="BK3998">
        <v>0</v>
      </c>
      <c r="BN3998" s="183"/>
    </row>
    <row r="3999" spans="1:66" ht="25.5" x14ac:dyDescent="0.25">
      <c r="A3999" s="1"/>
      <c r="B3999" s="94">
        <v>3986</v>
      </c>
      <c r="C3999" s="43">
        <v>1050339</v>
      </c>
      <c r="D3999" s="25"/>
      <c r="E3999" s="27" t="s">
        <v>1488</v>
      </c>
      <c r="F3999" s="151" t="s">
        <v>21</v>
      </c>
      <c r="G3999" s="25"/>
      <c r="H3999" s="46" t="str">
        <f>IFERROR(IFERROR(IF(SEARCH("Usystems",$E3999)&gt;0,"Usystems"),IF(SEARCH("RIIFO",$E3999)&gt;0,"RIIFO","Uponor")),"Uponor")</f>
        <v>Uponor</v>
      </c>
      <c r="I3999" s="25" t="str">
        <f>IFERROR(MID($D3999,1,7)+0,"")</f>
        <v/>
      </c>
      <c r="J3999" s="25" t="str">
        <f>IFERROR(MID($D3999,10,7)+0,"")</f>
        <v/>
      </c>
      <c r="K3999" s="25" t="str">
        <f>IFERROR(MID($D3999,19,7)+0,"")</f>
        <v/>
      </c>
      <c r="L3999" s="25" t="str">
        <f>IFERROR(MID($D3999,28,7)+0,"")</f>
        <v/>
      </c>
      <c r="M3999" s="25" t="str">
        <f>IF(IFERROR(MID($Q3999,1,7)+0,"")&lt;1130000,IF(INDEX(C:C,MATCH(LEFT(Q3999,7)+0,I:I,0))&lt;1130000,"",INDEX(C:C,MATCH(LEFT(Q3999,7)+0,I:I,0))),IFERROR(MID($Q3999,1,7)+0,""))</f>
        <v/>
      </c>
      <c r="N3999" s="25" t="str">
        <f>IF(IFERROR(MID($Q3999,10,7)+0,"")&lt;1130000,"",IFERROR(MID($Q3999,10,7)+0,""))</f>
        <v/>
      </c>
      <c r="O3999" s="25" t="str">
        <f>IF(IFERROR(MID($Q3999,19,7)+0,"")&lt;1130000,"",IFERROR(MID($Q3999,19,7)+0,""))</f>
        <v/>
      </c>
      <c r="P3999" s="25" t="str">
        <f>IF(M3999="","",IF(N3999="",M3999,M3999&amp;", "&amp;N3999))</f>
        <v/>
      </c>
      <c r="Q3999" s="25"/>
      <c r="R3999" s="25"/>
      <c r="S3999" s="35" t="s">
        <v>107</v>
      </c>
      <c r="T3999" s="25" t="s">
        <v>36</v>
      </c>
      <c r="U3999" s="185">
        <v>3071</v>
      </c>
      <c r="V3999" s="188">
        <v>3071</v>
      </c>
      <c r="W3999" s="189">
        <v>3071</v>
      </c>
      <c r="X3999" s="31">
        <v>3071</v>
      </c>
      <c r="Y3999" s="90">
        <f>IFERROR(ROUND(X3999/W3999-1,2),"")</f>
        <v>0</v>
      </c>
      <c r="Z3999" s="31">
        <f>IF(OR(S3999="VLD MLC components",S3999="VLD MLC pipes",S3999="VLD PEX components",S3999="VLD PEX pipes",S3999="VLD PHC components",S3999="VLD PHC pipes",S3999="Controls VLD"),"По запросу",X3999)</f>
        <v>3071</v>
      </c>
      <c r="AA3999" s="63">
        <f>ROUND(X3999/1.2,3)</f>
        <v>2559.1669999999999</v>
      </c>
      <c r="AB3999" s="23">
        <v>2559.1669999999999</v>
      </c>
      <c r="AC3999" s="190">
        <f>IFERROR(ROUND(AA3999/AB3999-1,2),"")</f>
        <v>0</v>
      </c>
      <c r="AD3999" s="25">
        <v>0.54</v>
      </c>
      <c r="AE3999" s="25">
        <v>1.354E-2</v>
      </c>
      <c r="AF3999" s="25">
        <v>0</v>
      </c>
      <c r="AG3999" s="25" t="s">
        <v>22</v>
      </c>
      <c r="AH3999" s="25">
        <v>0</v>
      </c>
      <c r="AI3999" s="25">
        <v>0</v>
      </c>
      <c r="AJ3999" s="25" t="s">
        <v>20</v>
      </c>
      <c r="AK3999" s="42" t="s">
        <v>19</v>
      </c>
      <c r="AL3999" s="25" t="s">
        <v>20</v>
      </c>
      <c r="AM3999" s="25">
        <v>1</v>
      </c>
      <c r="AN3999" s="25"/>
      <c r="AO3999" s="25"/>
      <c r="AP3999" s="25"/>
      <c r="AQ3999" s="25"/>
      <c r="AR3999" s="94"/>
      <c r="AS3999" s="157" t="s">
        <v>22</v>
      </c>
      <c r="AT3999" s="93">
        <v>42551</v>
      </c>
      <c r="AU3999" s="92" t="s">
        <v>22</v>
      </c>
      <c r="AV3999" s="91" t="s">
        <v>48</v>
      </c>
      <c r="AW3999" s="92" t="s">
        <v>48</v>
      </c>
      <c r="AX3999" s="92" t="s">
        <v>48</v>
      </c>
      <c r="AY3999" s="91" t="s">
        <v>152</v>
      </c>
      <c r="AZ3999" s="23"/>
      <c r="BA3999" s="25">
        <v>0</v>
      </c>
      <c r="BB3999" t="s">
        <v>48</v>
      </c>
      <c r="BC3999" t="e">
        <v>#N/A</v>
      </c>
      <c r="BD3999" t="e">
        <f>IF(Z3999=BC3999,"OK")</f>
        <v>#N/A</v>
      </c>
      <c r="BE3999">
        <v>0.54</v>
      </c>
      <c r="BF3999">
        <v>1.354E-2</v>
      </c>
      <c r="BG3999">
        <v>0</v>
      </c>
      <c r="BH3999">
        <v>0</v>
      </c>
      <c r="BI3999">
        <v>0</v>
      </c>
      <c r="BJ3999">
        <v>0</v>
      </c>
      <c r="BK3999">
        <v>0</v>
      </c>
      <c r="BN3999" s="183"/>
    </row>
    <row r="4000" spans="1:66" ht="25.5" x14ac:dyDescent="0.25">
      <c r="A4000" s="1"/>
      <c r="B4000" s="94">
        <v>3987</v>
      </c>
      <c r="C4000" s="43">
        <v>1050340</v>
      </c>
      <c r="D4000" s="25"/>
      <c r="E4000" s="27" t="s">
        <v>1487</v>
      </c>
      <c r="F4000" s="151" t="s">
        <v>21</v>
      </c>
      <c r="G4000" s="25"/>
      <c r="H4000" s="46" t="str">
        <f>IFERROR(IFERROR(IF(SEARCH("Usystems",$E4000)&gt;0,"Usystems"),IF(SEARCH("RIIFO",$E4000)&gt;0,"RIIFO","Uponor")),"Uponor")</f>
        <v>Uponor</v>
      </c>
      <c r="I4000" s="25" t="str">
        <f>IFERROR(MID($D4000,1,7)+0,"")</f>
        <v/>
      </c>
      <c r="J4000" s="25" t="str">
        <f>IFERROR(MID($D4000,10,7)+0,"")</f>
        <v/>
      </c>
      <c r="K4000" s="25" t="str">
        <f>IFERROR(MID($D4000,19,7)+0,"")</f>
        <v/>
      </c>
      <c r="L4000" s="25" t="str">
        <f>IFERROR(MID($D4000,28,7)+0,"")</f>
        <v/>
      </c>
      <c r="M4000" s="25" t="str">
        <f>IF(IFERROR(MID($Q4000,1,7)+0,"")&lt;1130000,IF(INDEX(C:C,MATCH(LEFT(Q4000,7)+0,I:I,0))&lt;1130000,"",INDEX(C:C,MATCH(LEFT(Q4000,7)+0,I:I,0))),IFERROR(MID($Q4000,1,7)+0,""))</f>
        <v/>
      </c>
      <c r="N4000" s="25" t="str">
        <f>IF(IFERROR(MID($Q4000,10,7)+0,"")&lt;1130000,"",IFERROR(MID($Q4000,10,7)+0,""))</f>
        <v/>
      </c>
      <c r="O4000" s="25" t="str">
        <f>IF(IFERROR(MID($Q4000,19,7)+0,"")&lt;1130000,"",IFERROR(MID($Q4000,19,7)+0,""))</f>
        <v/>
      </c>
      <c r="P4000" s="25" t="str">
        <f>IF(M4000="","",IF(N4000="",M4000,M4000&amp;", "&amp;N4000))</f>
        <v/>
      </c>
      <c r="Q4000" s="25"/>
      <c r="R4000" s="25"/>
      <c r="S4000" s="35" t="s">
        <v>107</v>
      </c>
      <c r="T4000" s="25" t="s">
        <v>36</v>
      </c>
      <c r="U4000" s="185">
        <v>4750</v>
      </c>
      <c r="V4000" s="188">
        <v>4750</v>
      </c>
      <c r="W4000" s="189">
        <v>4750</v>
      </c>
      <c r="X4000" s="31">
        <v>4750</v>
      </c>
      <c r="Y4000" s="90">
        <f>IFERROR(ROUND(X4000/W4000-1,2),"")</f>
        <v>0</v>
      </c>
      <c r="Z4000" s="31">
        <f>IF(OR(S4000="VLD MLC components",S4000="VLD MLC pipes",S4000="VLD PEX components",S4000="VLD PEX pipes",S4000="VLD PHC components",S4000="VLD PHC pipes",S4000="Controls VLD"),"По запросу",X4000)</f>
        <v>4750</v>
      </c>
      <c r="AA4000" s="63">
        <f>ROUND(X4000/1.2,3)</f>
        <v>3958.3330000000001</v>
      </c>
      <c r="AB4000" s="23">
        <v>3958.3330000000001</v>
      </c>
      <c r="AC4000" s="190">
        <f>IFERROR(ROUND(AA4000/AB4000-1,2),"")</f>
        <v>0</v>
      </c>
      <c r="AD4000" s="25">
        <v>0.88</v>
      </c>
      <c r="AE4000" s="25">
        <v>1.6250000000000001E-2</v>
      </c>
      <c r="AF4000" s="25">
        <v>0</v>
      </c>
      <c r="AG4000" s="25" t="s">
        <v>22</v>
      </c>
      <c r="AH4000" s="25">
        <v>0</v>
      </c>
      <c r="AI4000" s="25">
        <v>0</v>
      </c>
      <c r="AJ4000" s="25" t="s">
        <v>20</v>
      </c>
      <c r="AK4000" s="42" t="s">
        <v>19</v>
      </c>
      <c r="AL4000" s="25" t="s">
        <v>20</v>
      </c>
      <c r="AM4000" s="25">
        <v>1</v>
      </c>
      <c r="AN4000" s="25"/>
      <c r="AO4000" s="25"/>
      <c r="AP4000" s="25"/>
      <c r="AQ4000" s="25"/>
      <c r="AR4000" s="94"/>
      <c r="AS4000" s="157" t="s">
        <v>22</v>
      </c>
      <c r="AT4000" s="93">
        <v>42551</v>
      </c>
      <c r="AU4000" s="92" t="s">
        <v>22</v>
      </c>
      <c r="AV4000" s="91" t="s">
        <v>48</v>
      </c>
      <c r="AW4000" s="92" t="s">
        <v>48</v>
      </c>
      <c r="AX4000" s="92" t="s">
        <v>48</v>
      </c>
      <c r="AY4000" s="91" t="s">
        <v>152</v>
      </c>
      <c r="AZ4000" s="23"/>
      <c r="BA4000" s="25">
        <v>0</v>
      </c>
      <c r="BB4000" t="s">
        <v>48</v>
      </c>
      <c r="BC4000" t="e">
        <v>#N/A</v>
      </c>
      <c r="BD4000" t="e">
        <f>IF(Z4000=BC4000,"OK")</f>
        <v>#N/A</v>
      </c>
      <c r="BE4000">
        <v>0.88</v>
      </c>
      <c r="BF4000">
        <v>1.6250000000000001E-2</v>
      </c>
      <c r="BG4000">
        <v>0</v>
      </c>
      <c r="BH4000">
        <v>0</v>
      </c>
      <c r="BI4000">
        <v>0</v>
      </c>
      <c r="BJ4000">
        <v>0</v>
      </c>
      <c r="BK4000">
        <v>0</v>
      </c>
      <c r="BN4000" s="183"/>
    </row>
    <row r="4001" spans="1:66" ht="25.5" x14ac:dyDescent="0.25">
      <c r="A4001" s="1"/>
      <c r="B4001" s="94">
        <v>3988</v>
      </c>
      <c r="C4001" s="43">
        <v>1050341</v>
      </c>
      <c r="D4001" s="25"/>
      <c r="E4001" s="27" t="s">
        <v>1486</v>
      </c>
      <c r="F4001" s="151" t="s">
        <v>21</v>
      </c>
      <c r="G4001" s="25"/>
      <c r="H4001" s="46" t="str">
        <f>IFERROR(IFERROR(IF(SEARCH("Usystems",$E4001)&gt;0,"Usystems"),IF(SEARCH("RIIFO",$E4001)&gt;0,"RIIFO","Uponor")),"Uponor")</f>
        <v>Uponor</v>
      </c>
      <c r="I4001" s="25" t="str">
        <f>IFERROR(MID($D4001,1,7)+0,"")</f>
        <v/>
      </c>
      <c r="J4001" s="25" t="str">
        <f>IFERROR(MID($D4001,10,7)+0,"")</f>
        <v/>
      </c>
      <c r="K4001" s="25" t="str">
        <f>IFERROR(MID($D4001,19,7)+0,"")</f>
        <v/>
      </c>
      <c r="L4001" s="25" t="str">
        <f>IFERROR(MID($D4001,28,7)+0,"")</f>
        <v/>
      </c>
      <c r="M4001" s="25" t="str">
        <f>IF(IFERROR(MID($Q4001,1,7)+0,"")&lt;1130000,IF(INDEX(C:C,MATCH(LEFT(Q4001,7)+0,I:I,0))&lt;1130000,"",INDEX(C:C,MATCH(LEFT(Q4001,7)+0,I:I,0))),IFERROR(MID($Q4001,1,7)+0,""))</f>
        <v/>
      </c>
      <c r="N4001" s="25" t="str">
        <f>IF(IFERROR(MID($Q4001,10,7)+0,"")&lt;1130000,"",IFERROR(MID($Q4001,10,7)+0,""))</f>
        <v/>
      </c>
      <c r="O4001" s="25" t="str">
        <f>IF(IFERROR(MID($Q4001,19,7)+0,"")&lt;1130000,"",IFERROR(MID($Q4001,19,7)+0,""))</f>
        <v/>
      </c>
      <c r="P4001" s="25" t="str">
        <f>IF(M4001="","",IF(N4001="",M4001,M4001&amp;", "&amp;N4001))</f>
        <v/>
      </c>
      <c r="Q4001" s="25"/>
      <c r="R4001" s="25"/>
      <c r="S4001" s="35" t="s">
        <v>107</v>
      </c>
      <c r="T4001" s="25" t="s">
        <v>36</v>
      </c>
      <c r="U4001" s="185">
        <v>22071</v>
      </c>
      <c r="V4001" s="188">
        <v>22071</v>
      </c>
      <c r="W4001" s="189">
        <v>22071</v>
      </c>
      <c r="X4001" s="31">
        <v>22071</v>
      </c>
      <c r="Y4001" s="90">
        <f>IFERROR(ROUND(X4001/W4001-1,2),"")</f>
        <v>0</v>
      </c>
      <c r="Z4001" s="31">
        <f>IF(OR(S4001="VLD MLC components",S4001="VLD MLC pipes",S4001="VLD PEX components",S4001="VLD PEX pipes",S4001="VLD PHC components",S4001="VLD PHC pipes",S4001="Controls VLD"),"По запросу",X4001)</f>
        <v>22071</v>
      </c>
      <c r="AA4001" s="63">
        <f>ROUND(X4001/1.2,3)</f>
        <v>18392.5</v>
      </c>
      <c r="AB4001" s="23">
        <v>18392.5</v>
      </c>
      <c r="AC4001" s="190">
        <f>IFERROR(ROUND(AA4001/AB4001-1,2),"")</f>
        <v>0</v>
      </c>
      <c r="AD4001" s="25">
        <v>2.0299999999999998</v>
      </c>
      <c r="AE4001" s="25">
        <v>5.3999999999999999E-2</v>
      </c>
      <c r="AF4001" s="25">
        <v>0</v>
      </c>
      <c r="AG4001" s="25" t="s">
        <v>22</v>
      </c>
      <c r="AH4001" s="25">
        <v>0</v>
      </c>
      <c r="AI4001" s="25">
        <v>0</v>
      </c>
      <c r="AJ4001" s="25" t="s">
        <v>20</v>
      </c>
      <c r="AK4001" s="42" t="s">
        <v>19</v>
      </c>
      <c r="AL4001" s="25" t="s">
        <v>20</v>
      </c>
      <c r="AM4001" s="25">
        <v>1</v>
      </c>
      <c r="AN4001" s="25"/>
      <c r="AO4001" s="25"/>
      <c r="AP4001" s="25"/>
      <c r="AQ4001" s="25"/>
      <c r="AR4001" s="94"/>
      <c r="AS4001" s="157" t="s">
        <v>22</v>
      </c>
      <c r="AT4001" s="93">
        <v>42551</v>
      </c>
      <c r="AU4001" s="92" t="s">
        <v>22</v>
      </c>
      <c r="AV4001" s="91" t="s">
        <v>48</v>
      </c>
      <c r="AW4001" s="92" t="s">
        <v>48</v>
      </c>
      <c r="AX4001" s="92" t="s">
        <v>48</v>
      </c>
      <c r="AY4001" s="91" t="s">
        <v>152</v>
      </c>
      <c r="AZ4001" s="23"/>
      <c r="BA4001" s="25">
        <v>0</v>
      </c>
      <c r="BB4001" t="s">
        <v>48</v>
      </c>
      <c r="BC4001" t="e">
        <v>#N/A</v>
      </c>
      <c r="BD4001" t="e">
        <f>IF(Z4001=BC4001,"OK")</f>
        <v>#N/A</v>
      </c>
      <c r="BE4001">
        <v>2.0299999999999998</v>
      </c>
      <c r="BF4001">
        <v>5.3999999999999999E-2</v>
      </c>
      <c r="BG4001">
        <v>0</v>
      </c>
      <c r="BH4001">
        <v>0</v>
      </c>
      <c r="BI4001">
        <v>0</v>
      </c>
      <c r="BJ4001">
        <v>0</v>
      </c>
      <c r="BK4001">
        <v>0</v>
      </c>
      <c r="BN4001" s="183"/>
    </row>
    <row r="4002" spans="1:66" ht="25.5" x14ac:dyDescent="0.25">
      <c r="A4002" s="1"/>
      <c r="B4002" s="94">
        <v>3989</v>
      </c>
      <c r="C4002" s="43">
        <v>1050342</v>
      </c>
      <c r="D4002" s="25"/>
      <c r="E4002" s="27" t="s">
        <v>1485</v>
      </c>
      <c r="F4002" s="151" t="s">
        <v>21</v>
      </c>
      <c r="G4002" s="25"/>
      <c r="H4002" s="46" t="str">
        <f>IFERROR(IFERROR(IF(SEARCH("Usystems",$E4002)&gt;0,"Usystems"),IF(SEARCH("RIIFO",$E4002)&gt;0,"RIIFO","Uponor")),"Uponor")</f>
        <v>Uponor</v>
      </c>
      <c r="I4002" s="25" t="str">
        <f>IFERROR(MID($D4002,1,7)+0,"")</f>
        <v/>
      </c>
      <c r="J4002" s="25" t="str">
        <f>IFERROR(MID($D4002,10,7)+0,"")</f>
        <v/>
      </c>
      <c r="K4002" s="25" t="str">
        <f>IFERROR(MID($D4002,19,7)+0,"")</f>
        <v/>
      </c>
      <c r="L4002" s="25" t="str">
        <f>IFERROR(MID($D4002,28,7)+0,"")</f>
        <v/>
      </c>
      <c r="M4002" s="25" t="str">
        <f>IF(IFERROR(MID($Q4002,1,7)+0,"")&lt;1130000,IF(INDEX(C:C,MATCH(LEFT(Q4002,7)+0,I:I,0))&lt;1130000,"",INDEX(C:C,MATCH(LEFT(Q4002,7)+0,I:I,0))),IFERROR(MID($Q4002,1,7)+0,""))</f>
        <v/>
      </c>
      <c r="N4002" s="25" t="str">
        <f>IF(IFERROR(MID($Q4002,10,7)+0,"")&lt;1130000,"",IFERROR(MID($Q4002,10,7)+0,""))</f>
        <v/>
      </c>
      <c r="O4002" s="25" t="str">
        <f>IF(IFERROR(MID($Q4002,19,7)+0,"")&lt;1130000,"",IFERROR(MID($Q4002,19,7)+0,""))</f>
        <v/>
      </c>
      <c r="P4002" s="25" t="str">
        <f>IF(M4002="","",IF(N4002="",M4002,M4002&amp;", "&amp;N4002))</f>
        <v/>
      </c>
      <c r="Q4002" s="25"/>
      <c r="R4002" s="25"/>
      <c r="S4002" s="35" t="s">
        <v>107</v>
      </c>
      <c r="T4002" s="25" t="s">
        <v>36</v>
      </c>
      <c r="U4002" s="185">
        <v>23395</v>
      </c>
      <c r="V4002" s="188">
        <v>23395</v>
      </c>
      <c r="W4002" s="189">
        <v>23395</v>
      </c>
      <c r="X4002" s="31">
        <v>23395</v>
      </c>
      <c r="Y4002" s="90">
        <f>IFERROR(ROUND(X4002/W4002-1,2),"")</f>
        <v>0</v>
      </c>
      <c r="Z4002" s="31">
        <f>IF(OR(S4002="VLD MLC components",S4002="VLD MLC pipes",S4002="VLD PEX components",S4002="VLD PEX pipes",S4002="VLD PHC components",S4002="VLD PHC pipes",S4002="Controls VLD"),"По запросу",X4002)</f>
        <v>23395</v>
      </c>
      <c r="AA4002" s="63">
        <f>ROUND(X4002/1.2,3)</f>
        <v>19495.832999999999</v>
      </c>
      <c r="AB4002" s="23">
        <v>19495.832999999999</v>
      </c>
      <c r="AC4002" s="190">
        <f>IFERROR(ROUND(AA4002/AB4002-1,2),"")</f>
        <v>0</v>
      </c>
      <c r="AD4002" s="25">
        <v>2.0950000000000002</v>
      </c>
      <c r="AE4002" s="25">
        <v>5.3999999999999999E-2</v>
      </c>
      <c r="AF4002" s="25">
        <v>0</v>
      </c>
      <c r="AG4002" s="25" t="s">
        <v>22</v>
      </c>
      <c r="AH4002" s="25">
        <v>0</v>
      </c>
      <c r="AI4002" s="25">
        <v>0</v>
      </c>
      <c r="AJ4002" s="25" t="s">
        <v>20</v>
      </c>
      <c r="AK4002" s="42" t="s">
        <v>19</v>
      </c>
      <c r="AL4002" s="25" t="s">
        <v>20</v>
      </c>
      <c r="AM4002" s="25">
        <v>1</v>
      </c>
      <c r="AN4002" s="25"/>
      <c r="AO4002" s="25"/>
      <c r="AP4002" s="25"/>
      <c r="AQ4002" s="25"/>
      <c r="AR4002" s="94"/>
      <c r="AS4002" s="157" t="s">
        <v>22</v>
      </c>
      <c r="AT4002" s="93">
        <v>42551</v>
      </c>
      <c r="AU4002" s="92" t="s">
        <v>22</v>
      </c>
      <c r="AV4002" s="91" t="s">
        <v>48</v>
      </c>
      <c r="AW4002" s="92" t="s">
        <v>48</v>
      </c>
      <c r="AX4002" s="92" t="s">
        <v>48</v>
      </c>
      <c r="AY4002" s="91" t="s">
        <v>152</v>
      </c>
      <c r="AZ4002" s="23"/>
      <c r="BA4002" s="25">
        <v>0</v>
      </c>
      <c r="BB4002" t="s">
        <v>48</v>
      </c>
      <c r="BC4002" t="e">
        <v>#N/A</v>
      </c>
      <c r="BD4002" t="e">
        <f>IF(Z4002=BC4002,"OK")</f>
        <v>#N/A</v>
      </c>
      <c r="BE4002">
        <v>2.0950000000000002</v>
      </c>
      <c r="BF4002">
        <v>5.3999999999999999E-2</v>
      </c>
      <c r="BG4002">
        <v>0</v>
      </c>
      <c r="BH4002">
        <v>0</v>
      </c>
      <c r="BI4002">
        <v>0</v>
      </c>
      <c r="BJ4002">
        <v>0</v>
      </c>
      <c r="BK4002">
        <v>0</v>
      </c>
      <c r="BN4002" s="183"/>
    </row>
    <row r="4003" spans="1:66" ht="25.5" x14ac:dyDescent="0.25">
      <c r="A4003" s="1"/>
      <c r="B4003" s="94">
        <v>3990</v>
      </c>
      <c r="C4003" s="43">
        <v>1050389</v>
      </c>
      <c r="D4003" s="25"/>
      <c r="E4003" s="27" t="s">
        <v>1484</v>
      </c>
      <c r="F4003" s="151" t="s">
        <v>21</v>
      </c>
      <c r="G4003" s="25"/>
      <c r="H4003" s="46" t="str">
        <f>IFERROR(IFERROR(IF(SEARCH("Usystems",$E4003)&gt;0,"Usystems"),IF(SEARCH("RIIFO",$E4003)&gt;0,"RIIFO","Uponor")),"Uponor")</f>
        <v>Uponor</v>
      </c>
      <c r="I4003" s="25" t="str">
        <f>IFERROR(MID($D4003,1,7)+0,"")</f>
        <v/>
      </c>
      <c r="J4003" s="25" t="str">
        <f>IFERROR(MID($D4003,10,7)+0,"")</f>
        <v/>
      </c>
      <c r="K4003" s="25" t="str">
        <f>IFERROR(MID($D4003,19,7)+0,"")</f>
        <v/>
      </c>
      <c r="L4003" s="25" t="str">
        <f>IFERROR(MID($D4003,28,7)+0,"")</f>
        <v/>
      </c>
      <c r="M4003" s="25" t="str">
        <f>IF(IFERROR(MID($Q4003,1,7)+0,"")&lt;1130000,IF(INDEX(C:C,MATCH(LEFT(Q4003,7)+0,I:I,0))&lt;1130000,"",INDEX(C:C,MATCH(LEFT(Q4003,7)+0,I:I,0))),IFERROR(MID($Q4003,1,7)+0,""))</f>
        <v/>
      </c>
      <c r="N4003" s="25" t="str">
        <f>IF(IFERROR(MID($Q4003,10,7)+0,"")&lt;1130000,"",IFERROR(MID($Q4003,10,7)+0,""))</f>
        <v/>
      </c>
      <c r="O4003" s="25" t="str">
        <f>IF(IFERROR(MID($Q4003,19,7)+0,"")&lt;1130000,"",IFERROR(MID($Q4003,19,7)+0,""))</f>
        <v/>
      </c>
      <c r="P4003" s="25" t="str">
        <f>IF(M4003="","",IF(N4003="",M4003,M4003&amp;", "&amp;N4003))</f>
        <v/>
      </c>
      <c r="Q4003" s="25"/>
      <c r="R4003" s="25"/>
      <c r="S4003" s="35" t="s">
        <v>107</v>
      </c>
      <c r="T4003" s="25" t="s">
        <v>36</v>
      </c>
      <c r="U4003" s="185">
        <v>45673</v>
      </c>
      <c r="V4003" s="188">
        <v>45673</v>
      </c>
      <c r="W4003" s="189">
        <v>45673</v>
      </c>
      <c r="X4003" s="31">
        <v>45673</v>
      </c>
      <c r="Y4003" s="90">
        <f>IFERROR(ROUND(X4003/W4003-1,2),"")</f>
        <v>0</v>
      </c>
      <c r="Z4003" s="31">
        <f>IF(OR(S4003="VLD MLC components",S4003="VLD MLC pipes",S4003="VLD PEX components",S4003="VLD PEX pipes",S4003="VLD PHC components",S4003="VLD PHC pipes",S4003="Controls VLD"),"По запросу",X4003)</f>
        <v>45673</v>
      </c>
      <c r="AA4003" s="63">
        <f>ROUND(X4003/1.2,3)</f>
        <v>38060.832999999999</v>
      </c>
      <c r="AB4003" s="23">
        <v>38060.832999999999</v>
      </c>
      <c r="AC4003" s="190">
        <f>IFERROR(ROUND(AA4003/AB4003-1,2),"")</f>
        <v>0</v>
      </c>
      <c r="AD4003" s="25">
        <v>3.42</v>
      </c>
      <c r="AE4003" s="25">
        <v>0.08</v>
      </c>
      <c r="AF4003" s="25">
        <v>0</v>
      </c>
      <c r="AG4003" s="25" t="s">
        <v>22</v>
      </c>
      <c r="AH4003" s="25">
        <v>0</v>
      </c>
      <c r="AI4003" s="25">
        <v>0</v>
      </c>
      <c r="AJ4003" s="25" t="s">
        <v>20</v>
      </c>
      <c r="AK4003" s="42" t="s">
        <v>19</v>
      </c>
      <c r="AL4003" s="25" t="s">
        <v>20</v>
      </c>
      <c r="AM4003" s="25">
        <v>1</v>
      </c>
      <c r="AN4003" s="25"/>
      <c r="AO4003" s="25"/>
      <c r="AP4003" s="25"/>
      <c r="AQ4003" s="25"/>
      <c r="AR4003" s="94"/>
      <c r="AS4003" s="157" t="s">
        <v>22</v>
      </c>
      <c r="AT4003" s="93">
        <v>42551</v>
      </c>
      <c r="AU4003" s="92" t="s">
        <v>22</v>
      </c>
      <c r="AV4003" s="91" t="s">
        <v>48</v>
      </c>
      <c r="AW4003" s="92" t="s">
        <v>48</v>
      </c>
      <c r="AX4003" s="92" t="s">
        <v>48</v>
      </c>
      <c r="AY4003" s="91" t="s">
        <v>152</v>
      </c>
      <c r="AZ4003" s="23"/>
      <c r="BA4003" s="25">
        <v>0</v>
      </c>
      <c r="BB4003" t="s">
        <v>48</v>
      </c>
      <c r="BC4003" t="e">
        <v>#N/A</v>
      </c>
      <c r="BD4003" t="e">
        <f>IF(Z4003=BC4003,"OK")</f>
        <v>#N/A</v>
      </c>
      <c r="BE4003">
        <v>3.42</v>
      </c>
      <c r="BF4003">
        <v>0.08</v>
      </c>
      <c r="BG4003">
        <v>0</v>
      </c>
      <c r="BH4003">
        <v>0</v>
      </c>
      <c r="BI4003">
        <v>0</v>
      </c>
      <c r="BJ4003">
        <v>0</v>
      </c>
      <c r="BK4003">
        <v>0</v>
      </c>
      <c r="BN4003" s="183"/>
    </row>
    <row r="4004" spans="1:66" ht="25.5" x14ac:dyDescent="0.25">
      <c r="A4004" s="1"/>
      <c r="B4004" s="94">
        <v>3991</v>
      </c>
      <c r="C4004" s="43">
        <v>1050390</v>
      </c>
      <c r="D4004" s="25"/>
      <c r="E4004" s="27" t="s">
        <v>1483</v>
      </c>
      <c r="F4004" s="151" t="s">
        <v>21</v>
      </c>
      <c r="G4004" s="25"/>
      <c r="H4004" s="46" t="str">
        <f>IFERROR(IFERROR(IF(SEARCH("Usystems",$E4004)&gt;0,"Usystems"),IF(SEARCH("RIIFO",$E4004)&gt;0,"RIIFO","Uponor")),"Uponor")</f>
        <v>Uponor</v>
      </c>
      <c r="I4004" s="25" t="str">
        <f>IFERROR(MID($D4004,1,7)+0,"")</f>
        <v/>
      </c>
      <c r="J4004" s="25" t="str">
        <f>IFERROR(MID($D4004,10,7)+0,"")</f>
        <v/>
      </c>
      <c r="K4004" s="25" t="str">
        <f>IFERROR(MID($D4004,19,7)+0,"")</f>
        <v/>
      </c>
      <c r="L4004" s="25" t="str">
        <f>IFERROR(MID($D4004,28,7)+0,"")</f>
        <v/>
      </c>
      <c r="M4004" s="25" t="str">
        <f>IF(IFERROR(MID($Q4004,1,7)+0,"")&lt;1130000,IF(INDEX(C:C,MATCH(LEFT(Q4004,7)+0,I:I,0))&lt;1130000,"",INDEX(C:C,MATCH(LEFT(Q4004,7)+0,I:I,0))),IFERROR(MID($Q4004,1,7)+0,""))</f>
        <v/>
      </c>
      <c r="N4004" s="25" t="str">
        <f>IF(IFERROR(MID($Q4004,10,7)+0,"")&lt;1130000,"",IFERROR(MID($Q4004,10,7)+0,""))</f>
        <v/>
      </c>
      <c r="O4004" s="25" t="str">
        <f>IF(IFERROR(MID($Q4004,19,7)+0,"")&lt;1130000,"",IFERROR(MID($Q4004,19,7)+0,""))</f>
        <v/>
      </c>
      <c r="P4004" s="25" t="str">
        <f>IF(M4004="","",IF(N4004="",M4004,M4004&amp;", "&amp;N4004))</f>
        <v/>
      </c>
      <c r="Q4004" s="25"/>
      <c r="R4004" s="25"/>
      <c r="S4004" s="35" t="s">
        <v>107</v>
      </c>
      <c r="T4004" s="25" t="s">
        <v>36</v>
      </c>
      <c r="U4004" s="185">
        <v>46810</v>
      </c>
      <c r="V4004" s="188">
        <v>46810</v>
      </c>
      <c r="W4004" s="189">
        <v>46810</v>
      </c>
      <c r="X4004" s="31">
        <v>46810</v>
      </c>
      <c r="Y4004" s="90">
        <f>IFERROR(ROUND(X4004/W4004-1,2),"")</f>
        <v>0</v>
      </c>
      <c r="Z4004" s="31">
        <f>IF(OR(S4004="VLD MLC components",S4004="VLD MLC pipes",S4004="VLD PEX components",S4004="VLD PEX pipes",S4004="VLD PHC components",S4004="VLD PHC pipes",S4004="Controls VLD"),"По запросу",X4004)</f>
        <v>46810</v>
      </c>
      <c r="AA4004" s="63">
        <f>ROUND(X4004/1.2,3)</f>
        <v>39008.332999999999</v>
      </c>
      <c r="AB4004" s="23">
        <v>39008.332999999999</v>
      </c>
      <c r="AC4004" s="190">
        <f>IFERROR(ROUND(AA4004/AB4004-1,2),"")</f>
        <v>0</v>
      </c>
      <c r="AD4004" s="25">
        <v>3.81</v>
      </c>
      <c r="AE4004" s="25">
        <v>0.08</v>
      </c>
      <c r="AF4004" s="25">
        <v>0</v>
      </c>
      <c r="AG4004" s="25" t="s">
        <v>22</v>
      </c>
      <c r="AH4004" s="25">
        <v>0</v>
      </c>
      <c r="AI4004" s="25">
        <v>0</v>
      </c>
      <c r="AJ4004" s="25" t="s">
        <v>20</v>
      </c>
      <c r="AK4004" s="42" t="s">
        <v>19</v>
      </c>
      <c r="AL4004" s="25" t="s">
        <v>20</v>
      </c>
      <c r="AM4004" s="25">
        <v>1</v>
      </c>
      <c r="AN4004" s="25"/>
      <c r="AO4004" s="25"/>
      <c r="AP4004" s="25"/>
      <c r="AQ4004" s="25"/>
      <c r="AR4004" s="94"/>
      <c r="AS4004" s="157" t="s">
        <v>22</v>
      </c>
      <c r="AT4004" s="93">
        <v>42551</v>
      </c>
      <c r="AU4004" s="92" t="s">
        <v>22</v>
      </c>
      <c r="AV4004" s="91" t="s">
        <v>48</v>
      </c>
      <c r="AW4004" s="92" t="s">
        <v>48</v>
      </c>
      <c r="AX4004" s="92" t="s">
        <v>48</v>
      </c>
      <c r="AY4004" s="91" t="s">
        <v>152</v>
      </c>
      <c r="AZ4004" s="23"/>
      <c r="BA4004" s="25">
        <v>0</v>
      </c>
      <c r="BB4004" t="s">
        <v>48</v>
      </c>
      <c r="BC4004" t="e">
        <v>#N/A</v>
      </c>
      <c r="BD4004" t="e">
        <f>IF(Z4004=BC4004,"OK")</f>
        <v>#N/A</v>
      </c>
      <c r="BE4004">
        <v>3.81</v>
      </c>
      <c r="BF4004">
        <v>0.08</v>
      </c>
      <c r="BG4004">
        <v>0</v>
      </c>
      <c r="BH4004">
        <v>0</v>
      </c>
      <c r="BI4004">
        <v>0</v>
      </c>
      <c r="BJ4004">
        <v>0</v>
      </c>
      <c r="BK4004">
        <v>0</v>
      </c>
      <c r="BN4004" s="183"/>
    </row>
    <row r="4005" spans="1:66" ht="25.5" x14ac:dyDescent="0.25">
      <c r="A4005" s="1"/>
      <c r="B4005" s="94">
        <v>3992</v>
      </c>
      <c r="C4005" s="43">
        <v>1050343</v>
      </c>
      <c r="D4005" s="25"/>
      <c r="E4005" s="27" t="s">
        <v>1482</v>
      </c>
      <c r="F4005" s="151" t="s">
        <v>21</v>
      </c>
      <c r="G4005" s="25"/>
      <c r="H4005" s="46" t="str">
        <f>IFERROR(IFERROR(IF(SEARCH("Usystems",$E4005)&gt;0,"Usystems"),IF(SEARCH("RIIFO",$E4005)&gt;0,"RIIFO","Uponor")),"Uponor")</f>
        <v>Uponor</v>
      </c>
      <c r="I4005" s="25" t="str">
        <f>IFERROR(MID($D4005,1,7)+0,"")</f>
        <v/>
      </c>
      <c r="J4005" s="25" t="str">
        <f>IFERROR(MID($D4005,10,7)+0,"")</f>
        <v/>
      </c>
      <c r="K4005" s="25" t="str">
        <f>IFERROR(MID($D4005,19,7)+0,"")</f>
        <v/>
      </c>
      <c r="L4005" s="25" t="str">
        <f>IFERROR(MID($D4005,28,7)+0,"")</f>
        <v/>
      </c>
      <c r="M4005" s="25" t="str">
        <f>IF(IFERROR(MID($Q4005,1,7)+0,"")&lt;1130000,IF(INDEX(C:C,MATCH(LEFT(Q4005,7)+0,I:I,0))&lt;1130000,"",INDEX(C:C,MATCH(LEFT(Q4005,7)+0,I:I,0))),IFERROR(MID($Q4005,1,7)+0,""))</f>
        <v/>
      </c>
      <c r="N4005" s="25" t="str">
        <f>IF(IFERROR(MID($Q4005,10,7)+0,"")&lt;1130000,"",IFERROR(MID($Q4005,10,7)+0,""))</f>
        <v/>
      </c>
      <c r="O4005" s="25" t="str">
        <f>IF(IFERROR(MID($Q4005,19,7)+0,"")&lt;1130000,"",IFERROR(MID($Q4005,19,7)+0,""))</f>
        <v/>
      </c>
      <c r="P4005" s="25" t="str">
        <f>IF(M4005="","",IF(N4005="",M4005,M4005&amp;", "&amp;N4005))</f>
        <v/>
      </c>
      <c r="Q4005" s="25"/>
      <c r="R4005" s="25"/>
      <c r="S4005" s="35" t="s">
        <v>107</v>
      </c>
      <c r="T4005" s="25" t="s">
        <v>36</v>
      </c>
      <c r="U4005" s="185">
        <v>34020</v>
      </c>
      <c r="V4005" s="188">
        <v>34020</v>
      </c>
      <c r="W4005" s="189">
        <v>34020</v>
      </c>
      <c r="X4005" s="31">
        <v>34020</v>
      </c>
      <c r="Y4005" s="90">
        <f>IFERROR(ROUND(X4005/W4005-1,2),"")</f>
        <v>0</v>
      </c>
      <c r="Z4005" s="31">
        <f>IF(OR(S4005="VLD MLC components",S4005="VLD MLC pipes",S4005="VLD PEX components",S4005="VLD PEX pipes",S4005="VLD PHC components",S4005="VLD PHC pipes",S4005="Controls VLD"),"По запросу",X4005)</f>
        <v>34020</v>
      </c>
      <c r="AA4005" s="63">
        <f>ROUND(X4005/1.2,3)</f>
        <v>28350</v>
      </c>
      <c r="AB4005" s="23">
        <v>28350</v>
      </c>
      <c r="AC4005" s="190">
        <f>IFERROR(ROUND(AA4005/AB4005-1,2),"")</f>
        <v>0</v>
      </c>
      <c r="AD4005" s="25">
        <v>4.34</v>
      </c>
      <c r="AE4005" s="25">
        <v>7.1999999999999995E-2</v>
      </c>
      <c r="AF4005" s="25">
        <v>0</v>
      </c>
      <c r="AG4005" s="25" t="s">
        <v>22</v>
      </c>
      <c r="AH4005" s="25">
        <v>0</v>
      </c>
      <c r="AI4005" s="25">
        <v>0</v>
      </c>
      <c r="AJ4005" s="25" t="s">
        <v>20</v>
      </c>
      <c r="AK4005" s="42" t="s">
        <v>19</v>
      </c>
      <c r="AL4005" s="25" t="s">
        <v>20</v>
      </c>
      <c r="AM4005" s="25">
        <v>1</v>
      </c>
      <c r="AN4005" s="25"/>
      <c r="AO4005" s="25"/>
      <c r="AP4005" s="25"/>
      <c r="AQ4005" s="25"/>
      <c r="AR4005" s="94"/>
      <c r="AS4005" s="157" t="s">
        <v>22</v>
      </c>
      <c r="AT4005" s="93">
        <v>42551</v>
      </c>
      <c r="AU4005" s="92" t="s">
        <v>22</v>
      </c>
      <c r="AV4005" s="91" t="s">
        <v>48</v>
      </c>
      <c r="AW4005" s="92" t="s">
        <v>48</v>
      </c>
      <c r="AX4005" s="92" t="s">
        <v>48</v>
      </c>
      <c r="AY4005" s="91" t="s">
        <v>152</v>
      </c>
      <c r="AZ4005" s="23"/>
      <c r="BA4005" s="25">
        <v>0</v>
      </c>
      <c r="BB4005" t="s">
        <v>48</v>
      </c>
      <c r="BC4005" t="e">
        <v>#N/A</v>
      </c>
      <c r="BD4005" t="e">
        <f>IF(Z4005=BC4005,"OK")</f>
        <v>#N/A</v>
      </c>
      <c r="BE4005">
        <v>4.34</v>
      </c>
      <c r="BF4005">
        <v>7.1999999999999995E-2</v>
      </c>
      <c r="BG4005">
        <v>0</v>
      </c>
      <c r="BH4005">
        <v>0</v>
      </c>
      <c r="BI4005">
        <v>0</v>
      </c>
      <c r="BJ4005">
        <v>0</v>
      </c>
      <c r="BK4005">
        <v>0</v>
      </c>
      <c r="BN4005" s="183"/>
    </row>
    <row r="4006" spans="1:66" ht="25.5" x14ac:dyDescent="0.25">
      <c r="A4006" s="1"/>
      <c r="B4006" s="94">
        <v>3993</v>
      </c>
      <c r="C4006" s="43">
        <v>1050344</v>
      </c>
      <c r="D4006" s="25"/>
      <c r="E4006" s="27" t="s">
        <v>1481</v>
      </c>
      <c r="F4006" s="151" t="s">
        <v>21</v>
      </c>
      <c r="G4006" s="25"/>
      <c r="H4006" s="46" t="str">
        <f>IFERROR(IFERROR(IF(SEARCH("Usystems",$E4006)&gt;0,"Usystems"),IF(SEARCH("RIIFO",$E4006)&gt;0,"RIIFO","Uponor")),"Uponor")</f>
        <v>Uponor</v>
      </c>
      <c r="I4006" s="25" t="str">
        <f>IFERROR(MID($D4006,1,7)+0,"")</f>
        <v/>
      </c>
      <c r="J4006" s="25" t="str">
        <f>IFERROR(MID($D4006,10,7)+0,"")</f>
        <v/>
      </c>
      <c r="K4006" s="25" t="str">
        <f>IFERROR(MID($D4006,19,7)+0,"")</f>
        <v/>
      </c>
      <c r="L4006" s="25" t="str">
        <f>IFERROR(MID($D4006,28,7)+0,"")</f>
        <v/>
      </c>
      <c r="M4006" s="25" t="str">
        <f>IF(IFERROR(MID($Q4006,1,7)+0,"")&lt;1130000,IF(INDEX(C:C,MATCH(LEFT(Q4006,7)+0,I:I,0))&lt;1130000,"",INDEX(C:C,MATCH(LEFT(Q4006,7)+0,I:I,0))),IFERROR(MID($Q4006,1,7)+0,""))</f>
        <v/>
      </c>
      <c r="N4006" s="25" t="str">
        <f>IF(IFERROR(MID($Q4006,10,7)+0,"")&lt;1130000,"",IFERROR(MID($Q4006,10,7)+0,""))</f>
        <v/>
      </c>
      <c r="O4006" s="25" t="str">
        <f>IF(IFERROR(MID($Q4006,19,7)+0,"")&lt;1130000,"",IFERROR(MID($Q4006,19,7)+0,""))</f>
        <v/>
      </c>
      <c r="P4006" s="25" t="str">
        <f>IF(M4006="","",IF(N4006="",M4006,M4006&amp;", "&amp;N4006))</f>
        <v/>
      </c>
      <c r="Q4006" s="25"/>
      <c r="R4006" s="25"/>
      <c r="S4006" s="35" t="s">
        <v>107</v>
      </c>
      <c r="T4006" s="25" t="s">
        <v>36</v>
      </c>
      <c r="U4006" s="185">
        <v>36224</v>
      </c>
      <c r="V4006" s="188">
        <v>36224</v>
      </c>
      <c r="W4006" s="189">
        <v>36224</v>
      </c>
      <c r="X4006" s="31">
        <v>36224</v>
      </c>
      <c r="Y4006" s="90">
        <f>IFERROR(ROUND(X4006/W4006-1,2),"")</f>
        <v>0</v>
      </c>
      <c r="Z4006" s="31">
        <f>IF(OR(S4006="VLD MLC components",S4006="VLD MLC pipes",S4006="VLD PEX components",S4006="VLD PEX pipes",S4006="VLD PHC components",S4006="VLD PHC pipes",S4006="Controls VLD"),"По запросу",X4006)</f>
        <v>36224</v>
      </c>
      <c r="AA4006" s="63">
        <f>ROUND(X4006/1.2,3)</f>
        <v>30186.667000000001</v>
      </c>
      <c r="AB4006" s="23">
        <v>30186.667000000001</v>
      </c>
      <c r="AC4006" s="190">
        <f>IFERROR(ROUND(AA4006/AB4006-1,2),"")</f>
        <v>0</v>
      </c>
      <c r="AD4006" s="25">
        <v>4.5999999999999996</v>
      </c>
      <c r="AE4006" s="25">
        <v>0.08</v>
      </c>
      <c r="AF4006" s="25">
        <v>0</v>
      </c>
      <c r="AG4006" s="25" t="s">
        <v>22</v>
      </c>
      <c r="AH4006" s="25">
        <v>0</v>
      </c>
      <c r="AI4006" s="25">
        <v>0</v>
      </c>
      <c r="AJ4006" s="25" t="s">
        <v>20</v>
      </c>
      <c r="AK4006" s="42" t="s">
        <v>19</v>
      </c>
      <c r="AL4006" s="25" t="s">
        <v>20</v>
      </c>
      <c r="AM4006" s="25">
        <v>1</v>
      </c>
      <c r="AN4006" s="25"/>
      <c r="AO4006" s="25"/>
      <c r="AP4006" s="25"/>
      <c r="AQ4006" s="25"/>
      <c r="AR4006" s="94"/>
      <c r="AS4006" s="157" t="s">
        <v>22</v>
      </c>
      <c r="AT4006" s="93">
        <v>42551</v>
      </c>
      <c r="AU4006" s="92" t="s">
        <v>22</v>
      </c>
      <c r="AV4006" s="91" t="s">
        <v>48</v>
      </c>
      <c r="AW4006" s="92" t="s">
        <v>48</v>
      </c>
      <c r="AX4006" s="92" t="s">
        <v>48</v>
      </c>
      <c r="AY4006" s="91" t="s">
        <v>152</v>
      </c>
      <c r="AZ4006" s="23"/>
      <c r="BA4006" s="25">
        <v>0</v>
      </c>
      <c r="BB4006" t="s">
        <v>48</v>
      </c>
      <c r="BC4006" t="e">
        <v>#N/A</v>
      </c>
      <c r="BD4006" t="e">
        <f>IF(Z4006=BC4006,"OK")</f>
        <v>#N/A</v>
      </c>
      <c r="BE4006">
        <v>4.5999999999999996</v>
      </c>
      <c r="BF4006">
        <v>0.08</v>
      </c>
      <c r="BG4006">
        <v>0</v>
      </c>
      <c r="BH4006">
        <v>0</v>
      </c>
      <c r="BI4006">
        <v>0</v>
      </c>
      <c r="BJ4006">
        <v>0</v>
      </c>
      <c r="BK4006">
        <v>0</v>
      </c>
      <c r="BN4006" s="183"/>
    </row>
    <row r="4007" spans="1:66" ht="25.5" x14ac:dyDescent="0.25">
      <c r="A4007" s="1"/>
      <c r="B4007" s="94">
        <v>3994</v>
      </c>
      <c r="C4007" s="43">
        <v>1050346</v>
      </c>
      <c r="D4007" s="25"/>
      <c r="E4007" s="27" t="s">
        <v>1480</v>
      </c>
      <c r="F4007" s="151" t="s">
        <v>21</v>
      </c>
      <c r="G4007" s="25"/>
      <c r="H4007" s="46" t="str">
        <f>IFERROR(IFERROR(IF(SEARCH("Usystems",$E4007)&gt;0,"Usystems"),IF(SEARCH("RIIFO",$E4007)&gt;0,"RIIFO","Uponor")),"Uponor")</f>
        <v>Uponor</v>
      </c>
      <c r="I4007" s="25" t="str">
        <f>IFERROR(MID($D4007,1,7)+0,"")</f>
        <v/>
      </c>
      <c r="J4007" s="25" t="str">
        <f>IFERROR(MID($D4007,10,7)+0,"")</f>
        <v/>
      </c>
      <c r="K4007" s="25" t="str">
        <f>IFERROR(MID($D4007,19,7)+0,"")</f>
        <v/>
      </c>
      <c r="L4007" s="25" t="str">
        <f>IFERROR(MID($D4007,28,7)+0,"")</f>
        <v/>
      </c>
      <c r="M4007" s="25" t="str">
        <f>IF(IFERROR(MID($Q4007,1,7)+0,"")&lt;1130000,IF(INDEX(C:C,MATCH(LEFT(Q4007,7)+0,I:I,0))&lt;1130000,"",INDEX(C:C,MATCH(LEFT(Q4007,7)+0,I:I,0))),IFERROR(MID($Q4007,1,7)+0,""))</f>
        <v/>
      </c>
      <c r="N4007" s="25" t="str">
        <f>IF(IFERROR(MID($Q4007,10,7)+0,"")&lt;1130000,"",IFERROR(MID($Q4007,10,7)+0,""))</f>
        <v/>
      </c>
      <c r="O4007" s="25" t="str">
        <f>IF(IFERROR(MID($Q4007,19,7)+0,"")&lt;1130000,"",IFERROR(MID($Q4007,19,7)+0,""))</f>
        <v/>
      </c>
      <c r="P4007" s="25" t="str">
        <f>IF(M4007="","",IF(N4007="",M4007,M4007&amp;", "&amp;N4007))</f>
        <v/>
      </c>
      <c r="Q4007" s="25"/>
      <c r="R4007" s="25"/>
      <c r="S4007" s="35" t="s">
        <v>107</v>
      </c>
      <c r="T4007" s="25" t="s">
        <v>36</v>
      </c>
      <c r="U4007" s="185">
        <v>60224</v>
      </c>
      <c r="V4007" s="188">
        <v>60224</v>
      </c>
      <c r="W4007" s="189">
        <v>60224</v>
      </c>
      <c r="X4007" s="31">
        <v>60224</v>
      </c>
      <c r="Y4007" s="90">
        <f>IFERROR(ROUND(X4007/W4007-1,2),"")</f>
        <v>0</v>
      </c>
      <c r="Z4007" s="31">
        <f>IF(OR(S4007="VLD MLC components",S4007="VLD MLC pipes",S4007="VLD PEX components",S4007="VLD PEX pipes",S4007="VLD PHC components",S4007="VLD PHC pipes",S4007="Controls VLD"),"По запросу",X4007)</f>
        <v>60224</v>
      </c>
      <c r="AA4007" s="63">
        <f>ROUND(X4007/1.2,3)</f>
        <v>50186.667000000001</v>
      </c>
      <c r="AB4007" s="23">
        <v>50186.667000000001</v>
      </c>
      <c r="AC4007" s="190">
        <f>IFERROR(ROUND(AA4007/AB4007-1,2),"")</f>
        <v>0</v>
      </c>
      <c r="AD4007" s="25">
        <v>7.74</v>
      </c>
      <c r="AE4007" s="25">
        <v>0.14099999999999999</v>
      </c>
      <c r="AF4007" s="25">
        <v>0</v>
      </c>
      <c r="AG4007" s="25" t="s">
        <v>22</v>
      </c>
      <c r="AH4007" s="25">
        <v>0</v>
      </c>
      <c r="AI4007" s="25">
        <v>0</v>
      </c>
      <c r="AJ4007" s="25" t="s">
        <v>20</v>
      </c>
      <c r="AK4007" s="42" t="s">
        <v>19</v>
      </c>
      <c r="AL4007" s="25" t="s">
        <v>20</v>
      </c>
      <c r="AM4007" s="25">
        <v>1</v>
      </c>
      <c r="AN4007" s="25"/>
      <c r="AO4007" s="25"/>
      <c r="AP4007" s="25"/>
      <c r="AQ4007" s="25"/>
      <c r="AR4007" s="94"/>
      <c r="AS4007" s="157" t="s">
        <v>22</v>
      </c>
      <c r="AT4007" s="93">
        <v>42551</v>
      </c>
      <c r="AU4007" s="92" t="s">
        <v>22</v>
      </c>
      <c r="AV4007" s="91" t="s">
        <v>48</v>
      </c>
      <c r="AW4007" s="92" t="s">
        <v>48</v>
      </c>
      <c r="AX4007" s="92" t="s">
        <v>48</v>
      </c>
      <c r="AY4007" s="91" t="s">
        <v>152</v>
      </c>
      <c r="AZ4007" s="23"/>
      <c r="BA4007" s="25">
        <v>0</v>
      </c>
      <c r="BB4007" t="s">
        <v>48</v>
      </c>
      <c r="BC4007" t="e">
        <v>#N/A</v>
      </c>
      <c r="BD4007" t="e">
        <f>IF(Z4007=BC4007,"OK")</f>
        <v>#N/A</v>
      </c>
      <c r="BE4007">
        <v>7.74</v>
      </c>
      <c r="BF4007">
        <v>0.14099999999999999</v>
      </c>
      <c r="BG4007">
        <v>0</v>
      </c>
      <c r="BH4007">
        <v>0</v>
      </c>
      <c r="BI4007">
        <v>0</v>
      </c>
      <c r="BJ4007">
        <v>0</v>
      </c>
      <c r="BK4007">
        <v>0</v>
      </c>
      <c r="BN4007" s="183"/>
    </row>
    <row r="4008" spans="1:66" ht="25.5" x14ac:dyDescent="0.25">
      <c r="A4008" s="1"/>
      <c r="B4008" s="94">
        <v>3995</v>
      </c>
      <c r="C4008" s="43">
        <v>1050347</v>
      </c>
      <c r="D4008" s="25"/>
      <c r="E4008" s="27" t="s">
        <v>1479</v>
      </c>
      <c r="F4008" s="151" t="s">
        <v>21</v>
      </c>
      <c r="G4008" s="25"/>
      <c r="H4008" s="46" t="str">
        <f>IFERROR(IFERROR(IF(SEARCH("Usystems",$E4008)&gt;0,"Usystems"),IF(SEARCH("RIIFO",$E4008)&gt;0,"RIIFO","Uponor")),"Uponor")</f>
        <v>Uponor</v>
      </c>
      <c r="I4008" s="25" t="str">
        <f>IFERROR(MID($D4008,1,7)+0,"")</f>
        <v/>
      </c>
      <c r="J4008" s="25" t="str">
        <f>IFERROR(MID($D4008,10,7)+0,"")</f>
        <v/>
      </c>
      <c r="K4008" s="25" t="str">
        <f>IFERROR(MID($D4008,19,7)+0,"")</f>
        <v/>
      </c>
      <c r="L4008" s="25" t="str">
        <f>IFERROR(MID($D4008,28,7)+0,"")</f>
        <v/>
      </c>
      <c r="M4008" s="25" t="str">
        <f>IF(IFERROR(MID($Q4008,1,7)+0,"")&lt;1130000,IF(INDEX(C:C,MATCH(LEFT(Q4008,7)+0,I:I,0))&lt;1130000,"",INDEX(C:C,MATCH(LEFT(Q4008,7)+0,I:I,0))),IFERROR(MID($Q4008,1,7)+0,""))</f>
        <v/>
      </c>
      <c r="N4008" s="25" t="str">
        <f>IF(IFERROR(MID($Q4008,10,7)+0,"")&lt;1130000,"",IFERROR(MID($Q4008,10,7)+0,""))</f>
        <v/>
      </c>
      <c r="O4008" s="25" t="str">
        <f>IF(IFERROR(MID($Q4008,19,7)+0,"")&lt;1130000,"",IFERROR(MID($Q4008,19,7)+0,""))</f>
        <v/>
      </c>
      <c r="P4008" s="25" t="str">
        <f>IF(M4008="","",IF(N4008="",M4008,M4008&amp;", "&amp;N4008))</f>
        <v/>
      </c>
      <c r="Q4008" s="25"/>
      <c r="R4008" s="25"/>
      <c r="S4008" s="35" t="s">
        <v>107</v>
      </c>
      <c r="T4008" s="25" t="s">
        <v>36</v>
      </c>
      <c r="U4008" s="185">
        <v>66817</v>
      </c>
      <c r="V4008" s="188">
        <v>66817</v>
      </c>
      <c r="W4008" s="189">
        <v>66817</v>
      </c>
      <c r="X4008" s="31">
        <v>66817</v>
      </c>
      <c r="Y4008" s="90">
        <f>IFERROR(ROUND(X4008/W4008-1,2),"")</f>
        <v>0</v>
      </c>
      <c r="Z4008" s="31">
        <f>IF(OR(S4008="VLD MLC components",S4008="VLD MLC pipes",S4008="VLD PEX components",S4008="VLD PEX pipes",S4008="VLD PHC components",S4008="VLD PHC pipes",S4008="Controls VLD"),"По запросу",X4008)</f>
        <v>66817</v>
      </c>
      <c r="AA4008" s="63">
        <f>ROUND(X4008/1.2,3)</f>
        <v>55680.832999999999</v>
      </c>
      <c r="AB4008" s="23">
        <v>55680.832999999999</v>
      </c>
      <c r="AC4008" s="190">
        <f>IFERROR(ROUND(AA4008/AB4008-1,2),"")</f>
        <v>0</v>
      </c>
      <c r="AD4008" s="25">
        <v>8.7560000000000002</v>
      </c>
      <c r="AE4008" s="25">
        <v>0.14424999999999999</v>
      </c>
      <c r="AF4008" s="25">
        <v>0</v>
      </c>
      <c r="AG4008" s="25" t="s">
        <v>22</v>
      </c>
      <c r="AH4008" s="25">
        <v>0</v>
      </c>
      <c r="AI4008" s="25">
        <v>0</v>
      </c>
      <c r="AJ4008" s="25" t="s">
        <v>20</v>
      </c>
      <c r="AK4008" s="42" t="s">
        <v>19</v>
      </c>
      <c r="AL4008" s="25" t="s">
        <v>20</v>
      </c>
      <c r="AM4008" s="25">
        <v>1</v>
      </c>
      <c r="AN4008" s="25"/>
      <c r="AO4008" s="25"/>
      <c r="AP4008" s="25"/>
      <c r="AQ4008" s="25"/>
      <c r="AR4008" s="94"/>
      <c r="AS4008" s="157" t="s">
        <v>22</v>
      </c>
      <c r="AT4008" s="93">
        <v>42551</v>
      </c>
      <c r="AU4008" s="92" t="s">
        <v>22</v>
      </c>
      <c r="AV4008" s="91" t="s">
        <v>48</v>
      </c>
      <c r="AW4008" s="92" t="s">
        <v>48</v>
      </c>
      <c r="AX4008" s="92" t="s">
        <v>48</v>
      </c>
      <c r="AY4008" s="91" t="s">
        <v>152</v>
      </c>
      <c r="AZ4008" s="23"/>
      <c r="BA4008" s="25">
        <v>0</v>
      </c>
      <c r="BB4008" t="s">
        <v>48</v>
      </c>
      <c r="BC4008" t="e">
        <v>#N/A</v>
      </c>
      <c r="BD4008" t="e">
        <f>IF(Z4008=BC4008,"OK")</f>
        <v>#N/A</v>
      </c>
      <c r="BE4008">
        <v>8.7560000000000002</v>
      </c>
      <c r="BF4008">
        <v>0.14424999999999999</v>
      </c>
      <c r="BG4008">
        <v>0</v>
      </c>
      <c r="BH4008">
        <v>0</v>
      </c>
      <c r="BI4008">
        <v>0</v>
      </c>
      <c r="BJ4008">
        <v>0</v>
      </c>
      <c r="BK4008">
        <v>0</v>
      </c>
      <c r="BN4008" s="183"/>
    </row>
    <row r="4009" spans="1:66" ht="25.5" x14ac:dyDescent="0.25">
      <c r="A4009" s="1"/>
      <c r="B4009" s="94">
        <v>3996</v>
      </c>
      <c r="C4009" s="43">
        <v>1050298</v>
      </c>
      <c r="D4009" s="25"/>
      <c r="E4009" s="27" t="s">
        <v>1478</v>
      </c>
      <c r="F4009" s="151" t="s">
        <v>21</v>
      </c>
      <c r="G4009" s="41" t="s">
        <v>585</v>
      </c>
      <c r="H4009" s="46" t="str">
        <f>IFERROR(IFERROR(IF(SEARCH("Usystems",$E4009)&gt;0,"Usystems"),IF(SEARCH("RIIFO",$E4009)&gt;0,"RIIFO","Uponor")),"Uponor")</f>
        <v>Uponor</v>
      </c>
      <c r="I4009" s="25" t="str">
        <f>IFERROR(MID($D4009,1,7)+0,"")</f>
        <v/>
      </c>
      <c r="J4009" s="25" t="str">
        <f>IFERROR(MID($D4009,10,7)+0,"")</f>
        <v/>
      </c>
      <c r="K4009" s="25" t="str">
        <f>IFERROR(MID($D4009,19,7)+0,"")</f>
        <v/>
      </c>
      <c r="L4009" s="25" t="str">
        <f>IFERROR(MID($D4009,28,7)+0,"")</f>
        <v/>
      </c>
      <c r="M4009" s="25" t="str">
        <f>IF(IFERROR(MID($Q4009,1,7)+0,"")&lt;1130000,IF(INDEX(C:C,MATCH(LEFT(Q4009,7)+0,I:I,0))&lt;1130000,"",INDEX(C:C,MATCH(LEFT(Q4009,7)+0,I:I,0))),IFERROR(MID($Q4009,1,7)+0,""))</f>
        <v/>
      </c>
      <c r="N4009" s="25" t="str">
        <f>IF(IFERROR(MID($Q4009,10,7)+0,"")&lt;1130000,"",IFERROR(MID($Q4009,10,7)+0,""))</f>
        <v/>
      </c>
      <c r="O4009" s="25" t="str">
        <f>IF(IFERROR(MID($Q4009,19,7)+0,"")&lt;1130000,"",IFERROR(MID($Q4009,19,7)+0,""))</f>
        <v/>
      </c>
      <c r="P4009" s="25" t="str">
        <f>IF(M4009="","",IF(N4009="",M4009,M4009&amp;", "&amp;N4009))</f>
        <v/>
      </c>
      <c r="Q4009" s="25"/>
      <c r="R4009" s="25"/>
      <c r="S4009" s="35" t="s">
        <v>107</v>
      </c>
      <c r="T4009" s="25" t="s">
        <v>36</v>
      </c>
      <c r="U4009" s="185">
        <v>2831</v>
      </c>
      <c r="V4009" s="188">
        <v>2831</v>
      </c>
      <c r="W4009" s="189">
        <v>2831</v>
      </c>
      <c r="X4009" s="31">
        <v>2831</v>
      </c>
      <c r="Y4009" s="90">
        <f>IFERROR(ROUND(X4009/W4009-1,2),"")</f>
        <v>0</v>
      </c>
      <c r="Z4009" s="31">
        <f>IF(OR(S4009="VLD MLC components",S4009="VLD MLC pipes",S4009="VLD PEX components",S4009="VLD PEX pipes",S4009="VLD PHC components",S4009="VLD PHC pipes",S4009="Controls VLD"),"По запросу",X4009)</f>
        <v>2831</v>
      </c>
      <c r="AA4009" s="63">
        <f>ROUND(X4009/1.2,3)</f>
        <v>2359.1669999999999</v>
      </c>
      <c r="AB4009" s="23">
        <v>2359.1669999999999</v>
      </c>
      <c r="AC4009" s="190">
        <f>IFERROR(ROUND(AA4009/AB4009-1,2),"")</f>
        <v>0</v>
      </c>
      <c r="AD4009" s="25">
        <v>0.9</v>
      </c>
      <c r="AE4009" s="25">
        <v>2.3269999999999999E-2</v>
      </c>
      <c r="AF4009" s="25">
        <v>15</v>
      </c>
      <c r="AG4009" s="25">
        <v>15</v>
      </c>
      <c r="AH4009" s="25">
        <v>15</v>
      </c>
      <c r="AI4009" s="25">
        <v>15</v>
      </c>
      <c r="AJ4009" s="25" t="s">
        <v>20</v>
      </c>
      <c r="AK4009" s="22" t="s">
        <v>20</v>
      </c>
      <c r="AL4009" s="25" t="s">
        <v>20</v>
      </c>
      <c r="AM4009" s="25">
        <v>1</v>
      </c>
      <c r="AN4009" s="25"/>
      <c r="AO4009" s="25"/>
      <c r="AP4009" s="25"/>
      <c r="AQ4009" s="25"/>
      <c r="AR4009" s="94"/>
      <c r="AS4009" s="157">
        <v>15</v>
      </c>
      <c r="AT4009" s="93">
        <v>42551</v>
      </c>
      <c r="AU4009" s="92" t="s">
        <v>22</v>
      </c>
      <c r="AV4009" s="91" t="s">
        <v>152</v>
      </c>
      <c r="AW4009" s="92" t="s">
        <v>152</v>
      </c>
      <c r="AX4009" s="92" t="s">
        <v>48</v>
      </c>
      <c r="AY4009" s="91" t="s">
        <v>152</v>
      </c>
      <c r="AZ4009" s="23"/>
      <c r="BA4009" s="25" t="s">
        <v>1477</v>
      </c>
      <c r="BB4009" t="s">
        <v>25</v>
      </c>
      <c r="BC4009">
        <v>2831</v>
      </c>
      <c r="BD4009" t="str">
        <f>IF(Z4009=BC4009,"OK")</f>
        <v>OK</v>
      </c>
      <c r="BE4009">
        <v>0.9</v>
      </c>
      <c r="BF4009">
        <v>2.3269999999999999E-2</v>
      </c>
      <c r="BG4009">
        <v>0</v>
      </c>
      <c r="BH4009">
        <v>0</v>
      </c>
      <c r="BI4009">
        <v>0</v>
      </c>
      <c r="BJ4009">
        <v>0</v>
      </c>
      <c r="BK4009">
        <v>0</v>
      </c>
      <c r="BN4009" s="183"/>
    </row>
    <row r="4010" spans="1:66" ht="25.5" x14ac:dyDescent="0.25">
      <c r="A4010" s="1"/>
      <c r="B4010" s="94">
        <v>3997</v>
      </c>
      <c r="C4010" s="43">
        <v>1050307</v>
      </c>
      <c r="D4010" s="25"/>
      <c r="E4010" s="27" t="s">
        <v>1476</v>
      </c>
      <c r="F4010" s="151" t="s">
        <v>21</v>
      </c>
      <c r="G4010" s="25"/>
      <c r="H4010" s="46" t="str">
        <f>IFERROR(IFERROR(IF(SEARCH("Usystems",$E4010)&gt;0,"Usystems"),IF(SEARCH("RIIFO",$E4010)&gt;0,"RIIFO","Uponor")),"Uponor")</f>
        <v>Uponor</v>
      </c>
      <c r="I4010" s="25" t="str">
        <f>IFERROR(MID($D4010,1,7)+0,"")</f>
        <v/>
      </c>
      <c r="J4010" s="25" t="str">
        <f>IFERROR(MID($D4010,10,7)+0,"")</f>
        <v/>
      </c>
      <c r="K4010" s="25" t="str">
        <f>IFERROR(MID($D4010,19,7)+0,"")</f>
        <v/>
      </c>
      <c r="L4010" s="25" t="str">
        <f>IFERROR(MID($D4010,28,7)+0,"")</f>
        <v/>
      </c>
      <c r="M4010" s="25" t="str">
        <f>IF(IFERROR(MID($Q4010,1,7)+0,"")&lt;1130000,IF(INDEX(C:C,MATCH(LEFT(Q4010,7)+0,I:I,0))&lt;1130000,"",INDEX(C:C,MATCH(LEFT(Q4010,7)+0,I:I,0))),IFERROR(MID($Q4010,1,7)+0,""))</f>
        <v/>
      </c>
      <c r="N4010" s="25" t="str">
        <f>IF(IFERROR(MID($Q4010,10,7)+0,"")&lt;1130000,"",IFERROR(MID($Q4010,10,7)+0,""))</f>
        <v/>
      </c>
      <c r="O4010" s="25" t="str">
        <f>IF(IFERROR(MID($Q4010,19,7)+0,"")&lt;1130000,"",IFERROR(MID($Q4010,19,7)+0,""))</f>
        <v/>
      </c>
      <c r="P4010" s="25" t="str">
        <f>IF(M4010="","",IF(N4010="",M4010,M4010&amp;", "&amp;N4010))</f>
        <v/>
      </c>
      <c r="Q4010" s="25"/>
      <c r="R4010" s="25"/>
      <c r="S4010" s="35" t="s">
        <v>107</v>
      </c>
      <c r="T4010" s="25" t="s">
        <v>36</v>
      </c>
      <c r="U4010" s="185">
        <v>5476</v>
      </c>
      <c r="V4010" s="188">
        <v>5476</v>
      </c>
      <c r="W4010" s="189">
        <v>5476</v>
      </c>
      <c r="X4010" s="31">
        <v>5476</v>
      </c>
      <c r="Y4010" s="90">
        <f>IFERROR(ROUND(X4010/W4010-1,2),"")</f>
        <v>0</v>
      </c>
      <c r="Z4010" s="31">
        <f>IF(OR(S4010="VLD MLC components",S4010="VLD MLC pipes",S4010="VLD PEX components",S4010="VLD PEX pipes",S4010="VLD PHC components",S4010="VLD PHC pipes",S4010="Controls VLD"),"По запросу",X4010)</f>
        <v>5476</v>
      </c>
      <c r="AA4010" s="63">
        <f>ROUND(X4010/1.2,3)</f>
        <v>4563.3329999999996</v>
      </c>
      <c r="AB4010" s="23">
        <v>4563.3329999999996</v>
      </c>
      <c r="AC4010" s="190">
        <f>IFERROR(ROUND(AA4010/AB4010-1,2),"")</f>
        <v>0</v>
      </c>
      <c r="AD4010" s="25">
        <v>2.2000000000000002</v>
      </c>
      <c r="AE4010" s="25">
        <v>6.5000000000000002E-2</v>
      </c>
      <c r="AF4010" s="25">
        <v>0</v>
      </c>
      <c r="AG4010" s="25" t="s">
        <v>22</v>
      </c>
      <c r="AH4010" s="25">
        <v>0</v>
      </c>
      <c r="AI4010" s="25">
        <v>0</v>
      </c>
      <c r="AJ4010" s="25" t="s">
        <v>20</v>
      </c>
      <c r="AK4010" s="42" t="s">
        <v>19</v>
      </c>
      <c r="AL4010" s="25" t="s">
        <v>20</v>
      </c>
      <c r="AM4010" s="25">
        <v>1</v>
      </c>
      <c r="AN4010" s="25"/>
      <c r="AO4010" s="25"/>
      <c r="AP4010" s="25"/>
      <c r="AQ4010" s="25"/>
      <c r="AR4010" s="94"/>
      <c r="AS4010" s="157" t="s">
        <v>22</v>
      </c>
      <c r="AT4010" s="93">
        <v>42551</v>
      </c>
      <c r="AU4010" s="92" t="s">
        <v>22</v>
      </c>
      <c r="AV4010" s="91" t="s">
        <v>48</v>
      </c>
      <c r="AW4010" s="92" t="s">
        <v>48</v>
      </c>
      <c r="AX4010" s="92" t="s">
        <v>48</v>
      </c>
      <c r="AY4010" s="91" t="s">
        <v>152</v>
      </c>
      <c r="AZ4010" s="23"/>
      <c r="BA4010" s="25">
        <v>0</v>
      </c>
      <c r="BB4010" t="s">
        <v>48</v>
      </c>
      <c r="BC4010" t="e">
        <v>#N/A</v>
      </c>
      <c r="BD4010" t="e">
        <f>IF(Z4010=BC4010,"OK")</f>
        <v>#N/A</v>
      </c>
      <c r="BE4010">
        <v>2.2000000000000002</v>
      </c>
      <c r="BF4010">
        <v>6.5000000000000002E-2</v>
      </c>
      <c r="BG4010">
        <v>0</v>
      </c>
      <c r="BH4010">
        <v>0</v>
      </c>
      <c r="BI4010">
        <v>0</v>
      </c>
      <c r="BJ4010">
        <v>0</v>
      </c>
      <c r="BK4010">
        <v>0</v>
      </c>
      <c r="BN4010" s="183"/>
    </row>
    <row r="4011" spans="1:66" ht="25.5" x14ac:dyDescent="0.25">
      <c r="A4011" s="1"/>
      <c r="B4011" s="94">
        <v>3998</v>
      </c>
      <c r="C4011" s="43">
        <v>1050308</v>
      </c>
      <c r="D4011" s="25"/>
      <c r="E4011" s="27" t="s">
        <v>1475</v>
      </c>
      <c r="F4011" s="151" t="s">
        <v>21</v>
      </c>
      <c r="G4011" s="25"/>
      <c r="H4011" s="46" t="str">
        <f>IFERROR(IFERROR(IF(SEARCH("Usystems",$E4011)&gt;0,"Usystems"),IF(SEARCH("RIIFO",$E4011)&gt;0,"RIIFO","Uponor")),"Uponor")</f>
        <v>Uponor</v>
      </c>
      <c r="I4011" s="25" t="str">
        <f>IFERROR(MID($D4011,1,7)+0,"")</f>
        <v/>
      </c>
      <c r="J4011" s="25" t="str">
        <f>IFERROR(MID($D4011,10,7)+0,"")</f>
        <v/>
      </c>
      <c r="K4011" s="25" t="str">
        <f>IFERROR(MID($D4011,19,7)+0,"")</f>
        <v/>
      </c>
      <c r="L4011" s="25" t="str">
        <f>IFERROR(MID($D4011,28,7)+0,"")</f>
        <v/>
      </c>
      <c r="M4011" s="25" t="str">
        <f>IF(IFERROR(MID($Q4011,1,7)+0,"")&lt;1130000,IF(INDEX(C:C,MATCH(LEFT(Q4011,7)+0,I:I,0))&lt;1130000,"",INDEX(C:C,MATCH(LEFT(Q4011,7)+0,I:I,0))),IFERROR(MID($Q4011,1,7)+0,""))</f>
        <v/>
      </c>
      <c r="N4011" s="25" t="str">
        <f>IF(IFERROR(MID($Q4011,10,7)+0,"")&lt;1130000,"",IFERROR(MID($Q4011,10,7)+0,""))</f>
        <v/>
      </c>
      <c r="O4011" s="25" t="str">
        <f>IF(IFERROR(MID($Q4011,19,7)+0,"")&lt;1130000,"",IFERROR(MID($Q4011,19,7)+0,""))</f>
        <v/>
      </c>
      <c r="P4011" s="25" t="str">
        <f>IF(M4011="","",IF(N4011="",M4011,M4011&amp;", "&amp;N4011))</f>
        <v/>
      </c>
      <c r="Q4011" s="25"/>
      <c r="R4011" s="25"/>
      <c r="S4011" s="35" t="s">
        <v>107</v>
      </c>
      <c r="T4011" s="25" t="s">
        <v>36</v>
      </c>
      <c r="U4011" s="185">
        <v>8142</v>
      </c>
      <c r="V4011" s="188">
        <v>8142</v>
      </c>
      <c r="W4011" s="189">
        <v>8142</v>
      </c>
      <c r="X4011" s="31">
        <v>8142</v>
      </c>
      <c r="Y4011" s="90">
        <f>IFERROR(ROUND(X4011/W4011-1,2),"")</f>
        <v>0</v>
      </c>
      <c r="Z4011" s="31">
        <f>IF(OR(S4011="VLD MLC components",S4011="VLD MLC pipes",S4011="VLD PEX components",S4011="VLD PEX pipes",S4011="VLD PHC components",S4011="VLD PHC pipes",S4011="Controls VLD"),"По запросу",X4011)</f>
        <v>8142</v>
      </c>
      <c r="AA4011" s="63">
        <f>ROUND(X4011/1.2,3)</f>
        <v>6785</v>
      </c>
      <c r="AB4011" s="23">
        <v>6785</v>
      </c>
      <c r="AC4011" s="190">
        <f>IFERROR(ROUND(AA4011/AB4011-1,2),"")</f>
        <v>0</v>
      </c>
      <c r="AD4011" s="25">
        <v>3.4</v>
      </c>
      <c r="AE4011" s="25">
        <v>0.1</v>
      </c>
      <c r="AF4011" s="25">
        <v>0</v>
      </c>
      <c r="AG4011" s="25" t="s">
        <v>22</v>
      </c>
      <c r="AH4011" s="25">
        <v>0</v>
      </c>
      <c r="AI4011" s="25">
        <v>0</v>
      </c>
      <c r="AJ4011" s="25" t="s">
        <v>20</v>
      </c>
      <c r="AK4011" s="42" t="s">
        <v>19</v>
      </c>
      <c r="AL4011" s="25" t="s">
        <v>20</v>
      </c>
      <c r="AM4011" s="25">
        <v>1</v>
      </c>
      <c r="AN4011" s="25" t="s">
        <v>22</v>
      </c>
      <c r="AO4011" s="25" t="s">
        <v>22</v>
      </c>
      <c r="AP4011" s="25" t="s">
        <v>22</v>
      </c>
      <c r="AQ4011" s="25"/>
      <c r="AR4011" s="94"/>
      <c r="AS4011" s="157" t="s">
        <v>22</v>
      </c>
      <c r="AT4011" s="93">
        <v>42551</v>
      </c>
      <c r="AU4011" s="92" t="s">
        <v>22</v>
      </c>
      <c r="AV4011" s="91" t="s">
        <v>48</v>
      </c>
      <c r="AW4011" s="92" t="s">
        <v>48</v>
      </c>
      <c r="AX4011" s="92" t="s">
        <v>48</v>
      </c>
      <c r="AY4011" s="91" t="s">
        <v>152</v>
      </c>
      <c r="AZ4011" s="23"/>
      <c r="BA4011" s="25">
        <v>0</v>
      </c>
      <c r="BB4011" t="s">
        <v>48</v>
      </c>
      <c r="BC4011" t="e">
        <v>#N/A</v>
      </c>
      <c r="BD4011" t="e">
        <f>IF(Z4011=BC4011,"OK")</f>
        <v>#N/A</v>
      </c>
      <c r="BE4011">
        <v>3.4</v>
      </c>
      <c r="BF4011">
        <v>0.1</v>
      </c>
      <c r="BG4011" t="s">
        <v>22</v>
      </c>
      <c r="BH4011" t="s">
        <v>22</v>
      </c>
      <c r="BI4011" t="s">
        <v>22</v>
      </c>
      <c r="BJ4011">
        <v>0</v>
      </c>
      <c r="BK4011">
        <v>0</v>
      </c>
      <c r="BN4011" s="183"/>
    </row>
    <row r="4012" spans="1:66" ht="25.5" x14ac:dyDescent="0.25">
      <c r="A4012" s="1"/>
      <c r="B4012" s="94">
        <v>3999</v>
      </c>
      <c r="C4012" s="43">
        <v>1050314</v>
      </c>
      <c r="D4012" s="25"/>
      <c r="E4012" s="27" t="s">
        <v>1474</v>
      </c>
      <c r="F4012" s="151" t="s">
        <v>21</v>
      </c>
      <c r="G4012" s="25"/>
      <c r="H4012" s="46" t="str">
        <f>IFERROR(IFERROR(IF(SEARCH("Usystems",$E4012)&gt;0,"Usystems"),IF(SEARCH("RIIFO",$E4012)&gt;0,"RIIFO","Uponor")),"Uponor")</f>
        <v>Uponor</v>
      </c>
      <c r="I4012" s="25" t="str">
        <f>IFERROR(MID($D4012,1,7)+0,"")</f>
        <v/>
      </c>
      <c r="J4012" s="25" t="str">
        <f>IFERROR(MID($D4012,10,7)+0,"")</f>
        <v/>
      </c>
      <c r="K4012" s="25" t="str">
        <f>IFERROR(MID($D4012,19,7)+0,"")</f>
        <v/>
      </c>
      <c r="L4012" s="25" t="str">
        <f>IFERROR(MID($D4012,28,7)+0,"")</f>
        <v/>
      </c>
      <c r="M4012" s="25" t="str">
        <f>IF(IFERROR(MID($Q4012,1,7)+0,"")&lt;1130000,IF(INDEX(C:C,MATCH(LEFT(Q4012,7)+0,I:I,0))&lt;1130000,"",INDEX(C:C,MATCH(LEFT(Q4012,7)+0,I:I,0))),IFERROR(MID($Q4012,1,7)+0,""))</f>
        <v/>
      </c>
      <c r="N4012" s="25" t="str">
        <f>IF(IFERROR(MID($Q4012,10,7)+0,"")&lt;1130000,"",IFERROR(MID($Q4012,10,7)+0,""))</f>
        <v/>
      </c>
      <c r="O4012" s="25" t="str">
        <f>IF(IFERROR(MID($Q4012,19,7)+0,"")&lt;1130000,"",IFERROR(MID($Q4012,19,7)+0,""))</f>
        <v/>
      </c>
      <c r="P4012" s="25" t="str">
        <f>IF(M4012="","",IF(N4012="",M4012,M4012&amp;", "&amp;N4012))</f>
        <v/>
      </c>
      <c r="Q4012" s="25"/>
      <c r="R4012" s="25"/>
      <c r="S4012" s="35" t="s">
        <v>107</v>
      </c>
      <c r="T4012" s="25" t="s">
        <v>36</v>
      </c>
      <c r="U4012" s="185">
        <v>8087</v>
      </c>
      <c r="V4012" s="188">
        <v>8087</v>
      </c>
      <c r="W4012" s="189">
        <v>8087</v>
      </c>
      <c r="X4012" s="31">
        <v>8087</v>
      </c>
      <c r="Y4012" s="90">
        <f>IFERROR(ROUND(X4012/W4012-1,2),"")</f>
        <v>0</v>
      </c>
      <c r="Z4012" s="31">
        <f>IF(OR(S4012="VLD MLC components",S4012="VLD MLC pipes",S4012="VLD PEX components",S4012="VLD PEX pipes",S4012="VLD PHC components",S4012="VLD PHC pipes",S4012="Controls VLD"),"По запросу",X4012)</f>
        <v>8087</v>
      </c>
      <c r="AA4012" s="63">
        <f>ROUND(X4012/1.2,3)</f>
        <v>6739.1670000000004</v>
      </c>
      <c r="AB4012" s="23">
        <v>6739.1670000000004</v>
      </c>
      <c r="AC4012" s="190">
        <f>IFERROR(ROUND(AA4012/AB4012-1,2),"")</f>
        <v>0</v>
      </c>
      <c r="AD4012" s="25">
        <v>1.7150000000000001</v>
      </c>
      <c r="AE4012" s="25">
        <v>0.13200000000000001</v>
      </c>
      <c r="AF4012" s="25">
        <v>0</v>
      </c>
      <c r="AG4012" s="25" t="s">
        <v>22</v>
      </c>
      <c r="AH4012" s="25">
        <v>0</v>
      </c>
      <c r="AI4012" s="25">
        <v>0</v>
      </c>
      <c r="AJ4012" s="25" t="s">
        <v>20</v>
      </c>
      <c r="AK4012" s="42" t="s">
        <v>19</v>
      </c>
      <c r="AL4012" s="25" t="s">
        <v>20</v>
      </c>
      <c r="AM4012" s="25">
        <v>1</v>
      </c>
      <c r="AN4012" s="25" t="s">
        <v>22</v>
      </c>
      <c r="AO4012" s="25" t="s">
        <v>22</v>
      </c>
      <c r="AP4012" s="25" t="s">
        <v>22</v>
      </c>
      <c r="AQ4012" s="25"/>
      <c r="AR4012" s="94"/>
      <c r="AS4012" s="157" t="s">
        <v>22</v>
      </c>
      <c r="AT4012" s="93">
        <v>42551</v>
      </c>
      <c r="AU4012" s="92" t="s">
        <v>22</v>
      </c>
      <c r="AV4012" s="91" t="s">
        <v>48</v>
      </c>
      <c r="AW4012" s="92" t="s">
        <v>48</v>
      </c>
      <c r="AX4012" s="92" t="s">
        <v>48</v>
      </c>
      <c r="AY4012" s="91" t="s">
        <v>152</v>
      </c>
      <c r="AZ4012" s="23"/>
      <c r="BA4012" s="25">
        <v>0</v>
      </c>
      <c r="BB4012" t="s">
        <v>48</v>
      </c>
      <c r="BC4012" t="e">
        <v>#N/A</v>
      </c>
      <c r="BD4012" t="e">
        <f>IF(Z4012=BC4012,"OK")</f>
        <v>#N/A</v>
      </c>
      <c r="BE4012">
        <v>1.7150000000000001</v>
      </c>
      <c r="BF4012">
        <v>0.13200000000000001</v>
      </c>
      <c r="BG4012" t="s">
        <v>22</v>
      </c>
      <c r="BH4012" t="s">
        <v>22</v>
      </c>
      <c r="BI4012" t="s">
        <v>22</v>
      </c>
      <c r="BJ4012">
        <v>0</v>
      </c>
      <c r="BK4012">
        <v>0</v>
      </c>
      <c r="BN4012" s="183"/>
    </row>
    <row r="4013" spans="1:66" ht="25.5" x14ac:dyDescent="0.25">
      <c r="A4013" s="1"/>
      <c r="B4013" s="94">
        <v>4000</v>
      </c>
      <c r="C4013" s="43">
        <v>1050309</v>
      </c>
      <c r="D4013" s="25"/>
      <c r="E4013" s="27" t="s">
        <v>1473</v>
      </c>
      <c r="F4013" s="151" t="s">
        <v>21</v>
      </c>
      <c r="G4013" s="25"/>
      <c r="H4013" s="46" t="str">
        <f>IFERROR(IFERROR(IF(SEARCH("Usystems",$E4013)&gt;0,"Usystems"),IF(SEARCH("RIIFO",$E4013)&gt;0,"RIIFO","Uponor")),"Uponor")</f>
        <v>Uponor</v>
      </c>
      <c r="I4013" s="25" t="str">
        <f>IFERROR(MID($D4013,1,7)+0,"")</f>
        <v/>
      </c>
      <c r="J4013" s="25" t="str">
        <f>IFERROR(MID($D4013,10,7)+0,"")</f>
        <v/>
      </c>
      <c r="K4013" s="25" t="str">
        <f>IFERROR(MID($D4013,19,7)+0,"")</f>
        <v/>
      </c>
      <c r="L4013" s="25" t="str">
        <f>IFERROR(MID($D4013,28,7)+0,"")</f>
        <v/>
      </c>
      <c r="M4013" s="25" t="str">
        <f>IF(IFERROR(MID($Q4013,1,7)+0,"")&lt;1130000,IF(INDEX(C:C,MATCH(LEFT(Q4013,7)+0,I:I,0))&lt;1130000,"",INDEX(C:C,MATCH(LEFT(Q4013,7)+0,I:I,0))),IFERROR(MID($Q4013,1,7)+0,""))</f>
        <v/>
      </c>
      <c r="N4013" s="25" t="str">
        <f>IF(IFERROR(MID($Q4013,10,7)+0,"")&lt;1130000,"",IFERROR(MID($Q4013,10,7)+0,""))</f>
        <v/>
      </c>
      <c r="O4013" s="25" t="str">
        <f>IF(IFERROR(MID($Q4013,19,7)+0,"")&lt;1130000,"",IFERROR(MID($Q4013,19,7)+0,""))</f>
        <v/>
      </c>
      <c r="P4013" s="25" t="str">
        <f>IF(M4013="","",IF(N4013="",M4013,M4013&amp;", "&amp;N4013))</f>
        <v/>
      </c>
      <c r="Q4013" s="25"/>
      <c r="R4013" s="25"/>
      <c r="S4013" s="35" t="s">
        <v>107</v>
      </c>
      <c r="T4013" s="25" t="s">
        <v>36</v>
      </c>
      <c r="U4013" s="185">
        <v>31369</v>
      </c>
      <c r="V4013" s="188">
        <v>31369</v>
      </c>
      <c r="W4013" s="189">
        <v>31369</v>
      </c>
      <c r="X4013" s="31">
        <v>31369</v>
      </c>
      <c r="Y4013" s="90">
        <f>IFERROR(ROUND(X4013/W4013-1,2),"")</f>
        <v>0</v>
      </c>
      <c r="Z4013" s="31">
        <f>IF(OR(S4013="VLD MLC components",S4013="VLD MLC pipes",S4013="VLD PEX components",S4013="VLD PEX pipes",S4013="VLD PHC components",S4013="VLD PHC pipes",S4013="Controls VLD"),"По запросу",X4013)</f>
        <v>31369</v>
      </c>
      <c r="AA4013" s="63">
        <f>ROUND(X4013/1.2,3)</f>
        <v>26140.832999999999</v>
      </c>
      <c r="AB4013" s="23">
        <v>26140.832999999999</v>
      </c>
      <c r="AC4013" s="190">
        <f>IFERROR(ROUND(AA4013/AB4013-1,2),"")</f>
        <v>0</v>
      </c>
      <c r="AD4013" s="25">
        <v>5.6</v>
      </c>
      <c r="AE4013" s="25">
        <v>0.13200000000000001</v>
      </c>
      <c r="AF4013" s="25">
        <v>0</v>
      </c>
      <c r="AG4013" s="25" t="s">
        <v>22</v>
      </c>
      <c r="AH4013" s="25">
        <v>0</v>
      </c>
      <c r="AI4013" s="25">
        <v>0</v>
      </c>
      <c r="AJ4013" s="25" t="s">
        <v>20</v>
      </c>
      <c r="AK4013" s="42" t="s">
        <v>19</v>
      </c>
      <c r="AL4013" s="25" t="s">
        <v>20</v>
      </c>
      <c r="AM4013" s="25">
        <v>1</v>
      </c>
      <c r="AN4013" s="25" t="s">
        <v>22</v>
      </c>
      <c r="AO4013" s="25" t="s">
        <v>22</v>
      </c>
      <c r="AP4013" s="25" t="s">
        <v>22</v>
      </c>
      <c r="AQ4013" s="25"/>
      <c r="AR4013" s="94"/>
      <c r="AS4013" s="157" t="s">
        <v>22</v>
      </c>
      <c r="AT4013" s="93">
        <v>42551</v>
      </c>
      <c r="AU4013" s="92" t="s">
        <v>22</v>
      </c>
      <c r="AV4013" s="91" t="s">
        <v>48</v>
      </c>
      <c r="AW4013" s="92" t="s">
        <v>48</v>
      </c>
      <c r="AX4013" s="92" t="s">
        <v>48</v>
      </c>
      <c r="AY4013" s="91" t="s">
        <v>152</v>
      </c>
      <c r="AZ4013" s="23"/>
      <c r="BA4013" s="25">
        <v>0</v>
      </c>
      <c r="BB4013" t="s">
        <v>48</v>
      </c>
      <c r="BC4013" t="e">
        <v>#N/A</v>
      </c>
      <c r="BD4013" t="e">
        <f>IF(Z4013=BC4013,"OK")</f>
        <v>#N/A</v>
      </c>
      <c r="BE4013">
        <v>5.6</v>
      </c>
      <c r="BF4013">
        <v>0.13200000000000001</v>
      </c>
      <c r="BG4013" t="s">
        <v>22</v>
      </c>
      <c r="BH4013" t="s">
        <v>22</v>
      </c>
      <c r="BI4013" t="s">
        <v>22</v>
      </c>
      <c r="BJ4013">
        <v>0</v>
      </c>
      <c r="BK4013">
        <v>0</v>
      </c>
      <c r="BN4013" s="183"/>
    </row>
    <row r="4014" spans="1:66" ht="25.5" x14ac:dyDescent="0.25">
      <c r="A4014" s="1"/>
      <c r="B4014" s="94">
        <v>4001</v>
      </c>
      <c r="C4014" s="43">
        <v>1050315</v>
      </c>
      <c r="D4014" s="25"/>
      <c r="E4014" s="27" t="s">
        <v>1472</v>
      </c>
      <c r="F4014" s="151" t="s">
        <v>21</v>
      </c>
      <c r="G4014" s="25"/>
      <c r="H4014" s="46" t="str">
        <f>IFERROR(IFERROR(IF(SEARCH("Usystems",$E4014)&gt;0,"Usystems"),IF(SEARCH("RIIFO",$E4014)&gt;0,"RIIFO","Uponor")),"Uponor")</f>
        <v>Uponor</v>
      </c>
      <c r="I4014" s="25" t="str">
        <f>IFERROR(MID($D4014,1,7)+0,"")</f>
        <v/>
      </c>
      <c r="J4014" s="25" t="str">
        <f>IFERROR(MID($D4014,10,7)+0,"")</f>
        <v/>
      </c>
      <c r="K4014" s="25" t="str">
        <f>IFERROR(MID($D4014,19,7)+0,"")</f>
        <v/>
      </c>
      <c r="L4014" s="25" t="str">
        <f>IFERROR(MID($D4014,28,7)+0,"")</f>
        <v/>
      </c>
      <c r="M4014" s="25" t="str">
        <f>IF(IFERROR(MID($Q4014,1,7)+0,"")&lt;1130000,IF(INDEX(C:C,MATCH(LEFT(Q4014,7)+0,I:I,0))&lt;1130000,"",INDEX(C:C,MATCH(LEFT(Q4014,7)+0,I:I,0))),IFERROR(MID($Q4014,1,7)+0,""))</f>
        <v/>
      </c>
      <c r="N4014" s="25" t="str">
        <f>IF(IFERROR(MID($Q4014,10,7)+0,"")&lt;1130000,"",IFERROR(MID($Q4014,10,7)+0,""))</f>
        <v/>
      </c>
      <c r="O4014" s="25" t="str">
        <f>IF(IFERROR(MID($Q4014,19,7)+0,"")&lt;1130000,"",IFERROR(MID($Q4014,19,7)+0,""))</f>
        <v/>
      </c>
      <c r="P4014" s="25" t="str">
        <f>IF(M4014="","",IF(N4014="",M4014,M4014&amp;", "&amp;N4014))</f>
        <v/>
      </c>
      <c r="Q4014" s="25"/>
      <c r="R4014" s="25"/>
      <c r="S4014" s="35" t="s">
        <v>107</v>
      </c>
      <c r="T4014" s="25" t="s">
        <v>36</v>
      </c>
      <c r="U4014" s="185">
        <v>32059</v>
      </c>
      <c r="V4014" s="188">
        <v>32059</v>
      </c>
      <c r="W4014" s="189">
        <v>32059</v>
      </c>
      <c r="X4014" s="31">
        <v>32059</v>
      </c>
      <c r="Y4014" s="90">
        <f>IFERROR(ROUND(X4014/W4014-1,2),"")</f>
        <v>0</v>
      </c>
      <c r="Z4014" s="31">
        <f>IF(OR(S4014="VLD MLC components",S4014="VLD MLC pipes",S4014="VLD PEX components",S4014="VLD PEX pipes",S4014="VLD PHC components",S4014="VLD PHC pipes",S4014="Controls VLD"),"По запросу",X4014)</f>
        <v>32059</v>
      </c>
      <c r="AA4014" s="63">
        <f>ROUND(X4014/1.2,3)</f>
        <v>26715.832999999999</v>
      </c>
      <c r="AB4014" s="23">
        <v>26715.832999999999</v>
      </c>
      <c r="AC4014" s="190">
        <f>IFERROR(ROUND(AA4014/AB4014-1,2),"")</f>
        <v>0</v>
      </c>
      <c r="AD4014" s="25">
        <v>6.1</v>
      </c>
      <c r="AE4014" s="25">
        <v>0.26</v>
      </c>
      <c r="AF4014" s="25">
        <v>0</v>
      </c>
      <c r="AG4014" s="25" t="s">
        <v>22</v>
      </c>
      <c r="AH4014" s="25">
        <v>0</v>
      </c>
      <c r="AI4014" s="25">
        <v>0</v>
      </c>
      <c r="AJ4014" s="25" t="s">
        <v>20</v>
      </c>
      <c r="AK4014" s="42" t="s">
        <v>19</v>
      </c>
      <c r="AL4014" s="25" t="s">
        <v>20</v>
      </c>
      <c r="AM4014" s="25">
        <v>1</v>
      </c>
      <c r="AN4014" s="25" t="s">
        <v>22</v>
      </c>
      <c r="AO4014" s="25" t="s">
        <v>22</v>
      </c>
      <c r="AP4014" s="25" t="s">
        <v>22</v>
      </c>
      <c r="AQ4014" s="25"/>
      <c r="AR4014" s="94"/>
      <c r="AS4014" s="157" t="s">
        <v>22</v>
      </c>
      <c r="AT4014" s="93">
        <v>42551</v>
      </c>
      <c r="AU4014" s="92" t="s">
        <v>22</v>
      </c>
      <c r="AV4014" s="91" t="s">
        <v>48</v>
      </c>
      <c r="AW4014" s="92" t="s">
        <v>48</v>
      </c>
      <c r="AX4014" s="92" t="s">
        <v>48</v>
      </c>
      <c r="AY4014" s="91" t="s">
        <v>152</v>
      </c>
      <c r="AZ4014" s="23"/>
      <c r="BA4014" s="25">
        <v>0</v>
      </c>
      <c r="BB4014" t="s">
        <v>48</v>
      </c>
      <c r="BC4014" t="e">
        <v>#N/A</v>
      </c>
      <c r="BD4014" t="e">
        <f>IF(Z4014=BC4014,"OK")</f>
        <v>#N/A</v>
      </c>
      <c r="BE4014">
        <v>6.1</v>
      </c>
      <c r="BF4014">
        <v>0.26</v>
      </c>
      <c r="BG4014" t="s">
        <v>22</v>
      </c>
      <c r="BH4014" t="s">
        <v>22</v>
      </c>
      <c r="BI4014" t="s">
        <v>22</v>
      </c>
      <c r="BJ4014">
        <v>0</v>
      </c>
      <c r="BK4014">
        <v>0</v>
      </c>
      <c r="BN4014" s="183"/>
    </row>
    <row r="4015" spans="1:66" ht="25.5" x14ac:dyDescent="0.25">
      <c r="A4015" s="1"/>
      <c r="B4015" s="94">
        <v>4002</v>
      </c>
      <c r="C4015" s="43">
        <v>1050316</v>
      </c>
      <c r="D4015" s="25"/>
      <c r="E4015" s="27" t="s">
        <v>1471</v>
      </c>
      <c r="F4015" s="151" t="s">
        <v>21</v>
      </c>
      <c r="G4015" s="25"/>
      <c r="H4015" s="46" t="str">
        <f>IFERROR(IFERROR(IF(SEARCH("Usystems",$E4015)&gt;0,"Usystems"),IF(SEARCH("RIIFO",$E4015)&gt;0,"RIIFO","Uponor")),"Uponor")</f>
        <v>Uponor</v>
      </c>
      <c r="I4015" s="25" t="str">
        <f>IFERROR(MID($D4015,1,7)+0,"")</f>
        <v/>
      </c>
      <c r="J4015" s="25" t="str">
        <f>IFERROR(MID($D4015,10,7)+0,"")</f>
        <v/>
      </c>
      <c r="K4015" s="25" t="str">
        <f>IFERROR(MID($D4015,19,7)+0,"")</f>
        <v/>
      </c>
      <c r="L4015" s="25" t="str">
        <f>IFERROR(MID($D4015,28,7)+0,"")</f>
        <v/>
      </c>
      <c r="M4015" s="25" t="str">
        <f>IF(IFERROR(MID($Q4015,1,7)+0,"")&lt;1130000,IF(INDEX(C:C,MATCH(LEFT(Q4015,7)+0,I:I,0))&lt;1130000,"",INDEX(C:C,MATCH(LEFT(Q4015,7)+0,I:I,0))),IFERROR(MID($Q4015,1,7)+0,""))</f>
        <v/>
      </c>
      <c r="N4015" s="25" t="str">
        <f>IF(IFERROR(MID($Q4015,10,7)+0,"")&lt;1130000,"",IFERROR(MID($Q4015,10,7)+0,""))</f>
        <v/>
      </c>
      <c r="O4015" s="25" t="str">
        <f>IF(IFERROR(MID($Q4015,19,7)+0,"")&lt;1130000,"",IFERROR(MID($Q4015,19,7)+0,""))</f>
        <v/>
      </c>
      <c r="P4015" s="25" t="str">
        <f>IF(M4015="","",IF(N4015="",M4015,M4015&amp;", "&amp;N4015))</f>
        <v/>
      </c>
      <c r="Q4015" s="25"/>
      <c r="R4015" s="25"/>
      <c r="S4015" s="35" t="s">
        <v>107</v>
      </c>
      <c r="T4015" s="25" t="s">
        <v>36</v>
      </c>
      <c r="U4015" s="185">
        <v>34815</v>
      </c>
      <c r="V4015" s="188">
        <v>34815</v>
      </c>
      <c r="W4015" s="189">
        <v>34815</v>
      </c>
      <c r="X4015" s="31">
        <v>34815</v>
      </c>
      <c r="Y4015" s="90">
        <f>IFERROR(ROUND(X4015/W4015-1,2),"")</f>
        <v>0</v>
      </c>
      <c r="Z4015" s="31">
        <f>IF(OR(S4015="VLD MLC components",S4015="VLD MLC pipes",S4015="VLD PEX components",S4015="VLD PEX pipes",S4015="VLD PHC components",S4015="VLD PHC pipes",S4015="Controls VLD"),"По запросу",X4015)</f>
        <v>34815</v>
      </c>
      <c r="AA4015" s="63">
        <f>ROUND(X4015/1.2,3)</f>
        <v>29012.5</v>
      </c>
      <c r="AB4015" s="23">
        <v>29012.5</v>
      </c>
      <c r="AC4015" s="190">
        <f>IFERROR(ROUND(AA4015/AB4015-1,2),"")</f>
        <v>0</v>
      </c>
      <c r="AD4015" s="25">
        <v>7.4</v>
      </c>
      <c r="AE4015" s="25">
        <v>0.26</v>
      </c>
      <c r="AF4015" s="25">
        <v>0</v>
      </c>
      <c r="AG4015" s="25" t="s">
        <v>22</v>
      </c>
      <c r="AH4015" s="25">
        <v>0</v>
      </c>
      <c r="AI4015" s="25">
        <v>0</v>
      </c>
      <c r="AJ4015" s="25" t="s">
        <v>20</v>
      </c>
      <c r="AK4015" s="42" t="s">
        <v>19</v>
      </c>
      <c r="AL4015" s="25" t="s">
        <v>20</v>
      </c>
      <c r="AM4015" s="25">
        <v>1</v>
      </c>
      <c r="AN4015" s="25" t="s">
        <v>22</v>
      </c>
      <c r="AO4015" s="25" t="s">
        <v>22</v>
      </c>
      <c r="AP4015" s="25" t="s">
        <v>22</v>
      </c>
      <c r="AQ4015" s="25"/>
      <c r="AR4015" s="94"/>
      <c r="AS4015" s="157" t="s">
        <v>22</v>
      </c>
      <c r="AT4015" s="93">
        <v>42551</v>
      </c>
      <c r="AU4015" s="92" t="s">
        <v>22</v>
      </c>
      <c r="AV4015" s="91" t="s">
        <v>48</v>
      </c>
      <c r="AW4015" s="92" t="s">
        <v>48</v>
      </c>
      <c r="AX4015" s="92" t="s">
        <v>48</v>
      </c>
      <c r="AY4015" s="91" t="s">
        <v>152</v>
      </c>
      <c r="AZ4015" s="23"/>
      <c r="BA4015" s="25">
        <v>0</v>
      </c>
      <c r="BB4015" t="s">
        <v>48</v>
      </c>
      <c r="BC4015" t="e">
        <v>#N/A</v>
      </c>
      <c r="BD4015" t="e">
        <f>IF(Z4015=BC4015,"OK")</f>
        <v>#N/A</v>
      </c>
      <c r="BE4015">
        <v>7.4</v>
      </c>
      <c r="BF4015">
        <v>0.26</v>
      </c>
      <c r="BG4015" t="s">
        <v>22</v>
      </c>
      <c r="BH4015" t="s">
        <v>22</v>
      </c>
      <c r="BI4015" t="s">
        <v>22</v>
      </c>
      <c r="BJ4015">
        <v>0</v>
      </c>
      <c r="BK4015">
        <v>0</v>
      </c>
      <c r="BN4015" s="183"/>
    </row>
    <row r="4016" spans="1:66" ht="25.5" x14ac:dyDescent="0.25">
      <c r="A4016" s="1"/>
      <c r="B4016" s="94">
        <v>4003</v>
      </c>
      <c r="C4016" s="43">
        <v>1050318</v>
      </c>
      <c r="D4016" s="25"/>
      <c r="E4016" s="27" t="s">
        <v>1470</v>
      </c>
      <c r="F4016" s="151" t="s">
        <v>21</v>
      </c>
      <c r="G4016" s="25"/>
      <c r="H4016" s="46" t="str">
        <f>IFERROR(IFERROR(IF(SEARCH("Usystems",$E4016)&gt;0,"Usystems"),IF(SEARCH("RIIFO",$E4016)&gt;0,"RIIFO","Uponor")),"Uponor")</f>
        <v>Uponor</v>
      </c>
      <c r="I4016" s="25" t="str">
        <f>IFERROR(MID($D4016,1,7)+0,"")</f>
        <v/>
      </c>
      <c r="J4016" s="25" t="str">
        <f>IFERROR(MID($D4016,10,7)+0,"")</f>
        <v/>
      </c>
      <c r="K4016" s="25" t="str">
        <f>IFERROR(MID($D4016,19,7)+0,"")</f>
        <v/>
      </c>
      <c r="L4016" s="25" t="str">
        <f>IFERROR(MID($D4016,28,7)+0,"")</f>
        <v/>
      </c>
      <c r="M4016" s="25" t="str">
        <f>IF(IFERROR(MID($Q4016,1,7)+0,"")&lt;1130000,IF(INDEX(C:C,MATCH(LEFT(Q4016,7)+0,I:I,0))&lt;1130000,"",INDEX(C:C,MATCH(LEFT(Q4016,7)+0,I:I,0))),IFERROR(MID($Q4016,1,7)+0,""))</f>
        <v/>
      </c>
      <c r="N4016" s="25" t="str">
        <f>IF(IFERROR(MID($Q4016,10,7)+0,"")&lt;1130000,"",IFERROR(MID($Q4016,10,7)+0,""))</f>
        <v/>
      </c>
      <c r="O4016" s="25" t="str">
        <f>IF(IFERROR(MID($Q4016,19,7)+0,"")&lt;1130000,"",IFERROR(MID($Q4016,19,7)+0,""))</f>
        <v/>
      </c>
      <c r="P4016" s="25" t="str">
        <f>IF(M4016="","",IF(N4016="",M4016,M4016&amp;", "&amp;N4016))</f>
        <v/>
      </c>
      <c r="Q4016" s="25"/>
      <c r="R4016" s="25"/>
      <c r="S4016" s="35" t="s">
        <v>107</v>
      </c>
      <c r="T4016" s="25" t="s">
        <v>36</v>
      </c>
      <c r="U4016" s="185">
        <v>80794</v>
      </c>
      <c r="V4016" s="188">
        <v>80794</v>
      </c>
      <c r="W4016" s="189">
        <v>80794</v>
      </c>
      <c r="X4016" s="31">
        <v>80794</v>
      </c>
      <c r="Y4016" s="90">
        <f>IFERROR(ROUND(X4016/W4016-1,2),"")</f>
        <v>0</v>
      </c>
      <c r="Z4016" s="31">
        <f>IF(OR(S4016="VLD MLC components",S4016="VLD MLC pipes",S4016="VLD PEX components",S4016="VLD PEX pipes",S4016="VLD PHC components",S4016="VLD PHC pipes",S4016="Controls VLD"),"По запросу",X4016)</f>
        <v>80794</v>
      </c>
      <c r="AA4016" s="63">
        <f>ROUND(X4016/1.2,3)</f>
        <v>67328.332999999999</v>
      </c>
      <c r="AB4016" s="23">
        <v>67328.332999999999</v>
      </c>
      <c r="AC4016" s="190">
        <f>IFERROR(ROUND(AA4016/AB4016-1,2),"")</f>
        <v>0</v>
      </c>
      <c r="AD4016" s="25">
        <v>10</v>
      </c>
      <c r="AE4016" s="25">
        <v>0.33279999999999998</v>
      </c>
      <c r="AF4016" s="25">
        <v>0</v>
      </c>
      <c r="AG4016" s="25" t="s">
        <v>22</v>
      </c>
      <c r="AH4016" s="25">
        <v>0</v>
      </c>
      <c r="AI4016" s="25">
        <v>0</v>
      </c>
      <c r="AJ4016" s="25" t="s">
        <v>20</v>
      </c>
      <c r="AK4016" s="42" t="s">
        <v>19</v>
      </c>
      <c r="AL4016" s="25" t="s">
        <v>20</v>
      </c>
      <c r="AM4016" s="25">
        <v>1</v>
      </c>
      <c r="AN4016" s="25" t="s">
        <v>22</v>
      </c>
      <c r="AO4016" s="25" t="s">
        <v>22</v>
      </c>
      <c r="AP4016" s="25" t="s">
        <v>22</v>
      </c>
      <c r="AQ4016" s="25"/>
      <c r="AR4016" s="94"/>
      <c r="AS4016" s="157" t="s">
        <v>22</v>
      </c>
      <c r="AT4016" s="93">
        <v>42551</v>
      </c>
      <c r="AU4016" s="92" t="s">
        <v>22</v>
      </c>
      <c r="AV4016" s="91" t="s">
        <v>48</v>
      </c>
      <c r="AW4016" s="92" t="s">
        <v>48</v>
      </c>
      <c r="AX4016" s="92" t="s">
        <v>48</v>
      </c>
      <c r="AY4016" s="91" t="s">
        <v>152</v>
      </c>
      <c r="AZ4016" s="23"/>
      <c r="BA4016" s="25">
        <v>0</v>
      </c>
      <c r="BB4016" t="s">
        <v>48</v>
      </c>
      <c r="BC4016" t="e">
        <v>#N/A</v>
      </c>
      <c r="BD4016" t="e">
        <f>IF(Z4016=BC4016,"OK")</f>
        <v>#N/A</v>
      </c>
      <c r="BE4016">
        <v>10</v>
      </c>
      <c r="BF4016">
        <v>0.33279999999999998</v>
      </c>
      <c r="BG4016" t="s">
        <v>22</v>
      </c>
      <c r="BH4016" t="s">
        <v>22</v>
      </c>
      <c r="BI4016" t="s">
        <v>22</v>
      </c>
      <c r="BJ4016">
        <v>0</v>
      </c>
      <c r="BK4016">
        <v>0</v>
      </c>
      <c r="BN4016" s="183"/>
    </row>
    <row r="4017" spans="1:66" ht="25.5" x14ac:dyDescent="0.25">
      <c r="A4017" s="1"/>
      <c r="B4017" s="94">
        <v>4004</v>
      </c>
      <c r="C4017" s="43">
        <v>1050319</v>
      </c>
      <c r="D4017" s="25"/>
      <c r="E4017" s="27" t="s">
        <v>1469</v>
      </c>
      <c r="F4017" s="151" t="s">
        <v>21</v>
      </c>
      <c r="G4017" s="25"/>
      <c r="H4017" s="46" t="str">
        <f>IFERROR(IFERROR(IF(SEARCH("Usystems",$E4017)&gt;0,"Usystems"),IF(SEARCH("RIIFO",$E4017)&gt;0,"RIIFO","Uponor")),"Uponor")</f>
        <v>Uponor</v>
      </c>
      <c r="I4017" s="25" t="str">
        <f>IFERROR(MID($D4017,1,7)+0,"")</f>
        <v/>
      </c>
      <c r="J4017" s="25" t="str">
        <f>IFERROR(MID($D4017,10,7)+0,"")</f>
        <v/>
      </c>
      <c r="K4017" s="25" t="str">
        <f>IFERROR(MID($D4017,19,7)+0,"")</f>
        <v/>
      </c>
      <c r="L4017" s="25" t="str">
        <f>IFERROR(MID($D4017,28,7)+0,"")</f>
        <v/>
      </c>
      <c r="M4017" s="25" t="str">
        <f>IF(IFERROR(MID($Q4017,1,7)+0,"")&lt;1130000,IF(INDEX(C:C,MATCH(LEFT(Q4017,7)+0,I:I,0))&lt;1130000,"",INDEX(C:C,MATCH(LEFT(Q4017,7)+0,I:I,0))),IFERROR(MID($Q4017,1,7)+0,""))</f>
        <v/>
      </c>
      <c r="N4017" s="25" t="str">
        <f>IF(IFERROR(MID($Q4017,10,7)+0,"")&lt;1130000,"",IFERROR(MID($Q4017,10,7)+0,""))</f>
        <v/>
      </c>
      <c r="O4017" s="25" t="str">
        <f>IF(IFERROR(MID($Q4017,19,7)+0,"")&lt;1130000,"",IFERROR(MID($Q4017,19,7)+0,""))</f>
        <v/>
      </c>
      <c r="P4017" s="25" t="str">
        <f>IF(M4017="","",IF(N4017="",M4017,M4017&amp;", "&amp;N4017))</f>
        <v/>
      </c>
      <c r="Q4017" s="25"/>
      <c r="R4017" s="25"/>
      <c r="S4017" s="35" t="s">
        <v>107</v>
      </c>
      <c r="T4017" s="25" t="s">
        <v>36</v>
      </c>
      <c r="U4017" s="185">
        <v>90584</v>
      </c>
      <c r="V4017" s="188">
        <v>90584</v>
      </c>
      <c r="W4017" s="189">
        <v>90584</v>
      </c>
      <c r="X4017" s="31">
        <v>90584</v>
      </c>
      <c r="Y4017" s="90">
        <f>IFERROR(ROUND(X4017/W4017-1,2),"")</f>
        <v>0</v>
      </c>
      <c r="Z4017" s="31">
        <f>IF(OR(S4017="VLD MLC components",S4017="VLD MLC pipes",S4017="VLD PEX components",S4017="VLD PEX pipes",S4017="VLD PHC components",S4017="VLD PHC pipes",S4017="Controls VLD"),"По запросу",X4017)</f>
        <v>90584</v>
      </c>
      <c r="AA4017" s="63">
        <f>ROUND(X4017/1.2,3)</f>
        <v>75486.667000000001</v>
      </c>
      <c r="AB4017" s="23">
        <v>75486.667000000001</v>
      </c>
      <c r="AC4017" s="190">
        <f>IFERROR(ROUND(AA4017/AB4017-1,2),"")</f>
        <v>0</v>
      </c>
      <c r="AD4017" s="25">
        <v>12</v>
      </c>
      <c r="AE4017" s="25">
        <v>0.37637999999999999</v>
      </c>
      <c r="AF4017" s="25">
        <v>0</v>
      </c>
      <c r="AG4017" s="25" t="s">
        <v>22</v>
      </c>
      <c r="AH4017" s="25">
        <v>0</v>
      </c>
      <c r="AI4017" s="25">
        <v>0</v>
      </c>
      <c r="AJ4017" s="25" t="s">
        <v>20</v>
      </c>
      <c r="AK4017" s="42" t="s">
        <v>19</v>
      </c>
      <c r="AL4017" s="25" t="s">
        <v>20</v>
      </c>
      <c r="AM4017" s="25">
        <v>1</v>
      </c>
      <c r="AN4017" s="25" t="s">
        <v>22</v>
      </c>
      <c r="AO4017" s="25" t="s">
        <v>22</v>
      </c>
      <c r="AP4017" s="25" t="s">
        <v>22</v>
      </c>
      <c r="AQ4017" s="25"/>
      <c r="AR4017" s="94"/>
      <c r="AS4017" s="157" t="s">
        <v>22</v>
      </c>
      <c r="AT4017" s="93">
        <v>42551</v>
      </c>
      <c r="AU4017" s="92" t="s">
        <v>22</v>
      </c>
      <c r="AV4017" s="91" t="s">
        <v>48</v>
      </c>
      <c r="AW4017" s="92" t="s">
        <v>48</v>
      </c>
      <c r="AX4017" s="92" t="s">
        <v>48</v>
      </c>
      <c r="AY4017" s="91" t="s">
        <v>152</v>
      </c>
      <c r="AZ4017" s="23"/>
      <c r="BA4017" s="25">
        <v>0</v>
      </c>
      <c r="BB4017" t="s">
        <v>48</v>
      </c>
      <c r="BC4017" t="e">
        <v>#N/A</v>
      </c>
      <c r="BD4017" t="e">
        <f>IF(Z4017=BC4017,"OK")</f>
        <v>#N/A</v>
      </c>
      <c r="BE4017">
        <v>12</v>
      </c>
      <c r="BF4017">
        <v>0.37637999999999999</v>
      </c>
      <c r="BG4017" t="s">
        <v>22</v>
      </c>
      <c r="BH4017" t="s">
        <v>22</v>
      </c>
      <c r="BI4017" t="s">
        <v>22</v>
      </c>
      <c r="BJ4017">
        <v>0</v>
      </c>
      <c r="BK4017">
        <v>0</v>
      </c>
      <c r="BN4017" s="183"/>
    </row>
    <row r="4018" spans="1:66" ht="25.5" x14ac:dyDescent="0.25">
      <c r="A4018" s="1"/>
      <c r="B4018" s="94">
        <v>4005</v>
      </c>
      <c r="C4018" s="43">
        <v>1050320</v>
      </c>
      <c r="D4018" s="25"/>
      <c r="E4018" s="27" t="s">
        <v>1468</v>
      </c>
      <c r="F4018" s="151" t="s">
        <v>21</v>
      </c>
      <c r="G4018" s="25"/>
      <c r="H4018" s="46" t="str">
        <f>IFERROR(IFERROR(IF(SEARCH("Usystems",$E4018)&gt;0,"Usystems"),IF(SEARCH("RIIFO",$E4018)&gt;0,"RIIFO","Uponor")),"Uponor")</f>
        <v>Uponor</v>
      </c>
      <c r="I4018" s="25" t="str">
        <f>IFERROR(MID($D4018,1,7)+0,"")</f>
        <v/>
      </c>
      <c r="J4018" s="25" t="str">
        <f>IFERROR(MID($D4018,10,7)+0,"")</f>
        <v/>
      </c>
      <c r="K4018" s="25" t="str">
        <f>IFERROR(MID($D4018,19,7)+0,"")</f>
        <v/>
      </c>
      <c r="L4018" s="25" t="str">
        <f>IFERROR(MID($D4018,28,7)+0,"")</f>
        <v/>
      </c>
      <c r="M4018" s="25" t="str">
        <f>IF(IFERROR(MID($Q4018,1,7)+0,"")&lt;1130000,IF(INDEX(C:C,MATCH(LEFT(Q4018,7)+0,I:I,0))&lt;1130000,"",INDEX(C:C,MATCH(LEFT(Q4018,7)+0,I:I,0))),IFERROR(MID($Q4018,1,7)+0,""))</f>
        <v/>
      </c>
      <c r="N4018" s="25" t="str">
        <f>IF(IFERROR(MID($Q4018,10,7)+0,"")&lt;1130000,"",IFERROR(MID($Q4018,10,7)+0,""))</f>
        <v/>
      </c>
      <c r="O4018" s="25" t="str">
        <f>IF(IFERROR(MID($Q4018,19,7)+0,"")&lt;1130000,"",IFERROR(MID($Q4018,19,7)+0,""))</f>
        <v/>
      </c>
      <c r="P4018" s="25" t="str">
        <f>IF(M4018="","",IF(N4018="",M4018,M4018&amp;", "&amp;N4018))</f>
        <v/>
      </c>
      <c r="Q4018" s="25"/>
      <c r="R4018" s="25"/>
      <c r="S4018" s="35" t="s">
        <v>107</v>
      </c>
      <c r="T4018" s="25" t="s">
        <v>36</v>
      </c>
      <c r="U4018" s="185">
        <v>101299</v>
      </c>
      <c r="V4018" s="188">
        <v>101299</v>
      </c>
      <c r="W4018" s="189">
        <v>101299</v>
      </c>
      <c r="X4018" s="31">
        <v>101299</v>
      </c>
      <c r="Y4018" s="90">
        <f>IFERROR(ROUND(X4018/W4018-1,2),"")</f>
        <v>0</v>
      </c>
      <c r="Z4018" s="31">
        <f>IF(OR(S4018="VLD MLC components",S4018="VLD MLC pipes",S4018="VLD PEX components",S4018="VLD PEX pipes",S4018="VLD PHC components",S4018="VLD PHC pipes",S4018="Controls VLD"),"По запросу",X4018)</f>
        <v>101299</v>
      </c>
      <c r="AA4018" s="63">
        <f>ROUND(X4018/1.2,3)</f>
        <v>84415.832999999999</v>
      </c>
      <c r="AB4018" s="23">
        <v>84415.832999999999</v>
      </c>
      <c r="AC4018" s="190">
        <f>IFERROR(ROUND(AA4018/AB4018-1,2),"")</f>
        <v>0</v>
      </c>
      <c r="AD4018" s="25">
        <v>14</v>
      </c>
      <c r="AE4018" s="25">
        <v>0.46588000000000002</v>
      </c>
      <c r="AF4018" s="25">
        <v>0</v>
      </c>
      <c r="AG4018" s="25" t="s">
        <v>22</v>
      </c>
      <c r="AH4018" s="25">
        <v>0</v>
      </c>
      <c r="AI4018" s="25">
        <v>0</v>
      </c>
      <c r="AJ4018" s="25" t="s">
        <v>20</v>
      </c>
      <c r="AK4018" s="42" t="s">
        <v>19</v>
      </c>
      <c r="AL4018" s="25" t="s">
        <v>20</v>
      </c>
      <c r="AM4018" s="25">
        <v>1</v>
      </c>
      <c r="AN4018" s="25" t="s">
        <v>22</v>
      </c>
      <c r="AO4018" s="25" t="s">
        <v>22</v>
      </c>
      <c r="AP4018" s="25" t="s">
        <v>22</v>
      </c>
      <c r="AQ4018" s="25"/>
      <c r="AR4018" s="94"/>
      <c r="AS4018" s="157" t="s">
        <v>22</v>
      </c>
      <c r="AT4018" s="93">
        <v>42551</v>
      </c>
      <c r="AU4018" s="92" t="s">
        <v>22</v>
      </c>
      <c r="AV4018" s="91" t="s">
        <v>48</v>
      </c>
      <c r="AW4018" s="92" t="s">
        <v>48</v>
      </c>
      <c r="AX4018" s="92" t="s">
        <v>48</v>
      </c>
      <c r="AY4018" s="91" t="s">
        <v>152</v>
      </c>
      <c r="AZ4018" s="23"/>
      <c r="BA4018" s="25">
        <v>0</v>
      </c>
      <c r="BB4018" t="s">
        <v>48</v>
      </c>
      <c r="BC4018" t="e">
        <v>#N/A</v>
      </c>
      <c r="BD4018" t="e">
        <f>IF(Z4018=BC4018,"OK")</f>
        <v>#N/A</v>
      </c>
      <c r="BE4018">
        <v>14</v>
      </c>
      <c r="BF4018">
        <v>0.46588000000000002</v>
      </c>
      <c r="BG4018" t="s">
        <v>22</v>
      </c>
      <c r="BH4018" t="s">
        <v>22</v>
      </c>
      <c r="BI4018" t="s">
        <v>22</v>
      </c>
      <c r="BJ4018">
        <v>0</v>
      </c>
      <c r="BK4018">
        <v>0</v>
      </c>
      <c r="BN4018" s="183"/>
    </row>
    <row r="4019" spans="1:66" ht="25.5" x14ac:dyDescent="0.25">
      <c r="A4019" s="1"/>
      <c r="B4019" s="94">
        <v>4006</v>
      </c>
      <c r="C4019" s="43">
        <v>1054167</v>
      </c>
      <c r="D4019" s="25"/>
      <c r="E4019" s="27" t="s">
        <v>1467</v>
      </c>
      <c r="F4019" s="151" t="s">
        <v>21</v>
      </c>
      <c r="G4019" s="25"/>
      <c r="H4019" s="46" t="str">
        <f>IFERROR(IFERROR(IF(SEARCH("Usystems",$E4019)&gt;0,"Usystems"),IF(SEARCH("RIIFO",$E4019)&gt;0,"RIIFO","Uponor")),"Uponor")</f>
        <v>Uponor</v>
      </c>
      <c r="I4019" s="25" t="str">
        <f>IFERROR(MID($D4019,1,7)+0,"")</f>
        <v/>
      </c>
      <c r="J4019" s="25" t="str">
        <f>IFERROR(MID($D4019,10,7)+0,"")</f>
        <v/>
      </c>
      <c r="K4019" s="25" t="str">
        <f>IFERROR(MID($D4019,19,7)+0,"")</f>
        <v/>
      </c>
      <c r="L4019" s="25" t="str">
        <f>IFERROR(MID($D4019,28,7)+0,"")</f>
        <v/>
      </c>
      <c r="M4019" s="25" t="str">
        <f>IF(IFERROR(MID($Q4019,1,7)+0,"")&lt;1130000,IF(INDEX(C:C,MATCH(LEFT(Q4019,7)+0,I:I,0))&lt;1130000,"",INDEX(C:C,MATCH(LEFT(Q4019,7)+0,I:I,0))),IFERROR(MID($Q4019,1,7)+0,""))</f>
        <v/>
      </c>
      <c r="N4019" s="25" t="str">
        <f>IF(IFERROR(MID($Q4019,10,7)+0,"")&lt;1130000,"",IFERROR(MID($Q4019,10,7)+0,""))</f>
        <v/>
      </c>
      <c r="O4019" s="25" t="str">
        <f>IF(IFERROR(MID($Q4019,19,7)+0,"")&lt;1130000,"",IFERROR(MID($Q4019,19,7)+0,""))</f>
        <v/>
      </c>
      <c r="P4019" s="25" t="str">
        <f>IF(M4019="","",IF(N4019="",M4019,M4019&amp;", "&amp;N4019))</f>
        <v/>
      </c>
      <c r="Q4019" s="25"/>
      <c r="R4019" s="25"/>
      <c r="S4019" s="35" t="s">
        <v>107</v>
      </c>
      <c r="T4019" s="25" t="s">
        <v>36</v>
      </c>
      <c r="U4019" s="185">
        <v>222961</v>
      </c>
      <c r="V4019" s="188">
        <v>222961</v>
      </c>
      <c r="W4019" s="189">
        <v>222961</v>
      </c>
      <c r="X4019" s="31">
        <v>222961</v>
      </c>
      <c r="Y4019" s="90">
        <f>IFERROR(ROUND(X4019/W4019-1,2),"")</f>
        <v>0</v>
      </c>
      <c r="Z4019" s="31">
        <f>IF(OR(S4019="VLD MLC components",S4019="VLD MLC pipes",S4019="VLD PEX components",S4019="VLD PEX pipes",S4019="VLD PHC components",S4019="VLD PHC pipes",S4019="Controls VLD"),"По запросу",X4019)</f>
        <v>222961</v>
      </c>
      <c r="AA4019" s="63">
        <f>ROUND(X4019/1.2,3)</f>
        <v>185800.83300000001</v>
      </c>
      <c r="AB4019" s="23">
        <v>185800.83300000001</v>
      </c>
      <c r="AC4019" s="190">
        <f>IFERROR(ROUND(AA4019/AB4019-1,2),"")</f>
        <v>0</v>
      </c>
      <c r="AD4019" s="25">
        <v>17</v>
      </c>
      <c r="AE4019" s="25">
        <v>0.64259999999999995</v>
      </c>
      <c r="AF4019" s="25">
        <v>0</v>
      </c>
      <c r="AG4019" s="25" t="s">
        <v>22</v>
      </c>
      <c r="AH4019" s="25">
        <v>0</v>
      </c>
      <c r="AI4019" s="25">
        <v>0</v>
      </c>
      <c r="AJ4019" s="25" t="s">
        <v>20</v>
      </c>
      <c r="AK4019" s="42" t="s">
        <v>19</v>
      </c>
      <c r="AL4019" s="25" t="s">
        <v>20</v>
      </c>
      <c r="AM4019" s="25">
        <v>1</v>
      </c>
      <c r="AN4019" s="25" t="s">
        <v>22</v>
      </c>
      <c r="AO4019" s="25" t="s">
        <v>22</v>
      </c>
      <c r="AP4019" s="25" t="s">
        <v>22</v>
      </c>
      <c r="AQ4019" s="25"/>
      <c r="AR4019" s="94"/>
      <c r="AS4019" s="157" t="s">
        <v>22</v>
      </c>
      <c r="AT4019" s="93">
        <v>42551</v>
      </c>
      <c r="AU4019" s="92" t="s">
        <v>22</v>
      </c>
      <c r="AV4019" s="91" t="s">
        <v>48</v>
      </c>
      <c r="AW4019" s="92" t="s">
        <v>48</v>
      </c>
      <c r="AX4019" s="92" t="s">
        <v>48</v>
      </c>
      <c r="AY4019" s="91" t="s">
        <v>152</v>
      </c>
      <c r="AZ4019" s="23"/>
      <c r="BA4019" s="25">
        <v>0</v>
      </c>
      <c r="BB4019" t="s">
        <v>48</v>
      </c>
      <c r="BC4019" t="e">
        <v>#N/A</v>
      </c>
      <c r="BD4019" t="e">
        <f>IF(Z4019=BC4019,"OK")</f>
        <v>#N/A</v>
      </c>
      <c r="BE4019">
        <v>17</v>
      </c>
      <c r="BF4019">
        <v>0.64259999999999995</v>
      </c>
      <c r="BG4019" t="s">
        <v>22</v>
      </c>
      <c r="BH4019" t="s">
        <v>22</v>
      </c>
      <c r="BI4019" t="s">
        <v>22</v>
      </c>
      <c r="BJ4019">
        <v>0</v>
      </c>
      <c r="BK4019">
        <v>0</v>
      </c>
      <c r="BN4019" s="183"/>
    </row>
    <row r="4020" spans="1:66" ht="25.5" x14ac:dyDescent="0.25">
      <c r="A4020" s="1"/>
      <c r="B4020" s="94">
        <v>4007</v>
      </c>
      <c r="C4020" s="43">
        <v>1050322</v>
      </c>
      <c r="D4020" s="25"/>
      <c r="E4020" s="27" t="s">
        <v>1466</v>
      </c>
      <c r="F4020" s="151" t="s">
        <v>21</v>
      </c>
      <c r="G4020" s="25"/>
      <c r="H4020" s="46" t="str">
        <f>IFERROR(IFERROR(IF(SEARCH("Usystems",$E4020)&gt;0,"Usystems"),IF(SEARCH("RIIFO",$E4020)&gt;0,"RIIFO","Uponor")),"Uponor")</f>
        <v>Uponor</v>
      </c>
      <c r="I4020" s="25" t="str">
        <f>IFERROR(MID($D4020,1,7)+0,"")</f>
        <v/>
      </c>
      <c r="J4020" s="25" t="str">
        <f>IFERROR(MID($D4020,10,7)+0,"")</f>
        <v/>
      </c>
      <c r="K4020" s="25" t="str">
        <f>IFERROR(MID($D4020,19,7)+0,"")</f>
        <v/>
      </c>
      <c r="L4020" s="25" t="str">
        <f>IFERROR(MID($D4020,28,7)+0,"")</f>
        <v/>
      </c>
      <c r="M4020" s="25" t="str">
        <f>IF(IFERROR(MID($Q4020,1,7)+0,"")&lt;1130000,IF(INDEX(C:C,MATCH(LEFT(Q4020,7)+0,I:I,0))&lt;1130000,"",INDEX(C:C,MATCH(LEFT(Q4020,7)+0,I:I,0))),IFERROR(MID($Q4020,1,7)+0,""))</f>
        <v/>
      </c>
      <c r="N4020" s="25" t="str">
        <f>IF(IFERROR(MID($Q4020,10,7)+0,"")&lt;1130000,"",IFERROR(MID($Q4020,10,7)+0,""))</f>
        <v/>
      </c>
      <c r="O4020" s="25" t="str">
        <f>IF(IFERROR(MID($Q4020,19,7)+0,"")&lt;1130000,"",IFERROR(MID($Q4020,19,7)+0,""))</f>
        <v/>
      </c>
      <c r="P4020" s="25" t="str">
        <f>IF(M4020="","",IF(N4020="",M4020,M4020&amp;", "&amp;N4020))</f>
        <v/>
      </c>
      <c r="Q4020" s="25"/>
      <c r="R4020" s="25"/>
      <c r="S4020" s="35" t="s">
        <v>107</v>
      </c>
      <c r="T4020" s="25" t="s">
        <v>36</v>
      </c>
      <c r="U4020" s="185">
        <v>94525</v>
      </c>
      <c r="V4020" s="188">
        <v>94525</v>
      </c>
      <c r="W4020" s="189">
        <v>94525</v>
      </c>
      <c r="X4020" s="31">
        <v>94525</v>
      </c>
      <c r="Y4020" s="90">
        <f>IFERROR(ROUND(X4020/W4020-1,2),"")</f>
        <v>0</v>
      </c>
      <c r="Z4020" s="31">
        <f>IF(OR(S4020="VLD MLC components",S4020="VLD MLC pipes",S4020="VLD PEX components",S4020="VLD PEX pipes",S4020="VLD PHC components",S4020="VLD PHC pipes",S4020="Controls VLD"),"По запросу",X4020)</f>
        <v>94525</v>
      </c>
      <c r="AA4020" s="63">
        <f>ROUND(X4020/1.2,3)</f>
        <v>78770.832999999999</v>
      </c>
      <c r="AB4020" s="23">
        <v>78770.832999999999</v>
      </c>
      <c r="AC4020" s="190">
        <f>IFERROR(ROUND(AA4020/AB4020-1,2),"")</f>
        <v>0</v>
      </c>
      <c r="AD4020" s="25">
        <v>23</v>
      </c>
      <c r="AE4020" s="25">
        <v>0.46</v>
      </c>
      <c r="AF4020" s="25">
        <v>0</v>
      </c>
      <c r="AG4020" s="25" t="s">
        <v>22</v>
      </c>
      <c r="AH4020" s="25">
        <v>0</v>
      </c>
      <c r="AI4020" s="25">
        <v>0</v>
      </c>
      <c r="AJ4020" s="25" t="s">
        <v>20</v>
      </c>
      <c r="AK4020" s="42" t="s">
        <v>19</v>
      </c>
      <c r="AL4020" s="25" t="s">
        <v>20</v>
      </c>
      <c r="AM4020" s="25">
        <v>1</v>
      </c>
      <c r="AN4020" s="25" t="s">
        <v>22</v>
      </c>
      <c r="AO4020" s="25" t="s">
        <v>22</v>
      </c>
      <c r="AP4020" s="25" t="s">
        <v>22</v>
      </c>
      <c r="AQ4020" s="25"/>
      <c r="AR4020" s="94"/>
      <c r="AS4020" s="157" t="s">
        <v>22</v>
      </c>
      <c r="AT4020" s="93">
        <v>42551</v>
      </c>
      <c r="AU4020" s="92" t="s">
        <v>22</v>
      </c>
      <c r="AV4020" s="91" t="s">
        <v>48</v>
      </c>
      <c r="AW4020" s="92" t="s">
        <v>48</v>
      </c>
      <c r="AX4020" s="92" t="s">
        <v>48</v>
      </c>
      <c r="AY4020" s="91" t="s">
        <v>152</v>
      </c>
      <c r="AZ4020" s="23"/>
      <c r="BA4020" s="25">
        <v>0</v>
      </c>
      <c r="BB4020" t="s">
        <v>48</v>
      </c>
      <c r="BC4020" t="e">
        <v>#N/A</v>
      </c>
      <c r="BD4020" t="e">
        <f>IF(Z4020=BC4020,"OK")</f>
        <v>#N/A</v>
      </c>
      <c r="BE4020">
        <v>23</v>
      </c>
      <c r="BF4020">
        <v>0.46</v>
      </c>
      <c r="BG4020" t="s">
        <v>22</v>
      </c>
      <c r="BH4020" t="s">
        <v>22</v>
      </c>
      <c r="BI4020" t="s">
        <v>22</v>
      </c>
      <c r="BJ4020">
        <v>0</v>
      </c>
      <c r="BK4020">
        <v>0</v>
      </c>
      <c r="BN4020" s="183"/>
    </row>
    <row r="4021" spans="1:66" ht="25.5" x14ac:dyDescent="0.25">
      <c r="A4021" s="1"/>
      <c r="B4021" s="94">
        <v>4008</v>
      </c>
      <c r="C4021" s="43">
        <v>1050323</v>
      </c>
      <c r="D4021" s="25"/>
      <c r="E4021" s="27" t="s">
        <v>1465</v>
      </c>
      <c r="F4021" s="151" t="s">
        <v>21</v>
      </c>
      <c r="G4021" s="25"/>
      <c r="H4021" s="46" t="str">
        <f>IFERROR(IFERROR(IF(SEARCH("Usystems",$E4021)&gt;0,"Usystems"),IF(SEARCH("RIIFO",$E4021)&gt;0,"RIIFO","Uponor")),"Uponor")</f>
        <v>Uponor</v>
      </c>
      <c r="I4021" s="25" t="str">
        <f>IFERROR(MID($D4021,1,7)+0,"")</f>
        <v/>
      </c>
      <c r="J4021" s="25" t="str">
        <f>IFERROR(MID($D4021,10,7)+0,"")</f>
        <v/>
      </c>
      <c r="K4021" s="25" t="str">
        <f>IFERROR(MID($D4021,19,7)+0,"")</f>
        <v/>
      </c>
      <c r="L4021" s="25" t="str">
        <f>IFERROR(MID($D4021,28,7)+0,"")</f>
        <v/>
      </c>
      <c r="M4021" s="25" t="str">
        <f>IF(IFERROR(MID($Q4021,1,7)+0,"")&lt;1130000,IF(INDEX(C:C,MATCH(LEFT(Q4021,7)+0,I:I,0))&lt;1130000,"",INDEX(C:C,MATCH(LEFT(Q4021,7)+0,I:I,0))),IFERROR(MID($Q4021,1,7)+0,""))</f>
        <v/>
      </c>
      <c r="N4021" s="25" t="str">
        <f>IF(IFERROR(MID($Q4021,10,7)+0,"")&lt;1130000,"",IFERROR(MID($Q4021,10,7)+0,""))</f>
        <v/>
      </c>
      <c r="O4021" s="25" t="str">
        <f>IF(IFERROR(MID($Q4021,19,7)+0,"")&lt;1130000,"",IFERROR(MID($Q4021,19,7)+0,""))</f>
        <v/>
      </c>
      <c r="P4021" s="25" t="str">
        <f>IF(M4021="","",IF(N4021="",M4021,M4021&amp;", "&amp;N4021))</f>
        <v/>
      </c>
      <c r="Q4021" s="25"/>
      <c r="R4021" s="25"/>
      <c r="S4021" s="35" t="s">
        <v>107</v>
      </c>
      <c r="T4021" s="25" t="s">
        <v>36</v>
      </c>
      <c r="U4021" s="185">
        <v>104474</v>
      </c>
      <c r="V4021" s="188">
        <v>104474</v>
      </c>
      <c r="W4021" s="189">
        <v>104474</v>
      </c>
      <c r="X4021" s="31">
        <v>104474</v>
      </c>
      <c r="Y4021" s="90">
        <f>IFERROR(ROUND(X4021/W4021-1,2),"")</f>
        <v>0</v>
      </c>
      <c r="Z4021" s="31">
        <f>IF(OR(S4021="VLD MLC components",S4021="VLD MLC pipes",S4021="VLD PEX components",S4021="VLD PEX pipes",S4021="VLD PHC components",S4021="VLD PHC pipes",S4021="Controls VLD"),"По запросу",X4021)</f>
        <v>104474</v>
      </c>
      <c r="AA4021" s="63">
        <f>ROUND(X4021/1.2,3)</f>
        <v>87061.667000000001</v>
      </c>
      <c r="AB4021" s="23">
        <v>87061.667000000001</v>
      </c>
      <c r="AC4021" s="190">
        <f>IFERROR(ROUND(AA4021/AB4021-1,2),"")</f>
        <v>0</v>
      </c>
      <c r="AD4021" s="25">
        <v>19.5</v>
      </c>
      <c r="AE4021" s="25">
        <v>0.61845000000000006</v>
      </c>
      <c r="AF4021" s="25">
        <v>0</v>
      </c>
      <c r="AG4021" s="25" t="s">
        <v>22</v>
      </c>
      <c r="AH4021" s="25">
        <v>0</v>
      </c>
      <c r="AI4021" s="25">
        <v>0</v>
      </c>
      <c r="AJ4021" s="25" t="s">
        <v>20</v>
      </c>
      <c r="AK4021" s="42" t="s">
        <v>19</v>
      </c>
      <c r="AL4021" s="25" t="s">
        <v>20</v>
      </c>
      <c r="AM4021" s="25">
        <v>1</v>
      </c>
      <c r="AN4021" s="25" t="s">
        <v>22</v>
      </c>
      <c r="AO4021" s="25" t="s">
        <v>22</v>
      </c>
      <c r="AP4021" s="25" t="s">
        <v>22</v>
      </c>
      <c r="AQ4021" s="25"/>
      <c r="AR4021" s="94"/>
      <c r="AS4021" s="157" t="s">
        <v>22</v>
      </c>
      <c r="AT4021" s="93">
        <v>42551</v>
      </c>
      <c r="AU4021" s="92" t="s">
        <v>22</v>
      </c>
      <c r="AV4021" s="91" t="s">
        <v>48</v>
      </c>
      <c r="AW4021" s="92" t="s">
        <v>48</v>
      </c>
      <c r="AX4021" s="92" t="s">
        <v>48</v>
      </c>
      <c r="AY4021" s="91" t="s">
        <v>152</v>
      </c>
      <c r="AZ4021" s="23"/>
      <c r="BA4021" s="25">
        <v>0</v>
      </c>
      <c r="BB4021" t="s">
        <v>48</v>
      </c>
      <c r="BC4021" t="e">
        <v>#N/A</v>
      </c>
      <c r="BD4021" t="e">
        <f>IF(Z4021=BC4021,"OK")</f>
        <v>#N/A</v>
      </c>
      <c r="BE4021">
        <v>19.5</v>
      </c>
      <c r="BF4021">
        <v>0.61845000000000006</v>
      </c>
      <c r="BG4021" t="s">
        <v>22</v>
      </c>
      <c r="BH4021" t="s">
        <v>22</v>
      </c>
      <c r="BI4021" t="s">
        <v>22</v>
      </c>
      <c r="BJ4021">
        <v>0</v>
      </c>
      <c r="BK4021">
        <v>0</v>
      </c>
      <c r="BN4021" s="183"/>
    </row>
    <row r="4022" spans="1:66" ht="25.5" x14ac:dyDescent="0.25">
      <c r="A4022" s="1"/>
      <c r="B4022" s="94">
        <v>4009</v>
      </c>
      <c r="C4022" s="43">
        <v>1050324</v>
      </c>
      <c r="D4022" s="25"/>
      <c r="E4022" s="27" t="s">
        <v>1464</v>
      </c>
      <c r="F4022" s="151" t="s">
        <v>21</v>
      </c>
      <c r="G4022" s="25"/>
      <c r="H4022" s="46" t="str">
        <f>IFERROR(IFERROR(IF(SEARCH("Usystems",$E4022)&gt;0,"Usystems"),IF(SEARCH("RIIFO",$E4022)&gt;0,"RIIFO","Uponor")),"Uponor")</f>
        <v>Uponor</v>
      </c>
      <c r="I4022" s="25" t="str">
        <f>IFERROR(MID($D4022,1,7)+0,"")</f>
        <v/>
      </c>
      <c r="J4022" s="25" t="str">
        <f>IFERROR(MID($D4022,10,7)+0,"")</f>
        <v/>
      </c>
      <c r="K4022" s="25" t="str">
        <f>IFERROR(MID($D4022,19,7)+0,"")</f>
        <v/>
      </c>
      <c r="L4022" s="25" t="str">
        <f>IFERROR(MID($D4022,28,7)+0,"")</f>
        <v/>
      </c>
      <c r="M4022" s="25" t="str">
        <f>IF(IFERROR(MID($Q4022,1,7)+0,"")&lt;1130000,IF(INDEX(C:C,MATCH(LEFT(Q4022,7)+0,I:I,0))&lt;1130000,"",INDEX(C:C,MATCH(LEFT(Q4022,7)+0,I:I,0))),IFERROR(MID($Q4022,1,7)+0,""))</f>
        <v/>
      </c>
      <c r="N4022" s="25" t="str">
        <f>IF(IFERROR(MID($Q4022,10,7)+0,"")&lt;1130000,"",IFERROR(MID($Q4022,10,7)+0,""))</f>
        <v/>
      </c>
      <c r="O4022" s="25" t="str">
        <f>IF(IFERROR(MID($Q4022,19,7)+0,"")&lt;1130000,"",IFERROR(MID($Q4022,19,7)+0,""))</f>
        <v/>
      </c>
      <c r="P4022" s="25" t="str">
        <f>IF(M4022="","",IF(N4022="",M4022,M4022&amp;", "&amp;N4022))</f>
        <v/>
      </c>
      <c r="Q4022" s="25"/>
      <c r="R4022" s="25"/>
      <c r="S4022" s="35" t="s">
        <v>107</v>
      </c>
      <c r="T4022" s="25" t="s">
        <v>36</v>
      </c>
      <c r="U4022" s="185">
        <v>115732</v>
      </c>
      <c r="V4022" s="188">
        <v>115732</v>
      </c>
      <c r="W4022" s="189">
        <v>115732</v>
      </c>
      <c r="X4022" s="31">
        <v>115732</v>
      </c>
      <c r="Y4022" s="90">
        <f>IFERROR(ROUND(X4022/W4022-1,2),"")</f>
        <v>0</v>
      </c>
      <c r="Z4022" s="31">
        <f>IF(OR(S4022="VLD MLC components",S4022="VLD MLC pipes",S4022="VLD PEX components",S4022="VLD PEX pipes",S4022="VLD PHC components",S4022="VLD PHC pipes",S4022="Controls VLD"),"По запросу",X4022)</f>
        <v>115732</v>
      </c>
      <c r="AA4022" s="63">
        <f>ROUND(X4022/1.2,3)</f>
        <v>96443.332999999999</v>
      </c>
      <c r="AB4022" s="23">
        <v>96443.332999999999</v>
      </c>
      <c r="AC4022" s="190">
        <f>IFERROR(ROUND(AA4022/AB4022-1,2),"")</f>
        <v>0</v>
      </c>
      <c r="AD4022" s="25">
        <v>22.5</v>
      </c>
      <c r="AE4022" s="25">
        <v>0.7006</v>
      </c>
      <c r="AF4022" s="25">
        <v>0</v>
      </c>
      <c r="AG4022" s="25" t="s">
        <v>22</v>
      </c>
      <c r="AH4022" s="25">
        <v>0</v>
      </c>
      <c r="AI4022" s="25">
        <v>0</v>
      </c>
      <c r="AJ4022" s="25" t="s">
        <v>20</v>
      </c>
      <c r="AK4022" s="42" t="s">
        <v>19</v>
      </c>
      <c r="AL4022" s="25" t="s">
        <v>20</v>
      </c>
      <c r="AM4022" s="25">
        <v>1</v>
      </c>
      <c r="AN4022" s="25" t="s">
        <v>22</v>
      </c>
      <c r="AO4022" s="25" t="s">
        <v>22</v>
      </c>
      <c r="AP4022" s="25" t="s">
        <v>22</v>
      </c>
      <c r="AQ4022" s="25"/>
      <c r="AR4022" s="94"/>
      <c r="AS4022" s="157" t="s">
        <v>22</v>
      </c>
      <c r="AT4022" s="93">
        <v>42551</v>
      </c>
      <c r="AU4022" s="92" t="s">
        <v>22</v>
      </c>
      <c r="AV4022" s="91" t="s">
        <v>48</v>
      </c>
      <c r="AW4022" s="92" t="s">
        <v>48</v>
      </c>
      <c r="AX4022" s="92" t="s">
        <v>48</v>
      </c>
      <c r="AY4022" s="91" t="s">
        <v>152</v>
      </c>
      <c r="AZ4022" s="23"/>
      <c r="BA4022" s="25">
        <v>0</v>
      </c>
      <c r="BB4022" t="s">
        <v>48</v>
      </c>
      <c r="BC4022" t="e">
        <v>#N/A</v>
      </c>
      <c r="BD4022" t="e">
        <f>IF(Z4022=BC4022,"OK")</f>
        <v>#N/A</v>
      </c>
      <c r="BE4022">
        <v>22.5</v>
      </c>
      <c r="BF4022">
        <v>0.7006</v>
      </c>
      <c r="BG4022" t="s">
        <v>22</v>
      </c>
      <c r="BH4022" t="s">
        <v>22</v>
      </c>
      <c r="BI4022" t="s">
        <v>22</v>
      </c>
      <c r="BJ4022">
        <v>0</v>
      </c>
      <c r="BK4022">
        <v>0</v>
      </c>
      <c r="BN4022" s="183"/>
    </row>
    <row r="4023" spans="1:66" ht="25.5" x14ac:dyDescent="0.25">
      <c r="A4023" s="1"/>
      <c r="B4023" s="94">
        <v>4010</v>
      </c>
      <c r="C4023" s="43">
        <v>1054168</v>
      </c>
      <c r="D4023" s="25"/>
      <c r="E4023" s="27" t="s">
        <v>1463</v>
      </c>
      <c r="F4023" s="151" t="s">
        <v>21</v>
      </c>
      <c r="G4023" s="25"/>
      <c r="H4023" s="46" t="str">
        <f>IFERROR(IFERROR(IF(SEARCH("Usystems",$E4023)&gt;0,"Usystems"),IF(SEARCH("RIIFO",$E4023)&gt;0,"RIIFO","Uponor")),"Uponor")</f>
        <v>Uponor</v>
      </c>
      <c r="I4023" s="25" t="str">
        <f>IFERROR(MID($D4023,1,7)+0,"")</f>
        <v/>
      </c>
      <c r="J4023" s="25" t="str">
        <f>IFERROR(MID($D4023,10,7)+0,"")</f>
        <v/>
      </c>
      <c r="K4023" s="25" t="str">
        <f>IFERROR(MID($D4023,19,7)+0,"")</f>
        <v/>
      </c>
      <c r="L4023" s="25" t="str">
        <f>IFERROR(MID($D4023,28,7)+0,"")</f>
        <v/>
      </c>
      <c r="M4023" s="25" t="str">
        <f>IF(IFERROR(MID($Q4023,1,7)+0,"")&lt;1130000,IF(INDEX(C:C,MATCH(LEFT(Q4023,7)+0,I:I,0))&lt;1130000,"",INDEX(C:C,MATCH(LEFT(Q4023,7)+0,I:I,0))),IFERROR(MID($Q4023,1,7)+0,""))</f>
        <v/>
      </c>
      <c r="N4023" s="25" t="str">
        <f>IF(IFERROR(MID($Q4023,10,7)+0,"")&lt;1130000,"",IFERROR(MID($Q4023,10,7)+0,""))</f>
        <v/>
      </c>
      <c r="O4023" s="25" t="str">
        <f>IF(IFERROR(MID($Q4023,19,7)+0,"")&lt;1130000,"",IFERROR(MID($Q4023,19,7)+0,""))</f>
        <v/>
      </c>
      <c r="P4023" s="25" t="str">
        <f>IF(M4023="","",IF(N4023="",M4023,M4023&amp;", "&amp;N4023))</f>
        <v/>
      </c>
      <c r="Q4023" s="25"/>
      <c r="R4023" s="25"/>
      <c r="S4023" s="35" t="s">
        <v>107</v>
      </c>
      <c r="T4023" s="25" t="s">
        <v>36</v>
      </c>
      <c r="U4023" s="185">
        <v>320718</v>
      </c>
      <c r="V4023" s="188">
        <v>320718</v>
      </c>
      <c r="W4023" s="189">
        <v>320718</v>
      </c>
      <c r="X4023" s="31">
        <v>320718</v>
      </c>
      <c r="Y4023" s="90">
        <f>IFERROR(ROUND(X4023/W4023-1,2),"")</f>
        <v>0</v>
      </c>
      <c r="Z4023" s="31">
        <f>IF(OR(S4023="VLD MLC components",S4023="VLD MLC pipes",S4023="VLD PEX components",S4023="VLD PEX pipes",S4023="VLD PHC components",S4023="VLD PHC pipes",S4023="Controls VLD"),"По запросу",X4023)</f>
        <v>320718</v>
      </c>
      <c r="AA4023" s="63">
        <f>ROUND(X4023/1.2,3)</f>
        <v>267265</v>
      </c>
      <c r="AB4023" s="23">
        <v>267265</v>
      </c>
      <c r="AC4023" s="190">
        <f>IFERROR(ROUND(AA4023/AB4023-1,2),"")</f>
        <v>0</v>
      </c>
      <c r="AD4023" s="25">
        <v>25</v>
      </c>
      <c r="AE4023" s="25">
        <v>1.0694999999999999</v>
      </c>
      <c r="AF4023" s="25">
        <v>0</v>
      </c>
      <c r="AG4023" s="25" t="s">
        <v>22</v>
      </c>
      <c r="AH4023" s="25">
        <v>0</v>
      </c>
      <c r="AI4023" s="25">
        <v>0</v>
      </c>
      <c r="AJ4023" s="25" t="s">
        <v>20</v>
      </c>
      <c r="AK4023" s="42" t="s">
        <v>19</v>
      </c>
      <c r="AL4023" s="25" t="s">
        <v>20</v>
      </c>
      <c r="AM4023" s="25">
        <v>1</v>
      </c>
      <c r="AN4023" s="25" t="s">
        <v>22</v>
      </c>
      <c r="AO4023" s="25" t="s">
        <v>22</v>
      </c>
      <c r="AP4023" s="25" t="s">
        <v>22</v>
      </c>
      <c r="AQ4023" s="25"/>
      <c r="AR4023" s="94"/>
      <c r="AS4023" s="157" t="s">
        <v>22</v>
      </c>
      <c r="AT4023" s="93">
        <v>42551</v>
      </c>
      <c r="AU4023" s="92" t="s">
        <v>22</v>
      </c>
      <c r="AV4023" s="91" t="s">
        <v>48</v>
      </c>
      <c r="AW4023" s="92" t="s">
        <v>48</v>
      </c>
      <c r="AX4023" s="92" t="s">
        <v>48</v>
      </c>
      <c r="AY4023" s="91" t="s">
        <v>152</v>
      </c>
      <c r="AZ4023" s="23"/>
      <c r="BA4023" s="25">
        <v>0</v>
      </c>
      <c r="BB4023" t="s">
        <v>48</v>
      </c>
      <c r="BC4023" t="e">
        <v>#N/A</v>
      </c>
      <c r="BD4023" t="e">
        <f>IF(Z4023=BC4023,"OK")</f>
        <v>#N/A</v>
      </c>
      <c r="BE4023">
        <v>25</v>
      </c>
      <c r="BF4023">
        <v>1.0694999999999999</v>
      </c>
      <c r="BG4023" t="s">
        <v>22</v>
      </c>
      <c r="BH4023" t="s">
        <v>22</v>
      </c>
      <c r="BI4023" t="s">
        <v>22</v>
      </c>
      <c r="BJ4023">
        <v>0</v>
      </c>
      <c r="BK4023">
        <v>0</v>
      </c>
      <c r="BN4023" s="183"/>
    </row>
    <row r="4024" spans="1:66" ht="25.5" x14ac:dyDescent="0.25">
      <c r="A4024" s="1"/>
      <c r="B4024" s="94">
        <v>4011</v>
      </c>
      <c r="C4024" s="43">
        <v>1050331</v>
      </c>
      <c r="D4024" s="25"/>
      <c r="E4024" s="27" t="s">
        <v>1462</v>
      </c>
      <c r="F4024" s="151" t="s">
        <v>21</v>
      </c>
      <c r="G4024" s="25"/>
      <c r="H4024" s="46" t="str">
        <f>IFERROR(IFERROR(IF(SEARCH("Usystems",$E4024)&gt;0,"Usystems"),IF(SEARCH("RIIFO",$E4024)&gt;0,"RIIFO","Uponor")),"Uponor")</f>
        <v>Uponor</v>
      </c>
      <c r="I4024" s="25" t="str">
        <f>IFERROR(MID($D4024,1,7)+0,"")</f>
        <v/>
      </c>
      <c r="J4024" s="25" t="str">
        <f>IFERROR(MID($D4024,10,7)+0,"")</f>
        <v/>
      </c>
      <c r="K4024" s="25" t="str">
        <f>IFERROR(MID($D4024,19,7)+0,"")</f>
        <v/>
      </c>
      <c r="L4024" s="25" t="str">
        <f>IFERROR(MID($D4024,28,7)+0,"")</f>
        <v/>
      </c>
      <c r="M4024" s="25" t="str">
        <f>IF(IFERROR(MID($Q4024,1,7)+0,"")&lt;1130000,IF(INDEX(C:C,MATCH(LEFT(Q4024,7)+0,I:I,0))&lt;1130000,"",INDEX(C:C,MATCH(LEFT(Q4024,7)+0,I:I,0))),IFERROR(MID($Q4024,1,7)+0,""))</f>
        <v/>
      </c>
      <c r="N4024" s="25" t="str">
        <f>IF(IFERROR(MID($Q4024,10,7)+0,"")&lt;1130000,"",IFERROR(MID($Q4024,10,7)+0,""))</f>
        <v/>
      </c>
      <c r="O4024" s="25" t="str">
        <f>IF(IFERROR(MID($Q4024,19,7)+0,"")&lt;1130000,"",IFERROR(MID($Q4024,19,7)+0,""))</f>
        <v/>
      </c>
      <c r="P4024" s="25" t="str">
        <f>IF(M4024="","",IF(N4024="",M4024,M4024&amp;", "&amp;N4024))</f>
        <v/>
      </c>
      <c r="Q4024" s="25"/>
      <c r="R4024" s="25"/>
      <c r="S4024" s="35" t="s">
        <v>107</v>
      </c>
      <c r="T4024" s="25" t="s">
        <v>36</v>
      </c>
      <c r="U4024" s="185">
        <v>1297</v>
      </c>
      <c r="V4024" s="188">
        <v>1297</v>
      </c>
      <c r="W4024" s="189">
        <v>1297</v>
      </c>
      <c r="X4024" s="31">
        <v>1297</v>
      </c>
      <c r="Y4024" s="90">
        <f>IFERROR(ROUND(X4024/W4024-1,2),"")</f>
        <v>0</v>
      </c>
      <c r="Z4024" s="31">
        <f>IF(OR(S4024="VLD MLC components",S4024="VLD MLC pipes",S4024="VLD PEX components",S4024="VLD PEX pipes",S4024="VLD PHC components",S4024="VLD PHC pipes",S4024="Controls VLD"),"По запросу",X4024)</f>
        <v>1297</v>
      </c>
      <c r="AA4024" s="63">
        <f>ROUND(X4024/1.2,3)</f>
        <v>1080.8330000000001</v>
      </c>
      <c r="AB4024" s="23">
        <v>1080.8330000000001</v>
      </c>
      <c r="AC4024" s="190">
        <f>IFERROR(ROUND(AA4024/AB4024-1,2),"")</f>
        <v>0</v>
      </c>
      <c r="AD4024" s="25">
        <v>0.193</v>
      </c>
      <c r="AE4024" s="25">
        <v>2.2000000000000001E-3</v>
      </c>
      <c r="AF4024" s="25">
        <v>0</v>
      </c>
      <c r="AG4024" s="25" t="s">
        <v>22</v>
      </c>
      <c r="AH4024" s="25">
        <v>0</v>
      </c>
      <c r="AI4024" s="25">
        <v>0</v>
      </c>
      <c r="AJ4024" s="25" t="s">
        <v>20</v>
      </c>
      <c r="AK4024" s="42" t="s">
        <v>19</v>
      </c>
      <c r="AL4024" s="25" t="s">
        <v>20</v>
      </c>
      <c r="AM4024" s="25">
        <v>1</v>
      </c>
      <c r="AN4024" s="25"/>
      <c r="AO4024" s="25"/>
      <c r="AP4024" s="25"/>
      <c r="AQ4024" s="25"/>
      <c r="AR4024" s="94"/>
      <c r="AS4024" s="157" t="s">
        <v>22</v>
      </c>
      <c r="AT4024" s="93">
        <v>42551</v>
      </c>
      <c r="AU4024" s="92" t="s">
        <v>22</v>
      </c>
      <c r="AV4024" s="91" t="s">
        <v>48</v>
      </c>
      <c r="AW4024" s="92" t="s">
        <v>48</v>
      </c>
      <c r="AX4024" s="92" t="s">
        <v>48</v>
      </c>
      <c r="AY4024" s="91" t="s">
        <v>152</v>
      </c>
      <c r="AZ4024" s="23"/>
      <c r="BA4024" s="25">
        <v>0</v>
      </c>
      <c r="BB4024" t="s">
        <v>48</v>
      </c>
      <c r="BC4024" t="e">
        <v>#N/A</v>
      </c>
      <c r="BD4024" t="e">
        <f>IF(Z4024=BC4024,"OK")</f>
        <v>#N/A</v>
      </c>
      <c r="BE4024">
        <v>0.193</v>
      </c>
      <c r="BF4024">
        <v>2.2000000000000001E-3</v>
      </c>
      <c r="BG4024">
        <v>0</v>
      </c>
      <c r="BH4024">
        <v>0</v>
      </c>
      <c r="BI4024">
        <v>0</v>
      </c>
      <c r="BJ4024">
        <v>0</v>
      </c>
      <c r="BK4024">
        <v>0</v>
      </c>
      <c r="BN4024" s="183"/>
    </row>
    <row r="4025" spans="1:66" ht="25.5" x14ac:dyDescent="0.25">
      <c r="A4025" s="1"/>
      <c r="B4025" s="94">
        <v>4012</v>
      </c>
      <c r="C4025" s="43">
        <v>1050332</v>
      </c>
      <c r="D4025" s="25"/>
      <c r="E4025" s="27" t="s">
        <v>1461</v>
      </c>
      <c r="F4025" s="151" t="s">
        <v>21</v>
      </c>
      <c r="G4025" s="25"/>
      <c r="H4025" s="46" t="str">
        <f>IFERROR(IFERROR(IF(SEARCH("Usystems",$E4025)&gt;0,"Usystems"),IF(SEARCH("RIIFO",$E4025)&gt;0,"RIIFO","Uponor")),"Uponor")</f>
        <v>Uponor</v>
      </c>
      <c r="I4025" s="25" t="str">
        <f>IFERROR(MID($D4025,1,7)+0,"")</f>
        <v/>
      </c>
      <c r="J4025" s="25" t="str">
        <f>IFERROR(MID($D4025,10,7)+0,"")</f>
        <v/>
      </c>
      <c r="K4025" s="25" t="str">
        <f>IFERROR(MID($D4025,19,7)+0,"")</f>
        <v/>
      </c>
      <c r="L4025" s="25" t="str">
        <f>IFERROR(MID($D4025,28,7)+0,"")</f>
        <v/>
      </c>
      <c r="M4025" s="25" t="str">
        <f>IF(IFERROR(MID($Q4025,1,7)+0,"")&lt;1130000,IF(INDEX(C:C,MATCH(LEFT(Q4025,7)+0,I:I,0))&lt;1130000,"",INDEX(C:C,MATCH(LEFT(Q4025,7)+0,I:I,0))),IFERROR(MID($Q4025,1,7)+0,""))</f>
        <v/>
      </c>
      <c r="N4025" s="25" t="str">
        <f>IF(IFERROR(MID($Q4025,10,7)+0,"")&lt;1130000,"",IFERROR(MID($Q4025,10,7)+0,""))</f>
        <v/>
      </c>
      <c r="O4025" s="25" t="str">
        <f>IF(IFERROR(MID($Q4025,19,7)+0,"")&lt;1130000,"",IFERROR(MID($Q4025,19,7)+0,""))</f>
        <v/>
      </c>
      <c r="P4025" s="25" t="str">
        <f>IF(M4025="","",IF(N4025="",M4025,M4025&amp;", "&amp;N4025))</f>
        <v/>
      </c>
      <c r="Q4025" s="25"/>
      <c r="R4025" s="25"/>
      <c r="S4025" s="35" t="s">
        <v>107</v>
      </c>
      <c r="T4025" s="25" t="s">
        <v>36</v>
      </c>
      <c r="U4025" s="185">
        <v>2047</v>
      </c>
      <c r="V4025" s="188">
        <v>2047</v>
      </c>
      <c r="W4025" s="189">
        <v>2047</v>
      </c>
      <c r="X4025" s="31">
        <v>2047</v>
      </c>
      <c r="Y4025" s="90">
        <f>IFERROR(ROUND(X4025/W4025-1,2),"")</f>
        <v>0</v>
      </c>
      <c r="Z4025" s="31">
        <f>IF(OR(S4025="VLD MLC components",S4025="VLD MLC pipes",S4025="VLD PEX components",S4025="VLD PEX pipes",S4025="VLD PHC components",S4025="VLD PHC pipes",S4025="Controls VLD"),"По запросу",X4025)</f>
        <v>2047</v>
      </c>
      <c r="AA4025" s="63">
        <f>ROUND(X4025/1.2,3)</f>
        <v>1705.8330000000001</v>
      </c>
      <c r="AB4025" s="23">
        <v>1705.8330000000001</v>
      </c>
      <c r="AC4025" s="190">
        <f>IFERROR(ROUND(AA4025/AB4025-1,2),"")</f>
        <v>0</v>
      </c>
      <c r="AD4025" s="25">
        <v>0.34699999999999998</v>
      </c>
      <c r="AE4025" s="25">
        <v>6.77E-3</v>
      </c>
      <c r="AF4025" s="25">
        <v>0</v>
      </c>
      <c r="AG4025" s="25" t="s">
        <v>22</v>
      </c>
      <c r="AH4025" s="25">
        <v>0</v>
      </c>
      <c r="AI4025" s="25">
        <v>0</v>
      </c>
      <c r="AJ4025" s="25" t="s">
        <v>20</v>
      </c>
      <c r="AK4025" s="42" t="s">
        <v>19</v>
      </c>
      <c r="AL4025" s="25" t="s">
        <v>20</v>
      </c>
      <c r="AM4025" s="25">
        <v>1</v>
      </c>
      <c r="AN4025" s="25"/>
      <c r="AO4025" s="25"/>
      <c r="AP4025" s="25"/>
      <c r="AQ4025" s="25"/>
      <c r="AR4025" s="94"/>
      <c r="AS4025" s="157" t="s">
        <v>22</v>
      </c>
      <c r="AT4025" s="93">
        <v>42551</v>
      </c>
      <c r="AU4025" s="92" t="s">
        <v>22</v>
      </c>
      <c r="AV4025" s="91" t="s">
        <v>48</v>
      </c>
      <c r="AW4025" s="92" t="s">
        <v>48</v>
      </c>
      <c r="AX4025" s="92" t="s">
        <v>48</v>
      </c>
      <c r="AY4025" s="91" t="s">
        <v>152</v>
      </c>
      <c r="AZ4025" s="23"/>
      <c r="BA4025" s="25">
        <v>0</v>
      </c>
      <c r="BB4025" t="s">
        <v>48</v>
      </c>
      <c r="BC4025" t="e">
        <v>#N/A</v>
      </c>
      <c r="BD4025" t="e">
        <f>IF(Z4025=BC4025,"OK")</f>
        <v>#N/A</v>
      </c>
      <c r="BE4025">
        <v>0.34699999999999998</v>
      </c>
      <c r="BF4025">
        <v>6.77E-3</v>
      </c>
      <c r="BG4025">
        <v>0</v>
      </c>
      <c r="BH4025">
        <v>0</v>
      </c>
      <c r="BI4025">
        <v>0</v>
      </c>
      <c r="BJ4025">
        <v>0</v>
      </c>
      <c r="BK4025">
        <v>0</v>
      </c>
      <c r="BN4025" s="183"/>
    </row>
    <row r="4026" spans="1:66" ht="25.5" x14ac:dyDescent="0.25">
      <c r="A4026" s="1"/>
      <c r="B4026" s="94">
        <v>4013</v>
      </c>
      <c r="C4026" s="43">
        <v>1050333</v>
      </c>
      <c r="D4026" s="25"/>
      <c r="E4026" s="27" t="s">
        <v>1460</v>
      </c>
      <c r="F4026" s="151" t="s">
        <v>21</v>
      </c>
      <c r="G4026" s="25"/>
      <c r="H4026" s="46" t="str">
        <f>IFERROR(IFERROR(IF(SEARCH("Usystems",$E4026)&gt;0,"Usystems"),IF(SEARCH("RIIFO",$E4026)&gt;0,"RIIFO","Uponor")),"Uponor")</f>
        <v>Uponor</v>
      </c>
      <c r="I4026" s="25" t="str">
        <f>IFERROR(MID($D4026,1,7)+0,"")</f>
        <v/>
      </c>
      <c r="J4026" s="25" t="str">
        <f>IFERROR(MID($D4026,10,7)+0,"")</f>
        <v/>
      </c>
      <c r="K4026" s="25" t="str">
        <f>IFERROR(MID($D4026,19,7)+0,"")</f>
        <v/>
      </c>
      <c r="L4026" s="25" t="str">
        <f>IFERROR(MID($D4026,28,7)+0,"")</f>
        <v/>
      </c>
      <c r="M4026" s="25" t="str">
        <f>IF(IFERROR(MID($Q4026,1,7)+0,"")&lt;1130000,IF(INDEX(C:C,MATCH(LEFT(Q4026,7)+0,I:I,0))&lt;1130000,"",INDEX(C:C,MATCH(LEFT(Q4026,7)+0,I:I,0))),IFERROR(MID($Q4026,1,7)+0,""))</f>
        <v/>
      </c>
      <c r="N4026" s="25" t="str">
        <f>IF(IFERROR(MID($Q4026,10,7)+0,"")&lt;1130000,"",IFERROR(MID($Q4026,10,7)+0,""))</f>
        <v/>
      </c>
      <c r="O4026" s="25" t="str">
        <f>IF(IFERROR(MID($Q4026,19,7)+0,"")&lt;1130000,"",IFERROR(MID($Q4026,19,7)+0,""))</f>
        <v/>
      </c>
      <c r="P4026" s="25" t="str">
        <f>IF(M4026="","",IF(N4026="",M4026,M4026&amp;", "&amp;N4026))</f>
        <v/>
      </c>
      <c r="Q4026" s="25"/>
      <c r="R4026" s="25"/>
      <c r="S4026" s="35" t="s">
        <v>107</v>
      </c>
      <c r="T4026" s="25" t="s">
        <v>36</v>
      </c>
      <c r="U4026" s="185">
        <v>5290</v>
      </c>
      <c r="V4026" s="188">
        <v>5290</v>
      </c>
      <c r="W4026" s="189">
        <v>5290</v>
      </c>
      <c r="X4026" s="31">
        <v>5290</v>
      </c>
      <c r="Y4026" s="90">
        <f>IFERROR(ROUND(X4026/W4026-1,2),"")</f>
        <v>0</v>
      </c>
      <c r="Z4026" s="31">
        <f>IF(OR(S4026="VLD MLC components",S4026="VLD MLC pipes",S4026="VLD PEX components",S4026="VLD PEX pipes",S4026="VLD PHC components",S4026="VLD PHC pipes",S4026="Controls VLD"),"По запросу",X4026)</f>
        <v>5290</v>
      </c>
      <c r="AA4026" s="63">
        <f>ROUND(X4026/1.2,3)</f>
        <v>4408.3329999999996</v>
      </c>
      <c r="AB4026" s="23">
        <v>4408.3329999999996</v>
      </c>
      <c r="AC4026" s="190">
        <f>IFERROR(ROUND(AA4026/AB4026-1,2),"")</f>
        <v>0</v>
      </c>
      <c r="AD4026" s="25">
        <v>0.61</v>
      </c>
      <c r="AE4026" s="25">
        <v>1.2500000000000001E-2</v>
      </c>
      <c r="AF4026" s="25">
        <v>0</v>
      </c>
      <c r="AG4026" s="25" t="s">
        <v>22</v>
      </c>
      <c r="AH4026" s="25">
        <v>0</v>
      </c>
      <c r="AI4026" s="25">
        <v>0</v>
      </c>
      <c r="AJ4026" s="25" t="s">
        <v>20</v>
      </c>
      <c r="AK4026" s="42" t="s">
        <v>19</v>
      </c>
      <c r="AL4026" s="25" t="s">
        <v>20</v>
      </c>
      <c r="AM4026" s="25">
        <v>1</v>
      </c>
      <c r="AN4026" s="25"/>
      <c r="AO4026" s="25"/>
      <c r="AP4026" s="25"/>
      <c r="AQ4026" s="25"/>
      <c r="AR4026" s="94"/>
      <c r="AS4026" s="157" t="s">
        <v>22</v>
      </c>
      <c r="AT4026" s="93">
        <v>42551</v>
      </c>
      <c r="AU4026" s="92" t="s">
        <v>22</v>
      </c>
      <c r="AV4026" s="91" t="s">
        <v>48</v>
      </c>
      <c r="AW4026" s="92" t="s">
        <v>48</v>
      </c>
      <c r="AX4026" s="92" t="s">
        <v>48</v>
      </c>
      <c r="AY4026" s="91" t="s">
        <v>152</v>
      </c>
      <c r="AZ4026" s="23"/>
      <c r="BA4026" s="25">
        <v>0</v>
      </c>
      <c r="BB4026" t="s">
        <v>48</v>
      </c>
      <c r="BC4026" t="e">
        <v>#N/A</v>
      </c>
      <c r="BD4026" t="e">
        <f>IF(Z4026=BC4026,"OK")</f>
        <v>#N/A</v>
      </c>
      <c r="BE4026">
        <v>0.61</v>
      </c>
      <c r="BF4026">
        <v>1.2500000000000001E-2</v>
      </c>
      <c r="BG4026">
        <v>0</v>
      </c>
      <c r="BH4026">
        <v>0</v>
      </c>
      <c r="BI4026">
        <v>0</v>
      </c>
      <c r="BJ4026">
        <v>0</v>
      </c>
      <c r="BK4026">
        <v>0</v>
      </c>
      <c r="BN4026" s="183"/>
    </row>
    <row r="4027" spans="1:66" ht="25.5" x14ac:dyDescent="0.25">
      <c r="A4027" s="1"/>
      <c r="B4027" s="94">
        <v>4014</v>
      </c>
      <c r="C4027" s="43">
        <v>1050334</v>
      </c>
      <c r="D4027" s="25"/>
      <c r="E4027" s="27" t="s">
        <v>1459</v>
      </c>
      <c r="F4027" s="151" t="s">
        <v>21</v>
      </c>
      <c r="G4027" s="25"/>
      <c r="H4027" s="46" t="str">
        <f>IFERROR(IFERROR(IF(SEARCH("Usystems",$E4027)&gt;0,"Usystems"),IF(SEARCH("RIIFO",$E4027)&gt;0,"RIIFO","Uponor")),"Uponor")</f>
        <v>Uponor</v>
      </c>
      <c r="I4027" s="25" t="str">
        <f>IFERROR(MID($D4027,1,7)+0,"")</f>
        <v/>
      </c>
      <c r="J4027" s="25" t="str">
        <f>IFERROR(MID($D4027,10,7)+0,"")</f>
        <v/>
      </c>
      <c r="K4027" s="25" t="str">
        <f>IFERROR(MID($D4027,19,7)+0,"")</f>
        <v/>
      </c>
      <c r="L4027" s="25" t="str">
        <f>IFERROR(MID($D4027,28,7)+0,"")</f>
        <v/>
      </c>
      <c r="M4027" s="25" t="str">
        <f>IF(IFERROR(MID($Q4027,1,7)+0,"")&lt;1130000,IF(INDEX(C:C,MATCH(LEFT(Q4027,7)+0,I:I,0))&lt;1130000,"",INDEX(C:C,MATCH(LEFT(Q4027,7)+0,I:I,0))),IFERROR(MID($Q4027,1,7)+0,""))</f>
        <v/>
      </c>
      <c r="N4027" s="25" t="str">
        <f>IF(IFERROR(MID($Q4027,10,7)+0,"")&lt;1130000,"",IFERROR(MID($Q4027,10,7)+0,""))</f>
        <v/>
      </c>
      <c r="O4027" s="25" t="str">
        <f>IF(IFERROR(MID($Q4027,19,7)+0,"")&lt;1130000,"",IFERROR(MID($Q4027,19,7)+0,""))</f>
        <v/>
      </c>
      <c r="P4027" s="25" t="str">
        <f>IF(M4027="","",IF(N4027="",M4027,M4027&amp;", "&amp;N4027))</f>
        <v/>
      </c>
      <c r="Q4027" s="25"/>
      <c r="R4027" s="25"/>
      <c r="S4027" s="35" t="s">
        <v>107</v>
      </c>
      <c r="T4027" s="25" t="s">
        <v>36</v>
      </c>
      <c r="U4027" s="185">
        <v>18090</v>
      </c>
      <c r="V4027" s="188">
        <v>18090</v>
      </c>
      <c r="W4027" s="189">
        <v>18090</v>
      </c>
      <c r="X4027" s="31">
        <v>18090</v>
      </c>
      <c r="Y4027" s="90">
        <f>IFERROR(ROUND(X4027/W4027-1,2),"")</f>
        <v>0</v>
      </c>
      <c r="Z4027" s="31">
        <f>IF(OR(S4027="VLD MLC components",S4027="VLD MLC pipes",S4027="VLD PEX components",S4027="VLD PEX pipes",S4027="VLD PHC components",S4027="VLD PHC pipes",S4027="Controls VLD"),"По запросу",X4027)</f>
        <v>18090</v>
      </c>
      <c r="AA4027" s="63">
        <f>ROUND(X4027/1.2,3)</f>
        <v>15075</v>
      </c>
      <c r="AB4027" s="23">
        <v>15075</v>
      </c>
      <c r="AC4027" s="190">
        <f>IFERROR(ROUND(AA4027/AB4027-1,2),"")</f>
        <v>0</v>
      </c>
      <c r="AD4027" s="25">
        <v>1.97</v>
      </c>
      <c r="AE4027" s="25">
        <v>6.1899999999999997E-2</v>
      </c>
      <c r="AF4027" s="25">
        <v>0</v>
      </c>
      <c r="AG4027" s="25" t="s">
        <v>22</v>
      </c>
      <c r="AH4027" s="25">
        <v>0</v>
      </c>
      <c r="AI4027" s="25">
        <v>0</v>
      </c>
      <c r="AJ4027" s="25" t="s">
        <v>20</v>
      </c>
      <c r="AK4027" s="42" t="s">
        <v>19</v>
      </c>
      <c r="AL4027" s="25" t="s">
        <v>20</v>
      </c>
      <c r="AM4027" s="25">
        <v>1</v>
      </c>
      <c r="AN4027" s="25"/>
      <c r="AO4027" s="25"/>
      <c r="AP4027" s="25"/>
      <c r="AQ4027" s="25"/>
      <c r="AR4027" s="94"/>
      <c r="AS4027" s="157" t="s">
        <v>22</v>
      </c>
      <c r="AT4027" s="93">
        <v>42551</v>
      </c>
      <c r="AU4027" s="92" t="s">
        <v>22</v>
      </c>
      <c r="AV4027" s="91" t="s">
        <v>48</v>
      </c>
      <c r="AW4027" s="92" t="s">
        <v>48</v>
      </c>
      <c r="AX4027" s="92" t="s">
        <v>48</v>
      </c>
      <c r="AY4027" s="91" t="s">
        <v>152</v>
      </c>
      <c r="AZ4027" s="23"/>
      <c r="BA4027" s="25">
        <v>0</v>
      </c>
      <c r="BB4027" t="s">
        <v>48</v>
      </c>
      <c r="BC4027" t="e">
        <v>#N/A</v>
      </c>
      <c r="BD4027" t="e">
        <f>IF(Z4027=BC4027,"OK")</f>
        <v>#N/A</v>
      </c>
      <c r="BE4027">
        <v>1.97</v>
      </c>
      <c r="BF4027">
        <v>6.1899999999999997E-2</v>
      </c>
      <c r="BG4027">
        <v>0</v>
      </c>
      <c r="BH4027">
        <v>0</v>
      </c>
      <c r="BI4027">
        <v>0</v>
      </c>
      <c r="BJ4027">
        <v>0</v>
      </c>
      <c r="BK4027">
        <v>0</v>
      </c>
      <c r="BN4027" s="183"/>
    </row>
    <row r="4028" spans="1:66" ht="25.5" x14ac:dyDescent="0.25">
      <c r="A4028" s="1"/>
      <c r="B4028" s="94">
        <v>4015</v>
      </c>
      <c r="C4028" s="43">
        <v>1050382</v>
      </c>
      <c r="D4028" s="25"/>
      <c r="E4028" s="27" t="s">
        <v>1458</v>
      </c>
      <c r="F4028" s="151" t="s">
        <v>21</v>
      </c>
      <c r="G4028" s="25"/>
      <c r="H4028" s="46" t="str">
        <f>IFERROR(IFERROR(IF(SEARCH("Usystems",$E4028)&gt;0,"Usystems"),IF(SEARCH("RIIFO",$E4028)&gt;0,"RIIFO","Uponor")),"Uponor")</f>
        <v>Uponor</v>
      </c>
      <c r="I4028" s="25" t="str">
        <f>IFERROR(MID($D4028,1,7)+0,"")</f>
        <v/>
      </c>
      <c r="J4028" s="25" t="str">
        <f>IFERROR(MID($D4028,10,7)+0,"")</f>
        <v/>
      </c>
      <c r="K4028" s="25" t="str">
        <f>IFERROR(MID($D4028,19,7)+0,"")</f>
        <v/>
      </c>
      <c r="L4028" s="25" t="str">
        <f>IFERROR(MID($D4028,28,7)+0,"")</f>
        <v/>
      </c>
      <c r="M4028" s="25" t="str">
        <f>IF(IFERROR(MID($Q4028,1,7)+0,"")&lt;1130000,IF(INDEX(C:C,MATCH(LEFT(Q4028,7)+0,I:I,0))&lt;1130000,"",INDEX(C:C,MATCH(LEFT(Q4028,7)+0,I:I,0))),IFERROR(MID($Q4028,1,7)+0,""))</f>
        <v/>
      </c>
      <c r="N4028" s="25" t="str">
        <f>IF(IFERROR(MID($Q4028,10,7)+0,"")&lt;1130000,"",IFERROR(MID($Q4028,10,7)+0,""))</f>
        <v/>
      </c>
      <c r="O4028" s="25" t="str">
        <f>IF(IFERROR(MID($Q4028,19,7)+0,"")&lt;1130000,"",IFERROR(MID($Q4028,19,7)+0,""))</f>
        <v/>
      </c>
      <c r="P4028" s="25" t="str">
        <f>IF(M4028="","",IF(N4028="",M4028,M4028&amp;", "&amp;N4028))</f>
        <v/>
      </c>
      <c r="Q4028" s="25"/>
      <c r="R4028" s="25"/>
      <c r="S4028" s="35" t="s">
        <v>107</v>
      </c>
      <c r="T4028" s="25" t="s">
        <v>36</v>
      </c>
      <c r="U4028" s="185">
        <v>29743</v>
      </c>
      <c r="V4028" s="188">
        <v>29743</v>
      </c>
      <c r="W4028" s="189">
        <v>29743</v>
      </c>
      <c r="X4028" s="31">
        <v>29743</v>
      </c>
      <c r="Y4028" s="90">
        <f>IFERROR(ROUND(X4028/W4028-1,2),"")</f>
        <v>0</v>
      </c>
      <c r="Z4028" s="31">
        <f>IF(OR(S4028="VLD MLC components",S4028="VLD MLC pipes",S4028="VLD PEX components",S4028="VLD PEX pipes",S4028="VLD PHC components",S4028="VLD PHC pipes",S4028="Controls VLD"),"По запросу",X4028)</f>
        <v>29743</v>
      </c>
      <c r="AA4028" s="63">
        <f>ROUND(X4028/1.2,3)</f>
        <v>24785.832999999999</v>
      </c>
      <c r="AB4028" s="23">
        <v>24785.832999999999</v>
      </c>
      <c r="AC4028" s="190">
        <f>IFERROR(ROUND(AA4028/AB4028-1,2),"")</f>
        <v>0</v>
      </c>
      <c r="AD4028" s="25">
        <v>3.07</v>
      </c>
      <c r="AE4028" s="25">
        <v>4.2000000000000003E-2</v>
      </c>
      <c r="AF4028" s="25">
        <v>0</v>
      </c>
      <c r="AG4028" s="25" t="s">
        <v>22</v>
      </c>
      <c r="AH4028" s="25">
        <v>0</v>
      </c>
      <c r="AI4028" s="25">
        <v>0</v>
      </c>
      <c r="AJ4028" s="25" t="s">
        <v>20</v>
      </c>
      <c r="AK4028" s="42" t="s">
        <v>19</v>
      </c>
      <c r="AL4028" s="25" t="s">
        <v>20</v>
      </c>
      <c r="AM4028" s="25">
        <v>1</v>
      </c>
      <c r="AN4028" s="25"/>
      <c r="AO4028" s="25"/>
      <c r="AP4028" s="25"/>
      <c r="AQ4028" s="25"/>
      <c r="AR4028" s="94"/>
      <c r="AS4028" s="157" t="s">
        <v>22</v>
      </c>
      <c r="AT4028" s="93">
        <v>42551</v>
      </c>
      <c r="AU4028" s="92" t="s">
        <v>22</v>
      </c>
      <c r="AV4028" s="91" t="s">
        <v>48</v>
      </c>
      <c r="AW4028" s="92" t="s">
        <v>48</v>
      </c>
      <c r="AX4028" s="92" t="s">
        <v>48</v>
      </c>
      <c r="AY4028" s="91" t="s">
        <v>152</v>
      </c>
      <c r="AZ4028" s="23"/>
      <c r="BA4028" s="25">
        <v>0</v>
      </c>
      <c r="BB4028" t="s">
        <v>48</v>
      </c>
      <c r="BC4028" t="e">
        <v>#N/A</v>
      </c>
      <c r="BD4028" t="e">
        <f>IF(Z4028=BC4028,"OK")</f>
        <v>#N/A</v>
      </c>
      <c r="BE4028">
        <v>3.07</v>
      </c>
      <c r="BF4028">
        <v>4.2000000000000003E-2</v>
      </c>
      <c r="BG4028">
        <v>0</v>
      </c>
      <c r="BH4028">
        <v>0</v>
      </c>
      <c r="BI4028">
        <v>0</v>
      </c>
      <c r="BJ4028">
        <v>0</v>
      </c>
      <c r="BK4028">
        <v>0</v>
      </c>
      <c r="BN4028" s="183"/>
    </row>
    <row r="4029" spans="1:66" ht="25.5" x14ac:dyDescent="0.25">
      <c r="A4029" s="1"/>
      <c r="B4029" s="94">
        <v>4016</v>
      </c>
      <c r="C4029" s="43">
        <v>1050335</v>
      </c>
      <c r="D4029" s="25"/>
      <c r="E4029" s="27" t="s">
        <v>1457</v>
      </c>
      <c r="F4029" s="151" t="s">
        <v>21</v>
      </c>
      <c r="G4029" s="25"/>
      <c r="H4029" s="46" t="str">
        <f>IFERROR(IFERROR(IF(SEARCH("Usystems",$E4029)&gt;0,"Usystems"),IF(SEARCH("RIIFO",$E4029)&gt;0,"RIIFO","Uponor")),"Uponor")</f>
        <v>Uponor</v>
      </c>
      <c r="I4029" s="25" t="str">
        <f>IFERROR(MID($D4029,1,7)+0,"")</f>
        <v/>
      </c>
      <c r="J4029" s="25" t="str">
        <f>IFERROR(MID($D4029,10,7)+0,"")</f>
        <v/>
      </c>
      <c r="K4029" s="25" t="str">
        <f>IFERROR(MID($D4029,19,7)+0,"")</f>
        <v/>
      </c>
      <c r="L4029" s="25" t="str">
        <f>IFERROR(MID($D4029,28,7)+0,"")</f>
        <v/>
      </c>
      <c r="M4029" s="25" t="str">
        <f>IF(IFERROR(MID($Q4029,1,7)+0,"")&lt;1130000,IF(INDEX(C:C,MATCH(LEFT(Q4029,7)+0,I:I,0))&lt;1130000,"",INDEX(C:C,MATCH(LEFT(Q4029,7)+0,I:I,0))),IFERROR(MID($Q4029,1,7)+0,""))</f>
        <v/>
      </c>
      <c r="N4029" s="25" t="str">
        <f>IF(IFERROR(MID($Q4029,10,7)+0,"")&lt;1130000,"",IFERROR(MID($Q4029,10,7)+0,""))</f>
        <v/>
      </c>
      <c r="O4029" s="25" t="str">
        <f>IF(IFERROR(MID($Q4029,19,7)+0,"")&lt;1130000,"",IFERROR(MID($Q4029,19,7)+0,""))</f>
        <v/>
      </c>
      <c r="P4029" s="25" t="str">
        <f>IF(M4029="","",IF(N4029="",M4029,M4029&amp;", "&amp;N4029))</f>
        <v/>
      </c>
      <c r="Q4029" s="25"/>
      <c r="R4029" s="25"/>
      <c r="S4029" s="35" t="s">
        <v>107</v>
      </c>
      <c r="T4029" s="25" t="s">
        <v>36</v>
      </c>
      <c r="U4029" s="185">
        <v>25755</v>
      </c>
      <c r="V4029" s="188">
        <v>25755</v>
      </c>
      <c r="W4029" s="189">
        <v>25755</v>
      </c>
      <c r="X4029" s="31">
        <v>25755</v>
      </c>
      <c r="Y4029" s="90">
        <f>IFERROR(ROUND(X4029/W4029-1,2),"")</f>
        <v>0</v>
      </c>
      <c r="Z4029" s="31">
        <f>IF(OR(S4029="VLD MLC components",S4029="VLD MLC pipes",S4029="VLD PEX components",S4029="VLD PEX pipes",S4029="VLD PHC components",S4029="VLD PHC pipes",S4029="Controls VLD"),"По запросу",X4029)</f>
        <v>25755</v>
      </c>
      <c r="AA4029" s="63">
        <f>ROUND(X4029/1.2,3)</f>
        <v>21462.5</v>
      </c>
      <c r="AB4029" s="23">
        <v>21462.5</v>
      </c>
      <c r="AC4029" s="190">
        <f>IFERROR(ROUND(AA4029/AB4029-1,2),"")</f>
        <v>0</v>
      </c>
      <c r="AD4029" s="25">
        <v>4.29</v>
      </c>
      <c r="AE4029" s="25">
        <v>0.13</v>
      </c>
      <c r="AF4029" s="25">
        <v>0</v>
      </c>
      <c r="AG4029" s="25" t="s">
        <v>22</v>
      </c>
      <c r="AH4029" s="25">
        <v>0</v>
      </c>
      <c r="AI4029" s="25">
        <v>0</v>
      </c>
      <c r="AJ4029" s="25" t="s">
        <v>20</v>
      </c>
      <c r="AK4029" s="42" t="s">
        <v>19</v>
      </c>
      <c r="AL4029" s="25" t="s">
        <v>20</v>
      </c>
      <c r="AM4029" s="25">
        <v>1</v>
      </c>
      <c r="AN4029" s="25"/>
      <c r="AO4029" s="25"/>
      <c r="AP4029" s="25"/>
      <c r="AQ4029" s="25"/>
      <c r="AR4029" s="94"/>
      <c r="AS4029" s="157" t="s">
        <v>22</v>
      </c>
      <c r="AT4029" s="93">
        <v>42551</v>
      </c>
      <c r="AU4029" s="92" t="s">
        <v>22</v>
      </c>
      <c r="AV4029" s="91" t="s">
        <v>48</v>
      </c>
      <c r="AW4029" s="92" t="s">
        <v>48</v>
      </c>
      <c r="AX4029" s="92" t="s">
        <v>48</v>
      </c>
      <c r="AY4029" s="91" t="s">
        <v>152</v>
      </c>
      <c r="AZ4029" s="23"/>
      <c r="BA4029" s="25">
        <v>0</v>
      </c>
      <c r="BB4029" t="s">
        <v>48</v>
      </c>
      <c r="BC4029" t="e">
        <v>#N/A</v>
      </c>
      <c r="BD4029" t="e">
        <f>IF(Z4029=BC4029,"OK")</f>
        <v>#N/A</v>
      </c>
      <c r="BE4029">
        <v>4.29</v>
      </c>
      <c r="BF4029">
        <v>0.13</v>
      </c>
      <c r="BG4029">
        <v>0</v>
      </c>
      <c r="BH4029">
        <v>0</v>
      </c>
      <c r="BI4029">
        <v>0</v>
      </c>
      <c r="BJ4029">
        <v>0</v>
      </c>
      <c r="BK4029">
        <v>0</v>
      </c>
      <c r="BN4029" s="183"/>
    </row>
    <row r="4030" spans="1:66" ht="25.5" x14ac:dyDescent="0.25">
      <c r="A4030" s="1"/>
      <c r="B4030" s="94">
        <v>4017</v>
      </c>
      <c r="C4030" s="43">
        <v>1050336</v>
      </c>
      <c r="D4030" s="25"/>
      <c r="E4030" s="27" t="s">
        <v>1456</v>
      </c>
      <c r="F4030" s="151" t="s">
        <v>21</v>
      </c>
      <c r="G4030" s="25"/>
      <c r="H4030" s="46" t="str">
        <f>IFERROR(IFERROR(IF(SEARCH("Usystems",$E4030)&gt;0,"Usystems"),IF(SEARCH("RIIFO",$E4030)&gt;0,"RIIFO","Uponor")),"Uponor")</f>
        <v>Uponor</v>
      </c>
      <c r="I4030" s="25" t="str">
        <f>IFERROR(MID($D4030,1,7)+0,"")</f>
        <v/>
      </c>
      <c r="J4030" s="25" t="str">
        <f>IFERROR(MID($D4030,10,7)+0,"")</f>
        <v/>
      </c>
      <c r="K4030" s="25" t="str">
        <f>IFERROR(MID($D4030,19,7)+0,"")</f>
        <v/>
      </c>
      <c r="L4030" s="25" t="str">
        <f>IFERROR(MID($D4030,28,7)+0,"")</f>
        <v/>
      </c>
      <c r="M4030" s="25" t="str">
        <f>IF(IFERROR(MID($Q4030,1,7)+0,"")&lt;1130000,IF(INDEX(C:C,MATCH(LEFT(Q4030,7)+0,I:I,0))&lt;1130000,"",INDEX(C:C,MATCH(LEFT(Q4030,7)+0,I:I,0))),IFERROR(MID($Q4030,1,7)+0,""))</f>
        <v/>
      </c>
      <c r="N4030" s="25" t="str">
        <f>IF(IFERROR(MID($Q4030,10,7)+0,"")&lt;1130000,"",IFERROR(MID($Q4030,10,7)+0,""))</f>
        <v/>
      </c>
      <c r="O4030" s="25" t="str">
        <f>IF(IFERROR(MID($Q4030,19,7)+0,"")&lt;1130000,"",IFERROR(MID($Q4030,19,7)+0,""))</f>
        <v/>
      </c>
      <c r="P4030" s="25" t="str">
        <f>IF(M4030="","",IF(N4030="",M4030,M4030&amp;", "&amp;N4030))</f>
        <v/>
      </c>
      <c r="Q4030" s="25"/>
      <c r="R4030" s="25"/>
      <c r="S4030" s="35" t="s">
        <v>107</v>
      </c>
      <c r="T4030" s="25" t="s">
        <v>36</v>
      </c>
      <c r="U4030" s="185">
        <v>40678</v>
      </c>
      <c r="V4030" s="188">
        <v>40678</v>
      </c>
      <c r="W4030" s="189">
        <v>40678</v>
      </c>
      <c r="X4030" s="31">
        <v>40678</v>
      </c>
      <c r="Y4030" s="90">
        <f>IFERROR(ROUND(X4030/W4030-1,2),"")</f>
        <v>0</v>
      </c>
      <c r="Z4030" s="31">
        <f>IF(OR(S4030="VLD MLC components",S4030="VLD MLC pipes",S4030="VLD PEX components",S4030="VLD PEX pipes",S4030="VLD PHC components",S4030="VLD PHC pipes",S4030="Controls VLD"),"По запросу",X4030)</f>
        <v>40678</v>
      </c>
      <c r="AA4030" s="63">
        <f>ROUND(X4030/1.2,3)</f>
        <v>33898.332999999999</v>
      </c>
      <c r="AB4030" s="23">
        <v>33898.332999999999</v>
      </c>
      <c r="AC4030" s="190">
        <f>IFERROR(ROUND(AA4030/AB4030-1,2),"")</f>
        <v>0</v>
      </c>
      <c r="AD4030" s="25">
        <v>7.45</v>
      </c>
      <c r="AE4030" s="25">
        <v>0.216</v>
      </c>
      <c r="AF4030" s="25">
        <v>0</v>
      </c>
      <c r="AG4030" s="25" t="s">
        <v>22</v>
      </c>
      <c r="AH4030" s="25">
        <v>0</v>
      </c>
      <c r="AI4030" s="25">
        <v>0</v>
      </c>
      <c r="AJ4030" s="25" t="s">
        <v>20</v>
      </c>
      <c r="AK4030" s="42" t="s">
        <v>19</v>
      </c>
      <c r="AL4030" s="25" t="s">
        <v>20</v>
      </c>
      <c r="AM4030" s="25">
        <v>1</v>
      </c>
      <c r="AN4030" s="25"/>
      <c r="AO4030" s="25"/>
      <c r="AP4030" s="25"/>
      <c r="AQ4030" s="25"/>
      <c r="AR4030" s="94"/>
      <c r="AS4030" s="157" t="s">
        <v>22</v>
      </c>
      <c r="AT4030" s="93">
        <v>42551</v>
      </c>
      <c r="AU4030" s="92" t="s">
        <v>22</v>
      </c>
      <c r="AV4030" s="91" t="s">
        <v>48</v>
      </c>
      <c r="AW4030" s="92" t="s">
        <v>48</v>
      </c>
      <c r="AX4030" s="92" t="s">
        <v>48</v>
      </c>
      <c r="AY4030" s="91" t="s">
        <v>152</v>
      </c>
      <c r="AZ4030" s="23"/>
      <c r="BA4030" s="25">
        <v>0</v>
      </c>
      <c r="BB4030" t="s">
        <v>48</v>
      </c>
      <c r="BC4030" t="e">
        <v>#N/A</v>
      </c>
      <c r="BD4030" t="e">
        <f>IF(Z4030=BC4030,"OK")</f>
        <v>#N/A</v>
      </c>
      <c r="BE4030">
        <v>7.45</v>
      </c>
      <c r="BF4030">
        <v>0.216</v>
      </c>
      <c r="BG4030">
        <v>0</v>
      </c>
      <c r="BH4030">
        <v>0</v>
      </c>
      <c r="BI4030">
        <v>0</v>
      </c>
      <c r="BJ4030">
        <v>0</v>
      </c>
      <c r="BK4030">
        <v>0</v>
      </c>
      <c r="BN4030" s="183"/>
    </row>
    <row r="4031" spans="1:66" ht="25.5" x14ac:dyDescent="0.25">
      <c r="A4031" s="1"/>
      <c r="B4031" s="94">
        <v>4018</v>
      </c>
      <c r="C4031" s="43">
        <v>1057910</v>
      </c>
      <c r="D4031" s="25"/>
      <c r="E4031" s="27" t="s">
        <v>1455</v>
      </c>
      <c r="F4031" s="151" t="s">
        <v>21</v>
      </c>
      <c r="G4031" s="25"/>
      <c r="H4031" s="46" t="str">
        <f>IFERROR(IFERROR(IF(SEARCH("Usystems",$E4031)&gt;0,"Usystems"),IF(SEARCH("RIIFO",$E4031)&gt;0,"RIIFO","Uponor")),"Uponor")</f>
        <v>Uponor</v>
      </c>
      <c r="I4031" s="25" t="str">
        <f>IFERROR(MID($D4031,1,7)+0,"")</f>
        <v/>
      </c>
      <c r="J4031" s="25" t="str">
        <f>IFERROR(MID($D4031,10,7)+0,"")</f>
        <v/>
      </c>
      <c r="K4031" s="25" t="str">
        <f>IFERROR(MID($D4031,19,7)+0,"")</f>
        <v/>
      </c>
      <c r="L4031" s="25" t="str">
        <f>IFERROR(MID($D4031,28,7)+0,"")</f>
        <v/>
      </c>
      <c r="M4031" s="25" t="str">
        <f>IF(IFERROR(MID($Q4031,1,7)+0,"")&lt;1130000,IF(INDEX(C:C,MATCH(LEFT(Q4031,7)+0,I:I,0))&lt;1130000,"",INDEX(C:C,MATCH(LEFT(Q4031,7)+0,I:I,0))),IFERROR(MID($Q4031,1,7)+0,""))</f>
        <v/>
      </c>
      <c r="N4031" s="25" t="str">
        <f>IF(IFERROR(MID($Q4031,10,7)+0,"")&lt;1130000,"",IFERROR(MID($Q4031,10,7)+0,""))</f>
        <v/>
      </c>
      <c r="O4031" s="25" t="str">
        <f>IF(IFERROR(MID($Q4031,19,7)+0,"")&lt;1130000,"",IFERROR(MID($Q4031,19,7)+0,""))</f>
        <v/>
      </c>
      <c r="P4031" s="25" t="str">
        <f>IF(M4031="","",IF(N4031="",M4031,M4031&amp;", "&amp;N4031))</f>
        <v/>
      </c>
      <c r="Q4031" s="25"/>
      <c r="R4031" s="25"/>
      <c r="S4031" s="35" t="s">
        <v>107</v>
      </c>
      <c r="T4031" s="25" t="s">
        <v>36</v>
      </c>
      <c r="U4031" s="185">
        <v>29295</v>
      </c>
      <c r="V4031" s="188">
        <v>29295</v>
      </c>
      <c r="W4031" s="189">
        <v>29295</v>
      </c>
      <c r="X4031" s="31">
        <v>29295</v>
      </c>
      <c r="Y4031" s="90">
        <f>IFERROR(ROUND(X4031/W4031-1,2),"")</f>
        <v>0</v>
      </c>
      <c r="Z4031" s="31">
        <f>IF(OR(S4031="VLD MLC components",S4031="VLD MLC pipes",S4031="VLD PEX components",S4031="VLD PEX pipes",S4031="VLD PHC components",S4031="VLD PHC pipes",S4031="Controls VLD"),"По запросу",X4031)</f>
        <v>29295</v>
      </c>
      <c r="AA4031" s="63">
        <f>ROUND(X4031/1.2,3)</f>
        <v>24412.5</v>
      </c>
      <c r="AB4031" s="23">
        <v>24412.5</v>
      </c>
      <c r="AC4031" s="190">
        <f>IFERROR(ROUND(AA4031/AB4031-1,2),"")</f>
        <v>0</v>
      </c>
      <c r="AD4031" s="25">
        <v>10</v>
      </c>
      <c r="AE4031" s="25">
        <v>0.182</v>
      </c>
      <c r="AF4031" s="25">
        <v>0</v>
      </c>
      <c r="AG4031" s="25" t="s">
        <v>22</v>
      </c>
      <c r="AH4031" s="25">
        <v>0</v>
      </c>
      <c r="AI4031" s="25">
        <v>0</v>
      </c>
      <c r="AJ4031" s="25" t="s">
        <v>20</v>
      </c>
      <c r="AK4031" s="42" t="s">
        <v>19</v>
      </c>
      <c r="AL4031" s="25" t="s">
        <v>20</v>
      </c>
      <c r="AM4031" s="25">
        <v>1</v>
      </c>
      <c r="AN4031" s="25"/>
      <c r="AO4031" s="25"/>
      <c r="AP4031" s="25"/>
      <c r="AQ4031" s="25"/>
      <c r="AR4031" s="94"/>
      <c r="AS4031" s="157" t="s">
        <v>22</v>
      </c>
      <c r="AT4031" s="93">
        <v>42551</v>
      </c>
      <c r="AU4031" s="92" t="s">
        <v>22</v>
      </c>
      <c r="AV4031" s="91" t="s">
        <v>48</v>
      </c>
      <c r="AW4031" s="92" t="s">
        <v>48</v>
      </c>
      <c r="AX4031" s="92" t="s">
        <v>48</v>
      </c>
      <c r="AY4031" s="91" t="s">
        <v>152</v>
      </c>
      <c r="AZ4031" s="23"/>
      <c r="BA4031" s="25">
        <v>0</v>
      </c>
      <c r="BB4031" t="s">
        <v>48</v>
      </c>
      <c r="BC4031" t="e">
        <v>#N/A</v>
      </c>
      <c r="BD4031" t="e">
        <f>IF(Z4031=BC4031,"OK")</f>
        <v>#N/A</v>
      </c>
      <c r="BE4031">
        <v>10</v>
      </c>
      <c r="BF4031">
        <v>0.182</v>
      </c>
      <c r="BG4031">
        <v>0</v>
      </c>
      <c r="BH4031">
        <v>0</v>
      </c>
      <c r="BI4031">
        <v>0</v>
      </c>
      <c r="BJ4031">
        <v>0</v>
      </c>
      <c r="BK4031">
        <v>0</v>
      </c>
      <c r="BN4031" s="183"/>
    </row>
    <row r="4032" spans="1:66" ht="25.5" x14ac:dyDescent="0.25">
      <c r="A4032" s="1"/>
      <c r="B4032" s="94">
        <v>4019</v>
      </c>
      <c r="C4032" s="43">
        <v>1050294</v>
      </c>
      <c r="D4032" s="25"/>
      <c r="E4032" s="27" t="s">
        <v>1454</v>
      </c>
      <c r="F4032" s="151" t="s">
        <v>21</v>
      </c>
      <c r="G4032" s="25"/>
      <c r="H4032" s="46" t="str">
        <f>IFERROR(IFERROR(IF(SEARCH("Usystems",$E4032)&gt;0,"Usystems"),IF(SEARCH("RIIFO",$E4032)&gt;0,"RIIFO","Uponor")),"Uponor")</f>
        <v>Uponor</v>
      </c>
      <c r="I4032" s="25" t="str">
        <f>IFERROR(MID($D4032,1,7)+0,"")</f>
        <v/>
      </c>
      <c r="J4032" s="25" t="str">
        <f>IFERROR(MID($D4032,10,7)+0,"")</f>
        <v/>
      </c>
      <c r="K4032" s="25" t="str">
        <f>IFERROR(MID($D4032,19,7)+0,"")</f>
        <v/>
      </c>
      <c r="L4032" s="25" t="str">
        <f>IFERROR(MID($D4032,28,7)+0,"")</f>
        <v/>
      </c>
      <c r="M4032" s="25" t="str">
        <f>IF(IFERROR(MID($Q4032,1,7)+0,"")&lt;1130000,IF(INDEX(C:C,MATCH(LEFT(Q4032,7)+0,I:I,0))&lt;1130000,"",INDEX(C:C,MATCH(LEFT(Q4032,7)+0,I:I,0))),IFERROR(MID($Q4032,1,7)+0,""))</f>
        <v/>
      </c>
      <c r="N4032" s="25" t="str">
        <f>IF(IFERROR(MID($Q4032,10,7)+0,"")&lt;1130000,"",IFERROR(MID($Q4032,10,7)+0,""))</f>
        <v/>
      </c>
      <c r="O4032" s="25" t="str">
        <f>IF(IFERROR(MID($Q4032,19,7)+0,"")&lt;1130000,"",IFERROR(MID($Q4032,19,7)+0,""))</f>
        <v/>
      </c>
      <c r="P4032" s="25" t="str">
        <f>IF(M4032="","",IF(N4032="",M4032,M4032&amp;", "&amp;N4032))</f>
        <v/>
      </c>
      <c r="Q4032" s="25"/>
      <c r="R4032" s="25"/>
      <c r="S4032" s="35" t="s">
        <v>107</v>
      </c>
      <c r="T4032" s="25" t="s">
        <v>36</v>
      </c>
      <c r="U4032" s="185">
        <v>4252</v>
      </c>
      <c r="V4032" s="188">
        <v>4252</v>
      </c>
      <c r="W4032" s="189">
        <v>4252</v>
      </c>
      <c r="X4032" s="31">
        <v>4252</v>
      </c>
      <c r="Y4032" s="90">
        <f>IFERROR(ROUND(X4032/W4032-1,2),"")</f>
        <v>0</v>
      </c>
      <c r="Z4032" s="31">
        <f>IF(OR(S4032="VLD MLC components",S4032="VLD MLC pipes",S4032="VLD PEX components",S4032="VLD PEX pipes",S4032="VLD PHC components",S4032="VLD PHC pipes",S4032="Controls VLD"),"По запросу",X4032)</f>
        <v>4252</v>
      </c>
      <c r="AA4032" s="63">
        <f>ROUND(X4032/1.2,3)</f>
        <v>3543.3330000000001</v>
      </c>
      <c r="AB4032" s="23">
        <v>3543.3330000000001</v>
      </c>
      <c r="AC4032" s="190">
        <f>IFERROR(ROUND(AA4032/AB4032-1,2),"")</f>
        <v>0</v>
      </c>
      <c r="AD4032" s="25">
        <v>1.5</v>
      </c>
      <c r="AE4032" s="25">
        <v>4.0620000000000003E-2</v>
      </c>
      <c r="AF4032" s="25">
        <v>0</v>
      </c>
      <c r="AG4032" s="25" t="s">
        <v>22</v>
      </c>
      <c r="AH4032" s="25">
        <v>0</v>
      </c>
      <c r="AI4032" s="25">
        <v>0</v>
      </c>
      <c r="AJ4032" s="25" t="s">
        <v>20</v>
      </c>
      <c r="AK4032" s="42" t="s">
        <v>19</v>
      </c>
      <c r="AL4032" s="25" t="s">
        <v>20</v>
      </c>
      <c r="AM4032" s="25">
        <v>1</v>
      </c>
      <c r="AN4032" s="25"/>
      <c r="AO4032" s="25"/>
      <c r="AP4032" s="25"/>
      <c r="AQ4032" s="25"/>
      <c r="AR4032" s="94"/>
      <c r="AS4032" s="157" t="s">
        <v>22</v>
      </c>
      <c r="AT4032" s="93">
        <v>42551</v>
      </c>
      <c r="AU4032" s="92" t="s">
        <v>22</v>
      </c>
      <c r="AV4032" s="91" t="s">
        <v>48</v>
      </c>
      <c r="AW4032" s="92" t="s">
        <v>48</v>
      </c>
      <c r="AX4032" s="92" t="s">
        <v>48</v>
      </c>
      <c r="AY4032" s="91" t="s">
        <v>152</v>
      </c>
      <c r="AZ4032" s="23"/>
      <c r="BA4032" s="25">
        <v>0</v>
      </c>
      <c r="BB4032" t="s">
        <v>48</v>
      </c>
      <c r="BC4032" t="e">
        <v>#N/A</v>
      </c>
      <c r="BD4032" t="e">
        <f>IF(Z4032=BC4032,"OK")</f>
        <v>#N/A</v>
      </c>
      <c r="BE4032">
        <v>1.5</v>
      </c>
      <c r="BF4032">
        <v>4.0620000000000003E-2</v>
      </c>
      <c r="BG4032">
        <v>0</v>
      </c>
      <c r="BH4032">
        <v>0</v>
      </c>
      <c r="BI4032">
        <v>0</v>
      </c>
      <c r="BJ4032">
        <v>0</v>
      </c>
      <c r="BK4032">
        <v>0</v>
      </c>
      <c r="BN4032" s="183"/>
    </row>
    <row r="4033" spans="1:66" ht="25.5" x14ac:dyDescent="0.25">
      <c r="A4033" s="1"/>
      <c r="B4033" s="94">
        <v>4020</v>
      </c>
      <c r="C4033" s="43">
        <v>1050299</v>
      </c>
      <c r="D4033" s="25"/>
      <c r="E4033" s="27" t="s">
        <v>1453</v>
      </c>
      <c r="F4033" s="151" t="s">
        <v>21</v>
      </c>
      <c r="G4033" s="25"/>
      <c r="H4033" s="46" t="str">
        <f>IFERROR(IFERROR(IF(SEARCH("Usystems",$E4033)&gt;0,"Usystems"),IF(SEARCH("RIIFO",$E4033)&gt;0,"RIIFO","Uponor")),"Uponor")</f>
        <v>Uponor</v>
      </c>
      <c r="I4033" s="25" t="str">
        <f>IFERROR(MID($D4033,1,7)+0,"")</f>
        <v/>
      </c>
      <c r="J4033" s="25" t="str">
        <f>IFERROR(MID($D4033,10,7)+0,"")</f>
        <v/>
      </c>
      <c r="K4033" s="25" t="str">
        <f>IFERROR(MID($D4033,19,7)+0,"")</f>
        <v/>
      </c>
      <c r="L4033" s="25" t="str">
        <f>IFERROR(MID($D4033,28,7)+0,"")</f>
        <v/>
      </c>
      <c r="M4033" s="25" t="str">
        <f>IF(IFERROR(MID($Q4033,1,7)+0,"")&lt;1130000,IF(INDEX(C:C,MATCH(LEFT(Q4033,7)+0,I:I,0))&lt;1130000,"",INDEX(C:C,MATCH(LEFT(Q4033,7)+0,I:I,0))),IFERROR(MID($Q4033,1,7)+0,""))</f>
        <v/>
      </c>
      <c r="N4033" s="25" t="str">
        <f>IF(IFERROR(MID($Q4033,10,7)+0,"")&lt;1130000,"",IFERROR(MID($Q4033,10,7)+0,""))</f>
        <v/>
      </c>
      <c r="O4033" s="25" t="str">
        <f>IF(IFERROR(MID($Q4033,19,7)+0,"")&lt;1130000,"",IFERROR(MID($Q4033,19,7)+0,""))</f>
        <v/>
      </c>
      <c r="P4033" s="25" t="str">
        <f>IF(M4033="","",IF(N4033="",M4033,M4033&amp;", "&amp;N4033))</f>
        <v/>
      </c>
      <c r="Q4033" s="25"/>
      <c r="R4033" s="25"/>
      <c r="S4033" s="35" t="s">
        <v>107</v>
      </c>
      <c r="T4033" s="25" t="s">
        <v>36</v>
      </c>
      <c r="U4033" s="185">
        <v>5016</v>
      </c>
      <c r="V4033" s="188">
        <v>5016</v>
      </c>
      <c r="W4033" s="189">
        <v>5016</v>
      </c>
      <c r="X4033" s="31">
        <v>5016</v>
      </c>
      <c r="Y4033" s="90">
        <f>IFERROR(ROUND(X4033/W4033-1,2),"")</f>
        <v>0</v>
      </c>
      <c r="Z4033" s="31">
        <f>IF(OR(S4033="VLD MLC components",S4033="VLD MLC pipes",S4033="VLD PEX components",S4033="VLD PEX pipes",S4033="VLD PHC components",S4033="VLD PHC pipes",S4033="Controls VLD"),"По запросу",X4033)</f>
        <v>5016</v>
      </c>
      <c r="AA4033" s="63">
        <f>ROUND(X4033/1.2,3)</f>
        <v>4180</v>
      </c>
      <c r="AB4033" s="23">
        <v>4180</v>
      </c>
      <c r="AC4033" s="190">
        <f>IFERROR(ROUND(AA4033/AB4033-1,2),"")</f>
        <v>0</v>
      </c>
      <c r="AD4033" s="25">
        <v>1.7</v>
      </c>
      <c r="AE4033" s="25">
        <v>4.6420000000000003E-2</v>
      </c>
      <c r="AF4033" s="25">
        <v>0</v>
      </c>
      <c r="AG4033" s="25" t="s">
        <v>22</v>
      </c>
      <c r="AH4033" s="25">
        <v>0</v>
      </c>
      <c r="AI4033" s="25">
        <v>0</v>
      </c>
      <c r="AJ4033" s="25" t="s">
        <v>20</v>
      </c>
      <c r="AK4033" s="42" t="s">
        <v>19</v>
      </c>
      <c r="AL4033" s="25" t="s">
        <v>20</v>
      </c>
      <c r="AM4033" s="25">
        <v>1</v>
      </c>
      <c r="AN4033" s="25"/>
      <c r="AO4033" s="25"/>
      <c r="AP4033" s="25"/>
      <c r="AQ4033" s="25"/>
      <c r="AR4033" s="94"/>
      <c r="AS4033" s="157" t="s">
        <v>22</v>
      </c>
      <c r="AT4033" s="93">
        <v>42551</v>
      </c>
      <c r="AU4033" s="92" t="s">
        <v>22</v>
      </c>
      <c r="AV4033" s="91" t="s">
        <v>48</v>
      </c>
      <c r="AW4033" s="92" t="s">
        <v>48</v>
      </c>
      <c r="AX4033" s="92" t="s">
        <v>48</v>
      </c>
      <c r="AY4033" s="91" t="s">
        <v>152</v>
      </c>
      <c r="AZ4033" s="23"/>
      <c r="BA4033" s="25">
        <v>0</v>
      </c>
      <c r="BB4033" t="s">
        <v>48</v>
      </c>
      <c r="BC4033" t="e">
        <v>#N/A</v>
      </c>
      <c r="BD4033" t="e">
        <f>IF(Z4033=BC4033,"OK")</f>
        <v>#N/A</v>
      </c>
      <c r="BE4033">
        <v>1.7</v>
      </c>
      <c r="BF4033">
        <v>4.6420000000000003E-2</v>
      </c>
      <c r="BG4033">
        <v>0</v>
      </c>
      <c r="BH4033">
        <v>0</v>
      </c>
      <c r="BI4033">
        <v>0</v>
      </c>
      <c r="BJ4033">
        <v>0</v>
      </c>
      <c r="BK4033">
        <v>0</v>
      </c>
      <c r="BN4033" s="183"/>
    </row>
    <row r="4034" spans="1:66" ht="25.5" x14ac:dyDescent="0.25">
      <c r="A4034" s="1"/>
      <c r="B4034" s="94">
        <v>4021</v>
      </c>
      <c r="C4034" s="43">
        <v>1050295</v>
      </c>
      <c r="D4034" s="25"/>
      <c r="E4034" s="27" t="s">
        <v>1452</v>
      </c>
      <c r="F4034" s="151" t="s">
        <v>21</v>
      </c>
      <c r="G4034" s="25"/>
      <c r="H4034" s="46" t="str">
        <f>IFERROR(IFERROR(IF(SEARCH("Usystems",$E4034)&gt;0,"Usystems"),IF(SEARCH("RIIFO",$E4034)&gt;0,"RIIFO","Uponor")),"Uponor")</f>
        <v>Uponor</v>
      </c>
      <c r="I4034" s="25" t="str">
        <f>IFERROR(MID($D4034,1,7)+0,"")</f>
        <v/>
      </c>
      <c r="J4034" s="25" t="str">
        <f>IFERROR(MID($D4034,10,7)+0,"")</f>
        <v/>
      </c>
      <c r="K4034" s="25" t="str">
        <f>IFERROR(MID($D4034,19,7)+0,"")</f>
        <v/>
      </c>
      <c r="L4034" s="25" t="str">
        <f>IFERROR(MID($D4034,28,7)+0,"")</f>
        <v/>
      </c>
      <c r="M4034" s="25" t="str">
        <f>IF(IFERROR(MID($Q4034,1,7)+0,"")&lt;1130000,IF(INDEX(C:C,MATCH(LEFT(Q4034,7)+0,I:I,0))&lt;1130000,"",INDEX(C:C,MATCH(LEFT(Q4034,7)+0,I:I,0))),IFERROR(MID($Q4034,1,7)+0,""))</f>
        <v/>
      </c>
      <c r="N4034" s="25" t="str">
        <f>IF(IFERROR(MID($Q4034,10,7)+0,"")&lt;1130000,"",IFERROR(MID($Q4034,10,7)+0,""))</f>
        <v/>
      </c>
      <c r="O4034" s="25" t="str">
        <f>IF(IFERROR(MID($Q4034,19,7)+0,"")&lt;1130000,"",IFERROR(MID($Q4034,19,7)+0,""))</f>
        <v/>
      </c>
      <c r="P4034" s="25" t="str">
        <f>IF(M4034="","",IF(N4034="",M4034,M4034&amp;", "&amp;N4034))</f>
        <v/>
      </c>
      <c r="Q4034" s="25"/>
      <c r="R4034" s="25"/>
      <c r="S4034" s="35" t="s">
        <v>107</v>
      </c>
      <c r="T4034" s="25" t="s">
        <v>36</v>
      </c>
      <c r="U4034" s="185">
        <v>6986</v>
      </c>
      <c r="V4034" s="188">
        <v>6986</v>
      </c>
      <c r="W4034" s="189">
        <v>6986</v>
      </c>
      <c r="X4034" s="31">
        <v>6986</v>
      </c>
      <c r="Y4034" s="90">
        <f>IFERROR(ROUND(X4034/W4034-1,2),"")</f>
        <v>0</v>
      </c>
      <c r="Z4034" s="31">
        <f>IF(OR(S4034="VLD MLC components",S4034="VLD MLC pipes",S4034="VLD PEX components",S4034="VLD PEX pipes",S4034="VLD PHC components",S4034="VLD PHC pipes",S4034="Controls VLD"),"По запросу",X4034)</f>
        <v>6986</v>
      </c>
      <c r="AA4034" s="63">
        <f>ROUND(X4034/1.2,3)</f>
        <v>5821.6670000000004</v>
      </c>
      <c r="AB4034" s="23">
        <v>5821.6670000000004</v>
      </c>
      <c r="AC4034" s="190">
        <f>IFERROR(ROUND(AA4034/AB4034-1,2),"")</f>
        <v>0</v>
      </c>
      <c r="AD4034" s="25">
        <v>2.7</v>
      </c>
      <c r="AE4034" s="25">
        <v>7.6469999999999996E-2</v>
      </c>
      <c r="AF4034" s="25">
        <v>0</v>
      </c>
      <c r="AG4034" s="25" t="s">
        <v>22</v>
      </c>
      <c r="AH4034" s="25">
        <v>0</v>
      </c>
      <c r="AI4034" s="25">
        <v>0</v>
      </c>
      <c r="AJ4034" s="25" t="s">
        <v>20</v>
      </c>
      <c r="AK4034" s="42" t="s">
        <v>19</v>
      </c>
      <c r="AL4034" s="25" t="s">
        <v>20</v>
      </c>
      <c r="AM4034" s="25">
        <v>1</v>
      </c>
      <c r="AN4034" s="25"/>
      <c r="AO4034" s="25"/>
      <c r="AP4034" s="25"/>
      <c r="AQ4034" s="25"/>
      <c r="AR4034" s="94"/>
      <c r="AS4034" s="157" t="s">
        <v>22</v>
      </c>
      <c r="AT4034" s="93">
        <v>42551</v>
      </c>
      <c r="AU4034" s="92" t="s">
        <v>22</v>
      </c>
      <c r="AV4034" s="91" t="s">
        <v>48</v>
      </c>
      <c r="AW4034" s="92" t="s">
        <v>48</v>
      </c>
      <c r="AX4034" s="92" t="s">
        <v>48</v>
      </c>
      <c r="AY4034" s="91" t="s">
        <v>152</v>
      </c>
      <c r="AZ4034" s="23"/>
      <c r="BA4034" s="25">
        <v>0</v>
      </c>
      <c r="BB4034" t="s">
        <v>48</v>
      </c>
      <c r="BC4034" t="e">
        <v>#N/A</v>
      </c>
      <c r="BD4034" t="e">
        <f>IF(Z4034=BC4034,"OK")</f>
        <v>#N/A</v>
      </c>
      <c r="BE4034">
        <v>2.7</v>
      </c>
      <c r="BF4034">
        <v>7.6469999999999996E-2</v>
      </c>
      <c r="BG4034">
        <v>0</v>
      </c>
      <c r="BH4034">
        <v>0</v>
      </c>
      <c r="BI4034">
        <v>0</v>
      </c>
      <c r="BJ4034">
        <v>0</v>
      </c>
      <c r="BK4034">
        <v>0</v>
      </c>
      <c r="BN4034" s="183"/>
    </row>
    <row r="4035" spans="1:66" ht="25.5" x14ac:dyDescent="0.25">
      <c r="A4035" s="1"/>
      <c r="B4035" s="94">
        <v>4022</v>
      </c>
      <c r="C4035" s="43">
        <v>1050300</v>
      </c>
      <c r="D4035" s="25"/>
      <c r="E4035" s="27" t="s">
        <v>1451</v>
      </c>
      <c r="F4035" s="151" t="s">
        <v>21</v>
      </c>
      <c r="G4035" s="25"/>
      <c r="H4035" s="46" t="str">
        <f>IFERROR(IFERROR(IF(SEARCH("Usystems",$E4035)&gt;0,"Usystems"),IF(SEARCH("RIIFO",$E4035)&gt;0,"RIIFO","Uponor")),"Uponor")</f>
        <v>Uponor</v>
      </c>
      <c r="I4035" s="25" t="str">
        <f>IFERROR(MID($D4035,1,7)+0,"")</f>
        <v/>
      </c>
      <c r="J4035" s="25" t="str">
        <f>IFERROR(MID($D4035,10,7)+0,"")</f>
        <v/>
      </c>
      <c r="K4035" s="25" t="str">
        <f>IFERROR(MID($D4035,19,7)+0,"")</f>
        <v/>
      </c>
      <c r="L4035" s="25" t="str">
        <f>IFERROR(MID($D4035,28,7)+0,"")</f>
        <v/>
      </c>
      <c r="M4035" s="25" t="str">
        <f>IF(IFERROR(MID($Q4035,1,7)+0,"")&lt;1130000,IF(INDEX(C:C,MATCH(LEFT(Q4035,7)+0,I:I,0))&lt;1130000,"",INDEX(C:C,MATCH(LEFT(Q4035,7)+0,I:I,0))),IFERROR(MID($Q4035,1,7)+0,""))</f>
        <v/>
      </c>
      <c r="N4035" s="25" t="str">
        <f>IF(IFERROR(MID($Q4035,10,7)+0,"")&lt;1130000,"",IFERROR(MID($Q4035,10,7)+0,""))</f>
        <v/>
      </c>
      <c r="O4035" s="25" t="str">
        <f>IF(IFERROR(MID($Q4035,19,7)+0,"")&lt;1130000,"",IFERROR(MID($Q4035,19,7)+0,""))</f>
        <v/>
      </c>
      <c r="P4035" s="25" t="str">
        <f>IF(M4035="","",IF(N4035="",M4035,M4035&amp;", "&amp;N4035))</f>
        <v/>
      </c>
      <c r="Q4035" s="25"/>
      <c r="R4035" s="25"/>
      <c r="S4035" s="35" t="s">
        <v>107</v>
      </c>
      <c r="T4035" s="25" t="s">
        <v>36</v>
      </c>
      <c r="U4035" s="185">
        <v>7173</v>
      </c>
      <c r="V4035" s="188">
        <v>7173</v>
      </c>
      <c r="W4035" s="189">
        <v>7173</v>
      </c>
      <c r="X4035" s="31">
        <v>7173</v>
      </c>
      <c r="Y4035" s="90">
        <f>IFERROR(ROUND(X4035/W4035-1,2),"")</f>
        <v>0</v>
      </c>
      <c r="Z4035" s="31">
        <f>IF(OR(S4035="VLD MLC components",S4035="VLD MLC pipes",S4035="VLD PEX components",S4035="VLD PEX pipes",S4035="VLD PHC components",S4035="VLD PHC pipes",S4035="Controls VLD"),"По запросу",X4035)</f>
        <v>7173</v>
      </c>
      <c r="AA4035" s="63">
        <f>ROUND(X4035/1.2,3)</f>
        <v>5977.5</v>
      </c>
      <c r="AB4035" s="23">
        <v>5977.5</v>
      </c>
      <c r="AC4035" s="190">
        <f>IFERROR(ROUND(AA4035/AB4035-1,2),"")</f>
        <v>0</v>
      </c>
      <c r="AD4035" s="25">
        <v>3</v>
      </c>
      <c r="AE4035" s="25">
        <v>8.1250000000000003E-2</v>
      </c>
      <c r="AF4035" s="25">
        <v>0</v>
      </c>
      <c r="AG4035" s="25" t="s">
        <v>22</v>
      </c>
      <c r="AH4035" s="25">
        <v>0</v>
      </c>
      <c r="AI4035" s="25">
        <v>0</v>
      </c>
      <c r="AJ4035" s="25" t="s">
        <v>20</v>
      </c>
      <c r="AK4035" s="42" t="s">
        <v>19</v>
      </c>
      <c r="AL4035" s="25" t="s">
        <v>20</v>
      </c>
      <c r="AM4035" s="25">
        <v>1</v>
      </c>
      <c r="AN4035" s="25"/>
      <c r="AO4035" s="25"/>
      <c r="AP4035" s="25"/>
      <c r="AQ4035" s="25"/>
      <c r="AR4035" s="94"/>
      <c r="AS4035" s="157" t="s">
        <v>22</v>
      </c>
      <c r="AT4035" s="93">
        <v>42551</v>
      </c>
      <c r="AU4035" s="92" t="s">
        <v>22</v>
      </c>
      <c r="AV4035" s="91" t="s">
        <v>48</v>
      </c>
      <c r="AW4035" s="92" t="s">
        <v>48</v>
      </c>
      <c r="AX4035" s="92" t="s">
        <v>48</v>
      </c>
      <c r="AY4035" s="91" t="s">
        <v>152</v>
      </c>
      <c r="AZ4035" s="23"/>
      <c r="BA4035" s="25">
        <v>0</v>
      </c>
      <c r="BB4035" t="s">
        <v>48</v>
      </c>
      <c r="BC4035" t="e">
        <v>#N/A</v>
      </c>
      <c r="BD4035" t="e">
        <f>IF(Z4035=BC4035,"OK")</f>
        <v>#N/A</v>
      </c>
      <c r="BE4035">
        <v>3</v>
      </c>
      <c r="BF4035">
        <v>8.1250000000000003E-2</v>
      </c>
      <c r="BG4035">
        <v>0</v>
      </c>
      <c r="BH4035">
        <v>0</v>
      </c>
      <c r="BI4035">
        <v>0</v>
      </c>
      <c r="BJ4035">
        <v>0</v>
      </c>
      <c r="BK4035">
        <v>0</v>
      </c>
      <c r="BN4035" s="183"/>
    </row>
    <row r="4036" spans="1:66" ht="25.5" x14ac:dyDescent="0.25">
      <c r="A4036" s="1"/>
      <c r="B4036" s="94">
        <v>4023</v>
      </c>
      <c r="C4036" s="43">
        <v>1050297</v>
      </c>
      <c r="D4036" s="25"/>
      <c r="E4036" s="27" t="s">
        <v>1450</v>
      </c>
      <c r="F4036" s="151" t="s">
        <v>21</v>
      </c>
      <c r="G4036" s="25"/>
      <c r="H4036" s="46" t="str">
        <f>IFERROR(IFERROR(IF(SEARCH("Usystems",$E4036)&gt;0,"Usystems"),IF(SEARCH("RIIFO",$E4036)&gt;0,"RIIFO","Uponor")),"Uponor")</f>
        <v>Uponor</v>
      </c>
      <c r="I4036" s="25" t="str">
        <f>IFERROR(MID($D4036,1,7)+0,"")</f>
        <v/>
      </c>
      <c r="J4036" s="25" t="str">
        <f>IFERROR(MID($D4036,10,7)+0,"")</f>
        <v/>
      </c>
      <c r="K4036" s="25" t="str">
        <f>IFERROR(MID($D4036,19,7)+0,"")</f>
        <v/>
      </c>
      <c r="L4036" s="25" t="str">
        <f>IFERROR(MID($D4036,28,7)+0,"")</f>
        <v/>
      </c>
      <c r="M4036" s="25" t="str">
        <f>IF(IFERROR(MID($Q4036,1,7)+0,"")&lt;1130000,IF(INDEX(C:C,MATCH(LEFT(Q4036,7)+0,I:I,0))&lt;1130000,"",INDEX(C:C,MATCH(LEFT(Q4036,7)+0,I:I,0))),IFERROR(MID($Q4036,1,7)+0,""))</f>
        <v/>
      </c>
      <c r="N4036" s="25" t="str">
        <f>IF(IFERROR(MID($Q4036,10,7)+0,"")&lt;1130000,"",IFERROR(MID($Q4036,10,7)+0,""))</f>
        <v/>
      </c>
      <c r="O4036" s="25" t="str">
        <f>IF(IFERROR(MID($Q4036,19,7)+0,"")&lt;1130000,"",IFERROR(MID($Q4036,19,7)+0,""))</f>
        <v/>
      </c>
      <c r="P4036" s="25" t="str">
        <f>IF(M4036="","",IF(N4036="",M4036,M4036&amp;", "&amp;N4036))</f>
        <v/>
      </c>
      <c r="Q4036" s="25"/>
      <c r="R4036" s="25"/>
      <c r="S4036" s="35" t="s">
        <v>107</v>
      </c>
      <c r="T4036" s="25" t="s">
        <v>36</v>
      </c>
      <c r="U4036" s="185">
        <v>31189</v>
      </c>
      <c r="V4036" s="188">
        <v>31189</v>
      </c>
      <c r="W4036" s="189">
        <v>31189</v>
      </c>
      <c r="X4036" s="31">
        <v>31189</v>
      </c>
      <c r="Y4036" s="90">
        <f>IFERROR(ROUND(X4036/W4036-1,2),"")</f>
        <v>0</v>
      </c>
      <c r="Z4036" s="31">
        <f>IF(OR(S4036="VLD MLC components",S4036="VLD MLC pipes",S4036="VLD PEX components",S4036="VLD PEX pipes",S4036="VLD PHC components",S4036="VLD PHC pipes",S4036="Controls VLD"),"По запросу",X4036)</f>
        <v>31189</v>
      </c>
      <c r="AA4036" s="63">
        <f>ROUND(X4036/1.2,3)</f>
        <v>25990.832999999999</v>
      </c>
      <c r="AB4036" s="23">
        <v>25990.832999999999</v>
      </c>
      <c r="AC4036" s="190">
        <f>IFERROR(ROUND(AA4036/AB4036-1,2),"")</f>
        <v>0</v>
      </c>
      <c r="AD4036" s="25">
        <v>4.95</v>
      </c>
      <c r="AE4036" s="25">
        <v>0.13200000000000001</v>
      </c>
      <c r="AF4036" s="25">
        <v>0</v>
      </c>
      <c r="AG4036" s="25" t="s">
        <v>22</v>
      </c>
      <c r="AH4036" s="25">
        <v>0</v>
      </c>
      <c r="AI4036" s="25">
        <v>0</v>
      </c>
      <c r="AJ4036" s="25" t="s">
        <v>20</v>
      </c>
      <c r="AK4036" s="42" t="s">
        <v>19</v>
      </c>
      <c r="AL4036" s="25" t="s">
        <v>20</v>
      </c>
      <c r="AM4036" s="25">
        <v>1</v>
      </c>
      <c r="AN4036" s="25"/>
      <c r="AO4036" s="25"/>
      <c r="AP4036" s="25"/>
      <c r="AQ4036" s="25"/>
      <c r="AR4036" s="94"/>
      <c r="AS4036" s="157" t="s">
        <v>22</v>
      </c>
      <c r="AT4036" s="93">
        <v>42551</v>
      </c>
      <c r="AU4036" s="92" t="s">
        <v>22</v>
      </c>
      <c r="AV4036" s="91" t="s">
        <v>48</v>
      </c>
      <c r="AW4036" s="92" t="s">
        <v>48</v>
      </c>
      <c r="AX4036" s="92" t="s">
        <v>48</v>
      </c>
      <c r="AY4036" s="91" t="s">
        <v>152</v>
      </c>
      <c r="AZ4036" s="23"/>
      <c r="BA4036" s="25">
        <v>0</v>
      </c>
      <c r="BB4036" t="s">
        <v>48</v>
      </c>
      <c r="BC4036" t="e">
        <v>#N/A</v>
      </c>
      <c r="BD4036" t="e">
        <f>IF(Z4036=BC4036,"OK")</f>
        <v>#N/A</v>
      </c>
      <c r="BE4036">
        <v>4.95</v>
      </c>
      <c r="BF4036">
        <v>0.13200000000000001</v>
      </c>
      <c r="BG4036">
        <v>0</v>
      </c>
      <c r="BH4036">
        <v>0</v>
      </c>
      <c r="BI4036">
        <v>0</v>
      </c>
      <c r="BJ4036">
        <v>0</v>
      </c>
      <c r="BK4036">
        <v>0</v>
      </c>
      <c r="BN4036" s="183"/>
    </row>
    <row r="4037" spans="1:66" ht="25.5" x14ac:dyDescent="0.25">
      <c r="A4037" s="1"/>
      <c r="B4037" s="94">
        <v>4024</v>
      </c>
      <c r="C4037" s="43">
        <v>1050302</v>
      </c>
      <c r="D4037" s="25"/>
      <c r="E4037" s="27" t="s">
        <v>1449</v>
      </c>
      <c r="F4037" s="151" t="s">
        <v>21</v>
      </c>
      <c r="G4037" s="25"/>
      <c r="H4037" s="46" t="str">
        <f>IFERROR(IFERROR(IF(SEARCH("Usystems",$E4037)&gt;0,"Usystems"),IF(SEARCH("RIIFO",$E4037)&gt;0,"RIIFO","Uponor")),"Uponor")</f>
        <v>Uponor</v>
      </c>
      <c r="I4037" s="25" t="str">
        <f>IFERROR(MID($D4037,1,7)+0,"")</f>
        <v/>
      </c>
      <c r="J4037" s="25" t="str">
        <f>IFERROR(MID($D4037,10,7)+0,"")</f>
        <v/>
      </c>
      <c r="K4037" s="25" t="str">
        <f>IFERROR(MID($D4037,19,7)+0,"")</f>
        <v/>
      </c>
      <c r="L4037" s="25" t="str">
        <f>IFERROR(MID($D4037,28,7)+0,"")</f>
        <v/>
      </c>
      <c r="M4037" s="25" t="str">
        <f>IF(IFERROR(MID($Q4037,1,7)+0,"")&lt;1130000,IF(INDEX(C:C,MATCH(LEFT(Q4037,7)+0,I:I,0))&lt;1130000,"",INDEX(C:C,MATCH(LEFT(Q4037,7)+0,I:I,0))),IFERROR(MID($Q4037,1,7)+0,""))</f>
        <v/>
      </c>
      <c r="N4037" s="25" t="str">
        <f>IF(IFERROR(MID($Q4037,10,7)+0,"")&lt;1130000,"",IFERROR(MID($Q4037,10,7)+0,""))</f>
        <v/>
      </c>
      <c r="O4037" s="25" t="str">
        <f>IF(IFERROR(MID($Q4037,19,7)+0,"")&lt;1130000,"",IFERROR(MID($Q4037,19,7)+0,""))</f>
        <v/>
      </c>
      <c r="P4037" s="25" t="str">
        <f>IF(M4037="","",IF(N4037="",M4037,M4037&amp;", "&amp;N4037))</f>
        <v/>
      </c>
      <c r="Q4037" s="25"/>
      <c r="R4037" s="25"/>
      <c r="S4037" s="35" t="s">
        <v>107</v>
      </c>
      <c r="T4037" s="25" t="s">
        <v>36</v>
      </c>
      <c r="U4037" s="185">
        <v>25261</v>
      </c>
      <c r="V4037" s="188">
        <v>25261</v>
      </c>
      <c r="W4037" s="189">
        <v>25261</v>
      </c>
      <c r="X4037" s="31">
        <v>25261</v>
      </c>
      <c r="Y4037" s="90">
        <f>IFERROR(ROUND(X4037/W4037-1,2),"")</f>
        <v>0</v>
      </c>
      <c r="Z4037" s="31">
        <f>IF(OR(S4037="VLD MLC components",S4037="VLD MLC pipes",S4037="VLD PEX components",S4037="VLD PEX pipes",S4037="VLD PHC components",S4037="VLD PHC pipes",S4037="Controls VLD"),"По запросу",X4037)</f>
        <v>25261</v>
      </c>
      <c r="AA4037" s="63">
        <f>ROUND(X4037/1.2,3)</f>
        <v>21050.832999999999</v>
      </c>
      <c r="AB4037" s="23">
        <v>21050.832999999999</v>
      </c>
      <c r="AC4037" s="190">
        <f>IFERROR(ROUND(AA4037/AB4037-1,2),"")</f>
        <v>0</v>
      </c>
      <c r="AD4037" s="25">
        <v>5.16</v>
      </c>
      <c r="AE4037" s="25">
        <v>0.13200000000000001</v>
      </c>
      <c r="AF4037" s="25">
        <v>0</v>
      </c>
      <c r="AG4037" s="25" t="s">
        <v>22</v>
      </c>
      <c r="AH4037" s="25">
        <v>0</v>
      </c>
      <c r="AI4037" s="25">
        <v>0</v>
      </c>
      <c r="AJ4037" s="25" t="s">
        <v>20</v>
      </c>
      <c r="AK4037" s="42" t="s">
        <v>19</v>
      </c>
      <c r="AL4037" s="25" t="s">
        <v>20</v>
      </c>
      <c r="AM4037" s="25">
        <v>1</v>
      </c>
      <c r="AN4037" s="25"/>
      <c r="AO4037" s="25"/>
      <c r="AP4037" s="25"/>
      <c r="AQ4037" s="25"/>
      <c r="AR4037" s="94"/>
      <c r="AS4037" s="157" t="s">
        <v>22</v>
      </c>
      <c r="AT4037" s="93">
        <v>42551</v>
      </c>
      <c r="AU4037" s="92" t="s">
        <v>22</v>
      </c>
      <c r="AV4037" s="91" t="s">
        <v>48</v>
      </c>
      <c r="AW4037" s="92" t="s">
        <v>48</v>
      </c>
      <c r="AX4037" s="92" t="s">
        <v>48</v>
      </c>
      <c r="AY4037" s="91" t="s">
        <v>152</v>
      </c>
      <c r="AZ4037" s="23"/>
      <c r="BA4037" s="25">
        <v>0</v>
      </c>
      <c r="BB4037" t="s">
        <v>48</v>
      </c>
      <c r="BC4037" t="e">
        <v>#N/A</v>
      </c>
      <c r="BD4037" t="e">
        <f>IF(Z4037=BC4037,"OK")</f>
        <v>#N/A</v>
      </c>
      <c r="BE4037">
        <v>5.16</v>
      </c>
      <c r="BF4037">
        <v>0.13200000000000001</v>
      </c>
      <c r="BG4037">
        <v>0</v>
      </c>
      <c r="BH4037">
        <v>0</v>
      </c>
      <c r="BI4037">
        <v>0</v>
      </c>
      <c r="BJ4037">
        <v>0</v>
      </c>
      <c r="BK4037">
        <v>0</v>
      </c>
      <c r="BN4037" s="183"/>
    </row>
    <row r="4038" spans="1:66" ht="25.5" x14ac:dyDescent="0.25">
      <c r="A4038" s="1"/>
      <c r="B4038" s="94">
        <v>4025</v>
      </c>
      <c r="C4038" s="43">
        <v>1050317</v>
      </c>
      <c r="D4038" s="25"/>
      <c r="E4038" s="27" t="s">
        <v>1448</v>
      </c>
      <c r="F4038" s="151" t="s">
        <v>21</v>
      </c>
      <c r="G4038" s="25"/>
      <c r="H4038" s="46" t="str">
        <f>IFERROR(IFERROR(IF(SEARCH("Usystems",$E4038)&gt;0,"Usystems"),IF(SEARCH("RIIFO",$E4038)&gt;0,"RIIFO","Uponor")),"Uponor")</f>
        <v>Uponor</v>
      </c>
      <c r="I4038" s="25" t="str">
        <f>IFERROR(MID($D4038,1,7)+0,"")</f>
        <v/>
      </c>
      <c r="J4038" s="25" t="str">
        <f>IFERROR(MID($D4038,10,7)+0,"")</f>
        <v/>
      </c>
      <c r="K4038" s="25" t="str">
        <f>IFERROR(MID($D4038,19,7)+0,"")</f>
        <v/>
      </c>
      <c r="L4038" s="25" t="str">
        <f>IFERROR(MID($D4038,28,7)+0,"")</f>
        <v/>
      </c>
      <c r="M4038" s="25" t="str">
        <f>IF(IFERROR(MID($Q4038,1,7)+0,"")&lt;1130000,IF(INDEX(C:C,MATCH(LEFT(Q4038,7)+0,I:I,0))&lt;1130000,"",INDEX(C:C,MATCH(LEFT(Q4038,7)+0,I:I,0))),IFERROR(MID($Q4038,1,7)+0,""))</f>
        <v/>
      </c>
      <c r="N4038" s="25" t="str">
        <f>IF(IFERROR(MID($Q4038,10,7)+0,"")&lt;1130000,"",IFERROR(MID($Q4038,10,7)+0,""))</f>
        <v/>
      </c>
      <c r="O4038" s="25" t="str">
        <f>IF(IFERROR(MID($Q4038,19,7)+0,"")&lt;1130000,"",IFERROR(MID($Q4038,19,7)+0,""))</f>
        <v/>
      </c>
      <c r="P4038" s="25" t="str">
        <f>IF(M4038="","",IF(N4038="",M4038,M4038&amp;", "&amp;N4038))</f>
        <v/>
      </c>
      <c r="Q4038" s="25"/>
      <c r="R4038" s="25"/>
      <c r="S4038" s="35" t="s">
        <v>107</v>
      </c>
      <c r="T4038" s="25" t="s">
        <v>36</v>
      </c>
      <c r="U4038" s="185">
        <v>84438</v>
      </c>
      <c r="V4038" s="188">
        <v>84438</v>
      </c>
      <c r="W4038" s="189">
        <v>84438</v>
      </c>
      <c r="X4038" s="31">
        <v>84438</v>
      </c>
      <c r="Y4038" s="90">
        <f>IFERROR(ROUND(X4038/W4038-1,2),"")</f>
        <v>0</v>
      </c>
      <c r="Z4038" s="31">
        <f>IF(OR(S4038="VLD MLC components",S4038="VLD MLC pipes",S4038="VLD PEX components",S4038="VLD PEX pipes",S4038="VLD PHC components",S4038="VLD PHC pipes",S4038="Controls VLD"),"По запросу",X4038)</f>
        <v>84438</v>
      </c>
      <c r="AA4038" s="63">
        <f>ROUND(X4038/1.2,3)</f>
        <v>70365</v>
      </c>
      <c r="AB4038" s="23">
        <v>70365</v>
      </c>
      <c r="AC4038" s="190">
        <f>IFERROR(ROUND(AA4038/AB4038-1,2),"")</f>
        <v>0</v>
      </c>
      <c r="AD4038" s="25">
        <v>10.7</v>
      </c>
      <c r="AE4038" s="25">
        <v>0.33048</v>
      </c>
      <c r="AF4038" s="25">
        <v>0</v>
      </c>
      <c r="AG4038" s="25" t="s">
        <v>22</v>
      </c>
      <c r="AH4038" s="25">
        <v>0</v>
      </c>
      <c r="AI4038" s="25">
        <v>0</v>
      </c>
      <c r="AJ4038" s="25" t="s">
        <v>20</v>
      </c>
      <c r="AK4038" s="42" t="s">
        <v>19</v>
      </c>
      <c r="AL4038" s="25" t="s">
        <v>20</v>
      </c>
      <c r="AM4038" s="25">
        <v>1</v>
      </c>
      <c r="AN4038" s="25" t="s">
        <v>22</v>
      </c>
      <c r="AO4038" s="25" t="s">
        <v>22</v>
      </c>
      <c r="AP4038" s="25" t="s">
        <v>22</v>
      </c>
      <c r="AQ4038" s="25"/>
      <c r="AR4038" s="94"/>
      <c r="AS4038" s="157" t="s">
        <v>22</v>
      </c>
      <c r="AT4038" s="93">
        <v>42551</v>
      </c>
      <c r="AU4038" s="92" t="s">
        <v>22</v>
      </c>
      <c r="AV4038" s="91" t="s">
        <v>48</v>
      </c>
      <c r="AW4038" s="92" t="s">
        <v>48</v>
      </c>
      <c r="AX4038" s="92" t="s">
        <v>48</v>
      </c>
      <c r="AY4038" s="91" t="s">
        <v>152</v>
      </c>
      <c r="AZ4038" s="23"/>
      <c r="BA4038" s="25">
        <v>0</v>
      </c>
      <c r="BB4038" t="s">
        <v>48</v>
      </c>
      <c r="BC4038" t="e">
        <v>#N/A</v>
      </c>
      <c r="BD4038" t="e">
        <f>IF(Z4038=BC4038,"OK")</f>
        <v>#N/A</v>
      </c>
      <c r="BE4038">
        <v>10.7</v>
      </c>
      <c r="BF4038">
        <v>0.33048</v>
      </c>
      <c r="BG4038" t="s">
        <v>22</v>
      </c>
      <c r="BH4038" t="s">
        <v>22</v>
      </c>
      <c r="BI4038" t="s">
        <v>22</v>
      </c>
      <c r="BJ4038">
        <v>0</v>
      </c>
      <c r="BK4038">
        <v>0</v>
      </c>
      <c r="BN4038" s="183"/>
    </row>
    <row r="4039" spans="1:66" ht="25.5" x14ac:dyDescent="0.25">
      <c r="A4039" s="1"/>
      <c r="B4039" s="94">
        <v>4026</v>
      </c>
      <c r="C4039" s="43">
        <v>1050321</v>
      </c>
      <c r="D4039" s="25"/>
      <c r="E4039" s="27" t="s">
        <v>1447</v>
      </c>
      <c r="F4039" s="151" t="s">
        <v>21</v>
      </c>
      <c r="G4039" s="25"/>
      <c r="H4039" s="46" t="str">
        <f>IFERROR(IFERROR(IF(SEARCH("Usystems",$E4039)&gt;0,"Usystems"),IF(SEARCH("RIIFO",$E4039)&gt;0,"RIIFO","Uponor")),"Uponor")</f>
        <v>Uponor</v>
      </c>
      <c r="I4039" s="25" t="str">
        <f>IFERROR(MID($D4039,1,7)+0,"")</f>
        <v/>
      </c>
      <c r="J4039" s="25" t="str">
        <f>IFERROR(MID($D4039,10,7)+0,"")</f>
        <v/>
      </c>
      <c r="K4039" s="25" t="str">
        <f>IFERROR(MID($D4039,19,7)+0,"")</f>
        <v/>
      </c>
      <c r="L4039" s="25" t="str">
        <f>IFERROR(MID($D4039,28,7)+0,"")</f>
        <v/>
      </c>
      <c r="M4039" s="25" t="str">
        <f>IF(IFERROR(MID($Q4039,1,7)+0,"")&lt;1130000,IF(INDEX(C:C,MATCH(LEFT(Q4039,7)+0,I:I,0))&lt;1130000,"",INDEX(C:C,MATCH(LEFT(Q4039,7)+0,I:I,0))),IFERROR(MID($Q4039,1,7)+0,""))</f>
        <v/>
      </c>
      <c r="N4039" s="25" t="str">
        <f>IF(IFERROR(MID($Q4039,10,7)+0,"")&lt;1130000,"",IFERROR(MID($Q4039,10,7)+0,""))</f>
        <v/>
      </c>
      <c r="O4039" s="25" t="str">
        <f>IF(IFERROR(MID($Q4039,19,7)+0,"")&lt;1130000,"",IFERROR(MID($Q4039,19,7)+0,""))</f>
        <v/>
      </c>
      <c r="P4039" s="25" t="str">
        <f>IF(M4039="","",IF(N4039="",M4039,M4039&amp;", "&amp;N4039))</f>
        <v/>
      </c>
      <c r="Q4039" s="25"/>
      <c r="R4039" s="25"/>
      <c r="S4039" s="35" t="s">
        <v>107</v>
      </c>
      <c r="T4039" s="25" t="s">
        <v>36</v>
      </c>
      <c r="U4039" s="185">
        <v>98974</v>
      </c>
      <c r="V4039" s="188">
        <v>98974</v>
      </c>
      <c r="W4039" s="189">
        <v>98974</v>
      </c>
      <c r="X4039" s="31">
        <v>98974</v>
      </c>
      <c r="Y4039" s="90">
        <f>IFERROR(ROUND(X4039/W4039-1,2),"")</f>
        <v>0</v>
      </c>
      <c r="Z4039" s="31">
        <f>IF(OR(S4039="VLD MLC components",S4039="VLD MLC pipes",S4039="VLD PEX components",S4039="VLD PEX pipes",S4039="VLD PHC components",S4039="VLD PHC pipes",S4039="Controls VLD"),"По запросу",X4039)</f>
        <v>98974</v>
      </c>
      <c r="AA4039" s="63">
        <f>ROUND(X4039/1.2,3)</f>
        <v>82478.332999999999</v>
      </c>
      <c r="AB4039" s="23">
        <v>82478.332999999999</v>
      </c>
      <c r="AC4039" s="190">
        <f>IFERROR(ROUND(AA4039/AB4039-1,2),"")</f>
        <v>0</v>
      </c>
      <c r="AD4039" s="25">
        <v>22.3</v>
      </c>
      <c r="AE4039" s="25">
        <v>0.54900000000000004</v>
      </c>
      <c r="AF4039" s="25">
        <v>0</v>
      </c>
      <c r="AG4039" s="25" t="s">
        <v>22</v>
      </c>
      <c r="AH4039" s="25">
        <v>0</v>
      </c>
      <c r="AI4039" s="25">
        <v>0</v>
      </c>
      <c r="AJ4039" s="25" t="s">
        <v>20</v>
      </c>
      <c r="AK4039" s="42" t="s">
        <v>19</v>
      </c>
      <c r="AL4039" s="25" t="s">
        <v>20</v>
      </c>
      <c r="AM4039" s="25">
        <v>1</v>
      </c>
      <c r="AN4039" s="25" t="s">
        <v>22</v>
      </c>
      <c r="AO4039" s="25" t="s">
        <v>22</v>
      </c>
      <c r="AP4039" s="25" t="s">
        <v>22</v>
      </c>
      <c r="AQ4039" s="25"/>
      <c r="AR4039" s="94"/>
      <c r="AS4039" s="157" t="s">
        <v>22</v>
      </c>
      <c r="AT4039" s="93">
        <v>42551</v>
      </c>
      <c r="AU4039" s="92" t="s">
        <v>22</v>
      </c>
      <c r="AV4039" s="91" t="s">
        <v>48</v>
      </c>
      <c r="AW4039" s="92" t="s">
        <v>48</v>
      </c>
      <c r="AX4039" s="92" t="s">
        <v>48</v>
      </c>
      <c r="AY4039" s="91" t="s">
        <v>152</v>
      </c>
      <c r="AZ4039" s="23"/>
      <c r="BA4039" s="25">
        <v>0</v>
      </c>
      <c r="BB4039" t="s">
        <v>48</v>
      </c>
      <c r="BC4039" t="e">
        <v>#N/A</v>
      </c>
      <c r="BD4039" t="e">
        <f>IF(Z4039=BC4039,"OK")</f>
        <v>#N/A</v>
      </c>
      <c r="BE4039">
        <v>22.3</v>
      </c>
      <c r="BF4039">
        <v>0.54900000000000004</v>
      </c>
      <c r="BG4039" t="s">
        <v>22</v>
      </c>
      <c r="BH4039" t="s">
        <v>22</v>
      </c>
      <c r="BI4039" t="s">
        <v>22</v>
      </c>
      <c r="BJ4039">
        <v>0</v>
      </c>
      <c r="BK4039">
        <v>0</v>
      </c>
      <c r="BN4039" s="183"/>
    </row>
    <row r="4040" spans="1:66" ht="25.5" x14ac:dyDescent="0.25">
      <c r="A4040" s="1"/>
      <c r="B4040" s="94">
        <v>4027</v>
      </c>
      <c r="C4040" s="43">
        <v>1058069</v>
      </c>
      <c r="D4040" s="25"/>
      <c r="E4040" s="27" t="s">
        <v>1446</v>
      </c>
      <c r="F4040" s="151" t="s">
        <v>21</v>
      </c>
      <c r="G4040" s="25"/>
      <c r="H4040" s="46" t="str">
        <f>IFERROR(IFERROR(IF(SEARCH("Usystems",$E4040)&gt;0,"Usystems"),IF(SEARCH("RIIFO",$E4040)&gt;0,"RIIFO","Uponor")),"Uponor")</f>
        <v>Uponor</v>
      </c>
      <c r="I4040" s="25" t="str">
        <f>IFERROR(MID($D4040,1,7)+0,"")</f>
        <v/>
      </c>
      <c r="J4040" s="25" t="str">
        <f>IFERROR(MID($D4040,10,7)+0,"")</f>
        <v/>
      </c>
      <c r="K4040" s="25" t="str">
        <f>IFERROR(MID($D4040,19,7)+0,"")</f>
        <v/>
      </c>
      <c r="L4040" s="25" t="str">
        <f>IFERROR(MID($D4040,28,7)+0,"")</f>
        <v/>
      </c>
      <c r="M4040" s="25" t="str">
        <f>IF(IFERROR(MID($Q4040,1,7)+0,"")&lt;1130000,IF(INDEX(C:C,MATCH(LEFT(Q4040,7)+0,I:I,0))&lt;1130000,"",INDEX(C:C,MATCH(LEFT(Q4040,7)+0,I:I,0))),IFERROR(MID($Q4040,1,7)+0,""))</f>
        <v/>
      </c>
      <c r="N4040" s="25" t="str">
        <f>IF(IFERROR(MID($Q4040,10,7)+0,"")&lt;1130000,"",IFERROR(MID($Q4040,10,7)+0,""))</f>
        <v/>
      </c>
      <c r="O4040" s="25" t="str">
        <f>IF(IFERROR(MID($Q4040,19,7)+0,"")&lt;1130000,"",IFERROR(MID($Q4040,19,7)+0,""))</f>
        <v/>
      </c>
      <c r="P4040" s="25" t="str">
        <f>IF(M4040="","",IF(N4040="",M4040,M4040&amp;", "&amp;N4040))</f>
        <v/>
      </c>
      <c r="Q4040" s="25"/>
      <c r="R4040" s="25"/>
      <c r="S4040" s="35" t="s">
        <v>107</v>
      </c>
      <c r="T4040" s="25" t="s">
        <v>36</v>
      </c>
      <c r="U4040" s="185">
        <v>201562</v>
      </c>
      <c r="V4040" s="188">
        <v>201562</v>
      </c>
      <c r="W4040" s="189">
        <v>201562</v>
      </c>
      <c r="X4040" s="31">
        <v>201562</v>
      </c>
      <c r="Y4040" s="90">
        <f>IFERROR(ROUND(X4040/W4040-1,2),"")</f>
        <v>0</v>
      </c>
      <c r="Z4040" s="31">
        <f>IF(OR(S4040="VLD MLC components",S4040="VLD MLC pipes",S4040="VLD PEX components",S4040="VLD PEX pipes",S4040="VLD PHC components",S4040="VLD PHC pipes",S4040="Controls VLD"),"По запросу",X4040)</f>
        <v>201562</v>
      </c>
      <c r="AA4040" s="63">
        <f>ROUND(X4040/1.2,3)</f>
        <v>167968.33300000001</v>
      </c>
      <c r="AB4040" s="23">
        <v>167968.33300000001</v>
      </c>
      <c r="AC4040" s="190">
        <f>IFERROR(ROUND(AA4040/AB4040-1,2),"")</f>
        <v>0</v>
      </c>
      <c r="AD4040" s="25">
        <v>32.015999999999998</v>
      </c>
      <c r="AE4040" s="25">
        <v>0.872784</v>
      </c>
      <c r="AF4040" s="25">
        <v>0</v>
      </c>
      <c r="AG4040" s="25" t="s">
        <v>22</v>
      </c>
      <c r="AH4040" s="25">
        <v>0</v>
      </c>
      <c r="AI4040" s="25">
        <v>0</v>
      </c>
      <c r="AJ4040" s="25" t="s">
        <v>20</v>
      </c>
      <c r="AK4040" s="42" t="s">
        <v>19</v>
      </c>
      <c r="AL4040" s="25" t="s">
        <v>20</v>
      </c>
      <c r="AM4040" s="25">
        <v>1</v>
      </c>
      <c r="AN4040" s="25" t="s">
        <v>22</v>
      </c>
      <c r="AO4040" s="25" t="s">
        <v>22</v>
      </c>
      <c r="AP4040" s="25" t="s">
        <v>22</v>
      </c>
      <c r="AQ4040" s="25"/>
      <c r="AR4040" s="94"/>
      <c r="AS4040" s="157" t="s">
        <v>22</v>
      </c>
      <c r="AT4040" s="93">
        <v>42551</v>
      </c>
      <c r="AU4040" s="92" t="s">
        <v>22</v>
      </c>
      <c r="AV4040" s="91" t="s">
        <v>48</v>
      </c>
      <c r="AW4040" s="92" t="s">
        <v>48</v>
      </c>
      <c r="AX4040" s="92" t="s">
        <v>48</v>
      </c>
      <c r="AY4040" s="91" t="s">
        <v>152</v>
      </c>
      <c r="AZ4040" s="23"/>
      <c r="BA4040" s="25">
        <v>0</v>
      </c>
      <c r="BB4040" t="s">
        <v>48</v>
      </c>
      <c r="BC4040" t="e">
        <v>#N/A</v>
      </c>
      <c r="BD4040" t="e">
        <f>IF(Z4040=BC4040,"OK")</f>
        <v>#N/A</v>
      </c>
      <c r="BE4040">
        <v>32.015999999999998</v>
      </c>
      <c r="BF4040">
        <v>0.872784</v>
      </c>
      <c r="BG4040" t="s">
        <v>22</v>
      </c>
      <c r="BH4040" t="s">
        <v>22</v>
      </c>
      <c r="BI4040" t="s">
        <v>22</v>
      </c>
      <c r="BJ4040">
        <v>0</v>
      </c>
      <c r="BK4040">
        <v>0</v>
      </c>
      <c r="BN4040" s="183"/>
    </row>
    <row r="4041" spans="1:66" ht="25.5" x14ac:dyDescent="0.25">
      <c r="A4041" s="1"/>
      <c r="B4041" s="94">
        <v>4028</v>
      </c>
      <c r="C4041" s="43">
        <v>1058070</v>
      </c>
      <c r="D4041" s="25"/>
      <c r="E4041" s="27" t="s">
        <v>1445</v>
      </c>
      <c r="F4041" s="151" t="s">
        <v>21</v>
      </c>
      <c r="G4041" s="25"/>
      <c r="H4041" s="46" t="str">
        <f>IFERROR(IFERROR(IF(SEARCH("Usystems",$E4041)&gt;0,"Usystems"),IF(SEARCH("RIIFO",$E4041)&gt;0,"RIIFO","Uponor")),"Uponor")</f>
        <v>Uponor</v>
      </c>
      <c r="I4041" s="25" t="str">
        <f>IFERROR(MID($D4041,1,7)+0,"")</f>
        <v/>
      </c>
      <c r="J4041" s="25" t="str">
        <f>IFERROR(MID($D4041,10,7)+0,"")</f>
        <v/>
      </c>
      <c r="K4041" s="25" t="str">
        <f>IFERROR(MID($D4041,19,7)+0,"")</f>
        <v/>
      </c>
      <c r="L4041" s="25" t="str">
        <f>IFERROR(MID($D4041,28,7)+0,"")</f>
        <v/>
      </c>
      <c r="M4041" s="25" t="str">
        <f>IF(IFERROR(MID($Q4041,1,7)+0,"")&lt;1130000,IF(INDEX(C:C,MATCH(LEFT(Q4041,7)+0,I:I,0))&lt;1130000,"",INDEX(C:C,MATCH(LEFT(Q4041,7)+0,I:I,0))),IFERROR(MID($Q4041,1,7)+0,""))</f>
        <v/>
      </c>
      <c r="N4041" s="25" t="str">
        <f>IF(IFERROR(MID($Q4041,10,7)+0,"")&lt;1130000,"",IFERROR(MID($Q4041,10,7)+0,""))</f>
        <v/>
      </c>
      <c r="O4041" s="25" t="str">
        <f>IF(IFERROR(MID($Q4041,19,7)+0,"")&lt;1130000,"",IFERROR(MID($Q4041,19,7)+0,""))</f>
        <v/>
      </c>
      <c r="P4041" s="25" t="str">
        <f>IF(M4041="","",IF(N4041="",M4041,M4041&amp;", "&amp;N4041))</f>
        <v/>
      </c>
      <c r="Q4041" s="25"/>
      <c r="R4041" s="25"/>
      <c r="S4041" s="35" t="s">
        <v>107</v>
      </c>
      <c r="T4041" s="25" t="s">
        <v>36</v>
      </c>
      <c r="U4041" s="185">
        <v>206064</v>
      </c>
      <c r="V4041" s="188">
        <v>206064</v>
      </c>
      <c r="W4041" s="189">
        <v>206064</v>
      </c>
      <c r="X4041" s="31">
        <v>206064</v>
      </c>
      <c r="Y4041" s="90">
        <f>IFERROR(ROUND(X4041/W4041-1,2),"")</f>
        <v>0</v>
      </c>
      <c r="Z4041" s="31">
        <f>IF(OR(S4041="VLD MLC components",S4041="VLD MLC pipes",S4041="VLD PEX components",S4041="VLD PEX pipes",S4041="VLD PHC components",S4041="VLD PHC pipes",S4041="Controls VLD"),"По запросу",X4041)</f>
        <v>206064</v>
      </c>
      <c r="AA4041" s="63">
        <f>ROUND(X4041/1.2,3)</f>
        <v>171720</v>
      </c>
      <c r="AB4041" s="23">
        <v>171720</v>
      </c>
      <c r="AC4041" s="190">
        <f>IFERROR(ROUND(AA4041/AB4041-1,2),"")</f>
        <v>0</v>
      </c>
      <c r="AD4041" s="25">
        <v>65.007999999999996</v>
      </c>
      <c r="AE4041" s="25">
        <v>1.0852040000000001</v>
      </c>
      <c r="AF4041" s="25">
        <v>0</v>
      </c>
      <c r="AG4041" s="25" t="s">
        <v>22</v>
      </c>
      <c r="AH4041" s="25">
        <v>0</v>
      </c>
      <c r="AI4041" s="25">
        <v>0</v>
      </c>
      <c r="AJ4041" s="25" t="s">
        <v>20</v>
      </c>
      <c r="AK4041" s="42" t="s">
        <v>19</v>
      </c>
      <c r="AL4041" s="25" t="s">
        <v>20</v>
      </c>
      <c r="AM4041" s="25">
        <v>1</v>
      </c>
      <c r="AN4041" s="25" t="s">
        <v>22</v>
      </c>
      <c r="AO4041" s="25" t="s">
        <v>22</v>
      </c>
      <c r="AP4041" s="25" t="s">
        <v>22</v>
      </c>
      <c r="AQ4041" s="25"/>
      <c r="AR4041" s="94"/>
      <c r="AS4041" s="157" t="s">
        <v>22</v>
      </c>
      <c r="AT4041" s="93">
        <v>42551</v>
      </c>
      <c r="AU4041" s="92" t="s">
        <v>22</v>
      </c>
      <c r="AV4041" s="91" t="s">
        <v>48</v>
      </c>
      <c r="AW4041" s="92" t="s">
        <v>48</v>
      </c>
      <c r="AX4041" s="92" t="s">
        <v>48</v>
      </c>
      <c r="AY4041" s="91" t="s">
        <v>152</v>
      </c>
      <c r="AZ4041" s="23"/>
      <c r="BA4041" s="25">
        <v>0</v>
      </c>
      <c r="BB4041" t="s">
        <v>48</v>
      </c>
      <c r="BC4041" t="e">
        <v>#N/A</v>
      </c>
      <c r="BD4041" t="e">
        <f>IF(Z4041=BC4041,"OK")</f>
        <v>#N/A</v>
      </c>
      <c r="BE4041">
        <v>65.007999999999996</v>
      </c>
      <c r="BF4041">
        <v>1.0852040000000001</v>
      </c>
      <c r="BG4041" t="s">
        <v>22</v>
      </c>
      <c r="BH4041" t="s">
        <v>22</v>
      </c>
      <c r="BI4041" t="s">
        <v>22</v>
      </c>
      <c r="BJ4041">
        <v>0</v>
      </c>
      <c r="BK4041">
        <v>0</v>
      </c>
      <c r="BN4041" s="183"/>
    </row>
    <row r="4042" spans="1:66" ht="25.5" x14ac:dyDescent="0.25">
      <c r="A4042" s="1"/>
      <c r="B4042" s="94">
        <v>4029</v>
      </c>
      <c r="C4042" s="43">
        <v>1051730</v>
      </c>
      <c r="D4042" s="25"/>
      <c r="E4042" s="27" t="s">
        <v>1444</v>
      </c>
      <c r="F4042" s="151" t="s">
        <v>21</v>
      </c>
      <c r="G4042" s="25"/>
      <c r="H4042" s="46" t="str">
        <f>IFERROR(IFERROR(IF(SEARCH("Usystems",$E4042)&gt;0,"Usystems"),IF(SEARCH("RIIFO",$E4042)&gt;0,"RIIFO","Uponor")),"Uponor")</f>
        <v>Uponor</v>
      </c>
      <c r="I4042" s="25" t="str">
        <f>IFERROR(MID($D4042,1,7)+0,"")</f>
        <v/>
      </c>
      <c r="J4042" s="25" t="str">
        <f>IFERROR(MID($D4042,10,7)+0,"")</f>
        <v/>
      </c>
      <c r="K4042" s="25" t="str">
        <f>IFERROR(MID($D4042,19,7)+0,"")</f>
        <v/>
      </c>
      <c r="L4042" s="25" t="str">
        <f>IFERROR(MID($D4042,28,7)+0,"")</f>
        <v/>
      </c>
      <c r="M4042" s="25" t="str">
        <f>IF(IFERROR(MID($Q4042,1,7)+0,"")&lt;1130000,IF(INDEX(C:C,MATCH(LEFT(Q4042,7)+0,I:I,0))&lt;1130000,"",INDEX(C:C,MATCH(LEFT(Q4042,7)+0,I:I,0))),IFERROR(MID($Q4042,1,7)+0,""))</f>
        <v/>
      </c>
      <c r="N4042" s="25" t="str">
        <f>IF(IFERROR(MID($Q4042,10,7)+0,"")&lt;1130000,"",IFERROR(MID($Q4042,10,7)+0,""))</f>
        <v/>
      </c>
      <c r="O4042" s="25" t="str">
        <f>IF(IFERROR(MID($Q4042,19,7)+0,"")&lt;1130000,"",IFERROR(MID($Q4042,19,7)+0,""))</f>
        <v/>
      </c>
      <c r="P4042" s="25" t="str">
        <f>IF(M4042="","",IF(N4042="",M4042,M4042&amp;", "&amp;N4042))</f>
        <v/>
      </c>
      <c r="Q4042" s="25"/>
      <c r="R4042" s="25"/>
      <c r="S4042" s="35" t="s">
        <v>107</v>
      </c>
      <c r="T4042" s="25" t="s">
        <v>36</v>
      </c>
      <c r="U4042" s="185">
        <v>376113</v>
      </c>
      <c r="V4042" s="188">
        <v>376113</v>
      </c>
      <c r="W4042" s="189">
        <v>376113</v>
      </c>
      <c r="X4042" s="31">
        <v>376113</v>
      </c>
      <c r="Y4042" s="90">
        <f>IFERROR(ROUND(X4042/W4042-1,2),"")</f>
        <v>0</v>
      </c>
      <c r="Z4042" s="31">
        <f>IF(OR(S4042="VLD MLC components",S4042="VLD MLC pipes",S4042="VLD PEX components",S4042="VLD PEX pipes",S4042="VLD PHC components",S4042="VLD PHC pipes",S4042="Controls VLD"),"По запросу",X4042)</f>
        <v>376113</v>
      </c>
      <c r="AA4042" s="63">
        <f>ROUND(X4042/1.2,3)</f>
        <v>313427.5</v>
      </c>
      <c r="AB4042" s="23">
        <v>313427.5</v>
      </c>
      <c r="AC4042" s="190">
        <f>IFERROR(ROUND(AA4042/AB4042-1,2),"")</f>
        <v>0</v>
      </c>
      <c r="AD4042" s="25">
        <v>65.022000000000006</v>
      </c>
      <c r="AE4042" s="25">
        <v>1.4360580000000001</v>
      </c>
      <c r="AF4042" s="25">
        <v>0</v>
      </c>
      <c r="AG4042" s="25" t="s">
        <v>22</v>
      </c>
      <c r="AH4042" s="25">
        <v>0</v>
      </c>
      <c r="AI4042" s="25">
        <v>0</v>
      </c>
      <c r="AJ4042" s="25" t="s">
        <v>20</v>
      </c>
      <c r="AK4042" s="42" t="s">
        <v>19</v>
      </c>
      <c r="AL4042" s="25" t="s">
        <v>20</v>
      </c>
      <c r="AM4042" s="25">
        <v>1</v>
      </c>
      <c r="AN4042" s="25" t="s">
        <v>22</v>
      </c>
      <c r="AO4042" s="25" t="s">
        <v>22</v>
      </c>
      <c r="AP4042" s="25" t="s">
        <v>22</v>
      </c>
      <c r="AQ4042" s="25"/>
      <c r="AR4042" s="94"/>
      <c r="AS4042" s="157" t="s">
        <v>22</v>
      </c>
      <c r="AT4042" s="93">
        <v>42551</v>
      </c>
      <c r="AU4042" s="92" t="s">
        <v>22</v>
      </c>
      <c r="AV4042" s="91" t="s">
        <v>48</v>
      </c>
      <c r="AW4042" s="92" t="s">
        <v>48</v>
      </c>
      <c r="AX4042" s="92" t="s">
        <v>48</v>
      </c>
      <c r="AY4042" s="91" t="s">
        <v>152</v>
      </c>
      <c r="AZ4042" s="23"/>
      <c r="BA4042" s="25">
        <v>0</v>
      </c>
      <c r="BB4042" t="s">
        <v>48</v>
      </c>
      <c r="BC4042" t="e">
        <v>#N/A</v>
      </c>
      <c r="BD4042" t="e">
        <f>IF(Z4042=BC4042,"OK")</f>
        <v>#N/A</v>
      </c>
      <c r="BE4042">
        <v>65.022000000000006</v>
      </c>
      <c r="BF4042">
        <v>1.4360580000000001</v>
      </c>
      <c r="BG4042" t="s">
        <v>22</v>
      </c>
      <c r="BH4042" t="s">
        <v>22</v>
      </c>
      <c r="BI4042" t="s">
        <v>22</v>
      </c>
      <c r="BJ4042">
        <v>0</v>
      </c>
      <c r="BK4042">
        <v>0</v>
      </c>
      <c r="BN4042" s="183"/>
    </row>
    <row r="4043" spans="1:66" x14ac:dyDescent="0.25">
      <c r="A4043" s="1"/>
      <c r="B4043" s="94">
        <v>4030</v>
      </c>
      <c r="C4043" s="182" t="s">
        <v>1443</v>
      </c>
      <c r="D4043" s="184"/>
      <c r="E4043" s="36"/>
      <c r="F4043" s="222"/>
      <c r="G4043" s="118"/>
      <c r="H4043" s="46" t="str">
        <f>IFERROR(IFERROR(IF(SEARCH("Usystems",$E4043)&gt;0,"Usystems"),IF(SEARCH("RIIFO",$E4043)&gt;0,"RIIFO","Uponor")),"Uponor")</f>
        <v>Uponor</v>
      </c>
      <c r="I4043" s="25" t="str">
        <f>IFERROR(MID($D4043,1,7)+0,"")</f>
        <v/>
      </c>
      <c r="J4043" s="25" t="str">
        <f>IFERROR(MID($D4043,10,7)+0,"")</f>
        <v/>
      </c>
      <c r="K4043" s="25" t="str">
        <f>IFERROR(MID($D4043,19,7)+0,"")</f>
        <v/>
      </c>
      <c r="L4043" s="25" t="str">
        <f>IFERROR(MID($D4043,28,7)+0,"")</f>
        <v/>
      </c>
      <c r="M4043" s="25" t="str">
        <f>IF(IFERROR(MID($Q4043,1,7)+0,"")&lt;1130000,IF(INDEX(C:C,MATCH(LEFT(Q4043,7)+0,I:I,0))&lt;1130000,"",INDEX(C:C,MATCH(LEFT(Q4043,7)+0,I:I,0))),IFERROR(MID($Q4043,1,7)+0,""))</f>
        <v/>
      </c>
      <c r="N4043" s="25" t="str">
        <f>IF(IFERROR(MID($Q4043,10,7)+0,"")&lt;1130000,"",IFERROR(MID($Q4043,10,7)+0,""))</f>
        <v/>
      </c>
      <c r="O4043" s="25" t="str">
        <f>IF(IFERROR(MID($Q4043,19,7)+0,"")&lt;1130000,"",IFERROR(MID($Q4043,19,7)+0,""))</f>
        <v/>
      </c>
      <c r="P4043" s="25" t="str">
        <f>IF(M4043="","",IF(N4043="",M4043,M4043&amp;", "&amp;N4043))</f>
        <v/>
      </c>
      <c r="Q4043" s="118"/>
      <c r="R4043" s="118"/>
      <c r="S4043" s="35" t="s">
        <v>22</v>
      </c>
      <c r="T4043" s="118"/>
      <c r="U4043" s="185" t="s">
        <v>22</v>
      </c>
      <c r="V4043" s="188" t="s">
        <v>22</v>
      </c>
      <c r="W4043" s="189" t="s">
        <v>22</v>
      </c>
      <c r="X4043" s="31"/>
      <c r="Y4043" s="90" t="str">
        <f>IFERROR(ROUND(X4043/W4043-1,2),"")</f>
        <v/>
      </c>
      <c r="Z4043" s="31">
        <f>IF(OR(S4043="VLD MLC components",S4043="VLD MLC pipes",S4043="VLD PEX components",S4043="VLD PEX pipes",S4043="VLD PHC components",S4043="VLD PHC pipes",S4043="Controls VLD"),"По запросу",X4043)</f>
        <v>0</v>
      </c>
      <c r="AA4043" s="63">
        <f>ROUND(X4043/1.2,3)</f>
        <v>0</v>
      </c>
      <c r="AB4043" s="23">
        <v>0</v>
      </c>
      <c r="AC4043" s="190" t="str">
        <f>IFERROR(ROUND(AA4043/AB4043-1,2),"")</f>
        <v/>
      </c>
      <c r="AD4043" s="25"/>
      <c r="AE4043" s="25"/>
      <c r="AF4043" s="25">
        <v>0</v>
      </c>
      <c r="AG4043" s="25" t="s">
        <v>22</v>
      </c>
      <c r="AH4043" s="25">
        <v>0</v>
      </c>
      <c r="AI4043" s="25">
        <v>0</v>
      </c>
      <c r="AJ4043" s="25" t="s">
        <v>19</v>
      </c>
      <c r="AK4043" s="42" t="s">
        <v>19</v>
      </c>
      <c r="AL4043" s="25" t="s">
        <v>20</v>
      </c>
      <c r="AM4043" s="25"/>
      <c r="AN4043" s="25"/>
      <c r="AO4043" s="25"/>
      <c r="AP4043" s="25"/>
      <c r="AQ4043" s="25"/>
      <c r="AR4043" s="94"/>
      <c r="AS4043" s="157" t="s">
        <v>22</v>
      </c>
      <c r="AT4043" s="93" t="s">
        <v>22</v>
      </c>
      <c r="AU4043" s="92" t="s">
        <v>582</v>
      </c>
      <c r="AV4043" s="91" t="s">
        <v>48</v>
      </c>
      <c r="AW4043" s="92" t="s">
        <v>48</v>
      </c>
      <c r="AX4043" s="92" t="s">
        <v>48</v>
      </c>
      <c r="AY4043" s="91" t="s">
        <v>48</v>
      </c>
      <c r="AZ4043" s="23"/>
      <c r="BA4043" s="25">
        <v>0</v>
      </c>
      <c r="BB4043" t="s">
        <v>25</v>
      </c>
      <c r="BC4043" t="e">
        <v>#N/A</v>
      </c>
      <c r="BD4043" t="e">
        <f>IF(Z4043=BC4043,"OK")</f>
        <v>#N/A</v>
      </c>
      <c r="BE4043">
        <v>0</v>
      </c>
      <c r="BF4043">
        <v>0</v>
      </c>
      <c r="BG4043">
        <v>0</v>
      </c>
      <c r="BH4043">
        <v>0</v>
      </c>
      <c r="BI4043">
        <v>0</v>
      </c>
      <c r="BJ4043">
        <v>0</v>
      </c>
      <c r="BK4043">
        <v>0</v>
      </c>
      <c r="BN4043" s="183"/>
    </row>
    <row r="4044" spans="1:66" x14ac:dyDescent="0.25">
      <c r="A4044" s="1"/>
      <c r="B4044" s="94">
        <v>4031</v>
      </c>
      <c r="C4044" s="43">
        <v>1052642</v>
      </c>
      <c r="D4044" s="25"/>
      <c r="E4044" s="27" t="s">
        <v>1442</v>
      </c>
      <c r="F4044" s="151" t="s">
        <v>21</v>
      </c>
      <c r="G4044" s="25"/>
      <c r="H4044" s="46" t="str">
        <f>IFERROR(IFERROR(IF(SEARCH("Usystems",$E4044)&gt;0,"Usystems"),IF(SEARCH("RIIFO",$E4044)&gt;0,"RIIFO","Uponor")),"Uponor")</f>
        <v>Uponor</v>
      </c>
      <c r="I4044" s="25" t="str">
        <f>IFERROR(MID($D4044,1,7)+0,"")</f>
        <v/>
      </c>
      <c r="J4044" s="25" t="str">
        <f>IFERROR(MID($D4044,10,7)+0,"")</f>
        <v/>
      </c>
      <c r="K4044" s="25" t="str">
        <f>IFERROR(MID($D4044,19,7)+0,"")</f>
        <v/>
      </c>
      <c r="L4044" s="25" t="str">
        <f>IFERROR(MID($D4044,28,7)+0,"")</f>
        <v/>
      </c>
      <c r="M4044" s="25" t="str">
        <f>IF(IFERROR(MID($Q4044,1,7)+0,"")&lt;1130000,IF(INDEX(C:C,MATCH(LEFT(Q4044,7)+0,I:I,0))&lt;1130000,"",INDEX(C:C,MATCH(LEFT(Q4044,7)+0,I:I,0))),IFERROR(MID($Q4044,1,7)+0,""))</f>
        <v/>
      </c>
      <c r="N4044" s="25" t="str">
        <f>IF(IFERROR(MID($Q4044,10,7)+0,"")&lt;1130000,"",IFERROR(MID($Q4044,10,7)+0,""))</f>
        <v/>
      </c>
      <c r="O4044" s="25" t="str">
        <f>IF(IFERROR(MID($Q4044,19,7)+0,"")&lt;1130000,"",IFERROR(MID($Q4044,19,7)+0,""))</f>
        <v/>
      </c>
      <c r="P4044" s="25" t="str">
        <f>IF(M4044="","",IF(N4044="",M4044,M4044&amp;", "&amp;N4044))</f>
        <v/>
      </c>
      <c r="Q4044" s="25"/>
      <c r="R4044" s="25"/>
      <c r="S4044" s="35" t="s">
        <v>108</v>
      </c>
      <c r="T4044" s="25" t="s">
        <v>36</v>
      </c>
      <c r="U4044" s="185">
        <v>72391</v>
      </c>
      <c r="V4044" s="188">
        <v>72391</v>
      </c>
      <c r="W4044" s="189">
        <v>72391</v>
      </c>
      <c r="X4044" s="31">
        <v>72391</v>
      </c>
      <c r="Y4044" s="90">
        <f>IFERROR(ROUND(X4044/W4044-1,2),"")</f>
        <v>0</v>
      </c>
      <c r="Z4044" s="31">
        <f>IF(OR(S4044="VLD MLC components",S4044="VLD MLC pipes",S4044="VLD PEX components",S4044="VLD PEX pipes",S4044="VLD PHC components",S4044="VLD PHC pipes",S4044="Controls VLD"),"По запросу",X4044)</f>
        <v>72391</v>
      </c>
      <c r="AA4044" s="63">
        <f>ROUND(X4044/1.2,3)</f>
        <v>60325.832999999999</v>
      </c>
      <c r="AB4044" s="23">
        <v>60325.832999999999</v>
      </c>
      <c r="AC4044" s="190">
        <f>IFERROR(ROUND(AA4044/AB4044-1,2),"")</f>
        <v>0</v>
      </c>
      <c r="AD4044" s="25">
        <v>80</v>
      </c>
      <c r="AE4044" s="25">
        <v>0.75</v>
      </c>
      <c r="AF4044" s="25">
        <v>0</v>
      </c>
      <c r="AG4044" s="25" t="s">
        <v>22</v>
      </c>
      <c r="AH4044" s="25">
        <v>0</v>
      </c>
      <c r="AI4044" s="25">
        <v>0</v>
      </c>
      <c r="AJ4044" s="25" t="s">
        <v>20</v>
      </c>
      <c r="AK4044" s="42" t="s">
        <v>19</v>
      </c>
      <c r="AL4044" s="25" t="s">
        <v>20</v>
      </c>
      <c r="AM4044" s="25">
        <v>1</v>
      </c>
      <c r="AN4044" s="25" t="s">
        <v>22</v>
      </c>
      <c r="AO4044" s="25" t="s">
        <v>22</v>
      </c>
      <c r="AP4044" s="25" t="s">
        <v>22</v>
      </c>
      <c r="AQ4044" s="25"/>
      <c r="AR4044" s="94"/>
      <c r="AS4044" s="157" t="s">
        <v>22</v>
      </c>
      <c r="AT4044" s="93">
        <v>42551</v>
      </c>
      <c r="AU4044" s="92" t="s">
        <v>22</v>
      </c>
      <c r="AV4044" s="91" t="s">
        <v>48</v>
      </c>
      <c r="AW4044" s="92" t="s">
        <v>48</v>
      </c>
      <c r="AX4044" s="92" t="s">
        <v>48</v>
      </c>
      <c r="AY4044" s="91" t="s">
        <v>152</v>
      </c>
      <c r="AZ4044" s="23"/>
      <c r="BA4044" s="25">
        <v>0</v>
      </c>
      <c r="BB4044" t="s">
        <v>48</v>
      </c>
      <c r="BC4044" t="e">
        <v>#N/A</v>
      </c>
      <c r="BD4044" t="e">
        <f>IF(Z4044=BC4044,"OK")</f>
        <v>#N/A</v>
      </c>
      <c r="BE4044">
        <v>80</v>
      </c>
      <c r="BF4044">
        <v>0.75</v>
      </c>
      <c r="BG4044" t="s">
        <v>22</v>
      </c>
      <c r="BH4044" t="s">
        <v>22</v>
      </c>
      <c r="BI4044" t="s">
        <v>22</v>
      </c>
      <c r="BJ4044">
        <v>0</v>
      </c>
      <c r="BK4044">
        <v>0</v>
      </c>
      <c r="BN4044" s="183"/>
    </row>
    <row r="4045" spans="1:66" ht="25.5" x14ac:dyDescent="0.25">
      <c r="A4045" s="1"/>
      <c r="B4045" s="94">
        <v>4032</v>
      </c>
      <c r="C4045" s="43">
        <v>1054243</v>
      </c>
      <c r="D4045" s="25"/>
      <c r="E4045" s="27" t="s">
        <v>1441</v>
      </c>
      <c r="F4045" s="151" t="s">
        <v>21</v>
      </c>
      <c r="G4045" s="25"/>
      <c r="H4045" s="46" t="str">
        <f>IFERROR(IFERROR(IF(SEARCH("Usystems",$E4045)&gt;0,"Usystems"),IF(SEARCH("RIIFO",$E4045)&gt;0,"RIIFO","Uponor")),"Uponor")</f>
        <v>Uponor</v>
      </c>
      <c r="I4045" s="25" t="str">
        <f>IFERROR(MID($D4045,1,7)+0,"")</f>
        <v/>
      </c>
      <c r="J4045" s="25" t="str">
        <f>IFERROR(MID($D4045,10,7)+0,"")</f>
        <v/>
      </c>
      <c r="K4045" s="25" t="str">
        <f>IFERROR(MID($D4045,19,7)+0,"")</f>
        <v/>
      </c>
      <c r="L4045" s="25" t="str">
        <f>IFERROR(MID($D4045,28,7)+0,"")</f>
        <v/>
      </c>
      <c r="M4045" s="25" t="str">
        <f>IF(IFERROR(MID($Q4045,1,7)+0,"")&lt;1130000,IF(INDEX(C:C,MATCH(LEFT(Q4045,7)+0,I:I,0))&lt;1130000,"",INDEX(C:C,MATCH(LEFT(Q4045,7)+0,I:I,0))),IFERROR(MID($Q4045,1,7)+0,""))</f>
        <v/>
      </c>
      <c r="N4045" s="25" t="str">
        <f>IF(IFERROR(MID($Q4045,10,7)+0,"")&lt;1130000,"",IFERROR(MID($Q4045,10,7)+0,""))</f>
        <v/>
      </c>
      <c r="O4045" s="25" t="str">
        <f>IF(IFERROR(MID($Q4045,19,7)+0,"")&lt;1130000,"",IFERROR(MID($Q4045,19,7)+0,""))</f>
        <v/>
      </c>
      <c r="P4045" s="25" t="str">
        <f>IF(M4045="","",IF(N4045="",M4045,M4045&amp;", "&amp;N4045))</f>
        <v/>
      </c>
      <c r="Q4045" s="25"/>
      <c r="R4045" s="25"/>
      <c r="S4045" s="35" t="s">
        <v>108</v>
      </c>
      <c r="T4045" s="25" t="s">
        <v>36</v>
      </c>
      <c r="U4045" s="185">
        <v>42547</v>
      </c>
      <c r="V4045" s="188">
        <v>42547</v>
      </c>
      <c r="W4045" s="189">
        <v>42547</v>
      </c>
      <c r="X4045" s="31">
        <v>42547</v>
      </c>
      <c r="Y4045" s="90">
        <f>IFERROR(ROUND(X4045/W4045-1,2),"")</f>
        <v>0</v>
      </c>
      <c r="Z4045" s="31">
        <f>IF(OR(S4045="VLD MLC components",S4045="VLD MLC pipes",S4045="VLD PEX components",S4045="VLD PEX pipes",S4045="VLD PHC components",S4045="VLD PHC pipes",S4045="Controls VLD"),"По запросу",X4045)</f>
        <v>42547</v>
      </c>
      <c r="AA4045" s="63">
        <f>ROUND(X4045/1.2,3)</f>
        <v>35455.832999999999</v>
      </c>
      <c r="AB4045" s="23">
        <v>35455.832999999999</v>
      </c>
      <c r="AC4045" s="190">
        <f>IFERROR(ROUND(AA4045/AB4045-1,2),"")</f>
        <v>0</v>
      </c>
      <c r="AD4045" s="25">
        <v>11.1</v>
      </c>
      <c r="AE4045" s="25">
        <v>0.28000000000000003</v>
      </c>
      <c r="AF4045" s="25">
        <v>0</v>
      </c>
      <c r="AG4045" s="25" t="s">
        <v>22</v>
      </c>
      <c r="AH4045" s="25">
        <v>0</v>
      </c>
      <c r="AI4045" s="25">
        <v>0</v>
      </c>
      <c r="AJ4045" s="25" t="s">
        <v>20</v>
      </c>
      <c r="AK4045" s="42" t="s">
        <v>19</v>
      </c>
      <c r="AL4045" s="25" t="s">
        <v>20</v>
      </c>
      <c r="AM4045" s="25">
        <v>1</v>
      </c>
      <c r="AN4045" s="25" t="s">
        <v>22</v>
      </c>
      <c r="AO4045" s="25" t="s">
        <v>22</v>
      </c>
      <c r="AP4045" s="25" t="s">
        <v>22</v>
      </c>
      <c r="AQ4045" s="25"/>
      <c r="AR4045" s="94"/>
      <c r="AS4045" s="157" t="s">
        <v>22</v>
      </c>
      <c r="AT4045" s="93">
        <v>42551</v>
      </c>
      <c r="AU4045" s="92" t="s">
        <v>22</v>
      </c>
      <c r="AV4045" s="91" t="s">
        <v>48</v>
      </c>
      <c r="AW4045" s="92" t="s">
        <v>48</v>
      </c>
      <c r="AX4045" s="92" t="s">
        <v>48</v>
      </c>
      <c r="AY4045" s="91" t="s">
        <v>152</v>
      </c>
      <c r="AZ4045" s="23"/>
      <c r="BA4045" s="25">
        <v>0</v>
      </c>
      <c r="BB4045" t="s">
        <v>48</v>
      </c>
      <c r="BC4045" t="e">
        <v>#N/A</v>
      </c>
      <c r="BD4045" t="e">
        <f>IF(Z4045=BC4045,"OK")</f>
        <v>#N/A</v>
      </c>
      <c r="BE4045">
        <v>11.1</v>
      </c>
      <c r="BF4045">
        <v>0.28000000000000003</v>
      </c>
      <c r="BG4045" t="s">
        <v>22</v>
      </c>
      <c r="BH4045" t="s">
        <v>22</v>
      </c>
      <c r="BI4045" t="s">
        <v>22</v>
      </c>
      <c r="BJ4045">
        <v>0</v>
      </c>
      <c r="BK4045">
        <v>0</v>
      </c>
      <c r="BN4045" s="183"/>
    </row>
    <row r="4046" spans="1:66" ht="25.5" x14ac:dyDescent="0.25">
      <c r="A4046" s="1"/>
      <c r="B4046" s="94">
        <v>4033</v>
      </c>
      <c r="C4046" s="43">
        <v>1054481</v>
      </c>
      <c r="D4046" s="25"/>
      <c r="E4046" s="27" t="s">
        <v>1441</v>
      </c>
      <c r="F4046" s="151" t="s">
        <v>21</v>
      </c>
      <c r="G4046" s="25"/>
      <c r="H4046" s="46" t="str">
        <f>IFERROR(IFERROR(IF(SEARCH("Usystems",$E4046)&gt;0,"Usystems"),IF(SEARCH("RIIFO",$E4046)&gt;0,"RIIFO","Uponor")),"Uponor")</f>
        <v>Uponor</v>
      </c>
      <c r="I4046" s="25" t="str">
        <f>IFERROR(MID($D4046,1,7)+0,"")</f>
        <v/>
      </c>
      <c r="J4046" s="25" t="str">
        <f>IFERROR(MID($D4046,10,7)+0,"")</f>
        <v/>
      </c>
      <c r="K4046" s="25" t="str">
        <f>IFERROR(MID($D4046,19,7)+0,"")</f>
        <v/>
      </c>
      <c r="L4046" s="25" t="str">
        <f>IFERROR(MID($D4046,28,7)+0,"")</f>
        <v/>
      </c>
      <c r="M4046" s="25" t="str">
        <f>IF(IFERROR(MID($Q4046,1,7)+0,"")&lt;1130000,IF(INDEX(C:C,MATCH(LEFT(Q4046,7)+0,I:I,0))&lt;1130000,"",INDEX(C:C,MATCH(LEFT(Q4046,7)+0,I:I,0))),IFERROR(MID($Q4046,1,7)+0,""))</f>
        <v/>
      </c>
      <c r="N4046" s="25" t="str">
        <f>IF(IFERROR(MID($Q4046,10,7)+0,"")&lt;1130000,"",IFERROR(MID($Q4046,10,7)+0,""))</f>
        <v/>
      </c>
      <c r="O4046" s="25" t="str">
        <f>IF(IFERROR(MID($Q4046,19,7)+0,"")&lt;1130000,"",IFERROR(MID($Q4046,19,7)+0,""))</f>
        <v/>
      </c>
      <c r="P4046" s="25" t="str">
        <f>IF(M4046="","",IF(N4046="",M4046,M4046&amp;", "&amp;N4046))</f>
        <v/>
      </c>
      <c r="Q4046" s="25"/>
      <c r="R4046" s="25"/>
      <c r="S4046" s="35" t="s">
        <v>108</v>
      </c>
      <c r="T4046" s="25" t="s">
        <v>36</v>
      </c>
      <c r="U4046" s="185">
        <v>26270</v>
      </c>
      <c r="V4046" s="188">
        <v>26270</v>
      </c>
      <c r="W4046" s="189">
        <v>26270</v>
      </c>
      <c r="X4046" s="31">
        <v>26270</v>
      </c>
      <c r="Y4046" s="90">
        <f>IFERROR(ROUND(X4046/W4046-1,2),"")</f>
        <v>0</v>
      </c>
      <c r="Z4046" s="31">
        <f>IF(OR(S4046="VLD MLC components",S4046="VLD MLC pipes",S4046="VLD PEX components",S4046="VLD PEX pipes",S4046="VLD PHC components",S4046="VLD PHC pipes",S4046="Controls VLD"),"По запросу",X4046)</f>
        <v>26270</v>
      </c>
      <c r="AA4046" s="63">
        <f>ROUND(X4046/1.2,3)</f>
        <v>21891.667000000001</v>
      </c>
      <c r="AB4046" s="23">
        <v>21891.667000000001</v>
      </c>
      <c r="AC4046" s="190">
        <f>IFERROR(ROUND(AA4046/AB4046-1,2),"")</f>
        <v>0</v>
      </c>
      <c r="AD4046" s="25">
        <v>9.6</v>
      </c>
      <c r="AE4046" s="25">
        <v>0.30969999999999998</v>
      </c>
      <c r="AF4046" s="25">
        <v>0</v>
      </c>
      <c r="AG4046" s="25" t="s">
        <v>22</v>
      </c>
      <c r="AH4046" s="25">
        <v>0</v>
      </c>
      <c r="AI4046" s="25">
        <v>0</v>
      </c>
      <c r="AJ4046" s="25" t="s">
        <v>20</v>
      </c>
      <c r="AK4046" s="42" t="s">
        <v>19</v>
      </c>
      <c r="AL4046" s="25" t="s">
        <v>20</v>
      </c>
      <c r="AM4046" s="25">
        <v>1</v>
      </c>
      <c r="AN4046" s="25" t="s">
        <v>22</v>
      </c>
      <c r="AO4046" s="25" t="s">
        <v>22</v>
      </c>
      <c r="AP4046" s="25" t="s">
        <v>22</v>
      </c>
      <c r="AQ4046" s="25"/>
      <c r="AR4046" s="94"/>
      <c r="AS4046" s="157" t="s">
        <v>22</v>
      </c>
      <c r="AT4046" s="93">
        <v>42551</v>
      </c>
      <c r="AU4046" s="92" t="s">
        <v>22</v>
      </c>
      <c r="AV4046" s="91" t="s">
        <v>48</v>
      </c>
      <c r="AW4046" s="92" t="s">
        <v>48</v>
      </c>
      <c r="AX4046" s="92" t="s">
        <v>48</v>
      </c>
      <c r="AY4046" s="91" t="s">
        <v>152</v>
      </c>
      <c r="AZ4046" s="23"/>
      <c r="BA4046" s="25">
        <v>0</v>
      </c>
      <c r="BB4046" t="s">
        <v>48</v>
      </c>
      <c r="BC4046" t="e">
        <v>#N/A</v>
      </c>
      <c r="BD4046" t="e">
        <f>IF(Z4046=BC4046,"OK")</f>
        <v>#N/A</v>
      </c>
      <c r="BE4046">
        <v>9.6</v>
      </c>
      <c r="BF4046">
        <v>0.30969999999999998</v>
      </c>
      <c r="BG4046" t="s">
        <v>22</v>
      </c>
      <c r="BH4046" t="s">
        <v>22</v>
      </c>
      <c r="BI4046" t="s">
        <v>22</v>
      </c>
      <c r="BJ4046">
        <v>0</v>
      </c>
      <c r="BK4046">
        <v>0</v>
      </c>
      <c r="BN4046" s="183"/>
    </row>
    <row r="4047" spans="1:66" ht="25.5" x14ac:dyDescent="0.25">
      <c r="A4047" s="1"/>
      <c r="B4047" s="94">
        <v>4034</v>
      </c>
      <c r="C4047" s="43">
        <v>1054475</v>
      </c>
      <c r="D4047" s="25"/>
      <c r="E4047" s="27" t="s">
        <v>1440</v>
      </c>
      <c r="F4047" s="151" t="s">
        <v>21</v>
      </c>
      <c r="G4047" s="25"/>
      <c r="H4047" s="46" t="str">
        <f>IFERROR(IFERROR(IF(SEARCH("Usystems",$E4047)&gt;0,"Usystems"),IF(SEARCH("RIIFO",$E4047)&gt;0,"RIIFO","Uponor")),"Uponor")</f>
        <v>Uponor</v>
      </c>
      <c r="I4047" s="25" t="str">
        <f>IFERROR(MID($D4047,1,7)+0,"")</f>
        <v/>
      </c>
      <c r="J4047" s="25" t="str">
        <f>IFERROR(MID($D4047,10,7)+0,"")</f>
        <v/>
      </c>
      <c r="K4047" s="25" t="str">
        <f>IFERROR(MID($D4047,19,7)+0,"")</f>
        <v/>
      </c>
      <c r="L4047" s="25" t="str">
        <f>IFERROR(MID($D4047,28,7)+0,"")</f>
        <v/>
      </c>
      <c r="M4047" s="25" t="str">
        <f>IF(IFERROR(MID($Q4047,1,7)+0,"")&lt;1130000,IF(INDEX(C:C,MATCH(LEFT(Q4047,7)+0,I:I,0))&lt;1130000,"",INDEX(C:C,MATCH(LEFT(Q4047,7)+0,I:I,0))),IFERROR(MID($Q4047,1,7)+0,""))</f>
        <v/>
      </c>
      <c r="N4047" s="25" t="str">
        <f>IF(IFERROR(MID($Q4047,10,7)+0,"")&lt;1130000,"",IFERROR(MID($Q4047,10,7)+0,""))</f>
        <v/>
      </c>
      <c r="O4047" s="25" t="str">
        <f>IF(IFERROR(MID($Q4047,19,7)+0,"")&lt;1130000,"",IFERROR(MID($Q4047,19,7)+0,""))</f>
        <v/>
      </c>
      <c r="P4047" s="25" t="str">
        <f>IF(M4047="","",IF(N4047="",M4047,M4047&amp;", "&amp;N4047))</f>
        <v/>
      </c>
      <c r="Q4047" s="25"/>
      <c r="R4047" s="25"/>
      <c r="S4047" s="35" t="s">
        <v>108</v>
      </c>
      <c r="T4047" s="25" t="s">
        <v>36</v>
      </c>
      <c r="U4047" s="185">
        <v>23374</v>
      </c>
      <c r="V4047" s="188">
        <v>23374</v>
      </c>
      <c r="W4047" s="189">
        <v>23374</v>
      </c>
      <c r="X4047" s="31">
        <v>23374</v>
      </c>
      <c r="Y4047" s="90">
        <f>IFERROR(ROUND(X4047/W4047-1,2),"")</f>
        <v>0</v>
      </c>
      <c r="Z4047" s="31">
        <f>IF(OR(S4047="VLD MLC components",S4047="VLD MLC pipes",S4047="VLD PEX components",S4047="VLD PEX pipes",S4047="VLD PHC components",S4047="VLD PHC pipes",S4047="Controls VLD"),"По запросу",X4047)</f>
        <v>23374</v>
      </c>
      <c r="AA4047" s="63">
        <f>ROUND(X4047/1.2,3)</f>
        <v>19478.332999999999</v>
      </c>
      <c r="AB4047" s="23">
        <v>19478.332999999999</v>
      </c>
      <c r="AC4047" s="190">
        <f>IFERROR(ROUND(AA4047/AB4047-1,2),"")</f>
        <v>0</v>
      </c>
      <c r="AD4047" s="25">
        <v>10.199999999999999</v>
      </c>
      <c r="AE4047" s="25">
        <v>0.27527000000000001</v>
      </c>
      <c r="AF4047" s="25">
        <v>0</v>
      </c>
      <c r="AG4047" s="25" t="s">
        <v>22</v>
      </c>
      <c r="AH4047" s="25">
        <v>0</v>
      </c>
      <c r="AI4047" s="25">
        <v>0</v>
      </c>
      <c r="AJ4047" s="25" t="s">
        <v>20</v>
      </c>
      <c r="AK4047" s="42" t="s">
        <v>19</v>
      </c>
      <c r="AL4047" s="25" t="s">
        <v>20</v>
      </c>
      <c r="AM4047" s="25">
        <v>1</v>
      </c>
      <c r="AN4047" s="25" t="s">
        <v>22</v>
      </c>
      <c r="AO4047" s="25" t="s">
        <v>22</v>
      </c>
      <c r="AP4047" s="25" t="s">
        <v>22</v>
      </c>
      <c r="AQ4047" s="25"/>
      <c r="AR4047" s="94"/>
      <c r="AS4047" s="157" t="s">
        <v>22</v>
      </c>
      <c r="AT4047" s="93">
        <v>42551</v>
      </c>
      <c r="AU4047" s="92" t="s">
        <v>22</v>
      </c>
      <c r="AV4047" s="91" t="s">
        <v>48</v>
      </c>
      <c r="AW4047" s="92" t="s">
        <v>48</v>
      </c>
      <c r="AX4047" s="92" t="s">
        <v>48</v>
      </c>
      <c r="AY4047" s="91" t="s">
        <v>152</v>
      </c>
      <c r="AZ4047" s="23"/>
      <c r="BA4047" s="25">
        <v>0</v>
      </c>
      <c r="BB4047" t="s">
        <v>48</v>
      </c>
      <c r="BC4047" t="e">
        <v>#N/A</v>
      </c>
      <c r="BD4047" t="e">
        <f>IF(Z4047=BC4047,"OK")</f>
        <v>#N/A</v>
      </c>
      <c r="BE4047">
        <v>10.199999999999999</v>
      </c>
      <c r="BF4047">
        <v>0.27527000000000001</v>
      </c>
      <c r="BG4047" t="s">
        <v>22</v>
      </c>
      <c r="BH4047" t="s">
        <v>22</v>
      </c>
      <c r="BI4047" t="s">
        <v>22</v>
      </c>
      <c r="BJ4047">
        <v>0</v>
      </c>
      <c r="BK4047">
        <v>0</v>
      </c>
      <c r="BN4047" s="183"/>
    </row>
    <row r="4048" spans="1:66" ht="25.5" x14ac:dyDescent="0.25">
      <c r="A4048" s="1"/>
      <c r="B4048" s="94">
        <v>4035</v>
      </c>
      <c r="C4048" s="43">
        <v>1054476</v>
      </c>
      <c r="D4048" s="25"/>
      <c r="E4048" s="27" t="s">
        <v>1439</v>
      </c>
      <c r="F4048" s="151" t="s">
        <v>21</v>
      </c>
      <c r="G4048" s="25"/>
      <c r="H4048" s="46" t="str">
        <f>IFERROR(IFERROR(IF(SEARCH("Usystems",$E4048)&gt;0,"Usystems"),IF(SEARCH("RIIFO",$E4048)&gt;0,"RIIFO","Uponor")),"Uponor")</f>
        <v>Uponor</v>
      </c>
      <c r="I4048" s="25" t="str">
        <f>IFERROR(MID($D4048,1,7)+0,"")</f>
        <v/>
      </c>
      <c r="J4048" s="25" t="str">
        <f>IFERROR(MID($D4048,10,7)+0,"")</f>
        <v/>
      </c>
      <c r="K4048" s="25" t="str">
        <f>IFERROR(MID($D4048,19,7)+0,"")</f>
        <v/>
      </c>
      <c r="L4048" s="25" t="str">
        <f>IFERROR(MID($D4048,28,7)+0,"")</f>
        <v/>
      </c>
      <c r="M4048" s="25" t="str">
        <f>IF(IFERROR(MID($Q4048,1,7)+0,"")&lt;1130000,IF(INDEX(C:C,MATCH(LEFT(Q4048,7)+0,I:I,0))&lt;1130000,"",INDEX(C:C,MATCH(LEFT(Q4048,7)+0,I:I,0))),IFERROR(MID($Q4048,1,7)+0,""))</f>
        <v/>
      </c>
      <c r="N4048" s="25" t="str">
        <f>IF(IFERROR(MID($Q4048,10,7)+0,"")&lt;1130000,"",IFERROR(MID($Q4048,10,7)+0,""))</f>
        <v/>
      </c>
      <c r="O4048" s="25" t="str">
        <f>IF(IFERROR(MID($Q4048,19,7)+0,"")&lt;1130000,"",IFERROR(MID($Q4048,19,7)+0,""))</f>
        <v/>
      </c>
      <c r="P4048" s="25" t="str">
        <f>IF(M4048="","",IF(N4048="",M4048,M4048&amp;", "&amp;N4048))</f>
        <v/>
      </c>
      <c r="Q4048" s="25"/>
      <c r="R4048" s="25"/>
      <c r="S4048" s="35" t="s">
        <v>108</v>
      </c>
      <c r="T4048" s="25" t="s">
        <v>36</v>
      </c>
      <c r="U4048" s="185">
        <v>24875</v>
      </c>
      <c r="V4048" s="188">
        <v>24875</v>
      </c>
      <c r="W4048" s="189">
        <v>24875</v>
      </c>
      <c r="X4048" s="31">
        <v>24875</v>
      </c>
      <c r="Y4048" s="90">
        <f>IFERROR(ROUND(X4048/W4048-1,2),"")</f>
        <v>0</v>
      </c>
      <c r="Z4048" s="31">
        <f>IF(OR(S4048="VLD MLC components",S4048="VLD MLC pipes",S4048="VLD PEX components",S4048="VLD PEX pipes",S4048="VLD PHC components",S4048="VLD PHC pipes",S4048="Controls VLD"),"По запросу",X4048)</f>
        <v>24875</v>
      </c>
      <c r="AA4048" s="63">
        <f>ROUND(X4048/1.2,3)</f>
        <v>20729.167000000001</v>
      </c>
      <c r="AB4048" s="23">
        <v>20729.167000000001</v>
      </c>
      <c r="AC4048" s="190">
        <f>IFERROR(ROUND(AA4048/AB4048-1,2),"")</f>
        <v>0</v>
      </c>
      <c r="AD4048" s="25">
        <v>10.9</v>
      </c>
      <c r="AE4048" s="25">
        <v>0.30969999999999998</v>
      </c>
      <c r="AF4048" s="25">
        <v>0</v>
      </c>
      <c r="AG4048" s="25" t="s">
        <v>22</v>
      </c>
      <c r="AH4048" s="25">
        <v>0</v>
      </c>
      <c r="AI4048" s="25">
        <v>0</v>
      </c>
      <c r="AJ4048" s="25" t="s">
        <v>20</v>
      </c>
      <c r="AK4048" s="42" t="s">
        <v>19</v>
      </c>
      <c r="AL4048" s="25" t="s">
        <v>20</v>
      </c>
      <c r="AM4048" s="25">
        <v>1</v>
      </c>
      <c r="AN4048" s="25" t="s">
        <v>22</v>
      </c>
      <c r="AO4048" s="25" t="s">
        <v>22</v>
      </c>
      <c r="AP4048" s="25" t="s">
        <v>22</v>
      </c>
      <c r="AQ4048" s="25"/>
      <c r="AR4048" s="94"/>
      <c r="AS4048" s="157" t="s">
        <v>22</v>
      </c>
      <c r="AT4048" s="93">
        <v>42551</v>
      </c>
      <c r="AU4048" s="92" t="s">
        <v>22</v>
      </c>
      <c r="AV4048" s="91" t="s">
        <v>48</v>
      </c>
      <c r="AW4048" s="92" t="s">
        <v>48</v>
      </c>
      <c r="AX4048" s="92" t="s">
        <v>48</v>
      </c>
      <c r="AY4048" s="91" t="s">
        <v>152</v>
      </c>
      <c r="AZ4048" s="23"/>
      <c r="BA4048" s="25">
        <v>0</v>
      </c>
      <c r="BB4048" t="s">
        <v>48</v>
      </c>
      <c r="BC4048" t="e">
        <v>#N/A</v>
      </c>
      <c r="BD4048" t="e">
        <f>IF(Z4048=BC4048,"OK")</f>
        <v>#N/A</v>
      </c>
      <c r="BE4048">
        <v>10.9</v>
      </c>
      <c r="BF4048">
        <v>0.30969999999999998</v>
      </c>
      <c r="BG4048" t="s">
        <v>22</v>
      </c>
      <c r="BH4048" t="s">
        <v>22</v>
      </c>
      <c r="BI4048" t="s">
        <v>22</v>
      </c>
      <c r="BJ4048">
        <v>0</v>
      </c>
      <c r="BK4048">
        <v>0</v>
      </c>
      <c r="BN4048" s="183"/>
    </row>
    <row r="4049" spans="1:66" ht="25.5" x14ac:dyDescent="0.25">
      <c r="A4049" s="1"/>
      <c r="B4049" s="94">
        <v>4036</v>
      </c>
      <c r="C4049" s="43">
        <v>1054477</v>
      </c>
      <c r="D4049" s="25"/>
      <c r="E4049" s="27" t="s">
        <v>1438</v>
      </c>
      <c r="F4049" s="151" t="s">
        <v>21</v>
      </c>
      <c r="G4049" s="25"/>
      <c r="H4049" s="46" t="str">
        <f>IFERROR(IFERROR(IF(SEARCH("Usystems",$E4049)&gt;0,"Usystems"),IF(SEARCH("RIIFO",$E4049)&gt;0,"RIIFO","Uponor")),"Uponor")</f>
        <v>Uponor</v>
      </c>
      <c r="I4049" s="25" t="str">
        <f>IFERROR(MID($D4049,1,7)+0,"")</f>
        <v/>
      </c>
      <c r="J4049" s="25" t="str">
        <f>IFERROR(MID($D4049,10,7)+0,"")</f>
        <v/>
      </c>
      <c r="K4049" s="25" t="str">
        <f>IFERROR(MID($D4049,19,7)+0,"")</f>
        <v/>
      </c>
      <c r="L4049" s="25" t="str">
        <f>IFERROR(MID($D4049,28,7)+0,"")</f>
        <v/>
      </c>
      <c r="M4049" s="25" t="str">
        <f>IF(IFERROR(MID($Q4049,1,7)+0,"")&lt;1130000,IF(INDEX(C:C,MATCH(LEFT(Q4049,7)+0,I:I,0))&lt;1130000,"",INDEX(C:C,MATCH(LEFT(Q4049,7)+0,I:I,0))),IFERROR(MID($Q4049,1,7)+0,""))</f>
        <v/>
      </c>
      <c r="N4049" s="25" t="str">
        <f>IF(IFERROR(MID($Q4049,10,7)+0,"")&lt;1130000,"",IFERROR(MID($Q4049,10,7)+0,""))</f>
        <v/>
      </c>
      <c r="O4049" s="25" t="str">
        <f>IF(IFERROR(MID($Q4049,19,7)+0,"")&lt;1130000,"",IFERROR(MID($Q4049,19,7)+0,""))</f>
        <v/>
      </c>
      <c r="P4049" s="25" t="str">
        <f>IF(M4049="","",IF(N4049="",M4049,M4049&amp;", "&amp;N4049))</f>
        <v/>
      </c>
      <c r="Q4049" s="25"/>
      <c r="R4049" s="25"/>
      <c r="S4049" s="35" t="s">
        <v>108</v>
      </c>
      <c r="T4049" s="25" t="s">
        <v>36</v>
      </c>
      <c r="U4049" s="185">
        <v>23374</v>
      </c>
      <c r="V4049" s="188">
        <v>23374</v>
      </c>
      <c r="W4049" s="189">
        <v>23374</v>
      </c>
      <c r="X4049" s="31">
        <v>23374</v>
      </c>
      <c r="Y4049" s="90">
        <f>IFERROR(ROUND(X4049/W4049-1,2),"")</f>
        <v>0</v>
      </c>
      <c r="Z4049" s="31">
        <f>IF(OR(S4049="VLD MLC components",S4049="VLD MLC pipes",S4049="VLD PEX components",S4049="VLD PEX pipes",S4049="VLD PHC components",S4049="VLD PHC pipes",S4049="Controls VLD"),"По запросу",X4049)</f>
        <v>23374</v>
      </c>
      <c r="AA4049" s="63">
        <f>ROUND(X4049/1.2,3)</f>
        <v>19478.332999999999</v>
      </c>
      <c r="AB4049" s="23">
        <v>19478.332999999999</v>
      </c>
      <c r="AC4049" s="190">
        <f>IFERROR(ROUND(AA4049/AB4049-1,2),"")</f>
        <v>0</v>
      </c>
      <c r="AD4049" s="25">
        <v>11.2</v>
      </c>
      <c r="AE4049" s="25">
        <v>0.30673</v>
      </c>
      <c r="AF4049" s="25">
        <v>0</v>
      </c>
      <c r="AG4049" s="25" t="s">
        <v>22</v>
      </c>
      <c r="AH4049" s="25">
        <v>0</v>
      </c>
      <c r="AI4049" s="25">
        <v>0</v>
      </c>
      <c r="AJ4049" s="25" t="s">
        <v>20</v>
      </c>
      <c r="AK4049" s="42" t="s">
        <v>19</v>
      </c>
      <c r="AL4049" s="25" t="s">
        <v>20</v>
      </c>
      <c r="AM4049" s="25">
        <v>1</v>
      </c>
      <c r="AN4049" s="25" t="s">
        <v>22</v>
      </c>
      <c r="AO4049" s="25" t="s">
        <v>22</v>
      </c>
      <c r="AP4049" s="25" t="s">
        <v>22</v>
      </c>
      <c r="AQ4049" s="25"/>
      <c r="AR4049" s="94"/>
      <c r="AS4049" s="157" t="s">
        <v>22</v>
      </c>
      <c r="AT4049" s="93">
        <v>42551</v>
      </c>
      <c r="AU4049" s="92" t="s">
        <v>22</v>
      </c>
      <c r="AV4049" s="91" t="s">
        <v>48</v>
      </c>
      <c r="AW4049" s="92" t="s">
        <v>48</v>
      </c>
      <c r="AX4049" s="92" t="s">
        <v>48</v>
      </c>
      <c r="AY4049" s="91" t="s">
        <v>152</v>
      </c>
      <c r="AZ4049" s="23"/>
      <c r="BA4049" s="25">
        <v>0</v>
      </c>
      <c r="BB4049" t="s">
        <v>48</v>
      </c>
      <c r="BC4049" t="e">
        <v>#N/A</v>
      </c>
      <c r="BD4049" t="e">
        <f>IF(Z4049=BC4049,"OK")</f>
        <v>#N/A</v>
      </c>
      <c r="BE4049">
        <v>11.2</v>
      </c>
      <c r="BF4049">
        <v>0.30673</v>
      </c>
      <c r="BG4049" t="s">
        <v>22</v>
      </c>
      <c r="BH4049" t="s">
        <v>22</v>
      </c>
      <c r="BI4049" t="s">
        <v>22</v>
      </c>
      <c r="BJ4049">
        <v>0</v>
      </c>
      <c r="BK4049">
        <v>0</v>
      </c>
      <c r="BN4049" s="183"/>
    </row>
    <row r="4050" spans="1:66" ht="25.5" x14ac:dyDescent="0.25">
      <c r="A4050" s="1"/>
      <c r="B4050" s="94">
        <v>4037</v>
      </c>
      <c r="C4050" s="43">
        <v>1054478</v>
      </c>
      <c r="D4050" s="25"/>
      <c r="E4050" s="27" t="s">
        <v>1437</v>
      </c>
      <c r="F4050" s="151" t="s">
        <v>21</v>
      </c>
      <c r="G4050" s="25"/>
      <c r="H4050" s="46" t="str">
        <f>IFERROR(IFERROR(IF(SEARCH("Usystems",$E4050)&gt;0,"Usystems"),IF(SEARCH("RIIFO",$E4050)&gt;0,"RIIFO","Uponor")),"Uponor")</f>
        <v>Uponor</v>
      </c>
      <c r="I4050" s="25" t="str">
        <f>IFERROR(MID($D4050,1,7)+0,"")</f>
        <v/>
      </c>
      <c r="J4050" s="25" t="str">
        <f>IFERROR(MID($D4050,10,7)+0,"")</f>
        <v/>
      </c>
      <c r="K4050" s="25" t="str">
        <f>IFERROR(MID($D4050,19,7)+0,"")</f>
        <v/>
      </c>
      <c r="L4050" s="25" t="str">
        <f>IFERROR(MID($D4050,28,7)+0,"")</f>
        <v/>
      </c>
      <c r="M4050" s="25" t="str">
        <f>IF(IFERROR(MID($Q4050,1,7)+0,"")&lt;1130000,IF(INDEX(C:C,MATCH(LEFT(Q4050,7)+0,I:I,0))&lt;1130000,"",INDEX(C:C,MATCH(LEFT(Q4050,7)+0,I:I,0))),IFERROR(MID($Q4050,1,7)+0,""))</f>
        <v/>
      </c>
      <c r="N4050" s="25" t="str">
        <f>IF(IFERROR(MID($Q4050,10,7)+0,"")&lt;1130000,"",IFERROR(MID($Q4050,10,7)+0,""))</f>
        <v/>
      </c>
      <c r="O4050" s="25" t="str">
        <f>IF(IFERROR(MID($Q4050,19,7)+0,"")&lt;1130000,"",IFERROR(MID($Q4050,19,7)+0,""))</f>
        <v/>
      </c>
      <c r="P4050" s="25" t="str">
        <f>IF(M4050="","",IF(N4050="",M4050,M4050&amp;", "&amp;N4050))</f>
        <v/>
      </c>
      <c r="Q4050" s="25"/>
      <c r="R4050" s="25"/>
      <c r="S4050" s="35" t="s">
        <v>108</v>
      </c>
      <c r="T4050" s="25" t="s">
        <v>36</v>
      </c>
      <c r="U4050" s="185">
        <v>24875</v>
      </c>
      <c r="V4050" s="188">
        <v>24875</v>
      </c>
      <c r="W4050" s="189">
        <v>24875</v>
      </c>
      <c r="X4050" s="31">
        <v>24875</v>
      </c>
      <c r="Y4050" s="90">
        <f>IFERROR(ROUND(X4050/W4050-1,2),"")</f>
        <v>0</v>
      </c>
      <c r="Z4050" s="31">
        <f>IF(OR(S4050="VLD MLC components",S4050="VLD MLC pipes",S4050="VLD PEX components",S4050="VLD PEX pipes",S4050="VLD PHC components",S4050="VLD PHC pipes",S4050="Controls VLD"),"По запросу",X4050)</f>
        <v>24875</v>
      </c>
      <c r="AA4050" s="63">
        <f>ROUND(X4050/1.2,3)</f>
        <v>20729.167000000001</v>
      </c>
      <c r="AB4050" s="23">
        <v>20729.167000000001</v>
      </c>
      <c r="AC4050" s="190">
        <f>IFERROR(ROUND(AA4050/AB4050-1,2),"")</f>
        <v>0</v>
      </c>
      <c r="AD4050" s="25">
        <v>12.5</v>
      </c>
      <c r="AE4050" s="25">
        <v>0.34506999999999999</v>
      </c>
      <c r="AF4050" s="25">
        <v>0</v>
      </c>
      <c r="AG4050" s="25" t="s">
        <v>22</v>
      </c>
      <c r="AH4050" s="25">
        <v>0</v>
      </c>
      <c r="AI4050" s="25">
        <v>0</v>
      </c>
      <c r="AJ4050" s="25" t="s">
        <v>20</v>
      </c>
      <c r="AK4050" s="42" t="s">
        <v>19</v>
      </c>
      <c r="AL4050" s="25" t="s">
        <v>20</v>
      </c>
      <c r="AM4050" s="25">
        <v>1</v>
      </c>
      <c r="AN4050" s="25" t="s">
        <v>22</v>
      </c>
      <c r="AO4050" s="25" t="s">
        <v>22</v>
      </c>
      <c r="AP4050" s="25" t="s">
        <v>22</v>
      </c>
      <c r="AQ4050" s="25"/>
      <c r="AR4050" s="94"/>
      <c r="AS4050" s="157" t="s">
        <v>22</v>
      </c>
      <c r="AT4050" s="93">
        <v>42551</v>
      </c>
      <c r="AU4050" s="92" t="s">
        <v>22</v>
      </c>
      <c r="AV4050" s="91" t="s">
        <v>48</v>
      </c>
      <c r="AW4050" s="92" t="s">
        <v>48</v>
      </c>
      <c r="AX4050" s="92" t="s">
        <v>48</v>
      </c>
      <c r="AY4050" s="91" t="s">
        <v>152</v>
      </c>
      <c r="AZ4050" s="23"/>
      <c r="BA4050" s="25">
        <v>0</v>
      </c>
      <c r="BB4050" t="s">
        <v>48</v>
      </c>
      <c r="BC4050" t="e">
        <v>#N/A</v>
      </c>
      <c r="BD4050" t="e">
        <f>IF(Z4050=BC4050,"OK")</f>
        <v>#N/A</v>
      </c>
      <c r="BE4050">
        <v>12.5</v>
      </c>
      <c r="BF4050">
        <v>0.34506999999999999</v>
      </c>
      <c r="BG4050" t="s">
        <v>22</v>
      </c>
      <c r="BH4050" t="s">
        <v>22</v>
      </c>
      <c r="BI4050" t="s">
        <v>22</v>
      </c>
      <c r="BJ4050">
        <v>0</v>
      </c>
      <c r="BK4050">
        <v>0</v>
      </c>
      <c r="BN4050" s="183"/>
    </row>
    <row r="4051" spans="1:66" ht="25.5" x14ac:dyDescent="0.25">
      <c r="A4051" s="1"/>
      <c r="B4051" s="94">
        <v>4038</v>
      </c>
      <c r="C4051" s="43">
        <v>1054424</v>
      </c>
      <c r="D4051" s="25"/>
      <c r="E4051" s="36" t="s">
        <v>1436</v>
      </c>
      <c r="F4051" s="151" t="s">
        <v>28</v>
      </c>
      <c r="G4051" s="41" t="s">
        <v>30</v>
      </c>
      <c r="H4051" s="46" t="str">
        <f>IFERROR(IFERROR(IF(SEARCH("Usystems",$E4051)&gt;0,"Usystems"),IF(SEARCH("RIIFO",$E4051)&gt;0,"RIIFO","Uponor")),"Uponor")</f>
        <v>Uponor</v>
      </c>
      <c r="I4051" s="25" t="str">
        <f>IFERROR(MID($D4051,1,7)+0,"")</f>
        <v/>
      </c>
      <c r="J4051" s="25" t="str">
        <f>IFERROR(MID($D4051,10,7)+0,"")</f>
        <v/>
      </c>
      <c r="K4051" s="25" t="str">
        <f>IFERROR(MID($D4051,19,7)+0,"")</f>
        <v/>
      </c>
      <c r="L4051" s="25" t="str">
        <f>IFERROR(MID($D4051,28,7)+0,"")</f>
        <v/>
      </c>
      <c r="M4051" s="25" t="str">
        <f>IF(IFERROR(MID($Q4051,1,7)+0,"")&lt;1130000,IF(INDEX(C:C,MATCH(LEFT(Q4051,7)+0,I:I,0))&lt;1130000,"",INDEX(C:C,MATCH(LEFT(Q4051,7)+0,I:I,0))),IFERROR(MID($Q4051,1,7)+0,""))</f>
        <v/>
      </c>
      <c r="N4051" s="25" t="str">
        <f>IF(IFERROR(MID($Q4051,10,7)+0,"")&lt;1130000,"",IFERROR(MID($Q4051,10,7)+0,""))</f>
        <v/>
      </c>
      <c r="O4051" s="25" t="str">
        <f>IF(IFERROR(MID($Q4051,19,7)+0,"")&lt;1130000,"",IFERROR(MID($Q4051,19,7)+0,""))</f>
        <v/>
      </c>
      <c r="P4051" s="25" t="str">
        <f>IF(M4051="","",IF(N4051="",M4051,M4051&amp;", "&amp;N4051))</f>
        <v/>
      </c>
      <c r="Q4051" s="25"/>
      <c r="R4051" s="25"/>
      <c r="S4051" s="35" t="s">
        <v>108</v>
      </c>
      <c r="T4051" s="25" t="s">
        <v>36</v>
      </c>
      <c r="U4051" s="185">
        <v>40424</v>
      </c>
      <c r="V4051" s="188">
        <v>40424</v>
      </c>
      <c r="W4051" s="189">
        <v>40424</v>
      </c>
      <c r="X4051" s="31">
        <v>40424</v>
      </c>
      <c r="Y4051" s="90">
        <f>IFERROR(ROUND(X4051/W4051-1,2),"")</f>
        <v>0</v>
      </c>
      <c r="Z4051" s="31">
        <f>IF(OR(S4051="VLD MLC components",S4051="VLD MLC pipes",S4051="VLD PEX components",S4051="VLD PEX pipes",S4051="VLD PHC components",S4051="VLD PHC pipes",S4051="Controls VLD"),"По запросу",X4051)</f>
        <v>40424</v>
      </c>
      <c r="AA4051" s="63">
        <f>ROUND(X4051/1.2,3)</f>
        <v>33686.667000000001</v>
      </c>
      <c r="AB4051" s="23">
        <v>33686.667000000001</v>
      </c>
      <c r="AC4051" s="190">
        <f>IFERROR(ROUND(AA4051/AB4051-1,2),"")</f>
        <v>0</v>
      </c>
      <c r="AD4051" s="25">
        <v>14.855</v>
      </c>
      <c r="AE4051" s="25">
        <v>0.6</v>
      </c>
      <c r="AF4051" s="25">
        <v>0</v>
      </c>
      <c r="AG4051" s="25" t="s">
        <v>22</v>
      </c>
      <c r="AH4051" s="25">
        <v>0</v>
      </c>
      <c r="AI4051" s="25">
        <v>0</v>
      </c>
      <c r="AJ4051" s="25" t="s">
        <v>19</v>
      </c>
      <c r="AK4051" s="42" t="s">
        <v>19</v>
      </c>
      <c r="AL4051" s="25" t="s">
        <v>19</v>
      </c>
      <c r="AM4051" s="25">
        <v>1</v>
      </c>
      <c r="AN4051" s="25" t="s">
        <v>22</v>
      </c>
      <c r="AO4051" s="25" t="s">
        <v>22</v>
      </c>
      <c r="AP4051" s="25" t="s">
        <v>22</v>
      </c>
      <c r="AQ4051" s="25"/>
      <c r="AR4051" s="94"/>
      <c r="AS4051" s="157" t="s">
        <v>22</v>
      </c>
      <c r="AT4051" s="93">
        <v>42551</v>
      </c>
      <c r="AU4051" s="92" t="s">
        <v>22</v>
      </c>
      <c r="AV4051" s="91" t="s">
        <v>48</v>
      </c>
      <c r="AW4051" s="92" t="s">
        <v>48</v>
      </c>
      <c r="AX4051" s="92" t="s">
        <v>48</v>
      </c>
      <c r="AY4051" s="91" t="s">
        <v>152</v>
      </c>
      <c r="AZ4051" s="23"/>
      <c r="BA4051" s="25">
        <v>0</v>
      </c>
      <c r="BB4051" t="s">
        <v>48</v>
      </c>
      <c r="BC4051" t="e">
        <v>#N/A</v>
      </c>
      <c r="BD4051" t="e">
        <f>IF(Z4051=BC4051,"OK")</f>
        <v>#N/A</v>
      </c>
      <c r="BE4051">
        <v>14.855</v>
      </c>
      <c r="BF4051">
        <v>0.6</v>
      </c>
      <c r="BG4051" t="s">
        <v>22</v>
      </c>
      <c r="BH4051" t="s">
        <v>22</v>
      </c>
      <c r="BI4051" t="s">
        <v>22</v>
      </c>
      <c r="BJ4051">
        <v>0</v>
      </c>
      <c r="BK4051">
        <v>0</v>
      </c>
      <c r="BN4051" s="183"/>
    </row>
    <row r="4052" spans="1:66" ht="25.5" x14ac:dyDescent="0.25">
      <c r="A4052" s="1"/>
      <c r="B4052" s="94">
        <v>4039</v>
      </c>
      <c r="C4052" s="43">
        <v>1054420</v>
      </c>
      <c r="D4052" s="25"/>
      <c r="E4052" s="36" t="s">
        <v>1435</v>
      </c>
      <c r="F4052" s="151" t="s">
        <v>28</v>
      </c>
      <c r="G4052" s="41" t="s">
        <v>30</v>
      </c>
      <c r="H4052" s="46" t="str">
        <f>IFERROR(IFERROR(IF(SEARCH("Usystems",$E4052)&gt;0,"Usystems"),IF(SEARCH("RIIFO",$E4052)&gt;0,"RIIFO","Uponor")),"Uponor")</f>
        <v>Uponor</v>
      </c>
      <c r="I4052" s="25" t="str">
        <f>IFERROR(MID($D4052,1,7)+0,"")</f>
        <v/>
      </c>
      <c r="J4052" s="25" t="str">
        <f>IFERROR(MID($D4052,10,7)+0,"")</f>
        <v/>
      </c>
      <c r="K4052" s="25" t="str">
        <f>IFERROR(MID($D4052,19,7)+0,"")</f>
        <v/>
      </c>
      <c r="L4052" s="25" t="str">
        <f>IFERROR(MID($D4052,28,7)+0,"")</f>
        <v/>
      </c>
      <c r="M4052" s="25" t="str">
        <f>IF(IFERROR(MID($Q4052,1,7)+0,"")&lt;1130000,IF(INDEX(C:C,MATCH(LEFT(Q4052,7)+0,I:I,0))&lt;1130000,"",INDEX(C:C,MATCH(LEFT(Q4052,7)+0,I:I,0))),IFERROR(MID($Q4052,1,7)+0,""))</f>
        <v/>
      </c>
      <c r="N4052" s="25" t="str">
        <f>IF(IFERROR(MID($Q4052,10,7)+0,"")&lt;1130000,"",IFERROR(MID($Q4052,10,7)+0,""))</f>
        <v/>
      </c>
      <c r="O4052" s="25" t="str">
        <f>IF(IFERROR(MID($Q4052,19,7)+0,"")&lt;1130000,"",IFERROR(MID($Q4052,19,7)+0,""))</f>
        <v/>
      </c>
      <c r="P4052" s="25" t="str">
        <f>IF(M4052="","",IF(N4052="",M4052,M4052&amp;", "&amp;N4052))</f>
        <v/>
      </c>
      <c r="Q4052" s="25"/>
      <c r="R4052" s="25"/>
      <c r="S4052" s="35" t="s">
        <v>108</v>
      </c>
      <c r="T4052" s="25" t="s">
        <v>36</v>
      </c>
      <c r="U4052" s="185">
        <v>27070</v>
      </c>
      <c r="V4052" s="188">
        <v>27070</v>
      </c>
      <c r="W4052" s="189">
        <v>27070</v>
      </c>
      <c r="X4052" s="31">
        <v>27070</v>
      </c>
      <c r="Y4052" s="90">
        <f>IFERROR(ROUND(X4052/W4052-1,2),"")</f>
        <v>0</v>
      </c>
      <c r="Z4052" s="31">
        <f>IF(OR(S4052="VLD MLC components",S4052="VLD MLC pipes",S4052="VLD PEX components",S4052="VLD PEX pipes",S4052="VLD PHC components",S4052="VLD PHC pipes",S4052="Controls VLD"),"По запросу",X4052)</f>
        <v>27070</v>
      </c>
      <c r="AA4052" s="63">
        <f>ROUND(X4052/1.2,3)</f>
        <v>22558.332999999999</v>
      </c>
      <c r="AB4052" s="23">
        <v>22558.332999999999</v>
      </c>
      <c r="AC4052" s="190">
        <f>IFERROR(ROUND(AA4052/AB4052-1,2),"")</f>
        <v>0</v>
      </c>
      <c r="AD4052" s="25">
        <v>14.57</v>
      </c>
      <c r="AE4052" s="25">
        <v>0.40033000000000002</v>
      </c>
      <c r="AF4052" s="25">
        <v>0</v>
      </c>
      <c r="AG4052" s="25" t="s">
        <v>22</v>
      </c>
      <c r="AH4052" s="25">
        <v>0</v>
      </c>
      <c r="AI4052" s="25">
        <v>0</v>
      </c>
      <c r="AJ4052" s="25" t="s">
        <v>19</v>
      </c>
      <c r="AK4052" s="42" t="s">
        <v>19</v>
      </c>
      <c r="AL4052" s="25" t="s">
        <v>19</v>
      </c>
      <c r="AM4052" s="25">
        <v>1</v>
      </c>
      <c r="AN4052" s="25" t="s">
        <v>22</v>
      </c>
      <c r="AO4052" s="25" t="s">
        <v>22</v>
      </c>
      <c r="AP4052" s="25" t="s">
        <v>22</v>
      </c>
      <c r="AQ4052" s="25"/>
      <c r="AR4052" s="94"/>
      <c r="AS4052" s="157" t="s">
        <v>22</v>
      </c>
      <c r="AT4052" s="93">
        <v>42551</v>
      </c>
      <c r="AU4052" s="92" t="s">
        <v>22</v>
      </c>
      <c r="AV4052" s="91" t="s">
        <v>48</v>
      </c>
      <c r="AW4052" s="92" t="s">
        <v>48</v>
      </c>
      <c r="AX4052" s="92" t="s">
        <v>48</v>
      </c>
      <c r="AY4052" s="91" t="s">
        <v>152</v>
      </c>
      <c r="AZ4052" s="23"/>
      <c r="BA4052" s="25">
        <v>0</v>
      </c>
      <c r="BB4052" t="s">
        <v>48</v>
      </c>
      <c r="BC4052" t="e">
        <v>#N/A</v>
      </c>
      <c r="BD4052" t="e">
        <f>IF(Z4052=BC4052,"OK")</f>
        <v>#N/A</v>
      </c>
      <c r="BE4052">
        <v>14.57</v>
      </c>
      <c r="BF4052">
        <v>0.40033000000000002</v>
      </c>
      <c r="BG4052" t="s">
        <v>22</v>
      </c>
      <c r="BH4052" t="s">
        <v>22</v>
      </c>
      <c r="BI4052" t="s">
        <v>22</v>
      </c>
      <c r="BJ4052">
        <v>0</v>
      </c>
      <c r="BK4052">
        <v>0</v>
      </c>
      <c r="BN4052" s="183"/>
    </row>
    <row r="4053" spans="1:66" ht="25.5" x14ac:dyDescent="0.25">
      <c r="A4053" s="1"/>
      <c r="B4053" s="94">
        <v>4040</v>
      </c>
      <c r="C4053" s="43">
        <v>1054421</v>
      </c>
      <c r="D4053" s="25"/>
      <c r="E4053" s="36" t="s">
        <v>1434</v>
      </c>
      <c r="F4053" s="151" t="s">
        <v>28</v>
      </c>
      <c r="G4053" s="41" t="s">
        <v>30</v>
      </c>
      <c r="H4053" s="46" t="str">
        <f>IFERROR(IFERROR(IF(SEARCH("Usystems",$E4053)&gt;0,"Usystems"),IF(SEARCH("RIIFO",$E4053)&gt;0,"RIIFO","Uponor")),"Uponor")</f>
        <v>Uponor</v>
      </c>
      <c r="I4053" s="25" t="str">
        <f>IFERROR(MID($D4053,1,7)+0,"")</f>
        <v/>
      </c>
      <c r="J4053" s="25" t="str">
        <f>IFERROR(MID($D4053,10,7)+0,"")</f>
        <v/>
      </c>
      <c r="K4053" s="25" t="str">
        <f>IFERROR(MID($D4053,19,7)+0,"")</f>
        <v/>
      </c>
      <c r="L4053" s="25" t="str">
        <f>IFERROR(MID($D4053,28,7)+0,"")</f>
        <v/>
      </c>
      <c r="M4053" s="25" t="str">
        <f>IF(IFERROR(MID($Q4053,1,7)+0,"")&lt;1130000,IF(INDEX(C:C,MATCH(LEFT(Q4053,7)+0,I:I,0))&lt;1130000,"",INDEX(C:C,MATCH(LEFT(Q4053,7)+0,I:I,0))),IFERROR(MID($Q4053,1,7)+0,""))</f>
        <v/>
      </c>
      <c r="N4053" s="25" t="str">
        <f>IF(IFERROR(MID($Q4053,10,7)+0,"")&lt;1130000,"",IFERROR(MID($Q4053,10,7)+0,""))</f>
        <v/>
      </c>
      <c r="O4053" s="25" t="str">
        <f>IF(IFERROR(MID($Q4053,19,7)+0,"")&lt;1130000,"",IFERROR(MID($Q4053,19,7)+0,""))</f>
        <v/>
      </c>
      <c r="P4053" s="25" t="str">
        <f>IF(M4053="","",IF(N4053="",M4053,M4053&amp;", "&amp;N4053))</f>
        <v/>
      </c>
      <c r="Q4053" s="25"/>
      <c r="R4053" s="25"/>
      <c r="S4053" s="35" t="s">
        <v>108</v>
      </c>
      <c r="T4053" s="25" t="s">
        <v>36</v>
      </c>
      <c r="U4053" s="185">
        <v>27070</v>
      </c>
      <c r="V4053" s="188">
        <v>27070</v>
      </c>
      <c r="W4053" s="189">
        <v>27070</v>
      </c>
      <c r="X4053" s="31">
        <v>27070</v>
      </c>
      <c r="Y4053" s="90">
        <f>IFERROR(ROUND(X4053/W4053-1,2),"")</f>
        <v>0</v>
      </c>
      <c r="Z4053" s="31">
        <f>IF(OR(S4053="VLD MLC components",S4053="VLD MLC pipes",S4053="VLD PEX components",S4053="VLD PEX pipes",S4053="VLD PHC components",S4053="VLD PHC pipes",S4053="Controls VLD"),"По запросу",X4053)</f>
        <v>27070</v>
      </c>
      <c r="AA4053" s="63">
        <f>ROUND(X4053/1.2,3)</f>
        <v>22558.332999999999</v>
      </c>
      <c r="AB4053" s="23">
        <v>22558.332999999999</v>
      </c>
      <c r="AC4053" s="190">
        <f>IFERROR(ROUND(AA4053/AB4053-1,2),"")</f>
        <v>0</v>
      </c>
      <c r="AD4053" s="25">
        <v>14.72</v>
      </c>
      <c r="AE4053" s="25">
        <v>0.40033000000000002</v>
      </c>
      <c r="AF4053" s="25">
        <v>0</v>
      </c>
      <c r="AG4053" s="25" t="s">
        <v>22</v>
      </c>
      <c r="AH4053" s="25">
        <v>0</v>
      </c>
      <c r="AI4053" s="25">
        <v>0</v>
      </c>
      <c r="AJ4053" s="25" t="s">
        <v>19</v>
      </c>
      <c r="AK4053" s="42" t="s">
        <v>19</v>
      </c>
      <c r="AL4053" s="25" t="s">
        <v>19</v>
      </c>
      <c r="AM4053" s="25">
        <v>1</v>
      </c>
      <c r="AN4053" s="25" t="s">
        <v>22</v>
      </c>
      <c r="AO4053" s="25" t="s">
        <v>22</v>
      </c>
      <c r="AP4053" s="25" t="s">
        <v>22</v>
      </c>
      <c r="AQ4053" s="25"/>
      <c r="AR4053" s="94"/>
      <c r="AS4053" s="157" t="s">
        <v>22</v>
      </c>
      <c r="AT4053" s="93">
        <v>42551</v>
      </c>
      <c r="AU4053" s="92" t="s">
        <v>22</v>
      </c>
      <c r="AV4053" s="91" t="s">
        <v>48</v>
      </c>
      <c r="AW4053" s="92" t="s">
        <v>48</v>
      </c>
      <c r="AX4053" s="92" t="s">
        <v>48</v>
      </c>
      <c r="AY4053" s="91" t="s">
        <v>152</v>
      </c>
      <c r="AZ4053" s="23"/>
      <c r="BA4053" s="25">
        <v>0</v>
      </c>
      <c r="BB4053" t="s">
        <v>48</v>
      </c>
      <c r="BC4053" t="e">
        <v>#N/A</v>
      </c>
      <c r="BD4053" t="e">
        <f>IF(Z4053=BC4053,"OK")</f>
        <v>#N/A</v>
      </c>
      <c r="BE4053">
        <v>14.72</v>
      </c>
      <c r="BF4053">
        <v>0.40033000000000002</v>
      </c>
      <c r="BG4053" t="s">
        <v>22</v>
      </c>
      <c r="BH4053" t="s">
        <v>22</v>
      </c>
      <c r="BI4053" t="s">
        <v>22</v>
      </c>
      <c r="BJ4053">
        <v>0</v>
      </c>
      <c r="BK4053">
        <v>0</v>
      </c>
      <c r="BN4053" s="183"/>
    </row>
    <row r="4054" spans="1:66" ht="25.5" x14ac:dyDescent="0.25">
      <c r="A4054" s="1"/>
      <c r="B4054" s="94">
        <v>4041</v>
      </c>
      <c r="C4054" s="43">
        <v>1054423</v>
      </c>
      <c r="D4054" s="25"/>
      <c r="E4054" s="36" t="s">
        <v>1433</v>
      </c>
      <c r="F4054" s="151" t="s">
        <v>28</v>
      </c>
      <c r="G4054" s="41" t="s">
        <v>30</v>
      </c>
      <c r="H4054" s="46" t="str">
        <f>IFERROR(IFERROR(IF(SEARCH("Usystems",$E4054)&gt;0,"Usystems"),IF(SEARCH("RIIFO",$E4054)&gt;0,"RIIFO","Uponor")),"Uponor")</f>
        <v>Uponor</v>
      </c>
      <c r="I4054" s="25" t="str">
        <f>IFERROR(MID($D4054,1,7)+0,"")</f>
        <v/>
      </c>
      <c r="J4054" s="25" t="str">
        <f>IFERROR(MID($D4054,10,7)+0,"")</f>
        <v/>
      </c>
      <c r="K4054" s="25" t="str">
        <f>IFERROR(MID($D4054,19,7)+0,"")</f>
        <v/>
      </c>
      <c r="L4054" s="25" t="str">
        <f>IFERROR(MID($D4054,28,7)+0,"")</f>
        <v/>
      </c>
      <c r="M4054" s="25" t="str">
        <f>IF(IFERROR(MID($Q4054,1,7)+0,"")&lt;1130000,IF(INDEX(C:C,MATCH(LEFT(Q4054,7)+0,I:I,0))&lt;1130000,"",INDEX(C:C,MATCH(LEFT(Q4054,7)+0,I:I,0))),IFERROR(MID($Q4054,1,7)+0,""))</f>
        <v/>
      </c>
      <c r="N4054" s="25" t="str">
        <f>IF(IFERROR(MID($Q4054,10,7)+0,"")&lt;1130000,"",IFERROR(MID($Q4054,10,7)+0,""))</f>
        <v/>
      </c>
      <c r="O4054" s="25" t="str">
        <f>IF(IFERROR(MID($Q4054,19,7)+0,"")&lt;1130000,"",IFERROR(MID($Q4054,19,7)+0,""))</f>
        <v/>
      </c>
      <c r="P4054" s="25" t="str">
        <f>IF(M4054="","",IF(N4054="",M4054,M4054&amp;", "&amp;N4054))</f>
        <v/>
      </c>
      <c r="Q4054" s="25"/>
      <c r="R4054" s="25"/>
      <c r="S4054" s="35" t="s">
        <v>108</v>
      </c>
      <c r="T4054" s="25" t="s">
        <v>36</v>
      </c>
      <c r="U4054" s="185">
        <v>40446</v>
      </c>
      <c r="V4054" s="188">
        <v>40446</v>
      </c>
      <c r="W4054" s="189">
        <v>40446</v>
      </c>
      <c r="X4054" s="31">
        <v>40446</v>
      </c>
      <c r="Y4054" s="90">
        <f>IFERROR(ROUND(X4054/W4054-1,2),"")</f>
        <v>0</v>
      </c>
      <c r="Z4054" s="31">
        <f>IF(OR(S4054="VLD MLC components",S4054="VLD MLC pipes",S4054="VLD PEX components",S4054="VLD PEX pipes",S4054="VLD PHC components",S4054="VLD PHC pipes",S4054="Controls VLD"),"По запросу",X4054)</f>
        <v>40446</v>
      </c>
      <c r="AA4054" s="63">
        <f>ROUND(X4054/1.2,3)</f>
        <v>33705</v>
      </c>
      <c r="AB4054" s="23">
        <v>33705</v>
      </c>
      <c r="AC4054" s="190">
        <f>IFERROR(ROUND(AA4054/AB4054-1,2),"")</f>
        <v>0</v>
      </c>
      <c r="AD4054" s="25">
        <v>22.05</v>
      </c>
      <c r="AE4054" s="25">
        <v>0.60060000000000002</v>
      </c>
      <c r="AF4054" s="25">
        <v>0</v>
      </c>
      <c r="AG4054" s="25" t="s">
        <v>22</v>
      </c>
      <c r="AH4054" s="25">
        <v>0</v>
      </c>
      <c r="AI4054" s="25">
        <v>0</v>
      </c>
      <c r="AJ4054" s="25" t="s">
        <v>19</v>
      </c>
      <c r="AK4054" s="42" t="s">
        <v>19</v>
      </c>
      <c r="AL4054" s="25" t="s">
        <v>19</v>
      </c>
      <c r="AM4054" s="25">
        <v>1</v>
      </c>
      <c r="AN4054" s="25" t="s">
        <v>22</v>
      </c>
      <c r="AO4054" s="25" t="s">
        <v>22</v>
      </c>
      <c r="AP4054" s="25" t="s">
        <v>22</v>
      </c>
      <c r="AQ4054" s="25"/>
      <c r="AR4054" s="94"/>
      <c r="AS4054" s="157" t="s">
        <v>22</v>
      </c>
      <c r="AT4054" s="93">
        <v>42551</v>
      </c>
      <c r="AU4054" s="92" t="s">
        <v>22</v>
      </c>
      <c r="AV4054" s="91" t="s">
        <v>48</v>
      </c>
      <c r="AW4054" s="92" t="s">
        <v>48</v>
      </c>
      <c r="AX4054" s="92" t="s">
        <v>48</v>
      </c>
      <c r="AY4054" s="91" t="s">
        <v>152</v>
      </c>
      <c r="AZ4054" s="23"/>
      <c r="BA4054" s="25">
        <v>0</v>
      </c>
      <c r="BB4054" t="s">
        <v>48</v>
      </c>
      <c r="BC4054" t="e">
        <v>#N/A</v>
      </c>
      <c r="BD4054" t="e">
        <f>IF(Z4054=BC4054,"OK")</f>
        <v>#N/A</v>
      </c>
      <c r="BE4054">
        <v>22.05</v>
      </c>
      <c r="BF4054">
        <v>0.60060000000000002</v>
      </c>
      <c r="BG4054" t="s">
        <v>22</v>
      </c>
      <c r="BH4054" t="s">
        <v>22</v>
      </c>
      <c r="BI4054" t="s">
        <v>22</v>
      </c>
      <c r="BJ4054">
        <v>0</v>
      </c>
      <c r="BK4054">
        <v>0</v>
      </c>
      <c r="BN4054" s="183"/>
    </row>
    <row r="4055" spans="1:66" ht="25.5" x14ac:dyDescent="0.25">
      <c r="A4055" s="1"/>
      <c r="B4055" s="94">
        <v>4042</v>
      </c>
      <c r="C4055" s="43">
        <v>1059297</v>
      </c>
      <c r="D4055" s="25"/>
      <c r="E4055" s="27" t="s">
        <v>1432</v>
      </c>
      <c r="F4055" s="151" t="s">
        <v>21</v>
      </c>
      <c r="G4055" s="25"/>
      <c r="H4055" s="46" t="str">
        <f>IFERROR(IFERROR(IF(SEARCH("Usystems",$E4055)&gt;0,"Usystems"),IF(SEARCH("RIIFO",$E4055)&gt;0,"RIIFO","Uponor")),"Uponor")</f>
        <v>Uponor</v>
      </c>
      <c r="I4055" s="25" t="str">
        <f>IFERROR(MID($D4055,1,7)+0,"")</f>
        <v/>
      </c>
      <c r="J4055" s="25" t="str">
        <f>IFERROR(MID($D4055,10,7)+0,"")</f>
        <v/>
      </c>
      <c r="K4055" s="25" t="str">
        <f>IFERROR(MID($D4055,19,7)+0,"")</f>
        <v/>
      </c>
      <c r="L4055" s="25" t="str">
        <f>IFERROR(MID($D4055,28,7)+0,"")</f>
        <v/>
      </c>
      <c r="M4055" s="25" t="str">
        <f>IF(IFERROR(MID($Q4055,1,7)+0,"")&lt;1130000,IF(INDEX(C:C,MATCH(LEFT(Q4055,7)+0,I:I,0))&lt;1130000,"",INDEX(C:C,MATCH(LEFT(Q4055,7)+0,I:I,0))),IFERROR(MID($Q4055,1,7)+0,""))</f>
        <v/>
      </c>
      <c r="N4055" s="25" t="str">
        <f>IF(IFERROR(MID($Q4055,10,7)+0,"")&lt;1130000,"",IFERROR(MID($Q4055,10,7)+0,""))</f>
        <v/>
      </c>
      <c r="O4055" s="25" t="str">
        <f>IF(IFERROR(MID($Q4055,19,7)+0,"")&lt;1130000,"",IFERROR(MID($Q4055,19,7)+0,""))</f>
        <v/>
      </c>
      <c r="P4055" s="25" t="str">
        <f>IF(M4055="","",IF(N4055="",M4055,M4055&amp;", "&amp;N4055))</f>
        <v/>
      </c>
      <c r="Q4055" s="25"/>
      <c r="R4055" s="25"/>
      <c r="S4055" s="35" t="s">
        <v>108</v>
      </c>
      <c r="T4055" s="25" t="s">
        <v>36</v>
      </c>
      <c r="U4055" s="185">
        <v>47064</v>
      </c>
      <c r="V4055" s="188">
        <v>47064</v>
      </c>
      <c r="W4055" s="189">
        <v>47064</v>
      </c>
      <c r="X4055" s="31">
        <v>47064</v>
      </c>
      <c r="Y4055" s="90">
        <f>IFERROR(ROUND(X4055/W4055-1,2),"")</f>
        <v>0</v>
      </c>
      <c r="Z4055" s="31">
        <f>IF(OR(S4055="VLD MLC components",S4055="VLD MLC pipes",S4055="VLD PEX components",S4055="VLD PEX pipes",S4055="VLD PHC components",S4055="VLD PHC pipes",S4055="Controls VLD"),"По запросу",X4055)</f>
        <v>47064</v>
      </c>
      <c r="AA4055" s="63">
        <f>ROUND(X4055/1.2,3)</f>
        <v>39220</v>
      </c>
      <c r="AB4055" s="23">
        <v>39220</v>
      </c>
      <c r="AC4055" s="190">
        <f>IFERROR(ROUND(AA4055/AB4055-1,2),"")</f>
        <v>0</v>
      </c>
      <c r="AD4055" s="25">
        <v>14.72</v>
      </c>
      <c r="AE4055" s="25">
        <v>0.40033000000000002</v>
      </c>
      <c r="AF4055" s="25">
        <v>0</v>
      </c>
      <c r="AG4055" s="25" t="s">
        <v>22</v>
      </c>
      <c r="AH4055" s="25">
        <v>0</v>
      </c>
      <c r="AI4055" s="25">
        <v>0</v>
      </c>
      <c r="AJ4055" s="25" t="s">
        <v>20</v>
      </c>
      <c r="AK4055" s="42" t="s">
        <v>19</v>
      </c>
      <c r="AL4055" s="25" t="s">
        <v>20</v>
      </c>
      <c r="AM4055" s="25">
        <v>1</v>
      </c>
      <c r="AN4055" s="25" t="s">
        <v>22</v>
      </c>
      <c r="AO4055" s="25" t="s">
        <v>22</v>
      </c>
      <c r="AP4055" s="25" t="s">
        <v>22</v>
      </c>
      <c r="AQ4055" s="25"/>
      <c r="AR4055" s="94"/>
      <c r="AS4055" s="157" t="s">
        <v>22</v>
      </c>
      <c r="AT4055" s="93">
        <v>42551</v>
      </c>
      <c r="AU4055" s="92" t="s">
        <v>22</v>
      </c>
      <c r="AV4055" s="91" t="s">
        <v>48</v>
      </c>
      <c r="AW4055" s="92" t="s">
        <v>48</v>
      </c>
      <c r="AX4055" s="92" t="s">
        <v>48</v>
      </c>
      <c r="AY4055" s="91" t="s">
        <v>152</v>
      </c>
      <c r="AZ4055" s="23"/>
      <c r="BA4055" s="25">
        <v>0</v>
      </c>
      <c r="BB4055" t="s">
        <v>48</v>
      </c>
      <c r="BC4055" t="e">
        <v>#N/A</v>
      </c>
      <c r="BD4055" t="e">
        <f>IF(Z4055=BC4055,"OK")</f>
        <v>#N/A</v>
      </c>
      <c r="BE4055">
        <v>14.72</v>
      </c>
      <c r="BF4055">
        <v>0.40033000000000002</v>
      </c>
      <c r="BG4055" t="s">
        <v>22</v>
      </c>
      <c r="BH4055" t="s">
        <v>22</v>
      </c>
      <c r="BI4055" t="s">
        <v>22</v>
      </c>
      <c r="BJ4055">
        <v>0</v>
      </c>
      <c r="BK4055">
        <v>0</v>
      </c>
      <c r="BN4055" s="183"/>
    </row>
    <row r="4056" spans="1:66" ht="25.5" x14ac:dyDescent="0.25">
      <c r="A4056" s="1"/>
      <c r="B4056" s="94">
        <v>4043</v>
      </c>
      <c r="C4056" s="43">
        <v>1062186</v>
      </c>
      <c r="D4056" s="25"/>
      <c r="E4056" s="27" t="s">
        <v>1431</v>
      </c>
      <c r="F4056" s="151" t="s">
        <v>21</v>
      </c>
      <c r="G4056" s="25"/>
      <c r="H4056" s="46" t="str">
        <f>IFERROR(IFERROR(IF(SEARCH("Usystems",$E4056)&gt;0,"Usystems"),IF(SEARCH("RIIFO",$E4056)&gt;0,"RIIFO","Uponor")),"Uponor")</f>
        <v>Uponor</v>
      </c>
      <c r="I4056" s="25" t="str">
        <f>IFERROR(MID($D4056,1,7)+0,"")</f>
        <v/>
      </c>
      <c r="J4056" s="25" t="str">
        <f>IFERROR(MID($D4056,10,7)+0,"")</f>
        <v/>
      </c>
      <c r="K4056" s="25" t="str">
        <f>IFERROR(MID($D4056,19,7)+0,"")</f>
        <v/>
      </c>
      <c r="L4056" s="25" t="str">
        <f>IFERROR(MID($D4056,28,7)+0,"")</f>
        <v/>
      </c>
      <c r="M4056" s="25" t="str">
        <f>IF(IFERROR(MID($Q4056,1,7)+0,"")&lt;1130000,IF(INDEX(C:C,MATCH(LEFT(Q4056,7)+0,I:I,0))&lt;1130000,"",INDEX(C:C,MATCH(LEFT(Q4056,7)+0,I:I,0))),IFERROR(MID($Q4056,1,7)+0,""))</f>
        <v/>
      </c>
      <c r="N4056" s="25" t="str">
        <f>IF(IFERROR(MID($Q4056,10,7)+0,"")&lt;1130000,"",IFERROR(MID($Q4056,10,7)+0,""))</f>
        <v/>
      </c>
      <c r="O4056" s="25" t="str">
        <f>IF(IFERROR(MID($Q4056,19,7)+0,"")&lt;1130000,"",IFERROR(MID($Q4056,19,7)+0,""))</f>
        <v/>
      </c>
      <c r="P4056" s="25" t="str">
        <f>IF(M4056="","",IF(N4056="",M4056,M4056&amp;", "&amp;N4056))</f>
        <v/>
      </c>
      <c r="Q4056" s="25"/>
      <c r="R4056" s="25"/>
      <c r="S4056" s="35" t="s">
        <v>108</v>
      </c>
      <c r="T4056" s="25" t="s">
        <v>36</v>
      </c>
      <c r="U4056" s="185">
        <v>31485</v>
      </c>
      <c r="V4056" s="188">
        <v>31485</v>
      </c>
      <c r="W4056" s="189">
        <v>31485</v>
      </c>
      <c r="X4056" s="31">
        <v>31485</v>
      </c>
      <c r="Y4056" s="90">
        <f>IFERROR(ROUND(X4056/W4056-1,2),"")</f>
        <v>0</v>
      </c>
      <c r="Z4056" s="31">
        <f>IF(OR(S4056="VLD MLC components",S4056="VLD MLC pipes",S4056="VLD PEX components",S4056="VLD PEX pipes",S4056="VLD PHC components",S4056="VLD PHC pipes",S4056="Controls VLD"),"По запросу",X4056)</f>
        <v>31485</v>
      </c>
      <c r="AA4056" s="63">
        <f>ROUND(X4056/1.2,3)</f>
        <v>26237.5</v>
      </c>
      <c r="AB4056" s="23">
        <v>26237.5</v>
      </c>
      <c r="AC4056" s="190">
        <f>IFERROR(ROUND(AA4056/AB4056-1,2),"")</f>
        <v>0</v>
      </c>
      <c r="AD4056" s="25">
        <v>14.57</v>
      </c>
      <c r="AE4056" s="25">
        <v>0.40033000000000002</v>
      </c>
      <c r="AF4056" s="25">
        <v>0</v>
      </c>
      <c r="AG4056" s="25" t="s">
        <v>22</v>
      </c>
      <c r="AH4056" s="25">
        <v>0</v>
      </c>
      <c r="AI4056" s="25">
        <v>0</v>
      </c>
      <c r="AJ4056" s="25" t="s">
        <v>20</v>
      </c>
      <c r="AK4056" s="42" t="s">
        <v>19</v>
      </c>
      <c r="AL4056" s="25" t="s">
        <v>20</v>
      </c>
      <c r="AM4056" s="25">
        <v>1</v>
      </c>
      <c r="AN4056" s="25" t="s">
        <v>22</v>
      </c>
      <c r="AO4056" s="25" t="s">
        <v>22</v>
      </c>
      <c r="AP4056" s="25" t="s">
        <v>22</v>
      </c>
      <c r="AQ4056" s="25"/>
      <c r="AR4056" s="94"/>
      <c r="AS4056" s="157" t="s">
        <v>22</v>
      </c>
      <c r="AT4056" s="93">
        <v>42551</v>
      </c>
      <c r="AU4056" s="92" t="s">
        <v>22</v>
      </c>
      <c r="AV4056" s="91" t="s">
        <v>48</v>
      </c>
      <c r="AW4056" s="92" t="s">
        <v>48</v>
      </c>
      <c r="AX4056" s="92" t="s">
        <v>48</v>
      </c>
      <c r="AY4056" s="91" t="s">
        <v>152</v>
      </c>
      <c r="AZ4056" s="23"/>
      <c r="BA4056" s="25">
        <v>0</v>
      </c>
      <c r="BB4056" t="s">
        <v>48</v>
      </c>
      <c r="BC4056" t="e">
        <v>#N/A</v>
      </c>
      <c r="BD4056" t="e">
        <f>IF(Z4056=BC4056,"OK")</f>
        <v>#N/A</v>
      </c>
      <c r="BE4056">
        <v>14.57</v>
      </c>
      <c r="BF4056">
        <v>0.40033000000000002</v>
      </c>
      <c r="BG4056" t="s">
        <v>22</v>
      </c>
      <c r="BH4056" t="s">
        <v>22</v>
      </c>
      <c r="BI4056" t="s">
        <v>22</v>
      </c>
      <c r="BJ4056">
        <v>0</v>
      </c>
      <c r="BK4056">
        <v>0</v>
      </c>
      <c r="BN4056" s="183"/>
    </row>
    <row r="4057" spans="1:66" x14ac:dyDescent="0.25">
      <c r="A4057" s="1"/>
      <c r="B4057" s="94">
        <v>4044</v>
      </c>
      <c r="C4057" s="43">
        <v>1051010</v>
      </c>
      <c r="D4057" s="25"/>
      <c r="E4057" s="27" t="s">
        <v>1430</v>
      </c>
      <c r="F4057" s="151" t="s">
        <v>21</v>
      </c>
      <c r="G4057" s="25"/>
      <c r="H4057" s="46" t="str">
        <f>IFERROR(IFERROR(IF(SEARCH("Usystems",$E4057)&gt;0,"Usystems"),IF(SEARCH("RIIFO",$E4057)&gt;0,"RIIFO","Uponor")),"Uponor")</f>
        <v>Uponor</v>
      </c>
      <c r="I4057" s="25" t="str">
        <f>IFERROR(MID($D4057,1,7)+0,"")</f>
        <v/>
      </c>
      <c r="J4057" s="25" t="str">
        <f>IFERROR(MID($D4057,10,7)+0,"")</f>
        <v/>
      </c>
      <c r="K4057" s="25" t="str">
        <f>IFERROR(MID($D4057,19,7)+0,"")</f>
        <v/>
      </c>
      <c r="L4057" s="25" t="str">
        <f>IFERROR(MID($D4057,28,7)+0,"")</f>
        <v/>
      </c>
      <c r="M4057" s="25" t="str">
        <f>IF(IFERROR(MID($Q4057,1,7)+0,"")&lt;1130000,IF(INDEX(C:C,MATCH(LEFT(Q4057,7)+0,I:I,0))&lt;1130000,"",INDEX(C:C,MATCH(LEFT(Q4057,7)+0,I:I,0))),IFERROR(MID($Q4057,1,7)+0,""))</f>
        <v/>
      </c>
      <c r="N4057" s="25" t="str">
        <f>IF(IFERROR(MID($Q4057,10,7)+0,"")&lt;1130000,"",IFERROR(MID($Q4057,10,7)+0,""))</f>
        <v/>
      </c>
      <c r="O4057" s="25" t="str">
        <f>IF(IFERROR(MID($Q4057,19,7)+0,"")&lt;1130000,"",IFERROR(MID($Q4057,19,7)+0,""))</f>
        <v/>
      </c>
      <c r="P4057" s="25" t="str">
        <f>IF(M4057="","",IF(N4057="",M4057,M4057&amp;", "&amp;N4057))</f>
        <v/>
      </c>
      <c r="Q4057" s="25"/>
      <c r="R4057" s="25"/>
      <c r="S4057" s="35" t="s">
        <v>108</v>
      </c>
      <c r="T4057" s="25" t="s">
        <v>36</v>
      </c>
      <c r="U4057" s="185">
        <v>99465</v>
      </c>
      <c r="V4057" s="188">
        <v>99465</v>
      </c>
      <c r="W4057" s="189">
        <v>99465</v>
      </c>
      <c r="X4057" s="31">
        <v>99465</v>
      </c>
      <c r="Y4057" s="90">
        <f>IFERROR(ROUND(X4057/W4057-1,2),"")</f>
        <v>0</v>
      </c>
      <c r="Z4057" s="31">
        <f>IF(OR(S4057="VLD MLC components",S4057="VLD MLC pipes",S4057="VLD PEX components",S4057="VLD PEX pipes",S4057="VLD PHC components",S4057="VLD PHC pipes",S4057="Controls VLD"),"По запросу",X4057)</f>
        <v>99465</v>
      </c>
      <c r="AA4057" s="63">
        <f>ROUND(X4057/1.2,3)</f>
        <v>82887.5</v>
      </c>
      <c r="AB4057" s="23">
        <v>82887.5</v>
      </c>
      <c r="AC4057" s="190">
        <f>IFERROR(ROUND(AA4057/AB4057-1,2),"")</f>
        <v>0</v>
      </c>
      <c r="AD4057" s="25">
        <v>83</v>
      </c>
      <c r="AE4057" s="25">
        <v>2.2605</v>
      </c>
      <c r="AF4057" s="25">
        <v>0</v>
      </c>
      <c r="AG4057" s="25" t="s">
        <v>22</v>
      </c>
      <c r="AH4057" s="25">
        <v>0</v>
      </c>
      <c r="AI4057" s="25">
        <v>0</v>
      </c>
      <c r="AJ4057" s="25" t="s">
        <v>20</v>
      </c>
      <c r="AK4057" s="42" t="s">
        <v>19</v>
      </c>
      <c r="AL4057" s="25" t="s">
        <v>20</v>
      </c>
      <c r="AM4057" s="25">
        <v>1</v>
      </c>
      <c r="AN4057" s="25" t="s">
        <v>22</v>
      </c>
      <c r="AO4057" s="25" t="s">
        <v>22</v>
      </c>
      <c r="AP4057" s="25" t="s">
        <v>22</v>
      </c>
      <c r="AQ4057" s="25"/>
      <c r="AR4057" s="94"/>
      <c r="AS4057" s="157" t="s">
        <v>22</v>
      </c>
      <c r="AT4057" s="93">
        <v>42551</v>
      </c>
      <c r="AU4057" s="92" t="s">
        <v>22</v>
      </c>
      <c r="AV4057" s="91" t="s">
        <v>48</v>
      </c>
      <c r="AW4057" s="92" t="s">
        <v>48</v>
      </c>
      <c r="AX4057" s="92" t="s">
        <v>48</v>
      </c>
      <c r="AY4057" s="91" t="s">
        <v>152</v>
      </c>
      <c r="AZ4057" s="23"/>
      <c r="BA4057" s="25">
        <v>0</v>
      </c>
      <c r="BB4057" t="s">
        <v>48</v>
      </c>
      <c r="BC4057" t="e">
        <v>#N/A</v>
      </c>
      <c r="BD4057" t="e">
        <f>IF(Z4057=BC4057,"OK")</f>
        <v>#N/A</v>
      </c>
      <c r="BE4057">
        <v>83</v>
      </c>
      <c r="BF4057">
        <v>2.2605</v>
      </c>
      <c r="BG4057" t="s">
        <v>22</v>
      </c>
      <c r="BH4057" t="s">
        <v>22</v>
      </c>
      <c r="BI4057" t="s">
        <v>22</v>
      </c>
      <c r="BJ4057">
        <v>0</v>
      </c>
      <c r="BK4057">
        <v>0</v>
      </c>
      <c r="BN4057" s="183"/>
    </row>
    <row r="4058" spans="1:66" x14ac:dyDescent="0.25">
      <c r="A4058" s="1"/>
      <c r="B4058" s="94">
        <v>4045</v>
      </c>
      <c r="C4058" s="43">
        <v>1051009</v>
      </c>
      <c r="D4058" s="25"/>
      <c r="E4058" s="27" t="s">
        <v>1429</v>
      </c>
      <c r="F4058" s="151" t="s">
        <v>21</v>
      </c>
      <c r="G4058" s="25"/>
      <c r="H4058" s="46" t="str">
        <f>IFERROR(IFERROR(IF(SEARCH("Usystems",$E4058)&gt;0,"Usystems"),IF(SEARCH("RIIFO",$E4058)&gt;0,"RIIFO","Uponor")),"Uponor")</f>
        <v>Uponor</v>
      </c>
      <c r="I4058" s="25" t="str">
        <f>IFERROR(MID($D4058,1,7)+0,"")</f>
        <v/>
      </c>
      <c r="J4058" s="25" t="str">
        <f>IFERROR(MID($D4058,10,7)+0,"")</f>
        <v/>
      </c>
      <c r="K4058" s="25" t="str">
        <f>IFERROR(MID($D4058,19,7)+0,"")</f>
        <v/>
      </c>
      <c r="L4058" s="25" t="str">
        <f>IFERROR(MID($D4058,28,7)+0,"")</f>
        <v/>
      </c>
      <c r="M4058" s="25" t="str">
        <f>IF(IFERROR(MID($Q4058,1,7)+0,"")&lt;1130000,IF(INDEX(C:C,MATCH(LEFT(Q4058,7)+0,I:I,0))&lt;1130000,"",INDEX(C:C,MATCH(LEFT(Q4058,7)+0,I:I,0))),IFERROR(MID($Q4058,1,7)+0,""))</f>
        <v/>
      </c>
      <c r="N4058" s="25" t="str">
        <f>IF(IFERROR(MID($Q4058,10,7)+0,"")&lt;1130000,"",IFERROR(MID($Q4058,10,7)+0,""))</f>
        <v/>
      </c>
      <c r="O4058" s="25" t="str">
        <f>IF(IFERROR(MID($Q4058,19,7)+0,"")&lt;1130000,"",IFERROR(MID($Q4058,19,7)+0,""))</f>
        <v/>
      </c>
      <c r="P4058" s="25" t="str">
        <f>IF(M4058="","",IF(N4058="",M4058,M4058&amp;", "&amp;N4058))</f>
        <v/>
      </c>
      <c r="Q4058" s="25"/>
      <c r="R4058" s="25"/>
      <c r="S4058" s="35" t="s">
        <v>108</v>
      </c>
      <c r="T4058" s="25" t="s">
        <v>36</v>
      </c>
      <c r="U4058" s="185">
        <v>88168</v>
      </c>
      <c r="V4058" s="188">
        <v>88168</v>
      </c>
      <c r="W4058" s="189">
        <v>88168</v>
      </c>
      <c r="X4058" s="31">
        <v>88168</v>
      </c>
      <c r="Y4058" s="90">
        <f>IFERROR(ROUND(X4058/W4058-1,2),"")</f>
        <v>0</v>
      </c>
      <c r="Z4058" s="31">
        <f>IF(OR(S4058="VLD MLC components",S4058="VLD MLC pipes",S4058="VLD PEX components",S4058="VLD PEX pipes",S4058="VLD PHC components",S4058="VLD PHC pipes",S4058="Controls VLD"),"По запросу",X4058)</f>
        <v>88168</v>
      </c>
      <c r="AA4058" s="63">
        <f>ROUND(X4058/1.2,3)</f>
        <v>73473.332999999999</v>
      </c>
      <c r="AB4058" s="23">
        <v>73473.332999999999</v>
      </c>
      <c r="AC4058" s="190">
        <f>IFERROR(ROUND(AA4058/AB4058-1,2),"")</f>
        <v>0</v>
      </c>
      <c r="AD4058" s="25">
        <v>30</v>
      </c>
      <c r="AE4058" s="25">
        <v>0.65100000000000002</v>
      </c>
      <c r="AF4058" s="25">
        <v>0</v>
      </c>
      <c r="AG4058" s="25" t="s">
        <v>22</v>
      </c>
      <c r="AH4058" s="25">
        <v>0</v>
      </c>
      <c r="AI4058" s="25">
        <v>0</v>
      </c>
      <c r="AJ4058" s="25" t="s">
        <v>20</v>
      </c>
      <c r="AK4058" s="42" t="s">
        <v>19</v>
      </c>
      <c r="AL4058" s="25" t="s">
        <v>20</v>
      </c>
      <c r="AM4058" s="25">
        <v>1</v>
      </c>
      <c r="AN4058" s="25" t="s">
        <v>22</v>
      </c>
      <c r="AO4058" s="25" t="s">
        <v>22</v>
      </c>
      <c r="AP4058" s="25" t="s">
        <v>22</v>
      </c>
      <c r="AQ4058" s="25"/>
      <c r="AR4058" s="94"/>
      <c r="AS4058" s="157" t="s">
        <v>22</v>
      </c>
      <c r="AT4058" s="93">
        <v>42551</v>
      </c>
      <c r="AU4058" s="92" t="s">
        <v>22</v>
      </c>
      <c r="AV4058" s="91" t="s">
        <v>48</v>
      </c>
      <c r="AW4058" s="92" t="s">
        <v>48</v>
      </c>
      <c r="AX4058" s="92" t="s">
        <v>48</v>
      </c>
      <c r="AY4058" s="91" t="s">
        <v>152</v>
      </c>
      <c r="AZ4058" s="23"/>
      <c r="BA4058" s="25">
        <v>0</v>
      </c>
      <c r="BB4058" t="s">
        <v>48</v>
      </c>
      <c r="BC4058" t="e">
        <v>#N/A</v>
      </c>
      <c r="BD4058" t="e">
        <f>IF(Z4058=BC4058,"OK")</f>
        <v>#N/A</v>
      </c>
      <c r="BE4058">
        <v>30</v>
      </c>
      <c r="BF4058">
        <v>0.65100000000000002</v>
      </c>
      <c r="BG4058" t="s">
        <v>22</v>
      </c>
      <c r="BH4058" t="s">
        <v>22</v>
      </c>
      <c r="BI4058" t="s">
        <v>22</v>
      </c>
      <c r="BJ4058">
        <v>0</v>
      </c>
      <c r="BK4058">
        <v>0</v>
      </c>
      <c r="BN4058" s="183"/>
    </row>
    <row r="4059" spans="1:66" ht="25.5" x14ac:dyDescent="0.25">
      <c r="A4059" s="1"/>
      <c r="B4059" s="94">
        <v>4046</v>
      </c>
      <c r="C4059" s="43">
        <v>1051012</v>
      </c>
      <c r="D4059" s="25"/>
      <c r="E4059" s="27" t="s">
        <v>1428</v>
      </c>
      <c r="F4059" s="213" t="s">
        <v>21</v>
      </c>
      <c r="G4059" s="25"/>
      <c r="H4059" s="46" t="str">
        <f>IFERROR(IFERROR(IF(SEARCH("Usystems",$E4059)&gt;0,"Usystems"),IF(SEARCH("RIIFO",$E4059)&gt;0,"RIIFO","Uponor")),"Uponor")</f>
        <v>Uponor</v>
      </c>
      <c r="I4059" s="25" t="str">
        <f>IFERROR(MID($D4059,1,7)+0,"")</f>
        <v/>
      </c>
      <c r="J4059" s="25" t="str">
        <f>IFERROR(MID($D4059,10,7)+0,"")</f>
        <v/>
      </c>
      <c r="K4059" s="25" t="str">
        <f>IFERROR(MID($D4059,19,7)+0,"")</f>
        <v/>
      </c>
      <c r="L4059" s="25" t="str">
        <f>IFERROR(MID($D4059,28,7)+0,"")</f>
        <v/>
      </c>
      <c r="M4059" s="25" t="str">
        <f>IF(IFERROR(MID($Q4059,1,7)+0,"")&lt;1130000,IF(INDEX(C:C,MATCH(LEFT(Q4059,7)+0,I:I,0))&lt;1130000,"",INDEX(C:C,MATCH(LEFT(Q4059,7)+0,I:I,0))),IFERROR(MID($Q4059,1,7)+0,""))</f>
        <v/>
      </c>
      <c r="N4059" s="25" t="str">
        <f>IF(IFERROR(MID($Q4059,10,7)+0,"")&lt;1130000,"",IFERROR(MID($Q4059,10,7)+0,""))</f>
        <v/>
      </c>
      <c r="O4059" s="25" t="str">
        <f>IF(IFERROR(MID($Q4059,19,7)+0,"")&lt;1130000,"",IFERROR(MID($Q4059,19,7)+0,""))</f>
        <v/>
      </c>
      <c r="P4059" s="25" t="str">
        <f>IF(M4059="","",IF(N4059="",M4059,M4059&amp;", "&amp;N4059))</f>
        <v/>
      </c>
      <c r="Q4059" s="25"/>
      <c r="R4059" s="25"/>
      <c r="S4059" s="35" t="s">
        <v>108</v>
      </c>
      <c r="T4059" s="34" t="s">
        <v>36</v>
      </c>
      <c r="U4059" s="185">
        <v>73992</v>
      </c>
      <c r="V4059" s="188">
        <v>73992</v>
      </c>
      <c r="W4059" s="189">
        <v>73992</v>
      </c>
      <c r="X4059" s="31">
        <v>73992</v>
      </c>
      <c r="Y4059" s="90">
        <f>IFERROR(ROUND(X4059/W4059-1,2),"")</f>
        <v>0</v>
      </c>
      <c r="Z4059" s="31">
        <f>IF(OR(S4059="VLD MLC components",S4059="VLD MLC pipes",S4059="VLD PEX components",S4059="VLD PEX pipes",S4059="VLD PHC components",S4059="VLD PHC pipes",S4059="Controls VLD"),"По запросу",X4059)</f>
        <v>73992</v>
      </c>
      <c r="AA4059" s="63">
        <f>ROUND(X4059/1.2,3)</f>
        <v>61660</v>
      </c>
      <c r="AB4059" s="23">
        <v>61660</v>
      </c>
      <c r="AC4059" s="190">
        <f>IFERROR(ROUND(AA4059/AB4059-1,2),"")</f>
        <v>0</v>
      </c>
      <c r="AD4059" s="25">
        <v>24.8</v>
      </c>
      <c r="AE4059" s="25">
        <v>0.96</v>
      </c>
      <c r="AF4059" s="25">
        <v>0</v>
      </c>
      <c r="AG4059" s="25" t="s">
        <v>22</v>
      </c>
      <c r="AH4059" s="25">
        <v>0</v>
      </c>
      <c r="AI4059" s="25">
        <v>0</v>
      </c>
      <c r="AJ4059" s="25" t="s">
        <v>20</v>
      </c>
      <c r="AK4059" s="42" t="s">
        <v>19</v>
      </c>
      <c r="AL4059" s="25" t="s">
        <v>20</v>
      </c>
      <c r="AM4059" s="25">
        <v>1</v>
      </c>
      <c r="AN4059" s="25" t="s">
        <v>22</v>
      </c>
      <c r="AO4059" s="25" t="s">
        <v>22</v>
      </c>
      <c r="AP4059" s="25" t="s">
        <v>22</v>
      </c>
      <c r="AQ4059" s="25"/>
      <c r="AR4059" s="94"/>
      <c r="AS4059" s="157" t="s">
        <v>22</v>
      </c>
      <c r="AT4059" s="93">
        <v>42860</v>
      </c>
      <c r="AU4059" s="92" t="s">
        <v>22</v>
      </c>
      <c r="AV4059" s="91" t="s">
        <v>48</v>
      </c>
      <c r="AW4059" s="92" t="s">
        <v>48</v>
      </c>
      <c r="AX4059" s="92" t="s">
        <v>48</v>
      </c>
      <c r="AY4059" s="91" t="s">
        <v>152</v>
      </c>
      <c r="AZ4059" s="23"/>
      <c r="BA4059" s="25">
        <v>0</v>
      </c>
      <c r="BB4059" t="s">
        <v>48</v>
      </c>
      <c r="BC4059" t="e">
        <v>#N/A</v>
      </c>
      <c r="BD4059" t="e">
        <f>IF(Z4059=BC4059,"OK")</f>
        <v>#N/A</v>
      </c>
      <c r="BE4059">
        <v>24.8</v>
      </c>
      <c r="BF4059">
        <v>0.96</v>
      </c>
      <c r="BG4059" t="s">
        <v>22</v>
      </c>
      <c r="BH4059" t="s">
        <v>22</v>
      </c>
      <c r="BI4059" t="s">
        <v>22</v>
      </c>
      <c r="BJ4059">
        <v>0</v>
      </c>
      <c r="BK4059">
        <v>0</v>
      </c>
      <c r="BN4059" s="183"/>
    </row>
    <row r="4060" spans="1:66" ht="25.5" x14ac:dyDescent="0.25">
      <c r="A4060" s="1"/>
      <c r="B4060" s="94">
        <v>4047</v>
      </c>
      <c r="C4060" s="43">
        <v>1083697</v>
      </c>
      <c r="D4060" s="25"/>
      <c r="E4060" s="27" t="s">
        <v>1427</v>
      </c>
      <c r="F4060" s="151" t="s">
        <v>21</v>
      </c>
      <c r="G4060" s="25"/>
      <c r="H4060" s="46" t="str">
        <f>IFERROR(IFERROR(IF(SEARCH("Usystems",$E4060)&gt;0,"Usystems"),IF(SEARCH("RIIFO",$E4060)&gt;0,"RIIFO","Uponor")),"Uponor")</f>
        <v>Uponor</v>
      </c>
      <c r="I4060" s="25" t="str">
        <f>IFERROR(MID($D4060,1,7)+0,"")</f>
        <v/>
      </c>
      <c r="J4060" s="25" t="str">
        <f>IFERROR(MID($D4060,10,7)+0,"")</f>
        <v/>
      </c>
      <c r="K4060" s="25" t="str">
        <f>IFERROR(MID($D4060,19,7)+0,"")</f>
        <v/>
      </c>
      <c r="L4060" s="25" t="str">
        <f>IFERROR(MID($D4060,28,7)+0,"")</f>
        <v/>
      </c>
      <c r="M4060" s="25" t="str">
        <f>IF(IFERROR(MID($Q4060,1,7)+0,"")&lt;1130000,IF(INDEX(C:C,MATCH(LEFT(Q4060,7)+0,I:I,0))&lt;1130000,"",INDEX(C:C,MATCH(LEFT(Q4060,7)+0,I:I,0))),IFERROR(MID($Q4060,1,7)+0,""))</f>
        <v/>
      </c>
      <c r="N4060" s="25" t="str">
        <f>IF(IFERROR(MID($Q4060,10,7)+0,"")&lt;1130000,"",IFERROR(MID($Q4060,10,7)+0,""))</f>
        <v/>
      </c>
      <c r="O4060" s="25" t="str">
        <f>IF(IFERROR(MID($Q4060,19,7)+0,"")&lt;1130000,"",IFERROR(MID($Q4060,19,7)+0,""))</f>
        <v/>
      </c>
      <c r="P4060" s="25" t="str">
        <f>IF(M4060="","",IF(N4060="",M4060,M4060&amp;", "&amp;N4060))</f>
        <v/>
      </c>
      <c r="Q4060" s="25"/>
      <c r="R4060" s="25"/>
      <c r="S4060" s="35" t="s">
        <v>108</v>
      </c>
      <c r="T4060" s="25" t="s">
        <v>36</v>
      </c>
      <c r="U4060" s="185">
        <v>64234</v>
      </c>
      <c r="V4060" s="188">
        <v>64234</v>
      </c>
      <c r="W4060" s="189">
        <v>64234</v>
      </c>
      <c r="X4060" s="31">
        <v>64234</v>
      </c>
      <c r="Y4060" s="90">
        <f>IFERROR(ROUND(X4060/W4060-1,2),"")</f>
        <v>0</v>
      </c>
      <c r="Z4060" s="31">
        <f>IF(OR(S4060="VLD MLC components",S4060="VLD MLC pipes",S4060="VLD PEX components",S4060="VLD PEX pipes",S4060="VLD PHC components",S4060="VLD PHC pipes",S4060="Controls VLD"),"По запросу",X4060)</f>
        <v>64234</v>
      </c>
      <c r="AA4060" s="63">
        <f>ROUND(X4060/1.2,3)</f>
        <v>53528.332999999999</v>
      </c>
      <c r="AB4060" s="23">
        <v>53528.332999999999</v>
      </c>
      <c r="AC4060" s="190">
        <f>IFERROR(ROUND(AA4060/AB4060-1,2),"")</f>
        <v>0</v>
      </c>
      <c r="AD4060" s="25">
        <v>15.6</v>
      </c>
      <c r="AE4060" s="25">
        <v>0.502</v>
      </c>
      <c r="AF4060" s="25">
        <v>0</v>
      </c>
      <c r="AG4060" s="25" t="s">
        <v>22</v>
      </c>
      <c r="AH4060" s="25">
        <v>0</v>
      </c>
      <c r="AI4060" s="25">
        <v>0</v>
      </c>
      <c r="AJ4060" s="25" t="s">
        <v>20</v>
      </c>
      <c r="AK4060" s="42" t="s">
        <v>19</v>
      </c>
      <c r="AL4060" s="25" t="s">
        <v>20</v>
      </c>
      <c r="AM4060" s="25">
        <v>1</v>
      </c>
      <c r="AN4060" s="25" t="s">
        <v>22</v>
      </c>
      <c r="AO4060" s="25" t="s">
        <v>22</v>
      </c>
      <c r="AP4060" s="25" t="s">
        <v>22</v>
      </c>
      <c r="AQ4060" s="25"/>
      <c r="AR4060" s="94"/>
      <c r="AS4060" s="157" t="s">
        <v>22</v>
      </c>
      <c r="AT4060" s="93">
        <v>42551</v>
      </c>
      <c r="AU4060" s="92" t="s">
        <v>22</v>
      </c>
      <c r="AV4060" s="91" t="s">
        <v>48</v>
      </c>
      <c r="AW4060" s="92" t="s">
        <v>48</v>
      </c>
      <c r="AX4060" s="92" t="s">
        <v>48</v>
      </c>
      <c r="AY4060" s="91" t="s">
        <v>152</v>
      </c>
      <c r="AZ4060" s="23"/>
      <c r="BA4060" s="25">
        <v>0</v>
      </c>
      <c r="BB4060" t="s">
        <v>48</v>
      </c>
      <c r="BC4060" t="e">
        <v>#N/A</v>
      </c>
      <c r="BD4060" t="e">
        <f>IF(Z4060=BC4060,"OK")</f>
        <v>#N/A</v>
      </c>
      <c r="BE4060">
        <v>15.6</v>
      </c>
      <c r="BF4060">
        <v>0.502</v>
      </c>
      <c r="BG4060" t="s">
        <v>22</v>
      </c>
      <c r="BH4060" t="s">
        <v>22</v>
      </c>
      <c r="BI4060" t="s">
        <v>22</v>
      </c>
      <c r="BJ4060">
        <v>0</v>
      </c>
      <c r="BK4060">
        <v>0</v>
      </c>
      <c r="BN4060" s="183"/>
    </row>
    <row r="4061" spans="1:66" x14ac:dyDescent="0.25">
      <c r="A4061" s="1"/>
      <c r="B4061" s="94">
        <v>4048</v>
      </c>
      <c r="C4061" s="43">
        <v>1050687</v>
      </c>
      <c r="D4061" s="25"/>
      <c r="E4061" s="27" t="s">
        <v>1426</v>
      </c>
      <c r="F4061" s="151" t="s">
        <v>21</v>
      </c>
      <c r="G4061" s="25"/>
      <c r="H4061" s="46" t="str">
        <f>IFERROR(IFERROR(IF(SEARCH("Usystems",$E4061)&gt;0,"Usystems"),IF(SEARCH("RIIFO",$E4061)&gt;0,"RIIFO","Uponor")),"Uponor")</f>
        <v>Uponor</v>
      </c>
      <c r="I4061" s="25" t="str">
        <f>IFERROR(MID($D4061,1,7)+0,"")</f>
        <v/>
      </c>
      <c r="J4061" s="25" t="str">
        <f>IFERROR(MID($D4061,10,7)+0,"")</f>
        <v/>
      </c>
      <c r="K4061" s="25" t="str">
        <f>IFERROR(MID($D4061,19,7)+0,"")</f>
        <v/>
      </c>
      <c r="L4061" s="25" t="str">
        <f>IFERROR(MID($D4061,28,7)+0,"")</f>
        <v/>
      </c>
      <c r="M4061" s="25" t="str">
        <f>IF(IFERROR(MID($Q4061,1,7)+0,"")&lt;1130000,IF(INDEX(C:C,MATCH(LEFT(Q4061,7)+0,I:I,0))&lt;1130000,"",INDEX(C:C,MATCH(LEFT(Q4061,7)+0,I:I,0))),IFERROR(MID($Q4061,1,7)+0,""))</f>
        <v/>
      </c>
      <c r="N4061" s="25" t="str">
        <f>IF(IFERROR(MID($Q4061,10,7)+0,"")&lt;1130000,"",IFERROR(MID($Q4061,10,7)+0,""))</f>
        <v/>
      </c>
      <c r="O4061" s="25" t="str">
        <f>IF(IFERROR(MID($Q4061,19,7)+0,"")&lt;1130000,"",IFERROR(MID($Q4061,19,7)+0,""))</f>
        <v/>
      </c>
      <c r="P4061" s="25" t="str">
        <f>IF(M4061="","",IF(N4061="",M4061,M4061&amp;", "&amp;N4061))</f>
        <v/>
      </c>
      <c r="Q4061" s="25"/>
      <c r="R4061" s="25"/>
      <c r="S4061" s="35" t="s">
        <v>108</v>
      </c>
      <c r="T4061" s="25" t="s">
        <v>36</v>
      </c>
      <c r="U4061" s="185">
        <v>46683</v>
      </c>
      <c r="V4061" s="188">
        <v>46683</v>
      </c>
      <c r="W4061" s="189">
        <v>46683</v>
      </c>
      <c r="X4061" s="31">
        <v>46683</v>
      </c>
      <c r="Y4061" s="90">
        <f>IFERROR(ROUND(X4061/W4061-1,2),"")</f>
        <v>0</v>
      </c>
      <c r="Z4061" s="31">
        <f>IF(OR(S4061="VLD MLC components",S4061="VLD MLC pipes",S4061="VLD PEX components",S4061="VLD PEX pipes",S4061="VLD PHC components",S4061="VLD PHC pipes",S4061="Controls VLD"),"По запросу",X4061)</f>
        <v>46683</v>
      </c>
      <c r="AA4061" s="63">
        <f>ROUND(X4061/1.2,3)</f>
        <v>38902.5</v>
      </c>
      <c r="AB4061" s="23">
        <v>38902.5</v>
      </c>
      <c r="AC4061" s="190">
        <f>IFERROR(ROUND(AA4061/AB4061-1,2),"")</f>
        <v>0</v>
      </c>
      <c r="AD4061" s="25">
        <v>30.42</v>
      </c>
      <c r="AE4061" s="25">
        <v>0.161</v>
      </c>
      <c r="AF4061" s="25">
        <v>0</v>
      </c>
      <c r="AG4061" s="25" t="s">
        <v>22</v>
      </c>
      <c r="AH4061" s="25">
        <v>0</v>
      </c>
      <c r="AI4061" s="25">
        <v>0</v>
      </c>
      <c r="AJ4061" s="25" t="s">
        <v>20</v>
      </c>
      <c r="AK4061" s="42" t="s">
        <v>19</v>
      </c>
      <c r="AL4061" s="25" t="s">
        <v>20</v>
      </c>
      <c r="AM4061" s="25">
        <v>1</v>
      </c>
      <c r="AN4061" s="25" t="s">
        <v>22</v>
      </c>
      <c r="AO4061" s="25" t="s">
        <v>22</v>
      </c>
      <c r="AP4061" s="25" t="s">
        <v>22</v>
      </c>
      <c r="AQ4061" s="25"/>
      <c r="AR4061" s="94"/>
      <c r="AS4061" s="157" t="s">
        <v>22</v>
      </c>
      <c r="AT4061" s="93">
        <v>42551</v>
      </c>
      <c r="AU4061" s="92" t="s">
        <v>22</v>
      </c>
      <c r="AV4061" s="91" t="s">
        <v>48</v>
      </c>
      <c r="AW4061" s="92" t="s">
        <v>48</v>
      </c>
      <c r="AX4061" s="92" t="s">
        <v>48</v>
      </c>
      <c r="AY4061" s="91" t="s">
        <v>152</v>
      </c>
      <c r="AZ4061" s="23"/>
      <c r="BA4061" s="25">
        <v>0</v>
      </c>
      <c r="BB4061" t="s">
        <v>48</v>
      </c>
      <c r="BC4061" t="e">
        <v>#N/A</v>
      </c>
      <c r="BD4061" t="e">
        <f>IF(Z4061=BC4061,"OK")</f>
        <v>#N/A</v>
      </c>
      <c r="BE4061">
        <v>30.42</v>
      </c>
      <c r="BF4061">
        <v>0.161</v>
      </c>
      <c r="BG4061" t="s">
        <v>22</v>
      </c>
      <c r="BH4061" t="s">
        <v>22</v>
      </c>
      <c r="BI4061" t="s">
        <v>22</v>
      </c>
      <c r="BJ4061">
        <v>0</v>
      </c>
      <c r="BK4061">
        <v>0</v>
      </c>
      <c r="BN4061" s="183"/>
    </row>
    <row r="4062" spans="1:66" x14ac:dyDescent="0.25">
      <c r="A4062" s="1"/>
      <c r="B4062" s="94">
        <v>4049</v>
      </c>
      <c r="C4062" s="43">
        <v>1050686</v>
      </c>
      <c r="D4062" s="25"/>
      <c r="E4062" s="27" t="s">
        <v>1425</v>
      </c>
      <c r="F4062" s="151" t="s">
        <v>21</v>
      </c>
      <c r="G4062" s="25"/>
      <c r="H4062" s="46" t="str">
        <f>IFERROR(IFERROR(IF(SEARCH("Usystems",$E4062)&gt;0,"Usystems"),IF(SEARCH("RIIFO",$E4062)&gt;0,"RIIFO","Uponor")),"Uponor")</f>
        <v>Uponor</v>
      </c>
      <c r="I4062" s="25" t="str">
        <f>IFERROR(MID($D4062,1,7)+0,"")</f>
        <v/>
      </c>
      <c r="J4062" s="25" t="str">
        <f>IFERROR(MID($D4062,10,7)+0,"")</f>
        <v/>
      </c>
      <c r="K4062" s="25" t="str">
        <f>IFERROR(MID($D4062,19,7)+0,"")</f>
        <v/>
      </c>
      <c r="L4062" s="25" t="str">
        <f>IFERROR(MID($D4062,28,7)+0,"")</f>
        <v/>
      </c>
      <c r="M4062" s="25" t="str">
        <f>IF(IFERROR(MID($Q4062,1,7)+0,"")&lt;1130000,IF(INDEX(C:C,MATCH(LEFT(Q4062,7)+0,I:I,0))&lt;1130000,"",INDEX(C:C,MATCH(LEFT(Q4062,7)+0,I:I,0))),IFERROR(MID($Q4062,1,7)+0,""))</f>
        <v/>
      </c>
      <c r="N4062" s="25" t="str">
        <f>IF(IFERROR(MID($Q4062,10,7)+0,"")&lt;1130000,"",IFERROR(MID($Q4062,10,7)+0,""))</f>
        <v/>
      </c>
      <c r="O4062" s="25" t="str">
        <f>IF(IFERROR(MID($Q4062,19,7)+0,"")&lt;1130000,"",IFERROR(MID($Q4062,19,7)+0,""))</f>
        <v/>
      </c>
      <c r="P4062" s="25" t="str">
        <f>IF(M4062="","",IF(N4062="",M4062,M4062&amp;", "&amp;N4062))</f>
        <v/>
      </c>
      <c r="Q4062" s="25"/>
      <c r="R4062" s="25"/>
      <c r="S4062" s="35" t="s">
        <v>108</v>
      </c>
      <c r="T4062" s="25" t="s">
        <v>36</v>
      </c>
      <c r="U4062" s="185">
        <v>48278</v>
      </c>
      <c r="V4062" s="188">
        <v>48278</v>
      </c>
      <c r="W4062" s="189">
        <v>48278</v>
      </c>
      <c r="X4062" s="31">
        <v>48278</v>
      </c>
      <c r="Y4062" s="90">
        <f>IFERROR(ROUND(X4062/W4062-1,2),"")</f>
        <v>0</v>
      </c>
      <c r="Z4062" s="31">
        <f>IF(OR(S4062="VLD MLC components",S4062="VLD MLC pipes",S4062="VLD PEX components",S4062="VLD PEX pipes",S4062="VLD PHC components",S4062="VLD PHC pipes",S4062="Controls VLD"),"По запросу",X4062)</f>
        <v>48278</v>
      </c>
      <c r="AA4062" s="63">
        <f>ROUND(X4062/1.2,3)</f>
        <v>40231.667000000001</v>
      </c>
      <c r="AB4062" s="23">
        <v>40231.667000000001</v>
      </c>
      <c r="AC4062" s="190">
        <f>IFERROR(ROUND(AA4062/AB4062-1,2),"")</f>
        <v>0</v>
      </c>
      <c r="AD4062" s="25">
        <v>31.62</v>
      </c>
      <c r="AE4062" s="25">
        <v>0.16300000000000001</v>
      </c>
      <c r="AF4062" s="25">
        <v>0</v>
      </c>
      <c r="AG4062" s="25" t="s">
        <v>22</v>
      </c>
      <c r="AH4062" s="25">
        <v>0</v>
      </c>
      <c r="AI4062" s="25">
        <v>0</v>
      </c>
      <c r="AJ4062" s="25" t="s">
        <v>20</v>
      </c>
      <c r="AK4062" s="42" t="s">
        <v>19</v>
      </c>
      <c r="AL4062" s="25" t="s">
        <v>20</v>
      </c>
      <c r="AM4062" s="25">
        <v>1</v>
      </c>
      <c r="AN4062" s="25" t="s">
        <v>22</v>
      </c>
      <c r="AO4062" s="25" t="s">
        <v>22</v>
      </c>
      <c r="AP4062" s="25" t="s">
        <v>22</v>
      </c>
      <c r="AQ4062" s="25"/>
      <c r="AR4062" s="94"/>
      <c r="AS4062" s="157" t="s">
        <v>22</v>
      </c>
      <c r="AT4062" s="93">
        <v>42551</v>
      </c>
      <c r="AU4062" s="92" t="s">
        <v>22</v>
      </c>
      <c r="AV4062" s="91" t="s">
        <v>48</v>
      </c>
      <c r="AW4062" s="92" t="s">
        <v>48</v>
      </c>
      <c r="AX4062" s="92" t="s">
        <v>48</v>
      </c>
      <c r="AY4062" s="91" t="s">
        <v>152</v>
      </c>
      <c r="AZ4062" s="23"/>
      <c r="BA4062" s="25">
        <v>0</v>
      </c>
      <c r="BB4062" t="s">
        <v>48</v>
      </c>
      <c r="BC4062" t="e">
        <v>#N/A</v>
      </c>
      <c r="BD4062" t="e">
        <f>IF(Z4062=BC4062,"OK")</f>
        <v>#N/A</v>
      </c>
      <c r="BE4062">
        <v>31.62</v>
      </c>
      <c r="BF4062">
        <v>0.16300000000000001</v>
      </c>
      <c r="BG4062" t="s">
        <v>22</v>
      </c>
      <c r="BH4062" t="s">
        <v>22</v>
      </c>
      <c r="BI4062" t="s">
        <v>22</v>
      </c>
      <c r="BJ4062">
        <v>0</v>
      </c>
      <c r="BK4062">
        <v>0</v>
      </c>
      <c r="BN4062" s="183"/>
    </row>
    <row r="4063" spans="1:66" x14ac:dyDescent="0.25">
      <c r="A4063" s="1"/>
      <c r="B4063" s="94">
        <v>4050</v>
      </c>
      <c r="C4063" s="43">
        <v>1050709</v>
      </c>
      <c r="D4063" s="25"/>
      <c r="E4063" s="27" t="s">
        <v>1424</v>
      </c>
      <c r="F4063" s="151" t="s">
        <v>21</v>
      </c>
      <c r="G4063" s="25"/>
      <c r="H4063" s="46" t="str">
        <f>IFERROR(IFERROR(IF(SEARCH("Usystems",$E4063)&gt;0,"Usystems"),IF(SEARCH("RIIFO",$E4063)&gt;0,"RIIFO","Uponor")),"Uponor")</f>
        <v>Uponor</v>
      </c>
      <c r="I4063" s="25" t="str">
        <f>IFERROR(MID($D4063,1,7)+0,"")</f>
        <v/>
      </c>
      <c r="J4063" s="25" t="str">
        <f>IFERROR(MID($D4063,10,7)+0,"")</f>
        <v/>
      </c>
      <c r="K4063" s="25" t="str">
        <f>IFERROR(MID($D4063,19,7)+0,"")</f>
        <v/>
      </c>
      <c r="L4063" s="25" t="str">
        <f>IFERROR(MID($D4063,28,7)+0,"")</f>
        <v/>
      </c>
      <c r="M4063" s="25" t="str">
        <f>IF(IFERROR(MID($Q4063,1,7)+0,"")&lt;1130000,IF(INDEX(C:C,MATCH(LEFT(Q4063,7)+0,I:I,0))&lt;1130000,"",INDEX(C:C,MATCH(LEFT(Q4063,7)+0,I:I,0))),IFERROR(MID($Q4063,1,7)+0,""))</f>
        <v/>
      </c>
      <c r="N4063" s="25" t="str">
        <f>IF(IFERROR(MID($Q4063,10,7)+0,"")&lt;1130000,"",IFERROR(MID($Q4063,10,7)+0,""))</f>
        <v/>
      </c>
      <c r="O4063" s="25" t="str">
        <f>IF(IFERROR(MID($Q4063,19,7)+0,"")&lt;1130000,"",IFERROR(MID($Q4063,19,7)+0,""))</f>
        <v/>
      </c>
      <c r="P4063" s="25" t="str">
        <f>IF(M4063="","",IF(N4063="",M4063,M4063&amp;", "&amp;N4063))</f>
        <v/>
      </c>
      <c r="Q4063" s="25"/>
      <c r="R4063" s="25"/>
      <c r="S4063" s="35" t="s">
        <v>108</v>
      </c>
      <c r="T4063" s="25" t="s">
        <v>36</v>
      </c>
      <c r="U4063" s="185">
        <v>56805</v>
      </c>
      <c r="V4063" s="188">
        <v>56805</v>
      </c>
      <c r="W4063" s="189">
        <v>56805</v>
      </c>
      <c r="X4063" s="31">
        <v>56805</v>
      </c>
      <c r="Y4063" s="90">
        <f>IFERROR(ROUND(X4063/W4063-1,2),"")</f>
        <v>0</v>
      </c>
      <c r="Z4063" s="31">
        <f>IF(OR(S4063="VLD MLC components",S4063="VLD MLC pipes",S4063="VLD PEX components",S4063="VLD PEX pipes",S4063="VLD PHC components",S4063="VLD PHC pipes",S4063="Controls VLD"),"По запросу",X4063)</f>
        <v>56805</v>
      </c>
      <c r="AA4063" s="63">
        <f>ROUND(X4063/1.2,3)</f>
        <v>47337.5</v>
      </c>
      <c r="AB4063" s="23">
        <v>47337.5</v>
      </c>
      <c r="AC4063" s="190">
        <f>IFERROR(ROUND(AA4063/AB4063-1,2),"")</f>
        <v>0</v>
      </c>
      <c r="AD4063" s="25">
        <v>32</v>
      </c>
      <c r="AE4063" s="25">
        <v>0.183</v>
      </c>
      <c r="AF4063" s="25">
        <v>0</v>
      </c>
      <c r="AG4063" s="25" t="s">
        <v>22</v>
      </c>
      <c r="AH4063" s="25">
        <v>0</v>
      </c>
      <c r="AI4063" s="25">
        <v>0</v>
      </c>
      <c r="AJ4063" s="25" t="s">
        <v>20</v>
      </c>
      <c r="AK4063" s="42" t="s">
        <v>19</v>
      </c>
      <c r="AL4063" s="25" t="s">
        <v>20</v>
      </c>
      <c r="AM4063" s="25">
        <v>1</v>
      </c>
      <c r="AN4063" s="25" t="s">
        <v>22</v>
      </c>
      <c r="AO4063" s="25" t="s">
        <v>22</v>
      </c>
      <c r="AP4063" s="25" t="s">
        <v>22</v>
      </c>
      <c r="AQ4063" s="25"/>
      <c r="AR4063" s="94"/>
      <c r="AS4063" s="157" t="s">
        <v>22</v>
      </c>
      <c r="AT4063" s="93">
        <v>42551</v>
      </c>
      <c r="AU4063" s="92" t="s">
        <v>22</v>
      </c>
      <c r="AV4063" s="91" t="s">
        <v>48</v>
      </c>
      <c r="AW4063" s="92" t="s">
        <v>48</v>
      </c>
      <c r="AX4063" s="92" t="s">
        <v>48</v>
      </c>
      <c r="AY4063" s="91" t="s">
        <v>152</v>
      </c>
      <c r="AZ4063" s="23"/>
      <c r="BA4063" s="25">
        <v>0</v>
      </c>
      <c r="BB4063" t="s">
        <v>48</v>
      </c>
      <c r="BC4063" t="e">
        <v>#N/A</v>
      </c>
      <c r="BD4063" t="e">
        <f>IF(Z4063=BC4063,"OK")</f>
        <v>#N/A</v>
      </c>
      <c r="BE4063">
        <v>32</v>
      </c>
      <c r="BF4063">
        <v>0.183</v>
      </c>
      <c r="BG4063" t="s">
        <v>22</v>
      </c>
      <c r="BH4063" t="s">
        <v>22</v>
      </c>
      <c r="BI4063" t="s">
        <v>22</v>
      </c>
      <c r="BJ4063">
        <v>0</v>
      </c>
      <c r="BK4063">
        <v>0</v>
      </c>
      <c r="BN4063" s="183"/>
    </row>
    <row r="4064" spans="1:66" x14ac:dyDescent="0.25">
      <c r="A4064" s="1"/>
      <c r="B4064" s="94">
        <v>4051</v>
      </c>
      <c r="C4064" s="43">
        <v>1050708</v>
      </c>
      <c r="D4064" s="25"/>
      <c r="E4064" s="27" t="s">
        <v>1423</v>
      </c>
      <c r="F4064" s="151" t="s">
        <v>21</v>
      </c>
      <c r="G4064" s="25"/>
      <c r="H4064" s="46" t="str">
        <f>IFERROR(IFERROR(IF(SEARCH("Usystems",$E4064)&gt;0,"Usystems"),IF(SEARCH("RIIFO",$E4064)&gt;0,"RIIFO","Uponor")),"Uponor")</f>
        <v>Uponor</v>
      </c>
      <c r="I4064" s="25" t="str">
        <f>IFERROR(MID($D4064,1,7)+0,"")</f>
        <v/>
      </c>
      <c r="J4064" s="25" t="str">
        <f>IFERROR(MID($D4064,10,7)+0,"")</f>
        <v/>
      </c>
      <c r="K4064" s="25" t="str">
        <f>IFERROR(MID($D4064,19,7)+0,"")</f>
        <v/>
      </c>
      <c r="L4064" s="25" t="str">
        <f>IFERROR(MID($D4064,28,7)+0,"")</f>
        <v/>
      </c>
      <c r="M4064" s="25" t="str">
        <f>IF(IFERROR(MID($Q4064,1,7)+0,"")&lt;1130000,IF(INDEX(C:C,MATCH(LEFT(Q4064,7)+0,I:I,0))&lt;1130000,"",INDEX(C:C,MATCH(LEFT(Q4064,7)+0,I:I,0))),IFERROR(MID($Q4064,1,7)+0,""))</f>
        <v/>
      </c>
      <c r="N4064" s="25" t="str">
        <f>IF(IFERROR(MID($Q4064,10,7)+0,"")&lt;1130000,"",IFERROR(MID($Q4064,10,7)+0,""))</f>
        <v/>
      </c>
      <c r="O4064" s="25" t="str">
        <f>IF(IFERROR(MID($Q4064,19,7)+0,"")&lt;1130000,"",IFERROR(MID($Q4064,19,7)+0,""))</f>
        <v/>
      </c>
      <c r="P4064" s="25" t="str">
        <f>IF(M4064="","",IF(N4064="",M4064,M4064&amp;", "&amp;N4064))</f>
        <v/>
      </c>
      <c r="Q4064" s="25"/>
      <c r="R4064" s="25"/>
      <c r="S4064" s="35" t="s">
        <v>108</v>
      </c>
      <c r="T4064" s="25" t="s">
        <v>36</v>
      </c>
      <c r="U4064" s="185">
        <v>95859</v>
      </c>
      <c r="V4064" s="188">
        <v>95859</v>
      </c>
      <c r="W4064" s="189">
        <v>95859</v>
      </c>
      <c r="X4064" s="31">
        <v>95859</v>
      </c>
      <c r="Y4064" s="90">
        <f>IFERROR(ROUND(X4064/W4064-1,2),"")</f>
        <v>0</v>
      </c>
      <c r="Z4064" s="31">
        <f>IF(OR(S4064="VLD MLC components",S4064="VLD MLC pipes",S4064="VLD PEX components",S4064="VLD PEX pipes",S4064="VLD PHC components",S4064="VLD PHC pipes",S4064="Controls VLD"),"По запросу",X4064)</f>
        <v>95859</v>
      </c>
      <c r="AA4064" s="63">
        <f>ROUND(X4064/1.2,3)</f>
        <v>79882.5</v>
      </c>
      <c r="AB4064" s="23">
        <v>79882.5</v>
      </c>
      <c r="AC4064" s="190">
        <f>IFERROR(ROUND(AA4064/AB4064-1,2),"")</f>
        <v>0</v>
      </c>
      <c r="AD4064" s="25">
        <v>52</v>
      </c>
      <c r="AE4064" s="25">
        <v>0.251</v>
      </c>
      <c r="AF4064" s="25">
        <v>0</v>
      </c>
      <c r="AG4064" s="25" t="s">
        <v>22</v>
      </c>
      <c r="AH4064" s="25">
        <v>0</v>
      </c>
      <c r="AI4064" s="25">
        <v>0</v>
      </c>
      <c r="AJ4064" s="25" t="s">
        <v>20</v>
      </c>
      <c r="AK4064" s="42" t="s">
        <v>19</v>
      </c>
      <c r="AL4064" s="25" t="s">
        <v>20</v>
      </c>
      <c r="AM4064" s="25">
        <v>1</v>
      </c>
      <c r="AN4064" s="25" t="s">
        <v>22</v>
      </c>
      <c r="AO4064" s="25" t="s">
        <v>22</v>
      </c>
      <c r="AP4064" s="25" t="s">
        <v>22</v>
      </c>
      <c r="AQ4064" s="25"/>
      <c r="AR4064" s="94"/>
      <c r="AS4064" s="157" t="s">
        <v>22</v>
      </c>
      <c r="AT4064" s="93">
        <v>42551</v>
      </c>
      <c r="AU4064" s="92" t="s">
        <v>22</v>
      </c>
      <c r="AV4064" s="91" t="s">
        <v>48</v>
      </c>
      <c r="AW4064" s="92" t="s">
        <v>48</v>
      </c>
      <c r="AX4064" s="92" t="s">
        <v>48</v>
      </c>
      <c r="AY4064" s="91" t="s">
        <v>152</v>
      </c>
      <c r="AZ4064" s="23"/>
      <c r="BA4064" s="25">
        <v>0</v>
      </c>
      <c r="BB4064" t="s">
        <v>48</v>
      </c>
      <c r="BC4064" t="e">
        <v>#N/A</v>
      </c>
      <c r="BD4064" t="e">
        <f>IF(Z4064=BC4064,"OK")</f>
        <v>#N/A</v>
      </c>
      <c r="BE4064">
        <v>52</v>
      </c>
      <c r="BF4064">
        <v>0.251</v>
      </c>
      <c r="BG4064" t="s">
        <v>22</v>
      </c>
      <c r="BH4064" t="s">
        <v>22</v>
      </c>
      <c r="BI4064" t="s">
        <v>22</v>
      </c>
      <c r="BJ4064">
        <v>0</v>
      </c>
      <c r="BK4064">
        <v>0</v>
      </c>
      <c r="BN4064" s="183"/>
    </row>
    <row r="4065" spans="1:66" x14ac:dyDescent="0.25">
      <c r="A4065" s="1"/>
      <c r="B4065" s="94">
        <v>4052</v>
      </c>
      <c r="C4065" s="43">
        <v>1050706</v>
      </c>
      <c r="D4065" s="25"/>
      <c r="E4065" s="27" t="s">
        <v>1422</v>
      </c>
      <c r="F4065" s="151" t="s">
        <v>21</v>
      </c>
      <c r="G4065" s="25"/>
      <c r="H4065" s="46" t="str">
        <f>IFERROR(IFERROR(IF(SEARCH("Usystems",$E4065)&gt;0,"Usystems"),IF(SEARCH("RIIFO",$E4065)&gt;0,"RIIFO","Uponor")),"Uponor")</f>
        <v>Uponor</v>
      </c>
      <c r="I4065" s="25" t="str">
        <f>IFERROR(MID($D4065,1,7)+0,"")</f>
        <v/>
      </c>
      <c r="J4065" s="25" t="str">
        <f>IFERROR(MID($D4065,10,7)+0,"")</f>
        <v/>
      </c>
      <c r="K4065" s="25" t="str">
        <f>IFERROR(MID($D4065,19,7)+0,"")</f>
        <v/>
      </c>
      <c r="L4065" s="25" t="str">
        <f>IFERROR(MID($D4065,28,7)+0,"")</f>
        <v/>
      </c>
      <c r="M4065" s="25" t="str">
        <f>IF(IFERROR(MID($Q4065,1,7)+0,"")&lt;1130000,IF(INDEX(C:C,MATCH(LEFT(Q4065,7)+0,I:I,0))&lt;1130000,"",INDEX(C:C,MATCH(LEFT(Q4065,7)+0,I:I,0))),IFERROR(MID($Q4065,1,7)+0,""))</f>
        <v/>
      </c>
      <c r="N4065" s="25" t="str">
        <f>IF(IFERROR(MID($Q4065,10,7)+0,"")&lt;1130000,"",IFERROR(MID($Q4065,10,7)+0,""))</f>
        <v/>
      </c>
      <c r="O4065" s="25" t="str">
        <f>IF(IFERROR(MID($Q4065,19,7)+0,"")&lt;1130000,"",IFERROR(MID($Q4065,19,7)+0,""))</f>
        <v/>
      </c>
      <c r="P4065" s="25" t="str">
        <f>IF(M4065="","",IF(N4065="",M4065,M4065&amp;", "&amp;N4065))</f>
        <v/>
      </c>
      <c r="Q4065" s="25"/>
      <c r="R4065" s="25"/>
      <c r="S4065" s="35" t="s">
        <v>108</v>
      </c>
      <c r="T4065" s="25" t="s">
        <v>36</v>
      </c>
      <c r="U4065" s="185">
        <v>165165</v>
      </c>
      <c r="V4065" s="188">
        <v>165165</v>
      </c>
      <c r="W4065" s="189">
        <v>165165</v>
      </c>
      <c r="X4065" s="31">
        <v>165165</v>
      </c>
      <c r="Y4065" s="90">
        <f>IFERROR(ROUND(X4065/W4065-1,2),"")</f>
        <v>0</v>
      </c>
      <c r="Z4065" s="31">
        <f>IF(OR(S4065="VLD MLC components",S4065="VLD MLC pipes",S4065="VLD PEX components",S4065="VLD PEX pipes",S4065="VLD PHC components",S4065="VLD PHC pipes",S4065="Controls VLD"),"По запросу",X4065)</f>
        <v>165165</v>
      </c>
      <c r="AA4065" s="63">
        <f>ROUND(X4065/1.2,3)</f>
        <v>137637.5</v>
      </c>
      <c r="AB4065" s="23">
        <v>137637.5</v>
      </c>
      <c r="AC4065" s="190">
        <f>IFERROR(ROUND(AA4065/AB4065-1,2),"")</f>
        <v>0</v>
      </c>
      <c r="AD4065" s="25">
        <v>130</v>
      </c>
      <c r="AE4065" s="25">
        <v>1.014</v>
      </c>
      <c r="AF4065" s="25">
        <v>0</v>
      </c>
      <c r="AG4065" s="25" t="s">
        <v>22</v>
      </c>
      <c r="AH4065" s="25">
        <v>0</v>
      </c>
      <c r="AI4065" s="25">
        <v>0</v>
      </c>
      <c r="AJ4065" s="25" t="s">
        <v>20</v>
      </c>
      <c r="AK4065" s="42" t="s">
        <v>19</v>
      </c>
      <c r="AL4065" s="25" t="s">
        <v>20</v>
      </c>
      <c r="AM4065" s="25">
        <v>1</v>
      </c>
      <c r="AN4065" s="25" t="s">
        <v>22</v>
      </c>
      <c r="AO4065" s="25" t="s">
        <v>22</v>
      </c>
      <c r="AP4065" s="25" t="s">
        <v>22</v>
      </c>
      <c r="AQ4065" s="25"/>
      <c r="AR4065" s="94"/>
      <c r="AS4065" s="157" t="s">
        <v>22</v>
      </c>
      <c r="AT4065" s="93">
        <v>42551</v>
      </c>
      <c r="AU4065" s="92" t="s">
        <v>22</v>
      </c>
      <c r="AV4065" s="91" t="s">
        <v>48</v>
      </c>
      <c r="AW4065" s="92" t="s">
        <v>48</v>
      </c>
      <c r="AX4065" s="92" t="s">
        <v>48</v>
      </c>
      <c r="AY4065" s="91" t="s">
        <v>152</v>
      </c>
      <c r="AZ4065" s="23"/>
      <c r="BA4065" s="25">
        <v>0</v>
      </c>
      <c r="BB4065" t="s">
        <v>48</v>
      </c>
      <c r="BC4065" t="e">
        <v>#N/A</v>
      </c>
      <c r="BD4065" t="e">
        <f>IF(Z4065=BC4065,"OK")</f>
        <v>#N/A</v>
      </c>
      <c r="BE4065">
        <v>130</v>
      </c>
      <c r="BF4065">
        <v>1.014</v>
      </c>
      <c r="BG4065" t="s">
        <v>22</v>
      </c>
      <c r="BH4065" t="s">
        <v>22</v>
      </c>
      <c r="BI4065" t="s">
        <v>22</v>
      </c>
      <c r="BJ4065">
        <v>0</v>
      </c>
      <c r="BK4065">
        <v>0</v>
      </c>
      <c r="BN4065" s="183"/>
    </row>
    <row r="4066" spans="1:66" x14ac:dyDescent="0.25">
      <c r="A4066" s="1"/>
      <c r="B4066" s="94">
        <v>4053</v>
      </c>
      <c r="C4066" s="43">
        <v>1050707</v>
      </c>
      <c r="D4066" s="25"/>
      <c r="E4066" s="27" t="s">
        <v>1421</v>
      </c>
      <c r="F4066" s="151" t="s">
        <v>21</v>
      </c>
      <c r="G4066" s="25"/>
      <c r="H4066" s="46" t="str">
        <f>IFERROR(IFERROR(IF(SEARCH("Usystems",$E4066)&gt;0,"Usystems"),IF(SEARCH("RIIFO",$E4066)&gt;0,"RIIFO","Uponor")),"Uponor")</f>
        <v>Uponor</v>
      </c>
      <c r="I4066" s="25" t="str">
        <f>IFERROR(MID($D4066,1,7)+0,"")</f>
        <v/>
      </c>
      <c r="J4066" s="25" t="str">
        <f>IFERROR(MID($D4066,10,7)+0,"")</f>
        <v/>
      </c>
      <c r="K4066" s="25" t="str">
        <f>IFERROR(MID($D4066,19,7)+0,"")</f>
        <v/>
      </c>
      <c r="L4066" s="25" t="str">
        <f>IFERROR(MID($D4066,28,7)+0,"")</f>
        <v/>
      </c>
      <c r="M4066" s="25" t="str">
        <f>IF(IFERROR(MID($Q4066,1,7)+0,"")&lt;1130000,IF(INDEX(C:C,MATCH(LEFT(Q4066,7)+0,I:I,0))&lt;1130000,"",INDEX(C:C,MATCH(LEFT(Q4066,7)+0,I:I,0))),IFERROR(MID($Q4066,1,7)+0,""))</f>
        <v/>
      </c>
      <c r="N4066" s="25" t="str">
        <f>IF(IFERROR(MID($Q4066,10,7)+0,"")&lt;1130000,"",IFERROR(MID($Q4066,10,7)+0,""))</f>
        <v/>
      </c>
      <c r="O4066" s="25" t="str">
        <f>IF(IFERROR(MID($Q4066,19,7)+0,"")&lt;1130000,"",IFERROR(MID($Q4066,19,7)+0,""))</f>
        <v/>
      </c>
      <c r="P4066" s="25" t="str">
        <f>IF(M4066="","",IF(N4066="",M4066,M4066&amp;", "&amp;N4066))</f>
        <v/>
      </c>
      <c r="Q4066" s="25"/>
      <c r="R4066" s="25"/>
      <c r="S4066" s="35" t="s">
        <v>108</v>
      </c>
      <c r="T4066" s="25" t="s">
        <v>36</v>
      </c>
      <c r="U4066" s="185">
        <v>181609</v>
      </c>
      <c r="V4066" s="188">
        <v>181609</v>
      </c>
      <c r="W4066" s="189">
        <v>181609</v>
      </c>
      <c r="X4066" s="31">
        <v>181609</v>
      </c>
      <c r="Y4066" s="90">
        <f>IFERROR(ROUND(X4066/W4066-1,2),"")</f>
        <v>0</v>
      </c>
      <c r="Z4066" s="31">
        <f>IF(OR(S4066="VLD MLC components",S4066="VLD MLC pipes",S4066="VLD PEX components",S4066="VLD PEX pipes",S4066="VLD PHC components",S4066="VLD PHC pipes",S4066="Controls VLD"),"По запросу",X4066)</f>
        <v>181609</v>
      </c>
      <c r="AA4066" s="63">
        <f>ROUND(X4066/1.2,3)</f>
        <v>151340.83300000001</v>
      </c>
      <c r="AB4066" s="23">
        <v>151340.83300000001</v>
      </c>
      <c r="AC4066" s="190">
        <f>IFERROR(ROUND(AA4066/AB4066-1,2),"")</f>
        <v>0</v>
      </c>
      <c r="AD4066" s="25">
        <v>140</v>
      </c>
      <c r="AE4066" s="25">
        <v>1.5880000000000001</v>
      </c>
      <c r="AF4066" s="25">
        <v>0</v>
      </c>
      <c r="AG4066" s="25" t="s">
        <v>22</v>
      </c>
      <c r="AH4066" s="25">
        <v>0</v>
      </c>
      <c r="AI4066" s="25">
        <v>0</v>
      </c>
      <c r="AJ4066" s="25" t="s">
        <v>20</v>
      </c>
      <c r="AK4066" s="42" t="s">
        <v>19</v>
      </c>
      <c r="AL4066" s="25" t="s">
        <v>20</v>
      </c>
      <c r="AM4066" s="25">
        <v>1</v>
      </c>
      <c r="AN4066" s="25" t="s">
        <v>22</v>
      </c>
      <c r="AO4066" s="25" t="s">
        <v>22</v>
      </c>
      <c r="AP4066" s="25" t="s">
        <v>22</v>
      </c>
      <c r="AQ4066" s="25"/>
      <c r="AR4066" s="94"/>
      <c r="AS4066" s="157" t="s">
        <v>22</v>
      </c>
      <c r="AT4066" s="93">
        <v>42551</v>
      </c>
      <c r="AU4066" s="92" t="s">
        <v>22</v>
      </c>
      <c r="AV4066" s="91" t="s">
        <v>48</v>
      </c>
      <c r="AW4066" s="92" t="s">
        <v>48</v>
      </c>
      <c r="AX4066" s="92" t="s">
        <v>48</v>
      </c>
      <c r="AY4066" s="91" t="s">
        <v>152</v>
      </c>
      <c r="AZ4066" s="23"/>
      <c r="BA4066" s="25">
        <v>0</v>
      </c>
      <c r="BB4066" t="s">
        <v>48</v>
      </c>
      <c r="BC4066" t="e">
        <v>#N/A</v>
      </c>
      <c r="BD4066" t="e">
        <f>IF(Z4066=BC4066,"OK")</f>
        <v>#N/A</v>
      </c>
      <c r="BE4066">
        <v>140</v>
      </c>
      <c r="BF4066">
        <v>1.5880000000000001</v>
      </c>
      <c r="BG4066" t="s">
        <v>22</v>
      </c>
      <c r="BH4066" t="s">
        <v>22</v>
      </c>
      <c r="BI4066" t="s">
        <v>22</v>
      </c>
      <c r="BJ4066">
        <v>0</v>
      </c>
      <c r="BK4066">
        <v>0</v>
      </c>
      <c r="BN4066" s="183"/>
    </row>
    <row r="4067" spans="1:66" x14ac:dyDescent="0.25">
      <c r="A4067" s="1"/>
      <c r="B4067" s="94">
        <v>4054</v>
      </c>
      <c r="C4067" s="43">
        <v>1050710</v>
      </c>
      <c r="D4067" s="25"/>
      <c r="E4067" s="27" t="s">
        <v>1420</v>
      </c>
      <c r="F4067" s="151" t="s">
        <v>21</v>
      </c>
      <c r="G4067" s="25"/>
      <c r="H4067" s="46" t="str">
        <f>IFERROR(IFERROR(IF(SEARCH("Usystems",$E4067)&gt;0,"Usystems"),IF(SEARCH("RIIFO",$E4067)&gt;0,"RIIFO","Uponor")),"Uponor")</f>
        <v>Uponor</v>
      </c>
      <c r="I4067" s="25" t="str">
        <f>IFERROR(MID($D4067,1,7)+0,"")</f>
        <v/>
      </c>
      <c r="J4067" s="25" t="str">
        <f>IFERROR(MID($D4067,10,7)+0,"")</f>
        <v/>
      </c>
      <c r="K4067" s="25" t="str">
        <f>IFERROR(MID($D4067,19,7)+0,"")</f>
        <v/>
      </c>
      <c r="L4067" s="25" t="str">
        <f>IFERROR(MID($D4067,28,7)+0,"")</f>
        <v/>
      </c>
      <c r="M4067" s="25" t="str">
        <f>IF(IFERROR(MID($Q4067,1,7)+0,"")&lt;1130000,IF(INDEX(C:C,MATCH(LEFT(Q4067,7)+0,I:I,0))&lt;1130000,"",INDEX(C:C,MATCH(LEFT(Q4067,7)+0,I:I,0))),IFERROR(MID($Q4067,1,7)+0,""))</f>
        <v/>
      </c>
      <c r="N4067" s="25" t="str">
        <f>IF(IFERROR(MID($Q4067,10,7)+0,"")&lt;1130000,"",IFERROR(MID($Q4067,10,7)+0,""))</f>
        <v/>
      </c>
      <c r="O4067" s="25" t="str">
        <f>IF(IFERROR(MID($Q4067,19,7)+0,"")&lt;1130000,"",IFERROR(MID($Q4067,19,7)+0,""))</f>
        <v/>
      </c>
      <c r="P4067" s="25" t="str">
        <f>IF(M4067="","",IF(N4067="",M4067,M4067&amp;", "&amp;N4067))</f>
        <v/>
      </c>
      <c r="Q4067" s="25"/>
      <c r="R4067" s="25"/>
      <c r="S4067" s="35" t="s">
        <v>108</v>
      </c>
      <c r="T4067" s="25" t="s">
        <v>36</v>
      </c>
      <c r="U4067" s="185">
        <v>103145</v>
      </c>
      <c r="V4067" s="188">
        <v>103145</v>
      </c>
      <c r="W4067" s="189">
        <v>103145</v>
      </c>
      <c r="X4067" s="31">
        <v>103145</v>
      </c>
      <c r="Y4067" s="90">
        <f>IFERROR(ROUND(X4067/W4067-1,2),"")</f>
        <v>0</v>
      </c>
      <c r="Z4067" s="31">
        <f>IF(OR(S4067="VLD MLC components",S4067="VLD MLC pipes",S4067="VLD PEX components",S4067="VLD PEX pipes",S4067="VLD PHC components",S4067="VLD PHC pipes",S4067="Controls VLD"),"По запросу",X4067)</f>
        <v>103145</v>
      </c>
      <c r="AA4067" s="63">
        <f>ROUND(X4067/1.2,3)</f>
        <v>85954.167000000001</v>
      </c>
      <c r="AB4067" s="23">
        <v>85954.167000000001</v>
      </c>
      <c r="AC4067" s="190">
        <f>IFERROR(ROUND(AA4067/AB4067-1,2),"")</f>
        <v>0</v>
      </c>
      <c r="AD4067" s="25">
        <v>55</v>
      </c>
      <c r="AE4067" s="25">
        <v>0.29799999999999999</v>
      </c>
      <c r="AF4067" s="25">
        <v>0</v>
      </c>
      <c r="AG4067" s="25" t="s">
        <v>22</v>
      </c>
      <c r="AH4067" s="25">
        <v>0</v>
      </c>
      <c r="AI4067" s="25">
        <v>0</v>
      </c>
      <c r="AJ4067" s="25" t="s">
        <v>20</v>
      </c>
      <c r="AK4067" s="42" t="s">
        <v>19</v>
      </c>
      <c r="AL4067" s="25" t="s">
        <v>20</v>
      </c>
      <c r="AM4067" s="25">
        <v>1</v>
      </c>
      <c r="AN4067" s="25" t="s">
        <v>22</v>
      </c>
      <c r="AO4067" s="25" t="s">
        <v>22</v>
      </c>
      <c r="AP4067" s="25" t="s">
        <v>22</v>
      </c>
      <c r="AQ4067" s="25"/>
      <c r="AR4067" s="94"/>
      <c r="AS4067" s="157" t="s">
        <v>22</v>
      </c>
      <c r="AT4067" s="93">
        <v>42551</v>
      </c>
      <c r="AU4067" s="92" t="s">
        <v>22</v>
      </c>
      <c r="AV4067" s="91" t="s">
        <v>48</v>
      </c>
      <c r="AW4067" s="92" t="s">
        <v>48</v>
      </c>
      <c r="AX4067" s="92" t="s">
        <v>48</v>
      </c>
      <c r="AY4067" s="91" t="s">
        <v>152</v>
      </c>
      <c r="AZ4067" s="23"/>
      <c r="BA4067" s="25">
        <v>0</v>
      </c>
      <c r="BB4067" t="s">
        <v>48</v>
      </c>
      <c r="BC4067" t="e">
        <v>#N/A</v>
      </c>
      <c r="BD4067" t="e">
        <f>IF(Z4067=BC4067,"OK")</f>
        <v>#N/A</v>
      </c>
      <c r="BE4067">
        <v>55</v>
      </c>
      <c r="BF4067">
        <v>0.29799999999999999</v>
      </c>
      <c r="BG4067" t="s">
        <v>22</v>
      </c>
      <c r="BH4067" t="s">
        <v>22</v>
      </c>
      <c r="BI4067" t="s">
        <v>22</v>
      </c>
      <c r="BJ4067">
        <v>0</v>
      </c>
      <c r="BK4067">
        <v>0</v>
      </c>
      <c r="BN4067" s="183"/>
    </row>
    <row r="4068" spans="1:66" x14ac:dyDescent="0.25">
      <c r="A4068" s="1"/>
      <c r="B4068" s="94">
        <v>4055</v>
      </c>
      <c r="C4068" s="43">
        <v>1050711</v>
      </c>
      <c r="D4068" s="25"/>
      <c r="E4068" s="27" t="s">
        <v>1419</v>
      </c>
      <c r="F4068" s="151" t="s">
        <v>21</v>
      </c>
      <c r="G4068" s="25"/>
      <c r="H4068" s="46" t="str">
        <f>IFERROR(IFERROR(IF(SEARCH("Usystems",$E4068)&gt;0,"Usystems"),IF(SEARCH("RIIFO",$E4068)&gt;0,"RIIFO","Uponor")),"Uponor")</f>
        <v>Uponor</v>
      </c>
      <c r="I4068" s="25" t="str">
        <f>IFERROR(MID($D4068,1,7)+0,"")</f>
        <v/>
      </c>
      <c r="J4068" s="25" t="str">
        <f>IFERROR(MID($D4068,10,7)+0,"")</f>
        <v/>
      </c>
      <c r="K4068" s="25" t="str">
        <f>IFERROR(MID($D4068,19,7)+0,"")</f>
        <v/>
      </c>
      <c r="L4068" s="25" t="str">
        <f>IFERROR(MID($D4068,28,7)+0,"")</f>
        <v/>
      </c>
      <c r="M4068" s="25" t="str">
        <f>IF(IFERROR(MID($Q4068,1,7)+0,"")&lt;1130000,IF(INDEX(C:C,MATCH(LEFT(Q4068,7)+0,I:I,0))&lt;1130000,"",INDEX(C:C,MATCH(LEFT(Q4068,7)+0,I:I,0))),IFERROR(MID($Q4068,1,7)+0,""))</f>
        <v/>
      </c>
      <c r="N4068" s="25" t="str">
        <f>IF(IFERROR(MID($Q4068,10,7)+0,"")&lt;1130000,"",IFERROR(MID($Q4068,10,7)+0,""))</f>
        <v/>
      </c>
      <c r="O4068" s="25" t="str">
        <f>IF(IFERROR(MID($Q4068,19,7)+0,"")&lt;1130000,"",IFERROR(MID($Q4068,19,7)+0,""))</f>
        <v/>
      </c>
      <c r="P4068" s="25" t="str">
        <f>IF(M4068="","",IF(N4068="",M4068,M4068&amp;", "&amp;N4068))</f>
        <v/>
      </c>
      <c r="Q4068" s="25"/>
      <c r="R4068" s="25"/>
      <c r="S4068" s="35" t="s">
        <v>108</v>
      </c>
      <c r="T4068" s="25" t="s">
        <v>36</v>
      </c>
      <c r="U4068" s="185">
        <v>120353</v>
      </c>
      <c r="V4068" s="188">
        <v>120353</v>
      </c>
      <c r="W4068" s="189">
        <v>120353</v>
      </c>
      <c r="X4068" s="31">
        <v>120353</v>
      </c>
      <c r="Y4068" s="90">
        <f>IFERROR(ROUND(X4068/W4068-1,2),"")</f>
        <v>0</v>
      </c>
      <c r="Z4068" s="31">
        <f>IF(OR(S4068="VLD MLC components",S4068="VLD MLC pipes",S4068="VLD PEX components",S4068="VLD PEX pipes",S4068="VLD PHC components",S4068="VLD PHC pipes",S4068="Controls VLD"),"По запросу",X4068)</f>
        <v>120353</v>
      </c>
      <c r="AA4068" s="63">
        <f>ROUND(X4068/1.2,3)</f>
        <v>100294.167</v>
      </c>
      <c r="AB4068" s="23">
        <v>100294.167</v>
      </c>
      <c r="AC4068" s="190">
        <f>IFERROR(ROUND(AA4068/AB4068-1,2),"")</f>
        <v>0</v>
      </c>
      <c r="AD4068" s="25">
        <v>50</v>
      </c>
      <c r="AE4068" s="25">
        <v>0.69699999999999995</v>
      </c>
      <c r="AF4068" s="25">
        <v>0</v>
      </c>
      <c r="AG4068" s="25" t="s">
        <v>22</v>
      </c>
      <c r="AH4068" s="25">
        <v>0</v>
      </c>
      <c r="AI4068" s="25">
        <v>0</v>
      </c>
      <c r="AJ4068" s="25" t="s">
        <v>20</v>
      </c>
      <c r="AK4068" s="42" t="s">
        <v>19</v>
      </c>
      <c r="AL4068" s="25" t="s">
        <v>20</v>
      </c>
      <c r="AM4068" s="25">
        <v>1</v>
      </c>
      <c r="AN4068" s="25" t="s">
        <v>22</v>
      </c>
      <c r="AO4068" s="25" t="s">
        <v>22</v>
      </c>
      <c r="AP4068" s="25" t="s">
        <v>22</v>
      </c>
      <c r="AQ4068" s="25"/>
      <c r="AR4068" s="94"/>
      <c r="AS4068" s="157" t="s">
        <v>22</v>
      </c>
      <c r="AT4068" s="93">
        <v>42551</v>
      </c>
      <c r="AU4068" s="92" t="s">
        <v>22</v>
      </c>
      <c r="AV4068" s="91" t="s">
        <v>48</v>
      </c>
      <c r="AW4068" s="92" t="s">
        <v>48</v>
      </c>
      <c r="AX4068" s="92" t="s">
        <v>48</v>
      </c>
      <c r="AY4068" s="91" t="s">
        <v>152</v>
      </c>
      <c r="AZ4068" s="23"/>
      <c r="BA4068" s="25">
        <v>0</v>
      </c>
      <c r="BB4068" t="s">
        <v>48</v>
      </c>
      <c r="BC4068" t="e">
        <v>#N/A</v>
      </c>
      <c r="BD4068" t="e">
        <f>IF(Z4068=BC4068,"OK")</f>
        <v>#N/A</v>
      </c>
      <c r="BE4068">
        <v>50</v>
      </c>
      <c r="BF4068">
        <v>0.69699999999999995</v>
      </c>
      <c r="BG4068" t="s">
        <v>22</v>
      </c>
      <c r="BH4068" t="s">
        <v>22</v>
      </c>
      <c r="BI4068" t="s">
        <v>22</v>
      </c>
      <c r="BJ4068">
        <v>0</v>
      </c>
      <c r="BK4068">
        <v>0</v>
      </c>
      <c r="BN4068" s="183"/>
    </row>
    <row r="4069" spans="1:66" x14ac:dyDescent="0.25">
      <c r="A4069" s="1"/>
      <c r="B4069" s="94">
        <v>4056</v>
      </c>
      <c r="C4069" s="43">
        <v>1050712</v>
      </c>
      <c r="D4069" s="25"/>
      <c r="E4069" s="27" t="s">
        <v>1418</v>
      </c>
      <c r="F4069" s="151" t="s">
        <v>21</v>
      </c>
      <c r="G4069" s="25"/>
      <c r="H4069" s="46" t="str">
        <f>IFERROR(IFERROR(IF(SEARCH("Usystems",$E4069)&gt;0,"Usystems"),IF(SEARCH("RIIFO",$E4069)&gt;0,"RIIFO","Uponor")),"Uponor")</f>
        <v>Uponor</v>
      </c>
      <c r="I4069" s="25" t="str">
        <f>IFERROR(MID($D4069,1,7)+0,"")</f>
        <v/>
      </c>
      <c r="J4069" s="25" t="str">
        <f>IFERROR(MID($D4069,10,7)+0,"")</f>
        <v/>
      </c>
      <c r="K4069" s="25" t="str">
        <f>IFERROR(MID($D4069,19,7)+0,"")</f>
        <v/>
      </c>
      <c r="L4069" s="25" t="str">
        <f>IFERROR(MID($D4069,28,7)+0,"")</f>
        <v/>
      </c>
      <c r="M4069" s="25" t="str">
        <f>IF(IFERROR(MID($Q4069,1,7)+0,"")&lt;1130000,IF(INDEX(C:C,MATCH(LEFT(Q4069,7)+0,I:I,0))&lt;1130000,"",INDEX(C:C,MATCH(LEFT(Q4069,7)+0,I:I,0))),IFERROR(MID($Q4069,1,7)+0,""))</f>
        <v/>
      </c>
      <c r="N4069" s="25" t="str">
        <f>IF(IFERROR(MID($Q4069,10,7)+0,"")&lt;1130000,"",IFERROR(MID($Q4069,10,7)+0,""))</f>
        <v/>
      </c>
      <c r="O4069" s="25" t="str">
        <f>IF(IFERROR(MID($Q4069,19,7)+0,"")&lt;1130000,"",IFERROR(MID($Q4069,19,7)+0,""))</f>
        <v/>
      </c>
      <c r="P4069" s="25" t="str">
        <f>IF(M4069="","",IF(N4069="",M4069,M4069&amp;", "&amp;N4069))</f>
        <v/>
      </c>
      <c r="Q4069" s="25"/>
      <c r="R4069" s="25"/>
      <c r="S4069" s="35" t="s">
        <v>108</v>
      </c>
      <c r="T4069" s="25" t="s">
        <v>36</v>
      </c>
      <c r="U4069" s="185">
        <v>190030</v>
      </c>
      <c r="V4069" s="188">
        <v>190030</v>
      </c>
      <c r="W4069" s="189">
        <v>190030</v>
      </c>
      <c r="X4069" s="31">
        <v>190030</v>
      </c>
      <c r="Y4069" s="90">
        <f>IFERROR(ROUND(X4069/W4069-1,2),"")</f>
        <v>0</v>
      </c>
      <c r="Z4069" s="31">
        <f>IF(OR(S4069="VLD MLC components",S4069="VLD MLC pipes",S4069="VLD PEX components",S4069="VLD PEX pipes",S4069="VLD PHC components",S4069="VLD PHC pipes",S4069="Controls VLD"),"По запросу",X4069)</f>
        <v>190030</v>
      </c>
      <c r="AA4069" s="63">
        <f>ROUND(X4069/1.2,3)</f>
        <v>158358.33300000001</v>
      </c>
      <c r="AB4069" s="23">
        <v>158358.33300000001</v>
      </c>
      <c r="AC4069" s="190">
        <f>IFERROR(ROUND(AA4069/AB4069-1,2),"")</f>
        <v>0</v>
      </c>
      <c r="AD4069" s="25">
        <v>55</v>
      </c>
      <c r="AE4069" s="25">
        <v>0.8</v>
      </c>
      <c r="AF4069" s="25">
        <v>0</v>
      </c>
      <c r="AG4069" s="25" t="s">
        <v>22</v>
      </c>
      <c r="AH4069" s="25">
        <v>0</v>
      </c>
      <c r="AI4069" s="25">
        <v>0</v>
      </c>
      <c r="AJ4069" s="25" t="s">
        <v>20</v>
      </c>
      <c r="AK4069" s="42" t="s">
        <v>19</v>
      </c>
      <c r="AL4069" s="25" t="s">
        <v>20</v>
      </c>
      <c r="AM4069" s="25">
        <v>1</v>
      </c>
      <c r="AN4069" s="25" t="s">
        <v>22</v>
      </c>
      <c r="AO4069" s="25" t="s">
        <v>22</v>
      </c>
      <c r="AP4069" s="25" t="s">
        <v>22</v>
      </c>
      <c r="AQ4069" s="25"/>
      <c r="AR4069" s="94"/>
      <c r="AS4069" s="157" t="s">
        <v>22</v>
      </c>
      <c r="AT4069" s="93">
        <v>42551</v>
      </c>
      <c r="AU4069" s="92" t="s">
        <v>22</v>
      </c>
      <c r="AV4069" s="91" t="s">
        <v>48</v>
      </c>
      <c r="AW4069" s="92" t="s">
        <v>48</v>
      </c>
      <c r="AX4069" s="92" t="s">
        <v>48</v>
      </c>
      <c r="AY4069" s="91" t="s">
        <v>152</v>
      </c>
      <c r="AZ4069" s="23"/>
      <c r="BA4069" s="25">
        <v>0</v>
      </c>
      <c r="BB4069" t="s">
        <v>48</v>
      </c>
      <c r="BC4069" t="e">
        <v>#N/A</v>
      </c>
      <c r="BD4069" t="e">
        <f>IF(Z4069=BC4069,"OK")</f>
        <v>#N/A</v>
      </c>
      <c r="BE4069">
        <v>55</v>
      </c>
      <c r="BF4069">
        <v>0.8</v>
      </c>
      <c r="BG4069" t="s">
        <v>22</v>
      </c>
      <c r="BH4069" t="s">
        <v>22</v>
      </c>
      <c r="BI4069" t="s">
        <v>22</v>
      </c>
      <c r="BJ4069">
        <v>0</v>
      </c>
      <c r="BK4069">
        <v>0</v>
      </c>
      <c r="BN4069" s="183"/>
    </row>
    <row r="4070" spans="1:66" x14ac:dyDescent="0.25">
      <c r="A4070" s="1"/>
      <c r="B4070" s="94">
        <v>4057</v>
      </c>
      <c r="C4070" s="43">
        <v>1050713</v>
      </c>
      <c r="D4070" s="25"/>
      <c r="E4070" s="27" t="s">
        <v>1417</v>
      </c>
      <c r="F4070" s="151" t="s">
        <v>21</v>
      </c>
      <c r="G4070" s="25"/>
      <c r="H4070" s="46" t="str">
        <f>IFERROR(IFERROR(IF(SEARCH("Usystems",$E4070)&gt;0,"Usystems"),IF(SEARCH("RIIFO",$E4070)&gt;0,"RIIFO","Uponor")),"Uponor")</f>
        <v>Uponor</v>
      </c>
      <c r="I4070" s="25" t="str">
        <f>IFERROR(MID($D4070,1,7)+0,"")</f>
        <v/>
      </c>
      <c r="J4070" s="25" t="str">
        <f>IFERROR(MID($D4070,10,7)+0,"")</f>
        <v/>
      </c>
      <c r="K4070" s="25" t="str">
        <f>IFERROR(MID($D4070,19,7)+0,"")</f>
        <v/>
      </c>
      <c r="L4070" s="25" t="str">
        <f>IFERROR(MID($D4070,28,7)+0,"")</f>
        <v/>
      </c>
      <c r="M4070" s="25" t="str">
        <f>IF(IFERROR(MID($Q4070,1,7)+0,"")&lt;1130000,IF(INDEX(C:C,MATCH(LEFT(Q4070,7)+0,I:I,0))&lt;1130000,"",INDEX(C:C,MATCH(LEFT(Q4070,7)+0,I:I,0))),IFERROR(MID($Q4070,1,7)+0,""))</f>
        <v/>
      </c>
      <c r="N4070" s="25" t="str">
        <f>IF(IFERROR(MID($Q4070,10,7)+0,"")&lt;1130000,"",IFERROR(MID($Q4070,10,7)+0,""))</f>
        <v/>
      </c>
      <c r="O4070" s="25" t="str">
        <f>IF(IFERROR(MID($Q4070,19,7)+0,"")&lt;1130000,"",IFERROR(MID($Q4070,19,7)+0,""))</f>
        <v/>
      </c>
      <c r="P4070" s="25" t="str">
        <f>IF(M4070="","",IF(N4070="",M4070,M4070&amp;", "&amp;N4070))</f>
        <v/>
      </c>
      <c r="Q4070" s="25"/>
      <c r="R4070" s="25"/>
      <c r="S4070" s="35" t="s">
        <v>108</v>
      </c>
      <c r="T4070" s="25" t="s">
        <v>36</v>
      </c>
      <c r="U4070" s="185">
        <v>84251</v>
      </c>
      <c r="V4070" s="188">
        <v>84251</v>
      </c>
      <c r="W4070" s="189">
        <v>84251</v>
      </c>
      <c r="X4070" s="31">
        <v>84251</v>
      </c>
      <c r="Y4070" s="90">
        <f>IFERROR(ROUND(X4070/W4070-1,2),"")</f>
        <v>0</v>
      </c>
      <c r="Z4070" s="31">
        <f>IF(OR(S4070="VLD MLC components",S4070="VLD MLC pipes",S4070="VLD PEX components",S4070="VLD PEX pipes",S4070="VLD PHC components",S4070="VLD PHC pipes",S4070="Controls VLD"),"По запросу",X4070)</f>
        <v>84251</v>
      </c>
      <c r="AA4070" s="63">
        <f>ROUND(X4070/1.2,3)</f>
        <v>70209.167000000001</v>
      </c>
      <c r="AB4070" s="23">
        <v>70209.167000000001</v>
      </c>
      <c r="AC4070" s="190">
        <f>IFERROR(ROUND(AA4070/AB4070-1,2),"")</f>
        <v>0</v>
      </c>
      <c r="AD4070" s="25">
        <v>55</v>
      </c>
      <c r="AE4070" s="25">
        <v>0.28199999999999997</v>
      </c>
      <c r="AF4070" s="25">
        <v>0</v>
      </c>
      <c r="AG4070" s="25" t="s">
        <v>22</v>
      </c>
      <c r="AH4070" s="25">
        <v>0</v>
      </c>
      <c r="AI4070" s="25">
        <v>0</v>
      </c>
      <c r="AJ4070" s="25" t="s">
        <v>20</v>
      </c>
      <c r="AK4070" s="42" t="s">
        <v>19</v>
      </c>
      <c r="AL4070" s="25" t="s">
        <v>20</v>
      </c>
      <c r="AM4070" s="25">
        <v>1</v>
      </c>
      <c r="AN4070" s="25" t="s">
        <v>22</v>
      </c>
      <c r="AO4070" s="25" t="s">
        <v>22</v>
      </c>
      <c r="AP4070" s="25" t="s">
        <v>22</v>
      </c>
      <c r="AQ4070" s="25"/>
      <c r="AR4070" s="94"/>
      <c r="AS4070" s="157" t="s">
        <v>22</v>
      </c>
      <c r="AT4070" s="93">
        <v>42551</v>
      </c>
      <c r="AU4070" s="92" t="s">
        <v>22</v>
      </c>
      <c r="AV4070" s="91" t="s">
        <v>48</v>
      </c>
      <c r="AW4070" s="92" t="s">
        <v>48</v>
      </c>
      <c r="AX4070" s="92" t="s">
        <v>48</v>
      </c>
      <c r="AY4070" s="91" t="s">
        <v>152</v>
      </c>
      <c r="AZ4070" s="23"/>
      <c r="BA4070" s="25">
        <v>0</v>
      </c>
      <c r="BB4070" t="s">
        <v>48</v>
      </c>
      <c r="BC4070" t="e">
        <v>#N/A</v>
      </c>
      <c r="BD4070" t="e">
        <f>IF(Z4070=BC4070,"OK")</f>
        <v>#N/A</v>
      </c>
      <c r="BE4070">
        <v>55</v>
      </c>
      <c r="BF4070">
        <v>0.28199999999999997</v>
      </c>
      <c r="BG4070" t="s">
        <v>22</v>
      </c>
      <c r="BH4070" t="s">
        <v>22</v>
      </c>
      <c r="BI4070" t="s">
        <v>22</v>
      </c>
      <c r="BJ4070">
        <v>0</v>
      </c>
      <c r="BK4070">
        <v>0</v>
      </c>
      <c r="BN4070" s="183"/>
    </row>
    <row r="4071" spans="1:66" x14ac:dyDescent="0.25">
      <c r="A4071" s="1"/>
      <c r="B4071" s="94">
        <v>4058</v>
      </c>
      <c r="C4071" s="43">
        <v>1050714</v>
      </c>
      <c r="D4071" s="25"/>
      <c r="E4071" s="27" t="s">
        <v>1416</v>
      </c>
      <c r="F4071" s="151" t="s">
        <v>21</v>
      </c>
      <c r="G4071" s="25"/>
      <c r="H4071" s="46" t="str">
        <f>IFERROR(IFERROR(IF(SEARCH("Usystems",$E4071)&gt;0,"Usystems"),IF(SEARCH("RIIFO",$E4071)&gt;0,"RIIFO","Uponor")),"Uponor")</f>
        <v>Uponor</v>
      </c>
      <c r="I4071" s="25" t="str">
        <f>IFERROR(MID($D4071,1,7)+0,"")</f>
        <v/>
      </c>
      <c r="J4071" s="25" t="str">
        <f>IFERROR(MID($D4071,10,7)+0,"")</f>
        <v/>
      </c>
      <c r="K4071" s="25" t="str">
        <f>IFERROR(MID($D4071,19,7)+0,"")</f>
        <v/>
      </c>
      <c r="L4071" s="25" t="str">
        <f>IFERROR(MID($D4071,28,7)+0,"")</f>
        <v/>
      </c>
      <c r="M4071" s="25" t="str">
        <f>IF(IFERROR(MID($Q4071,1,7)+0,"")&lt;1130000,IF(INDEX(C:C,MATCH(LEFT(Q4071,7)+0,I:I,0))&lt;1130000,"",INDEX(C:C,MATCH(LEFT(Q4071,7)+0,I:I,0))),IFERROR(MID($Q4071,1,7)+0,""))</f>
        <v/>
      </c>
      <c r="N4071" s="25" t="str">
        <f>IF(IFERROR(MID($Q4071,10,7)+0,"")&lt;1130000,"",IFERROR(MID($Q4071,10,7)+0,""))</f>
        <v/>
      </c>
      <c r="O4071" s="25" t="str">
        <f>IF(IFERROR(MID($Q4071,19,7)+0,"")&lt;1130000,"",IFERROR(MID($Q4071,19,7)+0,""))</f>
        <v/>
      </c>
      <c r="P4071" s="25" t="str">
        <f>IF(M4071="","",IF(N4071="",M4071,M4071&amp;", "&amp;N4071))</f>
        <v/>
      </c>
      <c r="Q4071" s="25"/>
      <c r="R4071" s="25"/>
      <c r="S4071" s="35" t="s">
        <v>108</v>
      </c>
      <c r="T4071" s="25" t="s">
        <v>36</v>
      </c>
      <c r="U4071" s="185">
        <v>110442</v>
      </c>
      <c r="V4071" s="188">
        <v>110442</v>
      </c>
      <c r="W4071" s="189">
        <v>110442</v>
      </c>
      <c r="X4071" s="31">
        <v>110442</v>
      </c>
      <c r="Y4071" s="90">
        <f>IFERROR(ROUND(X4071/W4071-1,2),"")</f>
        <v>0</v>
      </c>
      <c r="Z4071" s="31">
        <f>IF(OR(S4071="VLD MLC components",S4071="VLD MLC pipes",S4071="VLD PEX components",S4071="VLD PEX pipes",S4071="VLD PHC components",S4071="VLD PHC pipes",S4071="Controls VLD"),"По запросу",X4071)</f>
        <v>110442</v>
      </c>
      <c r="AA4071" s="63">
        <f>ROUND(X4071/1.2,3)</f>
        <v>92035</v>
      </c>
      <c r="AB4071" s="23">
        <v>92035</v>
      </c>
      <c r="AC4071" s="190">
        <f>IFERROR(ROUND(AA4071/AB4071-1,2),"")</f>
        <v>0</v>
      </c>
      <c r="AD4071" s="25">
        <v>55</v>
      </c>
      <c r="AE4071" s="25">
        <v>0.71199999999999997</v>
      </c>
      <c r="AF4071" s="25">
        <v>0</v>
      </c>
      <c r="AG4071" s="25" t="s">
        <v>22</v>
      </c>
      <c r="AH4071" s="25">
        <v>0</v>
      </c>
      <c r="AI4071" s="25">
        <v>0</v>
      </c>
      <c r="AJ4071" s="25" t="s">
        <v>20</v>
      </c>
      <c r="AK4071" s="42" t="s">
        <v>19</v>
      </c>
      <c r="AL4071" s="25" t="s">
        <v>20</v>
      </c>
      <c r="AM4071" s="25">
        <v>1</v>
      </c>
      <c r="AN4071" s="25" t="s">
        <v>22</v>
      </c>
      <c r="AO4071" s="25" t="s">
        <v>22</v>
      </c>
      <c r="AP4071" s="25" t="s">
        <v>22</v>
      </c>
      <c r="AQ4071" s="25"/>
      <c r="AR4071" s="94"/>
      <c r="AS4071" s="157" t="s">
        <v>22</v>
      </c>
      <c r="AT4071" s="93">
        <v>42551</v>
      </c>
      <c r="AU4071" s="92" t="s">
        <v>22</v>
      </c>
      <c r="AV4071" s="91" t="s">
        <v>48</v>
      </c>
      <c r="AW4071" s="92" t="s">
        <v>48</v>
      </c>
      <c r="AX4071" s="92" t="s">
        <v>48</v>
      </c>
      <c r="AY4071" s="91" t="s">
        <v>152</v>
      </c>
      <c r="AZ4071" s="23"/>
      <c r="BA4071" s="25">
        <v>0</v>
      </c>
      <c r="BB4071" t="s">
        <v>48</v>
      </c>
      <c r="BC4071" t="e">
        <v>#N/A</v>
      </c>
      <c r="BD4071" t="e">
        <f>IF(Z4071=BC4071,"OK")</f>
        <v>#N/A</v>
      </c>
      <c r="BE4071">
        <v>55</v>
      </c>
      <c r="BF4071">
        <v>0.71199999999999997</v>
      </c>
      <c r="BG4071" t="s">
        <v>22</v>
      </c>
      <c r="BH4071" t="s">
        <v>22</v>
      </c>
      <c r="BI4071" t="s">
        <v>22</v>
      </c>
      <c r="BJ4071">
        <v>0</v>
      </c>
      <c r="BK4071">
        <v>0</v>
      </c>
      <c r="BN4071" s="183"/>
    </row>
    <row r="4072" spans="1:66" x14ac:dyDescent="0.25">
      <c r="A4072" s="1"/>
      <c r="B4072" s="94">
        <v>4059</v>
      </c>
      <c r="C4072" s="43">
        <v>1050715</v>
      </c>
      <c r="D4072" s="25"/>
      <c r="E4072" s="27" t="s">
        <v>1415</v>
      </c>
      <c r="F4072" s="151" t="s">
        <v>21</v>
      </c>
      <c r="G4072" s="25"/>
      <c r="H4072" s="46" t="str">
        <f>IFERROR(IFERROR(IF(SEARCH("Usystems",$E4072)&gt;0,"Usystems"),IF(SEARCH("RIIFO",$E4072)&gt;0,"RIIFO","Uponor")),"Uponor")</f>
        <v>Uponor</v>
      </c>
      <c r="I4072" s="25" t="str">
        <f>IFERROR(MID($D4072,1,7)+0,"")</f>
        <v/>
      </c>
      <c r="J4072" s="25" t="str">
        <f>IFERROR(MID($D4072,10,7)+0,"")</f>
        <v/>
      </c>
      <c r="K4072" s="25" t="str">
        <f>IFERROR(MID($D4072,19,7)+0,"")</f>
        <v/>
      </c>
      <c r="L4072" s="25" t="str">
        <f>IFERROR(MID($D4072,28,7)+0,"")</f>
        <v/>
      </c>
      <c r="M4072" s="25" t="str">
        <f>IF(IFERROR(MID($Q4072,1,7)+0,"")&lt;1130000,IF(INDEX(C:C,MATCH(LEFT(Q4072,7)+0,I:I,0))&lt;1130000,"",INDEX(C:C,MATCH(LEFT(Q4072,7)+0,I:I,0))),IFERROR(MID($Q4072,1,7)+0,""))</f>
        <v/>
      </c>
      <c r="N4072" s="25" t="str">
        <f>IF(IFERROR(MID($Q4072,10,7)+0,"")&lt;1130000,"",IFERROR(MID($Q4072,10,7)+0,""))</f>
        <v/>
      </c>
      <c r="O4072" s="25" t="str">
        <f>IF(IFERROR(MID($Q4072,19,7)+0,"")&lt;1130000,"",IFERROR(MID($Q4072,19,7)+0,""))</f>
        <v/>
      </c>
      <c r="P4072" s="25" t="str">
        <f>IF(M4072="","",IF(N4072="",M4072,M4072&amp;", "&amp;N4072))</f>
        <v/>
      </c>
      <c r="Q4072" s="25"/>
      <c r="R4072" s="25"/>
      <c r="S4072" s="35" t="s">
        <v>108</v>
      </c>
      <c r="T4072" s="25" t="s">
        <v>36</v>
      </c>
      <c r="U4072" s="185">
        <v>171486</v>
      </c>
      <c r="V4072" s="188">
        <v>171486</v>
      </c>
      <c r="W4072" s="189">
        <v>171486</v>
      </c>
      <c r="X4072" s="31">
        <v>171486</v>
      </c>
      <c r="Y4072" s="90">
        <f>IFERROR(ROUND(X4072/W4072-1,2),"")</f>
        <v>0</v>
      </c>
      <c r="Z4072" s="31">
        <f>IF(OR(S4072="VLD MLC components",S4072="VLD MLC pipes",S4072="VLD PEX components",S4072="VLD PEX pipes",S4072="VLD PHC components",S4072="VLD PHC pipes",S4072="Controls VLD"),"По запросу",X4072)</f>
        <v>171486</v>
      </c>
      <c r="AA4072" s="63">
        <f>ROUND(X4072/1.2,3)</f>
        <v>142905</v>
      </c>
      <c r="AB4072" s="23">
        <v>142905</v>
      </c>
      <c r="AC4072" s="190">
        <f>IFERROR(ROUND(AA4072/AB4072-1,2),"")</f>
        <v>0</v>
      </c>
      <c r="AD4072" s="25">
        <v>85</v>
      </c>
      <c r="AE4072" s="25">
        <v>0.73</v>
      </c>
      <c r="AF4072" s="25">
        <v>0</v>
      </c>
      <c r="AG4072" s="25" t="s">
        <v>22</v>
      </c>
      <c r="AH4072" s="25">
        <v>0</v>
      </c>
      <c r="AI4072" s="25">
        <v>0</v>
      </c>
      <c r="AJ4072" s="25" t="s">
        <v>20</v>
      </c>
      <c r="AK4072" s="42" t="s">
        <v>19</v>
      </c>
      <c r="AL4072" s="25" t="s">
        <v>20</v>
      </c>
      <c r="AM4072" s="25">
        <v>1</v>
      </c>
      <c r="AN4072" s="25" t="s">
        <v>22</v>
      </c>
      <c r="AO4072" s="25" t="s">
        <v>22</v>
      </c>
      <c r="AP4072" s="25" t="s">
        <v>22</v>
      </c>
      <c r="AQ4072" s="25"/>
      <c r="AR4072" s="94"/>
      <c r="AS4072" s="157" t="s">
        <v>22</v>
      </c>
      <c r="AT4072" s="93">
        <v>42551</v>
      </c>
      <c r="AU4072" s="92" t="s">
        <v>22</v>
      </c>
      <c r="AV4072" s="91" t="s">
        <v>48</v>
      </c>
      <c r="AW4072" s="92" t="s">
        <v>48</v>
      </c>
      <c r="AX4072" s="92" t="s">
        <v>48</v>
      </c>
      <c r="AY4072" s="91" t="s">
        <v>152</v>
      </c>
      <c r="AZ4072" s="23"/>
      <c r="BA4072" s="25">
        <v>0</v>
      </c>
      <c r="BB4072" t="s">
        <v>48</v>
      </c>
      <c r="BC4072" t="e">
        <v>#N/A</v>
      </c>
      <c r="BD4072" t="e">
        <f>IF(Z4072=BC4072,"OK")</f>
        <v>#N/A</v>
      </c>
      <c r="BE4072">
        <v>85</v>
      </c>
      <c r="BF4072">
        <v>0.73</v>
      </c>
      <c r="BG4072" t="s">
        <v>22</v>
      </c>
      <c r="BH4072" t="s">
        <v>22</v>
      </c>
      <c r="BI4072" t="s">
        <v>22</v>
      </c>
      <c r="BJ4072">
        <v>0</v>
      </c>
      <c r="BK4072">
        <v>0</v>
      </c>
      <c r="BN4072" s="183"/>
    </row>
    <row r="4073" spans="1:66" ht="38.25" x14ac:dyDescent="0.25">
      <c r="A4073" s="1"/>
      <c r="B4073" s="94">
        <v>4060</v>
      </c>
      <c r="C4073" s="43">
        <v>1051065</v>
      </c>
      <c r="D4073" s="25"/>
      <c r="E4073" s="27" t="s">
        <v>1414</v>
      </c>
      <c r="F4073" s="151" t="s">
        <v>21</v>
      </c>
      <c r="G4073" s="25"/>
      <c r="H4073" s="46" t="str">
        <f>IFERROR(IFERROR(IF(SEARCH("Usystems",$E4073)&gt;0,"Usystems"),IF(SEARCH("RIIFO",$E4073)&gt;0,"RIIFO","Uponor")),"Uponor")</f>
        <v>Uponor</v>
      </c>
      <c r="I4073" s="25" t="str">
        <f>IFERROR(MID($D4073,1,7)+0,"")</f>
        <v/>
      </c>
      <c r="J4073" s="25" t="str">
        <f>IFERROR(MID($D4073,10,7)+0,"")</f>
        <v/>
      </c>
      <c r="K4073" s="25" t="str">
        <f>IFERROR(MID($D4073,19,7)+0,"")</f>
        <v/>
      </c>
      <c r="L4073" s="25" t="str">
        <f>IFERROR(MID($D4073,28,7)+0,"")</f>
        <v/>
      </c>
      <c r="M4073" s="25" t="str">
        <f>IF(IFERROR(MID($Q4073,1,7)+0,"")&lt;1130000,IF(INDEX(C:C,MATCH(LEFT(Q4073,7)+0,I:I,0))&lt;1130000,"",INDEX(C:C,MATCH(LEFT(Q4073,7)+0,I:I,0))),IFERROR(MID($Q4073,1,7)+0,""))</f>
        <v/>
      </c>
      <c r="N4073" s="25" t="str">
        <f>IF(IFERROR(MID($Q4073,10,7)+0,"")&lt;1130000,"",IFERROR(MID($Q4073,10,7)+0,""))</f>
        <v/>
      </c>
      <c r="O4073" s="25" t="str">
        <f>IF(IFERROR(MID($Q4073,19,7)+0,"")&lt;1130000,"",IFERROR(MID($Q4073,19,7)+0,""))</f>
        <v/>
      </c>
      <c r="P4073" s="25" t="str">
        <f>IF(M4073="","",IF(N4073="",M4073,M4073&amp;", "&amp;N4073))</f>
        <v/>
      </c>
      <c r="Q4073" s="25"/>
      <c r="R4073" s="25"/>
      <c r="S4073" s="35" t="s">
        <v>108</v>
      </c>
      <c r="T4073" s="25" t="s">
        <v>36</v>
      </c>
      <c r="U4073" s="185">
        <v>121650</v>
      </c>
      <c r="V4073" s="188">
        <v>121650</v>
      </c>
      <c r="W4073" s="189">
        <v>121650</v>
      </c>
      <c r="X4073" s="31">
        <v>121650</v>
      </c>
      <c r="Y4073" s="90">
        <f>IFERROR(ROUND(X4073/W4073-1,2),"")</f>
        <v>0</v>
      </c>
      <c r="Z4073" s="31">
        <f>IF(OR(S4073="VLD MLC components",S4073="VLD MLC pipes",S4073="VLD PEX components",S4073="VLD PEX pipes",S4073="VLD PHC components",S4073="VLD PHC pipes",S4073="Controls VLD"),"По запросу",X4073)</f>
        <v>121650</v>
      </c>
      <c r="AA4073" s="63">
        <f>ROUND(X4073/1.2,3)</f>
        <v>101375</v>
      </c>
      <c r="AB4073" s="23">
        <v>101375</v>
      </c>
      <c r="AC4073" s="190">
        <f>IFERROR(ROUND(AA4073/AB4073-1,2),"")</f>
        <v>0</v>
      </c>
      <c r="AD4073" s="25">
        <v>91.1</v>
      </c>
      <c r="AE4073" s="25">
        <v>2.2989999999999999</v>
      </c>
      <c r="AF4073" s="25">
        <v>0</v>
      </c>
      <c r="AG4073" s="25" t="s">
        <v>22</v>
      </c>
      <c r="AH4073" s="25">
        <v>0</v>
      </c>
      <c r="AI4073" s="25">
        <v>0</v>
      </c>
      <c r="AJ4073" s="25" t="s">
        <v>20</v>
      </c>
      <c r="AK4073" s="42" t="s">
        <v>19</v>
      </c>
      <c r="AL4073" s="25" t="s">
        <v>20</v>
      </c>
      <c r="AM4073" s="25">
        <v>1</v>
      </c>
      <c r="AN4073" s="25" t="s">
        <v>22</v>
      </c>
      <c r="AO4073" s="25" t="s">
        <v>22</v>
      </c>
      <c r="AP4073" s="25" t="s">
        <v>22</v>
      </c>
      <c r="AQ4073" s="25"/>
      <c r="AR4073" s="94"/>
      <c r="AS4073" s="157" t="s">
        <v>22</v>
      </c>
      <c r="AT4073" s="93">
        <v>42580</v>
      </c>
      <c r="AU4073" s="92" t="s">
        <v>22</v>
      </c>
      <c r="AV4073" s="91" t="s">
        <v>48</v>
      </c>
      <c r="AW4073" s="92" t="s">
        <v>48</v>
      </c>
      <c r="AX4073" s="92" t="s">
        <v>48</v>
      </c>
      <c r="AY4073" s="91" t="s">
        <v>152</v>
      </c>
      <c r="AZ4073" s="23"/>
      <c r="BA4073" s="25">
        <v>0</v>
      </c>
      <c r="BB4073" t="s">
        <v>48</v>
      </c>
      <c r="BC4073" t="e">
        <v>#N/A</v>
      </c>
      <c r="BD4073" t="e">
        <f>IF(Z4073=BC4073,"OK")</f>
        <v>#N/A</v>
      </c>
      <c r="BE4073">
        <v>91.1</v>
      </c>
      <c r="BF4073">
        <v>2.2989999999999999</v>
      </c>
      <c r="BG4073" t="s">
        <v>22</v>
      </c>
      <c r="BH4073" t="s">
        <v>22</v>
      </c>
      <c r="BI4073" t="s">
        <v>22</v>
      </c>
      <c r="BJ4073">
        <v>0</v>
      </c>
      <c r="BK4073">
        <v>0</v>
      </c>
      <c r="BN4073" s="183"/>
    </row>
    <row r="4074" spans="1:66" ht="25.5" x14ac:dyDescent="0.25">
      <c r="A4074" s="1"/>
      <c r="B4074" s="94">
        <v>4061</v>
      </c>
      <c r="C4074" s="43">
        <v>1067876</v>
      </c>
      <c r="D4074" s="25"/>
      <c r="E4074" s="27" t="s">
        <v>1413</v>
      </c>
      <c r="F4074" s="151" t="s">
        <v>652</v>
      </c>
      <c r="G4074" s="41" t="s">
        <v>585</v>
      </c>
      <c r="H4074" s="46" t="str">
        <f>IFERROR(IFERROR(IF(SEARCH("Usystems",$E4074)&gt;0,"Usystems"),IF(SEARCH("RIIFO",$E4074)&gt;0,"RIIFO","Uponor")),"Uponor")</f>
        <v>Uponor</v>
      </c>
      <c r="I4074" s="25" t="str">
        <f>IFERROR(MID($D4074,1,7)+0,"")</f>
        <v/>
      </c>
      <c r="J4074" s="25" t="str">
        <f>IFERROR(MID($D4074,10,7)+0,"")</f>
        <v/>
      </c>
      <c r="K4074" s="25" t="str">
        <f>IFERROR(MID($D4074,19,7)+0,"")</f>
        <v/>
      </c>
      <c r="L4074" s="25" t="str">
        <f>IFERROR(MID($D4074,28,7)+0,"")</f>
        <v/>
      </c>
      <c r="M4074" s="25" t="str">
        <f>IF(IFERROR(MID($Q4074,1,7)+0,"")&lt;1130000,IF(INDEX(C:C,MATCH(LEFT(Q4074,7)+0,I:I,0))&lt;1130000,"",INDEX(C:C,MATCH(LEFT(Q4074,7)+0,I:I,0))),IFERROR(MID($Q4074,1,7)+0,""))</f>
        <v/>
      </c>
      <c r="N4074" s="25" t="str">
        <f>IF(IFERROR(MID($Q4074,10,7)+0,"")&lt;1130000,"",IFERROR(MID($Q4074,10,7)+0,""))</f>
        <v/>
      </c>
      <c r="O4074" s="25" t="str">
        <f>IF(IFERROR(MID($Q4074,19,7)+0,"")&lt;1130000,"",IFERROR(MID($Q4074,19,7)+0,""))</f>
        <v/>
      </c>
      <c r="P4074" s="25" t="str">
        <f>IF(M4074="","",IF(N4074="",M4074,M4074&amp;", "&amp;N4074))</f>
        <v/>
      </c>
      <c r="Q4074" s="25"/>
      <c r="R4074" s="25"/>
      <c r="S4074" s="35" t="s">
        <v>108</v>
      </c>
      <c r="T4074" s="25" t="s">
        <v>36</v>
      </c>
      <c r="U4074" s="185">
        <v>7700</v>
      </c>
      <c r="V4074" s="188">
        <v>7700</v>
      </c>
      <c r="W4074" s="189">
        <v>7700</v>
      </c>
      <c r="X4074" s="31">
        <v>7700</v>
      </c>
      <c r="Y4074" s="90">
        <f>IFERROR(ROUND(X4074/W4074-1,2),"")</f>
        <v>0</v>
      </c>
      <c r="Z4074" s="31">
        <f>IF(OR(S4074="VLD MLC components",S4074="VLD MLC pipes",S4074="VLD PEX components",S4074="VLD PEX pipes",S4074="VLD PHC components",S4074="VLD PHC pipes",S4074="Controls VLD"),"По запросу",X4074)</f>
        <v>7700</v>
      </c>
      <c r="AA4074" s="63">
        <f>ROUND(X4074/1.2,3)</f>
        <v>6416.6670000000004</v>
      </c>
      <c r="AB4074" s="23">
        <v>6416.6670000000004</v>
      </c>
      <c r="AC4074" s="190">
        <f>IFERROR(ROUND(AA4074/AB4074-1,2),"")</f>
        <v>0</v>
      </c>
      <c r="AD4074" s="25">
        <v>5</v>
      </c>
      <c r="AE4074" s="25">
        <v>0.16500000000000001</v>
      </c>
      <c r="AF4074" s="25">
        <v>0</v>
      </c>
      <c r="AG4074" s="25" t="s">
        <v>22</v>
      </c>
      <c r="AH4074" s="25">
        <v>0</v>
      </c>
      <c r="AI4074" s="25">
        <v>0</v>
      </c>
      <c r="AJ4074" s="25" t="s">
        <v>20</v>
      </c>
      <c r="AK4074" s="42" t="s">
        <v>19</v>
      </c>
      <c r="AL4074" s="25" t="s">
        <v>20</v>
      </c>
      <c r="AM4074" s="25">
        <v>1</v>
      </c>
      <c r="AN4074" s="25" t="s">
        <v>22</v>
      </c>
      <c r="AO4074" s="25" t="s">
        <v>22</v>
      </c>
      <c r="AP4074" s="25" t="s">
        <v>22</v>
      </c>
      <c r="AQ4074" s="25"/>
      <c r="AR4074" s="94"/>
      <c r="AS4074" s="157" t="s">
        <v>22</v>
      </c>
      <c r="AT4074" s="93">
        <v>42551</v>
      </c>
      <c r="AU4074" s="92" t="s">
        <v>22</v>
      </c>
      <c r="AV4074" s="91" t="s">
        <v>152</v>
      </c>
      <c r="AW4074" s="92" t="s">
        <v>152</v>
      </c>
      <c r="AX4074" s="92" t="s">
        <v>48</v>
      </c>
      <c r="AY4074" s="91" t="s">
        <v>152</v>
      </c>
      <c r="AZ4074" s="23"/>
      <c r="BA4074" s="25" t="s">
        <v>1412</v>
      </c>
      <c r="BB4074" t="s">
        <v>25</v>
      </c>
      <c r="BC4074" t="e">
        <v>#N/A</v>
      </c>
      <c r="BD4074" t="e">
        <f>IF(Z4074=BC4074,"OK")</f>
        <v>#N/A</v>
      </c>
      <c r="BE4074">
        <v>5</v>
      </c>
      <c r="BF4074">
        <v>0.16500000000000001</v>
      </c>
      <c r="BG4074" t="s">
        <v>22</v>
      </c>
      <c r="BH4074" t="s">
        <v>22</v>
      </c>
      <c r="BI4074" t="s">
        <v>22</v>
      </c>
      <c r="BJ4074">
        <v>0</v>
      </c>
      <c r="BK4074">
        <v>0</v>
      </c>
      <c r="BN4074" s="183"/>
    </row>
    <row r="4075" spans="1:66" ht="38.25" x14ac:dyDescent="0.25">
      <c r="A4075" s="1"/>
      <c r="B4075" s="94">
        <v>4062</v>
      </c>
      <c r="C4075" s="43">
        <v>1051067</v>
      </c>
      <c r="D4075" s="25"/>
      <c r="E4075" s="27" t="s">
        <v>1411</v>
      </c>
      <c r="F4075" s="151" t="s">
        <v>21</v>
      </c>
      <c r="G4075" s="25"/>
      <c r="H4075" s="46" t="str">
        <f>IFERROR(IFERROR(IF(SEARCH("Usystems",$E4075)&gt;0,"Usystems"),IF(SEARCH("RIIFO",$E4075)&gt;0,"RIIFO","Uponor")),"Uponor")</f>
        <v>Uponor</v>
      </c>
      <c r="I4075" s="25" t="str">
        <f>IFERROR(MID($D4075,1,7)+0,"")</f>
        <v/>
      </c>
      <c r="J4075" s="25" t="str">
        <f>IFERROR(MID($D4075,10,7)+0,"")</f>
        <v/>
      </c>
      <c r="K4075" s="25" t="str">
        <f>IFERROR(MID($D4075,19,7)+0,"")</f>
        <v/>
      </c>
      <c r="L4075" s="25" t="str">
        <f>IFERROR(MID($D4075,28,7)+0,"")</f>
        <v/>
      </c>
      <c r="M4075" s="25" t="str">
        <f>IF(IFERROR(MID($Q4075,1,7)+0,"")&lt;1130000,IF(INDEX(C:C,MATCH(LEFT(Q4075,7)+0,I:I,0))&lt;1130000,"",INDEX(C:C,MATCH(LEFT(Q4075,7)+0,I:I,0))),IFERROR(MID($Q4075,1,7)+0,""))</f>
        <v/>
      </c>
      <c r="N4075" s="25" t="str">
        <f>IF(IFERROR(MID($Q4075,10,7)+0,"")&lt;1130000,"",IFERROR(MID($Q4075,10,7)+0,""))</f>
        <v/>
      </c>
      <c r="O4075" s="25" t="str">
        <f>IF(IFERROR(MID($Q4075,19,7)+0,"")&lt;1130000,"",IFERROR(MID($Q4075,19,7)+0,""))</f>
        <v/>
      </c>
      <c r="P4075" s="25" t="str">
        <f>IF(M4075="","",IF(N4075="",M4075,M4075&amp;", "&amp;N4075))</f>
        <v/>
      </c>
      <c r="Q4075" s="25"/>
      <c r="R4075" s="25"/>
      <c r="S4075" s="35" t="s">
        <v>108</v>
      </c>
      <c r="T4075" s="25" t="s">
        <v>36</v>
      </c>
      <c r="U4075" s="185">
        <v>113603</v>
      </c>
      <c r="V4075" s="188">
        <v>113603</v>
      </c>
      <c r="W4075" s="189">
        <v>113603</v>
      </c>
      <c r="X4075" s="31">
        <v>113603</v>
      </c>
      <c r="Y4075" s="90">
        <f>IFERROR(ROUND(X4075/W4075-1,2),"")</f>
        <v>0</v>
      </c>
      <c r="Z4075" s="31">
        <f>IF(OR(S4075="VLD MLC components",S4075="VLD MLC pipes",S4075="VLD PEX components",S4075="VLD PEX pipes",S4075="VLD PHC components",S4075="VLD PHC pipes",S4075="Controls VLD"),"По запросу",X4075)</f>
        <v>113603</v>
      </c>
      <c r="AA4075" s="63">
        <f>ROUND(X4075/1.2,3)</f>
        <v>94669.167000000001</v>
      </c>
      <c r="AB4075" s="23">
        <v>94669.167000000001</v>
      </c>
      <c r="AC4075" s="190">
        <f>IFERROR(ROUND(AA4075/AB4075-1,2),"")</f>
        <v>0</v>
      </c>
      <c r="AD4075" s="25">
        <v>33</v>
      </c>
      <c r="AE4075" s="25">
        <v>2.2989999999999999</v>
      </c>
      <c r="AF4075" s="25">
        <v>0</v>
      </c>
      <c r="AG4075" s="25" t="s">
        <v>22</v>
      </c>
      <c r="AH4075" s="25">
        <v>0</v>
      </c>
      <c r="AI4075" s="25">
        <v>0</v>
      </c>
      <c r="AJ4075" s="25" t="s">
        <v>20</v>
      </c>
      <c r="AK4075" s="42" t="s">
        <v>19</v>
      </c>
      <c r="AL4075" s="25" t="s">
        <v>20</v>
      </c>
      <c r="AM4075" s="25">
        <v>1</v>
      </c>
      <c r="AN4075" s="25" t="s">
        <v>22</v>
      </c>
      <c r="AO4075" s="25" t="s">
        <v>22</v>
      </c>
      <c r="AP4075" s="25" t="s">
        <v>22</v>
      </c>
      <c r="AQ4075" s="25"/>
      <c r="AR4075" s="94"/>
      <c r="AS4075" s="157" t="s">
        <v>22</v>
      </c>
      <c r="AT4075" s="93">
        <v>42551</v>
      </c>
      <c r="AU4075" s="92" t="s">
        <v>22</v>
      </c>
      <c r="AV4075" s="91" t="s">
        <v>48</v>
      </c>
      <c r="AW4075" s="92" t="s">
        <v>48</v>
      </c>
      <c r="AX4075" s="92" t="s">
        <v>48</v>
      </c>
      <c r="AY4075" s="91" t="s">
        <v>152</v>
      </c>
      <c r="AZ4075" s="23"/>
      <c r="BA4075" s="25">
        <v>0</v>
      </c>
      <c r="BB4075" t="s">
        <v>48</v>
      </c>
      <c r="BC4075" t="e">
        <v>#N/A</v>
      </c>
      <c r="BD4075" t="e">
        <f>IF(Z4075=BC4075,"OK")</f>
        <v>#N/A</v>
      </c>
      <c r="BE4075">
        <v>33</v>
      </c>
      <c r="BF4075">
        <v>2.2989999999999999</v>
      </c>
      <c r="BG4075" t="s">
        <v>22</v>
      </c>
      <c r="BH4075" t="s">
        <v>22</v>
      </c>
      <c r="BI4075" t="s">
        <v>22</v>
      </c>
      <c r="BJ4075">
        <v>0</v>
      </c>
      <c r="BK4075">
        <v>0</v>
      </c>
      <c r="BN4075" s="183"/>
    </row>
    <row r="4076" spans="1:66" ht="25.5" x14ac:dyDescent="0.25">
      <c r="A4076" s="1"/>
      <c r="B4076" s="94">
        <v>4063</v>
      </c>
      <c r="C4076" s="43">
        <v>1051066</v>
      </c>
      <c r="D4076" s="25"/>
      <c r="E4076" s="27" t="s">
        <v>1410</v>
      </c>
      <c r="F4076" s="151" t="s">
        <v>21</v>
      </c>
      <c r="G4076" s="25"/>
      <c r="H4076" s="46" t="str">
        <f>IFERROR(IFERROR(IF(SEARCH("Usystems",$E4076)&gt;0,"Usystems"),IF(SEARCH("RIIFO",$E4076)&gt;0,"RIIFO","Uponor")),"Uponor")</f>
        <v>Uponor</v>
      </c>
      <c r="I4076" s="25" t="str">
        <f>IFERROR(MID($D4076,1,7)+0,"")</f>
        <v/>
      </c>
      <c r="J4076" s="25" t="str">
        <f>IFERROR(MID($D4076,10,7)+0,"")</f>
        <v/>
      </c>
      <c r="K4076" s="25" t="str">
        <f>IFERROR(MID($D4076,19,7)+0,"")</f>
        <v/>
      </c>
      <c r="L4076" s="25" t="str">
        <f>IFERROR(MID($D4076,28,7)+0,"")</f>
        <v/>
      </c>
      <c r="M4076" s="25" t="str">
        <f>IF(IFERROR(MID($Q4076,1,7)+0,"")&lt;1130000,IF(INDEX(C:C,MATCH(LEFT(Q4076,7)+0,I:I,0))&lt;1130000,"",INDEX(C:C,MATCH(LEFT(Q4076,7)+0,I:I,0))),IFERROR(MID($Q4076,1,7)+0,""))</f>
        <v/>
      </c>
      <c r="N4076" s="25" t="str">
        <f>IF(IFERROR(MID($Q4076,10,7)+0,"")&lt;1130000,"",IFERROR(MID($Q4076,10,7)+0,""))</f>
        <v/>
      </c>
      <c r="O4076" s="25" t="str">
        <f>IF(IFERROR(MID($Q4076,19,7)+0,"")&lt;1130000,"",IFERROR(MID($Q4076,19,7)+0,""))</f>
        <v/>
      </c>
      <c r="P4076" s="25" t="str">
        <f>IF(M4076="","",IF(N4076="",M4076,M4076&amp;", "&amp;N4076))</f>
        <v/>
      </c>
      <c r="Q4076" s="25"/>
      <c r="R4076" s="25"/>
      <c r="S4076" s="35" t="s">
        <v>108</v>
      </c>
      <c r="T4076" s="25" t="s">
        <v>36</v>
      </c>
      <c r="U4076" s="185">
        <v>126296</v>
      </c>
      <c r="V4076" s="188">
        <v>126296</v>
      </c>
      <c r="W4076" s="189">
        <v>126296</v>
      </c>
      <c r="X4076" s="31">
        <v>126296</v>
      </c>
      <c r="Y4076" s="90">
        <f>IFERROR(ROUND(X4076/W4076-1,2),"")</f>
        <v>0</v>
      </c>
      <c r="Z4076" s="31">
        <f>IF(OR(S4076="VLD MLC components",S4076="VLD MLC pipes",S4076="VLD PEX components",S4076="VLD PEX pipes",S4076="VLD PHC components",S4076="VLD PHC pipes",S4076="Controls VLD"),"По запросу",X4076)</f>
        <v>126296</v>
      </c>
      <c r="AA4076" s="63">
        <f>ROUND(X4076/1.2,3)</f>
        <v>105246.667</v>
      </c>
      <c r="AB4076" s="23">
        <v>105246.667</v>
      </c>
      <c r="AC4076" s="190">
        <f>IFERROR(ROUND(AA4076/AB4076-1,2),"")</f>
        <v>0</v>
      </c>
      <c r="AD4076" s="25">
        <v>80</v>
      </c>
      <c r="AE4076" s="25">
        <v>2.0790000000000002</v>
      </c>
      <c r="AF4076" s="25">
        <v>0</v>
      </c>
      <c r="AG4076" s="25" t="s">
        <v>22</v>
      </c>
      <c r="AH4076" s="25">
        <v>0</v>
      </c>
      <c r="AI4076" s="25">
        <v>0</v>
      </c>
      <c r="AJ4076" s="25" t="s">
        <v>20</v>
      </c>
      <c r="AK4076" s="42" t="s">
        <v>19</v>
      </c>
      <c r="AL4076" s="25" t="s">
        <v>20</v>
      </c>
      <c r="AM4076" s="25">
        <v>1</v>
      </c>
      <c r="AN4076" s="25" t="s">
        <v>22</v>
      </c>
      <c r="AO4076" s="25" t="s">
        <v>22</v>
      </c>
      <c r="AP4076" s="25" t="s">
        <v>22</v>
      </c>
      <c r="AQ4076" s="25"/>
      <c r="AR4076" s="94"/>
      <c r="AS4076" s="157" t="s">
        <v>22</v>
      </c>
      <c r="AT4076" s="93">
        <v>42551</v>
      </c>
      <c r="AU4076" s="92" t="s">
        <v>22</v>
      </c>
      <c r="AV4076" s="91" t="s">
        <v>48</v>
      </c>
      <c r="AW4076" s="92" t="s">
        <v>48</v>
      </c>
      <c r="AX4076" s="92" t="s">
        <v>48</v>
      </c>
      <c r="AY4076" s="91" t="s">
        <v>152</v>
      </c>
      <c r="AZ4076" s="23"/>
      <c r="BA4076" s="25">
        <v>0</v>
      </c>
      <c r="BB4076" t="s">
        <v>48</v>
      </c>
      <c r="BC4076" t="e">
        <v>#N/A</v>
      </c>
      <c r="BD4076" t="e">
        <f>IF(Z4076=BC4076,"OK")</f>
        <v>#N/A</v>
      </c>
      <c r="BE4076">
        <v>80</v>
      </c>
      <c r="BF4076">
        <v>2.0790000000000002</v>
      </c>
      <c r="BG4076" t="s">
        <v>22</v>
      </c>
      <c r="BH4076" t="s">
        <v>22</v>
      </c>
      <c r="BI4076" t="s">
        <v>22</v>
      </c>
      <c r="BJ4076">
        <v>0</v>
      </c>
      <c r="BK4076">
        <v>0</v>
      </c>
      <c r="BN4076" s="183"/>
    </row>
    <row r="4077" spans="1:66" ht="25.5" x14ac:dyDescent="0.25">
      <c r="A4077" s="1"/>
      <c r="B4077" s="94">
        <v>4064</v>
      </c>
      <c r="C4077" s="43">
        <v>1050445</v>
      </c>
      <c r="D4077" s="25"/>
      <c r="E4077" s="27" t="s">
        <v>1409</v>
      </c>
      <c r="F4077" s="151" t="s">
        <v>21</v>
      </c>
      <c r="G4077" s="25"/>
      <c r="H4077" s="46" t="str">
        <f>IFERROR(IFERROR(IF(SEARCH("Usystems",$E4077)&gt;0,"Usystems"),IF(SEARCH("RIIFO",$E4077)&gt;0,"RIIFO","Uponor")),"Uponor")</f>
        <v>Uponor</v>
      </c>
      <c r="I4077" s="25" t="str">
        <f>IFERROR(MID($D4077,1,7)+0,"")</f>
        <v/>
      </c>
      <c r="J4077" s="25" t="str">
        <f>IFERROR(MID($D4077,10,7)+0,"")</f>
        <v/>
      </c>
      <c r="K4077" s="25" t="str">
        <f>IFERROR(MID($D4077,19,7)+0,"")</f>
        <v/>
      </c>
      <c r="L4077" s="25" t="str">
        <f>IFERROR(MID($D4077,28,7)+0,"")</f>
        <v/>
      </c>
      <c r="M4077" s="25" t="str">
        <f>IF(IFERROR(MID($Q4077,1,7)+0,"")&lt;1130000,IF(INDEX(C:C,MATCH(LEFT(Q4077,7)+0,I:I,0))&lt;1130000,"",INDEX(C:C,MATCH(LEFT(Q4077,7)+0,I:I,0))),IFERROR(MID($Q4077,1,7)+0,""))</f>
        <v/>
      </c>
      <c r="N4077" s="25" t="str">
        <f>IF(IFERROR(MID($Q4077,10,7)+0,"")&lt;1130000,"",IFERROR(MID($Q4077,10,7)+0,""))</f>
        <v/>
      </c>
      <c r="O4077" s="25" t="str">
        <f>IF(IFERROR(MID($Q4077,19,7)+0,"")&lt;1130000,"",IFERROR(MID($Q4077,19,7)+0,""))</f>
        <v/>
      </c>
      <c r="P4077" s="25" t="str">
        <f>IF(M4077="","",IF(N4077="",M4077,M4077&amp;", "&amp;N4077))</f>
        <v/>
      </c>
      <c r="Q4077" s="25"/>
      <c r="R4077" s="25"/>
      <c r="S4077" s="35" t="s">
        <v>108</v>
      </c>
      <c r="T4077" s="25" t="s">
        <v>36</v>
      </c>
      <c r="U4077" s="185">
        <v>92675</v>
      </c>
      <c r="V4077" s="188">
        <v>92675</v>
      </c>
      <c r="W4077" s="189">
        <v>92675</v>
      </c>
      <c r="X4077" s="31">
        <v>92675</v>
      </c>
      <c r="Y4077" s="90">
        <f>IFERROR(ROUND(X4077/W4077-1,2),"")</f>
        <v>0</v>
      </c>
      <c r="Z4077" s="31">
        <f>IF(OR(S4077="VLD MLC components",S4077="VLD MLC pipes",S4077="VLD PEX components",S4077="VLD PEX pipes",S4077="VLD PHC components",S4077="VLD PHC pipes",S4077="Controls VLD"),"По запросу",X4077)</f>
        <v>92675</v>
      </c>
      <c r="AA4077" s="63">
        <f>ROUND(X4077/1.2,3)</f>
        <v>77229.167000000001</v>
      </c>
      <c r="AB4077" s="23">
        <v>77229.167000000001</v>
      </c>
      <c r="AC4077" s="190">
        <f>IFERROR(ROUND(AA4077/AB4077-1,2),"")</f>
        <v>0</v>
      </c>
      <c r="AD4077" s="25">
        <v>54.5</v>
      </c>
      <c r="AE4077" s="25">
        <v>0.51500000000000001</v>
      </c>
      <c r="AF4077" s="25">
        <v>0</v>
      </c>
      <c r="AG4077" s="25" t="s">
        <v>22</v>
      </c>
      <c r="AH4077" s="25">
        <v>0</v>
      </c>
      <c r="AI4077" s="25">
        <v>0</v>
      </c>
      <c r="AJ4077" s="25" t="s">
        <v>20</v>
      </c>
      <c r="AK4077" s="42" t="s">
        <v>19</v>
      </c>
      <c r="AL4077" s="25" t="s">
        <v>20</v>
      </c>
      <c r="AM4077" s="25">
        <v>1</v>
      </c>
      <c r="AN4077" s="25" t="s">
        <v>22</v>
      </c>
      <c r="AO4077" s="25" t="s">
        <v>22</v>
      </c>
      <c r="AP4077" s="25" t="s">
        <v>22</v>
      </c>
      <c r="AQ4077" s="25"/>
      <c r="AR4077" s="94"/>
      <c r="AS4077" s="157" t="s">
        <v>22</v>
      </c>
      <c r="AT4077" s="93" t="s">
        <v>22</v>
      </c>
      <c r="AU4077" s="92" t="s">
        <v>22</v>
      </c>
      <c r="AV4077" s="91" t="s">
        <v>48</v>
      </c>
      <c r="AW4077" s="92" t="s">
        <v>48</v>
      </c>
      <c r="AX4077" s="92" t="s">
        <v>48</v>
      </c>
      <c r="AY4077" s="91" t="s">
        <v>152</v>
      </c>
      <c r="AZ4077" s="23"/>
      <c r="BA4077" s="25">
        <v>0</v>
      </c>
      <c r="BB4077" t="s">
        <v>48</v>
      </c>
      <c r="BC4077" t="e">
        <v>#N/A</v>
      </c>
      <c r="BD4077" t="e">
        <f>IF(Z4077=BC4077,"OK")</f>
        <v>#N/A</v>
      </c>
      <c r="BE4077">
        <v>54.5</v>
      </c>
      <c r="BF4077">
        <v>0.51500000000000001</v>
      </c>
      <c r="BG4077" t="s">
        <v>22</v>
      </c>
      <c r="BH4077" t="s">
        <v>22</v>
      </c>
      <c r="BI4077" t="s">
        <v>22</v>
      </c>
      <c r="BJ4077">
        <v>0</v>
      </c>
      <c r="BK4077">
        <v>0</v>
      </c>
      <c r="BN4077" s="183"/>
    </row>
    <row r="4078" spans="1:66" ht="25.5" x14ac:dyDescent="0.25">
      <c r="A4078" s="1"/>
      <c r="B4078" s="94">
        <v>4065</v>
      </c>
      <c r="C4078" s="43">
        <v>1050435</v>
      </c>
      <c r="D4078" s="25"/>
      <c r="E4078" s="27" t="s">
        <v>1408</v>
      </c>
      <c r="F4078" s="151" t="s">
        <v>21</v>
      </c>
      <c r="G4078" s="25"/>
      <c r="H4078" s="46" t="str">
        <f>IFERROR(IFERROR(IF(SEARCH("Usystems",$E4078)&gt;0,"Usystems"),IF(SEARCH("RIIFO",$E4078)&gt;0,"RIIFO","Uponor")),"Uponor")</f>
        <v>Uponor</v>
      </c>
      <c r="I4078" s="25" t="str">
        <f>IFERROR(MID($D4078,1,7)+0,"")</f>
        <v/>
      </c>
      <c r="J4078" s="25" t="str">
        <f>IFERROR(MID($D4078,10,7)+0,"")</f>
        <v/>
      </c>
      <c r="K4078" s="25" t="str">
        <f>IFERROR(MID($D4078,19,7)+0,"")</f>
        <v/>
      </c>
      <c r="L4078" s="25" t="str">
        <f>IFERROR(MID($D4078,28,7)+0,"")</f>
        <v/>
      </c>
      <c r="M4078" s="25" t="str">
        <f>IF(IFERROR(MID($Q4078,1,7)+0,"")&lt;1130000,IF(INDEX(C:C,MATCH(LEFT(Q4078,7)+0,I:I,0))&lt;1130000,"",INDEX(C:C,MATCH(LEFT(Q4078,7)+0,I:I,0))),IFERROR(MID($Q4078,1,7)+0,""))</f>
        <v/>
      </c>
      <c r="N4078" s="25" t="str">
        <f>IF(IFERROR(MID($Q4078,10,7)+0,"")&lt;1130000,"",IFERROR(MID($Q4078,10,7)+0,""))</f>
        <v/>
      </c>
      <c r="O4078" s="25" t="str">
        <f>IF(IFERROR(MID($Q4078,19,7)+0,"")&lt;1130000,"",IFERROR(MID($Q4078,19,7)+0,""))</f>
        <v/>
      </c>
      <c r="P4078" s="25" t="str">
        <f>IF(M4078="","",IF(N4078="",M4078,M4078&amp;", "&amp;N4078))</f>
        <v/>
      </c>
      <c r="Q4078" s="25"/>
      <c r="R4078" s="25"/>
      <c r="S4078" s="35" t="s">
        <v>108</v>
      </c>
      <c r="T4078" s="25" t="s">
        <v>36</v>
      </c>
      <c r="U4078" s="185">
        <v>58989</v>
      </c>
      <c r="V4078" s="188">
        <v>58989</v>
      </c>
      <c r="W4078" s="189">
        <v>58989</v>
      </c>
      <c r="X4078" s="31">
        <v>58989</v>
      </c>
      <c r="Y4078" s="90">
        <f>IFERROR(ROUND(X4078/W4078-1,2),"")</f>
        <v>0</v>
      </c>
      <c r="Z4078" s="31">
        <f>IF(OR(S4078="VLD MLC components",S4078="VLD MLC pipes",S4078="VLD PEX components",S4078="VLD PEX pipes",S4078="VLD PHC components",S4078="VLD PHC pipes",S4078="Controls VLD"),"По запросу",X4078)</f>
        <v>58989</v>
      </c>
      <c r="AA4078" s="63">
        <f>ROUND(X4078/1.2,3)</f>
        <v>49157.5</v>
      </c>
      <c r="AB4078" s="23">
        <v>49157.5</v>
      </c>
      <c r="AC4078" s="190">
        <f>IFERROR(ROUND(AA4078/AB4078-1,2),"")</f>
        <v>0</v>
      </c>
      <c r="AD4078" s="25">
        <v>41.4</v>
      </c>
      <c r="AE4078" s="25">
        <v>0.34</v>
      </c>
      <c r="AF4078" s="25">
        <v>0</v>
      </c>
      <c r="AG4078" s="25" t="s">
        <v>22</v>
      </c>
      <c r="AH4078" s="25">
        <v>0</v>
      </c>
      <c r="AI4078" s="25">
        <v>0</v>
      </c>
      <c r="AJ4078" s="25" t="s">
        <v>20</v>
      </c>
      <c r="AK4078" s="42" t="s">
        <v>19</v>
      </c>
      <c r="AL4078" s="25" t="s">
        <v>20</v>
      </c>
      <c r="AM4078" s="25">
        <v>1</v>
      </c>
      <c r="AN4078" s="25" t="s">
        <v>22</v>
      </c>
      <c r="AO4078" s="25" t="s">
        <v>22</v>
      </c>
      <c r="AP4078" s="25" t="s">
        <v>22</v>
      </c>
      <c r="AQ4078" s="25"/>
      <c r="AR4078" s="94"/>
      <c r="AS4078" s="157" t="s">
        <v>22</v>
      </c>
      <c r="AT4078" s="93" t="s">
        <v>22</v>
      </c>
      <c r="AU4078" s="92" t="s">
        <v>22</v>
      </c>
      <c r="AV4078" s="91" t="s">
        <v>48</v>
      </c>
      <c r="AW4078" s="92" t="s">
        <v>48</v>
      </c>
      <c r="AX4078" s="92" t="s">
        <v>48</v>
      </c>
      <c r="AY4078" s="91" t="s">
        <v>152</v>
      </c>
      <c r="AZ4078" s="23"/>
      <c r="BA4078" s="25">
        <v>0</v>
      </c>
      <c r="BB4078" t="s">
        <v>48</v>
      </c>
      <c r="BC4078" t="e">
        <v>#N/A</v>
      </c>
      <c r="BD4078" t="e">
        <f>IF(Z4078=BC4078,"OK")</f>
        <v>#N/A</v>
      </c>
      <c r="BE4078">
        <v>41.4</v>
      </c>
      <c r="BF4078">
        <v>0.34</v>
      </c>
      <c r="BG4078" t="s">
        <v>22</v>
      </c>
      <c r="BH4078" t="s">
        <v>22</v>
      </c>
      <c r="BI4078" t="s">
        <v>22</v>
      </c>
      <c r="BJ4078">
        <v>0</v>
      </c>
      <c r="BK4078">
        <v>0</v>
      </c>
      <c r="BN4078" s="183"/>
    </row>
    <row r="4079" spans="1:66" ht="25.5" x14ac:dyDescent="0.25">
      <c r="A4079" s="1"/>
      <c r="B4079" s="94">
        <v>4066</v>
      </c>
      <c r="C4079" s="43">
        <v>1050436</v>
      </c>
      <c r="D4079" s="25"/>
      <c r="E4079" s="27" t="s">
        <v>1407</v>
      </c>
      <c r="F4079" s="151" t="s">
        <v>21</v>
      </c>
      <c r="G4079" s="25"/>
      <c r="H4079" s="46" t="str">
        <f>IFERROR(IFERROR(IF(SEARCH("Usystems",$E4079)&gt;0,"Usystems"),IF(SEARCH("RIIFO",$E4079)&gt;0,"RIIFO","Uponor")),"Uponor")</f>
        <v>Uponor</v>
      </c>
      <c r="I4079" s="25" t="str">
        <f>IFERROR(MID($D4079,1,7)+0,"")</f>
        <v/>
      </c>
      <c r="J4079" s="25" t="str">
        <f>IFERROR(MID($D4079,10,7)+0,"")</f>
        <v/>
      </c>
      <c r="K4079" s="25" t="str">
        <f>IFERROR(MID($D4079,19,7)+0,"")</f>
        <v/>
      </c>
      <c r="L4079" s="25" t="str">
        <f>IFERROR(MID($D4079,28,7)+0,"")</f>
        <v/>
      </c>
      <c r="M4079" s="25" t="str">
        <f>IF(IFERROR(MID($Q4079,1,7)+0,"")&lt;1130000,IF(INDEX(C:C,MATCH(LEFT(Q4079,7)+0,I:I,0))&lt;1130000,"",INDEX(C:C,MATCH(LEFT(Q4079,7)+0,I:I,0))),IFERROR(MID($Q4079,1,7)+0,""))</f>
        <v/>
      </c>
      <c r="N4079" s="25" t="str">
        <f>IF(IFERROR(MID($Q4079,10,7)+0,"")&lt;1130000,"",IFERROR(MID($Q4079,10,7)+0,""))</f>
        <v/>
      </c>
      <c r="O4079" s="25" t="str">
        <f>IF(IFERROR(MID($Q4079,19,7)+0,"")&lt;1130000,"",IFERROR(MID($Q4079,19,7)+0,""))</f>
        <v/>
      </c>
      <c r="P4079" s="25" t="str">
        <f>IF(M4079="","",IF(N4079="",M4079,M4079&amp;", "&amp;N4079))</f>
        <v/>
      </c>
      <c r="Q4079" s="25"/>
      <c r="R4079" s="25"/>
      <c r="S4079" s="35" t="s">
        <v>108</v>
      </c>
      <c r="T4079" s="25" t="s">
        <v>36</v>
      </c>
      <c r="U4079" s="185">
        <v>89628</v>
      </c>
      <c r="V4079" s="188">
        <v>89628</v>
      </c>
      <c r="W4079" s="189">
        <v>89628</v>
      </c>
      <c r="X4079" s="31">
        <v>89628</v>
      </c>
      <c r="Y4079" s="90">
        <f>IFERROR(ROUND(X4079/W4079-1,2),"")</f>
        <v>0</v>
      </c>
      <c r="Z4079" s="31">
        <f>IF(OR(S4079="VLD MLC components",S4079="VLD MLC pipes",S4079="VLD PEX components",S4079="VLD PEX pipes",S4079="VLD PHC components",S4079="VLD PHC pipes",S4079="Controls VLD"),"По запросу",X4079)</f>
        <v>89628</v>
      </c>
      <c r="AA4079" s="63">
        <f>ROUND(X4079/1.2,3)</f>
        <v>74690</v>
      </c>
      <c r="AB4079" s="23">
        <v>74690</v>
      </c>
      <c r="AC4079" s="190">
        <f>IFERROR(ROUND(AA4079/AB4079-1,2),"")</f>
        <v>0</v>
      </c>
      <c r="AD4079" s="25">
        <v>46.3</v>
      </c>
      <c r="AE4079" s="25">
        <v>0.41499999999999998</v>
      </c>
      <c r="AF4079" s="25">
        <v>0</v>
      </c>
      <c r="AG4079" s="25" t="s">
        <v>22</v>
      </c>
      <c r="AH4079" s="25">
        <v>0</v>
      </c>
      <c r="AI4079" s="25">
        <v>0</v>
      </c>
      <c r="AJ4079" s="25" t="s">
        <v>20</v>
      </c>
      <c r="AK4079" s="42" t="s">
        <v>19</v>
      </c>
      <c r="AL4079" s="25" t="s">
        <v>20</v>
      </c>
      <c r="AM4079" s="25">
        <v>1</v>
      </c>
      <c r="AN4079" s="25" t="s">
        <v>22</v>
      </c>
      <c r="AO4079" s="25" t="s">
        <v>22</v>
      </c>
      <c r="AP4079" s="25" t="s">
        <v>22</v>
      </c>
      <c r="AQ4079" s="25"/>
      <c r="AR4079" s="94"/>
      <c r="AS4079" s="157" t="s">
        <v>22</v>
      </c>
      <c r="AT4079" s="93" t="s">
        <v>22</v>
      </c>
      <c r="AU4079" s="92" t="s">
        <v>22</v>
      </c>
      <c r="AV4079" s="91" t="s">
        <v>48</v>
      </c>
      <c r="AW4079" s="92" t="s">
        <v>48</v>
      </c>
      <c r="AX4079" s="92" t="s">
        <v>48</v>
      </c>
      <c r="AY4079" s="91" t="s">
        <v>152</v>
      </c>
      <c r="AZ4079" s="23"/>
      <c r="BA4079" s="25">
        <v>0</v>
      </c>
      <c r="BB4079" t="s">
        <v>48</v>
      </c>
      <c r="BC4079" t="e">
        <v>#N/A</v>
      </c>
      <c r="BD4079" t="e">
        <f>IF(Z4079=BC4079,"OK")</f>
        <v>#N/A</v>
      </c>
      <c r="BE4079">
        <v>46.3</v>
      </c>
      <c r="BF4079">
        <v>0.41499999999999998</v>
      </c>
      <c r="BG4079" t="s">
        <v>22</v>
      </c>
      <c r="BH4079" t="s">
        <v>22</v>
      </c>
      <c r="BI4079" t="s">
        <v>22</v>
      </c>
      <c r="BJ4079">
        <v>0</v>
      </c>
      <c r="BK4079">
        <v>0</v>
      </c>
      <c r="BN4079" s="183"/>
    </row>
    <row r="4080" spans="1:66" ht="25.5" x14ac:dyDescent="0.25">
      <c r="A4080" s="1"/>
      <c r="B4080" s="94">
        <v>4067</v>
      </c>
      <c r="C4080" s="43">
        <v>1050437</v>
      </c>
      <c r="D4080" s="25"/>
      <c r="E4080" s="27" t="s">
        <v>1406</v>
      </c>
      <c r="F4080" s="151" t="s">
        <v>21</v>
      </c>
      <c r="G4080" s="25"/>
      <c r="H4080" s="46" t="str">
        <f>IFERROR(IFERROR(IF(SEARCH("Usystems",$E4080)&gt;0,"Usystems"),IF(SEARCH("RIIFO",$E4080)&gt;0,"RIIFO","Uponor")),"Uponor")</f>
        <v>Uponor</v>
      </c>
      <c r="I4080" s="25" t="str">
        <f>IFERROR(MID($D4080,1,7)+0,"")</f>
        <v/>
      </c>
      <c r="J4080" s="25" t="str">
        <f>IFERROR(MID($D4080,10,7)+0,"")</f>
        <v/>
      </c>
      <c r="K4080" s="25" t="str">
        <f>IFERROR(MID($D4080,19,7)+0,"")</f>
        <v/>
      </c>
      <c r="L4080" s="25" t="str">
        <f>IFERROR(MID($D4080,28,7)+0,"")</f>
        <v/>
      </c>
      <c r="M4080" s="25" t="str">
        <f>IF(IFERROR(MID($Q4080,1,7)+0,"")&lt;1130000,IF(INDEX(C:C,MATCH(LEFT(Q4080,7)+0,I:I,0))&lt;1130000,"",INDEX(C:C,MATCH(LEFT(Q4080,7)+0,I:I,0))),IFERROR(MID($Q4080,1,7)+0,""))</f>
        <v/>
      </c>
      <c r="N4080" s="25" t="str">
        <f>IF(IFERROR(MID($Q4080,10,7)+0,"")&lt;1130000,"",IFERROR(MID($Q4080,10,7)+0,""))</f>
        <v/>
      </c>
      <c r="O4080" s="25" t="str">
        <f>IF(IFERROR(MID($Q4080,19,7)+0,"")&lt;1130000,"",IFERROR(MID($Q4080,19,7)+0,""))</f>
        <v/>
      </c>
      <c r="P4080" s="25" t="str">
        <f>IF(M4080="","",IF(N4080="",M4080,M4080&amp;", "&amp;N4080))</f>
        <v/>
      </c>
      <c r="Q4080" s="25"/>
      <c r="R4080" s="25"/>
      <c r="S4080" s="35" t="s">
        <v>108</v>
      </c>
      <c r="T4080" s="25" t="s">
        <v>36</v>
      </c>
      <c r="U4080" s="185">
        <v>70955</v>
      </c>
      <c r="V4080" s="188">
        <v>70955</v>
      </c>
      <c r="W4080" s="189">
        <v>70955</v>
      </c>
      <c r="X4080" s="31">
        <v>70955</v>
      </c>
      <c r="Y4080" s="90">
        <f>IFERROR(ROUND(X4080/W4080-1,2),"")</f>
        <v>0</v>
      </c>
      <c r="Z4080" s="31">
        <f>IF(OR(S4080="VLD MLC components",S4080="VLD MLC pipes",S4080="VLD PEX components",S4080="VLD PEX pipes",S4080="VLD PHC components",S4080="VLD PHC pipes",S4080="Controls VLD"),"По запросу",X4080)</f>
        <v>70955</v>
      </c>
      <c r="AA4080" s="63">
        <f>ROUND(X4080/1.2,3)</f>
        <v>59129.167000000001</v>
      </c>
      <c r="AB4080" s="23">
        <v>59129.167000000001</v>
      </c>
      <c r="AC4080" s="190">
        <f>IFERROR(ROUND(AA4080/AB4080-1,2),"")</f>
        <v>0</v>
      </c>
      <c r="AD4080" s="25">
        <v>52.5</v>
      </c>
      <c r="AE4080" s="25">
        <v>0.51500000000000001</v>
      </c>
      <c r="AF4080" s="25">
        <v>0</v>
      </c>
      <c r="AG4080" s="25" t="s">
        <v>22</v>
      </c>
      <c r="AH4080" s="25">
        <v>0</v>
      </c>
      <c r="AI4080" s="25">
        <v>0</v>
      </c>
      <c r="AJ4080" s="25" t="s">
        <v>20</v>
      </c>
      <c r="AK4080" s="42" t="s">
        <v>19</v>
      </c>
      <c r="AL4080" s="25" t="s">
        <v>20</v>
      </c>
      <c r="AM4080" s="25">
        <v>1</v>
      </c>
      <c r="AN4080" s="25" t="s">
        <v>22</v>
      </c>
      <c r="AO4080" s="25" t="s">
        <v>22</v>
      </c>
      <c r="AP4080" s="25" t="s">
        <v>22</v>
      </c>
      <c r="AQ4080" s="25"/>
      <c r="AR4080" s="94"/>
      <c r="AS4080" s="157" t="s">
        <v>22</v>
      </c>
      <c r="AT4080" s="93" t="s">
        <v>22</v>
      </c>
      <c r="AU4080" s="92" t="s">
        <v>22</v>
      </c>
      <c r="AV4080" s="91" t="s">
        <v>48</v>
      </c>
      <c r="AW4080" s="92" t="s">
        <v>48</v>
      </c>
      <c r="AX4080" s="92" t="s">
        <v>48</v>
      </c>
      <c r="AY4080" s="91" t="s">
        <v>152</v>
      </c>
      <c r="AZ4080" s="23"/>
      <c r="BA4080" s="25">
        <v>0</v>
      </c>
      <c r="BB4080" t="s">
        <v>48</v>
      </c>
      <c r="BC4080" t="e">
        <v>#N/A</v>
      </c>
      <c r="BD4080" t="e">
        <f>IF(Z4080=BC4080,"OK")</f>
        <v>#N/A</v>
      </c>
      <c r="BE4080">
        <v>52.5</v>
      </c>
      <c r="BF4080">
        <v>0.51500000000000001</v>
      </c>
      <c r="BG4080" t="s">
        <v>22</v>
      </c>
      <c r="BH4080" t="s">
        <v>22</v>
      </c>
      <c r="BI4080" t="s">
        <v>22</v>
      </c>
      <c r="BJ4080">
        <v>0</v>
      </c>
      <c r="BK4080">
        <v>0</v>
      </c>
      <c r="BN4080" s="183"/>
    </row>
    <row r="4081" spans="1:66" ht="25.5" x14ac:dyDescent="0.25">
      <c r="A4081" s="1"/>
      <c r="B4081" s="94">
        <v>4068</v>
      </c>
      <c r="C4081" s="43">
        <v>1050438</v>
      </c>
      <c r="D4081" s="25"/>
      <c r="E4081" s="27" t="s">
        <v>1405</v>
      </c>
      <c r="F4081" s="151" t="s">
        <v>21</v>
      </c>
      <c r="G4081" s="25"/>
      <c r="H4081" s="46" t="str">
        <f>IFERROR(IFERROR(IF(SEARCH("Usystems",$E4081)&gt;0,"Usystems"),IF(SEARCH("RIIFO",$E4081)&gt;0,"RIIFO","Uponor")),"Uponor")</f>
        <v>Uponor</v>
      </c>
      <c r="I4081" s="25" t="str">
        <f>IFERROR(MID($D4081,1,7)+0,"")</f>
        <v/>
      </c>
      <c r="J4081" s="25" t="str">
        <f>IFERROR(MID($D4081,10,7)+0,"")</f>
        <v/>
      </c>
      <c r="K4081" s="25" t="str">
        <f>IFERROR(MID($D4081,19,7)+0,"")</f>
        <v/>
      </c>
      <c r="L4081" s="25" t="str">
        <f>IFERROR(MID($D4081,28,7)+0,"")</f>
        <v/>
      </c>
      <c r="M4081" s="25" t="str">
        <f>IF(IFERROR(MID($Q4081,1,7)+0,"")&lt;1130000,IF(INDEX(C:C,MATCH(LEFT(Q4081,7)+0,I:I,0))&lt;1130000,"",INDEX(C:C,MATCH(LEFT(Q4081,7)+0,I:I,0))),IFERROR(MID($Q4081,1,7)+0,""))</f>
        <v/>
      </c>
      <c r="N4081" s="25" t="str">
        <f>IF(IFERROR(MID($Q4081,10,7)+0,"")&lt;1130000,"",IFERROR(MID($Q4081,10,7)+0,""))</f>
        <v/>
      </c>
      <c r="O4081" s="25" t="str">
        <f>IF(IFERROR(MID($Q4081,19,7)+0,"")&lt;1130000,"",IFERROR(MID($Q4081,19,7)+0,""))</f>
        <v/>
      </c>
      <c r="P4081" s="25" t="str">
        <f>IF(M4081="","",IF(N4081="",M4081,M4081&amp;", "&amp;N4081))</f>
        <v/>
      </c>
      <c r="Q4081" s="25"/>
      <c r="R4081" s="25"/>
      <c r="S4081" s="35" t="s">
        <v>108</v>
      </c>
      <c r="T4081" s="25" t="s">
        <v>36</v>
      </c>
      <c r="U4081" s="185">
        <v>82867</v>
      </c>
      <c r="V4081" s="188">
        <v>82867</v>
      </c>
      <c r="W4081" s="189">
        <v>82867</v>
      </c>
      <c r="X4081" s="31">
        <v>82867</v>
      </c>
      <c r="Y4081" s="90">
        <f>IFERROR(ROUND(X4081/W4081-1,2),"")</f>
        <v>0</v>
      </c>
      <c r="Z4081" s="31">
        <f>IF(OR(S4081="VLD MLC components",S4081="VLD MLC pipes",S4081="VLD PEX components",S4081="VLD PEX pipes",S4081="VLD PHC components",S4081="VLD PHC pipes",S4081="Controls VLD"),"По запросу",X4081)</f>
        <v>82867</v>
      </c>
      <c r="AA4081" s="63">
        <f>ROUND(X4081/1.2,3)</f>
        <v>69055.832999999999</v>
      </c>
      <c r="AB4081" s="23">
        <v>69055.832999999999</v>
      </c>
      <c r="AC4081" s="190">
        <f>IFERROR(ROUND(AA4081/AB4081-1,2),"")</f>
        <v>0</v>
      </c>
      <c r="AD4081" s="25">
        <v>58.6</v>
      </c>
      <c r="AE4081" s="25">
        <v>0.64</v>
      </c>
      <c r="AF4081" s="25">
        <v>0</v>
      </c>
      <c r="AG4081" s="25" t="s">
        <v>22</v>
      </c>
      <c r="AH4081" s="25">
        <v>0</v>
      </c>
      <c r="AI4081" s="25">
        <v>0</v>
      </c>
      <c r="AJ4081" s="25" t="s">
        <v>20</v>
      </c>
      <c r="AK4081" s="42" t="s">
        <v>19</v>
      </c>
      <c r="AL4081" s="25" t="s">
        <v>20</v>
      </c>
      <c r="AM4081" s="25">
        <v>1</v>
      </c>
      <c r="AN4081" s="25" t="s">
        <v>22</v>
      </c>
      <c r="AO4081" s="25" t="s">
        <v>22</v>
      </c>
      <c r="AP4081" s="25" t="s">
        <v>22</v>
      </c>
      <c r="AQ4081" s="25"/>
      <c r="AR4081" s="94"/>
      <c r="AS4081" s="157" t="s">
        <v>22</v>
      </c>
      <c r="AT4081" s="93" t="s">
        <v>22</v>
      </c>
      <c r="AU4081" s="92" t="s">
        <v>22</v>
      </c>
      <c r="AV4081" s="91" t="s">
        <v>48</v>
      </c>
      <c r="AW4081" s="92" t="s">
        <v>48</v>
      </c>
      <c r="AX4081" s="92" t="s">
        <v>48</v>
      </c>
      <c r="AY4081" s="91" t="s">
        <v>152</v>
      </c>
      <c r="AZ4081" s="23"/>
      <c r="BA4081" s="25">
        <v>0</v>
      </c>
      <c r="BB4081" t="s">
        <v>48</v>
      </c>
      <c r="BC4081" t="e">
        <v>#N/A</v>
      </c>
      <c r="BD4081" t="e">
        <f>IF(Z4081=BC4081,"OK")</f>
        <v>#N/A</v>
      </c>
      <c r="BE4081">
        <v>58.6</v>
      </c>
      <c r="BF4081">
        <v>0.64</v>
      </c>
      <c r="BG4081" t="s">
        <v>22</v>
      </c>
      <c r="BH4081" t="s">
        <v>22</v>
      </c>
      <c r="BI4081" t="s">
        <v>22</v>
      </c>
      <c r="BJ4081">
        <v>0</v>
      </c>
      <c r="BK4081">
        <v>0</v>
      </c>
      <c r="BN4081" s="183"/>
    </row>
    <row r="4082" spans="1:66" ht="25.5" x14ac:dyDescent="0.25">
      <c r="A4082" s="1"/>
      <c r="B4082" s="94">
        <v>4069</v>
      </c>
      <c r="C4082" s="43">
        <v>1050439</v>
      </c>
      <c r="D4082" s="25"/>
      <c r="E4082" s="27" t="s">
        <v>1404</v>
      </c>
      <c r="F4082" s="151" t="s">
        <v>21</v>
      </c>
      <c r="G4082" s="25"/>
      <c r="H4082" s="46" t="str">
        <f>IFERROR(IFERROR(IF(SEARCH("Usystems",$E4082)&gt;0,"Usystems"),IF(SEARCH("RIIFO",$E4082)&gt;0,"RIIFO","Uponor")),"Uponor")</f>
        <v>Uponor</v>
      </c>
      <c r="I4082" s="25" t="str">
        <f>IFERROR(MID($D4082,1,7)+0,"")</f>
        <v/>
      </c>
      <c r="J4082" s="25" t="str">
        <f>IFERROR(MID($D4082,10,7)+0,"")</f>
        <v/>
      </c>
      <c r="K4082" s="25" t="str">
        <f>IFERROR(MID($D4082,19,7)+0,"")</f>
        <v/>
      </c>
      <c r="L4082" s="25" t="str">
        <f>IFERROR(MID($D4082,28,7)+0,"")</f>
        <v/>
      </c>
      <c r="M4082" s="25" t="str">
        <f>IF(IFERROR(MID($Q4082,1,7)+0,"")&lt;1130000,IF(INDEX(C:C,MATCH(LEFT(Q4082,7)+0,I:I,0))&lt;1130000,"",INDEX(C:C,MATCH(LEFT(Q4082,7)+0,I:I,0))),IFERROR(MID($Q4082,1,7)+0,""))</f>
        <v/>
      </c>
      <c r="N4082" s="25" t="str">
        <f>IF(IFERROR(MID($Q4082,10,7)+0,"")&lt;1130000,"",IFERROR(MID($Q4082,10,7)+0,""))</f>
        <v/>
      </c>
      <c r="O4082" s="25" t="str">
        <f>IF(IFERROR(MID($Q4082,19,7)+0,"")&lt;1130000,"",IFERROR(MID($Q4082,19,7)+0,""))</f>
        <v/>
      </c>
      <c r="P4082" s="25" t="str">
        <f>IF(M4082="","",IF(N4082="",M4082,M4082&amp;", "&amp;N4082))</f>
        <v/>
      </c>
      <c r="Q4082" s="25"/>
      <c r="R4082" s="25"/>
      <c r="S4082" s="35" t="s">
        <v>108</v>
      </c>
      <c r="T4082" s="25" t="s">
        <v>36</v>
      </c>
      <c r="U4082" s="185">
        <v>74773</v>
      </c>
      <c r="V4082" s="188">
        <v>74773</v>
      </c>
      <c r="W4082" s="189">
        <v>74773</v>
      </c>
      <c r="X4082" s="31">
        <v>74773</v>
      </c>
      <c r="Y4082" s="90">
        <f>IFERROR(ROUND(X4082/W4082-1,2),"")</f>
        <v>0</v>
      </c>
      <c r="Z4082" s="31">
        <f>IF(OR(S4082="VLD MLC components",S4082="VLD MLC pipes",S4082="VLD PEX components",S4082="VLD PEX pipes",S4082="VLD PHC components",S4082="VLD PHC pipes",S4082="Controls VLD"),"По запросу",X4082)</f>
        <v>74773</v>
      </c>
      <c r="AA4082" s="63">
        <f>ROUND(X4082/1.2,3)</f>
        <v>62310.832999999999</v>
      </c>
      <c r="AB4082" s="23">
        <v>62310.832999999999</v>
      </c>
      <c r="AC4082" s="190">
        <f>IFERROR(ROUND(AA4082/AB4082-1,2),"")</f>
        <v>0</v>
      </c>
      <c r="AD4082" s="25">
        <v>42.3</v>
      </c>
      <c r="AE4082" s="25">
        <v>0.34</v>
      </c>
      <c r="AF4082" s="25">
        <v>0</v>
      </c>
      <c r="AG4082" s="25" t="s">
        <v>22</v>
      </c>
      <c r="AH4082" s="25">
        <v>0</v>
      </c>
      <c r="AI4082" s="25">
        <v>0</v>
      </c>
      <c r="AJ4082" s="25" t="s">
        <v>20</v>
      </c>
      <c r="AK4082" s="42" t="s">
        <v>19</v>
      </c>
      <c r="AL4082" s="25" t="s">
        <v>20</v>
      </c>
      <c r="AM4082" s="25">
        <v>1</v>
      </c>
      <c r="AN4082" s="25" t="s">
        <v>22</v>
      </c>
      <c r="AO4082" s="25" t="s">
        <v>22</v>
      </c>
      <c r="AP4082" s="25" t="s">
        <v>22</v>
      </c>
      <c r="AQ4082" s="25"/>
      <c r="AR4082" s="94"/>
      <c r="AS4082" s="157" t="s">
        <v>22</v>
      </c>
      <c r="AT4082" s="93" t="s">
        <v>22</v>
      </c>
      <c r="AU4082" s="92" t="s">
        <v>22</v>
      </c>
      <c r="AV4082" s="91" t="s">
        <v>48</v>
      </c>
      <c r="AW4082" s="92" t="s">
        <v>48</v>
      </c>
      <c r="AX4082" s="92" t="s">
        <v>48</v>
      </c>
      <c r="AY4082" s="91" t="s">
        <v>152</v>
      </c>
      <c r="AZ4082" s="23"/>
      <c r="BA4082" s="25">
        <v>0</v>
      </c>
      <c r="BB4082" t="s">
        <v>48</v>
      </c>
      <c r="BC4082" t="e">
        <v>#N/A</v>
      </c>
      <c r="BD4082" t="e">
        <f>IF(Z4082=BC4082,"OK")</f>
        <v>#N/A</v>
      </c>
      <c r="BE4082">
        <v>42.3</v>
      </c>
      <c r="BF4082">
        <v>0.34</v>
      </c>
      <c r="BG4082" t="s">
        <v>22</v>
      </c>
      <c r="BH4082" t="s">
        <v>22</v>
      </c>
      <c r="BI4082" t="s">
        <v>22</v>
      </c>
      <c r="BJ4082">
        <v>0</v>
      </c>
      <c r="BK4082">
        <v>0</v>
      </c>
      <c r="BN4082" s="183"/>
    </row>
    <row r="4083" spans="1:66" ht="25.5" x14ac:dyDescent="0.25">
      <c r="A4083" s="1"/>
      <c r="B4083" s="94">
        <v>4070</v>
      </c>
      <c r="C4083" s="43">
        <v>1050440</v>
      </c>
      <c r="D4083" s="25"/>
      <c r="E4083" s="27" t="s">
        <v>1403</v>
      </c>
      <c r="F4083" s="151" t="s">
        <v>21</v>
      </c>
      <c r="G4083" s="25"/>
      <c r="H4083" s="46" t="str">
        <f>IFERROR(IFERROR(IF(SEARCH("Usystems",$E4083)&gt;0,"Usystems"),IF(SEARCH("RIIFO",$E4083)&gt;0,"RIIFO","Uponor")),"Uponor")</f>
        <v>Uponor</v>
      </c>
      <c r="I4083" s="25" t="str">
        <f>IFERROR(MID($D4083,1,7)+0,"")</f>
        <v/>
      </c>
      <c r="J4083" s="25" t="str">
        <f>IFERROR(MID($D4083,10,7)+0,"")</f>
        <v/>
      </c>
      <c r="K4083" s="25" t="str">
        <f>IFERROR(MID($D4083,19,7)+0,"")</f>
        <v/>
      </c>
      <c r="L4083" s="25" t="str">
        <f>IFERROR(MID($D4083,28,7)+0,"")</f>
        <v/>
      </c>
      <c r="M4083" s="25" t="str">
        <f>IF(IFERROR(MID($Q4083,1,7)+0,"")&lt;1130000,IF(INDEX(C:C,MATCH(LEFT(Q4083,7)+0,I:I,0))&lt;1130000,"",INDEX(C:C,MATCH(LEFT(Q4083,7)+0,I:I,0))),IFERROR(MID($Q4083,1,7)+0,""))</f>
        <v/>
      </c>
      <c r="N4083" s="25" t="str">
        <f>IF(IFERROR(MID($Q4083,10,7)+0,"")&lt;1130000,"",IFERROR(MID($Q4083,10,7)+0,""))</f>
        <v/>
      </c>
      <c r="O4083" s="25" t="str">
        <f>IF(IFERROR(MID($Q4083,19,7)+0,"")&lt;1130000,"",IFERROR(MID($Q4083,19,7)+0,""))</f>
        <v/>
      </c>
      <c r="P4083" s="25" t="str">
        <f>IF(M4083="","",IF(N4083="",M4083,M4083&amp;", "&amp;N4083))</f>
        <v/>
      </c>
      <c r="Q4083" s="25"/>
      <c r="R4083" s="25"/>
      <c r="S4083" s="35" t="s">
        <v>108</v>
      </c>
      <c r="T4083" s="25" t="s">
        <v>36</v>
      </c>
      <c r="U4083" s="185">
        <v>78878</v>
      </c>
      <c r="V4083" s="188">
        <v>78878</v>
      </c>
      <c r="W4083" s="189">
        <v>78878</v>
      </c>
      <c r="X4083" s="31">
        <v>78878</v>
      </c>
      <c r="Y4083" s="90">
        <f>IFERROR(ROUND(X4083/W4083-1,2),"")</f>
        <v>0</v>
      </c>
      <c r="Z4083" s="31">
        <f>IF(OR(S4083="VLD MLC components",S4083="VLD MLC pipes",S4083="VLD PEX components",S4083="VLD PEX pipes",S4083="VLD PHC components",S4083="VLD PHC pipes",S4083="Controls VLD"),"По запросу",X4083)</f>
        <v>78878</v>
      </c>
      <c r="AA4083" s="63">
        <f>ROUND(X4083/1.2,3)</f>
        <v>65731.667000000001</v>
      </c>
      <c r="AB4083" s="23">
        <v>65731.667000000001</v>
      </c>
      <c r="AC4083" s="190">
        <f>IFERROR(ROUND(AA4083/AB4083-1,2),"")</f>
        <v>0</v>
      </c>
      <c r="AD4083" s="25">
        <v>49.2</v>
      </c>
      <c r="AE4083" s="25">
        <v>0.41499999999999998</v>
      </c>
      <c r="AF4083" s="25">
        <v>0</v>
      </c>
      <c r="AG4083" s="25" t="s">
        <v>22</v>
      </c>
      <c r="AH4083" s="25">
        <v>0</v>
      </c>
      <c r="AI4083" s="25">
        <v>0</v>
      </c>
      <c r="AJ4083" s="25" t="s">
        <v>20</v>
      </c>
      <c r="AK4083" s="42" t="s">
        <v>19</v>
      </c>
      <c r="AL4083" s="25" t="s">
        <v>20</v>
      </c>
      <c r="AM4083" s="25">
        <v>1</v>
      </c>
      <c r="AN4083" s="25" t="s">
        <v>22</v>
      </c>
      <c r="AO4083" s="25" t="s">
        <v>22</v>
      </c>
      <c r="AP4083" s="25" t="s">
        <v>22</v>
      </c>
      <c r="AQ4083" s="25"/>
      <c r="AR4083" s="94"/>
      <c r="AS4083" s="157" t="s">
        <v>22</v>
      </c>
      <c r="AT4083" s="93" t="s">
        <v>22</v>
      </c>
      <c r="AU4083" s="92" t="s">
        <v>22</v>
      </c>
      <c r="AV4083" s="91" t="s">
        <v>48</v>
      </c>
      <c r="AW4083" s="92" t="s">
        <v>48</v>
      </c>
      <c r="AX4083" s="92" t="s">
        <v>48</v>
      </c>
      <c r="AY4083" s="91" t="s">
        <v>152</v>
      </c>
      <c r="AZ4083" s="23"/>
      <c r="BA4083" s="25">
        <v>0</v>
      </c>
      <c r="BB4083" t="s">
        <v>48</v>
      </c>
      <c r="BC4083" t="e">
        <v>#N/A</v>
      </c>
      <c r="BD4083" t="e">
        <f>IF(Z4083=BC4083,"OK")</f>
        <v>#N/A</v>
      </c>
      <c r="BE4083">
        <v>49.2</v>
      </c>
      <c r="BF4083">
        <v>0.41499999999999998</v>
      </c>
      <c r="BG4083" t="s">
        <v>22</v>
      </c>
      <c r="BH4083" t="s">
        <v>22</v>
      </c>
      <c r="BI4083" t="s">
        <v>22</v>
      </c>
      <c r="BJ4083">
        <v>0</v>
      </c>
      <c r="BK4083">
        <v>0</v>
      </c>
      <c r="BN4083" s="183"/>
    </row>
    <row r="4084" spans="1:66" ht="25.5" x14ac:dyDescent="0.25">
      <c r="A4084" s="1"/>
      <c r="B4084" s="94">
        <v>4071</v>
      </c>
      <c r="C4084" s="43">
        <v>1050441</v>
      </c>
      <c r="D4084" s="25"/>
      <c r="E4084" s="27" t="s">
        <v>1402</v>
      </c>
      <c r="F4084" s="151" t="s">
        <v>21</v>
      </c>
      <c r="G4084" s="25"/>
      <c r="H4084" s="46" t="str">
        <f>IFERROR(IFERROR(IF(SEARCH("Usystems",$E4084)&gt;0,"Usystems"),IF(SEARCH("RIIFO",$E4084)&gt;0,"RIIFO","Uponor")),"Uponor")</f>
        <v>Uponor</v>
      </c>
      <c r="I4084" s="25" t="str">
        <f>IFERROR(MID($D4084,1,7)+0,"")</f>
        <v/>
      </c>
      <c r="J4084" s="25" t="str">
        <f>IFERROR(MID($D4084,10,7)+0,"")</f>
        <v/>
      </c>
      <c r="K4084" s="25" t="str">
        <f>IFERROR(MID($D4084,19,7)+0,"")</f>
        <v/>
      </c>
      <c r="L4084" s="25" t="str">
        <f>IFERROR(MID($D4084,28,7)+0,"")</f>
        <v/>
      </c>
      <c r="M4084" s="25" t="str">
        <f>IF(IFERROR(MID($Q4084,1,7)+0,"")&lt;1130000,IF(INDEX(C:C,MATCH(LEFT(Q4084,7)+0,I:I,0))&lt;1130000,"",INDEX(C:C,MATCH(LEFT(Q4084,7)+0,I:I,0))),IFERROR(MID($Q4084,1,7)+0,""))</f>
        <v/>
      </c>
      <c r="N4084" s="25" t="str">
        <f>IF(IFERROR(MID($Q4084,10,7)+0,"")&lt;1130000,"",IFERROR(MID($Q4084,10,7)+0,""))</f>
        <v/>
      </c>
      <c r="O4084" s="25" t="str">
        <f>IF(IFERROR(MID($Q4084,19,7)+0,"")&lt;1130000,"",IFERROR(MID($Q4084,19,7)+0,""))</f>
        <v/>
      </c>
      <c r="P4084" s="25" t="str">
        <f>IF(M4084="","",IF(N4084="",M4084,M4084&amp;", "&amp;N4084))</f>
        <v/>
      </c>
      <c r="Q4084" s="25"/>
      <c r="R4084" s="25"/>
      <c r="S4084" s="35" t="s">
        <v>108</v>
      </c>
      <c r="T4084" s="25" t="s">
        <v>36</v>
      </c>
      <c r="U4084" s="185">
        <v>84692</v>
      </c>
      <c r="V4084" s="188">
        <v>84692</v>
      </c>
      <c r="W4084" s="189">
        <v>84692</v>
      </c>
      <c r="X4084" s="31">
        <v>84692</v>
      </c>
      <c r="Y4084" s="90">
        <f>IFERROR(ROUND(X4084/W4084-1,2),"")</f>
        <v>0</v>
      </c>
      <c r="Z4084" s="31">
        <f>IF(OR(S4084="VLD MLC components",S4084="VLD MLC pipes",S4084="VLD PEX components",S4084="VLD PEX pipes",S4084="VLD PHC components",S4084="VLD PHC pipes",S4084="Controls VLD"),"По запросу",X4084)</f>
        <v>84692</v>
      </c>
      <c r="AA4084" s="63">
        <f>ROUND(X4084/1.2,3)</f>
        <v>70576.667000000001</v>
      </c>
      <c r="AB4084" s="23">
        <v>70576.667000000001</v>
      </c>
      <c r="AC4084" s="190">
        <f>IFERROR(ROUND(AA4084/AB4084-1,2),"")</f>
        <v>0</v>
      </c>
      <c r="AD4084" s="25">
        <v>53.4</v>
      </c>
      <c r="AE4084" s="25">
        <v>0.51500000000000001</v>
      </c>
      <c r="AF4084" s="25">
        <v>0</v>
      </c>
      <c r="AG4084" s="25" t="s">
        <v>22</v>
      </c>
      <c r="AH4084" s="25">
        <v>0</v>
      </c>
      <c r="AI4084" s="25">
        <v>0</v>
      </c>
      <c r="AJ4084" s="25" t="s">
        <v>20</v>
      </c>
      <c r="AK4084" s="42" t="s">
        <v>19</v>
      </c>
      <c r="AL4084" s="25" t="s">
        <v>20</v>
      </c>
      <c r="AM4084" s="25">
        <v>1</v>
      </c>
      <c r="AN4084" s="25" t="s">
        <v>22</v>
      </c>
      <c r="AO4084" s="25" t="s">
        <v>22</v>
      </c>
      <c r="AP4084" s="25" t="s">
        <v>22</v>
      </c>
      <c r="AQ4084" s="25"/>
      <c r="AR4084" s="94"/>
      <c r="AS4084" s="157" t="s">
        <v>22</v>
      </c>
      <c r="AT4084" s="93" t="s">
        <v>22</v>
      </c>
      <c r="AU4084" s="92" t="s">
        <v>22</v>
      </c>
      <c r="AV4084" s="91" t="s">
        <v>48</v>
      </c>
      <c r="AW4084" s="92" t="s">
        <v>48</v>
      </c>
      <c r="AX4084" s="92" t="s">
        <v>48</v>
      </c>
      <c r="AY4084" s="91" t="s">
        <v>152</v>
      </c>
      <c r="AZ4084" s="23"/>
      <c r="BA4084" s="25">
        <v>0</v>
      </c>
      <c r="BB4084" t="s">
        <v>48</v>
      </c>
      <c r="BC4084" t="e">
        <v>#N/A</v>
      </c>
      <c r="BD4084" t="e">
        <f>IF(Z4084=BC4084,"OK")</f>
        <v>#N/A</v>
      </c>
      <c r="BE4084">
        <v>53.4</v>
      </c>
      <c r="BF4084">
        <v>0.51500000000000001</v>
      </c>
      <c r="BG4084" t="s">
        <v>22</v>
      </c>
      <c r="BH4084" t="s">
        <v>22</v>
      </c>
      <c r="BI4084" t="s">
        <v>22</v>
      </c>
      <c r="BJ4084">
        <v>0</v>
      </c>
      <c r="BK4084">
        <v>0</v>
      </c>
      <c r="BN4084" s="183"/>
    </row>
    <row r="4085" spans="1:66" ht="25.5" x14ac:dyDescent="0.25">
      <c r="A4085" s="1"/>
      <c r="B4085" s="94">
        <v>4072</v>
      </c>
      <c r="C4085" s="43">
        <v>1050442</v>
      </c>
      <c r="D4085" s="25"/>
      <c r="E4085" s="27" t="s">
        <v>1401</v>
      </c>
      <c r="F4085" s="151" t="s">
        <v>21</v>
      </c>
      <c r="G4085" s="25"/>
      <c r="H4085" s="46" t="str">
        <f>IFERROR(IFERROR(IF(SEARCH("Usystems",$E4085)&gt;0,"Usystems"),IF(SEARCH("RIIFO",$E4085)&gt;0,"RIIFO","Uponor")),"Uponor")</f>
        <v>Uponor</v>
      </c>
      <c r="I4085" s="25" t="str">
        <f>IFERROR(MID($D4085,1,7)+0,"")</f>
        <v/>
      </c>
      <c r="J4085" s="25" t="str">
        <f>IFERROR(MID($D4085,10,7)+0,"")</f>
        <v/>
      </c>
      <c r="K4085" s="25" t="str">
        <f>IFERROR(MID($D4085,19,7)+0,"")</f>
        <v/>
      </c>
      <c r="L4085" s="25" t="str">
        <f>IFERROR(MID($D4085,28,7)+0,"")</f>
        <v/>
      </c>
      <c r="M4085" s="25" t="str">
        <f>IF(IFERROR(MID($Q4085,1,7)+0,"")&lt;1130000,IF(INDEX(C:C,MATCH(LEFT(Q4085,7)+0,I:I,0))&lt;1130000,"",INDEX(C:C,MATCH(LEFT(Q4085,7)+0,I:I,0))),IFERROR(MID($Q4085,1,7)+0,""))</f>
        <v/>
      </c>
      <c r="N4085" s="25" t="str">
        <f>IF(IFERROR(MID($Q4085,10,7)+0,"")&lt;1130000,"",IFERROR(MID($Q4085,10,7)+0,""))</f>
        <v/>
      </c>
      <c r="O4085" s="25" t="str">
        <f>IF(IFERROR(MID($Q4085,19,7)+0,"")&lt;1130000,"",IFERROR(MID($Q4085,19,7)+0,""))</f>
        <v/>
      </c>
      <c r="P4085" s="25" t="str">
        <f>IF(M4085="","",IF(N4085="",M4085,M4085&amp;", "&amp;N4085))</f>
        <v/>
      </c>
      <c r="Q4085" s="25"/>
      <c r="R4085" s="25"/>
      <c r="S4085" s="35" t="s">
        <v>108</v>
      </c>
      <c r="T4085" s="25" t="s">
        <v>36</v>
      </c>
      <c r="U4085" s="185">
        <v>88484</v>
      </c>
      <c r="V4085" s="188">
        <v>88484</v>
      </c>
      <c r="W4085" s="189">
        <v>88484</v>
      </c>
      <c r="X4085" s="31">
        <v>88484</v>
      </c>
      <c r="Y4085" s="90">
        <f>IFERROR(ROUND(X4085/W4085-1,2),"")</f>
        <v>0</v>
      </c>
      <c r="Z4085" s="31">
        <f>IF(OR(S4085="VLD MLC components",S4085="VLD MLC pipes",S4085="VLD PEX components",S4085="VLD PEX pipes",S4085="VLD PHC components",S4085="VLD PHC pipes",S4085="Controls VLD"),"По запросу",X4085)</f>
        <v>88484</v>
      </c>
      <c r="AA4085" s="63">
        <f>ROUND(X4085/1.2,3)</f>
        <v>73736.667000000001</v>
      </c>
      <c r="AB4085" s="23">
        <v>73736.667000000001</v>
      </c>
      <c r="AC4085" s="190">
        <f>IFERROR(ROUND(AA4085/AB4085-1,2),"")</f>
        <v>0</v>
      </c>
      <c r="AD4085" s="25">
        <v>59.5</v>
      </c>
      <c r="AE4085" s="25">
        <v>0.64</v>
      </c>
      <c r="AF4085" s="25">
        <v>0</v>
      </c>
      <c r="AG4085" s="25" t="s">
        <v>22</v>
      </c>
      <c r="AH4085" s="25">
        <v>0</v>
      </c>
      <c r="AI4085" s="25">
        <v>0</v>
      </c>
      <c r="AJ4085" s="25" t="s">
        <v>20</v>
      </c>
      <c r="AK4085" s="42" t="s">
        <v>19</v>
      </c>
      <c r="AL4085" s="25" t="s">
        <v>20</v>
      </c>
      <c r="AM4085" s="25">
        <v>1</v>
      </c>
      <c r="AN4085" s="25" t="s">
        <v>22</v>
      </c>
      <c r="AO4085" s="25" t="s">
        <v>22</v>
      </c>
      <c r="AP4085" s="25" t="s">
        <v>22</v>
      </c>
      <c r="AQ4085" s="25"/>
      <c r="AR4085" s="94"/>
      <c r="AS4085" s="157" t="s">
        <v>22</v>
      </c>
      <c r="AT4085" s="93" t="s">
        <v>22</v>
      </c>
      <c r="AU4085" s="92" t="s">
        <v>22</v>
      </c>
      <c r="AV4085" s="91" t="s">
        <v>48</v>
      </c>
      <c r="AW4085" s="92" t="s">
        <v>48</v>
      </c>
      <c r="AX4085" s="92" t="s">
        <v>48</v>
      </c>
      <c r="AY4085" s="91" t="s">
        <v>152</v>
      </c>
      <c r="AZ4085" s="23"/>
      <c r="BA4085" s="25">
        <v>0</v>
      </c>
      <c r="BB4085" t="s">
        <v>48</v>
      </c>
      <c r="BC4085" t="e">
        <v>#N/A</v>
      </c>
      <c r="BD4085" t="e">
        <f>IF(Z4085=BC4085,"OK")</f>
        <v>#N/A</v>
      </c>
      <c r="BE4085">
        <v>59.5</v>
      </c>
      <c r="BF4085">
        <v>0.64</v>
      </c>
      <c r="BG4085" t="s">
        <v>22</v>
      </c>
      <c r="BH4085" t="s">
        <v>22</v>
      </c>
      <c r="BI4085" t="s">
        <v>22</v>
      </c>
      <c r="BJ4085">
        <v>0</v>
      </c>
      <c r="BK4085">
        <v>0</v>
      </c>
      <c r="BN4085" s="183"/>
    </row>
    <row r="4086" spans="1:66" ht="25.5" x14ac:dyDescent="0.25">
      <c r="A4086" s="1"/>
      <c r="B4086" s="94">
        <v>4073</v>
      </c>
      <c r="C4086" s="43">
        <v>1050443</v>
      </c>
      <c r="D4086" s="25"/>
      <c r="E4086" s="27" t="s">
        <v>1400</v>
      </c>
      <c r="F4086" s="151" t="s">
        <v>21</v>
      </c>
      <c r="G4086" s="25"/>
      <c r="H4086" s="46" t="str">
        <f>IFERROR(IFERROR(IF(SEARCH("Usystems",$E4086)&gt;0,"Usystems"),IF(SEARCH("RIIFO",$E4086)&gt;0,"RIIFO","Uponor")),"Uponor")</f>
        <v>Uponor</v>
      </c>
      <c r="I4086" s="25" t="str">
        <f>IFERROR(MID($D4086,1,7)+0,"")</f>
        <v/>
      </c>
      <c r="J4086" s="25" t="str">
        <f>IFERROR(MID($D4086,10,7)+0,"")</f>
        <v/>
      </c>
      <c r="K4086" s="25" t="str">
        <f>IFERROR(MID($D4086,19,7)+0,"")</f>
        <v/>
      </c>
      <c r="L4086" s="25" t="str">
        <f>IFERROR(MID($D4086,28,7)+0,"")</f>
        <v/>
      </c>
      <c r="M4086" s="25" t="str">
        <f>IF(IFERROR(MID($Q4086,1,7)+0,"")&lt;1130000,IF(INDEX(C:C,MATCH(LEFT(Q4086,7)+0,I:I,0))&lt;1130000,"",INDEX(C:C,MATCH(LEFT(Q4086,7)+0,I:I,0))),IFERROR(MID($Q4086,1,7)+0,""))</f>
        <v/>
      </c>
      <c r="N4086" s="25" t="str">
        <f>IF(IFERROR(MID($Q4086,10,7)+0,"")&lt;1130000,"",IFERROR(MID($Q4086,10,7)+0,""))</f>
        <v/>
      </c>
      <c r="O4086" s="25" t="str">
        <f>IF(IFERROR(MID($Q4086,19,7)+0,"")&lt;1130000,"",IFERROR(MID($Q4086,19,7)+0,""))</f>
        <v/>
      </c>
      <c r="P4086" s="25" t="str">
        <f>IF(M4086="","",IF(N4086="",M4086,M4086&amp;", "&amp;N4086))</f>
        <v/>
      </c>
      <c r="Q4086" s="25"/>
      <c r="R4086" s="25"/>
      <c r="S4086" s="35" t="s">
        <v>108</v>
      </c>
      <c r="T4086" s="25" t="s">
        <v>36</v>
      </c>
      <c r="U4086" s="185">
        <v>71882</v>
      </c>
      <c r="V4086" s="188">
        <v>71882</v>
      </c>
      <c r="W4086" s="189">
        <v>71882</v>
      </c>
      <c r="X4086" s="31">
        <v>71882</v>
      </c>
      <c r="Y4086" s="90">
        <f>IFERROR(ROUND(X4086/W4086-1,2),"")</f>
        <v>0</v>
      </c>
      <c r="Z4086" s="31">
        <f>IF(OR(S4086="VLD MLC components",S4086="VLD MLC pipes",S4086="VLD PEX components",S4086="VLD PEX pipes",S4086="VLD PHC components",S4086="VLD PHC pipes",S4086="Controls VLD"),"По запросу",X4086)</f>
        <v>71882</v>
      </c>
      <c r="AA4086" s="63">
        <f>ROUND(X4086/1.2,3)</f>
        <v>59901.667000000001</v>
      </c>
      <c r="AB4086" s="23">
        <v>59901.667000000001</v>
      </c>
      <c r="AC4086" s="190">
        <f>IFERROR(ROUND(AA4086/AB4086-1,2),"")</f>
        <v>0</v>
      </c>
      <c r="AD4086" s="25">
        <v>43.5</v>
      </c>
      <c r="AE4086" s="25">
        <v>0.34</v>
      </c>
      <c r="AF4086" s="25">
        <v>0</v>
      </c>
      <c r="AG4086" s="25" t="s">
        <v>22</v>
      </c>
      <c r="AH4086" s="25">
        <v>0</v>
      </c>
      <c r="AI4086" s="25">
        <v>0</v>
      </c>
      <c r="AJ4086" s="25" t="s">
        <v>20</v>
      </c>
      <c r="AK4086" s="42" t="s">
        <v>19</v>
      </c>
      <c r="AL4086" s="25" t="s">
        <v>20</v>
      </c>
      <c r="AM4086" s="25">
        <v>1</v>
      </c>
      <c r="AN4086" s="25" t="s">
        <v>22</v>
      </c>
      <c r="AO4086" s="25" t="s">
        <v>22</v>
      </c>
      <c r="AP4086" s="25" t="s">
        <v>22</v>
      </c>
      <c r="AQ4086" s="25"/>
      <c r="AR4086" s="94"/>
      <c r="AS4086" s="157" t="s">
        <v>22</v>
      </c>
      <c r="AT4086" s="93" t="s">
        <v>22</v>
      </c>
      <c r="AU4086" s="92" t="s">
        <v>22</v>
      </c>
      <c r="AV4086" s="91" t="s">
        <v>48</v>
      </c>
      <c r="AW4086" s="92" t="s">
        <v>48</v>
      </c>
      <c r="AX4086" s="92" t="s">
        <v>48</v>
      </c>
      <c r="AY4086" s="91" t="s">
        <v>152</v>
      </c>
      <c r="AZ4086" s="23"/>
      <c r="BA4086" s="25">
        <v>0</v>
      </c>
      <c r="BB4086" t="s">
        <v>48</v>
      </c>
      <c r="BC4086" t="e">
        <v>#N/A</v>
      </c>
      <c r="BD4086" t="e">
        <f>IF(Z4086=BC4086,"OK")</f>
        <v>#N/A</v>
      </c>
      <c r="BE4086">
        <v>43.5</v>
      </c>
      <c r="BF4086">
        <v>0.34</v>
      </c>
      <c r="BG4086" t="s">
        <v>22</v>
      </c>
      <c r="BH4086" t="s">
        <v>22</v>
      </c>
      <c r="BI4086" t="s">
        <v>22</v>
      </c>
      <c r="BJ4086">
        <v>0</v>
      </c>
      <c r="BK4086">
        <v>0</v>
      </c>
      <c r="BN4086" s="183"/>
    </row>
    <row r="4087" spans="1:66" ht="25.5" x14ac:dyDescent="0.25">
      <c r="A4087" s="1"/>
      <c r="B4087" s="94">
        <v>4074</v>
      </c>
      <c r="C4087" s="43">
        <v>1050444</v>
      </c>
      <c r="D4087" s="25"/>
      <c r="E4087" s="27" t="s">
        <v>1399</v>
      </c>
      <c r="F4087" s="151" t="s">
        <v>21</v>
      </c>
      <c r="G4087" s="25"/>
      <c r="H4087" s="46" t="str">
        <f>IFERROR(IFERROR(IF(SEARCH("Usystems",$E4087)&gt;0,"Usystems"),IF(SEARCH("RIIFO",$E4087)&gt;0,"RIIFO","Uponor")),"Uponor")</f>
        <v>Uponor</v>
      </c>
      <c r="I4087" s="25" t="str">
        <f>IFERROR(MID($D4087,1,7)+0,"")</f>
        <v/>
      </c>
      <c r="J4087" s="25" t="str">
        <f>IFERROR(MID($D4087,10,7)+0,"")</f>
        <v/>
      </c>
      <c r="K4087" s="25" t="str">
        <f>IFERROR(MID($D4087,19,7)+0,"")</f>
        <v/>
      </c>
      <c r="L4087" s="25" t="str">
        <f>IFERROR(MID($D4087,28,7)+0,"")</f>
        <v/>
      </c>
      <c r="M4087" s="25" t="str">
        <f>IF(IFERROR(MID($Q4087,1,7)+0,"")&lt;1130000,IF(INDEX(C:C,MATCH(LEFT(Q4087,7)+0,I:I,0))&lt;1130000,"",INDEX(C:C,MATCH(LEFT(Q4087,7)+0,I:I,0))),IFERROR(MID($Q4087,1,7)+0,""))</f>
        <v/>
      </c>
      <c r="N4087" s="25" t="str">
        <f>IF(IFERROR(MID($Q4087,10,7)+0,"")&lt;1130000,"",IFERROR(MID($Q4087,10,7)+0,""))</f>
        <v/>
      </c>
      <c r="O4087" s="25" t="str">
        <f>IF(IFERROR(MID($Q4087,19,7)+0,"")&lt;1130000,"",IFERROR(MID($Q4087,19,7)+0,""))</f>
        <v/>
      </c>
      <c r="P4087" s="25" t="str">
        <f>IF(M4087="","",IF(N4087="",M4087,M4087&amp;", "&amp;N4087))</f>
        <v/>
      </c>
      <c r="Q4087" s="25"/>
      <c r="R4087" s="25"/>
      <c r="S4087" s="35" t="s">
        <v>108</v>
      </c>
      <c r="T4087" s="25" t="s">
        <v>36</v>
      </c>
      <c r="U4087" s="185">
        <v>76518</v>
      </c>
      <c r="V4087" s="188">
        <v>76518</v>
      </c>
      <c r="W4087" s="189">
        <v>76518</v>
      </c>
      <c r="X4087" s="31">
        <v>76518</v>
      </c>
      <c r="Y4087" s="90">
        <f>IFERROR(ROUND(X4087/W4087-1,2),"")</f>
        <v>0</v>
      </c>
      <c r="Z4087" s="31">
        <f>IF(OR(S4087="VLD MLC components",S4087="VLD MLC pipes",S4087="VLD PEX components",S4087="VLD PEX pipes",S4087="VLD PHC components",S4087="VLD PHC pipes",S4087="Controls VLD"),"По запросу",X4087)</f>
        <v>76518</v>
      </c>
      <c r="AA4087" s="63">
        <f>ROUND(X4087/1.2,3)</f>
        <v>63765</v>
      </c>
      <c r="AB4087" s="23">
        <v>63765</v>
      </c>
      <c r="AC4087" s="190">
        <f>IFERROR(ROUND(AA4087/AB4087-1,2),"")</f>
        <v>0</v>
      </c>
      <c r="AD4087" s="25">
        <v>48.4</v>
      </c>
      <c r="AE4087" s="25">
        <v>0.41499999999999998</v>
      </c>
      <c r="AF4087" s="25">
        <v>0</v>
      </c>
      <c r="AG4087" s="25" t="s">
        <v>22</v>
      </c>
      <c r="AH4087" s="25">
        <v>0</v>
      </c>
      <c r="AI4087" s="25">
        <v>0</v>
      </c>
      <c r="AJ4087" s="25" t="s">
        <v>20</v>
      </c>
      <c r="AK4087" s="42" t="s">
        <v>19</v>
      </c>
      <c r="AL4087" s="25" t="s">
        <v>20</v>
      </c>
      <c r="AM4087" s="25">
        <v>1</v>
      </c>
      <c r="AN4087" s="25" t="s">
        <v>22</v>
      </c>
      <c r="AO4087" s="25" t="s">
        <v>22</v>
      </c>
      <c r="AP4087" s="25" t="s">
        <v>22</v>
      </c>
      <c r="AQ4087" s="25"/>
      <c r="AR4087" s="94"/>
      <c r="AS4087" s="157" t="s">
        <v>22</v>
      </c>
      <c r="AT4087" s="93" t="s">
        <v>22</v>
      </c>
      <c r="AU4087" s="92" t="s">
        <v>22</v>
      </c>
      <c r="AV4087" s="91" t="s">
        <v>48</v>
      </c>
      <c r="AW4087" s="92" t="s">
        <v>48</v>
      </c>
      <c r="AX4087" s="92" t="s">
        <v>48</v>
      </c>
      <c r="AY4087" s="91" t="s">
        <v>152</v>
      </c>
      <c r="AZ4087" s="23"/>
      <c r="BA4087" s="25">
        <v>0</v>
      </c>
      <c r="BB4087" t="s">
        <v>48</v>
      </c>
      <c r="BC4087" t="e">
        <v>#N/A</v>
      </c>
      <c r="BD4087" t="e">
        <f>IF(Z4087=BC4087,"OK")</f>
        <v>#N/A</v>
      </c>
      <c r="BE4087">
        <v>48.4</v>
      </c>
      <c r="BF4087">
        <v>0.41499999999999998</v>
      </c>
      <c r="BG4087" t="s">
        <v>22</v>
      </c>
      <c r="BH4087" t="s">
        <v>22</v>
      </c>
      <c r="BI4087" t="s">
        <v>22</v>
      </c>
      <c r="BJ4087">
        <v>0</v>
      </c>
      <c r="BK4087">
        <v>0</v>
      </c>
      <c r="BN4087" s="183"/>
    </row>
    <row r="4088" spans="1:66" ht="25.5" x14ac:dyDescent="0.25">
      <c r="A4088" s="1"/>
      <c r="B4088" s="94">
        <v>4075</v>
      </c>
      <c r="C4088" s="43">
        <v>1050446</v>
      </c>
      <c r="D4088" s="25"/>
      <c r="E4088" s="27" t="s">
        <v>1398</v>
      </c>
      <c r="F4088" s="151" t="s">
        <v>21</v>
      </c>
      <c r="G4088" s="25"/>
      <c r="H4088" s="46" t="str">
        <f>IFERROR(IFERROR(IF(SEARCH("Usystems",$E4088)&gt;0,"Usystems"),IF(SEARCH("RIIFO",$E4088)&gt;0,"RIIFO","Uponor")),"Uponor")</f>
        <v>Uponor</v>
      </c>
      <c r="I4088" s="25" t="str">
        <f>IFERROR(MID($D4088,1,7)+0,"")</f>
        <v/>
      </c>
      <c r="J4088" s="25" t="str">
        <f>IFERROR(MID($D4088,10,7)+0,"")</f>
        <v/>
      </c>
      <c r="K4088" s="25" t="str">
        <f>IFERROR(MID($D4088,19,7)+0,"")</f>
        <v/>
      </c>
      <c r="L4088" s="25" t="str">
        <f>IFERROR(MID($D4088,28,7)+0,"")</f>
        <v/>
      </c>
      <c r="M4088" s="25" t="str">
        <f>IF(IFERROR(MID($Q4088,1,7)+0,"")&lt;1130000,IF(INDEX(C:C,MATCH(LEFT(Q4088,7)+0,I:I,0))&lt;1130000,"",INDEX(C:C,MATCH(LEFT(Q4088,7)+0,I:I,0))),IFERROR(MID($Q4088,1,7)+0,""))</f>
        <v/>
      </c>
      <c r="N4088" s="25" t="str">
        <f>IF(IFERROR(MID($Q4088,10,7)+0,"")&lt;1130000,"",IFERROR(MID($Q4088,10,7)+0,""))</f>
        <v/>
      </c>
      <c r="O4088" s="25" t="str">
        <f>IF(IFERROR(MID($Q4088,19,7)+0,"")&lt;1130000,"",IFERROR(MID($Q4088,19,7)+0,""))</f>
        <v/>
      </c>
      <c r="P4088" s="25" t="str">
        <f>IF(M4088="","",IF(N4088="",M4088,M4088&amp;", "&amp;N4088))</f>
        <v/>
      </c>
      <c r="Q4088" s="25"/>
      <c r="R4088" s="25"/>
      <c r="S4088" s="35" t="s">
        <v>108</v>
      </c>
      <c r="T4088" s="25" t="s">
        <v>36</v>
      </c>
      <c r="U4088" s="185">
        <v>91444</v>
      </c>
      <c r="V4088" s="188">
        <v>91444</v>
      </c>
      <c r="W4088" s="189">
        <v>91444</v>
      </c>
      <c r="X4088" s="31">
        <v>91444</v>
      </c>
      <c r="Y4088" s="90">
        <f>IFERROR(ROUND(X4088/W4088-1,2),"")</f>
        <v>0</v>
      </c>
      <c r="Z4088" s="31">
        <f>IF(OR(S4088="VLD MLC components",S4088="VLD MLC pipes",S4088="VLD PEX components",S4088="VLD PEX pipes",S4088="VLD PHC components",S4088="VLD PHC pipes",S4088="Controls VLD"),"По запросу",X4088)</f>
        <v>91444</v>
      </c>
      <c r="AA4088" s="63">
        <f>ROUND(X4088/1.2,3)</f>
        <v>76203.332999999999</v>
      </c>
      <c r="AB4088" s="23">
        <v>76203.332999999999</v>
      </c>
      <c r="AC4088" s="190">
        <f>IFERROR(ROUND(AA4088/AB4088-1,2),"")</f>
        <v>0</v>
      </c>
      <c r="AD4088" s="25">
        <v>60.7</v>
      </c>
      <c r="AE4088" s="25">
        <v>0.64</v>
      </c>
      <c r="AF4088" s="25">
        <v>0</v>
      </c>
      <c r="AG4088" s="25" t="s">
        <v>22</v>
      </c>
      <c r="AH4088" s="25">
        <v>0</v>
      </c>
      <c r="AI4088" s="25">
        <v>0</v>
      </c>
      <c r="AJ4088" s="25" t="s">
        <v>20</v>
      </c>
      <c r="AK4088" s="42" t="s">
        <v>19</v>
      </c>
      <c r="AL4088" s="25" t="s">
        <v>20</v>
      </c>
      <c r="AM4088" s="25">
        <v>1</v>
      </c>
      <c r="AN4088" s="25" t="s">
        <v>22</v>
      </c>
      <c r="AO4088" s="25" t="s">
        <v>22</v>
      </c>
      <c r="AP4088" s="25" t="s">
        <v>22</v>
      </c>
      <c r="AQ4088" s="25"/>
      <c r="AR4088" s="94"/>
      <c r="AS4088" s="157" t="s">
        <v>22</v>
      </c>
      <c r="AT4088" s="93" t="s">
        <v>22</v>
      </c>
      <c r="AU4088" s="92" t="s">
        <v>22</v>
      </c>
      <c r="AV4088" s="91" t="s">
        <v>48</v>
      </c>
      <c r="AW4088" s="92" t="s">
        <v>48</v>
      </c>
      <c r="AX4088" s="92" t="s">
        <v>48</v>
      </c>
      <c r="AY4088" s="91" t="s">
        <v>152</v>
      </c>
      <c r="AZ4088" s="23"/>
      <c r="BA4088" s="25">
        <v>0</v>
      </c>
      <c r="BB4088" t="s">
        <v>48</v>
      </c>
      <c r="BC4088" t="e">
        <v>#N/A</v>
      </c>
      <c r="BD4088" t="e">
        <f>IF(Z4088=BC4088,"OK")</f>
        <v>#N/A</v>
      </c>
      <c r="BE4088">
        <v>60.7</v>
      </c>
      <c r="BF4088">
        <v>0.64</v>
      </c>
      <c r="BG4088" t="s">
        <v>22</v>
      </c>
      <c r="BH4088" t="s">
        <v>22</v>
      </c>
      <c r="BI4088" t="s">
        <v>22</v>
      </c>
      <c r="BJ4088">
        <v>0</v>
      </c>
      <c r="BK4088">
        <v>0</v>
      </c>
      <c r="BN4088" s="183"/>
    </row>
    <row r="4089" spans="1:66" ht="25.5" x14ac:dyDescent="0.25">
      <c r="A4089" s="1"/>
      <c r="B4089" s="94">
        <v>4076</v>
      </c>
      <c r="C4089" s="43">
        <v>1050526</v>
      </c>
      <c r="D4089" s="25"/>
      <c r="E4089" s="27" t="s">
        <v>1397</v>
      </c>
      <c r="F4089" s="151" t="s">
        <v>21</v>
      </c>
      <c r="G4089" s="25"/>
      <c r="H4089" s="46" t="str">
        <f>IFERROR(IFERROR(IF(SEARCH("Usystems",$E4089)&gt;0,"Usystems"),IF(SEARCH("RIIFO",$E4089)&gt;0,"RIIFO","Uponor")),"Uponor")</f>
        <v>Uponor</v>
      </c>
      <c r="I4089" s="25" t="str">
        <f>IFERROR(MID($D4089,1,7)+0,"")</f>
        <v/>
      </c>
      <c r="J4089" s="25" t="str">
        <f>IFERROR(MID($D4089,10,7)+0,"")</f>
        <v/>
      </c>
      <c r="K4089" s="25" t="str">
        <f>IFERROR(MID($D4089,19,7)+0,"")</f>
        <v/>
      </c>
      <c r="L4089" s="25" t="str">
        <f>IFERROR(MID($D4089,28,7)+0,"")</f>
        <v/>
      </c>
      <c r="M4089" s="25" t="str">
        <f>IF(IFERROR(MID($Q4089,1,7)+0,"")&lt;1130000,IF(INDEX(C:C,MATCH(LEFT(Q4089,7)+0,I:I,0))&lt;1130000,"",INDEX(C:C,MATCH(LEFT(Q4089,7)+0,I:I,0))),IFERROR(MID($Q4089,1,7)+0,""))</f>
        <v/>
      </c>
      <c r="N4089" s="25" t="str">
        <f>IF(IFERROR(MID($Q4089,10,7)+0,"")&lt;1130000,"",IFERROR(MID($Q4089,10,7)+0,""))</f>
        <v/>
      </c>
      <c r="O4089" s="25" t="str">
        <f>IF(IFERROR(MID($Q4089,19,7)+0,"")&lt;1130000,"",IFERROR(MID($Q4089,19,7)+0,""))</f>
        <v/>
      </c>
      <c r="P4089" s="25" t="str">
        <f>IF(M4089="","",IF(N4089="",M4089,M4089&amp;", "&amp;N4089))</f>
        <v/>
      </c>
      <c r="Q4089" s="25"/>
      <c r="R4089" s="25"/>
      <c r="S4089" s="35" t="s">
        <v>108</v>
      </c>
      <c r="T4089" s="25" t="s">
        <v>36</v>
      </c>
      <c r="U4089" s="185">
        <v>43826</v>
      </c>
      <c r="V4089" s="188">
        <v>43826</v>
      </c>
      <c r="W4089" s="189">
        <v>43826</v>
      </c>
      <c r="X4089" s="31">
        <v>43826</v>
      </c>
      <c r="Y4089" s="90">
        <f>IFERROR(ROUND(X4089/W4089-1,2),"")</f>
        <v>0</v>
      </c>
      <c r="Z4089" s="31">
        <f>IF(OR(S4089="VLD MLC components",S4089="VLD MLC pipes",S4089="VLD PEX components",S4089="VLD PEX pipes",S4089="VLD PHC components",S4089="VLD PHC pipes",S4089="Controls VLD"),"По запросу",X4089)</f>
        <v>43826</v>
      </c>
      <c r="AA4089" s="63">
        <f>ROUND(X4089/1.2,3)</f>
        <v>36521.667000000001</v>
      </c>
      <c r="AB4089" s="23">
        <v>36521.667000000001</v>
      </c>
      <c r="AC4089" s="190">
        <f>IFERROR(ROUND(AA4089/AB4089-1,2),"")</f>
        <v>0</v>
      </c>
      <c r="AD4089" s="25">
        <v>20.8</v>
      </c>
      <c r="AE4089" s="25">
        <v>0.08</v>
      </c>
      <c r="AF4089" s="25">
        <v>0</v>
      </c>
      <c r="AG4089" s="25" t="s">
        <v>22</v>
      </c>
      <c r="AH4089" s="25">
        <v>0</v>
      </c>
      <c r="AI4089" s="25">
        <v>0</v>
      </c>
      <c r="AJ4089" s="25" t="s">
        <v>20</v>
      </c>
      <c r="AK4089" s="42" t="s">
        <v>19</v>
      </c>
      <c r="AL4089" s="25" t="s">
        <v>20</v>
      </c>
      <c r="AM4089" s="25">
        <v>1</v>
      </c>
      <c r="AN4089" s="25" t="s">
        <v>22</v>
      </c>
      <c r="AO4089" s="25" t="s">
        <v>22</v>
      </c>
      <c r="AP4089" s="25" t="s">
        <v>22</v>
      </c>
      <c r="AQ4089" s="25"/>
      <c r="AR4089" s="94"/>
      <c r="AS4089" s="157" t="s">
        <v>22</v>
      </c>
      <c r="AT4089" s="93" t="s">
        <v>22</v>
      </c>
      <c r="AU4089" s="92" t="s">
        <v>22</v>
      </c>
      <c r="AV4089" s="91" t="s">
        <v>48</v>
      </c>
      <c r="AW4089" s="92" t="s">
        <v>48</v>
      </c>
      <c r="AX4089" s="92" t="s">
        <v>48</v>
      </c>
      <c r="AY4089" s="91" t="s">
        <v>152</v>
      </c>
      <c r="AZ4089" s="23"/>
      <c r="BA4089" s="25">
        <v>0</v>
      </c>
      <c r="BB4089" t="s">
        <v>48</v>
      </c>
      <c r="BC4089" t="e">
        <v>#N/A</v>
      </c>
      <c r="BD4089" t="e">
        <f>IF(Z4089=BC4089,"OK")</f>
        <v>#N/A</v>
      </c>
      <c r="BE4089">
        <v>20.8</v>
      </c>
      <c r="BF4089">
        <v>0.08</v>
      </c>
      <c r="BG4089" t="s">
        <v>22</v>
      </c>
      <c r="BH4089" t="s">
        <v>22</v>
      </c>
      <c r="BI4089" t="s">
        <v>22</v>
      </c>
      <c r="BJ4089">
        <v>0</v>
      </c>
      <c r="BK4089">
        <v>0</v>
      </c>
      <c r="BN4089" s="183"/>
    </row>
    <row r="4090" spans="1:66" ht="25.5" x14ac:dyDescent="0.25">
      <c r="A4090" s="1"/>
      <c r="B4090" s="94">
        <v>4077</v>
      </c>
      <c r="C4090" s="43">
        <v>1050527</v>
      </c>
      <c r="D4090" s="25"/>
      <c r="E4090" s="27" t="s">
        <v>1396</v>
      </c>
      <c r="F4090" s="151" t="s">
        <v>21</v>
      </c>
      <c r="G4090" s="25"/>
      <c r="H4090" s="46" t="str">
        <f>IFERROR(IFERROR(IF(SEARCH("Usystems",$E4090)&gt;0,"Usystems"),IF(SEARCH("RIIFO",$E4090)&gt;0,"RIIFO","Uponor")),"Uponor")</f>
        <v>Uponor</v>
      </c>
      <c r="I4090" s="25" t="str">
        <f>IFERROR(MID($D4090,1,7)+0,"")</f>
        <v/>
      </c>
      <c r="J4090" s="25" t="str">
        <f>IFERROR(MID($D4090,10,7)+0,"")</f>
        <v/>
      </c>
      <c r="K4090" s="25" t="str">
        <f>IFERROR(MID($D4090,19,7)+0,"")</f>
        <v/>
      </c>
      <c r="L4090" s="25" t="str">
        <f>IFERROR(MID($D4090,28,7)+0,"")</f>
        <v/>
      </c>
      <c r="M4090" s="25" t="str">
        <f>IF(IFERROR(MID($Q4090,1,7)+0,"")&lt;1130000,IF(INDEX(C:C,MATCH(LEFT(Q4090,7)+0,I:I,0))&lt;1130000,"",INDEX(C:C,MATCH(LEFT(Q4090,7)+0,I:I,0))),IFERROR(MID($Q4090,1,7)+0,""))</f>
        <v/>
      </c>
      <c r="N4090" s="25" t="str">
        <f>IF(IFERROR(MID($Q4090,10,7)+0,"")&lt;1130000,"",IFERROR(MID($Q4090,10,7)+0,""))</f>
        <v/>
      </c>
      <c r="O4090" s="25" t="str">
        <f>IF(IFERROR(MID($Q4090,19,7)+0,"")&lt;1130000,"",IFERROR(MID($Q4090,19,7)+0,""))</f>
        <v/>
      </c>
      <c r="P4090" s="25" t="str">
        <f>IF(M4090="","",IF(N4090="",M4090,M4090&amp;", "&amp;N4090))</f>
        <v/>
      </c>
      <c r="Q4090" s="25"/>
      <c r="R4090" s="25"/>
      <c r="S4090" s="35" t="s">
        <v>108</v>
      </c>
      <c r="T4090" s="25" t="s">
        <v>36</v>
      </c>
      <c r="U4090" s="185">
        <v>38116</v>
      </c>
      <c r="V4090" s="188">
        <v>38116</v>
      </c>
      <c r="W4090" s="189">
        <v>38116</v>
      </c>
      <c r="X4090" s="31">
        <v>38116</v>
      </c>
      <c r="Y4090" s="90">
        <f>IFERROR(ROUND(X4090/W4090-1,2),"")</f>
        <v>0</v>
      </c>
      <c r="Z4090" s="31">
        <f>IF(OR(S4090="VLD MLC components",S4090="VLD MLC pipes",S4090="VLD PEX components",S4090="VLD PEX pipes",S4090="VLD PHC components",S4090="VLD PHC pipes",S4090="Controls VLD"),"По запросу",X4090)</f>
        <v>38116</v>
      </c>
      <c r="AA4090" s="63">
        <f>ROUND(X4090/1.2,3)</f>
        <v>31763.332999999999</v>
      </c>
      <c r="AB4090" s="23">
        <v>31763.332999999999</v>
      </c>
      <c r="AC4090" s="190">
        <f>IFERROR(ROUND(AA4090/AB4090-1,2),"")</f>
        <v>0</v>
      </c>
      <c r="AD4090" s="25">
        <v>19</v>
      </c>
      <c r="AE4090" s="25">
        <v>7.0000000000000007E-2</v>
      </c>
      <c r="AF4090" s="25">
        <v>0</v>
      </c>
      <c r="AG4090" s="25" t="s">
        <v>22</v>
      </c>
      <c r="AH4090" s="25">
        <v>0</v>
      </c>
      <c r="AI4090" s="25">
        <v>0</v>
      </c>
      <c r="AJ4090" s="25" t="s">
        <v>20</v>
      </c>
      <c r="AK4090" s="42" t="s">
        <v>19</v>
      </c>
      <c r="AL4090" s="25" t="s">
        <v>20</v>
      </c>
      <c r="AM4090" s="25">
        <v>1</v>
      </c>
      <c r="AN4090" s="25" t="s">
        <v>22</v>
      </c>
      <c r="AO4090" s="25" t="s">
        <v>22</v>
      </c>
      <c r="AP4090" s="25" t="s">
        <v>22</v>
      </c>
      <c r="AQ4090" s="25"/>
      <c r="AR4090" s="94"/>
      <c r="AS4090" s="157" t="s">
        <v>22</v>
      </c>
      <c r="AT4090" s="93" t="s">
        <v>22</v>
      </c>
      <c r="AU4090" s="92" t="s">
        <v>22</v>
      </c>
      <c r="AV4090" s="91" t="s">
        <v>48</v>
      </c>
      <c r="AW4090" s="92" t="s">
        <v>48</v>
      </c>
      <c r="AX4090" s="92" t="s">
        <v>48</v>
      </c>
      <c r="AY4090" s="91" t="s">
        <v>152</v>
      </c>
      <c r="AZ4090" s="23"/>
      <c r="BA4090" s="25">
        <v>0</v>
      </c>
      <c r="BB4090" t="s">
        <v>48</v>
      </c>
      <c r="BC4090" t="e">
        <v>#N/A</v>
      </c>
      <c r="BD4090" t="e">
        <f>IF(Z4090=BC4090,"OK")</f>
        <v>#N/A</v>
      </c>
      <c r="BE4090">
        <v>19</v>
      </c>
      <c r="BF4090">
        <v>7.0000000000000007E-2</v>
      </c>
      <c r="BG4090" t="s">
        <v>22</v>
      </c>
      <c r="BH4090" t="s">
        <v>22</v>
      </c>
      <c r="BI4090" t="s">
        <v>22</v>
      </c>
      <c r="BJ4090">
        <v>0</v>
      </c>
      <c r="BK4090">
        <v>0</v>
      </c>
      <c r="BN4090" s="183"/>
    </row>
    <row r="4091" spans="1:66" ht="25.5" x14ac:dyDescent="0.25">
      <c r="A4091" s="1"/>
      <c r="B4091" s="94">
        <v>4078</v>
      </c>
      <c r="C4091" s="43">
        <v>1050528</v>
      </c>
      <c r="D4091" s="25"/>
      <c r="E4091" s="27" t="s">
        <v>1395</v>
      </c>
      <c r="F4091" s="151" t="s">
        <v>21</v>
      </c>
      <c r="G4091" s="25"/>
      <c r="H4091" s="46" t="str">
        <f>IFERROR(IFERROR(IF(SEARCH("Usystems",$E4091)&gt;0,"Usystems"),IF(SEARCH("RIIFO",$E4091)&gt;0,"RIIFO","Uponor")),"Uponor")</f>
        <v>Uponor</v>
      </c>
      <c r="I4091" s="25" t="str">
        <f>IFERROR(MID($D4091,1,7)+0,"")</f>
        <v/>
      </c>
      <c r="J4091" s="25" t="str">
        <f>IFERROR(MID($D4091,10,7)+0,"")</f>
        <v/>
      </c>
      <c r="K4091" s="25" t="str">
        <f>IFERROR(MID($D4091,19,7)+0,"")</f>
        <v/>
      </c>
      <c r="L4091" s="25" t="str">
        <f>IFERROR(MID($D4091,28,7)+0,"")</f>
        <v/>
      </c>
      <c r="M4091" s="25" t="str">
        <f>IF(IFERROR(MID($Q4091,1,7)+0,"")&lt;1130000,IF(INDEX(C:C,MATCH(LEFT(Q4091,7)+0,I:I,0))&lt;1130000,"",INDEX(C:C,MATCH(LEFT(Q4091,7)+0,I:I,0))),IFERROR(MID($Q4091,1,7)+0,""))</f>
        <v/>
      </c>
      <c r="N4091" s="25" t="str">
        <f>IF(IFERROR(MID($Q4091,10,7)+0,"")&lt;1130000,"",IFERROR(MID($Q4091,10,7)+0,""))</f>
        <v/>
      </c>
      <c r="O4091" s="25" t="str">
        <f>IF(IFERROR(MID($Q4091,19,7)+0,"")&lt;1130000,"",IFERROR(MID($Q4091,19,7)+0,""))</f>
        <v/>
      </c>
      <c r="P4091" s="25" t="str">
        <f>IF(M4091="","",IF(N4091="",M4091,M4091&amp;", "&amp;N4091))</f>
        <v/>
      </c>
      <c r="Q4091" s="25"/>
      <c r="R4091" s="25"/>
      <c r="S4091" s="35" t="s">
        <v>108</v>
      </c>
      <c r="T4091" s="25" t="s">
        <v>36</v>
      </c>
      <c r="U4091" s="185">
        <v>43453</v>
      </c>
      <c r="V4091" s="188">
        <v>43453</v>
      </c>
      <c r="W4091" s="189">
        <v>43453</v>
      </c>
      <c r="X4091" s="31">
        <v>43453</v>
      </c>
      <c r="Y4091" s="90">
        <f>IFERROR(ROUND(X4091/W4091-1,2),"")</f>
        <v>0</v>
      </c>
      <c r="Z4091" s="31">
        <f>IF(OR(S4091="VLD MLC components",S4091="VLD MLC pipes",S4091="VLD PEX components",S4091="VLD PEX pipes",S4091="VLD PHC components",S4091="VLD PHC pipes",S4091="Controls VLD"),"По запросу",X4091)</f>
        <v>43453</v>
      </c>
      <c r="AA4091" s="63">
        <f>ROUND(X4091/1.2,3)</f>
        <v>36210.832999999999</v>
      </c>
      <c r="AB4091" s="23">
        <v>36210.832999999999</v>
      </c>
      <c r="AC4091" s="190">
        <f>IFERROR(ROUND(AA4091/AB4091-1,2),"")</f>
        <v>0</v>
      </c>
      <c r="AD4091" s="25">
        <v>21.5</v>
      </c>
      <c r="AE4091" s="25">
        <v>0.09</v>
      </c>
      <c r="AF4091" s="25">
        <v>0</v>
      </c>
      <c r="AG4091" s="25" t="s">
        <v>22</v>
      </c>
      <c r="AH4091" s="25">
        <v>0</v>
      </c>
      <c r="AI4091" s="25">
        <v>0</v>
      </c>
      <c r="AJ4091" s="25" t="s">
        <v>20</v>
      </c>
      <c r="AK4091" s="42" t="s">
        <v>19</v>
      </c>
      <c r="AL4091" s="25" t="s">
        <v>20</v>
      </c>
      <c r="AM4091" s="25">
        <v>1</v>
      </c>
      <c r="AN4091" s="25" t="s">
        <v>22</v>
      </c>
      <c r="AO4091" s="25" t="s">
        <v>22</v>
      </c>
      <c r="AP4091" s="25" t="s">
        <v>22</v>
      </c>
      <c r="AQ4091" s="25"/>
      <c r="AR4091" s="94"/>
      <c r="AS4091" s="157" t="s">
        <v>22</v>
      </c>
      <c r="AT4091" s="93" t="s">
        <v>22</v>
      </c>
      <c r="AU4091" s="92" t="s">
        <v>22</v>
      </c>
      <c r="AV4091" s="91" t="s">
        <v>48</v>
      </c>
      <c r="AW4091" s="92" t="s">
        <v>48</v>
      </c>
      <c r="AX4091" s="92" t="s">
        <v>48</v>
      </c>
      <c r="AY4091" s="91" t="s">
        <v>152</v>
      </c>
      <c r="AZ4091" s="23"/>
      <c r="BA4091" s="25">
        <v>0</v>
      </c>
      <c r="BB4091" t="s">
        <v>48</v>
      </c>
      <c r="BC4091" t="e">
        <v>#N/A</v>
      </c>
      <c r="BD4091" t="e">
        <f>IF(Z4091=BC4091,"OK")</f>
        <v>#N/A</v>
      </c>
      <c r="BE4091">
        <v>21.5</v>
      </c>
      <c r="BF4091">
        <v>0.09</v>
      </c>
      <c r="BG4091" t="s">
        <v>22</v>
      </c>
      <c r="BH4091" t="s">
        <v>22</v>
      </c>
      <c r="BI4091" t="s">
        <v>22</v>
      </c>
      <c r="BJ4091">
        <v>0</v>
      </c>
      <c r="BK4091">
        <v>0</v>
      </c>
      <c r="BN4091" s="183"/>
    </row>
    <row r="4092" spans="1:66" ht="25.5" x14ac:dyDescent="0.25">
      <c r="A4092" s="1"/>
      <c r="B4092" s="94">
        <v>4079</v>
      </c>
      <c r="C4092" s="43">
        <v>1050529</v>
      </c>
      <c r="D4092" s="25"/>
      <c r="E4092" s="27" t="s">
        <v>1394</v>
      </c>
      <c r="F4092" s="151" t="s">
        <v>21</v>
      </c>
      <c r="G4092" s="25"/>
      <c r="H4092" s="46" t="str">
        <f>IFERROR(IFERROR(IF(SEARCH("Usystems",$E4092)&gt;0,"Usystems"),IF(SEARCH("RIIFO",$E4092)&gt;0,"RIIFO","Uponor")),"Uponor")</f>
        <v>Uponor</v>
      </c>
      <c r="I4092" s="25" t="str">
        <f>IFERROR(MID($D4092,1,7)+0,"")</f>
        <v/>
      </c>
      <c r="J4092" s="25" t="str">
        <f>IFERROR(MID($D4092,10,7)+0,"")</f>
        <v/>
      </c>
      <c r="K4092" s="25" t="str">
        <f>IFERROR(MID($D4092,19,7)+0,"")</f>
        <v/>
      </c>
      <c r="L4092" s="25" t="str">
        <f>IFERROR(MID($D4092,28,7)+0,"")</f>
        <v/>
      </c>
      <c r="M4092" s="25" t="str">
        <f>IF(IFERROR(MID($Q4092,1,7)+0,"")&lt;1130000,IF(INDEX(C:C,MATCH(LEFT(Q4092,7)+0,I:I,0))&lt;1130000,"",INDEX(C:C,MATCH(LEFT(Q4092,7)+0,I:I,0))),IFERROR(MID($Q4092,1,7)+0,""))</f>
        <v/>
      </c>
      <c r="N4092" s="25" t="str">
        <f>IF(IFERROR(MID($Q4092,10,7)+0,"")&lt;1130000,"",IFERROR(MID($Q4092,10,7)+0,""))</f>
        <v/>
      </c>
      <c r="O4092" s="25" t="str">
        <f>IF(IFERROR(MID($Q4092,19,7)+0,"")&lt;1130000,"",IFERROR(MID($Q4092,19,7)+0,""))</f>
        <v/>
      </c>
      <c r="P4092" s="25" t="str">
        <f>IF(M4092="","",IF(N4092="",M4092,M4092&amp;", "&amp;N4092))</f>
        <v/>
      </c>
      <c r="Q4092" s="25"/>
      <c r="R4092" s="25"/>
      <c r="S4092" s="35" t="s">
        <v>108</v>
      </c>
      <c r="T4092" s="25" t="s">
        <v>36</v>
      </c>
      <c r="U4092" s="185">
        <v>21391</v>
      </c>
      <c r="V4092" s="188">
        <v>21391</v>
      </c>
      <c r="W4092" s="189">
        <v>21391</v>
      </c>
      <c r="X4092" s="31">
        <v>21391</v>
      </c>
      <c r="Y4092" s="90">
        <f>IFERROR(ROUND(X4092/W4092-1,2),"")</f>
        <v>0</v>
      </c>
      <c r="Z4092" s="31">
        <f>IF(OR(S4092="VLD MLC components",S4092="VLD MLC pipes",S4092="VLD PEX components",S4092="VLD PEX pipes",S4092="VLD PHC components",S4092="VLD PHC pipes",S4092="Controls VLD"),"По запросу",X4092)</f>
        <v>21391</v>
      </c>
      <c r="AA4092" s="63">
        <f>ROUND(X4092/1.2,3)</f>
        <v>17825.832999999999</v>
      </c>
      <c r="AB4092" s="23">
        <v>17825.832999999999</v>
      </c>
      <c r="AC4092" s="190">
        <f>IFERROR(ROUND(AA4092/AB4092-1,2),"")</f>
        <v>0</v>
      </c>
      <c r="AD4092" s="25">
        <v>19.899999999999999</v>
      </c>
      <c r="AE4092" s="25">
        <v>0.08</v>
      </c>
      <c r="AF4092" s="25">
        <v>0</v>
      </c>
      <c r="AG4092" s="25" t="s">
        <v>22</v>
      </c>
      <c r="AH4092" s="25">
        <v>0</v>
      </c>
      <c r="AI4092" s="25">
        <v>0</v>
      </c>
      <c r="AJ4092" s="25" t="s">
        <v>20</v>
      </c>
      <c r="AK4092" s="42" t="s">
        <v>19</v>
      </c>
      <c r="AL4092" s="25" t="s">
        <v>20</v>
      </c>
      <c r="AM4092" s="25">
        <v>1</v>
      </c>
      <c r="AN4092" s="25" t="s">
        <v>22</v>
      </c>
      <c r="AO4092" s="25" t="s">
        <v>22</v>
      </c>
      <c r="AP4092" s="25" t="s">
        <v>22</v>
      </c>
      <c r="AQ4092" s="25"/>
      <c r="AR4092" s="94"/>
      <c r="AS4092" s="157" t="s">
        <v>22</v>
      </c>
      <c r="AT4092" s="93" t="s">
        <v>22</v>
      </c>
      <c r="AU4092" s="92" t="s">
        <v>22</v>
      </c>
      <c r="AV4092" s="91" t="s">
        <v>48</v>
      </c>
      <c r="AW4092" s="92" t="s">
        <v>48</v>
      </c>
      <c r="AX4092" s="92" t="s">
        <v>48</v>
      </c>
      <c r="AY4092" s="91" t="s">
        <v>152</v>
      </c>
      <c r="AZ4092" s="23"/>
      <c r="BA4092" s="25">
        <v>0</v>
      </c>
      <c r="BB4092" t="s">
        <v>48</v>
      </c>
      <c r="BC4092" t="e">
        <v>#N/A</v>
      </c>
      <c r="BD4092" t="e">
        <f>IF(Z4092=BC4092,"OK")</f>
        <v>#N/A</v>
      </c>
      <c r="BE4092">
        <v>19.899999999999999</v>
      </c>
      <c r="BF4092">
        <v>0.08</v>
      </c>
      <c r="BG4092" t="s">
        <v>22</v>
      </c>
      <c r="BH4092" t="s">
        <v>22</v>
      </c>
      <c r="BI4092" t="s">
        <v>22</v>
      </c>
      <c r="BJ4092">
        <v>0</v>
      </c>
      <c r="BK4092">
        <v>0</v>
      </c>
      <c r="BN4092" s="183"/>
    </row>
    <row r="4093" spans="1:66" ht="25.5" x14ac:dyDescent="0.25">
      <c r="A4093" s="1"/>
      <c r="B4093" s="94">
        <v>4080</v>
      </c>
      <c r="C4093" s="43">
        <v>1050530</v>
      </c>
      <c r="D4093" s="25"/>
      <c r="E4093" s="27" t="s">
        <v>1393</v>
      </c>
      <c r="F4093" s="151" t="s">
        <v>21</v>
      </c>
      <c r="G4093" s="25"/>
      <c r="H4093" s="46" t="str">
        <f>IFERROR(IFERROR(IF(SEARCH("Usystems",$E4093)&gt;0,"Usystems"),IF(SEARCH("RIIFO",$E4093)&gt;0,"RIIFO","Uponor")),"Uponor")</f>
        <v>Uponor</v>
      </c>
      <c r="I4093" s="25" t="str">
        <f>IFERROR(MID($D4093,1,7)+0,"")</f>
        <v/>
      </c>
      <c r="J4093" s="25" t="str">
        <f>IFERROR(MID($D4093,10,7)+0,"")</f>
        <v/>
      </c>
      <c r="K4093" s="25" t="str">
        <f>IFERROR(MID($D4093,19,7)+0,"")</f>
        <v/>
      </c>
      <c r="L4093" s="25" t="str">
        <f>IFERROR(MID($D4093,28,7)+0,"")</f>
        <v/>
      </c>
      <c r="M4093" s="25" t="str">
        <f>IF(IFERROR(MID($Q4093,1,7)+0,"")&lt;1130000,IF(INDEX(C:C,MATCH(LEFT(Q4093,7)+0,I:I,0))&lt;1130000,"",INDEX(C:C,MATCH(LEFT(Q4093,7)+0,I:I,0))),IFERROR(MID($Q4093,1,7)+0,""))</f>
        <v/>
      </c>
      <c r="N4093" s="25" t="str">
        <f>IF(IFERROR(MID($Q4093,10,7)+0,"")&lt;1130000,"",IFERROR(MID($Q4093,10,7)+0,""))</f>
        <v/>
      </c>
      <c r="O4093" s="25" t="str">
        <f>IF(IFERROR(MID($Q4093,19,7)+0,"")&lt;1130000,"",IFERROR(MID($Q4093,19,7)+0,""))</f>
        <v/>
      </c>
      <c r="P4093" s="25" t="str">
        <f>IF(M4093="","",IF(N4093="",M4093,M4093&amp;", "&amp;N4093))</f>
        <v/>
      </c>
      <c r="Q4093" s="25"/>
      <c r="R4093" s="25"/>
      <c r="S4093" s="35" t="s">
        <v>108</v>
      </c>
      <c r="T4093" s="25" t="s">
        <v>36</v>
      </c>
      <c r="U4093" s="185">
        <v>36986</v>
      </c>
      <c r="V4093" s="188">
        <v>36986</v>
      </c>
      <c r="W4093" s="189">
        <v>36986</v>
      </c>
      <c r="X4093" s="31">
        <v>36986</v>
      </c>
      <c r="Y4093" s="90">
        <f>IFERROR(ROUND(X4093/W4093-1,2),"")</f>
        <v>0</v>
      </c>
      <c r="Z4093" s="31">
        <f>IF(OR(S4093="VLD MLC components",S4093="VLD MLC pipes",S4093="VLD PEX components",S4093="VLD PEX pipes",S4093="VLD PHC components",S4093="VLD PHC pipes",S4093="Controls VLD"),"По запросу",X4093)</f>
        <v>36986</v>
      </c>
      <c r="AA4093" s="63">
        <f>ROUND(X4093/1.2,3)</f>
        <v>30821.667000000001</v>
      </c>
      <c r="AB4093" s="23">
        <v>30821.667000000001</v>
      </c>
      <c r="AC4093" s="190">
        <f>IFERROR(ROUND(AA4093/AB4093-1,2),"")</f>
        <v>0</v>
      </c>
      <c r="AD4093" s="25">
        <v>22.5</v>
      </c>
      <c r="AE4093" s="25">
        <v>0.1</v>
      </c>
      <c r="AF4093" s="25">
        <v>0</v>
      </c>
      <c r="AG4093" s="25" t="s">
        <v>22</v>
      </c>
      <c r="AH4093" s="25">
        <v>0</v>
      </c>
      <c r="AI4093" s="25">
        <v>0</v>
      </c>
      <c r="AJ4093" s="25" t="s">
        <v>20</v>
      </c>
      <c r="AK4093" s="42" t="s">
        <v>19</v>
      </c>
      <c r="AL4093" s="25" t="s">
        <v>20</v>
      </c>
      <c r="AM4093" s="25">
        <v>1</v>
      </c>
      <c r="AN4093" s="25" t="s">
        <v>22</v>
      </c>
      <c r="AO4093" s="25" t="s">
        <v>22</v>
      </c>
      <c r="AP4093" s="25" t="s">
        <v>22</v>
      </c>
      <c r="AQ4093" s="25"/>
      <c r="AR4093" s="94"/>
      <c r="AS4093" s="157" t="s">
        <v>22</v>
      </c>
      <c r="AT4093" s="93" t="s">
        <v>22</v>
      </c>
      <c r="AU4093" s="92" t="s">
        <v>22</v>
      </c>
      <c r="AV4093" s="91" t="s">
        <v>48</v>
      </c>
      <c r="AW4093" s="92" t="s">
        <v>48</v>
      </c>
      <c r="AX4093" s="92" t="s">
        <v>48</v>
      </c>
      <c r="AY4093" s="91" t="s">
        <v>152</v>
      </c>
      <c r="AZ4093" s="23"/>
      <c r="BA4093" s="25">
        <v>0</v>
      </c>
      <c r="BB4093" t="s">
        <v>48</v>
      </c>
      <c r="BC4093" t="e">
        <v>#N/A</v>
      </c>
      <c r="BD4093" t="e">
        <f>IF(Z4093=BC4093,"OK")</f>
        <v>#N/A</v>
      </c>
      <c r="BE4093">
        <v>22.5</v>
      </c>
      <c r="BF4093">
        <v>0.1</v>
      </c>
      <c r="BG4093" t="s">
        <v>22</v>
      </c>
      <c r="BH4093" t="s">
        <v>22</v>
      </c>
      <c r="BI4093" t="s">
        <v>22</v>
      </c>
      <c r="BJ4093">
        <v>0</v>
      </c>
      <c r="BK4093">
        <v>0</v>
      </c>
      <c r="BN4093" s="183"/>
    </row>
    <row r="4094" spans="1:66" ht="25.5" x14ac:dyDescent="0.25">
      <c r="A4094" s="1"/>
      <c r="B4094" s="94">
        <v>4081</v>
      </c>
      <c r="C4094" s="43">
        <v>1050532</v>
      </c>
      <c r="D4094" s="25"/>
      <c r="E4094" s="27" t="s">
        <v>1392</v>
      </c>
      <c r="F4094" s="151" t="s">
        <v>21</v>
      </c>
      <c r="G4094" s="25"/>
      <c r="H4094" s="46" t="str">
        <f>IFERROR(IFERROR(IF(SEARCH("Usystems",$E4094)&gt;0,"Usystems"),IF(SEARCH("RIIFO",$E4094)&gt;0,"RIIFO","Uponor")),"Uponor")</f>
        <v>Uponor</v>
      </c>
      <c r="I4094" s="25" t="str">
        <f>IFERROR(MID($D4094,1,7)+0,"")</f>
        <v/>
      </c>
      <c r="J4094" s="25" t="str">
        <f>IFERROR(MID($D4094,10,7)+0,"")</f>
        <v/>
      </c>
      <c r="K4094" s="25" t="str">
        <f>IFERROR(MID($D4094,19,7)+0,"")</f>
        <v/>
      </c>
      <c r="L4094" s="25" t="str">
        <f>IFERROR(MID($D4094,28,7)+0,"")</f>
        <v/>
      </c>
      <c r="M4094" s="25" t="str">
        <f>IF(IFERROR(MID($Q4094,1,7)+0,"")&lt;1130000,IF(INDEX(C:C,MATCH(LEFT(Q4094,7)+0,I:I,0))&lt;1130000,"",INDEX(C:C,MATCH(LEFT(Q4094,7)+0,I:I,0))),IFERROR(MID($Q4094,1,7)+0,""))</f>
        <v/>
      </c>
      <c r="N4094" s="25" t="str">
        <f>IF(IFERROR(MID($Q4094,10,7)+0,"")&lt;1130000,"",IFERROR(MID($Q4094,10,7)+0,""))</f>
        <v/>
      </c>
      <c r="O4094" s="25" t="str">
        <f>IF(IFERROR(MID($Q4094,19,7)+0,"")&lt;1130000,"",IFERROR(MID($Q4094,19,7)+0,""))</f>
        <v/>
      </c>
      <c r="P4094" s="25" t="str">
        <f>IF(M4094="","",IF(N4094="",M4094,M4094&amp;", "&amp;N4094))</f>
        <v/>
      </c>
      <c r="Q4094" s="25"/>
      <c r="R4094" s="25"/>
      <c r="S4094" s="35" t="s">
        <v>108</v>
      </c>
      <c r="T4094" s="25" t="s">
        <v>36</v>
      </c>
      <c r="U4094" s="185">
        <v>123698</v>
      </c>
      <c r="V4094" s="188">
        <v>123698</v>
      </c>
      <c r="W4094" s="189">
        <v>123698</v>
      </c>
      <c r="X4094" s="31">
        <v>123698</v>
      </c>
      <c r="Y4094" s="90">
        <f>IFERROR(ROUND(X4094/W4094-1,2),"")</f>
        <v>0</v>
      </c>
      <c r="Z4094" s="31">
        <f>IF(OR(S4094="VLD MLC components",S4094="VLD MLC pipes",S4094="VLD PEX components",S4094="VLD PEX pipes",S4094="VLD PHC components",S4094="VLD PHC pipes",S4094="Controls VLD"),"По запросу",X4094)</f>
        <v>123698</v>
      </c>
      <c r="AA4094" s="63">
        <f>ROUND(X4094/1.2,3)</f>
        <v>103081.667</v>
      </c>
      <c r="AB4094" s="23">
        <v>103081.667</v>
      </c>
      <c r="AC4094" s="190">
        <f>IFERROR(ROUND(AA4094/AB4094-1,2),"")</f>
        <v>0</v>
      </c>
      <c r="AD4094" s="25">
        <v>100</v>
      </c>
      <c r="AE4094" s="25">
        <v>1.4</v>
      </c>
      <c r="AF4094" s="25">
        <v>0</v>
      </c>
      <c r="AG4094" s="25" t="s">
        <v>22</v>
      </c>
      <c r="AH4094" s="25">
        <v>0</v>
      </c>
      <c r="AI4094" s="25">
        <v>0</v>
      </c>
      <c r="AJ4094" s="25" t="s">
        <v>20</v>
      </c>
      <c r="AK4094" s="42" t="s">
        <v>19</v>
      </c>
      <c r="AL4094" s="25" t="s">
        <v>20</v>
      </c>
      <c r="AM4094" s="25">
        <v>1</v>
      </c>
      <c r="AN4094" s="25" t="s">
        <v>22</v>
      </c>
      <c r="AO4094" s="25" t="s">
        <v>22</v>
      </c>
      <c r="AP4094" s="25" t="s">
        <v>22</v>
      </c>
      <c r="AQ4094" s="25"/>
      <c r="AR4094" s="94"/>
      <c r="AS4094" s="157" t="s">
        <v>22</v>
      </c>
      <c r="AT4094" s="93" t="s">
        <v>22</v>
      </c>
      <c r="AU4094" s="92" t="s">
        <v>22</v>
      </c>
      <c r="AV4094" s="91" t="s">
        <v>48</v>
      </c>
      <c r="AW4094" s="92" t="s">
        <v>48</v>
      </c>
      <c r="AX4094" s="92" t="s">
        <v>48</v>
      </c>
      <c r="AY4094" s="91" t="s">
        <v>152</v>
      </c>
      <c r="AZ4094" s="23"/>
      <c r="BA4094" s="25">
        <v>0</v>
      </c>
      <c r="BB4094" t="s">
        <v>48</v>
      </c>
      <c r="BC4094" t="e">
        <v>#N/A</v>
      </c>
      <c r="BD4094" t="e">
        <f>IF(Z4094=BC4094,"OK")</f>
        <v>#N/A</v>
      </c>
      <c r="BE4094">
        <v>100</v>
      </c>
      <c r="BF4094">
        <v>1.4</v>
      </c>
      <c r="BG4094" t="s">
        <v>22</v>
      </c>
      <c r="BH4094" t="s">
        <v>22</v>
      </c>
      <c r="BI4094" t="s">
        <v>22</v>
      </c>
      <c r="BJ4094">
        <v>0</v>
      </c>
      <c r="BK4094">
        <v>0</v>
      </c>
      <c r="BN4094" s="183"/>
    </row>
    <row r="4095" spans="1:66" ht="25.5" x14ac:dyDescent="0.25">
      <c r="A4095" s="1"/>
      <c r="B4095" s="94">
        <v>4082</v>
      </c>
      <c r="C4095" s="43">
        <v>1050533</v>
      </c>
      <c r="D4095" s="25"/>
      <c r="E4095" s="27" t="s">
        <v>1391</v>
      </c>
      <c r="F4095" s="151" t="s">
        <v>21</v>
      </c>
      <c r="G4095" s="25"/>
      <c r="H4095" s="46" t="str">
        <f>IFERROR(IFERROR(IF(SEARCH("Usystems",$E4095)&gt;0,"Usystems"),IF(SEARCH("RIIFO",$E4095)&gt;0,"RIIFO","Uponor")),"Uponor")</f>
        <v>Uponor</v>
      </c>
      <c r="I4095" s="25" t="str">
        <f>IFERROR(MID($D4095,1,7)+0,"")</f>
        <v/>
      </c>
      <c r="J4095" s="25" t="str">
        <f>IFERROR(MID($D4095,10,7)+0,"")</f>
        <v/>
      </c>
      <c r="K4095" s="25" t="str">
        <f>IFERROR(MID($D4095,19,7)+0,"")</f>
        <v/>
      </c>
      <c r="L4095" s="25" t="str">
        <f>IFERROR(MID($D4095,28,7)+0,"")</f>
        <v/>
      </c>
      <c r="M4095" s="25" t="str">
        <f>IF(IFERROR(MID($Q4095,1,7)+0,"")&lt;1130000,IF(INDEX(C:C,MATCH(LEFT(Q4095,7)+0,I:I,0))&lt;1130000,"",INDEX(C:C,MATCH(LEFT(Q4095,7)+0,I:I,0))),IFERROR(MID($Q4095,1,7)+0,""))</f>
        <v/>
      </c>
      <c r="N4095" s="25" t="str">
        <f>IF(IFERROR(MID($Q4095,10,7)+0,"")&lt;1130000,"",IFERROR(MID($Q4095,10,7)+0,""))</f>
        <v/>
      </c>
      <c r="O4095" s="25" t="str">
        <f>IF(IFERROR(MID($Q4095,19,7)+0,"")&lt;1130000,"",IFERROR(MID($Q4095,19,7)+0,""))</f>
        <v/>
      </c>
      <c r="P4095" s="25" t="str">
        <f>IF(M4095="","",IF(N4095="",M4095,M4095&amp;", "&amp;N4095))</f>
        <v/>
      </c>
      <c r="Q4095" s="25"/>
      <c r="R4095" s="25"/>
      <c r="S4095" s="35" t="s">
        <v>108</v>
      </c>
      <c r="T4095" s="25" t="s">
        <v>36</v>
      </c>
      <c r="U4095" s="185">
        <v>120820</v>
      </c>
      <c r="V4095" s="188">
        <v>120820</v>
      </c>
      <c r="W4095" s="189">
        <v>120820</v>
      </c>
      <c r="X4095" s="31">
        <v>120820</v>
      </c>
      <c r="Y4095" s="90">
        <f>IFERROR(ROUND(X4095/W4095-1,2),"")</f>
        <v>0</v>
      </c>
      <c r="Z4095" s="31">
        <f>IF(OR(S4095="VLD MLC components",S4095="VLD MLC pipes",S4095="VLD PEX components",S4095="VLD PEX pipes",S4095="VLD PHC components",S4095="VLD PHC pipes",S4095="Controls VLD"),"По запросу",X4095)</f>
        <v>120820</v>
      </c>
      <c r="AA4095" s="63">
        <f>ROUND(X4095/1.2,3)</f>
        <v>100683.333</v>
      </c>
      <c r="AB4095" s="23">
        <v>100683.333</v>
      </c>
      <c r="AC4095" s="190">
        <f>IFERROR(ROUND(AA4095/AB4095-1,2),"")</f>
        <v>0</v>
      </c>
      <c r="AD4095" s="25">
        <v>100</v>
      </c>
      <c r="AE4095" s="25">
        <v>2.8250000000000002</v>
      </c>
      <c r="AF4095" s="25">
        <v>0</v>
      </c>
      <c r="AG4095" s="25" t="s">
        <v>22</v>
      </c>
      <c r="AH4095" s="25">
        <v>0</v>
      </c>
      <c r="AI4095" s="25">
        <v>0</v>
      </c>
      <c r="AJ4095" s="25" t="s">
        <v>20</v>
      </c>
      <c r="AK4095" s="42" t="s">
        <v>19</v>
      </c>
      <c r="AL4095" s="25" t="s">
        <v>20</v>
      </c>
      <c r="AM4095" s="25">
        <v>1</v>
      </c>
      <c r="AN4095" s="25" t="s">
        <v>22</v>
      </c>
      <c r="AO4095" s="25" t="s">
        <v>22</v>
      </c>
      <c r="AP4095" s="25" t="s">
        <v>22</v>
      </c>
      <c r="AQ4095" s="25"/>
      <c r="AR4095" s="94"/>
      <c r="AS4095" s="157" t="s">
        <v>22</v>
      </c>
      <c r="AT4095" s="93" t="s">
        <v>22</v>
      </c>
      <c r="AU4095" s="92" t="s">
        <v>22</v>
      </c>
      <c r="AV4095" s="91" t="s">
        <v>48</v>
      </c>
      <c r="AW4095" s="92" t="s">
        <v>48</v>
      </c>
      <c r="AX4095" s="92" t="s">
        <v>48</v>
      </c>
      <c r="AY4095" s="91" t="s">
        <v>152</v>
      </c>
      <c r="AZ4095" s="23"/>
      <c r="BA4095" s="25">
        <v>0</v>
      </c>
      <c r="BB4095" t="s">
        <v>48</v>
      </c>
      <c r="BC4095" t="e">
        <v>#N/A</v>
      </c>
      <c r="BD4095" t="e">
        <f>IF(Z4095=BC4095,"OK")</f>
        <v>#N/A</v>
      </c>
      <c r="BE4095">
        <v>100</v>
      </c>
      <c r="BF4095">
        <v>2.8250000000000002</v>
      </c>
      <c r="BG4095" t="s">
        <v>22</v>
      </c>
      <c r="BH4095" t="s">
        <v>22</v>
      </c>
      <c r="BI4095" t="s">
        <v>22</v>
      </c>
      <c r="BJ4095">
        <v>0</v>
      </c>
      <c r="BK4095">
        <v>0</v>
      </c>
      <c r="BN4095" s="183"/>
    </row>
    <row r="4096" spans="1:66" ht="25.5" x14ac:dyDescent="0.25">
      <c r="A4096" s="1"/>
      <c r="B4096" s="94">
        <v>4083</v>
      </c>
      <c r="C4096" s="43">
        <v>1050534</v>
      </c>
      <c r="D4096" s="25"/>
      <c r="E4096" s="27" t="s">
        <v>1390</v>
      </c>
      <c r="F4096" s="151" t="s">
        <v>21</v>
      </c>
      <c r="G4096" s="25"/>
      <c r="H4096" s="46" t="str">
        <f>IFERROR(IFERROR(IF(SEARCH("Usystems",$E4096)&gt;0,"Usystems"),IF(SEARCH("RIIFO",$E4096)&gt;0,"RIIFO","Uponor")),"Uponor")</f>
        <v>Uponor</v>
      </c>
      <c r="I4096" s="25" t="str">
        <f>IFERROR(MID($D4096,1,7)+0,"")</f>
        <v/>
      </c>
      <c r="J4096" s="25" t="str">
        <f>IFERROR(MID($D4096,10,7)+0,"")</f>
        <v/>
      </c>
      <c r="K4096" s="25" t="str">
        <f>IFERROR(MID($D4096,19,7)+0,"")</f>
        <v/>
      </c>
      <c r="L4096" s="25" t="str">
        <f>IFERROR(MID($D4096,28,7)+0,"")</f>
        <v/>
      </c>
      <c r="M4096" s="25" t="str">
        <f>IF(IFERROR(MID($Q4096,1,7)+0,"")&lt;1130000,IF(INDEX(C:C,MATCH(LEFT(Q4096,7)+0,I:I,0))&lt;1130000,"",INDEX(C:C,MATCH(LEFT(Q4096,7)+0,I:I,0))),IFERROR(MID($Q4096,1,7)+0,""))</f>
        <v/>
      </c>
      <c r="N4096" s="25" t="str">
        <f>IF(IFERROR(MID($Q4096,10,7)+0,"")&lt;1130000,"",IFERROR(MID($Q4096,10,7)+0,""))</f>
        <v/>
      </c>
      <c r="O4096" s="25" t="str">
        <f>IF(IFERROR(MID($Q4096,19,7)+0,"")&lt;1130000,"",IFERROR(MID($Q4096,19,7)+0,""))</f>
        <v/>
      </c>
      <c r="P4096" s="25" t="str">
        <f>IF(M4096="","",IF(N4096="",M4096,M4096&amp;", "&amp;N4096))</f>
        <v/>
      </c>
      <c r="Q4096" s="25"/>
      <c r="R4096" s="25"/>
      <c r="S4096" s="35" t="s">
        <v>108</v>
      </c>
      <c r="T4096" s="25" t="s">
        <v>36</v>
      </c>
      <c r="U4096" s="185">
        <v>127927</v>
      </c>
      <c r="V4096" s="188">
        <v>127927</v>
      </c>
      <c r="W4096" s="189">
        <v>127927</v>
      </c>
      <c r="X4096" s="31">
        <v>127927</v>
      </c>
      <c r="Y4096" s="90">
        <f>IFERROR(ROUND(X4096/W4096-1,2),"")</f>
        <v>0</v>
      </c>
      <c r="Z4096" s="31">
        <f>IF(OR(S4096="VLD MLC components",S4096="VLD MLC pipes",S4096="VLD PEX components",S4096="VLD PEX pipes",S4096="VLD PHC components",S4096="VLD PHC pipes",S4096="Controls VLD"),"По запросу",X4096)</f>
        <v>127927</v>
      </c>
      <c r="AA4096" s="63">
        <f>ROUND(X4096/1.2,3)</f>
        <v>106605.833</v>
      </c>
      <c r="AB4096" s="23">
        <v>106605.833</v>
      </c>
      <c r="AC4096" s="190">
        <f>IFERROR(ROUND(AA4096/AB4096-1,2),"")</f>
        <v>0</v>
      </c>
      <c r="AD4096" s="25">
        <v>80</v>
      </c>
      <c r="AE4096" s="25">
        <v>3.3519999999999999</v>
      </c>
      <c r="AF4096" s="25">
        <v>0</v>
      </c>
      <c r="AG4096" s="25" t="s">
        <v>22</v>
      </c>
      <c r="AH4096" s="25">
        <v>0</v>
      </c>
      <c r="AI4096" s="25">
        <v>0</v>
      </c>
      <c r="AJ4096" s="25" t="s">
        <v>20</v>
      </c>
      <c r="AK4096" s="42" t="s">
        <v>19</v>
      </c>
      <c r="AL4096" s="25" t="s">
        <v>20</v>
      </c>
      <c r="AM4096" s="25">
        <v>1</v>
      </c>
      <c r="AN4096" s="25" t="s">
        <v>22</v>
      </c>
      <c r="AO4096" s="25" t="s">
        <v>22</v>
      </c>
      <c r="AP4096" s="25" t="s">
        <v>22</v>
      </c>
      <c r="AQ4096" s="25"/>
      <c r="AR4096" s="94"/>
      <c r="AS4096" s="157" t="s">
        <v>22</v>
      </c>
      <c r="AT4096" s="93" t="s">
        <v>22</v>
      </c>
      <c r="AU4096" s="92" t="s">
        <v>22</v>
      </c>
      <c r="AV4096" s="91" t="s">
        <v>48</v>
      </c>
      <c r="AW4096" s="92" t="s">
        <v>48</v>
      </c>
      <c r="AX4096" s="92" t="s">
        <v>48</v>
      </c>
      <c r="AY4096" s="91" t="s">
        <v>152</v>
      </c>
      <c r="AZ4096" s="23"/>
      <c r="BA4096" s="25">
        <v>0</v>
      </c>
      <c r="BB4096" t="s">
        <v>48</v>
      </c>
      <c r="BC4096" t="e">
        <v>#N/A</v>
      </c>
      <c r="BD4096" t="e">
        <f>IF(Z4096=BC4096,"OK")</f>
        <v>#N/A</v>
      </c>
      <c r="BE4096">
        <v>80</v>
      </c>
      <c r="BF4096">
        <v>3.3519999999999999</v>
      </c>
      <c r="BG4096" t="s">
        <v>22</v>
      </c>
      <c r="BH4096" t="s">
        <v>22</v>
      </c>
      <c r="BI4096" t="s">
        <v>22</v>
      </c>
      <c r="BJ4096">
        <v>0</v>
      </c>
      <c r="BK4096">
        <v>0</v>
      </c>
      <c r="BN4096" s="183"/>
    </row>
    <row r="4097" spans="1:66" ht="25.5" x14ac:dyDescent="0.25">
      <c r="A4097" s="1"/>
      <c r="B4097" s="94">
        <v>4084</v>
      </c>
      <c r="C4097" s="43">
        <v>1050535</v>
      </c>
      <c r="D4097" s="25"/>
      <c r="E4097" s="27" t="s">
        <v>1389</v>
      </c>
      <c r="F4097" s="151" t="s">
        <v>21</v>
      </c>
      <c r="G4097" s="25"/>
      <c r="H4097" s="46" t="str">
        <f>IFERROR(IFERROR(IF(SEARCH("Usystems",$E4097)&gt;0,"Usystems"),IF(SEARCH("RIIFO",$E4097)&gt;0,"RIIFO","Uponor")),"Uponor")</f>
        <v>Uponor</v>
      </c>
      <c r="I4097" s="25" t="str">
        <f>IFERROR(MID($D4097,1,7)+0,"")</f>
        <v/>
      </c>
      <c r="J4097" s="25" t="str">
        <f>IFERROR(MID($D4097,10,7)+0,"")</f>
        <v/>
      </c>
      <c r="K4097" s="25" t="str">
        <f>IFERROR(MID($D4097,19,7)+0,"")</f>
        <v/>
      </c>
      <c r="L4097" s="25" t="str">
        <f>IFERROR(MID($D4097,28,7)+0,"")</f>
        <v/>
      </c>
      <c r="M4097" s="25" t="str">
        <f>IF(IFERROR(MID($Q4097,1,7)+0,"")&lt;1130000,IF(INDEX(C:C,MATCH(LEFT(Q4097,7)+0,I:I,0))&lt;1130000,"",INDEX(C:C,MATCH(LEFT(Q4097,7)+0,I:I,0))),IFERROR(MID($Q4097,1,7)+0,""))</f>
        <v/>
      </c>
      <c r="N4097" s="25" t="str">
        <f>IF(IFERROR(MID($Q4097,10,7)+0,"")&lt;1130000,"",IFERROR(MID($Q4097,10,7)+0,""))</f>
        <v/>
      </c>
      <c r="O4097" s="25" t="str">
        <f>IF(IFERROR(MID($Q4097,19,7)+0,"")&lt;1130000,"",IFERROR(MID($Q4097,19,7)+0,""))</f>
        <v/>
      </c>
      <c r="P4097" s="25" t="str">
        <f>IF(M4097="","",IF(N4097="",M4097,M4097&amp;", "&amp;N4097))</f>
        <v/>
      </c>
      <c r="Q4097" s="25"/>
      <c r="R4097" s="25"/>
      <c r="S4097" s="35" t="s">
        <v>108</v>
      </c>
      <c r="T4097" s="25" t="s">
        <v>36</v>
      </c>
      <c r="U4097" s="185">
        <v>144510</v>
      </c>
      <c r="V4097" s="188">
        <v>144510</v>
      </c>
      <c r="W4097" s="189">
        <v>144510</v>
      </c>
      <c r="X4097" s="31">
        <v>144510</v>
      </c>
      <c r="Y4097" s="90">
        <f>IFERROR(ROUND(X4097/W4097-1,2),"")</f>
        <v>0</v>
      </c>
      <c r="Z4097" s="31">
        <f>IF(OR(S4097="VLD MLC components",S4097="VLD MLC pipes",S4097="VLD PEX components",S4097="VLD PEX pipes",S4097="VLD PHC components",S4097="VLD PHC pipes",S4097="Controls VLD"),"По запросу",X4097)</f>
        <v>144510</v>
      </c>
      <c r="AA4097" s="63">
        <f>ROUND(X4097/1.2,3)</f>
        <v>120425</v>
      </c>
      <c r="AB4097" s="23">
        <v>120425</v>
      </c>
      <c r="AC4097" s="190">
        <f>IFERROR(ROUND(AA4097/AB4097-1,2),"")</f>
        <v>0</v>
      </c>
      <c r="AD4097" s="25">
        <v>80</v>
      </c>
      <c r="AE4097" s="25">
        <v>1.5</v>
      </c>
      <c r="AF4097" s="25">
        <v>0</v>
      </c>
      <c r="AG4097" s="25" t="s">
        <v>22</v>
      </c>
      <c r="AH4097" s="25">
        <v>0</v>
      </c>
      <c r="AI4097" s="25">
        <v>0</v>
      </c>
      <c r="AJ4097" s="25" t="s">
        <v>20</v>
      </c>
      <c r="AK4097" s="42" t="s">
        <v>19</v>
      </c>
      <c r="AL4097" s="25" t="s">
        <v>20</v>
      </c>
      <c r="AM4097" s="25">
        <v>1</v>
      </c>
      <c r="AN4097" s="25" t="s">
        <v>22</v>
      </c>
      <c r="AO4097" s="25" t="s">
        <v>22</v>
      </c>
      <c r="AP4097" s="25" t="s">
        <v>22</v>
      </c>
      <c r="AQ4097" s="25"/>
      <c r="AR4097" s="94"/>
      <c r="AS4097" s="157" t="s">
        <v>22</v>
      </c>
      <c r="AT4097" s="93" t="s">
        <v>22</v>
      </c>
      <c r="AU4097" s="92" t="s">
        <v>22</v>
      </c>
      <c r="AV4097" s="91" t="s">
        <v>48</v>
      </c>
      <c r="AW4097" s="92" t="s">
        <v>48</v>
      </c>
      <c r="AX4097" s="92" t="s">
        <v>48</v>
      </c>
      <c r="AY4097" s="91" t="s">
        <v>152</v>
      </c>
      <c r="AZ4097" s="23"/>
      <c r="BA4097" s="25">
        <v>0</v>
      </c>
      <c r="BB4097" t="s">
        <v>48</v>
      </c>
      <c r="BC4097" t="e">
        <v>#N/A</v>
      </c>
      <c r="BD4097" t="e">
        <f>IF(Z4097=BC4097,"OK")</f>
        <v>#N/A</v>
      </c>
      <c r="BE4097">
        <v>80</v>
      </c>
      <c r="BF4097">
        <v>1.5</v>
      </c>
      <c r="BG4097" t="s">
        <v>22</v>
      </c>
      <c r="BH4097" t="s">
        <v>22</v>
      </c>
      <c r="BI4097" t="s">
        <v>22</v>
      </c>
      <c r="BJ4097">
        <v>0</v>
      </c>
      <c r="BK4097">
        <v>0</v>
      </c>
      <c r="BN4097" s="183"/>
    </row>
    <row r="4098" spans="1:66" ht="25.5" x14ac:dyDescent="0.25">
      <c r="A4098" s="1"/>
      <c r="B4098" s="94">
        <v>4085</v>
      </c>
      <c r="C4098" s="43">
        <v>1050722</v>
      </c>
      <c r="D4098" s="25"/>
      <c r="E4098" s="27" t="s">
        <v>1388</v>
      </c>
      <c r="F4098" s="151" t="s">
        <v>21</v>
      </c>
      <c r="G4098" s="25"/>
      <c r="H4098" s="46" t="str">
        <f>IFERROR(IFERROR(IF(SEARCH("Usystems",$E4098)&gt;0,"Usystems"),IF(SEARCH("RIIFO",$E4098)&gt;0,"RIIFO","Uponor")),"Uponor")</f>
        <v>Uponor</v>
      </c>
      <c r="I4098" s="25" t="str">
        <f>IFERROR(MID($D4098,1,7)+0,"")</f>
        <v/>
      </c>
      <c r="J4098" s="25" t="str">
        <f>IFERROR(MID($D4098,10,7)+0,"")</f>
        <v/>
      </c>
      <c r="K4098" s="25" t="str">
        <f>IFERROR(MID($D4098,19,7)+0,"")</f>
        <v/>
      </c>
      <c r="L4098" s="25" t="str">
        <f>IFERROR(MID($D4098,28,7)+0,"")</f>
        <v/>
      </c>
      <c r="M4098" s="25" t="str">
        <f>IF(IFERROR(MID($Q4098,1,7)+0,"")&lt;1130000,IF(INDEX(C:C,MATCH(LEFT(Q4098,7)+0,I:I,0))&lt;1130000,"",INDEX(C:C,MATCH(LEFT(Q4098,7)+0,I:I,0))),IFERROR(MID($Q4098,1,7)+0,""))</f>
        <v/>
      </c>
      <c r="N4098" s="25" t="str">
        <f>IF(IFERROR(MID($Q4098,10,7)+0,"")&lt;1130000,"",IFERROR(MID($Q4098,10,7)+0,""))</f>
        <v/>
      </c>
      <c r="O4098" s="25" t="str">
        <f>IF(IFERROR(MID($Q4098,19,7)+0,"")&lt;1130000,"",IFERROR(MID($Q4098,19,7)+0,""))</f>
        <v/>
      </c>
      <c r="P4098" s="25" t="str">
        <f>IF(M4098="","",IF(N4098="",M4098,M4098&amp;", "&amp;N4098))</f>
        <v/>
      </c>
      <c r="Q4098" s="25"/>
      <c r="R4098" s="25"/>
      <c r="S4098" s="35" t="s">
        <v>108</v>
      </c>
      <c r="T4098" s="25" t="s">
        <v>36</v>
      </c>
      <c r="U4098" s="185">
        <v>74813</v>
      </c>
      <c r="V4098" s="188">
        <v>74813</v>
      </c>
      <c r="W4098" s="189">
        <v>74813</v>
      </c>
      <c r="X4098" s="31">
        <v>74813</v>
      </c>
      <c r="Y4098" s="90">
        <f>IFERROR(ROUND(X4098/W4098-1,2),"")</f>
        <v>0</v>
      </c>
      <c r="Z4098" s="31">
        <f>IF(OR(S4098="VLD MLC components",S4098="VLD MLC pipes",S4098="VLD PEX components",S4098="VLD PEX pipes",S4098="VLD PHC components",S4098="VLD PHC pipes",S4098="Controls VLD"),"По запросу",X4098)</f>
        <v>74813</v>
      </c>
      <c r="AA4098" s="63">
        <f>ROUND(X4098/1.2,3)</f>
        <v>62344.167000000001</v>
      </c>
      <c r="AB4098" s="23">
        <v>62344.167000000001</v>
      </c>
      <c r="AC4098" s="190">
        <f>IFERROR(ROUND(AA4098/AB4098-1,2),"")</f>
        <v>0</v>
      </c>
      <c r="AD4098" s="25">
        <v>40</v>
      </c>
      <c r="AE4098" s="25">
        <v>0.23</v>
      </c>
      <c r="AF4098" s="25">
        <v>0</v>
      </c>
      <c r="AG4098" s="25" t="s">
        <v>22</v>
      </c>
      <c r="AH4098" s="25">
        <v>0</v>
      </c>
      <c r="AI4098" s="25">
        <v>0</v>
      </c>
      <c r="AJ4098" s="25" t="s">
        <v>20</v>
      </c>
      <c r="AK4098" s="42" t="s">
        <v>19</v>
      </c>
      <c r="AL4098" s="25" t="s">
        <v>20</v>
      </c>
      <c r="AM4098" s="25">
        <v>1</v>
      </c>
      <c r="AN4098" s="25" t="s">
        <v>22</v>
      </c>
      <c r="AO4098" s="25" t="s">
        <v>22</v>
      </c>
      <c r="AP4098" s="25" t="s">
        <v>22</v>
      </c>
      <c r="AQ4098" s="25"/>
      <c r="AR4098" s="94"/>
      <c r="AS4098" s="157" t="s">
        <v>22</v>
      </c>
      <c r="AT4098" s="93" t="s">
        <v>22</v>
      </c>
      <c r="AU4098" s="92" t="s">
        <v>22</v>
      </c>
      <c r="AV4098" s="91" t="s">
        <v>48</v>
      </c>
      <c r="AW4098" s="92" t="s">
        <v>48</v>
      </c>
      <c r="AX4098" s="92" t="s">
        <v>48</v>
      </c>
      <c r="AY4098" s="91" t="s">
        <v>152</v>
      </c>
      <c r="AZ4098" s="23"/>
      <c r="BA4098" s="25">
        <v>0</v>
      </c>
      <c r="BB4098" t="s">
        <v>48</v>
      </c>
      <c r="BC4098" t="e">
        <v>#N/A</v>
      </c>
      <c r="BD4098" t="e">
        <f>IF(Z4098=BC4098,"OK")</f>
        <v>#N/A</v>
      </c>
      <c r="BE4098">
        <v>40</v>
      </c>
      <c r="BF4098">
        <v>0.23</v>
      </c>
      <c r="BG4098" t="s">
        <v>22</v>
      </c>
      <c r="BH4098" t="s">
        <v>22</v>
      </c>
      <c r="BI4098" t="s">
        <v>22</v>
      </c>
      <c r="BJ4098">
        <v>0</v>
      </c>
      <c r="BK4098">
        <v>0</v>
      </c>
      <c r="BN4098" s="183"/>
    </row>
    <row r="4099" spans="1:66" ht="25.5" x14ac:dyDescent="0.25">
      <c r="A4099" s="1"/>
      <c r="B4099" s="94">
        <v>4086</v>
      </c>
      <c r="C4099" s="43">
        <v>1050781</v>
      </c>
      <c r="D4099" s="25"/>
      <c r="E4099" s="27" t="s">
        <v>1387</v>
      </c>
      <c r="F4099" s="151" t="s">
        <v>21</v>
      </c>
      <c r="G4099" s="25"/>
      <c r="H4099" s="46" t="str">
        <f>IFERROR(IFERROR(IF(SEARCH("Usystems",$E4099)&gt;0,"Usystems"),IF(SEARCH("RIIFO",$E4099)&gt;0,"RIIFO","Uponor")),"Uponor")</f>
        <v>Uponor</v>
      </c>
      <c r="I4099" s="25" t="str">
        <f>IFERROR(MID($D4099,1,7)+0,"")</f>
        <v/>
      </c>
      <c r="J4099" s="25" t="str">
        <f>IFERROR(MID($D4099,10,7)+0,"")</f>
        <v/>
      </c>
      <c r="K4099" s="25" t="str">
        <f>IFERROR(MID($D4099,19,7)+0,"")</f>
        <v/>
      </c>
      <c r="L4099" s="25" t="str">
        <f>IFERROR(MID($D4099,28,7)+0,"")</f>
        <v/>
      </c>
      <c r="M4099" s="25" t="str">
        <f>IF(IFERROR(MID($Q4099,1,7)+0,"")&lt;1130000,IF(INDEX(C:C,MATCH(LEFT(Q4099,7)+0,I:I,0))&lt;1130000,"",INDEX(C:C,MATCH(LEFT(Q4099,7)+0,I:I,0))),IFERROR(MID($Q4099,1,7)+0,""))</f>
        <v/>
      </c>
      <c r="N4099" s="25" t="str">
        <f>IF(IFERROR(MID($Q4099,10,7)+0,"")&lt;1130000,"",IFERROR(MID($Q4099,10,7)+0,""))</f>
        <v/>
      </c>
      <c r="O4099" s="25" t="str">
        <f>IF(IFERROR(MID($Q4099,19,7)+0,"")&lt;1130000,"",IFERROR(MID($Q4099,19,7)+0,""))</f>
        <v/>
      </c>
      <c r="P4099" s="25" t="str">
        <f>IF(M4099="","",IF(N4099="",M4099,M4099&amp;", "&amp;N4099))</f>
        <v/>
      </c>
      <c r="Q4099" s="25"/>
      <c r="R4099" s="25"/>
      <c r="S4099" s="35" t="s">
        <v>108</v>
      </c>
      <c r="T4099" s="25" t="s">
        <v>36</v>
      </c>
      <c r="U4099" s="185">
        <v>91236</v>
      </c>
      <c r="V4099" s="188">
        <v>91236</v>
      </c>
      <c r="W4099" s="189">
        <v>91236</v>
      </c>
      <c r="X4099" s="31">
        <v>91236</v>
      </c>
      <c r="Y4099" s="90">
        <f>IFERROR(ROUND(X4099/W4099-1,2),"")</f>
        <v>0</v>
      </c>
      <c r="Z4099" s="31">
        <f>IF(OR(S4099="VLD MLC components",S4099="VLD MLC pipes",S4099="VLD PEX components",S4099="VLD PEX pipes",S4099="VLD PHC components",S4099="VLD PHC pipes",S4099="Controls VLD"),"По запросу",X4099)</f>
        <v>91236</v>
      </c>
      <c r="AA4099" s="63">
        <f>ROUND(X4099/1.2,3)</f>
        <v>76030</v>
      </c>
      <c r="AB4099" s="23">
        <v>76030</v>
      </c>
      <c r="AC4099" s="190">
        <f>IFERROR(ROUND(AA4099/AB4099-1,2),"")</f>
        <v>0</v>
      </c>
      <c r="AD4099" s="25">
        <v>50</v>
      </c>
      <c r="AE4099" s="25">
        <v>0.27200000000000002</v>
      </c>
      <c r="AF4099" s="25">
        <v>0</v>
      </c>
      <c r="AG4099" s="25" t="s">
        <v>22</v>
      </c>
      <c r="AH4099" s="25">
        <v>0</v>
      </c>
      <c r="AI4099" s="25">
        <v>0</v>
      </c>
      <c r="AJ4099" s="25" t="s">
        <v>20</v>
      </c>
      <c r="AK4099" s="42" t="s">
        <v>19</v>
      </c>
      <c r="AL4099" s="25" t="s">
        <v>20</v>
      </c>
      <c r="AM4099" s="25">
        <v>1</v>
      </c>
      <c r="AN4099" s="25" t="s">
        <v>22</v>
      </c>
      <c r="AO4099" s="25" t="s">
        <v>22</v>
      </c>
      <c r="AP4099" s="25" t="s">
        <v>22</v>
      </c>
      <c r="AQ4099" s="25"/>
      <c r="AR4099" s="94"/>
      <c r="AS4099" s="157" t="s">
        <v>22</v>
      </c>
      <c r="AT4099" s="93" t="s">
        <v>22</v>
      </c>
      <c r="AU4099" s="92" t="s">
        <v>22</v>
      </c>
      <c r="AV4099" s="91" t="s">
        <v>48</v>
      </c>
      <c r="AW4099" s="92" t="s">
        <v>48</v>
      </c>
      <c r="AX4099" s="92" t="s">
        <v>48</v>
      </c>
      <c r="AY4099" s="91" t="s">
        <v>152</v>
      </c>
      <c r="AZ4099" s="23"/>
      <c r="BA4099" s="25">
        <v>0</v>
      </c>
      <c r="BB4099" t="s">
        <v>48</v>
      </c>
      <c r="BC4099" t="e">
        <v>#N/A</v>
      </c>
      <c r="BD4099" t="e">
        <f>IF(Z4099=BC4099,"OK")</f>
        <v>#N/A</v>
      </c>
      <c r="BE4099">
        <v>50</v>
      </c>
      <c r="BF4099">
        <v>0.27200000000000002</v>
      </c>
      <c r="BG4099" t="s">
        <v>22</v>
      </c>
      <c r="BH4099" t="s">
        <v>22</v>
      </c>
      <c r="BI4099" t="s">
        <v>22</v>
      </c>
      <c r="BJ4099">
        <v>0</v>
      </c>
      <c r="BK4099">
        <v>0</v>
      </c>
      <c r="BN4099" s="183"/>
    </row>
    <row r="4100" spans="1:66" ht="25.5" x14ac:dyDescent="0.25">
      <c r="A4100" s="1"/>
      <c r="B4100" s="94">
        <v>4087</v>
      </c>
      <c r="C4100" s="43">
        <v>1050782</v>
      </c>
      <c r="D4100" s="25"/>
      <c r="E4100" s="27" t="s">
        <v>1386</v>
      </c>
      <c r="F4100" s="151" t="s">
        <v>21</v>
      </c>
      <c r="G4100" s="25"/>
      <c r="H4100" s="46" t="str">
        <f>IFERROR(IFERROR(IF(SEARCH("Usystems",$E4100)&gt;0,"Usystems"),IF(SEARCH("RIIFO",$E4100)&gt;0,"RIIFO","Uponor")),"Uponor")</f>
        <v>Uponor</v>
      </c>
      <c r="I4100" s="25" t="str">
        <f>IFERROR(MID($D4100,1,7)+0,"")</f>
        <v/>
      </c>
      <c r="J4100" s="25" t="str">
        <f>IFERROR(MID($D4100,10,7)+0,"")</f>
        <v/>
      </c>
      <c r="K4100" s="25" t="str">
        <f>IFERROR(MID($D4100,19,7)+0,"")</f>
        <v/>
      </c>
      <c r="L4100" s="25" t="str">
        <f>IFERROR(MID($D4100,28,7)+0,"")</f>
        <v/>
      </c>
      <c r="M4100" s="25" t="str">
        <f>IF(IFERROR(MID($Q4100,1,7)+0,"")&lt;1130000,IF(INDEX(C:C,MATCH(LEFT(Q4100,7)+0,I:I,0))&lt;1130000,"",INDEX(C:C,MATCH(LEFT(Q4100,7)+0,I:I,0))),IFERROR(MID($Q4100,1,7)+0,""))</f>
        <v/>
      </c>
      <c r="N4100" s="25" t="str">
        <f>IF(IFERROR(MID($Q4100,10,7)+0,"")&lt;1130000,"",IFERROR(MID($Q4100,10,7)+0,""))</f>
        <v/>
      </c>
      <c r="O4100" s="25" t="str">
        <f>IF(IFERROR(MID($Q4100,19,7)+0,"")&lt;1130000,"",IFERROR(MID($Q4100,19,7)+0,""))</f>
        <v/>
      </c>
      <c r="P4100" s="25" t="str">
        <f>IF(M4100="","",IF(N4100="",M4100,M4100&amp;", "&amp;N4100))</f>
        <v/>
      </c>
      <c r="Q4100" s="25"/>
      <c r="R4100" s="25"/>
      <c r="S4100" s="35" t="s">
        <v>108</v>
      </c>
      <c r="T4100" s="25" t="s">
        <v>36</v>
      </c>
      <c r="U4100" s="185">
        <v>93616</v>
      </c>
      <c r="V4100" s="188">
        <v>93616</v>
      </c>
      <c r="W4100" s="189">
        <v>93616</v>
      </c>
      <c r="X4100" s="31">
        <v>93616</v>
      </c>
      <c r="Y4100" s="90">
        <f>IFERROR(ROUND(X4100/W4100-1,2),"")</f>
        <v>0</v>
      </c>
      <c r="Z4100" s="31">
        <f>IF(OR(S4100="VLD MLC components",S4100="VLD MLC pipes",S4100="VLD PEX components",S4100="VLD PEX pipes",S4100="VLD PHC components",S4100="VLD PHC pipes",S4100="Controls VLD"),"По запросу",X4100)</f>
        <v>93616</v>
      </c>
      <c r="AA4100" s="63">
        <f>ROUND(X4100/1.2,3)</f>
        <v>78013.332999999999</v>
      </c>
      <c r="AB4100" s="23">
        <v>78013.332999999999</v>
      </c>
      <c r="AC4100" s="190">
        <f>IFERROR(ROUND(AA4100/AB4100-1,2),"")</f>
        <v>0</v>
      </c>
      <c r="AD4100" s="25">
        <v>54.8</v>
      </c>
      <c r="AE4100" s="25">
        <v>0.33600000000000002</v>
      </c>
      <c r="AF4100" s="25">
        <v>0</v>
      </c>
      <c r="AG4100" s="25" t="s">
        <v>22</v>
      </c>
      <c r="AH4100" s="25">
        <v>0</v>
      </c>
      <c r="AI4100" s="25">
        <v>0</v>
      </c>
      <c r="AJ4100" s="25" t="s">
        <v>20</v>
      </c>
      <c r="AK4100" s="42" t="s">
        <v>19</v>
      </c>
      <c r="AL4100" s="25" t="s">
        <v>20</v>
      </c>
      <c r="AM4100" s="25">
        <v>1</v>
      </c>
      <c r="AN4100" s="25" t="s">
        <v>22</v>
      </c>
      <c r="AO4100" s="25" t="s">
        <v>22</v>
      </c>
      <c r="AP4100" s="25" t="s">
        <v>22</v>
      </c>
      <c r="AQ4100" s="25"/>
      <c r="AR4100" s="94"/>
      <c r="AS4100" s="157" t="s">
        <v>22</v>
      </c>
      <c r="AT4100" s="93" t="s">
        <v>22</v>
      </c>
      <c r="AU4100" s="92" t="s">
        <v>22</v>
      </c>
      <c r="AV4100" s="91" t="s">
        <v>48</v>
      </c>
      <c r="AW4100" s="92" t="s">
        <v>48</v>
      </c>
      <c r="AX4100" s="92" t="s">
        <v>48</v>
      </c>
      <c r="AY4100" s="91" t="s">
        <v>152</v>
      </c>
      <c r="AZ4100" s="23"/>
      <c r="BA4100" s="25">
        <v>0</v>
      </c>
      <c r="BB4100" t="s">
        <v>48</v>
      </c>
      <c r="BC4100" t="e">
        <v>#N/A</v>
      </c>
      <c r="BD4100" t="e">
        <f>IF(Z4100=BC4100,"OK")</f>
        <v>#N/A</v>
      </c>
      <c r="BE4100">
        <v>54.8</v>
      </c>
      <c r="BF4100">
        <v>0.33600000000000002</v>
      </c>
      <c r="BG4100" t="s">
        <v>22</v>
      </c>
      <c r="BH4100" t="s">
        <v>22</v>
      </c>
      <c r="BI4100" t="s">
        <v>22</v>
      </c>
      <c r="BJ4100">
        <v>0</v>
      </c>
      <c r="BK4100">
        <v>0</v>
      </c>
      <c r="BN4100" s="183"/>
    </row>
    <row r="4101" spans="1:66" ht="25.5" x14ac:dyDescent="0.25">
      <c r="A4101" s="1"/>
      <c r="B4101" s="94">
        <v>4088</v>
      </c>
      <c r="C4101" s="43">
        <v>1050783</v>
      </c>
      <c r="D4101" s="25"/>
      <c r="E4101" s="27" t="s">
        <v>1385</v>
      </c>
      <c r="F4101" s="151" t="s">
        <v>21</v>
      </c>
      <c r="G4101" s="25"/>
      <c r="H4101" s="46" t="str">
        <f>IFERROR(IFERROR(IF(SEARCH("Usystems",$E4101)&gt;0,"Usystems"),IF(SEARCH("RIIFO",$E4101)&gt;0,"RIIFO","Uponor")),"Uponor")</f>
        <v>Uponor</v>
      </c>
      <c r="I4101" s="25" t="str">
        <f>IFERROR(MID($D4101,1,7)+0,"")</f>
        <v/>
      </c>
      <c r="J4101" s="25" t="str">
        <f>IFERROR(MID($D4101,10,7)+0,"")</f>
        <v/>
      </c>
      <c r="K4101" s="25" t="str">
        <f>IFERROR(MID($D4101,19,7)+0,"")</f>
        <v/>
      </c>
      <c r="L4101" s="25" t="str">
        <f>IFERROR(MID($D4101,28,7)+0,"")</f>
        <v/>
      </c>
      <c r="M4101" s="25" t="str">
        <f>IF(IFERROR(MID($Q4101,1,7)+0,"")&lt;1130000,IF(INDEX(C:C,MATCH(LEFT(Q4101,7)+0,I:I,0))&lt;1130000,"",INDEX(C:C,MATCH(LEFT(Q4101,7)+0,I:I,0))),IFERROR(MID($Q4101,1,7)+0,""))</f>
        <v/>
      </c>
      <c r="N4101" s="25" t="str">
        <f>IF(IFERROR(MID($Q4101,10,7)+0,"")&lt;1130000,"",IFERROR(MID($Q4101,10,7)+0,""))</f>
        <v/>
      </c>
      <c r="O4101" s="25" t="str">
        <f>IF(IFERROR(MID($Q4101,19,7)+0,"")&lt;1130000,"",IFERROR(MID($Q4101,19,7)+0,""))</f>
        <v/>
      </c>
      <c r="P4101" s="25" t="str">
        <f>IF(M4101="","",IF(N4101="",M4101,M4101&amp;", "&amp;N4101))</f>
        <v/>
      </c>
      <c r="Q4101" s="25"/>
      <c r="R4101" s="25"/>
      <c r="S4101" s="35" t="s">
        <v>108</v>
      </c>
      <c r="T4101" s="25" t="s">
        <v>36</v>
      </c>
      <c r="U4101" s="185">
        <v>95986</v>
      </c>
      <c r="V4101" s="188">
        <v>95986</v>
      </c>
      <c r="W4101" s="189">
        <v>95986</v>
      </c>
      <c r="X4101" s="31">
        <v>95986</v>
      </c>
      <c r="Y4101" s="90">
        <f>IFERROR(ROUND(X4101/W4101-1,2),"")</f>
        <v>0</v>
      </c>
      <c r="Z4101" s="31">
        <f>IF(OR(S4101="VLD MLC components",S4101="VLD MLC pipes",S4101="VLD PEX components",S4101="VLD PEX pipes",S4101="VLD PHC components",S4101="VLD PHC pipes",S4101="Controls VLD"),"По запросу",X4101)</f>
        <v>95986</v>
      </c>
      <c r="AA4101" s="63">
        <f>ROUND(X4101/1.2,3)</f>
        <v>79988.332999999999</v>
      </c>
      <c r="AB4101" s="23">
        <v>79988.332999999999</v>
      </c>
      <c r="AC4101" s="190">
        <f>IFERROR(ROUND(AA4101/AB4101-1,2),"")</f>
        <v>0</v>
      </c>
      <c r="AD4101" s="25">
        <v>60.8</v>
      </c>
      <c r="AE4101" s="25"/>
      <c r="AF4101" s="25">
        <v>0</v>
      </c>
      <c r="AG4101" s="25" t="s">
        <v>22</v>
      </c>
      <c r="AH4101" s="25">
        <v>0</v>
      </c>
      <c r="AI4101" s="25">
        <v>0</v>
      </c>
      <c r="AJ4101" s="25" t="s">
        <v>20</v>
      </c>
      <c r="AK4101" s="42" t="s">
        <v>19</v>
      </c>
      <c r="AL4101" s="25" t="s">
        <v>20</v>
      </c>
      <c r="AM4101" s="25">
        <v>1</v>
      </c>
      <c r="AN4101" s="25" t="s">
        <v>22</v>
      </c>
      <c r="AO4101" s="25" t="s">
        <v>22</v>
      </c>
      <c r="AP4101" s="25" t="s">
        <v>22</v>
      </c>
      <c r="AQ4101" s="25"/>
      <c r="AR4101" s="94"/>
      <c r="AS4101" s="157" t="s">
        <v>22</v>
      </c>
      <c r="AT4101" s="93" t="s">
        <v>22</v>
      </c>
      <c r="AU4101" s="92" t="s">
        <v>22</v>
      </c>
      <c r="AV4101" s="91" t="s">
        <v>48</v>
      </c>
      <c r="AW4101" s="92" t="s">
        <v>48</v>
      </c>
      <c r="AX4101" s="92" t="s">
        <v>48</v>
      </c>
      <c r="AY4101" s="91" t="s">
        <v>152</v>
      </c>
      <c r="AZ4101" s="23"/>
      <c r="BA4101" s="25">
        <v>0</v>
      </c>
      <c r="BB4101" t="s">
        <v>48</v>
      </c>
      <c r="BC4101" t="e">
        <v>#N/A</v>
      </c>
      <c r="BD4101" t="e">
        <f>IF(Z4101=BC4101,"OK")</f>
        <v>#N/A</v>
      </c>
      <c r="BE4101">
        <v>60.8</v>
      </c>
      <c r="BF4101">
        <v>0</v>
      </c>
      <c r="BG4101" t="s">
        <v>22</v>
      </c>
      <c r="BH4101" t="s">
        <v>22</v>
      </c>
      <c r="BI4101" t="s">
        <v>22</v>
      </c>
      <c r="BJ4101">
        <v>0</v>
      </c>
      <c r="BK4101">
        <v>0</v>
      </c>
      <c r="BN4101" s="183"/>
    </row>
    <row r="4102" spans="1:66" ht="25.5" x14ac:dyDescent="0.25">
      <c r="A4102" s="1"/>
      <c r="B4102" s="94">
        <v>4089</v>
      </c>
      <c r="C4102" s="43">
        <v>1050784</v>
      </c>
      <c r="D4102" s="25"/>
      <c r="E4102" s="27" t="s">
        <v>1384</v>
      </c>
      <c r="F4102" s="151" t="s">
        <v>21</v>
      </c>
      <c r="G4102" s="25"/>
      <c r="H4102" s="46" t="str">
        <f>IFERROR(IFERROR(IF(SEARCH("Usystems",$E4102)&gt;0,"Usystems"),IF(SEARCH("RIIFO",$E4102)&gt;0,"RIIFO","Uponor")),"Uponor")</f>
        <v>Uponor</v>
      </c>
      <c r="I4102" s="25" t="str">
        <f>IFERROR(MID($D4102,1,7)+0,"")</f>
        <v/>
      </c>
      <c r="J4102" s="25" t="str">
        <f>IFERROR(MID($D4102,10,7)+0,"")</f>
        <v/>
      </c>
      <c r="K4102" s="25" t="str">
        <f>IFERROR(MID($D4102,19,7)+0,"")</f>
        <v/>
      </c>
      <c r="L4102" s="25" t="str">
        <f>IFERROR(MID($D4102,28,7)+0,"")</f>
        <v/>
      </c>
      <c r="M4102" s="25" t="str">
        <f>IF(IFERROR(MID($Q4102,1,7)+0,"")&lt;1130000,IF(INDEX(C:C,MATCH(LEFT(Q4102,7)+0,I:I,0))&lt;1130000,"",INDEX(C:C,MATCH(LEFT(Q4102,7)+0,I:I,0))),IFERROR(MID($Q4102,1,7)+0,""))</f>
        <v/>
      </c>
      <c r="N4102" s="25" t="str">
        <f>IF(IFERROR(MID($Q4102,10,7)+0,"")&lt;1130000,"",IFERROR(MID($Q4102,10,7)+0,""))</f>
        <v/>
      </c>
      <c r="O4102" s="25" t="str">
        <f>IF(IFERROR(MID($Q4102,19,7)+0,"")&lt;1130000,"",IFERROR(MID($Q4102,19,7)+0,""))</f>
        <v/>
      </c>
      <c r="P4102" s="25" t="str">
        <f>IF(M4102="","",IF(N4102="",M4102,M4102&amp;", "&amp;N4102))</f>
        <v/>
      </c>
      <c r="Q4102" s="25"/>
      <c r="R4102" s="25"/>
      <c r="S4102" s="35" t="s">
        <v>108</v>
      </c>
      <c r="T4102" s="25" t="s">
        <v>36</v>
      </c>
      <c r="U4102" s="185">
        <v>93144</v>
      </c>
      <c r="V4102" s="188">
        <v>93144</v>
      </c>
      <c r="W4102" s="189">
        <v>93144</v>
      </c>
      <c r="X4102" s="31">
        <v>93144</v>
      </c>
      <c r="Y4102" s="90">
        <f>IFERROR(ROUND(X4102/W4102-1,2),"")</f>
        <v>0</v>
      </c>
      <c r="Z4102" s="31">
        <f>IF(OR(S4102="VLD MLC components",S4102="VLD MLC pipes",S4102="VLD PEX components",S4102="VLD PEX pipes",S4102="VLD PHC components",S4102="VLD PHC pipes",S4102="Controls VLD"),"По запросу",X4102)</f>
        <v>93144</v>
      </c>
      <c r="AA4102" s="63">
        <f>ROUND(X4102/1.2,3)</f>
        <v>77620</v>
      </c>
      <c r="AB4102" s="23">
        <v>77620</v>
      </c>
      <c r="AC4102" s="190">
        <f>IFERROR(ROUND(AA4102/AB4102-1,2),"")</f>
        <v>0</v>
      </c>
      <c r="AD4102" s="25">
        <v>66.8</v>
      </c>
      <c r="AE4102" s="25">
        <v>0.496</v>
      </c>
      <c r="AF4102" s="25">
        <v>0</v>
      </c>
      <c r="AG4102" s="25" t="s">
        <v>22</v>
      </c>
      <c r="AH4102" s="25">
        <v>0</v>
      </c>
      <c r="AI4102" s="25">
        <v>0</v>
      </c>
      <c r="AJ4102" s="25" t="s">
        <v>20</v>
      </c>
      <c r="AK4102" s="42" t="s">
        <v>19</v>
      </c>
      <c r="AL4102" s="25" t="s">
        <v>20</v>
      </c>
      <c r="AM4102" s="25">
        <v>1</v>
      </c>
      <c r="AN4102" s="25" t="s">
        <v>22</v>
      </c>
      <c r="AO4102" s="25" t="s">
        <v>22</v>
      </c>
      <c r="AP4102" s="25" t="s">
        <v>22</v>
      </c>
      <c r="AQ4102" s="25"/>
      <c r="AR4102" s="94"/>
      <c r="AS4102" s="157" t="s">
        <v>22</v>
      </c>
      <c r="AT4102" s="93" t="s">
        <v>22</v>
      </c>
      <c r="AU4102" s="92" t="s">
        <v>22</v>
      </c>
      <c r="AV4102" s="91" t="s">
        <v>48</v>
      </c>
      <c r="AW4102" s="92" t="s">
        <v>48</v>
      </c>
      <c r="AX4102" s="92" t="s">
        <v>48</v>
      </c>
      <c r="AY4102" s="91" t="s">
        <v>152</v>
      </c>
      <c r="AZ4102" s="23"/>
      <c r="BA4102" s="25">
        <v>0</v>
      </c>
      <c r="BB4102" t="s">
        <v>48</v>
      </c>
      <c r="BC4102" t="e">
        <v>#N/A</v>
      </c>
      <c r="BD4102" t="e">
        <f>IF(Z4102=BC4102,"OK")</f>
        <v>#N/A</v>
      </c>
      <c r="BE4102">
        <v>66.8</v>
      </c>
      <c r="BF4102">
        <v>0.496</v>
      </c>
      <c r="BG4102" t="s">
        <v>22</v>
      </c>
      <c r="BH4102" t="s">
        <v>22</v>
      </c>
      <c r="BI4102" t="s">
        <v>22</v>
      </c>
      <c r="BJ4102">
        <v>0</v>
      </c>
      <c r="BK4102">
        <v>0</v>
      </c>
      <c r="BN4102" s="183"/>
    </row>
    <row r="4103" spans="1:66" ht="25.5" x14ac:dyDescent="0.25">
      <c r="A4103" s="1"/>
      <c r="B4103" s="94">
        <v>4090</v>
      </c>
      <c r="C4103" s="43">
        <v>1050785</v>
      </c>
      <c r="D4103" s="25"/>
      <c r="E4103" s="36" t="s">
        <v>1383</v>
      </c>
      <c r="F4103" s="151" t="s">
        <v>28</v>
      </c>
      <c r="G4103" s="41" t="s">
        <v>30</v>
      </c>
      <c r="H4103" s="46" t="str">
        <f>IFERROR(IFERROR(IF(SEARCH("Usystems",$E4103)&gt;0,"Usystems"),IF(SEARCH("RIIFO",$E4103)&gt;0,"RIIFO","Uponor")),"Uponor")</f>
        <v>Uponor</v>
      </c>
      <c r="I4103" s="25" t="str">
        <f>IFERROR(MID($D4103,1,7)+0,"")</f>
        <v/>
      </c>
      <c r="J4103" s="25" t="str">
        <f>IFERROR(MID($D4103,10,7)+0,"")</f>
        <v/>
      </c>
      <c r="K4103" s="25" t="str">
        <f>IFERROR(MID($D4103,19,7)+0,"")</f>
        <v/>
      </c>
      <c r="L4103" s="25" t="str">
        <f>IFERROR(MID($D4103,28,7)+0,"")</f>
        <v/>
      </c>
      <c r="M4103" s="25" t="str">
        <f>IF(IFERROR(MID($Q4103,1,7)+0,"")&lt;1130000,IF(INDEX(C:C,MATCH(LEFT(Q4103,7)+0,I:I,0))&lt;1130000,"",INDEX(C:C,MATCH(LEFT(Q4103,7)+0,I:I,0))),IFERROR(MID($Q4103,1,7)+0,""))</f>
        <v/>
      </c>
      <c r="N4103" s="25" t="str">
        <f>IF(IFERROR(MID($Q4103,10,7)+0,"")&lt;1130000,"",IFERROR(MID($Q4103,10,7)+0,""))</f>
        <v/>
      </c>
      <c r="O4103" s="25" t="str">
        <f>IF(IFERROR(MID($Q4103,19,7)+0,"")&lt;1130000,"",IFERROR(MID($Q4103,19,7)+0,""))</f>
        <v/>
      </c>
      <c r="P4103" s="25" t="str">
        <f>IF(M4103="","",IF(N4103="",M4103,M4103&amp;", "&amp;N4103))</f>
        <v/>
      </c>
      <c r="Q4103" s="25"/>
      <c r="R4103" s="25"/>
      <c r="S4103" s="35" t="s">
        <v>108</v>
      </c>
      <c r="T4103" s="25" t="s">
        <v>36</v>
      </c>
      <c r="U4103" s="185">
        <v>127241</v>
      </c>
      <c r="V4103" s="188">
        <v>127241</v>
      </c>
      <c r="W4103" s="189">
        <v>127241</v>
      </c>
      <c r="X4103" s="31">
        <v>127241</v>
      </c>
      <c r="Y4103" s="90">
        <f>IFERROR(ROUND(X4103/W4103-1,2),"")</f>
        <v>0</v>
      </c>
      <c r="Z4103" s="31">
        <f>IF(OR(S4103="VLD MLC components",S4103="VLD MLC pipes",S4103="VLD PEX components",S4103="VLD PEX pipes",S4103="VLD PHC components",S4103="VLD PHC pipes",S4103="Controls VLD"),"По запросу",X4103)</f>
        <v>127241</v>
      </c>
      <c r="AA4103" s="63">
        <f>ROUND(X4103/1.2,3)</f>
        <v>106034.167</v>
      </c>
      <c r="AB4103" s="23">
        <v>106034.167</v>
      </c>
      <c r="AC4103" s="190">
        <f>IFERROR(ROUND(AA4103/AB4103-1,2),"")</f>
        <v>0</v>
      </c>
      <c r="AD4103" s="25">
        <v>89.5</v>
      </c>
      <c r="AE4103" s="25">
        <v>0.38400000000000001</v>
      </c>
      <c r="AF4103" s="25">
        <v>0</v>
      </c>
      <c r="AG4103" s="25" t="s">
        <v>22</v>
      </c>
      <c r="AH4103" s="25">
        <v>0</v>
      </c>
      <c r="AI4103" s="25">
        <v>0</v>
      </c>
      <c r="AJ4103" s="25" t="s">
        <v>19</v>
      </c>
      <c r="AK4103" s="42" t="s">
        <v>19</v>
      </c>
      <c r="AL4103" s="25" t="s">
        <v>19</v>
      </c>
      <c r="AM4103" s="25">
        <v>1</v>
      </c>
      <c r="AN4103" s="25" t="s">
        <v>22</v>
      </c>
      <c r="AO4103" s="25" t="s">
        <v>22</v>
      </c>
      <c r="AP4103" s="25" t="s">
        <v>22</v>
      </c>
      <c r="AQ4103" s="25"/>
      <c r="AR4103" s="94"/>
      <c r="AS4103" s="157" t="s">
        <v>22</v>
      </c>
      <c r="AT4103" s="93" t="s">
        <v>22</v>
      </c>
      <c r="AU4103" s="92" t="s">
        <v>22</v>
      </c>
      <c r="AV4103" s="91" t="s">
        <v>48</v>
      </c>
      <c r="AW4103" s="92" t="s">
        <v>48</v>
      </c>
      <c r="AX4103" s="92" t="s">
        <v>48</v>
      </c>
      <c r="AY4103" s="91" t="s">
        <v>152</v>
      </c>
      <c r="AZ4103" s="23"/>
      <c r="BA4103" s="25">
        <v>0</v>
      </c>
      <c r="BB4103" t="s">
        <v>48</v>
      </c>
      <c r="BC4103" t="e">
        <v>#N/A</v>
      </c>
      <c r="BD4103" t="e">
        <f>IF(Z4103=BC4103,"OK")</f>
        <v>#N/A</v>
      </c>
      <c r="BE4103">
        <v>89.5</v>
      </c>
      <c r="BF4103">
        <v>0.38400000000000001</v>
      </c>
      <c r="BG4103" t="s">
        <v>22</v>
      </c>
      <c r="BH4103" t="s">
        <v>22</v>
      </c>
      <c r="BI4103" t="s">
        <v>22</v>
      </c>
      <c r="BJ4103">
        <v>0</v>
      </c>
      <c r="BK4103">
        <v>0</v>
      </c>
      <c r="BN4103" s="183"/>
    </row>
    <row r="4104" spans="1:66" ht="25.5" x14ac:dyDescent="0.25">
      <c r="A4104" s="1"/>
      <c r="B4104" s="94">
        <v>4091</v>
      </c>
      <c r="C4104" s="43">
        <v>1050786</v>
      </c>
      <c r="D4104" s="25"/>
      <c r="E4104" s="36" t="s">
        <v>1382</v>
      </c>
      <c r="F4104" s="151" t="s">
        <v>28</v>
      </c>
      <c r="G4104" s="41" t="s">
        <v>30</v>
      </c>
      <c r="H4104" s="46" t="str">
        <f>IFERROR(IFERROR(IF(SEARCH("Usystems",$E4104)&gt;0,"Usystems"),IF(SEARCH("RIIFO",$E4104)&gt;0,"RIIFO","Uponor")),"Uponor")</f>
        <v>Uponor</v>
      </c>
      <c r="I4104" s="25" t="str">
        <f>IFERROR(MID($D4104,1,7)+0,"")</f>
        <v/>
      </c>
      <c r="J4104" s="25" t="str">
        <f>IFERROR(MID($D4104,10,7)+0,"")</f>
        <v/>
      </c>
      <c r="K4104" s="25" t="str">
        <f>IFERROR(MID($D4104,19,7)+0,"")</f>
        <v/>
      </c>
      <c r="L4104" s="25" t="str">
        <f>IFERROR(MID($D4104,28,7)+0,"")</f>
        <v/>
      </c>
      <c r="M4104" s="25" t="str">
        <f>IF(IFERROR(MID($Q4104,1,7)+0,"")&lt;1130000,IF(INDEX(C:C,MATCH(LEFT(Q4104,7)+0,I:I,0))&lt;1130000,"",INDEX(C:C,MATCH(LEFT(Q4104,7)+0,I:I,0))),IFERROR(MID($Q4104,1,7)+0,""))</f>
        <v/>
      </c>
      <c r="N4104" s="25" t="str">
        <f>IF(IFERROR(MID($Q4104,10,7)+0,"")&lt;1130000,"",IFERROR(MID($Q4104,10,7)+0,""))</f>
        <v/>
      </c>
      <c r="O4104" s="25" t="str">
        <f>IF(IFERROR(MID($Q4104,19,7)+0,"")&lt;1130000,"",IFERROR(MID($Q4104,19,7)+0,""))</f>
        <v/>
      </c>
      <c r="P4104" s="25" t="str">
        <f>IF(M4104="","",IF(N4104="",M4104,M4104&amp;", "&amp;N4104))</f>
        <v/>
      </c>
      <c r="Q4104" s="25"/>
      <c r="R4104" s="25"/>
      <c r="S4104" s="35" t="s">
        <v>108</v>
      </c>
      <c r="T4104" s="25" t="s">
        <v>36</v>
      </c>
      <c r="U4104" s="185">
        <v>100166</v>
      </c>
      <c r="V4104" s="188">
        <v>100166</v>
      </c>
      <c r="W4104" s="189">
        <v>100166</v>
      </c>
      <c r="X4104" s="31">
        <v>100166</v>
      </c>
      <c r="Y4104" s="90">
        <f>IFERROR(ROUND(X4104/W4104-1,2),"")</f>
        <v>0</v>
      </c>
      <c r="Z4104" s="31">
        <f>IF(OR(S4104="VLD MLC components",S4104="VLD MLC pipes",S4104="VLD PEX components",S4104="VLD PEX pipes",S4104="VLD PHC components",S4104="VLD PHC pipes",S4104="Controls VLD"),"По запросу",X4104)</f>
        <v>100166</v>
      </c>
      <c r="AA4104" s="63">
        <f>ROUND(X4104/1.2,3)</f>
        <v>83471.667000000001</v>
      </c>
      <c r="AB4104" s="23">
        <v>83471.667000000001</v>
      </c>
      <c r="AC4104" s="190">
        <f>IFERROR(ROUND(AA4104/AB4104-1,2),"")</f>
        <v>0</v>
      </c>
      <c r="AD4104" s="25">
        <v>97.86</v>
      </c>
      <c r="AE4104" s="25">
        <v>0.51</v>
      </c>
      <c r="AF4104" s="25">
        <v>0</v>
      </c>
      <c r="AG4104" s="25" t="s">
        <v>22</v>
      </c>
      <c r="AH4104" s="25">
        <v>0</v>
      </c>
      <c r="AI4104" s="25">
        <v>0</v>
      </c>
      <c r="AJ4104" s="25" t="s">
        <v>19</v>
      </c>
      <c r="AK4104" s="42" t="s">
        <v>19</v>
      </c>
      <c r="AL4104" s="25" t="s">
        <v>19</v>
      </c>
      <c r="AM4104" s="25">
        <v>1</v>
      </c>
      <c r="AN4104" s="25" t="s">
        <v>22</v>
      </c>
      <c r="AO4104" s="25" t="s">
        <v>22</v>
      </c>
      <c r="AP4104" s="25" t="s">
        <v>22</v>
      </c>
      <c r="AQ4104" s="25"/>
      <c r="AR4104" s="94"/>
      <c r="AS4104" s="157" t="s">
        <v>22</v>
      </c>
      <c r="AT4104" s="93" t="s">
        <v>22</v>
      </c>
      <c r="AU4104" s="92" t="s">
        <v>22</v>
      </c>
      <c r="AV4104" s="91" t="s">
        <v>48</v>
      </c>
      <c r="AW4104" s="92" t="s">
        <v>48</v>
      </c>
      <c r="AX4104" s="92" t="s">
        <v>48</v>
      </c>
      <c r="AY4104" s="91" t="s">
        <v>152</v>
      </c>
      <c r="AZ4104" s="23"/>
      <c r="BA4104" s="25">
        <v>0</v>
      </c>
      <c r="BB4104" t="s">
        <v>48</v>
      </c>
      <c r="BC4104" t="e">
        <v>#N/A</v>
      </c>
      <c r="BD4104" t="e">
        <f>IF(Z4104=BC4104,"OK")</f>
        <v>#N/A</v>
      </c>
      <c r="BE4104">
        <v>97.86</v>
      </c>
      <c r="BF4104">
        <v>0.51</v>
      </c>
      <c r="BG4104" t="s">
        <v>22</v>
      </c>
      <c r="BH4104" t="s">
        <v>22</v>
      </c>
      <c r="BI4104" t="s">
        <v>22</v>
      </c>
      <c r="BJ4104">
        <v>0</v>
      </c>
      <c r="BK4104">
        <v>0</v>
      </c>
      <c r="BN4104" s="183"/>
    </row>
    <row r="4105" spans="1:66" ht="25.5" x14ac:dyDescent="0.25">
      <c r="A4105" s="1"/>
      <c r="B4105" s="94">
        <v>4092</v>
      </c>
      <c r="C4105" s="43">
        <v>1050787</v>
      </c>
      <c r="D4105" s="25"/>
      <c r="E4105" s="36" t="s">
        <v>1381</v>
      </c>
      <c r="F4105" s="151" t="s">
        <v>28</v>
      </c>
      <c r="G4105" s="41" t="s">
        <v>30</v>
      </c>
      <c r="H4105" s="46" t="str">
        <f>IFERROR(IFERROR(IF(SEARCH("Usystems",$E4105)&gt;0,"Usystems"),IF(SEARCH("RIIFO",$E4105)&gt;0,"RIIFO","Uponor")),"Uponor")</f>
        <v>Uponor</v>
      </c>
      <c r="I4105" s="25" t="str">
        <f>IFERROR(MID($D4105,1,7)+0,"")</f>
        <v/>
      </c>
      <c r="J4105" s="25" t="str">
        <f>IFERROR(MID($D4105,10,7)+0,"")</f>
        <v/>
      </c>
      <c r="K4105" s="25" t="str">
        <f>IFERROR(MID($D4105,19,7)+0,"")</f>
        <v/>
      </c>
      <c r="L4105" s="25" t="str">
        <f>IFERROR(MID($D4105,28,7)+0,"")</f>
        <v/>
      </c>
      <c r="M4105" s="25" t="str">
        <f>IF(IFERROR(MID($Q4105,1,7)+0,"")&lt;1130000,IF(INDEX(C:C,MATCH(LEFT(Q4105,7)+0,I:I,0))&lt;1130000,"",INDEX(C:C,MATCH(LEFT(Q4105,7)+0,I:I,0))),IFERROR(MID($Q4105,1,7)+0,""))</f>
        <v/>
      </c>
      <c r="N4105" s="25" t="str">
        <f>IF(IFERROR(MID($Q4105,10,7)+0,"")&lt;1130000,"",IFERROR(MID($Q4105,10,7)+0,""))</f>
        <v/>
      </c>
      <c r="O4105" s="25" t="str">
        <f>IF(IFERROR(MID($Q4105,19,7)+0,"")&lt;1130000,"",IFERROR(MID($Q4105,19,7)+0,""))</f>
        <v/>
      </c>
      <c r="P4105" s="25" t="str">
        <f>IF(M4105="","",IF(N4105="",M4105,M4105&amp;", "&amp;N4105))</f>
        <v/>
      </c>
      <c r="Q4105" s="25"/>
      <c r="R4105" s="25"/>
      <c r="S4105" s="35" t="s">
        <v>108</v>
      </c>
      <c r="T4105" s="25" t="s">
        <v>36</v>
      </c>
      <c r="U4105" s="185">
        <v>175085</v>
      </c>
      <c r="V4105" s="188">
        <v>175085</v>
      </c>
      <c r="W4105" s="189">
        <v>175085</v>
      </c>
      <c r="X4105" s="31">
        <v>175085</v>
      </c>
      <c r="Y4105" s="90">
        <f>IFERROR(ROUND(X4105/W4105-1,2),"")</f>
        <v>0</v>
      </c>
      <c r="Z4105" s="31">
        <f>IF(OR(S4105="VLD MLC components",S4105="VLD MLC pipes",S4105="VLD PEX components",S4105="VLD PEX pipes",S4105="VLD PHC components",S4105="VLD PHC pipes",S4105="Controls VLD"),"По запросу",X4105)</f>
        <v>175085</v>
      </c>
      <c r="AA4105" s="63">
        <f>ROUND(X4105/1.2,3)</f>
        <v>145904.16699999999</v>
      </c>
      <c r="AB4105" s="23">
        <v>145904.16699999999</v>
      </c>
      <c r="AC4105" s="190">
        <f>IFERROR(ROUND(AA4105/AB4105-1,2),"")</f>
        <v>0</v>
      </c>
      <c r="AD4105" s="25">
        <v>108.6</v>
      </c>
      <c r="AE4105" s="25">
        <v>0.63500000000000001</v>
      </c>
      <c r="AF4105" s="25">
        <v>0</v>
      </c>
      <c r="AG4105" s="25" t="s">
        <v>22</v>
      </c>
      <c r="AH4105" s="25">
        <v>0</v>
      </c>
      <c r="AI4105" s="25">
        <v>0</v>
      </c>
      <c r="AJ4105" s="25" t="s">
        <v>19</v>
      </c>
      <c r="AK4105" s="42" t="s">
        <v>19</v>
      </c>
      <c r="AL4105" s="25" t="s">
        <v>19</v>
      </c>
      <c r="AM4105" s="25">
        <v>1</v>
      </c>
      <c r="AN4105" s="25" t="s">
        <v>22</v>
      </c>
      <c r="AO4105" s="25" t="s">
        <v>22</v>
      </c>
      <c r="AP4105" s="25" t="s">
        <v>22</v>
      </c>
      <c r="AQ4105" s="25"/>
      <c r="AR4105" s="94"/>
      <c r="AS4105" s="157" t="s">
        <v>22</v>
      </c>
      <c r="AT4105" s="93" t="s">
        <v>22</v>
      </c>
      <c r="AU4105" s="92" t="s">
        <v>22</v>
      </c>
      <c r="AV4105" s="91" t="s">
        <v>48</v>
      </c>
      <c r="AW4105" s="92" t="s">
        <v>48</v>
      </c>
      <c r="AX4105" s="92" t="s">
        <v>48</v>
      </c>
      <c r="AY4105" s="91" t="s">
        <v>152</v>
      </c>
      <c r="AZ4105" s="23"/>
      <c r="BA4105" s="25">
        <v>0</v>
      </c>
      <c r="BB4105" t="s">
        <v>48</v>
      </c>
      <c r="BC4105" t="e">
        <v>#N/A</v>
      </c>
      <c r="BD4105" t="e">
        <f>IF(Z4105=BC4105,"OK")</f>
        <v>#N/A</v>
      </c>
      <c r="BE4105">
        <v>108.6</v>
      </c>
      <c r="BF4105">
        <v>0.63500000000000001</v>
      </c>
      <c r="BG4105" t="s">
        <v>22</v>
      </c>
      <c r="BH4105" t="s">
        <v>22</v>
      </c>
      <c r="BI4105" t="s">
        <v>22</v>
      </c>
      <c r="BJ4105">
        <v>0</v>
      </c>
      <c r="BK4105">
        <v>0</v>
      </c>
      <c r="BN4105" s="183"/>
    </row>
    <row r="4106" spans="1:66" ht="25.5" x14ac:dyDescent="0.25">
      <c r="A4106" s="1"/>
      <c r="B4106" s="94">
        <v>4093</v>
      </c>
      <c r="C4106" s="43">
        <v>1050788</v>
      </c>
      <c r="D4106" s="25"/>
      <c r="E4106" s="36" t="s">
        <v>1380</v>
      </c>
      <c r="F4106" s="151" t="s">
        <v>28</v>
      </c>
      <c r="G4106" s="41" t="s">
        <v>30</v>
      </c>
      <c r="H4106" s="46" t="str">
        <f>IFERROR(IFERROR(IF(SEARCH("Usystems",$E4106)&gt;0,"Usystems"),IF(SEARCH("RIIFO",$E4106)&gt;0,"RIIFO","Uponor")),"Uponor")</f>
        <v>Uponor</v>
      </c>
      <c r="I4106" s="25" t="str">
        <f>IFERROR(MID($D4106,1,7)+0,"")</f>
        <v/>
      </c>
      <c r="J4106" s="25" t="str">
        <f>IFERROR(MID($D4106,10,7)+0,"")</f>
        <v/>
      </c>
      <c r="K4106" s="25" t="str">
        <f>IFERROR(MID($D4106,19,7)+0,"")</f>
        <v/>
      </c>
      <c r="L4106" s="25" t="str">
        <f>IFERROR(MID($D4106,28,7)+0,"")</f>
        <v/>
      </c>
      <c r="M4106" s="25" t="str">
        <f>IF(IFERROR(MID($Q4106,1,7)+0,"")&lt;1130000,IF(INDEX(C:C,MATCH(LEFT(Q4106,7)+0,I:I,0))&lt;1130000,"",INDEX(C:C,MATCH(LEFT(Q4106,7)+0,I:I,0))),IFERROR(MID($Q4106,1,7)+0,""))</f>
        <v/>
      </c>
      <c r="N4106" s="25" t="str">
        <f>IF(IFERROR(MID($Q4106,10,7)+0,"")&lt;1130000,"",IFERROR(MID($Q4106,10,7)+0,""))</f>
        <v/>
      </c>
      <c r="O4106" s="25" t="str">
        <f>IF(IFERROR(MID($Q4106,19,7)+0,"")&lt;1130000,"",IFERROR(MID($Q4106,19,7)+0,""))</f>
        <v/>
      </c>
      <c r="P4106" s="25" t="str">
        <f>IF(M4106="","",IF(N4106="",M4106,M4106&amp;", "&amp;N4106))</f>
        <v/>
      </c>
      <c r="Q4106" s="25"/>
      <c r="R4106" s="25"/>
      <c r="S4106" s="35" t="s">
        <v>108</v>
      </c>
      <c r="T4106" s="25" t="s">
        <v>36</v>
      </c>
      <c r="U4106" s="185">
        <v>150655</v>
      </c>
      <c r="V4106" s="188">
        <v>150655</v>
      </c>
      <c r="W4106" s="189">
        <v>150655</v>
      </c>
      <c r="X4106" s="31">
        <v>150655</v>
      </c>
      <c r="Y4106" s="90">
        <f>IFERROR(ROUND(X4106/W4106-1,2),"")</f>
        <v>0</v>
      </c>
      <c r="Z4106" s="31">
        <f>IF(OR(S4106="VLD MLC components",S4106="VLD MLC pipes",S4106="VLD PEX components",S4106="VLD PEX pipes",S4106="VLD PHC components",S4106="VLD PHC pipes",S4106="Controls VLD"),"По запросу",X4106)</f>
        <v>150655</v>
      </c>
      <c r="AA4106" s="63">
        <f>ROUND(X4106/1.2,3)</f>
        <v>125545.833</v>
      </c>
      <c r="AB4106" s="23">
        <v>125545.833</v>
      </c>
      <c r="AC4106" s="190">
        <f>IFERROR(ROUND(AA4106/AB4106-1,2),"")</f>
        <v>0</v>
      </c>
      <c r="AD4106" s="25">
        <v>119</v>
      </c>
      <c r="AE4106" s="25">
        <v>0.79200000000000004</v>
      </c>
      <c r="AF4106" s="25">
        <v>0</v>
      </c>
      <c r="AG4106" s="25" t="s">
        <v>22</v>
      </c>
      <c r="AH4106" s="25">
        <v>0</v>
      </c>
      <c r="AI4106" s="25">
        <v>0</v>
      </c>
      <c r="AJ4106" s="25" t="s">
        <v>19</v>
      </c>
      <c r="AK4106" s="42" t="s">
        <v>19</v>
      </c>
      <c r="AL4106" s="25" t="s">
        <v>19</v>
      </c>
      <c r="AM4106" s="25">
        <v>1</v>
      </c>
      <c r="AN4106" s="25" t="s">
        <v>22</v>
      </c>
      <c r="AO4106" s="25" t="s">
        <v>22</v>
      </c>
      <c r="AP4106" s="25" t="s">
        <v>22</v>
      </c>
      <c r="AQ4106" s="25"/>
      <c r="AR4106" s="94"/>
      <c r="AS4106" s="157" t="s">
        <v>22</v>
      </c>
      <c r="AT4106" s="93" t="s">
        <v>22</v>
      </c>
      <c r="AU4106" s="92" t="s">
        <v>22</v>
      </c>
      <c r="AV4106" s="91" t="s">
        <v>48</v>
      </c>
      <c r="AW4106" s="92" t="s">
        <v>48</v>
      </c>
      <c r="AX4106" s="92" t="s">
        <v>48</v>
      </c>
      <c r="AY4106" s="91" t="s">
        <v>152</v>
      </c>
      <c r="AZ4106" s="23"/>
      <c r="BA4106" s="25">
        <v>0</v>
      </c>
      <c r="BB4106" t="s">
        <v>48</v>
      </c>
      <c r="BC4106" t="e">
        <v>#N/A</v>
      </c>
      <c r="BD4106" t="e">
        <f>IF(Z4106=BC4106,"OK")</f>
        <v>#N/A</v>
      </c>
      <c r="BE4106">
        <v>119</v>
      </c>
      <c r="BF4106">
        <v>0.79200000000000004</v>
      </c>
      <c r="BG4106" t="s">
        <v>22</v>
      </c>
      <c r="BH4106" t="s">
        <v>22</v>
      </c>
      <c r="BI4106" t="s">
        <v>22</v>
      </c>
      <c r="BJ4106">
        <v>0</v>
      </c>
      <c r="BK4106">
        <v>0</v>
      </c>
      <c r="BN4106" s="183"/>
    </row>
    <row r="4107" spans="1:66" ht="25.5" x14ac:dyDescent="0.25">
      <c r="A4107" s="1"/>
      <c r="B4107" s="94">
        <v>4094</v>
      </c>
      <c r="C4107" s="43">
        <v>1050790</v>
      </c>
      <c r="D4107" s="25"/>
      <c r="E4107" s="36" t="s">
        <v>1379</v>
      </c>
      <c r="F4107" s="151" t="s">
        <v>28</v>
      </c>
      <c r="G4107" s="41" t="s">
        <v>30</v>
      </c>
      <c r="H4107" s="46" t="str">
        <f>IFERROR(IFERROR(IF(SEARCH("Usystems",$E4107)&gt;0,"Usystems"),IF(SEARCH("RIIFO",$E4107)&gt;0,"RIIFO","Uponor")),"Uponor")</f>
        <v>Uponor</v>
      </c>
      <c r="I4107" s="25" t="str">
        <f>IFERROR(MID($D4107,1,7)+0,"")</f>
        <v/>
      </c>
      <c r="J4107" s="25" t="str">
        <f>IFERROR(MID($D4107,10,7)+0,"")</f>
        <v/>
      </c>
      <c r="K4107" s="25" t="str">
        <f>IFERROR(MID($D4107,19,7)+0,"")</f>
        <v/>
      </c>
      <c r="L4107" s="25" t="str">
        <f>IFERROR(MID($D4107,28,7)+0,"")</f>
        <v/>
      </c>
      <c r="M4107" s="25" t="str">
        <f>IF(IFERROR(MID($Q4107,1,7)+0,"")&lt;1130000,IF(INDEX(C:C,MATCH(LEFT(Q4107,7)+0,I:I,0))&lt;1130000,"",INDEX(C:C,MATCH(LEFT(Q4107,7)+0,I:I,0))),IFERROR(MID($Q4107,1,7)+0,""))</f>
        <v/>
      </c>
      <c r="N4107" s="25" t="str">
        <f>IF(IFERROR(MID($Q4107,10,7)+0,"")&lt;1130000,"",IFERROR(MID($Q4107,10,7)+0,""))</f>
        <v/>
      </c>
      <c r="O4107" s="25" t="str">
        <f>IF(IFERROR(MID($Q4107,19,7)+0,"")&lt;1130000,"",IFERROR(MID($Q4107,19,7)+0,""))</f>
        <v/>
      </c>
      <c r="P4107" s="25" t="str">
        <f>IF(M4107="","",IF(N4107="",M4107,M4107&amp;", "&amp;N4107))</f>
        <v/>
      </c>
      <c r="Q4107" s="25"/>
      <c r="R4107" s="25"/>
      <c r="S4107" s="35" t="s">
        <v>108</v>
      </c>
      <c r="T4107" s="25" t="s">
        <v>36</v>
      </c>
      <c r="U4107" s="185">
        <v>145566</v>
      </c>
      <c r="V4107" s="188">
        <v>145566</v>
      </c>
      <c r="W4107" s="189">
        <v>145566</v>
      </c>
      <c r="X4107" s="31">
        <v>145566</v>
      </c>
      <c r="Y4107" s="90">
        <f>IFERROR(ROUND(X4107/W4107-1,2),"")</f>
        <v>0</v>
      </c>
      <c r="Z4107" s="31">
        <f>IF(OR(S4107="VLD MLC components",S4107="VLD MLC pipes",S4107="VLD PEX components",S4107="VLD PEX pipes",S4107="VLD PHC components",S4107="VLD PHC pipes",S4107="Controls VLD"),"По запросу",X4107)</f>
        <v>145566</v>
      </c>
      <c r="AA4107" s="63">
        <f>ROUND(X4107/1.2,3)</f>
        <v>121305</v>
      </c>
      <c r="AB4107" s="23">
        <v>121305</v>
      </c>
      <c r="AC4107" s="190">
        <f>IFERROR(ROUND(AA4107/AB4107-1,2),"")</f>
        <v>0</v>
      </c>
      <c r="AD4107" s="25">
        <v>101.6</v>
      </c>
      <c r="AE4107" s="25">
        <v>8.4819999999999993</v>
      </c>
      <c r="AF4107" s="25">
        <v>0</v>
      </c>
      <c r="AG4107" s="25" t="s">
        <v>22</v>
      </c>
      <c r="AH4107" s="25">
        <v>0</v>
      </c>
      <c r="AI4107" s="25">
        <v>0</v>
      </c>
      <c r="AJ4107" s="25" t="s">
        <v>19</v>
      </c>
      <c r="AK4107" s="42" t="s">
        <v>19</v>
      </c>
      <c r="AL4107" s="25" t="s">
        <v>19</v>
      </c>
      <c r="AM4107" s="25">
        <v>1</v>
      </c>
      <c r="AN4107" s="25" t="s">
        <v>22</v>
      </c>
      <c r="AO4107" s="25" t="s">
        <v>22</v>
      </c>
      <c r="AP4107" s="25" t="s">
        <v>22</v>
      </c>
      <c r="AQ4107" s="25"/>
      <c r="AR4107" s="94"/>
      <c r="AS4107" s="157" t="s">
        <v>22</v>
      </c>
      <c r="AT4107" s="93" t="s">
        <v>22</v>
      </c>
      <c r="AU4107" s="92" t="s">
        <v>22</v>
      </c>
      <c r="AV4107" s="91" t="s">
        <v>48</v>
      </c>
      <c r="AW4107" s="92" t="s">
        <v>48</v>
      </c>
      <c r="AX4107" s="92" t="s">
        <v>48</v>
      </c>
      <c r="AY4107" s="91" t="s">
        <v>152</v>
      </c>
      <c r="AZ4107" s="23"/>
      <c r="BA4107" s="25">
        <v>0</v>
      </c>
      <c r="BB4107" t="s">
        <v>48</v>
      </c>
      <c r="BC4107" t="e">
        <v>#N/A</v>
      </c>
      <c r="BD4107" t="e">
        <f>IF(Z4107=BC4107,"OK")</f>
        <v>#N/A</v>
      </c>
      <c r="BE4107">
        <v>101.6</v>
      </c>
      <c r="BF4107">
        <v>8.4819999999999993</v>
      </c>
      <c r="BG4107" t="s">
        <v>22</v>
      </c>
      <c r="BH4107" t="s">
        <v>22</v>
      </c>
      <c r="BI4107" t="s">
        <v>22</v>
      </c>
      <c r="BJ4107">
        <v>0</v>
      </c>
      <c r="BK4107">
        <v>0</v>
      </c>
      <c r="BN4107" s="183"/>
    </row>
    <row r="4108" spans="1:66" ht="25.5" x14ac:dyDescent="0.25">
      <c r="A4108" s="1"/>
      <c r="B4108" s="94">
        <v>4095</v>
      </c>
      <c r="C4108" s="43">
        <v>1050791</v>
      </c>
      <c r="D4108" s="25"/>
      <c r="E4108" s="36" t="s">
        <v>1378</v>
      </c>
      <c r="F4108" s="151" t="s">
        <v>28</v>
      </c>
      <c r="G4108" s="41" t="s">
        <v>30</v>
      </c>
      <c r="H4108" s="46" t="str">
        <f>IFERROR(IFERROR(IF(SEARCH("Usystems",$E4108)&gt;0,"Usystems"),IF(SEARCH("RIIFO",$E4108)&gt;0,"RIIFO","Uponor")),"Uponor")</f>
        <v>Uponor</v>
      </c>
      <c r="I4108" s="25" t="str">
        <f>IFERROR(MID($D4108,1,7)+0,"")</f>
        <v/>
      </c>
      <c r="J4108" s="25" t="str">
        <f>IFERROR(MID($D4108,10,7)+0,"")</f>
        <v/>
      </c>
      <c r="K4108" s="25" t="str">
        <f>IFERROR(MID($D4108,19,7)+0,"")</f>
        <v/>
      </c>
      <c r="L4108" s="25" t="str">
        <f>IFERROR(MID($D4108,28,7)+0,"")</f>
        <v/>
      </c>
      <c r="M4108" s="25" t="str">
        <f>IF(IFERROR(MID($Q4108,1,7)+0,"")&lt;1130000,IF(INDEX(C:C,MATCH(LEFT(Q4108,7)+0,I:I,0))&lt;1130000,"",INDEX(C:C,MATCH(LEFT(Q4108,7)+0,I:I,0))),IFERROR(MID($Q4108,1,7)+0,""))</f>
        <v/>
      </c>
      <c r="N4108" s="25" t="str">
        <f>IF(IFERROR(MID($Q4108,10,7)+0,"")&lt;1130000,"",IFERROR(MID($Q4108,10,7)+0,""))</f>
        <v/>
      </c>
      <c r="O4108" s="25" t="str">
        <f>IF(IFERROR(MID($Q4108,19,7)+0,"")&lt;1130000,"",IFERROR(MID($Q4108,19,7)+0,""))</f>
        <v/>
      </c>
      <c r="P4108" s="25" t="str">
        <f>IF(M4108="","",IF(N4108="",M4108,M4108&amp;", "&amp;N4108))</f>
        <v/>
      </c>
      <c r="Q4108" s="25"/>
      <c r="R4108" s="25"/>
      <c r="S4108" s="35" t="s">
        <v>108</v>
      </c>
      <c r="T4108" s="25" t="s">
        <v>36</v>
      </c>
      <c r="U4108" s="185">
        <v>201399</v>
      </c>
      <c r="V4108" s="188">
        <v>201399</v>
      </c>
      <c r="W4108" s="189">
        <v>201399</v>
      </c>
      <c r="X4108" s="31">
        <v>201399</v>
      </c>
      <c r="Y4108" s="90">
        <f>IFERROR(ROUND(X4108/W4108-1,2),"")</f>
        <v>0</v>
      </c>
      <c r="Z4108" s="31">
        <f>IF(OR(S4108="VLD MLC components",S4108="VLD MLC pipes",S4108="VLD PEX components",S4108="VLD PEX pipes",S4108="VLD PHC components",S4108="VLD PHC pipes",S4108="Controls VLD"),"По запросу",X4108)</f>
        <v>201399</v>
      </c>
      <c r="AA4108" s="63">
        <f>ROUND(X4108/1.2,3)</f>
        <v>167832.5</v>
      </c>
      <c r="AB4108" s="23">
        <v>167832.5</v>
      </c>
      <c r="AC4108" s="190">
        <f>IFERROR(ROUND(AA4108/AB4108-1,2),"")</f>
        <v>0</v>
      </c>
      <c r="AD4108" s="25">
        <v>101.6</v>
      </c>
      <c r="AE4108" s="25">
        <v>0.48199999999999998</v>
      </c>
      <c r="AF4108" s="25">
        <v>0</v>
      </c>
      <c r="AG4108" s="25" t="s">
        <v>22</v>
      </c>
      <c r="AH4108" s="25">
        <v>0</v>
      </c>
      <c r="AI4108" s="25">
        <v>0</v>
      </c>
      <c r="AJ4108" s="25" t="s">
        <v>19</v>
      </c>
      <c r="AK4108" s="42" t="s">
        <v>19</v>
      </c>
      <c r="AL4108" s="25" t="s">
        <v>19</v>
      </c>
      <c r="AM4108" s="25">
        <v>1</v>
      </c>
      <c r="AN4108" s="25" t="s">
        <v>22</v>
      </c>
      <c r="AO4108" s="25" t="s">
        <v>22</v>
      </c>
      <c r="AP4108" s="25" t="s">
        <v>22</v>
      </c>
      <c r="AQ4108" s="25"/>
      <c r="AR4108" s="94"/>
      <c r="AS4108" s="157" t="s">
        <v>22</v>
      </c>
      <c r="AT4108" s="93" t="s">
        <v>22</v>
      </c>
      <c r="AU4108" s="92" t="s">
        <v>22</v>
      </c>
      <c r="AV4108" s="91" t="s">
        <v>48</v>
      </c>
      <c r="AW4108" s="92" t="s">
        <v>48</v>
      </c>
      <c r="AX4108" s="92" t="s">
        <v>48</v>
      </c>
      <c r="AY4108" s="91" t="s">
        <v>152</v>
      </c>
      <c r="AZ4108" s="23"/>
      <c r="BA4108" s="25">
        <v>0</v>
      </c>
      <c r="BB4108" t="s">
        <v>48</v>
      </c>
      <c r="BC4108" t="e">
        <v>#N/A</v>
      </c>
      <c r="BD4108" t="e">
        <f>IF(Z4108=BC4108,"OK")</f>
        <v>#N/A</v>
      </c>
      <c r="BE4108">
        <v>101.6</v>
      </c>
      <c r="BF4108">
        <v>0.48199999999999998</v>
      </c>
      <c r="BG4108" t="s">
        <v>22</v>
      </c>
      <c r="BH4108" t="s">
        <v>22</v>
      </c>
      <c r="BI4108" t="s">
        <v>22</v>
      </c>
      <c r="BJ4108">
        <v>0</v>
      </c>
      <c r="BK4108">
        <v>0</v>
      </c>
      <c r="BN4108" s="183"/>
    </row>
    <row r="4109" spans="1:66" ht="25.5" x14ac:dyDescent="0.25">
      <c r="A4109" s="1"/>
      <c r="B4109" s="94">
        <v>4096</v>
      </c>
      <c r="C4109" s="43">
        <v>1050792</v>
      </c>
      <c r="D4109" s="25"/>
      <c r="E4109" s="36" t="s">
        <v>1377</v>
      </c>
      <c r="F4109" s="151" t="s">
        <v>28</v>
      </c>
      <c r="G4109" s="41" t="s">
        <v>30</v>
      </c>
      <c r="H4109" s="46" t="str">
        <f>IFERROR(IFERROR(IF(SEARCH("Usystems",$E4109)&gt;0,"Usystems"),IF(SEARCH("RIIFO",$E4109)&gt;0,"RIIFO","Uponor")),"Uponor")</f>
        <v>Uponor</v>
      </c>
      <c r="I4109" s="25" t="str">
        <f>IFERROR(MID($D4109,1,7)+0,"")</f>
        <v/>
      </c>
      <c r="J4109" s="25" t="str">
        <f>IFERROR(MID($D4109,10,7)+0,"")</f>
        <v/>
      </c>
      <c r="K4109" s="25" t="str">
        <f>IFERROR(MID($D4109,19,7)+0,"")</f>
        <v/>
      </c>
      <c r="L4109" s="25" t="str">
        <f>IFERROR(MID($D4109,28,7)+0,"")</f>
        <v/>
      </c>
      <c r="M4109" s="25" t="str">
        <f>IF(IFERROR(MID($Q4109,1,7)+0,"")&lt;1130000,IF(INDEX(C:C,MATCH(LEFT(Q4109,7)+0,I:I,0))&lt;1130000,"",INDEX(C:C,MATCH(LEFT(Q4109,7)+0,I:I,0))),IFERROR(MID($Q4109,1,7)+0,""))</f>
        <v/>
      </c>
      <c r="N4109" s="25" t="str">
        <f>IF(IFERROR(MID($Q4109,10,7)+0,"")&lt;1130000,"",IFERROR(MID($Q4109,10,7)+0,""))</f>
        <v/>
      </c>
      <c r="O4109" s="25" t="str">
        <f>IF(IFERROR(MID($Q4109,19,7)+0,"")&lt;1130000,"",IFERROR(MID($Q4109,19,7)+0,""))</f>
        <v/>
      </c>
      <c r="P4109" s="25" t="str">
        <f>IF(M4109="","",IF(N4109="",M4109,M4109&amp;", "&amp;N4109))</f>
        <v/>
      </c>
      <c r="Q4109" s="25"/>
      <c r="R4109" s="25"/>
      <c r="S4109" s="35" t="s">
        <v>108</v>
      </c>
      <c r="T4109" s="25" t="s">
        <v>36</v>
      </c>
      <c r="U4109" s="185">
        <v>134366</v>
      </c>
      <c r="V4109" s="188">
        <v>134366</v>
      </c>
      <c r="W4109" s="189">
        <v>134366</v>
      </c>
      <c r="X4109" s="31">
        <v>134366</v>
      </c>
      <c r="Y4109" s="90">
        <f>IFERROR(ROUND(X4109/W4109-1,2),"")</f>
        <v>0</v>
      </c>
      <c r="Z4109" s="31">
        <f>IF(OR(S4109="VLD MLC components",S4109="VLD MLC pipes",S4109="VLD PEX components",S4109="VLD PEX pipes",S4109="VLD PHC components",S4109="VLD PHC pipes",S4109="Controls VLD"),"По запросу",X4109)</f>
        <v>134366</v>
      </c>
      <c r="AA4109" s="63">
        <f>ROUND(X4109/1.2,3)</f>
        <v>111971.667</v>
      </c>
      <c r="AB4109" s="23">
        <v>111971.667</v>
      </c>
      <c r="AC4109" s="190">
        <f>IFERROR(ROUND(AA4109/AB4109-1,2),"")</f>
        <v>0</v>
      </c>
      <c r="AD4109" s="25">
        <v>122.5</v>
      </c>
      <c r="AE4109" s="25">
        <v>0.89600000000000002</v>
      </c>
      <c r="AF4109" s="25">
        <v>0</v>
      </c>
      <c r="AG4109" s="25" t="s">
        <v>22</v>
      </c>
      <c r="AH4109" s="25">
        <v>0</v>
      </c>
      <c r="AI4109" s="25">
        <v>0</v>
      </c>
      <c r="AJ4109" s="25" t="s">
        <v>19</v>
      </c>
      <c r="AK4109" s="42" t="s">
        <v>19</v>
      </c>
      <c r="AL4109" s="25" t="s">
        <v>19</v>
      </c>
      <c r="AM4109" s="25">
        <v>1</v>
      </c>
      <c r="AN4109" s="25" t="s">
        <v>22</v>
      </c>
      <c r="AO4109" s="25" t="s">
        <v>22</v>
      </c>
      <c r="AP4109" s="25" t="s">
        <v>22</v>
      </c>
      <c r="AQ4109" s="25"/>
      <c r="AR4109" s="94"/>
      <c r="AS4109" s="157" t="s">
        <v>22</v>
      </c>
      <c r="AT4109" s="93" t="s">
        <v>22</v>
      </c>
      <c r="AU4109" s="92" t="s">
        <v>22</v>
      </c>
      <c r="AV4109" s="91" t="s">
        <v>48</v>
      </c>
      <c r="AW4109" s="92" t="s">
        <v>48</v>
      </c>
      <c r="AX4109" s="92" t="s">
        <v>48</v>
      </c>
      <c r="AY4109" s="91" t="s">
        <v>152</v>
      </c>
      <c r="AZ4109" s="23"/>
      <c r="BA4109" s="25">
        <v>0</v>
      </c>
      <c r="BB4109" t="s">
        <v>48</v>
      </c>
      <c r="BC4109" t="e">
        <v>#N/A</v>
      </c>
      <c r="BD4109" t="e">
        <f>IF(Z4109=BC4109,"OK")</f>
        <v>#N/A</v>
      </c>
      <c r="BE4109">
        <v>122.5</v>
      </c>
      <c r="BF4109">
        <v>0.89600000000000002</v>
      </c>
      <c r="BG4109" t="s">
        <v>22</v>
      </c>
      <c r="BH4109" t="s">
        <v>22</v>
      </c>
      <c r="BI4109" t="s">
        <v>22</v>
      </c>
      <c r="BJ4109">
        <v>0</v>
      </c>
      <c r="BK4109">
        <v>0</v>
      </c>
      <c r="BN4109" s="183"/>
    </row>
    <row r="4110" spans="1:66" ht="25.5" x14ac:dyDescent="0.25">
      <c r="A4110" s="1"/>
      <c r="B4110" s="94">
        <v>4097</v>
      </c>
      <c r="C4110" s="43">
        <v>1050793</v>
      </c>
      <c r="D4110" s="25"/>
      <c r="E4110" s="36" t="s">
        <v>1376</v>
      </c>
      <c r="F4110" s="151" t="s">
        <v>21</v>
      </c>
      <c r="G4110" s="25"/>
      <c r="H4110" s="46" t="str">
        <f>IFERROR(IFERROR(IF(SEARCH("Usystems",$E4110)&gt;0,"Usystems"),IF(SEARCH("RIIFO",$E4110)&gt;0,"RIIFO","Uponor")),"Uponor")</f>
        <v>Uponor</v>
      </c>
      <c r="I4110" s="25" t="str">
        <f>IFERROR(MID($D4110,1,7)+0,"")</f>
        <v/>
      </c>
      <c r="J4110" s="25" t="str">
        <f>IFERROR(MID($D4110,10,7)+0,"")</f>
        <v/>
      </c>
      <c r="K4110" s="25" t="str">
        <f>IFERROR(MID($D4110,19,7)+0,"")</f>
        <v/>
      </c>
      <c r="L4110" s="25" t="str">
        <f>IFERROR(MID($D4110,28,7)+0,"")</f>
        <v/>
      </c>
      <c r="M4110" s="25" t="str">
        <f>IF(IFERROR(MID($Q4110,1,7)+0,"")&lt;1130000,IF(INDEX(C:C,MATCH(LEFT(Q4110,7)+0,I:I,0))&lt;1130000,"",INDEX(C:C,MATCH(LEFT(Q4110,7)+0,I:I,0))),IFERROR(MID($Q4110,1,7)+0,""))</f>
        <v/>
      </c>
      <c r="N4110" s="25" t="str">
        <f>IF(IFERROR(MID($Q4110,10,7)+0,"")&lt;1130000,"",IFERROR(MID($Q4110,10,7)+0,""))</f>
        <v/>
      </c>
      <c r="O4110" s="25" t="str">
        <f>IF(IFERROR(MID($Q4110,19,7)+0,"")&lt;1130000,"",IFERROR(MID($Q4110,19,7)+0,""))</f>
        <v/>
      </c>
      <c r="P4110" s="25" t="str">
        <f>IF(M4110="","",IF(N4110="",M4110,M4110&amp;", "&amp;N4110))</f>
        <v/>
      </c>
      <c r="Q4110" s="25"/>
      <c r="R4110" s="25"/>
      <c r="S4110" s="35" t="s">
        <v>108</v>
      </c>
      <c r="T4110" s="25" t="s">
        <v>36</v>
      </c>
      <c r="U4110" s="185">
        <v>95274</v>
      </c>
      <c r="V4110" s="188">
        <v>95274</v>
      </c>
      <c r="W4110" s="189">
        <v>95274</v>
      </c>
      <c r="X4110" s="31">
        <v>95274</v>
      </c>
      <c r="Y4110" s="90">
        <f>IFERROR(ROUND(X4110/W4110-1,2),"")</f>
        <v>0</v>
      </c>
      <c r="Z4110" s="31">
        <f>IF(OR(S4110="VLD MLC components",S4110="VLD MLC pipes",S4110="VLD PEX components",S4110="VLD PEX pipes",S4110="VLD PHC components",S4110="VLD PHC pipes",S4110="Controls VLD"),"По запросу",X4110)</f>
        <v>95274</v>
      </c>
      <c r="AA4110" s="63">
        <f>ROUND(X4110/1.2,3)</f>
        <v>79395</v>
      </c>
      <c r="AB4110" s="23">
        <v>79395</v>
      </c>
      <c r="AC4110" s="190">
        <f>IFERROR(ROUND(AA4110/AB4110-1,2),"")</f>
        <v>0</v>
      </c>
      <c r="AD4110" s="25">
        <v>52</v>
      </c>
      <c r="AE4110" s="25">
        <v>0.32</v>
      </c>
      <c r="AF4110" s="25">
        <v>0</v>
      </c>
      <c r="AG4110" s="25" t="s">
        <v>22</v>
      </c>
      <c r="AH4110" s="25">
        <v>0</v>
      </c>
      <c r="AI4110" s="25">
        <v>0</v>
      </c>
      <c r="AJ4110" s="25" t="s">
        <v>20</v>
      </c>
      <c r="AK4110" s="42" t="s">
        <v>19</v>
      </c>
      <c r="AL4110" s="25" t="s">
        <v>20</v>
      </c>
      <c r="AM4110" s="25">
        <v>1</v>
      </c>
      <c r="AN4110" s="25" t="s">
        <v>22</v>
      </c>
      <c r="AO4110" s="25" t="s">
        <v>22</v>
      </c>
      <c r="AP4110" s="25" t="s">
        <v>22</v>
      </c>
      <c r="AQ4110" s="25"/>
      <c r="AR4110" s="94"/>
      <c r="AS4110" s="157" t="s">
        <v>22</v>
      </c>
      <c r="AT4110" s="93" t="s">
        <v>22</v>
      </c>
      <c r="AU4110" s="92" t="s">
        <v>22</v>
      </c>
      <c r="AV4110" s="91" t="s">
        <v>48</v>
      </c>
      <c r="AW4110" s="92" t="s">
        <v>48</v>
      </c>
      <c r="AX4110" s="92" t="s">
        <v>48</v>
      </c>
      <c r="AY4110" s="91" t="s">
        <v>152</v>
      </c>
      <c r="AZ4110" s="23"/>
      <c r="BA4110" s="25">
        <v>0</v>
      </c>
      <c r="BB4110" t="s">
        <v>48</v>
      </c>
      <c r="BC4110" t="e">
        <v>#N/A</v>
      </c>
      <c r="BD4110" t="e">
        <f>IF(Z4110=BC4110,"OK")</f>
        <v>#N/A</v>
      </c>
      <c r="BE4110">
        <v>52</v>
      </c>
      <c r="BF4110">
        <v>0.32</v>
      </c>
      <c r="BG4110" t="s">
        <v>22</v>
      </c>
      <c r="BH4110" t="s">
        <v>22</v>
      </c>
      <c r="BI4110" t="s">
        <v>22</v>
      </c>
      <c r="BJ4110">
        <v>0</v>
      </c>
      <c r="BK4110">
        <v>0</v>
      </c>
      <c r="BN4110" s="183"/>
    </row>
    <row r="4111" spans="1:66" ht="25.5" x14ac:dyDescent="0.25">
      <c r="A4111" s="1"/>
      <c r="B4111" s="94">
        <v>4098</v>
      </c>
      <c r="C4111" s="43">
        <v>1050794</v>
      </c>
      <c r="D4111" s="25"/>
      <c r="E4111" s="36" t="s">
        <v>1375</v>
      </c>
      <c r="F4111" s="151" t="s">
        <v>21</v>
      </c>
      <c r="G4111" s="25"/>
      <c r="H4111" s="46" t="str">
        <f>IFERROR(IFERROR(IF(SEARCH("Usystems",$E4111)&gt;0,"Usystems"),IF(SEARCH("RIIFO",$E4111)&gt;0,"RIIFO","Uponor")),"Uponor")</f>
        <v>Uponor</v>
      </c>
      <c r="I4111" s="25" t="str">
        <f>IFERROR(MID($D4111,1,7)+0,"")</f>
        <v/>
      </c>
      <c r="J4111" s="25" t="str">
        <f>IFERROR(MID($D4111,10,7)+0,"")</f>
        <v/>
      </c>
      <c r="K4111" s="25" t="str">
        <f>IFERROR(MID($D4111,19,7)+0,"")</f>
        <v/>
      </c>
      <c r="L4111" s="25" t="str">
        <f>IFERROR(MID($D4111,28,7)+0,"")</f>
        <v/>
      </c>
      <c r="M4111" s="25" t="str">
        <f>IF(IFERROR(MID($Q4111,1,7)+0,"")&lt;1130000,IF(INDEX(C:C,MATCH(LEFT(Q4111,7)+0,I:I,0))&lt;1130000,"",INDEX(C:C,MATCH(LEFT(Q4111,7)+0,I:I,0))),IFERROR(MID($Q4111,1,7)+0,""))</f>
        <v/>
      </c>
      <c r="N4111" s="25" t="str">
        <f>IF(IFERROR(MID($Q4111,10,7)+0,"")&lt;1130000,"",IFERROR(MID($Q4111,10,7)+0,""))</f>
        <v/>
      </c>
      <c r="O4111" s="25" t="str">
        <f>IF(IFERROR(MID($Q4111,19,7)+0,"")&lt;1130000,"",IFERROR(MID($Q4111,19,7)+0,""))</f>
        <v/>
      </c>
      <c r="P4111" s="25" t="str">
        <f>IF(M4111="","",IF(N4111="",M4111,M4111&amp;", "&amp;N4111))</f>
        <v/>
      </c>
      <c r="Q4111" s="25"/>
      <c r="R4111" s="25"/>
      <c r="S4111" s="35" t="s">
        <v>108</v>
      </c>
      <c r="T4111" s="25" t="s">
        <v>36</v>
      </c>
      <c r="U4111" s="185">
        <v>91721</v>
      </c>
      <c r="V4111" s="188">
        <v>91721</v>
      </c>
      <c r="W4111" s="189">
        <v>91721</v>
      </c>
      <c r="X4111" s="31">
        <v>91721</v>
      </c>
      <c r="Y4111" s="90">
        <f>IFERROR(ROUND(X4111/W4111-1,2),"")</f>
        <v>0</v>
      </c>
      <c r="Z4111" s="31">
        <f>IF(OR(S4111="VLD MLC components",S4111="VLD MLC pipes",S4111="VLD PEX components",S4111="VLD PEX pipes",S4111="VLD PHC components",S4111="VLD PHC pipes",S4111="Controls VLD"),"По запросу",X4111)</f>
        <v>91721</v>
      </c>
      <c r="AA4111" s="63">
        <f>ROUND(X4111/1.2,3)</f>
        <v>76434.167000000001</v>
      </c>
      <c r="AB4111" s="23">
        <v>76434.167000000001</v>
      </c>
      <c r="AC4111" s="190">
        <f>IFERROR(ROUND(AA4111/AB4111-1,2),"")</f>
        <v>0</v>
      </c>
      <c r="AD4111" s="25">
        <v>56.8</v>
      </c>
      <c r="AE4111" s="25">
        <v>0.38400000000000001</v>
      </c>
      <c r="AF4111" s="25">
        <v>0</v>
      </c>
      <c r="AG4111" s="25" t="s">
        <v>22</v>
      </c>
      <c r="AH4111" s="25">
        <v>0</v>
      </c>
      <c r="AI4111" s="25">
        <v>0</v>
      </c>
      <c r="AJ4111" s="25" t="s">
        <v>20</v>
      </c>
      <c r="AK4111" s="42" t="s">
        <v>19</v>
      </c>
      <c r="AL4111" s="25" t="s">
        <v>20</v>
      </c>
      <c r="AM4111" s="25">
        <v>1</v>
      </c>
      <c r="AN4111" s="25" t="s">
        <v>22</v>
      </c>
      <c r="AO4111" s="25" t="s">
        <v>22</v>
      </c>
      <c r="AP4111" s="25" t="s">
        <v>22</v>
      </c>
      <c r="AQ4111" s="25"/>
      <c r="AR4111" s="94"/>
      <c r="AS4111" s="157" t="s">
        <v>22</v>
      </c>
      <c r="AT4111" s="93" t="s">
        <v>22</v>
      </c>
      <c r="AU4111" s="92" t="s">
        <v>22</v>
      </c>
      <c r="AV4111" s="91" t="s">
        <v>48</v>
      </c>
      <c r="AW4111" s="92" t="s">
        <v>48</v>
      </c>
      <c r="AX4111" s="92" t="s">
        <v>48</v>
      </c>
      <c r="AY4111" s="91" t="s">
        <v>152</v>
      </c>
      <c r="AZ4111" s="23"/>
      <c r="BA4111" s="25">
        <v>0</v>
      </c>
      <c r="BB4111" t="s">
        <v>48</v>
      </c>
      <c r="BC4111" t="e">
        <v>#N/A</v>
      </c>
      <c r="BD4111" t="e">
        <f>IF(Z4111=BC4111,"OK")</f>
        <v>#N/A</v>
      </c>
      <c r="BE4111">
        <v>56.8</v>
      </c>
      <c r="BF4111">
        <v>0.38400000000000001</v>
      </c>
      <c r="BG4111" t="s">
        <v>22</v>
      </c>
      <c r="BH4111" t="s">
        <v>22</v>
      </c>
      <c r="BI4111" t="s">
        <v>22</v>
      </c>
      <c r="BJ4111">
        <v>0</v>
      </c>
      <c r="BK4111">
        <v>0</v>
      </c>
      <c r="BN4111" s="183"/>
    </row>
    <row r="4112" spans="1:66" ht="25.5" x14ac:dyDescent="0.25">
      <c r="A4112" s="1"/>
      <c r="B4112" s="94">
        <v>4099</v>
      </c>
      <c r="C4112" s="43">
        <v>1050795</v>
      </c>
      <c r="D4112" s="25"/>
      <c r="E4112" s="36" t="s">
        <v>1374</v>
      </c>
      <c r="F4112" s="151" t="s">
        <v>21</v>
      </c>
      <c r="G4112" s="25"/>
      <c r="H4112" s="46" t="str">
        <f>IFERROR(IFERROR(IF(SEARCH("Usystems",$E4112)&gt;0,"Usystems"),IF(SEARCH("RIIFO",$E4112)&gt;0,"RIIFO","Uponor")),"Uponor")</f>
        <v>Uponor</v>
      </c>
      <c r="I4112" s="25" t="str">
        <f>IFERROR(MID($D4112,1,7)+0,"")</f>
        <v/>
      </c>
      <c r="J4112" s="25" t="str">
        <f>IFERROR(MID($D4112,10,7)+0,"")</f>
        <v/>
      </c>
      <c r="K4112" s="25" t="str">
        <f>IFERROR(MID($D4112,19,7)+0,"")</f>
        <v/>
      </c>
      <c r="L4112" s="25" t="str">
        <f>IFERROR(MID($D4112,28,7)+0,"")</f>
        <v/>
      </c>
      <c r="M4112" s="25" t="str">
        <f>IF(IFERROR(MID($Q4112,1,7)+0,"")&lt;1130000,IF(INDEX(C:C,MATCH(LEFT(Q4112,7)+0,I:I,0))&lt;1130000,"",INDEX(C:C,MATCH(LEFT(Q4112,7)+0,I:I,0))),IFERROR(MID($Q4112,1,7)+0,""))</f>
        <v/>
      </c>
      <c r="N4112" s="25" t="str">
        <f>IF(IFERROR(MID($Q4112,10,7)+0,"")&lt;1130000,"",IFERROR(MID($Q4112,10,7)+0,""))</f>
        <v/>
      </c>
      <c r="O4112" s="25" t="str">
        <f>IF(IFERROR(MID($Q4112,19,7)+0,"")&lt;1130000,"",IFERROR(MID($Q4112,19,7)+0,""))</f>
        <v/>
      </c>
      <c r="P4112" s="25" t="str">
        <f>IF(M4112="","",IF(N4112="",M4112,M4112&amp;", "&amp;N4112))</f>
        <v/>
      </c>
      <c r="Q4112" s="25"/>
      <c r="R4112" s="25"/>
      <c r="S4112" s="35" t="s">
        <v>108</v>
      </c>
      <c r="T4112" s="25" t="s">
        <v>36</v>
      </c>
      <c r="U4112" s="185">
        <v>84642</v>
      </c>
      <c r="V4112" s="188">
        <v>84642</v>
      </c>
      <c r="W4112" s="189">
        <v>84642</v>
      </c>
      <c r="X4112" s="31">
        <v>84642</v>
      </c>
      <c r="Y4112" s="90">
        <f>IFERROR(ROUND(X4112/W4112-1,2),"")</f>
        <v>0</v>
      </c>
      <c r="Z4112" s="31">
        <f>IF(OR(S4112="VLD MLC components",S4112="VLD MLC pipes",S4112="VLD PEX components",S4112="VLD PEX pipes",S4112="VLD PHC components",S4112="VLD PHC pipes",S4112="Controls VLD"),"По запросу",X4112)</f>
        <v>84642</v>
      </c>
      <c r="AA4112" s="63">
        <f>ROUND(X4112/1.2,3)</f>
        <v>70535</v>
      </c>
      <c r="AB4112" s="23">
        <v>70535</v>
      </c>
      <c r="AC4112" s="190">
        <f>IFERROR(ROUND(AA4112/AB4112-1,2),"")</f>
        <v>0</v>
      </c>
      <c r="AD4112" s="25">
        <v>62.8</v>
      </c>
      <c r="AE4112" s="25">
        <v>0.46400000000000002</v>
      </c>
      <c r="AF4112" s="25">
        <v>0</v>
      </c>
      <c r="AG4112" s="25" t="s">
        <v>22</v>
      </c>
      <c r="AH4112" s="25">
        <v>0</v>
      </c>
      <c r="AI4112" s="25">
        <v>0</v>
      </c>
      <c r="AJ4112" s="25" t="s">
        <v>20</v>
      </c>
      <c r="AK4112" s="42" t="s">
        <v>19</v>
      </c>
      <c r="AL4112" s="25" t="s">
        <v>20</v>
      </c>
      <c r="AM4112" s="25">
        <v>1</v>
      </c>
      <c r="AN4112" s="25" t="s">
        <v>22</v>
      </c>
      <c r="AO4112" s="25" t="s">
        <v>22</v>
      </c>
      <c r="AP4112" s="25" t="s">
        <v>22</v>
      </c>
      <c r="AQ4112" s="25"/>
      <c r="AR4112" s="94"/>
      <c r="AS4112" s="157" t="s">
        <v>22</v>
      </c>
      <c r="AT4112" s="93" t="s">
        <v>22</v>
      </c>
      <c r="AU4112" s="92" t="s">
        <v>22</v>
      </c>
      <c r="AV4112" s="91" t="s">
        <v>48</v>
      </c>
      <c r="AW4112" s="92" t="s">
        <v>48</v>
      </c>
      <c r="AX4112" s="92" t="s">
        <v>48</v>
      </c>
      <c r="AY4112" s="91" t="s">
        <v>152</v>
      </c>
      <c r="AZ4112" s="23"/>
      <c r="BA4112" s="25">
        <v>0</v>
      </c>
      <c r="BB4112" t="s">
        <v>48</v>
      </c>
      <c r="BC4112" t="e">
        <v>#N/A</v>
      </c>
      <c r="BD4112" t="e">
        <f>IF(Z4112=BC4112,"OK")</f>
        <v>#N/A</v>
      </c>
      <c r="BE4112">
        <v>62.8</v>
      </c>
      <c r="BF4112">
        <v>0.46400000000000002</v>
      </c>
      <c r="BG4112" t="s">
        <v>22</v>
      </c>
      <c r="BH4112" t="s">
        <v>22</v>
      </c>
      <c r="BI4112" t="s">
        <v>22</v>
      </c>
      <c r="BJ4112">
        <v>0</v>
      </c>
      <c r="BK4112">
        <v>0</v>
      </c>
      <c r="BN4112" s="183"/>
    </row>
    <row r="4113" spans="1:66" ht="25.5" x14ac:dyDescent="0.25">
      <c r="A4113" s="1"/>
      <c r="B4113" s="94">
        <v>4100</v>
      </c>
      <c r="C4113" s="43">
        <v>1050799</v>
      </c>
      <c r="D4113" s="25"/>
      <c r="E4113" s="36" t="s">
        <v>1373</v>
      </c>
      <c r="F4113" s="151" t="s">
        <v>28</v>
      </c>
      <c r="G4113" s="41" t="s">
        <v>30</v>
      </c>
      <c r="H4113" s="46" t="str">
        <f>IFERROR(IFERROR(IF(SEARCH("Usystems",$E4113)&gt;0,"Usystems"),IF(SEARCH("RIIFO",$E4113)&gt;0,"RIIFO","Uponor")),"Uponor")</f>
        <v>Uponor</v>
      </c>
      <c r="I4113" s="25" t="str">
        <f>IFERROR(MID($D4113,1,7)+0,"")</f>
        <v/>
      </c>
      <c r="J4113" s="25" t="str">
        <f>IFERROR(MID($D4113,10,7)+0,"")</f>
        <v/>
      </c>
      <c r="K4113" s="25" t="str">
        <f>IFERROR(MID($D4113,19,7)+0,"")</f>
        <v/>
      </c>
      <c r="L4113" s="25" t="str">
        <f>IFERROR(MID($D4113,28,7)+0,"")</f>
        <v/>
      </c>
      <c r="M4113" s="25" t="str">
        <f>IF(IFERROR(MID($Q4113,1,7)+0,"")&lt;1130000,IF(INDEX(C:C,MATCH(LEFT(Q4113,7)+0,I:I,0))&lt;1130000,"",INDEX(C:C,MATCH(LEFT(Q4113,7)+0,I:I,0))),IFERROR(MID($Q4113,1,7)+0,""))</f>
        <v/>
      </c>
      <c r="N4113" s="25" t="str">
        <f>IF(IFERROR(MID($Q4113,10,7)+0,"")&lt;1130000,"",IFERROR(MID($Q4113,10,7)+0,""))</f>
        <v/>
      </c>
      <c r="O4113" s="25" t="str">
        <f>IF(IFERROR(MID($Q4113,19,7)+0,"")&lt;1130000,"",IFERROR(MID($Q4113,19,7)+0,""))</f>
        <v/>
      </c>
      <c r="P4113" s="25" t="str">
        <f>IF(M4113="","",IF(N4113="",M4113,M4113&amp;", "&amp;N4113))</f>
        <v/>
      </c>
      <c r="Q4113" s="25"/>
      <c r="R4113" s="25"/>
      <c r="S4113" s="35" t="s">
        <v>108</v>
      </c>
      <c r="T4113" s="25" t="s">
        <v>36</v>
      </c>
      <c r="U4113" s="185">
        <v>208835</v>
      </c>
      <c r="V4113" s="188">
        <v>208835</v>
      </c>
      <c r="W4113" s="189">
        <v>208835</v>
      </c>
      <c r="X4113" s="31">
        <v>208835</v>
      </c>
      <c r="Y4113" s="90">
        <f>IFERROR(ROUND(X4113/W4113-1,2),"")</f>
        <v>0</v>
      </c>
      <c r="Z4113" s="31">
        <f>IF(OR(S4113="VLD MLC components",S4113="VLD MLC pipes",S4113="VLD PEX components",S4113="VLD PEX pipes",S4113="VLD PHC components",S4113="VLD PHC pipes",S4113="Controls VLD"),"По запросу",X4113)</f>
        <v>208835</v>
      </c>
      <c r="AA4113" s="63">
        <f>ROUND(X4113/1.2,3)</f>
        <v>174029.16699999999</v>
      </c>
      <c r="AB4113" s="23">
        <v>174029.16699999999</v>
      </c>
      <c r="AC4113" s="190">
        <f>IFERROR(ROUND(AA4113/AB4113-1,2),"")</f>
        <v>0</v>
      </c>
      <c r="AD4113" s="25">
        <v>112.1</v>
      </c>
      <c r="AE4113" s="25">
        <v>0.64300000000000002</v>
      </c>
      <c r="AF4113" s="25">
        <v>0</v>
      </c>
      <c r="AG4113" s="25" t="s">
        <v>22</v>
      </c>
      <c r="AH4113" s="25">
        <v>0</v>
      </c>
      <c r="AI4113" s="25">
        <v>0</v>
      </c>
      <c r="AJ4113" s="25" t="s">
        <v>19</v>
      </c>
      <c r="AK4113" s="42" t="s">
        <v>19</v>
      </c>
      <c r="AL4113" s="25" t="s">
        <v>19</v>
      </c>
      <c r="AM4113" s="25">
        <v>1</v>
      </c>
      <c r="AN4113" s="25" t="s">
        <v>22</v>
      </c>
      <c r="AO4113" s="25" t="s">
        <v>22</v>
      </c>
      <c r="AP4113" s="25" t="s">
        <v>22</v>
      </c>
      <c r="AQ4113" s="25"/>
      <c r="AR4113" s="94"/>
      <c r="AS4113" s="157" t="s">
        <v>22</v>
      </c>
      <c r="AT4113" s="93" t="s">
        <v>22</v>
      </c>
      <c r="AU4113" s="92" t="s">
        <v>22</v>
      </c>
      <c r="AV4113" s="91" t="s">
        <v>48</v>
      </c>
      <c r="AW4113" s="92" t="s">
        <v>48</v>
      </c>
      <c r="AX4113" s="92" t="s">
        <v>48</v>
      </c>
      <c r="AY4113" s="91" t="s">
        <v>152</v>
      </c>
      <c r="AZ4113" s="23"/>
      <c r="BA4113" s="25">
        <v>0</v>
      </c>
      <c r="BB4113" t="s">
        <v>48</v>
      </c>
      <c r="BC4113" t="e">
        <v>#N/A</v>
      </c>
      <c r="BD4113" t="e">
        <f>IF(Z4113=BC4113,"OK")</f>
        <v>#N/A</v>
      </c>
      <c r="BE4113">
        <v>112.1</v>
      </c>
      <c r="BF4113">
        <v>0.64300000000000002</v>
      </c>
      <c r="BG4113" t="s">
        <v>22</v>
      </c>
      <c r="BH4113" t="s">
        <v>22</v>
      </c>
      <c r="BI4113" t="s">
        <v>22</v>
      </c>
      <c r="BJ4113">
        <v>0</v>
      </c>
      <c r="BK4113">
        <v>0</v>
      </c>
      <c r="BN4113" s="183"/>
    </row>
    <row r="4114" spans="1:66" ht="25.5" x14ac:dyDescent="0.25">
      <c r="A4114" s="1"/>
      <c r="B4114" s="94">
        <v>4101</v>
      </c>
      <c r="C4114" s="43">
        <v>1051742</v>
      </c>
      <c r="D4114" s="25"/>
      <c r="E4114" s="27" t="s">
        <v>1372</v>
      </c>
      <c r="F4114" s="151" t="s">
        <v>21</v>
      </c>
      <c r="G4114" s="25"/>
      <c r="H4114" s="46" t="str">
        <f>IFERROR(IFERROR(IF(SEARCH("Usystems",$E4114)&gt;0,"Usystems"),IF(SEARCH("RIIFO",$E4114)&gt;0,"RIIFO","Uponor")),"Uponor")</f>
        <v>Uponor</v>
      </c>
      <c r="I4114" s="25" t="str">
        <f>IFERROR(MID($D4114,1,7)+0,"")</f>
        <v/>
      </c>
      <c r="J4114" s="25" t="str">
        <f>IFERROR(MID($D4114,10,7)+0,"")</f>
        <v/>
      </c>
      <c r="K4114" s="25" t="str">
        <f>IFERROR(MID($D4114,19,7)+0,"")</f>
        <v/>
      </c>
      <c r="L4114" s="25" t="str">
        <f>IFERROR(MID($D4114,28,7)+0,"")</f>
        <v/>
      </c>
      <c r="M4114" s="25" t="str">
        <f>IF(IFERROR(MID($Q4114,1,7)+0,"")&lt;1130000,IF(INDEX(C:C,MATCH(LEFT(Q4114,7)+0,I:I,0))&lt;1130000,"",INDEX(C:C,MATCH(LEFT(Q4114,7)+0,I:I,0))),IFERROR(MID($Q4114,1,7)+0,""))</f>
        <v/>
      </c>
      <c r="N4114" s="25" t="str">
        <f>IF(IFERROR(MID($Q4114,10,7)+0,"")&lt;1130000,"",IFERROR(MID($Q4114,10,7)+0,""))</f>
        <v/>
      </c>
      <c r="O4114" s="25" t="str">
        <f>IF(IFERROR(MID($Q4114,19,7)+0,"")&lt;1130000,"",IFERROR(MID($Q4114,19,7)+0,""))</f>
        <v/>
      </c>
      <c r="P4114" s="25" t="str">
        <f>IF(M4114="","",IF(N4114="",M4114,M4114&amp;", "&amp;N4114))</f>
        <v/>
      </c>
      <c r="Q4114" s="25"/>
      <c r="R4114" s="25"/>
      <c r="S4114" s="35" t="s">
        <v>108</v>
      </c>
      <c r="T4114" s="25" t="s">
        <v>36</v>
      </c>
      <c r="U4114" s="185">
        <v>42038</v>
      </c>
      <c r="V4114" s="188">
        <v>42038</v>
      </c>
      <c r="W4114" s="189">
        <v>42038</v>
      </c>
      <c r="X4114" s="31">
        <v>42038</v>
      </c>
      <c r="Y4114" s="90">
        <f>IFERROR(ROUND(X4114/W4114-1,2),"")</f>
        <v>0</v>
      </c>
      <c r="Z4114" s="31">
        <f>IF(OR(S4114="VLD MLC components",S4114="VLD MLC pipes",S4114="VLD PEX components",S4114="VLD PEX pipes",S4114="VLD PHC components",S4114="VLD PHC pipes",S4114="Controls VLD"),"По запросу",X4114)</f>
        <v>42038</v>
      </c>
      <c r="AA4114" s="63">
        <f>ROUND(X4114/1.2,3)</f>
        <v>35031.667000000001</v>
      </c>
      <c r="AB4114" s="23">
        <v>35031.667000000001</v>
      </c>
      <c r="AC4114" s="190">
        <f>IFERROR(ROUND(AA4114/AB4114-1,2),"")</f>
        <v>0</v>
      </c>
      <c r="AD4114" s="25">
        <v>11.5</v>
      </c>
      <c r="AE4114" s="25">
        <v>0.3</v>
      </c>
      <c r="AF4114" s="25">
        <v>0</v>
      </c>
      <c r="AG4114" s="25" t="s">
        <v>22</v>
      </c>
      <c r="AH4114" s="25">
        <v>0</v>
      </c>
      <c r="AI4114" s="25">
        <v>0</v>
      </c>
      <c r="AJ4114" s="25" t="s">
        <v>20</v>
      </c>
      <c r="AK4114" s="42" t="s">
        <v>19</v>
      </c>
      <c r="AL4114" s="25" t="s">
        <v>20</v>
      </c>
      <c r="AM4114" s="25">
        <v>1</v>
      </c>
      <c r="AN4114" s="25" t="s">
        <v>22</v>
      </c>
      <c r="AO4114" s="25" t="s">
        <v>22</v>
      </c>
      <c r="AP4114" s="25" t="s">
        <v>22</v>
      </c>
      <c r="AQ4114" s="25"/>
      <c r="AR4114" s="94"/>
      <c r="AS4114" s="157" t="s">
        <v>22</v>
      </c>
      <c r="AT4114" s="93" t="s">
        <v>22</v>
      </c>
      <c r="AU4114" s="92" t="s">
        <v>22</v>
      </c>
      <c r="AV4114" s="91" t="s">
        <v>48</v>
      </c>
      <c r="AW4114" s="92" t="s">
        <v>48</v>
      </c>
      <c r="AX4114" s="92" t="s">
        <v>48</v>
      </c>
      <c r="AY4114" s="91" t="s">
        <v>152</v>
      </c>
      <c r="AZ4114" s="23"/>
      <c r="BA4114" s="25">
        <v>0</v>
      </c>
      <c r="BB4114" t="s">
        <v>48</v>
      </c>
      <c r="BC4114" t="e">
        <v>#N/A</v>
      </c>
      <c r="BD4114" t="e">
        <f>IF(Z4114=BC4114,"OK")</f>
        <v>#N/A</v>
      </c>
      <c r="BE4114">
        <v>11.5</v>
      </c>
      <c r="BF4114">
        <v>0.3</v>
      </c>
      <c r="BG4114" t="s">
        <v>22</v>
      </c>
      <c r="BH4114" t="s">
        <v>22</v>
      </c>
      <c r="BI4114" t="s">
        <v>22</v>
      </c>
      <c r="BJ4114">
        <v>0</v>
      </c>
      <c r="BK4114">
        <v>0</v>
      </c>
      <c r="BN4114" s="183"/>
    </row>
    <row r="4115" spans="1:66" x14ac:dyDescent="0.25">
      <c r="A4115" s="1"/>
      <c r="B4115" s="94">
        <v>4102</v>
      </c>
      <c r="C4115" s="43">
        <v>1052643</v>
      </c>
      <c r="D4115" s="25"/>
      <c r="E4115" s="27" t="s">
        <v>1371</v>
      </c>
      <c r="F4115" s="151" t="s">
        <v>21</v>
      </c>
      <c r="G4115" s="25"/>
      <c r="H4115" s="46" t="str">
        <f>IFERROR(IFERROR(IF(SEARCH("Usystems",$E4115)&gt;0,"Usystems"),IF(SEARCH("RIIFO",$E4115)&gt;0,"RIIFO","Uponor")),"Uponor")</f>
        <v>Uponor</v>
      </c>
      <c r="I4115" s="25" t="str">
        <f>IFERROR(MID($D4115,1,7)+0,"")</f>
        <v/>
      </c>
      <c r="J4115" s="25" t="str">
        <f>IFERROR(MID($D4115,10,7)+0,"")</f>
        <v/>
      </c>
      <c r="K4115" s="25" t="str">
        <f>IFERROR(MID($D4115,19,7)+0,"")</f>
        <v/>
      </c>
      <c r="L4115" s="25" t="str">
        <f>IFERROR(MID($D4115,28,7)+0,"")</f>
        <v/>
      </c>
      <c r="M4115" s="25" t="str">
        <f>IF(IFERROR(MID($Q4115,1,7)+0,"")&lt;1130000,IF(INDEX(C:C,MATCH(LEFT(Q4115,7)+0,I:I,0))&lt;1130000,"",INDEX(C:C,MATCH(LEFT(Q4115,7)+0,I:I,0))),IFERROR(MID($Q4115,1,7)+0,""))</f>
        <v/>
      </c>
      <c r="N4115" s="25" t="str">
        <f>IF(IFERROR(MID($Q4115,10,7)+0,"")&lt;1130000,"",IFERROR(MID($Q4115,10,7)+0,""))</f>
        <v/>
      </c>
      <c r="O4115" s="25" t="str">
        <f>IF(IFERROR(MID($Q4115,19,7)+0,"")&lt;1130000,"",IFERROR(MID($Q4115,19,7)+0,""))</f>
        <v/>
      </c>
      <c r="P4115" s="25" t="str">
        <f>IF(M4115="","",IF(N4115="",M4115,M4115&amp;", "&amp;N4115))</f>
        <v/>
      </c>
      <c r="Q4115" s="25"/>
      <c r="R4115" s="25"/>
      <c r="S4115" s="35" t="s">
        <v>108</v>
      </c>
      <c r="T4115" s="25" t="s">
        <v>36</v>
      </c>
      <c r="U4115" s="185">
        <v>83430</v>
      </c>
      <c r="V4115" s="188">
        <v>83430</v>
      </c>
      <c r="W4115" s="189">
        <v>83430</v>
      </c>
      <c r="X4115" s="31">
        <v>83430</v>
      </c>
      <c r="Y4115" s="90">
        <f>IFERROR(ROUND(X4115/W4115-1,2),"")</f>
        <v>0</v>
      </c>
      <c r="Z4115" s="31">
        <f>IF(OR(S4115="VLD MLC components",S4115="VLD MLC pipes",S4115="VLD PEX components",S4115="VLD PEX pipes",S4115="VLD PHC components",S4115="VLD PHC pipes",S4115="Controls VLD"),"По запросу",X4115)</f>
        <v>83430</v>
      </c>
      <c r="AA4115" s="63">
        <f>ROUND(X4115/1.2,3)</f>
        <v>69525</v>
      </c>
      <c r="AB4115" s="23">
        <v>69525</v>
      </c>
      <c r="AC4115" s="190">
        <f>IFERROR(ROUND(AA4115/AB4115-1,2),"")</f>
        <v>0</v>
      </c>
      <c r="AD4115" s="25">
        <v>80</v>
      </c>
      <c r="AE4115" s="25">
        <v>0.75</v>
      </c>
      <c r="AF4115" s="25">
        <v>0</v>
      </c>
      <c r="AG4115" s="25" t="s">
        <v>22</v>
      </c>
      <c r="AH4115" s="25">
        <v>0</v>
      </c>
      <c r="AI4115" s="25">
        <v>0</v>
      </c>
      <c r="AJ4115" s="25" t="s">
        <v>20</v>
      </c>
      <c r="AK4115" s="42" t="s">
        <v>19</v>
      </c>
      <c r="AL4115" s="25" t="s">
        <v>20</v>
      </c>
      <c r="AM4115" s="25">
        <v>1</v>
      </c>
      <c r="AN4115" s="25" t="s">
        <v>22</v>
      </c>
      <c r="AO4115" s="25" t="s">
        <v>22</v>
      </c>
      <c r="AP4115" s="25" t="s">
        <v>22</v>
      </c>
      <c r="AQ4115" s="25"/>
      <c r="AR4115" s="94"/>
      <c r="AS4115" s="157" t="s">
        <v>22</v>
      </c>
      <c r="AT4115" s="93" t="s">
        <v>22</v>
      </c>
      <c r="AU4115" s="92" t="s">
        <v>22</v>
      </c>
      <c r="AV4115" s="91" t="s">
        <v>48</v>
      </c>
      <c r="AW4115" s="92" t="s">
        <v>48</v>
      </c>
      <c r="AX4115" s="92" t="s">
        <v>48</v>
      </c>
      <c r="AY4115" s="91" t="s">
        <v>152</v>
      </c>
      <c r="AZ4115" s="23"/>
      <c r="BA4115" s="25">
        <v>0</v>
      </c>
      <c r="BB4115" t="s">
        <v>48</v>
      </c>
      <c r="BC4115" t="e">
        <v>#N/A</v>
      </c>
      <c r="BD4115" t="e">
        <f>IF(Z4115=BC4115,"OK")</f>
        <v>#N/A</v>
      </c>
      <c r="BE4115">
        <v>80</v>
      </c>
      <c r="BF4115">
        <v>0.75</v>
      </c>
      <c r="BG4115" t="s">
        <v>22</v>
      </c>
      <c r="BH4115" t="s">
        <v>22</v>
      </c>
      <c r="BI4115" t="s">
        <v>22</v>
      </c>
      <c r="BJ4115">
        <v>0</v>
      </c>
      <c r="BK4115">
        <v>0</v>
      </c>
      <c r="BN4115" s="183"/>
    </row>
    <row r="4116" spans="1:66" ht="25.5" x14ac:dyDescent="0.25">
      <c r="A4116" s="1"/>
      <c r="B4116" s="94">
        <v>4103</v>
      </c>
      <c r="C4116" s="43">
        <v>1054479</v>
      </c>
      <c r="D4116" s="25"/>
      <c r="E4116" s="27" t="s">
        <v>1370</v>
      </c>
      <c r="F4116" s="151" t="s">
        <v>21</v>
      </c>
      <c r="G4116" s="25"/>
      <c r="H4116" s="46" t="str">
        <f>IFERROR(IFERROR(IF(SEARCH("Usystems",$E4116)&gt;0,"Usystems"),IF(SEARCH("RIIFO",$E4116)&gt;0,"RIIFO","Uponor")),"Uponor")</f>
        <v>Uponor</v>
      </c>
      <c r="I4116" s="25" t="str">
        <f>IFERROR(MID($D4116,1,7)+0,"")</f>
        <v/>
      </c>
      <c r="J4116" s="25" t="str">
        <f>IFERROR(MID($D4116,10,7)+0,"")</f>
        <v/>
      </c>
      <c r="K4116" s="25" t="str">
        <f>IFERROR(MID($D4116,19,7)+0,"")</f>
        <v/>
      </c>
      <c r="L4116" s="25" t="str">
        <f>IFERROR(MID($D4116,28,7)+0,"")</f>
        <v/>
      </c>
      <c r="M4116" s="25" t="str">
        <f>IF(IFERROR(MID($Q4116,1,7)+0,"")&lt;1130000,IF(INDEX(C:C,MATCH(LEFT(Q4116,7)+0,I:I,0))&lt;1130000,"",INDEX(C:C,MATCH(LEFT(Q4116,7)+0,I:I,0))),IFERROR(MID($Q4116,1,7)+0,""))</f>
        <v/>
      </c>
      <c r="N4116" s="25" t="str">
        <f>IF(IFERROR(MID($Q4116,10,7)+0,"")&lt;1130000,"",IFERROR(MID($Q4116,10,7)+0,""))</f>
        <v/>
      </c>
      <c r="O4116" s="25" t="str">
        <f>IF(IFERROR(MID($Q4116,19,7)+0,"")&lt;1130000,"",IFERROR(MID($Q4116,19,7)+0,""))</f>
        <v/>
      </c>
      <c r="P4116" s="25" t="str">
        <f>IF(M4116="","",IF(N4116="",M4116,M4116&amp;", "&amp;N4116))</f>
        <v/>
      </c>
      <c r="Q4116" s="25"/>
      <c r="R4116" s="25"/>
      <c r="S4116" s="35" t="s">
        <v>108</v>
      </c>
      <c r="T4116" s="25" t="s">
        <v>36</v>
      </c>
      <c r="U4116" s="185">
        <v>32030</v>
      </c>
      <c r="V4116" s="188">
        <v>32030</v>
      </c>
      <c r="W4116" s="189">
        <v>32030</v>
      </c>
      <c r="X4116" s="31">
        <v>32030</v>
      </c>
      <c r="Y4116" s="90">
        <f>IFERROR(ROUND(X4116/W4116-1,2),"")</f>
        <v>0</v>
      </c>
      <c r="Z4116" s="31">
        <f>IF(OR(S4116="VLD MLC components",S4116="VLD MLC pipes",S4116="VLD PEX components",S4116="VLD PEX pipes",S4116="VLD PHC components",S4116="VLD PHC pipes",S4116="Controls VLD"),"По запросу",X4116)</f>
        <v>32030</v>
      </c>
      <c r="AA4116" s="63">
        <f>ROUND(X4116/1.2,3)</f>
        <v>26691.667000000001</v>
      </c>
      <c r="AB4116" s="23">
        <v>26691.667000000001</v>
      </c>
      <c r="AC4116" s="190">
        <f>IFERROR(ROUND(AA4116/AB4116-1,2),"")</f>
        <v>0</v>
      </c>
      <c r="AD4116" s="25">
        <v>16.05</v>
      </c>
      <c r="AE4116" s="25">
        <v>0.41</v>
      </c>
      <c r="AF4116" s="25">
        <v>0</v>
      </c>
      <c r="AG4116" s="25" t="s">
        <v>22</v>
      </c>
      <c r="AH4116" s="25">
        <v>0</v>
      </c>
      <c r="AI4116" s="25">
        <v>0</v>
      </c>
      <c r="AJ4116" s="25" t="s">
        <v>20</v>
      </c>
      <c r="AK4116" s="42" t="s">
        <v>19</v>
      </c>
      <c r="AL4116" s="25" t="s">
        <v>20</v>
      </c>
      <c r="AM4116" s="25">
        <v>1</v>
      </c>
      <c r="AN4116" s="25" t="s">
        <v>22</v>
      </c>
      <c r="AO4116" s="25" t="s">
        <v>22</v>
      </c>
      <c r="AP4116" s="25" t="s">
        <v>22</v>
      </c>
      <c r="AQ4116" s="25"/>
      <c r="AR4116" s="94"/>
      <c r="AS4116" s="157" t="s">
        <v>22</v>
      </c>
      <c r="AT4116" s="93" t="s">
        <v>22</v>
      </c>
      <c r="AU4116" s="92" t="s">
        <v>22</v>
      </c>
      <c r="AV4116" s="91" t="s">
        <v>48</v>
      </c>
      <c r="AW4116" s="92" t="s">
        <v>48</v>
      </c>
      <c r="AX4116" s="92" t="s">
        <v>48</v>
      </c>
      <c r="AY4116" s="91" t="s">
        <v>152</v>
      </c>
      <c r="AZ4116" s="23"/>
      <c r="BA4116" s="25">
        <v>0</v>
      </c>
      <c r="BB4116" t="s">
        <v>48</v>
      </c>
      <c r="BC4116" t="e">
        <v>#N/A</v>
      </c>
      <c r="BD4116" t="e">
        <f>IF(Z4116=BC4116,"OK")</f>
        <v>#N/A</v>
      </c>
      <c r="BE4116">
        <v>16.05</v>
      </c>
      <c r="BF4116">
        <v>0.41</v>
      </c>
      <c r="BG4116" t="s">
        <v>22</v>
      </c>
      <c r="BH4116" t="s">
        <v>22</v>
      </c>
      <c r="BI4116" t="s">
        <v>22</v>
      </c>
      <c r="BJ4116">
        <v>0</v>
      </c>
      <c r="BK4116">
        <v>0</v>
      </c>
      <c r="BN4116" s="183"/>
    </row>
    <row r="4117" spans="1:66" ht="25.5" x14ac:dyDescent="0.25">
      <c r="A4117" s="1"/>
      <c r="B4117" s="94">
        <v>4104</v>
      </c>
      <c r="C4117" s="43">
        <v>1054480</v>
      </c>
      <c r="D4117" s="25"/>
      <c r="E4117" s="27" t="s">
        <v>1369</v>
      </c>
      <c r="F4117" s="151" t="s">
        <v>21</v>
      </c>
      <c r="G4117" s="25"/>
      <c r="H4117" s="46" t="str">
        <f>IFERROR(IFERROR(IF(SEARCH("Usystems",$E4117)&gt;0,"Usystems"),IF(SEARCH("RIIFO",$E4117)&gt;0,"RIIFO","Uponor")),"Uponor")</f>
        <v>Uponor</v>
      </c>
      <c r="I4117" s="25" t="str">
        <f>IFERROR(MID($D4117,1,7)+0,"")</f>
        <v/>
      </c>
      <c r="J4117" s="25" t="str">
        <f>IFERROR(MID($D4117,10,7)+0,"")</f>
        <v/>
      </c>
      <c r="K4117" s="25" t="str">
        <f>IFERROR(MID($D4117,19,7)+0,"")</f>
        <v/>
      </c>
      <c r="L4117" s="25" t="str">
        <f>IFERROR(MID($D4117,28,7)+0,"")</f>
        <v/>
      </c>
      <c r="M4117" s="25" t="str">
        <f>IF(IFERROR(MID($Q4117,1,7)+0,"")&lt;1130000,IF(INDEX(C:C,MATCH(LEFT(Q4117,7)+0,I:I,0))&lt;1130000,"",INDEX(C:C,MATCH(LEFT(Q4117,7)+0,I:I,0))),IFERROR(MID($Q4117,1,7)+0,""))</f>
        <v/>
      </c>
      <c r="N4117" s="25" t="str">
        <f>IF(IFERROR(MID($Q4117,10,7)+0,"")&lt;1130000,"",IFERROR(MID($Q4117,10,7)+0,""))</f>
        <v/>
      </c>
      <c r="O4117" s="25" t="str">
        <f>IF(IFERROR(MID($Q4117,19,7)+0,"")&lt;1130000,"",IFERROR(MID($Q4117,19,7)+0,""))</f>
        <v/>
      </c>
      <c r="P4117" s="25" t="str">
        <f>IF(M4117="","",IF(N4117="",M4117,M4117&amp;", "&amp;N4117))</f>
        <v/>
      </c>
      <c r="Q4117" s="25"/>
      <c r="R4117" s="25"/>
      <c r="S4117" s="35" t="s">
        <v>108</v>
      </c>
      <c r="T4117" s="25" t="s">
        <v>36</v>
      </c>
      <c r="U4117" s="185">
        <v>34398</v>
      </c>
      <c r="V4117" s="188">
        <v>34398</v>
      </c>
      <c r="W4117" s="189">
        <v>34398</v>
      </c>
      <c r="X4117" s="31">
        <v>34398</v>
      </c>
      <c r="Y4117" s="90">
        <f>IFERROR(ROUND(X4117/W4117-1,2),"")</f>
        <v>0</v>
      </c>
      <c r="Z4117" s="31">
        <f>IF(OR(S4117="VLD MLC components",S4117="VLD MLC pipes",S4117="VLD PEX components",S4117="VLD PEX pipes",S4117="VLD PHC components",S4117="VLD PHC pipes",S4117="Controls VLD"),"По запросу",X4117)</f>
        <v>34398</v>
      </c>
      <c r="AA4117" s="63">
        <f>ROUND(X4117/1.2,3)</f>
        <v>28665</v>
      </c>
      <c r="AB4117" s="23">
        <v>28665</v>
      </c>
      <c r="AC4117" s="190">
        <f>IFERROR(ROUND(AA4117/AB4117-1,2),"")</f>
        <v>0</v>
      </c>
      <c r="AD4117" s="25">
        <v>17.39</v>
      </c>
      <c r="AE4117" s="25">
        <v>0.73631000000000002</v>
      </c>
      <c r="AF4117" s="25">
        <v>0</v>
      </c>
      <c r="AG4117" s="25" t="s">
        <v>22</v>
      </c>
      <c r="AH4117" s="25">
        <v>0</v>
      </c>
      <c r="AI4117" s="25">
        <v>0</v>
      </c>
      <c r="AJ4117" s="25" t="s">
        <v>20</v>
      </c>
      <c r="AK4117" s="42" t="s">
        <v>19</v>
      </c>
      <c r="AL4117" s="25" t="s">
        <v>20</v>
      </c>
      <c r="AM4117" s="25">
        <v>1</v>
      </c>
      <c r="AN4117" s="25" t="s">
        <v>22</v>
      </c>
      <c r="AO4117" s="25" t="s">
        <v>22</v>
      </c>
      <c r="AP4117" s="25" t="s">
        <v>22</v>
      </c>
      <c r="AQ4117" s="25"/>
      <c r="AR4117" s="94"/>
      <c r="AS4117" s="157" t="s">
        <v>22</v>
      </c>
      <c r="AT4117" s="93" t="s">
        <v>22</v>
      </c>
      <c r="AU4117" s="92" t="s">
        <v>22</v>
      </c>
      <c r="AV4117" s="91" t="s">
        <v>48</v>
      </c>
      <c r="AW4117" s="92" t="s">
        <v>48</v>
      </c>
      <c r="AX4117" s="92" t="s">
        <v>48</v>
      </c>
      <c r="AY4117" s="91" t="s">
        <v>152</v>
      </c>
      <c r="AZ4117" s="23"/>
      <c r="BA4117" s="25">
        <v>0</v>
      </c>
      <c r="BB4117" t="s">
        <v>48</v>
      </c>
      <c r="BC4117" t="e">
        <v>#N/A</v>
      </c>
      <c r="BD4117" t="e">
        <f>IF(Z4117=BC4117,"OK")</f>
        <v>#N/A</v>
      </c>
      <c r="BE4117">
        <v>17.39</v>
      </c>
      <c r="BF4117">
        <v>0.73631000000000002</v>
      </c>
      <c r="BG4117" t="s">
        <v>22</v>
      </c>
      <c r="BH4117" t="s">
        <v>22</v>
      </c>
      <c r="BI4117" t="s">
        <v>22</v>
      </c>
      <c r="BJ4117">
        <v>0</v>
      </c>
      <c r="BK4117">
        <v>0</v>
      </c>
      <c r="BN4117" s="183"/>
    </row>
    <row r="4118" spans="1:66" ht="25.5" x14ac:dyDescent="0.25">
      <c r="A4118" s="1"/>
      <c r="B4118" s="94">
        <v>4105</v>
      </c>
      <c r="C4118" s="43">
        <v>1056862</v>
      </c>
      <c r="D4118" s="25"/>
      <c r="E4118" s="27" t="s">
        <v>1368</v>
      </c>
      <c r="F4118" s="151" t="s">
        <v>21</v>
      </c>
      <c r="G4118" s="25"/>
      <c r="H4118" s="46" t="str">
        <f>IFERROR(IFERROR(IF(SEARCH("Usystems",$E4118)&gt;0,"Usystems"),IF(SEARCH("RIIFO",$E4118)&gt;0,"RIIFO","Uponor")),"Uponor")</f>
        <v>Uponor</v>
      </c>
      <c r="I4118" s="25" t="str">
        <f>IFERROR(MID($D4118,1,7)+0,"")</f>
        <v/>
      </c>
      <c r="J4118" s="25" t="str">
        <f>IFERROR(MID($D4118,10,7)+0,"")</f>
        <v/>
      </c>
      <c r="K4118" s="25" t="str">
        <f>IFERROR(MID($D4118,19,7)+0,"")</f>
        <v/>
      </c>
      <c r="L4118" s="25" t="str">
        <f>IFERROR(MID($D4118,28,7)+0,"")</f>
        <v/>
      </c>
      <c r="M4118" s="25" t="str">
        <f>IF(IFERROR(MID($Q4118,1,7)+0,"")&lt;1130000,IF(INDEX(C:C,MATCH(LEFT(Q4118,7)+0,I:I,0))&lt;1130000,"",INDEX(C:C,MATCH(LEFT(Q4118,7)+0,I:I,0))),IFERROR(MID($Q4118,1,7)+0,""))</f>
        <v/>
      </c>
      <c r="N4118" s="25" t="str">
        <f>IF(IFERROR(MID($Q4118,10,7)+0,"")&lt;1130000,"",IFERROR(MID($Q4118,10,7)+0,""))</f>
        <v/>
      </c>
      <c r="O4118" s="25" t="str">
        <f>IF(IFERROR(MID($Q4118,19,7)+0,"")&lt;1130000,"",IFERROR(MID($Q4118,19,7)+0,""))</f>
        <v/>
      </c>
      <c r="P4118" s="25" t="str">
        <f>IF(M4118="","",IF(N4118="",M4118,M4118&amp;", "&amp;N4118))</f>
        <v/>
      </c>
      <c r="Q4118" s="25"/>
      <c r="R4118" s="25"/>
      <c r="S4118" s="35" t="s">
        <v>108</v>
      </c>
      <c r="T4118" s="25" t="s">
        <v>36</v>
      </c>
      <c r="U4118" s="185">
        <v>51107</v>
      </c>
      <c r="V4118" s="188">
        <v>51107</v>
      </c>
      <c r="W4118" s="189">
        <v>51107</v>
      </c>
      <c r="X4118" s="31">
        <v>51107</v>
      </c>
      <c r="Y4118" s="90">
        <f>IFERROR(ROUND(X4118/W4118-1,2),"")</f>
        <v>0</v>
      </c>
      <c r="Z4118" s="31">
        <f>IF(OR(S4118="VLD MLC components",S4118="VLD MLC pipes",S4118="VLD PEX components",S4118="VLD PEX pipes",S4118="VLD PHC components",S4118="VLD PHC pipes",S4118="Controls VLD"),"По запросу",X4118)</f>
        <v>51107</v>
      </c>
      <c r="AA4118" s="63">
        <f>ROUND(X4118/1.2,3)</f>
        <v>42589.167000000001</v>
      </c>
      <c r="AB4118" s="23">
        <v>42589.167000000001</v>
      </c>
      <c r="AC4118" s="190">
        <f>IFERROR(ROUND(AA4118/AB4118-1,2),"")</f>
        <v>0</v>
      </c>
      <c r="AD4118" s="25">
        <v>11.5</v>
      </c>
      <c r="AE4118" s="25">
        <v>0.3</v>
      </c>
      <c r="AF4118" s="25">
        <v>0</v>
      </c>
      <c r="AG4118" s="25" t="s">
        <v>22</v>
      </c>
      <c r="AH4118" s="25">
        <v>0</v>
      </c>
      <c r="AI4118" s="25">
        <v>0</v>
      </c>
      <c r="AJ4118" s="25" t="s">
        <v>20</v>
      </c>
      <c r="AK4118" s="42" t="s">
        <v>19</v>
      </c>
      <c r="AL4118" s="25" t="s">
        <v>20</v>
      </c>
      <c r="AM4118" s="25">
        <v>1</v>
      </c>
      <c r="AN4118" s="25" t="s">
        <v>22</v>
      </c>
      <c r="AO4118" s="25" t="s">
        <v>22</v>
      </c>
      <c r="AP4118" s="25" t="s">
        <v>22</v>
      </c>
      <c r="AQ4118" s="25"/>
      <c r="AR4118" s="94"/>
      <c r="AS4118" s="157" t="s">
        <v>22</v>
      </c>
      <c r="AT4118" s="93" t="s">
        <v>22</v>
      </c>
      <c r="AU4118" s="92" t="s">
        <v>22</v>
      </c>
      <c r="AV4118" s="91" t="s">
        <v>48</v>
      </c>
      <c r="AW4118" s="92" t="s">
        <v>48</v>
      </c>
      <c r="AX4118" s="92" t="s">
        <v>48</v>
      </c>
      <c r="AY4118" s="91" t="s">
        <v>152</v>
      </c>
      <c r="AZ4118" s="23"/>
      <c r="BA4118" s="25">
        <v>0</v>
      </c>
      <c r="BB4118" t="s">
        <v>48</v>
      </c>
      <c r="BC4118" t="e">
        <v>#N/A</v>
      </c>
      <c r="BD4118" t="e">
        <f>IF(Z4118=BC4118,"OK")</f>
        <v>#N/A</v>
      </c>
      <c r="BE4118">
        <v>11.5</v>
      </c>
      <c r="BF4118">
        <v>0.3</v>
      </c>
      <c r="BG4118" t="s">
        <v>22</v>
      </c>
      <c r="BH4118" t="s">
        <v>22</v>
      </c>
      <c r="BI4118" t="s">
        <v>22</v>
      </c>
      <c r="BJ4118">
        <v>0</v>
      </c>
      <c r="BK4118">
        <v>0</v>
      </c>
      <c r="BN4118" s="183"/>
    </row>
    <row r="4119" spans="1:66" ht="25.5" x14ac:dyDescent="0.25">
      <c r="A4119" s="1"/>
      <c r="B4119" s="94">
        <v>4106</v>
      </c>
      <c r="C4119" s="43">
        <v>1059458</v>
      </c>
      <c r="D4119" s="25"/>
      <c r="E4119" s="27" t="s">
        <v>1367</v>
      </c>
      <c r="F4119" s="151" t="s">
        <v>21</v>
      </c>
      <c r="G4119" s="25"/>
      <c r="H4119" s="46" t="str">
        <f>IFERROR(IFERROR(IF(SEARCH("Usystems",$E4119)&gt;0,"Usystems"),IF(SEARCH("RIIFO",$E4119)&gt;0,"RIIFO","Uponor")),"Uponor")</f>
        <v>Uponor</v>
      </c>
      <c r="I4119" s="25" t="str">
        <f>IFERROR(MID($D4119,1,7)+0,"")</f>
        <v/>
      </c>
      <c r="J4119" s="25" t="str">
        <f>IFERROR(MID($D4119,10,7)+0,"")</f>
        <v/>
      </c>
      <c r="K4119" s="25" t="str">
        <f>IFERROR(MID($D4119,19,7)+0,"")</f>
        <v/>
      </c>
      <c r="L4119" s="25" t="str">
        <f>IFERROR(MID($D4119,28,7)+0,"")</f>
        <v/>
      </c>
      <c r="M4119" s="25" t="str">
        <f>IF(IFERROR(MID($Q4119,1,7)+0,"")&lt;1130000,IF(INDEX(C:C,MATCH(LEFT(Q4119,7)+0,I:I,0))&lt;1130000,"",INDEX(C:C,MATCH(LEFT(Q4119,7)+0,I:I,0))),IFERROR(MID($Q4119,1,7)+0,""))</f>
        <v/>
      </c>
      <c r="N4119" s="25" t="str">
        <f>IF(IFERROR(MID($Q4119,10,7)+0,"")&lt;1130000,"",IFERROR(MID($Q4119,10,7)+0,""))</f>
        <v/>
      </c>
      <c r="O4119" s="25" t="str">
        <f>IF(IFERROR(MID($Q4119,19,7)+0,"")&lt;1130000,"",IFERROR(MID($Q4119,19,7)+0,""))</f>
        <v/>
      </c>
      <c r="P4119" s="25" t="str">
        <f>IF(M4119="","",IF(N4119="",M4119,M4119&amp;", "&amp;N4119))</f>
        <v/>
      </c>
      <c r="Q4119" s="25"/>
      <c r="R4119" s="25"/>
      <c r="S4119" s="35" t="s">
        <v>108</v>
      </c>
      <c r="T4119" s="25" t="s">
        <v>36</v>
      </c>
      <c r="U4119" s="185">
        <v>22079</v>
      </c>
      <c r="V4119" s="188">
        <v>22079</v>
      </c>
      <c r="W4119" s="189">
        <v>22079</v>
      </c>
      <c r="X4119" s="31">
        <v>22079</v>
      </c>
      <c r="Y4119" s="90">
        <f>IFERROR(ROUND(X4119/W4119-1,2),"")</f>
        <v>0</v>
      </c>
      <c r="Z4119" s="31">
        <f>IF(OR(S4119="VLD MLC components",S4119="VLD MLC pipes",S4119="VLD PEX components",S4119="VLD PEX pipes",S4119="VLD PHC components",S4119="VLD PHC pipes",S4119="Controls VLD"),"По запросу",X4119)</f>
        <v>22079</v>
      </c>
      <c r="AA4119" s="63">
        <f>ROUND(X4119/1.2,3)</f>
        <v>18399.167000000001</v>
      </c>
      <c r="AB4119" s="23">
        <v>18399.167000000001</v>
      </c>
      <c r="AC4119" s="190">
        <f>IFERROR(ROUND(AA4119/AB4119-1,2),"")</f>
        <v>0</v>
      </c>
      <c r="AD4119" s="25">
        <v>11.5</v>
      </c>
      <c r="AE4119" s="25">
        <v>0.3</v>
      </c>
      <c r="AF4119" s="25">
        <v>0</v>
      </c>
      <c r="AG4119" s="25" t="s">
        <v>22</v>
      </c>
      <c r="AH4119" s="25">
        <v>0</v>
      </c>
      <c r="AI4119" s="25">
        <v>0</v>
      </c>
      <c r="AJ4119" s="25" t="s">
        <v>20</v>
      </c>
      <c r="AK4119" s="42" t="s">
        <v>19</v>
      </c>
      <c r="AL4119" s="25" t="s">
        <v>20</v>
      </c>
      <c r="AM4119" s="25">
        <v>1</v>
      </c>
      <c r="AN4119" s="25" t="s">
        <v>22</v>
      </c>
      <c r="AO4119" s="25" t="s">
        <v>22</v>
      </c>
      <c r="AP4119" s="25" t="s">
        <v>22</v>
      </c>
      <c r="AQ4119" s="25"/>
      <c r="AR4119" s="94"/>
      <c r="AS4119" s="157" t="s">
        <v>22</v>
      </c>
      <c r="AT4119" s="93" t="s">
        <v>22</v>
      </c>
      <c r="AU4119" s="92" t="s">
        <v>22</v>
      </c>
      <c r="AV4119" s="91" t="s">
        <v>48</v>
      </c>
      <c r="AW4119" s="92" t="s">
        <v>48</v>
      </c>
      <c r="AX4119" s="92" t="s">
        <v>48</v>
      </c>
      <c r="AY4119" s="91" t="s">
        <v>152</v>
      </c>
      <c r="AZ4119" s="23"/>
      <c r="BA4119" s="25">
        <v>0</v>
      </c>
      <c r="BB4119" t="s">
        <v>48</v>
      </c>
      <c r="BC4119" t="e">
        <v>#N/A</v>
      </c>
      <c r="BD4119" t="e">
        <f>IF(Z4119=BC4119,"OK")</f>
        <v>#N/A</v>
      </c>
      <c r="BE4119">
        <v>11.5</v>
      </c>
      <c r="BF4119">
        <v>0.3</v>
      </c>
      <c r="BG4119" t="s">
        <v>22</v>
      </c>
      <c r="BH4119" t="s">
        <v>22</v>
      </c>
      <c r="BI4119" t="s">
        <v>22</v>
      </c>
      <c r="BJ4119">
        <v>0</v>
      </c>
      <c r="BK4119">
        <v>0</v>
      </c>
      <c r="BN4119" s="183"/>
    </row>
    <row r="4120" spans="1:66" ht="25.5" x14ac:dyDescent="0.25">
      <c r="A4120" s="1"/>
      <c r="B4120" s="94">
        <v>4107</v>
      </c>
      <c r="C4120" s="43">
        <v>1069013</v>
      </c>
      <c r="D4120" s="25"/>
      <c r="E4120" s="27" t="s">
        <v>1366</v>
      </c>
      <c r="F4120" s="151" t="s">
        <v>21</v>
      </c>
      <c r="G4120" s="25"/>
      <c r="H4120" s="46" t="str">
        <f>IFERROR(IFERROR(IF(SEARCH("Usystems",$E4120)&gt;0,"Usystems"),IF(SEARCH("RIIFO",$E4120)&gt;0,"RIIFO","Uponor")),"Uponor")</f>
        <v>Uponor</v>
      </c>
      <c r="I4120" s="25" t="str">
        <f>IFERROR(MID($D4120,1,7)+0,"")</f>
        <v/>
      </c>
      <c r="J4120" s="25" t="str">
        <f>IFERROR(MID($D4120,10,7)+0,"")</f>
        <v/>
      </c>
      <c r="K4120" s="25" t="str">
        <f>IFERROR(MID($D4120,19,7)+0,"")</f>
        <v/>
      </c>
      <c r="L4120" s="25" t="str">
        <f>IFERROR(MID($D4120,28,7)+0,"")</f>
        <v/>
      </c>
      <c r="M4120" s="25" t="str">
        <f>IF(IFERROR(MID($Q4120,1,7)+0,"")&lt;1130000,IF(INDEX(C:C,MATCH(LEFT(Q4120,7)+0,I:I,0))&lt;1130000,"",INDEX(C:C,MATCH(LEFT(Q4120,7)+0,I:I,0))),IFERROR(MID($Q4120,1,7)+0,""))</f>
        <v/>
      </c>
      <c r="N4120" s="25" t="str">
        <f>IF(IFERROR(MID($Q4120,10,7)+0,"")&lt;1130000,"",IFERROR(MID($Q4120,10,7)+0,""))</f>
        <v/>
      </c>
      <c r="O4120" s="25" t="str">
        <f>IF(IFERROR(MID($Q4120,19,7)+0,"")&lt;1130000,"",IFERROR(MID($Q4120,19,7)+0,""))</f>
        <v/>
      </c>
      <c r="P4120" s="25" t="str">
        <f>IF(M4120="","",IF(N4120="",M4120,M4120&amp;", "&amp;N4120))</f>
        <v/>
      </c>
      <c r="Q4120" s="25"/>
      <c r="R4120" s="25"/>
      <c r="S4120" s="35" t="s">
        <v>108</v>
      </c>
      <c r="T4120" s="25" t="s">
        <v>36</v>
      </c>
      <c r="U4120" s="185">
        <v>203000</v>
      </c>
      <c r="V4120" s="188">
        <v>203000</v>
      </c>
      <c r="W4120" s="189">
        <v>203000</v>
      </c>
      <c r="X4120" s="31">
        <v>203000</v>
      </c>
      <c r="Y4120" s="90">
        <f>IFERROR(ROUND(X4120/W4120-1,2),"")</f>
        <v>0</v>
      </c>
      <c r="Z4120" s="31">
        <f>IF(OR(S4120="VLD MLC components",S4120="VLD MLC pipes",S4120="VLD PEX components",S4120="VLD PEX pipes",S4120="VLD PHC components",S4120="VLD PHC pipes",S4120="Controls VLD"),"По запросу",X4120)</f>
        <v>203000</v>
      </c>
      <c r="AA4120" s="63">
        <f>ROUND(X4120/1.2,3)</f>
        <v>169166.66699999999</v>
      </c>
      <c r="AB4120" s="23">
        <v>169166.66699999999</v>
      </c>
      <c r="AC4120" s="190">
        <f>IFERROR(ROUND(AA4120/AB4120-1,2),"")</f>
        <v>0</v>
      </c>
      <c r="AD4120" s="25">
        <v>52</v>
      </c>
      <c r="AE4120" s="25">
        <v>0.67500000000000004</v>
      </c>
      <c r="AF4120" s="25">
        <v>0</v>
      </c>
      <c r="AG4120" s="25" t="s">
        <v>22</v>
      </c>
      <c r="AH4120" s="25">
        <v>0</v>
      </c>
      <c r="AI4120" s="25">
        <v>0</v>
      </c>
      <c r="AJ4120" s="25" t="s">
        <v>20</v>
      </c>
      <c r="AK4120" s="42" t="s">
        <v>19</v>
      </c>
      <c r="AL4120" s="25" t="s">
        <v>20</v>
      </c>
      <c r="AM4120" s="25">
        <v>1</v>
      </c>
      <c r="AN4120" s="25" t="s">
        <v>22</v>
      </c>
      <c r="AO4120" s="25" t="s">
        <v>22</v>
      </c>
      <c r="AP4120" s="25" t="s">
        <v>22</v>
      </c>
      <c r="AQ4120" s="25"/>
      <c r="AR4120" s="94"/>
      <c r="AS4120" s="157" t="s">
        <v>22</v>
      </c>
      <c r="AT4120" s="93" t="s">
        <v>22</v>
      </c>
      <c r="AU4120" s="92" t="s">
        <v>22</v>
      </c>
      <c r="AV4120" s="91" t="s">
        <v>48</v>
      </c>
      <c r="AW4120" s="92" t="s">
        <v>48</v>
      </c>
      <c r="AX4120" s="92" t="s">
        <v>48</v>
      </c>
      <c r="AY4120" s="91" t="s">
        <v>152</v>
      </c>
      <c r="AZ4120" s="23"/>
      <c r="BA4120" s="25">
        <v>0</v>
      </c>
      <c r="BB4120" t="s">
        <v>48</v>
      </c>
      <c r="BC4120" t="e">
        <v>#N/A</v>
      </c>
      <c r="BD4120" t="e">
        <f>IF(Z4120=BC4120,"OK")</f>
        <v>#N/A</v>
      </c>
      <c r="BE4120">
        <v>52</v>
      </c>
      <c r="BF4120">
        <v>0.67500000000000004</v>
      </c>
      <c r="BG4120" t="s">
        <v>22</v>
      </c>
      <c r="BH4120" t="s">
        <v>22</v>
      </c>
      <c r="BI4120" t="s">
        <v>22</v>
      </c>
      <c r="BJ4120">
        <v>0</v>
      </c>
      <c r="BK4120">
        <v>0</v>
      </c>
      <c r="BN4120" s="183"/>
    </row>
    <row r="4121" spans="1:66" ht="25.5" x14ac:dyDescent="0.25">
      <c r="A4121" s="1"/>
      <c r="B4121" s="94">
        <v>4108</v>
      </c>
      <c r="C4121" s="43">
        <v>1069024</v>
      </c>
      <c r="D4121" s="25"/>
      <c r="E4121" s="27" t="s">
        <v>1365</v>
      </c>
      <c r="F4121" s="151" t="s">
        <v>21</v>
      </c>
      <c r="G4121" s="25"/>
      <c r="H4121" s="46" t="str">
        <f>IFERROR(IFERROR(IF(SEARCH("Usystems",$E4121)&gt;0,"Usystems"),IF(SEARCH("RIIFO",$E4121)&gt;0,"RIIFO","Uponor")),"Uponor")</f>
        <v>Uponor</v>
      </c>
      <c r="I4121" s="25" t="str">
        <f>IFERROR(MID($D4121,1,7)+0,"")</f>
        <v/>
      </c>
      <c r="J4121" s="25" t="str">
        <f>IFERROR(MID($D4121,10,7)+0,"")</f>
        <v/>
      </c>
      <c r="K4121" s="25" t="str">
        <f>IFERROR(MID($D4121,19,7)+0,"")</f>
        <v/>
      </c>
      <c r="L4121" s="25" t="str">
        <f>IFERROR(MID($D4121,28,7)+0,"")</f>
        <v/>
      </c>
      <c r="M4121" s="25" t="str">
        <f>IF(IFERROR(MID($Q4121,1,7)+0,"")&lt;1130000,IF(INDEX(C:C,MATCH(LEFT(Q4121,7)+0,I:I,0))&lt;1130000,"",INDEX(C:C,MATCH(LEFT(Q4121,7)+0,I:I,0))),IFERROR(MID($Q4121,1,7)+0,""))</f>
        <v/>
      </c>
      <c r="N4121" s="25" t="str">
        <f>IF(IFERROR(MID($Q4121,10,7)+0,"")&lt;1130000,"",IFERROR(MID($Q4121,10,7)+0,""))</f>
        <v/>
      </c>
      <c r="O4121" s="25" t="str">
        <f>IF(IFERROR(MID($Q4121,19,7)+0,"")&lt;1130000,"",IFERROR(MID($Q4121,19,7)+0,""))</f>
        <v/>
      </c>
      <c r="P4121" s="25" t="str">
        <f>IF(M4121="","",IF(N4121="",M4121,M4121&amp;", "&amp;N4121))</f>
        <v/>
      </c>
      <c r="Q4121" s="25"/>
      <c r="R4121" s="25"/>
      <c r="S4121" s="35" t="s">
        <v>108</v>
      </c>
      <c r="T4121" s="25" t="s">
        <v>36</v>
      </c>
      <c r="U4121" s="185">
        <v>165633</v>
      </c>
      <c r="V4121" s="188">
        <v>165633</v>
      </c>
      <c r="W4121" s="189">
        <v>165633</v>
      </c>
      <c r="X4121" s="31">
        <v>165633</v>
      </c>
      <c r="Y4121" s="90">
        <f>IFERROR(ROUND(X4121/W4121-1,2),"")</f>
        <v>0</v>
      </c>
      <c r="Z4121" s="31">
        <f>IF(OR(S4121="VLD MLC components",S4121="VLD MLC pipes",S4121="VLD PEX components",S4121="VLD PEX pipes",S4121="VLD PHC components",S4121="VLD PHC pipes",S4121="Controls VLD"),"По запросу",X4121)</f>
        <v>165633</v>
      </c>
      <c r="AA4121" s="63">
        <f>ROUND(X4121/1.2,3)</f>
        <v>138027.5</v>
      </c>
      <c r="AB4121" s="23">
        <v>138027.5</v>
      </c>
      <c r="AC4121" s="190">
        <f>IFERROR(ROUND(AA4121/AB4121-1,2),"")</f>
        <v>0</v>
      </c>
      <c r="AD4121" s="25">
        <v>27</v>
      </c>
      <c r="AE4121" s="25">
        <v>0.67500000000000004</v>
      </c>
      <c r="AF4121" s="25">
        <v>0</v>
      </c>
      <c r="AG4121" s="25" t="s">
        <v>22</v>
      </c>
      <c r="AH4121" s="25">
        <v>0</v>
      </c>
      <c r="AI4121" s="25">
        <v>0</v>
      </c>
      <c r="AJ4121" s="25" t="s">
        <v>20</v>
      </c>
      <c r="AK4121" s="42" t="s">
        <v>19</v>
      </c>
      <c r="AL4121" s="25" t="s">
        <v>20</v>
      </c>
      <c r="AM4121" s="25">
        <v>1</v>
      </c>
      <c r="AN4121" s="25" t="s">
        <v>22</v>
      </c>
      <c r="AO4121" s="25" t="s">
        <v>22</v>
      </c>
      <c r="AP4121" s="25" t="s">
        <v>22</v>
      </c>
      <c r="AQ4121" s="25"/>
      <c r="AR4121" s="94"/>
      <c r="AS4121" s="157" t="s">
        <v>22</v>
      </c>
      <c r="AT4121" s="93" t="s">
        <v>22</v>
      </c>
      <c r="AU4121" s="92" t="s">
        <v>22</v>
      </c>
      <c r="AV4121" s="91" t="s">
        <v>48</v>
      </c>
      <c r="AW4121" s="92" t="s">
        <v>48</v>
      </c>
      <c r="AX4121" s="92" t="s">
        <v>48</v>
      </c>
      <c r="AY4121" s="91" t="s">
        <v>152</v>
      </c>
      <c r="AZ4121" s="23"/>
      <c r="BA4121" s="25">
        <v>0</v>
      </c>
      <c r="BB4121" t="s">
        <v>48</v>
      </c>
      <c r="BC4121" t="e">
        <v>#N/A</v>
      </c>
      <c r="BD4121" t="e">
        <f>IF(Z4121=BC4121,"OK")</f>
        <v>#N/A</v>
      </c>
      <c r="BE4121">
        <v>27</v>
      </c>
      <c r="BF4121">
        <v>0.67500000000000004</v>
      </c>
      <c r="BG4121" t="s">
        <v>22</v>
      </c>
      <c r="BH4121" t="s">
        <v>22</v>
      </c>
      <c r="BI4121" t="s">
        <v>22</v>
      </c>
      <c r="BJ4121">
        <v>0</v>
      </c>
      <c r="BK4121">
        <v>0</v>
      </c>
      <c r="BN4121" s="183"/>
    </row>
    <row r="4122" spans="1:66" ht="25.5" x14ac:dyDescent="0.25">
      <c r="A4122" s="1"/>
      <c r="B4122" s="94">
        <v>4109</v>
      </c>
      <c r="C4122" s="43">
        <v>1069027</v>
      </c>
      <c r="D4122" s="25"/>
      <c r="E4122" s="27" t="s">
        <v>1364</v>
      </c>
      <c r="F4122" s="151" t="s">
        <v>21</v>
      </c>
      <c r="G4122" s="25"/>
      <c r="H4122" s="46" t="str">
        <f>IFERROR(IFERROR(IF(SEARCH("Usystems",$E4122)&gt;0,"Usystems"),IF(SEARCH("RIIFO",$E4122)&gt;0,"RIIFO","Uponor")),"Uponor")</f>
        <v>Uponor</v>
      </c>
      <c r="I4122" s="25" t="str">
        <f>IFERROR(MID($D4122,1,7)+0,"")</f>
        <v/>
      </c>
      <c r="J4122" s="25" t="str">
        <f>IFERROR(MID($D4122,10,7)+0,"")</f>
        <v/>
      </c>
      <c r="K4122" s="25" t="str">
        <f>IFERROR(MID($D4122,19,7)+0,"")</f>
        <v/>
      </c>
      <c r="L4122" s="25" t="str">
        <f>IFERROR(MID($D4122,28,7)+0,"")</f>
        <v/>
      </c>
      <c r="M4122" s="25" t="str">
        <f>IF(IFERROR(MID($Q4122,1,7)+0,"")&lt;1130000,IF(INDEX(C:C,MATCH(LEFT(Q4122,7)+0,I:I,0))&lt;1130000,"",INDEX(C:C,MATCH(LEFT(Q4122,7)+0,I:I,0))),IFERROR(MID($Q4122,1,7)+0,""))</f>
        <v/>
      </c>
      <c r="N4122" s="25" t="str">
        <f>IF(IFERROR(MID($Q4122,10,7)+0,"")&lt;1130000,"",IFERROR(MID($Q4122,10,7)+0,""))</f>
        <v/>
      </c>
      <c r="O4122" s="25" t="str">
        <f>IF(IFERROR(MID($Q4122,19,7)+0,"")&lt;1130000,"",IFERROR(MID($Q4122,19,7)+0,""))</f>
        <v/>
      </c>
      <c r="P4122" s="25" t="str">
        <f>IF(M4122="","",IF(N4122="",M4122,M4122&amp;", "&amp;N4122))</f>
        <v/>
      </c>
      <c r="Q4122" s="25"/>
      <c r="R4122" s="25"/>
      <c r="S4122" s="35" t="s">
        <v>108</v>
      </c>
      <c r="T4122" s="25" t="s">
        <v>36</v>
      </c>
      <c r="U4122" s="185">
        <v>335262</v>
      </c>
      <c r="V4122" s="188">
        <v>335262</v>
      </c>
      <c r="W4122" s="189">
        <v>335262</v>
      </c>
      <c r="X4122" s="31">
        <v>335262</v>
      </c>
      <c r="Y4122" s="90">
        <f>IFERROR(ROUND(X4122/W4122-1,2),"")</f>
        <v>0</v>
      </c>
      <c r="Z4122" s="31">
        <f>IF(OR(S4122="VLD MLC components",S4122="VLD MLC pipes",S4122="VLD PEX components",S4122="VLD PEX pipes",S4122="VLD PHC components",S4122="VLD PHC pipes",S4122="Controls VLD"),"По запросу",X4122)</f>
        <v>335262</v>
      </c>
      <c r="AA4122" s="63">
        <f>ROUND(X4122/1.2,3)</f>
        <v>279385</v>
      </c>
      <c r="AB4122" s="23">
        <v>279385</v>
      </c>
      <c r="AC4122" s="190">
        <f>IFERROR(ROUND(AA4122/AB4122-1,2),"")</f>
        <v>0</v>
      </c>
      <c r="AD4122" s="25">
        <v>105</v>
      </c>
      <c r="AE4122" s="25">
        <v>1.5189999999999999</v>
      </c>
      <c r="AF4122" s="25">
        <v>0</v>
      </c>
      <c r="AG4122" s="25" t="s">
        <v>22</v>
      </c>
      <c r="AH4122" s="25">
        <v>0</v>
      </c>
      <c r="AI4122" s="25">
        <v>0</v>
      </c>
      <c r="AJ4122" s="25" t="s">
        <v>20</v>
      </c>
      <c r="AK4122" s="42" t="s">
        <v>19</v>
      </c>
      <c r="AL4122" s="25" t="s">
        <v>20</v>
      </c>
      <c r="AM4122" s="25">
        <v>1</v>
      </c>
      <c r="AN4122" s="25" t="s">
        <v>22</v>
      </c>
      <c r="AO4122" s="25" t="s">
        <v>22</v>
      </c>
      <c r="AP4122" s="25" t="s">
        <v>22</v>
      </c>
      <c r="AQ4122" s="25"/>
      <c r="AR4122" s="94"/>
      <c r="AS4122" s="157" t="s">
        <v>22</v>
      </c>
      <c r="AT4122" s="93" t="s">
        <v>22</v>
      </c>
      <c r="AU4122" s="92" t="s">
        <v>22</v>
      </c>
      <c r="AV4122" s="91" t="s">
        <v>48</v>
      </c>
      <c r="AW4122" s="92" t="s">
        <v>48</v>
      </c>
      <c r="AX4122" s="92" t="s">
        <v>48</v>
      </c>
      <c r="AY4122" s="91" t="s">
        <v>152</v>
      </c>
      <c r="AZ4122" s="23"/>
      <c r="BA4122" s="25">
        <v>0</v>
      </c>
      <c r="BB4122" t="s">
        <v>48</v>
      </c>
      <c r="BC4122" t="e">
        <v>#N/A</v>
      </c>
      <c r="BD4122" t="e">
        <f>IF(Z4122=BC4122,"OK")</f>
        <v>#N/A</v>
      </c>
      <c r="BE4122">
        <v>105</v>
      </c>
      <c r="BF4122">
        <v>1.5189999999999999</v>
      </c>
      <c r="BG4122" t="s">
        <v>22</v>
      </c>
      <c r="BH4122" t="s">
        <v>22</v>
      </c>
      <c r="BI4122" t="s">
        <v>22</v>
      </c>
      <c r="BJ4122">
        <v>0</v>
      </c>
      <c r="BK4122">
        <v>0</v>
      </c>
      <c r="BN4122" s="183"/>
    </row>
    <row r="4123" spans="1:66" x14ac:dyDescent="0.25">
      <c r="A4123" s="1"/>
      <c r="B4123" s="94">
        <v>4110</v>
      </c>
      <c r="C4123" s="182" t="s">
        <v>1363</v>
      </c>
      <c r="D4123" s="25"/>
      <c r="E4123" s="36"/>
      <c r="F4123" s="222"/>
      <c r="G4123" s="118"/>
      <c r="H4123" s="46" t="str">
        <f>IFERROR(IFERROR(IF(SEARCH("Usystems",$E4123)&gt;0,"Usystems"),IF(SEARCH("RIIFO",$E4123)&gt;0,"RIIFO","Uponor")),"Uponor")</f>
        <v>Uponor</v>
      </c>
      <c r="I4123" s="25" t="str">
        <f>IFERROR(MID($D4123,1,7)+0,"")</f>
        <v/>
      </c>
      <c r="J4123" s="25" t="str">
        <f>IFERROR(MID($D4123,10,7)+0,"")</f>
        <v/>
      </c>
      <c r="K4123" s="25" t="str">
        <f>IFERROR(MID($D4123,19,7)+0,"")</f>
        <v/>
      </c>
      <c r="L4123" s="25" t="str">
        <f>IFERROR(MID($D4123,28,7)+0,"")</f>
        <v/>
      </c>
      <c r="M4123" s="25" t="str">
        <f>IF(IFERROR(MID($Q4123,1,7)+0,"")&lt;1130000,IF(INDEX(C:C,MATCH(LEFT(Q4123,7)+0,I:I,0))&lt;1130000,"",INDEX(C:C,MATCH(LEFT(Q4123,7)+0,I:I,0))),IFERROR(MID($Q4123,1,7)+0,""))</f>
        <v/>
      </c>
      <c r="N4123" s="25" t="str">
        <f>IF(IFERROR(MID($Q4123,10,7)+0,"")&lt;1130000,"",IFERROR(MID($Q4123,10,7)+0,""))</f>
        <v/>
      </c>
      <c r="O4123" s="25" t="str">
        <f>IF(IFERROR(MID($Q4123,19,7)+0,"")&lt;1130000,"",IFERROR(MID($Q4123,19,7)+0,""))</f>
        <v/>
      </c>
      <c r="P4123" s="25" t="str">
        <f>IF(M4123="","",IF(N4123="",M4123,M4123&amp;", "&amp;N4123))</f>
        <v/>
      </c>
      <c r="Q4123" s="118"/>
      <c r="R4123" s="118"/>
      <c r="S4123" s="35" t="s">
        <v>22</v>
      </c>
      <c r="T4123" s="117"/>
      <c r="U4123" s="185" t="s">
        <v>22</v>
      </c>
      <c r="V4123" s="188" t="s">
        <v>22</v>
      </c>
      <c r="W4123" s="189" t="s">
        <v>22</v>
      </c>
      <c r="X4123" s="31"/>
      <c r="Y4123" s="90" t="str">
        <f>IFERROR(ROUND(X4123/W4123-1,2),"")</f>
        <v/>
      </c>
      <c r="Z4123" s="31">
        <f>IF(OR(S4123="VLD MLC components",S4123="VLD MLC pipes",S4123="VLD PEX components",S4123="VLD PEX pipes",S4123="VLD PHC components",S4123="VLD PHC pipes",S4123="Controls VLD"),"По запросу",X4123)</f>
        <v>0</v>
      </c>
      <c r="AA4123" s="63">
        <f>ROUND(X4123/1.2,3)</f>
        <v>0</v>
      </c>
      <c r="AB4123" s="23">
        <v>0</v>
      </c>
      <c r="AC4123" s="190" t="str">
        <f>IFERROR(ROUND(AA4123/AB4123-1,2),"")</f>
        <v/>
      </c>
      <c r="AD4123" s="25"/>
      <c r="AE4123" s="25"/>
      <c r="AF4123" s="25">
        <v>0</v>
      </c>
      <c r="AG4123" s="25" t="s">
        <v>22</v>
      </c>
      <c r="AH4123" s="25">
        <v>0</v>
      </c>
      <c r="AI4123" s="25">
        <v>0</v>
      </c>
      <c r="AJ4123" s="25" t="s">
        <v>19</v>
      </c>
      <c r="AK4123" s="42" t="s">
        <v>19</v>
      </c>
      <c r="AL4123" s="25" t="s">
        <v>20</v>
      </c>
      <c r="AM4123" s="25"/>
      <c r="AN4123" s="25"/>
      <c r="AO4123" s="25"/>
      <c r="AP4123" s="25"/>
      <c r="AQ4123" s="25"/>
      <c r="AR4123" s="94"/>
      <c r="AS4123" s="157" t="s">
        <v>22</v>
      </c>
      <c r="AT4123" s="93" t="s">
        <v>22</v>
      </c>
      <c r="AU4123" s="92" t="s">
        <v>582</v>
      </c>
      <c r="AV4123" s="91" t="s">
        <v>48</v>
      </c>
      <c r="AW4123" s="92" t="s">
        <v>48</v>
      </c>
      <c r="AX4123" s="92" t="s">
        <v>48</v>
      </c>
      <c r="AY4123" s="91" t="s">
        <v>48</v>
      </c>
      <c r="AZ4123" s="23"/>
      <c r="BA4123" s="25">
        <v>0</v>
      </c>
      <c r="BB4123" t="s">
        <v>25</v>
      </c>
      <c r="BC4123" t="e">
        <v>#N/A</v>
      </c>
      <c r="BD4123" t="e">
        <f>IF(Z4123=BC4123,"OK")</f>
        <v>#N/A</v>
      </c>
      <c r="BE4123">
        <v>0</v>
      </c>
      <c r="BF4123">
        <v>0</v>
      </c>
      <c r="BG4123">
        <v>0</v>
      </c>
      <c r="BH4123">
        <v>0</v>
      </c>
      <c r="BI4123">
        <v>0</v>
      </c>
      <c r="BJ4123">
        <v>0</v>
      </c>
      <c r="BK4123">
        <v>0</v>
      </c>
      <c r="BN4123" s="183"/>
    </row>
    <row r="4124" spans="1:66" ht="25.5" x14ac:dyDescent="0.25">
      <c r="A4124" s="1"/>
      <c r="B4124" s="94">
        <v>4111</v>
      </c>
      <c r="C4124" s="43">
        <v>1003520</v>
      </c>
      <c r="D4124" s="25"/>
      <c r="E4124" s="36" t="s">
        <v>1362</v>
      </c>
      <c r="F4124" s="151" t="s">
        <v>28</v>
      </c>
      <c r="G4124" s="41" t="s">
        <v>585</v>
      </c>
      <c r="H4124" s="46" t="str">
        <f>IFERROR(IFERROR(IF(SEARCH("Usystems",$E4124)&gt;0,"Usystems"),IF(SEARCH("RIIFO",$E4124)&gt;0,"RIIFO","Uponor")),"Uponor")</f>
        <v>Uponor</v>
      </c>
      <c r="I4124" s="25" t="str">
        <f>IFERROR(MID($D4124,1,7)+0,"")</f>
        <v/>
      </c>
      <c r="J4124" s="25" t="str">
        <f>IFERROR(MID($D4124,10,7)+0,"")</f>
        <v/>
      </c>
      <c r="K4124" s="25" t="str">
        <f>IFERROR(MID($D4124,19,7)+0,"")</f>
        <v/>
      </c>
      <c r="L4124" s="25" t="str">
        <f>IFERROR(MID($D4124,28,7)+0,"")</f>
        <v/>
      </c>
      <c r="M4124" s="25" t="str">
        <f>IF(IFERROR(MID($Q4124,1,7)+0,"")&lt;1130000,IF(INDEX(C:C,MATCH(LEFT(Q4124,7)+0,I:I,0))&lt;1130000,"",INDEX(C:C,MATCH(LEFT(Q4124,7)+0,I:I,0))),IFERROR(MID($Q4124,1,7)+0,""))</f>
        <v/>
      </c>
      <c r="N4124" s="25" t="str">
        <f>IF(IFERROR(MID($Q4124,10,7)+0,"")&lt;1130000,"",IFERROR(MID($Q4124,10,7)+0,""))</f>
        <v/>
      </c>
      <c r="O4124" s="25" t="str">
        <f>IF(IFERROR(MID($Q4124,19,7)+0,"")&lt;1130000,"",IFERROR(MID($Q4124,19,7)+0,""))</f>
        <v/>
      </c>
      <c r="P4124" s="25" t="str">
        <f>IF(M4124="","",IF(N4124="",M4124,M4124&amp;", "&amp;N4124))</f>
        <v/>
      </c>
      <c r="Q4124" s="25"/>
      <c r="R4124" s="25"/>
      <c r="S4124" s="35" t="s">
        <v>106</v>
      </c>
      <c r="T4124" s="25" t="s">
        <v>36</v>
      </c>
      <c r="U4124" s="185">
        <v>675</v>
      </c>
      <c r="V4124" s="188">
        <v>675</v>
      </c>
      <c r="W4124" s="189">
        <v>675</v>
      </c>
      <c r="X4124" s="31">
        <v>675</v>
      </c>
      <c r="Y4124" s="90">
        <f>IFERROR(ROUND(X4124/W4124-1,2),"")</f>
        <v>0</v>
      </c>
      <c r="Z4124" s="31">
        <f>IF(OR(S4124="VLD MLC components",S4124="VLD MLC pipes",S4124="VLD PEX components",S4124="VLD PEX pipes",S4124="VLD PHC components",S4124="VLD PHC pipes",S4124="Controls VLD"),"По запросу",X4124)</f>
        <v>675</v>
      </c>
      <c r="AA4124" s="63">
        <f>ROUND(X4124/1.2,3)</f>
        <v>562.5</v>
      </c>
      <c r="AB4124" s="23">
        <v>562.5</v>
      </c>
      <c r="AC4124" s="190">
        <f>IFERROR(ROUND(AA4124/AB4124-1,2),"")</f>
        <v>0</v>
      </c>
      <c r="AD4124" s="25">
        <v>0.15</v>
      </c>
      <c r="AE4124" s="25">
        <v>5.0000000000000004E-6</v>
      </c>
      <c r="AF4124" s="25">
        <v>2</v>
      </c>
      <c r="AG4124" s="25">
        <v>2</v>
      </c>
      <c r="AH4124" s="25">
        <v>2</v>
      </c>
      <c r="AI4124" s="25">
        <v>2</v>
      </c>
      <c r="AJ4124" s="25" t="s">
        <v>20</v>
      </c>
      <c r="AK4124" s="22" t="s">
        <v>20</v>
      </c>
      <c r="AL4124" s="25" t="s">
        <v>19</v>
      </c>
      <c r="AM4124" s="25">
        <v>1</v>
      </c>
      <c r="AN4124" s="25" t="s">
        <v>22</v>
      </c>
      <c r="AO4124" s="25" t="s">
        <v>22</v>
      </c>
      <c r="AP4124" s="25" t="s">
        <v>22</v>
      </c>
      <c r="AQ4124" s="25"/>
      <c r="AR4124" s="94"/>
      <c r="AS4124" s="157">
        <v>2</v>
      </c>
      <c r="AT4124" s="93">
        <v>42551</v>
      </c>
      <c r="AU4124" s="92" t="s">
        <v>22</v>
      </c>
      <c r="AV4124" s="91" t="s">
        <v>152</v>
      </c>
      <c r="AW4124" s="92" t="s">
        <v>152</v>
      </c>
      <c r="AX4124" s="92" t="s">
        <v>48</v>
      </c>
      <c r="AY4124" s="91" t="s">
        <v>152</v>
      </c>
      <c r="AZ4124" s="23"/>
      <c r="BA4124" s="25" t="s">
        <v>1361</v>
      </c>
      <c r="BB4124" t="s">
        <v>25</v>
      </c>
      <c r="BC4124">
        <v>675</v>
      </c>
      <c r="BD4124" t="str">
        <f>IF(Z4124=BC4124,"OK")</f>
        <v>OK</v>
      </c>
      <c r="BE4124">
        <v>0.15</v>
      </c>
      <c r="BF4124">
        <v>5.0000000000000004E-6</v>
      </c>
      <c r="BG4124" t="s">
        <v>22</v>
      </c>
      <c r="BH4124" t="s">
        <v>22</v>
      </c>
      <c r="BI4124" t="s">
        <v>22</v>
      </c>
      <c r="BJ4124">
        <v>0</v>
      </c>
      <c r="BK4124">
        <v>0</v>
      </c>
      <c r="BN4124" s="183"/>
    </row>
    <row r="4125" spans="1:66" ht="25.5" x14ac:dyDescent="0.25">
      <c r="A4125" s="1"/>
      <c r="B4125" s="94">
        <v>4112</v>
      </c>
      <c r="C4125" s="43">
        <v>1067877</v>
      </c>
      <c r="D4125" s="25"/>
      <c r="E4125" s="27" t="s">
        <v>1360</v>
      </c>
      <c r="F4125" s="151" t="s">
        <v>652</v>
      </c>
      <c r="G4125" s="41" t="s">
        <v>585</v>
      </c>
      <c r="H4125" s="46" t="str">
        <f>IFERROR(IFERROR(IF(SEARCH("Usystems",$E4125)&gt;0,"Usystems"),IF(SEARCH("RIIFO",$E4125)&gt;0,"RIIFO","Uponor")),"Uponor")</f>
        <v>Uponor</v>
      </c>
      <c r="I4125" s="25" t="str">
        <f>IFERROR(MID($D4125,1,7)+0,"")</f>
        <v/>
      </c>
      <c r="J4125" s="25" t="str">
        <f>IFERROR(MID($D4125,10,7)+0,"")</f>
        <v/>
      </c>
      <c r="K4125" s="25" t="str">
        <f>IFERROR(MID($D4125,19,7)+0,"")</f>
        <v/>
      </c>
      <c r="L4125" s="25" t="str">
        <f>IFERROR(MID($D4125,28,7)+0,"")</f>
        <v/>
      </c>
      <c r="M4125" s="25" t="str">
        <f>IF(IFERROR(MID($Q4125,1,7)+0,"")&lt;1130000,IF(INDEX(C:C,MATCH(LEFT(Q4125,7)+0,I:I,0))&lt;1130000,"",INDEX(C:C,MATCH(LEFT(Q4125,7)+0,I:I,0))),IFERROR(MID($Q4125,1,7)+0,""))</f>
        <v/>
      </c>
      <c r="N4125" s="25" t="str">
        <f>IF(IFERROR(MID($Q4125,10,7)+0,"")&lt;1130000,"",IFERROR(MID($Q4125,10,7)+0,""))</f>
        <v/>
      </c>
      <c r="O4125" s="25" t="str">
        <f>IF(IFERROR(MID($Q4125,19,7)+0,"")&lt;1130000,"",IFERROR(MID($Q4125,19,7)+0,""))</f>
        <v/>
      </c>
      <c r="P4125" s="25" t="str">
        <f>IF(M4125="","",IF(N4125="",M4125,M4125&amp;", "&amp;N4125))</f>
        <v/>
      </c>
      <c r="Q4125" s="25"/>
      <c r="R4125" s="25"/>
      <c r="S4125" s="35" t="s">
        <v>106</v>
      </c>
      <c r="T4125" s="25" t="s">
        <v>36</v>
      </c>
      <c r="U4125" s="185">
        <v>3009</v>
      </c>
      <c r="V4125" s="188">
        <v>3009</v>
      </c>
      <c r="W4125" s="189">
        <v>3009</v>
      </c>
      <c r="X4125" s="31">
        <v>3009</v>
      </c>
      <c r="Y4125" s="90">
        <f>IFERROR(ROUND(X4125/W4125-1,2),"")</f>
        <v>0</v>
      </c>
      <c r="Z4125" s="31">
        <f>IF(OR(S4125="VLD MLC components",S4125="VLD MLC pipes",S4125="VLD PEX components",S4125="VLD PEX pipes",S4125="VLD PHC components",S4125="VLD PHC pipes",S4125="Controls VLD"),"По запросу",X4125)</f>
        <v>3009</v>
      </c>
      <c r="AA4125" s="63">
        <f>ROUND(X4125/1.2,3)</f>
        <v>2507.5</v>
      </c>
      <c r="AB4125" s="23">
        <v>2507.5</v>
      </c>
      <c r="AC4125" s="190">
        <f>IFERROR(ROUND(AA4125/AB4125-1,2),"")</f>
        <v>0</v>
      </c>
      <c r="AD4125" s="25">
        <v>1.66</v>
      </c>
      <c r="AE4125" s="25">
        <v>9.7000000000000003E-2</v>
      </c>
      <c r="AF4125" s="25">
        <v>16</v>
      </c>
      <c r="AG4125" s="25">
        <v>19</v>
      </c>
      <c r="AH4125" s="25">
        <v>19</v>
      </c>
      <c r="AI4125" s="25">
        <v>19</v>
      </c>
      <c r="AJ4125" s="25" t="s">
        <v>20</v>
      </c>
      <c r="AK4125" s="22" t="s">
        <v>20</v>
      </c>
      <c r="AL4125" s="25" t="s">
        <v>20</v>
      </c>
      <c r="AM4125" s="25">
        <v>1</v>
      </c>
      <c r="AN4125" s="25" t="s">
        <v>22</v>
      </c>
      <c r="AO4125" s="25" t="s">
        <v>22</v>
      </c>
      <c r="AP4125" s="25" t="s">
        <v>22</v>
      </c>
      <c r="AQ4125" s="25"/>
      <c r="AR4125" s="94"/>
      <c r="AS4125" s="157">
        <v>19</v>
      </c>
      <c r="AT4125" s="93">
        <v>42551</v>
      </c>
      <c r="AU4125" s="92" t="s">
        <v>22</v>
      </c>
      <c r="AV4125" s="91" t="s">
        <v>152</v>
      </c>
      <c r="AW4125" s="92" t="s">
        <v>152</v>
      </c>
      <c r="AX4125" s="92" t="s">
        <v>48</v>
      </c>
      <c r="AY4125" s="91" t="s">
        <v>152</v>
      </c>
      <c r="AZ4125" s="23"/>
      <c r="BA4125" s="25" t="s">
        <v>1359</v>
      </c>
      <c r="BB4125" t="s">
        <v>25</v>
      </c>
      <c r="BC4125">
        <v>3009</v>
      </c>
      <c r="BD4125" t="str">
        <f>IF(Z4125=BC4125,"OK")</f>
        <v>OK</v>
      </c>
      <c r="BE4125">
        <v>1.66</v>
      </c>
      <c r="BF4125">
        <v>9.7000000000000003E-2</v>
      </c>
      <c r="BG4125" t="s">
        <v>22</v>
      </c>
      <c r="BH4125" t="s">
        <v>22</v>
      </c>
      <c r="BI4125" t="s">
        <v>22</v>
      </c>
      <c r="BJ4125">
        <v>0</v>
      </c>
      <c r="BK4125">
        <v>0</v>
      </c>
      <c r="BN4125" s="183"/>
    </row>
    <row r="4126" spans="1:66" ht="25.5" x14ac:dyDescent="0.25">
      <c r="A4126" s="1"/>
      <c r="B4126" s="94">
        <v>4113</v>
      </c>
      <c r="C4126" s="43">
        <v>1067878</v>
      </c>
      <c r="D4126" s="25"/>
      <c r="E4126" s="27" t="s">
        <v>1358</v>
      </c>
      <c r="F4126" s="151" t="s">
        <v>21</v>
      </c>
      <c r="G4126" s="25"/>
      <c r="H4126" s="46" t="str">
        <f>IFERROR(IFERROR(IF(SEARCH("Usystems",$E4126)&gt;0,"Usystems"),IF(SEARCH("RIIFO",$E4126)&gt;0,"RIIFO","Uponor")),"Uponor")</f>
        <v>Uponor</v>
      </c>
      <c r="I4126" s="25" t="str">
        <f>IFERROR(MID($D4126,1,7)+0,"")</f>
        <v/>
      </c>
      <c r="J4126" s="25" t="str">
        <f>IFERROR(MID($D4126,10,7)+0,"")</f>
        <v/>
      </c>
      <c r="K4126" s="25" t="str">
        <f>IFERROR(MID($D4126,19,7)+0,"")</f>
        <v/>
      </c>
      <c r="L4126" s="25" t="str">
        <f>IFERROR(MID($D4126,28,7)+0,"")</f>
        <v/>
      </c>
      <c r="M4126" s="25" t="str">
        <f>IF(IFERROR(MID($Q4126,1,7)+0,"")&lt;1130000,IF(INDEX(C:C,MATCH(LEFT(Q4126,7)+0,I:I,0))&lt;1130000,"",INDEX(C:C,MATCH(LEFT(Q4126,7)+0,I:I,0))),IFERROR(MID($Q4126,1,7)+0,""))</f>
        <v/>
      </c>
      <c r="N4126" s="25" t="str">
        <f>IF(IFERROR(MID($Q4126,10,7)+0,"")&lt;1130000,"",IFERROR(MID($Q4126,10,7)+0,""))</f>
        <v/>
      </c>
      <c r="O4126" s="25" t="str">
        <f>IF(IFERROR(MID($Q4126,19,7)+0,"")&lt;1130000,"",IFERROR(MID($Q4126,19,7)+0,""))</f>
        <v/>
      </c>
      <c r="P4126" s="25" t="str">
        <f>IF(M4126="","",IF(N4126="",M4126,M4126&amp;", "&amp;N4126))</f>
        <v/>
      </c>
      <c r="Q4126" s="25"/>
      <c r="R4126" s="25"/>
      <c r="S4126" s="35" t="s">
        <v>106</v>
      </c>
      <c r="T4126" s="25" t="s">
        <v>36</v>
      </c>
      <c r="U4126" s="185">
        <v>1573</v>
      </c>
      <c r="V4126" s="188">
        <v>1573</v>
      </c>
      <c r="W4126" s="189">
        <v>1573</v>
      </c>
      <c r="X4126" s="31">
        <v>1573</v>
      </c>
      <c r="Y4126" s="90">
        <f>IFERROR(ROUND(X4126/W4126-1,2),"")</f>
        <v>0</v>
      </c>
      <c r="Z4126" s="31">
        <f>IF(OR(S4126="VLD MLC components",S4126="VLD MLC pipes",S4126="VLD PEX components",S4126="VLD PEX pipes",S4126="VLD PHC components",S4126="VLD PHC pipes",S4126="Controls VLD"),"По запросу",X4126)</f>
        <v>1573</v>
      </c>
      <c r="AA4126" s="63">
        <f>ROUND(X4126/1.2,3)</f>
        <v>1310.8330000000001</v>
      </c>
      <c r="AB4126" s="23">
        <v>1310.8330000000001</v>
      </c>
      <c r="AC4126" s="190">
        <f>IFERROR(ROUND(AA4126/AB4126-1,2),"")</f>
        <v>0</v>
      </c>
      <c r="AD4126" s="25">
        <v>0.45500000000000002</v>
      </c>
      <c r="AE4126" s="25">
        <v>6.0000000000000001E-3</v>
      </c>
      <c r="AF4126" s="25">
        <v>0</v>
      </c>
      <c r="AG4126" s="25" t="s">
        <v>22</v>
      </c>
      <c r="AH4126" s="25">
        <v>0</v>
      </c>
      <c r="AI4126" s="25">
        <v>0</v>
      </c>
      <c r="AJ4126" s="25" t="s">
        <v>20</v>
      </c>
      <c r="AK4126" s="42" t="s">
        <v>19</v>
      </c>
      <c r="AL4126" s="25" t="s">
        <v>20</v>
      </c>
      <c r="AM4126" s="25">
        <v>1</v>
      </c>
      <c r="AN4126" s="25"/>
      <c r="AO4126" s="25"/>
      <c r="AP4126" s="25"/>
      <c r="AQ4126" s="25"/>
      <c r="AR4126" s="94"/>
      <c r="AS4126" s="157" t="s">
        <v>22</v>
      </c>
      <c r="AT4126" s="93">
        <v>42551</v>
      </c>
      <c r="AU4126" s="92" t="s">
        <v>22</v>
      </c>
      <c r="AV4126" s="91" t="s">
        <v>48</v>
      </c>
      <c r="AW4126" s="92" t="s">
        <v>48</v>
      </c>
      <c r="AX4126" s="92" t="s">
        <v>48</v>
      </c>
      <c r="AY4126" s="91" t="s">
        <v>152</v>
      </c>
      <c r="AZ4126" s="23"/>
      <c r="BA4126" s="25">
        <v>0</v>
      </c>
      <c r="BB4126" t="s">
        <v>48</v>
      </c>
      <c r="BC4126" t="e">
        <v>#N/A</v>
      </c>
      <c r="BD4126" t="e">
        <f>IF(Z4126=BC4126,"OK")</f>
        <v>#N/A</v>
      </c>
      <c r="BE4126">
        <v>0.45500000000000002</v>
      </c>
      <c r="BF4126">
        <v>6.0000000000000001E-3</v>
      </c>
      <c r="BG4126">
        <v>0</v>
      </c>
      <c r="BH4126">
        <v>0</v>
      </c>
      <c r="BI4126">
        <v>0</v>
      </c>
      <c r="BJ4126">
        <v>0</v>
      </c>
      <c r="BK4126">
        <v>0</v>
      </c>
      <c r="BN4126" s="183"/>
    </row>
    <row r="4127" spans="1:66" ht="25.5" x14ac:dyDescent="0.25">
      <c r="A4127" s="1"/>
      <c r="B4127" s="94">
        <v>4114</v>
      </c>
      <c r="C4127" s="43">
        <v>1120823</v>
      </c>
      <c r="D4127" s="23"/>
      <c r="E4127" s="26" t="s">
        <v>181</v>
      </c>
      <c r="F4127" s="212" t="s">
        <v>21</v>
      </c>
      <c r="G4127" s="41" t="s">
        <v>585</v>
      </c>
      <c r="H4127" s="46" t="str">
        <f>IFERROR(IFERROR(IF(SEARCH("Usystems",$E4127)&gt;0,"Usystems"),IF(SEARCH("RIIFO",$E4127)&gt;0,"RIIFO","Uponor")),"Uponor")</f>
        <v>Uponor</v>
      </c>
      <c r="I4127" s="25" t="str">
        <f>IFERROR(MID($D4127,1,7)+0,"")</f>
        <v/>
      </c>
      <c r="J4127" s="25" t="str">
        <f>IFERROR(MID($D4127,10,7)+0,"")</f>
        <v/>
      </c>
      <c r="K4127" s="25" t="str">
        <f>IFERROR(MID($D4127,19,7)+0,"")</f>
        <v/>
      </c>
      <c r="L4127" s="25" t="str">
        <f>IFERROR(MID($D4127,28,7)+0,"")</f>
        <v/>
      </c>
      <c r="M4127" s="25" t="str">
        <f>IF(IFERROR(MID($Q4127,1,7)+0,"")&lt;1130000,IF(INDEX(C:C,MATCH(LEFT(Q4127,7)+0,I:I,0))&lt;1130000,"",INDEX(C:C,MATCH(LEFT(Q4127,7)+0,I:I,0))),IFERROR(MID($Q4127,1,7)+0,""))</f>
        <v/>
      </c>
      <c r="N4127" s="25" t="str">
        <f>IF(IFERROR(MID($Q4127,10,7)+0,"")&lt;1130000,"",IFERROR(MID($Q4127,10,7)+0,""))</f>
        <v/>
      </c>
      <c r="O4127" s="25" t="str">
        <f>IF(IFERROR(MID($Q4127,19,7)+0,"")&lt;1130000,"",IFERROR(MID($Q4127,19,7)+0,""))</f>
        <v/>
      </c>
      <c r="P4127" s="25" t="str">
        <f>IF(M4127="","",IF(N4127="",M4127,M4127&amp;", "&amp;N4127))</f>
        <v/>
      </c>
      <c r="Q4127" s="23"/>
      <c r="R4127" s="23"/>
      <c r="S4127" s="35" t="s">
        <v>106</v>
      </c>
      <c r="T4127" s="34" t="s">
        <v>36</v>
      </c>
      <c r="U4127" s="185">
        <v>1891</v>
      </c>
      <c r="V4127" s="188">
        <v>1891</v>
      </c>
      <c r="W4127" s="189">
        <v>1891</v>
      </c>
      <c r="X4127" s="31">
        <v>1891</v>
      </c>
      <c r="Y4127" s="90">
        <f>IFERROR(ROUND(X4127/W4127-1,2),"")</f>
        <v>0</v>
      </c>
      <c r="Z4127" s="31">
        <f>IF(OR(S4127="VLD MLC components",S4127="VLD MLC pipes",S4127="VLD PEX components",S4127="VLD PEX pipes",S4127="VLD PHC components",S4127="VLD PHC pipes",S4127="Controls VLD"),"По запросу",X4127)</f>
        <v>1891</v>
      </c>
      <c r="AA4127" s="63">
        <f>ROUND(X4127/1.2,3)</f>
        <v>1575.8330000000001</v>
      </c>
      <c r="AB4127" s="23">
        <v>1575.8330000000001</v>
      </c>
      <c r="AC4127" s="190">
        <f>IFERROR(ROUND(AA4127/AB4127-1,2),"")</f>
        <v>0</v>
      </c>
      <c r="AD4127" s="25">
        <v>0.89</v>
      </c>
      <c r="AE4127" s="25">
        <v>1.0999999999999999E-2</v>
      </c>
      <c r="AF4127" s="25">
        <v>0</v>
      </c>
      <c r="AG4127" s="25" t="s">
        <v>22</v>
      </c>
      <c r="AH4127" s="25">
        <v>0</v>
      </c>
      <c r="AI4127" s="25">
        <v>0</v>
      </c>
      <c r="AJ4127" s="25" t="s">
        <v>20</v>
      </c>
      <c r="AK4127" s="42" t="s">
        <v>19</v>
      </c>
      <c r="AL4127" s="25" t="s">
        <v>20</v>
      </c>
      <c r="AM4127" s="25">
        <v>1</v>
      </c>
      <c r="AN4127" s="25"/>
      <c r="AO4127" s="25"/>
      <c r="AP4127" s="25"/>
      <c r="AQ4127" s="25"/>
      <c r="AR4127" s="94"/>
      <c r="AS4127" s="157" t="s">
        <v>22</v>
      </c>
      <c r="AT4127" s="93" t="s">
        <v>22</v>
      </c>
      <c r="AU4127" s="92" t="s">
        <v>22</v>
      </c>
      <c r="AV4127" s="91" t="s">
        <v>152</v>
      </c>
      <c r="AW4127" s="92" t="s">
        <v>48</v>
      </c>
      <c r="AX4127" s="92" t="s">
        <v>48</v>
      </c>
      <c r="AY4127" s="91" t="s">
        <v>152</v>
      </c>
      <c r="AZ4127" s="23"/>
      <c r="BA4127" s="25" t="s">
        <v>1357</v>
      </c>
      <c r="BB4127" t="s">
        <v>25</v>
      </c>
      <c r="BC4127" t="e">
        <v>#N/A</v>
      </c>
      <c r="BD4127" t="e">
        <f>IF(Z4127=BC4127,"OK")</f>
        <v>#N/A</v>
      </c>
      <c r="BE4127">
        <v>0.89</v>
      </c>
      <c r="BF4127">
        <v>1.0999999999999999E-2</v>
      </c>
      <c r="BG4127">
        <v>0</v>
      </c>
      <c r="BH4127">
        <v>0</v>
      </c>
      <c r="BI4127">
        <v>0</v>
      </c>
      <c r="BJ4127">
        <v>0</v>
      </c>
      <c r="BK4127">
        <v>0</v>
      </c>
      <c r="BN4127" s="183"/>
    </row>
    <row r="4128" spans="1:66" ht="25.5" x14ac:dyDescent="0.25">
      <c r="A4128" s="1"/>
      <c r="B4128" s="94">
        <v>4115</v>
      </c>
      <c r="C4128" s="43">
        <v>1120825</v>
      </c>
      <c r="D4128" s="23"/>
      <c r="E4128" s="26" t="s">
        <v>182</v>
      </c>
      <c r="F4128" s="212" t="s">
        <v>21</v>
      </c>
      <c r="G4128" s="41" t="s">
        <v>585</v>
      </c>
      <c r="H4128" s="46" t="str">
        <f>IFERROR(IFERROR(IF(SEARCH("Usystems",$E4128)&gt;0,"Usystems"),IF(SEARCH("RIIFO",$E4128)&gt;0,"RIIFO","Uponor")),"Uponor")</f>
        <v>Uponor</v>
      </c>
      <c r="I4128" s="25" t="str">
        <f>IFERROR(MID($D4128,1,7)+0,"")</f>
        <v/>
      </c>
      <c r="J4128" s="25" t="str">
        <f>IFERROR(MID($D4128,10,7)+0,"")</f>
        <v/>
      </c>
      <c r="K4128" s="25" t="str">
        <f>IFERROR(MID($D4128,19,7)+0,"")</f>
        <v/>
      </c>
      <c r="L4128" s="25" t="str">
        <f>IFERROR(MID($D4128,28,7)+0,"")</f>
        <v/>
      </c>
      <c r="M4128" s="25" t="str">
        <f>IF(IFERROR(MID($Q4128,1,7)+0,"")&lt;1130000,IF(INDEX(C:C,MATCH(LEFT(Q4128,7)+0,I:I,0))&lt;1130000,"",INDEX(C:C,MATCH(LEFT(Q4128,7)+0,I:I,0))),IFERROR(MID($Q4128,1,7)+0,""))</f>
        <v/>
      </c>
      <c r="N4128" s="25" t="str">
        <f>IF(IFERROR(MID($Q4128,10,7)+0,"")&lt;1130000,"",IFERROR(MID($Q4128,10,7)+0,""))</f>
        <v/>
      </c>
      <c r="O4128" s="25" t="str">
        <f>IF(IFERROR(MID($Q4128,19,7)+0,"")&lt;1130000,"",IFERROR(MID($Q4128,19,7)+0,""))</f>
        <v/>
      </c>
      <c r="P4128" s="25" t="str">
        <f>IF(M4128="","",IF(N4128="",M4128,M4128&amp;", "&amp;N4128))</f>
        <v/>
      </c>
      <c r="Q4128" s="23"/>
      <c r="R4128" s="23"/>
      <c r="S4128" s="35" t="s">
        <v>106</v>
      </c>
      <c r="T4128" s="34" t="s">
        <v>36</v>
      </c>
      <c r="U4128" s="185">
        <v>2680</v>
      </c>
      <c r="V4128" s="188">
        <v>2680</v>
      </c>
      <c r="W4128" s="189">
        <v>2680</v>
      </c>
      <c r="X4128" s="31">
        <v>2680</v>
      </c>
      <c r="Y4128" s="90">
        <f>IFERROR(ROUND(X4128/W4128-1,2),"")</f>
        <v>0</v>
      </c>
      <c r="Z4128" s="31">
        <f>IF(OR(S4128="VLD MLC components",S4128="VLD MLC pipes",S4128="VLD PEX components",S4128="VLD PEX pipes",S4128="VLD PHC components",S4128="VLD PHC pipes",S4128="Controls VLD"),"По запросу",X4128)</f>
        <v>2680</v>
      </c>
      <c r="AA4128" s="63">
        <f>ROUND(X4128/1.2,3)</f>
        <v>2233.3330000000001</v>
      </c>
      <c r="AB4128" s="23">
        <v>2233.3330000000001</v>
      </c>
      <c r="AC4128" s="190">
        <f>IFERROR(ROUND(AA4128/AB4128-1,2),"")</f>
        <v>0</v>
      </c>
      <c r="AD4128" s="25">
        <v>1.85</v>
      </c>
      <c r="AE4128" s="25">
        <v>8.9999999999999993E-3</v>
      </c>
      <c r="AF4128" s="25">
        <v>99</v>
      </c>
      <c r="AG4128" s="25">
        <v>99</v>
      </c>
      <c r="AH4128" s="25">
        <v>99</v>
      </c>
      <c r="AI4128" s="25">
        <v>99</v>
      </c>
      <c r="AJ4128" s="25" t="s">
        <v>20</v>
      </c>
      <c r="AK4128" s="25" t="s">
        <v>20</v>
      </c>
      <c r="AL4128" s="25" t="s">
        <v>20</v>
      </c>
      <c r="AM4128" s="25">
        <v>1</v>
      </c>
      <c r="AN4128" s="25"/>
      <c r="AO4128" s="25"/>
      <c r="AP4128" s="25"/>
      <c r="AQ4128" s="25"/>
      <c r="AR4128" s="94"/>
      <c r="AS4128" s="157">
        <v>99</v>
      </c>
      <c r="AT4128" s="93" t="s">
        <v>22</v>
      </c>
      <c r="AU4128" s="92" t="s">
        <v>22</v>
      </c>
      <c r="AV4128" s="91" t="s">
        <v>152</v>
      </c>
      <c r="AW4128" s="92" t="s">
        <v>152</v>
      </c>
      <c r="AX4128" s="92" t="s">
        <v>48</v>
      </c>
      <c r="AY4128" s="91" t="s">
        <v>152</v>
      </c>
      <c r="AZ4128" s="23"/>
      <c r="BA4128" s="25" t="s">
        <v>1356</v>
      </c>
      <c r="BB4128" t="s">
        <v>25</v>
      </c>
      <c r="BC4128">
        <v>2680</v>
      </c>
      <c r="BD4128" t="str">
        <f>IF(Z4128=BC4128,"OK")</f>
        <v>OK</v>
      </c>
      <c r="BE4128">
        <v>1.85</v>
      </c>
      <c r="BF4128">
        <v>8.9999999999999993E-3</v>
      </c>
      <c r="BG4128">
        <v>0</v>
      </c>
      <c r="BH4128">
        <v>0</v>
      </c>
      <c r="BI4128">
        <v>0</v>
      </c>
      <c r="BJ4128">
        <v>0</v>
      </c>
      <c r="BK4128">
        <v>0</v>
      </c>
      <c r="BN4128" s="183"/>
    </row>
    <row r="4129" spans="1:66" ht="25.5" x14ac:dyDescent="0.25">
      <c r="A4129" s="1"/>
      <c r="B4129" s="94">
        <v>4116</v>
      </c>
      <c r="C4129" s="43">
        <v>1053697</v>
      </c>
      <c r="D4129" s="25"/>
      <c r="E4129" s="27" t="s">
        <v>1355</v>
      </c>
      <c r="F4129" s="151" t="s">
        <v>21</v>
      </c>
      <c r="G4129" s="25"/>
      <c r="H4129" s="46" t="str">
        <f>IFERROR(IFERROR(IF(SEARCH("Usystems",$E4129)&gt;0,"Usystems"),IF(SEARCH("RIIFO",$E4129)&gt;0,"RIIFO","Uponor")),"Uponor")</f>
        <v>Uponor</v>
      </c>
      <c r="I4129" s="25" t="str">
        <f>IFERROR(MID($D4129,1,7)+0,"")</f>
        <v/>
      </c>
      <c r="J4129" s="25" t="str">
        <f>IFERROR(MID($D4129,10,7)+0,"")</f>
        <v/>
      </c>
      <c r="K4129" s="25" t="str">
        <f>IFERROR(MID($D4129,19,7)+0,"")</f>
        <v/>
      </c>
      <c r="L4129" s="25" t="str">
        <f>IFERROR(MID($D4129,28,7)+0,"")</f>
        <v/>
      </c>
      <c r="M4129" s="25" t="str">
        <f>IF(IFERROR(MID($Q4129,1,7)+0,"")&lt;1130000,IF(INDEX(C:C,MATCH(LEFT(Q4129,7)+0,I:I,0))&lt;1130000,"",INDEX(C:C,MATCH(LEFT(Q4129,7)+0,I:I,0))),IFERROR(MID($Q4129,1,7)+0,""))</f>
        <v/>
      </c>
      <c r="N4129" s="25" t="str">
        <f>IF(IFERROR(MID($Q4129,10,7)+0,"")&lt;1130000,"",IFERROR(MID($Q4129,10,7)+0,""))</f>
        <v/>
      </c>
      <c r="O4129" s="25" t="str">
        <f>IF(IFERROR(MID($Q4129,19,7)+0,"")&lt;1130000,"",IFERROR(MID($Q4129,19,7)+0,""))</f>
        <v/>
      </c>
      <c r="P4129" s="25" t="str">
        <f>IF(M4129="","",IF(N4129="",M4129,M4129&amp;", "&amp;N4129))</f>
        <v/>
      </c>
      <c r="Q4129" s="25"/>
      <c r="R4129" s="25"/>
      <c r="S4129" s="35" t="s">
        <v>106</v>
      </c>
      <c r="T4129" s="25" t="s">
        <v>36</v>
      </c>
      <c r="U4129" s="185">
        <v>68134</v>
      </c>
      <c r="V4129" s="188">
        <v>68134</v>
      </c>
      <c r="W4129" s="189">
        <v>68134</v>
      </c>
      <c r="X4129" s="31">
        <v>68134</v>
      </c>
      <c r="Y4129" s="90">
        <f>IFERROR(ROUND(X4129/W4129-1,2),"")</f>
        <v>0</v>
      </c>
      <c r="Z4129" s="31">
        <f>IF(OR(S4129="VLD MLC components",S4129="VLD MLC pipes",S4129="VLD PEX components",S4129="VLD PEX pipes",S4129="VLD PHC components",S4129="VLD PHC pipes",S4129="Controls VLD"),"По запросу",X4129)</f>
        <v>68134</v>
      </c>
      <c r="AA4129" s="63">
        <f>ROUND(X4129/1.2,3)</f>
        <v>56778.332999999999</v>
      </c>
      <c r="AB4129" s="23">
        <v>56778.332999999999</v>
      </c>
      <c r="AC4129" s="190">
        <f>IFERROR(ROUND(AA4129/AB4129-1,2),"")</f>
        <v>0</v>
      </c>
      <c r="AD4129" s="25">
        <v>20.55</v>
      </c>
      <c r="AE4129" s="25">
        <v>0.75</v>
      </c>
      <c r="AF4129" s="25">
        <v>0</v>
      </c>
      <c r="AG4129" s="25" t="s">
        <v>22</v>
      </c>
      <c r="AH4129" s="25">
        <v>0</v>
      </c>
      <c r="AI4129" s="25">
        <v>0</v>
      </c>
      <c r="AJ4129" s="25" t="s">
        <v>20</v>
      </c>
      <c r="AK4129" s="42" t="s">
        <v>19</v>
      </c>
      <c r="AL4129" s="25" t="s">
        <v>20</v>
      </c>
      <c r="AM4129" s="25">
        <v>1</v>
      </c>
      <c r="AN4129" s="25"/>
      <c r="AO4129" s="25"/>
      <c r="AP4129" s="25"/>
      <c r="AQ4129" s="25"/>
      <c r="AR4129" s="94"/>
      <c r="AS4129" s="157" t="s">
        <v>22</v>
      </c>
      <c r="AT4129" s="93">
        <v>42551</v>
      </c>
      <c r="AU4129" s="92" t="s">
        <v>22</v>
      </c>
      <c r="AV4129" s="91" t="s">
        <v>48</v>
      </c>
      <c r="AW4129" s="92" t="s">
        <v>48</v>
      </c>
      <c r="AX4129" s="92" t="s">
        <v>48</v>
      </c>
      <c r="AY4129" s="91" t="s">
        <v>152</v>
      </c>
      <c r="AZ4129" s="23"/>
      <c r="BA4129" s="25">
        <v>0</v>
      </c>
      <c r="BB4129" t="s">
        <v>48</v>
      </c>
      <c r="BC4129" t="e">
        <v>#N/A</v>
      </c>
      <c r="BD4129" t="e">
        <f>IF(Z4129=BC4129,"OK")</f>
        <v>#N/A</v>
      </c>
      <c r="BE4129">
        <v>20.55</v>
      </c>
      <c r="BF4129">
        <v>0.75</v>
      </c>
      <c r="BG4129">
        <v>0</v>
      </c>
      <c r="BH4129">
        <v>0</v>
      </c>
      <c r="BI4129">
        <v>0</v>
      </c>
      <c r="BJ4129">
        <v>0</v>
      </c>
      <c r="BK4129">
        <v>0</v>
      </c>
      <c r="BN4129" s="183"/>
    </row>
    <row r="4130" spans="1:66" ht="25.5" x14ac:dyDescent="0.25">
      <c r="A4130" s="1"/>
      <c r="B4130" s="94">
        <v>4117</v>
      </c>
      <c r="C4130" s="43">
        <v>1051071</v>
      </c>
      <c r="D4130" s="25"/>
      <c r="E4130" s="27" t="s">
        <v>1354</v>
      </c>
      <c r="F4130" s="151" t="s">
        <v>652</v>
      </c>
      <c r="G4130" s="41" t="s">
        <v>585</v>
      </c>
      <c r="H4130" s="46" t="str">
        <f>IFERROR(IFERROR(IF(SEARCH("Usystems",$E4130)&gt;0,"Usystems"),IF(SEARCH("RIIFO",$E4130)&gt;0,"RIIFO","Uponor")),"Uponor")</f>
        <v>Uponor</v>
      </c>
      <c r="I4130" s="25" t="str">
        <f>IFERROR(MID($D4130,1,7)+0,"")</f>
        <v/>
      </c>
      <c r="J4130" s="25" t="str">
        <f>IFERROR(MID($D4130,10,7)+0,"")</f>
        <v/>
      </c>
      <c r="K4130" s="25" t="str">
        <f>IFERROR(MID($D4130,19,7)+0,"")</f>
        <v/>
      </c>
      <c r="L4130" s="25" t="str">
        <f>IFERROR(MID($D4130,28,7)+0,"")</f>
        <v/>
      </c>
      <c r="M4130" s="25" t="str">
        <f>IF(IFERROR(MID($Q4130,1,7)+0,"")&lt;1130000,IF(INDEX(C:C,MATCH(LEFT(Q4130,7)+0,I:I,0))&lt;1130000,"",INDEX(C:C,MATCH(LEFT(Q4130,7)+0,I:I,0))),IFERROR(MID($Q4130,1,7)+0,""))</f>
        <v/>
      </c>
      <c r="N4130" s="25" t="str">
        <f>IF(IFERROR(MID($Q4130,10,7)+0,"")&lt;1130000,"",IFERROR(MID($Q4130,10,7)+0,""))</f>
        <v/>
      </c>
      <c r="O4130" s="25" t="str">
        <f>IF(IFERROR(MID($Q4130,19,7)+0,"")&lt;1130000,"",IFERROR(MID($Q4130,19,7)+0,""))</f>
        <v/>
      </c>
      <c r="P4130" s="25" t="str">
        <f>IF(M4130="","",IF(N4130="",M4130,M4130&amp;", "&amp;N4130))</f>
        <v/>
      </c>
      <c r="Q4130" s="25"/>
      <c r="R4130" s="25"/>
      <c r="S4130" s="35" t="s">
        <v>106</v>
      </c>
      <c r="T4130" s="25" t="s">
        <v>36</v>
      </c>
      <c r="U4130" s="185">
        <v>10319</v>
      </c>
      <c r="V4130" s="188">
        <v>10319</v>
      </c>
      <c r="W4130" s="189">
        <v>10319</v>
      </c>
      <c r="X4130" s="31">
        <v>10319</v>
      </c>
      <c r="Y4130" s="90">
        <f>IFERROR(ROUND(X4130/W4130-1,2),"")</f>
        <v>0</v>
      </c>
      <c r="Z4130" s="31">
        <f>IF(OR(S4130="VLD MLC components",S4130="VLD MLC pipes",S4130="VLD PEX components",S4130="VLD PEX pipes",S4130="VLD PHC components",S4130="VLD PHC pipes",S4130="Controls VLD"),"По запросу",X4130)</f>
        <v>10319</v>
      </c>
      <c r="AA4130" s="63">
        <f>ROUND(X4130/1.2,3)</f>
        <v>8599.1669999999995</v>
      </c>
      <c r="AB4130" s="23">
        <v>8599.1669999999995</v>
      </c>
      <c r="AC4130" s="190">
        <f>IFERROR(ROUND(AA4130/AB4130-1,2),"")</f>
        <v>0</v>
      </c>
      <c r="AD4130" s="25">
        <v>0.77500000000000002</v>
      </c>
      <c r="AE4130" s="25">
        <v>1.146E-2</v>
      </c>
      <c r="AF4130" s="25">
        <v>0</v>
      </c>
      <c r="AG4130" s="25" t="s">
        <v>22</v>
      </c>
      <c r="AH4130" s="25">
        <v>0</v>
      </c>
      <c r="AI4130" s="25">
        <v>0</v>
      </c>
      <c r="AJ4130" s="25" t="s">
        <v>20</v>
      </c>
      <c r="AK4130" s="42" t="s">
        <v>19</v>
      </c>
      <c r="AL4130" s="25" t="s">
        <v>20</v>
      </c>
      <c r="AM4130" s="25">
        <v>1</v>
      </c>
      <c r="AN4130" s="25"/>
      <c r="AO4130" s="25"/>
      <c r="AP4130" s="25"/>
      <c r="AQ4130" s="25"/>
      <c r="AR4130" s="94"/>
      <c r="AS4130" s="157" t="s">
        <v>22</v>
      </c>
      <c r="AT4130" s="93">
        <v>42551</v>
      </c>
      <c r="AU4130" s="92" t="s">
        <v>22</v>
      </c>
      <c r="AV4130" s="91" t="s">
        <v>152</v>
      </c>
      <c r="AW4130" s="92" t="s">
        <v>48</v>
      </c>
      <c r="AX4130" s="92" t="s">
        <v>48</v>
      </c>
      <c r="AY4130" s="91" t="s">
        <v>152</v>
      </c>
      <c r="AZ4130" s="23"/>
      <c r="BA4130" s="25" t="s">
        <v>1353</v>
      </c>
      <c r="BB4130" t="s">
        <v>25</v>
      </c>
      <c r="BC4130" t="e">
        <v>#N/A</v>
      </c>
      <c r="BD4130" t="e">
        <f>IF(Z4130=BC4130,"OK")</f>
        <v>#N/A</v>
      </c>
      <c r="BE4130">
        <v>0.77500000000000002</v>
      </c>
      <c r="BF4130">
        <v>1.146E-2</v>
      </c>
      <c r="BG4130">
        <v>0</v>
      </c>
      <c r="BH4130">
        <v>0</v>
      </c>
      <c r="BI4130">
        <v>0</v>
      </c>
      <c r="BJ4130">
        <v>0</v>
      </c>
      <c r="BK4130">
        <v>0</v>
      </c>
      <c r="BN4130" s="183"/>
    </row>
    <row r="4131" spans="1:66" ht="25.5" x14ac:dyDescent="0.25">
      <c r="A4131" s="1"/>
      <c r="B4131" s="94">
        <v>4118</v>
      </c>
      <c r="C4131" s="43">
        <v>1053690</v>
      </c>
      <c r="D4131" s="25"/>
      <c r="E4131" s="27" t="s">
        <v>1352</v>
      </c>
      <c r="F4131" s="151" t="s">
        <v>21</v>
      </c>
      <c r="G4131" s="25"/>
      <c r="H4131" s="46" t="str">
        <f>IFERROR(IFERROR(IF(SEARCH("Usystems",$E4131)&gt;0,"Usystems"),IF(SEARCH("RIIFO",$E4131)&gt;0,"RIIFO","Uponor")),"Uponor")</f>
        <v>Uponor</v>
      </c>
      <c r="I4131" s="25" t="str">
        <f>IFERROR(MID($D4131,1,7)+0,"")</f>
        <v/>
      </c>
      <c r="J4131" s="25" t="str">
        <f>IFERROR(MID($D4131,10,7)+0,"")</f>
        <v/>
      </c>
      <c r="K4131" s="25" t="str">
        <f>IFERROR(MID($D4131,19,7)+0,"")</f>
        <v/>
      </c>
      <c r="L4131" s="25" t="str">
        <f>IFERROR(MID($D4131,28,7)+0,"")</f>
        <v/>
      </c>
      <c r="M4131" s="25" t="str">
        <f>IF(IFERROR(MID($Q4131,1,7)+0,"")&lt;1130000,IF(INDEX(C:C,MATCH(LEFT(Q4131,7)+0,I:I,0))&lt;1130000,"",INDEX(C:C,MATCH(LEFT(Q4131,7)+0,I:I,0))),IFERROR(MID($Q4131,1,7)+0,""))</f>
        <v/>
      </c>
      <c r="N4131" s="25" t="str">
        <f>IF(IFERROR(MID($Q4131,10,7)+0,"")&lt;1130000,"",IFERROR(MID($Q4131,10,7)+0,""))</f>
        <v/>
      </c>
      <c r="O4131" s="25" t="str">
        <f>IF(IFERROR(MID($Q4131,19,7)+0,"")&lt;1130000,"",IFERROR(MID($Q4131,19,7)+0,""))</f>
        <v/>
      </c>
      <c r="P4131" s="25" t="str">
        <f>IF(M4131="","",IF(N4131="",M4131,M4131&amp;", "&amp;N4131))</f>
        <v/>
      </c>
      <c r="Q4131" s="25"/>
      <c r="R4131" s="25"/>
      <c r="S4131" s="35" t="s">
        <v>106</v>
      </c>
      <c r="T4131" s="25" t="s">
        <v>36</v>
      </c>
      <c r="U4131" s="185">
        <v>25599</v>
      </c>
      <c r="V4131" s="188">
        <v>25599</v>
      </c>
      <c r="W4131" s="189">
        <v>25599</v>
      </c>
      <c r="X4131" s="31">
        <v>25599</v>
      </c>
      <c r="Y4131" s="90">
        <f>IFERROR(ROUND(X4131/W4131-1,2),"")</f>
        <v>0</v>
      </c>
      <c r="Z4131" s="31">
        <f>IF(OR(S4131="VLD MLC components",S4131="VLD MLC pipes",S4131="VLD PEX components",S4131="VLD PEX pipes",S4131="VLD PHC components",S4131="VLD PHC pipes",S4131="Controls VLD"),"По запросу",X4131)</f>
        <v>25599</v>
      </c>
      <c r="AA4131" s="63">
        <f>ROUND(X4131/1.2,3)</f>
        <v>21332.5</v>
      </c>
      <c r="AB4131" s="23">
        <v>21332.5</v>
      </c>
      <c r="AC4131" s="190">
        <f>IFERROR(ROUND(AA4131/AB4131-1,2),"")</f>
        <v>0</v>
      </c>
      <c r="AD4131" s="25">
        <v>13.8</v>
      </c>
      <c r="AE4131" s="25">
        <v>0.88</v>
      </c>
      <c r="AF4131" s="25">
        <v>0</v>
      </c>
      <c r="AG4131" s="25" t="s">
        <v>22</v>
      </c>
      <c r="AH4131" s="25">
        <v>0</v>
      </c>
      <c r="AI4131" s="25">
        <v>0</v>
      </c>
      <c r="AJ4131" s="25" t="s">
        <v>20</v>
      </c>
      <c r="AK4131" s="42" t="s">
        <v>19</v>
      </c>
      <c r="AL4131" s="25" t="s">
        <v>20</v>
      </c>
      <c r="AM4131" s="25">
        <v>1</v>
      </c>
      <c r="AN4131" s="25" t="s">
        <v>22</v>
      </c>
      <c r="AO4131" s="25" t="s">
        <v>22</v>
      </c>
      <c r="AP4131" s="25" t="s">
        <v>22</v>
      </c>
      <c r="AQ4131" s="25"/>
      <c r="AR4131" s="94"/>
      <c r="AS4131" s="157" t="s">
        <v>22</v>
      </c>
      <c r="AT4131" s="93">
        <v>42551</v>
      </c>
      <c r="AU4131" s="92" t="s">
        <v>22</v>
      </c>
      <c r="AV4131" s="91" t="s">
        <v>48</v>
      </c>
      <c r="AW4131" s="92" t="s">
        <v>48</v>
      </c>
      <c r="AX4131" s="92" t="s">
        <v>48</v>
      </c>
      <c r="AY4131" s="91" t="s">
        <v>152</v>
      </c>
      <c r="AZ4131" s="23"/>
      <c r="BA4131" s="25">
        <v>0</v>
      </c>
      <c r="BB4131" t="s">
        <v>48</v>
      </c>
      <c r="BC4131" t="e">
        <v>#N/A</v>
      </c>
      <c r="BD4131" t="e">
        <f>IF(Z4131=BC4131,"OK")</f>
        <v>#N/A</v>
      </c>
      <c r="BE4131">
        <v>13.8</v>
      </c>
      <c r="BF4131">
        <v>0.88</v>
      </c>
      <c r="BG4131" t="s">
        <v>22</v>
      </c>
      <c r="BH4131" t="s">
        <v>22</v>
      </c>
      <c r="BI4131" t="s">
        <v>22</v>
      </c>
      <c r="BJ4131">
        <v>0</v>
      </c>
      <c r="BK4131">
        <v>0</v>
      </c>
      <c r="BN4131" s="183"/>
    </row>
    <row r="4132" spans="1:66" ht="25.5" x14ac:dyDescent="0.25">
      <c r="A4132" s="1"/>
      <c r="B4132" s="94">
        <v>4119</v>
      </c>
      <c r="C4132" s="43">
        <v>1054391</v>
      </c>
      <c r="D4132" s="25"/>
      <c r="E4132" s="27" t="s">
        <v>1351</v>
      </c>
      <c r="F4132" s="151" t="s">
        <v>21</v>
      </c>
      <c r="G4132" s="25"/>
      <c r="H4132" s="46" t="str">
        <f>IFERROR(IFERROR(IF(SEARCH("Usystems",$E4132)&gt;0,"Usystems"),IF(SEARCH("RIIFO",$E4132)&gt;0,"RIIFO","Uponor")),"Uponor")</f>
        <v>Uponor</v>
      </c>
      <c r="I4132" s="25" t="str">
        <f>IFERROR(MID($D4132,1,7)+0,"")</f>
        <v/>
      </c>
      <c r="J4132" s="25" t="str">
        <f>IFERROR(MID($D4132,10,7)+0,"")</f>
        <v/>
      </c>
      <c r="K4132" s="25" t="str">
        <f>IFERROR(MID($D4132,19,7)+0,"")</f>
        <v/>
      </c>
      <c r="L4132" s="25" t="str">
        <f>IFERROR(MID($D4132,28,7)+0,"")</f>
        <v/>
      </c>
      <c r="M4132" s="25" t="str">
        <f>IF(IFERROR(MID($Q4132,1,7)+0,"")&lt;1130000,IF(INDEX(C:C,MATCH(LEFT(Q4132,7)+0,I:I,0))&lt;1130000,"",INDEX(C:C,MATCH(LEFT(Q4132,7)+0,I:I,0))),IFERROR(MID($Q4132,1,7)+0,""))</f>
        <v/>
      </c>
      <c r="N4132" s="25" t="str">
        <f>IF(IFERROR(MID($Q4132,10,7)+0,"")&lt;1130000,"",IFERROR(MID($Q4132,10,7)+0,""))</f>
        <v/>
      </c>
      <c r="O4132" s="25" t="str">
        <f>IF(IFERROR(MID($Q4132,19,7)+0,"")&lt;1130000,"",IFERROR(MID($Q4132,19,7)+0,""))</f>
        <v/>
      </c>
      <c r="P4132" s="25" t="str">
        <f>IF(M4132="","",IF(N4132="",M4132,M4132&amp;", "&amp;N4132))</f>
        <v/>
      </c>
      <c r="Q4132" s="25"/>
      <c r="R4132" s="25"/>
      <c r="S4132" s="35" t="s">
        <v>106</v>
      </c>
      <c r="T4132" s="25" t="s">
        <v>36</v>
      </c>
      <c r="U4132" s="185">
        <v>39380</v>
      </c>
      <c r="V4132" s="188">
        <v>39380</v>
      </c>
      <c r="W4132" s="189">
        <v>39380</v>
      </c>
      <c r="X4132" s="31">
        <v>39380</v>
      </c>
      <c r="Y4132" s="90">
        <f>IFERROR(ROUND(X4132/W4132-1,2),"")</f>
        <v>0</v>
      </c>
      <c r="Z4132" s="31">
        <f>IF(OR(S4132="VLD MLC components",S4132="VLD MLC pipes",S4132="VLD PEX components",S4132="VLD PEX pipes",S4132="VLD PHC components",S4132="VLD PHC pipes",S4132="Controls VLD"),"По запросу",X4132)</f>
        <v>39380</v>
      </c>
      <c r="AA4132" s="63">
        <f>ROUND(X4132/1.2,3)</f>
        <v>32816.667000000001</v>
      </c>
      <c r="AB4132" s="23">
        <v>32816.667000000001</v>
      </c>
      <c r="AC4132" s="190">
        <f>IFERROR(ROUND(AA4132/AB4132-1,2),"")</f>
        <v>0</v>
      </c>
      <c r="AD4132" s="25">
        <v>8.0410000000000004</v>
      </c>
      <c r="AE4132" s="25">
        <v>0.16666</v>
      </c>
      <c r="AF4132" s="25">
        <v>0</v>
      </c>
      <c r="AG4132" s="25" t="s">
        <v>22</v>
      </c>
      <c r="AH4132" s="25">
        <v>0</v>
      </c>
      <c r="AI4132" s="25">
        <v>0</v>
      </c>
      <c r="AJ4132" s="25" t="s">
        <v>20</v>
      </c>
      <c r="AK4132" s="42" t="s">
        <v>19</v>
      </c>
      <c r="AL4132" s="25" t="s">
        <v>20</v>
      </c>
      <c r="AM4132" s="25">
        <v>1</v>
      </c>
      <c r="AN4132" s="25" t="s">
        <v>22</v>
      </c>
      <c r="AO4132" s="25" t="s">
        <v>22</v>
      </c>
      <c r="AP4132" s="25" t="s">
        <v>22</v>
      </c>
      <c r="AQ4132" s="25"/>
      <c r="AR4132" s="94"/>
      <c r="AS4132" s="157" t="s">
        <v>22</v>
      </c>
      <c r="AT4132" s="93">
        <v>42551</v>
      </c>
      <c r="AU4132" s="92" t="s">
        <v>22</v>
      </c>
      <c r="AV4132" s="91" t="s">
        <v>48</v>
      </c>
      <c r="AW4132" s="92" t="s">
        <v>48</v>
      </c>
      <c r="AX4132" s="92" t="s">
        <v>48</v>
      </c>
      <c r="AY4132" s="91" t="s">
        <v>152</v>
      </c>
      <c r="AZ4132" s="23"/>
      <c r="BA4132" s="25">
        <v>0</v>
      </c>
      <c r="BB4132" t="s">
        <v>48</v>
      </c>
      <c r="BC4132" t="e">
        <v>#N/A</v>
      </c>
      <c r="BD4132" t="e">
        <f>IF(Z4132=BC4132,"OK")</f>
        <v>#N/A</v>
      </c>
      <c r="BE4132">
        <v>8.0410000000000004</v>
      </c>
      <c r="BF4132">
        <v>0.16666</v>
      </c>
      <c r="BG4132" t="s">
        <v>22</v>
      </c>
      <c r="BH4132" t="s">
        <v>22</v>
      </c>
      <c r="BI4132" t="s">
        <v>22</v>
      </c>
      <c r="BJ4132">
        <v>0</v>
      </c>
      <c r="BK4132">
        <v>0</v>
      </c>
      <c r="BN4132" s="183"/>
    </row>
    <row r="4133" spans="1:66" ht="25.5" x14ac:dyDescent="0.25">
      <c r="A4133" s="1"/>
      <c r="B4133" s="94">
        <v>4120</v>
      </c>
      <c r="C4133" s="43">
        <v>1054392</v>
      </c>
      <c r="D4133" s="25"/>
      <c r="E4133" s="27" t="s">
        <v>1350</v>
      </c>
      <c r="F4133" s="151" t="s">
        <v>21</v>
      </c>
      <c r="G4133" s="25"/>
      <c r="H4133" s="46" t="str">
        <f>IFERROR(IFERROR(IF(SEARCH("Usystems",$E4133)&gt;0,"Usystems"),IF(SEARCH("RIIFO",$E4133)&gt;0,"RIIFO","Uponor")),"Uponor")</f>
        <v>Uponor</v>
      </c>
      <c r="I4133" s="25" t="str">
        <f>IFERROR(MID($D4133,1,7)+0,"")</f>
        <v/>
      </c>
      <c r="J4133" s="25" t="str">
        <f>IFERROR(MID($D4133,10,7)+0,"")</f>
        <v/>
      </c>
      <c r="K4133" s="25" t="str">
        <f>IFERROR(MID($D4133,19,7)+0,"")</f>
        <v/>
      </c>
      <c r="L4133" s="25" t="str">
        <f>IFERROR(MID($D4133,28,7)+0,"")</f>
        <v/>
      </c>
      <c r="M4133" s="25" t="str">
        <f>IF(IFERROR(MID($Q4133,1,7)+0,"")&lt;1130000,IF(INDEX(C:C,MATCH(LEFT(Q4133,7)+0,I:I,0))&lt;1130000,"",INDEX(C:C,MATCH(LEFT(Q4133,7)+0,I:I,0))),IFERROR(MID($Q4133,1,7)+0,""))</f>
        <v/>
      </c>
      <c r="N4133" s="25" t="str">
        <f>IF(IFERROR(MID($Q4133,10,7)+0,"")&lt;1130000,"",IFERROR(MID($Q4133,10,7)+0,""))</f>
        <v/>
      </c>
      <c r="O4133" s="25" t="str">
        <f>IF(IFERROR(MID($Q4133,19,7)+0,"")&lt;1130000,"",IFERROR(MID($Q4133,19,7)+0,""))</f>
        <v/>
      </c>
      <c r="P4133" s="25" t="str">
        <f>IF(M4133="","",IF(N4133="",M4133,M4133&amp;", "&amp;N4133))</f>
        <v/>
      </c>
      <c r="Q4133" s="25"/>
      <c r="R4133" s="25"/>
      <c r="S4133" s="35" t="s">
        <v>106</v>
      </c>
      <c r="T4133" s="25" t="s">
        <v>36</v>
      </c>
      <c r="U4133" s="185">
        <v>64962</v>
      </c>
      <c r="V4133" s="188">
        <v>64962</v>
      </c>
      <c r="W4133" s="189">
        <v>64962</v>
      </c>
      <c r="X4133" s="31">
        <v>64962</v>
      </c>
      <c r="Y4133" s="90">
        <f>IFERROR(ROUND(X4133/W4133-1,2),"")</f>
        <v>0</v>
      </c>
      <c r="Z4133" s="31">
        <f>IF(OR(S4133="VLD MLC components",S4133="VLD MLC pipes",S4133="VLD PEX components",S4133="VLD PEX pipes",S4133="VLD PHC components",S4133="VLD PHC pipes",S4133="Controls VLD"),"По запросу",X4133)</f>
        <v>64962</v>
      </c>
      <c r="AA4133" s="63">
        <f>ROUND(X4133/1.2,3)</f>
        <v>54135</v>
      </c>
      <c r="AB4133" s="23">
        <v>54135</v>
      </c>
      <c r="AC4133" s="190">
        <f>IFERROR(ROUND(AA4133/AB4133-1,2),"")</f>
        <v>0</v>
      </c>
      <c r="AD4133" s="25">
        <v>13.254</v>
      </c>
      <c r="AE4133" s="25">
        <v>0.33333000000000002</v>
      </c>
      <c r="AF4133" s="25">
        <v>0</v>
      </c>
      <c r="AG4133" s="25" t="s">
        <v>22</v>
      </c>
      <c r="AH4133" s="25">
        <v>0</v>
      </c>
      <c r="AI4133" s="25">
        <v>0</v>
      </c>
      <c r="AJ4133" s="25" t="s">
        <v>20</v>
      </c>
      <c r="AK4133" s="42" t="s">
        <v>19</v>
      </c>
      <c r="AL4133" s="25" t="s">
        <v>20</v>
      </c>
      <c r="AM4133" s="25">
        <v>1</v>
      </c>
      <c r="AN4133" s="25" t="s">
        <v>22</v>
      </c>
      <c r="AO4133" s="25" t="s">
        <v>22</v>
      </c>
      <c r="AP4133" s="25" t="s">
        <v>22</v>
      </c>
      <c r="AQ4133" s="25"/>
      <c r="AR4133" s="94"/>
      <c r="AS4133" s="157" t="s">
        <v>22</v>
      </c>
      <c r="AT4133" s="93">
        <v>42551</v>
      </c>
      <c r="AU4133" s="92" t="s">
        <v>22</v>
      </c>
      <c r="AV4133" s="91" t="s">
        <v>48</v>
      </c>
      <c r="AW4133" s="92" t="s">
        <v>48</v>
      </c>
      <c r="AX4133" s="92" t="s">
        <v>48</v>
      </c>
      <c r="AY4133" s="91" t="s">
        <v>152</v>
      </c>
      <c r="AZ4133" s="23"/>
      <c r="BA4133" s="25">
        <v>0</v>
      </c>
      <c r="BB4133" t="s">
        <v>48</v>
      </c>
      <c r="BC4133" t="e">
        <v>#N/A</v>
      </c>
      <c r="BD4133" t="e">
        <f>IF(Z4133=BC4133,"OK")</f>
        <v>#N/A</v>
      </c>
      <c r="BE4133">
        <v>13.254</v>
      </c>
      <c r="BF4133">
        <v>0.33333000000000002</v>
      </c>
      <c r="BG4133" t="s">
        <v>22</v>
      </c>
      <c r="BH4133" t="s">
        <v>22</v>
      </c>
      <c r="BI4133" t="s">
        <v>22</v>
      </c>
      <c r="BJ4133">
        <v>0</v>
      </c>
      <c r="BK4133">
        <v>0</v>
      </c>
      <c r="BN4133" s="183"/>
    </row>
    <row r="4134" spans="1:66" ht="25.5" x14ac:dyDescent="0.25">
      <c r="A4134" s="1"/>
      <c r="B4134" s="94">
        <v>4121</v>
      </c>
      <c r="C4134" s="43">
        <v>1054324</v>
      </c>
      <c r="D4134" s="25"/>
      <c r="E4134" s="27" t="s">
        <v>1349</v>
      </c>
      <c r="F4134" s="151" t="s">
        <v>21</v>
      </c>
      <c r="G4134" s="25"/>
      <c r="H4134" s="46" t="str">
        <f>IFERROR(IFERROR(IF(SEARCH("Usystems",$E4134)&gt;0,"Usystems"),IF(SEARCH("RIIFO",$E4134)&gt;0,"RIIFO","Uponor")),"Uponor")</f>
        <v>Uponor</v>
      </c>
      <c r="I4134" s="25" t="str">
        <f>IFERROR(MID($D4134,1,7)+0,"")</f>
        <v/>
      </c>
      <c r="J4134" s="25" t="str">
        <f>IFERROR(MID($D4134,10,7)+0,"")</f>
        <v/>
      </c>
      <c r="K4134" s="25" t="str">
        <f>IFERROR(MID($D4134,19,7)+0,"")</f>
        <v/>
      </c>
      <c r="L4134" s="25" t="str">
        <f>IFERROR(MID($D4134,28,7)+0,"")</f>
        <v/>
      </c>
      <c r="M4134" s="25" t="str">
        <f>IF(IFERROR(MID($Q4134,1,7)+0,"")&lt;1130000,IF(INDEX(C:C,MATCH(LEFT(Q4134,7)+0,I:I,0))&lt;1130000,"",INDEX(C:C,MATCH(LEFT(Q4134,7)+0,I:I,0))),IFERROR(MID($Q4134,1,7)+0,""))</f>
        <v/>
      </c>
      <c r="N4134" s="25" t="str">
        <f>IF(IFERROR(MID($Q4134,10,7)+0,"")&lt;1130000,"",IFERROR(MID($Q4134,10,7)+0,""))</f>
        <v/>
      </c>
      <c r="O4134" s="25" t="str">
        <f>IF(IFERROR(MID($Q4134,19,7)+0,"")&lt;1130000,"",IFERROR(MID($Q4134,19,7)+0,""))</f>
        <v/>
      </c>
      <c r="P4134" s="25" t="str">
        <f>IF(M4134="","",IF(N4134="",M4134,M4134&amp;", "&amp;N4134))</f>
        <v/>
      </c>
      <c r="Q4134" s="25"/>
      <c r="R4134" s="25"/>
      <c r="S4134" s="35" t="s">
        <v>106</v>
      </c>
      <c r="T4134" s="25" t="s">
        <v>36</v>
      </c>
      <c r="U4134" s="185">
        <v>37039</v>
      </c>
      <c r="V4134" s="188">
        <v>37039</v>
      </c>
      <c r="W4134" s="189">
        <v>37039</v>
      </c>
      <c r="X4134" s="31">
        <v>37039</v>
      </c>
      <c r="Y4134" s="90">
        <f>IFERROR(ROUND(X4134/W4134-1,2),"")</f>
        <v>0</v>
      </c>
      <c r="Z4134" s="31">
        <f>IF(OR(S4134="VLD MLC components",S4134="VLD MLC pipes",S4134="VLD PEX components",S4134="VLD PEX pipes",S4134="VLD PHC components",S4134="VLD PHC pipes",S4134="Controls VLD"),"По запросу",X4134)</f>
        <v>37039</v>
      </c>
      <c r="AA4134" s="63">
        <f>ROUND(X4134/1.2,3)</f>
        <v>30865.832999999999</v>
      </c>
      <c r="AB4134" s="23">
        <v>30865.832999999999</v>
      </c>
      <c r="AC4134" s="190">
        <f>IFERROR(ROUND(AA4134/AB4134-1,2),"")</f>
        <v>0</v>
      </c>
      <c r="AD4134" s="25">
        <v>7.734</v>
      </c>
      <c r="AE4134" s="25">
        <v>0.17832999999999999</v>
      </c>
      <c r="AF4134" s="25">
        <v>0</v>
      </c>
      <c r="AG4134" s="25" t="s">
        <v>22</v>
      </c>
      <c r="AH4134" s="25">
        <v>0</v>
      </c>
      <c r="AI4134" s="25">
        <v>0</v>
      </c>
      <c r="AJ4134" s="25" t="s">
        <v>20</v>
      </c>
      <c r="AK4134" s="42" t="s">
        <v>19</v>
      </c>
      <c r="AL4134" s="25" t="s">
        <v>20</v>
      </c>
      <c r="AM4134" s="25">
        <v>1</v>
      </c>
      <c r="AN4134" s="25" t="s">
        <v>22</v>
      </c>
      <c r="AO4134" s="25" t="s">
        <v>22</v>
      </c>
      <c r="AP4134" s="25" t="s">
        <v>22</v>
      </c>
      <c r="AQ4134" s="25"/>
      <c r="AR4134" s="94"/>
      <c r="AS4134" s="157" t="s">
        <v>22</v>
      </c>
      <c r="AT4134" s="93">
        <v>42551</v>
      </c>
      <c r="AU4134" s="92" t="s">
        <v>22</v>
      </c>
      <c r="AV4134" s="91" t="s">
        <v>48</v>
      </c>
      <c r="AW4134" s="92" t="s">
        <v>48</v>
      </c>
      <c r="AX4134" s="92" t="s">
        <v>48</v>
      </c>
      <c r="AY4134" s="91" t="s">
        <v>152</v>
      </c>
      <c r="AZ4134" s="23"/>
      <c r="BA4134" s="25">
        <v>0</v>
      </c>
      <c r="BB4134" t="s">
        <v>48</v>
      </c>
      <c r="BC4134" t="e">
        <v>#N/A</v>
      </c>
      <c r="BD4134" t="e">
        <f>IF(Z4134=BC4134,"OK")</f>
        <v>#N/A</v>
      </c>
      <c r="BE4134">
        <v>7.734</v>
      </c>
      <c r="BF4134">
        <v>0.17832999999999999</v>
      </c>
      <c r="BG4134" t="s">
        <v>22</v>
      </c>
      <c r="BH4134" t="s">
        <v>22</v>
      </c>
      <c r="BI4134" t="s">
        <v>22</v>
      </c>
      <c r="BJ4134">
        <v>0</v>
      </c>
      <c r="BK4134">
        <v>0</v>
      </c>
      <c r="BN4134" s="183"/>
    </row>
    <row r="4135" spans="1:66" ht="25.5" x14ac:dyDescent="0.25">
      <c r="A4135" s="1"/>
      <c r="B4135" s="94">
        <v>4122</v>
      </c>
      <c r="C4135" s="43">
        <v>1054325</v>
      </c>
      <c r="D4135" s="25"/>
      <c r="E4135" s="27" t="s">
        <v>1348</v>
      </c>
      <c r="F4135" s="151" t="s">
        <v>21</v>
      </c>
      <c r="G4135" s="25"/>
      <c r="H4135" s="46" t="str">
        <f>IFERROR(IFERROR(IF(SEARCH("Usystems",$E4135)&gt;0,"Usystems"),IF(SEARCH("RIIFO",$E4135)&gt;0,"RIIFO","Uponor")),"Uponor")</f>
        <v>Uponor</v>
      </c>
      <c r="I4135" s="25" t="str">
        <f>IFERROR(MID($D4135,1,7)+0,"")</f>
        <v/>
      </c>
      <c r="J4135" s="25" t="str">
        <f>IFERROR(MID($D4135,10,7)+0,"")</f>
        <v/>
      </c>
      <c r="K4135" s="25" t="str">
        <f>IFERROR(MID($D4135,19,7)+0,"")</f>
        <v/>
      </c>
      <c r="L4135" s="25" t="str">
        <f>IFERROR(MID($D4135,28,7)+0,"")</f>
        <v/>
      </c>
      <c r="M4135" s="25" t="str">
        <f>IF(IFERROR(MID($Q4135,1,7)+0,"")&lt;1130000,IF(INDEX(C:C,MATCH(LEFT(Q4135,7)+0,I:I,0))&lt;1130000,"",INDEX(C:C,MATCH(LEFT(Q4135,7)+0,I:I,0))),IFERROR(MID($Q4135,1,7)+0,""))</f>
        <v/>
      </c>
      <c r="N4135" s="25" t="str">
        <f>IF(IFERROR(MID($Q4135,10,7)+0,"")&lt;1130000,"",IFERROR(MID($Q4135,10,7)+0,""))</f>
        <v/>
      </c>
      <c r="O4135" s="25" t="str">
        <f>IF(IFERROR(MID($Q4135,19,7)+0,"")&lt;1130000,"",IFERROR(MID($Q4135,19,7)+0,""))</f>
        <v/>
      </c>
      <c r="P4135" s="25" t="str">
        <f>IF(M4135="","",IF(N4135="",M4135,M4135&amp;", "&amp;N4135))</f>
        <v/>
      </c>
      <c r="Q4135" s="25"/>
      <c r="R4135" s="25"/>
      <c r="S4135" s="35" t="s">
        <v>106</v>
      </c>
      <c r="T4135" s="25" t="s">
        <v>36</v>
      </c>
      <c r="U4135" s="185">
        <v>45901</v>
      </c>
      <c r="V4135" s="188">
        <v>45901</v>
      </c>
      <c r="W4135" s="189">
        <v>45901</v>
      </c>
      <c r="X4135" s="31">
        <v>45901</v>
      </c>
      <c r="Y4135" s="90">
        <f>IFERROR(ROUND(X4135/W4135-1,2),"")</f>
        <v>0</v>
      </c>
      <c r="Z4135" s="31">
        <f>IF(OR(S4135="VLD MLC components",S4135="VLD MLC pipes",S4135="VLD PEX components",S4135="VLD PEX pipes",S4135="VLD PHC components",S4135="VLD PHC pipes",S4135="Controls VLD"),"По запросу",X4135)</f>
        <v>45901</v>
      </c>
      <c r="AA4135" s="63">
        <f>ROUND(X4135/1.2,3)</f>
        <v>38250.832999999999</v>
      </c>
      <c r="AB4135" s="23">
        <v>38250.832999999999</v>
      </c>
      <c r="AC4135" s="190">
        <f>IFERROR(ROUND(AA4135/AB4135-1,2),"")</f>
        <v>0</v>
      </c>
      <c r="AD4135" s="25">
        <v>12.939</v>
      </c>
      <c r="AE4135" s="25">
        <v>0.26750000000000002</v>
      </c>
      <c r="AF4135" s="25">
        <v>0</v>
      </c>
      <c r="AG4135" s="25" t="s">
        <v>22</v>
      </c>
      <c r="AH4135" s="25">
        <v>0</v>
      </c>
      <c r="AI4135" s="25">
        <v>0</v>
      </c>
      <c r="AJ4135" s="25" t="s">
        <v>20</v>
      </c>
      <c r="AK4135" s="42" t="s">
        <v>19</v>
      </c>
      <c r="AL4135" s="25" t="s">
        <v>20</v>
      </c>
      <c r="AM4135" s="25">
        <v>1</v>
      </c>
      <c r="AN4135" s="25" t="s">
        <v>22</v>
      </c>
      <c r="AO4135" s="25" t="s">
        <v>22</v>
      </c>
      <c r="AP4135" s="25" t="s">
        <v>22</v>
      </c>
      <c r="AQ4135" s="25"/>
      <c r="AR4135" s="94"/>
      <c r="AS4135" s="157" t="s">
        <v>22</v>
      </c>
      <c r="AT4135" s="93">
        <v>42551</v>
      </c>
      <c r="AU4135" s="92" t="s">
        <v>22</v>
      </c>
      <c r="AV4135" s="91" t="s">
        <v>48</v>
      </c>
      <c r="AW4135" s="92" t="s">
        <v>48</v>
      </c>
      <c r="AX4135" s="92" t="s">
        <v>48</v>
      </c>
      <c r="AY4135" s="91" t="s">
        <v>152</v>
      </c>
      <c r="AZ4135" s="23"/>
      <c r="BA4135" s="25">
        <v>0</v>
      </c>
      <c r="BB4135" t="s">
        <v>48</v>
      </c>
      <c r="BC4135" t="e">
        <v>#N/A</v>
      </c>
      <c r="BD4135" t="e">
        <f>IF(Z4135=BC4135,"OK")</f>
        <v>#N/A</v>
      </c>
      <c r="BE4135">
        <v>12.939</v>
      </c>
      <c r="BF4135">
        <v>0.26750000000000002</v>
      </c>
      <c r="BG4135" t="s">
        <v>22</v>
      </c>
      <c r="BH4135" t="s">
        <v>22</v>
      </c>
      <c r="BI4135" t="s">
        <v>22</v>
      </c>
      <c r="BJ4135">
        <v>0</v>
      </c>
      <c r="BK4135">
        <v>0</v>
      </c>
      <c r="BN4135" s="183"/>
    </row>
    <row r="4136" spans="1:66" ht="25.5" x14ac:dyDescent="0.25">
      <c r="A4136" s="1"/>
      <c r="B4136" s="94">
        <v>4123</v>
      </c>
      <c r="C4136" s="43">
        <v>1051006</v>
      </c>
      <c r="D4136" s="25"/>
      <c r="E4136" s="27" t="s">
        <v>1347</v>
      </c>
      <c r="F4136" s="151" t="s">
        <v>21</v>
      </c>
      <c r="G4136" s="25"/>
      <c r="H4136" s="46" t="str">
        <f>IFERROR(IFERROR(IF(SEARCH("Usystems",$E4136)&gt;0,"Usystems"),IF(SEARCH("RIIFO",$E4136)&gt;0,"RIIFO","Uponor")),"Uponor")</f>
        <v>Uponor</v>
      </c>
      <c r="I4136" s="25" t="str">
        <f>IFERROR(MID($D4136,1,7)+0,"")</f>
        <v/>
      </c>
      <c r="J4136" s="25" t="str">
        <f>IFERROR(MID($D4136,10,7)+0,"")</f>
        <v/>
      </c>
      <c r="K4136" s="25" t="str">
        <f>IFERROR(MID($D4136,19,7)+0,"")</f>
        <v/>
      </c>
      <c r="L4136" s="25" t="str">
        <f>IFERROR(MID($D4136,28,7)+0,"")</f>
        <v/>
      </c>
      <c r="M4136" s="25" t="str">
        <f>IF(IFERROR(MID($Q4136,1,7)+0,"")&lt;1130000,IF(INDEX(C:C,MATCH(LEFT(Q4136,7)+0,I:I,0))&lt;1130000,"",INDEX(C:C,MATCH(LEFT(Q4136,7)+0,I:I,0))),IFERROR(MID($Q4136,1,7)+0,""))</f>
        <v/>
      </c>
      <c r="N4136" s="25" t="str">
        <f>IF(IFERROR(MID($Q4136,10,7)+0,"")&lt;1130000,"",IFERROR(MID($Q4136,10,7)+0,""))</f>
        <v/>
      </c>
      <c r="O4136" s="25" t="str">
        <f>IF(IFERROR(MID($Q4136,19,7)+0,"")&lt;1130000,"",IFERROR(MID($Q4136,19,7)+0,""))</f>
        <v/>
      </c>
      <c r="P4136" s="25" t="str">
        <f>IF(M4136="","",IF(N4136="",M4136,M4136&amp;", "&amp;N4136))</f>
        <v/>
      </c>
      <c r="Q4136" s="25"/>
      <c r="R4136" s="25"/>
      <c r="S4136" s="35" t="s">
        <v>106</v>
      </c>
      <c r="T4136" s="25" t="s">
        <v>36</v>
      </c>
      <c r="U4136" s="185">
        <v>18283</v>
      </c>
      <c r="V4136" s="188">
        <v>18283</v>
      </c>
      <c r="W4136" s="189">
        <v>18283</v>
      </c>
      <c r="X4136" s="31">
        <v>18283</v>
      </c>
      <c r="Y4136" s="90">
        <f>IFERROR(ROUND(X4136/W4136-1,2),"")</f>
        <v>0</v>
      </c>
      <c r="Z4136" s="31">
        <f>IF(OR(S4136="VLD MLC components",S4136="VLD MLC pipes",S4136="VLD PEX components",S4136="VLD PEX pipes",S4136="VLD PHC components",S4136="VLD PHC pipes",S4136="Controls VLD"),"По запросу",X4136)</f>
        <v>18283</v>
      </c>
      <c r="AA4136" s="63">
        <f>ROUND(X4136/1.2,3)</f>
        <v>15235.833000000001</v>
      </c>
      <c r="AB4136" s="23">
        <v>15235.833000000001</v>
      </c>
      <c r="AC4136" s="190">
        <f>IFERROR(ROUND(AA4136/AB4136-1,2),"")</f>
        <v>0</v>
      </c>
      <c r="AD4136" s="25">
        <v>6.7</v>
      </c>
      <c r="AE4136" s="25">
        <v>8.3000000000000004E-2</v>
      </c>
      <c r="AF4136" s="25">
        <v>0</v>
      </c>
      <c r="AG4136" s="25" t="s">
        <v>22</v>
      </c>
      <c r="AH4136" s="25">
        <v>0</v>
      </c>
      <c r="AI4136" s="25">
        <v>0</v>
      </c>
      <c r="AJ4136" s="25" t="s">
        <v>20</v>
      </c>
      <c r="AK4136" s="42" t="s">
        <v>19</v>
      </c>
      <c r="AL4136" s="25" t="s">
        <v>20</v>
      </c>
      <c r="AM4136" s="25">
        <v>1</v>
      </c>
      <c r="AN4136" s="25" t="s">
        <v>22</v>
      </c>
      <c r="AO4136" s="25" t="s">
        <v>22</v>
      </c>
      <c r="AP4136" s="25" t="s">
        <v>22</v>
      </c>
      <c r="AQ4136" s="25"/>
      <c r="AR4136" s="94"/>
      <c r="AS4136" s="157" t="s">
        <v>22</v>
      </c>
      <c r="AT4136" s="93">
        <v>42551</v>
      </c>
      <c r="AU4136" s="92" t="s">
        <v>22</v>
      </c>
      <c r="AV4136" s="91" t="s">
        <v>48</v>
      </c>
      <c r="AW4136" s="92" t="s">
        <v>48</v>
      </c>
      <c r="AX4136" s="92" t="s">
        <v>48</v>
      </c>
      <c r="AY4136" s="91" t="s">
        <v>152</v>
      </c>
      <c r="AZ4136" s="23"/>
      <c r="BA4136" s="25">
        <v>0</v>
      </c>
      <c r="BB4136" t="s">
        <v>48</v>
      </c>
      <c r="BC4136" t="e">
        <v>#N/A</v>
      </c>
      <c r="BD4136" t="e">
        <f>IF(Z4136=BC4136,"OK")</f>
        <v>#N/A</v>
      </c>
      <c r="BE4136">
        <v>6.7</v>
      </c>
      <c r="BF4136">
        <v>8.3000000000000004E-2</v>
      </c>
      <c r="BG4136" t="s">
        <v>22</v>
      </c>
      <c r="BH4136" t="s">
        <v>22</v>
      </c>
      <c r="BI4136" t="s">
        <v>22</v>
      </c>
      <c r="BJ4136">
        <v>0</v>
      </c>
      <c r="BK4136">
        <v>0</v>
      </c>
      <c r="BN4136" s="183"/>
    </row>
    <row r="4137" spans="1:66" ht="25.5" x14ac:dyDescent="0.25">
      <c r="A4137" s="1"/>
      <c r="B4137" s="94">
        <v>4124</v>
      </c>
      <c r="C4137" s="43">
        <v>1050407</v>
      </c>
      <c r="D4137" s="25"/>
      <c r="E4137" s="27" t="s">
        <v>1346</v>
      </c>
      <c r="F4137" s="151" t="s">
        <v>21</v>
      </c>
      <c r="G4137" s="41" t="s">
        <v>585</v>
      </c>
      <c r="H4137" s="46" t="str">
        <f>IFERROR(IFERROR(IF(SEARCH("Usystems",$E4137)&gt;0,"Usystems"),IF(SEARCH("RIIFO",$E4137)&gt;0,"RIIFO","Uponor")),"Uponor")</f>
        <v>Uponor</v>
      </c>
      <c r="I4137" s="25" t="str">
        <f>IFERROR(MID($D4137,1,7)+0,"")</f>
        <v/>
      </c>
      <c r="J4137" s="25" t="str">
        <f>IFERROR(MID($D4137,10,7)+0,"")</f>
        <v/>
      </c>
      <c r="K4137" s="25" t="str">
        <f>IFERROR(MID($D4137,19,7)+0,"")</f>
        <v/>
      </c>
      <c r="L4137" s="25" t="str">
        <f>IFERROR(MID($D4137,28,7)+0,"")</f>
        <v/>
      </c>
      <c r="M4137" s="25" t="str">
        <f>IF(IFERROR(MID($Q4137,1,7)+0,"")&lt;1130000,IF(INDEX(C:C,MATCH(LEFT(Q4137,7)+0,I:I,0))&lt;1130000,"",INDEX(C:C,MATCH(LEFT(Q4137,7)+0,I:I,0))),IFERROR(MID($Q4137,1,7)+0,""))</f>
        <v/>
      </c>
      <c r="N4137" s="25" t="str">
        <f>IF(IFERROR(MID($Q4137,10,7)+0,"")&lt;1130000,"",IFERROR(MID($Q4137,10,7)+0,""))</f>
        <v/>
      </c>
      <c r="O4137" s="25" t="str">
        <f>IF(IFERROR(MID($Q4137,19,7)+0,"")&lt;1130000,"",IFERROR(MID($Q4137,19,7)+0,""))</f>
        <v/>
      </c>
      <c r="P4137" s="25" t="str">
        <f>IF(M4137="","",IF(N4137="",M4137,M4137&amp;", "&amp;N4137))</f>
        <v/>
      </c>
      <c r="Q4137" s="25"/>
      <c r="R4137" s="25"/>
      <c r="S4137" s="35" t="s">
        <v>106</v>
      </c>
      <c r="T4137" s="25" t="s">
        <v>36</v>
      </c>
      <c r="U4137" s="185">
        <v>8394</v>
      </c>
      <c r="V4137" s="188">
        <v>8394</v>
      </c>
      <c r="W4137" s="189">
        <v>8394</v>
      </c>
      <c r="X4137" s="31">
        <v>8394</v>
      </c>
      <c r="Y4137" s="90">
        <f>IFERROR(ROUND(X4137/W4137-1,2),"")</f>
        <v>0</v>
      </c>
      <c r="Z4137" s="31">
        <f>IF(OR(S4137="VLD MLC components",S4137="VLD MLC pipes",S4137="VLD PEX components",S4137="VLD PEX pipes",S4137="VLD PHC components",S4137="VLD PHC pipes",S4137="Controls VLD"),"По запросу",X4137)</f>
        <v>8394</v>
      </c>
      <c r="AA4137" s="63">
        <f>ROUND(X4137/1.2,3)</f>
        <v>6995</v>
      </c>
      <c r="AB4137" s="23">
        <v>6995</v>
      </c>
      <c r="AC4137" s="190">
        <f>IFERROR(ROUND(AA4137/AB4137-1,2),"")</f>
        <v>0</v>
      </c>
      <c r="AD4137" s="25">
        <v>3.14</v>
      </c>
      <c r="AE4137" s="25">
        <v>0.16250000000000001</v>
      </c>
      <c r="AF4137" s="25">
        <v>0</v>
      </c>
      <c r="AG4137" s="25" t="s">
        <v>22</v>
      </c>
      <c r="AH4137" s="25">
        <v>0</v>
      </c>
      <c r="AI4137" s="25">
        <v>0</v>
      </c>
      <c r="AJ4137" s="25" t="s">
        <v>20</v>
      </c>
      <c r="AK4137" s="42" t="s">
        <v>19</v>
      </c>
      <c r="AL4137" s="25" t="s">
        <v>20</v>
      </c>
      <c r="AM4137" s="25">
        <v>1</v>
      </c>
      <c r="AN4137" s="25" t="s">
        <v>22</v>
      </c>
      <c r="AO4137" s="25" t="s">
        <v>22</v>
      </c>
      <c r="AP4137" s="25" t="s">
        <v>22</v>
      </c>
      <c r="AQ4137" s="25"/>
      <c r="AR4137" s="94"/>
      <c r="AS4137" s="157" t="s">
        <v>22</v>
      </c>
      <c r="AT4137" s="93">
        <v>42551</v>
      </c>
      <c r="AU4137" s="92" t="s">
        <v>22</v>
      </c>
      <c r="AV4137" s="91" t="s">
        <v>152</v>
      </c>
      <c r="AW4137" s="92" t="s">
        <v>48</v>
      </c>
      <c r="AX4137" s="92" t="s">
        <v>48</v>
      </c>
      <c r="AY4137" s="91" t="s">
        <v>152</v>
      </c>
      <c r="AZ4137" s="23"/>
      <c r="BA4137" s="25" t="s">
        <v>1345</v>
      </c>
      <c r="BB4137" t="s">
        <v>25</v>
      </c>
      <c r="BC4137" t="e">
        <v>#N/A</v>
      </c>
      <c r="BD4137" t="e">
        <f>IF(Z4137=BC4137,"OK")</f>
        <v>#N/A</v>
      </c>
      <c r="BE4137">
        <v>3.14</v>
      </c>
      <c r="BF4137">
        <v>0.16250000000000001</v>
      </c>
      <c r="BG4137" t="s">
        <v>22</v>
      </c>
      <c r="BH4137" t="s">
        <v>22</v>
      </c>
      <c r="BI4137" t="s">
        <v>22</v>
      </c>
      <c r="BJ4137">
        <v>0</v>
      </c>
      <c r="BK4137">
        <v>0</v>
      </c>
      <c r="BN4137" s="183"/>
    </row>
    <row r="4138" spans="1:66" ht="25.5" x14ac:dyDescent="0.25">
      <c r="A4138" s="1"/>
      <c r="B4138" s="94">
        <v>4125</v>
      </c>
      <c r="C4138" s="43">
        <v>1050471</v>
      </c>
      <c r="D4138" s="25"/>
      <c r="E4138" s="27" t="s">
        <v>1344</v>
      </c>
      <c r="F4138" s="151" t="s">
        <v>21</v>
      </c>
      <c r="G4138" s="41" t="s">
        <v>585</v>
      </c>
      <c r="H4138" s="46" t="str">
        <f>IFERROR(IFERROR(IF(SEARCH("Usystems",$E4138)&gt;0,"Usystems"),IF(SEARCH("RIIFO",$E4138)&gt;0,"RIIFO","Uponor")),"Uponor")</f>
        <v>Uponor</v>
      </c>
      <c r="I4138" s="25" t="str">
        <f>IFERROR(MID($D4138,1,7)+0,"")</f>
        <v/>
      </c>
      <c r="J4138" s="25" t="str">
        <f>IFERROR(MID($D4138,10,7)+0,"")</f>
        <v/>
      </c>
      <c r="K4138" s="25" t="str">
        <f>IFERROR(MID($D4138,19,7)+0,"")</f>
        <v/>
      </c>
      <c r="L4138" s="25" t="str">
        <f>IFERROR(MID($D4138,28,7)+0,"")</f>
        <v/>
      </c>
      <c r="M4138" s="25" t="str">
        <f>IF(IFERROR(MID($Q4138,1,7)+0,"")&lt;1130000,IF(INDEX(C:C,MATCH(LEFT(Q4138,7)+0,I:I,0))&lt;1130000,"",INDEX(C:C,MATCH(LEFT(Q4138,7)+0,I:I,0))),IFERROR(MID($Q4138,1,7)+0,""))</f>
        <v/>
      </c>
      <c r="N4138" s="25" t="str">
        <f>IF(IFERROR(MID($Q4138,10,7)+0,"")&lt;1130000,"",IFERROR(MID($Q4138,10,7)+0,""))</f>
        <v/>
      </c>
      <c r="O4138" s="25" t="str">
        <f>IF(IFERROR(MID($Q4138,19,7)+0,"")&lt;1130000,"",IFERROR(MID($Q4138,19,7)+0,""))</f>
        <v/>
      </c>
      <c r="P4138" s="25" t="str">
        <f>IF(M4138="","",IF(N4138="",M4138,M4138&amp;", "&amp;N4138))</f>
        <v/>
      </c>
      <c r="Q4138" s="25"/>
      <c r="R4138" s="25"/>
      <c r="S4138" s="35" t="s">
        <v>106</v>
      </c>
      <c r="T4138" s="25" t="s">
        <v>36</v>
      </c>
      <c r="U4138" s="185">
        <v>9399</v>
      </c>
      <c r="V4138" s="188">
        <v>9399</v>
      </c>
      <c r="W4138" s="189">
        <v>9399</v>
      </c>
      <c r="X4138" s="31">
        <v>9399</v>
      </c>
      <c r="Y4138" s="90">
        <f>IFERROR(ROUND(X4138/W4138-1,2),"")</f>
        <v>0</v>
      </c>
      <c r="Z4138" s="31">
        <f>IF(OR(S4138="VLD MLC components",S4138="VLD MLC pipes",S4138="VLD PEX components",S4138="VLD PEX pipes",S4138="VLD PHC components",S4138="VLD PHC pipes",S4138="Controls VLD"),"По запросу",X4138)</f>
        <v>9399</v>
      </c>
      <c r="AA4138" s="63">
        <f>ROUND(X4138/1.2,3)</f>
        <v>7832.5</v>
      </c>
      <c r="AB4138" s="23">
        <v>7832.5</v>
      </c>
      <c r="AC4138" s="190">
        <f>IFERROR(ROUND(AA4138/AB4138-1,2),"")</f>
        <v>0</v>
      </c>
      <c r="AD4138" s="25">
        <v>4.3739999999999997</v>
      </c>
      <c r="AE4138" s="25">
        <v>0.13750000000000001</v>
      </c>
      <c r="AF4138" s="25">
        <v>0</v>
      </c>
      <c r="AG4138" s="25" t="s">
        <v>22</v>
      </c>
      <c r="AH4138" s="25">
        <v>0</v>
      </c>
      <c r="AI4138" s="25">
        <v>0</v>
      </c>
      <c r="AJ4138" s="25" t="s">
        <v>20</v>
      </c>
      <c r="AK4138" s="42" t="s">
        <v>19</v>
      </c>
      <c r="AL4138" s="25" t="s">
        <v>20</v>
      </c>
      <c r="AM4138" s="25">
        <v>1</v>
      </c>
      <c r="AN4138" s="25" t="s">
        <v>22</v>
      </c>
      <c r="AO4138" s="25" t="s">
        <v>22</v>
      </c>
      <c r="AP4138" s="25" t="s">
        <v>22</v>
      </c>
      <c r="AQ4138" s="25"/>
      <c r="AR4138" s="94"/>
      <c r="AS4138" s="157" t="s">
        <v>22</v>
      </c>
      <c r="AT4138" s="93">
        <v>42551</v>
      </c>
      <c r="AU4138" s="92" t="s">
        <v>22</v>
      </c>
      <c r="AV4138" s="91" t="s">
        <v>152</v>
      </c>
      <c r="AW4138" s="92" t="s">
        <v>48</v>
      </c>
      <c r="AX4138" s="92" t="s">
        <v>48</v>
      </c>
      <c r="AY4138" s="91" t="s">
        <v>152</v>
      </c>
      <c r="AZ4138" s="23"/>
      <c r="BA4138" s="25" t="s">
        <v>1343</v>
      </c>
      <c r="BB4138" t="s">
        <v>25</v>
      </c>
      <c r="BC4138" t="e">
        <v>#N/A</v>
      </c>
      <c r="BD4138" t="e">
        <f>IF(Z4138=BC4138,"OK")</f>
        <v>#N/A</v>
      </c>
      <c r="BE4138">
        <v>4.3739999999999997</v>
      </c>
      <c r="BF4138">
        <v>0.13750000000000001</v>
      </c>
      <c r="BG4138" t="s">
        <v>22</v>
      </c>
      <c r="BH4138" t="s">
        <v>22</v>
      </c>
      <c r="BI4138" t="s">
        <v>22</v>
      </c>
      <c r="BJ4138">
        <v>0</v>
      </c>
      <c r="BK4138">
        <v>0</v>
      </c>
      <c r="BN4138" s="183"/>
    </row>
    <row r="4139" spans="1:66" ht="25.5" x14ac:dyDescent="0.25">
      <c r="A4139" s="1"/>
      <c r="B4139" s="94">
        <v>4126</v>
      </c>
      <c r="C4139" s="43">
        <v>1050475</v>
      </c>
      <c r="D4139" s="25"/>
      <c r="E4139" s="27" t="s">
        <v>1342</v>
      </c>
      <c r="F4139" s="151" t="s">
        <v>21</v>
      </c>
      <c r="G4139" s="25"/>
      <c r="H4139" s="46" t="str">
        <f>IFERROR(IFERROR(IF(SEARCH("Usystems",$E4139)&gt;0,"Usystems"),IF(SEARCH("RIIFO",$E4139)&gt;0,"RIIFO","Uponor")),"Uponor")</f>
        <v>Uponor</v>
      </c>
      <c r="I4139" s="25" t="str">
        <f>IFERROR(MID($D4139,1,7)+0,"")</f>
        <v/>
      </c>
      <c r="J4139" s="25" t="str">
        <f>IFERROR(MID($D4139,10,7)+0,"")</f>
        <v/>
      </c>
      <c r="K4139" s="25" t="str">
        <f>IFERROR(MID($D4139,19,7)+0,"")</f>
        <v/>
      </c>
      <c r="L4139" s="25" t="str">
        <f>IFERROR(MID($D4139,28,7)+0,"")</f>
        <v/>
      </c>
      <c r="M4139" s="25" t="str">
        <f>IF(IFERROR(MID($Q4139,1,7)+0,"")&lt;1130000,IF(INDEX(C:C,MATCH(LEFT(Q4139,7)+0,I:I,0))&lt;1130000,"",INDEX(C:C,MATCH(LEFT(Q4139,7)+0,I:I,0))),IFERROR(MID($Q4139,1,7)+0,""))</f>
        <v/>
      </c>
      <c r="N4139" s="25" t="str">
        <f>IF(IFERROR(MID($Q4139,10,7)+0,"")&lt;1130000,"",IFERROR(MID($Q4139,10,7)+0,""))</f>
        <v/>
      </c>
      <c r="O4139" s="25" t="str">
        <f>IF(IFERROR(MID($Q4139,19,7)+0,"")&lt;1130000,"",IFERROR(MID($Q4139,19,7)+0,""))</f>
        <v/>
      </c>
      <c r="P4139" s="25" t="str">
        <f>IF(M4139="","",IF(N4139="",M4139,M4139&amp;", "&amp;N4139))</f>
        <v/>
      </c>
      <c r="Q4139" s="25"/>
      <c r="R4139" s="25"/>
      <c r="S4139" s="35" t="s">
        <v>106</v>
      </c>
      <c r="T4139" s="25" t="s">
        <v>36</v>
      </c>
      <c r="U4139" s="185">
        <v>12380</v>
      </c>
      <c r="V4139" s="188">
        <v>12380</v>
      </c>
      <c r="W4139" s="189">
        <v>12380</v>
      </c>
      <c r="X4139" s="31">
        <v>12380</v>
      </c>
      <c r="Y4139" s="90">
        <f>IFERROR(ROUND(X4139/W4139-1,2),"")</f>
        <v>0</v>
      </c>
      <c r="Z4139" s="31">
        <f>IF(OR(S4139="VLD MLC components",S4139="VLD MLC pipes",S4139="VLD PEX components",S4139="VLD PEX pipes",S4139="VLD PHC components",S4139="VLD PHC pipes",S4139="Controls VLD"),"По запросу",X4139)</f>
        <v>12380</v>
      </c>
      <c r="AA4139" s="63">
        <f>ROUND(X4139/1.2,3)</f>
        <v>10316.666999999999</v>
      </c>
      <c r="AB4139" s="23">
        <v>10316.666999999999</v>
      </c>
      <c r="AC4139" s="190">
        <f>IFERROR(ROUND(AA4139/AB4139-1,2),"")</f>
        <v>0</v>
      </c>
      <c r="AD4139" s="25">
        <v>5.38</v>
      </c>
      <c r="AE4139" s="25">
        <v>0.13750000000000001</v>
      </c>
      <c r="AF4139" s="25">
        <v>0</v>
      </c>
      <c r="AG4139" s="25" t="s">
        <v>22</v>
      </c>
      <c r="AH4139" s="25">
        <v>0</v>
      </c>
      <c r="AI4139" s="25">
        <v>0</v>
      </c>
      <c r="AJ4139" s="25" t="s">
        <v>20</v>
      </c>
      <c r="AK4139" s="42" t="s">
        <v>19</v>
      </c>
      <c r="AL4139" s="25" t="s">
        <v>20</v>
      </c>
      <c r="AM4139" s="25">
        <v>1</v>
      </c>
      <c r="AN4139" s="25" t="s">
        <v>22</v>
      </c>
      <c r="AO4139" s="25" t="s">
        <v>22</v>
      </c>
      <c r="AP4139" s="25" t="s">
        <v>22</v>
      </c>
      <c r="AQ4139" s="25"/>
      <c r="AR4139" s="94"/>
      <c r="AS4139" s="157" t="s">
        <v>22</v>
      </c>
      <c r="AT4139" s="93">
        <v>42551</v>
      </c>
      <c r="AU4139" s="92" t="s">
        <v>22</v>
      </c>
      <c r="AV4139" s="91" t="s">
        <v>48</v>
      </c>
      <c r="AW4139" s="92" t="s">
        <v>48</v>
      </c>
      <c r="AX4139" s="92" t="s">
        <v>48</v>
      </c>
      <c r="AY4139" s="91" t="s">
        <v>152</v>
      </c>
      <c r="AZ4139" s="23"/>
      <c r="BA4139" s="25">
        <v>0</v>
      </c>
      <c r="BB4139" t="s">
        <v>48</v>
      </c>
      <c r="BC4139" t="e">
        <v>#N/A</v>
      </c>
      <c r="BD4139" t="e">
        <f>IF(Z4139=BC4139,"OK")</f>
        <v>#N/A</v>
      </c>
      <c r="BE4139">
        <v>5.38</v>
      </c>
      <c r="BF4139">
        <v>0.13750000000000001</v>
      </c>
      <c r="BG4139" t="s">
        <v>22</v>
      </c>
      <c r="BH4139" t="s">
        <v>22</v>
      </c>
      <c r="BI4139" t="s">
        <v>22</v>
      </c>
      <c r="BJ4139">
        <v>0</v>
      </c>
      <c r="BK4139">
        <v>0</v>
      </c>
      <c r="BN4139" s="183"/>
    </row>
    <row r="4140" spans="1:66" ht="25.5" x14ac:dyDescent="0.25">
      <c r="A4140" s="1"/>
      <c r="B4140" s="94">
        <v>4127</v>
      </c>
      <c r="C4140" s="43">
        <v>1050408</v>
      </c>
      <c r="D4140" s="25"/>
      <c r="E4140" s="27" t="s">
        <v>1341</v>
      </c>
      <c r="F4140" s="151" t="s">
        <v>21</v>
      </c>
      <c r="G4140" s="41" t="s">
        <v>585</v>
      </c>
      <c r="H4140" s="46" t="str">
        <f>IFERROR(IFERROR(IF(SEARCH("Usystems",$E4140)&gt;0,"Usystems"),IF(SEARCH("RIIFO",$E4140)&gt;0,"RIIFO","Uponor")),"Uponor")</f>
        <v>Uponor</v>
      </c>
      <c r="I4140" s="25" t="str">
        <f>IFERROR(MID($D4140,1,7)+0,"")</f>
        <v/>
      </c>
      <c r="J4140" s="25" t="str">
        <f>IFERROR(MID($D4140,10,7)+0,"")</f>
        <v/>
      </c>
      <c r="K4140" s="25" t="str">
        <f>IFERROR(MID($D4140,19,7)+0,"")</f>
        <v/>
      </c>
      <c r="L4140" s="25" t="str">
        <f>IFERROR(MID($D4140,28,7)+0,"")</f>
        <v/>
      </c>
      <c r="M4140" s="25" t="str">
        <f>IF(IFERROR(MID($Q4140,1,7)+0,"")&lt;1130000,IF(INDEX(C:C,MATCH(LEFT(Q4140,7)+0,I:I,0))&lt;1130000,"",INDEX(C:C,MATCH(LEFT(Q4140,7)+0,I:I,0))),IFERROR(MID($Q4140,1,7)+0,""))</f>
        <v/>
      </c>
      <c r="N4140" s="25" t="str">
        <f>IF(IFERROR(MID($Q4140,10,7)+0,"")&lt;1130000,"",IFERROR(MID($Q4140,10,7)+0,""))</f>
        <v/>
      </c>
      <c r="O4140" s="25" t="str">
        <f>IF(IFERROR(MID($Q4140,19,7)+0,"")&lt;1130000,"",IFERROR(MID($Q4140,19,7)+0,""))</f>
        <v/>
      </c>
      <c r="P4140" s="25" t="str">
        <f>IF(M4140="","",IF(N4140="",M4140,M4140&amp;", "&amp;N4140))</f>
        <v/>
      </c>
      <c r="Q4140" s="25"/>
      <c r="R4140" s="25"/>
      <c r="S4140" s="35" t="s">
        <v>106</v>
      </c>
      <c r="T4140" s="25" t="s">
        <v>36</v>
      </c>
      <c r="U4140" s="185">
        <v>10192</v>
      </c>
      <c r="V4140" s="188">
        <v>10192</v>
      </c>
      <c r="W4140" s="189">
        <v>10192</v>
      </c>
      <c r="X4140" s="31">
        <v>10192</v>
      </c>
      <c r="Y4140" s="90">
        <f>IFERROR(ROUND(X4140/W4140-1,2),"")</f>
        <v>0</v>
      </c>
      <c r="Z4140" s="31">
        <f>IF(OR(S4140="VLD MLC components",S4140="VLD MLC pipes",S4140="VLD PEX components",S4140="VLD PEX pipes",S4140="VLD PHC components",S4140="VLD PHC pipes",S4140="Controls VLD"),"По запросу",X4140)</f>
        <v>10192</v>
      </c>
      <c r="AA4140" s="63">
        <f>ROUND(X4140/1.2,3)</f>
        <v>8493.3330000000005</v>
      </c>
      <c r="AB4140" s="23">
        <v>8493.3330000000005</v>
      </c>
      <c r="AC4140" s="190">
        <f>IFERROR(ROUND(AA4140/AB4140-1,2),"")</f>
        <v>0</v>
      </c>
      <c r="AD4140" s="25">
        <v>3.24</v>
      </c>
      <c r="AE4140" s="25">
        <v>0.13750000000000001</v>
      </c>
      <c r="AF4140" s="25">
        <v>0</v>
      </c>
      <c r="AG4140" s="25" t="s">
        <v>22</v>
      </c>
      <c r="AH4140" s="25">
        <v>0</v>
      </c>
      <c r="AI4140" s="25">
        <v>0</v>
      </c>
      <c r="AJ4140" s="25" t="s">
        <v>20</v>
      </c>
      <c r="AK4140" s="42" t="s">
        <v>19</v>
      </c>
      <c r="AL4140" s="25" t="s">
        <v>20</v>
      </c>
      <c r="AM4140" s="25">
        <v>1</v>
      </c>
      <c r="AN4140" s="25" t="s">
        <v>22</v>
      </c>
      <c r="AO4140" s="25" t="s">
        <v>22</v>
      </c>
      <c r="AP4140" s="25" t="s">
        <v>22</v>
      </c>
      <c r="AQ4140" s="25"/>
      <c r="AR4140" s="94"/>
      <c r="AS4140" s="157" t="s">
        <v>22</v>
      </c>
      <c r="AT4140" s="93">
        <v>42551</v>
      </c>
      <c r="AU4140" s="92" t="s">
        <v>22</v>
      </c>
      <c r="AV4140" s="91" t="s">
        <v>152</v>
      </c>
      <c r="AW4140" s="92" t="s">
        <v>48</v>
      </c>
      <c r="AX4140" s="92" t="s">
        <v>48</v>
      </c>
      <c r="AY4140" s="91" t="s">
        <v>152</v>
      </c>
      <c r="AZ4140" s="23"/>
      <c r="BA4140" s="25" t="s">
        <v>1340</v>
      </c>
      <c r="BB4140" t="s">
        <v>25</v>
      </c>
      <c r="BC4140" t="e">
        <v>#N/A</v>
      </c>
      <c r="BD4140" t="e">
        <f>IF(Z4140=BC4140,"OK")</f>
        <v>#N/A</v>
      </c>
      <c r="BE4140">
        <v>3.24</v>
      </c>
      <c r="BF4140">
        <v>0.13750000000000001</v>
      </c>
      <c r="BG4140" t="s">
        <v>22</v>
      </c>
      <c r="BH4140" t="s">
        <v>22</v>
      </c>
      <c r="BI4140" t="s">
        <v>22</v>
      </c>
      <c r="BJ4140">
        <v>0</v>
      </c>
      <c r="BK4140">
        <v>0</v>
      </c>
      <c r="BN4140" s="183"/>
    </row>
    <row r="4141" spans="1:66" ht="25.5" x14ac:dyDescent="0.25">
      <c r="A4141" s="1"/>
      <c r="B4141" s="94">
        <v>4128</v>
      </c>
      <c r="C4141" s="43">
        <v>1050473</v>
      </c>
      <c r="D4141" s="25"/>
      <c r="E4141" s="27" t="s">
        <v>1339</v>
      </c>
      <c r="F4141" s="151" t="s">
        <v>21</v>
      </c>
      <c r="G4141" s="25"/>
      <c r="H4141" s="46" t="str">
        <f>IFERROR(IFERROR(IF(SEARCH("Usystems",$E4141)&gt;0,"Usystems"),IF(SEARCH("RIIFO",$E4141)&gt;0,"RIIFO","Uponor")),"Uponor")</f>
        <v>Uponor</v>
      </c>
      <c r="I4141" s="25" t="str">
        <f>IFERROR(MID($D4141,1,7)+0,"")</f>
        <v/>
      </c>
      <c r="J4141" s="25" t="str">
        <f>IFERROR(MID($D4141,10,7)+0,"")</f>
        <v/>
      </c>
      <c r="K4141" s="25" t="str">
        <f>IFERROR(MID($D4141,19,7)+0,"")</f>
        <v/>
      </c>
      <c r="L4141" s="25" t="str">
        <f>IFERROR(MID($D4141,28,7)+0,"")</f>
        <v/>
      </c>
      <c r="M4141" s="25" t="str">
        <f>IF(IFERROR(MID($Q4141,1,7)+0,"")&lt;1130000,IF(INDEX(C:C,MATCH(LEFT(Q4141,7)+0,I:I,0))&lt;1130000,"",INDEX(C:C,MATCH(LEFT(Q4141,7)+0,I:I,0))),IFERROR(MID($Q4141,1,7)+0,""))</f>
        <v/>
      </c>
      <c r="N4141" s="25" t="str">
        <f>IF(IFERROR(MID($Q4141,10,7)+0,"")&lt;1130000,"",IFERROR(MID($Q4141,10,7)+0,""))</f>
        <v/>
      </c>
      <c r="O4141" s="25" t="str">
        <f>IF(IFERROR(MID($Q4141,19,7)+0,"")&lt;1130000,"",IFERROR(MID($Q4141,19,7)+0,""))</f>
        <v/>
      </c>
      <c r="P4141" s="25" t="str">
        <f>IF(M4141="","",IF(N4141="",M4141,M4141&amp;", "&amp;N4141))</f>
        <v/>
      </c>
      <c r="Q4141" s="25"/>
      <c r="R4141" s="25"/>
      <c r="S4141" s="35" t="s">
        <v>106</v>
      </c>
      <c r="T4141" s="25" t="s">
        <v>36</v>
      </c>
      <c r="U4141" s="185">
        <v>11594</v>
      </c>
      <c r="V4141" s="188">
        <v>11594</v>
      </c>
      <c r="W4141" s="189">
        <v>11594</v>
      </c>
      <c r="X4141" s="31">
        <v>11594</v>
      </c>
      <c r="Y4141" s="90">
        <f>IFERROR(ROUND(X4141/W4141-1,2),"")</f>
        <v>0</v>
      </c>
      <c r="Z4141" s="31">
        <f>IF(OR(S4141="VLD MLC components",S4141="VLD MLC pipes",S4141="VLD PEX components",S4141="VLD PEX pipes",S4141="VLD PHC components",S4141="VLD PHC pipes",S4141="Controls VLD"),"По запросу",X4141)</f>
        <v>11594</v>
      </c>
      <c r="AA4141" s="63">
        <f>ROUND(X4141/1.2,3)</f>
        <v>9661.6669999999995</v>
      </c>
      <c r="AB4141" s="23">
        <v>9661.6669999999995</v>
      </c>
      <c r="AC4141" s="190">
        <f>IFERROR(ROUND(AA4141/AB4141-1,2),"")</f>
        <v>0</v>
      </c>
      <c r="AD4141" s="25">
        <v>4.5650000000000004</v>
      </c>
      <c r="AE4141" s="25">
        <v>0.13750000000000001</v>
      </c>
      <c r="AF4141" s="25">
        <v>0</v>
      </c>
      <c r="AG4141" s="25" t="s">
        <v>22</v>
      </c>
      <c r="AH4141" s="25">
        <v>0</v>
      </c>
      <c r="AI4141" s="25">
        <v>0</v>
      </c>
      <c r="AJ4141" s="25" t="s">
        <v>20</v>
      </c>
      <c r="AK4141" s="42" t="s">
        <v>19</v>
      </c>
      <c r="AL4141" s="25" t="s">
        <v>20</v>
      </c>
      <c r="AM4141" s="25">
        <v>1</v>
      </c>
      <c r="AN4141" s="25" t="s">
        <v>22</v>
      </c>
      <c r="AO4141" s="25" t="s">
        <v>22</v>
      </c>
      <c r="AP4141" s="25" t="s">
        <v>22</v>
      </c>
      <c r="AQ4141" s="25"/>
      <c r="AR4141" s="94"/>
      <c r="AS4141" s="157" t="s">
        <v>22</v>
      </c>
      <c r="AT4141" s="93">
        <v>42551</v>
      </c>
      <c r="AU4141" s="92" t="s">
        <v>22</v>
      </c>
      <c r="AV4141" s="91" t="s">
        <v>48</v>
      </c>
      <c r="AW4141" s="92" t="s">
        <v>48</v>
      </c>
      <c r="AX4141" s="92" t="s">
        <v>48</v>
      </c>
      <c r="AY4141" s="91" t="s">
        <v>152</v>
      </c>
      <c r="AZ4141" s="23"/>
      <c r="BA4141" s="25">
        <v>0</v>
      </c>
      <c r="BB4141" t="s">
        <v>48</v>
      </c>
      <c r="BC4141" t="e">
        <v>#N/A</v>
      </c>
      <c r="BD4141" t="e">
        <f>IF(Z4141=BC4141,"OK")</f>
        <v>#N/A</v>
      </c>
      <c r="BE4141">
        <v>4.5650000000000004</v>
      </c>
      <c r="BF4141">
        <v>0.13750000000000001</v>
      </c>
      <c r="BG4141" t="s">
        <v>22</v>
      </c>
      <c r="BH4141" t="s">
        <v>22</v>
      </c>
      <c r="BI4141" t="s">
        <v>22</v>
      </c>
      <c r="BJ4141">
        <v>0</v>
      </c>
      <c r="BK4141">
        <v>0</v>
      </c>
      <c r="BN4141" s="183"/>
    </row>
    <row r="4142" spans="1:66" ht="25.5" x14ac:dyDescent="0.25">
      <c r="A4142" s="1"/>
      <c r="B4142" s="94">
        <v>4129</v>
      </c>
      <c r="C4142" s="43">
        <v>1050477</v>
      </c>
      <c r="D4142" s="25"/>
      <c r="E4142" s="27" t="s">
        <v>1338</v>
      </c>
      <c r="F4142" s="151" t="s">
        <v>21</v>
      </c>
      <c r="G4142" s="25"/>
      <c r="H4142" s="46" t="str">
        <f>IFERROR(IFERROR(IF(SEARCH("Usystems",$E4142)&gt;0,"Usystems"),IF(SEARCH("RIIFO",$E4142)&gt;0,"RIIFO","Uponor")),"Uponor")</f>
        <v>Uponor</v>
      </c>
      <c r="I4142" s="25" t="str">
        <f>IFERROR(MID($D4142,1,7)+0,"")</f>
        <v/>
      </c>
      <c r="J4142" s="25" t="str">
        <f>IFERROR(MID($D4142,10,7)+0,"")</f>
        <v/>
      </c>
      <c r="K4142" s="25" t="str">
        <f>IFERROR(MID($D4142,19,7)+0,"")</f>
        <v/>
      </c>
      <c r="L4142" s="25" t="str">
        <f>IFERROR(MID($D4142,28,7)+0,"")</f>
        <v/>
      </c>
      <c r="M4142" s="25" t="str">
        <f>IF(IFERROR(MID($Q4142,1,7)+0,"")&lt;1130000,IF(INDEX(C:C,MATCH(LEFT(Q4142,7)+0,I:I,0))&lt;1130000,"",INDEX(C:C,MATCH(LEFT(Q4142,7)+0,I:I,0))),IFERROR(MID($Q4142,1,7)+0,""))</f>
        <v/>
      </c>
      <c r="N4142" s="25" t="str">
        <f>IF(IFERROR(MID($Q4142,10,7)+0,"")&lt;1130000,"",IFERROR(MID($Q4142,10,7)+0,""))</f>
        <v/>
      </c>
      <c r="O4142" s="25" t="str">
        <f>IF(IFERROR(MID($Q4142,19,7)+0,"")&lt;1130000,"",IFERROR(MID($Q4142,19,7)+0,""))</f>
        <v/>
      </c>
      <c r="P4142" s="25" t="str">
        <f>IF(M4142="","",IF(N4142="",M4142,M4142&amp;", "&amp;N4142))</f>
        <v/>
      </c>
      <c r="Q4142" s="25"/>
      <c r="R4142" s="25"/>
      <c r="S4142" s="35" t="s">
        <v>106</v>
      </c>
      <c r="T4142" s="25" t="s">
        <v>36</v>
      </c>
      <c r="U4142" s="185">
        <v>17313</v>
      </c>
      <c r="V4142" s="188">
        <v>17313</v>
      </c>
      <c r="W4142" s="189">
        <v>17313</v>
      </c>
      <c r="X4142" s="31">
        <v>17313</v>
      </c>
      <c r="Y4142" s="90">
        <f>IFERROR(ROUND(X4142/W4142-1,2),"")</f>
        <v>0</v>
      </c>
      <c r="Z4142" s="31">
        <f>IF(OR(S4142="VLD MLC components",S4142="VLD MLC pipes",S4142="VLD PEX components",S4142="VLD PEX pipes",S4142="VLD PHC components",S4142="VLD PHC pipes",S4142="Controls VLD"),"По запросу",X4142)</f>
        <v>17313</v>
      </c>
      <c r="AA4142" s="63">
        <f>ROUND(X4142/1.2,3)</f>
        <v>14427.5</v>
      </c>
      <c r="AB4142" s="23">
        <v>14427.5</v>
      </c>
      <c r="AC4142" s="190">
        <f>IFERROR(ROUND(AA4142/AB4142-1,2),"")</f>
        <v>0</v>
      </c>
      <c r="AD4142" s="25">
        <v>5.5410000000000004</v>
      </c>
      <c r="AE4142" s="25">
        <v>0.13750000000000001</v>
      </c>
      <c r="AF4142" s="25">
        <v>0</v>
      </c>
      <c r="AG4142" s="25" t="s">
        <v>22</v>
      </c>
      <c r="AH4142" s="25">
        <v>0</v>
      </c>
      <c r="AI4142" s="25">
        <v>0</v>
      </c>
      <c r="AJ4142" s="25" t="s">
        <v>20</v>
      </c>
      <c r="AK4142" s="42" t="s">
        <v>19</v>
      </c>
      <c r="AL4142" s="25" t="s">
        <v>20</v>
      </c>
      <c r="AM4142" s="25">
        <v>1</v>
      </c>
      <c r="AN4142" s="25" t="s">
        <v>22</v>
      </c>
      <c r="AO4142" s="25" t="s">
        <v>22</v>
      </c>
      <c r="AP4142" s="25" t="s">
        <v>22</v>
      </c>
      <c r="AQ4142" s="25"/>
      <c r="AR4142" s="94"/>
      <c r="AS4142" s="157" t="s">
        <v>22</v>
      </c>
      <c r="AT4142" s="93">
        <v>42551</v>
      </c>
      <c r="AU4142" s="92" t="s">
        <v>22</v>
      </c>
      <c r="AV4142" s="91" t="s">
        <v>48</v>
      </c>
      <c r="AW4142" s="92" t="s">
        <v>48</v>
      </c>
      <c r="AX4142" s="92" t="s">
        <v>48</v>
      </c>
      <c r="AY4142" s="91" t="s">
        <v>152</v>
      </c>
      <c r="AZ4142" s="23"/>
      <c r="BA4142" s="25">
        <v>0</v>
      </c>
      <c r="BB4142" t="s">
        <v>48</v>
      </c>
      <c r="BC4142" t="e">
        <v>#N/A</v>
      </c>
      <c r="BD4142" t="e">
        <f>IF(Z4142=BC4142,"OK")</f>
        <v>#N/A</v>
      </c>
      <c r="BE4142">
        <v>5.5410000000000004</v>
      </c>
      <c r="BF4142">
        <v>0.13750000000000001</v>
      </c>
      <c r="BG4142" t="s">
        <v>22</v>
      </c>
      <c r="BH4142" t="s">
        <v>22</v>
      </c>
      <c r="BI4142" t="s">
        <v>22</v>
      </c>
      <c r="BJ4142">
        <v>0</v>
      </c>
      <c r="BK4142">
        <v>0</v>
      </c>
      <c r="BN4142" s="183"/>
    </row>
    <row r="4143" spans="1:66" ht="25.5" x14ac:dyDescent="0.25">
      <c r="A4143" s="1"/>
      <c r="B4143" s="94">
        <v>4130</v>
      </c>
      <c r="C4143" s="43">
        <v>1050409</v>
      </c>
      <c r="D4143" s="25"/>
      <c r="E4143" s="27" t="s">
        <v>1337</v>
      </c>
      <c r="F4143" s="151" t="s">
        <v>21</v>
      </c>
      <c r="G4143" s="41" t="s">
        <v>585</v>
      </c>
      <c r="H4143" s="46" t="str">
        <f>IFERROR(IFERROR(IF(SEARCH("Usystems",$E4143)&gt;0,"Usystems"),IF(SEARCH("RIIFO",$E4143)&gt;0,"RIIFO","Uponor")),"Uponor")</f>
        <v>Uponor</v>
      </c>
      <c r="I4143" s="25" t="str">
        <f>IFERROR(MID($D4143,1,7)+0,"")</f>
        <v/>
      </c>
      <c r="J4143" s="25" t="str">
        <f>IFERROR(MID($D4143,10,7)+0,"")</f>
        <v/>
      </c>
      <c r="K4143" s="25" t="str">
        <f>IFERROR(MID($D4143,19,7)+0,"")</f>
        <v/>
      </c>
      <c r="L4143" s="25" t="str">
        <f>IFERROR(MID($D4143,28,7)+0,"")</f>
        <v/>
      </c>
      <c r="M4143" s="25" t="str">
        <f>IF(IFERROR(MID($Q4143,1,7)+0,"")&lt;1130000,IF(INDEX(C:C,MATCH(LEFT(Q4143,7)+0,I:I,0))&lt;1130000,"",INDEX(C:C,MATCH(LEFT(Q4143,7)+0,I:I,0))),IFERROR(MID($Q4143,1,7)+0,""))</f>
        <v/>
      </c>
      <c r="N4143" s="25" t="str">
        <f>IF(IFERROR(MID($Q4143,10,7)+0,"")&lt;1130000,"",IFERROR(MID($Q4143,10,7)+0,""))</f>
        <v/>
      </c>
      <c r="O4143" s="25" t="str">
        <f>IF(IFERROR(MID($Q4143,19,7)+0,"")&lt;1130000,"",IFERROR(MID($Q4143,19,7)+0,""))</f>
        <v/>
      </c>
      <c r="P4143" s="25" t="str">
        <f>IF(M4143="","",IF(N4143="",M4143,M4143&amp;", "&amp;N4143))</f>
        <v/>
      </c>
      <c r="Q4143" s="25"/>
      <c r="R4143" s="25"/>
      <c r="S4143" s="35" t="s">
        <v>106</v>
      </c>
      <c r="T4143" s="25" t="s">
        <v>36</v>
      </c>
      <c r="U4143" s="185">
        <v>11547</v>
      </c>
      <c r="V4143" s="188">
        <v>11547</v>
      </c>
      <c r="W4143" s="189">
        <v>11547</v>
      </c>
      <c r="X4143" s="31">
        <v>11547</v>
      </c>
      <c r="Y4143" s="90">
        <f>IFERROR(ROUND(X4143/W4143-1,2),"")</f>
        <v>0</v>
      </c>
      <c r="Z4143" s="31">
        <f>IF(OR(S4143="VLD MLC components",S4143="VLD MLC pipes",S4143="VLD PEX components",S4143="VLD PEX pipes",S4143="VLD PHC components",S4143="VLD PHC pipes",S4143="Controls VLD"),"По запросу",X4143)</f>
        <v>11547</v>
      </c>
      <c r="AA4143" s="63">
        <f>ROUND(X4143/1.2,3)</f>
        <v>9622.5</v>
      </c>
      <c r="AB4143" s="23">
        <v>9622.5</v>
      </c>
      <c r="AC4143" s="190">
        <f>IFERROR(ROUND(AA4143/AB4143-1,2),"")</f>
        <v>0</v>
      </c>
      <c r="AD4143" s="25">
        <v>3.24</v>
      </c>
      <c r="AE4143" s="25">
        <v>0.13750000000000001</v>
      </c>
      <c r="AF4143" s="25">
        <v>0</v>
      </c>
      <c r="AG4143" s="25" t="s">
        <v>22</v>
      </c>
      <c r="AH4143" s="25">
        <v>0</v>
      </c>
      <c r="AI4143" s="25">
        <v>0</v>
      </c>
      <c r="AJ4143" s="25" t="s">
        <v>20</v>
      </c>
      <c r="AK4143" s="42" t="s">
        <v>19</v>
      </c>
      <c r="AL4143" s="25" t="s">
        <v>20</v>
      </c>
      <c r="AM4143" s="25">
        <v>1</v>
      </c>
      <c r="AN4143" s="25" t="s">
        <v>22</v>
      </c>
      <c r="AO4143" s="25" t="s">
        <v>22</v>
      </c>
      <c r="AP4143" s="25" t="s">
        <v>22</v>
      </c>
      <c r="AQ4143" s="25"/>
      <c r="AR4143" s="94"/>
      <c r="AS4143" s="157" t="s">
        <v>22</v>
      </c>
      <c r="AT4143" s="93">
        <v>42551</v>
      </c>
      <c r="AU4143" s="92" t="s">
        <v>22</v>
      </c>
      <c r="AV4143" s="91" t="s">
        <v>152</v>
      </c>
      <c r="AW4143" s="92" t="s">
        <v>48</v>
      </c>
      <c r="AX4143" s="92" t="s">
        <v>48</v>
      </c>
      <c r="AY4143" s="91" t="s">
        <v>152</v>
      </c>
      <c r="AZ4143" s="23"/>
      <c r="BA4143" s="25" t="s">
        <v>1336</v>
      </c>
      <c r="BB4143" t="s">
        <v>25</v>
      </c>
      <c r="BC4143" t="e">
        <v>#N/A</v>
      </c>
      <c r="BD4143" t="e">
        <f>IF(Z4143=BC4143,"OK")</f>
        <v>#N/A</v>
      </c>
      <c r="BE4143">
        <v>3.24</v>
      </c>
      <c r="BF4143">
        <v>0.13750000000000001</v>
      </c>
      <c r="BG4143" t="s">
        <v>22</v>
      </c>
      <c r="BH4143" t="s">
        <v>22</v>
      </c>
      <c r="BI4143" t="s">
        <v>22</v>
      </c>
      <c r="BJ4143">
        <v>0</v>
      </c>
      <c r="BK4143">
        <v>0</v>
      </c>
      <c r="BN4143" s="183"/>
    </row>
    <row r="4144" spans="1:66" ht="25.5" x14ac:dyDescent="0.25">
      <c r="A4144" s="1"/>
      <c r="B4144" s="94">
        <v>4131</v>
      </c>
      <c r="C4144" s="43">
        <v>1050474</v>
      </c>
      <c r="D4144" s="25"/>
      <c r="E4144" s="27" t="s">
        <v>1335</v>
      </c>
      <c r="F4144" s="151" t="s">
        <v>21</v>
      </c>
      <c r="G4144" s="25"/>
      <c r="H4144" s="46" t="str">
        <f>IFERROR(IFERROR(IF(SEARCH("Usystems",$E4144)&gt;0,"Usystems"),IF(SEARCH("RIIFO",$E4144)&gt;0,"RIIFO","Uponor")),"Uponor")</f>
        <v>Uponor</v>
      </c>
      <c r="I4144" s="25" t="str">
        <f>IFERROR(MID($D4144,1,7)+0,"")</f>
        <v/>
      </c>
      <c r="J4144" s="25" t="str">
        <f>IFERROR(MID($D4144,10,7)+0,"")</f>
        <v/>
      </c>
      <c r="K4144" s="25" t="str">
        <f>IFERROR(MID($D4144,19,7)+0,"")</f>
        <v/>
      </c>
      <c r="L4144" s="25" t="str">
        <f>IFERROR(MID($D4144,28,7)+0,"")</f>
        <v/>
      </c>
      <c r="M4144" s="25" t="str">
        <f>IF(IFERROR(MID($Q4144,1,7)+0,"")&lt;1130000,IF(INDEX(C:C,MATCH(LEFT(Q4144,7)+0,I:I,0))&lt;1130000,"",INDEX(C:C,MATCH(LEFT(Q4144,7)+0,I:I,0))),IFERROR(MID($Q4144,1,7)+0,""))</f>
        <v/>
      </c>
      <c r="N4144" s="25" t="str">
        <f>IF(IFERROR(MID($Q4144,10,7)+0,"")&lt;1130000,"",IFERROR(MID($Q4144,10,7)+0,""))</f>
        <v/>
      </c>
      <c r="O4144" s="25" t="str">
        <f>IF(IFERROR(MID($Q4144,19,7)+0,"")&lt;1130000,"",IFERROR(MID($Q4144,19,7)+0,""))</f>
        <v/>
      </c>
      <c r="P4144" s="25" t="str">
        <f>IF(M4144="","",IF(N4144="",M4144,M4144&amp;", "&amp;N4144))</f>
        <v/>
      </c>
      <c r="Q4144" s="25"/>
      <c r="R4144" s="25"/>
      <c r="S4144" s="35" t="s">
        <v>106</v>
      </c>
      <c r="T4144" s="25" t="s">
        <v>36</v>
      </c>
      <c r="U4144" s="185">
        <v>12403</v>
      </c>
      <c r="V4144" s="188">
        <v>12403</v>
      </c>
      <c r="W4144" s="189">
        <v>12403</v>
      </c>
      <c r="X4144" s="31">
        <v>12403</v>
      </c>
      <c r="Y4144" s="90">
        <f>IFERROR(ROUND(X4144/W4144-1,2),"")</f>
        <v>0</v>
      </c>
      <c r="Z4144" s="31">
        <f>IF(OR(S4144="VLD MLC components",S4144="VLD MLC pipes",S4144="VLD PEX components",S4144="VLD PEX pipes",S4144="VLD PHC components",S4144="VLD PHC pipes",S4144="Controls VLD"),"По запросу",X4144)</f>
        <v>12403</v>
      </c>
      <c r="AA4144" s="63">
        <f>ROUND(X4144/1.2,3)</f>
        <v>10335.833000000001</v>
      </c>
      <c r="AB4144" s="23">
        <v>10335.833000000001</v>
      </c>
      <c r="AC4144" s="190">
        <f>IFERROR(ROUND(AA4144/AB4144-1,2),"")</f>
        <v>0</v>
      </c>
      <c r="AD4144" s="25">
        <v>4.5839999999999996</v>
      </c>
      <c r="AE4144" s="25">
        <v>0.13750000000000001</v>
      </c>
      <c r="AF4144" s="25">
        <v>0</v>
      </c>
      <c r="AG4144" s="25" t="s">
        <v>22</v>
      </c>
      <c r="AH4144" s="25">
        <v>0</v>
      </c>
      <c r="AI4144" s="25">
        <v>0</v>
      </c>
      <c r="AJ4144" s="25" t="s">
        <v>20</v>
      </c>
      <c r="AK4144" s="42" t="s">
        <v>19</v>
      </c>
      <c r="AL4144" s="25" t="s">
        <v>20</v>
      </c>
      <c r="AM4144" s="25">
        <v>1</v>
      </c>
      <c r="AN4144" s="25" t="s">
        <v>22</v>
      </c>
      <c r="AO4144" s="25" t="s">
        <v>22</v>
      </c>
      <c r="AP4144" s="25" t="s">
        <v>22</v>
      </c>
      <c r="AQ4144" s="25"/>
      <c r="AR4144" s="94"/>
      <c r="AS4144" s="157" t="s">
        <v>22</v>
      </c>
      <c r="AT4144" s="93">
        <v>42551</v>
      </c>
      <c r="AU4144" s="92" t="s">
        <v>22</v>
      </c>
      <c r="AV4144" s="91" t="s">
        <v>48</v>
      </c>
      <c r="AW4144" s="92" t="s">
        <v>48</v>
      </c>
      <c r="AX4144" s="92" t="s">
        <v>48</v>
      </c>
      <c r="AY4144" s="91" t="s">
        <v>152</v>
      </c>
      <c r="AZ4144" s="23"/>
      <c r="BA4144" s="25">
        <v>0</v>
      </c>
      <c r="BB4144" t="s">
        <v>48</v>
      </c>
      <c r="BC4144" t="e">
        <v>#N/A</v>
      </c>
      <c r="BD4144" t="e">
        <f>IF(Z4144=BC4144,"OK")</f>
        <v>#N/A</v>
      </c>
      <c r="BE4144">
        <v>4.5839999999999996</v>
      </c>
      <c r="BF4144">
        <v>0.13750000000000001</v>
      </c>
      <c r="BG4144" t="s">
        <v>22</v>
      </c>
      <c r="BH4144" t="s">
        <v>22</v>
      </c>
      <c r="BI4144" t="s">
        <v>22</v>
      </c>
      <c r="BJ4144">
        <v>0</v>
      </c>
      <c r="BK4144">
        <v>0</v>
      </c>
      <c r="BN4144" s="183"/>
    </row>
    <row r="4145" spans="1:66" ht="25.5" x14ac:dyDescent="0.25">
      <c r="A4145" s="1"/>
      <c r="B4145" s="94">
        <v>4132</v>
      </c>
      <c r="C4145" s="43">
        <v>1050478</v>
      </c>
      <c r="D4145" s="25"/>
      <c r="E4145" s="27" t="s">
        <v>1334</v>
      </c>
      <c r="F4145" s="151" t="s">
        <v>21</v>
      </c>
      <c r="G4145" s="25"/>
      <c r="H4145" s="46" t="str">
        <f>IFERROR(IFERROR(IF(SEARCH("Usystems",$E4145)&gt;0,"Usystems"),IF(SEARCH("RIIFO",$E4145)&gt;0,"RIIFO","Uponor")),"Uponor")</f>
        <v>Uponor</v>
      </c>
      <c r="I4145" s="25" t="str">
        <f>IFERROR(MID($D4145,1,7)+0,"")</f>
        <v/>
      </c>
      <c r="J4145" s="25" t="str">
        <f>IFERROR(MID($D4145,10,7)+0,"")</f>
        <v/>
      </c>
      <c r="K4145" s="25" t="str">
        <f>IFERROR(MID($D4145,19,7)+0,"")</f>
        <v/>
      </c>
      <c r="L4145" s="25" t="str">
        <f>IFERROR(MID($D4145,28,7)+0,"")</f>
        <v/>
      </c>
      <c r="M4145" s="25" t="str">
        <f>IF(IFERROR(MID($Q4145,1,7)+0,"")&lt;1130000,IF(INDEX(C:C,MATCH(LEFT(Q4145,7)+0,I:I,0))&lt;1130000,"",INDEX(C:C,MATCH(LEFT(Q4145,7)+0,I:I,0))),IFERROR(MID($Q4145,1,7)+0,""))</f>
        <v/>
      </c>
      <c r="N4145" s="25" t="str">
        <f>IF(IFERROR(MID($Q4145,10,7)+0,"")&lt;1130000,"",IFERROR(MID($Q4145,10,7)+0,""))</f>
        <v/>
      </c>
      <c r="O4145" s="25" t="str">
        <f>IF(IFERROR(MID($Q4145,19,7)+0,"")&lt;1130000,"",IFERROR(MID($Q4145,19,7)+0,""))</f>
        <v/>
      </c>
      <c r="P4145" s="25" t="str">
        <f>IF(M4145="","",IF(N4145="",M4145,M4145&amp;", "&amp;N4145))</f>
        <v/>
      </c>
      <c r="Q4145" s="25"/>
      <c r="R4145" s="25"/>
      <c r="S4145" s="35" t="s">
        <v>106</v>
      </c>
      <c r="T4145" s="25" t="s">
        <v>36</v>
      </c>
      <c r="U4145" s="185">
        <v>19918</v>
      </c>
      <c r="V4145" s="188">
        <v>19918</v>
      </c>
      <c r="W4145" s="189">
        <v>19918</v>
      </c>
      <c r="X4145" s="31">
        <v>19918</v>
      </c>
      <c r="Y4145" s="90">
        <f>IFERROR(ROUND(X4145/W4145-1,2),"")</f>
        <v>0</v>
      </c>
      <c r="Z4145" s="31">
        <f>IF(OR(S4145="VLD MLC components",S4145="VLD MLC pipes",S4145="VLD PEX components",S4145="VLD PEX pipes",S4145="VLD PHC components",S4145="VLD PHC pipes",S4145="Controls VLD"),"По запросу",X4145)</f>
        <v>19918</v>
      </c>
      <c r="AA4145" s="63">
        <f>ROUND(X4145/1.2,3)</f>
        <v>16598.332999999999</v>
      </c>
      <c r="AB4145" s="23">
        <v>16598.332999999999</v>
      </c>
      <c r="AC4145" s="190">
        <f>IFERROR(ROUND(AA4145/AB4145-1,2),"")</f>
        <v>0</v>
      </c>
      <c r="AD4145" s="25">
        <v>5.5519999999999996</v>
      </c>
      <c r="AE4145" s="25">
        <v>0.13750000000000001</v>
      </c>
      <c r="AF4145" s="25">
        <v>0</v>
      </c>
      <c r="AG4145" s="25" t="s">
        <v>22</v>
      </c>
      <c r="AH4145" s="25">
        <v>0</v>
      </c>
      <c r="AI4145" s="25">
        <v>0</v>
      </c>
      <c r="AJ4145" s="25" t="s">
        <v>20</v>
      </c>
      <c r="AK4145" s="42" t="s">
        <v>19</v>
      </c>
      <c r="AL4145" s="25" t="s">
        <v>20</v>
      </c>
      <c r="AM4145" s="25">
        <v>1</v>
      </c>
      <c r="AN4145" s="25" t="s">
        <v>22</v>
      </c>
      <c r="AO4145" s="25" t="s">
        <v>22</v>
      </c>
      <c r="AP4145" s="25" t="s">
        <v>22</v>
      </c>
      <c r="AQ4145" s="25"/>
      <c r="AR4145" s="94"/>
      <c r="AS4145" s="157" t="s">
        <v>22</v>
      </c>
      <c r="AT4145" s="93">
        <v>42551</v>
      </c>
      <c r="AU4145" s="92" t="s">
        <v>22</v>
      </c>
      <c r="AV4145" s="91" t="s">
        <v>48</v>
      </c>
      <c r="AW4145" s="92" t="s">
        <v>48</v>
      </c>
      <c r="AX4145" s="92" t="s">
        <v>48</v>
      </c>
      <c r="AY4145" s="91" t="s">
        <v>152</v>
      </c>
      <c r="AZ4145" s="23"/>
      <c r="BA4145" s="25">
        <v>0</v>
      </c>
      <c r="BB4145" t="s">
        <v>48</v>
      </c>
      <c r="BC4145" t="e">
        <v>#N/A</v>
      </c>
      <c r="BD4145" t="e">
        <f>IF(Z4145=BC4145,"OK")</f>
        <v>#N/A</v>
      </c>
      <c r="BE4145">
        <v>5.5519999999999996</v>
      </c>
      <c r="BF4145">
        <v>0.13750000000000001</v>
      </c>
      <c r="BG4145" t="s">
        <v>22</v>
      </c>
      <c r="BH4145" t="s">
        <v>22</v>
      </c>
      <c r="BI4145" t="s">
        <v>22</v>
      </c>
      <c r="BJ4145">
        <v>0</v>
      </c>
      <c r="BK4145">
        <v>0</v>
      </c>
      <c r="BN4145" s="183"/>
    </row>
    <row r="4146" spans="1:66" ht="25.5" x14ac:dyDescent="0.25">
      <c r="A4146" s="1"/>
      <c r="B4146" s="94">
        <v>4133</v>
      </c>
      <c r="C4146" s="43">
        <v>1050538</v>
      </c>
      <c r="D4146" s="25"/>
      <c r="E4146" s="27" t="s">
        <v>1333</v>
      </c>
      <c r="F4146" s="151" t="s">
        <v>21</v>
      </c>
      <c r="G4146" s="25"/>
      <c r="H4146" s="46" t="str">
        <f>IFERROR(IFERROR(IF(SEARCH("Usystems",$E4146)&gt;0,"Usystems"),IF(SEARCH("RIIFO",$E4146)&gt;0,"RIIFO","Uponor")),"Uponor")</f>
        <v>Uponor</v>
      </c>
      <c r="I4146" s="25" t="str">
        <f>IFERROR(MID($D4146,1,7)+0,"")</f>
        <v/>
      </c>
      <c r="J4146" s="25" t="str">
        <f>IFERROR(MID($D4146,10,7)+0,"")</f>
        <v/>
      </c>
      <c r="K4146" s="25" t="str">
        <f>IFERROR(MID($D4146,19,7)+0,"")</f>
        <v/>
      </c>
      <c r="L4146" s="25" t="str">
        <f>IFERROR(MID($D4146,28,7)+0,"")</f>
        <v/>
      </c>
      <c r="M4146" s="25" t="str">
        <f>IF(IFERROR(MID($Q4146,1,7)+0,"")&lt;1130000,IF(INDEX(C:C,MATCH(LEFT(Q4146,7)+0,I:I,0))&lt;1130000,"",INDEX(C:C,MATCH(LEFT(Q4146,7)+0,I:I,0))),IFERROR(MID($Q4146,1,7)+0,""))</f>
        <v/>
      </c>
      <c r="N4146" s="25" t="str">
        <f>IF(IFERROR(MID($Q4146,10,7)+0,"")&lt;1130000,"",IFERROR(MID($Q4146,10,7)+0,""))</f>
        <v/>
      </c>
      <c r="O4146" s="25" t="str">
        <f>IF(IFERROR(MID($Q4146,19,7)+0,"")&lt;1130000,"",IFERROR(MID($Q4146,19,7)+0,""))</f>
        <v/>
      </c>
      <c r="P4146" s="25" t="str">
        <f>IF(M4146="","",IF(N4146="",M4146,M4146&amp;", "&amp;N4146))</f>
        <v/>
      </c>
      <c r="Q4146" s="25"/>
      <c r="R4146" s="25"/>
      <c r="S4146" s="35" t="s">
        <v>106</v>
      </c>
      <c r="T4146" s="25" t="s">
        <v>36</v>
      </c>
      <c r="U4146" s="185">
        <v>13831</v>
      </c>
      <c r="V4146" s="188">
        <v>13831</v>
      </c>
      <c r="W4146" s="189">
        <v>13831</v>
      </c>
      <c r="X4146" s="31">
        <v>13831</v>
      </c>
      <c r="Y4146" s="90">
        <f>IFERROR(ROUND(X4146/W4146-1,2),"")</f>
        <v>0</v>
      </c>
      <c r="Z4146" s="31">
        <f>IF(OR(S4146="VLD MLC components",S4146="VLD MLC pipes",S4146="VLD PEX components",S4146="VLD PEX pipes",S4146="VLD PHC components",S4146="VLD PHC pipes",S4146="Controls VLD"),"По запросу",X4146)</f>
        <v>13831</v>
      </c>
      <c r="AA4146" s="63">
        <f>ROUND(X4146/1.2,3)</f>
        <v>11525.833000000001</v>
      </c>
      <c r="AB4146" s="23">
        <v>11525.833000000001</v>
      </c>
      <c r="AC4146" s="190">
        <f>IFERROR(ROUND(AA4146/AB4146-1,2),"")</f>
        <v>0</v>
      </c>
      <c r="AD4146" s="25">
        <v>4.42</v>
      </c>
      <c r="AE4146" s="25">
        <v>0.125</v>
      </c>
      <c r="AF4146" s="25">
        <v>0</v>
      </c>
      <c r="AG4146" s="25" t="s">
        <v>22</v>
      </c>
      <c r="AH4146" s="25">
        <v>0</v>
      </c>
      <c r="AI4146" s="25">
        <v>0</v>
      </c>
      <c r="AJ4146" s="25" t="s">
        <v>20</v>
      </c>
      <c r="AK4146" s="42" t="s">
        <v>19</v>
      </c>
      <c r="AL4146" s="25" t="s">
        <v>20</v>
      </c>
      <c r="AM4146" s="25">
        <v>1</v>
      </c>
      <c r="AN4146" s="25" t="s">
        <v>22</v>
      </c>
      <c r="AO4146" s="25" t="s">
        <v>22</v>
      </c>
      <c r="AP4146" s="25" t="s">
        <v>22</v>
      </c>
      <c r="AQ4146" s="25"/>
      <c r="AR4146" s="94"/>
      <c r="AS4146" s="157" t="s">
        <v>22</v>
      </c>
      <c r="AT4146" s="93">
        <v>42551</v>
      </c>
      <c r="AU4146" s="92" t="s">
        <v>22</v>
      </c>
      <c r="AV4146" s="91" t="s">
        <v>48</v>
      </c>
      <c r="AW4146" s="92" t="s">
        <v>48</v>
      </c>
      <c r="AX4146" s="92" t="s">
        <v>48</v>
      </c>
      <c r="AY4146" s="91" t="s">
        <v>152</v>
      </c>
      <c r="AZ4146" s="23"/>
      <c r="BA4146" s="25">
        <v>0</v>
      </c>
      <c r="BB4146" t="s">
        <v>48</v>
      </c>
      <c r="BC4146" t="e">
        <v>#N/A</v>
      </c>
      <c r="BD4146" t="e">
        <f>IF(Z4146=BC4146,"OK")</f>
        <v>#N/A</v>
      </c>
      <c r="BE4146">
        <v>4.42</v>
      </c>
      <c r="BF4146">
        <v>0.125</v>
      </c>
      <c r="BG4146" t="s">
        <v>22</v>
      </c>
      <c r="BH4146" t="s">
        <v>22</v>
      </c>
      <c r="BI4146" t="s">
        <v>22</v>
      </c>
      <c r="BJ4146">
        <v>0</v>
      </c>
      <c r="BK4146">
        <v>0</v>
      </c>
      <c r="BN4146" s="183"/>
    </row>
    <row r="4147" spans="1:66" ht="25.5" x14ac:dyDescent="0.25">
      <c r="A4147" s="1"/>
      <c r="B4147" s="94">
        <v>4134</v>
      </c>
      <c r="C4147" s="43">
        <v>1050459</v>
      </c>
      <c r="D4147" s="25"/>
      <c r="E4147" s="27" t="s">
        <v>1332</v>
      </c>
      <c r="F4147" s="151" t="s">
        <v>21</v>
      </c>
      <c r="G4147" s="25"/>
      <c r="H4147" s="46" t="str">
        <f>IFERROR(IFERROR(IF(SEARCH("Usystems",$E4147)&gt;0,"Usystems"),IF(SEARCH("RIIFO",$E4147)&gt;0,"RIIFO","Uponor")),"Uponor")</f>
        <v>Uponor</v>
      </c>
      <c r="I4147" s="25" t="str">
        <f>IFERROR(MID($D4147,1,7)+0,"")</f>
        <v/>
      </c>
      <c r="J4147" s="25" t="str">
        <f>IFERROR(MID($D4147,10,7)+0,"")</f>
        <v/>
      </c>
      <c r="K4147" s="25" t="str">
        <f>IFERROR(MID($D4147,19,7)+0,"")</f>
        <v/>
      </c>
      <c r="L4147" s="25" t="str">
        <f>IFERROR(MID($D4147,28,7)+0,"")</f>
        <v/>
      </c>
      <c r="M4147" s="25" t="str">
        <f>IF(IFERROR(MID($Q4147,1,7)+0,"")&lt;1130000,IF(INDEX(C:C,MATCH(LEFT(Q4147,7)+0,I:I,0))&lt;1130000,"",INDEX(C:C,MATCH(LEFT(Q4147,7)+0,I:I,0))),IFERROR(MID($Q4147,1,7)+0,""))</f>
        <v/>
      </c>
      <c r="N4147" s="25" t="str">
        <f>IF(IFERROR(MID($Q4147,10,7)+0,"")&lt;1130000,"",IFERROR(MID($Q4147,10,7)+0,""))</f>
        <v/>
      </c>
      <c r="O4147" s="25" t="str">
        <f>IF(IFERROR(MID($Q4147,19,7)+0,"")&lt;1130000,"",IFERROR(MID($Q4147,19,7)+0,""))</f>
        <v/>
      </c>
      <c r="P4147" s="25" t="str">
        <f>IF(M4147="","",IF(N4147="",M4147,M4147&amp;", "&amp;N4147))</f>
        <v/>
      </c>
      <c r="Q4147" s="25"/>
      <c r="R4147" s="25"/>
      <c r="S4147" s="35" t="s">
        <v>106</v>
      </c>
      <c r="T4147" s="25" t="s">
        <v>36</v>
      </c>
      <c r="U4147" s="185">
        <v>15628</v>
      </c>
      <c r="V4147" s="188">
        <v>15628</v>
      </c>
      <c r="W4147" s="189">
        <v>15628</v>
      </c>
      <c r="X4147" s="31">
        <v>15628</v>
      </c>
      <c r="Y4147" s="90">
        <f>IFERROR(ROUND(X4147/W4147-1,2),"")</f>
        <v>0</v>
      </c>
      <c r="Z4147" s="31">
        <f>IF(OR(S4147="VLD MLC components",S4147="VLD MLC pipes",S4147="VLD PEX components",S4147="VLD PEX pipes",S4147="VLD PHC components",S4147="VLD PHC pipes",S4147="Controls VLD"),"По запросу",X4147)</f>
        <v>15628</v>
      </c>
      <c r="AA4147" s="63">
        <f>ROUND(X4147/1.2,3)</f>
        <v>13023.333000000001</v>
      </c>
      <c r="AB4147" s="23">
        <v>13023.333000000001</v>
      </c>
      <c r="AC4147" s="190">
        <f>IFERROR(ROUND(AA4147/AB4147-1,2),"")</f>
        <v>0</v>
      </c>
      <c r="AD4147" s="25">
        <v>5.7039999999999997</v>
      </c>
      <c r="AE4147" s="25">
        <v>0.13750000000000001</v>
      </c>
      <c r="AF4147" s="25">
        <v>0</v>
      </c>
      <c r="AG4147" s="25" t="s">
        <v>22</v>
      </c>
      <c r="AH4147" s="25">
        <v>0</v>
      </c>
      <c r="AI4147" s="25">
        <v>0</v>
      </c>
      <c r="AJ4147" s="25" t="s">
        <v>20</v>
      </c>
      <c r="AK4147" s="42" t="s">
        <v>19</v>
      </c>
      <c r="AL4147" s="25" t="s">
        <v>20</v>
      </c>
      <c r="AM4147" s="25">
        <v>1</v>
      </c>
      <c r="AN4147" s="25" t="s">
        <v>22</v>
      </c>
      <c r="AO4147" s="25" t="s">
        <v>22</v>
      </c>
      <c r="AP4147" s="25" t="s">
        <v>22</v>
      </c>
      <c r="AQ4147" s="25"/>
      <c r="AR4147" s="94"/>
      <c r="AS4147" s="157" t="s">
        <v>22</v>
      </c>
      <c r="AT4147" s="93">
        <v>42551</v>
      </c>
      <c r="AU4147" s="92" t="s">
        <v>22</v>
      </c>
      <c r="AV4147" s="91" t="s">
        <v>48</v>
      </c>
      <c r="AW4147" s="92" t="s">
        <v>48</v>
      </c>
      <c r="AX4147" s="92" t="s">
        <v>48</v>
      </c>
      <c r="AY4147" s="91" t="s">
        <v>152</v>
      </c>
      <c r="AZ4147" s="23"/>
      <c r="BA4147" s="25">
        <v>0</v>
      </c>
      <c r="BB4147" t="s">
        <v>48</v>
      </c>
      <c r="BC4147" t="e">
        <v>#N/A</v>
      </c>
      <c r="BD4147" t="e">
        <f>IF(Z4147=BC4147,"OK")</f>
        <v>#N/A</v>
      </c>
      <c r="BE4147">
        <v>5.7039999999999997</v>
      </c>
      <c r="BF4147">
        <v>0.13750000000000001</v>
      </c>
      <c r="BG4147" t="s">
        <v>22</v>
      </c>
      <c r="BH4147" t="s">
        <v>22</v>
      </c>
      <c r="BI4147" t="s">
        <v>22</v>
      </c>
      <c r="BJ4147">
        <v>0</v>
      </c>
      <c r="BK4147">
        <v>0</v>
      </c>
      <c r="BN4147" s="183"/>
    </row>
    <row r="4148" spans="1:66" ht="25.5" x14ac:dyDescent="0.25">
      <c r="A4148" s="1"/>
      <c r="B4148" s="94">
        <v>4135</v>
      </c>
      <c r="C4148" s="43">
        <v>1054347</v>
      </c>
      <c r="D4148" s="25"/>
      <c r="E4148" s="27" t="s">
        <v>1331</v>
      </c>
      <c r="F4148" s="151" t="s">
        <v>21</v>
      </c>
      <c r="G4148" s="25"/>
      <c r="H4148" s="46" t="str">
        <f>IFERROR(IFERROR(IF(SEARCH("Usystems",$E4148)&gt;0,"Usystems"),IF(SEARCH("RIIFO",$E4148)&gt;0,"RIIFO","Uponor")),"Uponor")</f>
        <v>Uponor</v>
      </c>
      <c r="I4148" s="25" t="str">
        <f>IFERROR(MID($D4148,1,7)+0,"")</f>
        <v/>
      </c>
      <c r="J4148" s="25" t="str">
        <f>IFERROR(MID($D4148,10,7)+0,"")</f>
        <v/>
      </c>
      <c r="K4148" s="25" t="str">
        <f>IFERROR(MID($D4148,19,7)+0,"")</f>
        <v/>
      </c>
      <c r="L4148" s="25" t="str">
        <f>IFERROR(MID($D4148,28,7)+0,"")</f>
        <v/>
      </c>
      <c r="M4148" s="25" t="str">
        <f>IF(IFERROR(MID($Q4148,1,7)+0,"")&lt;1130000,IF(INDEX(C:C,MATCH(LEFT(Q4148,7)+0,I:I,0))&lt;1130000,"",INDEX(C:C,MATCH(LEFT(Q4148,7)+0,I:I,0))),IFERROR(MID($Q4148,1,7)+0,""))</f>
        <v/>
      </c>
      <c r="N4148" s="25" t="str">
        <f>IF(IFERROR(MID($Q4148,10,7)+0,"")&lt;1130000,"",IFERROR(MID($Q4148,10,7)+0,""))</f>
        <v/>
      </c>
      <c r="O4148" s="25" t="str">
        <f>IF(IFERROR(MID($Q4148,19,7)+0,"")&lt;1130000,"",IFERROR(MID($Q4148,19,7)+0,""))</f>
        <v/>
      </c>
      <c r="P4148" s="25" t="str">
        <f>IF(M4148="","",IF(N4148="",M4148,M4148&amp;", "&amp;N4148))</f>
        <v/>
      </c>
      <c r="Q4148" s="25"/>
      <c r="R4148" s="25"/>
      <c r="S4148" s="35" t="s">
        <v>106</v>
      </c>
      <c r="T4148" s="25" t="s">
        <v>36</v>
      </c>
      <c r="U4148" s="185">
        <v>159283</v>
      </c>
      <c r="V4148" s="188">
        <v>159283</v>
      </c>
      <c r="W4148" s="189">
        <v>159283</v>
      </c>
      <c r="X4148" s="31">
        <v>159283</v>
      </c>
      <c r="Y4148" s="90">
        <f>IFERROR(ROUND(X4148/W4148-1,2),"")</f>
        <v>0</v>
      </c>
      <c r="Z4148" s="31">
        <f>IF(OR(S4148="VLD MLC components",S4148="VLD MLC pipes",S4148="VLD PEX components",S4148="VLD PEX pipes",S4148="VLD PHC components",S4148="VLD PHC pipes",S4148="Controls VLD"),"По запросу",X4148)</f>
        <v>159283</v>
      </c>
      <c r="AA4148" s="63">
        <f>ROUND(X4148/1.2,3)</f>
        <v>132735.83300000001</v>
      </c>
      <c r="AB4148" s="23">
        <v>132735.83300000001</v>
      </c>
      <c r="AC4148" s="190">
        <f>IFERROR(ROUND(AA4148/AB4148-1,2),"")</f>
        <v>0</v>
      </c>
      <c r="AD4148" s="25">
        <v>16</v>
      </c>
      <c r="AE4148" s="25">
        <v>0.43859999999999999</v>
      </c>
      <c r="AF4148" s="25">
        <v>0</v>
      </c>
      <c r="AG4148" s="25" t="s">
        <v>22</v>
      </c>
      <c r="AH4148" s="25">
        <v>0</v>
      </c>
      <c r="AI4148" s="25">
        <v>0</v>
      </c>
      <c r="AJ4148" s="25" t="s">
        <v>20</v>
      </c>
      <c r="AK4148" s="42" t="s">
        <v>19</v>
      </c>
      <c r="AL4148" s="25" t="s">
        <v>20</v>
      </c>
      <c r="AM4148" s="25">
        <v>1</v>
      </c>
      <c r="AN4148" s="25" t="s">
        <v>22</v>
      </c>
      <c r="AO4148" s="25" t="s">
        <v>22</v>
      </c>
      <c r="AP4148" s="25" t="s">
        <v>22</v>
      </c>
      <c r="AQ4148" s="25"/>
      <c r="AR4148" s="94"/>
      <c r="AS4148" s="157" t="s">
        <v>22</v>
      </c>
      <c r="AT4148" s="93">
        <v>42551</v>
      </c>
      <c r="AU4148" s="92" t="s">
        <v>22</v>
      </c>
      <c r="AV4148" s="91" t="s">
        <v>48</v>
      </c>
      <c r="AW4148" s="92" t="s">
        <v>48</v>
      </c>
      <c r="AX4148" s="92" t="s">
        <v>48</v>
      </c>
      <c r="AY4148" s="91" t="s">
        <v>152</v>
      </c>
      <c r="AZ4148" s="23"/>
      <c r="BA4148" s="25">
        <v>0</v>
      </c>
      <c r="BB4148" t="s">
        <v>48</v>
      </c>
      <c r="BC4148" t="e">
        <v>#N/A</v>
      </c>
      <c r="BD4148" t="e">
        <f>IF(Z4148=BC4148,"OK")</f>
        <v>#N/A</v>
      </c>
      <c r="BE4148">
        <v>16</v>
      </c>
      <c r="BF4148">
        <v>0.43859999999999999</v>
      </c>
      <c r="BG4148" t="s">
        <v>22</v>
      </c>
      <c r="BH4148" t="s">
        <v>22</v>
      </c>
      <c r="BI4148" t="s">
        <v>22</v>
      </c>
      <c r="BJ4148">
        <v>0</v>
      </c>
      <c r="BK4148">
        <v>0</v>
      </c>
      <c r="BN4148" s="183"/>
    </row>
    <row r="4149" spans="1:66" ht="25.5" x14ac:dyDescent="0.25">
      <c r="A4149" s="1"/>
      <c r="B4149" s="94">
        <v>4136</v>
      </c>
      <c r="C4149" s="43">
        <v>1054348</v>
      </c>
      <c r="D4149" s="25"/>
      <c r="E4149" s="27" t="s">
        <v>1330</v>
      </c>
      <c r="F4149" s="151" t="s">
        <v>21</v>
      </c>
      <c r="G4149" s="25"/>
      <c r="H4149" s="46" t="str">
        <f>IFERROR(IFERROR(IF(SEARCH("Usystems",$E4149)&gt;0,"Usystems"),IF(SEARCH("RIIFO",$E4149)&gt;0,"RIIFO","Uponor")),"Uponor")</f>
        <v>Uponor</v>
      </c>
      <c r="I4149" s="25" t="str">
        <f>IFERROR(MID($D4149,1,7)+0,"")</f>
        <v/>
      </c>
      <c r="J4149" s="25" t="str">
        <f>IFERROR(MID($D4149,10,7)+0,"")</f>
        <v/>
      </c>
      <c r="K4149" s="25" t="str">
        <f>IFERROR(MID($D4149,19,7)+0,"")</f>
        <v/>
      </c>
      <c r="L4149" s="25" t="str">
        <f>IFERROR(MID($D4149,28,7)+0,"")</f>
        <v/>
      </c>
      <c r="M4149" s="25" t="str">
        <f>IF(IFERROR(MID($Q4149,1,7)+0,"")&lt;1130000,IF(INDEX(C:C,MATCH(LEFT(Q4149,7)+0,I:I,0))&lt;1130000,"",INDEX(C:C,MATCH(LEFT(Q4149,7)+0,I:I,0))),IFERROR(MID($Q4149,1,7)+0,""))</f>
        <v/>
      </c>
      <c r="N4149" s="25" t="str">
        <f>IF(IFERROR(MID($Q4149,10,7)+0,"")&lt;1130000,"",IFERROR(MID($Q4149,10,7)+0,""))</f>
        <v/>
      </c>
      <c r="O4149" s="25" t="str">
        <f>IF(IFERROR(MID($Q4149,19,7)+0,"")&lt;1130000,"",IFERROR(MID($Q4149,19,7)+0,""))</f>
        <v/>
      </c>
      <c r="P4149" s="25" t="str">
        <f>IF(M4149="","",IF(N4149="",M4149,M4149&amp;", "&amp;N4149))</f>
        <v/>
      </c>
      <c r="Q4149" s="25"/>
      <c r="R4149" s="25"/>
      <c r="S4149" s="35" t="s">
        <v>106</v>
      </c>
      <c r="T4149" s="25" t="s">
        <v>36</v>
      </c>
      <c r="U4149" s="185">
        <v>170070</v>
      </c>
      <c r="V4149" s="188">
        <v>170070</v>
      </c>
      <c r="W4149" s="189">
        <v>170070</v>
      </c>
      <c r="X4149" s="31">
        <v>170070</v>
      </c>
      <c r="Y4149" s="90">
        <f>IFERROR(ROUND(X4149/W4149-1,2),"")</f>
        <v>0</v>
      </c>
      <c r="Z4149" s="31">
        <f>IF(OR(S4149="VLD MLC components",S4149="VLD MLC pipes",S4149="VLD PEX components",S4149="VLD PEX pipes",S4149="VLD PHC components",S4149="VLD PHC pipes",S4149="Controls VLD"),"По запросу",X4149)</f>
        <v>170070</v>
      </c>
      <c r="AA4149" s="63">
        <f>ROUND(X4149/1.2,3)</f>
        <v>141725</v>
      </c>
      <c r="AB4149" s="23">
        <v>141725</v>
      </c>
      <c r="AC4149" s="190">
        <f>IFERROR(ROUND(AA4149/AB4149-1,2),"")</f>
        <v>0</v>
      </c>
      <c r="AD4149" s="25">
        <v>24</v>
      </c>
      <c r="AE4149" s="25">
        <v>0.62744</v>
      </c>
      <c r="AF4149" s="25">
        <v>0</v>
      </c>
      <c r="AG4149" s="25" t="s">
        <v>22</v>
      </c>
      <c r="AH4149" s="25">
        <v>0</v>
      </c>
      <c r="AI4149" s="25">
        <v>0</v>
      </c>
      <c r="AJ4149" s="25" t="s">
        <v>20</v>
      </c>
      <c r="AK4149" s="42" t="s">
        <v>19</v>
      </c>
      <c r="AL4149" s="25" t="s">
        <v>20</v>
      </c>
      <c r="AM4149" s="25">
        <v>1</v>
      </c>
      <c r="AN4149" s="25" t="s">
        <v>22</v>
      </c>
      <c r="AO4149" s="25" t="s">
        <v>22</v>
      </c>
      <c r="AP4149" s="25" t="s">
        <v>22</v>
      </c>
      <c r="AQ4149" s="25"/>
      <c r="AR4149" s="94"/>
      <c r="AS4149" s="157" t="s">
        <v>22</v>
      </c>
      <c r="AT4149" s="93">
        <v>42551</v>
      </c>
      <c r="AU4149" s="92" t="s">
        <v>22</v>
      </c>
      <c r="AV4149" s="91" t="s">
        <v>48</v>
      </c>
      <c r="AW4149" s="92" t="s">
        <v>48</v>
      </c>
      <c r="AX4149" s="92" t="s">
        <v>48</v>
      </c>
      <c r="AY4149" s="91" t="s">
        <v>152</v>
      </c>
      <c r="AZ4149" s="23"/>
      <c r="BA4149" s="25">
        <v>0</v>
      </c>
      <c r="BB4149" t="s">
        <v>48</v>
      </c>
      <c r="BC4149" t="e">
        <v>#N/A</v>
      </c>
      <c r="BD4149" t="e">
        <f>IF(Z4149=BC4149,"OK")</f>
        <v>#N/A</v>
      </c>
      <c r="BE4149">
        <v>24</v>
      </c>
      <c r="BF4149">
        <v>0.62744</v>
      </c>
      <c r="BG4149" t="s">
        <v>22</v>
      </c>
      <c r="BH4149" t="s">
        <v>22</v>
      </c>
      <c r="BI4149" t="s">
        <v>22</v>
      </c>
      <c r="BJ4149">
        <v>0</v>
      </c>
      <c r="BK4149">
        <v>0</v>
      </c>
      <c r="BN4149" s="183"/>
    </row>
    <row r="4150" spans="1:66" ht="25.5" x14ac:dyDescent="0.25">
      <c r="A4150" s="1"/>
      <c r="B4150" s="94">
        <v>4137</v>
      </c>
      <c r="C4150" s="43">
        <v>1053664</v>
      </c>
      <c r="D4150" s="25"/>
      <c r="E4150" s="27" t="s">
        <v>1329</v>
      </c>
      <c r="F4150" s="151" t="s">
        <v>652</v>
      </c>
      <c r="G4150" s="41" t="s">
        <v>585</v>
      </c>
      <c r="H4150" s="46" t="str">
        <f>IFERROR(IFERROR(IF(SEARCH("Usystems",$E4150)&gt;0,"Usystems"),IF(SEARCH("RIIFO",$E4150)&gt;0,"RIIFO","Uponor")),"Uponor")</f>
        <v>Uponor</v>
      </c>
      <c r="I4150" s="25" t="str">
        <f>IFERROR(MID($D4150,1,7)+0,"")</f>
        <v/>
      </c>
      <c r="J4150" s="25" t="str">
        <f>IFERROR(MID($D4150,10,7)+0,"")</f>
        <v/>
      </c>
      <c r="K4150" s="25" t="str">
        <f>IFERROR(MID($D4150,19,7)+0,"")</f>
        <v/>
      </c>
      <c r="L4150" s="25" t="str">
        <f>IFERROR(MID($D4150,28,7)+0,"")</f>
        <v/>
      </c>
      <c r="M4150" s="25" t="str">
        <f>IF(IFERROR(MID($Q4150,1,7)+0,"")&lt;1130000,IF(INDEX(C:C,MATCH(LEFT(Q4150,7)+0,I:I,0))&lt;1130000,"",INDEX(C:C,MATCH(LEFT(Q4150,7)+0,I:I,0))),IFERROR(MID($Q4150,1,7)+0,""))</f>
        <v/>
      </c>
      <c r="N4150" s="25" t="str">
        <f>IF(IFERROR(MID($Q4150,10,7)+0,"")&lt;1130000,"",IFERROR(MID($Q4150,10,7)+0,""))</f>
        <v/>
      </c>
      <c r="O4150" s="25" t="str">
        <f>IF(IFERROR(MID($Q4150,19,7)+0,"")&lt;1130000,"",IFERROR(MID($Q4150,19,7)+0,""))</f>
        <v/>
      </c>
      <c r="P4150" s="25" t="str">
        <f>IF(M4150="","",IF(N4150="",M4150,M4150&amp;", "&amp;N4150))</f>
        <v/>
      </c>
      <c r="Q4150" s="25"/>
      <c r="R4150" s="25"/>
      <c r="S4150" s="35" t="s">
        <v>106</v>
      </c>
      <c r="T4150" s="25" t="s">
        <v>36</v>
      </c>
      <c r="U4150" s="185">
        <v>13831</v>
      </c>
      <c r="V4150" s="188">
        <v>13831</v>
      </c>
      <c r="W4150" s="189">
        <v>13831</v>
      </c>
      <c r="X4150" s="31">
        <v>13831</v>
      </c>
      <c r="Y4150" s="90">
        <f>IFERROR(ROUND(X4150/W4150-1,2),"")</f>
        <v>0</v>
      </c>
      <c r="Z4150" s="31">
        <f>IF(OR(S4150="VLD MLC components",S4150="VLD MLC pipes",S4150="VLD PEX components",S4150="VLD PEX pipes",S4150="VLD PHC components",S4150="VLD PHC pipes",S4150="Controls VLD"),"По запросу",X4150)</f>
        <v>13831</v>
      </c>
      <c r="AA4150" s="63">
        <f>ROUND(X4150/1.2,3)</f>
        <v>11525.833000000001</v>
      </c>
      <c r="AB4150" s="23">
        <v>11525.833000000001</v>
      </c>
      <c r="AC4150" s="190">
        <f>IFERROR(ROUND(AA4150/AB4150-1,2),"")</f>
        <v>0</v>
      </c>
      <c r="AD4150" s="25">
        <v>4.7</v>
      </c>
      <c r="AE4150" s="25">
        <v>0.1875</v>
      </c>
      <c r="AF4150" s="25">
        <v>0</v>
      </c>
      <c r="AG4150" s="25" t="s">
        <v>22</v>
      </c>
      <c r="AH4150" s="25">
        <v>0</v>
      </c>
      <c r="AI4150" s="25">
        <v>0</v>
      </c>
      <c r="AJ4150" s="25" t="s">
        <v>20</v>
      </c>
      <c r="AK4150" s="42" t="s">
        <v>19</v>
      </c>
      <c r="AL4150" s="25" t="s">
        <v>20</v>
      </c>
      <c r="AM4150" s="25">
        <v>1</v>
      </c>
      <c r="AN4150" s="25" t="s">
        <v>22</v>
      </c>
      <c r="AO4150" s="25" t="s">
        <v>22</v>
      </c>
      <c r="AP4150" s="25" t="s">
        <v>22</v>
      </c>
      <c r="AQ4150" s="25"/>
      <c r="AR4150" s="94"/>
      <c r="AS4150" s="157" t="s">
        <v>22</v>
      </c>
      <c r="AT4150" s="93">
        <v>42551</v>
      </c>
      <c r="AU4150" s="92" t="s">
        <v>22</v>
      </c>
      <c r="AV4150" s="91" t="s">
        <v>152</v>
      </c>
      <c r="AW4150" s="92" t="s">
        <v>48</v>
      </c>
      <c r="AX4150" s="92" t="s">
        <v>48</v>
      </c>
      <c r="AY4150" s="91" t="s">
        <v>152</v>
      </c>
      <c r="AZ4150" s="23"/>
      <c r="BA4150" s="25" t="s">
        <v>1328</v>
      </c>
      <c r="BB4150" t="s">
        <v>25</v>
      </c>
      <c r="BC4150" t="e">
        <v>#N/A</v>
      </c>
      <c r="BD4150" t="e">
        <f>IF(Z4150=BC4150,"OK")</f>
        <v>#N/A</v>
      </c>
      <c r="BE4150">
        <v>4.7</v>
      </c>
      <c r="BF4150">
        <v>0.1875</v>
      </c>
      <c r="BG4150" t="s">
        <v>22</v>
      </c>
      <c r="BH4150" t="s">
        <v>22</v>
      </c>
      <c r="BI4150" t="s">
        <v>22</v>
      </c>
      <c r="BJ4150">
        <v>0</v>
      </c>
      <c r="BK4150">
        <v>0</v>
      </c>
      <c r="BN4150" s="183"/>
    </row>
    <row r="4151" spans="1:66" ht="25.5" x14ac:dyDescent="0.25">
      <c r="A4151" s="1"/>
      <c r="B4151" s="94">
        <v>4138</v>
      </c>
      <c r="C4151" s="43">
        <v>1050460</v>
      </c>
      <c r="D4151" s="25"/>
      <c r="E4151" s="27" t="s">
        <v>1327</v>
      </c>
      <c r="F4151" s="151" t="s">
        <v>21</v>
      </c>
      <c r="G4151" s="25"/>
      <c r="H4151" s="46" t="str">
        <f>IFERROR(IFERROR(IF(SEARCH("Usystems",$E4151)&gt;0,"Usystems"),IF(SEARCH("RIIFO",$E4151)&gt;0,"RIIFO","Uponor")),"Uponor")</f>
        <v>Uponor</v>
      </c>
      <c r="I4151" s="25" t="str">
        <f>IFERROR(MID($D4151,1,7)+0,"")</f>
        <v/>
      </c>
      <c r="J4151" s="25" t="str">
        <f>IFERROR(MID($D4151,10,7)+0,"")</f>
        <v/>
      </c>
      <c r="K4151" s="25" t="str">
        <f>IFERROR(MID($D4151,19,7)+0,"")</f>
        <v/>
      </c>
      <c r="L4151" s="25" t="str">
        <f>IFERROR(MID($D4151,28,7)+0,"")</f>
        <v/>
      </c>
      <c r="M4151" s="25" t="str">
        <f>IF(IFERROR(MID($Q4151,1,7)+0,"")&lt;1130000,IF(INDEX(C:C,MATCH(LEFT(Q4151,7)+0,I:I,0))&lt;1130000,"",INDEX(C:C,MATCH(LEFT(Q4151,7)+0,I:I,0))),IFERROR(MID($Q4151,1,7)+0,""))</f>
        <v/>
      </c>
      <c r="N4151" s="25" t="str">
        <f>IF(IFERROR(MID($Q4151,10,7)+0,"")&lt;1130000,"",IFERROR(MID($Q4151,10,7)+0,""))</f>
        <v/>
      </c>
      <c r="O4151" s="25" t="str">
        <f>IF(IFERROR(MID($Q4151,19,7)+0,"")&lt;1130000,"",IFERROR(MID($Q4151,19,7)+0,""))</f>
        <v/>
      </c>
      <c r="P4151" s="25" t="str">
        <f>IF(M4151="","",IF(N4151="",M4151,M4151&amp;", "&amp;N4151))</f>
        <v/>
      </c>
      <c r="Q4151" s="25"/>
      <c r="R4151" s="25"/>
      <c r="S4151" s="35" t="s">
        <v>106</v>
      </c>
      <c r="T4151" s="25" t="s">
        <v>36</v>
      </c>
      <c r="U4151" s="185">
        <v>15628</v>
      </c>
      <c r="V4151" s="188">
        <v>15628</v>
      </c>
      <c r="W4151" s="189">
        <v>15628</v>
      </c>
      <c r="X4151" s="31">
        <v>15628</v>
      </c>
      <c r="Y4151" s="90">
        <f>IFERROR(ROUND(X4151/W4151-1,2),"")</f>
        <v>0</v>
      </c>
      <c r="Z4151" s="31">
        <f>IF(OR(S4151="VLD MLC components",S4151="VLD MLC pipes",S4151="VLD PEX components",S4151="VLD PEX pipes",S4151="VLD PHC components",S4151="VLD PHC pipes",S4151="Controls VLD"),"По запросу",X4151)</f>
        <v>15628</v>
      </c>
      <c r="AA4151" s="63">
        <f>ROUND(X4151/1.2,3)</f>
        <v>13023.333000000001</v>
      </c>
      <c r="AB4151" s="23">
        <v>13023.333000000001</v>
      </c>
      <c r="AC4151" s="190">
        <f>IFERROR(ROUND(AA4151/AB4151-1,2),"")</f>
        <v>0</v>
      </c>
      <c r="AD4151" s="25">
        <v>5.9</v>
      </c>
      <c r="AE4151" s="25">
        <v>0.13750000000000001</v>
      </c>
      <c r="AF4151" s="25">
        <v>0</v>
      </c>
      <c r="AG4151" s="25" t="s">
        <v>22</v>
      </c>
      <c r="AH4151" s="25">
        <v>0</v>
      </c>
      <c r="AI4151" s="25">
        <v>0</v>
      </c>
      <c r="AJ4151" s="25" t="s">
        <v>20</v>
      </c>
      <c r="AK4151" s="42" t="s">
        <v>19</v>
      </c>
      <c r="AL4151" s="25" t="s">
        <v>20</v>
      </c>
      <c r="AM4151" s="25">
        <v>1</v>
      </c>
      <c r="AN4151" s="25" t="s">
        <v>22</v>
      </c>
      <c r="AO4151" s="25" t="s">
        <v>22</v>
      </c>
      <c r="AP4151" s="25" t="s">
        <v>22</v>
      </c>
      <c r="AQ4151" s="25"/>
      <c r="AR4151" s="94"/>
      <c r="AS4151" s="157" t="s">
        <v>22</v>
      </c>
      <c r="AT4151" s="93">
        <v>42551</v>
      </c>
      <c r="AU4151" s="92" t="s">
        <v>22</v>
      </c>
      <c r="AV4151" s="91" t="s">
        <v>48</v>
      </c>
      <c r="AW4151" s="92" t="s">
        <v>48</v>
      </c>
      <c r="AX4151" s="92" t="s">
        <v>48</v>
      </c>
      <c r="AY4151" s="91" t="s">
        <v>152</v>
      </c>
      <c r="AZ4151" s="23"/>
      <c r="BA4151" s="25">
        <v>0</v>
      </c>
      <c r="BB4151" t="s">
        <v>48</v>
      </c>
      <c r="BC4151" t="e">
        <v>#N/A</v>
      </c>
      <c r="BD4151" t="e">
        <f>IF(Z4151=BC4151,"OK")</f>
        <v>#N/A</v>
      </c>
      <c r="BE4151">
        <v>5.9</v>
      </c>
      <c r="BF4151">
        <v>0.13750000000000001</v>
      </c>
      <c r="BG4151" t="s">
        <v>22</v>
      </c>
      <c r="BH4151" t="s">
        <v>22</v>
      </c>
      <c r="BI4151" t="s">
        <v>22</v>
      </c>
      <c r="BJ4151">
        <v>0</v>
      </c>
      <c r="BK4151">
        <v>0</v>
      </c>
      <c r="BN4151" s="183"/>
    </row>
    <row r="4152" spans="1:66" ht="25.5" x14ac:dyDescent="0.25">
      <c r="A4152" s="1"/>
      <c r="B4152" s="94">
        <v>4139</v>
      </c>
      <c r="C4152" s="43">
        <v>1050461</v>
      </c>
      <c r="D4152" s="25"/>
      <c r="E4152" s="27" t="s">
        <v>1326</v>
      </c>
      <c r="F4152" s="151" t="s">
        <v>21</v>
      </c>
      <c r="G4152" s="25"/>
      <c r="H4152" s="46" t="str">
        <f>IFERROR(IFERROR(IF(SEARCH("Usystems",$E4152)&gt;0,"Usystems"),IF(SEARCH("RIIFO",$E4152)&gt;0,"RIIFO","Uponor")),"Uponor")</f>
        <v>Uponor</v>
      </c>
      <c r="I4152" s="25" t="str">
        <f>IFERROR(MID($D4152,1,7)+0,"")</f>
        <v/>
      </c>
      <c r="J4152" s="25" t="str">
        <f>IFERROR(MID($D4152,10,7)+0,"")</f>
        <v/>
      </c>
      <c r="K4152" s="25" t="str">
        <f>IFERROR(MID($D4152,19,7)+0,"")</f>
        <v/>
      </c>
      <c r="L4152" s="25" t="str">
        <f>IFERROR(MID($D4152,28,7)+0,"")</f>
        <v/>
      </c>
      <c r="M4152" s="25" t="str">
        <f>IF(IFERROR(MID($Q4152,1,7)+0,"")&lt;1130000,IF(INDEX(C:C,MATCH(LEFT(Q4152,7)+0,I:I,0))&lt;1130000,"",INDEX(C:C,MATCH(LEFT(Q4152,7)+0,I:I,0))),IFERROR(MID($Q4152,1,7)+0,""))</f>
        <v/>
      </c>
      <c r="N4152" s="25" t="str">
        <f>IF(IFERROR(MID($Q4152,10,7)+0,"")&lt;1130000,"",IFERROR(MID($Q4152,10,7)+0,""))</f>
        <v/>
      </c>
      <c r="O4152" s="25" t="str">
        <f>IF(IFERROR(MID($Q4152,19,7)+0,"")&lt;1130000,"",IFERROR(MID($Q4152,19,7)+0,""))</f>
        <v/>
      </c>
      <c r="P4152" s="25" t="str">
        <f>IF(M4152="","",IF(N4152="",M4152,M4152&amp;", "&amp;N4152))</f>
        <v/>
      </c>
      <c r="Q4152" s="25"/>
      <c r="R4152" s="25"/>
      <c r="S4152" s="35" t="s">
        <v>106</v>
      </c>
      <c r="T4152" s="25" t="s">
        <v>36</v>
      </c>
      <c r="U4152" s="185">
        <v>13492</v>
      </c>
      <c r="V4152" s="188">
        <v>13492</v>
      </c>
      <c r="W4152" s="189">
        <v>13492</v>
      </c>
      <c r="X4152" s="31">
        <v>13492</v>
      </c>
      <c r="Y4152" s="90">
        <f>IFERROR(ROUND(X4152/W4152-1,2),"")</f>
        <v>0</v>
      </c>
      <c r="Z4152" s="31">
        <f>IF(OR(S4152="VLD MLC components",S4152="VLD MLC pipes",S4152="VLD PEX components",S4152="VLD PEX pipes",S4152="VLD PHC components",S4152="VLD PHC pipes",S4152="Controls VLD"),"По запросу",X4152)</f>
        <v>13492</v>
      </c>
      <c r="AA4152" s="63">
        <f>ROUND(X4152/1.2,3)</f>
        <v>11243.333000000001</v>
      </c>
      <c r="AB4152" s="23">
        <v>11243.333000000001</v>
      </c>
      <c r="AC4152" s="190">
        <f>IFERROR(ROUND(AA4152/AB4152-1,2),"")</f>
        <v>0</v>
      </c>
      <c r="AD4152" s="25">
        <v>5.8</v>
      </c>
      <c r="AE4152" s="25">
        <v>0.13750000000000001</v>
      </c>
      <c r="AF4152" s="25">
        <v>0</v>
      </c>
      <c r="AG4152" s="25" t="s">
        <v>22</v>
      </c>
      <c r="AH4152" s="25">
        <v>0</v>
      </c>
      <c r="AI4152" s="25">
        <v>0</v>
      </c>
      <c r="AJ4152" s="25" t="s">
        <v>20</v>
      </c>
      <c r="AK4152" s="42" t="s">
        <v>19</v>
      </c>
      <c r="AL4152" s="25" t="s">
        <v>20</v>
      </c>
      <c r="AM4152" s="25">
        <v>1</v>
      </c>
      <c r="AN4152" s="25" t="s">
        <v>22</v>
      </c>
      <c r="AO4152" s="25" t="s">
        <v>22</v>
      </c>
      <c r="AP4152" s="25" t="s">
        <v>22</v>
      </c>
      <c r="AQ4152" s="25"/>
      <c r="AR4152" s="94"/>
      <c r="AS4152" s="157" t="s">
        <v>22</v>
      </c>
      <c r="AT4152" s="93">
        <v>42551</v>
      </c>
      <c r="AU4152" s="92" t="s">
        <v>22</v>
      </c>
      <c r="AV4152" s="91" t="s">
        <v>48</v>
      </c>
      <c r="AW4152" s="92" t="s">
        <v>48</v>
      </c>
      <c r="AX4152" s="92" t="s">
        <v>48</v>
      </c>
      <c r="AY4152" s="91" t="s">
        <v>152</v>
      </c>
      <c r="AZ4152" s="23"/>
      <c r="BA4152" s="25">
        <v>0</v>
      </c>
      <c r="BB4152" t="s">
        <v>48</v>
      </c>
      <c r="BC4152" t="e">
        <v>#N/A</v>
      </c>
      <c r="BD4152" t="e">
        <f>IF(Z4152=BC4152,"OK")</f>
        <v>#N/A</v>
      </c>
      <c r="BE4152">
        <v>5.8</v>
      </c>
      <c r="BF4152">
        <v>0.13750000000000001</v>
      </c>
      <c r="BG4152" t="s">
        <v>22</v>
      </c>
      <c r="BH4152" t="s">
        <v>22</v>
      </c>
      <c r="BI4152" t="s">
        <v>22</v>
      </c>
      <c r="BJ4152">
        <v>0</v>
      </c>
      <c r="BK4152">
        <v>0</v>
      </c>
      <c r="BN4152" s="183"/>
    </row>
    <row r="4153" spans="1:66" ht="25.5" x14ac:dyDescent="0.25">
      <c r="A4153" s="1"/>
      <c r="B4153" s="94">
        <v>4140</v>
      </c>
      <c r="C4153" s="43">
        <v>1050469</v>
      </c>
      <c r="D4153" s="25"/>
      <c r="E4153" s="27" t="s">
        <v>1325</v>
      </c>
      <c r="F4153" s="151" t="s">
        <v>21</v>
      </c>
      <c r="G4153" s="25"/>
      <c r="H4153" s="46" t="str">
        <f>IFERROR(IFERROR(IF(SEARCH("Usystems",$E4153)&gt;0,"Usystems"),IF(SEARCH("RIIFO",$E4153)&gt;0,"RIIFO","Uponor")),"Uponor")</f>
        <v>Uponor</v>
      </c>
      <c r="I4153" s="25" t="str">
        <f>IFERROR(MID($D4153,1,7)+0,"")</f>
        <v/>
      </c>
      <c r="J4153" s="25" t="str">
        <f>IFERROR(MID($D4153,10,7)+0,"")</f>
        <v/>
      </c>
      <c r="K4153" s="25" t="str">
        <f>IFERROR(MID($D4153,19,7)+0,"")</f>
        <v/>
      </c>
      <c r="L4153" s="25" t="str">
        <f>IFERROR(MID($D4153,28,7)+0,"")</f>
        <v/>
      </c>
      <c r="M4153" s="25" t="str">
        <f>IF(IFERROR(MID($Q4153,1,7)+0,"")&lt;1130000,IF(INDEX(C:C,MATCH(LEFT(Q4153,7)+0,I:I,0))&lt;1130000,"",INDEX(C:C,MATCH(LEFT(Q4153,7)+0,I:I,0))),IFERROR(MID($Q4153,1,7)+0,""))</f>
        <v/>
      </c>
      <c r="N4153" s="25" t="str">
        <f>IF(IFERROR(MID($Q4153,10,7)+0,"")&lt;1130000,"",IFERROR(MID($Q4153,10,7)+0,""))</f>
        <v/>
      </c>
      <c r="O4153" s="25" t="str">
        <f>IF(IFERROR(MID($Q4153,19,7)+0,"")&lt;1130000,"",IFERROR(MID($Q4153,19,7)+0,""))</f>
        <v/>
      </c>
      <c r="P4153" s="25" t="str">
        <f>IF(M4153="","",IF(N4153="",M4153,M4153&amp;", "&amp;N4153))</f>
        <v/>
      </c>
      <c r="Q4153" s="25"/>
      <c r="R4153" s="25"/>
      <c r="S4153" s="35" t="s">
        <v>106</v>
      </c>
      <c r="T4153" s="25" t="s">
        <v>36</v>
      </c>
      <c r="U4153" s="185">
        <v>15815</v>
      </c>
      <c r="V4153" s="188">
        <v>15815</v>
      </c>
      <c r="W4153" s="189">
        <v>15815</v>
      </c>
      <c r="X4153" s="31">
        <v>15815</v>
      </c>
      <c r="Y4153" s="90">
        <f>IFERROR(ROUND(X4153/W4153-1,2),"")</f>
        <v>0</v>
      </c>
      <c r="Z4153" s="31">
        <f>IF(OR(S4153="VLD MLC components",S4153="VLD MLC pipes",S4153="VLD PEX components",S4153="VLD PEX pipes",S4153="VLD PHC components",S4153="VLD PHC pipes",S4153="Controls VLD"),"По запросу",X4153)</f>
        <v>15815</v>
      </c>
      <c r="AA4153" s="63">
        <f>ROUND(X4153/1.2,3)</f>
        <v>13179.166999999999</v>
      </c>
      <c r="AB4153" s="23">
        <v>13179.166999999999</v>
      </c>
      <c r="AC4153" s="190">
        <f>IFERROR(ROUND(AA4153/AB4153-1,2),"")</f>
        <v>0</v>
      </c>
      <c r="AD4153" s="25">
        <v>6.851</v>
      </c>
      <c r="AE4153" s="25">
        <v>0.13750000000000001</v>
      </c>
      <c r="AF4153" s="25">
        <v>0</v>
      </c>
      <c r="AG4153" s="25" t="s">
        <v>22</v>
      </c>
      <c r="AH4153" s="25">
        <v>0</v>
      </c>
      <c r="AI4153" s="25">
        <v>0</v>
      </c>
      <c r="AJ4153" s="25" t="s">
        <v>20</v>
      </c>
      <c r="AK4153" s="42" t="s">
        <v>19</v>
      </c>
      <c r="AL4153" s="25" t="s">
        <v>20</v>
      </c>
      <c r="AM4153" s="25">
        <v>1</v>
      </c>
      <c r="AN4153" s="25" t="s">
        <v>22</v>
      </c>
      <c r="AO4153" s="25" t="s">
        <v>22</v>
      </c>
      <c r="AP4153" s="25" t="s">
        <v>22</v>
      </c>
      <c r="AQ4153" s="25"/>
      <c r="AR4153" s="94"/>
      <c r="AS4153" s="157" t="s">
        <v>22</v>
      </c>
      <c r="AT4153" s="93">
        <v>42551</v>
      </c>
      <c r="AU4153" s="92" t="s">
        <v>22</v>
      </c>
      <c r="AV4153" s="91" t="s">
        <v>48</v>
      </c>
      <c r="AW4153" s="92" t="s">
        <v>48</v>
      </c>
      <c r="AX4153" s="92" t="s">
        <v>48</v>
      </c>
      <c r="AY4153" s="91" t="s">
        <v>152</v>
      </c>
      <c r="AZ4153" s="23"/>
      <c r="BA4153" s="25">
        <v>0</v>
      </c>
      <c r="BB4153" t="s">
        <v>48</v>
      </c>
      <c r="BC4153" t="e">
        <v>#N/A</v>
      </c>
      <c r="BD4153" t="e">
        <f>IF(Z4153=BC4153,"OK")</f>
        <v>#N/A</v>
      </c>
      <c r="BE4153">
        <v>6.851</v>
      </c>
      <c r="BF4153">
        <v>0.13750000000000001</v>
      </c>
      <c r="BG4153" t="s">
        <v>22</v>
      </c>
      <c r="BH4153" t="s">
        <v>22</v>
      </c>
      <c r="BI4153" t="s">
        <v>22</v>
      </c>
      <c r="BJ4153">
        <v>0</v>
      </c>
      <c r="BK4153">
        <v>0</v>
      </c>
      <c r="BN4153" s="183"/>
    </row>
    <row r="4154" spans="1:66" ht="25.5" x14ac:dyDescent="0.25">
      <c r="A4154" s="1"/>
      <c r="B4154" s="94">
        <v>4141</v>
      </c>
      <c r="C4154" s="43">
        <v>1054355</v>
      </c>
      <c r="D4154" s="25"/>
      <c r="E4154" s="27" t="s">
        <v>1324</v>
      </c>
      <c r="F4154" s="151" t="s">
        <v>21</v>
      </c>
      <c r="G4154" s="25"/>
      <c r="H4154" s="46" t="str">
        <f>IFERROR(IFERROR(IF(SEARCH("Usystems",$E4154)&gt;0,"Usystems"),IF(SEARCH("RIIFO",$E4154)&gt;0,"RIIFO","Uponor")),"Uponor")</f>
        <v>Uponor</v>
      </c>
      <c r="I4154" s="25" t="str">
        <f>IFERROR(MID($D4154,1,7)+0,"")</f>
        <v/>
      </c>
      <c r="J4154" s="25" t="str">
        <f>IFERROR(MID($D4154,10,7)+0,"")</f>
        <v/>
      </c>
      <c r="K4154" s="25" t="str">
        <f>IFERROR(MID($D4154,19,7)+0,"")</f>
        <v/>
      </c>
      <c r="L4154" s="25" t="str">
        <f>IFERROR(MID($D4154,28,7)+0,"")</f>
        <v/>
      </c>
      <c r="M4154" s="25" t="str">
        <f>IF(IFERROR(MID($Q4154,1,7)+0,"")&lt;1130000,IF(INDEX(C:C,MATCH(LEFT(Q4154,7)+0,I:I,0))&lt;1130000,"",INDEX(C:C,MATCH(LEFT(Q4154,7)+0,I:I,0))),IFERROR(MID($Q4154,1,7)+0,""))</f>
        <v/>
      </c>
      <c r="N4154" s="25" t="str">
        <f>IF(IFERROR(MID($Q4154,10,7)+0,"")&lt;1130000,"",IFERROR(MID($Q4154,10,7)+0,""))</f>
        <v/>
      </c>
      <c r="O4154" s="25" t="str">
        <f>IF(IFERROR(MID($Q4154,19,7)+0,"")&lt;1130000,"",IFERROR(MID($Q4154,19,7)+0,""))</f>
        <v/>
      </c>
      <c r="P4154" s="25" t="str">
        <f>IF(M4154="","",IF(N4154="",M4154,M4154&amp;", "&amp;N4154))</f>
        <v/>
      </c>
      <c r="Q4154" s="25"/>
      <c r="R4154" s="25"/>
      <c r="S4154" s="35" t="s">
        <v>106</v>
      </c>
      <c r="T4154" s="25" t="s">
        <v>36</v>
      </c>
      <c r="U4154" s="185">
        <v>71224</v>
      </c>
      <c r="V4154" s="188">
        <v>71224</v>
      </c>
      <c r="W4154" s="189">
        <v>71224</v>
      </c>
      <c r="X4154" s="31">
        <v>71224</v>
      </c>
      <c r="Y4154" s="90">
        <f>IFERROR(ROUND(X4154/W4154-1,2),"")</f>
        <v>0</v>
      </c>
      <c r="Z4154" s="31">
        <f>IF(OR(S4154="VLD MLC components",S4154="VLD MLC pipes",S4154="VLD PEX components",S4154="VLD PEX pipes",S4154="VLD PHC components",S4154="VLD PHC pipes",S4154="Controls VLD"),"По запросу",X4154)</f>
        <v>71224</v>
      </c>
      <c r="AA4154" s="63">
        <f>ROUND(X4154/1.2,3)</f>
        <v>59353.332999999999</v>
      </c>
      <c r="AB4154" s="23">
        <v>59353.332999999999</v>
      </c>
      <c r="AC4154" s="190">
        <f>IFERROR(ROUND(AA4154/AB4154-1,2),"")</f>
        <v>0</v>
      </c>
      <c r="AD4154" s="25">
        <v>12.996</v>
      </c>
      <c r="AE4154" s="25">
        <v>0.82199999999999995</v>
      </c>
      <c r="AF4154" s="25">
        <v>0</v>
      </c>
      <c r="AG4154" s="25" t="s">
        <v>22</v>
      </c>
      <c r="AH4154" s="25">
        <v>0</v>
      </c>
      <c r="AI4154" s="25">
        <v>0</v>
      </c>
      <c r="AJ4154" s="25" t="s">
        <v>20</v>
      </c>
      <c r="AK4154" s="42" t="s">
        <v>19</v>
      </c>
      <c r="AL4154" s="25" t="s">
        <v>20</v>
      </c>
      <c r="AM4154" s="25">
        <v>1</v>
      </c>
      <c r="AN4154" s="25" t="s">
        <v>22</v>
      </c>
      <c r="AO4154" s="25" t="s">
        <v>22</v>
      </c>
      <c r="AP4154" s="25" t="s">
        <v>22</v>
      </c>
      <c r="AQ4154" s="25"/>
      <c r="AR4154" s="94"/>
      <c r="AS4154" s="157" t="s">
        <v>22</v>
      </c>
      <c r="AT4154" s="93">
        <v>42551</v>
      </c>
      <c r="AU4154" s="92" t="s">
        <v>22</v>
      </c>
      <c r="AV4154" s="91" t="s">
        <v>48</v>
      </c>
      <c r="AW4154" s="92" t="s">
        <v>48</v>
      </c>
      <c r="AX4154" s="92" t="s">
        <v>48</v>
      </c>
      <c r="AY4154" s="91" t="s">
        <v>152</v>
      </c>
      <c r="AZ4154" s="23"/>
      <c r="BA4154" s="25">
        <v>0</v>
      </c>
      <c r="BB4154" t="s">
        <v>48</v>
      </c>
      <c r="BC4154" t="e">
        <v>#N/A</v>
      </c>
      <c r="BD4154" t="e">
        <f>IF(Z4154=BC4154,"OK")</f>
        <v>#N/A</v>
      </c>
      <c r="BE4154">
        <v>12.996</v>
      </c>
      <c r="BF4154">
        <v>0.82199999999999995</v>
      </c>
      <c r="BG4154" t="s">
        <v>22</v>
      </c>
      <c r="BH4154" t="s">
        <v>22</v>
      </c>
      <c r="BI4154" t="s">
        <v>22</v>
      </c>
      <c r="BJ4154">
        <v>0</v>
      </c>
      <c r="BK4154">
        <v>0</v>
      </c>
      <c r="BN4154" s="183"/>
    </row>
    <row r="4155" spans="1:66" ht="25.5" x14ac:dyDescent="0.25">
      <c r="A4155" s="1"/>
      <c r="B4155" s="94">
        <v>4142</v>
      </c>
      <c r="C4155" s="43">
        <v>1054356</v>
      </c>
      <c r="D4155" s="25"/>
      <c r="E4155" s="27" t="s">
        <v>1323</v>
      </c>
      <c r="F4155" s="151" t="s">
        <v>21</v>
      </c>
      <c r="G4155" s="25"/>
      <c r="H4155" s="46" t="str">
        <f>IFERROR(IFERROR(IF(SEARCH("Usystems",$E4155)&gt;0,"Usystems"),IF(SEARCH("RIIFO",$E4155)&gt;0,"RIIFO","Uponor")),"Uponor")</f>
        <v>Uponor</v>
      </c>
      <c r="I4155" s="25" t="str">
        <f>IFERROR(MID($D4155,1,7)+0,"")</f>
        <v/>
      </c>
      <c r="J4155" s="25" t="str">
        <f>IFERROR(MID($D4155,10,7)+0,"")</f>
        <v/>
      </c>
      <c r="K4155" s="25" t="str">
        <f>IFERROR(MID($D4155,19,7)+0,"")</f>
        <v/>
      </c>
      <c r="L4155" s="25" t="str">
        <f>IFERROR(MID($D4155,28,7)+0,"")</f>
        <v/>
      </c>
      <c r="M4155" s="25" t="str">
        <f>IF(IFERROR(MID($Q4155,1,7)+0,"")&lt;1130000,IF(INDEX(C:C,MATCH(LEFT(Q4155,7)+0,I:I,0))&lt;1130000,"",INDEX(C:C,MATCH(LEFT(Q4155,7)+0,I:I,0))),IFERROR(MID($Q4155,1,7)+0,""))</f>
        <v/>
      </c>
      <c r="N4155" s="25" t="str">
        <f>IF(IFERROR(MID($Q4155,10,7)+0,"")&lt;1130000,"",IFERROR(MID($Q4155,10,7)+0,""))</f>
        <v/>
      </c>
      <c r="O4155" s="25" t="str">
        <f>IF(IFERROR(MID($Q4155,19,7)+0,"")&lt;1130000,"",IFERROR(MID($Q4155,19,7)+0,""))</f>
        <v/>
      </c>
      <c r="P4155" s="25" t="str">
        <f>IF(M4155="","",IF(N4155="",M4155,M4155&amp;", "&amp;N4155))</f>
        <v/>
      </c>
      <c r="Q4155" s="25"/>
      <c r="R4155" s="25"/>
      <c r="S4155" s="35" t="s">
        <v>106</v>
      </c>
      <c r="T4155" s="25" t="s">
        <v>36</v>
      </c>
      <c r="U4155" s="185">
        <v>75802</v>
      </c>
      <c r="V4155" s="188">
        <v>75802</v>
      </c>
      <c r="W4155" s="189">
        <v>75802</v>
      </c>
      <c r="X4155" s="31">
        <v>75802</v>
      </c>
      <c r="Y4155" s="90">
        <f>IFERROR(ROUND(X4155/W4155-1,2),"")</f>
        <v>0</v>
      </c>
      <c r="Z4155" s="31">
        <f>IF(OR(S4155="VLD MLC components",S4155="VLD MLC pipes",S4155="VLD PEX components",S4155="VLD PEX pipes",S4155="VLD PHC components",S4155="VLD PHC pipes",S4155="Controls VLD"),"По запросу",X4155)</f>
        <v>75802</v>
      </c>
      <c r="AA4155" s="63">
        <f>ROUND(X4155/1.2,3)</f>
        <v>63168.332999999999</v>
      </c>
      <c r="AB4155" s="23">
        <v>63168.332999999999</v>
      </c>
      <c r="AC4155" s="190">
        <f>IFERROR(ROUND(AA4155/AB4155-1,2),"")</f>
        <v>0</v>
      </c>
      <c r="AD4155" s="25">
        <v>13.606</v>
      </c>
      <c r="AE4155" s="25">
        <v>0.78700000000000003</v>
      </c>
      <c r="AF4155" s="25">
        <v>0</v>
      </c>
      <c r="AG4155" s="25" t="s">
        <v>22</v>
      </c>
      <c r="AH4155" s="25">
        <v>0</v>
      </c>
      <c r="AI4155" s="25">
        <v>0</v>
      </c>
      <c r="AJ4155" s="25" t="s">
        <v>20</v>
      </c>
      <c r="AK4155" s="42" t="s">
        <v>19</v>
      </c>
      <c r="AL4155" s="25" t="s">
        <v>20</v>
      </c>
      <c r="AM4155" s="25">
        <v>1</v>
      </c>
      <c r="AN4155" s="25" t="s">
        <v>22</v>
      </c>
      <c r="AO4155" s="25" t="s">
        <v>22</v>
      </c>
      <c r="AP4155" s="25" t="s">
        <v>22</v>
      </c>
      <c r="AQ4155" s="25"/>
      <c r="AR4155" s="94"/>
      <c r="AS4155" s="157" t="s">
        <v>22</v>
      </c>
      <c r="AT4155" s="93">
        <v>42551</v>
      </c>
      <c r="AU4155" s="92" t="s">
        <v>22</v>
      </c>
      <c r="AV4155" s="91" t="s">
        <v>48</v>
      </c>
      <c r="AW4155" s="92" t="s">
        <v>48</v>
      </c>
      <c r="AX4155" s="92" t="s">
        <v>48</v>
      </c>
      <c r="AY4155" s="91" t="s">
        <v>152</v>
      </c>
      <c r="AZ4155" s="23"/>
      <c r="BA4155" s="25">
        <v>0</v>
      </c>
      <c r="BB4155" t="s">
        <v>48</v>
      </c>
      <c r="BC4155" t="e">
        <v>#N/A</v>
      </c>
      <c r="BD4155" t="e">
        <f>IF(Z4155=BC4155,"OK")</f>
        <v>#N/A</v>
      </c>
      <c r="BE4155">
        <v>13.606</v>
      </c>
      <c r="BF4155">
        <v>0.78700000000000003</v>
      </c>
      <c r="BG4155" t="s">
        <v>22</v>
      </c>
      <c r="BH4155" t="s">
        <v>22</v>
      </c>
      <c r="BI4155" t="s">
        <v>22</v>
      </c>
      <c r="BJ4155">
        <v>0</v>
      </c>
      <c r="BK4155">
        <v>0</v>
      </c>
      <c r="BN4155" s="183"/>
    </row>
    <row r="4156" spans="1:66" ht="25.5" x14ac:dyDescent="0.25">
      <c r="A4156" s="1"/>
      <c r="B4156" s="94">
        <v>4143</v>
      </c>
      <c r="C4156" s="43">
        <v>1054349</v>
      </c>
      <c r="D4156" s="25"/>
      <c r="E4156" s="27" t="s">
        <v>1322</v>
      </c>
      <c r="F4156" s="151" t="s">
        <v>21</v>
      </c>
      <c r="G4156" s="25"/>
      <c r="H4156" s="46" t="str">
        <f>IFERROR(IFERROR(IF(SEARCH("Usystems",$E4156)&gt;0,"Usystems"),IF(SEARCH("RIIFO",$E4156)&gt;0,"RIIFO","Uponor")),"Uponor")</f>
        <v>Uponor</v>
      </c>
      <c r="I4156" s="25" t="str">
        <f>IFERROR(MID($D4156,1,7)+0,"")</f>
        <v/>
      </c>
      <c r="J4156" s="25" t="str">
        <f>IFERROR(MID($D4156,10,7)+0,"")</f>
        <v/>
      </c>
      <c r="K4156" s="25" t="str">
        <f>IFERROR(MID($D4156,19,7)+0,"")</f>
        <v/>
      </c>
      <c r="L4156" s="25" t="str">
        <f>IFERROR(MID($D4156,28,7)+0,"")</f>
        <v/>
      </c>
      <c r="M4156" s="25" t="str">
        <f>IF(IFERROR(MID($Q4156,1,7)+0,"")&lt;1130000,IF(INDEX(C:C,MATCH(LEFT(Q4156,7)+0,I:I,0))&lt;1130000,"",INDEX(C:C,MATCH(LEFT(Q4156,7)+0,I:I,0))),IFERROR(MID($Q4156,1,7)+0,""))</f>
        <v/>
      </c>
      <c r="N4156" s="25" t="str">
        <f>IF(IFERROR(MID($Q4156,10,7)+0,"")&lt;1130000,"",IFERROR(MID($Q4156,10,7)+0,""))</f>
        <v/>
      </c>
      <c r="O4156" s="25" t="str">
        <f>IF(IFERROR(MID($Q4156,19,7)+0,"")&lt;1130000,"",IFERROR(MID($Q4156,19,7)+0,""))</f>
        <v/>
      </c>
      <c r="P4156" s="25" t="str">
        <f>IF(M4156="","",IF(N4156="",M4156,M4156&amp;", "&amp;N4156))</f>
        <v/>
      </c>
      <c r="Q4156" s="25"/>
      <c r="R4156" s="25"/>
      <c r="S4156" s="35" t="s">
        <v>106</v>
      </c>
      <c r="T4156" s="25" t="s">
        <v>36</v>
      </c>
      <c r="U4156" s="185">
        <v>278520</v>
      </c>
      <c r="V4156" s="188">
        <v>278520</v>
      </c>
      <c r="W4156" s="189">
        <v>278520</v>
      </c>
      <c r="X4156" s="31">
        <v>278520</v>
      </c>
      <c r="Y4156" s="90">
        <f>IFERROR(ROUND(X4156/W4156-1,2),"")</f>
        <v>0</v>
      </c>
      <c r="Z4156" s="31">
        <f>IF(OR(S4156="VLD MLC components",S4156="VLD MLC pipes",S4156="VLD PEX components",S4156="VLD PEX pipes",S4156="VLD PHC components",S4156="VLD PHC pipes",S4156="Controls VLD"),"По запросу",X4156)</f>
        <v>278520</v>
      </c>
      <c r="AA4156" s="63">
        <f>ROUND(X4156/1.2,3)</f>
        <v>232100</v>
      </c>
      <c r="AB4156" s="23">
        <v>232100</v>
      </c>
      <c r="AC4156" s="190">
        <f>IFERROR(ROUND(AA4156/AB4156-1,2),"")</f>
        <v>0</v>
      </c>
      <c r="AD4156" s="25">
        <v>21.5</v>
      </c>
      <c r="AE4156" s="25">
        <v>1.032</v>
      </c>
      <c r="AF4156" s="25">
        <v>0</v>
      </c>
      <c r="AG4156" s="25" t="s">
        <v>22</v>
      </c>
      <c r="AH4156" s="25">
        <v>0</v>
      </c>
      <c r="AI4156" s="25">
        <v>0</v>
      </c>
      <c r="AJ4156" s="25" t="s">
        <v>20</v>
      </c>
      <c r="AK4156" s="42" t="s">
        <v>19</v>
      </c>
      <c r="AL4156" s="25" t="s">
        <v>20</v>
      </c>
      <c r="AM4156" s="25">
        <v>1</v>
      </c>
      <c r="AN4156" s="25" t="s">
        <v>22</v>
      </c>
      <c r="AO4156" s="25" t="s">
        <v>22</v>
      </c>
      <c r="AP4156" s="25" t="s">
        <v>22</v>
      </c>
      <c r="AQ4156" s="25"/>
      <c r="AR4156" s="94"/>
      <c r="AS4156" s="157" t="s">
        <v>22</v>
      </c>
      <c r="AT4156" s="93">
        <v>42551</v>
      </c>
      <c r="AU4156" s="92" t="s">
        <v>22</v>
      </c>
      <c r="AV4156" s="91" t="s">
        <v>48</v>
      </c>
      <c r="AW4156" s="92" t="s">
        <v>48</v>
      </c>
      <c r="AX4156" s="92" t="s">
        <v>48</v>
      </c>
      <c r="AY4156" s="91" t="s">
        <v>152</v>
      </c>
      <c r="AZ4156" s="23"/>
      <c r="BA4156" s="25">
        <v>0</v>
      </c>
      <c r="BB4156" t="s">
        <v>48</v>
      </c>
      <c r="BC4156" t="e">
        <v>#N/A</v>
      </c>
      <c r="BD4156" t="e">
        <f>IF(Z4156=BC4156,"OK")</f>
        <v>#N/A</v>
      </c>
      <c r="BE4156">
        <v>21.5</v>
      </c>
      <c r="BF4156">
        <v>1.032</v>
      </c>
      <c r="BG4156" t="s">
        <v>22</v>
      </c>
      <c r="BH4156" t="s">
        <v>22</v>
      </c>
      <c r="BI4156" t="s">
        <v>22</v>
      </c>
      <c r="BJ4156">
        <v>0</v>
      </c>
      <c r="BK4156">
        <v>0</v>
      </c>
      <c r="BN4156" s="183"/>
    </row>
    <row r="4157" spans="1:66" ht="25.5" x14ac:dyDescent="0.25">
      <c r="A4157" s="1"/>
      <c r="B4157" s="94">
        <v>4144</v>
      </c>
      <c r="C4157" s="43">
        <v>1054350</v>
      </c>
      <c r="D4157" s="25"/>
      <c r="E4157" s="27" t="s">
        <v>1321</v>
      </c>
      <c r="F4157" s="151" t="s">
        <v>21</v>
      </c>
      <c r="G4157" s="25"/>
      <c r="H4157" s="46" t="str">
        <f>IFERROR(IFERROR(IF(SEARCH("Usystems",$E4157)&gt;0,"Usystems"),IF(SEARCH("RIIFO",$E4157)&gt;0,"RIIFO","Uponor")),"Uponor")</f>
        <v>Uponor</v>
      </c>
      <c r="I4157" s="25" t="str">
        <f>IFERROR(MID($D4157,1,7)+0,"")</f>
        <v/>
      </c>
      <c r="J4157" s="25" t="str">
        <f>IFERROR(MID($D4157,10,7)+0,"")</f>
        <v/>
      </c>
      <c r="K4157" s="25" t="str">
        <f>IFERROR(MID($D4157,19,7)+0,"")</f>
        <v/>
      </c>
      <c r="L4157" s="25" t="str">
        <f>IFERROR(MID($D4157,28,7)+0,"")</f>
        <v/>
      </c>
      <c r="M4157" s="25" t="str">
        <f>IF(IFERROR(MID($Q4157,1,7)+0,"")&lt;1130000,IF(INDEX(C:C,MATCH(LEFT(Q4157,7)+0,I:I,0))&lt;1130000,"",INDEX(C:C,MATCH(LEFT(Q4157,7)+0,I:I,0))),IFERROR(MID($Q4157,1,7)+0,""))</f>
        <v/>
      </c>
      <c r="N4157" s="25" t="str">
        <f>IF(IFERROR(MID($Q4157,10,7)+0,"")&lt;1130000,"",IFERROR(MID($Q4157,10,7)+0,""))</f>
        <v/>
      </c>
      <c r="O4157" s="25" t="str">
        <f>IF(IFERROR(MID($Q4157,19,7)+0,"")&lt;1130000,"",IFERROR(MID($Q4157,19,7)+0,""))</f>
        <v/>
      </c>
      <c r="P4157" s="25" t="str">
        <f>IF(M4157="","",IF(N4157="",M4157,M4157&amp;", "&amp;N4157))</f>
        <v/>
      </c>
      <c r="Q4157" s="25"/>
      <c r="R4157" s="25"/>
      <c r="S4157" s="35" t="s">
        <v>106</v>
      </c>
      <c r="T4157" s="25" t="s">
        <v>36</v>
      </c>
      <c r="U4157" s="185">
        <v>382088</v>
      </c>
      <c r="V4157" s="188">
        <v>382088</v>
      </c>
      <c r="W4157" s="189">
        <v>382088</v>
      </c>
      <c r="X4157" s="31">
        <v>382088</v>
      </c>
      <c r="Y4157" s="90">
        <f>IFERROR(ROUND(X4157/W4157-1,2),"")</f>
        <v>0</v>
      </c>
      <c r="Z4157" s="31">
        <f>IF(OR(S4157="VLD MLC components",S4157="VLD MLC pipes",S4157="VLD PEX components",S4157="VLD PEX pipes",S4157="VLD PHC components",S4157="VLD PHC pipes",S4157="Controls VLD"),"По запросу",X4157)</f>
        <v>382088</v>
      </c>
      <c r="AA4157" s="63">
        <f>ROUND(X4157/1.2,3)</f>
        <v>318406.66700000002</v>
      </c>
      <c r="AB4157" s="23">
        <v>318406.66700000002</v>
      </c>
      <c r="AC4157" s="190">
        <f>IFERROR(ROUND(AA4157/AB4157-1,2),"")</f>
        <v>0</v>
      </c>
      <c r="AD4157" s="25">
        <v>30</v>
      </c>
      <c r="AE4157" s="25">
        <v>1.587</v>
      </c>
      <c r="AF4157" s="25">
        <v>0</v>
      </c>
      <c r="AG4157" s="25" t="s">
        <v>22</v>
      </c>
      <c r="AH4157" s="25">
        <v>0</v>
      </c>
      <c r="AI4157" s="25">
        <v>0</v>
      </c>
      <c r="AJ4157" s="25" t="s">
        <v>20</v>
      </c>
      <c r="AK4157" s="42" t="s">
        <v>19</v>
      </c>
      <c r="AL4157" s="25" t="s">
        <v>20</v>
      </c>
      <c r="AM4157" s="25">
        <v>1</v>
      </c>
      <c r="AN4157" s="25" t="s">
        <v>22</v>
      </c>
      <c r="AO4157" s="25" t="s">
        <v>22</v>
      </c>
      <c r="AP4157" s="25" t="s">
        <v>22</v>
      </c>
      <c r="AQ4157" s="25"/>
      <c r="AR4157" s="94"/>
      <c r="AS4157" s="157" t="s">
        <v>22</v>
      </c>
      <c r="AT4157" s="93">
        <v>42551</v>
      </c>
      <c r="AU4157" s="92" t="s">
        <v>22</v>
      </c>
      <c r="AV4157" s="91" t="s">
        <v>48</v>
      </c>
      <c r="AW4157" s="92" t="s">
        <v>48</v>
      </c>
      <c r="AX4157" s="92" t="s">
        <v>48</v>
      </c>
      <c r="AY4157" s="91" t="s">
        <v>152</v>
      </c>
      <c r="AZ4157" s="23"/>
      <c r="BA4157" s="25">
        <v>0</v>
      </c>
      <c r="BB4157" t="s">
        <v>48</v>
      </c>
      <c r="BC4157" t="e">
        <v>#N/A</v>
      </c>
      <c r="BD4157" t="e">
        <f>IF(Z4157=BC4157,"OK")</f>
        <v>#N/A</v>
      </c>
      <c r="BE4157">
        <v>30</v>
      </c>
      <c r="BF4157">
        <v>1.587</v>
      </c>
      <c r="BG4157" t="s">
        <v>22</v>
      </c>
      <c r="BH4157" t="s">
        <v>22</v>
      </c>
      <c r="BI4157" t="s">
        <v>22</v>
      </c>
      <c r="BJ4157">
        <v>0</v>
      </c>
      <c r="BK4157">
        <v>0</v>
      </c>
      <c r="BN4157" s="183"/>
    </row>
    <row r="4158" spans="1:66" ht="25.5" x14ac:dyDescent="0.25">
      <c r="A4158" s="1"/>
      <c r="B4158" s="94">
        <v>4145</v>
      </c>
      <c r="C4158" s="43">
        <v>1050462</v>
      </c>
      <c r="D4158" s="25"/>
      <c r="E4158" s="27" t="s">
        <v>1320</v>
      </c>
      <c r="F4158" s="151" t="s">
        <v>21</v>
      </c>
      <c r="G4158" s="25"/>
      <c r="H4158" s="46" t="str">
        <f>IFERROR(IFERROR(IF(SEARCH("Usystems",$E4158)&gt;0,"Usystems"),IF(SEARCH("RIIFO",$E4158)&gt;0,"RIIFO","Uponor")),"Uponor")</f>
        <v>Uponor</v>
      </c>
      <c r="I4158" s="25" t="str">
        <f>IFERROR(MID($D4158,1,7)+0,"")</f>
        <v/>
      </c>
      <c r="J4158" s="25" t="str">
        <f>IFERROR(MID($D4158,10,7)+0,"")</f>
        <v/>
      </c>
      <c r="K4158" s="25" t="str">
        <f>IFERROR(MID($D4158,19,7)+0,"")</f>
        <v/>
      </c>
      <c r="L4158" s="25" t="str">
        <f>IFERROR(MID($D4158,28,7)+0,"")</f>
        <v/>
      </c>
      <c r="M4158" s="25" t="str">
        <f>IF(IFERROR(MID($Q4158,1,7)+0,"")&lt;1130000,IF(INDEX(C:C,MATCH(LEFT(Q4158,7)+0,I:I,0))&lt;1130000,"",INDEX(C:C,MATCH(LEFT(Q4158,7)+0,I:I,0))),IFERROR(MID($Q4158,1,7)+0,""))</f>
        <v/>
      </c>
      <c r="N4158" s="25" t="str">
        <f>IF(IFERROR(MID($Q4158,10,7)+0,"")&lt;1130000,"",IFERROR(MID($Q4158,10,7)+0,""))</f>
        <v/>
      </c>
      <c r="O4158" s="25" t="str">
        <f>IF(IFERROR(MID($Q4158,19,7)+0,"")&lt;1130000,"",IFERROR(MID($Q4158,19,7)+0,""))</f>
        <v/>
      </c>
      <c r="P4158" s="25" t="str">
        <f>IF(M4158="","",IF(N4158="",M4158,M4158&amp;", "&amp;N4158))</f>
        <v/>
      </c>
      <c r="Q4158" s="25"/>
      <c r="R4158" s="25"/>
      <c r="S4158" s="35" t="s">
        <v>106</v>
      </c>
      <c r="T4158" s="25" t="s">
        <v>36</v>
      </c>
      <c r="U4158" s="185">
        <v>13509</v>
      </c>
      <c r="V4158" s="188">
        <v>13509</v>
      </c>
      <c r="W4158" s="189">
        <v>13509</v>
      </c>
      <c r="X4158" s="31">
        <v>13509</v>
      </c>
      <c r="Y4158" s="90">
        <f>IFERROR(ROUND(X4158/W4158-1,2),"")</f>
        <v>0</v>
      </c>
      <c r="Z4158" s="31">
        <f>IF(OR(S4158="VLD MLC components",S4158="VLD MLC pipes",S4158="VLD PEX components",S4158="VLD PEX pipes",S4158="VLD PHC components",S4158="VLD PHC pipes",S4158="Controls VLD"),"По запросу",X4158)</f>
        <v>13509</v>
      </c>
      <c r="AA4158" s="63">
        <f>ROUND(X4158/1.2,3)</f>
        <v>11257.5</v>
      </c>
      <c r="AB4158" s="23">
        <v>11257.5</v>
      </c>
      <c r="AC4158" s="190">
        <f>IFERROR(ROUND(AA4158/AB4158-1,2),"")</f>
        <v>0</v>
      </c>
      <c r="AD4158" s="25">
        <v>5.8940000000000001</v>
      </c>
      <c r="AE4158" s="25">
        <v>0.13750000000000001</v>
      </c>
      <c r="AF4158" s="25">
        <v>0</v>
      </c>
      <c r="AG4158" s="25" t="s">
        <v>22</v>
      </c>
      <c r="AH4158" s="25">
        <v>0</v>
      </c>
      <c r="AI4158" s="25">
        <v>0</v>
      </c>
      <c r="AJ4158" s="25" t="s">
        <v>20</v>
      </c>
      <c r="AK4158" s="42" t="s">
        <v>19</v>
      </c>
      <c r="AL4158" s="25" t="s">
        <v>20</v>
      </c>
      <c r="AM4158" s="25">
        <v>1</v>
      </c>
      <c r="AN4158" s="25" t="s">
        <v>22</v>
      </c>
      <c r="AO4158" s="25" t="s">
        <v>22</v>
      </c>
      <c r="AP4158" s="25" t="s">
        <v>22</v>
      </c>
      <c r="AQ4158" s="25"/>
      <c r="AR4158" s="94"/>
      <c r="AS4158" s="157" t="s">
        <v>22</v>
      </c>
      <c r="AT4158" s="93">
        <v>42551</v>
      </c>
      <c r="AU4158" s="92" t="s">
        <v>22</v>
      </c>
      <c r="AV4158" s="91" t="s">
        <v>48</v>
      </c>
      <c r="AW4158" s="92" t="s">
        <v>48</v>
      </c>
      <c r="AX4158" s="92" t="s">
        <v>48</v>
      </c>
      <c r="AY4158" s="91" t="s">
        <v>152</v>
      </c>
      <c r="AZ4158" s="23"/>
      <c r="BA4158" s="25">
        <v>0</v>
      </c>
      <c r="BB4158" t="s">
        <v>48</v>
      </c>
      <c r="BC4158" t="e">
        <v>#N/A</v>
      </c>
      <c r="BD4158" t="e">
        <f>IF(Z4158=BC4158,"OK")</f>
        <v>#N/A</v>
      </c>
      <c r="BE4158">
        <v>5.8940000000000001</v>
      </c>
      <c r="BF4158">
        <v>0.13750000000000001</v>
      </c>
      <c r="BG4158" t="s">
        <v>22</v>
      </c>
      <c r="BH4158" t="s">
        <v>22</v>
      </c>
      <c r="BI4158" t="s">
        <v>22</v>
      </c>
      <c r="BJ4158">
        <v>0</v>
      </c>
      <c r="BK4158">
        <v>0</v>
      </c>
      <c r="BN4158" s="183"/>
    </row>
    <row r="4159" spans="1:66" ht="25.5" x14ac:dyDescent="0.25">
      <c r="A4159" s="1"/>
      <c r="B4159" s="94">
        <v>4146</v>
      </c>
      <c r="C4159" s="43">
        <v>1050470</v>
      </c>
      <c r="D4159" s="25"/>
      <c r="E4159" s="27" t="s">
        <v>1319</v>
      </c>
      <c r="F4159" s="151" t="s">
        <v>21</v>
      </c>
      <c r="G4159" s="25"/>
      <c r="H4159" s="46" t="str">
        <f>IFERROR(IFERROR(IF(SEARCH("Usystems",$E4159)&gt;0,"Usystems"),IF(SEARCH("RIIFO",$E4159)&gt;0,"RIIFO","Uponor")),"Uponor")</f>
        <v>Uponor</v>
      </c>
      <c r="I4159" s="25" t="str">
        <f>IFERROR(MID($D4159,1,7)+0,"")</f>
        <v/>
      </c>
      <c r="J4159" s="25" t="str">
        <f>IFERROR(MID($D4159,10,7)+0,"")</f>
        <v/>
      </c>
      <c r="K4159" s="25" t="str">
        <f>IFERROR(MID($D4159,19,7)+0,"")</f>
        <v/>
      </c>
      <c r="L4159" s="25" t="str">
        <f>IFERROR(MID($D4159,28,7)+0,"")</f>
        <v/>
      </c>
      <c r="M4159" s="25" t="str">
        <f>IF(IFERROR(MID($Q4159,1,7)+0,"")&lt;1130000,IF(INDEX(C:C,MATCH(LEFT(Q4159,7)+0,I:I,0))&lt;1130000,"",INDEX(C:C,MATCH(LEFT(Q4159,7)+0,I:I,0))),IFERROR(MID($Q4159,1,7)+0,""))</f>
        <v/>
      </c>
      <c r="N4159" s="25" t="str">
        <f>IF(IFERROR(MID($Q4159,10,7)+0,"")&lt;1130000,"",IFERROR(MID($Q4159,10,7)+0,""))</f>
        <v/>
      </c>
      <c r="O4159" s="25" t="str">
        <f>IF(IFERROR(MID($Q4159,19,7)+0,"")&lt;1130000,"",IFERROR(MID($Q4159,19,7)+0,""))</f>
        <v/>
      </c>
      <c r="P4159" s="25" t="str">
        <f>IF(M4159="","",IF(N4159="",M4159,M4159&amp;", "&amp;N4159))</f>
        <v/>
      </c>
      <c r="Q4159" s="25"/>
      <c r="R4159" s="25"/>
      <c r="S4159" s="35" t="s">
        <v>106</v>
      </c>
      <c r="T4159" s="25" t="s">
        <v>36</v>
      </c>
      <c r="U4159" s="185">
        <v>15822</v>
      </c>
      <c r="V4159" s="188">
        <v>15822</v>
      </c>
      <c r="W4159" s="189">
        <v>15822</v>
      </c>
      <c r="X4159" s="31">
        <v>15822</v>
      </c>
      <c r="Y4159" s="90">
        <f>IFERROR(ROUND(X4159/W4159-1,2),"")</f>
        <v>0</v>
      </c>
      <c r="Z4159" s="31">
        <f>IF(OR(S4159="VLD MLC components",S4159="VLD MLC pipes",S4159="VLD PEX components",S4159="VLD PEX pipes",S4159="VLD PHC components",S4159="VLD PHC pipes",S4159="Controls VLD"),"По запросу",X4159)</f>
        <v>15822</v>
      </c>
      <c r="AA4159" s="63">
        <f>ROUND(X4159/1.2,3)</f>
        <v>13185</v>
      </c>
      <c r="AB4159" s="23">
        <v>13185</v>
      </c>
      <c r="AC4159" s="190">
        <f>IFERROR(ROUND(AA4159/AB4159-1,2),"")</f>
        <v>0</v>
      </c>
      <c r="AD4159" s="25">
        <v>6.8620000000000001</v>
      </c>
      <c r="AE4159" s="25">
        <v>0.13750000000000001</v>
      </c>
      <c r="AF4159" s="25">
        <v>0</v>
      </c>
      <c r="AG4159" s="25" t="s">
        <v>22</v>
      </c>
      <c r="AH4159" s="25">
        <v>0</v>
      </c>
      <c r="AI4159" s="25">
        <v>0</v>
      </c>
      <c r="AJ4159" s="25" t="s">
        <v>20</v>
      </c>
      <c r="AK4159" s="42" t="s">
        <v>19</v>
      </c>
      <c r="AL4159" s="25" t="s">
        <v>20</v>
      </c>
      <c r="AM4159" s="25">
        <v>1</v>
      </c>
      <c r="AN4159" s="25" t="s">
        <v>22</v>
      </c>
      <c r="AO4159" s="25" t="s">
        <v>22</v>
      </c>
      <c r="AP4159" s="25" t="s">
        <v>22</v>
      </c>
      <c r="AQ4159" s="25"/>
      <c r="AR4159" s="94"/>
      <c r="AS4159" s="157" t="s">
        <v>22</v>
      </c>
      <c r="AT4159" s="93">
        <v>42551</v>
      </c>
      <c r="AU4159" s="92" t="s">
        <v>22</v>
      </c>
      <c r="AV4159" s="91" t="s">
        <v>48</v>
      </c>
      <c r="AW4159" s="92" t="s">
        <v>48</v>
      </c>
      <c r="AX4159" s="92" t="s">
        <v>48</v>
      </c>
      <c r="AY4159" s="91" t="s">
        <v>152</v>
      </c>
      <c r="AZ4159" s="23"/>
      <c r="BA4159" s="25">
        <v>0</v>
      </c>
      <c r="BB4159" t="s">
        <v>48</v>
      </c>
      <c r="BC4159" t="e">
        <v>#N/A</v>
      </c>
      <c r="BD4159" t="e">
        <f>IF(Z4159=BC4159,"OK")</f>
        <v>#N/A</v>
      </c>
      <c r="BE4159">
        <v>6.8620000000000001</v>
      </c>
      <c r="BF4159">
        <v>0.13750000000000001</v>
      </c>
      <c r="BG4159" t="s">
        <v>22</v>
      </c>
      <c r="BH4159" t="s">
        <v>22</v>
      </c>
      <c r="BI4159" t="s">
        <v>22</v>
      </c>
      <c r="BJ4159">
        <v>0</v>
      </c>
      <c r="BK4159">
        <v>0</v>
      </c>
      <c r="BN4159" s="183"/>
    </row>
    <row r="4160" spans="1:66" ht="25.5" x14ac:dyDescent="0.25">
      <c r="A4160" s="1"/>
      <c r="B4160" s="94">
        <v>4147</v>
      </c>
      <c r="C4160" s="43">
        <v>1054354</v>
      </c>
      <c r="D4160" s="25"/>
      <c r="E4160" s="27" t="s">
        <v>1318</v>
      </c>
      <c r="F4160" s="151" t="s">
        <v>21</v>
      </c>
      <c r="G4160" s="25"/>
      <c r="H4160" s="46" t="str">
        <f>IFERROR(IFERROR(IF(SEARCH("Usystems",$E4160)&gt;0,"Usystems"),IF(SEARCH("RIIFO",$E4160)&gt;0,"RIIFO","Uponor")),"Uponor")</f>
        <v>Uponor</v>
      </c>
      <c r="I4160" s="25" t="str">
        <f>IFERROR(MID($D4160,1,7)+0,"")</f>
        <v/>
      </c>
      <c r="J4160" s="25" t="str">
        <f>IFERROR(MID($D4160,10,7)+0,"")</f>
        <v/>
      </c>
      <c r="K4160" s="25" t="str">
        <f>IFERROR(MID($D4160,19,7)+0,"")</f>
        <v/>
      </c>
      <c r="L4160" s="25" t="str">
        <f>IFERROR(MID($D4160,28,7)+0,"")</f>
        <v/>
      </c>
      <c r="M4160" s="25" t="str">
        <f>IF(IFERROR(MID($Q4160,1,7)+0,"")&lt;1130000,IF(INDEX(C:C,MATCH(LEFT(Q4160,7)+0,I:I,0))&lt;1130000,"",INDEX(C:C,MATCH(LEFT(Q4160,7)+0,I:I,0))),IFERROR(MID($Q4160,1,7)+0,""))</f>
        <v/>
      </c>
      <c r="N4160" s="25" t="str">
        <f>IF(IFERROR(MID($Q4160,10,7)+0,"")&lt;1130000,"",IFERROR(MID($Q4160,10,7)+0,""))</f>
        <v/>
      </c>
      <c r="O4160" s="25" t="str">
        <f>IF(IFERROR(MID($Q4160,19,7)+0,"")&lt;1130000,"",IFERROR(MID($Q4160,19,7)+0,""))</f>
        <v/>
      </c>
      <c r="P4160" s="25" t="str">
        <f>IF(M4160="","",IF(N4160="",M4160,M4160&amp;", "&amp;N4160))</f>
        <v/>
      </c>
      <c r="Q4160" s="25"/>
      <c r="R4160" s="25"/>
      <c r="S4160" s="35" t="s">
        <v>106</v>
      </c>
      <c r="T4160" s="25" t="s">
        <v>36</v>
      </c>
      <c r="U4160" s="185">
        <v>64314</v>
      </c>
      <c r="V4160" s="188">
        <v>64314</v>
      </c>
      <c r="W4160" s="189">
        <v>64314</v>
      </c>
      <c r="X4160" s="31">
        <v>64314</v>
      </c>
      <c r="Y4160" s="90">
        <f>IFERROR(ROUND(X4160/W4160-1,2),"")</f>
        <v>0</v>
      </c>
      <c r="Z4160" s="31">
        <f>IF(OR(S4160="VLD MLC components",S4160="VLD MLC pipes",S4160="VLD PEX components",S4160="VLD PEX pipes",S4160="VLD PHC components",S4160="VLD PHC pipes",S4160="Controls VLD"),"По запросу",X4160)</f>
        <v>64314</v>
      </c>
      <c r="AA4160" s="63">
        <f>ROUND(X4160/1.2,3)</f>
        <v>53595</v>
      </c>
      <c r="AB4160" s="23">
        <v>53595</v>
      </c>
      <c r="AC4160" s="190">
        <f>IFERROR(ROUND(AA4160/AB4160-1,2),"")</f>
        <v>0</v>
      </c>
      <c r="AD4160" s="25">
        <v>13.576000000000001</v>
      </c>
      <c r="AE4160" s="25">
        <v>0.755</v>
      </c>
      <c r="AF4160" s="25">
        <v>0</v>
      </c>
      <c r="AG4160" s="25" t="s">
        <v>22</v>
      </c>
      <c r="AH4160" s="25">
        <v>0</v>
      </c>
      <c r="AI4160" s="25">
        <v>0</v>
      </c>
      <c r="AJ4160" s="25" t="s">
        <v>20</v>
      </c>
      <c r="AK4160" s="42" t="s">
        <v>19</v>
      </c>
      <c r="AL4160" s="25" t="s">
        <v>20</v>
      </c>
      <c r="AM4160" s="25">
        <v>1</v>
      </c>
      <c r="AN4160" s="25" t="s">
        <v>22</v>
      </c>
      <c r="AO4160" s="25" t="s">
        <v>22</v>
      </c>
      <c r="AP4160" s="25" t="s">
        <v>22</v>
      </c>
      <c r="AQ4160" s="25"/>
      <c r="AR4160" s="94"/>
      <c r="AS4160" s="157" t="s">
        <v>22</v>
      </c>
      <c r="AT4160" s="93">
        <v>42551</v>
      </c>
      <c r="AU4160" s="92" t="s">
        <v>22</v>
      </c>
      <c r="AV4160" s="91" t="s">
        <v>48</v>
      </c>
      <c r="AW4160" s="92" t="s">
        <v>48</v>
      </c>
      <c r="AX4160" s="92" t="s">
        <v>48</v>
      </c>
      <c r="AY4160" s="91" t="s">
        <v>152</v>
      </c>
      <c r="AZ4160" s="23"/>
      <c r="BA4160" s="25">
        <v>0</v>
      </c>
      <c r="BB4160" t="s">
        <v>48</v>
      </c>
      <c r="BC4160" t="e">
        <v>#N/A</v>
      </c>
      <c r="BD4160" t="e">
        <f>IF(Z4160=BC4160,"OK")</f>
        <v>#N/A</v>
      </c>
      <c r="BE4160">
        <v>13.576000000000001</v>
      </c>
      <c r="BF4160">
        <v>0.755</v>
      </c>
      <c r="BG4160" t="s">
        <v>22</v>
      </c>
      <c r="BH4160" t="s">
        <v>22</v>
      </c>
      <c r="BI4160" t="s">
        <v>22</v>
      </c>
      <c r="BJ4160">
        <v>0</v>
      </c>
      <c r="BK4160">
        <v>0</v>
      </c>
      <c r="BN4160" s="183"/>
    </row>
    <row r="4161" spans="1:66" ht="25.5" x14ac:dyDescent="0.25">
      <c r="A4161" s="1"/>
      <c r="B4161" s="94">
        <v>4148</v>
      </c>
      <c r="C4161" s="43">
        <v>1054351</v>
      </c>
      <c r="D4161" s="25"/>
      <c r="E4161" s="27" t="s">
        <v>1317</v>
      </c>
      <c r="F4161" s="151" t="s">
        <v>21</v>
      </c>
      <c r="G4161" s="25"/>
      <c r="H4161" s="46" t="str">
        <f>IFERROR(IFERROR(IF(SEARCH("Usystems",$E4161)&gt;0,"Usystems"),IF(SEARCH("RIIFO",$E4161)&gt;0,"RIIFO","Uponor")),"Uponor")</f>
        <v>Uponor</v>
      </c>
      <c r="I4161" s="25" t="str">
        <f>IFERROR(MID($D4161,1,7)+0,"")</f>
        <v/>
      </c>
      <c r="J4161" s="25" t="str">
        <f>IFERROR(MID($D4161,10,7)+0,"")</f>
        <v/>
      </c>
      <c r="K4161" s="25" t="str">
        <f>IFERROR(MID($D4161,19,7)+0,"")</f>
        <v/>
      </c>
      <c r="L4161" s="25" t="str">
        <f>IFERROR(MID($D4161,28,7)+0,"")</f>
        <v/>
      </c>
      <c r="M4161" s="25" t="str">
        <f>IF(IFERROR(MID($Q4161,1,7)+0,"")&lt;1130000,IF(INDEX(C:C,MATCH(LEFT(Q4161,7)+0,I:I,0))&lt;1130000,"",INDEX(C:C,MATCH(LEFT(Q4161,7)+0,I:I,0))),IFERROR(MID($Q4161,1,7)+0,""))</f>
        <v/>
      </c>
      <c r="N4161" s="25" t="str">
        <f>IF(IFERROR(MID($Q4161,10,7)+0,"")&lt;1130000,"",IFERROR(MID($Q4161,10,7)+0,""))</f>
        <v/>
      </c>
      <c r="O4161" s="25" t="str">
        <f>IF(IFERROR(MID($Q4161,19,7)+0,"")&lt;1130000,"",IFERROR(MID($Q4161,19,7)+0,""))</f>
        <v/>
      </c>
      <c r="P4161" s="25" t="str">
        <f>IF(M4161="","",IF(N4161="",M4161,M4161&amp;", "&amp;N4161))</f>
        <v/>
      </c>
      <c r="Q4161" s="25"/>
      <c r="R4161" s="25"/>
      <c r="S4161" s="35" t="s">
        <v>106</v>
      </c>
      <c r="T4161" s="25" t="s">
        <v>36</v>
      </c>
      <c r="U4161" s="185">
        <v>278520</v>
      </c>
      <c r="V4161" s="188">
        <v>278520</v>
      </c>
      <c r="W4161" s="189">
        <v>278520</v>
      </c>
      <c r="X4161" s="31">
        <v>278520</v>
      </c>
      <c r="Y4161" s="90">
        <f>IFERROR(ROUND(X4161/W4161-1,2),"")</f>
        <v>0</v>
      </c>
      <c r="Z4161" s="31">
        <f>IF(OR(S4161="VLD MLC components",S4161="VLD MLC pipes",S4161="VLD PEX components",S4161="VLD PEX pipes",S4161="VLD PHC components",S4161="VLD PHC pipes",S4161="Controls VLD"),"По запросу",X4161)</f>
        <v>278520</v>
      </c>
      <c r="AA4161" s="63">
        <f>ROUND(X4161/1.2,3)</f>
        <v>232100</v>
      </c>
      <c r="AB4161" s="23">
        <v>232100</v>
      </c>
      <c r="AC4161" s="190">
        <f>IFERROR(ROUND(AA4161/AB4161-1,2),"")</f>
        <v>0</v>
      </c>
      <c r="AD4161" s="25">
        <v>21.5</v>
      </c>
      <c r="AE4161" s="25">
        <v>1.032</v>
      </c>
      <c r="AF4161" s="25">
        <v>0</v>
      </c>
      <c r="AG4161" s="25" t="s">
        <v>22</v>
      </c>
      <c r="AH4161" s="25">
        <v>0</v>
      </c>
      <c r="AI4161" s="25">
        <v>0</v>
      </c>
      <c r="AJ4161" s="25" t="s">
        <v>20</v>
      </c>
      <c r="AK4161" s="42" t="s">
        <v>19</v>
      </c>
      <c r="AL4161" s="25" t="s">
        <v>20</v>
      </c>
      <c r="AM4161" s="25">
        <v>1</v>
      </c>
      <c r="AN4161" s="25" t="s">
        <v>22</v>
      </c>
      <c r="AO4161" s="25" t="s">
        <v>22</v>
      </c>
      <c r="AP4161" s="25" t="s">
        <v>22</v>
      </c>
      <c r="AQ4161" s="25"/>
      <c r="AR4161" s="94"/>
      <c r="AS4161" s="157" t="s">
        <v>22</v>
      </c>
      <c r="AT4161" s="93">
        <v>42551</v>
      </c>
      <c r="AU4161" s="92" t="s">
        <v>22</v>
      </c>
      <c r="AV4161" s="91" t="s">
        <v>48</v>
      </c>
      <c r="AW4161" s="92" t="s">
        <v>48</v>
      </c>
      <c r="AX4161" s="92" t="s">
        <v>48</v>
      </c>
      <c r="AY4161" s="91" t="s">
        <v>152</v>
      </c>
      <c r="AZ4161" s="23"/>
      <c r="BA4161" s="25">
        <v>0</v>
      </c>
      <c r="BB4161" t="s">
        <v>48</v>
      </c>
      <c r="BC4161" t="e">
        <v>#N/A</v>
      </c>
      <c r="BD4161" t="e">
        <f>IF(Z4161=BC4161,"OK")</f>
        <v>#N/A</v>
      </c>
      <c r="BE4161">
        <v>21.5</v>
      </c>
      <c r="BF4161">
        <v>1.032</v>
      </c>
      <c r="BG4161" t="s">
        <v>22</v>
      </c>
      <c r="BH4161" t="s">
        <v>22</v>
      </c>
      <c r="BI4161" t="s">
        <v>22</v>
      </c>
      <c r="BJ4161">
        <v>0</v>
      </c>
      <c r="BK4161">
        <v>0</v>
      </c>
      <c r="BN4161" s="183"/>
    </row>
    <row r="4162" spans="1:66" ht="25.5" x14ac:dyDescent="0.25">
      <c r="A4162" s="1"/>
      <c r="B4162" s="94">
        <v>4149</v>
      </c>
      <c r="C4162" s="43">
        <v>1054352</v>
      </c>
      <c r="D4162" s="25"/>
      <c r="E4162" s="27" t="s">
        <v>1316</v>
      </c>
      <c r="F4162" s="151" t="s">
        <v>21</v>
      </c>
      <c r="G4162" s="25"/>
      <c r="H4162" s="46" t="str">
        <f>IFERROR(IFERROR(IF(SEARCH("Usystems",$E4162)&gt;0,"Usystems"),IF(SEARCH("RIIFO",$E4162)&gt;0,"RIIFO","Uponor")),"Uponor")</f>
        <v>Uponor</v>
      </c>
      <c r="I4162" s="25" t="str">
        <f>IFERROR(MID($D4162,1,7)+0,"")</f>
        <v/>
      </c>
      <c r="J4162" s="25" t="str">
        <f>IFERROR(MID($D4162,10,7)+0,"")</f>
        <v/>
      </c>
      <c r="K4162" s="25" t="str">
        <f>IFERROR(MID($D4162,19,7)+0,"")</f>
        <v/>
      </c>
      <c r="L4162" s="25" t="str">
        <f>IFERROR(MID($D4162,28,7)+0,"")</f>
        <v/>
      </c>
      <c r="M4162" s="25" t="str">
        <f>IF(IFERROR(MID($Q4162,1,7)+0,"")&lt;1130000,IF(INDEX(C:C,MATCH(LEFT(Q4162,7)+0,I:I,0))&lt;1130000,"",INDEX(C:C,MATCH(LEFT(Q4162,7)+0,I:I,0))),IFERROR(MID($Q4162,1,7)+0,""))</f>
        <v/>
      </c>
      <c r="N4162" s="25" t="str">
        <f>IF(IFERROR(MID($Q4162,10,7)+0,"")&lt;1130000,"",IFERROR(MID($Q4162,10,7)+0,""))</f>
        <v/>
      </c>
      <c r="O4162" s="25" t="str">
        <f>IF(IFERROR(MID($Q4162,19,7)+0,"")&lt;1130000,"",IFERROR(MID($Q4162,19,7)+0,""))</f>
        <v/>
      </c>
      <c r="P4162" s="25" t="str">
        <f>IF(M4162="","",IF(N4162="",M4162,M4162&amp;", "&amp;N4162))</f>
        <v/>
      </c>
      <c r="Q4162" s="25"/>
      <c r="R4162" s="25"/>
      <c r="S4162" s="35" t="s">
        <v>106</v>
      </c>
      <c r="T4162" s="25" t="s">
        <v>36</v>
      </c>
      <c r="U4162" s="185">
        <v>382088</v>
      </c>
      <c r="V4162" s="188">
        <v>382088</v>
      </c>
      <c r="W4162" s="189">
        <v>382088</v>
      </c>
      <c r="X4162" s="31">
        <v>382088</v>
      </c>
      <c r="Y4162" s="90">
        <f>IFERROR(ROUND(X4162/W4162-1,2),"")</f>
        <v>0</v>
      </c>
      <c r="Z4162" s="31">
        <f>IF(OR(S4162="VLD MLC components",S4162="VLD MLC pipes",S4162="VLD PEX components",S4162="VLD PEX pipes",S4162="VLD PHC components",S4162="VLD PHC pipes",S4162="Controls VLD"),"По запросу",X4162)</f>
        <v>382088</v>
      </c>
      <c r="AA4162" s="63">
        <f>ROUND(X4162/1.2,3)</f>
        <v>318406.66700000002</v>
      </c>
      <c r="AB4162" s="23">
        <v>318406.66700000002</v>
      </c>
      <c r="AC4162" s="190">
        <f>IFERROR(ROUND(AA4162/AB4162-1,2),"")</f>
        <v>0</v>
      </c>
      <c r="AD4162" s="25">
        <v>30</v>
      </c>
      <c r="AE4162" s="25">
        <v>1.587</v>
      </c>
      <c r="AF4162" s="25">
        <v>0</v>
      </c>
      <c r="AG4162" s="25" t="s">
        <v>22</v>
      </c>
      <c r="AH4162" s="25">
        <v>0</v>
      </c>
      <c r="AI4162" s="25">
        <v>0</v>
      </c>
      <c r="AJ4162" s="25" t="s">
        <v>20</v>
      </c>
      <c r="AK4162" s="42" t="s">
        <v>19</v>
      </c>
      <c r="AL4162" s="25" t="s">
        <v>20</v>
      </c>
      <c r="AM4162" s="25">
        <v>1</v>
      </c>
      <c r="AN4162" s="25" t="s">
        <v>22</v>
      </c>
      <c r="AO4162" s="25" t="s">
        <v>22</v>
      </c>
      <c r="AP4162" s="25" t="s">
        <v>22</v>
      </c>
      <c r="AQ4162" s="25"/>
      <c r="AR4162" s="94"/>
      <c r="AS4162" s="157" t="s">
        <v>22</v>
      </c>
      <c r="AT4162" s="93">
        <v>42551</v>
      </c>
      <c r="AU4162" s="92" t="s">
        <v>22</v>
      </c>
      <c r="AV4162" s="91" t="s">
        <v>48</v>
      </c>
      <c r="AW4162" s="92" t="s">
        <v>48</v>
      </c>
      <c r="AX4162" s="92" t="s">
        <v>48</v>
      </c>
      <c r="AY4162" s="91" t="s">
        <v>152</v>
      </c>
      <c r="AZ4162" s="23"/>
      <c r="BA4162" s="25">
        <v>0</v>
      </c>
      <c r="BB4162" t="s">
        <v>48</v>
      </c>
      <c r="BC4162" t="e">
        <v>#N/A</v>
      </c>
      <c r="BD4162" t="e">
        <f>IF(Z4162=BC4162,"OK")</f>
        <v>#N/A</v>
      </c>
      <c r="BE4162">
        <v>30</v>
      </c>
      <c r="BF4162">
        <v>1.587</v>
      </c>
      <c r="BG4162" t="s">
        <v>22</v>
      </c>
      <c r="BH4162" t="s">
        <v>22</v>
      </c>
      <c r="BI4162" t="s">
        <v>22</v>
      </c>
      <c r="BJ4162">
        <v>0</v>
      </c>
      <c r="BK4162">
        <v>0</v>
      </c>
      <c r="BN4162" s="183"/>
    </row>
    <row r="4163" spans="1:66" ht="25.5" x14ac:dyDescent="0.25">
      <c r="A4163" s="1"/>
      <c r="B4163" s="94">
        <v>4150</v>
      </c>
      <c r="C4163" s="43">
        <v>1050411</v>
      </c>
      <c r="D4163" s="25"/>
      <c r="E4163" s="27" t="s">
        <v>1315</v>
      </c>
      <c r="F4163" s="151" t="s">
        <v>21</v>
      </c>
      <c r="G4163" s="25"/>
      <c r="H4163" s="46" t="str">
        <f>IFERROR(IFERROR(IF(SEARCH("Usystems",$E4163)&gt;0,"Usystems"),IF(SEARCH("RIIFO",$E4163)&gt;0,"RIIFO","Uponor")),"Uponor")</f>
        <v>Uponor</v>
      </c>
      <c r="I4163" s="25" t="str">
        <f>IFERROR(MID($D4163,1,7)+0,"")</f>
        <v/>
      </c>
      <c r="J4163" s="25" t="str">
        <f>IFERROR(MID($D4163,10,7)+0,"")</f>
        <v/>
      </c>
      <c r="K4163" s="25" t="str">
        <f>IFERROR(MID($D4163,19,7)+0,"")</f>
        <v/>
      </c>
      <c r="L4163" s="25" t="str">
        <f>IFERROR(MID($D4163,28,7)+0,"")</f>
        <v/>
      </c>
      <c r="M4163" s="25" t="str">
        <f>IF(IFERROR(MID($Q4163,1,7)+0,"")&lt;1130000,IF(INDEX(C:C,MATCH(LEFT(Q4163,7)+0,I:I,0))&lt;1130000,"",INDEX(C:C,MATCH(LEFT(Q4163,7)+0,I:I,0))),IFERROR(MID($Q4163,1,7)+0,""))</f>
        <v/>
      </c>
      <c r="N4163" s="25" t="str">
        <f>IF(IFERROR(MID($Q4163,10,7)+0,"")&lt;1130000,"",IFERROR(MID($Q4163,10,7)+0,""))</f>
        <v/>
      </c>
      <c r="O4163" s="25" t="str">
        <f>IF(IFERROR(MID($Q4163,19,7)+0,"")&lt;1130000,"",IFERROR(MID($Q4163,19,7)+0,""))</f>
        <v/>
      </c>
      <c r="P4163" s="25" t="str">
        <f>IF(M4163="","",IF(N4163="",M4163,M4163&amp;", "&amp;N4163))</f>
        <v/>
      </c>
      <c r="Q4163" s="25"/>
      <c r="R4163" s="25"/>
      <c r="S4163" s="35" t="s">
        <v>106</v>
      </c>
      <c r="T4163" s="25" t="s">
        <v>36</v>
      </c>
      <c r="U4163" s="185">
        <v>15640</v>
      </c>
      <c r="V4163" s="188">
        <v>15640</v>
      </c>
      <c r="W4163" s="189">
        <v>15640</v>
      </c>
      <c r="X4163" s="31">
        <v>15640</v>
      </c>
      <c r="Y4163" s="90">
        <f>IFERROR(ROUND(X4163/W4163-1,2),"")</f>
        <v>0</v>
      </c>
      <c r="Z4163" s="31">
        <f>IF(OR(S4163="VLD MLC components",S4163="VLD MLC pipes",S4163="VLD PEX components",S4163="VLD PEX pipes",S4163="VLD PHC components",S4163="VLD PHC pipes",S4163="Controls VLD"),"По запросу",X4163)</f>
        <v>15640</v>
      </c>
      <c r="AA4163" s="63">
        <f>ROUND(X4163/1.2,3)</f>
        <v>13033.333000000001</v>
      </c>
      <c r="AB4163" s="23">
        <v>13033.333000000001</v>
      </c>
      <c r="AC4163" s="190">
        <f>IFERROR(ROUND(AA4163/AB4163-1,2),"")</f>
        <v>0</v>
      </c>
      <c r="AD4163" s="25">
        <v>4.7</v>
      </c>
      <c r="AE4163" s="25">
        <v>0.27500000000000002</v>
      </c>
      <c r="AF4163" s="25">
        <v>0</v>
      </c>
      <c r="AG4163" s="25" t="s">
        <v>22</v>
      </c>
      <c r="AH4163" s="25">
        <v>0</v>
      </c>
      <c r="AI4163" s="25">
        <v>0</v>
      </c>
      <c r="AJ4163" s="25" t="s">
        <v>20</v>
      </c>
      <c r="AK4163" s="42" t="s">
        <v>19</v>
      </c>
      <c r="AL4163" s="25" t="s">
        <v>20</v>
      </c>
      <c r="AM4163" s="25">
        <v>1</v>
      </c>
      <c r="AN4163" s="25" t="s">
        <v>22</v>
      </c>
      <c r="AO4163" s="25" t="s">
        <v>22</v>
      </c>
      <c r="AP4163" s="25" t="s">
        <v>22</v>
      </c>
      <c r="AQ4163" s="25"/>
      <c r="AR4163" s="94"/>
      <c r="AS4163" s="157" t="s">
        <v>22</v>
      </c>
      <c r="AT4163" s="93">
        <v>42551</v>
      </c>
      <c r="AU4163" s="92" t="s">
        <v>22</v>
      </c>
      <c r="AV4163" s="91" t="s">
        <v>48</v>
      </c>
      <c r="AW4163" s="92" t="s">
        <v>48</v>
      </c>
      <c r="AX4163" s="92" t="s">
        <v>48</v>
      </c>
      <c r="AY4163" s="91" t="s">
        <v>152</v>
      </c>
      <c r="AZ4163" s="23"/>
      <c r="BA4163" s="25">
        <v>0</v>
      </c>
      <c r="BB4163" t="s">
        <v>48</v>
      </c>
      <c r="BC4163" t="e">
        <v>#N/A</v>
      </c>
      <c r="BD4163" t="e">
        <f>IF(Z4163=BC4163,"OK")</f>
        <v>#N/A</v>
      </c>
      <c r="BE4163">
        <v>4.7</v>
      </c>
      <c r="BF4163">
        <v>0.27500000000000002</v>
      </c>
      <c r="BG4163" t="s">
        <v>22</v>
      </c>
      <c r="BH4163" t="s">
        <v>22</v>
      </c>
      <c r="BI4163" t="s">
        <v>22</v>
      </c>
      <c r="BJ4163">
        <v>0</v>
      </c>
      <c r="BK4163">
        <v>0</v>
      </c>
      <c r="BN4163" s="183"/>
    </row>
    <row r="4164" spans="1:66" ht="25.5" x14ac:dyDescent="0.25">
      <c r="A4164" s="1"/>
      <c r="B4164" s="94">
        <v>4151</v>
      </c>
      <c r="C4164" s="43">
        <v>1050479</v>
      </c>
      <c r="D4164" s="25"/>
      <c r="E4164" s="27" t="s">
        <v>1314</v>
      </c>
      <c r="F4164" s="151" t="s">
        <v>21</v>
      </c>
      <c r="G4164" s="25"/>
      <c r="H4164" s="46" t="str">
        <f>IFERROR(IFERROR(IF(SEARCH("Usystems",$E4164)&gt;0,"Usystems"),IF(SEARCH("RIIFO",$E4164)&gt;0,"RIIFO","Uponor")),"Uponor")</f>
        <v>Uponor</v>
      </c>
      <c r="I4164" s="25" t="str">
        <f>IFERROR(MID($D4164,1,7)+0,"")</f>
        <v/>
      </c>
      <c r="J4164" s="25" t="str">
        <f>IFERROR(MID($D4164,10,7)+0,"")</f>
        <v/>
      </c>
      <c r="K4164" s="25" t="str">
        <f>IFERROR(MID($D4164,19,7)+0,"")</f>
        <v/>
      </c>
      <c r="L4164" s="25" t="str">
        <f>IFERROR(MID($D4164,28,7)+0,"")</f>
        <v/>
      </c>
      <c r="M4164" s="25" t="str">
        <f>IF(IFERROR(MID($Q4164,1,7)+0,"")&lt;1130000,IF(INDEX(C:C,MATCH(LEFT(Q4164,7)+0,I:I,0))&lt;1130000,"",INDEX(C:C,MATCH(LEFT(Q4164,7)+0,I:I,0))),IFERROR(MID($Q4164,1,7)+0,""))</f>
        <v/>
      </c>
      <c r="N4164" s="25" t="str">
        <f>IF(IFERROR(MID($Q4164,10,7)+0,"")&lt;1130000,"",IFERROR(MID($Q4164,10,7)+0,""))</f>
        <v/>
      </c>
      <c r="O4164" s="25" t="str">
        <f>IF(IFERROR(MID($Q4164,19,7)+0,"")&lt;1130000,"",IFERROR(MID($Q4164,19,7)+0,""))</f>
        <v/>
      </c>
      <c r="P4164" s="25" t="str">
        <f>IF(M4164="","",IF(N4164="",M4164,M4164&amp;", "&amp;N4164))</f>
        <v/>
      </c>
      <c r="Q4164" s="25"/>
      <c r="R4164" s="25"/>
      <c r="S4164" s="35" t="s">
        <v>106</v>
      </c>
      <c r="T4164" s="25" t="s">
        <v>36</v>
      </c>
      <c r="U4164" s="185">
        <v>15784</v>
      </c>
      <c r="V4164" s="188">
        <v>15784</v>
      </c>
      <c r="W4164" s="189">
        <v>15784</v>
      </c>
      <c r="X4164" s="31">
        <v>15784</v>
      </c>
      <c r="Y4164" s="90">
        <f>IFERROR(ROUND(X4164/W4164-1,2),"")</f>
        <v>0</v>
      </c>
      <c r="Z4164" s="31">
        <f>IF(OR(S4164="VLD MLC components",S4164="VLD MLC pipes",S4164="VLD PEX components",S4164="VLD PEX pipes",S4164="VLD PHC components",S4164="VLD PHC pipes",S4164="Controls VLD"),"По запросу",X4164)</f>
        <v>15784</v>
      </c>
      <c r="AA4164" s="63">
        <f>ROUND(X4164/1.2,3)</f>
        <v>13153.333000000001</v>
      </c>
      <c r="AB4164" s="23">
        <v>13153.333000000001</v>
      </c>
      <c r="AC4164" s="190">
        <f>IFERROR(ROUND(AA4164/AB4164-1,2),"")</f>
        <v>0</v>
      </c>
      <c r="AD4164" s="25">
        <v>5.9640000000000004</v>
      </c>
      <c r="AE4164" s="25">
        <v>0.13750000000000001</v>
      </c>
      <c r="AF4164" s="25">
        <v>0</v>
      </c>
      <c r="AG4164" s="25" t="s">
        <v>22</v>
      </c>
      <c r="AH4164" s="25">
        <v>0</v>
      </c>
      <c r="AI4164" s="25">
        <v>0</v>
      </c>
      <c r="AJ4164" s="25" t="s">
        <v>20</v>
      </c>
      <c r="AK4164" s="42" t="s">
        <v>19</v>
      </c>
      <c r="AL4164" s="25" t="s">
        <v>20</v>
      </c>
      <c r="AM4164" s="25">
        <v>1</v>
      </c>
      <c r="AN4164" s="25" t="s">
        <v>22</v>
      </c>
      <c r="AO4164" s="25" t="s">
        <v>22</v>
      </c>
      <c r="AP4164" s="25" t="s">
        <v>22</v>
      </c>
      <c r="AQ4164" s="25"/>
      <c r="AR4164" s="94"/>
      <c r="AS4164" s="157" t="s">
        <v>22</v>
      </c>
      <c r="AT4164" s="93">
        <v>42551</v>
      </c>
      <c r="AU4164" s="92" t="s">
        <v>22</v>
      </c>
      <c r="AV4164" s="91" t="s">
        <v>48</v>
      </c>
      <c r="AW4164" s="92" t="s">
        <v>48</v>
      </c>
      <c r="AX4164" s="92" t="s">
        <v>48</v>
      </c>
      <c r="AY4164" s="91" t="s">
        <v>152</v>
      </c>
      <c r="AZ4164" s="23"/>
      <c r="BA4164" s="25">
        <v>0</v>
      </c>
      <c r="BB4164" t="s">
        <v>48</v>
      </c>
      <c r="BC4164" t="e">
        <v>#N/A</v>
      </c>
      <c r="BD4164" t="e">
        <f>IF(Z4164=BC4164,"OK")</f>
        <v>#N/A</v>
      </c>
      <c r="BE4164">
        <v>5.9640000000000004</v>
      </c>
      <c r="BF4164">
        <v>0.13750000000000001</v>
      </c>
      <c r="BG4164" t="s">
        <v>22</v>
      </c>
      <c r="BH4164" t="s">
        <v>22</v>
      </c>
      <c r="BI4164" t="s">
        <v>22</v>
      </c>
      <c r="BJ4164">
        <v>0</v>
      </c>
      <c r="BK4164">
        <v>0</v>
      </c>
      <c r="BN4164" s="183"/>
    </row>
    <row r="4165" spans="1:66" ht="25.5" x14ac:dyDescent="0.25">
      <c r="A4165" s="1"/>
      <c r="B4165" s="94">
        <v>4152</v>
      </c>
      <c r="C4165" s="43">
        <v>1050483</v>
      </c>
      <c r="D4165" s="25"/>
      <c r="E4165" s="27" t="s">
        <v>1313</v>
      </c>
      <c r="F4165" s="151" t="s">
        <v>21</v>
      </c>
      <c r="G4165" s="25"/>
      <c r="H4165" s="46" t="str">
        <f>IFERROR(IFERROR(IF(SEARCH("Usystems",$E4165)&gt;0,"Usystems"),IF(SEARCH("RIIFO",$E4165)&gt;0,"RIIFO","Uponor")),"Uponor")</f>
        <v>Uponor</v>
      </c>
      <c r="I4165" s="25" t="str">
        <f>IFERROR(MID($D4165,1,7)+0,"")</f>
        <v/>
      </c>
      <c r="J4165" s="25" t="str">
        <f>IFERROR(MID($D4165,10,7)+0,"")</f>
        <v/>
      </c>
      <c r="K4165" s="25" t="str">
        <f>IFERROR(MID($D4165,19,7)+0,"")</f>
        <v/>
      </c>
      <c r="L4165" s="25" t="str">
        <f>IFERROR(MID($D4165,28,7)+0,"")</f>
        <v/>
      </c>
      <c r="M4165" s="25" t="str">
        <f>IF(IFERROR(MID($Q4165,1,7)+0,"")&lt;1130000,IF(INDEX(C:C,MATCH(LEFT(Q4165,7)+0,I:I,0))&lt;1130000,"",INDEX(C:C,MATCH(LEFT(Q4165,7)+0,I:I,0))),IFERROR(MID($Q4165,1,7)+0,""))</f>
        <v/>
      </c>
      <c r="N4165" s="25" t="str">
        <f>IF(IFERROR(MID($Q4165,10,7)+0,"")&lt;1130000,"",IFERROR(MID($Q4165,10,7)+0,""))</f>
        <v/>
      </c>
      <c r="O4165" s="25" t="str">
        <f>IF(IFERROR(MID($Q4165,19,7)+0,"")&lt;1130000,"",IFERROR(MID($Q4165,19,7)+0,""))</f>
        <v/>
      </c>
      <c r="P4165" s="25" t="str">
        <f>IF(M4165="","",IF(N4165="",M4165,M4165&amp;", "&amp;N4165))</f>
        <v/>
      </c>
      <c r="Q4165" s="25"/>
      <c r="R4165" s="25"/>
      <c r="S4165" s="35" t="s">
        <v>106</v>
      </c>
      <c r="T4165" s="25" t="s">
        <v>36</v>
      </c>
      <c r="U4165" s="185">
        <v>19849</v>
      </c>
      <c r="V4165" s="188">
        <v>19849</v>
      </c>
      <c r="W4165" s="189">
        <v>19849</v>
      </c>
      <c r="X4165" s="31">
        <v>19849</v>
      </c>
      <c r="Y4165" s="90">
        <f>IFERROR(ROUND(X4165/W4165-1,2),"")</f>
        <v>0</v>
      </c>
      <c r="Z4165" s="31">
        <f>IF(OR(S4165="VLD MLC components",S4165="VLD MLC pipes",S4165="VLD PEX components",S4165="VLD PEX pipes",S4165="VLD PHC components",S4165="VLD PHC pipes",S4165="Controls VLD"),"По запросу",X4165)</f>
        <v>19849</v>
      </c>
      <c r="AA4165" s="63">
        <f>ROUND(X4165/1.2,3)</f>
        <v>16540.832999999999</v>
      </c>
      <c r="AB4165" s="23">
        <v>16540.832999999999</v>
      </c>
      <c r="AC4165" s="190">
        <f>IFERROR(ROUND(AA4165/AB4165-1,2),"")</f>
        <v>0</v>
      </c>
      <c r="AD4165" s="25">
        <v>6.95</v>
      </c>
      <c r="AE4165" s="25">
        <v>0.13750000000000001</v>
      </c>
      <c r="AF4165" s="25">
        <v>0</v>
      </c>
      <c r="AG4165" s="25" t="s">
        <v>22</v>
      </c>
      <c r="AH4165" s="25">
        <v>0</v>
      </c>
      <c r="AI4165" s="25">
        <v>0</v>
      </c>
      <c r="AJ4165" s="25" t="s">
        <v>20</v>
      </c>
      <c r="AK4165" s="42" t="s">
        <v>19</v>
      </c>
      <c r="AL4165" s="25" t="s">
        <v>20</v>
      </c>
      <c r="AM4165" s="25">
        <v>1</v>
      </c>
      <c r="AN4165" s="25" t="s">
        <v>22</v>
      </c>
      <c r="AO4165" s="25" t="s">
        <v>22</v>
      </c>
      <c r="AP4165" s="25" t="s">
        <v>22</v>
      </c>
      <c r="AQ4165" s="25"/>
      <c r="AR4165" s="94"/>
      <c r="AS4165" s="157" t="s">
        <v>22</v>
      </c>
      <c r="AT4165" s="93">
        <v>42551</v>
      </c>
      <c r="AU4165" s="92" t="s">
        <v>22</v>
      </c>
      <c r="AV4165" s="91" t="s">
        <v>48</v>
      </c>
      <c r="AW4165" s="92" t="s">
        <v>48</v>
      </c>
      <c r="AX4165" s="92" t="s">
        <v>48</v>
      </c>
      <c r="AY4165" s="91" t="s">
        <v>152</v>
      </c>
      <c r="AZ4165" s="23"/>
      <c r="BA4165" s="25">
        <v>0</v>
      </c>
      <c r="BB4165" t="s">
        <v>48</v>
      </c>
      <c r="BC4165" t="e">
        <v>#N/A</v>
      </c>
      <c r="BD4165" t="e">
        <f>IF(Z4165=BC4165,"OK")</f>
        <v>#N/A</v>
      </c>
      <c r="BE4165">
        <v>6.95</v>
      </c>
      <c r="BF4165">
        <v>0.13750000000000001</v>
      </c>
      <c r="BG4165" t="s">
        <v>22</v>
      </c>
      <c r="BH4165" t="s">
        <v>22</v>
      </c>
      <c r="BI4165" t="s">
        <v>22</v>
      </c>
      <c r="BJ4165">
        <v>0</v>
      </c>
      <c r="BK4165">
        <v>0</v>
      </c>
      <c r="BN4165" s="183"/>
    </row>
    <row r="4166" spans="1:66" ht="25.5" x14ac:dyDescent="0.25">
      <c r="A4166" s="1"/>
      <c r="B4166" s="94">
        <v>4153</v>
      </c>
      <c r="C4166" s="43">
        <v>1054211</v>
      </c>
      <c r="D4166" s="25"/>
      <c r="E4166" s="27" t="s">
        <v>1312</v>
      </c>
      <c r="F4166" s="151" t="s">
        <v>21</v>
      </c>
      <c r="G4166" s="25"/>
      <c r="H4166" s="46" t="str">
        <f>IFERROR(IFERROR(IF(SEARCH("Usystems",$E4166)&gt;0,"Usystems"),IF(SEARCH("RIIFO",$E4166)&gt;0,"RIIFO","Uponor")),"Uponor")</f>
        <v>Uponor</v>
      </c>
      <c r="I4166" s="25" t="str">
        <f>IFERROR(MID($D4166,1,7)+0,"")</f>
        <v/>
      </c>
      <c r="J4166" s="25" t="str">
        <f>IFERROR(MID($D4166,10,7)+0,"")</f>
        <v/>
      </c>
      <c r="K4166" s="25" t="str">
        <f>IFERROR(MID($D4166,19,7)+0,"")</f>
        <v/>
      </c>
      <c r="L4166" s="25" t="str">
        <f>IFERROR(MID($D4166,28,7)+0,"")</f>
        <v/>
      </c>
      <c r="M4166" s="25" t="str">
        <f>IF(IFERROR(MID($Q4166,1,7)+0,"")&lt;1130000,IF(INDEX(C:C,MATCH(LEFT(Q4166,7)+0,I:I,0))&lt;1130000,"",INDEX(C:C,MATCH(LEFT(Q4166,7)+0,I:I,0))),IFERROR(MID($Q4166,1,7)+0,""))</f>
        <v/>
      </c>
      <c r="N4166" s="25" t="str">
        <f>IF(IFERROR(MID($Q4166,10,7)+0,"")&lt;1130000,"",IFERROR(MID($Q4166,10,7)+0,""))</f>
        <v/>
      </c>
      <c r="O4166" s="25" t="str">
        <f>IF(IFERROR(MID($Q4166,19,7)+0,"")&lt;1130000,"",IFERROR(MID($Q4166,19,7)+0,""))</f>
        <v/>
      </c>
      <c r="P4166" s="25" t="str">
        <f>IF(M4166="","",IF(N4166="",M4166,M4166&amp;", "&amp;N4166))</f>
        <v/>
      </c>
      <c r="Q4166" s="25"/>
      <c r="R4166" s="25"/>
      <c r="S4166" s="35" t="s">
        <v>106</v>
      </c>
      <c r="T4166" s="25" t="s">
        <v>36</v>
      </c>
      <c r="U4166" s="185">
        <v>63336</v>
      </c>
      <c r="V4166" s="188">
        <v>63336</v>
      </c>
      <c r="W4166" s="189">
        <v>63336</v>
      </c>
      <c r="X4166" s="31">
        <v>63336</v>
      </c>
      <c r="Y4166" s="90">
        <f>IFERROR(ROUND(X4166/W4166-1,2),"")</f>
        <v>0</v>
      </c>
      <c r="Z4166" s="31">
        <f>IF(OR(S4166="VLD MLC components",S4166="VLD MLC pipes",S4166="VLD PEX components",S4166="VLD PEX pipes",S4166="VLD PHC components",S4166="VLD PHC pipes",S4166="Controls VLD"),"По запросу",X4166)</f>
        <v>63336</v>
      </c>
      <c r="AA4166" s="63">
        <f>ROUND(X4166/1.2,3)</f>
        <v>52780</v>
      </c>
      <c r="AB4166" s="23">
        <v>52780</v>
      </c>
      <c r="AC4166" s="190">
        <f>IFERROR(ROUND(AA4166/AB4166-1,2),"")</f>
        <v>0</v>
      </c>
      <c r="AD4166" s="25">
        <v>12</v>
      </c>
      <c r="AE4166" s="25">
        <v>0.60499999999999998</v>
      </c>
      <c r="AF4166" s="25">
        <v>0</v>
      </c>
      <c r="AG4166" s="25" t="s">
        <v>22</v>
      </c>
      <c r="AH4166" s="25">
        <v>0</v>
      </c>
      <c r="AI4166" s="25">
        <v>0</v>
      </c>
      <c r="AJ4166" s="25" t="s">
        <v>20</v>
      </c>
      <c r="AK4166" s="42" t="s">
        <v>19</v>
      </c>
      <c r="AL4166" s="25" t="s">
        <v>20</v>
      </c>
      <c r="AM4166" s="25">
        <v>1</v>
      </c>
      <c r="AN4166" s="25" t="s">
        <v>22</v>
      </c>
      <c r="AO4166" s="25" t="s">
        <v>22</v>
      </c>
      <c r="AP4166" s="25" t="s">
        <v>22</v>
      </c>
      <c r="AQ4166" s="25"/>
      <c r="AR4166" s="94"/>
      <c r="AS4166" s="157" t="s">
        <v>22</v>
      </c>
      <c r="AT4166" s="93">
        <v>42551</v>
      </c>
      <c r="AU4166" s="92" t="s">
        <v>22</v>
      </c>
      <c r="AV4166" s="91" t="s">
        <v>48</v>
      </c>
      <c r="AW4166" s="92" t="s">
        <v>48</v>
      </c>
      <c r="AX4166" s="92" t="s">
        <v>48</v>
      </c>
      <c r="AY4166" s="91" t="s">
        <v>152</v>
      </c>
      <c r="AZ4166" s="23"/>
      <c r="BA4166" s="25">
        <v>0</v>
      </c>
      <c r="BB4166" t="s">
        <v>48</v>
      </c>
      <c r="BC4166" t="e">
        <v>#N/A</v>
      </c>
      <c r="BD4166" t="e">
        <f>IF(Z4166=BC4166,"OK")</f>
        <v>#N/A</v>
      </c>
      <c r="BE4166">
        <v>12</v>
      </c>
      <c r="BF4166">
        <v>0.60499999999999998</v>
      </c>
      <c r="BG4166" t="s">
        <v>22</v>
      </c>
      <c r="BH4166" t="s">
        <v>22</v>
      </c>
      <c r="BI4166" t="s">
        <v>22</v>
      </c>
      <c r="BJ4166">
        <v>0</v>
      </c>
      <c r="BK4166">
        <v>0</v>
      </c>
      <c r="BN4166" s="183"/>
    </row>
    <row r="4167" spans="1:66" ht="25.5" x14ac:dyDescent="0.25">
      <c r="A4167" s="1"/>
      <c r="B4167" s="94">
        <v>4154</v>
      </c>
      <c r="C4167" s="43">
        <v>1054212</v>
      </c>
      <c r="D4167" s="25"/>
      <c r="E4167" s="27" t="s">
        <v>1311</v>
      </c>
      <c r="F4167" s="151" t="s">
        <v>21</v>
      </c>
      <c r="G4167" s="25"/>
      <c r="H4167" s="46" t="str">
        <f>IFERROR(IFERROR(IF(SEARCH("Usystems",$E4167)&gt;0,"Usystems"),IF(SEARCH("RIIFO",$E4167)&gt;0,"RIIFO","Uponor")),"Uponor")</f>
        <v>Uponor</v>
      </c>
      <c r="I4167" s="25" t="str">
        <f>IFERROR(MID($D4167,1,7)+0,"")</f>
        <v/>
      </c>
      <c r="J4167" s="25" t="str">
        <f>IFERROR(MID($D4167,10,7)+0,"")</f>
        <v/>
      </c>
      <c r="K4167" s="25" t="str">
        <f>IFERROR(MID($D4167,19,7)+0,"")</f>
        <v/>
      </c>
      <c r="L4167" s="25" t="str">
        <f>IFERROR(MID($D4167,28,7)+0,"")</f>
        <v/>
      </c>
      <c r="M4167" s="25" t="str">
        <f>IF(IFERROR(MID($Q4167,1,7)+0,"")&lt;1130000,IF(INDEX(C:C,MATCH(LEFT(Q4167,7)+0,I:I,0))&lt;1130000,"",INDEX(C:C,MATCH(LEFT(Q4167,7)+0,I:I,0))),IFERROR(MID($Q4167,1,7)+0,""))</f>
        <v/>
      </c>
      <c r="N4167" s="25" t="str">
        <f>IF(IFERROR(MID($Q4167,10,7)+0,"")&lt;1130000,"",IFERROR(MID($Q4167,10,7)+0,""))</f>
        <v/>
      </c>
      <c r="O4167" s="25" t="str">
        <f>IF(IFERROR(MID($Q4167,19,7)+0,"")&lt;1130000,"",IFERROR(MID($Q4167,19,7)+0,""))</f>
        <v/>
      </c>
      <c r="P4167" s="25" t="str">
        <f>IF(M4167="","",IF(N4167="",M4167,M4167&amp;", "&amp;N4167))</f>
        <v/>
      </c>
      <c r="Q4167" s="25"/>
      <c r="R4167" s="25"/>
      <c r="S4167" s="35" t="s">
        <v>106</v>
      </c>
      <c r="T4167" s="25" t="s">
        <v>36</v>
      </c>
      <c r="U4167" s="185">
        <v>62351</v>
      </c>
      <c r="V4167" s="188">
        <v>62351</v>
      </c>
      <c r="W4167" s="189">
        <v>62351</v>
      </c>
      <c r="X4167" s="31">
        <v>62351</v>
      </c>
      <c r="Y4167" s="90">
        <f>IFERROR(ROUND(X4167/W4167-1,2),"")</f>
        <v>0</v>
      </c>
      <c r="Z4167" s="31">
        <f>IF(OR(S4167="VLD MLC components",S4167="VLD MLC pipes",S4167="VLD PEX components",S4167="VLD PEX pipes",S4167="VLD PHC components",S4167="VLD PHC pipes",S4167="Controls VLD"),"По запросу",X4167)</f>
        <v>62351</v>
      </c>
      <c r="AA4167" s="63">
        <f>ROUND(X4167/1.2,3)</f>
        <v>51959.167000000001</v>
      </c>
      <c r="AB4167" s="23">
        <v>51959.167000000001</v>
      </c>
      <c r="AC4167" s="190">
        <f>IFERROR(ROUND(AA4167/AB4167-1,2),"")</f>
        <v>0</v>
      </c>
      <c r="AD4167" s="25">
        <v>11.7</v>
      </c>
      <c r="AE4167" s="25">
        <v>0.69299999999999995</v>
      </c>
      <c r="AF4167" s="25">
        <v>0</v>
      </c>
      <c r="AG4167" s="25" t="s">
        <v>22</v>
      </c>
      <c r="AH4167" s="25">
        <v>0</v>
      </c>
      <c r="AI4167" s="25">
        <v>0</v>
      </c>
      <c r="AJ4167" s="25" t="s">
        <v>20</v>
      </c>
      <c r="AK4167" s="42" t="s">
        <v>19</v>
      </c>
      <c r="AL4167" s="25" t="s">
        <v>20</v>
      </c>
      <c r="AM4167" s="25">
        <v>1</v>
      </c>
      <c r="AN4167" s="25" t="s">
        <v>22</v>
      </c>
      <c r="AO4167" s="25" t="s">
        <v>22</v>
      </c>
      <c r="AP4167" s="25" t="s">
        <v>22</v>
      </c>
      <c r="AQ4167" s="25"/>
      <c r="AR4167" s="94"/>
      <c r="AS4167" s="157" t="s">
        <v>22</v>
      </c>
      <c r="AT4167" s="93">
        <v>42551</v>
      </c>
      <c r="AU4167" s="92" t="s">
        <v>22</v>
      </c>
      <c r="AV4167" s="91" t="s">
        <v>48</v>
      </c>
      <c r="AW4167" s="92" t="s">
        <v>48</v>
      </c>
      <c r="AX4167" s="92" t="s">
        <v>48</v>
      </c>
      <c r="AY4167" s="91" t="s">
        <v>152</v>
      </c>
      <c r="AZ4167" s="23"/>
      <c r="BA4167" s="25">
        <v>0</v>
      </c>
      <c r="BB4167" t="s">
        <v>48</v>
      </c>
      <c r="BC4167" t="e">
        <v>#N/A</v>
      </c>
      <c r="BD4167" t="e">
        <f>IF(Z4167=BC4167,"OK")</f>
        <v>#N/A</v>
      </c>
      <c r="BE4167">
        <v>11.7</v>
      </c>
      <c r="BF4167">
        <v>0.69299999999999995</v>
      </c>
      <c r="BG4167" t="s">
        <v>22</v>
      </c>
      <c r="BH4167" t="s">
        <v>22</v>
      </c>
      <c r="BI4167" t="s">
        <v>22</v>
      </c>
      <c r="BJ4167">
        <v>0</v>
      </c>
      <c r="BK4167">
        <v>0</v>
      </c>
      <c r="BN4167" s="183"/>
    </row>
    <row r="4168" spans="1:66" ht="25.5" x14ac:dyDescent="0.25">
      <c r="A4168" s="1"/>
      <c r="B4168" s="94">
        <v>4155</v>
      </c>
      <c r="C4168" s="43">
        <v>1054256</v>
      </c>
      <c r="D4168" s="25"/>
      <c r="E4168" s="27" t="s">
        <v>1310</v>
      </c>
      <c r="F4168" s="151" t="s">
        <v>21</v>
      </c>
      <c r="G4168" s="41" t="s">
        <v>30</v>
      </c>
      <c r="H4168" s="46" t="str">
        <f>IFERROR(IFERROR(IF(SEARCH("Usystems",$E4168)&gt;0,"Usystems"),IF(SEARCH("RIIFO",$E4168)&gt;0,"RIIFO","Uponor")),"Uponor")</f>
        <v>Uponor</v>
      </c>
      <c r="I4168" s="25" t="str">
        <f>IFERROR(MID($D4168,1,7)+0,"")</f>
        <v/>
      </c>
      <c r="J4168" s="25" t="str">
        <f>IFERROR(MID($D4168,10,7)+0,"")</f>
        <v/>
      </c>
      <c r="K4168" s="25" t="str">
        <f>IFERROR(MID($D4168,19,7)+0,"")</f>
        <v/>
      </c>
      <c r="L4168" s="25" t="str">
        <f>IFERROR(MID($D4168,28,7)+0,"")</f>
        <v/>
      </c>
      <c r="M4168" s="25" t="str">
        <f>IF(IFERROR(MID($Q4168,1,7)+0,"")&lt;1130000,IF(INDEX(C:C,MATCH(LEFT(Q4168,7)+0,I:I,0))&lt;1130000,"",INDEX(C:C,MATCH(LEFT(Q4168,7)+0,I:I,0))),IFERROR(MID($Q4168,1,7)+0,""))</f>
        <v/>
      </c>
      <c r="N4168" s="25" t="str">
        <f>IF(IFERROR(MID($Q4168,10,7)+0,"")&lt;1130000,"",IFERROR(MID($Q4168,10,7)+0,""))</f>
        <v/>
      </c>
      <c r="O4168" s="25" t="str">
        <f>IF(IFERROR(MID($Q4168,19,7)+0,"")&lt;1130000,"",IFERROR(MID($Q4168,19,7)+0,""))</f>
        <v/>
      </c>
      <c r="P4168" s="25" t="str">
        <f>IF(M4168="","",IF(N4168="",M4168,M4168&amp;", "&amp;N4168))</f>
        <v/>
      </c>
      <c r="Q4168" s="25"/>
      <c r="R4168" s="25"/>
      <c r="S4168" s="35" t="s">
        <v>106</v>
      </c>
      <c r="T4168" s="25" t="s">
        <v>36</v>
      </c>
      <c r="U4168" s="185">
        <v>195980</v>
      </c>
      <c r="V4168" s="188">
        <v>195980</v>
      </c>
      <c r="W4168" s="189">
        <v>195980</v>
      </c>
      <c r="X4168" s="31">
        <v>195980</v>
      </c>
      <c r="Y4168" s="90">
        <f>IFERROR(ROUND(X4168/W4168-1,2),"")</f>
        <v>0</v>
      </c>
      <c r="Z4168" s="31">
        <f>IF(OR(S4168="VLD MLC components",S4168="VLD MLC pipes",S4168="VLD PEX components",S4168="VLD PEX pipes",S4168="VLD PHC components",S4168="VLD PHC pipes",S4168="Controls VLD"),"По запросу",X4168)</f>
        <v>195980</v>
      </c>
      <c r="AA4168" s="63">
        <f>ROUND(X4168/1.2,3)</f>
        <v>163316.66699999999</v>
      </c>
      <c r="AB4168" s="23">
        <v>163316.66699999999</v>
      </c>
      <c r="AC4168" s="190">
        <f>IFERROR(ROUND(AA4168/AB4168-1,2),"")</f>
        <v>0</v>
      </c>
      <c r="AD4168" s="25">
        <v>14.15</v>
      </c>
      <c r="AE4168" s="25">
        <v>0.39100000000000001</v>
      </c>
      <c r="AF4168" s="25">
        <v>0</v>
      </c>
      <c r="AG4168" s="25" t="s">
        <v>22</v>
      </c>
      <c r="AH4168" s="25">
        <v>0</v>
      </c>
      <c r="AI4168" s="25">
        <v>0</v>
      </c>
      <c r="AJ4168" s="25" t="s">
        <v>20</v>
      </c>
      <c r="AK4168" s="42" t="s">
        <v>19</v>
      </c>
      <c r="AL4168" s="25" t="s">
        <v>20</v>
      </c>
      <c r="AM4168" s="25">
        <v>1</v>
      </c>
      <c r="AN4168" s="25" t="s">
        <v>22</v>
      </c>
      <c r="AO4168" s="25" t="s">
        <v>22</v>
      </c>
      <c r="AP4168" s="25" t="s">
        <v>22</v>
      </c>
      <c r="AQ4168" s="25"/>
      <c r="AR4168" s="94"/>
      <c r="AS4168" s="157" t="s">
        <v>22</v>
      </c>
      <c r="AT4168" s="93">
        <v>42551</v>
      </c>
      <c r="AU4168" s="92" t="s">
        <v>22</v>
      </c>
      <c r="AV4168" s="91" t="s">
        <v>48</v>
      </c>
      <c r="AW4168" s="92" t="s">
        <v>48</v>
      </c>
      <c r="AX4168" s="92" t="s">
        <v>48</v>
      </c>
      <c r="AY4168" s="91" t="s">
        <v>152</v>
      </c>
      <c r="AZ4168" s="23"/>
      <c r="BA4168" s="25">
        <v>0</v>
      </c>
      <c r="BB4168" t="s">
        <v>48</v>
      </c>
      <c r="BC4168" t="e">
        <v>#N/A</v>
      </c>
      <c r="BD4168" t="e">
        <f>IF(Z4168=BC4168,"OK")</f>
        <v>#N/A</v>
      </c>
      <c r="BE4168">
        <v>14.15</v>
      </c>
      <c r="BF4168">
        <v>0.39100000000000001</v>
      </c>
      <c r="BG4168" t="s">
        <v>22</v>
      </c>
      <c r="BH4168" t="s">
        <v>22</v>
      </c>
      <c r="BI4168" t="s">
        <v>22</v>
      </c>
      <c r="BJ4168">
        <v>0</v>
      </c>
      <c r="BK4168">
        <v>0</v>
      </c>
      <c r="BN4168" s="183"/>
    </row>
    <row r="4169" spans="1:66" ht="25.5" x14ac:dyDescent="0.25">
      <c r="A4169" s="1"/>
      <c r="B4169" s="94">
        <v>4156</v>
      </c>
      <c r="C4169" s="43">
        <v>1054259</v>
      </c>
      <c r="D4169" s="25"/>
      <c r="E4169" s="27" t="s">
        <v>1309</v>
      </c>
      <c r="F4169" s="151" t="s">
        <v>21</v>
      </c>
      <c r="G4169" s="25"/>
      <c r="H4169" s="46" t="str">
        <f>IFERROR(IFERROR(IF(SEARCH("Usystems",$E4169)&gt;0,"Usystems"),IF(SEARCH("RIIFO",$E4169)&gt;0,"RIIFO","Uponor")),"Uponor")</f>
        <v>Uponor</v>
      </c>
      <c r="I4169" s="25" t="str">
        <f>IFERROR(MID($D4169,1,7)+0,"")</f>
        <v/>
      </c>
      <c r="J4169" s="25" t="str">
        <f>IFERROR(MID($D4169,10,7)+0,"")</f>
        <v/>
      </c>
      <c r="K4169" s="25" t="str">
        <f>IFERROR(MID($D4169,19,7)+0,"")</f>
        <v/>
      </c>
      <c r="L4169" s="25" t="str">
        <f>IFERROR(MID($D4169,28,7)+0,"")</f>
        <v/>
      </c>
      <c r="M4169" s="25" t="str">
        <f>IF(IFERROR(MID($Q4169,1,7)+0,"")&lt;1130000,IF(INDEX(C:C,MATCH(LEFT(Q4169,7)+0,I:I,0))&lt;1130000,"",INDEX(C:C,MATCH(LEFT(Q4169,7)+0,I:I,0))),IFERROR(MID($Q4169,1,7)+0,""))</f>
        <v/>
      </c>
      <c r="N4169" s="25" t="str">
        <f>IF(IFERROR(MID($Q4169,10,7)+0,"")&lt;1130000,"",IFERROR(MID($Q4169,10,7)+0,""))</f>
        <v/>
      </c>
      <c r="O4169" s="25" t="str">
        <f>IF(IFERROR(MID($Q4169,19,7)+0,"")&lt;1130000,"",IFERROR(MID($Q4169,19,7)+0,""))</f>
        <v/>
      </c>
      <c r="P4169" s="25" t="str">
        <f>IF(M4169="","",IF(N4169="",M4169,M4169&amp;", "&amp;N4169))</f>
        <v/>
      </c>
      <c r="Q4169" s="25"/>
      <c r="R4169" s="25"/>
      <c r="S4169" s="35" t="s">
        <v>106</v>
      </c>
      <c r="T4169" s="25" t="s">
        <v>36</v>
      </c>
      <c r="U4169" s="185">
        <v>190582</v>
      </c>
      <c r="V4169" s="188">
        <v>190582</v>
      </c>
      <c r="W4169" s="189">
        <v>190582</v>
      </c>
      <c r="X4169" s="31">
        <v>190582</v>
      </c>
      <c r="Y4169" s="90">
        <f>IFERROR(ROUND(X4169/W4169-1,2),"")</f>
        <v>0</v>
      </c>
      <c r="Z4169" s="31">
        <f>IF(OR(S4169="VLD MLC components",S4169="VLD MLC pipes",S4169="VLD PEX components",S4169="VLD PEX pipes",S4169="VLD PHC components",S4169="VLD PHC pipes",S4169="Controls VLD"),"По запросу",X4169)</f>
        <v>190582</v>
      </c>
      <c r="AA4169" s="63">
        <f>ROUND(X4169/1.2,3)</f>
        <v>158818.33300000001</v>
      </c>
      <c r="AB4169" s="23">
        <v>158818.33300000001</v>
      </c>
      <c r="AC4169" s="190">
        <f>IFERROR(ROUND(AA4169/AB4169-1,2),"")</f>
        <v>0</v>
      </c>
      <c r="AD4169" s="25">
        <v>23</v>
      </c>
      <c r="AE4169" s="25">
        <v>0.61199999999999999</v>
      </c>
      <c r="AF4169" s="25">
        <v>0</v>
      </c>
      <c r="AG4169" s="25" t="s">
        <v>22</v>
      </c>
      <c r="AH4169" s="25">
        <v>0</v>
      </c>
      <c r="AI4169" s="25">
        <v>0</v>
      </c>
      <c r="AJ4169" s="25" t="s">
        <v>20</v>
      </c>
      <c r="AK4169" s="42" t="s">
        <v>19</v>
      </c>
      <c r="AL4169" s="25" t="s">
        <v>20</v>
      </c>
      <c r="AM4169" s="25">
        <v>1</v>
      </c>
      <c r="AN4169" s="25" t="s">
        <v>22</v>
      </c>
      <c r="AO4169" s="25" t="s">
        <v>22</v>
      </c>
      <c r="AP4169" s="25" t="s">
        <v>22</v>
      </c>
      <c r="AQ4169" s="25"/>
      <c r="AR4169" s="94"/>
      <c r="AS4169" s="157" t="s">
        <v>22</v>
      </c>
      <c r="AT4169" s="93">
        <v>42551</v>
      </c>
      <c r="AU4169" s="92" t="s">
        <v>22</v>
      </c>
      <c r="AV4169" s="91" t="s">
        <v>48</v>
      </c>
      <c r="AW4169" s="92" t="s">
        <v>48</v>
      </c>
      <c r="AX4169" s="92" t="s">
        <v>48</v>
      </c>
      <c r="AY4169" s="91" t="s">
        <v>152</v>
      </c>
      <c r="AZ4169" s="23"/>
      <c r="BA4169" s="25">
        <v>0</v>
      </c>
      <c r="BB4169" t="s">
        <v>48</v>
      </c>
      <c r="BC4169" t="e">
        <v>#N/A</v>
      </c>
      <c r="BD4169" t="e">
        <f>IF(Z4169=BC4169,"OK")</f>
        <v>#N/A</v>
      </c>
      <c r="BE4169">
        <v>23</v>
      </c>
      <c r="BF4169">
        <v>0.61199999999999999</v>
      </c>
      <c r="BG4169" t="s">
        <v>22</v>
      </c>
      <c r="BH4169" t="s">
        <v>22</v>
      </c>
      <c r="BI4169" t="s">
        <v>22</v>
      </c>
      <c r="BJ4169">
        <v>0</v>
      </c>
      <c r="BK4169">
        <v>0</v>
      </c>
      <c r="BN4169" s="183"/>
    </row>
    <row r="4170" spans="1:66" ht="25.5" x14ac:dyDescent="0.25">
      <c r="A4170" s="1"/>
      <c r="B4170" s="94">
        <v>4157</v>
      </c>
      <c r="C4170" s="43">
        <v>1050414</v>
      </c>
      <c r="D4170" s="25"/>
      <c r="E4170" s="27" t="s">
        <v>1308</v>
      </c>
      <c r="F4170" s="151" t="s">
        <v>21</v>
      </c>
      <c r="G4170" s="25"/>
      <c r="H4170" s="46" t="str">
        <f>IFERROR(IFERROR(IF(SEARCH("Usystems",$E4170)&gt;0,"Usystems"),IF(SEARCH("RIIFO",$E4170)&gt;0,"RIIFO","Uponor")),"Uponor")</f>
        <v>Uponor</v>
      </c>
      <c r="I4170" s="25" t="str">
        <f>IFERROR(MID($D4170,1,7)+0,"")</f>
        <v/>
      </c>
      <c r="J4170" s="25" t="str">
        <f>IFERROR(MID($D4170,10,7)+0,"")</f>
        <v/>
      </c>
      <c r="K4170" s="25" t="str">
        <f>IFERROR(MID($D4170,19,7)+0,"")</f>
        <v/>
      </c>
      <c r="L4170" s="25" t="str">
        <f>IFERROR(MID($D4170,28,7)+0,"")</f>
        <v/>
      </c>
      <c r="M4170" s="25" t="str">
        <f>IF(IFERROR(MID($Q4170,1,7)+0,"")&lt;1130000,IF(INDEX(C:C,MATCH(LEFT(Q4170,7)+0,I:I,0))&lt;1130000,"",INDEX(C:C,MATCH(LEFT(Q4170,7)+0,I:I,0))),IFERROR(MID($Q4170,1,7)+0,""))</f>
        <v/>
      </c>
      <c r="N4170" s="25" t="str">
        <f>IF(IFERROR(MID($Q4170,10,7)+0,"")&lt;1130000,"",IFERROR(MID($Q4170,10,7)+0,""))</f>
        <v/>
      </c>
      <c r="O4170" s="25" t="str">
        <f>IF(IFERROR(MID($Q4170,19,7)+0,"")&lt;1130000,"",IFERROR(MID($Q4170,19,7)+0,""))</f>
        <v/>
      </c>
      <c r="P4170" s="25" t="str">
        <f>IF(M4170="","",IF(N4170="",M4170,M4170&amp;", "&amp;N4170))</f>
        <v/>
      </c>
      <c r="Q4170" s="25"/>
      <c r="R4170" s="25"/>
      <c r="S4170" s="35" t="s">
        <v>106</v>
      </c>
      <c r="T4170" s="25" t="s">
        <v>36</v>
      </c>
      <c r="U4170" s="185">
        <v>19494</v>
      </c>
      <c r="V4170" s="188">
        <v>19494</v>
      </c>
      <c r="W4170" s="189">
        <v>19494</v>
      </c>
      <c r="X4170" s="31">
        <v>19494</v>
      </c>
      <c r="Y4170" s="90">
        <f>IFERROR(ROUND(X4170/W4170-1,2),"")</f>
        <v>0</v>
      </c>
      <c r="Z4170" s="31">
        <f>IF(OR(S4170="VLD MLC components",S4170="VLD MLC pipes",S4170="VLD PEX components",S4170="VLD PEX pipes",S4170="VLD PHC components",S4170="VLD PHC pipes",S4170="Controls VLD"),"По запросу",X4170)</f>
        <v>19494</v>
      </c>
      <c r="AA4170" s="63">
        <f>ROUND(X4170/1.2,3)</f>
        <v>16245</v>
      </c>
      <c r="AB4170" s="23">
        <v>16245</v>
      </c>
      <c r="AC4170" s="190">
        <f>IFERROR(ROUND(AA4170/AB4170-1,2),"")</f>
        <v>0</v>
      </c>
      <c r="AD4170" s="25">
        <v>4.8949999999999996</v>
      </c>
      <c r="AE4170" s="25">
        <v>0.27500000000000002</v>
      </c>
      <c r="AF4170" s="25">
        <v>0</v>
      </c>
      <c r="AG4170" s="25" t="s">
        <v>22</v>
      </c>
      <c r="AH4170" s="25">
        <v>0</v>
      </c>
      <c r="AI4170" s="25">
        <v>0</v>
      </c>
      <c r="AJ4170" s="25" t="s">
        <v>20</v>
      </c>
      <c r="AK4170" s="42" t="s">
        <v>19</v>
      </c>
      <c r="AL4170" s="25" t="s">
        <v>20</v>
      </c>
      <c r="AM4170" s="25">
        <v>1</v>
      </c>
      <c r="AN4170" s="25" t="s">
        <v>22</v>
      </c>
      <c r="AO4170" s="25" t="s">
        <v>22</v>
      </c>
      <c r="AP4170" s="25" t="s">
        <v>22</v>
      </c>
      <c r="AQ4170" s="25"/>
      <c r="AR4170" s="94"/>
      <c r="AS4170" s="157" t="s">
        <v>22</v>
      </c>
      <c r="AT4170" s="93">
        <v>42551</v>
      </c>
      <c r="AU4170" s="92" t="s">
        <v>22</v>
      </c>
      <c r="AV4170" s="91" t="s">
        <v>48</v>
      </c>
      <c r="AW4170" s="92" t="s">
        <v>48</v>
      </c>
      <c r="AX4170" s="92" t="s">
        <v>48</v>
      </c>
      <c r="AY4170" s="91" t="s">
        <v>152</v>
      </c>
      <c r="AZ4170" s="23"/>
      <c r="BA4170" s="25">
        <v>0</v>
      </c>
      <c r="BB4170" t="s">
        <v>48</v>
      </c>
      <c r="BC4170" t="e">
        <v>#N/A</v>
      </c>
      <c r="BD4170" t="e">
        <f>IF(Z4170=BC4170,"OK")</f>
        <v>#N/A</v>
      </c>
      <c r="BE4170">
        <v>4.8949999999999996</v>
      </c>
      <c r="BF4170">
        <v>0.27500000000000002</v>
      </c>
      <c r="BG4170" t="s">
        <v>22</v>
      </c>
      <c r="BH4170" t="s">
        <v>22</v>
      </c>
      <c r="BI4170" t="s">
        <v>22</v>
      </c>
      <c r="BJ4170">
        <v>0</v>
      </c>
      <c r="BK4170">
        <v>0</v>
      </c>
      <c r="BN4170" s="183"/>
    </row>
    <row r="4171" spans="1:66" ht="25.5" x14ac:dyDescent="0.25">
      <c r="A4171" s="1"/>
      <c r="B4171" s="94">
        <v>4158</v>
      </c>
      <c r="C4171" s="43">
        <v>1050480</v>
      </c>
      <c r="D4171" s="25"/>
      <c r="E4171" s="27" t="s">
        <v>1307</v>
      </c>
      <c r="F4171" s="151" t="s">
        <v>21</v>
      </c>
      <c r="G4171" s="25"/>
      <c r="H4171" s="46" t="str">
        <f>IFERROR(IFERROR(IF(SEARCH("Usystems",$E4171)&gt;0,"Usystems"),IF(SEARCH("RIIFO",$E4171)&gt;0,"RIIFO","Uponor")),"Uponor")</f>
        <v>Uponor</v>
      </c>
      <c r="I4171" s="25" t="str">
        <f>IFERROR(MID($D4171,1,7)+0,"")</f>
        <v/>
      </c>
      <c r="J4171" s="25" t="str">
        <f>IFERROR(MID($D4171,10,7)+0,"")</f>
        <v/>
      </c>
      <c r="K4171" s="25" t="str">
        <f>IFERROR(MID($D4171,19,7)+0,"")</f>
        <v/>
      </c>
      <c r="L4171" s="25" t="str">
        <f>IFERROR(MID($D4171,28,7)+0,"")</f>
        <v/>
      </c>
      <c r="M4171" s="25" t="str">
        <f>IF(IFERROR(MID($Q4171,1,7)+0,"")&lt;1130000,IF(INDEX(C:C,MATCH(LEFT(Q4171,7)+0,I:I,0))&lt;1130000,"",INDEX(C:C,MATCH(LEFT(Q4171,7)+0,I:I,0))),IFERROR(MID($Q4171,1,7)+0,""))</f>
        <v/>
      </c>
      <c r="N4171" s="25" t="str">
        <f>IF(IFERROR(MID($Q4171,10,7)+0,"")&lt;1130000,"",IFERROR(MID($Q4171,10,7)+0,""))</f>
        <v/>
      </c>
      <c r="O4171" s="25" t="str">
        <f>IF(IFERROR(MID($Q4171,19,7)+0,"")&lt;1130000,"",IFERROR(MID($Q4171,19,7)+0,""))</f>
        <v/>
      </c>
      <c r="P4171" s="25" t="str">
        <f>IF(M4171="","",IF(N4171="",M4171,M4171&amp;", "&amp;N4171))</f>
        <v/>
      </c>
      <c r="Q4171" s="25"/>
      <c r="R4171" s="25"/>
      <c r="S4171" s="35" t="s">
        <v>106</v>
      </c>
      <c r="T4171" s="25" t="s">
        <v>36</v>
      </c>
      <c r="U4171" s="185">
        <v>19494</v>
      </c>
      <c r="V4171" s="188">
        <v>19494</v>
      </c>
      <c r="W4171" s="189">
        <v>19494</v>
      </c>
      <c r="X4171" s="31">
        <v>19494</v>
      </c>
      <c r="Y4171" s="90">
        <f>IFERROR(ROUND(X4171/W4171-1,2),"")</f>
        <v>0</v>
      </c>
      <c r="Z4171" s="31">
        <f>IF(OR(S4171="VLD MLC components",S4171="VLD MLC pipes",S4171="VLD PEX components",S4171="VLD PEX pipes",S4171="VLD PHC components",S4171="VLD PHC pipes",S4171="Controls VLD"),"По запросу",X4171)</f>
        <v>19494</v>
      </c>
      <c r="AA4171" s="63">
        <f>ROUND(X4171/1.2,3)</f>
        <v>16245</v>
      </c>
      <c r="AB4171" s="23">
        <v>16245</v>
      </c>
      <c r="AC4171" s="190">
        <f>IFERROR(ROUND(AA4171/AB4171-1,2),"")</f>
        <v>0</v>
      </c>
      <c r="AD4171" s="25">
        <v>6.2869999999999999</v>
      </c>
      <c r="AE4171" s="25">
        <v>0.13750000000000001</v>
      </c>
      <c r="AF4171" s="25">
        <v>0</v>
      </c>
      <c r="AG4171" s="25" t="s">
        <v>22</v>
      </c>
      <c r="AH4171" s="25">
        <v>0</v>
      </c>
      <c r="AI4171" s="25">
        <v>0</v>
      </c>
      <c r="AJ4171" s="25" t="s">
        <v>20</v>
      </c>
      <c r="AK4171" s="42" t="s">
        <v>19</v>
      </c>
      <c r="AL4171" s="25" t="s">
        <v>20</v>
      </c>
      <c r="AM4171" s="25">
        <v>1</v>
      </c>
      <c r="AN4171" s="25" t="s">
        <v>22</v>
      </c>
      <c r="AO4171" s="25" t="s">
        <v>22</v>
      </c>
      <c r="AP4171" s="25" t="s">
        <v>22</v>
      </c>
      <c r="AQ4171" s="25"/>
      <c r="AR4171" s="94"/>
      <c r="AS4171" s="157" t="s">
        <v>22</v>
      </c>
      <c r="AT4171" s="93">
        <v>42551</v>
      </c>
      <c r="AU4171" s="92" t="s">
        <v>22</v>
      </c>
      <c r="AV4171" s="91" t="s">
        <v>48</v>
      </c>
      <c r="AW4171" s="92" t="s">
        <v>48</v>
      </c>
      <c r="AX4171" s="92" t="s">
        <v>48</v>
      </c>
      <c r="AY4171" s="91" t="s">
        <v>152</v>
      </c>
      <c r="AZ4171" s="23"/>
      <c r="BA4171" s="25">
        <v>0</v>
      </c>
      <c r="BB4171" t="s">
        <v>48</v>
      </c>
      <c r="BC4171" t="e">
        <v>#N/A</v>
      </c>
      <c r="BD4171" t="e">
        <f>IF(Z4171=BC4171,"OK")</f>
        <v>#N/A</v>
      </c>
      <c r="BE4171">
        <v>6.2869999999999999</v>
      </c>
      <c r="BF4171">
        <v>0.13750000000000001</v>
      </c>
      <c r="BG4171" t="s">
        <v>22</v>
      </c>
      <c r="BH4171" t="s">
        <v>22</v>
      </c>
      <c r="BI4171" t="s">
        <v>22</v>
      </c>
      <c r="BJ4171">
        <v>0</v>
      </c>
      <c r="BK4171">
        <v>0</v>
      </c>
      <c r="BN4171" s="183"/>
    </row>
    <row r="4172" spans="1:66" ht="25.5" x14ac:dyDescent="0.25">
      <c r="A4172" s="1"/>
      <c r="B4172" s="94">
        <v>4159</v>
      </c>
      <c r="C4172" s="43">
        <v>1050484</v>
      </c>
      <c r="D4172" s="25"/>
      <c r="E4172" s="27" t="s">
        <v>1306</v>
      </c>
      <c r="F4172" s="151" t="s">
        <v>21</v>
      </c>
      <c r="G4172" s="25"/>
      <c r="H4172" s="46" t="str">
        <f>IFERROR(IFERROR(IF(SEARCH("Usystems",$E4172)&gt;0,"Usystems"),IF(SEARCH("RIIFO",$E4172)&gt;0,"RIIFO","Uponor")),"Uponor")</f>
        <v>Uponor</v>
      </c>
      <c r="I4172" s="25" t="str">
        <f>IFERROR(MID($D4172,1,7)+0,"")</f>
        <v/>
      </c>
      <c r="J4172" s="25" t="str">
        <f>IFERROR(MID($D4172,10,7)+0,"")</f>
        <v/>
      </c>
      <c r="K4172" s="25" t="str">
        <f>IFERROR(MID($D4172,19,7)+0,"")</f>
        <v/>
      </c>
      <c r="L4172" s="25" t="str">
        <f>IFERROR(MID($D4172,28,7)+0,"")</f>
        <v/>
      </c>
      <c r="M4172" s="25" t="str">
        <f>IF(IFERROR(MID($Q4172,1,7)+0,"")&lt;1130000,IF(INDEX(C:C,MATCH(LEFT(Q4172,7)+0,I:I,0))&lt;1130000,"",INDEX(C:C,MATCH(LEFT(Q4172,7)+0,I:I,0))),IFERROR(MID($Q4172,1,7)+0,""))</f>
        <v/>
      </c>
      <c r="N4172" s="25" t="str">
        <f>IF(IFERROR(MID($Q4172,10,7)+0,"")&lt;1130000,"",IFERROR(MID($Q4172,10,7)+0,""))</f>
        <v/>
      </c>
      <c r="O4172" s="25" t="str">
        <f>IF(IFERROR(MID($Q4172,19,7)+0,"")&lt;1130000,"",IFERROR(MID($Q4172,19,7)+0,""))</f>
        <v/>
      </c>
      <c r="P4172" s="25" t="str">
        <f>IF(M4172="","",IF(N4172="",M4172,M4172&amp;", "&amp;N4172))</f>
        <v/>
      </c>
      <c r="Q4172" s="25"/>
      <c r="R4172" s="25"/>
      <c r="S4172" s="35" t="s">
        <v>106</v>
      </c>
      <c r="T4172" s="25" t="s">
        <v>36</v>
      </c>
      <c r="U4172" s="185">
        <v>22769</v>
      </c>
      <c r="V4172" s="188">
        <v>22769</v>
      </c>
      <c r="W4172" s="189">
        <v>22769</v>
      </c>
      <c r="X4172" s="31">
        <v>22769</v>
      </c>
      <c r="Y4172" s="90">
        <f>IFERROR(ROUND(X4172/W4172-1,2),"")</f>
        <v>0</v>
      </c>
      <c r="Z4172" s="31">
        <f>IF(OR(S4172="VLD MLC components",S4172="VLD MLC pipes",S4172="VLD PEX components",S4172="VLD PEX pipes",S4172="VLD PHC components",S4172="VLD PHC pipes",S4172="Controls VLD"),"По запросу",X4172)</f>
        <v>22769</v>
      </c>
      <c r="AA4172" s="63">
        <f>ROUND(X4172/1.2,3)</f>
        <v>18974.167000000001</v>
      </c>
      <c r="AB4172" s="23">
        <v>18974.167000000001</v>
      </c>
      <c r="AC4172" s="190">
        <f>IFERROR(ROUND(AA4172/AB4172-1,2),"")</f>
        <v>0</v>
      </c>
      <c r="AD4172" s="25">
        <v>7.3810000000000002</v>
      </c>
      <c r="AE4172" s="25">
        <v>0.13750000000000001</v>
      </c>
      <c r="AF4172" s="25">
        <v>0</v>
      </c>
      <c r="AG4172" s="25" t="s">
        <v>22</v>
      </c>
      <c r="AH4172" s="25">
        <v>0</v>
      </c>
      <c r="AI4172" s="25">
        <v>0</v>
      </c>
      <c r="AJ4172" s="25" t="s">
        <v>20</v>
      </c>
      <c r="AK4172" s="42" t="s">
        <v>19</v>
      </c>
      <c r="AL4172" s="25" t="s">
        <v>20</v>
      </c>
      <c r="AM4172" s="25">
        <v>1</v>
      </c>
      <c r="AN4172" s="25" t="s">
        <v>22</v>
      </c>
      <c r="AO4172" s="25" t="s">
        <v>22</v>
      </c>
      <c r="AP4172" s="25" t="s">
        <v>22</v>
      </c>
      <c r="AQ4172" s="25"/>
      <c r="AR4172" s="94"/>
      <c r="AS4172" s="157" t="s">
        <v>22</v>
      </c>
      <c r="AT4172" s="93">
        <v>42551</v>
      </c>
      <c r="AU4172" s="92" t="s">
        <v>22</v>
      </c>
      <c r="AV4172" s="91" t="s">
        <v>48</v>
      </c>
      <c r="AW4172" s="92" t="s">
        <v>48</v>
      </c>
      <c r="AX4172" s="92" t="s">
        <v>48</v>
      </c>
      <c r="AY4172" s="91" t="s">
        <v>152</v>
      </c>
      <c r="AZ4172" s="23"/>
      <c r="BA4172" s="25">
        <v>0</v>
      </c>
      <c r="BB4172" t="s">
        <v>48</v>
      </c>
      <c r="BC4172" t="e">
        <v>#N/A</v>
      </c>
      <c r="BD4172" t="e">
        <f>IF(Z4172=BC4172,"OK")</f>
        <v>#N/A</v>
      </c>
      <c r="BE4172">
        <v>7.3810000000000002</v>
      </c>
      <c r="BF4172">
        <v>0.13750000000000001</v>
      </c>
      <c r="BG4172" t="s">
        <v>22</v>
      </c>
      <c r="BH4172" t="s">
        <v>22</v>
      </c>
      <c r="BI4172" t="s">
        <v>22</v>
      </c>
      <c r="BJ4172">
        <v>0</v>
      </c>
      <c r="BK4172">
        <v>0</v>
      </c>
      <c r="BN4172" s="183"/>
    </row>
    <row r="4173" spans="1:66" ht="25.5" x14ac:dyDescent="0.25">
      <c r="A4173" s="1"/>
      <c r="B4173" s="94">
        <v>4160</v>
      </c>
      <c r="C4173" s="43">
        <v>1054228</v>
      </c>
      <c r="D4173" s="25"/>
      <c r="E4173" s="27" t="s">
        <v>1305</v>
      </c>
      <c r="F4173" s="151" t="s">
        <v>21</v>
      </c>
      <c r="G4173" s="25"/>
      <c r="H4173" s="46" t="str">
        <f>IFERROR(IFERROR(IF(SEARCH("Usystems",$E4173)&gt;0,"Usystems"),IF(SEARCH("RIIFO",$E4173)&gt;0,"RIIFO","Uponor")),"Uponor")</f>
        <v>Uponor</v>
      </c>
      <c r="I4173" s="25" t="str">
        <f>IFERROR(MID($D4173,1,7)+0,"")</f>
        <v/>
      </c>
      <c r="J4173" s="25" t="str">
        <f>IFERROR(MID($D4173,10,7)+0,"")</f>
        <v/>
      </c>
      <c r="K4173" s="25" t="str">
        <f>IFERROR(MID($D4173,19,7)+0,"")</f>
        <v/>
      </c>
      <c r="L4173" s="25" t="str">
        <f>IFERROR(MID($D4173,28,7)+0,"")</f>
        <v/>
      </c>
      <c r="M4173" s="25" t="str">
        <f>IF(IFERROR(MID($Q4173,1,7)+0,"")&lt;1130000,IF(INDEX(C:C,MATCH(LEFT(Q4173,7)+0,I:I,0))&lt;1130000,"",INDEX(C:C,MATCH(LEFT(Q4173,7)+0,I:I,0))),IFERROR(MID($Q4173,1,7)+0,""))</f>
        <v/>
      </c>
      <c r="N4173" s="25" t="str">
        <f>IF(IFERROR(MID($Q4173,10,7)+0,"")&lt;1130000,"",IFERROR(MID($Q4173,10,7)+0,""))</f>
        <v/>
      </c>
      <c r="O4173" s="25" t="str">
        <f>IF(IFERROR(MID($Q4173,19,7)+0,"")&lt;1130000,"",IFERROR(MID($Q4173,19,7)+0,""))</f>
        <v/>
      </c>
      <c r="P4173" s="25" t="str">
        <f>IF(M4173="","",IF(N4173="",M4173,M4173&amp;", "&amp;N4173))</f>
        <v/>
      </c>
      <c r="Q4173" s="25"/>
      <c r="R4173" s="25"/>
      <c r="S4173" s="35" t="s">
        <v>106</v>
      </c>
      <c r="T4173" s="25" t="s">
        <v>36</v>
      </c>
      <c r="U4173" s="185">
        <v>116344</v>
      </c>
      <c r="V4173" s="188">
        <v>116344</v>
      </c>
      <c r="W4173" s="189">
        <v>116344</v>
      </c>
      <c r="X4173" s="31">
        <v>116344</v>
      </c>
      <c r="Y4173" s="90">
        <f>IFERROR(ROUND(X4173/W4173-1,2),"")</f>
        <v>0</v>
      </c>
      <c r="Z4173" s="31">
        <f>IF(OR(S4173="VLD MLC components",S4173="VLD MLC pipes",S4173="VLD PEX components",S4173="VLD PEX pipes",S4173="VLD PHC components",S4173="VLD PHC pipes",S4173="Controls VLD"),"По запросу",X4173)</f>
        <v>116344</v>
      </c>
      <c r="AA4173" s="63">
        <f>ROUND(X4173/1.2,3)</f>
        <v>96953.332999999999</v>
      </c>
      <c r="AB4173" s="23">
        <v>96953.332999999999</v>
      </c>
      <c r="AC4173" s="190">
        <f>IFERROR(ROUND(AA4173/AB4173-1,2),"")</f>
        <v>0</v>
      </c>
      <c r="AD4173" s="25">
        <v>14.5</v>
      </c>
      <c r="AE4173" s="25">
        <v>0.72</v>
      </c>
      <c r="AF4173" s="25">
        <v>0</v>
      </c>
      <c r="AG4173" s="25" t="s">
        <v>22</v>
      </c>
      <c r="AH4173" s="25">
        <v>0</v>
      </c>
      <c r="AI4173" s="25">
        <v>0</v>
      </c>
      <c r="AJ4173" s="25" t="s">
        <v>20</v>
      </c>
      <c r="AK4173" s="42" t="s">
        <v>19</v>
      </c>
      <c r="AL4173" s="25" t="s">
        <v>20</v>
      </c>
      <c r="AM4173" s="25">
        <v>1</v>
      </c>
      <c r="AN4173" s="25" t="s">
        <v>22</v>
      </c>
      <c r="AO4173" s="25" t="s">
        <v>22</v>
      </c>
      <c r="AP4173" s="25" t="s">
        <v>22</v>
      </c>
      <c r="AQ4173" s="25"/>
      <c r="AR4173" s="94"/>
      <c r="AS4173" s="157" t="s">
        <v>22</v>
      </c>
      <c r="AT4173" s="93">
        <v>42551</v>
      </c>
      <c r="AU4173" s="92" t="s">
        <v>22</v>
      </c>
      <c r="AV4173" s="91" t="s">
        <v>48</v>
      </c>
      <c r="AW4173" s="92" t="s">
        <v>48</v>
      </c>
      <c r="AX4173" s="92" t="s">
        <v>48</v>
      </c>
      <c r="AY4173" s="91" t="s">
        <v>152</v>
      </c>
      <c r="AZ4173" s="23"/>
      <c r="BA4173" s="25">
        <v>0</v>
      </c>
      <c r="BB4173" t="s">
        <v>48</v>
      </c>
      <c r="BC4173" t="e">
        <v>#N/A</v>
      </c>
      <c r="BD4173" t="e">
        <f>IF(Z4173=BC4173,"OK")</f>
        <v>#N/A</v>
      </c>
      <c r="BE4173">
        <v>14.5</v>
      </c>
      <c r="BF4173">
        <v>0.72</v>
      </c>
      <c r="BG4173" t="s">
        <v>22</v>
      </c>
      <c r="BH4173" t="s">
        <v>22</v>
      </c>
      <c r="BI4173" t="s">
        <v>22</v>
      </c>
      <c r="BJ4173">
        <v>0</v>
      </c>
      <c r="BK4173">
        <v>0</v>
      </c>
      <c r="BN4173" s="183"/>
    </row>
    <row r="4174" spans="1:66" ht="25.5" x14ac:dyDescent="0.25">
      <c r="A4174" s="1"/>
      <c r="B4174" s="94">
        <v>4161</v>
      </c>
      <c r="C4174" s="43">
        <v>1054229</v>
      </c>
      <c r="D4174" s="25"/>
      <c r="E4174" s="27" t="s">
        <v>1304</v>
      </c>
      <c r="F4174" s="151" t="s">
        <v>21</v>
      </c>
      <c r="G4174" s="25"/>
      <c r="H4174" s="46" t="str">
        <f>IFERROR(IFERROR(IF(SEARCH("Usystems",$E4174)&gt;0,"Usystems"),IF(SEARCH("RIIFO",$E4174)&gt;0,"RIIFO","Uponor")),"Uponor")</f>
        <v>Uponor</v>
      </c>
      <c r="I4174" s="25" t="str">
        <f>IFERROR(MID($D4174,1,7)+0,"")</f>
        <v/>
      </c>
      <c r="J4174" s="25" t="str">
        <f>IFERROR(MID($D4174,10,7)+0,"")</f>
        <v/>
      </c>
      <c r="K4174" s="25" t="str">
        <f>IFERROR(MID($D4174,19,7)+0,"")</f>
        <v/>
      </c>
      <c r="L4174" s="25" t="str">
        <f>IFERROR(MID($D4174,28,7)+0,"")</f>
        <v/>
      </c>
      <c r="M4174" s="25" t="str">
        <f>IF(IFERROR(MID($Q4174,1,7)+0,"")&lt;1130000,IF(INDEX(C:C,MATCH(LEFT(Q4174,7)+0,I:I,0))&lt;1130000,"",INDEX(C:C,MATCH(LEFT(Q4174,7)+0,I:I,0))),IFERROR(MID($Q4174,1,7)+0,""))</f>
        <v/>
      </c>
      <c r="N4174" s="25" t="str">
        <f>IF(IFERROR(MID($Q4174,10,7)+0,"")&lt;1130000,"",IFERROR(MID($Q4174,10,7)+0,""))</f>
        <v/>
      </c>
      <c r="O4174" s="25" t="str">
        <f>IF(IFERROR(MID($Q4174,19,7)+0,"")&lt;1130000,"",IFERROR(MID($Q4174,19,7)+0,""))</f>
        <v/>
      </c>
      <c r="P4174" s="25" t="str">
        <f>IF(M4174="","",IF(N4174="",M4174,M4174&amp;", "&amp;N4174))</f>
        <v/>
      </c>
      <c r="Q4174" s="25"/>
      <c r="R4174" s="25"/>
      <c r="S4174" s="35" t="s">
        <v>106</v>
      </c>
      <c r="T4174" s="25" t="s">
        <v>36</v>
      </c>
      <c r="U4174" s="185">
        <v>124705</v>
      </c>
      <c r="V4174" s="188">
        <v>124705</v>
      </c>
      <c r="W4174" s="189">
        <v>124705</v>
      </c>
      <c r="X4174" s="31">
        <v>124705</v>
      </c>
      <c r="Y4174" s="90">
        <f>IFERROR(ROUND(X4174/W4174-1,2),"")</f>
        <v>0</v>
      </c>
      <c r="Z4174" s="31">
        <f>IF(OR(S4174="VLD MLC components",S4174="VLD MLC pipes",S4174="VLD PEX components",S4174="VLD PEX pipes",S4174="VLD PHC components",S4174="VLD PHC pipes",S4174="Controls VLD"),"По запросу",X4174)</f>
        <v>124705</v>
      </c>
      <c r="AA4174" s="63">
        <f>ROUND(X4174/1.2,3)</f>
        <v>103920.833</v>
      </c>
      <c r="AB4174" s="23">
        <v>103920.833</v>
      </c>
      <c r="AC4174" s="190">
        <f>IFERROR(ROUND(AA4174/AB4174-1,2),"")</f>
        <v>0</v>
      </c>
      <c r="AD4174" s="25">
        <v>13.8</v>
      </c>
      <c r="AE4174" s="25">
        <v>1.339</v>
      </c>
      <c r="AF4174" s="25">
        <v>0</v>
      </c>
      <c r="AG4174" s="25" t="s">
        <v>22</v>
      </c>
      <c r="AH4174" s="25">
        <v>0</v>
      </c>
      <c r="AI4174" s="25">
        <v>0</v>
      </c>
      <c r="AJ4174" s="25" t="s">
        <v>20</v>
      </c>
      <c r="AK4174" s="42" t="s">
        <v>19</v>
      </c>
      <c r="AL4174" s="25" t="s">
        <v>20</v>
      </c>
      <c r="AM4174" s="25">
        <v>1</v>
      </c>
      <c r="AN4174" s="25" t="s">
        <v>22</v>
      </c>
      <c r="AO4174" s="25" t="s">
        <v>22</v>
      </c>
      <c r="AP4174" s="25" t="s">
        <v>22</v>
      </c>
      <c r="AQ4174" s="25"/>
      <c r="AR4174" s="94"/>
      <c r="AS4174" s="157" t="s">
        <v>22</v>
      </c>
      <c r="AT4174" s="93">
        <v>42551</v>
      </c>
      <c r="AU4174" s="92" t="s">
        <v>22</v>
      </c>
      <c r="AV4174" s="91" t="s">
        <v>48</v>
      </c>
      <c r="AW4174" s="92" t="s">
        <v>48</v>
      </c>
      <c r="AX4174" s="92" t="s">
        <v>48</v>
      </c>
      <c r="AY4174" s="91" t="s">
        <v>152</v>
      </c>
      <c r="AZ4174" s="23"/>
      <c r="BA4174" s="25">
        <v>0</v>
      </c>
      <c r="BB4174" t="s">
        <v>48</v>
      </c>
      <c r="BC4174" t="e">
        <v>#N/A</v>
      </c>
      <c r="BD4174" t="e">
        <f>IF(Z4174=BC4174,"OK")</f>
        <v>#N/A</v>
      </c>
      <c r="BE4174">
        <v>13.8</v>
      </c>
      <c r="BF4174">
        <v>1.339</v>
      </c>
      <c r="BG4174" t="s">
        <v>22</v>
      </c>
      <c r="BH4174" t="s">
        <v>22</v>
      </c>
      <c r="BI4174" t="s">
        <v>22</v>
      </c>
      <c r="BJ4174">
        <v>0</v>
      </c>
      <c r="BK4174">
        <v>0</v>
      </c>
      <c r="BN4174" s="183"/>
    </row>
    <row r="4175" spans="1:66" ht="25.5" x14ac:dyDescent="0.25">
      <c r="A4175" s="1"/>
      <c r="B4175" s="94">
        <v>4162</v>
      </c>
      <c r="C4175" s="43">
        <v>1050412</v>
      </c>
      <c r="D4175" s="25"/>
      <c r="E4175" s="27" t="s">
        <v>1303</v>
      </c>
      <c r="F4175" s="151" t="s">
        <v>21</v>
      </c>
      <c r="G4175" s="25"/>
      <c r="H4175" s="46" t="str">
        <f>IFERROR(IFERROR(IF(SEARCH("Usystems",$E4175)&gt;0,"Usystems"),IF(SEARCH("RIIFO",$E4175)&gt;0,"RIIFO","Uponor")),"Uponor")</f>
        <v>Uponor</v>
      </c>
      <c r="I4175" s="25" t="str">
        <f>IFERROR(MID($D4175,1,7)+0,"")</f>
        <v/>
      </c>
      <c r="J4175" s="25" t="str">
        <f>IFERROR(MID($D4175,10,7)+0,"")</f>
        <v/>
      </c>
      <c r="K4175" s="25" t="str">
        <f>IFERROR(MID($D4175,19,7)+0,"")</f>
        <v/>
      </c>
      <c r="L4175" s="25" t="str">
        <f>IFERROR(MID($D4175,28,7)+0,"")</f>
        <v/>
      </c>
      <c r="M4175" s="25" t="str">
        <f>IF(IFERROR(MID($Q4175,1,7)+0,"")&lt;1130000,IF(INDEX(C:C,MATCH(LEFT(Q4175,7)+0,I:I,0))&lt;1130000,"",INDEX(C:C,MATCH(LEFT(Q4175,7)+0,I:I,0))),IFERROR(MID($Q4175,1,7)+0,""))</f>
        <v/>
      </c>
      <c r="N4175" s="25" t="str">
        <f>IF(IFERROR(MID($Q4175,10,7)+0,"")&lt;1130000,"",IFERROR(MID($Q4175,10,7)+0,""))</f>
        <v/>
      </c>
      <c r="O4175" s="25" t="str">
        <f>IF(IFERROR(MID($Q4175,19,7)+0,"")&lt;1130000,"",IFERROR(MID($Q4175,19,7)+0,""))</f>
        <v/>
      </c>
      <c r="P4175" s="25" t="str">
        <f>IF(M4175="","",IF(N4175="",M4175,M4175&amp;", "&amp;N4175))</f>
        <v/>
      </c>
      <c r="Q4175" s="25"/>
      <c r="R4175" s="25"/>
      <c r="S4175" s="35" t="s">
        <v>106</v>
      </c>
      <c r="T4175" s="25" t="s">
        <v>36</v>
      </c>
      <c r="U4175" s="185">
        <v>18598</v>
      </c>
      <c r="V4175" s="188">
        <v>18598</v>
      </c>
      <c r="W4175" s="189">
        <v>18598</v>
      </c>
      <c r="X4175" s="31">
        <v>18598</v>
      </c>
      <c r="Y4175" s="90">
        <f>IFERROR(ROUND(X4175/W4175-1,2),"")</f>
        <v>0</v>
      </c>
      <c r="Z4175" s="31">
        <f>IF(OR(S4175="VLD MLC components",S4175="VLD MLC pipes",S4175="VLD PEX components",S4175="VLD PEX pipes",S4175="VLD PHC components",S4175="VLD PHC pipes",S4175="Controls VLD"),"По запросу",X4175)</f>
        <v>18598</v>
      </c>
      <c r="AA4175" s="63">
        <f>ROUND(X4175/1.2,3)</f>
        <v>15498.333000000001</v>
      </c>
      <c r="AB4175" s="23">
        <v>15498.333000000001</v>
      </c>
      <c r="AC4175" s="190">
        <f>IFERROR(ROUND(AA4175/AB4175-1,2),"")</f>
        <v>0</v>
      </c>
      <c r="AD4175" s="25">
        <v>4.8</v>
      </c>
      <c r="AE4175" s="25">
        <v>0.27500000000000002</v>
      </c>
      <c r="AF4175" s="25">
        <v>0</v>
      </c>
      <c r="AG4175" s="25" t="s">
        <v>22</v>
      </c>
      <c r="AH4175" s="25">
        <v>0</v>
      </c>
      <c r="AI4175" s="25">
        <v>0</v>
      </c>
      <c r="AJ4175" s="25" t="s">
        <v>20</v>
      </c>
      <c r="AK4175" s="42" t="s">
        <v>19</v>
      </c>
      <c r="AL4175" s="25" t="s">
        <v>20</v>
      </c>
      <c r="AM4175" s="25">
        <v>1</v>
      </c>
      <c r="AN4175" s="25" t="s">
        <v>22</v>
      </c>
      <c r="AO4175" s="25" t="s">
        <v>22</v>
      </c>
      <c r="AP4175" s="25" t="s">
        <v>22</v>
      </c>
      <c r="AQ4175" s="25"/>
      <c r="AR4175" s="94"/>
      <c r="AS4175" s="157" t="s">
        <v>22</v>
      </c>
      <c r="AT4175" s="93">
        <v>42551</v>
      </c>
      <c r="AU4175" s="92" t="s">
        <v>22</v>
      </c>
      <c r="AV4175" s="91" t="s">
        <v>48</v>
      </c>
      <c r="AW4175" s="92" t="s">
        <v>48</v>
      </c>
      <c r="AX4175" s="92" t="s">
        <v>48</v>
      </c>
      <c r="AY4175" s="91" t="s">
        <v>152</v>
      </c>
      <c r="AZ4175" s="23"/>
      <c r="BA4175" s="25">
        <v>0</v>
      </c>
      <c r="BB4175" t="s">
        <v>48</v>
      </c>
      <c r="BC4175" t="e">
        <v>#N/A</v>
      </c>
      <c r="BD4175" t="e">
        <f>IF(Z4175=BC4175,"OK")</f>
        <v>#N/A</v>
      </c>
      <c r="BE4175">
        <v>4.8</v>
      </c>
      <c r="BF4175">
        <v>0.27500000000000002</v>
      </c>
      <c r="BG4175" t="s">
        <v>22</v>
      </c>
      <c r="BH4175" t="s">
        <v>22</v>
      </c>
      <c r="BI4175" t="s">
        <v>22</v>
      </c>
      <c r="BJ4175">
        <v>0</v>
      </c>
      <c r="BK4175">
        <v>0</v>
      </c>
      <c r="BN4175" s="183"/>
    </row>
    <row r="4176" spans="1:66" ht="25.5" x14ac:dyDescent="0.25">
      <c r="A4176" s="1"/>
      <c r="B4176" s="94">
        <v>4163</v>
      </c>
      <c r="C4176" s="43">
        <v>1050482</v>
      </c>
      <c r="D4176" s="25"/>
      <c r="E4176" s="27" t="s">
        <v>1302</v>
      </c>
      <c r="F4176" s="151" t="s">
        <v>21</v>
      </c>
      <c r="G4176" s="25"/>
      <c r="H4176" s="46" t="str">
        <f>IFERROR(IFERROR(IF(SEARCH("Usystems",$E4176)&gt;0,"Usystems"),IF(SEARCH("RIIFO",$E4176)&gt;0,"RIIFO","Uponor")),"Uponor")</f>
        <v>Uponor</v>
      </c>
      <c r="I4176" s="25" t="str">
        <f>IFERROR(MID($D4176,1,7)+0,"")</f>
        <v/>
      </c>
      <c r="J4176" s="25" t="str">
        <f>IFERROR(MID($D4176,10,7)+0,"")</f>
        <v/>
      </c>
      <c r="K4176" s="25" t="str">
        <f>IFERROR(MID($D4176,19,7)+0,"")</f>
        <v/>
      </c>
      <c r="L4176" s="25" t="str">
        <f>IFERROR(MID($D4176,28,7)+0,"")</f>
        <v/>
      </c>
      <c r="M4176" s="25" t="str">
        <f>IF(IFERROR(MID($Q4176,1,7)+0,"")&lt;1130000,IF(INDEX(C:C,MATCH(LEFT(Q4176,7)+0,I:I,0))&lt;1130000,"",INDEX(C:C,MATCH(LEFT(Q4176,7)+0,I:I,0))),IFERROR(MID($Q4176,1,7)+0,""))</f>
        <v/>
      </c>
      <c r="N4176" s="25" t="str">
        <f>IF(IFERROR(MID($Q4176,10,7)+0,"")&lt;1130000,"",IFERROR(MID($Q4176,10,7)+0,""))</f>
        <v/>
      </c>
      <c r="O4176" s="25" t="str">
        <f>IF(IFERROR(MID($Q4176,19,7)+0,"")&lt;1130000,"",IFERROR(MID($Q4176,19,7)+0,""))</f>
        <v/>
      </c>
      <c r="P4176" s="25" t="str">
        <f>IF(M4176="","",IF(N4176="",M4176,M4176&amp;", "&amp;N4176))</f>
        <v/>
      </c>
      <c r="Q4176" s="25"/>
      <c r="R4176" s="25"/>
      <c r="S4176" s="35" t="s">
        <v>106</v>
      </c>
      <c r="T4176" s="25" t="s">
        <v>36</v>
      </c>
      <c r="U4176" s="185">
        <v>21482</v>
      </c>
      <c r="V4176" s="188">
        <v>21482</v>
      </c>
      <c r="W4176" s="189">
        <v>21482</v>
      </c>
      <c r="X4176" s="31">
        <v>21482</v>
      </c>
      <c r="Y4176" s="90">
        <f>IFERROR(ROUND(X4176/W4176-1,2),"")</f>
        <v>0</v>
      </c>
      <c r="Z4176" s="31">
        <f>IF(OR(S4176="VLD MLC components",S4176="VLD MLC pipes",S4176="VLD PEX components",S4176="VLD PEX pipes",S4176="VLD PHC components",S4176="VLD PHC pipes",S4176="Controls VLD"),"По запросу",X4176)</f>
        <v>21482</v>
      </c>
      <c r="AA4176" s="63">
        <f>ROUND(X4176/1.2,3)</f>
        <v>17901.667000000001</v>
      </c>
      <c r="AB4176" s="23">
        <v>17901.667000000001</v>
      </c>
      <c r="AC4176" s="190">
        <f>IFERROR(ROUND(AA4176/AB4176-1,2),"")</f>
        <v>0</v>
      </c>
      <c r="AD4176" s="25">
        <v>6.1539999999999999</v>
      </c>
      <c r="AE4176" s="25">
        <v>0.13750000000000001</v>
      </c>
      <c r="AF4176" s="25">
        <v>0</v>
      </c>
      <c r="AG4176" s="25" t="s">
        <v>22</v>
      </c>
      <c r="AH4176" s="25">
        <v>0</v>
      </c>
      <c r="AI4176" s="25">
        <v>0</v>
      </c>
      <c r="AJ4176" s="25" t="s">
        <v>20</v>
      </c>
      <c r="AK4176" s="42" t="s">
        <v>19</v>
      </c>
      <c r="AL4176" s="25" t="s">
        <v>20</v>
      </c>
      <c r="AM4176" s="25">
        <v>1</v>
      </c>
      <c r="AN4176" s="25" t="s">
        <v>22</v>
      </c>
      <c r="AO4176" s="25" t="s">
        <v>22</v>
      </c>
      <c r="AP4176" s="25" t="s">
        <v>22</v>
      </c>
      <c r="AQ4176" s="25"/>
      <c r="AR4176" s="94"/>
      <c r="AS4176" s="157" t="s">
        <v>22</v>
      </c>
      <c r="AT4176" s="93">
        <v>42551</v>
      </c>
      <c r="AU4176" s="92" t="s">
        <v>22</v>
      </c>
      <c r="AV4176" s="91" t="s">
        <v>48</v>
      </c>
      <c r="AW4176" s="92" t="s">
        <v>48</v>
      </c>
      <c r="AX4176" s="92" t="s">
        <v>48</v>
      </c>
      <c r="AY4176" s="91" t="s">
        <v>152</v>
      </c>
      <c r="AZ4176" s="23"/>
      <c r="BA4176" s="25">
        <v>0</v>
      </c>
      <c r="BB4176" t="s">
        <v>48</v>
      </c>
      <c r="BC4176" t="e">
        <v>#N/A</v>
      </c>
      <c r="BD4176" t="e">
        <f>IF(Z4176=BC4176,"OK")</f>
        <v>#N/A</v>
      </c>
      <c r="BE4176">
        <v>6.1539999999999999</v>
      </c>
      <c r="BF4176">
        <v>0.13750000000000001</v>
      </c>
      <c r="BG4176" t="s">
        <v>22</v>
      </c>
      <c r="BH4176" t="s">
        <v>22</v>
      </c>
      <c r="BI4176" t="s">
        <v>22</v>
      </c>
      <c r="BJ4176">
        <v>0</v>
      </c>
      <c r="BK4176">
        <v>0</v>
      </c>
      <c r="BN4176" s="183"/>
    </row>
    <row r="4177" spans="1:66" ht="25.5" x14ac:dyDescent="0.25">
      <c r="A4177" s="1"/>
      <c r="B4177" s="94">
        <v>4164</v>
      </c>
      <c r="C4177" s="43">
        <v>1050486</v>
      </c>
      <c r="D4177" s="25"/>
      <c r="E4177" s="27" t="s">
        <v>1301</v>
      </c>
      <c r="F4177" s="151" t="s">
        <v>21</v>
      </c>
      <c r="G4177" s="25"/>
      <c r="H4177" s="46" t="str">
        <f>IFERROR(IFERROR(IF(SEARCH("Usystems",$E4177)&gt;0,"Usystems"),IF(SEARCH("RIIFO",$E4177)&gt;0,"RIIFO","Uponor")),"Uponor")</f>
        <v>Uponor</v>
      </c>
      <c r="I4177" s="25" t="str">
        <f>IFERROR(MID($D4177,1,7)+0,"")</f>
        <v/>
      </c>
      <c r="J4177" s="25" t="str">
        <f>IFERROR(MID($D4177,10,7)+0,"")</f>
        <v/>
      </c>
      <c r="K4177" s="25" t="str">
        <f>IFERROR(MID($D4177,19,7)+0,"")</f>
        <v/>
      </c>
      <c r="L4177" s="25" t="str">
        <f>IFERROR(MID($D4177,28,7)+0,"")</f>
        <v/>
      </c>
      <c r="M4177" s="25" t="str">
        <f>IF(IFERROR(MID($Q4177,1,7)+0,"")&lt;1130000,IF(INDEX(C:C,MATCH(LEFT(Q4177,7)+0,I:I,0))&lt;1130000,"",INDEX(C:C,MATCH(LEFT(Q4177,7)+0,I:I,0))),IFERROR(MID($Q4177,1,7)+0,""))</f>
        <v/>
      </c>
      <c r="N4177" s="25" t="str">
        <f>IF(IFERROR(MID($Q4177,10,7)+0,"")&lt;1130000,"",IFERROR(MID($Q4177,10,7)+0,""))</f>
        <v/>
      </c>
      <c r="O4177" s="25" t="str">
        <f>IF(IFERROR(MID($Q4177,19,7)+0,"")&lt;1130000,"",IFERROR(MID($Q4177,19,7)+0,""))</f>
        <v/>
      </c>
      <c r="P4177" s="25" t="str">
        <f>IF(M4177="","",IF(N4177="",M4177,M4177&amp;", "&amp;N4177))</f>
        <v/>
      </c>
      <c r="Q4177" s="25"/>
      <c r="R4177" s="25"/>
      <c r="S4177" s="35" t="s">
        <v>106</v>
      </c>
      <c r="T4177" s="25" t="s">
        <v>36</v>
      </c>
      <c r="U4177" s="185">
        <v>24382</v>
      </c>
      <c r="V4177" s="188">
        <v>24382</v>
      </c>
      <c r="W4177" s="189">
        <v>24382</v>
      </c>
      <c r="X4177" s="31">
        <v>24382</v>
      </c>
      <c r="Y4177" s="90">
        <f>IFERROR(ROUND(X4177/W4177-1,2),"")</f>
        <v>0</v>
      </c>
      <c r="Z4177" s="31">
        <f>IF(OR(S4177="VLD MLC components",S4177="VLD MLC pipes",S4177="VLD PEX components",S4177="VLD PEX pipes",S4177="VLD PHC components",S4177="VLD PHC pipes",S4177="Controls VLD"),"По запросу",X4177)</f>
        <v>24382</v>
      </c>
      <c r="AA4177" s="63">
        <f>ROUND(X4177/1.2,3)</f>
        <v>20318.332999999999</v>
      </c>
      <c r="AB4177" s="23">
        <v>20318.332999999999</v>
      </c>
      <c r="AC4177" s="190">
        <f>IFERROR(ROUND(AA4177/AB4177-1,2),"")</f>
        <v>0</v>
      </c>
      <c r="AD4177" s="25">
        <v>7.1219999999999999</v>
      </c>
      <c r="AE4177" s="25">
        <v>0.13750000000000001</v>
      </c>
      <c r="AF4177" s="25">
        <v>0</v>
      </c>
      <c r="AG4177" s="25" t="s">
        <v>22</v>
      </c>
      <c r="AH4177" s="25">
        <v>0</v>
      </c>
      <c r="AI4177" s="25">
        <v>0</v>
      </c>
      <c r="AJ4177" s="25" t="s">
        <v>20</v>
      </c>
      <c r="AK4177" s="42" t="s">
        <v>19</v>
      </c>
      <c r="AL4177" s="25" t="s">
        <v>20</v>
      </c>
      <c r="AM4177" s="25">
        <v>1</v>
      </c>
      <c r="AN4177" s="25" t="s">
        <v>22</v>
      </c>
      <c r="AO4177" s="25" t="s">
        <v>22</v>
      </c>
      <c r="AP4177" s="25" t="s">
        <v>22</v>
      </c>
      <c r="AQ4177" s="25"/>
      <c r="AR4177" s="94"/>
      <c r="AS4177" s="157" t="s">
        <v>22</v>
      </c>
      <c r="AT4177" s="93">
        <v>42551</v>
      </c>
      <c r="AU4177" s="92" t="s">
        <v>22</v>
      </c>
      <c r="AV4177" s="91" t="s">
        <v>48</v>
      </c>
      <c r="AW4177" s="92" t="s">
        <v>48</v>
      </c>
      <c r="AX4177" s="92" t="s">
        <v>48</v>
      </c>
      <c r="AY4177" s="91" t="s">
        <v>152</v>
      </c>
      <c r="AZ4177" s="23"/>
      <c r="BA4177" s="25">
        <v>0</v>
      </c>
      <c r="BB4177" t="s">
        <v>48</v>
      </c>
      <c r="BC4177" t="e">
        <v>#N/A</v>
      </c>
      <c r="BD4177" t="e">
        <f>IF(Z4177=BC4177,"OK")</f>
        <v>#N/A</v>
      </c>
      <c r="BE4177">
        <v>7.1219999999999999</v>
      </c>
      <c r="BF4177">
        <v>0.13750000000000001</v>
      </c>
      <c r="BG4177" t="s">
        <v>22</v>
      </c>
      <c r="BH4177" t="s">
        <v>22</v>
      </c>
      <c r="BI4177" t="s">
        <v>22</v>
      </c>
      <c r="BJ4177">
        <v>0</v>
      </c>
      <c r="BK4177">
        <v>0</v>
      </c>
      <c r="BN4177" s="183"/>
    </row>
    <row r="4178" spans="1:66" ht="25.5" x14ac:dyDescent="0.25">
      <c r="A4178" s="1"/>
      <c r="B4178" s="94">
        <v>4165</v>
      </c>
      <c r="C4178" s="43">
        <v>1054223</v>
      </c>
      <c r="D4178" s="25"/>
      <c r="E4178" s="27" t="s">
        <v>1300</v>
      </c>
      <c r="F4178" s="151" t="s">
        <v>21</v>
      </c>
      <c r="G4178" s="25"/>
      <c r="H4178" s="46" t="str">
        <f>IFERROR(IFERROR(IF(SEARCH("Usystems",$E4178)&gt;0,"Usystems"),IF(SEARCH("RIIFO",$E4178)&gt;0,"RIIFO","Uponor")),"Uponor")</f>
        <v>Uponor</v>
      </c>
      <c r="I4178" s="25" t="str">
        <f>IFERROR(MID($D4178,1,7)+0,"")</f>
        <v/>
      </c>
      <c r="J4178" s="25" t="str">
        <f>IFERROR(MID($D4178,10,7)+0,"")</f>
        <v/>
      </c>
      <c r="K4178" s="25" t="str">
        <f>IFERROR(MID($D4178,19,7)+0,"")</f>
        <v/>
      </c>
      <c r="L4178" s="25" t="str">
        <f>IFERROR(MID($D4178,28,7)+0,"")</f>
        <v/>
      </c>
      <c r="M4178" s="25" t="str">
        <f>IF(IFERROR(MID($Q4178,1,7)+0,"")&lt;1130000,IF(INDEX(C:C,MATCH(LEFT(Q4178,7)+0,I:I,0))&lt;1130000,"",INDEX(C:C,MATCH(LEFT(Q4178,7)+0,I:I,0))),IFERROR(MID($Q4178,1,7)+0,""))</f>
        <v/>
      </c>
      <c r="N4178" s="25" t="str">
        <f>IF(IFERROR(MID($Q4178,10,7)+0,"")&lt;1130000,"",IFERROR(MID($Q4178,10,7)+0,""))</f>
        <v/>
      </c>
      <c r="O4178" s="25" t="str">
        <f>IF(IFERROR(MID($Q4178,19,7)+0,"")&lt;1130000,"",IFERROR(MID($Q4178,19,7)+0,""))</f>
        <v/>
      </c>
      <c r="P4178" s="25" t="str">
        <f>IF(M4178="","",IF(N4178="",M4178,M4178&amp;", "&amp;N4178))</f>
        <v/>
      </c>
      <c r="Q4178" s="25"/>
      <c r="R4178" s="25"/>
      <c r="S4178" s="35" t="s">
        <v>106</v>
      </c>
      <c r="T4178" s="25" t="s">
        <v>36</v>
      </c>
      <c r="U4178" s="185">
        <v>100611</v>
      </c>
      <c r="V4178" s="188">
        <v>100611</v>
      </c>
      <c r="W4178" s="189">
        <v>100611</v>
      </c>
      <c r="X4178" s="31">
        <v>100611</v>
      </c>
      <c r="Y4178" s="90">
        <f>IFERROR(ROUND(X4178/W4178-1,2),"")</f>
        <v>0</v>
      </c>
      <c r="Z4178" s="31">
        <f>IF(OR(S4178="VLD MLC components",S4178="VLD MLC pipes",S4178="VLD PEX components",S4178="VLD PEX pipes",S4178="VLD PHC components",S4178="VLD PHC pipes",S4178="Controls VLD"),"По запросу",X4178)</f>
        <v>100611</v>
      </c>
      <c r="AA4178" s="63">
        <f>ROUND(X4178/1.2,3)</f>
        <v>83842.5</v>
      </c>
      <c r="AB4178" s="23">
        <v>83842.5</v>
      </c>
      <c r="AC4178" s="190">
        <f>IFERROR(ROUND(AA4178/AB4178-1,2),"")</f>
        <v>0</v>
      </c>
      <c r="AD4178" s="25">
        <v>12.5</v>
      </c>
      <c r="AE4178" s="25">
        <v>0.73799999999999999</v>
      </c>
      <c r="AF4178" s="25">
        <v>0</v>
      </c>
      <c r="AG4178" s="25" t="s">
        <v>22</v>
      </c>
      <c r="AH4178" s="25">
        <v>0</v>
      </c>
      <c r="AI4178" s="25">
        <v>0</v>
      </c>
      <c r="AJ4178" s="25" t="s">
        <v>20</v>
      </c>
      <c r="AK4178" s="42" t="s">
        <v>19</v>
      </c>
      <c r="AL4178" s="25" t="s">
        <v>20</v>
      </c>
      <c r="AM4178" s="25">
        <v>1</v>
      </c>
      <c r="AN4178" s="25" t="s">
        <v>22</v>
      </c>
      <c r="AO4178" s="25" t="s">
        <v>22</v>
      </c>
      <c r="AP4178" s="25" t="s">
        <v>22</v>
      </c>
      <c r="AQ4178" s="25"/>
      <c r="AR4178" s="94"/>
      <c r="AS4178" s="157" t="s">
        <v>22</v>
      </c>
      <c r="AT4178" s="93">
        <v>42551</v>
      </c>
      <c r="AU4178" s="92" t="s">
        <v>22</v>
      </c>
      <c r="AV4178" s="91" t="s">
        <v>48</v>
      </c>
      <c r="AW4178" s="92" t="s">
        <v>48</v>
      </c>
      <c r="AX4178" s="92" t="s">
        <v>48</v>
      </c>
      <c r="AY4178" s="91" t="s">
        <v>152</v>
      </c>
      <c r="AZ4178" s="23"/>
      <c r="BA4178" s="25">
        <v>0</v>
      </c>
      <c r="BB4178" t="s">
        <v>48</v>
      </c>
      <c r="BC4178" t="e">
        <v>#N/A</v>
      </c>
      <c r="BD4178" t="e">
        <f>IF(Z4178=BC4178,"OK")</f>
        <v>#N/A</v>
      </c>
      <c r="BE4178">
        <v>12.5</v>
      </c>
      <c r="BF4178">
        <v>0.73799999999999999</v>
      </c>
      <c r="BG4178" t="s">
        <v>22</v>
      </c>
      <c r="BH4178" t="s">
        <v>22</v>
      </c>
      <c r="BI4178" t="s">
        <v>22</v>
      </c>
      <c r="BJ4178">
        <v>0</v>
      </c>
      <c r="BK4178">
        <v>0</v>
      </c>
      <c r="BN4178" s="183"/>
    </row>
    <row r="4179" spans="1:66" ht="25.5" x14ac:dyDescent="0.25">
      <c r="A4179" s="1"/>
      <c r="B4179" s="94">
        <v>4166</v>
      </c>
      <c r="C4179" s="43">
        <v>1054224</v>
      </c>
      <c r="D4179" s="25"/>
      <c r="E4179" s="27" t="s">
        <v>1299</v>
      </c>
      <c r="F4179" s="151" t="s">
        <v>21</v>
      </c>
      <c r="G4179" s="25"/>
      <c r="H4179" s="46" t="str">
        <f>IFERROR(IFERROR(IF(SEARCH("Usystems",$E4179)&gt;0,"Usystems"),IF(SEARCH("RIIFO",$E4179)&gt;0,"RIIFO","Uponor")),"Uponor")</f>
        <v>Uponor</v>
      </c>
      <c r="I4179" s="25" t="str">
        <f>IFERROR(MID($D4179,1,7)+0,"")</f>
        <v/>
      </c>
      <c r="J4179" s="25" t="str">
        <f>IFERROR(MID($D4179,10,7)+0,"")</f>
        <v/>
      </c>
      <c r="K4179" s="25" t="str">
        <f>IFERROR(MID($D4179,19,7)+0,"")</f>
        <v/>
      </c>
      <c r="L4179" s="25" t="str">
        <f>IFERROR(MID($D4179,28,7)+0,"")</f>
        <v/>
      </c>
      <c r="M4179" s="25" t="str">
        <f>IF(IFERROR(MID($Q4179,1,7)+0,"")&lt;1130000,IF(INDEX(C:C,MATCH(LEFT(Q4179,7)+0,I:I,0))&lt;1130000,"",INDEX(C:C,MATCH(LEFT(Q4179,7)+0,I:I,0))),IFERROR(MID($Q4179,1,7)+0,""))</f>
        <v/>
      </c>
      <c r="N4179" s="25" t="str">
        <f>IF(IFERROR(MID($Q4179,10,7)+0,"")&lt;1130000,"",IFERROR(MID($Q4179,10,7)+0,""))</f>
        <v/>
      </c>
      <c r="O4179" s="25" t="str">
        <f>IF(IFERROR(MID($Q4179,19,7)+0,"")&lt;1130000,"",IFERROR(MID($Q4179,19,7)+0,""))</f>
        <v/>
      </c>
      <c r="P4179" s="25" t="str">
        <f>IF(M4179="","",IF(N4179="",M4179,M4179&amp;", "&amp;N4179))</f>
        <v/>
      </c>
      <c r="Q4179" s="25"/>
      <c r="R4179" s="25"/>
      <c r="S4179" s="35" t="s">
        <v>106</v>
      </c>
      <c r="T4179" s="25" t="s">
        <v>36</v>
      </c>
      <c r="U4179" s="185">
        <v>107133</v>
      </c>
      <c r="V4179" s="188">
        <v>107133</v>
      </c>
      <c r="W4179" s="189">
        <v>107133</v>
      </c>
      <c r="X4179" s="31">
        <v>107133</v>
      </c>
      <c r="Y4179" s="90">
        <f>IFERROR(ROUND(X4179/W4179-1,2),"")</f>
        <v>0</v>
      </c>
      <c r="Z4179" s="31">
        <f>IF(OR(S4179="VLD MLC components",S4179="VLD MLC pipes",S4179="VLD PEX components",S4179="VLD PEX pipes",S4179="VLD PHC components",S4179="VLD PHC pipes",S4179="Controls VLD"),"По запросу",X4179)</f>
        <v>107133</v>
      </c>
      <c r="AA4179" s="63">
        <f>ROUND(X4179/1.2,3)</f>
        <v>89277.5</v>
      </c>
      <c r="AB4179" s="23">
        <v>89277.5</v>
      </c>
      <c r="AC4179" s="190">
        <f>IFERROR(ROUND(AA4179/AB4179-1,2),"")</f>
        <v>0</v>
      </c>
      <c r="AD4179" s="25">
        <v>14.1</v>
      </c>
      <c r="AE4179" s="25">
        <v>0.94</v>
      </c>
      <c r="AF4179" s="25">
        <v>0</v>
      </c>
      <c r="AG4179" s="25" t="s">
        <v>22</v>
      </c>
      <c r="AH4179" s="25">
        <v>0</v>
      </c>
      <c r="AI4179" s="25">
        <v>0</v>
      </c>
      <c r="AJ4179" s="25" t="s">
        <v>20</v>
      </c>
      <c r="AK4179" s="42" t="s">
        <v>19</v>
      </c>
      <c r="AL4179" s="25" t="s">
        <v>20</v>
      </c>
      <c r="AM4179" s="25">
        <v>1</v>
      </c>
      <c r="AN4179" s="25" t="s">
        <v>22</v>
      </c>
      <c r="AO4179" s="25" t="s">
        <v>22</v>
      </c>
      <c r="AP4179" s="25" t="s">
        <v>22</v>
      </c>
      <c r="AQ4179" s="25"/>
      <c r="AR4179" s="94"/>
      <c r="AS4179" s="157" t="s">
        <v>22</v>
      </c>
      <c r="AT4179" s="93">
        <v>42551</v>
      </c>
      <c r="AU4179" s="92" t="s">
        <v>22</v>
      </c>
      <c r="AV4179" s="91" t="s">
        <v>48</v>
      </c>
      <c r="AW4179" s="92" t="s">
        <v>48</v>
      </c>
      <c r="AX4179" s="92" t="s">
        <v>48</v>
      </c>
      <c r="AY4179" s="91" t="s">
        <v>152</v>
      </c>
      <c r="AZ4179" s="23"/>
      <c r="BA4179" s="25">
        <v>0</v>
      </c>
      <c r="BB4179" t="s">
        <v>48</v>
      </c>
      <c r="BC4179" t="e">
        <v>#N/A</v>
      </c>
      <c r="BD4179" t="e">
        <f>IF(Z4179=BC4179,"OK")</f>
        <v>#N/A</v>
      </c>
      <c r="BE4179">
        <v>14.1</v>
      </c>
      <c r="BF4179">
        <v>0.94</v>
      </c>
      <c r="BG4179" t="s">
        <v>22</v>
      </c>
      <c r="BH4179" t="s">
        <v>22</v>
      </c>
      <c r="BI4179" t="s">
        <v>22</v>
      </c>
      <c r="BJ4179">
        <v>0</v>
      </c>
      <c r="BK4179">
        <v>0</v>
      </c>
      <c r="BN4179" s="183"/>
    </row>
    <row r="4180" spans="1:66" ht="25.5" x14ac:dyDescent="0.25">
      <c r="A4180" s="1"/>
      <c r="B4180" s="94">
        <v>4167</v>
      </c>
      <c r="C4180" s="43">
        <v>1059776</v>
      </c>
      <c r="D4180" s="25"/>
      <c r="E4180" s="36" t="s">
        <v>1298</v>
      </c>
      <c r="F4180" s="151" t="s">
        <v>28</v>
      </c>
      <c r="G4180" s="41" t="s">
        <v>30</v>
      </c>
      <c r="H4180" s="46" t="str">
        <f>IFERROR(IFERROR(IF(SEARCH("Usystems",$E4180)&gt;0,"Usystems"),IF(SEARCH("RIIFO",$E4180)&gt;0,"RIIFO","Uponor")),"Uponor")</f>
        <v>Uponor</v>
      </c>
      <c r="I4180" s="25" t="str">
        <f>IFERROR(MID($D4180,1,7)+0,"")</f>
        <v/>
      </c>
      <c r="J4180" s="25" t="str">
        <f>IFERROR(MID($D4180,10,7)+0,"")</f>
        <v/>
      </c>
      <c r="K4180" s="25" t="str">
        <f>IFERROR(MID($D4180,19,7)+0,"")</f>
        <v/>
      </c>
      <c r="L4180" s="25" t="str">
        <f>IFERROR(MID($D4180,28,7)+0,"")</f>
        <v/>
      </c>
      <c r="M4180" s="25" t="str">
        <f>IF(IFERROR(MID($Q4180,1,7)+0,"")&lt;1130000,IF(INDEX(C:C,MATCH(LEFT(Q4180,7)+0,I:I,0))&lt;1130000,"",INDEX(C:C,MATCH(LEFT(Q4180,7)+0,I:I,0))),IFERROR(MID($Q4180,1,7)+0,""))</f>
        <v/>
      </c>
      <c r="N4180" s="25" t="str">
        <f>IF(IFERROR(MID($Q4180,10,7)+0,"")&lt;1130000,"",IFERROR(MID($Q4180,10,7)+0,""))</f>
        <v/>
      </c>
      <c r="O4180" s="25" t="str">
        <f>IF(IFERROR(MID($Q4180,19,7)+0,"")&lt;1130000,"",IFERROR(MID($Q4180,19,7)+0,""))</f>
        <v/>
      </c>
      <c r="P4180" s="25" t="str">
        <f>IF(M4180="","",IF(N4180="",M4180,M4180&amp;", "&amp;N4180))</f>
        <v/>
      </c>
      <c r="Q4180" s="25"/>
      <c r="R4180" s="25"/>
      <c r="S4180" s="35" t="s">
        <v>106</v>
      </c>
      <c r="T4180" s="25" t="s">
        <v>36</v>
      </c>
      <c r="U4180" s="185">
        <v>63929</v>
      </c>
      <c r="V4180" s="188">
        <v>63929</v>
      </c>
      <c r="W4180" s="189">
        <v>63929</v>
      </c>
      <c r="X4180" s="31">
        <v>63929</v>
      </c>
      <c r="Y4180" s="90">
        <f>IFERROR(ROUND(X4180/W4180-1,2),"")</f>
        <v>0</v>
      </c>
      <c r="Z4180" s="31">
        <f>IF(OR(S4180="VLD MLC components",S4180="VLD MLC pipes",S4180="VLD PEX components",S4180="VLD PEX pipes",S4180="VLD PHC components",S4180="VLD PHC pipes",S4180="Controls VLD"),"По запросу",X4180)</f>
        <v>63929</v>
      </c>
      <c r="AA4180" s="63">
        <f>ROUND(X4180/1.2,3)</f>
        <v>53274.167000000001</v>
      </c>
      <c r="AB4180" s="23">
        <v>53274.167000000001</v>
      </c>
      <c r="AC4180" s="190">
        <f>IFERROR(ROUND(AA4180/AB4180-1,2),"")</f>
        <v>0</v>
      </c>
      <c r="AD4180" s="25">
        <v>15.55</v>
      </c>
      <c r="AE4180" s="25">
        <v>0.7</v>
      </c>
      <c r="AF4180" s="25">
        <v>0</v>
      </c>
      <c r="AG4180" s="25" t="s">
        <v>22</v>
      </c>
      <c r="AH4180" s="25">
        <v>0</v>
      </c>
      <c r="AI4180" s="25">
        <v>0</v>
      </c>
      <c r="AJ4180" s="25" t="s">
        <v>19</v>
      </c>
      <c r="AK4180" s="42" t="s">
        <v>19</v>
      </c>
      <c r="AL4180" s="25" t="s">
        <v>19</v>
      </c>
      <c r="AM4180" s="25">
        <v>1</v>
      </c>
      <c r="AN4180" s="25" t="s">
        <v>22</v>
      </c>
      <c r="AO4180" s="25" t="s">
        <v>22</v>
      </c>
      <c r="AP4180" s="25" t="s">
        <v>22</v>
      </c>
      <c r="AQ4180" s="25"/>
      <c r="AR4180" s="94"/>
      <c r="AS4180" s="157" t="s">
        <v>22</v>
      </c>
      <c r="AT4180" s="93">
        <v>42551</v>
      </c>
      <c r="AU4180" s="92" t="s">
        <v>22</v>
      </c>
      <c r="AV4180" s="91" t="s">
        <v>48</v>
      </c>
      <c r="AW4180" s="92" t="s">
        <v>48</v>
      </c>
      <c r="AX4180" s="92" t="s">
        <v>48</v>
      </c>
      <c r="AY4180" s="91" t="s">
        <v>152</v>
      </c>
      <c r="AZ4180" s="23"/>
      <c r="BA4180" s="25">
        <v>0</v>
      </c>
      <c r="BB4180" t="s">
        <v>48</v>
      </c>
      <c r="BC4180" t="e">
        <v>#N/A</v>
      </c>
      <c r="BD4180" t="e">
        <f>IF(Z4180=BC4180,"OK")</f>
        <v>#N/A</v>
      </c>
      <c r="BE4180">
        <v>15.55</v>
      </c>
      <c r="BF4180">
        <v>0.7</v>
      </c>
      <c r="BG4180" t="s">
        <v>22</v>
      </c>
      <c r="BH4180" t="s">
        <v>22</v>
      </c>
      <c r="BI4180" t="s">
        <v>22</v>
      </c>
      <c r="BJ4180">
        <v>0</v>
      </c>
      <c r="BK4180">
        <v>0</v>
      </c>
      <c r="BN4180" s="183"/>
    </row>
    <row r="4181" spans="1:66" ht="25.5" x14ac:dyDescent="0.25">
      <c r="A4181" s="1"/>
      <c r="B4181" s="94">
        <v>4168</v>
      </c>
      <c r="C4181" s="43">
        <v>1059777</v>
      </c>
      <c r="D4181" s="25"/>
      <c r="E4181" s="36" t="s">
        <v>1297</v>
      </c>
      <c r="F4181" s="151" t="s">
        <v>28</v>
      </c>
      <c r="G4181" s="41" t="s">
        <v>30</v>
      </c>
      <c r="H4181" s="46" t="str">
        <f>IFERROR(IFERROR(IF(SEARCH("Usystems",$E4181)&gt;0,"Usystems"),IF(SEARCH("RIIFO",$E4181)&gt;0,"RIIFO","Uponor")),"Uponor")</f>
        <v>Uponor</v>
      </c>
      <c r="I4181" s="25" t="str">
        <f>IFERROR(MID($D4181,1,7)+0,"")</f>
        <v/>
      </c>
      <c r="J4181" s="25" t="str">
        <f>IFERROR(MID($D4181,10,7)+0,"")</f>
        <v/>
      </c>
      <c r="K4181" s="25" t="str">
        <f>IFERROR(MID($D4181,19,7)+0,"")</f>
        <v/>
      </c>
      <c r="L4181" s="25" t="str">
        <f>IFERROR(MID($D4181,28,7)+0,"")</f>
        <v/>
      </c>
      <c r="M4181" s="25" t="str">
        <f>IF(IFERROR(MID($Q4181,1,7)+0,"")&lt;1130000,IF(INDEX(C:C,MATCH(LEFT(Q4181,7)+0,I:I,0))&lt;1130000,"",INDEX(C:C,MATCH(LEFT(Q4181,7)+0,I:I,0))),IFERROR(MID($Q4181,1,7)+0,""))</f>
        <v/>
      </c>
      <c r="N4181" s="25" t="str">
        <f>IF(IFERROR(MID($Q4181,10,7)+0,"")&lt;1130000,"",IFERROR(MID($Q4181,10,7)+0,""))</f>
        <v/>
      </c>
      <c r="O4181" s="25" t="str">
        <f>IF(IFERROR(MID($Q4181,19,7)+0,"")&lt;1130000,"",IFERROR(MID($Q4181,19,7)+0,""))</f>
        <v/>
      </c>
      <c r="P4181" s="25" t="str">
        <f>IF(M4181="","",IF(N4181="",M4181,M4181&amp;", "&amp;N4181))</f>
        <v/>
      </c>
      <c r="Q4181" s="25"/>
      <c r="R4181" s="25"/>
      <c r="S4181" s="35" t="s">
        <v>106</v>
      </c>
      <c r="T4181" s="25" t="s">
        <v>36</v>
      </c>
      <c r="U4181" s="185">
        <v>98184</v>
      </c>
      <c r="V4181" s="188">
        <v>98184</v>
      </c>
      <c r="W4181" s="189">
        <v>98184</v>
      </c>
      <c r="X4181" s="31">
        <v>98184</v>
      </c>
      <c r="Y4181" s="90">
        <f>IFERROR(ROUND(X4181/W4181-1,2),"")</f>
        <v>0</v>
      </c>
      <c r="Z4181" s="31">
        <f>IF(OR(S4181="VLD MLC components",S4181="VLD MLC pipes",S4181="VLD PEX components",S4181="VLD PEX pipes",S4181="VLD PHC components",S4181="VLD PHC pipes",S4181="Controls VLD"),"По запросу",X4181)</f>
        <v>98184</v>
      </c>
      <c r="AA4181" s="63">
        <f>ROUND(X4181/1.2,3)</f>
        <v>81820</v>
      </c>
      <c r="AB4181" s="23">
        <v>81820</v>
      </c>
      <c r="AC4181" s="190">
        <f>IFERROR(ROUND(AA4181/AB4181-1,2),"")</f>
        <v>0</v>
      </c>
      <c r="AD4181" s="25">
        <v>17.399999999999999</v>
      </c>
      <c r="AE4181" s="25">
        <v>0.7</v>
      </c>
      <c r="AF4181" s="25">
        <v>0</v>
      </c>
      <c r="AG4181" s="25" t="s">
        <v>22</v>
      </c>
      <c r="AH4181" s="25">
        <v>0</v>
      </c>
      <c r="AI4181" s="25">
        <v>0</v>
      </c>
      <c r="AJ4181" s="25" t="s">
        <v>19</v>
      </c>
      <c r="AK4181" s="42" t="s">
        <v>19</v>
      </c>
      <c r="AL4181" s="25" t="s">
        <v>19</v>
      </c>
      <c r="AM4181" s="25">
        <v>1</v>
      </c>
      <c r="AN4181" s="25" t="s">
        <v>22</v>
      </c>
      <c r="AO4181" s="25" t="s">
        <v>22</v>
      </c>
      <c r="AP4181" s="25" t="s">
        <v>22</v>
      </c>
      <c r="AQ4181" s="25"/>
      <c r="AR4181" s="94"/>
      <c r="AS4181" s="157" t="s">
        <v>22</v>
      </c>
      <c r="AT4181" s="93">
        <v>42551</v>
      </c>
      <c r="AU4181" s="92" t="s">
        <v>22</v>
      </c>
      <c r="AV4181" s="91" t="s">
        <v>48</v>
      </c>
      <c r="AW4181" s="92" t="s">
        <v>48</v>
      </c>
      <c r="AX4181" s="92" t="s">
        <v>48</v>
      </c>
      <c r="AY4181" s="91" t="s">
        <v>152</v>
      </c>
      <c r="AZ4181" s="23"/>
      <c r="BA4181" s="25">
        <v>0</v>
      </c>
      <c r="BB4181" t="s">
        <v>48</v>
      </c>
      <c r="BC4181" t="e">
        <v>#N/A</v>
      </c>
      <c r="BD4181" t="e">
        <f>IF(Z4181=BC4181,"OK")</f>
        <v>#N/A</v>
      </c>
      <c r="BE4181">
        <v>17.399999999999999</v>
      </c>
      <c r="BF4181">
        <v>0.7</v>
      </c>
      <c r="BG4181" t="s">
        <v>22</v>
      </c>
      <c r="BH4181" t="s">
        <v>22</v>
      </c>
      <c r="BI4181" t="s">
        <v>22</v>
      </c>
      <c r="BJ4181">
        <v>0</v>
      </c>
      <c r="BK4181">
        <v>0</v>
      </c>
      <c r="BN4181" s="183"/>
    </row>
    <row r="4182" spans="1:66" ht="25.5" x14ac:dyDescent="0.25">
      <c r="A4182" s="1"/>
      <c r="B4182" s="94">
        <v>4169</v>
      </c>
      <c r="C4182" s="43">
        <v>1059778</v>
      </c>
      <c r="D4182" s="25"/>
      <c r="E4182" s="36" t="s">
        <v>1296</v>
      </c>
      <c r="F4182" s="151" t="s">
        <v>28</v>
      </c>
      <c r="G4182" s="41" t="s">
        <v>30</v>
      </c>
      <c r="H4182" s="46" t="str">
        <f>IFERROR(IFERROR(IF(SEARCH("Usystems",$E4182)&gt;0,"Usystems"),IF(SEARCH("RIIFO",$E4182)&gt;0,"RIIFO","Uponor")),"Uponor")</f>
        <v>Uponor</v>
      </c>
      <c r="I4182" s="25" t="str">
        <f>IFERROR(MID($D4182,1,7)+0,"")</f>
        <v/>
      </c>
      <c r="J4182" s="25" t="str">
        <f>IFERROR(MID($D4182,10,7)+0,"")</f>
        <v/>
      </c>
      <c r="K4182" s="25" t="str">
        <f>IFERROR(MID($D4182,19,7)+0,"")</f>
        <v/>
      </c>
      <c r="L4182" s="25" t="str">
        <f>IFERROR(MID($D4182,28,7)+0,"")</f>
        <v/>
      </c>
      <c r="M4182" s="25" t="str">
        <f>IF(IFERROR(MID($Q4182,1,7)+0,"")&lt;1130000,IF(INDEX(C:C,MATCH(LEFT(Q4182,7)+0,I:I,0))&lt;1130000,"",INDEX(C:C,MATCH(LEFT(Q4182,7)+0,I:I,0))),IFERROR(MID($Q4182,1,7)+0,""))</f>
        <v/>
      </c>
      <c r="N4182" s="25" t="str">
        <f>IF(IFERROR(MID($Q4182,10,7)+0,"")&lt;1130000,"",IFERROR(MID($Q4182,10,7)+0,""))</f>
        <v/>
      </c>
      <c r="O4182" s="25" t="str">
        <f>IF(IFERROR(MID($Q4182,19,7)+0,"")&lt;1130000,"",IFERROR(MID($Q4182,19,7)+0,""))</f>
        <v/>
      </c>
      <c r="P4182" s="25" t="str">
        <f>IF(M4182="","",IF(N4182="",M4182,M4182&amp;", "&amp;N4182))</f>
        <v/>
      </c>
      <c r="Q4182" s="25"/>
      <c r="R4182" s="25"/>
      <c r="S4182" s="35" t="s">
        <v>106</v>
      </c>
      <c r="T4182" s="25" t="s">
        <v>36</v>
      </c>
      <c r="U4182" s="185">
        <v>100840</v>
      </c>
      <c r="V4182" s="188">
        <v>100840</v>
      </c>
      <c r="W4182" s="189">
        <v>100840</v>
      </c>
      <c r="X4182" s="31">
        <v>100840</v>
      </c>
      <c r="Y4182" s="90">
        <f>IFERROR(ROUND(X4182/W4182-1,2),"")</f>
        <v>0</v>
      </c>
      <c r="Z4182" s="31">
        <f>IF(OR(S4182="VLD MLC components",S4182="VLD MLC pipes",S4182="VLD PEX components",S4182="VLD PEX pipes",S4182="VLD PHC components",S4182="VLD PHC pipes",S4182="Controls VLD"),"По запросу",X4182)</f>
        <v>100840</v>
      </c>
      <c r="AA4182" s="63">
        <f>ROUND(X4182/1.2,3)</f>
        <v>84033.332999999999</v>
      </c>
      <c r="AB4182" s="23">
        <v>84033.332999999999</v>
      </c>
      <c r="AC4182" s="190">
        <f>IFERROR(ROUND(AA4182/AB4182-1,2),"")</f>
        <v>0</v>
      </c>
      <c r="AD4182" s="25">
        <v>18.3</v>
      </c>
      <c r="AE4182" s="25">
        <v>0.7</v>
      </c>
      <c r="AF4182" s="25">
        <v>0</v>
      </c>
      <c r="AG4182" s="25" t="s">
        <v>22</v>
      </c>
      <c r="AH4182" s="25">
        <v>0</v>
      </c>
      <c r="AI4182" s="25">
        <v>0</v>
      </c>
      <c r="AJ4182" s="25" t="s">
        <v>19</v>
      </c>
      <c r="AK4182" s="42" t="s">
        <v>19</v>
      </c>
      <c r="AL4182" s="25" t="s">
        <v>19</v>
      </c>
      <c r="AM4182" s="25">
        <v>1</v>
      </c>
      <c r="AN4182" s="25" t="s">
        <v>22</v>
      </c>
      <c r="AO4182" s="25" t="s">
        <v>22</v>
      </c>
      <c r="AP4182" s="25" t="s">
        <v>22</v>
      </c>
      <c r="AQ4182" s="25"/>
      <c r="AR4182" s="94"/>
      <c r="AS4182" s="157" t="s">
        <v>22</v>
      </c>
      <c r="AT4182" s="93">
        <v>42551</v>
      </c>
      <c r="AU4182" s="92" t="s">
        <v>22</v>
      </c>
      <c r="AV4182" s="91" t="s">
        <v>48</v>
      </c>
      <c r="AW4182" s="92" t="s">
        <v>48</v>
      </c>
      <c r="AX4182" s="92" t="s">
        <v>48</v>
      </c>
      <c r="AY4182" s="91" t="s">
        <v>152</v>
      </c>
      <c r="AZ4182" s="23"/>
      <c r="BA4182" s="25">
        <v>0</v>
      </c>
      <c r="BB4182" t="s">
        <v>48</v>
      </c>
      <c r="BC4182" t="e">
        <v>#N/A</v>
      </c>
      <c r="BD4182" t="e">
        <f>IF(Z4182=BC4182,"OK")</f>
        <v>#N/A</v>
      </c>
      <c r="BE4182">
        <v>18.3</v>
      </c>
      <c r="BF4182">
        <v>0.7</v>
      </c>
      <c r="BG4182" t="s">
        <v>22</v>
      </c>
      <c r="BH4182" t="s">
        <v>22</v>
      </c>
      <c r="BI4182" t="s">
        <v>22</v>
      </c>
      <c r="BJ4182">
        <v>0</v>
      </c>
      <c r="BK4182">
        <v>0</v>
      </c>
      <c r="BN4182" s="183"/>
    </row>
    <row r="4183" spans="1:66" ht="25.5" x14ac:dyDescent="0.25">
      <c r="A4183" s="1"/>
      <c r="B4183" s="94">
        <v>4170</v>
      </c>
      <c r="C4183" s="43">
        <v>1059785</v>
      </c>
      <c r="D4183" s="25"/>
      <c r="E4183" s="36" t="s">
        <v>1295</v>
      </c>
      <c r="F4183" s="151" t="s">
        <v>28</v>
      </c>
      <c r="G4183" s="41" t="s">
        <v>30</v>
      </c>
      <c r="H4183" s="46" t="str">
        <f>IFERROR(IFERROR(IF(SEARCH("Usystems",$E4183)&gt;0,"Usystems"),IF(SEARCH("RIIFO",$E4183)&gt;0,"RIIFO","Uponor")),"Uponor")</f>
        <v>Uponor</v>
      </c>
      <c r="I4183" s="25" t="str">
        <f>IFERROR(MID($D4183,1,7)+0,"")</f>
        <v/>
      </c>
      <c r="J4183" s="25" t="str">
        <f>IFERROR(MID($D4183,10,7)+0,"")</f>
        <v/>
      </c>
      <c r="K4183" s="25" t="str">
        <f>IFERROR(MID($D4183,19,7)+0,"")</f>
        <v/>
      </c>
      <c r="L4183" s="25" t="str">
        <f>IFERROR(MID($D4183,28,7)+0,"")</f>
        <v/>
      </c>
      <c r="M4183" s="25" t="str">
        <f>IF(IFERROR(MID($Q4183,1,7)+0,"")&lt;1130000,IF(INDEX(C:C,MATCH(LEFT(Q4183,7)+0,I:I,0))&lt;1130000,"",INDEX(C:C,MATCH(LEFT(Q4183,7)+0,I:I,0))),IFERROR(MID($Q4183,1,7)+0,""))</f>
        <v/>
      </c>
      <c r="N4183" s="25" t="str">
        <f>IF(IFERROR(MID($Q4183,10,7)+0,"")&lt;1130000,"",IFERROR(MID($Q4183,10,7)+0,""))</f>
        <v/>
      </c>
      <c r="O4183" s="25" t="str">
        <f>IF(IFERROR(MID($Q4183,19,7)+0,"")&lt;1130000,"",IFERROR(MID($Q4183,19,7)+0,""))</f>
        <v/>
      </c>
      <c r="P4183" s="25" t="str">
        <f>IF(M4183="","",IF(N4183="",M4183,M4183&amp;", "&amp;N4183))</f>
        <v/>
      </c>
      <c r="Q4183" s="25"/>
      <c r="R4183" s="25"/>
      <c r="S4183" s="35" t="s">
        <v>106</v>
      </c>
      <c r="T4183" s="25" t="s">
        <v>36</v>
      </c>
      <c r="U4183" s="185">
        <v>65447</v>
      </c>
      <c r="V4183" s="188">
        <v>65447</v>
      </c>
      <c r="W4183" s="189">
        <v>65447</v>
      </c>
      <c r="X4183" s="31">
        <v>65447</v>
      </c>
      <c r="Y4183" s="90">
        <f>IFERROR(ROUND(X4183/W4183-1,2),"")</f>
        <v>0</v>
      </c>
      <c r="Z4183" s="31">
        <f>IF(OR(S4183="VLD MLC components",S4183="VLD MLC pipes",S4183="VLD PEX components",S4183="VLD PEX pipes",S4183="VLD PHC components",S4183="VLD PHC pipes",S4183="Controls VLD"),"По запросу",X4183)</f>
        <v>65447</v>
      </c>
      <c r="AA4183" s="63">
        <f>ROUND(X4183/1.2,3)</f>
        <v>54539.167000000001</v>
      </c>
      <c r="AB4183" s="23">
        <v>54539.167000000001</v>
      </c>
      <c r="AC4183" s="190">
        <f>IFERROR(ROUND(AA4183/AB4183-1,2),"")</f>
        <v>0</v>
      </c>
      <c r="AD4183" s="25">
        <v>17.2</v>
      </c>
      <c r="AE4183" s="25">
        <v>0.7</v>
      </c>
      <c r="AF4183" s="25">
        <v>0</v>
      </c>
      <c r="AG4183" s="25" t="s">
        <v>22</v>
      </c>
      <c r="AH4183" s="25">
        <v>0</v>
      </c>
      <c r="AI4183" s="25">
        <v>0</v>
      </c>
      <c r="AJ4183" s="25" t="s">
        <v>19</v>
      </c>
      <c r="AK4183" s="42" t="s">
        <v>19</v>
      </c>
      <c r="AL4183" s="25" t="s">
        <v>19</v>
      </c>
      <c r="AM4183" s="25">
        <v>1</v>
      </c>
      <c r="AN4183" s="25" t="s">
        <v>22</v>
      </c>
      <c r="AO4183" s="25" t="s">
        <v>22</v>
      </c>
      <c r="AP4183" s="25" t="s">
        <v>22</v>
      </c>
      <c r="AQ4183" s="25"/>
      <c r="AR4183" s="94"/>
      <c r="AS4183" s="157" t="s">
        <v>22</v>
      </c>
      <c r="AT4183" s="93">
        <v>42551</v>
      </c>
      <c r="AU4183" s="92" t="s">
        <v>22</v>
      </c>
      <c r="AV4183" s="91" t="s">
        <v>48</v>
      </c>
      <c r="AW4183" s="92" t="s">
        <v>48</v>
      </c>
      <c r="AX4183" s="92" t="s">
        <v>48</v>
      </c>
      <c r="AY4183" s="91" t="s">
        <v>152</v>
      </c>
      <c r="AZ4183" s="23"/>
      <c r="BA4183" s="25">
        <v>0</v>
      </c>
      <c r="BB4183" t="s">
        <v>48</v>
      </c>
      <c r="BC4183" t="e">
        <v>#N/A</v>
      </c>
      <c r="BD4183" t="e">
        <f>IF(Z4183=BC4183,"OK")</f>
        <v>#N/A</v>
      </c>
      <c r="BE4183">
        <v>17.2</v>
      </c>
      <c r="BF4183">
        <v>0.7</v>
      </c>
      <c r="BG4183" t="s">
        <v>22</v>
      </c>
      <c r="BH4183" t="s">
        <v>22</v>
      </c>
      <c r="BI4183" t="s">
        <v>22</v>
      </c>
      <c r="BJ4183">
        <v>0</v>
      </c>
      <c r="BK4183">
        <v>0</v>
      </c>
      <c r="BN4183" s="183"/>
    </row>
    <row r="4184" spans="1:66" ht="25.5" x14ac:dyDescent="0.25">
      <c r="A4184" s="1"/>
      <c r="B4184" s="94">
        <v>4171</v>
      </c>
      <c r="C4184" s="43">
        <v>1059786</v>
      </c>
      <c r="D4184" s="25"/>
      <c r="E4184" s="36" t="s">
        <v>1294</v>
      </c>
      <c r="F4184" s="151" t="s">
        <v>28</v>
      </c>
      <c r="G4184" s="41" t="s">
        <v>30</v>
      </c>
      <c r="H4184" s="46" t="str">
        <f>IFERROR(IFERROR(IF(SEARCH("Usystems",$E4184)&gt;0,"Usystems"),IF(SEARCH("RIIFO",$E4184)&gt;0,"RIIFO","Uponor")),"Uponor")</f>
        <v>Uponor</v>
      </c>
      <c r="I4184" s="25" t="str">
        <f>IFERROR(MID($D4184,1,7)+0,"")</f>
        <v/>
      </c>
      <c r="J4184" s="25" t="str">
        <f>IFERROR(MID($D4184,10,7)+0,"")</f>
        <v/>
      </c>
      <c r="K4184" s="25" t="str">
        <f>IFERROR(MID($D4184,19,7)+0,"")</f>
        <v/>
      </c>
      <c r="L4184" s="25" t="str">
        <f>IFERROR(MID($D4184,28,7)+0,"")</f>
        <v/>
      </c>
      <c r="M4184" s="25" t="str">
        <f>IF(IFERROR(MID($Q4184,1,7)+0,"")&lt;1130000,IF(INDEX(C:C,MATCH(LEFT(Q4184,7)+0,I:I,0))&lt;1130000,"",INDEX(C:C,MATCH(LEFT(Q4184,7)+0,I:I,0))),IFERROR(MID($Q4184,1,7)+0,""))</f>
        <v/>
      </c>
      <c r="N4184" s="25" t="str">
        <f>IF(IFERROR(MID($Q4184,10,7)+0,"")&lt;1130000,"",IFERROR(MID($Q4184,10,7)+0,""))</f>
        <v/>
      </c>
      <c r="O4184" s="25" t="str">
        <f>IF(IFERROR(MID($Q4184,19,7)+0,"")&lt;1130000,"",IFERROR(MID($Q4184,19,7)+0,""))</f>
        <v/>
      </c>
      <c r="P4184" s="25" t="str">
        <f>IF(M4184="","",IF(N4184="",M4184,M4184&amp;", "&amp;N4184))</f>
        <v/>
      </c>
      <c r="Q4184" s="25"/>
      <c r="R4184" s="25"/>
      <c r="S4184" s="35" t="s">
        <v>106</v>
      </c>
      <c r="T4184" s="25" t="s">
        <v>36</v>
      </c>
      <c r="U4184" s="185">
        <v>104870</v>
      </c>
      <c r="V4184" s="188">
        <v>104870</v>
      </c>
      <c r="W4184" s="189">
        <v>104870</v>
      </c>
      <c r="X4184" s="31">
        <v>104870</v>
      </c>
      <c r="Y4184" s="90">
        <f>IFERROR(ROUND(X4184/W4184-1,2),"")</f>
        <v>0</v>
      </c>
      <c r="Z4184" s="31">
        <f>IF(OR(S4184="VLD MLC components",S4184="VLD MLC pipes",S4184="VLD PEX components",S4184="VLD PEX pipes",S4184="VLD PHC components",S4184="VLD PHC pipes",S4184="Controls VLD"),"По запросу",X4184)</f>
        <v>104870</v>
      </c>
      <c r="AA4184" s="63">
        <f>ROUND(X4184/1.2,3)</f>
        <v>87391.667000000001</v>
      </c>
      <c r="AB4184" s="23">
        <v>87391.667000000001</v>
      </c>
      <c r="AC4184" s="190">
        <f>IFERROR(ROUND(AA4184/AB4184-1,2),"")</f>
        <v>0</v>
      </c>
      <c r="AD4184" s="25">
        <v>19.8</v>
      </c>
      <c r="AE4184" s="25">
        <v>0.7</v>
      </c>
      <c r="AF4184" s="25">
        <v>0</v>
      </c>
      <c r="AG4184" s="25" t="s">
        <v>22</v>
      </c>
      <c r="AH4184" s="25">
        <v>0</v>
      </c>
      <c r="AI4184" s="25">
        <v>0</v>
      </c>
      <c r="AJ4184" s="25" t="s">
        <v>19</v>
      </c>
      <c r="AK4184" s="42" t="s">
        <v>19</v>
      </c>
      <c r="AL4184" s="25" t="s">
        <v>19</v>
      </c>
      <c r="AM4184" s="25">
        <v>1</v>
      </c>
      <c r="AN4184" s="25" t="s">
        <v>22</v>
      </c>
      <c r="AO4184" s="25" t="s">
        <v>22</v>
      </c>
      <c r="AP4184" s="25" t="s">
        <v>22</v>
      </c>
      <c r="AQ4184" s="25"/>
      <c r="AR4184" s="94"/>
      <c r="AS4184" s="157" t="s">
        <v>22</v>
      </c>
      <c r="AT4184" s="93">
        <v>42551</v>
      </c>
      <c r="AU4184" s="92" t="s">
        <v>22</v>
      </c>
      <c r="AV4184" s="91" t="s">
        <v>48</v>
      </c>
      <c r="AW4184" s="92" t="s">
        <v>48</v>
      </c>
      <c r="AX4184" s="92" t="s">
        <v>48</v>
      </c>
      <c r="AY4184" s="91" t="s">
        <v>152</v>
      </c>
      <c r="AZ4184" s="23"/>
      <c r="BA4184" s="25">
        <v>0</v>
      </c>
      <c r="BB4184" t="s">
        <v>48</v>
      </c>
      <c r="BC4184" t="e">
        <v>#N/A</v>
      </c>
      <c r="BD4184" t="e">
        <f>IF(Z4184=BC4184,"OK")</f>
        <v>#N/A</v>
      </c>
      <c r="BE4184">
        <v>19.8</v>
      </c>
      <c r="BF4184">
        <v>0.7</v>
      </c>
      <c r="BG4184" t="s">
        <v>22</v>
      </c>
      <c r="BH4184" t="s">
        <v>22</v>
      </c>
      <c r="BI4184" t="s">
        <v>22</v>
      </c>
      <c r="BJ4184">
        <v>0</v>
      </c>
      <c r="BK4184">
        <v>0</v>
      </c>
      <c r="BN4184" s="183"/>
    </row>
    <row r="4185" spans="1:66" ht="25.5" x14ac:dyDescent="0.25">
      <c r="A4185" s="1"/>
      <c r="B4185" s="94">
        <v>4172</v>
      </c>
      <c r="C4185" s="43">
        <v>1059787</v>
      </c>
      <c r="D4185" s="25"/>
      <c r="E4185" s="36" t="s">
        <v>1293</v>
      </c>
      <c r="F4185" s="151" t="s">
        <v>28</v>
      </c>
      <c r="G4185" s="41" t="s">
        <v>30</v>
      </c>
      <c r="H4185" s="46" t="str">
        <f>IFERROR(IFERROR(IF(SEARCH("Usystems",$E4185)&gt;0,"Usystems"),IF(SEARCH("RIIFO",$E4185)&gt;0,"RIIFO","Uponor")),"Uponor")</f>
        <v>Uponor</v>
      </c>
      <c r="I4185" s="25" t="str">
        <f>IFERROR(MID($D4185,1,7)+0,"")</f>
        <v/>
      </c>
      <c r="J4185" s="25" t="str">
        <f>IFERROR(MID($D4185,10,7)+0,"")</f>
        <v/>
      </c>
      <c r="K4185" s="25" t="str">
        <f>IFERROR(MID($D4185,19,7)+0,"")</f>
        <v/>
      </c>
      <c r="L4185" s="25" t="str">
        <f>IFERROR(MID($D4185,28,7)+0,"")</f>
        <v/>
      </c>
      <c r="M4185" s="25" t="str">
        <f>IF(IFERROR(MID($Q4185,1,7)+0,"")&lt;1130000,IF(INDEX(C:C,MATCH(LEFT(Q4185,7)+0,I:I,0))&lt;1130000,"",INDEX(C:C,MATCH(LEFT(Q4185,7)+0,I:I,0))),IFERROR(MID($Q4185,1,7)+0,""))</f>
        <v/>
      </c>
      <c r="N4185" s="25" t="str">
        <f>IF(IFERROR(MID($Q4185,10,7)+0,"")&lt;1130000,"",IFERROR(MID($Q4185,10,7)+0,""))</f>
        <v/>
      </c>
      <c r="O4185" s="25" t="str">
        <f>IF(IFERROR(MID($Q4185,19,7)+0,"")&lt;1130000,"",IFERROR(MID($Q4185,19,7)+0,""))</f>
        <v/>
      </c>
      <c r="P4185" s="25" t="str">
        <f>IF(M4185="","",IF(N4185="",M4185,M4185&amp;", "&amp;N4185))</f>
        <v/>
      </c>
      <c r="Q4185" s="25"/>
      <c r="R4185" s="25"/>
      <c r="S4185" s="35" t="s">
        <v>106</v>
      </c>
      <c r="T4185" s="25" t="s">
        <v>36</v>
      </c>
      <c r="U4185" s="185">
        <v>106872</v>
      </c>
      <c r="V4185" s="188">
        <v>106872</v>
      </c>
      <c r="W4185" s="189">
        <v>106872</v>
      </c>
      <c r="X4185" s="31">
        <v>106872</v>
      </c>
      <c r="Y4185" s="90">
        <f>IFERROR(ROUND(X4185/W4185-1,2),"")</f>
        <v>0</v>
      </c>
      <c r="Z4185" s="31">
        <f>IF(OR(S4185="VLD MLC components",S4185="VLD MLC pipes",S4185="VLD PEX components",S4185="VLD PEX pipes",S4185="VLD PHC components",S4185="VLD PHC pipes",S4185="Controls VLD"),"По запросу",X4185)</f>
        <v>106872</v>
      </c>
      <c r="AA4185" s="63">
        <f>ROUND(X4185/1.2,3)</f>
        <v>89060</v>
      </c>
      <c r="AB4185" s="23">
        <v>89060</v>
      </c>
      <c r="AC4185" s="190">
        <f>IFERROR(ROUND(AA4185/AB4185-1,2),"")</f>
        <v>0</v>
      </c>
      <c r="AD4185" s="25">
        <v>21.4</v>
      </c>
      <c r="AE4185" s="25">
        <v>0.7</v>
      </c>
      <c r="AF4185" s="25">
        <v>0</v>
      </c>
      <c r="AG4185" s="25" t="s">
        <v>22</v>
      </c>
      <c r="AH4185" s="25">
        <v>0</v>
      </c>
      <c r="AI4185" s="25">
        <v>0</v>
      </c>
      <c r="AJ4185" s="25" t="s">
        <v>19</v>
      </c>
      <c r="AK4185" s="42" t="s">
        <v>19</v>
      </c>
      <c r="AL4185" s="25" t="s">
        <v>19</v>
      </c>
      <c r="AM4185" s="25">
        <v>1</v>
      </c>
      <c r="AN4185" s="25" t="s">
        <v>22</v>
      </c>
      <c r="AO4185" s="25" t="s">
        <v>22</v>
      </c>
      <c r="AP4185" s="25" t="s">
        <v>22</v>
      </c>
      <c r="AQ4185" s="25"/>
      <c r="AR4185" s="94"/>
      <c r="AS4185" s="157" t="s">
        <v>22</v>
      </c>
      <c r="AT4185" s="93">
        <v>42551</v>
      </c>
      <c r="AU4185" s="92" t="s">
        <v>22</v>
      </c>
      <c r="AV4185" s="91" t="s">
        <v>48</v>
      </c>
      <c r="AW4185" s="92" t="s">
        <v>48</v>
      </c>
      <c r="AX4185" s="92" t="s">
        <v>48</v>
      </c>
      <c r="AY4185" s="91" t="s">
        <v>152</v>
      </c>
      <c r="AZ4185" s="23"/>
      <c r="BA4185" s="25">
        <v>0</v>
      </c>
      <c r="BB4185" t="s">
        <v>48</v>
      </c>
      <c r="BC4185" t="e">
        <v>#N/A</v>
      </c>
      <c r="BD4185" t="e">
        <f>IF(Z4185=BC4185,"OK")</f>
        <v>#N/A</v>
      </c>
      <c r="BE4185">
        <v>21.4</v>
      </c>
      <c r="BF4185">
        <v>0.7</v>
      </c>
      <c r="BG4185" t="s">
        <v>22</v>
      </c>
      <c r="BH4185" t="s">
        <v>22</v>
      </c>
      <c r="BI4185" t="s">
        <v>22</v>
      </c>
      <c r="BJ4185">
        <v>0</v>
      </c>
      <c r="BK4185">
        <v>0</v>
      </c>
      <c r="BN4185" s="183"/>
    </row>
    <row r="4186" spans="1:66" ht="25.5" x14ac:dyDescent="0.25">
      <c r="A4186" s="1"/>
      <c r="B4186" s="94">
        <v>4173</v>
      </c>
      <c r="C4186" s="43">
        <v>1059779</v>
      </c>
      <c r="D4186" s="25"/>
      <c r="E4186" s="36" t="s">
        <v>1292</v>
      </c>
      <c r="F4186" s="151" t="s">
        <v>28</v>
      </c>
      <c r="G4186" s="41" t="s">
        <v>30</v>
      </c>
      <c r="H4186" s="46" t="str">
        <f>IFERROR(IFERROR(IF(SEARCH("Usystems",$E4186)&gt;0,"Usystems"),IF(SEARCH("RIIFO",$E4186)&gt;0,"RIIFO","Uponor")),"Uponor")</f>
        <v>Uponor</v>
      </c>
      <c r="I4186" s="25" t="str">
        <f>IFERROR(MID($D4186,1,7)+0,"")</f>
        <v/>
      </c>
      <c r="J4186" s="25" t="str">
        <f>IFERROR(MID($D4186,10,7)+0,"")</f>
        <v/>
      </c>
      <c r="K4186" s="25" t="str">
        <f>IFERROR(MID($D4186,19,7)+0,"")</f>
        <v/>
      </c>
      <c r="L4186" s="25" t="str">
        <f>IFERROR(MID($D4186,28,7)+0,"")</f>
        <v/>
      </c>
      <c r="M4186" s="25" t="str">
        <f>IF(IFERROR(MID($Q4186,1,7)+0,"")&lt;1130000,IF(INDEX(C:C,MATCH(LEFT(Q4186,7)+0,I:I,0))&lt;1130000,"",INDEX(C:C,MATCH(LEFT(Q4186,7)+0,I:I,0))),IFERROR(MID($Q4186,1,7)+0,""))</f>
        <v/>
      </c>
      <c r="N4186" s="25" t="str">
        <f>IF(IFERROR(MID($Q4186,10,7)+0,"")&lt;1130000,"",IFERROR(MID($Q4186,10,7)+0,""))</f>
        <v/>
      </c>
      <c r="O4186" s="25" t="str">
        <f>IF(IFERROR(MID($Q4186,19,7)+0,"")&lt;1130000,"",IFERROR(MID($Q4186,19,7)+0,""))</f>
        <v/>
      </c>
      <c r="P4186" s="25" t="str">
        <f>IF(M4186="","",IF(N4186="",M4186,M4186&amp;", "&amp;N4186))</f>
        <v/>
      </c>
      <c r="Q4186" s="25"/>
      <c r="R4186" s="25"/>
      <c r="S4186" s="35" t="s">
        <v>106</v>
      </c>
      <c r="T4186" s="25" t="s">
        <v>36</v>
      </c>
      <c r="U4186" s="185">
        <v>64756</v>
      </c>
      <c r="V4186" s="188">
        <v>64756</v>
      </c>
      <c r="W4186" s="189">
        <v>64756</v>
      </c>
      <c r="X4186" s="31">
        <v>64756</v>
      </c>
      <c r="Y4186" s="90">
        <f>IFERROR(ROUND(X4186/W4186-1,2),"")</f>
        <v>0</v>
      </c>
      <c r="Z4186" s="31">
        <f>IF(OR(S4186="VLD MLC components",S4186="VLD MLC pipes",S4186="VLD PEX components",S4186="VLD PEX pipes",S4186="VLD PHC components",S4186="VLD PHC pipes",S4186="Controls VLD"),"По запросу",X4186)</f>
        <v>64756</v>
      </c>
      <c r="AA4186" s="63">
        <f>ROUND(X4186/1.2,3)</f>
        <v>53963.332999999999</v>
      </c>
      <c r="AB4186" s="23">
        <v>53963.332999999999</v>
      </c>
      <c r="AC4186" s="190">
        <f>IFERROR(ROUND(AA4186/AB4186-1,2),"")</f>
        <v>0</v>
      </c>
      <c r="AD4186" s="25">
        <v>16.5</v>
      </c>
      <c r="AE4186" s="25">
        <v>0.7</v>
      </c>
      <c r="AF4186" s="25">
        <v>0</v>
      </c>
      <c r="AG4186" s="25" t="s">
        <v>22</v>
      </c>
      <c r="AH4186" s="25">
        <v>0</v>
      </c>
      <c r="AI4186" s="25">
        <v>0</v>
      </c>
      <c r="AJ4186" s="25" t="s">
        <v>19</v>
      </c>
      <c r="AK4186" s="42" t="s">
        <v>19</v>
      </c>
      <c r="AL4186" s="25" t="s">
        <v>19</v>
      </c>
      <c r="AM4186" s="25">
        <v>1</v>
      </c>
      <c r="AN4186" s="25" t="s">
        <v>22</v>
      </c>
      <c r="AO4186" s="25" t="s">
        <v>22</v>
      </c>
      <c r="AP4186" s="25" t="s">
        <v>22</v>
      </c>
      <c r="AQ4186" s="25"/>
      <c r="AR4186" s="94"/>
      <c r="AS4186" s="157" t="s">
        <v>22</v>
      </c>
      <c r="AT4186" s="93">
        <v>42551</v>
      </c>
      <c r="AU4186" s="92" t="s">
        <v>22</v>
      </c>
      <c r="AV4186" s="91" t="s">
        <v>48</v>
      </c>
      <c r="AW4186" s="92" t="s">
        <v>48</v>
      </c>
      <c r="AX4186" s="92" t="s">
        <v>48</v>
      </c>
      <c r="AY4186" s="91" t="s">
        <v>152</v>
      </c>
      <c r="AZ4186" s="23"/>
      <c r="BA4186" s="25">
        <v>0</v>
      </c>
      <c r="BB4186" t="s">
        <v>48</v>
      </c>
      <c r="BC4186" t="e">
        <v>#N/A</v>
      </c>
      <c r="BD4186" t="e">
        <f>IF(Z4186=BC4186,"OK")</f>
        <v>#N/A</v>
      </c>
      <c r="BE4186">
        <v>16.5</v>
      </c>
      <c r="BF4186">
        <v>0.7</v>
      </c>
      <c r="BG4186" t="s">
        <v>22</v>
      </c>
      <c r="BH4186" t="s">
        <v>22</v>
      </c>
      <c r="BI4186" t="s">
        <v>22</v>
      </c>
      <c r="BJ4186">
        <v>0</v>
      </c>
      <c r="BK4186">
        <v>0</v>
      </c>
      <c r="BN4186" s="183"/>
    </row>
    <row r="4187" spans="1:66" ht="25.5" x14ac:dyDescent="0.25">
      <c r="A4187" s="1"/>
      <c r="B4187" s="94">
        <v>4174</v>
      </c>
      <c r="C4187" s="43">
        <v>1059780</v>
      </c>
      <c r="D4187" s="25"/>
      <c r="E4187" s="36" t="s">
        <v>1291</v>
      </c>
      <c r="F4187" s="151" t="s">
        <v>28</v>
      </c>
      <c r="G4187" s="41" t="s">
        <v>30</v>
      </c>
      <c r="H4187" s="46" t="str">
        <f>IFERROR(IFERROR(IF(SEARCH("Usystems",$E4187)&gt;0,"Usystems"),IF(SEARCH("RIIFO",$E4187)&gt;0,"RIIFO","Uponor")),"Uponor")</f>
        <v>Uponor</v>
      </c>
      <c r="I4187" s="25" t="str">
        <f>IFERROR(MID($D4187,1,7)+0,"")</f>
        <v/>
      </c>
      <c r="J4187" s="25" t="str">
        <f>IFERROR(MID($D4187,10,7)+0,"")</f>
        <v/>
      </c>
      <c r="K4187" s="25" t="str">
        <f>IFERROR(MID($D4187,19,7)+0,"")</f>
        <v/>
      </c>
      <c r="L4187" s="25" t="str">
        <f>IFERROR(MID($D4187,28,7)+0,"")</f>
        <v/>
      </c>
      <c r="M4187" s="25" t="str">
        <f>IF(IFERROR(MID($Q4187,1,7)+0,"")&lt;1130000,IF(INDEX(C:C,MATCH(LEFT(Q4187,7)+0,I:I,0))&lt;1130000,"",INDEX(C:C,MATCH(LEFT(Q4187,7)+0,I:I,0))),IFERROR(MID($Q4187,1,7)+0,""))</f>
        <v/>
      </c>
      <c r="N4187" s="25" t="str">
        <f>IF(IFERROR(MID($Q4187,10,7)+0,"")&lt;1130000,"",IFERROR(MID($Q4187,10,7)+0,""))</f>
        <v/>
      </c>
      <c r="O4187" s="25" t="str">
        <f>IF(IFERROR(MID($Q4187,19,7)+0,"")&lt;1130000,"",IFERROR(MID($Q4187,19,7)+0,""))</f>
        <v/>
      </c>
      <c r="P4187" s="25" t="str">
        <f>IF(M4187="","",IF(N4187="",M4187,M4187&amp;", "&amp;N4187))</f>
        <v/>
      </c>
      <c r="Q4187" s="25"/>
      <c r="R4187" s="25"/>
      <c r="S4187" s="35" t="s">
        <v>106</v>
      </c>
      <c r="T4187" s="25" t="s">
        <v>36</v>
      </c>
      <c r="U4187" s="185">
        <v>100983</v>
      </c>
      <c r="V4187" s="188">
        <v>100983</v>
      </c>
      <c r="W4187" s="189">
        <v>100983</v>
      </c>
      <c r="X4187" s="31">
        <v>100983</v>
      </c>
      <c r="Y4187" s="90">
        <f>IFERROR(ROUND(X4187/W4187-1,2),"")</f>
        <v>0</v>
      </c>
      <c r="Z4187" s="31">
        <f>IF(OR(S4187="VLD MLC components",S4187="VLD MLC pipes",S4187="VLD PEX components",S4187="VLD PEX pipes",S4187="VLD PHC components",S4187="VLD PHC pipes",S4187="Controls VLD"),"По запросу",X4187)</f>
        <v>100983</v>
      </c>
      <c r="AA4187" s="63">
        <f>ROUND(X4187/1.2,3)</f>
        <v>84152.5</v>
      </c>
      <c r="AB4187" s="23">
        <v>84152.5</v>
      </c>
      <c r="AC4187" s="190">
        <f>IFERROR(ROUND(AA4187/AB4187-1,2),"")</f>
        <v>0</v>
      </c>
      <c r="AD4187" s="25">
        <v>18.600000000000001</v>
      </c>
      <c r="AE4187" s="25">
        <v>0.7</v>
      </c>
      <c r="AF4187" s="25">
        <v>0</v>
      </c>
      <c r="AG4187" s="25" t="s">
        <v>22</v>
      </c>
      <c r="AH4187" s="25">
        <v>0</v>
      </c>
      <c r="AI4187" s="25">
        <v>0</v>
      </c>
      <c r="AJ4187" s="25" t="s">
        <v>19</v>
      </c>
      <c r="AK4187" s="42" t="s">
        <v>19</v>
      </c>
      <c r="AL4187" s="25" t="s">
        <v>19</v>
      </c>
      <c r="AM4187" s="25">
        <v>1</v>
      </c>
      <c r="AN4187" s="25" t="s">
        <v>22</v>
      </c>
      <c r="AO4187" s="25" t="s">
        <v>22</v>
      </c>
      <c r="AP4187" s="25" t="s">
        <v>22</v>
      </c>
      <c r="AQ4187" s="25"/>
      <c r="AR4187" s="94"/>
      <c r="AS4187" s="157" t="s">
        <v>22</v>
      </c>
      <c r="AT4187" s="93">
        <v>42551</v>
      </c>
      <c r="AU4187" s="92" t="s">
        <v>22</v>
      </c>
      <c r="AV4187" s="91" t="s">
        <v>48</v>
      </c>
      <c r="AW4187" s="92" t="s">
        <v>48</v>
      </c>
      <c r="AX4187" s="92" t="s">
        <v>48</v>
      </c>
      <c r="AY4187" s="91" t="s">
        <v>152</v>
      </c>
      <c r="AZ4187" s="23"/>
      <c r="BA4187" s="25">
        <v>0</v>
      </c>
      <c r="BB4187" t="s">
        <v>48</v>
      </c>
      <c r="BC4187" t="e">
        <v>#N/A</v>
      </c>
      <c r="BD4187" t="e">
        <f>IF(Z4187=BC4187,"OK")</f>
        <v>#N/A</v>
      </c>
      <c r="BE4187">
        <v>18.600000000000001</v>
      </c>
      <c r="BF4187">
        <v>0.7</v>
      </c>
      <c r="BG4187" t="s">
        <v>22</v>
      </c>
      <c r="BH4187" t="s">
        <v>22</v>
      </c>
      <c r="BI4187" t="s">
        <v>22</v>
      </c>
      <c r="BJ4187">
        <v>0</v>
      </c>
      <c r="BK4187">
        <v>0</v>
      </c>
      <c r="BN4187" s="183"/>
    </row>
    <row r="4188" spans="1:66" ht="25.5" x14ac:dyDescent="0.25">
      <c r="A4188" s="1"/>
      <c r="B4188" s="94">
        <v>4175</v>
      </c>
      <c r="C4188" s="43">
        <v>1059781</v>
      </c>
      <c r="D4188" s="25"/>
      <c r="E4188" s="36" t="s">
        <v>1290</v>
      </c>
      <c r="F4188" s="151" t="s">
        <v>28</v>
      </c>
      <c r="G4188" s="41" t="s">
        <v>30</v>
      </c>
      <c r="H4188" s="46" t="str">
        <f>IFERROR(IFERROR(IF(SEARCH("Usystems",$E4188)&gt;0,"Usystems"),IF(SEARCH("RIIFO",$E4188)&gt;0,"RIIFO","Uponor")),"Uponor")</f>
        <v>Uponor</v>
      </c>
      <c r="I4188" s="25" t="str">
        <f>IFERROR(MID($D4188,1,7)+0,"")</f>
        <v/>
      </c>
      <c r="J4188" s="25" t="str">
        <f>IFERROR(MID($D4188,10,7)+0,"")</f>
        <v/>
      </c>
      <c r="K4188" s="25" t="str">
        <f>IFERROR(MID($D4188,19,7)+0,"")</f>
        <v/>
      </c>
      <c r="L4188" s="25" t="str">
        <f>IFERROR(MID($D4188,28,7)+0,"")</f>
        <v/>
      </c>
      <c r="M4188" s="25" t="str">
        <f>IF(IFERROR(MID($Q4188,1,7)+0,"")&lt;1130000,IF(INDEX(C:C,MATCH(LEFT(Q4188,7)+0,I:I,0))&lt;1130000,"",INDEX(C:C,MATCH(LEFT(Q4188,7)+0,I:I,0))),IFERROR(MID($Q4188,1,7)+0,""))</f>
        <v/>
      </c>
      <c r="N4188" s="25" t="str">
        <f>IF(IFERROR(MID($Q4188,10,7)+0,"")&lt;1130000,"",IFERROR(MID($Q4188,10,7)+0,""))</f>
        <v/>
      </c>
      <c r="O4188" s="25" t="str">
        <f>IF(IFERROR(MID($Q4188,19,7)+0,"")&lt;1130000,"",IFERROR(MID($Q4188,19,7)+0,""))</f>
        <v/>
      </c>
      <c r="P4188" s="25" t="str">
        <f>IF(M4188="","",IF(N4188="",M4188,M4188&amp;", "&amp;N4188))</f>
        <v/>
      </c>
      <c r="Q4188" s="25"/>
      <c r="R4188" s="25"/>
      <c r="S4188" s="35" t="s">
        <v>106</v>
      </c>
      <c r="T4188" s="25" t="s">
        <v>36</v>
      </c>
      <c r="U4188" s="185">
        <v>104187</v>
      </c>
      <c r="V4188" s="188">
        <v>104187</v>
      </c>
      <c r="W4188" s="189">
        <v>104187</v>
      </c>
      <c r="X4188" s="31">
        <v>104187</v>
      </c>
      <c r="Y4188" s="90">
        <f>IFERROR(ROUND(X4188/W4188-1,2),"")</f>
        <v>0</v>
      </c>
      <c r="Z4188" s="31">
        <f>IF(OR(S4188="VLD MLC components",S4188="VLD MLC pipes",S4188="VLD PEX components",S4188="VLD PEX pipes",S4188="VLD PHC components",S4188="VLD PHC pipes",S4188="Controls VLD"),"По запросу",X4188)</f>
        <v>104187</v>
      </c>
      <c r="AA4188" s="63">
        <f>ROUND(X4188/1.2,3)</f>
        <v>86822.5</v>
      </c>
      <c r="AB4188" s="23">
        <v>86822.5</v>
      </c>
      <c r="AC4188" s="190">
        <f>IFERROR(ROUND(AA4188/AB4188-1,2),"")</f>
        <v>0</v>
      </c>
      <c r="AD4188" s="25">
        <v>19.8</v>
      </c>
      <c r="AE4188" s="25">
        <v>0.7</v>
      </c>
      <c r="AF4188" s="25">
        <v>0</v>
      </c>
      <c r="AG4188" s="25" t="s">
        <v>22</v>
      </c>
      <c r="AH4188" s="25">
        <v>0</v>
      </c>
      <c r="AI4188" s="25">
        <v>0</v>
      </c>
      <c r="AJ4188" s="25" t="s">
        <v>19</v>
      </c>
      <c r="AK4188" s="42" t="s">
        <v>19</v>
      </c>
      <c r="AL4188" s="25" t="s">
        <v>19</v>
      </c>
      <c r="AM4188" s="25">
        <v>1</v>
      </c>
      <c r="AN4188" s="25" t="s">
        <v>22</v>
      </c>
      <c r="AO4188" s="25" t="s">
        <v>22</v>
      </c>
      <c r="AP4188" s="25" t="s">
        <v>22</v>
      </c>
      <c r="AQ4188" s="25"/>
      <c r="AR4188" s="94"/>
      <c r="AS4188" s="157" t="s">
        <v>22</v>
      </c>
      <c r="AT4188" s="93">
        <v>42551</v>
      </c>
      <c r="AU4188" s="92" t="s">
        <v>22</v>
      </c>
      <c r="AV4188" s="91" t="s">
        <v>48</v>
      </c>
      <c r="AW4188" s="92" t="s">
        <v>48</v>
      </c>
      <c r="AX4188" s="92" t="s">
        <v>48</v>
      </c>
      <c r="AY4188" s="91" t="s">
        <v>152</v>
      </c>
      <c r="AZ4188" s="23"/>
      <c r="BA4188" s="25">
        <v>0</v>
      </c>
      <c r="BB4188" t="s">
        <v>48</v>
      </c>
      <c r="BC4188" t="e">
        <v>#N/A</v>
      </c>
      <c r="BD4188" t="e">
        <f>IF(Z4188=BC4188,"OK")</f>
        <v>#N/A</v>
      </c>
      <c r="BE4188">
        <v>19.8</v>
      </c>
      <c r="BF4188">
        <v>0.7</v>
      </c>
      <c r="BG4188" t="s">
        <v>22</v>
      </c>
      <c r="BH4188" t="s">
        <v>22</v>
      </c>
      <c r="BI4188" t="s">
        <v>22</v>
      </c>
      <c r="BJ4188">
        <v>0</v>
      </c>
      <c r="BK4188">
        <v>0</v>
      </c>
      <c r="BN4188" s="183"/>
    </row>
    <row r="4189" spans="1:66" ht="25.5" x14ac:dyDescent="0.25">
      <c r="A4189" s="1"/>
      <c r="B4189" s="94">
        <v>4176</v>
      </c>
      <c r="C4189" s="43">
        <v>1059782</v>
      </c>
      <c r="D4189" s="25"/>
      <c r="E4189" s="36" t="s">
        <v>1289</v>
      </c>
      <c r="F4189" s="151" t="s">
        <v>28</v>
      </c>
      <c r="G4189" s="41" t="s">
        <v>30</v>
      </c>
      <c r="H4189" s="46" t="str">
        <f>IFERROR(IFERROR(IF(SEARCH("Usystems",$E4189)&gt;0,"Usystems"),IF(SEARCH("RIIFO",$E4189)&gt;0,"RIIFO","Uponor")),"Uponor")</f>
        <v>Uponor</v>
      </c>
      <c r="I4189" s="25" t="str">
        <f>IFERROR(MID($D4189,1,7)+0,"")</f>
        <v/>
      </c>
      <c r="J4189" s="25" t="str">
        <f>IFERROR(MID($D4189,10,7)+0,"")</f>
        <v/>
      </c>
      <c r="K4189" s="25" t="str">
        <f>IFERROR(MID($D4189,19,7)+0,"")</f>
        <v/>
      </c>
      <c r="L4189" s="25" t="str">
        <f>IFERROR(MID($D4189,28,7)+0,"")</f>
        <v/>
      </c>
      <c r="M4189" s="25" t="str">
        <f>IF(IFERROR(MID($Q4189,1,7)+0,"")&lt;1130000,IF(INDEX(C:C,MATCH(LEFT(Q4189,7)+0,I:I,0))&lt;1130000,"",INDEX(C:C,MATCH(LEFT(Q4189,7)+0,I:I,0))),IFERROR(MID($Q4189,1,7)+0,""))</f>
        <v/>
      </c>
      <c r="N4189" s="25" t="str">
        <f>IF(IFERROR(MID($Q4189,10,7)+0,"")&lt;1130000,"",IFERROR(MID($Q4189,10,7)+0,""))</f>
        <v/>
      </c>
      <c r="O4189" s="25" t="str">
        <f>IF(IFERROR(MID($Q4189,19,7)+0,"")&lt;1130000,"",IFERROR(MID($Q4189,19,7)+0,""))</f>
        <v/>
      </c>
      <c r="P4189" s="25" t="str">
        <f>IF(M4189="","",IF(N4189="",M4189,M4189&amp;", "&amp;N4189))</f>
        <v/>
      </c>
      <c r="Q4189" s="25"/>
      <c r="R4189" s="25"/>
      <c r="S4189" s="35" t="s">
        <v>106</v>
      </c>
      <c r="T4189" s="25" t="s">
        <v>36</v>
      </c>
      <c r="U4189" s="185">
        <v>64756</v>
      </c>
      <c r="V4189" s="188">
        <v>64756</v>
      </c>
      <c r="W4189" s="189">
        <v>64756</v>
      </c>
      <c r="X4189" s="31">
        <v>64756</v>
      </c>
      <c r="Y4189" s="90">
        <f>IFERROR(ROUND(X4189/W4189-1,2),"")</f>
        <v>0</v>
      </c>
      <c r="Z4189" s="31">
        <f>IF(OR(S4189="VLD MLC components",S4189="VLD MLC pipes",S4189="VLD PEX components",S4189="VLD PEX pipes",S4189="VLD PHC components",S4189="VLD PHC pipes",S4189="Controls VLD"),"По запросу",X4189)</f>
        <v>64756</v>
      </c>
      <c r="AA4189" s="63">
        <f>ROUND(X4189/1.2,3)</f>
        <v>53963.332999999999</v>
      </c>
      <c r="AB4189" s="23">
        <v>53963.332999999999</v>
      </c>
      <c r="AC4189" s="190">
        <f>IFERROR(ROUND(AA4189/AB4189-1,2),"")</f>
        <v>0</v>
      </c>
      <c r="AD4189" s="25">
        <v>16.5</v>
      </c>
      <c r="AE4189" s="25">
        <v>0.7</v>
      </c>
      <c r="AF4189" s="25">
        <v>0</v>
      </c>
      <c r="AG4189" s="25" t="s">
        <v>22</v>
      </c>
      <c r="AH4189" s="25">
        <v>0</v>
      </c>
      <c r="AI4189" s="25">
        <v>0</v>
      </c>
      <c r="AJ4189" s="25" t="s">
        <v>19</v>
      </c>
      <c r="AK4189" s="42" t="s">
        <v>19</v>
      </c>
      <c r="AL4189" s="25" t="s">
        <v>19</v>
      </c>
      <c r="AM4189" s="25">
        <v>1</v>
      </c>
      <c r="AN4189" s="25" t="s">
        <v>22</v>
      </c>
      <c r="AO4189" s="25" t="s">
        <v>22</v>
      </c>
      <c r="AP4189" s="25" t="s">
        <v>22</v>
      </c>
      <c r="AQ4189" s="25"/>
      <c r="AR4189" s="94"/>
      <c r="AS4189" s="157" t="s">
        <v>22</v>
      </c>
      <c r="AT4189" s="93">
        <v>42551</v>
      </c>
      <c r="AU4189" s="92" t="s">
        <v>22</v>
      </c>
      <c r="AV4189" s="91" t="s">
        <v>48</v>
      </c>
      <c r="AW4189" s="92" t="s">
        <v>48</v>
      </c>
      <c r="AX4189" s="92" t="s">
        <v>48</v>
      </c>
      <c r="AY4189" s="91" t="s">
        <v>152</v>
      </c>
      <c r="AZ4189" s="23"/>
      <c r="BA4189" s="25">
        <v>0</v>
      </c>
      <c r="BB4189" t="s">
        <v>48</v>
      </c>
      <c r="BC4189" t="e">
        <v>#N/A</v>
      </c>
      <c r="BD4189" t="e">
        <f>IF(Z4189=BC4189,"OK")</f>
        <v>#N/A</v>
      </c>
      <c r="BE4189">
        <v>16.5</v>
      </c>
      <c r="BF4189">
        <v>0.7</v>
      </c>
      <c r="BG4189" t="s">
        <v>22</v>
      </c>
      <c r="BH4189" t="s">
        <v>22</v>
      </c>
      <c r="BI4189" t="s">
        <v>22</v>
      </c>
      <c r="BJ4189">
        <v>0</v>
      </c>
      <c r="BK4189">
        <v>0</v>
      </c>
      <c r="BN4189" s="183"/>
    </row>
    <row r="4190" spans="1:66" ht="25.5" x14ac:dyDescent="0.25">
      <c r="A4190" s="1"/>
      <c r="B4190" s="94">
        <v>4177</v>
      </c>
      <c r="C4190" s="43">
        <v>1059783</v>
      </c>
      <c r="D4190" s="25"/>
      <c r="E4190" s="36" t="s">
        <v>1288</v>
      </c>
      <c r="F4190" s="151" t="s">
        <v>28</v>
      </c>
      <c r="G4190" s="41" t="s">
        <v>30</v>
      </c>
      <c r="H4190" s="46" t="str">
        <f>IFERROR(IFERROR(IF(SEARCH("Usystems",$E4190)&gt;0,"Usystems"),IF(SEARCH("RIIFO",$E4190)&gt;0,"RIIFO","Uponor")),"Uponor")</f>
        <v>Uponor</v>
      </c>
      <c r="I4190" s="25" t="str">
        <f>IFERROR(MID($D4190,1,7)+0,"")</f>
        <v/>
      </c>
      <c r="J4190" s="25" t="str">
        <f>IFERROR(MID($D4190,10,7)+0,"")</f>
        <v/>
      </c>
      <c r="K4190" s="25" t="str">
        <f>IFERROR(MID($D4190,19,7)+0,"")</f>
        <v/>
      </c>
      <c r="L4190" s="25" t="str">
        <f>IFERROR(MID($D4190,28,7)+0,"")</f>
        <v/>
      </c>
      <c r="M4190" s="25" t="str">
        <f>IF(IFERROR(MID($Q4190,1,7)+0,"")&lt;1130000,IF(INDEX(C:C,MATCH(LEFT(Q4190,7)+0,I:I,0))&lt;1130000,"",INDEX(C:C,MATCH(LEFT(Q4190,7)+0,I:I,0))),IFERROR(MID($Q4190,1,7)+0,""))</f>
        <v/>
      </c>
      <c r="N4190" s="25" t="str">
        <f>IF(IFERROR(MID($Q4190,10,7)+0,"")&lt;1130000,"",IFERROR(MID($Q4190,10,7)+0,""))</f>
        <v/>
      </c>
      <c r="O4190" s="25" t="str">
        <f>IF(IFERROR(MID($Q4190,19,7)+0,"")&lt;1130000,"",IFERROR(MID($Q4190,19,7)+0,""))</f>
        <v/>
      </c>
      <c r="P4190" s="25" t="str">
        <f>IF(M4190="","",IF(N4190="",M4190,M4190&amp;", "&amp;N4190))</f>
        <v/>
      </c>
      <c r="Q4190" s="25"/>
      <c r="R4190" s="25"/>
      <c r="S4190" s="35" t="s">
        <v>106</v>
      </c>
      <c r="T4190" s="25" t="s">
        <v>36</v>
      </c>
      <c r="U4190" s="185">
        <v>100983</v>
      </c>
      <c r="V4190" s="188">
        <v>100983</v>
      </c>
      <c r="W4190" s="189">
        <v>100983</v>
      </c>
      <c r="X4190" s="31">
        <v>100983</v>
      </c>
      <c r="Y4190" s="90">
        <f>IFERROR(ROUND(X4190/W4190-1,2),"")</f>
        <v>0</v>
      </c>
      <c r="Z4190" s="31">
        <f>IF(OR(S4190="VLD MLC components",S4190="VLD MLC pipes",S4190="VLD PEX components",S4190="VLD PEX pipes",S4190="VLD PHC components",S4190="VLD PHC pipes",S4190="Controls VLD"),"По запросу",X4190)</f>
        <v>100983</v>
      </c>
      <c r="AA4190" s="63">
        <f>ROUND(X4190/1.2,3)</f>
        <v>84152.5</v>
      </c>
      <c r="AB4190" s="23">
        <v>84152.5</v>
      </c>
      <c r="AC4190" s="190">
        <f>IFERROR(ROUND(AA4190/AB4190-1,2),"")</f>
        <v>0</v>
      </c>
      <c r="AD4190" s="25">
        <v>18.600000000000001</v>
      </c>
      <c r="AE4190" s="25">
        <v>0.7</v>
      </c>
      <c r="AF4190" s="25">
        <v>0</v>
      </c>
      <c r="AG4190" s="25" t="s">
        <v>22</v>
      </c>
      <c r="AH4190" s="25">
        <v>0</v>
      </c>
      <c r="AI4190" s="25">
        <v>0</v>
      </c>
      <c r="AJ4190" s="25" t="s">
        <v>19</v>
      </c>
      <c r="AK4190" s="42" t="s">
        <v>19</v>
      </c>
      <c r="AL4190" s="25" t="s">
        <v>19</v>
      </c>
      <c r="AM4190" s="25">
        <v>1</v>
      </c>
      <c r="AN4190" s="25" t="s">
        <v>22</v>
      </c>
      <c r="AO4190" s="25" t="s">
        <v>22</v>
      </c>
      <c r="AP4190" s="25" t="s">
        <v>22</v>
      </c>
      <c r="AQ4190" s="25"/>
      <c r="AR4190" s="94"/>
      <c r="AS4190" s="157" t="s">
        <v>22</v>
      </c>
      <c r="AT4190" s="93">
        <v>42551</v>
      </c>
      <c r="AU4190" s="92" t="s">
        <v>22</v>
      </c>
      <c r="AV4190" s="91" t="s">
        <v>48</v>
      </c>
      <c r="AW4190" s="92" t="s">
        <v>48</v>
      </c>
      <c r="AX4190" s="92" t="s">
        <v>48</v>
      </c>
      <c r="AY4190" s="91" t="s">
        <v>152</v>
      </c>
      <c r="AZ4190" s="23"/>
      <c r="BA4190" s="25">
        <v>0</v>
      </c>
      <c r="BB4190" t="s">
        <v>48</v>
      </c>
      <c r="BC4190" t="e">
        <v>#N/A</v>
      </c>
      <c r="BD4190" t="e">
        <f>IF(Z4190=BC4190,"OK")</f>
        <v>#N/A</v>
      </c>
      <c r="BE4190">
        <v>18.600000000000001</v>
      </c>
      <c r="BF4190">
        <v>0.7</v>
      </c>
      <c r="BG4190" t="s">
        <v>22</v>
      </c>
      <c r="BH4190" t="s">
        <v>22</v>
      </c>
      <c r="BI4190" t="s">
        <v>22</v>
      </c>
      <c r="BJ4190">
        <v>0</v>
      </c>
      <c r="BK4190">
        <v>0</v>
      </c>
      <c r="BN4190" s="183"/>
    </row>
    <row r="4191" spans="1:66" ht="25.5" x14ac:dyDescent="0.25">
      <c r="A4191" s="1"/>
      <c r="B4191" s="94">
        <v>4178</v>
      </c>
      <c r="C4191" s="43">
        <v>1059784</v>
      </c>
      <c r="D4191" s="25"/>
      <c r="E4191" s="36" t="s">
        <v>1287</v>
      </c>
      <c r="F4191" s="151" t="s">
        <v>28</v>
      </c>
      <c r="G4191" s="41" t="s">
        <v>30</v>
      </c>
      <c r="H4191" s="46" t="str">
        <f>IFERROR(IFERROR(IF(SEARCH("Usystems",$E4191)&gt;0,"Usystems"),IF(SEARCH("RIIFO",$E4191)&gt;0,"RIIFO","Uponor")),"Uponor")</f>
        <v>Uponor</v>
      </c>
      <c r="I4191" s="25" t="str">
        <f>IFERROR(MID($D4191,1,7)+0,"")</f>
        <v/>
      </c>
      <c r="J4191" s="25" t="str">
        <f>IFERROR(MID($D4191,10,7)+0,"")</f>
        <v/>
      </c>
      <c r="K4191" s="25" t="str">
        <f>IFERROR(MID($D4191,19,7)+0,"")</f>
        <v/>
      </c>
      <c r="L4191" s="25" t="str">
        <f>IFERROR(MID($D4191,28,7)+0,"")</f>
        <v/>
      </c>
      <c r="M4191" s="25" t="str">
        <f>IF(IFERROR(MID($Q4191,1,7)+0,"")&lt;1130000,IF(INDEX(C:C,MATCH(LEFT(Q4191,7)+0,I:I,0))&lt;1130000,"",INDEX(C:C,MATCH(LEFT(Q4191,7)+0,I:I,0))),IFERROR(MID($Q4191,1,7)+0,""))</f>
        <v/>
      </c>
      <c r="N4191" s="25" t="str">
        <f>IF(IFERROR(MID($Q4191,10,7)+0,"")&lt;1130000,"",IFERROR(MID($Q4191,10,7)+0,""))</f>
        <v/>
      </c>
      <c r="O4191" s="25" t="str">
        <f>IF(IFERROR(MID($Q4191,19,7)+0,"")&lt;1130000,"",IFERROR(MID($Q4191,19,7)+0,""))</f>
        <v/>
      </c>
      <c r="P4191" s="25" t="str">
        <f>IF(M4191="","",IF(N4191="",M4191,M4191&amp;", "&amp;N4191))</f>
        <v/>
      </c>
      <c r="Q4191" s="25"/>
      <c r="R4191" s="25"/>
      <c r="S4191" s="35" t="s">
        <v>106</v>
      </c>
      <c r="T4191" s="25" t="s">
        <v>36</v>
      </c>
      <c r="U4191" s="185">
        <v>104229</v>
      </c>
      <c r="V4191" s="188">
        <v>104229</v>
      </c>
      <c r="W4191" s="189">
        <v>104229</v>
      </c>
      <c r="X4191" s="31">
        <v>104229</v>
      </c>
      <c r="Y4191" s="90">
        <f>IFERROR(ROUND(X4191/W4191-1,2),"")</f>
        <v>0</v>
      </c>
      <c r="Z4191" s="31">
        <f>IF(OR(S4191="VLD MLC components",S4191="VLD MLC pipes",S4191="VLD PEX components",S4191="VLD PEX pipes",S4191="VLD PHC components",S4191="VLD PHC pipes",S4191="Controls VLD"),"По запросу",X4191)</f>
        <v>104229</v>
      </c>
      <c r="AA4191" s="63">
        <f>ROUND(X4191/1.2,3)</f>
        <v>86857.5</v>
      </c>
      <c r="AB4191" s="23">
        <v>86857.5</v>
      </c>
      <c r="AC4191" s="190">
        <f>IFERROR(ROUND(AA4191/AB4191-1,2),"")</f>
        <v>0</v>
      </c>
      <c r="AD4191" s="25">
        <v>19.8</v>
      </c>
      <c r="AE4191" s="25">
        <v>0.7</v>
      </c>
      <c r="AF4191" s="25">
        <v>0</v>
      </c>
      <c r="AG4191" s="25" t="s">
        <v>22</v>
      </c>
      <c r="AH4191" s="25">
        <v>0</v>
      </c>
      <c r="AI4191" s="25">
        <v>0</v>
      </c>
      <c r="AJ4191" s="25" t="s">
        <v>19</v>
      </c>
      <c r="AK4191" s="42" t="s">
        <v>19</v>
      </c>
      <c r="AL4191" s="25" t="s">
        <v>19</v>
      </c>
      <c r="AM4191" s="25">
        <v>1</v>
      </c>
      <c r="AN4191" s="25" t="s">
        <v>22</v>
      </c>
      <c r="AO4191" s="25" t="s">
        <v>22</v>
      </c>
      <c r="AP4191" s="25" t="s">
        <v>22</v>
      </c>
      <c r="AQ4191" s="25"/>
      <c r="AR4191" s="94"/>
      <c r="AS4191" s="157" t="s">
        <v>22</v>
      </c>
      <c r="AT4191" s="93">
        <v>42551</v>
      </c>
      <c r="AU4191" s="92" t="s">
        <v>22</v>
      </c>
      <c r="AV4191" s="91" t="s">
        <v>48</v>
      </c>
      <c r="AW4191" s="92" t="s">
        <v>48</v>
      </c>
      <c r="AX4191" s="92" t="s">
        <v>48</v>
      </c>
      <c r="AY4191" s="91" t="s">
        <v>152</v>
      </c>
      <c r="AZ4191" s="23"/>
      <c r="BA4191" s="25">
        <v>0</v>
      </c>
      <c r="BB4191" t="s">
        <v>48</v>
      </c>
      <c r="BC4191" t="e">
        <v>#N/A</v>
      </c>
      <c r="BD4191" t="e">
        <f>IF(Z4191=BC4191,"OK")</f>
        <v>#N/A</v>
      </c>
      <c r="BE4191">
        <v>19.8</v>
      </c>
      <c r="BF4191">
        <v>0.7</v>
      </c>
      <c r="BG4191" t="s">
        <v>22</v>
      </c>
      <c r="BH4191" t="s">
        <v>22</v>
      </c>
      <c r="BI4191" t="s">
        <v>22</v>
      </c>
      <c r="BJ4191">
        <v>0</v>
      </c>
      <c r="BK4191">
        <v>0</v>
      </c>
      <c r="BN4191" s="183"/>
    </row>
    <row r="4192" spans="1:66" ht="25.5" x14ac:dyDescent="0.25">
      <c r="A4192" s="1"/>
      <c r="B4192" s="94">
        <v>4179</v>
      </c>
      <c r="C4192" s="43">
        <v>1054488</v>
      </c>
      <c r="D4192" s="25"/>
      <c r="E4192" s="27" t="s">
        <v>1286</v>
      </c>
      <c r="F4192" s="151" t="s">
        <v>21</v>
      </c>
      <c r="G4192" s="41" t="s">
        <v>585</v>
      </c>
      <c r="H4192" s="46" t="str">
        <f>IFERROR(IFERROR(IF(SEARCH("Usystems",$E4192)&gt;0,"Usystems"),IF(SEARCH("RIIFO",$E4192)&gt;0,"RIIFO","Uponor")),"Uponor")</f>
        <v>Uponor</v>
      </c>
      <c r="I4192" s="25" t="str">
        <f>IFERROR(MID($D4192,1,7)+0,"")</f>
        <v/>
      </c>
      <c r="J4192" s="25" t="str">
        <f>IFERROR(MID($D4192,10,7)+0,"")</f>
        <v/>
      </c>
      <c r="K4192" s="25" t="str">
        <f>IFERROR(MID($D4192,19,7)+0,"")</f>
        <v/>
      </c>
      <c r="L4192" s="25" t="str">
        <f>IFERROR(MID($D4192,28,7)+0,"")</f>
        <v/>
      </c>
      <c r="M4192" s="25" t="str">
        <f>IF(IFERROR(MID($Q4192,1,7)+0,"")&lt;1130000,IF(INDEX(C:C,MATCH(LEFT(Q4192,7)+0,I:I,0))&lt;1130000,"",INDEX(C:C,MATCH(LEFT(Q4192,7)+0,I:I,0))),IFERROR(MID($Q4192,1,7)+0,""))</f>
        <v/>
      </c>
      <c r="N4192" s="25" t="str">
        <f>IF(IFERROR(MID($Q4192,10,7)+0,"")&lt;1130000,"",IFERROR(MID($Q4192,10,7)+0,""))</f>
        <v/>
      </c>
      <c r="O4192" s="25" t="str">
        <f>IF(IFERROR(MID($Q4192,19,7)+0,"")&lt;1130000,"",IFERROR(MID($Q4192,19,7)+0,""))</f>
        <v/>
      </c>
      <c r="P4192" s="25" t="str">
        <f>IF(M4192="","",IF(N4192="",M4192,M4192&amp;", "&amp;N4192))</f>
        <v/>
      </c>
      <c r="Q4192" s="25"/>
      <c r="R4192" s="25"/>
      <c r="S4192" s="35" t="s">
        <v>106</v>
      </c>
      <c r="T4192" s="25" t="s">
        <v>36</v>
      </c>
      <c r="U4192" s="185">
        <v>16085</v>
      </c>
      <c r="V4192" s="188">
        <v>16085</v>
      </c>
      <c r="W4192" s="189">
        <v>16085</v>
      </c>
      <c r="X4192" s="31">
        <v>16085</v>
      </c>
      <c r="Y4192" s="90">
        <f>IFERROR(ROUND(X4192/W4192-1,2),"")</f>
        <v>0</v>
      </c>
      <c r="Z4192" s="31">
        <f>IF(OR(S4192="VLD MLC components",S4192="VLD MLC pipes",S4192="VLD PEX components",S4192="VLD PEX pipes",S4192="VLD PHC components",S4192="VLD PHC pipes",S4192="Controls VLD"),"По запросу",X4192)</f>
        <v>16085</v>
      </c>
      <c r="AA4192" s="63">
        <f>ROUND(X4192/1.2,3)</f>
        <v>13404.166999999999</v>
      </c>
      <c r="AB4192" s="23">
        <v>13404.166999999999</v>
      </c>
      <c r="AC4192" s="190">
        <f>IFERROR(ROUND(AA4192/AB4192-1,2),"")</f>
        <v>0</v>
      </c>
      <c r="AD4192" s="25">
        <v>5.6</v>
      </c>
      <c r="AE4192" s="25">
        <v>0.19228999999999999</v>
      </c>
      <c r="AF4192" s="25">
        <v>6</v>
      </c>
      <c r="AG4192" s="25">
        <v>6</v>
      </c>
      <c r="AH4192" s="25">
        <v>6</v>
      </c>
      <c r="AI4192" s="25">
        <v>6</v>
      </c>
      <c r="AJ4192" s="25" t="s">
        <v>20</v>
      </c>
      <c r="AK4192" s="22" t="s">
        <v>20</v>
      </c>
      <c r="AL4192" s="25" t="s">
        <v>20</v>
      </c>
      <c r="AM4192" s="25">
        <v>1</v>
      </c>
      <c r="AN4192" s="25" t="s">
        <v>22</v>
      </c>
      <c r="AO4192" s="25" t="s">
        <v>22</v>
      </c>
      <c r="AP4192" s="25" t="s">
        <v>22</v>
      </c>
      <c r="AQ4192" s="25"/>
      <c r="AR4192" s="94"/>
      <c r="AS4192" s="157">
        <v>6</v>
      </c>
      <c r="AT4192" s="93">
        <v>42551</v>
      </c>
      <c r="AU4192" s="92" t="s">
        <v>22</v>
      </c>
      <c r="AV4192" s="91" t="s">
        <v>152</v>
      </c>
      <c r="AW4192" s="92" t="s">
        <v>152</v>
      </c>
      <c r="AX4192" s="92" t="s">
        <v>48</v>
      </c>
      <c r="AY4192" s="91" t="s">
        <v>152</v>
      </c>
      <c r="AZ4192" s="23"/>
      <c r="BA4192" s="25" t="s">
        <v>1285</v>
      </c>
      <c r="BB4192" t="s">
        <v>25</v>
      </c>
      <c r="BC4192">
        <v>16085</v>
      </c>
      <c r="BD4192" t="str">
        <f>IF(Z4192=BC4192,"OK")</f>
        <v>OK</v>
      </c>
      <c r="BE4192">
        <v>5.6</v>
      </c>
      <c r="BF4192">
        <v>0.19228999999999999</v>
      </c>
      <c r="BG4192" t="s">
        <v>22</v>
      </c>
      <c r="BH4192" t="s">
        <v>22</v>
      </c>
      <c r="BI4192" t="s">
        <v>22</v>
      </c>
      <c r="BJ4192">
        <v>0</v>
      </c>
      <c r="BK4192">
        <v>0</v>
      </c>
      <c r="BN4192" s="183"/>
    </row>
    <row r="4193" spans="1:66" ht="25.5" x14ac:dyDescent="0.25">
      <c r="A4193" s="1"/>
      <c r="B4193" s="94">
        <v>4180</v>
      </c>
      <c r="C4193" s="43">
        <v>1054489</v>
      </c>
      <c r="D4193" s="25"/>
      <c r="E4193" s="27" t="s">
        <v>1284</v>
      </c>
      <c r="F4193" s="151" t="s">
        <v>21</v>
      </c>
      <c r="G4193" s="25"/>
      <c r="H4193" s="46" t="str">
        <f>IFERROR(IFERROR(IF(SEARCH("Usystems",$E4193)&gt;0,"Usystems"),IF(SEARCH("RIIFO",$E4193)&gt;0,"RIIFO","Uponor")),"Uponor")</f>
        <v>Uponor</v>
      </c>
      <c r="I4193" s="25" t="str">
        <f>IFERROR(MID($D4193,1,7)+0,"")</f>
        <v/>
      </c>
      <c r="J4193" s="25" t="str">
        <f>IFERROR(MID($D4193,10,7)+0,"")</f>
        <v/>
      </c>
      <c r="K4193" s="25" t="str">
        <f>IFERROR(MID($D4193,19,7)+0,"")</f>
        <v/>
      </c>
      <c r="L4193" s="25" t="str">
        <f>IFERROR(MID($D4193,28,7)+0,"")</f>
        <v/>
      </c>
      <c r="M4193" s="25" t="str">
        <f>IF(IFERROR(MID($Q4193,1,7)+0,"")&lt;1130000,IF(INDEX(C:C,MATCH(LEFT(Q4193,7)+0,I:I,0))&lt;1130000,"",INDEX(C:C,MATCH(LEFT(Q4193,7)+0,I:I,0))),IFERROR(MID($Q4193,1,7)+0,""))</f>
        <v/>
      </c>
      <c r="N4193" s="25" t="str">
        <f>IF(IFERROR(MID($Q4193,10,7)+0,"")&lt;1130000,"",IFERROR(MID($Q4193,10,7)+0,""))</f>
        <v/>
      </c>
      <c r="O4193" s="25" t="str">
        <f>IF(IFERROR(MID($Q4193,19,7)+0,"")&lt;1130000,"",IFERROR(MID($Q4193,19,7)+0,""))</f>
        <v/>
      </c>
      <c r="P4193" s="25" t="str">
        <f>IF(M4193="","",IF(N4193="",M4193,M4193&amp;", "&amp;N4193))</f>
        <v/>
      </c>
      <c r="Q4193" s="25"/>
      <c r="R4193" s="25"/>
      <c r="S4193" s="35" t="s">
        <v>106</v>
      </c>
      <c r="T4193" s="25" t="s">
        <v>36</v>
      </c>
      <c r="U4193" s="185">
        <v>7320</v>
      </c>
      <c r="V4193" s="188">
        <v>7320</v>
      </c>
      <c r="W4193" s="189">
        <v>7320</v>
      </c>
      <c r="X4193" s="31">
        <v>7320</v>
      </c>
      <c r="Y4193" s="90">
        <f>IFERROR(ROUND(X4193/W4193-1,2),"")</f>
        <v>0</v>
      </c>
      <c r="Z4193" s="31">
        <f>IF(OR(S4193="VLD MLC components",S4193="VLD MLC pipes",S4193="VLD PEX components",S4193="VLD PEX pipes",S4193="VLD PHC components",S4193="VLD PHC pipes",S4193="Controls VLD"),"По запросу",X4193)</f>
        <v>7320</v>
      </c>
      <c r="AA4193" s="63">
        <f>ROUND(X4193/1.2,3)</f>
        <v>6100</v>
      </c>
      <c r="AB4193" s="23">
        <v>6100</v>
      </c>
      <c r="AC4193" s="190">
        <f>IFERROR(ROUND(AA4193/AB4193-1,2),"")</f>
        <v>0</v>
      </c>
      <c r="AD4193" s="25">
        <v>5.9349999999999996</v>
      </c>
      <c r="AE4193" s="25">
        <v>0.155</v>
      </c>
      <c r="AF4193" s="25">
        <v>0</v>
      </c>
      <c r="AG4193" s="25" t="s">
        <v>22</v>
      </c>
      <c r="AH4193" s="25">
        <v>0</v>
      </c>
      <c r="AI4193" s="25">
        <v>0</v>
      </c>
      <c r="AJ4193" s="25" t="s">
        <v>20</v>
      </c>
      <c r="AK4193" s="42" t="s">
        <v>19</v>
      </c>
      <c r="AL4193" s="25" t="s">
        <v>20</v>
      </c>
      <c r="AM4193" s="25">
        <v>1</v>
      </c>
      <c r="AN4193" s="25" t="s">
        <v>22</v>
      </c>
      <c r="AO4193" s="25" t="s">
        <v>22</v>
      </c>
      <c r="AP4193" s="25" t="s">
        <v>22</v>
      </c>
      <c r="AQ4193" s="25"/>
      <c r="AR4193" s="94"/>
      <c r="AS4193" s="157" t="s">
        <v>22</v>
      </c>
      <c r="AT4193" s="93">
        <v>42551</v>
      </c>
      <c r="AU4193" s="92" t="s">
        <v>22</v>
      </c>
      <c r="AV4193" s="91" t="s">
        <v>48</v>
      </c>
      <c r="AW4193" s="92" t="s">
        <v>48</v>
      </c>
      <c r="AX4193" s="92" t="s">
        <v>48</v>
      </c>
      <c r="AY4193" s="91" t="s">
        <v>152</v>
      </c>
      <c r="AZ4193" s="23"/>
      <c r="BA4193" s="25">
        <v>0</v>
      </c>
      <c r="BB4193" t="s">
        <v>48</v>
      </c>
      <c r="BC4193" t="e">
        <v>#N/A</v>
      </c>
      <c r="BD4193" t="e">
        <f>IF(Z4193=BC4193,"OK")</f>
        <v>#N/A</v>
      </c>
      <c r="BE4193">
        <v>5.9349999999999996</v>
      </c>
      <c r="BF4193">
        <v>0.155</v>
      </c>
      <c r="BG4193" t="s">
        <v>22</v>
      </c>
      <c r="BH4193" t="s">
        <v>22</v>
      </c>
      <c r="BI4193" t="s">
        <v>22</v>
      </c>
      <c r="BJ4193">
        <v>0</v>
      </c>
      <c r="BK4193">
        <v>0</v>
      </c>
      <c r="BN4193" s="183"/>
    </row>
    <row r="4194" spans="1:66" ht="25.5" x14ac:dyDescent="0.25">
      <c r="A4194" s="1"/>
      <c r="B4194" s="94">
        <v>4181</v>
      </c>
      <c r="C4194" s="43">
        <v>1054490</v>
      </c>
      <c r="D4194" s="25"/>
      <c r="E4194" s="27" t="s">
        <v>1283</v>
      </c>
      <c r="F4194" s="151" t="s">
        <v>21</v>
      </c>
      <c r="G4194" s="41" t="s">
        <v>585</v>
      </c>
      <c r="H4194" s="46" t="str">
        <f>IFERROR(IFERROR(IF(SEARCH("Usystems",$E4194)&gt;0,"Usystems"),IF(SEARCH("RIIFO",$E4194)&gt;0,"RIIFO","Uponor")),"Uponor")</f>
        <v>Uponor</v>
      </c>
      <c r="I4194" s="25" t="str">
        <f>IFERROR(MID($D4194,1,7)+0,"")</f>
        <v/>
      </c>
      <c r="J4194" s="25" t="str">
        <f>IFERROR(MID($D4194,10,7)+0,"")</f>
        <v/>
      </c>
      <c r="K4194" s="25" t="str">
        <f>IFERROR(MID($D4194,19,7)+0,"")</f>
        <v/>
      </c>
      <c r="L4194" s="25" t="str">
        <f>IFERROR(MID($D4194,28,7)+0,"")</f>
        <v/>
      </c>
      <c r="M4194" s="25" t="str">
        <f>IF(IFERROR(MID($Q4194,1,7)+0,"")&lt;1130000,IF(INDEX(C:C,MATCH(LEFT(Q4194,7)+0,I:I,0))&lt;1130000,"",INDEX(C:C,MATCH(LEFT(Q4194,7)+0,I:I,0))),IFERROR(MID($Q4194,1,7)+0,""))</f>
        <v/>
      </c>
      <c r="N4194" s="25" t="str">
        <f>IF(IFERROR(MID($Q4194,10,7)+0,"")&lt;1130000,"",IFERROR(MID($Q4194,10,7)+0,""))</f>
        <v/>
      </c>
      <c r="O4194" s="25" t="str">
        <f>IF(IFERROR(MID($Q4194,19,7)+0,"")&lt;1130000,"",IFERROR(MID($Q4194,19,7)+0,""))</f>
        <v/>
      </c>
      <c r="P4194" s="25" t="str">
        <f>IF(M4194="","",IF(N4194="",M4194,M4194&amp;", "&amp;N4194))</f>
        <v/>
      </c>
      <c r="Q4194" s="25"/>
      <c r="R4194" s="25"/>
      <c r="S4194" s="35" t="s">
        <v>106</v>
      </c>
      <c r="T4194" s="25" t="s">
        <v>36</v>
      </c>
      <c r="U4194" s="185">
        <v>21231</v>
      </c>
      <c r="V4194" s="188">
        <v>21231</v>
      </c>
      <c r="W4194" s="189">
        <v>21231</v>
      </c>
      <c r="X4194" s="31">
        <v>21231</v>
      </c>
      <c r="Y4194" s="90">
        <f>IFERROR(ROUND(X4194/W4194-1,2),"")</f>
        <v>0</v>
      </c>
      <c r="Z4194" s="31">
        <f>IF(OR(S4194="VLD MLC components",S4194="VLD MLC pipes",S4194="VLD PEX components",S4194="VLD PEX pipes",S4194="VLD PHC components",S4194="VLD PHC pipes",S4194="Controls VLD"),"По запросу",X4194)</f>
        <v>21231</v>
      </c>
      <c r="AA4194" s="63">
        <f>ROUND(X4194/1.2,3)</f>
        <v>17692.5</v>
      </c>
      <c r="AB4194" s="23">
        <v>17692.5</v>
      </c>
      <c r="AC4194" s="190">
        <f>IFERROR(ROUND(AA4194/AB4194-1,2),"")</f>
        <v>0</v>
      </c>
      <c r="AD4194" s="25">
        <v>14.24</v>
      </c>
      <c r="AE4194" s="25">
        <v>0.372</v>
      </c>
      <c r="AF4194" s="25">
        <v>0</v>
      </c>
      <c r="AG4194" s="25" t="s">
        <v>22</v>
      </c>
      <c r="AH4194" s="25">
        <v>0</v>
      </c>
      <c r="AI4194" s="25">
        <v>0</v>
      </c>
      <c r="AJ4194" s="25" t="s">
        <v>20</v>
      </c>
      <c r="AK4194" s="42" t="s">
        <v>19</v>
      </c>
      <c r="AL4194" s="25" t="s">
        <v>20</v>
      </c>
      <c r="AM4194" s="25">
        <v>1</v>
      </c>
      <c r="AN4194" s="25" t="s">
        <v>22</v>
      </c>
      <c r="AO4194" s="25" t="s">
        <v>22</v>
      </c>
      <c r="AP4194" s="25" t="s">
        <v>22</v>
      </c>
      <c r="AQ4194" s="25"/>
      <c r="AR4194" s="94"/>
      <c r="AS4194" s="157" t="s">
        <v>22</v>
      </c>
      <c r="AT4194" s="93">
        <v>42551</v>
      </c>
      <c r="AU4194" s="92" t="s">
        <v>22</v>
      </c>
      <c r="AV4194" s="91" t="s">
        <v>152</v>
      </c>
      <c r="AW4194" s="92" t="s">
        <v>48</v>
      </c>
      <c r="AX4194" s="92" t="s">
        <v>48</v>
      </c>
      <c r="AY4194" s="91" t="s">
        <v>152</v>
      </c>
      <c r="AZ4194" s="23"/>
      <c r="BA4194" s="25" t="s">
        <v>1282</v>
      </c>
      <c r="BB4194" t="s">
        <v>25</v>
      </c>
      <c r="BC4194" t="e">
        <v>#N/A</v>
      </c>
      <c r="BD4194" t="e">
        <f>IF(Z4194=BC4194,"OK")</f>
        <v>#N/A</v>
      </c>
      <c r="BE4194">
        <v>14.24</v>
      </c>
      <c r="BF4194">
        <v>0.372</v>
      </c>
      <c r="BG4194" t="s">
        <v>22</v>
      </c>
      <c r="BH4194" t="s">
        <v>22</v>
      </c>
      <c r="BI4194" t="s">
        <v>22</v>
      </c>
      <c r="BJ4194">
        <v>0</v>
      </c>
      <c r="BK4194">
        <v>0</v>
      </c>
      <c r="BN4194" s="183"/>
    </row>
    <row r="4195" spans="1:66" ht="25.5" x14ac:dyDescent="0.25">
      <c r="A4195" s="1"/>
      <c r="B4195" s="94">
        <v>4182</v>
      </c>
      <c r="C4195" s="43">
        <v>1054491</v>
      </c>
      <c r="D4195" s="25"/>
      <c r="E4195" s="27" t="s">
        <v>1281</v>
      </c>
      <c r="F4195" s="151" t="s">
        <v>21</v>
      </c>
      <c r="G4195" s="41" t="s">
        <v>585</v>
      </c>
      <c r="H4195" s="46" t="str">
        <f>IFERROR(IFERROR(IF(SEARCH("Usystems",$E4195)&gt;0,"Usystems"),IF(SEARCH("RIIFO",$E4195)&gt;0,"RIIFO","Uponor")),"Uponor")</f>
        <v>Uponor</v>
      </c>
      <c r="I4195" s="25" t="str">
        <f>IFERROR(MID($D4195,1,7)+0,"")</f>
        <v/>
      </c>
      <c r="J4195" s="25" t="str">
        <f>IFERROR(MID($D4195,10,7)+0,"")</f>
        <v/>
      </c>
      <c r="K4195" s="25" t="str">
        <f>IFERROR(MID($D4195,19,7)+0,"")</f>
        <v/>
      </c>
      <c r="L4195" s="25" t="str">
        <f>IFERROR(MID($D4195,28,7)+0,"")</f>
        <v/>
      </c>
      <c r="M4195" s="25" t="str">
        <f>IF(IFERROR(MID($Q4195,1,7)+0,"")&lt;1130000,IF(INDEX(C:C,MATCH(LEFT(Q4195,7)+0,I:I,0))&lt;1130000,"",INDEX(C:C,MATCH(LEFT(Q4195,7)+0,I:I,0))),IFERROR(MID($Q4195,1,7)+0,""))</f>
        <v/>
      </c>
      <c r="N4195" s="25" t="str">
        <f>IF(IFERROR(MID($Q4195,10,7)+0,"")&lt;1130000,"",IFERROR(MID($Q4195,10,7)+0,""))</f>
        <v/>
      </c>
      <c r="O4195" s="25" t="str">
        <f>IF(IFERROR(MID($Q4195,19,7)+0,"")&lt;1130000,"",IFERROR(MID($Q4195,19,7)+0,""))</f>
        <v/>
      </c>
      <c r="P4195" s="25" t="str">
        <f>IF(M4195="","",IF(N4195="",M4195,M4195&amp;", "&amp;N4195))</f>
        <v/>
      </c>
      <c r="Q4195" s="25"/>
      <c r="R4195" s="25"/>
      <c r="S4195" s="35" t="s">
        <v>106</v>
      </c>
      <c r="T4195" s="25" t="s">
        <v>36</v>
      </c>
      <c r="U4195" s="185">
        <v>29890</v>
      </c>
      <c r="V4195" s="188">
        <v>29890</v>
      </c>
      <c r="W4195" s="189">
        <v>29890</v>
      </c>
      <c r="X4195" s="31">
        <v>29890</v>
      </c>
      <c r="Y4195" s="90">
        <f>IFERROR(ROUND(X4195/W4195-1,2),"")</f>
        <v>0</v>
      </c>
      <c r="Z4195" s="31">
        <f>IF(OR(S4195="VLD MLC components",S4195="VLD MLC pipes",S4195="VLD PEX components",S4195="VLD PEX pipes",S4195="VLD PHC components",S4195="VLD PHC pipes",S4195="Controls VLD"),"По запросу",X4195)</f>
        <v>29890</v>
      </c>
      <c r="AA4195" s="63">
        <f>ROUND(X4195/1.2,3)</f>
        <v>24908.332999999999</v>
      </c>
      <c r="AB4195" s="23">
        <v>24908.332999999999</v>
      </c>
      <c r="AC4195" s="190">
        <f>IFERROR(ROUND(AA4195/AB4195-1,2),"")</f>
        <v>0</v>
      </c>
      <c r="AD4195" s="25">
        <v>28.49</v>
      </c>
      <c r="AE4195" s="25">
        <v>0.74299999999999999</v>
      </c>
      <c r="AF4195" s="25">
        <v>0</v>
      </c>
      <c r="AG4195" s="25" t="s">
        <v>22</v>
      </c>
      <c r="AH4195" s="25">
        <v>0</v>
      </c>
      <c r="AI4195" s="25">
        <v>0</v>
      </c>
      <c r="AJ4195" s="25" t="s">
        <v>20</v>
      </c>
      <c r="AK4195" s="42" t="s">
        <v>19</v>
      </c>
      <c r="AL4195" s="25" t="s">
        <v>20</v>
      </c>
      <c r="AM4195" s="25">
        <v>1</v>
      </c>
      <c r="AN4195" s="25" t="s">
        <v>22</v>
      </c>
      <c r="AO4195" s="25" t="s">
        <v>22</v>
      </c>
      <c r="AP4195" s="25" t="s">
        <v>22</v>
      </c>
      <c r="AQ4195" s="25"/>
      <c r="AR4195" s="94"/>
      <c r="AS4195" s="157" t="s">
        <v>22</v>
      </c>
      <c r="AT4195" s="93">
        <v>42551</v>
      </c>
      <c r="AU4195" s="92" t="s">
        <v>22</v>
      </c>
      <c r="AV4195" s="91" t="s">
        <v>152</v>
      </c>
      <c r="AW4195" s="92" t="s">
        <v>48</v>
      </c>
      <c r="AX4195" s="92" t="s">
        <v>48</v>
      </c>
      <c r="AY4195" s="91" t="s">
        <v>152</v>
      </c>
      <c r="AZ4195" s="23"/>
      <c r="BA4195" s="25" t="s">
        <v>1280</v>
      </c>
      <c r="BB4195" t="s">
        <v>25</v>
      </c>
      <c r="BC4195" t="e">
        <v>#N/A</v>
      </c>
      <c r="BD4195" t="e">
        <f>IF(Z4195=BC4195,"OK")</f>
        <v>#N/A</v>
      </c>
      <c r="BE4195">
        <v>28.49</v>
      </c>
      <c r="BF4195">
        <v>0.74299999999999999</v>
      </c>
      <c r="BG4195" t="s">
        <v>22</v>
      </c>
      <c r="BH4195" t="s">
        <v>22</v>
      </c>
      <c r="BI4195" t="s">
        <v>22</v>
      </c>
      <c r="BJ4195">
        <v>0</v>
      </c>
      <c r="BK4195">
        <v>0</v>
      </c>
      <c r="BN4195" s="183"/>
    </row>
    <row r="4196" spans="1:66" ht="25.5" x14ac:dyDescent="0.25">
      <c r="A4196" s="1"/>
      <c r="B4196" s="94">
        <v>4183</v>
      </c>
      <c r="C4196" s="43">
        <v>1054493</v>
      </c>
      <c r="D4196" s="25"/>
      <c r="E4196" s="27" t="s">
        <v>1279</v>
      </c>
      <c r="F4196" s="151" t="s">
        <v>21</v>
      </c>
      <c r="G4196" s="25"/>
      <c r="H4196" s="46" t="str">
        <f>IFERROR(IFERROR(IF(SEARCH("Usystems",$E4196)&gt;0,"Usystems"),IF(SEARCH("RIIFO",$E4196)&gt;0,"RIIFO","Uponor")),"Uponor")</f>
        <v>Uponor</v>
      </c>
      <c r="I4196" s="25" t="str">
        <f>IFERROR(MID($D4196,1,7)+0,"")</f>
        <v/>
      </c>
      <c r="J4196" s="25" t="str">
        <f>IFERROR(MID($D4196,10,7)+0,"")</f>
        <v/>
      </c>
      <c r="K4196" s="25" t="str">
        <f>IFERROR(MID($D4196,19,7)+0,"")</f>
        <v/>
      </c>
      <c r="L4196" s="25" t="str">
        <f>IFERROR(MID($D4196,28,7)+0,"")</f>
        <v/>
      </c>
      <c r="M4196" s="25" t="str">
        <f>IF(IFERROR(MID($Q4196,1,7)+0,"")&lt;1130000,IF(INDEX(C:C,MATCH(LEFT(Q4196,7)+0,I:I,0))&lt;1130000,"",INDEX(C:C,MATCH(LEFT(Q4196,7)+0,I:I,0))),IFERROR(MID($Q4196,1,7)+0,""))</f>
        <v/>
      </c>
      <c r="N4196" s="25" t="str">
        <f>IF(IFERROR(MID($Q4196,10,7)+0,"")&lt;1130000,"",IFERROR(MID($Q4196,10,7)+0,""))</f>
        <v/>
      </c>
      <c r="O4196" s="25" t="str">
        <f>IF(IFERROR(MID($Q4196,19,7)+0,"")&lt;1130000,"",IFERROR(MID($Q4196,19,7)+0,""))</f>
        <v/>
      </c>
      <c r="P4196" s="25" t="str">
        <f>IF(M4196="","",IF(N4196="",M4196,M4196&amp;", "&amp;N4196))</f>
        <v/>
      </c>
      <c r="Q4196" s="25"/>
      <c r="R4196" s="25"/>
      <c r="S4196" s="35" t="s">
        <v>106</v>
      </c>
      <c r="T4196" s="25" t="s">
        <v>36</v>
      </c>
      <c r="U4196" s="185">
        <v>18007</v>
      </c>
      <c r="V4196" s="188">
        <v>18007</v>
      </c>
      <c r="W4196" s="189">
        <v>18007</v>
      </c>
      <c r="X4196" s="31">
        <v>18007</v>
      </c>
      <c r="Y4196" s="90">
        <f>IFERROR(ROUND(X4196/W4196-1,2),"")</f>
        <v>0</v>
      </c>
      <c r="Z4196" s="31">
        <f>IF(OR(S4196="VLD MLC components",S4196="VLD MLC pipes",S4196="VLD PEX components",S4196="VLD PEX pipes",S4196="VLD PHC components",S4196="VLD PHC pipes",S4196="Controls VLD"),"По запросу",X4196)</f>
        <v>18007</v>
      </c>
      <c r="AA4196" s="63">
        <f>ROUND(X4196/1.2,3)</f>
        <v>15005.833000000001</v>
      </c>
      <c r="AB4196" s="23">
        <v>15005.833000000001</v>
      </c>
      <c r="AC4196" s="190">
        <f>IFERROR(ROUND(AA4196/AB4196-1,2),"")</f>
        <v>0</v>
      </c>
      <c r="AD4196" s="25">
        <v>8.2479999999999993</v>
      </c>
      <c r="AE4196" s="25">
        <v>0.33700000000000002</v>
      </c>
      <c r="AF4196" s="25">
        <v>0</v>
      </c>
      <c r="AG4196" s="25" t="s">
        <v>22</v>
      </c>
      <c r="AH4196" s="25">
        <v>0</v>
      </c>
      <c r="AI4196" s="25">
        <v>0</v>
      </c>
      <c r="AJ4196" s="25" t="s">
        <v>20</v>
      </c>
      <c r="AK4196" s="42" t="s">
        <v>19</v>
      </c>
      <c r="AL4196" s="25" t="s">
        <v>20</v>
      </c>
      <c r="AM4196" s="25">
        <v>1</v>
      </c>
      <c r="AN4196" s="25" t="s">
        <v>22</v>
      </c>
      <c r="AO4196" s="25" t="s">
        <v>22</v>
      </c>
      <c r="AP4196" s="25" t="s">
        <v>22</v>
      </c>
      <c r="AQ4196" s="25"/>
      <c r="AR4196" s="94"/>
      <c r="AS4196" s="157" t="s">
        <v>22</v>
      </c>
      <c r="AT4196" s="93">
        <v>42551</v>
      </c>
      <c r="AU4196" s="92" t="s">
        <v>22</v>
      </c>
      <c r="AV4196" s="91" t="s">
        <v>48</v>
      </c>
      <c r="AW4196" s="92" t="s">
        <v>48</v>
      </c>
      <c r="AX4196" s="92" t="s">
        <v>48</v>
      </c>
      <c r="AY4196" s="91" t="s">
        <v>152</v>
      </c>
      <c r="AZ4196" s="23"/>
      <c r="BA4196" s="25">
        <v>0</v>
      </c>
      <c r="BB4196" t="s">
        <v>48</v>
      </c>
      <c r="BC4196" t="e">
        <v>#N/A</v>
      </c>
      <c r="BD4196" t="e">
        <f>IF(Z4196=BC4196,"OK")</f>
        <v>#N/A</v>
      </c>
      <c r="BE4196">
        <v>8.2479999999999993</v>
      </c>
      <c r="BF4196">
        <v>0.33700000000000002</v>
      </c>
      <c r="BG4196" t="s">
        <v>22</v>
      </c>
      <c r="BH4196" t="s">
        <v>22</v>
      </c>
      <c r="BI4196" t="s">
        <v>22</v>
      </c>
      <c r="BJ4196">
        <v>0</v>
      </c>
      <c r="BK4196">
        <v>0</v>
      </c>
      <c r="BN4196" s="183"/>
    </row>
    <row r="4197" spans="1:66" ht="25.5" x14ac:dyDescent="0.25">
      <c r="A4197" s="1"/>
      <c r="B4197" s="94">
        <v>4184</v>
      </c>
      <c r="C4197" s="43">
        <v>1054494</v>
      </c>
      <c r="D4197" s="25"/>
      <c r="E4197" s="27" t="s">
        <v>1278</v>
      </c>
      <c r="F4197" s="151" t="s">
        <v>21</v>
      </c>
      <c r="G4197" s="25"/>
      <c r="H4197" s="46" t="str">
        <f>IFERROR(IFERROR(IF(SEARCH("Usystems",$E4197)&gt;0,"Usystems"),IF(SEARCH("RIIFO",$E4197)&gt;0,"RIIFO","Uponor")),"Uponor")</f>
        <v>Uponor</v>
      </c>
      <c r="I4197" s="25" t="str">
        <f>IFERROR(MID($D4197,1,7)+0,"")</f>
        <v/>
      </c>
      <c r="J4197" s="25" t="str">
        <f>IFERROR(MID($D4197,10,7)+0,"")</f>
        <v/>
      </c>
      <c r="K4197" s="25" t="str">
        <f>IFERROR(MID($D4197,19,7)+0,"")</f>
        <v/>
      </c>
      <c r="L4197" s="25" t="str">
        <f>IFERROR(MID($D4197,28,7)+0,"")</f>
        <v/>
      </c>
      <c r="M4197" s="25" t="str">
        <f>IF(IFERROR(MID($Q4197,1,7)+0,"")&lt;1130000,IF(INDEX(C:C,MATCH(LEFT(Q4197,7)+0,I:I,0))&lt;1130000,"",INDEX(C:C,MATCH(LEFT(Q4197,7)+0,I:I,0))),IFERROR(MID($Q4197,1,7)+0,""))</f>
        <v/>
      </c>
      <c r="N4197" s="25" t="str">
        <f>IF(IFERROR(MID($Q4197,10,7)+0,"")&lt;1130000,"",IFERROR(MID($Q4197,10,7)+0,""))</f>
        <v/>
      </c>
      <c r="O4197" s="25" t="str">
        <f>IF(IFERROR(MID($Q4197,19,7)+0,"")&lt;1130000,"",IFERROR(MID($Q4197,19,7)+0,""))</f>
        <v/>
      </c>
      <c r="P4197" s="25" t="str">
        <f>IF(M4197="","",IF(N4197="",M4197,M4197&amp;", "&amp;N4197))</f>
        <v/>
      </c>
      <c r="Q4197" s="25"/>
      <c r="R4197" s="25"/>
      <c r="S4197" s="35" t="s">
        <v>106</v>
      </c>
      <c r="T4197" s="25" t="s">
        <v>36</v>
      </c>
      <c r="U4197" s="185">
        <v>14120</v>
      </c>
      <c r="V4197" s="188">
        <v>14120</v>
      </c>
      <c r="W4197" s="189">
        <v>14120</v>
      </c>
      <c r="X4197" s="31">
        <v>14120</v>
      </c>
      <c r="Y4197" s="90">
        <f>IFERROR(ROUND(X4197/W4197-1,2),"")</f>
        <v>0</v>
      </c>
      <c r="Z4197" s="31">
        <f>IF(OR(S4197="VLD MLC components",S4197="VLD MLC pipes",S4197="VLD PEX components",S4197="VLD PEX pipes",S4197="VLD PHC components",S4197="VLD PHC pipes",S4197="Controls VLD"),"По запросу",X4197)</f>
        <v>14120</v>
      </c>
      <c r="AA4197" s="63">
        <f>ROUND(X4197/1.2,3)</f>
        <v>11766.666999999999</v>
      </c>
      <c r="AB4197" s="23">
        <v>11766.666999999999</v>
      </c>
      <c r="AC4197" s="190">
        <f>IFERROR(ROUND(AA4197/AB4197-1,2),"")</f>
        <v>0</v>
      </c>
      <c r="AD4197" s="25">
        <v>10.99</v>
      </c>
      <c r="AE4197" s="25">
        <v>0.28100000000000003</v>
      </c>
      <c r="AF4197" s="25">
        <v>0</v>
      </c>
      <c r="AG4197" s="25" t="s">
        <v>22</v>
      </c>
      <c r="AH4197" s="25">
        <v>0</v>
      </c>
      <c r="AI4197" s="25">
        <v>0</v>
      </c>
      <c r="AJ4197" s="25" t="s">
        <v>20</v>
      </c>
      <c r="AK4197" s="42" t="s">
        <v>19</v>
      </c>
      <c r="AL4197" s="25" t="s">
        <v>20</v>
      </c>
      <c r="AM4197" s="25">
        <v>1</v>
      </c>
      <c r="AN4197" s="25" t="s">
        <v>22</v>
      </c>
      <c r="AO4197" s="25" t="s">
        <v>22</v>
      </c>
      <c r="AP4197" s="25" t="s">
        <v>22</v>
      </c>
      <c r="AQ4197" s="25"/>
      <c r="AR4197" s="94"/>
      <c r="AS4197" s="157" t="s">
        <v>22</v>
      </c>
      <c r="AT4197" s="93">
        <v>42551</v>
      </c>
      <c r="AU4197" s="92" t="s">
        <v>22</v>
      </c>
      <c r="AV4197" s="91" t="s">
        <v>48</v>
      </c>
      <c r="AW4197" s="92" t="s">
        <v>48</v>
      </c>
      <c r="AX4197" s="92" t="s">
        <v>48</v>
      </c>
      <c r="AY4197" s="91" t="s">
        <v>152</v>
      </c>
      <c r="AZ4197" s="23"/>
      <c r="BA4197" s="25">
        <v>0</v>
      </c>
      <c r="BB4197" t="s">
        <v>48</v>
      </c>
      <c r="BC4197" t="e">
        <v>#N/A</v>
      </c>
      <c r="BD4197" t="e">
        <f>IF(Z4197=BC4197,"OK")</f>
        <v>#N/A</v>
      </c>
      <c r="BE4197">
        <v>10.99</v>
      </c>
      <c r="BF4197">
        <v>0.28100000000000003</v>
      </c>
      <c r="BG4197" t="s">
        <v>22</v>
      </c>
      <c r="BH4197" t="s">
        <v>22</v>
      </c>
      <c r="BI4197" t="s">
        <v>22</v>
      </c>
      <c r="BJ4197">
        <v>0</v>
      </c>
      <c r="BK4197">
        <v>0</v>
      </c>
      <c r="BN4197" s="183"/>
    </row>
    <row r="4198" spans="1:66" ht="25.5" x14ac:dyDescent="0.25">
      <c r="A4198" s="1"/>
      <c r="B4198" s="94">
        <v>4185</v>
      </c>
      <c r="C4198" s="43">
        <v>1054495</v>
      </c>
      <c r="D4198" s="25"/>
      <c r="E4198" s="27" t="s">
        <v>1277</v>
      </c>
      <c r="F4198" s="151" t="s">
        <v>21</v>
      </c>
      <c r="G4198" s="25"/>
      <c r="H4198" s="46" t="str">
        <f>IFERROR(IFERROR(IF(SEARCH("Usystems",$E4198)&gt;0,"Usystems"),IF(SEARCH("RIIFO",$E4198)&gt;0,"RIIFO","Uponor")),"Uponor")</f>
        <v>Uponor</v>
      </c>
      <c r="I4198" s="25" t="str">
        <f>IFERROR(MID($D4198,1,7)+0,"")</f>
        <v/>
      </c>
      <c r="J4198" s="25" t="str">
        <f>IFERROR(MID($D4198,10,7)+0,"")</f>
        <v/>
      </c>
      <c r="K4198" s="25" t="str">
        <f>IFERROR(MID($D4198,19,7)+0,"")</f>
        <v/>
      </c>
      <c r="L4198" s="25" t="str">
        <f>IFERROR(MID($D4198,28,7)+0,"")</f>
        <v/>
      </c>
      <c r="M4198" s="25" t="str">
        <f>IF(IFERROR(MID($Q4198,1,7)+0,"")&lt;1130000,IF(INDEX(C:C,MATCH(LEFT(Q4198,7)+0,I:I,0))&lt;1130000,"",INDEX(C:C,MATCH(LEFT(Q4198,7)+0,I:I,0))),IFERROR(MID($Q4198,1,7)+0,""))</f>
        <v/>
      </c>
      <c r="N4198" s="25" t="str">
        <f>IF(IFERROR(MID($Q4198,10,7)+0,"")&lt;1130000,"",IFERROR(MID($Q4198,10,7)+0,""))</f>
        <v/>
      </c>
      <c r="O4198" s="25" t="str">
        <f>IF(IFERROR(MID($Q4198,19,7)+0,"")&lt;1130000,"",IFERROR(MID($Q4198,19,7)+0,""))</f>
        <v/>
      </c>
      <c r="P4198" s="25" t="str">
        <f>IF(M4198="","",IF(N4198="",M4198,M4198&amp;", "&amp;N4198))</f>
        <v/>
      </c>
      <c r="Q4198" s="25"/>
      <c r="R4198" s="25"/>
      <c r="S4198" s="35" t="s">
        <v>106</v>
      </c>
      <c r="T4198" s="25" t="s">
        <v>36</v>
      </c>
      <c r="U4198" s="185">
        <v>35177</v>
      </c>
      <c r="V4198" s="188">
        <v>35177</v>
      </c>
      <c r="W4198" s="189">
        <v>35177</v>
      </c>
      <c r="X4198" s="31">
        <v>35177</v>
      </c>
      <c r="Y4198" s="90">
        <f>IFERROR(ROUND(X4198/W4198-1,2),"")</f>
        <v>0</v>
      </c>
      <c r="Z4198" s="31">
        <f>IF(OR(S4198="VLD MLC components",S4198="VLD MLC pipes",S4198="VLD PEX components",S4198="VLD PEX pipes",S4198="VLD PHC components",S4198="VLD PHC pipes",S4198="Controls VLD"),"По запросу",X4198)</f>
        <v>35177</v>
      </c>
      <c r="AA4198" s="63">
        <f>ROUND(X4198/1.2,3)</f>
        <v>29314.167000000001</v>
      </c>
      <c r="AB4198" s="23">
        <v>29314.167000000001</v>
      </c>
      <c r="AC4198" s="190">
        <f>IFERROR(ROUND(AA4198/AB4198-1,2),"")</f>
        <v>0</v>
      </c>
      <c r="AD4198" s="25">
        <v>26.35</v>
      </c>
      <c r="AE4198" s="25">
        <v>0.67400000000000004</v>
      </c>
      <c r="AF4198" s="25">
        <v>0</v>
      </c>
      <c r="AG4198" s="25" t="s">
        <v>22</v>
      </c>
      <c r="AH4198" s="25">
        <v>0</v>
      </c>
      <c r="AI4198" s="25">
        <v>0</v>
      </c>
      <c r="AJ4198" s="25" t="s">
        <v>20</v>
      </c>
      <c r="AK4198" s="42" t="s">
        <v>19</v>
      </c>
      <c r="AL4198" s="25" t="s">
        <v>20</v>
      </c>
      <c r="AM4198" s="25">
        <v>1</v>
      </c>
      <c r="AN4198" s="25" t="s">
        <v>22</v>
      </c>
      <c r="AO4198" s="25" t="s">
        <v>22</v>
      </c>
      <c r="AP4198" s="25" t="s">
        <v>22</v>
      </c>
      <c r="AQ4198" s="25"/>
      <c r="AR4198" s="94"/>
      <c r="AS4198" s="157" t="s">
        <v>22</v>
      </c>
      <c r="AT4198" s="93">
        <v>42551</v>
      </c>
      <c r="AU4198" s="92" t="s">
        <v>22</v>
      </c>
      <c r="AV4198" s="91" t="s">
        <v>48</v>
      </c>
      <c r="AW4198" s="92" t="s">
        <v>48</v>
      </c>
      <c r="AX4198" s="92" t="s">
        <v>48</v>
      </c>
      <c r="AY4198" s="91" t="s">
        <v>152</v>
      </c>
      <c r="AZ4198" s="23"/>
      <c r="BA4198" s="25">
        <v>0</v>
      </c>
      <c r="BB4198" t="s">
        <v>48</v>
      </c>
      <c r="BC4198" t="e">
        <v>#N/A</v>
      </c>
      <c r="BD4198" t="e">
        <f>IF(Z4198=BC4198,"OK")</f>
        <v>#N/A</v>
      </c>
      <c r="BE4198">
        <v>26.35</v>
      </c>
      <c r="BF4198">
        <v>0.67400000000000004</v>
      </c>
      <c r="BG4198" t="s">
        <v>22</v>
      </c>
      <c r="BH4198" t="s">
        <v>22</v>
      </c>
      <c r="BI4198" t="s">
        <v>22</v>
      </c>
      <c r="BJ4198">
        <v>0</v>
      </c>
      <c r="BK4198">
        <v>0</v>
      </c>
      <c r="BN4198" s="183"/>
    </row>
    <row r="4199" spans="1:66" ht="25.5" x14ac:dyDescent="0.25">
      <c r="A4199" s="1"/>
      <c r="B4199" s="94">
        <v>4186</v>
      </c>
      <c r="C4199" s="43">
        <v>1054496</v>
      </c>
      <c r="D4199" s="25"/>
      <c r="E4199" s="27" t="s">
        <v>1276</v>
      </c>
      <c r="F4199" s="151" t="s">
        <v>21</v>
      </c>
      <c r="G4199" s="25"/>
      <c r="H4199" s="46" t="str">
        <f>IFERROR(IFERROR(IF(SEARCH("Usystems",$E4199)&gt;0,"Usystems"),IF(SEARCH("RIIFO",$E4199)&gt;0,"RIIFO","Uponor")),"Uponor")</f>
        <v>Uponor</v>
      </c>
      <c r="I4199" s="25" t="str">
        <f>IFERROR(MID($D4199,1,7)+0,"")</f>
        <v/>
      </c>
      <c r="J4199" s="25" t="str">
        <f>IFERROR(MID($D4199,10,7)+0,"")</f>
        <v/>
      </c>
      <c r="K4199" s="25" t="str">
        <f>IFERROR(MID($D4199,19,7)+0,"")</f>
        <v/>
      </c>
      <c r="L4199" s="25" t="str">
        <f>IFERROR(MID($D4199,28,7)+0,"")</f>
        <v/>
      </c>
      <c r="M4199" s="25" t="str">
        <f>IF(IFERROR(MID($Q4199,1,7)+0,"")&lt;1130000,IF(INDEX(C:C,MATCH(LEFT(Q4199,7)+0,I:I,0))&lt;1130000,"",INDEX(C:C,MATCH(LEFT(Q4199,7)+0,I:I,0))),IFERROR(MID($Q4199,1,7)+0,""))</f>
        <v/>
      </c>
      <c r="N4199" s="25" t="str">
        <f>IF(IFERROR(MID($Q4199,10,7)+0,"")&lt;1130000,"",IFERROR(MID($Q4199,10,7)+0,""))</f>
        <v/>
      </c>
      <c r="O4199" s="25" t="str">
        <f>IF(IFERROR(MID($Q4199,19,7)+0,"")&lt;1130000,"",IFERROR(MID($Q4199,19,7)+0,""))</f>
        <v/>
      </c>
      <c r="P4199" s="25" t="str">
        <f>IF(M4199="","",IF(N4199="",M4199,M4199&amp;", "&amp;N4199))</f>
        <v/>
      </c>
      <c r="Q4199" s="25"/>
      <c r="R4199" s="25"/>
      <c r="S4199" s="35" t="s">
        <v>106</v>
      </c>
      <c r="T4199" s="25" t="s">
        <v>36</v>
      </c>
      <c r="U4199" s="185">
        <v>59549</v>
      </c>
      <c r="V4199" s="188">
        <v>59549</v>
      </c>
      <c r="W4199" s="189">
        <v>59549</v>
      </c>
      <c r="X4199" s="31">
        <v>59549</v>
      </c>
      <c r="Y4199" s="90">
        <f>IFERROR(ROUND(X4199/W4199-1,2),"")</f>
        <v>0</v>
      </c>
      <c r="Z4199" s="31">
        <f>IF(OR(S4199="VLD MLC components",S4199="VLD MLC pipes",S4199="VLD PEX components",S4199="VLD PEX pipes",S4199="VLD PHC components",S4199="VLD PHC pipes",S4199="Controls VLD"),"По запросу",X4199)</f>
        <v>59549</v>
      </c>
      <c r="AA4199" s="63">
        <f>ROUND(X4199/1.2,3)</f>
        <v>49624.167000000001</v>
      </c>
      <c r="AB4199" s="23">
        <v>49624.167000000001</v>
      </c>
      <c r="AC4199" s="190">
        <f>IFERROR(ROUND(AA4199/AB4199-1,2),"")</f>
        <v>0</v>
      </c>
      <c r="AD4199" s="25">
        <v>52.7</v>
      </c>
      <c r="AE4199" s="25">
        <v>1.3480000000000001</v>
      </c>
      <c r="AF4199" s="25">
        <v>0</v>
      </c>
      <c r="AG4199" s="25" t="s">
        <v>22</v>
      </c>
      <c r="AH4199" s="25">
        <v>0</v>
      </c>
      <c r="AI4199" s="25">
        <v>0</v>
      </c>
      <c r="AJ4199" s="25" t="s">
        <v>20</v>
      </c>
      <c r="AK4199" s="42" t="s">
        <v>19</v>
      </c>
      <c r="AL4199" s="25" t="s">
        <v>20</v>
      </c>
      <c r="AM4199" s="25">
        <v>1</v>
      </c>
      <c r="AN4199" s="25" t="s">
        <v>22</v>
      </c>
      <c r="AO4199" s="25" t="s">
        <v>22</v>
      </c>
      <c r="AP4199" s="25" t="s">
        <v>22</v>
      </c>
      <c r="AQ4199" s="25"/>
      <c r="AR4199" s="94"/>
      <c r="AS4199" s="157" t="s">
        <v>22</v>
      </c>
      <c r="AT4199" s="93">
        <v>42551</v>
      </c>
      <c r="AU4199" s="92" t="s">
        <v>22</v>
      </c>
      <c r="AV4199" s="91" t="s">
        <v>48</v>
      </c>
      <c r="AW4199" s="92" t="s">
        <v>48</v>
      </c>
      <c r="AX4199" s="92" t="s">
        <v>48</v>
      </c>
      <c r="AY4199" s="91" t="s">
        <v>152</v>
      </c>
      <c r="AZ4199" s="23"/>
      <c r="BA4199" s="25">
        <v>0</v>
      </c>
      <c r="BB4199" t="s">
        <v>48</v>
      </c>
      <c r="BC4199" t="e">
        <v>#N/A</v>
      </c>
      <c r="BD4199" t="e">
        <f>IF(Z4199=BC4199,"OK")</f>
        <v>#N/A</v>
      </c>
      <c r="BE4199">
        <v>52.7</v>
      </c>
      <c r="BF4199">
        <v>1.3480000000000001</v>
      </c>
      <c r="BG4199" t="s">
        <v>22</v>
      </c>
      <c r="BH4199" t="s">
        <v>22</v>
      </c>
      <c r="BI4199" t="s">
        <v>22</v>
      </c>
      <c r="BJ4199">
        <v>0</v>
      </c>
      <c r="BK4199">
        <v>0</v>
      </c>
      <c r="BN4199" s="183"/>
    </row>
    <row r="4200" spans="1:66" ht="25.5" x14ac:dyDescent="0.25">
      <c r="A4200" s="1"/>
      <c r="B4200" s="94">
        <v>4187</v>
      </c>
      <c r="C4200" s="43">
        <v>1059453</v>
      </c>
      <c r="D4200" s="25"/>
      <c r="E4200" s="27" t="s">
        <v>1275</v>
      </c>
      <c r="F4200" s="151" t="s">
        <v>21</v>
      </c>
      <c r="G4200" s="25"/>
      <c r="H4200" s="46" t="str">
        <f>IFERROR(IFERROR(IF(SEARCH("Usystems",$E4200)&gt;0,"Usystems"),IF(SEARCH("RIIFO",$E4200)&gt;0,"RIIFO","Uponor")),"Uponor")</f>
        <v>Uponor</v>
      </c>
      <c r="I4200" s="25" t="str">
        <f>IFERROR(MID($D4200,1,7)+0,"")</f>
        <v/>
      </c>
      <c r="J4200" s="25" t="str">
        <f>IFERROR(MID($D4200,10,7)+0,"")</f>
        <v/>
      </c>
      <c r="K4200" s="25" t="str">
        <f>IFERROR(MID($D4200,19,7)+0,"")</f>
        <v/>
      </c>
      <c r="L4200" s="25" t="str">
        <f>IFERROR(MID($D4200,28,7)+0,"")</f>
        <v/>
      </c>
      <c r="M4200" s="25" t="str">
        <f>IF(IFERROR(MID($Q4200,1,7)+0,"")&lt;1130000,IF(INDEX(C:C,MATCH(LEFT(Q4200,7)+0,I:I,0))&lt;1130000,"",INDEX(C:C,MATCH(LEFT(Q4200,7)+0,I:I,0))),IFERROR(MID($Q4200,1,7)+0,""))</f>
        <v/>
      </c>
      <c r="N4200" s="25" t="str">
        <f>IF(IFERROR(MID($Q4200,10,7)+0,"")&lt;1130000,"",IFERROR(MID($Q4200,10,7)+0,""))</f>
        <v/>
      </c>
      <c r="O4200" s="25" t="str">
        <f>IF(IFERROR(MID($Q4200,19,7)+0,"")&lt;1130000,"",IFERROR(MID($Q4200,19,7)+0,""))</f>
        <v/>
      </c>
      <c r="P4200" s="25" t="str">
        <f>IF(M4200="","",IF(N4200="",M4200,M4200&amp;", "&amp;N4200))</f>
        <v/>
      </c>
      <c r="Q4200" s="25"/>
      <c r="R4200" s="25"/>
      <c r="S4200" s="35" t="s">
        <v>106</v>
      </c>
      <c r="T4200" s="25" t="s">
        <v>36</v>
      </c>
      <c r="U4200" s="185">
        <v>60702</v>
      </c>
      <c r="V4200" s="188">
        <v>60702</v>
      </c>
      <c r="W4200" s="189">
        <v>60702</v>
      </c>
      <c r="X4200" s="31">
        <v>60702</v>
      </c>
      <c r="Y4200" s="90">
        <f>IFERROR(ROUND(X4200/W4200-1,2),"")</f>
        <v>0</v>
      </c>
      <c r="Z4200" s="31">
        <f>IF(OR(S4200="VLD MLC components",S4200="VLD MLC pipes",S4200="VLD PEX components",S4200="VLD PEX pipes",S4200="VLD PHC components",S4200="VLD PHC pipes",S4200="Controls VLD"),"По запросу",X4200)</f>
        <v>60702</v>
      </c>
      <c r="AA4200" s="63">
        <f>ROUND(X4200/1.2,3)</f>
        <v>50585</v>
      </c>
      <c r="AB4200" s="23">
        <v>50585</v>
      </c>
      <c r="AC4200" s="190">
        <f>IFERROR(ROUND(AA4200/AB4200-1,2),"")</f>
        <v>0</v>
      </c>
      <c r="AD4200" s="25">
        <v>39</v>
      </c>
      <c r="AE4200" s="25">
        <v>1.101801</v>
      </c>
      <c r="AF4200" s="25">
        <v>0</v>
      </c>
      <c r="AG4200" s="25" t="s">
        <v>22</v>
      </c>
      <c r="AH4200" s="25">
        <v>0</v>
      </c>
      <c r="AI4200" s="25">
        <v>0</v>
      </c>
      <c r="AJ4200" s="25" t="s">
        <v>20</v>
      </c>
      <c r="AK4200" s="42" t="s">
        <v>19</v>
      </c>
      <c r="AL4200" s="25" t="s">
        <v>20</v>
      </c>
      <c r="AM4200" s="25">
        <v>1</v>
      </c>
      <c r="AN4200" s="25" t="s">
        <v>22</v>
      </c>
      <c r="AO4200" s="25" t="s">
        <v>22</v>
      </c>
      <c r="AP4200" s="25" t="s">
        <v>22</v>
      </c>
      <c r="AQ4200" s="25"/>
      <c r="AR4200" s="94"/>
      <c r="AS4200" s="157" t="s">
        <v>22</v>
      </c>
      <c r="AT4200" s="93">
        <v>42551</v>
      </c>
      <c r="AU4200" s="92" t="s">
        <v>22</v>
      </c>
      <c r="AV4200" s="91" t="s">
        <v>48</v>
      </c>
      <c r="AW4200" s="92" t="s">
        <v>48</v>
      </c>
      <c r="AX4200" s="92" t="s">
        <v>48</v>
      </c>
      <c r="AY4200" s="91" t="s">
        <v>152</v>
      </c>
      <c r="AZ4200" s="23"/>
      <c r="BA4200" s="25">
        <v>0</v>
      </c>
      <c r="BB4200" t="s">
        <v>48</v>
      </c>
      <c r="BC4200" t="e">
        <v>#N/A</v>
      </c>
      <c r="BD4200" t="e">
        <f>IF(Z4200=BC4200,"OK")</f>
        <v>#N/A</v>
      </c>
      <c r="BE4200">
        <v>39</v>
      </c>
      <c r="BF4200">
        <v>1.101801</v>
      </c>
      <c r="BG4200" t="s">
        <v>22</v>
      </c>
      <c r="BH4200" t="s">
        <v>22</v>
      </c>
      <c r="BI4200" t="s">
        <v>22</v>
      </c>
      <c r="BJ4200">
        <v>0</v>
      </c>
      <c r="BK4200">
        <v>0</v>
      </c>
      <c r="BN4200" s="183"/>
    </row>
    <row r="4201" spans="1:66" ht="25.5" x14ac:dyDescent="0.25">
      <c r="A4201" s="1"/>
      <c r="B4201" s="94">
        <v>4188</v>
      </c>
      <c r="C4201" s="43">
        <v>1059454</v>
      </c>
      <c r="D4201" s="25"/>
      <c r="E4201" s="27" t="s">
        <v>1274</v>
      </c>
      <c r="F4201" s="151" t="s">
        <v>21</v>
      </c>
      <c r="G4201" s="25"/>
      <c r="H4201" s="46" t="str">
        <f>IFERROR(IFERROR(IF(SEARCH("Usystems",$E4201)&gt;0,"Usystems"),IF(SEARCH("RIIFO",$E4201)&gt;0,"RIIFO","Uponor")),"Uponor")</f>
        <v>Uponor</v>
      </c>
      <c r="I4201" s="25" t="str">
        <f>IFERROR(MID($D4201,1,7)+0,"")</f>
        <v/>
      </c>
      <c r="J4201" s="25" t="str">
        <f>IFERROR(MID($D4201,10,7)+0,"")</f>
        <v/>
      </c>
      <c r="K4201" s="25" t="str">
        <f>IFERROR(MID($D4201,19,7)+0,"")</f>
        <v/>
      </c>
      <c r="L4201" s="25" t="str">
        <f>IFERROR(MID($D4201,28,7)+0,"")</f>
        <v/>
      </c>
      <c r="M4201" s="25" t="str">
        <f>IF(IFERROR(MID($Q4201,1,7)+0,"")&lt;1130000,IF(INDEX(C:C,MATCH(LEFT(Q4201,7)+0,I:I,0))&lt;1130000,"",INDEX(C:C,MATCH(LEFT(Q4201,7)+0,I:I,0))),IFERROR(MID($Q4201,1,7)+0,""))</f>
        <v/>
      </c>
      <c r="N4201" s="25" t="str">
        <f>IF(IFERROR(MID($Q4201,10,7)+0,"")&lt;1130000,"",IFERROR(MID($Q4201,10,7)+0,""))</f>
        <v/>
      </c>
      <c r="O4201" s="25" t="str">
        <f>IF(IFERROR(MID($Q4201,19,7)+0,"")&lt;1130000,"",IFERROR(MID($Q4201,19,7)+0,""))</f>
        <v/>
      </c>
      <c r="P4201" s="25" t="str">
        <f>IF(M4201="","",IF(N4201="",M4201,M4201&amp;", "&amp;N4201))</f>
        <v/>
      </c>
      <c r="Q4201" s="25"/>
      <c r="R4201" s="25"/>
      <c r="S4201" s="35" t="s">
        <v>106</v>
      </c>
      <c r="T4201" s="25" t="s">
        <v>36</v>
      </c>
      <c r="U4201" s="185">
        <v>121460</v>
      </c>
      <c r="V4201" s="188">
        <v>121460</v>
      </c>
      <c r="W4201" s="189">
        <v>121460</v>
      </c>
      <c r="X4201" s="31">
        <v>121460</v>
      </c>
      <c r="Y4201" s="90">
        <f>IFERROR(ROUND(X4201/W4201-1,2),"")</f>
        <v>0</v>
      </c>
      <c r="Z4201" s="31">
        <f>IF(OR(S4201="VLD MLC components",S4201="VLD MLC pipes",S4201="VLD PEX components",S4201="VLD PEX pipes",S4201="VLD PHC components",S4201="VLD PHC pipes",S4201="Controls VLD"),"По запросу",X4201)</f>
        <v>121460</v>
      </c>
      <c r="AA4201" s="63">
        <f>ROUND(X4201/1.2,3)</f>
        <v>101216.667</v>
      </c>
      <c r="AB4201" s="23">
        <v>101216.667</v>
      </c>
      <c r="AC4201" s="190">
        <f>IFERROR(ROUND(AA4201/AB4201-1,2),"")</f>
        <v>0</v>
      </c>
      <c r="AD4201" s="25">
        <v>78</v>
      </c>
      <c r="AE4201" s="25">
        <v>2.9470000000000001</v>
      </c>
      <c r="AF4201" s="25">
        <v>0</v>
      </c>
      <c r="AG4201" s="25" t="s">
        <v>22</v>
      </c>
      <c r="AH4201" s="25">
        <v>0</v>
      </c>
      <c r="AI4201" s="25">
        <v>0</v>
      </c>
      <c r="AJ4201" s="25" t="s">
        <v>20</v>
      </c>
      <c r="AK4201" s="42" t="s">
        <v>19</v>
      </c>
      <c r="AL4201" s="25" t="s">
        <v>20</v>
      </c>
      <c r="AM4201" s="25">
        <v>1</v>
      </c>
      <c r="AN4201" s="25" t="s">
        <v>22</v>
      </c>
      <c r="AO4201" s="25" t="s">
        <v>22</v>
      </c>
      <c r="AP4201" s="25" t="s">
        <v>22</v>
      </c>
      <c r="AQ4201" s="25"/>
      <c r="AR4201" s="94"/>
      <c r="AS4201" s="157" t="s">
        <v>22</v>
      </c>
      <c r="AT4201" s="93">
        <v>42551</v>
      </c>
      <c r="AU4201" s="92" t="s">
        <v>22</v>
      </c>
      <c r="AV4201" s="91" t="s">
        <v>48</v>
      </c>
      <c r="AW4201" s="92" t="s">
        <v>48</v>
      </c>
      <c r="AX4201" s="92" t="s">
        <v>48</v>
      </c>
      <c r="AY4201" s="91" t="s">
        <v>152</v>
      </c>
      <c r="AZ4201" s="23"/>
      <c r="BA4201" s="25">
        <v>0</v>
      </c>
      <c r="BB4201" t="s">
        <v>48</v>
      </c>
      <c r="BC4201" t="e">
        <v>#N/A</v>
      </c>
      <c r="BD4201" t="e">
        <f>IF(Z4201=BC4201,"OK")</f>
        <v>#N/A</v>
      </c>
      <c r="BE4201">
        <v>78</v>
      </c>
      <c r="BF4201">
        <v>2.9470000000000001</v>
      </c>
      <c r="BG4201" t="s">
        <v>22</v>
      </c>
      <c r="BH4201" t="s">
        <v>22</v>
      </c>
      <c r="BI4201" t="s">
        <v>22</v>
      </c>
      <c r="BJ4201">
        <v>0</v>
      </c>
      <c r="BK4201">
        <v>0</v>
      </c>
      <c r="BN4201" s="183"/>
    </row>
    <row r="4202" spans="1:66" ht="25.5" x14ac:dyDescent="0.25">
      <c r="A4202" s="1"/>
      <c r="B4202" s="94">
        <v>4189</v>
      </c>
      <c r="C4202" s="43">
        <v>1050404</v>
      </c>
      <c r="D4202" s="25"/>
      <c r="E4202" s="27" t="s">
        <v>1273</v>
      </c>
      <c r="F4202" s="151" t="s">
        <v>21</v>
      </c>
      <c r="G4202" s="25"/>
      <c r="H4202" s="46" t="str">
        <f>IFERROR(IFERROR(IF(SEARCH("Usystems",$E4202)&gt;0,"Usystems"),IF(SEARCH("RIIFO",$E4202)&gt;0,"RIIFO","Uponor")),"Uponor")</f>
        <v>Uponor</v>
      </c>
      <c r="I4202" s="25" t="str">
        <f>IFERROR(MID($D4202,1,7)+0,"")</f>
        <v/>
      </c>
      <c r="J4202" s="25" t="str">
        <f>IFERROR(MID($D4202,10,7)+0,"")</f>
        <v/>
      </c>
      <c r="K4202" s="25" t="str">
        <f>IFERROR(MID($D4202,19,7)+0,"")</f>
        <v/>
      </c>
      <c r="L4202" s="25" t="str">
        <f>IFERROR(MID($D4202,28,7)+0,"")</f>
        <v/>
      </c>
      <c r="M4202" s="25" t="str">
        <f>IF(IFERROR(MID($Q4202,1,7)+0,"")&lt;1130000,IF(INDEX(C:C,MATCH(LEFT(Q4202,7)+0,I:I,0))&lt;1130000,"",INDEX(C:C,MATCH(LEFT(Q4202,7)+0,I:I,0))),IFERROR(MID($Q4202,1,7)+0,""))</f>
        <v/>
      </c>
      <c r="N4202" s="25" t="str">
        <f>IF(IFERROR(MID($Q4202,10,7)+0,"")&lt;1130000,"",IFERROR(MID($Q4202,10,7)+0,""))</f>
        <v/>
      </c>
      <c r="O4202" s="25" t="str">
        <f>IF(IFERROR(MID($Q4202,19,7)+0,"")&lt;1130000,"",IFERROR(MID($Q4202,19,7)+0,""))</f>
        <v/>
      </c>
      <c r="P4202" s="25" t="str">
        <f>IF(M4202="","",IF(N4202="",M4202,M4202&amp;", "&amp;N4202))</f>
        <v/>
      </c>
      <c r="Q4202" s="25"/>
      <c r="R4202" s="25"/>
      <c r="S4202" s="35" t="s">
        <v>106</v>
      </c>
      <c r="T4202" s="25" t="s">
        <v>36</v>
      </c>
      <c r="U4202" s="185">
        <v>16230</v>
      </c>
      <c r="V4202" s="188">
        <v>16230</v>
      </c>
      <c r="W4202" s="189">
        <v>16230</v>
      </c>
      <c r="X4202" s="31">
        <v>16230</v>
      </c>
      <c r="Y4202" s="90">
        <f>IFERROR(ROUND(X4202/W4202-1,2),"")</f>
        <v>0</v>
      </c>
      <c r="Z4202" s="31">
        <f>IF(OR(S4202="VLD MLC components",S4202="VLD MLC pipes",S4202="VLD PEX components",S4202="VLD PEX pipes",S4202="VLD PHC components",S4202="VLD PHC pipes",S4202="Controls VLD"),"По запросу",X4202)</f>
        <v>16230</v>
      </c>
      <c r="AA4202" s="63">
        <f>ROUND(X4202/1.2,3)</f>
        <v>13525</v>
      </c>
      <c r="AB4202" s="23">
        <v>13525</v>
      </c>
      <c r="AC4202" s="190">
        <f>IFERROR(ROUND(AA4202/AB4202-1,2),"")</f>
        <v>0</v>
      </c>
      <c r="AD4202" s="25">
        <v>1.6</v>
      </c>
      <c r="AE4202" s="25">
        <v>3.3329999999999999E-2</v>
      </c>
      <c r="AF4202" s="25">
        <v>0</v>
      </c>
      <c r="AG4202" s="25" t="s">
        <v>22</v>
      </c>
      <c r="AH4202" s="25">
        <v>0</v>
      </c>
      <c r="AI4202" s="25">
        <v>0</v>
      </c>
      <c r="AJ4202" s="25" t="s">
        <v>20</v>
      </c>
      <c r="AK4202" s="42" t="s">
        <v>19</v>
      </c>
      <c r="AL4202" s="25" t="s">
        <v>20</v>
      </c>
      <c r="AM4202" s="25">
        <v>1</v>
      </c>
      <c r="AN4202" s="25" t="s">
        <v>22</v>
      </c>
      <c r="AO4202" s="25" t="s">
        <v>22</v>
      </c>
      <c r="AP4202" s="25" t="s">
        <v>22</v>
      </c>
      <c r="AQ4202" s="25"/>
      <c r="AR4202" s="94"/>
      <c r="AS4202" s="157" t="s">
        <v>22</v>
      </c>
      <c r="AT4202" s="93">
        <v>42551</v>
      </c>
      <c r="AU4202" s="92" t="s">
        <v>22</v>
      </c>
      <c r="AV4202" s="91" t="s">
        <v>48</v>
      </c>
      <c r="AW4202" s="92" t="s">
        <v>48</v>
      </c>
      <c r="AX4202" s="92" t="s">
        <v>48</v>
      </c>
      <c r="AY4202" s="91" t="s">
        <v>152</v>
      </c>
      <c r="AZ4202" s="23"/>
      <c r="BA4202" s="25">
        <v>0</v>
      </c>
      <c r="BB4202" t="s">
        <v>48</v>
      </c>
      <c r="BC4202" t="e">
        <v>#N/A</v>
      </c>
      <c r="BD4202" t="e">
        <f>IF(Z4202=BC4202,"OK")</f>
        <v>#N/A</v>
      </c>
      <c r="BE4202">
        <v>1.6</v>
      </c>
      <c r="BF4202">
        <v>3.3329999999999999E-2</v>
      </c>
      <c r="BG4202" t="s">
        <v>22</v>
      </c>
      <c r="BH4202" t="s">
        <v>22</v>
      </c>
      <c r="BI4202" t="s">
        <v>22</v>
      </c>
      <c r="BJ4202">
        <v>0</v>
      </c>
      <c r="BK4202">
        <v>0</v>
      </c>
      <c r="BN4202" s="183"/>
    </row>
    <row r="4203" spans="1:66" ht="25.5" x14ac:dyDescent="0.25">
      <c r="A4203" s="1"/>
      <c r="B4203" s="94">
        <v>4190</v>
      </c>
      <c r="C4203" s="43">
        <v>1050405</v>
      </c>
      <c r="D4203" s="25"/>
      <c r="E4203" s="27" t="s">
        <v>1272</v>
      </c>
      <c r="F4203" s="151" t="s">
        <v>21</v>
      </c>
      <c r="G4203" s="25"/>
      <c r="H4203" s="46" t="str">
        <f>IFERROR(IFERROR(IF(SEARCH("Usystems",$E4203)&gt;0,"Usystems"),IF(SEARCH("RIIFO",$E4203)&gt;0,"RIIFO","Uponor")),"Uponor")</f>
        <v>Uponor</v>
      </c>
      <c r="I4203" s="25" t="str">
        <f>IFERROR(MID($D4203,1,7)+0,"")</f>
        <v/>
      </c>
      <c r="J4203" s="25" t="str">
        <f>IFERROR(MID($D4203,10,7)+0,"")</f>
        <v/>
      </c>
      <c r="K4203" s="25" t="str">
        <f>IFERROR(MID($D4203,19,7)+0,"")</f>
        <v/>
      </c>
      <c r="L4203" s="25" t="str">
        <f>IFERROR(MID($D4203,28,7)+0,"")</f>
        <v/>
      </c>
      <c r="M4203" s="25" t="str">
        <f>IF(IFERROR(MID($Q4203,1,7)+0,"")&lt;1130000,IF(INDEX(C:C,MATCH(LEFT(Q4203,7)+0,I:I,0))&lt;1130000,"",INDEX(C:C,MATCH(LEFT(Q4203,7)+0,I:I,0))),IFERROR(MID($Q4203,1,7)+0,""))</f>
        <v/>
      </c>
      <c r="N4203" s="25" t="str">
        <f>IF(IFERROR(MID($Q4203,10,7)+0,"")&lt;1130000,"",IFERROR(MID($Q4203,10,7)+0,""))</f>
        <v/>
      </c>
      <c r="O4203" s="25" t="str">
        <f>IF(IFERROR(MID($Q4203,19,7)+0,"")&lt;1130000,"",IFERROR(MID($Q4203,19,7)+0,""))</f>
        <v/>
      </c>
      <c r="P4203" s="25" t="str">
        <f>IF(M4203="","",IF(N4203="",M4203,M4203&amp;", "&amp;N4203))</f>
        <v/>
      </c>
      <c r="Q4203" s="25"/>
      <c r="R4203" s="25"/>
      <c r="S4203" s="35" t="s">
        <v>106</v>
      </c>
      <c r="T4203" s="25" t="s">
        <v>36</v>
      </c>
      <c r="U4203" s="185">
        <v>22824</v>
      </c>
      <c r="V4203" s="188">
        <v>22824</v>
      </c>
      <c r="W4203" s="189">
        <v>22824</v>
      </c>
      <c r="X4203" s="31">
        <v>22824</v>
      </c>
      <c r="Y4203" s="90">
        <f>IFERROR(ROUND(X4203/W4203-1,2),"")</f>
        <v>0</v>
      </c>
      <c r="Z4203" s="31">
        <f>IF(OR(S4203="VLD MLC components",S4203="VLD MLC pipes",S4203="VLD PEX components",S4203="VLD PEX pipes",S4203="VLD PHC components",S4203="VLD PHC pipes",S4203="Controls VLD"),"По запросу",X4203)</f>
        <v>22824</v>
      </c>
      <c r="AA4203" s="63">
        <f>ROUND(X4203/1.2,3)</f>
        <v>19020</v>
      </c>
      <c r="AB4203" s="23">
        <v>19020</v>
      </c>
      <c r="AC4203" s="190">
        <f>IFERROR(ROUND(AA4203/AB4203-1,2),"")</f>
        <v>0</v>
      </c>
      <c r="AD4203" s="25">
        <v>4.0999999999999996</v>
      </c>
      <c r="AE4203" s="25">
        <v>0.111</v>
      </c>
      <c r="AF4203" s="25">
        <v>0</v>
      </c>
      <c r="AG4203" s="25" t="s">
        <v>22</v>
      </c>
      <c r="AH4203" s="25">
        <v>0</v>
      </c>
      <c r="AI4203" s="25">
        <v>0</v>
      </c>
      <c r="AJ4203" s="25" t="s">
        <v>20</v>
      </c>
      <c r="AK4203" s="42" t="s">
        <v>19</v>
      </c>
      <c r="AL4203" s="25" t="s">
        <v>20</v>
      </c>
      <c r="AM4203" s="25">
        <v>1</v>
      </c>
      <c r="AN4203" s="25" t="s">
        <v>22</v>
      </c>
      <c r="AO4203" s="25" t="s">
        <v>22</v>
      </c>
      <c r="AP4203" s="25" t="s">
        <v>22</v>
      </c>
      <c r="AQ4203" s="25"/>
      <c r="AR4203" s="94"/>
      <c r="AS4203" s="157" t="s">
        <v>22</v>
      </c>
      <c r="AT4203" s="93">
        <v>42551</v>
      </c>
      <c r="AU4203" s="92" t="s">
        <v>22</v>
      </c>
      <c r="AV4203" s="91" t="s">
        <v>48</v>
      </c>
      <c r="AW4203" s="92" t="s">
        <v>48</v>
      </c>
      <c r="AX4203" s="92" t="s">
        <v>48</v>
      </c>
      <c r="AY4203" s="91" t="s">
        <v>152</v>
      </c>
      <c r="AZ4203" s="23"/>
      <c r="BA4203" s="25">
        <v>0</v>
      </c>
      <c r="BB4203" t="s">
        <v>48</v>
      </c>
      <c r="BC4203" t="e">
        <v>#N/A</v>
      </c>
      <c r="BD4203" t="e">
        <f>IF(Z4203=BC4203,"OK")</f>
        <v>#N/A</v>
      </c>
      <c r="BE4203">
        <v>4.0999999999999996</v>
      </c>
      <c r="BF4203">
        <v>0.111</v>
      </c>
      <c r="BG4203" t="s">
        <v>22</v>
      </c>
      <c r="BH4203" t="s">
        <v>22</v>
      </c>
      <c r="BI4203" t="s">
        <v>22</v>
      </c>
      <c r="BJ4203">
        <v>0</v>
      </c>
      <c r="BK4203">
        <v>0</v>
      </c>
      <c r="BN4203" s="183"/>
    </row>
    <row r="4204" spans="1:66" ht="25.5" x14ac:dyDescent="0.25">
      <c r="A4204" s="1"/>
      <c r="B4204" s="94">
        <v>4191</v>
      </c>
      <c r="C4204" s="43">
        <v>1054266</v>
      </c>
      <c r="D4204" s="25"/>
      <c r="E4204" s="27" t="s">
        <v>1271</v>
      </c>
      <c r="F4204" s="151" t="s">
        <v>21</v>
      </c>
      <c r="G4204" s="25"/>
      <c r="H4204" s="46" t="str">
        <f>IFERROR(IFERROR(IF(SEARCH("Usystems",$E4204)&gt;0,"Usystems"),IF(SEARCH("RIIFO",$E4204)&gt;0,"RIIFO","Uponor")),"Uponor")</f>
        <v>Uponor</v>
      </c>
      <c r="I4204" s="25" t="str">
        <f>IFERROR(MID($D4204,1,7)+0,"")</f>
        <v/>
      </c>
      <c r="J4204" s="25" t="str">
        <f>IFERROR(MID($D4204,10,7)+0,"")</f>
        <v/>
      </c>
      <c r="K4204" s="25" t="str">
        <f>IFERROR(MID($D4204,19,7)+0,"")</f>
        <v/>
      </c>
      <c r="L4204" s="25" t="str">
        <f>IFERROR(MID($D4204,28,7)+0,"")</f>
        <v/>
      </c>
      <c r="M4204" s="25" t="str">
        <f>IF(IFERROR(MID($Q4204,1,7)+0,"")&lt;1130000,IF(INDEX(C:C,MATCH(LEFT(Q4204,7)+0,I:I,0))&lt;1130000,"",INDEX(C:C,MATCH(LEFT(Q4204,7)+0,I:I,0))),IFERROR(MID($Q4204,1,7)+0,""))</f>
        <v/>
      </c>
      <c r="N4204" s="25" t="str">
        <f>IF(IFERROR(MID($Q4204,10,7)+0,"")&lt;1130000,"",IFERROR(MID($Q4204,10,7)+0,""))</f>
        <v/>
      </c>
      <c r="O4204" s="25" t="str">
        <f>IF(IFERROR(MID($Q4204,19,7)+0,"")&lt;1130000,"",IFERROR(MID($Q4204,19,7)+0,""))</f>
        <v/>
      </c>
      <c r="P4204" s="25" t="str">
        <f>IF(M4204="","",IF(N4204="",M4204,M4204&amp;", "&amp;N4204))</f>
        <v/>
      </c>
      <c r="Q4204" s="25"/>
      <c r="R4204" s="25"/>
      <c r="S4204" s="35" t="s">
        <v>106</v>
      </c>
      <c r="T4204" s="25" t="s">
        <v>36</v>
      </c>
      <c r="U4204" s="185">
        <v>1993</v>
      </c>
      <c r="V4204" s="188">
        <v>1993</v>
      </c>
      <c r="W4204" s="189">
        <v>1993</v>
      </c>
      <c r="X4204" s="31">
        <v>1993</v>
      </c>
      <c r="Y4204" s="90">
        <f>IFERROR(ROUND(X4204/W4204-1,2),"")</f>
        <v>0</v>
      </c>
      <c r="Z4204" s="31">
        <f>IF(OR(S4204="VLD MLC components",S4204="VLD MLC pipes",S4204="VLD PEX components",S4204="VLD PEX pipes",S4204="VLD PHC components",S4204="VLD PHC pipes",S4204="Controls VLD"),"По запросу",X4204)</f>
        <v>1993</v>
      </c>
      <c r="AA4204" s="63">
        <f>ROUND(X4204/1.2,3)</f>
        <v>1660.8330000000001</v>
      </c>
      <c r="AB4204" s="23">
        <v>1660.8330000000001</v>
      </c>
      <c r="AC4204" s="190">
        <f>IFERROR(ROUND(AA4204/AB4204-1,2),"")</f>
        <v>0</v>
      </c>
      <c r="AD4204" s="25">
        <v>0.26</v>
      </c>
      <c r="AE4204" s="25">
        <v>3.0000000000000001E-3</v>
      </c>
      <c r="AF4204" s="25">
        <v>0</v>
      </c>
      <c r="AG4204" s="25" t="s">
        <v>22</v>
      </c>
      <c r="AH4204" s="25">
        <v>0</v>
      </c>
      <c r="AI4204" s="25">
        <v>0</v>
      </c>
      <c r="AJ4204" s="25" t="s">
        <v>20</v>
      </c>
      <c r="AK4204" s="42" t="s">
        <v>19</v>
      </c>
      <c r="AL4204" s="25" t="s">
        <v>20</v>
      </c>
      <c r="AM4204" s="25">
        <v>1</v>
      </c>
      <c r="AN4204" s="25" t="s">
        <v>22</v>
      </c>
      <c r="AO4204" s="25" t="s">
        <v>22</v>
      </c>
      <c r="AP4204" s="25" t="s">
        <v>22</v>
      </c>
      <c r="AQ4204" s="25"/>
      <c r="AR4204" s="94"/>
      <c r="AS4204" s="157" t="s">
        <v>22</v>
      </c>
      <c r="AT4204" s="93">
        <v>42551</v>
      </c>
      <c r="AU4204" s="92" t="s">
        <v>22</v>
      </c>
      <c r="AV4204" s="91" t="s">
        <v>48</v>
      </c>
      <c r="AW4204" s="92" t="s">
        <v>48</v>
      </c>
      <c r="AX4204" s="92" t="s">
        <v>48</v>
      </c>
      <c r="AY4204" s="91" t="s">
        <v>152</v>
      </c>
      <c r="AZ4204" s="23"/>
      <c r="BA4204" s="25">
        <v>0</v>
      </c>
      <c r="BB4204" t="s">
        <v>48</v>
      </c>
      <c r="BC4204" t="e">
        <v>#N/A</v>
      </c>
      <c r="BD4204" t="e">
        <f>IF(Z4204=BC4204,"OK")</f>
        <v>#N/A</v>
      </c>
      <c r="BE4204">
        <v>0.26</v>
      </c>
      <c r="BF4204">
        <v>3.0000000000000001E-3</v>
      </c>
      <c r="BG4204" t="s">
        <v>22</v>
      </c>
      <c r="BH4204" t="s">
        <v>22</v>
      </c>
      <c r="BI4204" t="s">
        <v>22</v>
      </c>
      <c r="BJ4204">
        <v>0</v>
      </c>
      <c r="BK4204">
        <v>0</v>
      </c>
      <c r="BN4204" s="183"/>
    </row>
    <row r="4205" spans="1:66" ht="25.5" x14ac:dyDescent="0.25">
      <c r="A4205" s="1"/>
      <c r="B4205" s="94">
        <v>4192</v>
      </c>
      <c r="C4205" s="43">
        <v>1054268</v>
      </c>
      <c r="D4205" s="25"/>
      <c r="E4205" s="27" t="s">
        <v>1270</v>
      </c>
      <c r="F4205" s="213" t="s">
        <v>21</v>
      </c>
      <c r="G4205" s="25"/>
      <c r="H4205" s="46" t="str">
        <f>IFERROR(IFERROR(IF(SEARCH("Usystems",$E4205)&gt;0,"Usystems"),IF(SEARCH("RIIFO",$E4205)&gt;0,"RIIFO","Uponor")),"Uponor")</f>
        <v>Uponor</v>
      </c>
      <c r="I4205" s="25" t="str">
        <f>IFERROR(MID($D4205,1,7)+0,"")</f>
        <v/>
      </c>
      <c r="J4205" s="25" t="str">
        <f>IFERROR(MID($D4205,10,7)+0,"")</f>
        <v/>
      </c>
      <c r="K4205" s="25" t="str">
        <f>IFERROR(MID($D4205,19,7)+0,"")</f>
        <v/>
      </c>
      <c r="L4205" s="25" t="str">
        <f>IFERROR(MID($D4205,28,7)+0,"")</f>
        <v/>
      </c>
      <c r="M4205" s="25" t="str">
        <f>IF(IFERROR(MID($Q4205,1,7)+0,"")&lt;1130000,IF(INDEX(C:C,MATCH(LEFT(Q4205,7)+0,I:I,0))&lt;1130000,"",INDEX(C:C,MATCH(LEFT(Q4205,7)+0,I:I,0))),IFERROR(MID($Q4205,1,7)+0,""))</f>
        <v/>
      </c>
      <c r="N4205" s="25" t="str">
        <f>IF(IFERROR(MID($Q4205,10,7)+0,"")&lt;1130000,"",IFERROR(MID($Q4205,10,7)+0,""))</f>
        <v/>
      </c>
      <c r="O4205" s="25" t="str">
        <f>IF(IFERROR(MID($Q4205,19,7)+0,"")&lt;1130000,"",IFERROR(MID($Q4205,19,7)+0,""))</f>
        <v/>
      </c>
      <c r="P4205" s="25" t="str">
        <f>IF(M4205="","",IF(N4205="",M4205,M4205&amp;", "&amp;N4205))</f>
        <v/>
      </c>
      <c r="Q4205" s="25"/>
      <c r="R4205" s="25"/>
      <c r="S4205" s="35" t="s">
        <v>106</v>
      </c>
      <c r="T4205" s="25" t="s">
        <v>36</v>
      </c>
      <c r="U4205" s="185">
        <v>3686</v>
      </c>
      <c r="V4205" s="188">
        <v>3686</v>
      </c>
      <c r="W4205" s="189">
        <v>3686</v>
      </c>
      <c r="X4205" s="31">
        <v>3686</v>
      </c>
      <c r="Y4205" s="90">
        <f>IFERROR(ROUND(X4205/W4205-1,2),"")</f>
        <v>0</v>
      </c>
      <c r="Z4205" s="31">
        <f>IF(OR(S4205="VLD MLC components",S4205="VLD MLC pipes",S4205="VLD PEX components",S4205="VLD PEX pipes",S4205="VLD PHC components",S4205="VLD PHC pipes",S4205="Controls VLD"),"По запросу",X4205)</f>
        <v>3686</v>
      </c>
      <c r="AA4205" s="63">
        <f>ROUND(X4205/1.2,3)</f>
        <v>3071.6669999999999</v>
      </c>
      <c r="AB4205" s="23">
        <v>3071.6669999999999</v>
      </c>
      <c r="AC4205" s="190">
        <f>IFERROR(ROUND(AA4205/AB4205-1,2),"")</f>
        <v>0</v>
      </c>
      <c r="AD4205" s="25">
        <v>0.49299999999999999</v>
      </c>
      <c r="AE4205" s="25">
        <v>3.0000000000000001E-3</v>
      </c>
      <c r="AF4205" s="25">
        <v>0</v>
      </c>
      <c r="AG4205" s="25" t="s">
        <v>22</v>
      </c>
      <c r="AH4205" s="25">
        <v>0</v>
      </c>
      <c r="AI4205" s="25">
        <v>0</v>
      </c>
      <c r="AJ4205" s="25" t="s">
        <v>20</v>
      </c>
      <c r="AK4205" s="42" t="s">
        <v>19</v>
      </c>
      <c r="AL4205" s="25" t="s">
        <v>20</v>
      </c>
      <c r="AM4205" s="25">
        <v>1</v>
      </c>
      <c r="AN4205" s="25" t="s">
        <v>22</v>
      </c>
      <c r="AO4205" s="25" t="s">
        <v>22</v>
      </c>
      <c r="AP4205" s="25" t="s">
        <v>22</v>
      </c>
      <c r="AQ4205" s="25"/>
      <c r="AR4205" s="94"/>
      <c r="AS4205" s="157" t="s">
        <v>22</v>
      </c>
      <c r="AT4205" s="93">
        <v>42860</v>
      </c>
      <c r="AU4205" s="92" t="s">
        <v>22</v>
      </c>
      <c r="AV4205" s="91" t="s">
        <v>48</v>
      </c>
      <c r="AW4205" s="92" t="s">
        <v>48</v>
      </c>
      <c r="AX4205" s="92" t="s">
        <v>48</v>
      </c>
      <c r="AY4205" s="91" t="s">
        <v>152</v>
      </c>
      <c r="AZ4205" s="23"/>
      <c r="BA4205" s="25">
        <v>0</v>
      </c>
      <c r="BB4205" t="s">
        <v>48</v>
      </c>
      <c r="BC4205" t="e">
        <v>#N/A</v>
      </c>
      <c r="BD4205" t="e">
        <f>IF(Z4205=BC4205,"OK")</f>
        <v>#N/A</v>
      </c>
      <c r="BE4205">
        <v>0.49299999999999999</v>
      </c>
      <c r="BF4205">
        <v>3.0000000000000001E-3</v>
      </c>
      <c r="BG4205" t="s">
        <v>22</v>
      </c>
      <c r="BH4205" t="s">
        <v>22</v>
      </c>
      <c r="BI4205" t="s">
        <v>22</v>
      </c>
      <c r="BJ4205">
        <v>0</v>
      </c>
      <c r="BK4205">
        <v>0</v>
      </c>
      <c r="BN4205" s="183"/>
    </row>
    <row r="4206" spans="1:66" ht="25.5" x14ac:dyDescent="0.25">
      <c r="A4206" s="1"/>
      <c r="B4206" s="94">
        <v>4193</v>
      </c>
      <c r="C4206" s="43">
        <v>1060626</v>
      </c>
      <c r="D4206" s="25"/>
      <c r="E4206" s="27" t="s">
        <v>1269</v>
      </c>
      <c r="F4206" s="151" t="s">
        <v>21</v>
      </c>
      <c r="G4206" s="25"/>
      <c r="H4206" s="46" t="str">
        <f>IFERROR(IFERROR(IF(SEARCH("Usystems",$E4206)&gt;0,"Usystems"),IF(SEARCH("RIIFO",$E4206)&gt;0,"RIIFO","Uponor")),"Uponor")</f>
        <v>Uponor</v>
      </c>
      <c r="I4206" s="25" t="str">
        <f>IFERROR(MID($D4206,1,7)+0,"")</f>
        <v/>
      </c>
      <c r="J4206" s="25" t="str">
        <f>IFERROR(MID($D4206,10,7)+0,"")</f>
        <v/>
      </c>
      <c r="K4206" s="25" t="str">
        <f>IFERROR(MID($D4206,19,7)+0,"")</f>
        <v/>
      </c>
      <c r="L4206" s="25" t="str">
        <f>IFERROR(MID($D4206,28,7)+0,"")</f>
        <v/>
      </c>
      <c r="M4206" s="25" t="str">
        <f>IF(IFERROR(MID($Q4206,1,7)+0,"")&lt;1130000,IF(INDEX(C:C,MATCH(LEFT(Q4206,7)+0,I:I,0))&lt;1130000,"",INDEX(C:C,MATCH(LEFT(Q4206,7)+0,I:I,0))),IFERROR(MID($Q4206,1,7)+0,""))</f>
        <v/>
      </c>
      <c r="N4206" s="25" t="str">
        <f>IF(IFERROR(MID($Q4206,10,7)+0,"")&lt;1130000,"",IFERROR(MID($Q4206,10,7)+0,""))</f>
        <v/>
      </c>
      <c r="O4206" s="25" t="str">
        <f>IF(IFERROR(MID($Q4206,19,7)+0,"")&lt;1130000,"",IFERROR(MID($Q4206,19,7)+0,""))</f>
        <v/>
      </c>
      <c r="P4206" s="25" t="str">
        <f>IF(M4206="","",IF(N4206="",M4206,M4206&amp;", "&amp;N4206))</f>
        <v/>
      </c>
      <c r="Q4206" s="25"/>
      <c r="R4206" s="25"/>
      <c r="S4206" s="35" t="s">
        <v>106</v>
      </c>
      <c r="T4206" s="25" t="s">
        <v>36</v>
      </c>
      <c r="U4206" s="185">
        <v>7758</v>
      </c>
      <c r="V4206" s="188">
        <v>7758</v>
      </c>
      <c r="W4206" s="189">
        <v>7758</v>
      </c>
      <c r="X4206" s="31">
        <v>7758</v>
      </c>
      <c r="Y4206" s="90">
        <f>IFERROR(ROUND(X4206/W4206-1,2),"")</f>
        <v>0</v>
      </c>
      <c r="Z4206" s="31">
        <f>IF(OR(S4206="VLD MLC components",S4206="VLD MLC pipes",S4206="VLD PEX components",S4206="VLD PEX pipes",S4206="VLD PHC components",S4206="VLD PHC pipes",S4206="Controls VLD"),"По запросу",X4206)</f>
        <v>7758</v>
      </c>
      <c r="AA4206" s="63">
        <f>ROUND(X4206/1.2,3)</f>
        <v>6465</v>
      </c>
      <c r="AB4206" s="23">
        <v>6465</v>
      </c>
      <c r="AC4206" s="190">
        <f>IFERROR(ROUND(AA4206/AB4206-1,2),"")</f>
        <v>0</v>
      </c>
      <c r="AD4206" s="25">
        <v>1.94</v>
      </c>
      <c r="AE4206" s="25">
        <v>1.9199999999999998E-2</v>
      </c>
      <c r="AF4206" s="25">
        <v>0</v>
      </c>
      <c r="AG4206" s="25" t="s">
        <v>22</v>
      </c>
      <c r="AH4206" s="25">
        <v>0</v>
      </c>
      <c r="AI4206" s="25">
        <v>0</v>
      </c>
      <c r="AJ4206" s="25" t="s">
        <v>20</v>
      </c>
      <c r="AK4206" s="42" t="s">
        <v>19</v>
      </c>
      <c r="AL4206" s="25" t="s">
        <v>20</v>
      </c>
      <c r="AM4206" s="25">
        <v>1</v>
      </c>
      <c r="AN4206" s="25" t="s">
        <v>22</v>
      </c>
      <c r="AO4206" s="25" t="s">
        <v>22</v>
      </c>
      <c r="AP4206" s="25" t="s">
        <v>22</v>
      </c>
      <c r="AQ4206" s="25"/>
      <c r="AR4206" s="94"/>
      <c r="AS4206" s="157" t="s">
        <v>22</v>
      </c>
      <c r="AT4206" s="93">
        <v>42551</v>
      </c>
      <c r="AU4206" s="92" t="s">
        <v>22</v>
      </c>
      <c r="AV4206" s="91" t="s">
        <v>48</v>
      </c>
      <c r="AW4206" s="92" t="s">
        <v>48</v>
      </c>
      <c r="AX4206" s="92" t="s">
        <v>48</v>
      </c>
      <c r="AY4206" s="91" t="s">
        <v>152</v>
      </c>
      <c r="AZ4206" s="23"/>
      <c r="BA4206" s="25">
        <v>0</v>
      </c>
      <c r="BB4206" t="s">
        <v>48</v>
      </c>
      <c r="BC4206" t="e">
        <v>#N/A</v>
      </c>
      <c r="BD4206" t="e">
        <f>IF(Z4206=BC4206,"OK")</f>
        <v>#N/A</v>
      </c>
      <c r="BE4206">
        <v>1.94</v>
      </c>
      <c r="BF4206">
        <v>1.9199999999999998E-2</v>
      </c>
      <c r="BG4206" t="s">
        <v>22</v>
      </c>
      <c r="BH4206" t="s">
        <v>22</v>
      </c>
      <c r="BI4206" t="s">
        <v>22</v>
      </c>
      <c r="BJ4206">
        <v>0</v>
      </c>
      <c r="BK4206">
        <v>0</v>
      </c>
      <c r="BN4206" s="183"/>
    </row>
    <row r="4207" spans="1:66" ht="25.5" x14ac:dyDescent="0.25">
      <c r="A4207" s="1"/>
      <c r="B4207" s="94">
        <v>4194</v>
      </c>
      <c r="C4207" s="43">
        <v>1057565</v>
      </c>
      <c r="D4207" s="25"/>
      <c r="E4207" s="27" t="s">
        <v>1268</v>
      </c>
      <c r="F4207" s="151" t="s">
        <v>28</v>
      </c>
      <c r="G4207" s="41" t="s">
        <v>30</v>
      </c>
      <c r="H4207" s="46" t="str">
        <f>IFERROR(IFERROR(IF(SEARCH("Usystems",$E4207)&gt;0,"Usystems"),IF(SEARCH("RIIFO",$E4207)&gt;0,"RIIFO","Uponor")),"Uponor")</f>
        <v>Uponor</v>
      </c>
      <c r="I4207" s="25" t="str">
        <f>IFERROR(MID($D4207,1,7)+0,"")</f>
        <v/>
      </c>
      <c r="J4207" s="25" t="str">
        <f>IFERROR(MID($D4207,10,7)+0,"")</f>
        <v/>
      </c>
      <c r="K4207" s="25" t="str">
        <f>IFERROR(MID($D4207,19,7)+0,"")</f>
        <v/>
      </c>
      <c r="L4207" s="25" t="str">
        <f>IFERROR(MID($D4207,28,7)+0,"")</f>
        <v/>
      </c>
      <c r="M4207" s="25" t="str">
        <f>IF(IFERROR(MID($Q4207,1,7)+0,"")&lt;1130000,IF(INDEX(C:C,MATCH(LEFT(Q4207,7)+0,I:I,0))&lt;1130000,"",INDEX(C:C,MATCH(LEFT(Q4207,7)+0,I:I,0))),IFERROR(MID($Q4207,1,7)+0,""))</f>
        <v/>
      </c>
      <c r="N4207" s="25" t="str">
        <f>IF(IFERROR(MID($Q4207,10,7)+0,"")&lt;1130000,"",IFERROR(MID($Q4207,10,7)+0,""))</f>
        <v/>
      </c>
      <c r="O4207" s="25" t="str">
        <f>IF(IFERROR(MID($Q4207,19,7)+0,"")&lt;1130000,"",IFERROR(MID($Q4207,19,7)+0,""))</f>
        <v/>
      </c>
      <c r="P4207" s="25" t="str">
        <f>IF(M4207="","",IF(N4207="",M4207,M4207&amp;", "&amp;N4207))</f>
        <v/>
      </c>
      <c r="Q4207" s="25"/>
      <c r="R4207" s="25"/>
      <c r="S4207" s="35" t="s">
        <v>106</v>
      </c>
      <c r="T4207" s="25" t="s">
        <v>36</v>
      </c>
      <c r="U4207" s="185">
        <v>156594</v>
      </c>
      <c r="V4207" s="188">
        <v>156594</v>
      </c>
      <c r="W4207" s="189">
        <v>156594</v>
      </c>
      <c r="X4207" s="31">
        <v>156594</v>
      </c>
      <c r="Y4207" s="90">
        <f>IFERROR(ROUND(X4207/W4207-1,2),"")</f>
        <v>0</v>
      </c>
      <c r="Z4207" s="31">
        <f>IF(OR(S4207="VLD MLC components",S4207="VLD MLC pipes",S4207="VLD PEX components",S4207="VLD PEX pipes",S4207="VLD PHC components",S4207="VLD PHC pipes",S4207="Controls VLD"),"По запросу",X4207)</f>
        <v>156594</v>
      </c>
      <c r="AA4207" s="63">
        <f>ROUND(X4207/1.2,3)</f>
        <v>130495</v>
      </c>
      <c r="AB4207" s="23">
        <v>130495</v>
      </c>
      <c r="AC4207" s="190">
        <f>IFERROR(ROUND(AA4207/AB4207-1,2),"")</f>
        <v>0</v>
      </c>
      <c r="AD4207" s="25">
        <v>49.5</v>
      </c>
      <c r="AE4207" s="25">
        <v>0.96682800000000002</v>
      </c>
      <c r="AF4207" s="25">
        <v>0</v>
      </c>
      <c r="AG4207" s="25" t="s">
        <v>22</v>
      </c>
      <c r="AH4207" s="25">
        <v>0</v>
      </c>
      <c r="AI4207" s="25">
        <v>0</v>
      </c>
      <c r="AJ4207" s="25" t="s">
        <v>19</v>
      </c>
      <c r="AK4207" s="42" t="s">
        <v>19</v>
      </c>
      <c r="AL4207" s="25" t="s">
        <v>19</v>
      </c>
      <c r="AM4207" s="25">
        <v>1</v>
      </c>
      <c r="AN4207" s="25" t="s">
        <v>22</v>
      </c>
      <c r="AO4207" s="25" t="s">
        <v>22</v>
      </c>
      <c r="AP4207" s="25" t="s">
        <v>22</v>
      </c>
      <c r="AQ4207" s="25"/>
      <c r="AR4207" s="94"/>
      <c r="AS4207" s="157" t="s">
        <v>22</v>
      </c>
      <c r="AT4207" s="93">
        <v>42551</v>
      </c>
      <c r="AU4207" s="92" t="s">
        <v>22</v>
      </c>
      <c r="AV4207" s="91" t="s">
        <v>48</v>
      </c>
      <c r="AW4207" s="92" t="s">
        <v>48</v>
      </c>
      <c r="AX4207" s="92" t="s">
        <v>48</v>
      </c>
      <c r="AY4207" s="91" t="s">
        <v>152</v>
      </c>
      <c r="AZ4207" s="23"/>
      <c r="BA4207" s="25">
        <v>0</v>
      </c>
      <c r="BB4207" t="s">
        <v>48</v>
      </c>
      <c r="BC4207" t="e">
        <v>#N/A</v>
      </c>
      <c r="BD4207" t="e">
        <f>IF(Z4207=BC4207,"OK")</f>
        <v>#N/A</v>
      </c>
      <c r="BE4207">
        <v>49.5</v>
      </c>
      <c r="BF4207">
        <v>0.96682800000000002</v>
      </c>
      <c r="BG4207" t="s">
        <v>22</v>
      </c>
      <c r="BH4207" t="s">
        <v>22</v>
      </c>
      <c r="BI4207" t="s">
        <v>22</v>
      </c>
      <c r="BJ4207">
        <v>0</v>
      </c>
      <c r="BK4207">
        <v>0</v>
      </c>
      <c r="BN4207" s="183"/>
    </row>
    <row r="4208" spans="1:66" ht="25.5" x14ac:dyDescent="0.25">
      <c r="A4208" s="1"/>
      <c r="B4208" s="94">
        <v>4195</v>
      </c>
      <c r="C4208" s="43">
        <v>1057571</v>
      </c>
      <c r="D4208" s="25"/>
      <c r="E4208" s="27" t="s">
        <v>1267</v>
      </c>
      <c r="F4208" s="151" t="s">
        <v>21</v>
      </c>
      <c r="G4208" s="25"/>
      <c r="H4208" s="46" t="str">
        <f>IFERROR(IFERROR(IF(SEARCH("Usystems",$E4208)&gt;0,"Usystems"),IF(SEARCH("RIIFO",$E4208)&gt;0,"RIIFO","Uponor")),"Uponor")</f>
        <v>Uponor</v>
      </c>
      <c r="I4208" s="25" t="str">
        <f>IFERROR(MID($D4208,1,7)+0,"")</f>
        <v/>
      </c>
      <c r="J4208" s="25" t="str">
        <f>IFERROR(MID($D4208,10,7)+0,"")</f>
        <v/>
      </c>
      <c r="K4208" s="25" t="str">
        <f>IFERROR(MID($D4208,19,7)+0,"")</f>
        <v/>
      </c>
      <c r="L4208" s="25" t="str">
        <f>IFERROR(MID($D4208,28,7)+0,"")</f>
        <v/>
      </c>
      <c r="M4208" s="25" t="str">
        <f>IF(IFERROR(MID($Q4208,1,7)+0,"")&lt;1130000,IF(INDEX(C:C,MATCH(LEFT(Q4208,7)+0,I:I,0))&lt;1130000,"",INDEX(C:C,MATCH(LEFT(Q4208,7)+0,I:I,0))),IFERROR(MID($Q4208,1,7)+0,""))</f>
        <v/>
      </c>
      <c r="N4208" s="25" t="str">
        <f>IF(IFERROR(MID($Q4208,10,7)+0,"")&lt;1130000,"",IFERROR(MID($Q4208,10,7)+0,""))</f>
        <v/>
      </c>
      <c r="O4208" s="25" t="str">
        <f>IF(IFERROR(MID($Q4208,19,7)+0,"")&lt;1130000,"",IFERROR(MID($Q4208,19,7)+0,""))</f>
        <v/>
      </c>
      <c r="P4208" s="25" t="str">
        <f>IF(M4208="","",IF(N4208="",M4208,M4208&amp;", "&amp;N4208))</f>
        <v/>
      </c>
      <c r="Q4208" s="25"/>
      <c r="R4208" s="25"/>
      <c r="S4208" s="35" t="s">
        <v>106</v>
      </c>
      <c r="T4208" s="25" t="s">
        <v>36</v>
      </c>
      <c r="U4208" s="185">
        <v>192529</v>
      </c>
      <c r="V4208" s="188">
        <v>192529</v>
      </c>
      <c r="W4208" s="189">
        <v>192529</v>
      </c>
      <c r="X4208" s="31">
        <v>192529</v>
      </c>
      <c r="Y4208" s="90">
        <f>IFERROR(ROUND(X4208/W4208-1,2),"")</f>
        <v>0</v>
      </c>
      <c r="Z4208" s="31">
        <f>IF(OR(S4208="VLD MLC components",S4208="VLD MLC pipes",S4208="VLD PEX components",S4208="VLD PEX pipes",S4208="VLD PHC components",S4208="VLD PHC pipes",S4208="Controls VLD"),"По запросу",X4208)</f>
        <v>192529</v>
      </c>
      <c r="AA4208" s="63">
        <f>ROUND(X4208/1.2,3)</f>
        <v>160440.83300000001</v>
      </c>
      <c r="AB4208" s="23">
        <v>160440.83300000001</v>
      </c>
      <c r="AC4208" s="190">
        <f>IFERROR(ROUND(AA4208/AB4208-1,2),"")</f>
        <v>0</v>
      </c>
      <c r="AD4208" s="25">
        <v>50.5</v>
      </c>
      <c r="AE4208" s="25">
        <v>0.99801600000000001</v>
      </c>
      <c r="AF4208" s="25">
        <v>0</v>
      </c>
      <c r="AG4208" s="25" t="s">
        <v>22</v>
      </c>
      <c r="AH4208" s="25">
        <v>0</v>
      </c>
      <c r="AI4208" s="25">
        <v>0</v>
      </c>
      <c r="AJ4208" s="25" t="s">
        <v>20</v>
      </c>
      <c r="AK4208" s="42" t="s">
        <v>19</v>
      </c>
      <c r="AL4208" s="25" t="s">
        <v>20</v>
      </c>
      <c r="AM4208" s="25">
        <v>1</v>
      </c>
      <c r="AN4208" s="25" t="s">
        <v>22</v>
      </c>
      <c r="AO4208" s="25" t="s">
        <v>22</v>
      </c>
      <c r="AP4208" s="25" t="s">
        <v>22</v>
      </c>
      <c r="AQ4208" s="25"/>
      <c r="AR4208" s="94"/>
      <c r="AS4208" s="157" t="s">
        <v>22</v>
      </c>
      <c r="AT4208" s="93">
        <v>42551</v>
      </c>
      <c r="AU4208" s="92" t="s">
        <v>22</v>
      </c>
      <c r="AV4208" s="91" t="s">
        <v>48</v>
      </c>
      <c r="AW4208" s="92" t="s">
        <v>48</v>
      </c>
      <c r="AX4208" s="92" t="s">
        <v>48</v>
      </c>
      <c r="AY4208" s="91" t="s">
        <v>152</v>
      </c>
      <c r="AZ4208" s="23"/>
      <c r="BA4208" s="25">
        <v>0</v>
      </c>
      <c r="BB4208" t="s">
        <v>48</v>
      </c>
      <c r="BC4208" t="e">
        <v>#N/A</v>
      </c>
      <c r="BD4208" t="e">
        <f>IF(Z4208=BC4208,"OK")</f>
        <v>#N/A</v>
      </c>
      <c r="BE4208">
        <v>50.5</v>
      </c>
      <c r="BF4208">
        <v>0.99801600000000001</v>
      </c>
      <c r="BG4208" t="s">
        <v>22</v>
      </c>
      <c r="BH4208" t="s">
        <v>22</v>
      </c>
      <c r="BI4208" t="s">
        <v>22</v>
      </c>
      <c r="BJ4208">
        <v>0</v>
      </c>
      <c r="BK4208">
        <v>0</v>
      </c>
      <c r="BN4208" s="183"/>
    </row>
    <row r="4209" spans="1:66" ht="25.5" x14ac:dyDescent="0.25">
      <c r="A4209" s="1"/>
      <c r="B4209" s="94">
        <v>4196</v>
      </c>
      <c r="C4209" s="43">
        <v>1057577</v>
      </c>
      <c r="D4209" s="25"/>
      <c r="E4209" s="27" t="s">
        <v>1266</v>
      </c>
      <c r="F4209" s="151" t="s">
        <v>21</v>
      </c>
      <c r="G4209" s="25"/>
      <c r="H4209" s="46" t="str">
        <f>IFERROR(IFERROR(IF(SEARCH("Usystems",$E4209)&gt;0,"Usystems"),IF(SEARCH("RIIFO",$E4209)&gt;0,"RIIFO","Uponor")),"Uponor")</f>
        <v>Uponor</v>
      </c>
      <c r="I4209" s="25" t="str">
        <f>IFERROR(MID($D4209,1,7)+0,"")</f>
        <v/>
      </c>
      <c r="J4209" s="25" t="str">
        <f>IFERROR(MID($D4209,10,7)+0,"")</f>
        <v/>
      </c>
      <c r="K4209" s="25" t="str">
        <f>IFERROR(MID($D4209,19,7)+0,"")</f>
        <v/>
      </c>
      <c r="L4209" s="25" t="str">
        <f>IFERROR(MID($D4209,28,7)+0,"")</f>
        <v/>
      </c>
      <c r="M4209" s="25" t="str">
        <f>IF(IFERROR(MID($Q4209,1,7)+0,"")&lt;1130000,IF(INDEX(C:C,MATCH(LEFT(Q4209,7)+0,I:I,0))&lt;1130000,"",INDEX(C:C,MATCH(LEFT(Q4209,7)+0,I:I,0))),IFERROR(MID($Q4209,1,7)+0,""))</f>
        <v/>
      </c>
      <c r="N4209" s="25" t="str">
        <f>IF(IFERROR(MID($Q4209,10,7)+0,"")&lt;1130000,"",IFERROR(MID($Q4209,10,7)+0,""))</f>
        <v/>
      </c>
      <c r="O4209" s="25" t="str">
        <f>IF(IFERROR(MID($Q4209,19,7)+0,"")&lt;1130000,"",IFERROR(MID($Q4209,19,7)+0,""))</f>
        <v/>
      </c>
      <c r="P4209" s="25" t="str">
        <f>IF(M4209="","",IF(N4209="",M4209,M4209&amp;", "&amp;N4209))</f>
        <v/>
      </c>
      <c r="Q4209" s="25"/>
      <c r="R4209" s="25"/>
      <c r="S4209" s="35" t="s">
        <v>106</v>
      </c>
      <c r="T4209" s="25" t="s">
        <v>36</v>
      </c>
      <c r="U4209" s="185">
        <v>192529</v>
      </c>
      <c r="V4209" s="188">
        <v>192529</v>
      </c>
      <c r="W4209" s="189">
        <v>192529</v>
      </c>
      <c r="X4209" s="31">
        <v>192529</v>
      </c>
      <c r="Y4209" s="90">
        <f>IFERROR(ROUND(X4209/W4209-1,2),"")</f>
        <v>0</v>
      </c>
      <c r="Z4209" s="31">
        <f>IF(OR(S4209="VLD MLC components",S4209="VLD MLC pipes",S4209="VLD PEX components",S4209="VLD PEX pipes",S4209="VLD PHC components",S4209="VLD PHC pipes",S4209="Controls VLD"),"По запросу",X4209)</f>
        <v>192529</v>
      </c>
      <c r="AA4209" s="63">
        <f>ROUND(X4209/1.2,3)</f>
        <v>160440.83300000001</v>
      </c>
      <c r="AB4209" s="23">
        <v>160440.83300000001</v>
      </c>
      <c r="AC4209" s="190">
        <f>IFERROR(ROUND(AA4209/AB4209-1,2),"")</f>
        <v>0</v>
      </c>
      <c r="AD4209" s="25">
        <v>52</v>
      </c>
      <c r="AE4209" s="25">
        <v>1.029204</v>
      </c>
      <c r="AF4209" s="25">
        <v>0</v>
      </c>
      <c r="AG4209" s="25" t="s">
        <v>22</v>
      </c>
      <c r="AH4209" s="25">
        <v>0</v>
      </c>
      <c r="AI4209" s="25">
        <v>0</v>
      </c>
      <c r="AJ4209" s="25" t="s">
        <v>20</v>
      </c>
      <c r="AK4209" s="42" t="s">
        <v>19</v>
      </c>
      <c r="AL4209" s="25" t="s">
        <v>20</v>
      </c>
      <c r="AM4209" s="25">
        <v>1</v>
      </c>
      <c r="AN4209" s="25" t="s">
        <v>22</v>
      </c>
      <c r="AO4209" s="25" t="s">
        <v>22</v>
      </c>
      <c r="AP4209" s="25" t="s">
        <v>22</v>
      </c>
      <c r="AQ4209" s="25"/>
      <c r="AR4209" s="94"/>
      <c r="AS4209" s="157" t="s">
        <v>22</v>
      </c>
      <c r="AT4209" s="93">
        <v>42551</v>
      </c>
      <c r="AU4209" s="92" t="s">
        <v>22</v>
      </c>
      <c r="AV4209" s="91" t="s">
        <v>48</v>
      </c>
      <c r="AW4209" s="92" t="s">
        <v>48</v>
      </c>
      <c r="AX4209" s="92" t="s">
        <v>48</v>
      </c>
      <c r="AY4209" s="91" t="s">
        <v>152</v>
      </c>
      <c r="AZ4209" s="23"/>
      <c r="BA4209" s="25">
        <v>0</v>
      </c>
      <c r="BB4209" t="s">
        <v>48</v>
      </c>
      <c r="BC4209" t="e">
        <v>#N/A</v>
      </c>
      <c r="BD4209" t="e">
        <f>IF(Z4209=BC4209,"OK")</f>
        <v>#N/A</v>
      </c>
      <c r="BE4209">
        <v>52</v>
      </c>
      <c r="BF4209">
        <v>1.029204</v>
      </c>
      <c r="BG4209" t="s">
        <v>22</v>
      </c>
      <c r="BH4209" t="s">
        <v>22</v>
      </c>
      <c r="BI4209" t="s">
        <v>22</v>
      </c>
      <c r="BJ4209">
        <v>0</v>
      </c>
      <c r="BK4209">
        <v>0</v>
      </c>
      <c r="BN4209" s="183"/>
    </row>
    <row r="4210" spans="1:66" ht="25.5" x14ac:dyDescent="0.25">
      <c r="A4210" s="1"/>
      <c r="B4210" s="94">
        <v>4197</v>
      </c>
      <c r="C4210" s="43">
        <v>1057583</v>
      </c>
      <c r="D4210" s="25"/>
      <c r="E4210" s="27" t="s">
        <v>1265</v>
      </c>
      <c r="F4210" s="151" t="s">
        <v>21</v>
      </c>
      <c r="G4210" s="25"/>
      <c r="H4210" s="46" t="str">
        <f>IFERROR(IFERROR(IF(SEARCH("Usystems",$E4210)&gt;0,"Usystems"),IF(SEARCH("RIIFO",$E4210)&gt;0,"RIIFO","Uponor")),"Uponor")</f>
        <v>Uponor</v>
      </c>
      <c r="I4210" s="25" t="str">
        <f>IFERROR(MID($D4210,1,7)+0,"")</f>
        <v/>
      </c>
      <c r="J4210" s="25" t="str">
        <f>IFERROR(MID($D4210,10,7)+0,"")</f>
        <v/>
      </c>
      <c r="K4210" s="25" t="str">
        <f>IFERROR(MID($D4210,19,7)+0,"")</f>
        <v/>
      </c>
      <c r="L4210" s="25" t="str">
        <f>IFERROR(MID($D4210,28,7)+0,"")</f>
        <v/>
      </c>
      <c r="M4210" s="25" t="str">
        <f>IF(IFERROR(MID($Q4210,1,7)+0,"")&lt;1130000,IF(INDEX(C:C,MATCH(LEFT(Q4210,7)+0,I:I,0))&lt;1130000,"",INDEX(C:C,MATCH(LEFT(Q4210,7)+0,I:I,0))),IFERROR(MID($Q4210,1,7)+0,""))</f>
        <v/>
      </c>
      <c r="N4210" s="25" t="str">
        <f>IF(IFERROR(MID($Q4210,10,7)+0,"")&lt;1130000,"",IFERROR(MID($Q4210,10,7)+0,""))</f>
        <v/>
      </c>
      <c r="O4210" s="25" t="str">
        <f>IF(IFERROR(MID($Q4210,19,7)+0,"")&lt;1130000,"",IFERROR(MID($Q4210,19,7)+0,""))</f>
        <v/>
      </c>
      <c r="P4210" s="25" t="str">
        <f>IF(M4210="","",IF(N4210="",M4210,M4210&amp;", "&amp;N4210))</f>
        <v/>
      </c>
      <c r="Q4210" s="25"/>
      <c r="R4210" s="25"/>
      <c r="S4210" s="35" t="s">
        <v>106</v>
      </c>
      <c r="T4210" s="25" t="s">
        <v>36</v>
      </c>
      <c r="U4210" s="185">
        <v>212170</v>
      </c>
      <c r="V4210" s="188">
        <v>212170</v>
      </c>
      <c r="W4210" s="189">
        <v>212170</v>
      </c>
      <c r="X4210" s="31">
        <v>212170</v>
      </c>
      <c r="Y4210" s="90">
        <f>IFERROR(ROUND(X4210/W4210-1,2),"")</f>
        <v>0</v>
      </c>
      <c r="Z4210" s="31">
        <f>IF(OR(S4210="VLD MLC components",S4210="VLD MLC pipes",S4210="VLD PEX components",S4210="VLD PEX pipes",S4210="VLD PHC components",S4210="VLD PHC pipes",S4210="Controls VLD"),"По запросу",X4210)</f>
        <v>212170</v>
      </c>
      <c r="AA4210" s="63">
        <f>ROUND(X4210/1.2,3)</f>
        <v>176808.33300000001</v>
      </c>
      <c r="AB4210" s="23">
        <v>176808.33300000001</v>
      </c>
      <c r="AC4210" s="190">
        <f>IFERROR(ROUND(AA4210/AB4210-1,2),"")</f>
        <v>0</v>
      </c>
      <c r="AD4210" s="25">
        <v>55</v>
      </c>
      <c r="AE4210" s="25">
        <v>1.060392</v>
      </c>
      <c r="AF4210" s="25">
        <v>0</v>
      </c>
      <c r="AG4210" s="25" t="s">
        <v>22</v>
      </c>
      <c r="AH4210" s="25">
        <v>0</v>
      </c>
      <c r="AI4210" s="25">
        <v>0</v>
      </c>
      <c r="AJ4210" s="25" t="s">
        <v>20</v>
      </c>
      <c r="AK4210" s="42" t="s">
        <v>19</v>
      </c>
      <c r="AL4210" s="25" t="s">
        <v>20</v>
      </c>
      <c r="AM4210" s="25">
        <v>1</v>
      </c>
      <c r="AN4210" s="25" t="s">
        <v>22</v>
      </c>
      <c r="AO4210" s="25" t="s">
        <v>22</v>
      </c>
      <c r="AP4210" s="25" t="s">
        <v>22</v>
      </c>
      <c r="AQ4210" s="25"/>
      <c r="AR4210" s="94"/>
      <c r="AS4210" s="157" t="s">
        <v>22</v>
      </c>
      <c r="AT4210" s="93">
        <v>42551</v>
      </c>
      <c r="AU4210" s="92" t="s">
        <v>22</v>
      </c>
      <c r="AV4210" s="91" t="s">
        <v>48</v>
      </c>
      <c r="AW4210" s="92" t="s">
        <v>48</v>
      </c>
      <c r="AX4210" s="92" t="s">
        <v>48</v>
      </c>
      <c r="AY4210" s="91" t="s">
        <v>152</v>
      </c>
      <c r="AZ4210" s="23"/>
      <c r="BA4210" s="25">
        <v>0</v>
      </c>
      <c r="BB4210" t="s">
        <v>48</v>
      </c>
      <c r="BC4210" t="e">
        <v>#N/A</v>
      </c>
      <c r="BD4210" t="e">
        <f>IF(Z4210=BC4210,"OK")</f>
        <v>#N/A</v>
      </c>
      <c r="BE4210">
        <v>55</v>
      </c>
      <c r="BF4210">
        <v>1.060392</v>
      </c>
      <c r="BG4210" t="s">
        <v>22</v>
      </c>
      <c r="BH4210" t="s">
        <v>22</v>
      </c>
      <c r="BI4210" t="s">
        <v>22</v>
      </c>
      <c r="BJ4210">
        <v>0</v>
      </c>
      <c r="BK4210">
        <v>0</v>
      </c>
      <c r="BN4210" s="183"/>
    </row>
    <row r="4211" spans="1:66" ht="25.5" x14ac:dyDescent="0.25">
      <c r="A4211" s="1"/>
      <c r="B4211" s="94">
        <v>4198</v>
      </c>
      <c r="C4211" s="43">
        <v>1089852</v>
      </c>
      <c r="D4211" s="25">
        <v>1057572</v>
      </c>
      <c r="E4211" s="27" t="s">
        <v>1264</v>
      </c>
      <c r="F4211" s="213" t="s">
        <v>21</v>
      </c>
      <c r="G4211" s="28"/>
      <c r="H4211" s="46" t="str">
        <f>IFERROR(IFERROR(IF(SEARCH("Usystems",$E4211)&gt;0,"Usystems"),IF(SEARCH("RIIFO",$E4211)&gt;0,"RIIFO","Uponor")),"Uponor")</f>
        <v>Uponor</v>
      </c>
      <c r="I4211" s="25">
        <f>IFERROR(MID($D4211,1,7)+0,"")</f>
        <v>1057572</v>
      </c>
      <c r="J4211" s="25" t="str">
        <f>IFERROR(MID($D4211,10,7)+0,"")</f>
        <v/>
      </c>
      <c r="K4211" s="25" t="str">
        <f>IFERROR(MID($D4211,19,7)+0,"")</f>
        <v/>
      </c>
      <c r="L4211" s="25" t="str">
        <f>IFERROR(MID($D4211,28,7)+0,"")</f>
        <v/>
      </c>
      <c r="M4211" s="25" t="str">
        <f>IF(IFERROR(MID($Q4211,1,7)+0,"")&lt;1130000,IF(INDEX(C:C,MATCH(LEFT(Q4211,7)+0,I:I,0))&lt;1130000,"",INDEX(C:C,MATCH(LEFT(Q4211,7)+0,I:I,0))),IFERROR(MID($Q4211,1,7)+0,""))</f>
        <v/>
      </c>
      <c r="N4211" s="25" t="str">
        <f>IF(IFERROR(MID($Q4211,10,7)+0,"")&lt;1130000,"",IFERROR(MID($Q4211,10,7)+0,""))</f>
        <v/>
      </c>
      <c r="O4211" s="25" t="str">
        <f>IF(IFERROR(MID($Q4211,19,7)+0,"")&lt;1130000,"",IFERROR(MID($Q4211,19,7)+0,""))</f>
        <v/>
      </c>
      <c r="P4211" s="25" t="str">
        <f>IF(M4211="","",IF(N4211="",M4211,M4211&amp;", "&amp;N4211))</f>
        <v/>
      </c>
      <c r="Q4211" s="25"/>
      <c r="R4211" s="25"/>
      <c r="S4211" s="35" t="s">
        <v>106</v>
      </c>
      <c r="T4211" s="34" t="s">
        <v>36</v>
      </c>
      <c r="U4211" s="185">
        <v>204571</v>
      </c>
      <c r="V4211" s="188">
        <v>204571</v>
      </c>
      <c r="W4211" s="189">
        <v>204571</v>
      </c>
      <c r="X4211" s="31">
        <v>204571</v>
      </c>
      <c r="Y4211" s="90">
        <f>IFERROR(ROUND(X4211/W4211-1,2),"")</f>
        <v>0</v>
      </c>
      <c r="Z4211" s="31">
        <f>IF(OR(S4211="VLD MLC components",S4211="VLD MLC pipes",S4211="VLD PEX components",S4211="VLD PEX pipes",S4211="VLD PHC components",S4211="VLD PHC pipes",S4211="Controls VLD"),"По запросу",X4211)</f>
        <v>204571</v>
      </c>
      <c r="AA4211" s="63">
        <f>ROUND(X4211/1.2,3)</f>
        <v>170475.83300000001</v>
      </c>
      <c r="AB4211" s="23">
        <v>170475.83300000001</v>
      </c>
      <c r="AC4211" s="190">
        <f>IFERROR(ROUND(AA4211/AB4211-1,2),"")</f>
        <v>0</v>
      </c>
      <c r="AD4211" s="25">
        <v>50.5</v>
      </c>
      <c r="AE4211" s="25">
        <v>0.99</v>
      </c>
      <c r="AF4211" s="25">
        <v>0</v>
      </c>
      <c r="AG4211" s="25" t="s">
        <v>22</v>
      </c>
      <c r="AH4211" s="25">
        <v>0</v>
      </c>
      <c r="AI4211" s="25">
        <v>0</v>
      </c>
      <c r="AJ4211" s="25" t="s">
        <v>20</v>
      </c>
      <c r="AK4211" s="42" t="s">
        <v>19</v>
      </c>
      <c r="AL4211" s="25" t="s">
        <v>20</v>
      </c>
      <c r="AM4211" s="25">
        <v>1</v>
      </c>
      <c r="AN4211" s="25" t="s">
        <v>22</v>
      </c>
      <c r="AO4211" s="25" t="s">
        <v>22</v>
      </c>
      <c r="AP4211" s="25" t="s">
        <v>22</v>
      </c>
      <c r="AQ4211" s="25"/>
      <c r="AR4211" s="94"/>
      <c r="AS4211" s="157" t="s">
        <v>22</v>
      </c>
      <c r="AT4211" s="93">
        <v>43004</v>
      </c>
      <c r="AU4211" s="92" t="s">
        <v>22</v>
      </c>
      <c r="AV4211" s="91" t="s">
        <v>48</v>
      </c>
      <c r="AW4211" s="92" t="s">
        <v>48</v>
      </c>
      <c r="AX4211" s="92" t="s">
        <v>48</v>
      </c>
      <c r="AY4211" s="91" t="s">
        <v>152</v>
      </c>
      <c r="AZ4211" s="23"/>
      <c r="BA4211" s="25">
        <v>0</v>
      </c>
      <c r="BB4211" t="s">
        <v>48</v>
      </c>
      <c r="BC4211" t="e">
        <v>#N/A</v>
      </c>
      <c r="BD4211" t="e">
        <f>IF(Z4211=BC4211,"OK")</f>
        <v>#N/A</v>
      </c>
      <c r="BE4211">
        <v>50.5</v>
      </c>
      <c r="BF4211">
        <v>0.99</v>
      </c>
      <c r="BG4211" t="s">
        <v>22</v>
      </c>
      <c r="BH4211" t="s">
        <v>22</v>
      </c>
      <c r="BI4211" t="s">
        <v>22</v>
      </c>
      <c r="BJ4211">
        <v>0</v>
      </c>
      <c r="BK4211">
        <v>0</v>
      </c>
      <c r="BN4211" s="183"/>
    </row>
    <row r="4212" spans="1:66" ht="25.5" x14ac:dyDescent="0.25">
      <c r="A4212" s="1"/>
      <c r="B4212" s="94">
        <v>4199</v>
      </c>
      <c r="C4212" s="43">
        <v>1089853</v>
      </c>
      <c r="D4212" s="25">
        <v>1057578</v>
      </c>
      <c r="E4212" s="27" t="s">
        <v>1263</v>
      </c>
      <c r="F4212" s="213" t="s">
        <v>21</v>
      </c>
      <c r="G4212" s="28"/>
      <c r="H4212" s="46" t="str">
        <f>IFERROR(IFERROR(IF(SEARCH("Usystems",$E4212)&gt;0,"Usystems"),IF(SEARCH("RIIFO",$E4212)&gt;0,"RIIFO","Uponor")),"Uponor")</f>
        <v>Uponor</v>
      </c>
      <c r="I4212" s="25">
        <f>IFERROR(MID($D4212,1,7)+0,"")</f>
        <v>1057578</v>
      </c>
      <c r="J4212" s="25" t="str">
        <f>IFERROR(MID($D4212,10,7)+0,"")</f>
        <v/>
      </c>
      <c r="K4212" s="25" t="str">
        <f>IFERROR(MID($D4212,19,7)+0,"")</f>
        <v/>
      </c>
      <c r="L4212" s="25" t="str">
        <f>IFERROR(MID($D4212,28,7)+0,"")</f>
        <v/>
      </c>
      <c r="M4212" s="25" t="str">
        <f>IF(IFERROR(MID($Q4212,1,7)+0,"")&lt;1130000,IF(INDEX(C:C,MATCH(LEFT(Q4212,7)+0,I:I,0))&lt;1130000,"",INDEX(C:C,MATCH(LEFT(Q4212,7)+0,I:I,0))),IFERROR(MID($Q4212,1,7)+0,""))</f>
        <v/>
      </c>
      <c r="N4212" s="25" t="str">
        <f>IF(IFERROR(MID($Q4212,10,7)+0,"")&lt;1130000,"",IFERROR(MID($Q4212,10,7)+0,""))</f>
        <v/>
      </c>
      <c r="O4212" s="25" t="str">
        <f>IF(IFERROR(MID($Q4212,19,7)+0,"")&lt;1130000,"",IFERROR(MID($Q4212,19,7)+0,""))</f>
        <v/>
      </c>
      <c r="P4212" s="25" t="str">
        <f>IF(M4212="","",IF(N4212="",M4212,M4212&amp;", "&amp;N4212))</f>
        <v/>
      </c>
      <c r="Q4212" s="25"/>
      <c r="R4212" s="25"/>
      <c r="S4212" s="35" t="s">
        <v>106</v>
      </c>
      <c r="T4212" s="34" t="s">
        <v>36</v>
      </c>
      <c r="U4212" s="185">
        <v>214088</v>
      </c>
      <c r="V4212" s="188">
        <v>214088</v>
      </c>
      <c r="W4212" s="189">
        <v>214088</v>
      </c>
      <c r="X4212" s="31">
        <v>214088</v>
      </c>
      <c r="Y4212" s="90">
        <f>IFERROR(ROUND(X4212/W4212-1,2),"")</f>
        <v>0</v>
      </c>
      <c r="Z4212" s="31">
        <f>IF(OR(S4212="VLD MLC components",S4212="VLD MLC pipes",S4212="VLD PEX components",S4212="VLD PEX pipes",S4212="VLD PHC components",S4212="VLD PHC pipes",S4212="Controls VLD"),"По запросу",X4212)</f>
        <v>214088</v>
      </c>
      <c r="AA4212" s="63">
        <f>ROUND(X4212/1.2,3)</f>
        <v>178406.66699999999</v>
      </c>
      <c r="AB4212" s="23">
        <v>178406.66699999999</v>
      </c>
      <c r="AC4212" s="190">
        <f>IFERROR(ROUND(AA4212/AB4212-1,2),"")</f>
        <v>0</v>
      </c>
      <c r="AD4212" s="25">
        <v>50.5</v>
      </c>
      <c r="AE4212" s="25">
        <v>0.99</v>
      </c>
      <c r="AF4212" s="25">
        <v>0</v>
      </c>
      <c r="AG4212" s="25" t="s">
        <v>22</v>
      </c>
      <c r="AH4212" s="25">
        <v>0</v>
      </c>
      <c r="AI4212" s="25">
        <v>0</v>
      </c>
      <c r="AJ4212" s="25" t="s">
        <v>20</v>
      </c>
      <c r="AK4212" s="42" t="s">
        <v>19</v>
      </c>
      <c r="AL4212" s="25" t="s">
        <v>20</v>
      </c>
      <c r="AM4212" s="25">
        <v>1</v>
      </c>
      <c r="AN4212" s="25" t="s">
        <v>22</v>
      </c>
      <c r="AO4212" s="25" t="s">
        <v>22</v>
      </c>
      <c r="AP4212" s="25" t="s">
        <v>22</v>
      </c>
      <c r="AQ4212" s="25"/>
      <c r="AR4212" s="94"/>
      <c r="AS4212" s="157" t="s">
        <v>22</v>
      </c>
      <c r="AT4212" s="93">
        <v>43004</v>
      </c>
      <c r="AU4212" s="92" t="s">
        <v>22</v>
      </c>
      <c r="AV4212" s="91" t="s">
        <v>48</v>
      </c>
      <c r="AW4212" s="92" t="s">
        <v>48</v>
      </c>
      <c r="AX4212" s="92" t="s">
        <v>48</v>
      </c>
      <c r="AY4212" s="91" t="s">
        <v>152</v>
      </c>
      <c r="AZ4212" s="23"/>
      <c r="BA4212" s="25">
        <v>0</v>
      </c>
      <c r="BB4212" t="s">
        <v>48</v>
      </c>
      <c r="BC4212" t="e">
        <v>#N/A</v>
      </c>
      <c r="BD4212" t="e">
        <f>IF(Z4212=BC4212,"OK")</f>
        <v>#N/A</v>
      </c>
      <c r="BE4212">
        <v>50.5</v>
      </c>
      <c r="BF4212">
        <v>0.99</v>
      </c>
      <c r="BG4212" t="s">
        <v>22</v>
      </c>
      <c r="BH4212" t="s">
        <v>22</v>
      </c>
      <c r="BI4212" t="s">
        <v>22</v>
      </c>
      <c r="BJ4212">
        <v>0</v>
      </c>
      <c r="BK4212">
        <v>0</v>
      </c>
      <c r="BN4212" s="183"/>
    </row>
    <row r="4213" spans="1:66" ht="25.5" x14ac:dyDescent="0.25">
      <c r="A4213" s="1"/>
      <c r="B4213" s="94">
        <v>4200</v>
      </c>
      <c r="C4213" s="43">
        <v>1089854</v>
      </c>
      <c r="D4213" s="25">
        <v>1057584</v>
      </c>
      <c r="E4213" s="27" t="s">
        <v>1262</v>
      </c>
      <c r="F4213" s="213" t="s">
        <v>21</v>
      </c>
      <c r="G4213" s="28"/>
      <c r="H4213" s="46" t="str">
        <f>IFERROR(IFERROR(IF(SEARCH("Usystems",$E4213)&gt;0,"Usystems"),IF(SEARCH("RIIFO",$E4213)&gt;0,"RIIFO","Uponor")),"Uponor")</f>
        <v>Uponor</v>
      </c>
      <c r="I4213" s="25">
        <f>IFERROR(MID($D4213,1,7)+0,"")</f>
        <v>1057584</v>
      </c>
      <c r="J4213" s="25" t="str">
        <f>IFERROR(MID($D4213,10,7)+0,"")</f>
        <v/>
      </c>
      <c r="K4213" s="25" t="str">
        <f>IFERROR(MID($D4213,19,7)+0,"")</f>
        <v/>
      </c>
      <c r="L4213" s="25" t="str">
        <f>IFERROR(MID($D4213,28,7)+0,"")</f>
        <v/>
      </c>
      <c r="M4213" s="25" t="str">
        <f>IF(IFERROR(MID($Q4213,1,7)+0,"")&lt;1130000,IF(INDEX(C:C,MATCH(LEFT(Q4213,7)+0,I:I,0))&lt;1130000,"",INDEX(C:C,MATCH(LEFT(Q4213,7)+0,I:I,0))),IFERROR(MID($Q4213,1,7)+0,""))</f>
        <v/>
      </c>
      <c r="N4213" s="25" t="str">
        <f>IF(IFERROR(MID($Q4213,10,7)+0,"")&lt;1130000,"",IFERROR(MID($Q4213,10,7)+0,""))</f>
        <v/>
      </c>
      <c r="O4213" s="25" t="str">
        <f>IF(IFERROR(MID($Q4213,19,7)+0,"")&lt;1130000,"",IFERROR(MID($Q4213,19,7)+0,""))</f>
        <v/>
      </c>
      <c r="P4213" s="25" t="str">
        <f>IF(M4213="","",IF(N4213="",M4213,M4213&amp;", "&amp;N4213))</f>
        <v/>
      </c>
      <c r="Q4213" s="25"/>
      <c r="R4213" s="25"/>
      <c r="S4213" s="35" t="s">
        <v>106</v>
      </c>
      <c r="T4213" s="34" t="s">
        <v>36</v>
      </c>
      <c r="U4213" s="185">
        <v>236136</v>
      </c>
      <c r="V4213" s="188">
        <v>236136</v>
      </c>
      <c r="W4213" s="189">
        <v>236136</v>
      </c>
      <c r="X4213" s="31">
        <v>236136</v>
      </c>
      <c r="Y4213" s="90">
        <f>IFERROR(ROUND(X4213/W4213-1,2),"")</f>
        <v>0</v>
      </c>
      <c r="Z4213" s="31">
        <f>IF(OR(S4213="VLD MLC components",S4213="VLD MLC pipes",S4213="VLD PEX components",S4213="VLD PEX pipes",S4213="VLD PHC components",S4213="VLD PHC pipes",S4213="Controls VLD"),"По запросу",X4213)</f>
        <v>236136</v>
      </c>
      <c r="AA4213" s="63">
        <f>ROUND(X4213/1.2,3)</f>
        <v>196780</v>
      </c>
      <c r="AB4213" s="23">
        <v>196780</v>
      </c>
      <c r="AC4213" s="190">
        <f>IFERROR(ROUND(AA4213/AB4213-1,2),"")</f>
        <v>0</v>
      </c>
      <c r="AD4213" s="25">
        <v>50.5</v>
      </c>
      <c r="AE4213" s="25">
        <v>0.99</v>
      </c>
      <c r="AF4213" s="25">
        <v>0</v>
      </c>
      <c r="AG4213" s="25" t="s">
        <v>22</v>
      </c>
      <c r="AH4213" s="25">
        <v>0</v>
      </c>
      <c r="AI4213" s="25">
        <v>0</v>
      </c>
      <c r="AJ4213" s="25" t="s">
        <v>20</v>
      </c>
      <c r="AK4213" s="42" t="s">
        <v>19</v>
      </c>
      <c r="AL4213" s="25" t="s">
        <v>20</v>
      </c>
      <c r="AM4213" s="25">
        <v>1</v>
      </c>
      <c r="AN4213" s="25" t="s">
        <v>22</v>
      </c>
      <c r="AO4213" s="25" t="s">
        <v>22</v>
      </c>
      <c r="AP4213" s="25" t="s">
        <v>22</v>
      </c>
      <c r="AQ4213" s="25"/>
      <c r="AR4213" s="94"/>
      <c r="AS4213" s="157" t="s">
        <v>22</v>
      </c>
      <c r="AT4213" s="93">
        <v>43004</v>
      </c>
      <c r="AU4213" s="92" t="s">
        <v>22</v>
      </c>
      <c r="AV4213" s="91" t="s">
        <v>48</v>
      </c>
      <c r="AW4213" s="92" t="s">
        <v>48</v>
      </c>
      <c r="AX4213" s="92" t="s">
        <v>48</v>
      </c>
      <c r="AY4213" s="91" t="s">
        <v>152</v>
      </c>
      <c r="AZ4213" s="23"/>
      <c r="BA4213" s="25">
        <v>0</v>
      </c>
      <c r="BB4213" t="s">
        <v>48</v>
      </c>
      <c r="BC4213" t="e">
        <v>#N/A</v>
      </c>
      <c r="BD4213" t="e">
        <f>IF(Z4213=BC4213,"OK")</f>
        <v>#N/A</v>
      </c>
      <c r="BE4213">
        <v>50.5</v>
      </c>
      <c r="BF4213">
        <v>0.99</v>
      </c>
      <c r="BG4213" t="s">
        <v>22</v>
      </c>
      <c r="BH4213" t="s">
        <v>22</v>
      </c>
      <c r="BI4213" t="s">
        <v>22</v>
      </c>
      <c r="BJ4213">
        <v>0</v>
      </c>
      <c r="BK4213">
        <v>0</v>
      </c>
      <c r="BN4213" s="183"/>
    </row>
    <row r="4214" spans="1:66" ht="25.5" x14ac:dyDescent="0.25">
      <c r="A4214" s="1"/>
      <c r="B4214" s="94">
        <v>4201</v>
      </c>
      <c r="C4214" s="43">
        <v>1057567</v>
      </c>
      <c r="D4214" s="25"/>
      <c r="E4214" s="27" t="s">
        <v>1261</v>
      </c>
      <c r="F4214" s="151" t="s">
        <v>21</v>
      </c>
      <c r="G4214" s="41" t="s">
        <v>30</v>
      </c>
      <c r="H4214" s="46" t="str">
        <f>IFERROR(IFERROR(IF(SEARCH("Usystems",$E4214)&gt;0,"Usystems"),IF(SEARCH("RIIFO",$E4214)&gt;0,"RIIFO","Uponor")),"Uponor")</f>
        <v>Uponor</v>
      </c>
      <c r="I4214" s="25" t="str">
        <f>IFERROR(MID($D4214,1,7)+0,"")</f>
        <v/>
      </c>
      <c r="J4214" s="25" t="str">
        <f>IFERROR(MID($D4214,10,7)+0,"")</f>
        <v/>
      </c>
      <c r="K4214" s="25" t="str">
        <f>IFERROR(MID($D4214,19,7)+0,"")</f>
        <v/>
      </c>
      <c r="L4214" s="25" t="str">
        <f>IFERROR(MID($D4214,28,7)+0,"")</f>
        <v/>
      </c>
      <c r="M4214" s="25" t="str">
        <f>IF(IFERROR(MID($Q4214,1,7)+0,"")&lt;1130000,IF(INDEX(C:C,MATCH(LEFT(Q4214,7)+0,I:I,0))&lt;1130000,"",INDEX(C:C,MATCH(LEFT(Q4214,7)+0,I:I,0))),IFERROR(MID($Q4214,1,7)+0,""))</f>
        <v/>
      </c>
      <c r="N4214" s="25" t="str">
        <f>IF(IFERROR(MID($Q4214,10,7)+0,"")&lt;1130000,"",IFERROR(MID($Q4214,10,7)+0,""))</f>
        <v/>
      </c>
      <c r="O4214" s="25" t="str">
        <f>IF(IFERROR(MID($Q4214,19,7)+0,"")&lt;1130000,"",IFERROR(MID($Q4214,19,7)+0,""))</f>
        <v/>
      </c>
      <c r="P4214" s="25" t="str">
        <f>IF(M4214="","",IF(N4214="",M4214,M4214&amp;", "&amp;N4214))</f>
        <v/>
      </c>
      <c r="Q4214" s="25"/>
      <c r="R4214" s="25"/>
      <c r="S4214" s="35" t="s">
        <v>106</v>
      </c>
      <c r="T4214" s="25" t="s">
        <v>36</v>
      </c>
      <c r="U4214" s="185">
        <v>191307</v>
      </c>
      <c r="V4214" s="188">
        <v>191307</v>
      </c>
      <c r="W4214" s="189">
        <v>191307</v>
      </c>
      <c r="X4214" s="31">
        <v>191307</v>
      </c>
      <c r="Y4214" s="90">
        <f>IFERROR(ROUND(X4214/W4214-1,2),"")</f>
        <v>0</v>
      </c>
      <c r="Z4214" s="31">
        <f>IF(OR(S4214="VLD MLC components",S4214="VLD MLC pipes",S4214="VLD PEX components",S4214="VLD PEX pipes",S4214="VLD PHC components",S4214="VLD PHC pipes",S4214="Controls VLD"),"По запросу",X4214)</f>
        <v>191307</v>
      </c>
      <c r="AA4214" s="63">
        <f>ROUND(X4214/1.2,3)</f>
        <v>159422.5</v>
      </c>
      <c r="AB4214" s="23">
        <v>159422.5</v>
      </c>
      <c r="AC4214" s="190">
        <f>IFERROR(ROUND(AA4214/AB4214-1,2),"")</f>
        <v>0</v>
      </c>
      <c r="AD4214" s="25">
        <v>49.5</v>
      </c>
      <c r="AE4214" s="25">
        <v>0.97538400000000003</v>
      </c>
      <c r="AF4214" s="25">
        <v>0</v>
      </c>
      <c r="AG4214" s="25" t="s">
        <v>22</v>
      </c>
      <c r="AH4214" s="25">
        <v>0</v>
      </c>
      <c r="AI4214" s="25">
        <v>0</v>
      </c>
      <c r="AJ4214" s="25" t="s">
        <v>19</v>
      </c>
      <c r="AK4214" s="42" t="s">
        <v>19</v>
      </c>
      <c r="AL4214" s="25" t="s">
        <v>19</v>
      </c>
      <c r="AM4214" s="25">
        <v>1</v>
      </c>
      <c r="AN4214" s="25" t="s">
        <v>22</v>
      </c>
      <c r="AO4214" s="25" t="s">
        <v>22</v>
      </c>
      <c r="AP4214" s="25" t="s">
        <v>22</v>
      </c>
      <c r="AQ4214" s="25"/>
      <c r="AR4214" s="94"/>
      <c r="AS4214" s="157" t="s">
        <v>22</v>
      </c>
      <c r="AT4214" s="93">
        <v>42551</v>
      </c>
      <c r="AU4214" s="92" t="s">
        <v>22</v>
      </c>
      <c r="AV4214" s="91" t="s">
        <v>48</v>
      </c>
      <c r="AW4214" s="92" t="s">
        <v>48</v>
      </c>
      <c r="AX4214" s="92" t="s">
        <v>48</v>
      </c>
      <c r="AY4214" s="91" t="s">
        <v>152</v>
      </c>
      <c r="AZ4214" s="23"/>
      <c r="BA4214" s="25">
        <v>0</v>
      </c>
      <c r="BB4214" t="s">
        <v>48</v>
      </c>
      <c r="BC4214" t="e">
        <v>#N/A</v>
      </c>
      <c r="BD4214" t="e">
        <f>IF(Z4214=BC4214,"OK")</f>
        <v>#N/A</v>
      </c>
      <c r="BE4214">
        <v>49.5</v>
      </c>
      <c r="BF4214">
        <v>0.97538400000000003</v>
      </c>
      <c r="BG4214" t="s">
        <v>22</v>
      </c>
      <c r="BH4214" t="s">
        <v>22</v>
      </c>
      <c r="BI4214" t="s">
        <v>22</v>
      </c>
      <c r="BJ4214">
        <v>0</v>
      </c>
      <c r="BK4214">
        <v>0</v>
      </c>
      <c r="BN4214" s="183"/>
    </row>
    <row r="4215" spans="1:66" ht="25.5" x14ac:dyDescent="0.25">
      <c r="A4215" s="1"/>
      <c r="B4215" s="94">
        <v>4202</v>
      </c>
      <c r="C4215" s="43">
        <v>1057573</v>
      </c>
      <c r="D4215" s="25"/>
      <c r="E4215" s="27" t="s">
        <v>1260</v>
      </c>
      <c r="F4215" s="151" t="s">
        <v>21</v>
      </c>
      <c r="G4215" s="25"/>
      <c r="H4215" s="46" t="str">
        <f>IFERROR(IFERROR(IF(SEARCH("Usystems",$E4215)&gt;0,"Usystems"),IF(SEARCH("RIIFO",$E4215)&gt;0,"RIIFO","Uponor")),"Uponor")</f>
        <v>Uponor</v>
      </c>
      <c r="I4215" s="25" t="str">
        <f>IFERROR(MID($D4215,1,7)+0,"")</f>
        <v/>
      </c>
      <c r="J4215" s="25" t="str">
        <f>IFERROR(MID($D4215,10,7)+0,"")</f>
        <v/>
      </c>
      <c r="K4215" s="25" t="str">
        <f>IFERROR(MID($D4215,19,7)+0,"")</f>
        <v/>
      </c>
      <c r="L4215" s="25" t="str">
        <f>IFERROR(MID($D4215,28,7)+0,"")</f>
        <v/>
      </c>
      <c r="M4215" s="25" t="str">
        <f>IF(IFERROR(MID($Q4215,1,7)+0,"")&lt;1130000,IF(INDEX(C:C,MATCH(LEFT(Q4215,7)+0,I:I,0))&lt;1130000,"",INDEX(C:C,MATCH(LEFT(Q4215,7)+0,I:I,0))),IFERROR(MID($Q4215,1,7)+0,""))</f>
        <v/>
      </c>
      <c r="N4215" s="25" t="str">
        <f>IF(IFERROR(MID($Q4215,10,7)+0,"")&lt;1130000,"",IFERROR(MID($Q4215,10,7)+0,""))</f>
        <v/>
      </c>
      <c r="O4215" s="25" t="str">
        <f>IF(IFERROR(MID($Q4215,19,7)+0,"")&lt;1130000,"",IFERROR(MID($Q4215,19,7)+0,""))</f>
        <v/>
      </c>
      <c r="P4215" s="25" t="str">
        <f>IF(M4215="","",IF(N4215="",M4215,M4215&amp;", "&amp;N4215))</f>
        <v/>
      </c>
      <c r="Q4215" s="25"/>
      <c r="R4215" s="25"/>
      <c r="S4215" s="35" t="s">
        <v>106</v>
      </c>
      <c r="T4215" s="25" t="s">
        <v>36</v>
      </c>
      <c r="U4215" s="185">
        <v>219613</v>
      </c>
      <c r="V4215" s="188">
        <v>219613</v>
      </c>
      <c r="W4215" s="189">
        <v>219613</v>
      </c>
      <c r="X4215" s="31">
        <v>219613</v>
      </c>
      <c r="Y4215" s="90">
        <f>IFERROR(ROUND(X4215/W4215-1,2),"")</f>
        <v>0</v>
      </c>
      <c r="Z4215" s="31">
        <f>IF(OR(S4215="VLD MLC components",S4215="VLD MLC pipes",S4215="VLD PEX components",S4215="VLD PEX pipes",S4215="VLD PHC components",S4215="VLD PHC pipes",S4215="Controls VLD"),"По запросу",X4215)</f>
        <v>219613</v>
      </c>
      <c r="AA4215" s="63">
        <f>ROUND(X4215/1.2,3)</f>
        <v>183010.83300000001</v>
      </c>
      <c r="AB4215" s="23">
        <v>183010.83300000001</v>
      </c>
      <c r="AC4215" s="190">
        <f>IFERROR(ROUND(AA4215/AB4215-1,2),"")</f>
        <v>0</v>
      </c>
      <c r="AD4215" s="25">
        <v>50.5</v>
      </c>
      <c r="AE4215" s="25">
        <v>1.0245120000000001</v>
      </c>
      <c r="AF4215" s="25">
        <v>0</v>
      </c>
      <c r="AG4215" s="25" t="s">
        <v>22</v>
      </c>
      <c r="AH4215" s="25">
        <v>0</v>
      </c>
      <c r="AI4215" s="25">
        <v>0</v>
      </c>
      <c r="AJ4215" s="25" t="s">
        <v>20</v>
      </c>
      <c r="AK4215" s="42" t="s">
        <v>19</v>
      </c>
      <c r="AL4215" s="25" t="s">
        <v>20</v>
      </c>
      <c r="AM4215" s="25">
        <v>1</v>
      </c>
      <c r="AN4215" s="25" t="s">
        <v>22</v>
      </c>
      <c r="AO4215" s="25" t="s">
        <v>22</v>
      </c>
      <c r="AP4215" s="25" t="s">
        <v>22</v>
      </c>
      <c r="AQ4215" s="25"/>
      <c r="AR4215" s="94"/>
      <c r="AS4215" s="157" t="s">
        <v>22</v>
      </c>
      <c r="AT4215" s="93">
        <v>42551</v>
      </c>
      <c r="AU4215" s="92" t="s">
        <v>22</v>
      </c>
      <c r="AV4215" s="91" t="s">
        <v>48</v>
      </c>
      <c r="AW4215" s="92" t="s">
        <v>48</v>
      </c>
      <c r="AX4215" s="92" t="s">
        <v>48</v>
      </c>
      <c r="AY4215" s="91" t="s">
        <v>152</v>
      </c>
      <c r="AZ4215" s="23"/>
      <c r="BA4215" s="25">
        <v>0</v>
      </c>
      <c r="BB4215" t="s">
        <v>48</v>
      </c>
      <c r="BC4215" t="e">
        <v>#N/A</v>
      </c>
      <c r="BD4215" t="e">
        <f>IF(Z4215=BC4215,"OK")</f>
        <v>#N/A</v>
      </c>
      <c r="BE4215">
        <v>50.5</v>
      </c>
      <c r="BF4215">
        <v>1.0245120000000001</v>
      </c>
      <c r="BG4215" t="s">
        <v>22</v>
      </c>
      <c r="BH4215" t="s">
        <v>22</v>
      </c>
      <c r="BI4215" t="s">
        <v>22</v>
      </c>
      <c r="BJ4215">
        <v>0</v>
      </c>
      <c r="BK4215">
        <v>0</v>
      </c>
      <c r="BN4215" s="183"/>
    </row>
    <row r="4216" spans="1:66" ht="25.5" x14ac:dyDescent="0.25">
      <c r="A4216" s="1"/>
      <c r="B4216" s="94">
        <v>4203</v>
      </c>
      <c r="C4216" s="43">
        <v>1057579</v>
      </c>
      <c r="D4216" s="25"/>
      <c r="E4216" s="27" t="s">
        <v>1259</v>
      </c>
      <c r="F4216" s="151" t="s">
        <v>21</v>
      </c>
      <c r="G4216" s="25"/>
      <c r="H4216" s="46" t="str">
        <f>IFERROR(IFERROR(IF(SEARCH("Usystems",$E4216)&gt;0,"Usystems"),IF(SEARCH("RIIFO",$E4216)&gt;0,"RIIFO","Uponor")),"Uponor")</f>
        <v>Uponor</v>
      </c>
      <c r="I4216" s="25" t="str">
        <f>IFERROR(MID($D4216,1,7)+0,"")</f>
        <v/>
      </c>
      <c r="J4216" s="25" t="str">
        <f>IFERROR(MID($D4216,10,7)+0,"")</f>
        <v/>
      </c>
      <c r="K4216" s="25" t="str">
        <f>IFERROR(MID($D4216,19,7)+0,"")</f>
        <v/>
      </c>
      <c r="L4216" s="25" t="str">
        <f>IFERROR(MID($D4216,28,7)+0,"")</f>
        <v/>
      </c>
      <c r="M4216" s="25" t="str">
        <f>IF(IFERROR(MID($Q4216,1,7)+0,"")&lt;1130000,IF(INDEX(C:C,MATCH(LEFT(Q4216,7)+0,I:I,0))&lt;1130000,"",INDEX(C:C,MATCH(LEFT(Q4216,7)+0,I:I,0))),IFERROR(MID($Q4216,1,7)+0,""))</f>
        <v/>
      </c>
      <c r="N4216" s="25" t="str">
        <f>IF(IFERROR(MID($Q4216,10,7)+0,"")&lt;1130000,"",IFERROR(MID($Q4216,10,7)+0,""))</f>
        <v/>
      </c>
      <c r="O4216" s="25" t="str">
        <f>IF(IFERROR(MID($Q4216,19,7)+0,"")&lt;1130000,"",IFERROR(MID($Q4216,19,7)+0,""))</f>
        <v/>
      </c>
      <c r="P4216" s="25" t="str">
        <f>IF(M4216="","",IF(N4216="",M4216,M4216&amp;", "&amp;N4216))</f>
        <v/>
      </c>
      <c r="Q4216" s="25"/>
      <c r="R4216" s="25"/>
      <c r="S4216" s="35" t="s">
        <v>106</v>
      </c>
      <c r="T4216" s="25" t="s">
        <v>36</v>
      </c>
      <c r="U4216" s="185">
        <v>224855</v>
      </c>
      <c r="V4216" s="188">
        <v>224855</v>
      </c>
      <c r="W4216" s="189">
        <v>224855</v>
      </c>
      <c r="X4216" s="31">
        <v>224855</v>
      </c>
      <c r="Y4216" s="90">
        <f>IFERROR(ROUND(X4216/W4216-1,2),"")</f>
        <v>0</v>
      </c>
      <c r="Z4216" s="31">
        <f>IF(OR(S4216="VLD MLC components",S4216="VLD MLC pipes",S4216="VLD PEX components",S4216="VLD PEX pipes",S4216="VLD PHC components",S4216="VLD PHC pipes",S4216="Controls VLD"),"По запросу",X4216)</f>
        <v>224855</v>
      </c>
      <c r="AA4216" s="63">
        <f>ROUND(X4216/1.2,3)</f>
        <v>187379.16699999999</v>
      </c>
      <c r="AB4216" s="23">
        <v>187379.16699999999</v>
      </c>
      <c r="AC4216" s="190">
        <f>IFERROR(ROUND(AA4216/AB4216-1,2),"")</f>
        <v>0</v>
      </c>
      <c r="AD4216" s="25">
        <v>52</v>
      </c>
      <c r="AE4216" s="25">
        <v>1.0747439999999999</v>
      </c>
      <c r="AF4216" s="25">
        <v>0</v>
      </c>
      <c r="AG4216" s="25" t="s">
        <v>22</v>
      </c>
      <c r="AH4216" s="25">
        <v>0</v>
      </c>
      <c r="AI4216" s="25">
        <v>0</v>
      </c>
      <c r="AJ4216" s="25" t="s">
        <v>20</v>
      </c>
      <c r="AK4216" s="42" t="s">
        <v>19</v>
      </c>
      <c r="AL4216" s="25" t="s">
        <v>20</v>
      </c>
      <c r="AM4216" s="25">
        <v>1</v>
      </c>
      <c r="AN4216" s="25" t="s">
        <v>22</v>
      </c>
      <c r="AO4216" s="25" t="s">
        <v>22</v>
      </c>
      <c r="AP4216" s="25" t="s">
        <v>22</v>
      </c>
      <c r="AQ4216" s="25"/>
      <c r="AR4216" s="94"/>
      <c r="AS4216" s="157" t="s">
        <v>22</v>
      </c>
      <c r="AT4216" s="93">
        <v>42551</v>
      </c>
      <c r="AU4216" s="92" t="s">
        <v>22</v>
      </c>
      <c r="AV4216" s="91" t="s">
        <v>48</v>
      </c>
      <c r="AW4216" s="92" t="s">
        <v>48</v>
      </c>
      <c r="AX4216" s="92" t="s">
        <v>48</v>
      </c>
      <c r="AY4216" s="91" t="s">
        <v>152</v>
      </c>
      <c r="AZ4216" s="23"/>
      <c r="BA4216" s="25">
        <v>0</v>
      </c>
      <c r="BB4216" t="s">
        <v>48</v>
      </c>
      <c r="BC4216" t="e">
        <v>#N/A</v>
      </c>
      <c r="BD4216" t="e">
        <f>IF(Z4216=BC4216,"OK")</f>
        <v>#N/A</v>
      </c>
      <c r="BE4216">
        <v>52</v>
      </c>
      <c r="BF4216">
        <v>1.0747439999999999</v>
      </c>
      <c r="BG4216" t="s">
        <v>22</v>
      </c>
      <c r="BH4216" t="s">
        <v>22</v>
      </c>
      <c r="BI4216" t="s">
        <v>22</v>
      </c>
      <c r="BJ4216">
        <v>0</v>
      </c>
      <c r="BK4216">
        <v>0</v>
      </c>
      <c r="BN4216" s="183"/>
    </row>
    <row r="4217" spans="1:66" ht="25.5" x14ac:dyDescent="0.25">
      <c r="A4217" s="1"/>
      <c r="B4217" s="94">
        <v>4204</v>
      </c>
      <c r="C4217" s="43">
        <v>1057585</v>
      </c>
      <c r="D4217" s="25"/>
      <c r="E4217" s="27" t="s">
        <v>1258</v>
      </c>
      <c r="F4217" s="151" t="s">
        <v>21</v>
      </c>
      <c r="G4217" s="25"/>
      <c r="H4217" s="46" t="str">
        <f>IFERROR(IFERROR(IF(SEARCH("Usystems",$E4217)&gt;0,"Usystems"),IF(SEARCH("RIIFO",$E4217)&gt;0,"RIIFO","Uponor")),"Uponor")</f>
        <v>Uponor</v>
      </c>
      <c r="I4217" s="25" t="str">
        <f>IFERROR(MID($D4217,1,7)+0,"")</f>
        <v/>
      </c>
      <c r="J4217" s="25" t="str">
        <f>IFERROR(MID($D4217,10,7)+0,"")</f>
        <v/>
      </c>
      <c r="K4217" s="25" t="str">
        <f>IFERROR(MID($D4217,19,7)+0,"")</f>
        <v/>
      </c>
      <c r="L4217" s="25" t="str">
        <f>IFERROR(MID($D4217,28,7)+0,"")</f>
        <v/>
      </c>
      <c r="M4217" s="25" t="str">
        <f>IF(IFERROR(MID($Q4217,1,7)+0,"")&lt;1130000,IF(INDEX(C:C,MATCH(LEFT(Q4217,7)+0,I:I,0))&lt;1130000,"",INDEX(C:C,MATCH(LEFT(Q4217,7)+0,I:I,0))),IFERROR(MID($Q4217,1,7)+0,""))</f>
        <v/>
      </c>
      <c r="N4217" s="25" t="str">
        <f>IF(IFERROR(MID($Q4217,10,7)+0,"")&lt;1130000,"",IFERROR(MID($Q4217,10,7)+0,""))</f>
        <v/>
      </c>
      <c r="O4217" s="25" t="str">
        <f>IF(IFERROR(MID($Q4217,19,7)+0,"")&lt;1130000,"",IFERROR(MID($Q4217,19,7)+0,""))</f>
        <v/>
      </c>
      <c r="P4217" s="25" t="str">
        <f>IF(M4217="","",IF(N4217="",M4217,M4217&amp;", "&amp;N4217))</f>
        <v/>
      </c>
      <c r="Q4217" s="25"/>
      <c r="R4217" s="25"/>
      <c r="S4217" s="35" t="s">
        <v>106</v>
      </c>
      <c r="T4217" s="25" t="s">
        <v>36</v>
      </c>
      <c r="U4217" s="185">
        <v>245844</v>
      </c>
      <c r="V4217" s="188">
        <v>245844</v>
      </c>
      <c r="W4217" s="189">
        <v>245844</v>
      </c>
      <c r="X4217" s="31">
        <v>245844</v>
      </c>
      <c r="Y4217" s="90">
        <f>IFERROR(ROUND(X4217/W4217-1,2),"")</f>
        <v>0</v>
      </c>
      <c r="Z4217" s="31">
        <f>IF(OR(S4217="VLD MLC components",S4217="VLD MLC pipes",S4217="VLD PEX components",S4217="VLD PEX pipes",S4217="VLD PHC components",S4217="VLD PHC pipes",S4217="Controls VLD"),"По запросу",X4217)</f>
        <v>245844</v>
      </c>
      <c r="AA4217" s="63">
        <f>ROUND(X4217/1.2,3)</f>
        <v>204870</v>
      </c>
      <c r="AB4217" s="23">
        <v>204870</v>
      </c>
      <c r="AC4217" s="190">
        <f>IFERROR(ROUND(AA4217/AB4217-1,2),"")</f>
        <v>0</v>
      </c>
      <c r="AD4217" s="25">
        <v>55</v>
      </c>
      <c r="AE4217" s="25">
        <v>1.12608</v>
      </c>
      <c r="AF4217" s="25">
        <v>0</v>
      </c>
      <c r="AG4217" s="25" t="s">
        <v>22</v>
      </c>
      <c r="AH4217" s="25">
        <v>0</v>
      </c>
      <c r="AI4217" s="25">
        <v>0</v>
      </c>
      <c r="AJ4217" s="25" t="s">
        <v>20</v>
      </c>
      <c r="AK4217" s="42" t="s">
        <v>19</v>
      </c>
      <c r="AL4217" s="25" t="s">
        <v>20</v>
      </c>
      <c r="AM4217" s="25">
        <v>1</v>
      </c>
      <c r="AN4217" s="25" t="s">
        <v>22</v>
      </c>
      <c r="AO4217" s="25" t="s">
        <v>22</v>
      </c>
      <c r="AP4217" s="25" t="s">
        <v>22</v>
      </c>
      <c r="AQ4217" s="25"/>
      <c r="AR4217" s="94"/>
      <c r="AS4217" s="157" t="s">
        <v>22</v>
      </c>
      <c r="AT4217" s="93">
        <v>42551</v>
      </c>
      <c r="AU4217" s="92" t="s">
        <v>22</v>
      </c>
      <c r="AV4217" s="91" t="s">
        <v>48</v>
      </c>
      <c r="AW4217" s="92" t="s">
        <v>48</v>
      </c>
      <c r="AX4217" s="92" t="s">
        <v>48</v>
      </c>
      <c r="AY4217" s="91" t="s">
        <v>152</v>
      </c>
      <c r="AZ4217" s="23"/>
      <c r="BA4217" s="25">
        <v>0</v>
      </c>
      <c r="BB4217" t="s">
        <v>48</v>
      </c>
      <c r="BC4217" t="e">
        <v>#N/A</v>
      </c>
      <c r="BD4217" t="e">
        <f>IF(Z4217=BC4217,"OK")</f>
        <v>#N/A</v>
      </c>
      <c r="BE4217">
        <v>55</v>
      </c>
      <c r="BF4217">
        <v>1.12608</v>
      </c>
      <c r="BG4217" t="s">
        <v>22</v>
      </c>
      <c r="BH4217" t="s">
        <v>22</v>
      </c>
      <c r="BI4217" t="s">
        <v>22</v>
      </c>
      <c r="BJ4217">
        <v>0</v>
      </c>
      <c r="BK4217">
        <v>0</v>
      </c>
      <c r="BN4217" s="183"/>
    </row>
    <row r="4218" spans="1:66" ht="25.5" x14ac:dyDescent="0.25">
      <c r="A4218" s="1"/>
      <c r="B4218" s="94">
        <v>4205</v>
      </c>
      <c r="C4218" s="43">
        <v>1057574</v>
      </c>
      <c r="D4218" s="25"/>
      <c r="E4218" s="27" t="s">
        <v>1257</v>
      </c>
      <c r="F4218" s="151" t="s">
        <v>21</v>
      </c>
      <c r="G4218" s="25"/>
      <c r="H4218" s="46" t="str">
        <f>IFERROR(IFERROR(IF(SEARCH("Usystems",$E4218)&gt;0,"Usystems"),IF(SEARCH("RIIFO",$E4218)&gt;0,"RIIFO","Uponor")),"Uponor")</f>
        <v>Uponor</v>
      </c>
      <c r="I4218" s="25" t="str">
        <f>IFERROR(MID($D4218,1,7)+0,"")</f>
        <v/>
      </c>
      <c r="J4218" s="25" t="str">
        <f>IFERROR(MID($D4218,10,7)+0,"")</f>
        <v/>
      </c>
      <c r="K4218" s="25" t="str">
        <f>IFERROR(MID($D4218,19,7)+0,"")</f>
        <v/>
      </c>
      <c r="L4218" s="25" t="str">
        <f>IFERROR(MID($D4218,28,7)+0,"")</f>
        <v/>
      </c>
      <c r="M4218" s="25" t="str">
        <f>IF(IFERROR(MID($Q4218,1,7)+0,"")&lt;1130000,IF(INDEX(C:C,MATCH(LEFT(Q4218,7)+0,I:I,0))&lt;1130000,"",INDEX(C:C,MATCH(LEFT(Q4218,7)+0,I:I,0))),IFERROR(MID($Q4218,1,7)+0,""))</f>
        <v/>
      </c>
      <c r="N4218" s="25" t="str">
        <f>IF(IFERROR(MID($Q4218,10,7)+0,"")&lt;1130000,"",IFERROR(MID($Q4218,10,7)+0,""))</f>
        <v/>
      </c>
      <c r="O4218" s="25" t="str">
        <f>IF(IFERROR(MID($Q4218,19,7)+0,"")&lt;1130000,"",IFERROR(MID($Q4218,19,7)+0,""))</f>
        <v/>
      </c>
      <c r="P4218" s="25" t="str">
        <f>IF(M4218="","",IF(N4218="",M4218,M4218&amp;", "&amp;N4218))</f>
        <v/>
      </c>
      <c r="Q4218" s="25"/>
      <c r="R4218" s="25"/>
      <c r="S4218" s="35" t="s">
        <v>106</v>
      </c>
      <c r="T4218" s="25" t="s">
        <v>36</v>
      </c>
      <c r="U4218" s="185">
        <v>219613</v>
      </c>
      <c r="V4218" s="188">
        <v>219613</v>
      </c>
      <c r="W4218" s="189">
        <v>219613</v>
      </c>
      <c r="X4218" s="31">
        <v>219613</v>
      </c>
      <c r="Y4218" s="90">
        <f>IFERROR(ROUND(X4218/W4218-1,2),"")</f>
        <v>0</v>
      </c>
      <c r="Z4218" s="31">
        <f>IF(OR(S4218="VLD MLC components",S4218="VLD MLC pipes",S4218="VLD PEX components",S4218="VLD PEX pipes",S4218="VLD PHC components",S4218="VLD PHC pipes",S4218="Controls VLD"),"По запросу",X4218)</f>
        <v>219613</v>
      </c>
      <c r="AA4218" s="63">
        <f>ROUND(X4218/1.2,3)</f>
        <v>183010.83300000001</v>
      </c>
      <c r="AB4218" s="23">
        <v>183010.83300000001</v>
      </c>
      <c r="AC4218" s="190">
        <f>IFERROR(ROUND(AA4218/AB4218-1,2),"")</f>
        <v>0</v>
      </c>
      <c r="AD4218" s="25">
        <v>50.5</v>
      </c>
      <c r="AE4218" s="25">
        <v>1.0245120000000001</v>
      </c>
      <c r="AF4218" s="25">
        <v>0</v>
      </c>
      <c r="AG4218" s="25" t="s">
        <v>22</v>
      </c>
      <c r="AH4218" s="25">
        <v>0</v>
      </c>
      <c r="AI4218" s="25">
        <v>0</v>
      </c>
      <c r="AJ4218" s="25" t="s">
        <v>20</v>
      </c>
      <c r="AK4218" s="42" t="s">
        <v>19</v>
      </c>
      <c r="AL4218" s="25" t="s">
        <v>20</v>
      </c>
      <c r="AM4218" s="25">
        <v>1</v>
      </c>
      <c r="AN4218" s="25" t="s">
        <v>22</v>
      </c>
      <c r="AO4218" s="25" t="s">
        <v>22</v>
      </c>
      <c r="AP4218" s="25" t="s">
        <v>22</v>
      </c>
      <c r="AQ4218" s="25"/>
      <c r="AR4218" s="94"/>
      <c r="AS4218" s="157" t="s">
        <v>22</v>
      </c>
      <c r="AT4218" s="93">
        <v>42551</v>
      </c>
      <c r="AU4218" s="92" t="s">
        <v>22</v>
      </c>
      <c r="AV4218" s="91" t="s">
        <v>48</v>
      </c>
      <c r="AW4218" s="92" t="s">
        <v>48</v>
      </c>
      <c r="AX4218" s="92" t="s">
        <v>48</v>
      </c>
      <c r="AY4218" s="91" t="s">
        <v>152</v>
      </c>
      <c r="AZ4218" s="23"/>
      <c r="BA4218" s="25">
        <v>0</v>
      </c>
      <c r="BB4218" t="s">
        <v>48</v>
      </c>
      <c r="BC4218" t="e">
        <v>#N/A</v>
      </c>
      <c r="BD4218" t="e">
        <f>IF(Z4218=BC4218,"OK")</f>
        <v>#N/A</v>
      </c>
      <c r="BE4218">
        <v>50.5</v>
      </c>
      <c r="BF4218">
        <v>1.0245120000000001</v>
      </c>
      <c r="BG4218" t="s">
        <v>22</v>
      </c>
      <c r="BH4218" t="s">
        <v>22</v>
      </c>
      <c r="BI4218" t="s">
        <v>22</v>
      </c>
      <c r="BJ4218">
        <v>0</v>
      </c>
      <c r="BK4218">
        <v>0</v>
      </c>
      <c r="BN4218" s="183"/>
    </row>
    <row r="4219" spans="1:66" ht="25.5" x14ac:dyDescent="0.25">
      <c r="A4219" s="1"/>
      <c r="B4219" s="94">
        <v>4206</v>
      </c>
      <c r="C4219" s="43">
        <v>1057580</v>
      </c>
      <c r="D4219" s="25"/>
      <c r="E4219" s="27" t="s">
        <v>1256</v>
      </c>
      <c r="F4219" s="151" t="s">
        <v>21</v>
      </c>
      <c r="G4219" s="25"/>
      <c r="H4219" s="46" t="str">
        <f>IFERROR(IFERROR(IF(SEARCH("Usystems",$E4219)&gt;0,"Usystems"),IF(SEARCH("RIIFO",$E4219)&gt;0,"RIIFO","Uponor")),"Uponor")</f>
        <v>Uponor</v>
      </c>
      <c r="I4219" s="25" t="str">
        <f>IFERROR(MID($D4219,1,7)+0,"")</f>
        <v/>
      </c>
      <c r="J4219" s="25" t="str">
        <f>IFERROR(MID($D4219,10,7)+0,"")</f>
        <v/>
      </c>
      <c r="K4219" s="25" t="str">
        <f>IFERROR(MID($D4219,19,7)+0,"")</f>
        <v/>
      </c>
      <c r="L4219" s="25" t="str">
        <f>IFERROR(MID($D4219,28,7)+0,"")</f>
        <v/>
      </c>
      <c r="M4219" s="25" t="str">
        <f>IF(IFERROR(MID($Q4219,1,7)+0,"")&lt;1130000,IF(INDEX(C:C,MATCH(LEFT(Q4219,7)+0,I:I,0))&lt;1130000,"",INDEX(C:C,MATCH(LEFT(Q4219,7)+0,I:I,0))),IFERROR(MID($Q4219,1,7)+0,""))</f>
        <v/>
      </c>
      <c r="N4219" s="25" t="str">
        <f>IF(IFERROR(MID($Q4219,10,7)+0,"")&lt;1130000,"",IFERROR(MID($Q4219,10,7)+0,""))</f>
        <v/>
      </c>
      <c r="O4219" s="25" t="str">
        <f>IF(IFERROR(MID($Q4219,19,7)+0,"")&lt;1130000,"",IFERROR(MID($Q4219,19,7)+0,""))</f>
        <v/>
      </c>
      <c r="P4219" s="25" t="str">
        <f>IF(M4219="","",IF(N4219="",M4219,M4219&amp;", "&amp;N4219))</f>
        <v/>
      </c>
      <c r="Q4219" s="25"/>
      <c r="R4219" s="25"/>
      <c r="S4219" s="35" t="s">
        <v>106</v>
      </c>
      <c r="T4219" s="25" t="s">
        <v>36</v>
      </c>
      <c r="U4219" s="185">
        <v>224855</v>
      </c>
      <c r="V4219" s="188">
        <v>224855</v>
      </c>
      <c r="W4219" s="189">
        <v>224855</v>
      </c>
      <c r="X4219" s="31">
        <v>224855</v>
      </c>
      <c r="Y4219" s="90">
        <f>IFERROR(ROUND(X4219/W4219-1,2),"")</f>
        <v>0</v>
      </c>
      <c r="Z4219" s="31">
        <f>IF(OR(S4219="VLD MLC components",S4219="VLD MLC pipes",S4219="VLD PEX components",S4219="VLD PEX pipes",S4219="VLD PHC components",S4219="VLD PHC pipes",S4219="Controls VLD"),"По запросу",X4219)</f>
        <v>224855</v>
      </c>
      <c r="AA4219" s="63">
        <f>ROUND(X4219/1.2,3)</f>
        <v>187379.16699999999</v>
      </c>
      <c r="AB4219" s="23">
        <v>187379.16699999999</v>
      </c>
      <c r="AC4219" s="190">
        <f>IFERROR(ROUND(AA4219/AB4219-1,2),"")</f>
        <v>0</v>
      </c>
      <c r="AD4219" s="25">
        <v>52</v>
      </c>
      <c r="AE4219" s="25">
        <v>1.0747439999999999</v>
      </c>
      <c r="AF4219" s="25">
        <v>0</v>
      </c>
      <c r="AG4219" s="25" t="s">
        <v>22</v>
      </c>
      <c r="AH4219" s="25">
        <v>0</v>
      </c>
      <c r="AI4219" s="25">
        <v>0</v>
      </c>
      <c r="AJ4219" s="25" t="s">
        <v>20</v>
      </c>
      <c r="AK4219" s="42" t="s">
        <v>19</v>
      </c>
      <c r="AL4219" s="25" t="s">
        <v>20</v>
      </c>
      <c r="AM4219" s="25">
        <v>1</v>
      </c>
      <c r="AN4219" s="25" t="s">
        <v>22</v>
      </c>
      <c r="AO4219" s="25" t="s">
        <v>22</v>
      </c>
      <c r="AP4219" s="25" t="s">
        <v>22</v>
      </c>
      <c r="AQ4219" s="25"/>
      <c r="AR4219" s="94"/>
      <c r="AS4219" s="157" t="s">
        <v>22</v>
      </c>
      <c r="AT4219" s="93">
        <v>42551</v>
      </c>
      <c r="AU4219" s="92" t="s">
        <v>22</v>
      </c>
      <c r="AV4219" s="91" t="s">
        <v>48</v>
      </c>
      <c r="AW4219" s="92" t="s">
        <v>48</v>
      </c>
      <c r="AX4219" s="92" t="s">
        <v>48</v>
      </c>
      <c r="AY4219" s="91" t="s">
        <v>152</v>
      </c>
      <c r="AZ4219" s="23"/>
      <c r="BA4219" s="25">
        <v>0</v>
      </c>
      <c r="BB4219" t="s">
        <v>48</v>
      </c>
      <c r="BC4219" t="e">
        <v>#N/A</v>
      </c>
      <c r="BD4219" t="e">
        <f>IF(Z4219=BC4219,"OK")</f>
        <v>#N/A</v>
      </c>
      <c r="BE4219">
        <v>52</v>
      </c>
      <c r="BF4219">
        <v>1.0747439999999999</v>
      </c>
      <c r="BG4219" t="s">
        <v>22</v>
      </c>
      <c r="BH4219" t="s">
        <v>22</v>
      </c>
      <c r="BI4219" t="s">
        <v>22</v>
      </c>
      <c r="BJ4219">
        <v>0</v>
      </c>
      <c r="BK4219">
        <v>0</v>
      </c>
      <c r="BN4219" s="183"/>
    </row>
    <row r="4220" spans="1:66" ht="25.5" x14ac:dyDescent="0.25">
      <c r="A4220" s="1"/>
      <c r="B4220" s="94">
        <v>4207</v>
      </c>
      <c r="C4220" s="43">
        <v>1057586</v>
      </c>
      <c r="D4220" s="25"/>
      <c r="E4220" s="27" t="s">
        <v>1255</v>
      </c>
      <c r="F4220" s="151" t="s">
        <v>21</v>
      </c>
      <c r="G4220" s="25"/>
      <c r="H4220" s="46" t="str">
        <f>IFERROR(IFERROR(IF(SEARCH("Usystems",$E4220)&gt;0,"Usystems"),IF(SEARCH("RIIFO",$E4220)&gt;0,"RIIFO","Uponor")),"Uponor")</f>
        <v>Uponor</v>
      </c>
      <c r="I4220" s="25" t="str">
        <f>IFERROR(MID($D4220,1,7)+0,"")</f>
        <v/>
      </c>
      <c r="J4220" s="25" t="str">
        <f>IFERROR(MID($D4220,10,7)+0,"")</f>
        <v/>
      </c>
      <c r="K4220" s="25" t="str">
        <f>IFERROR(MID($D4220,19,7)+0,"")</f>
        <v/>
      </c>
      <c r="L4220" s="25" t="str">
        <f>IFERROR(MID($D4220,28,7)+0,"")</f>
        <v/>
      </c>
      <c r="M4220" s="25" t="str">
        <f>IF(IFERROR(MID($Q4220,1,7)+0,"")&lt;1130000,IF(INDEX(C:C,MATCH(LEFT(Q4220,7)+0,I:I,0))&lt;1130000,"",INDEX(C:C,MATCH(LEFT(Q4220,7)+0,I:I,0))),IFERROR(MID($Q4220,1,7)+0,""))</f>
        <v/>
      </c>
      <c r="N4220" s="25" t="str">
        <f>IF(IFERROR(MID($Q4220,10,7)+0,"")&lt;1130000,"",IFERROR(MID($Q4220,10,7)+0,""))</f>
        <v/>
      </c>
      <c r="O4220" s="25" t="str">
        <f>IF(IFERROR(MID($Q4220,19,7)+0,"")&lt;1130000,"",IFERROR(MID($Q4220,19,7)+0,""))</f>
        <v/>
      </c>
      <c r="P4220" s="25" t="str">
        <f>IF(M4220="","",IF(N4220="",M4220,M4220&amp;", "&amp;N4220))</f>
        <v/>
      </c>
      <c r="Q4220" s="25"/>
      <c r="R4220" s="25"/>
      <c r="S4220" s="35" t="s">
        <v>106</v>
      </c>
      <c r="T4220" s="25" t="s">
        <v>36</v>
      </c>
      <c r="U4220" s="185">
        <v>245844</v>
      </c>
      <c r="V4220" s="188">
        <v>245844</v>
      </c>
      <c r="W4220" s="189">
        <v>245844</v>
      </c>
      <c r="X4220" s="31">
        <v>245844</v>
      </c>
      <c r="Y4220" s="90">
        <f>IFERROR(ROUND(X4220/W4220-1,2),"")</f>
        <v>0</v>
      </c>
      <c r="Z4220" s="31">
        <f>IF(OR(S4220="VLD MLC components",S4220="VLD MLC pipes",S4220="VLD PEX components",S4220="VLD PEX pipes",S4220="VLD PHC components",S4220="VLD PHC pipes",S4220="Controls VLD"),"По запросу",X4220)</f>
        <v>245844</v>
      </c>
      <c r="AA4220" s="63">
        <f>ROUND(X4220/1.2,3)</f>
        <v>204870</v>
      </c>
      <c r="AB4220" s="23">
        <v>204870</v>
      </c>
      <c r="AC4220" s="190">
        <f>IFERROR(ROUND(AA4220/AB4220-1,2),"")</f>
        <v>0</v>
      </c>
      <c r="AD4220" s="25">
        <v>55</v>
      </c>
      <c r="AE4220" s="25">
        <v>1.12608</v>
      </c>
      <c r="AF4220" s="25">
        <v>0</v>
      </c>
      <c r="AG4220" s="25" t="s">
        <v>22</v>
      </c>
      <c r="AH4220" s="25">
        <v>0</v>
      </c>
      <c r="AI4220" s="25">
        <v>0</v>
      </c>
      <c r="AJ4220" s="25" t="s">
        <v>20</v>
      </c>
      <c r="AK4220" s="42" t="s">
        <v>19</v>
      </c>
      <c r="AL4220" s="25" t="s">
        <v>20</v>
      </c>
      <c r="AM4220" s="25">
        <v>1</v>
      </c>
      <c r="AN4220" s="25" t="s">
        <v>22</v>
      </c>
      <c r="AO4220" s="25" t="s">
        <v>22</v>
      </c>
      <c r="AP4220" s="25" t="s">
        <v>22</v>
      </c>
      <c r="AQ4220" s="25"/>
      <c r="AR4220" s="94"/>
      <c r="AS4220" s="157" t="s">
        <v>22</v>
      </c>
      <c r="AT4220" s="93">
        <v>42551</v>
      </c>
      <c r="AU4220" s="92" t="s">
        <v>22</v>
      </c>
      <c r="AV4220" s="91" t="s">
        <v>48</v>
      </c>
      <c r="AW4220" s="92" t="s">
        <v>48</v>
      </c>
      <c r="AX4220" s="92" t="s">
        <v>48</v>
      </c>
      <c r="AY4220" s="91" t="s">
        <v>152</v>
      </c>
      <c r="AZ4220" s="23"/>
      <c r="BA4220" s="25">
        <v>0</v>
      </c>
      <c r="BB4220" t="s">
        <v>48</v>
      </c>
      <c r="BC4220" t="e">
        <v>#N/A</v>
      </c>
      <c r="BD4220" t="e">
        <f>IF(Z4220=BC4220,"OK")</f>
        <v>#N/A</v>
      </c>
      <c r="BE4220">
        <v>55</v>
      </c>
      <c r="BF4220">
        <v>1.12608</v>
      </c>
      <c r="BG4220" t="s">
        <v>22</v>
      </c>
      <c r="BH4220" t="s">
        <v>22</v>
      </c>
      <c r="BI4220" t="s">
        <v>22</v>
      </c>
      <c r="BJ4220">
        <v>0</v>
      </c>
      <c r="BK4220">
        <v>0</v>
      </c>
      <c r="BN4220" s="183"/>
    </row>
    <row r="4221" spans="1:66" ht="25.5" x14ac:dyDescent="0.25">
      <c r="A4221" s="1"/>
      <c r="B4221" s="94">
        <v>4208</v>
      </c>
      <c r="C4221" s="43">
        <v>1053681</v>
      </c>
      <c r="D4221" s="25"/>
      <c r="E4221" s="27" t="s">
        <v>1254</v>
      </c>
      <c r="F4221" s="151" t="s">
        <v>21</v>
      </c>
      <c r="G4221" s="25"/>
      <c r="H4221" s="46" t="str">
        <f>IFERROR(IFERROR(IF(SEARCH("Usystems",$E4221)&gt;0,"Usystems"),IF(SEARCH("RIIFO",$E4221)&gt;0,"RIIFO","Uponor")),"Uponor")</f>
        <v>Uponor</v>
      </c>
      <c r="I4221" s="25" t="str">
        <f>IFERROR(MID($D4221,1,7)+0,"")</f>
        <v/>
      </c>
      <c r="J4221" s="25" t="str">
        <f>IFERROR(MID($D4221,10,7)+0,"")</f>
        <v/>
      </c>
      <c r="K4221" s="25" t="str">
        <f>IFERROR(MID($D4221,19,7)+0,"")</f>
        <v/>
      </c>
      <c r="L4221" s="25" t="str">
        <f>IFERROR(MID($D4221,28,7)+0,"")</f>
        <v/>
      </c>
      <c r="M4221" s="25" t="str">
        <f>IF(IFERROR(MID($Q4221,1,7)+0,"")&lt;1130000,IF(INDEX(C:C,MATCH(LEFT(Q4221,7)+0,I:I,0))&lt;1130000,"",INDEX(C:C,MATCH(LEFT(Q4221,7)+0,I:I,0))),IFERROR(MID($Q4221,1,7)+0,""))</f>
        <v/>
      </c>
      <c r="N4221" s="25" t="str">
        <f>IF(IFERROR(MID($Q4221,10,7)+0,"")&lt;1130000,"",IFERROR(MID($Q4221,10,7)+0,""))</f>
        <v/>
      </c>
      <c r="O4221" s="25" t="str">
        <f>IF(IFERROR(MID($Q4221,19,7)+0,"")&lt;1130000,"",IFERROR(MID($Q4221,19,7)+0,""))</f>
        <v/>
      </c>
      <c r="P4221" s="25" t="str">
        <f>IF(M4221="","",IF(N4221="",M4221,M4221&amp;", "&amp;N4221))</f>
        <v/>
      </c>
      <c r="Q4221" s="25"/>
      <c r="R4221" s="25"/>
      <c r="S4221" s="35" t="s">
        <v>106</v>
      </c>
      <c r="T4221" s="25" t="s">
        <v>36</v>
      </c>
      <c r="U4221" s="185">
        <v>9429</v>
      </c>
      <c r="V4221" s="188">
        <v>9429</v>
      </c>
      <c r="W4221" s="189">
        <v>9429</v>
      </c>
      <c r="X4221" s="31">
        <v>9429</v>
      </c>
      <c r="Y4221" s="90">
        <f>IFERROR(ROUND(X4221/W4221-1,2),"")</f>
        <v>0</v>
      </c>
      <c r="Z4221" s="31">
        <f>IF(OR(S4221="VLD MLC components",S4221="VLD MLC pipes",S4221="VLD PEX components",S4221="VLD PEX pipes",S4221="VLD PHC components",S4221="VLD PHC pipes",S4221="Controls VLD"),"По запросу",X4221)</f>
        <v>9429</v>
      </c>
      <c r="AA4221" s="63">
        <f>ROUND(X4221/1.2,3)</f>
        <v>7857.5</v>
      </c>
      <c r="AB4221" s="23">
        <v>7857.5</v>
      </c>
      <c r="AC4221" s="190">
        <f>IFERROR(ROUND(AA4221/AB4221-1,2),"")</f>
        <v>0</v>
      </c>
      <c r="AD4221" s="25">
        <v>8.5</v>
      </c>
      <c r="AE4221" s="25">
        <v>3.1820000000000001E-2</v>
      </c>
      <c r="AF4221" s="25">
        <v>0</v>
      </c>
      <c r="AG4221" s="25" t="s">
        <v>22</v>
      </c>
      <c r="AH4221" s="25">
        <v>0</v>
      </c>
      <c r="AI4221" s="25">
        <v>0</v>
      </c>
      <c r="AJ4221" s="25" t="s">
        <v>20</v>
      </c>
      <c r="AK4221" s="42" t="s">
        <v>19</v>
      </c>
      <c r="AL4221" s="25" t="s">
        <v>20</v>
      </c>
      <c r="AM4221" s="25">
        <v>1</v>
      </c>
      <c r="AN4221" s="25" t="s">
        <v>22</v>
      </c>
      <c r="AO4221" s="25" t="s">
        <v>22</v>
      </c>
      <c r="AP4221" s="25" t="s">
        <v>22</v>
      </c>
      <c r="AQ4221" s="25"/>
      <c r="AR4221" s="94"/>
      <c r="AS4221" s="157" t="s">
        <v>22</v>
      </c>
      <c r="AT4221" s="93">
        <v>42551</v>
      </c>
      <c r="AU4221" s="92" t="s">
        <v>22</v>
      </c>
      <c r="AV4221" s="91" t="s">
        <v>48</v>
      </c>
      <c r="AW4221" s="92" t="s">
        <v>48</v>
      </c>
      <c r="AX4221" s="92" t="s">
        <v>48</v>
      </c>
      <c r="AY4221" s="91" t="s">
        <v>152</v>
      </c>
      <c r="AZ4221" s="23"/>
      <c r="BA4221" s="25">
        <v>0</v>
      </c>
      <c r="BB4221" t="s">
        <v>48</v>
      </c>
      <c r="BC4221" t="e">
        <v>#N/A</v>
      </c>
      <c r="BD4221" t="e">
        <f>IF(Z4221=BC4221,"OK")</f>
        <v>#N/A</v>
      </c>
      <c r="BE4221">
        <v>8.5</v>
      </c>
      <c r="BF4221">
        <v>3.1820000000000001E-2</v>
      </c>
      <c r="BG4221" t="s">
        <v>22</v>
      </c>
      <c r="BH4221" t="s">
        <v>22</v>
      </c>
      <c r="BI4221" t="s">
        <v>22</v>
      </c>
      <c r="BJ4221">
        <v>0</v>
      </c>
      <c r="BK4221">
        <v>0</v>
      </c>
      <c r="BN4221" s="183"/>
    </row>
    <row r="4222" spans="1:66" ht="38.25" x14ac:dyDescent="0.25">
      <c r="A4222" s="1"/>
      <c r="B4222" s="94">
        <v>4209</v>
      </c>
      <c r="C4222" s="43">
        <v>1084217</v>
      </c>
      <c r="D4222" s="25">
        <v>1056169</v>
      </c>
      <c r="E4222" s="27" t="s">
        <v>1253</v>
      </c>
      <c r="F4222" s="151" t="s">
        <v>21</v>
      </c>
      <c r="G4222" s="25"/>
      <c r="H4222" s="46" t="str">
        <f>IFERROR(IFERROR(IF(SEARCH("Usystems",$E4222)&gt;0,"Usystems"),IF(SEARCH("RIIFO",$E4222)&gt;0,"RIIFO","Uponor")),"Uponor")</f>
        <v>Uponor</v>
      </c>
      <c r="I4222" s="25">
        <f>IFERROR(MID($D4222,1,7)+0,"")</f>
        <v>1056169</v>
      </c>
      <c r="J4222" s="25" t="str">
        <f>IFERROR(MID($D4222,10,7)+0,"")</f>
        <v/>
      </c>
      <c r="K4222" s="25" t="str">
        <f>IFERROR(MID($D4222,19,7)+0,"")</f>
        <v/>
      </c>
      <c r="L4222" s="25" t="str">
        <f>IFERROR(MID($D4222,28,7)+0,"")</f>
        <v/>
      </c>
      <c r="M4222" s="25" t="str">
        <f>IF(IFERROR(MID($Q4222,1,7)+0,"")&lt;1130000,IF(INDEX(C:C,MATCH(LEFT(Q4222,7)+0,I:I,0))&lt;1130000,"",INDEX(C:C,MATCH(LEFT(Q4222,7)+0,I:I,0))),IFERROR(MID($Q4222,1,7)+0,""))</f>
        <v/>
      </c>
      <c r="N4222" s="25" t="str">
        <f>IF(IFERROR(MID($Q4222,10,7)+0,"")&lt;1130000,"",IFERROR(MID($Q4222,10,7)+0,""))</f>
        <v/>
      </c>
      <c r="O4222" s="25" t="str">
        <f>IF(IFERROR(MID($Q4222,19,7)+0,"")&lt;1130000,"",IFERROR(MID($Q4222,19,7)+0,""))</f>
        <v/>
      </c>
      <c r="P4222" s="25" t="str">
        <f>IF(M4222="","",IF(N4222="",M4222,M4222&amp;", "&amp;N4222))</f>
        <v/>
      </c>
      <c r="Q4222" s="25"/>
      <c r="R4222" s="25"/>
      <c r="S4222" s="35" t="s">
        <v>106</v>
      </c>
      <c r="T4222" s="25" t="s">
        <v>36</v>
      </c>
      <c r="U4222" s="185">
        <v>15331</v>
      </c>
      <c r="V4222" s="188">
        <v>15331</v>
      </c>
      <c r="W4222" s="189">
        <v>15331</v>
      </c>
      <c r="X4222" s="31">
        <v>15331</v>
      </c>
      <c r="Y4222" s="90">
        <f>IFERROR(ROUND(X4222/W4222-1,2),"")</f>
        <v>0</v>
      </c>
      <c r="Z4222" s="31">
        <f>IF(OR(S4222="VLD MLC components",S4222="VLD MLC pipes",S4222="VLD PEX components",S4222="VLD PEX pipes",S4222="VLD PHC components",S4222="VLD PHC pipes",S4222="Controls VLD"),"По запросу",X4222)</f>
        <v>15331</v>
      </c>
      <c r="AA4222" s="63">
        <f>ROUND(X4222/1.2,3)</f>
        <v>12775.833000000001</v>
      </c>
      <c r="AB4222" s="23">
        <v>12775.833000000001</v>
      </c>
      <c r="AC4222" s="190">
        <f>IFERROR(ROUND(AA4222/AB4222-1,2),"")</f>
        <v>0</v>
      </c>
      <c r="AD4222" s="25">
        <v>13</v>
      </c>
      <c r="AE4222" s="25">
        <v>1.9800000000000002E-2</v>
      </c>
      <c r="AF4222" s="25">
        <v>0</v>
      </c>
      <c r="AG4222" s="25" t="s">
        <v>22</v>
      </c>
      <c r="AH4222" s="25">
        <v>0</v>
      </c>
      <c r="AI4222" s="25">
        <v>0</v>
      </c>
      <c r="AJ4222" s="25" t="s">
        <v>20</v>
      </c>
      <c r="AK4222" s="42" t="s">
        <v>19</v>
      </c>
      <c r="AL4222" s="25" t="s">
        <v>20</v>
      </c>
      <c r="AM4222" s="25">
        <v>1</v>
      </c>
      <c r="AN4222" s="25" t="s">
        <v>22</v>
      </c>
      <c r="AO4222" s="25" t="s">
        <v>22</v>
      </c>
      <c r="AP4222" s="25" t="s">
        <v>22</v>
      </c>
      <c r="AQ4222" s="25"/>
      <c r="AR4222" s="94"/>
      <c r="AS4222" s="157" t="s">
        <v>22</v>
      </c>
      <c r="AT4222" s="93">
        <v>43027</v>
      </c>
      <c r="AU4222" s="92" t="s">
        <v>22</v>
      </c>
      <c r="AV4222" s="91" t="s">
        <v>48</v>
      </c>
      <c r="AW4222" s="92" t="s">
        <v>48</v>
      </c>
      <c r="AX4222" s="92" t="s">
        <v>48</v>
      </c>
      <c r="AY4222" s="91" t="s">
        <v>152</v>
      </c>
      <c r="AZ4222" s="23"/>
      <c r="BA4222" s="25">
        <v>0</v>
      </c>
      <c r="BB4222" t="s">
        <v>48</v>
      </c>
      <c r="BC4222" t="e">
        <v>#N/A</v>
      </c>
      <c r="BD4222" t="e">
        <f>IF(Z4222=BC4222,"OK")</f>
        <v>#N/A</v>
      </c>
      <c r="BE4222">
        <v>13</v>
      </c>
      <c r="BF4222">
        <v>1.9800000000000002E-2</v>
      </c>
      <c r="BG4222" t="s">
        <v>22</v>
      </c>
      <c r="BH4222" t="s">
        <v>22</v>
      </c>
      <c r="BI4222" t="s">
        <v>22</v>
      </c>
      <c r="BJ4222">
        <v>0</v>
      </c>
      <c r="BK4222">
        <v>0</v>
      </c>
      <c r="BN4222" s="183"/>
    </row>
    <row r="4223" spans="1:66" ht="25.5" x14ac:dyDescent="0.25">
      <c r="A4223" s="1"/>
      <c r="B4223" s="94">
        <v>4210</v>
      </c>
      <c r="C4223" s="43">
        <v>1053677</v>
      </c>
      <c r="D4223" s="25"/>
      <c r="E4223" s="27" t="s">
        <v>1252</v>
      </c>
      <c r="F4223" s="151" t="s">
        <v>21</v>
      </c>
      <c r="G4223" s="25"/>
      <c r="H4223" s="46" t="str">
        <f>IFERROR(IFERROR(IF(SEARCH("Usystems",$E4223)&gt;0,"Usystems"),IF(SEARCH("RIIFO",$E4223)&gt;0,"RIIFO","Uponor")),"Uponor")</f>
        <v>Uponor</v>
      </c>
      <c r="I4223" s="25" t="str">
        <f>IFERROR(MID($D4223,1,7)+0,"")</f>
        <v/>
      </c>
      <c r="J4223" s="25" t="str">
        <f>IFERROR(MID($D4223,10,7)+0,"")</f>
        <v/>
      </c>
      <c r="K4223" s="25" t="str">
        <f>IFERROR(MID($D4223,19,7)+0,"")</f>
        <v/>
      </c>
      <c r="L4223" s="25" t="str">
        <f>IFERROR(MID($D4223,28,7)+0,"")</f>
        <v/>
      </c>
      <c r="M4223" s="25" t="str">
        <f>IF(IFERROR(MID($Q4223,1,7)+0,"")&lt;1130000,IF(INDEX(C:C,MATCH(LEFT(Q4223,7)+0,I:I,0))&lt;1130000,"",INDEX(C:C,MATCH(LEFT(Q4223,7)+0,I:I,0))),IFERROR(MID($Q4223,1,7)+0,""))</f>
        <v/>
      </c>
      <c r="N4223" s="25" t="str">
        <f>IF(IFERROR(MID($Q4223,10,7)+0,"")&lt;1130000,"",IFERROR(MID($Q4223,10,7)+0,""))</f>
        <v/>
      </c>
      <c r="O4223" s="25" t="str">
        <f>IF(IFERROR(MID($Q4223,19,7)+0,"")&lt;1130000,"",IFERROR(MID($Q4223,19,7)+0,""))</f>
        <v/>
      </c>
      <c r="P4223" s="25" t="str">
        <f>IF(M4223="","",IF(N4223="",M4223,M4223&amp;", "&amp;N4223))</f>
        <v/>
      </c>
      <c r="Q4223" s="25"/>
      <c r="R4223" s="25"/>
      <c r="S4223" s="35" t="s">
        <v>106</v>
      </c>
      <c r="T4223" s="25" t="s">
        <v>36</v>
      </c>
      <c r="U4223" s="185">
        <v>2872</v>
      </c>
      <c r="V4223" s="188">
        <v>2872</v>
      </c>
      <c r="W4223" s="189">
        <v>2872</v>
      </c>
      <c r="X4223" s="31">
        <v>2872</v>
      </c>
      <c r="Y4223" s="90">
        <f>IFERROR(ROUND(X4223/W4223-1,2),"")</f>
        <v>0</v>
      </c>
      <c r="Z4223" s="31">
        <f>IF(OR(S4223="VLD MLC components",S4223="VLD MLC pipes",S4223="VLD PEX components",S4223="VLD PEX pipes",S4223="VLD PHC components",S4223="VLD PHC pipes",S4223="Controls VLD"),"По запросу",X4223)</f>
        <v>2872</v>
      </c>
      <c r="AA4223" s="63">
        <f>ROUND(X4223/1.2,3)</f>
        <v>2393.3330000000001</v>
      </c>
      <c r="AB4223" s="23">
        <v>2393.3330000000001</v>
      </c>
      <c r="AC4223" s="190">
        <f>IFERROR(ROUND(AA4223/AB4223-1,2),"")</f>
        <v>0</v>
      </c>
      <c r="AD4223" s="25">
        <v>3</v>
      </c>
      <c r="AE4223" s="25">
        <v>3.1820000000000001E-2</v>
      </c>
      <c r="AF4223" s="25">
        <v>0</v>
      </c>
      <c r="AG4223" s="25" t="s">
        <v>22</v>
      </c>
      <c r="AH4223" s="25">
        <v>0</v>
      </c>
      <c r="AI4223" s="25">
        <v>0</v>
      </c>
      <c r="AJ4223" s="25" t="s">
        <v>20</v>
      </c>
      <c r="AK4223" s="42" t="s">
        <v>19</v>
      </c>
      <c r="AL4223" s="25" t="s">
        <v>20</v>
      </c>
      <c r="AM4223" s="25">
        <v>1</v>
      </c>
      <c r="AN4223" s="25" t="s">
        <v>22</v>
      </c>
      <c r="AO4223" s="25" t="s">
        <v>22</v>
      </c>
      <c r="AP4223" s="25" t="s">
        <v>22</v>
      </c>
      <c r="AQ4223" s="25"/>
      <c r="AR4223" s="94"/>
      <c r="AS4223" s="157" t="s">
        <v>22</v>
      </c>
      <c r="AT4223" s="93">
        <v>42551</v>
      </c>
      <c r="AU4223" s="92" t="s">
        <v>22</v>
      </c>
      <c r="AV4223" s="91" t="s">
        <v>48</v>
      </c>
      <c r="AW4223" s="92" t="s">
        <v>48</v>
      </c>
      <c r="AX4223" s="92" t="s">
        <v>48</v>
      </c>
      <c r="AY4223" s="91" t="s">
        <v>152</v>
      </c>
      <c r="AZ4223" s="23"/>
      <c r="BA4223" s="25">
        <v>0</v>
      </c>
      <c r="BB4223" t="s">
        <v>48</v>
      </c>
      <c r="BC4223" t="e">
        <v>#N/A</v>
      </c>
      <c r="BD4223" t="e">
        <f>IF(Z4223=BC4223,"OK")</f>
        <v>#N/A</v>
      </c>
      <c r="BE4223">
        <v>3</v>
      </c>
      <c r="BF4223">
        <v>3.1820000000000001E-2</v>
      </c>
      <c r="BG4223" t="s">
        <v>22</v>
      </c>
      <c r="BH4223" t="s">
        <v>22</v>
      </c>
      <c r="BI4223" t="s">
        <v>22</v>
      </c>
      <c r="BJ4223">
        <v>0</v>
      </c>
      <c r="BK4223">
        <v>0</v>
      </c>
      <c r="BN4223" s="183"/>
    </row>
    <row r="4224" spans="1:66" ht="25.5" x14ac:dyDescent="0.25">
      <c r="A4224" s="1"/>
      <c r="B4224" s="94">
        <v>4211</v>
      </c>
      <c r="C4224" s="43">
        <v>1056163</v>
      </c>
      <c r="D4224" s="25"/>
      <c r="E4224" s="27" t="s">
        <v>1251</v>
      </c>
      <c r="F4224" s="151" t="s">
        <v>21</v>
      </c>
      <c r="G4224" s="25"/>
      <c r="H4224" s="46" t="str">
        <f>IFERROR(IFERROR(IF(SEARCH("Usystems",$E4224)&gt;0,"Usystems"),IF(SEARCH("RIIFO",$E4224)&gt;0,"RIIFO","Uponor")),"Uponor")</f>
        <v>Uponor</v>
      </c>
      <c r="I4224" s="25" t="str">
        <f>IFERROR(MID($D4224,1,7)+0,"")</f>
        <v/>
      </c>
      <c r="J4224" s="25" t="str">
        <f>IFERROR(MID($D4224,10,7)+0,"")</f>
        <v/>
      </c>
      <c r="K4224" s="25" t="str">
        <f>IFERROR(MID($D4224,19,7)+0,"")</f>
        <v/>
      </c>
      <c r="L4224" s="25" t="str">
        <f>IFERROR(MID($D4224,28,7)+0,"")</f>
        <v/>
      </c>
      <c r="M4224" s="25" t="str">
        <f>IF(IFERROR(MID($Q4224,1,7)+0,"")&lt;1130000,IF(INDEX(C:C,MATCH(LEFT(Q4224,7)+0,I:I,0))&lt;1130000,"",INDEX(C:C,MATCH(LEFT(Q4224,7)+0,I:I,0))),IFERROR(MID($Q4224,1,7)+0,""))</f>
        <v/>
      </c>
      <c r="N4224" s="25" t="str">
        <f>IF(IFERROR(MID($Q4224,10,7)+0,"")&lt;1130000,"",IFERROR(MID($Q4224,10,7)+0,""))</f>
        <v/>
      </c>
      <c r="O4224" s="25" t="str">
        <f>IF(IFERROR(MID($Q4224,19,7)+0,"")&lt;1130000,"",IFERROR(MID($Q4224,19,7)+0,""))</f>
        <v/>
      </c>
      <c r="P4224" s="25" t="str">
        <f>IF(M4224="","",IF(N4224="",M4224,M4224&amp;", "&amp;N4224))</f>
        <v/>
      </c>
      <c r="Q4224" s="25"/>
      <c r="R4224" s="25"/>
      <c r="S4224" s="35" t="s">
        <v>106</v>
      </c>
      <c r="T4224" s="25" t="s">
        <v>36</v>
      </c>
      <c r="U4224" s="185">
        <v>11301</v>
      </c>
      <c r="V4224" s="188">
        <v>11301</v>
      </c>
      <c r="W4224" s="189">
        <v>11301</v>
      </c>
      <c r="X4224" s="31">
        <v>11301</v>
      </c>
      <c r="Y4224" s="90">
        <f>IFERROR(ROUND(X4224/W4224-1,2),"")</f>
        <v>0</v>
      </c>
      <c r="Z4224" s="31">
        <f>IF(OR(S4224="VLD MLC components",S4224="VLD MLC pipes",S4224="VLD PEX components",S4224="VLD PEX pipes",S4224="VLD PHC components",S4224="VLD PHC pipes",S4224="Controls VLD"),"По запросу",X4224)</f>
        <v>11301</v>
      </c>
      <c r="AA4224" s="63">
        <f>ROUND(X4224/1.2,3)</f>
        <v>9417.5</v>
      </c>
      <c r="AB4224" s="23">
        <v>9417.5</v>
      </c>
      <c r="AC4224" s="190">
        <f>IFERROR(ROUND(AA4224/AB4224-1,2),"")</f>
        <v>0</v>
      </c>
      <c r="AD4224" s="25">
        <v>10.199999999999999</v>
      </c>
      <c r="AE4224" s="25">
        <v>3.7100000000000002E-3</v>
      </c>
      <c r="AF4224" s="25">
        <v>0</v>
      </c>
      <c r="AG4224" s="25" t="s">
        <v>22</v>
      </c>
      <c r="AH4224" s="25">
        <v>0</v>
      </c>
      <c r="AI4224" s="25">
        <v>0</v>
      </c>
      <c r="AJ4224" s="25" t="s">
        <v>20</v>
      </c>
      <c r="AK4224" s="42" t="s">
        <v>19</v>
      </c>
      <c r="AL4224" s="25" t="s">
        <v>20</v>
      </c>
      <c r="AM4224" s="25">
        <v>1</v>
      </c>
      <c r="AN4224" s="25" t="s">
        <v>22</v>
      </c>
      <c r="AO4224" s="25" t="s">
        <v>22</v>
      </c>
      <c r="AP4224" s="25" t="s">
        <v>22</v>
      </c>
      <c r="AQ4224" s="25"/>
      <c r="AR4224" s="94"/>
      <c r="AS4224" s="157" t="s">
        <v>22</v>
      </c>
      <c r="AT4224" s="93">
        <v>42551</v>
      </c>
      <c r="AU4224" s="92" t="s">
        <v>22</v>
      </c>
      <c r="AV4224" s="91" t="s">
        <v>48</v>
      </c>
      <c r="AW4224" s="92" t="s">
        <v>48</v>
      </c>
      <c r="AX4224" s="92" t="s">
        <v>48</v>
      </c>
      <c r="AY4224" s="91" t="s">
        <v>152</v>
      </c>
      <c r="AZ4224" s="23"/>
      <c r="BA4224" s="25">
        <v>0</v>
      </c>
      <c r="BB4224" t="s">
        <v>48</v>
      </c>
      <c r="BC4224" t="e">
        <v>#N/A</v>
      </c>
      <c r="BD4224" t="e">
        <f>IF(Z4224=BC4224,"OK")</f>
        <v>#N/A</v>
      </c>
      <c r="BE4224">
        <v>10.199999999999999</v>
      </c>
      <c r="BF4224">
        <v>3.7100000000000002E-3</v>
      </c>
      <c r="BG4224" t="s">
        <v>22</v>
      </c>
      <c r="BH4224" t="s">
        <v>22</v>
      </c>
      <c r="BI4224" t="s">
        <v>22</v>
      </c>
      <c r="BJ4224">
        <v>0</v>
      </c>
      <c r="BK4224">
        <v>0</v>
      </c>
      <c r="BN4224" s="183"/>
    </row>
    <row r="4225" spans="1:66" ht="25.5" x14ac:dyDescent="0.25">
      <c r="A4225" s="1"/>
      <c r="B4225" s="94">
        <v>4212</v>
      </c>
      <c r="C4225" s="43">
        <v>1056164</v>
      </c>
      <c r="D4225" s="25"/>
      <c r="E4225" s="27" t="s">
        <v>1250</v>
      </c>
      <c r="F4225" s="151" t="s">
        <v>21</v>
      </c>
      <c r="G4225" s="25"/>
      <c r="H4225" s="46" t="str">
        <f>IFERROR(IFERROR(IF(SEARCH("Usystems",$E4225)&gt;0,"Usystems"),IF(SEARCH("RIIFO",$E4225)&gt;0,"RIIFO","Uponor")),"Uponor")</f>
        <v>Uponor</v>
      </c>
      <c r="I4225" s="25" t="str">
        <f>IFERROR(MID($D4225,1,7)+0,"")</f>
        <v/>
      </c>
      <c r="J4225" s="25" t="str">
        <f>IFERROR(MID($D4225,10,7)+0,"")</f>
        <v/>
      </c>
      <c r="K4225" s="25" t="str">
        <f>IFERROR(MID($D4225,19,7)+0,"")</f>
        <v/>
      </c>
      <c r="L4225" s="25" t="str">
        <f>IFERROR(MID($D4225,28,7)+0,"")</f>
        <v/>
      </c>
      <c r="M4225" s="25" t="str">
        <f>IF(IFERROR(MID($Q4225,1,7)+0,"")&lt;1130000,IF(INDEX(C:C,MATCH(LEFT(Q4225,7)+0,I:I,0))&lt;1130000,"",INDEX(C:C,MATCH(LEFT(Q4225,7)+0,I:I,0))),IFERROR(MID($Q4225,1,7)+0,""))</f>
        <v/>
      </c>
      <c r="N4225" s="25" t="str">
        <f>IF(IFERROR(MID($Q4225,10,7)+0,"")&lt;1130000,"",IFERROR(MID($Q4225,10,7)+0,""))</f>
        <v/>
      </c>
      <c r="O4225" s="25" t="str">
        <f>IF(IFERROR(MID($Q4225,19,7)+0,"")&lt;1130000,"",IFERROR(MID($Q4225,19,7)+0,""))</f>
        <v/>
      </c>
      <c r="P4225" s="25" t="str">
        <f>IF(M4225="","",IF(N4225="",M4225,M4225&amp;", "&amp;N4225))</f>
        <v/>
      </c>
      <c r="Q4225" s="25"/>
      <c r="R4225" s="25"/>
      <c r="S4225" s="35" t="s">
        <v>106</v>
      </c>
      <c r="T4225" s="25" t="s">
        <v>36</v>
      </c>
      <c r="U4225" s="185">
        <v>11301</v>
      </c>
      <c r="V4225" s="188">
        <v>11301</v>
      </c>
      <c r="W4225" s="189">
        <v>11301</v>
      </c>
      <c r="X4225" s="31">
        <v>11301</v>
      </c>
      <c r="Y4225" s="90">
        <f>IFERROR(ROUND(X4225/W4225-1,2),"")</f>
        <v>0</v>
      </c>
      <c r="Z4225" s="31">
        <f>IF(OR(S4225="VLD MLC components",S4225="VLD MLC pipes",S4225="VLD PEX components",S4225="VLD PEX pipes",S4225="VLD PHC components",S4225="VLD PHC pipes",S4225="Controls VLD"),"По запросу",X4225)</f>
        <v>11301</v>
      </c>
      <c r="AA4225" s="63">
        <f>ROUND(X4225/1.2,3)</f>
        <v>9417.5</v>
      </c>
      <c r="AB4225" s="23">
        <v>9417.5</v>
      </c>
      <c r="AC4225" s="190">
        <f>IFERROR(ROUND(AA4225/AB4225-1,2),"")</f>
        <v>0</v>
      </c>
      <c r="AD4225" s="25">
        <v>9.1999999999999993</v>
      </c>
      <c r="AE4225" s="25">
        <v>3.7100000000000002E-3</v>
      </c>
      <c r="AF4225" s="25">
        <v>0</v>
      </c>
      <c r="AG4225" s="25" t="s">
        <v>22</v>
      </c>
      <c r="AH4225" s="25">
        <v>0</v>
      </c>
      <c r="AI4225" s="25">
        <v>0</v>
      </c>
      <c r="AJ4225" s="25" t="s">
        <v>20</v>
      </c>
      <c r="AK4225" s="42" t="s">
        <v>19</v>
      </c>
      <c r="AL4225" s="25" t="s">
        <v>20</v>
      </c>
      <c r="AM4225" s="25">
        <v>1</v>
      </c>
      <c r="AN4225" s="25" t="s">
        <v>22</v>
      </c>
      <c r="AO4225" s="25" t="s">
        <v>22</v>
      </c>
      <c r="AP4225" s="25" t="s">
        <v>22</v>
      </c>
      <c r="AQ4225" s="25"/>
      <c r="AR4225" s="94"/>
      <c r="AS4225" s="157" t="s">
        <v>22</v>
      </c>
      <c r="AT4225" s="93">
        <v>42551</v>
      </c>
      <c r="AU4225" s="92" t="s">
        <v>22</v>
      </c>
      <c r="AV4225" s="91" t="s">
        <v>48</v>
      </c>
      <c r="AW4225" s="92" t="s">
        <v>48</v>
      </c>
      <c r="AX4225" s="92" t="s">
        <v>48</v>
      </c>
      <c r="AY4225" s="91" t="s">
        <v>152</v>
      </c>
      <c r="AZ4225" s="23"/>
      <c r="BA4225" s="25">
        <v>0</v>
      </c>
      <c r="BB4225" t="s">
        <v>48</v>
      </c>
      <c r="BC4225" t="e">
        <v>#N/A</v>
      </c>
      <c r="BD4225" t="e">
        <f>IF(Z4225=BC4225,"OK")</f>
        <v>#N/A</v>
      </c>
      <c r="BE4225">
        <v>9.1999999999999993</v>
      </c>
      <c r="BF4225">
        <v>3.7100000000000002E-3</v>
      </c>
      <c r="BG4225" t="s">
        <v>22</v>
      </c>
      <c r="BH4225" t="s">
        <v>22</v>
      </c>
      <c r="BI4225" t="s">
        <v>22</v>
      </c>
      <c r="BJ4225">
        <v>0</v>
      </c>
      <c r="BK4225">
        <v>0</v>
      </c>
      <c r="BN4225" s="183"/>
    </row>
    <row r="4226" spans="1:66" ht="25.5" x14ac:dyDescent="0.25">
      <c r="A4226" s="1"/>
      <c r="B4226" s="94">
        <v>4213</v>
      </c>
      <c r="C4226" s="43">
        <v>1056165</v>
      </c>
      <c r="D4226" s="25"/>
      <c r="E4226" s="27" t="s">
        <v>1249</v>
      </c>
      <c r="F4226" s="151" t="s">
        <v>26</v>
      </c>
      <c r="G4226" s="41" t="s">
        <v>585</v>
      </c>
      <c r="H4226" s="46" t="str">
        <f>IFERROR(IFERROR(IF(SEARCH("Usystems",$E4226)&gt;0,"Usystems"),IF(SEARCH("RIIFO",$E4226)&gt;0,"RIIFO","Uponor")),"Uponor")</f>
        <v>Uponor</v>
      </c>
      <c r="I4226" s="25" t="str">
        <f>IFERROR(MID($D4226,1,7)+0,"")</f>
        <v/>
      </c>
      <c r="J4226" s="25" t="str">
        <f>IFERROR(MID($D4226,10,7)+0,"")</f>
        <v/>
      </c>
      <c r="K4226" s="25" t="str">
        <f>IFERROR(MID($D4226,19,7)+0,"")</f>
        <v/>
      </c>
      <c r="L4226" s="25" t="str">
        <f>IFERROR(MID($D4226,28,7)+0,"")</f>
        <v/>
      </c>
      <c r="M4226" s="25" t="str">
        <f>IF(IFERROR(MID($Q4226,1,7)+0,"")&lt;1130000,IF(INDEX(C:C,MATCH(LEFT(Q4226,7)+0,I:I,0))&lt;1130000,"",INDEX(C:C,MATCH(LEFT(Q4226,7)+0,I:I,0))),IFERROR(MID($Q4226,1,7)+0,""))</f>
        <v/>
      </c>
      <c r="N4226" s="25" t="str">
        <f>IF(IFERROR(MID($Q4226,10,7)+0,"")&lt;1130000,"",IFERROR(MID($Q4226,10,7)+0,""))</f>
        <v/>
      </c>
      <c r="O4226" s="25" t="str">
        <f>IF(IFERROR(MID($Q4226,19,7)+0,"")&lt;1130000,"",IFERROR(MID($Q4226,19,7)+0,""))</f>
        <v/>
      </c>
      <c r="P4226" s="25" t="str">
        <f>IF(M4226="","",IF(N4226="",M4226,M4226&amp;", "&amp;N4226))</f>
        <v/>
      </c>
      <c r="Q4226" s="25"/>
      <c r="R4226" s="25"/>
      <c r="S4226" s="35" t="s">
        <v>108</v>
      </c>
      <c r="T4226" s="25" t="s">
        <v>36</v>
      </c>
      <c r="U4226" s="185">
        <v>11651</v>
      </c>
      <c r="V4226" s="188">
        <v>11651</v>
      </c>
      <c r="W4226" s="189">
        <v>11651</v>
      </c>
      <c r="X4226" s="31">
        <v>11651</v>
      </c>
      <c r="Y4226" s="90">
        <f>IFERROR(ROUND(X4226/W4226-1,2),"")</f>
        <v>0</v>
      </c>
      <c r="Z4226" s="31">
        <f>IF(OR(S4226="VLD MLC components",S4226="VLD MLC pipes",S4226="VLD PEX components",S4226="VLD PEX pipes",S4226="VLD PHC components",S4226="VLD PHC pipes",S4226="Controls VLD"),"По запросу",X4226)</f>
        <v>11651</v>
      </c>
      <c r="AA4226" s="63">
        <f>ROUND(X4226/1.2,3)</f>
        <v>9709.1669999999995</v>
      </c>
      <c r="AB4226" s="23">
        <v>9709.1669999999995</v>
      </c>
      <c r="AC4226" s="190">
        <f>IFERROR(ROUND(AA4226/AB4226-1,2),"")</f>
        <v>0</v>
      </c>
      <c r="AD4226" s="25">
        <v>9.1999999999999993</v>
      </c>
      <c r="AE4226" s="25">
        <v>1.5900000000000001E-2</v>
      </c>
      <c r="AF4226" s="25">
        <v>2</v>
      </c>
      <c r="AG4226" s="25">
        <v>2</v>
      </c>
      <c r="AH4226" s="25">
        <v>2</v>
      </c>
      <c r="AI4226" s="25">
        <v>2</v>
      </c>
      <c r="AJ4226" s="25" t="s">
        <v>20</v>
      </c>
      <c r="AK4226" s="22" t="s">
        <v>20</v>
      </c>
      <c r="AL4226" s="25" t="s">
        <v>19</v>
      </c>
      <c r="AM4226" s="25">
        <v>1</v>
      </c>
      <c r="AN4226" s="25" t="s">
        <v>22</v>
      </c>
      <c r="AO4226" s="25" t="s">
        <v>22</v>
      </c>
      <c r="AP4226" s="25" t="s">
        <v>22</v>
      </c>
      <c r="AQ4226" s="25"/>
      <c r="AR4226" s="94"/>
      <c r="AS4226" s="157">
        <v>2</v>
      </c>
      <c r="AT4226" s="93" t="s">
        <v>22</v>
      </c>
      <c r="AU4226" s="92" t="s">
        <v>22</v>
      </c>
      <c r="AV4226" s="91" t="s">
        <v>152</v>
      </c>
      <c r="AW4226" s="92" t="s">
        <v>152</v>
      </c>
      <c r="AX4226" s="92" t="s">
        <v>48</v>
      </c>
      <c r="AY4226" s="91" t="s">
        <v>152</v>
      </c>
      <c r="AZ4226" s="23"/>
      <c r="BA4226" s="25" t="s">
        <v>1248</v>
      </c>
      <c r="BB4226" t="s">
        <v>25</v>
      </c>
      <c r="BC4226">
        <v>11651</v>
      </c>
      <c r="BD4226" t="str">
        <f>IF(Z4226=BC4226,"OK")</f>
        <v>OK</v>
      </c>
      <c r="BE4226">
        <v>9.1999999999999993</v>
      </c>
      <c r="BF4226">
        <v>1.5900000000000001E-2</v>
      </c>
      <c r="BG4226" t="s">
        <v>22</v>
      </c>
      <c r="BH4226" t="s">
        <v>22</v>
      </c>
      <c r="BI4226" t="s">
        <v>22</v>
      </c>
      <c r="BJ4226">
        <v>0</v>
      </c>
      <c r="BK4226">
        <v>0</v>
      </c>
      <c r="BN4226" s="183"/>
    </row>
    <row r="4227" spans="1:66" ht="25.5" x14ac:dyDescent="0.25">
      <c r="A4227" s="1"/>
      <c r="B4227" s="94">
        <v>4214</v>
      </c>
      <c r="C4227" s="43">
        <v>1050695</v>
      </c>
      <c r="D4227" s="25"/>
      <c r="E4227" s="36" t="s">
        <v>1247</v>
      </c>
      <c r="F4227" s="151" t="s">
        <v>28</v>
      </c>
      <c r="G4227" s="41" t="s">
        <v>30</v>
      </c>
      <c r="H4227" s="46" t="str">
        <f>IFERROR(IFERROR(IF(SEARCH("Usystems",$E4227)&gt;0,"Usystems"),IF(SEARCH("RIIFO",$E4227)&gt;0,"RIIFO","Uponor")),"Uponor")</f>
        <v>Uponor</v>
      </c>
      <c r="I4227" s="25" t="str">
        <f>IFERROR(MID($D4227,1,7)+0,"")</f>
        <v/>
      </c>
      <c r="J4227" s="25" t="str">
        <f>IFERROR(MID($D4227,10,7)+0,"")</f>
        <v/>
      </c>
      <c r="K4227" s="25" t="str">
        <f>IFERROR(MID($D4227,19,7)+0,"")</f>
        <v/>
      </c>
      <c r="L4227" s="25" t="str">
        <f>IFERROR(MID($D4227,28,7)+0,"")</f>
        <v/>
      </c>
      <c r="M4227" s="25" t="str">
        <f>IF(IFERROR(MID($Q4227,1,7)+0,"")&lt;1130000,IF(INDEX(C:C,MATCH(LEFT(Q4227,7)+0,I:I,0))&lt;1130000,"",INDEX(C:C,MATCH(LEFT(Q4227,7)+0,I:I,0))),IFERROR(MID($Q4227,1,7)+0,""))</f>
        <v/>
      </c>
      <c r="N4227" s="25" t="str">
        <f>IF(IFERROR(MID($Q4227,10,7)+0,"")&lt;1130000,"",IFERROR(MID($Q4227,10,7)+0,""))</f>
        <v/>
      </c>
      <c r="O4227" s="25" t="str">
        <f>IF(IFERROR(MID($Q4227,19,7)+0,"")&lt;1130000,"",IFERROR(MID($Q4227,19,7)+0,""))</f>
        <v/>
      </c>
      <c r="P4227" s="25" t="str">
        <f>IF(M4227="","",IF(N4227="",M4227,M4227&amp;", "&amp;N4227))</f>
        <v/>
      </c>
      <c r="Q4227" s="25"/>
      <c r="R4227" s="25"/>
      <c r="S4227" s="35" t="s">
        <v>106</v>
      </c>
      <c r="T4227" s="25" t="s">
        <v>36</v>
      </c>
      <c r="U4227" s="185">
        <v>32130</v>
      </c>
      <c r="V4227" s="188">
        <v>32130</v>
      </c>
      <c r="W4227" s="189">
        <v>32130</v>
      </c>
      <c r="X4227" s="31">
        <v>32130</v>
      </c>
      <c r="Y4227" s="90">
        <f>IFERROR(ROUND(X4227/W4227-1,2),"")</f>
        <v>0</v>
      </c>
      <c r="Z4227" s="31">
        <f>IF(OR(S4227="VLD MLC components",S4227="VLD MLC pipes",S4227="VLD PEX components",S4227="VLD PEX pipes",S4227="VLD PHC components",S4227="VLD PHC pipes",S4227="Controls VLD"),"По запросу",X4227)</f>
        <v>32130</v>
      </c>
      <c r="AA4227" s="63">
        <f>ROUND(X4227/1.2,3)</f>
        <v>26775</v>
      </c>
      <c r="AB4227" s="23">
        <v>26775</v>
      </c>
      <c r="AC4227" s="190">
        <f>IFERROR(ROUND(AA4227/AB4227-1,2),"")</f>
        <v>0</v>
      </c>
      <c r="AD4227" s="25">
        <v>4</v>
      </c>
      <c r="AE4227" s="25">
        <v>3.1E-2</v>
      </c>
      <c r="AF4227" s="25">
        <v>0</v>
      </c>
      <c r="AG4227" s="25" t="s">
        <v>22</v>
      </c>
      <c r="AH4227" s="25">
        <v>0</v>
      </c>
      <c r="AI4227" s="25">
        <v>0</v>
      </c>
      <c r="AJ4227" s="25" t="s">
        <v>19</v>
      </c>
      <c r="AK4227" s="42" t="s">
        <v>19</v>
      </c>
      <c r="AL4227" s="25" t="s">
        <v>19</v>
      </c>
      <c r="AM4227" s="25">
        <v>1</v>
      </c>
      <c r="AN4227" s="25" t="s">
        <v>22</v>
      </c>
      <c r="AO4227" s="25" t="s">
        <v>22</v>
      </c>
      <c r="AP4227" s="25" t="s">
        <v>22</v>
      </c>
      <c r="AQ4227" s="25"/>
      <c r="AR4227" s="94"/>
      <c r="AS4227" s="157" t="s">
        <v>22</v>
      </c>
      <c r="AT4227" s="93">
        <v>42551</v>
      </c>
      <c r="AU4227" s="92" t="s">
        <v>22</v>
      </c>
      <c r="AV4227" s="91" t="s">
        <v>48</v>
      </c>
      <c r="AW4227" s="92" t="s">
        <v>48</v>
      </c>
      <c r="AX4227" s="92" t="s">
        <v>48</v>
      </c>
      <c r="AY4227" s="91" t="s">
        <v>152</v>
      </c>
      <c r="AZ4227" s="23"/>
      <c r="BA4227" s="25">
        <v>0</v>
      </c>
      <c r="BB4227" t="s">
        <v>48</v>
      </c>
      <c r="BC4227" t="e">
        <v>#N/A</v>
      </c>
      <c r="BD4227" t="e">
        <f>IF(Z4227=BC4227,"OK")</f>
        <v>#N/A</v>
      </c>
      <c r="BE4227">
        <v>4</v>
      </c>
      <c r="BF4227">
        <v>3.1E-2</v>
      </c>
      <c r="BG4227" t="s">
        <v>22</v>
      </c>
      <c r="BH4227" t="s">
        <v>22</v>
      </c>
      <c r="BI4227" t="s">
        <v>22</v>
      </c>
      <c r="BJ4227">
        <v>0</v>
      </c>
      <c r="BK4227">
        <v>0</v>
      </c>
      <c r="BN4227" s="183"/>
    </row>
    <row r="4228" spans="1:66" ht="25.5" x14ac:dyDescent="0.25">
      <c r="A4228" s="1"/>
      <c r="B4228" s="94">
        <v>4215</v>
      </c>
      <c r="C4228" s="43">
        <v>1050650</v>
      </c>
      <c r="D4228" s="25"/>
      <c r="E4228" s="27" t="s">
        <v>1246</v>
      </c>
      <c r="F4228" s="151" t="s">
        <v>21</v>
      </c>
      <c r="G4228" s="25"/>
      <c r="H4228" s="46" t="str">
        <f>IFERROR(IFERROR(IF(SEARCH("Usystems",$E4228)&gt;0,"Usystems"),IF(SEARCH("RIIFO",$E4228)&gt;0,"RIIFO","Uponor")),"Uponor")</f>
        <v>Uponor</v>
      </c>
      <c r="I4228" s="25" t="str">
        <f>IFERROR(MID($D4228,1,7)+0,"")</f>
        <v/>
      </c>
      <c r="J4228" s="25" t="str">
        <f>IFERROR(MID($D4228,10,7)+0,"")</f>
        <v/>
      </c>
      <c r="K4228" s="25" t="str">
        <f>IFERROR(MID($D4228,19,7)+0,"")</f>
        <v/>
      </c>
      <c r="L4228" s="25" t="str">
        <f>IFERROR(MID($D4228,28,7)+0,"")</f>
        <v/>
      </c>
      <c r="M4228" s="25" t="str">
        <f>IF(IFERROR(MID($Q4228,1,7)+0,"")&lt;1130000,IF(INDEX(C:C,MATCH(LEFT(Q4228,7)+0,I:I,0))&lt;1130000,"",INDEX(C:C,MATCH(LEFT(Q4228,7)+0,I:I,0))),IFERROR(MID($Q4228,1,7)+0,""))</f>
        <v/>
      </c>
      <c r="N4228" s="25" t="str">
        <f>IF(IFERROR(MID($Q4228,10,7)+0,"")&lt;1130000,"",IFERROR(MID($Q4228,10,7)+0,""))</f>
        <v/>
      </c>
      <c r="O4228" s="25" t="str">
        <f>IF(IFERROR(MID($Q4228,19,7)+0,"")&lt;1130000,"",IFERROR(MID($Q4228,19,7)+0,""))</f>
        <v/>
      </c>
      <c r="P4228" s="25" t="str">
        <f>IF(M4228="","",IF(N4228="",M4228,M4228&amp;", "&amp;N4228))</f>
        <v/>
      </c>
      <c r="Q4228" s="25"/>
      <c r="R4228" s="25"/>
      <c r="S4228" s="35" t="s">
        <v>106</v>
      </c>
      <c r="T4228" s="25" t="s">
        <v>36</v>
      </c>
      <c r="U4228" s="185">
        <v>5921</v>
      </c>
      <c r="V4228" s="188">
        <v>5921</v>
      </c>
      <c r="W4228" s="189">
        <v>5921</v>
      </c>
      <c r="X4228" s="31">
        <v>5921</v>
      </c>
      <c r="Y4228" s="90">
        <f>IFERROR(ROUND(X4228/W4228-1,2),"")</f>
        <v>0</v>
      </c>
      <c r="Z4228" s="31">
        <f>IF(OR(S4228="VLD MLC components",S4228="VLD MLC pipes",S4228="VLD PEX components",S4228="VLD PEX pipes",S4228="VLD PHC components",S4228="VLD PHC pipes",S4228="Controls VLD"),"По запросу",X4228)</f>
        <v>5921</v>
      </c>
      <c r="AA4228" s="63">
        <f>ROUND(X4228/1.2,3)</f>
        <v>4934.1670000000004</v>
      </c>
      <c r="AB4228" s="23">
        <v>4934.1670000000004</v>
      </c>
      <c r="AC4228" s="190">
        <f>IFERROR(ROUND(AA4228/AB4228-1,2),"")</f>
        <v>0</v>
      </c>
      <c r="AD4228" s="25">
        <v>0.3</v>
      </c>
      <c r="AE4228" s="25">
        <v>1E-3</v>
      </c>
      <c r="AF4228" s="25">
        <v>0</v>
      </c>
      <c r="AG4228" s="25" t="s">
        <v>22</v>
      </c>
      <c r="AH4228" s="25">
        <v>0</v>
      </c>
      <c r="AI4228" s="25">
        <v>0</v>
      </c>
      <c r="AJ4228" s="25" t="s">
        <v>20</v>
      </c>
      <c r="AK4228" s="42" t="s">
        <v>19</v>
      </c>
      <c r="AL4228" s="25" t="s">
        <v>20</v>
      </c>
      <c r="AM4228" s="25">
        <v>1</v>
      </c>
      <c r="AN4228" s="25" t="s">
        <v>22</v>
      </c>
      <c r="AO4228" s="25" t="s">
        <v>22</v>
      </c>
      <c r="AP4228" s="25" t="s">
        <v>22</v>
      </c>
      <c r="AQ4228" s="25"/>
      <c r="AR4228" s="94"/>
      <c r="AS4228" s="157" t="s">
        <v>22</v>
      </c>
      <c r="AT4228" s="93">
        <v>42551</v>
      </c>
      <c r="AU4228" s="92" t="s">
        <v>22</v>
      </c>
      <c r="AV4228" s="91" t="s">
        <v>48</v>
      </c>
      <c r="AW4228" s="92" t="s">
        <v>48</v>
      </c>
      <c r="AX4228" s="92" t="s">
        <v>48</v>
      </c>
      <c r="AY4228" s="91" t="s">
        <v>152</v>
      </c>
      <c r="AZ4228" s="23"/>
      <c r="BA4228" s="25">
        <v>0</v>
      </c>
      <c r="BB4228" t="s">
        <v>48</v>
      </c>
      <c r="BC4228" t="e">
        <v>#N/A</v>
      </c>
      <c r="BD4228" t="e">
        <f>IF(Z4228=BC4228,"OK")</f>
        <v>#N/A</v>
      </c>
      <c r="BE4228">
        <v>0.3</v>
      </c>
      <c r="BF4228">
        <v>1E-3</v>
      </c>
      <c r="BG4228" t="s">
        <v>22</v>
      </c>
      <c r="BH4228" t="s">
        <v>22</v>
      </c>
      <c r="BI4228" t="s">
        <v>22</v>
      </c>
      <c r="BJ4228">
        <v>0</v>
      </c>
      <c r="BK4228">
        <v>0</v>
      </c>
      <c r="BN4228" s="183"/>
    </row>
    <row r="4229" spans="1:66" ht="25.5" x14ac:dyDescent="0.25">
      <c r="A4229" s="1"/>
      <c r="B4229" s="94">
        <v>4216</v>
      </c>
      <c r="C4229" s="43">
        <v>1050651</v>
      </c>
      <c r="D4229" s="25"/>
      <c r="E4229" s="27" t="s">
        <v>1245</v>
      </c>
      <c r="F4229" s="151" t="s">
        <v>21</v>
      </c>
      <c r="G4229" s="25"/>
      <c r="H4229" s="46" t="str">
        <f>IFERROR(IFERROR(IF(SEARCH("Usystems",$E4229)&gt;0,"Usystems"),IF(SEARCH("RIIFO",$E4229)&gt;0,"RIIFO","Uponor")),"Uponor")</f>
        <v>Uponor</v>
      </c>
      <c r="I4229" s="25" t="str">
        <f>IFERROR(MID($D4229,1,7)+0,"")</f>
        <v/>
      </c>
      <c r="J4229" s="25" t="str">
        <f>IFERROR(MID($D4229,10,7)+0,"")</f>
        <v/>
      </c>
      <c r="K4229" s="25" t="str">
        <f>IFERROR(MID($D4229,19,7)+0,"")</f>
        <v/>
      </c>
      <c r="L4229" s="25" t="str">
        <f>IFERROR(MID($D4229,28,7)+0,"")</f>
        <v/>
      </c>
      <c r="M4229" s="25" t="str">
        <f>IF(IFERROR(MID($Q4229,1,7)+0,"")&lt;1130000,IF(INDEX(C:C,MATCH(LEFT(Q4229,7)+0,I:I,0))&lt;1130000,"",INDEX(C:C,MATCH(LEFT(Q4229,7)+0,I:I,0))),IFERROR(MID($Q4229,1,7)+0,""))</f>
        <v/>
      </c>
      <c r="N4229" s="25" t="str">
        <f>IF(IFERROR(MID($Q4229,10,7)+0,"")&lt;1130000,"",IFERROR(MID($Q4229,10,7)+0,""))</f>
        <v/>
      </c>
      <c r="O4229" s="25" t="str">
        <f>IF(IFERROR(MID($Q4229,19,7)+0,"")&lt;1130000,"",IFERROR(MID($Q4229,19,7)+0,""))</f>
        <v/>
      </c>
      <c r="P4229" s="25" t="str">
        <f>IF(M4229="","",IF(N4229="",M4229,M4229&amp;", "&amp;N4229))</f>
        <v/>
      </c>
      <c r="Q4229" s="25"/>
      <c r="R4229" s="25"/>
      <c r="S4229" s="35" t="s">
        <v>106</v>
      </c>
      <c r="T4229" s="25" t="s">
        <v>36</v>
      </c>
      <c r="U4229" s="185">
        <v>6038</v>
      </c>
      <c r="V4229" s="188">
        <v>6038</v>
      </c>
      <c r="W4229" s="189">
        <v>6038</v>
      </c>
      <c r="X4229" s="31">
        <v>6038</v>
      </c>
      <c r="Y4229" s="90">
        <f>IFERROR(ROUND(X4229/W4229-1,2),"")</f>
        <v>0</v>
      </c>
      <c r="Z4229" s="31">
        <f>IF(OR(S4229="VLD MLC components",S4229="VLD MLC pipes",S4229="VLD PEX components",S4229="VLD PEX pipes",S4229="VLD PHC components",S4229="VLD PHC pipes",S4229="Controls VLD"),"По запросу",X4229)</f>
        <v>6038</v>
      </c>
      <c r="AA4229" s="63">
        <f>ROUND(X4229/1.2,3)</f>
        <v>5031.6670000000004</v>
      </c>
      <c r="AB4229" s="23">
        <v>5031.6670000000004</v>
      </c>
      <c r="AC4229" s="190">
        <f>IFERROR(ROUND(AA4229/AB4229-1,2),"")</f>
        <v>0</v>
      </c>
      <c r="AD4229" s="25">
        <v>0.45</v>
      </c>
      <c r="AE4229" s="25">
        <v>4.0000000000000001E-3</v>
      </c>
      <c r="AF4229" s="25">
        <v>0</v>
      </c>
      <c r="AG4229" s="25" t="s">
        <v>22</v>
      </c>
      <c r="AH4229" s="25">
        <v>0</v>
      </c>
      <c r="AI4229" s="25">
        <v>0</v>
      </c>
      <c r="AJ4229" s="25" t="s">
        <v>20</v>
      </c>
      <c r="AK4229" s="42" t="s">
        <v>19</v>
      </c>
      <c r="AL4229" s="25" t="s">
        <v>20</v>
      </c>
      <c r="AM4229" s="25">
        <v>1</v>
      </c>
      <c r="AN4229" s="25" t="s">
        <v>22</v>
      </c>
      <c r="AO4229" s="25" t="s">
        <v>22</v>
      </c>
      <c r="AP4229" s="25" t="s">
        <v>22</v>
      </c>
      <c r="AQ4229" s="25"/>
      <c r="AR4229" s="94"/>
      <c r="AS4229" s="157" t="s">
        <v>22</v>
      </c>
      <c r="AT4229" s="93">
        <v>42551</v>
      </c>
      <c r="AU4229" s="92" t="s">
        <v>22</v>
      </c>
      <c r="AV4229" s="91" t="s">
        <v>48</v>
      </c>
      <c r="AW4229" s="92" t="s">
        <v>48</v>
      </c>
      <c r="AX4229" s="92" t="s">
        <v>48</v>
      </c>
      <c r="AY4229" s="91" t="s">
        <v>152</v>
      </c>
      <c r="AZ4229" s="23"/>
      <c r="BA4229" s="25">
        <v>0</v>
      </c>
      <c r="BB4229" t="s">
        <v>48</v>
      </c>
      <c r="BC4229" t="e">
        <v>#N/A</v>
      </c>
      <c r="BD4229" t="e">
        <f>IF(Z4229=BC4229,"OK")</f>
        <v>#N/A</v>
      </c>
      <c r="BE4229">
        <v>0.45</v>
      </c>
      <c r="BF4229">
        <v>4.0000000000000001E-3</v>
      </c>
      <c r="BG4229" t="s">
        <v>22</v>
      </c>
      <c r="BH4229" t="s">
        <v>22</v>
      </c>
      <c r="BI4229" t="s">
        <v>22</v>
      </c>
      <c r="BJ4229">
        <v>0</v>
      </c>
      <c r="BK4229">
        <v>0</v>
      </c>
      <c r="BN4229" s="183"/>
    </row>
    <row r="4230" spans="1:66" ht="25.5" x14ac:dyDescent="0.25">
      <c r="A4230" s="1"/>
      <c r="B4230" s="94">
        <v>4217</v>
      </c>
      <c r="C4230" s="43">
        <v>1050653</v>
      </c>
      <c r="D4230" s="25"/>
      <c r="E4230" s="27" t="s">
        <v>1244</v>
      </c>
      <c r="F4230" s="151" t="s">
        <v>21</v>
      </c>
      <c r="G4230" s="25"/>
      <c r="H4230" s="46" t="str">
        <f>IFERROR(IFERROR(IF(SEARCH("Usystems",$E4230)&gt;0,"Usystems"),IF(SEARCH("RIIFO",$E4230)&gt;0,"RIIFO","Uponor")),"Uponor")</f>
        <v>Uponor</v>
      </c>
      <c r="I4230" s="25" t="str">
        <f>IFERROR(MID($D4230,1,7)+0,"")</f>
        <v/>
      </c>
      <c r="J4230" s="25" t="str">
        <f>IFERROR(MID($D4230,10,7)+0,"")</f>
        <v/>
      </c>
      <c r="K4230" s="25" t="str">
        <f>IFERROR(MID($D4230,19,7)+0,"")</f>
        <v/>
      </c>
      <c r="L4230" s="25" t="str">
        <f>IFERROR(MID($D4230,28,7)+0,"")</f>
        <v/>
      </c>
      <c r="M4230" s="25" t="str">
        <f>IF(IFERROR(MID($Q4230,1,7)+0,"")&lt;1130000,IF(INDEX(C:C,MATCH(LEFT(Q4230,7)+0,I:I,0))&lt;1130000,"",INDEX(C:C,MATCH(LEFT(Q4230,7)+0,I:I,0))),IFERROR(MID($Q4230,1,7)+0,""))</f>
        <v/>
      </c>
      <c r="N4230" s="25" t="str">
        <f>IF(IFERROR(MID($Q4230,10,7)+0,"")&lt;1130000,"",IFERROR(MID($Q4230,10,7)+0,""))</f>
        <v/>
      </c>
      <c r="O4230" s="25" t="str">
        <f>IF(IFERROR(MID($Q4230,19,7)+0,"")&lt;1130000,"",IFERROR(MID($Q4230,19,7)+0,""))</f>
        <v/>
      </c>
      <c r="P4230" s="25" t="str">
        <f>IF(M4230="","",IF(N4230="",M4230,M4230&amp;", "&amp;N4230))</f>
        <v/>
      </c>
      <c r="Q4230" s="25"/>
      <c r="R4230" s="25"/>
      <c r="S4230" s="35" t="s">
        <v>106</v>
      </c>
      <c r="T4230" s="25" t="s">
        <v>36</v>
      </c>
      <c r="U4230" s="185">
        <v>5853</v>
      </c>
      <c r="V4230" s="188">
        <v>5853</v>
      </c>
      <c r="W4230" s="189">
        <v>5853</v>
      </c>
      <c r="X4230" s="31">
        <v>5853</v>
      </c>
      <c r="Y4230" s="90">
        <f>IFERROR(ROUND(X4230/W4230-1,2),"")</f>
        <v>0</v>
      </c>
      <c r="Z4230" s="31">
        <f>IF(OR(S4230="VLD MLC components",S4230="VLD MLC pipes",S4230="VLD PEX components",S4230="VLD PEX pipes",S4230="VLD PHC components",S4230="VLD PHC pipes",S4230="Controls VLD"),"По запросу",X4230)</f>
        <v>5853</v>
      </c>
      <c r="AA4230" s="63">
        <f>ROUND(X4230/1.2,3)</f>
        <v>4877.5</v>
      </c>
      <c r="AB4230" s="23">
        <v>4877.5</v>
      </c>
      <c r="AC4230" s="190">
        <f>IFERROR(ROUND(AA4230/AB4230-1,2),"")</f>
        <v>0</v>
      </c>
      <c r="AD4230" s="25">
        <v>1.05</v>
      </c>
      <c r="AE4230" s="25">
        <v>6.0000000000000001E-3</v>
      </c>
      <c r="AF4230" s="25">
        <v>0</v>
      </c>
      <c r="AG4230" s="25" t="s">
        <v>22</v>
      </c>
      <c r="AH4230" s="25">
        <v>0</v>
      </c>
      <c r="AI4230" s="25">
        <v>0</v>
      </c>
      <c r="AJ4230" s="25" t="s">
        <v>20</v>
      </c>
      <c r="AK4230" s="42" t="s">
        <v>19</v>
      </c>
      <c r="AL4230" s="25" t="s">
        <v>20</v>
      </c>
      <c r="AM4230" s="25">
        <v>1</v>
      </c>
      <c r="AN4230" s="25" t="s">
        <v>22</v>
      </c>
      <c r="AO4230" s="25" t="s">
        <v>22</v>
      </c>
      <c r="AP4230" s="25" t="s">
        <v>22</v>
      </c>
      <c r="AQ4230" s="25"/>
      <c r="AR4230" s="94"/>
      <c r="AS4230" s="157" t="s">
        <v>22</v>
      </c>
      <c r="AT4230" s="93">
        <v>42551</v>
      </c>
      <c r="AU4230" s="92" t="s">
        <v>22</v>
      </c>
      <c r="AV4230" s="91" t="s">
        <v>48</v>
      </c>
      <c r="AW4230" s="92" t="s">
        <v>48</v>
      </c>
      <c r="AX4230" s="92" t="s">
        <v>48</v>
      </c>
      <c r="AY4230" s="91" t="s">
        <v>152</v>
      </c>
      <c r="AZ4230" s="23"/>
      <c r="BA4230" s="25">
        <v>0</v>
      </c>
      <c r="BB4230" t="s">
        <v>48</v>
      </c>
      <c r="BC4230" t="e">
        <v>#N/A</v>
      </c>
      <c r="BD4230" t="e">
        <f>IF(Z4230=BC4230,"OK")</f>
        <v>#N/A</v>
      </c>
      <c r="BE4230">
        <v>1.05</v>
      </c>
      <c r="BF4230">
        <v>6.0000000000000001E-3</v>
      </c>
      <c r="BG4230" t="s">
        <v>22</v>
      </c>
      <c r="BH4230" t="s">
        <v>22</v>
      </c>
      <c r="BI4230" t="s">
        <v>22</v>
      </c>
      <c r="BJ4230">
        <v>0</v>
      </c>
      <c r="BK4230">
        <v>0</v>
      </c>
      <c r="BN4230" s="183"/>
    </row>
    <row r="4231" spans="1:66" ht="25.5" x14ac:dyDescent="0.25">
      <c r="A4231" s="1"/>
      <c r="B4231" s="94">
        <v>4218</v>
      </c>
      <c r="C4231" s="43">
        <v>1003532</v>
      </c>
      <c r="D4231" s="25"/>
      <c r="E4231" s="27" t="s">
        <v>1243</v>
      </c>
      <c r="F4231" s="151" t="s">
        <v>652</v>
      </c>
      <c r="G4231" s="41" t="s">
        <v>585</v>
      </c>
      <c r="H4231" s="46" t="str">
        <f>IFERROR(IFERROR(IF(SEARCH("Usystems",$E4231)&gt;0,"Usystems"),IF(SEARCH("RIIFO",$E4231)&gt;0,"RIIFO","Uponor")),"Uponor")</f>
        <v>Uponor</v>
      </c>
      <c r="I4231" s="25" t="str">
        <f>IFERROR(MID($D4231,1,7)+0,"")</f>
        <v/>
      </c>
      <c r="J4231" s="25" t="str">
        <f>IFERROR(MID($D4231,10,7)+0,"")</f>
        <v/>
      </c>
      <c r="K4231" s="25" t="str">
        <f>IFERROR(MID($D4231,19,7)+0,"")</f>
        <v/>
      </c>
      <c r="L4231" s="25" t="str">
        <f>IFERROR(MID($D4231,28,7)+0,"")</f>
        <v/>
      </c>
      <c r="M4231" s="25" t="str">
        <f>IF(IFERROR(MID($Q4231,1,7)+0,"")&lt;1130000,IF(INDEX(C:C,MATCH(LEFT(Q4231,7)+0,I:I,0))&lt;1130000,"",INDEX(C:C,MATCH(LEFT(Q4231,7)+0,I:I,0))),IFERROR(MID($Q4231,1,7)+0,""))</f>
        <v/>
      </c>
      <c r="N4231" s="25" t="str">
        <f>IF(IFERROR(MID($Q4231,10,7)+0,"")&lt;1130000,"",IFERROR(MID($Q4231,10,7)+0,""))</f>
        <v/>
      </c>
      <c r="O4231" s="25" t="str">
        <f>IF(IFERROR(MID($Q4231,19,7)+0,"")&lt;1130000,"",IFERROR(MID($Q4231,19,7)+0,""))</f>
        <v/>
      </c>
      <c r="P4231" s="25" t="str">
        <f>IF(M4231="","",IF(N4231="",M4231,M4231&amp;", "&amp;N4231))</f>
        <v/>
      </c>
      <c r="Q4231" s="25"/>
      <c r="R4231" s="25"/>
      <c r="S4231" s="35" t="s">
        <v>106</v>
      </c>
      <c r="T4231" s="25" t="s">
        <v>36</v>
      </c>
      <c r="U4231" s="185">
        <v>7037</v>
      </c>
      <c r="V4231" s="188">
        <v>7037</v>
      </c>
      <c r="W4231" s="189">
        <v>7037</v>
      </c>
      <c r="X4231" s="31">
        <v>7037</v>
      </c>
      <c r="Y4231" s="90">
        <f>IFERROR(ROUND(X4231/W4231-1,2),"")</f>
        <v>0</v>
      </c>
      <c r="Z4231" s="31">
        <f>IF(OR(S4231="VLD MLC components",S4231="VLD MLC pipes",S4231="VLD PEX components",S4231="VLD PEX pipes",S4231="VLD PHC components",S4231="VLD PHC pipes",S4231="Controls VLD"),"По запросу",X4231)</f>
        <v>7037</v>
      </c>
      <c r="AA4231" s="63">
        <f>ROUND(X4231/1.2,3)</f>
        <v>5864.1670000000004</v>
      </c>
      <c r="AB4231" s="23">
        <v>5864.1670000000004</v>
      </c>
      <c r="AC4231" s="190">
        <f>IFERROR(ROUND(AA4231/AB4231-1,2),"")</f>
        <v>0</v>
      </c>
      <c r="AD4231" s="25">
        <v>1.2</v>
      </c>
      <c r="AE4231" s="25">
        <v>7.0000000000000001E-3</v>
      </c>
      <c r="AF4231" s="25">
        <v>3</v>
      </c>
      <c r="AG4231" s="25">
        <v>3</v>
      </c>
      <c r="AH4231" s="25">
        <v>3</v>
      </c>
      <c r="AI4231" s="25">
        <v>3</v>
      </c>
      <c r="AJ4231" s="25" t="s">
        <v>20</v>
      </c>
      <c r="AK4231" s="22" t="s">
        <v>20</v>
      </c>
      <c r="AL4231" s="25" t="s">
        <v>20</v>
      </c>
      <c r="AM4231" s="25">
        <v>1</v>
      </c>
      <c r="AN4231" s="25" t="s">
        <v>22</v>
      </c>
      <c r="AO4231" s="25" t="s">
        <v>22</v>
      </c>
      <c r="AP4231" s="25" t="s">
        <v>22</v>
      </c>
      <c r="AQ4231" s="25"/>
      <c r="AR4231" s="94"/>
      <c r="AS4231" s="157">
        <v>3</v>
      </c>
      <c r="AT4231" s="93">
        <v>42551</v>
      </c>
      <c r="AU4231" s="92" t="s">
        <v>22</v>
      </c>
      <c r="AV4231" s="91" t="s">
        <v>152</v>
      </c>
      <c r="AW4231" s="92" t="s">
        <v>152</v>
      </c>
      <c r="AX4231" s="92" t="s">
        <v>48</v>
      </c>
      <c r="AY4231" s="91" t="s">
        <v>152</v>
      </c>
      <c r="AZ4231" s="23"/>
      <c r="BA4231" s="25" t="s">
        <v>1242</v>
      </c>
      <c r="BB4231" t="s">
        <v>25</v>
      </c>
      <c r="BC4231">
        <v>7037</v>
      </c>
      <c r="BD4231" t="str">
        <f>IF(Z4231=BC4231,"OK")</f>
        <v>OK</v>
      </c>
      <c r="BE4231">
        <v>1.2</v>
      </c>
      <c r="BF4231">
        <v>7.0000000000000001E-3</v>
      </c>
      <c r="BG4231" t="s">
        <v>22</v>
      </c>
      <c r="BH4231" t="s">
        <v>22</v>
      </c>
      <c r="BI4231" t="s">
        <v>22</v>
      </c>
      <c r="BJ4231">
        <v>0</v>
      </c>
      <c r="BK4231">
        <v>0</v>
      </c>
      <c r="BN4231" s="183"/>
    </row>
    <row r="4232" spans="1:66" ht="25.5" x14ac:dyDescent="0.25">
      <c r="A4232" s="1"/>
      <c r="B4232" s="94">
        <v>4219</v>
      </c>
      <c r="C4232" s="43">
        <v>1050675</v>
      </c>
      <c r="D4232" s="25"/>
      <c r="E4232" s="27" t="s">
        <v>1241</v>
      </c>
      <c r="F4232" s="151" t="s">
        <v>21</v>
      </c>
      <c r="G4232" s="25"/>
      <c r="H4232" s="46" t="str">
        <f>IFERROR(IFERROR(IF(SEARCH("Usystems",$E4232)&gt;0,"Usystems"),IF(SEARCH("RIIFO",$E4232)&gt;0,"RIIFO","Uponor")),"Uponor")</f>
        <v>Uponor</v>
      </c>
      <c r="I4232" s="25" t="str">
        <f>IFERROR(MID($D4232,1,7)+0,"")</f>
        <v/>
      </c>
      <c r="J4232" s="25" t="str">
        <f>IFERROR(MID($D4232,10,7)+0,"")</f>
        <v/>
      </c>
      <c r="K4232" s="25" t="str">
        <f>IFERROR(MID($D4232,19,7)+0,"")</f>
        <v/>
      </c>
      <c r="L4232" s="25" t="str">
        <f>IFERROR(MID($D4232,28,7)+0,"")</f>
        <v/>
      </c>
      <c r="M4232" s="25" t="str">
        <f>IF(IFERROR(MID($Q4232,1,7)+0,"")&lt;1130000,IF(INDEX(C:C,MATCH(LEFT(Q4232,7)+0,I:I,0))&lt;1130000,"",INDEX(C:C,MATCH(LEFT(Q4232,7)+0,I:I,0))),IFERROR(MID($Q4232,1,7)+0,""))</f>
        <v/>
      </c>
      <c r="N4232" s="25" t="str">
        <f>IF(IFERROR(MID($Q4232,10,7)+0,"")&lt;1130000,"",IFERROR(MID($Q4232,10,7)+0,""))</f>
        <v/>
      </c>
      <c r="O4232" s="25" t="str">
        <f>IF(IFERROR(MID($Q4232,19,7)+0,"")&lt;1130000,"",IFERROR(MID($Q4232,19,7)+0,""))</f>
        <v/>
      </c>
      <c r="P4232" s="25" t="str">
        <f>IF(M4232="","",IF(N4232="",M4232,M4232&amp;", "&amp;N4232))</f>
        <v/>
      </c>
      <c r="Q4232" s="25"/>
      <c r="R4232" s="25"/>
      <c r="S4232" s="35" t="s">
        <v>106</v>
      </c>
      <c r="T4232" s="25" t="s">
        <v>36</v>
      </c>
      <c r="U4232" s="185">
        <v>4689</v>
      </c>
      <c r="V4232" s="188">
        <v>4689</v>
      </c>
      <c r="W4232" s="189">
        <v>4689</v>
      </c>
      <c r="X4232" s="31">
        <v>4689</v>
      </c>
      <c r="Y4232" s="90">
        <f>IFERROR(ROUND(X4232/W4232-1,2),"")</f>
        <v>0</v>
      </c>
      <c r="Z4232" s="31">
        <f>IF(OR(S4232="VLD MLC components",S4232="VLD MLC pipes",S4232="VLD PEX components",S4232="VLD PEX pipes",S4232="VLD PHC components",S4232="VLD PHC pipes",S4232="Controls VLD"),"По запросу",X4232)</f>
        <v>4689</v>
      </c>
      <c r="AA4232" s="63">
        <f>ROUND(X4232/1.2,3)</f>
        <v>3907.5</v>
      </c>
      <c r="AB4232" s="23">
        <v>3907.5</v>
      </c>
      <c r="AC4232" s="190">
        <f>IFERROR(ROUND(AA4232/AB4232-1,2),"")</f>
        <v>0</v>
      </c>
      <c r="AD4232" s="25">
        <v>0.01</v>
      </c>
      <c r="AE4232" s="25">
        <v>5.0000000000000001E-3</v>
      </c>
      <c r="AF4232" s="25">
        <v>0</v>
      </c>
      <c r="AG4232" s="25" t="s">
        <v>22</v>
      </c>
      <c r="AH4232" s="25">
        <v>0</v>
      </c>
      <c r="AI4232" s="25">
        <v>0</v>
      </c>
      <c r="AJ4232" s="25" t="s">
        <v>20</v>
      </c>
      <c r="AK4232" s="42" t="s">
        <v>19</v>
      </c>
      <c r="AL4232" s="25" t="s">
        <v>20</v>
      </c>
      <c r="AM4232" s="25">
        <v>1</v>
      </c>
      <c r="AN4232" s="25" t="s">
        <v>22</v>
      </c>
      <c r="AO4232" s="25" t="s">
        <v>22</v>
      </c>
      <c r="AP4232" s="25" t="s">
        <v>22</v>
      </c>
      <c r="AQ4232" s="25"/>
      <c r="AR4232" s="94"/>
      <c r="AS4232" s="157" t="s">
        <v>22</v>
      </c>
      <c r="AT4232" s="93">
        <v>42551</v>
      </c>
      <c r="AU4232" s="92" t="s">
        <v>22</v>
      </c>
      <c r="AV4232" s="91" t="s">
        <v>48</v>
      </c>
      <c r="AW4232" s="92" t="s">
        <v>48</v>
      </c>
      <c r="AX4232" s="92" t="s">
        <v>48</v>
      </c>
      <c r="AY4232" s="91" t="s">
        <v>152</v>
      </c>
      <c r="AZ4232" s="23"/>
      <c r="BA4232" s="25">
        <v>0</v>
      </c>
      <c r="BB4232" t="s">
        <v>48</v>
      </c>
      <c r="BC4232" t="e">
        <v>#N/A</v>
      </c>
      <c r="BD4232" t="e">
        <f>IF(Z4232=BC4232,"OK")</f>
        <v>#N/A</v>
      </c>
      <c r="BE4232">
        <v>0.01</v>
      </c>
      <c r="BF4232">
        <v>5.0000000000000001E-3</v>
      </c>
      <c r="BG4232" t="s">
        <v>22</v>
      </c>
      <c r="BH4232" t="s">
        <v>22</v>
      </c>
      <c r="BI4232" t="s">
        <v>22</v>
      </c>
      <c r="BJ4232">
        <v>0</v>
      </c>
      <c r="BK4232">
        <v>0</v>
      </c>
      <c r="BN4232" s="183"/>
    </row>
    <row r="4233" spans="1:66" ht="25.5" x14ac:dyDescent="0.25">
      <c r="A4233" s="1"/>
      <c r="B4233" s="94">
        <v>4220</v>
      </c>
      <c r="C4233" s="43">
        <v>1053669</v>
      </c>
      <c r="D4233" s="25"/>
      <c r="E4233" s="27" t="s">
        <v>1240</v>
      </c>
      <c r="F4233" s="151" t="s">
        <v>652</v>
      </c>
      <c r="G4233" s="41" t="s">
        <v>585</v>
      </c>
      <c r="H4233" s="46" t="str">
        <f>IFERROR(IFERROR(IF(SEARCH("Usystems",$E4233)&gt;0,"Usystems"),IF(SEARCH("RIIFO",$E4233)&gt;0,"RIIFO","Uponor")),"Uponor")</f>
        <v>Uponor</v>
      </c>
      <c r="I4233" s="25" t="str">
        <f>IFERROR(MID($D4233,1,7)+0,"")</f>
        <v/>
      </c>
      <c r="J4233" s="25" t="str">
        <f>IFERROR(MID($D4233,10,7)+0,"")</f>
        <v/>
      </c>
      <c r="K4233" s="25" t="str">
        <f>IFERROR(MID($D4233,19,7)+0,"")</f>
        <v/>
      </c>
      <c r="L4233" s="25" t="str">
        <f>IFERROR(MID($D4233,28,7)+0,"")</f>
        <v/>
      </c>
      <c r="M4233" s="25" t="str">
        <f>IF(IFERROR(MID($Q4233,1,7)+0,"")&lt;1130000,IF(INDEX(C:C,MATCH(LEFT(Q4233,7)+0,I:I,0))&lt;1130000,"",INDEX(C:C,MATCH(LEFT(Q4233,7)+0,I:I,0))),IFERROR(MID($Q4233,1,7)+0,""))</f>
        <v/>
      </c>
      <c r="N4233" s="25" t="str">
        <f>IF(IFERROR(MID($Q4233,10,7)+0,"")&lt;1130000,"",IFERROR(MID($Q4233,10,7)+0,""))</f>
        <v/>
      </c>
      <c r="O4233" s="25" t="str">
        <f>IF(IFERROR(MID($Q4233,19,7)+0,"")&lt;1130000,"",IFERROR(MID($Q4233,19,7)+0,""))</f>
        <v/>
      </c>
      <c r="P4233" s="25" t="str">
        <f>IF(M4233="","",IF(N4233="",M4233,M4233&amp;", "&amp;N4233))</f>
        <v/>
      </c>
      <c r="Q4233" s="25"/>
      <c r="R4233" s="25"/>
      <c r="S4233" s="35" t="s">
        <v>106</v>
      </c>
      <c r="T4233" s="25" t="s">
        <v>36</v>
      </c>
      <c r="U4233" s="185">
        <v>469.06</v>
      </c>
      <c r="V4233" s="188">
        <v>469.06</v>
      </c>
      <c r="W4233" s="189">
        <v>469.06</v>
      </c>
      <c r="X4233" s="31">
        <v>469.06</v>
      </c>
      <c r="Y4233" s="90">
        <f>IFERROR(ROUND(X4233/W4233-1,2),"")</f>
        <v>0</v>
      </c>
      <c r="Z4233" s="31">
        <f>IF(OR(S4233="VLD MLC components",S4233="VLD MLC pipes",S4233="VLD PEX components",S4233="VLD PEX pipes",S4233="VLD PHC components",S4233="VLD PHC pipes",S4233="Controls VLD"),"По запросу",X4233)</f>
        <v>469.06</v>
      </c>
      <c r="AA4233" s="63">
        <f>ROUND(X4233/1.2,3)</f>
        <v>390.88299999999998</v>
      </c>
      <c r="AB4233" s="23">
        <v>390.88299999999998</v>
      </c>
      <c r="AC4233" s="190">
        <f>IFERROR(ROUND(AA4233/AB4233-1,2),"")</f>
        <v>0</v>
      </c>
      <c r="AD4233" s="25">
        <v>0.11</v>
      </c>
      <c r="AE4233" s="25">
        <v>1.0399999999999999E-3</v>
      </c>
      <c r="AF4233" s="25">
        <v>5</v>
      </c>
      <c r="AG4233" s="25">
        <v>5</v>
      </c>
      <c r="AH4233" s="25">
        <v>5</v>
      </c>
      <c r="AI4233" s="25">
        <v>5</v>
      </c>
      <c r="AJ4233" s="25" t="s">
        <v>20</v>
      </c>
      <c r="AK4233" s="22" t="s">
        <v>20</v>
      </c>
      <c r="AL4233" s="25" t="s">
        <v>20</v>
      </c>
      <c r="AM4233" s="25">
        <v>1</v>
      </c>
      <c r="AN4233" s="25" t="s">
        <v>22</v>
      </c>
      <c r="AO4233" s="25" t="s">
        <v>22</v>
      </c>
      <c r="AP4233" s="25" t="s">
        <v>22</v>
      </c>
      <c r="AQ4233" s="25"/>
      <c r="AR4233" s="94"/>
      <c r="AS4233" s="157">
        <v>5</v>
      </c>
      <c r="AT4233" s="93">
        <v>42551</v>
      </c>
      <c r="AU4233" s="92" t="s">
        <v>22</v>
      </c>
      <c r="AV4233" s="91" t="s">
        <v>152</v>
      </c>
      <c r="AW4233" s="92" t="s">
        <v>152</v>
      </c>
      <c r="AX4233" s="92" t="s">
        <v>48</v>
      </c>
      <c r="AY4233" s="91" t="s">
        <v>152</v>
      </c>
      <c r="AZ4233" s="23"/>
      <c r="BA4233" s="25" t="s">
        <v>1239</v>
      </c>
      <c r="BB4233" t="s">
        <v>25</v>
      </c>
      <c r="BC4233">
        <v>469.06</v>
      </c>
      <c r="BD4233" t="str">
        <f>IF(Z4233=BC4233,"OK")</f>
        <v>OK</v>
      </c>
      <c r="BE4233">
        <v>0.11</v>
      </c>
      <c r="BF4233">
        <v>1.0399999999999999E-3</v>
      </c>
      <c r="BG4233" t="s">
        <v>22</v>
      </c>
      <c r="BH4233" t="s">
        <v>22</v>
      </c>
      <c r="BI4233" t="s">
        <v>22</v>
      </c>
      <c r="BJ4233">
        <v>0</v>
      </c>
      <c r="BK4233">
        <v>0</v>
      </c>
      <c r="BN4233" s="183"/>
    </row>
    <row r="4234" spans="1:66" ht="25.5" x14ac:dyDescent="0.25">
      <c r="A4234" s="1"/>
      <c r="B4234" s="94">
        <v>4221</v>
      </c>
      <c r="C4234" s="43">
        <v>1050626</v>
      </c>
      <c r="D4234" s="25"/>
      <c r="E4234" s="27" t="s">
        <v>1238</v>
      </c>
      <c r="F4234" s="151" t="s">
        <v>21</v>
      </c>
      <c r="G4234" s="41" t="s">
        <v>585</v>
      </c>
      <c r="H4234" s="46" t="str">
        <f>IFERROR(IFERROR(IF(SEARCH("Usystems",$E4234)&gt;0,"Usystems"),IF(SEARCH("RIIFO",$E4234)&gt;0,"RIIFO","Uponor")),"Uponor")</f>
        <v>Uponor</v>
      </c>
      <c r="I4234" s="25" t="str">
        <f>IFERROR(MID($D4234,1,7)+0,"")</f>
        <v/>
      </c>
      <c r="J4234" s="25" t="str">
        <f>IFERROR(MID($D4234,10,7)+0,"")</f>
        <v/>
      </c>
      <c r="K4234" s="25" t="str">
        <f>IFERROR(MID($D4234,19,7)+0,"")</f>
        <v/>
      </c>
      <c r="L4234" s="25" t="str">
        <f>IFERROR(MID($D4234,28,7)+0,"")</f>
        <v/>
      </c>
      <c r="M4234" s="25" t="str">
        <f>IF(IFERROR(MID($Q4234,1,7)+0,"")&lt;1130000,IF(INDEX(C:C,MATCH(LEFT(Q4234,7)+0,I:I,0))&lt;1130000,"",INDEX(C:C,MATCH(LEFT(Q4234,7)+0,I:I,0))),IFERROR(MID($Q4234,1,7)+0,""))</f>
        <v/>
      </c>
      <c r="N4234" s="25" t="str">
        <f>IF(IFERROR(MID($Q4234,10,7)+0,"")&lt;1130000,"",IFERROR(MID($Q4234,10,7)+0,""))</f>
        <v/>
      </c>
      <c r="O4234" s="25" t="str">
        <f>IF(IFERROR(MID($Q4234,19,7)+0,"")&lt;1130000,"",IFERROR(MID($Q4234,19,7)+0,""))</f>
        <v/>
      </c>
      <c r="P4234" s="25" t="str">
        <f>IF(M4234="","",IF(N4234="",M4234,M4234&amp;", "&amp;N4234))</f>
        <v/>
      </c>
      <c r="Q4234" s="25"/>
      <c r="R4234" s="25"/>
      <c r="S4234" s="35" t="s">
        <v>106</v>
      </c>
      <c r="T4234" s="25" t="s">
        <v>36</v>
      </c>
      <c r="U4234" s="185">
        <v>688</v>
      </c>
      <c r="V4234" s="188">
        <v>688</v>
      </c>
      <c r="W4234" s="189">
        <v>688</v>
      </c>
      <c r="X4234" s="31">
        <v>688</v>
      </c>
      <c r="Y4234" s="90">
        <f>IFERROR(ROUND(X4234/W4234-1,2),"")</f>
        <v>0</v>
      </c>
      <c r="Z4234" s="31">
        <f>IF(OR(S4234="VLD MLC components",S4234="VLD MLC pipes",S4234="VLD PEX components",S4234="VLD PEX pipes",S4234="VLD PHC components",S4234="VLD PHC pipes",S4234="Controls VLD"),"По запросу",X4234)</f>
        <v>688</v>
      </c>
      <c r="AA4234" s="63">
        <f>ROUND(X4234/1.2,3)</f>
        <v>573.33299999999997</v>
      </c>
      <c r="AB4234" s="23">
        <v>573.33299999999997</v>
      </c>
      <c r="AC4234" s="190">
        <f>IFERROR(ROUND(AA4234/AB4234-1,2),"")</f>
        <v>0</v>
      </c>
      <c r="AD4234" s="25">
        <v>0.17899999999999999</v>
      </c>
      <c r="AE4234" s="25">
        <v>1E-3</v>
      </c>
      <c r="AF4234" s="25">
        <v>63</v>
      </c>
      <c r="AG4234" s="25">
        <v>63</v>
      </c>
      <c r="AH4234" s="25">
        <v>63</v>
      </c>
      <c r="AI4234" s="25">
        <v>63</v>
      </c>
      <c r="AJ4234" s="25" t="s">
        <v>20</v>
      </c>
      <c r="AK4234" s="22" t="s">
        <v>20</v>
      </c>
      <c r="AL4234" s="25" t="s">
        <v>20</v>
      </c>
      <c r="AM4234" s="25">
        <v>1</v>
      </c>
      <c r="AN4234" s="25" t="s">
        <v>22</v>
      </c>
      <c r="AO4234" s="25" t="s">
        <v>22</v>
      </c>
      <c r="AP4234" s="25" t="s">
        <v>22</v>
      </c>
      <c r="AQ4234" s="25"/>
      <c r="AR4234" s="94"/>
      <c r="AS4234" s="157">
        <v>73</v>
      </c>
      <c r="AT4234" s="93">
        <v>42551</v>
      </c>
      <c r="AU4234" s="92" t="s">
        <v>22</v>
      </c>
      <c r="AV4234" s="91" t="s">
        <v>152</v>
      </c>
      <c r="AW4234" s="92" t="s">
        <v>152</v>
      </c>
      <c r="AX4234" s="92" t="s">
        <v>48</v>
      </c>
      <c r="AY4234" s="91" t="s">
        <v>152</v>
      </c>
      <c r="AZ4234" s="23"/>
      <c r="BA4234" s="25" t="s">
        <v>1237</v>
      </c>
      <c r="BB4234" t="s">
        <v>25</v>
      </c>
      <c r="BC4234">
        <v>688</v>
      </c>
      <c r="BD4234" t="str">
        <f>IF(Z4234=BC4234,"OK")</f>
        <v>OK</v>
      </c>
      <c r="BE4234">
        <v>0.17899999999999999</v>
      </c>
      <c r="BF4234">
        <v>1E-3</v>
      </c>
      <c r="BG4234" t="s">
        <v>22</v>
      </c>
      <c r="BH4234" t="s">
        <v>22</v>
      </c>
      <c r="BI4234" t="s">
        <v>22</v>
      </c>
      <c r="BJ4234">
        <v>0</v>
      </c>
      <c r="BK4234">
        <v>0</v>
      </c>
      <c r="BN4234" s="183"/>
    </row>
    <row r="4235" spans="1:66" ht="25.5" x14ac:dyDescent="0.25">
      <c r="A4235" s="1"/>
      <c r="B4235" s="94">
        <v>4222</v>
      </c>
      <c r="C4235" s="43">
        <v>1050631</v>
      </c>
      <c r="D4235" s="34"/>
      <c r="E4235" s="27" t="s">
        <v>1236</v>
      </c>
      <c r="F4235" s="213" t="s">
        <v>21</v>
      </c>
      <c r="G4235" s="25"/>
      <c r="H4235" s="46" t="str">
        <f>IFERROR(IFERROR(IF(SEARCH("Usystems",$E4235)&gt;0,"Usystems"),IF(SEARCH("RIIFO",$E4235)&gt;0,"RIIFO","Uponor")),"Uponor")</f>
        <v>Uponor</v>
      </c>
      <c r="I4235" s="25" t="str">
        <f>IFERROR(MID($D4235,1,7)+0,"")</f>
        <v/>
      </c>
      <c r="J4235" s="25" t="str">
        <f>IFERROR(MID($D4235,10,7)+0,"")</f>
        <v/>
      </c>
      <c r="K4235" s="25" t="str">
        <f>IFERROR(MID($D4235,19,7)+0,"")</f>
        <v/>
      </c>
      <c r="L4235" s="25" t="str">
        <f>IFERROR(MID($D4235,28,7)+0,"")</f>
        <v/>
      </c>
      <c r="M4235" s="25" t="str">
        <f>IF(IFERROR(MID($Q4235,1,7)+0,"")&lt;1130000,IF(INDEX(C:C,MATCH(LEFT(Q4235,7)+0,I:I,0))&lt;1130000,"",INDEX(C:C,MATCH(LEFT(Q4235,7)+0,I:I,0))),IFERROR(MID($Q4235,1,7)+0,""))</f>
        <v/>
      </c>
      <c r="N4235" s="25" t="str">
        <f>IF(IFERROR(MID($Q4235,10,7)+0,"")&lt;1130000,"",IFERROR(MID($Q4235,10,7)+0,""))</f>
        <v/>
      </c>
      <c r="O4235" s="25" t="str">
        <f>IF(IFERROR(MID($Q4235,19,7)+0,"")&lt;1130000,"",IFERROR(MID($Q4235,19,7)+0,""))</f>
        <v/>
      </c>
      <c r="P4235" s="25" t="str">
        <f>IF(M4235="","",IF(N4235="",M4235,M4235&amp;", "&amp;N4235))</f>
        <v/>
      </c>
      <c r="Q4235" s="25"/>
      <c r="R4235" s="25"/>
      <c r="S4235" s="35" t="s">
        <v>106</v>
      </c>
      <c r="T4235" s="34" t="s">
        <v>36</v>
      </c>
      <c r="U4235" s="185">
        <v>1082</v>
      </c>
      <c r="V4235" s="188">
        <v>1082</v>
      </c>
      <c r="W4235" s="189">
        <v>1082</v>
      </c>
      <c r="X4235" s="31">
        <v>1082</v>
      </c>
      <c r="Y4235" s="90">
        <f>IFERROR(ROUND(X4235/W4235-1,2),"")</f>
        <v>0</v>
      </c>
      <c r="Z4235" s="31">
        <f>IF(OR(S4235="VLD MLC components",S4235="VLD MLC pipes",S4235="VLD PEX components",S4235="VLD PEX pipes",S4235="VLD PHC components",S4235="VLD PHC pipes",S4235="Controls VLD"),"По запросу",X4235)</f>
        <v>1082</v>
      </c>
      <c r="AA4235" s="63">
        <f>ROUND(X4235/1.2,3)</f>
        <v>901.66700000000003</v>
      </c>
      <c r="AB4235" s="23">
        <v>901.66700000000003</v>
      </c>
      <c r="AC4235" s="190">
        <f>IFERROR(ROUND(AA4235/AB4235-1,2),"")</f>
        <v>0</v>
      </c>
      <c r="AD4235" s="25">
        <v>0.25</v>
      </c>
      <c r="AE4235" s="25">
        <v>2.16E-3</v>
      </c>
      <c r="AF4235" s="25">
        <v>0</v>
      </c>
      <c r="AG4235" s="25" t="s">
        <v>22</v>
      </c>
      <c r="AH4235" s="25">
        <v>0</v>
      </c>
      <c r="AI4235" s="25">
        <v>0</v>
      </c>
      <c r="AJ4235" s="25" t="s">
        <v>20</v>
      </c>
      <c r="AK4235" s="42" t="s">
        <v>19</v>
      </c>
      <c r="AL4235" s="25" t="s">
        <v>20</v>
      </c>
      <c r="AM4235" s="25">
        <v>1</v>
      </c>
      <c r="AN4235" s="25" t="s">
        <v>22</v>
      </c>
      <c r="AO4235" s="25" t="s">
        <v>22</v>
      </c>
      <c r="AP4235" s="25" t="s">
        <v>22</v>
      </c>
      <c r="AQ4235" s="25"/>
      <c r="AR4235" s="94"/>
      <c r="AS4235" s="157" t="s">
        <v>22</v>
      </c>
      <c r="AT4235" s="93">
        <v>43096</v>
      </c>
      <c r="AU4235" s="92" t="s">
        <v>22</v>
      </c>
      <c r="AV4235" s="91" t="s">
        <v>48</v>
      </c>
      <c r="AW4235" s="92" t="s">
        <v>48</v>
      </c>
      <c r="AX4235" s="92" t="s">
        <v>48</v>
      </c>
      <c r="AY4235" s="91" t="s">
        <v>152</v>
      </c>
      <c r="AZ4235" s="23"/>
      <c r="BA4235" s="25">
        <v>0</v>
      </c>
      <c r="BB4235" t="s">
        <v>48</v>
      </c>
      <c r="BC4235" t="e">
        <v>#N/A</v>
      </c>
      <c r="BD4235" t="e">
        <f>IF(Z4235=BC4235,"OK")</f>
        <v>#N/A</v>
      </c>
      <c r="BE4235">
        <v>0.25</v>
      </c>
      <c r="BF4235">
        <v>2.16E-3</v>
      </c>
      <c r="BG4235" t="s">
        <v>22</v>
      </c>
      <c r="BH4235" t="s">
        <v>22</v>
      </c>
      <c r="BI4235" t="s">
        <v>22</v>
      </c>
      <c r="BJ4235">
        <v>0</v>
      </c>
      <c r="BK4235">
        <v>0</v>
      </c>
      <c r="BN4235" s="183"/>
    </row>
    <row r="4236" spans="1:66" ht="25.5" x14ac:dyDescent="0.25">
      <c r="A4236" s="1"/>
      <c r="B4236" s="94">
        <v>4223</v>
      </c>
      <c r="C4236" s="43">
        <v>1059482</v>
      </c>
      <c r="D4236" s="25"/>
      <c r="E4236" s="27" t="s">
        <v>1235</v>
      </c>
      <c r="F4236" s="151" t="s">
        <v>21</v>
      </c>
      <c r="G4236" s="25"/>
      <c r="H4236" s="46" t="str">
        <f>IFERROR(IFERROR(IF(SEARCH("Usystems",$E4236)&gt;0,"Usystems"),IF(SEARCH("RIIFO",$E4236)&gt;0,"RIIFO","Uponor")),"Uponor")</f>
        <v>Uponor</v>
      </c>
      <c r="I4236" s="25" t="str">
        <f>IFERROR(MID($D4236,1,7)+0,"")</f>
        <v/>
      </c>
      <c r="J4236" s="25" t="str">
        <f>IFERROR(MID($D4236,10,7)+0,"")</f>
        <v/>
      </c>
      <c r="K4236" s="25" t="str">
        <f>IFERROR(MID($D4236,19,7)+0,"")</f>
        <v/>
      </c>
      <c r="L4236" s="25" t="str">
        <f>IFERROR(MID($D4236,28,7)+0,"")</f>
        <v/>
      </c>
      <c r="M4236" s="25" t="str">
        <f>IF(IFERROR(MID($Q4236,1,7)+0,"")&lt;1130000,IF(INDEX(C:C,MATCH(LEFT(Q4236,7)+0,I:I,0))&lt;1130000,"",INDEX(C:C,MATCH(LEFT(Q4236,7)+0,I:I,0))),IFERROR(MID($Q4236,1,7)+0,""))</f>
        <v/>
      </c>
      <c r="N4236" s="25" t="str">
        <f>IF(IFERROR(MID($Q4236,10,7)+0,"")&lt;1130000,"",IFERROR(MID($Q4236,10,7)+0,""))</f>
        <v/>
      </c>
      <c r="O4236" s="25" t="str">
        <f>IF(IFERROR(MID($Q4236,19,7)+0,"")&lt;1130000,"",IFERROR(MID($Q4236,19,7)+0,""))</f>
        <v/>
      </c>
      <c r="P4236" s="25" t="str">
        <f>IF(M4236="","",IF(N4236="",M4236,M4236&amp;", "&amp;N4236))</f>
        <v/>
      </c>
      <c r="Q4236" s="25"/>
      <c r="R4236" s="25"/>
      <c r="S4236" s="35" t="s">
        <v>106</v>
      </c>
      <c r="T4236" s="25" t="s">
        <v>36</v>
      </c>
      <c r="U4236" s="185">
        <v>41906</v>
      </c>
      <c r="V4236" s="188">
        <v>41906</v>
      </c>
      <c r="W4236" s="189">
        <v>41906</v>
      </c>
      <c r="X4236" s="31">
        <v>41906</v>
      </c>
      <c r="Y4236" s="90">
        <f>IFERROR(ROUND(X4236/W4236-1,2),"")</f>
        <v>0</v>
      </c>
      <c r="Z4236" s="31">
        <f>IF(OR(S4236="VLD MLC components",S4236="VLD MLC pipes",S4236="VLD PEX components",S4236="VLD PEX pipes",S4236="VLD PHC components",S4236="VLD PHC pipes",S4236="Controls VLD"),"По запросу",X4236)</f>
        <v>41906</v>
      </c>
      <c r="AA4236" s="63">
        <f>ROUND(X4236/1.2,3)</f>
        <v>34921.667000000001</v>
      </c>
      <c r="AB4236" s="23">
        <v>34921.667000000001</v>
      </c>
      <c r="AC4236" s="190">
        <f>IFERROR(ROUND(AA4236/AB4236-1,2),"")</f>
        <v>0</v>
      </c>
      <c r="AD4236" s="25">
        <v>35.83</v>
      </c>
      <c r="AE4236" s="25">
        <v>0.59535000000000005</v>
      </c>
      <c r="AF4236" s="25">
        <v>0</v>
      </c>
      <c r="AG4236" s="25" t="s">
        <v>22</v>
      </c>
      <c r="AH4236" s="25">
        <v>0</v>
      </c>
      <c r="AI4236" s="25">
        <v>0</v>
      </c>
      <c r="AJ4236" s="25" t="s">
        <v>20</v>
      </c>
      <c r="AK4236" s="42" t="s">
        <v>19</v>
      </c>
      <c r="AL4236" s="25" t="s">
        <v>20</v>
      </c>
      <c r="AM4236" s="25">
        <v>1</v>
      </c>
      <c r="AN4236" s="25" t="s">
        <v>22</v>
      </c>
      <c r="AO4236" s="25" t="s">
        <v>22</v>
      </c>
      <c r="AP4236" s="25" t="s">
        <v>22</v>
      </c>
      <c r="AQ4236" s="25"/>
      <c r="AR4236" s="94"/>
      <c r="AS4236" s="157" t="s">
        <v>22</v>
      </c>
      <c r="AT4236" s="93">
        <v>42551</v>
      </c>
      <c r="AU4236" s="92" t="s">
        <v>22</v>
      </c>
      <c r="AV4236" s="91" t="s">
        <v>48</v>
      </c>
      <c r="AW4236" s="92" t="s">
        <v>48</v>
      </c>
      <c r="AX4236" s="92" t="s">
        <v>48</v>
      </c>
      <c r="AY4236" s="91" t="s">
        <v>152</v>
      </c>
      <c r="AZ4236" s="23"/>
      <c r="BA4236" s="25">
        <v>0</v>
      </c>
      <c r="BB4236" t="s">
        <v>48</v>
      </c>
      <c r="BC4236" t="e">
        <v>#N/A</v>
      </c>
      <c r="BD4236" t="e">
        <f>IF(Z4236=BC4236,"OK")</f>
        <v>#N/A</v>
      </c>
      <c r="BE4236">
        <v>35.83</v>
      </c>
      <c r="BF4236">
        <v>0.59535000000000005</v>
      </c>
      <c r="BG4236" t="s">
        <v>22</v>
      </c>
      <c r="BH4236" t="s">
        <v>22</v>
      </c>
      <c r="BI4236" t="s">
        <v>22</v>
      </c>
      <c r="BJ4236">
        <v>0</v>
      </c>
      <c r="BK4236">
        <v>0</v>
      </c>
      <c r="BN4236" s="183"/>
    </row>
    <row r="4237" spans="1:66" ht="25.5" x14ac:dyDescent="0.25">
      <c r="A4237" s="1"/>
      <c r="B4237" s="94">
        <v>4224</v>
      </c>
      <c r="C4237" s="43">
        <v>1059481</v>
      </c>
      <c r="D4237" s="25"/>
      <c r="E4237" s="27" t="s">
        <v>1234</v>
      </c>
      <c r="F4237" s="213" t="s">
        <v>21</v>
      </c>
      <c r="G4237" s="25"/>
      <c r="H4237" s="46" t="str">
        <f>IFERROR(IFERROR(IF(SEARCH("Usystems",$E4237)&gt;0,"Usystems"),IF(SEARCH("RIIFO",$E4237)&gt;0,"RIIFO","Uponor")),"Uponor")</f>
        <v>Uponor</v>
      </c>
      <c r="I4237" s="25" t="str">
        <f>IFERROR(MID($D4237,1,7)+0,"")</f>
        <v/>
      </c>
      <c r="J4237" s="25" t="str">
        <f>IFERROR(MID($D4237,10,7)+0,"")</f>
        <v/>
      </c>
      <c r="K4237" s="25" t="str">
        <f>IFERROR(MID($D4237,19,7)+0,"")</f>
        <v/>
      </c>
      <c r="L4237" s="25" t="str">
        <f>IFERROR(MID($D4237,28,7)+0,"")</f>
        <v/>
      </c>
      <c r="M4237" s="25" t="str">
        <f>IF(IFERROR(MID($Q4237,1,7)+0,"")&lt;1130000,IF(INDEX(C:C,MATCH(LEFT(Q4237,7)+0,I:I,0))&lt;1130000,"",INDEX(C:C,MATCH(LEFT(Q4237,7)+0,I:I,0))),IFERROR(MID($Q4237,1,7)+0,""))</f>
        <v/>
      </c>
      <c r="N4237" s="25" t="str">
        <f>IF(IFERROR(MID($Q4237,10,7)+0,"")&lt;1130000,"",IFERROR(MID($Q4237,10,7)+0,""))</f>
        <v/>
      </c>
      <c r="O4237" s="25" t="str">
        <f>IF(IFERROR(MID($Q4237,19,7)+0,"")&lt;1130000,"",IFERROR(MID($Q4237,19,7)+0,""))</f>
        <v/>
      </c>
      <c r="P4237" s="25" t="str">
        <f>IF(M4237="","",IF(N4237="",M4237,M4237&amp;", "&amp;N4237))</f>
        <v/>
      </c>
      <c r="Q4237" s="25"/>
      <c r="R4237" s="25"/>
      <c r="S4237" s="35" t="s">
        <v>106</v>
      </c>
      <c r="T4237" s="34" t="s">
        <v>36</v>
      </c>
      <c r="U4237" s="185">
        <v>21013</v>
      </c>
      <c r="V4237" s="188">
        <v>21013</v>
      </c>
      <c r="W4237" s="189">
        <v>21013</v>
      </c>
      <c r="X4237" s="31">
        <v>21013</v>
      </c>
      <c r="Y4237" s="90">
        <f>IFERROR(ROUND(X4237/W4237-1,2),"")</f>
        <v>0</v>
      </c>
      <c r="Z4237" s="31">
        <f>IF(OR(S4237="VLD MLC components",S4237="VLD MLC pipes",S4237="VLD PEX components",S4237="VLD PEX pipes",S4237="VLD PHC components",S4237="VLD PHC pipes",S4237="Controls VLD"),"По запросу",X4237)</f>
        <v>21013</v>
      </c>
      <c r="AA4237" s="63">
        <f>ROUND(X4237/1.2,3)</f>
        <v>17510.832999999999</v>
      </c>
      <c r="AB4237" s="23">
        <v>17510.832999999999</v>
      </c>
      <c r="AC4237" s="190">
        <f>IFERROR(ROUND(AA4237/AB4237-1,2),"")</f>
        <v>0</v>
      </c>
      <c r="AD4237" s="25">
        <v>18.920000000000002</v>
      </c>
      <c r="AE4237" s="25">
        <v>0.32</v>
      </c>
      <c r="AF4237" s="25">
        <v>0</v>
      </c>
      <c r="AG4237" s="25" t="s">
        <v>22</v>
      </c>
      <c r="AH4237" s="25">
        <v>0</v>
      </c>
      <c r="AI4237" s="25">
        <v>0</v>
      </c>
      <c r="AJ4237" s="25" t="s">
        <v>20</v>
      </c>
      <c r="AK4237" s="42" t="s">
        <v>19</v>
      </c>
      <c r="AL4237" s="25" t="s">
        <v>20</v>
      </c>
      <c r="AM4237" s="25">
        <v>1</v>
      </c>
      <c r="AN4237" s="25" t="s">
        <v>22</v>
      </c>
      <c r="AO4237" s="25" t="s">
        <v>22</v>
      </c>
      <c r="AP4237" s="25" t="s">
        <v>22</v>
      </c>
      <c r="AQ4237" s="25"/>
      <c r="AR4237" s="94"/>
      <c r="AS4237" s="157" t="s">
        <v>22</v>
      </c>
      <c r="AT4237" s="93">
        <v>42860</v>
      </c>
      <c r="AU4237" s="92" t="s">
        <v>22</v>
      </c>
      <c r="AV4237" s="91" t="s">
        <v>48</v>
      </c>
      <c r="AW4237" s="92" t="s">
        <v>48</v>
      </c>
      <c r="AX4237" s="92" t="s">
        <v>48</v>
      </c>
      <c r="AY4237" s="91" t="s">
        <v>152</v>
      </c>
      <c r="AZ4237" s="23"/>
      <c r="BA4237" s="25">
        <v>0</v>
      </c>
      <c r="BB4237" t="s">
        <v>48</v>
      </c>
      <c r="BC4237" t="e">
        <v>#N/A</v>
      </c>
      <c r="BD4237" t="e">
        <f>IF(Z4237=BC4237,"OK")</f>
        <v>#N/A</v>
      </c>
      <c r="BE4237">
        <v>18.920000000000002</v>
      </c>
      <c r="BF4237">
        <v>0.32</v>
      </c>
      <c r="BG4237" t="s">
        <v>22</v>
      </c>
      <c r="BH4237" t="s">
        <v>22</v>
      </c>
      <c r="BI4237" t="s">
        <v>22</v>
      </c>
      <c r="BJ4237">
        <v>0</v>
      </c>
      <c r="BK4237">
        <v>0</v>
      </c>
      <c r="BN4237" s="183"/>
    </row>
    <row r="4238" spans="1:66" ht="25.5" x14ac:dyDescent="0.25">
      <c r="A4238" s="1"/>
      <c r="B4238" s="94">
        <v>4225</v>
      </c>
      <c r="C4238" s="43">
        <v>1059480</v>
      </c>
      <c r="D4238" s="25"/>
      <c r="E4238" s="27" t="s">
        <v>1233</v>
      </c>
      <c r="F4238" s="151" t="s">
        <v>21</v>
      </c>
      <c r="G4238" s="25"/>
      <c r="H4238" s="46" t="str">
        <f>IFERROR(IFERROR(IF(SEARCH("Usystems",$E4238)&gt;0,"Usystems"),IF(SEARCH("RIIFO",$E4238)&gt;0,"RIIFO","Uponor")),"Uponor")</f>
        <v>Uponor</v>
      </c>
      <c r="I4238" s="25" t="str">
        <f>IFERROR(MID($D4238,1,7)+0,"")</f>
        <v/>
      </c>
      <c r="J4238" s="25" t="str">
        <f>IFERROR(MID($D4238,10,7)+0,"")</f>
        <v/>
      </c>
      <c r="K4238" s="25" t="str">
        <f>IFERROR(MID($D4238,19,7)+0,"")</f>
        <v/>
      </c>
      <c r="L4238" s="25" t="str">
        <f>IFERROR(MID($D4238,28,7)+0,"")</f>
        <v/>
      </c>
      <c r="M4238" s="25" t="str">
        <f>IF(IFERROR(MID($Q4238,1,7)+0,"")&lt;1130000,IF(INDEX(C:C,MATCH(LEFT(Q4238,7)+0,I:I,0))&lt;1130000,"",INDEX(C:C,MATCH(LEFT(Q4238,7)+0,I:I,0))),IFERROR(MID($Q4238,1,7)+0,""))</f>
        <v/>
      </c>
      <c r="N4238" s="25" t="str">
        <f>IF(IFERROR(MID($Q4238,10,7)+0,"")&lt;1130000,"",IFERROR(MID($Q4238,10,7)+0,""))</f>
        <v/>
      </c>
      <c r="O4238" s="25" t="str">
        <f>IF(IFERROR(MID($Q4238,19,7)+0,"")&lt;1130000,"",IFERROR(MID($Q4238,19,7)+0,""))</f>
        <v/>
      </c>
      <c r="P4238" s="25" t="str">
        <f>IF(M4238="","",IF(N4238="",M4238,M4238&amp;", "&amp;N4238))</f>
        <v/>
      </c>
      <c r="Q4238" s="25"/>
      <c r="R4238" s="25"/>
      <c r="S4238" s="35" t="s">
        <v>106</v>
      </c>
      <c r="T4238" s="25" t="s">
        <v>36</v>
      </c>
      <c r="U4238" s="185">
        <v>68606</v>
      </c>
      <c r="V4238" s="188">
        <v>68606</v>
      </c>
      <c r="W4238" s="189">
        <v>68606</v>
      </c>
      <c r="X4238" s="31">
        <v>68606</v>
      </c>
      <c r="Y4238" s="90">
        <f>IFERROR(ROUND(X4238/W4238-1,2),"")</f>
        <v>0</v>
      </c>
      <c r="Z4238" s="31">
        <f>IF(OR(S4238="VLD MLC components",S4238="VLD MLC pipes",S4238="VLD PEX components",S4238="VLD PEX pipes",S4238="VLD PHC components",S4238="VLD PHC pipes",S4238="Controls VLD"),"По запросу",X4238)</f>
        <v>68606</v>
      </c>
      <c r="AA4238" s="63">
        <f>ROUND(X4238/1.2,3)</f>
        <v>57171.667000000001</v>
      </c>
      <c r="AB4238" s="23">
        <v>57171.667000000001</v>
      </c>
      <c r="AC4238" s="190">
        <f>IFERROR(ROUND(AA4238/AB4238-1,2),"")</f>
        <v>0</v>
      </c>
      <c r="AD4238" s="25">
        <v>56.76</v>
      </c>
      <c r="AE4238" s="25">
        <v>0.96</v>
      </c>
      <c r="AF4238" s="25">
        <v>0</v>
      </c>
      <c r="AG4238" s="25" t="s">
        <v>22</v>
      </c>
      <c r="AH4238" s="25">
        <v>0</v>
      </c>
      <c r="AI4238" s="25">
        <v>0</v>
      </c>
      <c r="AJ4238" s="25" t="s">
        <v>20</v>
      </c>
      <c r="AK4238" s="42" t="s">
        <v>19</v>
      </c>
      <c r="AL4238" s="25" t="s">
        <v>20</v>
      </c>
      <c r="AM4238" s="25">
        <v>1</v>
      </c>
      <c r="AN4238" s="25" t="s">
        <v>22</v>
      </c>
      <c r="AO4238" s="25" t="s">
        <v>22</v>
      </c>
      <c r="AP4238" s="25" t="s">
        <v>22</v>
      </c>
      <c r="AQ4238" s="25"/>
      <c r="AR4238" s="94"/>
      <c r="AS4238" s="157" t="s">
        <v>22</v>
      </c>
      <c r="AT4238" s="93">
        <v>42551</v>
      </c>
      <c r="AU4238" s="92" t="s">
        <v>22</v>
      </c>
      <c r="AV4238" s="91" t="s">
        <v>48</v>
      </c>
      <c r="AW4238" s="92" t="s">
        <v>48</v>
      </c>
      <c r="AX4238" s="92" t="s">
        <v>48</v>
      </c>
      <c r="AY4238" s="91" t="s">
        <v>152</v>
      </c>
      <c r="AZ4238" s="23"/>
      <c r="BA4238" s="25">
        <v>0</v>
      </c>
      <c r="BB4238" t="s">
        <v>48</v>
      </c>
      <c r="BC4238" t="e">
        <v>#N/A</v>
      </c>
      <c r="BD4238" t="e">
        <f>IF(Z4238=BC4238,"OK")</f>
        <v>#N/A</v>
      </c>
      <c r="BE4238">
        <v>56.76</v>
      </c>
      <c r="BF4238">
        <v>0.96</v>
      </c>
      <c r="BG4238" t="s">
        <v>22</v>
      </c>
      <c r="BH4238" t="s">
        <v>22</v>
      </c>
      <c r="BI4238" t="s">
        <v>22</v>
      </c>
      <c r="BJ4238">
        <v>0</v>
      </c>
      <c r="BK4238">
        <v>0</v>
      </c>
      <c r="BN4238" s="183"/>
    </row>
    <row r="4239" spans="1:66" ht="25.5" x14ac:dyDescent="0.25">
      <c r="A4239" s="1"/>
      <c r="B4239" s="94">
        <v>4226</v>
      </c>
      <c r="C4239" s="43">
        <v>1052717</v>
      </c>
      <c r="D4239" s="25"/>
      <c r="E4239" s="27" t="s">
        <v>1232</v>
      </c>
      <c r="F4239" s="151" t="s">
        <v>21</v>
      </c>
      <c r="G4239" s="25"/>
      <c r="H4239" s="46" t="str">
        <f>IFERROR(IFERROR(IF(SEARCH("Usystems",$E4239)&gt;0,"Usystems"),IF(SEARCH("RIIFO",$E4239)&gt;0,"RIIFO","Uponor")),"Uponor")</f>
        <v>Uponor</v>
      </c>
      <c r="I4239" s="25" t="str">
        <f>IFERROR(MID($D4239,1,7)+0,"")</f>
        <v/>
      </c>
      <c r="J4239" s="25" t="str">
        <f>IFERROR(MID($D4239,10,7)+0,"")</f>
        <v/>
      </c>
      <c r="K4239" s="25" t="str">
        <f>IFERROR(MID($D4239,19,7)+0,"")</f>
        <v/>
      </c>
      <c r="L4239" s="25" t="str">
        <f>IFERROR(MID($D4239,28,7)+0,"")</f>
        <v/>
      </c>
      <c r="M4239" s="25" t="str">
        <f>IF(IFERROR(MID($Q4239,1,7)+0,"")&lt;1130000,IF(INDEX(C:C,MATCH(LEFT(Q4239,7)+0,I:I,0))&lt;1130000,"",INDEX(C:C,MATCH(LEFT(Q4239,7)+0,I:I,0))),IFERROR(MID($Q4239,1,7)+0,""))</f>
        <v/>
      </c>
      <c r="N4239" s="25" t="str">
        <f>IF(IFERROR(MID($Q4239,10,7)+0,"")&lt;1130000,"",IFERROR(MID($Q4239,10,7)+0,""))</f>
        <v/>
      </c>
      <c r="O4239" s="25" t="str">
        <f>IF(IFERROR(MID($Q4239,19,7)+0,"")&lt;1130000,"",IFERROR(MID($Q4239,19,7)+0,""))</f>
        <v/>
      </c>
      <c r="P4239" s="25" t="str">
        <f>IF(M4239="","",IF(N4239="",M4239,M4239&amp;", "&amp;N4239))</f>
        <v/>
      </c>
      <c r="Q4239" s="25"/>
      <c r="R4239" s="25"/>
      <c r="S4239" s="35" t="s">
        <v>106</v>
      </c>
      <c r="T4239" s="25" t="s">
        <v>36</v>
      </c>
      <c r="U4239" s="185">
        <v>234439</v>
      </c>
      <c r="V4239" s="188">
        <v>234439</v>
      </c>
      <c r="W4239" s="189">
        <v>234439</v>
      </c>
      <c r="X4239" s="31">
        <v>234439</v>
      </c>
      <c r="Y4239" s="90">
        <f>IFERROR(ROUND(X4239/W4239-1,2),"")</f>
        <v>0</v>
      </c>
      <c r="Z4239" s="31">
        <f>IF(OR(S4239="VLD MLC components",S4239="VLD MLC pipes",S4239="VLD PEX components",S4239="VLD PEX pipes",S4239="VLD PHC components",S4239="VLD PHC pipes",S4239="Controls VLD"),"По запросу",X4239)</f>
        <v>234439</v>
      </c>
      <c r="AA4239" s="63">
        <f>ROUND(X4239/1.2,3)</f>
        <v>195365.83300000001</v>
      </c>
      <c r="AB4239" s="23">
        <v>195365.83300000001</v>
      </c>
      <c r="AC4239" s="190">
        <f>IFERROR(ROUND(AA4239/AB4239-1,2),"")</f>
        <v>0</v>
      </c>
      <c r="AD4239" s="25">
        <v>232.08</v>
      </c>
      <c r="AE4239" s="25">
        <v>3</v>
      </c>
      <c r="AF4239" s="25">
        <v>0</v>
      </c>
      <c r="AG4239" s="25" t="s">
        <v>22</v>
      </c>
      <c r="AH4239" s="25">
        <v>0</v>
      </c>
      <c r="AI4239" s="25">
        <v>0</v>
      </c>
      <c r="AJ4239" s="25" t="s">
        <v>20</v>
      </c>
      <c r="AK4239" s="42" t="s">
        <v>19</v>
      </c>
      <c r="AL4239" s="25" t="s">
        <v>20</v>
      </c>
      <c r="AM4239" s="25">
        <v>1</v>
      </c>
      <c r="AN4239" s="25" t="s">
        <v>22</v>
      </c>
      <c r="AO4239" s="25" t="s">
        <v>22</v>
      </c>
      <c r="AP4239" s="25" t="s">
        <v>22</v>
      </c>
      <c r="AQ4239" s="25"/>
      <c r="AR4239" s="94"/>
      <c r="AS4239" s="157" t="s">
        <v>22</v>
      </c>
      <c r="AT4239" s="93">
        <v>42551</v>
      </c>
      <c r="AU4239" s="92" t="s">
        <v>22</v>
      </c>
      <c r="AV4239" s="91" t="s">
        <v>48</v>
      </c>
      <c r="AW4239" s="92" t="s">
        <v>48</v>
      </c>
      <c r="AX4239" s="92" t="s">
        <v>48</v>
      </c>
      <c r="AY4239" s="91" t="s">
        <v>152</v>
      </c>
      <c r="AZ4239" s="23"/>
      <c r="BA4239" s="25">
        <v>0</v>
      </c>
      <c r="BB4239" t="s">
        <v>48</v>
      </c>
      <c r="BC4239" t="e">
        <v>#N/A</v>
      </c>
      <c r="BD4239" t="e">
        <f>IF(Z4239=BC4239,"OK")</f>
        <v>#N/A</v>
      </c>
      <c r="BE4239">
        <v>232.08</v>
      </c>
      <c r="BF4239">
        <v>3</v>
      </c>
      <c r="BG4239" t="s">
        <v>22</v>
      </c>
      <c r="BH4239" t="s">
        <v>22</v>
      </c>
      <c r="BI4239" t="s">
        <v>22</v>
      </c>
      <c r="BJ4239">
        <v>0</v>
      </c>
      <c r="BK4239">
        <v>0</v>
      </c>
      <c r="BN4239" s="183"/>
    </row>
    <row r="4240" spans="1:66" ht="25.5" x14ac:dyDescent="0.25">
      <c r="A4240" s="1"/>
      <c r="B4240" s="94">
        <v>4227</v>
      </c>
      <c r="C4240" s="43">
        <v>1052718</v>
      </c>
      <c r="D4240" s="25"/>
      <c r="E4240" s="27" t="s">
        <v>1231</v>
      </c>
      <c r="F4240" s="151" t="s">
        <v>21</v>
      </c>
      <c r="G4240" s="25"/>
      <c r="H4240" s="46" t="str">
        <f>IFERROR(IFERROR(IF(SEARCH("Usystems",$E4240)&gt;0,"Usystems"),IF(SEARCH("RIIFO",$E4240)&gt;0,"RIIFO","Uponor")),"Uponor")</f>
        <v>Uponor</v>
      </c>
      <c r="I4240" s="25" t="str">
        <f>IFERROR(MID($D4240,1,7)+0,"")</f>
        <v/>
      </c>
      <c r="J4240" s="25" t="str">
        <f>IFERROR(MID($D4240,10,7)+0,"")</f>
        <v/>
      </c>
      <c r="K4240" s="25" t="str">
        <f>IFERROR(MID($D4240,19,7)+0,"")</f>
        <v/>
      </c>
      <c r="L4240" s="25" t="str">
        <f>IFERROR(MID($D4240,28,7)+0,"")</f>
        <v/>
      </c>
      <c r="M4240" s="25" t="str">
        <f>IF(IFERROR(MID($Q4240,1,7)+0,"")&lt;1130000,IF(INDEX(C:C,MATCH(LEFT(Q4240,7)+0,I:I,0))&lt;1130000,"",INDEX(C:C,MATCH(LEFT(Q4240,7)+0,I:I,0))),IFERROR(MID($Q4240,1,7)+0,""))</f>
        <v/>
      </c>
      <c r="N4240" s="25" t="str">
        <f>IF(IFERROR(MID($Q4240,10,7)+0,"")&lt;1130000,"",IFERROR(MID($Q4240,10,7)+0,""))</f>
        <v/>
      </c>
      <c r="O4240" s="25" t="str">
        <f>IF(IFERROR(MID($Q4240,19,7)+0,"")&lt;1130000,"",IFERROR(MID($Q4240,19,7)+0,""))</f>
        <v/>
      </c>
      <c r="P4240" s="25" t="str">
        <f>IF(M4240="","",IF(N4240="",M4240,M4240&amp;", "&amp;N4240))</f>
        <v/>
      </c>
      <c r="Q4240" s="25"/>
      <c r="R4240" s="25"/>
      <c r="S4240" s="35" t="s">
        <v>106</v>
      </c>
      <c r="T4240" s="25" t="s">
        <v>36</v>
      </c>
      <c r="U4240" s="185">
        <v>277174</v>
      </c>
      <c r="V4240" s="188">
        <v>277174</v>
      </c>
      <c r="W4240" s="189">
        <v>277174</v>
      </c>
      <c r="X4240" s="31">
        <v>277174</v>
      </c>
      <c r="Y4240" s="90">
        <f>IFERROR(ROUND(X4240/W4240-1,2),"")</f>
        <v>0</v>
      </c>
      <c r="Z4240" s="31">
        <f>IF(OR(S4240="VLD MLC components",S4240="VLD MLC pipes",S4240="VLD PEX components",S4240="VLD PEX pipes",S4240="VLD PHC components",S4240="VLD PHC pipes",S4240="Controls VLD"),"По запросу",X4240)</f>
        <v>277174</v>
      </c>
      <c r="AA4240" s="63">
        <f>ROUND(X4240/1.2,3)</f>
        <v>230978.33300000001</v>
      </c>
      <c r="AB4240" s="23">
        <v>230978.33300000001</v>
      </c>
      <c r="AC4240" s="190">
        <f>IFERROR(ROUND(AA4240/AB4240-1,2),"")</f>
        <v>0</v>
      </c>
      <c r="AD4240" s="25">
        <v>294.39999999999998</v>
      </c>
      <c r="AE4240" s="25">
        <v>3.7631999999999999</v>
      </c>
      <c r="AF4240" s="25">
        <v>0</v>
      </c>
      <c r="AG4240" s="25" t="s">
        <v>22</v>
      </c>
      <c r="AH4240" s="25">
        <v>0</v>
      </c>
      <c r="AI4240" s="25">
        <v>0</v>
      </c>
      <c r="AJ4240" s="25" t="s">
        <v>20</v>
      </c>
      <c r="AK4240" s="42" t="s">
        <v>19</v>
      </c>
      <c r="AL4240" s="25" t="s">
        <v>20</v>
      </c>
      <c r="AM4240" s="25">
        <v>1</v>
      </c>
      <c r="AN4240" s="25" t="s">
        <v>22</v>
      </c>
      <c r="AO4240" s="25" t="s">
        <v>22</v>
      </c>
      <c r="AP4240" s="25" t="s">
        <v>22</v>
      </c>
      <c r="AQ4240" s="25"/>
      <c r="AR4240" s="94"/>
      <c r="AS4240" s="157" t="s">
        <v>22</v>
      </c>
      <c r="AT4240" s="93">
        <v>42551</v>
      </c>
      <c r="AU4240" s="92" t="s">
        <v>22</v>
      </c>
      <c r="AV4240" s="91" t="s">
        <v>48</v>
      </c>
      <c r="AW4240" s="92" t="s">
        <v>48</v>
      </c>
      <c r="AX4240" s="92" t="s">
        <v>48</v>
      </c>
      <c r="AY4240" s="91" t="s">
        <v>152</v>
      </c>
      <c r="AZ4240" s="23"/>
      <c r="BA4240" s="25">
        <v>0</v>
      </c>
      <c r="BB4240" t="s">
        <v>48</v>
      </c>
      <c r="BC4240" t="e">
        <v>#N/A</v>
      </c>
      <c r="BD4240" t="e">
        <f>IF(Z4240=BC4240,"OK")</f>
        <v>#N/A</v>
      </c>
      <c r="BE4240">
        <v>294.39999999999998</v>
      </c>
      <c r="BF4240">
        <v>3.7631999999999999</v>
      </c>
      <c r="BG4240" t="s">
        <v>22</v>
      </c>
      <c r="BH4240" t="s">
        <v>22</v>
      </c>
      <c r="BI4240" t="s">
        <v>22</v>
      </c>
      <c r="BJ4240">
        <v>0</v>
      </c>
      <c r="BK4240">
        <v>0</v>
      </c>
      <c r="BN4240" s="183"/>
    </row>
    <row r="4241" spans="1:66" ht="25.5" x14ac:dyDescent="0.25">
      <c r="A4241" s="1"/>
      <c r="B4241" s="94">
        <v>4228</v>
      </c>
      <c r="C4241" s="43">
        <v>1050647</v>
      </c>
      <c r="D4241" s="25"/>
      <c r="E4241" s="27" t="s">
        <v>1230</v>
      </c>
      <c r="F4241" s="151" t="s">
        <v>21</v>
      </c>
      <c r="G4241" s="25"/>
      <c r="H4241" s="46" t="str">
        <f>IFERROR(IFERROR(IF(SEARCH("Usystems",$E4241)&gt;0,"Usystems"),IF(SEARCH("RIIFO",$E4241)&gt;0,"RIIFO","Uponor")),"Uponor")</f>
        <v>Uponor</v>
      </c>
      <c r="I4241" s="25" t="str">
        <f>IFERROR(MID($D4241,1,7)+0,"")</f>
        <v/>
      </c>
      <c r="J4241" s="25" t="str">
        <f>IFERROR(MID($D4241,10,7)+0,"")</f>
        <v/>
      </c>
      <c r="K4241" s="25" t="str">
        <f>IFERROR(MID($D4241,19,7)+0,"")</f>
        <v/>
      </c>
      <c r="L4241" s="25" t="str">
        <f>IFERROR(MID($D4241,28,7)+0,"")</f>
        <v/>
      </c>
      <c r="M4241" s="25" t="str">
        <f>IF(IFERROR(MID($Q4241,1,7)+0,"")&lt;1130000,IF(INDEX(C:C,MATCH(LEFT(Q4241,7)+0,I:I,0))&lt;1130000,"",INDEX(C:C,MATCH(LEFT(Q4241,7)+0,I:I,0))),IFERROR(MID($Q4241,1,7)+0,""))</f>
        <v/>
      </c>
      <c r="N4241" s="25" t="str">
        <f>IF(IFERROR(MID($Q4241,10,7)+0,"")&lt;1130000,"",IFERROR(MID($Q4241,10,7)+0,""))</f>
        <v/>
      </c>
      <c r="O4241" s="25" t="str">
        <f>IF(IFERROR(MID($Q4241,19,7)+0,"")&lt;1130000,"",IFERROR(MID($Q4241,19,7)+0,""))</f>
        <v/>
      </c>
      <c r="P4241" s="25" t="str">
        <f>IF(M4241="","",IF(N4241="",M4241,M4241&amp;", "&amp;N4241))</f>
        <v/>
      </c>
      <c r="Q4241" s="25"/>
      <c r="R4241" s="25"/>
      <c r="S4241" s="35" t="s">
        <v>106</v>
      </c>
      <c r="T4241" s="25" t="s">
        <v>36</v>
      </c>
      <c r="U4241" s="185">
        <v>6497</v>
      </c>
      <c r="V4241" s="188">
        <v>6497</v>
      </c>
      <c r="W4241" s="189">
        <v>6497</v>
      </c>
      <c r="X4241" s="31">
        <v>6497</v>
      </c>
      <c r="Y4241" s="90">
        <f>IFERROR(ROUND(X4241/W4241-1,2),"")</f>
        <v>0</v>
      </c>
      <c r="Z4241" s="31">
        <f>IF(OR(S4241="VLD MLC components",S4241="VLD MLC pipes",S4241="VLD PEX components",S4241="VLD PEX pipes",S4241="VLD PHC components",S4241="VLD PHC pipes",S4241="Controls VLD"),"По запросу",X4241)</f>
        <v>6497</v>
      </c>
      <c r="AA4241" s="63">
        <f>ROUND(X4241/1.2,3)</f>
        <v>5414.1670000000004</v>
      </c>
      <c r="AB4241" s="23">
        <v>5414.1670000000004</v>
      </c>
      <c r="AC4241" s="190">
        <f>IFERROR(ROUND(AA4241/AB4241-1,2),"")</f>
        <v>0</v>
      </c>
      <c r="AD4241" s="25">
        <v>2.75</v>
      </c>
      <c r="AE4241" s="25">
        <v>1.6E-2</v>
      </c>
      <c r="AF4241" s="25">
        <v>0</v>
      </c>
      <c r="AG4241" s="25" t="s">
        <v>22</v>
      </c>
      <c r="AH4241" s="25">
        <v>0</v>
      </c>
      <c r="AI4241" s="25">
        <v>0</v>
      </c>
      <c r="AJ4241" s="25" t="s">
        <v>20</v>
      </c>
      <c r="AK4241" s="42" t="s">
        <v>19</v>
      </c>
      <c r="AL4241" s="25" t="s">
        <v>20</v>
      </c>
      <c r="AM4241" s="25">
        <v>1</v>
      </c>
      <c r="AN4241" s="25"/>
      <c r="AO4241" s="25"/>
      <c r="AP4241" s="25"/>
      <c r="AQ4241" s="25"/>
      <c r="AR4241" s="94"/>
      <c r="AS4241" s="157" t="s">
        <v>22</v>
      </c>
      <c r="AT4241" s="93">
        <v>42580</v>
      </c>
      <c r="AU4241" s="92" t="s">
        <v>22</v>
      </c>
      <c r="AV4241" s="91" t="s">
        <v>48</v>
      </c>
      <c r="AW4241" s="92" t="s">
        <v>48</v>
      </c>
      <c r="AX4241" s="92" t="s">
        <v>48</v>
      </c>
      <c r="AY4241" s="91" t="s">
        <v>152</v>
      </c>
      <c r="AZ4241" s="23"/>
      <c r="BA4241" s="25">
        <v>0</v>
      </c>
      <c r="BB4241" t="s">
        <v>48</v>
      </c>
      <c r="BC4241" t="e">
        <v>#N/A</v>
      </c>
      <c r="BD4241" t="e">
        <f>IF(Z4241=BC4241,"OK")</f>
        <v>#N/A</v>
      </c>
      <c r="BE4241">
        <v>2.75</v>
      </c>
      <c r="BF4241">
        <v>1.6E-2</v>
      </c>
      <c r="BG4241">
        <v>0</v>
      </c>
      <c r="BH4241">
        <v>0</v>
      </c>
      <c r="BI4241">
        <v>0</v>
      </c>
      <c r="BJ4241">
        <v>0</v>
      </c>
      <c r="BK4241">
        <v>0</v>
      </c>
      <c r="BN4241" s="183"/>
    </row>
    <row r="4242" spans="1:66" ht="25.5" x14ac:dyDescent="0.25">
      <c r="A4242" s="1"/>
      <c r="B4242" s="94">
        <v>4229</v>
      </c>
      <c r="C4242" s="43">
        <v>1059483</v>
      </c>
      <c r="D4242" s="25"/>
      <c r="E4242" s="27" t="s">
        <v>1229</v>
      </c>
      <c r="F4242" s="151" t="s">
        <v>21</v>
      </c>
      <c r="G4242" s="28"/>
      <c r="H4242" s="46" t="str">
        <f>IFERROR(IFERROR(IF(SEARCH("Usystems",$E4242)&gt;0,"Usystems"),IF(SEARCH("RIIFO",$E4242)&gt;0,"RIIFO","Uponor")),"Uponor")</f>
        <v>Uponor</v>
      </c>
      <c r="I4242" s="25" t="str">
        <f>IFERROR(MID($D4242,1,7)+0,"")</f>
        <v/>
      </c>
      <c r="J4242" s="25" t="str">
        <f>IFERROR(MID($D4242,10,7)+0,"")</f>
        <v/>
      </c>
      <c r="K4242" s="25" t="str">
        <f>IFERROR(MID($D4242,19,7)+0,"")</f>
        <v/>
      </c>
      <c r="L4242" s="25" t="str">
        <f>IFERROR(MID($D4242,28,7)+0,"")</f>
        <v/>
      </c>
      <c r="M4242" s="25" t="str">
        <f>IF(IFERROR(MID($Q4242,1,7)+0,"")&lt;1130000,IF(INDEX(C:C,MATCH(LEFT(Q4242,7)+0,I:I,0))&lt;1130000,"",INDEX(C:C,MATCH(LEFT(Q4242,7)+0,I:I,0))),IFERROR(MID($Q4242,1,7)+0,""))</f>
        <v/>
      </c>
      <c r="N4242" s="25" t="str">
        <f>IF(IFERROR(MID($Q4242,10,7)+0,"")&lt;1130000,"",IFERROR(MID($Q4242,10,7)+0,""))</f>
        <v/>
      </c>
      <c r="O4242" s="25" t="str">
        <f>IF(IFERROR(MID($Q4242,19,7)+0,"")&lt;1130000,"",IFERROR(MID($Q4242,19,7)+0,""))</f>
        <v/>
      </c>
      <c r="P4242" s="25" t="str">
        <f>IF(M4242="","",IF(N4242="",M4242,M4242&amp;", "&amp;N4242))</f>
        <v/>
      </c>
      <c r="Q4242" s="25"/>
      <c r="R4242" s="25"/>
      <c r="S4242" s="35" t="s">
        <v>107</v>
      </c>
      <c r="T4242" s="34" t="s">
        <v>36</v>
      </c>
      <c r="U4242" s="185">
        <v>6530</v>
      </c>
      <c r="V4242" s="188">
        <v>6530</v>
      </c>
      <c r="W4242" s="189">
        <v>6530</v>
      </c>
      <c r="X4242" s="31">
        <v>6530</v>
      </c>
      <c r="Y4242" s="90">
        <f>IFERROR(ROUND(X4242/W4242-1,2),"")</f>
        <v>0</v>
      </c>
      <c r="Z4242" s="31">
        <f>IF(OR(S4242="VLD MLC components",S4242="VLD MLC pipes",S4242="VLD PEX components",S4242="VLD PEX pipes",S4242="VLD PHC components",S4242="VLD PHC pipes",S4242="Controls VLD"),"По запросу",X4242)</f>
        <v>6530</v>
      </c>
      <c r="AA4242" s="63">
        <f>ROUND(X4242/1.2,3)</f>
        <v>5441.6670000000004</v>
      </c>
      <c r="AB4242" s="23">
        <v>5441.6670000000004</v>
      </c>
      <c r="AC4242" s="190">
        <f>IFERROR(ROUND(AA4242/AB4242-1,2),"")</f>
        <v>0</v>
      </c>
      <c r="AD4242" s="25">
        <v>4.5750000000000002</v>
      </c>
      <c r="AE4242" s="25">
        <v>0.17463000000000001</v>
      </c>
      <c r="AF4242" s="25">
        <v>0</v>
      </c>
      <c r="AG4242" s="25" t="s">
        <v>22</v>
      </c>
      <c r="AH4242" s="25">
        <v>0</v>
      </c>
      <c r="AI4242" s="25">
        <v>0</v>
      </c>
      <c r="AJ4242" s="25" t="s">
        <v>20</v>
      </c>
      <c r="AK4242" s="42" t="s">
        <v>19</v>
      </c>
      <c r="AL4242" s="25" t="s">
        <v>20</v>
      </c>
      <c r="AM4242" s="25">
        <v>1</v>
      </c>
      <c r="AN4242" s="25" t="s">
        <v>22</v>
      </c>
      <c r="AO4242" s="25" t="s">
        <v>22</v>
      </c>
      <c r="AP4242" s="25" t="s">
        <v>22</v>
      </c>
      <c r="AQ4242" s="25"/>
      <c r="AR4242" s="94"/>
      <c r="AS4242" s="157" t="s">
        <v>22</v>
      </c>
      <c r="AT4242" s="93">
        <v>42942</v>
      </c>
      <c r="AU4242" s="92" t="s">
        <v>22</v>
      </c>
      <c r="AV4242" s="91" t="s">
        <v>48</v>
      </c>
      <c r="AW4242" s="92" t="s">
        <v>48</v>
      </c>
      <c r="AX4242" s="92" t="s">
        <v>48</v>
      </c>
      <c r="AY4242" s="91" t="s">
        <v>152</v>
      </c>
      <c r="AZ4242" s="23"/>
      <c r="BA4242" s="25">
        <v>0</v>
      </c>
      <c r="BB4242" t="s">
        <v>48</v>
      </c>
      <c r="BC4242" t="e">
        <v>#N/A</v>
      </c>
      <c r="BD4242" t="e">
        <f>IF(Z4242=BC4242,"OK")</f>
        <v>#N/A</v>
      </c>
      <c r="BE4242">
        <v>4.5750000000000002</v>
      </c>
      <c r="BF4242">
        <v>0.17463000000000001</v>
      </c>
      <c r="BG4242" t="s">
        <v>22</v>
      </c>
      <c r="BH4242" t="s">
        <v>22</v>
      </c>
      <c r="BI4242" t="s">
        <v>22</v>
      </c>
      <c r="BJ4242">
        <v>0</v>
      </c>
      <c r="BK4242">
        <v>0</v>
      </c>
      <c r="BN4242" s="183"/>
    </row>
    <row r="4243" spans="1:66" ht="25.5" x14ac:dyDescent="0.25">
      <c r="A4243" s="1"/>
      <c r="B4243" s="94">
        <v>4230</v>
      </c>
      <c r="C4243" s="43">
        <v>1053689</v>
      </c>
      <c r="D4243" s="25"/>
      <c r="E4243" s="36" t="s">
        <v>1228</v>
      </c>
      <c r="F4243" s="151" t="s">
        <v>28</v>
      </c>
      <c r="G4243" s="41" t="s">
        <v>27</v>
      </c>
      <c r="H4243" s="46" t="str">
        <f>IFERROR(IFERROR(IF(SEARCH("Usystems",$E4243)&gt;0,"Usystems"),IF(SEARCH("RIIFO",$E4243)&gt;0,"RIIFO","Uponor")),"Uponor")</f>
        <v>Uponor</v>
      </c>
      <c r="I4243" s="25" t="str">
        <f>IFERROR(MID($D4243,1,7)+0,"")</f>
        <v/>
      </c>
      <c r="J4243" s="25" t="str">
        <f>IFERROR(MID($D4243,10,7)+0,"")</f>
        <v/>
      </c>
      <c r="K4243" s="25" t="str">
        <f>IFERROR(MID($D4243,19,7)+0,"")</f>
        <v/>
      </c>
      <c r="L4243" s="25" t="str">
        <f>IFERROR(MID($D4243,28,7)+0,"")</f>
        <v/>
      </c>
      <c r="M4243" s="25" t="e">
        <f>IF(IFERROR(MID($Q4243,1,7)+0,"")&lt;1130000,IF(INDEX(C:C,MATCH(LEFT(Q4243,7)+0,I:I,0))&lt;1130000,"",INDEX(C:C,MATCH(LEFT(Q4243,7)+0,I:I,0))),IFERROR(MID($Q4243,1,7)+0,""))</f>
        <v>#N/A</v>
      </c>
      <c r="N4243" s="25" t="str">
        <f>IF(IFERROR(MID($Q4243,10,7)+0,"")&lt;1130000,"",IFERROR(MID($Q4243,10,7)+0,""))</f>
        <v/>
      </c>
      <c r="O4243" s="25" t="str">
        <f>IF(IFERROR(MID($Q4243,19,7)+0,"")&lt;1130000,"",IFERROR(MID($Q4243,19,7)+0,""))</f>
        <v/>
      </c>
      <c r="P4243" s="25" t="e">
        <f>IF(M4243="","",IF(N4243="",M4243,M4243&amp;", "&amp;N4243))</f>
        <v>#N/A</v>
      </c>
      <c r="Q4243" s="25">
        <v>1053690</v>
      </c>
      <c r="R4243" s="25"/>
      <c r="S4243" s="35" t="s">
        <v>106</v>
      </c>
      <c r="T4243" s="25" t="s">
        <v>36</v>
      </c>
      <c r="U4243" s="185">
        <v>22888</v>
      </c>
      <c r="V4243" s="188">
        <v>22888</v>
      </c>
      <c r="W4243" s="189">
        <v>22888</v>
      </c>
      <c r="X4243" s="31">
        <v>22888</v>
      </c>
      <c r="Y4243" s="90">
        <f>IFERROR(ROUND(X4243/W4243-1,2),"")</f>
        <v>0</v>
      </c>
      <c r="Z4243" s="31">
        <f>IF(OR(S4243="VLD MLC components",S4243="VLD MLC pipes",S4243="VLD PEX components",S4243="VLD PEX pipes",S4243="VLD PHC components",S4243="VLD PHC pipes",S4243="Controls VLD"),"По запросу",X4243)</f>
        <v>22888</v>
      </c>
      <c r="AA4243" s="63">
        <f>ROUND(X4243/1.2,3)</f>
        <v>19073.332999999999</v>
      </c>
      <c r="AB4243" s="23">
        <v>19073.332999999999</v>
      </c>
      <c r="AC4243" s="190">
        <f>IFERROR(ROUND(AA4243/AB4243-1,2),"")</f>
        <v>0</v>
      </c>
      <c r="AD4243" s="25">
        <v>10.7</v>
      </c>
      <c r="AE4243" s="25">
        <v>0.313</v>
      </c>
      <c r="AF4243" s="25">
        <v>0</v>
      </c>
      <c r="AG4243" s="25" t="s">
        <v>22</v>
      </c>
      <c r="AH4243" s="25">
        <v>0</v>
      </c>
      <c r="AI4243" s="25">
        <v>0</v>
      </c>
      <c r="AJ4243" s="25" t="s">
        <v>19</v>
      </c>
      <c r="AK4243" s="42" t="s">
        <v>19</v>
      </c>
      <c r="AL4243" s="25" t="s">
        <v>19</v>
      </c>
      <c r="AM4243" s="25">
        <v>1</v>
      </c>
      <c r="AN4243" s="25" t="s">
        <v>22</v>
      </c>
      <c r="AO4243" s="25" t="s">
        <v>22</v>
      </c>
      <c r="AP4243" s="25" t="s">
        <v>22</v>
      </c>
      <c r="AQ4243" s="25"/>
      <c r="AR4243" s="94"/>
      <c r="AS4243" s="157" t="s">
        <v>22</v>
      </c>
      <c r="AT4243" s="93">
        <v>42580</v>
      </c>
      <c r="AU4243" s="92" t="s">
        <v>22</v>
      </c>
      <c r="AV4243" s="91" t="s">
        <v>48</v>
      </c>
      <c r="AW4243" s="92" t="s">
        <v>48</v>
      </c>
      <c r="AX4243" s="92" t="s">
        <v>48</v>
      </c>
      <c r="AY4243" s="91" t="s">
        <v>152</v>
      </c>
      <c r="AZ4243" s="23"/>
      <c r="BA4243" s="25">
        <v>0</v>
      </c>
      <c r="BB4243" t="s">
        <v>48</v>
      </c>
      <c r="BC4243" t="e">
        <v>#N/A</v>
      </c>
      <c r="BD4243" t="e">
        <f>IF(Z4243=BC4243,"OK")</f>
        <v>#N/A</v>
      </c>
      <c r="BE4243">
        <v>10.7</v>
      </c>
      <c r="BF4243">
        <v>0.313</v>
      </c>
      <c r="BG4243" t="s">
        <v>22</v>
      </c>
      <c r="BH4243" t="s">
        <v>22</v>
      </c>
      <c r="BI4243" t="s">
        <v>22</v>
      </c>
      <c r="BJ4243">
        <v>0</v>
      </c>
      <c r="BK4243">
        <v>0</v>
      </c>
      <c r="BN4243" s="183"/>
    </row>
    <row r="4244" spans="1:66" ht="25.5" x14ac:dyDescent="0.25">
      <c r="A4244" s="1"/>
      <c r="B4244" s="94">
        <v>4231</v>
      </c>
      <c r="C4244" s="43">
        <v>1050522</v>
      </c>
      <c r="D4244" s="25"/>
      <c r="E4244" s="27" t="s">
        <v>1227</v>
      </c>
      <c r="F4244" s="151" t="s">
        <v>21</v>
      </c>
      <c r="G4244" s="25"/>
      <c r="H4244" s="46" t="str">
        <f>IFERROR(IFERROR(IF(SEARCH("Usystems",$E4244)&gt;0,"Usystems"),IF(SEARCH("RIIFO",$E4244)&gt;0,"RIIFO","Uponor")),"Uponor")</f>
        <v>Uponor</v>
      </c>
      <c r="I4244" s="25" t="str">
        <f>IFERROR(MID($D4244,1,7)+0,"")</f>
        <v/>
      </c>
      <c r="J4244" s="25" t="str">
        <f>IFERROR(MID($D4244,10,7)+0,"")</f>
        <v/>
      </c>
      <c r="K4244" s="25" t="str">
        <f>IFERROR(MID($D4244,19,7)+0,"")</f>
        <v/>
      </c>
      <c r="L4244" s="25" t="str">
        <f>IFERROR(MID($D4244,28,7)+0,"")</f>
        <v/>
      </c>
      <c r="M4244" s="25" t="str">
        <f>IF(IFERROR(MID($Q4244,1,7)+0,"")&lt;1130000,IF(INDEX(C:C,MATCH(LEFT(Q4244,7)+0,I:I,0))&lt;1130000,"",INDEX(C:C,MATCH(LEFT(Q4244,7)+0,I:I,0))),IFERROR(MID($Q4244,1,7)+0,""))</f>
        <v/>
      </c>
      <c r="N4244" s="25" t="str">
        <f>IF(IFERROR(MID($Q4244,10,7)+0,"")&lt;1130000,"",IFERROR(MID($Q4244,10,7)+0,""))</f>
        <v/>
      </c>
      <c r="O4244" s="25" t="str">
        <f>IF(IFERROR(MID($Q4244,19,7)+0,"")&lt;1130000,"",IFERROR(MID($Q4244,19,7)+0,""))</f>
        <v/>
      </c>
      <c r="P4244" s="25" t="str">
        <f>IF(M4244="","",IF(N4244="",M4244,M4244&amp;", "&amp;N4244))</f>
        <v/>
      </c>
      <c r="Q4244" s="25"/>
      <c r="R4244" s="25"/>
      <c r="S4244" s="35" t="s">
        <v>106</v>
      </c>
      <c r="T4244" s="25" t="s">
        <v>36</v>
      </c>
      <c r="U4244" s="185">
        <v>4830</v>
      </c>
      <c r="V4244" s="188">
        <v>4830</v>
      </c>
      <c r="W4244" s="189">
        <v>4830</v>
      </c>
      <c r="X4244" s="31">
        <v>4830</v>
      </c>
      <c r="Y4244" s="90">
        <f>IFERROR(ROUND(X4244/W4244-1,2),"")</f>
        <v>0</v>
      </c>
      <c r="Z4244" s="31">
        <f>IF(OR(S4244="VLD MLC components",S4244="VLD MLC pipes",S4244="VLD PEX components",S4244="VLD PEX pipes",S4244="VLD PHC components",S4244="VLD PHC pipes",S4244="Controls VLD"),"По запросу",X4244)</f>
        <v>4830</v>
      </c>
      <c r="AA4244" s="63">
        <f>ROUND(X4244/1.2,3)</f>
        <v>4025</v>
      </c>
      <c r="AB4244" s="23">
        <v>4025</v>
      </c>
      <c r="AC4244" s="190">
        <f>IFERROR(ROUND(AA4244/AB4244-1,2),"")</f>
        <v>0</v>
      </c>
      <c r="AD4244" s="25">
        <v>1.131</v>
      </c>
      <c r="AE4244" s="25">
        <v>4.3999999999999997E-2</v>
      </c>
      <c r="AF4244" s="25">
        <v>0</v>
      </c>
      <c r="AG4244" s="25" t="s">
        <v>22</v>
      </c>
      <c r="AH4244" s="25">
        <v>0</v>
      </c>
      <c r="AI4244" s="25">
        <v>0</v>
      </c>
      <c r="AJ4244" s="25" t="s">
        <v>20</v>
      </c>
      <c r="AK4244" s="42" t="s">
        <v>19</v>
      </c>
      <c r="AL4244" s="25" t="s">
        <v>20</v>
      </c>
      <c r="AM4244" s="25">
        <v>1</v>
      </c>
      <c r="AN4244" s="25"/>
      <c r="AO4244" s="25"/>
      <c r="AP4244" s="25"/>
      <c r="AQ4244" s="25"/>
      <c r="AR4244" s="94"/>
      <c r="AS4244" s="157" t="s">
        <v>22</v>
      </c>
      <c r="AT4244" s="93">
        <v>42580</v>
      </c>
      <c r="AU4244" s="92" t="s">
        <v>22</v>
      </c>
      <c r="AV4244" s="91" t="s">
        <v>48</v>
      </c>
      <c r="AW4244" s="92" t="s">
        <v>48</v>
      </c>
      <c r="AX4244" s="92" t="s">
        <v>48</v>
      </c>
      <c r="AY4244" s="91" t="s">
        <v>152</v>
      </c>
      <c r="AZ4244" s="23"/>
      <c r="BA4244" s="25">
        <v>0</v>
      </c>
      <c r="BB4244" t="s">
        <v>48</v>
      </c>
      <c r="BC4244" t="e">
        <v>#N/A</v>
      </c>
      <c r="BD4244" t="e">
        <f>IF(Z4244=BC4244,"OK")</f>
        <v>#N/A</v>
      </c>
      <c r="BE4244">
        <v>1.131</v>
      </c>
      <c r="BF4244">
        <v>4.3999999999999997E-2</v>
      </c>
      <c r="BG4244">
        <v>0</v>
      </c>
      <c r="BH4244">
        <v>0</v>
      </c>
      <c r="BI4244">
        <v>0</v>
      </c>
      <c r="BJ4244">
        <v>0</v>
      </c>
      <c r="BK4244">
        <v>0</v>
      </c>
      <c r="BN4244" s="183"/>
    </row>
    <row r="4245" spans="1:66" ht="25.5" x14ac:dyDescent="0.25">
      <c r="A4245" s="1"/>
      <c r="B4245" s="94">
        <v>4232</v>
      </c>
      <c r="C4245" s="43">
        <v>1053660</v>
      </c>
      <c r="D4245" s="25"/>
      <c r="E4245" s="27" t="s">
        <v>1226</v>
      </c>
      <c r="F4245" s="151" t="s">
        <v>21</v>
      </c>
      <c r="G4245" s="25"/>
      <c r="H4245" s="46" t="str">
        <f>IFERROR(IFERROR(IF(SEARCH("Usystems",$E4245)&gt;0,"Usystems"),IF(SEARCH("RIIFO",$E4245)&gt;0,"RIIFO","Uponor")),"Uponor")</f>
        <v>Uponor</v>
      </c>
      <c r="I4245" s="25" t="str">
        <f>IFERROR(MID($D4245,1,7)+0,"")</f>
        <v/>
      </c>
      <c r="J4245" s="25" t="str">
        <f>IFERROR(MID($D4245,10,7)+0,"")</f>
        <v/>
      </c>
      <c r="K4245" s="25" t="str">
        <f>IFERROR(MID($D4245,19,7)+0,"")</f>
        <v/>
      </c>
      <c r="L4245" s="25" t="str">
        <f>IFERROR(MID($D4245,28,7)+0,"")</f>
        <v/>
      </c>
      <c r="M4245" s="25" t="str">
        <f>IF(IFERROR(MID($Q4245,1,7)+0,"")&lt;1130000,IF(INDEX(C:C,MATCH(LEFT(Q4245,7)+0,I:I,0))&lt;1130000,"",INDEX(C:C,MATCH(LEFT(Q4245,7)+0,I:I,0))),IFERROR(MID($Q4245,1,7)+0,""))</f>
        <v/>
      </c>
      <c r="N4245" s="25" t="str">
        <f>IF(IFERROR(MID($Q4245,10,7)+0,"")&lt;1130000,"",IFERROR(MID($Q4245,10,7)+0,""))</f>
        <v/>
      </c>
      <c r="O4245" s="25" t="str">
        <f>IF(IFERROR(MID($Q4245,19,7)+0,"")&lt;1130000,"",IFERROR(MID($Q4245,19,7)+0,""))</f>
        <v/>
      </c>
      <c r="P4245" s="25" t="str">
        <f>IF(M4245="","",IF(N4245="",M4245,M4245&amp;", "&amp;N4245))</f>
        <v/>
      </c>
      <c r="Q4245" s="25"/>
      <c r="R4245" s="25"/>
      <c r="S4245" s="35" t="s">
        <v>106</v>
      </c>
      <c r="T4245" s="25" t="s">
        <v>36</v>
      </c>
      <c r="U4245" s="185">
        <v>6578</v>
      </c>
      <c r="V4245" s="188">
        <v>6578</v>
      </c>
      <c r="W4245" s="189">
        <v>6578</v>
      </c>
      <c r="X4245" s="31">
        <v>6578</v>
      </c>
      <c r="Y4245" s="90">
        <f>IFERROR(ROUND(X4245/W4245-1,2),"")</f>
        <v>0</v>
      </c>
      <c r="Z4245" s="31">
        <f>IF(OR(S4245="VLD MLC components",S4245="VLD MLC pipes",S4245="VLD PEX components",S4245="VLD PEX pipes",S4245="VLD PHC components",S4245="VLD PHC pipes",S4245="Controls VLD"),"По запросу",X4245)</f>
        <v>6578</v>
      </c>
      <c r="AA4245" s="63">
        <f>ROUND(X4245/1.2,3)</f>
        <v>5481.6670000000004</v>
      </c>
      <c r="AB4245" s="23">
        <v>5481.6670000000004</v>
      </c>
      <c r="AC4245" s="190">
        <f>IFERROR(ROUND(AA4245/AB4245-1,2),"")</f>
        <v>0</v>
      </c>
      <c r="AD4245" s="25">
        <v>1.833</v>
      </c>
      <c r="AE4245" s="25">
        <v>5.5E-2</v>
      </c>
      <c r="AF4245" s="25">
        <v>0</v>
      </c>
      <c r="AG4245" s="25" t="s">
        <v>22</v>
      </c>
      <c r="AH4245" s="25">
        <v>0</v>
      </c>
      <c r="AI4245" s="25">
        <v>0</v>
      </c>
      <c r="AJ4245" s="25" t="s">
        <v>20</v>
      </c>
      <c r="AK4245" s="42" t="s">
        <v>19</v>
      </c>
      <c r="AL4245" s="25" t="s">
        <v>20</v>
      </c>
      <c r="AM4245" s="25">
        <v>1</v>
      </c>
      <c r="AN4245" s="25"/>
      <c r="AO4245" s="25"/>
      <c r="AP4245" s="25"/>
      <c r="AQ4245" s="25"/>
      <c r="AR4245" s="94"/>
      <c r="AS4245" s="157" t="s">
        <v>22</v>
      </c>
      <c r="AT4245" s="93">
        <v>42580</v>
      </c>
      <c r="AU4245" s="92" t="s">
        <v>22</v>
      </c>
      <c r="AV4245" s="91" t="s">
        <v>48</v>
      </c>
      <c r="AW4245" s="92" t="s">
        <v>48</v>
      </c>
      <c r="AX4245" s="92" t="s">
        <v>48</v>
      </c>
      <c r="AY4245" s="91" t="s">
        <v>152</v>
      </c>
      <c r="AZ4245" s="23"/>
      <c r="BA4245" s="25">
        <v>0</v>
      </c>
      <c r="BB4245" t="s">
        <v>48</v>
      </c>
      <c r="BC4245" t="e">
        <v>#N/A</v>
      </c>
      <c r="BD4245" t="e">
        <f>IF(Z4245=BC4245,"OK")</f>
        <v>#N/A</v>
      </c>
      <c r="BE4245">
        <v>1.833</v>
      </c>
      <c r="BF4245">
        <v>5.5E-2</v>
      </c>
      <c r="BG4245">
        <v>0</v>
      </c>
      <c r="BH4245">
        <v>0</v>
      </c>
      <c r="BI4245">
        <v>0</v>
      </c>
      <c r="BJ4245">
        <v>0</v>
      </c>
      <c r="BK4245">
        <v>0</v>
      </c>
      <c r="BN4245" s="183"/>
    </row>
    <row r="4246" spans="1:66" ht="25.5" x14ac:dyDescent="0.25">
      <c r="A4246" s="1"/>
      <c r="B4246" s="94">
        <v>4233</v>
      </c>
      <c r="C4246" s="43">
        <v>1053661</v>
      </c>
      <c r="D4246" s="25"/>
      <c r="E4246" s="27" t="s">
        <v>1225</v>
      </c>
      <c r="F4246" s="151" t="s">
        <v>21</v>
      </c>
      <c r="G4246" s="25"/>
      <c r="H4246" s="46" t="str">
        <f>IFERROR(IFERROR(IF(SEARCH("Usystems",$E4246)&gt;0,"Usystems"),IF(SEARCH("RIIFO",$E4246)&gt;0,"RIIFO","Uponor")),"Uponor")</f>
        <v>Uponor</v>
      </c>
      <c r="I4246" s="25" t="str">
        <f>IFERROR(MID($D4246,1,7)+0,"")</f>
        <v/>
      </c>
      <c r="J4246" s="25" t="str">
        <f>IFERROR(MID($D4246,10,7)+0,"")</f>
        <v/>
      </c>
      <c r="K4246" s="25" t="str">
        <f>IFERROR(MID($D4246,19,7)+0,"")</f>
        <v/>
      </c>
      <c r="L4246" s="25" t="str">
        <f>IFERROR(MID($D4246,28,7)+0,"")</f>
        <v/>
      </c>
      <c r="M4246" s="25" t="str">
        <f>IF(IFERROR(MID($Q4246,1,7)+0,"")&lt;1130000,IF(INDEX(C:C,MATCH(LEFT(Q4246,7)+0,I:I,0))&lt;1130000,"",INDEX(C:C,MATCH(LEFT(Q4246,7)+0,I:I,0))),IFERROR(MID($Q4246,1,7)+0,""))</f>
        <v/>
      </c>
      <c r="N4246" s="25" t="str">
        <f>IF(IFERROR(MID($Q4246,10,7)+0,"")&lt;1130000,"",IFERROR(MID($Q4246,10,7)+0,""))</f>
        <v/>
      </c>
      <c r="O4246" s="25" t="str">
        <f>IF(IFERROR(MID($Q4246,19,7)+0,"")&lt;1130000,"",IFERROR(MID($Q4246,19,7)+0,""))</f>
        <v/>
      </c>
      <c r="P4246" s="25" t="str">
        <f>IF(M4246="","",IF(N4246="",M4246,M4246&amp;", "&amp;N4246))</f>
        <v/>
      </c>
      <c r="Q4246" s="25"/>
      <c r="R4246" s="25"/>
      <c r="S4246" s="35" t="s">
        <v>106</v>
      </c>
      <c r="T4246" s="25" t="s">
        <v>36</v>
      </c>
      <c r="U4246" s="185">
        <v>4909</v>
      </c>
      <c r="V4246" s="188">
        <v>4909</v>
      </c>
      <c r="W4246" s="189">
        <v>4909</v>
      </c>
      <c r="X4246" s="31">
        <v>4909</v>
      </c>
      <c r="Y4246" s="90">
        <f>IFERROR(ROUND(X4246/W4246-1,2),"")</f>
        <v>0</v>
      </c>
      <c r="Z4246" s="31">
        <f>IF(OR(S4246="VLD MLC components",S4246="VLD MLC pipes",S4246="VLD PEX components",S4246="VLD PEX pipes",S4246="VLD PHC components",S4246="VLD PHC pipes",S4246="Controls VLD"),"По запросу",X4246)</f>
        <v>4909</v>
      </c>
      <c r="AA4246" s="63">
        <f>ROUND(X4246/1.2,3)</f>
        <v>4090.8330000000001</v>
      </c>
      <c r="AB4246" s="23">
        <v>4090.8330000000001</v>
      </c>
      <c r="AC4246" s="190">
        <f>IFERROR(ROUND(AA4246/AB4246-1,2),"")</f>
        <v>0</v>
      </c>
      <c r="AD4246" s="25">
        <v>1.77</v>
      </c>
      <c r="AE4246" s="25">
        <v>5.5E-2</v>
      </c>
      <c r="AF4246" s="25">
        <v>0</v>
      </c>
      <c r="AG4246" s="25" t="s">
        <v>22</v>
      </c>
      <c r="AH4246" s="25">
        <v>0</v>
      </c>
      <c r="AI4246" s="25">
        <v>0</v>
      </c>
      <c r="AJ4246" s="25" t="s">
        <v>20</v>
      </c>
      <c r="AK4246" s="42" t="s">
        <v>19</v>
      </c>
      <c r="AL4246" s="25" t="s">
        <v>20</v>
      </c>
      <c r="AM4246" s="25">
        <v>1</v>
      </c>
      <c r="AN4246" s="25"/>
      <c r="AO4246" s="25"/>
      <c r="AP4246" s="25"/>
      <c r="AQ4246" s="25"/>
      <c r="AR4246" s="94"/>
      <c r="AS4246" s="157" t="s">
        <v>22</v>
      </c>
      <c r="AT4246" s="93">
        <v>42580</v>
      </c>
      <c r="AU4246" s="92" t="s">
        <v>22</v>
      </c>
      <c r="AV4246" s="91" t="s">
        <v>48</v>
      </c>
      <c r="AW4246" s="92" t="s">
        <v>48</v>
      </c>
      <c r="AX4246" s="92" t="s">
        <v>48</v>
      </c>
      <c r="AY4246" s="91" t="s">
        <v>152</v>
      </c>
      <c r="AZ4246" s="23"/>
      <c r="BA4246" s="25">
        <v>0</v>
      </c>
      <c r="BB4246" t="s">
        <v>48</v>
      </c>
      <c r="BC4246" t="e">
        <v>#N/A</v>
      </c>
      <c r="BD4246" t="e">
        <f>IF(Z4246=BC4246,"OK")</f>
        <v>#N/A</v>
      </c>
      <c r="BE4246">
        <v>1.77</v>
      </c>
      <c r="BF4246">
        <v>5.5E-2</v>
      </c>
      <c r="BG4246">
        <v>0</v>
      </c>
      <c r="BH4246">
        <v>0</v>
      </c>
      <c r="BI4246">
        <v>0</v>
      </c>
      <c r="BJ4246">
        <v>0</v>
      </c>
      <c r="BK4246">
        <v>0</v>
      </c>
      <c r="BN4246" s="183"/>
    </row>
    <row r="4247" spans="1:66" ht="25.5" x14ac:dyDescent="0.25">
      <c r="A4247" s="1"/>
      <c r="B4247" s="94">
        <v>4234</v>
      </c>
      <c r="C4247" s="43">
        <v>1053662</v>
      </c>
      <c r="D4247" s="25"/>
      <c r="E4247" s="27" t="s">
        <v>1224</v>
      </c>
      <c r="F4247" s="151" t="s">
        <v>21</v>
      </c>
      <c r="G4247" s="25"/>
      <c r="H4247" s="46" t="str">
        <f>IFERROR(IFERROR(IF(SEARCH("Usystems",$E4247)&gt;0,"Usystems"),IF(SEARCH("RIIFO",$E4247)&gt;0,"RIIFO","Uponor")),"Uponor")</f>
        <v>Uponor</v>
      </c>
      <c r="I4247" s="25" t="str">
        <f>IFERROR(MID($D4247,1,7)+0,"")</f>
        <v/>
      </c>
      <c r="J4247" s="25" t="str">
        <f>IFERROR(MID($D4247,10,7)+0,"")</f>
        <v/>
      </c>
      <c r="K4247" s="25" t="str">
        <f>IFERROR(MID($D4247,19,7)+0,"")</f>
        <v/>
      </c>
      <c r="L4247" s="25" t="str">
        <f>IFERROR(MID($D4247,28,7)+0,"")</f>
        <v/>
      </c>
      <c r="M4247" s="25" t="str">
        <f>IF(IFERROR(MID($Q4247,1,7)+0,"")&lt;1130000,IF(INDEX(C:C,MATCH(LEFT(Q4247,7)+0,I:I,0))&lt;1130000,"",INDEX(C:C,MATCH(LEFT(Q4247,7)+0,I:I,0))),IFERROR(MID($Q4247,1,7)+0,""))</f>
        <v/>
      </c>
      <c r="N4247" s="25" t="str">
        <f>IF(IFERROR(MID($Q4247,10,7)+0,"")&lt;1130000,"",IFERROR(MID($Q4247,10,7)+0,""))</f>
        <v/>
      </c>
      <c r="O4247" s="25" t="str">
        <f>IF(IFERROR(MID($Q4247,19,7)+0,"")&lt;1130000,"",IFERROR(MID($Q4247,19,7)+0,""))</f>
        <v/>
      </c>
      <c r="P4247" s="25" t="str">
        <f>IF(M4247="","",IF(N4247="",M4247,M4247&amp;", "&amp;N4247))</f>
        <v/>
      </c>
      <c r="Q4247" s="25"/>
      <c r="R4247" s="25"/>
      <c r="S4247" s="35" t="s">
        <v>106</v>
      </c>
      <c r="T4247" s="25" t="s">
        <v>36</v>
      </c>
      <c r="U4247" s="185">
        <v>6122</v>
      </c>
      <c r="V4247" s="188">
        <v>6122</v>
      </c>
      <c r="W4247" s="189">
        <v>6122</v>
      </c>
      <c r="X4247" s="31">
        <v>6122</v>
      </c>
      <c r="Y4247" s="90">
        <f>IFERROR(ROUND(X4247/W4247-1,2),"")</f>
        <v>0</v>
      </c>
      <c r="Z4247" s="31">
        <f>IF(OR(S4247="VLD MLC components",S4247="VLD MLC pipes",S4247="VLD PEX components",S4247="VLD PEX pipes",S4247="VLD PHC components",S4247="VLD PHC pipes",S4247="Controls VLD"),"По запросу",X4247)</f>
        <v>6122</v>
      </c>
      <c r="AA4247" s="63">
        <f>ROUND(X4247/1.2,3)</f>
        <v>5101.6670000000004</v>
      </c>
      <c r="AB4247" s="23">
        <v>5101.6670000000004</v>
      </c>
      <c r="AC4247" s="190">
        <f>IFERROR(ROUND(AA4247/AB4247-1,2),"")</f>
        <v>0</v>
      </c>
      <c r="AD4247" s="25">
        <v>2.71</v>
      </c>
      <c r="AE4247" s="25">
        <v>6.1109999999999998E-2</v>
      </c>
      <c r="AF4247" s="25">
        <v>0</v>
      </c>
      <c r="AG4247" s="25" t="s">
        <v>22</v>
      </c>
      <c r="AH4247" s="25">
        <v>0</v>
      </c>
      <c r="AI4247" s="25">
        <v>0</v>
      </c>
      <c r="AJ4247" s="25" t="s">
        <v>20</v>
      </c>
      <c r="AK4247" s="42" t="s">
        <v>19</v>
      </c>
      <c r="AL4247" s="25" t="s">
        <v>20</v>
      </c>
      <c r="AM4247" s="25">
        <v>1</v>
      </c>
      <c r="AN4247" s="25"/>
      <c r="AO4247" s="25"/>
      <c r="AP4247" s="25"/>
      <c r="AQ4247" s="25"/>
      <c r="AR4247" s="94"/>
      <c r="AS4247" s="157" t="s">
        <v>22</v>
      </c>
      <c r="AT4247" s="93">
        <v>42580</v>
      </c>
      <c r="AU4247" s="92" t="s">
        <v>22</v>
      </c>
      <c r="AV4247" s="91" t="s">
        <v>48</v>
      </c>
      <c r="AW4247" s="92" t="s">
        <v>48</v>
      </c>
      <c r="AX4247" s="92" t="s">
        <v>48</v>
      </c>
      <c r="AY4247" s="91" t="s">
        <v>152</v>
      </c>
      <c r="AZ4247" s="23"/>
      <c r="BA4247" s="25">
        <v>0</v>
      </c>
      <c r="BB4247" t="s">
        <v>48</v>
      </c>
      <c r="BC4247" t="e">
        <v>#N/A</v>
      </c>
      <c r="BD4247" t="e">
        <f>IF(Z4247=BC4247,"OK")</f>
        <v>#N/A</v>
      </c>
      <c r="BE4247">
        <v>2.71</v>
      </c>
      <c r="BF4247">
        <v>6.1109999999999998E-2</v>
      </c>
      <c r="BG4247">
        <v>0</v>
      </c>
      <c r="BH4247">
        <v>0</v>
      </c>
      <c r="BI4247">
        <v>0</v>
      </c>
      <c r="BJ4247">
        <v>0</v>
      </c>
      <c r="BK4247">
        <v>0</v>
      </c>
      <c r="BN4247" s="183"/>
    </row>
    <row r="4248" spans="1:66" ht="25.5" x14ac:dyDescent="0.25">
      <c r="A4248" s="1"/>
      <c r="B4248" s="94">
        <v>4235</v>
      </c>
      <c r="C4248" s="43">
        <v>1053663</v>
      </c>
      <c r="D4248" s="25"/>
      <c r="E4248" s="27" t="s">
        <v>1223</v>
      </c>
      <c r="F4248" s="213" t="s">
        <v>21</v>
      </c>
      <c r="G4248" s="25"/>
      <c r="H4248" s="46" t="str">
        <f>IFERROR(IFERROR(IF(SEARCH("Usystems",$E4248)&gt;0,"Usystems"),IF(SEARCH("RIIFO",$E4248)&gt;0,"RIIFO","Uponor")),"Uponor")</f>
        <v>Uponor</v>
      </c>
      <c r="I4248" s="25" t="str">
        <f>IFERROR(MID($D4248,1,7)+0,"")</f>
        <v/>
      </c>
      <c r="J4248" s="25" t="str">
        <f>IFERROR(MID($D4248,10,7)+0,"")</f>
        <v/>
      </c>
      <c r="K4248" s="25" t="str">
        <f>IFERROR(MID($D4248,19,7)+0,"")</f>
        <v/>
      </c>
      <c r="L4248" s="25" t="str">
        <f>IFERROR(MID($D4248,28,7)+0,"")</f>
        <v/>
      </c>
      <c r="M4248" s="25" t="str">
        <f>IF(IFERROR(MID($Q4248,1,7)+0,"")&lt;1130000,IF(INDEX(C:C,MATCH(LEFT(Q4248,7)+0,I:I,0))&lt;1130000,"",INDEX(C:C,MATCH(LEFT(Q4248,7)+0,I:I,0))),IFERROR(MID($Q4248,1,7)+0,""))</f>
        <v/>
      </c>
      <c r="N4248" s="25" t="str">
        <f>IF(IFERROR(MID($Q4248,10,7)+0,"")&lt;1130000,"",IFERROR(MID($Q4248,10,7)+0,""))</f>
        <v/>
      </c>
      <c r="O4248" s="25" t="str">
        <f>IF(IFERROR(MID($Q4248,19,7)+0,"")&lt;1130000,"",IFERROR(MID($Q4248,19,7)+0,""))</f>
        <v/>
      </c>
      <c r="P4248" s="25" t="str">
        <f>IF(M4248="","",IF(N4248="",M4248,M4248&amp;", "&amp;N4248))</f>
        <v/>
      </c>
      <c r="Q4248" s="25"/>
      <c r="R4248" s="25"/>
      <c r="S4248" s="35" t="s">
        <v>106</v>
      </c>
      <c r="T4248" s="25" t="s">
        <v>36</v>
      </c>
      <c r="U4248" s="185">
        <v>6014</v>
      </c>
      <c r="V4248" s="188">
        <v>6014</v>
      </c>
      <c r="W4248" s="189">
        <v>6014</v>
      </c>
      <c r="X4248" s="31">
        <v>6014</v>
      </c>
      <c r="Y4248" s="90">
        <f>IFERROR(ROUND(X4248/W4248-1,2),"")</f>
        <v>0</v>
      </c>
      <c r="Z4248" s="31">
        <f>IF(OR(S4248="VLD MLC components",S4248="VLD MLC pipes",S4248="VLD PEX components",S4248="VLD PEX pipes",S4248="VLD PHC components",S4248="VLD PHC pipes",S4248="Controls VLD"),"По запросу",X4248)</f>
        <v>6014</v>
      </c>
      <c r="AA4248" s="63">
        <f>ROUND(X4248/1.2,3)</f>
        <v>5011.6670000000004</v>
      </c>
      <c r="AB4248" s="23">
        <v>5011.6670000000004</v>
      </c>
      <c r="AC4248" s="190">
        <f>IFERROR(ROUND(AA4248/AB4248-1,2),"")</f>
        <v>0</v>
      </c>
      <c r="AD4248" s="25">
        <v>3.512</v>
      </c>
      <c r="AE4248" s="25">
        <v>9.1660000000000005E-2</v>
      </c>
      <c r="AF4248" s="25">
        <v>0</v>
      </c>
      <c r="AG4248" s="25" t="s">
        <v>22</v>
      </c>
      <c r="AH4248" s="25">
        <v>0</v>
      </c>
      <c r="AI4248" s="25">
        <v>0</v>
      </c>
      <c r="AJ4248" s="25" t="s">
        <v>20</v>
      </c>
      <c r="AK4248" s="42" t="s">
        <v>19</v>
      </c>
      <c r="AL4248" s="25" t="s">
        <v>20</v>
      </c>
      <c r="AM4248" s="25">
        <v>1</v>
      </c>
      <c r="AN4248" s="25"/>
      <c r="AO4248" s="25"/>
      <c r="AP4248" s="25"/>
      <c r="AQ4248" s="25"/>
      <c r="AR4248" s="94"/>
      <c r="AS4248" s="157" t="s">
        <v>22</v>
      </c>
      <c r="AT4248" s="93">
        <v>42860</v>
      </c>
      <c r="AU4248" s="92" t="s">
        <v>22</v>
      </c>
      <c r="AV4248" s="91" t="s">
        <v>48</v>
      </c>
      <c r="AW4248" s="92" t="s">
        <v>48</v>
      </c>
      <c r="AX4248" s="92" t="s">
        <v>48</v>
      </c>
      <c r="AY4248" s="91" t="s">
        <v>152</v>
      </c>
      <c r="AZ4248" s="23"/>
      <c r="BA4248" s="25">
        <v>0</v>
      </c>
      <c r="BB4248" t="s">
        <v>48</v>
      </c>
      <c r="BC4248" t="e">
        <v>#N/A</v>
      </c>
      <c r="BD4248" t="e">
        <f>IF(Z4248=BC4248,"OK")</f>
        <v>#N/A</v>
      </c>
      <c r="BE4248">
        <v>3.512</v>
      </c>
      <c r="BF4248">
        <v>9.1660000000000005E-2</v>
      </c>
      <c r="BG4248">
        <v>0</v>
      </c>
      <c r="BH4248">
        <v>0</v>
      </c>
      <c r="BI4248">
        <v>0</v>
      </c>
      <c r="BJ4248">
        <v>0</v>
      </c>
      <c r="BK4248">
        <v>0</v>
      </c>
      <c r="BN4248" s="183"/>
    </row>
    <row r="4249" spans="1:66" ht="25.5" x14ac:dyDescent="0.25">
      <c r="A4249" s="1"/>
      <c r="B4249" s="94">
        <v>4236</v>
      </c>
      <c r="C4249" s="43">
        <v>1084215</v>
      </c>
      <c r="D4249" s="25">
        <v>1056165</v>
      </c>
      <c r="E4249" s="27" t="s">
        <v>1222</v>
      </c>
      <c r="F4249" s="151" t="s">
        <v>21</v>
      </c>
      <c r="G4249" s="25"/>
      <c r="H4249" s="46" t="str">
        <f>IFERROR(IFERROR(IF(SEARCH("Usystems",$E4249)&gt;0,"Usystems"),IF(SEARCH("RIIFO",$E4249)&gt;0,"RIIFO","Uponor")),"Uponor")</f>
        <v>Uponor</v>
      </c>
      <c r="I4249" s="25">
        <f>IFERROR(MID($D4249,1,7)+0,"")</f>
        <v>1056165</v>
      </c>
      <c r="J4249" s="25" t="str">
        <f>IFERROR(MID($D4249,10,7)+0,"")</f>
        <v/>
      </c>
      <c r="K4249" s="25" t="str">
        <f>IFERROR(MID($D4249,19,7)+0,"")</f>
        <v/>
      </c>
      <c r="L4249" s="25" t="str">
        <f>IFERROR(MID($D4249,28,7)+0,"")</f>
        <v/>
      </c>
      <c r="M4249" s="25" t="str">
        <f>IF(IFERROR(MID($Q4249,1,7)+0,"")&lt;1130000,IF(INDEX(C:C,MATCH(LEFT(Q4249,7)+0,I:I,0))&lt;1130000,"",INDEX(C:C,MATCH(LEFT(Q4249,7)+0,I:I,0))),IFERROR(MID($Q4249,1,7)+0,""))</f>
        <v/>
      </c>
      <c r="N4249" s="25" t="str">
        <f>IF(IFERROR(MID($Q4249,10,7)+0,"")&lt;1130000,"",IFERROR(MID($Q4249,10,7)+0,""))</f>
        <v/>
      </c>
      <c r="O4249" s="25" t="str">
        <f>IF(IFERROR(MID($Q4249,19,7)+0,"")&lt;1130000,"",IFERROR(MID($Q4249,19,7)+0,""))</f>
        <v/>
      </c>
      <c r="P4249" s="25" t="str">
        <f>IF(M4249="","",IF(N4249="",M4249,M4249&amp;", "&amp;N4249))</f>
        <v/>
      </c>
      <c r="Q4249" s="25"/>
      <c r="R4249" s="25"/>
      <c r="S4249" s="35" t="s">
        <v>106</v>
      </c>
      <c r="T4249" s="25" t="s">
        <v>36</v>
      </c>
      <c r="U4249" s="185">
        <v>10020</v>
      </c>
      <c r="V4249" s="188">
        <v>10020</v>
      </c>
      <c r="W4249" s="189">
        <v>10020</v>
      </c>
      <c r="X4249" s="31">
        <v>10020</v>
      </c>
      <c r="Y4249" s="90">
        <f>IFERROR(ROUND(X4249/W4249-1,2),"")</f>
        <v>0</v>
      </c>
      <c r="Z4249" s="31">
        <f>IF(OR(S4249="VLD MLC components",S4249="VLD MLC pipes",S4249="VLD PEX components",S4249="VLD PEX pipes",S4249="VLD PHC components",S4249="VLD PHC pipes",S4249="Controls VLD"),"По запросу",X4249)</f>
        <v>10020</v>
      </c>
      <c r="AA4249" s="63">
        <f>ROUND(X4249/1.2,3)</f>
        <v>8350</v>
      </c>
      <c r="AB4249" s="23">
        <v>8350</v>
      </c>
      <c r="AC4249" s="190">
        <f>IFERROR(ROUND(AA4249/AB4249-1,2),"")</f>
        <v>0</v>
      </c>
      <c r="AD4249" s="25">
        <v>18</v>
      </c>
      <c r="AE4249" s="25">
        <v>0.02</v>
      </c>
      <c r="AF4249" s="25">
        <v>0</v>
      </c>
      <c r="AG4249" s="25" t="s">
        <v>22</v>
      </c>
      <c r="AH4249" s="25">
        <v>0</v>
      </c>
      <c r="AI4249" s="25">
        <v>0</v>
      </c>
      <c r="AJ4249" s="25" t="s">
        <v>20</v>
      </c>
      <c r="AK4249" s="42" t="s">
        <v>19</v>
      </c>
      <c r="AL4249" s="25" t="s">
        <v>20</v>
      </c>
      <c r="AM4249" s="25">
        <v>1</v>
      </c>
      <c r="AN4249" s="25" t="s">
        <v>22</v>
      </c>
      <c r="AO4249" s="25" t="s">
        <v>22</v>
      </c>
      <c r="AP4249" s="25" t="s">
        <v>22</v>
      </c>
      <c r="AQ4249" s="25"/>
      <c r="AR4249" s="94"/>
      <c r="AS4249" s="157" t="s">
        <v>22</v>
      </c>
      <c r="AT4249" s="93">
        <v>42580</v>
      </c>
      <c r="AU4249" s="92" t="s">
        <v>22</v>
      </c>
      <c r="AV4249" s="91" t="s">
        <v>48</v>
      </c>
      <c r="AW4249" s="92" t="s">
        <v>48</v>
      </c>
      <c r="AX4249" s="92" t="s">
        <v>48</v>
      </c>
      <c r="AY4249" s="91" t="s">
        <v>152</v>
      </c>
      <c r="AZ4249" s="23"/>
      <c r="BA4249" s="25">
        <v>0</v>
      </c>
      <c r="BB4249" t="s">
        <v>48</v>
      </c>
      <c r="BC4249" t="e">
        <v>#N/A</v>
      </c>
      <c r="BD4249" t="e">
        <f>IF(Z4249=BC4249,"OK")</f>
        <v>#N/A</v>
      </c>
      <c r="BE4249">
        <v>18</v>
      </c>
      <c r="BF4249">
        <v>0.02</v>
      </c>
      <c r="BG4249" t="s">
        <v>22</v>
      </c>
      <c r="BH4249" t="s">
        <v>22</v>
      </c>
      <c r="BI4249" t="s">
        <v>22</v>
      </c>
      <c r="BJ4249">
        <v>0</v>
      </c>
      <c r="BK4249">
        <v>0</v>
      </c>
      <c r="BN4249" s="183"/>
    </row>
    <row r="4250" spans="1:66" ht="25.5" x14ac:dyDescent="0.25">
      <c r="A4250" s="1"/>
      <c r="B4250" s="94">
        <v>4237</v>
      </c>
      <c r="C4250" s="43">
        <v>1052715</v>
      </c>
      <c r="D4250" s="25"/>
      <c r="E4250" s="27" t="s">
        <v>1221</v>
      </c>
      <c r="F4250" s="151" t="s">
        <v>21</v>
      </c>
      <c r="G4250" s="25"/>
      <c r="H4250" s="46" t="str">
        <f>IFERROR(IFERROR(IF(SEARCH("Usystems",$E4250)&gt;0,"Usystems"),IF(SEARCH("RIIFO",$E4250)&gt;0,"RIIFO","Uponor")),"Uponor")</f>
        <v>Uponor</v>
      </c>
      <c r="I4250" s="25" t="str">
        <f>IFERROR(MID($D4250,1,7)+0,"")</f>
        <v/>
      </c>
      <c r="J4250" s="25" t="str">
        <f>IFERROR(MID($D4250,10,7)+0,"")</f>
        <v/>
      </c>
      <c r="K4250" s="25" t="str">
        <f>IFERROR(MID($D4250,19,7)+0,"")</f>
        <v/>
      </c>
      <c r="L4250" s="25" t="str">
        <f>IFERROR(MID($D4250,28,7)+0,"")</f>
        <v/>
      </c>
      <c r="M4250" s="25" t="str">
        <f>IF(IFERROR(MID($Q4250,1,7)+0,"")&lt;1130000,IF(INDEX(C:C,MATCH(LEFT(Q4250,7)+0,I:I,0))&lt;1130000,"",INDEX(C:C,MATCH(LEFT(Q4250,7)+0,I:I,0))),IFERROR(MID($Q4250,1,7)+0,""))</f>
        <v/>
      </c>
      <c r="N4250" s="25" t="str">
        <f>IF(IFERROR(MID($Q4250,10,7)+0,"")&lt;1130000,"",IFERROR(MID($Q4250,10,7)+0,""))</f>
        <v/>
      </c>
      <c r="O4250" s="25" t="str">
        <f>IF(IFERROR(MID($Q4250,19,7)+0,"")&lt;1130000,"",IFERROR(MID($Q4250,19,7)+0,""))</f>
        <v/>
      </c>
      <c r="P4250" s="25" t="str">
        <f>IF(M4250="","",IF(N4250="",M4250,M4250&amp;", "&amp;N4250))</f>
        <v/>
      </c>
      <c r="Q4250" s="25"/>
      <c r="R4250" s="25"/>
      <c r="S4250" s="35" t="s">
        <v>106</v>
      </c>
      <c r="T4250" s="25" t="s">
        <v>36</v>
      </c>
      <c r="U4250" s="185">
        <v>116744</v>
      </c>
      <c r="V4250" s="188">
        <v>116744</v>
      </c>
      <c r="W4250" s="189">
        <v>116744</v>
      </c>
      <c r="X4250" s="31">
        <v>116744</v>
      </c>
      <c r="Y4250" s="90">
        <f>IFERROR(ROUND(X4250/W4250-1,2),"")</f>
        <v>0</v>
      </c>
      <c r="Z4250" s="31">
        <f>IF(OR(S4250="VLD MLC components",S4250="VLD MLC pipes",S4250="VLD PEX components",S4250="VLD PEX pipes",S4250="VLD PHC components",S4250="VLD PHC pipes",S4250="Controls VLD"),"По запросу",X4250)</f>
        <v>116744</v>
      </c>
      <c r="AA4250" s="63">
        <f>ROUND(X4250/1.2,3)</f>
        <v>97286.667000000001</v>
      </c>
      <c r="AB4250" s="23">
        <v>97286.667000000001</v>
      </c>
      <c r="AC4250" s="190">
        <f>IFERROR(ROUND(AA4250/AB4250-1,2),"")</f>
        <v>0</v>
      </c>
      <c r="AD4250" s="25">
        <v>90.6</v>
      </c>
      <c r="AE4250" s="25">
        <v>1.1907000000000001</v>
      </c>
      <c r="AF4250" s="25">
        <v>0</v>
      </c>
      <c r="AG4250" s="25" t="s">
        <v>22</v>
      </c>
      <c r="AH4250" s="25">
        <v>0</v>
      </c>
      <c r="AI4250" s="25">
        <v>0</v>
      </c>
      <c r="AJ4250" s="25" t="s">
        <v>20</v>
      </c>
      <c r="AK4250" s="42" t="s">
        <v>19</v>
      </c>
      <c r="AL4250" s="25" t="s">
        <v>20</v>
      </c>
      <c r="AM4250" s="25">
        <v>1</v>
      </c>
      <c r="AN4250" s="25" t="s">
        <v>22</v>
      </c>
      <c r="AO4250" s="25" t="s">
        <v>22</v>
      </c>
      <c r="AP4250" s="25" t="s">
        <v>22</v>
      </c>
      <c r="AQ4250" s="25"/>
      <c r="AR4250" s="94"/>
      <c r="AS4250" s="157" t="s">
        <v>22</v>
      </c>
      <c r="AT4250" s="93" t="s">
        <v>22</v>
      </c>
      <c r="AU4250" s="92" t="s">
        <v>22</v>
      </c>
      <c r="AV4250" s="91" t="s">
        <v>48</v>
      </c>
      <c r="AW4250" s="92" t="s">
        <v>48</v>
      </c>
      <c r="AX4250" s="92" t="s">
        <v>48</v>
      </c>
      <c r="AY4250" s="91" t="s">
        <v>152</v>
      </c>
      <c r="AZ4250" s="23"/>
      <c r="BA4250" s="25">
        <v>0</v>
      </c>
      <c r="BB4250" t="s">
        <v>48</v>
      </c>
      <c r="BC4250" t="e">
        <v>#N/A</v>
      </c>
      <c r="BD4250" t="e">
        <f>IF(Z4250=BC4250,"OK")</f>
        <v>#N/A</v>
      </c>
      <c r="BE4250">
        <v>90.6</v>
      </c>
      <c r="BF4250">
        <v>1.1907000000000001</v>
      </c>
      <c r="BG4250" t="s">
        <v>22</v>
      </c>
      <c r="BH4250" t="s">
        <v>22</v>
      </c>
      <c r="BI4250" t="s">
        <v>22</v>
      </c>
      <c r="BJ4250">
        <v>0</v>
      </c>
      <c r="BK4250">
        <v>0</v>
      </c>
      <c r="BN4250" s="183"/>
    </row>
    <row r="4251" spans="1:66" ht="25.5" x14ac:dyDescent="0.25">
      <c r="A4251" s="1"/>
      <c r="B4251" s="94">
        <v>4238</v>
      </c>
      <c r="C4251" s="43">
        <v>1057576</v>
      </c>
      <c r="D4251" s="25"/>
      <c r="E4251" s="27" t="s">
        <v>1220</v>
      </c>
      <c r="F4251" s="151" t="s">
        <v>21</v>
      </c>
      <c r="G4251" s="25"/>
      <c r="H4251" s="46" t="str">
        <f>IFERROR(IFERROR(IF(SEARCH("Usystems",$E4251)&gt;0,"Usystems"),IF(SEARCH("RIIFO",$E4251)&gt;0,"RIIFO","Uponor")),"Uponor")</f>
        <v>Uponor</v>
      </c>
      <c r="I4251" s="25" t="str">
        <f>IFERROR(MID($D4251,1,7)+0,"")</f>
        <v/>
      </c>
      <c r="J4251" s="25" t="str">
        <f>IFERROR(MID($D4251,10,7)+0,"")</f>
        <v/>
      </c>
      <c r="K4251" s="25" t="str">
        <f>IFERROR(MID($D4251,19,7)+0,"")</f>
        <v/>
      </c>
      <c r="L4251" s="25" t="str">
        <f>IFERROR(MID($D4251,28,7)+0,"")</f>
        <v/>
      </c>
      <c r="M4251" s="25" t="str">
        <f>IF(IFERROR(MID($Q4251,1,7)+0,"")&lt;1130000,IF(INDEX(C:C,MATCH(LEFT(Q4251,7)+0,I:I,0))&lt;1130000,"",INDEX(C:C,MATCH(LEFT(Q4251,7)+0,I:I,0))),IFERROR(MID($Q4251,1,7)+0,""))</f>
        <v/>
      </c>
      <c r="N4251" s="25" t="str">
        <f>IF(IFERROR(MID($Q4251,10,7)+0,"")&lt;1130000,"",IFERROR(MID($Q4251,10,7)+0,""))</f>
        <v/>
      </c>
      <c r="O4251" s="25" t="str">
        <f>IF(IFERROR(MID($Q4251,19,7)+0,"")&lt;1130000,"",IFERROR(MID($Q4251,19,7)+0,""))</f>
        <v/>
      </c>
      <c r="P4251" s="25" t="str">
        <f>IF(M4251="","",IF(N4251="",M4251,M4251&amp;", "&amp;N4251))</f>
        <v/>
      </c>
      <c r="Q4251" s="25"/>
      <c r="R4251" s="25"/>
      <c r="S4251" s="35" t="s">
        <v>106</v>
      </c>
      <c r="T4251" s="25" t="s">
        <v>36</v>
      </c>
      <c r="U4251" s="185">
        <v>203233</v>
      </c>
      <c r="V4251" s="188">
        <v>203233</v>
      </c>
      <c r="W4251" s="189">
        <v>203233</v>
      </c>
      <c r="X4251" s="31">
        <v>203233</v>
      </c>
      <c r="Y4251" s="90">
        <f>IFERROR(ROUND(X4251/W4251-1,2),"")</f>
        <v>0</v>
      </c>
      <c r="Z4251" s="31">
        <f>IF(OR(S4251="VLD MLC components",S4251="VLD MLC pipes",S4251="VLD PEX components",S4251="VLD PEX pipes",S4251="VLD PHC components",S4251="VLD PHC pipes",S4251="Controls VLD"),"По запросу",X4251)</f>
        <v>203233</v>
      </c>
      <c r="AA4251" s="63">
        <f>ROUND(X4251/1.2,3)</f>
        <v>169360.83300000001</v>
      </c>
      <c r="AB4251" s="23">
        <v>169360.83300000001</v>
      </c>
      <c r="AC4251" s="190">
        <f>IFERROR(ROUND(AA4251/AB4251-1,2),"")</f>
        <v>0</v>
      </c>
      <c r="AD4251" s="25">
        <v>50.5</v>
      </c>
      <c r="AE4251" s="25">
        <v>1.0245120000000001</v>
      </c>
      <c r="AF4251" s="25">
        <v>0</v>
      </c>
      <c r="AG4251" s="25" t="s">
        <v>22</v>
      </c>
      <c r="AH4251" s="25">
        <v>0</v>
      </c>
      <c r="AI4251" s="25">
        <v>0</v>
      </c>
      <c r="AJ4251" s="25" t="s">
        <v>20</v>
      </c>
      <c r="AK4251" s="42" t="s">
        <v>19</v>
      </c>
      <c r="AL4251" s="25" t="s">
        <v>20</v>
      </c>
      <c r="AM4251" s="25">
        <v>1</v>
      </c>
      <c r="AN4251" s="25" t="s">
        <v>22</v>
      </c>
      <c r="AO4251" s="25" t="s">
        <v>22</v>
      </c>
      <c r="AP4251" s="25" t="s">
        <v>22</v>
      </c>
      <c r="AQ4251" s="25"/>
      <c r="AR4251" s="94"/>
      <c r="AS4251" s="157" t="s">
        <v>22</v>
      </c>
      <c r="AT4251" s="93" t="s">
        <v>22</v>
      </c>
      <c r="AU4251" s="92" t="s">
        <v>22</v>
      </c>
      <c r="AV4251" s="91" t="s">
        <v>48</v>
      </c>
      <c r="AW4251" s="92" t="s">
        <v>48</v>
      </c>
      <c r="AX4251" s="92" t="s">
        <v>48</v>
      </c>
      <c r="AY4251" s="91" t="s">
        <v>152</v>
      </c>
      <c r="AZ4251" s="23"/>
      <c r="BA4251" s="25">
        <v>0</v>
      </c>
      <c r="BB4251" t="s">
        <v>48</v>
      </c>
      <c r="BC4251" t="e">
        <v>#N/A</v>
      </c>
      <c r="BD4251" t="e">
        <f>IF(Z4251=BC4251,"OK")</f>
        <v>#N/A</v>
      </c>
      <c r="BE4251">
        <v>50.5</v>
      </c>
      <c r="BF4251">
        <v>1.0245120000000001</v>
      </c>
      <c r="BG4251" t="s">
        <v>22</v>
      </c>
      <c r="BH4251" t="s">
        <v>22</v>
      </c>
      <c r="BI4251" t="s">
        <v>22</v>
      </c>
      <c r="BJ4251">
        <v>0</v>
      </c>
      <c r="BK4251">
        <v>0</v>
      </c>
      <c r="BN4251" s="183"/>
    </row>
    <row r="4252" spans="1:66" ht="25.5" x14ac:dyDescent="0.25">
      <c r="A4252" s="1"/>
      <c r="B4252" s="94">
        <v>4239</v>
      </c>
      <c r="C4252" s="43">
        <v>1050410</v>
      </c>
      <c r="D4252" s="25"/>
      <c r="E4252" s="27" t="s">
        <v>1219</v>
      </c>
      <c r="F4252" s="151" t="s">
        <v>21</v>
      </c>
      <c r="G4252" s="25"/>
      <c r="H4252" s="46" t="str">
        <f>IFERROR(IFERROR(IF(SEARCH("Usystems",$E4252)&gt;0,"Usystems"),IF(SEARCH("RIIFO",$E4252)&gt;0,"RIIFO","Uponor")),"Uponor")</f>
        <v>Uponor</v>
      </c>
      <c r="I4252" s="25" t="str">
        <f>IFERROR(MID($D4252,1,7)+0,"")</f>
        <v/>
      </c>
      <c r="J4252" s="25" t="str">
        <f>IFERROR(MID($D4252,10,7)+0,"")</f>
        <v/>
      </c>
      <c r="K4252" s="25" t="str">
        <f>IFERROR(MID($D4252,19,7)+0,"")</f>
        <v/>
      </c>
      <c r="L4252" s="25" t="str">
        <f>IFERROR(MID($D4252,28,7)+0,"")</f>
        <v/>
      </c>
      <c r="M4252" s="25" t="str">
        <f>IF(IFERROR(MID($Q4252,1,7)+0,"")&lt;1130000,IF(INDEX(C:C,MATCH(LEFT(Q4252,7)+0,I:I,0))&lt;1130000,"",INDEX(C:C,MATCH(LEFT(Q4252,7)+0,I:I,0))),IFERROR(MID($Q4252,1,7)+0,""))</f>
        <v/>
      </c>
      <c r="N4252" s="25" t="str">
        <f>IF(IFERROR(MID($Q4252,10,7)+0,"")&lt;1130000,"",IFERROR(MID($Q4252,10,7)+0,""))</f>
        <v/>
      </c>
      <c r="O4252" s="25" t="str">
        <f>IF(IFERROR(MID($Q4252,19,7)+0,"")&lt;1130000,"",IFERROR(MID($Q4252,19,7)+0,""))</f>
        <v/>
      </c>
      <c r="P4252" s="25" t="str">
        <f>IF(M4252="","",IF(N4252="",M4252,M4252&amp;", "&amp;N4252))</f>
        <v/>
      </c>
      <c r="Q4252" s="25"/>
      <c r="R4252" s="25"/>
      <c r="S4252" s="35" t="s">
        <v>106</v>
      </c>
      <c r="T4252" s="25" t="s">
        <v>36</v>
      </c>
      <c r="U4252" s="185">
        <v>9472</v>
      </c>
      <c r="V4252" s="188">
        <v>9472</v>
      </c>
      <c r="W4252" s="189">
        <v>9472</v>
      </c>
      <c r="X4252" s="31">
        <v>9472</v>
      </c>
      <c r="Y4252" s="90">
        <f>IFERROR(ROUND(X4252/W4252-1,2),"")</f>
        <v>0</v>
      </c>
      <c r="Z4252" s="31">
        <f>IF(OR(S4252="VLD MLC components",S4252="VLD MLC pipes",S4252="VLD PEX components",S4252="VLD PEX pipes",S4252="VLD PHC components",S4252="VLD PHC pipes",S4252="Controls VLD"),"По запросу",X4252)</f>
        <v>9472</v>
      </c>
      <c r="AA4252" s="63">
        <f>ROUND(X4252/1.2,3)</f>
        <v>7893.3329999999996</v>
      </c>
      <c r="AB4252" s="23">
        <v>7893.3329999999996</v>
      </c>
      <c r="AC4252" s="190">
        <f>IFERROR(ROUND(AA4252/AB4252-1,2),"")</f>
        <v>0</v>
      </c>
      <c r="AD4252" s="25">
        <v>3.35</v>
      </c>
      <c r="AE4252" s="25">
        <v>0.16250000000000001</v>
      </c>
      <c r="AF4252" s="25">
        <v>0</v>
      </c>
      <c r="AG4252" s="25" t="s">
        <v>22</v>
      </c>
      <c r="AH4252" s="25">
        <v>0</v>
      </c>
      <c r="AI4252" s="25">
        <v>0</v>
      </c>
      <c r="AJ4252" s="25" t="s">
        <v>20</v>
      </c>
      <c r="AK4252" s="42" t="s">
        <v>19</v>
      </c>
      <c r="AL4252" s="25" t="s">
        <v>20</v>
      </c>
      <c r="AM4252" s="25">
        <v>1</v>
      </c>
      <c r="AN4252" s="25" t="s">
        <v>22</v>
      </c>
      <c r="AO4252" s="25" t="s">
        <v>22</v>
      </c>
      <c r="AP4252" s="25" t="s">
        <v>22</v>
      </c>
      <c r="AQ4252" s="25"/>
      <c r="AR4252" s="94"/>
      <c r="AS4252" s="157" t="s">
        <v>22</v>
      </c>
      <c r="AT4252" s="93" t="s">
        <v>22</v>
      </c>
      <c r="AU4252" s="92" t="s">
        <v>22</v>
      </c>
      <c r="AV4252" s="91" t="s">
        <v>152</v>
      </c>
      <c r="AW4252" s="92" t="s">
        <v>48</v>
      </c>
      <c r="AX4252" s="92" t="s">
        <v>48</v>
      </c>
      <c r="AY4252" s="91" t="s">
        <v>152</v>
      </c>
      <c r="AZ4252" s="23"/>
      <c r="BA4252" s="25" t="s">
        <v>1218</v>
      </c>
      <c r="BB4252" t="s">
        <v>25</v>
      </c>
      <c r="BC4252" t="e">
        <v>#N/A</v>
      </c>
      <c r="BD4252" t="e">
        <f>IF(Z4252=BC4252,"OK")</f>
        <v>#N/A</v>
      </c>
      <c r="BE4252">
        <v>3.35</v>
      </c>
      <c r="BF4252">
        <v>0.16250000000000001</v>
      </c>
      <c r="BG4252" t="s">
        <v>22</v>
      </c>
      <c r="BH4252" t="s">
        <v>22</v>
      </c>
      <c r="BI4252" t="s">
        <v>22</v>
      </c>
      <c r="BJ4252">
        <v>0</v>
      </c>
      <c r="BK4252">
        <v>0</v>
      </c>
      <c r="BN4252" s="183"/>
    </row>
    <row r="4253" spans="1:66" ht="25.5" x14ac:dyDescent="0.25">
      <c r="A4253" s="1"/>
      <c r="B4253" s="94">
        <v>4240</v>
      </c>
      <c r="C4253" s="43">
        <v>1050413</v>
      </c>
      <c r="D4253" s="25"/>
      <c r="E4253" s="27" t="s">
        <v>1217</v>
      </c>
      <c r="F4253" s="151" t="s">
        <v>21</v>
      </c>
      <c r="G4253" s="25"/>
      <c r="H4253" s="46" t="str">
        <f>IFERROR(IFERROR(IF(SEARCH("Usystems",$E4253)&gt;0,"Usystems"),IF(SEARCH("RIIFO",$E4253)&gt;0,"RIIFO","Uponor")),"Uponor")</f>
        <v>Uponor</v>
      </c>
      <c r="I4253" s="25" t="str">
        <f>IFERROR(MID($D4253,1,7)+0,"")</f>
        <v/>
      </c>
      <c r="J4253" s="25" t="str">
        <f>IFERROR(MID($D4253,10,7)+0,"")</f>
        <v/>
      </c>
      <c r="K4253" s="25" t="str">
        <f>IFERROR(MID($D4253,19,7)+0,"")</f>
        <v/>
      </c>
      <c r="L4253" s="25" t="str">
        <f>IFERROR(MID($D4253,28,7)+0,"")</f>
        <v/>
      </c>
      <c r="M4253" s="25" t="str">
        <f>IF(IFERROR(MID($Q4253,1,7)+0,"")&lt;1130000,IF(INDEX(C:C,MATCH(LEFT(Q4253,7)+0,I:I,0))&lt;1130000,"",INDEX(C:C,MATCH(LEFT(Q4253,7)+0,I:I,0))),IFERROR(MID($Q4253,1,7)+0,""))</f>
        <v/>
      </c>
      <c r="N4253" s="25" t="str">
        <f>IF(IFERROR(MID($Q4253,10,7)+0,"")&lt;1130000,"",IFERROR(MID($Q4253,10,7)+0,""))</f>
        <v/>
      </c>
      <c r="O4253" s="25" t="str">
        <f>IF(IFERROR(MID($Q4253,19,7)+0,"")&lt;1130000,"",IFERROR(MID($Q4253,19,7)+0,""))</f>
        <v/>
      </c>
      <c r="P4253" s="25" t="str">
        <f>IF(M4253="","",IF(N4253="",M4253,M4253&amp;", "&amp;N4253))</f>
        <v/>
      </c>
      <c r="Q4253" s="25"/>
      <c r="R4253" s="25"/>
      <c r="S4253" s="35" t="s">
        <v>106</v>
      </c>
      <c r="T4253" s="25" t="s">
        <v>36</v>
      </c>
      <c r="U4253" s="185">
        <v>12584</v>
      </c>
      <c r="V4253" s="188">
        <v>12584</v>
      </c>
      <c r="W4253" s="189">
        <v>12584</v>
      </c>
      <c r="X4253" s="31">
        <v>12584</v>
      </c>
      <c r="Y4253" s="90">
        <f>IFERROR(ROUND(X4253/W4253-1,2),"")</f>
        <v>0</v>
      </c>
      <c r="Z4253" s="31">
        <f>IF(OR(S4253="VLD MLC components",S4253="VLD MLC pipes",S4253="VLD PEX components",S4253="VLD PEX pipes",S4253="VLD PHC components",S4253="VLD PHC pipes",S4253="Controls VLD"),"По запросу",X4253)</f>
        <v>12584</v>
      </c>
      <c r="AA4253" s="63">
        <f>ROUND(X4253/1.2,3)</f>
        <v>10486.666999999999</v>
      </c>
      <c r="AB4253" s="23">
        <v>10486.666999999999</v>
      </c>
      <c r="AC4253" s="190">
        <f>IFERROR(ROUND(AA4253/AB4253-1,2),"")</f>
        <v>0</v>
      </c>
      <c r="AD4253" s="25">
        <v>4.8</v>
      </c>
      <c r="AE4253" s="25">
        <v>0.27500000000000002</v>
      </c>
      <c r="AF4253" s="25">
        <v>0</v>
      </c>
      <c r="AG4253" s="25" t="s">
        <v>22</v>
      </c>
      <c r="AH4253" s="25">
        <v>0</v>
      </c>
      <c r="AI4253" s="25">
        <v>0</v>
      </c>
      <c r="AJ4253" s="25" t="s">
        <v>20</v>
      </c>
      <c r="AK4253" s="42" t="s">
        <v>19</v>
      </c>
      <c r="AL4253" s="25" t="s">
        <v>20</v>
      </c>
      <c r="AM4253" s="25">
        <v>1</v>
      </c>
      <c r="AN4253" s="25" t="s">
        <v>22</v>
      </c>
      <c r="AO4253" s="25" t="s">
        <v>22</v>
      </c>
      <c r="AP4253" s="25" t="s">
        <v>22</v>
      </c>
      <c r="AQ4253" s="25"/>
      <c r="AR4253" s="94"/>
      <c r="AS4253" s="157" t="s">
        <v>22</v>
      </c>
      <c r="AT4253" s="93" t="s">
        <v>22</v>
      </c>
      <c r="AU4253" s="92" t="s">
        <v>22</v>
      </c>
      <c r="AV4253" s="91" t="s">
        <v>48</v>
      </c>
      <c r="AW4253" s="92" t="s">
        <v>48</v>
      </c>
      <c r="AX4253" s="92" t="s">
        <v>48</v>
      </c>
      <c r="AY4253" s="91" t="s">
        <v>152</v>
      </c>
      <c r="AZ4253" s="23"/>
      <c r="BA4253" s="25">
        <v>0</v>
      </c>
      <c r="BB4253" t="s">
        <v>48</v>
      </c>
      <c r="BC4253" t="e">
        <v>#N/A</v>
      </c>
      <c r="BD4253" t="e">
        <f>IF(Z4253=BC4253,"OK")</f>
        <v>#N/A</v>
      </c>
      <c r="BE4253">
        <v>4.8</v>
      </c>
      <c r="BF4253">
        <v>0.27500000000000002</v>
      </c>
      <c r="BG4253" t="s">
        <v>22</v>
      </c>
      <c r="BH4253" t="s">
        <v>22</v>
      </c>
      <c r="BI4253" t="s">
        <v>22</v>
      </c>
      <c r="BJ4253">
        <v>0</v>
      </c>
      <c r="BK4253">
        <v>0</v>
      </c>
      <c r="BN4253" s="183"/>
    </row>
    <row r="4254" spans="1:66" ht="25.5" x14ac:dyDescent="0.25">
      <c r="A4254" s="1"/>
      <c r="B4254" s="94">
        <v>4241</v>
      </c>
      <c r="C4254" s="43">
        <v>1050467</v>
      </c>
      <c r="D4254" s="25"/>
      <c r="E4254" s="27" t="s">
        <v>1216</v>
      </c>
      <c r="F4254" s="151" t="s">
        <v>21</v>
      </c>
      <c r="G4254" s="25"/>
      <c r="H4254" s="46" t="str">
        <f>IFERROR(IFERROR(IF(SEARCH("Usystems",$E4254)&gt;0,"Usystems"),IF(SEARCH("RIIFO",$E4254)&gt;0,"RIIFO","Uponor")),"Uponor")</f>
        <v>Uponor</v>
      </c>
      <c r="I4254" s="25" t="str">
        <f>IFERROR(MID($D4254,1,7)+0,"")</f>
        <v/>
      </c>
      <c r="J4254" s="25" t="str">
        <f>IFERROR(MID($D4254,10,7)+0,"")</f>
        <v/>
      </c>
      <c r="K4254" s="25" t="str">
        <f>IFERROR(MID($D4254,19,7)+0,"")</f>
        <v/>
      </c>
      <c r="L4254" s="25" t="str">
        <f>IFERROR(MID($D4254,28,7)+0,"")</f>
        <v/>
      </c>
      <c r="M4254" s="25" t="str">
        <f>IF(IFERROR(MID($Q4254,1,7)+0,"")&lt;1130000,IF(INDEX(C:C,MATCH(LEFT(Q4254,7)+0,I:I,0))&lt;1130000,"",INDEX(C:C,MATCH(LEFT(Q4254,7)+0,I:I,0))),IFERROR(MID($Q4254,1,7)+0,""))</f>
        <v/>
      </c>
      <c r="N4254" s="25" t="str">
        <f>IF(IFERROR(MID($Q4254,10,7)+0,"")&lt;1130000,"",IFERROR(MID($Q4254,10,7)+0,""))</f>
        <v/>
      </c>
      <c r="O4254" s="25" t="str">
        <f>IF(IFERROR(MID($Q4254,19,7)+0,"")&lt;1130000,"",IFERROR(MID($Q4254,19,7)+0,""))</f>
        <v/>
      </c>
      <c r="P4254" s="25" t="str">
        <f>IF(M4254="","",IF(N4254="",M4254,M4254&amp;", "&amp;N4254))</f>
        <v/>
      </c>
      <c r="Q4254" s="25"/>
      <c r="R4254" s="25"/>
      <c r="S4254" s="35" t="s">
        <v>106</v>
      </c>
      <c r="T4254" s="25" t="s">
        <v>36</v>
      </c>
      <c r="U4254" s="185">
        <v>13352</v>
      </c>
      <c r="V4254" s="188">
        <v>13352</v>
      </c>
      <c r="W4254" s="189">
        <v>13352</v>
      </c>
      <c r="X4254" s="31">
        <v>13352</v>
      </c>
      <c r="Y4254" s="90">
        <f>IFERROR(ROUND(X4254/W4254-1,2),"")</f>
        <v>0</v>
      </c>
      <c r="Z4254" s="31">
        <f>IF(OR(S4254="VLD MLC components",S4254="VLD MLC pipes",S4254="VLD PEX components",S4254="VLD PEX pipes",S4254="VLD PHC components",S4254="VLD PHC pipes",S4254="Controls VLD"),"По запросу",X4254)</f>
        <v>13352</v>
      </c>
      <c r="AA4254" s="63">
        <f>ROUND(X4254/1.2,3)</f>
        <v>11126.666999999999</v>
      </c>
      <c r="AB4254" s="23">
        <v>11126.666999999999</v>
      </c>
      <c r="AC4254" s="190">
        <f>IFERROR(ROUND(AA4254/AB4254-1,2),"")</f>
        <v>0</v>
      </c>
      <c r="AD4254" s="25">
        <v>6.7</v>
      </c>
      <c r="AE4254" s="25">
        <v>0.13750000000000001</v>
      </c>
      <c r="AF4254" s="25">
        <v>0</v>
      </c>
      <c r="AG4254" s="25" t="s">
        <v>22</v>
      </c>
      <c r="AH4254" s="25">
        <v>0</v>
      </c>
      <c r="AI4254" s="25">
        <v>0</v>
      </c>
      <c r="AJ4254" s="25" t="s">
        <v>20</v>
      </c>
      <c r="AK4254" s="42" t="s">
        <v>19</v>
      </c>
      <c r="AL4254" s="25" t="s">
        <v>20</v>
      </c>
      <c r="AM4254" s="25">
        <v>1</v>
      </c>
      <c r="AN4254" s="25" t="s">
        <v>22</v>
      </c>
      <c r="AO4254" s="25" t="s">
        <v>22</v>
      </c>
      <c r="AP4254" s="25" t="s">
        <v>22</v>
      </c>
      <c r="AQ4254" s="25"/>
      <c r="AR4254" s="94"/>
      <c r="AS4254" s="157" t="s">
        <v>22</v>
      </c>
      <c r="AT4254" s="93" t="s">
        <v>22</v>
      </c>
      <c r="AU4254" s="92" t="s">
        <v>22</v>
      </c>
      <c r="AV4254" s="91" t="s">
        <v>48</v>
      </c>
      <c r="AW4254" s="92" t="s">
        <v>48</v>
      </c>
      <c r="AX4254" s="92" t="s">
        <v>48</v>
      </c>
      <c r="AY4254" s="91" t="s">
        <v>152</v>
      </c>
      <c r="AZ4254" s="23"/>
      <c r="BA4254" s="25">
        <v>0</v>
      </c>
      <c r="BB4254" t="s">
        <v>48</v>
      </c>
      <c r="BC4254" t="e">
        <v>#N/A</v>
      </c>
      <c r="BD4254" t="e">
        <f>IF(Z4254=BC4254,"OK")</f>
        <v>#N/A</v>
      </c>
      <c r="BE4254">
        <v>6.7</v>
      </c>
      <c r="BF4254">
        <v>0.13750000000000001</v>
      </c>
      <c r="BG4254" t="s">
        <v>22</v>
      </c>
      <c r="BH4254" t="s">
        <v>22</v>
      </c>
      <c r="BI4254" t="s">
        <v>22</v>
      </c>
      <c r="BJ4254">
        <v>0</v>
      </c>
      <c r="BK4254">
        <v>0</v>
      </c>
      <c r="BN4254" s="183"/>
    </row>
    <row r="4255" spans="1:66" ht="25.5" x14ac:dyDescent="0.25">
      <c r="A4255" s="1"/>
      <c r="B4255" s="94">
        <v>4242</v>
      </c>
      <c r="C4255" s="43">
        <v>1050468</v>
      </c>
      <c r="D4255" s="25"/>
      <c r="E4255" s="27" t="s">
        <v>1215</v>
      </c>
      <c r="F4255" s="151" t="s">
        <v>21</v>
      </c>
      <c r="G4255" s="25"/>
      <c r="H4255" s="46" t="str">
        <f>IFERROR(IFERROR(IF(SEARCH("Usystems",$E4255)&gt;0,"Usystems"),IF(SEARCH("RIIFO",$E4255)&gt;0,"RIIFO","Uponor")),"Uponor")</f>
        <v>Uponor</v>
      </c>
      <c r="I4255" s="25" t="str">
        <f>IFERROR(MID($D4255,1,7)+0,"")</f>
        <v/>
      </c>
      <c r="J4255" s="25" t="str">
        <f>IFERROR(MID($D4255,10,7)+0,"")</f>
        <v/>
      </c>
      <c r="K4255" s="25" t="str">
        <f>IFERROR(MID($D4255,19,7)+0,"")</f>
        <v/>
      </c>
      <c r="L4255" s="25" t="str">
        <f>IFERROR(MID($D4255,28,7)+0,"")</f>
        <v/>
      </c>
      <c r="M4255" s="25" t="str">
        <f>IF(IFERROR(MID($Q4255,1,7)+0,"")&lt;1130000,IF(INDEX(C:C,MATCH(LEFT(Q4255,7)+0,I:I,0))&lt;1130000,"",INDEX(C:C,MATCH(LEFT(Q4255,7)+0,I:I,0))),IFERROR(MID($Q4255,1,7)+0,""))</f>
        <v/>
      </c>
      <c r="N4255" s="25" t="str">
        <f>IF(IFERROR(MID($Q4255,10,7)+0,"")&lt;1130000,"",IFERROR(MID($Q4255,10,7)+0,""))</f>
        <v/>
      </c>
      <c r="O4255" s="25" t="str">
        <f>IF(IFERROR(MID($Q4255,19,7)+0,"")&lt;1130000,"",IFERROR(MID($Q4255,19,7)+0,""))</f>
        <v/>
      </c>
      <c r="P4255" s="25" t="str">
        <f>IF(M4255="","",IF(N4255="",M4255,M4255&amp;", "&amp;N4255))</f>
        <v/>
      </c>
      <c r="Q4255" s="25"/>
      <c r="R4255" s="25"/>
      <c r="S4255" s="35" t="s">
        <v>106</v>
      </c>
      <c r="T4255" s="25" t="s">
        <v>36</v>
      </c>
      <c r="U4255" s="185">
        <v>13883</v>
      </c>
      <c r="V4255" s="188">
        <v>13883</v>
      </c>
      <c r="W4255" s="189">
        <v>13883</v>
      </c>
      <c r="X4255" s="31">
        <v>13883</v>
      </c>
      <c r="Y4255" s="90">
        <f>IFERROR(ROUND(X4255/W4255-1,2),"")</f>
        <v>0</v>
      </c>
      <c r="Z4255" s="31">
        <f>IF(OR(S4255="VLD MLC components",S4255="VLD MLC pipes",S4255="VLD PEX components",S4255="VLD PEX pipes",S4255="VLD PHC components",S4255="VLD PHC pipes",S4255="Controls VLD"),"По запросу",X4255)</f>
        <v>13883</v>
      </c>
      <c r="AA4255" s="63">
        <f>ROUND(X4255/1.2,3)</f>
        <v>11569.166999999999</v>
      </c>
      <c r="AB4255" s="23">
        <v>11569.166999999999</v>
      </c>
      <c r="AC4255" s="190">
        <f>IFERROR(ROUND(AA4255/AB4255-1,2),"")</f>
        <v>0</v>
      </c>
      <c r="AD4255" s="25">
        <v>7.1210000000000004</v>
      </c>
      <c r="AE4255" s="25">
        <v>0.13750000000000001</v>
      </c>
      <c r="AF4255" s="25">
        <v>0</v>
      </c>
      <c r="AG4255" s="25" t="s">
        <v>22</v>
      </c>
      <c r="AH4255" s="25">
        <v>0</v>
      </c>
      <c r="AI4255" s="25">
        <v>0</v>
      </c>
      <c r="AJ4255" s="25" t="s">
        <v>20</v>
      </c>
      <c r="AK4255" s="42" t="s">
        <v>19</v>
      </c>
      <c r="AL4255" s="25" t="s">
        <v>20</v>
      </c>
      <c r="AM4255" s="25">
        <v>1</v>
      </c>
      <c r="AN4255" s="25" t="s">
        <v>22</v>
      </c>
      <c r="AO4255" s="25" t="s">
        <v>22</v>
      </c>
      <c r="AP4255" s="25" t="s">
        <v>22</v>
      </c>
      <c r="AQ4255" s="25"/>
      <c r="AR4255" s="94"/>
      <c r="AS4255" s="157" t="s">
        <v>22</v>
      </c>
      <c r="AT4255" s="93" t="s">
        <v>22</v>
      </c>
      <c r="AU4255" s="92" t="s">
        <v>22</v>
      </c>
      <c r="AV4255" s="91" t="s">
        <v>48</v>
      </c>
      <c r="AW4255" s="92" t="s">
        <v>48</v>
      </c>
      <c r="AX4255" s="92" t="s">
        <v>48</v>
      </c>
      <c r="AY4255" s="91" t="s">
        <v>152</v>
      </c>
      <c r="AZ4255" s="23"/>
      <c r="BA4255" s="25">
        <v>0</v>
      </c>
      <c r="BB4255" t="s">
        <v>48</v>
      </c>
      <c r="BC4255" t="e">
        <v>#N/A</v>
      </c>
      <c r="BD4255" t="e">
        <f>IF(Z4255=BC4255,"OK")</f>
        <v>#N/A</v>
      </c>
      <c r="BE4255">
        <v>7.1210000000000004</v>
      </c>
      <c r="BF4255">
        <v>0.13750000000000001</v>
      </c>
      <c r="BG4255" t="s">
        <v>22</v>
      </c>
      <c r="BH4255" t="s">
        <v>22</v>
      </c>
      <c r="BI4255" t="s">
        <v>22</v>
      </c>
      <c r="BJ4255">
        <v>0</v>
      </c>
      <c r="BK4255">
        <v>0</v>
      </c>
      <c r="BN4255" s="183"/>
    </row>
    <row r="4256" spans="1:66" ht="25.5" x14ac:dyDescent="0.25">
      <c r="A4256" s="1"/>
      <c r="B4256" s="94">
        <v>4243</v>
      </c>
      <c r="C4256" s="43">
        <v>1050472</v>
      </c>
      <c r="D4256" s="25"/>
      <c r="E4256" s="27" t="s">
        <v>1214</v>
      </c>
      <c r="F4256" s="151" t="s">
        <v>21</v>
      </c>
      <c r="G4256" s="41" t="s">
        <v>585</v>
      </c>
      <c r="H4256" s="46" t="str">
        <f>IFERROR(IFERROR(IF(SEARCH("Usystems",$E4256)&gt;0,"Usystems"),IF(SEARCH("RIIFO",$E4256)&gt;0,"RIIFO","Uponor")),"Uponor")</f>
        <v>Uponor</v>
      </c>
      <c r="I4256" s="25" t="str">
        <f>IFERROR(MID($D4256,1,7)+0,"")</f>
        <v/>
      </c>
      <c r="J4256" s="25" t="str">
        <f>IFERROR(MID($D4256,10,7)+0,"")</f>
        <v/>
      </c>
      <c r="K4256" s="25" t="str">
        <f>IFERROR(MID($D4256,19,7)+0,"")</f>
        <v/>
      </c>
      <c r="L4256" s="25" t="str">
        <f>IFERROR(MID($D4256,28,7)+0,"")</f>
        <v/>
      </c>
      <c r="M4256" s="25" t="str">
        <f>IF(IFERROR(MID($Q4256,1,7)+0,"")&lt;1130000,IF(INDEX(C:C,MATCH(LEFT(Q4256,7)+0,I:I,0))&lt;1130000,"",INDEX(C:C,MATCH(LEFT(Q4256,7)+0,I:I,0))),IFERROR(MID($Q4256,1,7)+0,""))</f>
        <v/>
      </c>
      <c r="N4256" s="25" t="str">
        <f>IF(IFERROR(MID($Q4256,10,7)+0,"")&lt;1130000,"",IFERROR(MID($Q4256,10,7)+0,""))</f>
        <v/>
      </c>
      <c r="O4256" s="25" t="str">
        <f>IF(IFERROR(MID($Q4256,19,7)+0,"")&lt;1130000,"",IFERROR(MID($Q4256,19,7)+0,""))</f>
        <v/>
      </c>
      <c r="P4256" s="25" t="str">
        <f>IF(M4256="","",IF(N4256="",M4256,M4256&amp;", "&amp;N4256))</f>
        <v/>
      </c>
      <c r="Q4256" s="25"/>
      <c r="R4256" s="25"/>
      <c r="S4256" s="35" t="s">
        <v>106</v>
      </c>
      <c r="T4256" s="25" t="s">
        <v>36</v>
      </c>
      <c r="U4256" s="185">
        <v>11841</v>
      </c>
      <c r="V4256" s="188">
        <v>11841</v>
      </c>
      <c r="W4256" s="189">
        <v>11841</v>
      </c>
      <c r="X4256" s="31">
        <v>11841</v>
      </c>
      <c r="Y4256" s="90">
        <f>IFERROR(ROUND(X4256/W4256-1,2),"")</f>
        <v>0</v>
      </c>
      <c r="Z4256" s="31">
        <f>IF(OR(S4256="VLD MLC components",S4256="VLD MLC pipes",S4256="VLD PEX components",S4256="VLD PEX pipes",S4256="VLD PHC components",S4256="VLD PHC pipes",S4256="Controls VLD"),"По запросу",X4256)</f>
        <v>11841</v>
      </c>
      <c r="AA4256" s="63">
        <f>ROUND(X4256/1.2,3)</f>
        <v>9867.5</v>
      </c>
      <c r="AB4256" s="23">
        <v>9867.5</v>
      </c>
      <c r="AC4256" s="190">
        <f>IFERROR(ROUND(AA4256/AB4256-1,2),"")</f>
        <v>0</v>
      </c>
      <c r="AD4256" s="25">
        <v>4.7169999999999996</v>
      </c>
      <c r="AE4256" s="25">
        <v>0.13750000000000001</v>
      </c>
      <c r="AF4256" s="25">
        <v>0</v>
      </c>
      <c r="AG4256" s="25" t="s">
        <v>22</v>
      </c>
      <c r="AH4256" s="25">
        <v>0</v>
      </c>
      <c r="AI4256" s="25">
        <v>0</v>
      </c>
      <c r="AJ4256" s="25" t="s">
        <v>20</v>
      </c>
      <c r="AK4256" s="42" t="s">
        <v>19</v>
      </c>
      <c r="AL4256" s="25" t="s">
        <v>20</v>
      </c>
      <c r="AM4256" s="25">
        <v>1</v>
      </c>
      <c r="AN4256" s="25" t="s">
        <v>22</v>
      </c>
      <c r="AO4256" s="25" t="s">
        <v>22</v>
      </c>
      <c r="AP4256" s="25" t="s">
        <v>22</v>
      </c>
      <c r="AQ4256" s="25"/>
      <c r="AR4256" s="94"/>
      <c r="AS4256" s="157" t="s">
        <v>22</v>
      </c>
      <c r="AT4256" s="93" t="s">
        <v>22</v>
      </c>
      <c r="AU4256" s="92" t="s">
        <v>22</v>
      </c>
      <c r="AV4256" s="91" t="s">
        <v>152</v>
      </c>
      <c r="AW4256" s="92" t="s">
        <v>48</v>
      </c>
      <c r="AX4256" s="92" t="s">
        <v>48</v>
      </c>
      <c r="AY4256" s="91" t="s">
        <v>152</v>
      </c>
      <c r="AZ4256" s="23"/>
      <c r="BA4256" s="25" t="s">
        <v>1213</v>
      </c>
      <c r="BB4256" t="s">
        <v>25</v>
      </c>
      <c r="BC4256" t="e">
        <v>#N/A</v>
      </c>
      <c r="BD4256" t="e">
        <f>IF(Z4256=BC4256,"OK")</f>
        <v>#N/A</v>
      </c>
      <c r="BE4256">
        <v>4.7169999999999996</v>
      </c>
      <c r="BF4256">
        <v>0.13750000000000001</v>
      </c>
      <c r="BG4256" t="s">
        <v>22</v>
      </c>
      <c r="BH4256" t="s">
        <v>22</v>
      </c>
      <c r="BI4256" t="s">
        <v>22</v>
      </c>
      <c r="BJ4256">
        <v>0</v>
      </c>
      <c r="BK4256">
        <v>0</v>
      </c>
      <c r="BN4256" s="183"/>
    </row>
    <row r="4257" spans="1:66" ht="25.5" x14ac:dyDescent="0.25">
      <c r="A4257" s="1"/>
      <c r="B4257" s="94">
        <v>4244</v>
      </c>
      <c r="C4257" s="43">
        <v>1050476</v>
      </c>
      <c r="D4257" s="25"/>
      <c r="E4257" s="27" t="s">
        <v>1212</v>
      </c>
      <c r="F4257" s="151" t="s">
        <v>21</v>
      </c>
      <c r="G4257" s="25"/>
      <c r="H4257" s="46" t="str">
        <f>IFERROR(IFERROR(IF(SEARCH("Usystems",$E4257)&gt;0,"Usystems"),IF(SEARCH("RIIFO",$E4257)&gt;0,"RIIFO","Uponor")),"Uponor")</f>
        <v>Uponor</v>
      </c>
      <c r="I4257" s="25" t="str">
        <f>IFERROR(MID($D4257,1,7)+0,"")</f>
        <v/>
      </c>
      <c r="J4257" s="25" t="str">
        <f>IFERROR(MID($D4257,10,7)+0,"")</f>
        <v/>
      </c>
      <c r="K4257" s="25" t="str">
        <f>IFERROR(MID($D4257,19,7)+0,"")</f>
        <v/>
      </c>
      <c r="L4257" s="25" t="str">
        <f>IFERROR(MID($D4257,28,7)+0,"")</f>
        <v/>
      </c>
      <c r="M4257" s="25" t="str">
        <f>IF(IFERROR(MID($Q4257,1,7)+0,"")&lt;1130000,IF(INDEX(C:C,MATCH(LEFT(Q4257,7)+0,I:I,0))&lt;1130000,"",INDEX(C:C,MATCH(LEFT(Q4257,7)+0,I:I,0))),IFERROR(MID($Q4257,1,7)+0,""))</f>
        <v/>
      </c>
      <c r="N4257" s="25" t="str">
        <f>IF(IFERROR(MID($Q4257,10,7)+0,"")&lt;1130000,"",IFERROR(MID($Q4257,10,7)+0,""))</f>
        <v/>
      </c>
      <c r="O4257" s="25" t="str">
        <f>IF(IFERROR(MID($Q4257,19,7)+0,"")&lt;1130000,"",IFERROR(MID($Q4257,19,7)+0,""))</f>
        <v/>
      </c>
      <c r="P4257" s="25" t="str">
        <f>IF(M4257="","",IF(N4257="",M4257,M4257&amp;", "&amp;N4257))</f>
        <v/>
      </c>
      <c r="Q4257" s="25"/>
      <c r="R4257" s="25"/>
      <c r="S4257" s="35" t="s">
        <v>106</v>
      </c>
      <c r="T4257" s="25" t="s">
        <v>36</v>
      </c>
      <c r="U4257" s="185">
        <v>13496</v>
      </c>
      <c r="V4257" s="188">
        <v>13496</v>
      </c>
      <c r="W4257" s="189">
        <v>13496</v>
      </c>
      <c r="X4257" s="31">
        <v>13496</v>
      </c>
      <c r="Y4257" s="90">
        <f>IFERROR(ROUND(X4257/W4257-1,2),"")</f>
        <v>0</v>
      </c>
      <c r="Z4257" s="31">
        <f>IF(OR(S4257="VLD MLC components",S4257="VLD MLC pipes",S4257="VLD PEX components",S4257="VLD PEX pipes",S4257="VLD PHC components",S4257="VLD PHC pipes",S4257="Controls VLD"),"По запросу",X4257)</f>
        <v>13496</v>
      </c>
      <c r="AA4257" s="63">
        <f>ROUND(X4257/1.2,3)</f>
        <v>11246.666999999999</v>
      </c>
      <c r="AB4257" s="23">
        <v>11246.666999999999</v>
      </c>
      <c r="AC4257" s="190">
        <f>IFERROR(ROUND(AA4257/AB4257-1,2),"")</f>
        <v>0</v>
      </c>
      <c r="AD4257" s="25">
        <v>5.8109999999999999</v>
      </c>
      <c r="AE4257" s="25">
        <v>0.13750000000000001</v>
      </c>
      <c r="AF4257" s="25">
        <v>0</v>
      </c>
      <c r="AG4257" s="25" t="s">
        <v>22</v>
      </c>
      <c r="AH4257" s="25">
        <v>0</v>
      </c>
      <c r="AI4257" s="25">
        <v>0</v>
      </c>
      <c r="AJ4257" s="25" t="s">
        <v>20</v>
      </c>
      <c r="AK4257" s="42" t="s">
        <v>19</v>
      </c>
      <c r="AL4257" s="25" t="s">
        <v>20</v>
      </c>
      <c r="AM4257" s="25">
        <v>1</v>
      </c>
      <c r="AN4257" s="25" t="s">
        <v>22</v>
      </c>
      <c r="AO4257" s="25" t="s">
        <v>22</v>
      </c>
      <c r="AP4257" s="25" t="s">
        <v>22</v>
      </c>
      <c r="AQ4257" s="25"/>
      <c r="AR4257" s="94"/>
      <c r="AS4257" s="157" t="s">
        <v>22</v>
      </c>
      <c r="AT4257" s="93" t="s">
        <v>22</v>
      </c>
      <c r="AU4257" s="92" t="s">
        <v>22</v>
      </c>
      <c r="AV4257" s="91" t="s">
        <v>48</v>
      </c>
      <c r="AW4257" s="92" t="s">
        <v>48</v>
      </c>
      <c r="AX4257" s="92" t="s">
        <v>48</v>
      </c>
      <c r="AY4257" s="91" t="s">
        <v>152</v>
      </c>
      <c r="AZ4257" s="23"/>
      <c r="BA4257" s="25">
        <v>0</v>
      </c>
      <c r="BB4257" t="s">
        <v>48</v>
      </c>
      <c r="BC4257" t="e">
        <v>#N/A</v>
      </c>
      <c r="BD4257" t="e">
        <f>IF(Z4257=BC4257,"OK")</f>
        <v>#N/A</v>
      </c>
      <c r="BE4257">
        <v>5.8109999999999999</v>
      </c>
      <c r="BF4257">
        <v>0.13750000000000001</v>
      </c>
      <c r="BG4257" t="s">
        <v>22</v>
      </c>
      <c r="BH4257" t="s">
        <v>22</v>
      </c>
      <c r="BI4257" t="s">
        <v>22</v>
      </c>
      <c r="BJ4257">
        <v>0</v>
      </c>
      <c r="BK4257">
        <v>0</v>
      </c>
      <c r="BN4257" s="183"/>
    </row>
    <row r="4258" spans="1:66" ht="25.5" x14ac:dyDescent="0.25">
      <c r="A4258" s="1"/>
      <c r="B4258" s="94">
        <v>4245</v>
      </c>
      <c r="C4258" s="43">
        <v>1050481</v>
      </c>
      <c r="D4258" s="25"/>
      <c r="E4258" s="27" t="s">
        <v>1211</v>
      </c>
      <c r="F4258" s="151" t="s">
        <v>21</v>
      </c>
      <c r="G4258" s="25"/>
      <c r="H4258" s="46" t="str">
        <f>IFERROR(IFERROR(IF(SEARCH("Usystems",$E4258)&gt;0,"Usystems"),IF(SEARCH("RIIFO",$E4258)&gt;0,"RIIFO","Uponor")),"Uponor")</f>
        <v>Uponor</v>
      </c>
      <c r="I4258" s="25" t="str">
        <f>IFERROR(MID($D4258,1,7)+0,"")</f>
        <v/>
      </c>
      <c r="J4258" s="25" t="str">
        <f>IFERROR(MID($D4258,10,7)+0,"")</f>
        <v/>
      </c>
      <c r="K4258" s="25" t="str">
        <f>IFERROR(MID($D4258,19,7)+0,"")</f>
        <v/>
      </c>
      <c r="L4258" s="25" t="str">
        <f>IFERROR(MID($D4258,28,7)+0,"")</f>
        <v/>
      </c>
      <c r="M4258" s="25" t="str">
        <f>IF(IFERROR(MID($Q4258,1,7)+0,"")&lt;1130000,IF(INDEX(C:C,MATCH(LEFT(Q4258,7)+0,I:I,0))&lt;1130000,"",INDEX(C:C,MATCH(LEFT(Q4258,7)+0,I:I,0))),IFERROR(MID($Q4258,1,7)+0,""))</f>
        <v/>
      </c>
      <c r="N4258" s="25" t="str">
        <f>IF(IFERROR(MID($Q4258,10,7)+0,"")&lt;1130000,"",IFERROR(MID($Q4258,10,7)+0,""))</f>
        <v/>
      </c>
      <c r="O4258" s="25" t="str">
        <f>IF(IFERROR(MID($Q4258,19,7)+0,"")&lt;1130000,"",IFERROR(MID($Q4258,19,7)+0,""))</f>
        <v/>
      </c>
      <c r="P4258" s="25" t="str">
        <f>IF(M4258="","",IF(N4258="",M4258,M4258&amp;", "&amp;N4258))</f>
        <v/>
      </c>
      <c r="Q4258" s="25"/>
      <c r="R4258" s="25"/>
      <c r="S4258" s="35" t="s">
        <v>106</v>
      </c>
      <c r="T4258" s="25" t="s">
        <v>36</v>
      </c>
      <c r="U4258" s="185">
        <v>18134</v>
      </c>
      <c r="V4258" s="188">
        <v>18134</v>
      </c>
      <c r="W4258" s="189">
        <v>18134</v>
      </c>
      <c r="X4258" s="31">
        <v>18134</v>
      </c>
      <c r="Y4258" s="90">
        <f>IFERROR(ROUND(X4258/W4258-1,2),"")</f>
        <v>0</v>
      </c>
      <c r="Z4258" s="31">
        <f>IF(OR(S4258="VLD MLC components",S4258="VLD MLC pipes",S4258="VLD PEX components",S4258="VLD PEX pipes",S4258="VLD PHC components",S4258="VLD PHC pipes",S4258="Controls VLD"),"По запросу",X4258)</f>
        <v>18134</v>
      </c>
      <c r="AA4258" s="63">
        <f>ROUND(X4258/1.2,3)</f>
        <v>15111.666999999999</v>
      </c>
      <c r="AB4258" s="23">
        <v>15111.666999999999</v>
      </c>
      <c r="AC4258" s="190">
        <f>IFERROR(ROUND(AA4258/AB4258-1,2),"")</f>
        <v>0</v>
      </c>
      <c r="AD4258" s="25">
        <v>6.1349999999999998</v>
      </c>
      <c r="AE4258" s="25">
        <v>0.13750000000000001</v>
      </c>
      <c r="AF4258" s="25">
        <v>0</v>
      </c>
      <c r="AG4258" s="25" t="s">
        <v>22</v>
      </c>
      <c r="AH4258" s="25">
        <v>0</v>
      </c>
      <c r="AI4258" s="25">
        <v>0</v>
      </c>
      <c r="AJ4258" s="25" t="s">
        <v>20</v>
      </c>
      <c r="AK4258" s="42" t="s">
        <v>19</v>
      </c>
      <c r="AL4258" s="25" t="s">
        <v>20</v>
      </c>
      <c r="AM4258" s="25">
        <v>1</v>
      </c>
      <c r="AN4258" s="25" t="s">
        <v>22</v>
      </c>
      <c r="AO4258" s="25" t="s">
        <v>22</v>
      </c>
      <c r="AP4258" s="25" t="s">
        <v>22</v>
      </c>
      <c r="AQ4258" s="25"/>
      <c r="AR4258" s="94"/>
      <c r="AS4258" s="157" t="s">
        <v>22</v>
      </c>
      <c r="AT4258" s="93" t="s">
        <v>22</v>
      </c>
      <c r="AU4258" s="92" t="s">
        <v>22</v>
      </c>
      <c r="AV4258" s="91" t="s">
        <v>48</v>
      </c>
      <c r="AW4258" s="92" t="s">
        <v>48</v>
      </c>
      <c r="AX4258" s="92" t="s">
        <v>48</v>
      </c>
      <c r="AY4258" s="91" t="s">
        <v>152</v>
      </c>
      <c r="AZ4258" s="23"/>
      <c r="BA4258" s="25">
        <v>0</v>
      </c>
      <c r="BB4258" t="s">
        <v>48</v>
      </c>
      <c r="BC4258" t="e">
        <v>#N/A</v>
      </c>
      <c r="BD4258" t="e">
        <f>IF(Z4258=BC4258,"OK")</f>
        <v>#N/A</v>
      </c>
      <c r="BE4258">
        <v>6.1349999999999998</v>
      </c>
      <c r="BF4258">
        <v>0.13750000000000001</v>
      </c>
      <c r="BG4258" t="s">
        <v>22</v>
      </c>
      <c r="BH4258" t="s">
        <v>22</v>
      </c>
      <c r="BI4258" t="s">
        <v>22</v>
      </c>
      <c r="BJ4258">
        <v>0</v>
      </c>
      <c r="BK4258">
        <v>0</v>
      </c>
      <c r="BN4258" s="183"/>
    </row>
    <row r="4259" spans="1:66" ht="25.5" x14ac:dyDescent="0.25">
      <c r="A4259" s="1"/>
      <c r="B4259" s="94">
        <v>4246</v>
      </c>
      <c r="C4259" s="43">
        <v>1050485</v>
      </c>
      <c r="D4259" s="25"/>
      <c r="E4259" s="27" t="s">
        <v>1210</v>
      </c>
      <c r="F4259" s="151" t="s">
        <v>21</v>
      </c>
      <c r="G4259" s="25"/>
      <c r="H4259" s="46" t="str">
        <f>IFERROR(IFERROR(IF(SEARCH("Usystems",$E4259)&gt;0,"Usystems"),IF(SEARCH("RIIFO",$E4259)&gt;0,"RIIFO","Uponor")),"Uponor")</f>
        <v>Uponor</v>
      </c>
      <c r="I4259" s="25" t="str">
        <f>IFERROR(MID($D4259,1,7)+0,"")</f>
        <v/>
      </c>
      <c r="J4259" s="25" t="str">
        <f>IFERROR(MID($D4259,10,7)+0,"")</f>
        <v/>
      </c>
      <c r="K4259" s="25" t="str">
        <f>IFERROR(MID($D4259,19,7)+0,"")</f>
        <v/>
      </c>
      <c r="L4259" s="25" t="str">
        <f>IFERROR(MID($D4259,28,7)+0,"")</f>
        <v/>
      </c>
      <c r="M4259" s="25" t="str">
        <f>IF(IFERROR(MID($Q4259,1,7)+0,"")&lt;1130000,IF(INDEX(C:C,MATCH(LEFT(Q4259,7)+0,I:I,0))&lt;1130000,"",INDEX(C:C,MATCH(LEFT(Q4259,7)+0,I:I,0))),IFERROR(MID($Q4259,1,7)+0,""))</f>
        <v/>
      </c>
      <c r="N4259" s="25" t="str">
        <f>IF(IFERROR(MID($Q4259,10,7)+0,"")&lt;1130000,"",IFERROR(MID($Q4259,10,7)+0,""))</f>
        <v/>
      </c>
      <c r="O4259" s="25" t="str">
        <f>IF(IFERROR(MID($Q4259,19,7)+0,"")&lt;1130000,"",IFERROR(MID($Q4259,19,7)+0,""))</f>
        <v/>
      </c>
      <c r="P4259" s="25" t="str">
        <f>IF(M4259="","",IF(N4259="",M4259,M4259&amp;", "&amp;N4259))</f>
        <v/>
      </c>
      <c r="Q4259" s="25"/>
      <c r="R4259" s="25"/>
      <c r="S4259" s="35" t="s">
        <v>106</v>
      </c>
      <c r="T4259" s="25" t="s">
        <v>36</v>
      </c>
      <c r="U4259" s="185">
        <v>19702</v>
      </c>
      <c r="V4259" s="188">
        <v>19702</v>
      </c>
      <c r="W4259" s="189">
        <v>19702</v>
      </c>
      <c r="X4259" s="31">
        <v>19702</v>
      </c>
      <c r="Y4259" s="90">
        <f>IFERROR(ROUND(X4259/W4259-1,2),"")</f>
        <v>0</v>
      </c>
      <c r="Z4259" s="31">
        <f>IF(OR(S4259="VLD MLC components",S4259="VLD MLC pipes",S4259="VLD PEX components",S4259="VLD PEX pipes",S4259="VLD PHC components",S4259="VLD PHC pipes",S4259="Controls VLD"),"По запросу",X4259)</f>
        <v>19702</v>
      </c>
      <c r="AA4259" s="63">
        <f>ROUND(X4259/1.2,3)</f>
        <v>16418.332999999999</v>
      </c>
      <c r="AB4259" s="23">
        <v>16418.332999999999</v>
      </c>
      <c r="AC4259" s="190">
        <f>IFERROR(ROUND(AA4259/AB4259-1,2),"")</f>
        <v>0</v>
      </c>
      <c r="AD4259" s="25">
        <v>7.1109999999999998</v>
      </c>
      <c r="AE4259" s="25">
        <v>0.13750000000000001</v>
      </c>
      <c r="AF4259" s="25">
        <v>0</v>
      </c>
      <c r="AG4259" s="25" t="s">
        <v>22</v>
      </c>
      <c r="AH4259" s="25">
        <v>0</v>
      </c>
      <c r="AI4259" s="25">
        <v>0</v>
      </c>
      <c r="AJ4259" s="25" t="s">
        <v>20</v>
      </c>
      <c r="AK4259" s="42" t="s">
        <v>19</v>
      </c>
      <c r="AL4259" s="25" t="s">
        <v>20</v>
      </c>
      <c r="AM4259" s="25">
        <v>1</v>
      </c>
      <c r="AN4259" s="25" t="s">
        <v>22</v>
      </c>
      <c r="AO4259" s="25" t="s">
        <v>22</v>
      </c>
      <c r="AP4259" s="25" t="s">
        <v>22</v>
      </c>
      <c r="AQ4259" s="25"/>
      <c r="AR4259" s="94"/>
      <c r="AS4259" s="157" t="s">
        <v>22</v>
      </c>
      <c r="AT4259" s="93" t="s">
        <v>22</v>
      </c>
      <c r="AU4259" s="92" t="s">
        <v>22</v>
      </c>
      <c r="AV4259" s="91" t="s">
        <v>48</v>
      </c>
      <c r="AW4259" s="92" t="s">
        <v>48</v>
      </c>
      <c r="AX4259" s="92" t="s">
        <v>48</v>
      </c>
      <c r="AY4259" s="91" t="s">
        <v>152</v>
      </c>
      <c r="AZ4259" s="23"/>
      <c r="BA4259" s="25">
        <v>0</v>
      </c>
      <c r="BB4259" t="s">
        <v>48</v>
      </c>
      <c r="BC4259" t="e">
        <v>#N/A</v>
      </c>
      <c r="BD4259" t="e">
        <f>IF(Z4259=BC4259,"OK")</f>
        <v>#N/A</v>
      </c>
      <c r="BE4259">
        <v>7.1109999999999998</v>
      </c>
      <c r="BF4259">
        <v>0.13750000000000001</v>
      </c>
      <c r="BG4259" t="s">
        <v>22</v>
      </c>
      <c r="BH4259" t="s">
        <v>22</v>
      </c>
      <c r="BI4259" t="s">
        <v>22</v>
      </c>
      <c r="BJ4259">
        <v>0</v>
      </c>
      <c r="BK4259">
        <v>0</v>
      </c>
      <c r="BN4259" s="183"/>
    </row>
    <row r="4260" spans="1:66" ht="25.5" x14ac:dyDescent="0.25">
      <c r="A4260" s="1"/>
      <c r="B4260" s="94">
        <v>4247</v>
      </c>
      <c r="C4260" s="43">
        <v>1050553</v>
      </c>
      <c r="D4260" s="25"/>
      <c r="E4260" s="27" t="s">
        <v>1209</v>
      </c>
      <c r="F4260" s="151" t="s">
        <v>21</v>
      </c>
      <c r="G4260" s="25"/>
      <c r="H4260" s="46" t="str">
        <f>IFERROR(IFERROR(IF(SEARCH("Usystems",$E4260)&gt;0,"Usystems"),IF(SEARCH("RIIFO",$E4260)&gt;0,"RIIFO","Uponor")),"Uponor")</f>
        <v>Uponor</v>
      </c>
      <c r="I4260" s="25" t="str">
        <f>IFERROR(MID($D4260,1,7)+0,"")</f>
        <v/>
      </c>
      <c r="J4260" s="25" t="str">
        <f>IFERROR(MID($D4260,10,7)+0,"")</f>
        <v/>
      </c>
      <c r="K4260" s="25" t="str">
        <f>IFERROR(MID($D4260,19,7)+0,"")</f>
        <v/>
      </c>
      <c r="L4260" s="25" t="str">
        <f>IFERROR(MID($D4260,28,7)+0,"")</f>
        <v/>
      </c>
      <c r="M4260" s="25" t="str">
        <f>IF(IFERROR(MID($Q4260,1,7)+0,"")&lt;1130000,IF(INDEX(C:C,MATCH(LEFT(Q4260,7)+0,I:I,0))&lt;1130000,"",INDEX(C:C,MATCH(LEFT(Q4260,7)+0,I:I,0))),IFERROR(MID($Q4260,1,7)+0,""))</f>
        <v/>
      </c>
      <c r="N4260" s="25" t="str">
        <f>IF(IFERROR(MID($Q4260,10,7)+0,"")&lt;1130000,"",IFERROR(MID($Q4260,10,7)+0,""))</f>
        <v/>
      </c>
      <c r="O4260" s="25" t="str">
        <f>IF(IFERROR(MID($Q4260,19,7)+0,"")&lt;1130000,"",IFERROR(MID($Q4260,19,7)+0,""))</f>
        <v/>
      </c>
      <c r="P4260" s="25" t="str">
        <f>IF(M4260="","",IF(N4260="",M4260,M4260&amp;", "&amp;N4260))</f>
        <v/>
      </c>
      <c r="Q4260" s="25"/>
      <c r="R4260" s="25"/>
      <c r="S4260" s="35" t="s">
        <v>106</v>
      </c>
      <c r="T4260" s="25" t="s">
        <v>36</v>
      </c>
      <c r="U4260" s="185">
        <v>49157</v>
      </c>
      <c r="V4260" s="188">
        <v>49157</v>
      </c>
      <c r="W4260" s="189">
        <v>49157</v>
      </c>
      <c r="X4260" s="31">
        <v>49157</v>
      </c>
      <c r="Y4260" s="90">
        <f>IFERROR(ROUND(X4260/W4260-1,2),"")</f>
        <v>0</v>
      </c>
      <c r="Z4260" s="31">
        <f>IF(OR(S4260="VLD MLC components",S4260="VLD MLC pipes",S4260="VLD PEX components",S4260="VLD PEX pipes",S4260="VLD PHC components",S4260="VLD PHC pipes",S4260="Controls VLD"),"По запросу",X4260)</f>
        <v>49157</v>
      </c>
      <c r="AA4260" s="63">
        <f>ROUND(X4260/1.2,3)</f>
        <v>40964.167000000001</v>
      </c>
      <c r="AB4260" s="23">
        <v>40964.167000000001</v>
      </c>
      <c r="AC4260" s="190">
        <f>IFERROR(ROUND(AA4260/AB4260-1,2),"")</f>
        <v>0</v>
      </c>
      <c r="AD4260" s="25">
        <v>14.72</v>
      </c>
      <c r="AE4260" s="25">
        <v>1.2769999999999999</v>
      </c>
      <c r="AF4260" s="25">
        <v>0</v>
      </c>
      <c r="AG4260" s="25" t="s">
        <v>22</v>
      </c>
      <c r="AH4260" s="25">
        <v>0</v>
      </c>
      <c r="AI4260" s="25">
        <v>0</v>
      </c>
      <c r="AJ4260" s="25" t="s">
        <v>20</v>
      </c>
      <c r="AK4260" s="42" t="s">
        <v>19</v>
      </c>
      <c r="AL4260" s="25" t="s">
        <v>20</v>
      </c>
      <c r="AM4260" s="25">
        <v>1</v>
      </c>
      <c r="AN4260" s="25" t="s">
        <v>22</v>
      </c>
      <c r="AO4260" s="25" t="s">
        <v>22</v>
      </c>
      <c r="AP4260" s="25" t="s">
        <v>22</v>
      </c>
      <c r="AQ4260" s="25"/>
      <c r="AR4260" s="94"/>
      <c r="AS4260" s="157" t="s">
        <v>22</v>
      </c>
      <c r="AT4260" s="93" t="s">
        <v>22</v>
      </c>
      <c r="AU4260" s="92" t="s">
        <v>22</v>
      </c>
      <c r="AV4260" s="91" t="s">
        <v>48</v>
      </c>
      <c r="AW4260" s="92" t="s">
        <v>48</v>
      </c>
      <c r="AX4260" s="92" t="s">
        <v>48</v>
      </c>
      <c r="AY4260" s="91" t="s">
        <v>152</v>
      </c>
      <c r="AZ4260" s="23"/>
      <c r="BA4260" s="25">
        <v>0</v>
      </c>
      <c r="BB4260" t="s">
        <v>48</v>
      </c>
      <c r="BC4260" t="e">
        <v>#N/A</v>
      </c>
      <c r="BD4260" t="e">
        <f>IF(Z4260=BC4260,"OK")</f>
        <v>#N/A</v>
      </c>
      <c r="BE4260">
        <v>14.72</v>
      </c>
      <c r="BF4260">
        <v>1.2769999999999999</v>
      </c>
      <c r="BG4260" t="s">
        <v>22</v>
      </c>
      <c r="BH4260" t="s">
        <v>22</v>
      </c>
      <c r="BI4260" t="s">
        <v>22</v>
      </c>
      <c r="BJ4260">
        <v>0</v>
      </c>
      <c r="BK4260">
        <v>0</v>
      </c>
      <c r="BN4260" s="183"/>
    </row>
    <row r="4261" spans="1:66" ht="25.5" x14ac:dyDescent="0.25">
      <c r="A4261" s="1"/>
      <c r="B4261" s="94">
        <v>4248</v>
      </c>
      <c r="C4261" s="43">
        <v>1050554</v>
      </c>
      <c r="D4261" s="25"/>
      <c r="E4261" s="27" t="s">
        <v>1208</v>
      </c>
      <c r="F4261" s="151" t="s">
        <v>21</v>
      </c>
      <c r="G4261" s="25"/>
      <c r="H4261" s="46" t="str">
        <f>IFERROR(IFERROR(IF(SEARCH("Usystems",$E4261)&gt;0,"Usystems"),IF(SEARCH("RIIFO",$E4261)&gt;0,"RIIFO","Uponor")),"Uponor")</f>
        <v>Uponor</v>
      </c>
      <c r="I4261" s="25" t="str">
        <f>IFERROR(MID($D4261,1,7)+0,"")</f>
        <v/>
      </c>
      <c r="J4261" s="25" t="str">
        <f>IFERROR(MID($D4261,10,7)+0,"")</f>
        <v/>
      </c>
      <c r="K4261" s="25" t="str">
        <f>IFERROR(MID($D4261,19,7)+0,"")</f>
        <v/>
      </c>
      <c r="L4261" s="25" t="str">
        <f>IFERROR(MID($D4261,28,7)+0,"")</f>
        <v/>
      </c>
      <c r="M4261" s="25" t="str">
        <f>IF(IFERROR(MID($Q4261,1,7)+0,"")&lt;1130000,IF(INDEX(C:C,MATCH(LEFT(Q4261,7)+0,I:I,0))&lt;1130000,"",INDEX(C:C,MATCH(LEFT(Q4261,7)+0,I:I,0))),IFERROR(MID($Q4261,1,7)+0,""))</f>
        <v/>
      </c>
      <c r="N4261" s="25" t="str">
        <f>IF(IFERROR(MID($Q4261,10,7)+0,"")&lt;1130000,"",IFERROR(MID($Q4261,10,7)+0,""))</f>
        <v/>
      </c>
      <c r="O4261" s="25" t="str">
        <f>IF(IFERROR(MID($Q4261,19,7)+0,"")&lt;1130000,"",IFERROR(MID($Q4261,19,7)+0,""))</f>
        <v/>
      </c>
      <c r="P4261" s="25" t="str">
        <f>IF(M4261="","",IF(N4261="",M4261,M4261&amp;", "&amp;N4261))</f>
        <v/>
      </c>
      <c r="Q4261" s="25"/>
      <c r="R4261" s="25"/>
      <c r="S4261" s="35" t="s">
        <v>106</v>
      </c>
      <c r="T4261" s="25" t="s">
        <v>36</v>
      </c>
      <c r="U4261" s="185">
        <v>59134</v>
      </c>
      <c r="V4261" s="188">
        <v>59134</v>
      </c>
      <c r="W4261" s="189">
        <v>59134</v>
      </c>
      <c r="X4261" s="31">
        <v>59134</v>
      </c>
      <c r="Y4261" s="90">
        <f>IFERROR(ROUND(X4261/W4261-1,2),"")</f>
        <v>0</v>
      </c>
      <c r="Z4261" s="31">
        <f>IF(OR(S4261="VLD MLC components",S4261="VLD MLC pipes",S4261="VLD PEX components",S4261="VLD PEX pipes",S4261="VLD PHC components",S4261="VLD PHC pipes",S4261="Controls VLD"),"По запросу",X4261)</f>
        <v>59134</v>
      </c>
      <c r="AA4261" s="63">
        <f>ROUND(X4261/1.2,3)</f>
        <v>49278.332999999999</v>
      </c>
      <c r="AB4261" s="23">
        <v>49278.332999999999</v>
      </c>
      <c r="AC4261" s="190">
        <f>IFERROR(ROUND(AA4261/AB4261-1,2),"")</f>
        <v>0</v>
      </c>
      <c r="AD4261" s="25">
        <v>14.72</v>
      </c>
      <c r="AE4261" s="25">
        <v>1</v>
      </c>
      <c r="AF4261" s="25">
        <v>0</v>
      </c>
      <c r="AG4261" s="25" t="s">
        <v>22</v>
      </c>
      <c r="AH4261" s="25">
        <v>0</v>
      </c>
      <c r="AI4261" s="25">
        <v>0</v>
      </c>
      <c r="AJ4261" s="25" t="s">
        <v>20</v>
      </c>
      <c r="AK4261" s="42" t="s">
        <v>19</v>
      </c>
      <c r="AL4261" s="25" t="s">
        <v>20</v>
      </c>
      <c r="AM4261" s="25">
        <v>1</v>
      </c>
      <c r="AN4261" s="25" t="s">
        <v>22</v>
      </c>
      <c r="AO4261" s="25" t="s">
        <v>22</v>
      </c>
      <c r="AP4261" s="25" t="s">
        <v>22</v>
      </c>
      <c r="AQ4261" s="25"/>
      <c r="AR4261" s="94"/>
      <c r="AS4261" s="157" t="s">
        <v>22</v>
      </c>
      <c r="AT4261" s="93" t="s">
        <v>22</v>
      </c>
      <c r="AU4261" s="92" t="s">
        <v>22</v>
      </c>
      <c r="AV4261" s="91" t="s">
        <v>48</v>
      </c>
      <c r="AW4261" s="92" t="s">
        <v>48</v>
      </c>
      <c r="AX4261" s="92" t="s">
        <v>48</v>
      </c>
      <c r="AY4261" s="91" t="s">
        <v>152</v>
      </c>
      <c r="AZ4261" s="23"/>
      <c r="BA4261" s="25">
        <v>0</v>
      </c>
      <c r="BB4261" t="s">
        <v>48</v>
      </c>
      <c r="BC4261" t="e">
        <v>#N/A</v>
      </c>
      <c r="BD4261" t="e">
        <f>IF(Z4261=BC4261,"OK")</f>
        <v>#N/A</v>
      </c>
      <c r="BE4261">
        <v>14.72</v>
      </c>
      <c r="BF4261">
        <v>1</v>
      </c>
      <c r="BG4261" t="s">
        <v>22</v>
      </c>
      <c r="BH4261" t="s">
        <v>22</v>
      </c>
      <c r="BI4261" t="s">
        <v>22</v>
      </c>
      <c r="BJ4261">
        <v>0</v>
      </c>
      <c r="BK4261">
        <v>0</v>
      </c>
      <c r="BN4261" s="183"/>
    </row>
    <row r="4262" spans="1:66" ht="25.5" x14ac:dyDescent="0.25">
      <c r="A4262" s="1"/>
      <c r="B4262" s="94">
        <v>4249</v>
      </c>
      <c r="C4262" s="43">
        <v>1050555</v>
      </c>
      <c r="D4262" s="25"/>
      <c r="E4262" s="27" t="s">
        <v>1207</v>
      </c>
      <c r="F4262" s="151" t="s">
        <v>21</v>
      </c>
      <c r="G4262" s="25"/>
      <c r="H4262" s="46" t="str">
        <f>IFERROR(IFERROR(IF(SEARCH("Usystems",$E4262)&gt;0,"Usystems"),IF(SEARCH("RIIFO",$E4262)&gt;0,"RIIFO","Uponor")),"Uponor")</f>
        <v>Uponor</v>
      </c>
      <c r="I4262" s="25" t="str">
        <f>IFERROR(MID($D4262,1,7)+0,"")</f>
        <v/>
      </c>
      <c r="J4262" s="25" t="str">
        <f>IFERROR(MID($D4262,10,7)+0,"")</f>
        <v/>
      </c>
      <c r="K4262" s="25" t="str">
        <f>IFERROR(MID($D4262,19,7)+0,"")</f>
        <v/>
      </c>
      <c r="L4262" s="25" t="str">
        <f>IFERROR(MID($D4262,28,7)+0,"")</f>
        <v/>
      </c>
      <c r="M4262" s="25" t="str">
        <f>IF(IFERROR(MID($Q4262,1,7)+0,"")&lt;1130000,IF(INDEX(C:C,MATCH(LEFT(Q4262,7)+0,I:I,0))&lt;1130000,"",INDEX(C:C,MATCH(LEFT(Q4262,7)+0,I:I,0))),IFERROR(MID($Q4262,1,7)+0,""))</f>
        <v/>
      </c>
      <c r="N4262" s="25" t="str">
        <f>IF(IFERROR(MID($Q4262,10,7)+0,"")&lt;1130000,"",IFERROR(MID($Q4262,10,7)+0,""))</f>
        <v/>
      </c>
      <c r="O4262" s="25" t="str">
        <f>IF(IFERROR(MID($Q4262,19,7)+0,"")&lt;1130000,"",IFERROR(MID($Q4262,19,7)+0,""))</f>
        <v/>
      </c>
      <c r="P4262" s="25" t="str">
        <f>IF(M4262="","",IF(N4262="",M4262,M4262&amp;", "&amp;N4262))</f>
        <v/>
      </c>
      <c r="Q4262" s="25"/>
      <c r="R4262" s="25"/>
      <c r="S4262" s="35" t="s">
        <v>106</v>
      </c>
      <c r="T4262" s="25" t="s">
        <v>36</v>
      </c>
      <c r="U4262" s="185">
        <v>49157</v>
      </c>
      <c r="V4262" s="188">
        <v>49157</v>
      </c>
      <c r="W4262" s="189">
        <v>49157</v>
      </c>
      <c r="X4262" s="31">
        <v>49157</v>
      </c>
      <c r="Y4262" s="90">
        <f>IFERROR(ROUND(X4262/W4262-1,2),"")</f>
        <v>0</v>
      </c>
      <c r="Z4262" s="31">
        <f>IF(OR(S4262="VLD MLC components",S4262="VLD MLC pipes",S4262="VLD PEX components",S4262="VLD PEX pipes",S4262="VLD PHC components",S4262="VLD PHC pipes",S4262="Controls VLD"),"По запросу",X4262)</f>
        <v>49157</v>
      </c>
      <c r="AA4262" s="63">
        <f>ROUND(X4262/1.2,3)</f>
        <v>40964.167000000001</v>
      </c>
      <c r="AB4262" s="23">
        <v>40964.167000000001</v>
      </c>
      <c r="AC4262" s="190">
        <f>IFERROR(ROUND(AA4262/AB4262-1,2),"")</f>
        <v>0</v>
      </c>
      <c r="AD4262" s="25">
        <v>12.13</v>
      </c>
      <c r="AE4262" s="25">
        <v>1.0089999999999999</v>
      </c>
      <c r="AF4262" s="25">
        <v>0</v>
      </c>
      <c r="AG4262" s="25" t="s">
        <v>22</v>
      </c>
      <c r="AH4262" s="25">
        <v>0</v>
      </c>
      <c r="AI4262" s="25">
        <v>0</v>
      </c>
      <c r="AJ4262" s="25" t="s">
        <v>20</v>
      </c>
      <c r="AK4262" s="42" t="s">
        <v>19</v>
      </c>
      <c r="AL4262" s="25" t="s">
        <v>20</v>
      </c>
      <c r="AM4262" s="25">
        <v>1</v>
      </c>
      <c r="AN4262" s="25" t="s">
        <v>22</v>
      </c>
      <c r="AO4262" s="25" t="s">
        <v>22</v>
      </c>
      <c r="AP4262" s="25" t="s">
        <v>22</v>
      </c>
      <c r="AQ4262" s="25"/>
      <c r="AR4262" s="94"/>
      <c r="AS4262" s="157" t="s">
        <v>22</v>
      </c>
      <c r="AT4262" s="93" t="s">
        <v>22</v>
      </c>
      <c r="AU4262" s="92" t="s">
        <v>22</v>
      </c>
      <c r="AV4262" s="91" t="s">
        <v>48</v>
      </c>
      <c r="AW4262" s="92" t="s">
        <v>48</v>
      </c>
      <c r="AX4262" s="92" t="s">
        <v>48</v>
      </c>
      <c r="AY4262" s="91" t="s">
        <v>152</v>
      </c>
      <c r="AZ4262" s="23"/>
      <c r="BA4262" s="25">
        <v>0</v>
      </c>
      <c r="BB4262" t="s">
        <v>48</v>
      </c>
      <c r="BC4262" t="e">
        <v>#N/A</v>
      </c>
      <c r="BD4262" t="e">
        <f>IF(Z4262=BC4262,"OK")</f>
        <v>#N/A</v>
      </c>
      <c r="BE4262">
        <v>12.13</v>
      </c>
      <c r="BF4262">
        <v>1.0089999999999999</v>
      </c>
      <c r="BG4262" t="s">
        <v>22</v>
      </c>
      <c r="BH4262" t="s">
        <v>22</v>
      </c>
      <c r="BI4262" t="s">
        <v>22</v>
      </c>
      <c r="BJ4262">
        <v>0</v>
      </c>
      <c r="BK4262">
        <v>0</v>
      </c>
      <c r="BN4262" s="183"/>
    </row>
    <row r="4263" spans="1:66" ht="25.5" x14ac:dyDescent="0.25">
      <c r="A4263" s="1"/>
      <c r="B4263" s="94">
        <v>4250</v>
      </c>
      <c r="C4263" s="43">
        <v>1050556</v>
      </c>
      <c r="D4263" s="25"/>
      <c r="E4263" s="27" t="s">
        <v>1206</v>
      </c>
      <c r="F4263" s="151" t="s">
        <v>21</v>
      </c>
      <c r="G4263" s="25"/>
      <c r="H4263" s="46" t="str">
        <f>IFERROR(IFERROR(IF(SEARCH("Usystems",$E4263)&gt;0,"Usystems"),IF(SEARCH("RIIFO",$E4263)&gt;0,"RIIFO","Uponor")),"Uponor")</f>
        <v>Uponor</v>
      </c>
      <c r="I4263" s="25" t="str">
        <f>IFERROR(MID($D4263,1,7)+0,"")</f>
        <v/>
      </c>
      <c r="J4263" s="25" t="str">
        <f>IFERROR(MID($D4263,10,7)+0,"")</f>
        <v/>
      </c>
      <c r="K4263" s="25" t="str">
        <f>IFERROR(MID($D4263,19,7)+0,"")</f>
        <v/>
      </c>
      <c r="L4263" s="25" t="str">
        <f>IFERROR(MID($D4263,28,7)+0,"")</f>
        <v/>
      </c>
      <c r="M4263" s="25" t="str">
        <f>IF(IFERROR(MID($Q4263,1,7)+0,"")&lt;1130000,IF(INDEX(C:C,MATCH(LEFT(Q4263,7)+0,I:I,0))&lt;1130000,"",INDEX(C:C,MATCH(LEFT(Q4263,7)+0,I:I,0))),IFERROR(MID($Q4263,1,7)+0,""))</f>
        <v/>
      </c>
      <c r="N4263" s="25" t="str">
        <f>IF(IFERROR(MID($Q4263,10,7)+0,"")&lt;1130000,"",IFERROR(MID($Q4263,10,7)+0,""))</f>
        <v/>
      </c>
      <c r="O4263" s="25" t="str">
        <f>IF(IFERROR(MID($Q4263,19,7)+0,"")&lt;1130000,"",IFERROR(MID($Q4263,19,7)+0,""))</f>
        <v/>
      </c>
      <c r="P4263" s="25" t="str">
        <f>IF(M4263="","",IF(N4263="",M4263,M4263&amp;", "&amp;N4263))</f>
        <v/>
      </c>
      <c r="Q4263" s="25"/>
      <c r="R4263" s="25"/>
      <c r="S4263" s="35" t="s">
        <v>106</v>
      </c>
      <c r="T4263" s="25" t="s">
        <v>36</v>
      </c>
      <c r="U4263" s="185">
        <v>59134</v>
      </c>
      <c r="V4263" s="188">
        <v>59134</v>
      </c>
      <c r="W4263" s="189">
        <v>59134</v>
      </c>
      <c r="X4263" s="31">
        <v>59134</v>
      </c>
      <c r="Y4263" s="90">
        <f>IFERROR(ROUND(X4263/W4263-1,2),"")</f>
        <v>0</v>
      </c>
      <c r="Z4263" s="31">
        <f>IF(OR(S4263="VLD MLC components",S4263="VLD MLC pipes",S4263="VLD PEX components",S4263="VLD PEX pipes",S4263="VLD PHC components",S4263="VLD PHC pipes",S4263="Controls VLD"),"По запросу",X4263)</f>
        <v>59134</v>
      </c>
      <c r="AA4263" s="63">
        <f>ROUND(X4263/1.2,3)</f>
        <v>49278.332999999999</v>
      </c>
      <c r="AB4263" s="23">
        <v>49278.332999999999</v>
      </c>
      <c r="AC4263" s="190">
        <f>IFERROR(ROUND(AA4263/AB4263-1,2),"")</f>
        <v>0</v>
      </c>
      <c r="AD4263" s="25">
        <v>12.55</v>
      </c>
      <c r="AE4263" s="25">
        <v>1.0089999999999999</v>
      </c>
      <c r="AF4263" s="25">
        <v>0</v>
      </c>
      <c r="AG4263" s="25" t="s">
        <v>22</v>
      </c>
      <c r="AH4263" s="25">
        <v>0</v>
      </c>
      <c r="AI4263" s="25">
        <v>0</v>
      </c>
      <c r="AJ4263" s="25" t="s">
        <v>20</v>
      </c>
      <c r="AK4263" s="42" t="s">
        <v>19</v>
      </c>
      <c r="AL4263" s="25" t="s">
        <v>20</v>
      </c>
      <c r="AM4263" s="25">
        <v>1</v>
      </c>
      <c r="AN4263" s="25" t="s">
        <v>22</v>
      </c>
      <c r="AO4263" s="25" t="s">
        <v>22</v>
      </c>
      <c r="AP4263" s="25" t="s">
        <v>22</v>
      </c>
      <c r="AQ4263" s="25"/>
      <c r="AR4263" s="94"/>
      <c r="AS4263" s="157" t="s">
        <v>22</v>
      </c>
      <c r="AT4263" s="93" t="s">
        <v>22</v>
      </c>
      <c r="AU4263" s="92" t="s">
        <v>22</v>
      </c>
      <c r="AV4263" s="91" t="s">
        <v>48</v>
      </c>
      <c r="AW4263" s="92" t="s">
        <v>48</v>
      </c>
      <c r="AX4263" s="92" t="s">
        <v>48</v>
      </c>
      <c r="AY4263" s="91" t="s">
        <v>152</v>
      </c>
      <c r="AZ4263" s="23"/>
      <c r="BA4263" s="25">
        <v>0</v>
      </c>
      <c r="BB4263" t="s">
        <v>48</v>
      </c>
      <c r="BC4263" t="e">
        <v>#N/A</v>
      </c>
      <c r="BD4263" t="e">
        <f>IF(Z4263=BC4263,"OK")</f>
        <v>#N/A</v>
      </c>
      <c r="BE4263">
        <v>12.55</v>
      </c>
      <c r="BF4263">
        <v>1.0089999999999999</v>
      </c>
      <c r="BG4263" t="s">
        <v>22</v>
      </c>
      <c r="BH4263" t="s">
        <v>22</v>
      </c>
      <c r="BI4263" t="s">
        <v>22</v>
      </c>
      <c r="BJ4263">
        <v>0</v>
      </c>
      <c r="BK4263">
        <v>0</v>
      </c>
      <c r="BN4263" s="183"/>
    </row>
    <row r="4264" spans="1:66" ht="25.5" x14ac:dyDescent="0.25">
      <c r="A4264" s="1"/>
      <c r="B4264" s="94">
        <v>4251</v>
      </c>
      <c r="C4264" s="43">
        <v>1050644</v>
      </c>
      <c r="D4264" s="25"/>
      <c r="E4264" s="27" t="s">
        <v>1205</v>
      </c>
      <c r="F4264" s="151" t="s">
        <v>21</v>
      </c>
      <c r="G4264" s="25"/>
      <c r="H4264" s="46" t="str">
        <f>IFERROR(IFERROR(IF(SEARCH("Usystems",$E4264)&gt;0,"Usystems"),IF(SEARCH("RIIFO",$E4264)&gt;0,"RIIFO","Uponor")),"Uponor")</f>
        <v>Uponor</v>
      </c>
      <c r="I4264" s="25" t="str">
        <f>IFERROR(MID($D4264,1,7)+0,"")</f>
        <v/>
      </c>
      <c r="J4264" s="25" t="str">
        <f>IFERROR(MID($D4264,10,7)+0,"")</f>
        <v/>
      </c>
      <c r="K4264" s="25" t="str">
        <f>IFERROR(MID($D4264,19,7)+0,"")</f>
        <v/>
      </c>
      <c r="L4264" s="25" t="str">
        <f>IFERROR(MID($D4264,28,7)+0,"")</f>
        <v/>
      </c>
      <c r="M4264" s="25" t="str">
        <f>IF(IFERROR(MID($Q4264,1,7)+0,"")&lt;1130000,IF(INDEX(C:C,MATCH(LEFT(Q4264,7)+0,I:I,0))&lt;1130000,"",INDEX(C:C,MATCH(LEFT(Q4264,7)+0,I:I,0))),IFERROR(MID($Q4264,1,7)+0,""))</f>
        <v/>
      </c>
      <c r="N4264" s="25" t="str">
        <f>IF(IFERROR(MID($Q4264,10,7)+0,"")&lt;1130000,"",IFERROR(MID($Q4264,10,7)+0,""))</f>
        <v/>
      </c>
      <c r="O4264" s="25" t="str">
        <f>IF(IFERROR(MID($Q4264,19,7)+0,"")&lt;1130000,"",IFERROR(MID($Q4264,19,7)+0,""))</f>
        <v/>
      </c>
      <c r="P4264" s="25" t="str">
        <f>IF(M4264="","",IF(N4264="",M4264,M4264&amp;", "&amp;N4264))</f>
        <v/>
      </c>
      <c r="Q4264" s="25"/>
      <c r="R4264" s="25"/>
      <c r="S4264" s="35" t="s">
        <v>106</v>
      </c>
      <c r="T4264" s="25" t="s">
        <v>36</v>
      </c>
      <c r="U4264" s="185">
        <v>14120</v>
      </c>
      <c r="V4264" s="188">
        <v>14120</v>
      </c>
      <c r="W4264" s="189">
        <v>14120</v>
      </c>
      <c r="X4264" s="31">
        <v>14120</v>
      </c>
      <c r="Y4264" s="90">
        <f>IFERROR(ROUND(X4264/W4264-1,2),"")</f>
        <v>0</v>
      </c>
      <c r="Z4264" s="31">
        <f>IF(OR(S4264="VLD MLC components",S4264="VLD MLC pipes",S4264="VLD PEX components",S4264="VLD PEX pipes",S4264="VLD PHC components",S4264="VLD PHC pipes",S4264="Controls VLD"),"По запросу",X4264)</f>
        <v>14120</v>
      </c>
      <c r="AA4264" s="63">
        <f>ROUND(X4264/1.2,3)</f>
        <v>11766.666999999999</v>
      </c>
      <c r="AB4264" s="23">
        <v>11766.666999999999</v>
      </c>
      <c r="AC4264" s="190">
        <f>IFERROR(ROUND(AA4264/AB4264-1,2),"")</f>
        <v>0</v>
      </c>
      <c r="AD4264" s="25">
        <v>14.505000000000001</v>
      </c>
      <c r="AE4264" s="25">
        <v>0.2</v>
      </c>
      <c r="AF4264" s="25">
        <v>0</v>
      </c>
      <c r="AG4264" s="25" t="s">
        <v>22</v>
      </c>
      <c r="AH4264" s="25">
        <v>0</v>
      </c>
      <c r="AI4264" s="25">
        <v>0</v>
      </c>
      <c r="AJ4264" s="25" t="s">
        <v>20</v>
      </c>
      <c r="AK4264" s="42" t="s">
        <v>19</v>
      </c>
      <c r="AL4264" s="25" t="s">
        <v>20</v>
      </c>
      <c r="AM4264" s="25">
        <v>1</v>
      </c>
      <c r="AN4264" s="25" t="s">
        <v>22</v>
      </c>
      <c r="AO4264" s="25" t="s">
        <v>22</v>
      </c>
      <c r="AP4264" s="25" t="s">
        <v>22</v>
      </c>
      <c r="AQ4264" s="25"/>
      <c r="AR4264" s="94"/>
      <c r="AS4264" s="157" t="s">
        <v>22</v>
      </c>
      <c r="AT4264" s="93" t="s">
        <v>22</v>
      </c>
      <c r="AU4264" s="92" t="s">
        <v>22</v>
      </c>
      <c r="AV4264" s="91" t="s">
        <v>48</v>
      </c>
      <c r="AW4264" s="92" t="s">
        <v>48</v>
      </c>
      <c r="AX4264" s="92" t="s">
        <v>48</v>
      </c>
      <c r="AY4264" s="91" t="s">
        <v>152</v>
      </c>
      <c r="AZ4264" s="23"/>
      <c r="BA4264" s="25">
        <v>0</v>
      </c>
      <c r="BB4264" t="s">
        <v>48</v>
      </c>
      <c r="BC4264" t="e">
        <v>#N/A</v>
      </c>
      <c r="BD4264" t="e">
        <f>IF(Z4264=BC4264,"OK")</f>
        <v>#N/A</v>
      </c>
      <c r="BE4264">
        <v>14.505000000000001</v>
      </c>
      <c r="BF4264">
        <v>0.2</v>
      </c>
      <c r="BG4264" t="s">
        <v>22</v>
      </c>
      <c r="BH4264" t="s">
        <v>22</v>
      </c>
      <c r="BI4264" t="s">
        <v>22</v>
      </c>
      <c r="BJ4264">
        <v>0</v>
      </c>
      <c r="BK4264">
        <v>0</v>
      </c>
      <c r="BN4264" s="183"/>
    </row>
    <row r="4265" spans="1:66" ht="25.5" x14ac:dyDescent="0.25">
      <c r="A4265" s="1"/>
      <c r="B4265" s="94">
        <v>4252</v>
      </c>
      <c r="C4265" s="43">
        <v>1050648</v>
      </c>
      <c r="D4265" s="25"/>
      <c r="E4265" s="27" t="s">
        <v>1204</v>
      </c>
      <c r="F4265" s="151" t="s">
        <v>21</v>
      </c>
      <c r="G4265" s="25"/>
      <c r="H4265" s="46" t="str">
        <f>IFERROR(IFERROR(IF(SEARCH("Usystems",$E4265)&gt;0,"Usystems"),IF(SEARCH("RIIFO",$E4265)&gt;0,"RIIFO","Uponor")),"Uponor")</f>
        <v>Uponor</v>
      </c>
      <c r="I4265" s="25" t="str">
        <f>IFERROR(MID($D4265,1,7)+0,"")</f>
        <v/>
      </c>
      <c r="J4265" s="25" t="str">
        <f>IFERROR(MID($D4265,10,7)+0,"")</f>
        <v/>
      </c>
      <c r="K4265" s="25" t="str">
        <f>IFERROR(MID($D4265,19,7)+0,"")</f>
        <v/>
      </c>
      <c r="L4265" s="25" t="str">
        <f>IFERROR(MID($D4265,28,7)+0,"")</f>
        <v/>
      </c>
      <c r="M4265" s="25" t="str">
        <f>IF(IFERROR(MID($Q4265,1,7)+0,"")&lt;1130000,IF(INDEX(C:C,MATCH(LEFT(Q4265,7)+0,I:I,0))&lt;1130000,"",INDEX(C:C,MATCH(LEFT(Q4265,7)+0,I:I,0))),IFERROR(MID($Q4265,1,7)+0,""))</f>
        <v/>
      </c>
      <c r="N4265" s="25" t="str">
        <f>IF(IFERROR(MID($Q4265,10,7)+0,"")&lt;1130000,"",IFERROR(MID($Q4265,10,7)+0,""))</f>
        <v/>
      </c>
      <c r="O4265" s="25" t="str">
        <f>IF(IFERROR(MID($Q4265,19,7)+0,"")&lt;1130000,"",IFERROR(MID($Q4265,19,7)+0,""))</f>
        <v/>
      </c>
      <c r="P4265" s="25" t="str">
        <f>IF(M4265="","",IF(N4265="",M4265,M4265&amp;", "&amp;N4265))</f>
        <v/>
      </c>
      <c r="Q4265" s="25"/>
      <c r="R4265" s="25"/>
      <c r="S4265" s="35" t="s">
        <v>106</v>
      </c>
      <c r="T4265" s="25" t="s">
        <v>36</v>
      </c>
      <c r="U4265" s="185">
        <v>8330</v>
      </c>
      <c r="V4265" s="188">
        <v>8330</v>
      </c>
      <c r="W4265" s="189">
        <v>8330</v>
      </c>
      <c r="X4265" s="31">
        <v>8330</v>
      </c>
      <c r="Y4265" s="90">
        <f>IFERROR(ROUND(X4265/W4265-1,2),"")</f>
        <v>0</v>
      </c>
      <c r="Z4265" s="31">
        <f>IF(OR(S4265="VLD MLC components",S4265="VLD MLC pipes",S4265="VLD PEX components",S4265="VLD PEX pipes",S4265="VLD PHC components",S4265="VLD PHC pipes",S4265="Controls VLD"),"По запросу",X4265)</f>
        <v>8330</v>
      </c>
      <c r="AA4265" s="63">
        <f>ROUND(X4265/1.2,3)</f>
        <v>6941.6670000000004</v>
      </c>
      <c r="AB4265" s="23">
        <v>6941.6670000000004</v>
      </c>
      <c r="AC4265" s="190">
        <f>IFERROR(ROUND(AA4265/AB4265-1,2),"")</f>
        <v>0</v>
      </c>
      <c r="AD4265" s="25">
        <v>2</v>
      </c>
      <c r="AE4265" s="25">
        <v>6.0000000000000001E-3</v>
      </c>
      <c r="AF4265" s="25">
        <v>0</v>
      </c>
      <c r="AG4265" s="25" t="s">
        <v>22</v>
      </c>
      <c r="AH4265" s="25">
        <v>0</v>
      </c>
      <c r="AI4265" s="25">
        <v>0</v>
      </c>
      <c r="AJ4265" s="25" t="s">
        <v>20</v>
      </c>
      <c r="AK4265" s="42" t="s">
        <v>19</v>
      </c>
      <c r="AL4265" s="25" t="s">
        <v>20</v>
      </c>
      <c r="AM4265" s="25">
        <v>1</v>
      </c>
      <c r="AN4265" s="25"/>
      <c r="AO4265" s="25"/>
      <c r="AP4265" s="25"/>
      <c r="AQ4265" s="25"/>
      <c r="AR4265" s="94"/>
      <c r="AS4265" s="157" t="s">
        <v>22</v>
      </c>
      <c r="AT4265" s="93" t="s">
        <v>22</v>
      </c>
      <c r="AU4265" s="92" t="s">
        <v>22</v>
      </c>
      <c r="AV4265" s="91" t="s">
        <v>48</v>
      </c>
      <c r="AW4265" s="92" t="s">
        <v>48</v>
      </c>
      <c r="AX4265" s="92" t="s">
        <v>48</v>
      </c>
      <c r="AY4265" s="91" t="s">
        <v>152</v>
      </c>
      <c r="AZ4265" s="23"/>
      <c r="BA4265" s="25">
        <v>0</v>
      </c>
      <c r="BB4265" t="s">
        <v>48</v>
      </c>
      <c r="BC4265" t="e">
        <v>#N/A</v>
      </c>
      <c r="BD4265" t="e">
        <f>IF(Z4265=BC4265,"OK")</f>
        <v>#N/A</v>
      </c>
      <c r="BE4265">
        <v>2</v>
      </c>
      <c r="BF4265">
        <v>6.0000000000000001E-3</v>
      </c>
      <c r="BG4265">
        <v>0</v>
      </c>
      <c r="BH4265">
        <v>0</v>
      </c>
      <c r="BI4265">
        <v>0</v>
      </c>
      <c r="BJ4265">
        <v>0</v>
      </c>
      <c r="BK4265">
        <v>0</v>
      </c>
      <c r="BN4265" s="183"/>
    </row>
    <row r="4266" spans="1:66" ht="25.5" x14ac:dyDescent="0.25">
      <c r="A4266" s="1"/>
      <c r="B4266" s="94">
        <v>4253</v>
      </c>
      <c r="C4266" s="43">
        <v>1050654</v>
      </c>
      <c r="D4266" s="25"/>
      <c r="E4266" s="27" t="s">
        <v>1203</v>
      </c>
      <c r="F4266" s="151" t="s">
        <v>21</v>
      </c>
      <c r="G4266" s="25"/>
      <c r="H4266" s="46" t="str">
        <f>IFERROR(IFERROR(IF(SEARCH("Usystems",$E4266)&gt;0,"Usystems"),IF(SEARCH("RIIFO",$E4266)&gt;0,"RIIFO","Uponor")),"Uponor")</f>
        <v>Uponor</v>
      </c>
      <c r="I4266" s="25" t="str">
        <f>IFERROR(MID($D4266,1,7)+0,"")</f>
        <v/>
      </c>
      <c r="J4266" s="25" t="str">
        <f>IFERROR(MID($D4266,10,7)+0,"")</f>
        <v/>
      </c>
      <c r="K4266" s="25" t="str">
        <f>IFERROR(MID($D4266,19,7)+0,"")</f>
        <v/>
      </c>
      <c r="L4266" s="25" t="str">
        <f>IFERROR(MID($D4266,28,7)+0,"")</f>
        <v/>
      </c>
      <c r="M4266" s="25" t="str">
        <f>IF(IFERROR(MID($Q4266,1,7)+0,"")&lt;1130000,IF(INDEX(C:C,MATCH(LEFT(Q4266,7)+0,I:I,0))&lt;1130000,"",INDEX(C:C,MATCH(LEFT(Q4266,7)+0,I:I,0))),IFERROR(MID($Q4266,1,7)+0,""))</f>
        <v/>
      </c>
      <c r="N4266" s="25" t="str">
        <f>IF(IFERROR(MID($Q4266,10,7)+0,"")&lt;1130000,"",IFERROR(MID($Q4266,10,7)+0,""))</f>
        <v/>
      </c>
      <c r="O4266" s="25" t="str">
        <f>IF(IFERROR(MID($Q4266,19,7)+0,"")&lt;1130000,"",IFERROR(MID($Q4266,19,7)+0,""))</f>
        <v/>
      </c>
      <c r="P4266" s="25" t="str">
        <f>IF(M4266="","",IF(N4266="",M4266,M4266&amp;", "&amp;N4266))</f>
        <v/>
      </c>
      <c r="Q4266" s="25"/>
      <c r="R4266" s="25"/>
      <c r="S4266" s="35" t="s">
        <v>106</v>
      </c>
      <c r="T4266" s="25" t="s">
        <v>36</v>
      </c>
      <c r="U4266" s="185">
        <v>14120</v>
      </c>
      <c r="V4266" s="188">
        <v>14120</v>
      </c>
      <c r="W4266" s="189">
        <v>14120</v>
      </c>
      <c r="X4266" s="31">
        <v>14120</v>
      </c>
      <c r="Y4266" s="90">
        <f>IFERROR(ROUND(X4266/W4266-1,2),"")</f>
        <v>0</v>
      </c>
      <c r="Z4266" s="31">
        <f>IF(OR(S4266="VLD MLC components",S4266="VLD MLC pipes",S4266="VLD PEX components",S4266="VLD PEX pipes",S4266="VLD PHC components",S4266="VLD PHC pipes",S4266="Controls VLD"),"По запросу",X4266)</f>
        <v>14120</v>
      </c>
      <c r="AA4266" s="63">
        <f>ROUND(X4266/1.2,3)</f>
        <v>11766.666999999999</v>
      </c>
      <c r="AB4266" s="23">
        <v>11766.666999999999</v>
      </c>
      <c r="AC4266" s="190">
        <f>IFERROR(ROUND(AA4266/AB4266-1,2),"")</f>
        <v>0</v>
      </c>
      <c r="AD4266" s="25">
        <v>3</v>
      </c>
      <c r="AE4266" s="25">
        <v>2.5000000000000001E-2</v>
      </c>
      <c r="AF4266" s="25">
        <v>0</v>
      </c>
      <c r="AG4266" s="25" t="s">
        <v>22</v>
      </c>
      <c r="AH4266" s="25">
        <v>0</v>
      </c>
      <c r="AI4266" s="25">
        <v>0</v>
      </c>
      <c r="AJ4266" s="25" t="s">
        <v>20</v>
      </c>
      <c r="AK4266" s="42" t="s">
        <v>19</v>
      </c>
      <c r="AL4266" s="25" t="s">
        <v>20</v>
      </c>
      <c r="AM4266" s="25">
        <v>1</v>
      </c>
      <c r="AN4266" s="25" t="s">
        <v>22</v>
      </c>
      <c r="AO4266" s="25" t="s">
        <v>22</v>
      </c>
      <c r="AP4266" s="25" t="s">
        <v>22</v>
      </c>
      <c r="AQ4266" s="25"/>
      <c r="AR4266" s="94"/>
      <c r="AS4266" s="157" t="s">
        <v>22</v>
      </c>
      <c r="AT4266" s="93" t="s">
        <v>22</v>
      </c>
      <c r="AU4266" s="92" t="s">
        <v>22</v>
      </c>
      <c r="AV4266" s="91" t="s">
        <v>48</v>
      </c>
      <c r="AW4266" s="92" t="s">
        <v>48</v>
      </c>
      <c r="AX4266" s="92" t="s">
        <v>48</v>
      </c>
      <c r="AY4266" s="91" t="s">
        <v>152</v>
      </c>
      <c r="AZ4266" s="23"/>
      <c r="BA4266" s="25">
        <v>0</v>
      </c>
      <c r="BB4266" t="s">
        <v>48</v>
      </c>
      <c r="BC4266" t="e">
        <v>#N/A</v>
      </c>
      <c r="BD4266" t="e">
        <f>IF(Z4266=BC4266,"OK")</f>
        <v>#N/A</v>
      </c>
      <c r="BE4266">
        <v>3</v>
      </c>
      <c r="BF4266">
        <v>2.5000000000000001E-2</v>
      </c>
      <c r="BG4266" t="s">
        <v>22</v>
      </c>
      <c r="BH4266" t="s">
        <v>22</v>
      </c>
      <c r="BI4266" t="s">
        <v>22</v>
      </c>
      <c r="BJ4266">
        <v>0</v>
      </c>
      <c r="BK4266">
        <v>0</v>
      </c>
      <c r="BN4266" s="183"/>
    </row>
    <row r="4267" spans="1:66" ht="25.5" x14ac:dyDescent="0.25">
      <c r="A4267" s="1"/>
      <c r="B4267" s="94">
        <v>4254</v>
      </c>
      <c r="C4267" s="43">
        <v>1050655</v>
      </c>
      <c r="D4267" s="25"/>
      <c r="E4267" s="27" t="s">
        <v>1202</v>
      </c>
      <c r="F4267" s="151" t="s">
        <v>21</v>
      </c>
      <c r="G4267" s="25"/>
      <c r="H4267" s="46" t="str">
        <f>IFERROR(IFERROR(IF(SEARCH("Usystems",$E4267)&gt;0,"Usystems"),IF(SEARCH("RIIFO",$E4267)&gt;0,"RIIFO","Uponor")),"Uponor")</f>
        <v>Uponor</v>
      </c>
      <c r="I4267" s="25" t="str">
        <f>IFERROR(MID($D4267,1,7)+0,"")</f>
        <v/>
      </c>
      <c r="J4267" s="25" t="str">
        <f>IFERROR(MID($D4267,10,7)+0,"")</f>
        <v/>
      </c>
      <c r="K4267" s="25" t="str">
        <f>IFERROR(MID($D4267,19,7)+0,"")</f>
        <v/>
      </c>
      <c r="L4267" s="25" t="str">
        <f>IFERROR(MID($D4267,28,7)+0,"")</f>
        <v/>
      </c>
      <c r="M4267" s="25" t="str">
        <f>IF(IFERROR(MID($Q4267,1,7)+0,"")&lt;1130000,IF(INDEX(C:C,MATCH(LEFT(Q4267,7)+0,I:I,0))&lt;1130000,"",INDEX(C:C,MATCH(LEFT(Q4267,7)+0,I:I,0))),IFERROR(MID($Q4267,1,7)+0,""))</f>
        <v/>
      </c>
      <c r="N4267" s="25" t="str">
        <f>IF(IFERROR(MID($Q4267,10,7)+0,"")&lt;1130000,"",IFERROR(MID($Q4267,10,7)+0,""))</f>
        <v/>
      </c>
      <c r="O4267" s="25" t="str">
        <f>IF(IFERROR(MID($Q4267,19,7)+0,"")&lt;1130000,"",IFERROR(MID($Q4267,19,7)+0,""))</f>
        <v/>
      </c>
      <c r="P4267" s="25" t="str">
        <f>IF(M4267="","",IF(N4267="",M4267,M4267&amp;", "&amp;N4267))</f>
        <v/>
      </c>
      <c r="Q4267" s="25"/>
      <c r="R4267" s="25"/>
      <c r="S4267" s="35" t="s">
        <v>106</v>
      </c>
      <c r="T4267" s="25" t="s">
        <v>36</v>
      </c>
      <c r="U4267" s="185">
        <v>8386</v>
      </c>
      <c r="V4267" s="188">
        <v>8386</v>
      </c>
      <c r="W4267" s="189">
        <v>8386</v>
      </c>
      <c r="X4267" s="31">
        <v>8386</v>
      </c>
      <c r="Y4267" s="90">
        <f>IFERROR(ROUND(X4267/W4267-1,2),"")</f>
        <v>0</v>
      </c>
      <c r="Z4267" s="31">
        <f>IF(OR(S4267="VLD MLC components",S4267="VLD MLC pipes",S4267="VLD PEX components",S4267="VLD PEX pipes",S4267="VLD PHC components",S4267="VLD PHC pipes",S4267="Controls VLD"),"По запросу",X4267)</f>
        <v>8386</v>
      </c>
      <c r="AA4267" s="63">
        <f>ROUND(X4267/1.2,3)</f>
        <v>6988.3329999999996</v>
      </c>
      <c r="AB4267" s="23">
        <v>6988.3329999999996</v>
      </c>
      <c r="AC4267" s="190">
        <f>IFERROR(ROUND(AA4267/AB4267-1,2),"")</f>
        <v>0</v>
      </c>
      <c r="AD4267" s="25">
        <v>4.1950000000000003</v>
      </c>
      <c r="AE4267" s="25">
        <v>4.58E-2</v>
      </c>
      <c r="AF4267" s="25">
        <v>0</v>
      </c>
      <c r="AG4267" s="25" t="s">
        <v>22</v>
      </c>
      <c r="AH4267" s="25">
        <v>0</v>
      </c>
      <c r="AI4267" s="25">
        <v>0</v>
      </c>
      <c r="AJ4267" s="25" t="s">
        <v>20</v>
      </c>
      <c r="AK4267" s="42" t="s">
        <v>19</v>
      </c>
      <c r="AL4267" s="25" t="s">
        <v>20</v>
      </c>
      <c r="AM4267" s="25">
        <v>1</v>
      </c>
      <c r="AN4267" s="25" t="s">
        <v>22</v>
      </c>
      <c r="AO4267" s="25" t="s">
        <v>22</v>
      </c>
      <c r="AP4267" s="25" t="s">
        <v>22</v>
      </c>
      <c r="AQ4267" s="25"/>
      <c r="AR4267" s="94"/>
      <c r="AS4267" s="157" t="s">
        <v>22</v>
      </c>
      <c r="AT4267" s="93" t="s">
        <v>22</v>
      </c>
      <c r="AU4267" s="92" t="s">
        <v>22</v>
      </c>
      <c r="AV4267" s="91" t="s">
        <v>48</v>
      </c>
      <c r="AW4267" s="92" t="s">
        <v>48</v>
      </c>
      <c r="AX4267" s="92" t="s">
        <v>48</v>
      </c>
      <c r="AY4267" s="91" t="s">
        <v>152</v>
      </c>
      <c r="AZ4267" s="23"/>
      <c r="BA4267" s="25">
        <v>0</v>
      </c>
      <c r="BB4267" t="s">
        <v>48</v>
      </c>
      <c r="BC4267" t="e">
        <v>#N/A</v>
      </c>
      <c r="BD4267" t="e">
        <f>IF(Z4267=BC4267,"OK")</f>
        <v>#N/A</v>
      </c>
      <c r="BE4267">
        <v>4.1950000000000003</v>
      </c>
      <c r="BF4267">
        <v>4.58E-2</v>
      </c>
      <c r="BG4267" t="s">
        <v>22</v>
      </c>
      <c r="BH4267" t="s">
        <v>22</v>
      </c>
      <c r="BI4267" t="s">
        <v>22</v>
      </c>
      <c r="BJ4267">
        <v>0</v>
      </c>
      <c r="BK4267">
        <v>0</v>
      </c>
      <c r="BN4267" s="183"/>
    </row>
    <row r="4268" spans="1:66" ht="25.5" x14ac:dyDescent="0.25">
      <c r="A4268" s="1"/>
      <c r="B4268" s="94">
        <v>4255</v>
      </c>
      <c r="C4268" s="43">
        <v>1050661</v>
      </c>
      <c r="D4268" s="25"/>
      <c r="E4268" s="27" t="s">
        <v>1201</v>
      </c>
      <c r="F4268" s="151" t="s">
        <v>21</v>
      </c>
      <c r="G4268" s="25"/>
      <c r="H4268" s="46" t="str">
        <f>IFERROR(IFERROR(IF(SEARCH("Usystems",$E4268)&gt;0,"Usystems"),IF(SEARCH("RIIFO",$E4268)&gt;0,"RIIFO","Uponor")),"Uponor")</f>
        <v>Uponor</v>
      </c>
      <c r="I4268" s="25" t="str">
        <f>IFERROR(MID($D4268,1,7)+0,"")</f>
        <v/>
      </c>
      <c r="J4268" s="25" t="str">
        <f>IFERROR(MID($D4268,10,7)+0,"")</f>
        <v/>
      </c>
      <c r="K4268" s="25" t="str">
        <f>IFERROR(MID($D4268,19,7)+0,"")</f>
        <v/>
      </c>
      <c r="L4268" s="25" t="str">
        <f>IFERROR(MID($D4268,28,7)+0,"")</f>
        <v/>
      </c>
      <c r="M4268" s="25" t="str">
        <f>IF(IFERROR(MID($Q4268,1,7)+0,"")&lt;1130000,IF(INDEX(C:C,MATCH(LEFT(Q4268,7)+0,I:I,0))&lt;1130000,"",INDEX(C:C,MATCH(LEFT(Q4268,7)+0,I:I,0))),IFERROR(MID($Q4268,1,7)+0,""))</f>
        <v/>
      </c>
      <c r="N4268" s="25" t="str">
        <f>IF(IFERROR(MID($Q4268,10,7)+0,"")&lt;1130000,"",IFERROR(MID($Q4268,10,7)+0,""))</f>
        <v/>
      </c>
      <c r="O4268" s="25" t="str">
        <f>IF(IFERROR(MID($Q4268,19,7)+0,"")&lt;1130000,"",IFERROR(MID($Q4268,19,7)+0,""))</f>
        <v/>
      </c>
      <c r="P4268" s="25" t="str">
        <f>IF(M4268="","",IF(N4268="",M4268,M4268&amp;", "&amp;N4268))</f>
        <v/>
      </c>
      <c r="Q4268" s="25"/>
      <c r="R4268" s="25"/>
      <c r="S4268" s="35" t="s">
        <v>106</v>
      </c>
      <c r="T4268" s="25" t="s">
        <v>36</v>
      </c>
      <c r="U4268" s="185">
        <v>2174</v>
      </c>
      <c r="V4268" s="188">
        <v>2174</v>
      </c>
      <c r="W4268" s="189">
        <v>2174</v>
      </c>
      <c r="X4268" s="31">
        <v>2174</v>
      </c>
      <c r="Y4268" s="90">
        <f>IFERROR(ROUND(X4268/W4268-1,2),"")</f>
        <v>0</v>
      </c>
      <c r="Z4268" s="31">
        <f>IF(OR(S4268="VLD MLC components",S4268="VLD MLC pipes",S4268="VLD PEX components",S4268="VLD PEX pipes",S4268="VLD PHC components",S4268="VLD PHC pipes",S4268="Controls VLD"),"По запросу",X4268)</f>
        <v>2174</v>
      </c>
      <c r="AA4268" s="63">
        <f>ROUND(X4268/1.2,3)</f>
        <v>1811.6669999999999</v>
      </c>
      <c r="AB4268" s="23">
        <v>1811.6669999999999</v>
      </c>
      <c r="AC4268" s="190">
        <f>IFERROR(ROUND(AA4268/AB4268-1,2),"")</f>
        <v>0</v>
      </c>
      <c r="AD4268" s="25">
        <v>0.27</v>
      </c>
      <c r="AE4268" s="25">
        <v>9.7000000000000005E-4</v>
      </c>
      <c r="AF4268" s="25">
        <v>0</v>
      </c>
      <c r="AG4268" s="25" t="s">
        <v>22</v>
      </c>
      <c r="AH4268" s="25">
        <v>0</v>
      </c>
      <c r="AI4268" s="25">
        <v>0</v>
      </c>
      <c r="AJ4268" s="25" t="s">
        <v>20</v>
      </c>
      <c r="AK4268" s="42" t="s">
        <v>19</v>
      </c>
      <c r="AL4268" s="25" t="s">
        <v>20</v>
      </c>
      <c r="AM4268" s="25">
        <v>1</v>
      </c>
      <c r="AN4268" s="25" t="s">
        <v>22</v>
      </c>
      <c r="AO4268" s="25" t="s">
        <v>22</v>
      </c>
      <c r="AP4268" s="25" t="s">
        <v>22</v>
      </c>
      <c r="AQ4268" s="25"/>
      <c r="AR4268" s="94"/>
      <c r="AS4268" s="157" t="s">
        <v>22</v>
      </c>
      <c r="AT4268" s="93" t="s">
        <v>22</v>
      </c>
      <c r="AU4268" s="92" t="s">
        <v>22</v>
      </c>
      <c r="AV4268" s="91" t="s">
        <v>48</v>
      </c>
      <c r="AW4268" s="92" t="s">
        <v>48</v>
      </c>
      <c r="AX4268" s="92" t="s">
        <v>48</v>
      </c>
      <c r="AY4268" s="91" t="s">
        <v>152</v>
      </c>
      <c r="AZ4268" s="23"/>
      <c r="BA4268" s="25">
        <v>0</v>
      </c>
      <c r="BB4268" t="s">
        <v>48</v>
      </c>
      <c r="BC4268" t="e">
        <v>#N/A</v>
      </c>
      <c r="BD4268" t="e">
        <f>IF(Z4268=BC4268,"OK")</f>
        <v>#N/A</v>
      </c>
      <c r="BE4268">
        <v>0.27</v>
      </c>
      <c r="BF4268">
        <v>9.7000000000000005E-4</v>
      </c>
      <c r="BG4268" t="s">
        <v>22</v>
      </c>
      <c r="BH4268" t="s">
        <v>22</v>
      </c>
      <c r="BI4268" t="s">
        <v>22</v>
      </c>
      <c r="BJ4268">
        <v>0</v>
      </c>
      <c r="BK4268">
        <v>0</v>
      </c>
      <c r="BN4268" s="183"/>
    </row>
    <row r="4269" spans="1:66" ht="25.5" x14ac:dyDescent="0.25">
      <c r="A4269" s="1"/>
      <c r="B4269" s="94">
        <v>4256</v>
      </c>
      <c r="C4269" s="43">
        <v>1050662</v>
      </c>
      <c r="D4269" s="25"/>
      <c r="E4269" s="27" t="s">
        <v>1200</v>
      </c>
      <c r="F4269" s="151" t="s">
        <v>21</v>
      </c>
      <c r="G4269" s="25"/>
      <c r="H4269" s="46" t="str">
        <f>IFERROR(IFERROR(IF(SEARCH("Usystems",$E4269)&gt;0,"Usystems"),IF(SEARCH("RIIFO",$E4269)&gt;0,"RIIFO","Uponor")),"Uponor")</f>
        <v>Uponor</v>
      </c>
      <c r="I4269" s="25" t="str">
        <f>IFERROR(MID($D4269,1,7)+0,"")</f>
        <v/>
      </c>
      <c r="J4269" s="25" t="str">
        <f>IFERROR(MID($D4269,10,7)+0,"")</f>
        <v/>
      </c>
      <c r="K4269" s="25" t="str">
        <f>IFERROR(MID($D4269,19,7)+0,"")</f>
        <v/>
      </c>
      <c r="L4269" s="25" t="str">
        <f>IFERROR(MID($D4269,28,7)+0,"")</f>
        <v/>
      </c>
      <c r="M4269" s="25" t="str">
        <f>IF(IFERROR(MID($Q4269,1,7)+0,"")&lt;1130000,IF(INDEX(C:C,MATCH(LEFT(Q4269,7)+0,I:I,0))&lt;1130000,"",INDEX(C:C,MATCH(LEFT(Q4269,7)+0,I:I,0))),IFERROR(MID($Q4269,1,7)+0,""))</f>
        <v/>
      </c>
      <c r="N4269" s="25" t="str">
        <f>IF(IFERROR(MID($Q4269,10,7)+0,"")&lt;1130000,"",IFERROR(MID($Q4269,10,7)+0,""))</f>
        <v/>
      </c>
      <c r="O4269" s="25" t="str">
        <f>IF(IFERROR(MID($Q4269,19,7)+0,"")&lt;1130000,"",IFERROR(MID($Q4269,19,7)+0,""))</f>
        <v/>
      </c>
      <c r="P4269" s="25" t="str">
        <f>IF(M4269="","",IF(N4269="",M4269,M4269&amp;", "&amp;N4269))</f>
        <v/>
      </c>
      <c r="Q4269" s="25"/>
      <c r="R4269" s="25"/>
      <c r="S4269" s="35" t="s">
        <v>106</v>
      </c>
      <c r="T4269" s="25" t="s">
        <v>36</v>
      </c>
      <c r="U4269" s="185">
        <v>10114</v>
      </c>
      <c r="V4269" s="188">
        <v>10114</v>
      </c>
      <c r="W4269" s="189">
        <v>10114</v>
      </c>
      <c r="X4269" s="31">
        <v>10114</v>
      </c>
      <c r="Y4269" s="90">
        <f>IFERROR(ROUND(X4269/W4269-1,2),"")</f>
        <v>0</v>
      </c>
      <c r="Z4269" s="31">
        <f>IF(OR(S4269="VLD MLC components",S4269="VLD MLC pipes",S4269="VLD PEX components",S4269="VLD PEX pipes",S4269="VLD PHC components",S4269="VLD PHC pipes",S4269="Controls VLD"),"По запросу",X4269)</f>
        <v>10114</v>
      </c>
      <c r="AA4269" s="63">
        <f>ROUND(X4269/1.2,3)</f>
        <v>8428.3330000000005</v>
      </c>
      <c r="AB4269" s="23">
        <v>8428.3330000000005</v>
      </c>
      <c r="AC4269" s="190">
        <f>IFERROR(ROUND(AA4269/AB4269-1,2),"")</f>
        <v>0</v>
      </c>
      <c r="AD4269" s="25">
        <v>1.6</v>
      </c>
      <c r="AE4269" s="25">
        <v>1.3950000000000001E-2</v>
      </c>
      <c r="AF4269" s="25">
        <v>0</v>
      </c>
      <c r="AG4269" s="25" t="s">
        <v>22</v>
      </c>
      <c r="AH4269" s="25">
        <v>0</v>
      </c>
      <c r="AI4269" s="25">
        <v>0</v>
      </c>
      <c r="AJ4269" s="25" t="s">
        <v>20</v>
      </c>
      <c r="AK4269" s="42" t="s">
        <v>19</v>
      </c>
      <c r="AL4269" s="25" t="s">
        <v>20</v>
      </c>
      <c r="AM4269" s="25">
        <v>1</v>
      </c>
      <c r="AN4269" s="25"/>
      <c r="AO4269" s="25"/>
      <c r="AP4269" s="25"/>
      <c r="AQ4269" s="25"/>
      <c r="AR4269" s="94"/>
      <c r="AS4269" s="157" t="s">
        <v>22</v>
      </c>
      <c r="AT4269" s="93" t="s">
        <v>22</v>
      </c>
      <c r="AU4269" s="92" t="s">
        <v>22</v>
      </c>
      <c r="AV4269" s="91" t="s">
        <v>48</v>
      </c>
      <c r="AW4269" s="92" t="s">
        <v>48</v>
      </c>
      <c r="AX4269" s="92" t="s">
        <v>48</v>
      </c>
      <c r="AY4269" s="91" t="s">
        <v>152</v>
      </c>
      <c r="AZ4269" s="23"/>
      <c r="BA4269" s="25">
        <v>0</v>
      </c>
      <c r="BB4269" t="s">
        <v>48</v>
      </c>
      <c r="BC4269" t="e">
        <v>#N/A</v>
      </c>
      <c r="BD4269" t="e">
        <f>IF(Z4269=BC4269,"OK")</f>
        <v>#N/A</v>
      </c>
      <c r="BE4269">
        <v>1.6</v>
      </c>
      <c r="BF4269">
        <v>1.3950000000000001E-2</v>
      </c>
      <c r="BG4269">
        <v>0</v>
      </c>
      <c r="BH4269">
        <v>0</v>
      </c>
      <c r="BI4269">
        <v>0</v>
      </c>
      <c r="BJ4269">
        <v>0</v>
      </c>
      <c r="BK4269">
        <v>0</v>
      </c>
      <c r="BN4269" s="183"/>
    </row>
    <row r="4270" spans="1:66" ht="25.5" x14ac:dyDescent="0.25">
      <c r="A4270" s="1"/>
      <c r="B4270" s="94">
        <v>4257</v>
      </c>
      <c r="C4270" s="43">
        <v>1050671</v>
      </c>
      <c r="D4270" s="25"/>
      <c r="E4270" s="27" t="s">
        <v>1199</v>
      </c>
      <c r="F4270" s="151" t="s">
        <v>21</v>
      </c>
      <c r="G4270" s="25"/>
      <c r="H4270" s="46" t="str">
        <f>IFERROR(IFERROR(IF(SEARCH("Usystems",$E4270)&gt;0,"Usystems"),IF(SEARCH("RIIFO",$E4270)&gt;0,"RIIFO","Uponor")),"Uponor")</f>
        <v>Uponor</v>
      </c>
      <c r="I4270" s="25" t="str">
        <f>IFERROR(MID($D4270,1,7)+0,"")</f>
        <v/>
      </c>
      <c r="J4270" s="25" t="str">
        <f>IFERROR(MID($D4270,10,7)+0,"")</f>
        <v/>
      </c>
      <c r="K4270" s="25" t="str">
        <f>IFERROR(MID($D4270,19,7)+0,"")</f>
        <v/>
      </c>
      <c r="L4270" s="25" t="str">
        <f>IFERROR(MID($D4270,28,7)+0,"")</f>
        <v/>
      </c>
      <c r="M4270" s="25" t="str">
        <f>IF(IFERROR(MID($Q4270,1,7)+0,"")&lt;1130000,IF(INDEX(C:C,MATCH(LEFT(Q4270,7)+0,I:I,0))&lt;1130000,"",INDEX(C:C,MATCH(LEFT(Q4270,7)+0,I:I,0))),IFERROR(MID($Q4270,1,7)+0,""))</f>
        <v/>
      </c>
      <c r="N4270" s="25" t="str">
        <f>IF(IFERROR(MID($Q4270,10,7)+0,"")&lt;1130000,"",IFERROR(MID($Q4270,10,7)+0,""))</f>
        <v/>
      </c>
      <c r="O4270" s="25" t="str">
        <f>IF(IFERROR(MID($Q4270,19,7)+0,"")&lt;1130000,"",IFERROR(MID($Q4270,19,7)+0,""))</f>
        <v/>
      </c>
      <c r="P4270" s="25" t="str">
        <f>IF(M4270="","",IF(N4270="",M4270,M4270&amp;", "&amp;N4270))</f>
        <v/>
      </c>
      <c r="Q4270" s="25"/>
      <c r="R4270" s="25"/>
      <c r="S4270" s="35" t="s">
        <v>106</v>
      </c>
      <c r="T4270" s="25" t="s">
        <v>36</v>
      </c>
      <c r="U4270" s="185">
        <v>26532</v>
      </c>
      <c r="V4270" s="188">
        <v>26532</v>
      </c>
      <c r="W4270" s="189">
        <v>26532</v>
      </c>
      <c r="X4270" s="31">
        <v>26532</v>
      </c>
      <c r="Y4270" s="90">
        <f>IFERROR(ROUND(X4270/W4270-1,2),"")</f>
        <v>0</v>
      </c>
      <c r="Z4270" s="31">
        <f>IF(OR(S4270="VLD MLC components",S4270="VLD MLC pipes",S4270="VLD PEX components",S4270="VLD PEX pipes",S4270="VLD PHC components",S4270="VLD PHC pipes",S4270="Controls VLD"),"По запросу",X4270)</f>
        <v>26532</v>
      </c>
      <c r="AA4270" s="63">
        <f>ROUND(X4270/1.2,3)</f>
        <v>22110</v>
      </c>
      <c r="AB4270" s="23">
        <v>22110</v>
      </c>
      <c r="AC4270" s="190">
        <f>IFERROR(ROUND(AA4270/AB4270-1,2),"")</f>
        <v>0</v>
      </c>
      <c r="AD4270" s="25">
        <v>33</v>
      </c>
      <c r="AE4270" s="25">
        <v>4.1700000000000001E-2</v>
      </c>
      <c r="AF4270" s="25">
        <v>0</v>
      </c>
      <c r="AG4270" s="25" t="s">
        <v>22</v>
      </c>
      <c r="AH4270" s="25">
        <v>0</v>
      </c>
      <c r="AI4270" s="25">
        <v>0</v>
      </c>
      <c r="AJ4270" s="25" t="s">
        <v>20</v>
      </c>
      <c r="AK4270" s="42" t="s">
        <v>19</v>
      </c>
      <c r="AL4270" s="25" t="s">
        <v>20</v>
      </c>
      <c r="AM4270" s="25">
        <v>1</v>
      </c>
      <c r="AN4270" s="25" t="s">
        <v>22</v>
      </c>
      <c r="AO4270" s="25" t="s">
        <v>22</v>
      </c>
      <c r="AP4270" s="25" t="s">
        <v>22</v>
      </c>
      <c r="AQ4270" s="25"/>
      <c r="AR4270" s="94"/>
      <c r="AS4270" s="157" t="s">
        <v>22</v>
      </c>
      <c r="AT4270" s="93" t="s">
        <v>22</v>
      </c>
      <c r="AU4270" s="92" t="s">
        <v>22</v>
      </c>
      <c r="AV4270" s="91" t="s">
        <v>48</v>
      </c>
      <c r="AW4270" s="92" t="s">
        <v>48</v>
      </c>
      <c r="AX4270" s="92" t="s">
        <v>48</v>
      </c>
      <c r="AY4270" s="91" t="s">
        <v>152</v>
      </c>
      <c r="AZ4270" s="23"/>
      <c r="BA4270" s="25">
        <v>0</v>
      </c>
      <c r="BB4270" t="s">
        <v>48</v>
      </c>
      <c r="BC4270" t="e">
        <v>#N/A</v>
      </c>
      <c r="BD4270" t="e">
        <f>IF(Z4270=BC4270,"OK")</f>
        <v>#N/A</v>
      </c>
      <c r="BE4270">
        <v>33</v>
      </c>
      <c r="BF4270">
        <v>4.1700000000000001E-2</v>
      </c>
      <c r="BG4270" t="s">
        <v>22</v>
      </c>
      <c r="BH4270" t="s">
        <v>22</v>
      </c>
      <c r="BI4270" t="s">
        <v>22</v>
      </c>
      <c r="BJ4270">
        <v>0</v>
      </c>
      <c r="BK4270">
        <v>0</v>
      </c>
      <c r="BN4270" s="183"/>
    </row>
    <row r="4271" spans="1:66" ht="25.5" x14ac:dyDescent="0.25">
      <c r="A4271" s="1"/>
      <c r="B4271" s="94">
        <v>4258</v>
      </c>
      <c r="C4271" s="43">
        <v>1050676</v>
      </c>
      <c r="D4271" s="25"/>
      <c r="E4271" s="27" t="s">
        <v>1198</v>
      </c>
      <c r="F4271" s="151" t="s">
        <v>21</v>
      </c>
      <c r="G4271" s="25"/>
      <c r="H4271" s="46" t="str">
        <f>IFERROR(IFERROR(IF(SEARCH("Usystems",$E4271)&gt;0,"Usystems"),IF(SEARCH("RIIFO",$E4271)&gt;0,"RIIFO","Uponor")),"Uponor")</f>
        <v>Uponor</v>
      </c>
      <c r="I4271" s="25" t="str">
        <f>IFERROR(MID($D4271,1,7)+0,"")</f>
        <v/>
      </c>
      <c r="J4271" s="25" t="str">
        <f>IFERROR(MID($D4271,10,7)+0,"")</f>
        <v/>
      </c>
      <c r="K4271" s="25" t="str">
        <f>IFERROR(MID($D4271,19,7)+0,"")</f>
        <v/>
      </c>
      <c r="L4271" s="25" t="str">
        <f>IFERROR(MID($D4271,28,7)+0,"")</f>
        <v/>
      </c>
      <c r="M4271" s="25" t="str">
        <f>IF(IFERROR(MID($Q4271,1,7)+0,"")&lt;1130000,IF(INDEX(C:C,MATCH(LEFT(Q4271,7)+0,I:I,0))&lt;1130000,"",INDEX(C:C,MATCH(LEFT(Q4271,7)+0,I:I,0))),IFERROR(MID($Q4271,1,7)+0,""))</f>
        <v/>
      </c>
      <c r="N4271" s="25" t="str">
        <f>IF(IFERROR(MID($Q4271,10,7)+0,"")&lt;1130000,"",IFERROR(MID($Q4271,10,7)+0,""))</f>
        <v/>
      </c>
      <c r="O4271" s="25" t="str">
        <f>IF(IFERROR(MID($Q4271,19,7)+0,"")&lt;1130000,"",IFERROR(MID($Q4271,19,7)+0,""))</f>
        <v/>
      </c>
      <c r="P4271" s="25" t="str">
        <f>IF(M4271="","",IF(N4271="",M4271,M4271&amp;", "&amp;N4271))</f>
        <v/>
      </c>
      <c r="Q4271" s="25"/>
      <c r="R4271" s="25"/>
      <c r="S4271" s="35" t="s">
        <v>106</v>
      </c>
      <c r="T4271" s="25" t="s">
        <v>36</v>
      </c>
      <c r="U4271" s="185">
        <v>8292</v>
      </c>
      <c r="V4271" s="188">
        <v>8292</v>
      </c>
      <c r="W4271" s="189">
        <v>8292</v>
      </c>
      <c r="X4271" s="31">
        <v>8292</v>
      </c>
      <c r="Y4271" s="90">
        <f>IFERROR(ROUND(X4271/W4271-1,2),"")</f>
        <v>0</v>
      </c>
      <c r="Z4271" s="31">
        <f>IF(OR(S4271="VLD MLC components",S4271="VLD MLC pipes",S4271="VLD PEX components",S4271="VLD PEX pipes",S4271="VLD PHC components",S4271="VLD PHC pipes",S4271="Controls VLD"),"По запросу",X4271)</f>
        <v>8292</v>
      </c>
      <c r="AA4271" s="63">
        <f>ROUND(X4271/1.2,3)</f>
        <v>6910</v>
      </c>
      <c r="AB4271" s="23">
        <v>6910</v>
      </c>
      <c r="AC4271" s="190">
        <f>IFERROR(ROUND(AA4271/AB4271-1,2),"")</f>
        <v>0</v>
      </c>
      <c r="AD4271" s="25">
        <v>0.02</v>
      </c>
      <c r="AE4271" s="25">
        <v>0.01</v>
      </c>
      <c r="AF4271" s="25">
        <v>0</v>
      </c>
      <c r="AG4271" s="25" t="s">
        <v>22</v>
      </c>
      <c r="AH4271" s="25">
        <v>0</v>
      </c>
      <c r="AI4271" s="25">
        <v>0</v>
      </c>
      <c r="AJ4271" s="25" t="s">
        <v>20</v>
      </c>
      <c r="AK4271" s="42" t="s">
        <v>19</v>
      </c>
      <c r="AL4271" s="25" t="s">
        <v>20</v>
      </c>
      <c r="AM4271" s="25">
        <v>1</v>
      </c>
      <c r="AN4271" s="25" t="s">
        <v>22</v>
      </c>
      <c r="AO4271" s="25" t="s">
        <v>22</v>
      </c>
      <c r="AP4271" s="25" t="s">
        <v>22</v>
      </c>
      <c r="AQ4271" s="25"/>
      <c r="AR4271" s="94"/>
      <c r="AS4271" s="157" t="s">
        <v>22</v>
      </c>
      <c r="AT4271" s="93" t="s">
        <v>22</v>
      </c>
      <c r="AU4271" s="92" t="s">
        <v>22</v>
      </c>
      <c r="AV4271" s="91" t="s">
        <v>48</v>
      </c>
      <c r="AW4271" s="92" t="s">
        <v>48</v>
      </c>
      <c r="AX4271" s="92" t="s">
        <v>48</v>
      </c>
      <c r="AY4271" s="91" t="s">
        <v>152</v>
      </c>
      <c r="AZ4271" s="23"/>
      <c r="BA4271" s="25">
        <v>0</v>
      </c>
      <c r="BB4271" t="s">
        <v>48</v>
      </c>
      <c r="BC4271" t="e">
        <v>#N/A</v>
      </c>
      <c r="BD4271" t="e">
        <f>IF(Z4271=BC4271,"OK")</f>
        <v>#N/A</v>
      </c>
      <c r="BE4271">
        <v>0.02</v>
      </c>
      <c r="BF4271">
        <v>0.01</v>
      </c>
      <c r="BG4271" t="s">
        <v>22</v>
      </c>
      <c r="BH4271" t="s">
        <v>22</v>
      </c>
      <c r="BI4271" t="s">
        <v>22</v>
      </c>
      <c r="BJ4271">
        <v>0</v>
      </c>
      <c r="BK4271">
        <v>0</v>
      </c>
      <c r="BN4271" s="183"/>
    </row>
    <row r="4272" spans="1:66" ht="25.5" x14ac:dyDescent="0.25">
      <c r="A4272" s="1"/>
      <c r="B4272" s="94">
        <v>4259</v>
      </c>
      <c r="C4272" s="43">
        <v>1050677</v>
      </c>
      <c r="D4272" s="25"/>
      <c r="E4272" s="27" t="s">
        <v>1197</v>
      </c>
      <c r="F4272" s="151" t="s">
        <v>21</v>
      </c>
      <c r="G4272" s="25"/>
      <c r="H4272" s="46" t="str">
        <f>IFERROR(IFERROR(IF(SEARCH("Usystems",$E4272)&gt;0,"Usystems"),IF(SEARCH("RIIFO",$E4272)&gt;0,"RIIFO","Uponor")),"Uponor")</f>
        <v>Uponor</v>
      </c>
      <c r="I4272" s="25" t="str">
        <f>IFERROR(MID($D4272,1,7)+0,"")</f>
        <v/>
      </c>
      <c r="J4272" s="25" t="str">
        <f>IFERROR(MID($D4272,10,7)+0,"")</f>
        <v/>
      </c>
      <c r="K4272" s="25" t="str">
        <f>IFERROR(MID($D4272,19,7)+0,"")</f>
        <v/>
      </c>
      <c r="L4272" s="25" t="str">
        <f>IFERROR(MID($D4272,28,7)+0,"")</f>
        <v/>
      </c>
      <c r="M4272" s="25" t="str">
        <f>IF(IFERROR(MID($Q4272,1,7)+0,"")&lt;1130000,IF(INDEX(C:C,MATCH(LEFT(Q4272,7)+0,I:I,0))&lt;1130000,"",INDEX(C:C,MATCH(LEFT(Q4272,7)+0,I:I,0))),IFERROR(MID($Q4272,1,7)+0,""))</f>
        <v/>
      </c>
      <c r="N4272" s="25" t="str">
        <f>IF(IFERROR(MID($Q4272,10,7)+0,"")&lt;1130000,"",IFERROR(MID($Q4272,10,7)+0,""))</f>
        <v/>
      </c>
      <c r="O4272" s="25" t="str">
        <f>IF(IFERROR(MID($Q4272,19,7)+0,"")&lt;1130000,"",IFERROR(MID($Q4272,19,7)+0,""))</f>
        <v/>
      </c>
      <c r="P4272" s="25" t="str">
        <f>IF(M4272="","",IF(N4272="",M4272,M4272&amp;", "&amp;N4272))</f>
        <v/>
      </c>
      <c r="Q4272" s="25"/>
      <c r="R4272" s="25"/>
      <c r="S4272" s="35" t="s">
        <v>106</v>
      </c>
      <c r="T4272" s="25" t="s">
        <v>36</v>
      </c>
      <c r="U4272" s="185">
        <v>5922</v>
      </c>
      <c r="V4272" s="188">
        <v>5922</v>
      </c>
      <c r="W4272" s="189">
        <v>5922</v>
      </c>
      <c r="X4272" s="31">
        <v>5922</v>
      </c>
      <c r="Y4272" s="90">
        <f>IFERROR(ROUND(X4272/W4272-1,2),"")</f>
        <v>0</v>
      </c>
      <c r="Z4272" s="31">
        <f>IF(OR(S4272="VLD MLC components",S4272="VLD MLC pipes",S4272="VLD PEX components",S4272="VLD PEX pipes",S4272="VLD PHC components",S4272="VLD PHC pipes",S4272="Controls VLD"),"По запросу",X4272)</f>
        <v>5922</v>
      </c>
      <c r="AA4272" s="63">
        <f>ROUND(X4272/1.2,3)</f>
        <v>4935</v>
      </c>
      <c r="AB4272" s="23">
        <v>4935</v>
      </c>
      <c r="AC4272" s="190">
        <f>IFERROR(ROUND(AA4272/AB4272-1,2),"")</f>
        <v>0</v>
      </c>
      <c r="AD4272" s="25">
        <v>0.9</v>
      </c>
      <c r="AE4272" s="25">
        <v>1.7559999999999999E-2</v>
      </c>
      <c r="AF4272" s="25">
        <v>0</v>
      </c>
      <c r="AG4272" s="25" t="s">
        <v>22</v>
      </c>
      <c r="AH4272" s="25">
        <v>0</v>
      </c>
      <c r="AI4272" s="25">
        <v>0</v>
      </c>
      <c r="AJ4272" s="25" t="s">
        <v>20</v>
      </c>
      <c r="AK4272" s="42" t="s">
        <v>19</v>
      </c>
      <c r="AL4272" s="25" t="s">
        <v>20</v>
      </c>
      <c r="AM4272" s="25">
        <v>1</v>
      </c>
      <c r="AN4272" s="25" t="s">
        <v>22</v>
      </c>
      <c r="AO4272" s="25" t="s">
        <v>22</v>
      </c>
      <c r="AP4272" s="25" t="s">
        <v>22</v>
      </c>
      <c r="AQ4272" s="25"/>
      <c r="AR4272" s="94"/>
      <c r="AS4272" s="157" t="s">
        <v>22</v>
      </c>
      <c r="AT4272" s="93" t="s">
        <v>22</v>
      </c>
      <c r="AU4272" s="92" t="s">
        <v>22</v>
      </c>
      <c r="AV4272" s="91" t="s">
        <v>48</v>
      </c>
      <c r="AW4272" s="92" t="s">
        <v>48</v>
      </c>
      <c r="AX4272" s="92" t="s">
        <v>48</v>
      </c>
      <c r="AY4272" s="91" t="s">
        <v>152</v>
      </c>
      <c r="AZ4272" s="23"/>
      <c r="BA4272" s="25">
        <v>0</v>
      </c>
      <c r="BB4272" t="s">
        <v>48</v>
      </c>
      <c r="BC4272" t="e">
        <v>#N/A</v>
      </c>
      <c r="BD4272" t="e">
        <f>IF(Z4272=BC4272,"OK")</f>
        <v>#N/A</v>
      </c>
      <c r="BE4272">
        <v>0.9</v>
      </c>
      <c r="BF4272">
        <v>1.7559999999999999E-2</v>
      </c>
      <c r="BG4272" t="s">
        <v>22</v>
      </c>
      <c r="BH4272" t="s">
        <v>22</v>
      </c>
      <c r="BI4272" t="s">
        <v>22</v>
      </c>
      <c r="BJ4272">
        <v>0</v>
      </c>
      <c r="BK4272">
        <v>0</v>
      </c>
      <c r="BN4272" s="183"/>
    </row>
    <row r="4273" spans="1:66" ht="25.5" x14ac:dyDescent="0.25">
      <c r="A4273" s="1"/>
      <c r="B4273" s="94">
        <v>4260</v>
      </c>
      <c r="C4273" s="43">
        <v>1050679</v>
      </c>
      <c r="D4273" s="25"/>
      <c r="E4273" s="36" t="s">
        <v>1196</v>
      </c>
      <c r="F4273" s="151" t="s">
        <v>28</v>
      </c>
      <c r="G4273" s="41" t="s">
        <v>30</v>
      </c>
      <c r="H4273" s="46" t="str">
        <f>IFERROR(IFERROR(IF(SEARCH("Usystems",$E4273)&gt;0,"Usystems"),IF(SEARCH("RIIFO",$E4273)&gt;0,"RIIFO","Uponor")),"Uponor")</f>
        <v>Uponor</v>
      </c>
      <c r="I4273" s="25" t="str">
        <f>IFERROR(MID($D4273,1,7)+0,"")</f>
        <v/>
      </c>
      <c r="J4273" s="25" t="str">
        <f>IFERROR(MID($D4273,10,7)+0,"")</f>
        <v/>
      </c>
      <c r="K4273" s="25" t="str">
        <f>IFERROR(MID($D4273,19,7)+0,"")</f>
        <v/>
      </c>
      <c r="L4273" s="25" t="str">
        <f>IFERROR(MID($D4273,28,7)+0,"")</f>
        <v/>
      </c>
      <c r="M4273" s="25" t="str">
        <f>IF(IFERROR(MID($Q4273,1,7)+0,"")&lt;1130000,IF(INDEX(C:C,MATCH(LEFT(Q4273,7)+0,I:I,0))&lt;1130000,"",INDEX(C:C,MATCH(LEFT(Q4273,7)+0,I:I,0))),IFERROR(MID($Q4273,1,7)+0,""))</f>
        <v/>
      </c>
      <c r="N4273" s="25" t="str">
        <f>IF(IFERROR(MID($Q4273,10,7)+0,"")&lt;1130000,"",IFERROR(MID($Q4273,10,7)+0,""))</f>
        <v/>
      </c>
      <c r="O4273" s="25" t="str">
        <f>IF(IFERROR(MID($Q4273,19,7)+0,"")&lt;1130000,"",IFERROR(MID($Q4273,19,7)+0,""))</f>
        <v/>
      </c>
      <c r="P4273" s="25" t="str">
        <f>IF(M4273="","",IF(N4273="",M4273,M4273&amp;", "&amp;N4273))</f>
        <v/>
      </c>
      <c r="Q4273" s="25"/>
      <c r="R4273" s="25"/>
      <c r="S4273" s="35" t="s">
        <v>106</v>
      </c>
      <c r="T4273" s="25" t="s">
        <v>36</v>
      </c>
      <c r="U4273" s="185">
        <v>10814</v>
      </c>
      <c r="V4273" s="188">
        <v>10814</v>
      </c>
      <c r="W4273" s="189">
        <v>10814</v>
      </c>
      <c r="X4273" s="31">
        <v>10814</v>
      </c>
      <c r="Y4273" s="90">
        <f>IFERROR(ROUND(X4273/W4273-1,2),"")</f>
        <v>0</v>
      </c>
      <c r="Z4273" s="31">
        <f>IF(OR(S4273="VLD MLC components",S4273="VLD MLC pipes",S4273="VLD PEX components",S4273="VLD PEX pipes",S4273="VLD PHC components",S4273="VLD PHC pipes",S4273="Controls VLD"),"По запросу",X4273)</f>
        <v>10814</v>
      </c>
      <c r="AA4273" s="63">
        <f>ROUND(X4273/1.2,3)</f>
        <v>9011.6669999999995</v>
      </c>
      <c r="AB4273" s="23">
        <v>9011.6669999999995</v>
      </c>
      <c r="AC4273" s="190">
        <f>IFERROR(ROUND(AA4273/AB4273-1,2),"")</f>
        <v>0</v>
      </c>
      <c r="AD4273" s="25">
        <v>0.66500000000000004</v>
      </c>
      <c r="AE4273" s="25">
        <v>6.0000000000000002E-5</v>
      </c>
      <c r="AF4273" s="25">
        <v>0</v>
      </c>
      <c r="AG4273" s="25" t="s">
        <v>22</v>
      </c>
      <c r="AH4273" s="25">
        <v>0</v>
      </c>
      <c r="AI4273" s="25">
        <v>0</v>
      </c>
      <c r="AJ4273" s="25" t="s">
        <v>19</v>
      </c>
      <c r="AK4273" s="42" t="s">
        <v>19</v>
      </c>
      <c r="AL4273" s="25" t="s">
        <v>19</v>
      </c>
      <c r="AM4273" s="25">
        <v>1</v>
      </c>
      <c r="AN4273" s="25"/>
      <c r="AO4273" s="25"/>
      <c r="AP4273" s="25"/>
      <c r="AQ4273" s="25"/>
      <c r="AR4273" s="94"/>
      <c r="AS4273" s="157" t="s">
        <v>22</v>
      </c>
      <c r="AT4273" s="93" t="s">
        <v>22</v>
      </c>
      <c r="AU4273" s="92" t="s">
        <v>22</v>
      </c>
      <c r="AV4273" s="91" t="s">
        <v>48</v>
      </c>
      <c r="AW4273" s="92" t="s">
        <v>48</v>
      </c>
      <c r="AX4273" s="92" t="s">
        <v>48</v>
      </c>
      <c r="AY4273" s="91" t="s">
        <v>152</v>
      </c>
      <c r="AZ4273" s="23"/>
      <c r="BA4273" s="25">
        <v>0</v>
      </c>
      <c r="BB4273" t="s">
        <v>48</v>
      </c>
      <c r="BC4273" t="e">
        <v>#N/A</v>
      </c>
      <c r="BD4273" t="e">
        <f>IF(Z4273=BC4273,"OK")</f>
        <v>#N/A</v>
      </c>
      <c r="BE4273">
        <v>0.66500000000000004</v>
      </c>
      <c r="BF4273">
        <v>6.0000000000000002E-5</v>
      </c>
      <c r="BG4273">
        <v>0</v>
      </c>
      <c r="BH4273">
        <v>0</v>
      </c>
      <c r="BI4273">
        <v>0</v>
      </c>
      <c r="BJ4273">
        <v>0</v>
      </c>
      <c r="BK4273">
        <v>0</v>
      </c>
      <c r="BN4273" s="183"/>
    </row>
    <row r="4274" spans="1:66" ht="25.5" x14ac:dyDescent="0.25">
      <c r="A4274" s="1"/>
      <c r="B4274" s="94">
        <v>4261</v>
      </c>
      <c r="C4274" s="43">
        <v>1067938</v>
      </c>
      <c r="D4274" s="37">
        <v>1050697</v>
      </c>
      <c r="E4274" s="27" t="s">
        <v>1195</v>
      </c>
      <c r="F4274" s="213" t="s">
        <v>21</v>
      </c>
      <c r="G4274" s="25"/>
      <c r="H4274" s="46" t="str">
        <f>IFERROR(IFERROR(IF(SEARCH("Usystems",$E4274)&gt;0,"Usystems"),IF(SEARCH("RIIFO",$E4274)&gt;0,"RIIFO","Uponor")),"Uponor")</f>
        <v>Uponor</v>
      </c>
      <c r="I4274" s="25">
        <f>IFERROR(MID($D4274,1,7)+0,"")</f>
        <v>1050697</v>
      </c>
      <c r="J4274" s="25" t="str">
        <f>IFERROR(MID($D4274,10,7)+0,"")</f>
        <v/>
      </c>
      <c r="K4274" s="25" t="str">
        <f>IFERROR(MID($D4274,19,7)+0,"")</f>
        <v/>
      </c>
      <c r="L4274" s="25" t="str">
        <f>IFERROR(MID($D4274,28,7)+0,"")</f>
        <v/>
      </c>
      <c r="M4274" s="25" t="str">
        <f>IF(IFERROR(MID($Q4274,1,7)+0,"")&lt;1130000,IF(INDEX(C:C,MATCH(LEFT(Q4274,7)+0,I:I,0))&lt;1130000,"",INDEX(C:C,MATCH(LEFT(Q4274,7)+0,I:I,0))),IFERROR(MID($Q4274,1,7)+0,""))</f>
        <v/>
      </c>
      <c r="N4274" s="25" t="str">
        <f>IF(IFERROR(MID($Q4274,10,7)+0,"")&lt;1130000,"",IFERROR(MID($Q4274,10,7)+0,""))</f>
        <v/>
      </c>
      <c r="O4274" s="25" t="str">
        <f>IF(IFERROR(MID($Q4274,19,7)+0,"")&lt;1130000,"",IFERROR(MID($Q4274,19,7)+0,""))</f>
        <v/>
      </c>
      <c r="P4274" s="25" t="str">
        <f>IF(M4274="","",IF(N4274="",M4274,M4274&amp;", "&amp;N4274))</f>
        <v/>
      </c>
      <c r="Q4274" s="25"/>
      <c r="R4274" s="25"/>
      <c r="S4274" s="35" t="s">
        <v>106</v>
      </c>
      <c r="T4274" s="34" t="s">
        <v>36</v>
      </c>
      <c r="U4274" s="185">
        <v>30063</v>
      </c>
      <c r="V4274" s="188">
        <v>30063</v>
      </c>
      <c r="W4274" s="189">
        <v>30063</v>
      </c>
      <c r="X4274" s="31">
        <v>30063</v>
      </c>
      <c r="Y4274" s="90">
        <f>IFERROR(ROUND(X4274/W4274-1,2),"")</f>
        <v>0</v>
      </c>
      <c r="Z4274" s="31">
        <f>IF(OR(S4274="VLD MLC components",S4274="VLD MLC pipes",S4274="VLD PEX components",S4274="VLD PEX pipes",S4274="VLD PHC components",S4274="VLD PHC pipes",S4274="Controls VLD"),"По запросу",X4274)</f>
        <v>30063</v>
      </c>
      <c r="AA4274" s="63">
        <f>ROUND(X4274/1.2,3)</f>
        <v>25052.5</v>
      </c>
      <c r="AB4274" s="23">
        <v>25052.5</v>
      </c>
      <c r="AC4274" s="190">
        <f>IFERROR(ROUND(AA4274/AB4274-1,2),"")</f>
        <v>0</v>
      </c>
      <c r="AD4274" s="25">
        <v>39</v>
      </c>
      <c r="AE4274" s="25">
        <v>2.5000000000000001E-2</v>
      </c>
      <c r="AF4274" s="25">
        <v>0</v>
      </c>
      <c r="AG4274" s="25" t="s">
        <v>22</v>
      </c>
      <c r="AH4274" s="25">
        <v>0</v>
      </c>
      <c r="AI4274" s="25">
        <v>0</v>
      </c>
      <c r="AJ4274" s="25" t="s">
        <v>20</v>
      </c>
      <c r="AK4274" s="42" t="s">
        <v>19</v>
      </c>
      <c r="AL4274" s="25" t="s">
        <v>20</v>
      </c>
      <c r="AM4274" s="25">
        <v>1</v>
      </c>
      <c r="AN4274" s="25"/>
      <c r="AO4274" s="25"/>
      <c r="AP4274" s="25"/>
      <c r="AQ4274" s="25"/>
      <c r="AR4274" s="94"/>
      <c r="AS4274" s="157" t="s">
        <v>22</v>
      </c>
      <c r="AT4274" s="93">
        <v>43985</v>
      </c>
      <c r="AU4274" s="92" t="s">
        <v>22</v>
      </c>
      <c r="AV4274" s="91" t="s">
        <v>48</v>
      </c>
      <c r="AW4274" s="92" t="s">
        <v>48</v>
      </c>
      <c r="AX4274" s="92" t="s">
        <v>48</v>
      </c>
      <c r="AY4274" s="91" t="s">
        <v>152</v>
      </c>
      <c r="AZ4274" s="23"/>
      <c r="BA4274" s="25">
        <v>0</v>
      </c>
      <c r="BB4274" t="s">
        <v>48</v>
      </c>
      <c r="BC4274" t="e">
        <v>#N/A</v>
      </c>
      <c r="BD4274" t="e">
        <f>IF(Z4274=BC4274,"OK")</f>
        <v>#N/A</v>
      </c>
      <c r="BE4274">
        <v>39</v>
      </c>
      <c r="BF4274">
        <v>2.5000000000000001E-2</v>
      </c>
      <c r="BG4274">
        <v>0</v>
      </c>
      <c r="BH4274">
        <v>0</v>
      </c>
      <c r="BI4274">
        <v>0</v>
      </c>
      <c r="BJ4274">
        <v>0</v>
      </c>
      <c r="BK4274">
        <v>0</v>
      </c>
      <c r="BN4274" s="183"/>
    </row>
    <row r="4275" spans="1:66" ht="25.5" x14ac:dyDescent="0.25">
      <c r="A4275" s="1"/>
      <c r="B4275" s="94">
        <v>4262</v>
      </c>
      <c r="C4275" s="43">
        <v>1050697</v>
      </c>
      <c r="D4275" s="25"/>
      <c r="E4275" s="27" t="s">
        <v>1194</v>
      </c>
      <c r="F4275" s="151" t="s">
        <v>21</v>
      </c>
      <c r="G4275" s="41" t="s">
        <v>27</v>
      </c>
      <c r="H4275" s="46" t="str">
        <f>IFERROR(IFERROR(IF(SEARCH("Usystems",$E4275)&gt;0,"Usystems"),IF(SEARCH("RIIFO",$E4275)&gt;0,"RIIFO","Uponor")),"Uponor")</f>
        <v>Uponor</v>
      </c>
      <c r="I4275" s="25" t="str">
        <f>IFERROR(MID($D4275,1,7)+0,"")</f>
        <v/>
      </c>
      <c r="J4275" s="25" t="str">
        <f>IFERROR(MID($D4275,10,7)+0,"")</f>
        <v/>
      </c>
      <c r="K4275" s="25" t="str">
        <f>IFERROR(MID($D4275,19,7)+0,"")</f>
        <v/>
      </c>
      <c r="L4275" s="25" t="str">
        <f>IFERROR(MID($D4275,28,7)+0,"")</f>
        <v/>
      </c>
      <c r="M4275" s="25" t="e">
        <f>IF(IFERROR(MID($Q4275,1,7)+0,"")&lt;1130000,IF(INDEX(C:C,MATCH(LEFT(Q4275,7)+0,I:I,0))&lt;1130000,"",INDEX(C:C,MATCH(LEFT(Q4275,7)+0,I:I,0))),IFERROR(MID($Q4275,1,7)+0,""))</f>
        <v>#N/A</v>
      </c>
      <c r="N4275" s="25" t="str">
        <f>IF(IFERROR(MID($Q4275,10,7)+0,"")&lt;1130000,"",IFERROR(MID($Q4275,10,7)+0,""))</f>
        <v/>
      </c>
      <c r="O4275" s="25" t="str">
        <f>IF(IFERROR(MID($Q4275,19,7)+0,"")&lt;1130000,"",IFERROR(MID($Q4275,19,7)+0,""))</f>
        <v/>
      </c>
      <c r="P4275" s="25" t="e">
        <f>IF(M4275="","",IF(N4275="",M4275,M4275&amp;", "&amp;N4275))</f>
        <v>#N/A</v>
      </c>
      <c r="Q4275" s="37">
        <v>1067938</v>
      </c>
      <c r="R4275" s="37"/>
      <c r="S4275" s="35" t="s">
        <v>106</v>
      </c>
      <c r="T4275" s="25" t="s">
        <v>36</v>
      </c>
      <c r="U4275" s="185">
        <v>25835</v>
      </c>
      <c r="V4275" s="188">
        <v>25835</v>
      </c>
      <c r="W4275" s="189">
        <v>25835</v>
      </c>
      <c r="X4275" s="31">
        <v>25835</v>
      </c>
      <c r="Y4275" s="90">
        <f>IFERROR(ROUND(X4275/W4275-1,2),"")</f>
        <v>0</v>
      </c>
      <c r="Z4275" s="31">
        <f>IF(OR(S4275="VLD MLC components",S4275="VLD MLC pipes",S4275="VLD PEX components",S4275="VLD PEX pipes",S4275="VLD PHC components",S4275="VLD PHC pipes",S4275="Controls VLD"),"По запросу",X4275)</f>
        <v>25835</v>
      </c>
      <c r="AA4275" s="63">
        <f>ROUND(X4275/1.2,3)</f>
        <v>21529.167000000001</v>
      </c>
      <c r="AB4275" s="23">
        <v>21529.167000000001</v>
      </c>
      <c r="AC4275" s="190">
        <f>IFERROR(ROUND(AA4275/AB4275-1,2),"")</f>
        <v>0</v>
      </c>
      <c r="AD4275" s="25">
        <v>43</v>
      </c>
      <c r="AE4275" s="25">
        <v>2.5000000000000001E-2</v>
      </c>
      <c r="AF4275" s="25">
        <v>0</v>
      </c>
      <c r="AG4275" s="25" t="s">
        <v>22</v>
      </c>
      <c r="AH4275" s="25">
        <v>0</v>
      </c>
      <c r="AI4275" s="25">
        <v>0</v>
      </c>
      <c r="AJ4275" s="25" t="s">
        <v>19</v>
      </c>
      <c r="AK4275" s="42" t="s">
        <v>19</v>
      </c>
      <c r="AL4275" s="25" t="s">
        <v>19</v>
      </c>
      <c r="AM4275" s="25">
        <v>1</v>
      </c>
      <c r="AN4275" s="25" t="s">
        <v>22</v>
      </c>
      <c r="AO4275" s="25" t="s">
        <v>22</v>
      </c>
      <c r="AP4275" s="25" t="s">
        <v>22</v>
      </c>
      <c r="AQ4275" s="25"/>
      <c r="AR4275" s="94"/>
      <c r="AS4275" s="157" t="s">
        <v>22</v>
      </c>
      <c r="AT4275" s="93" t="s">
        <v>22</v>
      </c>
      <c r="AU4275" s="92" t="s">
        <v>22</v>
      </c>
      <c r="AV4275" s="91" t="s">
        <v>48</v>
      </c>
      <c r="AW4275" s="92" t="s">
        <v>48</v>
      </c>
      <c r="AX4275" s="92" t="s">
        <v>48</v>
      </c>
      <c r="AY4275" s="91" t="s">
        <v>152</v>
      </c>
      <c r="AZ4275" s="23"/>
      <c r="BA4275" s="25">
        <v>0</v>
      </c>
      <c r="BB4275" t="s">
        <v>48</v>
      </c>
      <c r="BC4275" t="e">
        <v>#N/A</v>
      </c>
      <c r="BD4275" t="e">
        <f>IF(Z4275=BC4275,"OK")</f>
        <v>#N/A</v>
      </c>
      <c r="BE4275">
        <v>43</v>
      </c>
      <c r="BF4275">
        <v>2.5000000000000001E-2</v>
      </c>
      <c r="BG4275" t="s">
        <v>22</v>
      </c>
      <c r="BH4275" t="s">
        <v>22</v>
      </c>
      <c r="BI4275" t="s">
        <v>22</v>
      </c>
      <c r="BJ4275">
        <v>0</v>
      </c>
      <c r="BK4275">
        <v>0</v>
      </c>
      <c r="BN4275" s="183"/>
    </row>
    <row r="4276" spans="1:66" ht="25.5" x14ac:dyDescent="0.25">
      <c r="A4276" s="1"/>
      <c r="B4276" s="94">
        <v>4263</v>
      </c>
      <c r="C4276" s="43">
        <v>1050698</v>
      </c>
      <c r="D4276" s="25"/>
      <c r="E4276" s="27" t="s">
        <v>1193</v>
      </c>
      <c r="F4276" s="151" t="s">
        <v>21</v>
      </c>
      <c r="G4276" s="25"/>
      <c r="H4276" s="46" t="str">
        <f>IFERROR(IFERROR(IF(SEARCH("Usystems",$E4276)&gt;0,"Usystems"),IF(SEARCH("RIIFO",$E4276)&gt;0,"RIIFO","Uponor")),"Uponor")</f>
        <v>Uponor</v>
      </c>
      <c r="I4276" s="25" t="str">
        <f>IFERROR(MID($D4276,1,7)+0,"")</f>
        <v/>
      </c>
      <c r="J4276" s="25" t="str">
        <f>IFERROR(MID($D4276,10,7)+0,"")</f>
        <v/>
      </c>
      <c r="K4276" s="25" t="str">
        <f>IFERROR(MID($D4276,19,7)+0,"")</f>
        <v/>
      </c>
      <c r="L4276" s="25" t="str">
        <f>IFERROR(MID($D4276,28,7)+0,"")</f>
        <v/>
      </c>
      <c r="M4276" s="25" t="str">
        <f>IF(IFERROR(MID($Q4276,1,7)+0,"")&lt;1130000,IF(INDEX(C:C,MATCH(LEFT(Q4276,7)+0,I:I,0))&lt;1130000,"",INDEX(C:C,MATCH(LEFT(Q4276,7)+0,I:I,0))),IFERROR(MID($Q4276,1,7)+0,""))</f>
        <v/>
      </c>
      <c r="N4276" s="25" t="str">
        <f>IF(IFERROR(MID($Q4276,10,7)+0,"")&lt;1130000,"",IFERROR(MID($Q4276,10,7)+0,""))</f>
        <v/>
      </c>
      <c r="O4276" s="25" t="str">
        <f>IF(IFERROR(MID($Q4276,19,7)+0,"")&lt;1130000,"",IFERROR(MID($Q4276,19,7)+0,""))</f>
        <v/>
      </c>
      <c r="P4276" s="25" t="str">
        <f>IF(M4276="","",IF(N4276="",M4276,M4276&amp;", "&amp;N4276))</f>
        <v/>
      </c>
      <c r="Q4276" s="25"/>
      <c r="R4276" s="25"/>
      <c r="S4276" s="35" t="s">
        <v>106</v>
      </c>
      <c r="T4276" s="25" t="s">
        <v>36</v>
      </c>
      <c r="U4276" s="185">
        <v>30063</v>
      </c>
      <c r="V4276" s="188">
        <v>30063</v>
      </c>
      <c r="W4276" s="189">
        <v>30063</v>
      </c>
      <c r="X4276" s="31">
        <v>30063</v>
      </c>
      <c r="Y4276" s="90">
        <f>IFERROR(ROUND(X4276/W4276-1,2),"")</f>
        <v>0</v>
      </c>
      <c r="Z4276" s="31">
        <f>IF(OR(S4276="VLD MLC components",S4276="VLD MLC pipes",S4276="VLD PEX components",S4276="VLD PEX pipes",S4276="VLD PHC components",S4276="VLD PHC pipes",S4276="Controls VLD"),"По запросу",X4276)</f>
        <v>30063</v>
      </c>
      <c r="AA4276" s="63">
        <f>ROUND(X4276/1.2,3)</f>
        <v>25052.5</v>
      </c>
      <c r="AB4276" s="23">
        <v>25052.5</v>
      </c>
      <c r="AC4276" s="190">
        <f>IFERROR(ROUND(AA4276/AB4276-1,2),"")</f>
        <v>0</v>
      </c>
      <c r="AD4276" s="25">
        <v>40</v>
      </c>
      <c r="AE4276" s="25">
        <v>2.5000000000000001E-2</v>
      </c>
      <c r="AF4276" s="25">
        <v>0</v>
      </c>
      <c r="AG4276" s="25" t="s">
        <v>22</v>
      </c>
      <c r="AH4276" s="25">
        <v>0</v>
      </c>
      <c r="AI4276" s="25">
        <v>0</v>
      </c>
      <c r="AJ4276" s="25" t="s">
        <v>20</v>
      </c>
      <c r="AK4276" s="42" t="s">
        <v>19</v>
      </c>
      <c r="AL4276" s="25" t="s">
        <v>20</v>
      </c>
      <c r="AM4276" s="25">
        <v>1</v>
      </c>
      <c r="AN4276" s="25" t="s">
        <v>22</v>
      </c>
      <c r="AO4276" s="25" t="s">
        <v>22</v>
      </c>
      <c r="AP4276" s="25" t="s">
        <v>22</v>
      </c>
      <c r="AQ4276" s="25"/>
      <c r="AR4276" s="94"/>
      <c r="AS4276" s="157" t="s">
        <v>22</v>
      </c>
      <c r="AT4276" s="93" t="s">
        <v>22</v>
      </c>
      <c r="AU4276" s="92" t="s">
        <v>22</v>
      </c>
      <c r="AV4276" s="91" t="s">
        <v>48</v>
      </c>
      <c r="AW4276" s="92" t="s">
        <v>48</v>
      </c>
      <c r="AX4276" s="92" t="s">
        <v>48</v>
      </c>
      <c r="AY4276" s="91" t="s">
        <v>152</v>
      </c>
      <c r="AZ4276" s="23"/>
      <c r="BA4276" s="25">
        <v>0</v>
      </c>
      <c r="BB4276" t="s">
        <v>48</v>
      </c>
      <c r="BC4276" t="e">
        <v>#N/A</v>
      </c>
      <c r="BD4276" t="e">
        <f>IF(Z4276=BC4276,"OK")</f>
        <v>#N/A</v>
      </c>
      <c r="BE4276">
        <v>40</v>
      </c>
      <c r="BF4276">
        <v>2.5000000000000001E-2</v>
      </c>
      <c r="BG4276" t="s">
        <v>22</v>
      </c>
      <c r="BH4276" t="s">
        <v>22</v>
      </c>
      <c r="BI4276" t="s">
        <v>22</v>
      </c>
      <c r="BJ4276">
        <v>0</v>
      </c>
      <c r="BK4276">
        <v>0</v>
      </c>
      <c r="BN4276" s="183"/>
    </row>
    <row r="4277" spans="1:66" ht="25.5" x14ac:dyDescent="0.25">
      <c r="A4277" s="1"/>
      <c r="B4277" s="94">
        <v>4264</v>
      </c>
      <c r="C4277" s="43">
        <v>1051068</v>
      </c>
      <c r="D4277" s="25"/>
      <c r="E4277" s="27" t="s">
        <v>1192</v>
      </c>
      <c r="F4277" s="151" t="s">
        <v>21</v>
      </c>
      <c r="G4277" s="25"/>
      <c r="H4277" s="46" t="str">
        <f>IFERROR(IFERROR(IF(SEARCH("Usystems",$E4277)&gt;0,"Usystems"),IF(SEARCH("RIIFO",$E4277)&gt;0,"RIIFO","Uponor")),"Uponor")</f>
        <v>Uponor</v>
      </c>
      <c r="I4277" s="25" t="str">
        <f>IFERROR(MID($D4277,1,7)+0,"")</f>
        <v/>
      </c>
      <c r="J4277" s="25" t="str">
        <f>IFERROR(MID($D4277,10,7)+0,"")</f>
        <v/>
      </c>
      <c r="K4277" s="25" t="str">
        <f>IFERROR(MID($D4277,19,7)+0,"")</f>
        <v/>
      </c>
      <c r="L4277" s="25" t="str">
        <f>IFERROR(MID($D4277,28,7)+0,"")</f>
        <v/>
      </c>
      <c r="M4277" s="25" t="str">
        <f>IF(IFERROR(MID($Q4277,1,7)+0,"")&lt;1130000,IF(INDEX(C:C,MATCH(LEFT(Q4277,7)+0,I:I,0))&lt;1130000,"",INDEX(C:C,MATCH(LEFT(Q4277,7)+0,I:I,0))),IFERROR(MID($Q4277,1,7)+0,""))</f>
        <v/>
      </c>
      <c r="N4277" s="25" t="str">
        <f>IF(IFERROR(MID($Q4277,10,7)+0,"")&lt;1130000,"",IFERROR(MID($Q4277,10,7)+0,""))</f>
        <v/>
      </c>
      <c r="O4277" s="25" t="str">
        <f>IF(IFERROR(MID($Q4277,19,7)+0,"")&lt;1130000,"",IFERROR(MID($Q4277,19,7)+0,""))</f>
        <v/>
      </c>
      <c r="P4277" s="25" t="str">
        <f>IF(M4277="","",IF(N4277="",M4277,M4277&amp;", "&amp;N4277))</f>
        <v/>
      </c>
      <c r="Q4277" s="25"/>
      <c r="R4277" s="25"/>
      <c r="S4277" s="35" t="s">
        <v>106</v>
      </c>
      <c r="T4277" s="25" t="s">
        <v>36</v>
      </c>
      <c r="U4277" s="185">
        <v>2320</v>
      </c>
      <c r="V4277" s="188">
        <v>2320</v>
      </c>
      <c r="W4277" s="189">
        <v>2320</v>
      </c>
      <c r="X4277" s="31">
        <v>2320</v>
      </c>
      <c r="Y4277" s="90">
        <f>IFERROR(ROUND(X4277/W4277-1,2),"")</f>
        <v>0</v>
      </c>
      <c r="Z4277" s="31">
        <f>IF(OR(S4277="VLD MLC components",S4277="VLD MLC pipes",S4277="VLD PEX components",S4277="VLD PEX pipes",S4277="VLD PHC components",S4277="VLD PHC pipes",S4277="Controls VLD"),"По запросу",X4277)</f>
        <v>2320</v>
      </c>
      <c r="AA4277" s="63">
        <f>ROUND(X4277/1.2,3)</f>
        <v>1933.3330000000001</v>
      </c>
      <c r="AB4277" s="23">
        <v>1933.3330000000001</v>
      </c>
      <c r="AC4277" s="190">
        <f>IFERROR(ROUND(AA4277/AB4277-1,2),"")</f>
        <v>0</v>
      </c>
      <c r="AD4277" s="25">
        <v>0.72</v>
      </c>
      <c r="AE4277" s="25">
        <v>8.5000000000000006E-3</v>
      </c>
      <c r="AF4277" s="25">
        <v>0</v>
      </c>
      <c r="AG4277" s="25" t="s">
        <v>22</v>
      </c>
      <c r="AH4277" s="25">
        <v>0</v>
      </c>
      <c r="AI4277" s="25">
        <v>0</v>
      </c>
      <c r="AJ4277" s="25" t="s">
        <v>20</v>
      </c>
      <c r="AK4277" s="42" t="s">
        <v>19</v>
      </c>
      <c r="AL4277" s="25" t="s">
        <v>20</v>
      </c>
      <c r="AM4277" s="25">
        <v>1</v>
      </c>
      <c r="AN4277" s="25" t="s">
        <v>22</v>
      </c>
      <c r="AO4277" s="25" t="s">
        <v>22</v>
      </c>
      <c r="AP4277" s="25" t="s">
        <v>22</v>
      </c>
      <c r="AQ4277" s="25"/>
      <c r="AR4277" s="94"/>
      <c r="AS4277" s="157" t="s">
        <v>22</v>
      </c>
      <c r="AT4277" s="93" t="s">
        <v>22</v>
      </c>
      <c r="AU4277" s="92" t="s">
        <v>22</v>
      </c>
      <c r="AV4277" s="91" t="s">
        <v>48</v>
      </c>
      <c r="AW4277" s="92" t="s">
        <v>48</v>
      </c>
      <c r="AX4277" s="92" t="s">
        <v>48</v>
      </c>
      <c r="AY4277" s="91" t="s">
        <v>152</v>
      </c>
      <c r="AZ4277" s="23"/>
      <c r="BA4277" s="25">
        <v>0</v>
      </c>
      <c r="BB4277" t="s">
        <v>48</v>
      </c>
      <c r="BC4277" t="e">
        <v>#N/A</v>
      </c>
      <c r="BD4277" t="e">
        <f>IF(Z4277=BC4277,"OK")</f>
        <v>#N/A</v>
      </c>
      <c r="BE4277">
        <v>0.72</v>
      </c>
      <c r="BF4277">
        <v>8.5000000000000006E-3</v>
      </c>
      <c r="BG4277" t="s">
        <v>22</v>
      </c>
      <c r="BH4277" t="s">
        <v>22</v>
      </c>
      <c r="BI4277" t="s">
        <v>22</v>
      </c>
      <c r="BJ4277">
        <v>0</v>
      </c>
      <c r="BK4277">
        <v>0</v>
      </c>
      <c r="BN4277" s="183"/>
    </row>
    <row r="4278" spans="1:66" ht="25.5" x14ac:dyDescent="0.25">
      <c r="A4278" s="1"/>
      <c r="B4278" s="94">
        <v>4265</v>
      </c>
      <c r="C4278" s="43">
        <v>1051642</v>
      </c>
      <c r="D4278" s="25"/>
      <c r="E4278" s="27" t="s">
        <v>1191</v>
      </c>
      <c r="F4278" s="151" t="s">
        <v>21</v>
      </c>
      <c r="G4278" s="25"/>
      <c r="H4278" s="46" t="str">
        <f>IFERROR(IFERROR(IF(SEARCH("Usystems",$E4278)&gt;0,"Usystems"),IF(SEARCH("RIIFO",$E4278)&gt;0,"RIIFO","Uponor")),"Uponor")</f>
        <v>Uponor</v>
      </c>
      <c r="I4278" s="25" t="str">
        <f>IFERROR(MID($D4278,1,7)+0,"")</f>
        <v/>
      </c>
      <c r="J4278" s="25" t="str">
        <f>IFERROR(MID($D4278,10,7)+0,"")</f>
        <v/>
      </c>
      <c r="K4278" s="25" t="str">
        <f>IFERROR(MID($D4278,19,7)+0,"")</f>
        <v/>
      </c>
      <c r="L4278" s="25" t="str">
        <f>IFERROR(MID($D4278,28,7)+0,"")</f>
        <v/>
      </c>
      <c r="M4278" s="25" t="str">
        <f>IF(IFERROR(MID($Q4278,1,7)+0,"")&lt;1130000,IF(INDEX(C:C,MATCH(LEFT(Q4278,7)+0,I:I,0))&lt;1130000,"",INDEX(C:C,MATCH(LEFT(Q4278,7)+0,I:I,0))),IFERROR(MID($Q4278,1,7)+0,""))</f>
        <v/>
      </c>
      <c r="N4278" s="25" t="str">
        <f>IF(IFERROR(MID($Q4278,10,7)+0,"")&lt;1130000,"",IFERROR(MID($Q4278,10,7)+0,""))</f>
        <v/>
      </c>
      <c r="O4278" s="25" t="str">
        <f>IF(IFERROR(MID($Q4278,19,7)+0,"")&lt;1130000,"",IFERROR(MID($Q4278,19,7)+0,""))</f>
        <v/>
      </c>
      <c r="P4278" s="25" t="str">
        <f>IF(M4278="","",IF(N4278="",M4278,M4278&amp;", "&amp;N4278))</f>
        <v/>
      </c>
      <c r="Q4278" s="25"/>
      <c r="R4278" s="25"/>
      <c r="S4278" s="35" t="s">
        <v>106</v>
      </c>
      <c r="T4278" s="25" t="s">
        <v>36</v>
      </c>
      <c r="U4278" s="185">
        <v>4708</v>
      </c>
      <c r="V4278" s="188">
        <v>4708</v>
      </c>
      <c r="W4278" s="189">
        <v>4708</v>
      </c>
      <c r="X4278" s="31">
        <v>4708</v>
      </c>
      <c r="Y4278" s="90">
        <f>IFERROR(ROUND(X4278/W4278-1,2),"")</f>
        <v>0</v>
      </c>
      <c r="Z4278" s="31">
        <f>IF(OR(S4278="VLD MLC components",S4278="VLD MLC pipes",S4278="VLD PEX components",S4278="VLD PEX pipes",S4278="VLD PHC components",S4278="VLD PHC pipes",S4278="Controls VLD"),"По запросу",X4278)</f>
        <v>4708</v>
      </c>
      <c r="AA4278" s="63">
        <f>ROUND(X4278/1.2,3)</f>
        <v>3923.3330000000001</v>
      </c>
      <c r="AB4278" s="23">
        <v>3923.3330000000001</v>
      </c>
      <c r="AC4278" s="190">
        <f>IFERROR(ROUND(AA4278/AB4278-1,2),"")</f>
        <v>0</v>
      </c>
      <c r="AD4278" s="25">
        <v>2.2999999999999998</v>
      </c>
      <c r="AE4278" s="25">
        <v>1.7999999999999999E-2</v>
      </c>
      <c r="AF4278" s="25">
        <v>0</v>
      </c>
      <c r="AG4278" s="25" t="s">
        <v>22</v>
      </c>
      <c r="AH4278" s="25">
        <v>0</v>
      </c>
      <c r="AI4278" s="25">
        <v>0</v>
      </c>
      <c r="AJ4278" s="25" t="s">
        <v>20</v>
      </c>
      <c r="AK4278" s="42" t="s">
        <v>19</v>
      </c>
      <c r="AL4278" s="25" t="s">
        <v>20</v>
      </c>
      <c r="AM4278" s="25">
        <v>1</v>
      </c>
      <c r="AN4278" s="25"/>
      <c r="AO4278" s="25"/>
      <c r="AP4278" s="25"/>
      <c r="AQ4278" s="25"/>
      <c r="AR4278" s="94"/>
      <c r="AS4278" s="157" t="s">
        <v>22</v>
      </c>
      <c r="AT4278" s="93" t="s">
        <v>22</v>
      </c>
      <c r="AU4278" s="92" t="s">
        <v>22</v>
      </c>
      <c r="AV4278" s="91" t="s">
        <v>48</v>
      </c>
      <c r="AW4278" s="92" t="s">
        <v>48</v>
      </c>
      <c r="AX4278" s="92" t="s">
        <v>48</v>
      </c>
      <c r="AY4278" s="91" t="s">
        <v>152</v>
      </c>
      <c r="AZ4278" s="23"/>
      <c r="BA4278" s="25">
        <v>0</v>
      </c>
      <c r="BB4278" t="s">
        <v>48</v>
      </c>
      <c r="BC4278" t="e">
        <v>#N/A</v>
      </c>
      <c r="BD4278" t="e">
        <f>IF(Z4278=BC4278,"OK")</f>
        <v>#N/A</v>
      </c>
      <c r="BE4278">
        <v>2.2999999999999998</v>
      </c>
      <c r="BF4278">
        <v>1.7999999999999999E-2</v>
      </c>
      <c r="BG4278">
        <v>0</v>
      </c>
      <c r="BH4278">
        <v>0</v>
      </c>
      <c r="BI4278">
        <v>0</v>
      </c>
      <c r="BJ4278">
        <v>0</v>
      </c>
      <c r="BK4278">
        <v>0</v>
      </c>
      <c r="BN4278" s="183"/>
    </row>
    <row r="4279" spans="1:66" ht="25.5" x14ac:dyDescent="0.25">
      <c r="A4279" s="1"/>
      <c r="B4279" s="94">
        <v>4266</v>
      </c>
      <c r="C4279" s="43">
        <v>1051670</v>
      </c>
      <c r="D4279" s="25"/>
      <c r="E4279" s="27" t="s">
        <v>1190</v>
      </c>
      <c r="F4279" s="151" t="s">
        <v>21</v>
      </c>
      <c r="G4279" s="25"/>
      <c r="H4279" s="46" t="str">
        <f>IFERROR(IFERROR(IF(SEARCH("Usystems",$E4279)&gt;0,"Usystems"),IF(SEARCH("RIIFO",$E4279)&gt;0,"RIIFO","Uponor")),"Uponor")</f>
        <v>Uponor</v>
      </c>
      <c r="I4279" s="25" t="str">
        <f>IFERROR(MID($D4279,1,7)+0,"")</f>
        <v/>
      </c>
      <c r="J4279" s="25" t="str">
        <f>IFERROR(MID($D4279,10,7)+0,"")</f>
        <v/>
      </c>
      <c r="K4279" s="25" t="str">
        <f>IFERROR(MID($D4279,19,7)+0,"")</f>
        <v/>
      </c>
      <c r="L4279" s="25" t="str">
        <f>IFERROR(MID($D4279,28,7)+0,"")</f>
        <v/>
      </c>
      <c r="M4279" s="25" t="str">
        <f>IF(IFERROR(MID($Q4279,1,7)+0,"")&lt;1130000,IF(INDEX(C:C,MATCH(LEFT(Q4279,7)+0,I:I,0))&lt;1130000,"",INDEX(C:C,MATCH(LEFT(Q4279,7)+0,I:I,0))),IFERROR(MID($Q4279,1,7)+0,""))</f>
        <v/>
      </c>
      <c r="N4279" s="25" t="str">
        <f>IF(IFERROR(MID($Q4279,10,7)+0,"")&lt;1130000,"",IFERROR(MID($Q4279,10,7)+0,""))</f>
        <v/>
      </c>
      <c r="O4279" s="25" t="str">
        <f>IF(IFERROR(MID($Q4279,19,7)+0,"")&lt;1130000,"",IFERROR(MID($Q4279,19,7)+0,""))</f>
        <v/>
      </c>
      <c r="P4279" s="25" t="str">
        <f>IF(M4279="","",IF(N4279="",M4279,M4279&amp;", "&amp;N4279))</f>
        <v/>
      </c>
      <c r="Q4279" s="25"/>
      <c r="R4279" s="25"/>
      <c r="S4279" s="35" t="s">
        <v>106</v>
      </c>
      <c r="T4279" s="25" t="s">
        <v>36</v>
      </c>
      <c r="U4279" s="185">
        <v>5212</v>
      </c>
      <c r="V4279" s="188">
        <v>5212</v>
      </c>
      <c r="W4279" s="189">
        <v>5212</v>
      </c>
      <c r="X4279" s="31">
        <v>5212</v>
      </c>
      <c r="Y4279" s="90">
        <f>IFERROR(ROUND(X4279/W4279-1,2),"")</f>
        <v>0</v>
      </c>
      <c r="Z4279" s="31">
        <f>IF(OR(S4279="VLD MLC components",S4279="VLD MLC pipes",S4279="VLD PEX components",S4279="VLD PEX pipes",S4279="VLD PHC components",S4279="VLD PHC pipes",S4279="Controls VLD"),"По запросу",X4279)</f>
        <v>5212</v>
      </c>
      <c r="AA4279" s="63">
        <f>ROUND(X4279/1.2,3)</f>
        <v>4343.3329999999996</v>
      </c>
      <c r="AB4279" s="23">
        <v>4343.3329999999996</v>
      </c>
      <c r="AC4279" s="190">
        <f>IFERROR(ROUND(AA4279/AB4279-1,2),"")</f>
        <v>0</v>
      </c>
      <c r="AD4279" s="25">
        <v>0.55000000000000004</v>
      </c>
      <c r="AE4279" s="25">
        <v>4.0600000000000002E-3</v>
      </c>
      <c r="AF4279" s="25">
        <v>0</v>
      </c>
      <c r="AG4279" s="25" t="s">
        <v>22</v>
      </c>
      <c r="AH4279" s="25">
        <v>0</v>
      </c>
      <c r="AI4279" s="25">
        <v>0</v>
      </c>
      <c r="AJ4279" s="25" t="s">
        <v>20</v>
      </c>
      <c r="AK4279" s="42" t="s">
        <v>19</v>
      </c>
      <c r="AL4279" s="25" t="s">
        <v>20</v>
      </c>
      <c r="AM4279" s="25">
        <v>1</v>
      </c>
      <c r="AN4279" s="25" t="s">
        <v>22</v>
      </c>
      <c r="AO4279" s="25" t="s">
        <v>22</v>
      </c>
      <c r="AP4279" s="25" t="s">
        <v>22</v>
      </c>
      <c r="AQ4279" s="25"/>
      <c r="AR4279" s="94"/>
      <c r="AS4279" s="157" t="s">
        <v>22</v>
      </c>
      <c r="AT4279" s="93" t="s">
        <v>22</v>
      </c>
      <c r="AU4279" s="92" t="s">
        <v>22</v>
      </c>
      <c r="AV4279" s="91" t="s">
        <v>48</v>
      </c>
      <c r="AW4279" s="92" t="s">
        <v>48</v>
      </c>
      <c r="AX4279" s="92" t="s">
        <v>48</v>
      </c>
      <c r="AY4279" s="91" t="s">
        <v>152</v>
      </c>
      <c r="AZ4279" s="23"/>
      <c r="BA4279" s="25">
        <v>0</v>
      </c>
      <c r="BB4279" t="s">
        <v>48</v>
      </c>
      <c r="BC4279" t="e">
        <v>#N/A</v>
      </c>
      <c r="BD4279" t="e">
        <f>IF(Z4279=BC4279,"OK")</f>
        <v>#N/A</v>
      </c>
      <c r="BE4279">
        <v>0.55000000000000004</v>
      </c>
      <c r="BF4279">
        <v>4.0600000000000002E-3</v>
      </c>
      <c r="BG4279" t="s">
        <v>22</v>
      </c>
      <c r="BH4279" t="s">
        <v>22</v>
      </c>
      <c r="BI4279" t="s">
        <v>22</v>
      </c>
      <c r="BJ4279">
        <v>0</v>
      </c>
      <c r="BK4279">
        <v>0</v>
      </c>
      <c r="BN4279" s="183"/>
    </row>
    <row r="4280" spans="1:66" ht="25.5" x14ac:dyDescent="0.25">
      <c r="A4280" s="1"/>
      <c r="B4280" s="94">
        <v>4267</v>
      </c>
      <c r="C4280" s="43">
        <v>1052716</v>
      </c>
      <c r="D4280" s="25"/>
      <c r="E4280" s="27" t="s">
        <v>1189</v>
      </c>
      <c r="F4280" s="151" t="s">
        <v>21</v>
      </c>
      <c r="G4280" s="25"/>
      <c r="H4280" s="46" t="str">
        <f>IFERROR(IFERROR(IF(SEARCH("Usystems",$E4280)&gt;0,"Usystems"),IF(SEARCH("RIIFO",$E4280)&gt;0,"RIIFO","Uponor")),"Uponor")</f>
        <v>Uponor</v>
      </c>
      <c r="I4280" s="25" t="str">
        <f>IFERROR(MID($D4280,1,7)+0,"")</f>
        <v/>
      </c>
      <c r="J4280" s="25" t="str">
        <f>IFERROR(MID($D4280,10,7)+0,"")</f>
        <v/>
      </c>
      <c r="K4280" s="25" t="str">
        <f>IFERROR(MID($D4280,19,7)+0,"")</f>
        <v/>
      </c>
      <c r="L4280" s="25" t="str">
        <f>IFERROR(MID($D4280,28,7)+0,"")</f>
        <v/>
      </c>
      <c r="M4280" s="25" t="str">
        <f>IF(IFERROR(MID($Q4280,1,7)+0,"")&lt;1130000,IF(INDEX(C:C,MATCH(LEFT(Q4280,7)+0,I:I,0))&lt;1130000,"",INDEX(C:C,MATCH(LEFT(Q4280,7)+0,I:I,0))),IFERROR(MID($Q4280,1,7)+0,""))</f>
        <v/>
      </c>
      <c r="N4280" s="25" t="str">
        <f>IF(IFERROR(MID($Q4280,10,7)+0,"")&lt;1130000,"",IFERROR(MID($Q4280,10,7)+0,""))</f>
        <v/>
      </c>
      <c r="O4280" s="25" t="str">
        <f>IF(IFERROR(MID($Q4280,19,7)+0,"")&lt;1130000,"",IFERROR(MID($Q4280,19,7)+0,""))</f>
        <v/>
      </c>
      <c r="P4280" s="25" t="str">
        <f>IF(M4280="","",IF(N4280="",M4280,M4280&amp;", "&amp;N4280))</f>
        <v/>
      </c>
      <c r="Q4280" s="25"/>
      <c r="R4280" s="25"/>
      <c r="S4280" s="35" t="s">
        <v>106</v>
      </c>
      <c r="T4280" s="25" t="s">
        <v>36</v>
      </c>
      <c r="U4280" s="185">
        <v>182321</v>
      </c>
      <c r="V4280" s="188">
        <v>182321</v>
      </c>
      <c r="W4280" s="189">
        <v>182321</v>
      </c>
      <c r="X4280" s="31">
        <v>182321</v>
      </c>
      <c r="Y4280" s="90">
        <f>IFERROR(ROUND(X4280/W4280-1,2),"")</f>
        <v>0</v>
      </c>
      <c r="Z4280" s="31">
        <f>IF(OR(S4280="VLD MLC components",S4280="VLD MLC pipes",S4280="VLD PEX components",S4280="VLD PEX pipes",S4280="VLD PHC components",S4280="VLD PHC pipes",S4280="Controls VLD"),"По запросу",X4280)</f>
        <v>182321</v>
      </c>
      <c r="AA4280" s="63">
        <f>ROUND(X4280/1.2,3)</f>
        <v>151934.16699999999</v>
      </c>
      <c r="AB4280" s="23">
        <v>151934.16699999999</v>
      </c>
      <c r="AC4280" s="190">
        <f>IFERROR(ROUND(AA4280/AB4280-1,2),"")</f>
        <v>0</v>
      </c>
      <c r="AD4280" s="25">
        <v>147.4</v>
      </c>
      <c r="AE4280" s="25">
        <v>1.92</v>
      </c>
      <c r="AF4280" s="25">
        <v>0</v>
      </c>
      <c r="AG4280" s="25" t="s">
        <v>22</v>
      </c>
      <c r="AH4280" s="25">
        <v>0</v>
      </c>
      <c r="AI4280" s="25">
        <v>0</v>
      </c>
      <c r="AJ4280" s="25" t="s">
        <v>20</v>
      </c>
      <c r="AK4280" s="42" t="s">
        <v>19</v>
      </c>
      <c r="AL4280" s="25" t="s">
        <v>20</v>
      </c>
      <c r="AM4280" s="25">
        <v>1</v>
      </c>
      <c r="AN4280" s="25" t="s">
        <v>22</v>
      </c>
      <c r="AO4280" s="25" t="s">
        <v>22</v>
      </c>
      <c r="AP4280" s="25" t="s">
        <v>22</v>
      </c>
      <c r="AQ4280" s="25"/>
      <c r="AR4280" s="94"/>
      <c r="AS4280" s="157" t="s">
        <v>22</v>
      </c>
      <c r="AT4280" s="93" t="s">
        <v>22</v>
      </c>
      <c r="AU4280" s="92" t="s">
        <v>22</v>
      </c>
      <c r="AV4280" s="91" t="s">
        <v>48</v>
      </c>
      <c r="AW4280" s="92" t="s">
        <v>48</v>
      </c>
      <c r="AX4280" s="92" t="s">
        <v>48</v>
      </c>
      <c r="AY4280" s="91" t="s">
        <v>152</v>
      </c>
      <c r="AZ4280" s="23"/>
      <c r="BA4280" s="25">
        <v>0</v>
      </c>
      <c r="BB4280" t="s">
        <v>48</v>
      </c>
      <c r="BC4280" t="e">
        <v>#N/A</v>
      </c>
      <c r="BD4280" t="e">
        <f>IF(Z4280=BC4280,"OK")</f>
        <v>#N/A</v>
      </c>
      <c r="BE4280">
        <v>147.4</v>
      </c>
      <c r="BF4280">
        <v>1.92</v>
      </c>
      <c r="BG4280" t="s">
        <v>22</v>
      </c>
      <c r="BH4280" t="s">
        <v>22</v>
      </c>
      <c r="BI4280" t="s">
        <v>22</v>
      </c>
      <c r="BJ4280">
        <v>0</v>
      </c>
      <c r="BK4280">
        <v>0</v>
      </c>
      <c r="BN4280" s="183"/>
    </row>
    <row r="4281" spans="1:66" ht="25.5" x14ac:dyDescent="0.25">
      <c r="A4281" s="1"/>
      <c r="B4281" s="94">
        <v>4268</v>
      </c>
      <c r="C4281" s="43">
        <v>1052719</v>
      </c>
      <c r="D4281" s="25"/>
      <c r="E4281" s="27" t="s">
        <v>1188</v>
      </c>
      <c r="F4281" s="151" t="s">
        <v>21</v>
      </c>
      <c r="G4281" s="25"/>
      <c r="H4281" s="46" t="str">
        <f>IFERROR(IFERROR(IF(SEARCH("Usystems",$E4281)&gt;0,"Usystems"),IF(SEARCH("RIIFO",$E4281)&gt;0,"RIIFO","Uponor")),"Uponor")</f>
        <v>Uponor</v>
      </c>
      <c r="I4281" s="25" t="str">
        <f>IFERROR(MID($D4281,1,7)+0,"")</f>
        <v/>
      </c>
      <c r="J4281" s="25" t="str">
        <f>IFERROR(MID($D4281,10,7)+0,"")</f>
        <v/>
      </c>
      <c r="K4281" s="25" t="str">
        <f>IFERROR(MID($D4281,19,7)+0,"")</f>
        <v/>
      </c>
      <c r="L4281" s="25" t="str">
        <f>IFERROR(MID($D4281,28,7)+0,"")</f>
        <v/>
      </c>
      <c r="M4281" s="25" t="str">
        <f>IF(IFERROR(MID($Q4281,1,7)+0,"")&lt;1130000,IF(INDEX(C:C,MATCH(LEFT(Q4281,7)+0,I:I,0))&lt;1130000,"",INDEX(C:C,MATCH(LEFT(Q4281,7)+0,I:I,0))),IFERROR(MID($Q4281,1,7)+0,""))</f>
        <v/>
      </c>
      <c r="N4281" s="25" t="str">
        <f>IF(IFERROR(MID($Q4281,10,7)+0,"")&lt;1130000,"",IFERROR(MID($Q4281,10,7)+0,""))</f>
        <v/>
      </c>
      <c r="O4281" s="25" t="str">
        <f>IF(IFERROR(MID($Q4281,19,7)+0,"")&lt;1130000,"",IFERROR(MID($Q4281,19,7)+0,""))</f>
        <v/>
      </c>
      <c r="P4281" s="25" t="str">
        <f>IF(M4281="","",IF(N4281="",M4281,M4281&amp;", "&amp;N4281))</f>
        <v/>
      </c>
      <c r="Q4281" s="25"/>
      <c r="R4281" s="25"/>
      <c r="S4281" s="35" t="s">
        <v>106</v>
      </c>
      <c r="T4281" s="25" t="s">
        <v>36</v>
      </c>
      <c r="U4281" s="185">
        <v>348888</v>
      </c>
      <c r="V4281" s="188">
        <v>348888</v>
      </c>
      <c r="W4281" s="189">
        <v>348888</v>
      </c>
      <c r="X4281" s="31">
        <v>348888</v>
      </c>
      <c r="Y4281" s="90">
        <f>IFERROR(ROUND(X4281/W4281-1,2),"")</f>
        <v>0</v>
      </c>
      <c r="Z4281" s="31">
        <f>IF(OR(S4281="VLD MLC components",S4281="VLD MLC pipes",S4281="VLD PEX components",S4281="VLD PEX pipes",S4281="VLD PHC components",S4281="VLD PHC pipes",S4281="Controls VLD"),"По запросу",X4281)</f>
        <v>348888</v>
      </c>
      <c r="AA4281" s="63">
        <f>ROUND(X4281/1.2,3)</f>
        <v>290740</v>
      </c>
      <c r="AB4281" s="23">
        <v>290740</v>
      </c>
      <c r="AC4281" s="190">
        <f>IFERROR(ROUND(AA4281/AB4281-1,2),"")</f>
        <v>0</v>
      </c>
      <c r="AD4281" s="25">
        <v>372.4</v>
      </c>
      <c r="AE4281" s="25">
        <v>4.7628000000000004</v>
      </c>
      <c r="AF4281" s="25">
        <v>0</v>
      </c>
      <c r="AG4281" s="25" t="s">
        <v>22</v>
      </c>
      <c r="AH4281" s="25">
        <v>0</v>
      </c>
      <c r="AI4281" s="25">
        <v>0</v>
      </c>
      <c r="AJ4281" s="25" t="s">
        <v>20</v>
      </c>
      <c r="AK4281" s="42" t="s">
        <v>19</v>
      </c>
      <c r="AL4281" s="25" t="s">
        <v>20</v>
      </c>
      <c r="AM4281" s="25">
        <v>1</v>
      </c>
      <c r="AN4281" s="25" t="s">
        <v>22</v>
      </c>
      <c r="AO4281" s="25" t="s">
        <v>22</v>
      </c>
      <c r="AP4281" s="25" t="s">
        <v>22</v>
      </c>
      <c r="AQ4281" s="25"/>
      <c r="AR4281" s="94"/>
      <c r="AS4281" s="157" t="s">
        <v>22</v>
      </c>
      <c r="AT4281" s="93" t="s">
        <v>22</v>
      </c>
      <c r="AU4281" s="92" t="s">
        <v>22</v>
      </c>
      <c r="AV4281" s="91" t="s">
        <v>48</v>
      </c>
      <c r="AW4281" s="92" t="s">
        <v>48</v>
      </c>
      <c r="AX4281" s="92" t="s">
        <v>48</v>
      </c>
      <c r="AY4281" s="91" t="s">
        <v>152</v>
      </c>
      <c r="AZ4281" s="23"/>
      <c r="BA4281" s="25">
        <v>0</v>
      </c>
      <c r="BB4281" t="s">
        <v>48</v>
      </c>
      <c r="BC4281" t="e">
        <v>#N/A</v>
      </c>
      <c r="BD4281" t="e">
        <f>IF(Z4281=BC4281,"OK")</f>
        <v>#N/A</v>
      </c>
      <c r="BE4281">
        <v>372.4</v>
      </c>
      <c r="BF4281">
        <v>4.7628000000000004</v>
      </c>
      <c r="BG4281" t="s">
        <v>22</v>
      </c>
      <c r="BH4281" t="s">
        <v>22</v>
      </c>
      <c r="BI4281" t="s">
        <v>22</v>
      </c>
      <c r="BJ4281">
        <v>0</v>
      </c>
      <c r="BK4281">
        <v>0</v>
      </c>
      <c r="BN4281" s="183"/>
    </row>
    <row r="4282" spans="1:66" ht="25.5" x14ac:dyDescent="0.25">
      <c r="A4282" s="1"/>
      <c r="B4282" s="94">
        <v>4269</v>
      </c>
      <c r="C4282" s="43">
        <v>1052989</v>
      </c>
      <c r="D4282" s="25"/>
      <c r="E4282" s="27" t="s">
        <v>1187</v>
      </c>
      <c r="F4282" s="151" t="s">
        <v>21</v>
      </c>
      <c r="G4282" s="25"/>
      <c r="H4282" s="46" t="str">
        <f>IFERROR(IFERROR(IF(SEARCH("Usystems",$E4282)&gt;0,"Usystems"),IF(SEARCH("RIIFO",$E4282)&gt;0,"RIIFO","Uponor")),"Uponor")</f>
        <v>Uponor</v>
      </c>
      <c r="I4282" s="25" t="str">
        <f>IFERROR(MID($D4282,1,7)+0,"")</f>
        <v/>
      </c>
      <c r="J4282" s="25" t="str">
        <f>IFERROR(MID($D4282,10,7)+0,"")</f>
        <v/>
      </c>
      <c r="K4282" s="25" t="str">
        <f>IFERROR(MID($D4282,19,7)+0,"")</f>
        <v/>
      </c>
      <c r="L4282" s="25" t="str">
        <f>IFERROR(MID($D4282,28,7)+0,"")</f>
        <v/>
      </c>
      <c r="M4282" s="25" t="str">
        <f>IF(IFERROR(MID($Q4282,1,7)+0,"")&lt;1130000,IF(INDEX(C:C,MATCH(LEFT(Q4282,7)+0,I:I,0))&lt;1130000,"",INDEX(C:C,MATCH(LEFT(Q4282,7)+0,I:I,0))),IFERROR(MID($Q4282,1,7)+0,""))</f>
        <v/>
      </c>
      <c r="N4282" s="25" t="str">
        <f>IF(IFERROR(MID($Q4282,10,7)+0,"")&lt;1130000,"",IFERROR(MID($Q4282,10,7)+0,""))</f>
        <v/>
      </c>
      <c r="O4282" s="25" t="str">
        <f>IF(IFERROR(MID($Q4282,19,7)+0,"")&lt;1130000,"",IFERROR(MID($Q4282,19,7)+0,""))</f>
        <v/>
      </c>
      <c r="P4282" s="25" t="str">
        <f>IF(M4282="","",IF(N4282="",M4282,M4282&amp;", "&amp;N4282))</f>
        <v/>
      </c>
      <c r="Q4282" s="25"/>
      <c r="R4282" s="25"/>
      <c r="S4282" s="35" t="s">
        <v>106</v>
      </c>
      <c r="T4282" s="25" t="s">
        <v>36</v>
      </c>
      <c r="U4282" s="185">
        <v>8742</v>
      </c>
      <c r="V4282" s="188">
        <v>8742</v>
      </c>
      <c r="W4282" s="189">
        <v>8742</v>
      </c>
      <c r="X4282" s="31">
        <v>8742</v>
      </c>
      <c r="Y4282" s="90">
        <f>IFERROR(ROUND(X4282/W4282-1,2),"")</f>
        <v>0</v>
      </c>
      <c r="Z4282" s="31">
        <f>IF(OR(S4282="VLD MLC components",S4282="VLD MLC pipes",S4282="VLD PEX components",S4282="VLD PEX pipes",S4282="VLD PHC components",S4282="VLD PHC pipes",S4282="Controls VLD"),"По запросу",X4282)</f>
        <v>8742</v>
      </c>
      <c r="AA4282" s="63">
        <f>ROUND(X4282/1.2,3)</f>
        <v>7285</v>
      </c>
      <c r="AB4282" s="23">
        <v>7285</v>
      </c>
      <c r="AC4282" s="190">
        <f>IFERROR(ROUND(AA4282/AB4282-1,2),"")</f>
        <v>0</v>
      </c>
      <c r="AD4282" s="25">
        <v>8</v>
      </c>
      <c r="AE4282" s="25">
        <v>1.6E-2</v>
      </c>
      <c r="AF4282" s="25">
        <v>0</v>
      </c>
      <c r="AG4282" s="25" t="s">
        <v>22</v>
      </c>
      <c r="AH4282" s="25">
        <v>0</v>
      </c>
      <c r="AI4282" s="25">
        <v>0</v>
      </c>
      <c r="AJ4282" s="25" t="s">
        <v>20</v>
      </c>
      <c r="AK4282" s="42" t="s">
        <v>19</v>
      </c>
      <c r="AL4282" s="25" t="s">
        <v>20</v>
      </c>
      <c r="AM4282" s="25">
        <v>1</v>
      </c>
      <c r="AN4282" s="25" t="s">
        <v>22</v>
      </c>
      <c r="AO4282" s="25" t="s">
        <v>22</v>
      </c>
      <c r="AP4282" s="25" t="s">
        <v>22</v>
      </c>
      <c r="AQ4282" s="25"/>
      <c r="AR4282" s="94"/>
      <c r="AS4282" s="157" t="s">
        <v>22</v>
      </c>
      <c r="AT4282" s="93" t="s">
        <v>22</v>
      </c>
      <c r="AU4282" s="92" t="s">
        <v>22</v>
      </c>
      <c r="AV4282" s="91" t="s">
        <v>48</v>
      </c>
      <c r="AW4282" s="92" t="s">
        <v>48</v>
      </c>
      <c r="AX4282" s="92" t="s">
        <v>48</v>
      </c>
      <c r="AY4282" s="91" t="s">
        <v>152</v>
      </c>
      <c r="AZ4282" s="23"/>
      <c r="BA4282" s="25">
        <v>0</v>
      </c>
      <c r="BB4282" t="s">
        <v>48</v>
      </c>
      <c r="BC4282" t="e">
        <v>#N/A</v>
      </c>
      <c r="BD4282" t="e">
        <f>IF(Z4282=BC4282,"OK")</f>
        <v>#N/A</v>
      </c>
      <c r="BE4282">
        <v>8</v>
      </c>
      <c r="BF4282">
        <v>1.6E-2</v>
      </c>
      <c r="BG4282" t="s">
        <v>22</v>
      </c>
      <c r="BH4282" t="s">
        <v>22</v>
      </c>
      <c r="BI4282" t="s">
        <v>22</v>
      </c>
      <c r="BJ4282">
        <v>0</v>
      </c>
      <c r="BK4282">
        <v>0</v>
      </c>
      <c r="BN4282" s="183"/>
    </row>
    <row r="4283" spans="1:66" ht="25.5" x14ac:dyDescent="0.25">
      <c r="A4283" s="1"/>
      <c r="B4283" s="94">
        <v>4270</v>
      </c>
      <c r="C4283" s="43">
        <v>1052990</v>
      </c>
      <c r="D4283" s="25"/>
      <c r="E4283" s="27" t="s">
        <v>1186</v>
      </c>
      <c r="F4283" s="151" t="s">
        <v>21</v>
      </c>
      <c r="G4283" s="25"/>
      <c r="H4283" s="46" t="str">
        <f>IFERROR(IFERROR(IF(SEARCH("Usystems",$E4283)&gt;0,"Usystems"),IF(SEARCH("RIIFO",$E4283)&gt;0,"RIIFO","Uponor")),"Uponor")</f>
        <v>Uponor</v>
      </c>
      <c r="I4283" s="25" t="str">
        <f>IFERROR(MID($D4283,1,7)+0,"")</f>
        <v/>
      </c>
      <c r="J4283" s="25" t="str">
        <f>IFERROR(MID($D4283,10,7)+0,"")</f>
        <v/>
      </c>
      <c r="K4283" s="25" t="str">
        <f>IFERROR(MID($D4283,19,7)+0,"")</f>
        <v/>
      </c>
      <c r="L4283" s="25" t="str">
        <f>IFERROR(MID($D4283,28,7)+0,"")</f>
        <v/>
      </c>
      <c r="M4283" s="25" t="str">
        <f>IF(IFERROR(MID($Q4283,1,7)+0,"")&lt;1130000,IF(INDEX(C:C,MATCH(LEFT(Q4283,7)+0,I:I,0))&lt;1130000,"",INDEX(C:C,MATCH(LEFT(Q4283,7)+0,I:I,0))),IFERROR(MID($Q4283,1,7)+0,""))</f>
        <v/>
      </c>
      <c r="N4283" s="25" t="str">
        <f>IF(IFERROR(MID($Q4283,10,7)+0,"")&lt;1130000,"",IFERROR(MID($Q4283,10,7)+0,""))</f>
        <v/>
      </c>
      <c r="O4283" s="25" t="str">
        <f>IF(IFERROR(MID($Q4283,19,7)+0,"")&lt;1130000,"",IFERROR(MID($Q4283,19,7)+0,""))</f>
        <v/>
      </c>
      <c r="P4283" s="25" t="str">
        <f>IF(M4283="","",IF(N4283="",M4283,M4283&amp;", "&amp;N4283))</f>
        <v/>
      </c>
      <c r="Q4283" s="25"/>
      <c r="R4283" s="25"/>
      <c r="S4283" s="35" t="s">
        <v>106</v>
      </c>
      <c r="T4283" s="25" t="s">
        <v>36</v>
      </c>
      <c r="U4283" s="185">
        <v>16534</v>
      </c>
      <c r="V4283" s="188">
        <v>16534</v>
      </c>
      <c r="W4283" s="189">
        <v>16534</v>
      </c>
      <c r="X4283" s="31">
        <v>16534</v>
      </c>
      <c r="Y4283" s="90">
        <f>IFERROR(ROUND(X4283/W4283-1,2),"")</f>
        <v>0</v>
      </c>
      <c r="Z4283" s="31">
        <f>IF(OR(S4283="VLD MLC components",S4283="VLD MLC pipes",S4283="VLD PEX components",S4283="VLD PEX pipes",S4283="VLD PHC components",S4283="VLD PHC pipes",S4283="Controls VLD"),"По запросу",X4283)</f>
        <v>16534</v>
      </c>
      <c r="AA4283" s="63">
        <f>ROUND(X4283/1.2,3)</f>
        <v>13778.333000000001</v>
      </c>
      <c r="AB4283" s="23">
        <v>13778.333000000001</v>
      </c>
      <c r="AC4283" s="190">
        <f>IFERROR(ROUND(AA4283/AB4283-1,2),"")</f>
        <v>0</v>
      </c>
      <c r="AD4283" s="25">
        <v>15.4</v>
      </c>
      <c r="AE4283" s="25">
        <v>0.03</v>
      </c>
      <c r="AF4283" s="25">
        <v>0</v>
      </c>
      <c r="AG4283" s="25" t="s">
        <v>22</v>
      </c>
      <c r="AH4283" s="25">
        <v>0</v>
      </c>
      <c r="AI4283" s="25">
        <v>0</v>
      </c>
      <c r="AJ4283" s="25" t="s">
        <v>20</v>
      </c>
      <c r="AK4283" s="42" t="s">
        <v>19</v>
      </c>
      <c r="AL4283" s="25" t="s">
        <v>20</v>
      </c>
      <c r="AM4283" s="25">
        <v>1</v>
      </c>
      <c r="AN4283" s="25" t="s">
        <v>22</v>
      </c>
      <c r="AO4283" s="25" t="s">
        <v>22</v>
      </c>
      <c r="AP4283" s="25" t="s">
        <v>22</v>
      </c>
      <c r="AQ4283" s="25"/>
      <c r="AR4283" s="94"/>
      <c r="AS4283" s="157" t="s">
        <v>22</v>
      </c>
      <c r="AT4283" s="93" t="s">
        <v>22</v>
      </c>
      <c r="AU4283" s="92" t="s">
        <v>22</v>
      </c>
      <c r="AV4283" s="91" t="s">
        <v>48</v>
      </c>
      <c r="AW4283" s="92" t="s">
        <v>48</v>
      </c>
      <c r="AX4283" s="92" t="s">
        <v>48</v>
      </c>
      <c r="AY4283" s="91" t="s">
        <v>152</v>
      </c>
      <c r="AZ4283" s="23"/>
      <c r="BA4283" s="25">
        <v>0</v>
      </c>
      <c r="BB4283" t="s">
        <v>48</v>
      </c>
      <c r="BC4283" t="e">
        <v>#N/A</v>
      </c>
      <c r="BD4283" t="e">
        <f>IF(Z4283=BC4283,"OK")</f>
        <v>#N/A</v>
      </c>
      <c r="BE4283">
        <v>15.4</v>
      </c>
      <c r="BF4283">
        <v>0.03</v>
      </c>
      <c r="BG4283" t="s">
        <v>22</v>
      </c>
      <c r="BH4283" t="s">
        <v>22</v>
      </c>
      <c r="BI4283" t="s">
        <v>22</v>
      </c>
      <c r="BJ4283">
        <v>0</v>
      </c>
      <c r="BK4283">
        <v>0</v>
      </c>
      <c r="BN4283" s="183"/>
    </row>
    <row r="4284" spans="1:66" ht="25.5" x14ac:dyDescent="0.25">
      <c r="A4284" s="1"/>
      <c r="B4284" s="94">
        <v>4271</v>
      </c>
      <c r="C4284" s="43">
        <v>1053003</v>
      </c>
      <c r="D4284" s="25"/>
      <c r="E4284" s="27" t="s">
        <v>1185</v>
      </c>
      <c r="F4284" s="151" t="s">
        <v>21</v>
      </c>
      <c r="G4284" s="25"/>
      <c r="H4284" s="46" t="str">
        <f>IFERROR(IFERROR(IF(SEARCH("Usystems",$E4284)&gt;0,"Usystems"),IF(SEARCH("RIIFO",$E4284)&gt;0,"RIIFO","Uponor")),"Uponor")</f>
        <v>Uponor</v>
      </c>
      <c r="I4284" s="25" t="str">
        <f>IFERROR(MID($D4284,1,7)+0,"")</f>
        <v/>
      </c>
      <c r="J4284" s="25" t="str">
        <f>IFERROR(MID($D4284,10,7)+0,"")</f>
        <v/>
      </c>
      <c r="K4284" s="25" t="str">
        <f>IFERROR(MID($D4284,19,7)+0,"")</f>
        <v/>
      </c>
      <c r="L4284" s="25" t="str">
        <f>IFERROR(MID($D4284,28,7)+0,"")</f>
        <v/>
      </c>
      <c r="M4284" s="25" t="str">
        <f>IF(IFERROR(MID($Q4284,1,7)+0,"")&lt;1130000,IF(INDEX(C:C,MATCH(LEFT(Q4284,7)+0,I:I,0))&lt;1130000,"",INDEX(C:C,MATCH(LEFT(Q4284,7)+0,I:I,0))),IFERROR(MID($Q4284,1,7)+0,""))</f>
        <v/>
      </c>
      <c r="N4284" s="25" t="str">
        <f>IF(IFERROR(MID($Q4284,10,7)+0,"")&lt;1130000,"",IFERROR(MID($Q4284,10,7)+0,""))</f>
        <v/>
      </c>
      <c r="O4284" s="25" t="str">
        <f>IF(IFERROR(MID($Q4284,19,7)+0,"")&lt;1130000,"",IFERROR(MID($Q4284,19,7)+0,""))</f>
        <v/>
      </c>
      <c r="P4284" s="25" t="str">
        <f>IF(M4284="","",IF(N4284="",M4284,M4284&amp;", "&amp;N4284))</f>
        <v/>
      </c>
      <c r="Q4284" s="25"/>
      <c r="R4284" s="25"/>
      <c r="S4284" s="35" t="s">
        <v>106</v>
      </c>
      <c r="T4284" s="25" t="s">
        <v>36</v>
      </c>
      <c r="U4284" s="185">
        <v>3697</v>
      </c>
      <c r="V4284" s="188">
        <v>3697</v>
      </c>
      <c r="W4284" s="189">
        <v>3697</v>
      </c>
      <c r="X4284" s="31">
        <v>3697</v>
      </c>
      <c r="Y4284" s="90">
        <f>IFERROR(ROUND(X4284/W4284-1,2),"")</f>
        <v>0</v>
      </c>
      <c r="Z4284" s="31">
        <f>IF(OR(S4284="VLD MLC components",S4284="VLD MLC pipes",S4284="VLD PEX components",S4284="VLD PEX pipes",S4284="VLD PHC components",S4284="VLD PHC pipes",S4284="Controls VLD"),"По запросу",X4284)</f>
        <v>3697</v>
      </c>
      <c r="AA4284" s="63">
        <f>ROUND(X4284/1.2,3)</f>
        <v>3080.8330000000001</v>
      </c>
      <c r="AB4284" s="23">
        <v>3080.8330000000001</v>
      </c>
      <c r="AC4284" s="190">
        <f>IFERROR(ROUND(AA4284/AB4284-1,2),"")</f>
        <v>0</v>
      </c>
      <c r="AD4284" s="25">
        <v>0.74</v>
      </c>
      <c r="AE4284" s="25">
        <v>1.4500000000000001E-2</v>
      </c>
      <c r="AF4284" s="25">
        <v>0</v>
      </c>
      <c r="AG4284" s="25" t="s">
        <v>22</v>
      </c>
      <c r="AH4284" s="25">
        <v>0</v>
      </c>
      <c r="AI4284" s="25">
        <v>0</v>
      </c>
      <c r="AJ4284" s="25" t="s">
        <v>20</v>
      </c>
      <c r="AK4284" s="42" t="s">
        <v>19</v>
      </c>
      <c r="AL4284" s="25" t="s">
        <v>20</v>
      </c>
      <c r="AM4284" s="25">
        <v>1</v>
      </c>
      <c r="AN4284" s="25"/>
      <c r="AO4284" s="25"/>
      <c r="AP4284" s="25"/>
      <c r="AQ4284" s="25"/>
      <c r="AR4284" s="94"/>
      <c r="AS4284" s="157" t="s">
        <v>22</v>
      </c>
      <c r="AT4284" s="93" t="s">
        <v>22</v>
      </c>
      <c r="AU4284" s="92" t="s">
        <v>22</v>
      </c>
      <c r="AV4284" s="91" t="s">
        <v>48</v>
      </c>
      <c r="AW4284" s="92" t="s">
        <v>48</v>
      </c>
      <c r="AX4284" s="92" t="s">
        <v>48</v>
      </c>
      <c r="AY4284" s="91" t="s">
        <v>152</v>
      </c>
      <c r="AZ4284" s="23"/>
      <c r="BA4284" s="25">
        <v>0</v>
      </c>
      <c r="BB4284" t="s">
        <v>48</v>
      </c>
      <c r="BC4284" t="e">
        <v>#N/A</v>
      </c>
      <c r="BD4284" t="e">
        <f>IF(Z4284=BC4284,"OK")</f>
        <v>#N/A</v>
      </c>
      <c r="BE4284">
        <v>0.74</v>
      </c>
      <c r="BF4284">
        <v>1.4500000000000001E-2</v>
      </c>
      <c r="BG4284">
        <v>0</v>
      </c>
      <c r="BH4284">
        <v>0</v>
      </c>
      <c r="BI4284">
        <v>0</v>
      </c>
      <c r="BJ4284">
        <v>0</v>
      </c>
      <c r="BK4284">
        <v>0</v>
      </c>
      <c r="BN4284" s="183"/>
    </row>
    <row r="4285" spans="1:66" ht="25.5" x14ac:dyDescent="0.25">
      <c r="A4285" s="1"/>
      <c r="B4285" s="94">
        <v>4272</v>
      </c>
      <c r="C4285" s="43">
        <v>1053012</v>
      </c>
      <c r="D4285" s="25"/>
      <c r="E4285" s="27" t="s">
        <v>1184</v>
      </c>
      <c r="F4285" s="151" t="s">
        <v>21</v>
      </c>
      <c r="G4285" s="25"/>
      <c r="H4285" s="46" t="str">
        <f>IFERROR(IFERROR(IF(SEARCH("Usystems",$E4285)&gt;0,"Usystems"),IF(SEARCH("RIIFO",$E4285)&gt;0,"RIIFO","Uponor")),"Uponor")</f>
        <v>Uponor</v>
      </c>
      <c r="I4285" s="25" t="str">
        <f>IFERROR(MID($D4285,1,7)+0,"")</f>
        <v/>
      </c>
      <c r="J4285" s="25" t="str">
        <f>IFERROR(MID($D4285,10,7)+0,"")</f>
        <v/>
      </c>
      <c r="K4285" s="25" t="str">
        <f>IFERROR(MID($D4285,19,7)+0,"")</f>
        <v/>
      </c>
      <c r="L4285" s="25" t="str">
        <f>IFERROR(MID($D4285,28,7)+0,"")</f>
        <v/>
      </c>
      <c r="M4285" s="25" t="str">
        <f>IF(IFERROR(MID($Q4285,1,7)+0,"")&lt;1130000,IF(INDEX(C:C,MATCH(LEFT(Q4285,7)+0,I:I,0))&lt;1130000,"",INDEX(C:C,MATCH(LEFT(Q4285,7)+0,I:I,0))),IFERROR(MID($Q4285,1,7)+0,""))</f>
        <v/>
      </c>
      <c r="N4285" s="25" t="str">
        <f>IF(IFERROR(MID($Q4285,10,7)+0,"")&lt;1130000,"",IFERROR(MID($Q4285,10,7)+0,""))</f>
        <v/>
      </c>
      <c r="O4285" s="25" t="str">
        <f>IF(IFERROR(MID($Q4285,19,7)+0,"")&lt;1130000,"",IFERROR(MID($Q4285,19,7)+0,""))</f>
        <v/>
      </c>
      <c r="P4285" s="25" t="str">
        <f>IF(M4285="","",IF(N4285="",M4285,M4285&amp;", "&amp;N4285))</f>
        <v/>
      </c>
      <c r="Q4285" s="25"/>
      <c r="R4285" s="25"/>
      <c r="S4285" s="35" t="s">
        <v>106</v>
      </c>
      <c r="T4285" s="25" t="s">
        <v>36</v>
      </c>
      <c r="U4285" s="185">
        <v>13923</v>
      </c>
      <c r="V4285" s="188">
        <v>13923</v>
      </c>
      <c r="W4285" s="189">
        <v>13923</v>
      </c>
      <c r="X4285" s="31">
        <v>13923</v>
      </c>
      <c r="Y4285" s="90">
        <f>IFERROR(ROUND(X4285/W4285-1,2),"")</f>
        <v>0</v>
      </c>
      <c r="Z4285" s="31">
        <f>IF(OR(S4285="VLD MLC components",S4285="VLD MLC pipes",S4285="VLD PEX components",S4285="VLD PEX pipes",S4285="VLD PHC components",S4285="VLD PHC pipes",S4285="Controls VLD"),"По запросу",X4285)</f>
        <v>13923</v>
      </c>
      <c r="AA4285" s="63">
        <f>ROUND(X4285/1.2,3)</f>
        <v>11602.5</v>
      </c>
      <c r="AB4285" s="23">
        <v>11602.5</v>
      </c>
      <c r="AC4285" s="190">
        <f>IFERROR(ROUND(AA4285/AB4285-1,2),"")</f>
        <v>0</v>
      </c>
      <c r="AD4285" s="25">
        <v>3</v>
      </c>
      <c r="AE4285" s="25">
        <v>0.01</v>
      </c>
      <c r="AF4285" s="25">
        <v>0</v>
      </c>
      <c r="AG4285" s="25" t="s">
        <v>22</v>
      </c>
      <c r="AH4285" s="25">
        <v>0</v>
      </c>
      <c r="AI4285" s="25">
        <v>0</v>
      </c>
      <c r="AJ4285" s="25" t="s">
        <v>20</v>
      </c>
      <c r="AK4285" s="42" t="s">
        <v>19</v>
      </c>
      <c r="AL4285" s="25" t="s">
        <v>20</v>
      </c>
      <c r="AM4285" s="25">
        <v>1</v>
      </c>
      <c r="AN4285" s="25"/>
      <c r="AO4285" s="25"/>
      <c r="AP4285" s="25"/>
      <c r="AQ4285" s="25"/>
      <c r="AR4285" s="94"/>
      <c r="AS4285" s="157" t="s">
        <v>22</v>
      </c>
      <c r="AT4285" s="93" t="s">
        <v>22</v>
      </c>
      <c r="AU4285" s="92" t="s">
        <v>22</v>
      </c>
      <c r="AV4285" s="91" t="s">
        <v>48</v>
      </c>
      <c r="AW4285" s="92" t="s">
        <v>48</v>
      </c>
      <c r="AX4285" s="92" t="s">
        <v>48</v>
      </c>
      <c r="AY4285" s="91" t="s">
        <v>152</v>
      </c>
      <c r="AZ4285" s="23"/>
      <c r="BA4285" s="25">
        <v>0</v>
      </c>
      <c r="BB4285" t="s">
        <v>48</v>
      </c>
      <c r="BC4285" t="e">
        <v>#N/A</v>
      </c>
      <c r="BD4285" t="e">
        <f>IF(Z4285=BC4285,"OK")</f>
        <v>#N/A</v>
      </c>
      <c r="BE4285">
        <v>3</v>
      </c>
      <c r="BF4285">
        <v>0.01</v>
      </c>
      <c r="BG4285">
        <v>0</v>
      </c>
      <c r="BH4285">
        <v>0</v>
      </c>
      <c r="BI4285">
        <v>0</v>
      </c>
      <c r="BJ4285">
        <v>0</v>
      </c>
      <c r="BK4285">
        <v>0</v>
      </c>
      <c r="BN4285" s="183"/>
    </row>
    <row r="4286" spans="1:66" ht="25.5" x14ac:dyDescent="0.25">
      <c r="A4286" s="1"/>
      <c r="B4286" s="94">
        <v>4273</v>
      </c>
      <c r="C4286" s="43">
        <v>1053122</v>
      </c>
      <c r="D4286" s="25"/>
      <c r="E4286" s="27" t="s">
        <v>1183</v>
      </c>
      <c r="F4286" s="151" t="s">
        <v>21</v>
      </c>
      <c r="G4286" s="25"/>
      <c r="H4286" s="46" t="str">
        <f>IFERROR(IFERROR(IF(SEARCH("Usystems",$E4286)&gt;0,"Usystems"),IF(SEARCH("RIIFO",$E4286)&gt;0,"RIIFO","Uponor")),"Uponor")</f>
        <v>Uponor</v>
      </c>
      <c r="I4286" s="25" t="str">
        <f>IFERROR(MID($D4286,1,7)+0,"")</f>
        <v/>
      </c>
      <c r="J4286" s="25" t="str">
        <f>IFERROR(MID($D4286,10,7)+0,"")</f>
        <v/>
      </c>
      <c r="K4286" s="25" t="str">
        <f>IFERROR(MID($D4286,19,7)+0,"")</f>
        <v/>
      </c>
      <c r="L4286" s="25" t="str">
        <f>IFERROR(MID($D4286,28,7)+0,"")</f>
        <v/>
      </c>
      <c r="M4286" s="25" t="str">
        <f>IF(IFERROR(MID($Q4286,1,7)+0,"")&lt;1130000,IF(INDEX(C:C,MATCH(LEFT(Q4286,7)+0,I:I,0))&lt;1130000,"",INDEX(C:C,MATCH(LEFT(Q4286,7)+0,I:I,0))),IFERROR(MID($Q4286,1,7)+0,""))</f>
        <v/>
      </c>
      <c r="N4286" s="25" t="str">
        <f>IF(IFERROR(MID($Q4286,10,7)+0,"")&lt;1130000,"",IFERROR(MID($Q4286,10,7)+0,""))</f>
        <v/>
      </c>
      <c r="O4286" s="25" t="str">
        <f>IF(IFERROR(MID($Q4286,19,7)+0,"")&lt;1130000,"",IFERROR(MID($Q4286,19,7)+0,""))</f>
        <v/>
      </c>
      <c r="P4286" s="25" t="str">
        <f>IF(M4286="","",IF(N4286="",M4286,M4286&amp;", "&amp;N4286))</f>
        <v/>
      </c>
      <c r="Q4286" s="25"/>
      <c r="R4286" s="25"/>
      <c r="S4286" s="35" t="s">
        <v>106</v>
      </c>
      <c r="T4286" s="25" t="s">
        <v>36</v>
      </c>
      <c r="U4286" s="185">
        <v>830</v>
      </c>
      <c r="V4286" s="188">
        <v>830</v>
      </c>
      <c r="W4286" s="189">
        <v>830</v>
      </c>
      <c r="X4286" s="31">
        <v>830</v>
      </c>
      <c r="Y4286" s="90">
        <f>IFERROR(ROUND(X4286/W4286-1,2),"")</f>
        <v>0</v>
      </c>
      <c r="Z4286" s="31">
        <f>IF(OR(S4286="VLD MLC components",S4286="VLD MLC pipes",S4286="VLD PEX components",S4286="VLD PEX pipes",S4286="VLD PHC components",S4286="VLD PHC pipes",S4286="Controls VLD"),"По запросу",X4286)</f>
        <v>830</v>
      </c>
      <c r="AA4286" s="63">
        <f>ROUND(X4286/1.2,3)</f>
        <v>691.66700000000003</v>
      </c>
      <c r="AB4286" s="23">
        <v>691.66700000000003</v>
      </c>
      <c r="AC4286" s="190">
        <f>IFERROR(ROUND(AA4286/AB4286-1,2),"")</f>
        <v>0</v>
      </c>
      <c r="AD4286" s="25">
        <v>8.5000000000000006E-2</v>
      </c>
      <c r="AE4286" s="25">
        <v>1.2700000000000001E-3</v>
      </c>
      <c r="AF4286" s="25">
        <v>0</v>
      </c>
      <c r="AG4286" s="25" t="s">
        <v>22</v>
      </c>
      <c r="AH4286" s="25">
        <v>0</v>
      </c>
      <c r="AI4286" s="25">
        <v>0</v>
      </c>
      <c r="AJ4286" s="25" t="s">
        <v>20</v>
      </c>
      <c r="AK4286" s="42" t="s">
        <v>19</v>
      </c>
      <c r="AL4286" s="25" t="s">
        <v>20</v>
      </c>
      <c r="AM4286" s="25">
        <v>1</v>
      </c>
      <c r="AN4286" s="25" t="s">
        <v>22</v>
      </c>
      <c r="AO4286" s="25" t="s">
        <v>22</v>
      </c>
      <c r="AP4286" s="25" t="s">
        <v>22</v>
      </c>
      <c r="AQ4286" s="25"/>
      <c r="AR4286" s="94"/>
      <c r="AS4286" s="157" t="s">
        <v>22</v>
      </c>
      <c r="AT4286" s="93" t="s">
        <v>22</v>
      </c>
      <c r="AU4286" s="92" t="s">
        <v>22</v>
      </c>
      <c r="AV4286" s="91" t="s">
        <v>48</v>
      </c>
      <c r="AW4286" s="92" t="s">
        <v>48</v>
      </c>
      <c r="AX4286" s="92" t="s">
        <v>48</v>
      </c>
      <c r="AY4286" s="91" t="s">
        <v>152</v>
      </c>
      <c r="AZ4286" s="23"/>
      <c r="BA4286" s="25">
        <v>0</v>
      </c>
      <c r="BB4286" t="s">
        <v>48</v>
      </c>
      <c r="BC4286" t="e">
        <v>#N/A</v>
      </c>
      <c r="BD4286" t="e">
        <f>IF(Z4286=BC4286,"OK")</f>
        <v>#N/A</v>
      </c>
      <c r="BE4286">
        <v>8.5000000000000006E-2</v>
      </c>
      <c r="BF4286">
        <v>1.2700000000000001E-3</v>
      </c>
      <c r="BG4286" t="s">
        <v>22</v>
      </c>
      <c r="BH4286" t="s">
        <v>22</v>
      </c>
      <c r="BI4286" t="s">
        <v>22</v>
      </c>
      <c r="BJ4286">
        <v>0</v>
      </c>
      <c r="BK4286">
        <v>0</v>
      </c>
      <c r="BN4286" s="183"/>
    </row>
    <row r="4287" spans="1:66" ht="25.5" x14ac:dyDescent="0.25">
      <c r="A4287" s="1"/>
      <c r="B4287" s="94">
        <v>4274</v>
      </c>
      <c r="C4287" s="43">
        <v>1054218</v>
      </c>
      <c r="D4287" s="25"/>
      <c r="E4287" s="27" t="s">
        <v>1182</v>
      </c>
      <c r="F4287" s="151" t="s">
        <v>21</v>
      </c>
      <c r="G4287" s="25"/>
      <c r="H4287" s="46" t="str">
        <f>IFERROR(IFERROR(IF(SEARCH("Usystems",$E4287)&gt;0,"Usystems"),IF(SEARCH("RIIFO",$E4287)&gt;0,"RIIFO","Uponor")),"Uponor")</f>
        <v>Uponor</v>
      </c>
      <c r="I4287" s="25" t="str">
        <f>IFERROR(MID($D4287,1,7)+0,"")</f>
        <v/>
      </c>
      <c r="J4287" s="25" t="str">
        <f>IFERROR(MID($D4287,10,7)+0,"")</f>
        <v/>
      </c>
      <c r="K4287" s="25" t="str">
        <f>IFERROR(MID($D4287,19,7)+0,"")</f>
        <v/>
      </c>
      <c r="L4287" s="25" t="str">
        <f>IFERROR(MID($D4287,28,7)+0,"")</f>
        <v/>
      </c>
      <c r="M4287" s="25" t="str">
        <f>IF(IFERROR(MID($Q4287,1,7)+0,"")&lt;1130000,IF(INDEX(C:C,MATCH(LEFT(Q4287,7)+0,I:I,0))&lt;1130000,"",INDEX(C:C,MATCH(LEFT(Q4287,7)+0,I:I,0))),IFERROR(MID($Q4287,1,7)+0,""))</f>
        <v/>
      </c>
      <c r="N4287" s="25" t="str">
        <f>IF(IFERROR(MID($Q4287,10,7)+0,"")&lt;1130000,"",IFERROR(MID($Q4287,10,7)+0,""))</f>
        <v/>
      </c>
      <c r="O4287" s="25" t="str">
        <f>IF(IFERROR(MID($Q4287,19,7)+0,"")&lt;1130000,"",IFERROR(MID($Q4287,19,7)+0,""))</f>
        <v/>
      </c>
      <c r="P4287" s="25" t="str">
        <f>IF(M4287="","",IF(N4287="",M4287,M4287&amp;", "&amp;N4287))</f>
        <v/>
      </c>
      <c r="Q4287" s="25"/>
      <c r="R4287" s="25"/>
      <c r="S4287" s="35" t="s">
        <v>106</v>
      </c>
      <c r="T4287" s="25" t="s">
        <v>36</v>
      </c>
      <c r="U4287" s="185">
        <v>63134</v>
      </c>
      <c r="V4287" s="188">
        <v>63134</v>
      </c>
      <c r="W4287" s="189">
        <v>63134</v>
      </c>
      <c r="X4287" s="31">
        <v>63134</v>
      </c>
      <c r="Y4287" s="90">
        <f>IFERROR(ROUND(X4287/W4287-1,2),"")</f>
        <v>0</v>
      </c>
      <c r="Z4287" s="31">
        <f>IF(OR(S4287="VLD MLC components",S4287="VLD MLC pipes",S4287="VLD PEX components",S4287="VLD PEX pipes",S4287="VLD PHC components",S4287="VLD PHC pipes",S4287="Controls VLD"),"По запросу",X4287)</f>
        <v>63134</v>
      </c>
      <c r="AA4287" s="63">
        <f>ROUND(X4287/1.2,3)</f>
        <v>52611.667000000001</v>
      </c>
      <c r="AB4287" s="23">
        <v>52611.667000000001</v>
      </c>
      <c r="AC4287" s="190">
        <f>IFERROR(ROUND(AA4287/AB4287-1,2),"")</f>
        <v>0</v>
      </c>
      <c r="AD4287" s="25">
        <v>12.5</v>
      </c>
      <c r="AE4287" s="25">
        <v>0.80600000000000005</v>
      </c>
      <c r="AF4287" s="25">
        <v>0</v>
      </c>
      <c r="AG4287" s="25" t="s">
        <v>22</v>
      </c>
      <c r="AH4287" s="25">
        <v>0</v>
      </c>
      <c r="AI4287" s="25">
        <v>0</v>
      </c>
      <c r="AJ4287" s="25" t="s">
        <v>20</v>
      </c>
      <c r="AK4287" s="42" t="s">
        <v>19</v>
      </c>
      <c r="AL4287" s="25" t="s">
        <v>20</v>
      </c>
      <c r="AM4287" s="25">
        <v>1</v>
      </c>
      <c r="AN4287" s="25" t="s">
        <v>22</v>
      </c>
      <c r="AO4287" s="25" t="s">
        <v>22</v>
      </c>
      <c r="AP4287" s="25" t="s">
        <v>22</v>
      </c>
      <c r="AQ4287" s="25"/>
      <c r="AR4287" s="94"/>
      <c r="AS4287" s="157" t="s">
        <v>22</v>
      </c>
      <c r="AT4287" s="93" t="s">
        <v>22</v>
      </c>
      <c r="AU4287" s="92" t="s">
        <v>22</v>
      </c>
      <c r="AV4287" s="91" t="s">
        <v>48</v>
      </c>
      <c r="AW4287" s="92" t="s">
        <v>48</v>
      </c>
      <c r="AX4287" s="92" t="s">
        <v>48</v>
      </c>
      <c r="AY4287" s="91" t="s">
        <v>152</v>
      </c>
      <c r="AZ4287" s="23"/>
      <c r="BA4287" s="25">
        <v>0</v>
      </c>
      <c r="BB4287" t="s">
        <v>48</v>
      </c>
      <c r="BC4287" t="e">
        <v>#N/A</v>
      </c>
      <c r="BD4287" t="e">
        <f>IF(Z4287=BC4287,"OK")</f>
        <v>#N/A</v>
      </c>
      <c r="BE4287">
        <v>12.5</v>
      </c>
      <c r="BF4287">
        <v>0.80600000000000005</v>
      </c>
      <c r="BG4287" t="s">
        <v>22</v>
      </c>
      <c r="BH4287" t="s">
        <v>22</v>
      </c>
      <c r="BI4287" t="s">
        <v>22</v>
      </c>
      <c r="BJ4287">
        <v>0</v>
      </c>
      <c r="BK4287">
        <v>0</v>
      </c>
      <c r="BN4287" s="183"/>
    </row>
    <row r="4288" spans="1:66" ht="25.5" x14ac:dyDescent="0.25">
      <c r="A4288" s="1"/>
      <c r="B4288" s="94">
        <v>4275</v>
      </c>
      <c r="C4288" s="43">
        <v>1054219</v>
      </c>
      <c r="D4288" s="25"/>
      <c r="E4288" s="27" t="s">
        <v>1181</v>
      </c>
      <c r="F4288" s="151" t="s">
        <v>21</v>
      </c>
      <c r="G4288" s="25"/>
      <c r="H4288" s="46" t="str">
        <f>IFERROR(IFERROR(IF(SEARCH("Usystems",$E4288)&gt;0,"Usystems"),IF(SEARCH("RIIFO",$E4288)&gt;0,"RIIFO","Uponor")),"Uponor")</f>
        <v>Uponor</v>
      </c>
      <c r="I4288" s="25" t="str">
        <f>IFERROR(MID($D4288,1,7)+0,"")</f>
        <v/>
      </c>
      <c r="J4288" s="25" t="str">
        <f>IFERROR(MID($D4288,10,7)+0,"")</f>
        <v/>
      </c>
      <c r="K4288" s="25" t="str">
        <f>IFERROR(MID($D4288,19,7)+0,"")</f>
        <v/>
      </c>
      <c r="L4288" s="25" t="str">
        <f>IFERROR(MID($D4288,28,7)+0,"")</f>
        <v/>
      </c>
      <c r="M4288" s="25" t="str">
        <f>IF(IFERROR(MID($Q4288,1,7)+0,"")&lt;1130000,IF(INDEX(C:C,MATCH(LEFT(Q4288,7)+0,I:I,0))&lt;1130000,"",INDEX(C:C,MATCH(LEFT(Q4288,7)+0,I:I,0))),IFERROR(MID($Q4288,1,7)+0,""))</f>
        <v/>
      </c>
      <c r="N4288" s="25" t="str">
        <f>IF(IFERROR(MID($Q4288,10,7)+0,"")&lt;1130000,"",IFERROR(MID($Q4288,10,7)+0,""))</f>
        <v/>
      </c>
      <c r="O4288" s="25" t="str">
        <f>IF(IFERROR(MID($Q4288,19,7)+0,"")&lt;1130000,"",IFERROR(MID($Q4288,19,7)+0,""))</f>
        <v/>
      </c>
      <c r="P4288" s="25" t="str">
        <f>IF(M4288="","",IF(N4288="",M4288,M4288&amp;", "&amp;N4288))</f>
        <v/>
      </c>
      <c r="Q4288" s="25"/>
      <c r="R4288" s="25"/>
      <c r="S4288" s="35" t="s">
        <v>106</v>
      </c>
      <c r="T4288" s="25" t="s">
        <v>36</v>
      </c>
      <c r="U4288" s="185">
        <v>71067</v>
      </c>
      <c r="V4288" s="188">
        <v>71067</v>
      </c>
      <c r="W4288" s="189">
        <v>71067</v>
      </c>
      <c r="X4288" s="31">
        <v>71067</v>
      </c>
      <c r="Y4288" s="90">
        <f>IFERROR(ROUND(X4288/W4288-1,2),"")</f>
        <v>0</v>
      </c>
      <c r="Z4288" s="31">
        <f>IF(OR(S4288="VLD MLC components",S4288="VLD MLC pipes",S4288="VLD PEX components",S4288="VLD PEX pipes",S4288="VLD PHC components",S4288="VLD PHC pipes",S4288="Controls VLD"),"По запросу",X4288)</f>
        <v>71067</v>
      </c>
      <c r="AA4288" s="63">
        <f>ROUND(X4288/1.2,3)</f>
        <v>59222.5</v>
      </c>
      <c r="AB4288" s="23">
        <v>59222.5</v>
      </c>
      <c r="AC4288" s="190">
        <f>IFERROR(ROUND(AA4288/AB4288-1,2),"")</f>
        <v>0</v>
      </c>
      <c r="AD4288" s="25">
        <v>14.1</v>
      </c>
      <c r="AE4288" s="25">
        <v>0.94</v>
      </c>
      <c r="AF4288" s="25">
        <v>0</v>
      </c>
      <c r="AG4288" s="25" t="s">
        <v>22</v>
      </c>
      <c r="AH4288" s="25">
        <v>0</v>
      </c>
      <c r="AI4288" s="25">
        <v>0</v>
      </c>
      <c r="AJ4288" s="25" t="s">
        <v>20</v>
      </c>
      <c r="AK4288" s="42" t="s">
        <v>19</v>
      </c>
      <c r="AL4288" s="25" t="s">
        <v>20</v>
      </c>
      <c r="AM4288" s="25">
        <v>1</v>
      </c>
      <c r="AN4288" s="25" t="s">
        <v>22</v>
      </c>
      <c r="AO4288" s="25" t="s">
        <v>22</v>
      </c>
      <c r="AP4288" s="25" t="s">
        <v>22</v>
      </c>
      <c r="AQ4288" s="25"/>
      <c r="AR4288" s="94"/>
      <c r="AS4288" s="157" t="s">
        <v>22</v>
      </c>
      <c r="AT4288" s="93" t="s">
        <v>22</v>
      </c>
      <c r="AU4288" s="92" t="s">
        <v>22</v>
      </c>
      <c r="AV4288" s="91" t="s">
        <v>48</v>
      </c>
      <c r="AW4288" s="92" t="s">
        <v>48</v>
      </c>
      <c r="AX4288" s="92" t="s">
        <v>48</v>
      </c>
      <c r="AY4288" s="91" t="s">
        <v>152</v>
      </c>
      <c r="AZ4288" s="23"/>
      <c r="BA4288" s="25">
        <v>0</v>
      </c>
      <c r="BB4288" t="s">
        <v>48</v>
      </c>
      <c r="BC4288" t="e">
        <v>#N/A</v>
      </c>
      <c r="BD4288" t="e">
        <f>IF(Z4288=BC4288,"OK")</f>
        <v>#N/A</v>
      </c>
      <c r="BE4288">
        <v>14.1</v>
      </c>
      <c r="BF4288">
        <v>0.94</v>
      </c>
      <c r="BG4288" t="s">
        <v>22</v>
      </c>
      <c r="BH4288" t="s">
        <v>22</v>
      </c>
      <c r="BI4288" t="s">
        <v>22</v>
      </c>
      <c r="BJ4288">
        <v>0</v>
      </c>
      <c r="BK4288">
        <v>0</v>
      </c>
      <c r="BN4288" s="183"/>
    </row>
    <row r="4289" spans="1:66" ht="25.5" x14ac:dyDescent="0.25">
      <c r="A4289" s="1"/>
      <c r="B4289" s="94">
        <v>4276</v>
      </c>
      <c r="C4289" s="43">
        <v>1003522</v>
      </c>
      <c r="D4289" s="25"/>
      <c r="E4289" s="36" t="s">
        <v>1180</v>
      </c>
      <c r="F4289" s="151" t="s">
        <v>21</v>
      </c>
      <c r="G4289" s="41" t="s">
        <v>585</v>
      </c>
      <c r="H4289" s="46" t="str">
        <f>IFERROR(IFERROR(IF(SEARCH("Usystems",$E4289)&gt;0,"Usystems"),IF(SEARCH("RIIFO",$E4289)&gt;0,"RIIFO","Uponor")),"Uponor")</f>
        <v>Uponor</v>
      </c>
      <c r="I4289" s="25" t="str">
        <f>IFERROR(MID($D4289,1,7)+0,"")</f>
        <v/>
      </c>
      <c r="J4289" s="25" t="str">
        <f>IFERROR(MID($D4289,10,7)+0,"")</f>
        <v/>
      </c>
      <c r="K4289" s="25" t="str">
        <f>IFERROR(MID($D4289,19,7)+0,"")</f>
        <v/>
      </c>
      <c r="L4289" s="25" t="str">
        <f>IFERROR(MID($D4289,28,7)+0,"")</f>
        <v/>
      </c>
      <c r="M4289" s="25" t="str">
        <f>IF(IFERROR(MID($Q4289,1,7)+0,"")&lt;1130000,IF(INDEX(C:C,MATCH(LEFT(Q4289,7)+0,I:I,0))&lt;1130000,"",INDEX(C:C,MATCH(LEFT(Q4289,7)+0,I:I,0))),IFERROR(MID($Q4289,1,7)+0,""))</f>
        <v/>
      </c>
      <c r="N4289" s="25" t="str">
        <f>IF(IFERROR(MID($Q4289,10,7)+0,"")&lt;1130000,"",IFERROR(MID($Q4289,10,7)+0,""))</f>
        <v/>
      </c>
      <c r="O4289" s="25" t="str">
        <f>IF(IFERROR(MID($Q4289,19,7)+0,"")&lt;1130000,"",IFERROR(MID($Q4289,19,7)+0,""))</f>
        <v/>
      </c>
      <c r="P4289" s="25" t="str">
        <f>IF(M4289="","",IF(N4289="",M4289,M4289&amp;", "&amp;N4289))</f>
        <v/>
      </c>
      <c r="Q4289" s="25"/>
      <c r="R4289" s="25"/>
      <c r="S4289" s="35" t="s">
        <v>106</v>
      </c>
      <c r="T4289" s="25" t="s">
        <v>36</v>
      </c>
      <c r="U4289" s="185">
        <v>1726</v>
      </c>
      <c r="V4289" s="188">
        <v>1726</v>
      </c>
      <c r="W4289" s="189">
        <v>1726</v>
      </c>
      <c r="X4289" s="31">
        <v>1726</v>
      </c>
      <c r="Y4289" s="90">
        <f>IFERROR(ROUND(X4289/W4289-1,2),"")</f>
        <v>0</v>
      </c>
      <c r="Z4289" s="31">
        <f>IF(OR(S4289="VLD MLC components",S4289="VLD MLC pipes",S4289="VLD PEX components",S4289="VLD PEX pipes",S4289="VLD PHC components",S4289="VLD PHC pipes",S4289="Controls VLD"),"По запросу",X4289)</f>
        <v>1726</v>
      </c>
      <c r="AA4289" s="63">
        <f>ROUND(X4289/1.2,3)</f>
        <v>1438.3330000000001</v>
      </c>
      <c r="AB4289" s="23">
        <v>1438.3330000000001</v>
      </c>
      <c r="AC4289" s="190">
        <f>IFERROR(ROUND(AA4289/AB4289-1,2),"")</f>
        <v>0</v>
      </c>
      <c r="AD4289" s="25">
        <v>0.2</v>
      </c>
      <c r="AE4289" s="25">
        <v>1.1559999999999999E-3</v>
      </c>
      <c r="AF4289" s="25">
        <v>150</v>
      </c>
      <c r="AG4289" s="25">
        <v>150</v>
      </c>
      <c r="AH4289" s="25">
        <v>150</v>
      </c>
      <c r="AI4289" s="25">
        <v>150</v>
      </c>
      <c r="AJ4289" s="25" t="s">
        <v>20</v>
      </c>
      <c r="AK4289" s="22" t="s">
        <v>20</v>
      </c>
      <c r="AL4289" s="25" t="s">
        <v>20</v>
      </c>
      <c r="AM4289" s="25">
        <v>1</v>
      </c>
      <c r="AN4289" s="25" t="s">
        <v>22</v>
      </c>
      <c r="AO4289" s="25" t="s">
        <v>22</v>
      </c>
      <c r="AP4289" s="25" t="s">
        <v>22</v>
      </c>
      <c r="AQ4289" s="25"/>
      <c r="AR4289" s="94"/>
      <c r="AS4289" s="157">
        <v>150</v>
      </c>
      <c r="AT4289" s="93">
        <v>43633</v>
      </c>
      <c r="AU4289" s="92" t="s">
        <v>22</v>
      </c>
      <c r="AV4289" s="91" t="s">
        <v>152</v>
      </c>
      <c r="AW4289" s="92" t="s">
        <v>152</v>
      </c>
      <c r="AX4289" s="92" t="s">
        <v>48</v>
      </c>
      <c r="AY4289" s="91" t="s">
        <v>152</v>
      </c>
      <c r="AZ4289" s="23"/>
      <c r="BA4289" s="25" t="s">
        <v>1179</v>
      </c>
      <c r="BB4289" t="s">
        <v>25</v>
      </c>
      <c r="BC4289">
        <v>1726</v>
      </c>
      <c r="BD4289" t="str">
        <f>IF(Z4289=BC4289,"OK")</f>
        <v>OK</v>
      </c>
      <c r="BE4289">
        <v>0.2</v>
      </c>
      <c r="BF4289">
        <v>1.1559999999999999E-3</v>
      </c>
      <c r="BG4289" t="s">
        <v>22</v>
      </c>
      <c r="BH4289" t="s">
        <v>22</v>
      </c>
      <c r="BI4289" t="s">
        <v>22</v>
      </c>
      <c r="BJ4289">
        <v>0</v>
      </c>
      <c r="BK4289">
        <v>0</v>
      </c>
      <c r="BN4289" s="183"/>
    </row>
    <row r="4290" spans="1:66" ht="25.5" x14ac:dyDescent="0.25">
      <c r="A4290" s="1"/>
      <c r="B4290" s="94">
        <v>4277</v>
      </c>
      <c r="C4290" s="43">
        <v>1054314</v>
      </c>
      <c r="D4290" s="25"/>
      <c r="E4290" s="27" t="s">
        <v>1178</v>
      </c>
      <c r="F4290" s="151" t="s">
        <v>21</v>
      </c>
      <c r="G4290" s="25"/>
      <c r="H4290" s="46" t="str">
        <f>IFERROR(IFERROR(IF(SEARCH("Usystems",$E4290)&gt;0,"Usystems"),IF(SEARCH("RIIFO",$E4290)&gt;0,"RIIFO","Uponor")),"Uponor")</f>
        <v>Uponor</v>
      </c>
      <c r="I4290" s="25" t="str">
        <f>IFERROR(MID($D4290,1,7)+0,"")</f>
        <v/>
      </c>
      <c r="J4290" s="25" t="str">
        <f>IFERROR(MID($D4290,10,7)+0,"")</f>
        <v/>
      </c>
      <c r="K4290" s="25" t="str">
        <f>IFERROR(MID($D4290,19,7)+0,"")</f>
        <v/>
      </c>
      <c r="L4290" s="25" t="str">
        <f>IFERROR(MID($D4290,28,7)+0,"")</f>
        <v/>
      </c>
      <c r="M4290" s="25" t="str">
        <f>IF(IFERROR(MID($Q4290,1,7)+0,"")&lt;1130000,IF(INDEX(C:C,MATCH(LEFT(Q4290,7)+0,I:I,0))&lt;1130000,"",INDEX(C:C,MATCH(LEFT(Q4290,7)+0,I:I,0))),IFERROR(MID($Q4290,1,7)+0,""))</f>
        <v/>
      </c>
      <c r="N4290" s="25" t="str">
        <f>IF(IFERROR(MID($Q4290,10,7)+0,"")&lt;1130000,"",IFERROR(MID($Q4290,10,7)+0,""))</f>
        <v/>
      </c>
      <c r="O4290" s="25" t="str">
        <f>IF(IFERROR(MID($Q4290,19,7)+0,"")&lt;1130000,"",IFERROR(MID($Q4290,19,7)+0,""))</f>
        <v/>
      </c>
      <c r="P4290" s="25" t="str">
        <f>IF(M4290="","",IF(N4290="",M4290,M4290&amp;", "&amp;N4290))</f>
        <v/>
      </c>
      <c r="Q4290" s="25"/>
      <c r="R4290" s="25"/>
      <c r="S4290" s="35" t="s">
        <v>106</v>
      </c>
      <c r="T4290" s="25" t="s">
        <v>36</v>
      </c>
      <c r="U4290" s="185">
        <v>2360</v>
      </c>
      <c r="V4290" s="188">
        <v>2360</v>
      </c>
      <c r="W4290" s="189">
        <v>2360</v>
      </c>
      <c r="X4290" s="31">
        <v>2360</v>
      </c>
      <c r="Y4290" s="90">
        <f>IFERROR(ROUND(X4290/W4290-1,2),"")</f>
        <v>0</v>
      </c>
      <c r="Z4290" s="31">
        <f>IF(OR(S4290="VLD MLC components",S4290="VLD MLC pipes",S4290="VLD PEX components",S4290="VLD PEX pipes",S4290="VLD PHC components",S4290="VLD PHC pipes",S4290="Controls VLD"),"По запросу",X4290)</f>
        <v>2360</v>
      </c>
      <c r="AA4290" s="63">
        <f>ROUND(X4290/1.2,3)</f>
        <v>1966.6669999999999</v>
      </c>
      <c r="AB4290" s="23">
        <v>1966.6669999999999</v>
      </c>
      <c r="AC4290" s="190">
        <f>IFERROR(ROUND(AA4290/AB4290-1,2),"")</f>
        <v>0</v>
      </c>
      <c r="AD4290" s="25">
        <v>0.35</v>
      </c>
      <c r="AE4290" s="25">
        <v>2.3999999999999998E-3</v>
      </c>
      <c r="AF4290" s="25">
        <v>0</v>
      </c>
      <c r="AG4290" s="25" t="s">
        <v>22</v>
      </c>
      <c r="AH4290" s="25">
        <v>0</v>
      </c>
      <c r="AI4290" s="25">
        <v>0</v>
      </c>
      <c r="AJ4290" s="25" t="s">
        <v>20</v>
      </c>
      <c r="AK4290" s="42" t="s">
        <v>19</v>
      </c>
      <c r="AL4290" s="25" t="s">
        <v>20</v>
      </c>
      <c r="AM4290" s="25">
        <v>1</v>
      </c>
      <c r="AN4290" s="25" t="s">
        <v>22</v>
      </c>
      <c r="AO4290" s="25" t="s">
        <v>22</v>
      </c>
      <c r="AP4290" s="25" t="s">
        <v>22</v>
      </c>
      <c r="AQ4290" s="25"/>
      <c r="AR4290" s="94"/>
      <c r="AS4290" s="157" t="s">
        <v>22</v>
      </c>
      <c r="AT4290" s="93" t="s">
        <v>22</v>
      </c>
      <c r="AU4290" s="92" t="s">
        <v>22</v>
      </c>
      <c r="AV4290" s="91" t="s">
        <v>48</v>
      </c>
      <c r="AW4290" s="92" t="s">
        <v>48</v>
      </c>
      <c r="AX4290" s="92" t="s">
        <v>48</v>
      </c>
      <c r="AY4290" s="91" t="s">
        <v>152</v>
      </c>
      <c r="AZ4290" s="23"/>
      <c r="BA4290" s="25">
        <v>0</v>
      </c>
      <c r="BB4290" t="s">
        <v>48</v>
      </c>
      <c r="BC4290" t="e">
        <v>#N/A</v>
      </c>
      <c r="BD4290" t="e">
        <f>IF(Z4290=BC4290,"OK")</f>
        <v>#N/A</v>
      </c>
      <c r="BE4290">
        <v>0.35</v>
      </c>
      <c r="BF4290">
        <v>2.3999999999999998E-3</v>
      </c>
      <c r="BG4290" t="s">
        <v>22</v>
      </c>
      <c r="BH4290" t="s">
        <v>22</v>
      </c>
      <c r="BI4290" t="s">
        <v>22</v>
      </c>
      <c r="BJ4290">
        <v>0</v>
      </c>
      <c r="BK4290">
        <v>0</v>
      </c>
      <c r="BN4290" s="183"/>
    </row>
    <row r="4291" spans="1:66" ht="25.5" x14ac:dyDescent="0.25">
      <c r="A4291" s="1"/>
      <c r="B4291" s="94">
        <v>4278</v>
      </c>
      <c r="C4291" s="43">
        <v>1054353</v>
      </c>
      <c r="D4291" s="25"/>
      <c r="E4291" s="27" t="s">
        <v>1177</v>
      </c>
      <c r="F4291" s="151" t="s">
        <v>21</v>
      </c>
      <c r="G4291" s="25"/>
      <c r="H4291" s="46" t="str">
        <f>IFERROR(IFERROR(IF(SEARCH("Usystems",$E4291)&gt;0,"Usystems"),IF(SEARCH("RIIFO",$E4291)&gt;0,"RIIFO","Uponor")),"Uponor")</f>
        <v>Uponor</v>
      </c>
      <c r="I4291" s="25" t="str">
        <f>IFERROR(MID($D4291,1,7)+0,"")</f>
        <v/>
      </c>
      <c r="J4291" s="25" t="str">
        <f>IFERROR(MID($D4291,10,7)+0,"")</f>
        <v/>
      </c>
      <c r="K4291" s="25" t="str">
        <f>IFERROR(MID($D4291,19,7)+0,"")</f>
        <v/>
      </c>
      <c r="L4291" s="25" t="str">
        <f>IFERROR(MID($D4291,28,7)+0,"")</f>
        <v/>
      </c>
      <c r="M4291" s="25" t="str">
        <f>IF(IFERROR(MID($Q4291,1,7)+0,"")&lt;1130000,IF(INDEX(C:C,MATCH(LEFT(Q4291,7)+0,I:I,0))&lt;1130000,"",INDEX(C:C,MATCH(LEFT(Q4291,7)+0,I:I,0))),IFERROR(MID($Q4291,1,7)+0,""))</f>
        <v/>
      </c>
      <c r="N4291" s="25" t="str">
        <f>IF(IFERROR(MID($Q4291,10,7)+0,"")&lt;1130000,"",IFERROR(MID($Q4291,10,7)+0,""))</f>
        <v/>
      </c>
      <c r="O4291" s="25" t="str">
        <f>IF(IFERROR(MID($Q4291,19,7)+0,"")&lt;1130000,"",IFERROR(MID($Q4291,19,7)+0,""))</f>
        <v/>
      </c>
      <c r="P4291" s="25" t="str">
        <f>IF(M4291="","",IF(N4291="",M4291,M4291&amp;", "&amp;N4291))</f>
        <v/>
      </c>
      <c r="Q4291" s="25"/>
      <c r="R4291" s="25"/>
      <c r="S4291" s="35" t="s">
        <v>106</v>
      </c>
      <c r="T4291" s="25" t="s">
        <v>36</v>
      </c>
      <c r="U4291" s="185">
        <v>60877</v>
      </c>
      <c r="V4291" s="188">
        <v>60877</v>
      </c>
      <c r="W4291" s="189">
        <v>60877</v>
      </c>
      <c r="X4291" s="31">
        <v>60877</v>
      </c>
      <c r="Y4291" s="90">
        <f>IFERROR(ROUND(X4291/W4291-1,2),"")</f>
        <v>0</v>
      </c>
      <c r="Z4291" s="31">
        <f>IF(OR(S4291="VLD MLC components",S4291="VLD MLC pipes",S4291="VLD PEX components",S4291="VLD PEX pipes",S4291="VLD PHC components",S4291="VLD PHC pipes",S4291="Controls VLD"),"По запросу",X4291)</f>
        <v>60877</v>
      </c>
      <c r="AA4291" s="63">
        <f>ROUND(X4291/1.2,3)</f>
        <v>50730.832999999999</v>
      </c>
      <c r="AB4291" s="23">
        <v>50730.832999999999</v>
      </c>
      <c r="AC4291" s="190">
        <f>IFERROR(ROUND(AA4291/AB4291-1,2),"")</f>
        <v>0</v>
      </c>
      <c r="AD4291" s="25">
        <v>12.996</v>
      </c>
      <c r="AE4291" s="25">
        <v>0.78200000000000003</v>
      </c>
      <c r="AF4291" s="25">
        <v>0</v>
      </c>
      <c r="AG4291" s="25" t="s">
        <v>22</v>
      </c>
      <c r="AH4291" s="25">
        <v>0</v>
      </c>
      <c r="AI4291" s="25">
        <v>0</v>
      </c>
      <c r="AJ4291" s="25" t="s">
        <v>20</v>
      </c>
      <c r="AK4291" s="42" t="s">
        <v>19</v>
      </c>
      <c r="AL4291" s="25" t="s">
        <v>20</v>
      </c>
      <c r="AM4291" s="25">
        <v>1</v>
      </c>
      <c r="AN4291" s="25" t="s">
        <v>22</v>
      </c>
      <c r="AO4291" s="25" t="s">
        <v>22</v>
      </c>
      <c r="AP4291" s="25" t="s">
        <v>22</v>
      </c>
      <c r="AQ4291" s="25"/>
      <c r="AR4291" s="94"/>
      <c r="AS4291" s="157" t="s">
        <v>22</v>
      </c>
      <c r="AT4291" s="93" t="s">
        <v>22</v>
      </c>
      <c r="AU4291" s="92" t="s">
        <v>22</v>
      </c>
      <c r="AV4291" s="91" t="s">
        <v>48</v>
      </c>
      <c r="AW4291" s="92" t="s">
        <v>48</v>
      </c>
      <c r="AX4291" s="92" t="s">
        <v>48</v>
      </c>
      <c r="AY4291" s="91" t="s">
        <v>152</v>
      </c>
      <c r="AZ4291" s="23"/>
      <c r="BA4291" s="25">
        <v>0</v>
      </c>
      <c r="BB4291" t="s">
        <v>48</v>
      </c>
      <c r="BC4291" t="e">
        <v>#N/A</v>
      </c>
      <c r="BD4291" t="e">
        <f>IF(Z4291=BC4291,"OK")</f>
        <v>#N/A</v>
      </c>
      <c r="BE4291">
        <v>12.996</v>
      </c>
      <c r="BF4291">
        <v>0.78200000000000003</v>
      </c>
      <c r="BG4291" t="s">
        <v>22</v>
      </c>
      <c r="BH4291" t="s">
        <v>22</v>
      </c>
      <c r="BI4291" t="s">
        <v>22</v>
      </c>
      <c r="BJ4291">
        <v>0</v>
      </c>
      <c r="BK4291">
        <v>0</v>
      </c>
      <c r="BN4291" s="183"/>
    </row>
    <row r="4292" spans="1:66" ht="25.5" x14ac:dyDescent="0.25">
      <c r="A4292" s="1"/>
      <c r="B4292" s="94">
        <v>4279</v>
      </c>
      <c r="C4292" s="43">
        <v>1054415</v>
      </c>
      <c r="D4292" s="25"/>
      <c r="E4292" s="27" t="s">
        <v>1176</v>
      </c>
      <c r="F4292" s="151" t="s">
        <v>21</v>
      </c>
      <c r="G4292" s="25"/>
      <c r="H4292" s="46" t="str">
        <f>IFERROR(IFERROR(IF(SEARCH("Usystems",$E4292)&gt;0,"Usystems"),IF(SEARCH("RIIFO",$E4292)&gt;0,"RIIFO","Uponor")),"Uponor")</f>
        <v>Uponor</v>
      </c>
      <c r="I4292" s="25" t="str">
        <f>IFERROR(MID($D4292,1,7)+0,"")</f>
        <v/>
      </c>
      <c r="J4292" s="25" t="str">
        <f>IFERROR(MID($D4292,10,7)+0,"")</f>
        <v/>
      </c>
      <c r="K4292" s="25" t="str">
        <f>IFERROR(MID($D4292,19,7)+0,"")</f>
        <v/>
      </c>
      <c r="L4292" s="25" t="str">
        <f>IFERROR(MID($D4292,28,7)+0,"")</f>
        <v/>
      </c>
      <c r="M4292" s="25" t="str">
        <f>IF(IFERROR(MID($Q4292,1,7)+0,"")&lt;1130000,IF(INDEX(C:C,MATCH(LEFT(Q4292,7)+0,I:I,0))&lt;1130000,"",INDEX(C:C,MATCH(LEFT(Q4292,7)+0,I:I,0))),IFERROR(MID($Q4292,1,7)+0,""))</f>
        <v/>
      </c>
      <c r="N4292" s="25" t="str">
        <f>IF(IFERROR(MID($Q4292,10,7)+0,"")&lt;1130000,"",IFERROR(MID($Q4292,10,7)+0,""))</f>
        <v/>
      </c>
      <c r="O4292" s="25" t="str">
        <f>IF(IFERROR(MID($Q4292,19,7)+0,"")&lt;1130000,"",IFERROR(MID($Q4292,19,7)+0,""))</f>
        <v/>
      </c>
      <c r="P4292" s="25" t="str">
        <f>IF(M4292="","",IF(N4292="",M4292,M4292&amp;", "&amp;N4292))</f>
        <v/>
      </c>
      <c r="Q4292" s="25"/>
      <c r="R4292" s="25"/>
      <c r="S4292" s="35" t="s">
        <v>106</v>
      </c>
      <c r="T4292" s="25" t="s">
        <v>36</v>
      </c>
      <c r="U4292" s="185">
        <v>115963</v>
      </c>
      <c r="V4292" s="188">
        <v>115963</v>
      </c>
      <c r="W4292" s="189">
        <v>115963</v>
      </c>
      <c r="X4292" s="31">
        <v>115963</v>
      </c>
      <c r="Y4292" s="90">
        <f>IFERROR(ROUND(X4292/W4292-1,2),"")</f>
        <v>0</v>
      </c>
      <c r="Z4292" s="31">
        <f>IF(OR(S4292="VLD MLC components",S4292="VLD MLC pipes",S4292="VLD PEX components",S4292="VLD PEX pipes",S4292="VLD PHC components",S4292="VLD PHC pipes",S4292="Controls VLD"),"По запросу",X4292)</f>
        <v>115963</v>
      </c>
      <c r="AA4292" s="63">
        <f>ROUND(X4292/1.2,3)</f>
        <v>96635.832999999999</v>
      </c>
      <c r="AB4292" s="23">
        <v>96635.832999999999</v>
      </c>
      <c r="AC4292" s="190">
        <f>IFERROR(ROUND(AA4292/AB4292-1,2),"")</f>
        <v>0</v>
      </c>
      <c r="AD4292" s="25">
        <v>35.046999999999997</v>
      </c>
      <c r="AE4292" s="25">
        <v>0.3488</v>
      </c>
      <c r="AF4292" s="25">
        <v>0</v>
      </c>
      <c r="AG4292" s="25" t="s">
        <v>22</v>
      </c>
      <c r="AH4292" s="25">
        <v>0</v>
      </c>
      <c r="AI4292" s="25">
        <v>0</v>
      </c>
      <c r="AJ4292" s="25" t="s">
        <v>20</v>
      </c>
      <c r="AK4292" s="42" t="s">
        <v>19</v>
      </c>
      <c r="AL4292" s="25" t="s">
        <v>20</v>
      </c>
      <c r="AM4292" s="25">
        <v>1</v>
      </c>
      <c r="AN4292" s="25" t="s">
        <v>22</v>
      </c>
      <c r="AO4292" s="25" t="s">
        <v>22</v>
      </c>
      <c r="AP4292" s="25" t="s">
        <v>22</v>
      </c>
      <c r="AQ4292" s="25"/>
      <c r="AR4292" s="94"/>
      <c r="AS4292" s="157" t="s">
        <v>22</v>
      </c>
      <c r="AT4292" s="93" t="s">
        <v>22</v>
      </c>
      <c r="AU4292" s="92" t="s">
        <v>22</v>
      </c>
      <c r="AV4292" s="91" t="s">
        <v>48</v>
      </c>
      <c r="AW4292" s="92" t="s">
        <v>48</v>
      </c>
      <c r="AX4292" s="92" t="s">
        <v>48</v>
      </c>
      <c r="AY4292" s="91" t="s">
        <v>152</v>
      </c>
      <c r="AZ4292" s="23"/>
      <c r="BA4292" s="25">
        <v>0</v>
      </c>
      <c r="BB4292" t="s">
        <v>48</v>
      </c>
      <c r="BC4292" t="e">
        <v>#N/A</v>
      </c>
      <c r="BD4292" t="e">
        <f>IF(Z4292=BC4292,"OK")</f>
        <v>#N/A</v>
      </c>
      <c r="BE4292">
        <v>35.046999999999997</v>
      </c>
      <c r="BF4292">
        <v>0.3488</v>
      </c>
      <c r="BG4292" t="s">
        <v>22</v>
      </c>
      <c r="BH4292" t="s">
        <v>22</v>
      </c>
      <c r="BI4292" t="s">
        <v>22</v>
      </c>
      <c r="BJ4292">
        <v>0</v>
      </c>
      <c r="BK4292">
        <v>0</v>
      </c>
      <c r="BN4292" s="183"/>
    </row>
    <row r="4293" spans="1:66" ht="25.5" x14ac:dyDescent="0.25">
      <c r="A4293" s="1"/>
      <c r="B4293" s="94">
        <v>4280</v>
      </c>
      <c r="C4293" s="43">
        <v>1056166</v>
      </c>
      <c r="D4293" s="25"/>
      <c r="E4293" s="27" t="s">
        <v>1175</v>
      </c>
      <c r="F4293" s="151" t="s">
        <v>21</v>
      </c>
      <c r="G4293" s="25"/>
      <c r="H4293" s="46" t="str">
        <f>IFERROR(IFERROR(IF(SEARCH("Usystems",$E4293)&gt;0,"Usystems"),IF(SEARCH("RIIFO",$E4293)&gt;0,"RIIFO","Uponor")),"Uponor")</f>
        <v>Uponor</v>
      </c>
      <c r="I4293" s="25" t="str">
        <f>IFERROR(MID($D4293,1,7)+0,"")</f>
        <v/>
      </c>
      <c r="J4293" s="25" t="str">
        <f>IFERROR(MID($D4293,10,7)+0,"")</f>
        <v/>
      </c>
      <c r="K4293" s="25" t="str">
        <f>IFERROR(MID($D4293,19,7)+0,"")</f>
        <v/>
      </c>
      <c r="L4293" s="25" t="str">
        <f>IFERROR(MID($D4293,28,7)+0,"")</f>
        <v/>
      </c>
      <c r="M4293" s="25" t="str">
        <f>IF(IFERROR(MID($Q4293,1,7)+0,"")&lt;1130000,IF(INDEX(C:C,MATCH(LEFT(Q4293,7)+0,I:I,0))&lt;1130000,"",INDEX(C:C,MATCH(LEFT(Q4293,7)+0,I:I,0))),IFERROR(MID($Q4293,1,7)+0,""))</f>
        <v/>
      </c>
      <c r="N4293" s="25" t="str">
        <f>IF(IFERROR(MID($Q4293,10,7)+0,"")&lt;1130000,"",IFERROR(MID($Q4293,10,7)+0,""))</f>
        <v/>
      </c>
      <c r="O4293" s="25" t="str">
        <f>IF(IFERROR(MID($Q4293,19,7)+0,"")&lt;1130000,"",IFERROR(MID($Q4293,19,7)+0,""))</f>
        <v/>
      </c>
      <c r="P4293" s="25" t="str">
        <f>IF(M4293="","",IF(N4293="",M4293,M4293&amp;", "&amp;N4293))</f>
        <v/>
      </c>
      <c r="Q4293" s="25"/>
      <c r="R4293" s="25"/>
      <c r="S4293" s="35" t="s">
        <v>106</v>
      </c>
      <c r="T4293" s="25" t="s">
        <v>36</v>
      </c>
      <c r="U4293" s="185">
        <v>20493</v>
      </c>
      <c r="V4293" s="188">
        <v>20493</v>
      </c>
      <c r="W4293" s="189">
        <v>20493</v>
      </c>
      <c r="X4293" s="31">
        <v>20493</v>
      </c>
      <c r="Y4293" s="90">
        <f>IFERROR(ROUND(X4293/W4293-1,2),"")</f>
        <v>0</v>
      </c>
      <c r="Z4293" s="31">
        <f>IF(OR(S4293="VLD MLC components",S4293="VLD MLC pipes",S4293="VLD PEX components",S4293="VLD PEX pipes",S4293="VLD PHC components",S4293="VLD PHC pipes",S4293="Controls VLD"),"По запросу",X4293)</f>
        <v>20493</v>
      </c>
      <c r="AA4293" s="63">
        <f>ROUND(X4293/1.2,3)</f>
        <v>17077.5</v>
      </c>
      <c r="AB4293" s="23">
        <v>17077.5</v>
      </c>
      <c r="AC4293" s="190">
        <f>IFERROR(ROUND(AA4293/AB4293-1,2),"")</f>
        <v>0</v>
      </c>
      <c r="AD4293" s="25">
        <v>21</v>
      </c>
      <c r="AE4293" s="25">
        <v>1.2699999999999999E-2</v>
      </c>
      <c r="AF4293" s="25">
        <v>0</v>
      </c>
      <c r="AG4293" s="25" t="s">
        <v>22</v>
      </c>
      <c r="AH4293" s="25">
        <v>0</v>
      </c>
      <c r="AI4293" s="25">
        <v>0</v>
      </c>
      <c r="AJ4293" s="25" t="s">
        <v>20</v>
      </c>
      <c r="AK4293" s="42" t="s">
        <v>19</v>
      </c>
      <c r="AL4293" s="25" t="s">
        <v>20</v>
      </c>
      <c r="AM4293" s="25">
        <v>1</v>
      </c>
      <c r="AN4293" s="25" t="s">
        <v>22</v>
      </c>
      <c r="AO4293" s="25" t="s">
        <v>22</v>
      </c>
      <c r="AP4293" s="25" t="s">
        <v>22</v>
      </c>
      <c r="AQ4293" s="25"/>
      <c r="AR4293" s="94"/>
      <c r="AS4293" s="157" t="s">
        <v>22</v>
      </c>
      <c r="AT4293" s="93" t="s">
        <v>22</v>
      </c>
      <c r="AU4293" s="92" t="s">
        <v>22</v>
      </c>
      <c r="AV4293" s="91" t="s">
        <v>48</v>
      </c>
      <c r="AW4293" s="92" t="s">
        <v>48</v>
      </c>
      <c r="AX4293" s="92" t="s">
        <v>48</v>
      </c>
      <c r="AY4293" s="91" t="s">
        <v>152</v>
      </c>
      <c r="AZ4293" s="23"/>
      <c r="BA4293" s="25">
        <v>0</v>
      </c>
      <c r="BB4293" t="s">
        <v>48</v>
      </c>
      <c r="BC4293" t="e">
        <v>#N/A</v>
      </c>
      <c r="BD4293" t="e">
        <f>IF(Z4293=BC4293,"OK")</f>
        <v>#N/A</v>
      </c>
      <c r="BE4293">
        <v>21</v>
      </c>
      <c r="BF4293">
        <v>1.2699999999999999E-2</v>
      </c>
      <c r="BG4293" t="s">
        <v>22</v>
      </c>
      <c r="BH4293" t="s">
        <v>22</v>
      </c>
      <c r="BI4293" t="s">
        <v>22</v>
      </c>
      <c r="BJ4293">
        <v>0</v>
      </c>
      <c r="BK4293">
        <v>0</v>
      </c>
      <c r="BN4293" s="183"/>
    </row>
    <row r="4294" spans="1:66" ht="25.5" x14ac:dyDescent="0.25">
      <c r="A4294" s="1"/>
      <c r="B4294" s="94">
        <v>4281</v>
      </c>
      <c r="C4294" s="43">
        <v>1056167</v>
      </c>
      <c r="D4294" s="25"/>
      <c r="E4294" s="27" t="s">
        <v>1174</v>
      </c>
      <c r="F4294" s="151" t="s">
        <v>21</v>
      </c>
      <c r="G4294" s="25"/>
      <c r="H4294" s="46" t="str">
        <f>IFERROR(IFERROR(IF(SEARCH("Usystems",$E4294)&gt;0,"Usystems"),IF(SEARCH("RIIFO",$E4294)&gt;0,"RIIFO","Uponor")),"Uponor")</f>
        <v>Uponor</v>
      </c>
      <c r="I4294" s="25" t="str">
        <f>IFERROR(MID($D4294,1,7)+0,"")</f>
        <v/>
      </c>
      <c r="J4294" s="25" t="str">
        <f>IFERROR(MID($D4294,10,7)+0,"")</f>
        <v/>
      </c>
      <c r="K4294" s="25" t="str">
        <f>IFERROR(MID($D4294,19,7)+0,"")</f>
        <v/>
      </c>
      <c r="L4294" s="25" t="str">
        <f>IFERROR(MID($D4294,28,7)+0,"")</f>
        <v/>
      </c>
      <c r="M4294" s="25" t="str">
        <f>IF(IFERROR(MID($Q4294,1,7)+0,"")&lt;1130000,IF(INDEX(C:C,MATCH(LEFT(Q4294,7)+0,I:I,0))&lt;1130000,"",INDEX(C:C,MATCH(LEFT(Q4294,7)+0,I:I,0))),IFERROR(MID($Q4294,1,7)+0,""))</f>
        <v/>
      </c>
      <c r="N4294" s="25" t="str">
        <f>IF(IFERROR(MID($Q4294,10,7)+0,"")&lt;1130000,"",IFERROR(MID($Q4294,10,7)+0,""))</f>
        <v/>
      </c>
      <c r="O4294" s="25" t="str">
        <f>IF(IFERROR(MID($Q4294,19,7)+0,"")&lt;1130000,"",IFERROR(MID($Q4294,19,7)+0,""))</f>
        <v/>
      </c>
      <c r="P4294" s="25" t="str">
        <f>IF(M4294="","",IF(N4294="",M4294,M4294&amp;", "&amp;N4294))</f>
        <v/>
      </c>
      <c r="Q4294" s="25"/>
      <c r="R4294" s="25"/>
      <c r="S4294" s="35" t="s">
        <v>106</v>
      </c>
      <c r="T4294" s="25" t="s">
        <v>36</v>
      </c>
      <c r="U4294" s="185">
        <v>20493</v>
      </c>
      <c r="V4294" s="188">
        <v>20493</v>
      </c>
      <c r="W4294" s="189">
        <v>20493</v>
      </c>
      <c r="X4294" s="31">
        <v>20493</v>
      </c>
      <c r="Y4294" s="90">
        <f>IFERROR(ROUND(X4294/W4294-1,2),"")</f>
        <v>0</v>
      </c>
      <c r="Z4294" s="31">
        <f>IF(OR(S4294="VLD MLC components",S4294="VLD MLC pipes",S4294="VLD PEX components",S4294="VLD PEX pipes",S4294="VLD PHC components",S4294="VLD PHC pipes",S4294="Controls VLD"),"По запросу",X4294)</f>
        <v>20493</v>
      </c>
      <c r="AA4294" s="63">
        <f>ROUND(X4294/1.2,3)</f>
        <v>17077.5</v>
      </c>
      <c r="AB4294" s="23">
        <v>17077.5</v>
      </c>
      <c r="AC4294" s="190">
        <f>IFERROR(ROUND(AA4294/AB4294-1,2),"")</f>
        <v>0</v>
      </c>
      <c r="AD4294" s="25">
        <v>20</v>
      </c>
      <c r="AE4294" s="25">
        <v>1.2699999999999999E-2</v>
      </c>
      <c r="AF4294" s="25">
        <v>0</v>
      </c>
      <c r="AG4294" s="25" t="s">
        <v>22</v>
      </c>
      <c r="AH4294" s="25">
        <v>0</v>
      </c>
      <c r="AI4294" s="25">
        <v>0</v>
      </c>
      <c r="AJ4294" s="25" t="s">
        <v>20</v>
      </c>
      <c r="AK4294" s="42" t="s">
        <v>19</v>
      </c>
      <c r="AL4294" s="25" t="s">
        <v>20</v>
      </c>
      <c r="AM4294" s="25">
        <v>1</v>
      </c>
      <c r="AN4294" s="25" t="s">
        <v>22</v>
      </c>
      <c r="AO4294" s="25" t="s">
        <v>22</v>
      </c>
      <c r="AP4294" s="25" t="s">
        <v>22</v>
      </c>
      <c r="AQ4294" s="25"/>
      <c r="AR4294" s="94"/>
      <c r="AS4294" s="157" t="s">
        <v>22</v>
      </c>
      <c r="AT4294" s="93" t="s">
        <v>22</v>
      </c>
      <c r="AU4294" s="92" t="s">
        <v>22</v>
      </c>
      <c r="AV4294" s="91" t="s">
        <v>48</v>
      </c>
      <c r="AW4294" s="92" t="s">
        <v>48</v>
      </c>
      <c r="AX4294" s="92" t="s">
        <v>48</v>
      </c>
      <c r="AY4294" s="91" t="s">
        <v>152</v>
      </c>
      <c r="AZ4294" s="23"/>
      <c r="BA4294" s="25">
        <v>0</v>
      </c>
      <c r="BB4294" t="s">
        <v>48</v>
      </c>
      <c r="BC4294" t="e">
        <v>#N/A</v>
      </c>
      <c r="BD4294" t="e">
        <f>IF(Z4294=BC4294,"OK")</f>
        <v>#N/A</v>
      </c>
      <c r="BE4294">
        <v>20</v>
      </c>
      <c r="BF4294">
        <v>1.2699999999999999E-2</v>
      </c>
      <c r="BG4294" t="s">
        <v>22</v>
      </c>
      <c r="BH4294" t="s">
        <v>22</v>
      </c>
      <c r="BI4294" t="s">
        <v>22</v>
      </c>
      <c r="BJ4294">
        <v>0</v>
      </c>
      <c r="BK4294">
        <v>0</v>
      </c>
      <c r="BN4294" s="183"/>
    </row>
    <row r="4295" spans="1:66" ht="25.5" x14ac:dyDescent="0.25">
      <c r="A4295" s="1"/>
      <c r="B4295" s="94">
        <v>4282</v>
      </c>
      <c r="C4295" s="43">
        <v>1057363</v>
      </c>
      <c r="D4295" s="25"/>
      <c r="E4295" s="27" t="s">
        <v>1173</v>
      </c>
      <c r="F4295" s="151" t="s">
        <v>21</v>
      </c>
      <c r="G4295" s="25"/>
      <c r="H4295" s="46" t="str">
        <f>IFERROR(IFERROR(IF(SEARCH("Usystems",$E4295)&gt;0,"Usystems"),IF(SEARCH("RIIFO",$E4295)&gt;0,"RIIFO","Uponor")),"Uponor")</f>
        <v>Uponor</v>
      </c>
      <c r="I4295" s="25" t="str">
        <f>IFERROR(MID($D4295,1,7)+0,"")</f>
        <v/>
      </c>
      <c r="J4295" s="25" t="str">
        <f>IFERROR(MID($D4295,10,7)+0,"")</f>
        <v/>
      </c>
      <c r="K4295" s="25" t="str">
        <f>IFERROR(MID($D4295,19,7)+0,"")</f>
        <v/>
      </c>
      <c r="L4295" s="25" t="str">
        <f>IFERROR(MID($D4295,28,7)+0,"")</f>
        <v/>
      </c>
      <c r="M4295" s="25" t="str">
        <f>IF(IFERROR(MID($Q4295,1,7)+0,"")&lt;1130000,IF(INDEX(C:C,MATCH(LEFT(Q4295,7)+0,I:I,0))&lt;1130000,"",INDEX(C:C,MATCH(LEFT(Q4295,7)+0,I:I,0))),IFERROR(MID($Q4295,1,7)+0,""))</f>
        <v/>
      </c>
      <c r="N4295" s="25" t="str">
        <f>IF(IFERROR(MID($Q4295,10,7)+0,"")&lt;1130000,"",IFERROR(MID($Q4295,10,7)+0,""))</f>
        <v/>
      </c>
      <c r="O4295" s="25" t="str">
        <f>IF(IFERROR(MID($Q4295,19,7)+0,"")&lt;1130000,"",IFERROR(MID($Q4295,19,7)+0,""))</f>
        <v/>
      </c>
      <c r="P4295" s="25" t="str">
        <f>IF(M4295="","",IF(N4295="",M4295,M4295&amp;", "&amp;N4295))</f>
        <v/>
      </c>
      <c r="Q4295" s="25"/>
      <c r="R4295" s="25"/>
      <c r="S4295" s="35" t="s">
        <v>106</v>
      </c>
      <c r="T4295" s="25" t="s">
        <v>36</v>
      </c>
      <c r="U4295" s="185">
        <v>21251</v>
      </c>
      <c r="V4295" s="188">
        <v>21251</v>
      </c>
      <c r="W4295" s="189">
        <v>21251</v>
      </c>
      <c r="X4295" s="31">
        <v>21251</v>
      </c>
      <c r="Y4295" s="90">
        <f>IFERROR(ROUND(X4295/W4295-1,2),"")</f>
        <v>0</v>
      </c>
      <c r="Z4295" s="31">
        <f>IF(OR(S4295="VLD MLC components",S4295="VLD MLC pipes",S4295="VLD PEX components",S4295="VLD PEX pipes",S4295="VLD PHC components",S4295="VLD PHC pipes",S4295="Controls VLD"),"По запросу",X4295)</f>
        <v>21251</v>
      </c>
      <c r="AA4295" s="63">
        <f>ROUND(X4295/1.2,3)</f>
        <v>17709.167000000001</v>
      </c>
      <c r="AB4295" s="23">
        <v>17709.167000000001</v>
      </c>
      <c r="AC4295" s="190">
        <f>IFERROR(ROUND(AA4295/AB4295-1,2),"")</f>
        <v>0</v>
      </c>
      <c r="AD4295" s="25">
        <v>15.7</v>
      </c>
      <c r="AE4295" s="25">
        <v>0.31359999999999999</v>
      </c>
      <c r="AF4295" s="25">
        <v>0</v>
      </c>
      <c r="AG4295" s="25" t="s">
        <v>22</v>
      </c>
      <c r="AH4295" s="25">
        <v>0</v>
      </c>
      <c r="AI4295" s="25">
        <v>0</v>
      </c>
      <c r="AJ4295" s="25" t="s">
        <v>20</v>
      </c>
      <c r="AK4295" s="42" t="s">
        <v>19</v>
      </c>
      <c r="AL4295" s="25" t="s">
        <v>20</v>
      </c>
      <c r="AM4295" s="25">
        <v>1</v>
      </c>
      <c r="AN4295" s="25" t="s">
        <v>22</v>
      </c>
      <c r="AO4295" s="25" t="s">
        <v>22</v>
      </c>
      <c r="AP4295" s="25" t="s">
        <v>22</v>
      </c>
      <c r="AQ4295" s="25"/>
      <c r="AR4295" s="94"/>
      <c r="AS4295" s="157" t="s">
        <v>22</v>
      </c>
      <c r="AT4295" s="93" t="s">
        <v>22</v>
      </c>
      <c r="AU4295" s="92" t="s">
        <v>22</v>
      </c>
      <c r="AV4295" s="91" t="s">
        <v>48</v>
      </c>
      <c r="AW4295" s="92" t="s">
        <v>48</v>
      </c>
      <c r="AX4295" s="92" t="s">
        <v>48</v>
      </c>
      <c r="AY4295" s="91" t="s">
        <v>152</v>
      </c>
      <c r="AZ4295" s="23"/>
      <c r="BA4295" s="25">
        <v>0</v>
      </c>
      <c r="BB4295" t="s">
        <v>48</v>
      </c>
      <c r="BC4295" t="e">
        <v>#N/A</v>
      </c>
      <c r="BD4295" t="e">
        <f>IF(Z4295=BC4295,"OK")</f>
        <v>#N/A</v>
      </c>
      <c r="BE4295">
        <v>15.7</v>
      </c>
      <c r="BF4295">
        <v>0.31359999999999999</v>
      </c>
      <c r="BG4295" t="s">
        <v>22</v>
      </c>
      <c r="BH4295" t="s">
        <v>22</v>
      </c>
      <c r="BI4295" t="s">
        <v>22</v>
      </c>
      <c r="BJ4295">
        <v>0</v>
      </c>
      <c r="BK4295">
        <v>0</v>
      </c>
      <c r="BN4295" s="183"/>
    </row>
    <row r="4296" spans="1:66" ht="25.5" x14ac:dyDescent="0.25">
      <c r="A4296" s="1"/>
      <c r="B4296" s="94">
        <v>4283</v>
      </c>
      <c r="C4296" s="43">
        <v>1057429</v>
      </c>
      <c r="D4296" s="25"/>
      <c r="E4296" s="27" t="s">
        <v>1172</v>
      </c>
      <c r="F4296" s="151" t="s">
        <v>21</v>
      </c>
      <c r="G4296" s="25"/>
      <c r="H4296" s="46" t="str">
        <f>IFERROR(IFERROR(IF(SEARCH("Usystems",$E4296)&gt;0,"Usystems"),IF(SEARCH("RIIFO",$E4296)&gt;0,"RIIFO","Uponor")),"Uponor")</f>
        <v>Uponor</v>
      </c>
      <c r="I4296" s="25" t="str">
        <f>IFERROR(MID($D4296,1,7)+0,"")</f>
        <v/>
      </c>
      <c r="J4296" s="25" t="str">
        <f>IFERROR(MID($D4296,10,7)+0,"")</f>
        <v/>
      </c>
      <c r="K4296" s="25" t="str">
        <f>IFERROR(MID($D4296,19,7)+0,"")</f>
        <v/>
      </c>
      <c r="L4296" s="25" t="str">
        <f>IFERROR(MID($D4296,28,7)+0,"")</f>
        <v/>
      </c>
      <c r="M4296" s="25" t="str">
        <f>IF(IFERROR(MID($Q4296,1,7)+0,"")&lt;1130000,IF(INDEX(C:C,MATCH(LEFT(Q4296,7)+0,I:I,0))&lt;1130000,"",INDEX(C:C,MATCH(LEFT(Q4296,7)+0,I:I,0))),IFERROR(MID($Q4296,1,7)+0,""))</f>
        <v/>
      </c>
      <c r="N4296" s="25" t="str">
        <f>IF(IFERROR(MID($Q4296,10,7)+0,"")&lt;1130000,"",IFERROR(MID($Q4296,10,7)+0,""))</f>
        <v/>
      </c>
      <c r="O4296" s="25" t="str">
        <f>IF(IFERROR(MID($Q4296,19,7)+0,"")&lt;1130000,"",IFERROR(MID($Q4296,19,7)+0,""))</f>
        <v/>
      </c>
      <c r="P4296" s="25" t="str">
        <f>IF(M4296="","",IF(N4296="",M4296,M4296&amp;", "&amp;N4296))</f>
        <v/>
      </c>
      <c r="Q4296" s="25"/>
      <c r="R4296" s="25"/>
      <c r="S4296" s="35" t="s">
        <v>106</v>
      </c>
      <c r="T4296" s="25" t="s">
        <v>36</v>
      </c>
      <c r="U4296" s="185">
        <v>15611</v>
      </c>
      <c r="V4296" s="188">
        <v>15611</v>
      </c>
      <c r="W4296" s="189">
        <v>15611</v>
      </c>
      <c r="X4296" s="31">
        <v>15611</v>
      </c>
      <c r="Y4296" s="90">
        <f>IFERROR(ROUND(X4296/W4296-1,2),"")</f>
        <v>0</v>
      </c>
      <c r="Z4296" s="31">
        <f>IF(OR(S4296="VLD MLC components",S4296="VLD MLC pipes",S4296="VLD PEX components",S4296="VLD PEX pipes",S4296="VLD PHC components",S4296="VLD PHC pipes",S4296="Controls VLD"),"По запросу",X4296)</f>
        <v>15611</v>
      </c>
      <c r="AA4296" s="63">
        <f>ROUND(X4296/1.2,3)</f>
        <v>13009.166999999999</v>
      </c>
      <c r="AB4296" s="23">
        <v>13009.166999999999</v>
      </c>
      <c r="AC4296" s="190">
        <f>IFERROR(ROUND(AA4296/AB4296-1,2),"")</f>
        <v>0</v>
      </c>
      <c r="AD4296" s="25">
        <v>2.6</v>
      </c>
      <c r="AE4296" s="25">
        <v>1.6250000000000001E-2</v>
      </c>
      <c r="AF4296" s="25">
        <v>0</v>
      </c>
      <c r="AG4296" s="25" t="s">
        <v>22</v>
      </c>
      <c r="AH4296" s="25">
        <v>0</v>
      </c>
      <c r="AI4296" s="25">
        <v>0</v>
      </c>
      <c r="AJ4296" s="25" t="s">
        <v>20</v>
      </c>
      <c r="AK4296" s="42" t="s">
        <v>19</v>
      </c>
      <c r="AL4296" s="25" t="s">
        <v>20</v>
      </c>
      <c r="AM4296" s="25">
        <v>1</v>
      </c>
      <c r="AN4296" s="25" t="s">
        <v>22</v>
      </c>
      <c r="AO4296" s="25" t="s">
        <v>22</v>
      </c>
      <c r="AP4296" s="25" t="s">
        <v>22</v>
      </c>
      <c r="AQ4296" s="25"/>
      <c r="AR4296" s="94"/>
      <c r="AS4296" s="157" t="s">
        <v>22</v>
      </c>
      <c r="AT4296" s="93" t="s">
        <v>22</v>
      </c>
      <c r="AU4296" s="92" t="s">
        <v>22</v>
      </c>
      <c r="AV4296" s="91" t="s">
        <v>48</v>
      </c>
      <c r="AW4296" s="92" t="s">
        <v>48</v>
      </c>
      <c r="AX4296" s="92" t="s">
        <v>48</v>
      </c>
      <c r="AY4296" s="91" t="s">
        <v>152</v>
      </c>
      <c r="AZ4296" s="23"/>
      <c r="BA4296" s="25">
        <v>0</v>
      </c>
      <c r="BB4296" t="s">
        <v>48</v>
      </c>
      <c r="BC4296" t="e">
        <v>#N/A</v>
      </c>
      <c r="BD4296" t="e">
        <f>IF(Z4296=BC4296,"OK")</f>
        <v>#N/A</v>
      </c>
      <c r="BE4296">
        <v>2.6</v>
      </c>
      <c r="BF4296">
        <v>1.6250000000000001E-2</v>
      </c>
      <c r="BG4296" t="s">
        <v>22</v>
      </c>
      <c r="BH4296" t="s">
        <v>22</v>
      </c>
      <c r="BI4296" t="s">
        <v>22</v>
      </c>
      <c r="BJ4296">
        <v>0</v>
      </c>
      <c r="BK4296">
        <v>0</v>
      </c>
      <c r="BN4296" s="183"/>
    </row>
    <row r="4297" spans="1:66" ht="25.5" x14ac:dyDescent="0.25">
      <c r="A4297" s="1"/>
      <c r="B4297" s="94">
        <v>4284</v>
      </c>
      <c r="C4297" s="43">
        <v>1057482</v>
      </c>
      <c r="D4297" s="25"/>
      <c r="E4297" s="27" t="s">
        <v>1171</v>
      </c>
      <c r="F4297" s="151" t="s">
        <v>21</v>
      </c>
      <c r="G4297" s="25"/>
      <c r="H4297" s="46" t="str">
        <f>IFERROR(IFERROR(IF(SEARCH("Usystems",$E4297)&gt;0,"Usystems"),IF(SEARCH("RIIFO",$E4297)&gt;0,"RIIFO","Uponor")),"Uponor")</f>
        <v>Uponor</v>
      </c>
      <c r="I4297" s="25" t="str">
        <f>IFERROR(MID($D4297,1,7)+0,"")</f>
        <v/>
      </c>
      <c r="J4297" s="25" t="str">
        <f>IFERROR(MID($D4297,10,7)+0,"")</f>
        <v/>
      </c>
      <c r="K4297" s="25" t="str">
        <f>IFERROR(MID($D4297,19,7)+0,"")</f>
        <v/>
      </c>
      <c r="L4297" s="25" t="str">
        <f>IFERROR(MID($D4297,28,7)+0,"")</f>
        <v/>
      </c>
      <c r="M4297" s="25" t="str">
        <f>IF(IFERROR(MID($Q4297,1,7)+0,"")&lt;1130000,IF(INDEX(C:C,MATCH(LEFT(Q4297,7)+0,I:I,0))&lt;1130000,"",INDEX(C:C,MATCH(LEFT(Q4297,7)+0,I:I,0))),IFERROR(MID($Q4297,1,7)+0,""))</f>
        <v/>
      </c>
      <c r="N4297" s="25" t="str">
        <f>IF(IFERROR(MID($Q4297,10,7)+0,"")&lt;1130000,"",IFERROR(MID($Q4297,10,7)+0,""))</f>
        <v/>
      </c>
      <c r="O4297" s="25" t="str">
        <f>IF(IFERROR(MID($Q4297,19,7)+0,"")&lt;1130000,"",IFERROR(MID($Q4297,19,7)+0,""))</f>
        <v/>
      </c>
      <c r="P4297" s="25" t="str">
        <f>IF(M4297="","",IF(N4297="",M4297,M4297&amp;", "&amp;N4297))</f>
        <v/>
      </c>
      <c r="Q4297" s="25"/>
      <c r="R4297" s="25"/>
      <c r="S4297" s="35" t="s">
        <v>106</v>
      </c>
      <c r="T4297" s="25" t="s">
        <v>36</v>
      </c>
      <c r="U4297" s="185">
        <v>149207</v>
      </c>
      <c r="V4297" s="188">
        <v>149207</v>
      </c>
      <c r="W4297" s="189">
        <v>149207</v>
      </c>
      <c r="X4297" s="31">
        <v>149207</v>
      </c>
      <c r="Y4297" s="90">
        <f>IFERROR(ROUND(X4297/W4297-1,2),"")</f>
        <v>0</v>
      </c>
      <c r="Z4297" s="31">
        <f>IF(OR(S4297="VLD MLC components",S4297="VLD MLC pipes",S4297="VLD PEX components",S4297="VLD PEX pipes",S4297="VLD PHC components",S4297="VLD PHC pipes",S4297="Controls VLD"),"По запросу",X4297)</f>
        <v>149207</v>
      </c>
      <c r="AA4297" s="63">
        <f>ROUND(X4297/1.2,3)</f>
        <v>124339.167</v>
      </c>
      <c r="AB4297" s="23">
        <v>124339.167</v>
      </c>
      <c r="AC4297" s="190">
        <f>IFERROR(ROUND(AA4297/AB4297-1,2),"")</f>
        <v>0</v>
      </c>
      <c r="AD4297" s="25">
        <v>54</v>
      </c>
      <c r="AE4297" s="25">
        <v>0.64200000000000002</v>
      </c>
      <c r="AF4297" s="25">
        <v>0</v>
      </c>
      <c r="AG4297" s="25" t="s">
        <v>22</v>
      </c>
      <c r="AH4297" s="25">
        <v>0</v>
      </c>
      <c r="AI4297" s="25">
        <v>0</v>
      </c>
      <c r="AJ4297" s="25" t="s">
        <v>20</v>
      </c>
      <c r="AK4297" s="42" t="s">
        <v>19</v>
      </c>
      <c r="AL4297" s="25" t="s">
        <v>20</v>
      </c>
      <c r="AM4297" s="25">
        <v>1</v>
      </c>
      <c r="AN4297" s="25" t="s">
        <v>22</v>
      </c>
      <c r="AO4297" s="25" t="s">
        <v>22</v>
      </c>
      <c r="AP4297" s="25" t="s">
        <v>22</v>
      </c>
      <c r="AQ4297" s="25"/>
      <c r="AR4297" s="94"/>
      <c r="AS4297" s="157" t="s">
        <v>22</v>
      </c>
      <c r="AT4297" s="93" t="s">
        <v>22</v>
      </c>
      <c r="AU4297" s="92" t="s">
        <v>22</v>
      </c>
      <c r="AV4297" s="91" t="s">
        <v>48</v>
      </c>
      <c r="AW4297" s="92" t="s">
        <v>48</v>
      </c>
      <c r="AX4297" s="92" t="s">
        <v>48</v>
      </c>
      <c r="AY4297" s="91" t="s">
        <v>152</v>
      </c>
      <c r="AZ4297" s="23"/>
      <c r="BA4297" s="25">
        <v>0</v>
      </c>
      <c r="BB4297" t="s">
        <v>48</v>
      </c>
      <c r="BC4297" t="e">
        <v>#N/A</v>
      </c>
      <c r="BD4297" t="e">
        <f>IF(Z4297=BC4297,"OK")</f>
        <v>#N/A</v>
      </c>
      <c r="BE4297">
        <v>54</v>
      </c>
      <c r="BF4297">
        <v>0.64200000000000002</v>
      </c>
      <c r="BG4297" t="s">
        <v>22</v>
      </c>
      <c r="BH4297" t="s">
        <v>22</v>
      </c>
      <c r="BI4297" t="s">
        <v>22</v>
      </c>
      <c r="BJ4297">
        <v>0</v>
      </c>
      <c r="BK4297">
        <v>0</v>
      </c>
      <c r="BN4297" s="183"/>
    </row>
    <row r="4298" spans="1:66" ht="25.5" x14ac:dyDescent="0.25">
      <c r="A4298" s="1"/>
      <c r="B4298" s="94">
        <v>4285</v>
      </c>
      <c r="C4298" s="43">
        <v>1057575</v>
      </c>
      <c r="D4298" s="25"/>
      <c r="E4298" s="27" t="s">
        <v>1170</v>
      </c>
      <c r="F4298" s="151" t="s">
        <v>21</v>
      </c>
      <c r="G4298" s="25"/>
      <c r="H4298" s="46" t="str">
        <f>IFERROR(IFERROR(IF(SEARCH("Usystems",$E4298)&gt;0,"Usystems"),IF(SEARCH("RIIFO",$E4298)&gt;0,"RIIFO","Uponor")),"Uponor")</f>
        <v>Uponor</v>
      </c>
      <c r="I4298" s="25" t="str">
        <f>IFERROR(MID($D4298,1,7)+0,"")</f>
        <v/>
      </c>
      <c r="J4298" s="25" t="str">
        <f>IFERROR(MID($D4298,10,7)+0,"")</f>
        <v/>
      </c>
      <c r="K4298" s="25" t="str">
        <f>IFERROR(MID($D4298,19,7)+0,"")</f>
        <v/>
      </c>
      <c r="L4298" s="25" t="str">
        <f>IFERROR(MID($D4298,28,7)+0,"")</f>
        <v/>
      </c>
      <c r="M4298" s="25" t="str">
        <f>IF(IFERROR(MID($Q4298,1,7)+0,"")&lt;1130000,IF(INDEX(C:C,MATCH(LEFT(Q4298,7)+0,I:I,0))&lt;1130000,"",INDEX(C:C,MATCH(LEFT(Q4298,7)+0,I:I,0))),IFERROR(MID($Q4298,1,7)+0,""))</f>
        <v/>
      </c>
      <c r="N4298" s="25" t="str">
        <f>IF(IFERROR(MID($Q4298,10,7)+0,"")&lt;1130000,"",IFERROR(MID($Q4298,10,7)+0,""))</f>
        <v/>
      </c>
      <c r="O4298" s="25" t="str">
        <f>IF(IFERROR(MID($Q4298,19,7)+0,"")&lt;1130000,"",IFERROR(MID($Q4298,19,7)+0,""))</f>
        <v/>
      </c>
      <c r="P4298" s="25" t="str">
        <f>IF(M4298="","",IF(N4298="",M4298,M4298&amp;", "&amp;N4298))</f>
        <v/>
      </c>
      <c r="Q4298" s="25"/>
      <c r="R4298" s="25"/>
      <c r="S4298" s="35" t="s">
        <v>106</v>
      </c>
      <c r="T4298" s="25" t="s">
        <v>36</v>
      </c>
      <c r="U4298" s="185">
        <v>177597</v>
      </c>
      <c r="V4298" s="188">
        <v>177597</v>
      </c>
      <c r="W4298" s="189">
        <v>177597</v>
      </c>
      <c r="X4298" s="31">
        <v>177597</v>
      </c>
      <c r="Y4298" s="90">
        <f>IFERROR(ROUND(X4298/W4298-1,2),"")</f>
        <v>0</v>
      </c>
      <c r="Z4298" s="31">
        <f>IF(OR(S4298="VLD MLC components",S4298="VLD MLC pipes",S4298="VLD PEX components",S4298="VLD PEX pipes",S4298="VLD PHC components",S4298="VLD PHC pipes",S4298="Controls VLD"),"По запросу",X4298)</f>
        <v>177597</v>
      </c>
      <c r="AA4298" s="63">
        <f>ROUND(X4298/1.2,3)</f>
        <v>147997.5</v>
      </c>
      <c r="AB4298" s="23">
        <v>147997.5</v>
      </c>
      <c r="AC4298" s="190">
        <f>IFERROR(ROUND(AA4298/AB4298-1,2),"")</f>
        <v>0</v>
      </c>
      <c r="AD4298" s="25">
        <v>50.5</v>
      </c>
      <c r="AE4298" s="25">
        <v>0.90445200000000003</v>
      </c>
      <c r="AF4298" s="25">
        <v>0</v>
      </c>
      <c r="AG4298" s="25" t="s">
        <v>22</v>
      </c>
      <c r="AH4298" s="25">
        <v>0</v>
      </c>
      <c r="AI4298" s="25">
        <v>0</v>
      </c>
      <c r="AJ4298" s="25" t="s">
        <v>20</v>
      </c>
      <c r="AK4298" s="42" t="s">
        <v>19</v>
      </c>
      <c r="AL4298" s="25" t="s">
        <v>20</v>
      </c>
      <c r="AM4298" s="25">
        <v>1</v>
      </c>
      <c r="AN4298" s="25" t="s">
        <v>22</v>
      </c>
      <c r="AO4298" s="25" t="s">
        <v>22</v>
      </c>
      <c r="AP4298" s="25" t="s">
        <v>22</v>
      </c>
      <c r="AQ4298" s="25"/>
      <c r="AR4298" s="94"/>
      <c r="AS4298" s="157" t="s">
        <v>22</v>
      </c>
      <c r="AT4298" s="93" t="s">
        <v>22</v>
      </c>
      <c r="AU4298" s="92" t="s">
        <v>22</v>
      </c>
      <c r="AV4298" s="91" t="s">
        <v>48</v>
      </c>
      <c r="AW4298" s="92" t="s">
        <v>48</v>
      </c>
      <c r="AX4298" s="92" t="s">
        <v>48</v>
      </c>
      <c r="AY4298" s="91" t="s">
        <v>152</v>
      </c>
      <c r="AZ4298" s="23"/>
      <c r="BA4298" s="25">
        <v>0</v>
      </c>
      <c r="BB4298" t="s">
        <v>48</v>
      </c>
      <c r="BC4298" t="e">
        <v>#N/A</v>
      </c>
      <c r="BD4298" t="e">
        <f>IF(Z4298=BC4298,"OK")</f>
        <v>#N/A</v>
      </c>
      <c r="BE4298">
        <v>50.5</v>
      </c>
      <c r="BF4298">
        <v>0.90445200000000003</v>
      </c>
      <c r="BG4298" t="s">
        <v>22</v>
      </c>
      <c r="BH4298" t="s">
        <v>22</v>
      </c>
      <c r="BI4298" t="s">
        <v>22</v>
      </c>
      <c r="BJ4298">
        <v>0</v>
      </c>
      <c r="BK4298">
        <v>0</v>
      </c>
      <c r="BN4298" s="183"/>
    </row>
    <row r="4299" spans="1:66" ht="25.5" x14ac:dyDescent="0.25">
      <c r="A4299" s="1"/>
      <c r="B4299" s="94">
        <v>4286</v>
      </c>
      <c r="C4299" s="43">
        <v>1057581</v>
      </c>
      <c r="D4299" s="25"/>
      <c r="E4299" s="27" t="s">
        <v>1169</v>
      </c>
      <c r="F4299" s="151" t="s">
        <v>21</v>
      </c>
      <c r="G4299" s="25"/>
      <c r="H4299" s="46" t="str">
        <f>IFERROR(IFERROR(IF(SEARCH("Usystems",$E4299)&gt;0,"Usystems"),IF(SEARCH("RIIFO",$E4299)&gt;0,"RIIFO","Uponor")),"Uponor")</f>
        <v>Uponor</v>
      </c>
      <c r="I4299" s="25" t="str">
        <f>IFERROR(MID($D4299,1,7)+0,"")</f>
        <v/>
      </c>
      <c r="J4299" s="25" t="str">
        <f>IFERROR(MID($D4299,10,7)+0,"")</f>
        <v/>
      </c>
      <c r="K4299" s="25" t="str">
        <f>IFERROR(MID($D4299,19,7)+0,"")</f>
        <v/>
      </c>
      <c r="L4299" s="25" t="str">
        <f>IFERROR(MID($D4299,28,7)+0,"")</f>
        <v/>
      </c>
      <c r="M4299" s="25" t="str">
        <f>IF(IFERROR(MID($Q4299,1,7)+0,"")&lt;1130000,IF(INDEX(C:C,MATCH(LEFT(Q4299,7)+0,I:I,0))&lt;1130000,"",INDEX(C:C,MATCH(LEFT(Q4299,7)+0,I:I,0))),IFERROR(MID($Q4299,1,7)+0,""))</f>
        <v/>
      </c>
      <c r="N4299" s="25" t="str">
        <f>IF(IFERROR(MID($Q4299,10,7)+0,"")&lt;1130000,"",IFERROR(MID($Q4299,10,7)+0,""))</f>
        <v/>
      </c>
      <c r="O4299" s="25" t="str">
        <f>IF(IFERROR(MID($Q4299,19,7)+0,"")&lt;1130000,"",IFERROR(MID($Q4299,19,7)+0,""))</f>
        <v/>
      </c>
      <c r="P4299" s="25" t="str">
        <f>IF(M4299="","",IF(N4299="",M4299,M4299&amp;", "&amp;N4299))</f>
        <v/>
      </c>
      <c r="Q4299" s="25"/>
      <c r="R4299" s="25"/>
      <c r="S4299" s="35" t="s">
        <v>106</v>
      </c>
      <c r="T4299" s="25" t="s">
        <v>36</v>
      </c>
      <c r="U4299" s="185">
        <v>179965</v>
      </c>
      <c r="V4299" s="188">
        <v>179965</v>
      </c>
      <c r="W4299" s="189">
        <v>179965</v>
      </c>
      <c r="X4299" s="31">
        <v>179965</v>
      </c>
      <c r="Y4299" s="90">
        <f>IFERROR(ROUND(X4299/W4299-1,2),"")</f>
        <v>0</v>
      </c>
      <c r="Z4299" s="31">
        <f>IF(OR(S4299="VLD MLC components",S4299="VLD MLC pipes",S4299="VLD PEX components",S4299="VLD PEX pipes",S4299="VLD PHC components",S4299="VLD PHC pipes",S4299="Controls VLD"),"По запросу",X4299)</f>
        <v>179965</v>
      </c>
      <c r="AA4299" s="63">
        <f>ROUND(X4299/1.2,3)</f>
        <v>149970.83300000001</v>
      </c>
      <c r="AB4299" s="23">
        <v>149970.83300000001</v>
      </c>
      <c r="AC4299" s="190">
        <f>IFERROR(ROUND(AA4299/AB4299-1,2),"")</f>
        <v>0</v>
      </c>
      <c r="AD4299" s="25">
        <v>52</v>
      </c>
      <c r="AE4299" s="25">
        <v>0.92004600000000003</v>
      </c>
      <c r="AF4299" s="25">
        <v>0</v>
      </c>
      <c r="AG4299" s="25" t="s">
        <v>22</v>
      </c>
      <c r="AH4299" s="25">
        <v>0</v>
      </c>
      <c r="AI4299" s="25">
        <v>0</v>
      </c>
      <c r="AJ4299" s="25" t="s">
        <v>20</v>
      </c>
      <c r="AK4299" s="42" t="s">
        <v>19</v>
      </c>
      <c r="AL4299" s="25" t="s">
        <v>20</v>
      </c>
      <c r="AM4299" s="25">
        <v>1</v>
      </c>
      <c r="AN4299" s="25" t="s">
        <v>22</v>
      </c>
      <c r="AO4299" s="25" t="s">
        <v>22</v>
      </c>
      <c r="AP4299" s="25" t="s">
        <v>22</v>
      </c>
      <c r="AQ4299" s="25"/>
      <c r="AR4299" s="94"/>
      <c r="AS4299" s="157" t="s">
        <v>22</v>
      </c>
      <c r="AT4299" s="93" t="s">
        <v>22</v>
      </c>
      <c r="AU4299" s="92" t="s">
        <v>22</v>
      </c>
      <c r="AV4299" s="91" t="s">
        <v>48</v>
      </c>
      <c r="AW4299" s="92" t="s">
        <v>48</v>
      </c>
      <c r="AX4299" s="92" t="s">
        <v>48</v>
      </c>
      <c r="AY4299" s="91" t="s">
        <v>152</v>
      </c>
      <c r="AZ4299" s="23"/>
      <c r="BA4299" s="25">
        <v>0</v>
      </c>
      <c r="BB4299" t="s">
        <v>48</v>
      </c>
      <c r="BC4299" t="e">
        <v>#N/A</v>
      </c>
      <c r="BD4299" t="e">
        <f>IF(Z4299=BC4299,"OK")</f>
        <v>#N/A</v>
      </c>
      <c r="BE4299">
        <v>52</v>
      </c>
      <c r="BF4299">
        <v>0.92004600000000003</v>
      </c>
      <c r="BG4299" t="s">
        <v>22</v>
      </c>
      <c r="BH4299" t="s">
        <v>22</v>
      </c>
      <c r="BI4299" t="s">
        <v>22</v>
      </c>
      <c r="BJ4299">
        <v>0</v>
      </c>
      <c r="BK4299">
        <v>0</v>
      </c>
      <c r="BN4299" s="183"/>
    </row>
    <row r="4300" spans="1:66" ht="25.5" x14ac:dyDescent="0.25">
      <c r="A4300" s="1"/>
      <c r="B4300" s="94">
        <v>4287</v>
      </c>
      <c r="C4300" s="43">
        <v>1057582</v>
      </c>
      <c r="D4300" s="25"/>
      <c r="E4300" s="27" t="s">
        <v>1168</v>
      </c>
      <c r="F4300" s="151" t="s">
        <v>21</v>
      </c>
      <c r="G4300" s="25"/>
      <c r="H4300" s="46" t="str">
        <f>IFERROR(IFERROR(IF(SEARCH("Usystems",$E4300)&gt;0,"Usystems"),IF(SEARCH("RIIFO",$E4300)&gt;0,"RIIFO","Uponor")),"Uponor")</f>
        <v>Uponor</v>
      </c>
      <c r="I4300" s="25" t="str">
        <f>IFERROR(MID($D4300,1,7)+0,"")</f>
        <v/>
      </c>
      <c r="J4300" s="25" t="str">
        <f>IFERROR(MID($D4300,10,7)+0,"")</f>
        <v/>
      </c>
      <c r="K4300" s="25" t="str">
        <f>IFERROR(MID($D4300,19,7)+0,"")</f>
        <v/>
      </c>
      <c r="L4300" s="25" t="str">
        <f>IFERROR(MID($D4300,28,7)+0,"")</f>
        <v/>
      </c>
      <c r="M4300" s="25" t="str">
        <f>IF(IFERROR(MID($Q4300,1,7)+0,"")&lt;1130000,IF(INDEX(C:C,MATCH(LEFT(Q4300,7)+0,I:I,0))&lt;1130000,"",INDEX(C:C,MATCH(LEFT(Q4300,7)+0,I:I,0))),IFERROR(MID($Q4300,1,7)+0,""))</f>
        <v/>
      </c>
      <c r="N4300" s="25" t="str">
        <f>IF(IFERROR(MID($Q4300,10,7)+0,"")&lt;1130000,"",IFERROR(MID($Q4300,10,7)+0,""))</f>
        <v/>
      </c>
      <c r="O4300" s="25" t="str">
        <f>IF(IFERROR(MID($Q4300,19,7)+0,"")&lt;1130000,"",IFERROR(MID($Q4300,19,7)+0,""))</f>
        <v/>
      </c>
      <c r="P4300" s="25" t="str">
        <f>IF(M4300="","",IF(N4300="",M4300,M4300&amp;", "&amp;N4300))</f>
        <v/>
      </c>
      <c r="Q4300" s="25"/>
      <c r="R4300" s="25"/>
      <c r="S4300" s="35" t="s">
        <v>106</v>
      </c>
      <c r="T4300" s="25" t="s">
        <v>36</v>
      </c>
      <c r="U4300" s="185">
        <v>179965</v>
      </c>
      <c r="V4300" s="188">
        <v>179965</v>
      </c>
      <c r="W4300" s="189">
        <v>179965</v>
      </c>
      <c r="X4300" s="31">
        <v>179965</v>
      </c>
      <c r="Y4300" s="90">
        <f>IFERROR(ROUND(X4300/W4300-1,2),"")</f>
        <v>0</v>
      </c>
      <c r="Z4300" s="31">
        <f>IF(OR(S4300="VLD MLC components",S4300="VLD MLC pipes",S4300="VLD PEX components",S4300="VLD PEX pipes",S4300="VLD PHC components",S4300="VLD PHC pipes",S4300="Controls VLD"),"По запросу",X4300)</f>
        <v>179965</v>
      </c>
      <c r="AA4300" s="63">
        <f>ROUND(X4300/1.2,3)</f>
        <v>149970.83300000001</v>
      </c>
      <c r="AB4300" s="23">
        <v>149970.83300000001</v>
      </c>
      <c r="AC4300" s="190">
        <f>IFERROR(ROUND(AA4300/AB4300-1,2),"")</f>
        <v>0</v>
      </c>
      <c r="AD4300" s="25">
        <v>52</v>
      </c>
      <c r="AE4300" s="25">
        <v>1.0747439999999999</v>
      </c>
      <c r="AF4300" s="25">
        <v>0</v>
      </c>
      <c r="AG4300" s="25" t="s">
        <v>22</v>
      </c>
      <c r="AH4300" s="25">
        <v>0</v>
      </c>
      <c r="AI4300" s="25">
        <v>0</v>
      </c>
      <c r="AJ4300" s="25" t="s">
        <v>20</v>
      </c>
      <c r="AK4300" s="42" t="s">
        <v>19</v>
      </c>
      <c r="AL4300" s="25" t="s">
        <v>20</v>
      </c>
      <c r="AM4300" s="25">
        <v>1</v>
      </c>
      <c r="AN4300" s="25" t="s">
        <v>22</v>
      </c>
      <c r="AO4300" s="25" t="s">
        <v>22</v>
      </c>
      <c r="AP4300" s="25" t="s">
        <v>22</v>
      </c>
      <c r="AQ4300" s="25"/>
      <c r="AR4300" s="94"/>
      <c r="AS4300" s="157" t="s">
        <v>22</v>
      </c>
      <c r="AT4300" s="93" t="s">
        <v>22</v>
      </c>
      <c r="AU4300" s="92" t="s">
        <v>22</v>
      </c>
      <c r="AV4300" s="91" t="s">
        <v>48</v>
      </c>
      <c r="AW4300" s="92" t="s">
        <v>48</v>
      </c>
      <c r="AX4300" s="92" t="s">
        <v>48</v>
      </c>
      <c r="AY4300" s="91" t="s">
        <v>152</v>
      </c>
      <c r="AZ4300" s="23"/>
      <c r="BA4300" s="25">
        <v>0</v>
      </c>
      <c r="BB4300" t="s">
        <v>48</v>
      </c>
      <c r="BC4300" t="e">
        <v>#N/A</v>
      </c>
      <c r="BD4300" t="e">
        <f>IF(Z4300=BC4300,"OK")</f>
        <v>#N/A</v>
      </c>
      <c r="BE4300">
        <v>52</v>
      </c>
      <c r="BF4300">
        <v>1.0747439999999999</v>
      </c>
      <c r="BG4300" t="s">
        <v>22</v>
      </c>
      <c r="BH4300" t="s">
        <v>22</v>
      </c>
      <c r="BI4300" t="s">
        <v>22</v>
      </c>
      <c r="BJ4300">
        <v>0</v>
      </c>
      <c r="BK4300">
        <v>0</v>
      </c>
      <c r="BN4300" s="183"/>
    </row>
    <row r="4301" spans="1:66" ht="25.5" x14ac:dyDescent="0.25">
      <c r="A4301" s="1"/>
      <c r="B4301" s="94">
        <v>4288</v>
      </c>
      <c r="C4301" s="43">
        <v>1057587</v>
      </c>
      <c r="D4301" s="25"/>
      <c r="E4301" s="27" t="s">
        <v>1167</v>
      </c>
      <c r="F4301" s="151" t="s">
        <v>21</v>
      </c>
      <c r="G4301" s="25"/>
      <c r="H4301" s="46" t="str">
        <f>IFERROR(IFERROR(IF(SEARCH("Usystems",$E4301)&gt;0,"Usystems"),IF(SEARCH("RIIFO",$E4301)&gt;0,"RIIFO","Uponor")),"Uponor")</f>
        <v>Uponor</v>
      </c>
      <c r="I4301" s="25" t="str">
        <f>IFERROR(MID($D4301,1,7)+0,"")</f>
        <v/>
      </c>
      <c r="J4301" s="25" t="str">
        <f>IFERROR(MID($D4301,10,7)+0,"")</f>
        <v/>
      </c>
      <c r="K4301" s="25" t="str">
        <f>IFERROR(MID($D4301,19,7)+0,"")</f>
        <v/>
      </c>
      <c r="L4301" s="25" t="str">
        <f>IFERROR(MID($D4301,28,7)+0,"")</f>
        <v/>
      </c>
      <c r="M4301" s="25" t="str">
        <f>IF(IFERROR(MID($Q4301,1,7)+0,"")&lt;1130000,IF(INDEX(C:C,MATCH(LEFT(Q4301,7)+0,I:I,0))&lt;1130000,"",INDEX(C:C,MATCH(LEFT(Q4301,7)+0,I:I,0))),IFERROR(MID($Q4301,1,7)+0,""))</f>
        <v/>
      </c>
      <c r="N4301" s="25" t="str">
        <f>IF(IFERROR(MID($Q4301,10,7)+0,"")&lt;1130000,"",IFERROR(MID($Q4301,10,7)+0,""))</f>
        <v/>
      </c>
      <c r="O4301" s="25" t="str">
        <f>IF(IFERROR(MID($Q4301,19,7)+0,"")&lt;1130000,"",IFERROR(MID($Q4301,19,7)+0,""))</f>
        <v/>
      </c>
      <c r="P4301" s="25" t="str">
        <f>IF(M4301="","",IF(N4301="",M4301,M4301&amp;", "&amp;N4301))</f>
        <v/>
      </c>
      <c r="Q4301" s="25"/>
      <c r="R4301" s="25"/>
      <c r="S4301" s="35" t="s">
        <v>106</v>
      </c>
      <c r="T4301" s="25" t="s">
        <v>36</v>
      </c>
      <c r="U4301" s="185">
        <v>221541</v>
      </c>
      <c r="V4301" s="188">
        <v>221541</v>
      </c>
      <c r="W4301" s="189">
        <v>221541</v>
      </c>
      <c r="X4301" s="31">
        <v>221541</v>
      </c>
      <c r="Y4301" s="90">
        <f>IFERROR(ROUND(X4301/W4301-1,2),"")</f>
        <v>0</v>
      </c>
      <c r="Z4301" s="31">
        <f>IF(OR(S4301="VLD MLC components",S4301="VLD MLC pipes",S4301="VLD PEX components",S4301="VLD PEX pipes",S4301="VLD PHC components",S4301="VLD PHC pipes",S4301="Controls VLD"),"По запросу",X4301)</f>
        <v>221541</v>
      </c>
      <c r="AA4301" s="63">
        <f>ROUND(X4301/1.2,3)</f>
        <v>184617.5</v>
      </c>
      <c r="AB4301" s="23">
        <v>184617.5</v>
      </c>
      <c r="AC4301" s="190">
        <f>IFERROR(ROUND(AA4301/AB4301-1,2),"")</f>
        <v>0</v>
      </c>
      <c r="AD4301" s="25">
        <v>55</v>
      </c>
      <c r="AE4301" s="25">
        <v>0.93564000000000003</v>
      </c>
      <c r="AF4301" s="25">
        <v>0</v>
      </c>
      <c r="AG4301" s="25" t="s">
        <v>22</v>
      </c>
      <c r="AH4301" s="25">
        <v>0</v>
      </c>
      <c r="AI4301" s="25">
        <v>0</v>
      </c>
      <c r="AJ4301" s="25" t="s">
        <v>20</v>
      </c>
      <c r="AK4301" s="42" t="s">
        <v>19</v>
      </c>
      <c r="AL4301" s="25" t="s">
        <v>20</v>
      </c>
      <c r="AM4301" s="25">
        <v>1</v>
      </c>
      <c r="AN4301" s="25" t="s">
        <v>22</v>
      </c>
      <c r="AO4301" s="25" t="s">
        <v>22</v>
      </c>
      <c r="AP4301" s="25" t="s">
        <v>22</v>
      </c>
      <c r="AQ4301" s="25"/>
      <c r="AR4301" s="94"/>
      <c r="AS4301" s="157" t="s">
        <v>22</v>
      </c>
      <c r="AT4301" s="93" t="s">
        <v>22</v>
      </c>
      <c r="AU4301" s="92" t="s">
        <v>22</v>
      </c>
      <c r="AV4301" s="91" t="s">
        <v>48</v>
      </c>
      <c r="AW4301" s="92" t="s">
        <v>48</v>
      </c>
      <c r="AX4301" s="92" t="s">
        <v>48</v>
      </c>
      <c r="AY4301" s="91" t="s">
        <v>152</v>
      </c>
      <c r="AZ4301" s="23"/>
      <c r="BA4301" s="25">
        <v>0</v>
      </c>
      <c r="BB4301" t="s">
        <v>48</v>
      </c>
      <c r="BC4301" t="e">
        <v>#N/A</v>
      </c>
      <c r="BD4301" t="e">
        <f>IF(Z4301=BC4301,"OK")</f>
        <v>#N/A</v>
      </c>
      <c r="BE4301">
        <v>55</v>
      </c>
      <c r="BF4301">
        <v>0.93564000000000003</v>
      </c>
      <c r="BG4301" t="s">
        <v>22</v>
      </c>
      <c r="BH4301" t="s">
        <v>22</v>
      </c>
      <c r="BI4301" t="s">
        <v>22</v>
      </c>
      <c r="BJ4301">
        <v>0</v>
      </c>
      <c r="BK4301">
        <v>0</v>
      </c>
      <c r="BN4301" s="183"/>
    </row>
    <row r="4302" spans="1:66" ht="25.5" x14ac:dyDescent="0.25">
      <c r="A4302" s="1"/>
      <c r="B4302" s="94">
        <v>4289</v>
      </c>
      <c r="C4302" s="43">
        <v>1057588</v>
      </c>
      <c r="D4302" s="25"/>
      <c r="E4302" s="27" t="s">
        <v>1166</v>
      </c>
      <c r="F4302" s="151" t="s">
        <v>21</v>
      </c>
      <c r="G4302" s="25"/>
      <c r="H4302" s="46" t="str">
        <f>IFERROR(IFERROR(IF(SEARCH("Usystems",$E4302)&gt;0,"Usystems"),IF(SEARCH("RIIFO",$E4302)&gt;0,"RIIFO","Uponor")),"Uponor")</f>
        <v>Uponor</v>
      </c>
      <c r="I4302" s="25" t="str">
        <f>IFERROR(MID($D4302,1,7)+0,"")</f>
        <v/>
      </c>
      <c r="J4302" s="25" t="str">
        <f>IFERROR(MID($D4302,10,7)+0,"")</f>
        <v/>
      </c>
      <c r="K4302" s="25" t="str">
        <f>IFERROR(MID($D4302,19,7)+0,"")</f>
        <v/>
      </c>
      <c r="L4302" s="25" t="str">
        <f>IFERROR(MID($D4302,28,7)+0,"")</f>
        <v/>
      </c>
      <c r="M4302" s="25" t="str">
        <f>IF(IFERROR(MID($Q4302,1,7)+0,"")&lt;1130000,IF(INDEX(C:C,MATCH(LEFT(Q4302,7)+0,I:I,0))&lt;1130000,"",INDEX(C:C,MATCH(LEFT(Q4302,7)+0,I:I,0))),IFERROR(MID($Q4302,1,7)+0,""))</f>
        <v/>
      </c>
      <c r="N4302" s="25" t="str">
        <f>IF(IFERROR(MID($Q4302,10,7)+0,"")&lt;1130000,"",IFERROR(MID($Q4302,10,7)+0,""))</f>
        <v/>
      </c>
      <c r="O4302" s="25" t="str">
        <f>IF(IFERROR(MID($Q4302,19,7)+0,"")&lt;1130000,"",IFERROR(MID($Q4302,19,7)+0,""))</f>
        <v/>
      </c>
      <c r="P4302" s="25" t="str">
        <f>IF(M4302="","",IF(N4302="",M4302,M4302&amp;", "&amp;N4302))</f>
        <v/>
      </c>
      <c r="Q4302" s="25"/>
      <c r="R4302" s="25"/>
      <c r="S4302" s="35" t="s">
        <v>106</v>
      </c>
      <c r="T4302" s="25" t="s">
        <v>36</v>
      </c>
      <c r="U4302" s="185">
        <v>221541</v>
      </c>
      <c r="V4302" s="188">
        <v>221541</v>
      </c>
      <c r="W4302" s="189">
        <v>221541</v>
      </c>
      <c r="X4302" s="31">
        <v>221541</v>
      </c>
      <c r="Y4302" s="90">
        <f>IFERROR(ROUND(X4302/W4302-1,2),"")</f>
        <v>0</v>
      </c>
      <c r="Z4302" s="31">
        <f>IF(OR(S4302="VLD MLC components",S4302="VLD MLC pipes",S4302="VLD PEX components",S4302="VLD PEX pipes",S4302="VLD PHC components",S4302="VLD PHC pipes",S4302="Controls VLD"),"По запросу",X4302)</f>
        <v>221541</v>
      </c>
      <c r="AA4302" s="63">
        <f>ROUND(X4302/1.2,3)</f>
        <v>184617.5</v>
      </c>
      <c r="AB4302" s="23">
        <v>184617.5</v>
      </c>
      <c r="AC4302" s="190">
        <f>IFERROR(ROUND(AA4302/AB4302-1,2),"")</f>
        <v>0</v>
      </c>
      <c r="AD4302" s="25">
        <v>55</v>
      </c>
      <c r="AE4302" s="25">
        <v>1.12608</v>
      </c>
      <c r="AF4302" s="25">
        <v>0</v>
      </c>
      <c r="AG4302" s="25" t="s">
        <v>22</v>
      </c>
      <c r="AH4302" s="25">
        <v>0</v>
      </c>
      <c r="AI4302" s="25">
        <v>0</v>
      </c>
      <c r="AJ4302" s="25" t="s">
        <v>20</v>
      </c>
      <c r="AK4302" s="42" t="s">
        <v>19</v>
      </c>
      <c r="AL4302" s="25" t="s">
        <v>20</v>
      </c>
      <c r="AM4302" s="25">
        <v>1</v>
      </c>
      <c r="AN4302" s="25" t="s">
        <v>22</v>
      </c>
      <c r="AO4302" s="25" t="s">
        <v>22</v>
      </c>
      <c r="AP4302" s="25" t="s">
        <v>22</v>
      </c>
      <c r="AQ4302" s="25"/>
      <c r="AR4302" s="94"/>
      <c r="AS4302" s="157" t="s">
        <v>22</v>
      </c>
      <c r="AT4302" s="93" t="s">
        <v>22</v>
      </c>
      <c r="AU4302" s="92" t="s">
        <v>22</v>
      </c>
      <c r="AV4302" s="91" t="s">
        <v>48</v>
      </c>
      <c r="AW4302" s="92" t="s">
        <v>48</v>
      </c>
      <c r="AX4302" s="92" t="s">
        <v>48</v>
      </c>
      <c r="AY4302" s="91" t="s">
        <v>152</v>
      </c>
      <c r="AZ4302" s="23"/>
      <c r="BA4302" s="25">
        <v>0</v>
      </c>
      <c r="BB4302" t="s">
        <v>48</v>
      </c>
      <c r="BC4302" t="e">
        <v>#N/A</v>
      </c>
      <c r="BD4302" t="e">
        <f>IF(Z4302=BC4302,"OK")</f>
        <v>#N/A</v>
      </c>
      <c r="BE4302">
        <v>55</v>
      </c>
      <c r="BF4302">
        <v>1.12608</v>
      </c>
      <c r="BG4302" t="s">
        <v>22</v>
      </c>
      <c r="BH4302" t="s">
        <v>22</v>
      </c>
      <c r="BI4302" t="s">
        <v>22</v>
      </c>
      <c r="BJ4302">
        <v>0</v>
      </c>
      <c r="BK4302">
        <v>0</v>
      </c>
      <c r="BN4302" s="183"/>
    </row>
    <row r="4303" spans="1:66" ht="25.5" x14ac:dyDescent="0.25">
      <c r="A4303" s="1"/>
      <c r="B4303" s="94">
        <v>4290</v>
      </c>
      <c r="C4303" s="43">
        <v>1057589</v>
      </c>
      <c r="D4303" s="25"/>
      <c r="E4303" s="27" t="s">
        <v>1165</v>
      </c>
      <c r="F4303" s="151" t="s">
        <v>21</v>
      </c>
      <c r="G4303" s="25"/>
      <c r="H4303" s="46" t="str">
        <f>IFERROR(IFERROR(IF(SEARCH("Usystems",$E4303)&gt;0,"Usystems"),IF(SEARCH("RIIFO",$E4303)&gt;0,"RIIFO","Uponor")),"Uponor")</f>
        <v>Uponor</v>
      </c>
      <c r="I4303" s="25" t="str">
        <f>IFERROR(MID($D4303,1,7)+0,"")</f>
        <v/>
      </c>
      <c r="J4303" s="25" t="str">
        <f>IFERROR(MID($D4303,10,7)+0,"")</f>
        <v/>
      </c>
      <c r="K4303" s="25" t="str">
        <f>IFERROR(MID($D4303,19,7)+0,"")</f>
        <v/>
      </c>
      <c r="L4303" s="25" t="str">
        <f>IFERROR(MID($D4303,28,7)+0,"")</f>
        <v/>
      </c>
      <c r="M4303" s="25" t="str">
        <f>IF(IFERROR(MID($Q4303,1,7)+0,"")&lt;1130000,IF(INDEX(C:C,MATCH(LEFT(Q4303,7)+0,I:I,0))&lt;1130000,"",INDEX(C:C,MATCH(LEFT(Q4303,7)+0,I:I,0))),IFERROR(MID($Q4303,1,7)+0,""))</f>
        <v/>
      </c>
      <c r="N4303" s="25" t="str">
        <f>IF(IFERROR(MID($Q4303,10,7)+0,"")&lt;1130000,"",IFERROR(MID($Q4303,10,7)+0,""))</f>
        <v/>
      </c>
      <c r="O4303" s="25" t="str">
        <f>IF(IFERROR(MID($Q4303,19,7)+0,"")&lt;1130000,"",IFERROR(MID($Q4303,19,7)+0,""))</f>
        <v/>
      </c>
      <c r="P4303" s="25" t="str">
        <f>IF(M4303="","",IF(N4303="",M4303,M4303&amp;", "&amp;N4303))</f>
        <v/>
      </c>
      <c r="Q4303" s="25"/>
      <c r="R4303" s="25"/>
      <c r="S4303" s="35" t="s">
        <v>106</v>
      </c>
      <c r="T4303" s="25" t="s">
        <v>36</v>
      </c>
      <c r="U4303" s="185">
        <v>236657</v>
      </c>
      <c r="V4303" s="188">
        <v>236657</v>
      </c>
      <c r="W4303" s="189">
        <v>236657</v>
      </c>
      <c r="X4303" s="31">
        <v>236657</v>
      </c>
      <c r="Y4303" s="90">
        <f>IFERROR(ROUND(X4303/W4303-1,2),"")</f>
        <v>0</v>
      </c>
      <c r="Z4303" s="31">
        <f>IF(OR(S4303="VLD MLC components",S4303="VLD MLC pipes",S4303="VLD PEX components",S4303="VLD PEX pipes",S4303="VLD PHC components",S4303="VLD PHC pipes",S4303="Controls VLD"),"По запросу",X4303)</f>
        <v>236657</v>
      </c>
      <c r="AA4303" s="63">
        <f>ROUND(X4303/1.2,3)</f>
        <v>197214.16699999999</v>
      </c>
      <c r="AB4303" s="23">
        <v>197214.16699999999</v>
      </c>
      <c r="AC4303" s="190">
        <f>IFERROR(ROUND(AA4303/AB4303-1,2),"")</f>
        <v>0</v>
      </c>
      <c r="AD4303" s="25">
        <v>60</v>
      </c>
      <c r="AE4303" s="25">
        <v>1.09158</v>
      </c>
      <c r="AF4303" s="25">
        <v>0</v>
      </c>
      <c r="AG4303" s="25" t="s">
        <v>22</v>
      </c>
      <c r="AH4303" s="25">
        <v>0</v>
      </c>
      <c r="AI4303" s="25">
        <v>0</v>
      </c>
      <c r="AJ4303" s="25" t="s">
        <v>20</v>
      </c>
      <c r="AK4303" s="42" t="s">
        <v>19</v>
      </c>
      <c r="AL4303" s="25" t="s">
        <v>20</v>
      </c>
      <c r="AM4303" s="25">
        <v>1</v>
      </c>
      <c r="AN4303" s="25" t="s">
        <v>22</v>
      </c>
      <c r="AO4303" s="25" t="s">
        <v>22</v>
      </c>
      <c r="AP4303" s="25" t="s">
        <v>22</v>
      </c>
      <c r="AQ4303" s="25"/>
      <c r="AR4303" s="94"/>
      <c r="AS4303" s="157" t="s">
        <v>22</v>
      </c>
      <c r="AT4303" s="93" t="s">
        <v>22</v>
      </c>
      <c r="AU4303" s="92" t="s">
        <v>22</v>
      </c>
      <c r="AV4303" s="91" t="s">
        <v>48</v>
      </c>
      <c r="AW4303" s="92" t="s">
        <v>48</v>
      </c>
      <c r="AX4303" s="92" t="s">
        <v>48</v>
      </c>
      <c r="AY4303" s="91" t="s">
        <v>152</v>
      </c>
      <c r="AZ4303" s="23"/>
      <c r="BA4303" s="25">
        <v>0</v>
      </c>
      <c r="BB4303" t="s">
        <v>48</v>
      </c>
      <c r="BC4303" t="e">
        <v>#N/A</v>
      </c>
      <c r="BD4303" t="e">
        <f>IF(Z4303=BC4303,"OK")</f>
        <v>#N/A</v>
      </c>
      <c r="BE4303">
        <v>60</v>
      </c>
      <c r="BF4303">
        <v>1.09158</v>
      </c>
      <c r="BG4303" t="s">
        <v>22</v>
      </c>
      <c r="BH4303" t="s">
        <v>22</v>
      </c>
      <c r="BI4303" t="s">
        <v>22</v>
      </c>
      <c r="BJ4303">
        <v>0</v>
      </c>
      <c r="BK4303">
        <v>0</v>
      </c>
      <c r="BN4303" s="183"/>
    </row>
    <row r="4304" spans="1:66" ht="25.5" x14ac:dyDescent="0.25">
      <c r="A4304" s="1"/>
      <c r="B4304" s="94">
        <v>4291</v>
      </c>
      <c r="C4304" s="43">
        <v>1057591</v>
      </c>
      <c r="D4304" s="25"/>
      <c r="E4304" s="27" t="s">
        <v>1164</v>
      </c>
      <c r="F4304" s="151" t="s">
        <v>21</v>
      </c>
      <c r="G4304" s="25"/>
      <c r="H4304" s="46" t="str">
        <f>IFERROR(IFERROR(IF(SEARCH("Usystems",$E4304)&gt;0,"Usystems"),IF(SEARCH("RIIFO",$E4304)&gt;0,"RIIFO","Uponor")),"Uponor")</f>
        <v>Uponor</v>
      </c>
      <c r="I4304" s="25" t="str">
        <f>IFERROR(MID($D4304,1,7)+0,"")</f>
        <v/>
      </c>
      <c r="J4304" s="25" t="str">
        <f>IFERROR(MID($D4304,10,7)+0,"")</f>
        <v/>
      </c>
      <c r="K4304" s="25" t="str">
        <f>IFERROR(MID($D4304,19,7)+0,"")</f>
        <v/>
      </c>
      <c r="L4304" s="25" t="str">
        <f>IFERROR(MID($D4304,28,7)+0,"")</f>
        <v/>
      </c>
      <c r="M4304" s="25" t="str">
        <f>IF(IFERROR(MID($Q4304,1,7)+0,"")&lt;1130000,IF(INDEX(C:C,MATCH(LEFT(Q4304,7)+0,I:I,0))&lt;1130000,"",INDEX(C:C,MATCH(LEFT(Q4304,7)+0,I:I,0))),IFERROR(MID($Q4304,1,7)+0,""))</f>
        <v/>
      </c>
      <c r="N4304" s="25" t="str">
        <f>IF(IFERROR(MID($Q4304,10,7)+0,"")&lt;1130000,"",IFERROR(MID($Q4304,10,7)+0,""))</f>
        <v/>
      </c>
      <c r="O4304" s="25" t="str">
        <f>IF(IFERROR(MID($Q4304,19,7)+0,"")&lt;1130000,"",IFERROR(MID($Q4304,19,7)+0,""))</f>
        <v/>
      </c>
      <c r="P4304" s="25" t="str">
        <f>IF(M4304="","",IF(N4304="",M4304,M4304&amp;", "&amp;N4304))</f>
        <v/>
      </c>
      <c r="Q4304" s="25"/>
      <c r="R4304" s="25"/>
      <c r="S4304" s="35" t="s">
        <v>106</v>
      </c>
      <c r="T4304" s="25" t="s">
        <v>36</v>
      </c>
      <c r="U4304" s="185">
        <v>70728</v>
      </c>
      <c r="V4304" s="188">
        <v>70728</v>
      </c>
      <c r="W4304" s="189">
        <v>70728</v>
      </c>
      <c r="X4304" s="31">
        <v>70728</v>
      </c>
      <c r="Y4304" s="90">
        <f>IFERROR(ROUND(X4304/W4304-1,2),"")</f>
        <v>0</v>
      </c>
      <c r="Z4304" s="31">
        <f>IF(OR(S4304="VLD MLC components",S4304="VLD MLC pipes",S4304="VLD PEX components",S4304="VLD PEX pipes",S4304="VLD PHC components",S4304="VLD PHC pipes",S4304="Controls VLD"),"По запросу",X4304)</f>
        <v>70728</v>
      </c>
      <c r="AA4304" s="63">
        <f>ROUND(X4304/1.2,3)</f>
        <v>58940</v>
      </c>
      <c r="AB4304" s="23">
        <v>58940</v>
      </c>
      <c r="AC4304" s="190">
        <f>IFERROR(ROUND(AA4304/AB4304-1,2),"")</f>
        <v>0</v>
      </c>
      <c r="AD4304" s="25">
        <v>15</v>
      </c>
      <c r="AE4304" s="25">
        <v>0.38307000000000002</v>
      </c>
      <c r="AF4304" s="25">
        <v>0</v>
      </c>
      <c r="AG4304" s="25" t="s">
        <v>22</v>
      </c>
      <c r="AH4304" s="25">
        <v>0</v>
      </c>
      <c r="AI4304" s="25">
        <v>0</v>
      </c>
      <c r="AJ4304" s="25" t="s">
        <v>20</v>
      </c>
      <c r="AK4304" s="42" t="s">
        <v>19</v>
      </c>
      <c r="AL4304" s="25" t="s">
        <v>20</v>
      </c>
      <c r="AM4304" s="25">
        <v>1</v>
      </c>
      <c r="AN4304" s="25" t="s">
        <v>22</v>
      </c>
      <c r="AO4304" s="25" t="s">
        <v>22</v>
      </c>
      <c r="AP4304" s="25" t="s">
        <v>22</v>
      </c>
      <c r="AQ4304" s="25"/>
      <c r="AR4304" s="94"/>
      <c r="AS4304" s="157" t="s">
        <v>22</v>
      </c>
      <c r="AT4304" s="93" t="s">
        <v>22</v>
      </c>
      <c r="AU4304" s="92" t="s">
        <v>22</v>
      </c>
      <c r="AV4304" s="91" t="s">
        <v>48</v>
      </c>
      <c r="AW4304" s="92" t="s">
        <v>48</v>
      </c>
      <c r="AX4304" s="92" t="s">
        <v>48</v>
      </c>
      <c r="AY4304" s="91" t="s">
        <v>152</v>
      </c>
      <c r="AZ4304" s="23"/>
      <c r="BA4304" s="25">
        <v>0</v>
      </c>
      <c r="BB4304" t="s">
        <v>48</v>
      </c>
      <c r="BC4304" t="e">
        <v>#N/A</v>
      </c>
      <c r="BD4304" t="e">
        <f>IF(Z4304=BC4304,"OK")</f>
        <v>#N/A</v>
      </c>
      <c r="BE4304">
        <v>15</v>
      </c>
      <c r="BF4304">
        <v>0.38307000000000002</v>
      </c>
      <c r="BG4304" t="s">
        <v>22</v>
      </c>
      <c r="BH4304" t="s">
        <v>22</v>
      </c>
      <c r="BI4304" t="s">
        <v>22</v>
      </c>
      <c r="BJ4304">
        <v>0</v>
      </c>
      <c r="BK4304">
        <v>0</v>
      </c>
      <c r="BN4304" s="183"/>
    </row>
    <row r="4305" spans="1:66" ht="25.5" x14ac:dyDescent="0.25">
      <c r="A4305" s="1"/>
      <c r="B4305" s="94">
        <v>4292</v>
      </c>
      <c r="C4305" s="43">
        <v>1057592</v>
      </c>
      <c r="D4305" s="25"/>
      <c r="E4305" s="27" t="s">
        <v>1163</v>
      </c>
      <c r="F4305" s="151" t="s">
        <v>21</v>
      </c>
      <c r="G4305" s="25"/>
      <c r="H4305" s="46" t="str">
        <f>IFERROR(IFERROR(IF(SEARCH("Usystems",$E4305)&gt;0,"Usystems"),IF(SEARCH("RIIFO",$E4305)&gt;0,"RIIFO","Uponor")),"Uponor")</f>
        <v>Uponor</v>
      </c>
      <c r="I4305" s="25" t="str">
        <f>IFERROR(MID($D4305,1,7)+0,"")</f>
        <v/>
      </c>
      <c r="J4305" s="25" t="str">
        <f>IFERROR(MID($D4305,10,7)+0,"")</f>
        <v/>
      </c>
      <c r="K4305" s="25" t="str">
        <f>IFERROR(MID($D4305,19,7)+0,"")</f>
        <v/>
      </c>
      <c r="L4305" s="25" t="str">
        <f>IFERROR(MID($D4305,28,7)+0,"")</f>
        <v/>
      </c>
      <c r="M4305" s="25" t="str">
        <f>IF(IFERROR(MID($Q4305,1,7)+0,"")&lt;1130000,IF(INDEX(C:C,MATCH(LEFT(Q4305,7)+0,I:I,0))&lt;1130000,"",INDEX(C:C,MATCH(LEFT(Q4305,7)+0,I:I,0))),IFERROR(MID($Q4305,1,7)+0,""))</f>
        <v/>
      </c>
      <c r="N4305" s="25" t="str">
        <f>IF(IFERROR(MID($Q4305,10,7)+0,"")&lt;1130000,"",IFERROR(MID($Q4305,10,7)+0,""))</f>
        <v/>
      </c>
      <c r="O4305" s="25" t="str">
        <f>IF(IFERROR(MID($Q4305,19,7)+0,"")&lt;1130000,"",IFERROR(MID($Q4305,19,7)+0,""))</f>
        <v/>
      </c>
      <c r="P4305" s="25" t="str">
        <f>IF(M4305="","",IF(N4305="",M4305,M4305&amp;", "&amp;N4305))</f>
        <v/>
      </c>
      <c r="Q4305" s="25"/>
      <c r="R4305" s="25"/>
      <c r="S4305" s="35" t="s">
        <v>106</v>
      </c>
      <c r="T4305" s="25" t="s">
        <v>36</v>
      </c>
      <c r="U4305" s="185">
        <v>89197</v>
      </c>
      <c r="V4305" s="188">
        <v>89197</v>
      </c>
      <c r="W4305" s="189">
        <v>89197</v>
      </c>
      <c r="X4305" s="31">
        <v>89197</v>
      </c>
      <c r="Y4305" s="90">
        <f>IFERROR(ROUND(X4305/W4305-1,2),"")</f>
        <v>0</v>
      </c>
      <c r="Z4305" s="31">
        <f>IF(OR(S4305="VLD MLC components",S4305="VLD MLC pipes",S4305="VLD PEX components",S4305="VLD PEX pipes",S4305="VLD PHC components",S4305="VLD PHC pipes",S4305="Controls VLD"),"По запросу",X4305)</f>
        <v>89197</v>
      </c>
      <c r="AA4305" s="63">
        <f>ROUND(X4305/1.2,3)</f>
        <v>74330.832999999999</v>
      </c>
      <c r="AB4305" s="23">
        <v>74330.832999999999</v>
      </c>
      <c r="AC4305" s="190">
        <f>IFERROR(ROUND(AA4305/AB4305-1,2),"")</f>
        <v>0</v>
      </c>
      <c r="AD4305" s="25">
        <v>25</v>
      </c>
      <c r="AE4305" s="25">
        <v>0.702295</v>
      </c>
      <c r="AF4305" s="25">
        <v>0</v>
      </c>
      <c r="AG4305" s="25" t="s">
        <v>22</v>
      </c>
      <c r="AH4305" s="25">
        <v>0</v>
      </c>
      <c r="AI4305" s="25">
        <v>0</v>
      </c>
      <c r="AJ4305" s="25" t="s">
        <v>20</v>
      </c>
      <c r="AK4305" s="42" t="s">
        <v>19</v>
      </c>
      <c r="AL4305" s="25" t="s">
        <v>20</v>
      </c>
      <c r="AM4305" s="25">
        <v>1</v>
      </c>
      <c r="AN4305" s="25" t="s">
        <v>22</v>
      </c>
      <c r="AO4305" s="25" t="s">
        <v>22</v>
      </c>
      <c r="AP4305" s="25" t="s">
        <v>22</v>
      </c>
      <c r="AQ4305" s="25"/>
      <c r="AR4305" s="94"/>
      <c r="AS4305" s="157" t="s">
        <v>22</v>
      </c>
      <c r="AT4305" s="93" t="s">
        <v>22</v>
      </c>
      <c r="AU4305" s="92" t="s">
        <v>22</v>
      </c>
      <c r="AV4305" s="91" t="s">
        <v>48</v>
      </c>
      <c r="AW4305" s="92" t="s">
        <v>48</v>
      </c>
      <c r="AX4305" s="92" t="s">
        <v>48</v>
      </c>
      <c r="AY4305" s="91" t="s">
        <v>152</v>
      </c>
      <c r="AZ4305" s="23"/>
      <c r="BA4305" s="25">
        <v>0</v>
      </c>
      <c r="BB4305" t="s">
        <v>48</v>
      </c>
      <c r="BC4305" t="e">
        <v>#N/A</v>
      </c>
      <c r="BD4305" t="e">
        <f>IF(Z4305=BC4305,"OK")</f>
        <v>#N/A</v>
      </c>
      <c r="BE4305">
        <v>25</v>
      </c>
      <c r="BF4305">
        <v>0.702295</v>
      </c>
      <c r="BG4305" t="s">
        <v>22</v>
      </c>
      <c r="BH4305" t="s">
        <v>22</v>
      </c>
      <c r="BI4305" t="s">
        <v>22</v>
      </c>
      <c r="BJ4305">
        <v>0</v>
      </c>
      <c r="BK4305">
        <v>0</v>
      </c>
      <c r="BN4305" s="183"/>
    </row>
    <row r="4306" spans="1:66" ht="25.5" x14ac:dyDescent="0.25">
      <c r="A4306" s="1"/>
      <c r="B4306" s="94">
        <v>4293</v>
      </c>
      <c r="C4306" s="43">
        <v>1057593</v>
      </c>
      <c r="D4306" s="25"/>
      <c r="E4306" s="27" t="s">
        <v>1162</v>
      </c>
      <c r="F4306" s="151" t="s">
        <v>21</v>
      </c>
      <c r="G4306" s="25"/>
      <c r="H4306" s="46" t="str">
        <f>IFERROR(IFERROR(IF(SEARCH("Usystems",$E4306)&gt;0,"Usystems"),IF(SEARCH("RIIFO",$E4306)&gt;0,"RIIFO","Uponor")),"Uponor")</f>
        <v>Uponor</v>
      </c>
      <c r="I4306" s="25" t="str">
        <f>IFERROR(MID($D4306,1,7)+0,"")</f>
        <v/>
      </c>
      <c r="J4306" s="25" t="str">
        <f>IFERROR(MID($D4306,10,7)+0,"")</f>
        <v/>
      </c>
      <c r="K4306" s="25" t="str">
        <f>IFERROR(MID($D4306,19,7)+0,"")</f>
        <v/>
      </c>
      <c r="L4306" s="25" t="str">
        <f>IFERROR(MID($D4306,28,7)+0,"")</f>
        <v/>
      </c>
      <c r="M4306" s="25" t="str">
        <f>IF(IFERROR(MID($Q4306,1,7)+0,"")&lt;1130000,IF(INDEX(C:C,MATCH(LEFT(Q4306,7)+0,I:I,0))&lt;1130000,"",INDEX(C:C,MATCH(LEFT(Q4306,7)+0,I:I,0))),IFERROR(MID($Q4306,1,7)+0,""))</f>
        <v/>
      </c>
      <c r="N4306" s="25" t="str">
        <f>IF(IFERROR(MID($Q4306,10,7)+0,"")&lt;1130000,"",IFERROR(MID($Q4306,10,7)+0,""))</f>
        <v/>
      </c>
      <c r="O4306" s="25" t="str">
        <f>IF(IFERROR(MID($Q4306,19,7)+0,"")&lt;1130000,"",IFERROR(MID($Q4306,19,7)+0,""))</f>
        <v/>
      </c>
      <c r="P4306" s="25" t="str">
        <f>IF(M4306="","",IF(N4306="",M4306,M4306&amp;", "&amp;N4306))</f>
        <v/>
      </c>
      <c r="Q4306" s="25"/>
      <c r="R4306" s="25"/>
      <c r="S4306" s="35" t="s">
        <v>106</v>
      </c>
      <c r="T4306" s="25" t="s">
        <v>36</v>
      </c>
      <c r="U4306" s="185">
        <v>99465</v>
      </c>
      <c r="V4306" s="188">
        <v>99465</v>
      </c>
      <c r="W4306" s="189">
        <v>99465</v>
      </c>
      <c r="X4306" s="31">
        <v>99465</v>
      </c>
      <c r="Y4306" s="90">
        <f>IFERROR(ROUND(X4306/W4306-1,2),"")</f>
        <v>0</v>
      </c>
      <c r="Z4306" s="31">
        <f>IF(OR(S4306="VLD MLC components",S4306="VLD MLC pipes",S4306="VLD PEX components",S4306="VLD PEX pipes",S4306="VLD PHC components",S4306="VLD PHC pipes",S4306="Controls VLD"),"По запросу",X4306)</f>
        <v>99465</v>
      </c>
      <c r="AA4306" s="63">
        <f>ROUND(X4306/1.2,3)</f>
        <v>82887.5</v>
      </c>
      <c r="AB4306" s="23">
        <v>82887.5</v>
      </c>
      <c r="AC4306" s="190">
        <f>IFERROR(ROUND(AA4306/AB4306-1,2),"")</f>
        <v>0</v>
      </c>
      <c r="AD4306" s="25">
        <v>35</v>
      </c>
      <c r="AE4306" s="25">
        <v>1.02152</v>
      </c>
      <c r="AF4306" s="25">
        <v>0</v>
      </c>
      <c r="AG4306" s="25" t="s">
        <v>22</v>
      </c>
      <c r="AH4306" s="25">
        <v>0</v>
      </c>
      <c r="AI4306" s="25">
        <v>0</v>
      </c>
      <c r="AJ4306" s="25" t="s">
        <v>20</v>
      </c>
      <c r="AK4306" s="42" t="s">
        <v>19</v>
      </c>
      <c r="AL4306" s="25" t="s">
        <v>20</v>
      </c>
      <c r="AM4306" s="25">
        <v>1</v>
      </c>
      <c r="AN4306" s="25" t="s">
        <v>22</v>
      </c>
      <c r="AO4306" s="25" t="s">
        <v>22</v>
      </c>
      <c r="AP4306" s="25" t="s">
        <v>22</v>
      </c>
      <c r="AQ4306" s="25"/>
      <c r="AR4306" s="94"/>
      <c r="AS4306" s="157" t="s">
        <v>22</v>
      </c>
      <c r="AT4306" s="93" t="s">
        <v>22</v>
      </c>
      <c r="AU4306" s="92" t="s">
        <v>22</v>
      </c>
      <c r="AV4306" s="91" t="s">
        <v>48</v>
      </c>
      <c r="AW4306" s="92" t="s">
        <v>48</v>
      </c>
      <c r="AX4306" s="92" t="s">
        <v>48</v>
      </c>
      <c r="AY4306" s="91" t="s">
        <v>152</v>
      </c>
      <c r="AZ4306" s="23"/>
      <c r="BA4306" s="25">
        <v>0</v>
      </c>
      <c r="BB4306" t="s">
        <v>48</v>
      </c>
      <c r="BC4306" t="e">
        <v>#N/A</v>
      </c>
      <c r="BD4306" t="e">
        <f>IF(Z4306=BC4306,"OK")</f>
        <v>#N/A</v>
      </c>
      <c r="BE4306">
        <v>35</v>
      </c>
      <c r="BF4306">
        <v>1.02152</v>
      </c>
      <c r="BG4306" t="s">
        <v>22</v>
      </c>
      <c r="BH4306" t="s">
        <v>22</v>
      </c>
      <c r="BI4306" t="s">
        <v>22</v>
      </c>
      <c r="BJ4306">
        <v>0</v>
      </c>
      <c r="BK4306">
        <v>0</v>
      </c>
      <c r="BN4306" s="183"/>
    </row>
    <row r="4307" spans="1:66" ht="25.5" x14ac:dyDescent="0.25">
      <c r="A4307" s="1"/>
      <c r="B4307" s="94">
        <v>4294</v>
      </c>
      <c r="C4307" s="43">
        <v>1057594</v>
      </c>
      <c r="D4307" s="25"/>
      <c r="E4307" s="27" t="s">
        <v>1161</v>
      </c>
      <c r="F4307" s="151" t="s">
        <v>21</v>
      </c>
      <c r="G4307" s="25"/>
      <c r="H4307" s="46" t="str">
        <f>IFERROR(IFERROR(IF(SEARCH("Usystems",$E4307)&gt;0,"Usystems"),IF(SEARCH("RIIFO",$E4307)&gt;0,"RIIFO","Uponor")),"Uponor")</f>
        <v>Uponor</v>
      </c>
      <c r="I4307" s="25" t="str">
        <f>IFERROR(MID($D4307,1,7)+0,"")</f>
        <v/>
      </c>
      <c r="J4307" s="25" t="str">
        <f>IFERROR(MID($D4307,10,7)+0,"")</f>
        <v/>
      </c>
      <c r="K4307" s="25" t="str">
        <f>IFERROR(MID($D4307,19,7)+0,"")</f>
        <v/>
      </c>
      <c r="L4307" s="25" t="str">
        <f>IFERROR(MID($D4307,28,7)+0,"")</f>
        <v/>
      </c>
      <c r="M4307" s="25" t="str">
        <f>IF(IFERROR(MID($Q4307,1,7)+0,"")&lt;1130000,IF(INDEX(C:C,MATCH(LEFT(Q4307,7)+0,I:I,0))&lt;1130000,"",INDEX(C:C,MATCH(LEFT(Q4307,7)+0,I:I,0))),IFERROR(MID($Q4307,1,7)+0,""))</f>
        <v/>
      </c>
      <c r="N4307" s="25" t="str">
        <f>IF(IFERROR(MID($Q4307,10,7)+0,"")&lt;1130000,"",IFERROR(MID($Q4307,10,7)+0,""))</f>
        <v/>
      </c>
      <c r="O4307" s="25" t="str">
        <f>IF(IFERROR(MID($Q4307,19,7)+0,"")&lt;1130000,"",IFERROR(MID($Q4307,19,7)+0,""))</f>
        <v/>
      </c>
      <c r="P4307" s="25" t="str">
        <f>IF(M4307="","",IF(N4307="",M4307,M4307&amp;", "&amp;N4307))</f>
        <v/>
      </c>
      <c r="Q4307" s="25"/>
      <c r="R4307" s="25"/>
      <c r="S4307" s="35" t="s">
        <v>106</v>
      </c>
      <c r="T4307" s="25" t="s">
        <v>36</v>
      </c>
      <c r="U4307" s="185">
        <v>104189</v>
      </c>
      <c r="V4307" s="188">
        <v>104189</v>
      </c>
      <c r="W4307" s="189">
        <v>104189</v>
      </c>
      <c r="X4307" s="31">
        <v>104189</v>
      </c>
      <c r="Y4307" s="90">
        <f>IFERROR(ROUND(X4307/W4307-1,2),"")</f>
        <v>0</v>
      </c>
      <c r="Z4307" s="31">
        <f>IF(OR(S4307="VLD MLC components",S4307="VLD MLC pipes",S4307="VLD PEX components",S4307="VLD PEX pipes",S4307="VLD PHC components",S4307="VLD PHC pipes",S4307="Controls VLD"),"По запросу",X4307)</f>
        <v>104189</v>
      </c>
      <c r="AA4307" s="63">
        <f>ROUND(X4307/1.2,3)</f>
        <v>86824.167000000001</v>
      </c>
      <c r="AB4307" s="23">
        <v>86824.167000000001</v>
      </c>
      <c r="AC4307" s="190">
        <f>IFERROR(ROUND(AA4307/AB4307-1,2),"")</f>
        <v>0</v>
      </c>
      <c r="AD4307" s="25">
        <v>45</v>
      </c>
      <c r="AE4307" s="25">
        <v>1.3407450000000001</v>
      </c>
      <c r="AF4307" s="25">
        <v>0</v>
      </c>
      <c r="AG4307" s="25" t="s">
        <v>22</v>
      </c>
      <c r="AH4307" s="25">
        <v>0</v>
      </c>
      <c r="AI4307" s="25">
        <v>0</v>
      </c>
      <c r="AJ4307" s="25" t="s">
        <v>20</v>
      </c>
      <c r="AK4307" s="42" t="s">
        <v>19</v>
      </c>
      <c r="AL4307" s="25" t="s">
        <v>20</v>
      </c>
      <c r="AM4307" s="25">
        <v>1</v>
      </c>
      <c r="AN4307" s="25" t="s">
        <v>22</v>
      </c>
      <c r="AO4307" s="25" t="s">
        <v>22</v>
      </c>
      <c r="AP4307" s="25" t="s">
        <v>22</v>
      </c>
      <c r="AQ4307" s="25"/>
      <c r="AR4307" s="94"/>
      <c r="AS4307" s="157" t="s">
        <v>22</v>
      </c>
      <c r="AT4307" s="93" t="s">
        <v>22</v>
      </c>
      <c r="AU4307" s="92" t="s">
        <v>22</v>
      </c>
      <c r="AV4307" s="91" t="s">
        <v>48</v>
      </c>
      <c r="AW4307" s="92" t="s">
        <v>48</v>
      </c>
      <c r="AX4307" s="92" t="s">
        <v>48</v>
      </c>
      <c r="AY4307" s="91" t="s">
        <v>152</v>
      </c>
      <c r="AZ4307" s="23"/>
      <c r="BA4307" s="25">
        <v>0</v>
      </c>
      <c r="BB4307" t="s">
        <v>48</v>
      </c>
      <c r="BC4307" t="e">
        <v>#N/A</v>
      </c>
      <c r="BD4307" t="e">
        <f>IF(Z4307=BC4307,"OK")</f>
        <v>#N/A</v>
      </c>
      <c r="BE4307">
        <v>45</v>
      </c>
      <c r="BF4307">
        <v>1.3407450000000001</v>
      </c>
      <c r="BG4307" t="s">
        <v>22</v>
      </c>
      <c r="BH4307" t="s">
        <v>22</v>
      </c>
      <c r="BI4307" t="s">
        <v>22</v>
      </c>
      <c r="BJ4307">
        <v>0</v>
      </c>
      <c r="BK4307">
        <v>0</v>
      </c>
      <c r="BN4307" s="183"/>
    </row>
    <row r="4308" spans="1:66" ht="25.5" x14ac:dyDescent="0.25">
      <c r="A4308" s="1"/>
      <c r="B4308" s="94">
        <v>4295</v>
      </c>
      <c r="C4308" s="43">
        <v>1057595</v>
      </c>
      <c r="D4308" s="25"/>
      <c r="E4308" s="27" t="s">
        <v>1160</v>
      </c>
      <c r="F4308" s="151" t="s">
        <v>21</v>
      </c>
      <c r="G4308" s="25"/>
      <c r="H4308" s="46" t="str">
        <f>IFERROR(IFERROR(IF(SEARCH("Usystems",$E4308)&gt;0,"Usystems"),IF(SEARCH("RIIFO",$E4308)&gt;0,"RIIFO","Uponor")),"Uponor")</f>
        <v>Uponor</v>
      </c>
      <c r="I4308" s="25" t="str">
        <f>IFERROR(MID($D4308,1,7)+0,"")</f>
        <v/>
      </c>
      <c r="J4308" s="25" t="str">
        <f>IFERROR(MID($D4308,10,7)+0,"")</f>
        <v/>
      </c>
      <c r="K4308" s="25" t="str">
        <f>IFERROR(MID($D4308,19,7)+0,"")</f>
        <v/>
      </c>
      <c r="L4308" s="25" t="str">
        <f>IFERROR(MID($D4308,28,7)+0,"")</f>
        <v/>
      </c>
      <c r="M4308" s="25" t="str">
        <f>IF(IFERROR(MID($Q4308,1,7)+0,"")&lt;1130000,IF(INDEX(C:C,MATCH(LEFT(Q4308,7)+0,I:I,0))&lt;1130000,"",INDEX(C:C,MATCH(LEFT(Q4308,7)+0,I:I,0))),IFERROR(MID($Q4308,1,7)+0,""))</f>
        <v/>
      </c>
      <c r="N4308" s="25" t="str">
        <f>IF(IFERROR(MID($Q4308,10,7)+0,"")&lt;1130000,"",IFERROR(MID($Q4308,10,7)+0,""))</f>
        <v/>
      </c>
      <c r="O4308" s="25" t="str">
        <f>IF(IFERROR(MID($Q4308,19,7)+0,"")&lt;1130000,"",IFERROR(MID($Q4308,19,7)+0,""))</f>
        <v/>
      </c>
      <c r="P4308" s="25" t="str">
        <f>IF(M4308="","",IF(N4308="",M4308,M4308&amp;", "&amp;N4308))</f>
        <v/>
      </c>
      <c r="Q4308" s="25"/>
      <c r="R4308" s="25"/>
      <c r="S4308" s="35" t="s">
        <v>106</v>
      </c>
      <c r="T4308" s="25" t="s">
        <v>36</v>
      </c>
      <c r="U4308" s="185">
        <v>9989</v>
      </c>
      <c r="V4308" s="188">
        <v>9989</v>
      </c>
      <c r="W4308" s="189">
        <v>9989</v>
      </c>
      <c r="X4308" s="31">
        <v>9989</v>
      </c>
      <c r="Y4308" s="90">
        <f>IFERROR(ROUND(X4308/W4308-1,2),"")</f>
        <v>0</v>
      </c>
      <c r="Z4308" s="31">
        <f>IF(OR(S4308="VLD MLC components",S4308="VLD MLC pipes",S4308="VLD PEX components",S4308="VLD PEX pipes",S4308="VLD PHC components",S4308="VLD PHC pipes",S4308="Controls VLD"),"По запросу",X4308)</f>
        <v>9989</v>
      </c>
      <c r="AA4308" s="63">
        <f>ROUND(X4308/1.2,3)</f>
        <v>8324.1669999999995</v>
      </c>
      <c r="AB4308" s="23">
        <v>8324.1669999999995</v>
      </c>
      <c r="AC4308" s="190">
        <f>IFERROR(ROUND(AA4308/AB4308-1,2),"")</f>
        <v>0</v>
      </c>
      <c r="AD4308" s="25">
        <v>1.4</v>
      </c>
      <c r="AE4308" s="25">
        <v>7.4999999999999997E-3</v>
      </c>
      <c r="AF4308" s="25">
        <v>0</v>
      </c>
      <c r="AG4308" s="25" t="s">
        <v>22</v>
      </c>
      <c r="AH4308" s="25">
        <v>0</v>
      </c>
      <c r="AI4308" s="25">
        <v>0</v>
      </c>
      <c r="AJ4308" s="25" t="s">
        <v>20</v>
      </c>
      <c r="AK4308" s="42" t="s">
        <v>19</v>
      </c>
      <c r="AL4308" s="25" t="s">
        <v>20</v>
      </c>
      <c r="AM4308" s="25">
        <v>1</v>
      </c>
      <c r="AN4308" s="25" t="s">
        <v>22</v>
      </c>
      <c r="AO4308" s="25" t="s">
        <v>22</v>
      </c>
      <c r="AP4308" s="25" t="s">
        <v>22</v>
      </c>
      <c r="AQ4308" s="25"/>
      <c r="AR4308" s="94"/>
      <c r="AS4308" s="157" t="s">
        <v>22</v>
      </c>
      <c r="AT4308" s="93" t="s">
        <v>22</v>
      </c>
      <c r="AU4308" s="92" t="s">
        <v>22</v>
      </c>
      <c r="AV4308" s="91" t="s">
        <v>48</v>
      </c>
      <c r="AW4308" s="92" t="s">
        <v>48</v>
      </c>
      <c r="AX4308" s="92" t="s">
        <v>48</v>
      </c>
      <c r="AY4308" s="91" t="s">
        <v>152</v>
      </c>
      <c r="AZ4308" s="23"/>
      <c r="BA4308" s="25">
        <v>0</v>
      </c>
      <c r="BB4308" t="s">
        <v>48</v>
      </c>
      <c r="BC4308" t="e">
        <v>#N/A</v>
      </c>
      <c r="BD4308" t="e">
        <f>IF(Z4308=BC4308,"OK")</f>
        <v>#N/A</v>
      </c>
      <c r="BE4308">
        <v>1.4</v>
      </c>
      <c r="BF4308">
        <v>7.4999999999999997E-3</v>
      </c>
      <c r="BG4308" t="s">
        <v>22</v>
      </c>
      <c r="BH4308" t="s">
        <v>22</v>
      </c>
      <c r="BI4308" t="s">
        <v>22</v>
      </c>
      <c r="BJ4308">
        <v>0</v>
      </c>
      <c r="BK4308">
        <v>0</v>
      </c>
      <c r="BN4308" s="183"/>
    </row>
    <row r="4309" spans="1:66" ht="25.5" x14ac:dyDescent="0.25">
      <c r="A4309" s="1"/>
      <c r="B4309" s="94">
        <v>4296</v>
      </c>
      <c r="C4309" s="43">
        <v>1057620</v>
      </c>
      <c r="D4309" s="25"/>
      <c r="E4309" s="27" t="s">
        <v>1159</v>
      </c>
      <c r="F4309" s="151" t="s">
        <v>21</v>
      </c>
      <c r="G4309" s="25"/>
      <c r="H4309" s="46" t="str">
        <f>IFERROR(IFERROR(IF(SEARCH("Usystems",$E4309)&gt;0,"Usystems"),IF(SEARCH("RIIFO",$E4309)&gt;0,"RIIFO","Uponor")),"Uponor")</f>
        <v>Uponor</v>
      </c>
      <c r="I4309" s="25" t="str">
        <f>IFERROR(MID($D4309,1,7)+0,"")</f>
        <v/>
      </c>
      <c r="J4309" s="25" t="str">
        <f>IFERROR(MID($D4309,10,7)+0,"")</f>
        <v/>
      </c>
      <c r="K4309" s="25" t="str">
        <f>IFERROR(MID($D4309,19,7)+0,"")</f>
        <v/>
      </c>
      <c r="L4309" s="25" t="str">
        <f>IFERROR(MID($D4309,28,7)+0,"")</f>
        <v/>
      </c>
      <c r="M4309" s="25" t="str">
        <f>IF(IFERROR(MID($Q4309,1,7)+0,"")&lt;1130000,IF(INDEX(C:C,MATCH(LEFT(Q4309,7)+0,I:I,0))&lt;1130000,"",INDEX(C:C,MATCH(LEFT(Q4309,7)+0,I:I,0))),IFERROR(MID($Q4309,1,7)+0,""))</f>
        <v/>
      </c>
      <c r="N4309" s="25" t="str">
        <f>IF(IFERROR(MID($Q4309,10,7)+0,"")&lt;1130000,"",IFERROR(MID($Q4309,10,7)+0,""))</f>
        <v/>
      </c>
      <c r="O4309" s="25" t="str">
        <f>IF(IFERROR(MID($Q4309,19,7)+0,"")&lt;1130000,"",IFERROR(MID($Q4309,19,7)+0,""))</f>
        <v/>
      </c>
      <c r="P4309" s="25" t="str">
        <f>IF(M4309="","",IF(N4309="",M4309,M4309&amp;", "&amp;N4309))</f>
        <v/>
      </c>
      <c r="Q4309" s="25"/>
      <c r="R4309" s="25"/>
      <c r="S4309" s="35" t="s">
        <v>106</v>
      </c>
      <c r="T4309" s="25" t="s">
        <v>36</v>
      </c>
      <c r="U4309" s="185">
        <v>62927</v>
      </c>
      <c r="V4309" s="188">
        <v>62927</v>
      </c>
      <c r="W4309" s="189">
        <v>62927</v>
      </c>
      <c r="X4309" s="31">
        <v>62927</v>
      </c>
      <c r="Y4309" s="90">
        <f>IFERROR(ROUND(X4309/W4309-1,2),"")</f>
        <v>0</v>
      </c>
      <c r="Z4309" s="31">
        <f>IF(OR(S4309="VLD MLC components",S4309="VLD MLC pipes",S4309="VLD PEX components",S4309="VLD PEX pipes",S4309="VLD PHC components",S4309="VLD PHC pipes",S4309="Controls VLD"),"По запросу",X4309)</f>
        <v>62927</v>
      </c>
      <c r="AA4309" s="63">
        <f>ROUND(X4309/1.2,3)</f>
        <v>52439.167000000001</v>
      </c>
      <c r="AB4309" s="23">
        <v>52439.167000000001</v>
      </c>
      <c r="AC4309" s="190">
        <f>IFERROR(ROUND(AA4309/AB4309-1,2),"")</f>
        <v>0</v>
      </c>
      <c r="AD4309" s="25">
        <v>25</v>
      </c>
      <c r="AE4309" s="25">
        <v>0.96799999999999997</v>
      </c>
      <c r="AF4309" s="25">
        <v>0</v>
      </c>
      <c r="AG4309" s="25" t="s">
        <v>22</v>
      </c>
      <c r="AH4309" s="25">
        <v>0</v>
      </c>
      <c r="AI4309" s="25">
        <v>0</v>
      </c>
      <c r="AJ4309" s="25" t="s">
        <v>20</v>
      </c>
      <c r="AK4309" s="42" t="s">
        <v>19</v>
      </c>
      <c r="AL4309" s="25" t="s">
        <v>20</v>
      </c>
      <c r="AM4309" s="25">
        <v>1</v>
      </c>
      <c r="AN4309" s="25" t="s">
        <v>22</v>
      </c>
      <c r="AO4309" s="25" t="s">
        <v>22</v>
      </c>
      <c r="AP4309" s="25" t="s">
        <v>22</v>
      </c>
      <c r="AQ4309" s="25"/>
      <c r="AR4309" s="94"/>
      <c r="AS4309" s="157" t="s">
        <v>22</v>
      </c>
      <c r="AT4309" s="93" t="s">
        <v>22</v>
      </c>
      <c r="AU4309" s="92" t="s">
        <v>22</v>
      </c>
      <c r="AV4309" s="91" t="s">
        <v>48</v>
      </c>
      <c r="AW4309" s="92" t="s">
        <v>48</v>
      </c>
      <c r="AX4309" s="92" t="s">
        <v>48</v>
      </c>
      <c r="AY4309" s="91" t="s">
        <v>152</v>
      </c>
      <c r="AZ4309" s="23"/>
      <c r="BA4309" s="25">
        <v>0</v>
      </c>
      <c r="BB4309" t="s">
        <v>48</v>
      </c>
      <c r="BC4309" t="e">
        <v>#N/A</v>
      </c>
      <c r="BD4309" t="e">
        <f>IF(Z4309=BC4309,"OK")</f>
        <v>#N/A</v>
      </c>
      <c r="BE4309">
        <v>25</v>
      </c>
      <c r="BF4309">
        <v>0.96799999999999997</v>
      </c>
      <c r="BG4309" t="s">
        <v>22</v>
      </c>
      <c r="BH4309" t="s">
        <v>22</v>
      </c>
      <c r="BI4309" t="s">
        <v>22</v>
      </c>
      <c r="BJ4309">
        <v>0</v>
      </c>
      <c r="BK4309">
        <v>0</v>
      </c>
      <c r="BN4309" s="183"/>
    </row>
    <row r="4310" spans="1:66" ht="25.5" x14ac:dyDescent="0.25">
      <c r="A4310" s="1"/>
      <c r="B4310" s="94">
        <v>4297</v>
      </c>
      <c r="C4310" s="43">
        <v>1057692</v>
      </c>
      <c r="D4310" s="25"/>
      <c r="E4310" s="27" t="s">
        <v>1158</v>
      </c>
      <c r="F4310" s="151" t="s">
        <v>21</v>
      </c>
      <c r="G4310" s="25"/>
      <c r="H4310" s="46" t="str">
        <f>IFERROR(IFERROR(IF(SEARCH("Usystems",$E4310)&gt;0,"Usystems"),IF(SEARCH("RIIFO",$E4310)&gt;0,"RIIFO","Uponor")),"Uponor")</f>
        <v>Uponor</v>
      </c>
      <c r="I4310" s="25" t="str">
        <f>IFERROR(MID($D4310,1,7)+0,"")</f>
        <v/>
      </c>
      <c r="J4310" s="25" t="str">
        <f>IFERROR(MID($D4310,10,7)+0,"")</f>
        <v/>
      </c>
      <c r="K4310" s="25" t="str">
        <f>IFERROR(MID($D4310,19,7)+0,"")</f>
        <v/>
      </c>
      <c r="L4310" s="25" t="str">
        <f>IFERROR(MID($D4310,28,7)+0,"")</f>
        <v/>
      </c>
      <c r="M4310" s="25" t="str">
        <f>IF(IFERROR(MID($Q4310,1,7)+0,"")&lt;1130000,IF(INDEX(C:C,MATCH(LEFT(Q4310,7)+0,I:I,0))&lt;1130000,"",INDEX(C:C,MATCH(LEFT(Q4310,7)+0,I:I,0))),IFERROR(MID($Q4310,1,7)+0,""))</f>
        <v/>
      </c>
      <c r="N4310" s="25" t="str">
        <f>IF(IFERROR(MID($Q4310,10,7)+0,"")&lt;1130000,"",IFERROR(MID($Q4310,10,7)+0,""))</f>
        <v/>
      </c>
      <c r="O4310" s="25" t="str">
        <f>IF(IFERROR(MID($Q4310,19,7)+0,"")&lt;1130000,"",IFERROR(MID($Q4310,19,7)+0,""))</f>
        <v/>
      </c>
      <c r="P4310" s="25" t="str">
        <f>IF(M4310="","",IF(N4310="",M4310,M4310&amp;", "&amp;N4310))</f>
        <v/>
      </c>
      <c r="Q4310" s="25"/>
      <c r="R4310" s="25"/>
      <c r="S4310" s="35" t="s">
        <v>106</v>
      </c>
      <c r="T4310" s="25" t="s">
        <v>36</v>
      </c>
      <c r="U4310" s="185">
        <v>17984</v>
      </c>
      <c r="V4310" s="188">
        <v>17984</v>
      </c>
      <c r="W4310" s="189">
        <v>17984</v>
      </c>
      <c r="X4310" s="31">
        <v>17984</v>
      </c>
      <c r="Y4310" s="90">
        <f>IFERROR(ROUND(X4310/W4310-1,2),"")</f>
        <v>0</v>
      </c>
      <c r="Z4310" s="31">
        <f>IF(OR(S4310="VLD MLC components",S4310="VLD MLC pipes",S4310="VLD PEX components",S4310="VLD PEX pipes",S4310="VLD PHC components",S4310="VLD PHC pipes",S4310="Controls VLD"),"По запросу",X4310)</f>
        <v>17984</v>
      </c>
      <c r="AA4310" s="63">
        <f>ROUND(X4310/1.2,3)</f>
        <v>14986.666999999999</v>
      </c>
      <c r="AB4310" s="23">
        <v>14986.666999999999</v>
      </c>
      <c r="AC4310" s="190">
        <f>IFERROR(ROUND(AA4310/AB4310-1,2),"")</f>
        <v>0</v>
      </c>
      <c r="AD4310" s="25">
        <v>3</v>
      </c>
      <c r="AE4310" s="25">
        <v>2.8223999999999999E-2</v>
      </c>
      <c r="AF4310" s="25">
        <v>0</v>
      </c>
      <c r="AG4310" s="25" t="s">
        <v>22</v>
      </c>
      <c r="AH4310" s="25">
        <v>0</v>
      </c>
      <c r="AI4310" s="25">
        <v>0</v>
      </c>
      <c r="AJ4310" s="25" t="s">
        <v>20</v>
      </c>
      <c r="AK4310" s="42" t="s">
        <v>19</v>
      </c>
      <c r="AL4310" s="25" t="s">
        <v>20</v>
      </c>
      <c r="AM4310" s="25">
        <v>1</v>
      </c>
      <c r="AN4310" s="25" t="s">
        <v>22</v>
      </c>
      <c r="AO4310" s="25" t="s">
        <v>22</v>
      </c>
      <c r="AP4310" s="25" t="s">
        <v>22</v>
      </c>
      <c r="AQ4310" s="25"/>
      <c r="AR4310" s="94"/>
      <c r="AS4310" s="157" t="s">
        <v>22</v>
      </c>
      <c r="AT4310" s="93" t="s">
        <v>22</v>
      </c>
      <c r="AU4310" s="92" t="s">
        <v>22</v>
      </c>
      <c r="AV4310" s="91" t="s">
        <v>48</v>
      </c>
      <c r="AW4310" s="92" t="s">
        <v>48</v>
      </c>
      <c r="AX4310" s="92" t="s">
        <v>48</v>
      </c>
      <c r="AY4310" s="91" t="s">
        <v>152</v>
      </c>
      <c r="AZ4310" s="23"/>
      <c r="BA4310" s="25">
        <v>0</v>
      </c>
      <c r="BB4310" t="s">
        <v>48</v>
      </c>
      <c r="BC4310" t="e">
        <v>#N/A</v>
      </c>
      <c r="BD4310" t="e">
        <f>IF(Z4310=BC4310,"OK")</f>
        <v>#N/A</v>
      </c>
      <c r="BE4310">
        <v>3</v>
      </c>
      <c r="BF4310">
        <v>2.8223999999999999E-2</v>
      </c>
      <c r="BG4310" t="s">
        <v>22</v>
      </c>
      <c r="BH4310" t="s">
        <v>22</v>
      </c>
      <c r="BI4310" t="s">
        <v>22</v>
      </c>
      <c r="BJ4310">
        <v>0</v>
      </c>
      <c r="BK4310">
        <v>0</v>
      </c>
      <c r="BN4310" s="183"/>
    </row>
    <row r="4311" spans="1:66" ht="25.5" x14ac:dyDescent="0.25">
      <c r="A4311" s="1"/>
      <c r="B4311" s="94">
        <v>4298</v>
      </c>
      <c r="C4311" s="43">
        <v>1057879</v>
      </c>
      <c r="D4311" s="25"/>
      <c r="E4311" s="27" t="s">
        <v>1157</v>
      </c>
      <c r="F4311" s="151" t="s">
        <v>21</v>
      </c>
      <c r="G4311" s="25"/>
      <c r="H4311" s="46" t="str">
        <f>IFERROR(IFERROR(IF(SEARCH("Usystems",$E4311)&gt;0,"Usystems"),IF(SEARCH("RIIFO",$E4311)&gt;0,"RIIFO","Uponor")),"Uponor")</f>
        <v>Uponor</v>
      </c>
      <c r="I4311" s="25" t="str">
        <f>IFERROR(MID($D4311,1,7)+0,"")</f>
        <v/>
      </c>
      <c r="J4311" s="25" t="str">
        <f>IFERROR(MID($D4311,10,7)+0,"")</f>
        <v/>
      </c>
      <c r="K4311" s="25" t="str">
        <f>IFERROR(MID($D4311,19,7)+0,"")</f>
        <v/>
      </c>
      <c r="L4311" s="25" t="str">
        <f>IFERROR(MID($D4311,28,7)+0,"")</f>
        <v/>
      </c>
      <c r="M4311" s="25" t="str">
        <f>IF(IFERROR(MID($Q4311,1,7)+0,"")&lt;1130000,IF(INDEX(C:C,MATCH(LEFT(Q4311,7)+0,I:I,0))&lt;1130000,"",INDEX(C:C,MATCH(LEFT(Q4311,7)+0,I:I,0))),IFERROR(MID($Q4311,1,7)+0,""))</f>
        <v/>
      </c>
      <c r="N4311" s="25" t="str">
        <f>IF(IFERROR(MID($Q4311,10,7)+0,"")&lt;1130000,"",IFERROR(MID($Q4311,10,7)+0,""))</f>
        <v/>
      </c>
      <c r="O4311" s="25" t="str">
        <f>IF(IFERROR(MID($Q4311,19,7)+0,"")&lt;1130000,"",IFERROR(MID($Q4311,19,7)+0,""))</f>
        <v/>
      </c>
      <c r="P4311" s="25" t="str">
        <f>IF(M4311="","",IF(N4311="",M4311,M4311&amp;", "&amp;N4311))</f>
        <v/>
      </c>
      <c r="Q4311" s="25"/>
      <c r="R4311" s="25"/>
      <c r="S4311" s="35" t="s">
        <v>106</v>
      </c>
      <c r="T4311" s="25" t="s">
        <v>36</v>
      </c>
      <c r="U4311" s="185">
        <v>169160</v>
      </c>
      <c r="V4311" s="188">
        <v>169160</v>
      </c>
      <c r="W4311" s="189">
        <v>169160</v>
      </c>
      <c r="X4311" s="31">
        <v>169160</v>
      </c>
      <c r="Y4311" s="90">
        <f>IFERROR(ROUND(X4311/W4311-1,2),"")</f>
        <v>0</v>
      </c>
      <c r="Z4311" s="31">
        <f>IF(OR(S4311="VLD MLC components",S4311="VLD MLC pipes",S4311="VLD PEX components",S4311="VLD PEX pipes",S4311="VLD PHC components",S4311="VLD PHC pipes",S4311="Controls VLD"),"По запросу",X4311)</f>
        <v>169160</v>
      </c>
      <c r="AA4311" s="63">
        <f>ROUND(X4311/1.2,3)</f>
        <v>140966.66699999999</v>
      </c>
      <c r="AB4311" s="23">
        <v>140966.66699999999</v>
      </c>
      <c r="AC4311" s="190">
        <f>IFERROR(ROUND(AA4311/AB4311-1,2),"")</f>
        <v>0</v>
      </c>
      <c r="AD4311" s="25">
        <v>50.5</v>
      </c>
      <c r="AE4311" s="25">
        <v>0.90445200000000003</v>
      </c>
      <c r="AF4311" s="25">
        <v>0</v>
      </c>
      <c r="AG4311" s="25" t="s">
        <v>22</v>
      </c>
      <c r="AH4311" s="25">
        <v>0</v>
      </c>
      <c r="AI4311" s="25">
        <v>0</v>
      </c>
      <c r="AJ4311" s="25" t="s">
        <v>20</v>
      </c>
      <c r="AK4311" s="42" t="s">
        <v>19</v>
      </c>
      <c r="AL4311" s="25" t="s">
        <v>20</v>
      </c>
      <c r="AM4311" s="25">
        <v>1</v>
      </c>
      <c r="AN4311" s="25" t="s">
        <v>22</v>
      </c>
      <c r="AO4311" s="25" t="s">
        <v>22</v>
      </c>
      <c r="AP4311" s="25" t="s">
        <v>22</v>
      </c>
      <c r="AQ4311" s="25"/>
      <c r="AR4311" s="94"/>
      <c r="AS4311" s="157" t="s">
        <v>22</v>
      </c>
      <c r="AT4311" s="93" t="s">
        <v>22</v>
      </c>
      <c r="AU4311" s="92" t="s">
        <v>22</v>
      </c>
      <c r="AV4311" s="91" t="s">
        <v>48</v>
      </c>
      <c r="AW4311" s="92" t="s">
        <v>48</v>
      </c>
      <c r="AX4311" s="92" t="s">
        <v>48</v>
      </c>
      <c r="AY4311" s="91" t="s">
        <v>152</v>
      </c>
      <c r="AZ4311" s="23"/>
      <c r="BA4311" s="25">
        <v>0</v>
      </c>
      <c r="BB4311" t="s">
        <v>48</v>
      </c>
      <c r="BC4311" t="e">
        <v>#N/A</v>
      </c>
      <c r="BD4311" t="e">
        <f>IF(Z4311=BC4311,"OK")</f>
        <v>#N/A</v>
      </c>
      <c r="BE4311">
        <v>50.5</v>
      </c>
      <c r="BF4311">
        <v>0.90445200000000003</v>
      </c>
      <c r="BG4311" t="s">
        <v>22</v>
      </c>
      <c r="BH4311" t="s">
        <v>22</v>
      </c>
      <c r="BI4311" t="s">
        <v>22</v>
      </c>
      <c r="BJ4311">
        <v>0</v>
      </c>
      <c r="BK4311">
        <v>0</v>
      </c>
      <c r="BN4311" s="183"/>
    </row>
    <row r="4312" spans="1:66" ht="25.5" x14ac:dyDescent="0.25">
      <c r="A4312" s="1"/>
      <c r="B4312" s="94">
        <v>4299</v>
      </c>
      <c r="C4312" s="43">
        <v>1058192</v>
      </c>
      <c r="D4312" s="25"/>
      <c r="E4312" s="27" t="s">
        <v>1156</v>
      </c>
      <c r="F4312" s="151" t="s">
        <v>21</v>
      </c>
      <c r="G4312" s="25"/>
      <c r="H4312" s="46" t="str">
        <f>IFERROR(IFERROR(IF(SEARCH("Usystems",$E4312)&gt;0,"Usystems"),IF(SEARCH("RIIFO",$E4312)&gt;0,"RIIFO","Uponor")),"Uponor")</f>
        <v>Uponor</v>
      </c>
      <c r="I4312" s="25" t="str">
        <f>IFERROR(MID($D4312,1,7)+0,"")</f>
        <v/>
      </c>
      <c r="J4312" s="25" t="str">
        <f>IFERROR(MID($D4312,10,7)+0,"")</f>
        <v/>
      </c>
      <c r="K4312" s="25" t="str">
        <f>IFERROR(MID($D4312,19,7)+0,"")</f>
        <v/>
      </c>
      <c r="L4312" s="25" t="str">
        <f>IFERROR(MID($D4312,28,7)+0,"")</f>
        <v/>
      </c>
      <c r="M4312" s="25" t="str">
        <f>IF(IFERROR(MID($Q4312,1,7)+0,"")&lt;1130000,IF(INDEX(C:C,MATCH(LEFT(Q4312,7)+0,I:I,0))&lt;1130000,"",INDEX(C:C,MATCH(LEFT(Q4312,7)+0,I:I,0))),IFERROR(MID($Q4312,1,7)+0,""))</f>
        <v/>
      </c>
      <c r="N4312" s="25" t="str">
        <f>IF(IFERROR(MID($Q4312,10,7)+0,"")&lt;1130000,"",IFERROR(MID($Q4312,10,7)+0,""))</f>
        <v/>
      </c>
      <c r="O4312" s="25" t="str">
        <f>IF(IFERROR(MID($Q4312,19,7)+0,"")&lt;1130000,"",IFERROR(MID($Q4312,19,7)+0,""))</f>
        <v/>
      </c>
      <c r="P4312" s="25" t="str">
        <f>IF(M4312="","",IF(N4312="",M4312,M4312&amp;", "&amp;N4312))</f>
        <v/>
      </c>
      <c r="Q4312" s="25"/>
      <c r="R4312" s="25"/>
      <c r="S4312" s="35" t="s">
        <v>106</v>
      </c>
      <c r="T4312" s="25" t="s">
        <v>36</v>
      </c>
      <c r="U4312" s="185">
        <v>127894</v>
      </c>
      <c r="V4312" s="188">
        <v>127894</v>
      </c>
      <c r="W4312" s="189">
        <v>127894</v>
      </c>
      <c r="X4312" s="31">
        <v>127894</v>
      </c>
      <c r="Y4312" s="90">
        <f>IFERROR(ROUND(X4312/W4312-1,2),"")</f>
        <v>0</v>
      </c>
      <c r="Z4312" s="31">
        <f>IF(OR(S4312="VLD MLC components",S4312="VLD MLC pipes",S4312="VLD PEX components",S4312="VLD PEX pipes",S4312="VLD PHC components",S4312="VLD PHC pipes",S4312="Controls VLD"),"По запросу",X4312)</f>
        <v>127894</v>
      </c>
      <c r="AA4312" s="63">
        <f>ROUND(X4312/1.2,3)</f>
        <v>106578.333</v>
      </c>
      <c r="AB4312" s="23">
        <v>106578.333</v>
      </c>
      <c r="AC4312" s="190">
        <f>IFERROR(ROUND(AA4312/AB4312-1,2),"")</f>
        <v>0</v>
      </c>
      <c r="AD4312" s="25">
        <v>136</v>
      </c>
      <c r="AE4312" s="25">
        <v>0.13744500000000001</v>
      </c>
      <c r="AF4312" s="25">
        <v>0</v>
      </c>
      <c r="AG4312" s="25" t="s">
        <v>22</v>
      </c>
      <c r="AH4312" s="25">
        <v>0</v>
      </c>
      <c r="AI4312" s="25">
        <v>0</v>
      </c>
      <c r="AJ4312" s="25" t="s">
        <v>20</v>
      </c>
      <c r="AK4312" s="42" t="s">
        <v>19</v>
      </c>
      <c r="AL4312" s="25" t="s">
        <v>20</v>
      </c>
      <c r="AM4312" s="25">
        <v>1</v>
      </c>
      <c r="AN4312" s="25" t="s">
        <v>22</v>
      </c>
      <c r="AO4312" s="25" t="s">
        <v>22</v>
      </c>
      <c r="AP4312" s="25" t="s">
        <v>22</v>
      </c>
      <c r="AQ4312" s="25"/>
      <c r="AR4312" s="94"/>
      <c r="AS4312" s="157" t="s">
        <v>22</v>
      </c>
      <c r="AT4312" s="93" t="s">
        <v>22</v>
      </c>
      <c r="AU4312" s="92" t="s">
        <v>22</v>
      </c>
      <c r="AV4312" s="91" t="s">
        <v>48</v>
      </c>
      <c r="AW4312" s="92" t="s">
        <v>48</v>
      </c>
      <c r="AX4312" s="92" t="s">
        <v>48</v>
      </c>
      <c r="AY4312" s="91" t="s">
        <v>152</v>
      </c>
      <c r="AZ4312" s="23"/>
      <c r="BA4312" s="25">
        <v>0</v>
      </c>
      <c r="BB4312" t="s">
        <v>48</v>
      </c>
      <c r="BC4312" t="e">
        <v>#N/A</v>
      </c>
      <c r="BD4312" t="e">
        <f>IF(Z4312=BC4312,"OK")</f>
        <v>#N/A</v>
      </c>
      <c r="BE4312">
        <v>136</v>
      </c>
      <c r="BF4312">
        <v>0.13744500000000001</v>
      </c>
      <c r="BG4312" t="s">
        <v>22</v>
      </c>
      <c r="BH4312" t="s">
        <v>22</v>
      </c>
      <c r="BI4312" t="s">
        <v>22</v>
      </c>
      <c r="BJ4312">
        <v>0</v>
      </c>
      <c r="BK4312">
        <v>0</v>
      </c>
      <c r="BN4312" s="183"/>
    </row>
    <row r="4313" spans="1:66" ht="25.5" x14ac:dyDescent="0.25">
      <c r="A4313" s="1"/>
      <c r="B4313" s="94">
        <v>4300</v>
      </c>
      <c r="C4313" s="43">
        <v>1058559</v>
      </c>
      <c r="D4313" s="25"/>
      <c r="E4313" s="27" t="s">
        <v>1155</v>
      </c>
      <c r="F4313" s="151" t="s">
        <v>21</v>
      </c>
      <c r="G4313" s="25"/>
      <c r="H4313" s="46" t="str">
        <f>IFERROR(IFERROR(IF(SEARCH("Usystems",$E4313)&gt;0,"Usystems"),IF(SEARCH("RIIFO",$E4313)&gt;0,"RIIFO","Uponor")),"Uponor")</f>
        <v>Uponor</v>
      </c>
      <c r="I4313" s="25" t="str">
        <f>IFERROR(MID($D4313,1,7)+0,"")</f>
        <v/>
      </c>
      <c r="J4313" s="25" t="str">
        <f>IFERROR(MID($D4313,10,7)+0,"")</f>
        <v/>
      </c>
      <c r="K4313" s="25" t="str">
        <f>IFERROR(MID($D4313,19,7)+0,"")</f>
        <v/>
      </c>
      <c r="L4313" s="25" t="str">
        <f>IFERROR(MID($D4313,28,7)+0,"")</f>
        <v/>
      </c>
      <c r="M4313" s="25" t="str">
        <f>IF(IFERROR(MID($Q4313,1,7)+0,"")&lt;1130000,IF(INDEX(C:C,MATCH(LEFT(Q4313,7)+0,I:I,0))&lt;1130000,"",INDEX(C:C,MATCH(LEFT(Q4313,7)+0,I:I,0))),IFERROR(MID($Q4313,1,7)+0,""))</f>
        <v/>
      </c>
      <c r="N4313" s="25" t="str">
        <f>IF(IFERROR(MID($Q4313,10,7)+0,"")&lt;1130000,"",IFERROR(MID($Q4313,10,7)+0,""))</f>
        <v/>
      </c>
      <c r="O4313" s="25" t="str">
        <f>IF(IFERROR(MID($Q4313,19,7)+0,"")&lt;1130000,"",IFERROR(MID($Q4313,19,7)+0,""))</f>
        <v/>
      </c>
      <c r="P4313" s="25" t="str">
        <f>IF(M4313="","",IF(N4313="",M4313,M4313&amp;", "&amp;N4313))</f>
        <v/>
      </c>
      <c r="Q4313" s="25"/>
      <c r="R4313" s="25"/>
      <c r="S4313" s="35" t="s">
        <v>106</v>
      </c>
      <c r="T4313" s="25" t="s">
        <v>36</v>
      </c>
      <c r="U4313" s="185">
        <v>9989</v>
      </c>
      <c r="V4313" s="188">
        <v>9989</v>
      </c>
      <c r="W4313" s="189">
        <v>9989</v>
      </c>
      <c r="X4313" s="31">
        <v>9989</v>
      </c>
      <c r="Y4313" s="90">
        <f>IFERROR(ROUND(X4313/W4313-1,2),"")</f>
        <v>0</v>
      </c>
      <c r="Z4313" s="31">
        <f>IF(OR(S4313="VLD MLC components",S4313="VLD MLC pipes",S4313="VLD PEX components",S4313="VLD PEX pipes",S4313="VLD PHC components",S4313="VLD PHC pipes",S4313="Controls VLD"),"По запросу",X4313)</f>
        <v>9989</v>
      </c>
      <c r="AA4313" s="63">
        <f>ROUND(X4313/1.2,3)</f>
        <v>8324.1669999999995</v>
      </c>
      <c r="AB4313" s="23">
        <v>8324.1669999999995</v>
      </c>
      <c r="AC4313" s="190">
        <f>IFERROR(ROUND(AA4313/AB4313-1,2),"")</f>
        <v>0</v>
      </c>
      <c r="AD4313" s="25">
        <v>12.21</v>
      </c>
      <c r="AE4313" s="25">
        <v>4.7999999999999996E-3</v>
      </c>
      <c r="AF4313" s="25">
        <v>0</v>
      </c>
      <c r="AG4313" s="25" t="s">
        <v>22</v>
      </c>
      <c r="AH4313" s="25">
        <v>0</v>
      </c>
      <c r="AI4313" s="25">
        <v>0</v>
      </c>
      <c r="AJ4313" s="25" t="s">
        <v>20</v>
      </c>
      <c r="AK4313" s="42" t="s">
        <v>19</v>
      </c>
      <c r="AL4313" s="25" t="s">
        <v>20</v>
      </c>
      <c r="AM4313" s="25">
        <v>1</v>
      </c>
      <c r="AN4313" s="25" t="s">
        <v>22</v>
      </c>
      <c r="AO4313" s="25" t="s">
        <v>22</v>
      </c>
      <c r="AP4313" s="25" t="s">
        <v>22</v>
      </c>
      <c r="AQ4313" s="25"/>
      <c r="AR4313" s="94"/>
      <c r="AS4313" s="157" t="s">
        <v>22</v>
      </c>
      <c r="AT4313" s="93" t="s">
        <v>22</v>
      </c>
      <c r="AU4313" s="92" t="s">
        <v>22</v>
      </c>
      <c r="AV4313" s="91" t="s">
        <v>48</v>
      </c>
      <c r="AW4313" s="92" t="s">
        <v>48</v>
      </c>
      <c r="AX4313" s="92" t="s">
        <v>48</v>
      </c>
      <c r="AY4313" s="91" t="s">
        <v>152</v>
      </c>
      <c r="AZ4313" s="23"/>
      <c r="BA4313" s="25">
        <v>0</v>
      </c>
      <c r="BB4313" t="s">
        <v>48</v>
      </c>
      <c r="BC4313" t="e">
        <v>#N/A</v>
      </c>
      <c r="BD4313" t="e">
        <f>IF(Z4313=BC4313,"OK")</f>
        <v>#N/A</v>
      </c>
      <c r="BE4313">
        <v>12.21</v>
      </c>
      <c r="BF4313">
        <v>4.7999999999999996E-3</v>
      </c>
      <c r="BG4313" t="s">
        <v>22</v>
      </c>
      <c r="BH4313" t="s">
        <v>22</v>
      </c>
      <c r="BI4313" t="s">
        <v>22</v>
      </c>
      <c r="BJ4313">
        <v>0</v>
      </c>
      <c r="BK4313">
        <v>0</v>
      </c>
      <c r="BN4313" s="183"/>
    </row>
    <row r="4314" spans="1:66" ht="25.5" x14ac:dyDescent="0.25">
      <c r="A4314" s="1"/>
      <c r="B4314" s="94">
        <v>4301</v>
      </c>
      <c r="C4314" s="43">
        <v>1058560</v>
      </c>
      <c r="D4314" s="25"/>
      <c r="E4314" s="27" t="s">
        <v>1154</v>
      </c>
      <c r="F4314" s="151" t="s">
        <v>21</v>
      </c>
      <c r="G4314" s="25"/>
      <c r="H4314" s="46" t="str">
        <f>IFERROR(IFERROR(IF(SEARCH("Usystems",$E4314)&gt;0,"Usystems"),IF(SEARCH("RIIFO",$E4314)&gt;0,"RIIFO","Uponor")),"Uponor")</f>
        <v>Uponor</v>
      </c>
      <c r="I4314" s="25" t="str">
        <f>IFERROR(MID($D4314,1,7)+0,"")</f>
        <v/>
      </c>
      <c r="J4314" s="25" t="str">
        <f>IFERROR(MID($D4314,10,7)+0,"")</f>
        <v/>
      </c>
      <c r="K4314" s="25" t="str">
        <f>IFERROR(MID($D4314,19,7)+0,"")</f>
        <v/>
      </c>
      <c r="L4314" s="25" t="str">
        <f>IFERROR(MID($D4314,28,7)+0,"")</f>
        <v/>
      </c>
      <c r="M4314" s="25" t="str">
        <f>IF(IFERROR(MID($Q4314,1,7)+0,"")&lt;1130000,IF(INDEX(C:C,MATCH(LEFT(Q4314,7)+0,I:I,0))&lt;1130000,"",INDEX(C:C,MATCH(LEFT(Q4314,7)+0,I:I,0))),IFERROR(MID($Q4314,1,7)+0,""))</f>
        <v/>
      </c>
      <c r="N4314" s="25" t="str">
        <f>IF(IFERROR(MID($Q4314,10,7)+0,"")&lt;1130000,"",IFERROR(MID($Q4314,10,7)+0,""))</f>
        <v/>
      </c>
      <c r="O4314" s="25" t="str">
        <f>IF(IFERROR(MID($Q4314,19,7)+0,"")&lt;1130000,"",IFERROR(MID($Q4314,19,7)+0,""))</f>
        <v/>
      </c>
      <c r="P4314" s="25" t="str">
        <f>IF(M4314="","",IF(N4314="",M4314,M4314&amp;", "&amp;N4314))</f>
        <v/>
      </c>
      <c r="Q4314" s="25"/>
      <c r="R4314" s="25"/>
      <c r="S4314" s="35" t="s">
        <v>106</v>
      </c>
      <c r="T4314" s="25" t="s">
        <v>36</v>
      </c>
      <c r="U4314" s="185">
        <v>54953</v>
      </c>
      <c r="V4314" s="188">
        <v>54953</v>
      </c>
      <c r="W4314" s="189">
        <v>54953</v>
      </c>
      <c r="X4314" s="31">
        <v>54953</v>
      </c>
      <c r="Y4314" s="90">
        <f>IFERROR(ROUND(X4314/W4314-1,2),"")</f>
        <v>0</v>
      </c>
      <c r="Z4314" s="31">
        <f>IF(OR(S4314="VLD MLC components",S4314="VLD MLC pipes",S4314="VLD PEX components",S4314="VLD PEX pipes",S4314="VLD PHC components",S4314="VLD PHC pipes",S4314="Controls VLD"),"По запросу",X4314)</f>
        <v>54953</v>
      </c>
      <c r="AA4314" s="63">
        <f>ROUND(X4314/1.2,3)</f>
        <v>45794.167000000001</v>
      </c>
      <c r="AB4314" s="23">
        <v>45794.167000000001</v>
      </c>
      <c r="AC4314" s="190">
        <f>IFERROR(ROUND(AA4314/AB4314-1,2),"")</f>
        <v>0</v>
      </c>
      <c r="AD4314" s="25">
        <v>74</v>
      </c>
      <c r="AE4314" s="25">
        <v>0.06</v>
      </c>
      <c r="AF4314" s="25">
        <v>0</v>
      </c>
      <c r="AG4314" s="25" t="s">
        <v>22</v>
      </c>
      <c r="AH4314" s="25">
        <v>0</v>
      </c>
      <c r="AI4314" s="25">
        <v>0</v>
      </c>
      <c r="AJ4314" s="25" t="s">
        <v>20</v>
      </c>
      <c r="AK4314" s="42" t="s">
        <v>19</v>
      </c>
      <c r="AL4314" s="25" t="s">
        <v>20</v>
      </c>
      <c r="AM4314" s="25">
        <v>1</v>
      </c>
      <c r="AN4314" s="25" t="s">
        <v>22</v>
      </c>
      <c r="AO4314" s="25" t="s">
        <v>22</v>
      </c>
      <c r="AP4314" s="25" t="s">
        <v>22</v>
      </c>
      <c r="AQ4314" s="25"/>
      <c r="AR4314" s="94"/>
      <c r="AS4314" s="157" t="s">
        <v>22</v>
      </c>
      <c r="AT4314" s="93" t="s">
        <v>22</v>
      </c>
      <c r="AU4314" s="92" t="s">
        <v>22</v>
      </c>
      <c r="AV4314" s="91" t="s">
        <v>48</v>
      </c>
      <c r="AW4314" s="92" t="s">
        <v>48</v>
      </c>
      <c r="AX4314" s="92" t="s">
        <v>48</v>
      </c>
      <c r="AY4314" s="91" t="s">
        <v>152</v>
      </c>
      <c r="AZ4314" s="23"/>
      <c r="BA4314" s="25">
        <v>0</v>
      </c>
      <c r="BB4314" t="s">
        <v>48</v>
      </c>
      <c r="BC4314" t="e">
        <v>#N/A</v>
      </c>
      <c r="BD4314" t="e">
        <f>IF(Z4314=BC4314,"OK")</f>
        <v>#N/A</v>
      </c>
      <c r="BE4314">
        <v>74</v>
      </c>
      <c r="BF4314">
        <v>0.06</v>
      </c>
      <c r="BG4314" t="s">
        <v>22</v>
      </c>
      <c r="BH4314" t="s">
        <v>22</v>
      </c>
      <c r="BI4314" t="s">
        <v>22</v>
      </c>
      <c r="BJ4314">
        <v>0</v>
      </c>
      <c r="BK4314">
        <v>0</v>
      </c>
      <c r="BN4314" s="183"/>
    </row>
    <row r="4315" spans="1:66" ht="25.5" x14ac:dyDescent="0.25">
      <c r="A4315" s="1"/>
      <c r="B4315" s="94">
        <v>4302</v>
      </c>
      <c r="C4315" s="43">
        <v>1059006</v>
      </c>
      <c r="D4315" s="25"/>
      <c r="E4315" s="27" t="s">
        <v>1153</v>
      </c>
      <c r="F4315" s="151" t="s">
        <v>21</v>
      </c>
      <c r="G4315" s="25"/>
      <c r="H4315" s="46" t="str">
        <f>IFERROR(IFERROR(IF(SEARCH("Usystems",$E4315)&gt;0,"Usystems"),IF(SEARCH("RIIFO",$E4315)&gt;0,"RIIFO","Uponor")),"Uponor")</f>
        <v>Uponor</v>
      </c>
      <c r="I4315" s="25" t="str">
        <f>IFERROR(MID($D4315,1,7)+0,"")</f>
        <v/>
      </c>
      <c r="J4315" s="25" t="str">
        <f>IFERROR(MID($D4315,10,7)+0,"")</f>
        <v/>
      </c>
      <c r="K4315" s="25" t="str">
        <f>IFERROR(MID($D4315,19,7)+0,"")</f>
        <v/>
      </c>
      <c r="L4315" s="25" t="str">
        <f>IFERROR(MID($D4315,28,7)+0,"")</f>
        <v/>
      </c>
      <c r="M4315" s="25" t="str">
        <f>IF(IFERROR(MID($Q4315,1,7)+0,"")&lt;1130000,IF(INDEX(C:C,MATCH(LEFT(Q4315,7)+0,I:I,0))&lt;1130000,"",INDEX(C:C,MATCH(LEFT(Q4315,7)+0,I:I,0))),IFERROR(MID($Q4315,1,7)+0,""))</f>
        <v/>
      </c>
      <c r="N4315" s="25" t="str">
        <f>IF(IFERROR(MID($Q4315,10,7)+0,"")&lt;1130000,"",IFERROR(MID($Q4315,10,7)+0,""))</f>
        <v/>
      </c>
      <c r="O4315" s="25" t="str">
        <f>IF(IFERROR(MID($Q4315,19,7)+0,"")&lt;1130000,"",IFERROR(MID($Q4315,19,7)+0,""))</f>
        <v/>
      </c>
      <c r="P4315" s="25" t="str">
        <f>IF(M4315="","",IF(N4315="",M4315,M4315&amp;", "&amp;N4315))</f>
        <v/>
      </c>
      <c r="Q4315" s="25"/>
      <c r="R4315" s="25"/>
      <c r="S4315" s="35" t="s">
        <v>106</v>
      </c>
      <c r="T4315" s="25" t="s">
        <v>36</v>
      </c>
      <c r="U4315" s="185">
        <v>35442</v>
      </c>
      <c r="V4315" s="188">
        <v>35442</v>
      </c>
      <c r="W4315" s="189">
        <v>35442</v>
      </c>
      <c r="X4315" s="31">
        <v>35442</v>
      </c>
      <c r="Y4315" s="90">
        <f>IFERROR(ROUND(X4315/W4315-1,2),"")</f>
        <v>0</v>
      </c>
      <c r="Z4315" s="31">
        <f>IF(OR(S4315="VLD MLC components",S4315="VLD MLC pipes",S4315="VLD PEX components",S4315="VLD PEX pipes",S4315="VLD PHC components",S4315="VLD PHC pipes",S4315="Controls VLD"),"По запросу",X4315)</f>
        <v>35442</v>
      </c>
      <c r="AA4315" s="63">
        <f>ROUND(X4315/1.2,3)</f>
        <v>29535</v>
      </c>
      <c r="AB4315" s="23">
        <v>29535</v>
      </c>
      <c r="AC4315" s="190">
        <f>IFERROR(ROUND(AA4315/AB4315-1,2),"")</f>
        <v>0</v>
      </c>
      <c r="AD4315" s="25">
        <v>14.7</v>
      </c>
      <c r="AE4315" s="25">
        <v>2.4E-2</v>
      </c>
      <c r="AF4315" s="25">
        <v>0</v>
      </c>
      <c r="AG4315" s="25" t="s">
        <v>22</v>
      </c>
      <c r="AH4315" s="25">
        <v>0</v>
      </c>
      <c r="AI4315" s="25">
        <v>0</v>
      </c>
      <c r="AJ4315" s="25" t="s">
        <v>20</v>
      </c>
      <c r="AK4315" s="42" t="s">
        <v>19</v>
      </c>
      <c r="AL4315" s="25" t="s">
        <v>20</v>
      </c>
      <c r="AM4315" s="25">
        <v>1</v>
      </c>
      <c r="AN4315" s="25" t="s">
        <v>22</v>
      </c>
      <c r="AO4315" s="25" t="s">
        <v>22</v>
      </c>
      <c r="AP4315" s="25" t="s">
        <v>22</v>
      </c>
      <c r="AQ4315" s="25"/>
      <c r="AR4315" s="94"/>
      <c r="AS4315" s="157" t="s">
        <v>22</v>
      </c>
      <c r="AT4315" s="93" t="s">
        <v>22</v>
      </c>
      <c r="AU4315" s="92" t="s">
        <v>22</v>
      </c>
      <c r="AV4315" s="91" t="s">
        <v>48</v>
      </c>
      <c r="AW4315" s="92" t="s">
        <v>48</v>
      </c>
      <c r="AX4315" s="92" t="s">
        <v>48</v>
      </c>
      <c r="AY4315" s="91" t="s">
        <v>152</v>
      </c>
      <c r="AZ4315" s="23"/>
      <c r="BA4315" s="25">
        <v>0</v>
      </c>
      <c r="BB4315" t="s">
        <v>48</v>
      </c>
      <c r="BC4315" t="e">
        <v>#N/A</v>
      </c>
      <c r="BD4315" t="e">
        <f>IF(Z4315=BC4315,"OK")</f>
        <v>#N/A</v>
      </c>
      <c r="BE4315">
        <v>14.7</v>
      </c>
      <c r="BF4315">
        <v>2.4E-2</v>
      </c>
      <c r="BG4315" t="s">
        <v>22</v>
      </c>
      <c r="BH4315" t="s">
        <v>22</v>
      </c>
      <c r="BI4315" t="s">
        <v>22</v>
      </c>
      <c r="BJ4315">
        <v>0</v>
      </c>
      <c r="BK4315">
        <v>0</v>
      </c>
      <c r="BN4315" s="183"/>
    </row>
    <row r="4316" spans="1:66" ht="25.5" x14ac:dyDescent="0.25">
      <c r="A4316" s="1"/>
      <c r="B4316" s="94">
        <v>4303</v>
      </c>
      <c r="C4316" s="43">
        <v>1059007</v>
      </c>
      <c r="D4316" s="25"/>
      <c r="E4316" s="27" t="s">
        <v>1152</v>
      </c>
      <c r="F4316" s="151" t="s">
        <v>21</v>
      </c>
      <c r="G4316" s="25"/>
      <c r="H4316" s="46" t="str">
        <f>IFERROR(IFERROR(IF(SEARCH("Usystems",$E4316)&gt;0,"Usystems"),IF(SEARCH("RIIFO",$E4316)&gt;0,"RIIFO","Uponor")),"Uponor")</f>
        <v>Uponor</v>
      </c>
      <c r="I4316" s="25" t="str">
        <f>IFERROR(MID($D4316,1,7)+0,"")</f>
        <v/>
      </c>
      <c r="J4316" s="25" t="str">
        <f>IFERROR(MID($D4316,10,7)+0,"")</f>
        <v/>
      </c>
      <c r="K4316" s="25" t="str">
        <f>IFERROR(MID($D4316,19,7)+0,"")</f>
        <v/>
      </c>
      <c r="L4316" s="25" t="str">
        <f>IFERROR(MID($D4316,28,7)+0,"")</f>
        <v/>
      </c>
      <c r="M4316" s="25" t="str">
        <f>IF(IFERROR(MID($Q4316,1,7)+0,"")&lt;1130000,IF(INDEX(C:C,MATCH(LEFT(Q4316,7)+0,I:I,0))&lt;1130000,"",INDEX(C:C,MATCH(LEFT(Q4316,7)+0,I:I,0))),IFERROR(MID($Q4316,1,7)+0,""))</f>
        <v/>
      </c>
      <c r="N4316" s="25" t="str">
        <f>IF(IFERROR(MID($Q4316,10,7)+0,"")&lt;1130000,"",IFERROR(MID($Q4316,10,7)+0,""))</f>
        <v/>
      </c>
      <c r="O4316" s="25" t="str">
        <f>IF(IFERROR(MID($Q4316,19,7)+0,"")&lt;1130000,"",IFERROR(MID($Q4316,19,7)+0,""))</f>
        <v/>
      </c>
      <c r="P4316" s="25" t="str">
        <f>IF(M4316="","",IF(N4316="",M4316,M4316&amp;", "&amp;N4316))</f>
        <v/>
      </c>
      <c r="Q4316" s="25"/>
      <c r="R4316" s="25"/>
      <c r="S4316" s="35" t="s">
        <v>106</v>
      </c>
      <c r="T4316" s="25" t="s">
        <v>36</v>
      </c>
      <c r="U4316" s="185">
        <v>15863</v>
      </c>
      <c r="V4316" s="188">
        <v>15863</v>
      </c>
      <c r="W4316" s="189">
        <v>15863</v>
      </c>
      <c r="X4316" s="31">
        <v>15863</v>
      </c>
      <c r="Y4316" s="90">
        <f>IFERROR(ROUND(X4316/W4316-1,2),"")</f>
        <v>0</v>
      </c>
      <c r="Z4316" s="31">
        <f>IF(OR(S4316="VLD MLC components",S4316="VLD MLC pipes",S4316="VLD PEX components",S4316="VLD PEX pipes",S4316="VLD PHC components",S4316="VLD PHC pipes",S4316="Controls VLD"),"По запросу",X4316)</f>
        <v>15863</v>
      </c>
      <c r="AA4316" s="63">
        <f>ROUND(X4316/1.2,3)</f>
        <v>13219.166999999999</v>
      </c>
      <c r="AB4316" s="23">
        <v>13219.166999999999</v>
      </c>
      <c r="AC4316" s="190">
        <f>IFERROR(ROUND(AA4316/AB4316-1,2),"")</f>
        <v>0</v>
      </c>
      <c r="AD4316" s="25">
        <v>12</v>
      </c>
      <c r="AE4316" s="25">
        <v>2.4E-2</v>
      </c>
      <c r="AF4316" s="25">
        <v>0</v>
      </c>
      <c r="AG4316" s="25" t="s">
        <v>22</v>
      </c>
      <c r="AH4316" s="25">
        <v>0</v>
      </c>
      <c r="AI4316" s="25">
        <v>0</v>
      </c>
      <c r="AJ4316" s="25" t="s">
        <v>20</v>
      </c>
      <c r="AK4316" s="42" t="s">
        <v>19</v>
      </c>
      <c r="AL4316" s="25" t="s">
        <v>20</v>
      </c>
      <c r="AM4316" s="25">
        <v>1</v>
      </c>
      <c r="AN4316" s="25" t="s">
        <v>22</v>
      </c>
      <c r="AO4316" s="25" t="s">
        <v>22</v>
      </c>
      <c r="AP4316" s="25" t="s">
        <v>22</v>
      </c>
      <c r="AQ4316" s="25"/>
      <c r="AR4316" s="94"/>
      <c r="AS4316" s="157" t="s">
        <v>22</v>
      </c>
      <c r="AT4316" s="93" t="s">
        <v>22</v>
      </c>
      <c r="AU4316" s="92" t="s">
        <v>22</v>
      </c>
      <c r="AV4316" s="91" t="s">
        <v>48</v>
      </c>
      <c r="AW4316" s="92" t="s">
        <v>48</v>
      </c>
      <c r="AX4316" s="92" t="s">
        <v>48</v>
      </c>
      <c r="AY4316" s="91" t="s">
        <v>152</v>
      </c>
      <c r="AZ4316" s="23"/>
      <c r="BA4316" s="25">
        <v>0</v>
      </c>
      <c r="BB4316" t="s">
        <v>48</v>
      </c>
      <c r="BC4316" t="e">
        <v>#N/A</v>
      </c>
      <c r="BD4316" t="e">
        <f>IF(Z4316=BC4316,"OK")</f>
        <v>#N/A</v>
      </c>
      <c r="BE4316">
        <v>12</v>
      </c>
      <c r="BF4316">
        <v>2.4E-2</v>
      </c>
      <c r="BG4316" t="s">
        <v>22</v>
      </c>
      <c r="BH4316" t="s">
        <v>22</v>
      </c>
      <c r="BI4316" t="s">
        <v>22</v>
      </c>
      <c r="BJ4316">
        <v>0</v>
      </c>
      <c r="BK4316">
        <v>0</v>
      </c>
      <c r="BN4316" s="183"/>
    </row>
    <row r="4317" spans="1:66" ht="25.5" x14ac:dyDescent="0.25">
      <c r="A4317" s="1"/>
      <c r="B4317" s="94">
        <v>4304</v>
      </c>
      <c r="C4317" s="43">
        <v>1059009</v>
      </c>
      <c r="D4317" s="25"/>
      <c r="E4317" s="27" t="s">
        <v>1151</v>
      </c>
      <c r="F4317" s="151" t="s">
        <v>21</v>
      </c>
      <c r="G4317" s="25"/>
      <c r="H4317" s="46" t="str">
        <f>IFERROR(IFERROR(IF(SEARCH("Usystems",$E4317)&gt;0,"Usystems"),IF(SEARCH("RIIFO",$E4317)&gt;0,"RIIFO","Uponor")),"Uponor")</f>
        <v>Uponor</v>
      </c>
      <c r="I4317" s="25" t="str">
        <f>IFERROR(MID($D4317,1,7)+0,"")</f>
        <v/>
      </c>
      <c r="J4317" s="25" t="str">
        <f>IFERROR(MID($D4317,10,7)+0,"")</f>
        <v/>
      </c>
      <c r="K4317" s="25" t="str">
        <f>IFERROR(MID($D4317,19,7)+0,"")</f>
        <v/>
      </c>
      <c r="L4317" s="25" t="str">
        <f>IFERROR(MID($D4317,28,7)+0,"")</f>
        <v/>
      </c>
      <c r="M4317" s="25" t="str">
        <f>IF(IFERROR(MID($Q4317,1,7)+0,"")&lt;1130000,IF(INDEX(C:C,MATCH(LEFT(Q4317,7)+0,I:I,0))&lt;1130000,"",INDEX(C:C,MATCH(LEFT(Q4317,7)+0,I:I,0))),IFERROR(MID($Q4317,1,7)+0,""))</f>
        <v/>
      </c>
      <c r="N4317" s="25" t="str">
        <f>IF(IFERROR(MID($Q4317,10,7)+0,"")&lt;1130000,"",IFERROR(MID($Q4317,10,7)+0,""))</f>
        <v/>
      </c>
      <c r="O4317" s="25" t="str">
        <f>IF(IFERROR(MID($Q4317,19,7)+0,"")&lt;1130000,"",IFERROR(MID($Q4317,19,7)+0,""))</f>
        <v/>
      </c>
      <c r="P4317" s="25" t="str">
        <f>IF(M4317="","",IF(N4317="",M4317,M4317&amp;", "&amp;N4317))</f>
        <v/>
      </c>
      <c r="Q4317" s="25"/>
      <c r="R4317" s="25"/>
      <c r="S4317" s="35" t="s">
        <v>106</v>
      </c>
      <c r="T4317" s="25" t="s">
        <v>36</v>
      </c>
      <c r="U4317" s="185">
        <v>5581</v>
      </c>
      <c r="V4317" s="188">
        <v>5581</v>
      </c>
      <c r="W4317" s="189">
        <v>5581</v>
      </c>
      <c r="X4317" s="31">
        <v>5581</v>
      </c>
      <c r="Y4317" s="90">
        <f>IFERROR(ROUND(X4317/W4317-1,2),"")</f>
        <v>0</v>
      </c>
      <c r="Z4317" s="31">
        <f>IF(OR(S4317="VLD MLC components",S4317="VLD MLC pipes",S4317="VLD PEX components",S4317="VLD PEX pipes",S4317="VLD PHC components",S4317="VLD PHC pipes",S4317="Controls VLD"),"По запросу",X4317)</f>
        <v>5581</v>
      </c>
      <c r="AA4317" s="63">
        <f>ROUND(X4317/1.2,3)</f>
        <v>4650.8329999999996</v>
      </c>
      <c r="AB4317" s="23">
        <v>4650.8329999999996</v>
      </c>
      <c r="AC4317" s="190">
        <f>IFERROR(ROUND(AA4317/AB4317-1,2),"")</f>
        <v>0</v>
      </c>
      <c r="AD4317" s="25">
        <v>4</v>
      </c>
      <c r="AE4317" s="25">
        <v>2.4E-2</v>
      </c>
      <c r="AF4317" s="25">
        <v>0</v>
      </c>
      <c r="AG4317" s="25" t="s">
        <v>22</v>
      </c>
      <c r="AH4317" s="25">
        <v>0</v>
      </c>
      <c r="AI4317" s="25">
        <v>0</v>
      </c>
      <c r="AJ4317" s="25" t="s">
        <v>20</v>
      </c>
      <c r="AK4317" s="42" t="s">
        <v>19</v>
      </c>
      <c r="AL4317" s="25" t="s">
        <v>20</v>
      </c>
      <c r="AM4317" s="25">
        <v>1</v>
      </c>
      <c r="AN4317" s="25" t="s">
        <v>22</v>
      </c>
      <c r="AO4317" s="25" t="s">
        <v>22</v>
      </c>
      <c r="AP4317" s="25" t="s">
        <v>22</v>
      </c>
      <c r="AQ4317" s="25"/>
      <c r="AR4317" s="94"/>
      <c r="AS4317" s="157" t="s">
        <v>22</v>
      </c>
      <c r="AT4317" s="93" t="s">
        <v>22</v>
      </c>
      <c r="AU4317" s="92" t="s">
        <v>22</v>
      </c>
      <c r="AV4317" s="91" t="s">
        <v>48</v>
      </c>
      <c r="AW4317" s="92" t="s">
        <v>48</v>
      </c>
      <c r="AX4317" s="92" t="s">
        <v>48</v>
      </c>
      <c r="AY4317" s="91" t="s">
        <v>152</v>
      </c>
      <c r="AZ4317" s="23"/>
      <c r="BA4317" s="25">
        <v>0</v>
      </c>
      <c r="BB4317" t="s">
        <v>48</v>
      </c>
      <c r="BC4317" t="e">
        <v>#N/A</v>
      </c>
      <c r="BD4317" t="e">
        <f>IF(Z4317=BC4317,"OK")</f>
        <v>#N/A</v>
      </c>
      <c r="BE4317">
        <v>4</v>
      </c>
      <c r="BF4317">
        <v>2.4E-2</v>
      </c>
      <c r="BG4317" t="s">
        <v>22</v>
      </c>
      <c r="BH4317" t="s">
        <v>22</v>
      </c>
      <c r="BI4317" t="s">
        <v>22</v>
      </c>
      <c r="BJ4317">
        <v>0</v>
      </c>
      <c r="BK4317">
        <v>0</v>
      </c>
      <c r="BN4317" s="183"/>
    </row>
    <row r="4318" spans="1:66" ht="25.5" x14ac:dyDescent="0.25">
      <c r="A4318" s="1"/>
      <c r="B4318" s="94">
        <v>4305</v>
      </c>
      <c r="C4318" s="43">
        <v>1059124</v>
      </c>
      <c r="D4318" s="25"/>
      <c r="E4318" s="27" t="s">
        <v>1150</v>
      </c>
      <c r="F4318" s="151" t="s">
        <v>21</v>
      </c>
      <c r="G4318" s="25"/>
      <c r="H4318" s="46" t="str">
        <f>IFERROR(IFERROR(IF(SEARCH("Usystems",$E4318)&gt;0,"Usystems"),IF(SEARCH("RIIFO",$E4318)&gt;0,"RIIFO","Uponor")),"Uponor")</f>
        <v>Uponor</v>
      </c>
      <c r="I4318" s="25" t="str">
        <f>IFERROR(MID($D4318,1,7)+0,"")</f>
        <v/>
      </c>
      <c r="J4318" s="25" t="str">
        <f>IFERROR(MID($D4318,10,7)+0,"")</f>
        <v/>
      </c>
      <c r="K4318" s="25" t="str">
        <f>IFERROR(MID($D4318,19,7)+0,"")</f>
        <v/>
      </c>
      <c r="L4318" s="25" t="str">
        <f>IFERROR(MID($D4318,28,7)+0,"")</f>
        <v/>
      </c>
      <c r="M4318" s="25" t="str">
        <f>IF(IFERROR(MID($Q4318,1,7)+0,"")&lt;1130000,IF(INDEX(C:C,MATCH(LEFT(Q4318,7)+0,I:I,0))&lt;1130000,"",INDEX(C:C,MATCH(LEFT(Q4318,7)+0,I:I,0))),IFERROR(MID($Q4318,1,7)+0,""))</f>
        <v/>
      </c>
      <c r="N4318" s="25" t="str">
        <f>IF(IFERROR(MID($Q4318,10,7)+0,"")&lt;1130000,"",IFERROR(MID($Q4318,10,7)+0,""))</f>
        <v/>
      </c>
      <c r="O4318" s="25" t="str">
        <f>IF(IFERROR(MID($Q4318,19,7)+0,"")&lt;1130000,"",IFERROR(MID($Q4318,19,7)+0,""))</f>
        <v/>
      </c>
      <c r="P4318" s="25" t="str">
        <f>IF(M4318="","",IF(N4318="",M4318,M4318&amp;", "&amp;N4318))</f>
        <v/>
      </c>
      <c r="Q4318" s="25"/>
      <c r="R4318" s="25"/>
      <c r="S4318" s="35" t="s">
        <v>106</v>
      </c>
      <c r="T4318" s="25" t="s">
        <v>36</v>
      </c>
      <c r="U4318" s="185">
        <v>141834</v>
      </c>
      <c r="V4318" s="188">
        <v>141834</v>
      </c>
      <c r="W4318" s="189">
        <v>141834</v>
      </c>
      <c r="X4318" s="31">
        <v>141834</v>
      </c>
      <c r="Y4318" s="90">
        <f>IFERROR(ROUND(X4318/W4318-1,2),"")</f>
        <v>0</v>
      </c>
      <c r="Z4318" s="31">
        <f>IF(OR(S4318="VLD MLC components",S4318="VLD MLC pipes",S4318="VLD PEX components",S4318="VLD PEX pipes",S4318="VLD PHC components",S4318="VLD PHC pipes",S4318="Controls VLD"),"По запросу",X4318)</f>
        <v>141834</v>
      </c>
      <c r="AA4318" s="63">
        <f>ROUND(X4318/1.2,3)</f>
        <v>118195</v>
      </c>
      <c r="AB4318" s="23">
        <v>118195</v>
      </c>
      <c r="AC4318" s="190">
        <f>IFERROR(ROUND(AA4318/AB4318-1,2),"")</f>
        <v>0</v>
      </c>
      <c r="AD4318" s="25">
        <v>30</v>
      </c>
      <c r="AE4318" s="25">
        <v>0.7</v>
      </c>
      <c r="AF4318" s="25">
        <v>0</v>
      </c>
      <c r="AG4318" s="25" t="s">
        <v>22</v>
      </c>
      <c r="AH4318" s="25">
        <v>0</v>
      </c>
      <c r="AI4318" s="25">
        <v>0</v>
      </c>
      <c r="AJ4318" s="25" t="s">
        <v>20</v>
      </c>
      <c r="AK4318" s="42" t="s">
        <v>19</v>
      </c>
      <c r="AL4318" s="25" t="s">
        <v>20</v>
      </c>
      <c r="AM4318" s="25">
        <v>1</v>
      </c>
      <c r="AN4318" s="25" t="s">
        <v>22</v>
      </c>
      <c r="AO4318" s="25" t="s">
        <v>22</v>
      </c>
      <c r="AP4318" s="25" t="s">
        <v>22</v>
      </c>
      <c r="AQ4318" s="25"/>
      <c r="AR4318" s="94"/>
      <c r="AS4318" s="157" t="s">
        <v>22</v>
      </c>
      <c r="AT4318" s="93" t="s">
        <v>22</v>
      </c>
      <c r="AU4318" s="92" t="s">
        <v>22</v>
      </c>
      <c r="AV4318" s="91" t="s">
        <v>48</v>
      </c>
      <c r="AW4318" s="92" t="s">
        <v>48</v>
      </c>
      <c r="AX4318" s="92" t="s">
        <v>48</v>
      </c>
      <c r="AY4318" s="91" t="s">
        <v>152</v>
      </c>
      <c r="AZ4318" s="23"/>
      <c r="BA4318" s="25">
        <v>0</v>
      </c>
      <c r="BB4318" t="s">
        <v>48</v>
      </c>
      <c r="BC4318" t="e">
        <v>#N/A</v>
      </c>
      <c r="BD4318" t="e">
        <f>IF(Z4318=BC4318,"OK")</f>
        <v>#N/A</v>
      </c>
      <c r="BE4318">
        <v>30</v>
      </c>
      <c r="BF4318">
        <v>0.7</v>
      </c>
      <c r="BG4318" t="s">
        <v>22</v>
      </c>
      <c r="BH4318" t="s">
        <v>22</v>
      </c>
      <c r="BI4318" t="s">
        <v>22</v>
      </c>
      <c r="BJ4318">
        <v>0</v>
      </c>
      <c r="BK4318">
        <v>0</v>
      </c>
      <c r="BN4318" s="183"/>
    </row>
    <row r="4319" spans="1:66" ht="25.5" x14ac:dyDescent="0.25">
      <c r="A4319" s="1"/>
      <c r="B4319" s="94">
        <v>4306</v>
      </c>
      <c r="C4319" s="43">
        <v>1067882</v>
      </c>
      <c r="D4319" s="25"/>
      <c r="E4319" s="27" t="s">
        <v>1149</v>
      </c>
      <c r="F4319" s="151" t="s">
        <v>21</v>
      </c>
      <c r="G4319" s="25"/>
      <c r="H4319" s="46" t="str">
        <f>IFERROR(IFERROR(IF(SEARCH("Usystems",$E4319)&gt;0,"Usystems"),IF(SEARCH("RIIFO",$E4319)&gt;0,"RIIFO","Uponor")),"Uponor")</f>
        <v>Uponor</v>
      </c>
      <c r="I4319" s="25" t="str">
        <f>IFERROR(MID($D4319,1,7)+0,"")</f>
        <v/>
      </c>
      <c r="J4319" s="25" t="str">
        <f>IFERROR(MID($D4319,10,7)+0,"")</f>
        <v/>
      </c>
      <c r="K4319" s="25" t="str">
        <f>IFERROR(MID($D4319,19,7)+0,"")</f>
        <v/>
      </c>
      <c r="L4319" s="25" t="str">
        <f>IFERROR(MID($D4319,28,7)+0,"")</f>
        <v/>
      </c>
      <c r="M4319" s="25" t="str">
        <f>IF(IFERROR(MID($Q4319,1,7)+0,"")&lt;1130000,IF(INDEX(C:C,MATCH(LEFT(Q4319,7)+0,I:I,0))&lt;1130000,"",INDEX(C:C,MATCH(LEFT(Q4319,7)+0,I:I,0))),IFERROR(MID($Q4319,1,7)+0,""))</f>
        <v/>
      </c>
      <c r="N4319" s="25" t="str">
        <f>IF(IFERROR(MID($Q4319,10,7)+0,"")&lt;1130000,"",IFERROR(MID($Q4319,10,7)+0,""))</f>
        <v/>
      </c>
      <c r="O4319" s="25" t="str">
        <f>IF(IFERROR(MID($Q4319,19,7)+0,"")&lt;1130000,"",IFERROR(MID($Q4319,19,7)+0,""))</f>
        <v/>
      </c>
      <c r="P4319" s="25" t="str">
        <f>IF(M4319="","",IF(N4319="",M4319,M4319&amp;", "&amp;N4319))</f>
        <v/>
      </c>
      <c r="Q4319" s="25"/>
      <c r="R4319" s="25"/>
      <c r="S4319" s="35" t="s">
        <v>106</v>
      </c>
      <c r="T4319" s="25" t="s">
        <v>36</v>
      </c>
      <c r="U4319" s="185">
        <v>706</v>
      </c>
      <c r="V4319" s="188">
        <v>706</v>
      </c>
      <c r="W4319" s="189">
        <v>706</v>
      </c>
      <c r="X4319" s="31">
        <v>706</v>
      </c>
      <c r="Y4319" s="90">
        <f>IFERROR(ROUND(X4319/W4319-1,2),"")</f>
        <v>0</v>
      </c>
      <c r="Z4319" s="31">
        <f>IF(OR(S4319="VLD MLC components",S4319="VLD MLC pipes",S4319="VLD PEX components",S4319="VLD PEX pipes",S4319="VLD PHC components",S4319="VLD PHC pipes",S4319="Controls VLD"),"По запросу",X4319)</f>
        <v>706</v>
      </c>
      <c r="AA4319" s="63">
        <f>ROUND(X4319/1.2,3)</f>
        <v>588.33299999999997</v>
      </c>
      <c r="AB4319" s="23">
        <v>588.33299999999997</v>
      </c>
      <c r="AC4319" s="190">
        <f>IFERROR(ROUND(AA4319/AB4319-1,2),"")</f>
        <v>0</v>
      </c>
      <c r="AD4319" s="25">
        <v>0.2</v>
      </c>
      <c r="AE4319" s="25">
        <v>1E-3</v>
      </c>
      <c r="AF4319" s="25">
        <v>0</v>
      </c>
      <c r="AG4319" s="25" t="s">
        <v>22</v>
      </c>
      <c r="AH4319" s="25">
        <v>0</v>
      </c>
      <c r="AI4319" s="25">
        <v>0</v>
      </c>
      <c r="AJ4319" s="25" t="s">
        <v>20</v>
      </c>
      <c r="AK4319" s="42" t="s">
        <v>19</v>
      </c>
      <c r="AL4319" s="25" t="s">
        <v>20</v>
      </c>
      <c r="AM4319" s="25">
        <v>1</v>
      </c>
      <c r="AN4319" s="25" t="s">
        <v>22</v>
      </c>
      <c r="AO4319" s="25" t="s">
        <v>22</v>
      </c>
      <c r="AP4319" s="25" t="s">
        <v>22</v>
      </c>
      <c r="AQ4319" s="25"/>
      <c r="AR4319" s="94"/>
      <c r="AS4319" s="157" t="s">
        <v>22</v>
      </c>
      <c r="AT4319" s="93" t="s">
        <v>22</v>
      </c>
      <c r="AU4319" s="92" t="s">
        <v>22</v>
      </c>
      <c r="AV4319" s="91" t="s">
        <v>48</v>
      </c>
      <c r="AW4319" s="92" t="s">
        <v>48</v>
      </c>
      <c r="AX4319" s="92" t="s">
        <v>48</v>
      </c>
      <c r="AY4319" s="91" t="s">
        <v>152</v>
      </c>
      <c r="AZ4319" s="23"/>
      <c r="BA4319" s="25">
        <v>0</v>
      </c>
      <c r="BB4319" t="s">
        <v>48</v>
      </c>
      <c r="BC4319" t="e">
        <v>#N/A</v>
      </c>
      <c r="BD4319" t="e">
        <f>IF(Z4319=BC4319,"OK")</f>
        <v>#N/A</v>
      </c>
      <c r="BE4319">
        <v>0.2</v>
      </c>
      <c r="BF4319">
        <v>1E-3</v>
      </c>
      <c r="BG4319" t="s">
        <v>22</v>
      </c>
      <c r="BH4319" t="s">
        <v>22</v>
      </c>
      <c r="BI4319" t="s">
        <v>22</v>
      </c>
      <c r="BJ4319">
        <v>0</v>
      </c>
      <c r="BK4319">
        <v>0</v>
      </c>
      <c r="BN4319" s="183"/>
    </row>
    <row r="4320" spans="1:66" ht="25.5" x14ac:dyDescent="0.25">
      <c r="A4320" s="1"/>
      <c r="B4320" s="94">
        <v>4307</v>
      </c>
      <c r="C4320" s="43">
        <v>1069159</v>
      </c>
      <c r="D4320" s="25"/>
      <c r="E4320" s="27" t="s">
        <v>1148</v>
      </c>
      <c r="F4320" s="151" t="s">
        <v>21</v>
      </c>
      <c r="G4320" s="25"/>
      <c r="H4320" s="46" t="str">
        <f>IFERROR(IFERROR(IF(SEARCH("Usystems",$E4320)&gt;0,"Usystems"),IF(SEARCH("RIIFO",$E4320)&gt;0,"RIIFO","Uponor")),"Uponor")</f>
        <v>Uponor</v>
      </c>
      <c r="I4320" s="25" t="str">
        <f>IFERROR(MID($D4320,1,7)+0,"")</f>
        <v/>
      </c>
      <c r="J4320" s="25" t="str">
        <f>IFERROR(MID($D4320,10,7)+0,"")</f>
        <v/>
      </c>
      <c r="K4320" s="25" t="str">
        <f>IFERROR(MID($D4320,19,7)+0,"")</f>
        <v/>
      </c>
      <c r="L4320" s="25" t="str">
        <f>IFERROR(MID($D4320,28,7)+0,"")</f>
        <v/>
      </c>
      <c r="M4320" s="25" t="str">
        <f>IF(IFERROR(MID($Q4320,1,7)+0,"")&lt;1130000,IF(INDEX(C:C,MATCH(LEFT(Q4320,7)+0,I:I,0))&lt;1130000,"",INDEX(C:C,MATCH(LEFT(Q4320,7)+0,I:I,0))),IFERROR(MID($Q4320,1,7)+0,""))</f>
        <v/>
      </c>
      <c r="N4320" s="25" t="str">
        <f>IF(IFERROR(MID($Q4320,10,7)+0,"")&lt;1130000,"",IFERROR(MID($Q4320,10,7)+0,""))</f>
        <v/>
      </c>
      <c r="O4320" s="25" t="str">
        <f>IF(IFERROR(MID($Q4320,19,7)+0,"")&lt;1130000,"",IFERROR(MID($Q4320,19,7)+0,""))</f>
        <v/>
      </c>
      <c r="P4320" s="25" t="str">
        <f>IF(M4320="","",IF(N4320="",M4320,M4320&amp;", "&amp;N4320))</f>
        <v/>
      </c>
      <c r="Q4320" s="25"/>
      <c r="R4320" s="25"/>
      <c r="S4320" s="35" t="s">
        <v>106</v>
      </c>
      <c r="T4320" s="25" t="s">
        <v>36</v>
      </c>
      <c r="U4320" s="185">
        <v>3697</v>
      </c>
      <c r="V4320" s="188">
        <v>3697</v>
      </c>
      <c r="W4320" s="189">
        <v>3697</v>
      </c>
      <c r="X4320" s="31">
        <v>3697</v>
      </c>
      <c r="Y4320" s="90">
        <f>IFERROR(ROUND(X4320/W4320-1,2),"")</f>
        <v>0</v>
      </c>
      <c r="Z4320" s="31">
        <f>IF(OR(S4320="VLD MLC components",S4320="VLD MLC pipes",S4320="VLD PEX components",S4320="VLD PEX pipes",S4320="VLD PHC components",S4320="VLD PHC pipes",S4320="Controls VLD"),"По запросу",X4320)</f>
        <v>3697</v>
      </c>
      <c r="AA4320" s="63">
        <f>ROUND(X4320/1.2,3)</f>
        <v>3080.8330000000001</v>
      </c>
      <c r="AB4320" s="23">
        <v>3080.8330000000001</v>
      </c>
      <c r="AC4320" s="190">
        <f>IFERROR(ROUND(AA4320/AB4320-1,2),"")</f>
        <v>0</v>
      </c>
      <c r="AD4320" s="25">
        <v>1.9350000000000001</v>
      </c>
      <c r="AE4320" s="25">
        <v>0.04</v>
      </c>
      <c r="AF4320" s="25">
        <v>0</v>
      </c>
      <c r="AG4320" s="25" t="s">
        <v>22</v>
      </c>
      <c r="AH4320" s="25">
        <v>0</v>
      </c>
      <c r="AI4320" s="25">
        <v>0</v>
      </c>
      <c r="AJ4320" s="25" t="s">
        <v>20</v>
      </c>
      <c r="AK4320" s="42" t="s">
        <v>19</v>
      </c>
      <c r="AL4320" s="25" t="s">
        <v>20</v>
      </c>
      <c r="AM4320" s="25">
        <v>1</v>
      </c>
      <c r="AN4320" s="25"/>
      <c r="AO4320" s="25"/>
      <c r="AP4320" s="25"/>
      <c r="AQ4320" s="25"/>
      <c r="AR4320" s="94"/>
      <c r="AS4320" s="157" t="s">
        <v>22</v>
      </c>
      <c r="AT4320" s="93" t="s">
        <v>22</v>
      </c>
      <c r="AU4320" s="92" t="s">
        <v>22</v>
      </c>
      <c r="AV4320" s="91" t="s">
        <v>48</v>
      </c>
      <c r="AW4320" s="92" t="s">
        <v>48</v>
      </c>
      <c r="AX4320" s="92" t="s">
        <v>48</v>
      </c>
      <c r="AY4320" s="91" t="s">
        <v>152</v>
      </c>
      <c r="AZ4320" s="23"/>
      <c r="BA4320" s="25">
        <v>0</v>
      </c>
      <c r="BB4320" t="s">
        <v>48</v>
      </c>
      <c r="BC4320" t="e">
        <v>#N/A</v>
      </c>
      <c r="BD4320" t="e">
        <f>IF(Z4320=BC4320,"OK")</f>
        <v>#N/A</v>
      </c>
      <c r="BE4320">
        <v>1.9350000000000001</v>
      </c>
      <c r="BF4320">
        <v>0.04</v>
      </c>
      <c r="BG4320">
        <v>0</v>
      </c>
      <c r="BH4320">
        <v>0</v>
      </c>
      <c r="BI4320">
        <v>0</v>
      </c>
      <c r="BJ4320">
        <v>0</v>
      </c>
      <c r="BK4320">
        <v>0</v>
      </c>
      <c r="BN4320" s="183"/>
    </row>
    <row r="4321" spans="1:66" ht="25.5" x14ac:dyDescent="0.25">
      <c r="A4321" s="1"/>
      <c r="B4321" s="94">
        <v>4308</v>
      </c>
      <c r="C4321" s="43">
        <v>1069160</v>
      </c>
      <c r="D4321" s="25"/>
      <c r="E4321" s="36" t="s">
        <v>1147</v>
      </c>
      <c r="F4321" s="151" t="s">
        <v>28</v>
      </c>
      <c r="G4321" s="41" t="s">
        <v>30</v>
      </c>
      <c r="H4321" s="46" t="str">
        <f>IFERROR(IFERROR(IF(SEARCH("Usystems",$E4321)&gt;0,"Usystems"),IF(SEARCH("RIIFO",$E4321)&gt;0,"RIIFO","Uponor")),"Uponor")</f>
        <v>Uponor</v>
      </c>
      <c r="I4321" s="25" t="str">
        <f>IFERROR(MID($D4321,1,7)+0,"")</f>
        <v/>
      </c>
      <c r="J4321" s="25" t="str">
        <f>IFERROR(MID($D4321,10,7)+0,"")</f>
        <v/>
      </c>
      <c r="K4321" s="25" t="str">
        <f>IFERROR(MID($D4321,19,7)+0,"")</f>
        <v/>
      </c>
      <c r="L4321" s="25" t="str">
        <f>IFERROR(MID($D4321,28,7)+0,"")</f>
        <v/>
      </c>
      <c r="M4321" s="25" t="str">
        <f>IF(IFERROR(MID($Q4321,1,7)+0,"")&lt;1130000,IF(INDEX(C:C,MATCH(LEFT(Q4321,7)+0,I:I,0))&lt;1130000,"",INDEX(C:C,MATCH(LEFT(Q4321,7)+0,I:I,0))),IFERROR(MID($Q4321,1,7)+0,""))</f>
        <v/>
      </c>
      <c r="N4321" s="25" t="str">
        <f>IF(IFERROR(MID($Q4321,10,7)+0,"")&lt;1130000,"",IFERROR(MID($Q4321,10,7)+0,""))</f>
        <v/>
      </c>
      <c r="O4321" s="25" t="str">
        <f>IF(IFERROR(MID($Q4321,19,7)+0,"")&lt;1130000,"",IFERROR(MID($Q4321,19,7)+0,""))</f>
        <v/>
      </c>
      <c r="P4321" s="25" t="str">
        <f>IF(M4321="","",IF(N4321="",M4321,M4321&amp;", "&amp;N4321))</f>
        <v/>
      </c>
      <c r="Q4321" s="25"/>
      <c r="R4321" s="25"/>
      <c r="S4321" s="35" t="s">
        <v>106</v>
      </c>
      <c r="T4321" s="25" t="s">
        <v>36</v>
      </c>
      <c r="U4321" s="185">
        <v>26406</v>
      </c>
      <c r="V4321" s="188">
        <v>26406</v>
      </c>
      <c r="W4321" s="189">
        <v>26406</v>
      </c>
      <c r="X4321" s="31">
        <v>26406</v>
      </c>
      <c r="Y4321" s="90">
        <f>IFERROR(ROUND(X4321/W4321-1,2),"")</f>
        <v>0</v>
      </c>
      <c r="Z4321" s="31">
        <f>IF(OR(S4321="VLD MLC components",S4321="VLD MLC pipes",S4321="VLD PEX components",S4321="VLD PEX pipes",S4321="VLD PHC components",S4321="VLD PHC pipes",S4321="Controls VLD"),"По запросу",X4321)</f>
        <v>26406</v>
      </c>
      <c r="AA4321" s="63">
        <f>ROUND(X4321/1.2,3)</f>
        <v>22005</v>
      </c>
      <c r="AB4321" s="23">
        <v>22005</v>
      </c>
      <c r="AC4321" s="190">
        <f>IFERROR(ROUND(AA4321/AB4321-1,2),"")</f>
        <v>0</v>
      </c>
      <c r="AD4321" s="25">
        <v>7.5</v>
      </c>
      <c r="AE4321" s="25">
        <v>0.03</v>
      </c>
      <c r="AF4321" s="25">
        <v>0</v>
      </c>
      <c r="AG4321" s="25" t="s">
        <v>22</v>
      </c>
      <c r="AH4321" s="25">
        <v>0</v>
      </c>
      <c r="AI4321" s="25">
        <v>0</v>
      </c>
      <c r="AJ4321" s="25" t="s">
        <v>19</v>
      </c>
      <c r="AK4321" s="42" t="s">
        <v>19</v>
      </c>
      <c r="AL4321" s="25" t="s">
        <v>19</v>
      </c>
      <c r="AM4321" s="25">
        <v>1</v>
      </c>
      <c r="AN4321" s="25" t="s">
        <v>22</v>
      </c>
      <c r="AO4321" s="25" t="s">
        <v>22</v>
      </c>
      <c r="AP4321" s="25" t="s">
        <v>22</v>
      </c>
      <c r="AQ4321" s="25"/>
      <c r="AR4321" s="94"/>
      <c r="AS4321" s="157" t="s">
        <v>22</v>
      </c>
      <c r="AT4321" s="93" t="s">
        <v>22</v>
      </c>
      <c r="AU4321" s="92" t="s">
        <v>22</v>
      </c>
      <c r="AV4321" s="91" t="s">
        <v>48</v>
      </c>
      <c r="AW4321" s="92" t="s">
        <v>48</v>
      </c>
      <c r="AX4321" s="92" t="s">
        <v>48</v>
      </c>
      <c r="AY4321" s="91" t="s">
        <v>152</v>
      </c>
      <c r="AZ4321" s="23"/>
      <c r="BA4321" s="25">
        <v>0</v>
      </c>
      <c r="BB4321" t="s">
        <v>48</v>
      </c>
      <c r="BC4321" t="e">
        <v>#N/A</v>
      </c>
      <c r="BD4321" t="e">
        <f>IF(Z4321=BC4321,"OK")</f>
        <v>#N/A</v>
      </c>
      <c r="BE4321">
        <v>7.5</v>
      </c>
      <c r="BF4321">
        <v>0.03</v>
      </c>
      <c r="BG4321" t="s">
        <v>22</v>
      </c>
      <c r="BH4321" t="s">
        <v>22</v>
      </c>
      <c r="BI4321" t="s">
        <v>22</v>
      </c>
      <c r="BJ4321">
        <v>0</v>
      </c>
      <c r="BK4321">
        <v>0</v>
      </c>
      <c r="BN4321" s="183"/>
    </row>
    <row r="4322" spans="1:66" ht="25.5" x14ac:dyDescent="0.25">
      <c r="A4322" s="1"/>
      <c r="B4322" s="94">
        <v>4309</v>
      </c>
      <c r="C4322" s="43">
        <v>1071746</v>
      </c>
      <c r="D4322" s="25"/>
      <c r="E4322" s="27" t="s">
        <v>1146</v>
      </c>
      <c r="F4322" s="151" t="s">
        <v>21</v>
      </c>
      <c r="G4322" s="25"/>
      <c r="H4322" s="46" t="str">
        <f>IFERROR(IFERROR(IF(SEARCH("Usystems",$E4322)&gt;0,"Usystems"),IF(SEARCH("RIIFO",$E4322)&gt;0,"RIIFO","Uponor")),"Uponor")</f>
        <v>Uponor</v>
      </c>
      <c r="I4322" s="25" t="str">
        <f>IFERROR(MID($D4322,1,7)+0,"")</f>
        <v/>
      </c>
      <c r="J4322" s="25" t="str">
        <f>IFERROR(MID($D4322,10,7)+0,"")</f>
        <v/>
      </c>
      <c r="K4322" s="25" t="str">
        <f>IFERROR(MID($D4322,19,7)+0,"")</f>
        <v/>
      </c>
      <c r="L4322" s="25" t="str">
        <f>IFERROR(MID($D4322,28,7)+0,"")</f>
        <v/>
      </c>
      <c r="M4322" s="25" t="str">
        <f>IF(IFERROR(MID($Q4322,1,7)+0,"")&lt;1130000,IF(INDEX(C:C,MATCH(LEFT(Q4322,7)+0,I:I,0))&lt;1130000,"",INDEX(C:C,MATCH(LEFT(Q4322,7)+0,I:I,0))),IFERROR(MID($Q4322,1,7)+0,""))</f>
        <v/>
      </c>
      <c r="N4322" s="25" t="str">
        <f>IF(IFERROR(MID($Q4322,10,7)+0,"")&lt;1130000,"",IFERROR(MID($Q4322,10,7)+0,""))</f>
        <v/>
      </c>
      <c r="O4322" s="25" t="str">
        <f>IF(IFERROR(MID($Q4322,19,7)+0,"")&lt;1130000,"",IFERROR(MID($Q4322,19,7)+0,""))</f>
        <v/>
      </c>
      <c r="P4322" s="25" t="str">
        <f>IF(M4322="","",IF(N4322="",M4322,M4322&amp;", "&amp;N4322))</f>
        <v/>
      </c>
      <c r="Q4322" s="25"/>
      <c r="R4322" s="25"/>
      <c r="S4322" s="35" t="s">
        <v>106</v>
      </c>
      <c r="T4322" s="25" t="s">
        <v>36</v>
      </c>
      <c r="U4322" s="185">
        <v>34558</v>
      </c>
      <c r="V4322" s="188">
        <v>34558</v>
      </c>
      <c r="W4322" s="189">
        <v>34558</v>
      </c>
      <c r="X4322" s="31">
        <v>34558</v>
      </c>
      <c r="Y4322" s="90">
        <f>IFERROR(ROUND(X4322/W4322-1,2),"")</f>
        <v>0</v>
      </c>
      <c r="Z4322" s="31">
        <f>IF(OR(S4322="VLD MLC components",S4322="VLD MLC pipes",S4322="VLD PEX components",S4322="VLD PEX pipes",S4322="VLD PHC components",S4322="VLD PHC pipes",S4322="Controls VLD"),"По запросу",X4322)</f>
        <v>34558</v>
      </c>
      <c r="AA4322" s="63">
        <f>ROUND(X4322/1.2,3)</f>
        <v>28798.332999999999</v>
      </c>
      <c r="AB4322" s="23">
        <v>28798.332999999999</v>
      </c>
      <c r="AC4322" s="190">
        <f>IFERROR(ROUND(AA4322/AB4322-1,2),"")</f>
        <v>0</v>
      </c>
      <c r="AD4322" s="25">
        <v>10.5</v>
      </c>
      <c r="AE4322" s="25">
        <v>1.67E-2</v>
      </c>
      <c r="AF4322" s="25">
        <v>0</v>
      </c>
      <c r="AG4322" s="25" t="s">
        <v>22</v>
      </c>
      <c r="AH4322" s="25">
        <v>0</v>
      </c>
      <c r="AI4322" s="25">
        <v>0</v>
      </c>
      <c r="AJ4322" s="25" t="s">
        <v>20</v>
      </c>
      <c r="AK4322" s="42" t="s">
        <v>19</v>
      </c>
      <c r="AL4322" s="25" t="s">
        <v>20</v>
      </c>
      <c r="AM4322" s="25">
        <v>1</v>
      </c>
      <c r="AN4322" s="25" t="s">
        <v>22</v>
      </c>
      <c r="AO4322" s="25" t="s">
        <v>22</v>
      </c>
      <c r="AP4322" s="25" t="s">
        <v>22</v>
      </c>
      <c r="AQ4322" s="25"/>
      <c r="AR4322" s="94"/>
      <c r="AS4322" s="157" t="s">
        <v>22</v>
      </c>
      <c r="AT4322" s="93" t="s">
        <v>22</v>
      </c>
      <c r="AU4322" s="92" t="s">
        <v>22</v>
      </c>
      <c r="AV4322" s="91" t="s">
        <v>48</v>
      </c>
      <c r="AW4322" s="92" t="s">
        <v>48</v>
      </c>
      <c r="AX4322" s="92" t="s">
        <v>48</v>
      </c>
      <c r="AY4322" s="91" t="s">
        <v>152</v>
      </c>
      <c r="AZ4322" s="23"/>
      <c r="BA4322" s="25">
        <v>0</v>
      </c>
      <c r="BB4322" t="s">
        <v>48</v>
      </c>
      <c r="BC4322" t="e">
        <v>#N/A</v>
      </c>
      <c r="BD4322" t="e">
        <f>IF(Z4322=BC4322,"OK")</f>
        <v>#N/A</v>
      </c>
      <c r="BE4322">
        <v>10.5</v>
      </c>
      <c r="BF4322">
        <v>1.67E-2</v>
      </c>
      <c r="BG4322" t="s">
        <v>22</v>
      </c>
      <c r="BH4322" t="s">
        <v>22</v>
      </c>
      <c r="BI4322" t="s">
        <v>22</v>
      </c>
      <c r="BJ4322">
        <v>0</v>
      </c>
      <c r="BK4322">
        <v>0</v>
      </c>
      <c r="BN4322" s="183"/>
    </row>
    <row r="4323" spans="1:66" ht="25.5" x14ac:dyDescent="0.25">
      <c r="A4323" s="1"/>
      <c r="B4323" s="94">
        <v>4310</v>
      </c>
      <c r="C4323" s="43">
        <v>1071747</v>
      </c>
      <c r="D4323" s="25"/>
      <c r="E4323" s="27" t="s">
        <v>1145</v>
      </c>
      <c r="F4323" s="151" t="s">
        <v>21</v>
      </c>
      <c r="G4323" s="25"/>
      <c r="H4323" s="46" t="str">
        <f>IFERROR(IFERROR(IF(SEARCH("Usystems",$E4323)&gt;0,"Usystems"),IF(SEARCH("RIIFO",$E4323)&gt;0,"RIIFO","Uponor")),"Uponor")</f>
        <v>Uponor</v>
      </c>
      <c r="I4323" s="25" t="str">
        <f>IFERROR(MID($D4323,1,7)+0,"")</f>
        <v/>
      </c>
      <c r="J4323" s="25" t="str">
        <f>IFERROR(MID($D4323,10,7)+0,"")</f>
        <v/>
      </c>
      <c r="K4323" s="25" t="str">
        <f>IFERROR(MID($D4323,19,7)+0,"")</f>
        <v/>
      </c>
      <c r="L4323" s="25" t="str">
        <f>IFERROR(MID($D4323,28,7)+0,"")</f>
        <v/>
      </c>
      <c r="M4323" s="25" t="str">
        <f>IF(IFERROR(MID($Q4323,1,7)+0,"")&lt;1130000,IF(INDEX(C:C,MATCH(LEFT(Q4323,7)+0,I:I,0))&lt;1130000,"",INDEX(C:C,MATCH(LEFT(Q4323,7)+0,I:I,0))),IFERROR(MID($Q4323,1,7)+0,""))</f>
        <v/>
      </c>
      <c r="N4323" s="25" t="str">
        <f>IF(IFERROR(MID($Q4323,10,7)+0,"")&lt;1130000,"",IFERROR(MID($Q4323,10,7)+0,""))</f>
        <v/>
      </c>
      <c r="O4323" s="25" t="str">
        <f>IF(IFERROR(MID($Q4323,19,7)+0,"")&lt;1130000,"",IFERROR(MID($Q4323,19,7)+0,""))</f>
        <v/>
      </c>
      <c r="P4323" s="25" t="str">
        <f>IF(M4323="","",IF(N4323="",M4323,M4323&amp;", "&amp;N4323))</f>
        <v/>
      </c>
      <c r="Q4323" s="25"/>
      <c r="R4323" s="25"/>
      <c r="S4323" s="35" t="s">
        <v>106</v>
      </c>
      <c r="T4323" s="25" t="s">
        <v>36</v>
      </c>
      <c r="U4323" s="185">
        <v>16150</v>
      </c>
      <c r="V4323" s="188">
        <v>16150</v>
      </c>
      <c r="W4323" s="189">
        <v>16150</v>
      </c>
      <c r="X4323" s="31">
        <v>16150</v>
      </c>
      <c r="Y4323" s="90">
        <f>IFERROR(ROUND(X4323/W4323-1,2),"")</f>
        <v>0</v>
      </c>
      <c r="Z4323" s="31">
        <f>IF(OR(S4323="VLD MLC components",S4323="VLD MLC pipes",S4323="VLD PEX components",S4323="VLD PEX pipes",S4323="VLD PHC components",S4323="VLD PHC pipes",S4323="Controls VLD"),"По запросу",X4323)</f>
        <v>16150</v>
      </c>
      <c r="AA4323" s="63">
        <f>ROUND(X4323/1.2,3)</f>
        <v>13458.333000000001</v>
      </c>
      <c r="AB4323" s="23">
        <v>13458.333000000001</v>
      </c>
      <c r="AC4323" s="190">
        <f>IFERROR(ROUND(AA4323/AB4323-1,2),"")</f>
        <v>0</v>
      </c>
      <c r="AD4323" s="25">
        <v>2.6</v>
      </c>
      <c r="AE4323" s="25">
        <v>4.7999999999999996E-3</v>
      </c>
      <c r="AF4323" s="25">
        <v>0</v>
      </c>
      <c r="AG4323" s="25" t="s">
        <v>22</v>
      </c>
      <c r="AH4323" s="25">
        <v>0</v>
      </c>
      <c r="AI4323" s="25">
        <v>0</v>
      </c>
      <c r="AJ4323" s="25" t="s">
        <v>20</v>
      </c>
      <c r="AK4323" s="42" t="s">
        <v>19</v>
      </c>
      <c r="AL4323" s="25" t="s">
        <v>20</v>
      </c>
      <c r="AM4323" s="25">
        <v>1</v>
      </c>
      <c r="AN4323" s="25" t="s">
        <v>22</v>
      </c>
      <c r="AO4323" s="25" t="s">
        <v>22</v>
      </c>
      <c r="AP4323" s="25" t="s">
        <v>22</v>
      </c>
      <c r="AQ4323" s="25"/>
      <c r="AR4323" s="94"/>
      <c r="AS4323" s="157" t="s">
        <v>22</v>
      </c>
      <c r="AT4323" s="93" t="s">
        <v>22</v>
      </c>
      <c r="AU4323" s="92" t="s">
        <v>22</v>
      </c>
      <c r="AV4323" s="91" t="s">
        <v>48</v>
      </c>
      <c r="AW4323" s="92" t="s">
        <v>48</v>
      </c>
      <c r="AX4323" s="92" t="s">
        <v>48</v>
      </c>
      <c r="AY4323" s="91" t="s">
        <v>152</v>
      </c>
      <c r="AZ4323" s="23"/>
      <c r="BA4323" s="25">
        <v>0</v>
      </c>
      <c r="BB4323" t="s">
        <v>48</v>
      </c>
      <c r="BC4323" t="e">
        <v>#N/A</v>
      </c>
      <c r="BD4323" t="e">
        <f>IF(Z4323=BC4323,"OK")</f>
        <v>#N/A</v>
      </c>
      <c r="BE4323">
        <v>2.6</v>
      </c>
      <c r="BF4323">
        <v>4.7999999999999996E-3</v>
      </c>
      <c r="BG4323" t="s">
        <v>22</v>
      </c>
      <c r="BH4323" t="s">
        <v>22</v>
      </c>
      <c r="BI4323" t="s">
        <v>22</v>
      </c>
      <c r="BJ4323">
        <v>0</v>
      </c>
      <c r="BK4323">
        <v>0</v>
      </c>
      <c r="BN4323" s="183"/>
    </row>
    <row r="4324" spans="1:66" ht="25.5" x14ac:dyDescent="0.25">
      <c r="A4324" s="1"/>
      <c r="B4324" s="94">
        <v>4311</v>
      </c>
      <c r="C4324" s="43">
        <v>1002367</v>
      </c>
      <c r="D4324" s="42"/>
      <c r="E4324" s="36" t="s">
        <v>1144</v>
      </c>
      <c r="F4324" s="151" t="s">
        <v>757</v>
      </c>
      <c r="G4324" s="41" t="s">
        <v>585</v>
      </c>
      <c r="H4324" s="46" t="str">
        <f>IFERROR(IFERROR(IF(SEARCH("Usystems",$E4324)&gt;0,"Usystems"),IF(SEARCH("RIIFO",$E4324)&gt;0,"RIIFO","Uponor")),"Uponor")</f>
        <v>Uponor</v>
      </c>
      <c r="I4324" s="25" t="str">
        <f>IFERROR(MID($D4324,1,7)+0,"")</f>
        <v/>
      </c>
      <c r="J4324" s="25" t="str">
        <f>IFERROR(MID($D4324,10,7)+0,"")</f>
        <v/>
      </c>
      <c r="K4324" s="25" t="str">
        <f>IFERROR(MID($D4324,19,7)+0,"")</f>
        <v/>
      </c>
      <c r="L4324" s="25" t="str">
        <f>IFERROR(MID($D4324,28,7)+0,"")</f>
        <v/>
      </c>
      <c r="M4324" s="25" t="str">
        <f>IF(IFERROR(MID($Q4324,1,7)+0,"")&lt;1130000,IF(INDEX(C:C,MATCH(LEFT(Q4324,7)+0,I:I,0))&lt;1130000,"",INDEX(C:C,MATCH(LEFT(Q4324,7)+0,I:I,0))),IFERROR(MID($Q4324,1,7)+0,""))</f>
        <v/>
      </c>
      <c r="N4324" s="25" t="str">
        <f>IF(IFERROR(MID($Q4324,10,7)+0,"")&lt;1130000,"",IFERROR(MID($Q4324,10,7)+0,""))</f>
        <v/>
      </c>
      <c r="O4324" s="25" t="str">
        <f>IF(IFERROR(MID($Q4324,19,7)+0,"")&lt;1130000,"",IFERROR(MID($Q4324,19,7)+0,""))</f>
        <v/>
      </c>
      <c r="P4324" s="25" t="str">
        <f>IF(M4324="","",IF(N4324="",M4324,M4324&amp;", "&amp;N4324))</f>
        <v/>
      </c>
      <c r="Q4324" s="44" t="s">
        <v>22</v>
      </c>
      <c r="R4324" s="44"/>
      <c r="S4324" s="35" t="s">
        <v>106</v>
      </c>
      <c r="T4324" s="25" t="s">
        <v>36</v>
      </c>
      <c r="U4324" s="185">
        <v>1925</v>
      </c>
      <c r="V4324" s="188">
        <v>1925</v>
      </c>
      <c r="W4324" s="189">
        <v>1925</v>
      </c>
      <c r="X4324" s="31">
        <v>1925</v>
      </c>
      <c r="Y4324" s="90">
        <f>IFERROR(ROUND(X4324/W4324-1,2),"")</f>
        <v>0</v>
      </c>
      <c r="Z4324" s="31">
        <f>IF(OR(S4324="VLD MLC components",S4324="VLD MLC pipes",S4324="VLD PEX components",S4324="VLD PEX pipes",S4324="VLD PHC components",S4324="VLD PHC pipes",S4324="Controls VLD"),"По запросу",X4324)</f>
        <v>1925</v>
      </c>
      <c r="AA4324" s="63">
        <f>ROUND(X4324/1.2,3)</f>
        <v>1604.1669999999999</v>
      </c>
      <c r="AB4324" s="23">
        <v>1604.1669999999999</v>
      </c>
      <c r="AC4324" s="190">
        <f>IFERROR(ROUND(AA4324/AB4324-1,2),"")</f>
        <v>0</v>
      </c>
      <c r="AD4324" s="25">
        <v>0.56100000000000005</v>
      </c>
      <c r="AE4324" s="25">
        <v>9.1999999999999998E-3</v>
      </c>
      <c r="AF4324" s="25">
        <v>10</v>
      </c>
      <c r="AG4324" s="25">
        <v>10</v>
      </c>
      <c r="AH4324" s="25">
        <v>10</v>
      </c>
      <c r="AI4324" s="25">
        <v>10</v>
      </c>
      <c r="AJ4324" s="25" t="s">
        <v>20</v>
      </c>
      <c r="AK4324" s="22" t="s">
        <v>20</v>
      </c>
      <c r="AL4324" s="25" t="s">
        <v>20</v>
      </c>
      <c r="AM4324" s="25">
        <v>1</v>
      </c>
      <c r="AN4324" s="25"/>
      <c r="AO4324" s="25"/>
      <c r="AP4324" s="25"/>
      <c r="AQ4324" s="25"/>
      <c r="AR4324" s="94"/>
      <c r="AS4324" s="157">
        <v>10</v>
      </c>
      <c r="AT4324" s="93" t="s">
        <v>22</v>
      </c>
      <c r="AU4324" s="92" t="s">
        <v>22</v>
      </c>
      <c r="AV4324" s="91" t="s">
        <v>152</v>
      </c>
      <c r="AW4324" s="92" t="s">
        <v>152</v>
      </c>
      <c r="AX4324" s="92" t="s">
        <v>48</v>
      </c>
      <c r="AY4324" s="91" t="s">
        <v>152</v>
      </c>
      <c r="AZ4324" s="23"/>
      <c r="BA4324" s="25" t="s">
        <v>1143</v>
      </c>
      <c r="BB4324" t="s">
        <v>25</v>
      </c>
      <c r="BC4324">
        <v>1925</v>
      </c>
      <c r="BD4324" t="str">
        <f>IF(Z4324=BC4324,"OK")</f>
        <v>OK</v>
      </c>
      <c r="BE4324">
        <v>0.56100000000000005</v>
      </c>
      <c r="BF4324">
        <v>9.1999999999999998E-3</v>
      </c>
      <c r="BG4324">
        <v>0</v>
      </c>
      <c r="BH4324">
        <v>0</v>
      </c>
      <c r="BI4324">
        <v>0</v>
      </c>
      <c r="BJ4324">
        <v>0</v>
      </c>
      <c r="BK4324">
        <v>0</v>
      </c>
      <c r="BN4324" s="183"/>
    </row>
    <row r="4325" spans="1:66" x14ac:dyDescent="0.25">
      <c r="A4325" s="1"/>
      <c r="B4325" s="94">
        <v>4312</v>
      </c>
      <c r="C4325" s="182" t="s">
        <v>1142</v>
      </c>
      <c r="D4325" s="184"/>
      <c r="E4325" s="36"/>
      <c r="F4325" s="221"/>
      <c r="G4325" s="116"/>
      <c r="H4325" s="46" t="str">
        <f>IFERROR(IFERROR(IF(SEARCH("Usystems",$E4325)&gt;0,"Usystems"),IF(SEARCH("RIIFO",$E4325)&gt;0,"RIIFO","Uponor")),"Uponor")</f>
        <v>Uponor</v>
      </c>
      <c r="I4325" s="25" t="str">
        <f>IFERROR(MID($D4325,1,7)+0,"")</f>
        <v/>
      </c>
      <c r="J4325" s="25" t="str">
        <f>IFERROR(MID($D4325,10,7)+0,"")</f>
        <v/>
      </c>
      <c r="K4325" s="25" t="str">
        <f>IFERROR(MID($D4325,19,7)+0,"")</f>
        <v/>
      </c>
      <c r="L4325" s="25" t="str">
        <f>IFERROR(MID($D4325,28,7)+0,"")</f>
        <v/>
      </c>
      <c r="M4325" s="25" t="str">
        <f>IF(IFERROR(MID($Q4325,1,7)+0,"")&lt;1130000,IF(INDEX(C:C,MATCH(LEFT(Q4325,7)+0,I:I,0))&lt;1130000,"",INDEX(C:C,MATCH(LEFT(Q4325,7)+0,I:I,0))),IFERROR(MID($Q4325,1,7)+0,""))</f>
        <v/>
      </c>
      <c r="N4325" s="25" t="str">
        <f>IF(IFERROR(MID($Q4325,10,7)+0,"")&lt;1130000,"",IFERROR(MID($Q4325,10,7)+0,""))</f>
        <v/>
      </c>
      <c r="O4325" s="25" t="str">
        <f>IF(IFERROR(MID($Q4325,19,7)+0,"")&lt;1130000,"",IFERROR(MID($Q4325,19,7)+0,""))</f>
        <v/>
      </c>
      <c r="P4325" s="25" t="str">
        <f>IF(M4325="","",IF(N4325="",M4325,M4325&amp;", "&amp;N4325))</f>
        <v/>
      </c>
      <c r="Q4325" s="116"/>
      <c r="R4325" s="116"/>
      <c r="S4325" s="35" t="s">
        <v>22</v>
      </c>
      <c r="T4325" s="116"/>
      <c r="U4325" s="185" t="s">
        <v>22</v>
      </c>
      <c r="V4325" s="188" t="s">
        <v>22</v>
      </c>
      <c r="W4325" s="189" t="s">
        <v>22</v>
      </c>
      <c r="X4325" s="31"/>
      <c r="Y4325" s="90" t="str">
        <f>IFERROR(ROUND(X4325/W4325-1,2),"")</f>
        <v/>
      </c>
      <c r="Z4325" s="31">
        <f>IF(OR(S4325="VLD MLC components",S4325="VLD MLC pipes",S4325="VLD PEX components",S4325="VLD PEX pipes",S4325="VLD PHC components",S4325="VLD PHC pipes",S4325="Controls VLD"),"По запросу",X4325)</f>
        <v>0</v>
      </c>
      <c r="AA4325" s="63">
        <f>ROUND(X4325/1.2,3)</f>
        <v>0</v>
      </c>
      <c r="AB4325" s="23">
        <v>0</v>
      </c>
      <c r="AC4325" s="190" t="str">
        <f>IFERROR(ROUND(AA4325/AB4325-1,2),"")</f>
        <v/>
      </c>
      <c r="AD4325" s="25"/>
      <c r="AE4325" s="25"/>
      <c r="AF4325" s="25">
        <v>0</v>
      </c>
      <c r="AG4325" s="25" t="s">
        <v>22</v>
      </c>
      <c r="AH4325" s="25">
        <v>0</v>
      </c>
      <c r="AI4325" s="25">
        <v>0</v>
      </c>
      <c r="AJ4325" s="25" t="s">
        <v>19</v>
      </c>
      <c r="AK4325" s="42" t="s">
        <v>19</v>
      </c>
      <c r="AL4325" s="25" t="s">
        <v>20</v>
      </c>
      <c r="AM4325" s="25"/>
      <c r="AN4325" s="25"/>
      <c r="AO4325" s="25"/>
      <c r="AP4325" s="25"/>
      <c r="AQ4325" s="25"/>
      <c r="AR4325" s="94"/>
      <c r="AS4325" s="157" t="s">
        <v>22</v>
      </c>
      <c r="AT4325" s="93" t="s">
        <v>22</v>
      </c>
      <c r="AU4325" s="92" t="s">
        <v>582</v>
      </c>
      <c r="AV4325" s="91" t="s">
        <v>48</v>
      </c>
      <c r="AW4325" s="92" t="s">
        <v>48</v>
      </c>
      <c r="AX4325" s="92" t="s">
        <v>48</v>
      </c>
      <c r="AY4325" s="91" t="s">
        <v>48</v>
      </c>
      <c r="AZ4325" s="23"/>
      <c r="BA4325" s="25">
        <v>0</v>
      </c>
      <c r="BB4325" t="s">
        <v>25</v>
      </c>
      <c r="BC4325" t="e">
        <v>#N/A</v>
      </c>
      <c r="BD4325" t="e">
        <f>IF(Z4325=BC4325,"OK")</f>
        <v>#N/A</v>
      </c>
      <c r="BE4325">
        <v>0</v>
      </c>
      <c r="BF4325">
        <v>0</v>
      </c>
      <c r="BG4325">
        <v>0</v>
      </c>
      <c r="BH4325">
        <v>0</v>
      </c>
      <c r="BI4325">
        <v>0</v>
      </c>
      <c r="BJ4325">
        <v>0</v>
      </c>
      <c r="BK4325">
        <v>0</v>
      </c>
      <c r="BN4325" s="183"/>
    </row>
    <row r="4326" spans="1:66" ht="25.5" x14ac:dyDescent="0.25">
      <c r="A4326" s="1"/>
      <c r="B4326" s="94">
        <v>4313</v>
      </c>
      <c r="C4326" s="43">
        <v>1068767</v>
      </c>
      <c r="D4326" s="25"/>
      <c r="E4326" s="27" t="s">
        <v>1141</v>
      </c>
      <c r="F4326" s="151" t="s">
        <v>21</v>
      </c>
      <c r="G4326" s="25"/>
      <c r="H4326" s="46" t="str">
        <f>IFERROR(IFERROR(IF(SEARCH("Usystems",$E4326)&gt;0,"Usystems"),IF(SEARCH("RIIFO",$E4326)&gt;0,"RIIFO","Uponor")),"Uponor")</f>
        <v>Uponor</v>
      </c>
      <c r="I4326" s="25" t="str">
        <f>IFERROR(MID($D4326,1,7)+0,"")</f>
        <v/>
      </c>
      <c r="J4326" s="25" t="str">
        <f>IFERROR(MID($D4326,10,7)+0,"")</f>
        <v/>
      </c>
      <c r="K4326" s="25" t="str">
        <f>IFERROR(MID($D4326,19,7)+0,"")</f>
        <v/>
      </c>
      <c r="L4326" s="25" t="str">
        <f>IFERROR(MID($D4326,28,7)+0,"")</f>
        <v/>
      </c>
      <c r="M4326" s="25" t="str">
        <f>IF(IFERROR(MID($Q4326,1,7)+0,"")&lt;1130000,IF(INDEX(C:C,MATCH(LEFT(Q4326,7)+0,I:I,0))&lt;1130000,"",INDEX(C:C,MATCH(LEFT(Q4326,7)+0,I:I,0))),IFERROR(MID($Q4326,1,7)+0,""))</f>
        <v/>
      </c>
      <c r="N4326" s="25" t="str">
        <f>IF(IFERROR(MID($Q4326,10,7)+0,"")&lt;1130000,"",IFERROR(MID($Q4326,10,7)+0,""))</f>
        <v/>
      </c>
      <c r="O4326" s="25" t="str">
        <f>IF(IFERROR(MID($Q4326,19,7)+0,"")&lt;1130000,"",IFERROR(MID($Q4326,19,7)+0,""))</f>
        <v/>
      </c>
      <c r="P4326" s="25" t="str">
        <f>IF(M4326="","",IF(N4326="",M4326,M4326&amp;", "&amp;N4326))</f>
        <v/>
      </c>
      <c r="Q4326" s="25"/>
      <c r="R4326" s="25"/>
      <c r="S4326" s="35" t="s">
        <v>109</v>
      </c>
      <c r="T4326" s="25" t="s">
        <v>36</v>
      </c>
      <c r="U4326" s="185">
        <v>69456</v>
      </c>
      <c r="V4326" s="188">
        <v>69456</v>
      </c>
      <c r="W4326" s="189">
        <v>69456</v>
      </c>
      <c r="X4326" s="31">
        <v>69456</v>
      </c>
      <c r="Y4326" s="90">
        <f>IFERROR(ROUND(X4326/W4326-1,2),"")</f>
        <v>0</v>
      </c>
      <c r="Z4326" s="31">
        <f>IF(OR(S4326="VLD MLC components",S4326="VLD MLC pipes",S4326="VLD PEX components",S4326="VLD PEX pipes",S4326="VLD PHC components",S4326="VLD PHC pipes",S4326="Controls VLD"),"По запросу",X4326)</f>
        <v>69456</v>
      </c>
      <c r="AA4326" s="63">
        <f>ROUND(X4326/1.2,3)</f>
        <v>57880</v>
      </c>
      <c r="AB4326" s="23">
        <v>57880</v>
      </c>
      <c r="AC4326" s="190">
        <f>IFERROR(ROUND(AA4326/AB4326-1,2),"")</f>
        <v>0</v>
      </c>
      <c r="AD4326" s="25">
        <v>54.881999999999998</v>
      </c>
      <c r="AE4326" s="25">
        <v>0.96</v>
      </c>
      <c r="AF4326" s="25">
        <v>0</v>
      </c>
      <c r="AG4326" s="25" t="s">
        <v>22</v>
      </c>
      <c r="AH4326" s="25">
        <v>0</v>
      </c>
      <c r="AI4326" s="25">
        <v>0</v>
      </c>
      <c r="AJ4326" s="25" t="s">
        <v>20</v>
      </c>
      <c r="AK4326" s="42" t="s">
        <v>19</v>
      </c>
      <c r="AL4326" s="25" t="s">
        <v>20</v>
      </c>
      <c r="AM4326" s="25">
        <v>1</v>
      </c>
      <c r="AN4326" s="25" t="s">
        <v>22</v>
      </c>
      <c r="AO4326" s="25" t="s">
        <v>22</v>
      </c>
      <c r="AP4326" s="25" t="s">
        <v>22</v>
      </c>
      <c r="AQ4326" s="25"/>
      <c r="AR4326" s="94"/>
      <c r="AS4326" s="157" t="s">
        <v>22</v>
      </c>
      <c r="AT4326" s="93">
        <v>42551</v>
      </c>
      <c r="AU4326" s="92" t="s">
        <v>22</v>
      </c>
      <c r="AV4326" s="91" t="s">
        <v>48</v>
      </c>
      <c r="AW4326" s="92" t="s">
        <v>48</v>
      </c>
      <c r="AX4326" s="92" t="s">
        <v>48</v>
      </c>
      <c r="AY4326" s="91" t="s">
        <v>152</v>
      </c>
      <c r="AZ4326" s="23"/>
      <c r="BA4326" s="25">
        <v>0</v>
      </c>
      <c r="BB4326" t="s">
        <v>48</v>
      </c>
      <c r="BC4326" t="e">
        <v>#N/A</v>
      </c>
      <c r="BD4326" t="e">
        <f>IF(Z4326=BC4326,"OK")</f>
        <v>#N/A</v>
      </c>
      <c r="BE4326">
        <v>54.881999999999998</v>
      </c>
      <c r="BF4326">
        <v>0.96</v>
      </c>
      <c r="BG4326" t="s">
        <v>22</v>
      </c>
      <c r="BH4326" t="s">
        <v>22</v>
      </c>
      <c r="BI4326" t="s">
        <v>22</v>
      </c>
      <c r="BJ4326">
        <v>0</v>
      </c>
      <c r="BK4326">
        <v>0</v>
      </c>
      <c r="BN4326" s="183"/>
    </row>
    <row r="4327" spans="1:66" ht="25.5" x14ac:dyDescent="0.25">
      <c r="A4327" s="1"/>
      <c r="B4327" s="94">
        <v>4314</v>
      </c>
      <c r="C4327" s="43">
        <v>1068773</v>
      </c>
      <c r="D4327" s="25"/>
      <c r="E4327" s="27" t="s">
        <v>1140</v>
      </c>
      <c r="F4327" s="151" t="s">
        <v>21</v>
      </c>
      <c r="G4327" s="25"/>
      <c r="H4327" s="46" t="str">
        <f>IFERROR(IFERROR(IF(SEARCH("Usystems",$E4327)&gt;0,"Usystems"),IF(SEARCH("RIIFO",$E4327)&gt;0,"RIIFO","Uponor")),"Uponor")</f>
        <v>Uponor</v>
      </c>
      <c r="I4327" s="25" t="str">
        <f>IFERROR(MID($D4327,1,7)+0,"")</f>
        <v/>
      </c>
      <c r="J4327" s="25" t="str">
        <f>IFERROR(MID($D4327,10,7)+0,"")</f>
        <v/>
      </c>
      <c r="K4327" s="25" t="str">
        <f>IFERROR(MID($D4327,19,7)+0,"")</f>
        <v/>
      </c>
      <c r="L4327" s="25" t="str">
        <f>IFERROR(MID($D4327,28,7)+0,"")</f>
        <v/>
      </c>
      <c r="M4327" s="25" t="str">
        <f>IF(IFERROR(MID($Q4327,1,7)+0,"")&lt;1130000,IF(INDEX(C:C,MATCH(LEFT(Q4327,7)+0,I:I,0))&lt;1130000,"",INDEX(C:C,MATCH(LEFT(Q4327,7)+0,I:I,0))),IFERROR(MID($Q4327,1,7)+0,""))</f>
        <v/>
      </c>
      <c r="N4327" s="25" t="str">
        <f>IF(IFERROR(MID($Q4327,10,7)+0,"")&lt;1130000,"",IFERROR(MID($Q4327,10,7)+0,""))</f>
        <v/>
      </c>
      <c r="O4327" s="25" t="str">
        <f>IF(IFERROR(MID($Q4327,19,7)+0,"")&lt;1130000,"",IFERROR(MID($Q4327,19,7)+0,""))</f>
        <v/>
      </c>
      <c r="P4327" s="25" t="str">
        <f>IF(M4327="","",IF(N4327="",M4327,M4327&amp;", "&amp;N4327))</f>
        <v/>
      </c>
      <c r="Q4327" s="25"/>
      <c r="R4327" s="25"/>
      <c r="S4327" s="35" t="s">
        <v>109</v>
      </c>
      <c r="T4327" s="25" t="s">
        <v>36</v>
      </c>
      <c r="U4327" s="185">
        <v>79064</v>
      </c>
      <c r="V4327" s="188">
        <v>79064</v>
      </c>
      <c r="W4327" s="189">
        <v>79064</v>
      </c>
      <c r="X4327" s="31">
        <v>79064</v>
      </c>
      <c r="Y4327" s="90">
        <f>IFERROR(ROUND(X4327/W4327-1,2),"")</f>
        <v>0</v>
      </c>
      <c r="Z4327" s="31">
        <f>IF(OR(S4327="VLD MLC components",S4327="VLD MLC pipes",S4327="VLD PEX components",S4327="VLD PEX pipes",S4327="VLD PHC components",S4327="VLD PHC pipes",S4327="Controls VLD"),"По запросу",X4327)</f>
        <v>79064</v>
      </c>
      <c r="AA4327" s="63">
        <f>ROUND(X4327/1.2,3)</f>
        <v>65886.667000000001</v>
      </c>
      <c r="AB4327" s="23">
        <v>65886.667000000001</v>
      </c>
      <c r="AC4327" s="190">
        <f>IFERROR(ROUND(AA4327/AB4327-1,2),"")</f>
        <v>0</v>
      </c>
      <c r="AD4327" s="25">
        <v>65.819999999999993</v>
      </c>
      <c r="AE4327" s="25">
        <v>1.2150000000000001</v>
      </c>
      <c r="AF4327" s="25">
        <v>0</v>
      </c>
      <c r="AG4327" s="25" t="s">
        <v>22</v>
      </c>
      <c r="AH4327" s="25">
        <v>0</v>
      </c>
      <c r="AI4327" s="25">
        <v>0</v>
      </c>
      <c r="AJ4327" s="25" t="s">
        <v>20</v>
      </c>
      <c r="AK4327" s="42" t="s">
        <v>19</v>
      </c>
      <c r="AL4327" s="25" t="s">
        <v>20</v>
      </c>
      <c r="AM4327" s="25">
        <v>1</v>
      </c>
      <c r="AN4327" s="25" t="s">
        <v>22</v>
      </c>
      <c r="AO4327" s="25" t="s">
        <v>22</v>
      </c>
      <c r="AP4327" s="25" t="s">
        <v>22</v>
      </c>
      <c r="AQ4327" s="25"/>
      <c r="AR4327" s="94"/>
      <c r="AS4327" s="157" t="s">
        <v>22</v>
      </c>
      <c r="AT4327" s="93">
        <v>42551</v>
      </c>
      <c r="AU4327" s="92" t="s">
        <v>22</v>
      </c>
      <c r="AV4327" s="91" t="s">
        <v>48</v>
      </c>
      <c r="AW4327" s="92" t="s">
        <v>48</v>
      </c>
      <c r="AX4327" s="92" t="s">
        <v>48</v>
      </c>
      <c r="AY4327" s="91" t="s">
        <v>152</v>
      </c>
      <c r="AZ4327" s="23"/>
      <c r="BA4327" s="25">
        <v>0</v>
      </c>
      <c r="BB4327" t="s">
        <v>48</v>
      </c>
      <c r="BC4327" t="e">
        <v>#N/A</v>
      </c>
      <c r="BD4327" t="e">
        <f>IF(Z4327=BC4327,"OK")</f>
        <v>#N/A</v>
      </c>
      <c r="BE4327">
        <v>65.819999999999993</v>
      </c>
      <c r="BF4327">
        <v>1.2150000000000001</v>
      </c>
      <c r="BG4327" t="s">
        <v>22</v>
      </c>
      <c r="BH4327" t="s">
        <v>22</v>
      </c>
      <c r="BI4327" t="s">
        <v>22</v>
      </c>
      <c r="BJ4327">
        <v>0</v>
      </c>
      <c r="BK4327">
        <v>0</v>
      </c>
      <c r="BN4327" s="183"/>
    </row>
    <row r="4328" spans="1:66" ht="25.5" x14ac:dyDescent="0.25">
      <c r="A4328" s="1"/>
      <c r="B4328" s="94">
        <v>4315</v>
      </c>
      <c r="C4328" s="43">
        <v>1068779</v>
      </c>
      <c r="D4328" s="25"/>
      <c r="E4328" s="27" t="s">
        <v>1139</v>
      </c>
      <c r="F4328" s="151" t="s">
        <v>21</v>
      </c>
      <c r="G4328" s="25"/>
      <c r="H4328" s="46" t="str">
        <f>IFERROR(IFERROR(IF(SEARCH("Usystems",$E4328)&gt;0,"Usystems"),IF(SEARCH("RIIFO",$E4328)&gt;0,"RIIFO","Uponor")),"Uponor")</f>
        <v>Uponor</v>
      </c>
      <c r="I4328" s="25" t="str">
        <f>IFERROR(MID($D4328,1,7)+0,"")</f>
        <v/>
      </c>
      <c r="J4328" s="25" t="str">
        <f>IFERROR(MID($D4328,10,7)+0,"")</f>
        <v/>
      </c>
      <c r="K4328" s="25" t="str">
        <f>IFERROR(MID($D4328,19,7)+0,"")</f>
        <v/>
      </c>
      <c r="L4328" s="25" t="str">
        <f>IFERROR(MID($D4328,28,7)+0,"")</f>
        <v/>
      </c>
      <c r="M4328" s="25" t="str">
        <f>IF(IFERROR(MID($Q4328,1,7)+0,"")&lt;1130000,IF(INDEX(C:C,MATCH(LEFT(Q4328,7)+0,I:I,0))&lt;1130000,"",INDEX(C:C,MATCH(LEFT(Q4328,7)+0,I:I,0))),IFERROR(MID($Q4328,1,7)+0,""))</f>
        <v/>
      </c>
      <c r="N4328" s="25" t="str">
        <f>IF(IFERROR(MID($Q4328,10,7)+0,"")&lt;1130000,"",IFERROR(MID($Q4328,10,7)+0,""))</f>
        <v/>
      </c>
      <c r="O4328" s="25" t="str">
        <f>IF(IFERROR(MID($Q4328,19,7)+0,"")&lt;1130000,"",IFERROR(MID($Q4328,19,7)+0,""))</f>
        <v/>
      </c>
      <c r="P4328" s="25" t="str">
        <f>IF(M4328="","",IF(N4328="",M4328,M4328&amp;", "&amp;N4328))</f>
        <v/>
      </c>
      <c r="Q4328" s="25"/>
      <c r="R4328" s="25"/>
      <c r="S4328" s="35" t="s">
        <v>109</v>
      </c>
      <c r="T4328" s="25" t="s">
        <v>36</v>
      </c>
      <c r="U4328" s="185">
        <v>106352</v>
      </c>
      <c r="V4328" s="188">
        <v>106352</v>
      </c>
      <c r="W4328" s="189">
        <v>106352</v>
      </c>
      <c r="X4328" s="31">
        <v>106352</v>
      </c>
      <c r="Y4328" s="90">
        <f>IFERROR(ROUND(X4328/W4328-1,2),"")</f>
        <v>0</v>
      </c>
      <c r="Z4328" s="31">
        <f>IF(OR(S4328="VLD MLC components",S4328="VLD MLC pipes",S4328="VLD PEX components",S4328="VLD PEX pipes",S4328="VLD PHC components",S4328="VLD PHC pipes",S4328="Controls VLD"),"По запросу",X4328)</f>
        <v>106352</v>
      </c>
      <c r="AA4328" s="63">
        <f>ROUND(X4328/1.2,3)</f>
        <v>88626.667000000001</v>
      </c>
      <c r="AB4328" s="23">
        <v>88626.667000000001</v>
      </c>
      <c r="AC4328" s="190">
        <f>IFERROR(ROUND(AA4328/AB4328-1,2),"")</f>
        <v>0</v>
      </c>
      <c r="AD4328" s="25">
        <v>93.54</v>
      </c>
      <c r="AE4328" s="25">
        <v>1.8819999999999999</v>
      </c>
      <c r="AF4328" s="25">
        <v>0</v>
      </c>
      <c r="AG4328" s="25" t="s">
        <v>22</v>
      </c>
      <c r="AH4328" s="25">
        <v>0</v>
      </c>
      <c r="AI4328" s="25">
        <v>0</v>
      </c>
      <c r="AJ4328" s="25" t="s">
        <v>20</v>
      </c>
      <c r="AK4328" s="42" t="s">
        <v>19</v>
      </c>
      <c r="AL4328" s="25" t="s">
        <v>20</v>
      </c>
      <c r="AM4328" s="25">
        <v>1</v>
      </c>
      <c r="AN4328" s="25" t="s">
        <v>22</v>
      </c>
      <c r="AO4328" s="25" t="s">
        <v>22</v>
      </c>
      <c r="AP4328" s="25" t="s">
        <v>22</v>
      </c>
      <c r="AQ4328" s="25"/>
      <c r="AR4328" s="94"/>
      <c r="AS4328" s="157" t="s">
        <v>22</v>
      </c>
      <c r="AT4328" s="93">
        <v>42551</v>
      </c>
      <c r="AU4328" s="92" t="s">
        <v>22</v>
      </c>
      <c r="AV4328" s="91" t="s">
        <v>48</v>
      </c>
      <c r="AW4328" s="92" t="s">
        <v>48</v>
      </c>
      <c r="AX4328" s="92" t="s">
        <v>48</v>
      </c>
      <c r="AY4328" s="91" t="s">
        <v>152</v>
      </c>
      <c r="AZ4328" s="23"/>
      <c r="BA4328" s="25">
        <v>0</v>
      </c>
      <c r="BB4328" t="s">
        <v>48</v>
      </c>
      <c r="BC4328" t="e">
        <v>#N/A</v>
      </c>
      <c r="BD4328" t="e">
        <f>IF(Z4328=BC4328,"OK")</f>
        <v>#N/A</v>
      </c>
      <c r="BE4328">
        <v>93.54</v>
      </c>
      <c r="BF4328">
        <v>1.8819999999999999</v>
      </c>
      <c r="BG4328" t="s">
        <v>22</v>
      </c>
      <c r="BH4328" t="s">
        <v>22</v>
      </c>
      <c r="BI4328" t="s">
        <v>22</v>
      </c>
      <c r="BJ4328">
        <v>0</v>
      </c>
      <c r="BK4328">
        <v>0</v>
      </c>
      <c r="BN4328" s="183"/>
    </row>
    <row r="4329" spans="1:66" ht="25.5" x14ac:dyDescent="0.25">
      <c r="A4329" s="1"/>
      <c r="B4329" s="94">
        <v>4316</v>
      </c>
      <c r="C4329" s="43">
        <v>1068786</v>
      </c>
      <c r="D4329" s="25"/>
      <c r="E4329" s="27" t="s">
        <v>1138</v>
      </c>
      <c r="F4329" s="151" t="s">
        <v>21</v>
      </c>
      <c r="G4329" s="25"/>
      <c r="H4329" s="46" t="str">
        <f>IFERROR(IFERROR(IF(SEARCH("Usystems",$E4329)&gt;0,"Usystems"),IF(SEARCH("RIIFO",$E4329)&gt;0,"RIIFO","Uponor")),"Uponor")</f>
        <v>Uponor</v>
      </c>
      <c r="I4329" s="25" t="str">
        <f>IFERROR(MID($D4329,1,7)+0,"")</f>
        <v/>
      </c>
      <c r="J4329" s="25" t="str">
        <f>IFERROR(MID($D4329,10,7)+0,"")</f>
        <v/>
      </c>
      <c r="K4329" s="25" t="str">
        <f>IFERROR(MID($D4329,19,7)+0,"")</f>
        <v/>
      </c>
      <c r="L4329" s="25" t="str">
        <f>IFERROR(MID($D4329,28,7)+0,"")</f>
        <v/>
      </c>
      <c r="M4329" s="25" t="str">
        <f>IF(IFERROR(MID($Q4329,1,7)+0,"")&lt;1130000,IF(INDEX(C:C,MATCH(LEFT(Q4329,7)+0,I:I,0))&lt;1130000,"",INDEX(C:C,MATCH(LEFT(Q4329,7)+0,I:I,0))),IFERROR(MID($Q4329,1,7)+0,""))</f>
        <v/>
      </c>
      <c r="N4329" s="25" t="str">
        <f>IF(IFERROR(MID($Q4329,10,7)+0,"")&lt;1130000,"",IFERROR(MID($Q4329,10,7)+0,""))</f>
        <v/>
      </c>
      <c r="O4329" s="25" t="str">
        <f>IF(IFERROR(MID($Q4329,19,7)+0,"")&lt;1130000,"",IFERROR(MID($Q4329,19,7)+0,""))</f>
        <v/>
      </c>
      <c r="P4329" s="25" t="str">
        <f>IF(M4329="","",IF(N4329="",M4329,M4329&amp;", "&amp;N4329))</f>
        <v/>
      </c>
      <c r="Q4329" s="25"/>
      <c r="R4329" s="25"/>
      <c r="S4329" s="35" t="s">
        <v>109</v>
      </c>
      <c r="T4329" s="25" t="s">
        <v>36</v>
      </c>
      <c r="U4329" s="185">
        <v>145628</v>
      </c>
      <c r="V4329" s="188">
        <v>145628</v>
      </c>
      <c r="W4329" s="189">
        <v>145628</v>
      </c>
      <c r="X4329" s="31">
        <v>145628</v>
      </c>
      <c r="Y4329" s="90">
        <f>IFERROR(ROUND(X4329/W4329-1,2),"")</f>
        <v>0</v>
      </c>
      <c r="Z4329" s="31">
        <f>IF(OR(S4329="VLD MLC components",S4329="VLD MLC pipes",S4329="VLD PEX components",S4329="VLD PEX pipes",S4329="VLD PHC components",S4329="VLD PHC pipes",S4329="Controls VLD"),"По запросу",X4329)</f>
        <v>145628</v>
      </c>
      <c r="AA4329" s="63">
        <f>ROUND(X4329/1.2,3)</f>
        <v>121356.667</v>
      </c>
      <c r="AB4329" s="23">
        <v>121356.667</v>
      </c>
      <c r="AC4329" s="190">
        <f>IFERROR(ROUND(AA4329/AB4329-1,2),"")</f>
        <v>0</v>
      </c>
      <c r="AD4329" s="25">
        <v>134.69999999999999</v>
      </c>
      <c r="AE4329" s="25">
        <v>2.734</v>
      </c>
      <c r="AF4329" s="25">
        <v>0</v>
      </c>
      <c r="AG4329" s="25" t="s">
        <v>22</v>
      </c>
      <c r="AH4329" s="25">
        <v>0</v>
      </c>
      <c r="AI4329" s="25">
        <v>0</v>
      </c>
      <c r="AJ4329" s="25" t="s">
        <v>20</v>
      </c>
      <c r="AK4329" s="42" t="s">
        <v>19</v>
      </c>
      <c r="AL4329" s="25" t="s">
        <v>20</v>
      </c>
      <c r="AM4329" s="25">
        <v>1</v>
      </c>
      <c r="AN4329" s="25" t="s">
        <v>22</v>
      </c>
      <c r="AO4329" s="25" t="s">
        <v>22</v>
      </c>
      <c r="AP4329" s="25" t="s">
        <v>22</v>
      </c>
      <c r="AQ4329" s="25"/>
      <c r="AR4329" s="94"/>
      <c r="AS4329" s="157" t="s">
        <v>22</v>
      </c>
      <c r="AT4329" s="93">
        <v>42551</v>
      </c>
      <c r="AU4329" s="92" t="s">
        <v>22</v>
      </c>
      <c r="AV4329" s="91" t="s">
        <v>48</v>
      </c>
      <c r="AW4329" s="92" t="s">
        <v>48</v>
      </c>
      <c r="AX4329" s="92" t="s">
        <v>48</v>
      </c>
      <c r="AY4329" s="91" t="s">
        <v>152</v>
      </c>
      <c r="AZ4329" s="23"/>
      <c r="BA4329" s="25">
        <v>0</v>
      </c>
      <c r="BB4329" t="s">
        <v>48</v>
      </c>
      <c r="BC4329" t="e">
        <v>#N/A</v>
      </c>
      <c r="BD4329" t="e">
        <f>IF(Z4329=BC4329,"OK")</f>
        <v>#N/A</v>
      </c>
      <c r="BE4329">
        <v>134.69999999999999</v>
      </c>
      <c r="BF4329">
        <v>2.734</v>
      </c>
      <c r="BG4329" t="s">
        <v>22</v>
      </c>
      <c r="BH4329" t="s">
        <v>22</v>
      </c>
      <c r="BI4329" t="s">
        <v>22</v>
      </c>
      <c r="BJ4329">
        <v>0</v>
      </c>
      <c r="BK4329">
        <v>0</v>
      </c>
      <c r="BN4329" s="183"/>
    </row>
    <row r="4330" spans="1:66" ht="25.5" x14ac:dyDescent="0.25">
      <c r="A4330" s="1"/>
      <c r="B4330" s="94">
        <v>4317</v>
      </c>
      <c r="C4330" s="43">
        <v>1068791</v>
      </c>
      <c r="D4330" s="25"/>
      <c r="E4330" s="27" t="s">
        <v>1137</v>
      </c>
      <c r="F4330" s="151" t="s">
        <v>21</v>
      </c>
      <c r="G4330" s="25"/>
      <c r="H4330" s="46" t="str">
        <f>IFERROR(IFERROR(IF(SEARCH("Usystems",$E4330)&gt;0,"Usystems"),IF(SEARCH("RIIFO",$E4330)&gt;0,"RIIFO","Uponor")),"Uponor")</f>
        <v>Uponor</v>
      </c>
      <c r="I4330" s="25" t="str">
        <f>IFERROR(MID($D4330,1,7)+0,"")</f>
        <v/>
      </c>
      <c r="J4330" s="25" t="str">
        <f>IFERROR(MID($D4330,10,7)+0,"")</f>
        <v/>
      </c>
      <c r="K4330" s="25" t="str">
        <f>IFERROR(MID($D4330,19,7)+0,"")</f>
        <v/>
      </c>
      <c r="L4330" s="25" t="str">
        <f>IFERROR(MID($D4330,28,7)+0,"")</f>
        <v/>
      </c>
      <c r="M4330" s="25" t="str">
        <f>IF(IFERROR(MID($Q4330,1,7)+0,"")&lt;1130000,IF(INDEX(C:C,MATCH(LEFT(Q4330,7)+0,I:I,0))&lt;1130000,"",INDEX(C:C,MATCH(LEFT(Q4330,7)+0,I:I,0))),IFERROR(MID($Q4330,1,7)+0,""))</f>
        <v/>
      </c>
      <c r="N4330" s="25" t="str">
        <f>IF(IFERROR(MID($Q4330,10,7)+0,"")&lt;1130000,"",IFERROR(MID($Q4330,10,7)+0,""))</f>
        <v/>
      </c>
      <c r="O4330" s="25" t="str">
        <f>IF(IFERROR(MID($Q4330,19,7)+0,"")&lt;1130000,"",IFERROR(MID($Q4330,19,7)+0,""))</f>
        <v/>
      </c>
      <c r="P4330" s="25" t="str">
        <f>IF(M4330="","",IF(N4330="",M4330,M4330&amp;", "&amp;N4330))</f>
        <v/>
      </c>
      <c r="Q4330" s="25"/>
      <c r="R4330" s="25"/>
      <c r="S4330" s="35" t="s">
        <v>109</v>
      </c>
      <c r="T4330" s="25" t="s">
        <v>36</v>
      </c>
      <c r="U4330" s="185">
        <v>192585</v>
      </c>
      <c r="V4330" s="188">
        <v>192585</v>
      </c>
      <c r="W4330" s="189">
        <v>192585</v>
      </c>
      <c r="X4330" s="31">
        <v>192585</v>
      </c>
      <c r="Y4330" s="90">
        <f>IFERROR(ROUND(X4330/W4330-1,2),"")</f>
        <v>0</v>
      </c>
      <c r="Z4330" s="31">
        <f>IF(OR(S4330="VLD MLC components",S4330="VLD MLC pipes",S4330="VLD PEX components",S4330="VLD PEX pipes",S4330="VLD PHC components",S4330="VLD PHC pipes",S4330="Controls VLD"),"По запросу",X4330)</f>
        <v>192585</v>
      </c>
      <c r="AA4330" s="63">
        <f>ROUND(X4330/1.2,3)</f>
        <v>160487.5</v>
      </c>
      <c r="AB4330" s="23">
        <v>160487.5</v>
      </c>
      <c r="AC4330" s="190">
        <f>IFERROR(ROUND(AA4330/AB4330-1,2),"")</f>
        <v>0</v>
      </c>
      <c r="AD4330" s="25">
        <v>191.76</v>
      </c>
      <c r="AE4330" s="25">
        <v>3.726</v>
      </c>
      <c r="AF4330" s="25">
        <v>0</v>
      </c>
      <c r="AG4330" s="25" t="s">
        <v>22</v>
      </c>
      <c r="AH4330" s="25">
        <v>0</v>
      </c>
      <c r="AI4330" s="25">
        <v>0</v>
      </c>
      <c r="AJ4330" s="25" t="s">
        <v>20</v>
      </c>
      <c r="AK4330" s="42" t="s">
        <v>19</v>
      </c>
      <c r="AL4330" s="25" t="s">
        <v>20</v>
      </c>
      <c r="AM4330" s="25">
        <v>1</v>
      </c>
      <c r="AN4330" s="25" t="s">
        <v>22</v>
      </c>
      <c r="AO4330" s="25" t="s">
        <v>22</v>
      </c>
      <c r="AP4330" s="25" t="s">
        <v>22</v>
      </c>
      <c r="AQ4330" s="25"/>
      <c r="AR4330" s="94"/>
      <c r="AS4330" s="157" t="s">
        <v>22</v>
      </c>
      <c r="AT4330" s="93">
        <v>42551</v>
      </c>
      <c r="AU4330" s="92" t="s">
        <v>22</v>
      </c>
      <c r="AV4330" s="91" t="s">
        <v>48</v>
      </c>
      <c r="AW4330" s="92" t="s">
        <v>48</v>
      </c>
      <c r="AX4330" s="92" t="s">
        <v>48</v>
      </c>
      <c r="AY4330" s="91" t="s">
        <v>152</v>
      </c>
      <c r="AZ4330" s="23"/>
      <c r="BA4330" s="25">
        <v>0</v>
      </c>
      <c r="BB4330" t="s">
        <v>48</v>
      </c>
      <c r="BC4330" t="e">
        <v>#N/A</v>
      </c>
      <c r="BD4330" t="e">
        <f>IF(Z4330=BC4330,"OK")</f>
        <v>#N/A</v>
      </c>
      <c r="BE4330">
        <v>191.76</v>
      </c>
      <c r="BF4330">
        <v>3.726</v>
      </c>
      <c r="BG4330" t="s">
        <v>22</v>
      </c>
      <c r="BH4330" t="s">
        <v>22</v>
      </c>
      <c r="BI4330" t="s">
        <v>22</v>
      </c>
      <c r="BJ4330">
        <v>0</v>
      </c>
      <c r="BK4330">
        <v>0</v>
      </c>
      <c r="BN4330" s="183"/>
    </row>
    <row r="4331" spans="1:66" ht="25.5" x14ac:dyDescent="0.25">
      <c r="A4331" s="1"/>
      <c r="B4331" s="94">
        <v>4318</v>
      </c>
      <c r="C4331" s="43">
        <v>1068794</v>
      </c>
      <c r="D4331" s="25"/>
      <c r="E4331" s="27" t="s">
        <v>1136</v>
      </c>
      <c r="F4331" s="151" t="s">
        <v>21</v>
      </c>
      <c r="G4331" s="25"/>
      <c r="H4331" s="46" t="str">
        <f>IFERROR(IFERROR(IF(SEARCH("Usystems",$E4331)&gt;0,"Usystems"),IF(SEARCH("RIIFO",$E4331)&gt;0,"RIIFO","Uponor")),"Uponor")</f>
        <v>Uponor</v>
      </c>
      <c r="I4331" s="25" t="str">
        <f>IFERROR(MID($D4331,1,7)+0,"")</f>
        <v/>
      </c>
      <c r="J4331" s="25" t="str">
        <f>IFERROR(MID($D4331,10,7)+0,"")</f>
        <v/>
      </c>
      <c r="K4331" s="25" t="str">
        <f>IFERROR(MID($D4331,19,7)+0,"")</f>
        <v/>
      </c>
      <c r="L4331" s="25" t="str">
        <f>IFERROR(MID($D4331,28,7)+0,"")</f>
        <v/>
      </c>
      <c r="M4331" s="25" t="str">
        <f>IF(IFERROR(MID($Q4331,1,7)+0,"")&lt;1130000,IF(INDEX(C:C,MATCH(LEFT(Q4331,7)+0,I:I,0))&lt;1130000,"",INDEX(C:C,MATCH(LEFT(Q4331,7)+0,I:I,0))),IFERROR(MID($Q4331,1,7)+0,""))</f>
        <v/>
      </c>
      <c r="N4331" s="25" t="str">
        <f>IF(IFERROR(MID($Q4331,10,7)+0,"")&lt;1130000,"",IFERROR(MID($Q4331,10,7)+0,""))</f>
        <v/>
      </c>
      <c r="O4331" s="25" t="str">
        <f>IF(IFERROR(MID($Q4331,19,7)+0,"")&lt;1130000,"",IFERROR(MID($Q4331,19,7)+0,""))</f>
        <v/>
      </c>
      <c r="P4331" s="25" t="str">
        <f>IF(M4331="","",IF(N4331="",M4331,M4331&amp;", "&amp;N4331))</f>
        <v/>
      </c>
      <c r="Q4331" s="25"/>
      <c r="R4331" s="25"/>
      <c r="S4331" s="35" t="s">
        <v>109</v>
      </c>
      <c r="T4331" s="25" t="s">
        <v>36</v>
      </c>
      <c r="U4331" s="185">
        <v>261115</v>
      </c>
      <c r="V4331" s="188">
        <v>261115</v>
      </c>
      <c r="W4331" s="189">
        <v>261115</v>
      </c>
      <c r="X4331" s="31">
        <v>261115</v>
      </c>
      <c r="Y4331" s="90">
        <f>IFERROR(ROUND(X4331/W4331-1,2),"")</f>
        <v>0</v>
      </c>
      <c r="Z4331" s="31">
        <f>IF(OR(S4331="VLD MLC components",S4331="VLD MLC pipes",S4331="VLD PEX components",S4331="VLD PEX pipes",S4331="VLD PHC components",S4331="VLD PHC pipes",S4331="Controls VLD"),"По запросу",X4331)</f>
        <v>261115</v>
      </c>
      <c r="AA4331" s="63">
        <f>ROUND(X4331/1.2,3)</f>
        <v>217595.83300000001</v>
      </c>
      <c r="AB4331" s="23">
        <v>217595.83300000001</v>
      </c>
      <c r="AC4331" s="190">
        <f>IFERROR(ROUND(AA4331/AB4331-1,2),"")</f>
        <v>0</v>
      </c>
      <c r="AD4331" s="25">
        <v>236.1</v>
      </c>
      <c r="AE4331" s="25">
        <v>4.8600000000000003</v>
      </c>
      <c r="AF4331" s="25">
        <v>0</v>
      </c>
      <c r="AG4331" s="25" t="s">
        <v>22</v>
      </c>
      <c r="AH4331" s="25">
        <v>0</v>
      </c>
      <c r="AI4331" s="25">
        <v>0</v>
      </c>
      <c r="AJ4331" s="25" t="s">
        <v>20</v>
      </c>
      <c r="AK4331" s="42" t="s">
        <v>19</v>
      </c>
      <c r="AL4331" s="25" t="s">
        <v>20</v>
      </c>
      <c r="AM4331" s="25">
        <v>1</v>
      </c>
      <c r="AN4331" s="25" t="s">
        <v>22</v>
      </c>
      <c r="AO4331" s="25" t="s">
        <v>22</v>
      </c>
      <c r="AP4331" s="25" t="s">
        <v>22</v>
      </c>
      <c r="AQ4331" s="25"/>
      <c r="AR4331" s="94"/>
      <c r="AS4331" s="157" t="s">
        <v>22</v>
      </c>
      <c r="AT4331" s="93">
        <v>42551</v>
      </c>
      <c r="AU4331" s="92" t="s">
        <v>22</v>
      </c>
      <c r="AV4331" s="91" t="s">
        <v>48</v>
      </c>
      <c r="AW4331" s="92" t="s">
        <v>48</v>
      </c>
      <c r="AX4331" s="92" t="s">
        <v>48</v>
      </c>
      <c r="AY4331" s="91" t="s">
        <v>152</v>
      </c>
      <c r="AZ4331" s="23"/>
      <c r="BA4331" s="25">
        <v>0</v>
      </c>
      <c r="BB4331" t="s">
        <v>48</v>
      </c>
      <c r="BC4331" t="e">
        <v>#N/A</v>
      </c>
      <c r="BD4331" t="e">
        <f>IF(Z4331=BC4331,"OK")</f>
        <v>#N/A</v>
      </c>
      <c r="BE4331">
        <v>236.1</v>
      </c>
      <c r="BF4331">
        <v>4.8600000000000003</v>
      </c>
      <c r="BG4331" t="s">
        <v>22</v>
      </c>
      <c r="BH4331" t="s">
        <v>22</v>
      </c>
      <c r="BI4331" t="s">
        <v>22</v>
      </c>
      <c r="BJ4331">
        <v>0</v>
      </c>
      <c r="BK4331">
        <v>0</v>
      </c>
      <c r="BN4331" s="183"/>
    </row>
    <row r="4332" spans="1:66" ht="25.5" x14ac:dyDescent="0.25">
      <c r="A4332" s="1"/>
      <c r="B4332" s="94">
        <v>4319</v>
      </c>
      <c r="C4332" s="43">
        <v>1068797</v>
      </c>
      <c r="D4332" s="25"/>
      <c r="E4332" s="27" t="s">
        <v>1135</v>
      </c>
      <c r="F4332" s="151" t="s">
        <v>21</v>
      </c>
      <c r="G4332" s="25"/>
      <c r="H4332" s="46" t="str">
        <f>IFERROR(IFERROR(IF(SEARCH("Usystems",$E4332)&gt;0,"Usystems"),IF(SEARCH("RIIFO",$E4332)&gt;0,"RIIFO","Uponor")),"Uponor")</f>
        <v>Uponor</v>
      </c>
      <c r="I4332" s="25" t="str">
        <f>IFERROR(MID($D4332,1,7)+0,"")</f>
        <v/>
      </c>
      <c r="J4332" s="25" t="str">
        <f>IFERROR(MID($D4332,10,7)+0,"")</f>
        <v/>
      </c>
      <c r="K4332" s="25" t="str">
        <f>IFERROR(MID($D4332,19,7)+0,"")</f>
        <v/>
      </c>
      <c r="L4332" s="25" t="str">
        <f>IFERROR(MID($D4332,28,7)+0,"")</f>
        <v/>
      </c>
      <c r="M4332" s="25" t="str">
        <f>IF(IFERROR(MID($Q4332,1,7)+0,"")&lt;1130000,IF(INDEX(C:C,MATCH(LEFT(Q4332,7)+0,I:I,0))&lt;1130000,"",INDEX(C:C,MATCH(LEFT(Q4332,7)+0,I:I,0))),IFERROR(MID($Q4332,1,7)+0,""))</f>
        <v/>
      </c>
      <c r="N4332" s="25" t="str">
        <f>IF(IFERROR(MID($Q4332,10,7)+0,"")&lt;1130000,"",IFERROR(MID($Q4332,10,7)+0,""))</f>
        <v/>
      </c>
      <c r="O4332" s="25" t="str">
        <f>IF(IFERROR(MID($Q4332,19,7)+0,"")&lt;1130000,"",IFERROR(MID($Q4332,19,7)+0,""))</f>
        <v/>
      </c>
      <c r="P4332" s="25" t="str">
        <f>IF(M4332="","",IF(N4332="",M4332,M4332&amp;", "&amp;N4332))</f>
        <v/>
      </c>
      <c r="Q4332" s="25"/>
      <c r="R4332" s="25"/>
      <c r="S4332" s="35" t="s">
        <v>109</v>
      </c>
      <c r="T4332" s="25" t="s">
        <v>36</v>
      </c>
      <c r="U4332" s="185">
        <v>334676</v>
      </c>
      <c r="V4332" s="188">
        <v>334676</v>
      </c>
      <c r="W4332" s="189">
        <v>334676</v>
      </c>
      <c r="X4332" s="31">
        <v>334676</v>
      </c>
      <c r="Y4332" s="90">
        <f>IFERROR(ROUND(X4332/W4332-1,2),"")</f>
        <v>0</v>
      </c>
      <c r="Z4332" s="31">
        <f>IF(OR(S4332="VLD MLC components",S4332="VLD MLC pipes",S4332="VLD PEX components",S4332="VLD PEX pipes",S4332="VLD PHC components",S4332="VLD PHC pipes",S4332="Controls VLD"),"По запросу",X4332)</f>
        <v>334676</v>
      </c>
      <c r="AA4332" s="63">
        <f>ROUND(X4332/1.2,3)</f>
        <v>278896.66700000002</v>
      </c>
      <c r="AB4332" s="23">
        <v>278896.66700000002</v>
      </c>
      <c r="AC4332" s="190">
        <f>IFERROR(ROUND(AA4332/AB4332-1,2),"")</f>
        <v>0</v>
      </c>
      <c r="AD4332" s="25">
        <v>373.2</v>
      </c>
      <c r="AE4332" s="25">
        <v>7.5940000000000003</v>
      </c>
      <c r="AF4332" s="25">
        <v>0</v>
      </c>
      <c r="AG4332" s="25" t="s">
        <v>22</v>
      </c>
      <c r="AH4332" s="25">
        <v>0</v>
      </c>
      <c r="AI4332" s="25">
        <v>0</v>
      </c>
      <c r="AJ4332" s="25" t="s">
        <v>20</v>
      </c>
      <c r="AK4332" s="42" t="s">
        <v>19</v>
      </c>
      <c r="AL4332" s="25" t="s">
        <v>20</v>
      </c>
      <c r="AM4332" s="25">
        <v>1</v>
      </c>
      <c r="AN4332" s="25" t="s">
        <v>22</v>
      </c>
      <c r="AO4332" s="25" t="s">
        <v>22</v>
      </c>
      <c r="AP4332" s="25" t="s">
        <v>22</v>
      </c>
      <c r="AQ4332" s="25"/>
      <c r="AR4332" s="94"/>
      <c r="AS4332" s="157" t="s">
        <v>22</v>
      </c>
      <c r="AT4332" s="93">
        <v>42551</v>
      </c>
      <c r="AU4332" s="92" t="s">
        <v>22</v>
      </c>
      <c r="AV4332" s="91" t="s">
        <v>48</v>
      </c>
      <c r="AW4332" s="92" t="s">
        <v>48</v>
      </c>
      <c r="AX4332" s="92" t="s">
        <v>48</v>
      </c>
      <c r="AY4332" s="91" t="s">
        <v>152</v>
      </c>
      <c r="AZ4332" s="23"/>
      <c r="BA4332" s="25">
        <v>0</v>
      </c>
      <c r="BB4332" t="s">
        <v>48</v>
      </c>
      <c r="BC4332" t="e">
        <v>#N/A</v>
      </c>
      <c r="BD4332" t="e">
        <f>IF(Z4332=BC4332,"OK")</f>
        <v>#N/A</v>
      </c>
      <c r="BE4332">
        <v>373.2</v>
      </c>
      <c r="BF4332">
        <v>7.5940000000000003</v>
      </c>
      <c r="BG4332" t="s">
        <v>22</v>
      </c>
      <c r="BH4332" t="s">
        <v>22</v>
      </c>
      <c r="BI4332" t="s">
        <v>22</v>
      </c>
      <c r="BJ4332">
        <v>0</v>
      </c>
      <c r="BK4332">
        <v>0</v>
      </c>
      <c r="BN4332" s="183"/>
    </row>
    <row r="4333" spans="1:66" ht="25.5" x14ac:dyDescent="0.25">
      <c r="A4333" s="1"/>
      <c r="B4333" s="94">
        <v>4320</v>
      </c>
      <c r="C4333" s="43">
        <v>1066620</v>
      </c>
      <c r="D4333" s="25"/>
      <c r="E4333" s="27" t="s">
        <v>1134</v>
      </c>
      <c r="F4333" s="151" t="s">
        <v>21</v>
      </c>
      <c r="G4333" s="25"/>
      <c r="H4333" s="46" t="str">
        <f>IFERROR(IFERROR(IF(SEARCH("Usystems",$E4333)&gt;0,"Usystems"),IF(SEARCH("RIIFO",$E4333)&gt;0,"RIIFO","Uponor")),"Uponor")</f>
        <v>Uponor</v>
      </c>
      <c r="I4333" s="25" t="str">
        <f>IFERROR(MID($D4333,1,7)+0,"")</f>
        <v/>
      </c>
      <c r="J4333" s="25" t="str">
        <f>IFERROR(MID($D4333,10,7)+0,"")</f>
        <v/>
      </c>
      <c r="K4333" s="25" t="str">
        <f>IFERROR(MID($D4333,19,7)+0,"")</f>
        <v/>
      </c>
      <c r="L4333" s="25" t="str">
        <f>IFERROR(MID($D4333,28,7)+0,"")</f>
        <v/>
      </c>
      <c r="M4333" s="25" t="str">
        <f>IF(IFERROR(MID($Q4333,1,7)+0,"")&lt;1130000,IF(INDEX(C:C,MATCH(LEFT(Q4333,7)+0,I:I,0))&lt;1130000,"",INDEX(C:C,MATCH(LEFT(Q4333,7)+0,I:I,0))),IFERROR(MID($Q4333,1,7)+0,""))</f>
        <v/>
      </c>
      <c r="N4333" s="25" t="str">
        <f>IF(IFERROR(MID($Q4333,10,7)+0,"")&lt;1130000,"",IFERROR(MID($Q4333,10,7)+0,""))</f>
        <v/>
      </c>
      <c r="O4333" s="25" t="str">
        <f>IF(IFERROR(MID($Q4333,19,7)+0,"")&lt;1130000,"",IFERROR(MID($Q4333,19,7)+0,""))</f>
        <v/>
      </c>
      <c r="P4333" s="25" t="str">
        <f>IF(M4333="","",IF(N4333="",M4333,M4333&amp;", "&amp;N4333))</f>
        <v/>
      </c>
      <c r="Q4333" s="25"/>
      <c r="R4333" s="25"/>
      <c r="S4333" s="35" t="s">
        <v>109</v>
      </c>
      <c r="T4333" s="25" t="s">
        <v>36</v>
      </c>
      <c r="U4333" s="185">
        <v>85290</v>
      </c>
      <c r="V4333" s="188">
        <v>85290</v>
      </c>
      <c r="W4333" s="189">
        <v>85290</v>
      </c>
      <c r="X4333" s="31">
        <v>85290</v>
      </c>
      <c r="Y4333" s="90">
        <f>IFERROR(ROUND(X4333/W4333-1,2),"")</f>
        <v>0</v>
      </c>
      <c r="Z4333" s="31">
        <f>IF(OR(S4333="VLD MLC components",S4333="VLD MLC pipes",S4333="VLD PEX components",S4333="VLD PEX pipes",S4333="VLD PHC components",S4333="VLD PHC pipes",S4333="Controls VLD"),"По запросу",X4333)</f>
        <v>85290</v>
      </c>
      <c r="AA4333" s="63">
        <f>ROUND(X4333/1.2,3)</f>
        <v>71075</v>
      </c>
      <c r="AB4333" s="23">
        <v>71075</v>
      </c>
      <c r="AC4333" s="190">
        <f>IFERROR(ROUND(AA4333/AB4333-1,2),"")</f>
        <v>0</v>
      </c>
      <c r="AD4333" s="25">
        <v>72.900000000000006</v>
      </c>
      <c r="AE4333" s="25">
        <v>1.2757499999999999</v>
      </c>
      <c r="AF4333" s="25">
        <v>0</v>
      </c>
      <c r="AG4333" s="25" t="s">
        <v>22</v>
      </c>
      <c r="AH4333" s="25">
        <v>0</v>
      </c>
      <c r="AI4333" s="25">
        <v>0</v>
      </c>
      <c r="AJ4333" s="25" t="s">
        <v>20</v>
      </c>
      <c r="AK4333" s="42" t="s">
        <v>19</v>
      </c>
      <c r="AL4333" s="25" t="s">
        <v>20</v>
      </c>
      <c r="AM4333" s="25">
        <v>1</v>
      </c>
      <c r="AN4333" s="25" t="s">
        <v>22</v>
      </c>
      <c r="AO4333" s="25" t="s">
        <v>22</v>
      </c>
      <c r="AP4333" s="25" t="s">
        <v>22</v>
      </c>
      <c r="AQ4333" s="25"/>
      <c r="AR4333" s="94"/>
      <c r="AS4333" s="157" t="s">
        <v>22</v>
      </c>
      <c r="AT4333" s="93">
        <v>42551</v>
      </c>
      <c r="AU4333" s="92" t="s">
        <v>22</v>
      </c>
      <c r="AV4333" s="91" t="s">
        <v>48</v>
      </c>
      <c r="AW4333" s="92" t="s">
        <v>48</v>
      </c>
      <c r="AX4333" s="92" t="s">
        <v>48</v>
      </c>
      <c r="AY4333" s="91" t="s">
        <v>152</v>
      </c>
      <c r="AZ4333" s="23"/>
      <c r="BA4333" s="25">
        <v>0</v>
      </c>
      <c r="BB4333" t="s">
        <v>48</v>
      </c>
      <c r="BC4333" t="e">
        <v>#N/A</v>
      </c>
      <c r="BD4333" t="e">
        <f>IF(Z4333=BC4333,"OK")</f>
        <v>#N/A</v>
      </c>
      <c r="BE4333">
        <v>72.900000000000006</v>
      </c>
      <c r="BF4333">
        <v>1.2757499999999999</v>
      </c>
      <c r="BG4333" t="s">
        <v>22</v>
      </c>
      <c r="BH4333" t="s">
        <v>22</v>
      </c>
      <c r="BI4333" t="s">
        <v>22</v>
      </c>
      <c r="BJ4333">
        <v>0</v>
      </c>
      <c r="BK4333">
        <v>0</v>
      </c>
      <c r="BN4333" s="183"/>
    </row>
    <row r="4334" spans="1:66" ht="25.5" x14ac:dyDescent="0.25">
      <c r="A4334" s="1"/>
      <c r="B4334" s="94">
        <v>4321</v>
      </c>
      <c r="C4334" s="43">
        <v>1066623</v>
      </c>
      <c r="D4334" s="25"/>
      <c r="E4334" s="27" t="s">
        <v>1133</v>
      </c>
      <c r="F4334" s="151" t="s">
        <v>21</v>
      </c>
      <c r="G4334" s="25"/>
      <c r="H4334" s="46" t="str">
        <f>IFERROR(IFERROR(IF(SEARCH("Usystems",$E4334)&gt;0,"Usystems"),IF(SEARCH("RIIFO",$E4334)&gt;0,"RIIFO","Uponor")),"Uponor")</f>
        <v>Uponor</v>
      </c>
      <c r="I4334" s="25" t="str">
        <f>IFERROR(MID($D4334,1,7)+0,"")</f>
        <v/>
      </c>
      <c r="J4334" s="25" t="str">
        <f>IFERROR(MID($D4334,10,7)+0,"")</f>
        <v/>
      </c>
      <c r="K4334" s="25" t="str">
        <f>IFERROR(MID($D4334,19,7)+0,"")</f>
        <v/>
      </c>
      <c r="L4334" s="25" t="str">
        <f>IFERROR(MID($D4334,28,7)+0,"")</f>
        <v/>
      </c>
      <c r="M4334" s="25" t="str">
        <f>IF(IFERROR(MID($Q4334,1,7)+0,"")&lt;1130000,IF(INDEX(C:C,MATCH(LEFT(Q4334,7)+0,I:I,0))&lt;1130000,"",INDEX(C:C,MATCH(LEFT(Q4334,7)+0,I:I,0))),IFERROR(MID($Q4334,1,7)+0,""))</f>
        <v/>
      </c>
      <c r="N4334" s="25" t="str">
        <f>IF(IFERROR(MID($Q4334,10,7)+0,"")&lt;1130000,"",IFERROR(MID($Q4334,10,7)+0,""))</f>
        <v/>
      </c>
      <c r="O4334" s="25" t="str">
        <f>IF(IFERROR(MID($Q4334,19,7)+0,"")&lt;1130000,"",IFERROR(MID($Q4334,19,7)+0,""))</f>
        <v/>
      </c>
      <c r="P4334" s="25" t="str">
        <f>IF(M4334="","",IF(N4334="",M4334,M4334&amp;", "&amp;N4334))</f>
        <v/>
      </c>
      <c r="Q4334" s="25"/>
      <c r="R4334" s="25"/>
      <c r="S4334" s="35" t="s">
        <v>109</v>
      </c>
      <c r="T4334" s="25" t="s">
        <v>36</v>
      </c>
      <c r="U4334" s="185">
        <v>126884</v>
      </c>
      <c r="V4334" s="188">
        <v>126884</v>
      </c>
      <c r="W4334" s="189">
        <v>126884</v>
      </c>
      <c r="X4334" s="31">
        <v>126884</v>
      </c>
      <c r="Y4334" s="90">
        <f>IFERROR(ROUND(X4334/W4334-1,2),"")</f>
        <v>0</v>
      </c>
      <c r="Z4334" s="31">
        <f>IF(OR(S4334="VLD MLC components",S4334="VLD MLC pipes",S4334="VLD PEX components",S4334="VLD PEX pipes",S4334="VLD PHC components",S4334="VLD PHC pipes",S4334="Controls VLD"),"По запросу",X4334)</f>
        <v>126884</v>
      </c>
      <c r="AA4334" s="63">
        <f>ROUND(X4334/1.2,3)</f>
        <v>105736.667</v>
      </c>
      <c r="AB4334" s="23">
        <v>105736.667</v>
      </c>
      <c r="AC4334" s="190">
        <f>IFERROR(ROUND(AA4334/AB4334-1,2),"")</f>
        <v>0</v>
      </c>
      <c r="AD4334" s="25">
        <v>126.24</v>
      </c>
      <c r="AE4334" s="25">
        <v>1.9756800000000001</v>
      </c>
      <c r="AF4334" s="25">
        <v>0</v>
      </c>
      <c r="AG4334" s="25" t="s">
        <v>22</v>
      </c>
      <c r="AH4334" s="25">
        <v>0</v>
      </c>
      <c r="AI4334" s="25">
        <v>0</v>
      </c>
      <c r="AJ4334" s="25" t="s">
        <v>20</v>
      </c>
      <c r="AK4334" s="42" t="s">
        <v>19</v>
      </c>
      <c r="AL4334" s="25" t="s">
        <v>20</v>
      </c>
      <c r="AM4334" s="25">
        <v>1</v>
      </c>
      <c r="AN4334" s="25" t="s">
        <v>22</v>
      </c>
      <c r="AO4334" s="25" t="s">
        <v>22</v>
      </c>
      <c r="AP4334" s="25" t="s">
        <v>22</v>
      </c>
      <c r="AQ4334" s="25"/>
      <c r="AR4334" s="94"/>
      <c r="AS4334" s="157" t="s">
        <v>22</v>
      </c>
      <c r="AT4334" s="93">
        <v>42551</v>
      </c>
      <c r="AU4334" s="92" t="s">
        <v>22</v>
      </c>
      <c r="AV4334" s="91" t="s">
        <v>48</v>
      </c>
      <c r="AW4334" s="92" t="s">
        <v>48</v>
      </c>
      <c r="AX4334" s="92" t="s">
        <v>48</v>
      </c>
      <c r="AY4334" s="91" t="s">
        <v>152</v>
      </c>
      <c r="AZ4334" s="23"/>
      <c r="BA4334" s="25">
        <v>0</v>
      </c>
      <c r="BB4334" t="s">
        <v>48</v>
      </c>
      <c r="BC4334" t="e">
        <v>#N/A</v>
      </c>
      <c r="BD4334" t="e">
        <f>IF(Z4334=BC4334,"OK")</f>
        <v>#N/A</v>
      </c>
      <c r="BE4334">
        <v>126.24</v>
      </c>
      <c r="BF4334">
        <v>1.9756800000000001</v>
      </c>
      <c r="BG4334" t="s">
        <v>22</v>
      </c>
      <c r="BH4334" t="s">
        <v>22</v>
      </c>
      <c r="BI4334" t="s">
        <v>22</v>
      </c>
      <c r="BJ4334">
        <v>0</v>
      </c>
      <c r="BK4334">
        <v>0</v>
      </c>
      <c r="BN4334" s="183"/>
    </row>
    <row r="4335" spans="1:66" ht="25.5" x14ac:dyDescent="0.25">
      <c r="A4335" s="1"/>
      <c r="B4335" s="94">
        <v>4322</v>
      </c>
      <c r="C4335" s="43">
        <v>1066626</v>
      </c>
      <c r="D4335" s="25"/>
      <c r="E4335" s="27" t="s">
        <v>1132</v>
      </c>
      <c r="F4335" s="151" t="s">
        <v>21</v>
      </c>
      <c r="G4335" s="25"/>
      <c r="H4335" s="46" t="str">
        <f>IFERROR(IFERROR(IF(SEARCH("Usystems",$E4335)&gt;0,"Usystems"),IF(SEARCH("RIIFO",$E4335)&gt;0,"RIIFO","Uponor")),"Uponor")</f>
        <v>Uponor</v>
      </c>
      <c r="I4335" s="25" t="str">
        <f>IFERROR(MID($D4335,1,7)+0,"")</f>
        <v/>
      </c>
      <c r="J4335" s="25" t="str">
        <f>IFERROR(MID($D4335,10,7)+0,"")</f>
        <v/>
      </c>
      <c r="K4335" s="25" t="str">
        <f>IFERROR(MID($D4335,19,7)+0,"")</f>
        <v/>
      </c>
      <c r="L4335" s="25" t="str">
        <f>IFERROR(MID($D4335,28,7)+0,"")</f>
        <v/>
      </c>
      <c r="M4335" s="25" t="str">
        <f>IF(IFERROR(MID($Q4335,1,7)+0,"")&lt;1130000,IF(INDEX(C:C,MATCH(LEFT(Q4335,7)+0,I:I,0))&lt;1130000,"",INDEX(C:C,MATCH(LEFT(Q4335,7)+0,I:I,0))),IFERROR(MID($Q4335,1,7)+0,""))</f>
        <v/>
      </c>
      <c r="N4335" s="25" t="str">
        <f>IF(IFERROR(MID($Q4335,10,7)+0,"")&lt;1130000,"",IFERROR(MID($Q4335,10,7)+0,""))</f>
        <v/>
      </c>
      <c r="O4335" s="25" t="str">
        <f>IF(IFERROR(MID($Q4335,19,7)+0,"")&lt;1130000,"",IFERROR(MID($Q4335,19,7)+0,""))</f>
        <v/>
      </c>
      <c r="P4335" s="25" t="str">
        <f>IF(M4335="","",IF(N4335="",M4335,M4335&amp;", "&amp;N4335))</f>
        <v/>
      </c>
      <c r="Q4335" s="25"/>
      <c r="R4335" s="25"/>
      <c r="S4335" s="35" t="s">
        <v>109</v>
      </c>
      <c r="T4335" s="25" t="s">
        <v>36</v>
      </c>
      <c r="U4335" s="185">
        <v>151714</v>
      </c>
      <c r="V4335" s="188">
        <v>151714</v>
      </c>
      <c r="W4335" s="189">
        <v>151714</v>
      </c>
      <c r="X4335" s="31">
        <v>151714</v>
      </c>
      <c r="Y4335" s="90">
        <f>IFERROR(ROUND(X4335/W4335-1,2),"")</f>
        <v>0</v>
      </c>
      <c r="Z4335" s="31">
        <f>IF(OR(S4335="VLD MLC components",S4335="VLD MLC pipes",S4335="VLD PEX components",S4335="VLD PEX pipes",S4335="VLD PHC components",S4335="VLD PHC pipes",S4335="Controls VLD"),"По запросу",X4335)</f>
        <v>151714</v>
      </c>
      <c r="AA4335" s="63">
        <f>ROUND(X4335/1.2,3)</f>
        <v>126428.333</v>
      </c>
      <c r="AB4335" s="23">
        <v>126428.333</v>
      </c>
      <c r="AC4335" s="190">
        <f>IFERROR(ROUND(AA4335/AB4335-1,2),"")</f>
        <v>0</v>
      </c>
      <c r="AD4335" s="25">
        <v>171</v>
      </c>
      <c r="AE4335" s="25">
        <v>2.870438</v>
      </c>
      <c r="AF4335" s="25">
        <v>0</v>
      </c>
      <c r="AG4335" s="25" t="s">
        <v>22</v>
      </c>
      <c r="AH4335" s="25">
        <v>0</v>
      </c>
      <c r="AI4335" s="25">
        <v>0</v>
      </c>
      <c r="AJ4335" s="25" t="s">
        <v>20</v>
      </c>
      <c r="AK4335" s="42" t="s">
        <v>19</v>
      </c>
      <c r="AL4335" s="25" t="s">
        <v>20</v>
      </c>
      <c r="AM4335" s="25">
        <v>1</v>
      </c>
      <c r="AN4335" s="25" t="s">
        <v>22</v>
      </c>
      <c r="AO4335" s="25" t="s">
        <v>22</v>
      </c>
      <c r="AP4335" s="25" t="s">
        <v>22</v>
      </c>
      <c r="AQ4335" s="25"/>
      <c r="AR4335" s="94"/>
      <c r="AS4335" s="157" t="s">
        <v>22</v>
      </c>
      <c r="AT4335" s="93">
        <v>42551</v>
      </c>
      <c r="AU4335" s="92" t="s">
        <v>22</v>
      </c>
      <c r="AV4335" s="91" t="s">
        <v>48</v>
      </c>
      <c r="AW4335" s="92" t="s">
        <v>48</v>
      </c>
      <c r="AX4335" s="92" t="s">
        <v>48</v>
      </c>
      <c r="AY4335" s="91" t="s">
        <v>152</v>
      </c>
      <c r="AZ4335" s="23"/>
      <c r="BA4335" s="25">
        <v>0</v>
      </c>
      <c r="BB4335" t="s">
        <v>48</v>
      </c>
      <c r="BC4335" t="e">
        <v>#N/A</v>
      </c>
      <c r="BD4335" t="e">
        <f>IF(Z4335=BC4335,"OK")</f>
        <v>#N/A</v>
      </c>
      <c r="BE4335">
        <v>171</v>
      </c>
      <c r="BF4335">
        <v>2.870438</v>
      </c>
      <c r="BG4335" t="s">
        <v>22</v>
      </c>
      <c r="BH4335" t="s">
        <v>22</v>
      </c>
      <c r="BI4335" t="s">
        <v>22</v>
      </c>
      <c r="BJ4335">
        <v>0</v>
      </c>
      <c r="BK4335">
        <v>0</v>
      </c>
      <c r="BN4335" s="183"/>
    </row>
    <row r="4336" spans="1:66" ht="25.5" x14ac:dyDescent="0.25">
      <c r="A4336" s="1"/>
      <c r="B4336" s="94">
        <v>4323</v>
      </c>
      <c r="C4336" s="43">
        <v>1066720</v>
      </c>
      <c r="D4336" s="25"/>
      <c r="E4336" s="27" t="s">
        <v>1131</v>
      </c>
      <c r="F4336" s="151" t="s">
        <v>21</v>
      </c>
      <c r="G4336" s="25"/>
      <c r="H4336" s="46" t="str">
        <f>IFERROR(IFERROR(IF(SEARCH("Usystems",$E4336)&gt;0,"Usystems"),IF(SEARCH("RIIFO",$E4336)&gt;0,"RIIFO","Uponor")),"Uponor")</f>
        <v>Uponor</v>
      </c>
      <c r="I4336" s="25" t="str">
        <f>IFERROR(MID($D4336,1,7)+0,"")</f>
        <v/>
      </c>
      <c r="J4336" s="25" t="str">
        <f>IFERROR(MID($D4336,10,7)+0,"")</f>
        <v/>
      </c>
      <c r="K4336" s="25" t="str">
        <f>IFERROR(MID($D4336,19,7)+0,"")</f>
        <v/>
      </c>
      <c r="L4336" s="25" t="str">
        <f>IFERROR(MID($D4336,28,7)+0,"")</f>
        <v/>
      </c>
      <c r="M4336" s="25" t="str">
        <f>IF(IFERROR(MID($Q4336,1,7)+0,"")&lt;1130000,IF(INDEX(C:C,MATCH(LEFT(Q4336,7)+0,I:I,0))&lt;1130000,"",INDEX(C:C,MATCH(LEFT(Q4336,7)+0,I:I,0))),IFERROR(MID($Q4336,1,7)+0,""))</f>
        <v/>
      </c>
      <c r="N4336" s="25" t="str">
        <f>IF(IFERROR(MID($Q4336,10,7)+0,"")&lt;1130000,"",IFERROR(MID($Q4336,10,7)+0,""))</f>
        <v/>
      </c>
      <c r="O4336" s="25" t="str">
        <f>IF(IFERROR(MID($Q4336,19,7)+0,"")&lt;1130000,"",IFERROR(MID($Q4336,19,7)+0,""))</f>
        <v/>
      </c>
      <c r="P4336" s="25" t="str">
        <f>IF(M4336="","",IF(N4336="",M4336,M4336&amp;", "&amp;N4336))</f>
        <v/>
      </c>
      <c r="Q4336" s="25"/>
      <c r="R4336" s="25"/>
      <c r="S4336" s="35" t="s">
        <v>109</v>
      </c>
      <c r="T4336" s="25" t="s">
        <v>36</v>
      </c>
      <c r="U4336" s="185">
        <v>5037</v>
      </c>
      <c r="V4336" s="188">
        <v>5037</v>
      </c>
      <c r="W4336" s="189">
        <v>5037</v>
      </c>
      <c r="X4336" s="31">
        <v>5037</v>
      </c>
      <c r="Y4336" s="90">
        <f>IFERROR(ROUND(X4336/W4336-1,2),"")</f>
        <v>0</v>
      </c>
      <c r="Z4336" s="31">
        <f>IF(OR(S4336="VLD MLC components",S4336="VLD MLC pipes",S4336="VLD PEX components",S4336="VLD PEX pipes",S4336="VLD PHC components",S4336="VLD PHC pipes",S4336="Controls VLD"),"По запросу",X4336)</f>
        <v>5037</v>
      </c>
      <c r="AA4336" s="63">
        <f>ROUND(X4336/1.2,3)</f>
        <v>4197.5</v>
      </c>
      <c r="AB4336" s="23">
        <v>4197.5</v>
      </c>
      <c r="AC4336" s="190">
        <f>IFERROR(ROUND(AA4336/AB4336-1,2),"")</f>
        <v>0</v>
      </c>
      <c r="AD4336" s="25">
        <v>1.4</v>
      </c>
      <c r="AE4336" s="25">
        <v>0.01</v>
      </c>
      <c r="AF4336" s="25">
        <v>0</v>
      </c>
      <c r="AG4336" s="25" t="s">
        <v>22</v>
      </c>
      <c r="AH4336" s="25">
        <v>0</v>
      </c>
      <c r="AI4336" s="25">
        <v>0</v>
      </c>
      <c r="AJ4336" s="25" t="s">
        <v>20</v>
      </c>
      <c r="AK4336" s="42" t="s">
        <v>19</v>
      </c>
      <c r="AL4336" s="25" t="s">
        <v>20</v>
      </c>
      <c r="AM4336" s="25">
        <v>1</v>
      </c>
      <c r="AN4336" s="25" t="s">
        <v>22</v>
      </c>
      <c r="AO4336" s="25" t="s">
        <v>22</v>
      </c>
      <c r="AP4336" s="25" t="s">
        <v>22</v>
      </c>
      <c r="AQ4336" s="25"/>
      <c r="AR4336" s="94"/>
      <c r="AS4336" s="157" t="s">
        <v>22</v>
      </c>
      <c r="AT4336" s="93">
        <v>42551</v>
      </c>
      <c r="AU4336" s="92" t="s">
        <v>22</v>
      </c>
      <c r="AV4336" s="91" t="s">
        <v>48</v>
      </c>
      <c r="AW4336" s="92" t="s">
        <v>48</v>
      </c>
      <c r="AX4336" s="92" t="s">
        <v>48</v>
      </c>
      <c r="AY4336" s="91" t="s">
        <v>152</v>
      </c>
      <c r="AZ4336" s="23"/>
      <c r="BA4336" s="25">
        <v>0</v>
      </c>
      <c r="BB4336" t="s">
        <v>48</v>
      </c>
      <c r="BC4336" t="e">
        <v>#N/A</v>
      </c>
      <c r="BD4336" t="e">
        <f>IF(Z4336=BC4336,"OK")</f>
        <v>#N/A</v>
      </c>
      <c r="BE4336">
        <v>1.4</v>
      </c>
      <c r="BF4336">
        <v>0.01</v>
      </c>
      <c r="BG4336" t="s">
        <v>22</v>
      </c>
      <c r="BH4336" t="s">
        <v>22</v>
      </c>
      <c r="BI4336" t="s">
        <v>22</v>
      </c>
      <c r="BJ4336">
        <v>0</v>
      </c>
      <c r="BK4336">
        <v>0</v>
      </c>
      <c r="BN4336" s="183"/>
    </row>
    <row r="4337" spans="1:66" ht="25.5" x14ac:dyDescent="0.25">
      <c r="A4337" s="1"/>
      <c r="B4337" s="94">
        <v>4324</v>
      </c>
      <c r="C4337" s="43">
        <v>1066721</v>
      </c>
      <c r="D4337" s="25"/>
      <c r="E4337" s="27" t="s">
        <v>1130</v>
      </c>
      <c r="F4337" s="151" t="s">
        <v>21</v>
      </c>
      <c r="G4337" s="25"/>
      <c r="H4337" s="46" t="str">
        <f>IFERROR(IFERROR(IF(SEARCH("Usystems",$E4337)&gt;0,"Usystems"),IF(SEARCH("RIIFO",$E4337)&gt;0,"RIIFO","Uponor")),"Uponor")</f>
        <v>Uponor</v>
      </c>
      <c r="I4337" s="25" t="str">
        <f>IFERROR(MID($D4337,1,7)+0,"")</f>
        <v/>
      </c>
      <c r="J4337" s="25" t="str">
        <f>IFERROR(MID($D4337,10,7)+0,"")</f>
        <v/>
      </c>
      <c r="K4337" s="25" t="str">
        <f>IFERROR(MID($D4337,19,7)+0,"")</f>
        <v/>
      </c>
      <c r="L4337" s="25" t="str">
        <f>IFERROR(MID($D4337,28,7)+0,"")</f>
        <v/>
      </c>
      <c r="M4337" s="25" t="str">
        <f>IF(IFERROR(MID($Q4337,1,7)+0,"")&lt;1130000,IF(INDEX(C:C,MATCH(LEFT(Q4337,7)+0,I:I,0))&lt;1130000,"",INDEX(C:C,MATCH(LEFT(Q4337,7)+0,I:I,0))),IFERROR(MID($Q4337,1,7)+0,""))</f>
        <v/>
      </c>
      <c r="N4337" s="25" t="str">
        <f>IF(IFERROR(MID($Q4337,10,7)+0,"")&lt;1130000,"",IFERROR(MID($Q4337,10,7)+0,""))</f>
        <v/>
      </c>
      <c r="O4337" s="25" t="str">
        <f>IF(IFERROR(MID($Q4337,19,7)+0,"")&lt;1130000,"",IFERROR(MID($Q4337,19,7)+0,""))</f>
        <v/>
      </c>
      <c r="P4337" s="25" t="str">
        <f>IF(M4337="","",IF(N4337="",M4337,M4337&amp;", "&amp;N4337))</f>
        <v/>
      </c>
      <c r="Q4337" s="25"/>
      <c r="R4337" s="25"/>
      <c r="S4337" s="35" t="s">
        <v>109</v>
      </c>
      <c r="T4337" s="25" t="s">
        <v>36</v>
      </c>
      <c r="U4337" s="185">
        <v>6038</v>
      </c>
      <c r="V4337" s="188">
        <v>6038</v>
      </c>
      <c r="W4337" s="189">
        <v>6038</v>
      </c>
      <c r="X4337" s="31">
        <v>6038</v>
      </c>
      <c r="Y4337" s="90">
        <f>IFERROR(ROUND(X4337/W4337-1,2),"")</f>
        <v>0</v>
      </c>
      <c r="Z4337" s="31">
        <f>IF(OR(S4337="VLD MLC components",S4337="VLD MLC pipes",S4337="VLD PEX components",S4337="VLD PEX pipes",S4337="VLD PHC components",S4337="VLD PHC pipes",S4337="Controls VLD"),"По запросу",X4337)</f>
        <v>6038</v>
      </c>
      <c r="AA4337" s="63">
        <f>ROUND(X4337/1.2,3)</f>
        <v>5031.6670000000004</v>
      </c>
      <c r="AB4337" s="23">
        <v>5031.6670000000004</v>
      </c>
      <c r="AC4337" s="190">
        <f>IFERROR(ROUND(AA4337/AB4337-1,2),"")</f>
        <v>0</v>
      </c>
      <c r="AD4337" s="25">
        <v>1.8</v>
      </c>
      <c r="AE4337" s="25">
        <v>0.01</v>
      </c>
      <c r="AF4337" s="25">
        <v>0</v>
      </c>
      <c r="AG4337" s="25" t="s">
        <v>22</v>
      </c>
      <c r="AH4337" s="25">
        <v>0</v>
      </c>
      <c r="AI4337" s="25">
        <v>0</v>
      </c>
      <c r="AJ4337" s="25" t="s">
        <v>20</v>
      </c>
      <c r="AK4337" s="42" t="s">
        <v>19</v>
      </c>
      <c r="AL4337" s="25" t="s">
        <v>20</v>
      </c>
      <c r="AM4337" s="25">
        <v>1</v>
      </c>
      <c r="AN4337" s="25" t="s">
        <v>22</v>
      </c>
      <c r="AO4337" s="25" t="s">
        <v>22</v>
      </c>
      <c r="AP4337" s="25" t="s">
        <v>22</v>
      </c>
      <c r="AQ4337" s="25"/>
      <c r="AR4337" s="94"/>
      <c r="AS4337" s="157" t="s">
        <v>22</v>
      </c>
      <c r="AT4337" s="93">
        <v>42551</v>
      </c>
      <c r="AU4337" s="92" t="s">
        <v>22</v>
      </c>
      <c r="AV4337" s="91" t="s">
        <v>48</v>
      </c>
      <c r="AW4337" s="92" t="s">
        <v>48</v>
      </c>
      <c r="AX4337" s="92" t="s">
        <v>48</v>
      </c>
      <c r="AY4337" s="91" t="s">
        <v>152</v>
      </c>
      <c r="AZ4337" s="23"/>
      <c r="BA4337" s="25">
        <v>0</v>
      </c>
      <c r="BB4337" t="s">
        <v>48</v>
      </c>
      <c r="BC4337" t="e">
        <v>#N/A</v>
      </c>
      <c r="BD4337" t="e">
        <f>IF(Z4337=BC4337,"OK")</f>
        <v>#N/A</v>
      </c>
      <c r="BE4337">
        <v>1.8</v>
      </c>
      <c r="BF4337">
        <v>0.01</v>
      </c>
      <c r="BG4337" t="s">
        <v>22</v>
      </c>
      <c r="BH4337" t="s">
        <v>22</v>
      </c>
      <c r="BI4337" t="s">
        <v>22</v>
      </c>
      <c r="BJ4337">
        <v>0</v>
      </c>
      <c r="BK4337">
        <v>0</v>
      </c>
      <c r="BN4337" s="183"/>
    </row>
    <row r="4338" spans="1:66" ht="25.5" x14ac:dyDescent="0.25">
      <c r="A4338" s="1"/>
      <c r="B4338" s="94">
        <v>4325</v>
      </c>
      <c r="C4338" s="43">
        <v>1066722</v>
      </c>
      <c r="D4338" s="25"/>
      <c r="E4338" s="27" t="s">
        <v>1129</v>
      </c>
      <c r="F4338" s="151" t="s">
        <v>21</v>
      </c>
      <c r="G4338" s="25"/>
      <c r="H4338" s="46" t="str">
        <f>IFERROR(IFERROR(IF(SEARCH("Usystems",$E4338)&gt;0,"Usystems"),IF(SEARCH("RIIFO",$E4338)&gt;0,"RIIFO","Uponor")),"Uponor")</f>
        <v>Uponor</v>
      </c>
      <c r="I4338" s="25" t="str">
        <f>IFERROR(MID($D4338,1,7)+0,"")</f>
        <v/>
      </c>
      <c r="J4338" s="25" t="str">
        <f>IFERROR(MID($D4338,10,7)+0,"")</f>
        <v/>
      </c>
      <c r="K4338" s="25" t="str">
        <f>IFERROR(MID($D4338,19,7)+0,"")</f>
        <v/>
      </c>
      <c r="L4338" s="25" t="str">
        <f>IFERROR(MID($D4338,28,7)+0,"")</f>
        <v/>
      </c>
      <c r="M4338" s="25" t="str">
        <f>IF(IFERROR(MID($Q4338,1,7)+0,"")&lt;1130000,IF(INDEX(C:C,MATCH(LEFT(Q4338,7)+0,I:I,0))&lt;1130000,"",INDEX(C:C,MATCH(LEFT(Q4338,7)+0,I:I,0))),IFERROR(MID($Q4338,1,7)+0,""))</f>
        <v/>
      </c>
      <c r="N4338" s="25" t="str">
        <f>IF(IFERROR(MID($Q4338,10,7)+0,"")&lt;1130000,"",IFERROR(MID($Q4338,10,7)+0,""))</f>
        <v/>
      </c>
      <c r="O4338" s="25" t="str">
        <f>IF(IFERROR(MID($Q4338,19,7)+0,"")&lt;1130000,"",IFERROR(MID($Q4338,19,7)+0,""))</f>
        <v/>
      </c>
      <c r="P4338" s="25" t="str">
        <f>IF(M4338="","",IF(N4338="",M4338,M4338&amp;", "&amp;N4338))</f>
        <v/>
      </c>
      <c r="Q4338" s="25"/>
      <c r="R4338" s="25"/>
      <c r="S4338" s="35" t="s">
        <v>109</v>
      </c>
      <c r="T4338" s="25" t="s">
        <v>36</v>
      </c>
      <c r="U4338" s="185">
        <v>7248</v>
      </c>
      <c r="V4338" s="188">
        <v>7248</v>
      </c>
      <c r="W4338" s="189">
        <v>7248</v>
      </c>
      <c r="X4338" s="31">
        <v>7248</v>
      </c>
      <c r="Y4338" s="90">
        <f>IFERROR(ROUND(X4338/W4338-1,2),"")</f>
        <v>0</v>
      </c>
      <c r="Z4338" s="31">
        <f>IF(OR(S4338="VLD MLC components",S4338="VLD MLC pipes",S4338="VLD PEX components",S4338="VLD PEX pipes",S4338="VLD PHC components",S4338="VLD PHC pipes",S4338="Controls VLD"),"По запросу",X4338)</f>
        <v>7248</v>
      </c>
      <c r="AA4338" s="63">
        <f>ROUND(X4338/1.2,3)</f>
        <v>6040</v>
      </c>
      <c r="AB4338" s="23">
        <v>6040</v>
      </c>
      <c r="AC4338" s="190">
        <f>IFERROR(ROUND(AA4338/AB4338-1,2),"")</f>
        <v>0</v>
      </c>
      <c r="AD4338" s="25">
        <v>1.77</v>
      </c>
      <c r="AE4338" s="25"/>
      <c r="AF4338" s="25">
        <v>0</v>
      </c>
      <c r="AG4338" s="25" t="s">
        <v>22</v>
      </c>
      <c r="AH4338" s="25">
        <v>0</v>
      </c>
      <c r="AI4338" s="25">
        <v>0</v>
      </c>
      <c r="AJ4338" s="25" t="s">
        <v>20</v>
      </c>
      <c r="AK4338" s="42" t="s">
        <v>19</v>
      </c>
      <c r="AL4338" s="25" t="s">
        <v>20</v>
      </c>
      <c r="AM4338" s="25">
        <v>1</v>
      </c>
      <c r="AN4338" s="25" t="s">
        <v>22</v>
      </c>
      <c r="AO4338" s="25" t="s">
        <v>22</v>
      </c>
      <c r="AP4338" s="25" t="s">
        <v>22</v>
      </c>
      <c r="AQ4338" s="25"/>
      <c r="AR4338" s="94"/>
      <c r="AS4338" s="157" t="s">
        <v>22</v>
      </c>
      <c r="AT4338" s="93">
        <v>42551</v>
      </c>
      <c r="AU4338" s="92" t="s">
        <v>22</v>
      </c>
      <c r="AV4338" s="91" t="s">
        <v>48</v>
      </c>
      <c r="AW4338" s="92" t="s">
        <v>48</v>
      </c>
      <c r="AX4338" s="92" t="s">
        <v>48</v>
      </c>
      <c r="AY4338" s="91" t="s">
        <v>152</v>
      </c>
      <c r="AZ4338" s="23"/>
      <c r="BA4338" s="25">
        <v>0</v>
      </c>
      <c r="BB4338" t="s">
        <v>48</v>
      </c>
      <c r="BC4338" t="e">
        <v>#N/A</v>
      </c>
      <c r="BD4338" t="e">
        <f>IF(Z4338=BC4338,"OK")</f>
        <v>#N/A</v>
      </c>
      <c r="BE4338">
        <v>1.77</v>
      </c>
      <c r="BF4338">
        <v>0</v>
      </c>
      <c r="BG4338" t="s">
        <v>22</v>
      </c>
      <c r="BH4338" t="s">
        <v>22</v>
      </c>
      <c r="BI4338" t="s">
        <v>22</v>
      </c>
      <c r="BJ4338">
        <v>0</v>
      </c>
      <c r="BK4338">
        <v>0</v>
      </c>
      <c r="BN4338" s="183"/>
    </row>
    <row r="4339" spans="1:66" ht="25.5" x14ac:dyDescent="0.25">
      <c r="A4339" s="1"/>
      <c r="B4339" s="94">
        <v>4326</v>
      </c>
      <c r="C4339" s="43">
        <v>1066723</v>
      </c>
      <c r="D4339" s="25"/>
      <c r="E4339" s="27" t="s">
        <v>1128</v>
      </c>
      <c r="F4339" s="151" t="s">
        <v>21</v>
      </c>
      <c r="G4339" s="25"/>
      <c r="H4339" s="46" t="str">
        <f>IFERROR(IFERROR(IF(SEARCH("Usystems",$E4339)&gt;0,"Usystems"),IF(SEARCH("RIIFO",$E4339)&gt;0,"RIIFO","Uponor")),"Uponor")</f>
        <v>Uponor</v>
      </c>
      <c r="I4339" s="25" t="str">
        <f>IFERROR(MID($D4339,1,7)+0,"")</f>
        <v/>
      </c>
      <c r="J4339" s="25" t="str">
        <f>IFERROR(MID($D4339,10,7)+0,"")</f>
        <v/>
      </c>
      <c r="K4339" s="25" t="str">
        <f>IFERROR(MID($D4339,19,7)+0,"")</f>
        <v/>
      </c>
      <c r="L4339" s="25" t="str">
        <f>IFERROR(MID($D4339,28,7)+0,"")</f>
        <v/>
      </c>
      <c r="M4339" s="25" t="str">
        <f>IF(IFERROR(MID($Q4339,1,7)+0,"")&lt;1130000,IF(INDEX(C:C,MATCH(LEFT(Q4339,7)+0,I:I,0))&lt;1130000,"",INDEX(C:C,MATCH(LEFT(Q4339,7)+0,I:I,0))),IFERROR(MID($Q4339,1,7)+0,""))</f>
        <v/>
      </c>
      <c r="N4339" s="25" t="str">
        <f>IF(IFERROR(MID($Q4339,10,7)+0,"")&lt;1130000,"",IFERROR(MID($Q4339,10,7)+0,""))</f>
        <v/>
      </c>
      <c r="O4339" s="25" t="str">
        <f>IF(IFERROR(MID($Q4339,19,7)+0,"")&lt;1130000,"",IFERROR(MID($Q4339,19,7)+0,""))</f>
        <v/>
      </c>
      <c r="P4339" s="25" t="str">
        <f>IF(M4339="","",IF(N4339="",M4339,M4339&amp;", "&amp;N4339))</f>
        <v/>
      </c>
      <c r="Q4339" s="25"/>
      <c r="R4339" s="25"/>
      <c r="S4339" s="35" t="s">
        <v>109</v>
      </c>
      <c r="T4339" s="25" t="s">
        <v>36</v>
      </c>
      <c r="U4339" s="185">
        <v>7856</v>
      </c>
      <c r="V4339" s="188">
        <v>7856</v>
      </c>
      <c r="W4339" s="189">
        <v>7856</v>
      </c>
      <c r="X4339" s="31">
        <v>7856</v>
      </c>
      <c r="Y4339" s="90">
        <f>IFERROR(ROUND(X4339/W4339-1,2),"")</f>
        <v>0</v>
      </c>
      <c r="Z4339" s="31">
        <f>IF(OR(S4339="VLD MLC components",S4339="VLD MLC pipes",S4339="VLD PEX components",S4339="VLD PEX pipes",S4339="VLD PHC components",S4339="VLD PHC pipes",S4339="Controls VLD"),"По запросу",X4339)</f>
        <v>7856</v>
      </c>
      <c r="AA4339" s="63">
        <f>ROUND(X4339/1.2,3)</f>
        <v>6546.6670000000004</v>
      </c>
      <c r="AB4339" s="23">
        <v>6546.6670000000004</v>
      </c>
      <c r="AC4339" s="190">
        <f>IFERROR(ROUND(AA4339/AB4339-1,2),"")</f>
        <v>0</v>
      </c>
      <c r="AD4339" s="25">
        <v>3</v>
      </c>
      <c r="AE4339" s="25">
        <v>0.03</v>
      </c>
      <c r="AF4339" s="25">
        <v>0</v>
      </c>
      <c r="AG4339" s="25" t="s">
        <v>22</v>
      </c>
      <c r="AH4339" s="25">
        <v>0</v>
      </c>
      <c r="AI4339" s="25">
        <v>0</v>
      </c>
      <c r="AJ4339" s="25" t="s">
        <v>20</v>
      </c>
      <c r="AK4339" s="42" t="s">
        <v>19</v>
      </c>
      <c r="AL4339" s="25" t="s">
        <v>20</v>
      </c>
      <c r="AM4339" s="25">
        <v>1</v>
      </c>
      <c r="AN4339" s="25"/>
      <c r="AO4339" s="25"/>
      <c r="AP4339" s="25"/>
      <c r="AQ4339" s="25"/>
      <c r="AR4339" s="94"/>
      <c r="AS4339" s="157" t="s">
        <v>22</v>
      </c>
      <c r="AT4339" s="93">
        <v>42551</v>
      </c>
      <c r="AU4339" s="92" t="s">
        <v>22</v>
      </c>
      <c r="AV4339" s="91" t="s">
        <v>48</v>
      </c>
      <c r="AW4339" s="92" t="s">
        <v>48</v>
      </c>
      <c r="AX4339" s="92" t="s">
        <v>48</v>
      </c>
      <c r="AY4339" s="91" t="s">
        <v>152</v>
      </c>
      <c r="AZ4339" s="23"/>
      <c r="BA4339" s="25">
        <v>0</v>
      </c>
      <c r="BB4339" t="s">
        <v>48</v>
      </c>
      <c r="BC4339" t="e">
        <v>#N/A</v>
      </c>
      <c r="BD4339" t="e">
        <f>IF(Z4339=BC4339,"OK")</f>
        <v>#N/A</v>
      </c>
      <c r="BE4339">
        <v>3</v>
      </c>
      <c r="BF4339">
        <v>0.03</v>
      </c>
      <c r="BG4339">
        <v>0</v>
      </c>
      <c r="BH4339">
        <v>0</v>
      </c>
      <c r="BI4339">
        <v>0</v>
      </c>
      <c r="BJ4339">
        <v>0</v>
      </c>
      <c r="BK4339">
        <v>0</v>
      </c>
      <c r="BN4339" s="183"/>
    </row>
    <row r="4340" spans="1:66" ht="25.5" x14ac:dyDescent="0.25">
      <c r="A4340" s="1"/>
      <c r="B4340" s="94">
        <v>4327</v>
      </c>
      <c r="C4340" s="43">
        <v>1066724</v>
      </c>
      <c r="D4340" s="25"/>
      <c r="E4340" s="27" t="s">
        <v>1127</v>
      </c>
      <c r="F4340" s="151" t="s">
        <v>21</v>
      </c>
      <c r="G4340" s="25"/>
      <c r="H4340" s="46" t="str">
        <f>IFERROR(IFERROR(IF(SEARCH("Usystems",$E4340)&gt;0,"Usystems"),IF(SEARCH("RIIFO",$E4340)&gt;0,"RIIFO","Uponor")),"Uponor")</f>
        <v>Uponor</v>
      </c>
      <c r="I4340" s="25" t="str">
        <f>IFERROR(MID($D4340,1,7)+0,"")</f>
        <v/>
      </c>
      <c r="J4340" s="25" t="str">
        <f>IFERROR(MID($D4340,10,7)+0,"")</f>
        <v/>
      </c>
      <c r="K4340" s="25" t="str">
        <f>IFERROR(MID($D4340,19,7)+0,"")</f>
        <v/>
      </c>
      <c r="L4340" s="25" t="str">
        <f>IFERROR(MID($D4340,28,7)+0,"")</f>
        <v/>
      </c>
      <c r="M4340" s="25" t="str">
        <f>IF(IFERROR(MID($Q4340,1,7)+0,"")&lt;1130000,IF(INDEX(C:C,MATCH(LEFT(Q4340,7)+0,I:I,0))&lt;1130000,"",INDEX(C:C,MATCH(LEFT(Q4340,7)+0,I:I,0))),IFERROR(MID($Q4340,1,7)+0,""))</f>
        <v/>
      </c>
      <c r="N4340" s="25" t="str">
        <f>IF(IFERROR(MID($Q4340,10,7)+0,"")&lt;1130000,"",IFERROR(MID($Q4340,10,7)+0,""))</f>
        <v/>
      </c>
      <c r="O4340" s="25" t="str">
        <f>IF(IFERROR(MID($Q4340,19,7)+0,"")&lt;1130000,"",IFERROR(MID($Q4340,19,7)+0,""))</f>
        <v/>
      </c>
      <c r="P4340" s="25" t="str">
        <f>IF(M4340="","",IF(N4340="",M4340,M4340&amp;", "&amp;N4340))</f>
        <v/>
      </c>
      <c r="Q4340" s="25"/>
      <c r="R4340" s="25"/>
      <c r="S4340" s="35" t="s">
        <v>109</v>
      </c>
      <c r="T4340" s="25" t="s">
        <v>36</v>
      </c>
      <c r="U4340" s="185">
        <v>12618</v>
      </c>
      <c r="V4340" s="188">
        <v>12618</v>
      </c>
      <c r="W4340" s="189">
        <v>12618</v>
      </c>
      <c r="X4340" s="31">
        <v>12618</v>
      </c>
      <c r="Y4340" s="90">
        <f>IFERROR(ROUND(X4340/W4340-1,2),"")</f>
        <v>0</v>
      </c>
      <c r="Z4340" s="31">
        <f>IF(OR(S4340="VLD MLC components",S4340="VLD MLC pipes",S4340="VLD PEX components",S4340="VLD PEX pipes",S4340="VLD PHC components",S4340="VLD PHC pipes",S4340="Controls VLD"),"По запросу",X4340)</f>
        <v>12618</v>
      </c>
      <c r="AA4340" s="63">
        <f>ROUND(X4340/1.2,3)</f>
        <v>10515</v>
      </c>
      <c r="AB4340" s="23">
        <v>10515</v>
      </c>
      <c r="AC4340" s="190">
        <f>IFERROR(ROUND(AA4340/AB4340-1,2),"")</f>
        <v>0</v>
      </c>
      <c r="AD4340" s="25">
        <v>2.5</v>
      </c>
      <c r="AE4340" s="25"/>
      <c r="AF4340" s="25">
        <v>0</v>
      </c>
      <c r="AG4340" s="25" t="s">
        <v>22</v>
      </c>
      <c r="AH4340" s="25">
        <v>0</v>
      </c>
      <c r="AI4340" s="25">
        <v>0</v>
      </c>
      <c r="AJ4340" s="25" t="s">
        <v>20</v>
      </c>
      <c r="AK4340" s="42" t="s">
        <v>19</v>
      </c>
      <c r="AL4340" s="25" t="s">
        <v>20</v>
      </c>
      <c r="AM4340" s="25">
        <v>1</v>
      </c>
      <c r="AN4340" s="25" t="s">
        <v>22</v>
      </c>
      <c r="AO4340" s="25" t="s">
        <v>22</v>
      </c>
      <c r="AP4340" s="25" t="s">
        <v>22</v>
      </c>
      <c r="AQ4340" s="25"/>
      <c r="AR4340" s="94"/>
      <c r="AS4340" s="157" t="s">
        <v>22</v>
      </c>
      <c r="AT4340" s="93">
        <v>42551</v>
      </c>
      <c r="AU4340" s="92" t="s">
        <v>22</v>
      </c>
      <c r="AV4340" s="91" t="s">
        <v>48</v>
      </c>
      <c r="AW4340" s="92" t="s">
        <v>48</v>
      </c>
      <c r="AX4340" s="92" t="s">
        <v>48</v>
      </c>
      <c r="AY4340" s="91" t="s">
        <v>152</v>
      </c>
      <c r="AZ4340" s="23"/>
      <c r="BA4340" s="25">
        <v>0</v>
      </c>
      <c r="BB4340" t="s">
        <v>48</v>
      </c>
      <c r="BC4340" t="e">
        <v>#N/A</v>
      </c>
      <c r="BD4340" t="e">
        <f>IF(Z4340=BC4340,"OK")</f>
        <v>#N/A</v>
      </c>
      <c r="BE4340">
        <v>2.5</v>
      </c>
      <c r="BF4340">
        <v>0</v>
      </c>
      <c r="BG4340" t="s">
        <v>22</v>
      </c>
      <c r="BH4340" t="s">
        <v>22</v>
      </c>
      <c r="BI4340" t="s">
        <v>22</v>
      </c>
      <c r="BJ4340">
        <v>0</v>
      </c>
      <c r="BK4340">
        <v>0</v>
      </c>
      <c r="BN4340" s="183"/>
    </row>
    <row r="4341" spans="1:66" ht="25.5" x14ac:dyDescent="0.25">
      <c r="A4341" s="1"/>
      <c r="B4341" s="94">
        <v>4328</v>
      </c>
      <c r="C4341" s="43">
        <v>1066726</v>
      </c>
      <c r="D4341" s="25"/>
      <c r="E4341" s="27" t="s">
        <v>1126</v>
      </c>
      <c r="F4341" s="151" t="s">
        <v>21</v>
      </c>
      <c r="G4341" s="25"/>
      <c r="H4341" s="46" t="str">
        <f>IFERROR(IFERROR(IF(SEARCH("Usystems",$E4341)&gt;0,"Usystems"),IF(SEARCH("RIIFO",$E4341)&gt;0,"RIIFO","Uponor")),"Uponor")</f>
        <v>Uponor</v>
      </c>
      <c r="I4341" s="25" t="str">
        <f>IFERROR(MID($D4341,1,7)+0,"")</f>
        <v/>
      </c>
      <c r="J4341" s="25" t="str">
        <f>IFERROR(MID($D4341,10,7)+0,"")</f>
        <v/>
      </c>
      <c r="K4341" s="25" t="str">
        <f>IFERROR(MID($D4341,19,7)+0,"")</f>
        <v/>
      </c>
      <c r="L4341" s="25" t="str">
        <f>IFERROR(MID($D4341,28,7)+0,"")</f>
        <v/>
      </c>
      <c r="M4341" s="25" t="str">
        <f>IF(IFERROR(MID($Q4341,1,7)+0,"")&lt;1130000,IF(INDEX(C:C,MATCH(LEFT(Q4341,7)+0,I:I,0))&lt;1130000,"",INDEX(C:C,MATCH(LEFT(Q4341,7)+0,I:I,0))),IFERROR(MID($Q4341,1,7)+0,""))</f>
        <v/>
      </c>
      <c r="N4341" s="25" t="str">
        <f>IF(IFERROR(MID($Q4341,10,7)+0,"")&lt;1130000,"",IFERROR(MID($Q4341,10,7)+0,""))</f>
        <v/>
      </c>
      <c r="O4341" s="25" t="str">
        <f>IF(IFERROR(MID($Q4341,19,7)+0,"")&lt;1130000,"",IFERROR(MID($Q4341,19,7)+0,""))</f>
        <v/>
      </c>
      <c r="P4341" s="25" t="str">
        <f>IF(M4341="","",IF(N4341="",M4341,M4341&amp;", "&amp;N4341))</f>
        <v/>
      </c>
      <c r="Q4341" s="25"/>
      <c r="R4341" s="25"/>
      <c r="S4341" s="35" t="s">
        <v>109</v>
      </c>
      <c r="T4341" s="25" t="s">
        <v>36</v>
      </c>
      <c r="U4341" s="185">
        <v>15842</v>
      </c>
      <c r="V4341" s="188">
        <v>15842</v>
      </c>
      <c r="W4341" s="189">
        <v>15842</v>
      </c>
      <c r="X4341" s="31">
        <v>15842</v>
      </c>
      <c r="Y4341" s="90">
        <f>IFERROR(ROUND(X4341/W4341-1,2),"")</f>
        <v>0</v>
      </c>
      <c r="Z4341" s="31">
        <f>IF(OR(S4341="VLD MLC components",S4341="VLD MLC pipes",S4341="VLD PEX components",S4341="VLD PEX pipes",S4341="VLD PHC components",S4341="VLD PHC pipes",S4341="Controls VLD"),"По запросу",X4341)</f>
        <v>15842</v>
      </c>
      <c r="AA4341" s="63">
        <f>ROUND(X4341/1.2,3)</f>
        <v>13201.666999999999</v>
      </c>
      <c r="AB4341" s="23">
        <v>13201.666999999999</v>
      </c>
      <c r="AC4341" s="190">
        <f>IFERROR(ROUND(AA4341/AB4341-1,2),"")</f>
        <v>0</v>
      </c>
      <c r="AD4341" s="25">
        <v>3</v>
      </c>
      <c r="AE4341" s="25"/>
      <c r="AF4341" s="25">
        <v>0</v>
      </c>
      <c r="AG4341" s="25" t="s">
        <v>22</v>
      </c>
      <c r="AH4341" s="25">
        <v>0</v>
      </c>
      <c r="AI4341" s="25">
        <v>0</v>
      </c>
      <c r="AJ4341" s="25" t="s">
        <v>20</v>
      </c>
      <c r="AK4341" s="42" t="s">
        <v>19</v>
      </c>
      <c r="AL4341" s="25" t="s">
        <v>20</v>
      </c>
      <c r="AM4341" s="25">
        <v>1</v>
      </c>
      <c r="AN4341" s="25" t="s">
        <v>22</v>
      </c>
      <c r="AO4341" s="25" t="s">
        <v>22</v>
      </c>
      <c r="AP4341" s="25" t="s">
        <v>22</v>
      </c>
      <c r="AQ4341" s="25"/>
      <c r="AR4341" s="94"/>
      <c r="AS4341" s="157" t="s">
        <v>22</v>
      </c>
      <c r="AT4341" s="93">
        <v>42551</v>
      </c>
      <c r="AU4341" s="92" t="s">
        <v>22</v>
      </c>
      <c r="AV4341" s="91" t="s">
        <v>48</v>
      </c>
      <c r="AW4341" s="92" t="s">
        <v>48</v>
      </c>
      <c r="AX4341" s="92" t="s">
        <v>48</v>
      </c>
      <c r="AY4341" s="91" t="s">
        <v>152</v>
      </c>
      <c r="AZ4341" s="23"/>
      <c r="BA4341" s="25">
        <v>0</v>
      </c>
      <c r="BB4341" t="s">
        <v>48</v>
      </c>
      <c r="BC4341" t="e">
        <v>#N/A</v>
      </c>
      <c r="BD4341" t="e">
        <f>IF(Z4341=BC4341,"OK")</f>
        <v>#N/A</v>
      </c>
      <c r="BE4341">
        <v>3</v>
      </c>
      <c r="BF4341">
        <v>0</v>
      </c>
      <c r="BG4341" t="s">
        <v>22</v>
      </c>
      <c r="BH4341" t="s">
        <v>22</v>
      </c>
      <c r="BI4341" t="s">
        <v>22</v>
      </c>
      <c r="BJ4341">
        <v>0</v>
      </c>
      <c r="BK4341">
        <v>0</v>
      </c>
      <c r="BN4341" s="183"/>
    </row>
    <row r="4342" spans="1:66" x14ac:dyDescent="0.25">
      <c r="A4342" s="1"/>
      <c r="B4342" s="94">
        <v>4329</v>
      </c>
      <c r="C4342" s="43">
        <v>1068807</v>
      </c>
      <c r="D4342" s="25"/>
      <c r="E4342" s="27" t="s">
        <v>1125</v>
      </c>
      <c r="F4342" s="151" t="s">
        <v>21</v>
      </c>
      <c r="G4342" s="25"/>
      <c r="H4342" s="46" t="str">
        <f>IFERROR(IFERROR(IF(SEARCH("Usystems",$E4342)&gt;0,"Usystems"),IF(SEARCH("RIIFO",$E4342)&gt;0,"RIIFO","Uponor")),"Uponor")</f>
        <v>Uponor</v>
      </c>
      <c r="I4342" s="25" t="str">
        <f>IFERROR(MID($D4342,1,7)+0,"")</f>
        <v/>
      </c>
      <c r="J4342" s="25" t="str">
        <f>IFERROR(MID($D4342,10,7)+0,"")</f>
        <v/>
      </c>
      <c r="K4342" s="25" t="str">
        <f>IFERROR(MID($D4342,19,7)+0,"")</f>
        <v/>
      </c>
      <c r="L4342" s="25" t="str">
        <f>IFERROR(MID($D4342,28,7)+0,"")</f>
        <v/>
      </c>
      <c r="M4342" s="25" t="str">
        <f>IF(IFERROR(MID($Q4342,1,7)+0,"")&lt;1130000,IF(INDEX(C:C,MATCH(LEFT(Q4342,7)+0,I:I,0))&lt;1130000,"",INDEX(C:C,MATCH(LEFT(Q4342,7)+0,I:I,0))),IFERROR(MID($Q4342,1,7)+0,""))</f>
        <v/>
      </c>
      <c r="N4342" s="25" t="str">
        <f>IF(IFERROR(MID($Q4342,10,7)+0,"")&lt;1130000,"",IFERROR(MID($Q4342,10,7)+0,""))</f>
        <v/>
      </c>
      <c r="O4342" s="25" t="str">
        <f>IF(IFERROR(MID($Q4342,19,7)+0,"")&lt;1130000,"",IFERROR(MID($Q4342,19,7)+0,""))</f>
        <v/>
      </c>
      <c r="P4342" s="25" t="str">
        <f>IF(M4342="","",IF(N4342="",M4342,M4342&amp;", "&amp;N4342))</f>
        <v/>
      </c>
      <c r="Q4342" s="25"/>
      <c r="R4342" s="25"/>
      <c r="S4342" s="35" t="s">
        <v>109</v>
      </c>
      <c r="T4342" s="25" t="s">
        <v>36</v>
      </c>
      <c r="U4342" s="185">
        <v>39688</v>
      </c>
      <c r="V4342" s="188">
        <v>39688</v>
      </c>
      <c r="W4342" s="189">
        <v>39688</v>
      </c>
      <c r="X4342" s="31">
        <v>39688</v>
      </c>
      <c r="Y4342" s="90">
        <f>IFERROR(ROUND(X4342/W4342-1,2),"")</f>
        <v>0</v>
      </c>
      <c r="Z4342" s="31">
        <f>IF(OR(S4342="VLD MLC components",S4342="VLD MLC pipes",S4342="VLD PEX components",S4342="VLD PEX pipes",S4342="VLD PHC components",S4342="VLD PHC pipes",S4342="Controls VLD"),"По запросу",X4342)</f>
        <v>39688</v>
      </c>
      <c r="AA4342" s="63">
        <f>ROUND(X4342/1.2,3)</f>
        <v>33073.332999999999</v>
      </c>
      <c r="AB4342" s="23">
        <v>33073.332999999999</v>
      </c>
      <c r="AC4342" s="190">
        <f>IFERROR(ROUND(AA4342/AB4342-1,2),"")</f>
        <v>0</v>
      </c>
      <c r="AD4342" s="25">
        <v>7.6</v>
      </c>
      <c r="AE4342" s="25">
        <v>7.8E-2</v>
      </c>
      <c r="AF4342" s="25">
        <v>0</v>
      </c>
      <c r="AG4342" s="25" t="s">
        <v>22</v>
      </c>
      <c r="AH4342" s="25">
        <v>0</v>
      </c>
      <c r="AI4342" s="25">
        <v>0</v>
      </c>
      <c r="AJ4342" s="25" t="s">
        <v>20</v>
      </c>
      <c r="AK4342" s="42" t="s">
        <v>19</v>
      </c>
      <c r="AL4342" s="25" t="s">
        <v>20</v>
      </c>
      <c r="AM4342" s="25">
        <v>1</v>
      </c>
      <c r="AN4342" s="25" t="s">
        <v>22</v>
      </c>
      <c r="AO4342" s="25" t="s">
        <v>22</v>
      </c>
      <c r="AP4342" s="25" t="s">
        <v>22</v>
      </c>
      <c r="AQ4342" s="25"/>
      <c r="AR4342" s="94"/>
      <c r="AS4342" s="157" t="s">
        <v>22</v>
      </c>
      <c r="AT4342" s="93">
        <v>42551</v>
      </c>
      <c r="AU4342" s="92" t="s">
        <v>22</v>
      </c>
      <c r="AV4342" s="91" t="s">
        <v>48</v>
      </c>
      <c r="AW4342" s="92" t="s">
        <v>48</v>
      </c>
      <c r="AX4342" s="92" t="s">
        <v>48</v>
      </c>
      <c r="AY4342" s="91" t="s">
        <v>152</v>
      </c>
      <c r="AZ4342" s="23"/>
      <c r="BA4342" s="25">
        <v>0</v>
      </c>
      <c r="BB4342" t="s">
        <v>48</v>
      </c>
      <c r="BC4342" t="e">
        <v>#N/A</v>
      </c>
      <c r="BD4342" t="e">
        <f>IF(Z4342=BC4342,"OK")</f>
        <v>#N/A</v>
      </c>
      <c r="BE4342">
        <v>7.6</v>
      </c>
      <c r="BF4342">
        <v>7.8E-2</v>
      </c>
      <c r="BG4342" t="s">
        <v>22</v>
      </c>
      <c r="BH4342" t="s">
        <v>22</v>
      </c>
      <c r="BI4342" t="s">
        <v>22</v>
      </c>
      <c r="BJ4342">
        <v>0</v>
      </c>
      <c r="BK4342">
        <v>0</v>
      </c>
      <c r="BN4342" s="183"/>
    </row>
    <row r="4343" spans="1:66" x14ac:dyDescent="0.25">
      <c r="A4343" s="1"/>
      <c r="B4343" s="94">
        <v>4330</v>
      </c>
      <c r="C4343" s="43">
        <v>1066728</v>
      </c>
      <c r="D4343" s="25"/>
      <c r="E4343" s="27" t="s">
        <v>1124</v>
      </c>
      <c r="F4343" s="151" t="s">
        <v>21</v>
      </c>
      <c r="G4343" s="25"/>
      <c r="H4343" s="46" t="str">
        <f>IFERROR(IFERROR(IF(SEARCH("Usystems",$E4343)&gt;0,"Usystems"),IF(SEARCH("RIIFO",$E4343)&gt;0,"RIIFO","Uponor")),"Uponor")</f>
        <v>Uponor</v>
      </c>
      <c r="I4343" s="25" t="str">
        <f>IFERROR(MID($D4343,1,7)+0,"")</f>
        <v/>
      </c>
      <c r="J4343" s="25" t="str">
        <f>IFERROR(MID($D4343,10,7)+0,"")</f>
        <v/>
      </c>
      <c r="K4343" s="25" t="str">
        <f>IFERROR(MID($D4343,19,7)+0,"")</f>
        <v/>
      </c>
      <c r="L4343" s="25" t="str">
        <f>IFERROR(MID($D4343,28,7)+0,"")</f>
        <v/>
      </c>
      <c r="M4343" s="25" t="str">
        <f>IF(IFERROR(MID($Q4343,1,7)+0,"")&lt;1130000,IF(INDEX(C:C,MATCH(LEFT(Q4343,7)+0,I:I,0))&lt;1130000,"",INDEX(C:C,MATCH(LEFT(Q4343,7)+0,I:I,0))),IFERROR(MID($Q4343,1,7)+0,""))</f>
        <v/>
      </c>
      <c r="N4343" s="25" t="str">
        <f>IF(IFERROR(MID($Q4343,10,7)+0,"")&lt;1130000,"",IFERROR(MID($Q4343,10,7)+0,""))</f>
        <v/>
      </c>
      <c r="O4343" s="25" t="str">
        <f>IF(IFERROR(MID($Q4343,19,7)+0,"")&lt;1130000,"",IFERROR(MID($Q4343,19,7)+0,""))</f>
        <v/>
      </c>
      <c r="P4343" s="25" t="str">
        <f>IF(M4343="","",IF(N4343="",M4343,M4343&amp;", "&amp;N4343))</f>
        <v/>
      </c>
      <c r="Q4343" s="25"/>
      <c r="R4343" s="25"/>
      <c r="S4343" s="35" t="s">
        <v>109</v>
      </c>
      <c r="T4343" s="25" t="s">
        <v>36</v>
      </c>
      <c r="U4343" s="185">
        <v>31118</v>
      </c>
      <c r="V4343" s="188">
        <v>31118</v>
      </c>
      <c r="W4343" s="189">
        <v>31118</v>
      </c>
      <c r="X4343" s="31">
        <v>31118</v>
      </c>
      <c r="Y4343" s="90">
        <f>IFERROR(ROUND(X4343/W4343-1,2),"")</f>
        <v>0</v>
      </c>
      <c r="Z4343" s="31">
        <f>IF(OR(S4343="VLD MLC components",S4343="VLD MLC pipes",S4343="VLD PEX components",S4343="VLD PEX pipes",S4343="VLD PHC components",S4343="VLD PHC pipes",S4343="Controls VLD"),"По запросу",X4343)</f>
        <v>31118</v>
      </c>
      <c r="AA4343" s="63">
        <f>ROUND(X4343/1.2,3)</f>
        <v>25931.667000000001</v>
      </c>
      <c r="AB4343" s="23">
        <v>25931.667000000001</v>
      </c>
      <c r="AC4343" s="190">
        <f>IFERROR(ROUND(AA4343/AB4343-1,2),"")</f>
        <v>0</v>
      </c>
      <c r="AD4343" s="25">
        <v>10.5</v>
      </c>
      <c r="AE4343" s="25">
        <v>0.10299999999999999</v>
      </c>
      <c r="AF4343" s="25">
        <v>0</v>
      </c>
      <c r="AG4343" s="25" t="s">
        <v>22</v>
      </c>
      <c r="AH4343" s="25">
        <v>0</v>
      </c>
      <c r="AI4343" s="25">
        <v>0</v>
      </c>
      <c r="AJ4343" s="25" t="s">
        <v>20</v>
      </c>
      <c r="AK4343" s="42" t="s">
        <v>19</v>
      </c>
      <c r="AL4343" s="25" t="s">
        <v>20</v>
      </c>
      <c r="AM4343" s="25">
        <v>1</v>
      </c>
      <c r="AN4343" s="25" t="s">
        <v>22</v>
      </c>
      <c r="AO4343" s="25" t="s">
        <v>22</v>
      </c>
      <c r="AP4343" s="25" t="s">
        <v>22</v>
      </c>
      <c r="AQ4343" s="25"/>
      <c r="AR4343" s="94"/>
      <c r="AS4343" s="157" t="s">
        <v>22</v>
      </c>
      <c r="AT4343" s="93">
        <v>42551</v>
      </c>
      <c r="AU4343" s="92" t="s">
        <v>22</v>
      </c>
      <c r="AV4343" s="91" t="s">
        <v>48</v>
      </c>
      <c r="AW4343" s="92" t="s">
        <v>48</v>
      </c>
      <c r="AX4343" s="92" t="s">
        <v>48</v>
      </c>
      <c r="AY4343" s="91" t="s">
        <v>152</v>
      </c>
      <c r="AZ4343" s="23"/>
      <c r="BA4343" s="25">
        <v>0</v>
      </c>
      <c r="BB4343" t="s">
        <v>48</v>
      </c>
      <c r="BC4343" t="e">
        <v>#N/A</v>
      </c>
      <c r="BD4343" t="e">
        <f>IF(Z4343=BC4343,"OK")</f>
        <v>#N/A</v>
      </c>
      <c r="BE4343">
        <v>10.5</v>
      </c>
      <c r="BF4343">
        <v>0.10299999999999999</v>
      </c>
      <c r="BG4343" t="s">
        <v>22</v>
      </c>
      <c r="BH4343" t="s">
        <v>22</v>
      </c>
      <c r="BI4343" t="s">
        <v>22</v>
      </c>
      <c r="BJ4343">
        <v>0</v>
      </c>
      <c r="BK4343">
        <v>0</v>
      </c>
      <c r="BN4343" s="183"/>
    </row>
    <row r="4344" spans="1:66" x14ac:dyDescent="0.25">
      <c r="A4344" s="1"/>
      <c r="B4344" s="94">
        <v>4331</v>
      </c>
      <c r="C4344" s="43">
        <v>1066729</v>
      </c>
      <c r="D4344" s="25"/>
      <c r="E4344" s="27" t="s">
        <v>1123</v>
      </c>
      <c r="F4344" s="151" t="s">
        <v>21</v>
      </c>
      <c r="G4344" s="25"/>
      <c r="H4344" s="46" t="str">
        <f>IFERROR(IFERROR(IF(SEARCH("Usystems",$E4344)&gt;0,"Usystems"),IF(SEARCH("RIIFO",$E4344)&gt;0,"RIIFO","Uponor")),"Uponor")</f>
        <v>Uponor</v>
      </c>
      <c r="I4344" s="25" t="str">
        <f>IFERROR(MID($D4344,1,7)+0,"")</f>
        <v/>
      </c>
      <c r="J4344" s="25" t="str">
        <f>IFERROR(MID($D4344,10,7)+0,"")</f>
        <v/>
      </c>
      <c r="K4344" s="25" t="str">
        <f>IFERROR(MID($D4344,19,7)+0,"")</f>
        <v/>
      </c>
      <c r="L4344" s="25" t="str">
        <f>IFERROR(MID($D4344,28,7)+0,"")</f>
        <v/>
      </c>
      <c r="M4344" s="25" t="str">
        <f>IF(IFERROR(MID($Q4344,1,7)+0,"")&lt;1130000,IF(INDEX(C:C,MATCH(LEFT(Q4344,7)+0,I:I,0))&lt;1130000,"",INDEX(C:C,MATCH(LEFT(Q4344,7)+0,I:I,0))),IFERROR(MID($Q4344,1,7)+0,""))</f>
        <v/>
      </c>
      <c r="N4344" s="25" t="str">
        <f>IF(IFERROR(MID($Q4344,10,7)+0,"")&lt;1130000,"",IFERROR(MID($Q4344,10,7)+0,""))</f>
        <v/>
      </c>
      <c r="O4344" s="25" t="str">
        <f>IF(IFERROR(MID($Q4344,19,7)+0,"")&lt;1130000,"",IFERROR(MID($Q4344,19,7)+0,""))</f>
        <v/>
      </c>
      <c r="P4344" s="25" t="str">
        <f>IF(M4344="","",IF(N4344="",M4344,M4344&amp;", "&amp;N4344))</f>
        <v/>
      </c>
      <c r="Q4344" s="25"/>
      <c r="R4344" s="25"/>
      <c r="S4344" s="35" t="s">
        <v>109</v>
      </c>
      <c r="T4344" s="25" t="s">
        <v>36</v>
      </c>
      <c r="U4344" s="185">
        <v>40744</v>
      </c>
      <c r="V4344" s="188">
        <v>40744</v>
      </c>
      <c r="W4344" s="189">
        <v>40744</v>
      </c>
      <c r="X4344" s="31">
        <v>40744</v>
      </c>
      <c r="Y4344" s="90">
        <f>IFERROR(ROUND(X4344/W4344-1,2),"")</f>
        <v>0</v>
      </c>
      <c r="Z4344" s="31">
        <f>IF(OR(S4344="VLD MLC components",S4344="VLD MLC pipes",S4344="VLD PEX components",S4344="VLD PEX pipes",S4344="VLD PHC components",S4344="VLD PHC pipes",S4344="Controls VLD"),"По запросу",X4344)</f>
        <v>40744</v>
      </c>
      <c r="AA4344" s="63">
        <f>ROUND(X4344/1.2,3)</f>
        <v>33953.332999999999</v>
      </c>
      <c r="AB4344" s="23">
        <v>33953.332999999999</v>
      </c>
      <c r="AC4344" s="190">
        <f>IFERROR(ROUND(AA4344/AB4344-1,2),"")</f>
        <v>0</v>
      </c>
      <c r="AD4344" s="25">
        <v>20</v>
      </c>
      <c r="AE4344" s="25">
        <v>0.1</v>
      </c>
      <c r="AF4344" s="25">
        <v>0</v>
      </c>
      <c r="AG4344" s="25" t="s">
        <v>22</v>
      </c>
      <c r="AH4344" s="25">
        <v>0</v>
      </c>
      <c r="AI4344" s="25">
        <v>0</v>
      </c>
      <c r="AJ4344" s="25" t="s">
        <v>20</v>
      </c>
      <c r="AK4344" s="42" t="s">
        <v>19</v>
      </c>
      <c r="AL4344" s="25" t="s">
        <v>20</v>
      </c>
      <c r="AM4344" s="25">
        <v>1</v>
      </c>
      <c r="AN4344" s="25" t="s">
        <v>22</v>
      </c>
      <c r="AO4344" s="25" t="s">
        <v>22</v>
      </c>
      <c r="AP4344" s="25" t="s">
        <v>22</v>
      </c>
      <c r="AQ4344" s="25"/>
      <c r="AR4344" s="94"/>
      <c r="AS4344" s="157" t="s">
        <v>22</v>
      </c>
      <c r="AT4344" s="93">
        <v>42551</v>
      </c>
      <c r="AU4344" s="92" t="s">
        <v>22</v>
      </c>
      <c r="AV4344" s="91" t="s">
        <v>48</v>
      </c>
      <c r="AW4344" s="92" t="s">
        <v>48</v>
      </c>
      <c r="AX4344" s="92" t="s">
        <v>48</v>
      </c>
      <c r="AY4344" s="91" t="s">
        <v>152</v>
      </c>
      <c r="AZ4344" s="23"/>
      <c r="BA4344" s="25">
        <v>0</v>
      </c>
      <c r="BB4344" t="s">
        <v>48</v>
      </c>
      <c r="BC4344" t="e">
        <v>#N/A</v>
      </c>
      <c r="BD4344" t="e">
        <f>IF(Z4344=BC4344,"OK")</f>
        <v>#N/A</v>
      </c>
      <c r="BE4344">
        <v>20</v>
      </c>
      <c r="BF4344">
        <v>0.1</v>
      </c>
      <c r="BG4344" t="s">
        <v>22</v>
      </c>
      <c r="BH4344" t="s">
        <v>22</v>
      </c>
      <c r="BI4344" t="s">
        <v>22</v>
      </c>
      <c r="BJ4344">
        <v>0</v>
      </c>
      <c r="BK4344">
        <v>0</v>
      </c>
      <c r="BN4344" s="183"/>
    </row>
    <row r="4345" spans="1:66" x14ac:dyDescent="0.25">
      <c r="A4345" s="1"/>
      <c r="B4345" s="94">
        <v>4332</v>
      </c>
      <c r="C4345" s="43">
        <v>1066730</v>
      </c>
      <c r="D4345" s="25"/>
      <c r="E4345" s="27" t="s">
        <v>1122</v>
      </c>
      <c r="F4345" s="151" t="s">
        <v>21</v>
      </c>
      <c r="G4345" s="25"/>
      <c r="H4345" s="46" t="str">
        <f>IFERROR(IFERROR(IF(SEARCH("Usystems",$E4345)&gt;0,"Usystems"),IF(SEARCH("RIIFO",$E4345)&gt;0,"RIIFO","Uponor")),"Uponor")</f>
        <v>Uponor</v>
      </c>
      <c r="I4345" s="25" t="str">
        <f>IFERROR(MID($D4345,1,7)+0,"")</f>
        <v/>
      </c>
      <c r="J4345" s="25" t="str">
        <f>IFERROR(MID($D4345,10,7)+0,"")</f>
        <v/>
      </c>
      <c r="K4345" s="25" t="str">
        <f>IFERROR(MID($D4345,19,7)+0,"")</f>
        <v/>
      </c>
      <c r="L4345" s="25" t="str">
        <f>IFERROR(MID($D4345,28,7)+0,"")</f>
        <v/>
      </c>
      <c r="M4345" s="25" t="str">
        <f>IF(IFERROR(MID($Q4345,1,7)+0,"")&lt;1130000,IF(INDEX(C:C,MATCH(LEFT(Q4345,7)+0,I:I,0))&lt;1130000,"",INDEX(C:C,MATCH(LEFT(Q4345,7)+0,I:I,0))),IFERROR(MID($Q4345,1,7)+0,""))</f>
        <v/>
      </c>
      <c r="N4345" s="25" t="str">
        <f>IF(IFERROR(MID($Q4345,10,7)+0,"")&lt;1130000,"",IFERROR(MID($Q4345,10,7)+0,""))</f>
        <v/>
      </c>
      <c r="O4345" s="25" t="str">
        <f>IF(IFERROR(MID($Q4345,19,7)+0,"")&lt;1130000,"",IFERROR(MID($Q4345,19,7)+0,""))</f>
        <v/>
      </c>
      <c r="P4345" s="25" t="str">
        <f>IF(M4345="","",IF(N4345="",M4345,M4345&amp;", "&amp;N4345))</f>
        <v/>
      </c>
      <c r="Q4345" s="25"/>
      <c r="R4345" s="25"/>
      <c r="S4345" s="35" t="s">
        <v>109</v>
      </c>
      <c r="T4345" s="25" t="s">
        <v>36</v>
      </c>
      <c r="U4345" s="185">
        <v>68372</v>
      </c>
      <c r="V4345" s="188">
        <v>68372</v>
      </c>
      <c r="W4345" s="189">
        <v>68372</v>
      </c>
      <c r="X4345" s="31">
        <v>68372</v>
      </c>
      <c r="Y4345" s="90">
        <f>IFERROR(ROUND(X4345/W4345-1,2),"")</f>
        <v>0</v>
      </c>
      <c r="Z4345" s="31">
        <f>IF(OR(S4345="VLD MLC components",S4345="VLD MLC pipes",S4345="VLD PEX components",S4345="VLD PEX pipes",S4345="VLD PHC components",S4345="VLD PHC pipes",S4345="Controls VLD"),"По запросу",X4345)</f>
        <v>68372</v>
      </c>
      <c r="AA4345" s="63">
        <f>ROUND(X4345/1.2,3)</f>
        <v>56976.667000000001</v>
      </c>
      <c r="AB4345" s="23">
        <v>56976.667000000001</v>
      </c>
      <c r="AC4345" s="190">
        <f>IFERROR(ROUND(AA4345/AB4345-1,2),"")</f>
        <v>0</v>
      </c>
      <c r="AD4345" s="25">
        <v>26</v>
      </c>
      <c r="AE4345" s="25">
        <v>0.26900000000000002</v>
      </c>
      <c r="AF4345" s="25">
        <v>0</v>
      </c>
      <c r="AG4345" s="25" t="s">
        <v>22</v>
      </c>
      <c r="AH4345" s="25">
        <v>0</v>
      </c>
      <c r="AI4345" s="25">
        <v>0</v>
      </c>
      <c r="AJ4345" s="25" t="s">
        <v>20</v>
      </c>
      <c r="AK4345" s="42" t="s">
        <v>19</v>
      </c>
      <c r="AL4345" s="25" t="s">
        <v>20</v>
      </c>
      <c r="AM4345" s="25">
        <v>1</v>
      </c>
      <c r="AN4345" s="25" t="s">
        <v>22</v>
      </c>
      <c r="AO4345" s="25" t="s">
        <v>22</v>
      </c>
      <c r="AP4345" s="25" t="s">
        <v>22</v>
      </c>
      <c r="AQ4345" s="25"/>
      <c r="AR4345" s="94"/>
      <c r="AS4345" s="157" t="s">
        <v>22</v>
      </c>
      <c r="AT4345" s="93">
        <v>42551</v>
      </c>
      <c r="AU4345" s="92" t="s">
        <v>22</v>
      </c>
      <c r="AV4345" s="91" t="s">
        <v>48</v>
      </c>
      <c r="AW4345" s="92" t="s">
        <v>48</v>
      </c>
      <c r="AX4345" s="92" t="s">
        <v>48</v>
      </c>
      <c r="AY4345" s="91" t="s">
        <v>152</v>
      </c>
      <c r="AZ4345" s="23"/>
      <c r="BA4345" s="25">
        <v>0</v>
      </c>
      <c r="BB4345" t="s">
        <v>48</v>
      </c>
      <c r="BC4345" t="e">
        <v>#N/A</v>
      </c>
      <c r="BD4345" t="e">
        <f>IF(Z4345=BC4345,"OK")</f>
        <v>#N/A</v>
      </c>
      <c r="BE4345">
        <v>26</v>
      </c>
      <c r="BF4345">
        <v>0.26900000000000002</v>
      </c>
      <c r="BG4345" t="s">
        <v>22</v>
      </c>
      <c r="BH4345" t="s">
        <v>22</v>
      </c>
      <c r="BI4345" t="s">
        <v>22</v>
      </c>
      <c r="BJ4345">
        <v>0</v>
      </c>
      <c r="BK4345">
        <v>0</v>
      </c>
      <c r="BN4345" s="183"/>
    </row>
    <row r="4346" spans="1:66" x14ac:dyDescent="0.25">
      <c r="A4346" s="1"/>
      <c r="B4346" s="94">
        <v>4333</v>
      </c>
      <c r="C4346" s="43">
        <v>1066731</v>
      </c>
      <c r="D4346" s="25"/>
      <c r="E4346" s="27" t="s">
        <v>1121</v>
      </c>
      <c r="F4346" s="151" t="s">
        <v>21</v>
      </c>
      <c r="G4346" s="25"/>
      <c r="H4346" s="46" t="str">
        <f>IFERROR(IFERROR(IF(SEARCH("Usystems",$E4346)&gt;0,"Usystems"),IF(SEARCH("RIIFO",$E4346)&gt;0,"RIIFO","Uponor")),"Uponor")</f>
        <v>Uponor</v>
      </c>
      <c r="I4346" s="25" t="str">
        <f>IFERROR(MID($D4346,1,7)+0,"")</f>
        <v/>
      </c>
      <c r="J4346" s="25" t="str">
        <f>IFERROR(MID($D4346,10,7)+0,"")</f>
        <v/>
      </c>
      <c r="K4346" s="25" t="str">
        <f>IFERROR(MID($D4346,19,7)+0,"")</f>
        <v/>
      </c>
      <c r="L4346" s="25" t="str">
        <f>IFERROR(MID($D4346,28,7)+0,"")</f>
        <v/>
      </c>
      <c r="M4346" s="25" t="str">
        <f>IF(IFERROR(MID($Q4346,1,7)+0,"")&lt;1130000,IF(INDEX(C:C,MATCH(LEFT(Q4346,7)+0,I:I,0))&lt;1130000,"",INDEX(C:C,MATCH(LEFT(Q4346,7)+0,I:I,0))),IFERROR(MID($Q4346,1,7)+0,""))</f>
        <v/>
      </c>
      <c r="N4346" s="25" t="str">
        <f>IF(IFERROR(MID($Q4346,10,7)+0,"")&lt;1130000,"",IFERROR(MID($Q4346,10,7)+0,""))</f>
        <v/>
      </c>
      <c r="O4346" s="25" t="str">
        <f>IF(IFERROR(MID($Q4346,19,7)+0,"")&lt;1130000,"",IFERROR(MID($Q4346,19,7)+0,""))</f>
        <v/>
      </c>
      <c r="P4346" s="25" t="str">
        <f>IF(M4346="","",IF(N4346="",M4346,M4346&amp;", "&amp;N4346))</f>
        <v/>
      </c>
      <c r="Q4346" s="25"/>
      <c r="R4346" s="25"/>
      <c r="S4346" s="35" t="s">
        <v>109</v>
      </c>
      <c r="T4346" s="25" t="s">
        <v>36</v>
      </c>
      <c r="U4346" s="185">
        <v>80832</v>
      </c>
      <c r="V4346" s="188">
        <v>80832</v>
      </c>
      <c r="W4346" s="189">
        <v>80832</v>
      </c>
      <c r="X4346" s="31">
        <v>80832</v>
      </c>
      <c r="Y4346" s="90">
        <f>IFERROR(ROUND(X4346/W4346-1,2),"")</f>
        <v>0</v>
      </c>
      <c r="Z4346" s="31">
        <f>IF(OR(S4346="VLD MLC components",S4346="VLD MLC pipes",S4346="VLD PEX components",S4346="VLD PEX pipes",S4346="VLD PHC components",S4346="VLD PHC pipes",S4346="Controls VLD"),"По запросу",X4346)</f>
        <v>80832</v>
      </c>
      <c r="AA4346" s="63">
        <f>ROUND(X4346/1.2,3)</f>
        <v>67360</v>
      </c>
      <c r="AB4346" s="23">
        <v>67360</v>
      </c>
      <c r="AC4346" s="190">
        <f>IFERROR(ROUND(AA4346/AB4346-1,2),"")</f>
        <v>0</v>
      </c>
      <c r="AD4346" s="25">
        <v>47.5</v>
      </c>
      <c r="AE4346" s="25">
        <v>0.373</v>
      </c>
      <c r="AF4346" s="25">
        <v>0</v>
      </c>
      <c r="AG4346" s="25" t="s">
        <v>22</v>
      </c>
      <c r="AH4346" s="25">
        <v>0</v>
      </c>
      <c r="AI4346" s="25">
        <v>0</v>
      </c>
      <c r="AJ4346" s="25" t="s">
        <v>20</v>
      </c>
      <c r="AK4346" s="42" t="s">
        <v>19</v>
      </c>
      <c r="AL4346" s="25" t="s">
        <v>20</v>
      </c>
      <c r="AM4346" s="25">
        <v>1</v>
      </c>
      <c r="AN4346" s="25" t="s">
        <v>22</v>
      </c>
      <c r="AO4346" s="25" t="s">
        <v>22</v>
      </c>
      <c r="AP4346" s="25" t="s">
        <v>22</v>
      </c>
      <c r="AQ4346" s="25"/>
      <c r="AR4346" s="94"/>
      <c r="AS4346" s="157" t="s">
        <v>22</v>
      </c>
      <c r="AT4346" s="93">
        <v>42551</v>
      </c>
      <c r="AU4346" s="92" t="s">
        <v>22</v>
      </c>
      <c r="AV4346" s="91" t="s">
        <v>48</v>
      </c>
      <c r="AW4346" s="92" t="s">
        <v>48</v>
      </c>
      <c r="AX4346" s="92" t="s">
        <v>48</v>
      </c>
      <c r="AY4346" s="91" t="s">
        <v>152</v>
      </c>
      <c r="AZ4346" s="23"/>
      <c r="BA4346" s="25">
        <v>0</v>
      </c>
      <c r="BB4346" t="s">
        <v>48</v>
      </c>
      <c r="BC4346" t="e">
        <v>#N/A</v>
      </c>
      <c r="BD4346" t="e">
        <f>IF(Z4346=BC4346,"OK")</f>
        <v>#N/A</v>
      </c>
      <c r="BE4346">
        <v>47.5</v>
      </c>
      <c r="BF4346">
        <v>0.373</v>
      </c>
      <c r="BG4346" t="s">
        <v>22</v>
      </c>
      <c r="BH4346" t="s">
        <v>22</v>
      </c>
      <c r="BI4346" t="s">
        <v>22</v>
      </c>
      <c r="BJ4346">
        <v>0</v>
      </c>
      <c r="BK4346">
        <v>0</v>
      </c>
      <c r="BN4346" s="183"/>
    </row>
    <row r="4347" spans="1:66" x14ac:dyDescent="0.25">
      <c r="A4347" s="1"/>
      <c r="B4347" s="94">
        <v>4334</v>
      </c>
      <c r="C4347" s="43">
        <v>1066732</v>
      </c>
      <c r="D4347" s="25"/>
      <c r="E4347" s="27" t="s">
        <v>1120</v>
      </c>
      <c r="F4347" s="151" t="s">
        <v>21</v>
      </c>
      <c r="G4347" s="25"/>
      <c r="H4347" s="46" t="str">
        <f>IFERROR(IFERROR(IF(SEARCH("Usystems",$E4347)&gt;0,"Usystems"),IF(SEARCH("RIIFO",$E4347)&gt;0,"RIIFO","Uponor")),"Uponor")</f>
        <v>Uponor</v>
      </c>
      <c r="I4347" s="25" t="str">
        <f>IFERROR(MID($D4347,1,7)+0,"")</f>
        <v/>
      </c>
      <c r="J4347" s="25" t="str">
        <f>IFERROR(MID($D4347,10,7)+0,"")</f>
        <v/>
      </c>
      <c r="K4347" s="25" t="str">
        <f>IFERROR(MID($D4347,19,7)+0,"")</f>
        <v/>
      </c>
      <c r="L4347" s="25" t="str">
        <f>IFERROR(MID($D4347,28,7)+0,"")</f>
        <v/>
      </c>
      <c r="M4347" s="25" t="str">
        <f>IF(IFERROR(MID($Q4347,1,7)+0,"")&lt;1130000,IF(INDEX(C:C,MATCH(LEFT(Q4347,7)+0,I:I,0))&lt;1130000,"",INDEX(C:C,MATCH(LEFT(Q4347,7)+0,I:I,0))),IFERROR(MID($Q4347,1,7)+0,""))</f>
        <v/>
      </c>
      <c r="N4347" s="25" t="str">
        <f>IF(IFERROR(MID($Q4347,10,7)+0,"")&lt;1130000,"",IFERROR(MID($Q4347,10,7)+0,""))</f>
        <v/>
      </c>
      <c r="O4347" s="25" t="str">
        <f>IF(IFERROR(MID($Q4347,19,7)+0,"")&lt;1130000,"",IFERROR(MID($Q4347,19,7)+0,""))</f>
        <v/>
      </c>
      <c r="P4347" s="25" t="str">
        <f>IF(M4347="","",IF(N4347="",M4347,M4347&amp;", "&amp;N4347))</f>
        <v/>
      </c>
      <c r="Q4347" s="25"/>
      <c r="R4347" s="25"/>
      <c r="S4347" s="35" t="s">
        <v>109</v>
      </c>
      <c r="T4347" s="25" t="s">
        <v>36</v>
      </c>
      <c r="U4347" s="185">
        <v>113558</v>
      </c>
      <c r="V4347" s="188">
        <v>113558</v>
      </c>
      <c r="W4347" s="189">
        <v>113558</v>
      </c>
      <c r="X4347" s="31">
        <v>113558</v>
      </c>
      <c r="Y4347" s="90">
        <f>IFERROR(ROUND(X4347/W4347-1,2),"")</f>
        <v>0</v>
      </c>
      <c r="Z4347" s="31">
        <f>IF(OR(S4347="VLD MLC components",S4347="VLD MLC pipes",S4347="VLD PEX components",S4347="VLD PEX pipes",S4347="VLD PHC components",S4347="VLD PHC pipes",S4347="Controls VLD"),"По запросу",X4347)</f>
        <v>113558</v>
      </c>
      <c r="AA4347" s="63">
        <f>ROUND(X4347/1.2,3)</f>
        <v>94631.667000000001</v>
      </c>
      <c r="AB4347" s="23">
        <v>94631.667000000001</v>
      </c>
      <c r="AC4347" s="190">
        <f>IFERROR(ROUND(AA4347/AB4347-1,2),"")</f>
        <v>0</v>
      </c>
      <c r="AD4347" s="25">
        <v>55.6</v>
      </c>
      <c r="AE4347" s="25">
        <v>0.51</v>
      </c>
      <c r="AF4347" s="25">
        <v>0</v>
      </c>
      <c r="AG4347" s="25" t="s">
        <v>22</v>
      </c>
      <c r="AH4347" s="25">
        <v>0</v>
      </c>
      <c r="AI4347" s="25">
        <v>0</v>
      </c>
      <c r="AJ4347" s="25" t="s">
        <v>20</v>
      </c>
      <c r="AK4347" s="42" t="s">
        <v>19</v>
      </c>
      <c r="AL4347" s="25" t="s">
        <v>20</v>
      </c>
      <c r="AM4347" s="25">
        <v>1</v>
      </c>
      <c r="AN4347" s="25" t="s">
        <v>22</v>
      </c>
      <c r="AO4347" s="25" t="s">
        <v>22</v>
      </c>
      <c r="AP4347" s="25" t="s">
        <v>22</v>
      </c>
      <c r="AQ4347" s="25"/>
      <c r="AR4347" s="94"/>
      <c r="AS4347" s="157" t="s">
        <v>22</v>
      </c>
      <c r="AT4347" s="93">
        <v>42551</v>
      </c>
      <c r="AU4347" s="92" t="s">
        <v>22</v>
      </c>
      <c r="AV4347" s="91" t="s">
        <v>48</v>
      </c>
      <c r="AW4347" s="92" t="s">
        <v>48</v>
      </c>
      <c r="AX4347" s="92" t="s">
        <v>48</v>
      </c>
      <c r="AY4347" s="91" t="s">
        <v>152</v>
      </c>
      <c r="AZ4347" s="23"/>
      <c r="BA4347" s="25">
        <v>0</v>
      </c>
      <c r="BB4347" t="s">
        <v>48</v>
      </c>
      <c r="BC4347" t="e">
        <v>#N/A</v>
      </c>
      <c r="BD4347" t="e">
        <f>IF(Z4347=BC4347,"OK")</f>
        <v>#N/A</v>
      </c>
      <c r="BE4347">
        <v>55.6</v>
      </c>
      <c r="BF4347">
        <v>0.51</v>
      </c>
      <c r="BG4347" t="s">
        <v>22</v>
      </c>
      <c r="BH4347" t="s">
        <v>22</v>
      </c>
      <c r="BI4347" t="s">
        <v>22</v>
      </c>
      <c r="BJ4347">
        <v>0</v>
      </c>
      <c r="BK4347">
        <v>0</v>
      </c>
      <c r="BN4347" s="183"/>
    </row>
    <row r="4348" spans="1:66" ht="25.5" x14ac:dyDescent="0.25">
      <c r="A4348" s="1"/>
      <c r="B4348" s="94">
        <v>4335</v>
      </c>
      <c r="C4348" s="43">
        <v>1066734</v>
      </c>
      <c r="D4348" s="25"/>
      <c r="E4348" s="27" t="s">
        <v>1119</v>
      </c>
      <c r="F4348" s="151" t="s">
        <v>21</v>
      </c>
      <c r="G4348" s="25"/>
      <c r="H4348" s="46" t="str">
        <f>IFERROR(IFERROR(IF(SEARCH("Usystems",$E4348)&gt;0,"Usystems"),IF(SEARCH("RIIFO",$E4348)&gt;0,"RIIFO","Uponor")),"Uponor")</f>
        <v>Uponor</v>
      </c>
      <c r="I4348" s="25" t="str">
        <f>IFERROR(MID($D4348,1,7)+0,"")</f>
        <v/>
      </c>
      <c r="J4348" s="25" t="str">
        <f>IFERROR(MID($D4348,10,7)+0,"")</f>
        <v/>
      </c>
      <c r="K4348" s="25" t="str">
        <f>IFERROR(MID($D4348,19,7)+0,"")</f>
        <v/>
      </c>
      <c r="L4348" s="25" t="str">
        <f>IFERROR(MID($D4348,28,7)+0,"")</f>
        <v/>
      </c>
      <c r="M4348" s="25" t="str">
        <f>IF(IFERROR(MID($Q4348,1,7)+0,"")&lt;1130000,IF(INDEX(C:C,MATCH(LEFT(Q4348,7)+0,I:I,0))&lt;1130000,"",INDEX(C:C,MATCH(LEFT(Q4348,7)+0,I:I,0))),IFERROR(MID($Q4348,1,7)+0,""))</f>
        <v/>
      </c>
      <c r="N4348" s="25" t="str">
        <f>IF(IFERROR(MID($Q4348,10,7)+0,"")&lt;1130000,"",IFERROR(MID($Q4348,10,7)+0,""))</f>
        <v/>
      </c>
      <c r="O4348" s="25" t="str">
        <f>IF(IFERROR(MID($Q4348,19,7)+0,"")&lt;1130000,"",IFERROR(MID($Q4348,19,7)+0,""))</f>
        <v/>
      </c>
      <c r="P4348" s="25" t="str">
        <f>IF(M4348="","",IF(N4348="",M4348,M4348&amp;", "&amp;N4348))</f>
        <v/>
      </c>
      <c r="Q4348" s="25"/>
      <c r="R4348" s="25"/>
      <c r="S4348" s="35" t="s">
        <v>109</v>
      </c>
      <c r="T4348" s="25" t="s">
        <v>36</v>
      </c>
      <c r="U4348" s="185">
        <v>124272</v>
      </c>
      <c r="V4348" s="188">
        <v>124272</v>
      </c>
      <c r="W4348" s="189">
        <v>124272</v>
      </c>
      <c r="X4348" s="31">
        <v>124272</v>
      </c>
      <c r="Y4348" s="90">
        <f>IFERROR(ROUND(X4348/W4348-1,2),"")</f>
        <v>0</v>
      </c>
      <c r="Z4348" s="31">
        <f>IF(OR(S4348="VLD MLC components",S4348="VLD MLC pipes",S4348="VLD PEX components",S4348="VLD PEX pipes",S4348="VLD PHC components",S4348="VLD PHC pipes",S4348="Controls VLD"),"По запросу",X4348)</f>
        <v>124272</v>
      </c>
      <c r="AA4348" s="63">
        <f>ROUND(X4348/1.2,3)</f>
        <v>103560</v>
      </c>
      <c r="AB4348" s="23">
        <v>103560</v>
      </c>
      <c r="AC4348" s="190">
        <f>IFERROR(ROUND(AA4348/AB4348-1,2),"")</f>
        <v>0</v>
      </c>
      <c r="AD4348" s="25">
        <v>0</v>
      </c>
      <c r="AE4348" s="25">
        <v>0.97499999999999998</v>
      </c>
      <c r="AF4348" s="25">
        <v>0</v>
      </c>
      <c r="AG4348" s="25" t="s">
        <v>22</v>
      </c>
      <c r="AH4348" s="25">
        <v>0</v>
      </c>
      <c r="AI4348" s="25">
        <v>0</v>
      </c>
      <c r="AJ4348" s="25" t="s">
        <v>20</v>
      </c>
      <c r="AK4348" s="42" t="s">
        <v>19</v>
      </c>
      <c r="AL4348" s="25" t="s">
        <v>20</v>
      </c>
      <c r="AM4348" s="25">
        <v>1</v>
      </c>
      <c r="AN4348" s="25"/>
      <c r="AO4348" s="25"/>
      <c r="AP4348" s="25"/>
      <c r="AQ4348" s="25"/>
      <c r="AR4348" s="94"/>
      <c r="AS4348" s="157" t="s">
        <v>22</v>
      </c>
      <c r="AT4348" s="93">
        <v>42551</v>
      </c>
      <c r="AU4348" s="92" t="s">
        <v>22</v>
      </c>
      <c r="AV4348" s="91" t="s">
        <v>48</v>
      </c>
      <c r="AW4348" s="92" t="s">
        <v>48</v>
      </c>
      <c r="AX4348" s="92" t="s">
        <v>48</v>
      </c>
      <c r="AY4348" s="91" t="s">
        <v>152</v>
      </c>
      <c r="AZ4348" s="23"/>
      <c r="BA4348" s="25">
        <v>0</v>
      </c>
      <c r="BB4348" t="s">
        <v>48</v>
      </c>
      <c r="BC4348" t="e">
        <v>#N/A</v>
      </c>
      <c r="BD4348" t="e">
        <f>IF(Z4348=BC4348,"OK")</f>
        <v>#N/A</v>
      </c>
      <c r="BE4348">
        <v>0</v>
      </c>
      <c r="BF4348">
        <v>0.97499999999999998</v>
      </c>
      <c r="BG4348">
        <v>0</v>
      </c>
      <c r="BH4348">
        <v>0</v>
      </c>
      <c r="BI4348">
        <v>0</v>
      </c>
      <c r="BJ4348">
        <v>0</v>
      </c>
      <c r="BK4348">
        <v>0</v>
      </c>
      <c r="BN4348" s="183"/>
    </row>
    <row r="4349" spans="1:66" ht="25.5" x14ac:dyDescent="0.25">
      <c r="A4349" s="1"/>
      <c r="B4349" s="94">
        <v>4336</v>
      </c>
      <c r="C4349" s="43">
        <v>1066744</v>
      </c>
      <c r="D4349" s="25"/>
      <c r="E4349" s="27" t="s">
        <v>1118</v>
      </c>
      <c r="F4349" s="151" t="s">
        <v>21</v>
      </c>
      <c r="G4349" s="25"/>
      <c r="H4349" s="46" t="str">
        <f>IFERROR(IFERROR(IF(SEARCH("Usystems",$E4349)&gt;0,"Usystems"),IF(SEARCH("RIIFO",$E4349)&gt;0,"RIIFO","Uponor")),"Uponor")</f>
        <v>Uponor</v>
      </c>
      <c r="I4349" s="25" t="str">
        <f>IFERROR(MID($D4349,1,7)+0,"")</f>
        <v/>
      </c>
      <c r="J4349" s="25" t="str">
        <f>IFERROR(MID($D4349,10,7)+0,"")</f>
        <v/>
      </c>
      <c r="K4349" s="25" t="str">
        <f>IFERROR(MID($D4349,19,7)+0,"")</f>
        <v/>
      </c>
      <c r="L4349" s="25" t="str">
        <f>IFERROR(MID($D4349,28,7)+0,"")</f>
        <v/>
      </c>
      <c r="M4349" s="25" t="str">
        <f>IF(IFERROR(MID($Q4349,1,7)+0,"")&lt;1130000,IF(INDEX(C:C,MATCH(LEFT(Q4349,7)+0,I:I,0))&lt;1130000,"",INDEX(C:C,MATCH(LEFT(Q4349,7)+0,I:I,0))),IFERROR(MID($Q4349,1,7)+0,""))</f>
        <v/>
      </c>
      <c r="N4349" s="25" t="str">
        <f>IF(IFERROR(MID($Q4349,10,7)+0,"")&lt;1130000,"",IFERROR(MID($Q4349,10,7)+0,""))</f>
        <v/>
      </c>
      <c r="O4349" s="25" t="str">
        <f>IF(IFERROR(MID($Q4349,19,7)+0,"")&lt;1130000,"",IFERROR(MID($Q4349,19,7)+0,""))</f>
        <v/>
      </c>
      <c r="P4349" s="25" t="str">
        <f>IF(M4349="","",IF(N4349="",M4349,M4349&amp;", "&amp;N4349))</f>
        <v/>
      </c>
      <c r="Q4349" s="25"/>
      <c r="R4349" s="25"/>
      <c r="S4349" s="35" t="s">
        <v>109</v>
      </c>
      <c r="T4349" s="25" t="s">
        <v>36</v>
      </c>
      <c r="U4349" s="185">
        <v>138504</v>
      </c>
      <c r="V4349" s="188">
        <v>138504</v>
      </c>
      <c r="W4349" s="189">
        <v>138504</v>
      </c>
      <c r="X4349" s="31">
        <v>138504</v>
      </c>
      <c r="Y4349" s="90">
        <f>IFERROR(ROUND(X4349/W4349-1,2),"")</f>
        <v>0</v>
      </c>
      <c r="Z4349" s="31">
        <f>IF(OR(S4349="VLD MLC components",S4349="VLD MLC pipes",S4349="VLD PEX components",S4349="VLD PEX pipes",S4349="VLD PHC components",S4349="VLD PHC pipes",S4349="Controls VLD"),"По запросу",X4349)</f>
        <v>138504</v>
      </c>
      <c r="AA4349" s="63">
        <f>ROUND(X4349/1.2,3)</f>
        <v>115420</v>
      </c>
      <c r="AB4349" s="23">
        <v>115420</v>
      </c>
      <c r="AC4349" s="190">
        <f>IFERROR(ROUND(AA4349/AB4349-1,2),"")</f>
        <v>0</v>
      </c>
      <c r="AD4349" s="25">
        <v>20</v>
      </c>
      <c r="AE4349" s="25"/>
      <c r="AF4349" s="25">
        <v>0</v>
      </c>
      <c r="AG4349" s="25" t="s">
        <v>22</v>
      </c>
      <c r="AH4349" s="25">
        <v>0</v>
      </c>
      <c r="AI4349" s="25">
        <v>0</v>
      </c>
      <c r="AJ4349" s="25" t="s">
        <v>20</v>
      </c>
      <c r="AK4349" s="42" t="s">
        <v>19</v>
      </c>
      <c r="AL4349" s="25" t="s">
        <v>20</v>
      </c>
      <c r="AM4349" s="25">
        <v>1</v>
      </c>
      <c r="AN4349" s="25" t="s">
        <v>22</v>
      </c>
      <c r="AO4349" s="25" t="s">
        <v>22</v>
      </c>
      <c r="AP4349" s="25" t="s">
        <v>22</v>
      </c>
      <c r="AQ4349" s="25"/>
      <c r="AR4349" s="94"/>
      <c r="AS4349" s="157" t="s">
        <v>22</v>
      </c>
      <c r="AT4349" s="93">
        <v>42551</v>
      </c>
      <c r="AU4349" s="92" t="s">
        <v>22</v>
      </c>
      <c r="AV4349" s="91" t="s">
        <v>48</v>
      </c>
      <c r="AW4349" s="92" t="s">
        <v>48</v>
      </c>
      <c r="AX4349" s="92" t="s">
        <v>48</v>
      </c>
      <c r="AY4349" s="91" t="s">
        <v>152</v>
      </c>
      <c r="AZ4349" s="23"/>
      <c r="BA4349" s="25">
        <v>0</v>
      </c>
      <c r="BB4349" t="s">
        <v>48</v>
      </c>
      <c r="BC4349" t="e">
        <v>#N/A</v>
      </c>
      <c r="BD4349" t="e">
        <f>IF(Z4349=BC4349,"OK")</f>
        <v>#N/A</v>
      </c>
      <c r="BE4349">
        <v>20</v>
      </c>
      <c r="BF4349">
        <v>0</v>
      </c>
      <c r="BG4349" t="s">
        <v>22</v>
      </c>
      <c r="BH4349" t="s">
        <v>22</v>
      </c>
      <c r="BI4349" t="s">
        <v>22</v>
      </c>
      <c r="BJ4349">
        <v>0</v>
      </c>
      <c r="BK4349">
        <v>0</v>
      </c>
      <c r="BN4349" s="183"/>
    </row>
    <row r="4350" spans="1:66" ht="25.5" x14ac:dyDescent="0.25">
      <c r="A4350" s="1"/>
      <c r="B4350" s="94">
        <v>4337</v>
      </c>
      <c r="C4350" s="43">
        <v>1066745</v>
      </c>
      <c r="D4350" s="25"/>
      <c r="E4350" s="27" t="s">
        <v>1117</v>
      </c>
      <c r="F4350" s="151" t="s">
        <v>21</v>
      </c>
      <c r="G4350" s="25"/>
      <c r="H4350" s="46" t="str">
        <f>IFERROR(IFERROR(IF(SEARCH("Usystems",$E4350)&gt;0,"Usystems"),IF(SEARCH("RIIFO",$E4350)&gt;0,"RIIFO","Uponor")),"Uponor")</f>
        <v>Uponor</v>
      </c>
      <c r="I4350" s="25" t="str">
        <f>IFERROR(MID($D4350,1,7)+0,"")</f>
        <v/>
      </c>
      <c r="J4350" s="25" t="str">
        <f>IFERROR(MID($D4350,10,7)+0,"")</f>
        <v/>
      </c>
      <c r="K4350" s="25" t="str">
        <f>IFERROR(MID($D4350,19,7)+0,"")</f>
        <v/>
      </c>
      <c r="L4350" s="25" t="str">
        <f>IFERROR(MID($D4350,28,7)+0,"")</f>
        <v/>
      </c>
      <c r="M4350" s="25" t="str">
        <f>IF(IFERROR(MID($Q4350,1,7)+0,"")&lt;1130000,IF(INDEX(C:C,MATCH(LEFT(Q4350,7)+0,I:I,0))&lt;1130000,"",INDEX(C:C,MATCH(LEFT(Q4350,7)+0,I:I,0))),IFERROR(MID($Q4350,1,7)+0,""))</f>
        <v/>
      </c>
      <c r="N4350" s="25" t="str">
        <f>IF(IFERROR(MID($Q4350,10,7)+0,"")&lt;1130000,"",IFERROR(MID($Q4350,10,7)+0,""))</f>
        <v/>
      </c>
      <c r="O4350" s="25" t="str">
        <f>IF(IFERROR(MID($Q4350,19,7)+0,"")&lt;1130000,"",IFERROR(MID($Q4350,19,7)+0,""))</f>
        <v/>
      </c>
      <c r="P4350" s="25" t="str">
        <f>IF(M4350="","",IF(N4350="",M4350,M4350&amp;", "&amp;N4350))</f>
        <v/>
      </c>
      <c r="Q4350" s="25"/>
      <c r="R4350" s="25"/>
      <c r="S4350" s="35" t="s">
        <v>109</v>
      </c>
      <c r="T4350" s="25" t="s">
        <v>36</v>
      </c>
      <c r="U4350" s="185">
        <v>149517</v>
      </c>
      <c r="V4350" s="188">
        <v>149517</v>
      </c>
      <c r="W4350" s="189">
        <v>149517</v>
      </c>
      <c r="X4350" s="31">
        <v>149517</v>
      </c>
      <c r="Y4350" s="90">
        <f>IFERROR(ROUND(X4350/W4350-1,2),"")</f>
        <v>0</v>
      </c>
      <c r="Z4350" s="31">
        <f>IF(OR(S4350="VLD MLC components",S4350="VLD MLC pipes",S4350="VLD PEX components",S4350="VLD PEX pipes",S4350="VLD PHC components",S4350="VLD PHC pipes",S4350="Controls VLD"),"По запросу",X4350)</f>
        <v>149517</v>
      </c>
      <c r="AA4350" s="63">
        <f>ROUND(X4350/1.2,3)</f>
        <v>124597.5</v>
      </c>
      <c r="AB4350" s="23">
        <v>124597.5</v>
      </c>
      <c r="AC4350" s="190">
        <f>IFERROR(ROUND(AA4350/AB4350-1,2),"")</f>
        <v>0</v>
      </c>
      <c r="AD4350" s="25">
        <v>20</v>
      </c>
      <c r="AE4350" s="25"/>
      <c r="AF4350" s="25">
        <v>0</v>
      </c>
      <c r="AG4350" s="25" t="s">
        <v>22</v>
      </c>
      <c r="AH4350" s="25">
        <v>0</v>
      </c>
      <c r="AI4350" s="25">
        <v>0</v>
      </c>
      <c r="AJ4350" s="25" t="s">
        <v>20</v>
      </c>
      <c r="AK4350" s="42" t="s">
        <v>19</v>
      </c>
      <c r="AL4350" s="25" t="s">
        <v>20</v>
      </c>
      <c r="AM4350" s="25">
        <v>1</v>
      </c>
      <c r="AN4350" s="25" t="s">
        <v>22</v>
      </c>
      <c r="AO4350" s="25" t="s">
        <v>22</v>
      </c>
      <c r="AP4350" s="25" t="s">
        <v>22</v>
      </c>
      <c r="AQ4350" s="25"/>
      <c r="AR4350" s="94"/>
      <c r="AS4350" s="157" t="s">
        <v>22</v>
      </c>
      <c r="AT4350" s="93">
        <v>42551</v>
      </c>
      <c r="AU4350" s="92" t="s">
        <v>22</v>
      </c>
      <c r="AV4350" s="91" t="s">
        <v>48</v>
      </c>
      <c r="AW4350" s="92" t="s">
        <v>48</v>
      </c>
      <c r="AX4350" s="92" t="s">
        <v>48</v>
      </c>
      <c r="AY4350" s="91" t="s">
        <v>152</v>
      </c>
      <c r="AZ4350" s="23"/>
      <c r="BA4350" s="25">
        <v>0</v>
      </c>
      <c r="BB4350" t="s">
        <v>48</v>
      </c>
      <c r="BC4350" t="e">
        <v>#N/A</v>
      </c>
      <c r="BD4350" t="e">
        <f>IF(Z4350=BC4350,"OK")</f>
        <v>#N/A</v>
      </c>
      <c r="BE4350">
        <v>20</v>
      </c>
      <c r="BF4350">
        <v>0</v>
      </c>
      <c r="BG4350" t="s">
        <v>22</v>
      </c>
      <c r="BH4350" t="s">
        <v>22</v>
      </c>
      <c r="BI4350" t="s">
        <v>22</v>
      </c>
      <c r="BJ4350">
        <v>0</v>
      </c>
      <c r="BK4350">
        <v>0</v>
      </c>
      <c r="BN4350" s="183"/>
    </row>
    <row r="4351" spans="1:66" ht="25.5" x14ac:dyDescent="0.25">
      <c r="A4351" s="1"/>
      <c r="B4351" s="94">
        <v>4338</v>
      </c>
      <c r="C4351" s="43">
        <v>1066747</v>
      </c>
      <c r="D4351" s="25"/>
      <c r="E4351" s="27" t="s">
        <v>1116</v>
      </c>
      <c r="F4351" s="151" t="s">
        <v>21</v>
      </c>
      <c r="G4351" s="25"/>
      <c r="H4351" s="46" t="str">
        <f>IFERROR(IFERROR(IF(SEARCH("Usystems",$E4351)&gt;0,"Usystems"),IF(SEARCH("RIIFO",$E4351)&gt;0,"RIIFO","Uponor")),"Uponor")</f>
        <v>Uponor</v>
      </c>
      <c r="I4351" s="25" t="str">
        <f>IFERROR(MID($D4351,1,7)+0,"")</f>
        <v/>
      </c>
      <c r="J4351" s="25" t="str">
        <f>IFERROR(MID($D4351,10,7)+0,"")</f>
        <v/>
      </c>
      <c r="K4351" s="25" t="str">
        <f>IFERROR(MID($D4351,19,7)+0,"")</f>
        <v/>
      </c>
      <c r="L4351" s="25" t="str">
        <f>IFERROR(MID($D4351,28,7)+0,"")</f>
        <v/>
      </c>
      <c r="M4351" s="25" t="str">
        <f>IF(IFERROR(MID($Q4351,1,7)+0,"")&lt;1130000,IF(INDEX(C:C,MATCH(LEFT(Q4351,7)+0,I:I,0))&lt;1130000,"",INDEX(C:C,MATCH(LEFT(Q4351,7)+0,I:I,0))),IFERROR(MID($Q4351,1,7)+0,""))</f>
        <v/>
      </c>
      <c r="N4351" s="25" t="str">
        <f>IF(IFERROR(MID($Q4351,10,7)+0,"")&lt;1130000,"",IFERROR(MID($Q4351,10,7)+0,""))</f>
        <v/>
      </c>
      <c r="O4351" s="25" t="str">
        <f>IF(IFERROR(MID($Q4351,19,7)+0,"")&lt;1130000,"",IFERROR(MID($Q4351,19,7)+0,""))</f>
        <v/>
      </c>
      <c r="P4351" s="25" t="str">
        <f>IF(M4351="","",IF(N4351="",M4351,M4351&amp;", "&amp;N4351))</f>
        <v/>
      </c>
      <c r="Q4351" s="25"/>
      <c r="R4351" s="25"/>
      <c r="S4351" s="35" t="s">
        <v>109</v>
      </c>
      <c r="T4351" s="25" t="s">
        <v>36</v>
      </c>
      <c r="U4351" s="185">
        <v>190871</v>
      </c>
      <c r="V4351" s="188">
        <v>190871</v>
      </c>
      <c r="W4351" s="189">
        <v>190871</v>
      </c>
      <c r="X4351" s="31">
        <v>190871</v>
      </c>
      <c r="Y4351" s="90">
        <f>IFERROR(ROUND(X4351/W4351-1,2),"")</f>
        <v>0</v>
      </c>
      <c r="Z4351" s="31">
        <f>IF(OR(S4351="VLD MLC components",S4351="VLD MLC pipes",S4351="VLD PEX components",S4351="VLD PEX pipes",S4351="VLD PHC components",S4351="VLD PHC pipes",S4351="Controls VLD"),"По запросу",X4351)</f>
        <v>190871</v>
      </c>
      <c r="AA4351" s="63">
        <f>ROUND(X4351/1.2,3)</f>
        <v>159059.16699999999</v>
      </c>
      <c r="AB4351" s="23">
        <v>159059.16699999999</v>
      </c>
      <c r="AC4351" s="190">
        <f>IFERROR(ROUND(AA4351/AB4351-1,2),"")</f>
        <v>0</v>
      </c>
      <c r="AD4351" s="25">
        <v>20</v>
      </c>
      <c r="AE4351" s="25"/>
      <c r="AF4351" s="25">
        <v>0</v>
      </c>
      <c r="AG4351" s="25" t="s">
        <v>22</v>
      </c>
      <c r="AH4351" s="25">
        <v>0</v>
      </c>
      <c r="AI4351" s="25">
        <v>0</v>
      </c>
      <c r="AJ4351" s="25" t="s">
        <v>20</v>
      </c>
      <c r="AK4351" s="42" t="s">
        <v>19</v>
      </c>
      <c r="AL4351" s="25" t="s">
        <v>20</v>
      </c>
      <c r="AM4351" s="25">
        <v>1</v>
      </c>
      <c r="AN4351" s="25" t="s">
        <v>22</v>
      </c>
      <c r="AO4351" s="25" t="s">
        <v>22</v>
      </c>
      <c r="AP4351" s="25" t="s">
        <v>22</v>
      </c>
      <c r="AQ4351" s="25"/>
      <c r="AR4351" s="94"/>
      <c r="AS4351" s="157" t="s">
        <v>22</v>
      </c>
      <c r="AT4351" s="93">
        <v>42551</v>
      </c>
      <c r="AU4351" s="92" t="s">
        <v>22</v>
      </c>
      <c r="AV4351" s="91" t="s">
        <v>48</v>
      </c>
      <c r="AW4351" s="92" t="s">
        <v>48</v>
      </c>
      <c r="AX4351" s="92" t="s">
        <v>48</v>
      </c>
      <c r="AY4351" s="91" t="s">
        <v>152</v>
      </c>
      <c r="AZ4351" s="23"/>
      <c r="BA4351" s="25">
        <v>0</v>
      </c>
      <c r="BB4351" t="s">
        <v>48</v>
      </c>
      <c r="BC4351" t="e">
        <v>#N/A</v>
      </c>
      <c r="BD4351" t="e">
        <f>IF(Z4351=BC4351,"OK")</f>
        <v>#N/A</v>
      </c>
      <c r="BE4351">
        <v>20</v>
      </c>
      <c r="BF4351">
        <v>0</v>
      </c>
      <c r="BG4351" t="s">
        <v>22</v>
      </c>
      <c r="BH4351" t="s">
        <v>22</v>
      </c>
      <c r="BI4351" t="s">
        <v>22</v>
      </c>
      <c r="BJ4351">
        <v>0</v>
      </c>
      <c r="BK4351">
        <v>0</v>
      </c>
      <c r="BN4351" s="183"/>
    </row>
    <row r="4352" spans="1:66" x14ac:dyDescent="0.25">
      <c r="A4352" s="1"/>
      <c r="B4352" s="94">
        <v>4339</v>
      </c>
      <c r="C4352" s="182" t="s">
        <v>1115</v>
      </c>
      <c r="D4352" s="184"/>
      <c r="E4352" s="36"/>
      <c r="F4352" s="221"/>
      <c r="G4352" s="115"/>
      <c r="H4352" s="46" t="str">
        <f>IFERROR(IFERROR(IF(SEARCH("Usystems",$E4352)&gt;0,"Usystems"),IF(SEARCH("RIIFO",$E4352)&gt;0,"RIIFO","Uponor")),"Uponor")</f>
        <v>Uponor</v>
      </c>
      <c r="I4352" s="25" t="str">
        <f>IFERROR(MID($D4352,1,7)+0,"")</f>
        <v/>
      </c>
      <c r="J4352" s="25" t="str">
        <f>IFERROR(MID($D4352,10,7)+0,"")</f>
        <v/>
      </c>
      <c r="K4352" s="25" t="str">
        <f>IFERROR(MID($D4352,19,7)+0,"")</f>
        <v/>
      </c>
      <c r="L4352" s="25" t="str">
        <f>IFERROR(MID($D4352,28,7)+0,"")</f>
        <v/>
      </c>
      <c r="M4352" s="25" t="str">
        <f>IF(IFERROR(MID($Q4352,1,7)+0,"")&lt;1130000,IF(INDEX(C:C,MATCH(LEFT(Q4352,7)+0,I:I,0))&lt;1130000,"",INDEX(C:C,MATCH(LEFT(Q4352,7)+0,I:I,0))),IFERROR(MID($Q4352,1,7)+0,""))</f>
        <v/>
      </c>
      <c r="N4352" s="25" t="str">
        <f>IF(IFERROR(MID($Q4352,10,7)+0,"")&lt;1130000,"",IFERROR(MID($Q4352,10,7)+0,""))</f>
        <v/>
      </c>
      <c r="O4352" s="25" t="str">
        <f>IF(IFERROR(MID($Q4352,19,7)+0,"")&lt;1130000,"",IFERROR(MID($Q4352,19,7)+0,""))</f>
        <v/>
      </c>
      <c r="P4352" s="25" t="str">
        <f>IF(M4352="","",IF(N4352="",M4352,M4352&amp;", "&amp;N4352))</f>
        <v/>
      </c>
      <c r="Q4352" s="115"/>
      <c r="R4352" s="115"/>
      <c r="S4352" s="35" t="s">
        <v>22</v>
      </c>
      <c r="T4352" s="115"/>
      <c r="U4352" s="185" t="s">
        <v>22</v>
      </c>
      <c r="V4352" s="188" t="s">
        <v>22</v>
      </c>
      <c r="W4352" s="189" t="s">
        <v>22</v>
      </c>
      <c r="X4352" s="31"/>
      <c r="Y4352" s="90" t="str">
        <f>IFERROR(ROUND(X4352/W4352-1,2),"")</f>
        <v/>
      </c>
      <c r="Z4352" s="31">
        <f>IF(OR(S4352="VLD MLC components",S4352="VLD MLC pipes",S4352="VLD PEX components",S4352="VLD PEX pipes",S4352="VLD PHC components",S4352="VLD PHC pipes",S4352="Controls VLD"),"По запросу",X4352)</f>
        <v>0</v>
      </c>
      <c r="AA4352" s="63">
        <f>ROUND(X4352/1.2,3)</f>
        <v>0</v>
      </c>
      <c r="AB4352" s="23">
        <v>0</v>
      </c>
      <c r="AC4352" s="190" t="str">
        <f>IFERROR(ROUND(AA4352/AB4352-1,2),"")</f>
        <v/>
      </c>
      <c r="AD4352" s="25"/>
      <c r="AE4352" s="25"/>
      <c r="AF4352" s="25">
        <v>0</v>
      </c>
      <c r="AG4352" s="25" t="s">
        <v>22</v>
      </c>
      <c r="AH4352" s="25">
        <v>0</v>
      </c>
      <c r="AI4352" s="25">
        <v>0</v>
      </c>
      <c r="AJ4352" s="25" t="s">
        <v>19</v>
      </c>
      <c r="AK4352" s="114" t="s">
        <v>20</v>
      </c>
      <c r="AL4352" s="25" t="s">
        <v>20</v>
      </c>
      <c r="AM4352" s="25"/>
      <c r="AN4352" s="25"/>
      <c r="AO4352" s="25"/>
      <c r="AP4352" s="25"/>
      <c r="AQ4352" s="25"/>
      <c r="AR4352" s="94"/>
      <c r="AS4352" s="157" t="s">
        <v>22</v>
      </c>
      <c r="AT4352" s="93" t="s">
        <v>22</v>
      </c>
      <c r="AU4352" s="92" t="s">
        <v>582</v>
      </c>
      <c r="AV4352" s="91" t="s">
        <v>48</v>
      </c>
      <c r="AW4352" s="92" t="s">
        <v>48</v>
      </c>
      <c r="AX4352" s="92" t="s">
        <v>48</v>
      </c>
      <c r="AY4352" s="91" t="s">
        <v>48</v>
      </c>
      <c r="AZ4352" s="23"/>
      <c r="BA4352" s="25">
        <v>0</v>
      </c>
      <c r="BB4352" t="s">
        <v>25</v>
      </c>
      <c r="BC4352">
        <v>0</v>
      </c>
      <c r="BD4352" t="str">
        <f>IF(Z4352=BC4352,"OK")</f>
        <v>OK</v>
      </c>
      <c r="BE4352">
        <v>0</v>
      </c>
      <c r="BF4352">
        <v>0</v>
      </c>
      <c r="BG4352">
        <v>0</v>
      </c>
      <c r="BH4352">
        <v>0</v>
      </c>
      <c r="BI4352">
        <v>0</v>
      </c>
      <c r="BJ4352">
        <v>0</v>
      </c>
      <c r="BK4352">
        <v>0</v>
      </c>
      <c r="BN4352" s="183"/>
    </row>
    <row r="4353" spans="1:66" ht="25.5" x14ac:dyDescent="0.25">
      <c r="A4353" s="1"/>
      <c r="B4353" s="94">
        <v>4340</v>
      </c>
      <c r="C4353" s="43">
        <v>1067825</v>
      </c>
      <c r="D4353" s="25"/>
      <c r="E4353" s="27" t="s">
        <v>1114</v>
      </c>
      <c r="F4353" s="151" t="s">
        <v>21</v>
      </c>
      <c r="G4353" s="25"/>
      <c r="H4353" s="46" t="str">
        <f>IFERROR(IFERROR(IF(SEARCH("Usystems",$E4353)&gt;0,"Usystems"),IF(SEARCH("RIIFO",$E4353)&gt;0,"RIIFO","Uponor")),"Uponor")</f>
        <v>Uponor</v>
      </c>
      <c r="I4353" s="25" t="str">
        <f>IFERROR(MID($D4353,1,7)+0,"")</f>
        <v/>
      </c>
      <c r="J4353" s="25" t="str">
        <f>IFERROR(MID($D4353,10,7)+0,"")</f>
        <v/>
      </c>
      <c r="K4353" s="25" t="str">
        <f>IFERROR(MID($D4353,19,7)+0,"")</f>
        <v/>
      </c>
      <c r="L4353" s="25" t="str">
        <f>IFERROR(MID($D4353,28,7)+0,"")</f>
        <v/>
      </c>
      <c r="M4353" s="25" t="str">
        <f>IF(IFERROR(MID($Q4353,1,7)+0,"")&lt;1130000,IF(INDEX(C:C,MATCH(LEFT(Q4353,7)+0,I:I,0))&lt;1130000,"",INDEX(C:C,MATCH(LEFT(Q4353,7)+0,I:I,0))),IFERROR(MID($Q4353,1,7)+0,""))</f>
        <v/>
      </c>
      <c r="N4353" s="25" t="str">
        <f>IF(IFERROR(MID($Q4353,10,7)+0,"")&lt;1130000,"",IFERROR(MID($Q4353,10,7)+0,""))</f>
        <v/>
      </c>
      <c r="O4353" s="25" t="str">
        <f>IF(IFERROR(MID($Q4353,19,7)+0,"")&lt;1130000,"",IFERROR(MID($Q4353,19,7)+0,""))</f>
        <v/>
      </c>
      <c r="P4353" s="25" t="str">
        <f>IF(M4353="","",IF(N4353="",M4353,M4353&amp;", "&amp;N4353))</f>
        <v/>
      </c>
      <c r="Q4353" s="25"/>
      <c r="R4353" s="25"/>
      <c r="S4353" s="35" t="s">
        <v>110</v>
      </c>
      <c r="T4353" s="25" t="s">
        <v>36</v>
      </c>
      <c r="U4353" s="185">
        <v>702</v>
      </c>
      <c r="V4353" s="188">
        <v>702</v>
      </c>
      <c r="W4353" s="189">
        <v>702</v>
      </c>
      <c r="X4353" s="31">
        <v>702</v>
      </c>
      <c r="Y4353" s="90">
        <f>IFERROR(ROUND(X4353/W4353-1,2),"")</f>
        <v>0</v>
      </c>
      <c r="Z4353" s="31">
        <f>IF(OR(S4353="VLD MLC components",S4353="VLD MLC pipes",S4353="VLD PEX components",S4353="VLD PEX pipes",S4353="VLD PHC components",S4353="VLD PHC pipes",S4353="Controls VLD"),"По запросу",X4353)</f>
        <v>702</v>
      </c>
      <c r="AA4353" s="63">
        <f>ROUND(X4353/1.2,3)</f>
        <v>585</v>
      </c>
      <c r="AB4353" s="23">
        <v>585</v>
      </c>
      <c r="AC4353" s="190">
        <f>IFERROR(ROUND(AA4353/AB4353-1,2),"")</f>
        <v>0</v>
      </c>
      <c r="AD4353" s="25">
        <v>0.182</v>
      </c>
      <c r="AE4353" s="25">
        <v>2E-3</v>
      </c>
      <c r="AF4353" s="25">
        <v>0</v>
      </c>
      <c r="AG4353" s="25" t="s">
        <v>22</v>
      </c>
      <c r="AH4353" s="25">
        <v>0</v>
      </c>
      <c r="AI4353" s="25">
        <v>0</v>
      </c>
      <c r="AJ4353" s="25" t="s">
        <v>20</v>
      </c>
      <c r="AK4353" s="42" t="s">
        <v>19</v>
      </c>
      <c r="AL4353" s="25" t="s">
        <v>20</v>
      </c>
      <c r="AM4353" s="25">
        <v>1</v>
      </c>
      <c r="AN4353" s="25"/>
      <c r="AO4353" s="25"/>
      <c r="AP4353" s="25"/>
      <c r="AQ4353" s="25"/>
      <c r="AR4353" s="94"/>
      <c r="AS4353" s="157" t="s">
        <v>22</v>
      </c>
      <c r="AT4353" s="93">
        <v>42551</v>
      </c>
      <c r="AU4353" s="92" t="s">
        <v>22</v>
      </c>
      <c r="AV4353" s="91" t="s">
        <v>48</v>
      </c>
      <c r="AW4353" s="92" t="s">
        <v>48</v>
      </c>
      <c r="AX4353" s="92" t="s">
        <v>48</v>
      </c>
      <c r="AY4353" s="91" t="s">
        <v>152</v>
      </c>
      <c r="AZ4353" s="23"/>
      <c r="BA4353" s="25">
        <v>0</v>
      </c>
      <c r="BB4353" t="s">
        <v>48</v>
      </c>
      <c r="BC4353" t="e">
        <v>#N/A</v>
      </c>
      <c r="BD4353" t="e">
        <f>IF(Z4353=BC4353,"OK")</f>
        <v>#N/A</v>
      </c>
      <c r="BE4353">
        <v>0.182</v>
      </c>
      <c r="BF4353">
        <v>2E-3</v>
      </c>
      <c r="BG4353">
        <v>0</v>
      </c>
      <c r="BH4353">
        <v>0</v>
      </c>
      <c r="BI4353">
        <v>0</v>
      </c>
      <c r="BJ4353">
        <v>0</v>
      </c>
      <c r="BK4353">
        <v>0</v>
      </c>
      <c r="BN4353" s="183"/>
    </row>
    <row r="4354" spans="1:66" ht="25.5" x14ac:dyDescent="0.25">
      <c r="A4354" s="1"/>
      <c r="B4354" s="94">
        <v>4341</v>
      </c>
      <c r="C4354" s="43">
        <v>1051128</v>
      </c>
      <c r="D4354" s="25"/>
      <c r="E4354" s="27" t="s">
        <v>1113</v>
      </c>
      <c r="F4354" s="151" t="s">
        <v>21</v>
      </c>
      <c r="G4354" s="41" t="s">
        <v>585</v>
      </c>
      <c r="H4354" s="46" t="str">
        <f>IFERROR(IFERROR(IF(SEARCH("Usystems",$E4354)&gt;0,"Usystems"),IF(SEARCH("RIIFO",$E4354)&gt;0,"RIIFO","Uponor")),"Uponor")</f>
        <v>Uponor</v>
      </c>
      <c r="I4354" s="25" t="str">
        <f>IFERROR(MID($D4354,1,7)+0,"")</f>
        <v/>
      </c>
      <c r="J4354" s="25" t="str">
        <f>IFERROR(MID($D4354,10,7)+0,"")</f>
        <v/>
      </c>
      <c r="K4354" s="25" t="str">
        <f>IFERROR(MID($D4354,19,7)+0,"")</f>
        <v/>
      </c>
      <c r="L4354" s="25" t="str">
        <f>IFERROR(MID($D4354,28,7)+0,"")</f>
        <v/>
      </c>
      <c r="M4354" s="25" t="str">
        <f>IF(IFERROR(MID($Q4354,1,7)+0,"")&lt;1130000,IF(INDEX(C:C,MATCH(LEFT(Q4354,7)+0,I:I,0))&lt;1130000,"",INDEX(C:C,MATCH(LEFT(Q4354,7)+0,I:I,0))),IFERROR(MID($Q4354,1,7)+0,""))</f>
        <v/>
      </c>
      <c r="N4354" s="25" t="str">
        <f>IF(IFERROR(MID($Q4354,10,7)+0,"")&lt;1130000,"",IFERROR(MID($Q4354,10,7)+0,""))</f>
        <v/>
      </c>
      <c r="O4354" s="25" t="str">
        <f>IF(IFERROR(MID($Q4354,19,7)+0,"")&lt;1130000,"",IFERROR(MID($Q4354,19,7)+0,""))</f>
        <v/>
      </c>
      <c r="P4354" s="25" t="str">
        <f>IF(M4354="","",IF(N4354="",M4354,M4354&amp;", "&amp;N4354))</f>
        <v/>
      </c>
      <c r="Q4354" s="25"/>
      <c r="R4354" s="25"/>
      <c r="S4354" s="35" t="s">
        <v>110</v>
      </c>
      <c r="T4354" s="25" t="s">
        <v>36</v>
      </c>
      <c r="U4354" s="185">
        <v>1052</v>
      </c>
      <c r="V4354" s="188">
        <v>1052</v>
      </c>
      <c r="W4354" s="189">
        <v>1052</v>
      </c>
      <c r="X4354" s="31">
        <v>1052</v>
      </c>
      <c r="Y4354" s="90">
        <f>IFERROR(ROUND(X4354/W4354-1,2),"")</f>
        <v>0</v>
      </c>
      <c r="Z4354" s="31">
        <f>IF(OR(S4354="VLD MLC components",S4354="VLD MLC pipes",S4354="VLD PEX components",S4354="VLD PEX pipes",S4354="VLD PHC components",S4354="VLD PHC pipes",S4354="Controls VLD"),"По запросу",X4354)</f>
        <v>1052</v>
      </c>
      <c r="AA4354" s="63">
        <f>ROUND(X4354/1.2,3)</f>
        <v>876.66700000000003</v>
      </c>
      <c r="AB4354" s="23">
        <v>876.66700000000003</v>
      </c>
      <c r="AC4354" s="190">
        <f>IFERROR(ROUND(AA4354/AB4354-1,2),"")</f>
        <v>0</v>
      </c>
      <c r="AD4354" s="25">
        <v>0.17100000000000001</v>
      </c>
      <c r="AE4354" s="25">
        <v>1.8400000000000001E-3</v>
      </c>
      <c r="AF4354" s="25">
        <v>44</v>
      </c>
      <c r="AG4354" s="25">
        <v>44</v>
      </c>
      <c r="AH4354" s="25">
        <v>44</v>
      </c>
      <c r="AI4354" s="25">
        <v>44</v>
      </c>
      <c r="AJ4354" s="25" t="s">
        <v>20</v>
      </c>
      <c r="AK4354" s="22" t="s">
        <v>20</v>
      </c>
      <c r="AL4354" s="25" t="s">
        <v>20</v>
      </c>
      <c r="AM4354" s="25">
        <v>1</v>
      </c>
      <c r="AN4354" s="25"/>
      <c r="AO4354" s="25"/>
      <c r="AP4354" s="25"/>
      <c r="AQ4354" s="25"/>
      <c r="AR4354" s="94"/>
      <c r="AS4354" s="157">
        <v>44</v>
      </c>
      <c r="AT4354" s="93" t="s">
        <v>22</v>
      </c>
      <c r="AU4354" s="92" t="s">
        <v>22</v>
      </c>
      <c r="AV4354" s="91" t="s">
        <v>152</v>
      </c>
      <c r="AW4354" s="92" t="s">
        <v>152</v>
      </c>
      <c r="AX4354" s="92" t="s">
        <v>48</v>
      </c>
      <c r="AY4354" s="91" t="s">
        <v>152</v>
      </c>
      <c r="AZ4354" s="23"/>
      <c r="BA4354" s="25" t="s">
        <v>1112</v>
      </c>
      <c r="BB4354" t="s">
        <v>25</v>
      </c>
      <c r="BC4354">
        <v>1052</v>
      </c>
      <c r="BD4354" t="str">
        <f>IF(Z4354=BC4354,"OK")</f>
        <v>OK</v>
      </c>
      <c r="BE4354">
        <v>0.17100000000000001</v>
      </c>
      <c r="BF4354">
        <v>1.8400000000000001E-3</v>
      </c>
      <c r="BG4354">
        <v>0</v>
      </c>
      <c r="BH4354">
        <v>0</v>
      </c>
      <c r="BI4354">
        <v>0</v>
      </c>
      <c r="BJ4354">
        <v>0</v>
      </c>
      <c r="BK4354">
        <v>0</v>
      </c>
      <c r="BN4354" s="183"/>
    </row>
    <row r="4355" spans="1:66" ht="25.5" x14ac:dyDescent="0.25">
      <c r="A4355" s="1"/>
      <c r="B4355" s="94">
        <v>4342</v>
      </c>
      <c r="C4355" s="43">
        <v>1051131</v>
      </c>
      <c r="D4355" s="25"/>
      <c r="E4355" s="36" t="s">
        <v>1111</v>
      </c>
      <c r="F4355" s="151" t="s">
        <v>28</v>
      </c>
      <c r="G4355" s="41" t="s">
        <v>585</v>
      </c>
      <c r="H4355" s="46" t="str">
        <f>IFERROR(IFERROR(IF(SEARCH("Usystems",$E4355)&gt;0,"Usystems"),IF(SEARCH("RIIFO",$E4355)&gt;0,"RIIFO","Uponor")),"Uponor")</f>
        <v>Uponor</v>
      </c>
      <c r="I4355" s="25" t="str">
        <f>IFERROR(MID($D4355,1,7)+0,"")</f>
        <v/>
      </c>
      <c r="J4355" s="25" t="str">
        <f>IFERROR(MID($D4355,10,7)+0,"")</f>
        <v/>
      </c>
      <c r="K4355" s="25" t="str">
        <f>IFERROR(MID($D4355,19,7)+0,"")</f>
        <v/>
      </c>
      <c r="L4355" s="25" t="str">
        <f>IFERROR(MID($D4355,28,7)+0,"")</f>
        <v/>
      </c>
      <c r="M4355" s="25" t="str">
        <f>IF(IFERROR(MID($Q4355,1,7)+0,"")&lt;1130000,IF(INDEX(C:C,MATCH(LEFT(Q4355,7)+0,I:I,0))&lt;1130000,"",INDEX(C:C,MATCH(LEFT(Q4355,7)+0,I:I,0))),IFERROR(MID($Q4355,1,7)+0,""))</f>
        <v/>
      </c>
      <c r="N4355" s="25" t="str">
        <f>IF(IFERROR(MID($Q4355,10,7)+0,"")&lt;1130000,"",IFERROR(MID($Q4355,10,7)+0,""))</f>
        <v/>
      </c>
      <c r="O4355" s="25" t="str">
        <f>IF(IFERROR(MID($Q4355,19,7)+0,"")&lt;1130000,"",IFERROR(MID($Q4355,19,7)+0,""))</f>
        <v/>
      </c>
      <c r="P4355" s="25" t="str">
        <f>IF(M4355="","",IF(N4355="",M4355,M4355&amp;", "&amp;N4355))</f>
        <v/>
      </c>
      <c r="Q4355" s="25"/>
      <c r="R4355" s="25"/>
      <c r="S4355" s="35" t="s">
        <v>110</v>
      </c>
      <c r="T4355" s="25" t="s">
        <v>36</v>
      </c>
      <c r="U4355" s="185">
        <v>1630</v>
      </c>
      <c r="V4355" s="188">
        <v>1630</v>
      </c>
      <c r="W4355" s="189">
        <v>1630</v>
      </c>
      <c r="X4355" s="31">
        <v>1630</v>
      </c>
      <c r="Y4355" s="90">
        <f>IFERROR(ROUND(X4355/W4355-1,2),"")</f>
        <v>0</v>
      </c>
      <c r="Z4355" s="31">
        <f>IF(OR(S4355="VLD MLC components",S4355="VLD MLC pipes",S4355="VLD PEX components",S4355="VLD PEX pipes",S4355="VLD PHC components",S4355="VLD PHC pipes",S4355="Controls VLD"),"По запросу",X4355)</f>
        <v>1630</v>
      </c>
      <c r="AA4355" s="63">
        <f>ROUND(X4355/1.2,3)</f>
        <v>1358.3330000000001</v>
      </c>
      <c r="AB4355" s="23">
        <v>1358.3330000000001</v>
      </c>
      <c r="AC4355" s="190">
        <f>IFERROR(ROUND(AA4355/AB4355-1,2),"")</f>
        <v>0</v>
      </c>
      <c r="AD4355" s="25">
        <v>0.33300000000000002</v>
      </c>
      <c r="AE4355" s="25">
        <v>3.7299999999999998E-3</v>
      </c>
      <c r="AF4355" s="25">
        <v>16</v>
      </c>
      <c r="AG4355" s="25">
        <v>16</v>
      </c>
      <c r="AH4355" s="25">
        <v>16</v>
      </c>
      <c r="AI4355" s="25">
        <v>16</v>
      </c>
      <c r="AJ4355" s="25" t="s">
        <v>20</v>
      </c>
      <c r="AK4355" s="22" t="s">
        <v>20</v>
      </c>
      <c r="AL4355" s="25" t="s">
        <v>19</v>
      </c>
      <c r="AM4355" s="25">
        <v>1</v>
      </c>
      <c r="AN4355" s="25"/>
      <c r="AO4355" s="25"/>
      <c r="AP4355" s="25"/>
      <c r="AQ4355" s="25"/>
      <c r="AR4355" s="94"/>
      <c r="AS4355" s="157">
        <v>16</v>
      </c>
      <c r="AT4355" s="93" t="s">
        <v>22</v>
      </c>
      <c r="AU4355" s="92" t="s">
        <v>22</v>
      </c>
      <c r="AV4355" s="91" t="s">
        <v>152</v>
      </c>
      <c r="AW4355" s="92" t="s">
        <v>152</v>
      </c>
      <c r="AX4355" s="92" t="s">
        <v>48</v>
      </c>
      <c r="AY4355" s="91" t="s">
        <v>152</v>
      </c>
      <c r="AZ4355" s="23"/>
      <c r="BA4355" s="25" t="s">
        <v>1110</v>
      </c>
      <c r="BB4355" t="s">
        <v>25</v>
      </c>
      <c r="BC4355">
        <v>1630</v>
      </c>
      <c r="BD4355" t="str">
        <f>IF(Z4355=BC4355,"OK")</f>
        <v>OK</v>
      </c>
      <c r="BE4355">
        <v>0.33300000000000002</v>
      </c>
      <c r="BF4355">
        <v>3.7299999999999998E-3</v>
      </c>
      <c r="BG4355">
        <v>0</v>
      </c>
      <c r="BH4355">
        <v>0</v>
      </c>
      <c r="BI4355">
        <v>0</v>
      </c>
      <c r="BJ4355">
        <v>0</v>
      </c>
      <c r="BK4355">
        <v>0</v>
      </c>
      <c r="BN4355" s="183"/>
    </row>
    <row r="4356" spans="1:66" ht="25.5" x14ac:dyDescent="0.25">
      <c r="A4356" s="1"/>
      <c r="B4356" s="94">
        <v>4343</v>
      </c>
      <c r="C4356" s="43">
        <v>1053706</v>
      </c>
      <c r="D4356" s="25"/>
      <c r="E4356" s="27" t="s">
        <v>1109</v>
      </c>
      <c r="F4356" s="151" t="s">
        <v>21</v>
      </c>
      <c r="G4356" s="25"/>
      <c r="H4356" s="46" t="str">
        <f>IFERROR(IFERROR(IF(SEARCH("Usystems",$E4356)&gt;0,"Usystems"),IF(SEARCH("RIIFO",$E4356)&gt;0,"RIIFO","Uponor")),"Uponor")</f>
        <v>Uponor</v>
      </c>
      <c r="I4356" s="25" t="str">
        <f>IFERROR(MID($D4356,1,7)+0,"")</f>
        <v/>
      </c>
      <c r="J4356" s="25" t="str">
        <f>IFERROR(MID($D4356,10,7)+0,"")</f>
        <v/>
      </c>
      <c r="K4356" s="25" t="str">
        <f>IFERROR(MID($D4356,19,7)+0,"")</f>
        <v/>
      </c>
      <c r="L4356" s="25" t="str">
        <f>IFERROR(MID($D4356,28,7)+0,"")</f>
        <v/>
      </c>
      <c r="M4356" s="25" t="str">
        <f>IF(IFERROR(MID($Q4356,1,7)+0,"")&lt;1130000,IF(INDEX(C:C,MATCH(LEFT(Q4356,7)+0,I:I,0))&lt;1130000,"",INDEX(C:C,MATCH(LEFT(Q4356,7)+0,I:I,0))),IFERROR(MID($Q4356,1,7)+0,""))</f>
        <v/>
      </c>
      <c r="N4356" s="25" t="str">
        <f>IF(IFERROR(MID($Q4356,10,7)+0,"")&lt;1130000,"",IFERROR(MID($Q4356,10,7)+0,""))</f>
        <v/>
      </c>
      <c r="O4356" s="25" t="str">
        <f>IF(IFERROR(MID($Q4356,19,7)+0,"")&lt;1130000,"",IFERROR(MID($Q4356,19,7)+0,""))</f>
        <v/>
      </c>
      <c r="P4356" s="25" t="str">
        <f>IF(M4356="","",IF(N4356="",M4356,M4356&amp;", "&amp;N4356))</f>
        <v/>
      </c>
      <c r="Q4356" s="25"/>
      <c r="R4356" s="25"/>
      <c r="S4356" s="35" t="s">
        <v>110</v>
      </c>
      <c r="T4356" s="25" t="s">
        <v>36</v>
      </c>
      <c r="U4356" s="185">
        <v>1413</v>
      </c>
      <c r="V4356" s="188">
        <v>1413</v>
      </c>
      <c r="W4356" s="189">
        <v>1413</v>
      </c>
      <c r="X4356" s="31">
        <v>1413</v>
      </c>
      <c r="Y4356" s="90">
        <f>IFERROR(ROUND(X4356/W4356-1,2),"")</f>
        <v>0</v>
      </c>
      <c r="Z4356" s="31">
        <f>IF(OR(S4356="VLD MLC components",S4356="VLD MLC pipes",S4356="VLD PEX components",S4356="VLD PEX pipes",S4356="VLD PHC components",S4356="VLD PHC pipes",S4356="Controls VLD"),"По запросу",X4356)</f>
        <v>1413</v>
      </c>
      <c r="AA4356" s="63">
        <f>ROUND(X4356/1.2,3)</f>
        <v>1177.5</v>
      </c>
      <c r="AB4356" s="23">
        <v>1177.5</v>
      </c>
      <c r="AC4356" s="190">
        <f>IFERROR(ROUND(AA4356/AB4356-1,2),"")</f>
        <v>0</v>
      </c>
      <c r="AD4356" s="25">
        <v>0.55600000000000005</v>
      </c>
      <c r="AE4356" s="25">
        <v>3.0000000000000001E-3</v>
      </c>
      <c r="AF4356" s="25">
        <v>0</v>
      </c>
      <c r="AG4356" s="25" t="s">
        <v>22</v>
      </c>
      <c r="AH4356" s="25">
        <v>0</v>
      </c>
      <c r="AI4356" s="25">
        <v>0</v>
      </c>
      <c r="AJ4356" s="25" t="s">
        <v>20</v>
      </c>
      <c r="AK4356" s="42" t="s">
        <v>19</v>
      </c>
      <c r="AL4356" s="25" t="s">
        <v>20</v>
      </c>
      <c r="AM4356" s="25">
        <v>1</v>
      </c>
      <c r="AN4356" s="25"/>
      <c r="AO4356" s="25"/>
      <c r="AP4356" s="25"/>
      <c r="AQ4356" s="25"/>
      <c r="AR4356" s="94"/>
      <c r="AS4356" s="157" t="s">
        <v>22</v>
      </c>
      <c r="AT4356" s="93">
        <v>42551</v>
      </c>
      <c r="AU4356" s="92" t="s">
        <v>22</v>
      </c>
      <c r="AV4356" s="91" t="s">
        <v>48</v>
      </c>
      <c r="AW4356" s="92" t="s">
        <v>48</v>
      </c>
      <c r="AX4356" s="92" t="s">
        <v>48</v>
      </c>
      <c r="AY4356" s="91" t="s">
        <v>152</v>
      </c>
      <c r="AZ4356" s="23"/>
      <c r="BA4356" s="25">
        <v>0</v>
      </c>
      <c r="BB4356" t="s">
        <v>48</v>
      </c>
      <c r="BC4356" t="e">
        <v>#N/A</v>
      </c>
      <c r="BD4356" t="e">
        <f>IF(Z4356=BC4356,"OK")</f>
        <v>#N/A</v>
      </c>
      <c r="BE4356">
        <v>0.55600000000000005</v>
      </c>
      <c r="BF4356">
        <v>3.0000000000000001E-3</v>
      </c>
      <c r="BG4356">
        <v>0</v>
      </c>
      <c r="BH4356">
        <v>0</v>
      </c>
      <c r="BI4356">
        <v>0</v>
      </c>
      <c r="BJ4356">
        <v>0</v>
      </c>
      <c r="BK4356">
        <v>0</v>
      </c>
      <c r="BN4356" s="183"/>
    </row>
    <row r="4357" spans="1:66" ht="25.5" x14ac:dyDescent="0.25">
      <c r="A4357" s="1"/>
      <c r="B4357" s="94">
        <v>4344</v>
      </c>
      <c r="C4357" s="43">
        <v>1051119</v>
      </c>
      <c r="D4357" s="25"/>
      <c r="E4357" s="27" t="s">
        <v>1108</v>
      </c>
      <c r="F4357" s="151" t="s">
        <v>21</v>
      </c>
      <c r="G4357" s="25"/>
      <c r="H4357" s="46" t="str">
        <f>IFERROR(IFERROR(IF(SEARCH("Usystems",$E4357)&gt;0,"Usystems"),IF(SEARCH("RIIFO",$E4357)&gt;0,"RIIFO","Uponor")),"Uponor")</f>
        <v>Uponor</v>
      </c>
      <c r="I4357" s="25" t="str">
        <f>IFERROR(MID($D4357,1,7)+0,"")</f>
        <v/>
      </c>
      <c r="J4357" s="25" t="str">
        <f>IFERROR(MID($D4357,10,7)+0,"")</f>
        <v/>
      </c>
      <c r="K4357" s="25" t="str">
        <f>IFERROR(MID($D4357,19,7)+0,"")</f>
        <v/>
      </c>
      <c r="L4357" s="25" t="str">
        <f>IFERROR(MID($D4357,28,7)+0,"")</f>
        <v/>
      </c>
      <c r="M4357" s="25" t="str">
        <f>IF(IFERROR(MID($Q4357,1,7)+0,"")&lt;1130000,IF(INDEX(C:C,MATCH(LEFT(Q4357,7)+0,I:I,0))&lt;1130000,"",INDEX(C:C,MATCH(LEFT(Q4357,7)+0,I:I,0))),IFERROR(MID($Q4357,1,7)+0,""))</f>
        <v/>
      </c>
      <c r="N4357" s="25" t="str">
        <f>IF(IFERROR(MID($Q4357,10,7)+0,"")&lt;1130000,"",IFERROR(MID($Q4357,10,7)+0,""))</f>
        <v/>
      </c>
      <c r="O4357" s="25" t="str">
        <f>IF(IFERROR(MID($Q4357,19,7)+0,"")&lt;1130000,"",IFERROR(MID($Q4357,19,7)+0,""))</f>
        <v/>
      </c>
      <c r="P4357" s="25" t="str">
        <f>IF(M4357="","",IF(N4357="",M4357,M4357&amp;", "&amp;N4357))</f>
        <v/>
      </c>
      <c r="Q4357" s="25"/>
      <c r="R4357" s="25"/>
      <c r="S4357" s="35" t="s">
        <v>110</v>
      </c>
      <c r="T4357" s="25" t="s">
        <v>36</v>
      </c>
      <c r="U4357" s="185">
        <v>2040</v>
      </c>
      <c r="V4357" s="188">
        <v>2040</v>
      </c>
      <c r="W4357" s="189">
        <v>2040</v>
      </c>
      <c r="X4357" s="31">
        <v>2040</v>
      </c>
      <c r="Y4357" s="90">
        <f>IFERROR(ROUND(X4357/W4357-1,2),"")</f>
        <v>0</v>
      </c>
      <c r="Z4357" s="31">
        <f>IF(OR(S4357="VLD MLC components",S4357="VLD MLC pipes",S4357="VLD PEX components",S4357="VLD PEX pipes",S4357="VLD PHC components",S4357="VLD PHC pipes",S4357="Controls VLD"),"По запросу",X4357)</f>
        <v>2040</v>
      </c>
      <c r="AA4357" s="63">
        <f>ROUND(X4357/1.2,3)</f>
        <v>1700</v>
      </c>
      <c r="AB4357" s="23">
        <v>1700</v>
      </c>
      <c r="AC4357" s="190">
        <f>IFERROR(ROUND(AA4357/AB4357-1,2),"")</f>
        <v>0</v>
      </c>
      <c r="AD4357" s="25">
        <v>0.95299999999999996</v>
      </c>
      <c r="AE4357" s="25">
        <v>8.0000000000000002E-3</v>
      </c>
      <c r="AF4357" s="25">
        <v>0</v>
      </c>
      <c r="AG4357" s="25" t="s">
        <v>22</v>
      </c>
      <c r="AH4357" s="25">
        <v>0</v>
      </c>
      <c r="AI4357" s="25">
        <v>0</v>
      </c>
      <c r="AJ4357" s="25" t="s">
        <v>20</v>
      </c>
      <c r="AK4357" s="42" t="s">
        <v>19</v>
      </c>
      <c r="AL4357" s="25" t="s">
        <v>20</v>
      </c>
      <c r="AM4357" s="25">
        <v>6</v>
      </c>
      <c r="AN4357" s="25"/>
      <c r="AO4357" s="25"/>
      <c r="AP4357" s="25"/>
      <c r="AQ4357" s="25"/>
      <c r="AR4357" s="94"/>
      <c r="AS4357" s="157" t="s">
        <v>22</v>
      </c>
      <c r="AT4357" s="93">
        <v>42551</v>
      </c>
      <c r="AU4357" s="92" t="s">
        <v>22</v>
      </c>
      <c r="AV4357" s="91" t="s">
        <v>48</v>
      </c>
      <c r="AW4357" s="92" t="s">
        <v>48</v>
      </c>
      <c r="AX4357" s="92" t="s">
        <v>48</v>
      </c>
      <c r="AY4357" s="91" t="s">
        <v>152</v>
      </c>
      <c r="AZ4357" s="23"/>
      <c r="BA4357" s="25">
        <v>0</v>
      </c>
      <c r="BB4357" t="s">
        <v>48</v>
      </c>
      <c r="BC4357" t="e">
        <v>#N/A</v>
      </c>
      <c r="BD4357" t="e">
        <f>IF(Z4357=BC4357,"OK")</f>
        <v>#N/A</v>
      </c>
      <c r="BE4357">
        <v>0.95299999999999996</v>
      </c>
      <c r="BF4357">
        <v>8.0000000000000002E-3</v>
      </c>
      <c r="BG4357">
        <v>0</v>
      </c>
      <c r="BH4357">
        <v>0</v>
      </c>
      <c r="BI4357">
        <v>0</v>
      </c>
      <c r="BJ4357">
        <v>0</v>
      </c>
      <c r="BK4357">
        <v>0</v>
      </c>
      <c r="BN4357" s="183"/>
    </row>
    <row r="4358" spans="1:66" ht="25.5" x14ac:dyDescent="0.25">
      <c r="A4358" s="1"/>
      <c r="B4358" s="94">
        <v>4345</v>
      </c>
      <c r="C4358" s="43">
        <v>1051329</v>
      </c>
      <c r="D4358" s="25"/>
      <c r="E4358" s="27" t="s">
        <v>1107</v>
      </c>
      <c r="F4358" s="151" t="s">
        <v>21</v>
      </c>
      <c r="G4358" s="25"/>
      <c r="H4358" s="46" t="str">
        <f>IFERROR(IFERROR(IF(SEARCH("Usystems",$E4358)&gt;0,"Usystems"),IF(SEARCH("RIIFO",$E4358)&gt;0,"RIIFO","Uponor")),"Uponor")</f>
        <v>Uponor</v>
      </c>
      <c r="I4358" s="25" t="str">
        <f>IFERROR(MID($D4358,1,7)+0,"")</f>
        <v/>
      </c>
      <c r="J4358" s="25" t="str">
        <f>IFERROR(MID($D4358,10,7)+0,"")</f>
        <v/>
      </c>
      <c r="K4358" s="25" t="str">
        <f>IFERROR(MID($D4358,19,7)+0,"")</f>
        <v/>
      </c>
      <c r="L4358" s="25" t="str">
        <f>IFERROR(MID($D4358,28,7)+0,"")</f>
        <v/>
      </c>
      <c r="M4358" s="25" t="str">
        <f>IF(IFERROR(MID($Q4358,1,7)+0,"")&lt;1130000,IF(INDEX(C:C,MATCH(LEFT(Q4358,7)+0,I:I,0))&lt;1130000,"",INDEX(C:C,MATCH(LEFT(Q4358,7)+0,I:I,0))),IFERROR(MID($Q4358,1,7)+0,""))</f>
        <v/>
      </c>
      <c r="N4358" s="25" t="str">
        <f>IF(IFERROR(MID($Q4358,10,7)+0,"")&lt;1130000,"",IFERROR(MID($Q4358,10,7)+0,""))</f>
        <v/>
      </c>
      <c r="O4358" s="25" t="str">
        <f>IF(IFERROR(MID($Q4358,19,7)+0,"")&lt;1130000,"",IFERROR(MID($Q4358,19,7)+0,""))</f>
        <v/>
      </c>
      <c r="P4358" s="25" t="str">
        <f>IF(M4358="","",IF(N4358="",M4358,M4358&amp;", "&amp;N4358))</f>
        <v/>
      </c>
      <c r="Q4358" s="25"/>
      <c r="R4358" s="25"/>
      <c r="S4358" s="35" t="s">
        <v>110</v>
      </c>
      <c r="T4358" s="25" t="s">
        <v>36</v>
      </c>
      <c r="U4358" s="185">
        <v>7083</v>
      </c>
      <c r="V4358" s="188">
        <v>7083</v>
      </c>
      <c r="W4358" s="189">
        <v>7083</v>
      </c>
      <c r="X4358" s="31">
        <v>7083</v>
      </c>
      <c r="Y4358" s="90">
        <f>IFERROR(ROUND(X4358/W4358-1,2),"")</f>
        <v>0</v>
      </c>
      <c r="Z4358" s="31">
        <f>IF(OR(S4358="VLD MLC components",S4358="VLD MLC pipes",S4358="VLD PEX components",S4358="VLD PEX pipes",S4358="VLD PHC components",S4358="VLD PHC pipes",S4358="Controls VLD"),"По запросу",X4358)</f>
        <v>7083</v>
      </c>
      <c r="AA4358" s="63">
        <f>ROUND(X4358/1.2,3)</f>
        <v>5902.5</v>
      </c>
      <c r="AB4358" s="23">
        <v>5902.5</v>
      </c>
      <c r="AC4358" s="190">
        <f>IFERROR(ROUND(AA4358/AB4358-1,2),"")</f>
        <v>0</v>
      </c>
      <c r="AD4358" s="25">
        <v>4.0579999999999998</v>
      </c>
      <c r="AE4358" s="25">
        <v>2.351E-2</v>
      </c>
      <c r="AF4358" s="25">
        <v>0</v>
      </c>
      <c r="AG4358" s="25" t="s">
        <v>22</v>
      </c>
      <c r="AH4358" s="25">
        <v>0</v>
      </c>
      <c r="AI4358" s="25">
        <v>0</v>
      </c>
      <c r="AJ4358" s="25" t="s">
        <v>20</v>
      </c>
      <c r="AK4358" s="42" t="s">
        <v>19</v>
      </c>
      <c r="AL4358" s="25" t="s">
        <v>20</v>
      </c>
      <c r="AM4358" s="25">
        <v>1</v>
      </c>
      <c r="AN4358" s="25"/>
      <c r="AO4358" s="25"/>
      <c r="AP4358" s="25"/>
      <c r="AQ4358" s="25"/>
      <c r="AR4358" s="94"/>
      <c r="AS4358" s="157" t="s">
        <v>22</v>
      </c>
      <c r="AT4358" s="93">
        <v>42551</v>
      </c>
      <c r="AU4358" s="92" t="s">
        <v>22</v>
      </c>
      <c r="AV4358" s="91" t="s">
        <v>48</v>
      </c>
      <c r="AW4358" s="92" t="s">
        <v>48</v>
      </c>
      <c r="AX4358" s="92" t="s">
        <v>48</v>
      </c>
      <c r="AY4358" s="91" t="s">
        <v>152</v>
      </c>
      <c r="AZ4358" s="23"/>
      <c r="BA4358" s="25">
        <v>0</v>
      </c>
      <c r="BB4358" t="s">
        <v>48</v>
      </c>
      <c r="BC4358" t="e">
        <v>#N/A</v>
      </c>
      <c r="BD4358" t="e">
        <f>IF(Z4358=BC4358,"OK")</f>
        <v>#N/A</v>
      </c>
      <c r="BE4358">
        <v>4.0579999999999998</v>
      </c>
      <c r="BF4358">
        <v>2.351E-2</v>
      </c>
      <c r="BG4358">
        <v>0</v>
      </c>
      <c r="BH4358">
        <v>0</v>
      </c>
      <c r="BI4358">
        <v>0</v>
      </c>
      <c r="BJ4358">
        <v>0</v>
      </c>
      <c r="BK4358">
        <v>0</v>
      </c>
      <c r="BN4358" s="183"/>
    </row>
    <row r="4359" spans="1:66" ht="25.5" x14ac:dyDescent="0.25">
      <c r="A4359" s="1"/>
      <c r="B4359" s="94">
        <v>4346</v>
      </c>
      <c r="C4359" s="43">
        <v>1051104</v>
      </c>
      <c r="D4359" s="25"/>
      <c r="E4359" s="27" t="s">
        <v>1106</v>
      </c>
      <c r="F4359" s="151" t="s">
        <v>21</v>
      </c>
      <c r="G4359" s="25"/>
      <c r="H4359" s="46" t="str">
        <f>IFERROR(IFERROR(IF(SEARCH("Usystems",$E4359)&gt;0,"Usystems"),IF(SEARCH("RIIFO",$E4359)&gt;0,"RIIFO","Uponor")),"Uponor")</f>
        <v>Uponor</v>
      </c>
      <c r="I4359" s="25" t="str">
        <f>IFERROR(MID($D4359,1,7)+0,"")</f>
        <v/>
      </c>
      <c r="J4359" s="25" t="str">
        <f>IFERROR(MID($D4359,10,7)+0,"")</f>
        <v/>
      </c>
      <c r="K4359" s="25" t="str">
        <f>IFERROR(MID($D4359,19,7)+0,"")</f>
        <v/>
      </c>
      <c r="L4359" s="25" t="str">
        <f>IFERROR(MID($D4359,28,7)+0,"")</f>
        <v/>
      </c>
      <c r="M4359" s="25" t="str">
        <f>IF(IFERROR(MID($Q4359,1,7)+0,"")&lt;1130000,IF(INDEX(C:C,MATCH(LEFT(Q4359,7)+0,I:I,0))&lt;1130000,"",INDEX(C:C,MATCH(LEFT(Q4359,7)+0,I:I,0))),IFERROR(MID($Q4359,1,7)+0,""))</f>
        <v/>
      </c>
      <c r="N4359" s="25" t="str">
        <f>IF(IFERROR(MID($Q4359,10,7)+0,"")&lt;1130000,"",IFERROR(MID($Q4359,10,7)+0,""))</f>
        <v/>
      </c>
      <c r="O4359" s="25" t="str">
        <f>IF(IFERROR(MID($Q4359,19,7)+0,"")&lt;1130000,"",IFERROR(MID($Q4359,19,7)+0,""))</f>
        <v/>
      </c>
      <c r="P4359" s="25" t="str">
        <f>IF(M4359="","",IF(N4359="",M4359,M4359&amp;", "&amp;N4359))</f>
        <v/>
      </c>
      <c r="Q4359" s="25"/>
      <c r="R4359" s="25"/>
      <c r="S4359" s="35" t="s">
        <v>110</v>
      </c>
      <c r="T4359" s="25" t="s">
        <v>36</v>
      </c>
      <c r="U4359" s="185">
        <v>3995</v>
      </c>
      <c r="V4359" s="188">
        <v>3995</v>
      </c>
      <c r="W4359" s="189">
        <v>3995</v>
      </c>
      <c r="X4359" s="31">
        <v>3995</v>
      </c>
      <c r="Y4359" s="90">
        <f>IFERROR(ROUND(X4359/W4359-1,2),"")</f>
        <v>0</v>
      </c>
      <c r="Z4359" s="31">
        <f>IF(OR(S4359="VLD MLC components",S4359="VLD MLC pipes",S4359="VLD PEX components",S4359="VLD PEX pipes",S4359="VLD PHC components",S4359="VLD PHC pipes",S4359="Controls VLD"),"По запросу",X4359)</f>
        <v>3995</v>
      </c>
      <c r="AA4359" s="63">
        <f>ROUND(X4359/1.2,3)</f>
        <v>3329.1669999999999</v>
      </c>
      <c r="AB4359" s="23">
        <v>3329.1669999999999</v>
      </c>
      <c r="AC4359" s="190">
        <f>IFERROR(ROUND(AA4359/AB4359-1,2),"")</f>
        <v>0</v>
      </c>
      <c r="AD4359" s="25">
        <v>2.4500000000000002</v>
      </c>
      <c r="AE4359" s="25">
        <v>3.5569999999999997E-2</v>
      </c>
      <c r="AF4359" s="25">
        <v>0</v>
      </c>
      <c r="AG4359" s="25" t="s">
        <v>22</v>
      </c>
      <c r="AH4359" s="25">
        <v>0</v>
      </c>
      <c r="AI4359" s="25">
        <v>0</v>
      </c>
      <c r="AJ4359" s="25" t="s">
        <v>20</v>
      </c>
      <c r="AK4359" s="42" t="s">
        <v>19</v>
      </c>
      <c r="AL4359" s="25" t="s">
        <v>20</v>
      </c>
      <c r="AM4359" s="25">
        <v>4</v>
      </c>
      <c r="AN4359" s="25"/>
      <c r="AO4359" s="25"/>
      <c r="AP4359" s="25"/>
      <c r="AQ4359" s="25"/>
      <c r="AR4359" s="94"/>
      <c r="AS4359" s="157" t="s">
        <v>22</v>
      </c>
      <c r="AT4359" s="93">
        <v>42551</v>
      </c>
      <c r="AU4359" s="92" t="s">
        <v>22</v>
      </c>
      <c r="AV4359" s="91" t="s">
        <v>48</v>
      </c>
      <c r="AW4359" s="92" t="s">
        <v>48</v>
      </c>
      <c r="AX4359" s="92" t="s">
        <v>48</v>
      </c>
      <c r="AY4359" s="91" t="s">
        <v>152</v>
      </c>
      <c r="AZ4359" s="23"/>
      <c r="BA4359" s="25">
        <v>0</v>
      </c>
      <c r="BB4359" t="s">
        <v>48</v>
      </c>
      <c r="BC4359" t="e">
        <v>#N/A</v>
      </c>
      <c r="BD4359" t="e">
        <f>IF(Z4359=BC4359,"OK")</f>
        <v>#N/A</v>
      </c>
      <c r="BE4359">
        <v>2.4500000000000002</v>
      </c>
      <c r="BF4359">
        <v>3.5569999999999997E-2</v>
      </c>
      <c r="BG4359">
        <v>0</v>
      </c>
      <c r="BH4359">
        <v>0</v>
      </c>
      <c r="BI4359">
        <v>0</v>
      </c>
      <c r="BJ4359">
        <v>0</v>
      </c>
      <c r="BK4359">
        <v>0</v>
      </c>
      <c r="BN4359" s="183"/>
    </row>
    <row r="4360" spans="1:66" ht="25.5" x14ac:dyDescent="0.25">
      <c r="A4360" s="1"/>
      <c r="B4360" s="94">
        <v>4347</v>
      </c>
      <c r="C4360" s="43">
        <v>1051330</v>
      </c>
      <c r="D4360" s="25"/>
      <c r="E4360" s="36" t="s">
        <v>1105</v>
      </c>
      <c r="F4360" s="151" t="s">
        <v>28</v>
      </c>
      <c r="G4360" s="41" t="s">
        <v>30</v>
      </c>
      <c r="H4360" s="46" t="str">
        <f>IFERROR(IFERROR(IF(SEARCH("Usystems",$E4360)&gt;0,"Usystems"),IF(SEARCH("RIIFO",$E4360)&gt;0,"RIIFO","Uponor")),"Uponor")</f>
        <v>Uponor</v>
      </c>
      <c r="I4360" s="25" t="str">
        <f>IFERROR(MID($D4360,1,7)+0,"")</f>
        <v/>
      </c>
      <c r="J4360" s="25" t="str">
        <f>IFERROR(MID($D4360,10,7)+0,"")</f>
        <v/>
      </c>
      <c r="K4360" s="25" t="str">
        <f>IFERROR(MID($D4360,19,7)+0,"")</f>
        <v/>
      </c>
      <c r="L4360" s="25" t="str">
        <f>IFERROR(MID($D4360,28,7)+0,"")</f>
        <v/>
      </c>
      <c r="M4360" s="25" t="str">
        <f>IF(IFERROR(MID($Q4360,1,7)+0,"")&lt;1130000,IF(INDEX(C:C,MATCH(LEFT(Q4360,7)+0,I:I,0))&lt;1130000,"",INDEX(C:C,MATCH(LEFT(Q4360,7)+0,I:I,0))),IFERROR(MID($Q4360,1,7)+0,""))</f>
        <v/>
      </c>
      <c r="N4360" s="25" t="str">
        <f>IF(IFERROR(MID($Q4360,10,7)+0,"")&lt;1130000,"",IFERROR(MID($Q4360,10,7)+0,""))</f>
        <v/>
      </c>
      <c r="O4360" s="25" t="str">
        <f>IF(IFERROR(MID($Q4360,19,7)+0,"")&lt;1130000,"",IFERROR(MID($Q4360,19,7)+0,""))</f>
        <v/>
      </c>
      <c r="P4360" s="25" t="str">
        <f>IF(M4360="","",IF(N4360="",M4360,M4360&amp;", "&amp;N4360))</f>
        <v/>
      </c>
      <c r="Q4360" s="25"/>
      <c r="R4360" s="25"/>
      <c r="S4360" s="35" t="s">
        <v>110</v>
      </c>
      <c r="T4360" s="25" t="s">
        <v>36</v>
      </c>
      <c r="U4360" s="185">
        <v>7764</v>
      </c>
      <c r="V4360" s="188">
        <v>7764</v>
      </c>
      <c r="W4360" s="189">
        <v>7764</v>
      </c>
      <c r="X4360" s="31">
        <v>7764</v>
      </c>
      <c r="Y4360" s="90">
        <f>IFERROR(ROUND(X4360/W4360-1,2),"")</f>
        <v>0</v>
      </c>
      <c r="Z4360" s="31">
        <f>IF(OR(S4360="VLD MLC components",S4360="VLD MLC pipes",S4360="VLD PEX components",S4360="VLD PEX pipes",S4360="VLD PHC components",S4360="VLD PHC pipes",S4360="Controls VLD"),"По запросу",X4360)</f>
        <v>7764</v>
      </c>
      <c r="AA4360" s="63">
        <f>ROUND(X4360/1.2,3)</f>
        <v>6470</v>
      </c>
      <c r="AB4360" s="23">
        <v>6470</v>
      </c>
      <c r="AC4360" s="190">
        <f>IFERROR(ROUND(AA4360/AB4360-1,2),"")</f>
        <v>0</v>
      </c>
      <c r="AD4360" s="25">
        <v>6.2270000000000003</v>
      </c>
      <c r="AE4360" s="25">
        <v>3.3750000000000002E-2</v>
      </c>
      <c r="AF4360" s="25">
        <v>0</v>
      </c>
      <c r="AG4360" s="25" t="s">
        <v>22</v>
      </c>
      <c r="AH4360" s="25">
        <v>0</v>
      </c>
      <c r="AI4360" s="25">
        <v>0</v>
      </c>
      <c r="AJ4360" s="25" t="s">
        <v>19</v>
      </c>
      <c r="AK4360" s="42" t="s">
        <v>19</v>
      </c>
      <c r="AL4360" s="25" t="s">
        <v>19</v>
      </c>
      <c r="AM4360" s="25">
        <v>1</v>
      </c>
      <c r="AN4360" s="25"/>
      <c r="AO4360" s="25"/>
      <c r="AP4360" s="25"/>
      <c r="AQ4360" s="25"/>
      <c r="AR4360" s="94"/>
      <c r="AS4360" s="157" t="s">
        <v>22</v>
      </c>
      <c r="AT4360" s="93">
        <v>42551</v>
      </c>
      <c r="AU4360" s="92" t="s">
        <v>22</v>
      </c>
      <c r="AV4360" s="91" t="s">
        <v>48</v>
      </c>
      <c r="AW4360" s="92" t="s">
        <v>48</v>
      </c>
      <c r="AX4360" s="92" t="s">
        <v>48</v>
      </c>
      <c r="AY4360" s="91" t="s">
        <v>152</v>
      </c>
      <c r="AZ4360" s="23"/>
      <c r="BA4360" s="25">
        <v>0</v>
      </c>
      <c r="BB4360" t="s">
        <v>48</v>
      </c>
      <c r="BC4360" t="e">
        <v>#N/A</v>
      </c>
      <c r="BD4360" t="e">
        <f>IF(Z4360=BC4360,"OK")</f>
        <v>#N/A</v>
      </c>
      <c r="BE4360">
        <v>6.2270000000000003</v>
      </c>
      <c r="BF4360">
        <v>3.3750000000000002E-2</v>
      </c>
      <c r="BG4360">
        <v>0</v>
      </c>
      <c r="BH4360">
        <v>0</v>
      </c>
      <c r="BI4360">
        <v>0</v>
      </c>
      <c r="BJ4360">
        <v>0</v>
      </c>
      <c r="BK4360">
        <v>0</v>
      </c>
      <c r="BN4360" s="183"/>
    </row>
    <row r="4361" spans="1:66" ht="25.5" x14ac:dyDescent="0.25">
      <c r="A4361" s="1"/>
      <c r="B4361" s="94">
        <v>4348</v>
      </c>
      <c r="C4361" s="43">
        <v>1051105</v>
      </c>
      <c r="D4361" s="25"/>
      <c r="E4361" s="27" t="s">
        <v>1104</v>
      </c>
      <c r="F4361" s="151" t="s">
        <v>21</v>
      </c>
      <c r="G4361" s="25"/>
      <c r="H4361" s="46" t="str">
        <f>IFERROR(IFERROR(IF(SEARCH("Usystems",$E4361)&gt;0,"Usystems"),IF(SEARCH("RIIFO",$E4361)&gt;0,"RIIFO","Uponor")),"Uponor")</f>
        <v>Uponor</v>
      </c>
      <c r="I4361" s="25" t="str">
        <f>IFERROR(MID($D4361,1,7)+0,"")</f>
        <v/>
      </c>
      <c r="J4361" s="25" t="str">
        <f>IFERROR(MID($D4361,10,7)+0,"")</f>
        <v/>
      </c>
      <c r="K4361" s="25" t="str">
        <f>IFERROR(MID($D4361,19,7)+0,"")</f>
        <v/>
      </c>
      <c r="L4361" s="25" t="str">
        <f>IFERROR(MID($D4361,28,7)+0,"")</f>
        <v/>
      </c>
      <c r="M4361" s="25" t="str">
        <f>IF(IFERROR(MID($Q4361,1,7)+0,"")&lt;1130000,IF(INDEX(C:C,MATCH(LEFT(Q4361,7)+0,I:I,0))&lt;1130000,"",INDEX(C:C,MATCH(LEFT(Q4361,7)+0,I:I,0))),IFERROR(MID($Q4361,1,7)+0,""))</f>
        <v/>
      </c>
      <c r="N4361" s="25" t="str">
        <f>IF(IFERROR(MID($Q4361,10,7)+0,"")&lt;1130000,"",IFERROR(MID($Q4361,10,7)+0,""))</f>
        <v/>
      </c>
      <c r="O4361" s="25" t="str">
        <f>IF(IFERROR(MID($Q4361,19,7)+0,"")&lt;1130000,"",IFERROR(MID($Q4361,19,7)+0,""))</f>
        <v/>
      </c>
      <c r="P4361" s="25" t="str">
        <f>IF(M4361="","",IF(N4361="",M4361,M4361&amp;", "&amp;N4361))</f>
        <v/>
      </c>
      <c r="Q4361" s="25"/>
      <c r="R4361" s="25"/>
      <c r="S4361" s="35" t="s">
        <v>110</v>
      </c>
      <c r="T4361" s="25" t="s">
        <v>36</v>
      </c>
      <c r="U4361" s="185">
        <v>6154</v>
      </c>
      <c r="V4361" s="188">
        <v>6154</v>
      </c>
      <c r="W4361" s="189">
        <v>6154</v>
      </c>
      <c r="X4361" s="31">
        <v>6154</v>
      </c>
      <c r="Y4361" s="90">
        <f>IFERROR(ROUND(X4361/W4361-1,2),"")</f>
        <v>0</v>
      </c>
      <c r="Z4361" s="31">
        <f>IF(OR(S4361="VLD MLC components",S4361="VLD MLC pipes",S4361="VLD PEX components",S4361="VLD PEX pipes",S4361="VLD PHC components",S4361="VLD PHC pipes",S4361="Controls VLD"),"По запросу",X4361)</f>
        <v>6154</v>
      </c>
      <c r="AA4361" s="63">
        <f>ROUND(X4361/1.2,3)</f>
        <v>5128.3329999999996</v>
      </c>
      <c r="AB4361" s="23">
        <v>5128.3329999999996</v>
      </c>
      <c r="AC4361" s="190">
        <f>IFERROR(ROUND(AA4361/AB4361-1,2),"")</f>
        <v>0</v>
      </c>
      <c r="AD4361" s="25">
        <v>5.5110000000000001</v>
      </c>
      <c r="AE4361" s="25">
        <v>0.08</v>
      </c>
      <c r="AF4361" s="25">
        <v>0</v>
      </c>
      <c r="AG4361" s="25" t="s">
        <v>22</v>
      </c>
      <c r="AH4361" s="25">
        <v>0</v>
      </c>
      <c r="AI4361" s="25">
        <v>0</v>
      </c>
      <c r="AJ4361" s="25" t="s">
        <v>20</v>
      </c>
      <c r="AK4361" s="42" t="s">
        <v>19</v>
      </c>
      <c r="AL4361" s="25" t="s">
        <v>20</v>
      </c>
      <c r="AM4361" s="25">
        <v>4</v>
      </c>
      <c r="AN4361" s="25"/>
      <c r="AO4361" s="25"/>
      <c r="AP4361" s="25"/>
      <c r="AQ4361" s="25"/>
      <c r="AR4361" s="94"/>
      <c r="AS4361" s="157" t="s">
        <v>22</v>
      </c>
      <c r="AT4361" s="93">
        <v>42551</v>
      </c>
      <c r="AU4361" s="92" t="s">
        <v>22</v>
      </c>
      <c r="AV4361" s="91" t="s">
        <v>48</v>
      </c>
      <c r="AW4361" s="92" t="s">
        <v>48</v>
      </c>
      <c r="AX4361" s="92" t="s">
        <v>48</v>
      </c>
      <c r="AY4361" s="91" t="s">
        <v>152</v>
      </c>
      <c r="AZ4361" s="23"/>
      <c r="BA4361" s="25">
        <v>0</v>
      </c>
      <c r="BB4361" t="s">
        <v>48</v>
      </c>
      <c r="BC4361" t="e">
        <v>#N/A</v>
      </c>
      <c r="BD4361" t="e">
        <f>IF(Z4361=BC4361,"OK")</f>
        <v>#N/A</v>
      </c>
      <c r="BE4361">
        <v>5.5110000000000001</v>
      </c>
      <c r="BF4361">
        <v>0.08</v>
      </c>
      <c r="BG4361">
        <v>0</v>
      </c>
      <c r="BH4361">
        <v>0</v>
      </c>
      <c r="BI4361">
        <v>0</v>
      </c>
      <c r="BJ4361">
        <v>0</v>
      </c>
      <c r="BK4361">
        <v>0</v>
      </c>
      <c r="BN4361" s="183"/>
    </row>
    <row r="4362" spans="1:66" ht="25.5" x14ac:dyDescent="0.25">
      <c r="A4362" s="1"/>
      <c r="B4362" s="94">
        <v>4349</v>
      </c>
      <c r="C4362" s="43">
        <v>1054802</v>
      </c>
      <c r="D4362" s="25"/>
      <c r="E4362" s="36" t="s">
        <v>1103</v>
      </c>
      <c r="F4362" s="151" t="s">
        <v>28</v>
      </c>
      <c r="G4362" s="41" t="s">
        <v>30</v>
      </c>
      <c r="H4362" s="46" t="str">
        <f>IFERROR(IFERROR(IF(SEARCH("Usystems",$E4362)&gt;0,"Usystems"),IF(SEARCH("RIIFO",$E4362)&gt;0,"RIIFO","Uponor")),"Uponor")</f>
        <v>Uponor</v>
      </c>
      <c r="I4362" s="25" t="str">
        <f>IFERROR(MID($D4362,1,7)+0,"")</f>
        <v/>
      </c>
      <c r="J4362" s="25" t="str">
        <f>IFERROR(MID($D4362,10,7)+0,"")</f>
        <v/>
      </c>
      <c r="K4362" s="25" t="str">
        <f>IFERROR(MID($D4362,19,7)+0,"")</f>
        <v/>
      </c>
      <c r="L4362" s="25" t="str">
        <f>IFERROR(MID($D4362,28,7)+0,"")</f>
        <v/>
      </c>
      <c r="M4362" s="25" t="str">
        <f>IF(IFERROR(MID($Q4362,1,7)+0,"")&lt;1130000,IF(INDEX(C:C,MATCH(LEFT(Q4362,7)+0,I:I,0))&lt;1130000,"",INDEX(C:C,MATCH(LEFT(Q4362,7)+0,I:I,0))),IFERROR(MID($Q4362,1,7)+0,""))</f>
        <v/>
      </c>
      <c r="N4362" s="25" t="str">
        <f>IF(IFERROR(MID($Q4362,10,7)+0,"")&lt;1130000,"",IFERROR(MID($Q4362,10,7)+0,""))</f>
        <v/>
      </c>
      <c r="O4362" s="25" t="str">
        <f>IF(IFERROR(MID($Q4362,19,7)+0,"")&lt;1130000,"",IFERROR(MID($Q4362,19,7)+0,""))</f>
        <v/>
      </c>
      <c r="P4362" s="25" t="str">
        <f>IF(M4362="","",IF(N4362="",M4362,M4362&amp;", "&amp;N4362))</f>
        <v/>
      </c>
      <c r="Q4362" s="25"/>
      <c r="R4362" s="25"/>
      <c r="S4362" s="35" t="s">
        <v>110</v>
      </c>
      <c r="T4362" s="25" t="s">
        <v>36</v>
      </c>
      <c r="U4362" s="185">
        <v>9867</v>
      </c>
      <c r="V4362" s="188">
        <v>9867</v>
      </c>
      <c r="W4362" s="189">
        <v>9867</v>
      </c>
      <c r="X4362" s="31">
        <v>9867</v>
      </c>
      <c r="Y4362" s="90">
        <f>IFERROR(ROUND(X4362/W4362-1,2),"")</f>
        <v>0</v>
      </c>
      <c r="Z4362" s="31">
        <f>IF(OR(S4362="VLD MLC components",S4362="VLD MLC pipes",S4362="VLD PEX components",S4362="VLD PEX pipes",S4362="VLD PHC components",S4362="VLD PHC pipes",S4362="Controls VLD"),"По запросу",X4362)</f>
        <v>9867</v>
      </c>
      <c r="AA4362" s="63">
        <f>ROUND(X4362/1.2,3)</f>
        <v>8222.5</v>
      </c>
      <c r="AB4362" s="23">
        <v>8222.5</v>
      </c>
      <c r="AC4362" s="190">
        <f>IFERROR(ROUND(AA4362/AB4362-1,2),"")</f>
        <v>0</v>
      </c>
      <c r="AD4362" s="25">
        <v>9.6910000000000007</v>
      </c>
      <c r="AE4362" s="25">
        <v>7.2599999999999998E-2</v>
      </c>
      <c r="AF4362" s="25">
        <v>0</v>
      </c>
      <c r="AG4362" s="25" t="s">
        <v>22</v>
      </c>
      <c r="AH4362" s="25">
        <v>0</v>
      </c>
      <c r="AI4362" s="25">
        <v>0</v>
      </c>
      <c r="AJ4362" s="25" t="s">
        <v>19</v>
      </c>
      <c r="AK4362" s="42" t="s">
        <v>19</v>
      </c>
      <c r="AL4362" s="25" t="s">
        <v>19</v>
      </c>
      <c r="AM4362" s="25">
        <v>1</v>
      </c>
      <c r="AN4362" s="25"/>
      <c r="AO4362" s="25"/>
      <c r="AP4362" s="25"/>
      <c r="AQ4362" s="25"/>
      <c r="AR4362" s="94"/>
      <c r="AS4362" s="157" t="s">
        <v>22</v>
      </c>
      <c r="AT4362" s="93">
        <v>42551</v>
      </c>
      <c r="AU4362" s="92" t="s">
        <v>22</v>
      </c>
      <c r="AV4362" s="91" t="s">
        <v>48</v>
      </c>
      <c r="AW4362" s="92" t="s">
        <v>48</v>
      </c>
      <c r="AX4362" s="92" t="s">
        <v>48</v>
      </c>
      <c r="AY4362" s="91" t="s">
        <v>152</v>
      </c>
      <c r="AZ4362" s="23"/>
      <c r="BA4362" s="25">
        <v>0</v>
      </c>
      <c r="BB4362" t="s">
        <v>48</v>
      </c>
      <c r="BC4362" t="e">
        <v>#N/A</v>
      </c>
      <c r="BD4362" t="e">
        <f>IF(Z4362=BC4362,"OK")</f>
        <v>#N/A</v>
      </c>
      <c r="BE4362">
        <v>9.6910000000000007</v>
      </c>
      <c r="BF4362">
        <v>7.2599999999999998E-2</v>
      </c>
      <c r="BG4362">
        <v>0</v>
      </c>
      <c r="BH4362">
        <v>0</v>
      </c>
      <c r="BI4362">
        <v>0</v>
      </c>
      <c r="BJ4362">
        <v>0</v>
      </c>
      <c r="BK4362">
        <v>0</v>
      </c>
      <c r="BN4362" s="183"/>
    </row>
    <row r="4363" spans="1:66" ht="25.5" x14ac:dyDescent="0.25">
      <c r="A4363" s="1"/>
      <c r="B4363" s="94">
        <v>4350</v>
      </c>
      <c r="C4363" s="43">
        <v>1054783</v>
      </c>
      <c r="D4363" s="25"/>
      <c r="E4363" s="27" t="s">
        <v>1102</v>
      </c>
      <c r="F4363" s="151" t="s">
        <v>21</v>
      </c>
      <c r="G4363" s="25"/>
      <c r="H4363" s="46" t="str">
        <f>IFERROR(IFERROR(IF(SEARCH("Usystems",$E4363)&gt;0,"Usystems"),IF(SEARCH("RIIFO",$E4363)&gt;0,"RIIFO","Uponor")),"Uponor")</f>
        <v>Uponor</v>
      </c>
      <c r="I4363" s="25" t="str">
        <f>IFERROR(MID($D4363,1,7)+0,"")</f>
        <v/>
      </c>
      <c r="J4363" s="25" t="str">
        <f>IFERROR(MID($D4363,10,7)+0,"")</f>
        <v/>
      </c>
      <c r="K4363" s="25" t="str">
        <f>IFERROR(MID($D4363,19,7)+0,"")</f>
        <v/>
      </c>
      <c r="L4363" s="25" t="str">
        <f>IFERROR(MID($D4363,28,7)+0,"")</f>
        <v/>
      </c>
      <c r="M4363" s="25" t="str">
        <f>IF(IFERROR(MID($Q4363,1,7)+0,"")&lt;1130000,IF(INDEX(C:C,MATCH(LEFT(Q4363,7)+0,I:I,0))&lt;1130000,"",INDEX(C:C,MATCH(LEFT(Q4363,7)+0,I:I,0))),IFERROR(MID($Q4363,1,7)+0,""))</f>
        <v/>
      </c>
      <c r="N4363" s="25" t="str">
        <f>IF(IFERROR(MID($Q4363,10,7)+0,"")&lt;1130000,"",IFERROR(MID($Q4363,10,7)+0,""))</f>
        <v/>
      </c>
      <c r="O4363" s="25" t="str">
        <f>IF(IFERROR(MID($Q4363,19,7)+0,"")&lt;1130000,"",IFERROR(MID($Q4363,19,7)+0,""))</f>
        <v/>
      </c>
      <c r="P4363" s="25" t="str">
        <f>IF(M4363="","",IF(N4363="",M4363,M4363&amp;", "&amp;N4363))</f>
        <v/>
      </c>
      <c r="Q4363" s="25"/>
      <c r="R4363" s="25"/>
      <c r="S4363" s="35" t="s">
        <v>110</v>
      </c>
      <c r="T4363" s="25" t="s">
        <v>36</v>
      </c>
      <c r="U4363" s="185">
        <v>12048</v>
      </c>
      <c r="V4363" s="188">
        <v>12048</v>
      </c>
      <c r="W4363" s="189">
        <v>12048</v>
      </c>
      <c r="X4363" s="31">
        <v>12048</v>
      </c>
      <c r="Y4363" s="90">
        <f>IFERROR(ROUND(X4363/W4363-1,2),"")</f>
        <v>0</v>
      </c>
      <c r="Z4363" s="31">
        <f>IF(OR(S4363="VLD MLC components",S4363="VLD MLC pipes",S4363="VLD PEX components",S4363="VLD PEX pipes",S4363="VLD PHC components",S4363="VLD PHC pipes",S4363="Controls VLD"),"По запросу",X4363)</f>
        <v>12048</v>
      </c>
      <c r="AA4363" s="63">
        <f>ROUND(X4363/1.2,3)</f>
        <v>10040</v>
      </c>
      <c r="AB4363" s="23">
        <v>10040</v>
      </c>
      <c r="AC4363" s="190">
        <f>IFERROR(ROUND(AA4363/AB4363-1,2),"")</f>
        <v>0</v>
      </c>
      <c r="AD4363" s="25">
        <v>8.2669999999999995</v>
      </c>
      <c r="AE4363" s="25">
        <v>0.10065</v>
      </c>
      <c r="AF4363" s="25">
        <v>0</v>
      </c>
      <c r="AG4363" s="25" t="s">
        <v>22</v>
      </c>
      <c r="AH4363" s="25">
        <v>0</v>
      </c>
      <c r="AI4363" s="25">
        <v>0</v>
      </c>
      <c r="AJ4363" s="25" t="s">
        <v>20</v>
      </c>
      <c r="AK4363" s="42" t="s">
        <v>19</v>
      </c>
      <c r="AL4363" s="25" t="s">
        <v>20</v>
      </c>
      <c r="AM4363" s="25">
        <v>1</v>
      </c>
      <c r="AN4363" s="25"/>
      <c r="AO4363" s="25"/>
      <c r="AP4363" s="25"/>
      <c r="AQ4363" s="25"/>
      <c r="AR4363" s="94"/>
      <c r="AS4363" s="157" t="s">
        <v>22</v>
      </c>
      <c r="AT4363" s="93">
        <v>42551</v>
      </c>
      <c r="AU4363" s="92" t="s">
        <v>22</v>
      </c>
      <c r="AV4363" s="91" t="s">
        <v>48</v>
      </c>
      <c r="AW4363" s="92" t="s">
        <v>48</v>
      </c>
      <c r="AX4363" s="92" t="s">
        <v>48</v>
      </c>
      <c r="AY4363" s="91" t="s">
        <v>152</v>
      </c>
      <c r="AZ4363" s="23"/>
      <c r="BA4363" s="25">
        <v>0</v>
      </c>
      <c r="BB4363" t="s">
        <v>48</v>
      </c>
      <c r="BC4363" t="e">
        <v>#N/A</v>
      </c>
      <c r="BD4363" t="e">
        <f>IF(Z4363=BC4363,"OK")</f>
        <v>#N/A</v>
      </c>
      <c r="BE4363">
        <v>8.2669999999999995</v>
      </c>
      <c r="BF4363">
        <v>0.10065</v>
      </c>
      <c r="BG4363">
        <v>0</v>
      </c>
      <c r="BH4363">
        <v>0</v>
      </c>
      <c r="BI4363">
        <v>0</v>
      </c>
      <c r="BJ4363">
        <v>0</v>
      </c>
      <c r="BK4363">
        <v>0</v>
      </c>
      <c r="BN4363" s="183"/>
    </row>
    <row r="4364" spans="1:66" ht="25.5" x14ac:dyDescent="0.25">
      <c r="A4364" s="1"/>
      <c r="B4364" s="94">
        <v>4351</v>
      </c>
      <c r="C4364" s="43">
        <v>1051122</v>
      </c>
      <c r="D4364" s="25"/>
      <c r="E4364" s="36" t="s">
        <v>1101</v>
      </c>
      <c r="F4364" s="151" t="s">
        <v>28</v>
      </c>
      <c r="G4364" s="41" t="s">
        <v>30</v>
      </c>
      <c r="H4364" s="46" t="str">
        <f>IFERROR(IFERROR(IF(SEARCH("Usystems",$E4364)&gt;0,"Usystems"),IF(SEARCH("RIIFO",$E4364)&gt;0,"RIIFO","Uponor")),"Uponor")</f>
        <v>Uponor</v>
      </c>
      <c r="I4364" s="25" t="str">
        <f>IFERROR(MID($D4364,1,7)+0,"")</f>
        <v/>
      </c>
      <c r="J4364" s="25" t="str">
        <f>IFERROR(MID($D4364,10,7)+0,"")</f>
        <v/>
      </c>
      <c r="K4364" s="25" t="str">
        <f>IFERROR(MID($D4364,19,7)+0,"")</f>
        <v/>
      </c>
      <c r="L4364" s="25" t="str">
        <f>IFERROR(MID($D4364,28,7)+0,"")</f>
        <v/>
      </c>
      <c r="M4364" s="25" t="str">
        <f>IF(IFERROR(MID($Q4364,1,7)+0,"")&lt;1130000,IF(INDEX(C:C,MATCH(LEFT(Q4364,7)+0,I:I,0))&lt;1130000,"",INDEX(C:C,MATCH(LEFT(Q4364,7)+0,I:I,0))),IFERROR(MID($Q4364,1,7)+0,""))</f>
        <v/>
      </c>
      <c r="N4364" s="25" t="str">
        <f>IF(IFERROR(MID($Q4364,10,7)+0,"")&lt;1130000,"",IFERROR(MID($Q4364,10,7)+0,""))</f>
        <v/>
      </c>
      <c r="O4364" s="25" t="str">
        <f>IF(IFERROR(MID($Q4364,19,7)+0,"")&lt;1130000,"",IFERROR(MID($Q4364,19,7)+0,""))</f>
        <v/>
      </c>
      <c r="P4364" s="25" t="str">
        <f>IF(M4364="","",IF(N4364="",M4364,M4364&amp;", "&amp;N4364))</f>
        <v/>
      </c>
      <c r="Q4364" s="25"/>
      <c r="R4364" s="25"/>
      <c r="S4364" s="35" t="s">
        <v>110</v>
      </c>
      <c r="T4364" s="25" t="s">
        <v>36</v>
      </c>
      <c r="U4364" s="185">
        <v>448.66</v>
      </c>
      <c r="V4364" s="188">
        <v>448.66</v>
      </c>
      <c r="W4364" s="189">
        <v>448.66</v>
      </c>
      <c r="X4364" s="31">
        <v>448.66</v>
      </c>
      <c r="Y4364" s="90">
        <f>IFERROR(ROUND(X4364/W4364-1,2),"")</f>
        <v>0</v>
      </c>
      <c r="Z4364" s="31">
        <f>IF(OR(S4364="VLD MLC components",S4364="VLD MLC pipes",S4364="VLD PEX components",S4364="VLD PEX pipes",S4364="VLD PHC components",S4364="VLD PHC pipes",S4364="Controls VLD"),"По запросу",X4364)</f>
        <v>448.66</v>
      </c>
      <c r="AA4364" s="63">
        <f>ROUND(X4364/1.2,3)</f>
        <v>373.88299999999998</v>
      </c>
      <c r="AB4364" s="23">
        <v>373.88299999999998</v>
      </c>
      <c r="AC4364" s="190">
        <f>IFERROR(ROUND(AA4364/AB4364-1,2),"")</f>
        <v>0</v>
      </c>
      <c r="AD4364" s="25">
        <v>0.05</v>
      </c>
      <c r="AE4364" s="25">
        <v>1.3500000000000001E-3</v>
      </c>
      <c r="AF4364" s="25">
        <v>0</v>
      </c>
      <c r="AG4364" s="25" t="s">
        <v>22</v>
      </c>
      <c r="AH4364" s="25">
        <v>0</v>
      </c>
      <c r="AI4364" s="25">
        <v>0</v>
      </c>
      <c r="AJ4364" s="25" t="s">
        <v>19</v>
      </c>
      <c r="AK4364" s="42" t="s">
        <v>19</v>
      </c>
      <c r="AL4364" s="25" t="s">
        <v>19</v>
      </c>
      <c r="AM4364" s="25">
        <v>40</v>
      </c>
      <c r="AN4364" s="25"/>
      <c r="AO4364" s="25"/>
      <c r="AP4364" s="25"/>
      <c r="AQ4364" s="25"/>
      <c r="AR4364" s="94"/>
      <c r="AS4364" s="157" t="s">
        <v>22</v>
      </c>
      <c r="AT4364" s="93">
        <v>42551</v>
      </c>
      <c r="AU4364" s="92" t="s">
        <v>22</v>
      </c>
      <c r="AV4364" s="91" t="s">
        <v>48</v>
      </c>
      <c r="AW4364" s="92" t="s">
        <v>48</v>
      </c>
      <c r="AX4364" s="92" t="s">
        <v>48</v>
      </c>
      <c r="AY4364" s="91" t="s">
        <v>152</v>
      </c>
      <c r="AZ4364" s="23"/>
      <c r="BA4364" s="25">
        <v>0</v>
      </c>
      <c r="BB4364" t="s">
        <v>48</v>
      </c>
      <c r="BC4364" t="e">
        <v>#N/A</v>
      </c>
      <c r="BD4364" t="e">
        <f>IF(Z4364=BC4364,"OK")</f>
        <v>#N/A</v>
      </c>
      <c r="BE4364">
        <v>0.05</v>
      </c>
      <c r="BF4364">
        <v>1.3500000000000001E-3</v>
      </c>
      <c r="BG4364">
        <v>0</v>
      </c>
      <c r="BH4364">
        <v>0</v>
      </c>
      <c r="BI4364">
        <v>0</v>
      </c>
      <c r="BJ4364">
        <v>0</v>
      </c>
      <c r="BK4364">
        <v>0</v>
      </c>
      <c r="BN4364" s="183"/>
    </row>
    <row r="4365" spans="1:66" ht="25.5" x14ac:dyDescent="0.25">
      <c r="A4365" s="1"/>
      <c r="B4365" s="94">
        <v>4352</v>
      </c>
      <c r="C4365" s="43">
        <v>1051125</v>
      </c>
      <c r="D4365" s="25"/>
      <c r="E4365" s="36" t="s">
        <v>1100</v>
      </c>
      <c r="F4365" s="151" t="s">
        <v>28</v>
      </c>
      <c r="G4365" s="41" t="s">
        <v>30</v>
      </c>
      <c r="H4365" s="46" t="str">
        <f>IFERROR(IFERROR(IF(SEARCH("Usystems",$E4365)&gt;0,"Usystems"),IF(SEARCH("RIIFO",$E4365)&gt;0,"RIIFO","Uponor")),"Uponor")</f>
        <v>Uponor</v>
      </c>
      <c r="I4365" s="25" t="str">
        <f>IFERROR(MID($D4365,1,7)+0,"")</f>
        <v/>
      </c>
      <c r="J4365" s="25" t="str">
        <f>IFERROR(MID($D4365,10,7)+0,"")</f>
        <v/>
      </c>
      <c r="K4365" s="25" t="str">
        <f>IFERROR(MID($D4365,19,7)+0,"")</f>
        <v/>
      </c>
      <c r="L4365" s="25" t="str">
        <f>IFERROR(MID($D4365,28,7)+0,"")</f>
        <v/>
      </c>
      <c r="M4365" s="25" t="str">
        <f>IF(IFERROR(MID($Q4365,1,7)+0,"")&lt;1130000,IF(INDEX(C:C,MATCH(LEFT(Q4365,7)+0,I:I,0))&lt;1130000,"",INDEX(C:C,MATCH(LEFT(Q4365,7)+0,I:I,0))),IFERROR(MID($Q4365,1,7)+0,""))</f>
        <v/>
      </c>
      <c r="N4365" s="25" t="str">
        <f>IF(IFERROR(MID($Q4365,10,7)+0,"")&lt;1130000,"",IFERROR(MID($Q4365,10,7)+0,""))</f>
        <v/>
      </c>
      <c r="O4365" s="25" t="str">
        <f>IF(IFERROR(MID($Q4365,19,7)+0,"")&lt;1130000,"",IFERROR(MID($Q4365,19,7)+0,""))</f>
        <v/>
      </c>
      <c r="P4365" s="25" t="str">
        <f>IF(M4365="","",IF(N4365="",M4365,M4365&amp;", "&amp;N4365))</f>
        <v/>
      </c>
      <c r="Q4365" s="25"/>
      <c r="R4365" s="25"/>
      <c r="S4365" s="35" t="s">
        <v>110</v>
      </c>
      <c r="T4365" s="25" t="s">
        <v>36</v>
      </c>
      <c r="U4365" s="185">
        <v>613</v>
      </c>
      <c r="V4365" s="188">
        <v>613</v>
      </c>
      <c r="W4365" s="189">
        <v>613</v>
      </c>
      <c r="X4365" s="31">
        <v>613</v>
      </c>
      <c r="Y4365" s="90">
        <f>IFERROR(ROUND(X4365/W4365-1,2),"")</f>
        <v>0</v>
      </c>
      <c r="Z4365" s="31">
        <f>IF(OR(S4365="VLD MLC components",S4365="VLD MLC pipes",S4365="VLD PEX components",S4365="VLD PEX pipes",S4365="VLD PHC components",S4365="VLD PHC pipes",S4365="Controls VLD"),"По запросу",X4365)</f>
        <v>613</v>
      </c>
      <c r="AA4365" s="63">
        <f>ROUND(X4365/1.2,3)</f>
        <v>510.83300000000003</v>
      </c>
      <c r="AB4365" s="23">
        <v>510.83300000000003</v>
      </c>
      <c r="AC4365" s="190">
        <f>IFERROR(ROUND(AA4365/AB4365-1,2),"")</f>
        <v>0</v>
      </c>
      <c r="AD4365" s="25">
        <v>0.09</v>
      </c>
      <c r="AE4365" s="25">
        <v>2.16E-3</v>
      </c>
      <c r="AF4365" s="25">
        <v>0</v>
      </c>
      <c r="AG4365" s="25" t="s">
        <v>22</v>
      </c>
      <c r="AH4365" s="25">
        <v>0</v>
      </c>
      <c r="AI4365" s="25">
        <v>0</v>
      </c>
      <c r="AJ4365" s="25" t="s">
        <v>19</v>
      </c>
      <c r="AK4365" s="42" t="s">
        <v>19</v>
      </c>
      <c r="AL4365" s="25" t="s">
        <v>19</v>
      </c>
      <c r="AM4365" s="25">
        <v>50</v>
      </c>
      <c r="AN4365" s="25"/>
      <c r="AO4365" s="25"/>
      <c r="AP4365" s="25"/>
      <c r="AQ4365" s="25"/>
      <c r="AR4365" s="94"/>
      <c r="AS4365" s="157" t="s">
        <v>22</v>
      </c>
      <c r="AT4365" s="93">
        <v>42551</v>
      </c>
      <c r="AU4365" s="92" t="s">
        <v>22</v>
      </c>
      <c r="AV4365" s="91" t="s">
        <v>48</v>
      </c>
      <c r="AW4365" s="92" t="s">
        <v>48</v>
      </c>
      <c r="AX4365" s="92" t="s">
        <v>48</v>
      </c>
      <c r="AY4365" s="91" t="s">
        <v>152</v>
      </c>
      <c r="AZ4365" s="23"/>
      <c r="BA4365" s="25">
        <v>0</v>
      </c>
      <c r="BB4365" t="s">
        <v>48</v>
      </c>
      <c r="BC4365" t="e">
        <v>#N/A</v>
      </c>
      <c r="BD4365" t="e">
        <f>IF(Z4365=BC4365,"OK")</f>
        <v>#N/A</v>
      </c>
      <c r="BE4365">
        <v>0.09</v>
      </c>
      <c r="BF4365">
        <v>2.16E-3</v>
      </c>
      <c r="BG4365">
        <v>0</v>
      </c>
      <c r="BH4365">
        <v>0</v>
      </c>
      <c r="BI4365">
        <v>0</v>
      </c>
      <c r="BJ4365">
        <v>0</v>
      </c>
      <c r="BK4365">
        <v>0</v>
      </c>
      <c r="BN4365" s="183"/>
    </row>
    <row r="4366" spans="1:66" ht="25.5" x14ac:dyDescent="0.25">
      <c r="A4366" s="1"/>
      <c r="B4366" s="94">
        <v>4353</v>
      </c>
      <c r="C4366" s="43">
        <v>1051112</v>
      </c>
      <c r="D4366" s="25"/>
      <c r="E4366" s="27" t="s">
        <v>1099</v>
      </c>
      <c r="F4366" s="151" t="s">
        <v>21</v>
      </c>
      <c r="G4366" s="25"/>
      <c r="H4366" s="46" t="str">
        <f>IFERROR(IFERROR(IF(SEARCH("Usystems",$E4366)&gt;0,"Usystems"),IF(SEARCH("RIIFO",$E4366)&gt;0,"RIIFO","Uponor")),"Uponor")</f>
        <v>Uponor</v>
      </c>
      <c r="I4366" s="25" t="str">
        <f>IFERROR(MID($D4366,1,7)+0,"")</f>
        <v/>
      </c>
      <c r="J4366" s="25" t="str">
        <f>IFERROR(MID($D4366,10,7)+0,"")</f>
        <v/>
      </c>
      <c r="K4366" s="25" t="str">
        <f>IFERROR(MID($D4366,19,7)+0,"")</f>
        <v/>
      </c>
      <c r="L4366" s="25" t="str">
        <f>IFERROR(MID($D4366,28,7)+0,"")</f>
        <v/>
      </c>
      <c r="M4366" s="25" t="str">
        <f>IF(IFERROR(MID($Q4366,1,7)+0,"")&lt;1130000,IF(INDEX(C:C,MATCH(LEFT(Q4366,7)+0,I:I,0))&lt;1130000,"",INDEX(C:C,MATCH(LEFT(Q4366,7)+0,I:I,0))),IFERROR(MID($Q4366,1,7)+0,""))</f>
        <v/>
      </c>
      <c r="N4366" s="25" t="str">
        <f>IF(IFERROR(MID($Q4366,10,7)+0,"")&lt;1130000,"",IFERROR(MID($Q4366,10,7)+0,""))</f>
        <v/>
      </c>
      <c r="O4366" s="25" t="str">
        <f>IF(IFERROR(MID($Q4366,19,7)+0,"")&lt;1130000,"",IFERROR(MID($Q4366,19,7)+0,""))</f>
        <v/>
      </c>
      <c r="P4366" s="25" t="str">
        <f>IF(M4366="","",IF(N4366="",M4366,M4366&amp;", "&amp;N4366))</f>
        <v/>
      </c>
      <c r="Q4366" s="25"/>
      <c r="R4366" s="25"/>
      <c r="S4366" s="35" t="s">
        <v>110</v>
      </c>
      <c r="T4366" s="25" t="s">
        <v>36</v>
      </c>
      <c r="U4366" s="185">
        <v>496.26</v>
      </c>
      <c r="V4366" s="188">
        <v>496.26</v>
      </c>
      <c r="W4366" s="189">
        <v>496.26</v>
      </c>
      <c r="X4366" s="31">
        <v>496.26</v>
      </c>
      <c r="Y4366" s="90">
        <f>IFERROR(ROUND(X4366/W4366-1,2),"")</f>
        <v>0</v>
      </c>
      <c r="Z4366" s="31">
        <f>IF(OR(S4366="VLD MLC components",S4366="VLD MLC pipes",S4366="VLD PEX components",S4366="VLD PEX pipes",S4366="VLD PHC components",S4366="VLD PHC pipes",S4366="Controls VLD"),"По запросу",X4366)</f>
        <v>496.26</v>
      </c>
      <c r="AA4366" s="63">
        <f>ROUND(X4366/1.2,3)</f>
        <v>413.55</v>
      </c>
      <c r="AB4366" s="23">
        <v>413.55</v>
      </c>
      <c r="AC4366" s="190">
        <f>IFERROR(ROUND(AA4366/AB4366-1,2),"")</f>
        <v>0</v>
      </c>
      <c r="AD4366" s="25">
        <v>0.129</v>
      </c>
      <c r="AE4366" s="25">
        <v>2.1900000000000001E-3</v>
      </c>
      <c r="AF4366" s="25">
        <v>0</v>
      </c>
      <c r="AG4366" s="25" t="s">
        <v>22</v>
      </c>
      <c r="AH4366" s="25">
        <v>0</v>
      </c>
      <c r="AI4366" s="25">
        <v>0</v>
      </c>
      <c r="AJ4366" s="25" t="s">
        <v>20</v>
      </c>
      <c r="AK4366" s="42" t="s">
        <v>19</v>
      </c>
      <c r="AL4366" s="25" t="s">
        <v>20</v>
      </c>
      <c r="AM4366" s="25">
        <v>20</v>
      </c>
      <c r="AN4366" s="25"/>
      <c r="AO4366" s="25"/>
      <c r="AP4366" s="25"/>
      <c r="AQ4366" s="25"/>
      <c r="AR4366" s="94"/>
      <c r="AS4366" s="157" t="s">
        <v>22</v>
      </c>
      <c r="AT4366" s="93">
        <v>42653</v>
      </c>
      <c r="AU4366" s="92" t="s">
        <v>22</v>
      </c>
      <c r="AV4366" s="91" t="s">
        <v>48</v>
      </c>
      <c r="AW4366" s="92" t="s">
        <v>48</v>
      </c>
      <c r="AX4366" s="92" t="s">
        <v>48</v>
      </c>
      <c r="AY4366" s="91" t="s">
        <v>152</v>
      </c>
      <c r="AZ4366" s="23"/>
      <c r="BA4366" s="25">
        <v>0</v>
      </c>
      <c r="BB4366" t="s">
        <v>48</v>
      </c>
      <c r="BC4366" t="e">
        <v>#N/A</v>
      </c>
      <c r="BD4366" t="e">
        <f>IF(Z4366=BC4366,"OK")</f>
        <v>#N/A</v>
      </c>
      <c r="BE4366">
        <v>0.129</v>
      </c>
      <c r="BF4366">
        <v>2.1900000000000001E-3</v>
      </c>
      <c r="BG4366">
        <v>0</v>
      </c>
      <c r="BH4366">
        <v>0</v>
      </c>
      <c r="BI4366">
        <v>0</v>
      </c>
      <c r="BJ4366">
        <v>0</v>
      </c>
      <c r="BK4366">
        <v>0</v>
      </c>
      <c r="BN4366" s="183"/>
    </row>
    <row r="4367" spans="1:66" ht="25.5" x14ac:dyDescent="0.25">
      <c r="A4367" s="1"/>
      <c r="B4367" s="94">
        <v>4354</v>
      </c>
      <c r="C4367" s="43">
        <v>1051113</v>
      </c>
      <c r="D4367" s="25"/>
      <c r="E4367" s="36" t="s">
        <v>1098</v>
      </c>
      <c r="F4367" s="151" t="s">
        <v>28</v>
      </c>
      <c r="G4367" s="41" t="s">
        <v>30</v>
      </c>
      <c r="H4367" s="46" t="str">
        <f>IFERROR(IFERROR(IF(SEARCH("Usystems",$E4367)&gt;0,"Usystems"),IF(SEARCH("RIIFO",$E4367)&gt;0,"RIIFO","Uponor")),"Uponor")</f>
        <v>Uponor</v>
      </c>
      <c r="I4367" s="25" t="str">
        <f>IFERROR(MID($D4367,1,7)+0,"")</f>
        <v/>
      </c>
      <c r="J4367" s="25" t="str">
        <f>IFERROR(MID($D4367,10,7)+0,"")</f>
        <v/>
      </c>
      <c r="K4367" s="25" t="str">
        <f>IFERROR(MID($D4367,19,7)+0,"")</f>
        <v/>
      </c>
      <c r="L4367" s="25" t="str">
        <f>IFERROR(MID($D4367,28,7)+0,"")</f>
        <v/>
      </c>
      <c r="M4367" s="25" t="str">
        <f>IF(IFERROR(MID($Q4367,1,7)+0,"")&lt;1130000,IF(INDEX(C:C,MATCH(LEFT(Q4367,7)+0,I:I,0))&lt;1130000,"",INDEX(C:C,MATCH(LEFT(Q4367,7)+0,I:I,0))),IFERROR(MID($Q4367,1,7)+0,""))</f>
        <v/>
      </c>
      <c r="N4367" s="25" t="str">
        <f>IF(IFERROR(MID($Q4367,10,7)+0,"")&lt;1130000,"",IFERROR(MID($Q4367,10,7)+0,""))</f>
        <v/>
      </c>
      <c r="O4367" s="25" t="str">
        <f>IF(IFERROR(MID($Q4367,19,7)+0,"")&lt;1130000,"",IFERROR(MID($Q4367,19,7)+0,""))</f>
        <v/>
      </c>
      <c r="P4367" s="25" t="str">
        <f>IF(M4367="","",IF(N4367="",M4367,M4367&amp;", "&amp;N4367))</f>
        <v/>
      </c>
      <c r="Q4367" s="25"/>
      <c r="R4367" s="25"/>
      <c r="S4367" s="35" t="s">
        <v>110</v>
      </c>
      <c r="T4367" s="25" t="s">
        <v>36</v>
      </c>
      <c r="U4367" s="185">
        <v>670</v>
      </c>
      <c r="V4367" s="188">
        <v>670</v>
      </c>
      <c r="W4367" s="189">
        <v>670</v>
      </c>
      <c r="X4367" s="31">
        <v>670</v>
      </c>
      <c r="Y4367" s="90">
        <f>IFERROR(ROUND(X4367/W4367-1,2),"")</f>
        <v>0</v>
      </c>
      <c r="Z4367" s="31">
        <f>IF(OR(S4367="VLD MLC components",S4367="VLD MLC pipes",S4367="VLD PEX components",S4367="VLD PEX pipes",S4367="VLD PHC components",S4367="VLD PHC pipes",S4367="Controls VLD"),"По запросу",X4367)</f>
        <v>670</v>
      </c>
      <c r="AA4367" s="63">
        <f>ROUND(X4367/1.2,3)</f>
        <v>558.33299999999997</v>
      </c>
      <c r="AB4367" s="23">
        <v>558.33299999999997</v>
      </c>
      <c r="AC4367" s="190">
        <f>IFERROR(ROUND(AA4367/AB4367-1,2),"")</f>
        <v>0</v>
      </c>
      <c r="AD4367" s="25">
        <v>0.248</v>
      </c>
      <c r="AE4367" s="25">
        <v>3.0000000000000001E-3</v>
      </c>
      <c r="AF4367" s="25">
        <v>0</v>
      </c>
      <c r="AG4367" s="25" t="s">
        <v>22</v>
      </c>
      <c r="AH4367" s="25">
        <v>0</v>
      </c>
      <c r="AI4367" s="25">
        <v>0</v>
      </c>
      <c r="AJ4367" s="25" t="s">
        <v>19</v>
      </c>
      <c r="AK4367" s="42" t="s">
        <v>19</v>
      </c>
      <c r="AL4367" s="25" t="s">
        <v>19</v>
      </c>
      <c r="AM4367" s="25">
        <v>6</v>
      </c>
      <c r="AN4367" s="25"/>
      <c r="AO4367" s="25"/>
      <c r="AP4367" s="25"/>
      <c r="AQ4367" s="25"/>
      <c r="AR4367" s="94"/>
      <c r="AS4367" s="157" t="s">
        <v>22</v>
      </c>
      <c r="AT4367" s="93">
        <v>42653</v>
      </c>
      <c r="AU4367" s="92" t="s">
        <v>22</v>
      </c>
      <c r="AV4367" s="91" t="s">
        <v>48</v>
      </c>
      <c r="AW4367" s="92" t="s">
        <v>48</v>
      </c>
      <c r="AX4367" s="92" t="s">
        <v>48</v>
      </c>
      <c r="AY4367" s="91" t="s">
        <v>152</v>
      </c>
      <c r="AZ4367" s="23"/>
      <c r="BA4367" s="25">
        <v>0</v>
      </c>
      <c r="BB4367" t="s">
        <v>48</v>
      </c>
      <c r="BC4367" t="e">
        <v>#N/A</v>
      </c>
      <c r="BD4367" t="e">
        <f>IF(Z4367=BC4367,"OK")</f>
        <v>#N/A</v>
      </c>
      <c r="BE4367">
        <v>0.248</v>
      </c>
      <c r="BF4367">
        <v>3.0000000000000001E-3</v>
      </c>
      <c r="BG4367">
        <v>0</v>
      </c>
      <c r="BH4367">
        <v>0</v>
      </c>
      <c r="BI4367">
        <v>0</v>
      </c>
      <c r="BJ4367">
        <v>0</v>
      </c>
      <c r="BK4367">
        <v>0</v>
      </c>
      <c r="BN4367" s="183"/>
    </row>
    <row r="4368" spans="1:66" ht="25.5" x14ac:dyDescent="0.25">
      <c r="A4368" s="1"/>
      <c r="B4368" s="94">
        <v>4355</v>
      </c>
      <c r="C4368" s="43">
        <v>1051115</v>
      </c>
      <c r="D4368" s="25"/>
      <c r="E4368" s="27" t="s">
        <v>1097</v>
      </c>
      <c r="F4368" s="151" t="s">
        <v>21</v>
      </c>
      <c r="G4368" s="25"/>
      <c r="H4368" s="46" t="str">
        <f>IFERROR(IFERROR(IF(SEARCH("Usystems",$E4368)&gt;0,"Usystems"),IF(SEARCH("RIIFO",$E4368)&gt;0,"RIIFO","Uponor")),"Uponor")</f>
        <v>Uponor</v>
      </c>
      <c r="I4368" s="25" t="str">
        <f>IFERROR(MID($D4368,1,7)+0,"")</f>
        <v/>
      </c>
      <c r="J4368" s="25" t="str">
        <f>IFERROR(MID($D4368,10,7)+0,"")</f>
        <v/>
      </c>
      <c r="K4368" s="25" t="str">
        <f>IFERROR(MID($D4368,19,7)+0,"")</f>
        <v/>
      </c>
      <c r="L4368" s="25" t="str">
        <f>IFERROR(MID($D4368,28,7)+0,"")</f>
        <v/>
      </c>
      <c r="M4368" s="25" t="str">
        <f>IF(IFERROR(MID($Q4368,1,7)+0,"")&lt;1130000,IF(INDEX(C:C,MATCH(LEFT(Q4368,7)+0,I:I,0))&lt;1130000,"",INDEX(C:C,MATCH(LEFT(Q4368,7)+0,I:I,0))),IFERROR(MID($Q4368,1,7)+0,""))</f>
        <v/>
      </c>
      <c r="N4368" s="25" t="str">
        <f>IF(IFERROR(MID($Q4368,10,7)+0,"")&lt;1130000,"",IFERROR(MID($Q4368,10,7)+0,""))</f>
        <v/>
      </c>
      <c r="O4368" s="25" t="str">
        <f>IF(IFERROR(MID($Q4368,19,7)+0,"")&lt;1130000,"",IFERROR(MID($Q4368,19,7)+0,""))</f>
        <v/>
      </c>
      <c r="P4368" s="25" t="str">
        <f>IF(M4368="","",IF(N4368="",M4368,M4368&amp;", "&amp;N4368))</f>
        <v/>
      </c>
      <c r="Q4368" s="25"/>
      <c r="R4368" s="25"/>
      <c r="S4368" s="35" t="s">
        <v>110</v>
      </c>
      <c r="T4368" s="25" t="s">
        <v>36</v>
      </c>
      <c r="U4368" s="185">
        <v>1459</v>
      </c>
      <c r="V4368" s="188">
        <v>1459</v>
      </c>
      <c r="W4368" s="189">
        <v>1459</v>
      </c>
      <c r="X4368" s="31">
        <v>1459</v>
      </c>
      <c r="Y4368" s="90">
        <f>IFERROR(ROUND(X4368/W4368-1,2),"")</f>
        <v>0</v>
      </c>
      <c r="Z4368" s="31">
        <f>IF(OR(S4368="VLD MLC components",S4368="VLD MLC pipes",S4368="VLD PEX components",S4368="VLD PEX pipes",S4368="VLD PHC components",S4368="VLD PHC pipes",S4368="Controls VLD"),"По запросу",X4368)</f>
        <v>1459</v>
      </c>
      <c r="AA4368" s="63">
        <f>ROUND(X4368/1.2,3)</f>
        <v>1215.8330000000001</v>
      </c>
      <c r="AB4368" s="23">
        <v>1215.8330000000001</v>
      </c>
      <c r="AC4368" s="190">
        <f>IFERROR(ROUND(AA4368/AB4368-1,2),"")</f>
        <v>0</v>
      </c>
      <c r="AD4368" s="25">
        <v>0.48499999999999999</v>
      </c>
      <c r="AE4368" s="25">
        <v>5.2900000000000004E-3</v>
      </c>
      <c r="AF4368" s="25">
        <v>0</v>
      </c>
      <c r="AG4368" s="25" t="s">
        <v>22</v>
      </c>
      <c r="AH4368" s="25">
        <v>0</v>
      </c>
      <c r="AI4368" s="25">
        <v>0</v>
      </c>
      <c r="AJ4368" s="25" t="s">
        <v>20</v>
      </c>
      <c r="AK4368" s="42" t="s">
        <v>19</v>
      </c>
      <c r="AL4368" s="25" t="s">
        <v>20</v>
      </c>
      <c r="AM4368" s="25">
        <v>6</v>
      </c>
      <c r="AN4368" s="25"/>
      <c r="AO4368" s="25"/>
      <c r="AP4368" s="25"/>
      <c r="AQ4368" s="25"/>
      <c r="AR4368" s="94"/>
      <c r="AS4368" s="157" t="s">
        <v>22</v>
      </c>
      <c r="AT4368" s="93">
        <v>42653</v>
      </c>
      <c r="AU4368" s="92" t="s">
        <v>22</v>
      </c>
      <c r="AV4368" s="91" t="s">
        <v>48</v>
      </c>
      <c r="AW4368" s="92" t="s">
        <v>48</v>
      </c>
      <c r="AX4368" s="92" t="s">
        <v>48</v>
      </c>
      <c r="AY4368" s="91" t="s">
        <v>152</v>
      </c>
      <c r="AZ4368" s="23"/>
      <c r="BA4368" s="25">
        <v>0</v>
      </c>
      <c r="BB4368" t="s">
        <v>48</v>
      </c>
      <c r="BC4368" t="e">
        <v>#N/A</v>
      </c>
      <c r="BD4368" t="e">
        <f>IF(Z4368=BC4368,"OK")</f>
        <v>#N/A</v>
      </c>
      <c r="BE4368">
        <v>0.48499999999999999</v>
      </c>
      <c r="BF4368">
        <v>5.2900000000000004E-3</v>
      </c>
      <c r="BG4368">
        <v>0</v>
      </c>
      <c r="BH4368">
        <v>0</v>
      </c>
      <c r="BI4368">
        <v>0</v>
      </c>
      <c r="BJ4368">
        <v>0</v>
      </c>
      <c r="BK4368">
        <v>0</v>
      </c>
      <c r="BN4368" s="183"/>
    </row>
    <row r="4369" spans="1:66" ht="25.5" x14ac:dyDescent="0.25">
      <c r="A4369" s="1"/>
      <c r="B4369" s="94">
        <v>4356</v>
      </c>
      <c r="C4369" s="43">
        <v>1051088</v>
      </c>
      <c r="D4369" s="25"/>
      <c r="E4369" s="27" t="s">
        <v>1096</v>
      </c>
      <c r="F4369" s="151" t="s">
        <v>21</v>
      </c>
      <c r="G4369" s="25"/>
      <c r="H4369" s="46" t="str">
        <f>IFERROR(IFERROR(IF(SEARCH("Usystems",$E4369)&gt;0,"Usystems"),IF(SEARCH("RIIFO",$E4369)&gt;0,"RIIFO","Uponor")),"Uponor")</f>
        <v>Uponor</v>
      </c>
      <c r="I4369" s="25" t="str">
        <f>IFERROR(MID($D4369,1,7)+0,"")</f>
        <v/>
      </c>
      <c r="J4369" s="25" t="str">
        <f>IFERROR(MID($D4369,10,7)+0,"")</f>
        <v/>
      </c>
      <c r="K4369" s="25" t="str">
        <f>IFERROR(MID($D4369,19,7)+0,"")</f>
        <v/>
      </c>
      <c r="L4369" s="25" t="str">
        <f>IFERROR(MID($D4369,28,7)+0,"")</f>
        <v/>
      </c>
      <c r="M4369" s="25" t="str">
        <f>IF(IFERROR(MID($Q4369,1,7)+0,"")&lt;1130000,IF(INDEX(C:C,MATCH(LEFT(Q4369,7)+0,I:I,0))&lt;1130000,"",INDEX(C:C,MATCH(LEFT(Q4369,7)+0,I:I,0))),IFERROR(MID($Q4369,1,7)+0,""))</f>
        <v/>
      </c>
      <c r="N4369" s="25" t="str">
        <f>IF(IFERROR(MID($Q4369,10,7)+0,"")&lt;1130000,"",IFERROR(MID($Q4369,10,7)+0,""))</f>
        <v/>
      </c>
      <c r="O4369" s="25" t="str">
        <f>IF(IFERROR(MID($Q4369,19,7)+0,"")&lt;1130000,"",IFERROR(MID($Q4369,19,7)+0,""))</f>
        <v/>
      </c>
      <c r="P4369" s="25" t="str">
        <f>IF(M4369="","",IF(N4369="",M4369,M4369&amp;", "&amp;N4369))</f>
        <v/>
      </c>
      <c r="Q4369" s="25"/>
      <c r="R4369" s="25"/>
      <c r="S4369" s="35" t="s">
        <v>110</v>
      </c>
      <c r="T4369" s="25" t="s">
        <v>36</v>
      </c>
      <c r="U4369" s="185">
        <v>490.38</v>
      </c>
      <c r="V4369" s="188">
        <v>490.38</v>
      </c>
      <c r="W4369" s="189">
        <v>490.38</v>
      </c>
      <c r="X4369" s="31">
        <v>490.38</v>
      </c>
      <c r="Y4369" s="90">
        <f>IFERROR(ROUND(X4369/W4369-1,2),"")</f>
        <v>0</v>
      </c>
      <c r="Z4369" s="31">
        <f>IF(OR(S4369="VLD MLC components",S4369="VLD MLC pipes",S4369="VLD PEX components",S4369="VLD PEX pipes",S4369="VLD PHC components",S4369="VLD PHC pipes",S4369="Controls VLD"),"По запросу",X4369)</f>
        <v>490.38</v>
      </c>
      <c r="AA4369" s="63">
        <f>ROUND(X4369/1.2,3)</f>
        <v>408.65</v>
      </c>
      <c r="AB4369" s="23">
        <v>408.65</v>
      </c>
      <c r="AC4369" s="190">
        <f>IFERROR(ROUND(AA4369/AB4369-1,2),"")</f>
        <v>0</v>
      </c>
      <c r="AD4369" s="25">
        <v>8.8999999999999996E-2</v>
      </c>
      <c r="AE4369" s="25">
        <v>2.0300000000000001E-3</v>
      </c>
      <c r="AF4369" s="25">
        <v>0</v>
      </c>
      <c r="AG4369" s="25" t="s">
        <v>22</v>
      </c>
      <c r="AH4369" s="25">
        <v>0</v>
      </c>
      <c r="AI4369" s="25">
        <v>0</v>
      </c>
      <c r="AJ4369" s="25" t="s">
        <v>20</v>
      </c>
      <c r="AK4369" s="42" t="s">
        <v>19</v>
      </c>
      <c r="AL4369" s="25" t="s">
        <v>20</v>
      </c>
      <c r="AM4369" s="25">
        <v>20</v>
      </c>
      <c r="AN4369" s="25"/>
      <c r="AO4369" s="25"/>
      <c r="AP4369" s="25"/>
      <c r="AQ4369" s="25"/>
      <c r="AR4369" s="94"/>
      <c r="AS4369" s="157" t="s">
        <v>22</v>
      </c>
      <c r="AT4369" s="93">
        <v>42551</v>
      </c>
      <c r="AU4369" s="92" t="s">
        <v>22</v>
      </c>
      <c r="AV4369" s="91" t="s">
        <v>48</v>
      </c>
      <c r="AW4369" s="92" t="s">
        <v>48</v>
      </c>
      <c r="AX4369" s="92" t="s">
        <v>48</v>
      </c>
      <c r="AY4369" s="91" t="s">
        <v>152</v>
      </c>
      <c r="AZ4369" s="23"/>
      <c r="BA4369" s="25">
        <v>0</v>
      </c>
      <c r="BB4369" t="s">
        <v>48</v>
      </c>
      <c r="BC4369" t="e">
        <v>#N/A</v>
      </c>
      <c r="BD4369" t="e">
        <f>IF(Z4369=BC4369,"OK")</f>
        <v>#N/A</v>
      </c>
      <c r="BE4369">
        <v>8.8999999999999996E-2</v>
      </c>
      <c r="BF4369">
        <v>2.0300000000000001E-3</v>
      </c>
      <c r="BG4369">
        <v>0</v>
      </c>
      <c r="BH4369">
        <v>0</v>
      </c>
      <c r="BI4369">
        <v>0</v>
      </c>
      <c r="BJ4369">
        <v>0</v>
      </c>
      <c r="BK4369">
        <v>0</v>
      </c>
      <c r="BN4369" s="183"/>
    </row>
    <row r="4370" spans="1:66" ht="25.5" x14ac:dyDescent="0.25">
      <c r="A4370" s="1"/>
      <c r="B4370" s="94">
        <v>4357</v>
      </c>
      <c r="C4370" s="43">
        <v>1051091</v>
      </c>
      <c r="D4370" s="25"/>
      <c r="E4370" s="27" t="s">
        <v>1095</v>
      </c>
      <c r="F4370" s="151" t="s">
        <v>21</v>
      </c>
      <c r="G4370" s="25"/>
      <c r="H4370" s="46" t="str">
        <f>IFERROR(IFERROR(IF(SEARCH("Usystems",$E4370)&gt;0,"Usystems"),IF(SEARCH("RIIFO",$E4370)&gt;0,"RIIFO","Uponor")),"Uponor")</f>
        <v>Uponor</v>
      </c>
      <c r="I4370" s="25" t="str">
        <f>IFERROR(MID($D4370,1,7)+0,"")</f>
        <v/>
      </c>
      <c r="J4370" s="25" t="str">
        <f>IFERROR(MID($D4370,10,7)+0,"")</f>
        <v/>
      </c>
      <c r="K4370" s="25" t="str">
        <f>IFERROR(MID($D4370,19,7)+0,"")</f>
        <v/>
      </c>
      <c r="L4370" s="25" t="str">
        <f>IFERROR(MID($D4370,28,7)+0,"")</f>
        <v/>
      </c>
      <c r="M4370" s="25" t="str">
        <f>IF(IFERROR(MID($Q4370,1,7)+0,"")&lt;1130000,IF(INDEX(C:C,MATCH(LEFT(Q4370,7)+0,I:I,0))&lt;1130000,"",INDEX(C:C,MATCH(LEFT(Q4370,7)+0,I:I,0))),IFERROR(MID($Q4370,1,7)+0,""))</f>
        <v/>
      </c>
      <c r="N4370" s="25" t="str">
        <f>IF(IFERROR(MID($Q4370,10,7)+0,"")&lt;1130000,"",IFERROR(MID($Q4370,10,7)+0,""))</f>
        <v/>
      </c>
      <c r="O4370" s="25" t="str">
        <f>IF(IFERROR(MID($Q4370,19,7)+0,"")&lt;1130000,"",IFERROR(MID($Q4370,19,7)+0,""))</f>
        <v/>
      </c>
      <c r="P4370" s="25" t="str">
        <f>IF(M4370="","",IF(N4370="",M4370,M4370&amp;", "&amp;N4370))</f>
        <v/>
      </c>
      <c r="Q4370" s="25"/>
      <c r="R4370" s="25"/>
      <c r="S4370" s="35" t="s">
        <v>110</v>
      </c>
      <c r="T4370" s="25" t="s">
        <v>36</v>
      </c>
      <c r="U4370" s="185">
        <v>702</v>
      </c>
      <c r="V4370" s="188">
        <v>702</v>
      </c>
      <c r="W4370" s="189">
        <v>702</v>
      </c>
      <c r="X4370" s="31">
        <v>702</v>
      </c>
      <c r="Y4370" s="90">
        <f>IFERROR(ROUND(X4370/W4370-1,2),"")</f>
        <v>0</v>
      </c>
      <c r="Z4370" s="31">
        <f>IF(OR(S4370="VLD MLC components",S4370="VLD MLC pipes",S4370="VLD PEX components",S4370="VLD PEX pipes",S4370="VLD PHC components",S4370="VLD PHC pipes",S4370="Controls VLD"),"По запросу",X4370)</f>
        <v>702</v>
      </c>
      <c r="AA4370" s="63">
        <f>ROUND(X4370/1.2,3)</f>
        <v>585</v>
      </c>
      <c r="AB4370" s="23">
        <v>585</v>
      </c>
      <c r="AC4370" s="190">
        <f>IFERROR(ROUND(AA4370/AB4370-1,2),"")</f>
        <v>0</v>
      </c>
      <c r="AD4370" s="25">
        <v>0.16400000000000001</v>
      </c>
      <c r="AE4370" s="25">
        <v>4.0600000000000002E-3</v>
      </c>
      <c r="AF4370" s="25">
        <v>0</v>
      </c>
      <c r="AG4370" s="25" t="s">
        <v>22</v>
      </c>
      <c r="AH4370" s="25">
        <v>0</v>
      </c>
      <c r="AI4370" s="25">
        <v>0</v>
      </c>
      <c r="AJ4370" s="25" t="s">
        <v>20</v>
      </c>
      <c r="AK4370" s="42" t="s">
        <v>19</v>
      </c>
      <c r="AL4370" s="25" t="s">
        <v>20</v>
      </c>
      <c r="AM4370" s="25">
        <v>20</v>
      </c>
      <c r="AN4370" s="25"/>
      <c r="AO4370" s="25"/>
      <c r="AP4370" s="25"/>
      <c r="AQ4370" s="25"/>
      <c r="AR4370" s="94"/>
      <c r="AS4370" s="157" t="s">
        <v>22</v>
      </c>
      <c r="AT4370" s="93">
        <v>42551</v>
      </c>
      <c r="AU4370" s="92" t="s">
        <v>22</v>
      </c>
      <c r="AV4370" s="91" t="s">
        <v>48</v>
      </c>
      <c r="AW4370" s="92" t="s">
        <v>48</v>
      </c>
      <c r="AX4370" s="92" t="s">
        <v>48</v>
      </c>
      <c r="AY4370" s="91" t="s">
        <v>152</v>
      </c>
      <c r="AZ4370" s="23"/>
      <c r="BA4370" s="25">
        <v>0</v>
      </c>
      <c r="BB4370" t="s">
        <v>48</v>
      </c>
      <c r="BC4370" t="e">
        <v>#N/A</v>
      </c>
      <c r="BD4370" t="e">
        <f>IF(Z4370=BC4370,"OK")</f>
        <v>#N/A</v>
      </c>
      <c r="BE4370">
        <v>0.16400000000000001</v>
      </c>
      <c r="BF4370">
        <v>4.0600000000000002E-3</v>
      </c>
      <c r="BG4370">
        <v>0</v>
      </c>
      <c r="BH4370">
        <v>0</v>
      </c>
      <c r="BI4370">
        <v>0</v>
      </c>
      <c r="BJ4370">
        <v>0</v>
      </c>
      <c r="BK4370">
        <v>0</v>
      </c>
      <c r="BN4370" s="183"/>
    </row>
    <row r="4371" spans="1:66" ht="25.5" x14ac:dyDescent="0.25">
      <c r="A4371" s="1"/>
      <c r="B4371" s="94">
        <v>4358</v>
      </c>
      <c r="C4371" s="43">
        <v>1051095</v>
      </c>
      <c r="D4371" s="25"/>
      <c r="E4371" s="27" t="s">
        <v>1094</v>
      </c>
      <c r="F4371" s="151" t="s">
        <v>21</v>
      </c>
      <c r="G4371" s="25"/>
      <c r="H4371" s="46" t="str">
        <f>IFERROR(IFERROR(IF(SEARCH("Usystems",$E4371)&gt;0,"Usystems"),IF(SEARCH("RIIFO",$E4371)&gt;0,"RIIFO","Uponor")),"Uponor")</f>
        <v>Uponor</v>
      </c>
      <c r="I4371" s="25" t="str">
        <f>IFERROR(MID($D4371,1,7)+0,"")</f>
        <v/>
      </c>
      <c r="J4371" s="25" t="str">
        <f>IFERROR(MID($D4371,10,7)+0,"")</f>
        <v/>
      </c>
      <c r="K4371" s="25" t="str">
        <f>IFERROR(MID($D4371,19,7)+0,"")</f>
        <v/>
      </c>
      <c r="L4371" s="25" t="str">
        <f>IFERROR(MID($D4371,28,7)+0,"")</f>
        <v/>
      </c>
      <c r="M4371" s="25" t="str">
        <f>IF(IFERROR(MID($Q4371,1,7)+0,"")&lt;1130000,IF(INDEX(C:C,MATCH(LEFT(Q4371,7)+0,I:I,0))&lt;1130000,"",INDEX(C:C,MATCH(LEFT(Q4371,7)+0,I:I,0))),IFERROR(MID($Q4371,1,7)+0,""))</f>
        <v/>
      </c>
      <c r="N4371" s="25" t="str">
        <f>IF(IFERROR(MID($Q4371,10,7)+0,"")&lt;1130000,"",IFERROR(MID($Q4371,10,7)+0,""))</f>
        <v/>
      </c>
      <c r="O4371" s="25" t="str">
        <f>IF(IFERROR(MID($Q4371,19,7)+0,"")&lt;1130000,"",IFERROR(MID($Q4371,19,7)+0,""))</f>
        <v/>
      </c>
      <c r="P4371" s="25" t="str">
        <f>IF(M4371="","",IF(N4371="",M4371,M4371&amp;", "&amp;N4371))</f>
        <v/>
      </c>
      <c r="Q4371" s="25"/>
      <c r="R4371" s="25"/>
      <c r="S4371" s="35" t="s">
        <v>110</v>
      </c>
      <c r="T4371" s="25" t="s">
        <v>36</v>
      </c>
      <c r="U4371" s="185">
        <v>1045</v>
      </c>
      <c r="V4371" s="188">
        <v>1045</v>
      </c>
      <c r="W4371" s="189">
        <v>1045</v>
      </c>
      <c r="X4371" s="31">
        <v>1045</v>
      </c>
      <c r="Y4371" s="90">
        <f>IFERROR(ROUND(X4371/W4371-1,2),"")</f>
        <v>0</v>
      </c>
      <c r="Z4371" s="31">
        <f>IF(OR(S4371="VLD MLC components",S4371="VLD MLC pipes",S4371="VLD PEX components",S4371="VLD PEX pipes",S4371="VLD PHC components",S4371="VLD PHC pipes",S4371="Controls VLD"),"По запросу",X4371)</f>
        <v>1045</v>
      </c>
      <c r="AA4371" s="63">
        <f>ROUND(X4371/1.2,3)</f>
        <v>870.83299999999997</v>
      </c>
      <c r="AB4371" s="23">
        <v>870.83299999999997</v>
      </c>
      <c r="AC4371" s="190">
        <f>IFERROR(ROUND(AA4371/AB4371-1,2),"")</f>
        <v>0</v>
      </c>
      <c r="AD4371" s="25">
        <v>0.313</v>
      </c>
      <c r="AE4371" s="25">
        <v>4.7000000000000002E-3</v>
      </c>
      <c r="AF4371" s="25">
        <v>0</v>
      </c>
      <c r="AG4371" s="25" t="s">
        <v>22</v>
      </c>
      <c r="AH4371" s="25">
        <v>0</v>
      </c>
      <c r="AI4371" s="25">
        <v>0</v>
      </c>
      <c r="AJ4371" s="25" t="s">
        <v>20</v>
      </c>
      <c r="AK4371" s="42" t="s">
        <v>19</v>
      </c>
      <c r="AL4371" s="25" t="s">
        <v>20</v>
      </c>
      <c r="AM4371" s="25">
        <v>6</v>
      </c>
      <c r="AN4371" s="25"/>
      <c r="AO4371" s="25"/>
      <c r="AP4371" s="25"/>
      <c r="AQ4371" s="25"/>
      <c r="AR4371" s="94"/>
      <c r="AS4371" s="157" t="s">
        <v>22</v>
      </c>
      <c r="AT4371" s="93">
        <v>42551</v>
      </c>
      <c r="AU4371" s="92" t="s">
        <v>22</v>
      </c>
      <c r="AV4371" s="91" t="s">
        <v>152</v>
      </c>
      <c r="AW4371" s="92" t="s">
        <v>48</v>
      </c>
      <c r="AX4371" s="92" t="s">
        <v>48</v>
      </c>
      <c r="AY4371" s="91" t="s">
        <v>152</v>
      </c>
      <c r="AZ4371" s="23"/>
      <c r="BA4371" s="25" t="s">
        <v>1093</v>
      </c>
      <c r="BB4371" t="s">
        <v>25</v>
      </c>
      <c r="BC4371" t="e">
        <v>#N/A</v>
      </c>
      <c r="BD4371" t="e">
        <f>IF(Z4371=BC4371,"OK")</f>
        <v>#N/A</v>
      </c>
      <c r="BE4371">
        <v>0.313</v>
      </c>
      <c r="BF4371">
        <v>4.7000000000000002E-3</v>
      </c>
      <c r="BG4371">
        <v>0</v>
      </c>
      <c r="BH4371">
        <v>0</v>
      </c>
      <c r="BI4371">
        <v>0</v>
      </c>
      <c r="BJ4371">
        <v>0</v>
      </c>
      <c r="BK4371">
        <v>0</v>
      </c>
      <c r="BN4371" s="183"/>
    </row>
    <row r="4372" spans="1:66" ht="25.5" x14ac:dyDescent="0.25">
      <c r="A4372" s="1"/>
      <c r="B4372" s="94">
        <v>4359</v>
      </c>
      <c r="C4372" s="43">
        <v>1051096</v>
      </c>
      <c r="D4372" s="25"/>
      <c r="E4372" s="27" t="s">
        <v>1092</v>
      </c>
      <c r="F4372" s="151" t="s">
        <v>21</v>
      </c>
      <c r="G4372" s="25"/>
      <c r="H4372" s="46" t="str">
        <f>IFERROR(IFERROR(IF(SEARCH("Usystems",$E4372)&gt;0,"Usystems"),IF(SEARCH("RIIFO",$E4372)&gt;0,"RIIFO","Uponor")),"Uponor")</f>
        <v>Uponor</v>
      </c>
      <c r="I4372" s="25" t="str">
        <f>IFERROR(MID($D4372,1,7)+0,"")</f>
        <v/>
      </c>
      <c r="J4372" s="25" t="str">
        <f>IFERROR(MID($D4372,10,7)+0,"")</f>
        <v/>
      </c>
      <c r="K4372" s="25" t="str">
        <f>IFERROR(MID($D4372,19,7)+0,"")</f>
        <v/>
      </c>
      <c r="L4372" s="25" t="str">
        <f>IFERROR(MID($D4372,28,7)+0,"")</f>
        <v/>
      </c>
      <c r="M4372" s="25" t="str">
        <f>IF(IFERROR(MID($Q4372,1,7)+0,"")&lt;1130000,IF(INDEX(C:C,MATCH(LEFT(Q4372,7)+0,I:I,0))&lt;1130000,"",INDEX(C:C,MATCH(LEFT(Q4372,7)+0,I:I,0))),IFERROR(MID($Q4372,1,7)+0,""))</f>
        <v/>
      </c>
      <c r="N4372" s="25" t="str">
        <f>IF(IFERROR(MID($Q4372,10,7)+0,"")&lt;1130000,"",IFERROR(MID($Q4372,10,7)+0,""))</f>
        <v/>
      </c>
      <c r="O4372" s="25" t="str">
        <f>IF(IFERROR(MID($Q4372,19,7)+0,"")&lt;1130000,"",IFERROR(MID($Q4372,19,7)+0,""))</f>
        <v/>
      </c>
      <c r="P4372" s="25" t="str">
        <f>IF(M4372="","",IF(N4372="",M4372,M4372&amp;", "&amp;N4372))</f>
        <v/>
      </c>
      <c r="Q4372" s="25"/>
      <c r="R4372" s="25"/>
      <c r="S4372" s="35" t="s">
        <v>110</v>
      </c>
      <c r="T4372" s="25" t="s">
        <v>36</v>
      </c>
      <c r="U4372" s="185">
        <v>1605</v>
      </c>
      <c r="V4372" s="188">
        <v>1605</v>
      </c>
      <c r="W4372" s="189">
        <v>1605</v>
      </c>
      <c r="X4372" s="31">
        <v>1605</v>
      </c>
      <c r="Y4372" s="90">
        <f>IFERROR(ROUND(X4372/W4372-1,2),"")</f>
        <v>0</v>
      </c>
      <c r="Z4372" s="31">
        <f>IF(OR(S4372="VLD MLC components",S4372="VLD MLC pipes",S4372="VLD PEX components",S4372="VLD PEX pipes",S4372="VLD PHC components",S4372="VLD PHC pipes",S4372="Controls VLD"),"По запросу",X4372)</f>
        <v>1605</v>
      </c>
      <c r="AA4372" s="63">
        <f>ROUND(X4372/1.2,3)</f>
        <v>1337.5</v>
      </c>
      <c r="AB4372" s="23">
        <v>1337.5</v>
      </c>
      <c r="AC4372" s="190">
        <f>IFERROR(ROUND(AA4372/AB4372-1,2),"")</f>
        <v>0</v>
      </c>
      <c r="AD4372" s="25">
        <v>0.61199999999999999</v>
      </c>
      <c r="AE4372" s="25">
        <v>8.2699999999999996E-3</v>
      </c>
      <c r="AF4372" s="25">
        <v>0</v>
      </c>
      <c r="AG4372" s="25" t="s">
        <v>22</v>
      </c>
      <c r="AH4372" s="25">
        <v>0</v>
      </c>
      <c r="AI4372" s="25">
        <v>0</v>
      </c>
      <c r="AJ4372" s="25" t="s">
        <v>20</v>
      </c>
      <c r="AK4372" s="42" t="s">
        <v>19</v>
      </c>
      <c r="AL4372" s="25" t="s">
        <v>20</v>
      </c>
      <c r="AM4372" s="25">
        <v>6</v>
      </c>
      <c r="AN4372" s="25"/>
      <c r="AO4372" s="25"/>
      <c r="AP4372" s="25"/>
      <c r="AQ4372" s="25"/>
      <c r="AR4372" s="94"/>
      <c r="AS4372" s="157" t="s">
        <v>22</v>
      </c>
      <c r="AT4372" s="93">
        <v>42551</v>
      </c>
      <c r="AU4372" s="92" t="s">
        <v>22</v>
      </c>
      <c r="AV4372" s="91" t="s">
        <v>48</v>
      </c>
      <c r="AW4372" s="92" t="s">
        <v>48</v>
      </c>
      <c r="AX4372" s="92" t="s">
        <v>48</v>
      </c>
      <c r="AY4372" s="91" t="s">
        <v>152</v>
      </c>
      <c r="AZ4372" s="23"/>
      <c r="BA4372" s="25">
        <v>0</v>
      </c>
      <c r="BB4372" t="s">
        <v>48</v>
      </c>
      <c r="BC4372" t="e">
        <v>#N/A</v>
      </c>
      <c r="BD4372" t="e">
        <f>IF(Z4372=BC4372,"OK")</f>
        <v>#N/A</v>
      </c>
      <c r="BE4372">
        <v>0.61199999999999999</v>
      </c>
      <c r="BF4372">
        <v>8.2699999999999996E-3</v>
      </c>
      <c r="BG4372">
        <v>0</v>
      </c>
      <c r="BH4372">
        <v>0</v>
      </c>
      <c r="BI4372">
        <v>0</v>
      </c>
      <c r="BJ4372">
        <v>0</v>
      </c>
      <c r="BK4372">
        <v>0</v>
      </c>
      <c r="BN4372" s="183"/>
    </row>
    <row r="4373" spans="1:66" ht="25.5" x14ac:dyDescent="0.25">
      <c r="A4373" s="1"/>
      <c r="B4373" s="94">
        <v>4360</v>
      </c>
      <c r="C4373" s="43">
        <v>1051100</v>
      </c>
      <c r="D4373" s="25"/>
      <c r="E4373" s="27" t="s">
        <v>1091</v>
      </c>
      <c r="F4373" s="151" t="s">
        <v>21</v>
      </c>
      <c r="G4373" s="41" t="s">
        <v>585</v>
      </c>
      <c r="H4373" s="46" t="str">
        <f>IFERROR(IFERROR(IF(SEARCH("Usystems",$E4373)&gt;0,"Usystems"),IF(SEARCH("RIIFO",$E4373)&gt;0,"RIIFO","Uponor")),"Uponor")</f>
        <v>Uponor</v>
      </c>
      <c r="I4373" s="25" t="str">
        <f>IFERROR(MID($D4373,1,7)+0,"")</f>
        <v/>
      </c>
      <c r="J4373" s="25" t="str">
        <f>IFERROR(MID($D4373,10,7)+0,"")</f>
        <v/>
      </c>
      <c r="K4373" s="25" t="str">
        <f>IFERROR(MID($D4373,19,7)+0,"")</f>
        <v/>
      </c>
      <c r="L4373" s="25" t="str">
        <f>IFERROR(MID($D4373,28,7)+0,"")</f>
        <v/>
      </c>
      <c r="M4373" s="25" t="str">
        <f>IF(IFERROR(MID($Q4373,1,7)+0,"")&lt;1130000,IF(INDEX(C:C,MATCH(LEFT(Q4373,7)+0,I:I,0))&lt;1130000,"",INDEX(C:C,MATCH(LEFT(Q4373,7)+0,I:I,0))),IFERROR(MID($Q4373,1,7)+0,""))</f>
        <v/>
      </c>
      <c r="N4373" s="25" t="str">
        <f>IF(IFERROR(MID($Q4373,10,7)+0,"")&lt;1130000,"",IFERROR(MID($Q4373,10,7)+0,""))</f>
        <v/>
      </c>
      <c r="O4373" s="25" t="str">
        <f>IF(IFERROR(MID($Q4373,19,7)+0,"")&lt;1130000,"",IFERROR(MID($Q4373,19,7)+0,""))</f>
        <v/>
      </c>
      <c r="P4373" s="25" t="str">
        <f>IF(M4373="","",IF(N4373="",M4373,M4373&amp;", "&amp;N4373))</f>
        <v/>
      </c>
      <c r="Q4373" s="25"/>
      <c r="R4373" s="25"/>
      <c r="S4373" s="35" t="s">
        <v>110</v>
      </c>
      <c r="T4373" s="25" t="s">
        <v>36</v>
      </c>
      <c r="U4373" s="185">
        <v>2461</v>
      </c>
      <c r="V4373" s="188">
        <v>2461</v>
      </c>
      <c r="W4373" s="189">
        <v>2461</v>
      </c>
      <c r="X4373" s="31">
        <v>2461</v>
      </c>
      <c r="Y4373" s="90">
        <f>IFERROR(ROUND(X4373/W4373-1,2),"")</f>
        <v>0</v>
      </c>
      <c r="Z4373" s="31">
        <f>IF(OR(S4373="VLD MLC components",S4373="VLD MLC pipes",S4373="VLD PEX components",S4373="VLD PEX pipes",S4373="VLD PHC components",S4373="VLD PHC pipes",S4373="Controls VLD"),"По запросу",X4373)</f>
        <v>2461</v>
      </c>
      <c r="AA4373" s="63">
        <f>ROUND(X4373/1.2,3)</f>
        <v>2050.8330000000001</v>
      </c>
      <c r="AB4373" s="23">
        <v>2050.8330000000001</v>
      </c>
      <c r="AC4373" s="190">
        <f>IFERROR(ROUND(AA4373/AB4373-1,2),"")</f>
        <v>0</v>
      </c>
      <c r="AD4373" s="25">
        <v>0.91100000000000003</v>
      </c>
      <c r="AE4373" s="25">
        <v>1.6E-2</v>
      </c>
      <c r="AF4373" s="25">
        <v>0</v>
      </c>
      <c r="AG4373" s="25" t="s">
        <v>22</v>
      </c>
      <c r="AH4373" s="25">
        <v>0</v>
      </c>
      <c r="AI4373" s="25">
        <v>0</v>
      </c>
      <c r="AJ4373" s="25" t="s">
        <v>20</v>
      </c>
      <c r="AK4373" s="42" t="s">
        <v>19</v>
      </c>
      <c r="AL4373" s="25" t="s">
        <v>20</v>
      </c>
      <c r="AM4373" s="25">
        <v>6</v>
      </c>
      <c r="AN4373" s="25"/>
      <c r="AO4373" s="25"/>
      <c r="AP4373" s="25"/>
      <c r="AQ4373" s="25"/>
      <c r="AR4373" s="94"/>
      <c r="AS4373" s="157" t="s">
        <v>22</v>
      </c>
      <c r="AT4373" s="93">
        <v>42551</v>
      </c>
      <c r="AU4373" s="92" t="s">
        <v>22</v>
      </c>
      <c r="AV4373" s="91" t="s">
        <v>152</v>
      </c>
      <c r="AW4373" s="92" t="s">
        <v>48</v>
      </c>
      <c r="AX4373" s="92" t="s">
        <v>48</v>
      </c>
      <c r="AY4373" s="91" t="s">
        <v>152</v>
      </c>
      <c r="AZ4373" s="23"/>
      <c r="BA4373" s="25" t="s">
        <v>1090</v>
      </c>
      <c r="BB4373" t="s">
        <v>25</v>
      </c>
      <c r="BC4373" t="e">
        <v>#N/A</v>
      </c>
      <c r="BD4373" t="e">
        <f>IF(Z4373=BC4373,"OK")</f>
        <v>#N/A</v>
      </c>
      <c r="BE4373">
        <v>0.91100000000000003</v>
      </c>
      <c r="BF4373">
        <v>1.6E-2</v>
      </c>
      <c r="BG4373">
        <v>0</v>
      </c>
      <c r="BH4373">
        <v>0</v>
      </c>
      <c r="BI4373">
        <v>0</v>
      </c>
      <c r="BJ4373">
        <v>0</v>
      </c>
      <c r="BK4373">
        <v>0</v>
      </c>
      <c r="BN4373" s="183"/>
    </row>
    <row r="4374" spans="1:66" ht="25.5" x14ac:dyDescent="0.25">
      <c r="A4374" s="1"/>
      <c r="B4374" s="94">
        <v>4361</v>
      </c>
      <c r="C4374" s="43">
        <v>1051087</v>
      </c>
      <c r="D4374" s="25"/>
      <c r="E4374" s="27" t="s">
        <v>1089</v>
      </c>
      <c r="F4374" s="151" t="s">
        <v>21</v>
      </c>
      <c r="G4374" s="41" t="s">
        <v>585</v>
      </c>
      <c r="H4374" s="46" t="str">
        <f>IFERROR(IFERROR(IF(SEARCH("Usystems",$E4374)&gt;0,"Usystems"),IF(SEARCH("RIIFO",$E4374)&gt;0,"RIIFO","Uponor")),"Uponor")</f>
        <v>Uponor</v>
      </c>
      <c r="I4374" s="25" t="str">
        <f>IFERROR(MID($D4374,1,7)+0,"")</f>
        <v/>
      </c>
      <c r="J4374" s="25" t="str">
        <f>IFERROR(MID($D4374,10,7)+0,"")</f>
        <v/>
      </c>
      <c r="K4374" s="25" t="str">
        <f>IFERROR(MID($D4374,19,7)+0,"")</f>
        <v/>
      </c>
      <c r="L4374" s="25" t="str">
        <f>IFERROR(MID($D4374,28,7)+0,"")</f>
        <v/>
      </c>
      <c r="M4374" s="25" t="str">
        <f>IF(IFERROR(MID($Q4374,1,7)+0,"")&lt;1130000,IF(INDEX(C:C,MATCH(LEFT(Q4374,7)+0,I:I,0))&lt;1130000,"",INDEX(C:C,MATCH(LEFT(Q4374,7)+0,I:I,0))),IFERROR(MID($Q4374,1,7)+0,""))</f>
        <v/>
      </c>
      <c r="N4374" s="25" t="str">
        <f>IF(IFERROR(MID($Q4374,10,7)+0,"")&lt;1130000,"",IFERROR(MID($Q4374,10,7)+0,""))</f>
        <v/>
      </c>
      <c r="O4374" s="25" t="str">
        <f>IF(IFERROR(MID($Q4374,19,7)+0,"")&lt;1130000,"",IFERROR(MID($Q4374,19,7)+0,""))</f>
        <v/>
      </c>
      <c r="P4374" s="25" t="str">
        <f>IF(M4374="","",IF(N4374="",M4374,M4374&amp;", "&amp;N4374))</f>
        <v/>
      </c>
      <c r="Q4374" s="25"/>
      <c r="R4374" s="25"/>
      <c r="S4374" s="35" t="s">
        <v>110</v>
      </c>
      <c r="T4374" s="25" t="s">
        <v>36</v>
      </c>
      <c r="U4374" s="185">
        <v>598</v>
      </c>
      <c r="V4374" s="188">
        <v>598</v>
      </c>
      <c r="W4374" s="189">
        <v>598</v>
      </c>
      <c r="X4374" s="31">
        <v>598</v>
      </c>
      <c r="Y4374" s="90">
        <f>IFERROR(ROUND(X4374/W4374-1,2),"")</f>
        <v>0</v>
      </c>
      <c r="Z4374" s="31">
        <f>IF(OR(S4374="VLD MLC components",S4374="VLD MLC pipes",S4374="VLD PEX components",S4374="VLD PEX pipes",S4374="VLD PHC components",S4374="VLD PHC pipes",S4374="Controls VLD"),"По запросу",X4374)</f>
        <v>598</v>
      </c>
      <c r="AA4374" s="63">
        <f>ROUND(X4374/1.2,3)</f>
        <v>498.33300000000003</v>
      </c>
      <c r="AB4374" s="23">
        <v>498.33300000000003</v>
      </c>
      <c r="AC4374" s="190">
        <f>IFERROR(ROUND(AA4374/AB4374-1,2),"")</f>
        <v>0</v>
      </c>
      <c r="AD4374" s="25">
        <v>0.17499999999999999</v>
      </c>
      <c r="AE4374" s="25">
        <v>5.4099999999999999E-3</v>
      </c>
      <c r="AF4374" s="25">
        <v>20</v>
      </c>
      <c r="AG4374" s="25">
        <v>20</v>
      </c>
      <c r="AH4374" s="25">
        <v>20</v>
      </c>
      <c r="AI4374" s="25">
        <v>20</v>
      </c>
      <c r="AJ4374" s="25" t="s">
        <v>20</v>
      </c>
      <c r="AK4374" s="22" t="s">
        <v>20</v>
      </c>
      <c r="AL4374" s="25" t="s">
        <v>20</v>
      </c>
      <c r="AM4374" s="25">
        <v>20</v>
      </c>
      <c r="AN4374" s="25"/>
      <c r="AO4374" s="25"/>
      <c r="AP4374" s="25"/>
      <c r="AQ4374" s="25"/>
      <c r="AR4374" s="94"/>
      <c r="AS4374" s="157">
        <v>20</v>
      </c>
      <c r="AT4374" s="93">
        <v>42551</v>
      </c>
      <c r="AU4374" s="92" t="s">
        <v>22</v>
      </c>
      <c r="AV4374" s="91" t="s">
        <v>152</v>
      </c>
      <c r="AW4374" s="92" t="s">
        <v>152</v>
      </c>
      <c r="AX4374" s="92" t="s">
        <v>48</v>
      </c>
      <c r="AY4374" s="91" t="s">
        <v>152</v>
      </c>
      <c r="AZ4374" s="23"/>
      <c r="BA4374" s="25" t="s">
        <v>1088</v>
      </c>
      <c r="BB4374" t="s">
        <v>25</v>
      </c>
      <c r="BC4374">
        <v>598</v>
      </c>
      <c r="BD4374" t="str">
        <f>IF(Z4374=BC4374,"OK")</f>
        <v>OK</v>
      </c>
      <c r="BE4374">
        <v>0.17499999999999999</v>
      </c>
      <c r="BF4374">
        <v>5.4099999999999999E-3</v>
      </c>
      <c r="BG4374">
        <v>0</v>
      </c>
      <c r="BH4374">
        <v>0</v>
      </c>
      <c r="BI4374">
        <v>0</v>
      </c>
      <c r="BJ4374">
        <v>0</v>
      </c>
      <c r="BK4374">
        <v>0</v>
      </c>
      <c r="BN4374" s="183"/>
    </row>
    <row r="4375" spans="1:66" ht="25.5" x14ac:dyDescent="0.25">
      <c r="A4375" s="1"/>
      <c r="B4375" s="94">
        <v>4362</v>
      </c>
      <c r="C4375" s="43">
        <v>1051089</v>
      </c>
      <c r="D4375" s="25"/>
      <c r="E4375" s="27" t="s">
        <v>1087</v>
      </c>
      <c r="F4375" s="151" t="s">
        <v>21</v>
      </c>
      <c r="G4375" s="25"/>
      <c r="H4375" s="46" t="str">
        <f>IFERROR(IFERROR(IF(SEARCH("Usystems",$E4375)&gt;0,"Usystems"),IF(SEARCH("RIIFO",$E4375)&gt;0,"RIIFO","Uponor")),"Uponor")</f>
        <v>Uponor</v>
      </c>
      <c r="I4375" s="25" t="str">
        <f>IFERROR(MID($D4375,1,7)+0,"")</f>
        <v/>
      </c>
      <c r="J4375" s="25" t="str">
        <f>IFERROR(MID($D4375,10,7)+0,"")</f>
        <v/>
      </c>
      <c r="K4375" s="25" t="str">
        <f>IFERROR(MID($D4375,19,7)+0,"")</f>
        <v/>
      </c>
      <c r="L4375" s="25" t="str">
        <f>IFERROR(MID($D4375,28,7)+0,"")</f>
        <v/>
      </c>
      <c r="M4375" s="25" t="str">
        <f>IF(IFERROR(MID($Q4375,1,7)+0,"")&lt;1130000,IF(INDEX(C:C,MATCH(LEFT(Q4375,7)+0,I:I,0))&lt;1130000,"",INDEX(C:C,MATCH(LEFT(Q4375,7)+0,I:I,0))),IFERROR(MID($Q4375,1,7)+0,""))</f>
        <v/>
      </c>
      <c r="N4375" s="25" t="str">
        <f>IF(IFERROR(MID($Q4375,10,7)+0,"")&lt;1130000,"",IFERROR(MID($Q4375,10,7)+0,""))</f>
        <v/>
      </c>
      <c r="O4375" s="25" t="str">
        <f>IF(IFERROR(MID($Q4375,19,7)+0,"")&lt;1130000,"",IFERROR(MID($Q4375,19,7)+0,""))</f>
        <v/>
      </c>
      <c r="P4375" s="25" t="str">
        <f>IF(M4375="","",IF(N4375="",M4375,M4375&amp;", "&amp;N4375))</f>
        <v/>
      </c>
      <c r="Q4375" s="25"/>
      <c r="R4375" s="25"/>
      <c r="S4375" s="35" t="s">
        <v>110</v>
      </c>
      <c r="T4375" s="25" t="s">
        <v>36</v>
      </c>
      <c r="U4375" s="185">
        <v>895</v>
      </c>
      <c r="V4375" s="188">
        <v>895</v>
      </c>
      <c r="W4375" s="189">
        <v>895</v>
      </c>
      <c r="X4375" s="31">
        <v>895</v>
      </c>
      <c r="Y4375" s="90">
        <f>IFERROR(ROUND(X4375/W4375-1,2),"")</f>
        <v>0</v>
      </c>
      <c r="Z4375" s="31">
        <f>IF(OR(S4375="VLD MLC components",S4375="VLD MLC pipes",S4375="VLD PEX components",S4375="VLD PEX pipes",S4375="VLD PHC components",S4375="VLD PHC pipes",S4375="Controls VLD"),"По запросу",X4375)</f>
        <v>895</v>
      </c>
      <c r="AA4375" s="63">
        <f>ROUND(X4375/1.2,3)</f>
        <v>745.83299999999997</v>
      </c>
      <c r="AB4375" s="23">
        <v>745.83299999999997</v>
      </c>
      <c r="AC4375" s="190">
        <f>IFERROR(ROUND(AA4375/AB4375-1,2),"")</f>
        <v>0</v>
      </c>
      <c r="AD4375" s="25">
        <v>0.31900000000000001</v>
      </c>
      <c r="AE4375" s="25">
        <v>6.4999999999999997E-3</v>
      </c>
      <c r="AF4375" s="25">
        <v>0</v>
      </c>
      <c r="AG4375" s="25" t="s">
        <v>22</v>
      </c>
      <c r="AH4375" s="25">
        <v>0</v>
      </c>
      <c r="AI4375" s="25">
        <v>0</v>
      </c>
      <c r="AJ4375" s="25" t="s">
        <v>20</v>
      </c>
      <c r="AK4375" s="42" t="s">
        <v>19</v>
      </c>
      <c r="AL4375" s="25" t="s">
        <v>20</v>
      </c>
      <c r="AM4375" s="25">
        <v>25</v>
      </c>
      <c r="AN4375" s="25"/>
      <c r="AO4375" s="25"/>
      <c r="AP4375" s="25"/>
      <c r="AQ4375" s="25"/>
      <c r="AR4375" s="94"/>
      <c r="AS4375" s="157" t="s">
        <v>22</v>
      </c>
      <c r="AT4375" s="93">
        <v>42551</v>
      </c>
      <c r="AU4375" s="92" t="s">
        <v>22</v>
      </c>
      <c r="AV4375" s="91" t="s">
        <v>152</v>
      </c>
      <c r="AW4375" s="92" t="s">
        <v>48</v>
      </c>
      <c r="AX4375" s="92" t="s">
        <v>48</v>
      </c>
      <c r="AY4375" s="91" t="s">
        <v>152</v>
      </c>
      <c r="AZ4375" s="23"/>
      <c r="BA4375" s="25" t="s">
        <v>1086</v>
      </c>
      <c r="BB4375" t="s">
        <v>25</v>
      </c>
      <c r="BC4375" t="e">
        <v>#N/A</v>
      </c>
      <c r="BD4375" t="e">
        <f>IF(Z4375=BC4375,"OK")</f>
        <v>#N/A</v>
      </c>
      <c r="BE4375">
        <v>0.31900000000000001</v>
      </c>
      <c r="BF4375">
        <v>6.4999999999999997E-3</v>
      </c>
      <c r="BG4375">
        <v>0</v>
      </c>
      <c r="BH4375">
        <v>0</v>
      </c>
      <c r="BI4375">
        <v>0</v>
      </c>
      <c r="BJ4375">
        <v>0</v>
      </c>
      <c r="BK4375">
        <v>0</v>
      </c>
      <c r="BN4375" s="183"/>
    </row>
    <row r="4376" spans="1:66" ht="25.5" x14ac:dyDescent="0.25">
      <c r="A4376" s="1"/>
      <c r="B4376" s="94">
        <v>4363</v>
      </c>
      <c r="C4376" s="43">
        <v>1051092</v>
      </c>
      <c r="D4376" s="25"/>
      <c r="E4376" s="27" t="s">
        <v>1085</v>
      </c>
      <c r="F4376" s="151" t="s">
        <v>21</v>
      </c>
      <c r="G4376" s="41" t="s">
        <v>585</v>
      </c>
      <c r="H4376" s="46" t="str">
        <f>IFERROR(IFERROR(IF(SEARCH("Usystems",$E4376)&gt;0,"Usystems"),IF(SEARCH("RIIFO",$E4376)&gt;0,"RIIFO","Uponor")),"Uponor")</f>
        <v>Uponor</v>
      </c>
      <c r="I4376" s="25" t="str">
        <f>IFERROR(MID($D4376,1,7)+0,"")</f>
        <v/>
      </c>
      <c r="J4376" s="25" t="str">
        <f>IFERROR(MID($D4376,10,7)+0,"")</f>
        <v/>
      </c>
      <c r="K4376" s="25" t="str">
        <f>IFERROR(MID($D4376,19,7)+0,"")</f>
        <v/>
      </c>
      <c r="L4376" s="25" t="str">
        <f>IFERROR(MID($D4376,28,7)+0,"")</f>
        <v/>
      </c>
      <c r="M4376" s="25" t="str">
        <f>IF(IFERROR(MID($Q4376,1,7)+0,"")&lt;1130000,IF(INDEX(C:C,MATCH(LEFT(Q4376,7)+0,I:I,0))&lt;1130000,"",INDEX(C:C,MATCH(LEFT(Q4376,7)+0,I:I,0))),IFERROR(MID($Q4376,1,7)+0,""))</f>
        <v/>
      </c>
      <c r="N4376" s="25" t="str">
        <f>IF(IFERROR(MID($Q4376,10,7)+0,"")&lt;1130000,"",IFERROR(MID($Q4376,10,7)+0,""))</f>
        <v/>
      </c>
      <c r="O4376" s="25" t="str">
        <f>IF(IFERROR(MID($Q4376,19,7)+0,"")&lt;1130000,"",IFERROR(MID($Q4376,19,7)+0,""))</f>
        <v/>
      </c>
      <c r="P4376" s="25" t="str">
        <f>IF(M4376="","",IF(N4376="",M4376,M4376&amp;", "&amp;N4376))</f>
        <v/>
      </c>
      <c r="Q4376" s="25"/>
      <c r="R4376" s="25"/>
      <c r="S4376" s="35" t="s">
        <v>110</v>
      </c>
      <c r="T4376" s="25" t="s">
        <v>36</v>
      </c>
      <c r="U4376" s="185">
        <v>1416</v>
      </c>
      <c r="V4376" s="188">
        <v>1416</v>
      </c>
      <c r="W4376" s="189">
        <v>1416</v>
      </c>
      <c r="X4376" s="31">
        <v>1416</v>
      </c>
      <c r="Y4376" s="90">
        <f>IFERROR(ROUND(X4376/W4376-1,2),"")</f>
        <v>0</v>
      </c>
      <c r="Z4376" s="31">
        <f>IF(OR(S4376="VLD MLC components",S4376="VLD MLC pipes",S4376="VLD PEX components",S4376="VLD PEX pipes",S4376="VLD PHC components",S4376="VLD PHC pipes",S4376="Controls VLD"),"По запросу",X4376)</f>
        <v>1416</v>
      </c>
      <c r="AA4376" s="63">
        <f>ROUND(X4376/1.2,3)</f>
        <v>1180</v>
      </c>
      <c r="AB4376" s="23">
        <v>1180</v>
      </c>
      <c r="AC4376" s="190">
        <f>IFERROR(ROUND(AA4376/AB4376-1,2),"")</f>
        <v>0</v>
      </c>
      <c r="AD4376" s="25">
        <v>0.60699999999999998</v>
      </c>
      <c r="AE4376" s="25">
        <v>8.0000000000000002E-3</v>
      </c>
      <c r="AF4376" s="25">
        <v>36</v>
      </c>
      <c r="AG4376" s="25">
        <v>36</v>
      </c>
      <c r="AH4376" s="25">
        <v>36</v>
      </c>
      <c r="AI4376" s="25">
        <v>36</v>
      </c>
      <c r="AJ4376" s="25" t="s">
        <v>20</v>
      </c>
      <c r="AK4376" s="22" t="s">
        <v>20</v>
      </c>
      <c r="AL4376" s="25" t="s">
        <v>20</v>
      </c>
      <c r="AM4376" s="25">
        <v>4</v>
      </c>
      <c r="AN4376" s="25"/>
      <c r="AO4376" s="25"/>
      <c r="AP4376" s="25"/>
      <c r="AQ4376" s="25"/>
      <c r="AR4376" s="94"/>
      <c r="AS4376" s="157">
        <v>36</v>
      </c>
      <c r="AT4376" s="93">
        <v>42551</v>
      </c>
      <c r="AU4376" s="92" t="s">
        <v>22</v>
      </c>
      <c r="AV4376" s="91" t="s">
        <v>152</v>
      </c>
      <c r="AW4376" s="92" t="s">
        <v>152</v>
      </c>
      <c r="AX4376" s="92" t="s">
        <v>48</v>
      </c>
      <c r="AY4376" s="91" t="s">
        <v>152</v>
      </c>
      <c r="AZ4376" s="23"/>
      <c r="BA4376" s="25" t="s">
        <v>1084</v>
      </c>
      <c r="BB4376" t="s">
        <v>25</v>
      </c>
      <c r="BC4376">
        <v>1416</v>
      </c>
      <c r="BD4376" t="str">
        <f>IF(Z4376=BC4376,"OK")</f>
        <v>OK</v>
      </c>
      <c r="BE4376">
        <v>0.60699999999999998</v>
      </c>
      <c r="BF4376">
        <v>8.0000000000000002E-3</v>
      </c>
      <c r="BG4376">
        <v>0</v>
      </c>
      <c r="BH4376">
        <v>0</v>
      </c>
      <c r="BI4376">
        <v>0</v>
      </c>
      <c r="BJ4376">
        <v>0</v>
      </c>
      <c r="BK4376">
        <v>0</v>
      </c>
      <c r="BN4376" s="183"/>
    </row>
    <row r="4377" spans="1:66" ht="25.5" x14ac:dyDescent="0.25">
      <c r="A4377" s="1"/>
      <c r="B4377" s="94">
        <v>4364</v>
      </c>
      <c r="C4377" s="43">
        <v>1051097</v>
      </c>
      <c r="D4377" s="25"/>
      <c r="E4377" s="27" t="s">
        <v>1083</v>
      </c>
      <c r="F4377" s="151" t="s">
        <v>21</v>
      </c>
      <c r="G4377" s="41" t="s">
        <v>585</v>
      </c>
      <c r="H4377" s="46" t="str">
        <f>IFERROR(IFERROR(IF(SEARCH("Usystems",$E4377)&gt;0,"Usystems"),IF(SEARCH("RIIFO",$E4377)&gt;0,"RIIFO","Uponor")),"Uponor")</f>
        <v>Uponor</v>
      </c>
      <c r="I4377" s="25" t="str">
        <f>IFERROR(MID($D4377,1,7)+0,"")</f>
        <v/>
      </c>
      <c r="J4377" s="25" t="str">
        <f>IFERROR(MID($D4377,10,7)+0,"")</f>
        <v/>
      </c>
      <c r="K4377" s="25" t="str">
        <f>IFERROR(MID($D4377,19,7)+0,"")</f>
        <v/>
      </c>
      <c r="L4377" s="25" t="str">
        <f>IFERROR(MID($D4377,28,7)+0,"")</f>
        <v/>
      </c>
      <c r="M4377" s="25" t="str">
        <f>IF(IFERROR(MID($Q4377,1,7)+0,"")&lt;1130000,IF(INDEX(C:C,MATCH(LEFT(Q4377,7)+0,I:I,0))&lt;1130000,"",INDEX(C:C,MATCH(LEFT(Q4377,7)+0,I:I,0))),IFERROR(MID($Q4377,1,7)+0,""))</f>
        <v/>
      </c>
      <c r="N4377" s="25" t="str">
        <f>IF(IFERROR(MID($Q4377,10,7)+0,"")&lt;1130000,"",IFERROR(MID($Q4377,10,7)+0,""))</f>
        <v/>
      </c>
      <c r="O4377" s="25" t="str">
        <f>IF(IFERROR(MID($Q4377,19,7)+0,"")&lt;1130000,"",IFERROR(MID($Q4377,19,7)+0,""))</f>
        <v/>
      </c>
      <c r="P4377" s="25" t="str">
        <f>IF(M4377="","",IF(N4377="",M4377,M4377&amp;", "&amp;N4377))</f>
        <v/>
      </c>
      <c r="Q4377" s="25"/>
      <c r="R4377" s="25"/>
      <c r="S4377" s="35" t="s">
        <v>110</v>
      </c>
      <c r="T4377" s="25" t="s">
        <v>36</v>
      </c>
      <c r="U4377" s="185">
        <v>2366</v>
      </c>
      <c r="V4377" s="188">
        <v>2366</v>
      </c>
      <c r="W4377" s="189">
        <v>2366</v>
      </c>
      <c r="X4377" s="31">
        <v>2366</v>
      </c>
      <c r="Y4377" s="90">
        <f>IFERROR(ROUND(X4377/W4377-1,2),"")</f>
        <v>0</v>
      </c>
      <c r="Z4377" s="31">
        <f>IF(OR(S4377="VLD MLC components",S4377="VLD MLC pipes",S4377="VLD PEX components",S4377="VLD PEX pipes",S4377="VLD PHC components",S4377="VLD PHC pipes",S4377="Controls VLD"),"По запросу",X4377)</f>
        <v>2366</v>
      </c>
      <c r="AA4377" s="63">
        <f>ROUND(X4377/1.2,3)</f>
        <v>1971.6669999999999</v>
      </c>
      <c r="AB4377" s="23">
        <v>1971.6669999999999</v>
      </c>
      <c r="AC4377" s="190">
        <f>IFERROR(ROUND(AA4377/AB4377-1,2),"")</f>
        <v>0</v>
      </c>
      <c r="AD4377" s="25">
        <v>1.1819999999999999</v>
      </c>
      <c r="AE4377" s="25">
        <v>1.9439999999999999E-2</v>
      </c>
      <c r="AF4377" s="25">
        <v>24</v>
      </c>
      <c r="AG4377" s="25">
        <v>24</v>
      </c>
      <c r="AH4377" s="25">
        <v>24</v>
      </c>
      <c r="AI4377" s="25">
        <v>24</v>
      </c>
      <c r="AJ4377" s="25" t="s">
        <v>20</v>
      </c>
      <c r="AK4377" s="22" t="s">
        <v>20</v>
      </c>
      <c r="AL4377" s="25" t="s">
        <v>20</v>
      </c>
      <c r="AM4377" s="25">
        <v>4</v>
      </c>
      <c r="AN4377" s="25"/>
      <c r="AO4377" s="25"/>
      <c r="AP4377" s="25"/>
      <c r="AQ4377" s="25"/>
      <c r="AR4377" s="94"/>
      <c r="AS4377" s="157">
        <v>24</v>
      </c>
      <c r="AT4377" s="93">
        <v>42551</v>
      </c>
      <c r="AU4377" s="92" t="s">
        <v>22</v>
      </c>
      <c r="AV4377" s="91" t="s">
        <v>152</v>
      </c>
      <c r="AW4377" s="92" t="s">
        <v>152</v>
      </c>
      <c r="AX4377" s="92" t="s">
        <v>48</v>
      </c>
      <c r="AY4377" s="91" t="s">
        <v>152</v>
      </c>
      <c r="AZ4377" s="23"/>
      <c r="BA4377" s="25" t="s">
        <v>958</v>
      </c>
      <c r="BB4377" t="s">
        <v>25</v>
      </c>
      <c r="BC4377">
        <v>2366</v>
      </c>
      <c r="BD4377" t="str">
        <f>IF(Z4377=BC4377,"OK")</f>
        <v>OK</v>
      </c>
      <c r="BE4377">
        <v>1.1819999999999999</v>
      </c>
      <c r="BF4377">
        <v>1.9439999999999999E-2</v>
      </c>
      <c r="BG4377">
        <v>0</v>
      </c>
      <c r="BH4377">
        <v>0</v>
      </c>
      <c r="BI4377">
        <v>0</v>
      </c>
      <c r="BJ4377">
        <v>0</v>
      </c>
      <c r="BK4377">
        <v>0</v>
      </c>
      <c r="BN4377" s="183"/>
    </row>
    <row r="4378" spans="1:66" ht="25.5" x14ac:dyDescent="0.25">
      <c r="A4378" s="1"/>
      <c r="B4378" s="94">
        <v>4365</v>
      </c>
      <c r="C4378" s="43">
        <v>1053703</v>
      </c>
      <c r="D4378" s="25"/>
      <c r="E4378" s="27" t="s">
        <v>111</v>
      </c>
      <c r="F4378" s="151" t="s">
        <v>21</v>
      </c>
      <c r="G4378" s="25"/>
      <c r="H4378" s="46" t="str">
        <f>IFERROR(IFERROR(IF(SEARCH("Usystems",$E4378)&gt;0,"Usystems"),IF(SEARCH("RIIFO",$E4378)&gt;0,"RIIFO","Uponor")),"Uponor")</f>
        <v>Uponor</v>
      </c>
      <c r="I4378" s="25" t="str">
        <f>IFERROR(MID($D4378,1,7)+0,"")</f>
        <v/>
      </c>
      <c r="J4378" s="25" t="str">
        <f>IFERROR(MID($D4378,10,7)+0,"")</f>
        <v/>
      </c>
      <c r="K4378" s="25" t="str">
        <f>IFERROR(MID($D4378,19,7)+0,"")</f>
        <v/>
      </c>
      <c r="L4378" s="25" t="str">
        <f>IFERROR(MID($D4378,28,7)+0,"")</f>
        <v/>
      </c>
      <c r="M4378" s="25" t="str">
        <f>IF(IFERROR(MID($Q4378,1,7)+0,"")&lt;1130000,IF(INDEX(C:C,MATCH(LEFT(Q4378,7)+0,I:I,0))&lt;1130000,"",INDEX(C:C,MATCH(LEFT(Q4378,7)+0,I:I,0))),IFERROR(MID($Q4378,1,7)+0,""))</f>
        <v/>
      </c>
      <c r="N4378" s="25" t="str">
        <f>IF(IFERROR(MID($Q4378,10,7)+0,"")&lt;1130000,"",IFERROR(MID($Q4378,10,7)+0,""))</f>
        <v/>
      </c>
      <c r="O4378" s="25" t="str">
        <f>IF(IFERROR(MID($Q4378,19,7)+0,"")&lt;1130000,"",IFERROR(MID($Q4378,19,7)+0,""))</f>
        <v/>
      </c>
      <c r="P4378" s="25" t="str">
        <f>IF(M4378="","",IF(N4378="",M4378,M4378&amp;", "&amp;N4378))</f>
        <v/>
      </c>
      <c r="Q4378" s="25"/>
      <c r="R4378" s="25"/>
      <c r="S4378" s="35" t="s">
        <v>110</v>
      </c>
      <c r="T4378" s="25" t="s">
        <v>36</v>
      </c>
      <c r="U4378" s="185">
        <v>2861</v>
      </c>
      <c r="V4378" s="188">
        <v>2861</v>
      </c>
      <c r="W4378" s="189">
        <v>2861</v>
      </c>
      <c r="X4378" s="31">
        <v>2861</v>
      </c>
      <c r="Y4378" s="90">
        <f>IFERROR(ROUND(X4378/W4378-1,2),"")</f>
        <v>0</v>
      </c>
      <c r="Z4378" s="31">
        <f>IF(OR(S4378="VLD MLC components",S4378="VLD MLC pipes",S4378="VLD PEX components",S4378="VLD PEX pipes",S4378="VLD PHC components",S4378="VLD PHC pipes",S4378="Controls VLD"),"По запросу",X4378)</f>
        <v>2861</v>
      </c>
      <c r="AA4378" s="63">
        <f>ROUND(X4378/1.2,3)</f>
        <v>2384.1669999999999</v>
      </c>
      <c r="AB4378" s="23">
        <v>2384.1669999999999</v>
      </c>
      <c r="AC4378" s="190">
        <f>IFERROR(ROUND(AA4378/AB4378-1,2),"")</f>
        <v>0</v>
      </c>
      <c r="AD4378" s="25">
        <v>1.8720000000000001</v>
      </c>
      <c r="AE4378" s="25">
        <v>2.9100000000000001E-2</v>
      </c>
      <c r="AF4378" s="25">
        <v>0</v>
      </c>
      <c r="AG4378" s="25" t="s">
        <v>22</v>
      </c>
      <c r="AH4378" s="25">
        <v>0</v>
      </c>
      <c r="AI4378" s="25">
        <v>0</v>
      </c>
      <c r="AJ4378" s="25" t="s">
        <v>20</v>
      </c>
      <c r="AK4378" s="42" t="s">
        <v>19</v>
      </c>
      <c r="AL4378" s="25" t="s">
        <v>20</v>
      </c>
      <c r="AM4378" s="25">
        <v>4</v>
      </c>
      <c r="AN4378" s="25"/>
      <c r="AO4378" s="25"/>
      <c r="AP4378" s="25"/>
      <c r="AQ4378" s="25"/>
      <c r="AR4378" s="94"/>
      <c r="AS4378" s="157" t="s">
        <v>22</v>
      </c>
      <c r="AT4378" s="93" t="s">
        <v>22</v>
      </c>
      <c r="AU4378" s="92" t="s">
        <v>22</v>
      </c>
      <c r="AV4378" s="91" t="s">
        <v>48</v>
      </c>
      <c r="AW4378" s="92" t="s">
        <v>48</v>
      </c>
      <c r="AX4378" s="92" t="s">
        <v>48</v>
      </c>
      <c r="AY4378" s="91" t="s">
        <v>152</v>
      </c>
      <c r="AZ4378" s="23"/>
      <c r="BA4378" s="25">
        <v>0</v>
      </c>
      <c r="BB4378" t="s">
        <v>48</v>
      </c>
      <c r="BC4378" t="e">
        <v>#N/A</v>
      </c>
      <c r="BD4378" t="e">
        <f>IF(Z4378=BC4378,"OK")</f>
        <v>#N/A</v>
      </c>
      <c r="BE4378">
        <v>1.8720000000000001</v>
      </c>
      <c r="BF4378">
        <v>2.9100000000000001E-2</v>
      </c>
      <c r="BG4378">
        <v>0</v>
      </c>
      <c r="BH4378">
        <v>0</v>
      </c>
      <c r="BI4378">
        <v>0</v>
      </c>
      <c r="BJ4378">
        <v>0</v>
      </c>
      <c r="BK4378">
        <v>0</v>
      </c>
      <c r="BN4378" s="183"/>
    </row>
    <row r="4379" spans="1:66" ht="25.5" x14ac:dyDescent="0.25">
      <c r="A4379" s="1"/>
      <c r="B4379" s="94">
        <v>4366</v>
      </c>
      <c r="C4379" s="43">
        <v>1051102</v>
      </c>
      <c r="D4379" s="25"/>
      <c r="E4379" s="27" t="s">
        <v>1082</v>
      </c>
      <c r="F4379" s="151" t="s">
        <v>21</v>
      </c>
      <c r="G4379" s="25"/>
      <c r="H4379" s="46" t="str">
        <f>IFERROR(IFERROR(IF(SEARCH("Usystems",$E4379)&gt;0,"Usystems"),IF(SEARCH("RIIFO",$E4379)&gt;0,"RIIFO","Uponor")),"Uponor")</f>
        <v>Uponor</v>
      </c>
      <c r="I4379" s="25" t="str">
        <f>IFERROR(MID($D4379,1,7)+0,"")</f>
        <v/>
      </c>
      <c r="J4379" s="25" t="str">
        <f>IFERROR(MID($D4379,10,7)+0,"")</f>
        <v/>
      </c>
      <c r="K4379" s="25" t="str">
        <f>IFERROR(MID($D4379,19,7)+0,"")</f>
        <v/>
      </c>
      <c r="L4379" s="25" t="str">
        <f>IFERROR(MID($D4379,28,7)+0,"")</f>
        <v/>
      </c>
      <c r="M4379" s="25" t="str">
        <f>IF(IFERROR(MID($Q4379,1,7)+0,"")&lt;1130000,IF(INDEX(C:C,MATCH(LEFT(Q4379,7)+0,I:I,0))&lt;1130000,"",INDEX(C:C,MATCH(LEFT(Q4379,7)+0,I:I,0))),IFERROR(MID($Q4379,1,7)+0,""))</f>
        <v/>
      </c>
      <c r="N4379" s="25" t="str">
        <f>IF(IFERROR(MID($Q4379,10,7)+0,"")&lt;1130000,"",IFERROR(MID($Q4379,10,7)+0,""))</f>
        <v/>
      </c>
      <c r="O4379" s="25" t="str">
        <f>IF(IFERROR(MID($Q4379,19,7)+0,"")&lt;1130000,"",IFERROR(MID($Q4379,19,7)+0,""))</f>
        <v/>
      </c>
      <c r="P4379" s="25" t="str">
        <f>IF(M4379="","",IF(N4379="",M4379,M4379&amp;", "&amp;N4379))</f>
        <v/>
      </c>
      <c r="Q4379" s="25"/>
      <c r="R4379" s="25"/>
      <c r="S4379" s="35" t="s">
        <v>110</v>
      </c>
      <c r="T4379" s="25" t="s">
        <v>36</v>
      </c>
      <c r="U4379" s="185">
        <v>3088</v>
      </c>
      <c r="V4379" s="188">
        <v>3088</v>
      </c>
      <c r="W4379" s="189">
        <v>3088</v>
      </c>
      <c r="X4379" s="31">
        <v>3088</v>
      </c>
      <c r="Y4379" s="90">
        <f>IFERROR(ROUND(X4379/W4379-1,2),"")</f>
        <v>0</v>
      </c>
      <c r="Z4379" s="31">
        <f>IF(OR(S4379="VLD MLC components",S4379="VLD MLC pipes",S4379="VLD PEX components",S4379="VLD PEX pipes",S4379="VLD PHC components",S4379="VLD PHC pipes",S4379="Controls VLD"),"По запросу",X4379)</f>
        <v>3088</v>
      </c>
      <c r="AA4379" s="63">
        <f>ROUND(X4379/1.2,3)</f>
        <v>2573.3330000000001</v>
      </c>
      <c r="AB4379" s="23">
        <v>2573.3330000000001</v>
      </c>
      <c r="AC4379" s="190">
        <f>IFERROR(ROUND(AA4379/AB4379-1,2),"")</f>
        <v>0</v>
      </c>
      <c r="AD4379" s="25">
        <v>1.8380000000000001</v>
      </c>
      <c r="AE4379" s="25">
        <v>1.7000000000000001E-2</v>
      </c>
      <c r="AF4379" s="25">
        <v>0</v>
      </c>
      <c r="AG4379" s="25" t="s">
        <v>22</v>
      </c>
      <c r="AH4379" s="25">
        <v>0</v>
      </c>
      <c r="AI4379" s="25">
        <v>0</v>
      </c>
      <c r="AJ4379" s="25" t="s">
        <v>20</v>
      </c>
      <c r="AK4379" s="42" t="s">
        <v>19</v>
      </c>
      <c r="AL4379" s="25" t="s">
        <v>20</v>
      </c>
      <c r="AM4379" s="25">
        <v>4</v>
      </c>
      <c r="AN4379" s="25"/>
      <c r="AO4379" s="25"/>
      <c r="AP4379" s="25"/>
      <c r="AQ4379" s="25"/>
      <c r="AR4379" s="94"/>
      <c r="AS4379" s="157" t="s">
        <v>22</v>
      </c>
      <c r="AT4379" s="93">
        <v>42551</v>
      </c>
      <c r="AU4379" s="92" t="s">
        <v>22</v>
      </c>
      <c r="AV4379" s="91" t="s">
        <v>48</v>
      </c>
      <c r="AW4379" s="92" t="s">
        <v>48</v>
      </c>
      <c r="AX4379" s="92" t="s">
        <v>48</v>
      </c>
      <c r="AY4379" s="91" t="s">
        <v>152</v>
      </c>
      <c r="AZ4379" s="23"/>
      <c r="BA4379" s="25">
        <v>0</v>
      </c>
      <c r="BB4379" t="s">
        <v>48</v>
      </c>
      <c r="BC4379" t="e">
        <v>#N/A</v>
      </c>
      <c r="BD4379" t="e">
        <f>IF(Z4379=BC4379,"OK")</f>
        <v>#N/A</v>
      </c>
      <c r="BE4379">
        <v>1.8380000000000001</v>
      </c>
      <c r="BF4379">
        <v>1.7000000000000001E-2</v>
      </c>
      <c r="BG4379">
        <v>0</v>
      </c>
      <c r="BH4379">
        <v>0</v>
      </c>
      <c r="BI4379">
        <v>0</v>
      </c>
      <c r="BJ4379">
        <v>0</v>
      </c>
      <c r="BK4379">
        <v>0</v>
      </c>
      <c r="BN4379" s="183"/>
    </row>
    <row r="4380" spans="1:66" ht="25.5" x14ac:dyDescent="0.25">
      <c r="A4380" s="1"/>
      <c r="B4380" s="94">
        <v>4367</v>
      </c>
      <c r="C4380" s="43">
        <v>1051107</v>
      </c>
      <c r="D4380" s="25"/>
      <c r="E4380" s="27" t="s">
        <v>1081</v>
      </c>
      <c r="F4380" s="151" t="s">
        <v>21</v>
      </c>
      <c r="G4380" s="25"/>
      <c r="H4380" s="46" t="str">
        <f>IFERROR(IFERROR(IF(SEARCH("Usystems",$E4380)&gt;0,"Usystems"),IF(SEARCH("RIIFO",$E4380)&gt;0,"RIIFO","Uponor")),"Uponor")</f>
        <v>Uponor</v>
      </c>
      <c r="I4380" s="25" t="str">
        <f>IFERROR(MID($D4380,1,7)+0,"")</f>
        <v/>
      </c>
      <c r="J4380" s="25" t="str">
        <f>IFERROR(MID($D4380,10,7)+0,"")</f>
        <v/>
      </c>
      <c r="K4380" s="25" t="str">
        <f>IFERROR(MID($D4380,19,7)+0,"")</f>
        <v/>
      </c>
      <c r="L4380" s="25" t="str">
        <f>IFERROR(MID($D4380,28,7)+0,"")</f>
        <v/>
      </c>
      <c r="M4380" s="25" t="str">
        <f>IF(IFERROR(MID($Q4380,1,7)+0,"")&lt;1130000,IF(INDEX(C:C,MATCH(LEFT(Q4380,7)+0,I:I,0))&lt;1130000,"",INDEX(C:C,MATCH(LEFT(Q4380,7)+0,I:I,0))),IFERROR(MID($Q4380,1,7)+0,""))</f>
        <v/>
      </c>
      <c r="N4380" s="25" t="str">
        <f>IF(IFERROR(MID($Q4380,10,7)+0,"")&lt;1130000,"",IFERROR(MID($Q4380,10,7)+0,""))</f>
        <v/>
      </c>
      <c r="O4380" s="25" t="str">
        <f>IF(IFERROR(MID($Q4380,19,7)+0,"")&lt;1130000,"",IFERROR(MID($Q4380,19,7)+0,""))</f>
        <v/>
      </c>
      <c r="P4380" s="25" t="str">
        <f>IF(M4380="","",IF(N4380="",M4380,M4380&amp;", "&amp;N4380))</f>
        <v/>
      </c>
      <c r="Q4380" s="25"/>
      <c r="R4380" s="25"/>
      <c r="S4380" s="35" t="s">
        <v>110</v>
      </c>
      <c r="T4380" s="25" t="s">
        <v>36</v>
      </c>
      <c r="U4380" s="185">
        <v>5975</v>
      </c>
      <c r="V4380" s="188">
        <v>5975</v>
      </c>
      <c r="W4380" s="189">
        <v>5975</v>
      </c>
      <c r="X4380" s="31">
        <v>5975</v>
      </c>
      <c r="Y4380" s="90">
        <f>IFERROR(ROUND(X4380/W4380-1,2),"")</f>
        <v>0</v>
      </c>
      <c r="Z4380" s="31">
        <f>IF(OR(S4380="VLD MLC components",S4380="VLD MLC pipes",S4380="VLD PEX components",S4380="VLD PEX pipes",S4380="VLD PHC components",S4380="VLD PHC pipes",S4380="Controls VLD"),"По запросу",X4380)</f>
        <v>5975</v>
      </c>
      <c r="AA4380" s="63">
        <f>ROUND(X4380/1.2,3)</f>
        <v>4979.1670000000004</v>
      </c>
      <c r="AB4380" s="23">
        <v>4979.1670000000004</v>
      </c>
      <c r="AC4380" s="190">
        <f>IFERROR(ROUND(AA4380/AB4380-1,2),"")</f>
        <v>0</v>
      </c>
      <c r="AD4380" s="25">
        <v>3.6749999999999998</v>
      </c>
      <c r="AE4380" s="25">
        <v>3.4000000000000002E-2</v>
      </c>
      <c r="AF4380" s="25">
        <v>0</v>
      </c>
      <c r="AG4380" s="25" t="s">
        <v>22</v>
      </c>
      <c r="AH4380" s="25">
        <v>0</v>
      </c>
      <c r="AI4380" s="25">
        <v>0</v>
      </c>
      <c r="AJ4380" s="25" t="s">
        <v>20</v>
      </c>
      <c r="AK4380" s="42" t="s">
        <v>19</v>
      </c>
      <c r="AL4380" s="25" t="s">
        <v>20</v>
      </c>
      <c r="AM4380" s="25">
        <v>4</v>
      </c>
      <c r="AN4380" s="25"/>
      <c r="AO4380" s="25"/>
      <c r="AP4380" s="25"/>
      <c r="AQ4380" s="25"/>
      <c r="AR4380" s="94"/>
      <c r="AS4380" s="157" t="s">
        <v>22</v>
      </c>
      <c r="AT4380" s="93">
        <v>42551</v>
      </c>
      <c r="AU4380" s="92" t="s">
        <v>22</v>
      </c>
      <c r="AV4380" s="91" t="s">
        <v>48</v>
      </c>
      <c r="AW4380" s="92" t="s">
        <v>48</v>
      </c>
      <c r="AX4380" s="92" t="s">
        <v>48</v>
      </c>
      <c r="AY4380" s="91" t="s">
        <v>152</v>
      </c>
      <c r="AZ4380" s="23"/>
      <c r="BA4380" s="25">
        <v>0</v>
      </c>
      <c r="BB4380" t="s">
        <v>48</v>
      </c>
      <c r="BC4380" t="e">
        <v>#N/A</v>
      </c>
      <c r="BD4380" t="e">
        <f>IF(Z4380=BC4380,"OK")</f>
        <v>#N/A</v>
      </c>
      <c r="BE4380">
        <v>3.6749999999999998</v>
      </c>
      <c r="BF4380">
        <v>3.4000000000000002E-2</v>
      </c>
      <c r="BG4380">
        <v>0</v>
      </c>
      <c r="BH4380">
        <v>0</v>
      </c>
      <c r="BI4380">
        <v>0</v>
      </c>
      <c r="BJ4380">
        <v>0</v>
      </c>
      <c r="BK4380">
        <v>0</v>
      </c>
      <c r="BN4380" s="183"/>
    </row>
    <row r="4381" spans="1:66" ht="25.5" x14ac:dyDescent="0.25">
      <c r="A4381" s="1"/>
      <c r="B4381" s="94">
        <v>4368</v>
      </c>
      <c r="C4381" s="43">
        <v>1051093</v>
      </c>
      <c r="D4381" s="25"/>
      <c r="E4381" s="48" t="s">
        <v>1080</v>
      </c>
      <c r="F4381" s="151" t="s">
        <v>652</v>
      </c>
      <c r="G4381" s="41" t="s">
        <v>585</v>
      </c>
      <c r="H4381" s="46" t="str">
        <f>IFERROR(IFERROR(IF(SEARCH("Usystems",$E4381)&gt;0,"Usystems"),IF(SEARCH("RIIFO",$E4381)&gt;0,"RIIFO","Uponor")),"Uponor")</f>
        <v>Uponor</v>
      </c>
      <c r="I4381" s="25" t="str">
        <f>IFERROR(MID($D4381,1,7)+0,"")</f>
        <v/>
      </c>
      <c r="J4381" s="25" t="str">
        <f>IFERROR(MID($D4381,10,7)+0,"")</f>
        <v/>
      </c>
      <c r="K4381" s="25" t="str">
        <f>IFERROR(MID($D4381,19,7)+0,"")</f>
        <v/>
      </c>
      <c r="L4381" s="25" t="str">
        <f>IFERROR(MID($D4381,28,7)+0,"")</f>
        <v/>
      </c>
      <c r="M4381" s="25" t="str">
        <f>IF(IFERROR(MID($Q4381,1,7)+0,"")&lt;1130000,IF(INDEX(C:C,MATCH(LEFT(Q4381,7)+0,I:I,0))&lt;1130000,"",INDEX(C:C,MATCH(LEFT(Q4381,7)+0,I:I,0))),IFERROR(MID($Q4381,1,7)+0,""))</f>
        <v/>
      </c>
      <c r="N4381" s="25" t="str">
        <f>IF(IFERROR(MID($Q4381,10,7)+0,"")&lt;1130000,"",IFERROR(MID($Q4381,10,7)+0,""))</f>
        <v/>
      </c>
      <c r="O4381" s="25" t="str">
        <f>IF(IFERROR(MID($Q4381,19,7)+0,"")&lt;1130000,"",IFERROR(MID($Q4381,19,7)+0,""))</f>
        <v/>
      </c>
      <c r="P4381" s="25" t="str">
        <f>IF(M4381="","",IF(N4381="",M4381,M4381&amp;", "&amp;N4381))</f>
        <v/>
      </c>
      <c r="Q4381" s="25"/>
      <c r="R4381" s="25"/>
      <c r="S4381" s="35" t="s">
        <v>110</v>
      </c>
      <c r="T4381" s="25" t="s">
        <v>36</v>
      </c>
      <c r="U4381" s="185">
        <v>2181</v>
      </c>
      <c r="V4381" s="188">
        <v>2181</v>
      </c>
      <c r="W4381" s="189">
        <v>2181</v>
      </c>
      <c r="X4381" s="31">
        <v>2181</v>
      </c>
      <c r="Y4381" s="90">
        <f>IFERROR(ROUND(X4381/W4381-1,2),"")</f>
        <v>0</v>
      </c>
      <c r="Z4381" s="31">
        <f>IF(OR(S4381="VLD MLC components",S4381="VLD MLC pipes",S4381="VLD PEX components",S4381="VLD PEX pipes",S4381="VLD PHC components",S4381="VLD PHC pipes",S4381="Controls VLD"),"По запросу",X4381)</f>
        <v>2181</v>
      </c>
      <c r="AA4381" s="63">
        <f>ROUND(X4381/1.2,3)</f>
        <v>1817.5</v>
      </c>
      <c r="AB4381" s="23">
        <v>1817.5</v>
      </c>
      <c r="AC4381" s="190">
        <f>IFERROR(ROUND(AA4381/AB4381-1,2),"")</f>
        <v>0</v>
      </c>
      <c r="AD4381" s="25">
        <v>1.4670000000000001</v>
      </c>
      <c r="AE4381" s="25">
        <v>2.0660000000000001E-2</v>
      </c>
      <c r="AF4381" s="25">
        <v>24</v>
      </c>
      <c r="AG4381" s="25">
        <v>24</v>
      </c>
      <c r="AH4381" s="25">
        <v>24</v>
      </c>
      <c r="AI4381" s="25">
        <v>24</v>
      </c>
      <c r="AJ4381" s="25" t="s">
        <v>20</v>
      </c>
      <c r="AK4381" s="22" t="s">
        <v>20</v>
      </c>
      <c r="AL4381" s="25" t="s">
        <v>20</v>
      </c>
      <c r="AM4381" s="25">
        <v>4</v>
      </c>
      <c r="AN4381" s="25"/>
      <c r="AO4381" s="25"/>
      <c r="AP4381" s="25"/>
      <c r="AQ4381" s="25"/>
      <c r="AR4381" s="94"/>
      <c r="AS4381" s="157">
        <v>24</v>
      </c>
      <c r="AT4381" s="93">
        <v>42551</v>
      </c>
      <c r="AU4381" s="92" t="s">
        <v>22</v>
      </c>
      <c r="AV4381" s="91" t="s">
        <v>152</v>
      </c>
      <c r="AW4381" s="92" t="s">
        <v>152</v>
      </c>
      <c r="AX4381" s="92" t="s">
        <v>48</v>
      </c>
      <c r="AY4381" s="91" t="s">
        <v>152</v>
      </c>
      <c r="AZ4381" s="23"/>
      <c r="BA4381" s="25" t="s">
        <v>1079</v>
      </c>
      <c r="BB4381" t="s">
        <v>25</v>
      </c>
      <c r="BC4381">
        <v>2181</v>
      </c>
      <c r="BD4381" t="str">
        <f>IF(Z4381=BC4381,"OK")</f>
        <v>OK</v>
      </c>
      <c r="BE4381">
        <v>1.4670000000000001</v>
      </c>
      <c r="BF4381">
        <v>2.0660000000000001E-2</v>
      </c>
      <c r="BG4381">
        <v>0</v>
      </c>
      <c r="BH4381">
        <v>0</v>
      </c>
      <c r="BI4381">
        <v>0</v>
      </c>
      <c r="BJ4381">
        <v>0</v>
      </c>
      <c r="BK4381">
        <v>0</v>
      </c>
      <c r="BN4381" s="183"/>
    </row>
    <row r="4382" spans="1:66" ht="25.5" x14ac:dyDescent="0.25">
      <c r="A4382" s="1"/>
      <c r="B4382" s="94">
        <v>4369</v>
      </c>
      <c r="C4382" s="43">
        <v>1051098</v>
      </c>
      <c r="D4382" s="25"/>
      <c r="E4382" s="27" t="s">
        <v>1078</v>
      </c>
      <c r="F4382" s="151" t="s">
        <v>652</v>
      </c>
      <c r="G4382" s="41" t="s">
        <v>585</v>
      </c>
      <c r="H4382" s="46" t="str">
        <f>IFERROR(IFERROR(IF(SEARCH("Usystems",$E4382)&gt;0,"Usystems"),IF(SEARCH("RIIFO",$E4382)&gt;0,"RIIFO","Uponor")),"Uponor")</f>
        <v>Uponor</v>
      </c>
      <c r="I4382" s="25" t="str">
        <f>IFERROR(MID($D4382,1,7)+0,"")</f>
        <v/>
      </c>
      <c r="J4382" s="25" t="str">
        <f>IFERROR(MID($D4382,10,7)+0,"")</f>
        <v/>
      </c>
      <c r="K4382" s="25" t="str">
        <f>IFERROR(MID($D4382,19,7)+0,"")</f>
        <v/>
      </c>
      <c r="L4382" s="25" t="str">
        <f>IFERROR(MID($D4382,28,7)+0,"")</f>
        <v/>
      </c>
      <c r="M4382" s="25" t="str">
        <f>IF(IFERROR(MID($Q4382,1,7)+0,"")&lt;1130000,IF(INDEX(C:C,MATCH(LEFT(Q4382,7)+0,I:I,0))&lt;1130000,"",INDEX(C:C,MATCH(LEFT(Q4382,7)+0,I:I,0))),IFERROR(MID($Q4382,1,7)+0,""))</f>
        <v/>
      </c>
      <c r="N4382" s="25" t="str">
        <f>IF(IFERROR(MID($Q4382,10,7)+0,"")&lt;1130000,"",IFERROR(MID($Q4382,10,7)+0,""))</f>
        <v/>
      </c>
      <c r="O4382" s="25" t="str">
        <f>IF(IFERROR(MID($Q4382,19,7)+0,"")&lt;1130000,"",IFERROR(MID($Q4382,19,7)+0,""))</f>
        <v/>
      </c>
      <c r="P4382" s="25" t="str">
        <f>IF(M4382="","",IF(N4382="",M4382,M4382&amp;", "&amp;N4382))</f>
        <v/>
      </c>
      <c r="Q4382" s="25"/>
      <c r="R4382" s="25"/>
      <c r="S4382" s="35" t="s">
        <v>110</v>
      </c>
      <c r="T4382" s="25" t="s">
        <v>36</v>
      </c>
      <c r="U4382" s="185">
        <v>3496</v>
      </c>
      <c r="V4382" s="188">
        <v>3496</v>
      </c>
      <c r="W4382" s="189">
        <v>3496</v>
      </c>
      <c r="X4382" s="31">
        <v>3496</v>
      </c>
      <c r="Y4382" s="90">
        <f>IFERROR(ROUND(X4382/W4382-1,2),"")</f>
        <v>0</v>
      </c>
      <c r="Z4382" s="31">
        <f>IF(OR(S4382="VLD MLC components",S4382="VLD MLC pipes",S4382="VLD PEX components",S4382="VLD PEX pipes",S4382="VLD PHC components",S4382="VLD PHC pipes",S4382="Controls VLD"),"По запросу",X4382)</f>
        <v>3496</v>
      </c>
      <c r="AA4382" s="63">
        <f>ROUND(X4382/1.2,3)</f>
        <v>2913.3330000000001</v>
      </c>
      <c r="AB4382" s="23">
        <v>2913.3330000000001</v>
      </c>
      <c r="AC4382" s="190">
        <f>IFERROR(ROUND(AA4382/AB4382-1,2),"")</f>
        <v>0</v>
      </c>
      <c r="AD4382" s="25">
        <v>2.8450000000000002</v>
      </c>
      <c r="AE4382" s="25">
        <v>3.6060000000000002E-2</v>
      </c>
      <c r="AF4382" s="25">
        <v>8</v>
      </c>
      <c r="AG4382" s="25">
        <v>8</v>
      </c>
      <c r="AH4382" s="25">
        <v>8</v>
      </c>
      <c r="AI4382" s="25">
        <v>8</v>
      </c>
      <c r="AJ4382" s="25" t="s">
        <v>20</v>
      </c>
      <c r="AK4382" s="22" t="s">
        <v>20</v>
      </c>
      <c r="AL4382" s="25" t="s">
        <v>20</v>
      </c>
      <c r="AM4382" s="25">
        <v>4</v>
      </c>
      <c r="AN4382" s="25"/>
      <c r="AO4382" s="25"/>
      <c r="AP4382" s="25"/>
      <c r="AQ4382" s="25"/>
      <c r="AR4382" s="94"/>
      <c r="AS4382" s="157">
        <v>32</v>
      </c>
      <c r="AT4382" s="93">
        <v>42551</v>
      </c>
      <c r="AU4382" s="92" t="s">
        <v>22</v>
      </c>
      <c r="AV4382" s="91" t="s">
        <v>152</v>
      </c>
      <c r="AW4382" s="92" t="s">
        <v>152</v>
      </c>
      <c r="AX4382" s="92" t="s">
        <v>48</v>
      </c>
      <c r="AY4382" s="91" t="s">
        <v>152</v>
      </c>
      <c r="AZ4382" s="23"/>
      <c r="BA4382" s="25" t="s">
        <v>1077</v>
      </c>
      <c r="BB4382" t="s">
        <v>25</v>
      </c>
      <c r="BC4382">
        <v>3496</v>
      </c>
      <c r="BD4382" t="str">
        <f>IF(Z4382=BC4382,"OK")</f>
        <v>OK</v>
      </c>
      <c r="BE4382">
        <v>2.8450000000000002</v>
      </c>
      <c r="BF4382">
        <v>3.6060000000000002E-2</v>
      </c>
      <c r="BG4382">
        <v>0</v>
      </c>
      <c r="BH4382">
        <v>0</v>
      </c>
      <c r="BI4382">
        <v>0</v>
      </c>
      <c r="BJ4382">
        <v>0</v>
      </c>
      <c r="BK4382">
        <v>0</v>
      </c>
      <c r="BN4382" s="183"/>
    </row>
    <row r="4383" spans="1:66" ht="25.5" x14ac:dyDescent="0.25">
      <c r="A4383" s="1"/>
      <c r="B4383" s="94">
        <v>4370</v>
      </c>
      <c r="C4383" s="43">
        <v>1053704</v>
      </c>
      <c r="D4383" s="25"/>
      <c r="E4383" s="36" t="s">
        <v>1076</v>
      </c>
      <c r="F4383" s="151" t="s">
        <v>652</v>
      </c>
      <c r="G4383" s="41" t="s">
        <v>585</v>
      </c>
      <c r="H4383" s="46" t="str">
        <f>IFERROR(IFERROR(IF(SEARCH("Usystems",$E4383)&gt;0,"Usystems"),IF(SEARCH("RIIFO",$E4383)&gt;0,"RIIFO","Uponor")),"Uponor")</f>
        <v>Uponor</v>
      </c>
      <c r="I4383" s="25" t="str">
        <f>IFERROR(MID($D4383,1,7)+0,"")</f>
        <v/>
      </c>
      <c r="J4383" s="25" t="str">
        <f>IFERROR(MID($D4383,10,7)+0,"")</f>
        <v/>
      </c>
      <c r="K4383" s="25" t="str">
        <f>IFERROR(MID($D4383,19,7)+0,"")</f>
        <v/>
      </c>
      <c r="L4383" s="25" t="str">
        <f>IFERROR(MID($D4383,28,7)+0,"")</f>
        <v/>
      </c>
      <c r="M4383" s="25" t="str">
        <f>IF(IFERROR(MID($Q4383,1,7)+0,"")&lt;1130000,IF(INDEX(C:C,MATCH(LEFT(Q4383,7)+0,I:I,0))&lt;1130000,"",INDEX(C:C,MATCH(LEFT(Q4383,7)+0,I:I,0))),IFERROR(MID($Q4383,1,7)+0,""))</f>
        <v/>
      </c>
      <c r="N4383" s="25" t="str">
        <f>IF(IFERROR(MID($Q4383,10,7)+0,"")&lt;1130000,"",IFERROR(MID($Q4383,10,7)+0,""))</f>
        <v/>
      </c>
      <c r="O4383" s="25" t="str">
        <f>IF(IFERROR(MID($Q4383,19,7)+0,"")&lt;1130000,"",IFERROR(MID($Q4383,19,7)+0,""))</f>
        <v/>
      </c>
      <c r="P4383" s="25" t="str">
        <f>IF(M4383="","",IF(N4383="",M4383,M4383&amp;", "&amp;N4383))</f>
        <v/>
      </c>
      <c r="Q4383" s="25"/>
      <c r="R4383" s="25"/>
      <c r="S4383" s="35" t="s">
        <v>110</v>
      </c>
      <c r="T4383" s="25" t="s">
        <v>36</v>
      </c>
      <c r="U4383" s="185">
        <v>5171</v>
      </c>
      <c r="V4383" s="188">
        <v>5171</v>
      </c>
      <c r="W4383" s="189">
        <v>5171</v>
      </c>
      <c r="X4383" s="31">
        <v>5171</v>
      </c>
      <c r="Y4383" s="90">
        <f>IFERROR(ROUND(X4383/W4383-1,2),"")</f>
        <v>0</v>
      </c>
      <c r="Z4383" s="31">
        <f>IF(OR(S4383="VLD MLC components",S4383="VLD MLC pipes",S4383="VLD PEX components",S4383="VLD PEX pipes",S4383="VLD PHC components",S4383="VLD PHC pipes",S4383="Controls VLD"),"По запросу",X4383)</f>
        <v>5171</v>
      </c>
      <c r="AA4383" s="63">
        <f>ROUND(X4383/1.2,3)</f>
        <v>4309.1670000000004</v>
      </c>
      <c r="AB4383" s="23">
        <v>4309.1670000000004</v>
      </c>
      <c r="AC4383" s="190">
        <f>IFERROR(ROUND(AA4383/AB4383-1,2),"")</f>
        <v>0</v>
      </c>
      <c r="AD4383" s="25">
        <v>4.2229999999999999</v>
      </c>
      <c r="AE4383" s="25">
        <v>0.05</v>
      </c>
      <c r="AF4383" s="25">
        <v>6</v>
      </c>
      <c r="AG4383" s="25">
        <v>30</v>
      </c>
      <c r="AH4383" s="25">
        <v>30</v>
      </c>
      <c r="AI4383" s="25">
        <v>30</v>
      </c>
      <c r="AJ4383" s="25" t="s">
        <v>20</v>
      </c>
      <c r="AK4383" s="22" t="s">
        <v>20</v>
      </c>
      <c r="AL4383" s="25" t="s">
        <v>20</v>
      </c>
      <c r="AM4383" s="25">
        <v>4</v>
      </c>
      <c r="AN4383" s="25"/>
      <c r="AO4383" s="25"/>
      <c r="AP4383" s="25"/>
      <c r="AQ4383" s="25"/>
      <c r="AR4383" s="94"/>
      <c r="AS4383" s="157">
        <v>30</v>
      </c>
      <c r="AT4383" s="93">
        <v>42551</v>
      </c>
      <c r="AU4383" s="92" t="s">
        <v>22</v>
      </c>
      <c r="AV4383" s="91" t="s">
        <v>152</v>
      </c>
      <c r="AW4383" s="92" t="s">
        <v>152</v>
      </c>
      <c r="AX4383" s="92" t="s">
        <v>48</v>
      </c>
      <c r="AY4383" s="91" t="s">
        <v>152</v>
      </c>
      <c r="AZ4383" s="23"/>
      <c r="BA4383" s="25" t="s">
        <v>1075</v>
      </c>
      <c r="BB4383" t="s">
        <v>25</v>
      </c>
      <c r="BC4383">
        <v>5171</v>
      </c>
      <c r="BD4383" t="str">
        <f>IF(Z4383=BC4383,"OK")</f>
        <v>OK</v>
      </c>
      <c r="BE4383">
        <v>4.2229999999999999</v>
      </c>
      <c r="BF4383">
        <v>0.05</v>
      </c>
      <c r="BG4383">
        <v>0</v>
      </c>
      <c r="BH4383">
        <v>0</v>
      </c>
      <c r="BI4383">
        <v>0</v>
      </c>
      <c r="BJ4383">
        <v>0</v>
      </c>
      <c r="BK4383">
        <v>0</v>
      </c>
      <c r="BN4383" s="183"/>
    </row>
    <row r="4384" spans="1:66" ht="25.5" x14ac:dyDescent="0.25">
      <c r="A4384" s="1"/>
      <c r="B4384" s="94">
        <v>4371</v>
      </c>
      <c r="C4384" s="43">
        <v>1051101</v>
      </c>
      <c r="D4384" s="25"/>
      <c r="E4384" s="36" t="s">
        <v>1074</v>
      </c>
      <c r="F4384" s="151" t="s">
        <v>21</v>
      </c>
      <c r="G4384" s="25"/>
      <c r="H4384" s="46" t="str">
        <f>IFERROR(IFERROR(IF(SEARCH("Usystems",$E4384)&gt;0,"Usystems"),IF(SEARCH("RIIFO",$E4384)&gt;0,"RIIFO","Uponor")),"Uponor")</f>
        <v>Uponor</v>
      </c>
      <c r="I4384" s="25" t="str">
        <f>IFERROR(MID($D4384,1,7)+0,"")</f>
        <v/>
      </c>
      <c r="J4384" s="25" t="str">
        <f>IFERROR(MID($D4384,10,7)+0,"")</f>
        <v/>
      </c>
      <c r="K4384" s="25" t="str">
        <f>IFERROR(MID($D4384,19,7)+0,"")</f>
        <v/>
      </c>
      <c r="L4384" s="25" t="str">
        <f>IFERROR(MID($D4384,28,7)+0,"")</f>
        <v/>
      </c>
      <c r="M4384" s="25" t="str">
        <f>IF(IFERROR(MID($Q4384,1,7)+0,"")&lt;1130000,IF(INDEX(C:C,MATCH(LEFT(Q4384,7)+0,I:I,0))&lt;1130000,"",INDEX(C:C,MATCH(LEFT(Q4384,7)+0,I:I,0))),IFERROR(MID($Q4384,1,7)+0,""))</f>
        <v/>
      </c>
      <c r="N4384" s="25" t="str">
        <f>IF(IFERROR(MID($Q4384,10,7)+0,"")&lt;1130000,"",IFERROR(MID($Q4384,10,7)+0,""))</f>
        <v/>
      </c>
      <c r="O4384" s="25" t="str">
        <f>IF(IFERROR(MID($Q4384,19,7)+0,"")&lt;1130000,"",IFERROR(MID($Q4384,19,7)+0,""))</f>
        <v/>
      </c>
      <c r="P4384" s="25" t="str">
        <f>IF(M4384="","",IF(N4384="",M4384,M4384&amp;", "&amp;N4384))</f>
        <v/>
      </c>
      <c r="Q4384" s="25"/>
      <c r="R4384" s="25"/>
      <c r="S4384" s="35" t="s">
        <v>110</v>
      </c>
      <c r="T4384" s="25" t="s">
        <v>36</v>
      </c>
      <c r="U4384" s="185">
        <v>6654</v>
      </c>
      <c r="V4384" s="188">
        <v>6654</v>
      </c>
      <c r="W4384" s="189">
        <v>6654</v>
      </c>
      <c r="X4384" s="31">
        <v>6654</v>
      </c>
      <c r="Y4384" s="90">
        <f>IFERROR(ROUND(X4384/W4384-1,2),"")</f>
        <v>0</v>
      </c>
      <c r="Z4384" s="31">
        <f>IF(OR(S4384="VLD MLC components",S4384="VLD MLC pipes",S4384="VLD PEX components",S4384="VLD PEX pipes",S4384="VLD PHC components",S4384="VLD PHC pipes",S4384="Controls VLD"),"По запросу",X4384)</f>
        <v>6654</v>
      </c>
      <c r="AA4384" s="63">
        <f>ROUND(X4384/1.2,3)</f>
        <v>5545</v>
      </c>
      <c r="AB4384" s="23">
        <v>5545</v>
      </c>
      <c r="AC4384" s="190">
        <f>IFERROR(ROUND(AA4384/AB4384-1,2),"")</f>
        <v>0</v>
      </c>
      <c r="AD4384" s="25">
        <v>5.601</v>
      </c>
      <c r="AE4384" s="25">
        <v>6.9339999999999999E-2</v>
      </c>
      <c r="AF4384" s="25">
        <v>0</v>
      </c>
      <c r="AG4384" s="25" t="s">
        <v>22</v>
      </c>
      <c r="AH4384" s="25">
        <v>0</v>
      </c>
      <c r="AI4384" s="25">
        <v>0</v>
      </c>
      <c r="AJ4384" s="25" t="s">
        <v>20</v>
      </c>
      <c r="AK4384" s="42" t="s">
        <v>19</v>
      </c>
      <c r="AL4384" s="25" t="s">
        <v>20</v>
      </c>
      <c r="AM4384" s="25">
        <v>4</v>
      </c>
      <c r="AN4384" s="25"/>
      <c r="AO4384" s="25"/>
      <c r="AP4384" s="25"/>
      <c r="AQ4384" s="25"/>
      <c r="AR4384" s="94"/>
      <c r="AS4384" s="157" t="s">
        <v>22</v>
      </c>
      <c r="AT4384" s="93">
        <v>42551</v>
      </c>
      <c r="AU4384" s="92" t="s">
        <v>22</v>
      </c>
      <c r="AV4384" s="91" t="s">
        <v>48</v>
      </c>
      <c r="AW4384" s="92" t="s">
        <v>48</v>
      </c>
      <c r="AX4384" s="92" t="s">
        <v>48</v>
      </c>
      <c r="AY4384" s="91" t="s">
        <v>152</v>
      </c>
      <c r="AZ4384" s="23"/>
      <c r="BA4384" s="25">
        <v>0</v>
      </c>
      <c r="BB4384" t="s">
        <v>48</v>
      </c>
      <c r="BC4384" t="e">
        <v>#N/A</v>
      </c>
      <c r="BD4384" t="e">
        <f>IF(Z4384=BC4384,"OK")</f>
        <v>#N/A</v>
      </c>
      <c r="BE4384">
        <v>5.601</v>
      </c>
      <c r="BF4384">
        <v>6.9339999999999999E-2</v>
      </c>
      <c r="BG4384">
        <v>0</v>
      </c>
      <c r="BH4384">
        <v>0</v>
      </c>
      <c r="BI4384">
        <v>0</v>
      </c>
      <c r="BJ4384">
        <v>0</v>
      </c>
      <c r="BK4384">
        <v>0</v>
      </c>
      <c r="BN4384" s="183"/>
    </row>
    <row r="4385" spans="1:66" ht="25.5" x14ac:dyDescent="0.25">
      <c r="A4385" s="1"/>
      <c r="B4385" s="94">
        <v>4372</v>
      </c>
      <c r="C4385" s="43">
        <v>1053705</v>
      </c>
      <c r="D4385" s="25"/>
      <c r="E4385" s="27" t="s">
        <v>1073</v>
      </c>
      <c r="F4385" s="151" t="s">
        <v>21</v>
      </c>
      <c r="G4385" s="25"/>
      <c r="H4385" s="46" t="str">
        <f>IFERROR(IFERROR(IF(SEARCH("Usystems",$E4385)&gt;0,"Usystems"),IF(SEARCH("RIIFO",$E4385)&gt;0,"RIIFO","Uponor")),"Uponor")</f>
        <v>Uponor</v>
      </c>
      <c r="I4385" s="25" t="str">
        <f>IFERROR(MID($D4385,1,7)+0,"")</f>
        <v/>
      </c>
      <c r="J4385" s="25" t="str">
        <f>IFERROR(MID($D4385,10,7)+0,"")</f>
        <v/>
      </c>
      <c r="K4385" s="25" t="str">
        <f>IFERROR(MID($D4385,19,7)+0,"")</f>
        <v/>
      </c>
      <c r="L4385" s="25" t="str">
        <f>IFERROR(MID($D4385,28,7)+0,"")</f>
        <v/>
      </c>
      <c r="M4385" s="25" t="str">
        <f>IF(IFERROR(MID($Q4385,1,7)+0,"")&lt;1130000,IF(INDEX(C:C,MATCH(LEFT(Q4385,7)+0,I:I,0))&lt;1130000,"",INDEX(C:C,MATCH(LEFT(Q4385,7)+0,I:I,0))),IFERROR(MID($Q4385,1,7)+0,""))</f>
        <v/>
      </c>
      <c r="N4385" s="25" t="str">
        <f>IF(IFERROR(MID($Q4385,10,7)+0,"")&lt;1130000,"",IFERROR(MID($Q4385,10,7)+0,""))</f>
        <v/>
      </c>
      <c r="O4385" s="25" t="str">
        <f>IF(IFERROR(MID($Q4385,19,7)+0,"")&lt;1130000,"",IFERROR(MID($Q4385,19,7)+0,""))</f>
        <v/>
      </c>
      <c r="P4385" s="25" t="str">
        <f>IF(M4385="","",IF(N4385="",M4385,M4385&amp;", "&amp;N4385))</f>
        <v/>
      </c>
      <c r="Q4385" s="25"/>
      <c r="R4385" s="25"/>
      <c r="S4385" s="35" t="s">
        <v>110</v>
      </c>
      <c r="T4385" s="25" t="s">
        <v>36</v>
      </c>
      <c r="U4385" s="185">
        <v>9883</v>
      </c>
      <c r="V4385" s="188">
        <v>9883</v>
      </c>
      <c r="W4385" s="189">
        <v>9883</v>
      </c>
      <c r="X4385" s="31">
        <v>9883</v>
      </c>
      <c r="Y4385" s="90">
        <f>IFERROR(ROUND(X4385/W4385-1,2),"")</f>
        <v>0</v>
      </c>
      <c r="Z4385" s="31">
        <f>IF(OR(S4385="VLD MLC components",S4385="VLD MLC pipes",S4385="VLD PEX components",S4385="VLD PEX pipes",S4385="VLD PHC components",S4385="VLD PHC pipes",S4385="Controls VLD"),"По запросу",X4385)</f>
        <v>9883</v>
      </c>
      <c r="AA4385" s="63">
        <f>ROUND(X4385/1.2,3)</f>
        <v>8235.8330000000005</v>
      </c>
      <c r="AB4385" s="23">
        <v>8235.8330000000005</v>
      </c>
      <c r="AC4385" s="190">
        <f>IFERROR(ROUND(AA4385/AB4385-1,2),"")</f>
        <v>0</v>
      </c>
      <c r="AD4385" s="25">
        <v>8.3569999999999993</v>
      </c>
      <c r="AE4385" s="25">
        <v>0.1045</v>
      </c>
      <c r="AF4385" s="25">
        <v>0</v>
      </c>
      <c r="AG4385" s="25" t="s">
        <v>22</v>
      </c>
      <c r="AH4385" s="25">
        <v>0</v>
      </c>
      <c r="AI4385" s="25">
        <v>0</v>
      </c>
      <c r="AJ4385" s="25" t="s">
        <v>20</v>
      </c>
      <c r="AK4385" s="42" t="s">
        <v>19</v>
      </c>
      <c r="AL4385" s="25" t="s">
        <v>20</v>
      </c>
      <c r="AM4385" s="25">
        <v>4</v>
      </c>
      <c r="AN4385" s="25"/>
      <c r="AO4385" s="25"/>
      <c r="AP4385" s="25"/>
      <c r="AQ4385" s="25"/>
      <c r="AR4385" s="94"/>
      <c r="AS4385" s="157" t="s">
        <v>22</v>
      </c>
      <c r="AT4385" s="93">
        <v>42551</v>
      </c>
      <c r="AU4385" s="92" t="s">
        <v>22</v>
      </c>
      <c r="AV4385" s="91" t="s">
        <v>48</v>
      </c>
      <c r="AW4385" s="92" t="s">
        <v>48</v>
      </c>
      <c r="AX4385" s="92" t="s">
        <v>48</v>
      </c>
      <c r="AY4385" s="91" t="s">
        <v>152</v>
      </c>
      <c r="AZ4385" s="23"/>
      <c r="BA4385" s="25">
        <v>0</v>
      </c>
      <c r="BB4385" t="s">
        <v>48</v>
      </c>
      <c r="BC4385" t="e">
        <v>#N/A</v>
      </c>
      <c r="BD4385" t="e">
        <f>IF(Z4385=BC4385,"OK")</f>
        <v>#N/A</v>
      </c>
      <c r="BE4385">
        <v>8.3569999999999993</v>
      </c>
      <c r="BF4385">
        <v>0.1045</v>
      </c>
      <c r="BG4385">
        <v>0</v>
      </c>
      <c r="BH4385">
        <v>0</v>
      </c>
      <c r="BI4385">
        <v>0</v>
      </c>
      <c r="BJ4385">
        <v>0</v>
      </c>
      <c r="BK4385">
        <v>0</v>
      </c>
      <c r="BN4385" s="183"/>
    </row>
    <row r="4386" spans="1:66" ht="25.5" x14ac:dyDescent="0.25">
      <c r="A4386" s="1"/>
      <c r="B4386" s="94">
        <v>4373</v>
      </c>
      <c r="C4386" s="43">
        <v>1051145</v>
      </c>
      <c r="D4386" s="25"/>
      <c r="E4386" s="27" t="s">
        <v>1072</v>
      </c>
      <c r="F4386" s="151" t="s">
        <v>21</v>
      </c>
      <c r="G4386" s="25"/>
      <c r="H4386" s="46" t="str">
        <f>IFERROR(IFERROR(IF(SEARCH("Usystems",$E4386)&gt;0,"Usystems"),IF(SEARCH("RIIFO",$E4386)&gt;0,"RIIFO","Uponor")),"Uponor")</f>
        <v>Uponor</v>
      </c>
      <c r="I4386" s="25" t="str">
        <f>IFERROR(MID($D4386,1,7)+0,"")</f>
        <v/>
      </c>
      <c r="J4386" s="25" t="str">
        <f>IFERROR(MID($D4386,10,7)+0,"")</f>
        <v/>
      </c>
      <c r="K4386" s="25" t="str">
        <f>IFERROR(MID($D4386,19,7)+0,"")</f>
        <v/>
      </c>
      <c r="L4386" s="25" t="str">
        <f>IFERROR(MID($D4386,28,7)+0,"")</f>
        <v/>
      </c>
      <c r="M4386" s="25" t="str">
        <f>IF(IFERROR(MID($Q4386,1,7)+0,"")&lt;1130000,IF(INDEX(C:C,MATCH(LEFT(Q4386,7)+0,I:I,0))&lt;1130000,"",INDEX(C:C,MATCH(LEFT(Q4386,7)+0,I:I,0))),IFERROR(MID($Q4386,1,7)+0,""))</f>
        <v/>
      </c>
      <c r="N4386" s="25" t="str">
        <f>IF(IFERROR(MID($Q4386,10,7)+0,"")&lt;1130000,"",IFERROR(MID($Q4386,10,7)+0,""))</f>
        <v/>
      </c>
      <c r="O4386" s="25" t="str">
        <f>IF(IFERROR(MID($Q4386,19,7)+0,"")&lt;1130000,"",IFERROR(MID($Q4386,19,7)+0,""))</f>
        <v/>
      </c>
      <c r="P4386" s="25" t="str">
        <f>IF(M4386="","",IF(N4386="",M4386,M4386&amp;", "&amp;N4386))</f>
        <v/>
      </c>
      <c r="Q4386" s="7"/>
      <c r="R4386" s="7"/>
      <c r="S4386" s="35" t="s">
        <v>110</v>
      </c>
      <c r="T4386" s="25" t="s">
        <v>36</v>
      </c>
      <c r="U4386" s="185">
        <v>298.47000000000003</v>
      </c>
      <c r="V4386" s="188">
        <v>298.47000000000003</v>
      </c>
      <c r="W4386" s="189">
        <v>298.47000000000003</v>
      </c>
      <c r="X4386" s="31">
        <v>298.47000000000003</v>
      </c>
      <c r="Y4386" s="90">
        <f>IFERROR(ROUND(X4386/W4386-1,2),"")</f>
        <v>0</v>
      </c>
      <c r="Z4386" s="31">
        <f>IF(OR(S4386="VLD MLC components",S4386="VLD MLC pipes",S4386="VLD PEX components",S4386="VLD PEX pipes",S4386="VLD PHC components",S4386="VLD PHC pipes",S4386="Controls VLD"),"По запросу",X4386)</f>
        <v>298.47000000000003</v>
      </c>
      <c r="AA4386" s="63">
        <f>ROUND(X4386/1.2,3)</f>
        <v>248.72499999999999</v>
      </c>
      <c r="AB4386" s="23">
        <v>248.72499999999999</v>
      </c>
      <c r="AC4386" s="190">
        <f>IFERROR(ROUND(AA4386/AB4386-1,2),"")</f>
        <v>0</v>
      </c>
      <c r="AD4386" s="25">
        <v>1.7999999999999999E-2</v>
      </c>
      <c r="AE4386" s="25">
        <v>3.4000000000000002E-4</v>
      </c>
      <c r="AF4386" s="25">
        <v>0</v>
      </c>
      <c r="AG4386" s="25" t="s">
        <v>22</v>
      </c>
      <c r="AH4386" s="25">
        <v>0</v>
      </c>
      <c r="AI4386" s="25">
        <v>0</v>
      </c>
      <c r="AJ4386" s="25" t="s">
        <v>20</v>
      </c>
      <c r="AK4386" s="42" t="s">
        <v>19</v>
      </c>
      <c r="AL4386" s="25" t="s">
        <v>20</v>
      </c>
      <c r="AM4386" s="25">
        <v>1</v>
      </c>
      <c r="AN4386" s="25"/>
      <c r="AO4386" s="25"/>
      <c r="AP4386" s="25"/>
      <c r="AQ4386" s="25"/>
      <c r="AR4386" s="94"/>
      <c r="AS4386" s="157" t="s">
        <v>22</v>
      </c>
      <c r="AT4386" s="93">
        <v>42551</v>
      </c>
      <c r="AU4386" s="92" t="s">
        <v>22</v>
      </c>
      <c r="AV4386" s="91" t="s">
        <v>48</v>
      </c>
      <c r="AW4386" s="92" t="s">
        <v>48</v>
      </c>
      <c r="AX4386" s="92" t="s">
        <v>48</v>
      </c>
      <c r="AY4386" s="91" t="s">
        <v>152</v>
      </c>
      <c r="AZ4386" s="23"/>
      <c r="BA4386" s="25">
        <v>0</v>
      </c>
      <c r="BB4386" t="s">
        <v>48</v>
      </c>
      <c r="BC4386" t="e">
        <v>#N/A</v>
      </c>
      <c r="BD4386" t="e">
        <f>IF(Z4386=BC4386,"OK")</f>
        <v>#N/A</v>
      </c>
      <c r="BE4386">
        <v>1.7999999999999999E-2</v>
      </c>
      <c r="BF4386">
        <v>3.4000000000000002E-4</v>
      </c>
      <c r="BG4386">
        <v>0</v>
      </c>
      <c r="BH4386">
        <v>0</v>
      </c>
      <c r="BI4386">
        <v>0</v>
      </c>
      <c r="BJ4386">
        <v>0</v>
      </c>
      <c r="BK4386">
        <v>0</v>
      </c>
      <c r="BN4386" s="183"/>
    </row>
    <row r="4387" spans="1:66" ht="25.5" x14ac:dyDescent="0.25">
      <c r="A4387" s="1"/>
      <c r="B4387" s="94">
        <v>4374</v>
      </c>
      <c r="C4387" s="43">
        <v>1051143</v>
      </c>
      <c r="D4387" s="25"/>
      <c r="E4387" s="36" t="s">
        <v>1071</v>
      </c>
      <c r="F4387" s="151" t="s">
        <v>28</v>
      </c>
      <c r="G4387" s="41" t="s">
        <v>30</v>
      </c>
      <c r="H4387" s="46" t="str">
        <f>IFERROR(IFERROR(IF(SEARCH("Usystems",$E4387)&gt;0,"Usystems"),IF(SEARCH("RIIFO",$E4387)&gt;0,"RIIFO","Uponor")),"Uponor")</f>
        <v>Uponor</v>
      </c>
      <c r="I4387" s="25" t="str">
        <f>IFERROR(MID($D4387,1,7)+0,"")</f>
        <v/>
      </c>
      <c r="J4387" s="25" t="str">
        <f>IFERROR(MID($D4387,10,7)+0,"")</f>
        <v/>
      </c>
      <c r="K4387" s="25" t="str">
        <f>IFERROR(MID($D4387,19,7)+0,"")</f>
        <v/>
      </c>
      <c r="L4387" s="25" t="str">
        <f>IFERROR(MID($D4387,28,7)+0,"")</f>
        <v/>
      </c>
      <c r="M4387" s="25" t="str">
        <f>IF(IFERROR(MID($Q4387,1,7)+0,"")&lt;1130000,IF(INDEX(C:C,MATCH(LEFT(Q4387,7)+0,I:I,0))&lt;1130000,"",INDEX(C:C,MATCH(LEFT(Q4387,7)+0,I:I,0))),IFERROR(MID($Q4387,1,7)+0,""))</f>
        <v/>
      </c>
      <c r="N4387" s="25" t="str">
        <f>IF(IFERROR(MID($Q4387,10,7)+0,"")&lt;1130000,"",IFERROR(MID($Q4387,10,7)+0,""))</f>
        <v/>
      </c>
      <c r="O4387" s="25" t="str">
        <f>IF(IFERROR(MID($Q4387,19,7)+0,"")&lt;1130000,"",IFERROR(MID($Q4387,19,7)+0,""))</f>
        <v/>
      </c>
      <c r="P4387" s="25" t="str">
        <f>IF(M4387="","",IF(N4387="",M4387,M4387&amp;", "&amp;N4387))</f>
        <v/>
      </c>
      <c r="Q4387" s="25"/>
      <c r="R4387" s="25"/>
      <c r="S4387" s="35" t="s">
        <v>110</v>
      </c>
      <c r="T4387" s="25" t="s">
        <v>36</v>
      </c>
      <c r="U4387" s="185">
        <v>299.27</v>
      </c>
      <c r="V4387" s="188">
        <v>299.27</v>
      </c>
      <c r="W4387" s="189">
        <v>299.27</v>
      </c>
      <c r="X4387" s="31">
        <v>299.27</v>
      </c>
      <c r="Y4387" s="90">
        <f>IFERROR(ROUND(X4387/W4387-1,2),"")</f>
        <v>0</v>
      </c>
      <c r="Z4387" s="31">
        <f>IF(OR(S4387="VLD MLC components",S4387="VLD MLC pipes",S4387="VLD PEX components",S4387="VLD PEX pipes",S4387="VLD PHC components",S4387="VLD PHC pipes",S4387="Controls VLD"),"По запросу",X4387)</f>
        <v>299.27</v>
      </c>
      <c r="AA4387" s="63">
        <f>ROUND(X4387/1.2,3)</f>
        <v>249.392</v>
      </c>
      <c r="AB4387" s="23">
        <v>249.392</v>
      </c>
      <c r="AC4387" s="190">
        <f>IFERROR(ROUND(AA4387/AB4387-1,2),"")</f>
        <v>0</v>
      </c>
      <c r="AD4387" s="25">
        <v>2.5999999999999999E-2</v>
      </c>
      <c r="AE4387" s="25">
        <v>4.4999999999999999E-4</v>
      </c>
      <c r="AF4387" s="25">
        <v>0</v>
      </c>
      <c r="AG4387" s="25" t="s">
        <v>22</v>
      </c>
      <c r="AH4387" s="25">
        <v>0</v>
      </c>
      <c r="AI4387" s="25">
        <v>0</v>
      </c>
      <c r="AJ4387" s="25" t="s">
        <v>19</v>
      </c>
      <c r="AK4387" s="42" t="s">
        <v>19</v>
      </c>
      <c r="AL4387" s="25" t="s">
        <v>19</v>
      </c>
      <c r="AM4387" s="25">
        <v>60</v>
      </c>
      <c r="AN4387" s="25"/>
      <c r="AO4387" s="25"/>
      <c r="AP4387" s="25"/>
      <c r="AQ4387" s="25"/>
      <c r="AR4387" s="94"/>
      <c r="AS4387" s="157" t="s">
        <v>22</v>
      </c>
      <c r="AT4387" s="93">
        <v>42653</v>
      </c>
      <c r="AU4387" s="92" t="s">
        <v>22</v>
      </c>
      <c r="AV4387" s="91" t="s">
        <v>48</v>
      </c>
      <c r="AW4387" s="92" t="s">
        <v>48</v>
      </c>
      <c r="AX4387" s="92" t="s">
        <v>48</v>
      </c>
      <c r="AY4387" s="91" t="s">
        <v>152</v>
      </c>
      <c r="AZ4387" s="23"/>
      <c r="BA4387" s="25">
        <v>0</v>
      </c>
      <c r="BB4387" t="s">
        <v>48</v>
      </c>
      <c r="BC4387" t="e">
        <v>#N/A</v>
      </c>
      <c r="BD4387" t="e">
        <f>IF(Z4387=BC4387,"OK")</f>
        <v>#N/A</v>
      </c>
      <c r="BE4387">
        <v>2.5999999999999999E-2</v>
      </c>
      <c r="BF4387">
        <v>4.4999999999999999E-4</v>
      </c>
      <c r="BG4387">
        <v>0</v>
      </c>
      <c r="BH4387">
        <v>0</v>
      </c>
      <c r="BI4387">
        <v>0</v>
      </c>
      <c r="BJ4387">
        <v>0</v>
      </c>
      <c r="BK4387">
        <v>0</v>
      </c>
      <c r="BN4387" s="183"/>
    </row>
    <row r="4388" spans="1:66" ht="25.5" x14ac:dyDescent="0.25">
      <c r="A4388" s="1"/>
      <c r="B4388" s="94">
        <v>4375</v>
      </c>
      <c r="C4388" s="43">
        <v>1051147</v>
      </c>
      <c r="D4388" s="25"/>
      <c r="E4388" s="27" t="s">
        <v>1070</v>
      </c>
      <c r="F4388" s="151" t="s">
        <v>21</v>
      </c>
      <c r="G4388" s="25"/>
      <c r="H4388" s="46" t="str">
        <f>IFERROR(IFERROR(IF(SEARCH("Usystems",$E4388)&gt;0,"Usystems"),IF(SEARCH("RIIFO",$E4388)&gt;0,"RIIFO","Uponor")),"Uponor")</f>
        <v>Uponor</v>
      </c>
      <c r="I4388" s="25" t="str">
        <f>IFERROR(MID($D4388,1,7)+0,"")</f>
        <v/>
      </c>
      <c r="J4388" s="25" t="str">
        <f>IFERROR(MID($D4388,10,7)+0,"")</f>
        <v/>
      </c>
      <c r="K4388" s="25" t="str">
        <f>IFERROR(MID($D4388,19,7)+0,"")</f>
        <v/>
      </c>
      <c r="L4388" s="25" t="str">
        <f>IFERROR(MID($D4388,28,7)+0,"")</f>
        <v/>
      </c>
      <c r="M4388" s="25" t="str">
        <f>IF(IFERROR(MID($Q4388,1,7)+0,"")&lt;1130000,IF(INDEX(C:C,MATCH(LEFT(Q4388,7)+0,I:I,0))&lt;1130000,"",INDEX(C:C,MATCH(LEFT(Q4388,7)+0,I:I,0))),IFERROR(MID($Q4388,1,7)+0,""))</f>
        <v/>
      </c>
      <c r="N4388" s="25" t="str">
        <f>IF(IFERROR(MID($Q4388,10,7)+0,"")&lt;1130000,"",IFERROR(MID($Q4388,10,7)+0,""))</f>
        <v/>
      </c>
      <c r="O4388" s="25" t="str">
        <f>IF(IFERROR(MID($Q4388,19,7)+0,"")&lt;1130000,"",IFERROR(MID($Q4388,19,7)+0,""))</f>
        <v/>
      </c>
      <c r="P4388" s="25" t="str">
        <f>IF(M4388="","",IF(N4388="",M4388,M4388&amp;", "&amp;N4388))</f>
        <v/>
      </c>
      <c r="Q4388" s="25"/>
      <c r="R4388" s="25"/>
      <c r="S4388" s="35" t="s">
        <v>110</v>
      </c>
      <c r="T4388" s="25" t="s">
        <v>36</v>
      </c>
      <c r="U4388" s="185">
        <v>369.58</v>
      </c>
      <c r="V4388" s="188">
        <v>369.58</v>
      </c>
      <c r="W4388" s="189">
        <v>369.58</v>
      </c>
      <c r="X4388" s="31">
        <v>369.58</v>
      </c>
      <c r="Y4388" s="90">
        <f>IFERROR(ROUND(X4388/W4388-1,2),"")</f>
        <v>0</v>
      </c>
      <c r="Z4388" s="31">
        <f>IF(OR(S4388="VLD MLC components",S4388="VLD MLC pipes",S4388="VLD PEX components",S4388="VLD PEX pipes",S4388="VLD PHC components",S4388="VLD PHC pipes",S4388="Controls VLD"),"По запросу",X4388)</f>
        <v>369.58</v>
      </c>
      <c r="AA4388" s="63">
        <f>ROUND(X4388/1.2,3)</f>
        <v>307.983</v>
      </c>
      <c r="AB4388" s="23">
        <v>307.983</v>
      </c>
      <c r="AC4388" s="190">
        <f>IFERROR(ROUND(AA4388/AB4388-1,2),"")</f>
        <v>0</v>
      </c>
      <c r="AD4388" s="25">
        <v>0.03</v>
      </c>
      <c r="AE4388" s="25">
        <v>8.9999999999999998E-4</v>
      </c>
      <c r="AF4388" s="25">
        <v>0</v>
      </c>
      <c r="AG4388" s="25" t="s">
        <v>22</v>
      </c>
      <c r="AH4388" s="25">
        <v>0</v>
      </c>
      <c r="AI4388" s="25">
        <v>0</v>
      </c>
      <c r="AJ4388" s="25" t="s">
        <v>20</v>
      </c>
      <c r="AK4388" s="42" t="s">
        <v>19</v>
      </c>
      <c r="AL4388" s="25" t="s">
        <v>20</v>
      </c>
      <c r="AM4388" s="25">
        <v>30</v>
      </c>
      <c r="AN4388" s="25"/>
      <c r="AO4388" s="25"/>
      <c r="AP4388" s="25"/>
      <c r="AQ4388" s="25"/>
      <c r="AR4388" s="94"/>
      <c r="AS4388" s="157" t="s">
        <v>22</v>
      </c>
      <c r="AT4388" s="93">
        <v>42551</v>
      </c>
      <c r="AU4388" s="92" t="s">
        <v>22</v>
      </c>
      <c r="AV4388" s="91" t="s">
        <v>48</v>
      </c>
      <c r="AW4388" s="92" t="s">
        <v>48</v>
      </c>
      <c r="AX4388" s="92" t="s">
        <v>48</v>
      </c>
      <c r="AY4388" s="91" t="s">
        <v>152</v>
      </c>
      <c r="AZ4388" s="23"/>
      <c r="BA4388" s="25">
        <v>0</v>
      </c>
      <c r="BB4388" t="s">
        <v>48</v>
      </c>
      <c r="BC4388" t="e">
        <v>#N/A</v>
      </c>
      <c r="BD4388" t="e">
        <f>IF(Z4388=BC4388,"OK")</f>
        <v>#N/A</v>
      </c>
      <c r="BE4388">
        <v>0.03</v>
      </c>
      <c r="BF4388">
        <v>8.9999999999999998E-4</v>
      </c>
      <c r="BG4388">
        <v>0</v>
      </c>
      <c r="BH4388">
        <v>0</v>
      </c>
      <c r="BI4388">
        <v>0</v>
      </c>
      <c r="BJ4388">
        <v>0</v>
      </c>
      <c r="BK4388">
        <v>0</v>
      </c>
      <c r="BN4388" s="183"/>
    </row>
    <row r="4389" spans="1:66" ht="25.5" x14ac:dyDescent="0.25">
      <c r="A4389" s="1"/>
      <c r="B4389" s="94">
        <v>4376</v>
      </c>
      <c r="C4389" s="43">
        <v>1053715</v>
      </c>
      <c r="D4389" s="25"/>
      <c r="E4389" s="27" t="s">
        <v>1069</v>
      </c>
      <c r="F4389" s="151" t="s">
        <v>21</v>
      </c>
      <c r="G4389" s="41" t="s">
        <v>585</v>
      </c>
      <c r="H4389" s="46" t="str">
        <f>IFERROR(IFERROR(IF(SEARCH("Usystems",$E4389)&gt;0,"Usystems"),IF(SEARCH("RIIFO",$E4389)&gt;0,"RIIFO","Uponor")),"Uponor")</f>
        <v>Uponor</v>
      </c>
      <c r="I4389" s="25" t="str">
        <f>IFERROR(MID($D4389,1,7)+0,"")</f>
        <v/>
      </c>
      <c r="J4389" s="25" t="str">
        <f>IFERROR(MID($D4389,10,7)+0,"")</f>
        <v/>
      </c>
      <c r="K4389" s="25" t="str">
        <f>IFERROR(MID($D4389,19,7)+0,"")</f>
        <v/>
      </c>
      <c r="L4389" s="25" t="str">
        <f>IFERROR(MID($D4389,28,7)+0,"")</f>
        <v/>
      </c>
      <c r="M4389" s="25" t="str">
        <f>IF(IFERROR(MID($Q4389,1,7)+0,"")&lt;1130000,IF(INDEX(C:C,MATCH(LEFT(Q4389,7)+0,I:I,0))&lt;1130000,"",INDEX(C:C,MATCH(LEFT(Q4389,7)+0,I:I,0))),IFERROR(MID($Q4389,1,7)+0,""))</f>
        <v/>
      </c>
      <c r="N4389" s="25" t="str">
        <f>IF(IFERROR(MID($Q4389,10,7)+0,"")&lt;1130000,"",IFERROR(MID($Q4389,10,7)+0,""))</f>
        <v/>
      </c>
      <c r="O4389" s="25" t="str">
        <f>IF(IFERROR(MID($Q4389,19,7)+0,"")&lt;1130000,"",IFERROR(MID($Q4389,19,7)+0,""))</f>
        <v/>
      </c>
      <c r="P4389" s="25" t="str">
        <f>IF(M4389="","",IF(N4389="",M4389,M4389&amp;", "&amp;N4389))</f>
        <v/>
      </c>
      <c r="Q4389" s="25"/>
      <c r="R4389" s="25"/>
      <c r="S4389" s="35" t="s">
        <v>110</v>
      </c>
      <c r="T4389" s="25" t="s">
        <v>36</v>
      </c>
      <c r="U4389" s="185">
        <v>395.61</v>
      </c>
      <c r="V4389" s="188">
        <v>395.61</v>
      </c>
      <c r="W4389" s="189">
        <v>395.61</v>
      </c>
      <c r="X4389" s="31">
        <v>395.61</v>
      </c>
      <c r="Y4389" s="90">
        <f>IFERROR(ROUND(X4389/W4389-1,2),"")</f>
        <v>0</v>
      </c>
      <c r="Z4389" s="31">
        <f>IF(OR(S4389="VLD MLC components",S4389="VLD MLC pipes",S4389="VLD PEX components",S4389="VLD PEX pipes",S4389="VLD PHC components",S4389="VLD PHC pipes",S4389="Controls VLD"),"По запросу",X4389)</f>
        <v>395.61</v>
      </c>
      <c r="AA4389" s="63">
        <f>ROUND(X4389/1.2,3)</f>
        <v>329.67500000000001</v>
      </c>
      <c r="AB4389" s="23">
        <v>329.67500000000001</v>
      </c>
      <c r="AC4389" s="190">
        <f>IFERROR(ROUND(AA4389/AB4389-1,2),"")</f>
        <v>0</v>
      </c>
      <c r="AD4389" s="25">
        <v>6.7000000000000004E-2</v>
      </c>
      <c r="AE4389" s="25">
        <v>2.0999999999999999E-3</v>
      </c>
      <c r="AF4389" s="25">
        <v>15</v>
      </c>
      <c r="AG4389" s="25">
        <v>15</v>
      </c>
      <c r="AH4389" s="25">
        <v>15</v>
      </c>
      <c r="AI4389" s="25">
        <v>15</v>
      </c>
      <c r="AJ4389" s="25" t="s">
        <v>20</v>
      </c>
      <c r="AK4389" s="22" t="s">
        <v>20</v>
      </c>
      <c r="AL4389" s="25" t="s">
        <v>20</v>
      </c>
      <c r="AM4389" s="25">
        <v>25</v>
      </c>
      <c r="AN4389" s="25"/>
      <c r="AO4389" s="25"/>
      <c r="AP4389" s="25"/>
      <c r="AQ4389" s="25"/>
      <c r="AR4389" s="94"/>
      <c r="AS4389" s="157">
        <v>15</v>
      </c>
      <c r="AT4389" s="93">
        <v>42551</v>
      </c>
      <c r="AU4389" s="92" t="s">
        <v>22</v>
      </c>
      <c r="AV4389" s="91" t="s">
        <v>152</v>
      </c>
      <c r="AW4389" s="92" t="s">
        <v>152</v>
      </c>
      <c r="AX4389" s="92" t="s">
        <v>48</v>
      </c>
      <c r="AY4389" s="91" t="s">
        <v>152</v>
      </c>
      <c r="AZ4389" s="23"/>
      <c r="BA4389" s="25" t="s">
        <v>1068</v>
      </c>
      <c r="BB4389" t="s">
        <v>25</v>
      </c>
      <c r="BC4389">
        <v>395.61</v>
      </c>
      <c r="BD4389" t="str">
        <f>IF(Z4389=BC4389,"OK")</f>
        <v>OK</v>
      </c>
      <c r="BE4389">
        <v>6.7000000000000004E-2</v>
      </c>
      <c r="BF4389">
        <v>2.0999999999999999E-3</v>
      </c>
      <c r="BG4389">
        <v>0</v>
      </c>
      <c r="BH4389">
        <v>0</v>
      </c>
      <c r="BI4389">
        <v>0</v>
      </c>
      <c r="BJ4389">
        <v>0</v>
      </c>
      <c r="BK4389">
        <v>0</v>
      </c>
      <c r="BN4389" s="183"/>
    </row>
    <row r="4390" spans="1:66" ht="25.5" x14ac:dyDescent="0.25">
      <c r="A4390" s="1"/>
      <c r="B4390" s="94">
        <v>4377</v>
      </c>
      <c r="C4390" s="43">
        <v>1122305</v>
      </c>
      <c r="D4390" s="37">
        <v>1051148</v>
      </c>
      <c r="E4390" s="27" t="s">
        <v>112</v>
      </c>
      <c r="F4390" s="151" t="s">
        <v>21</v>
      </c>
      <c r="G4390" s="25"/>
      <c r="H4390" s="46" t="str">
        <f>IFERROR(IFERROR(IF(SEARCH("Usystems",$E4390)&gt;0,"Usystems"),IF(SEARCH("RIIFO",$E4390)&gt;0,"RIIFO","Uponor")),"Uponor")</f>
        <v>Uponor</v>
      </c>
      <c r="I4390" s="25">
        <f>IFERROR(MID($D4390,1,7)+0,"")</f>
        <v>1051148</v>
      </c>
      <c r="J4390" s="25" t="str">
        <f>IFERROR(MID($D4390,10,7)+0,"")</f>
        <v/>
      </c>
      <c r="K4390" s="25" t="str">
        <f>IFERROR(MID($D4390,19,7)+0,"")</f>
        <v/>
      </c>
      <c r="L4390" s="25" t="str">
        <f>IFERROR(MID($D4390,28,7)+0,"")</f>
        <v/>
      </c>
      <c r="M4390" s="25" t="str">
        <f>IF(IFERROR(MID($Q4390,1,7)+0,"")&lt;1130000,IF(INDEX(C:C,MATCH(LEFT(Q4390,7)+0,I:I,0))&lt;1130000,"",INDEX(C:C,MATCH(LEFT(Q4390,7)+0,I:I,0))),IFERROR(MID($Q4390,1,7)+0,""))</f>
        <v/>
      </c>
      <c r="N4390" s="25" t="str">
        <f>IF(IFERROR(MID($Q4390,10,7)+0,"")&lt;1130000,"",IFERROR(MID($Q4390,10,7)+0,""))</f>
        <v/>
      </c>
      <c r="O4390" s="25" t="str">
        <f>IF(IFERROR(MID($Q4390,19,7)+0,"")&lt;1130000,"",IFERROR(MID($Q4390,19,7)+0,""))</f>
        <v/>
      </c>
      <c r="P4390" s="25" t="str">
        <f>IF(M4390="","",IF(N4390="",M4390,M4390&amp;", "&amp;N4390))</f>
        <v/>
      </c>
      <c r="Q4390" s="25"/>
      <c r="R4390" s="25"/>
      <c r="S4390" s="35" t="s">
        <v>110</v>
      </c>
      <c r="T4390" s="25" t="s">
        <v>36</v>
      </c>
      <c r="U4390" s="185">
        <v>542</v>
      </c>
      <c r="V4390" s="188">
        <v>542</v>
      </c>
      <c r="W4390" s="189">
        <v>542</v>
      </c>
      <c r="X4390" s="31">
        <v>542</v>
      </c>
      <c r="Y4390" s="90">
        <f>IFERROR(ROUND(X4390/W4390-1,2),"")</f>
        <v>0</v>
      </c>
      <c r="Z4390" s="31">
        <f>IF(OR(S4390="VLD MLC components",S4390="VLD MLC pipes",S4390="VLD PEX components",S4390="VLD PEX pipes",S4390="VLD PHC components",S4390="VLD PHC pipes",S4390="Controls VLD"),"По запросу",X4390)</f>
        <v>542</v>
      </c>
      <c r="AA4390" s="63">
        <f>ROUND(X4390/1.2,3)</f>
        <v>451.66699999999997</v>
      </c>
      <c r="AB4390" s="23">
        <v>451.66699999999997</v>
      </c>
      <c r="AC4390" s="190">
        <f>IFERROR(ROUND(AA4390/AB4390-1,2),"")</f>
        <v>0</v>
      </c>
      <c r="AD4390" s="25">
        <v>0.159</v>
      </c>
      <c r="AE4390" s="25">
        <v>4.1999999999999997E-3</v>
      </c>
      <c r="AF4390" s="25">
        <v>0</v>
      </c>
      <c r="AG4390" s="25" t="s">
        <v>22</v>
      </c>
      <c r="AH4390" s="25">
        <v>0</v>
      </c>
      <c r="AI4390" s="25">
        <v>0</v>
      </c>
      <c r="AJ4390" s="25" t="s">
        <v>20</v>
      </c>
      <c r="AK4390" s="42" t="s">
        <v>19</v>
      </c>
      <c r="AL4390" s="25" t="s">
        <v>20</v>
      </c>
      <c r="AM4390" s="25">
        <v>25</v>
      </c>
      <c r="AN4390" s="25"/>
      <c r="AO4390" s="25"/>
      <c r="AP4390" s="25"/>
      <c r="AQ4390" s="25"/>
      <c r="AR4390" s="94"/>
      <c r="AS4390" s="157" t="s">
        <v>22</v>
      </c>
      <c r="AT4390" s="93">
        <v>44522</v>
      </c>
      <c r="AU4390" s="92" t="s">
        <v>22</v>
      </c>
      <c r="AV4390" s="91" t="s">
        <v>48</v>
      </c>
      <c r="AW4390" s="92" t="s">
        <v>48</v>
      </c>
      <c r="AX4390" s="92" t="s">
        <v>48</v>
      </c>
      <c r="AY4390" s="91" t="s">
        <v>152</v>
      </c>
      <c r="AZ4390" s="23"/>
      <c r="BA4390" s="25">
        <v>0</v>
      </c>
      <c r="BB4390" t="s">
        <v>48</v>
      </c>
      <c r="BC4390" t="e">
        <v>#N/A</v>
      </c>
      <c r="BD4390" t="e">
        <f>IF(Z4390=BC4390,"OK")</f>
        <v>#N/A</v>
      </c>
      <c r="BE4390">
        <v>0.159</v>
      </c>
      <c r="BF4390">
        <v>4.1999999999999997E-3</v>
      </c>
      <c r="BG4390">
        <v>0</v>
      </c>
      <c r="BH4390">
        <v>0</v>
      </c>
      <c r="BI4390">
        <v>0</v>
      </c>
      <c r="BJ4390">
        <v>0</v>
      </c>
      <c r="BK4390">
        <v>0</v>
      </c>
      <c r="BN4390" s="183"/>
    </row>
    <row r="4391" spans="1:66" ht="25.5" x14ac:dyDescent="0.25">
      <c r="A4391" s="1"/>
      <c r="B4391" s="94">
        <v>4378</v>
      </c>
      <c r="C4391" s="43">
        <v>1051148</v>
      </c>
      <c r="D4391" s="25"/>
      <c r="E4391" s="27" t="s">
        <v>112</v>
      </c>
      <c r="F4391" s="151" t="s">
        <v>21</v>
      </c>
      <c r="G4391" s="41" t="s">
        <v>27</v>
      </c>
      <c r="H4391" s="46" t="str">
        <f>IFERROR(IFERROR(IF(SEARCH("Usystems",$E4391)&gt;0,"Usystems"),IF(SEARCH("RIIFO",$E4391)&gt;0,"RIIFO","Uponor")),"Uponor")</f>
        <v>Uponor</v>
      </c>
      <c r="I4391" s="25" t="str">
        <f>IFERROR(MID($D4391,1,7)+0,"")</f>
        <v/>
      </c>
      <c r="J4391" s="25" t="str">
        <f>IFERROR(MID($D4391,10,7)+0,"")</f>
        <v/>
      </c>
      <c r="K4391" s="25" t="str">
        <f>IFERROR(MID($D4391,19,7)+0,"")</f>
        <v/>
      </c>
      <c r="L4391" s="25" t="str">
        <f>IFERROR(MID($D4391,28,7)+0,"")</f>
        <v/>
      </c>
      <c r="M4391" s="25" t="e">
        <f>IF(IFERROR(MID($Q4391,1,7)+0,"")&lt;1130000,IF(INDEX(C:C,MATCH(LEFT(Q4391,7)+0,I:I,0))&lt;1130000,"",INDEX(C:C,MATCH(LEFT(Q4391,7)+0,I:I,0))),IFERROR(MID($Q4391,1,7)+0,""))</f>
        <v>#N/A</v>
      </c>
      <c r="N4391" s="25" t="str">
        <f>IF(IFERROR(MID($Q4391,10,7)+0,"")&lt;1130000,"",IFERROR(MID($Q4391,10,7)+0,""))</f>
        <v/>
      </c>
      <c r="O4391" s="25" t="str">
        <f>IF(IFERROR(MID($Q4391,19,7)+0,"")&lt;1130000,"",IFERROR(MID($Q4391,19,7)+0,""))</f>
        <v/>
      </c>
      <c r="P4391" s="25" t="e">
        <f>IF(M4391="","",IF(N4391="",M4391,M4391&amp;", "&amp;N4391))</f>
        <v>#N/A</v>
      </c>
      <c r="Q4391" s="25">
        <v>1122305</v>
      </c>
      <c r="R4391" s="25"/>
      <c r="S4391" s="35" t="s">
        <v>110</v>
      </c>
      <c r="T4391" s="25" t="s">
        <v>36</v>
      </c>
      <c r="U4391" s="185">
        <v>542</v>
      </c>
      <c r="V4391" s="188">
        <v>542</v>
      </c>
      <c r="W4391" s="189">
        <v>542</v>
      </c>
      <c r="X4391" s="31">
        <v>542</v>
      </c>
      <c r="Y4391" s="90">
        <f>IFERROR(ROUND(X4391/W4391-1,2),"")</f>
        <v>0</v>
      </c>
      <c r="Z4391" s="31">
        <f>IF(OR(S4391="VLD MLC components",S4391="VLD MLC pipes",S4391="VLD PEX components",S4391="VLD PEX pipes",S4391="VLD PHC components",S4391="VLD PHC pipes",S4391="Controls VLD"),"По запросу",X4391)</f>
        <v>542</v>
      </c>
      <c r="AA4391" s="63">
        <f>ROUND(X4391/1.2,3)</f>
        <v>451.66699999999997</v>
      </c>
      <c r="AB4391" s="23">
        <v>451.66699999999997</v>
      </c>
      <c r="AC4391" s="190">
        <f>IFERROR(ROUND(AA4391/AB4391-1,2),"")</f>
        <v>0</v>
      </c>
      <c r="AD4391" s="25">
        <v>0.159</v>
      </c>
      <c r="AE4391" s="25">
        <v>4.1999999999999997E-3</v>
      </c>
      <c r="AF4391" s="25">
        <v>0</v>
      </c>
      <c r="AG4391" s="25" t="s">
        <v>22</v>
      </c>
      <c r="AH4391" s="25">
        <v>0</v>
      </c>
      <c r="AI4391" s="25">
        <v>0</v>
      </c>
      <c r="AJ4391" s="25" t="s">
        <v>20</v>
      </c>
      <c r="AK4391" s="42" t="s">
        <v>19</v>
      </c>
      <c r="AL4391" s="25" t="s">
        <v>20</v>
      </c>
      <c r="AM4391" s="25">
        <v>25</v>
      </c>
      <c r="AN4391" s="25"/>
      <c r="AO4391" s="25"/>
      <c r="AP4391" s="25"/>
      <c r="AQ4391" s="25"/>
      <c r="AR4391" s="94"/>
      <c r="AS4391" s="157" t="s">
        <v>22</v>
      </c>
      <c r="AT4391" s="93">
        <v>42551</v>
      </c>
      <c r="AU4391" s="92" t="s">
        <v>22</v>
      </c>
      <c r="AV4391" s="91" t="s">
        <v>48</v>
      </c>
      <c r="AW4391" s="92" t="s">
        <v>48</v>
      </c>
      <c r="AX4391" s="92" t="s">
        <v>48</v>
      </c>
      <c r="AY4391" s="91" t="s">
        <v>152</v>
      </c>
      <c r="AZ4391" s="23"/>
      <c r="BA4391" s="25">
        <v>0</v>
      </c>
      <c r="BB4391" t="s">
        <v>48</v>
      </c>
      <c r="BC4391" t="e">
        <v>#N/A</v>
      </c>
      <c r="BD4391" t="e">
        <f>IF(Z4391=BC4391,"OK")</f>
        <v>#N/A</v>
      </c>
      <c r="BE4391">
        <v>0.159</v>
      </c>
      <c r="BF4391">
        <v>4.1999999999999997E-3</v>
      </c>
      <c r="BG4391">
        <v>0</v>
      </c>
      <c r="BH4391">
        <v>0</v>
      </c>
      <c r="BI4391">
        <v>0</v>
      </c>
      <c r="BJ4391">
        <v>0</v>
      </c>
      <c r="BK4391">
        <v>0</v>
      </c>
      <c r="BN4391" s="183"/>
    </row>
    <row r="4392" spans="1:66" ht="25.5" x14ac:dyDescent="0.25">
      <c r="A4392" s="1"/>
      <c r="B4392" s="94">
        <v>4379</v>
      </c>
      <c r="C4392" s="43">
        <v>1053637</v>
      </c>
      <c r="D4392" s="25"/>
      <c r="E4392" s="27" t="s">
        <v>1067</v>
      </c>
      <c r="F4392" s="151" t="s">
        <v>21</v>
      </c>
      <c r="G4392" s="25"/>
      <c r="H4392" s="46" t="str">
        <f>IFERROR(IFERROR(IF(SEARCH("Usystems",$E4392)&gt;0,"Usystems"),IF(SEARCH("RIIFO",$E4392)&gt;0,"RIIFO","Uponor")),"Uponor")</f>
        <v>Uponor</v>
      </c>
      <c r="I4392" s="25" t="str">
        <f>IFERROR(MID($D4392,1,7)+0,"")</f>
        <v/>
      </c>
      <c r="J4392" s="25" t="str">
        <f>IFERROR(MID($D4392,10,7)+0,"")</f>
        <v/>
      </c>
      <c r="K4392" s="25" t="str">
        <f>IFERROR(MID($D4392,19,7)+0,"")</f>
        <v/>
      </c>
      <c r="L4392" s="25" t="str">
        <f>IFERROR(MID($D4392,28,7)+0,"")</f>
        <v/>
      </c>
      <c r="M4392" s="25" t="str">
        <f>IF(IFERROR(MID($Q4392,1,7)+0,"")&lt;1130000,IF(INDEX(C:C,MATCH(LEFT(Q4392,7)+0,I:I,0))&lt;1130000,"",INDEX(C:C,MATCH(LEFT(Q4392,7)+0,I:I,0))),IFERROR(MID($Q4392,1,7)+0,""))</f>
        <v/>
      </c>
      <c r="N4392" s="25" t="str">
        <f>IF(IFERROR(MID($Q4392,10,7)+0,"")&lt;1130000,"",IFERROR(MID($Q4392,10,7)+0,""))</f>
        <v/>
      </c>
      <c r="O4392" s="25" t="str">
        <f>IF(IFERROR(MID($Q4392,19,7)+0,"")&lt;1130000,"",IFERROR(MID($Q4392,19,7)+0,""))</f>
        <v/>
      </c>
      <c r="P4392" s="25" t="str">
        <f>IF(M4392="","",IF(N4392="",M4392,M4392&amp;", "&amp;N4392))</f>
        <v/>
      </c>
      <c r="Q4392" s="25"/>
      <c r="R4392" s="25"/>
      <c r="S4392" s="35" t="s">
        <v>110</v>
      </c>
      <c r="T4392" s="25" t="s">
        <v>36</v>
      </c>
      <c r="U4392" s="185">
        <v>1143</v>
      </c>
      <c r="V4392" s="188">
        <v>1143</v>
      </c>
      <c r="W4392" s="189">
        <v>1143</v>
      </c>
      <c r="X4392" s="31">
        <v>1143</v>
      </c>
      <c r="Y4392" s="90">
        <f>IFERROR(ROUND(X4392/W4392-1,2),"")</f>
        <v>0</v>
      </c>
      <c r="Z4392" s="31">
        <f>IF(OR(S4392="VLD MLC components",S4392="VLD MLC pipes",S4392="VLD PEX components",S4392="VLD PEX pipes",S4392="VLD PHC components",S4392="VLD PHC pipes",S4392="Controls VLD"),"По запросу",X4392)</f>
        <v>1143</v>
      </c>
      <c r="AA4392" s="63">
        <f>ROUND(X4392/1.2,3)</f>
        <v>952.5</v>
      </c>
      <c r="AB4392" s="23">
        <v>952.5</v>
      </c>
      <c r="AC4392" s="190">
        <f>IFERROR(ROUND(AA4392/AB4392-1,2),"")</f>
        <v>0</v>
      </c>
      <c r="AD4392" s="25">
        <v>0.40600000000000003</v>
      </c>
      <c r="AE4392" s="25">
        <v>8.8299999999999993E-3</v>
      </c>
      <c r="AF4392" s="25">
        <v>0</v>
      </c>
      <c r="AG4392" s="25" t="s">
        <v>22</v>
      </c>
      <c r="AH4392" s="25">
        <v>0</v>
      </c>
      <c r="AI4392" s="25">
        <v>0</v>
      </c>
      <c r="AJ4392" s="25" t="s">
        <v>20</v>
      </c>
      <c r="AK4392" s="42" t="s">
        <v>19</v>
      </c>
      <c r="AL4392" s="25" t="s">
        <v>20</v>
      </c>
      <c r="AM4392" s="25">
        <v>1</v>
      </c>
      <c r="AN4392" s="25"/>
      <c r="AO4392" s="25"/>
      <c r="AP4392" s="25"/>
      <c r="AQ4392" s="25"/>
      <c r="AR4392" s="94"/>
      <c r="AS4392" s="157" t="s">
        <v>22</v>
      </c>
      <c r="AT4392" s="93">
        <v>42551</v>
      </c>
      <c r="AU4392" s="92" t="s">
        <v>22</v>
      </c>
      <c r="AV4392" s="91" t="s">
        <v>48</v>
      </c>
      <c r="AW4392" s="92" t="s">
        <v>48</v>
      </c>
      <c r="AX4392" s="92" t="s">
        <v>48</v>
      </c>
      <c r="AY4392" s="91" t="s">
        <v>152</v>
      </c>
      <c r="AZ4392" s="23"/>
      <c r="BA4392" s="25">
        <v>0</v>
      </c>
      <c r="BB4392" t="s">
        <v>48</v>
      </c>
      <c r="BC4392" t="e">
        <v>#N/A</v>
      </c>
      <c r="BD4392" t="e">
        <f>IF(Z4392=BC4392,"OK")</f>
        <v>#N/A</v>
      </c>
      <c r="BE4392">
        <v>0.40600000000000003</v>
      </c>
      <c r="BF4392">
        <v>8.8299999999999993E-3</v>
      </c>
      <c r="BG4392">
        <v>0</v>
      </c>
      <c r="BH4392">
        <v>0</v>
      </c>
      <c r="BI4392">
        <v>0</v>
      </c>
      <c r="BJ4392">
        <v>0</v>
      </c>
      <c r="BK4392">
        <v>0</v>
      </c>
      <c r="BN4392" s="183"/>
    </row>
    <row r="4393" spans="1:66" ht="25.5" x14ac:dyDescent="0.25">
      <c r="A4393" s="1"/>
      <c r="B4393" s="94">
        <v>4380</v>
      </c>
      <c r="C4393" s="43">
        <v>1051140</v>
      </c>
      <c r="D4393" s="25"/>
      <c r="E4393" s="27" t="s">
        <v>1066</v>
      </c>
      <c r="F4393" s="151" t="s">
        <v>21</v>
      </c>
      <c r="G4393" s="41" t="s">
        <v>585</v>
      </c>
      <c r="H4393" s="46" t="str">
        <f>IFERROR(IFERROR(IF(SEARCH("Usystems",$E4393)&gt;0,"Usystems"),IF(SEARCH("RIIFO",$E4393)&gt;0,"RIIFO","Uponor")),"Uponor")</f>
        <v>Uponor</v>
      </c>
      <c r="I4393" s="25" t="str">
        <f>IFERROR(MID($D4393,1,7)+0,"")</f>
        <v/>
      </c>
      <c r="J4393" s="25" t="str">
        <f>IFERROR(MID($D4393,10,7)+0,"")</f>
        <v/>
      </c>
      <c r="K4393" s="25" t="str">
        <f>IFERROR(MID($D4393,19,7)+0,"")</f>
        <v/>
      </c>
      <c r="L4393" s="25" t="str">
        <f>IFERROR(MID($D4393,28,7)+0,"")</f>
        <v/>
      </c>
      <c r="M4393" s="25" t="str">
        <f>IF(IFERROR(MID($Q4393,1,7)+0,"")&lt;1130000,IF(INDEX(C:C,MATCH(LEFT(Q4393,7)+0,I:I,0))&lt;1130000,"",INDEX(C:C,MATCH(LEFT(Q4393,7)+0,I:I,0))),IFERROR(MID($Q4393,1,7)+0,""))</f>
        <v/>
      </c>
      <c r="N4393" s="25" t="str">
        <f>IF(IFERROR(MID($Q4393,10,7)+0,"")&lt;1130000,"",IFERROR(MID($Q4393,10,7)+0,""))</f>
        <v/>
      </c>
      <c r="O4393" s="25" t="str">
        <f>IF(IFERROR(MID($Q4393,19,7)+0,"")&lt;1130000,"",IFERROR(MID($Q4393,19,7)+0,""))</f>
        <v/>
      </c>
      <c r="P4393" s="25" t="str">
        <f>IF(M4393="","",IF(N4393="",M4393,M4393&amp;", "&amp;N4393))</f>
        <v/>
      </c>
      <c r="Q4393" s="25"/>
      <c r="R4393" s="25"/>
      <c r="S4393" s="35" t="s">
        <v>110</v>
      </c>
      <c r="T4393" s="25" t="s">
        <v>36</v>
      </c>
      <c r="U4393" s="185">
        <v>305.58</v>
      </c>
      <c r="V4393" s="188">
        <v>305.58</v>
      </c>
      <c r="W4393" s="189">
        <v>305.58</v>
      </c>
      <c r="X4393" s="31">
        <v>305.58</v>
      </c>
      <c r="Y4393" s="90">
        <f>IFERROR(ROUND(X4393/W4393-1,2),"")</f>
        <v>0</v>
      </c>
      <c r="Z4393" s="31">
        <f>IF(OR(S4393="VLD MLC components",S4393="VLD MLC pipes",S4393="VLD PEX components",S4393="VLD PEX pipes",S4393="VLD PHC components",S4393="VLD PHC pipes",S4393="Controls VLD"),"По запросу",X4393)</f>
        <v>305.58</v>
      </c>
      <c r="AA4393" s="63">
        <f>ROUND(X4393/1.2,3)</f>
        <v>254.65</v>
      </c>
      <c r="AB4393" s="23">
        <v>254.65</v>
      </c>
      <c r="AC4393" s="190">
        <f>IFERROR(ROUND(AA4393/AB4393-1,2),"")</f>
        <v>0</v>
      </c>
      <c r="AD4393" s="25">
        <v>1.7999999999999999E-2</v>
      </c>
      <c r="AE4393" s="25">
        <v>3.4000000000000002E-4</v>
      </c>
      <c r="AF4393" s="25">
        <v>39</v>
      </c>
      <c r="AG4393" s="25">
        <v>39</v>
      </c>
      <c r="AH4393" s="25">
        <v>39</v>
      </c>
      <c r="AI4393" s="25">
        <v>39</v>
      </c>
      <c r="AJ4393" s="25" t="s">
        <v>20</v>
      </c>
      <c r="AK4393" s="22" t="s">
        <v>20</v>
      </c>
      <c r="AL4393" s="25" t="s">
        <v>20</v>
      </c>
      <c r="AM4393" s="25">
        <v>1</v>
      </c>
      <c r="AN4393" s="25"/>
      <c r="AO4393" s="25"/>
      <c r="AP4393" s="25"/>
      <c r="AQ4393" s="25"/>
      <c r="AR4393" s="94"/>
      <c r="AS4393" s="157">
        <v>39</v>
      </c>
      <c r="AT4393" s="93">
        <v>42551</v>
      </c>
      <c r="AU4393" s="92" t="s">
        <v>22</v>
      </c>
      <c r="AV4393" s="91" t="s">
        <v>152</v>
      </c>
      <c r="AW4393" s="92" t="s">
        <v>152</v>
      </c>
      <c r="AX4393" s="92" t="s">
        <v>48</v>
      </c>
      <c r="AY4393" s="91" t="s">
        <v>152</v>
      </c>
      <c r="AZ4393" s="23"/>
      <c r="BA4393" s="25" t="s">
        <v>914</v>
      </c>
      <c r="BB4393" t="s">
        <v>25</v>
      </c>
      <c r="BC4393">
        <v>305.58</v>
      </c>
      <c r="BD4393" t="str">
        <f>IF(Z4393=BC4393,"OK")</f>
        <v>OK</v>
      </c>
      <c r="BE4393">
        <v>1.7999999999999999E-2</v>
      </c>
      <c r="BF4393">
        <v>3.4000000000000002E-4</v>
      </c>
      <c r="BG4393">
        <v>0</v>
      </c>
      <c r="BH4393">
        <v>0</v>
      </c>
      <c r="BI4393">
        <v>0</v>
      </c>
      <c r="BJ4393">
        <v>0</v>
      </c>
      <c r="BK4393">
        <v>0</v>
      </c>
      <c r="BN4393" s="183"/>
    </row>
    <row r="4394" spans="1:66" ht="25.5" x14ac:dyDescent="0.25">
      <c r="A4394" s="1"/>
      <c r="B4394" s="94">
        <v>4381</v>
      </c>
      <c r="C4394" s="43">
        <v>1053708</v>
      </c>
      <c r="D4394" s="25"/>
      <c r="E4394" s="27" t="s">
        <v>1065</v>
      </c>
      <c r="F4394" s="151" t="s">
        <v>21</v>
      </c>
      <c r="G4394" s="25"/>
      <c r="H4394" s="46" t="str">
        <f>IFERROR(IFERROR(IF(SEARCH("Usystems",$E4394)&gt;0,"Usystems"),IF(SEARCH("RIIFO",$E4394)&gt;0,"RIIFO","Uponor")),"Uponor")</f>
        <v>Uponor</v>
      </c>
      <c r="I4394" s="25" t="str">
        <f>IFERROR(MID($D4394,1,7)+0,"")</f>
        <v/>
      </c>
      <c r="J4394" s="25" t="str">
        <f>IFERROR(MID($D4394,10,7)+0,"")</f>
        <v/>
      </c>
      <c r="K4394" s="25" t="str">
        <f>IFERROR(MID($D4394,19,7)+0,"")</f>
        <v/>
      </c>
      <c r="L4394" s="25" t="str">
        <f>IFERROR(MID($D4394,28,7)+0,"")</f>
        <v/>
      </c>
      <c r="M4394" s="25" t="str">
        <f>IF(IFERROR(MID($Q4394,1,7)+0,"")&lt;1130000,IF(INDEX(C:C,MATCH(LEFT(Q4394,7)+0,I:I,0))&lt;1130000,"",INDEX(C:C,MATCH(LEFT(Q4394,7)+0,I:I,0))),IFERROR(MID($Q4394,1,7)+0,""))</f>
        <v/>
      </c>
      <c r="N4394" s="25" t="str">
        <f>IF(IFERROR(MID($Q4394,10,7)+0,"")&lt;1130000,"",IFERROR(MID($Q4394,10,7)+0,""))</f>
        <v/>
      </c>
      <c r="O4394" s="25" t="str">
        <f>IF(IFERROR(MID($Q4394,19,7)+0,"")&lt;1130000,"",IFERROR(MID($Q4394,19,7)+0,""))</f>
        <v/>
      </c>
      <c r="P4394" s="25" t="str">
        <f>IF(M4394="","",IF(N4394="",M4394,M4394&amp;", "&amp;N4394))</f>
        <v/>
      </c>
      <c r="Q4394" s="25"/>
      <c r="R4394" s="25"/>
      <c r="S4394" s="35" t="s">
        <v>110</v>
      </c>
      <c r="T4394" s="25" t="s">
        <v>36</v>
      </c>
      <c r="U4394" s="185">
        <v>348.24</v>
      </c>
      <c r="V4394" s="188">
        <v>348.24</v>
      </c>
      <c r="W4394" s="189">
        <v>348.24</v>
      </c>
      <c r="X4394" s="31">
        <v>348.24</v>
      </c>
      <c r="Y4394" s="90">
        <f>IFERROR(ROUND(X4394/W4394-1,2),"")</f>
        <v>0</v>
      </c>
      <c r="Z4394" s="31">
        <f>IF(OR(S4394="VLD MLC components",S4394="VLD MLC pipes",S4394="VLD PEX components",S4394="VLD PEX pipes",S4394="VLD PHC components",S4394="VLD PHC pipes",S4394="Controls VLD"),"По запросу",X4394)</f>
        <v>348.24</v>
      </c>
      <c r="AA4394" s="63">
        <f>ROUND(X4394/1.2,3)</f>
        <v>290.2</v>
      </c>
      <c r="AB4394" s="23">
        <v>290.2</v>
      </c>
      <c r="AC4394" s="190">
        <f>IFERROR(ROUND(AA4394/AB4394-1,2),"")</f>
        <v>0</v>
      </c>
      <c r="AD4394" s="25">
        <v>2.5999999999999999E-2</v>
      </c>
      <c r="AE4394" s="25">
        <v>5.9999999999999995E-4</v>
      </c>
      <c r="AF4394" s="25">
        <v>0</v>
      </c>
      <c r="AG4394" s="25" t="s">
        <v>22</v>
      </c>
      <c r="AH4394" s="25">
        <v>0</v>
      </c>
      <c r="AI4394" s="25">
        <v>0</v>
      </c>
      <c r="AJ4394" s="25" t="s">
        <v>20</v>
      </c>
      <c r="AK4394" s="42" t="s">
        <v>19</v>
      </c>
      <c r="AL4394" s="25" t="s">
        <v>20</v>
      </c>
      <c r="AM4394" s="25">
        <v>45</v>
      </c>
      <c r="AN4394" s="25"/>
      <c r="AO4394" s="25"/>
      <c r="AP4394" s="25"/>
      <c r="AQ4394" s="25"/>
      <c r="AR4394" s="94"/>
      <c r="AS4394" s="157" t="s">
        <v>22</v>
      </c>
      <c r="AT4394" s="93">
        <v>42653</v>
      </c>
      <c r="AU4394" s="92" t="s">
        <v>22</v>
      </c>
      <c r="AV4394" s="91" t="s">
        <v>48</v>
      </c>
      <c r="AW4394" s="92" t="s">
        <v>48</v>
      </c>
      <c r="AX4394" s="92" t="s">
        <v>48</v>
      </c>
      <c r="AY4394" s="91" t="s">
        <v>152</v>
      </c>
      <c r="AZ4394" s="23"/>
      <c r="BA4394" s="25">
        <v>0</v>
      </c>
      <c r="BB4394" t="s">
        <v>48</v>
      </c>
      <c r="BC4394" t="e">
        <v>#N/A</v>
      </c>
      <c r="BD4394" t="e">
        <f>IF(Z4394=BC4394,"OK")</f>
        <v>#N/A</v>
      </c>
      <c r="BE4394">
        <v>2.5999999999999999E-2</v>
      </c>
      <c r="BF4394">
        <v>5.9999999999999995E-4</v>
      </c>
      <c r="BG4394">
        <v>0</v>
      </c>
      <c r="BH4394">
        <v>0</v>
      </c>
      <c r="BI4394">
        <v>0</v>
      </c>
      <c r="BJ4394">
        <v>0</v>
      </c>
      <c r="BK4394">
        <v>0</v>
      </c>
      <c r="BN4394" s="183"/>
    </row>
    <row r="4395" spans="1:66" ht="25.5" x14ac:dyDescent="0.25">
      <c r="A4395" s="1"/>
      <c r="B4395" s="94">
        <v>4382</v>
      </c>
      <c r="C4395" s="43">
        <v>1051141</v>
      </c>
      <c r="D4395" s="25"/>
      <c r="E4395" s="27" t="s">
        <v>1064</v>
      </c>
      <c r="F4395" s="151" t="s">
        <v>21</v>
      </c>
      <c r="G4395" s="25"/>
      <c r="H4395" s="46" t="str">
        <f>IFERROR(IFERROR(IF(SEARCH("Usystems",$E4395)&gt;0,"Usystems"),IF(SEARCH("RIIFO",$E4395)&gt;0,"RIIFO","Uponor")),"Uponor")</f>
        <v>Uponor</v>
      </c>
      <c r="I4395" s="25" t="str">
        <f>IFERROR(MID($D4395,1,7)+0,"")</f>
        <v/>
      </c>
      <c r="J4395" s="25" t="str">
        <f>IFERROR(MID($D4395,10,7)+0,"")</f>
        <v/>
      </c>
      <c r="K4395" s="25" t="str">
        <f>IFERROR(MID($D4395,19,7)+0,"")</f>
        <v/>
      </c>
      <c r="L4395" s="25" t="str">
        <f>IFERROR(MID($D4395,28,7)+0,"")</f>
        <v/>
      </c>
      <c r="M4395" s="25" t="str">
        <f>IF(IFERROR(MID($Q4395,1,7)+0,"")&lt;1130000,IF(INDEX(C:C,MATCH(LEFT(Q4395,7)+0,I:I,0))&lt;1130000,"",INDEX(C:C,MATCH(LEFT(Q4395,7)+0,I:I,0))),IFERROR(MID($Q4395,1,7)+0,""))</f>
        <v/>
      </c>
      <c r="N4395" s="25" t="str">
        <f>IF(IFERROR(MID($Q4395,10,7)+0,"")&lt;1130000,"",IFERROR(MID($Q4395,10,7)+0,""))</f>
        <v/>
      </c>
      <c r="O4395" s="25" t="str">
        <f>IF(IFERROR(MID($Q4395,19,7)+0,"")&lt;1130000,"",IFERROR(MID($Q4395,19,7)+0,""))</f>
        <v/>
      </c>
      <c r="P4395" s="25" t="str">
        <f>IF(M4395="","",IF(N4395="",M4395,M4395&amp;", "&amp;N4395))</f>
        <v/>
      </c>
      <c r="Q4395" s="25"/>
      <c r="R4395" s="25"/>
      <c r="S4395" s="35" t="s">
        <v>110</v>
      </c>
      <c r="T4395" s="25" t="s">
        <v>36</v>
      </c>
      <c r="U4395" s="185">
        <v>369.58</v>
      </c>
      <c r="V4395" s="188">
        <v>369.58</v>
      </c>
      <c r="W4395" s="189">
        <v>369.58</v>
      </c>
      <c r="X4395" s="31">
        <v>369.58</v>
      </c>
      <c r="Y4395" s="90">
        <f>IFERROR(ROUND(X4395/W4395-1,2),"")</f>
        <v>0</v>
      </c>
      <c r="Z4395" s="31">
        <f>IF(OR(S4395="VLD MLC components",S4395="VLD MLC pipes",S4395="VLD PEX components",S4395="VLD PEX pipes",S4395="VLD PHC components",S4395="VLD PHC pipes",S4395="Controls VLD"),"По запросу",X4395)</f>
        <v>369.58</v>
      </c>
      <c r="AA4395" s="63">
        <f>ROUND(X4395/1.2,3)</f>
        <v>307.983</v>
      </c>
      <c r="AB4395" s="23">
        <v>307.983</v>
      </c>
      <c r="AC4395" s="190">
        <f>IFERROR(ROUND(AA4395/AB4395-1,2),"")</f>
        <v>0</v>
      </c>
      <c r="AD4395" s="25">
        <v>3.1E-2</v>
      </c>
      <c r="AE4395" s="25">
        <v>8.9999999999999998E-4</v>
      </c>
      <c r="AF4395" s="25">
        <v>0</v>
      </c>
      <c r="AG4395" s="25" t="s">
        <v>22</v>
      </c>
      <c r="AH4395" s="25">
        <v>0</v>
      </c>
      <c r="AI4395" s="25">
        <v>0</v>
      </c>
      <c r="AJ4395" s="25" t="s">
        <v>20</v>
      </c>
      <c r="AK4395" s="42" t="s">
        <v>19</v>
      </c>
      <c r="AL4395" s="25" t="s">
        <v>20</v>
      </c>
      <c r="AM4395" s="25">
        <v>30</v>
      </c>
      <c r="AN4395" s="25"/>
      <c r="AO4395" s="25"/>
      <c r="AP4395" s="25"/>
      <c r="AQ4395" s="25"/>
      <c r="AR4395" s="94"/>
      <c r="AS4395" s="157" t="s">
        <v>22</v>
      </c>
      <c r="AT4395" s="93">
        <v>42551</v>
      </c>
      <c r="AU4395" s="92" t="s">
        <v>22</v>
      </c>
      <c r="AV4395" s="91" t="s">
        <v>48</v>
      </c>
      <c r="AW4395" s="92" t="s">
        <v>48</v>
      </c>
      <c r="AX4395" s="92" t="s">
        <v>48</v>
      </c>
      <c r="AY4395" s="91" t="s">
        <v>152</v>
      </c>
      <c r="AZ4395" s="23"/>
      <c r="BA4395" s="25">
        <v>0</v>
      </c>
      <c r="BB4395" t="s">
        <v>48</v>
      </c>
      <c r="BC4395" t="e">
        <v>#N/A</v>
      </c>
      <c r="BD4395" t="e">
        <f>IF(Z4395=BC4395,"OK")</f>
        <v>#N/A</v>
      </c>
      <c r="BE4395">
        <v>3.1E-2</v>
      </c>
      <c r="BF4395">
        <v>8.9999999999999998E-4</v>
      </c>
      <c r="BG4395">
        <v>0</v>
      </c>
      <c r="BH4395">
        <v>0</v>
      </c>
      <c r="BI4395">
        <v>0</v>
      </c>
      <c r="BJ4395">
        <v>0</v>
      </c>
      <c r="BK4395">
        <v>0</v>
      </c>
      <c r="BN4395" s="183"/>
    </row>
    <row r="4396" spans="1:66" ht="25.5" x14ac:dyDescent="0.25">
      <c r="A4396" s="1"/>
      <c r="B4396" s="94">
        <v>4383</v>
      </c>
      <c r="C4396" s="43">
        <v>1053712</v>
      </c>
      <c r="D4396" s="25"/>
      <c r="E4396" s="48" t="s">
        <v>1063</v>
      </c>
      <c r="F4396" s="151" t="s">
        <v>21</v>
      </c>
      <c r="G4396" s="25"/>
      <c r="H4396" s="46" t="str">
        <f>IFERROR(IFERROR(IF(SEARCH("Usystems",$E4396)&gt;0,"Usystems"),IF(SEARCH("RIIFO",$E4396)&gt;0,"RIIFO","Uponor")),"Uponor")</f>
        <v>Uponor</v>
      </c>
      <c r="I4396" s="25" t="str">
        <f>IFERROR(MID($D4396,1,7)+0,"")</f>
        <v/>
      </c>
      <c r="J4396" s="25" t="str">
        <f>IFERROR(MID($D4396,10,7)+0,"")</f>
        <v/>
      </c>
      <c r="K4396" s="25" t="str">
        <f>IFERROR(MID($D4396,19,7)+0,"")</f>
        <v/>
      </c>
      <c r="L4396" s="25" t="str">
        <f>IFERROR(MID($D4396,28,7)+0,"")</f>
        <v/>
      </c>
      <c r="M4396" s="25" t="str">
        <f>IF(IFERROR(MID($Q4396,1,7)+0,"")&lt;1130000,IF(INDEX(C:C,MATCH(LEFT(Q4396,7)+0,I:I,0))&lt;1130000,"",INDEX(C:C,MATCH(LEFT(Q4396,7)+0,I:I,0))),IFERROR(MID($Q4396,1,7)+0,""))</f>
        <v/>
      </c>
      <c r="N4396" s="25" t="str">
        <f>IF(IFERROR(MID($Q4396,10,7)+0,"")&lt;1130000,"",IFERROR(MID($Q4396,10,7)+0,""))</f>
        <v/>
      </c>
      <c r="O4396" s="25" t="str">
        <f>IF(IFERROR(MID($Q4396,19,7)+0,"")&lt;1130000,"",IFERROR(MID($Q4396,19,7)+0,""))</f>
        <v/>
      </c>
      <c r="P4396" s="25" t="str">
        <f>IF(M4396="","",IF(N4396="",M4396,M4396&amp;", "&amp;N4396))</f>
        <v/>
      </c>
      <c r="Q4396" s="25"/>
      <c r="R4396" s="25"/>
      <c r="S4396" s="35" t="s">
        <v>110</v>
      </c>
      <c r="T4396" s="25" t="s">
        <v>36</v>
      </c>
      <c r="U4396" s="185">
        <v>395.61</v>
      </c>
      <c r="V4396" s="188">
        <v>395.61</v>
      </c>
      <c r="W4396" s="189">
        <v>395.61</v>
      </c>
      <c r="X4396" s="31">
        <v>395.61</v>
      </c>
      <c r="Y4396" s="90">
        <f>IFERROR(ROUND(X4396/W4396-1,2),"")</f>
        <v>0</v>
      </c>
      <c r="Z4396" s="31">
        <f>IF(OR(S4396="VLD MLC components",S4396="VLD MLC pipes",S4396="VLD PEX components",S4396="VLD PEX pipes",S4396="VLD PHC components",S4396="VLD PHC pipes",S4396="Controls VLD"),"По запросу",X4396)</f>
        <v>395.61</v>
      </c>
      <c r="AA4396" s="63">
        <f>ROUND(X4396/1.2,3)</f>
        <v>329.67500000000001</v>
      </c>
      <c r="AB4396" s="23">
        <v>329.67500000000001</v>
      </c>
      <c r="AC4396" s="190">
        <f>IFERROR(ROUND(AA4396/AB4396-1,2),"")</f>
        <v>0</v>
      </c>
      <c r="AD4396" s="25">
        <v>6.6000000000000003E-2</v>
      </c>
      <c r="AE4396" s="25">
        <v>2.0999999999999999E-3</v>
      </c>
      <c r="AF4396" s="25">
        <v>0</v>
      </c>
      <c r="AG4396" s="25" t="s">
        <v>22</v>
      </c>
      <c r="AH4396" s="25">
        <v>0</v>
      </c>
      <c r="AI4396" s="25">
        <v>0</v>
      </c>
      <c r="AJ4396" s="25" t="s">
        <v>20</v>
      </c>
      <c r="AK4396" s="42" t="s">
        <v>19</v>
      </c>
      <c r="AL4396" s="25" t="s">
        <v>20</v>
      </c>
      <c r="AM4396" s="25">
        <v>25</v>
      </c>
      <c r="AN4396" s="25"/>
      <c r="AO4396" s="25"/>
      <c r="AP4396" s="25"/>
      <c r="AQ4396" s="25"/>
      <c r="AR4396" s="94"/>
      <c r="AS4396" s="157" t="s">
        <v>22</v>
      </c>
      <c r="AT4396" s="93">
        <v>42551</v>
      </c>
      <c r="AU4396" s="92" t="s">
        <v>22</v>
      </c>
      <c r="AV4396" s="91" t="s">
        <v>48</v>
      </c>
      <c r="AW4396" s="92" t="s">
        <v>48</v>
      </c>
      <c r="AX4396" s="92" t="s">
        <v>48</v>
      </c>
      <c r="AY4396" s="91" t="s">
        <v>152</v>
      </c>
      <c r="AZ4396" s="23"/>
      <c r="BA4396" s="25">
        <v>0</v>
      </c>
      <c r="BB4396" t="s">
        <v>48</v>
      </c>
      <c r="BC4396" t="e">
        <v>#N/A</v>
      </c>
      <c r="BD4396" t="e">
        <f>IF(Z4396=BC4396,"OK")</f>
        <v>#N/A</v>
      </c>
      <c r="BE4396">
        <v>6.6000000000000003E-2</v>
      </c>
      <c r="BF4396">
        <v>2.0999999999999999E-3</v>
      </c>
      <c r="BG4396">
        <v>0</v>
      </c>
      <c r="BH4396">
        <v>0</v>
      </c>
      <c r="BI4396">
        <v>0</v>
      </c>
      <c r="BJ4396">
        <v>0</v>
      </c>
      <c r="BK4396">
        <v>0</v>
      </c>
      <c r="BN4396" s="183"/>
    </row>
    <row r="4397" spans="1:66" ht="25.5" x14ac:dyDescent="0.25">
      <c r="A4397" s="1"/>
      <c r="B4397" s="94">
        <v>4384</v>
      </c>
      <c r="C4397" s="43">
        <v>1122308</v>
      </c>
      <c r="D4397" s="25">
        <v>1053714</v>
      </c>
      <c r="E4397" s="48" t="s">
        <v>113</v>
      </c>
      <c r="F4397" s="151" t="s">
        <v>655</v>
      </c>
      <c r="G4397" s="25"/>
      <c r="H4397" s="46" t="str">
        <f>IFERROR(IFERROR(IF(SEARCH("Usystems",$E4397)&gt;0,"Usystems"),IF(SEARCH("RIIFO",$E4397)&gt;0,"RIIFO","Uponor")),"Uponor")</f>
        <v>Uponor</v>
      </c>
      <c r="I4397" s="25">
        <f>IFERROR(MID($D4397,1,7)+0,"")</f>
        <v>1053714</v>
      </c>
      <c r="J4397" s="25" t="str">
        <f>IFERROR(MID($D4397,10,7)+0,"")</f>
        <v/>
      </c>
      <c r="K4397" s="25" t="str">
        <f>IFERROR(MID($D4397,19,7)+0,"")</f>
        <v/>
      </c>
      <c r="L4397" s="25" t="str">
        <f>IFERROR(MID($D4397,28,7)+0,"")</f>
        <v/>
      </c>
      <c r="M4397" s="25" t="str">
        <f>IF(IFERROR(MID($Q4397,1,7)+0,"")&lt;1130000,IF(INDEX(C:C,MATCH(LEFT(Q4397,7)+0,I:I,0))&lt;1130000,"",INDEX(C:C,MATCH(LEFT(Q4397,7)+0,I:I,0))),IFERROR(MID($Q4397,1,7)+0,""))</f>
        <v/>
      </c>
      <c r="N4397" s="25" t="str">
        <f>IF(IFERROR(MID($Q4397,10,7)+0,"")&lt;1130000,"",IFERROR(MID($Q4397,10,7)+0,""))</f>
        <v/>
      </c>
      <c r="O4397" s="25" t="str">
        <f>IF(IFERROR(MID($Q4397,19,7)+0,"")&lt;1130000,"",IFERROR(MID($Q4397,19,7)+0,""))</f>
        <v/>
      </c>
      <c r="P4397" s="25" t="str">
        <f>IF(M4397="","",IF(N4397="",M4397,M4397&amp;", "&amp;N4397))</f>
        <v/>
      </c>
      <c r="Q4397" s="25"/>
      <c r="R4397" s="25"/>
      <c r="S4397" s="35" t="s">
        <v>110</v>
      </c>
      <c r="T4397" s="25" t="s">
        <v>36</v>
      </c>
      <c r="U4397" s="185">
        <v>542</v>
      </c>
      <c r="V4397" s="188">
        <v>542</v>
      </c>
      <c r="W4397" s="189">
        <v>542</v>
      </c>
      <c r="X4397" s="31">
        <v>542</v>
      </c>
      <c r="Y4397" s="90">
        <f>IFERROR(ROUND(X4397/W4397-1,2),"")</f>
        <v>0</v>
      </c>
      <c r="Z4397" s="31">
        <f>IF(OR(S4397="VLD MLC components",S4397="VLD MLC pipes",S4397="VLD PEX components",S4397="VLD PEX pipes",S4397="VLD PHC components",S4397="VLD PHC pipes",S4397="Controls VLD"),"По запросу",X4397)</f>
        <v>542</v>
      </c>
      <c r="AA4397" s="63">
        <f>ROUND(X4397/1.2,3)</f>
        <v>451.66699999999997</v>
      </c>
      <c r="AB4397" s="23">
        <v>451.66699999999997</v>
      </c>
      <c r="AC4397" s="190">
        <f>IFERROR(ROUND(AA4397/AB4397-1,2),"")</f>
        <v>0</v>
      </c>
      <c r="AD4397" s="25">
        <v>0.16</v>
      </c>
      <c r="AE4397" s="25">
        <v>4.1999999999999997E-3</v>
      </c>
      <c r="AF4397" s="25">
        <v>0</v>
      </c>
      <c r="AG4397" s="25" t="s">
        <v>22</v>
      </c>
      <c r="AH4397" s="25">
        <v>0</v>
      </c>
      <c r="AI4397" s="25">
        <v>0</v>
      </c>
      <c r="AJ4397" s="25" t="s">
        <v>20</v>
      </c>
      <c r="AK4397" s="42" t="s">
        <v>19</v>
      </c>
      <c r="AL4397" s="25" t="s">
        <v>20</v>
      </c>
      <c r="AM4397" s="25">
        <v>25</v>
      </c>
      <c r="AN4397" s="25"/>
      <c r="AO4397" s="25"/>
      <c r="AP4397" s="25"/>
      <c r="AQ4397" s="25"/>
      <c r="AR4397" s="94"/>
      <c r="AS4397" s="157" t="s">
        <v>22</v>
      </c>
      <c r="AT4397" s="93">
        <v>44522</v>
      </c>
      <c r="AU4397" s="92" t="s">
        <v>22</v>
      </c>
      <c r="AV4397" s="91" t="s">
        <v>48</v>
      </c>
      <c r="AW4397" s="92" t="s">
        <v>48</v>
      </c>
      <c r="AX4397" s="92" t="s">
        <v>48</v>
      </c>
      <c r="AY4397" s="91" t="s">
        <v>152</v>
      </c>
      <c r="AZ4397" s="23"/>
      <c r="BA4397" s="25">
        <v>0</v>
      </c>
      <c r="BB4397" t="s">
        <v>48</v>
      </c>
      <c r="BC4397" t="e">
        <v>#N/A</v>
      </c>
      <c r="BD4397" t="e">
        <f>IF(Z4397=BC4397,"OK")</f>
        <v>#N/A</v>
      </c>
      <c r="BE4397">
        <v>0.16</v>
      </c>
      <c r="BF4397">
        <v>4.1999999999999997E-3</v>
      </c>
      <c r="BG4397">
        <v>0</v>
      </c>
      <c r="BH4397">
        <v>0</v>
      </c>
      <c r="BI4397">
        <v>0</v>
      </c>
      <c r="BJ4397">
        <v>0</v>
      </c>
      <c r="BK4397">
        <v>0</v>
      </c>
      <c r="BN4397" s="183"/>
    </row>
    <row r="4398" spans="1:66" ht="25.5" x14ac:dyDescent="0.25">
      <c r="A4398" s="1"/>
      <c r="B4398" s="94">
        <v>4385</v>
      </c>
      <c r="C4398" s="43">
        <v>1053714</v>
      </c>
      <c r="D4398" s="25"/>
      <c r="E4398" s="36" t="s">
        <v>113</v>
      </c>
      <c r="F4398" s="151" t="s">
        <v>655</v>
      </c>
      <c r="G4398" s="41" t="s">
        <v>585</v>
      </c>
      <c r="H4398" s="46" t="str">
        <f>IFERROR(IFERROR(IF(SEARCH("Usystems",$E4398)&gt;0,"Usystems"),IF(SEARCH("RIIFO",$E4398)&gt;0,"RIIFO","Uponor")),"Uponor")</f>
        <v>Uponor</v>
      </c>
      <c r="I4398" s="25" t="str">
        <f>IFERROR(MID($D4398,1,7)+0,"")</f>
        <v/>
      </c>
      <c r="J4398" s="25" t="str">
        <f>IFERROR(MID($D4398,10,7)+0,"")</f>
        <v/>
      </c>
      <c r="K4398" s="25" t="str">
        <f>IFERROR(MID($D4398,19,7)+0,"")</f>
        <v/>
      </c>
      <c r="L4398" s="25" t="str">
        <f>IFERROR(MID($D4398,28,7)+0,"")</f>
        <v/>
      </c>
      <c r="M4398" s="25" t="e">
        <f>IF(IFERROR(MID($Q4398,1,7)+0,"")&lt;1130000,IF(INDEX(C:C,MATCH(LEFT(Q4398,7)+0,I:I,0))&lt;1130000,"",INDEX(C:C,MATCH(LEFT(Q4398,7)+0,I:I,0))),IFERROR(MID($Q4398,1,7)+0,""))</f>
        <v>#N/A</v>
      </c>
      <c r="N4398" s="25" t="str">
        <f>IF(IFERROR(MID($Q4398,10,7)+0,"")&lt;1130000,"",IFERROR(MID($Q4398,10,7)+0,""))</f>
        <v/>
      </c>
      <c r="O4398" s="25" t="str">
        <f>IF(IFERROR(MID($Q4398,19,7)+0,"")&lt;1130000,"",IFERROR(MID($Q4398,19,7)+0,""))</f>
        <v/>
      </c>
      <c r="P4398" s="25" t="e">
        <f>IF(M4398="","",IF(N4398="",M4398,M4398&amp;", "&amp;N4398))</f>
        <v>#N/A</v>
      </c>
      <c r="Q4398" s="25">
        <v>1122308</v>
      </c>
      <c r="R4398" s="25"/>
      <c r="S4398" s="35" t="s">
        <v>110</v>
      </c>
      <c r="T4398" s="25" t="s">
        <v>36</v>
      </c>
      <c r="U4398" s="185">
        <v>542</v>
      </c>
      <c r="V4398" s="188">
        <v>542</v>
      </c>
      <c r="W4398" s="189">
        <v>542</v>
      </c>
      <c r="X4398" s="31">
        <v>542</v>
      </c>
      <c r="Y4398" s="90">
        <f>IFERROR(ROUND(X4398/W4398-1,2),"")</f>
        <v>0</v>
      </c>
      <c r="Z4398" s="31">
        <f>IF(OR(S4398="VLD MLC components",S4398="VLD MLC pipes",S4398="VLD PEX components",S4398="VLD PEX pipes",S4398="VLD PHC components",S4398="VLD PHC pipes",S4398="Controls VLD"),"По запросу",X4398)</f>
        <v>542</v>
      </c>
      <c r="AA4398" s="63">
        <f>ROUND(X4398/1.2,3)</f>
        <v>451.66699999999997</v>
      </c>
      <c r="AB4398" s="23">
        <v>451.66699999999997</v>
      </c>
      <c r="AC4398" s="190">
        <f>IFERROR(ROUND(AA4398/AB4398-1,2),"")</f>
        <v>0</v>
      </c>
      <c r="AD4398" s="25">
        <v>0.16</v>
      </c>
      <c r="AE4398" s="25">
        <v>4.1999999999999997E-3</v>
      </c>
      <c r="AF4398" s="25">
        <v>1505</v>
      </c>
      <c r="AG4398" s="25">
        <v>1505</v>
      </c>
      <c r="AH4398" s="25">
        <v>1505</v>
      </c>
      <c r="AI4398" s="25">
        <v>1505</v>
      </c>
      <c r="AJ4398" s="25" t="s">
        <v>20</v>
      </c>
      <c r="AK4398" s="22" t="s">
        <v>20</v>
      </c>
      <c r="AL4398" s="25" t="s">
        <v>20</v>
      </c>
      <c r="AM4398" s="25">
        <v>25</v>
      </c>
      <c r="AN4398" s="25"/>
      <c r="AO4398" s="25"/>
      <c r="AP4398" s="25"/>
      <c r="AQ4398" s="25"/>
      <c r="AR4398" s="94"/>
      <c r="AS4398" s="157">
        <v>1505</v>
      </c>
      <c r="AT4398" s="93">
        <v>42551</v>
      </c>
      <c r="AU4398" s="92" t="s">
        <v>22</v>
      </c>
      <c r="AV4398" s="91" t="s">
        <v>152</v>
      </c>
      <c r="AW4398" s="92" t="s">
        <v>152</v>
      </c>
      <c r="AX4398" s="92" t="s">
        <v>48</v>
      </c>
      <c r="AY4398" s="91" t="s">
        <v>152</v>
      </c>
      <c r="AZ4398" s="23"/>
      <c r="BA4398" s="25" t="s">
        <v>1062</v>
      </c>
      <c r="BB4398" t="s">
        <v>25</v>
      </c>
      <c r="BC4398">
        <v>542</v>
      </c>
      <c r="BD4398" t="str">
        <f>IF(Z4398=BC4398,"OK")</f>
        <v>OK</v>
      </c>
      <c r="BE4398">
        <v>0.16</v>
      </c>
      <c r="BF4398">
        <v>4.1999999999999997E-3</v>
      </c>
      <c r="BG4398">
        <v>0</v>
      </c>
      <c r="BH4398">
        <v>0</v>
      </c>
      <c r="BI4398">
        <v>0</v>
      </c>
      <c r="BJ4398">
        <v>0</v>
      </c>
      <c r="BK4398">
        <v>0</v>
      </c>
      <c r="BN4398" s="183"/>
    </row>
    <row r="4399" spans="1:66" ht="25.5" x14ac:dyDescent="0.25">
      <c r="A4399" s="1"/>
      <c r="B4399" s="94">
        <v>4386</v>
      </c>
      <c r="C4399" s="43">
        <v>1051156</v>
      </c>
      <c r="D4399" s="25"/>
      <c r="E4399" s="36" t="s">
        <v>1061</v>
      </c>
      <c r="F4399" s="151" t="s">
        <v>21</v>
      </c>
      <c r="G4399" s="41" t="s">
        <v>585</v>
      </c>
      <c r="H4399" s="46" t="str">
        <f>IFERROR(IFERROR(IF(SEARCH("Usystems",$E4399)&gt;0,"Usystems"),IF(SEARCH("RIIFO",$E4399)&gt;0,"RIIFO","Uponor")),"Uponor")</f>
        <v>Uponor</v>
      </c>
      <c r="I4399" s="25" t="str">
        <f>IFERROR(MID($D4399,1,7)+0,"")</f>
        <v/>
      </c>
      <c r="J4399" s="25" t="str">
        <f>IFERROR(MID($D4399,10,7)+0,"")</f>
        <v/>
      </c>
      <c r="K4399" s="25" t="str">
        <f>IFERROR(MID($D4399,19,7)+0,"")</f>
        <v/>
      </c>
      <c r="L4399" s="25" t="str">
        <f>IFERROR(MID($D4399,28,7)+0,"")</f>
        <v/>
      </c>
      <c r="M4399" s="25" t="str">
        <f>IF(IFERROR(MID($Q4399,1,7)+0,"")&lt;1130000,IF(INDEX(C:C,MATCH(LEFT(Q4399,7)+0,I:I,0))&lt;1130000,"",INDEX(C:C,MATCH(LEFT(Q4399,7)+0,I:I,0))),IFERROR(MID($Q4399,1,7)+0,""))</f>
        <v/>
      </c>
      <c r="N4399" s="25" t="str">
        <f>IF(IFERROR(MID($Q4399,10,7)+0,"")&lt;1130000,"",IFERROR(MID($Q4399,10,7)+0,""))</f>
        <v/>
      </c>
      <c r="O4399" s="25" t="str">
        <f>IF(IFERROR(MID($Q4399,19,7)+0,"")&lt;1130000,"",IFERROR(MID($Q4399,19,7)+0,""))</f>
        <v/>
      </c>
      <c r="P4399" s="25" t="str">
        <f>IF(M4399="","",IF(N4399="",M4399,M4399&amp;", "&amp;N4399))</f>
        <v/>
      </c>
      <c r="Q4399" s="25"/>
      <c r="R4399" s="25"/>
      <c r="S4399" s="35" t="s">
        <v>110</v>
      </c>
      <c r="T4399" s="25" t="s">
        <v>36</v>
      </c>
      <c r="U4399" s="185">
        <v>334.03</v>
      </c>
      <c r="V4399" s="188">
        <v>334.03</v>
      </c>
      <c r="W4399" s="189">
        <v>334.03</v>
      </c>
      <c r="X4399" s="31">
        <v>334.03</v>
      </c>
      <c r="Y4399" s="90">
        <f>IFERROR(ROUND(X4399/W4399-1,2),"")</f>
        <v>0</v>
      </c>
      <c r="Z4399" s="31">
        <f>IF(OR(S4399="VLD MLC components",S4399="VLD MLC pipes",S4399="VLD PEX components",S4399="VLD PEX pipes",S4399="VLD PHC components",S4399="VLD PHC pipes",S4399="Controls VLD"),"По запросу",X4399)</f>
        <v>334.03</v>
      </c>
      <c r="AA4399" s="63">
        <f>ROUND(X4399/1.2,3)</f>
        <v>278.358</v>
      </c>
      <c r="AB4399" s="23">
        <v>278.358</v>
      </c>
      <c r="AC4399" s="190">
        <f>IFERROR(ROUND(AA4399/AB4399-1,2),"")</f>
        <v>0</v>
      </c>
      <c r="AD4399" s="25">
        <v>2.5999999999999999E-2</v>
      </c>
      <c r="AE4399" s="25">
        <v>5.4000000000000001E-4</v>
      </c>
      <c r="AF4399" s="25">
        <v>198</v>
      </c>
      <c r="AG4399" s="25">
        <v>198</v>
      </c>
      <c r="AH4399" s="25">
        <v>198</v>
      </c>
      <c r="AI4399" s="25">
        <v>198</v>
      </c>
      <c r="AJ4399" s="25" t="s">
        <v>20</v>
      </c>
      <c r="AK4399" s="22" t="s">
        <v>20</v>
      </c>
      <c r="AL4399" s="25" t="s">
        <v>20</v>
      </c>
      <c r="AM4399" s="25">
        <v>50</v>
      </c>
      <c r="AN4399" s="25"/>
      <c r="AO4399" s="25"/>
      <c r="AP4399" s="25"/>
      <c r="AQ4399" s="25"/>
      <c r="AR4399" s="94"/>
      <c r="AS4399" s="157">
        <v>198</v>
      </c>
      <c r="AT4399" s="93">
        <v>42551</v>
      </c>
      <c r="AU4399" s="92" t="s">
        <v>22</v>
      </c>
      <c r="AV4399" s="91" t="s">
        <v>152</v>
      </c>
      <c r="AW4399" s="92" t="s">
        <v>152</v>
      </c>
      <c r="AX4399" s="92" t="s">
        <v>48</v>
      </c>
      <c r="AY4399" s="91" t="s">
        <v>152</v>
      </c>
      <c r="AZ4399" s="23"/>
      <c r="BA4399" s="25" t="s">
        <v>1060</v>
      </c>
      <c r="BB4399" t="s">
        <v>25</v>
      </c>
      <c r="BC4399">
        <v>334.03</v>
      </c>
      <c r="BD4399" t="str">
        <f>IF(Z4399=BC4399,"OK")</f>
        <v>OK</v>
      </c>
      <c r="BE4399">
        <v>2.5999999999999999E-2</v>
      </c>
      <c r="BF4399">
        <v>5.4000000000000001E-4</v>
      </c>
      <c r="BG4399">
        <v>0</v>
      </c>
      <c r="BH4399">
        <v>0</v>
      </c>
      <c r="BI4399">
        <v>0</v>
      </c>
      <c r="BJ4399">
        <v>0</v>
      </c>
      <c r="BK4399">
        <v>0</v>
      </c>
      <c r="BN4399" s="183"/>
    </row>
    <row r="4400" spans="1:66" ht="25.5" x14ac:dyDescent="0.25">
      <c r="A4400" s="1"/>
      <c r="B4400" s="94">
        <v>4387</v>
      </c>
      <c r="C4400" s="43">
        <v>1051158</v>
      </c>
      <c r="D4400" s="25"/>
      <c r="E4400" s="27" t="s">
        <v>1059</v>
      </c>
      <c r="F4400" s="151" t="s">
        <v>21</v>
      </c>
      <c r="G4400" s="25"/>
      <c r="H4400" s="46" t="str">
        <f>IFERROR(IFERROR(IF(SEARCH("Usystems",$E4400)&gt;0,"Usystems"),IF(SEARCH("RIIFO",$E4400)&gt;0,"RIIFO","Uponor")),"Uponor")</f>
        <v>Uponor</v>
      </c>
      <c r="I4400" s="25" t="str">
        <f>IFERROR(MID($D4400,1,7)+0,"")</f>
        <v/>
      </c>
      <c r="J4400" s="25" t="str">
        <f>IFERROR(MID($D4400,10,7)+0,"")</f>
        <v/>
      </c>
      <c r="K4400" s="25" t="str">
        <f>IFERROR(MID($D4400,19,7)+0,"")</f>
        <v/>
      </c>
      <c r="L4400" s="25" t="str">
        <f>IFERROR(MID($D4400,28,7)+0,"")</f>
        <v/>
      </c>
      <c r="M4400" s="25" t="str">
        <f>IF(IFERROR(MID($Q4400,1,7)+0,"")&lt;1130000,IF(INDEX(C:C,MATCH(LEFT(Q4400,7)+0,I:I,0))&lt;1130000,"",INDEX(C:C,MATCH(LEFT(Q4400,7)+0,I:I,0))),IFERROR(MID($Q4400,1,7)+0,""))</f>
        <v/>
      </c>
      <c r="N4400" s="25" t="str">
        <f>IF(IFERROR(MID($Q4400,10,7)+0,"")&lt;1130000,"",IFERROR(MID($Q4400,10,7)+0,""))</f>
        <v/>
      </c>
      <c r="O4400" s="25" t="str">
        <f>IF(IFERROR(MID($Q4400,19,7)+0,"")&lt;1130000,"",IFERROR(MID($Q4400,19,7)+0,""))</f>
        <v/>
      </c>
      <c r="P4400" s="25" t="str">
        <f>IF(M4400="","",IF(N4400="",M4400,M4400&amp;", "&amp;N4400))</f>
        <v/>
      </c>
      <c r="Q4400" s="25"/>
      <c r="R4400" s="25"/>
      <c r="S4400" s="35" t="s">
        <v>110</v>
      </c>
      <c r="T4400" s="25" t="s">
        <v>36</v>
      </c>
      <c r="U4400" s="185">
        <v>334.03</v>
      </c>
      <c r="V4400" s="188">
        <v>334.03</v>
      </c>
      <c r="W4400" s="189">
        <v>334.03</v>
      </c>
      <c r="X4400" s="31">
        <v>334.03</v>
      </c>
      <c r="Y4400" s="90">
        <f>IFERROR(ROUND(X4400/W4400-1,2),"")</f>
        <v>0</v>
      </c>
      <c r="Z4400" s="31">
        <f>IF(OR(S4400="VLD MLC components",S4400="VLD MLC pipes",S4400="VLD PEX components",S4400="VLD PEX pipes",S4400="VLD PHC components",S4400="VLD PHC pipes",S4400="Controls VLD"),"По запросу",X4400)</f>
        <v>334.03</v>
      </c>
      <c r="AA4400" s="63">
        <f>ROUND(X4400/1.2,3)</f>
        <v>278.358</v>
      </c>
      <c r="AB4400" s="23">
        <v>278.358</v>
      </c>
      <c r="AC4400" s="190">
        <f>IFERROR(ROUND(AA4400/AB4400-1,2),"")</f>
        <v>0</v>
      </c>
      <c r="AD4400" s="25">
        <v>0.05</v>
      </c>
      <c r="AE4400" s="25">
        <v>1.08E-3</v>
      </c>
      <c r="AF4400" s="25">
        <v>0</v>
      </c>
      <c r="AG4400" s="25" t="s">
        <v>22</v>
      </c>
      <c r="AH4400" s="25">
        <v>0</v>
      </c>
      <c r="AI4400" s="25">
        <v>0</v>
      </c>
      <c r="AJ4400" s="25" t="s">
        <v>20</v>
      </c>
      <c r="AK4400" s="42" t="s">
        <v>19</v>
      </c>
      <c r="AL4400" s="25" t="s">
        <v>20</v>
      </c>
      <c r="AM4400" s="25">
        <v>25</v>
      </c>
      <c r="AN4400" s="25"/>
      <c r="AO4400" s="25"/>
      <c r="AP4400" s="25"/>
      <c r="AQ4400" s="25"/>
      <c r="AR4400" s="94"/>
      <c r="AS4400" s="157" t="s">
        <v>22</v>
      </c>
      <c r="AT4400" s="93">
        <v>42551</v>
      </c>
      <c r="AU4400" s="92" t="s">
        <v>22</v>
      </c>
      <c r="AV4400" s="91" t="s">
        <v>48</v>
      </c>
      <c r="AW4400" s="92" t="s">
        <v>48</v>
      </c>
      <c r="AX4400" s="92" t="s">
        <v>48</v>
      </c>
      <c r="AY4400" s="91" t="s">
        <v>152</v>
      </c>
      <c r="AZ4400" s="23"/>
      <c r="BA4400" s="25">
        <v>0</v>
      </c>
      <c r="BB4400" t="s">
        <v>48</v>
      </c>
      <c r="BC4400" t="e">
        <v>#N/A</v>
      </c>
      <c r="BD4400" t="e">
        <f>IF(Z4400=BC4400,"OK")</f>
        <v>#N/A</v>
      </c>
      <c r="BE4400">
        <v>0.05</v>
      </c>
      <c r="BF4400">
        <v>1.08E-3</v>
      </c>
      <c r="BG4400">
        <v>0</v>
      </c>
      <c r="BH4400">
        <v>0</v>
      </c>
      <c r="BI4400">
        <v>0</v>
      </c>
      <c r="BJ4400">
        <v>0</v>
      </c>
      <c r="BK4400">
        <v>0</v>
      </c>
      <c r="BN4400" s="183"/>
    </row>
    <row r="4401" spans="1:66" ht="25.5" x14ac:dyDescent="0.25">
      <c r="A4401" s="1"/>
      <c r="B4401" s="94">
        <v>4388</v>
      </c>
      <c r="C4401" s="43">
        <v>1051163</v>
      </c>
      <c r="D4401" s="25"/>
      <c r="E4401" s="27" t="s">
        <v>1058</v>
      </c>
      <c r="F4401" s="151" t="s">
        <v>21</v>
      </c>
      <c r="G4401" s="25"/>
      <c r="H4401" s="46" t="str">
        <f>IFERROR(IFERROR(IF(SEARCH("Usystems",$E4401)&gt;0,"Usystems"),IF(SEARCH("RIIFO",$E4401)&gt;0,"RIIFO","Uponor")),"Uponor")</f>
        <v>Uponor</v>
      </c>
      <c r="I4401" s="25" t="str">
        <f>IFERROR(MID($D4401,1,7)+0,"")</f>
        <v/>
      </c>
      <c r="J4401" s="25" t="str">
        <f>IFERROR(MID($D4401,10,7)+0,"")</f>
        <v/>
      </c>
      <c r="K4401" s="25" t="str">
        <f>IFERROR(MID($D4401,19,7)+0,"")</f>
        <v/>
      </c>
      <c r="L4401" s="25" t="str">
        <f>IFERROR(MID($D4401,28,7)+0,"")</f>
        <v/>
      </c>
      <c r="M4401" s="25" t="str">
        <f>IF(IFERROR(MID($Q4401,1,7)+0,"")&lt;1130000,IF(INDEX(C:C,MATCH(LEFT(Q4401,7)+0,I:I,0))&lt;1130000,"",INDEX(C:C,MATCH(LEFT(Q4401,7)+0,I:I,0))),IFERROR(MID($Q4401,1,7)+0,""))</f>
        <v/>
      </c>
      <c r="N4401" s="25" t="str">
        <f>IF(IFERROR(MID($Q4401,10,7)+0,"")&lt;1130000,"",IFERROR(MID($Q4401,10,7)+0,""))</f>
        <v/>
      </c>
      <c r="O4401" s="25" t="str">
        <f>IF(IFERROR(MID($Q4401,19,7)+0,"")&lt;1130000,"",IFERROR(MID($Q4401,19,7)+0,""))</f>
        <v/>
      </c>
      <c r="P4401" s="25" t="str">
        <f>IF(M4401="","",IF(N4401="",M4401,M4401&amp;", "&amp;N4401))</f>
        <v/>
      </c>
      <c r="Q4401" s="25"/>
      <c r="R4401" s="25"/>
      <c r="S4401" s="35" t="s">
        <v>110</v>
      </c>
      <c r="T4401" s="25" t="s">
        <v>36</v>
      </c>
      <c r="U4401" s="185">
        <v>369.58</v>
      </c>
      <c r="V4401" s="188">
        <v>369.58</v>
      </c>
      <c r="W4401" s="189">
        <v>369.58</v>
      </c>
      <c r="X4401" s="31">
        <v>369.58</v>
      </c>
      <c r="Y4401" s="90">
        <f>IFERROR(ROUND(X4401/W4401-1,2),"")</f>
        <v>0</v>
      </c>
      <c r="Z4401" s="31">
        <f>IF(OR(S4401="VLD MLC components",S4401="VLD MLC pipes",S4401="VLD PEX components",S4401="VLD PEX pipes",S4401="VLD PHC components",S4401="VLD PHC pipes",S4401="Controls VLD"),"По запросу",X4401)</f>
        <v>369.58</v>
      </c>
      <c r="AA4401" s="63">
        <f>ROUND(X4401/1.2,3)</f>
        <v>307.983</v>
      </c>
      <c r="AB4401" s="23">
        <v>307.983</v>
      </c>
      <c r="AC4401" s="190">
        <f>IFERROR(ROUND(AA4401/AB4401-1,2),"")</f>
        <v>0</v>
      </c>
      <c r="AD4401" s="25">
        <v>5.1999999999999998E-2</v>
      </c>
      <c r="AE4401" s="25">
        <v>1.8E-3</v>
      </c>
      <c r="AF4401" s="25">
        <v>0</v>
      </c>
      <c r="AG4401" s="25" t="s">
        <v>22</v>
      </c>
      <c r="AH4401" s="25">
        <v>0</v>
      </c>
      <c r="AI4401" s="25">
        <v>0</v>
      </c>
      <c r="AJ4401" s="25" t="s">
        <v>20</v>
      </c>
      <c r="AK4401" s="42" t="s">
        <v>19</v>
      </c>
      <c r="AL4401" s="25" t="s">
        <v>20</v>
      </c>
      <c r="AM4401" s="25">
        <v>15</v>
      </c>
      <c r="AN4401" s="25"/>
      <c r="AO4401" s="25"/>
      <c r="AP4401" s="25"/>
      <c r="AQ4401" s="25"/>
      <c r="AR4401" s="94"/>
      <c r="AS4401" s="157" t="s">
        <v>22</v>
      </c>
      <c r="AT4401" s="93">
        <v>42551</v>
      </c>
      <c r="AU4401" s="92" t="s">
        <v>22</v>
      </c>
      <c r="AV4401" s="91" t="s">
        <v>48</v>
      </c>
      <c r="AW4401" s="92" t="s">
        <v>48</v>
      </c>
      <c r="AX4401" s="92" t="s">
        <v>48</v>
      </c>
      <c r="AY4401" s="91" t="s">
        <v>152</v>
      </c>
      <c r="AZ4401" s="23"/>
      <c r="BA4401" s="25">
        <v>0</v>
      </c>
      <c r="BB4401" t="s">
        <v>48</v>
      </c>
      <c r="BC4401" t="e">
        <v>#N/A</v>
      </c>
      <c r="BD4401" t="e">
        <f>IF(Z4401=BC4401,"OK")</f>
        <v>#N/A</v>
      </c>
      <c r="BE4401">
        <v>5.1999999999999998E-2</v>
      </c>
      <c r="BF4401">
        <v>1.8E-3</v>
      </c>
      <c r="BG4401">
        <v>0</v>
      </c>
      <c r="BH4401">
        <v>0</v>
      </c>
      <c r="BI4401">
        <v>0</v>
      </c>
      <c r="BJ4401">
        <v>0</v>
      </c>
      <c r="BK4401">
        <v>0</v>
      </c>
      <c r="BN4401" s="183"/>
    </row>
    <row r="4402" spans="1:66" ht="25.5" x14ac:dyDescent="0.25">
      <c r="A4402" s="1"/>
      <c r="B4402" s="94">
        <v>4389</v>
      </c>
      <c r="C4402" s="43">
        <v>1051164</v>
      </c>
      <c r="D4402" s="25"/>
      <c r="E4402" s="27" t="s">
        <v>1057</v>
      </c>
      <c r="F4402" s="151" t="s">
        <v>21</v>
      </c>
      <c r="G4402" s="25"/>
      <c r="H4402" s="46" t="str">
        <f>IFERROR(IFERROR(IF(SEARCH("Usystems",$E4402)&gt;0,"Usystems"),IF(SEARCH("RIIFO",$E4402)&gt;0,"RIIFO","Uponor")),"Uponor")</f>
        <v>Uponor</v>
      </c>
      <c r="I4402" s="25" t="str">
        <f>IFERROR(MID($D4402,1,7)+0,"")</f>
        <v/>
      </c>
      <c r="J4402" s="25" t="str">
        <f>IFERROR(MID($D4402,10,7)+0,"")</f>
        <v/>
      </c>
      <c r="K4402" s="25" t="str">
        <f>IFERROR(MID($D4402,19,7)+0,"")</f>
        <v/>
      </c>
      <c r="L4402" s="25" t="str">
        <f>IFERROR(MID($D4402,28,7)+0,"")</f>
        <v/>
      </c>
      <c r="M4402" s="25" t="str">
        <f>IF(IFERROR(MID($Q4402,1,7)+0,"")&lt;1130000,IF(INDEX(C:C,MATCH(LEFT(Q4402,7)+0,I:I,0))&lt;1130000,"",INDEX(C:C,MATCH(LEFT(Q4402,7)+0,I:I,0))),IFERROR(MID($Q4402,1,7)+0,""))</f>
        <v/>
      </c>
      <c r="N4402" s="25" t="str">
        <f>IF(IFERROR(MID($Q4402,10,7)+0,"")&lt;1130000,"",IFERROR(MID($Q4402,10,7)+0,""))</f>
        <v/>
      </c>
      <c r="O4402" s="25" t="str">
        <f>IF(IFERROR(MID($Q4402,19,7)+0,"")&lt;1130000,"",IFERROR(MID($Q4402,19,7)+0,""))</f>
        <v/>
      </c>
      <c r="P4402" s="25" t="str">
        <f>IF(M4402="","",IF(N4402="",M4402,M4402&amp;", "&amp;N4402))</f>
        <v/>
      </c>
      <c r="Q4402" s="25"/>
      <c r="R4402" s="25"/>
      <c r="S4402" s="35" t="s">
        <v>110</v>
      </c>
      <c r="T4402" s="25" t="s">
        <v>36</v>
      </c>
      <c r="U4402" s="185">
        <v>538</v>
      </c>
      <c r="V4402" s="188">
        <v>538</v>
      </c>
      <c r="W4402" s="189">
        <v>538</v>
      </c>
      <c r="X4402" s="31">
        <v>538</v>
      </c>
      <c r="Y4402" s="90">
        <f>IFERROR(ROUND(X4402/W4402-1,2),"")</f>
        <v>0</v>
      </c>
      <c r="Z4402" s="31">
        <f>IF(OR(S4402="VLD MLC components",S4402="VLD MLC pipes",S4402="VLD PEX components",S4402="VLD PEX pipes",S4402="VLD PHC components",S4402="VLD PHC pipes",S4402="Controls VLD"),"По запросу",X4402)</f>
        <v>538</v>
      </c>
      <c r="AA4402" s="63">
        <f>ROUND(X4402/1.2,3)</f>
        <v>448.33300000000003</v>
      </c>
      <c r="AB4402" s="23">
        <v>448.33300000000003</v>
      </c>
      <c r="AC4402" s="190">
        <f>IFERROR(ROUND(AA4402/AB4402-1,2),"")</f>
        <v>0</v>
      </c>
      <c r="AD4402" s="25">
        <v>0.122</v>
      </c>
      <c r="AE4402" s="25">
        <v>3.6099999999999999E-3</v>
      </c>
      <c r="AF4402" s="25">
        <v>0</v>
      </c>
      <c r="AG4402" s="25" t="s">
        <v>22</v>
      </c>
      <c r="AH4402" s="25">
        <v>0</v>
      </c>
      <c r="AI4402" s="25">
        <v>0</v>
      </c>
      <c r="AJ4402" s="25" t="s">
        <v>20</v>
      </c>
      <c r="AK4402" s="42" t="s">
        <v>19</v>
      </c>
      <c r="AL4402" s="25" t="s">
        <v>20</v>
      </c>
      <c r="AM4402" s="25">
        <v>15</v>
      </c>
      <c r="AN4402" s="25"/>
      <c r="AO4402" s="25"/>
      <c r="AP4402" s="25"/>
      <c r="AQ4402" s="25"/>
      <c r="AR4402" s="94"/>
      <c r="AS4402" s="157" t="s">
        <v>22</v>
      </c>
      <c r="AT4402" s="93">
        <v>42551</v>
      </c>
      <c r="AU4402" s="92" t="s">
        <v>22</v>
      </c>
      <c r="AV4402" s="91" t="s">
        <v>48</v>
      </c>
      <c r="AW4402" s="92" t="s">
        <v>48</v>
      </c>
      <c r="AX4402" s="92" t="s">
        <v>48</v>
      </c>
      <c r="AY4402" s="91" t="s">
        <v>152</v>
      </c>
      <c r="AZ4402" s="23"/>
      <c r="BA4402" s="25">
        <v>0</v>
      </c>
      <c r="BB4402" t="s">
        <v>48</v>
      </c>
      <c r="BC4402" t="e">
        <v>#N/A</v>
      </c>
      <c r="BD4402" t="e">
        <f>IF(Z4402=BC4402,"OK")</f>
        <v>#N/A</v>
      </c>
      <c r="BE4402">
        <v>0.122</v>
      </c>
      <c r="BF4402">
        <v>3.6099999999999999E-3</v>
      </c>
      <c r="BG4402">
        <v>0</v>
      </c>
      <c r="BH4402">
        <v>0</v>
      </c>
      <c r="BI4402">
        <v>0</v>
      </c>
      <c r="BJ4402">
        <v>0</v>
      </c>
      <c r="BK4402">
        <v>0</v>
      </c>
      <c r="BN4402" s="183"/>
    </row>
    <row r="4403" spans="1:66" ht="25.5" x14ac:dyDescent="0.25">
      <c r="A4403" s="1"/>
      <c r="B4403" s="94">
        <v>4390</v>
      </c>
      <c r="C4403" s="43">
        <v>1053716</v>
      </c>
      <c r="D4403" s="25"/>
      <c r="E4403" s="27" t="s">
        <v>1056</v>
      </c>
      <c r="F4403" s="151" t="s">
        <v>21</v>
      </c>
      <c r="G4403" s="25"/>
      <c r="H4403" s="46" t="str">
        <f>IFERROR(IFERROR(IF(SEARCH("Usystems",$E4403)&gt;0,"Usystems"),IF(SEARCH("RIIFO",$E4403)&gt;0,"RIIFO","Uponor")),"Uponor")</f>
        <v>Uponor</v>
      </c>
      <c r="I4403" s="25" t="str">
        <f>IFERROR(MID($D4403,1,7)+0,"")</f>
        <v/>
      </c>
      <c r="J4403" s="25" t="str">
        <f>IFERROR(MID($D4403,10,7)+0,"")</f>
        <v/>
      </c>
      <c r="K4403" s="25" t="str">
        <f>IFERROR(MID($D4403,19,7)+0,"")</f>
        <v/>
      </c>
      <c r="L4403" s="25" t="str">
        <f>IFERROR(MID($D4403,28,7)+0,"")</f>
        <v/>
      </c>
      <c r="M4403" s="25" t="str">
        <f>IF(IFERROR(MID($Q4403,1,7)+0,"")&lt;1130000,IF(INDEX(C:C,MATCH(LEFT(Q4403,7)+0,I:I,0))&lt;1130000,"",INDEX(C:C,MATCH(LEFT(Q4403,7)+0,I:I,0))),IFERROR(MID($Q4403,1,7)+0,""))</f>
        <v/>
      </c>
      <c r="N4403" s="25" t="str">
        <f>IF(IFERROR(MID($Q4403,10,7)+0,"")&lt;1130000,"",IFERROR(MID($Q4403,10,7)+0,""))</f>
        <v/>
      </c>
      <c r="O4403" s="25" t="str">
        <f>IF(IFERROR(MID($Q4403,19,7)+0,"")&lt;1130000,"",IFERROR(MID($Q4403,19,7)+0,""))</f>
        <v/>
      </c>
      <c r="P4403" s="25" t="str">
        <f>IF(M4403="","",IF(N4403="",M4403,M4403&amp;", "&amp;N4403))</f>
        <v/>
      </c>
      <c r="Q4403" s="25"/>
      <c r="R4403" s="25"/>
      <c r="S4403" s="35" t="s">
        <v>110</v>
      </c>
      <c r="T4403" s="25" t="s">
        <v>36</v>
      </c>
      <c r="U4403" s="185">
        <v>633</v>
      </c>
      <c r="V4403" s="188">
        <v>633</v>
      </c>
      <c r="W4403" s="189">
        <v>633</v>
      </c>
      <c r="X4403" s="31">
        <v>633</v>
      </c>
      <c r="Y4403" s="90">
        <f>IFERROR(ROUND(X4403/W4403-1,2),"")</f>
        <v>0</v>
      </c>
      <c r="Z4403" s="31">
        <f>IF(OR(S4403="VLD MLC components",S4403="VLD MLC pipes",S4403="VLD PEX components",S4403="VLD PEX pipes",S4403="VLD PHC components",S4403="VLD PHC pipes",S4403="Controls VLD"),"По запросу",X4403)</f>
        <v>633</v>
      </c>
      <c r="AA4403" s="63">
        <f>ROUND(X4403/1.2,3)</f>
        <v>527.5</v>
      </c>
      <c r="AB4403" s="23">
        <v>527.5</v>
      </c>
      <c r="AC4403" s="190">
        <f>IFERROR(ROUND(AA4403/AB4403-1,2),"")</f>
        <v>0</v>
      </c>
      <c r="AD4403" s="25">
        <v>0.13</v>
      </c>
      <c r="AE4403" s="25">
        <v>3.6099999999999999E-3</v>
      </c>
      <c r="AF4403" s="25">
        <v>0</v>
      </c>
      <c r="AG4403" s="25" t="s">
        <v>22</v>
      </c>
      <c r="AH4403" s="25">
        <v>0</v>
      </c>
      <c r="AI4403" s="25">
        <v>0</v>
      </c>
      <c r="AJ4403" s="25" t="s">
        <v>20</v>
      </c>
      <c r="AK4403" s="42" t="s">
        <v>19</v>
      </c>
      <c r="AL4403" s="25" t="s">
        <v>20</v>
      </c>
      <c r="AM4403" s="25">
        <v>15</v>
      </c>
      <c r="AN4403" s="25"/>
      <c r="AO4403" s="25"/>
      <c r="AP4403" s="25"/>
      <c r="AQ4403" s="25"/>
      <c r="AR4403" s="94"/>
      <c r="AS4403" s="157" t="s">
        <v>22</v>
      </c>
      <c r="AT4403" s="93">
        <v>42551</v>
      </c>
      <c r="AU4403" s="92" t="s">
        <v>22</v>
      </c>
      <c r="AV4403" s="91" t="s">
        <v>48</v>
      </c>
      <c r="AW4403" s="92" t="s">
        <v>48</v>
      </c>
      <c r="AX4403" s="92" t="s">
        <v>48</v>
      </c>
      <c r="AY4403" s="91" t="s">
        <v>152</v>
      </c>
      <c r="AZ4403" s="23"/>
      <c r="BA4403" s="25">
        <v>0</v>
      </c>
      <c r="BB4403" t="s">
        <v>48</v>
      </c>
      <c r="BC4403" t="e">
        <v>#N/A</v>
      </c>
      <c r="BD4403" t="e">
        <f>IF(Z4403=BC4403,"OK")</f>
        <v>#N/A</v>
      </c>
      <c r="BE4403">
        <v>0.13</v>
      </c>
      <c r="BF4403">
        <v>3.6099999999999999E-3</v>
      </c>
      <c r="BG4403">
        <v>0</v>
      </c>
      <c r="BH4403">
        <v>0</v>
      </c>
      <c r="BI4403">
        <v>0</v>
      </c>
      <c r="BJ4403">
        <v>0</v>
      </c>
      <c r="BK4403">
        <v>0</v>
      </c>
      <c r="BN4403" s="183"/>
    </row>
    <row r="4404" spans="1:66" ht="25.5" x14ac:dyDescent="0.25">
      <c r="A4404" s="1"/>
      <c r="B4404" s="94">
        <v>4391</v>
      </c>
      <c r="C4404" s="43">
        <v>1050078</v>
      </c>
      <c r="D4404" s="25"/>
      <c r="E4404" s="27" t="s">
        <v>1055</v>
      </c>
      <c r="F4404" s="151" t="s">
        <v>21</v>
      </c>
      <c r="G4404" s="25"/>
      <c r="H4404" s="46" t="str">
        <f>IFERROR(IFERROR(IF(SEARCH("Usystems",$E4404)&gt;0,"Usystems"),IF(SEARCH("RIIFO",$E4404)&gt;0,"RIIFO","Uponor")),"Uponor")</f>
        <v>Uponor</v>
      </c>
      <c r="I4404" s="25" t="str">
        <f>IFERROR(MID($D4404,1,7)+0,"")</f>
        <v/>
      </c>
      <c r="J4404" s="25" t="str">
        <f>IFERROR(MID($D4404,10,7)+0,"")</f>
        <v/>
      </c>
      <c r="K4404" s="25" t="str">
        <f>IFERROR(MID($D4404,19,7)+0,"")</f>
        <v/>
      </c>
      <c r="L4404" s="25" t="str">
        <f>IFERROR(MID($D4404,28,7)+0,"")</f>
        <v/>
      </c>
      <c r="M4404" s="25" t="str">
        <f>IF(IFERROR(MID($Q4404,1,7)+0,"")&lt;1130000,IF(INDEX(C:C,MATCH(LEFT(Q4404,7)+0,I:I,0))&lt;1130000,"",INDEX(C:C,MATCH(LEFT(Q4404,7)+0,I:I,0))),IFERROR(MID($Q4404,1,7)+0,""))</f>
        <v/>
      </c>
      <c r="N4404" s="25" t="str">
        <f>IF(IFERROR(MID($Q4404,10,7)+0,"")&lt;1130000,"",IFERROR(MID($Q4404,10,7)+0,""))</f>
        <v/>
      </c>
      <c r="O4404" s="25" t="str">
        <f>IF(IFERROR(MID($Q4404,19,7)+0,"")&lt;1130000,"",IFERROR(MID($Q4404,19,7)+0,""))</f>
        <v/>
      </c>
      <c r="P4404" s="25" t="str">
        <f>IF(M4404="","",IF(N4404="",M4404,M4404&amp;", "&amp;N4404))</f>
        <v/>
      </c>
      <c r="Q4404" s="25"/>
      <c r="R4404" s="25"/>
      <c r="S4404" s="35" t="s">
        <v>110</v>
      </c>
      <c r="T4404" s="25" t="s">
        <v>36</v>
      </c>
      <c r="U4404" s="185">
        <v>1281</v>
      </c>
      <c r="V4404" s="188">
        <v>1281</v>
      </c>
      <c r="W4404" s="189">
        <v>1281</v>
      </c>
      <c r="X4404" s="31">
        <v>1281</v>
      </c>
      <c r="Y4404" s="90">
        <f>IFERROR(ROUND(X4404/W4404-1,2),"")</f>
        <v>0</v>
      </c>
      <c r="Z4404" s="31">
        <f>IF(OR(S4404="VLD MLC components",S4404="VLD MLC pipes",S4404="VLD PEX components",S4404="VLD PEX pipes",S4404="VLD PHC components",S4404="VLD PHC pipes",S4404="Controls VLD"),"По запросу",X4404)</f>
        <v>1281</v>
      </c>
      <c r="AA4404" s="63">
        <f>ROUND(X4404/1.2,3)</f>
        <v>1067.5</v>
      </c>
      <c r="AB4404" s="23">
        <v>1067.5</v>
      </c>
      <c r="AC4404" s="190">
        <f>IFERROR(ROUND(AA4404/AB4404-1,2),"")</f>
        <v>0</v>
      </c>
      <c r="AD4404" s="25">
        <v>0.35799999999999998</v>
      </c>
      <c r="AE4404" s="25">
        <v>4.7099999999999998E-3</v>
      </c>
      <c r="AF4404" s="25">
        <v>0</v>
      </c>
      <c r="AG4404" s="25" t="s">
        <v>22</v>
      </c>
      <c r="AH4404" s="25">
        <v>0</v>
      </c>
      <c r="AI4404" s="25">
        <v>0</v>
      </c>
      <c r="AJ4404" s="25" t="s">
        <v>20</v>
      </c>
      <c r="AK4404" s="42" t="s">
        <v>19</v>
      </c>
      <c r="AL4404" s="25" t="s">
        <v>20</v>
      </c>
      <c r="AM4404" s="25">
        <v>1</v>
      </c>
      <c r="AN4404" s="25"/>
      <c r="AO4404" s="25"/>
      <c r="AP4404" s="25"/>
      <c r="AQ4404" s="25"/>
      <c r="AR4404" s="94"/>
      <c r="AS4404" s="157" t="s">
        <v>22</v>
      </c>
      <c r="AT4404" s="93">
        <v>42551</v>
      </c>
      <c r="AU4404" s="92" t="s">
        <v>22</v>
      </c>
      <c r="AV4404" s="91" t="s">
        <v>48</v>
      </c>
      <c r="AW4404" s="92" t="s">
        <v>48</v>
      </c>
      <c r="AX4404" s="92" t="s">
        <v>48</v>
      </c>
      <c r="AY4404" s="91" t="s">
        <v>152</v>
      </c>
      <c r="AZ4404" s="23"/>
      <c r="BA4404" s="25">
        <v>0</v>
      </c>
      <c r="BB4404" t="s">
        <v>48</v>
      </c>
      <c r="BC4404" t="e">
        <v>#N/A</v>
      </c>
      <c r="BD4404" t="e">
        <f>IF(Z4404=BC4404,"OK")</f>
        <v>#N/A</v>
      </c>
      <c r="BE4404">
        <v>0.35799999999999998</v>
      </c>
      <c r="BF4404">
        <v>4.7099999999999998E-3</v>
      </c>
      <c r="BG4404">
        <v>0</v>
      </c>
      <c r="BH4404">
        <v>0</v>
      </c>
      <c r="BI4404">
        <v>0</v>
      </c>
      <c r="BJ4404">
        <v>0</v>
      </c>
      <c r="BK4404">
        <v>0</v>
      </c>
      <c r="BN4404" s="183"/>
    </row>
    <row r="4405" spans="1:66" ht="25.5" x14ac:dyDescent="0.25">
      <c r="A4405" s="1"/>
      <c r="B4405" s="94">
        <v>4392</v>
      </c>
      <c r="C4405" s="43">
        <v>1051169</v>
      </c>
      <c r="D4405" s="25"/>
      <c r="E4405" s="27" t="s">
        <v>1054</v>
      </c>
      <c r="F4405" s="151" t="s">
        <v>21</v>
      </c>
      <c r="G4405" s="25"/>
      <c r="H4405" s="46" t="str">
        <f>IFERROR(IFERROR(IF(SEARCH("Usystems",$E4405)&gt;0,"Usystems"),IF(SEARCH("RIIFO",$E4405)&gt;0,"RIIFO","Uponor")),"Uponor")</f>
        <v>Uponor</v>
      </c>
      <c r="I4405" s="25" t="str">
        <f>IFERROR(MID($D4405,1,7)+0,"")</f>
        <v/>
      </c>
      <c r="J4405" s="25" t="str">
        <f>IFERROR(MID($D4405,10,7)+0,"")</f>
        <v/>
      </c>
      <c r="K4405" s="25" t="str">
        <f>IFERROR(MID($D4405,19,7)+0,"")</f>
        <v/>
      </c>
      <c r="L4405" s="25" t="str">
        <f>IFERROR(MID($D4405,28,7)+0,"")</f>
        <v/>
      </c>
      <c r="M4405" s="25" t="str">
        <f>IF(IFERROR(MID($Q4405,1,7)+0,"")&lt;1130000,IF(INDEX(C:C,MATCH(LEFT(Q4405,7)+0,I:I,0))&lt;1130000,"",INDEX(C:C,MATCH(LEFT(Q4405,7)+0,I:I,0))),IFERROR(MID($Q4405,1,7)+0,""))</f>
        <v/>
      </c>
      <c r="N4405" s="25" t="str">
        <f>IF(IFERROR(MID($Q4405,10,7)+0,"")&lt;1130000,"",IFERROR(MID($Q4405,10,7)+0,""))</f>
        <v/>
      </c>
      <c r="O4405" s="25" t="str">
        <f>IF(IFERROR(MID($Q4405,19,7)+0,"")&lt;1130000,"",IFERROR(MID($Q4405,19,7)+0,""))</f>
        <v/>
      </c>
      <c r="P4405" s="25" t="str">
        <f>IF(M4405="","",IF(N4405="",M4405,M4405&amp;", "&amp;N4405))</f>
        <v/>
      </c>
      <c r="Q4405" s="25"/>
      <c r="R4405" s="25"/>
      <c r="S4405" s="35" t="s">
        <v>110</v>
      </c>
      <c r="T4405" s="25" t="s">
        <v>36</v>
      </c>
      <c r="U4405" s="185">
        <v>519</v>
      </c>
      <c r="V4405" s="188">
        <v>519</v>
      </c>
      <c r="W4405" s="189">
        <v>519</v>
      </c>
      <c r="X4405" s="31">
        <v>519</v>
      </c>
      <c r="Y4405" s="90">
        <f>IFERROR(ROUND(X4405/W4405-1,2),"")</f>
        <v>0</v>
      </c>
      <c r="Z4405" s="31">
        <f>IF(OR(S4405="VLD MLC components",S4405="VLD MLC pipes",S4405="VLD PEX components",S4405="VLD PEX pipes",S4405="VLD PHC components",S4405="VLD PHC pipes",S4405="Controls VLD"),"По запросу",X4405)</f>
        <v>519</v>
      </c>
      <c r="AA4405" s="63">
        <f>ROUND(X4405/1.2,3)</f>
        <v>432.5</v>
      </c>
      <c r="AB4405" s="23">
        <v>432.5</v>
      </c>
      <c r="AC4405" s="190">
        <f>IFERROR(ROUND(AA4405/AB4405-1,2),"")</f>
        <v>0</v>
      </c>
      <c r="AD4405" s="25">
        <v>1.9E-2</v>
      </c>
      <c r="AE4405" s="25">
        <v>3.4000000000000002E-4</v>
      </c>
      <c r="AF4405" s="25">
        <v>0</v>
      </c>
      <c r="AG4405" s="25" t="s">
        <v>22</v>
      </c>
      <c r="AH4405" s="25">
        <v>0</v>
      </c>
      <c r="AI4405" s="25">
        <v>0</v>
      </c>
      <c r="AJ4405" s="25" t="s">
        <v>20</v>
      </c>
      <c r="AK4405" s="42" t="s">
        <v>19</v>
      </c>
      <c r="AL4405" s="25" t="s">
        <v>20</v>
      </c>
      <c r="AM4405" s="25">
        <v>1</v>
      </c>
      <c r="AN4405" s="25"/>
      <c r="AO4405" s="25"/>
      <c r="AP4405" s="25"/>
      <c r="AQ4405" s="25"/>
      <c r="AR4405" s="94"/>
      <c r="AS4405" s="157" t="s">
        <v>22</v>
      </c>
      <c r="AT4405" s="93">
        <v>42551</v>
      </c>
      <c r="AU4405" s="92" t="s">
        <v>22</v>
      </c>
      <c r="AV4405" s="91" t="s">
        <v>48</v>
      </c>
      <c r="AW4405" s="92" t="s">
        <v>48</v>
      </c>
      <c r="AX4405" s="92" t="s">
        <v>48</v>
      </c>
      <c r="AY4405" s="91" t="s">
        <v>152</v>
      </c>
      <c r="AZ4405" s="23"/>
      <c r="BA4405" s="25">
        <v>0</v>
      </c>
      <c r="BB4405" t="s">
        <v>48</v>
      </c>
      <c r="BC4405" t="e">
        <v>#N/A</v>
      </c>
      <c r="BD4405" t="e">
        <f>IF(Z4405=BC4405,"OK")</f>
        <v>#N/A</v>
      </c>
      <c r="BE4405">
        <v>1.9E-2</v>
      </c>
      <c r="BF4405">
        <v>3.4000000000000002E-4</v>
      </c>
      <c r="BG4405">
        <v>0</v>
      </c>
      <c r="BH4405">
        <v>0</v>
      </c>
      <c r="BI4405">
        <v>0</v>
      </c>
      <c r="BJ4405">
        <v>0</v>
      </c>
      <c r="BK4405">
        <v>0</v>
      </c>
      <c r="BN4405" s="183"/>
    </row>
    <row r="4406" spans="1:66" ht="25.5" x14ac:dyDescent="0.25">
      <c r="A4406" s="1"/>
      <c r="B4406" s="94">
        <v>4393</v>
      </c>
      <c r="C4406" s="43">
        <v>1051171</v>
      </c>
      <c r="D4406" s="25"/>
      <c r="E4406" s="27" t="s">
        <v>1053</v>
      </c>
      <c r="F4406" s="151" t="s">
        <v>21</v>
      </c>
      <c r="G4406" s="25"/>
      <c r="H4406" s="46" t="str">
        <f>IFERROR(IFERROR(IF(SEARCH("Usystems",$E4406)&gt;0,"Usystems"),IF(SEARCH("RIIFO",$E4406)&gt;0,"RIIFO","Uponor")),"Uponor")</f>
        <v>Uponor</v>
      </c>
      <c r="I4406" s="25" t="str">
        <f>IFERROR(MID($D4406,1,7)+0,"")</f>
        <v/>
      </c>
      <c r="J4406" s="25" t="str">
        <f>IFERROR(MID($D4406,10,7)+0,"")</f>
        <v/>
      </c>
      <c r="K4406" s="25" t="str">
        <f>IFERROR(MID($D4406,19,7)+0,"")</f>
        <v/>
      </c>
      <c r="L4406" s="25" t="str">
        <f>IFERROR(MID($D4406,28,7)+0,"")</f>
        <v/>
      </c>
      <c r="M4406" s="25" t="str">
        <f>IF(IFERROR(MID($Q4406,1,7)+0,"")&lt;1130000,IF(INDEX(C:C,MATCH(LEFT(Q4406,7)+0,I:I,0))&lt;1130000,"",INDEX(C:C,MATCH(LEFT(Q4406,7)+0,I:I,0))),IFERROR(MID($Q4406,1,7)+0,""))</f>
        <v/>
      </c>
      <c r="N4406" s="25" t="str">
        <f>IF(IFERROR(MID($Q4406,10,7)+0,"")&lt;1130000,"",IFERROR(MID($Q4406,10,7)+0,""))</f>
        <v/>
      </c>
      <c r="O4406" s="25" t="str">
        <f>IF(IFERROR(MID($Q4406,19,7)+0,"")&lt;1130000,"",IFERROR(MID($Q4406,19,7)+0,""))</f>
        <v/>
      </c>
      <c r="P4406" s="25" t="str">
        <f>IF(M4406="","",IF(N4406="",M4406,M4406&amp;", "&amp;N4406))</f>
        <v/>
      </c>
      <c r="Q4406" s="25"/>
      <c r="R4406" s="25"/>
      <c r="S4406" s="35" t="s">
        <v>110</v>
      </c>
      <c r="T4406" s="25" t="s">
        <v>36</v>
      </c>
      <c r="U4406" s="185">
        <v>322.2</v>
      </c>
      <c r="V4406" s="188">
        <v>322.2</v>
      </c>
      <c r="W4406" s="189">
        <v>322.2</v>
      </c>
      <c r="X4406" s="31">
        <v>322.2</v>
      </c>
      <c r="Y4406" s="90">
        <f>IFERROR(ROUND(X4406/W4406-1,2),"")</f>
        <v>0</v>
      </c>
      <c r="Z4406" s="31">
        <f>IF(OR(S4406="VLD MLC components",S4406="VLD MLC pipes",S4406="VLD PEX components",S4406="VLD PEX pipes",S4406="VLD PHC components",S4406="VLD PHC pipes",S4406="Controls VLD"),"По запросу",X4406)</f>
        <v>322.2</v>
      </c>
      <c r="AA4406" s="63">
        <f>ROUND(X4406/1.2,3)</f>
        <v>268.5</v>
      </c>
      <c r="AB4406" s="23">
        <v>268.5</v>
      </c>
      <c r="AC4406" s="190">
        <f>IFERROR(ROUND(AA4406/AB4406-1,2),"")</f>
        <v>0</v>
      </c>
      <c r="AD4406" s="25">
        <v>3.1E-2</v>
      </c>
      <c r="AE4406" s="25">
        <v>8.9999999999999998E-4</v>
      </c>
      <c r="AF4406" s="25">
        <v>0</v>
      </c>
      <c r="AG4406" s="25" t="s">
        <v>22</v>
      </c>
      <c r="AH4406" s="25">
        <v>0</v>
      </c>
      <c r="AI4406" s="25">
        <v>0</v>
      </c>
      <c r="AJ4406" s="25" t="s">
        <v>20</v>
      </c>
      <c r="AK4406" s="42" t="s">
        <v>19</v>
      </c>
      <c r="AL4406" s="25" t="s">
        <v>20</v>
      </c>
      <c r="AM4406" s="25">
        <v>30</v>
      </c>
      <c r="AN4406" s="25"/>
      <c r="AO4406" s="25"/>
      <c r="AP4406" s="25"/>
      <c r="AQ4406" s="25"/>
      <c r="AR4406" s="94"/>
      <c r="AS4406" s="157" t="s">
        <v>22</v>
      </c>
      <c r="AT4406" s="93">
        <v>42551</v>
      </c>
      <c r="AU4406" s="92" t="s">
        <v>22</v>
      </c>
      <c r="AV4406" s="91" t="s">
        <v>48</v>
      </c>
      <c r="AW4406" s="92" t="s">
        <v>48</v>
      </c>
      <c r="AX4406" s="92" t="s">
        <v>48</v>
      </c>
      <c r="AY4406" s="91" t="s">
        <v>152</v>
      </c>
      <c r="AZ4406" s="23"/>
      <c r="BA4406" s="25">
        <v>0</v>
      </c>
      <c r="BB4406" t="s">
        <v>48</v>
      </c>
      <c r="BC4406" t="e">
        <v>#N/A</v>
      </c>
      <c r="BD4406" t="e">
        <f>IF(Z4406=BC4406,"OK")</f>
        <v>#N/A</v>
      </c>
      <c r="BE4406">
        <v>3.1E-2</v>
      </c>
      <c r="BF4406">
        <v>8.9999999999999998E-4</v>
      </c>
      <c r="BG4406">
        <v>0</v>
      </c>
      <c r="BH4406">
        <v>0</v>
      </c>
      <c r="BI4406">
        <v>0</v>
      </c>
      <c r="BJ4406">
        <v>0</v>
      </c>
      <c r="BK4406">
        <v>0</v>
      </c>
      <c r="BN4406" s="183"/>
    </row>
    <row r="4407" spans="1:66" ht="25.5" x14ac:dyDescent="0.25">
      <c r="A4407" s="1"/>
      <c r="B4407" s="94">
        <v>4394</v>
      </c>
      <c r="C4407" s="43">
        <v>1053717</v>
      </c>
      <c r="D4407" s="25"/>
      <c r="E4407" s="27" t="s">
        <v>1052</v>
      </c>
      <c r="F4407" s="151" t="s">
        <v>21</v>
      </c>
      <c r="G4407" s="25"/>
      <c r="H4407" s="46" t="str">
        <f>IFERROR(IFERROR(IF(SEARCH("Usystems",$E4407)&gt;0,"Usystems"),IF(SEARCH("RIIFO",$E4407)&gt;0,"RIIFO","Uponor")),"Uponor")</f>
        <v>Uponor</v>
      </c>
      <c r="I4407" s="25" t="str">
        <f>IFERROR(MID($D4407,1,7)+0,"")</f>
        <v/>
      </c>
      <c r="J4407" s="25" t="str">
        <f>IFERROR(MID($D4407,10,7)+0,"")</f>
        <v/>
      </c>
      <c r="K4407" s="25" t="str">
        <f>IFERROR(MID($D4407,19,7)+0,"")</f>
        <v/>
      </c>
      <c r="L4407" s="25" t="str">
        <f>IFERROR(MID($D4407,28,7)+0,"")</f>
        <v/>
      </c>
      <c r="M4407" s="25" t="str">
        <f>IF(IFERROR(MID($Q4407,1,7)+0,"")&lt;1130000,IF(INDEX(C:C,MATCH(LEFT(Q4407,7)+0,I:I,0))&lt;1130000,"",INDEX(C:C,MATCH(LEFT(Q4407,7)+0,I:I,0))),IFERROR(MID($Q4407,1,7)+0,""))</f>
        <v/>
      </c>
      <c r="N4407" s="25" t="str">
        <f>IF(IFERROR(MID($Q4407,10,7)+0,"")&lt;1130000,"",IFERROR(MID($Q4407,10,7)+0,""))</f>
        <v/>
      </c>
      <c r="O4407" s="25" t="str">
        <f>IF(IFERROR(MID($Q4407,19,7)+0,"")&lt;1130000,"",IFERROR(MID($Q4407,19,7)+0,""))</f>
        <v/>
      </c>
      <c r="P4407" s="25" t="str">
        <f>IF(M4407="","",IF(N4407="",M4407,M4407&amp;", "&amp;N4407))</f>
        <v/>
      </c>
      <c r="Q4407" s="25"/>
      <c r="R4407" s="25"/>
      <c r="S4407" s="35" t="s">
        <v>110</v>
      </c>
      <c r="T4407" s="25" t="s">
        <v>36</v>
      </c>
      <c r="U4407" s="185">
        <v>400.37</v>
      </c>
      <c r="V4407" s="188">
        <v>400.37</v>
      </c>
      <c r="W4407" s="189">
        <v>400.37</v>
      </c>
      <c r="X4407" s="31">
        <v>400.37</v>
      </c>
      <c r="Y4407" s="90">
        <f>IFERROR(ROUND(X4407/W4407-1,2),"")</f>
        <v>0</v>
      </c>
      <c r="Z4407" s="31">
        <f>IF(OR(S4407="VLD MLC components",S4407="VLD MLC pipes",S4407="VLD PEX components",S4407="VLD PEX pipes",S4407="VLD PHC components",S4407="VLD PHC pipes",S4407="Controls VLD"),"По запросу",X4407)</f>
        <v>400.37</v>
      </c>
      <c r="AA4407" s="63">
        <f>ROUND(X4407/1.2,3)</f>
        <v>333.642</v>
      </c>
      <c r="AB4407" s="23">
        <v>333.642</v>
      </c>
      <c r="AC4407" s="190">
        <f>IFERROR(ROUND(AA4407/AB4407-1,2),"")</f>
        <v>0</v>
      </c>
      <c r="AD4407" s="25">
        <v>6.8000000000000005E-2</v>
      </c>
      <c r="AE4407" s="25">
        <v>2.0999999999999999E-3</v>
      </c>
      <c r="AF4407" s="25">
        <v>0</v>
      </c>
      <c r="AG4407" s="25" t="s">
        <v>22</v>
      </c>
      <c r="AH4407" s="25">
        <v>0</v>
      </c>
      <c r="AI4407" s="25">
        <v>0</v>
      </c>
      <c r="AJ4407" s="25" t="s">
        <v>20</v>
      </c>
      <c r="AK4407" s="42" t="s">
        <v>19</v>
      </c>
      <c r="AL4407" s="25" t="s">
        <v>20</v>
      </c>
      <c r="AM4407" s="25">
        <v>25</v>
      </c>
      <c r="AN4407" s="25"/>
      <c r="AO4407" s="25"/>
      <c r="AP4407" s="25"/>
      <c r="AQ4407" s="25"/>
      <c r="AR4407" s="94"/>
      <c r="AS4407" s="157" t="s">
        <v>22</v>
      </c>
      <c r="AT4407" s="93">
        <v>42551</v>
      </c>
      <c r="AU4407" s="92" t="s">
        <v>22</v>
      </c>
      <c r="AV4407" s="91" t="s">
        <v>48</v>
      </c>
      <c r="AW4407" s="92" t="s">
        <v>48</v>
      </c>
      <c r="AX4407" s="92" t="s">
        <v>48</v>
      </c>
      <c r="AY4407" s="91" t="s">
        <v>152</v>
      </c>
      <c r="AZ4407" s="23"/>
      <c r="BA4407" s="25">
        <v>0</v>
      </c>
      <c r="BB4407" t="s">
        <v>48</v>
      </c>
      <c r="BC4407" t="e">
        <v>#N/A</v>
      </c>
      <c r="BD4407" t="e">
        <f>IF(Z4407=BC4407,"OK")</f>
        <v>#N/A</v>
      </c>
      <c r="BE4407">
        <v>6.8000000000000005E-2</v>
      </c>
      <c r="BF4407">
        <v>2.0999999999999999E-3</v>
      </c>
      <c r="BG4407">
        <v>0</v>
      </c>
      <c r="BH4407">
        <v>0</v>
      </c>
      <c r="BI4407">
        <v>0</v>
      </c>
      <c r="BJ4407">
        <v>0</v>
      </c>
      <c r="BK4407">
        <v>0</v>
      </c>
      <c r="BN4407" s="183"/>
    </row>
    <row r="4408" spans="1:66" ht="25.5" x14ac:dyDescent="0.25">
      <c r="A4408" s="1"/>
      <c r="B4408" s="94">
        <v>4395</v>
      </c>
      <c r="C4408" s="43">
        <v>1122309</v>
      </c>
      <c r="D4408" s="25">
        <v>1053718</v>
      </c>
      <c r="E4408" s="27" t="s">
        <v>114</v>
      </c>
      <c r="F4408" s="151" t="s">
        <v>21</v>
      </c>
      <c r="G4408" s="25"/>
      <c r="H4408" s="46" t="str">
        <f>IFERROR(IFERROR(IF(SEARCH("Usystems",$E4408)&gt;0,"Usystems"),IF(SEARCH("RIIFO",$E4408)&gt;0,"RIIFO","Uponor")),"Uponor")</f>
        <v>Uponor</v>
      </c>
      <c r="I4408" s="25">
        <f>IFERROR(MID($D4408,1,7)+0,"")</f>
        <v>1053718</v>
      </c>
      <c r="J4408" s="25" t="str">
        <f>IFERROR(MID($D4408,10,7)+0,"")</f>
        <v/>
      </c>
      <c r="K4408" s="25" t="str">
        <f>IFERROR(MID($D4408,19,7)+0,"")</f>
        <v/>
      </c>
      <c r="L4408" s="25" t="str">
        <f>IFERROR(MID($D4408,28,7)+0,"")</f>
        <v/>
      </c>
      <c r="M4408" s="25" t="str">
        <f>IF(IFERROR(MID($Q4408,1,7)+0,"")&lt;1130000,IF(INDEX(C:C,MATCH(LEFT(Q4408,7)+0,I:I,0))&lt;1130000,"",INDEX(C:C,MATCH(LEFT(Q4408,7)+0,I:I,0))),IFERROR(MID($Q4408,1,7)+0,""))</f>
        <v/>
      </c>
      <c r="N4408" s="25" t="str">
        <f>IF(IFERROR(MID($Q4408,10,7)+0,"")&lt;1130000,"",IFERROR(MID($Q4408,10,7)+0,""))</f>
        <v/>
      </c>
      <c r="O4408" s="25" t="str">
        <f>IF(IFERROR(MID($Q4408,19,7)+0,"")&lt;1130000,"",IFERROR(MID($Q4408,19,7)+0,""))</f>
        <v/>
      </c>
      <c r="P4408" s="25" t="str">
        <f>IF(M4408="","",IF(N4408="",M4408,M4408&amp;", "&amp;N4408))</f>
        <v/>
      </c>
      <c r="Q4408" s="25"/>
      <c r="R4408" s="25"/>
      <c r="S4408" s="35" t="s">
        <v>110</v>
      </c>
      <c r="T4408" s="25" t="s">
        <v>36</v>
      </c>
      <c r="U4408" s="185">
        <v>519</v>
      </c>
      <c r="V4408" s="188">
        <v>519</v>
      </c>
      <c r="W4408" s="189">
        <v>519</v>
      </c>
      <c r="X4408" s="31">
        <v>519</v>
      </c>
      <c r="Y4408" s="90">
        <f>IFERROR(ROUND(X4408/W4408-1,2),"")</f>
        <v>0</v>
      </c>
      <c r="Z4408" s="31">
        <f>IF(OR(S4408="VLD MLC components",S4408="VLD MLC pipes",S4408="VLD PEX components",S4408="VLD PEX pipes",S4408="VLD PHC components",S4408="VLD PHC pipes",S4408="Controls VLD"),"По запросу",X4408)</f>
        <v>519</v>
      </c>
      <c r="AA4408" s="63">
        <f>ROUND(X4408/1.2,3)</f>
        <v>432.5</v>
      </c>
      <c r="AB4408" s="23">
        <v>432.5</v>
      </c>
      <c r="AC4408" s="190">
        <f>IFERROR(ROUND(AA4408/AB4408-1,2),"")</f>
        <v>0</v>
      </c>
      <c r="AD4408" s="25">
        <v>0.17</v>
      </c>
      <c r="AE4408" s="25">
        <v>5.4099999999999999E-3</v>
      </c>
      <c r="AF4408" s="25">
        <v>0</v>
      </c>
      <c r="AG4408" s="25" t="s">
        <v>22</v>
      </c>
      <c r="AH4408" s="25">
        <v>0</v>
      </c>
      <c r="AI4408" s="25">
        <v>0</v>
      </c>
      <c r="AJ4408" s="25" t="s">
        <v>20</v>
      </c>
      <c r="AK4408" s="42" t="s">
        <v>19</v>
      </c>
      <c r="AL4408" s="25" t="s">
        <v>20</v>
      </c>
      <c r="AM4408" s="25">
        <v>20</v>
      </c>
      <c r="AN4408" s="25"/>
      <c r="AO4408" s="25"/>
      <c r="AP4408" s="25"/>
      <c r="AQ4408" s="25"/>
      <c r="AR4408" s="94"/>
      <c r="AS4408" s="157" t="s">
        <v>22</v>
      </c>
      <c r="AT4408" s="93">
        <v>44522</v>
      </c>
      <c r="AU4408" s="92" t="s">
        <v>22</v>
      </c>
      <c r="AV4408" s="91" t="s">
        <v>48</v>
      </c>
      <c r="AW4408" s="92" t="s">
        <v>48</v>
      </c>
      <c r="AX4408" s="92" t="s">
        <v>48</v>
      </c>
      <c r="AY4408" s="91" t="s">
        <v>152</v>
      </c>
      <c r="AZ4408" s="23"/>
      <c r="BA4408" s="25">
        <v>0</v>
      </c>
      <c r="BB4408" t="s">
        <v>48</v>
      </c>
      <c r="BC4408" t="e">
        <v>#N/A</v>
      </c>
      <c r="BD4408" t="e">
        <f>IF(Z4408=BC4408,"OK")</f>
        <v>#N/A</v>
      </c>
      <c r="BE4408">
        <v>0.17</v>
      </c>
      <c r="BF4408">
        <v>5.4099999999999999E-3</v>
      </c>
      <c r="BG4408">
        <v>0</v>
      </c>
      <c r="BH4408">
        <v>0</v>
      </c>
      <c r="BI4408">
        <v>0</v>
      </c>
      <c r="BJ4408">
        <v>0</v>
      </c>
      <c r="BK4408">
        <v>0</v>
      </c>
      <c r="BN4408" s="183"/>
    </row>
    <row r="4409" spans="1:66" ht="25.5" x14ac:dyDescent="0.25">
      <c r="A4409" s="1"/>
      <c r="B4409" s="94">
        <v>4396</v>
      </c>
      <c r="C4409" s="43">
        <v>1053718</v>
      </c>
      <c r="D4409" s="25"/>
      <c r="E4409" s="27" t="s">
        <v>114</v>
      </c>
      <c r="F4409" s="151" t="s">
        <v>21</v>
      </c>
      <c r="G4409" s="41" t="s">
        <v>27</v>
      </c>
      <c r="H4409" s="46" t="str">
        <f>IFERROR(IFERROR(IF(SEARCH("Usystems",$E4409)&gt;0,"Usystems"),IF(SEARCH("RIIFO",$E4409)&gt;0,"RIIFO","Uponor")),"Uponor")</f>
        <v>Uponor</v>
      </c>
      <c r="I4409" s="25" t="str">
        <f>IFERROR(MID($D4409,1,7)+0,"")</f>
        <v/>
      </c>
      <c r="J4409" s="25" t="str">
        <f>IFERROR(MID($D4409,10,7)+0,"")</f>
        <v/>
      </c>
      <c r="K4409" s="25" t="str">
        <f>IFERROR(MID($D4409,19,7)+0,"")</f>
        <v/>
      </c>
      <c r="L4409" s="25" t="str">
        <f>IFERROR(MID($D4409,28,7)+0,"")</f>
        <v/>
      </c>
      <c r="M4409" s="25" t="e">
        <f>IF(IFERROR(MID($Q4409,1,7)+0,"")&lt;1130000,IF(INDEX(C:C,MATCH(LEFT(Q4409,7)+0,I:I,0))&lt;1130000,"",INDEX(C:C,MATCH(LEFT(Q4409,7)+0,I:I,0))),IFERROR(MID($Q4409,1,7)+0,""))</f>
        <v>#N/A</v>
      </c>
      <c r="N4409" s="25" t="str">
        <f>IF(IFERROR(MID($Q4409,10,7)+0,"")&lt;1130000,"",IFERROR(MID($Q4409,10,7)+0,""))</f>
        <v/>
      </c>
      <c r="O4409" s="25" t="str">
        <f>IF(IFERROR(MID($Q4409,19,7)+0,"")&lt;1130000,"",IFERROR(MID($Q4409,19,7)+0,""))</f>
        <v/>
      </c>
      <c r="P4409" s="25" t="e">
        <f>IF(M4409="","",IF(N4409="",M4409,M4409&amp;", "&amp;N4409))</f>
        <v>#N/A</v>
      </c>
      <c r="Q4409" s="25">
        <v>1122309</v>
      </c>
      <c r="R4409" s="25"/>
      <c r="S4409" s="35" t="s">
        <v>110</v>
      </c>
      <c r="T4409" s="25" t="s">
        <v>36</v>
      </c>
      <c r="U4409" s="185">
        <v>519</v>
      </c>
      <c r="V4409" s="188">
        <v>519</v>
      </c>
      <c r="W4409" s="189">
        <v>519</v>
      </c>
      <c r="X4409" s="31">
        <v>519</v>
      </c>
      <c r="Y4409" s="90">
        <f>IFERROR(ROUND(X4409/W4409-1,2),"")</f>
        <v>0</v>
      </c>
      <c r="Z4409" s="31">
        <f>IF(OR(S4409="VLD MLC components",S4409="VLD MLC pipes",S4409="VLD PEX components",S4409="VLD PEX pipes",S4409="VLD PHC components",S4409="VLD PHC pipes",S4409="Controls VLD"),"По запросу",X4409)</f>
        <v>519</v>
      </c>
      <c r="AA4409" s="63">
        <f>ROUND(X4409/1.2,3)</f>
        <v>432.5</v>
      </c>
      <c r="AB4409" s="23">
        <v>432.5</v>
      </c>
      <c r="AC4409" s="190">
        <f>IFERROR(ROUND(AA4409/AB4409-1,2),"")</f>
        <v>0</v>
      </c>
      <c r="AD4409" s="25">
        <v>0.17</v>
      </c>
      <c r="AE4409" s="25">
        <v>5.4099999999999999E-3</v>
      </c>
      <c r="AF4409" s="25">
        <v>0</v>
      </c>
      <c r="AG4409" s="25" t="s">
        <v>22</v>
      </c>
      <c r="AH4409" s="25">
        <v>0</v>
      </c>
      <c r="AI4409" s="25">
        <v>0</v>
      </c>
      <c r="AJ4409" s="25" t="s">
        <v>20</v>
      </c>
      <c r="AK4409" s="42" t="s">
        <v>19</v>
      </c>
      <c r="AL4409" s="25" t="s">
        <v>20</v>
      </c>
      <c r="AM4409" s="25">
        <v>20</v>
      </c>
      <c r="AN4409" s="25"/>
      <c r="AO4409" s="25"/>
      <c r="AP4409" s="25"/>
      <c r="AQ4409" s="25"/>
      <c r="AR4409" s="94"/>
      <c r="AS4409" s="157" t="s">
        <v>22</v>
      </c>
      <c r="AT4409" s="93">
        <v>42551</v>
      </c>
      <c r="AU4409" s="92" t="s">
        <v>22</v>
      </c>
      <c r="AV4409" s="91" t="s">
        <v>48</v>
      </c>
      <c r="AW4409" s="92" t="s">
        <v>48</v>
      </c>
      <c r="AX4409" s="92" t="s">
        <v>48</v>
      </c>
      <c r="AY4409" s="91" t="s">
        <v>152</v>
      </c>
      <c r="AZ4409" s="23"/>
      <c r="BA4409" s="25">
        <v>0</v>
      </c>
      <c r="BB4409" t="s">
        <v>48</v>
      </c>
      <c r="BC4409" t="e">
        <v>#N/A</v>
      </c>
      <c r="BD4409" t="e">
        <f>IF(Z4409=BC4409,"OK")</f>
        <v>#N/A</v>
      </c>
      <c r="BE4409">
        <v>0.17</v>
      </c>
      <c r="BF4409">
        <v>5.4099999999999999E-3</v>
      </c>
      <c r="BG4409">
        <v>0</v>
      </c>
      <c r="BH4409">
        <v>0</v>
      </c>
      <c r="BI4409">
        <v>0</v>
      </c>
      <c r="BJ4409">
        <v>0</v>
      </c>
      <c r="BK4409">
        <v>0</v>
      </c>
      <c r="BN4409" s="183"/>
    </row>
    <row r="4410" spans="1:66" ht="25.5" x14ac:dyDescent="0.25">
      <c r="A4410" s="1"/>
      <c r="B4410" s="94">
        <v>4397</v>
      </c>
      <c r="C4410" s="43">
        <v>1050065</v>
      </c>
      <c r="D4410" s="25"/>
      <c r="E4410" s="27" t="s">
        <v>1051</v>
      </c>
      <c r="F4410" s="151" t="s">
        <v>21</v>
      </c>
      <c r="G4410" s="25"/>
      <c r="H4410" s="46" t="str">
        <f>IFERROR(IFERROR(IF(SEARCH("Usystems",$E4410)&gt;0,"Usystems"),IF(SEARCH("RIIFO",$E4410)&gt;0,"RIIFO","Uponor")),"Uponor")</f>
        <v>Uponor</v>
      </c>
      <c r="I4410" s="25" t="str">
        <f>IFERROR(MID($D4410,1,7)+0,"")</f>
        <v/>
      </c>
      <c r="J4410" s="25" t="str">
        <f>IFERROR(MID($D4410,10,7)+0,"")</f>
        <v/>
      </c>
      <c r="K4410" s="25" t="str">
        <f>IFERROR(MID($D4410,19,7)+0,"")</f>
        <v/>
      </c>
      <c r="L4410" s="25" t="str">
        <f>IFERROR(MID($D4410,28,7)+0,"")</f>
        <v/>
      </c>
      <c r="M4410" s="25" t="str">
        <f>IF(IFERROR(MID($Q4410,1,7)+0,"")&lt;1130000,IF(INDEX(C:C,MATCH(LEFT(Q4410,7)+0,I:I,0))&lt;1130000,"",INDEX(C:C,MATCH(LEFT(Q4410,7)+0,I:I,0))),IFERROR(MID($Q4410,1,7)+0,""))</f>
        <v/>
      </c>
      <c r="N4410" s="25" t="str">
        <f>IF(IFERROR(MID($Q4410,10,7)+0,"")&lt;1130000,"",IFERROR(MID($Q4410,10,7)+0,""))</f>
        <v/>
      </c>
      <c r="O4410" s="25" t="str">
        <f>IF(IFERROR(MID($Q4410,19,7)+0,"")&lt;1130000,"",IFERROR(MID($Q4410,19,7)+0,""))</f>
        <v/>
      </c>
      <c r="P4410" s="25" t="str">
        <f>IF(M4410="","",IF(N4410="",M4410,M4410&amp;", "&amp;N4410))</f>
        <v/>
      </c>
      <c r="Q4410" s="25"/>
      <c r="R4410" s="25"/>
      <c r="S4410" s="35" t="s">
        <v>110</v>
      </c>
      <c r="T4410" s="25" t="s">
        <v>36</v>
      </c>
      <c r="U4410" s="185">
        <v>1795</v>
      </c>
      <c r="V4410" s="188">
        <v>1795</v>
      </c>
      <c r="W4410" s="189">
        <v>1795</v>
      </c>
      <c r="X4410" s="31">
        <v>1795</v>
      </c>
      <c r="Y4410" s="90">
        <f>IFERROR(ROUND(X4410/W4410-1,2),"")</f>
        <v>0</v>
      </c>
      <c r="Z4410" s="31">
        <f>IF(OR(S4410="VLD MLC components",S4410="VLD MLC pipes",S4410="VLD PEX components",S4410="VLD PEX pipes",S4410="VLD PHC components",S4410="VLD PHC pipes",S4410="Controls VLD"),"По запросу",X4410)</f>
        <v>1795</v>
      </c>
      <c r="AA4410" s="63">
        <f>ROUND(X4410/1.2,3)</f>
        <v>1495.8330000000001</v>
      </c>
      <c r="AB4410" s="23">
        <v>1495.8330000000001</v>
      </c>
      <c r="AC4410" s="190">
        <f>IFERROR(ROUND(AA4410/AB4410-1,2),"")</f>
        <v>0</v>
      </c>
      <c r="AD4410" s="25">
        <v>0.60799999999999998</v>
      </c>
      <c r="AE4410" s="25">
        <v>1.375E-2</v>
      </c>
      <c r="AF4410" s="25">
        <v>0</v>
      </c>
      <c r="AG4410" s="25" t="s">
        <v>22</v>
      </c>
      <c r="AH4410" s="25">
        <v>0</v>
      </c>
      <c r="AI4410" s="25">
        <v>0</v>
      </c>
      <c r="AJ4410" s="25" t="s">
        <v>20</v>
      </c>
      <c r="AK4410" s="42" t="s">
        <v>19</v>
      </c>
      <c r="AL4410" s="25" t="s">
        <v>20</v>
      </c>
      <c r="AM4410" s="25">
        <v>1</v>
      </c>
      <c r="AN4410" s="25"/>
      <c r="AO4410" s="25"/>
      <c r="AP4410" s="25"/>
      <c r="AQ4410" s="25"/>
      <c r="AR4410" s="94"/>
      <c r="AS4410" s="157" t="s">
        <v>22</v>
      </c>
      <c r="AT4410" s="93">
        <v>42551</v>
      </c>
      <c r="AU4410" s="92" t="s">
        <v>22</v>
      </c>
      <c r="AV4410" s="91" t="s">
        <v>48</v>
      </c>
      <c r="AW4410" s="92" t="s">
        <v>48</v>
      </c>
      <c r="AX4410" s="92" t="s">
        <v>48</v>
      </c>
      <c r="AY4410" s="91" t="s">
        <v>152</v>
      </c>
      <c r="AZ4410" s="23"/>
      <c r="BA4410" s="25">
        <v>0</v>
      </c>
      <c r="BB4410" t="s">
        <v>48</v>
      </c>
      <c r="BC4410" t="e">
        <v>#N/A</v>
      </c>
      <c r="BD4410" t="e">
        <f>IF(Z4410=BC4410,"OK")</f>
        <v>#N/A</v>
      </c>
      <c r="BE4410">
        <v>0.60799999999999998</v>
      </c>
      <c r="BF4410">
        <v>1.375E-2</v>
      </c>
      <c r="BG4410">
        <v>0</v>
      </c>
      <c r="BH4410">
        <v>0</v>
      </c>
      <c r="BI4410">
        <v>0</v>
      </c>
      <c r="BJ4410">
        <v>0</v>
      </c>
      <c r="BK4410">
        <v>0</v>
      </c>
      <c r="BN4410" s="183"/>
    </row>
    <row r="4411" spans="1:66" ht="25.5" x14ac:dyDescent="0.25">
      <c r="A4411" s="1"/>
      <c r="B4411" s="94">
        <v>4398</v>
      </c>
      <c r="C4411" s="43">
        <v>1051174</v>
      </c>
      <c r="D4411" s="25"/>
      <c r="E4411" s="27" t="s">
        <v>1050</v>
      </c>
      <c r="F4411" s="151" t="s">
        <v>21</v>
      </c>
      <c r="G4411" s="25"/>
      <c r="H4411" s="46" t="str">
        <f>IFERROR(IFERROR(IF(SEARCH("Usystems",$E4411)&gt;0,"Usystems"),IF(SEARCH("RIIFO",$E4411)&gt;0,"RIIFO","Uponor")),"Uponor")</f>
        <v>Uponor</v>
      </c>
      <c r="I4411" s="25" t="str">
        <f>IFERROR(MID($D4411,1,7)+0,"")</f>
        <v/>
      </c>
      <c r="J4411" s="25" t="str">
        <f>IFERROR(MID($D4411,10,7)+0,"")</f>
        <v/>
      </c>
      <c r="K4411" s="25" t="str">
        <f>IFERROR(MID($D4411,19,7)+0,"")</f>
        <v/>
      </c>
      <c r="L4411" s="25" t="str">
        <f>IFERROR(MID($D4411,28,7)+0,"")</f>
        <v/>
      </c>
      <c r="M4411" s="25" t="str">
        <f>IF(IFERROR(MID($Q4411,1,7)+0,"")&lt;1130000,IF(INDEX(C:C,MATCH(LEFT(Q4411,7)+0,I:I,0))&lt;1130000,"",INDEX(C:C,MATCH(LEFT(Q4411,7)+0,I:I,0))),IFERROR(MID($Q4411,1,7)+0,""))</f>
        <v/>
      </c>
      <c r="N4411" s="25" t="str">
        <f>IF(IFERROR(MID($Q4411,10,7)+0,"")&lt;1130000,"",IFERROR(MID($Q4411,10,7)+0,""))</f>
        <v/>
      </c>
      <c r="O4411" s="25" t="str">
        <f>IF(IFERROR(MID($Q4411,19,7)+0,"")&lt;1130000,"",IFERROR(MID($Q4411,19,7)+0,""))</f>
        <v/>
      </c>
      <c r="P4411" s="25" t="str">
        <f>IF(M4411="","",IF(N4411="",M4411,M4411&amp;", "&amp;N4411))</f>
        <v/>
      </c>
      <c r="Q4411" s="25"/>
      <c r="R4411" s="25"/>
      <c r="S4411" s="35" t="s">
        <v>110</v>
      </c>
      <c r="T4411" s="25" t="s">
        <v>36</v>
      </c>
      <c r="U4411" s="185">
        <v>535</v>
      </c>
      <c r="V4411" s="188">
        <v>535</v>
      </c>
      <c r="W4411" s="189">
        <v>535</v>
      </c>
      <c r="X4411" s="31">
        <v>535</v>
      </c>
      <c r="Y4411" s="90">
        <f>IFERROR(ROUND(X4411/W4411-1,2),"")</f>
        <v>0</v>
      </c>
      <c r="Z4411" s="31">
        <f>IF(OR(S4411="VLD MLC components",S4411="VLD MLC pipes",S4411="VLD PEX components",S4411="VLD PEX pipes",S4411="VLD PHC components",S4411="VLD PHC pipes",S4411="Controls VLD"),"По запросу",X4411)</f>
        <v>535</v>
      </c>
      <c r="AA4411" s="63">
        <f>ROUND(X4411/1.2,3)</f>
        <v>445.83300000000003</v>
      </c>
      <c r="AB4411" s="23">
        <v>445.83300000000003</v>
      </c>
      <c r="AC4411" s="190">
        <f>IFERROR(ROUND(AA4411/AB4411-1,2),"")</f>
        <v>0</v>
      </c>
      <c r="AD4411" s="25">
        <v>0.02</v>
      </c>
      <c r="AE4411" s="25">
        <v>3.3E-4</v>
      </c>
      <c r="AF4411" s="25">
        <v>0</v>
      </c>
      <c r="AG4411" s="25" t="s">
        <v>22</v>
      </c>
      <c r="AH4411" s="25">
        <v>0</v>
      </c>
      <c r="AI4411" s="25">
        <v>0</v>
      </c>
      <c r="AJ4411" s="25" t="s">
        <v>20</v>
      </c>
      <c r="AK4411" s="42" t="s">
        <v>19</v>
      </c>
      <c r="AL4411" s="25" t="s">
        <v>20</v>
      </c>
      <c r="AM4411" s="25">
        <v>1</v>
      </c>
      <c r="AN4411" s="25"/>
      <c r="AO4411" s="25"/>
      <c r="AP4411" s="25"/>
      <c r="AQ4411" s="25"/>
      <c r="AR4411" s="94"/>
      <c r="AS4411" s="157" t="s">
        <v>22</v>
      </c>
      <c r="AT4411" s="93">
        <v>42551</v>
      </c>
      <c r="AU4411" s="92" t="s">
        <v>22</v>
      </c>
      <c r="AV4411" s="91" t="s">
        <v>48</v>
      </c>
      <c r="AW4411" s="92" t="s">
        <v>48</v>
      </c>
      <c r="AX4411" s="92" t="s">
        <v>48</v>
      </c>
      <c r="AY4411" s="91" t="s">
        <v>152</v>
      </c>
      <c r="AZ4411" s="23"/>
      <c r="BA4411" s="25">
        <v>0</v>
      </c>
      <c r="BB4411" t="s">
        <v>48</v>
      </c>
      <c r="BC4411" t="e">
        <v>#N/A</v>
      </c>
      <c r="BD4411" t="e">
        <f>IF(Z4411=BC4411,"OK")</f>
        <v>#N/A</v>
      </c>
      <c r="BE4411">
        <v>0.02</v>
      </c>
      <c r="BF4411">
        <v>3.3E-4</v>
      </c>
      <c r="BG4411">
        <v>0</v>
      </c>
      <c r="BH4411">
        <v>0</v>
      </c>
      <c r="BI4411">
        <v>0</v>
      </c>
      <c r="BJ4411">
        <v>0</v>
      </c>
      <c r="BK4411">
        <v>0</v>
      </c>
      <c r="BN4411" s="183"/>
    </row>
    <row r="4412" spans="1:66" ht="25.5" x14ac:dyDescent="0.25">
      <c r="A4412" s="1"/>
      <c r="B4412" s="94">
        <v>4399</v>
      </c>
      <c r="C4412" s="43">
        <v>1051176</v>
      </c>
      <c r="D4412" s="25"/>
      <c r="E4412" s="27" t="s">
        <v>1049</v>
      </c>
      <c r="F4412" s="151" t="s">
        <v>21</v>
      </c>
      <c r="G4412" s="25"/>
      <c r="H4412" s="46" t="str">
        <f>IFERROR(IFERROR(IF(SEARCH("Usystems",$E4412)&gt;0,"Usystems"),IF(SEARCH("RIIFO",$E4412)&gt;0,"RIIFO","Uponor")),"Uponor")</f>
        <v>Uponor</v>
      </c>
      <c r="I4412" s="25" t="str">
        <f>IFERROR(MID($D4412,1,7)+0,"")</f>
        <v/>
      </c>
      <c r="J4412" s="25" t="str">
        <f>IFERROR(MID($D4412,10,7)+0,"")</f>
        <v/>
      </c>
      <c r="K4412" s="25" t="str">
        <f>IFERROR(MID($D4412,19,7)+0,"")</f>
        <v/>
      </c>
      <c r="L4412" s="25" t="str">
        <f>IFERROR(MID($D4412,28,7)+0,"")</f>
        <v/>
      </c>
      <c r="M4412" s="25" t="str">
        <f>IF(IFERROR(MID($Q4412,1,7)+0,"")&lt;1130000,IF(INDEX(C:C,MATCH(LEFT(Q4412,7)+0,I:I,0))&lt;1130000,"",INDEX(C:C,MATCH(LEFT(Q4412,7)+0,I:I,0))),IFERROR(MID($Q4412,1,7)+0,""))</f>
        <v/>
      </c>
      <c r="N4412" s="25" t="str">
        <f>IF(IFERROR(MID($Q4412,10,7)+0,"")&lt;1130000,"",IFERROR(MID($Q4412,10,7)+0,""))</f>
        <v/>
      </c>
      <c r="O4412" s="25" t="str">
        <f>IF(IFERROR(MID($Q4412,19,7)+0,"")&lt;1130000,"",IFERROR(MID($Q4412,19,7)+0,""))</f>
        <v/>
      </c>
      <c r="P4412" s="25" t="str">
        <f>IF(M4412="","",IF(N4412="",M4412,M4412&amp;", "&amp;N4412))</f>
        <v/>
      </c>
      <c r="Q4412" s="25"/>
      <c r="R4412" s="25"/>
      <c r="S4412" s="35" t="s">
        <v>110</v>
      </c>
      <c r="T4412" s="25" t="s">
        <v>36</v>
      </c>
      <c r="U4412" s="185">
        <v>322.2</v>
      </c>
      <c r="V4412" s="188">
        <v>322.2</v>
      </c>
      <c r="W4412" s="189">
        <v>322.2</v>
      </c>
      <c r="X4412" s="31">
        <v>322.2</v>
      </c>
      <c r="Y4412" s="90">
        <f>IFERROR(ROUND(X4412/W4412-1,2),"")</f>
        <v>0</v>
      </c>
      <c r="Z4412" s="31">
        <f>IF(OR(S4412="VLD MLC components",S4412="VLD MLC pipes",S4412="VLD PEX components",S4412="VLD PEX pipes",S4412="VLD PHC components",S4412="VLD PHC pipes",S4412="Controls VLD"),"По запросу",X4412)</f>
        <v>322.2</v>
      </c>
      <c r="AA4412" s="63">
        <f>ROUND(X4412/1.2,3)</f>
        <v>268.5</v>
      </c>
      <c r="AB4412" s="23">
        <v>268.5</v>
      </c>
      <c r="AC4412" s="190">
        <f>IFERROR(ROUND(AA4412/AB4412-1,2),"")</f>
        <v>0</v>
      </c>
      <c r="AD4412" s="25">
        <v>3.3000000000000002E-2</v>
      </c>
      <c r="AE4412" s="25">
        <v>1.08E-3</v>
      </c>
      <c r="AF4412" s="25">
        <v>0</v>
      </c>
      <c r="AG4412" s="25" t="s">
        <v>22</v>
      </c>
      <c r="AH4412" s="25">
        <v>0</v>
      </c>
      <c r="AI4412" s="25">
        <v>0</v>
      </c>
      <c r="AJ4412" s="25" t="s">
        <v>20</v>
      </c>
      <c r="AK4412" s="42" t="s">
        <v>19</v>
      </c>
      <c r="AL4412" s="25" t="s">
        <v>20</v>
      </c>
      <c r="AM4412" s="25">
        <v>25</v>
      </c>
      <c r="AN4412" s="25"/>
      <c r="AO4412" s="25"/>
      <c r="AP4412" s="25"/>
      <c r="AQ4412" s="25"/>
      <c r="AR4412" s="94"/>
      <c r="AS4412" s="157" t="s">
        <v>22</v>
      </c>
      <c r="AT4412" s="93">
        <v>42551</v>
      </c>
      <c r="AU4412" s="92" t="s">
        <v>22</v>
      </c>
      <c r="AV4412" s="91" t="s">
        <v>48</v>
      </c>
      <c r="AW4412" s="92" t="s">
        <v>48</v>
      </c>
      <c r="AX4412" s="92" t="s">
        <v>48</v>
      </c>
      <c r="AY4412" s="91" t="s">
        <v>152</v>
      </c>
      <c r="AZ4412" s="23"/>
      <c r="BA4412" s="25">
        <v>0</v>
      </c>
      <c r="BB4412" t="s">
        <v>48</v>
      </c>
      <c r="BC4412" t="e">
        <v>#N/A</v>
      </c>
      <c r="BD4412" t="e">
        <f>IF(Z4412=BC4412,"OK")</f>
        <v>#N/A</v>
      </c>
      <c r="BE4412">
        <v>3.3000000000000002E-2</v>
      </c>
      <c r="BF4412">
        <v>1.08E-3</v>
      </c>
      <c r="BG4412">
        <v>0</v>
      </c>
      <c r="BH4412">
        <v>0</v>
      </c>
      <c r="BI4412">
        <v>0</v>
      </c>
      <c r="BJ4412">
        <v>0</v>
      </c>
      <c r="BK4412">
        <v>0</v>
      </c>
      <c r="BN4412" s="183"/>
    </row>
    <row r="4413" spans="1:66" ht="25.5" x14ac:dyDescent="0.25">
      <c r="A4413" s="1"/>
      <c r="B4413" s="94">
        <v>4400</v>
      </c>
      <c r="C4413" s="43">
        <v>1051177</v>
      </c>
      <c r="D4413" s="25"/>
      <c r="E4413" s="27" t="s">
        <v>1048</v>
      </c>
      <c r="F4413" s="151" t="s">
        <v>21</v>
      </c>
      <c r="G4413" s="25"/>
      <c r="H4413" s="46" t="str">
        <f>IFERROR(IFERROR(IF(SEARCH("Usystems",$E4413)&gt;0,"Usystems"),IF(SEARCH("RIIFO",$E4413)&gt;0,"RIIFO","Uponor")),"Uponor")</f>
        <v>Uponor</v>
      </c>
      <c r="I4413" s="25" t="str">
        <f>IFERROR(MID($D4413,1,7)+0,"")</f>
        <v/>
      </c>
      <c r="J4413" s="25" t="str">
        <f>IFERROR(MID($D4413,10,7)+0,"")</f>
        <v/>
      </c>
      <c r="K4413" s="25" t="str">
        <f>IFERROR(MID($D4413,19,7)+0,"")</f>
        <v/>
      </c>
      <c r="L4413" s="25" t="str">
        <f>IFERROR(MID($D4413,28,7)+0,"")</f>
        <v/>
      </c>
      <c r="M4413" s="25" t="str">
        <f>IF(IFERROR(MID($Q4413,1,7)+0,"")&lt;1130000,IF(INDEX(C:C,MATCH(LEFT(Q4413,7)+0,I:I,0))&lt;1130000,"",INDEX(C:C,MATCH(LEFT(Q4413,7)+0,I:I,0))),IFERROR(MID($Q4413,1,7)+0,""))</f>
        <v/>
      </c>
      <c r="N4413" s="25" t="str">
        <f>IF(IFERROR(MID($Q4413,10,7)+0,"")&lt;1130000,"",IFERROR(MID($Q4413,10,7)+0,""))</f>
        <v/>
      </c>
      <c r="O4413" s="25" t="str">
        <f>IF(IFERROR(MID($Q4413,19,7)+0,"")&lt;1130000,"",IFERROR(MID($Q4413,19,7)+0,""))</f>
        <v/>
      </c>
      <c r="P4413" s="25" t="str">
        <f>IF(M4413="","",IF(N4413="",M4413,M4413&amp;", "&amp;N4413))</f>
        <v/>
      </c>
      <c r="Q4413" s="25"/>
      <c r="R4413" s="25"/>
      <c r="S4413" s="35" t="s">
        <v>110</v>
      </c>
      <c r="T4413" s="25" t="s">
        <v>36</v>
      </c>
      <c r="U4413" s="185">
        <v>400.37</v>
      </c>
      <c r="V4413" s="188">
        <v>400.37</v>
      </c>
      <c r="W4413" s="189">
        <v>400.37</v>
      </c>
      <c r="X4413" s="31">
        <v>400.37</v>
      </c>
      <c r="Y4413" s="90">
        <f>IFERROR(ROUND(X4413/W4413-1,2),"")</f>
        <v>0</v>
      </c>
      <c r="Z4413" s="31">
        <f>IF(OR(S4413="VLD MLC components",S4413="VLD MLC pipes",S4413="VLD PEX components",S4413="VLD PEX pipes",S4413="VLD PHC components",S4413="VLD PHC pipes",S4413="Controls VLD"),"По запросу",X4413)</f>
        <v>400.37</v>
      </c>
      <c r="AA4413" s="63">
        <f>ROUND(X4413/1.2,3)</f>
        <v>333.642</v>
      </c>
      <c r="AB4413" s="23">
        <v>333.642</v>
      </c>
      <c r="AC4413" s="190">
        <f>IFERROR(ROUND(AA4413/AB4413-1,2),"")</f>
        <v>0</v>
      </c>
      <c r="AD4413" s="25">
        <v>7.3999999999999996E-2</v>
      </c>
      <c r="AE4413" s="25">
        <v>2.7000000000000001E-3</v>
      </c>
      <c r="AF4413" s="25">
        <v>0</v>
      </c>
      <c r="AG4413" s="25" t="s">
        <v>22</v>
      </c>
      <c r="AH4413" s="25">
        <v>0</v>
      </c>
      <c r="AI4413" s="25">
        <v>0</v>
      </c>
      <c r="AJ4413" s="25" t="s">
        <v>20</v>
      </c>
      <c r="AK4413" s="42" t="s">
        <v>19</v>
      </c>
      <c r="AL4413" s="25" t="s">
        <v>20</v>
      </c>
      <c r="AM4413" s="25">
        <v>20</v>
      </c>
      <c r="AN4413" s="25"/>
      <c r="AO4413" s="25"/>
      <c r="AP4413" s="25"/>
      <c r="AQ4413" s="25"/>
      <c r="AR4413" s="94"/>
      <c r="AS4413" s="157" t="s">
        <v>22</v>
      </c>
      <c r="AT4413" s="93">
        <v>42551</v>
      </c>
      <c r="AU4413" s="92" t="s">
        <v>22</v>
      </c>
      <c r="AV4413" s="91" t="s">
        <v>48</v>
      </c>
      <c r="AW4413" s="92" t="s">
        <v>48</v>
      </c>
      <c r="AX4413" s="92" t="s">
        <v>48</v>
      </c>
      <c r="AY4413" s="91" t="s">
        <v>152</v>
      </c>
      <c r="AZ4413" s="23"/>
      <c r="BA4413" s="25">
        <v>0</v>
      </c>
      <c r="BB4413" t="s">
        <v>48</v>
      </c>
      <c r="BC4413" t="e">
        <v>#N/A</v>
      </c>
      <c r="BD4413" t="e">
        <f>IF(Z4413=BC4413,"OK")</f>
        <v>#N/A</v>
      </c>
      <c r="BE4413">
        <v>7.3999999999999996E-2</v>
      </c>
      <c r="BF4413">
        <v>2.7000000000000001E-3</v>
      </c>
      <c r="BG4413">
        <v>0</v>
      </c>
      <c r="BH4413">
        <v>0</v>
      </c>
      <c r="BI4413">
        <v>0</v>
      </c>
      <c r="BJ4413">
        <v>0</v>
      </c>
      <c r="BK4413">
        <v>0</v>
      </c>
      <c r="BN4413" s="183"/>
    </row>
    <row r="4414" spans="1:66" ht="25.5" x14ac:dyDescent="0.25">
      <c r="A4414" s="1"/>
      <c r="B4414" s="94">
        <v>4401</v>
      </c>
      <c r="C4414" s="43">
        <v>1122310</v>
      </c>
      <c r="D4414" s="25">
        <v>1053719</v>
      </c>
      <c r="E4414" s="27" t="s">
        <v>115</v>
      </c>
      <c r="F4414" s="151" t="s">
        <v>21</v>
      </c>
      <c r="G4414" s="25"/>
      <c r="H4414" s="46" t="str">
        <f>IFERROR(IFERROR(IF(SEARCH("Usystems",$E4414)&gt;0,"Usystems"),IF(SEARCH("RIIFO",$E4414)&gt;0,"RIIFO","Uponor")),"Uponor")</f>
        <v>Uponor</v>
      </c>
      <c r="I4414" s="25">
        <f>IFERROR(MID($D4414,1,7)+0,"")</f>
        <v>1053719</v>
      </c>
      <c r="J4414" s="25" t="str">
        <f>IFERROR(MID($D4414,10,7)+0,"")</f>
        <v/>
      </c>
      <c r="K4414" s="25" t="str">
        <f>IFERROR(MID($D4414,19,7)+0,"")</f>
        <v/>
      </c>
      <c r="L4414" s="25" t="str">
        <f>IFERROR(MID($D4414,28,7)+0,"")</f>
        <v/>
      </c>
      <c r="M4414" s="25" t="str">
        <f>IF(IFERROR(MID($Q4414,1,7)+0,"")&lt;1130000,IF(INDEX(C:C,MATCH(LEFT(Q4414,7)+0,I:I,0))&lt;1130000,"",INDEX(C:C,MATCH(LEFT(Q4414,7)+0,I:I,0))),IFERROR(MID($Q4414,1,7)+0,""))</f>
        <v/>
      </c>
      <c r="N4414" s="25" t="str">
        <f>IF(IFERROR(MID($Q4414,10,7)+0,"")&lt;1130000,"",IFERROR(MID($Q4414,10,7)+0,""))</f>
        <v/>
      </c>
      <c r="O4414" s="25" t="str">
        <f>IF(IFERROR(MID($Q4414,19,7)+0,"")&lt;1130000,"",IFERROR(MID($Q4414,19,7)+0,""))</f>
        <v/>
      </c>
      <c r="P4414" s="25" t="str">
        <f>IF(M4414="","",IF(N4414="",M4414,M4414&amp;", "&amp;N4414))</f>
        <v/>
      </c>
      <c r="Q4414" s="25"/>
      <c r="R4414" s="25"/>
      <c r="S4414" s="35" t="s">
        <v>110</v>
      </c>
      <c r="T4414" s="25" t="s">
        <v>36</v>
      </c>
      <c r="U4414" s="185">
        <v>519</v>
      </c>
      <c r="V4414" s="188">
        <v>519</v>
      </c>
      <c r="W4414" s="189">
        <v>519</v>
      </c>
      <c r="X4414" s="31">
        <v>519</v>
      </c>
      <c r="Y4414" s="90">
        <f>IFERROR(ROUND(X4414/W4414-1,2),"")</f>
        <v>0</v>
      </c>
      <c r="Z4414" s="31">
        <f>IF(OR(S4414="VLD MLC components",S4414="VLD MLC pipes",S4414="VLD PEX components",S4414="VLD PEX pipes",S4414="VLD PHC components",S4414="VLD PHC pipes",S4414="Controls VLD"),"По запросу",X4414)</f>
        <v>519</v>
      </c>
      <c r="AA4414" s="63">
        <f>ROUND(X4414/1.2,3)</f>
        <v>432.5</v>
      </c>
      <c r="AB4414" s="23">
        <v>432.5</v>
      </c>
      <c r="AC4414" s="190">
        <f>IFERROR(ROUND(AA4414/AB4414-1,2),"")</f>
        <v>0</v>
      </c>
      <c r="AD4414" s="25">
        <v>0.18099999999999999</v>
      </c>
      <c r="AE4414" s="25">
        <v>5.4099999999999999E-3</v>
      </c>
      <c r="AF4414" s="25">
        <v>0</v>
      </c>
      <c r="AG4414" s="25" t="s">
        <v>22</v>
      </c>
      <c r="AH4414" s="25">
        <v>0</v>
      </c>
      <c r="AI4414" s="25">
        <v>0</v>
      </c>
      <c r="AJ4414" s="25" t="s">
        <v>20</v>
      </c>
      <c r="AK4414" s="42" t="s">
        <v>19</v>
      </c>
      <c r="AL4414" s="25" t="s">
        <v>20</v>
      </c>
      <c r="AM4414" s="25">
        <v>20</v>
      </c>
      <c r="AN4414" s="25"/>
      <c r="AO4414" s="25"/>
      <c r="AP4414" s="25"/>
      <c r="AQ4414" s="25"/>
      <c r="AR4414" s="94"/>
      <c r="AS4414" s="157" t="s">
        <v>22</v>
      </c>
      <c r="AT4414" s="93">
        <v>44522</v>
      </c>
      <c r="AU4414" s="92" t="s">
        <v>22</v>
      </c>
      <c r="AV4414" s="91" t="s">
        <v>48</v>
      </c>
      <c r="AW4414" s="92" t="s">
        <v>48</v>
      </c>
      <c r="AX4414" s="92" t="s">
        <v>48</v>
      </c>
      <c r="AY4414" s="91" t="s">
        <v>152</v>
      </c>
      <c r="AZ4414" s="23"/>
      <c r="BA4414" s="25">
        <v>0</v>
      </c>
      <c r="BB4414" t="s">
        <v>48</v>
      </c>
      <c r="BC4414" t="e">
        <v>#N/A</v>
      </c>
      <c r="BD4414" t="e">
        <f>IF(Z4414=BC4414,"OK")</f>
        <v>#N/A</v>
      </c>
      <c r="BE4414">
        <v>0.18099999999999999</v>
      </c>
      <c r="BF4414">
        <v>5.4099999999999999E-3</v>
      </c>
      <c r="BG4414">
        <v>0</v>
      </c>
      <c r="BH4414">
        <v>0</v>
      </c>
      <c r="BI4414">
        <v>0</v>
      </c>
      <c r="BJ4414">
        <v>0</v>
      </c>
      <c r="BK4414">
        <v>0</v>
      </c>
      <c r="BN4414" s="183"/>
    </row>
    <row r="4415" spans="1:66" ht="25.5" x14ac:dyDescent="0.25">
      <c r="A4415" s="1"/>
      <c r="B4415" s="94">
        <v>4402</v>
      </c>
      <c r="C4415" s="43">
        <v>1053719</v>
      </c>
      <c r="D4415" s="25"/>
      <c r="E4415" s="27" t="s">
        <v>115</v>
      </c>
      <c r="F4415" s="151" t="s">
        <v>21</v>
      </c>
      <c r="G4415" s="41" t="s">
        <v>27</v>
      </c>
      <c r="H4415" s="46" t="str">
        <f>IFERROR(IFERROR(IF(SEARCH("Usystems",$E4415)&gt;0,"Usystems"),IF(SEARCH("RIIFO",$E4415)&gt;0,"RIIFO","Uponor")),"Uponor")</f>
        <v>Uponor</v>
      </c>
      <c r="I4415" s="25" t="str">
        <f>IFERROR(MID($D4415,1,7)+0,"")</f>
        <v/>
      </c>
      <c r="J4415" s="25" t="str">
        <f>IFERROR(MID($D4415,10,7)+0,"")</f>
        <v/>
      </c>
      <c r="K4415" s="25" t="str">
        <f>IFERROR(MID($D4415,19,7)+0,"")</f>
        <v/>
      </c>
      <c r="L4415" s="25" t="str">
        <f>IFERROR(MID($D4415,28,7)+0,"")</f>
        <v/>
      </c>
      <c r="M4415" s="25" t="e">
        <f>IF(IFERROR(MID($Q4415,1,7)+0,"")&lt;1130000,IF(INDEX(C:C,MATCH(LEFT(Q4415,7)+0,I:I,0))&lt;1130000,"",INDEX(C:C,MATCH(LEFT(Q4415,7)+0,I:I,0))),IFERROR(MID($Q4415,1,7)+0,""))</f>
        <v>#N/A</v>
      </c>
      <c r="N4415" s="25" t="str">
        <f>IF(IFERROR(MID($Q4415,10,7)+0,"")&lt;1130000,"",IFERROR(MID($Q4415,10,7)+0,""))</f>
        <v/>
      </c>
      <c r="O4415" s="25" t="str">
        <f>IF(IFERROR(MID($Q4415,19,7)+0,"")&lt;1130000,"",IFERROR(MID($Q4415,19,7)+0,""))</f>
        <v/>
      </c>
      <c r="P4415" s="25" t="e">
        <f>IF(M4415="","",IF(N4415="",M4415,M4415&amp;", "&amp;N4415))</f>
        <v>#N/A</v>
      </c>
      <c r="Q4415" s="25">
        <v>1122310</v>
      </c>
      <c r="R4415" s="25"/>
      <c r="S4415" s="35" t="s">
        <v>110</v>
      </c>
      <c r="T4415" s="25" t="s">
        <v>36</v>
      </c>
      <c r="U4415" s="185">
        <v>519</v>
      </c>
      <c r="V4415" s="188">
        <v>519</v>
      </c>
      <c r="W4415" s="189">
        <v>519</v>
      </c>
      <c r="X4415" s="31">
        <v>519</v>
      </c>
      <c r="Y4415" s="90">
        <f>IFERROR(ROUND(X4415/W4415-1,2),"")</f>
        <v>0</v>
      </c>
      <c r="Z4415" s="31">
        <f>IF(OR(S4415="VLD MLC components",S4415="VLD MLC pipes",S4415="VLD PEX components",S4415="VLD PEX pipes",S4415="VLD PHC components",S4415="VLD PHC pipes",S4415="Controls VLD"),"По запросу",X4415)</f>
        <v>519</v>
      </c>
      <c r="AA4415" s="63">
        <f>ROUND(X4415/1.2,3)</f>
        <v>432.5</v>
      </c>
      <c r="AB4415" s="23">
        <v>432.5</v>
      </c>
      <c r="AC4415" s="190">
        <f>IFERROR(ROUND(AA4415/AB4415-1,2),"")</f>
        <v>0</v>
      </c>
      <c r="AD4415" s="25">
        <v>0.18099999999999999</v>
      </c>
      <c r="AE4415" s="25">
        <v>5.4099999999999999E-3</v>
      </c>
      <c r="AF4415" s="25">
        <v>0</v>
      </c>
      <c r="AG4415" s="25" t="s">
        <v>22</v>
      </c>
      <c r="AH4415" s="25">
        <v>0</v>
      </c>
      <c r="AI4415" s="25">
        <v>0</v>
      </c>
      <c r="AJ4415" s="25" t="s">
        <v>20</v>
      </c>
      <c r="AK4415" s="42" t="s">
        <v>19</v>
      </c>
      <c r="AL4415" s="25" t="s">
        <v>20</v>
      </c>
      <c r="AM4415" s="25">
        <v>20</v>
      </c>
      <c r="AN4415" s="25"/>
      <c r="AO4415" s="25"/>
      <c r="AP4415" s="25"/>
      <c r="AQ4415" s="25"/>
      <c r="AR4415" s="94"/>
      <c r="AS4415" s="157" t="s">
        <v>22</v>
      </c>
      <c r="AT4415" s="93">
        <v>42551</v>
      </c>
      <c r="AU4415" s="92" t="s">
        <v>22</v>
      </c>
      <c r="AV4415" s="91" t="s">
        <v>48</v>
      </c>
      <c r="AW4415" s="92" t="s">
        <v>48</v>
      </c>
      <c r="AX4415" s="92" t="s">
        <v>48</v>
      </c>
      <c r="AY4415" s="91" t="s">
        <v>152</v>
      </c>
      <c r="AZ4415" s="23"/>
      <c r="BA4415" s="25">
        <v>0</v>
      </c>
      <c r="BB4415" t="s">
        <v>48</v>
      </c>
      <c r="BC4415" t="e">
        <v>#N/A</v>
      </c>
      <c r="BD4415" t="e">
        <f>IF(Z4415=BC4415,"OK")</f>
        <v>#N/A</v>
      </c>
      <c r="BE4415">
        <v>0.18099999999999999</v>
      </c>
      <c r="BF4415">
        <v>5.4099999999999999E-3</v>
      </c>
      <c r="BG4415">
        <v>0</v>
      </c>
      <c r="BH4415">
        <v>0</v>
      </c>
      <c r="BI4415">
        <v>0</v>
      </c>
      <c r="BJ4415">
        <v>0</v>
      </c>
      <c r="BK4415">
        <v>0</v>
      </c>
      <c r="BN4415" s="183"/>
    </row>
    <row r="4416" spans="1:66" ht="25.5" x14ac:dyDescent="0.25">
      <c r="A4416" s="1"/>
      <c r="B4416" s="94">
        <v>4403</v>
      </c>
      <c r="C4416" s="43">
        <v>1050061</v>
      </c>
      <c r="D4416" s="25"/>
      <c r="E4416" s="27" t="s">
        <v>1047</v>
      </c>
      <c r="F4416" s="151" t="s">
        <v>21</v>
      </c>
      <c r="G4416" s="25"/>
      <c r="H4416" s="46" t="str">
        <f>IFERROR(IFERROR(IF(SEARCH("Usystems",$E4416)&gt;0,"Usystems"),IF(SEARCH("RIIFO",$E4416)&gt;0,"RIIFO","Uponor")),"Uponor")</f>
        <v>Uponor</v>
      </c>
      <c r="I4416" s="25" t="str">
        <f>IFERROR(MID($D4416,1,7)+0,"")</f>
        <v/>
      </c>
      <c r="J4416" s="25" t="str">
        <f>IFERROR(MID($D4416,10,7)+0,"")</f>
        <v/>
      </c>
      <c r="K4416" s="25" t="str">
        <f>IFERROR(MID($D4416,19,7)+0,"")</f>
        <v/>
      </c>
      <c r="L4416" s="25" t="str">
        <f>IFERROR(MID($D4416,28,7)+0,"")</f>
        <v/>
      </c>
      <c r="M4416" s="25" t="str">
        <f>IF(IFERROR(MID($Q4416,1,7)+0,"")&lt;1130000,IF(INDEX(C:C,MATCH(LEFT(Q4416,7)+0,I:I,0))&lt;1130000,"",INDEX(C:C,MATCH(LEFT(Q4416,7)+0,I:I,0))),IFERROR(MID($Q4416,1,7)+0,""))</f>
        <v/>
      </c>
      <c r="N4416" s="25" t="str">
        <f>IF(IFERROR(MID($Q4416,10,7)+0,"")&lt;1130000,"",IFERROR(MID($Q4416,10,7)+0,""))</f>
        <v/>
      </c>
      <c r="O4416" s="25" t="str">
        <f>IF(IFERROR(MID($Q4416,19,7)+0,"")&lt;1130000,"",IFERROR(MID($Q4416,19,7)+0,""))</f>
        <v/>
      </c>
      <c r="P4416" s="25" t="str">
        <f>IF(M4416="","",IF(N4416="",M4416,M4416&amp;", "&amp;N4416))</f>
        <v/>
      </c>
      <c r="Q4416" s="25"/>
      <c r="R4416" s="25"/>
      <c r="S4416" s="35" t="s">
        <v>110</v>
      </c>
      <c r="T4416" s="25" t="s">
        <v>36</v>
      </c>
      <c r="U4416" s="185">
        <v>2313</v>
      </c>
      <c r="V4416" s="188">
        <v>2313</v>
      </c>
      <c r="W4416" s="189">
        <v>2313</v>
      </c>
      <c r="X4416" s="31">
        <v>2313</v>
      </c>
      <c r="Y4416" s="90">
        <f>IFERROR(ROUND(X4416/W4416-1,2),"")</f>
        <v>0</v>
      </c>
      <c r="Z4416" s="31">
        <f>IF(OR(S4416="VLD MLC components",S4416="VLD MLC pipes",S4416="VLD PEX components",S4416="VLD PEX pipes",S4416="VLD PHC components",S4416="VLD PHC pipes",S4416="Controls VLD"),"По запросу",X4416)</f>
        <v>2313</v>
      </c>
      <c r="AA4416" s="63">
        <f>ROUND(X4416/1.2,3)</f>
        <v>1927.5</v>
      </c>
      <c r="AB4416" s="23">
        <v>1927.5</v>
      </c>
      <c r="AC4416" s="190">
        <f>IFERROR(ROUND(AA4416/AB4416-1,2),"")</f>
        <v>0</v>
      </c>
      <c r="AD4416" s="25">
        <v>0.59499999999999997</v>
      </c>
      <c r="AE4416" s="25">
        <v>1.6250000000000001E-2</v>
      </c>
      <c r="AF4416" s="25">
        <v>0</v>
      </c>
      <c r="AG4416" s="25" t="s">
        <v>22</v>
      </c>
      <c r="AH4416" s="25">
        <v>0</v>
      </c>
      <c r="AI4416" s="25">
        <v>0</v>
      </c>
      <c r="AJ4416" s="25" t="s">
        <v>20</v>
      </c>
      <c r="AK4416" s="42" t="s">
        <v>19</v>
      </c>
      <c r="AL4416" s="25" t="s">
        <v>20</v>
      </c>
      <c r="AM4416" s="25">
        <v>1</v>
      </c>
      <c r="AN4416" s="25"/>
      <c r="AO4416" s="25"/>
      <c r="AP4416" s="25"/>
      <c r="AQ4416" s="25"/>
      <c r="AR4416" s="94"/>
      <c r="AS4416" s="157" t="s">
        <v>22</v>
      </c>
      <c r="AT4416" s="93">
        <v>42551</v>
      </c>
      <c r="AU4416" s="92" t="s">
        <v>22</v>
      </c>
      <c r="AV4416" s="91" t="s">
        <v>48</v>
      </c>
      <c r="AW4416" s="92" t="s">
        <v>48</v>
      </c>
      <c r="AX4416" s="92" t="s">
        <v>48</v>
      </c>
      <c r="AY4416" s="91" t="s">
        <v>152</v>
      </c>
      <c r="AZ4416" s="23"/>
      <c r="BA4416" s="25">
        <v>0</v>
      </c>
      <c r="BB4416" t="s">
        <v>48</v>
      </c>
      <c r="BC4416" t="e">
        <v>#N/A</v>
      </c>
      <c r="BD4416" t="e">
        <f>IF(Z4416=BC4416,"OK")</f>
        <v>#N/A</v>
      </c>
      <c r="BE4416">
        <v>0.59499999999999997</v>
      </c>
      <c r="BF4416">
        <v>1.6250000000000001E-2</v>
      </c>
      <c r="BG4416">
        <v>0</v>
      </c>
      <c r="BH4416">
        <v>0</v>
      </c>
      <c r="BI4416">
        <v>0</v>
      </c>
      <c r="BJ4416">
        <v>0</v>
      </c>
      <c r="BK4416">
        <v>0</v>
      </c>
      <c r="BN4416" s="183"/>
    </row>
    <row r="4417" spans="1:66" ht="25.5" x14ac:dyDescent="0.25">
      <c r="A4417" s="1"/>
      <c r="B4417" s="94">
        <v>4404</v>
      </c>
      <c r="C4417" s="43">
        <v>1051181</v>
      </c>
      <c r="D4417" s="25"/>
      <c r="E4417" s="36" t="s">
        <v>1046</v>
      </c>
      <c r="F4417" s="151" t="s">
        <v>21</v>
      </c>
      <c r="G4417" s="41" t="s">
        <v>585</v>
      </c>
      <c r="H4417" s="46" t="str">
        <f>IFERROR(IFERROR(IF(SEARCH("Usystems",$E4417)&gt;0,"Usystems"),IF(SEARCH("RIIFO",$E4417)&gt;0,"RIIFO","Uponor")),"Uponor")</f>
        <v>Uponor</v>
      </c>
      <c r="I4417" s="25" t="str">
        <f>IFERROR(MID($D4417,1,7)+0,"")</f>
        <v/>
      </c>
      <c r="J4417" s="25" t="str">
        <f>IFERROR(MID($D4417,10,7)+0,"")</f>
        <v/>
      </c>
      <c r="K4417" s="25" t="str">
        <f>IFERROR(MID($D4417,19,7)+0,"")</f>
        <v/>
      </c>
      <c r="L4417" s="25" t="str">
        <f>IFERROR(MID($D4417,28,7)+0,"")</f>
        <v/>
      </c>
      <c r="M4417" s="25" t="str">
        <f>IF(IFERROR(MID($Q4417,1,7)+0,"")&lt;1130000,IF(INDEX(C:C,MATCH(LEFT(Q4417,7)+0,I:I,0))&lt;1130000,"",INDEX(C:C,MATCH(LEFT(Q4417,7)+0,I:I,0))),IFERROR(MID($Q4417,1,7)+0,""))</f>
        <v/>
      </c>
      <c r="N4417" s="25" t="str">
        <f>IF(IFERROR(MID($Q4417,10,7)+0,"")&lt;1130000,"",IFERROR(MID($Q4417,10,7)+0,""))</f>
        <v/>
      </c>
      <c r="O4417" s="25" t="str">
        <f>IF(IFERROR(MID($Q4417,19,7)+0,"")&lt;1130000,"",IFERROR(MID($Q4417,19,7)+0,""))</f>
        <v/>
      </c>
      <c r="P4417" s="25" t="str">
        <f>IF(M4417="","",IF(N4417="",M4417,M4417&amp;", "&amp;N4417))</f>
        <v/>
      </c>
      <c r="Q4417" s="25"/>
      <c r="R4417" s="25"/>
      <c r="S4417" s="35" t="s">
        <v>110</v>
      </c>
      <c r="T4417" s="25" t="s">
        <v>36</v>
      </c>
      <c r="U4417" s="185">
        <v>258.20999999999998</v>
      </c>
      <c r="V4417" s="188">
        <v>258.20999999999998</v>
      </c>
      <c r="W4417" s="189">
        <v>258.20999999999998</v>
      </c>
      <c r="X4417" s="31">
        <v>258.20999999999998</v>
      </c>
      <c r="Y4417" s="90">
        <f>IFERROR(ROUND(X4417/W4417-1,2),"")</f>
        <v>0</v>
      </c>
      <c r="Z4417" s="31">
        <f>IF(OR(S4417="VLD MLC components",S4417="VLD MLC pipes",S4417="VLD PEX components",S4417="VLD PEX pipes",S4417="VLD PHC components",S4417="VLD PHC pipes",S4417="Controls VLD"),"По запросу",X4417)</f>
        <v>258.20999999999998</v>
      </c>
      <c r="AA4417" s="63">
        <f>ROUND(X4417/1.2,3)</f>
        <v>215.17500000000001</v>
      </c>
      <c r="AB4417" s="23">
        <v>215.17500000000001</v>
      </c>
      <c r="AC4417" s="190">
        <f>IFERROR(ROUND(AA4417/AB4417-1,2),"")</f>
        <v>0</v>
      </c>
      <c r="AD4417" s="25">
        <v>0.02</v>
      </c>
      <c r="AE4417" s="25">
        <v>3.6000000000000002E-4</v>
      </c>
      <c r="AF4417" s="25">
        <v>185</v>
      </c>
      <c r="AG4417" s="25">
        <v>185</v>
      </c>
      <c r="AH4417" s="25">
        <v>185</v>
      </c>
      <c r="AI4417" s="25">
        <v>185</v>
      </c>
      <c r="AJ4417" s="25" t="s">
        <v>20</v>
      </c>
      <c r="AK4417" s="22" t="s">
        <v>20</v>
      </c>
      <c r="AL4417" s="25" t="s">
        <v>20</v>
      </c>
      <c r="AM4417" s="25">
        <v>1</v>
      </c>
      <c r="AN4417" s="25"/>
      <c r="AO4417" s="25"/>
      <c r="AP4417" s="25"/>
      <c r="AQ4417" s="25"/>
      <c r="AR4417" s="94"/>
      <c r="AS4417" s="157">
        <v>185</v>
      </c>
      <c r="AT4417" s="93">
        <v>42551</v>
      </c>
      <c r="AU4417" s="92" t="s">
        <v>22</v>
      </c>
      <c r="AV4417" s="91" t="s">
        <v>152</v>
      </c>
      <c r="AW4417" s="92" t="s">
        <v>152</v>
      </c>
      <c r="AX4417" s="92" t="s">
        <v>48</v>
      </c>
      <c r="AY4417" s="91" t="s">
        <v>152</v>
      </c>
      <c r="AZ4417" s="23"/>
      <c r="BA4417" s="25" t="s">
        <v>1040</v>
      </c>
      <c r="BB4417" t="s">
        <v>25</v>
      </c>
      <c r="BC4417">
        <v>258.20999999999998</v>
      </c>
      <c r="BD4417" t="str">
        <f>IF(Z4417=BC4417,"OK")</f>
        <v>OK</v>
      </c>
      <c r="BE4417">
        <v>0.02</v>
      </c>
      <c r="BF4417">
        <v>3.6000000000000002E-4</v>
      </c>
      <c r="BG4417">
        <v>0</v>
      </c>
      <c r="BH4417">
        <v>0</v>
      </c>
      <c r="BI4417">
        <v>0</v>
      </c>
      <c r="BJ4417">
        <v>0</v>
      </c>
      <c r="BK4417">
        <v>0</v>
      </c>
      <c r="BN4417" s="183"/>
    </row>
    <row r="4418" spans="1:66" ht="25.5" x14ac:dyDescent="0.25">
      <c r="A4418" s="1"/>
      <c r="B4418" s="94">
        <v>4405</v>
      </c>
      <c r="C4418" s="43">
        <v>1051179</v>
      </c>
      <c r="D4418" s="25"/>
      <c r="E4418" s="27" t="s">
        <v>1045</v>
      </c>
      <c r="F4418" s="151" t="s">
        <v>21</v>
      </c>
      <c r="G4418" s="25"/>
      <c r="H4418" s="46" t="str">
        <f>IFERROR(IFERROR(IF(SEARCH("Usystems",$E4418)&gt;0,"Usystems"),IF(SEARCH("RIIFO",$E4418)&gt;0,"RIIFO","Uponor")),"Uponor")</f>
        <v>Uponor</v>
      </c>
      <c r="I4418" s="25" t="str">
        <f>IFERROR(MID($D4418,1,7)+0,"")</f>
        <v/>
      </c>
      <c r="J4418" s="25" t="str">
        <f>IFERROR(MID($D4418,10,7)+0,"")</f>
        <v/>
      </c>
      <c r="K4418" s="25" t="str">
        <f>IFERROR(MID($D4418,19,7)+0,"")</f>
        <v/>
      </c>
      <c r="L4418" s="25" t="str">
        <f>IFERROR(MID($D4418,28,7)+0,"")</f>
        <v/>
      </c>
      <c r="M4418" s="25" t="str">
        <f>IF(IFERROR(MID($Q4418,1,7)+0,"")&lt;1130000,IF(INDEX(C:C,MATCH(LEFT(Q4418,7)+0,I:I,0))&lt;1130000,"",INDEX(C:C,MATCH(LEFT(Q4418,7)+0,I:I,0))),IFERROR(MID($Q4418,1,7)+0,""))</f>
        <v/>
      </c>
      <c r="N4418" s="25" t="str">
        <f>IF(IFERROR(MID($Q4418,10,7)+0,"")&lt;1130000,"",IFERROR(MID($Q4418,10,7)+0,""))</f>
        <v/>
      </c>
      <c r="O4418" s="25" t="str">
        <f>IF(IFERROR(MID($Q4418,19,7)+0,"")&lt;1130000,"",IFERROR(MID($Q4418,19,7)+0,""))</f>
        <v/>
      </c>
      <c r="P4418" s="25" t="str">
        <f>IF(M4418="","",IF(N4418="",M4418,M4418&amp;", "&amp;N4418))</f>
        <v/>
      </c>
      <c r="Q4418" s="25"/>
      <c r="R4418" s="25"/>
      <c r="S4418" s="35" t="s">
        <v>110</v>
      </c>
      <c r="T4418" s="25" t="s">
        <v>36</v>
      </c>
      <c r="U4418" s="185">
        <v>262.02</v>
      </c>
      <c r="V4418" s="188">
        <v>262.02</v>
      </c>
      <c r="W4418" s="189">
        <v>262.02</v>
      </c>
      <c r="X4418" s="31">
        <v>262.02</v>
      </c>
      <c r="Y4418" s="90">
        <f>IFERROR(ROUND(X4418/W4418-1,2),"")</f>
        <v>0</v>
      </c>
      <c r="Z4418" s="31">
        <f>IF(OR(S4418="VLD MLC components",S4418="VLD MLC pipes",S4418="VLD PEX components",S4418="VLD PEX pipes",S4418="VLD PHC components",S4418="VLD PHC pipes",S4418="Controls VLD"),"По запросу",X4418)</f>
        <v>262.02</v>
      </c>
      <c r="AA4418" s="63">
        <f>ROUND(X4418/1.2,3)</f>
        <v>218.35</v>
      </c>
      <c r="AB4418" s="23">
        <v>218.35</v>
      </c>
      <c r="AC4418" s="190">
        <f>IFERROR(ROUND(AA4418/AB4418-1,2),"")</f>
        <v>0</v>
      </c>
      <c r="AD4418" s="25">
        <v>2.8000000000000001E-2</v>
      </c>
      <c r="AE4418" s="25">
        <v>5.4000000000000001E-4</v>
      </c>
      <c r="AF4418" s="25">
        <v>0</v>
      </c>
      <c r="AG4418" s="25" t="s">
        <v>22</v>
      </c>
      <c r="AH4418" s="25">
        <v>0</v>
      </c>
      <c r="AI4418" s="25">
        <v>0</v>
      </c>
      <c r="AJ4418" s="25" t="s">
        <v>20</v>
      </c>
      <c r="AK4418" s="42" t="s">
        <v>19</v>
      </c>
      <c r="AL4418" s="25" t="s">
        <v>20</v>
      </c>
      <c r="AM4418" s="25">
        <v>50</v>
      </c>
      <c r="AN4418" s="25"/>
      <c r="AO4418" s="25"/>
      <c r="AP4418" s="25"/>
      <c r="AQ4418" s="25"/>
      <c r="AR4418" s="94"/>
      <c r="AS4418" s="157" t="s">
        <v>22</v>
      </c>
      <c r="AT4418" s="93">
        <v>42653</v>
      </c>
      <c r="AU4418" s="92" t="s">
        <v>22</v>
      </c>
      <c r="AV4418" s="91" t="s">
        <v>48</v>
      </c>
      <c r="AW4418" s="92" t="s">
        <v>48</v>
      </c>
      <c r="AX4418" s="92" t="s">
        <v>48</v>
      </c>
      <c r="AY4418" s="91" t="s">
        <v>152</v>
      </c>
      <c r="AZ4418" s="23"/>
      <c r="BA4418" s="25">
        <v>0</v>
      </c>
      <c r="BB4418" t="s">
        <v>48</v>
      </c>
      <c r="BC4418" t="e">
        <v>#N/A</v>
      </c>
      <c r="BD4418" t="e">
        <f>IF(Z4418=BC4418,"OK")</f>
        <v>#N/A</v>
      </c>
      <c r="BE4418">
        <v>2.8000000000000001E-2</v>
      </c>
      <c r="BF4418">
        <v>5.4000000000000001E-4</v>
      </c>
      <c r="BG4418">
        <v>0</v>
      </c>
      <c r="BH4418">
        <v>0</v>
      </c>
      <c r="BI4418">
        <v>0</v>
      </c>
      <c r="BJ4418">
        <v>0</v>
      </c>
      <c r="BK4418">
        <v>0</v>
      </c>
      <c r="BN4418" s="183"/>
    </row>
    <row r="4419" spans="1:66" ht="25.5" x14ac:dyDescent="0.25">
      <c r="A4419" s="1"/>
      <c r="B4419" s="94">
        <v>4406</v>
      </c>
      <c r="C4419" s="43">
        <v>1051183</v>
      </c>
      <c r="D4419" s="25"/>
      <c r="E4419" s="36" t="s">
        <v>1044</v>
      </c>
      <c r="F4419" s="151" t="s">
        <v>757</v>
      </c>
      <c r="G4419" s="41" t="s">
        <v>585</v>
      </c>
      <c r="H4419" s="46" t="str">
        <f>IFERROR(IFERROR(IF(SEARCH("Usystems",$E4419)&gt;0,"Usystems"),IF(SEARCH("RIIFO",$E4419)&gt;0,"RIIFO","Uponor")),"Uponor")</f>
        <v>Uponor</v>
      </c>
      <c r="I4419" s="25" t="str">
        <f>IFERROR(MID($D4419,1,7)+0,"")</f>
        <v/>
      </c>
      <c r="J4419" s="25" t="str">
        <f>IFERROR(MID($D4419,10,7)+0,"")</f>
        <v/>
      </c>
      <c r="K4419" s="25" t="str">
        <f>IFERROR(MID($D4419,19,7)+0,"")</f>
        <v/>
      </c>
      <c r="L4419" s="25" t="str">
        <f>IFERROR(MID($D4419,28,7)+0,"")</f>
        <v/>
      </c>
      <c r="M4419" s="25" t="str">
        <f>IF(IFERROR(MID($Q4419,1,7)+0,"")&lt;1130000,IF(INDEX(C:C,MATCH(LEFT(Q4419,7)+0,I:I,0))&lt;1130000,"",INDEX(C:C,MATCH(LEFT(Q4419,7)+0,I:I,0))),IFERROR(MID($Q4419,1,7)+0,""))</f>
        <v/>
      </c>
      <c r="N4419" s="25" t="str">
        <f>IF(IFERROR(MID($Q4419,10,7)+0,"")&lt;1130000,"",IFERROR(MID($Q4419,10,7)+0,""))</f>
        <v/>
      </c>
      <c r="O4419" s="25" t="str">
        <f>IF(IFERROR(MID($Q4419,19,7)+0,"")&lt;1130000,"",IFERROR(MID($Q4419,19,7)+0,""))</f>
        <v/>
      </c>
      <c r="P4419" s="25" t="str">
        <f>IF(M4419="","",IF(N4419="",M4419,M4419&amp;", "&amp;N4419))</f>
        <v/>
      </c>
      <c r="Q4419" s="25"/>
      <c r="R4419" s="25"/>
      <c r="S4419" s="35" t="s">
        <v>110</v>
      </c>
      <c r="T4419" s="25" t="s">
        <v>36</v>
      </c>
      <c r="U4419" s="185">
        <v>322.2</v>
      </c>
      <c r="V4419" s="188">
        <v>322.2</v>
      </c>
      <c r="W4419" s="189">
        <v>322.2</v>
      </c>
      <c r="X4419" s="31">
        <v>322.2</v>
      </c>
      <c r="Y4419" s="90">
        <f>IFERROR(ROUND(X4419/W4419-1,2),"")</f>
        <v>0</v>
      </c>
      <c r="Z4419" s="31">
        <f>IF(OR(S4419="VLD MLC components",S4419="VLD MLC pipes",S4419="VLD PEX components",S4419="VLD PEX pipes",S4419="VLD PHC components",S4419="VLD PHC pipes",S4419="Controls VLD"),"По запросу",X4419)</f>
        <v>322.2</v>
      </c>
      <c r="AA4419" s="63">
        <f>ROUND(X4419/1.2,3)</f>
        <v>268.5</v>
      </c>
      <c r="AB4419" s="23">
        <v>268.5</v>
      </c>
      <c r="AC4419" s="190">
        <f>IFERROR(ROUND(AA4419/AB4419-1,2),"")</f>
        <v>0</v>
      </c>
      <c r="AD4419" s="25">
        <v>3.4000000000000002E-2</v>
      </c>
      <c r="AE4419" s="25">
        <v>1.3500000000000001E-3</v>
      </c>
      <c r="AF4419" s="25">
        <v>163</v>
      </c>
      <c r="AG4419" s="25">
        <v>183</v>
      </c>
      <c r="AH4419" s="25">
        <v>183</v>
      </c>
      <c r="AI4419" s="25">
        <v>183</v>
      </c>
      <c r="AJ4419" s="25" t="s">
        <v>20</v>
      </c>
      <c r="AK4419" s="22" t="s">
        <v>20</v>
      </c>
      <c r="AL4419" s="25" t="s">
        <v>20</v>
      </c>
      <c r="AM4419" s="25">
        <v>20</v>
      </c>
      <c r="AN4419" s="25"/>
      <c r="AO4419" s="25"/>
      <c r="AP4419" s="25"/>
      <c r="AQ4419" s="25"/>
      <c r="AR4419" s="94"/>
      <c r="AS4419" s="157">
        <v>63</v>
      </c>
      <c r="AT4419" s="93">
        <v>42551</v>
      </c>
      <c r="AU4419" s="92" t="s">
        <v>22</v>
      </c>
      <c r="AV4419" s="91" t="s">
        <v>152</v>
      </c>
      <c r="AW4419" s="92" t="s">
        <v>152</v>
      </c>
      <c r="AX4419" s="92" t="s">
        <v>48</v>
      </c>
      <c r="AY4419" s="91" t="s">
        <v>152</v>
      </c>
      <c r="AZ4419" s="23"/>
      <c r="BA4419" s="25" t="s">
        <v>1022</v>
      </c>
      <c r="BB4419" t="s">
        <v>25</v>
      </c>
      <c r="BC4419">
        <v>322.2</v>
      </c>
      <c r="BD4419" t="str">
        <f>IF(Z4419=BC4419,"OK")</f>
        <v>OK</v>
      </c>
      <c r="BE4419">
        <v>3.4000000000000002E-2</v>
      </c>
      <c r="BF4419">
        <v>1.3500000000000001E-3</v>
      </c>
      <c r="BG4419">
        <v>0</v>
      </c>
      <c r="BH4419">
        <v>0</v>
      </c>
      <c r="BI4419">
        <v>0</v>
      </c>
      <c r="BJ4419">
        <v>0</v>
      </c>
      <c r="BK4419">
        <v>0</v>
      </c>
      <c r="BN4419" s="183"/>
    </row>
    <row r="4420" spans="1:66" ht="25.5" x14ac:dyDescent="0.25">
      <c r="A4420" s="1"/>
      <c r="B4420" s="94">
        <v>4407</v>
      </c>
      <c r="C4420" s="43">
        <v>1053720</v>
      </c>
      <c r="D4420" s="25"/>
      <c r="E4420" s="27" t="s">
        <v>1043</v>
      </c>
      <c r="F4420" s="151" t="s">
        <v>21</v>
      </c>
      <c r="G4420" s="41" t="s">
        <v>585</v>
      </c>
      <c r="H4420" s="46" t="str">
        <f>IFERROR(IFERROR(IF(SEARCH("Usystems",$E4420)&gt;0,"Usystems"),IF(SEARCH("RIIFO",$E4420)&gt;0,"RIIFO","Uponor")),"Uponor")</f>
        <v>Uponor</v>
      </c>
      <c r="I4420" s="25" t="str">
        <f>IFERROR(MID($D4420,1,7)+0,"")</f>
        <v/>
      </c>
      <c r="J4420" s="25" t="str">
        <f>IFERROR(MID($D4420,10,7)+0,"")</f>
        <v/>
      </c>
      <c r="K4420" s="25" t="str">
        <f>IFERROR(MID($D4420,19,7)+0,"")</f>
        <v/>
      </c>
      <c r="L4420" s="25" t="str">
        <f>IFERROR(MID($D4420,28,7)+0,"")</f>
        <v/>
      </c>
      <c r="M4420" s="25" t="str">
        <f>IF(IFERROR(MID($Q4420,1,7)+0,"")&lt;1130000,IF(INDEX(C:C,MATCH(LEFT(Q4420,7)+0,I:I,0))&lt;1130000,"",INDEX(C:C,MATCH(LEFT(Q4420,7)+0,I:I,0))),IFERROR(MID($Q4420,1,7)+0,""))</f>
        <v/>
      </c>
      <c r="N4420" s="25" t="str">
        <f>IF(IFERROR(MID($Q4420,10,7)+0,"")&lt;1130000,"",IFERROR(MID($Q4420,10,7)+0,""))</f>
        <v/>
      </c>
      <c r="O4420" s="25" t="str">
        <f>IF(IFERROR(MID($Q4420,19,7)+0,"")&lt;1130000,"",IFERROR(MID($Q4420,19,7)+0,""))</f>
        <v/>
      </c>
      <c r="P4420" s="25" t="str">
        <f>IF(M4420="","",IF(N4420="",M4420,M4420&amp;", "&amp;N4420))</f>
        <v/>
      </c>
      <c r="Q4420" s="25"/>
      <c r="R4420" s="25"/>
      <c r="S4420" s="35" t="s">
        <v>110</v>
      </c>
      <c r="T4420" s="25" t="s">
        <v>36</v>
      </c>
      <c r="U4420" s="185">
        <v>322.2</v>
      </c>
      <c r="V4420" s="188">
        <v>322.2</v>
      </c>
      <c r="W4420" s="189">
        <v>322.2</v>
      </c>
      <c r="X4420" s="31">
        <v>322.2</v>
      </c>
      <c r="Y4420" s="90">
        <f>IFERROR(ROUND(X4420/W4420-1,2),"")</f>
        <v>0</v>
      </c>
      <c r="Z4420" s="31">
        <f>IF(OR(S4420="VLD MLC components",S4420="VLD MLC pipes",S4420="VLD PEX components",S4420="VLD PEX pipes",S4420="VLD PHC components",S4420="VLD PHC pipes",S4420="Controls VLD"),"По запросу",X4420)</f>
        <v>322.2</v>
      </c>
      <c r="AA4420" s="63">
        <f>ROUND(X4420/1.2,3)</f>
        <v>268.5</v>
      </c>
      <c r="AB4420" s="23">
        <v>268.5</v>
      </c>
      <c r="AC4420" s="190">
        <f>IFERROR(ROUND(AA4420/AB4420-1,2),"")</f>
        <v>0</v>
      </c>
      <c r="AD4420" s="25">
        <v>8.2000000000000003E-2</v>
      </c>
      <c r="AE4420" s="25">
        <v>2.7000000000000001E-3</v>
      </c>
      <c r="AF4420" s="25">
        <v>120</v>
      </c>
      <c r="AG4420" s="25">
        <v>120</v>
      </c>
      <c r="AH4420" s="25">
        <v>120</v>
      </c>
      <c r="AI4420" s="25">
        <v>120</v>
      </c>
      <c r="AJ4420" s="25" t="s">
        <v>20</v>
      </c>
      <c r="AK4420" s="22" t="s">
        <v>20</v>
      </c>
      <c r="AL4420" s="25" t="s">
        <v>20</v>
      </c>
      <c r="AM4420" s="25">
        <v>20</v>
      </c>
      <c r="AN4420" s="25"/>
      <c r="AO4420" s="25"/>
      <c r="AP4420" s="25"/>
      <c r="AQ4420" s="25"/>
      <c r="AR4420" s="94"/>
      <c r="AS4420" s="157">
        <v>60</v>
      </c>
      <c r="AT4420" s="93">
        <v>42551</v>
      </c>
      <c r="AU4420" s="92" t="s">
        <v>22</v>
      </c>
      <c r="AV4420" s="91" t="s">
        <v>152</v>
      </c>
      <c r="AW4420" s="92" t="s">
        <v>152</v>
      </c>
      <c r="AX4420" s="92" t="s">
        <v>48</v>
      </c>
      <c r="AY4420" s="91" t="s">
        <v>152</v>
      </c>
      <c r="AZ4420" s="23"/>
      <c r="BA4420" s="25" t="s">
        <v>1022</v>
      </c>
      <c r="BB4420" t="s">
        <v>25</v>
      </c>
      <c r="BC4420">
        <v>322.2</v>
      </c>
      <c r="BD4420" t="str">
        <f>IF(Z4420=BC4420,"OK")</f>
        <v>OK</v>
      </c>
      <c r="BE4420">
        <v>8.2000000000000003E-2</v>
      </c>
      <c r="BF4420">
        <v>2.7000000000000001E-3</v>
      </c>
      <c r="BG4420">
        <v>0</v>
      </c>
      <c r="BH4420">
        <v>0</v>
      </c>
      <c r="BI4420">
        <v>0</v>
      </c>
      <c r="BJ4420">
        <v>0</v>
      </c>
      <c r="BK4420">
        <v>0</v>
      </c>
      <c r="BN4420" s="183"/>
    </row>
    <row r="4421" spans="1:66" ht="25.5" x14ac:dyDescent="0.25">
      <c r="A4421" s="1"/>
      <c r="B4421" s="94">
        <v>4408</v>
      </c>
      <c r="C4421" s="43">
        <v>1053721</v>
      </c>
      <c r="D4421" s="25"/>
      <c r="E4421" s="27" t="s">
        <v>1042</v>
      </c>
      <c r="F4421" s="213" t="s">
        <v>652</v>
      </c>
      <c r="G4421" s="41" t="s">
        <v>585</v>
      </c>
      <c r="H4421" s="46" t="str">
        <f>IFERROR(IFERROR(IF(SEARCH("Usystems",$E4421)&gt;0,"Usystems"),IF(SEARCH("RIIFO",$E4421)&gt;0,"RIIFO","Uponor")),"Uponor")</f>
        <v>Uponor</v>
      </c>
      <c r="I4421" s="25" t="str">
        <f>IFERROR(MID($D4421,1,7)+0,"")</f>
        <v/>
      </c>
      <c r="J4421" s="25" t="str">
        <f>IFERROR(MID($D4421,10,7)+0,"")</f>
        <v/>
      </c>
      <c r="K4421" s="25" t="str">
        <f>IFERROR(MID($D4421,19,7)+0,"")</f>
        <v/>
      </c>
      <c r="L4421" s="25" t="str">
        <f>IFERROR(MID($D4421,28,7)+0,"")</f>
        <v/>
      </c>
      <c r="M4421" s="25" t="str">
        <f>IF(IFERROR(MID($Q4421,1,7)+0,"")&lt;1130000,IF(INDEX(C:C,MATCH(LEFT(Q4421,7)+0,I:I,0))&lt;1130000,"",INDEX(C:C,MATCH(LEFT(Q4421,7)+0,I:I,0))),IFERROR(MID($Q4421,1,7)+0,""))</f>
        <v/>
      </c>
      <c r="N4421" s="25" t="str">
        <f>IF(IFERROR(MID($Q4421,10,7)+0,"")&lt;1130000,"",IFERROR(MID($Q4421,10,7)+0,""))</f>
        <v/>
      </c>
      <c r="O4421" s="25" t="str">
        <f>IF(IFERROR(MID($Q4421,19,7)+0,"")&lt;1130000,"",IFERROR(MID($Q4421,19,7)+0,""))</f>
        <v/>
      </c>
      <c r="P4421" s="25" t="str">
        <f>IF(M4421="","",IF(N4421="",M4421,M4421&amp;", "&amp;N4421))</f>
        <v/>
      </c>
      <c r="Q4421" s="25"/>
      <c r="R4421" s="25"/>
      <c r="S4421" s="35" t="s">
        <v>110</v>
      </c>
      <c r="T4421" s="25" t="s">
        <v>36</v>
      </c>
      <c r="U4421" s="185">
        <v>519</v>
      </c>
      <c r="V4421" s="188">
        <v>519</v>
      </c>
      <c r="W4421" s="189">
        <v>519</v>
      </c>
      <c r="X4421" s="31">
        <v>519</v>
      </c>
      <c r="Y4421" s="90">
        <f>IFERROR(ROUND(X4421/W4421-1,2),"")</f>
        <v>0</v>
      </c>
      <c r="Z4421" s="31">
        <f>IF(OR(S4421="VLD MLC components",S4421="VLD MLC pipes",S4421="VLD PEX components",S4421="VLD PEX pipes",S4421="VLD PHC components",S4421="VLD PHC pipes",S4421="Controls VLD"),"По запросу",X4421)</f>
        <v>519</v>
      </c>
      <c r="AA4421" s="63">
        <f>ROUND(X4421/1.2,3)</f>
        <v>432.5</v>
      </c>
      <c r="AB4421" s="23">
        <v>432.5</v>
      </c>
      <c r="AC4421" s="190">
        <f>IFERROR(ROUND(AA4421/AB4421-1,2),"")</f>
        <v>0</v>
      </c>
      <c r="AD4421" s="25">
        <v>0.20200000000000001</v>
      </c>
      <c r="AE4421" s="25">
        <v>6.0099999999999997E-3</v>
      </c>
      <c r="AF4421" s="25">
        <v>64</v>
      </c>
      <c r="AG4421" s="25">
        <v>64</v>
      </c>
      <c r="AH4421" s="25">
        <v>64</v>
      </c>
      <c r="AI4421" s="25">
        <v>64</v>
      </c>
      <c r="AJ4421" s="25" t="s">
        <v>20</v>
      </c>
      <c r="AK4421" s="22" t="s">
        <v>20</v>
      </c>
      <c r="AL4421" s="25" t="s">
        <v>20</v>
      </c>
      <c r="AM4421" s="25">
        <v>18</v>
      </c>
      <c r="AN4421" s="25"/>
      <c r="AO4421" s="25"/>
      <c r="AP4421" s="25"/>
      <c r="AQ4421" s="25"/>
      <c r="AR4421" s="94"/>
      <c r="AS4421" s="157">
        <v>64</v>
      </c>
      <c r="AT4421" s="93">
        <v>42551</v>
      </c>
      <c r="AU4421" s="92" t="s">
        <v>22</v>
      </c>
      <c r="AV4421" s="91" t="s">
        <v>152</v>
      </c>
      <c r="AW4421" s="92" t="s">
        <v>152</v>
      </c>
      <c r="AX4421" s="92" t="s">
        <v>48</v>
      </c>
      <c r="AY4421" s="91" t="s">
        <v>152</v>
      </c>
      <c r="AZ4421" s="23"/>
      <c r="BA4421" s="25" t="s">
        <v>987</v>
      </c>
      <c r="BB4421" t="s">
        <v>25</v>
      </c>
      <c r="BC4421">
        <v>519</v>
      </c>
      <c r="BD4421" t="str">
        <f>IF(Z4421=BC4421,"OK")</f>
        <v>OK</v>
      </c>
      <c r="BE4421">
        <v>0.20200000000000001</v>
      </c>
      <c r="BF4421">
        <v>6.0099999999999997E-3</v>
      </c>
      <c r="BG4421">
        <v>0</v>
      </c>
      <c r="BH4421">
        <v>0</v>
      </c>
      <c r="BI4421">
        <v>0</v>
      </c>
      <c r="BJ4421">
        <v>0</v>
      </c>
      <c r="BK4421">
        <v>0</v>
      </c>
      <c r="BN4421" s="183"/>
    </row>
    <row r="4422" spans="1:66" ht="25.5" x14ac:dyDescent="0.25">
      <c r="A4422" s="1"/>
      <c r="B4422" s="94">
        <v>4409</v>
      </c>
      <c r="C4422" s="43">
        <v>1051186</v>
      </c>
      <c r="D4422" s="25"/>
      <c r="E4422" s="36" t="s">
        <v>1041</v>
      </c>
      <c r="F4422" s="151" t="s">
        <v>21</v>
      </c>
      <c r="G4422" s="41" t="s">
        <v>585</v>
      </c>
      <c r="H4422" s="46" t="str">
        <f>IFERROR(IFERROR(IF(SEARCH("Usystems",$E4422)&gt;0,"Usystems"),IF(SEARCH("RIIFO",$E4422)&gt;0,"RIIFO","Uponor")),"Uponor")</f>
        <v>Uponor</v>
      </c>
      <c r="I4422" s="25" t="str">
        <f>IFERROR(MID($D4422,1,7)+0,"")</f>
        <v/>
      </c>
      <c r="J4422" s="25" t="str">
        <f>IFERROR(MID($D4422,10,7)+0,"")</f>
        <v/>
      </c>
      <c r="K4422" s="25" t="str">
        <f>IFERROR(MID($D4422,19,7)+0,"")</f>
        <v/>
      </c>
      <c r="L4422" s="25" t="str">
        <f>IFERROR(MID($D4422,28,7)+0,"")</f>
        <v/>
      </c>
      <c r="M4422" s="25" t="str">
        <f>IF(IFERROR(MID($Q4422,1,7)+0,"")&lt;1130000,IF(INDEX(C:C,MATCH(LEFT(Q4422,7)+0,I:I,0))&lt;1130000,"",INDEX(C:C,MATCH(LEFT(Q4422,7)+0,I:I,0))),IFERROR(MID($Q4422,1,7)+0,""))</f>
        <v/>
      </c>
      <c r="N4422" s="25" t="str">
        <f>IF(IFERROR(MID($Q4422,10,7)+0,"")&lt;1130000,"",IFERROR(MID($Q4422,10,7)+0,""))</f>
        <v/>
      </c>
      <c r="O4422" s="25" t="str">
        <f>IF(IFERROR(MID($Q4422,19,7)+0,"")&lt;1130000,"",IFERROR(MID($Q4422,19,7)+0,""))</f>
        <v/>
      </c>
      <c r="P4422" s="25" t="str">
        <f>IF(M4422="","",IF(N4422="",M4422,M4422&amp;", "&amp;N4422))</f>
        <v/>
      </c>
      <c r="Q4422" s="25"/>
      <c r="R4422" s="25"/>
      <c r="S4422" s="35" t="s">
        <v>110</v>
      </c>
      <c r="T4422" s="25" t="s">
        <v>36</v>
      </c>
      <c r="U4422" s="185">
        <v>258.20999999999998</v>
      </c>
      <c r="V4422" s="188">
        <v>258.20999999999998</v>
      </c>
      <c r="W4422" s="189">
        <v>258.20999999999998</v>
      </c>
      <c r="X4422" s="31">
        <v>258.20999999999998</v>
      </c>
      <c r="Y4422" s="90">
        <f>IFERROR(ROUND(X4422/W4422-1,2),"")</f>
        <v>0</v>
      </c>
      <c r="Z4422" s="31">
        <f>IF(OR(S4422="VLD MLC components",S4422="VLD MLC pipes",S4422="VLD PEX components",S4422="VLD PEX pipes",S4422="VLD PHC components",S4422="VLD PHC pipes",S4422="Controls VLD"),"По запросу",X4422)</f>
        <v>258.20999999999998</v>
      </c>
      <c r="AA4422" s="63">
        <f>ROUND(X4422/1.2,3)</f>
        <v>215.17500000000001</v>
      </c>
      <c r="AB4422" s="23">
        <v>215.17500000000001</v>
      </c>
      <c r="AC4422" s="190">
        <f>IFERROR(ROUND(AA4422/AB4422-1,2),"")</f>
        <v>0</v>
      </c>
      <c r="AD4422" s="25">
        <v>2.4E-2</v>
      </c>
      <c r="AE4422" s="25">
        <v>5.4000000000000001E-4</v>
      </c>
      <c r="AF4422" s="25">
        <v>98</v>
      </c>
      <c r="AG4422" s="25">
        <v>98</v>
      </c>
      <c r="AH4422" s="25">
        <v>98</v>
      </c>
      <c r="AI4422" s="25">
        <v>98</v>
      </c>
      <c r="AJ4422" s="25" t="s">
        <v>20</v>
      </c>
      <c r="AK4422" s="22" t="s">
        <v>20</v>
      </c>
      <c r="AL4422" s="25" t="s">
        <v>20</v>
      </c>
      <c r="AM4422" s="25">
        <v>1</v>
      </c>
      <c r="AN4422" s="25"/>
      <c r="AO4422" s="25"/>
      <c r="AP4422" s="25"/>
      <c r="AQ4422" s="25"/>
      <c r="AR4422" s="94"/>
      <c r="AS4422" s="157">
        <v>75</v>
      </c>
      <c r="AT4422" s="93">
        <v>42551</v>
      </c>
      <c r="AU4422" s="92" t="s">
        <v>22</v>
      </c>
      <c r="AV4422" s="91" t="s">
        <v>152</v>
      </c>
      <c r="AW4422" s="92" t="s">
        <v>152</v>
      </c>
      <c r="AX4422" s="92" t="s">
        <v>48</v>
      </c>
      <c r="AY4422" s="91" t="s">
        <v>152</v>
      </c>
      <c r="AZ4422" s="23"/>
      <c r="BA4422" s="25" t="s">
        <v>1040</v>
      </c>
      <c r="BB4422" t="s">
        <v>25</v>
      </c>
      <c r="BC4422">
        <v>258.20999999999998</v>
      </c>
      <c r="BD4422" t="str">
        <f>IF(Z4422=BC4422,"OK")</f>
        <v>OK</v>
      </c>
      <c r="BE4422">
        <v>2.4E-2</v>
      </c>
      <c r="BF4422">
        <v>5.4000000000000001E-4</v>
      </c>
      <c r="BG4422">
        <v>0</v>
      </c>
      <c r="BH4422">
        <v>0</v>
      </c>
      <c r="BI4422">
        <v>0</v>
      </c>
      <c r="BJ4422">
        <v>0</v>
      </c>
      <c r="BK4422">
        <v>0</v>
      </c>
      <c r="BN4422" s="183"/>
    </row>
    <row r="4423" spans="1:66" ht="25.5" x14ac:dyDescent="0.25">
      <c r="A4423" s="1"/>
      <c r="B4423" s="94">
        <v>4410</v>
      </c>
      <c r="C4423" s="43">
        <v>1051185</v>
      </c>
      <c r="D4423" s="25"/>
      <c r="E4423" s="27" t="s">
        <v>1039</v>
      </c>
      <c r="F4423" s="151" t="s">
        <v>21</v>
      </c>
      <c r="G4423" s="25"/>
      <c r="H4423" s="46" t="str">
        <f>IFERROR(IFERROR(IF(SEARCH("Usystems",$E4423)&gt;0,"Usystems"),IF(SEARCH("RIIFO",$E4423)&gt;0,"RIIFO","Uponor")),"Uponor")</f>
        <v>Uponor</v>
      </c>
      <c r="I4423" s="25" t="str">
        <f>IFERROR(MID($D4423,1,7)+0,"")</f>
        <v/>
      </c>
      <c r="J4423" s="25" t="str">
        <f>IFERROR(MID($D4423,10,7)+0,"")</f>
        <v/>
      </c>
      <c r="K4423" s="25" t="str">
        <f>IFERROR(MID($D4423,19,7)+0,"")</f>
        <v/>
      </c>
      <c r="L4423" s="25" t="str">
        <f>IFERROR(MID($D4423,28,7)+0,"")</f>
        <v/>
      </c>
      <c r="M4423" s="25" t="str">
        <f>IF(IFERROR(MID($Q4423,1,7)+0,"")&lt;1130000,IF(INDEX(C:C,MATCH(LEFT(Q4423,7)+0,I:I,0))&lt;1130000,"",INDEX(C:C,MATCH(LEFT(Q4423,7)+0,I:I,0))),IFERROR(MID($Q4423,1,7)+0,""))</f>
        <v/>
      </c>
      <c r="N4423" s="25" t="str">
        <f>IF(IFERROR(MID($Q4423,10,7)+0,"")&lt;1130000,"",IFERROR(MID($Q4423,10,7)+0,""))</f>
        <v/>
      </c>
      <c r="O4423" s="25" t="str">
        <f>IF(IFERROR(MID($Q4423,19,7)+0,"")&lt;1130000,"",IFERROR(MID($Q4423,19,7)+0,""))</f>
        <v/>
      </c>
      <c r="P4423" s="25" t="str">
        <f>IF(M4423="","",IF(N4423="",M4423,M4423&amp;", "&amp;N4423))</f>
        <v/>
      </c>
      <c r="Q4423" s="25"/>
      <c r="R4423" s="25"/>
      <c r="S4423" s="35" t="s">
        <v>110</v>
      </c>
      <c r="T4423" s="25" t="s">
        <v>36</v>
      </c>
      <c r="U4423" s="185">
        <v>262.02</v>
      </c>
      <c r="V4423" s="188">
        <v>262.02</v>
      </c>
      <c r="W4423" s="189">
        <v>262.02</v>
      </c>
      <c r="X4423" s="31">
        <v>262.02</v>
      </c>
      <c r="Y4423" s="90">
        <f>IFERROR(ROUND(X4423/W4423-1,2),"")</f>
        <v>0</v>
      </c>
      <c r="Z4423" s="31">
        <f>IF(OR(S4423="VLD MLC components",S4423="VLD MLC pipes",S4423="VLD PEX components",S4423="VLD PEX pipes",S4423="VLD PHC components",S4423="VLD PHC pipes",S4423="Controls VLD"),"По запросу",X4423)</f>
        <v>262.02</v>
      </c>
      <c r="AA4423" s="63">
        <f>ROUND(X4423/1.2,3)</f>
        <v>218.35</v>
      </c>
      <c r="AB4423" s="23">
        <v>218.35</v>
      </c>
      <c r="AC4423" s="190">
        <f>IFERROR(ROUND(AA4423/AB4423-1,2),"")</f>
        <v>0</v>
      </c>
      <c r="AD4423" s="25">
        <v>3.2000000000000001E-2</v>
      </c>
      <c r="AE4423" s="25">
        <v>6.7000000000000002E-4</v>
      </c>
      <c r="AF4423" s="25">
        <v>0</v>
      </c>
      <c r="AG4423" s="25" t="s">
        <v>22</v>
      </c>
      <c r="AH4423" s="25">
        <v>0</v>
      </c>
      <c r="AI4423" s="25">
        <v>0</v>
      </c>
      <c r="AJ4423" s="25" t="s">
        <v>20</v>
      </c>
      <c r="AK4423" s="42" t="s">
        <v>19</v>
      </c>
      <c r="AL4423" s="25" t="s">
        <v>20</v>
      </c>
      <c r="AM4423" s="25">
        <v>40</v>
      </c>
      <c r="AN4423" s="25"/>
      <c r="AO4423" s="25"/>
      <c r="AP4423" s="25"/>
      <c r="AQ4423" s="25"/>
      <c r="AR4423" s="94"/>
      <c r="AS4423" s="157" t="s">
        <v>22</v>
      </c>
      <c r="AT4423" s="93">
        <v>42653</v>
      </c>
      <c r="AU4423" s="92" t="s">
        <v>22</v>
      </c>
      <c r="AV4423" s="91" t="s">
        <v>48</v>
      </c>
      <c r="AW4423" s="92" t="s">
        <v>48</v>
      </c>
      <c r="AX4423" s="92" t="s">
        <v>48</v>
      </c>
      <c r="AY4423" s="91" t="s">
        <v>152</v>
      </c>
      <c r="AZ4423" s="23"/>
      <c r="BA4423" s="25">
        <v>0</v>
      </c>
      <c r="BB4423" t="s">
        <v>48</v>
      </c>
      <c r="BC4423" t="e">
        <v>#N/A</v>
      </c>
      <c r="BD4423" t="e">
        <f>IF(Z4423=BC4423,"OK")</f>
        <v>#N/A</v>
      </c>
      <c r="BE4423">
        <v>3.2000000000000001E-2</v>
      </c>
      <c r="BF4423">
        <v>6.7000000000000002E-4</v>
      </c>
      <c r="BG4423">
        <v>0</v>
      </c>
      <c r="BH4423">
        <v>0</v>
      </c>
      <c r="BI4423">
        <v>0</v>
      </c>
      <c r="BJ4423">
        <v>0</v>
      </c>
      <c r="BK4423">
        <v>0</v>
      </c>
      <c r="BN4423" s="183"/>
    </row>
    <row r="4424" spans="1:66" ht="25.5" x14ac:dyDescent="0.25">
      <c r="A4424" s="1"/>
      <c r="B4424" s="94">
        <v>4411</v>
      </c>
      <c r="C4424" s="43">
        <v>1051188</v>
      </c>
      <c r="D4424" s="25"/>
      <c r="E4424" s="36" t="s">
        <v>1038</v>
      </c>
      <c r="F4424" s="151" t="s">
        <v>757</v>
      </c>
      <c r="G4424" s="41" t="s">
        <v>585</v>
      </c>
      <c r="H4424" s="46" t="str">
        <f>IFERROR(IFERROR(IF(SEARCH("Usystems",$E4424)&gt;0,"Usystems"),IF(SEARCH("RIIFO",$E4424)&gt;0,"RIIFO","Uponor")),"Uponor")</f>
        <v>Uponor</v>
      </c>
      <c r="I4424" s="25" t="str">
        <f>IFERROR(MID($D4424,1,7)+0,"")</f>
        <v/>
      </c>
      <c r="J4424" s="25" t="str">
        <f>IFERROR(MID($D4424,10,7)+0,"")</f>
        <v/>
      </c>
      <c r="K4424" s="25" t="str">
        <f>IFERROR(MID($D4424,19,7)+0,"")</f>
        <v/>
      </c>
      <c r="L4424" s="25" t="str">
        <f>IFERROR(MID($D4424,28,7)+0,"")</f>
        <v/>
      </c>
      <c r="M4424" s="25" t="str">
        <f>IF(IFERROR(MID($Q4424,1,7)+0,"")&lt;1130000,IF(INDEX(C:C,MATCH(LEFT(Q4424,7)+0,I:I,0))&lt;1130000,"",INDEX(C:C,MATCH(LEFT(Q4424,7)+0,I:I,0))),IFERROR(MID($Q4424,1,7)+0,""))</f>
        <v/>
      </c>
      <c r="N4424" s="25" t="str">
        <f>IF(IFERROR(MID($Q4424,10,7)+0,"")&lt;1130000,"",IFERROR(MID($Q4424,10,7)+0,""))</f>
        <v/>
      </c>
      <c r="O4424" s="25" t="str">
        <f>IF(IFERROR(MID($Q4424,19,7)+0,"")&lt;1130000,"",IFERROR(MID($Q4424,19,7)+0,""))</f>
        <v/>
      </c>
      <c r="P4424" s="25" t="str">
        <f>IF(M4424="","",IF(N4424="",M4424,M4424&amp;", "&amp;N4424))</f>
        <v/>
      </c>
      <c r="Q4424" s="25"/>
      <c r="R4424" s="25"/>
      <c r="S4424" s="35" t="s">
        <v>110</v>
      </c>
      <c r="T4424" s="25" t="s">
        <v>36</v>
      </c>
      <c r="U4424" s="185">
        <v>278.83</v>
      </c>
      <c r="V4424" s="188">
        <v>278.83</v>
      </c>
      <c r="W4424" s="189">
        <v>278.83</v>
      </c>
      <c r="X4424" s="31">
        <v>278.83</v>
      </c>
      <c r="Y4424" s="90">
        <f>IFERROR(ROUND(X4424/W4424-1,2),"")</f>
        <v>0</v>
      </c>
      <c r="Z4424" s="31">
        <f>IF(OR(S4424="VLD MLC components",S4424="VLD MLC pipes",S4424="VLD PEX components",S4424="VLD PEX pipes",S4424="VLD PHC components",S4424="VLD PHC pipes",S4424="Controls VLD"),"По запросу",X4424)</f>
        <v>278.83</v>
      </c>
      <c r="AA4424" s="63">
        <f>ROUND(X4424/1.2,3)</f>
        <v>232.358</v>
      </c>
      <c r="AB4424" s="23">
        <v>232.358</v>
      </c>
      <c r="AC4424" s="190">
        <f>IFERROR(ROUND(AA4424/AB4424-1,2),"")</f>
        <v>0</v>
      </c>
      <c r="AD4424" s="25">
        <v>4.2000000000000003E-2</v>
      </c>
      <c r="AE4424" s="25">
        <v>1.3500000000000001E-3</v>
      </c>
      <c r="AF4424" s="25">
        <v>100</v>
      </c>
      <c r="AG4424" s="25">
        <v>100</v>
      </c>
      <c r="AH4424" s="25">
        <v>100</v>
      </c>
      <c r="AI4424" s="25">
        <v>100</v>
      </c>
      <c r="AJ4424" s="25" t="s">
        <v>20</v>
      </c>
      <c r="AK4424" s="22" t="s">
        <v>20</v>
      </c>
      <c r="AL4424" s="25" t="s">
        <v>20</v>
      </c>
      <c r="AM4424" s="25">
        <v>20</v>
      </c>
      <c r="AN4424" s="25"/>
      <c r="AO4424" s="25"/>
      <c r="AP4424" s="25"/>
      <c r="AQ4424" s="25"/>
      <c r="AR4424" s="94"/>
      <c r="AS4424" s="157">
        <v>100</v>
      </c>
      <c r="AT4424" s="93">
        <v>42551</v>
      </c>
      <c r="AU4424" s="92" t="s">
        <v>22</v>
      </c>
      <c r="AV4424" s="91" t="s">
        <v>152</v>
      </c>
      <c r="AW4424" s="92" t="s">
        <v>152</v>
      </c>
      <c r="AX4424" s="92" t="s">
        <v>48</v>
      </c>
      <c r="AY4424" s="91" t="s">
        <v>152</v>
      </c>
      <c r="AZ4424" s="23"/>
      <c r="BA4424" s="25" t="s">
        <v>1037</v>
      </c>
      <c r="BB4424" t="s">
        <v>25</v>
      </c>
      <c r="BC4424">
        <v>278.83</v>
      </c>
      <c r="BD4424" t="str">
        <f>IF(Z4424=BC4424,"OK")</f>
        <v>OK</v>
      </c>
      <c r="BE4424">
        <v>4.2000000000000003E-2</v>
      </c>
      <c r="BF4424">
        <v>1.3500000000000001E-3</v>
      </c>
      <c r="BG4424">
        <v>0</v>
      </c>
      <c r="BH4424">
        <v>0</v>
      </c>
      <c r="BI4424">
        <v>0</v>
      </c>
      <c r="BJ4424">
        <v>0</v>
      </c>
      <c r="BK4424">
        <v>0</v>
      </c>
      <c r="BN4424" s="183"/>
    </row>
    <row r="4425" spans="1:66" ht="25.5" x14ac:dyDescent="0.25">
      <c r="A4425" s="1"/>
      <c r="B4425" s="94">
        <v>4412</v>
      </c>
      <c r="C4425" s="43">
        <v>1051189</v>
      </c>
      <c r="D4425" s="25"/>
      <c r="E4425" s="27" t="s">
        <v>1036</v>
      </c>
      <c r="F4425" s="151" t="s">
        <v>21</v>
      </c>
      <c r="G4425" s="41" t="s">
        <v>585</v>
      </c>
      <c r="H4425" s="46" t="str">
        <f>IFERROR(IFERROR(IF(SEARCH("Usystems",$E4425)&gt;0,"Usystems"),IF(SEARCH("RIIFO",$E4425)&gt;0,"RIIFO","Uponor")),"Uponor")</f>
        <v>Uponor</v>
      </c>
      <c r="I4425" s="25" t="str">
        <f>IFERROR(MID($D4425,1,7)+0,"")</f>
        <v/>
      </c>
      <c r="J4425" s="25" t="str">
        <f>IFERROR(MID($D4425,10,7)+0,"")</f>
        <v/>
      </c>
      <c r="K4425" s="25" t="str">
        <f>IFERROR(MID($D4425,19,7)+0,"")</f>
        <v/>
      </c>
      <c r="L4425" s="25" t="str">
        <f>IFERROR(MID($D4425,28,7)+0,"")</f>
        <v/>
      </c>
      <c r="M4425" s="25" t="str">
        <f>IF(IFERROR(MID($Q4425,1,7)+0,"")&lt;1130000,IF(INDEX(C:C,MATCH(LEFT(Q4425,7)+0,I:I,0))&lt;1130000,"",INDEX(C:C,MATCH(LEFT(Q4425,7)+0,I:I,0))),IFERROR(MID($Q4425,1,7)+0,""))</f>
        <v/>
      </c>
      <c r="N4425" s="25" t="str">
        <f>IF(IFERROR(MID($Q4425,10,7)+0,"")&lt;1130000,"",IFERROR(MID($Q4425,10,7)+0,""))</f>
        <v/>
      </c>
      <c r="O4425" s="25" t="str">
        <f>IF(IFERROR(MID($Q4425,19,7)+0,"")&lt;1130000,"",IFERROR(MID($Q4425,19,7)+0,""))</f>
        <v/>
      </c>
      <c r="P4425" s="25" t="str">
        <f>IF(M4425="","",IF(N4425="",M4425,M4425&amp;", "&amp;N4425))</f>
        <v/>
      </c>
      <c r="Q4425" s="25"/>
      <c r="R4425" s="25"/>
      <c r="S4425" s="35" t="s">
        <v>110</v>
      </c>
      <c r="T4425" s="25" t="s">
        <v>36</v>
      </c>
      <c r="U4425" s="185">
        <v>348.03</v>
      </c>
      <c r="V4425" s="188">
        <v>348.03</v>
      </c>
      <c r="W4425" s="189">
        <v>348.03</v>
      </c>
      <c r="X4425" s="31">
        <v>348.03</v>
      </c>
      <c r="Y4425" s="90">
        <f>IFERROR(ROUND(X4425/W4425-1,2),"")</f>
        <v>0</v>
      </c>
      <c r="Z4425" s="31">
        <f>IF(OR(S4425="VLD MLC components",S4425="VLD MLC pipes",S4425="VLD PEX components",S4425="VLD PEX pipes",S4425="VLD PHC components",S4425="VLD PHC pipes",S4425="Controls VLD"),"По запросу",X4425)</f>
        <v>348.03</v>
      </c>
      <c r="AA4425" s="63">
        <f>ROUND(X4425/1.2,3)</f>
        <v>290.02499999999998</v>
      </c>
      <c r="AB4425" s="23">
        <v>290.02499999999998</v>
      </c>
      <c r="AC4425" s="190">
        <f>IFERROR(ROUND(AA4425/AB4425-1,2),"")</f>
        <v>0</v>
      </c>
      <c r="AD4425" s="25">
        <v>0.1</v>
      </c>
      <c r="AE4425" s="25">
        <v>2.7000000000000001E-3</v>
      </c>
      <c r="AF4425" s="25">
        <v>40</v>
      </c>
      <c r="AG4425" s="25">
        <v>40</v>
      </c>
      <c r="AH4425" s="25">
        <v>40</v>
      </c>
      <c r="AI4425" s="25">
        <v>40</v>
      </c>
      <c r="AJ4425" s="25" t="s">
        <v>20</v>
      </c>
      <c r="AK4425" s="22" t="s">
        <v>20</v>
      </c>
      <c r="AL4425" s="25" t="s">
        <v>20</v>
      </c>
      <c r="AM4425" s="25">
        <v>20</v>
      </c>
      <c r="AN4425" s="25"/>
      <c r="AO4425" s="25"/>
      <c r="AP4425" s="25"/>
      <c r="AQ4425" s="25"/>
      <c r="AR4425" s="94"/>
      <c r="AS4425" s="157">
        <v>40</v>
      </c>
      <c r="AT4425" s="93">
        <v>42551</v>
      </c>
      <c r="AU4425" s="92" t="s">
        <v>22</v>
      </c>
      <c r="AV4425" s="91" t="s">
        <v>152</v>
      </c>
      <c r="AW4425" s="92" t="s">
        <v>152</v>
      </c>
      <c r="AX4425" s="92" t="s">
        <v>48</v>
      </c>
      <c r="AY4425" s="91" t="s">
        <v>152</v>
      </c>
      <c r="AZ4425" s="23"/>
      <c r="BA4425" s="25" t="s">
        <v>1035</v>
      </c>
      <c r="BB4425" t="s">
        <v>25</v>
      </c>
      <c r="BC4425">
        <v>348.03</v>
      </c>
      <c r="BD4425" t="str">
        <f>IF(Z4425=BC4425,"OK")</f>
        <v>OK</v>
      </c>
      <c r="BE4425">
        <v>0.1</v>
      </c>
      <c r="BF4425">
        <v>2.7000000000000001E-3</v>
      </c>
      <c r="BG4425">
        <v>0</v>
      </c>
      <c r="BH4425">
        <v>0</v>
      </c>
      <c r="BI4425">
        <v>0</v>
      </c>
      <c r="BJ4425">
        <v>0</v>
      </c>
      <c r="BK4425">
        <v>0</v>
      </c>
      <c r="BN4425" s="183"/>
    </row>
    <row r="4426" spans="1:66" ht="25.5" x14ac:dyDescent="0.25">
      <c r="A4426" s="1"/>
      <c r="B4426" s="94">
        <v>4413</v>
      </c>
      <c r="C4426" s="43">
        <v>1051190</v>
      </c>
      <c r="D4426" s="25"/>
      <c r="E4426" s="27" t="s">
        <v>1034</v>
      </c>
      <c r="F4426" s="151" t="s">
        <v>652</v>
      </c>
      <c r="G4426" s="41" t="s">
        <v>585</v>
      </c>
      <c r="H4426" s="46" t="str">
        <f>IFERROR(IFERROR(IF(SEARCH("Usystems",$E4426)&gt;0,"Usystems"),IF(SEARCH("RIIFO",$E4426)&gt;0,"RIIFO","Uponor")),"Uponor")</f>
        <v>Uponor</v>
      </c>
      <c r="I4426" s="25" t="str">
        <f>IFERROR(MID($D4426,1,7)+0,"")</f>
        <v/>
      </c>
      <c r="J4426" s="25" t="str">
        <f>IFERROR(MID($D4426,10,7)+0,"")</f>
        <v/>
      </c>
      <c r="K4426" s="25" t="str">
        <f>IFERROR(MID($D4426,19,7)+0,"")</f>
        <v/>
      </c>
      <c r="L4426" s="25" t="str">
        <f>IFERROR(MID($D4426,28,7)+0,"")</f>
        <v/>
      </c>
      <c r="M4426" s="25" t="str">
        <f>IF(IFERROR(MID($Q4426,1,7)+0,"")&lt;1130000,IF(INDEX(C:C,MATCH(LEFT(Q4426,7)+0,I:I,0))&lt;1130000,"",INDEX(C:C,MATCH(LEFT(Q4426,7)+0,I:I,0))),IFERROR(MID($Q4426,1,7)+0,""))</f>
        <v/>
      </c>
      <c r="N4426" s="25" t="str">
        <f>IF(IFERROR(MID($Q4426,10,7)+0,"")&lt;1130000,"",IFERROR(MID($Q4426,10,7)+0,""))</f>
        <v/>
      </c>
      <c r="O4426" s="25" t="str">
        <f>IF(IFERROR(MID($Q4426,19,7)+0,"")&lt;1130000,"",IFERROR(MID($Q4426,19,7)+0,""))</f>
        <v/>
      </c>
      <c r="P4426" s="25" t="str">
        <f>IF(M4426="","",IF(N4426="",M4426,M4426&amp;", "&amp;N4426))</f>
        <v/>
      </c>
      <c r="Q4426" s="25"/>
      <c r="R4426" s="25"/>
      <c r="S4426" s="35" t="s">
        <v>110</v>
      </c>
      <c r="T4426" s="25" t="s">
        <v>36</v>
      </c>
      <c r="U4426" s="185">
        <v>674</v>
      </c>
      <c r="V4426" s="188">
        <v>674</v>
      </c>
      <c r="W4426" s="189">
        <v>674</v>
      </c>
      <c r="X4426" s="31">
        <v>674</v>
      </c>
      <c r="Y4426" s="90">
        <f>IFERROR(ROUND(X4426/W4426-1,2),"")</f>
        <v>0</v>
      </c>
      <c r="Z4426" s="31">
        <f>IF(OR(S4426="VLD MLC components",S4426="VLD MLC pipes",S4426="VLD PEX components",S4426="VLD PEX pipes",S4426="VLD PHC components",S4426="VLD PHC pipes",S4426="Controls VLD"),"По запросу",X4426)</f>
        <v>674</v>
      </c>
      <c r="AA4426" s="63">
        <f>ROUND(X4426/1.2,3)</f>
        <v>561.66700000000003</v>
      </c>
      <c r="AB4426" s="23">
        <v>561.66700000000003</v>
      </c>
      <c r="AC4426" s="190">
        <f>IFERROR(ROUND(AA4426/AB4426-1,2),"")</f>
        <v>0</v>
      </c>
      <c r="AD4426" s="25">
        <v>0.26</v>
      </c>
      <c r="AE4426" s="25">
        <v>1.0800000000000001E-2</v>
      </c>
      <c r="AF4426" s="25">
        <v>47</v>
      </c>
      <c r="AG4426" s="25">
        <v>47</v>
      </c>
      <c r="AH4426" s="25">
        <v>47</v>
      </c>
      <c r="AI4426" s="25">
        <v>47</v>
      </c>
      <c r="AJ4426" s="25" t="s">
        <v>20</v>
      </c>
      <c r="AK4426" s="22" t="s">
        <v>20</v>
      </c>
      <c r="AL4426" s="25" t="s">
        <v>20</v>
      </c>
      <c r="AM4426" s="25">
        <v>10</v>
      </c>
      <c r="AN4426" s="25"/>
      <c r="AO4426" s="25"/>
      <c r="AP4426" s="25"/>
      <c r="AQ4426" s="25"/>
      <c r="AR4426" s="94"/>
      <c r="AS4426" s="157">
        <v>47</v>
      </c>
      <c r="AT4426" s="93">
        <v>42551</v>
      </c>
      <c r="AU4426" s="92" t="s">
        <v>22</v>
      </c>
      <c r="AV4426" s="91" t="s">
        <v>152</v>
      </c>
      <c r="AW4426" s="92" t="s">
        <v>152</v>
      </c>
      <c r="AX4426" s="92" t="s">
        <v>48</v>
      </c>
      <c r="AY4426" s="91" t="s">
        <v>152</v>
      </c>
      <c r="AZ4426" s="23"/>
      <c r="BA4426" s="25" t="s">
        <v>1033</v>
      </c>
      <c r="BB4426" t="s">
        <v>25</v>
      </c>
      <c r="BC4426">
        <v>674</v>
      </c>
      <c r="BD4426" t="str">
        <f>IF(Z4426=BC4426,"OK")</f>
        <v>OK</v>
      </c>
      <c r="BE4426">
        <v>0.26</v>
      </c>
      <c r="BF4426">
        <v>1.0800000000000001E-2</v>
      </c>
      <c r="BG4426">
        <v>0</v>
      </c>
      <c r="BH4426">
        <v>0</v>
      </c>
      <c r="BI4426">
        <v>0</v>
      </c>
      <c r="BJ4426">
        <v>0</v>
      </c>
      <c r="BK4426">
        <v>0</v>
      </c>
      <c r="BN4426" s="183"/>
    </row>
    <row r="4427" spans="1:66" ht="38.25" x14ac:dyDescent="0.25">
      <c r="A4427" s="1"/>
      <c r="B4427" s="94">
        <v>4414</v>
      </c>
      <c r="C4427" s="43">
        <v>1053722</v>
      </c>
      <c r="D4427" s="25"/>
      <c r="E4427" s="27" t="s">
        <v>1032</v>
      </c>
      <c r="F4427" s="151" t="s">
        <v>21</v>
      </c>
      <c r="G4427" s="25"/>
      <c r="H4427" s="46" t="str">
        <f>IFERROR(IFERROR(IF(SEARCH("Usystems",$E4427)&gt;0,"Usystems"),IF(SEARCH("RIIFO",$E4427)&gt;0,"RIIFO","Uponor")),"Uponor")</f>
        <v>Uponor</v>
      </c>
      <c r="I4427" s="25" t="str">
        <f>IFERROR(MID($D4427,1,7)+0,"")</f>
        <v/>
      </c>
      <c r="J4427" s="25" t="str">
        <f>IFERROR(MID($D4427,10,7)+0,"")</f>
        <v/>
      </c>
      <c r="K4427" s="25" t="str">
        <f>IFERROR(MID($D4427,19,7)+0,"")</f>
        <v/>
      </c>
      <c r="L4427" s="25" t="str">
        <f>IFERROR(MID($D4427,28,7)+0,"")</f>
        <v/>
      </c>
      <c r="M4427" s="25" t="str">
        <f>IF(IFERROR(MID($Q4427,1,7)+0,"")&lt;1130000,IF(INDEX(C:C,MATCH(LEFT(Q4427,7)+0,I:I,0))&lt;1130000,"",INDEX(C:C,MATCH(LEFT(Q4427,7)+0,I:I,0))),IFERROR(MID($Q4427,1,7)+0,""))</f>
        <v/>
      </c>
      <c r="N4427" s="25" t="str">
        <f>IF(IFERROR(MID($Q4427,10,7)+0,"")&lt;1130000,"",IFERROR(MID($Q4427,10,7)+0,""))</f>
        <v/>
      </c>
      <c r="O4427" s="25" t="str">
        <f>IF(IFERROR(MID($Q4427,19,7)+0,"")&lt;1130000,"",IFERROR(MID($Q4427,19,7)+0,""))</f>
        <v/>
      </c>
      <c r="P4427" s="25" t="str">
        <f>IF(M4427="","",IF(N4427="",M4427,M4427&amp;", "&amp;N4427))</f>
        <v/>
      </c>
      <c r="Q4427" s="25"/>
      <c r="R4427" s="25"/>
      <c r="S4427" s="35" t="s">
        <v>110</v>
      </c>
      <c r="T4427" s="25" t="s">
        <v>36</v>
      </c>
      <c r="U4427" s="185">
        <v>542</v>
      </c>
      <c r="V4427" s="188">
        <v>542</v>
      </c>
      <c r="W4427" s="189">
        <v>542</v>
      </c>
      <c r="X4427" s="31">
        <v>542</v>
      </c>
      <c r="Y4427" s="90">
        <f>IFERROR(ROUND(X4427/W4427-1,2),"")</f>
        <v>0</v>
      </c>
      <c r="Z4427" s="31">
        <f>IF(OR(S4427="VLD MLC components",S4427="VLD MLC pipes",S4427="VLD PEX components",S4427="VLD PEX pipes",S4427="VLD PHC components",S4427="VLD PHC pipes",S4427="Controls VLD"),"По запросу",X4427)</f>
        <v>542</v>
      </c>
      <c r="AA4427" s="63">
        <f>ROUND(X4427/1.2,3)</f>
        <v>451.66699999999997</v>
      </c>
      <c r="AB4427" s="23">
        <v>451.66699999999997</v>
      </c>
      <c r="AC4427" s="190">
        <f>IFERROR(ROUND(AA4427/AB4427-1,2),"")</f>
        <v>0</v>
      </c>
      <c r="AD4427" s="25">
        <v>0.129</v>
      </c>
      <c r="AE4427" s="25">
        <v>4.3299999999999996E-3</v>
      </c>
      <c r="AF4427" s="25">
        <v>0</v>
      </c>
      <c r="AG4427" s="25" t="s">
        <v>22</v>
      </c>
      <c r="AH4427" s="25">
        <v>0</v>
      </c>
      <c r="AI4427" s="25">
        <v>0</v>
      </c>
      <c r="AJ4427" s="25" t="s">
        <v>20</v>
      </c>
      <c r="AK4427" s="42" t="s">
        <v>19</v>
      </c>
      <c r="AL4427" s="25" t="s">
        <v>20</v>
      </c>
      <c r="AM4427" s="25">
        <v>25</v>
      </c>
      <c r="AN4427" s="25"/>
      <c r="AO4427" s="25"/>
      <c r="AP4427" s="25"/>
      <c r="AQ4427" s="25"/>
      <c r="AR4427" s="94"/>
      <c r="AS4427" s="157" t="s">
        <v>22</v>
      </c>
      <c r="AT4427" s="93" t="s">
        <v>22</v>
      </c>
      <c r="AU4427" s="92" t="s">
        <v>22</v>
      </c>
      <c r="AV4427" s="91" t="s">
        <v>48</v>
      </c>
      <c r="AW4427" s="92" t="s">
        <v>48</v>
      </c>
      <c r="AX4427" s="92" t="s">
        <v>48</v>
      </c>
      <c r="AY4427" s="91" t="s">
        <v>152</v>
      </c>
      <c r="AZ4427" s="23"/>
      <c r="BA4427" s="25">
        <v>0</v>
      </c>
      <c r="BB4427" t="s">
        <v>48</v>
      </c>
      <c r="BC4427" t="e">
        <v>#N/A</v>
      </c>
      <c r="BD4427" t="e">
        <f>IF(Z4427=BC4427,"OK")</f>
        <v>#N/A</v>
      </c>
      <c r="BE4427">
        <v>0.129</v>
      </c>
      <c r="BF4427">
        <v>4.3299999999999996E-3</v>
      </c>
      <c r="BG4427">
        <v>0</v>
      </c>
      <c r="BH4427">
        <v>0</v>
      </c>
      <c r="BI4427">
        <v>0</v>
      </c>
      <c r="BJ4427">
        <v>0</v>
      </c>
      <c r="BK4427">
        <v>0</v>
      </c>
      <c r="BN4427" s="183"/>
    </row>
    <row r="4428" spans="1:66" ht="38.25" x14ac:dyDescent="0.25">
      <c r="A4428" s="1"/>
      <c r="B4428" s="94">
        <v>4415</v>
      </c>
      <c r="C4428" s="43">
        <v>1051191</v>
      </c>
      <c r="D4428" s="25"/>
      <c r="E4428" s="27" t="s">
        <v>1031</v>
      </c>
      <c r="F4428" s="151" t="s">
        <v>21</v>
      </c>
      <c r="G4428" s="25"/>
      <c r="H4428" s="46" t="str">
        <f>IFERROR(IFERROR(IF(SEARCH("Usystems",$E4428)&gt;0,"Usystems"),IF(SEARCH("RIIFO",$E4428)&gt;0,"RIIFO","Uponor")),"Uponor")</f>
        <v>Uponor</v>
      </c>
      <c r="I4428" s="25" t="str">
        <f>IFERROR(MID($D4428,1,7)+0,"")</f>
        <v/>
      </c>
      <c r="J4428" s="25" t="str">
        <f>IFERROR(MID($D4428,10,7)+0,"")</f>
        <v/>
      </c>
      <c r="K4428" s="25" t="str">
        <f>IFERROR(MID($D4428,19,7)+0,"")</f>
        <v/>
      </c>
      <c r="L4428" s="25" t="str">
        <f>IFERROR(MID($D4428,28,7)+0,"")</f>
        <v/>
      </c>
      <c r="M4428" s="25" t="str">
        <f>IF(IFERROR(MID($Q4428,1,7)+0,"")&lt;1130000,IF(INDEX(C:C,MATCH(LEFT(Q4428,7)+0,I:I,0))&lt;1130000,"",INDEX(C:C,MATCH(LEFT(Q4428,7)+0,I:I,0))),IFERROR(MID($Q4428,1,7)+0,""))</f>
        <v/>
      </c>
      <c r="N4428" s="25" t="str">
        <f>IF(IFERROR(MID($Q4428,10,7)+0,"")&lt;1130000,"",IFERROR(MID($Q4428,10,7)+0,""))</f>
        <v/>
      </c>
      <c r="O4428" s="25" t="str">
        <f>IF(IFERROR(MID($Q4428,19,7)+0,"")&lt;1130000,"",IFERROR(MID($Q4428,19,7)+0,""))</f>
        <v/>
      </c>
      <c r="P4428" s="25" t="str">
        <f>IF(M4428="","",IF(N4428="",M4428,M4428&amp;", "&amp;N4428))</f>
        <v/>
      </c>
      <c r="Q4428" s="25"/>
      <c r="R4428" s="25"/>
      <c r="S4428" s="35" t="s">
        <v>110</v>
      </c>
      <c r="T4428" s="25" t="s">
        <v>36</v>
      </c>
      <c r="U4428" s="185">
        <v>775</v>
      </c>
      <c r="V4428" s="188">
        <v>775</v>
      </c>
      <c r="W4428" s="189">
        <v>775</v>
      </c>
      <c r="X4428" s="31">
        <v>775</v>
      </c>
      <c r="Y4428" s="90">
        <f>IFERROR(ROUND(X4428/W4428-1,2),"")</f>
        <v>0</v>
      </c>
      <c r="Z4428" s="31">
        <f>IF(OR(S4428="VLD MLC components",S4428="VLD MLC pipes",S4428="VLD PEX components",S4428="VLD PEX pipes",S4428="VLD PHC components",S4428="VLD PHC pipes",S4428="Controls VLD"),"По запросу",X4428)</f>
        <v>775</v>
      </c>
      <c r="AA4428" s="63">
        <f>ROUND(X4428/1.2,3)</f>
        <v>645.83299999999997</v>
      </c>
      <c r="AB4428" s="23">
        <v>645.83299999999997</v>
      </c>
      <c r="AC4428" s="190">
        <f>IFERROR(ROUND(AA4428/AB4428-1,2),"")</f>
        <v>0</v>
      </c>
      <c r="AD4428" s="25">
        <v>0.33</v>
      </c>
      <c r="AE4428" s="25">
        <v>1.0800000000000001E-2</v>
      </c>
      <c r="AF4428" s="25">
        <v>0</v>
      </c>
      <c r="AG4428" s="25" t="s">
        <v>22</v>
      </c>
      <c r="AH4428" s="25">
        <v>0</v>
      </c>
      <c r="AI4428" s="25">
        <v>0</v>
      </c>
      <c r="AJ4428" s="25" t="s">
        <v>20</v>
      </c>
      <c r="AK4428" s="42" t="s">
        <v>19</v>
      </c>
      <c r="AL4428" s="25" t="s">
        <v>20</v>
      </c>
      <c r="AM4428" s="25">
        <v>1</v>
      </c>
      <c r="AN4428" s="25"/>
      <c r="AO4428" s="25"/>
      <c r="AP4428" s="25"/>
      <c r="AQ4428" s="25"/>
      <c r="AR4428" s="94"/>
      <c r="AS4428" s="157" t="s">
        <v>22</v>
      </c>
      <c r="AT4428" s="93" t="s">
        <v>22</v>
      </c>
      <c r="AU4428" s="92" t="s">
        <v>22</v>
      </c>
      <c r="AV4428" s="91" t="s">
        <v>152</v>
      </c>
      <c r="AW4428" s="92" t="s">
        <v>48</v>
      </c>
      <c r="AX4428" s="92" t="s">
        <v>48</v>
      </c>
      <c r="AY4428" s="91" t="s">
        <v>152</v>
      </c>
      <c r="AZ4428" s="23"/>
      <c r="BA4428" s="25" t="s">
        <v>1030</v>
      </c>
      <c r="BB4428" t="s">
        <v>25</v>
      </c>
      <c r="BC4428" t="e">
        <v>#N/A</v>
      </c>
      <c r="BD4428" t="e">
        <f>IF(Z4428=BC4428,"OK")</f>
        <v>#N/A</v>
      </c>
      <c r="BE4428">
        <v>0.33</v>
      </c>
      <c r="BF4428">
        <v>1.0800000000000001E-2</v>
      </c>
      <c r="BG4428">
        <v>0</v>
      </c>
      <c r="BH4428">
        <v>0</v>
      </c>
      <c r="BI4428">
        <v>0</v>
      </c>
      <c r="BJ4428">
        <v>0</v>
      </c>
      <c r="BK4428">
        <v>0</v>
      </c>
      <c r="BN4428" s="183"/>
    </row>
    <row r="4429" spans="1:66" ht="25.5" x14ac:dyDescent="0.25">
      <c r="A4429" s="1"/>
      <c r="B4429" s="94">
        <v>4416</v>
      </c>
      <c r="C4429" s="43">
        <v>1051192</v>
      </c>
      <c r="D4429" s="25"/>
      <c r="E4429" s="27" t="s">
        <v>1029</v>
      </c>
      <c r="F4429" s="151" t="s">
        <v>21</v>
      </c>
      <c r="G4429" s="25"/>
      <c r="H4429" s="46" t="str">
        <f>IFERROR(IFERROR(IF(SEARCH("Usystems",$E4429)&gt;0,"Usystems"),IF(SEARCH("RIIFO",$E4429)&gt;0,"RIIFO","Uponor")),"Uponor")</f>
        <v>Uponor</v>
      </c>
      <c r="I4429" s="25" t="str">
        <f>IFERROR(MID($D4429,1,7)+0,"")</f>
        <v/>
      </c>
      <c r="J4429" s="25" t="str">
        <f>IFERROR(MID($D4429,10,7)+0,"")</f>
        <v/>
      </c>
      <c r="K4429" s="25" t="str">
        <f>IFERROR(MID($D4429,19,7)+0,"")</f>
        <v/>
      </c>
      <c r="L4429" s="25" t="str">
        <f>IFERROR(MID($D4429,28,7)+0,"")</f>
        <v/>
      </c>
      <c r="M4429" s="25" t="str">
        <f>IF(IFERROR(MID($Q4429,1,7)+0,"")&lt;1130000,IF(INDEX(C:C,MATCH(LEFT(Q4429,7)+0,I:I,0))&lt;1130000,"",INDEX(C:C,MATCH(LEFT(Q4429,7)+0,I:I,0))),IFERROR(MID($Q4429,1,7)+0,""))</f>
        <v/>
      </c>
      <c r="N4429" s="25" t="str">
        <f>IF(IFERROR(MID($Q4429,10,7)+0,"")&lt;1130000,"",IFERROR(MID($Q4429,10,7)+0,""))</f>
        <v/>
      </c>
      <c r="O4429" s="25" t="str">
        <f>IF(IFERROR(MID($Q4429,19,7)+0,"")&lt;1130000,"",IFERROR(MID($Q4429,19,7)+0,""))</f>
        <v/>
      </c>
      <c r="P4429" s="25" t="str">
        <f>IF(M4429="","",IF(N4429="",M4429,M4429&amp;", "&amp;N4429))</f>
        <v/>
      </c>
      <c r="Q4429" s="25"/>
      <c r="R4429" s="25"/>
      <c r="S4429" s="35" t="s">
        <v>110</v>
      </c>
      <c r="T4429" s="25" t="s">
        <v>36</v>
      </c>
      <c r="U4429" s="185">
        <v>236.92</v>
      </c>
      <c r="V4429" s="188">
        <v>236.92</v>
      </c>
      <c r="W4429" s="189">
        <v>236.92</v>
      </c>
      <c r="X4429" s="31">
        <v>236.92</v>
      </c>
      <c r="Y4429" s="90">
        <f>IFERROR(ROUND(X4429/W4429-1,2),"")</f>
        <v>0</v>
      </c>
      <c r="Z4429" s="31">
        <f>IF(OR(S4429="VLD MLC components",S4429="VLD MLC pipes",S4429="VLD PEX components",S4429="VLD PEX pipes",S4429="VLD PHC components",S4429="VLD PHC pipes",S4429="Controls VLD"),"По запросу",X4429)</f>
        <v>236.92</v>
      </c>
      <c r="AA4429" s="63">
        <f>ROUND(X4429/1.2,3)</f>
        <v>197.43299999999999</v>
      </c>
      <c r="AB4429" s="23">
        <v>197.43299999999999</v>
      </c>
      <c r="AC4429" s="190">
        <f>IFERROR(ROUND(AA4429/AB4429-1,2),"")</f>
        <v>0</v>
      </c>
      <c r="AD4429" s="25">
        <v>0.02</v>
      </c>
      <c r="AE4429" s="25">
        <v>3.3E-4</v>
      </c>
      <c r="AF4429" s="25">
        <v>0</v>
      </c>
      <c r="AG4429" s="25" t="s">
        <v>22</v>
      </c>
      <c r="AH4429" s="25">
        <v>0</v>
      </c>
      <c r="AI4429" s="25">
        <v>0</v>
      </c>
      <c r="AJ4429" s="25" t="s">
        <v>20</v>
      </c>
      <c r="AK4429" s="42" t="s">
        <v>19</v>
      </c>
      <c r="AL4429" s="25" t="s">
        <v>20</v>
      </c>
      <c r="AM4429" s="25">
        <v>1</v>
      </c>
      <c r="AN4429" s="25"/>
      <c r="AO4429" s="25"/>
      <c r="AP4429" s="25"/>
      <c r="AQ4429" s="25"/>
      <c r="AR4429" s="94"/>
      <c r="AS4429" s="157" t="s">
        <v>22</v>
      </c>
      <c r="AT4429" s="93">
        <v>42551</v>
      </c>
      <c r="AU4429" s="92" t="s">
        <v>22</v>
      </c>
      <c r="AV4429" s="91" t="s">
        <v>48</v>
      </c>
      <c r="AW4429" s="92" t="s">
        <v>48</v>
      </c>
      <c r="AX4429" s="92" t="s">
        <v>48</v>
      </c>
      <c r="AY4429" s="91" t="s">
        <v>152</v>
      </c>
      <c r="AZ4429" s="23"/>
      <c r="BA4429" s="25">
        <v>0</v>
      </c>
      <c r="BB4429" t="s">
        <v>48</v>
      </c>
      <c r="BC4429" t="e">
        <v>#N/A</v>
      </c>
      <c r="BD4429" t="e">
        <f>IF(Z4429=BC4429,"OK")</f>
        <v>#N/A</v>
      </c>
      <c r="BE4429">
        <v>0.02</v>
      </c>
      <c r="BF4429">
        <v>3.3E-4</v>
      </c>
      <c r="BG4429">
        <v>0</v>
      </c>
      <c r="BH4429">
        <v>0</v>
      </c>
      <c r="BI4429">
        <v>0</v>
      </c>
      <c r="BJ4429">
        <v>0</v>
      </c>
      <c r="BK4429">
        <v>0</v>
      </c>
      <c r="BN4429" s="183"/>
    </row>
    <row r="4430" spans="1:66" ht="25.5" x14ac:dyDescent="0.25">
      <c r="A4430" s="1"/>
      <c r="B4430" s="94">
        <v>4417</v>
      </c>
      <c r="C4430" s="43">
        <v>1051194</v>
      </c>
      <c r="D4430" s="25"/>
      <c r="E4430" s="27" t="s">
        <v>1028</v>
      </c>
      <c r="F4430" s="151" t="s">
        <v>21</v>
      </c>
      <c r="G4430" s="25"/>
      <c r="H4430" s="46" t="str">
        <f>IFERROR(IFERROR(IF(SEARCH("Usystems",$E4430)&gt;0,"Usystems"),IF(SEARCH("RIIFO",$E4430)&gt;0,"RIIFO","Uponor")),"Uponor")</f>
        <v>Uponor</v>
      </c>
      <c r="I4430" s="25" t="str">
        <f>IFERROR(MID($D4430,1,7)+0,"")</f>
        <v/>
      </c>
      <c r="J4430" s="25" t="str">
        <f>IFERROR(MID($D4430,10,7)+0,"")</f>
        <v/>
      </c>
      <c r="K4430" s="25" t="str">
        <f>IFERROR(MID($D4430,19,7)+0,"")</f>
        <v/>
      </c>
      <c r="L4430" s="25" t="str">
        <f>IFERROR(MID($D4430,28,7)+0,"")</f>
        <v/>
      </c>
      <c r="M4430" s="25" t="str">
        <f>IF(IFERROR(MID($Q4430,1,7)+0,"")&lt;1130000,IF(INDEX(C:C,MATCH(LEFT(Q4430,7)+0,I:I,0))&lt;1130000,"",INDEX(C:C,MATCH(LEFT(Q4430,7)+0,I:I,0))),IFERROR(MID($Q4430,1,7)+0,""))</f>
        <v/>
      </c>
      <c r="N4430" s="25" t="str">
        <f>IF(IFERROR(MID($Q4430,10,7)+0,"")&lt;1130000,"",IFERROR(MID($Q4430,10,7)+0,""))</f>
        <v/>
      </c>
      <c r="O4430" s="25" t="str">
        <f>IF(IFERROR(MID($Q4430,19,7)+0,"")&lt;1130000,"",IFERROR(MID($Q4430,19,7)+0,""))</f>
        <v/>
      </c>
      <c r="P4430" s="25" t="str">
        <f>IF(M4430="","",IF(N4430="",M4430,M4430&amp;", "&amp;N4430))</f>
        <v/>
      </c>
      <c r="Q4430" s="25"/>
      <c r="R4430" s="25"/>
      <c r="S4430" s="35" t="s">
        <v>110</v>
      </c>
      <c r="T4430" s="25" t="s">
        <v>36</v>
      </c>
      <c r="U4430" s="185">
        <v>306.14</v>
      </c>
      <c r="V4430" s="188">
        <v>306.14</v>
      </c>
      <c r="W4430" s="189">
        <v>306.14</v>
      </c>
      <c r="X4430" s="31">
        <v>306.14</v>
      </c>
      <c r="Y4430" s="90">
        <f>IFERROR(ROUND(X4430/W4430-1,2),"")</f>
        <v>0</v>
      </c>
      <c r="Z4430" s="31">
        <f>IF(OR(S4430="VLD MLC components",S4430="VLD MLC pipes",S4430="VLD PEX components",S4430="VLD PEX pipes",S4430="VLD PHC components",S4430="VLD PHC pipes",S4430="Controls VLD"),"По запросу",X4430)</f>
        <v>306.14</v>
      </c>
      <c r="AA4430" s="63">
        <f>ROUND(X4430/1.2,3)</f>
        <v>255.11699999999999</v>
      </c>
      <c r="AB4430" s="23">
        <v>255.11699999999999</v>
      </c>
      <c r="AC4430" s="190">
        <f>IFERROR(ROUND(AA4430/AB4430-1,2),"")</f>
        <v>0</v>
      </c>
      <c r="AD4430" s="25">
        <v>3.5000000000000003E-2</v>
      </c>
      <c r="AE4430" s="25">
        <v>8.9999999999999998E-4</v>
      </c>
      <c r="AF4430" s="25">
        <v>0</v>
      </c>
      <c r="AG4430" s="25" t="s">
        <v>22</v>
      </c>
      <c r="AH4430" s="25">
        <v>0</v>
      </c>
      <c r="AI4430" s="25">
        <v>0</v>
      </c>
      <c r="AJ4430" s="25" t="s">
        <v>20</v>
      </c>
      <c r="AK4430" s="42" t="s">
        <v>19</v>
      </c>
      <c r="AL4430" s="25" t="s">
        <v>20</v>
      </c>
      <c r="AM4430" s="25">
        <v>30</v>
      </c>
      <c r="AN4430" s="25"/>
      <c r="AO4430" s="25"/>
      <c r="AP4430" s="25"/>
      <c r="AQ4430" s="25"/>
      <c r="AR4430" s="94"/>
      <c r="AS4430" s="157" t="s">
        <v>22</v>
      </c>
      <c r="AT4430" s="93">
        <v>42551</v>
      </c>
      <c r="AU4430" s="92" t="s">
        <v>22</v>
      </c>
      <c r="AV4430" s="91" t="s">
        <v>48</v>
      </c>
      <c r="AW4430" s="92" t="s">
        <v>48</v>
      </c>
      <c r="AX4430" s="92" t="s">
        <v>48</v>
      </c>
      <c r="AY4430" s="91" t="s">
        <v>152</v>
      </c>
      <c r="AZ4430" s="23"/>
      <c r="BA4430" s="25">
        <v>0</v>
      </c>
      <c r="BB4430" t="s">
        <v>48</v>
      </c>
      <c r="BC4430" t="e">
        <v>#N/A</v>
      </c>
      <c r="BD4430" t="e">
        <f>IF(Z4430=BC4430,"OK")</f>
        <v>#N/A</v>
      </c>
      <c r="BE4430">
        <v>3.5000000000000003E-2</v>
      </c>
      <c r="BF4430">
        <v>8.9999999999999998E-4</v>
      </c>
      <c r="BG4430">
        <v>0</v>
      </c>
      <c r="BH4430">
        <v>0</v>
      </c>
      <c r="BI4430">
        <v>0</v>
      </c>
      <c r="BJ4430">
        <v>0</v>
      </c>
      <c r="BK4430">
        <v>0</v>
      </c>
      <c r="BN4430" s="183"/>
    </row>
    <row r="4431" spans="1:66" ht="25.5" x14ac:dyDescent="0.25">
      <c r="A4431" s="1"/>
      <c r="B4431" s="94">
        <v>4418</v>
      </c>
      <c r="C4431" s="43">
        <v>1051195</v>
      </c>
      <c r="D4431" s="25"/>
      <c r="E4431" s="27" t="s">
        <v>1027</v>
      </c>
      <c r="F4431" s="151" t="s">
        <v>21</v>
      </c>
      <c r="G4431" s="25"/>
      <c r="H4431" s="46" t="str">
        <f>IFERROR(IFERROR(IF(SEARCH("Usystems",$E4431)&gt;0,"Usystems"),IF(SEARCH("RIIFO",$E4431)&gt;0,"RIIFO","Uponor")),"Uponor")</f>
        <v>Uponor</v>
      </c>
      <c r="I4431" s="25" t="str">
        <f>IFERROR(MID($D4431,1,7)+0,"")</f>
        <v/>
      </c>
      <c r="J4431" s="25" t="str">
        <f>IFERROR(MID($D4431,10,7)+0,"")</f>
        <v/>
      </c>
      <c r="K4431" s="25" t="str">
        <f>IFERROR(MID($D4431,19,7)+0,"")</f>
        <v/>
      </c>
      <c r="L4431" s="25" t="str">
        <f>IFERROR(MID($D4431,28,7)+0,"")</f>
        <v/>
      </c>
      <c r="M4431" s="25" t="str">
        <f>IF(IFERROR(MID($Q4431,1,7)+0,"")&lt;1130000,IF(INDEX(C:C,MATCH(LEFT(Q4431,7)+0,I:I,0))&lt;1130000,"",INDEX(C:C,MATCH(LEFT(Q4431,7)+0,I:I,0))),IFERROR(MID($Q4431,1,7)+0,""))</f>
        <v/>
      </c>
      <c r="N4431" s="25" t="str">
        <f>IF(IFERROR(MID($Q4431,10,7)+0,"")&lt;1130000,"",IFERROR(MID($Q4431,10,7)+0,""))</f>
        <v/>
      </c>
      <c r="O4431" s="25" t="str">
        <f>IF(IFERROR(MID($Q4431,19,7)+0,"")&lt;1130000,"",IFERROR(MID($Q4431,19,7)+0,""))</f>
        <v/>
      </c>
      <c r="P4431" s="25" t="str">
        <f>IF(M4431="","",IF(N4431="",M4431,M4431&amp;", "&amp;N4431))</f>
        <v/>
      </c>
      <c r="Q4431" s="25"/>
      <c r="R4431" s="25"/>
      <c r="S4431" s="35" t="s">
        <v>110</v>
      </c>
      <c r="T4431" s="25" t="s">
        <v>36</v>
      </c>
      <c r="U4431" s="185">
        <v>387.89</v>
      </c>
      <c r="V4431" s="188">
        <v>387.89</v>
      </c>
      <c r="W4431" s="189">
        <v>387.89</v>
      </c>
      <c r="X4431" s="31">
        <v>387.89</v>
      </c>
      <c r="Y4431" s="90">
        <f>IFERROR(ROUND(X4431/W4431-1,2),"")</f>
        <v>0</v>
      </c>
      <c r="Z4431" s="31">
        <f>IF(OR(S4431="VLD MLC components",S4431="VLD MLC pipes",S4431="VLD PEX components",S4431="VLD PEX pipes",S4431="VLD PHC components",S4431="VLD PHC pipes",S4431="Controls VLD"),"По запросу",X4431)</f>
        <v>387.89</v>
      </c>
      <c r="AA4431" s="63">
        <f>ROUND(X4431/1.2,3)</f>
        <v>323.24200000000002</v>
      </c>
      <c r="AB4431" s="23">
        <v>323.24200000000002</v>
      </c>
      <c r="AC4431" s="190">
        <f>IFERROR(ROUND(AA4431/AB4431-1,2),"")</f>
        <v>0</v>
      </c>
      <c r="AD4431" s="25">
        <v>7.3999999999999996E-2</v>
      </c>
      <c r="AE4431" s="25">
        <v>2.16E-3</v>
      </c>
      <c r="AF4431" s="25">
        <v>0</v>
      </c>
      <c r="AG4431" s="25" t="s">
        <v>22</v>
      </c>
      <c r="AH4431" s="25">
        <v>0</v>
      </c>
      <c r="AI4431" s="25">
        <v>0</v>
      </c>
      <c r="AJ4431" s="25" t="s">
        <v>20</v>
      </c>
      <c r="AK4431" s="42" t="s">
        <v>19</v>
      </c>
      <c r="AL4431" s="25" t="s">
        <v>20</v>
      </c>
      <c r="AM4431" s="25">
        <v>25</v>
      </c>
      <c r="AN4431" s="25"/>
      <c r="AO4431" s="25"/>
      <c r="AP4431" s="25"/>
      <c r="AQ4431" s="25"/>
      <c r="AR4431" s="94"/>
      <c r="AS4431" s="157" t="s">
        <v>22</v>
      </c>
      <c r="AT4431" s="93">
        <v>42551</v>
      </c>
      <c r="AU4431" s="92" t="s">
        <v>22</v>
      </c>
      <c r="AV4431" s="91" t="s">
        <v>48</v>
      </c>
      <c r="AW4431" s="92" t="s">
        <v>48</v>
      </c>
      <c r="AX4431" s="92" t="s">
        <v>48</v>
      </c>
      <c r="AY4431" s="91" t="s">
        <v>152</v>
      </c>
      <c r="AZ4431" s="23"/>
      <c r="BA4431" s="25">
        <v>0</v>
      </c>
      <c r="BB4431" t="s">
        <v>48</v>
      </c>
      <c r="BC4431" t="e">
        <v>#N/A</v>
      </c>
      <c r="BD4431" t="e">
        <f>IF(Z4431=BC4431,"OK")</f>
        <v>#N/A</v>
      </c>
      <c r="BE4431">
        <v>7.3999999999999996E-2</v>
      </c>
      <c r="BF4431">
        <v>2.16E-3</v>
      </c>
      <c r="BG4431">
        <v>0</v>
      </c>
      <c r="BH4431">
        <v>0</v>
      </c>
      <c r="BI4431">
        <v>0</v>
      </c>
      <c r="BJ4431">
        <v>0</v>
      </c>
      <c r="BK4431">
        <v>0</v>
      </c>
      <c r="BN4431" s="183"/>
    </row>
    <row r="4432" spans="1:66" ht="25.5" x14ac:dyDescent="0.25">
      <c r="A4432" s="1"/>
      <c r="B4432" s="94">
        <v>4419</v>
      </c>
      <c r="C4432" s="43">
        <v>1122306</v>
      </c>
      <c r="D4432" s="25">
        <v>1051196</v>
      </c>
      <c r="E4432" s="27" t="s">
        <v>116</v>
      </c>
      <c r="F4432" s="151" t="s">
        <v>21</v>
      </c>
      <c r="G4432" s="25"/>
      <c r="H4432" s="46" t="str">
        <f>IFERROR(IFERROR(IF(SEARCH("Usystems",$E4432)&gt;0,"Usystems"),IF(SEARCH("RIIFO",$E4432)&gt;0,"RIIFO","Uponor")),"Uponor")</f>
        <v>Uponor</v>
      </c>
      <c r="I4432" s="25">
        <f>IFERROR(MID($D4432,1,7)+0,"")</f>
        <v>1051196</v>
      </c>
      <c r="J4432" s="25" t="str">
        <f>IFERROR(MID($D4432,10,7)+0,"")</f>
        <v/>
      </c>
      <c r="K4432" s="25" t="str">
        <f>IFERROR(MID($D4432,19,7)+0,"")</f>
        <v/>
      </c>
      <c r="L4432" s="25" t="str">
        <f>IFERROR(MID($D4432,28,7)+0,"")</f>
        <v/>
      </c>
      <c r="M4432" s="25" t="str">
        <f>IF(IFERROR(MID($Q4432,1,7)+0,"")&lt;1130000,IF(INDEX(C:C,MATCH(LEFT(Q4432,7)+0,I:I,0))&lt;1130000,"",INDEX(C:C,MATCH(LEFT(Q4432,7)+0,I:I,0))),IFERROR(MID($Q4432,1,7)+0,""))</f>
        <v/>
      </c>
      <c r="N4432" s="25" t="str">
        <f>IF(IFERROR(MID($Q4432,10,7)+0,"")&lt;1130000,"",IFERROR(MID($Q4432,10,7)+0,""))</f>
        <v/>
      </c>
      <c r="O4432" s="25" t="str">
        <f>IF(IFERROR(MID($Q4432,19,7)+0,"")&lt;1130000,"",IFERROR(MID($Q4432,19,7)+0,""))</f>
        <v/>
      </c>
      <c r="P4432" s="25" t="str">
        <f>IF(M4432="","",IF(N4432="",M4432,M4432&amp;", "&amp;N4432))</f>
        <v/>
      </c>
      <c r="Q4432" s="25"/>
      <c r="R4432" s="25"/>
      <c r="S4432" s="35" t="s">
        <v>110</v>
      </c>
      <c r="T4432" s="25" t="s">
        <v>36</v>
      </c>
      <c r="U4432" s="185">
        <v>590</v>
      </c>
      <c r="V4432" s="188">
        <v>590</v>
      </c>
      <c r="W4432" s="189">
        <v>590</v>
      </c>
      <c r="X4432" s="31">
        <v>590</v>
      </c>
      <c r="Y4432" s="90">
        <f>IFERROR(ROUND(X4432/W4432-1,2),"")</f>
        <v>0</v>
      </c>
      <c r="Z4432" s="31">
        <f>IF(OR(S4432="VLD MLC components",S4432="VLD MLC pipes",S4432="VLD PEX components",S4432="VLD PEX pipes",S4432="VLD PHC components",S4432="VLD PHC pipes",S4432="Controls VLD"),"По запросу",X4432)</f>
        <v>590</v>
      </c>
      <c r="AA4432" s="63">
        <f>ROUND(X4432/1.2,3)</f>
        <v>491.66699999999997</v>
      </c>
      <c r="AB4432" s="23">
        <v>491.66699999999997</v>
      </c>
      <c r="AC4432" s="190">
        <f>IFERROR(ROUND(AA4432/AB4432-1,2),"")</f>
        <v>0</v>
      </c>
      <c r="AD4432" s="25">
        <v>0.188</v>
      </c>
      <c r="AE4432" s="25">
        <v>5.4099999999999999E-3</v>
      </c>
      <c r="AF4432" s="25">
        <v>0</v>
      </c>
      <c r="AG4432" s="25" t="s">
        <v>22</v>
      </c>
      <c r="AH4432" s="25">
        <v>0</v>
      </c>
      <c r="AI4432" s="25">
        <v>0</v>
      </c>
      <c r="AJ4432" s="25" t="s">
        <v>20</v>
      </c>
      <c r="AK4432" s="42" t="s">
        <v>19</v>
      </c>
      <c r="AL4432" s="25" t="s">
        <v>20</v>
      </c>
      <c r="AM4432" s="25">
        <v>20</v>
      </c>
      <c r="AN4432" s="25"/>
      <c r="AO4432" s="25"/>
      <c r="AP4432" s="25"/>
      <c r="AQ4432" s="25"/>
      <c r="AR4432" s="94"/>
      <c r="AS4432" s="157" t="s">
        <v>22</v>
      </c>
      <c r="AT4432" s="93">
        <v>44522</v>
      </c>
      <c r="AU4432" s="92" t="s">
        <v>22</v>
      </c>
      <c r="AV4432" s="91" t="s">
        <v>48</v>
      </c>
      <c r="AW4432" s="92" t="s">
        <v>48</v>
      </c>
      <c r="AX4432" s="92" t="s">
        <v>48</v>
      </c>
      <c r="AY4432" s="91" t="s">
        <v>152</v>
      </c>
      <c r="AZ4432" s="23"/>
      <c r="BA4432" s="25">
        <v>0</v>
      </c>
      <c r="BB4432" t="s">
        <v>48</v>
      </c>
      <c r="BC4432" t="e">
        <v>#N/A</v>
      </c>
      <c r="BD4432" t="e">
        <f>IF(Z4432=BC4432,"OK")</f>
        <v>#N/A</v>
      </c>
      <c r="BE4432">
        <v>0.188</v>
      </c>
      <c r="BF4432">
        <v>5.4099999999999999E-3</v>
      </c>
      <c r="BG4432">
        <v>0</v>
      </c>
      <c r="BH4432">
        <v>0</v>
      </c>
      <c r="BI4432">
        <v>0</v>
      </c>
      <c r="BJ4432">
        <v>0</v>
      </c>
      <c r="BK4432">
        <v>0</v>
      </c>
      <c r="BN4432" s="183"/>
    </row>
    <row r="4433" spans="1:66" ht="25.5" x14ac:dyDescent="0.25">
      <c r="A4433" s="1"/>
      <c r="B4433" s="94">
        <v>4420</v>
      </c>
      <c r="C4433" s="43">
        <v>1051196</v>
      </c>
      <c r="D4433" s="25"/>
      <c r="E4433" s="27" t="s">
        <v>116</v>
      </c>
      <c r="F4433" s="151" t="s">
        <v>21</v>
      </c>
      <c r="G4433" s="41" t="s">
        <v>27</v>
      </c>
      <c r="H4433" s="46" t="str">
        <f>IFERROR(IFERROR(IF(SEARCH("Usystems",$E4433)&gt;0,"Usystems"),IF(SEARCH("RIIFO",$E4433)&gt;0,"RIIFO","Uponor")),"Uponor")</f>
        <v>Uponor</v>
      </c>
      <c r="I4433" s="25" t="str">
        <f>IFERROR(MID($D4433,1,7)+0,"")</f>
        <v/>
      </c>
      <c r="J4433" s="25" t="str">
        <f>IFERROR(MID($D4433,10,7)+0,"")</f>
        <v/>
      </c>
      <c r="K4433" s="25" t="str">
        <f>IFERROR(MID($D4433,19,7)+0,"")</f>
        <v/>
      </c>
      <c r="L4433" s="25" t="str">
        <f>IFERROR(MID($D4433,28,7)+0,"")</f>
        <v/>
      </c>
      <c r="M4433" s="25" t="e">
        <f>IF(IFERROR(MID($Q4433,1,7)+0,"")&lt;1130000,IF(INDEX(C:C,MATCH(LEFT(Q4433,7)+0,I:I,0))&lt;1130000,"",INDEX(C:C,MATCH(LEFT(Q4433,7)+0,I:I,0))),IFERROR(MID($Q4433,1,7)+0,""))</f>
        <v>#N/A</v>
      </c>
      <c r="N4433" s="25" t="str">
        <f>IF(IFERROR(MID($Q4433,10,7)+0,"")&lt;1130000,"",IFERROR(MID($Q4433,10,7)+0,""))</f>
        <v/>
      </c>
      <c r="O4433" s="25" t="str">
        <f>IF(IFERROR(MID($Q4433,19,7)+0,"")&lt;1130000,"",IFERROR(MID($Q4433,19,7)+0,""))</f>
        <v/>
      </c>
      <c r="P4433" s="25" t="e">
        <f>IF(M4433="","",IF(N4433="",M4433,M4433&amp;", "&amp;N4433))</f>
        <v>#N/A</v>
      </c>
      <c r="Q4433" s="25">
        <v>1122306</v>
      </c>
      <c r="R4433" s="25"/>
      <c r="S4433" s="35" t="s">
        <v>110</v>
      </c>
      <c r="T4433" s="25" t="s">
        <v>36</v>
      </c>
      <c r="U4433" s="185">
        <v>590</v>
      </c>
      <c r="V4433" s="188">
        <v>590</v>
      </c>
      <c r="W4433" s="189">
        <v>590</v>
      </c>
      <c r="X4433" s="31">
        <v>590</v>
      </c>
      <c r="Y4433" s="90">
        <f>IFERROR(ROUND(X4433/W4433-1,2),"")</f>
        <v>0</v>
      </c>
      <c r="Z4433" s="31">
        <f>IF(OR(S4433="VLD MLC components",S4433="VLD MLC pipes",S4433="VLD PEX components",S4433="VLD PEX pipes",S4433="VLD PHC components",S4433="VLD PHC pipes",S4433="Controls VLD"),"По запросу",X4433)</f>
        <v>590</v>
      </c>
      <c r="AA4433" s="63">
        <f>ROUND(X4433/1.2,3)</f>
        <v>491.66699999999997</v>
      </c>
      <c r="AB4433" s="23">
        <v>491.66699999999997</v>
      </c>
      <c r="AC4433" s="190">
        <f>IFERROR(ROUND(AA4433/AB4433-1,2),"")</f>
        <v>0</v>
      </c>
      <c r="AD4433" s="25">
        <v>0.188</v>
      </c>
      <c r="AE4433" s="25">
        <v>5.4099999999999999E-3</v>
      </c>
      <c r="AF4433" s="25">
        <v>0</v>
      </c>
      <c r="AG4433" s="25" t="s">
        <v>22</v>
      </c>
      <c r="AH4433" s="25">
        <v>0</v>
      </c>
      <c r="AI4433" s="25">
        <v>0</v>
      </c>
      <c r="AJ4433" s="25" t="s">
        <v>20</v>
      </c>
      <c r="AK4433" s="42" t="s">
        <v>19</v>
      </c>
      <c r="AL4433" s="25" t="s">
        <v>20</v>
      </c>
      <c r="AM4433" s="25">
        <v>20</v>
      </c>
      <c r="AN4433" s="25"/>
      <c r="AO4433" s="25"/>
      <c r="AP4433" s="25"/>
      <c r="AQ4433" s="25"/>
      <c r="AR4433" s="94"/>
      <c r="AS4433" s="157" t="s">
        <v>22</v>
      </c>
      <c r="AT4433" s="93">
        <v>42551</v>
      </c>
      <c r="AU4433" s="92" t="s">
        <v>22</v>
      </c>
      <c r="AV4433" s="91" t="s">
        <v>48</v>
      </c>
      <c r="AW4433" s="92" t="s">
        <v>48</v>
      </c>
      <c r="AX4433" s="92" t="s">
        <v>48</v>
      </c>
      <c r="AY4433" s="91" t="s">
        <v>152</v>
      </c>
      <c r="AZ4433" s="23"/>
      <c r="BA4433" s="25">
        <v>0</v>
      </c>
      <c r="BB4433" t="s">
        <v>48</v>
      </c>
      <c r="BC4433" t="e">
        <v>#N/A</v>
      </c>
      <c r="BD4433" t="e">
        <f>IF(Z4433=BC4433,"OK")</f>
        <v>#N/A</v>
      </c>
      <c r="BE4433">
        <v>0.188</v>
      </c>
      <c r="BF4433">
        <v>5.4099999999999999E-3</v>
      </c>
      <c r="BG4433">
        <v>0</v>
      </c>
      <c r="BH4433">
        <v>0</v>
      </c>
      <c r="BI4433">
        <v>0</v>
      </c>
      <c r="BJ4433">
        <v>0</v>
      </c>
      <c r="BK4433">
        <v>0</v>
      </c>
      <c r="BN4433" s="183"/>
    </row>
    <row r="4434" spans="1:66" ht="25.5" x14ac:dyDescent="0.25">
      <c r="A4434" s="1"/>
      <c r="B4434" s="94">
        <v>4421</v>
      </c>
      <c r="C4434" s="43">
        <v>1051197</v>
      </c>
      <c r="D4434" s="25"/>
      <c r="E4434" s="27" t="s">
        <v>1026</v>
      </c>
      <c r="F4434" s="151" t="s">
        <v>21</v>
      </c>
      <c r="G4434" s="25"/>
      <c r="H4434" s="46" t="str">
        <f>IFERROR(IFERROR(IF(SEARCH("Usystems",$E4434)&gt;0,"Usystems"),IF(SEARCH("RIIFO",$E4434)&gt;0,"RIIFO","Uponor")),"Uponor")</f>
        <v>Uponor</v>
      </c>
      <c r="I4434" s="25" t="str">
        <f>IFERROR(MID($D4434,1,7)+0,"")</f>
        <v/>
      </c>
      <c r="J4434" s="25" t="str">
        <f>IFERROR(MID($D4434,10,7)+0,"")</f>
        <v/>
      </c>
      <c r="K4434" s="25" t="str">
        <f>IFERROR(MID($D4434,19,7)+0,"")</f>
        <v/>
      </c>
      <c r="L4434" s="25" t="str">
        <f>IFERROR(MID($D4434,28,7)+0,"")</f>
        <v/>
      </c>
      <c r="M4434" s="25" t="str">
        <f>IF(IFERROR(MID($Q4434,1,7)+0,"")&lt;1130000,IF(INDEX(C:C,MATCH(LEFT(Q4434,7)+0,I:I,0))&lt;1130000,"",INDEX(C:C,MATCH(LEFT(Q4434,7)+0,I:I,0))),IFERROR(MID($Q4434,1,7)+0,""))</f>
        <v/>
      </c>
      <c r="N4434" s="25" t="str">
        <f>IF(IFERROR(MID($Q4434,10,7)+0,"")&lt;1130000,"",IFERROR(MID($Q4434,10,7)+0,""))</f>
        <v/>
      </c>
      <c r="O4434" s="25" t="str">
        <f>IF(IFERROR(MID($Q4434,19,7)+0,"")&lt;1130000,"",IFERROR(MID($Q4434,19,7)+0,""))</f>
        <v/>
      </c>
      <c r="P4434" s="25" t="str">
        <f>IF(M4434="","",IF(N4434="",M4434,M4434&amp;", "&amp;N4434))</f>
        <v/>
      </c>
      <c r="Q4434" s="25"/>
      <c r="R4434" s="25"/>
      <c r="S4434" s="35" t="s">
        <v>110</v>
      </c>
      <c r="T4434" s="25" t="s">
        <v>36</v>
      </c>
      <c r="U4434" s="185">
        <v>559</v>
      </c>
      <c r="V4434" s="188">
        <v>559</v>
      </c>
      <c r="W4434" s="189">
        <v>559</v>
      </c>
      <c r="X4434" s="31">
        <v>559</v>
      </c>
      <c r="Y4434" s="90">
        <f>IFERROR(ROUND(X4434/W4434-1,2),"")</f>
        <v>0</v>
      </c>
      <c r="Z4434" s="31">
        <f>IF(OR(S4434="VLD MLC components",S4434="VLD MLC pipes",S4434="VLD PEX components",S4434="VLD PEX pipes",S4434="VLD PHC components",S4434="VLD PHC pipes",S4434="Controls VLD"),"По запросу",X4434)</f>
        <v>559</v>
      </c>
      <c r="AA4434" s="63">
        <f>ROUND(X4434/1.2,3)</f>
        <v>465.83300000000003</v>
      </c>
      <c r="AB4434" s="23">
        <v>465.83300000000003</v>
      </c>
      <c r="AC4434" s="190">
        <f>IFERROR(ROUND(AA4434/AB4434-1,2),"")</f>
        <v>0</v>
      </c>
      <c r="AD4434" s="25">
        <v>0.02</v>
      </c>
      <c r="AE4434" s="25">
        <v>3.3E-4</v>
      </c>
      <c r="AF4434" s="25">
        <v>0</v>
      </c>
      <c r="AG4434" s="25" t="s">
        <v>22</v>
      </c>
      <c r="AH4434" s="25">
        <v>0</v>
      </c>
      <c r="AI4434" s="25">
        <v>0</v>
      </c>
      <c r="AJ4434" s="25" t="s">
        <v>20</v>
      </c>
      <c r="AK4434" s="42" t="s">
        <v>19</v>
      </c>
      <c r="AL4434" s="25" t="s">
        <v>20</v>
      </c>
      <c r="AM4434" s="25">
        <v>1</v>
      </c>
      <c r="AN4434" s="25"/>
      <c r="AO4434" s="25"/>
      <c r="AP4434" s="25"/>
      <c r="AQ4434" s="25"/>
      <c r="AR4434" s="94"/>
      <c r="AS4434" s="157" t="s">
        <v>22</v>
      </c>
      <c r="AT4434" s="93">
        <v>42551</v>
      </c>
      <c r="AU4434" s="92" t="s">
        <v>22</v>
      </c>
      <c r="AV4434" s="91" t="s">
        <v>48</v>
      </c>
      <c r="AW4434" s="92" t="s">
        <v>48</v>
      </c>
      <c r="AX4434" s="92" t="s">
        <v>48</v>
      </c>
      <c r="AY4434" s="91" t="s">
        <v>152</v>
      </c>
      <c r="AZ4434" s="23"/>
      <c r="BA4434" s="25">
        <v>0</v>
      </c>
      <c r="BB4434" t="s">
        <v>48</v>
      </c>
      <c r="BC4434" t="e">
        <v>#N/A</v>
      </c>
      <c r="BD4434" t="e">
        <f>IF(Z4434=BC4434,"OK")</f>
        <v>#N/A</v>
      </c>
      <c r="BE4434">
        <v>0.02</v>
      </c>
      <c r="BF4434">
        <v>3.3E-4</v>
      </c>
      <c r="BG4434">
        <v>0</v>
      </c>
      <c r="BH4434">
        <v>0</v>
      </c>
      <c r="BI4434">
        <v>0</v>
      </c>
      <c r="BJ4434">
        <v>0</v>
      </c>
      <c r="BK4434">
        <v>0</v>
      </c>
      <c r="BN4434" s="183"/>
    </row>
    <row r="4435" spans="1:66" ht="25.5" x14ac:dyDescent="0.25">
      <c r="A4435" s="1"/>
      <c r="B4435" s="94">
        <v>4422</v>
      </c>
      <c r="C4435" s="43">
        <v>1051198</v>
      </c>
      <c r="D4435" s="25"/>
      <c r="E4435" s="27" t="s">
        <v>1025</v>
      </c>
      <c r="F4435" s="151" t="s">
        <v>21</v>
      </c>
      <c r="G4435" s="25"/>
      <c r="H4435" s="46" t="str">
        <f>IFERROR(IFERROR(IF(SEARCH("Usystems",$E4435)&gt;0,"Usystems"),IF(SEARCH("RIIFO",$E4435)&gt;0,"RIIFO","Uponor")),"Uponor")</f>
        <v>Uponor</v>
      </c>
      <c r="I4435" s="25" t="str">
        <f>IFERROR(MID($D4435,1,7)+0,"")</f>
        <v/>
      </c>
      <c r="J4435" s="25" t="str">
        <f>IFERROR(MID($D4435,10,7)+0,"")</f>
        <v/>
      </c>
      <c r="K4435" s="25" t="str">
        <f>IFERROR(MID($D4435,19,7)+0,"")</f>
        <v/>
      </c>
      <c r="L4435" s="25" t="str">
        <f>IFERROR(MID($D4435,28,7)+0,"")</f>
        <v/>
      </c>
      <c r="M4435" s="25" t="str">
        <f>IF(IFERROR(MID($Q4435,1,7)+0,"")&lt;1130000,IF(INDEX(C:C,MATCH(LEFT(Q4435,7)+0,I:I,0))&lt;1130000,"",INDEX(C:C,MATCH(LEFT(Q4435,7)+0,I:I,0))),IFERROR(MID($Q4435,1,7)+0,""))</f>
        <v/>
      </c>
      <c r="N4435" s="25" t="str">
        <f>IF(IFERROR(MID($Q4435,10,7)+0,"")&lt;1130000,"",IFERROR(MID($Q4435,10,7)+0,""))</f>
        <v/>
      </c>
      <c r="O4435" s="25" t="str">
        <f>IF(IFERROR(MID($Q4435,19,7)+0,"")&lt;1130000,"",IFERROR(MID($Q4435,19,7)+0,""))</f>
        <v/>
      </c>
      <c r="P4435" s="25" t="str">
        <f>IF(M4435="","",IF(N4435="",M4435,M4435&amp;", "&amp;N4435))</f>
        <v/>
      </c>
      <c r="Q4435" s="25"/>
      <c r="R4435" s="25"/>
      <c r="S4435" s="35" t="s">
        <v>110</v>
      </c>
      <c r="T4435" s="25" t="s">
        <v>36</v>
      </c>
      <c r="U4435" s="185">
        <v>369.58</v>
      </c>
      <c r="V4435" s="188">
        <v>369.58</v>
      </c>
      <c r="W4435" s="189">
        <v>369.58</v>
      </c>
      <c r="X4435" s="31">
        <v>369.58</v>
      </c>
      <c r="Y4435" s="90">
        <f>IFERROR(ROUND(X4435/W4435-1,2),"")</f>
        <v>0</v>
      </c>
      <c r="Z4435" s="31">
        <f>IF(OR(S4435="VLD MLC components",S4435="VLD MLC pipes",S4435="VLD PEX components",S4435="VLD PEX pipes",S4435="VLD PHC components",S4435="VLD PHC pipes",S4435="Controls VLD"),"По запросу",X4435)</f>
        <v>369.58</v>
      </c>
      <c r="AA4435" s="63">
        <f>ROUND(X4435/1.2,3)</f>
        <v>307.983</v>
      </c>
      <c r="AB4435" s="23">
        <v>307.983</v>
      </c>
      <c r="AC4435" s="190">
        <f>IFERROR(ROUND(AA4435/AB4435-1,2),"")</f>
        <v>0</v>
      </c>
      <c r="AD4435" s="25">
        <v>3.5999999999999997E-2</v>
      </c>
      <c r="AE4435" s="25">
        <v>1.08E-3</v>
      </c>
      <c r="AF4435" s="25">
        <v>0</v>
      </c>
      <c r="AG4435" s="25" t="s">
        <v>22</v>
      </c>
      <c r="AH4435" s="25">
        <v>0</v>
      </c>
      <c r="AI4435" s="25">
        <v>0</v>
      </c>
      <c r="AJ4435" s="25" t="s">
        <v>20</v>
      </c>
      <c r="AK4435" s="42" t="s">
        <v>19</v>
      </c>
      <c r="AL4435" s="25" t="s">
        <v>20</v>
      </c>
      <c r="AM4435" s="25">
        <v>25</v>
      </c>
      <c r="AN4435" s="25"/>
      <c r="AO4435" s="25"/>
      <c r="AP4435" s="25"/>
      <c r="AQ4435" s="25"/>
      <c r="AR4435" s="94"/>
      <c r="AS4435" s="157" t="s">
        <v>22</v>
      </c>
      <c r="AT4435" s="93">
        <v>42551</v>
      </c>
      <c r="AU4435" s="92" t="s">
        <v>22</v>
      </c>
      <c r="AV4435" s="91" t="s">
        <v>48</v>
      </c>
      <c r="AW4435" s="92" t="s">
        <v>48</v>
      </c>
      <c r="AX4435" s="92" t="s">
        <v>48</v>
      </c>
      <c r="AY4435" s="91" t="s">
        <v>152</v>
      </c>
      <c r="AZ4435" s="23"/>
      <c r="BA4435" s="25">
        <v>0</v>
      </c>
      <c r="BB4435" t="s">
        <v>48</v>
      </c>
      <c r="BC4435" t="e">
        <v>#N/A</v>
      </c>
      <c r="BD4435" t="e">
        <f>IF(Z4435=BC4435,"OK")</f>
        <v>#N/A</v>
      </c>
      <c r="BE4435">
        <v>3.5999999999999997E-2</v>
      </c>
      <c r="BF4435">
        <v>1.08E-3</v>
      </c>
      <c r="BG4435">
        <v>0</v>
      </c>
      <c r="BH4435">
        <v>0</v>
      </c>
      <c r="BI4435">
        <v>0</v>
      </c>
      <c r="BJ4435">
        <v>0</v>
      </c>
      <c r="BK4435">
        <v>0</v>
      </c>
      <c r="BN4435" s="183"/>
    </row>
    <row r="4436" spans="1:66" ht="25.5" x14ac:dyDescent="0.25">
      <c r="A4436" s="1"/>
      <c r="B4436" s="94">
        <v>4423</v>
      </c>
      <c r="C4436" s="43">
        <v>1051199</v>
      </c>
      <c r="D4436" s="25"/>
      <c r="E4436" s="27" t="s">
        <v>1024</v>
      </c>
      <c r="F4436" s="151" t="s">
        <v>21</v>
      </c>
      <c r="G4436" s="25"/>
      <c r="H4436" s="46" t="str">
        <f>IFERROR(IFERROR(IF(SEARCH("Usystems",$E4436)&gt;0,"Usystems"),IF(SEARCH("RIIFO",$E4436)&gt;0,"RIIFO","Uponor")),"Uponor")</f>
        <v>Uponor</v>
      </c>
      <c r="I4436" s="25" t="str">
        <f>IFERROR(MID($D4436,1,7)+0,"")</f>
        <v/>
      </c>
      <c r="J4436" s="25" t="str">
        <f>IFERROR(MID($D4436,10,7)+0,"")</f>
        <v/>
      </c>
      <c r="K4436" s="25" t="str">
        <f>IFERROR(MID($D4436,19,7)+0,"")</f>
        <v/>
      </c>
      <c r="L4436" s="25" t="str">
        <f>IFERROR(MID($D4436,28,7)+0,"")</f>
        <v/>
      </c>
      <c r="M4436" s="25" t="str">
        <f>IF(IFERROR(MID($Q4436,1,7)+0,"")&lt;1130000,IF(INDEX(C:C,MATCH(LEFT(Q4436,7)+0,I:I,0))&lt;1130000,"",INDEX(C:C,MATCH(LEFT(Q4436,7)+0,I:I,0))),IFERROR(MID($Q4436,1,7)+0,""))</f>
        <v/>
      </c>
      <c r="N4436" s="25" t="str">
        <f>IF(IFERROR(MID($Q4436,10,7)+0,"")&lt;1130000,"",IFERROR(MID($Q4436,10,7)+0,""))</f>
        <v/>
      </c>
      <c r="O4436" s="25" t="str">
        <f>IF(IFERROR(MID($Q4436,19,7)+0,"")&lt;1130000,"",IFERROR(MID($Q4436,19,7)+0,""))</f>
        <v/>
      </c>
      <c r="P4436" s="25" t="str">
        <f>IF(M4436="","",IF(N4436="",M4436,M4436&amp;", "&amp;N4436))</f>
        <v/>
      </c>
      <c r="Q4436" s="25"/>
      <c r="R4436" s="25"/>
      <c r="S4436" s="35" t="s">
        <v>110</v>
      </c>
      <c r="T4436" s="25" t="s">
        <v>36</v>
      </c>
      <c r="U4436" s="185">
        <v>464.34</v>
      </c>
      <c r="V4436" s="188">
        <v>464.34</v>
      </c>
      <c r="W4436" s="189">
        <v>464.34</v>
      </c>
      <c r="X4436" s="31">
        <v>464.34</v>
      </c>
      <c r="Y4436" s="90">
        <f>IFERROR(ROUND(X4436/W4436-1,2),"")</f>
        <v>0</v>
      </c>
      <c r="Z4436" s="31">
        <f>IF(OR(S4436="VLD MLC components",S4436="VLD MLC pipes",S4436="VLD PEX components",S4436="VLD PEX pipes",S4436="VLD PHC components",S4436="VLD PHC pipes",S4436="Controls VLD"),"По запросу",X4436)</f>
        <v>464.34</v>
      </c>
      <c r="AA4436" s="63">
        <f>ROUND(X4436/1.2,3)</f>
        <v>386.95</v>
      </c>
      <c r="AB4436" s="23">
        <v>386.95</v>
      </c>
      <c r="AC4436" s="190">
        <f>IFERROR(ROUND(AA4436/AB4436-1,2),"")</f>
        <v>0</v>
      </c>
      <c r="AD4436" s="25">
        <v>8.2000000000000003E-2</v>
      </c>
      <c r="AE4436" s="25">
        <v>2.7000000000000001E-3</v>
      </c>
      <c r="AF4436" s="25">
        <v>0</v>
      </c>
      <c r="AG4436" s="25" t="s">
        <v>22</v>
      </c>
      <c r="AH4436" s="25">
        <v>0</v>
      </c>
      <c r="AI4436" s="25">
        <v>0</v>
      </c>
      <c r="AJ4436" s="25" t="s">
        <v>20</v>
      </c>
      <c r="AK4436" s="42" t="s">
        <v>19</v>
      </c>
      <c r="AL4436" s="25" t="s">
        <v>20</v>
      </c>
      <c r="AM4436" s="25">
        <v>20</v>
      </c>
      <c r="AN4436" s="25"/>
      <c r="AO4436" s="25"/>
      <c r="AP4436" s="25"/>
      <c r="AQ4436" s="25"/>
      <c r="AR4436" s="94"/>
      <c r="AS4436" s="157" t="s">
        <v>22</v>
      </c>
      <c r="AT4436" s="93">
        <v>42551</v>
      </c>
      <c r="AU4436" s="92" t="s">
        <v>22</v>
      </c>
      <c r="AV4436" s="91" t="s">
        <v>48</v>
      </c>
      <c r="AW4436" s="92" t="s">
        <v>48</v>
      </c>
      <c r="AX4436" s="92" t="s">
        <v>48</v>
      </c>
      <c r="AY4436" s="91" t="s">
        <v>152</v>
      </c>
      <c r="AZ4436" s="23"/>
      <c r="BA4436" s="25">
        <v>0</v>
      </c>
      <c r="BB4436" t="s">
        <v>48</v>
      </c>
      <c r="BC4436" t="e">
        <v>#N/A</v>
      </c>
      <c r="BD4436" t="e">
        <f>IF(Z4436=BC4436,"OK")</f>
        <v>#N/A</v>
      </c>
      <c r="BE4436">
        <v>8.2000000000000003E-2</v>
      </c>
      <c r="BF4436">
        <v>2.7000000000000001E-3</v>
      </c>
      <c r="BG4436">
        <v>0</v>
      </c>
      <c r="BH4436">
        <v>0</v>
      </c>
      <c r="BI4436">
        <v>0</v>
      </c>
      <c r="BJ4436">
        <v>0</v>
      </c>
      <c r="BK4436">
        <v>0</v>
      </c>
      <c r="BN4436" s="183"/>
    </row>
    <row r="4437" spans="1:66" ht="25.5" x14ac:dyDescent="0.25">
      <c r="A4437" s="1"/>
      <c r="B4437" s="94">
        <v>4424</v>
      </c>
      <c r="C4437" s="43">
        <v>1122307</v>
      </c>
      <c r="D4437" s="25">
        <v>1051200</v>
      </c>
      <c r="E4437" s="27" t="s">
        <v>117</v>
      </c>
      <c r="F4437" s="151" t="s">
        <v>21</v>
      </c>
      <c r="G4437" s="25"/>
      <c r="H4437" s="46" t="str">
        <f>IFERROR(IFERROR(IF(SEARCH("Usystems",$E4437)&gt;0,"Usystems"),IF(SEARCH("RIIFO",$E4437)&gt;0,"RIIFO","Uponor")),"Uponor")</f>
        <v>Uponor</v>
      </c>
      <c r="I4437" s="25">
        <f>IFERROR(MID($D4437,1,7)+0,"")</f>
        <v>1051200</v>
      </c>
      <c r="J4437" s="25" t="str">
        <f>IFERROR(MID($D4437,10,7)+0,"")</f>
        <v/>
      </c>
      <c r="K4437" s="25" t="str">
        <f>IFERROR(MID($D4437,19,7)+0,"")</f>
        <v/>
      </c>
      <c r="L4437" s="25" t="str">
        <f>IFERROR(MID($D4437,28,7)+0,"")</f>
        <v/>
      </c>
      <c r="M4437" s="25" t="str">
        <f>IF(IFERROR(MID($Q4437,1,7)+0,"")&lt;1130000,IF(INDEX(C:C,MATCH(LEFT(Q4437,7)+0,I:I,0))&lt;1130000,"",INDEX(C:C,MATCH(LEFT(Q4437,7)+0,I:I,0))),IFERROR(MID($Q4437,1,7)+0,""))</f>
        <v/>
      </c>
      <c r="N4437" s="25" t="str">
        <f>IF(IFERROR(MID($Q4437,10,7)+0,"")&lt;1130000,"",IFERROR(MID($Q4437,10,7)+0,""))</f>
        <v/>
      </c>
      <c r="O4437" s="25" t="str">
        <f>IF(IFERROR(MID($Q4437,19,7)+0,"")&lt;1130000,"",IFERROR(MID($Q4437,19,7)+0,""))</f>
        <v/>
      </c>
      <c r="P4437" s="25" t="str">
        <f>IF(M4437="","",IF(N4437="",M4437,M4437&amp;", "&amp;N4437))</f>
        <v/>
      </c>
      <c r="Q4437" s="25"/>
      <c r="R4437" s="25"/>
      <c r="S4437" s="35" t="s">
        <v>110</v>
      </c>
      <c r="T4437" s="25" t="s">
        <v>36</v>
      </c>
      <c r="U4437" s="185">
        <v>583</v>
      </c>
      <c r="V4437" s="188">
        <v>583</v>
      </c>
      <c r="W4437" s="189">
        <v>583</v>
      </c>
      <c r="X4437" s="31">
        <v>583</v>
      </c>
      <c r="Y4437" s="90">
        <f>IFERROR(ROUND(X4437/W4437-1,2),"")</f>
        <v>0</v>
      </c>
      <c r="Z4437" s="31">
        <f>IF(OR(S4437="VLD MLC components",S4437="VLD MLC pipes",S4437="VLD PEX components",S4437="VLD PEX pipes",S4437="VLD PHC components",S4437="VLD PHC pipes",S4437="Controls VLD"),"По запросу",X4437)</f>
        <v>583</v>
      </c>
      <c r="AA4437" s="63">
        <f>ROUND(X4437/1.2,3)</f>
        <v>485.83300000000003</v>
      </c>
      <c r="AB4437" s="23">
        <v>485.83300000000003</v>
      </c>
      <c r="AC4437" s="190">
        <f>IFERROR(ROUND(AA4437/AB4437-1,2),"")</f>
        <v>0</v>
      </c>
      <c r="AD4437" s="25">
        <v>0.2</v>
      </c>
      <c r="AE4437" s="25">
        <v>5.4099999999999999E-3</v>
      </c>
      <c r="AF4437" s="25">
        <v>0</v>
      </c>
      <c r="AG4437" s="25" t="s">
        <v>22</v>
      </c>
      <c r="AH4437" s="25">
        <v>0</v>
      </c>
      <c r="AI4437" s="25">
        <v>0</v>
      </c>
      <c r="AJ4437" s="25" t="s">
        <v>20</v>
      </c>
      <c r="AK4437" s="42" t="s">
        <v>19</v>
      </c>
      <c r="AL4437" s="25" t="s">
        <v>20</v>
      </c>
      <c r="AM4437" s="25">
        <v>20</v>
      </c>
      <c r="AN4437" s="25"/>
      <c r="AO4437" s="25"/>
      <c r="AP4437" s="25"/>
      <c r="AQ4437" s="25"/>
      <c r="AR4437" s="94"/>
      <c r="AS4437" s="157" t="s">
        <v>22</v>
      </c>
      <c r="AT4437" s="93">
        <v>44522</v>
      </c>
      <c r="AU4437" s="92" t="s">
        <v>22</v>
      </c>
      <c r="AV4437" s="91" t="s">
        <v>48</v>
      </c>
      <c r="AW4437" s="92" t="s">
        <v>48</v>
      </c>
      <c r="AX4437" s="92" t="s">
        <v>48</v>
      </c>
      <c r="AY4437" s="91" t="s">
        <v>152</v>
      </c>
      <c r="AZ4437" s="23"/>
      <c r="BA4437" s="25">
        <v>0</v>
      </c>
      <c r="BB4437" t="s">
        <v>48</v>
      </c>
      <c r="BC4437" t="e">
        <v>#N/A</v>
      </c>
      <c r="BD4437" t="e">
        <f>IF(Z4437=BC4437,"OK")</f>
        <v>#N/A</v>
      </c>
      <c r="BE4437">
        <v>0.2</v>
      </c>
      <c r="BF4437">
        <v>5.4099999999999999E-3</v>
      </c>
      <c r="BG4437">
        <v>0</v>
      </c>
      <c r="BH4437">
        <v>0</v>
      </c>
      <c r="BI4437">
        <v>0</v>
      </c>
      <c r="BJ4437">
        <v>0</v>
      </c>
      <c r="BK4437">
        <v>0</v>
      </c>
      <c r="BN4437" s="183"/>
    </row>
    <row r="4438" spans="1:66" ht="25.5" x14ac:dyDescent="0.25">
      <c r="A4438" s="1"/>
      <c r="B4438" s="94">
        <v>4425</v>
      </c>
      <c r="C4438" s="43">
        <v>1051200</v>
      </c>
      <c r="D4438" s="25"/>
      <c r="E4438" s="27" t="s">
        <v>117</v>
      </c>
      <c r="F4438" s="151" t="s">
        <v>21</v>
      </c>
      <c r="G4438" s="41" t="s">
        <v>27</v>
      </c>
      <c r="H4438" s="46" t="str">
        <f>IFERROR(IFERROR(IF(SEARCH("Usystems",$E4438)&gt;0,"Usystems"),IF(SEARCH("RIIFO",$E4438)&gt;0,"RIIFO","Uponor")),"Uponor")</f>
        <v>Uponor</v>
      </c>
      <c r="I4438" s="25" t="str">
        <f>IFERROR(MID($D4438,1,7)+0,"")</f>
        <v/>
      </c>
      <c r="J4438" s="25" t="str">
        <f>IFERROR(MID($D4438,10,7)+0,"")</f>
        <v/>
      </c>
      <c r="K4438" s="25" t="str">
        <f>IFERROR(MID($D4438,19,7)+0,"")</f>
        <v/>
      </c>
      <c r="L4438" s="25" t="str">
        <f>IFERROR(MID($D4438,28,7)+0,"")</f>
        <v/>
      </c>
      <c r="M4438" s="25" t="e">
        <f>IF(IFERROR(MID($Q4438,1,7)+0,"")&lt;1130000,IF(INDEX(C:C,MATCH(LEFT(Q4438,7)+0,I:I,0))&lt;1130000,"",INDEX(C:C,MATCH(LEFT(Q4438,7)+0,I:I,0))),IFERROR(MID($Q4438,1,7)+0,""))</f>
        <v>#N/A</v>
      </c>
      <c r="N4438" s="25" t="str">
        <f>IF(IFERROR(MID($Q4438,10,7)+0,"")&lt;1130000,"",IFERROR(MID($Q4438,10,7)+0,""))</f>
        <v/>
      </c>
      <c r="O4438" s="25" t="str">
        <f>IF(IFERROR(MID($Q4438,19,7)+0,"")&lt;1130000,"",IFERROR(MID($Q4438,19,7)+0,""))</f>
        <v/>
      </c>
      <c r="P4438" s="25" t="e">
        <f>IF(M4438="","",IF(N4438="",M4438,M4438&amp;", "&amp;N4438))</f>
        <v>#N/A</v>
      </c>
      <c r="Q4438" s="25">
        <v>1122307</v>
      </c>
      <c r="R4438" s="25"/>
      <c r="S4438" s="35" t="s">
        <v>110</v>
      </c>
      <c r="T4438" s="25" t="s">
        <v>36</v>
      </c>
      <c r="U4438" s="185">
        <v>583</v>
      </c>
      <c r="V4438" s="188">
        <v>583</v>
      </c>
      <c r="W4438" s="189">
        <v>583</v>
      </c>
      <c r="X4438" s="31">
        <v>583</v>
      </c>
      <c r="Y4438" s="90">
        <f>IFERROR(ROUND(X4438/W4438-1,2),"")</f>
        <v>0</v>
      </c>
      <c r="Z4438" s="31">
        <f>IF(OR(S4438="VLD MLC components",S4438="VLD MLC pipes",S4438="VLD PEX components",S4438="VLD PEX pipes",S4438="VLD PHC components",S4438="VLD PHC pipes",S4438="Controls VLD"),"По запросу",X4438)</f>
        <v>583</v>
      </c>
      <c r="AA4438" s="63">
        <f>ROUND(X4438/1.2,3)</f>
        <v>485.83300000000003</v>
      </c>
      <c r="AB4438" s="23">
        <v>485.83300000000003</v>
      </c>
      <c r="AC4438" s="190">
        <f>IFERROR(ROUND(AA4438/AB4438-1,2),"")</f>
        <v>0</v>
      </c>
      <c r="AD4438" s="25">
        <v>0.2</v>
      </c>
      <c r="AE4438" s="25">
        <v>5.4099999999999999E-3</v>
      </c>
      <c r="AF4438" s="25">
        <v>0</v>
      </c>
      <c r="AG4438" s="25" t="s">
        <v>22</v>
      </c>
      <c r="AH4438" s="25">
        <v>0</v>
      </c>
      <c r="AI4438" s="25">
        <v>0</v>
      </c>
      <c r="AJ4438" s="25" t="s">
        <v>20</v>
      </c>
      <c r="AK4438" s="42" t="s">
        <v>19</v>
      </c>
      <c r="AL4438" s="25" t="s">
        <v>20</v>
      </c>
      <c r="AM4438" s="25">
        <v>20</v>
      </c>
      <c r="AN4438" s="25"/>
      <c r="AO4438" s="25"/>
      <c r="AP4438" s="25"/>
      <c r="AQ4438" s="25"/>
      <c r="AR4438" s="94"/>
      <c r="AS4438" s="157" t="s">
        <v>22</v>
      </c>
      <c r="AT4438" s="93">
        <v>42551</v>
      </c>
      <c r="AU4438" s="92" t="s">
        <v>22</v>
      </c>
      <c r="AV4438" s="91" t="s">
        <v>48</v>
      </c>
      <c r="AW4438" s="92" t="s">
        <v>48</v>
      </c>
      <c r="AX4438" s="92" t="s">
        <v>48</v>
      </c>
      <c r="AY4438" s="91" t="s">
        <v>152</v>
      </c>
      <c r="AZ4438" s="23"/>
      <c r="BA4438" s="25">
        <v>0</v>
      </c>
      <c r="BB4438" t="s">
        <v>48</v>
      </c>
      <c r="BC4438" t="e">
        <v>#N/A</v>
      </c>
      <c r="BD4438" t="e">
        <f>IF(Z4438=BC4438,"OK")</f>
        <v>#N/A</v>
      </c>
      <c r="BE4438">
        <v>0.2</v>
      </c>
      <c r="BF4438">
        <v>5.4099999999999999E-3</v>
      </c>
      <c r="BG4438">
        <v>0</v>
      </c>
      <c r="BH4438">
        <v>0</v>
      </c>
      <c r="BI4438">
        <v>0</v>
      </c>
      <c r="BJ4438">
        <v>0</v>
      </c>
      <c r="BK4438">
        <v>0</v>
      </c>
      <c r="BN4438" s="183"/>
    </row>
    <row r="4439" spans="1:66" ht="25.5" x14ac:dyDescent="0.25">
      <c r="A4439" s="1"/>
      <c r="B4439" s="94">
        <v>4426</v>
      </c>
      <c r="C4439" s="43">
        <v>1053723</v>
      </c>
      <c r="D4439" s="25"/>
      <c r="E4439" s="27" t="s">
        <v>1023</v>
      </c>
      <c r="F4439" s="213" t="s">
        <v>21</v>
      </c>
      <c r="G4439" s="41" t="s">
        <v>585</v>
      </c>
      <c r="H4439" s="46" t="str">
        <f>IFERROR(IFERROR(IF(SEARCH("Usystems",$E4439)&gt;0,"Usystems"),IF(SEARCH("RIIFO",$E4439)&gt;0,"RIIFO","Uponor")),"Uponor")</f>
        <v>Uponor</v>
      </c>
      <c r="I4439" s="25" t="str">
        <f>IFERROR(MID($D4439,1,7)+0,"")</f>
        <v/>
      </c>
      <c r="J4439" s="25" t="str">
        <f>IFERROR(MID($D4439,10,7)+0,"")</f>
        <v/>
      </c>
      <c r="K4439" s="25" t="str">
        <f>IFERROR(MID($D4439,19,7)+0,"")</f>
        <v/>
      </c>
      <c r="L4439" s="25" t="str">
        <f>IFERROR(MID($D4439,28,7)+0,"")</f>
        <v/>
      </c>
      <c r="M4439" s="25" t="str">
        <f>IF(IFERROR(MID($Q4439,1,7)+0,"")&lt;1130000,IF(INDEX(C:C,MATCH(LEFT(Q4439,7)+0,I:I,0))&lt;1130000,"",INDEX(C:C,MATCH(LEFT(Q4439,7)+0,I:I,0))),IFERROR(MID($Q4439,1,7)+0,""))</f>
        <v/>
      </c>
      <c r="N4439" s="25" t="str">
        <f>IF(IFERROR(MID($Q4439,10,7)+0,"")&lt;1130000,"",IFERROR(MID($Q4439,10,7)+0,""))</f>
        <v/>
      </c>
      <c r="O4439" s="25" t="str">
        <f>IF(IFERROR(MID($Q4439,19,7)+0,"")&lt;1130000,"",IFERROR(MID($Q4439,19,7)+0,""))</f>
        <v/>
      </c>
      <c r="P4439" s="25" t="str">
        <f>IF(M4439="","",IF(N4439="",M4439,M4439&amp;", "&amp;N4439))</f>
        <v/>
      </c>
      <c r="Q4439" s="25"/>
      <c r="R4439" s="25"/>
      <c r="S4439" s="35" t="s">
        <v>110</v>
      </c>
      <c r="T4439" s="25" t="s">
        <v>36</v>
      </c>
      <c r="U4439" s="185">
        <v>322.2</v>
      </c>
      <c r="V4439" s="188">
        <v>322.2</v>
      </c>
      <c r="W4439" s="189">
        <v>322.2</v>
      </c>
      <c r="X4439" s="31">
        <v>322.2</v>
      </c>
      <c r="Y4439" s="90">
        <f>IFERROR(ROUND(X4439/W4439-1,2),"")</f>
        <v>0</v>
      </c>
      <c r="Z4439" s="31">
        <f>IF(OR(S4439="VLD MLC components",S4439="VLD MLC pipes",S4439="VLD PEX components",S4439="VLD PEX pipes",S4439="VLD PHC components",S4439="VLD PHC pipes",S4439="Controls VLD"),"По запросу",X4439)</f>
        <v>322.2</v>
      </c>
      <c r="AA4439" s="63">
        <f>ROUND(X4439/1.2,3)</f>
        <v>268.5</v>
      </c>
      <c r="AB4439" s="23">
        <v>268.5</v>
      </c>
      <c r="AC4439" s="190">
        <f>IFERROR(ROUND(AA4439/AB4439-1,2),"")</f>
        <v>0</v>
      </c>
      <c r="AD4439" s="25">
        <v>2.1999999999999999E-2</v>
      </c>
      <c r="AE4439" s="25">
        <v>3.6000000000000002E-4</v>
      </c>
      <c r="AF4439" s="25">
        <v>70</v>
      </c>
      <c r="AG4439" s="25">
        <v>70</v>
      </c>
      <c r="AH4439" s="25">
        <v>70</v>
      </c>
      <c r="AI4439" s="25">
        <v>70</v>
      </c>
      <c r="AJ4439" s="25" t="s">
        <v>20</v>
      </c>
      <c r="AK4439" s="22" t="s">
        <v>20</v>
      </c>
      <c r="AL4439" s="25" t="s">
        <v>20</v>
      </c>
      <c r="AM4439" s="25">
        <v>1</v>
      </c>
      <c r="AN4439" s="25"/>
      <c r="AO4439" s="25"/>
      <c r="AP4439" s="25"/>
      <c r="AQ4439" s="25"/>
      <c r="AR4439" s="94"/>
      <c r="AS4439" s="157">
        <v>70</v>
      </c>
      <c r="AT4439" s="93">
        <v>42551</v>
      </c>
      <c r="AU4439" s="92" t="s">
        <v>22</v>
      </c>
      <c r="AV4439" s="91" t="s">
        <v>152</v>
      </c>
      <c r="AW4439" s="92" t="s">
        <v>152</v>
      </c>
      <c r="AX4439" s="92" t="s">
        <v>48</v>
      </c>
      <c r="AY4439" s="91" t="s">
        <v>152</v>
      </c>
      <c r="AZ4439" s="23"/>
      <c r="BA4439" s="25" t="s">
        <v>1022</v>
      </c>
      <c r="BB4439" t="s">
        <v>25</v>
      </c>
      <c r="BC4439">
        <v>322.2</v>
      </c>
      <c r="BD4439" t="str">
        <f>IF(Z4439=BC4439,"OK")</f>
        <v>OK</v>
      </c>
      <c r="BE4439">
        <v>2.1999999999999999E-2</v>
      </c>
      <c r="BF4439">
        <v>3.6000000000000002E-4</v>
      </c>
      <c r="BG4439">
        <v>0</v>
      </c>
      <c r="BH4439">
        <v>0</v>
      </c>
      <c r="BI4439">
        <v>0</v>
      </c>
      <c r="BJ4439">
        <v>0</v>
      </c>
      <c r="BK4439">
        <v>0</v>
      </c>
      <c r="BN4439" s="183"/>
    </row>
    <row r="4440" spans="1:66" ht="25.5" x14ac:dyDescent="0.25">
      <c r="A4440" s="1"/>
      <c r="B4440" s="94">
        <v>4427</v>
      </c>
      <c r="C4440" s="43">
        <v>1051202</v>
      </c>
      <c r="D4440" s="25"/>
      <c r="E4440" s="27" t="s">
        <v>1021</v>
      </c>
      <c r="F4440" s="151" t="s">
        <v>21</v>
      </c>
      <c r="G4440" s="25"/>
      <c r="H4440" s="46" t="str">
        <f>IFERROR(IFERROR(IF(SEARCH("Usystems",$E4440)&gt;0,"Usystems"),IF(SEARCH("RIIFO",$E4440)&gt;0,"RIIFO","Uponor")),"Uponor")</f>
        <v>Uponor</v>
      </c>
      <c r="I4440" s="25" t="str">
        <f>IFERROR(MID($D4440,1,7)+0,"")</f>
        <v/>
      </c>
      <c r="J4440" s="25" t="str">
        <f>IFERROR(MID($D4440,10,7)+0,"")</f>
        <v/>
      </c>
      <c r="K4440" s="25" t="str">
        <f>IFERROR(MID($D4440,19,7)+0,"")</f>
        <v/>
      </c>
      <c r="L4440" s="25" t="str">
        <f>IFERROR(MID($D4440,28,7)+0,"")</f>
        <v/>
      </c>
      <c r="M4440" s="25" t="str">
        <f>IF(IFERROR(MID($Q4440,1,7)+0,"")&lt;1130000,IF(INDEX(C:C,MATCH(LEFT(Q4440,7)+0,I:I,0))&lt;1130000,"",INDEX(C:C,MATCH(LEFT(Q4440,7)+0,I:I,0))),IFERROR(MID($Q4440,1,7)+0,""))</f>
        <v/>
      </c>
      <c r="N4440" s="25" t="str">
        <f>IF(IFERROR(MID($Q4440,10,7)+0,"")&lt;1130000,"",IFERROR(MID($Q4440,10,7)+0,""))</f>
        <v/>
      </c>
      <c r="O4440" s="25" t="str">
        <f>IF(IFERROR(MID($Q4440,19,7)+0,"")&lt;1130000,"",IFERROR(MID($Q4440,19,7)+0,""))</f>
        <v/>
      </c>
      <c r="P4440" s="25" t="str">
        <f>IF(M4440="","",IF(N4440="",M4440,M4440&amp;", "&amp;N4440))</f>
        <v/>
      </c>
      <c r="Q4440" s="25"/>
      <c r="R4440" s="25"/>
      <c r="S4440" s="35" t="s">
        <v>110</v>
      </c>
      <c r="T4440" s="25" t="s">
        <v>36</v>
      </c>
      <c r="U4440" s="185">
        <v>369.58</v>
      </c>
      <c r="V4440" s="188">
        <v>369.58</v>
      </c>
      <c r="W4440" s="189">
        <v>369.58</v>
      </c>
      <c r="X4440" s="31">
        <v>369.58</v>
      </c>
      <c r="Y4440" s="90">
        <f>IFERROR(ROUND(X4440/W4440-1,2),"")</f>
        <v>0</v>
      </c>
      <c r="Z4440" s="31">
        <f>IF(OR(S4440="VLD MLC components",S4440="VLD MLC pipes",S4440="VLD PEX components",S4440="VLD PEX pipes",S4440="VLD PHC components",S4440="VLD PHC pipes",S4440="Controls VLD"),"По запросу",X4440)</f>
        <v>369.58</v>
      </c>
      <c r="AA4440" s="63">
        <f>ROUND(X4440/1.2,3)</f>
        <v>307.983</v>
      </c>
      <c r="AB4440" s="23">
        <v>307.983</v>
      </c>
      <c r="AC4440" s="190">
        <f>IFERROR(ROUND(AA4440/AB4440-1,2),"")</f>
        <v>0</v>
      </c>
      <c r="AD4440" s="25">
        <v>3.7999999999999999E-2</v>
      </c>
      <c r="AE4440" s="25">
        <v>1.3500000000000001E-3</v>
      </c>
      <c r="AF4440" s="25">
        <v>0</v>
      </c>
      <c r="AG4440" s="25" t="s">
        <v>22</v>
      </c>
      <c r="AH4440" s="25">
        <v>0</v>
      </c>
      <c r="AI4440" s="25">
        <v>0</v>
      </c>
      <c r="AJ4440" s="25" t="s">
        <v>20</v>
      </c>
      <c r="AK4440" s="42" t="s">
        <v>19</v>
      </c>
      <c r="AL4440" s="25" t="s">
        <v>20</v>
      </c>
      <c r="AM4440" s="25">
        <v>20</v>
      </c>
      <c r="AN4440" s="25"/>
      <c r="AO4440" s="25"/>
      <c r="AP4440" s="25"/>
      <c r="AQ4440" s="25"/>
      <c r="AR4440" s="94"/>
      <c r="AS4440" s="157" t="s">
        <v>22</v>
      </c>
      <c r="AT4440" s="93">
        <v>42551</v>
      </c>
      <c r="AU4440" s="92" t="s">
        <v>22</v>
      </c>
      <c r="AV4440" s="91" t="s">
        <v>48</v>
      </c>
      <c r="AW4440" s="92" t="s">
        <v>48</v>
      </c>
      <c r="AX4440" s="92" t="s">
        <v>48</v>
      </c>
      <c r="AY4440" s="91" t="s">
        <v>152</v>
      </c>
      <c r="AZ4440" s="23"/>
      <c r="BA4440" s="25">
        <v>0</v>
      </c>
      <c r="BB4440" t="s">
        <v>48</v>
      </c>
      <c r="BC4440" t="e">
        <v>#N/A</v>
      </c>
      <c r="BD4440" t="e">
        <f>IF(Z4440=BC4440,"OK")</f>
        <v>#N/A</v>
      </c>
      <c r="BE4440">
        <v>3.7999999999999999E-2</v>
      </c>
      <c r="BF4440">
        <v>1.3500000000000001E-3</v>
      </c>
      <c r="BG4440">
        <v>0</v>
      </c>
      <c r="BH4440">
        <v>0</v>
      </c>
      <c r="BI4440">
        <v>0</v>
      </c>
      <c r="BJ4440">
        <v>0</v>
      </c>
      <c r="BK4440">
        <v>0</v>
      </c>
      <c r="BN4440" s="183"/>
    </row>
    <row r="4441" spans="1:66" ht="25.5" x14ac:dyDescent="0.25">
      <c r="A4441" s="1"/>
      <c r="B4441" s="94">
        <v>4428</v>
      </c>
      <c r="C4441" s="43">
        <v>1053724</v>
      </c>
      <c r="D4441" s="25"/>
      <c r="E4441" s="27" t="s">
        <v>1020</v>
      </c>
      <c r="F4441" s="151" t="s">
        <v>21</v>
      </c>
      <c r="G4441" s="25"/>
      <c r="H4441" s="46" t="str">
        <f>IFERROR(IFERROR(IF(SEARCH("Usystems",$E4441)&gt;0,"Usystems"),IF(SEARCH("RIIFO",$E4441)&gt;0,"RIIFO","Uponor")),"Uponor")</f>
        <v>Uponor</v>
      </c>
      <c r="I4441" s="25" t="str">
        <f>IFERROR(MID($D4441,1,7)+0,"")</f>
        <v/>
      </c>
      <c r="J4441" s="25" t="str">
        <f>IFERROR(MID($D4441,10,7)+0,"")</f>
        <v/>
      </c>
      <c r="K4441" s="25" t="str">
        <f>IFERROR(MID($D4441,19,7)+0,"")</f>
        <v/>
      </c>
      <c r="L4441" s="25" t="str">
        <f>IFERROR(MID($D4441,28,7)+0,"")</f>
        <v/>
      </c>
      <c r="M4441" s="25" t="str">
        <f>IF(IFERROR(MID($Q4441,1,7)+0,"")&lt;1130000,IF(INDEX(C:C,MATCH(LEFT(Q4441,7)+0,I:I,0))&lt;1130000,"",INDEX(C:C,MATCH(LEFT(Q4441,7)+0,I:I,0))),IFERROR(MID($Q4441,1,7)+0,""))</f>
        <v/>
      </c>
      <c r="N4441" s="25" t="str">
        <f>IF(IFERROR(MID($Q4441,10,7)+0,"")&lt;1130000,"",IFERROR(MID($Q4441,10,7)+0,""))</f>
        <v/>
      </c>
      <c r="O4441" s="25" t="str">
        <f>IF(IFERROR(MID($Q4441,19,7)+0,"")&lt;1130000,"",IFERROR(MID($Q4441,19,7)+0,""))</f>
        <v/>
      </c>
      <c r="P4441" s="25" t="str">
        <f>IF(M4441="","",IF(N4441="",M4441,M4441&amp;", "&amp;N4441))</f>
        <v/>
      </c>
      <c r="Q4441" s="25"/>
      <c r="R4441" s="25"/>
      <c r="S4441" s="35" t="s">
        <v>110</v>
      </c>
      <c r="T4441" s="25" t="s">
        <v>36</v>
      </c>
      <c r="U4441" s="185">
        <v>305.58</v>
      </c>
      <c r="V4441" s="188">
        <v>305.58</v>
      </c>
      <c r="W4441" s="189">
        <v>305.58</v>
      </c>
      <c r="X4441" s="31">
        <v>305.58</v>
      </c>
      <c r="Y4441" s="90">
        <f>IFERROR(ROUND(X4441/W4441-1,2),"")</f>
        <v>0</v>
      </c>
      <c r="Z4441" s="31">
        <f>IF(OR(S4441="VLD MLC components",S4441="VLD MLC pipes",S4441="VLD PEX components",S4441="VLD PEX pipes",S4441="VLD PHC components",S4441="VLD PHC pipes",S4441="Controls VLD"),"По запросу",X4441)</f>
        <v>305.58</v>
      </c>
      <c r="AA4441" s="63">
        <f>ROUND(X4441/1.2,3)</f>
        <v>254.65</v>
      </c>
      <c r="AB4441" s="23">
        <v>254.65</v>
      </c>
      <c r="AC4441" s="190">
        <f>IFERROR(ROUND(AA4441/AB4441-1,2),"")</f>
        <v>0</v>
      </c>
      <c r="AD4441" s="25">
        <v>0.09</v>
      </c>
      <c r="AE4441" s="25">
        <v>2.7000000000000001E-3</v>
      </c>
      <c r="AF4441" s="25">
        <v>0</v>
      </c>
      <c r="AG4441" s="25" t="s">
        <v>22</v>
      </c>
      <c r="AH4441" s="25">
        <v>0</v>
      </c>
      <c r="AI4441" s="25">
        <v>0</v>
      </c>
      <c r="AJ4441" s="25" t="s">
        <v>20</v>
      </c>
      <c r="AK4441" s="42" t="s">
        <v>19</v>
      </c>
      <c r="AL4441" s="25" t="s">
        <v>20</v>
      </c>
      <c r="AM4441" s="25">
        <v>20</v>
      </c>
      <c r="AN4441" s="25"/>
      <c r="AO4441" s="25"/>
      <c r="AP4441" s="25"/>
      <c r="AQ4441" s="25"/>
      <c r="AR4441" s="94"/>
      <c r="AS4441" s="157" t="s">
        <v>22</v>
      </c>
      <c r="AT4441" s="93">
        <v>42551</v>
      </c>
      <c r="AU4441" s="92" t="s">
        <v>22</v>
      </c>
      <c r="AV4441" s="91" t="s">
        <v>48</v>
      </c>
      <c r="AW4441" s="92" t="s">
        <v>48</v>
      </c>
      <c r="AX4441" s="92" t="s">
        <v>48</v>
      </c>
      <c r="AY4441" s="91" t="s">
        <v>152</v>
      </c>
      <c r="AZ4441" s="23"/>
      <c r="BA4441" s="25">
        <v>0</v>
      </c>
      <c r="BB4441" t="s">
        <v>48</v>
      </c>
      <c r="BC4441" t="e">
        <v>#N/A</v>
      </c>
      <c r="BD4441" t="e">
        <f>IF(Z4441=BC4441,"OK")</f>
        <v>#N/A</v>
      </c>
      <c r="BE4441">
        <v>0.09</v>
      </c>
      <c r="BF4441">
        <v>2.7000000000000001E-3</v>
      </c>
      <c r="BG4441">
        <v>0</v>
      </c>
      <c r="BH4441">
        <v>0</v>
      </c>
      <c r="BI4441">
        <v>0</v>
      </c>
      <c r="BJ4441">
        <v>0</v>
      </c>
      <c r="BK4441">
        <v>0</v>
      </c>
      <c r="BN4441" s="183"/>
    </row>
    <row r="4442" spans="1:66" ht="25.5" x14ac:dyDescent="0.25">
      <c r="A4442" s="1"/>
      <c r="B4442" s="94">
        <v>4429</v>
      </c>
      <c r="C4442" s="43">
        <v>1053725</v>
      </c>
      <c r="D4442" s="25"/>
      <c r="E4442" s="36" t="s">
        <v>1019</v>
      </c>
      <c r="F4442" s="151" t="s">
        <v>21</v>
      </c>
      <c r="G4442" s="25"/>
      <c r="H4442" s="46" t="str">
        <f>IFERROR(IFERROR(IF(SEARCH("Usystems",$E4442)&gt;0,"Usystems"),IF(SEARCH("RIIFO",$E4442)&gt;0,"RIIFO","Uponor")),"Uponor")</f>
        <v>Uponor</v>
      </c>
      <c r="I4442" s="25" t="str">
        <f>IFERROR(MID($D4442,1,7)+0,"")</f>
        <v/>
      </c>
      <c r="J4442" s="25" t="str">
        <f>IFERROR(MID($D4442,10,7)+0,"")</f>
        <v/>
      </c>
      <c r="K4442" s="25" t="str">
        <f>IFERROR(MID($D4442,19,7)+0,"")</f>
        <v/>
      </c>
      <c r="L4442" s="25" t="str">
        <f>IFERROR(MID($D4442,28,7)+0,"")</f>
        <v/>
      </c>
      <c r="M4442" s="25" t="str">
        <f>IF(IFERROR(MID($Q4442,1,7)+0,"")&lt;1130000,IF(INDEX(C:C,MATCH(LEFT(Q4442,7)+0,I:I,0))&lt;1130000,"",INDEX(C:C,MATCH(LEFT(Q4442,7)+0,I:I,0))),IFERROR(MID($Q4442,1,7)+0,""))</f>
        <v/>
      </c>
      <c r="N4442" s="25" t="str">
        <f>IF(IFERROR(MID($Q4442,10,7)+0,"")&lt;1130000,"",IFERROR(MID($Q4442,10,7)+0,""))</f>
        <v/>
      </c>
      <c r="O4442" s="25" t="str">
        <f>IF(IFERROR(MID($Q4442,19,7)+0,"")&lt;1130000,"",IFERROR(MID($Q4442,19,7)+0,""))</f>
        <v/>
      </c>
      <c r="P4442" s="25" t="str">
        <f>IF(M4442="","",IF(N4442="",M4442,M4442&amp;", "&amp;N4442))</f>
        <v/>
      </c>
      <c r="Q4442" s="25"/>
      <c r="R4442" s="25"/>
      <c r="S4442" s="35" t="s">
        <v>110</v>
      </c>
      <c r="T4442" s="25" t="s">
        <v>36</v>
      </c>
      <c r="U4442" s="185">
        <v>606</v>
      </c>
      <c r="V4442" s="188">
        <v>606</v>
      </c>
      <c r="W4442" s="189">
        <v>606</v>
      </c>
      <c r="X4442" s="31">
        <v>606</v>
      </c>
      <c r="Y4442" s="90">
        <f>IFERROR(ROUND(X4442/W4442-1,2),"")</f>
        <v>0</v>
      </c>
      <c r="Z4442" s="31">
        <f>IF(OR(S4442="VLD MLC components",S4442="VLD MLC pipes",S4442="VLD PEX components",S4442="VLD PEX pipes",S4442="VLD PHC components",S4442="VLD PHC pipes",S4442="Controls VLD"),"По запросу",X4442)</f>
        <v>606</v>
      </c>
      <c r="AA4442" s="63">
        <f>ROUND(X4442/1.2,3)</f>
        <v>505</v>
      </c>
      <c r="AB4442" s="23">
        <v>505</v>
      </c>
      <c r="AC4442" s="190">
        <f>IFERROR(ROUND(AA4442/AB4442-1,2),"")</f>
        <v>0</v>
      </c>
      <c r="AD4442" s="25">
        <v>0.221</v>
      </c>
      <c r="AE4442" s="25">
        <v>6.0099999999999997E-3</v>
      </c>
      <c r="AF4442" s="25">
        <v>0</v>
      </c>
      <c r="AG4442" s="25" t="s">
        <v>22</v>
      </c>
      <c r="AH4442" s="25">
        <v>0</v>
      </c>
      <c r="AI4442" s="25">
        <v>0</v>
      </c>
      <c r="AJ4442" s="25" t="s">
        <v>20</v>
      </c>
      <c r="AK4442" s="42" t="s">
        <v>19</v>
      </c>
      <c r="AL4442" s="25" t="s">
        <v>20</v>
      </c>
      <c r="AM4442" s="25">
        <v>18</v>
      </c>
      <c r="AN4442" s="25"/>
      <c r="AO4442" s="25"/>
      <c r="AP4442" s="25"/>
      <c r="AQ4442" s="25"/>
      <c r="AR4442" s="94"/>
      <c r="AS4442" s="157" t="s">
        <v>22</v>
      </c>
      <c r="AT4442" s="93">
        <v>42551</v>
      </c>
      <c r="AU4442" s="92" t="s">
        <v>22</v>
      </c>
      <c r="AV4442" s="91" t="s">
        <v>48</v>
      </c>
      <c r="AW4442" s="92" t="s">
        <v>48</v>
      </c>
      <c r="AX4442" s="92" t="s">
        <v>48</v>
      </c>
      <c r="AY4442" s="91" t="s">
        <v>152</v>
      </c>
      <c r="AZ4442" s="23"/>
      <c r="BA4442" s="25">
        <v>0</v>
      </c>
      <c r="BB4442" t="s">
        <v>48</v>
      </c>
      <c r="BC4442" t="e">
        <v>#N/A</v>
      </c>
      <c r="BD4442" t="e">
        <f>IF(Z4442=BC4442,"OK")</f>
        <v>#N/A</v>
      </c>
      <c r="BE4442">
        <v>0.221</v>
      </c>
      <c r="BF4442">
        <v>6.0099999999999997E-3</v>
      </c>
      <c r="BG4442">
        <v>0</v>
      </c>
      <c r="BH4442">
        <v>0</v>
      </c>
      <c r="BI4442">
        <v>0</v>
      </c>
      <c r="BJ4442">
        <v>0</v>
      </c>
      <c r="BK4442">
        <v>0</v>
      </c>
      <c r="BN4442" s="183"/>
    </row>
    <row r="4443" spans="1:66" ht="25.5" x14ac:dyDescent="0.25">
      <c r="A4443" s="1"/>
      <c r="B4443" s="94">
        <v>4430</v>
      </c>
      <c r="C4443" s="43">
        <v>1051203</v>
      </c>
      <c r="D4443" s="25"/>
      <c r="E4443" s="27" t="s">
        <v>1018</v>
      </c>
      <c r="F4443" s="151" t="s">
        <v>21</v>
      </c>
      <c r="G4443" s="25"/>
      <c r="H4443" s="46" t="str">
        <f>IFERROR(IFERROR(IF(SEARCH("Usystems",$E4443)&gt;0,"Usystems"),IF(SEARCH("RIIFO",$E4443)&gt;0,"RIIFO","Uponor")),"Uponor")</f>
        <v>Uponor</v>
      </c>
      <c r="I4443" s="25" t="str">
        <f>IFERROR(MID($D4443,1,7)+0,"")</f>
        <v/>
      </c>
      <c r="J4443" s="25" t="str">
        <f>IFERROR(MID($D4443,10,7)+0,"")</f>
        <v/>
      </c>
      <c r="K4443" s="25" t="str">
        <f>IFERROR(MID($D4443,19,7)+0,"")</f>
        <v/>
      </c>
      <c r="L4443" s="25" t="str">
        <f>IFERROR(MID($D4443,28,7)+0,"")</f>
        <v/>
      </c>
      <c r="M4443" s="25" t="str">
        <f>IF(IFERROR(MID($Q4443,1,7)+0,"")&lt;1130000,IF(INDEX(C:C,MATCH(LEFT(Q4443,7)+0,I:I,0))&lt;1130000,"",INDEX(C:C,MATCH(LEFT(Q4443,7)+0,I:I,0))),IFERROR(MID($Q4443,1,7)+0,""))</f>
        <v/>
      </c>
      <c r="N4443" s="25" t="str">
        <f>IF(IFERROR(MID($Q4443,10,7)+0,"")&lt;1130000,"",IFERROR(MID($Q4443,10,7)+0,""))</f>
        <v/>
      </c>
      <c r="O4443" s="25" t="str">
        <f>IF(IFERROR(MID($Q4443,19,7)+0,"")&lt;1130000,"",IFERROR(MID($Q4443,19,7)+0,""))</f>
        <v/>
      </c>
      <c r="P4443" s="25" t="str">
        <f>IF(M4443="","",IF(N4443="",M4443,M4443&amp;", "&amp;N4443))</f>
        <v/>
      </c>
      <c r="Q4443" s="25"/>
      <c r="R4443" s="25"/>
      <c r="S4443" s="35" t="s">
        <v>110</v>
      </c>
      <c r="T4443" s="25" t="s">
        <v>36</v>
      </c>
      <c r="U4443" s="185">
        <v>336.38</v>
      </c>
      <c r="V4443" s="188">
        <v>336.38</v>
      </c>
      <c r="W4443" s="189">
        <v>336.38</v>
      </c>
      <c r="X4443" s="31">
        <v>336.38</v>
      </c>
      <c r="Y4443" s="90">
        <f>IFERROR(ROUND(X4443/W4443-1,2),"")</f>
        <v>0</v>
      </c>
      <c r="Z4443" s="31">
        <f>IF(OR(S4443="VLD MLC components",S4443="VLD MLC pipes",S4443="VLD PEX components",S4443="VLD PEX pipes",S4443="VLD PHC components",S4443="VLD PHC pipes",S4443="Controls VLD"),"По запросу",X4443)</f>
        <v>336.38</v>
      </c>
      <c r="AA4443" s="63">
        <f>ROUND(X4443/1.2,3)</f>
        <v>280.31700000000001</v>
      </c>
      <c r="AB4443" s="23">
        <v>280.31700000000001</v>
      </c>
      <c r="AC4443" s="190">
        <f>IFERROR(ROUND(AA4443/AB4443-1,2),"")</f>
        <v>0</v>
      </c>
      <c r="AD4443" s="25">
        <v>5.0999999999999997E-2</v>
      </c>
      <c r="AE4443" s="25">
        <v>5.4000000000000001E-4</v>
      </c>
      <c r="AF4443" s="25">
        <v>0</v>
      </c>
      <c r="AG4443" s="25" t="s">
        <v>22</v>
      </c>
      <c r="AH4443" s="25">
        <v>0</v>
      </c>
      <c r="AI4443" s="25">
        <v>0</v>
      </c>
      <c r="AJ4443" s="25" t="s">
        <v>20</v>
      </c>
      <c r="AK4443" s="42" t="s">
        <v>19</v>
      </c>
      <c r="AL4443" s="25" t="s">
        <v>20</v>
      </c>
      <c r="AM4443" s="25">
        <v>1</v>
      </c>
      <c r="AN4443" s="25"/>
      <c r="AO4443" s="25"/>
      <c r="AP4443" s="25"/>
      <c r="AQ4443" s="25"/>
      <c r="AR4443" s="94"/>
      <c r="AS4443" s="157" t="s">
        <v>22</v>
      </c>
      <c r="AT4443" s="93">
        <v>42551</v>
      </c>
      <c r="AU4443" s="92" t="s">
        <v>22</v>
      </c>
      <c r="AV4443" s="91" t="s">
        <v>48</v>
      </c>
      <c r="AW4443" s="92" t="s">
        <v>48</v>
      </c>
      <c r="AX4443" s="92" t="s">
        <v>48</v>
      </c>
      <c r="AY4443" s="91" t="s">
        <v>152</v>
      </c>
      <c r="AZ4443" s="23"/>
      <c r="BA4443" s="25">
        <v>0</v>
      </c>
      <c r="BB4443" t="s">
        <v>48</v>
      </c>
      <c r="BC4443" t="e">
        <v>#N/A</v>
      </c>
      <c r="BD4443" t="e">
        <f>IF(Z4443=BC4443,"OK")</f>
        <v>#N/A</v>
      </c>
      <c r="BE4443">
        <v>5.0999999999999997E-2</v>
      </c>
      <c r="BF4443">
        <v>5.4000000000000001E-4</v>
      </c>
      <c r="BG4443">
        <v>0</v>
      </c>
      <c r="BH4443">
        <v>0</v>
      </c>
      <c r="BI4443">
        <v>0</v>
      </c>
      <c r="BJ4443">
        <v>0</v>
      </c>
      <c r="BK4443">
        <v>0</v>
      </c>
      <c r="BN4443" s="183"/>
    </row>
    <row r="4444" spans="1:66" ht="38.25" x14ac:dyDescent="0.25">
      <c r="A4444" s="1"/>
      <c r="B4444" s="94">
        <v>4431</v>
      </c>
      <c r="C4444" s="43">
        <v>1051205</v>
      </c>
      <c r="D4444" s="25"/>
      <c r="E4444" s="27" t="s">
        <v>1017</v>
      </c>
      <c r="F4444" s="151" t="s">
        <v>21</v>
      </c>
      <c r="G4444" s="25"/>
      <c r="H4444" s="46" t="str">
        <f>IFERROR(IFERROR(IF(SEARCH("Usystems",$E4444)&gt;0,"Usystems"),IF(SEARCH("RIIFO",$E4444)&gt;0,"RIIFO","Uponor")),"Uponor")</f>
        <v>Uponor</v>
      </c>
      <c r="I4444" s="25" t="str">
        <f>IFERROR(MID($D4444,1,7)+0,"")</f>
        <v/>
      </c>
      <c r="J4444" s="25" t="str">
        <f>IFERROR(MID($D4444,10,7)+0,"")</f>
        <v/>
      </c>
      <c r="K4444" s="25" t="str">
        <f>IFERROR(MID($D4444,19,7)+0,"")</f>
        <v/>
      </c>
      <c r="L4444" s="25" t="str">
        <f>IFERROR(MID($D4444,28,7)+0,"")</f>
        <v/>
      </c>
      <c r="M4444" s="25" t="str">
        <f>IF(IFERROR(MID($Q4444,1,7)+0,"")&lt;1130000,IF(INDEX(C:C,MATCH(LEFT(Q4444,7)+0,I:I,0))&lt;1130000,"",INDEX(C:C,MATCH(LEFT(Q4444,7)+0,I:I,0))),IFERROR(MID($Q4444,1,7)+0,""))</f>
        <v/>
      </c>
      <c r="N4444" s="25" t="str">
        <f>IF(IFERROR(MID($Q4444,10,7)+0,"")&lt;1130000,"",IFERROR(MID($Q4444,10,7)+0,""))</f>
        <v/>
      </c>
      <c r="O4444" s="25" t="str">
        <f>IF(IFERROR(MID($Q4444,19,7)+0,"")&lt;1130000,"",IFERROR(MID($Q4444,19,7)+0,""))</f>
        <v/>
      </c>
      <c r="P4444" s="25" t="str">
        <f>IF(M4444="","",IF(N4444="",M4444,M4444&amp;", "&amp;N4444))</f>
        <v/>
      </c>
      <c r="Q4444" s="25"/>
      <c r="R4444" s="25"/>
      <c r="S4444" s="35" t="s">
        <v>110</v>
      </c>
      <c r="T4444" s="25" t="s">
        <v>36</v>
      </c>
      <c r="U4444" s="185">
        <v>286.66000000000003</v>
      </c>
      <c r="V4444" s="188">
        <v>286.66000000000003</v>
      </c>
      <c r="W4444" s="189">
        <v>286.66000000000003</v>
      </c>
      <c r="X4444" s="31">
        <v>286.66000000000003</v>
      </c>
      <c r="Y4444" s="90">
        <f>IFERROR(ROUND(X4444/W4444-1,2),"")</f>
        <v>0</v>
      </c>
      <c r="Z4444" s="31">
        <f>IF(OR(S4444="VLD MLC components",S4444="VLD MLC pipes",S4444="VLD PEX components",S4444="VLD PEX pipes",S4444="VLD PHC components",S4444="VLD PHC pipes",S4444="Controls VLD"),"По запросу",X4444)</f>
        <v>286.66000000000003</v>
      </c>
      <c r="AA4444" s="63">
        <f>ROUND(X4444/1.2,3)</f>
        <v>238.88300000000001</v>
      </c>
      <c r="AB4444" s="23">
        <v>238.88300000000001</v>
      </c>
      <c r="AC4444" s="190">
        <f>IFERROR(ROUND(AA4444/AB4444-1,2),"")</f>
        <v>0</v>
      </c>
      <c r="AD4444" s="25">
        <v>5.2999999999999999E-2</v>
      </c>
      <c r="AE4444" s="25">
        <v>1.3500000000000001E-3</v>
      </c>
      <c r="AF4444" s="25">
        <v>0</v>
      </c>
      <c r="AG4444" s="25" t="s">
        <v>22</v>
      </c>
      <c r="AH4444" s="25">
        <v>0</v>
      </c>
      <c r="AI4444" s="25">
        <v>0</v>
      </c>
      <c r="AJ4444" s="25" t="s">
        <v>20</v>
      </c>
      <c r="AK4444" s="42" t="s">
        <v>19</v>
      </c>
      <c r="AL4444" s="25" t="s">
        <v>20</v>
      </c>
      <c r="AM4444" s="25">
        <v>20</v>
      </c>
      <c r="AN4444" s="25"/>
      <c r="AO4444" s="25"/>
      <c r="AP4444" s="25"/>
      <c r="AQ4444" s="25"/>
      <c r="AR4444" s="94"/>
      <c r="AS4444" s="157" t="s">
        <v>22</v>
      </c>
      <c r="AT4444" s="93">
        <v>42551</v>
      </c>
      <c r="AU4444" s="92" t="s">
        <v>22</v>
      </c>
      <c r="AV4444" s="91" t="s">
        <v>48</v>
      </c>
      <c r="AW4444" s="92" t="s">
        <v>48</v>
      </c>
      <c r="AX4444" s="92" t="s">
        <v>48</v>
      </c>
      <c r="AY4444" s="91" t="s">
        <v>152</v>
      </c>
      <c r="AZ4444" s="23"/>
      <c r="BA4444" s="25">
        <v>0</v>
      </c>
      <c r="BB4444" t="s">
        <v>48</v>
      </c>
      <c r="BC4444" t="e">
        <v>#N/A</v>
      </c>
      <c r="BD4444" t="e">
        <f>IF(Z4444=BC4444,"OK")</f>
        <v>#N/A</v>
      </c>
      <c r="BE4444">
        <v>5.2999999999999999E-2</v>
      </c>
      <c r="BF4444">
        <v>1.3500000000000001E-3</v>
      </c>
      <c r="BG4444">
        <v>0</v>
      </c>
      <c r="BH4444">
        <v>0</v>
      </c>
      <c r="BI4444">
        <v>0</v>
      </c>
      <c r="BJ4444">
        <v>0</v>
      </c>
      <c r="BK4444">
        <v>0</v>
      </c>
      <c r="BN4444" s="183"/>
    </row>
    <row r="4445" spans="1:66" ht="38.25" x14ac:dyDescent="0.25">
      <c r="A4445" s="1"/>
      <c r="B4445" s="94">
        <v>4432</v>
      </c>
      <c r="C4445" s="43">
        <v>1053726</v>
      </c>
      <c r="D4445" s="25"/>
      <c r="E4445" s="27" t="s">
        <v>1016</v>
      </c>
      <c r="F4445" s="151" t="s">
        <v>21</v>
      </c>
      <c r="G4445" s="25"/>
      <c r="H4445" s="46" t="str">
        <f>IFERROR(IFERROR(IF(SEARCH("Usystems",$E4445)&gt;0,"Usystems"),IF(SEARCH("RIIFO",$E4445)&gt;0,"RIIFO","Uponor")),"Uponor")</f>
        <v>Uponor</v>
      </c>
      <c r="I4445" s="25" t="str">
        <f>IFERROR(MID($D4445,1,7)+0,"")</f>
        <v/>
      </c>
      <c r="J4445" s="25" t="str">
        <f>IFERROR(MID($D4445,10,7)+0,"")</f>
        <v/>
      </c>
      <c r="K4445" s="25" t="str">
        <f>IFERROR(MID($D4445,19,7)+0,"")</f>
        <v/>
      </c>
      <c r="L4445" s="25" t="str">
        <f>IFERROR(MID($D4445,28,7)+0,"")</f>
        <v/>
      </c>
      <c r="M4445" s="25" t="str">
        <f>IF(IFERROR(MID($Q4445,1,7)+0,"")&lt;1130000,IF(INDEX(C:C,MATCH(LEFT(Q4445,7)+0,I:I,0))&lt;1130000,"",INDEX(C:C,MATCH(LEFT(Q4445,7)+0,I:I,0))),IFERROR(MID($Q4445,1,7)+0,""))</f>
        <v/>
      </c>
      <c r="N4445" s="25" t="str">
        <f>IF(IFERROR(MID($Q4445,10,7)+0,"")&lt;1130000,"",IFERROR(MID($Q4445,10,7)+0,""))</f>
        <v/>
      </c>
      <c r="O4445" s="25" t="str">
        <f>IF(IFERROR(MID($Q4445,19,7)+0,"")&lt;1130000,"",IFERROR(MID($Q4445,19,7)+0,""))</f>
        <v/>
      </c>
      <c r="P4445" s="25" t="str">
        <f>IF(M4445="","",IF(N4445="",M4445,M4445&amp;", "&amp;N4445))</f>
        <v/>
      </c>
      <c r="Q4445" s="25"/>
      <c r="R4445" s="25"/>
      <c r="S4445" s="35" t="s">
        <v>110</v>
      </c>
      <c r="T4445" s="25" t="s">
        <v>36</v>
      </c>
      <c r="U4445" s="185">
        <v>509</v>
      </c>
      <c r="V4445" s="188">
        <v>509</v>
      </c>
      <c r="W4445" s="189">
        <v>509</v>
      </c>
      <c r="X4445" s="31">
        <v>509</v>
      </c>
      <c r="Y4445" s="90">
        <f>IFERROR(ROUND(X4445/W4445-1,2),"")</f>
        <v>0</v>
      </c>
      <c r="Z4445" s="31">
        <f>IF(OR(S4445="VLD MLC components",S4445="VLD MLC pipes",S4445="VLD PEX components",S4445="VLD PEX pipes",S4445="VLD PHC components",S4445="VLD PHC pipes",S4445="Controls VLD"),"По запросу",X4445)</f>
        <v>509</v>
      </c>
      <c r="AA4445" s="63">
        <f>ROUND(X4445/1.2,3)</f>
        <v>424.16699999999997</v>
      </c>
      <c r="AB4445" s="23">
        <v>424.16699999999997</v>
      </c>
      <c r="AC4445" s="190">
        <f>IFERROR(ROUND(AA4445/AB4445-1,2),"")</f>
        <v>0</v>
      </c>
      <c r="AD4445" s="25">
        <v>0.13300000000000001</v>
      </c>
      <c r="AE4445" s="25">
        <v>4.3299999999999996E-3</v>
      </c>
      <c r="AF4445" s="25">
        <v>0</v>
      </c>
      <c r="AG4445" s="25" t="s">
        <v>22</v>
      </c>
      <c r="AH4445" s="25">
        <v>0</v>
      </c>
      <c r="AI4445" s="25">
        <v>0</v>
      </c>
      <c r="AJ4445" s="25" t="s">
        <v>20</v>
      </c>
      <c r="AK4445" s="42" t="s">
        <v>19</v>
      </c>
      <c r="AL4445" s="25" t="s">
        <v>20</v>
      </c>
      <c r="AM4445" s="25">
        <v>25</v>
      </c>
      <c r="AN4445" s="25"/>
      <c r="AO4445" s="25"/>
      <c r="AP4445" s="25"/>
      <c r="AQ4445" s="25"/>
      <c r="AR4445" s="94"/>
      <c r="AS4445" s="157" t="s">
        <v>22</v>
      </c>
      <c r="AT4445" s="93">
        <v>42551</v>
      </c>
      <c r="AU4445" s="92" t="s">
        <v>22</v>
      </c>
      <c r="AV4445" s="91" t="s">
        <v>48</v>
      </c>
      <c r="AW4445" s="92" t="s">
        <v>48</v>
      </c>
      <c r="AX4445" s="92" t="s">
        <v>48</v>
      </c>
      <c r="AY4445" s="91" t="s">
        <v>152</v>
      </c>
      <c r="AZ4445" s="23"/>
      <c r="BA4445" s="25">
        <v>0</v>
      </c>
      <c r="BB4445" t="s">
        <v>48</v>
      </c>
      <c r="BC4445" t="e">
        <v>#N/A</v>
      </c>
      <c r="BD4445" t="e">
        <f>IF(Z4445=BC4445,"OK")</f>
        <v>#N/A</v>
      </c>
      <c r="BE4445">
        <v>0.13300000000000001</v>
      </c>
      <c r="BF4445">
        <v>4.3299999999999996E-3</v>
      </c>
      <c r="BG4445">
        <v>0</v>
      </c>
      <c r="BH4445">
        <v>0</v>
      </c>
      <c r="BI4445">
        <v>0</v>
      </c>
      <c r="BJ4445">
        <v>0</v>
      </c>
      <c r="BK4445">
        <v>0</v>
      </c>
      <c r="BN4445" s="183"/>
    </row>
    <row r="4446" spans="1:66" ht="25.5" x14ac:dyDescent="0.25">
      <c r="A4446" s="1"/>
      <c r="B4446" s="94">
        <v>4433</v>
      </c>
      <c r="C4446" s="43">
        <v>1057720</v>
      </c>
      <c r="D4446" s="25"/>
      <c r="E4446" s="27" t="s">
        <v>1015</v>
      </c>
      <c r="F4446" s="151" t="s">
        <v>21</v>
      </c>
      <c r="G4446" s="25"/>
      <c r="H4446" s="46" t="str">
        <f>IFERROR(IFERROR(IF(SEARCH("Usystems",$E4446)&gt;0,"Usystems"),IF(SEARCH("RIIFO",$E4446)&gt;0,"RIIFO","Uponor")),"Uponor")</f>
        <v>Uponor</v>
      </c>
      <c r="I4446" s="25" t="str">
        <f>IFERROR(MID($D4446,1,7)+0,"")</f>
        <v/>
      </c>
      <c r="J4446" s="25" t="str">
        <f>IFERROR(MID($D4446,10,7)+0,"")</f>
        <v/>
      </c>
      <c r="K4446" s="25" t="str">
        <f>IFERROR(MID($D4446,19,7)+0,"")</f>
        <v/>
      </c>
      <c r="L4446" s="25" t="str">
        <f>IFERROR(MID($D4446,28,7)+0,"")</f>
        <v/>
      </c>
      <c r="M4446" s="25" t="str">
        <f>IF(IFERROR(MID($Q4446,1,7)+0,"")&lt;1130000,IF(INDEX(C:C,MATCH(LEFT(Q4446,7)+0,I:I,0))&lt;1130000,"",INDEX(C:C,MATCH(LEFT(Q4446,7)+0,I:I,0))),IFERROR(MID($Q4446,1,7)+0,""))</f>
        <v/>
      </c>
      <c r="N4446" s="25" t="str">
        <f>IF(IFERROR(MID($Q4446,10,7)+0,"")&lt;1130000,"",IFERROR(MID($Q4446,10,7)+0,""))</f>
        <v/>
      </c>
      <c r="O4446" s="25" t="str">
        <f>IF(IFERROR(MID($Q4446,19,7)+0,"")&lt;1130000,"",IFERROR(MID($Q4446,19,7)+0,""))</f>
        <v/>
      </c>
      <c r="P4446" s="25" t="str">
        <f>IF(M4446="","",IF(N4446="",M4446,M4446&amp;", "&amp;N4446))</f>
        <v/>
      </c>
      <c r="Q4446" s="25"/>
      <c r="R4446" s="25"/>
      <c r="S4446" s="35" t="s">
        <v>110</v>
      </c>
      <c r="T4446" s="25" t="s">
        <v>36</v>
      </c>
      <c r="U4446" s="185">
        <v>419.32</v>
      </c>
      <c r="V4446" s="188">
        <v>419.32</v>
      </c>
      <c r="W4446" s="189">
        <v>419.32</v>
      </c>
      <c r="X4446" s="31">
        <v>419.32</v>
      </c>
      <c r="Y4446" s="90">
        <f>IFERROR(ROUND(X4446/W4446-1,2),"")</f>
        <v>0</v>
      </c>
      <c r="Z4446" s="31">
        <f>IF(OR(S4446="VLD MLC components",S4446="VLD MLC pipes",S4446="VLD PEX components",S4446="VLD PEX pipes",S4446="VLD PHC components",S4446="VLD PHC pipes",S4446="Controls VLD"),"По запросу",X4446)</f>
        <v>419.32</v>
      </c>
      <c r="AA4446" s="63">
        <f>ROUND(X4446/1.2,3)</f>
        <v>349.43299999999999</v>
      </c>
      <c r="AB4446" s="23">
        <v>349.43299999999999</v>
      </c>
      <c r="AC4446" s="190">
        <f>IFERROR(ROUND(AA4446/AB4446-1,2),"")</f>
        <v>0</v>
      </c>
      <c r="AD4446" s="25">
        <v>0.107</v>
      </c>
      <c r="AE4446" s="25">
        <v>2.7000000000000001E-3</v>
      </c>
      <c r="AF4446" s="25">
        <v>0</v>
      </c>
      <c r="AG4446" s="25" t="s">
        <v>22</v>
      </c>
      <c r="AH4446" s="25">
        <v>0</v>
      </c>
      <c r="AI4446" s="25">
        <v>0</v>
      </c>
      <c r="AJ4446" s="25" t="s">
        <v>20</v>
      </c>
      <c r="AK4446" s="42" t="s">
        <v>19</v>
      </c>
      <c r="AL4446" s="25" t="s">
        <v>20</v>
      </c>
      <c r="AM4446" s="25">
        <v>18</v>
      </c>
      <c r="AN4446" s="25"/>
      <c r="AO4446" s="25"/>
      <c r="AP4446" s="25"/>
      <c r="AQ4446" s="25"/>
      <c r="AR4446" s="94"/>
      <c r="AS4446" s="157" t="s">
        <v>22</v>
      </c>
      <c r="AT4446" s="93">
        <v>42551</v>
      </c>
      <c r="AU4446" s="92" t="s">
        <v>22</v>
      </c>
      <c r="AV4446" s="91" t="s">
        <v>48</v>
      </c>
      <c r="AW4446" s="92" t="s">
        <v>48</v>
      </c>
      <c r="AX4446" s="92" t="s">
        <v>48</v>
      </c>
      <c r="AY4446" s="91" t="s">
        <v>152</v>
      </c>
      <c r="AZ4446" s="23"/>
      <c r="BA4446" s="25">
        <v>0</v>
      </c>
      <c r="BB4446" t="s">
        <v>48</v>
      </c>
      <c r="BC4446" t="e">
        <v>#N/A</v>
      </c>
      <c r="BD4446" t="e">
        <f>IF(Z4446=BC4446,"OK")</f>
        <v>#N/A</v>
      </c>
      <c r="BE4446">
        <v>0.107</v>
      </c>
      <c r="BF4446">
        <v>2.7000000000000001E-3</v>
      </c>
      <c r="BG4446">
        <v>0</v>
      </c>
      <c r="BH4446">
        <v>0</v>
      </c>
      <c r="BI4446">
        <v>0</v>
      </c>
      <c r="BJ4446">
        <v>0</v>
      </c>
      <c r="BK4446">
        <v>0</v>
      </c>
      <c r="BN4446" s="183"/>
    </row>
    <row r="4447" spans="1:66" ht="38.25" x14ac:dyDescent="0.25">
      <c r="A4447" s="1"/>
      <c r="B4447" s="94">
        <v>4434</v>
      </c>
      <c r="C4447" s="43">
        <v>1053727</v>
      </c>
      <c r="D4447" s="25"/>
      <c r="E4447" s="27" t="s">
        <v>1014</v>
      </c>
      <c r="F4447" s="151" t="s">
        <v>21</v>
      </c>
      <c r="G4447" s="25"/>
      <c r="H4447" s="46" t="str">
        <f>IFERROR(IFERROR(IF(SEARCH("Usystems",$E4447)&gt;0,"Usystems"),IF(SEARCH("RIIFO",$E4447)&gt;0,"RIIFO","Uponor")),"Uponor")</f>
        <v>Uponor</v>
      </c>
      <c r="I4447" s="25" t="str">
        <f>IFERROR(MID($D4447,1,7)+0,"")</f>
        <v/>
      </c>
      <c r="J4447" s="25" t="str">
        <f>IFERROR(MID($D4447,10,7)+0,"")</f>
        <v/>
      </c>
      <c r="K4447" s="25" t="str">
        <f>IFERROR(MID($D4447,19,7)+0,"")</f>
        <v/>
      </c>
      <c r="L4447" s="25" t="str">
        <f>IFERROR(MID($D4447,28,7)+0,"")</f>
        <v/>
      </c>
      <c r="M4447" s="25" t="str">
        <f>IF(IFERROR(MID($Q4447,1,7)+0,"")&lt;1130000,IF(INDEX(C:C,MATCH(LEFT(Q4447,7)+0,I:I,0))&lt;1130000,"",INDEX(C:C,MATCH(LEFT(Q4447,7)+0,I:I,0))),IFERROR(MID($Q4447,1,7)+0,""))</f>
        <v/>
      </c>
      <c r="N4447" s="25" t="str">
        <f>IF(IFERROR(MID($Q4447,10,7)+0,"")&lt;1130000,"",IFERROR(MID($Q4447,10,7)+0,""))</f>
        <v/>
      </c>
      <c r="O4447" s="25" t="str">
        <f>IF(IFERROR(MID($Q4447,19,7)+0,"")&lt;1130000,"",IFERROR(MID($Q4447,19,7)+0,""))</f>
        <v/>
      </c>
      <c r="P4447" s="25" t="str">
        <f>IF(M4447="","",IF(N4447="",M4447,M4447&amp;", "&amp;N4447))</f>
        <v/>
      </c>
      <c r="Q4447" s="25"/>
      <c r="R4447" s="25"/>
      <c r="S4447" s="35" t="s">
        <v>110</v>
      </c>
      <c r="T4447" s="25" t="s">
        <v>36</v>
      </c>
      <c r="U4447" s="185">
        <v>797</v>
      </c>
      <c r="V4447" s="188">
        <v>797</v>
      </c>
      <c r="W4447" s="189">
        <v>797</v>
      </c>
      <c r="X4447" s="31">
        <v>797</v>
      </c>
      <c r="Y4447" s="90">
        <f>IFERROR(ROUND(X4447/W4447-1,2),"")</f>
        <v>0</v>
      </c>
      <c r="Z4447" s="31">
        <f>IF(OR(S4447="VLD MLC components",S4447="VLD MLC pipes",S4447="VLD PEX components",S4447="VLD PEX pipes",S4447="VLD PHC components",S4447="VLD PHC pipes",S4447="Controls VLD"),"По запросу",X4447)</f>
        <v>797</v>
      </c>
      <c r="AA4447" s="63">
        <f>ROUND(X4447/1.2,3)</f>
        <v>664.16700000000003</v>
      </c>
      <c r="AB4447" s="23">
        <v>664.16700000000003</v>
      </c>
      <c r="AC4447" s="190">
        <f>IFERROR(ROUND(AA4447/AB4447-1,2),"")</f>
        <v>0</v>
      </c>
      <c r="AD4447" s="25">
        <v>0.34499999999999997</v>
      </c>
      <c r="AE4447" s="25">
        <v>1.0829999999999999E-2</v>
      </c>
      <c r="AF4447" s="25">
        <v>0</v>
      </c>
      <c r="AG4447" s="25" t="s">
        <v>22</v>
      </c>
      <c r="AH4447" s="25">
        <v>0</v>
      </c>
      <c r="AI4447" s="25">
        <v>0</v>
      </c>
      <c r="AJ4447" s="25" t="s">
        <v>20</v>
      </c>
      <c r="AK4447" s="42" t="s">
        <v>19</v>
      </c>
      <c r="AL4447" s="25" t="s">
        <v>20</v>
      </c>
      <c r="AM4447" s="25">
        <v>15</v>
      </c>
      <c r="AN4447" s="25"/>
      <c r="AO4447" s="25"/>
      <c r="AP4447" s="25"/>
      <c r="AQ4447" s="25"/>
      <c r="AR4447" s="94"/>
      <c r="AS4447" s="157" t="s">
        <v>22</v>
      </c>
      <c r="AT4447" s="93">
        <v>42551</v>
      </c>
      <c r="AU4447" s="92" t="s">
        <v>22</v>
      </c>
      <c r="AV4447" s="91" t="s">
        <v>48</v>
      </c>
      <c r="AW4447" s="92" t="s">
        <v>48</v>
      </c>
      <c r="AX4447" s="92" t="s">
        <v>48</v>
      </c>
      <c r="AY4447" s="91" t="s">
        <v>152</v>
      </c>
      <c r="AZ4447" s="23"/>
      <c r="BA4447" s="25">
        <v>0</v>
      </c>
      <c r="BB4447" t="s">
        <v>48</v>
      </c>
      <c r="BC4447" t="e">
        <v>#N/A</v>
      </c>
      <c r="BD4447" t="e">
        <f>IF(Z4447=BC4447,"OK")</f>
        <v>#N/A</v>
      </c>
      <c r="BE4447">
        <v>0.34499999999999997</v>
      </c>
      <c r="BF4447">
        <v>1.0829999999999999E-2</v>
      </c>
      <c r="BG4447">
        <v>0</v>
      </c>
      <c r="BH4447">
        <v>0</v>
      </c>
      <c r="BI4447">
        <v>0</v>
      </c>
      <c r="BJ4447">
        <v>0</v>
      </c>
      <c r="BK4447">
        <v>0</v>
      </c>
      <c r="BN4447" s="183"/>
    </row>
    <row r="4448" spans="1:66" ht="25.5" x14ac:dyDescent="0.25">
      <c r="A4448" s="1"/>
      <c r="B4448" s="94">
        <v>4435</v>
      </c>
      <c r="C4448" s="43">
        <v>1057721</v>
      </c>
      <c r="D4448" s="25"/>
      <c r="E4448" s="27" t="s">
        <v>1013</v>
      </c>
      <c r="F4448" s="151" t="s">
        <v>21</v>
      </c>
      <c r="G4448" s="41" t="s">
        <v>585</v>
      </c>
      <c r="H4448" s="46" t="str">
        <f>IFERROR(IFERROR(IF(SEARCH("Usystems",$E4448)&gt;0,"Usystems"),IF(SEARCH("RIIFO",$E4448)&gt;0,"RIIFO","Uponor")),"Uponor")</f>
        <v>Uponor</v>
      </c>
      <c r="I4448" s="25" t="str">
        <f>IFERROR(MID($D4448,1,7)+0,"")</f>
        <v/>
      </c>
      <c r="J4448" s="25" t="str">
        <f>IFERROR(MID($D4448,10,7)+0,"")</f>
        <v/>
      </c>
      <c r="K4448" s="25" t="str">
        <f>IFERROR(MID($D4448,19,7)+0,"")</f>
        <v/>
      </c>
      <c r="L4448" s="25" t="str">
        <f>IFERROR(MID($D4448,28,7)+0,"")</f>
        <v/>
      </c>
      <c r="M4448" s="25" t="str">
        <f>IF(IFERROR(MID($Q4448,1,7)+0,"")&lt;1130000,IF(INDEX(C:C,MATCH(LEFT(Q4448,7)+0,I:I,0))&lt;1130000,"",INDEX(C:C,MATCH(LEFT(Q4448,7)+0,I:I,0))),IFERROR(MID($Q4448,1,7)+0,""))</f>
        <v/>
      </c>
      <c r="N4448" s="25" t="str">
        <f>IF(IFERROR(MID($Q4448,10,7)+0,"")&lt;1130000,"",IFERROR(MID($Q4448,10,7)+0,""))</f>
        <v/>
      </c>
      <c r="O4448" s="25" t="str">
        <f>IF(IFERROR(MID($Q4448,19,7)+0,"")&lt;1130000,"",IFERROR(MID($Q4448,19,7)+0,""))</f>
        <v/>
      </c>
      <c r="P4448" s="25" t="str">
        <f>IF(M4448="","",IF(N4448="",M4448,M4448&amp;", "&amp;N4448))</f>
        <v/>
      </c>
      <c r="Q4448" s="25"/>
      <c r="R4448" s="25"/>
      <c r="S4448" s="35" t="s">
        <v>110</v>
      </c>
      <c r="T4448" s="25" t="s">
        <v>36</v>
      </c>
      <c r="U4448" s="185">
        <v>1073</v>
      </c>
      <c r="V4448" s="188">
        <v>1073</v>
      </c>
      <c r="W4448" s="189">
        <v>1073</v>
      </c>
      <c r="X4448" s="31">
        <v>1073</v>
      </c>
      <c r="Y4448" s="90">
        <f>IFERROR(ROUND(X4448/W4448-1,2),"")</f>
        <v>0</v>
      </c>
      <c r="Z4448" s="31">
        <f>IF(OR(S4448="VLD MLC components",S4448="VLD MLC pipes",S4448="VLD PEX components",S4448="VLD PEX pipes",S4448="VLD PHC components",S4448="VLD PHC pipes",S4448="Controls VLD"),"По запросу",X4448)</f>
        <v>1073</v>
      </c>
      <c r="AA4448" s="63">
        <f>ROUND(X4448/1.2,3)</f>
        <v>894.16700000000003</v>
      </c>
      <c r="AB4448" s="23">
        <v>894.16700000000003</v>
      </c>
      <c r="AC4448" s="190">
        <f>IFERROR(ROUND(AA4448/AB4448-1,2),"")</f>
        <v>0</v>
      </c>
      <c r="AD4448" s="25">
        <v>0.34100000000000003</v>
      </c>
      <c r="AE4448" s="25">
        <v>2.7000000000000001E-3</v>
      </c>
      <c r="AF4448" s="25">
        <v>10</v>
      </c>
      <c r="AG4448" s="25">
        <v>10</v>
      </c>
      <c r="AH4448" s="25">
        <v>10</v>
      </c>
      <c r="AI4448" s="25">
        <v>10</v>
      </c>
      <c r="AJ4448" s="25" t="s">
        <v>20</v>
      </c>
      <c r="AK4448" s="22" t="s">
        <v>20</v>
      </c>
      <c r="AL4448" s="25" t="s">
        <v>20</v>
      </c>
      <c r="AM4448" s="25">
        <v>10</v>
      </c>
      <c r="AN4448" s="25"/>
      <c r="AO4448" s="25"/>
      <c r="AP4448" s="25"/>
      <c r="AQ4448" s="25"/>
      <c r="AR4448" s="94"/>
      <c r="AS4448" s="157">
        <v>9</v>
      </c>
      <c r="AT4448" s="93">
        <v>42551</v>
      </c>
      <c r="AU4448" s="92" t="s">
        <v>22</v>
      </c>
      <c r="AV4448" s="91" t="s">
        <v>152</v>
      </c>
      <c r="AW4448" s="92" t="s">
        <v>152</v>
      </c>
      <c r="AX4448" s="92" t="s">
        <v>48</v>
      </c>
      <c r="AY4448" s="91" t="s">
        <v>152</v>
      </c>
      <c r="AZ4448" s="23"/>
      <c r="BA4448" s="25" t="s">
        <v>1012</v>
      </c>
      <c r="BB4448" t="s">
        <v>25</v>
      </c>
      <c r="BC4448">
        <v>1073</v>
      </c>
      <c r="BD4448" t="str">
        <f>IF(Z4448=BC4448,"OK")</f>
        <v>OK</v>
      </c>
      <c r="BE4448">
        <v>0.34100000000000003</v>
      </c>
      <c r="BF4448">
        <v>2.7000000000000001E-3</v>
      </c>
      <c r="BG4448">
        <v>0</v>
      </c>
      <c r="BH4448">
        <v>0</v>
      </c>
      <c r="BI4448">
        <v>0</v>
      </c>
      <c r="BJ4448">
        <v>0</v>
      </c>
      <c r="BK4448">
        <v>0</v>
      </c>
      <c r="BN4448" s="183"/>
    </row>
    <row r="4449" spans="1:66" ht="25.5" x14ac:dyDescent="0.25">
      <c r="A4449" s="1"/>
      <c r="B4449" s="94">
        <v>4436</v>
      </c>
      <c r="C4449" s="43">
        <v>1051271</v>
      </c>
      <c r="D4449" s="25"/>
      <c r="E4449" s="27" t="s">
        <v>1011</v>
      </c>
      <c r="F4449" s="151" t="s">
        <v>21</v>
      </c>
      <c r="G4449" s="25"/>
      <c r="H4449" s="46" t="str">
        <f>IFERROR(IFERROR(IF(SEARCH("Usystems",$E4449)&gt;0,"Usystems"),IF(SEARCH("RIIFO",$E4449)&gt;0,"RIIFO","Uponor")),"Uponor")</f>
        <v>Uponor</v>
      </c>
      <c r="I4449" s="25" t="str">
        <f>IFERROR(MID($D4449,1,7)+0,"")</f>
        <v/>
      </c>
      <c r="J4449" s="25" t="str">
        <f>IFERROR(MID($D4449,10,7)+0,"")</f>
        <v/>
      </c>
      <c r="K4449" s="25" t="str">
        <f>IFERROR(MID($D4449,19,7)+0,"")</f>
        <v/>
      </c>
      <c r="L4449" s="25" t="str">
        <f>IFERROR(MID($D4449,28,7)+0,"")</f>
        <v/>
      </c>
      <c r="M4449" s="25" t="str">
        <f>IF(IFERROR(MID($Q4449,1,7)+0,"")&lt;1130000,IF(INDEX(C:C,MATCH(LEFT(Q4449,7)+0,I:I,0))&lt;1130000,"",INDEX(C:C,MATCH(LEFT(Q4449,7)+0,I:I,0))),IFERROR(MID($Q4449,1,7)+0,""))</f>
        <v/>
      </c>
      <c r="N4449" s="25" t="str">
        <f>IF(IFERROR(MID($Q4449,10,7)+0,"")&lt;1130000,"",IFERROR(MID($Q4449,10,7)+0,""))</f>
        <v/>
      </c>
      <c r="O4449" s="25" t="str">
        <f>IF(IFERROR(MID($Q4449,19,7)+0,"")&lt;1130000,"",IFERROR(MID($Q4449,19,7)+0,""))</f>
        <v/>
      </c>
      <c r="P4449" s="25" t="str">
        <f>IF(M4449="","",IF(N4449="",M4449,M4449&amp;", "&amp;N4449))</f>
        <v/>
      </c>
      <c r="Q4449" s="25"/>
      <c r="R4449" s="25"/>
      <c r="S4449" s="35" t="s">
        <v>110</v>
      </c>
      <c r="T4449" s="25" t="s">
        <v>36</v>
      </c>
      <c r="U4449" s="185">
        <v>564</v>
      </c>
      <c r="V4449" s="188">
        <v>564</v>
      </c>
      <c r="W4449" s="189">
        <v>564</v>
      </c>
      <c r="X4449" s="31">
        <v>564</v>
      </c>
      <c r="Y4449" s="90">
        <f>IFERROR(ROUND(X4449/W4449-1,2),"")</f>
        <v>0</v>
      </c>
      <c r="Z4449" s="31">
        <f>IF(OR(S4449="VLD MLC components",S4449="VLD MLC pipes",S4449="VLD PEX components",S4449="VLD PEX pipes",S4449="VLD PHC components",S4449="VLD PHC pipes",S4449="Controls VLD"),"По запросу",X4449)</f>
        <v>564</v>
      </c>
      <c r="AA4449" s="63">
        <f>ROUND(X4449/1.2,3)</f>
        <v>470</v>
      </c>
      <c r="AB4449" s="23">
        <v>470</v>
      </c>
      <c r="AC4449" s="190">
        <f>IFERROR(ROUND(AA4449/AB4449-1,2),"")</f>
        <v>0</v>
      </c>
      <c r="AD4449" s="25">
        <v>5.8999999999999997E-2</v>
      </c>
      <c r="AE4449" s="25">
        <v>2.0300000000000001E-3</v>
      </c>
      <c r="AF4449" s="25">
        <v>0</v>
      </c>
      <c r="AG4449" s="25" t="s">
        <v>22</v>
      </c>
      <c r="AH4449" s="25">
        <v>0</v>
      </c>
      <c r="AI4449" s="25">
        <v>0</v>
      </c>
      <c r="AJ4449" s="25" t="s">
        <v>20</v>
      </c>
      <c r="AK4449" s="42" t="s">
        <v>19</v>
      </c>
      <c r="AL4449" s="25" t="s">
        <v>20</v>
      </c>
      <c r="AM4449" s="25">
        <v>1</v>
      </c>
      <c r="AN4449" s="25"/>
      <c r="AO4449" s="25"/>
      <c r="AP4449" s="25"/>
      <c r="AQ4449" s="25"/>
      <c r="AR4449" s="94"/>
      <c r="AS4449" s="157" t="s">
        <v>22</v>
      </c>
      <c r="AT4449" s="93" t="s">
        <v>22</v>
      </c>
      <c r="AU4449" s="92" t="s">
        <v>22</v>
      </c>
      <c r="AV4449" s="91" t="s">
        <v>48</v>
      </c>
      <c r="AW4449" s="92" t="s">
        <v>48</v>
      </c>
      <c r="AX4449" s="92" t="s">
        <v>48</v>
      </c>
      <c r="AY4449" s="91" t="s">
        <v>152</v>
      </c>
      <c r="AZ4449" s="23"/>
      <c r="BA4449" s="25">
        <v>0</v>
      </c>
      <c r="BB4449" t="s">
        <v>48</v>
      </c>
      <c r="BC4449" t="e">
        <v>#N/A</v>
      </c>
      <c r="BD4449" t="e">
        <f>IF(Z4449=BC4449,"OK")</f>
        <v>#N/A</v>
      </c>
      <c r="BE4449">
        <v>5.8999999999999997E-2</v>
      </c>
      <c r="BF4449">
        <v>2.0300000000000001E-3</v>
      </c>
      <c r="BG4449">
        <v>0</v>
      </c>
      <c r="BH4449">
        <v>0</v>
      </c>
      <c r="BI4449">
        <v>0</v>
      </c>
      <c r="BJ4449">
        <v>0</v>
      </c>
      <c r="BK4449">
        <v>0</v>
      </c>
      <c r="BN4449" s="183"/>
    </row>
    <row r="4450" spans="1:66" ht="25.5" x14ac:dyDescent="0.25">
      <c r="A4450" s="1"/>
      <c r="B4450" s="94">
        <v>4437</v>
      </c>
      <c r="C4450" s="43">
        <v>1051272</v>
      </c>
      <c r="D4450" s="25"/>
      <c r="E4450" s="27" t="s">
        <v>1010</v>
      </c>
      <c r="F4450" s="151" t="s">
        <v>21</v>
      </c>
      <c r="G4450" s="25"/>
      <c r="H4450" s="46" t="str">
        <f>IFERROR(IFERROR(IF(SEARCH("Usystems",$E4450)&gt;0,"Usystems"),IF(SEARCH("RIIFO",$E4450)&gt;0,"RIIFO","Uponor")),"Uponor")</f>
        <v>Uponor</v>
      </c>
      <c r="I4450" s="25" t="str">
        <f>IFERROR(MID($D4450,1,7)+0,"")</f>
        <v/>
      </c>
      <c r="J4450" s="25" t="str">
        <f>IFERROR(MID($D4450,10,7)+0,"")</f>
        <v/>
      </c>
      <c r="K4450" s="25" t="str">
        <f>IFERROR(MID($D4450,19,7)+0,"")</f>
        <v/>
      </c>
      <c r="L4450" s="25" t="str">
        <f>IFERROR(MID($D4450,28,7)+0,"")</f>
        <v/>
      </c>
      <c r="M4450" s="25" t="str">
        <f>IF(IFERROR(MID($Q4450,1,7)+0,"")&lt;1130000,IF(INDEX(C:C,MATCH(LEFT(Q4450,7)+0,I:I,0))&lt;1130000,"",INDEX(C:C,MATCH(LEFT(Q4450,7)+0,I:I,0))),IFERROR(MID($Q4450,1,7)+0,""))</f>
        <v/>
      </c>
      <c r="N4450" s="25" t="str">
        <f>IF(IFERROR(MID($Q4450,10,7)+0,"")&lt;1130000,"",IFERROR(MID($Q4450,10,7)+0,""))</f>
        <v/>
      </c>
      <c r="O4450" s="25" t="str">
        <f>IF(IFERROR(MID($Q4450,19,7)+0,"")&lt;1130000,"",IFERROR(MID($Q4450,19,7)+0,""))</f>
        <v/>
      </c>
      <c r="P4450" s="25" t="str">
        <f>IF(M4450="","",IF(N4450="",M4450,M4450&amp;", "&amp;N4450))</f>
        <v/>
      </c>
      <c r="Q4450" s="25"/>
      <c r="R4450" s="25"/>
      <c r="S4450" s="35" t="s">
        <v>110</v>
      </c>
      <c r="T4450" s="25" t="s">
        <v>36</v>
      </c>
      <c r="U4450" s="185">
        <v>312.73</v>
      </c>
      <c r="V4450" s="188">
        <v>312.73</v>
      </c>
      <c r="W4450" s="189">
        <v>312.73</v>
      </c>
      <c r="X4450" s="31">
        <v>312.73</v>
      </c>
      <c r="Y4450" s="90">
        <f>IFERROR(ROUND(X4450/W4450-1,2),"")</f>
        <v>0</v>
      </c>
      <c r="Z4450" s="31">
        <f>IF(OR(S4450="VLD MLC components",S4450="VLD MLC pipes",S4450="VLD PEX components",S4450="VLD PEX pipes",S4450="VLD PHC components",S4450="VLD PHC pipes",S4450="Controls VLD"),"По запросу",X4450)</f>
        <v>312.73</v>
      </c>
      <c r="AA4450" s="63">
        <f>ROUND(X4450/1.2,3)</f>
        <v>260.608</v>
      </c>
      <c r="AB4450" s="23">
        <v>260.608</v>
      </c>
      <c r="AC4450" s="190">
        <f>IFERROR(ROUND(AA4450/AB4450-1,2),"")</f>
        <v>0</v>
      </c>
      <c r="AD4450" s="25">
        <v>5.5E-2</v>
      </c>
      <c r="AE4450" s="25">
        <v>1.3500000000000001E-3</v>
      </c>
      <c r="AF4450" s="25">
        <v>0</v>
      </c>
      <c r="AG4450" s="25" t="s">
        <v>22</v>
      </c>
      <c r="AH4450" s="25">
        <v>0</v>
      </c>
      <c r="AI4450" s="25">
        <v>0</v>
      </c>
      <c r="AJ4450" s="25" t="s">
        <v>20</v>
      </c>
      <c r="AK4450" s="42" t="s">
        <v>19</v>
      </c>
      <c r="AL4450" s="25" t="s">
        <v>20</v>
      </c>
      <c r="AM4450" s="25">
        <v>1</v>
      </c>
      <c r="AN4450" s="25"/>
      <c r="AO4450" s="25"/>
      <c r="AP4450" s="25"/>
      <c r="AQ4450" s="25"/>
      <c r="AR4450" s="94"/>
      <c r="AS4450" s="157" t="s">
        <v>22</v>
      </c>
      <c r="AT4450" s="93" t="s">
        <v>22</v>
      </c>
      <c r="AU4450" s="92" t="s">
        <v>22</v>
      </c>
      <c r="AV4450" s="91" t="s">
        <v>48</v>
      </c>
      <c r="AW4450" s="92" t="s">
        <v>48</v>
      </c>
      <c r="AX4450" s="92" t="s">
        <v>48</v>
      </c>
      <c r="AY4450" s="91" t="s">
        <v>152</v>
      </c>
      <c r="AZ4450" s="23"/>
      <c r="BA4450" s="25">
        <v>0</v>
      </c>
      <c r="BB4450" t="s">
        <v>48</v>
      </c>
      <c r="BC4450" t="e">
        <v>#N/A</v>
      </c>
      <c r="BD4450" t="e">
        <f>IF(Z4450=BC4450,"OK")</f>
        <v>#N/A</v>
      </c>
      <c r="BE4450">
        <v>5.5E-2</v>
      </c>
      <c r="BF4450">
        <v>1.3500000000000001E-3</v>
      </c>
      <c r="BG4450">
        <v>0</v>
      </c>
      <c r="BH4450">
        <v>0</v>
      </c>
      <c r="BI4450">
        <v>0</v>
      </c>
      <c r="BJ4450">
        <v>0</v>
      </c>
      <c r="BK4450">
        <v>0</v>
      </c>
      <c r="BN4450" s="183"/>
    </row>
    <row r="4451" spans="1:66" ht="25.5" x14ac:dyDescent="0.25">
      <c r="A4451" s="1"/>
      <c r="B4451" s="94">
        <v>4438</v>
      </c>
      <c r="C4451" s="43">
        <v>1051270</v>
      </c>
      <c r="D4451" s="25"/>
      <c r="E4451" s="27" t="s">
        <v>1009</v>
      </c>
      <c r="F4451" s="151" t="s">
        <v>21</v>
      </c>
      <c r="G4451" s="25"/>
      <c r="H4451" s="46" t="str">
        <f>IFERROR(IFERROR(IF(SEARCH("Usystems",$E4451)&gt;0,"Usystems"),IF(SEARCH("RIIFO",$E4451)&gt;0,"RIIFO","Uponor")),"Uponor")</f>
        <v>Uponor</v>
      </c>
      <c r="I4451" s="25" t="str">
        <f>IFERROR(MID($D4451,1,7)+0,"")</f>
        <v/>
      </c>
      <c r="J4451" s="25" t="str">
        <f>IFERROR(MID($D4451,10,7)+0,"")</f>
        <v/>
      </c>
      <c r="K4451" s="25" t="str">
        <f>IFERROR(MID($D4451,19,7)+0,"")</f>
        <v/>
      </c>
      <c r="L4451" s="25" t="str">
        <f>IFERROR(MID($D4451,28,7)+0,"")</f>
        <v/>
      </c>
      <c r="M4451" s="25" t="str">
        <f>IF(IFERROR(MID($Q4451,1,7)+0,"")&lt;1130000,IF(INDEX(C:C,MATCH(LEFT(Q4451,7)+0,I:I,0))&lt;1130000,"",INDEX(C:C,MATCH(LEFT(Q4451,7)+0,I:I,0))),IFERROR(MID($Q4451,1,7)+0,""))</f>
        <v/>
      </c>
      <c r="N4451" s="25" t="str">
        <f>IF(IFERROR(MID($Q4451,10,7)+0,"")&lt;1130000,"",IFERROR(MID($Q4451,10,7)+0,""))</f>
        <v/>
      </c>
      <c r="O4451" s="25" t="str">
        <f>IF(IFERROR(MID($Q4451,19,7)+0,"")&lt;1130000,"",IFERROR(MID($Q4451,19,7)+0,""))</f>
        <v/>
      </c>
      <c r="P4451" s="25" t="str">
        <f>IF(M4451="","",IF(N4451="",M4451,M4451&amp;", "&amp;N4451))</f>
        <v/>
      </c>
      <c r="Q4451" s="25"/>
      <c r="R4451" s="25"/>
      <c r="S4451" s="35" t="s">
        <v>110</v>
      </c>
      <c r="T4451" s="25" t="s">
        <v>36</v>
      </c>
      <c r="U4451" s="185">
        <v>1886</v>
      </c>
      <c r="V4451" s="188">
        <v>1886</v>
      </c>
      <c r="W4451" s="189">
        <v>1886</v>
      </c>
      <c r="X4451" s="31">
        <v>1886</v>
      </c>
      <c r="Y4451" s="90">
        <f>IFERROR(ROUND(X4451/W4451-1,2),"")</f>
        <v>0</v>
      </c>
      <c r="Z4451" s="31">
        <f>IF(OR(S4451="VLD MLC components",S4451="VLD MLC pipes",S4451="VLD PEX components",S4451="VLD PEX pipes",S4451="VLD PHC components",S4451="VLD PHC pipes",S4451="Controls VLD"),"По запросу",X4451)</f>
        <v>1886</v>
      </c>
      <c r="AA4451" s="63">
        <f>ROUND(X4451/1.2,3)</f>
        <v>1571.6669999999999</v>
      </c>
      <c r="AB4451" s="23">
        <v>1571.6669999999999</v>
      </c>
      <c r="AC4451" s="190">
        <f>IFERROR(ROUND(AA4451/AB4451-1,2),"")</f>
        <v>0</v>
      </c>
      <c r="AD4451" s="25">
        <v>0.38</v>
      </c>
      <c r="AE4451" s="25">
        <v>1.0829999999999999E-2</v>
      </c>
      <c r="AF4451" s="25">
        <v>0</v>
      </c>
      <c r="AG4451" s="25" t="s">
        <v>22</v>
      </c>
      <c r="AH4451" s="25">
        <v>0</v>
      </c>
      <c r="AI4451" s="25">
        <v>0</v>
      </c>
      <c r="AJ4451" s="25" t="s">
        <v>20</v>
      </c>
      <c r="AK4451" s="42" t="s">
        <v>19</v>
      </c>
      <c r="AL4451" s="25" t="s">
        <v>20</v>
      </c>
      <c r="AM4451" s="25">
        <v>10</v>
      </c>
      <c r="AN4451" s="25"/>
      <c r="AO4451" s="25"/>
      <c r="AP4451" s="25"/>
      <c r="AQ4451" s="25"/>
      <c r="AR4451" s="94"/>
      <c r="AS4451" s="157" t="s">
        <v>22</v>
      </c>
      <c r="AT4451" s="93">
        <v>42551</v>
      </c>
      <c r="AU4451" s="92" t="s">
        <v>22</v>
      </c>
      <c r="AV4451" s="91" t="s">
        <v>48</v>
      </c>
      <c r="AW4451" s="92" t="s">
        <v>48</v>
      </c>
      <c r="AX4451" s="92" t="s">
        <v>48</v>
      </c>
      <c r="AY4451" s="91" t="s">
        <v>152</v>
      </c>
      <c r="AZ4451" s="23"/>
      <c r="BA4451" s="25">
        <v>0</v>
      </c>
      <c r="BB4451" t="s">
        <v>48</v>
      </c>
      <c r="BC4451" t="e">
        <v>#N/A</v>
      </c>
      <c r="BD4451" t="e">
        <f>IF(Z4451=BC4451,"OK")</f>
        <v>#N/A</v>
      </c>
      <c r="BE4451">
        <v>0.38</v>
      </c>
      <c r="BF4451">
        <v>1.0829999999999999E-2</v>
      </c>
      <c r="BG4451">
        <v>0</v>
      </c>
      <c r="BH4451">
        <v>0</v>
      </c>
      <c r="BI4451">
        <v>0</v>
      </c>
      <c r="BJ4451">
        <v>0</v>
      </c>
      <c r="BK4451">
        <v>0</v>
      </c>
      <c r="BN4451" s="183"/>
    </row>
    <row r="4452" spans="1:66" ht="25.5" x14ac:dyDescent="0.25">
      <c r="A4452" s="1"/>
      <c r="B4452" s="94">
        <v>4439</v>
      </c>
      <c r="C4452" s="43">
        <v>1051227</v>
      </c>
      <c r="D4452" s="25"/>
      <c r="E4452" s="27" t="s">
        <v>1008</v>
      </c>
      <c r="F4452" s="151" t="s">
        <v>21</v>
      </c>
      <c r="G4452" s="25"/>
      <c r="H4452" s="46" t="str">
        <f>IFERROR(IFERROR(IF(SEARCH("Usystems",$E4452)&gt;0,"Usystems"),IF(SEARCH("RIIFO",$E4452)&gt;0,"RIIFO","Uponor")),"Uponor")</f>
        <v>Uponor</v>
      </c>
      <c r="I4452" s="25" t="str">
        <f>IFERROR(MID($D4452,1,7)+0,"")</f>
        <v/>
      </c>
      <c r="J4452" s="25" t="str">
        <f>IFERROR(MID($D4452,10,7)+0,"")</f>
        <v/>
      </c>
      <c r="K4452" s="25" t="str">
        <f>IFERROR(MID($D4452,19,7)+0,"")</f>
        <v/>
      </c>
      <c r="L4452" s="25" t="str">
        <f>IFERROR(MID($D4452,28,7)+0,"")</f>
        <v/>
      </c>
      <c r="M4452" s="25" t="str">
        <f>IF(IFERROR(MID($Q4452,1,7)+0,"")&lt;1130000,IF(INDEX(C:C,MATCH(LEFT(Q4452,7)+0,I:I,0))&lt;1130000,"",INDEX(C:C,MATCH(LEFT(Q4452,7)+0,I:I,0))),IFERROR(MID($Q4452,1,7)+0,""))</f>
        <v/>
      </c>
      <c r="N4452" s="25" t="str">
        <f>IF(IFERROR(MID($Q4452,10,7)+0,"")&lt;1130000,"",IFERROR(MID($Q4452,10,7)+0,""))</f>
        <v/>
      </c>
      <c r="O4452" s="25" t="str">
        <f>IF(IFERROR(MID($Q4452,19,7)+0,"")&lt;1130000,"",IFERROR(MID($Q4452,19,7)+0,""))</f>
        <v/>
      </c>
      <c r="P4452" s="25" t="str">
        <f>IF(M4452="","",IF(N4452="",M4452,M4452&amp;", "&amp;N4452))</f>
        <v/>
      </c>
      <c r="Q4452" s="25"/>
      <c r="R4452" s="25"/>
      <c r="S4452" s="35" t="s">
        <v>110</v>
      </c>
      <c r="T4452" s="25" t="s">
        <v>36</v>
      </c>
      <c r="U4452" s="185">
        <v>566</v>
      </c>
      <c r="V4452" s="188">
        <v>566</v>
      </c>
      <c r="W4452" s="189">
        <v>566</v>
      </c>
      <c r="X4452" s="31">
        <v>566</v>
      </c>
      <c r="Y4452" s="90">
        <f>IFERROR(ROUND(X4452/W4452-1,2),"")</f>
        <v>0</v>
      </c>
      <c r="Z4452" s="31">
        <f>IF(OR(S4452="VLD MLC components",S4452="VLD MLC pipes",S4452="VLD PEX components",S4452="VLD PEX pipes",S4452="VLD PHC components",S4452="VLD PHC pipes",S4452="Controls VLD"),"По запросу",X4452)</f>
        <v>566</v>
      </c>
      <c r="AA4452" s="63">
        <f>ROUND(X4452/1.2,3)</f>
        <v>471.66699999999997</v>
      </c>
      <c r="AB4452" s="23">
        <v>471.66699999999997</v>
      </c>
      <c r="AC4452" s="190">
        <f>IFERROR(ROUND(AA4452/AB4452-1,2),"")</f>
        <v>0</v>
      </c>
      <c r="AD4452" s="25">
        <v>3.9E-2</v>
      </c>
      <c r="AE4452" s="25">
        <v>7.6999999999999996E-4</v>
      </c>
      <c r="AF4452" s="25">
        <v>0</v>
      </c>
      <c r="AG4452" s="25" t="s">
        <v>22</v>
      </c>
      <c r="AH4452" s="25">
        <v>0</v>
      </c>
      <c r="AI4452" s="25">
        <v>0</v>
      </c>
      <c r="AJ4452" s="25" t="s">
        <v>20</v>
      </c>
      <c r="AK4452" s="42" t="s">
        <v>19</v>
      </c>
      <c r="AL4452" s="25" t="s">
        <v>20</v>
      </c>
      <c r="AM4452" s="25">
        <v>1</v>
      </c>
      <c r="AN4452" s="25"/>
      <c r="AO4452" s="25"/>
      <c r="AP4452" s="25"/>
      <c r="AQ4452" s="25"/>
      <c r="AR4452" s="94"/>
      <c r="AS4452" s="157" t="s">
        <v>22</v>
      </c>
      <c r="AT4452" s="93">
        <v>42551</v>
      </c>
      <c r="AU4452" s="92" t="s">
        <v>22</v>
      </c>
      <c r="AV4452" s="91" t="s">
        <v>48</v>
      </c>
      <c r="AW4452" s="92" t="s">
        <v>48</v>
      </c>
      <c r="AX4452" s="92" t="s">
        <v>48</v>
      </c>
      <c r="AY4452" s="91" t="s">
        <v>152</v>
      </c>
      <c r="AZ4452" s="23"/>
      <c r="BA4452" s="25">
        <v>0</v>
      </c>
      <c r="BB4452" t="s">
        <v>48</v>
      </c>
      <c r="BC4452" t="e">
        <v>#N/A</v>
      </c>
      <c r="BD4452" t="e">
        <f>IF(Z4452=BC4452,"OK")</f>
        <v>#N/A</v>
      </c>
      <c r="BE4452">
        <v>3.9E-2</v>
      </c>
      <c r="BF4452">
        <v>7.6999999999999996E-4</v>
      </c>
      <c r="BG4452">
        <v>0</v>
      </c>
      <c r="BH4452">
        <v>0</v>
      </c>
      <c r="BI4452">
        <v>0</v>
      </c>
      <c r="BJ4452">
        <v>0</v>
      </c>
      <c r="BK4452">
        <v>0</v>
      </c>
      <c r="BN4452" s="183"/>
    </row>
    <row r="4453" spans="1:66" ht="25.5" x14ac:dyDescent="0.25">
      <c r="A4453" s="1"/>
      <c r="B4453" s="94">
        <v>4440</v>
      </c>
      <c r="C4453" s="43">
        <v>1051229</v>
      </c>
      <c r="D4453" s="25"/>
      <c r="E4453" s="27" t="s">
        <v>1007</v>
      </c>
      <c r="F4453" s="151" t="s">
        <v>21</v>
      </c>
      <c r="G4453" s="25"/>
      <c r="H4453" s="46" t="str">
        <f>IFERROR(IFERROR(IF(SEARCH("Usystems",$E4453)&gt;0,"Usystems"),IF(SEARCH("RIIFO",$E4453)&gt;0,"RIIFO","Uponor")),"Uponor")</f>
        <v>Uponor</v>
      </c>
      <c r="I4453" s="25" t="str">
        <f>IFERROR(MID($D4453,1,7)+0,"")</f>
        <v/>
      </c>
      <c r="J4453" s="25" t="str">
        <f>IFERROR(MID($D4453,10,7)+0,"")</f>
        <v/>
      </c>
      <c r="K4453" s="25" t="str">
        <f>IFERROR(MID($D4453,19,7)+0,"")</f>
        <v/>
      </c>
      <c r="L4453" s="25" t="str">
        <f>IFERROR(MID($D4453,28,7)+0,"")</f>
        <v/>
      </c>
      <c r="M4453" s="25" t="str">
        <f>IF(IFERROR(MID($Q4453,1,7)+0,"")&lt;1130000,IF(INDEX(C:C,MATCH(LEFT(Q4453,7)+0,I:I,0))&lt;1130000,"",INDEX(C:C,MATCH(LEFT(Q4453,7)+0,I:I,0))),IFERROR(MID($Q4453,1,7)+0,""))</f>
        <v/>
      </c>
      <c r="N4453" s="25" t="str">
        <f>IF(IFERROR(MID($Q4453,10,7)+0,"")&lt;1130000,"",IFERROR(MID($Q4453,10,7)+0,""))</f>
        <v/>
      </c>
      <c r="O4453" s="25" t="str">
        <f>IF(IFERROR(MID($Q4453,19,7)+0,"")&lt;1130000,"",IFERROR(MID($Q4453,19,7)+0,""))</f>
        <v/>
      </c>
      <c r="P4453" s="25" t="str">
        <f>IF(M4453="","",IF(N4453="",M4453,M4453&amp;", "&amp;N4453))</f>
        <v/>
      </c>
      <c r="Q4453" s="25"/>
      <c r="R4453" s="25"/>
      <c r="S4453" s="35" t="s">
        <v>110</v>
      </c>
      <c r="T4453" s="25" t="s">
        <v>36</v>
      </c>
      <c r="U4453" s="185">
        <v>464.34</v>
      </c>
      <c r="V4453" s="188">
        <v>464.34</v>
      </c>
      <c r="W4453" s="189">
        <v>464.34</v>
      </c>
      <c r="X4453" s="31">
        <v>464.34</v>
      </c>
      <c r="Y4453" s="90">
        <f>IFERROR(ROUND(X4453/W4453-1,2),"")</f>
        <v>0</v>
      </c>
      <c r="Z4453" s="31">
        <f>IF(OR(S4453="VLD MLC components",S4453="VLD MLC pipes",S4453="VLD PEX components",S4453="VLD PEX pipes",S4453="VLD PHC components",S4453="VLD PHC pipes",S4453="Controls VLD"),"По запросу",X4453)</f>
        <v>464.34</v>
      </c>
      <c r="AA4453" s="63">
        <f>ROUND(X4453/1.2,3)</f>
        <v>386.95</v>
      </c>
      <c r="AB4453" s="23">
        <v>386.95</v>
      </c>
      <c r="AC4453" s="190">
        <f>IFERROR(ROUND(AA4453/AB4453-1,2),"")</f>
        <v>0</v>
      </c>
      <c r="AD4453" s="25">
        <v>7.2999999999999995E-2</v>
      </c>
      <c r="AE4453" s="25">
        <v>2.7000000000000001E-3</v>
      </c>
      <c r="AF4453" s="25">
        <v>0</v>
      </c>
      <c r="AG4453" s="25" t="s">
        <v>22</v>
      </c>
      <c r="AH4453" s="25">
        <v>0</v>
      </c>
      <c r="AI4453" s="25">
        <v>0</v>
      </c>
      <c r="AJ4453" s="25" t="s">
        <v>20</v>
      </c>
      <c r="AK4453" s="42" t="s">
        <v>19</v>
      </c>
      <c r="AL4453" s="25" t="s">
        <v>20</v>
      </c>
      <c r="AM4453" s="25">
        <v>10</v>
      </c>
      <c r="AN4453" s="25"/>
      <c r="AO4453" s="25"/>
      <c r="AP4453" s="25"/>
      <c r="AQ4453" s="25"/>
      <c r="AR4453" s="94"/>
      <c r="AS4453" s="157" t="s">
        <v>22</v>
      </c>
      <c r="AT4453" s="93">
        <v>42551</v>
      </c>
      <c r="AU4453" s="92" t="s">
        <v>22</v>
      </c>
      <c r="AV4453" s="91" t="s">
        <v>48</v>
      </c>
      <c r="AW4453" s="92" t="s">
        <v>48</v>
      </c>
      <c r="AX4453" s="92" t="s">
        <v>48</v>
      </c>
      <c r="AY4453" s="91" t="s">
        <v>152</v>
      </c>
      <c r="AZ4453" s="23"/>
      <c r="BA4453" s="25">
        <v>0</v>
      </c>
      <c r="BB4453" t="s">
        <v>48</v>
      </c>
      <c r="BC4453" t="e">
        <v>#N/A</v>
      </c>
      <c r="BD4453" t="e">
        <f>IF(Z4453=BC4453,"OK")</f>
        <v>#N/A</v>
      </c>
      <c r="BE4453">
        <v>7.2999999999999995E-2</v>
      </c>
      <c r="BF4453">
        <v>2.7000000000000001E-3</v>
      </c>
      <c r="BG4453">
        <v>0</v>
      </c>
      <c r="BH4453">
        <v>0</v>
      </c>
      <c r="BI4453">
        <v>0</v>
      </c>
      <c r="BJ4453">
        <v>0</v>
      </c>
      <c r="BK4453">
        <v>0</v>
      </c>
      <c r="BN4453" s="183"/>
    </row>
    <row r="4454" spans="1:66" ht="25.5" x14ac:dyDescent="0.25">
      <c r="A4454" s="1"/>
      <c r="B4454" s="94">
        <v>4441</v>
      </c>
      <c r="C4454" s="43">
        <v>1051230</v>
      </c>
      <c r="D4454" s="25"/>
      <c r="E4454" s="27" t="s">
        <v>1006</v>
      </c>
      <c r="F4454" s="151" t="s">
        <v>21</v>
      </c>
      <c r="G4454" s="25"/>
      <c r="H4454" s="46" t="str">
        <f>IFERROR(IFERROR(IF(SEARCH("Usystems",$E4454)&gt;0,"Usystems"),IF(SEARCH("RIIFO",$E4454)&gt;0,"RIIFO","Uponor")),"Uponor")</f>
        <v>Uponor</v>
      </c>
      <c r="I4454" s="25" t="str">
        <f>IFERROR(MID($D4454,1,7)+0,"")</f>
        <v/>
      </c>
      <c r="J4454" s="25" t="str">
        <f>IFERROR(MID($D4454,10,7)+0,"")</f>
        <v/>
      </c>
      <c r="K4454" s="25" t="str">
        <f>IFERROR(MID($D4454,19,7)+0,"")</f>
        <v/>
      </c>
      <c r="L4454" s="25" t="str">
        <f>IFERROR(MID($D4454,28,7)+0,"")</f>
        <v/>
      </c>
      <c r="M4454" s="25" t="str">
        <f>IF(IFERROR(MID($Q4454,1,7)+0,"")&lt;1130000,IF(INDEX(C:C,MATCH(LEFT(Q4454,7)+0,I:I,0))&lt;1130000,"",INDEX(C:C,MATCH(LEFT(Q4454,7)+0,I:I,0))),IFERROR(MID($Q4454,1,7)+0,""))</f>
        <v/>
      </c>
      <c r="N4454" s="25" t="str">
        <f>IF(IFERROR(MID($Q4454,10,7)+0,"")&lt;1130000,"",IFERROR(MID($Q4454,10,7)+0,""))</f>
        <v/>
      </c>
      <c r="O4454" s="25" t="str">
        <f>IF(IFERROR(MID($Q4454,19,7)+0,"")&lt;1130000,"",IFERROR(MID($Q4454,19,7)+0,""))</f>
        <v/>
      </c>
      <c r="P4454" s="25" t="str">
        <f>IF(M4454="","",IF(N4454="",M4454,M4454&amp;", "&amp;N4454))</f>
        <v/>
      </c>
      <c r="Q4454" s="25"/>
      <c r="R4454" s="25"/>
      <c r="S4454" s="35" t="s">
        <v>110</v>
      </c>
      <c r="T4454" s="25" t="s">
        <v>36</v>
      </c>
      <c r="U4454" s="185">
        <v>732</v>
      </c>
      <c r="V4454" s="188">
        <v>732</v>
      </c>
      <c r="W4454" s="189">
        <v>732</v>
      </c>
      <c r="X4454" s="31">
        <v>732</v>
      </c>
      <c r="Y4454" s="90">
        <f>IFERROR(ROUND(X4454/W4454-1,2),"")</f>
        <v>0</v>
      </c>
      <c r="Z4454" s="31">
        <f>IF(OR(S4454="VLD MLC components",S4454="VLD MLC pipes",S4454="VLD PEX components",S4454="VLD PEX pipes",S4454="VLD PHC components",S4454="VLD PHC pipes",S4454="Controls VLD"),"По запросу",X4454)</f>
        <v>732</v>
      </c>
      <c r="AA4454" s="63">
        <f>ROUND(X4454/1.2,3)</f>
        <v>610</v>
      </c>
      <c r="AB4454" s="23">
        <v>610</v>
      </c>
      <c r="AC4454" s="190">
        <f>IFERROR(ROUND(AA4454/AB4454-1,2),"")</f>
        <v>0</v>
      </c>
      <c r="AD4454" s="25">
        <v>0.12</v>
      </c>
      <c r="AE4454" s="25">
        <v>3.6099999999999999E-3</v>
      </c>
      <c r="AF4454" s="25">
        <v>0</v>
      </c>
      <c r="AG4454" s="25" t="s">
        <v>22</v>
      </c>
      <c r="AH4454" s="25">
        <v>0</v>
      </c>
      <c r="AI4454" s="25">
        <v>0</v>
      </c>
      <c r="AJ4454" s="25" t="s">
        <v>20</v>
      </c>
      <c r="AK4454" s="42" t="s">
        <v>19</v>
      </c>
      <c r="AL4454" s="25" t="s">
        <v>20</v>
      </c>
      <c r="AM4454" s="25">
        <v>15</v>
      </c>
      <c r="AN4454" s="25"/>
      <c r="AO4454" s="25"/>
      <c r="AP4454" s="25"/>
      <c r="AQ4454" s="25"/>
      <c r="AR4454" s="94"/>
      <c r="AS4454" s="157" t="s">
        <v>22</v>
      </c>
      <c r="AT4454" s="93">
        <v>42551</v>
      </c>
      <c r="AU4454" s="92" t="s">
        <v>22</v>
      </c>
      <c r="AV4454" s="91" t="s">
        <v>48</v>
      </c>
      <c r="AW4454" s="92" t="s">
        <v>48</v>
      </c>
      <c r="AX4454" s="92" t="s">
        <v>48</v>
      </c>
      <c r="AY4454" s="91" t="s">
        <v>152</v>
      </c>
      <c r="AZ4454" s="23"/>
      <c r="BA4454" s="25">
        <v>0</v>
      </c>
      <c r="BB4454" t="s">
        <v>48</v>
      </c>
      <c r="BC4454" t="e">
        <v>#N/A</v>
      </c>
      <c r="BD4454" t="e">
        <f>IF(Z4454=BC4454,"OK")</f>
        <v>#N/A</v>
      </c>
      <c r="BE4454">
        <v>0.12</v>
      </c>
      <c r="BF4454">
        <v>3.6099999999999999E-3</v>
      </c>
      <c r="BG4454">
        <v>0</v>
      </c>
      <c r="BH4454">
        <v>0</v>
      </c>
      <c r="BI4454">
        <v>0</v>
      </c>
      <c r="BJ4454">
        <v>0</v>
      </c>
      <c r="BK4454">
        <v>0</v>
      </c>
      <c r="BN4454" s="183"/>
    </row>
    <row r="4455" spans="1:66" ht="25.5" x14ac:dyDescent="0.25">
      <c r="A4455" s="1"/>
      <c r="B4455" s="94">
        <v>4442</v>
      </c>
      <c r="C4455" s="43">
        <v>1051232</v>
      </c>
      <c r="D4455" s="25"/>
      <c r="E4455" s="27" t="s">
        <v>1005</v>
      </c>
      <c r="F4455" s="151" t="s">
        <v>21</v>
      </c>
      <c r="G4455" s="25"/>
      <c r="H4455" s="46" t="str">
        <f>IFERROR(IFERROR(IF(SEARCH("Usystems",$E4455)&gt;0,"Usystems"),IF(SEARCH("RIIFO",$E4455)&gt;0,"RIIFO","Uponor")),"Uponor")</f>
        <v>Uponor</v>
      </c>
      <c r="I4455" s="25" t="str">
        <f>IFERROR(MID($D4455,1,7)+0,"")</f>
        <v/>
      </c>
      <c r="J4455" s="25" t="str">
        <f>IFERROR(MID($D4455,10,7)+0,"")</f>
        <v/>
      </c>
      <c r="K4455" s="25" t="str">
        <f>IFERROR(MID($D4455,19,7)+0,"")</f>
        <v/>
      </c>
      <c r="L4455" s="25" t="str">
        <f>IFERROR(MID($D4455,28,7)+0,"")</f>
        <v/>
      </c>
      <c r="M4455" s="25" t="str">
        <f>IF(IFERROR(MID($Q4455,1,7)+0,"")&lt;1130000,IF(INDEX(C:C,MATCH(LEFT(Q4455,7)+0,I:I,0))&lt;1130000,"",INDEX(C:C,MATCH(LEFT(Q4455,7)+0,I:I,0))),IFERROR(MID($Q4455,1,7)+0,""))</f>
        <v/>
      </c>
      <c r="N4455" s="25" t="str">
        <f>IF(IFERROR(MID($Q4455,10,7)+0,"")&lt;1130000,"",IFERROR(MID($Q4455,10,7)+0,""))</f>
        <v/>
      </c>
      <c r="O4455" s="25" t="str">
        <f>IF(IFERROR(MID($Q4455,19,7)+0,"")&lt;1130000,"",IFERROR(MID($Q4455,19,7)+0,""))</f>
        <v/>
      </c>
      <c r="P4455" s="25" t="str">
        <f>IF(M4455="","",IF(N4455="",M4455,M4455&amp;", "&amp;N4455))</f>
        <v/>
      </c>
      <c r="Q4455" s="25"/>
      <c r="R4455" s="25"/>
      <c r="S4455" s="35" t="s">
        <v>110</v>
      </c>
      <c r="T4455" s="25" t="s">
        <v>36</v>
      </c>
      <c r="U4455" s="185">
        <v>606</v>
      </c>
      <c r="V4455" s="188">
        <v>606</v>
      </c>
      <c r="W4455" s="189">
        <v>606</v>
      </c>
      <c r="X4455" s="31">
        <v>606</v>
      </c>
      <c r="Y4455" s="90">
        <f>IFERROR(ROUND(X4455/W4455-1,2),"")</f>
        <v>0</v>
      </c>
      <c r="Z4455" s="31">
        <f>IF(OR(S4455="VLD MLC components",S4455="VLD MLC pipes",S4455="VLD PEX components",S4455="VLD PEX pipes",S4455="VLD PHC components",S4455="VLD PHC pipes",S4455="Controls VLD"),"По запросу",X4455)</f>
        <v>606</v>
      </c>
      <c r="AA4455" s="63">
        <f>ROUND(X4455/1.2,3)</f>
        <v>505</v>
      </c>
      <c r="AB4455" s="23">
        <v>505</v>
      </c>
      <c r="AC4455" s="190">
        <f>IFERROR(ROUND(AA4455/AB4455-1,2),"")</f>
        <v>0</v>
      </c>
      <c r="AD4455" s="25">
        <v>0.16900000000000001</v>
      </c>
      <c r="AE4455" s="25">
        <v>5.4099999999999999E-3</v>
      </c>
      <c r="AF4455" s="25">
        <v>0</v>
      </c>
      <c r="AG4455" s="25" t="s">
        <v>22</v>
      </c>
      <c r="AH4455" s="25">
        <v>0</v>
      </c>
      <c r="AI4455" s="25">
        <v>0</v>
      </c>
      <c r="AJ4455" s="25" t="s">
        <v>20</v>
      </c>
      <c r="AK4455" s="42" t="s">
        <v>19</v>
      </c>
      <c r="AL4455" s="25" t="s">
        <v>20</v>
      </c>
      <c r="AM4455" s="25">
        <v>20</v>
      </c>
      <c r="AN4455" s="25"/>
      <c r="AO4455" s="25"/>
      <c r="AP4455" s="25"/>
      <c r="AQ4455" s="25"/>
      <c r="AR4455" s="94"/>
      <c r="AS4455" s="157" t="s">
        <v>22</v>
      </c>
      <c r="AT4455" s="93">
        <v>42551</v>
      </c>
      <c r="AU4455" s="92" t="s">
        <v>22</v>
      </c>
      <c r="AV4455" s="91" t="s">
        <v>48</v>
      </c>
      <c r="AW4455" s="92" t="s">
        <v>48</v>
      </c>
      <c r="AX4455" s="92" t="s">
        <v>48</v>
      </c>
      <c r="AY4455" s="91" t="s">
        <v>152</v>
      </c>
      <c r="AZ4455" s="23"/>
      <c r="BA4455" s="25">
        <v>0</v>
      </c>
      <c r="BB4455" t="s">
        <v>48</v>
      </c>
      <c r="BC4455" t="e">
        <v>#N/A</v>
      </c>
      <c r="BD4455" t="e">
        <f>IF(Z4455=BC4455,"OK")</f>
        <v>#N/A</v>
      </c>
      <c r="BE4455">
        <v>0.16900000000000001</v>
      </c>
      <c r="BF4455">
        <v>5.4099999999999999E-3</v>
      </c>
      <c r="BG4455">
        <v>0</v>
      </c>
      <c r="BH4455">
        <v>0</v>
      </c>
      <c r="BI4455">
        <v>0</v>
      </c>
      <c r="BJ4455">
        <v>0</v>
      </c>
      <c r="BK4455">
        <v>0</v>
      </c>
      <c r="BN4455" s="183"/>
    </row>
    <row r="4456" spans="1:66" ht="25.5" x14ac:dyDescent="0.25">
      <c r="A4456" s="1"/>
      <c r="B4456" s="94">
        <v>4443</v>
      </c>
      <c r="C4456" s="43">
        <v>1051231</v>
      </c>
      <c r="D4456" s="25"/>
      <c r="E4456" s="27" t="s">
        <v>1004</v>
      </c>
      <c r="F4456" s="151" t="s">
        <v>21</v>
      </c>
      <c r="G4456" s="25"/>
      <c r="H4456" s="46" t="str">
        <f>IFERROR(IFERROR(IF(SEARCH("Usystems",$E4456)&gt;0,"Usystems"),IF(SEARCH("RIIFO",$E4456)&gt;0,"RIIFO","Uponor")),"Uponor")</f>
        <v>Uponor</v>
      </c>
      <c r="I4456" s="25" t="str">
        <f>IFERROR(MID($D4456,1,7)+0,"")</f>
        <v/>
      </c>
      <c r="J4456" s="25" t="str">
        <f>IFERROR(MID($D4456,10,7)+0,"")</f>
        <v/>
      </c>
      <c r="K4456" s="25" t="str">
        <f>IFERROR(MID($D4456,19,7)+0,"")</f>
        <v/>
      </c>
      <c r="L4456" s="25" t="str">
        <f>IFERROR(MID($D4456,28,7)+0,"")</f>
        <v/>
      </c>
      <c r="M4456" s="25" t="str">
        <f>IF(IFERROR(MID($Q4456,1,7)+0,"")&lt;1130000,IF(INDEX(C:C,MATCH(LEFT(Q4456,7)+0,I:I,0))&lt;1130000,"",INDEX(C:C,MATCH(LEFT(Q4456,7)+0,I:I,0))),IFERROR(MID($Q4456,1,7)+0,""))</f>
        <v/>
      </c>
      <c r="N4456" s="25" t="str">
        <f>IF(IFERROR(MID($Q4456,10,7)+0,"")&lt;1130000,"",IFERROR(MID($Q4456,10,7)+0,""))</f>
        <v/>
      </c>
      <c r="O4456" s="25" t="str">
        <f>IF(IFERROR(MID($Q4456,19,7)+0,"")&lt;1130000,"",IFERROR(MID($Q4456,19,7)+0,""))</f>
        <v/>
      </c>
      <c r="P4456" s="25" t="str">
        <f>IF(M4456="","",IF(N4456="",M4456,M4456&amp;", "&amp;N4456))</f>
        <v/>
      </c>
      <c r="Q4456" s="25"/>
      <c r="R4456" s="25"/>
      <c r="S4456" s="35" t="s">
        <v>110</v>
      </c>
      <c r="T4456" s="25" t="s">
        <v>36</v>
      </c>
      <c r="U4456" s="185">
        <v>1245</v>
      </c>
      <c r="V4456" s="188">
        <v>1245</v>
      </c>
      <c r="W4456" s="189">
        <v>1245</v>
      </c>
      <c r="X4456" s="31">
        <v>1245</v>
      </c>
      <c r="Y4456" s="90">
        <f>IFERROR(ROUND(X4456/W4456-1,2),"")</f>
        <v>0</v>
      </c>
      <c r="Z4456" s="31">
        <f>IF(OR(S4456="VLD MLC components",S4456="VLD MLC pipes",S4456="VLD PEX components",S4456="VLD PEX pipes",S4456="VLD PHC components",S4456="VLD PHC pipes",S4456="Controls VLD"),"По запросу",X4456)</f>
        <v>1245</v>
      </c>
      <c r="AA4456" s="63">
        <f>ROUND(X4456/1.2,3)</f>
        <v>1037.5</v>
      </c>
      <c r="AB4456" s="23">
        <v>1037.5</v>
      </c>
      <c r="AC4456" s="190">
        <f>IFERROR(ROUND(AA4456/AB4456-1,2),"")</f>
        <v>0</v>
      </c>
      <c r="AD4456" s="25">
        <v>0.251</v>
      </c>
      <c r="AE4456" s="25">
        <v>7.2199999999999999E-3</v>
      </c>
      <c r="AF4456" s="25">
        <v>0</v>
      </c>
      <c r="AG4456" s="25" t="s">
        <v>22</v>
      </c>
      <c r="AH4456" s="25">
        <v>0</v>
      </c>
      <c r="AI4456" s="25">
        <v>0</v>
      </c>
      <c r="AJ4456" s="25" t="s">
        <v>20</v>
      </c>
      <c r="AK4456" s="42" t="s">
        <v>19</v>
      </c>
      <c r="AL4456" s="25" t="s">
        <v>20</v>
      </c>
      <c r="AM4456" s="25">
        <v>15</v>
      </c>
      <c r="AN4456" s="25"/>
      <c r="AO4456" s="25"/>
      <c r="AP4456" s="25"/>
      <c r="AQ4456" s="25"/>
      <c r="AR4456" s="94"/>
      <c r="AS4456" s="157" t="s">
        <v>22</v>
      </c>
      <c r="AT4456" s="93">
        <v>42551</v>
      </c>
      <c r="AU4456" s="92" t="s">
        <v>22</v>
      </c>
      <c r="AV4456" s="91" t="s">
        <v>152</v>
      </c>
      <c r="AW4456" s="92" t="s">
        <v>48</v>
      </c>
      <c r="AX4456" s="92" t="s">
        <v>48</v>
      </c>
      <c r="AY4456" s="91" t="s">
        <v>152</v>
      </c>
      <c r="AZ4456" s="23"/>
      <c r="BA4456" s="25" t="s">
        <v>1003</v>
      </c>
      <c r="BB4456" t="s">
        <v>25</v>
      </c>
      <c r="BC4456" t="e">
        <v>#N/A</v>
      </c>
      <c r="BD4456" t="e">
        <f>IF(Z4456=BC4456,"OK")</f>
        <v>#N/A</v>
      </c>
      <c r="BE4456">
        <v>0.251</v>
      </c>
      <c r="BF4456">
        <v>7.2199999999999999E-3</v>
      </c>
      <c r="BG4456">
        <v>0</v>
      </c>
      <c r="BH4456">
        <v>0</v>
      </c>
      <c r="BI4456">
        <v>0</v>
      </c>
      <c r="BJ4456">
        <v>0</v>
      </c>
      <c r="BK4456">
        <v>0</v>
      </c>
      <c r="BN4456" s="183"/>
    </row>
    <row r="4457" spans="1:66" ht="25.5" x14ac:dyDescent="0.25">
      <c r="A4457" s="1"/>
      <c r="B4457" s="94">
        <v>4444</v>
      </c>
      <c r="C4457" s="43">
        <v>1051233</v>
      </c>
      <c r="D4457" s="25"/>
      <c r="E4457" s="27" t="s">
        <v>1002</v>
      </c>
      <c r="F4457" s="151" t="s">
        <v>21</v>
      </c>
      <c r="G4457" s="25"/>
      <c r="H4457" s="46" t="str">
        <f>IFERROR(IFERROR(IF(SEARCH("Usystems",$E4457)&gt;0,"Usystems"),IF(SEARCH("RIIFO",$E4457)&gt;0,"RIIFO","Uponor")),"Uponor")</f>
        <v>Uponor</v>
      </c>
      <c r="I4457" s="25" t="str">
        <f>IFERROR(MID($D4457,1,7)+0,"")</f>
        <v/>
      </c>
      <c r="J4457" s="25" t="str">
        <f>IFERROR(MID($D4457,10,7)+0,"")</f>
        <v/>
      </c>
      <c r="K4457" s="25" t="str">
        <f>IFERROR(MID($D4457,19,7)+0,"")</f>
        <v/>
      </c>
      <c r="L4457" s="25" t="str">
        <f>IFERROR(MID($D4457,28,7)+0,"")</f>
        <v/>
      </c>
      <c r="M4457" s="25" t="str">
        <f>IF(IFERROR(MID($Q4457,1,7)+0,"")&lt;1130000,IF(INDEX(C:C,MATCH(LEFT(Q4457,7)+0,I:I,0))&lt;1130000,"",INDEX(C:C,MATCH(LEFT(Q4457,7)+0,I:I,0))),IFERROR(MID($Q4457,1,7)+0,""))</f>
        <v/>
      </c>
      <c r="N4457" s="25" t="str">
        <f>IF(IFERROR(MID($Q4457,10,7)+0,"")&lt;1130000,"",IFERROR(MID($Q4457,10,7)+0,""))</f>
        <v/>
      </c>
      <c r="O4457" s="25" t="str">
        <f>IF(IFERROR(MID($Q4457,19,7)+0,"")&lt;1130000,"",IFERROR(MID($Q4457,19,7)+0,""))</f>
        <v/>
      </c>
      <c r="P4457" s="25" t="str">
        <f>IF(M4457="","",IF(N4457="",M4457,M4457&amp;", "&amp;N4457))</f>
        <v/>
      </c>
      <c r="Q4457" s="25"/>
      <c r="R4457" s="25"/>
      <c r="S4457" s="35" t="s">
        <v>110</v>
      </c>
      <c r="T4457" s="25" t="s">
        <v>36</v>
      </c>
      <c r="U4457" s="185">
        <v>751</v>
      </c>
      <c r="V4457" s="188">
        <v>751</v>
      </c>
      <c r="W4457" s="189">
        <v>751</v>
      </c>
      <c r="X4457" s="31">
        <v>751</v>
      </c>
      <c r="Y4457" s="90">
        <f>IFERROR(ROUND(X4457/W4457-1,2),"")</f>
        <v>0</v>
      </c>
      <c r="Z4457" s="31">
        <f>IF(OR(S4457="VLD MLC components",S4457="VLD MLC pipes",S4457="VLD PEX components",S4457="VLD PEX pipes",S4457="VLD PHC components",S4457="VLD PHC pipes",S4457="Controls VLD"),"По запросу",X4457)</f>
        <v>751</v>
      </c>
      <c r="AA4457" s="63">
        <f>ROUND(X4457/1.2,3)</f>
        <v>625.83299999999997</v>
      </c>
      <c r="AB4457" s="23">
        <v>625.83299999999997</v>
      </c>
      <c r="AC4457" s="190">
        <f>IFERROR(ROUND(AA4457/AB4457-1,2),"")</f>
        <v>0</v>
      </c>
      <c r="AD4457" s="25">
        <v>0.315</v>
      </c>
      <c r="AE4457" s="25">
        <v>1.0829999999999999E-2</v>
      </c>
      <c r="AF4457" s="25">
        <v>0</v>
      </c>
      <c r="AG4457" s="25" t="s">
        <v>22</v>
      </c>
      <c r="AH4457" s="25">
        <v>0</v>
      </c>
      <c r="AI4457" s="25">
        <v>0</v>
      </c>
      <c r="AJ4457" s="25" t="s">
        <v>20</v>
      </c>
      <c r="AK4457" s="42" t="s">
        <v>19</v>
      </c>
      <c r="AL4457" s="25" t="s">
        <v>20</v>
      </c>
      <c r="AM4457" s="25">
        <v>15</v>
      </c>
      <c r="AN4457" s="25"/>
      <c r="AO4457" s="25"/>
      <c r="AP4457" s="25"/>
      <c r="AQ4457" s="25"/>
      <c r="AR4457" s="94"/>
      <c r="AS4457" s="157" t="s">
        <v>22</v>
      </c>
      <c r="AT4457" s="93">
        <v>42551</v>
      </c>
      <c r="AU4457" s="92" t="s">
        <v>22</v>
      </c>
      <c r="AV4457" s="91" t="s">
        <v>48</v>
      </c>
      <c r="AW4457" s="92" t="s">
        <v>48</v>
      </c>
      <c r="AX4457" s="92" t="s">
        <v>48</v>
      </c>
      <c r="AY4457" s="91" t="s">
        <v>152</v>
      </c>
      <c r="AZ4457" s="23"/>
      <c r="BA4457" s="25">
        <v>0</v>
      </c>
      <c r="BB4457" t="s">
        <v>48</v>
      </c>
      <c r="BC4457" t="e">
        <v>#N/A</v>
      </c>
      <c r="BD4457" t="e">
        <f>IF(Z4457=BC4457,"OK")</f>
        <v>#N/A</v>
      </c>
      <c r="BE4457">
        <v>0.315</v>
      </c>
      <c r="BF4457">
        <v>1.0829999999999999E-2</v>
      </c>
      <c r="BG4457">
        <v>0</v>
      </c>
      <c r="BH4457">
        <v>0</v>
      </c>
      <c r="BI4457">
        <v>0</v>
      </c>
      <c r="BJ4457">
        <v>0</v>
      </c>
      <c r="BK4457">
        <v>0</v>
      </c>
      <c r="BN4457" s="183"/>
    </row>
    <row r="4458" spans="1:66" ht="25.5" x14ac:dyDescent="0.25">
      <c r="A4458" s="1"/>
      <c r="B4458" s="94">
        <v>4445</v>
      </c>
      <c r="C4458" s="43">
        <v>1051235</v>
      </c>
      <c r="D4458" s="25"/>
      <c r="E4458" s="27" t="s">
        <v>1001</v>
      </c>
      <c r="F4458" s="151" t="s">
        <v>21</v>
      </c>
      <c r="G4458" s="41" t="s">
        <v>585</v>
      </c>
      <c r="H4458" s="46" t="str">
        <f>IFERROR(IFERROR(IF(SEARCH("Usystems",$E4458)&gt;0,"Usystems"),IF(SEARCH("RIIFO",$E4458)&gt;0,"RIIFO","Uponor")),"Uponor")</f>
        <v>Uponor</v>
      </c>
      <c r="I4458" s="25" t="str">
        <f>IFERROR(MID($D4458,1,7)+0,"")</f>
        <v/>
      </c>
      <c r="J4458" s="25" t="str">
        <f>IFERROR(MID($D4458,10,7)+0,"")</f>
        <v/>
      </c>
      <c r="K4458" s="25" t="str">
        <f>IFERROR(MID($D4458,19,7)+0,"")</f>
        <v/>
      </c>
      <c r="L4458" s="25" t="str">
        <f>IFERROR(MID($D4458,28,7)+0,"")</f>
        <v/>
      </c>
      <c r="M4458" s="25" t="str">
        <f>IF(IFERROR(MID($Q4458,1,7)+0,"")&lt;1130000,IF(INDEX(C:C,MATCH(LEFT(Q4458,7)+0,I:I,0))&lt;1130000,"",INDEX(C:C,MATCH(LEFT(Q4458,7)+0,I:I,0))),IFERROR(MID($Q4458,1,7)+0,""))</f>
        <v/>
      </c>
      <c r="N4458" s="25" t="str">
        <f>IF(IFERROR(MID($Q4458,10,7)+0,"")&lt;1130000,"",IFERROR(MID($Q4458,10,7)+0,""))</f>
        <v/>
      </c>
      <c r="O4458" s="25" t="str">
        <f>IF(IFERROR(MID($Q4458,19,7)+0,"")&lt;1130000,"",IFERROR(MID($Q4458,19,7)+0,""))</f>
        <v/>
      </c>
      <c r="P4458" s="25" t="str">
        <f>IF(M4458="","",IF(N4458="",M4458,M4458&amp;", "&amp;N4458))</f>
        <v/>
      </c>
      <c r="Q4458" s="25"/>
      <c r="R4458" s="25"/>
      <c r="S4458" s="35" t="s">
        <v>110</v>
      </c>
      <c r="T4458" s="25" t="s">
        <v>36</v>
      </c>
      <c r="U4458" s="185">
        <v>1038</v>
      </c>
      <c r="V4458" s="188">
        <v>1038</v>
      </c>
      <c r="W4458" s="189">
        <v>1038</v>
      </c>
      <c r="X4458" s="31">
        <v>1038</v>
      </c>
      <c r="Y4458" s="90">
        <f>IFERROR(ROUND(X4458/W4458-1,2),"")</f>
        <v>0</v>
      </c>
      <c r="Z4458" s="31">
        <f>IF(OR(S4458="VLD MLC components",S4458="VLD MLC pipes",S4458="VLD PEX components",S4458="VLD PEX pipes",S4458="VLD PHC components",S4458="VLD PHC pipes",S4458="Controls VLD"),"По запросу",X4458)</f>
        <v>1038</v>
      </c>
      <c r="AA4458" s="63">
        <f>ROUND(X4458/1.2,3)</f>
        <v>865</v>
      </c>
      <c r="AB4458" s="23">
        <v>865</v>
      </c>
      <c r="AC4458" s="190">
        <f>IFERROR(ROUND(AA4458/AB4458-1,2),"")</f>
        <v>0</v>
      </c>
      <c r="AD4458" s="25">
        <v>0.46300000000000002</v>
      </c>
      <c r="AE4458" s="25">
        <v>1.6250000000000001E-2</v>
      </c>
      <c r="AF4458" s="25">
        <v>80</v>
      </c>
      <c r="AG4458" s="25">
        <v>80</v>
      </c>
      <c r="AH4458" s="25">
        <v>80</v>
      </c>
      <c r="AI4458" s="25">
        <v>80</v>
      </c>
      <c r="AJ4458" s="25" t="s">
        <v>20</v>
      </c>
      <c r="AK4458" s="22" t="s">
        <v>20</v>
      </c>
      <c r="AL4458" s="25" t="s">
        <v>20</v>
      </c>
      <c r="AM4458" s="25">
        <v>10</v>
      </c>
      <c r="AN4458" s="25"/>
      <c r="AO4458" s="25"/>
      <c r="AP4458" s="25"/>
      <c r="AQ4458" s="25"/>
      <c r="AR4458" s="94"/>
      <c r="AS4458" s="157">
        <v>80</v>
      </c>
      <c r="AT4458" s="93">
        <v>42551</v>
      </c>
      <c r="AU4458" s="92" t="s">
        <v>22</v>
      </c>
      <c r="AV4458" s="91" t="s">
        <v>152</v>
      </c>
      <c r="AW4458" s="92" t="s">
        <v>152</v>
      </c>
      <c r="AX4458" s="92" t="s">
        <v>48</v>
      </c>
      <c r="AY4458" s="91" t="s">
        <v>152</v>
      </c>
      <c r="AZ4458" s="23"/>
      <c r="BA4458" s="25" t="s">
        <v>1000</v>
      </c>
      <c r="BB4458" t="s">
        <v>25</v>
      </c>
      <c r="BC4458">
        <v>1038</v>
      </c>
      <c r="BD4458" t="str">
        <f>IF(Z4458=BC4458,"OK")</f>
        <v>OK</v>
      </c>
      <c r="BE4458">
        <v>0.46300000000000002</v>
      </c>
      <c r="BF4458">
        <v>1.6250000000000001E-2</v>
      </c>
      <c r="BG4458">
        <v>0</v>
      </c>
      <c r="BH4458">
        <v>0</v>
      </c>
      <c r="BI4458">
        <v>0</v>
      </c>
      <c r="BJ4458">
        <v>0</v>
      </c>
      <c r="BK4458">
        <v>0</v>
      </c>
      <c r="BN4458" s="183"/>
    </row>
    <row r="4459" spans="1:66" ht="25.5" x14ac:dyDescent="0.25">
      <c r="A4459" s="1"/>
      <c r="B4459" s="94">
        <v>4446</v>
      </c>
      <c r="C4459" s="43">
        <v>1051236</v>
      </c>
      <c r="D4459" s="25"/>
      <c r="E4459" s="27" t="s">
        <v>999</v>
      </c>
      <c r="F4459" s="151" t="s">
        <v>21</v>
      </c>
      <c r="G4459" s="25"/>
      <c r="H4459" s="46" t="str">
        <f>IFERROR(IFERROR(IF(SEARCH("Usystems",$E4459)&gt;0,"Usystems"),IF(SEARCH("RIIFO",$E4459)&gt;0,"RIIFO","Uponor")),"Uponor")</f>
        <v>Uponor</v>
      </c>
      <c r="I4459" s="25" t="str">
        <f>IFERROR(MID($D4459,1,7)+0,"")</f>
        <v/>
      </c>
      <c r="J4459" s="25" t="str">
        <f>IFERROR(MID($D4459,10,7)+0,"")</f>
        <v/>
      </c>
      <c r="K4459" s="25" t="str">
        <f>IFERROR(MID($D4459,19,7)+0,"")</f>
        <v/>
      </c>
      <c r="L4459" s="25" t="str">
        <f>IFERROR(MID($D4459,28,7)+0,"")</f>
        <v/>
      </c>
      <c r="M4459" s="25" t="str">
        <f>IF(IFERROR(MID($Q4459,1,7)+0,"")&lt;1130000,IF(INDEX(C:C,MATCH(LEFT(Q4459,7)+0,I:I,0))&lt;1130000,"",INDEX(C:C,MATCH(LEFT(Q4459,7)+0,I:I,0))),IFERROR(MID($Q4459,1,7)+0,""))</f>
        <v/>
      </c>
      <c r="N4459" s="25" t="str">
        <f>IF(IFERROR(MID($Q4459,10,7)+0,"")&lt;1130000,"",IFERROR(MID($Q4459,10,7)+0,""))</f>
        <v/>
      </c>
      <c r="O4459" s="25" t="str">
        <f>IF(IFERROR(MID($Q4459,19,7)+0,"")&lt;1130000,"",IFERROR(MID($Q4459,19,7)+0,""))</f>
        <v/>
      </c>
      <c r="P4459" s="25" t="str">
        <f>IF(M4459="","",IF(N4459="",M4459,M4459&amp;", "&amp;N4459))</f>
        <v/>
      </c>
      <c r="Q4459" s="25"/>
      <c r="R4459" s="25"/>
      <c r="S4459" s="35" t="s">
        <v>110</v>
      </c>
      <c r="T4459" s="25" t="s">
        <v>36</v>
      </c>
      <c r="U4459" s="185">
        <v>369.58</v>
      </c>
      <c r="V4459" s="188">
        <v>369.58</v>
      </c>
      <c r="W4459" s="189">
        <v>369.58</v>
      </c>
      <c r="X4459" s="31">
        <v>369.58</v>
      </c>
      <c r="Y4459" s="90">
        <f>IFERROR(ROUND(X4459/W4459-1,2),"")</f>
        <v>0</v>
      </c>
      <c r="Z4459" s="31">
        <f>IF(OR(S4459="VLD MLC components",S4459="VLD MLC pipes",S4459="VLD PEX components",S4459="VLD PEX pipes",S4459="VLD PHC components",S4459="VLD PHC pipes",S4459="Controls VLD"),"По запросу",X4459)</f>
        <v>369.58</v>
      </c>
      <c r="AA4459" s="63">
        <f>ROUND(X4459/1.2,3)</f>
        <v>307.983</v>
      </c>
      <c r="AB4459" s="23">
        <v>307.983</v>
      </c>
      <c r="AC4459" s="190">
        <f>IFERROR(ROUND(AA4459/AB4459-1,2),"")</f>
        <v>0</v>
      </c>
      <c r="AD4459" s="25">
        <v>3.4000000000000002E-2</v>
      </c>
      <c r="AE4459" s="25">
        <v>6.7000000000000002E-4</v>
      </c>
      <c r="AF4459" s="25">
        <v>0</v>
      </c>
      <c r="AG4459" s="25" t="s">
        <v>22</v>
      </c>
      <c r="AH4459" s="25">
        <v>0</v>
      </c>
      <c r="AI4459" s="25">
        <v>0</v>
      </c>
      <c r="AJ4459" s="25" t="s">
        <v>20</v>
      </c>
      <c r="AK4459" s="42" t="s">
        <v>19</v>
      </c>
      <c r="AL4459" s="25" t="s">
        <v>20</v>
      </c>
      <c r="AM4459" s="25">
        <v>1</v>
      </c>
      <c r="AN4459" s="25"/>
      <c r="AO4459" s="25"/>
      <c r="AP4459" s="25"/>
      <c r="AQ4459" s="25"/>
      <c r="AR4459" s="94"/>
      <c r="AS4459" s="157" t="s">
        <v>22</v>
      </c>
      <c r="AT4459" s="93">
        <v>42551</v>
      </c>
      <c r="AU4459" s="92" t="s">
        <v>22</v>
      </c>
      <c r="AV4459" s="91" t="s">
        <v>48</v>
      </c>
      <c r="AW4459" s="92" t="s">
        <v>48</v>
      </c>
      <c r="AX4459" s="92" t="s">
        <v>48</v>
      </c>
      <c r="AY4459" s="91" t="s">
        <v>152</v>
      </c>
      <c r="AZ4459" s="23"/>
      <c r="BA4459" s="25">
        <v>0</v>
      </c>
      <c r="BB4459" t="s">
        <v>48</v>
      </c>
      <c r="BC4459" t="e">
        <v>#N/A</v>
      </c>
      <c r="BD4459" t="e">
        <f>IF(Z4459=BC4459,"OK")</f>
        <v>#N/A</v>
      </c>
      <c r="BE4459">
        <v>3.4000000000000002E-2</v>
      </c>
      <c r="BF4459">
        <v>6.7000000000000002E-4</v>
      </c>
      <c r="BG4459">
        <v>0</v>
      </c>
      <c r="BH4459">
        <v>0</v>
      </c>
      <c r="BI4459">
        <v>0</v>
      </c>
      <c r="BJ4459">
        <v>0</v>
      </c>
      <c r="BK4459">
        <v>0</v>
      </c>
      <c r="BN4459" s="183"/>
    </row>
    <row r="4460" spans="1:66" ht="25.5" x14ac:dyDescent="0.25">
      <c r="A4460" s="1"/>
      <c r="B4460" s="94">
        <v>4447</v>
      </c>
      <c r="C4460" s="43">
        <v>1051238</v>
      </c>
      <c r="D4460" s="25"/>
      <c r="E4460" s="27" t="s">
        <v>998</v>
      </c>
      <c r="F4460" s="151" t="s">
        <v>21</v>
      </c>
      <c r="G4460" s="25"/>
      <c r="H4460" s="46" t="str">
        <f>IFERROR(IFERROR(IF(SEARCH("Usystems",$E4460)&gt;0,"Usystems"),IF(SEARCH("RIIFO",$E4460)&gt;0,"RIIFO","Uponor")),"Uponor")</f>
        <v>Uponor</v>
      </c>
      <c r="I4460" s="25" t="str">
        <f>IFERROR(MID($D4460,1,7)+0,"")</f>
        <v/>
      </c>
      <c r="J4460" s="25" t="str">
        <f>IFERROR(MID($D4460,10,7)+0,"")</f>
        <v/>
      </c>
      <c r="K4460" s="25" t="str">
        <f>IFERROR(MID($D4460,19,7)+0,"")</f>
        <v/>
      </c>
      <c r="L4460" s="25" t="str">
        <f>IFERROR(MID($D4460,28,7)+0,"")</f>
        <v/>
      </c>
      <c r="M4460" s="25" t="str">
        <f>IF(IFERROR(MID($Q4460,1,7)+0,"")&lt;1130000,IF(INDEX(C:C,MATCH(LEFT(Q4460,7)+0,I:I,0))&lt;1130000,"",INDEX(C:C,MATCH(LEFT(Q4460,7)+0,I:I,0))),IFERROR(MID($Q4460,1,7)+0,""))</f>
        <v/>
      </c>
      <c r="N4460" s="25" t="str">
        <f>IF(IFERROR(MID($Q4460,10,7)+0,"")&lt;1130000,"",IFERROR(MID($Q4460,10,7)+0,""))</f>
        <v/>
      </c>
      <c r="O4460" s="25" t="str">
        <f>IF(IFERROR(MID($Q4460,19,7)+0,"")&lt;1130000,"",IFERROR(MID($Q4460,19,7)+0,""))</f>
        <v/>
      </c>
      <c r="P4460" s="25" t="str">
        <f>IF(M4460="","",IF(N4460="",M4460,M4460&amp;", "&amp;N4460))</f>
        <v/>
      </c>
      <c r="Q4460" s="25"/>
      <c r="R4460" s="25"/>
      <c r="S4460" s="35" t="s">
        <v>110</v>
      </c>
      <c r="T4460" s="25" t="s">
        <v>36</v>
      </c>
      <c r="U4460" s="185">
        <v>514</v>
      </c>
      <c r="V4460" s="188">
        <v>514</v>
      </c>
      <c r="W4460" s="189">
        <v>514</v>
      </c>
      <c r="X4460" s="31">
        <v>514</v>
      </c>
      <c r="Y4460" s="90">
        <f>IFERROR(ROUND(X4460/W4460-1,2),"")</f>
        <v>0</v>
      </c>
      <c r="Z4460" s="31">
        <f>IF(OR(S4460="VLD MLC components",S4460="VLD MLC pipes",S4460="VLD PEX components",S4460="VLD PEX pipes",S4460="VLD PHC components",S4460="VLD PHC pipes",S4460="Controls VLD"),"По запросу",X4460)</f>
        <v>514</v>
      </c>
      <c r="AA4460" s="63">
        <f>ROUND(X4460/1.2,3)</f>
        <v>428.33300000000003</v>
      </c>
      <c r="AB4460" s="23">
        <v>428.33300000000003</v>
      </c>
      <c r="AC4460" s="190">
        <f>IFERROR(ROUND(AA4460/AB4460-1,2),"")</f>
        <v>0</v>
      </c>
      <c r="AD4460" s="25">
        <v>6.2E-2</v>
      </c>
      <c r="AE4460" s="25">
        <v>1.8E-3</v>
      </c>
      <c r="AF4460" s="25">
        <v>0</v>
      </c>
      <c r="AG4460" s="25" t="s">
        <v>22</v>
      </c>
      <c r="AH4460" s="25">
        <v>0</v>
      </c>
      <c r="AI4460" s="25">
        <v>0</v>
      </c>
      <c r="AJ4460" s="25" t="s">
        <v>20</v>
      </c>
      <c r="AK4460" s="42" t="s">
        <v>19</v>
      </c>
      <c r="AL4460" s="25" t="s">
        <v>20</v>
      </c>
      <c r="AM4460" s="25">
        <v>15</v>
      </c>
      <c r="AN4460" s="25"/>
      <c r="AO4460" s="25"/>
      <c r="AP4460" s="25"/>
      <c r="AQ4460" s="25"/>
      <c r="AR4460" s="94"/>
      <c r="AS4460" s="157" t="s">
        <v>22</v>
      </c>
      <c r="AT4460" s="93">
        <v>42551</v>
      </c>
      <c r="AU4460" s="92" t="s">
        <v>22</v>
      </c>
      <c r="AV4460" s="91" t="s">
        <v>152</v>
      </c>
      <c r="AW4460" s="92" t="s">
        <v>48</v>
      </c>
      <c r="AX4460" s="92" t="s">
        <v>48</v>
      </c>
      <c r="AY4460" s="91" t="s">
        <v>152</v>
      </c>
      <c r="AZ4460" s="23"/>
      <c r="BA4460" s="25" t="s">
        <v>997</v>
      </c>
      <c r="BB4460" t="s">
        <v>25</v>
      </c>
      <c r="BC4460" t="e">
        <v>#N/A</v>
      </c>
      <c r="BD4460" t="e">
        <f>IF(Z4460=BC4460,"OK")</f>
        <v>#N/A</v>
      </c>
      <c r="BE4460">
        <v>6.2E-2</v>
      </c>
      <c r="BF4460">
        <v>1.8E-3</v>
      </c>
      <c r="BG4460">
        <v>0</v>
      </c>
      <c r="BH4460">
        <v>0</v>
      </c>
      <c r="BI4460">
        <v>0</v>
      </c>
      <c r="BJ4460">
        <v>0</v>
      </c>
      <c r="BK4460">
        <v>0</v>
      </c>
      <c r="BN4460" s="183"/>
    </row>
    <row r="4461" spans="1:66" ht="25.5" x14ac:dyDescent="0.25">
      <c r="A4461" s="1"/>
      <c r="B4461" s="94">
        <v>4448</v>
      </c>
      <c r="C4461" s="43">
        <v>1051239</v>
      </c>
      <c r="D4461" s="25"/>
      <c r="E4461" s="27" t="s">
        <v>996</v>
      </c>
      <c r="F4461" s="151" t="s">
        <v>21</v>
      </c>
      <c r="G4461" s="25"/>
      <c r="H4461" s="46" t="str">
        <f>IFERROR(IFERROR(IF(SEARCH("Usystems",$E4461)&gt;0,"Usystems"),IF(SEARCH("RIIFO",$E4461)&gt;0,"RIIFO","Uponor")),"Uponor")</f>
        <v>Uponor</v>
      </c>
      <c r="I4461" s="25" t="str">
        <f>IFERROR(MID($D4461,1,7)+0,"")</f>
        <v/>
      </c>
      <c r="J4461" s="25" t="str">
        <f>IFERROR(MID($D4461,10,7)+0,"")</f>
        <v/>
      </c>
      <c r="K4461" s="25" t="str">
        <f>IFERROR(MID($D4461,19,7)+0,"")</f>
        <v/>
      </c>
      <c r="L4461" s="25" t="str">
        <f>IFERROR(MID($D4461,28,7)+0,"")</f>
        <v/>
      </c>
      <c r="M4461" s="25" t="str">
        <f>IF(IFERROR(MID($Q4461,1,7)+0,"")&lt;1130000,IF(INDEX(C:C,MATCH(LEFT(Q4461,7)+0,I:I,0))&lt;1130000,"",INDEX(C:C,MATCH(LEFT(Q4461,7)+0,I:I,0))),IFERROR(MID($Q4461,1,7)+0,""))</f>
        <v/>
      </c>
      <c r="N4461" s="25" t="str">
        <f>IF(IFERROR(MID($Q4461,10,7)+0,"")&lt;1130000,"",IFERROR(MID($Q4461,10,7)+0,""))</f>
        <v/>
      </c>
      <c r="O4461" s="25" t="str">
        <f>IF(IFERROR(MID($Q4461,19,7)+0,"")&lt;1130000,"",IFERROR(MID($Q4461,19,7)+0,""))</f>
        <v/>
      </c>
      <c r="P4461" s="25" t="str">
        <f>IF(M4461="","",IF(N4461="",M4461,M4461&amp;", "&amp;N4461))</f>
        <v/>
      </c>
      <c r="Q4461" s="25"/>
      <c r="R4461" s="25"/>
      <c r="S4461" s="35" t="s">
        <v>110</v>
      </c>
      <c r="T4461" s="25" t="s">
        <v>36</v>
      </c>
      <c r="U4461" s="185">
        <v>751</v>
      </c>
      <c r="V4461" s="188">
        <v>751</v>
      </c>
      <c r="W4461" s="189">
        <v>751</v>
      </c>
      <c r="X4461" s="31">
        <v>751</v>
      </c>
      <c r="Y4461" s="90">
        <f>IFERROR(ROUND(X4461/W4461-1,2),"")</f>
        <v>0</v>
      </c>
      <c r="Z4461" s="31">
        <f>IF(OR(S4461="VLD MLC components",S4461="VLD MLC pipes",S4461="VLD PEX components",S4461="VLD PEX pipes",S4461="VLD PHC components",S4461="VLD PHC pipes",S4461="Controls VLD"),"По запросу",X4461)</f>
        <v>751</v>
      </c>
      <c r="AA4461" s="63">
        <f>ROUND(X4461/1.2,3)</f>
        <v>625.83299999999997</v>
      </c>
      <c r="AB4461" s="23">
        <v>625.83299999999997</v>
      </c>
      <c r="AC4461" s="190">
        <f>IFERROR(ROUND(AA4461/AB4461-1,2),"")</f>
        <v>0</v>
      </c>
      <c r="AD4461" s="25">
        <v>0.108</v>
      </c>
      <c r="AE4461" s="25">
        <v>3.6099999999999999E-3</v>
      </c>
      <c r="AF4461" s="25">
        <v>0</v>
      </c>
      <c r="AG4461" s="25" t="s">
        <v>22</v>
      </c>
      <c r="AH4461" s="25">
        <v>0</v>
      </c>
      <c r="AI4461" s="25">
        <v>0</v>
      </c>
      <c r="AJ4461" s="25" t="s">
        <v>20</v>
      </c>
      <c r="AK4461" s="42" t="s">
        <v>19</v>
      </c>
      <c r="AL4461" s="25" t="s">
        <v>20</v>
      </c>
      <c r="AM4461" s="25">
        <v>15</v>
      </c>
      <c r="AN4461" s="25"/>
      <c r="AO4461" s="25"/>
      <c r="AP4461" s="25"/>
      <c r="AQ4461" s="25"/>
      <c r="AR4461" s="94"/>
      <c r="AS4461" s="157" t="s">
        <v>22</v>
      </c>
      <c r="AT4461" s="93">
        <v>42551</v>
      </c>
      <c r="AU4461" s="92" t="s">
        <v>22</v>
      </c>
      <c r="AV4461" s="91" t="s">
        <v>48</v>
      </c>
      <c r="AW4461" s="92" t="s">
        <v>48</v>
      </c>
      <c r="AX4461" s="92" t="s">
        <v>48</v>
      </c>
      <c r="AY4461" s="91" t="s">
        <v>152</v>
      </c>
      <c r="AZ4461" s="23"/>
      <c r="BA4461" s="25">
        <v>0</v>
      </c>
      <c r="BB4461" t="s">
        <v>48</v>
      </c>
      <c r="BC4461" t="e">
        <v>#N/A</v>
      </c>
      <c r="BD4461" t="e">
        <f>IF(Z4461=BC4461,"OK")</f>
        <v>#N/A</v>
      </c>
      <c r="BE4461">
        <v>0.108</v>
      </c>
      <c r="BF4461">
        <v>3.6099999999999999E-3</v>
      </c>
      <c r="BG4461">
        <v>0</v>
      </c>
      <c r="BH4461">
        <v>0</v>
      </c>
      <c r="BI4461">
        <v>0</v>
      </c>
      <c r="BJ4461">
        <v>0</v>
      </c>
      <c r="BK4461">
        <v>0</v>
      </c>
      <c r="BN4461" s="183"/>
    </row>
    <row r="4462" spans="1:66" ht="25.5" x14ac:dyDescent="0.25">
      <c r="A4462" s="1"/>
      <c r="B4462" s="94">
        <v>4449</v>
      </c>
      <c r="C4462" s="43">
        <v>1051240</v>
      </c>
      <c r="D4462" s="25"/>
      <c r="E4462" s="36" t="s">
        <v>995</v>
      </c>
      <c r="F4462" s="151" t="s">
        <v>652</v>
      </c>
      <c r="G4462" s="41" t="s">
        <v>585</v>
      </c>
      <c r="H4462" s="46" t="str">
        <f>IFERROR(IFERROR(IF(SEARCH("Usystems",$E4462)&gt;0,"Usystems"),IF(SEARCH("RIIFO",$E4462)&gt;0,"RIIFO","Uponor")),"Uponor")</f>
        <v>Uponor</v>
      </c>
      <c r="I4462" s="25" t="str">
        <f>IFERROR(MID($D4462,1,7)+0,"")</f>
        <v/>
      </c>
      <c r="J4462" s="25" t="str">
        <f>IFERROR(MID($D4462,10,7)+0,"")</f>
        <v/>
      </c>
      <c r="K4462" s="25" t="str">
        <f>IFERROR(MID($D4462,19,7)+0,"")</f>
        <v/>
      </c>
      <c r="L4462" s="25" t="str">
        <f>IFERROR(MID($D4462,28,7)+0,"")</f>
        <v/>
      </c>
      <c r="M4462" s="25" t="str">
        <f>IF(IFERROR(MID($Q4462,1,7)+0,"")&lt;1130000,IF(INDEX(C:C,MATCH(LEFT(Q4462,7)+0,I:I,0))&lt;1130000,"",INDEX(C:C,MATCH(LEFT(Q4462,7)+0,I:I,0))),IFERROR(MID($Q4462,1,7)+0,""))</f>
        <v/>
      </c>
      <c r="N4462" s="25" t="str">
        <f>IF(IFERROR(MID($Q4462,10,7)+0,"")&lt;1130000,"",IFERROR(MID($Q4462,10,7)+0,""))</f>
        <v/>
      </c>
      <c r="O4462" s="25" t="str">
        <f>IF(IFERROR(MID($Q4462,19,7)+0,"")&lt;1130000,"",IFERROR(MID($Q4462,19,7)+0,""))</f>
        <v/>
      </c>
      <c r="P4462" s="25" t="str">
        <f>IF(M4462="","",IF(N4462="",M4462,M4462&amp;", "&amp;N4462))</f>
        <v/>
      </c>
      <c r="Q4462" s="25"/>
      <c r="R4462" s="25"/>
      <c r="S4462" s="35" t="s">
        <v>110</v>
      </c>
      <c r="T4462" s="25" t="s">
        <v>36</v>
      </c>
      <c r="U4462" s="185">
        <v>1207</v>
      </c>
      <c r="V4462" s="188">
        <v>1207</v>
      </c>
      <c r="W4462" s="189">
        <v>1207</v>
      </c>
      <c r="X4462" s="31">
        <v>1207</v>
      </c>
      <c r="Y4462" s="90">
        <f>IFERROR(ROUND(X4462/W4462-1,2),"")</f>
        <v>0</v>
      </c>
      <c r="Z4462" s="31">
        <f>IF(OR(S4462="VLD MLC components",S4462="VLD MLC pipes",S4462="VLD PEX components",S4462="VLD PEX pipes",S4462="VLD PHC components",S4462="VLD PHC pipes",S4462="Controls VLD"),"По запросу",X4462)</f>
        <v>1207</v>
      </c>
      <c r="AA4462" s="63">
        <f>ROUND(X4462/1.2,3)</f>
        <v>1005.833</v>
      </c>
      <c r="AB4462" s="23">
        <v>1005.833</v>
      </c>
      <c r="AC4462" s="190">
        <f>IFERROR(ROUND(AA4462/AB4462-1,2),"")</f>
        <v>0</v>
      </c>
      <c r="AD4462" s="25">
        <v>0.22500000000000001</v>
      </c>
      <c r="AE4462" s="25">
        <v>7.2199999999999999E-3</v>
      </c>
      <c r="AF4462" s="25">
        <v>2</v>
      </c>
      <c r="AG4462" s="25">
        <v>2</v>
      </c>
      <c r="AH4462" s="25">
        <v>2</v>
      </c>
      <c r="AI4462" s="25">
        <v>2</v>
      </c>
      <c r="AJ4462" s="25" t="s">
        <v>20</v>
      </c>
      <c r="AK4462" s="22" t="s">
        <v>20</v>
      </c>
      <c r="AL4462" s="25" t="s">
        <v>20</v>
      </c>
      <c r="AM4462" s="25">
        <v>15</v>
      </c>
      <c r="AN4462" s="25"/>
      <c r="AO4462" s="25"/>
      <c r="AP4462" s="25"/>
      <c r="AQ4462" s="25"/>
      <c r="AR4462" s="94"/>
      <c r="AS4462" s="157">
        <v>20</v>
      </c>
      <c r="AT4462" s="93">
        <v>42551</v>
      </c>
      <c r="AU4462" s="92" t="s">
        <v>22</v>
      </c>
      <c r="AV4462" s="91" t="s">
        <v>152</v>
      </c>
      <c r="AW4462" s="92" t="s">
        <v>152</v>
      </c>
      <c r="AX4462" s="92" t="s">
        <v>48</v>
      </c>
      <c r="AY4462" s="91" t="s">
        <v>152</v>
      </c>
      <c r="AZ4462" s="23"/>
      <c r="BA4462" s="25" t="s">
        <v>994</v>
      </c>
      <c r="BB4462" t="s">
        <v>25</v>
      </c>
      <c r="BC4462">
        <v>1207</v>
      </c>
      <c r="BD4462" t="str">
        <f>IF(Z4462=BC4462,"OK")</f>
        <v>OK</v>
      </c>
      <c r="BE4462">
        <v>0.22500000000000001</v>
      </c>
      <c r="BF4462">
        <v>7.2199999999999999E-3</v>
      </c>
      <c r="BG4462">
        <v>0</v>
      </c>
      <c r="BH4462">
        <v>0</v>
      </c>
      <c r="BI4462">
        <v>0</v>
      </c>
      <c r="BJ4462">
        <v>0</v>
      </c>
      <c r="BK4462">
        <v>0</v>
      </c>
      <c r="BN4462" s="183"/>
    </row>
    <row r="4463" spans="1:66" ht="38.25" x14ac:dyDescent="0.25">
      <c r="A4463" s="1"/>
      <c r="B4463" s="94">
        <v>4450</v>
      </c>
      <c r="C4463" s="43">
        <v>1051241</v>
      </c>
      <c r="D4463" s="25"/>
      <c r="E4463" s="27" t="s">
        <v>993</v>
      </c>
      <c r="F4463" s="151" t="s">
        <v>21</v>
      </c>
      <c r="G4463" s="25"/>
      <c r="H4463" s="46" t="str">
        <f>IFERROR(IFERROR(IF(SEARCH("Usystems",$E4463)&gt;0,"Usystems"),IF(SEARCH("RIIFO",$E4463)&gt;0,"RIIFO","Uponor")),"Uponor")</f>
        <v>Uponor</v>
      </c>
      <c r="I4463" s="25" t="str">
        <f>IFERROR(MID($D4463,1,7)+0,"")</f>
        <v/>
      </c>
      <c r="J4463" s="25" t="str">
        <f>IFERROR(MID($D4463,10,7)+0,"")</f>
        <v/>
      </c>
      <c r="K4463" s="25" t="str">
        <f>IFERROR(MID($D4463,19,7)+0,"")</f>
        <v/>
      </c>
      <c r="L4463" s="25" t="str">
        <f>IFERROR(MID($D4463,28,7)+0,"")</f>
        <v/>
      </c>
      <c r="M4463" s="25" t="str">
        <f>IF(IFERROR(MID($Q4463,1,7)+0,"")&lt;1130000,IF(INDEX(C:C,MATCH(LEFT(Q4463,7)+0,I:I,0))&lt;1130000,"",INDEX(C:C,MATCH(LEFT(Q4463,7)+0,I:I,0))),IFERROR(MID($Q4463,1,7)+0,""))</f>
        <v/>
      </c>
      <c r="N4463" s="25" t="str">
        <f>IF(IFERROR(MID($Q4463,10,7)+0,"")&lt;1130000,"",IFERROR(MID($Q4463,10,7)+0,""))</f>
        <v/>
      </c>
      <c r="O4463" s="25" t="str">
        <f>IF(IFERROR(MID($Q4463,19,7)+0,"")&lt;1130000,"",IFERROR(MID($Q4463,19,7)+0,""))</f>
        <v/>
      </c>
      <c r="P4463" s="25" t="str">
        <f>IF(M4463="","",IF(N4463="",M4463,M4463&amp;", "&amp;N4463))</f>
        <v/>
      </c>
      <c r="Q4463" s="25"/>
      <c r="R4463" s="25"/>
      <c r="S4463" s="35" t="s">
        <v>110</v>
      </c>
      <c r="T4463" s="25" t="s">
        <v>36</v>
      </c>
      <c r="U4463" s="185">
        <v>1037</v>
      </c>
      <c r="V4463" s="188">
        <v>1037</v>
      </c>
      <c r="W4463" s="189">
        <v>1037</v>
      </c>
      <c r="X4463" s="31">
        <v>1037</v>
      </c>
      <c r="Y4463" s="90">
        <f>IFERROR(ROUND(X4463/W4463-1,2),"")</f>
        <v>0</v>
      </c>
      <c r="Z4463" s="31">
        <f>IF(OR(S4463="VLD MLC components",S4463="VLD MLC pipes",S4463="VLD PEX components",S4463="VLD PEX pipes",S4463="VLD PHC components",S4463="VLD PHC pipes",S4463="Controls VLD"),"По запросу",X4463)</f>
        <v>1037</v>
      </c>
      <c r="AA4463" s="63">
        <f>ROUND(X4463/1.2,3)</f>
        <v>864.16700000000003</v>
      </c>
      <c r="AB4463" s="23">
        <v>864.16700000000003</v>
      </c>
      <c r="AC4463" s="190">
        <f>IFERROR(ROUND(AA4463/AB4463-1,2),"")</f>
        <v>0</v>
      </c>
      <c r="AD4463" s="25">
        <v>0.191</v>
      </c>
      <c r="AE4463" s="25">
        <v>5.4099999999999999E-3</v>
      </c>
      <c r="AF4463" s="25">
        <v>0</v>
      </c>
      <c r="AG4463" s="25" t="s">
        <v>22</v>
      </c>
      <c r="AH4463" s="25">
        <v>0</v>
      </c>
      <c r="AI4463" s="25">
        <v>0</v>
      </c>
      <c r="AJ4463" s="25" t="s">
        <v>20</v>
      </c>
      <c r="AK4463" s="42" t="s">
        <v>19</v>
      </c>
      <c r="AL4463" s="25" t="s">
        <v>20</v>
      </c>
      <c r="AM4463" s="25">
        <v>10</v>
      </c>
      <c r="AN4463" s="25"/>
      <c r="AO4463" s="25"/>
      <c r="AP4463" s="25"/>
      <c r="AQ4463" s="25"/>
      <c r="AR4463" s="94"/>
      <c r="AS4463" s="157" t="s">
        <v>22</v>
      </c>
      <c r="AT4463" s="93">
        <v>42551</v>
      </c>
      <c r="AU4463" s="92" t="s">
        <v>22</v>
      </c>
      <c r="AV4463" s="91" t="s">
        <v>48</v>
      </c>
      <c r="AW4463" s="92" t="s">
        <v>48</v>
      </c>
      <c r="AX4463" s="92" t="s">
        <v>48</v>
      </c>
      <c r="AY4463" s="91" t="s">
        <v>152</v>
      </c>
      <c r="AZ4463" s="23"/>
      <c r="BA4463" s="25">
        <v>0</v>
      </c>
      <c r="BB4463" t="s">
        <v>48</v>
      </c>
      <c r="BC4463" t="e">
        <v>#N/A</v>
      </c>
      <c r="BD4463" t="e">
        <f>IF(Z4463=BC4463,"OK")</f>
        <v>#N/A</v>
      </c>
      <c r="BE4463">
        <v>0.191</v>
      </c>
      <c r="BF4463">
        <v>5.4099999999999999E-3</v>
      </c>
      <c r="BG4463">
        <v>0</v>
      </c>
      <c r="BH4463">
        <v>0</v>
      </c>
      <c r="BI4463">
        <v>0</v>
      </c>
      <c r="BJ4463">
        <v>0</v>
      </c>
      <c r="BK4463">
        <v>0</v>
      </c>
      <c r="BN4463" s="183"/>
    </row>
    <row r="4464" spans="1:66" ht="38.25" x14ac:dyDescent="0.25">
      <c r="A4464" s="1"/>
      <c r="B4464" s="94">
        <v>4451</v>
      </c>
      <c r="C4464" s="43">
        <v>1051242</v>
      </c>
      <c r="D4464" s="25"/>
      <c r="E4464" s="48" t="s">
        <v>992</v>
      </c>
      <c r="F4464" s="151" t="s">
        <v>757</v>
      </c>
      <c r="G4464" s="41" t="s">
        <v>585</v>
      </c>
      <c r="H4464" s="46" t="str">
        <f>IFERROR(IFERROR(IF(SEARCH("Usystems",$E4464)&gt;0,"Usystems"),IF(SEARCH("RIIFO",$E4464)&gt;0,"RIIFO","Uponor")),"Uponor")</f>
        <v>Uponor</v>
      </c>
      <c r="I4464" s="25" t="str">
        <f>IFERROR(MID($D4464,1,7)+0,"")</f>
        <v/>
      </c>
      <c r="J4464" s="25" t="str">
        <f>IFERROR(MID($D4464,10,7)+0,"")</f>
        <v/>
      </c>
      <c r="K4464" s="25" t="str">
        <f>IFERROR(MID($D4464,19,7)+0,"")</f>
        <v/>
      </c>
      <c r="L4464" s="25" t="str">
        <f>IFERROR(MID($D4464,28,7)+0,"")</f>
        <v/>
      </c>
      <c r="M4464" s="25" t="str">
        <f>IF(IFERROR(MID($Q4464,1,7)+0,"")&lt;1130000,IF(INDEX(C:C,MATCH(LEFT(Q4464,7)+0,I:I,0))&lt;1130000,"",INDEX(C:C,MATCH(LEFT(Q4464,7)+0,I:I,0))),IFERROR(MID($Q4464,1,7)+0,""))</f>
        <v/>
      </c>
      <c r="N4464" s="25" t="str">
        <f>IF(IFERROR(MID($Q4464,10,7)+0,"")&lt;1130000,"",IFERROR(MID($Q4464,10,7)+0,""))</f>
        <v/>
      </c>
      <c r="O4464" s="25" t="str">
        <f>IF(IFERROR(MID($Q4464,19,7)+0,"")&lt;1130000,"",IFERROR(MID($Q4464,19,7)+0,""))</f>
        <v/>
      </c>
      <c r="P4464" s="25" t="str">
        <f>IF(M4464="","",IF(N4464="",M4464,M4464&amp;", "&amp;N4464))</f>
        <v/>
      </c>
      <c r="Q4464" s="25"/>
      <c r="R4464" s="25"/>
      <c r="S4464" s="35" t="s">
        <v>110</v>
      </c>
      <c r="T4464" s="25" t="s">
        <v>36</v>
      </c>
      <c r="U4464" s="185">
        <v>1149</v>
      </c>
      <c r="V4464" s="188">
        <v>1149</v>
      </c>
      <c r="W4464" s="189">
        <v>1149</v>
      </c>
      <c r="X4464" s="31">
        <v>1149</v>
      </c>
      <c r="Y4464" s="90">
        <f>IFERROR(ROUND(X4464/W4464-1,2),"")</f>
        <v>0</v>
      </c>
      <c r="Z4464" s="31">
        <f>IF(OR(S4464="VLD MLC components",S4464="VLD MLC pipes",S4464="VLD PEX components",S4464="VLD PEX pipes",S4464="VLD PHC components",S4464="VLD PHC pipes",S4464="Controls VLD"),"По запросу",X4464)</f>
        <v>1149</v>
      </c>
      <c r="AA4464" s="63">
        <f>ROUND(X4464/1.2,3)</f>
        <v>957.5</v>
      </c>
      <c r="AB4464" s="23">
        <v>957.5</v>
      </c>
      <c r="AC4464" s="190">
        <f>IFERROR(ROUND(AA4464/AB4464-1,2),"")</f>
        <v>0</v>
      </c>
      <c r="AD4464" s="25">
        <v>0.316</v>
      </c>
      <c r="AE4464" s="25">
        <v>1.0829999999999999E-2</v>
      </c>
      <c r="AF4464" s="25">
        <v>150</v>
      </c>
      <c r="AG4464" s="25">
        <v>150</v>
      </c>
      <c r="AH4464" s="25">
        <v>150</v>
      </c>
      <c r="AI4464" s="25">
        <v>150</v>
      </c>
      <c r="AJ4464" s="25" t="s">
        <v>20</v>
      </c>
      <c r="AK4464" s="22" t="s">
        <v>20</v>
      </c>
      <c r="AL4464" s="25" t="s">
        <v>20</v>
      </c>
      <c r="AM4464" s="25">
        <v>15</v>
      </c>
      <c r="AN4464" s="25"/>
      <c r="AO4464" s="25"/>
      <c r="AP4464" s="25"/>
      <c r="AQ4464" s="25"/>
      <c r="AR4464" s="94"/>
      <c r="AS4464" s="157">
        <v>150</v>
      </c>
      <c r="AT4464" s="93">
        <v>42551</v>
      </c>
      <c r="AU4464" s="92" t="s">
        <v>22</v>
      </c>
      <c r="AV4464" s="91" t="s">
        <v>152</v>
      </c>
      <c r="AW4464" s="92" t="s">
        <v>152</v>
      </c>
      <c r="AX4464" s="92" t="s">
        <v>48</v>
      </c>
      <c r="AY4464" s="91" t="s">
        <v>152</v>
      </c>
      <c r="AZ4464" s="23"/>
      <c r="BA4464" s="25" t="s">
        <v>991</v>
      </c>
      <c r="BB4464" t="s">
        <v>25</v>
      </c>
      <c r="BC4464">
        <v>1149</v>
      </c>
      <c r="BD4464" t="str">
        <f>IF(Z4464=BC4464,"OK")</f>
        <v>OK</v>
      </c>
      <c r="BE4464">
        <v>0.316</v>
      </c>
      <c r="BF4464">
        <v>1.0829999999999999E-2</v>
      </c>
      <c r="BG4464">
        <v>0</v>
      </c>
      <c r="BH4464">
        <v>0</v>
      </c>
      <c r="BI4464">
        <v>0</v>
      </c>
      <c r="BJ4464">
        <v>0</v>
      </c>
      <c r="BK4464">
        <v>0</v>
      </c>
      <c r="BN4464" s="183"/>
    </row>
    <row r="4465" spans="1:66" ht="38.25" x14ac:dyDescent="0.25">
      <c r="A4465" s="1"/>
      <c r="B4465" s="94">
        <v>4452</v>
      </c>
      <c r="C4465" s="43">
        <v>1051243</v>
      </c>
      <c r="D4465" s="25"/>
      <c r="E4465" s="27" t="s">
        <v>990</v>
      </c>
      <c r="F4465" s="213" t="s">
        <v>652</v>
      </c>
      <c r="G4465" s="41" t="s">
        <v>585</v>
      </c>
      <c r="H4465" s="46" t="str">
        <f>IFERROR(IFERROR(IF(SEARCH("Usystems",$E4465)&gt;0,"Usystems"),IF(SEARCH("RIIFO",$E4465)&gt;0,"RIIFO","Uponor")),"Uponor")</f>
        <v>Uponor</v>
      </c>
      <c r="I4465" s="25" t="str">
        <f>IFERROR(MID($D4465,1,7)+0,"")</f>
        <v/>
      </c>
      <c r="J4465" s="25" t="str">
        <f>IFERROR(MID($D4465,10,7)+0,"")</f>
        <v/>
      </c>
      <c r="K4465" s="25" t="str">
        <f>IFERROR(MID($D4465,19,7)+0,"")</f>
        <v/>
      </c>
      <c r="L4465" s="25" t="str">
        <f>IFERROR(MID($D4465,28,7)+0,"")</f>
        <v/>
      </c>
      <c r="M4465" s="25" t="str">
        <f>IF(IFERROR(MID($Q4465,1,7)+0,"")&lt;1130000,IF(INDEX(C:C,MATCH(LEFT(Q4465,7)+0,I:I,0))&lt;1130000,"",INDEX(C:C,MATCH(LEFT(Q4465,7)+0,I:I,0))),IFERROR(MID($Q4465,1,7)+0,""))</f>
        <v/>
      </c>
      <c r="N4465" s="25" t="str">
        <f>IF(IFERROR(MID($Q4465,10,7)+0,"")&lt;1130000,"",IFERROR(MID($Q4465,10,7)+0,""))</f>
        <v/>
      </c>
      <c r="O4465" s="25" t="str">
        <f>IF(IFERROR(MID($Q4465,19,7)+0,"")&lt;1130000,"",IFERROR(MID($Q4465,19,7)+0,""))</f>
        <v/>
      </c>
      <c r="P4465" s="25" t="str">
        <f>IF(M4465="","",IF(N4465="",M4465,M4465&amp;", "&amp;N4465))</f>
        <v/>
      </c>
      <c r="Q4465" s="25"/>
      <c r="R4465" s="25"/>
      <c r="S4465" s="35" t="s">
        <v>110</v>
      </c>
      <c r="T4465" s="25" t="s">
        <v>36</v>
      </c>
      <c r="U4465" s="185">
        <v>1014</v>
      </c>
      <c r="V4465" s="188">
        <v>1014</v>
      </c>
      <c r="W4465" s="189">
        <v>1014</v>
      </c>
      <c r="X4465" s="31">
        <v>1014</v>
      </c>
      <c r="Y4465" s="90">
        <f>IFERROR(ROUND(X4465/W4465-1,2),"")</f>
        <v>0</v>
      </c>
      <c r="Z4465" s="31">
        <f>IF(OR(S4465="VLD MLC components",S4465="VLD MLC pipes",S4465="VLD PEX components",S4465="VLD PEX pipes",S4465="VLD PHC components",S4465="VLD PHC pipes",S4465="Controls VLD"),"По запросу",X4465)</f>
        <v>1014</v>
      </c>
      <c r="AA4465" s="63">
        <f>ROUND(X4465/1.2,3)</f>
        <v>845</v>
      </c>
      <c r="AB4465" s="23">
        <v>845</v>
      </c>
      <c r="AC4465" s="190">
        <f>IFERROR(ROUND(AA4465/AB4465-1,2),"")</f>
        <v>0</v>
      </c>
      <c r="AD4465" s="25">
        <v>0.42599999999999999</v>
      </c>
      <c r="AE4465" s="25">
        <v>1.6250000000000001E-2</v>
      </c>
      <c r="AF4465" s="25">
        <v>395</v>
      </c>
      <c r="AG4465" s="25">
        <v>395</v>
      </c>
      <c r="AH4465" s="25">
        <v>395</v>
      </c>
      <c r="AI4465" s="25">
        <v>395</v>
      </c>
      <c r="AJ4465" s="25" t="s">
        <v>20</v>
      </c>
      <c r="AK4465" s="22" t="s">
        <v>20</v>
      </c>
      <c r="AL4465" s="25" t="s">
        <v>20</v>
      </c>
      <c r="AM4465" s="25">
        <v>10</v>
      </c>
      <c r="AN4465" s="25"/>
      <c r="AO4465" s="25"/>
      <c r="AP4465" s="25"/>
      <c r="AQ4465" s="25"/>
      <c r="AR4465" s="94"/>
      <c r="AS4465" s="157">
        <v>400</v>
      </c>
      <c r="AT4465" s="93">
        <v>42551</v>
      </c>
      <c r="AU4465" s="92" t="s">
        <v>22</v>
      </c>
      <c r="AV4465" s="91" t="s">
        <v>152</v>
      </c>
      <c r="AW4465" s="92" t="s">
        <v>152</v>
      </c>
      <c r="AX4465" s="92" t="s">
        <v>48</v>
      </c>
      <c r="AY4465" s="91" t="s">
        <v>152</v>
      </c>
      <c r="AZ4465" s="23"/>
      <c r="BA4465" s="25" t="s">
        <v>989</v>
      </c>
      <c r="BB4465" t="s">
        <v>25</v>
      </c>
      <c r="BC4465">
        <v>1014</v>
      </c>
      <c r="BD4465" t="str">
        <f>IF(Z4465=BC4465,"OK")</f>
        <v>OK</v>
      </c>
      <c r="BE4465">
        <v>0.42599999999999999</v>
      </c>
      <c r="BF4465">
        <v>1.6250000000000001E-2</v>
      </c>
      <c r="BG4465">
        <v>0</v>
      </c>
      <c r="BH4465">
        <v>0</v>
      </c>
      <c r="BI4465">
        <v>0</v>
      </c>
      <c r="BJ4465">
        <v>0</v>
      </c>
      <c r="BK4465">
        <v>0</v>
      </c>
      <c r="BN4465" s="183"/>
    </row>
    <row r="4466" spans="1:66" ht="25.5" x14ac:dyDescent="0.25">
      <c r="A4466" s="1"/>
      <c r="B4466" s="94">
        <v>4453</v>
      </c>
      <c r="C4466" s="43">
        <v>1051206</v>
      </c>
      <c r="D4466" s="25"/>
      <c r="E4466" s="36" t="s">
        <v>988</v>
      </c>
      <c r="F4466" s="151" t="s">
        <v>21</v>
      </c>
      <c r="G4466" s="41" t="s">
        <v>585</v>
      </c>
      <c r="H4466" s="46" t="str">
        <f>IFERROR(IFERROR(IF(SEARCH("Usystems",$E4466)&gt;0,"Usystems"),IF(SEARCH("RIIFO",$E4466)&gt;0,"RIIFO","Uponor")),"Uponor")</f>
        <v>Uponor</v>
      </c>
      <c r="I4466" s="25" t="str">
        <f>IFERROR(MID($D4466,1,7)+0,"")</f>
        <v/>
      </c>
      <c r="J4466" s="25" t="str">
        <f>IFERROR(MID($D4466,10,7)+0,"")</f>
        <v/>
      </c>
      <c r="K4466" s="25" t="str">
        <f>IFERROR(MID($D4466,19,7)+0,"")</f>
        <v/>
      </c>
      <c r="L4466" s="25" t="str">
        <f>IFERROR(MID($D4466,28,7)+0,"")</f>
        <v/>
      </c>
      <c r="M4466" s="25" t="str">
        <f>IF(IFERROR(MID($Q4466,1,7)+0,"")&lt;1130000,IF(INDEX(C:C,MATCH(LEFT(Q4466,7)+0,I:I,0))&lt;1130000,"",INDEX(C:C,MATCH(LEFT(Q4466,7)+0,I:I,0))),IFERROR(MID($Q4466,1,7)+0,""))</f>
        <v/>
      </c>
      <c r="N4466" s="25" t="str">
        <f>IF(IFERROR(MID($Q4466,10,7)+0,"")&lt;1130000,"",IFERROR(MID($Q4466,10,7)+0,""))</f>
        <v/>
      </c>
      <c r="O4466" s="25" t="str">
        <f>IF(IFERROR(MID($Q4466,19,7)+0,"")&lt;1130000,"",IFERROR(MID($Q4466,19,7)+0,""))</f>
        <v/>
      </c>
      <c r="P4466" s="25" t="str">
        <f>IF(M4466="","",IF(N4466="",M4466,M4466&amp;", "&amp;N4466))</f>
        <v/>
      </c>
      <c r="Q4466" s="25"/>
      <c r="R4466" s="25"/>
      <c r="S4466" s="35" t="s">
        <v>110</v>
      </c>
      <c r="T4466" s="25" t="s">
        <v>36</v>
      </c>
      <c r="U4466" s="185">
        <v>519</v>
      </c>
      <c r="V4466" s="188">
        <v>519</v>
      </c>
      <c r="W4466" s="189">
        <v>519</v>
      </c>
      <c r="X4466" s="31">
        <v>519</v>
      </c>
      <c r="Y4466" s="90">
        <f>IFERROR(ROUND(X4466/W4466-1,2),"")</f>
        <v>0</v>
      </c>
      <c r="Z4466" s="31">
        <f>IF(OR(S4466="VLD MLC components",S4466="VLD MLC pipes",S4466="VLD PEX components",S4466="VLD PEX pipes",S4466="VLD PHC components",S4466="VLD PHC pipes",S4466="Controls VLD"),"По запросу",X4466)</f>
        <v>519</v>
      </c>
      <c r="AA4466" s="63">
        <f>ROUND(X4466/1.2,3)</f>
        <v>432.5</v>
      </c>
      <c r="AB4466" s="23">
        <v>432.5</v>
      </c>
      <c r="AC4466" s="190">
        <f>IFERROR(ROUND(AA4466/AB4466-1,2),"")</f>
        <v>0</v>
      </c>
      <c r="AD4466" s="25">
        <v>3.6999999999999998E-2</v>
      </c>
      <c r="AE4466" s="25">
        <v>7.6999999999999996E-4</v>
      </c>
      <c r="AF4466" s="25">
        <v>7</v>
      </c>
      <c r="AG4466" s="25">
        <v>7</v>
      </c>
      <c r="AH4466" s="25">
        <v>7</v>
      </c>
      <c r="AI4466" s="25">
        <v>7</v>
      </c>
      <c r="AJ4466" s="25" t="s">
        <v>20</v>
      </c>
      <c r="AK4466" s="22" t="s">
        <v>20</v>
      </c>
      <c r="AL4466" s="25" t="s">
        <v>20</v>
      </c>
      <c r="AM4466" s="25">
        <v>1</v>
      </c>
      <c r="AN4466" s="25"/>
      <c r="AO4466" s="25"/>
      <c r="AP4466" s="25"/>
      <c r="AQ4466" s="25"/>
      <c r="AR4466" s="94"/>
      <c r="AS4466" s="157">
        <v>7</v>
      </c>
      <c r="AT4466" s="93">
        <v>42551</v>
      </c>
      <c r="AU4466" s="92" t="s">
        <v>22</v>
      </c>
      <c r="AV4466" s="91" t="s">
        <v>152</v>
      </c>
      <c r="AW4466" s="92" t="s">
        <v>152</v>
      </c>
      <c r="AX4466" s="92" t="s">
        <v>48</v>
      </c>
      <c r="AY4466" s="91" t="s">
        <v>152</v>
      </c>
      <c r="AZ4466" s="23"/>
      <c r="BA4466" s="25" t="s">
        <v>987</v>
      </c>
      <c r="BB4466" t="s">
        <v>25</v>
      </c>
      <c r="BC4466">
        <v>519</v>
      </c>
      <c r="BD4466" t="str">
        <f>IF(Z4466=BC4466,"OK")</f>
        <v>OK</v>
      </c>
      <c r="BE4466">
        <v>3.6999999999999998E-2</v>
      </c>
      <c r="BF4466">
        <v>7.6999999999999996E-4</v>
      </c>
      <c r="BG4466">
        <v>0</v>
      </c>
      <c r="BH4466">
        <v>0</v>
      </c>
      <c r="BI4466">
        <v>0</v>
      </c>
      <c r="BJ4466">
        <v>0</v>
      </c>
      <c r="BK4466">
        <v>0</v>
      </c>
      <c r="BN4466" s="183"/>
    </row>
    <row r="4467" spans="1:66" ht="25.5" x14ac:dyDescent="0.25">
      <c r="A4467" s="1"/>
      <c r="B4467" s="94">
        <v>4454</v>
      </c>
      <c r="C4467" s="43">
        <v>1051214</v>
      </c>
      <c r="D4467" s="25"/>
      <c r="E4467" s="27" t="s">
        <v>986</v>
      </c>
      <c r="F4467" s="151" t="s">
        <v>21</v>
      </c>
      <c r="G4467" s="25"/>
      <c r="H4467" s="46" t="str">
        <f>IFERROR(IFERROR(IF(SEARCH("Usystems",$E4467)&gt;0,"Usystems"),IF(SEARCH("RIIFO",$E4467)&gt;0,"RIIFO","Uponor")),"Uponor")</f>
        <v>Uponor</v>
      </c>
      <c r="I4467" s="25" t="str">
        <f>IFERROR(MID($D4467,1,7)+0,"")</f>
        <v/>
      </c>
      <c r="J4467" s="25" t="str">
        <f>IFERROR(MID($D4467,10,7)+0,"")</f>
        <v/>
      </c>
      <c r="K4467" s="25" t="str">
        <f>IFERROR(MID($D4467,19,7)+0,"")</f>
        <v/>
      </c>
      <c r="L4467" s="25" t="str">
        <f>IFERROR(MID($D4467,28,7)+0,"")</f>
        <v/>
      </c>
      <c r="M4467" s="25" t="str">
        <f>IF(IFERROR(MID($Q4467,1,7)+0,"")&lt;1130000,IF(INDEX(C:C,MATCH(LEFT(Q4467,7)+0,I:I,0))&lt;1130000,"",INDEX(C:C,MATCH(LEFT(Q4467,7)+0,I:I,0))),IFERROR(MID($Q4467,1,7)+0,""))</f>
        <v/>
      </c>
      <c r="N4467" s="25" t="str">
        <f>IF(IFERROR(MID($Q4467,10,7)+0,"")&lt;1130000,"",IFERROR(MID($Q4467,10,7)+0,""))</f>
        <v/>
      </c>
      <c r="O4467" s="25" t="str">
        <f>IF(IFERROR(MID($Q4467,19,7)+0,"")&lt;1130000,"",IFERROR(MID($Q4467,19,7)+0,""))</f>
        <v/>
      </c>
      <c r="P4467" s="25" t="str">
        <f>IF(M4467="","",IF(N4467="",M4467,M4467&amp;", "&amp;N4467))</f>
        <v/>
      </c>
      <c r="Q4467" s="25"/>
      <c r="R4467" s="25"/>
      <c r="S4467" s="35" t="s">
        <v>110</v>
      </c>
      <c r="T4467" s="25" t="s">
        <v>36</v>
      </c>
      <c r="U4467" s="185">
        <v>334.03</v>
      </c>
      <c r="V4467" s="188">
        <v>334.03</v>
      </c>
      <c r="W4467" s="189">
        <v>334.03</v>
      </c>
      <c r="X4467" s="31">
        <v>334.03</v>
      </c>
      <c r="Y4467" s="90">
        <f>IFERROR(ROUND(X4467/W4467-1,2),"")</f>
        <v>0</v>
      </c>
      <c r="Z4467" s="31">
        <f>IF(OR(S4467="VLD MLC components",S4467="VLD MLC pipes",S4467="VLD PEX components",S4467="VLD PEX pipes",S4467="VLD PHC components",S4467="VLD PHC pipes",S4467="Controls VLD"),"По запросу",X4467)</f>
        <v>334.03</v>
      </c>
      <c r="AA4467" s="63">
        <f>ROUND(X4467/1.2,3)</f>
        <v>278.358</v>
      </c>
      <c r="AB4467" s="23">
        <v>278.358</v>
      </c>
      <c r="AC4467" s="190">
        <f>IFERROR(ROUND(AA4467/AB4467-1,2),"")</f>
        <v>0</v>
      </c>
      <c r="AD4467" s="25">
        <v>3.2000000000000001E-2</v>
      </c>
      <c r="AE4467" s="25">
        <v>6.7000000000000002E-4</v>
      </c>
      <c r="AF4467" s="25">
        <v>0</v>
      </c>
      <c r="AG4467" s="25" t="s">
        <v>22</v>
      </c>
      <c r="AH4467" s="25">
        <v>0</v>
      </c>
      <c r="AI4467" s="25">
        <v>0</v>
      </c>
      <c r="AJ4467" s="25" t="s">
        <v>20</v>
      </c>
      <c r="AK4467" s="42" t="s">
        <v>19</v>
      </c>
      <c r="AL4467" s="25" t="s">
        <v>20</v>
      </c>
      <c r="AM4467" s="25">
        <v>1</v>
      </c>
      <c r="AN4467" s="25"/>
      <c r="AO4467" s="25"/>
      <c r="AP4467" s="25"/>
      <c r="AQ4467" s="25"/>
      <c r="AR4467" s="94"/>
      <c r="AS4467" s="157" t="s">
        <v>22</v>
      </c>
      <c r="AT4467" s="93">
        <v>42551</v>
      </c>
      <c r="AU4467" s="92" t="s">
        <v>22</v>
      </c>
      <c r="AV4467" s="91" t="s">
        <v>48</v>
      </c>
      <c r="AW4467" s="92" t="s">
        <v>48</v>
      </c>
      <c r="AX4467" s="92" t="s">
        <v>48</v>
      </c>
      <c r="AY4467" s="91" t="s">
        <v>152</v>
      </c>
      <c r="AZ4467" s="23"/>
      <c r="BA4467" s="25">
        <v>0</v>
      </c>
      <c r="BB4467" t="s">
        <v>48</v>
      </c>
      <c r="BC4467" t="e">
        <v>#N/A</v>
      </c>
      <c r="BD4467" t="e">
        <f>IF(Z4467=BC4467,"OK")</f>
        <v>#N/A</v>
      </c>
      <c r="BE4467">
        <v>3.2000000000000001E-2</v>
      </c>
      <c r="BF4467">
        <v>6.7000000000000002E-4</v>
      </c>
      <c r="BG4467">
        <v>0</v>
      </c>
      <c r="BH4467">
        <v>0</v>
      </c>
      <c r="BI4467">
        <v>0</v>
      </c>
      <c r="BJ4467">
        <v>0</v>
      </c>
      <c r="BK4467">
        <v>0</v>
      </c>
      <c r="BN4467" s="183"/>
    </row>
    <row r="4468" spans="1:66" ht="25.5" x14ac:dyDescent="0.25">
      <c r="A4468" s="1"/>
      <c r="B4468" s="94">
        <v>4455</v>
      </c>
      <c r="C4468" s="43">
        <v>1051211</v>
      </c>
      <c r="D4468" s="25"/>
      <c r="E4468" s="27" t="s">
        <v>985</v>
      </c>
      <c r="F4468" s="151" t="s">
        <v>21</v>
      </c>
      <c r="G4468" s="41" t="s">
        <v>585</v>
      </c>
      <c r="H4468" s="46" t="str">
        <f>IFERROR(IFERROR(IF(SEARCH("Usystems",$E4468)&gt;0,"Usystems"),IF(SEARCH("RIIFO",$E4468)&gt;0,"RIIFO","Uponor")),"Uponor")</f>
        <v>Uponor</v>
      </c>
      <c r="I4468" s="25" t="str">
        <f>IFERROR(MID($D4468,1,7)+0,"")</f>
        <v/>
      </c>
      <c r="J4468" s="25" t="str">
        <f>IFERROR(MID($D4468,10,7)+0,"")</f>
        <v/>
      </c>
      <c r="K4468" s="25" t="str">
        <f>IFERROR(MID($D4468,19,7)+0,"")</f>
        <v/>
      </c>
      <c r="L4468" s="25" t="str">
        <f>IFERROR(MID($D4468,28,7)+0,"")</f>
        <v/>
      </c>
      <c r="M4468" s="25" t="str">
        <f>IF(IFERROR(MID($Q4468,1,7)+0,"")&lt;1130000,IF(INDEX(C:C,MATCH(LEFT(Q4468,7)+0,I:I,0))&lt;1130000,"",INDEX(C:C,MATCH(LEFT(Q4468,7)+0,I:I,0))),IFERROR(MID($Q4468,1,7)+0,""))</f>
        <v/>
      </c>
      <c r="N4468" s="25" t="str">
        <f>IF(IFERROR(MID($Q4468,10,7)+0,"")&lt;1130000,"",IFERROR(MID($Q4468,10,7)+0,""))</f>
        <v/>
      </c>
      <c r="O4468" s="25" t="str">
        <f>IF(IFERROR(MID($Q4468,19,7)+0,"")&lt;1130000,"",IFERROR(MID($Q4468,19,7)+0,""))</f>
        <v/>
      </c>
      <c r="P4468" s="25" t="str">
        <f>IF(M4468="","",IF(N4468="",M4468,M4468&amp;", "&amp;N4468))</f>
        <v/>
      </c>
      <c r="Q4468" s="25"/>
      <c r="R4468" s="25"/>
      <c r="S4468" s="35" t="s">
        <v>110</v>
      </c>
      <c r="T4468" s="25" t="s">
        <v>36</v>
      </c>
      <c r="U4468" s="185">
        <v>428.81</v>
      </c>
      <c r="V4468" s="188">
        <v>428.81</v>
      </c>
      <c r="W4468" s="189">
        <v>428.81</v>
      </c>
      <c r="X4468" s="31">
        <v>428.81</v>
      </c>
      <c r="Y4468" s="90">
        <f>IFERROR(ROUND(X4468/W4468-1,2),"")</f>
        <v>0</v>
      </c>
      <c r="Z4468" s="31">
        <f>IF(OR(S4468="VLD MLC components",S4468="VLD MLC pipes",S4468="VLD PEX components",S4468="VLD PEX pipes",S4468="VLD PHC components",S4468="VLD PHC pipes",S4468="Controls VLD"),"По запросу",X4468)</f>
        <v>428.81</v>
      </c>
      <c r="AA4468" s="63">
        <f>ROUND(X4468/1.2,3)</f>
        <v>357.34199999999998</v>
      </c>
      <c r="AB4468" s="23">
        <v>357.34199999999998</v>
      </c>
      <c r="AC4468" s="190">
        <f>IFERROR(ROUND(AA4468/AB4468-1,2),"")</f>
        <v>0</v>
      </c>
      <c r="AD4468" s="25">
        <v>7.0000000000000007E-2</v>
      </c>
      <c r="AE4468" s="25">
        <v>2.7000000000000001E-3</v>
      </c>
      <c r="AF4468" s="25">
        <v>45</v>
      </c>
      <c r="AG4468" s="25">
        <v>45</v>
      </c>
      <c r="AH4468" s="25">
        <v>45</v>
      </c>
      <c r="AI4468" s="25">
        <v>45</v>
      </c>
      <c r="AJ4468" s="25" t="s">
        <v>20</v>
      </c>
      <c r="AK4468" s="22" t="s">
        <v>20</v>
      </c>
      <c r="AL4468" s="25" t="s">
        <v>20</v>
      </c>
      <c r="AM4468" s="25">
        <v>10</v>
      </c>
      <c r="AN4468" s="25"/>
      <c r="AO4468" s="25"/>
      <c r="AP4468" s="25"/>
      <c r="AQ4468" s="25"/>
      <c r="AR4468" s="94"/>
      <c r="AS4468" s="157">
        <v>5</v>
      </c>
      <c r="AT4468" s="93">
        <v>42551</v>
      </c>
      <c r="AU4468" s="92" t="s">
        <v>22</v>
      </c>
      <c r="AV4468" s="91" t="s">
        <v>152</v>
      </c>
      <c r="AW4468" s="92" t="s">
        <v>152</v>
      </c>
      <c r="AX4468" s="92" t="s">
        <v>48</v>
      </c>
      <c r="AY4468" s="91" t="s">
        <v>152</v>
      </c>
      <c r="AZ4468" s="23"/>
      <c r="BA4468" s="25" t="s">
        <v>984</v>
      </c>
      <c r="BB4468" t="s">
        <v>25</v>
      </c>
      <c r="BC4468">
        <v>428.81</v>
      </c>
      <c r="BD4468" t="str">
        <f>IF(Z4468=BC4468,"OK")</f>
        <v>OK</v>
      </c>
      <c r="BE4468">
        <v>7.0000000000000007E-2</v>
      </c>
      <c r="BF4468">
        <v>2.7000000000000001E-3</v>
      </c>
      <c r="BG4468">
        <v>0</v>
      </c>
      <c r="BH4468">
        <v>0</v>
      </c>
      <c r="BI4468">
        <v>0</v>
      </c>
      <c r="BJ4468">
        <v>0</v>
      </c>
      <c r="BK4468">
        <v>0</v>
      </c>
      <c r="BN4468" s="183"/>
    </row>
    <row r="4469" spans="1:66" ht="25.5" x14ac:dyDescent="0.25">
      <c r="A4469" s="1"/>
      <c r="B4469" s="94">
        <v>4456</v>
      </c>
      <c r="C4469" s="43">
        <v>1051212</v>
      </c>
      <c r="D4469" s="25"/>
      <c r="E4469" s="27" t="s">
        <v>983</v>
      </c>
      <c r="F4469" s="151" t="s">
        <v>21</v>
      </c>
      <c r="G4469" s="25"/>
      <c r="H4469" s="46" t="str">
        <f>IFERROR(IFERROR(IF(SEARCH("Usystems",$E4469)&gt;0,"Usystems"),IF(SEARCH("RIIFO",$E4469)&gt;0,"RIIFO","Uponor")),"Uponor")</f>
        <v>Uponor</v>
      </c>
      <c r="I4469" s="25" t="str">
        <f>IFERROR(MID($D4469,1,7)+0,"")</f>
        <v/>
      </c>
      <c r="J4469" s="25" t="str">
        <f>IFERROR(MID($D4469,10,7)+0,"")</f>
        <v/>
      </c>
      <c r="K4469" s="25" t="str">
        <f>IFERROR(MID($D4469,19,7)+0,"")</f>
        <v/>
      </c>
      <c r="L4469" s="25" t="str">
        <f>IFERROR(MID($D4469,28,7)+0,"")</f>
        <v/>
      </c>
      <c r="M4469" s="25" t="str">
        <f>IF(IFERROR(MID($Q4469,1,7)+0,"")&lt;1130000,IF(INDEX(C:C,MATCH(LEFT(Q4469,7)+0,I:I,0))&lt;1130000,"",INDEX(C:C,MATCH(LEFT(Q4469,7)+0,I:I,0))),IFERROR(MID($Q4469,1,7)+0,""))</f>
        <v/>
      </c>
      <c r="N4469" s="25" t="str">
        <f>IF(IFERROR(MID($Q4469,10,7)+0,"")&lt;1130000,"",IFERROR(MID($Q4469,10,7)+0,""))</f>
        <v/>
      </c>
      <c r="O4469" s="25" t="str">
        <f>IF(IFERROR(MID($Q4469,19,7)+0,"")&lt;1130000,"",IFERROR(MID($Q4469,19,7)+0,""))</f>
        <v/>
      </c>
      <c r="P4469" s="25" t="str">
        <f>IF(M4469="","",IF(N4469="",M4469,M4469&amp;", "&amp;N4469))</f>
        <v/>
      </c>
      <c r="Q4469" s="25"/>
      <c r="R4469" s="25"/>
      <c r="S4469" s="35" t="s">
        <v>110</v>
      </c>
      <c r="T4469" s="25" t="s">
        <v>36</v>
      </c>
      <c r="U4469" s="185">
        <v>702</v>
      </c>
      <c r="V4469" s="188">
        <v>702</v>
      </c>
      <c r="W4469" s="189">
        <v>702</v>
      </c>
      <c r="X4469" s="31">
        <v>702</v>
      </c>
      <c r="Y4469" s="90">
        <f>IFERROR(ROUND(X4469/W4469-1,2),"")</f>
        <v>0</v>
      </c>
      <c r="Z4469" s="31">
        <f>IF(OR(S4469="VLD MLC components",S4469="VLD MLC pipes",S4469="VLD PEX components",S4469="VLD PEX pipes",S4469="VLD PHC components",S4469="VLD PHC pipes",S4469="Controls VLD"),"По запросу",X4469)</f>
        <v>702</v>
      </c>
      <c r="AA4469" s="63">
        <f>ROUND(X4469/1.2,3)</f>
        <v>585</v>
      </c>
      <c r="AB4469" s="23">
        <v>585</v>
      </c>
      <c r="AC4469" s="190">
        <f>IFERROR(ROUND(AA4469/AB4469-1,2),"")</f>
        <v>0</v>
      </c>
      <c r="AD4469" s="25">
        <v>0.114</v>
      </c>
      <c r="AE4469" s="25">
        <v>3.6099999999999999E-3</v>
      </c>
      <c r="AF4469" s="25">
        <v>0</v>
      </c>
      <c r="AG4469" s="25" t="s">
        <v>22</v>
      </c>
      <c r="AH4469" s="25">
        <v>0</v>
      </c>
      <c r="AI4469" s="25">
        <v>0</v>
      </c>
      <c r="AJ4469" s="25" t="s">
        <v>20</v>
      </c>
      <c r="AK4469" s="42" t="s">
        <v>19</v>
      </c>
      <c r="AL4469" s="25" t="s">
        <v>20</v>
      </c>
      <c r="AM4469" s="25">
        <v>15</v>
      </c>
      <c r="AN4469" s="25"/>
      <c r="AO4469" s="25"/>
      <c r="AP4469" s="25"/>
      <c r="AQ4469" s="25"/>
      <c r="AR4469" s="94"/>
      <c r="AS4469" s="157" t="s">
        <v>22</v>
      </c>
      <c r="AT4469" s="93">
        <v>42551</v>
      </c>
      <c r="AU4469" s="92" t="s">
        <v>22</v>
      </c>
      <c r="AV4469" s="91" t="s">
        <v>48</v>
      </c>
      <c r="AW4469" s="92" t="s">
        <v>48</v>
      </c>
      <c r="AX4469" s="92" t="s">
        <v>48</v>
      </c>
      <c r="AY4469" s="91" t="s">
        <v>152</v>
      </c>
      <c r="AZ4469" s="23"/>
      <c r="BA4469" s="25">
        <v>0</v>
      </c>
      <c r="BB4469" t="s">
        <v>48</v>
      </c>
      <c r="BC4469" t="e">
        <v>#N/A</v>
      </c>
      <c r="BD4469" t="e">
        <f>IF(Z4469=BC4469,"OK")</f>
        <v>#N/A</v>
      </c>
      <c r="BE4469">
        <v>0.114</v>
      </c>
      <c r="BF4469">
        <v>3.6099999999999999E-3</v>
      </c>
      <c r="BG4469">
        <v>0</v>
      </c>
      <c r="BH4469">
        <v>0</v>
      </c>
      <c r="BI4469">
        <v>0</v>
      </c>
      <c r="BJ4469">
        <v>0</v>
      </c>
      <c r="BK4469">
        <v>0</v>
      </c>
      <c r="BN4469" s="183"/>
    </row>
    <row r="4470" spans="1:66" ht="25.5" x14ac:dyDescent="0.25">
      <c r="A4470" s="1"/>
      <c r="B4470" s="94">
        <v>4457</v>
      </c>
      <c r="C4470" s="43">
        <v>1053728</v>
      </c>
      <c r="D4470" s="25"/>
      <c r="E4470" s="27" t="s">
        <v>982</v>
      </c>
      <c r="F4470" s="151" t="s">
        <v>21</v>
      </c>
      <c r="G4470" s="41" t="s">
        <v>585</v>
      </c>
      <c r="H4470" s="46" t="str">
        <f>IFERROR(IFERROR(IF(SEARCH("Usystems",$E4470)&gt;0,"Usystems"),IF(SEARCH("RIIFO",$E4470)&gt;0,"RIIFO","Uponor")),"Uponor")</f>
        <v>Uponor</v>
      </c>
      <c r="I4470" s="25" t="str">
        <f>IFERROR(MID($D4470,1,7)+0,"")</f>
        <v/>
      </c>
      <c r="J4470" s="25" t="str">
        <f>IFERROR(MID($D4470,10,7)+0,"")</f>
        <v/>
      </c>
      <c r="K4470" s="25" t="str">
        <f>IFERROR(MID($D4470,19,7)+0,"")</f>
        <v/>
      </c>
      <c r="L4470" s="25" t="str">
        <f>IFERROR(MID($D4470,28,7)+0,"")</f>
        <v/>
      </c>
      <c r="M4470" s="25" t="str">
        <f>IF(IFERROR(MID($Q4470,1,7)+0,"")&lt;1130000,IF(INDEX(C:C,MATCH(LEFT(Q4470,7)+0,I:I,0))&lt;1130000,"",INDEX(C:C,MATCH(LEFT(Q4470,7)+0,I:I,0))),IFERROR(MID($Q4470,1,7)+0,""))</f>
        <v/>
      </c>
      <c r="N4470" s="25" t="str">
        <f>IF(IFERROR(MID($Q4470,10,7)+0,"")&lt;1130000,"",IFERROR(MID($Q4470,10,7)+0,""))</f>
        <v/>
      </c>
      <c r="O4470" s="25" t="str">
        <f>IF(IFERROR(MID($Q4470,19,7)+0,"")&lt;1130000,"",IFERROR(MID($Q4470,19,7)+0,""))</f>
        <v/>
      </c>
      <c r="P4470" s="25" t="str">
        <f>IF(M4470="","",IF(N4470="",M4470,M4470&amp;", "&amp;N4470))</f>
        <v/>
      </c>
      <c r="Q4470" s="25"/>
      <c r="R4470" s="25"/>
      <c r="S4470" s="35" t="s">
        <v>110</v>
      </c>
      <c r="T4470" s="25" t="s">
        <v>36</v>
      </c>
      <c r="U4470" s="185">
        <v>535</v>
      </c>
      <c r="V4470" s="188">
        <v>535</v>
      </c>
      <c r="W4470" s="189">
        <v>535</v>
      </c>
      <c r="X4470" s="31">
        <v>535</v>
      </c>
      <c r="Y4470" s="90">
        <f>IFERROR(ROUND(X4470/W4470-1,2),"")</f>
        <v>0</v>
      </c>
      <c r="Z4470" s="31">
        <f>IF(OR(S4470="VLD MLC components",S4470="VLD MLC pipes",S4470="VLD PEX components",S4470="VLD PEX pipes",S4470="VLD PHC components",S4470="VLD PHC pipes",S4470="Controls VLD"),"По запросу",X4470)</f>
        <v>535</v>
      </c>
      <c r="AA4470" s="63">
        <f>ROUND(X4470/1.2,3)</f>
        <v>445.83300000000003</v>
      </c>
      <c r="AB4470" s="23">
        <v>445.83300000000003</v>
      </c>
      <c r="AC4470" s="190">
        <f>IFERROR(ROUND(AA4470/AB4470-1,2),"")</f>
        <v>0</v>
      </c>
      <c r="AD4470" s="25">
        <v>0.16500000000000001</v>
      </c>
      <c r="AE4470" s="25">
        <v>5.4099999999999999E-3</v>
      </c>
      <c r="AF4470" s="25">
        <v>60</v>
      </c>
      <c r="AG4470" s="25">
        <v>60</v>
      </c>
      <c r="AH4470" s="25">
        <v>60</v>
      </c>
      <c r="AI4470" s="25">
        <v>60</v>
      </c>
      <c r="AJ4470" s="25" t="s">
        <v>20</v>
      </c>
      <c r="AK4470" s="22" t="s">
        <v>20</v>
      </c>
      <c r="AL4470" s="25" t="s">
        <v>20</v>
      </c>
      <c r="AM4470" s="25">
        <v>20</v>
      </c>
      <c r="AN4470" s="25"/>
      <c r="AO4470" s="25"/>
      <c r="AP4470" s="25"/>
      <c r="AQ4470" s="25"/>
      <c r="AR4470" s="94"/>
      <c r="AS4470" s="157">
        <v>20</v>
      </c>
      <c r="AT4470" s="93">
        <v>42551</v>
      </c>
      <c r="AU4470" s="92" t="s">
        <v>22</v>
      </c>
      <c r="AV4470" s="91" t="s">
        <v>152</v>
      </c>
      <c r="AW4470" s="92" t="s">
        <v>152</v>
      </c>
      <c r="AX4470" s="92" t="s">
        <v>48</v>
      </c>
      <c r="AY4470" s="91" t="s">
        <v>152</v>
      </c>
      <c r="AZ4470" s="23"/>
      <c r="BA4470" s="25" t="s">
        <v>837</v>
      </c>
      <c r="BB4470" t="s">
        <v>25</v>
      </c>
      <c r="BC4470">
        <v>535</v>
      </c>
      <c r="BD4470" t="str">
        <f>IF(Z4470=BC4470,"OK")</f>
        <v>OK</v>
      </c>
      <c r="BE4470">
        <v>0.16500000000000001</v>
      </c>
      <c r="BF4470">
        <v>5.4099999999999999E-3</v>
      </c>
      <c r="BG4470">
        <v>0</v>
      </c>
      <c r="BH4470">
        <v>0</v>
      </c>
      <c r="BI4470">
        <v>0</v>
      </c>
      <c r="BJ4470">
        <v>0</v>
      </c>
      <c r="BK4470">
        <v>0</v>
      </c>
      <c r="BN4470" s="183"/>
    </row>
    <row r="4471" spans="1:66" ht="25.5" x14ac:dyDescent="0.25">
      <c r="A4471" s="1"/>
      <c r="B4471" s="94">
        <v>4458</v>
      </c>
      <c r="C4471" s="43">
        <v>1051213</v>
      </c>
      <c r="D4471" s="25"/>
      <c r="E4471" s="27" t="s">
        <v>981</v>
      </c>
      <c r="F4471" s="151" t="s">
        <v>21</v>
      </c>
      <c r="G4471" s="25"/>
      <c r="H4471" s="46" t="str">
        <f>IFERROR(IFERROR(IF(SEARCH("Usystems",$E4471)&gt;0,"Usystems"),IF(SEARCH("RIIFO",$E4471)&gt;0,"RIIFO","Uponor")),"Uponor")</f>
        <v>Uponor</v>
      </c>
      <c r="I4471" s="25" t="str">
        <f>IFERROR(MID($D4471,1,7)+0,"")</f>
        <v/>
      </c>
      <c r="J4471" s="25" t="str">
        <f>IFERROR(MID($D4471,10,7)+0,"")</f>
        <v/>
      </c>
      <c r="K4471" s="25" t="str">
        <f>IFERROR(MID($D4471,19,7)+0,"")</f>
        <v/>
      </c>
      <c r="L4471" s="25" t="str">
        <f>IFERROR(MID($D4471,28,7)+0,"")</f>
        <v/>
      </c>
      <c r="M4471" s="25" t="str">
        <f>IF(IFERROR(MID($Q4471,1,7)+0,"")&lt;1130000,IF(INDEX(C:C,MATCH(LEFT(Q4471,7)+0,I:I,0))&lt;1130000,"",INDEX(C:C,MATCH(LEFT(Q4471,7)+0,I:I,0))),IFERROR(MID($Q4471,1,7)+0,""))</f>
        <v/>
      </c>
      <c r="N4471" s="25" t="str">
        <f>IF(IFERROR(MID($Q4471,10,7)+0,"")&lt;1130000,"",IFERROR(MID($Q4471,10,7)+0,""))</f>
        <v/>
      </c>
      <c r="O4471" s="25" t="str">
        <f>IF(IFERROR(MID($Q4471,19,7)+0,"")&lt;1130000,"",IFERROR(MID($Q4471,19,7)+0,""))</f>
        <v/>
      </c>
      <c r="P4471" s="25" t="str">
        <f>IF(M4471="","",IF(N4471="",M4471,M4471&amp;", "&amp;N4471))</f>
        <v/>
      </c>
      <c r="Q4471" s="25"/>
      <c r="R4471" s="25"/>
      <c r="S4471" s="35" t="s">
        <v>110</v>
      </c>
      <c r="T4471" s="25" t="s">
        <v>36</v>
      </c>
      <c r="U4471" s="185">
        <v>1207</v>
      </c>
      <c r="V4471" s="188">
        <v>1207</v>
      </c>
      <c r="W4471" s="189">
        <v>1207</v>
      </c>
      <c r="X4471" s="31">
        <v>1207</v>
      </c>
      <c r="Y4471" s="90">
        <f>IFERROR(ROUND(X4471/W4471-1,2),"")</f>
        <v>0</v>
      </c>
      <c r="Z4471" s="31">
        <f>IF(OR(S4471="VLD MLC components",S4471="VLD MLC pipes",S4471="VLD PEX components",S4471="VLD PEX pipes",S4471="VLD PHC components",S4471="VLD PHC pipes",S4471="Controls VLD"),"По запросу",X4471)</f>
        <v>1207</v>
      </c>
      <c r="AA4471" s="63">
        <f>ROUND(X4471/1.2,3)</f>
        <v>1005.833</v>
      </c>
      <c r="AB4471" s="23">
        <v>1005.833</v>
      </c>
      <c r="AC4471" s="190">
        <f>IFERROR(ROUND(AA4471/AB4471-1,2),"")</f>
        <v>0</v>
      </c>
      <c r="AD4471" s="25">
        <v>0.24099999999999999</v>
      </c>
      <c r="AE4471" s="25">
        <v>7.2199999999999999E-3</v>
      </c>
      <c r="AF4471" s="25">
        <v>0</v>
      </c>
      <c r="AG4471" s="25" t="s">
        <v>22</v>
      </c>
      <c r="AH4471" s="25">
        <v>0</v>
      </c>
      <c r="AI4471" s="25">
        <v>0</v>
      </c>
      <c r="AJ4471" s="25" t="s">
        <v>20</v>
      </c>
      <c r="AK4471" s="42" t="s">
        <v>19</v>
      </c>
      <c r="AL4471" s="25" t="s">
        <v>20</v>
      </c>
      <c r="AM4471" s="25">
        <v>15</v>
      </c>
      <c r="AN4471" s="25"/>
      <c r="AO4471" s="25"/>
      <c r="AP4471" s="25"/>
      <c r="AQ4471" s="25"/>
      <c r="AR4471" s="94"/>
      <c r="AS4471" s="157" t="s">
        <v>22</v>
      </c>
      <c r="AT4471" s="93">
        <v>42551</v>
      </c>
      <c r="AU4471" s="92" t="s">
        <v>22</v>
      </c>
      <c r="AV4471" s="91" t="s">
        <v>48</v>
      </c>
      <c r="AW4471" s="92" t="s">
        <v>48</v>
      </c>
      <c r="AX4471" s="92" t="s">
        <v>48</v>
      </c>
      <c r="AY4471" s="91" t="s">
        <v>152</v>
      </c>
      <c r="AZ4471" s="23"/>
      <c r="BA4471" s="25">
        <v>0</v>
      </c>
      <c r="BB4471" t="s">
        <v>48</v>
      </c>
      <c r="BC4471" t="e">
        <v>#N/A</v>
      </c>
      <c r="BD4471" t="e">
        <f>IF(Z4471=BC4471,"OK")</f>
        <v>#N/A</v>
      </c>
      <c r="BE4471">
        <v>0.24099999999999999</v>
      </c>
      <c r="BF4471">
        <v>7.2199999999999999E-3</v>
      </c>
      <c r="BG4471">
        <v>0</v>
      </c>
      <c r="BH4471">
        <v>0</v>
      </c>
      <c r="BI4471">
        <v>0</v>
      </c>
      <c r="BJ4471">
        <v>0</v>
      </c>
      <c r="BK4471">
        <v>0</v>
      </c>
      <c r="BN4471" s="183"/>
    </row>
    <row r="4472" spans="1:66" ht="25.5" x14ac:dyDescent="0.25">
      <c r="A4472" s="1"/>
      <c r="B4472" s="94">
        <v>4459</v>
      </c>
      <c r="C4472" s="43">
        <v>1053729</v>
      </c>
      <c r="D4472" s="25"/>
      <c r="E4472" s="27" t="s">
        <v>980</v>
      </c>
      <c r="F4472" s="151" t="s">
        <v>21</v>
      </c>
      <c r="G4472" s="25"/>
      <c r="H4472" s="46" t="str">
        <f>IFERROR(IFERROR(IF(SEARCH("Usystems",$E4472)&gt;0,"Usystems"),IF(SEARCH("RIIFO",$E4472)&gt;0,"RIIFO","Uponor")),"Uponor")</f>
        <v>Uponor</v>
      </c>
      <c r="I4472" s="25" t="str">
        <f>IFERROR(MID($D4472,1,7)+0,"")</f>
        <v/>
      </c>
      <c r="J4472" s="25" t="str">
        <f>IFERROR(MID($D4472,10,7)+0,"")</f>
        <v/>
      </c>
      <c r="K4472" s="25" t="str">
        <f>IFERROR(MID($D4472,19,7)+0,"")</f>
        <v/>
      </c>
      <c r="L4472" s="25" t="str">
        <f>IFERROR(MID($D4472,28,7)+0,"")</f>
        <v/>
      </c>
      <c r="M4472" s="25" t="str">
        <f>IF(IFERROR(MID($Q4472,1,7)+0,"")&lt;1130000,IF(INDEX(C:C,MATCH(LEFT(Q4472,7)+0,I:I,0))&lt;1130000,"",INDEX(C:C,MATCH(LEFT(Q4472,7)+0,I:I,0))),IFERROR(MID($Q4472,1,7)+0,""))</f>
        <v/>
      </c>
      <c r="N4472" s="25" t="str">
        <f>IF(IFERROR(MID($Q4472,10,7)+0,"")&lt;1130000,"",IFERROR(MID($Q4472,10,7)+0,""))</f>
        <v/>
      </c>
      <c r="O4472" s="25" t="str">
        <f>IF(IFERROR(MID($Q4472,19,7)+0,"")&lt;1130000,"",IFERROR(MID($Q4472,19,7)+0,""))</f>
        <v/>
      </c>
      <c r="P4472" s="25" t="str">
        <f>IF(M4472="","",IF(N4472="",M4472,M4472&amp;", "&amp;N4472))</f>
        <v/>
      </c>
      <c r="Q4472" s="25"/>
      <c r="R4472" s="25"/>
      <c r="S4472" s="35" t="s">
        <v>110</v>
      </c>
      <c r="T4472" s="25" t="s">
        <v>36</v>
      </c>
      <c r="U4472" s="185">
        <v>707</v>
      </c>
      <c r="V4472" s="188">
        <v>707</v>
      </c>
      <c r="W4472" s="189">
        <v>707</v>
      </c>
      <c r="X4472" s="31">
        <v>707</v>
      </c>
      <c r="Y4472" s="90">
        <f>IFERROR(ROUND(X4472/W4472-1,2),"")</f>
        <v>0</v>
      </c>
      <c r="Z4472" s="31">
        <f>IF(OR(S4472="VLD MLC components",S4472="VLD MLC pipes",S4472="VLD PEX components",S4472="VLD PEX pipes",S4472="VLD PHC components",S4472="VLD PHC pipes",S4472="Controls VLD"),"По запросу",X4472)</f>
        <v>707</v>
      </c>
      <c r="AA4472" s="63">
        <f>ROUND(X4472/1.2,3)</f>
        <v>589.16700000000003</v>
      </c>
      <c r="AB4472" s="23">
        <v>589.16700000000003</v>
      </c>
      <c r="AC4472" s="190">
        <f>IFERROR(ROUND(AA4472/AB4472-1,2),"")</f>
        <v>0</v>
      </c>
      <c r="AD4472" s="25">
        <v>0.29899999999999999</v>
      </c>
      <c r="AE4472" s="25">
        <v>1.0829999999999999E-2</v>
      </c>
      <c r="AF4472" s="25">
        <v>0</v>
      </c>
      <c r="AG4472" s="25" t="s">
        <v>22</v>
      </c>
      <c r="AH4472" s="25">
        <v>0</v>
      </c>
      <c r="AI4472" s="25">
        <v>0</v>
      </c>
      <c r="AJ4472" s="25" t="s">
        <v>20</v>
      </c>
      <c r="AK4472" s="42" t="s">
        <v>19</v>
      </c>
      <c r="AL4472" s="25" t="s">
        <v>20</v>
      </c>
      <c r="AM4472" s="25">
        <v>15</v>
      </c>
      <c r="AN4472" s="25"/>
      <c r="AO4472" s="25"/>
      <c r="AP4472" s="25"/>
      <c r="AQ4472" s="25"/>
      <c r="AR4472" s="94"/>
      <c r="AS4472" s="157" t="s">
        <v>22</v>
      </c>
      <c r="AT4472" s="93">
        <v>42551</v>
      </c>
      <c r="AU4472" s="92" t="s">
        <v>22</v>
      </c>
      <c r="AV4472" s="91" t="s">
        <v>48</v>
      </c>
      <c r="AW4472" s="92" t="s">
        <v>48</v>
      </c>
      <c r="AX4472" s="92" t="s">
        <v>48</v>
      </c>
      <c r="AY4472" s="91" t="s">
        <v>152</v>
      </c>
      <c r="AZ4472" s="23"/>
      <c r="BA4472" s="25">
        <v>0</v>
      </c>
      <c r="BB4472" t="s">
        <v>48</v>
      </c>
      <c r="BC4472" t="e">
        <v>#N/A</v>
      </c>
      <c r="BD4472" t="e">
        <f>IF(Z4472=BC4472,"OK")</f>
        <v>#N/A</v>
      </c>
      <c r="BE4472">
        <v>0.29899999999999999</v>
      </c>
      <c r="BF4472">
        <v>1.0829999999999999E-2</v>
      </c>
      <c r="BG4472">
        <v>0</v>
      </c>
      <c r="BH4472">
        <v>0</v>
      </c>
      <c r="BI4472">
        <v>0</v>
      </c>
      <c r="BJ4472">
        <v>0</v>
      </c>
      <c r="BK4472">
        <v>0</v>
      </c>
      <c r="BN4472" s="183"/>
    </row>
    <row r="4473" spans="1:66" ht="25.5" x14ac:dyDescent="0.25">
      <c r="A4473" s="1"/>
      <c r="B4473" s="94">
        <v>4460</v>
      </c>
      <c r="C4473" s="43">
        <v>1053730</v>
      </c>
      <c r="D4473" s="25"/>
      <c r="E4473" s="27" t="s">
        <v>979</v>
      </c>
      <c r="F4473" s="151" t="s">
        <v>21</v>
      </c>
      <c r="G4473" s="41" t="s">
        <v>585</v>
      </c>
      <c r="H4473" s="46" t="str">
        <f>IFERROR(IFERROR(IF(SEARCH("Usystems",$E4473)&gt;0,"Usystems"),IF(SEARCH("RIIFO",$E4473)&gt;0,"RIIFO","Uponor")),"Uponor")</f>
        <v>Uponor</v>
      </c>
      <c r="I4473" s="25" t="str">
        <f>IFERROR(MID($D4473,1,7)+0,"")</f>
        <v/>
      </c>
      <c r="J4473" s="25" t="str">
        <f>IFERROR(MID($D4473,10,7)+0,"")</f>
        <v/>
      </c>
      <c r="K4473" s="25" t="str">
        <f>IFERROR(MID($D4473,19,7)+0,"")</f>
        <v/>
      </c>
      <c r="L4473" s="25" t="str">
        <f>IFERROR(MID($D4473,28,7)+0,"")</f>
        <v/>
      </c>
      <c r="M4473" s="25" t="str">
        <f>IF(IFERROR(MID($Q4473,1,7)+0,"")&lt;1130000,IF(INDEX(C:C,MATCH(LEFT(Q4473,7)+0,I:I,0))&lt;1130000,"",INDEX(C:C,MATCH(LEFT(Q4473,7)+0,I:I,0))),IFERROR(MID($Q4473,1,7)+0,""))</f>
        <v/>
      </c>
      <c r="N4473" s="25" t="str">
        <f>IF(IFERROR(MID($Q4473,10,7)+0,"")&lt;1130000,"",IFERROR(MID($Q4473,10,7)+0,""))</f>
        <v/>
      </c>
      <c r="O4473" s="25" t="str">
        <f>IF(IFERROR(MID($Q4473,19,7)+0,"")&lt;1130000,"",IFERROR(MID($Q4473,19,7)+0,""))</f>
        <v/>
      </c>
      <c r="P4473" s="25" t="str">
        <f>IF(M4473="","",IF(N4473="",M4473,M4473&amp;", "&amp;N4473))</f>
        <v/>
      </c>
      <c r="Q4473" s="25"/>
      <c r="R4473" s="25"/>
      <c r="S4473" s="35" t="s">
        <v>110</v>
      </c>
      <c r="T4473" s="25" t="s">
        <v>36</v>
      </c>
      <c r="U4473" s="185">
        <v>970</v>
      </c>
      <c r="V4473" s="188">
        <v>970</v>
      </c>
      <c r="W4473" s="189">
        <v>970</v>
      </c>
      <c r="X4473" s="31">
        <v>970</v>
      </c>
      <c r="Y4473" s="90">
        <f>IFERROR(ROUND(X4473/W4473-1,2),"")</f>
        <v>0</v>
      </c>
      <c r="Z4473" s="31">
        <f>IF(OR(S4473="VLD MLC components",S4473="VLD MLC pipes",S4473="VLD PEX components",S4473="VLD PEX pipes",S4473="VLD PHC components",S4473="VLD PHC pipes",S4473="Controls VLD"),"По запросу",X4473)</f>
        <v>970</v>
      </c>
      <c r="AA4473" s="63">
        <f>ROUND(X4473/1.2,3)</f>
        <v>808.33299999999997</v>
      </c>
      <c r="AB4473" s="23">
        <v>808.33299999999997</v>
      </c>
      <c r="AC4473" s="190">
        <f>IFERROR(ROUND(AA4473/AB4473-1,2),"")</f>
        <v>0</v>
      </c>
      <c r="AD4473" s="25">
        <v>0.44</v>
      </c>
      <c r="AE4473" s="25">
        <v>1.6250000000000001E-2</v>
      </c>
      <c r="AF4473" s="25">
        <v>4</v>
      </c>
      <c r="AG4473" s="25">
        <v>4</v>
      </c>
      <c r="AH4473" s="25">
        <v>4</v>
      </c>
      <c r="AI4473" s="25">
        <v>4</v>
      </c>
      <c r="AJ4473" s="25" t="s">
        <v>20</v>
      </c>
      <c r="AK4473" s="22" t="s">
        <v>20</v>
      </c>
      <c r="AL4473" s="25" t="s">
        <v>20</v>
      </c>
      <c r="AM4473" s="25">
        <v>10</v>
      </c>
      <c r="AN4473" s="25"/>
      <c r="AO4473" s="25"/>
      <c r="AP4473" s="25"/>
      <c r="AQ4473" s="25"/>
      <c r="AR4473" s="94"/>
      <c r="AS4473" s="157">
        <v>4</v>
      </c>
      <c r="AT4473" s="93">
        <v>42551</v>
      </c>
      <c r="AU4473" s="92" t="s">
        <v>22</v>
      </c>
      <c r="AV4473" s="91" t="s">
        <v>152</v>
      </c>
      <c r="AW4473" s="92" t="s">
        <v>152</v>
      </c>
      <c r="AX4473" s="92" t="s">
        <v>48</v>
      </c>
      <c r="AY4473" s="91" t="s">
        <v>152</v>
      </c>
      <c r="AZ4473" s="23"/>
      <c r="BA4473" s="25" t="s">
        <v>978</v>
      </c>
      <c r="BB4473" t="s">
        <v>25</v>
      </c>
      <c r="BC4473">
        <v>970</v>
      </c>
      <c r="BD4473" t="str">
        <f>IF(Z4473=BC4473,"OK")</f>
        <v>OK</v>
      </c>
      <c r="BE4473">
        <v>0.44</v>
      </c>
      <c r="BF4473">
        <v>1.6250000000000001E-2</v>
      </c>
      <c r="BG4473">
        <v>0</v>
      </c>
      <c r="BH4473">
        <v>0</v>
      </c>
      <c r="BI4473">
        <v>0</v>
      </c>
      <c r="BJ4473">
        <v>0</v>
      </c>
      <c r="BK4473">
        <v>0</v>
      </c>
      <c r="BN4473" s="183"/>
    </row>
    <row r="4474" spans="1:66" ht="25.5" x14ac:dyDescent="0.25">
      <c r="A4474" s="1"/>
      <c r="B4474" s="94">
        <v>4461</v>
      </c>
      <c r="C4474" s="43">
        <v>1050068</v>
      </c>
      <c r="D4474" s="25"/>
      <c r="E4474" s="27" t="s">
        <v>977</v>
      </c>
      <c r="F4474" s="151" t="s">
        <v>21</v>
      </c>
      <c r="G4474" s="41" t="s">
        <v>585</v>
      </c>
      <c r="H4474" s="46" t="str">
        <f>IFERROR(IFERROR(IF(SEARCH("Usystems",$E4474)&gt;0,"Usystems"),IF(SEARCH("RIIFO",$E4474)&gt;0,"RIIFO","Uponor")),"Uponor")</f>
        <v>Uponor</v>
      </c>
      <c r="I4474" s="25" t="str">
        <f>IFERROR(MID($D4474,1,7)+0,"")</f>
        <v/>
      </c>
      <c r="J4474" s="25" t="str">
        <f>IFERROR(MID($D4474,10,7)+0,"")</f>
        <v/>
      </c>
      <c r="K4474" s="25" t="str">
        <f>IFERROR(MID($D4474,19,7)+0,"")</f>
        <v/>
      </c>
      <c r="L4474" s="25" t="str">
        <f>IFERROR(MID($D4474,28,7)+0,"")</f>
        <v/>
      </c>
      <c r="M4474" s="25" t="str">
        <f>IF(IFERROR(MID($Q4474,1,7)+0,"")&lt;1130000,IF(INDEX(C:C,MATCH(LEFT(Q4474,7)+0,I:I,0))&lt;1130000,"",INDEX(C:C,MATCH(LEFT(Q4474,7)+0,I:I,0))),IFERROR(MID($Q4474,1,7)+0,""))</f>
        <v/>
      </c>
      <c r="N4474" s="25" t="str">
        <f>IF(IFERROR(MID($Q4474,10,7)+0,"")&lt;1130000,"",IFERROR(MID($Q4474,10,7)+0,""))</f>
        <v/>
      </c>
      <c r="O4474" s="25" t="str">
        <f>IF(IFERROR(MID($Q4474,19,7)+0,"")&lt;1130000,"",IFERROR(MID($Q4474,19,7)+0,""))</f>
        <v/>
      </c>
      <c r="P4474" s="25" t="str">
        <f>IF(M4474="","",IF(N4474="",M4474,M4474&amp;", "&amp;N4474))</f>
        <v/>
      </c>
      <c r="Q4474" s="25"/>
      <c r="R4474" s="25"/>
      <c r="S4474" s="35" t="s">
        <v>110</v>
      </c>
      <c r="T4474" s="25" t="s">
        <v>36</v>
      </c>
      <c r="U4474" s="185">
        <v>3697</v>
      </c>
      <c r="V4474" s="188">
        <v>3697</v>
      </c>
      <c r="W4474" s="189">
        <v>3697</v>
      </c>
      <c r="X4474" s="31">
        <v>3697</v>
      </c>
      <c r="Y4474" s="90">
        <f>IFERROR(ROUND(X4474/W4474-1,2),"")</f>
        <v>0</v>
      </c>
      <c r="Z4474" s="31">
        <f>IF(OR(S4474="VLD MLC components",S4474="VLD MLC pipes",S4474="VLD PEX components",S4474="VLD PEX pipes",S4474="VLD PHC components",S4474="VLD PHC pipes",S4474="Controls VLD"),"По запросу",X4474)</f>
        <v>3697</v>
      </c>
      <c r="AA4474" s="63">
        <f>ROUND(X4474/1.2,3)</f>
        <v>3080.8330000000001</v>
      </c>
      <c r="AB4474" s="23">
        <v>3080.8330000000001</v>
      </c>
      <c r="AC4474" s="190">
        <f>IFERROR(ROUND(AA4474/AB4474-1,2),"")</f>
        <v>0</v>
      </c>
      <c r="AD4474" s="25">
        <v>1.1100000000000001</v>
      </c>
      <c r="AE4474" s="25">
        <v>2.2919999999999999E-2</v>
      </c>
      <c r="AF4474" s="25">
        <v>4</v>
      </c>
      <c r="AG4474" s="25">
        <v>4</v>
      </c>
      <c r="AH4474" s="25">
        <v>4</v>
      </c>
      <c r="AI4474" s="25">
        <v>4</v>
      </c>
      <c r="AJ4474" s="25" t="s">
        <v>20</v>
      </c>
      <c r="AK4474" s="22" t="s">
        <v>20</v>
      </c>
      <c r="AL4474" s="25" t="s">
        <v>20</v>
      </c>
      <c r="AM4474" s="25">
        <v>1</v>
      </c>
      <c r="AN4474" s="25"/>
      <c r="AO4474" s="25"/>
      <c r="AP4474" s="25"/>
      <c r="AQ4474" s="25"/>
      <c r="AR4474" s="94"/>
      <c r="AS4474" s="157">
        <v>4</v>
      </c>
      <c r="AT4474" s="93">
        <v>42551</v>
      </c>
      <c r="AU4474" s="92" t="s">
        <v>22</v>
      </c>
      <c r="AV4474" s="91" t="s">
        <v>152</v>
      </c>
      <c r="AW4474" s="92" t="s">
        <v>152</v>
      </c>
      <c r="AX4474" s="92" t="s">
        <v>48</v>
      </c>
      <c r="AY4474" s="91" t="s">
        <v>152</v>
      </c>
      <c r="AZ4474" s="23"/>
      <c r="BA4474" s="25" t="s">
        <v>976</v>
      </c>
      <c r="BB4474" t="s">
        <v>25</v>
      </c>
      <c r="BC4474">
        <v>3697</v>
      </c>
      <c r="BD4474" t="str">
        <f>IF(Z4474=BC4474,"OK")</f>
        <v>OK</v>
      </c>
      <c r="BE4474">
        <v>1.1100000000000001</v>
      </c>
      <c r="BF4474">
        <v>2.2919999999999999E-2</v>
      </c>
      <c r="BG4474">
        <v>0</v>
      </c>
      <c r="BH4474">
        <v>0</v>
      </c>
      <c r="BI4474">
        <v>0</v>
      </c>
      <c r="BJ4474">
        <v>0</v>
      </c>
      <c r="BK4474">
        <v>0</v>
      </c>
      <c r="BN4474" s="183"/>
    </row>
    <row r="4475" spans="1:66" ht="25.5" x14ac:dyDescent="0.25">
      <c r="A4475" s="1"/>
      <c r="B4475" s="94">
        <v>4462</v>
      </c>
      <c r="C4475" s="43">
        <v>1050069</v>
      </c>
      <c r="D4475" s="25"/>
      <c r="E4475" s="27" t="s">
        <v>975</v>
      </c>
      <c r="F4475" s="151" t="s">
        <v>21</v>
      </c>
      <c r="G4475" s="25"/>
      <c r="H4475" s="46" t="str">
        <f>IFERROR(IFERROR(IF(SEARCH("Usystems",$E4475)&gt;0,"Usystems"),IF(SEARCH("RIIFO",$E4475)&gt;0,"RIIFO","Uponor")),"Uponor")</f>
        <v>Uponor</v>
      </c>
      <c r="I4475" s="25" t="str">
        <f>IFERROR(MID($D4475,1,7)+0,"")</f>
        <v/>
      </c>
      <c r="J4475" s="25" t="str">
        <f>IFERROR(MID($D4475,10,7)+0,"")</f>
        <v/>
      </c>
      <c r="K4475" s="25" t="str">
        <f>IFERROR(MID($D4475,19,7)+0,"")</f>
        <v/>
      </c>
      <c r="L4475" s="25" t="str">
        <f>IFERROR(MID($D4475,28,7)+0,"")</f>
        <v/>
      </c>
      <c r="M4475" s="25" t="str">
        <f>IF(IFERROR(MID($Q4475,1,7)+0,"")&lt;1130000,IF(INDEX(C:C,MATCH(LEFT(Q4475,7)+0,I:I,0))&lt;1130000,"",INDEX(C:C,MATCH(LEFT(Q4475,7)+0,I:I,0))),IFERROR(MID($Q4475,1,7)+0,""))</f>
        <v/>
      </c>
      <c r="N4475" s="25" t="str">
        <f>IF(IFERROR(MID($Q4475,10,7)+0,"")&lt;1130000,"",IFERROR(MID($Q4475,10,7)+0,""))</f>
        <v/>
      </c>
      <c r="O4475" s="25" t="str">
        <f>IF(IFERROR(MID($Q4475,19,7)+0,"")&lt;1130000,"",IFERROR(MID($Q4475,19,7)+0,""))</f>
        <v/>
      </c>
      <c r="P4475" s="25" t="str">
        <f>IF(M4475="","",IF(N4475="",M4475,M4475&amp;", "&amp;N4475))</f>
        <v/>
      </c>
      <c r="Q4475" s="25"/>
      <c r="R4475" s="25"/>
      <c r="S4475" s="35" t="s">
        <v>110</v>
      </c>
      <c r="T4475" s="25" t="s">
        <v>36</v>
      </c>
      <c r="U4475" s="185">
        <v>4216</v>
      </c>
      <c r="V4475" s="188">
        <v>4216</v>
      </c>
      <c r="W4475" s="189">
        <v>4216</v>
      </c>
      <c r="X4475" s="31">
        <v>4216</v>
      </c>
      <c r="Y4475" s="90">
        <f>IFERROR(ROUND(X4475/W4475-1,2),"")</f>
        <v>0</v>
      </c>
      <c r="Z4475" s="31">
        <f>IF(OR(S4475="VLD MLC components",S4475="VLD MLC pipes",S4475="VLD PEX components",S4475="VLD PEX pipes",S4475="VLD PHC components",S4475="VLD PHC pipes",S4475="Controls VLD"),"По запросу",X4475)</f>
        <v>4216</v>
      </c>
      <c r="AA4475" s="63">
        <f>ROUND(X4475/1.2,3)</f>
        <v>3513.3330000000001</v>
      </c>
      <c r="AB4475" s="23">
        <v>3513.3330000000001</v>
      </c>
      <c r="AC4475" s="190">
        <f>IFERROR(ROUND(AA4475/AB4475-1,2),"")</f>
        <v>0</v>
      </c>
      <c r="AD4475" s="25">
        <v>1.379</v>
      </c>
      <c r="AE4475" s="25">
        <v>3.6670000000000001E-2</v>
      </c>
      <c r="AF4475" s="25">
        <v>0</v>
      </c>
      <c r="AG4475" s="25" t="s">
        <v>22</v>
      </c>
      <c r="AH4475" s="25">
        <v>0</v>
      </c>
      <c r="AI4475" s="25">
        <v>0</v>
      </c>
      <c r="AJ4475" s="25" t="s">
        <v>20</v>
      </c>
      <c r="AK4475" s="42" t="s">
        <v>19</v>
      </c>
      <c r="AL4475" s="25" t="s">
        <v>20</v>
      </c>
      <c r="AM4475" s="25">
        <v>1</v>
      </c>
      <c r="AN4475" s="25"/>
      <c r="AO4475" s="25"/>
      <c r="AP4475" s="25"/>
      <c r="AQ4475" s="25"/>
      <c r="AR4475" s="94"/>
      <c r="AS4475" s="157" t="s">
        <v>22</v>
      </c>
      <c r="AT4475" s="93">
        <v>42551</v>
      </c>
      <c r="AU4475" s="92" t="s">
        <v>22</v>
      </c>
      <c r="AV4475" s="91" t="s">
        <v>48</v>
      </c>
      <c r="AW4475" s="92" t="s">
        <v>48</v>
      </c>
      <c r="AX4475" s="92" t="s">
        <v>48</v>
      </c>
      <c r="AY4475" s="91" t="s">
        <v>152</v>
      </c>
      <c r="AZ4475" s="23"/>
      <c r="BA4475" s="25">
        <v>0</v>
      </c>
      <c r="BB4475" t="s">
        <v>48</v>
      </c>
      <c r="BC4475" t="e">
        <v>#N/A</v>
      </c>
      <c r="BD4475" t="e">
        <f>IF(Z4475=BC4475,"OK")</f>
        <v>#N/A</v>
      </c>
      <c r="BE4475">
        <v>1.379</v>
      </c>
      <c r="BF4475">
        <v>3.6670000000000001E-2</v>
      </c>
      <c r="BG4475">
        <v>0</v>
      </c>
      <c r="BH4475">
        <v>0</v>
      </c>
      <c r="BI4475">
        <v>0</v>
      </c>
      <c r="BJ4475">
        <v>0</v>
      </c>
      <c r="BK4475">
        <v>0</v>
      </c>
      <c r="BN4475" s="183"/>
    </row>
    <row r="4476" spans="1:66" ht="25.5" x14ac:dyDescent="0.25">
      <c r="A4476" s="1"/>
      <c r="B4476" s="94">
        <v>4463</v>
      </c>
      <c r="C4476" s="43">
        <v>1051217</v>
      </c>
      <c r="D4476" s="25"/>
      <c r="E4476" s="27" t="s">
        <v>974</v>
      </c>
      <c r="F4476" s="151" t="s">
        <v>21</v>
      </c>
      <c r="G4476" s="25"/>
      <c r="H4476" s="46" t="str">
        <f>IFERROR(IFERROR(IF(SEARCH("Usystems",$E4476)&gt;0,"Usystems"),IF(SEARCH("RIIFO",$E4476)&gt;0,"RIIFO","Uponor")),"Uponor")</f>
        <v>Uponor</v>
      </c>
      <c r="I4476" s="25" t="str">
        <f>IFERROR(MID($D4476,1,7)+0,"")</f>
        <v/>
      </c>
      <c r="J4476" s="25" t="str">
        <f>IFERROR(MID($D4476,10,7)+0,"")</f>
        <v/>
      </c>
      <c r="K4476" s="25" t="str">
        <f>IFERROR(MID($D4476,19,7)+0,"")</f>
        <v/>
      </c>
      <c r="L4476" s="25" t="str">
        <f>IFERROR(MID($D4476,28,7)+0,"")</f>
        <v/>
      </c>
      <c r="M4476" s="25" t="str">
        <f>IF(IFERROR(MID($Q4476,1,7)+0,"")&lt;1130000,IF(INDEX(C:C,MATCH(LEFT(Q4476,7)+0,I:I,0))&lt;1130000,"",INDEX(C:C,MATCH(LEFT(Q4476,7)+0,I:I,0))),IFERROR(MID($Q4476,1,7)+0,""))</f>
        <v/>
      </c>
      <c r="N4476" s="25" t="str">
        <f>IF(IFERROR(MID($Q4476,10,7)+0,"")&lt;1130000,"",IFERROR(MID($Q4476,10,7)+0,""))</f>
        <v/>
      </c>
      <c r="O4476" s="25" t="str">
        <f>IF(IFERROR(MID($Q4476,19,7)+0,"")&lt;1130000,"",IFERROR(MID($Q4476,19,7)+0,""))</f>
        <v/>
      </c>
      <c r="P4476" s="25" t="str">
        <f>IF(M4476="","",IF(N4476="",M4476,M4476&amp;", "&amp;N4476))</f>
        <v/>
      </c>
      <c r="Q4476" s="25"/>
      <c r="R4476" s="25"/>
      <c r="S4476" s="35" t="s">
        <v>110</v>
      </c>
      <c r="T4476" s="25" t="s">
        <v>36</v>
      </c>
      <c r="U4476" s="185">
        <v>511</v>
      </c>
      <c r="V4476" s="188">
        <v>511</v>
      </c>
      <c r="W4476" s="189">
        <v>511</v>
      </c>
      <c r="X4476" s="31">
        <v>511</v>
      </c>
      <c r="Y4476" s="90">
        <f>IFERROR(ROUND(X4476/W4476-1,2),"")</f>
        <v>0</v>
      </c>
      <c r="Z4476" s="31">
        <f>IF(OR(S4476="VLD MLC components",S4476="VLD MLC pipes",S4476="VLD PEX components",S4476="VLD PEX pipes",S4476="VLD PHC components",S4476="VLD PHC pipes",S4476="Controls VLD"),"По запросу",X4476)</f>
        <v>511</v>
      </c>
      <c r="AA4476" s="63">
        <f>ROUND(X4476/1.2,3)</f>
        <v>425.83300000000003</v>
      </c>
      <c r="AB4476" s="23">
        <v>425.83300000000003</v>
      </c>
      <c r="AC4476" s="190">
        <f>IFERROR(ROUND(AA4476/AB4476-1,2),"")</f>
        <v>0</v>
      </c>
      <c r="AD4476" s="25">
        <v>5.8000000000000003E-2</v>
      </c>
      <c r="AE4476" s="25">
        <v>1.3500000000000001E-3</v>
      </c>
      <c r="AF4476" s="25">
        <v>0</v>
      </c>
      <c r="AG4476" s="25" t="s">
        <v>22</v>
      </c>
      <c r="AH4476" s="25">
        <v>0</v>
      </c>
      <c r="AI4476" s="25">
        <v>0</v>
      </c>
      <c r="AJ4476" s="25" t="s">
        <v>20</v>
      </c>
      <c r="AK4476" s="42" t="s">
        <v>19</v>
      </c>
      <c r="AL4476" s="25" t="s">
        <v>20</v>
      </c>
      <c r="AM4476" s="25">
        <v>20</v>
      </c>
      <c r="AN4476" s="25"/>
      <c r="AO4476" s="25"/>
      <c r="AP4476" s="25"/>
      <c r="AQ4476" s="25"/>
      <c r="AR4476" s="94"/>
      <c r="AS4476" s="157" t="s">
        <v>22</v>
      </c>
      <c r="AT4476" s="93">
        <v>42653</v>
      </c>
      <c r="AU4476" s="92" t="s">
        <v>22</v>
      </c>
      <c r="AV4476" s="91" t="s">
        <v>48</v>
      </c>
      <c r="AW4476" s="92" t="s">
        <v>48</v>
      </c>
      <c r="AX4476" s="92" t="s">
        <v>48</v>
      </c>
      <c r="AY4476" s="91" t="s">
        <v>152</v>
      </c>
      <c r="AZ4476" s="23"/>
      <c r="BA4476" s="25">
        <v>0</v>
      </c>
      <c r="BB4476" t="s">
        <v>48</v>
      </c>
      <c r="BC4476" t="e">
        <v>#N/A</v>
      </c>
      <c r="BD4476" t="e">
        <f>IF(Z4476=BC4476,"OK")</f>
        <v>#N/A</v>
      </c>
      <c r="BE4476">
        <v>5.8000000000000003E-2</v>
      </c>
      <c r="BF4476">
        <v>1.3500000000000001E-3</v>
      </c>
      <c r="BG4476">
        <v>0</v>
      </c>
      <c r="BH4476">
        <v>0</v>
      </c>
      <c r="BI4476">
        <v>0</v>
      </c>
      <c r="BJ4476">
        <v>0</v>
      </c>
      <c r="BK4476">
        <v>0</v>
      </c>
      <c r="BN4476" s="183"/>
    </row>
    <row r="4477" spans="1:66" ht="25.5" x14ac:dyDescent="0.25">
      <c r="A4477" s="1"/>
      <c r="B4477" s="94">
        <v>4464</v>
      </c>
      <c r="C4477" s="43">
        <v>1051219</v>
      </c>
      <c r="D4477" s="25"/>
      <c r="E4477" s="27" t="s">
        <v>973</v>
      </c>
      <c r="F4477" s="151" t="s">
        <v>21</v>
      </c>
      <c r="G4477" s="25"/>
      <c r="H4477" s="46" t="str">
        <f>IFERROR(IFERROR(IF(SEARCH("Usystems",$E4477)&gt;0,"Usystems"),IF(SEARCH("RIIFO",$E4477)&gt;0,"RIIFO","Uponor")),"Uponor")</f>
        <v>Uponor</v>
      </c>
      <c r="I4477" s="25" t="str">
        <f>IFERROR(MID($D4477,1,7)+0,"")</f>
        <v/>
      </c>
      <c r="J4477" s="25" t="str">
        <f>IFERROR(MID($D4477,10,7)+0,"")</f>
        <v/>
      </c>
      <c r="K4477" s="25" t="str">
        <f>IFERROR(MID($D4477,19,7)+0,"")</f>
        <v/>
      </c>
      <c r="L4477" s="25" t="str">
        <f>IFERROR(MID($D4477,28,7)+0,"")</f>
        <v/>
      </c>
      <c r="M4477" s="25" t="str">
        <f>IF(IFERROR(MID($Q4477,1,7)+0,"")&lt;1130000,IF(INDEX(C:C,MATCH(LEFT(Q4477,7)+0,I:I,0))&lt;1130000,"",INDEX(C:C,MATCH(LEFT(Q4477,7)+0,I:I,0))),IFERROR(MID($Q4477,1,7)+0,""))</f>
        <v/>
      </c>
      <c r="N4477" s="25" t="str">
        <f>IF(IFERROR(MID($Q4477,10,7)+0,"")&lt;1130000,"",IFERROR(MID($Q4477,10,7)+0,""))</f>
        <v/>
      </c>
      <c r="O4477" s="25" t="str">
        <f>IF(IFERROR(MID($Q4477,19,7)+0,"")&lt;1130000,"",IFERROR(MID($Q4477,19,7)+0,""))</f>
        <v/>
      </c>
      <c r="P4477" s="25" t="str">
        <f>IF(M4477="","",IF(N4477="",M4477,M4477&amp;", "&amp;N4477))</f>
        <v/>
      </c>
      <c r="Q4477" s="25"/>
      <c r="R4477" s="25"/>
      <c r="S4477" s="35" t="s">
        <v>110</v>
      </c>
      <c r="T4477" s="25" t="s">
        <v>36</v>
      </c>
      <c r="U4477" s="185">
        <v>464.34</v>
      </c>
      <c r="V4477" s="188">
        <v>464.34</v>
      </c>
      <c r="W4477" s="189">
        <v>464.34</v>
      </c>
      <c r="X4477" s="31">
        <v>464.34</v>
      </c>
      <c r="Y4477" s="90">
        <f>IFERROR(ROUND(X4477/W4477-1,2),"")</f>
        <v>0</v>
      </c>
      <c r="Z4477" s="31">
        <f>IF(OR(S4477="VLD MLC components",S4477="VLD MLC pipes",S4477="VLD PEX components",S4477="VLD PEX pipes",S4477="VLD PHC components",S4477="VLD PHC pipes",S4477="Controls VLD"),"По запросу",X4477)</f>
        <v>464.34</v>
      </c>
      <c r="AA4477" s="63">
        <f>ROUND(X4477/1.2,3)</f>
        <v>386.95</v>
      </c>
      <c r="AB4477" s="23">
        <v>386.95</v>
      </c>
      <c r="AC4477" s="190">
        <f>IFERROR(ROUND(AA4477/AB4477-1,2),"")</f>
        <v>0</v>
      </c>
      <c r="AD4477" s="25">
        <v>5.8999999999999997E-2</v>
      </c>
      <c r="AE4477" s="25">
        <v>1.8E-3</v>
      </c>
      <c r="AF4477" s="25">
        <v>0</v>
      </c>
      <c r="AG4477" s="25" t="s">
        <v>22</v>
      </c>
      <c r="AH4477" s="25">
        <v>0</v>
      </c>
      <c r="AI4477" s="25">
        <v>0</v>
      </c>
      <c r="AJ4477" s="25" t="s">
        <v>20</v>
      </c>
      <c r="AK4477" s="42" t="s">
        <v>19</v>
      </c>
      <c r="AL4477" s="25" t="s">
        <v>20</v>
      </c>
      <c r="AM4477" s="25">
        <v>15</v>
      </c>
      <c r="AN4477" s="25"/>
      <c r="AO4477" s="25"/>
      <c r="AP4477" s="25"/>
      <c r="AQ4477" s="25"/>
      <c r="AR4477" s="94"/>
      <c r="AS4477" s="157" t="s">
        <v>22</v>
      </c>
      <c r="AT4477" s="93">
        <v>42551</v>
      </c>
      <c r="AU4477" s="92" t="s">
        <v>22</v>
      </c>
      <c r="AV4477" s="91" t="s">
        <v>152</v>
      </c>
      <c r="AW4477" s="92" t="s">
        <v>48</v>
      </c>
      <c r="AX4477" s="92" t="s">
        <v>48</v>
      </c>
      <c r="AY4477" s="91" t="s">
        <v>152</v>
      </c>
      <c r="AZ4477" s="23"/>
      <c r="BA4477" s="25" t="s">
        <v>972</v>
      </c>
      <c r="BB4477" t="s">
        <v>25</v>
      </c>
      <c r="BC4477" t="e">
        <v>#N/A</v>
      </c>
      <c r="BD4477" t="e">
        <f>IF(Z4477=BC4477,"OK")</f>
        <v>#N/A</v>
      </c>
      <c r="BE4477">
        <v>5.8999999999999997E-2</v>
      </c>
      <c r="BF4477">
        <v>1.8E-3</v>
      </c>
      <c r="BG4477">
        <v>0</v>
      </c>
      <c r="BH4477">
        <v>0</v>
      </c>
      <c r="BI4477">
        <v>0</v>
      </c>
      <c r="BJ4477">
        <v>0</v>
      </c>
      <c r="BK4477">
        <v>0</v>
      </c>
      <c r="BN4477" s="183"/>
    </row>
    <row r="4478" spans="1:66" ht="25.5" x14ac:dyDescent="0.25">
      <c r="A4478" s="1"/>
      <c r="B4478" s="94">
        <v>4465</v>
      </c>
      <c r="C4478" s="43">
        <v>1051220</v>
      </c>
      <c r="D4478" s="25"/>
      <c r="E4478" s="27" t="s">
        <v>971</v>
      </c>
      <c r="F4478" s="151" t="s">
        <v>21</v>
      </c>
      <c r="G4478" s="25"/>
      <c r="H4478" s="46" t="str">
        <f>IFERROR(IFERROR(IF(SEARCH("Usystems",$E4478)&gt;0,"Usystems"),IF(SEARCH("RIIFO",$E4478)&gt;0,"RIIFO","Uponor")),"Uponor")</f>
        <v>Uponor</v>
      </c>
      <c r="I4478" s="25" t="str">
        <f>IFERROR(MID($D4478,1,7)+0,"")</f>
        <v/>
      </c>
      <c r="J4478" s="25" t="str">
        <f>IFERROR(MID($D4478,10,7)+0,"")</f>
        <v/>
      </c>
      <c r="K4478" s="25" t="str">
        <f>IFERROR(MID($D4478,19,7)+0,"")</f>
        <v/>
      </c>
      <c r="L4478" s="25" t="str">
        <f>IFERROR(MID($D4478,28,7)+0,"")</f>
        <v/>
      </c>
      <c r="M4478" s="25" t="str">
        <f>IF(IFERROR(MID($Q4478,1,7)+0,"")&lt;1130000,IF(INDEX(C:C,MATCH(LEFT(Q4478,7)+0,I:I,0))&lt;1130000,"",INDEX(C:C,MATCH(LEFT(Q4478,7)+0,I:I,0))),IFERROR(MID($Q4478,1,7)+0,""))</f>
        <v/>
      </c>
      <c r="N4478" s="25" t="str">
        <f>IF(IFERROR(MID($Q4478,10,7)+0,"")&lt;1130000,"",IFERROR(MID($Q4478,10,7)+0,""))</f>
        <v/>
      </c>
      <c r="O4478" s="25" t="str">
        <f>IF(IFERROR(MID($Q4478,19,7)+0,"")&lt;1130000,"",IFERROR(MID($Q4478,19,7)+0,""))</f>
        <v/>
      </c>
      <c r="P4478" s="25" t="str">
        <f>IF(M4478="","",IF(N4478="",M4478,M4478&amp;", "&amp;N4478))</f>
        <v/>
      </c>
      <c r="Q4478" s="25"/>
      <c r="R4478" s="25"/>
      <c r="S4478" s="35" t="s">
        <v>110</v>
      </c>
      <c r="T4478" s="25" t="s">
        <v>36</v>
      </c>
      <c r="U4478" s="185">
        <v>702</v>
      </c>
      <c r="V4478" s="188">
        <v>702</v>
      </c>
      <c r="W4478" s="189">
        <v>702</v>
      </c>
      <c r="X4478" s="31">
        <v>702</v>
      </c>
      <c r="Y4478" s="90">
        <f>IFERROR(ROUND(X4478/W4478-1,2),"")</f>
        <v>0</v>
      </c>
      <c r="Z4478" s="31">
        <f>IF(OR(S4478="VLD MLC components",S4478="VLD MLC pipes",S4478="VLD PEX components",S4478="VLD PEX pipes",S4478="VLD PHC components",S4478="VLD PHC pipes",S4478="Controls VLD"),"По запросу",X4478)</f>
        <v>702</v>
      </c>
      <c r="AA4478" s="63">
        <f>ROUND(X4478/1.2,3)</f>
        <v>585</v>
      </c>
      <c r="AB4478" s="23">
        <v>585</v>
      </c>
      <c r="AC4478" s="190">
        <f>IFERROR(ROUND(AA4478/AB4478-1,2),"")</f>
        <v>0</v>
      </c>
      <c r="AD4478" s="25">
        <v>0.10199999999999999</v>
      </c>
      <c r="AE4478" s="25">
        <v>3.6099999999999999E-3</v>
      </c>
      <c r="AF4478" s="25">
        <v>0</v>
      </c>
      <c r="AG4478" s="25" t="s">
        <v>22</v>
      </c>
      <c r="AH4478" s="25">
        <v>0</v>
      </c>
      <c r="AI4478" s="25">
        <v>0</v>
      </c>
      <c r="AJ4478" s="25" t="s">
        <v>20</v>
      </c>
      <c r="AK4478" s="42" t="s">
        <v>19</v>
      </c>
      <c r="AL4478" s="25" t="s">
        <v>20</v>
      </c>
      <c r="AM4478" s="25">
        <v>15</v>
      </c>
      <c r="AN4478" s="25"/>
      <c r="AO4478" s="25"/>
      <c r="AP4478" s="25"/>
      <c r="AQ4478" s="25"/>
      <c r="AR4478" s="94"/>
      <c r="AS4478" s="157" t="s">
        <v>22</v>
      </c>
      <c r="AT4478" s="93">
        <v>42551</v>
      </c>
      <c r="AU4478" s="92" t="s">
        <v>22</v>
      </c>
      <c r="AV4478" s="91" t="s">
        <v>48</v>
      </c>
      <c r="AW4478" s="92" t="s">
        <v>48</v>
      </c>
      <c r="AX4478" s="92" t="s">
        <v>48</v>
      </c>
      <c r="AY4478" s="91" t="s">
        <v>152</v>
      </c>
      <c r="AZ4478" s="23"/>
      <c r="BA4478" s="25">
        <v>0</v>
      </c>
      <c r="BB4478" t="s">
        <v>48</v>
      </c>
      <c r="BC4478" t="e">
        <v>#N/A</v>
      </c>
      <c r="BD4478" t="e">
        <f>IF(Z4478=BC4478,"OK")</f>
        <v>#N/A</v>
      </c>
      <c r="BE4478">
        <v>0.10199999999999999</v>
      </c>
      <c r="BF4478">
        <v>3.6099999999999999E-3</v>
      </c>
      <c r="BG4478">
        <v>0</v>
      </c>
      <c r="BH4478">
        <v>0</v>
      </c>
      <c r="BI4478">
        <v>0</v>
      </c>
      <c r="BJ4478">
        <v>0</v>
      </c>
      <c r="BK4478">
        <v>0</v>
      </c>
      <c r="BN4478" s="183"/>
    </row>
    <row r="4479" spans="1:66" ht="25.5" x14ac:dyDescent="0.25">
      <c r="A4479" s="1"/>
      <c r="B4479" s="94">
        <v>4466</v>
      </c>
      <c r="C4479" s="43">
        <v>1053731</v>
      </c>
      <c r="D4479" s="25"/>
      <c r="E4479" s="27" t="s">
        <v>970</v>
      </c>
      <c r="F4479" s="151" t="s">
        <v>21</v>
      </c>
      <c r="G4479" s="41" t="s">
        <v>585</v>
      </c>
      <c r="H4479" s="46" t="str">
        <f>IFERROR(IFERROR(IF(SEARCH("Usystems",$E4479)&gt;0,"Usystems"),IF(SEARCH("RIIFO",$E4479)&gt;0,"RIIFO","Uponor")),"Uponor")</f>
        <v>Uponor</v>
      </c>
      <c r="I4479" s="25" t="str">
        <f>IFERROR(MID($D4479,1,7)+0,"")</f>
        <v/>
      </c>
      <c r="J4479" s="25" t="str">
        <f>IFERROR(MID($D4479,10,7)+0,"")</f>
        <v/>
      </c>
      <c r="K4479" s="25" t="str">
        <f>IFERROR(MID($D4479,19,7)+0,"")</f>
        <v/>
      </c>
      <c r="L4479" s="25" t="str">
        <f>IFERROR(MID($D4479,28,7)+0,"")</f>
        <v/>
      </c>
      <c r="M4479" s="25" t="str">
        <f>IF(IFERROR(MID($Q4479,1,7)+0,"")&lt;1130000,IF(INDEX(C:C,MATCH(LEFT(Q4479,7)+0,I:I,0))&lt;1130000,"",INDEX(C:C,MATCH(LEFT(Q4479,7)+0,I:I,0))),IFERROR(MID($Q4479,1,7)+0,""))</f>
        <v/>
      </c>
      <c r="N4479" s="25" t="str">
        <f>IF(IFERROR(MID($Q4479,10,7)+0,"")&lt;1130000,"",IFERROR(MID($Q4479,10,7)+0,""))</f>
        <v/>
      </c>
      <c r="O4479" s="25" t="str">
        <f>IF(IFERROR(MID($Q4479,19,7)+0,"")&lt;1130000,"",IFERROR(MID($Q4479,19,7)+0,""))</f>
        <v/>
      </c>
      <c r="P4479" s="25" t="str">
        <f>IF(M4479="","",IF(N4479="",M4479,M4479&amp;", "&amp;N4479))</f>
        <v/>
      </c>
      <c r="Q4479" s="25"/>
      <c r="R4479" s="25"/>
      <c r="S4479" s="35" t="s">
        <v>110</v>
      </c>
      <c r="T4479" s="25" t="s">
        <v>36</v>
      </c>
      <c r="U4479" s="185">
        <v>702</v>
      </c>
      <c r="V4479" s="188">
        <v>702</v>
      </c>
      <c r="W4479" s="189">
        <v>702</v>
      </c>
      <c r="X4479" s="31">
        <v>702</v>
      </c>
      <c r="Y4479" s="90">
        <f>IFERROR(ROUND(X4479/W4479-1,2),"")</f>
        <v>0</v>
      </c>
      <c r="Z4479" s="31">
        <f>IF(OR(S4479="VLD MLC components",S4479="VLD MLC pipes",S4479="VLD PEX components",S4479="VLD PEX pipes",S4479="VLD PHC components",S4479="VLD PHC pipes",S4479="Controls VLD"),"По запросу",X4479)</f>
        <v>702</v>
      </c>
      <c r="AA4479" s="63">
        <f>ROUND(X4479/1.2,3)</f>
        <v>585</v>
      </c>
      <c r="AB4479" s="23">
        <v>585</v>
      </c>
      <c r="AC4479" s="190">
        <f>IFERROR(ROUND(AA4479/AB4479-1,2),"")</f>
        <v>0</v>
      </c>
      <c r="AD4479" s="25">
        <v>0.13800000000000001</v>
      </c>
      <c r="AE4479" s="25">
        <v>5.4099999999999999E-3</v>
      </c>
      <c r="AF4479" s="25">
        <v>30</v>
      </c>
      <c r="AG4479" s="25">
        <v>30</v>
      </c>
      <c r="AH4479" s="25">
        <v>30</v>
      </c>
      <c r="AI4479" s="25">
        <v>30</v>
      </c>
      <c r="AJ4479" s="25" t="s">
        <v>20</v>
      </c>
      <c r="AK4479" s="22" t="s">
        <v>20</v>
      </c>
      <c r="AL4479" s="25" t="s">
        <v>20</v>
      </c>
      <c r="AM4479" s="25">
        <v>10</v>
      </c>
      <c r="AN4479" s="25"/>
      <c r="AO4479" s="25"/>
      <c r="AP4479" s="25"/>
      <c r="AQ4479" s="25"/>
      <c r="AR4479" s="94"/>
      <c r="AS4479" s="157">
        <v>30</v>
      </c>
      <c r="AT4479" s="93">
        <v>42551</v>
      </c>
      <c r="AU4479" s="92" t="s">
        <v>22</v>
      </c>
      <c r="AV4479" s="91" t="s">
        <v>152</v>
      </c>
      <c r="AW4479" s="92" t="s">
        <v>152</v>
      </c>
      <c r="AX4479" s="92" t="s">
        <v>48</v>
      </c>
      <c r="AY4479" s="91" t="s">
        <v>152</v>
      </c>
      <c r="AZ4479" s="23"/>
      <c r="BA4479" s="25" t="s">
        <v>969</v>
      </c>
      <c r="BB4479" t="s">
        <v>25</v>
      </c>
      <c r="BC4479">
        <v>702</v>
      </c>
      <c r="BD4479" t="str">
        <f>IF(Z4479=BC4479,"OK")</f>
        <v>OK</v>
      </c>
      <c r="BE4479">
        <v>0.13800000000000001</v>
      </c>
      <c r="BF4479">
        <v>5.4099999999999999E-3</v>
      </c>
      <c r="BG4479">
        <v>0</v>
      </c>
      <c r="BH4479">
        <v>0</v>
      </c>
      <c r="BI4479">
        <v>0</v>
      </c>
      <c r="BJ4479">
        <v>0</v>
      </c>
      <c r="BK4479">
        <v>0</v>
      </c>
      <c r="BN4479" s="183"/>
    </row>
    <row r="4480" spans="1:66" ht="25.5" x14ac:dyDescent="0.25">
      <c r="A4480" s="1"/>
      <c r="B4480" s="94">
        <v>4467</v>
      </c>
      <c r="C4480" s="43">
        <v>1051221</v>
      </c>
      <c r="D4480" s="25"/>
      <c r="E4480" s="27" t="s">
        <v>968</v>
      </c>
      <c r="F4480" s="151" t="s">
        <v>21</v>
      </c>
      <c r="G4480" s="25"/>
      <c r="H4480" s="46" t="str">
        <f>IFERROR(IFERROR(IF(SEARCH("Usystems",$E4480)&gt;0,"Usystems"),IF(SEARCH("RIIFO",$E4480)&gt;0,"RIIFO","Uponor")),"Uponor")</f>
        <v>Uponor</v>
      </c>
      <c r="I4480" s="25" t="str">
        <f>IFERROR(MID($D4480,1,7)+0,"")</f>
        <v/>
      </c>
      <c r="J4480" s="25" t="str">
        <f>IFERROR(MID($D4480,10,7)+0,"")</f>
        <v/>
      </c>
      <c r="K4480" s="25" t="str">
        <f>IFERROR(MID($D4480,19,7)+0,"")</f>
        <v/>
      </c>
      <c r="L4480" s="25" t="str">
        <f>IFERROR(MID($D4480,28,7)+0,"")</f>
        <v/>
      </c>
      <c r="M4480" s="25" t="str">
        <f>IF(IFERROR(MID($Q4480,1,7)+0,"")&lt;1130000,IF(INDEX(C:C,MATCH(LEFT(Q4480,7)+0,I:I,0))&lt;1130000,"",INDEX(C:C,MATCH(LEFT(Q4480,7)+0,I:I,0))),IFERROR(MID($Q4480,1,7)+0,""))</f>
        <v/>
      </c>
      <c r="N4480" s="25" t="str">
        <f>IF(IFERROR(MID($Q4480,10,7)+0,"")&lt;1130000,"",IFERROR(MID($Q4480,10,7)+0,""))</f>
        <v/>
      </c>
      <c r="O4480" s="25" t="str">
        <f>IF(IFERROR(MID($Q4480,19,7)+0,"")&lt;1130000,"",IFERROR(MID($Q4480,19,7)+0,""))</f>
        <v/>
      </c>
      <c r="P4480" s="25" t="str">
        <f>IF(M4480="","",IF(N4480="",M4480,M4480&amp;", "&amp;N4480))</f>
        <v/>
      </c>
      <c r="Q4480" s="25"/>
      <c r="R4480" s="25"/>
      <c r="S4480" s="35" t="s">
        <v>110</v>
      </c>
      <c r="T4480" s="25" t="s">
        <v>36</v>
      </c>
      <c r="U4480" s="185">
        <v>1176</v>
      </c>
      <c r="V4480" s="188">
        <v>1176</v>
      </c>
      <c r="W4480" s="189">
        <v>1176</v>
      </c>
      <c r="X4480" s="31">
        <v>1176</v>
      </c>
      <c r="Y4480" s="90">
        <f>IFERROR(ROUND(X4480/W4480-1,2),"")</f>
        <v>0</v>
      </c>
      <c r="Z4480" s="31">
        <f>IF(OR(S4480="VLD MLC components",S4480="VLD MLC pipes",S4480="VLD PEX components",S4480="VLD PEX pipes",S4480="VLD PHC components",S4480="VLD PHC pipes",S4480="Controls VLD"),"По запросу",X4480)</f>
        <v>1176</v>
      </c>
      <c r="AA4480" s="63">
        <f>ROUND(X4480/1.2,3)</f>
        <v>980</v>
      </c>
      <c r="AB4480" s="23">
        <v>980</v>
      </c>
      <c r="AC4480" s="190">
        <f>IFERROR(ROUND(AA4480/AB4480-1,2),"")</f>
        <v>0</v>
      </c>
      <c r="AD4480" s="25">
        <v>0.22</v>
      </c>
      <c r="AE4480" s="25">
        <v>7.2199999999999999E-3</v>
      </c>
      <c r="AF4480" s="25">
        <v>0</v>
      </c>
      <c r="AG4480" s="25" t="s">
        <v>22</v>
      </c>
      <c r="AH4480" s="25">
        <v>0</v>
      </c>
      <c r="AI4480" s="25">
        <v>0</v>
      </c>
      <c r="AJ4480" s="25" t="s">
        <v>20</v>
      </c>
      <c r="AK4480" s="42" t="s">
        <v>19</v>
      </c>
      <c r="AL4480" s="25" t="s">
        <v>20</v>
      </c>
      <c r="AM4480" s="25">
        <v>15</v>
      </c>
      <c r="AN4480" s="25"/>
      <c r="AO4480" s="25"/>
      <c r="AP4480" s="25"/>
      <c r="AQ4480" s="25"/>
      <c r="AR4480" s="94"/>
      <c r="AS4480" s="157" t="s">
        <v>22</v>
      </c>
      <c r="AT4480" s="93">
        <v>42551</v>
      </c>
      <c r="AU4480" s="92" t="s">
        <v>22</v>
      </c>
      <c r="AV4480" s="91" t="s">
        <v>152</v>
      </c>
      <c r="AW4480" s="92" t="s">
        <v>48</v>
      </c>
      <c r="AX4480" s="92" t="s">
        <v>48</v>
      </c>
      <c r="AY4480" s="91" t="s">
        <v>152</v>
      </c>
      <c r="AZ4480" s="23"/>
      <c r="BA4480" s="25" t="s">
        <v>967</v>
      </c>
      <c r="BB4480" t="s">
        <v>25</v>
      </c>
      <c r="BC4480" t="e">
        <v>#N/A</v>
      </c>
      <c r="BD4480" t="e">
        <f>IF(Z4480=BC4480,"OK")</f>
        <v>#N/A</v>
      </c>
      <c r="BE4480">
        <v>0.22</v>
      </c>
      <c r="BF4480">
        <v>7.2199999999999999E-3</v>
      </c>
      <c r="BG4480">
        <v>0</v>
      </c>
      <c r="BH4480">
        <v>0</v>
      </c>
      <c r="BI4480">
        <v>0</v>
      </c>
      <c r="BJ4480">
        <v>0</v>
      </c>
      <c r="BK4480">
        <v>0</v>
      </c>
      <c r="BN4480" s="183"/>
    </row>
    <row r="4481" spans="1:66" ht="25.5" x14ac:dyDescent="0.25">
      <c r="A4481" s="1"/>
      <c r="B4481" s="94">
        <v>4468</v>
      </c>
      <c r="C4481" s="43">
        <v>1051222</v>
      </c>
      <c r="D4481" s="25"/>
      <c r="E4481" s="27" t="s">
        <v>966</v>
      </c>
      <c r="F4481" s="151" t="s">
        <v>21</v>
      </c>
      <c r="G4481" s="25"/>
      <c r="H4481" s="46" t="str">
        <f>IFERROR(IFERROR(IF(SEARCH("Usystems",$E4481)&gt;0,"Usystems"),IF(SEARCH("RIIFO",$E4481)&gt;0,"RIIFO","Uponor")),"Uponor")</f>
        <v>Uponor</v>
      </c>
      <c r="I4481" s="25" t="str">
        <f>IFERROR(MID($D4481,1,7)+0,"")</f>
        <v/>
      </c>
      <c r="J4481" s="25" t="str">
        <f>IFERROR(MID($D4481,10,7)+0,"")</f>
        <v/>
      </c>
      <c r="K4481" s="25" t="str">
        <f>IFERROR(MID($D4481,19,7)+0,"")</f>
        <v/>
      </c>
      <c r="L4481" s="25" t="str">
        <f>IFERROR(MID($D4481,28,7)+0,"")</f>
        <v/>
      </c>
      <c r="M4481" s="25" t="str">
        <f>IF(IFERROR(MID($Q4481,1,7)+0,"")&lt;1130000,IF(INDEX(C:C,MATCH(LEFT(Q4481,7)+0,I:I,0))&lt;1130000,"",INDEX(C:C,MATCH(LEFT(Q4481,7)+0,I:I,0))),IFERROR(MID($Q4481,1,7)+0,""))</f>
        <v/>
      </c>
      <c r="N4481" s="25" t="str">
        <f>IF(IFERROR(MID($Q4481,10,7)+0,"")&lt;1130000,"",IFERROR(MID($Q4481,10,7)+0,""))</f>
        <v/>
      </c>
      <c r="O4481" s="25" t="str">
        <f>IF(IFERROR(MID($Q4481,19,7)+0,"")&lt;1130000,"",IFERROR(MID($Q4481,19,7)+0,""))</f>
        <v/>
      </c>
      <c r="P4481" s="25" t="str">
        <f>IF(M4481="","",IF(N4481="",M4481,M4481&amp;", "&amp;N4481))</f>
        <v/>
      </c>
      <c r="Q4481" s="25"/>
      <c r="R4481" s="25"/>
      <c r="S4481" s="35" t="s">
        <v>110</v>
      </c>
      <c r="T4481" s="25" t="s">
        <v>36</v>
      </c>
      <c r="U4481" s="185">
        <v>875</v>
      </c>
      <c r="V4481" s="188">
        <v>875</v>
      </c>
      <c r="W4481" s="189">
        <v>875</v>
      </c>
      <c r="X4481" s="31">
        <v>875</v>
      </c>
      <c r="Y4481" s="90">
        <f>IFERROR(ROUND(X4481/W4481-1,2),"")</f>
        <v>0</v>
      </c>
      <c r="Z4481" s="31">
        <f>IF(OR(S4481="VLD MLC components",S4481="VLD MLC pipes",S4481="VLD PEX components",S4481="VLD PEX pipes",S4481="VLD PHC components",S4481="VLD PHC pipes",S4481="Controls VLD"),"По запросу",X4481)</f>
        <v>875</v>
      </c>
      <c r="AA4481" s="63">
        <f>ROUND(X4481/1.2,3)</f>
        <v>729.16700000000003</v>
      </c>
      <c r="AB4481" s="23">
        <v>729.16700000000003</v>
      </c>
      <c r="AC4481" s="190">
        <f>IFERROR(ROUND(AA4481/AB4481-1,2),"")</f>
        <v>0</v>
      </c>
      <c r="AD4481" s="25">
        <v>0.26100000000000001</v>
      </c>
      <c r="AE4481" s="25">
        <v>7.2199999999999999E-3</v>
      </c>
      <c r="AF4481" s="25">
        <v>0</v>
      </c>
      <c r="AG4481" s="25" t="s">
        <v>22</v>
      </c>
      <c r="AH4481" s="25">
        <v>0</v>
      </c>
      <c r="AI4481" s="25">
        <v>0</v>
      </c>
      <c r="AJ4481" s="25" t="s">
        <v>20</v>
      </c>
      <c r="AK4481" s="42" t="s">
        <v>19</v>
      </c>
      <c r="AL4481" s="25" t="s">
        <v>20</v>
      </c>
      <c r="AM4481" s="25">
        <v>15</v>
      </c>
      <c r="AN4481" s="25"/>
      <c r="AO4481" s="25"/>
      <c r="AP4481" s="25"/>
      <c r="AQ4481" s="25"/>
      <c r="AR4481" s="94"/>
      <c r="AS4481" s="157" t="s">
        <v>22</v>
      </c>
      <c r="AT4481" s="93">
        <v>42551</v>
      </c>
      <c r="AU4481" s="92" t="s">
        <v>22</v>
      </c>
      <c r="AV4481" s="91" t="s">
        <v>48</v>
      </c>
      <c r="AW4481" s="92" t="s">
        <v>48</v>
      </c>
      <c r="AX4481" s="92" t="s">
        <v>48</v>
      </c>
      <c r="AY4481" s="91" t="s">
        <v>152</v>
      </c>
      <c r="AZ4481" s="23"/>
      <c r="BA4481" s="25">
        <v>0</v>
      </c>
      <c r="BB4481" t="s">
        <v>48</v>
      </c>
      <c r="BC4481" t="e">
        <v>#N/A</v>
      </c>
      <c r="BD4481" t="e">
        <f>IF(Z4481=BC4481,"OK")</f>
        <v>#N/A</v>
      </c>
      <c r="BE4481">
        <v>0.26100000000000001</v>
      </c>
      <c r="BF4481">
        <v>7.2199999999999999E-3</v>
      </c>
      <c r="BG4481">
        <v>0</v>
      </c>
      <c r="BH4481">
        <v>0</v>
      </c>
      <c r="BI4481">
        <v>0</v>
      </c>
      <c r="BJ4481">
        <v>0</v>
      </c>
      <c r="BK4481">
        <v>0</v>
      </c>
      <c r="BN4481" s="183"/>
    </row>
    <row r="4482" spans="1:66" ht="25.5" x14ac:dyDescent="0.25">
      <c r="A4482" s="1"/>
      <c r="B4482" s="94">
        <v>4469</v>
      </c>
      <c r="C4482" s="43">
        <v>1051226</v>
      </c>
      <c r="D4482" s="25"/>
      <c r="E4482" s="27" t="s">
        <v>965</v>
      </c>
      <c r="F4482" s="151" t="s">
        <v>21</v>
      </c>
      <c r="G4482" s="25"/>
      <c r="H4482" s="46" t="str">
        <f>IFERROR(IFERROR(IF(SEARCH("Usystems",$E4482)&gt;0,"Usystems"),IF(SEARCH("RIIFO",$E4482)&gt;0,"RIIFO","Uponor")),"Uponor")</f>
        <v>Uponor</v>
      </c>
      <c r="I4482" s="25" t="str">
        <f>IFERROR(MID($D4482,1,7)+0,"")</f>
        <v/>
      </c>
      <c r="J4482" s="25" t="str">
        <f>IFERROR(MID($D4482,10,7)+0,"")</f>
        <v/>
      </c>
      <c r="K4482" s="25" t="str">
        <f>IFERROR(MID($D4482,19,7)+0,"")</f>
        <v/>
      </c>
      <c r="L4482" s="25" t="str">
        <f>IFERROR(MID($D4482,28,7)+0,"")</f>
        <v/>
      </c>
      <c r="M4482" s="25" t="str">
        <f>IF(IFERROR(MID($Q4482,1,7)+0,"")&lt;1130000,IF(INDEX(C:C,MATCH(LEFT(Q4482,7)+0,I:I,0))&lt;1130000,"",INDEX(C:C,MATCH(LEFT(Q4482,7)+0,I:I,0))),IFERROR(MID($Q4482,1,7)+0,""))</f>
        <v/>
      </c>
      <c r="N4482" s="25" t="str">
        <f>IF(IFERROR(MID($Q4482,10,7)+0,"")&lt;1130000,"",IFERROR(MID($Q4482,10,7)+0,""))</f>
        <v/>
      </c>
      <c r="O4482" s="25" t="str">
        <f>IF(IFERROR(MID($Q4482,19,7)+0,"")&lt;1130000,"",IFERROR(MID($Q4482,19,7)+0,""))</f>
        <v/>
      </c>
      <c r="P4482" s="25" t="str">
        <f>IF(M4482="","",IF(N4482="",M4482,M4482&amp;", "&amp;N4482))</f>
        <v/>
      </c>
      <c r="Q4482" s="25"/>
      <c r="R4482" s="25"/>
      <c r="S4482" s="35" t="s">
        <v>110</v>
      </c>
      <c r="T4482" s="25" t="s">
        <v>36</v>
      </c>
      <c r="U4482" s="185">
        <v>805</v>
      </c>
      <c r="V4482" s="188">
        <v>805</v>
      </c>
      <c r="W4482" s="189">
        <v>805</v>
      </c>
      <c r="X4482" s="31">
        <v>805</v>
      </c>
      <c r="Y4482" s="90">
        <f>IFERROR(ROUND(X4482/W4482-1,2),"")</f>
        <v>0</v>
      </c>
      <c r="Z4482" s="31">
        <f>IF(OR(S4482="VLD MLC components",S4482="VLD MLC pipes",S4482="VLD PEX components",S4482="VLD PEX pipes",S4482="VLD PHC components",S4482="VLD PHC pipes",S4482="Controls VLD"),"По запросу",X4482)</f>
        <v>805</v>
      </c>
      <c r="AA4482" s="63">
        <f>ROUND(X4482/1.2,3)</f>
        <v>670.83299999999997</v>
      </c>
      <c r="AB4482" s="23">
        <v>670.83299999999997</v>
      </c>
      <c r="AC4482" s="190">
        <f>IFERROR(ROUND(AA4482/AB4482-1,2),"")</f>
        <v>0</v>
      </c>
      <c r="AD4482" s="25">
        <v>0.33800000000000002</v>
      </c>
      <c r="AE4482" s="25">
        <v>1.0829999999999999E-2</v>
      </c>
      <c r="AF4482" s="25">
        <v>0</v>
      </c>
      <c r="AG4482" s="25" t="s">
        <v>22</v>
      </c>
      <c r="AH4482" s="25">
        <v>0</v>
      </c>
      <c r="AI4482" s="25">
        <v>0</v>
      </c>
      <c r="AJ4482" s="25" t="s">
        <v>20</v>
      </c>
      <c r="AK4482" s="42" t="s">
        <v>19</v>
      </c>
      <c r="AL4482" s="25" t="s">
        <v>20</v>
      </c>
      <c r="AM4482" s="25">
        <v>15</v>
      </c>
      <c r="AN4482" s="25"/>
      <c r="AO4482" s="25"/>
      <c r="AP4482" s="25"/>
      <c r="AQ4482" s="25"/>
      <c r="AR4482" s="94"/>
      <c r="AS4482" s="157" t="s">
        <v>22</v>
      </c>
      <c r="AT4482" s="93">
        <v>42551</v>
      </c>
      <c r="AU4482" s="92" t="s">
        <v>22</v>
      </c>
      <c r="AV4482" s="91" t="s">
        <v>48</v>
      </c>
      <c r="AW4482" s="92" t="s">
        <v>48</v>
      </c>
      <c r="AX4482" s="92" t="s">
        <v>48</v>
      </c>
      <c r="AY4482" s="91" t="s">
        <v>152</v>
      </c>
      <c r="AZ4482" s="23"/>
      <c r="BA4482" s="25">
        <v>0</v>
      </c>
      <c r="BB4482" t="s">
        <v>48</v>
      </c>
      <c r="BC4482" t="e">
        <v>#N/A</v>
      </c>
      <c r="BD4482" t="e">
        <f>IF(Z4482=BC4482,"OK")</f>
        <v>#N/A</v>
      </c>
      <c r="BE4482">
        <v>0.33800000000000002</v>
      </c>
      <c r="BF4482">
        <v>1.0829999999999999E-2</v>
      </c>
      <c r="BG4482">
        <v>0</v>
      </c>
      <c r="BH4482">
        <v>0</v>
      </c>
      <c r="BI4482">
        <v>0</v>
      </c>
      <c r="BJ4482">
        <v>0</v>
      </c>
      <c r="BK4482">
        <v>0</v>
      </c>
      <c r="BN4482" s="183"/>
    </row>
    <row r="4483" spans="1:66" ht="38.25" x14ac:dyDescent="0.25">
      <c r="A4483" s="1"/>
      <c r="B4483" s="94">
        <v>4470</v>
      </c>
      <c r="C4483" s="43">
        <v>1051224</v>
      </c>
      <c r="D4483" s="25"/>
      <c r="E4483" s="27" t="s">
        <v>964</v>
      </c>
      <c r="F4483" s="151" t="s">
        <v>21</v>
      </c>
      <c r="G4483" s="25"/>
      <c r="H4483" s="46" t="str">
        <f>IFERROR(IFERROR(IF(SEARCH("Usystems",$E4483)&gt;0,"Usystems"),IF(SEARCH("RIIFO",$E4483)&gt;0,"RIIFO","Uponor")),"Uponor")</f>
        <v>Uponor</v>
      </c>
      <c r="I4483" s="25" t="str">
        <f>IFERROR(MID($D4483,1,7)+0,"")</f>
        <v/>
      </c>
      <c r="J4483" s="25" t="str">
        <f>IFERROR(MID($D4483,10,7)+0,"")</f>
        <v/>
      </c>
      <c r="K4483" s="25" t="str">
        <f>IFERROR(MID($D4483,19,7)+0,"")</f>
        <v/>
      </c>
      <c r="L4483" s="25" t="str">
        <f>IFERROR(MID($D4483,28,7)+0,"")</f>
        <v/>
      </c>
      <c r="M4483" s="25" t="str">
        <f>IF(IFERROR(MID($Q4483,1,7)+0,"")&lt;1130000,IF(INDEX(C:C,MATCH(LEFT(Q4483,7)+0,I:I,0))&lt;1130000,"",INDEX(C:C,MATCH(LEFT(Q4483,7)+0,I:I,0))),IFERROR(MID($Q4483,1,7)+0,""))</f>
        <v/>
      </c>
      <c r="N4483" s="25" t="str">
        <f>IF(IFERROR(MID($Q4483,10,7)+0,"")&lt;1130000,"",IFERROR(MID($Q4483,10,7)+0,""))</f>
        <v/>
      </c>
      <c r="O4483" s="25" t="str">
        <f>IF(IFERROR(MID($Q4483,19,7)+0,"")&lt;1130000,"",IFERROR(MID($Q4483,19,7)+0,""))</f>
        <v/>
      </c>
      <c r="P4483" s="25" t="str">
        <f>IF(M4483="","",IF(N4483="",M4483,M4483&amp;", "&amp;N4483))</f>
        <v/>
      </c>
      <c r="Q4483" s="25"/>
      <c r="R4483" s="25"/>
      <c r="S4483" s="35" t="s">
        <v>110</v>
      </c>
      <c r="T4483" s="25" t="s">
        <v>36</v>
      </c>
      <c r="U4483" s="185">
        <v>1091</v>
      </c>
      <c r="V4483" s="188">
        <v>1091</v>
      </c>
      <c r="W4483" s="189">
        <v>1091</v>
      </c>
      <c r="X4483" s="31">
        <v>1091</v>
      </c>
      <c r="Y4483" s="90">
        <f>IFERROR(ROUND(X4483/W4483-1,2),"")</f>
        <v>0</v>
      </c>
      <c r="Z4483" s="31">
        <f>IF(OR(S4483="VLD MLC components",S4483="VLD MLC pipes",S4483="VLD PEX components",S4483="VLD PEX pipes",S4483="VLD PHC components",S4483="VLD PHC pipes",S4483="Controls VLD"),"По запросу",X4483)</f>
        <v>1091</v>
      </c>
      <c r="AA4483" s="63">
        <f>ROUND(X4483/1.2,3)</f>
        <v>909.16700000000003</v>
      </c>
      <c r="AB4483" s="23">
        <v>909.16700000000003</v>
      </c>
      <c r="AC4483" s="190">
        <f>IFERROR(ROUND(AA4483/AB4483-1,2),"")</f>
        <v>0</v>
      </c>
      <c r="AD4483" s="25">
        <v>0.186</v>
      </c>
      <c r="AE4483" s="25">
        <v>5.4099999999999999E-3</v>
      </c>
      <c r="AF4483" s="25">
        <v>0</v>
      </c>
      <c r="AG4483" s="25" t="s">
        <v>22</v>
      </c>
      <c r="AH4483" s="25">
        <v>0</v>
      </c>
      <c r="AI4483" s="25">
        <v>0</v>
      </c>
      <c r="AJ4483" s="25" t="s">
        <v>20</v>
      </c>
      <c r="AK4483" s="42" t="s">
        <v>19</v>
      </c>
      <c r="AL4483" s="25" t="s">
        <v>20</v>
      </c>
      <c r="AM4483" s="25">
        <v>10</v>
      </c>
      <c r="AN4483" s="25"/>
      <c r="AO4483" s="25"/>
      <c r="AP4483" s="25"/>
      <c r="AQ4483" s="25"/>
      <c r="AR4483" s="94"/>
      <c r="AS4483" s="157" t="s">
        <v>22</v>
      </c>
      <c r="AT4483" s="93">
        <v>42551</v>
      </c>
      <c r="AU4483" s="92" t="s">
        <v>22</v>
      </c>
      <c r="AV4483" s="91" t="s">
        <v>48</v>
      </c>
      <c r="AW4483" s="92" t="s">
        <v>48</v>
      </c>
      <c r="AX4483" s="92" t="s">
        <v>48</v>
      </c>
      <c r="AY4483" s="91" t="s">
        <v>152</v>
      </c>
      <c r="AZ4483" s="23"/>
      <c r="BA4483" s="25">
        <v>0</v>
      </c>
      <c r="BB4483" t="s">
        <v>48</v>
      </c>
      <c r="BC4483" t="e">
        <v>#N/A</v>
      </c>
      <c r="BD4483" t="e">
        <f>IF(Z4483=BC4483,"OK")</f>
        <v>#N/A</v>
      </c>
      <c r="BE4483">
        <v>0.186</v>
      </c>
      <c r="BF4483">
        <v>5.4099999999999999E-3</v>
      </c>
      <c r="BG4483">
        <v>0</v>
      </c>
      <c r="BH4483">
        <v>0</v>
      </c>
      <c r="BI4483">
        <v>0</v>
      </c>
      <c r="BJ4483">
        <v>0</v>
      </c>
      <c r="BK4483">
        <v>0</v>
      </c>
      <c r="BN4483" s="183"/>
    </row>
    <row r="4484" spans="1:66" ht="38.25" x14ac:dyDescent="0.25">
      <c r="A4484" s="1"/>
      <c r="B4484" s="94">
        <v>4471</v>
      </c>
      <c r="C4484" s="43">
        <v>1051225</v>
      </c>
      <c r="D4484" s="25"/>
      <c r="E4484" s="27" t="s">
        <v>963</v>
      </c>
      <c r="F4484" s="151" t="s">
        <v>21</v>
      </c>
      <c r="G4484" s="25"/>
      <c r="H4484" s="46" t="str">
        <f>IFERROR(IFERROR(IF(SEARCH("Usystems",$E4484)&gt;0,"Usystems"),IF(SEARCH("RIIFO",$E4484)&gt;0,"RIIFO","Uponor")),"Uponor")</f>
        <v>Uponor</v>
      </c>
      <c r="I4484" s="25" t="str">
        <f>IFERROR(MID($D4484,1,7)+0,"")</f>
        <v/>
      </c>
      <c r="J4484" s="25" t="str">
        <f>IFERROR(MID($D4484,10,7)+0,"")</f>
        <v/>
      </c>
      <c r="K4484" s="25" t="str">
        <f>IFERROR(MID($D4484,19,7)+0,"")</f>
        <v/>
      </c>
      <c r="L4484" s="25" t="str">
        <f>IFERROR(MID($D4484,28,7)+0,"")</f>
        <v/>
      </c>
      <c r="M4484" s="25" t="str">
        <f>IF(IFERROR(MID($Q4484,1,7)+0,"")&lt;1130000,IF(INDEX(C:C,MATCH(LEFT(Q4484,7)+0,I:I,0))&lt;1130000,"",INDEX(C:C,MATCH(LEFT(Q4484,7)+0,I:I,0))),IFERROR(MID($Q4484,1,7)+0,""))</f>
        <v/>
      </c>
      <c r="N4484" s="25" t="str">
        <f>IF(IFERROR(MID($Q4484,10,7)+0,"")&lt;1130000,"",IFERROR(MID($Q4484,10,7)+0,""))</f>
        <v/>
      </c>
      <c r="O4484" s="25" t="str">
        <f>IF(IFERROR(MID($Q4484,19,7)+0,"")&lt;1130000,"",IFERROR(MID($Q4484,19,7)+0,""))</f>
        <v/>
      </c>
      <c r="P4484" s="25" t="str">
        <f>IF(M4484="","",IF(N4484="",M4484,M4484&amp;", "&amp;N4484))</f>
        <v/>
      </c>
      <c r="Q4484" s="25"/>
      <c r="R4484" s="25"/>
      <c r="S4484" s="35" t="s">
        <v>110</v>
      </c>
      <c r="T4484" s="25" t="s">
        <v>36</v>
      </c>
      <c r="U4484" s="185">
        <v>1014</v>
      </c>
      <c r="V4484" s="188">
        <v>1014</v>
      </c>
      <c r="W4484" s="189">
        <v>1014</v>
      </c>
      <c r="X4484" s="31">
        <v>1014</v>
      </c>
      <c r="Y4484" s="90">
        <f>IFERROR(ROUND(X4484/W4484-1,2),"")</f>
        <v>0</v>
      </c>
      <c r="Z4484" s="31">
        <f>IF(OR(S4484="VLD MLC components",S4484="VLD MLC pipes",S4484="VLD PEX components",S4484="VLD PEX pipes",S4484="VLD PHC components",S4484="VLD PHC pipes",S4484="Controls VLD"),"По запросу",X4484)</f>
        <v>1014</v>
      </c>
      <c r="AA4484" s="63">
        <f>ROUND(X4484/1.2,3)</f>
        <v>845</v>
      </c>
      <c r="AB4484" s="23">
        <v>845</v>
      </c>
      <c r="AC4484" s="190">
        <f>IFERROR(ROUND(AA4484/AB4484-1,2),"")</f>
        <v>0</v>
      </c>
      <c r="AD4484" s="25">
        <v>0.311</v>
      </c>
      <c r="AE4484" s="25">
        <v>1.0829999999999999E-2</v>
      </c>
      <c r="AF4484" s="25">
        <v>0</v>
      </c>
      <c r="AG4484" s="25" t="s">
        <v>22</v>
      </c>
      <c r="AH4484" s="25">
        <v>0</v>
      </c>
      <c r="AI4484" s="25">
        <v>0</v>
      </c>
      <c r="AJ4484" s="25" t="s">
        <v>20</v>
      </c>
      <c r="AK4484" s="42" t="s">
        <v>19</v>
      </c>
      <c r="AL4484" s="25" t="s">
        <v>20</v>
      </c>
      <c r="AM4484" s="25">
        <v>15</v>
      </c>
      <c r="AN4484" s="25"/>
      <c r="AO4484" s="25"/>
      <c r="AP4484" s="25"/>
      <c r="AQ4484" s="25"/>
      <c r="AR4484" s="94"/>
      <c r="AS4484" s="157" t="s">
        <v>22</v>
      </c>
      <c r="AT4484" s="93">
        <v>42551</v>
      </c>
      <c r="AU4484" s="92" t="s">
        <v>22</v>
      </c>
      <c r="AV4484" s="91" t="s">
        <v>48</v>
      </c>
      <c r="AW4484" s="92" t="s">
        <v>48</v>
      </c>
      <c r="AX4484" s="92" t="s">
        <v>48</v>
      </c>
      <c r="AY4484" s="91" t="s">
        <v>152</v>
      </c>
      <c r="AZ4484" s="23"/>
      <c r="BA4484" s="25">
        <v>0</v>
      </c>
      <c r="BB4484" t="s">
        <v>48</v>
      </c>
      <c r="BC4484" t="e">
        <v>#N/A</v>
      </c>
      <c r="BD4484" t="e">
        <f>IF(Z4484=BC4484,"OK")</f>
        <v>#N/A</v>
      </c>
      <c r="BE4484">
        <v>0.311</v>
      </c>
      <c r="BF4484">
        <v>1.0829999999999999E-2</v>
      </c>
      <c r="BG4484">
        <v>0</v>
      </c>
      <c r="BH4484">
        <v>0</v>
      </c>
      <c r="BI4484">
        <v>0</v>
      </c>
      <c r="BJ4484">
        <v>0</v>
      </c>
      <c r="BK4484">
        <v>0</v>
      </c>
      <c r="BN4484" s="183"/>
    </row>
    <row r="4485" spans="1:66" ht="25.5" x14ac:dyDescent="0.25">
      <c r="A4485" s="1"/>
      <c r="B4485" s="94">
        <v>4472</v>
      </c>
      <c r="C4485" s="43">
        <v>1003581</v>
      </c>
      <c r="D4485" s="25"/>
      <c r="E4485" s="27" t="s">
        <v>962</v>
      </c>
      <c r="F4485" s="151" t="s">
        <v>652</v>
      </c>
      <c r="G4485" s="41" t="s">
        <v>585</v>
      </c>
      <c r="H4485" s="46" t="str">
        <f>IFERROR(IFERROR(IF(SEARCH("Usystems",$E4485)&gt;0,"Usystems"),IF(SEARCH("RIIFO",$E4485)&gt;0,"RIIFO","Uponor")),"Uponor")</f>
        <v>Uponor</v>
      </c>
      <c r="I4485" s="25" t="str">
        <f>IFERROR(MID($D4485,1,7)+0,"")</f>
        <v/>
      </c>
      <c r="J4485" s="25" t="str">
        <f>IFERROR(MID($D4485,10,7)+0,"")</f>
        <v/>
      </c>
      <c r="K4485" s="25" t="str">
        <f>IFERROR(MID($D4485,19,7)+0,"")</f>
        <v/>
      </c>
      <c r="L4485" s="25" t="str">
        <f>IFERROR(MID($D4485,28,7)+0,"")</f>
        <v/>
      </c>
      <c r="M4485" s="25" t="str">
        <f>IF(IFERROR(MID($Q4485,1,7)+0,"")&lt;1130000,IF(INDEX(C:C,MATCH(LEFT(Q4485,7)+0,I:I,0))&lt;1130000,"",INDEX(C:C,MATCH(LEFT(Q4485,7)+0,I:I,0))),IFERROR(MID($Q4485,1,7)+0,""))</f>
        <v/>
      </c>
      <c r="N4485" s="25" t="str">
        <f>IF(IFERROR(MID($Q4485,10,7)+0,"")&lt;1130000,"",IFERROR(MID($Q4485,10,7)+0,""))</f>
        <v/>
      </c>
      <c r="O4485" s="25" t="str">
        <f>IF(IFERROR(MID($Q4485,19,7)+0,"")&lt;1130000,"",IFERROR(MID($Q4485,19,7)+0,""))</f>
        <v/>
      </c>
      <c r="P4485" s="25" t="str">
        <f>IF(M4485="","",IF(N4485="",M4485,M4485&amp;", "&amp;N4485))</f>
        <v/>
      </c>
      <c r="Q4485" s="25"/>
      <c r="R4485" s="25"/>
      <c r="S4485" s="35" t="s">
        <v>110</v>
      </c>
      <c r="T4485" s="25" t="s">
        <v>36</v>
      </c>
      <c r="U4485" s="185">
        <v>912</v>
      </c>
      <c r="V4485" s="188">
        <v>912</v>
      </c>
      <c r="W4485" s="189">
        <v>912</v>
      </c>
      <c r="X4485" s="31">
        <v>912</v>
      </c>
      <c r="Y4485" s="90">
        <f>IFERROR(ROUND(X4485/W4485-1,2),"")</f>
        <v>0</v>
      </c>
      <c r="Z4485" s="31">
        <f>IF(OR(S4485="VLD MLC components",S4485="VLD MLC pipes",S4485="VLD PEX components",S4485="VLD PEX pipes",S4485="VLD PHC components",S4485="VLD PHC pipes",S4485="Controls VLD"),"По запросу",X4485)</f>
        <v>912</v>
      </c>
      <c r="AA4485" s="63">
        <f>ROUND(X4485/1.2,3)</f>
        <v>760</v>
      </c>
      <c r="AB4485" s="23">
        <v>760</v>
      </c>
      <c r="AC4485" s="190">
        <f>IFERROR(ROUND(AA4485/AB4485-1,2),"")</f>
        <v>0</v>
      </c>
      <c r="AD4485" s="25">
        <v>0.41</v>
      </c>
      <c r="AE4485" s="25">
        <v>1.0829999999999999E-2</v>
      </c>
      <c r="AF4485" s="25">
        <v>69</v>
      </c>
      <c r="AG4485" s="25">
        <v>69</v>
      </c>
      <c r="AH4485" s="25">
        <v>69</v>
      </c>
      <c r="AI4485" s="25">
        <v>69</v>
      </c>
      <c r="AJ4485" s="25" t="s">
        <v>20</v>
      </c>
      <c r="AK4485" s="22" t="s">
        <v>20</v>
      </c>
      <c r="AL4485" s="25" t="s">
        <v>20</v>
      </c>
      <c r="AM4485" s="25">
        <v>10</v>
      </c>
      <c r="AN4485" s="25"/>
      <c r="AO4485" s="25"/>
      <c r="AP4485" s="25"/>
      <c r="AQ4485" s="25"/>
      <c r="AR4485" s="94"/>
      <c r="AS4485" s="157">
        <v>57</v>
      </c>
      <c r="AT4485" s="93">
        <v>42551</v>
      </c>
      <c r="AU4485" s="92" t="s">
        <v>22</v>
      </c>
      <c r="AV4485" s="91" t="s">
        <v>152</v>
      </c>
      <c r="AW4485" s="92" t="s">
        <v>152</v>
      </c>
      <c r="AX4485" s="92" t="s">
        <v>48</v>
      </c>
      <c r="AY4485" s="91" t="s">
        <v>152</v>
      </c>
      <c r="AZ4485" s="23"/>
      <c r="BA4485" s="25" t="s">
        <v>961</v>
      </c>
      <c r="BB4485" t="s">
        <v>25</v>
      </c>
      <c r="BC4485">
        <v>912</v>
      </c>
      <c r="BD4485" t="str">
        <f>IF(Z4485=BC4485,"OK")</f>
        <v>OK</v>
      </c>
      <c r="BE4485">
        <v>0.41</v>
      </c>
      <c r="BF4485">
        <v>1.0829999999999999E-2</v>
      </c>
      <c r="BG4485">
        <v>0</v>
      </c>
      <c r="BH4485">
        <v>0</v>
      </c>
      <c r="BI4485">
        <v>0</v>
      </c>
      <c r="BJ4485">
        <v>0</v>
      </c>
      <c r="BK4485">
        <v>0</v>
      </c>
      <c r="BN4485" s="183"/>
    </row>
    <row r="4486" spans="1:66" ht="25.5" x14ac:dyDescent="0.25">
      <c r="A4486" s="1"/>
      <c r="B4486" s="94">
        <v>4473</v>
      </c>
      <c r="C4486" s="43">
        <v>1054801</v>
      </c>
      <c r="D4486" s="25"/>
      <c r="E4486" s="27" t="s">
        <v>960</v>
      </c>
      <c r="F4486" s="151" t="s">
        <v>21</v>
      </c>
      <c r="G4486" s="25"/>
      <c r="H4486" s="46" t="str">
        <f>IFERROR(IFERROR(IF(SEARCH("Usystems",$E4486)&gt;0,"Usystems"),IF(SEARCH("RIIFO",$E4486)&gt;0,"RIIFO","Uponor")),"Uponor")</f>
        <v>Uponor</v>
      </c>
      <c r="I4486" s="25" t="str">
        <f>IFERROR(MID($D4486,1,7)+0,"")</f>
        <v/>
      </c>
      <c r="J4486" s="25" t="str">
        <f>IFERROR(MID($D4486,10,7)+0,"")</f>
        <v/>
      </c>
      <c r="K4486" s="25" t="str">
        <f>IFERROR(MID($D4486,19,7)+0,"")</f>
        <v/>
      </c>
      <c r="L4486" s="25" t="str">
        <f>IFERROR(MID($D4486,28,7)+0,"")</f>
        <v/>
      </c>
      <c r="M4486" s="25" t="str">
        <f>IF(IFERROR(MID($Q4486,1,7)+0,"")&lt;1130000,IF(INDEX(C:C,MATCH(LEFT(Q4486,7)+0,I:I,0))&lt;1130000,"",INDEX(C:C,MATCH(LEFT(Q4486,7)+0,I:I,0))),IFERROR(MID($Q4486,1,7)+0,""))</f>
        <v/>
      </c>
      <c r="N4486" s="25" t="str">
        <f>IF(IFERROR(MID($Q4486,10,7)+0,"")&lt;1130000,"",IFERROR(MID($Q4486,10,7)+0,""))</f>
        <v/>
      </c>
      <c r="O4486" s="25" t="str">
        <f>IF(IFERROR(MID($Q4486,19,7)+0,"")&lt;1130000,"",IFERROR(MID($Q4486,19,7)+0,""))</f>
        <v/>
      </c>
      <c r="P4486" s="25" t="str">
        <f>IF(M4486="","",IF(N4486="",M4486,M4486&amp;", "&amp;N4486))</f>
        <v/>
      </c>
      <c r="Q4486" s="25"/>
      <c r="R4486" s="25"/>
      <c r="S4486" s="35" t="s">
        <v>110</v>
      </c>
      <c r="T4486" s="25" t="s">
        <v>36</v>
      </c>
      <c r="U4486" s="185">
        <v>7012</v>
      </c>
      <c r="V4486" s="188">
        <v>7012</v>
      </c>
      <c r="W4486" s="189">
        <v>7012</v>
      </c>
      <c r="X4486" s="31">
        <v>7012</v>
      </c>
      <c r="Y4486" s="90">
        <f>IFERROR(ROUND(X4486/W4486-1,2),"")</f>
        <v>0</v>
      </c>
      <c r="Z4486" s="31">
        <f>IF(OR(S4486="VLD MLC components",S4486="VLD MLC pipes",S4486="VLD PEX components",S4486="VLD PEX pipes",S4486="VLD PHC components",S4486="VLD PHC pipes",S4486="Controls VLD"),"По запросу",X4486)</f>
        <v>7012</v>
      </c>
      <c r="AA4486" s="63">
        <f>ROUND(X4486/1.2,3)</f>
        <v>5843.3329999999996</v>
      </c>
      <c r="AB4486" s="23">
        <v>5843.3329999999996</v>
      </c>
      <c r="AC4486" s="190">
        <f>IFERROR(ROUND(AA4486/AB4486-1,2),"")</f>
        <v>0</v>
      </c>
      <c r="AD4486" s="25">
        <v>0.66900000000000004</v>
      </c>
      <c r="AE4486" s="25">
        <v>1.2500000000000001E-2</v>
      </c>
      <c r="AF4486" s="25">
        <v>0</v>
      </c>
      <c r="AG4486" s="25" t="s">
        <v>22</v>
      </c>
      <c r="AH4486" s="25">
        <v>0</v>
      </c>
      <c r="AI4486" s="25">
        <v>0</v>
      </c>
      <c r="AJ4486" s="25" t="s">
        <v>20</v>
      </c>
      <c r="AK4486" s="42" t="s">
        <v>19</v>
      </c>
      <c r="AL4486" s="25" t="s">
        <v>20</v>
      </c>
      <c r="AM4486" s="25">
        <v>10</v>
      </c>
      <c r="AN4486" s="25"/>
      <c r="AO4486" s="25"/>
      <c r="AP4486" s="25"/>
      <c r="AQ4486" s="25"/>
      <c r="AR4486" s="94"/>
      <c r="AS4486" s="157" t="s">
        <v>22</v>
      </c>
      <c r="AT4486" s="93">
        <v>42551</v>
      </c>
      <c r="AU4486" s="92" t="s">
        <v>22</v>
      </c>
      <c r="AV4486" s="91" t="s">
        <v>48</v>
      </c>
      <c r="AW4486" s="92" t="s">
        <v>48</v>
      </c>
      <c r="AX4486" s="92" t="s">
        <v>48</v>
      </c>
      <c r="AY4486" s="91" t="s">
        <v>152</v>
      </c>
      <c r="AZ4486" s="23"/>
      <c r="BA4486" s="25">
        <v>0</v>
      </c>
      <c r="BB4486" t="s">
        <v>48</v>
      </c>
      <c r="BC4486" t="e">
        <v>#N/A</v>
      </c>
      <c r="BD4486" t="e">
        <f>IF(Z4486=BC4486,"OK")</f>
        <v>#N/A</v>
      </c>
      <c r="BE4486">
        <v>0.66900000000000004</v>
      </c>
      <c r="BF4486">
        <v>1.2500000000000001E-2</v>
      </c>
      <c r="BG4486">
        <v>0</v>
      </c>
      <c r="BH4486">
        <v>0</v>
      </c>
      <c r="BI4486">
        <v>0</v>
      </c>
      <c r="BJ4486">
        <v>0</v>
      </c>
      <c r="BK4486">
        <v>0</v>
      </c>
      <c r="BN4486" s="183"/>
    </row>
    <row r="4487" spans="1:66" ht="25.5" x14ac:dyDescent="0.25">
      <c r="A4487" s="1"/>
      <c r="B4487" s="94">
        <v>4474</v>
      </c>
      <c r="C4487" s="43">
        <v>1051244</v>
      </c>
      <c r="D4487" s="25"/>
      <c r="E4487" s="27" t="s">
        <v>959</v>
      </c>
      <c r="F4487" s="213" t="s">
        <v>652</v>
      </c>
      <c r="G4487" s="41" t="s">
        <v>585</v>
      </c>
      <c r="H4487" s="46" t="str">
        <f>IFERROR(IFERROR(IF(SEARCH("Usystems",$E4487)&gt;0,"Usystems"),IF(SEARCH("RIIFO",$E4487)&gt;0,"RIIFO","Uponor")),"Uponor")</f>
        <v>Uponor</v>
      </c>
      <c r="I4487" s="25" t="str">
        <f>IFERROR(MID($D4487,1,7)+0,"")</f>
        <v/>
      </c>
      <c r="J4487" s="25" t="str">
        <f>IFERROR(MID($D4487,10,7)+0,"")</f>
        <v/>
      </c>
      <c r="K4487" s="25" t="str">
        <f>IFERROR(MID($D4487,19,7)+0,"")</f>
        <v/>
      </c>
      <c r="L4487" s="25" t="str">
        <f>IFERROR(MID($D4487,28,7)+0,"")</f>
        <v/>
      </c>
      <c r="M4487" s="25" t="str">
        <f>IF(IFERROR(MID($Q4487,1,7)+0,"")&lt;1130000,IF(INDEX(C:C,MATCH(LEFT(Q4487,7)+0,I:I,0))&lt;1130000,"",INDEX(C:C,MATCH(LEFT(Q4487,7)+0,I:I,0))),IFERROR(MID($Q4487,1,7)+0,""))</f>
        <v/>
      </c>
      <c r="N4487" s="25" t="str">
        <f>IF(IFERROR(MID($Q4487,10,7)+0,"")&lt;1130000,"",IFERROR(MID($Q4487,10,7)+0,""))</f>
        <v/>
      </c>
      <c r="O4487" s="25" t="str">
        <f>IF(IFERROR(MID($Q4487,19,7)+0,"")&lt;1130000,"",IFERROR(MID($Q4487,19,7)+0,""))</f>
        <v/>
      </c>
      <c r="P4487" s="25" t="str">
        <f>IF(M4487="","",IF(N4487="",M4487,M4487&amp;", "&amp;N4487))</f>
        <v/>
      </c>
      <c r="Q4487" s="25"/>
      <c r="R4487" s="25"/>
      <c r="S4487" s="35" t="s">
        <v>110</v>
      </c>
      <c r="T4487" s="25" t="s">
        <v>36</v>
      </c>
      <c r="U4487" s="185">
        <v>2366</v>
      </c>
      <c r="V4487" s="188">
        <v>2366</v>
      </c>
      <c r="W4487" s="189">
        <v>2366</v>
      </c>
      <c r="X4487" s="31">
        <v>2366</v>
      </c>
      <c r="Y4487" s="90">
        <f>IFERROR(ROUND(X4487/W4487-1,2),"")</f>
        <v>0</v>
      </c>
      <c r="Z4487" s="31">
        <f>IF(OR(S4487="VLD MLC components",S4487="VLD MLC pipes",S4487="VLD PEX components",S4487="VLD PEX pipes",S4487="VLD PHC components",S4487="VLD PHC pipes",S4487="Controls VLD"),"По запросу",X4487)</f>
        <v>2366</v>
      </c>
      <c r="AA4487" s="63">
        <f>ROUND(X4487/1.2,3)</f>
        <v>1971.6669999999999</v>
      </c>
      <c r="AB4487" s="23">
        <v>1971.6669999999999</v>
      </c>
      <c r="AC4487" s="190">
        <f>IFERROR(ROUND(AA4487/AB4487-1,2),"")</f>
        <v>0</v>
      </c>
      <c r="AD4487" s="25">
        <v>0.52</v>
      </c>
      <c r="AE4487" s="25">
        <v>3.2500000000000001E-2</v>
      </c>
      <c r="AF4487" s="25">
        <v>14</v>
      </c>
      <c r="AG4487" s="25">
        <v>17</v>
      </c>
      <c r="AH4487" s="25">
        <v>17</v>
      </c>
      <c r="AI4487" s="25">
        <v>17</v>
      </c>
      <c r="AJ4487" s="25" t="s">
        <v>20</v>
      </c>
      <c r="AK4487" s="22" t="s">
        <v>20</v>
      </c>
      <c r="AL4487" s="25" t="s">
        <v>20</v>
      </c>
      <c r="AM4487" s="25">
        <v>5</v>
      </c>
      <c r="AN4487" s="25"/>
      <c r="AO4487" s="25"/>
      <c r="AP4487" s="25"/>
      <c r="AQ4487" s="25"/>
      <c r="AR4487" s="94"/>
      <c r="AS4487" s="157">
        <v>17</v>
      </c>
      <c r="AT4487" s="93">
        <v>42551</v>
      </c>
      <c r="AU4487" s="92" t="s">
        <v>22</v>
      </c>
      <c r="AV4487" s="91" t="s">
        <v>152</v>
      </c>
      <c r="AW4487" s="92" t="s">
        <v>152</v>
      </c>
      <c r="AX4487" s="92" t="s">
        <v>48</v>
      </c>
      <c r="AY4487" s="91" t="s">
        <v>152</v>
      </c>
      <c r="AZ4487" s="23"/>
      <c r="BA4487" s="25" t="s">
        <v>958</v>
      </c>
      <c r="BB4487" t="s">
        <v>25</v>
      </c>
      <c r="BC4487">
        <v>2366</v>
      </c>
      <c r="BD4487" t="str">
        <f>IF(Z4487=BC4487,"OK")</f>
        <v>OK</v>
      </c>
      <c r="BE4487">
        <v>0.52</v>
      </c>
      <c r="BF4487">
        <v>3.2500000000000001E-2</v>
      </c>
      <c r="BG4487">
        <v>0</v>
      </c>
      <c r="BH4487">
        <v>0</v>
      </c>
      <c r="BI4487">
        <v>0</v>
      </c>
      <c r="BJ4487">
        <v>0</v>
      </c>
      <c r="BK4487">
        <v>0</v>
      </c>
      <c r="BN4487" s="183"/>
    </row>
    <row r="4488" spans="1:66" ht="25.5" x14ac:dyDescent="0.25">
      <c r="A4488" s="1"/>
      <c r="B4488" s="94">
        <v>4475</v>
      </c>
      <c r="C4488" s="43">
        <v>1051254</v>
      </c>
      <c r="D4488" s="25"/>
      <c r="E4488" s="27" t="s">
        <v>957</v>
      </c>
      <c r="F4488" s="151" t="s">
        <v>21</v>
      </c>
      <c r="G4488" s="25"/>
      <c r="H4488" s="46" t="str">
        <f>IFERROR(IFERROR(IF(SEARCH("Usystems",$E4488)&gt;0,"Usystems"),IF(SEARCH("RIIFO",$E4488)&gt;0,"RIIFO","Uponor")),"Uponor")</f>
        <v>Uponor</v>
      </c>
      <c r="I4488" s="25" t="str">
        <f>IFERROR(MID($D4488,1,7)+0,"")</f>
        <v/>
      </c>
      <c r="J4488" s="25" t="str">
        <f>IFERROR(MID($D4488,10,7)+0,"")</f>
        <v/>
      </c>
      <c r="K4488" s="25" t="str">
        <f>IFERROR(MID($D4488,19,7)+0,"")</f>
        <v/>
      </c>
      <c r="L4488" s="25" t="str">
        <f>IFERROR(MID($D4488,28,7)+0,"")</f>
        <v/>
      </c>
      <c r="M4488" s="25" t="str">
        <f>IF(IFERROR(MID($Q4488,1,7)+0,"")&lt;1130000,IF(INDEX(C:C,MATCH(LEFT(Q4488,7)+0,I:I,0))&lt;1130000,"",INDEX(C:C,MATCH(LEFT(Q4488,7)+0,I:I,0))),IFERROR(MID($Q4488,1,7)+0,""))</f>
        <v/>
      </c>
      <c r="N4488" s="25" t="str">
        <f>IF(IFERROR(MID($Q4488,10,7)+0,"")&lt;1130000,"",IFERROR(MID($Q4488,10,7)+0,""))</f>
        <v/>
      </c>
      <c r="O4488" s="25" t="str">
        <f>IF(IFERROR(MID($Q4488,19,7)+0,"")&lt;1130000,"",IFERROR(MID($Q4488,19,7)+0,""))</f>
        <v/>
      </c>
      <c r="P4488" s="25" t="str">
        <f>IF(M4488="","",IF(N4488="",M4488,M4488&amp;", "&amp;N4488))</f>
        <v/>
      </c>
      <c r="Q4488" s="25"/>
      <c r="R4488" s="25"/>
      <c r="S4488" s="35" t="s">
        <v>110</v>
      </c>
      <c r="T4488" s="25" t="s">
        <v>36</v>
      </c>
      <c r="U4488" s="185">
        <v>1098</v>
      </c>
      <c r="V4488" s="188">
        <v>1098</v>
      </c>
      <c r="W4488" s="189">
        <v>1098</v>
      </c>
      <c r="X4488" s="31">
        <v>1098</v>
      </c>
      <c r="Y4488" s="90">
        <f>IFERROR(ROUND(X4488/W4488-1,2),"")</f>
        <v>0</v>
      </c>
      <c r="Z4488" s="31">
        <f>IF(OR(S4488="VLD MLC components",S4488="VLD MLC pipes",S4488="VLD PEX components",S4488="VLD PEX pipes",S4488="VLD PHC components",S4488="VLD PHC pipes",S4488="Controls VLD"),"По запросу",X4488)</f>
        <v>1098</v>
      </c>
      <c r="AA4488" s="63">
        <f>ROUND(X4488/1.2,3)</f>
        <v>915</v>
      </c>
      <c r="AB4488" s="23">
        <v>915</v>
      </c>
      <c r="AC4488" s="190">
        <f>IFERROR(ROUND(AA4488/AB4488-1,2),"")</f>
        <v>0</v>
      </c>
      <c r="AD4488" s="25">
        <v>0.159</v>
      </c>
      <c r="AE4488" s="25">
        <v>3.6099999999999999E-3</v>
      </c>
      <c r="AF4488" s="25">
        <v>0</v>
      </c>
      <c r="AG4488" s="25" t="s">
        <v>22</v>
      </c>
      <c r="AH4488" s="25">
        <v>0</v>
      </c>
      <c r="AI4488" s="25">
        <v>0</v>
      </c>
      <c r="AJ4488" s="25" t="s">
        <v>20</v>
      </c>
      <c r="AK4488" s="42" t="s">
        <v>19</v>
      </c>
      <c r="AL4488" s="25" t="s">
        <v>20</v>
      </c>
      <c r="AM4488" s="25">
        <v>15</v>
      </c>
      <c r="AN4488" s="25"/>
      <c r="AO4488" s="25"/>
      <c r="AP4488" s="25"/>
      <c r="AQ4488" s="25"/>
      <c r="AR4488" s="94"/>
      <c r="AS4488" s="157" t="s">
        <v>22</v>
      </c>
      <c r="AT4488" s="93">
        <v>42551</v>
      </c>
      <c r="AU4488" s="92" t="s">
        <v>22</v>
      </c>
      <c r="AV4488" s="91" t="s">
        <v>48</v>
      </c>
      <c r="AW4488" s="92" t="s">
        <v>48</v>
      </c>
      <c r="AX4488" s="92" t="s">
        <v>48</v>
      </c>
      <c r="AY4488" s="91" t="s">
        <v>152</v>
      </c>
      <c r="AZ4488" s="23"/>
      <c r="BA4488" s="25">
        <v>0</v>
      </c>
      <c r="BB4488" t="s">
        <v>48</v>
      </c>
      <c r="BC4488" t="e">
        <v>#N/A</v>
      </c>
      <c r="BD4488" t="e">
        <f>IF(Z4488=BC4488,"OK")</f>
        <v>#N/A</v>
      </c>
      <c r="BE4488">
        <v>0.159</v>
      </c>
      <c r="BF4488">
        <v>3.6099999999999999E-3</v>
      </c>
      <c r="BG4488">
        <v>0</v>
      </c>
      <c r="BH4488">
        <v>0</v>
      </c>
      <c r="BI4488">
        <v>0</v>
      </c>
      <c r="BJ4488">
        <v>0</v>
      </c>
      <c r="BK4488">
        <v>0</v>
      </c>
      <c r="BN4488" s="183"/>
    </row>
    <row r="4489" spans="1:66" ht="25.5" x14ac:dyDescent="0.25">
      <c r="A4489" s="1"/>
      <c r="B4489" s="94">
        <v>4476</v>
      </c>
      <c r="C4489" s="43">
        <v>1051252</v>
      </c>
      <c r="D4489" s="25"/>
      <c r="E4489" s="27" t="s">
        <v>956</v>
      </c>
      <c r="F4489" s="151" t="s">
        <v>21</v>
      </c>
      <c r="G4489" s="25"/>
      <c r="H4489" s="46" t="str">
        <f>IFERROR(IFERROR(IF(SEARCH("Usystems",$E4489)&gt;0,"Usystems"),IF(SEARCH("RIIFO",$E4489)&gt;0,"RIIFO","Uponor")),"Uponor")</f>
        <v>Uponor</v>
      </c>
      <c r="I4489" s="25" t="str">
        <f>IFERROR(MID($D4489,1,7)+0,"")</f>
        <v/>
      </c>
      <c r="J4489" s="25" t="str">
        <f>IFERROR(MID($D4489,10,7)+0,"")</f>
        <v/>
      </c>
      <c r="K4489" s="25" t="str">
        <f>IFERROR(MID($D4489,19,7)+0,"")</f>
        <v/>
      </c>
      <c r="L4489" s="25" t="str">
        <f>IFERROR(MID($D4489,28,7)+0,"")</f>
        <v/>
      </c>
      <c r="M4489" s="25" t="str">
        <f>IF(IFERROR(MID($Q4489,1,7)+0,"")&lt;1130000,IF(INDEX(C:C,MATCH(LEFT(Q4489,7)+0,I:I,0))&lt;1130000,"",INDEX(C:C,MATCH(LEFT(Q4489,7)+0,I:I,0))),IFERROR(MID($Q4489,1,7)+0,""))</f>
        <v/>
      </c>
      <c r="N4489" s="25" t="str">
        <f>IF(IFERROR(MID($Q4489,10,7)+0,"")&lt;1130000,"",IFERROR(MID($Q4489,10,7)+0,""))</f>
        <v/>
      </c>
      <c r="O4489" s="25" t="str">
        <f>IF(IFERROR(MID($Q4489,19,7)+0,"")&lt;1130000,"",IFERROR(MID($Q4489,19,7)+0,""))</f>
        <v/>
      </c>
      <c r="P4489" s="25" t="str">
        <f>IF(M4489="","",IF(N4489="",M4489,M4489&amp;", "&amp;N4489))</f>
        <v/>
      </c>
      <c r="Q4489" s="25"/>
      <c r="R4489" s="25"/>
      <c r="S4489" s="35" t="s">
        <v>110</v>
      </c>
      <c r="T4489" s="25" t="s">
        <v>36</v>
      </c>
      <c r="U4489" s="185">
        <v>1096</v>
      </c>
      <c r="V4489" s="188">
        <v>1096</v>
      </c>
      <c r="W4489" s="189">
        <v>1096</v>
      </c>
      <c r="X4489" s="31">
        <v>1096</v>
      </c>
      <c r="Y4489" s="90">
        <f>IFERROR(ROUND(X4489/W4489-1,2),"")</f>
        <v>0</v>
      </c>
      <c r="Z4489" s="31">
        <f>IF(OR(S4489="VLD MLC components",S4489="VLD MLC pipes",S4489="VLD PEX components",S4489="VLD PEX pipes",S4489="VLD PHC components",S4489="VLD PHC pipes",S4489="Controls VLD"),"По запросу",X4489)</f>
        <v>1096</v>
      </c>
      <c r="AA4489" s="63">
        <f>ROUND(X4489/1.2,3)</f>
        <v>913.33299999999997</v>
      </c>
      <c r="AB4489" s="23">
        <v>913.33299999999997</v>
      </c>
      <c r="AC4489" s="190">
        <f>IFERROR(ROUND(AA4489/AB4489-1,2),"")</f>
        <v>0</v>
      </c>
      <c r="AD4489" s="25">
        <v>0.155</v>
      </c>
      <c r="AE4489" s="25">
        <v>3.6099999999999999E-3</v>
      </c>
      <c r="AF4489" s="25">
        <v>0</v>
      </c>
      <c r="AG4489" s="25" t="s">
        <v>22</v>
      </c>
      <c r="AH4489" s="25">
        <v>0</v>
      </c>
      <c r="AI4489" s="25">
        <v>0</v>
      </c>
      <c r="AJ4489" s="25" t="s">
        <v>20</v>
      </c>
      <c r="AK4489" s="42" t="s">
        <v>19</v>
      </c>
      <c r="AL4489" s="25" t="s">
        <v>20</v>
      </c>
      <c r="AM4489" s="25">
        <v>15</v>
      </c>
      <c r="AN4489" s="25"/>
      <c r="AO4489" s="25"/>
      <c r="AP4489" s="25"/>
      <c r="AQ4489" s="25"/>
      <c r="AR4489" s="94"/>
      <c r="AS4489" s="157" t="s">
        <v>22</v>
      </c>
      <c r="AT4489" s="93">
        <v>42551</v>
      </c>
      <c r="AU4489" s="92" t="s">
        <v>22</v>
      </c>
      <c r="AV4489" s="91" t="s">
        <v>48</v>
      </c>
      <c r="AW4489" s="92" t="s">
        <v>48</v>
      </c>
      <c r="AX4489" s="92" t="s">
        <v>48</v>
      </c>
      <c r="AY4489" s="91" t="s">
        <v>152</v>
      </c>
      <c r="AZ4489" s="23"/>
      <c r="BA4489" s="25">
        <v>0</v>
      </c>
      <c r="BB4489" t="s">
        <v>48</v>
      </c>
      <c r="BC4489" t="e">
        <v>#N/A</v>
      </c>
      <c r="BD4489" t="e">
        <f>IF(Z4489=BC4489,"OK")</f>
        <v>#N/A</v>
      </c>
      <c r="BE4489">
        <v>0.155</v>
      </c>
      <c r="BF4489">
        <v>3.6099999999999999E-3</v>
      </c>
      <c r="BG4489">
        <v>0</v>
      </c>
      <c r="BH4489">
        <v>0</v>
      </c>
      <c r="BI4489">
        <v>0</v>
      </c>
      <c r="BJ4489">
        <v>0</v>
      </c>
      <c r="BK4489">
        <v>0</v>
      </c>
      <c r="BN4489" s="183"/>
    </row>
    <row r="4490" spans="1:66" ht="25.5" x14ac:dyDescent="0.25">
      <c r="A4490" s="1"/>
      <c r="B4490" s="94">
        <v>4477</v>
      </c>
      <c r="C4490" s="43">
        <v>1118180</v>
      </c>
      <c r="D4490" s="25">
        <v>1053737</v>
      </c>
      <c r="E4490" s="36" t="s">
        <v>118</v>
      </c>
      <c r="F4490" s="151" t="s">
        <v>652</v>
      </c>
      <c r="G4490" s="28"/>
      <c r="H4490" s="46" t="str">
        <f>IFERROR(IFERROR(IF(SEARCH("Usystems",$E4490)&gt;0,"Usystems"),IF(SEARCH("RIIFO",$E4490)&gt;0,"RIIFO","Uponor")),"Uponor")</f>
        <v>Uponor</v>
      </c>
      <c r="I4490" s="25">
        <f>IFERROR(MID($D4490,1,7)+0,"")</f>
        <v>1053737</v>
      </c>
      <c r="J4490" s="25" t="str">
        <f>IFERROR(MID($D4490,10,7)+0,"")</f>
        <v/>
      </c>
      <c r="K4490" s="25" t="str">
        <f>IFERROR(MID($D4490,19,7)+0,"")</f>
        <v/>
      </c>
      <c r="L4490" s="25" t="str">
        <f>IFERROR(MID($D4490,28,7)+0,"")</f>
        <v/>
      </c>
      <c r="M4490" s="25" t="str">
        <f>IF(IFERROR(MID($Q4490,1,7)+0,"")&lt;1130000,IF(INDEX(C:C,MATCH(LEFT(Q4490,7)+0,I:I,0))&lt;1130000,"",INDEX(C:C,MATCH(LEFT(Q4490,7)+0,I:I,0))),IFERROR(MID($Q4490,1,7)+0,""))</f>
        <v/>
      </c>
      <c r="N4490" s="25" t="str">
        <f>IF(IFERROR(MID($Q4490,10,7)+0,"")&lt;1130000,"",IFERROR(MID($Q4490,10,7)+0,""))</f>
        <v/>
      </c>
      <c r="O4490" s="25" t="str">
        <f>IF(IFERROR(MID($Q4490,19,7)+0,"")&lt;1130000,"",IFERROR(MID($Q4490,19,7)+0,""))</f>
        <v/>
      </c>
      <c r="P4490" s="25" t="str">
        <f>IF(M4490="","",IF(N4490="",M4490,M4490&amp;", "&amp;N4490))</f>
        <v/>
      </c>
      <c r="Q4490" s="25"/>
      <c r="R4490" s="25"/>
      <c r="S4490" s="35" t="s">
        <v>110</v>
      </c>
      <c r="T4490" s="25" t="s">
        <v>36</v>
      </c>
      <c r="U4490" s="185">
        <v>1886</v>
      </c>
      <c r="V4490" s="188">
        <v>1886</v>
      </c>
      <c r="W4490" s="189">
        <v>1886</v>
      </c>
      <c r="X4490" s="31">
        <v>1886</v>
      </c>
      <c r="Y4490" s="90">
        <f>IFERROR(ROUND(X4490/W4490-1,2),"")</f>
        <v>0</v>
      </c>
      <c r="Z4490" s="31">
        <f>IF(OR(S4490="VLD MLC components",S4490="VLD MLC pipes",S4490="VLD PEX components",S4490="VLD PEX pipes",S4490="VLD PHC components",S4490="VLD PHC pipes",S4490="Controls VLD"),"По запросу",X4490)</f>
        <v>1886</v>
      </c>
      <c r="AA4490" s="63">
        <f>ROUND(X4490/1.2,3)</f>
        <v>1571.6669999999999</v>
      </c>
      <c r="AB4490" s="23">
        <v>1571.6669999999999</v>
      </c>
      <c r="AC4490" s="190">
        <f>IFERROR(ROUND(AA4490/AB4490-1,2),"")</f>
        <v>0</v>
      </c>
      <c r="AD4490" s="25">
        <v>0.52200000000000002</v>
      </c>
      <c r="AE4490" s="25">
        <v>5.0899999999999999E-3</v>
      </c>
      <c r="AF4490" s="25">
        <v>0</v>
      </c>
      <c r="AG4490" s="25" t="s">
        <v>22</v>
      </c>
      <c r="AH4490" s="25">
        <v>0</v>
      </c>
      <c r="AI4490" s="25">
        <v>0</v>
      </c>
      <c r="AJ4490" s="25" t="s">
        <v>20</v>
      </c>
      <c r="AK4490" s="42" t="s">
        <v>19</v>
      </c>
      <c r="AL4490" s="25" t="s">
        <v>20</v>
      </c>
      <c r="AM4490" s="25">
        <v>10</v>
      </c>
      <c r="AN4490" s="25"/>
      <c r="AO4490" s="25"/>
      <c r="AP4490" s="25"/>
      <c r="AQ4490" s="25"/>
      <c r="AR4490" s="94"/>
      <c r="AS4490" s="157" t="s">
        <v>22</v>
      </c>
      <c r="AT4490" s="93">
        <v>44123</v>
      </c>
      <c r="AU4490" s="92" t="s">
        <v>22</v>
      </c>
      <c r="AV4490" s="91" t="s">
        <v>48</v>
      </c>
      <c r="AW4490" s="92" t="s">
        <v>48</v>
      </c>
      <c r="AX4490" s="92" t="s">
        <v>48</v>
      </c>
      <c r="AY4490" s="91" t="s">
        <v>152</v>
      </c>
      <c r="AZ4490" s="23"/>
      <c r="BA4490" s="25">
        <v>0</v>
      </c>
      <c r="BB4490" t="s">
        <v>48</v>
      </c>
      <c r="BC4490" t="e">
        <v>#N/A</v>
      </c>
      <c r="BD4490" t="e">
        <f>IF(Z4490=BC4490,"OK")</f>
        <v>#N/A</v>
      </c>
      <c r="BE4490">
        <v>0.52200000000000002</v>
      </c>
      <c r="BF4490">
        <v>5.0899999999999999E-3</v>
      </c>
      <c r="BG4490">
        <v>0</v>
      </c>
      <c r="BH4490">
        <v>0</v>
      </c>
      <c r="BI4490">
        <v>0</v>
      </c>
      <c r="BJ4490">
        <v>0</v>
      </c>
      <c r="BK4490">
        <v>0</v>
      </c>
      <c r="BN4490" s="183"/>
    </row>
    <row r="4491" spans="1:66" ht="25.5" x14ac:dyDescent="0.25">
      <c r="A4491" s="1"/>
      <c r="B4491" s="94">
        <v>4478</v>
      </c>
      <c r="C4491" s="43">
        <v>1118179</v>
      </c>
      <c r="D4491" s="25">
        <v>1051253</v>
      </c>
      <c r="E4491" s="36" t="s">
        <v>119</v>
      </c>
      <c r="F4491" s="151" t="s">
        <v>21</v>
      </c>
      <c r="G4491" s="28"/>
      <c r="H4491" s="46" t="str">
        <f>IFERROR(IFERROR(IF(SEARCH("Usystems",$E4491)&gt;0,"Usystems"),IF(SEARCH("RIIFO",$E4491)&gt;0,"RIIFO","Uponor")),"Uponor")</f>
        <v>Uponor</v>
      </c>
      <c r="I4491" s="25">
        <f>IFERROR(MID($D4491,1,7)+0,"")</f>
        <v>1051253</v>
      </c>
      <c r="J4491" s="25" t="str">
        <f>IFERROR(MID($D4491,10,7)+0,"")</f>
        <v/>
      </c>
      <c r="K4491" s="25" t="str">
        <f>IFERROR(MID($D4491,19,7)+0,"")</f>
        <v/>
      </c>
      <c r="L4491" s="25" t="str">
        <f>IFERROR(MID($D4491,28,7)+0,"")</f>
        <v/>
      </c>
      <c r="M4491" s="25" t="str">
        <f>IF(IFERROR(MID($Q4491,1,7)+0,"")&lt;1130000,IF(INDEX(C:C,MATCH(LEFT(Q4491,7)+0,I:I,0))&lt;1130000,"",INDEX(C:C,MATCH(LEFT(Q4491,7)+0,I:I,0))),IFERROR(MID($Q4491,1,7)+0,""))</f>
        <v/>
      </c>
      <c r="N4491" s="25" t="str">
        <f>IF(IFERROR(MID($Q4491,10,7)+0,"")&lt;1130000,"",IFERROR(MID($Q4491,10,7)+0,""))</f>
        <v/>
      </c>
      <c r="O4491" s="25" t="str">
        <f>IF(IFERROR(MID($Q4491,19,7)+0,"")&lt;1130000,"",IFERROR(MID($Q4491,19,7)+0,""))</f>
        <v/>
      </c>
      <c r="P4491" s="25" t="str">
        <f>IF(M4491="","",IF(N4491="",M4491,M4491&amp;", "&amp;N4491))</f>
        <v/>
      </c>
      <c r="Q4491" s="25"/>
      <c r="R4491" s="25"/>
      <c r="S4491" s="35" t="s">
        <v>110</v>
      </c>
      <c r="T4491" s="25" t="s">
        <v>36</v>
      </c>
      <c r="U4491" s="185">
        <v>1729</v>
      </c>
      <c r="V4491" s="188">
        <v>1729</v>
      </c>
      <c r="W4491" s="189">
        <v>1729</v>
      </c>
      <c r="X4491" s="31">
        <v>1729</v>
      </c>
      <c r="Y4491" s="90">
        <f>IFERROR(ROUND(X4491/W4491-1,2),"")</f>
        <v>0</v>
      </c>
      <c r="Z4491" s="31">
        <f>IF(OR(S4491="VLD MLC components",S4491="VLD MLC pipes",S4491="VLD PEX components",S4491="VLD PEX pipes",S4491="VLD PHC components",S4491="VLD PHC pipes",S4491="Controls VLD"),"По запросу",X4491)</f>
        <v>1729</v>
      </c>
      <c r="AA4491" s="63">
        <f>ROUND(X4491/1.2,3)</f>
        <v>1440.8330000000001</v>
      </c>
      <c r="AB4491" s="23">
        <v>1440.8330000000001</v>
      </c>
      <c r="AC4491" s="190">
        <f>IFERROR(ROUND(AA4491/AB4491-1,2),"")</f>
        <v>0</v>
      </c>
      <c r="AD4491" s="25">
        <v>0.5</v>
      </c>
      <c r="AE4491" s="25">
        <v>5.0899999999999999E-3</v>
      </c>
      <c r="AF4491" s="25">
        <v>0</v>
      </c>
      <c r="AG4491" s="25" t="s">
        <v>22</v>
      </c>
      <c r="AH4491" s="25">
        <v>0</v>
      </c>
      <c r="AI4491" s="25">
        <v>0</v>
      </c>
      <c r="AJ4491" s="25" t="s">
        <v>20</v>
      </c>
      <c r="AK4491" s="42" t="s">
        <v>19</v>
      </c>
      <c r="AL4491" s="25" t="s">
        <v>20</v>
      </c>
      <c r="AM4491" s="25">
        <v>10</v>
      </c>
      <c r="AN4491" s="25"/>
      <c r="AO4491" s="25"/>
      <c r="AP4491" s="25"/>
      <c r="AQ4491" s="25"/>
      <c r="AR4491" s="94"/>
      <c r="AS4491" s="157" t="s">
        <v>22</v>
      </c>
      <c r="AT4491" s="93">
        <v>42551</v>
      </c>
      <c r="AU4491" s="92" t="s">
        <v>22</v>
      </c>
      <c r="AV4491" s="91" t="s">
        <v>48</v>
      </c>
      <c r="AW4491" s="92" t="s">
        <v>48</v>
      </c>
      <c r="AX4491" s="92" t="s">
        <v>48</v>
      </c>
      <c r="AY4491" s="91" t="s">
        <v>152</v>
      </c>
      <c r="AZ4491" s="23"/>
      <c r="BA4491" s="25">
        <v>0</v>
      </c>
      <c r="BB4491" t="s">
        <v>48</v>
      </c>
      <c r="BC4491" t="e">
        <v>#N/A</v>
      </c>
      <c r="BD4491" t="e">
        <f>IF(Z4491=BC4491,"OK")</f>
        <v>#N/A</v>
      </c>
      <c r="BE4491">
        <v>0.5</v>
      </c>
      <c r="BF4491">
        <v>5.0899999999999999E-3</v>
      </c>
      <c r="BG4491">
        <v>0</v>
      </c>
      <c r="BH4491">
        <v>0</v>
      </c>
      <c r="BI4491">
        <v>0</v>
      </c>
      <c r="BJ4491">
        <v>0</v>
      </c>
      <c r="BK4491">
        <v>0</v>
      </c>
      <c r="BN4491" s="183"/>
    </row>
    <row r="4492" spans="1:66" ht="25.5" x14ac:dyDescent="0.25">
      <c r="A4492" s="1"/>
      <c r="B4492" s="94">
        <v>4479</v>
      </c>
      <c r="C4492" s="43">
        <v>1053737</v>
      </c>
      <c r="D4492" s="25"/>
      <c r="E4492" s="36" t="s">
        <v>955</v>
      </c>
      <c r="F4492" s="151" t="s">
        <v>28</v>
      </c>
      <c r="G4492" s="41" t="s">
        <v>585</v>
      </c>
      <c r="H4492" s="46" t="str">
        <f>IFERROR(IFERROR(IF(SEARCH("Usystems",$E4492)&gt;0,"Usystems"),IF(SEARCH("RIIFO",$E4492)&gt;0,"RIIFO","Uponor")),"Uponor")</f>
        <v>Uponor</v>
      </c>
      <c r="I4492" s="25" t="str">
        <f>IFERROR(MID($D4492,1,7)+0,"")</f>
        <v/>
      </c>
      <c r="J4492" s="25" t="str">
        <f>IFERROR(MID($D4492,10,7)+0,"")</f>
        <v/>
      </c>
      <c r="K4492" s="25" t="str">
        <f>IFERROR(MID($D4492,19,7)+0,"")</f>
        <v/>
      </c>
      <c r="L4492" s="25" t="str">
        <f>IFERROR(MID($D4492,28,7)+0,"")</f>
        <v/>
      </c>
      <c r="M4492" s="25" t="e">
        <f>IF(IFERROR(MID($Q4492,1,7)+0,"")&lt;1130000,IF(INDEX(C:C,MATCH(LEFT(Q4492,7)+0,I:I,0))&lt;1130000,"",INDEX(C:C,MATCH(LEFT(Q4492,7)+0,I:I,0))),IFERROR(MID($Q4492,1,7)+0,""))</f>
        <v>#N/A</v>
      </c>
      <c r="N4492" s="25" t="str">
        <f>IF(IFERROR(MID($Q4492,10,7)+0,"")&lt;1130000,"",IFERROR(MID($Q4492,10,7)+0,""))</f>
        <v/>
      </c>
      <c r="O4492" s="25" t="str">
        <f>IF(IFERROR(MID($Q4492,19,7)+0,"")&lt;1130000,"",IFERROR(MID($Q4492,19,7)+0,""))</f>
        <v/>
      </c>
      <c r="P4492" s="25" t="e">
        <f>IF(M4492="","",IF(N4492="",M4492,M4492&amp;", "&amp;N4492))</f>
        <v>#N/A</v>
      </c>
      <c r="Q4492" s="25">
        <v>1118180</v>
      </c>
      <c r="R4492" s="25"/>
      <c r="S4492" s="35" t="s">
        <v>110</v>
      </c>
      <c r="T4492" s="25" t="s">
        <v>36</v>
      </c>
      <c r="U4492" s="185">
        <v>1886</v>
      </c>
      <c r="V4492" s="188">
        <v>1886</v>
      </c>
      <c r="W4492" s="189">
        <v>1886</v>
      </c>
      <c r="X4492" s="31">
        <v>1886</v>
      </c>
      <c r="Y4492" s="90">
        <f>IFERROR(ROUND(X4492/W4492-1,2),"")</f>
        <v>0</v>
      </c>
      <c r="Z4492" s="31">
        <f>IF(OR(S4492="VLD MLC components",S4492="VLD MLC pipes",S4492="VLD PEX components",S4492="VLD PEX pipes",S4492="VLD PHC components",S4492="VLD PHC pipes",S4492="Controls VLD"),"По запросу",X4492)</f>
        <v>1886</v>
      </c>
      <c r="AA4492" s="63">
        <f>ROUND(X4492/1.2,3)</f>
        <v>1571.6669999999999</v>
      </c>
      <c r="AB4492" s="23">
        <v>1571.6669999999999</v>
      </c>
      <c r="AC4492" s="190">
        <f>IFERROR(ROUND(AA4492/AB4492-1,2),"")</f>
        <v>0</v>
      </c>
      <c r="AD4492" s="25">
        <v>0.39300000000000002</v>
      </c>
      <c r="AE4492" s="25">
        <v>1.0829999999999999E-2</v>
      </c>
      <c r="AF4492" s="25">
        <v>268</v>
      </c>
      <c r="AG4492" s="25">
        <v>268</v>
      </c>
      <c r="AH4492" s="25">
        <v>268</v>
      </c>
      <c r="AI4492" s="25">
        <v>268</v>
      </c>
      <c r="AJ4492" s="25" t="s">
        <v>20</v>
      </c>
      <c r="AK4492" s="22" t="s">
        <v>20</v>
      </c>
      <c r="AL4492" s="25" t="s">
        <v>20</v>
      </c>
      <c r="AM4492" s="25">
        <v>10</v>
      </c>
      <c r="AN4492" s="25"/>
      <c r="AO4492" s="25"/>
      <c r="AP4492" s="25"/>
      <c r="AQ4492" s="25"/>
      <c r="AR4492" s="94"/>
      <c r="AS4492" s="157">
        <v>200</v>
      </c>
      <c r="AT4492" s="93">
        <v>42551</v>
      </c>
      <c r="AU4492" s="92" t="s">
        <v>22</v>
      </c>
      <c r="AV4492" s="91" t="s">
        <v>152</v>
      </c>
      <c r="AW4492" s="92" t="s">
        <v>152</v>
      </c>
      <c r="AX4492" s="92" t="s">
        <v>48</v>
      </c>
      <c r="AY4492" s="91" t="s">
        <v>152</v>
      </c>
      <c r="AZ4492" s="23"/>
      <c r="BA4492" s="25" t="s">
        <v>954</v>
      </c>
      <c r="BB4492" t="s">
        <v>25</v>
      </c>
      <c r="BC4492">
        <v>1886</v>
      </c>
      <c r="BD4492" t="str">
        <f>IF(Z4492=BC4492,"OK")</f>
        <v>OK</v>
      </c>
      <c r="BE4492">
        <v>0.39300000000000002</v>
      </c>
      <c r="BF4492">
        <v>1.0829999999999999E-2</v>
      </c>
      <c r="BG4492">
        <v>0</v>
      </c>
      <c r="BH4492">
        <v>0</v>
      </c>
      <c r="BI4492">
        <v>0</v>
      </c>
      <c r="BJ4492">
        <v>0</v>
      </c>
      <c r="BK4492">
        <v>0</v>
      </c>
      <c r="BN4492" s="183"/>
    </row>
    <row r="4493" spans="1:66" ht="25.5" x14ac:dyDescent="0.25">
      <c r="A4493" s="1"/>
      <c r="B4493" s="94">
        <v>4480</v>
      </c>
      <c r="C4493" s="43">
        <v>1051253</v>
      </c>
      <c r="D4493" s="25"/>
      <c r="E4493" s="36" t="s">
        <v>953</v>
      </c>
      <c r="F4493" s="151" t="s">
        <v>28</v>
      </c>
      <c r="G4493" s="41" t="s">
        <v>27</v>
      </c>
      <c r="H4493" s="46" t="str">
        <f>IFERROR(IFERROR(IF(SEARCH("Usystems",$E4493)&gt;0,"Usystems"),IF(SEARCH("RIIFO",$E4493)&gt;0,"RIIFO","Uponor")),"Uponor")</f>
        <v>Uponor</v>
      </c>
      <c r="I4493" s="25" t="str">
        <f>IFERROR(MID($D4493,1,7)+0,"")</f>
        <v/>
      </c>
      <c r="J4493" s="25" t="str">
        <f>IFERROR(MID($D4493,10,7)+0,"")</f>
        <v/>
      </c>
      <c r="K4493" s="25" t="str">
        <f>IFERROR(MID($D4493,19,7)+0,"")</f>
        <v/>
      </c>
      <c r="L4493" s="25" t="str">
        <f>IFERROR(MID($D4493,28,7)+0,"")</f>
        <v/>
      </c>
      <c r="M4493" s="25" t="e">
        <f>IF(IFERROR(MID($Q4493,1,7)+0,"")&lt;1130000,IF(INDEX(C:C,MATCH(LEFT(Q4493,7)+0,I:I,0))&lt;1130000,"",INDEX(C:C,MATCH(LEFT(Q4493,7)+0,I:I,0))),IFERROR(MID($Q4493,1,7)+0,""))</f>
        <v>#N/A</v>
      </c>
      <c r="N4493" s="25" t="str">
        <f>IF(IFERROR(MID($Q4493,10,7)+0,"")&lt;1130000,"",IFERROR(MID($Q4493,10,7)+0,""))</f>
        <v/>
      </c>
      <c r="O4493" s="25" t="str">
        <f>IF(IFERROR(MID($Q4493,19,7)+0,"")&lt;1130000,"",IFERROR(MID($Q4493,19,7)+0,""))</f>
        <v/>
      </c>
      <c r="P4493" s="25" t="e">
        <f>IF(M4493="","",IF(N4493="",M4493,M4493&amp;", "&amp;N4493))</f>
        <v>#N/A</v>
      </c>
      <c r="Q4493" s="25">
        <v>1118179</v>
      </c>
      <c r="R4493" s="25"/>
      <c r="S4493" s="35" t="s">
        <v>110</v>
      </c>
      <c r="T4493" s="25" t="s">
        <v>36</v>
      </c>
      <c r="U4493" s="185">
        <v>1486</v>
      </c>
      <c r="V4493" s="188">
        <v>1486</v>
      </c>
      <c r="W4493" s="189">
        <v>1486</v>
      </c>
      <c r="X4493" s="31">
        <v>1486</v>
      </c>
      <c r="Y4493" s="90">
        <f>IFERROR(ROUND(X4493/W4493-1,2),"")</f>
        <v>0</v>
      </c>
      <c r="Z4493" s="31">
        <f>IF(OR(S4493="VLD MLC components",S4493="VLD MLC pipes",S4493="VLD PEX components",S4493="VLD PEX pipes",S4493="VLD PHC components",S4493="VLD PHC pipes",S4493="Controls VLD"),"По запросу",X4493)</f>
        <v>1486</v>
      </c>
      <c r="AA4493" s="63">
        <f>ROUND(X4493/1.2,3)</f>
        <v>1238.3330000000001</v>
      </c>
      <c r="AB4493" s="23">
        <v>1238.3330000000001</v>
      </c>
      <c r="AC4493" s="190">
        <f>IFERROR(ROUND(AA4493/AB4493-1,2),"")</f>
        <v>0</v>
      </c>
      <c r="AD4493" s="25">
        <v>0.378</v>
      </c>
      <c r="AE4493" s="25">
        <v>1.0829999999999999E-2</v>
      </c>
      <c r="AF4493" s="25">
        <v>0</v>
      </c>
      <c r="AG4493" s="25" t="s">
        <v>22</v>
      </c>
      <c r="AH4493" s="25">
        <v>0</v>
      </c>
      <c r="AI4493" s="25">
        <v>0</v>
      </c>
      <c r="AJ4493" s="25" t="s">
        <v>19</v>
      </c>
      <c r="AK4493" s="42" t="s">
        <v>19</v>
      </c>
      <c r="AL4493" s="25" t="s">
        <v>19</v>
      </c>
      <c r="AM4493" s="25">
        <v>10</v>
      </c>
      <c r="AN4493" s="25"/>
      <c r="AO4493" s="25"/>
      <c r="AP4493" s="25"/>
      <c r="AQ4493" s="25"/>
      <c r="AR4493" s="94"/>
      <c r="AS4493" s="157" t="s">
        <v>22</v>
      </c>
      <c r="AT4493" s="93">
        <v>42551</v>
      </c>
      <c r="AU4493" s="92" t="s">
        <v>22</v>
      </c>
      <c r="AV4493" s="91" t="s">
        <v>48</v>
      </c>
      <c r="AW4493" s="92" t="s">
        <v>48</v>
      </c>
      <c r="AX4493" s="92" t="s">
        <v>48</v>
      </c>
      <c r="AY4493" s="91" t="s">
        <v>152</v>
      </c>
      <c r="AZ4493" s="23"/>
      <c r="BA4493" s="25">
        <v>0</v>
      </c>
      <c r="BB4493" t="s">
        <v>48</v>
      </c>
      <c r="BC4493" t="e">
        <v>#N/A</v>
      </c>
      <c r="BD4493" t="e">
        <f>IF(Z4493=BC4493,"OK")</f>
        <v>#N/A</v>
      </c>
      <c r="BE4493">
        <v>0.378</v>
      </c>
      <c r="BF4493">
        <v>1.0829999999999999E-2</v>
      </c>
      <c r="BG4493">
        <v>0</v>
      </c>
      <c r="BH4493">
        <v>0</v>
      </c>
      <c r="BI4493">
        <v>0</v>
      </c>
      <c r="BJ4493">
        <v>0</v>
      </c>
      <c r="BK4493">
        <v>0</v>
      </c>
      <c r="BN4493" s="183"/>
    </row>
    <row r="4494" spans="1:66" ht="25.5" x14ac:dyDescent="0.25">
      <c r="A4494" s="1"/>
      <c r="B4494" s="94">
        <v>4481</v>
      </c>
      <c r="C4494" s="43">
        <v>1050072</v>
      </c>
      <c r="D4494" s="25"/>
      <c r="E4494" s="27" t="s">
        <v>952</v>
      </c>
      <c r="F4494" s="151" t="s">
        <v>21</v>
      </c>
      <c r="G4494" s="25"/>
      <c r="H4494" s="46" t="str">
        <f>IFERROR(IFERROR(IF(SEARCH("Usystems",$E4494)&gt;0,"Usystems"),IF(SEARCH("RIIFO",$E4494)&gt;0,"RIIFO","Uponor")),"Uponor")</f>
        <v>Uponor</v>
      </c>
      <c r="I4494" s="25" t="str">
        <f>IFERROR(MID($D4494,1,7)+0,"")</f>
        <v/>
      </c>
      <c r="J4494" s="25" t="str">
        <f>IFERROR(MID($D4494,10,7)+0,"")</f>
        <v/>
      </c>
      <c r="K4494" s="25" t="str">
        <f>IFERROR(MID($D4494,19,7)+0,"")</f>
        <v/>
      </c>
      <c r="L4494" s="25" t="str">
        <f>IFERROR(MID($D4494,28,7)+0,"")</f>
        <v/>
      </c>
      <c r="M4494" s="25" t="str">
        <f>IF(IFERROR(MID($Q4494,1,7)+0,"")&lt;1130000,IF(INDEX(C:C,MATCH(LEFT(Q4494,7)+0,I:I,0))&lt;1130000,"",INDEX(C:C,MATCH(LEFT(Q4494,7)+0,I:I,0))),IFERROR(MID($Q4494,1,7)+0,""))</f>
        <v/>
      </c>
      <c r="N4494" s="25" t="str">
        <f>IF(IFERROR(MID($Q4494,10,7)+0,"")&lt;1130000,"",IFERROR(MID($Q4494,10,7)+0,""))</f>
        <v/>
      </c>
      <c r="O4494" s="25" t="str">
        <f>IF(IFERROR(MID($Q4494,19,7)+0,"")&lt;1130000,"",IFERROR(MID($Q4494,19,7)+0,""))</f>
        <v/>
      </c>
      <c r="P4494" s="25" t="str">
        <f>IF(M4494="","",IF(N4494="",M4494,M4494&amp;", "&amp;N4494))</f>
        <v/>
      </c>
      <c r="Q4494" s="25"/>
      <c r="R4494" s="25"/>
      <c r="S4494" s="35" t="s">
        <v>110</v>
      </c>
      <c r="T4494" s="25" t="s">
        <v>36</v>
      </c>
      <c r="U4494" s="185">
        <v>2907</v>
      </c>
      <c r="V4494" s="188">
        <v>2907</v>
      </c>
      <c r="W4494" s="189">
        <v>2907</v>
      </c>
      <c r="X4494" s="31">
        <v>2907</v>
      </c>
      <c r="Y4494" s="90">
        <f>IFERROR(ROUND(X4494/W4494-1,2),"")</f>
        <v>0</v>
      </c>
      <c r="Z4494" s="31">
        <f>IF(OR(S4494="VLD MLC components",S4494="VLD MLC pipes",S4494="VLD PEX components",S4494="VLD PEX pipes",S4494="VLD PHC components",S4494="VLD PHC pipes",S4494="Controls VLD"),"По запросу",X4494)</f>
        <v>2907</v>
      </c>
      <c r="AA4494" s="63">
        <f>ROUND(X4494/1.2,3)</f>
        <v>2422.5</v>
      </c>
      <c r="AB4494" s="23">
        <v>2422.5</v>
      </c>
      <c r="AC4494" s="190">
        <f>IFERROR(ROUND(AA4494/AB4494-1,2),"")</f>
        <v>0</v>
      </c>
      <c r="AD4494" s="25">
        <v>0.71</v>
      </c>
      <c r="AE4494" s="25">
        <v>2.35E-2</v>
      </c>
      <c r="AF4494" s="25">
        <v>0</v>
      </c>
      <c r="AG4494" s="25" t="s">
        <v>22</v>
      </c>
      <c r="AH4494" s="25">
        <v>0</v>
      </c>
      <c r="AI4494" s="25">
        <v>0</v>
      </c>
      <c r="AJ4494" s="25" t="s">
        <v>20</v>
      </c>
      <c r="AK4494" s="42" t="s">
        <v>19</v>
      </c>
      <c r="AL4494" s="25" t="s">
        <v>20</v>
      </c>
      <c r="AM4494" s="25">
        <v>1</v>
      </c>
      <c r="AN4494" s="25"/>
      <c r="AO4494" s="25"/>
      <c r="AP4494" s="25"/>
      <c r="AQ4494" s="25"/>
      <c r="AR4494" s="94"/>
      <c r="AS4494" s="157" t="s">
        <v>22</v>
      </c>
      <c r="AT4494" s="93">
        <v>42551</v>
      </c>
      <c r="AU4494" s="92" t="s">
        <v>22</v>
      </c>
      <c r="AV4494" s="91" t="s">
        <v>48</v>
      </c>
      <c r="AW4494" s="92" t="s">
        <v>48</v>
      </c>
      <c r="AX4494" s="92" t="s">
        <v>48</v>
      </c>
      <c r="AY4494" s="91" t="s">
        <v>152</v>
      </c>
      <c r="AZ4494" s="23"/>
      <c r="BA4494" s="25">
        <v>0</v>
      </c>
      <c r="BB4494" t="s">
        <v>48</v>
      </c>
      <c r="BC4494" t="e">
        <v>#N/A</v>
      </c>
      <c r="BD4494" t="e">
        <f>IF(Z4494=BC4494,"OK")</f>
        <v>#N/A</v>
      </c>
      <c r="BE4494">
        <v>0.71</v>
      </c>
      <c r="BF4494">
        <v>2.35E-2</v>
      </c>
      <c r="BG4494">
        <v>0</v>
      </c>
      <c r="BH4494">
        <v>0</v>
      </c>
      <c r="BI4494">
        <v>0</v>
      </c>
      <c r="BJ4494">
        <v>0</v>
      </c>
      <c r="BK4494">
        <v>0</v>
      </c>
      <c r="BN4494" s="183"/>
    </row>
    <row r="4495" spans="1:66" ht="25.5" x14ac:dyDescent="0.25">
      <c r="A4495" s="1"/>
      <c r="B4495" s="94">
        <v>4482</v>
      </c>
      <c r="C4495" s="43">
        <v>1051257</v>
      </c>
      <c r="D4495" s="25"/>
      <c r="E4495" s="27" t="s">
        <v>951</v>
      </c>
      <c r="F4495" s="151" t="s">
        <v>21</v>
      </c>
      <c r="G4495" s="25"/>
      <c r="H4495" s="46" t="str">
        <f>IFERROR(IFERROR(IF(SEARCH("Usystems",$E4495)&gt;0,"Usystems"),IF(SEARCH("RIIFO",$E4495)&gt;0,"RIIFO","Uponor")),"Uponor")</f>
        <v>Uponor</v>
      </c>
      <c r="I4495" s="25" t="str">
        <f>IFERROR(MID($D4495,1,7)+0,"")</f>
        <v/>
      </c>
      <c r="J4495" s="25" t="str">
        <f>IFERROR(MID($D4495,10,7)+0,"")</f>
        <v/>
      </c>
      <c r="K4495" s="25" t="str">
        <f>IFERROR(MID($D4495,19,7)+0,"")</f>
        <v/>
      </c>
      <c r="L4495" s="25" t="str">
        <f>IFERROR(MID($D4495,28,7)+0,"")</f>
        <v/>
      </c>
      <c r="M4495" s="25" t="str">
        <f>IF(IFERROR(MID($Q4495,1,7)+0,"")&lt;1130000,IF(INDEX(C:C,MATCH(LEFT(Q4495,7)+0,I:I,0))&lt;1130000,"",INDEX(C:C,MATCH(LEFT(Q4495,7)+0,I:I,0))),IFERROR(MID($Q4495,1,7)+0,""))</f>
        <v/>
      </c>
      <c r="N4495" s="25" t="str">
        <f>IF(IFERROR(MID($Q4495,10,7)+0,"")&lt;1130000,"",IFERROR(MID($Q4495,10,7)+0,""))</f>
        <v/>
      </c>
      <c r="O4495" s="25" t="str">
        <f>IF(IFERROR(MID($Q4495,19,7)+0,"")&lt;1130000,"",IFERROR(MID($Q4495,19,7)+0,""))</f>
        <v/>
      </c>
      <c r="P4495" s="25" t="str">
        <f>IF(M4495="","",IF(N4495="",M4495,M4495&amp;", "&amp;N4495))</f>
        <v/>
      </c>
      <c r="Q4495" s="25"/>
      <c r="R4495" s="25"/>
      <c r="S4495" s="35" t="s">
        <v>110</v>
      </c>
      <c r="T4495" s="25" t="s">
        <v>36</v>
      </c>
      <c r="U4495" s="185">
        <v>829</v>
      </c>
      <c r="V4495" s="188">
        <v>829</v>
      </c>
      <c r="W4495" s="189">
        <v>829</v>
      </c>
      <c r="X4495" s="31">
        <v>829</v>
      </c>
      <c r="Y4495" s="90">
        <f>IFERROR(ROUND(X4495/W4495-1,2),"")</f>
        <v>0</v>
      </c>
      <c r="Z4495" s="31">
        <f>IF(OR(S4495="VLD MLC components",S4495="VLD MLC pipes",S4495="VLD PEX components",S4495="VLD PEX pipes",S4495="VLD PHC components",S4495="VLD PHC pipes",S4495="Controls VLD"),"По запросу",X4495)</f>
        <v>829</v>
      </c>
      <c r="AA4495" s="63">
        <f>ROUND(X4495/1.2,3)</f>
        <v>690.83299999999997</v>
      </c>
      <c r="AB4495" s="23">
        <v>690.83299999999997</v>
      </c>
      <c r="AC4495" s="190">
        <f>IFERROR(ROUND(AA4495/AB4495-1,2),"")</f>
        <v>0</v>
      </c>
      <c r="AD4495" s="25">
        <v>0.158</v>
      </c>
      <c r="AE4495" s="25">
        <v>3.6099999999999999E-3</v>
      </c>
      <c r="AF4495" s="25">
        <v>0</v>
      </c>
      <c r="AG4495" s="25" t="s">
        <v>22</v>
      </c>
      <c r="AH4495" s="25">
        <v>0</v>
      </c>
      <c r="AI4495" s="25">
        <v>0</v>
      </c>
      <c r="AJ4495" s="25" t="s">
        <v>20</v>
      </c>
      <c r="AK4495" s="42" t="s">
        <v>19</v>
      </c>
      <c r="AL4495" s="25" t="s">
        <v>20</v>
      </c>
      <c r="AM4495" s="25">
        <v>15</v>
      </c>
      <c r="AN4495" s="25"/>
      <c r="AO4495" s="25"/>
      <c r="AP4495" s="25"/>
      <c r="AQ4495" s="25"/>
      <c r="AR4495" s="94"/>
      <c r="AS4495" s="157" t="s">
        <v>22</v>
      </c>
      <c r="AT4495" s="93">
        <v>42551</v>
      </c>
      <c r="AU4495" s="92" t="s">
        <v>22</v>
      </c>
      <c r="AV4495" s="91" t="s">
        <v>48</v>
      </c>
      <c r="AW4495" s="92" t="s">
        <v>48</v>
      </c>
      <c r="AX4495" s="92" t="s">
        <v>48</v>
      </c>
      <c r="AY4495" s="91" t="s">
        <v>152</v>
      </c>
      <c r="AZ4495" s="23"/>
      <c r="BA4495" s="25">
        <v>0</v>
      </c>
      <c r="BB4495" t="s">
        <v>48</v>
      </c>
      <c r="BC4495" t="e">
        <v>#N/A</v>
      </c>
      <c r="BD4495" t="e">
        <f>IF(Z4495=BC4495,"OK")</f>
        <v>#N/A</v>
      </c>
      <c r="BE4495">
        <v>0.158</v>
      </c>
      <c r="BF4495">
        <v>3.6099999999999999E-3</v>
      </c>
      <c r="BG4495">
        <v>0</v>
      </c>
      <c r="BH4495">
        <v>0</v>
      </c>
      <c r="BI4495">
        <v>0</v>
      </c>
      <c r="BJ4495">
        <v>0</v>
      </c>
      <c r="BK4495">
        <v>0</v>
      </c>
      <c r="BN4495" s="183"/>
    </row>
    <row r="4496" spans="1:66" ht="25.5" x14ac:dyDescent="0.25">
      <c r="A4496" s="1"/>
      <c r="B4496" s="94">
        <v>4483</v>
      </c>
      <c r="C4496" s="43">
        <v>1051258</v>
      </c>
      <c r="D4496" s="25"/>
      <c r="E4496" s="27" t="s">
        <v>950</v>
      </c>
      <c r="F4496" s="151" t="s">
        <v>21</v>
      </c>
      <c r="G4496" s="25"/>
      <c r="H4496" s="46" t="str">
        <f>IFERROR(IFERROR(IF(SEARCH("Usystems",$E4496)&gt;0,"Usystems"),IF(SEARCH("RIIFO",$E4496)&gt;0,"RIIFO","Uponor")),"Uponor")</f>
        <v>Uponor</v>
      </c>
      <c r="I4496" s="25" t="str">
        <f>IFERROR(MID($D4496,1,7)+0,"")</f>
        <v/>
      </c>
      <c r="J4496" s="25" t="str">
        <f>IFERROR(MID($D4496,10,7)+0,"")</f>
        <v/>
      </c>
      <c r="K4496" s="25" t="str">
        <f>IFERROR(MID($D4496,19,7)+0,"")</f>
        <v/>
      </c>
      <c r="L4496" s="25" t="str">
        <f>IFERROR(MID($D4496,28,7)+0,"")</f>
        <v/>
      </c>
      <c r="M4496" s="25" t="str">
        <f>IF(IFERROR(MID($Q4496,1,7)+0,"")&lt;1130000,IF(INDEX(C:C,MATCH(LEFT(Q4496,7)+0,I:I,0))&lt;1130000,"",INDEX(C:C,MATCH(LEFT(Q4496,7)+0,I:I,0))),IFERROR(MID($Q4496,1,7)+0,""))</f>
        <v/>
      </c>
      <c r="N4496" s="25" t="str">
        <f>IF(IFERROR(MID($Q4496,10,7)+0,"")&lt;1130000,"",IFERROR(MID($Q4496,10,7)+0,""))</f>
        <v/>
      </c>
      <c r="O4496" s="25" t="str">
        <f>IF(IFERROR(MID($Q4496,19,7)+0,"")&lt;1130000,"",IFERROR(MID($Q4496,19,7)+0,""))</f>
        <v/>
      </c>
      <c r="P4496" s="25" t="str">
        <f>IF(M4496="","",IF(N4496="",M4496,M4496&amp;", "&amp;N4496))</f>
        <v/>
      </c>
      <c r="Q4496" s="25"/>
      <c r="R4496" s="25"/>
      <c r="S4496" s="35" t="s">
        <v>110</v>
      </c>
      <c r="T4496" s="25" t="s">
        <v>36</v>
      </c>
      <c r="U4496" s="185">
        <v>880</v>
      </c>
      <c r="V4496" s="188">
        <v>880</v>
      </c>
      <c r="W4496" s="189">
        <v>880</v>
      </c>
      <c r="X4496" s="31">
        <v>880</v>
      </c>
      <c r="Y4496" s="90">
        <f>IFERROR(ROUND(X4496/W4496-1,2),"")</f>
        <v>0</v>
      </c>
      <c r="Z4496" s="31">
        <f>IF(OR(S4496="VLD MLC components",S4496="VLD MLC pipes",S4496="VLD PEX components",S4496="VLD PEX pipes",S4496="VLD PHC components",S4496="VLD PHC pipes",S4496="Controls VLD"),"По запросу",X4496)</f>
        <v>880</v>
      </c>
      <c r="AA4496" s="63">
        <f>ROUND(X4496/1.2,3)</f>
        <v>733.33299999999997</v>
      </c>
      <c r="AB4496" s="23">
        <v>733.33299999999997</v>
      </c>
      <c r="AC4496" s="190">
        <f>IFERROR(ROUND(AA4496/AB4496-1,2),"")</f>
        <v>0</v>
      </c>
      <c r="AD4496" s="25">
        <v>0.30399999999999999</v>
      </c>
      <c r="AE4496" s="25">
        <v>1.0829999999999999E-2</v>
      </c>
      <c r="AF4496" s="25">
        <v>0</v>
      </c>
      <c r="AG4496" s="25" t="s">
        <v>22</v>
      </c>
      <c r="AH4496" s="25">
        <v>0</v>
      </c>
      <c r="AI4496" s="25">
        <v>0</v>
      </c>
      <c r="AJ4496" s="25" t="s">
        <v>20</v>
      </c>
      <c r="AK4496" s="42" t="s">
        <v>19</v>
      </c>
      <c r="AL4496" s="25" t="s">
        <v>20</v>
      </c>
      <c r="AM4496" s="25">
        <v>10</v>
      </c>
      <c r="AN4496" s="25"/>
      <c r="AO4496" s="25"/>
      <c r="AP4496" s="25"/>
      <c r="AQ4496" s="25"/>
      <c r="AR4496" s="94"/>
      <c r="AS4496" s="157" t="s">
        <v>22</v>
      </c>
      <c r="AT4496" s="93">
        <v>42551</v>
      </c>
      <c r="AU4496" s="92" t="s">
        <v>22</v>
      </c>
      <c r="AV4496" s="91" t="s">
        <v>48</v>
      </c>
      <c r="AW4496" s="92" t="s">
        <v>48</v>
      </c>
      <c r="AX4496" s="92" t="s">
        <v>48</v>
      </c>
      <c r="AY4496" s="91" t="s">
        <v>152</v>
      </c>
      <c r="AZ4496" s="23"/>
      <c r="BA4496" s="25">
        <v>0</v>
      </c>
      <c r="BB4496" t="s">
        <v>48</v>
      </c>
      <c r="BC4496" t="e">
        <v>#N/A</v>
      </c>
      <c r="BD4496" t="e">
        <f>IF(Z4496=BC4496,"OK")</f>
        <v>#N/A</v>
      </c>
      <c r="BE4496">
        <v>0.30399999999999999</v>
      </c>
      <c r="BF4496">
        <v>1.0829999999999999E-2</v>
      </c>
      <c r="BG4496">
        <v>0</v>
      </c>
      <c r="BH4496">
        <v>0</v>
      </c>
      <c r="BI4496">
        <v>0</v>
      </c>
      <c r="BJ4496">
        <v>0</v>
      </c>
      <c r="BK4496">
        <v>0</v>
      </c>
      <c r="BN4496" s="183"/>
    </row>
    <row r="4497" spans="1:66" ht="25.5" x14ac:dyDescent="0.25">
      <c r="A4497" s="1"/>
      <c r="B4497" s="94">
        <v>4484</v>
      </c>
      <c r="C4497" s="43">
        <v>1053738</v>
      </c>
      <c r="D4497" s="25"/>
      <c r="E4497" s="27" t="s">
        <v>949</v>
      </c>
      <c r="F4497" s="151" t="s">
        <v>21</v>
      </c>
      <c r="G4497" s="25"/>
      <c r="H4497" s="46" t="str">
        <f>IFERROR(IFERROR(IF(SEARCH("Usystems",$E4497)&gt;0,"Usystems"),IF(SEARCH("RIIFO",$E4497)&gt;0,"RIIFO","Uponor")),"Uponor")</f>
        <v>Uponor</v>
      </c>
      <c r="I4497" s="25" t="str">
        <f>IFERROR(MID($D4497,1,7)+0,"")</f>
        <v/>
      </c>
      <c r="J4497" s="25" t="str">
        <f>IFERROR(MID($D4497,10,7)+0,"")</f>
        <v/>
      </c>
      <c r="K4497" s="25" t="str">
        <f>IFERROR(MID($D4497,19,7)+0,"")</f>
        <v/>
      </c>
      <c r="L4497" s="25" t="str">
        <f>IFERROR(MID($D4497,28,7)+0,"")</f>
        <v/>
      </c>
      <c r="M4497" s="25" t="str">
        <f>IF(IFERROR(MID($Q4497,1,7)+0,"")&lt;1130000,IF(INDEX(C:C,MATCH(LEFT(Q4497,7)+0,I:I,0))&lt;1130000,"",INDEX(C:C,MATCH(LEFT(Q4497,7)+0,I:I,0))),IFERROR(MID($Q4497,1,7)+0,""))</f>
        <v/>
      </c>
      <c r="N4497" s="25" t="str">
        <f>IF(IFERROR(MID($Q4497,10,7)+0,"")&lt;1130000,"",IFERROR(MID($Q4497,10,7)+0,""))</f>
        <v/>
      </c>
      <c r="O4497" s="25" t="str">
        <f>IF(IFERROR(MID($Q4497,19,7)+0,"")&lt;1130000,"",IFERROR(MID($Q4497,19,7)+0,""))</f>
        <v/>
      </c>
      <c r="P4497" s="25" t="str">
        <f>IF(M4497="","",IF(N4497="",M4497,M4497&amp;", "&amp;N4497))</f>
        <v/>
      </c>
      <c r="Q4497" s="25"/>
      <c r="R4497" s="25"/>
      <c r="S4497" s="35" t="s">
        <v>110</v>
      </c>
      <c r="T4497" s="25" t="s">
        <v>36</v>
      </c>
      <c r="U4497" s="185">
        <v>656</v>
      </c>
      <c r="V4497" s="188">
        <v>656</v>
      </c>
      <c r="W4497" s="189">
        <v>656</v>
      </c>
      <c r="X4497" s="31">
        <v>656</v>
      </c>
      <c r="Y4497" s="90">
        <f>IFERROR(ROUND(X4497/W4497-1,2),"")</f>
        <v>0</v>
      </c>
      <c r="Z4497" s="31">
        <f>IF(OR(S4497="VLD MLC components",S4497="VLD MLC pipes",S4497="VLD PEX components",S4497="VLD PEX pipes",S4497="VLD PHC components",S4497="VLD PHC pipes",S4497="Controls VLD"),"По запросу",X4497)</f>
        <v>656</v>
      </c>
      <c r="AA4497" s="63">
        <f>ROUND(X4497/1.2,3)</f>
        <v>546.66700000000003</v>
      </c>
      <c r="AB4497" s="23">
        <v>546.66700000000003</v>
      </c>
      <c r="AC4497" s="190">
        <f>IFERROR(ROUND(AA4497/AB4497-1,2),"")</f>
        <v>0</v>
      </c>
      <c r="AD4497" s="25">
        <v>8.1000000000000003E-2</v>
      </c>
      <c r="AE4497" s="25">
        <v>1.3500000000000001E-3</v>
      </c>
      <c r="AF4497" s="25">
        <v>0</v>
      </c>
      <c r="AG4497" s="25" t="s">
        <v>22</v>
      </c>
      <c r="AH4497" s="25">
        <v>0</v>
      </c>
      <c r="AI4497" s="25">
        <v>0</v>
      </c>
      <c r="AJ4497" s="25" t="s">
        <v>20</v>
      </c>
      <c r="AK4497" s="42" t="s">
        <v>19</v>
      </c>
      <c r="AL4497" s="25" t="s">
        <v>20</v>
      </c>
      <c r="AM4497" s="25">
        <v>20</v>
      </c>
      <c r="AN4497" s="25"/>
      <c r="AO4497" s="25"/>
      <c r="AP4497" s="25"/>
      <c r="AQ4497" s="25"/>
      <c r="AR4497" s="94"/>
      <c r="AS4497" s="157" t="s">
        <v>22</v>
      </c>
      <c r="AT4497" s="93">
        <v>42551</v>
      </c>
      <c r="AU4497" s="92" t="s">
        <v>22</v>
      </c>
      <c r="AV4497" s="91" t="s">
        <v>48</v>
      </c>
      <c r="AW4497" s="92" t="s">
        <v>48</v>
      </c>
      <c r="AX4497" s="92" t="s">
        <v>48</v>
      </c>
      <c r="AY4497" s="91" t="s">
        <v>152</v>
      </c>
      <c r="AZ4497" s="23"/>
      <c r="BA4497" s="25">
        <v>0</v>
      </c>
      <c r="BB4497" t="s">
        <v>48</v>
      </c>
      <c r="BC4497" t="e">
        <v>#N/A</v>
      </c>
      <c r="BD4497" t="e">
        <f>IF(Z4497=BC4497,"OK")</f>
        <v>#N/A</v>
      </c>
      <c r="BE4497">
        <v>8.1000000000000003E-2</v>
      </c>
      <c r="BF4497">
        <v>1.3500000000000001E-3</v>
      </c>
      <c r="BG4497">
        <v>0</v>
      </c>
      <c r="BH4497">
        <v>0</v>
      </c>
      <c r="BI4497">
        <v>0</v>
      </c>
      <c r="BJ4497">
        <v>0</v>
      </c>
      <c r="BK4497">
        <v>0</v>
      </c>
      <c r="BN4497" s="183"/>
    </row>
    <row r="4498" spans="1:66" ht="25.5" x14ac:dyDescent="0.25">
      <c r="A4498" s="1"/>
      <c r="B4498" s="94">
        <v>4485</v>
      </c>
      <c r="C4498" s="43">
        <v>1051255</v>
      </c>
      <c r="D4498" s="25"/>
      <c r="E4498" s="27" t="s">
        <v>948</v>
      </c>
      <c r="F4498" s="213" t="s">
        <v>652</v>
      </c>
      <c r="G4498" s="25"/>
      <c r="H4498" s="46" t="str">
        <f>IFERROR(IFERROR(IF(SEARCH("Usystems",$E4498)&gt;0,"Usystems"),IF(SEARCH("RIIFO",$E4498)&gt;0,"RIIFO","Uponor")),"Uponor")</f>
        <v>Uponor</v>
      </c>
      <c r="I4498" s="25" t="str">
        <f>IFERROR(MID($D4498,1,7)+0,"")</f>
        <v/>
      </c>
      <c r="J4498" s="25" t="str">
        <f>IFERROR(MID($D4498,10,7)+0,"")</f>
        <v/>
      </c>
      <c r="K4498" s="25" t="str">
        <f>IFERROR(MID($D4498,19,7)+0,"")</f>
        <v/>
      </c>
      <c r="L4498" s="25" t="str">
        <f>IFERROR(MID($D4498,28,7)+0,"")</f>
        <v/>
      </c>
      <c r="M4498" s="25" t="str">
        <f>IF(IFERROR(MID($Q4498,1,7)+0,"")&lt;1130000,IF(INDEX(C:C,MATCH(LEFT(Q4498,7)+0,I:I,0))&lt;1130000,"",INDEX(C:C,MATCH(LEFT(Q4498,7)+0,I:I,0))),IFERROR(MID($Q4498,1,7)+0,""))</f>
        <v/>
      </c>
      <c r="N4498" s="25" t="str">
        <f>IF(IFERROR(MID($Q4498,10,7)+0,"")&lt;1130000,"",IFERROR(MID($Q4498,10,7)+0,""))</f>
        <v/>
      </c>
      <c r="O4498" s="25" t="str">
        <f>IF(IFERROR(MID($Q4498,19,7)+0,"")&lt;1130000,"",IFERROR(MID($Q4498,19,7)+0,""))</f>
        <v/>
      </c>
      <c r="P4498" s="25" t="str">
        <f>IF(M4498="","",IF(N4498="",M4498,M4498&amp;", "&amp;N4498))</f>
        <v/>
      </c>
      <c r="Q4498" s="25"/>
      <c r="R4498" s="25"/>
      <c r="S4498" s="35" t="s">
        <v>110</v>
      </c>
      <c r="T4498" s="25" t="s">
        <v>36</v>
      </c>
      <c r="U4498" s="185">
        <v>1285</v>
      </c>
      <c r="V4498" s="188">
        <v>1285</v>
      </c>
      <c r="W4498" s="189">
        <v>1285</v>
      </c>
      <c r="X4498" s="31">
        <v>1285</v>
      </c>
      <c r="Y4498" s="90">
        <f>IFERROR(ROUND(X4498/W4498-1,2),"")</f>
        <v>0</v>
      </c>
      <c r="Z4498" s="31">
        <f>IF(OR(S4498="VLD MLC components",S4498="VLD MLC pipes",S4498="VLD PEX components",S4498="VLD PEX pipes",S4498="VLD PHC components",S4498="VLD PHC pipes",S4498="Controls VLD"),"По запросу",X4498)</f>
        <v>1285</v>
      </c>
      <c r="AA4498" s="63">
        <f>ROUND(X4498/1.2,3)</f>
        <v>1070.8330000000001</v>
      </c>
      <c r="AB4498" s="23">
        <v>1070.8330000000001</v>
      </c>
      <c r="AC4498" s="190">
        <f>IFERROR(ROUND(AA4498/AB4498-1,2),"")</f>
        <v>0</v>
      </c>
      <c r="AD4498" s="25">
        <v>0.19600000000000001</v>
      </c>
      <c r="AE4498" s="25">
        <v>3.6099999999999999E-3</v>
      </c>
      <c r="AF4498" s="25">
        <v>0</v>
      </c>
      <c r="AG4498" s="25" t="s">
        <v>22</v>
      </c>
      <c r="AH4498" s="25">
        <v>0</v>
      </c>
      <c r="AI4498" s="25">
        <v>0</v>
      </c>
      <c r="AJ4498" s="25" t="s">
        <v>20</v>
      </c>
      <c r="AK4498" s="42" t="s">
        <v>19</v>
      </c>
      <c r="AL4498" s="25" t="s">
        <v>20</v>
      </c>
      <c r="AM4498" s="25">
        <v>15</v>
      </c>
      <c r="AN4498" s="25"/>
      <c r="AO4498" s="25"/>
      <c r="AP4498" s="25"/>
      <c r="AQ4498" s="25"/>
      <c r="AR4498" s="94"/>
      <c r="AS4498" s="157" t="s">
        <v>22</v>
      </c>
      <c r="AT4498" s="93">
        <v>42551</v>
      </c>
      <c r="AU4498" s="92" t="s">
        <v>22</v>
      </c>
      <c r="AV4498" s="91" t="s">
        <v>152</v>
      </c>
      <c r="AW4498" s="92" t="s">
        <v>48</v>
      </c>
      <c r="AX4498" s="92" t="s">
        <v>48</v>
      </c>
      <c r="AY4498" s="91" t="s">
        <v>152</v>
      </c>
      <c r="AZ4498" s="23"/>
      <c r="BA4498" s="25" t="s">
        <v>947</v>
      </c>
      <c r="BB4498" t="s">
        <v>25</v>
      </c>
      <c r="BC4498" t="e">
        <v>#N/A</v>
      </c>
      <c r="BD4498" t="e">
        <f>IF(Z4498=BC4498,"OK")</f>
        <v>#N/A</v>
      </c>
      <c r="BE4498">
        <v>0.19600000000000001</v>
      </c>
      <c r="BF4498">
        <v>3.6099999999999999E-3</v>
      </c>
      <c r="BG4498">
        <v>0</v>
      </c>
      <c r="BH4498">
        <v>0</v>
      </c>
      <c r="BI4498">
        <v>0</v>
      </c>
      <c r="BJ4498">
        <v>0</v>
      </c>
      <c r="BK4498">
        <v>0</v>
      </c>
      <c r="BN4498" s="183"/>
    </row>
    <row r="4499" spans="1:66" ht="25.5" x14ac:dyDescent="0.25">
      <c r="A4499" s="1"/>
      <c r="B4499" s="94">
        <v>4486</v>
      </c>
      <c r="C4499" s="43">
        <v>1050590</v>
      </c>
      <c r="D4499" s="25"/>
      <c r="E4499" s="27" t="s">
        <v>946</v>
      </c>
      <c r="F4499" s="151" t="s">
        <v>21</v>
      </c>
      <c r="G4499" s="25"/>
      <c r="H4499" s="46" t="str">
        <f>IFERROR(IFERROR(IF(SEARCH("Usystems",$E4499)&gt;0,"Usystems"),IF(SEARCH("RIIFO",$E4499)&gt;0,"RIIFO","Uponor")),"Uponor")</f>
        <v>Uponor</v>
      </c>
      <c r="I4499" s="25" t="str">
        <f>IFERROR(MID($D4499,1,7)+0,"")</f>
        <v/>
      </c>
      <c r="J4499" s="25" t="str">
        <f>IFERROR(MID($D4499,10,7)+0,"")</f>
        <v/>
      </c>
      <c r="K4499" s="25" t="str">
        <f>IFERROR(MID($D4499,19,7)+0,"")</f>
        <v/>
      </c>
      <c r="L4499" s="25" t="str">
        <f>IFERROR(MID($D4499,28,7)+0,"")</f>
        <v/>
      </c>
      <c r="M4499" s="25" t="str">
        <f>IF(IFERROR(MID($Q4499,1,7)+0,"")&lt;1130000,IF(INDEX(C:C,MATCH(LEFT(Q4499,7)+0,I:I,0))&lt;1130000,"",INDEX(C:C,MATCH(LEFT(Q4499,7)+0,I:I,0))),IFERROR(MID($Q4499,1,7)+0,""))</f>
        <v/>
      </c>
      <c r="N4499" s="25" t="str">
        <f>IF(IFERROR(MID($Q4499,10,7)+0,"")&lt;1130000,"",IFERROR(MID($Q4499,10,7)+0,""))</f>
        <v/>
      </c>
      <c r="O4499" s="25" t="str">
        <f>IF(IFERROR(MID($Q4499,19,7)+0,"")&lt;1130000,"",IFERROR(MID($Q4499,19,7)+0,""))</f>
        <v/>
      </c>
      <c r="P4499" s="25" t="str">
        <f>IF(M4499="","",IF(N4499="",M4499,M4499&amp;", "&amp;N4499))</f>
        <v/>
      </c>
      <c r="Q4499" s="25"/>
      <c r="R4499" s="25"/>
      <c r="S4499" s="35" t="s">
        <v>110</v>
      </c>
      <c r="T4499" s="25" t="s">
        <v>36</v>
      </c>
      <c r="U4499" s="185">
        <v>3511</v>
      </c>
      <c r="V4499" s="188">
        <v>3511</v>
      </c>
      <c r="W4499" s="189">
        <v>3511</v>
      </c>
      <c r="X4499" s="31">
        <v>3511</v>
      </c>
      <c r="Y4499" s="90">
        <f>IFERROR(ROUND(X4499/W4499-1,2),"")</f>
        <v>0</v>
      </c>
      <c r="Z4499" s="31">
        <f>IF(OR(S4499="VLD MLC components",S4499="VLD MLC pipes",S4499="VLD PEX components",S4499="VLD PEX pipes",S4499="VLD PHC components",S4499="VLD PHC pipes",S4499="Controls VLD"),"По запросу",X4499)</f>
        <v>3511</v>
      </c>
      <c r="AA4499" s="63">
        <f>ROUND(X4499/1.2,3)</f>
        <v>2925.8330000000001</v>
      </c>
      <c r="AB4499" s="23">
        <v>2925.8330000000001</v>
      </c>
      <c r="AC4499" s="190">
        <f>IFERROR(ROUND(AA4499/AB4499-1,2),"")</f>
        <v>0</v>
      </c>
      <c r="AD4499" s="25">
        <v>0.7</v>
      </c>
      <c r="AE4499" s="25">
        <v>7.7799999999999996E-3</v>
      </c>
      <c r="AF4499" s="25">
        <v>0</v>
      </c>
      <c r="AG4499" s="25" t="s">
        <v>22</v>
      </c>
      <c r="AH4499" s="25">
        <v>0</v>
      </c>
      <c r="AI4499" s="25">
        <v>0</v>
      </c>
      <c r="AJ4499" s="25" t="s">
        <v>20</v>
      </c>
      <c r="AK4499" s="42" t="s">
        <v>19</v>
      </c>
      <c r="AL4499" s="25" t="s">
        <v>20</v>
      </c>
      <c r="AM4499" s="25">
        <v>1</v>
      </c>
      <c r="AN4499" s="25"/>
      <c r="AO4499" s="25"/>
      <c r="AP4499" s="25"/>
      <c r="AQ4499" s="25"/>
      <c r="AR4499" s="94"/>
      <c r="AS4499" s="157" t="s">
        <v>22</v>
      </c>
      <c r="AT4499" s="93">
        <v>42551</v>
      </c>
      <c r="AU4499" s="92" t="s">
        <v>22</v>
      </c>
      <c r="AV4499" s="91" t="s">
        <v>152</v>
      </c>
      <c r="AW4499" s="92" t="s">
        <v>48</v>
      </c>
      <c r="AX4499" s="92" t="s">
        <v>48</v>
      </c>
      <c r="AY4499" s="91" t="s">
        <v>152</v>
      </c>
      <c r="AZ4499" s="23"/>
      <c r="BA4499" s="25" t="s">
        <v>945</v>
      </c>
      <c r="BB4499" t="s">
        <v>25</v>
      </c>
      <c r="BC4499" t="e">
        <v>#N/A</v>
      </c>
      <c r="BD4499" t="e">
        <f>IF(Z4499=BC4499,"OK")</f>
        <v>#N/A</v>
      </c>
      <c r="BE4499">
        <v>0.7</v>
      </c>
      <c r="BF4499">
        <v>7.7799999999999996E-3</v>
      </c>
      <c r="BG4499">
        <v>0</v>
      </c>
      <c r="BH4499">
        <v>0</v>
      </c>
      <c r="BI4499">
        <v>0</v>
      </c>
      <c r="BJ4499">
        <v>0</v>
      </c>
      <c r="BK4499">
        <v>0</v>
      </c>
      <c r="BN4499" s="183"/>
    </row>
    <row r="4500" spans="1:66" ht="25.5" x14ac:dyDescent="0.25">
      <c r="A4500" s="1"/>
      <c r="B4500" s="94">
        <v>4487</v>
      </c>
      <c r="C4500" s="43">
        <v>1051248</v>
      </c>
      <c r="D4500" s="25"/>
      <c r="E4500" s="27" t="s">
        <v>944</v>
      </c>
      <c r="F4500" s="151" t="s">
        <v>21</v>
      </c>
      <c r="G4500" s="25"/>
      <c r="H4500" s="46" t="str">
        <f>IFERROR(IFERROR(IF(SEARCH("Usystems",$E4500)&gt;0,"Usystems"),IF(SEARCH("RIIFO",$E4500)&gt;0,"RIIFO","Uponor")),"Uponor")</f>
        <v>Uponor</v>
      </c>
      <c r="I4500" s="25" t="str">
        <f>IFERROR(MID($D4500,1,7)+0,"")</f>
        <v/>
      </c>
      <c r="J4500" s="25" t="str">
        <f>IFERROR(MID($D4500,10,7)+0,"")</f>
        <v/>
      </c>
      <c r="K4500" s="25" t="str">
        <f>IFERROR(MID($D4500,19,7)+0,"")</f>
        <v/>
      </c>
      <c r="L4500" s="25" t="str">
        <f>IFERROR(MID($D4500,28,7)+0,"")</f>
        <v/>
      </c>
      <c r="M4500" s="25" t="str">
        <f>IF(IFERROR(MID($Q4500,1,7)+0,"")&lt;1130000,IF(INDEX(C:C,MATCH(LEFT(Q4500,7)+0,I:I,0))&lt;1130000,"",INDEX(C:C,MATCH(LEFT(Q4500,7)+0,I:I,0))),IFERROR(MID($Q4500,1,7)+0,""))</f>
        <v/>
      </c>
      <c r="N4500" s="25" t="str">
        <f>IF(IFERROR(MID($Q4500,10,7)+0,"")&lt;1130000,"",IFERROR(MID($Q4500,10,7)+0,""))</f>
        <v/>
      </c>
      <c r="O4500" s="25" t="str">
        <f>IF(IFERROR(MID($Q4500,19,7)+0,"")&lt;1130000,"",IFERROR(MID($Q4500,19,7)+0,""))</f>
        <v/>
      </c>
      <c r="P4500" s="25" t="str">
        <f>IF(M4500="","",IF(N4500="",M4500,M4500&amp;", "&amp;N4500))</f>
        <v/>
      </c>
      <c r="Q4500" s="25"/>
      <c r="R4500" s="25"/>
      <c r="S4500" s="35" t="s">
        <v>110</v>
      </c>
      <c r="T4500" s="25" t="s">
        <v>36</v>
      </c>
      <c r="U4500" s="185">
        <v>232.17</v>
      </c>
      <c r="V4500" s="188">
        <v>232.17</v>
      </c>
      <c r="W4500" s="189">
        <v>232.17</v>
      </c>
      <c r="X4500" s="31">
        <v>232.17</v>
      </c>
      <c r="Y4500" s="90">
        <f>IFERROR(ROUND(X4500/W4500-1,2),"")</f>
        <v>0</v>
      </c>
      <c r="Z4500" s="31">
        <f>IF(OR(S4500="VLD MLC components",S4500="VLD MLC pipes",S4500="VLD PEX components",S4500="VLD PEX pipes",S4500="VLD PHC components",S4500="VLD PHC pipes",S4500="Controls VLD"),"По запросу",X4500)</f>
        <v>232.17</v>
      </c>
      <c r="AA4500" s="63">
        <f>ROUND(X4500/1.2,3)</f>
        <v>193.47499999999999</v>
      </c>
      <c r="AB4500" s="23">
        <v>193.47499999999999</v>
      </c>
      <c r="AC4500" s="190">
        <f>IFERROR(ROUND(AA4500/AB4500-1,2),"")</f>
        <v>0</v>
      </c>
      <c r="AD4500" s="25">
        <v>1.0999999999999999E-2</v>
      </c>
      <c r="AE4500" s="25">
        <v>1.2999999999999999E-4</v>
      </c>
      <c r="AF4500" s="25">
        <v>0</v>
      </c>
      <c r="AG4500" s="25" t="s">
        <v>22</v>
      </c>
      <c r="AH4500" s="25">
        <v>0</v>
      </c>
      <c r="AI4500" s="25">
        <v>0</v>
      </c>
      <c r="AJ4500" s="25" t="s">
        <v>20</v>
      </c>
      <c r="AK4500" s="42" t="s">
        <v>19</v>
      </c>
      <c r="AL4500" s="25" t="s">
        <v>20</v>
      </c>
      <c r="AM4500" s="25">
        <v>1</v>
      </c>
      <c r="AN4500" s="25"/>
      <c r="AO4500" s="25"/>
      <c r="AP4500" s="25"/>
      <c r="AQ4500" s="25"/>
      <c r="AR4500" s="94"/>
      <c r="AS4500" s="157" t="s">
        <v>22</v>
      </c>
      <c r="AT4500" s="93">
        <v>42551</v>
      </c>
      <c r="AU4500" s="92" t="s">
        <v>22</v>
      </c>
      <c r="AV4500" s="91" t="s">
        <v>48</v>
      </c>
      <c r="AW4500" s="92" t="s">
        <v>48</v>
      </c>
      <c r="AX4500" s="92" t="s">
        <v>48</v>
      </c>
      <c r="AY4500" s="91" t="s">
        <v>152</v>
      </c>
      <c r="AZ4500" s="23"/>
      <c r="BA4500" s="25">
        <v>0</v>
      </c>
      <c r="BB4500" t="s">
        <v>48</v>
      </c>
      <c r="BC4500" t="e">
        <v>#N/A</v>
      </c>
      <c r="BD4500" t="e">
        <f>IF(Z4500=BC4500,"OK")</f>
        <v>#N/A</v>
      </c>
      <c r="BE4500">
        <v>1.0999999999999999E-2</v>
      </c>
      <c r="BF4500">
        <v>1.2999999999999999E-4</v>
      </c>
      <c r="BG4500">
        <v>0</v>
      </c>
      <c r="BH4500">
        <v>0</v>
      </c>
      <c r="BI4500">
        <v>0</v>
      </c>
      <c r="BJ4500">
        <v>0</v>
      </c>
      <c r="BK4500">
        <v>0</v>
      </c>
      <c r="BN4500" s="183"/>
    </row>
    <row r="4501" spans="1:66" ht="25.5" x14ac:dyDescent="0.25">
      <c r="A4501" s="1"/>
      <c r="B4501" s="94">
        <v>4488</v>
      </c>
      <c r="C4501" s="43">
        <v>1051250</v>
      </c>
      <c r="D4501" s="25"/>
      <c r="E4501" s="36" t="s">
        <v>943</v>
      </c>
      <c r="F4501" s="151" t="s">
        <v>652</v>
      </c>
      <c r="G4501" s="41" t="s">
        <v>585</v>
      </c>
      <c r="H4501" s="46" t="str">
        <f>IFERROR(IFERROR(IF(SEARCH("Usystems",$E4501)&gt;0,"Usystems"),IF(SEARCH("RIIFO",$E4501)&gt;0,"RIIFO","Uponor")),"Uponor")</f>
        <v>Uponor</v>
      </c>
      <c r="I4501" s="25" t="str">
        <f>IFERROR(MID($D4501,1,7)+0,"")</f>
        <v/>
      </c>
      <c r="J4501" s="25" t="str">
        <f>IFERROR(MID($D4501,10,7)+0,"")</f>
        <v/>
      </c>
      <c r="K4501" s="25" t="str">
        <f>IFERROR(MID($D4501,19,7)+0,"")</f>
        <v/>
      </c>
      <c r="L4501" s="25" t="str">
        <f>IFERROR(MID($D4501,28,7)+0,"")</f>
        <v/>
      </c>
      <c r="M4501" s="25" t="str">
        <f>IF(IFERROR(MID($Q4501,1,7)+0,"")&lt;1130000,IF(INDEX(C:C,MATCH(LEFT(Q4501,7)+0,I:I,0))&lt;1130000,"",INDEX(C:C,MATCH(LEFT(Q4501,7)+0,I:I,0))),IFERROR(MID($Q4501,1,7)+0,""))</f>
        <v/>
      </c>
      <c r="N4501" s="25" t="str">
        <f>IF(IFERROR(MID($Q4501,10,7)+0,"")&lt;1130000,"",IFERROR(MID($Q4501,10,7)+0,""))</f>
        <v/>
      </c>
      <c r="O4501" s="25" t="str">
        <f>IF(IFERROR(MID($Q4501,19,7)+0,"")&lt;1130000,"",IFERROR(MID($Q4501,19,7)+0,""))</f>
        <v/>
      </c>
      <c r="P4501" s="25" t="str">
        <f>IF(M4501="","",IF(N4501="",M4501,M4501&amp;", "&amp;N4501))</f>
        <v/>
      </c>
      <c r="Q4501" s="25"/>
      <c r="R4501" s="25"/>
      <c r="S4501" s="35" t="s">
        <v>110</v>
      </c>
      <c r="T4501" s="25" t="s">
        <v>36</v>
      </c>
      <c r="U4501" s="185">
        <v>170.59</v>
      </c>
      <c r="V4501" s="188">
        <v>170.59</v>
      </c>
      <c r="W4501" s="189">
        <v>170.59</v>
      </c>
      <c r="X4501" s="31">
        <v>170.59</v>
      </c>
      <c r="Y4501" s="90">
        <f>IFERROR(ROUND(X4501/W4501-1,2),"")</f>
        <v>0</v>
      </c>
      <c r="Z4501" s="31">
        <f>IF(OR(S4501="VLD MLC components",S4501="VLD MLC pipes",S4501="VLD PEX components",S4501="VLD PEX pipes",S4501="VLD PHC components",S4501="VLD PHC pipes",S4501="Controls VLD"),"По запросу",X4501)</f>
        <v>170.59</v>
      </c>
      <c r="AA4501" s="63">
        <f>ROUND(X4501/1.2,3)</f>
        <v>142.15799999999999</v>
      </c>
      <c r="AB4501" s="23">
        <v>142.15799999999999</v>
      </c>
      <c r="AC4501" s="190">
        <f>IFERROR(ROUND(AA4501/AB4501-1,2),"")</f>
        <v>0</v>
      </c>
      <c r="AD4501" s="25">
        <v>0.02</v>
      </c>
      <c r="AE4501" s="25">
        <v>3.8000000000000002E-4</v>
      </c>
      <c r="AF4501" s="25">
        <v>27</v>
      </c>
      <c r="AG4501" s="25">
        <v>28</v>
      </c>
      <c r="AH4501" s="25">
        <v>28</v>
      </c>
      <c r="AI4501" s="25">
        <v>28</v>
      </c>
      <c r="AJ4501" s="25" t="s">
        <v>20</v>
      </c>
      <c r="AK4501" s="22" t="s">
        <v>20</v>
      </c>
      <c r="AL4501" s="25" t="s">
        <v>20</v>
      </c>
      <c r="AM4501" s="25">
        <v>1</v>
      </c>
      <c r="AN4501" s="25"/>
      <c r="AO4501" s="25"/>
      <c r="AP4501" s="25"/>
      <c r="AQ4501" s="25"/>
      <c r="AR4501" s="94"/>
      <c r="AS4501" s="157">
        <v>28</v>
      </c>
      <c r="AT4501" s="93">
        <v>42551</v>
      </c>
      <c r="AU4501" s="92" t="s">
        <v>22</v>
      </c>
      <c r="AV4501" s="91" t="s">
        <v>152</v>
      </c>
      <c r="AW4501" s="92" t="s">
        <v>152</v>
      </c>
      <c r="AX4501" s="92" t="s">
        <v>48</v>
      </c>
      <c r="AY4501" s="91" t="s">
        <v>152</v>
      </c>
      <c r="AZ4501" s="23"/>
      <c r="BA4501" s="25" t="s">
        <v>942</v>
      </c>
      <c r="BB4501" t="s">
        <v>25</v>
      </c>
      <c r="BC4501">
        <v>170.59</v>
      </c>
      <c r="BD4501" t="str">
        <f>IF(Z4501=BC4501,"OK")</f>
        <v>OK</v>
      </c>
      <c r="BE4501">
        <v>0.02</v>
      </c>
      <c r="BF4501">
        <v>3.8000000000000002E-4</v>
      </c>
      <c r="BG4501">
        <v>0</v>
      </c>
      <c r="BH4501">
        <v>0</v>
      </c>
      <c r="BI4501">
        <v>0</v>
      </c>
      <c r="BJ4501">
        <v>0</v>
      </c>
      <c r="BK4501">
        <v>0</v>
      </c>
      <c r="BN4501" s="183"/>
    </row>
    <row r="4502" spans="1:66" ht="25.5" x14ac:dyDescent="0.25">
      <c r="A4502" s="1"/>
      <c r="B4502" s="94">
        <v>4489</v>
      </c>
      <c r="C4502" s="43">
        <v>1051251</v>
      </c>
      <c r="D4502" s="25"/>
      <c r="E4502" s="27" t="s">
        <v>941</v>
      </c>
      <c r="F4502" s="151" t="s">
        <v>21</v>
      </c>
      <c r="G4502" s="25"/>
      <c r="H4502" s="46" t="str">
        <f>IFERROR(IFERROR(IF(SEARCH("Usystems",$E4502)&gt;0,"Usystems"),IF(SEARCH("RIIFO",$E4502)&gt;0,"RIIFO","Uponor")),"Uponor")</f>
        <v>Uponor</v>
      </c>
      <c r="I4502" s="25" t="str">
        <f>IFERROR(MID($D4502,1,7)+0,"")</f>
        <v/>
      </c>
      <c r="J4502" s="25" t="str">
        <f>IFERROR(MID($D4502,10,7)+0,"")</f>
        <v/>
      </c>
      <c r="K4502" s="25" t="str">
        <f>IFERROR(MID($D4502,19,7)+0,"")</f>
        <v/>
      </c>
      <c r="L4502" s="25" t="str">
        <f>IFERROR(MID($D4502,28,7)+0,"")</f>
        <v/>
      </c>
      <c r="M4502" s="25" t="str">
        <f>IF(IFERROR(MID($Q4502,1,7)+0,"")&lt;1130000,IF(INDEX(C:C,MATCH(LEFT(Q4502,7)+0,I:I,0))&lt;1130000,"",INDEX(C:C,MATCH(LEFT(Q4502,7)+0,I:I,0))),IFERROR(MID($Q4502,1,7)+0,""))</f>
        <v/>
      </c>
      <c r="N4502" s="25" t="str">
        <f>IF(IFERROR(MID($Q4502,10,7)+0,"")&lt;1130000,"",IFERROR(MID($Q4502,10,7)+0,""))</f>
        <v/>
      </c>
      <c r="O4502" s="25" t="str">
        <f>IF(IFERROR(MID($Q4502,19,7)+0,"")&lt;1130000,"",IFERROR(MID($Q4502,19,7)+0,""))</f>
        <v/>
      </c>
      <c r="P4502" s="25" t="str">
        <f>IF(M4502="","",IF(N4502="",M4502,M4502&amp;", "&amp;N4502))</f>
        <v/>
      </c>
      <c r="Q4502" s="25"/>
      <c r="R4502" s="25"/>
      <c r="S4502" s="35" t="s">
        <v>110</v>
      </c>
      <c r="T4502" s="25" t="s">
        <v>36</v>
      </c>
      <c r="U4502" s="185">
        <v>400.37</v>
      </c>
      <c r="V4502" s="188">
        <v>400.37</v>
      </c>
      <c r="W4502" s="189">
        <v>400.37</v>
      </c>
      <c r="X4502" s="31">
        <v>400.37</v>
      </c>
      <c r="Y4502" s="90">
        <f>IFERROR(ROUND(X4502/W4502-1,2),"")</f>
        <v>0</v>
      </c>
      <c r="Z4502" s="31">
        <f>IF(OR(S4502="VLD MLC components",S4502="VLD MLC pipes",S4502="VLD PEX components",S4502="VLD PEX pipes",S4502="VLD PHC components",S4502="VLD PHC pipes",S4502="Controls VLD"),"По запросу",X4502)</f>
        <v>400.37</v>
      </c>
      <c r="AA4502" s="63">
        <f>ROUND(X4502/1.2,3)</f>
        <v>333.642</v>
      </c>
      <c r="AB4502" s="23">
        <v>333.642</v>
      </c>
      <c r="AC4502" s="190">
        <f>IFERROR(ROUND(AA4502/AB4502-1,2),"")</f>
        <v>0</v>
      </c>
      <c r="AD4502" s="25">
        <v>4.3999999999999997E-2</v>
      </c>
      <c r="AE4502" s="25">
        <v>8.9999999999999998E-4</v>
      </c>
      <c r="AF4502" s="25">
        <v>0</v>
      </c>
      <c r="AG4502" s="25" t="s">
        <v>22</v>
      </c>
      <c r="AH4502" s="25">
        <v>0</v>
      </c>
      <c r="AI4502" s="25">
        <v>0</v>
      </c>
      <c r="AJ4502" s="25" t="s">
        <v>20</v>
      </c>
      <c r="AK4502" s="42" t="s">
        <v>19</v>
      </c>
      <c r="AL4502" s="25" t="s">
        <v>20</v>
      </c>
      <c r="AM4502" s="25">
        <v>30</v>
      </c>
      <c r="AN4502" s="25"/>
      <c r="AO4502" s="25"/>
      <c r="AP4502" s="25"/>
      <c r="AQ4502" s="25"/>
      <c r="AR4502" s="94"/>
      <c r="AS4502" s="157" t="s">
        <v>22</v>
      </c>
      <c r="AT4502" s="93">
        <v>42551</v>
      </c>
      <c r="AU4502" s="92" t="s">
        <v>22</v>
      </c>
      <c r="AV4502" s="91" t="s">
        <v>48</v>
      </c>
      <c r="AW4502" s="92" t="s">
        <v>48</v>
      </c>
      <c r="AX4502" s="92" t="s">
        <v>48</v>
      </c>
      <c r="AY4502" s="91" t="s">
        <v>152</v>
      </c>
      <c r="AZ4502" s="23"/>
      <c r="BA4502" s="25">
        <v>0</v>
      </c>
      <c r="BB4502" t="s">
        <v>48</v>
      </c>
      <c r="BC4502" t="e">
        <v>#N/A</v>
      </c>
      <c r="BD4502" t="e">
        <f>IF(Z4502=BC4502,"OK")</f>
        <v>#N/A</v>
      </c>
      <c r="BE4502">
        <v>4.3999999999999997E-2</v>
      </c>
      <c r="BF4502">
        <v>8.9999999999999998E-4</v>
      </c>
      <c r="BG4502">
        <v>0</v>
      </c>
      <c r="BH4502">
        <v>0</v>
      </c>
      <c r="BI4502">
        <v>0</v>
      </c>
      <c r="BJ4502">
        <v>0</v>
      </c>
      <c r="BK4502">
        <v>0</v>
      </c>
      <c r="BN4502" s="183"/>
    </row>
    <row r="4503" spans="1:66" ht="25.5" x14ac:dyDescent="0.25">
      <c r="A4503" s="1"/>
      <c r="B4503" s="94">
        <v>4490</v>
      </c>
      <c r="C4503" s="43">
        <v>1053736</v>
      </c>
      <c r="D4503" s="25"/>
      <c r="E4503" s="36" t="s">
        <v>940</v>
      </c>
      <c r="F4503" s="151" t="s">
        <v>652</v>
      </c>
      <c r="G4503" s="41" t="s">
        <v>585</v>
      </c>
      <c r="H4503" s="46" t="str">
        <f>IFERROR(IFERROR(IF(SEARCH("Usystems",$E4503)&gt;0,"Usystems"),IF(SEARCH("RIIFO",$E4503)&gt;0,"RIIFO","Uponor")),"Uponor")</f>
        <v>Uponor</v>
      </c>
      <c r="I4503" s="25" t="str">
        <f>IFERROR(MID($D4503,1,7)+0,"")</f>
        <v/>
      </c>
      <c r="J4503" s="25" t="str">
        <f>IFERROR(MID($D4503,10,7)+0,"")</f>
        <v/>
      </c>
      <c r="K4503" s="25" t="str">
        <f>IFERROR(MID($D4503,19,7)+0,"")</f>
        <v/>
      </c>
      <c r="L4503" s="25" t="str">
        <f>IFERROR(MID($D4503,28,7)+0,"")</f>
        <v/>
      </c>
      <c r="M4503" s="25" t="str">
        <f>IF(IFERROR(MID($Q4503,1,7)+0,"")&lt;1130000,IF(INDEX(C:C,MATCH(LEFT(Q4503,7)+0,I:I,0))&lt;1130000,"",INDEX(C:C,MATCH(LEFT(Q4503,7)+0,I:I,0))),IFERROR(MID($Q4503,1,7)+0,""))</f>
        <v/>
      </c>
      <c r="N4503" s="25" t="str">
        <f>IF(IFERROR(MID($Q4503,10,7)+0,"")&lt;1130000,"",IFERROR(MID($Q4503,10,7)+0,""))</f>
        <v/>
      </c>
      <c r="O4503" s="25" t="str">
        <f>IF(IFERROR(MID($Q4503,19,7)+0,"")&lt;1130000,"",IFERROR(MID($Q4503,19,7)+0,""))</f>
        <v/>
      </c>
      <c r="P4503" s="25" t="str">
        <f>IF(M4503="","",IF(N4503="",M4503,M4503&amp;", "&amp;N4503))</f>
        <v/>
      </c>
      <c r="Q4503" s="25"/>
      <c r="R4503" s="25"/>
      <c r="S4503" s="35" t="s">
        <v>110</v>
      </c>
      <c r="T4503" s="25" t="s">
        <v>36</v>
      </c>
      <c r="U4503" s="185">
        <v>606</v>
      </c>
      <c r="V4503" s="188">
        <v>606</v>
      </c>
      <c r="W4503" s="189">
        <v>606</v>
      </c>
      <c r="X4503" s="31">
        <v>606</v>
      </c>
      <c r="Y4503" s="90">
        <f>IFERROR(ROUND(X4503/W4503-1,2),"")</f>
        <v>0</v>
      </c>
      <c r="Z4503" s="31">
        <f>IF(OR(S4503="VLD MLC components",S4503="VLD MLC pipes",S4503="VLD PEX components",S4503="VLD PEX pipes",S4503="VLD PHC components",S4503="VLD PHC pipes",S4503="Controls VLD"),"По запросу",X4503)</f>
        <v>606</v>
      </c>
      <c r="AA4503" s="63">
        <f>ROUND(X4503/1.2,3)</f>
        <v>505</v>
      </c>
      <c r="AB4503" s="23">
        <v>505</v>
      </c>
      <c r="AC4503" s="190">
        <f>IFERROR(ROUND(AA4503/AB4503-1,2),"")</f>
        <v>0</v>
      </c>
      <c r="AD4503" s="25">
        <v>0.10299999999999999</v>
      </c>
      <c r="AE4503" s="25">
        <v>2.7000000000000001E-3</v>
      </c>
      <c r="AF4503" s="25">
        <v>28</v>
      </c>
      <c r="AG4503" s="25">
        <v>28</v>
      </c>
      <c r="AH4503" s="25">
        <v>28</v>
      </c>
      <c r="AI4503" s="25">
        <v>28</v>
      </c>
      <c r="AJ4503" s="25" t="s">
        <v>20</v>
      </c>
      <c r="AK4503" s="22" t="s">
        <v>20</v>
      </c>
      <c r="AL4503" s="25" t="s">
        <v>20</v>
      </c>
      <c r="AM4503" s="25">
        <v>1</v>
      </c>
      <c r="AN4503" s="25"/>
      <c r="AO4503" s="25"/>
      <c r="AP4503" s="25"/>
      <c r="AQ4503" s="25"/>
      <c r="AR4503" s="94"/>
      <c r="AS4503" s="157">
        <v>28</v>
      </c>
      <c r="AT4503" s="93">
        <v>42551</v>
      </c>
      <c r="AU4503" s="92" t="s">
        <v>22</v>
      </c>
      <c r="AV4503" s="91" t="s">
        <v>152</v>
      </c>
      <c r="AW4503" s="92" t="s">
        <v>152</v>
      </c>
      <c r="AX4503" s="92" t="s">
        <v>48</v>
      </c>
      <c r="AY4503" s="91" t="s">
        <v>152</v>
      </c>
      <c r="AZ4503" s="23"/>
      <c r="BA4503" s="25" t="s">
        <v>939</v>
      </c>
      <c r="BB4503" t="s">
        <v>25</v>
      </c>
      <c r="BC4503">
        <v>606</v>
      </c>
      <c r="BD4503" t="str">
        <f>IF(Z4503=BC4503,"OK")</f>
        <v>OK</v>
      </c>
      <c r="BE4503">
        <v>0.10299999999999999</v>
      </c>
      <c r="BF4503">
        <v>2.7000000000000001E-3</v>
      </c>
      <c r="BG4503">
        <v>0</v>
      </c>
      <c r="BH4503">
        <v>0</v>
      </c>
      <c r="BI4503">
        <v>0</v>
      </c>
      <c r="BJ4503">
        <v>0</v>
      </c>
      <c r="BK4503">
        <v>0</v>
      </c>
      <c r="BN4503" s="183"/>
    </row>
    <row r="4504" spans="1:66" ht="25.5" x14ac:dyDescent="0.25">
      <c r="A4504" s="1"/>
      <c r="B4504" s="94">
        <v>4491</v>
      </c>
      <c r="C4504" s="43">
        <v>1050075</v>
      </c>
      <c r="D4504" s="25"/>
      <c r="E4504" s="27" t="s">
        <v>938</v>
      </c>
      <c r="F4504" s="151" t="s">
        <v>21</v>
      </c>
      <c r="G4504" s="25"/>
      <c r="H4504" s="46" t="str">
        <f>IFERROR(IFERROR(IF(SEARCH("Usystems",$E4504)&gt;0,"Usystems"),IF(SEARCH("RIIFO",$E4504)&gt;0,"RIIFO","Uponor")),"Uponor")</f>
        <v>Uponor</v>
      </c>
      <c r="I4504" s="25" t="str">
        <f>IFERROR(MID($D4504,1,7)+0,"")</f>
        <v/>
      </c>
      <c r="J4504" s="25" t="str">
        <f>IFERROR(MID($D4504,10,7)+0,"")</f>
        <v/>
      </c>
      <c r="K4504" s="25" t="str">
        <f>IFERROR(MID($D4504,19,7)+0,"")</f>
        <v/>
      </c>
      <c r="L4504" s="25" t="str">
        <f>IFERROR(MID($D4504,28,7)+0,"")</f>
        <v/>
      </c>
      <c r="M4504" s="25" t="str">
        <f>IF(IFERROR(MID($Q4504,1,7)+0,"")&lt;1130000,IF(INDEX(C:C,MATCH(LEFT(Q4504,7)+0,I:I,0))&lt;1130000,"",INDEX(C:C,MATCH(LEFT(Q4504,7)+0,I:I,0))),IFERROR(MID($Q4504,1,7)+0,""))</f>
        <v/>
      </c>
      <c r="N4504" s="25" t="str">
        <f>IF(IFERROR(MID($Q4504,10,7)+0,"")&lt;1130000,"",IFERROR(MID($Q4504,10,7)+0,""))</f>
        <v/>
      </c>
      <c r="O4504" s="25" t="str">
        <f>IF(IFERROR(MID($Q4504,19,7)+0,"")&lt;1130000,"",IFERROR(MID($Q4504,19,7)+0,""))</f>
        <v/>
      </c>
      <c r="P4504" s="25" t="str">
        <f>IF(M4504="","",IF(N4504="",M4504,M4504&amp;", "&amp;N4504))</f>
        <v/>
      </c>
      <c r="Q4504" s="25"/>
      <c r="R4504" s="25"/>
      <c r="S4504" s="35" t="s">
        <v>110</v>
      </c>
      <c r="T4504" s="25" t="s">
        <v>36</v>
      </c>
      <c r="U4504" s="185">
        <v>970</v>
      </c>
      <c r="V4504" s="188">
        <v>970</v>
      </c>
      <c r="W4504" s="189">
        <v>970</v>
      </c>
      <c r="X4504" s="31">
        <v>970</v>
      </c>
      <c r="Y4504" s="90">
        <f>IFERROR(ROUND(X4504/W4504-1,2),"")</f>
        <v>0</v>
      </c>
      <c r="Z4504" s="31">
        <f>IF(OR(S4504="VLD MLC components",S4504="VLD MLC pipes",S4504="VLD PEX components",S4504="VLD PEX pipes",S4504="VLD PHC components",S4504="VLD PHC pipes",S4504="Controls VLD"),"По запросу",X4504)</f>
        <v>970</v>
      </c>
      <c r="AA4504" s="63">
        <f>ROUND(X4504/1.2,3)</f>
        <v>808.33299999999997</v>
      </c>
      <c r="AB4504" s="23">
        <v>808.33299999999997</v>
      </c>
      <c r="AC4504" s="190">
        <f>IFERROR(ROUND(AA4504/AB4504-1,2),"")</f>
        <v>0</v>
      </c>
      <c r="AD4504" s="25">
        <v>0.21</v>
      </c>
      <c r="AE4504" s="25">
        <v>5.4099999999999999E-3</v>
      </c>
      <c r="AF4504" s="25">
        <v>0</v>
      </c>
      <c r="AG4504" s="25" t="s">
        <v>22</v>
      </c>
      <c r="AH4504" s="25">
        <v>0</v>
      </c>
      <c r="AI4504" s="25">
        <v>0</v>
      </c>
      <c r="AJ4504" s="25" t="s">
        <v>20</v>
      </c>
      <c r="AK4504" s="42" t="s">
        <v>19</v>
      </c>
      <c r="AL4504" s="25" t="s">
        <v>20</v>
      </c>
      <c r="AM4504" s="25">
        <v>1</v>
      </c>
      <c r="AN4504" s="25"/>
      <c r="AO4504" s="25"/>
      <c r="AP4504" s="25"/>
      <c r="AQ4504" s="25"/>
      <c r="AR4504" s="94"/>
      <c r="AS4504" s="157" t="s">
        <v>22</v>
      </c>
      <c r="AT4504" s="93">
        <v>42551</v>
      </c>
      <c r="AU4504" s="92" t="s">
        <v>22</v>
      </c>
      <c r="AV4504" s="91" t="s">
        <v>48</v>
      </c>
      <c r="AW4504" s="92" t="s">
        <v>48</v>
      </c>
      <c r="AX4504" s="92" t="s">
        <v>48</v>
      </c>
      <c r="AY4504" s="91" t="s">
        <v>152</v>
      </c>
      <c r="AZ4504" s="23"/>
      <c r="BA4504" s="25">
        <v>0</v>
      </c>
      <c r="BB4504" t="s">
        <v>48</v>
      </c>
      <c r="BC4504" t="e">
        <v>#N/A</v>
      </c>
      <c r="BD4504" t="e">
        <f>IF(Z4504=BC4504,"OK")</f>
        <v>#N/A</v>
      </c>
      <c r="BE4504">
        <v>0.21</v>
      </c>
      <c r="BF4504">
        <v>5.4099999999999999E-3</v>
      </c>
      <c r="BG4504">
        <v>0</v>
      </c>
      <c r="BH4504">
        <v>0</v>
      </c>
      <c r="BI4504">
        <v>0</v>
      </c>
      <c r="BJ4504">
        <v>0</v>
      </c>
      <c r="BK4504">
        <v>0</v>
      </c>
      <c r="BN4504" s="183"/>
    </row>
    <row r="4505" spans="1:66" ht="25.5" x14ac:dyDescent="0.25">
      <c r="A4505" s="1"/>
      <c r="B4505" s="94">
        <v>4492</v>
      </c>
      <c r="C4505" s="43">
        <v>1051427</v>
      </c>
      <c r="D4505" s="25"/>
      <c r="E4505" s="27" t="s">
        <v>937</v>
      </c>
      <c r="F4505" s="151" t="s">
        <v>21</v>
      </c>
      <c r="G4505" s="25"/>
      <c r="H4505" s="46" t="str">
        <f>IFERROR(IFERROR(IF(SEARCH("Usystems",$E4505)&gt;0,"Usystems"),IF(SEARCH("RIIFO",$E4505)&gt;0,"RIIFO","Uponor")),"Uponor")</f>
        <v>Uponor</v>
      </c>
      <c r="I4505" s="25" t="str">
        <f>IFERROR(MID($D4505,1,7)+0,"")</f>
        <v/>
      </c>
      <c r="J4505" s="25" t="str">
        <f>IFERROR(MID($D4505,10,7)+0,"")</f>
        <v/>
      </c>
      <c r="K4505" s="25" t="str">
        <f>IFERROR(MID($D4505,19,7)+0,"")</f>
        <v/>
      </c>
      <c r="L4505" s="25" t="str">
        <f>IFERROR(MID($D4505,28,7)+0,"")</f>
        <v/>
      </c>
      <c r="M4505" s="25" t="str">
        <f>IF(IFERROR(MID($Q4505,1,7)+0,"")&lt;1130000,IF(INDEX(C:C,MATCH(LEFT(Q4505,7)+0,I:I,0))&lt;1130000,"",INDEX(C:C,MATCH(LEFT(Q4505,7)+0,I:I,0))),IFERROR(MID($Q4505,1,7)+0,""))</f>
        <v/>
      </c>
      <c r="N4505" s="25" t="str">
        <f>IF(IFERROR(MID($Q4505,10,7)+0,"")&lt;1130000,"",IFERROR(MID($Q4505,10,7)+0,""))</f>
        <v/>
      </c>
      <c r="O4505" s="25" t="str">
        <f>IF(IFERROR(MID($Q4505,19,7)+0,"")&lt;1130000,"",IFERROR(MID($Q4505,19,7)+0,""))</f>
        <v/>
      </c>
      <c r="P4505" s="25" t="str">
        <f>IF(M4505="","",IF(N4505="",M4505,M4505&amp;", "&amp;N4505))</f>
        <v/>
      </c>
      <c r="Q4505" s="25"/>
      <c r="R4505" s="25"/>
      <c r="S4505" s="35" t="s">
        <v>110</v>
      </c>
      <c r="T4505" s="25" t="s">
        <v>36</v>
      </c>
      <c r="U4505" s="185">
        <v>4195</v>
      </c>
      <c r="V4505" s="188">
        <v>4195</v>
      </c>
      <c r="W4505" s="189">
        <v>4195</v>
      </c>
      <c r="X4505" s="31">
        <v>4195</v>
      </c>
      <c r="Y4505" s="90">
        <f>IFERROR(ROUND(X4505/W4505-1,2),"")</f>
        <v>0</v>
      </c>
      <c r="Z4505" s="31">
        <f>IF(OR(S4505="VLD MLC components",S4505="VLD MLC pipes",S4505="VLD PEX components",S4505="VLD PEX pipes",S4505="VLD PHC components",S4505="VLD PHC pipes",S4505="Controls VLD"),"По запросу",X4505)</f>
        <v>4195</v>
      </c>
      <c r="AA4505" s="63">
        <f>ROUND(X4505/1.2,3)</f>
        <v>3495.8330000000001</v>
      </c>
      <c r="AB4505" s="23">
        <v>3495.8330000000001</v>
      </c>
      <c r="AC4505" s="190">
        <f>IFERROR(ROUND(AA4505/AB4505-1,2),"")</f>
        <v>0</v>
      </c>
      <c r="AD4505" s="25">
        <v>0.79</v>
      </c>
      <c r="AE4505" s="25">
        <v>5.64E-3</v>
      </c>
      <c r="AF4505" s="25">
        <v>0</v>
      </c>
      <c r="AG4505" s="25" t="s">
        <v>22</v>
      </c>
      <c r="AH4505" s="25">
        <v>0</v>
      </c>
      <c r="AI4505" s="25">
        <v>0</v>
      </c>
      <c r="AJ4505" s="25" t="s">
        <v>20</v>
      </c>
      <c r="AK4505" s="42" t="s">
        <v>19</v>
      </c>
      <c r="AL4505" s="25" t="s">
        <v>20</v>
      </c>
      <c r="AM4505" s="25">
        <v>1</v>
      </c>
      <c r="AN4505" s="25"/>
      <c r="AO4505" s="25"/>
      <c r="AP4505" s="25"/>
      <c r="AQ4505" s="25"/>
      <c r="AR4505" s="94"/>
      <c r="AS4505" s="157" t="s">
        <v>22</v>
      </c>
      <c r="AT4505" s="93">
        <v>42551</v>
      </c>
      <c r="AU4505" s="92" t="s">
        <v>22</v>
      </c>
      <c r="AV4505" s="91" t="s">
        <v>48</v>
      </c>
      <c r="AW4505" s="92" t="s">
        <v>48</v>
      </c>
      <c r="AX4505" s="92" t="s">
        <v>48</v>
      </c>
      <c r="AY4505" s="91" t="s">
        <v>152</v>
      </c>
      <c r="AZ4505" s="23"/>
      <c r="BA4505" s="25">
        <v>0</v>
      </c>
      <c r="BB4505" t="s">
        <v>48</v>
      </c>
      <c r="BC4505" t="e">
        <v>#N/A</v>
      </c>
      <c r="BD4505" t="e">
        <f>IF(Z4505=BC4505,"OK")</f>
        <v>#N/A</v>
      </c>
      <c r="BE4505">
        <v>0.79</v>
      </c>
      <c r="BF4505">
        <v>5.64E-3</v>
      </c>
      <c r="BG4505">
        <v>0</v>
      </c>
      <c r="BH4505">
        <v>0</v>
      </c>
      <c r="BI4505">
        <v>0</v>
      </c>
      <c r="BJ4505">
        <v>0</v>
      </c>
      <c r="BK4505">
        <v>0</v>
      </c>
      <c r="BN4505" s="183"/>
    </row>
    <row r="4506" spans="1:66" ht="25.5" x14ac:dyDescent="0.25">
      <c r="A4506" s="1"/>
      <c r="B4506" s="94">
        <v>4493</v>
      </c>
      <c r="C4506" s="43">
        <v>1051259</v>
      </c>
      <c r="D4506" s="25">
        <v>1051261</v>
      </c>
      <c r="E4506" s="27" t="s">
        <v>936</v>
      </c>
      <c r="F4506" s="151" t="s">
        <v>21</v>
      </c>
      <c r="G4506" s="41" t="s">
        <v>585</v>
      </c>
      <c r="H4506" s="46" t="str">
        <f>IFERROR(IFERROR(IF(SEARCH("Usystems",$E4506)&gt;0,"Usystems"),IF(SEARCH("RIIFO",$E4506)&gt;0,"RIIFO","Uponor")),"Uponor")</f>
        <v>Uponor</v>
      </c>
      <c r="I4506" s="25">
        <f>IFERROR(MID($D4506,1,7)+0,"")</f>
        <v>1051261</v>
      </c>
      <c r="J4506" s="25" t="str">
        <f>IFERROR(MID($D4506,10,7)+0,"")</f>
        <v/>
      </c>
      <c r="K4506" s="25" t="str">
        <f>IFERROR(MID($D4506,19,7)+0,"")</f>
        <v/>
      </c>
      <c r="L4506" s="25" t="str">
        <f>IFERROR(MID($D4506,28,7)+0,"")</f>
        <v/>
      </c>
      <c r="M4506" s="25" t="str">
        <f>IF(IFERROR(MID($Q4506,1,7)+0,"")&lt;1130000,IF(INDEX(C:C,MATCH(LEFT(Q4506,7)+0,I:I,0))&lt;1130000,"",INDEX(C:C,MATCH(LEFT(Q4506,7)+0,I:I,0))),IFERROR(MID($Q4506,1,7)+0,""))</f>
        <v/>
      </c>
      <c r="N4506" s="25" t="str">
        <f>IF(IFERROR(MID($Q4506,10,7)+0,"")&lt;1130000,"",IFERROR(MID($Q4506,10,7)+0,""))</f>
        <v/>
      </c>
      <c r="O4506" s="25" t="str">
        <f>IF(IFERROR(MID($Q4506,19,7)+0,"")&lt;1130000,"",IFERROR(MID($Q4506,19,7)+0,""))</f>
        <v/>
      </c>
      <c r="P4506" s="25" t="str">
        <f>IF(M4506="","",IF(N4506="",M4506,M4506&amp;", "&amp;N4506))</f>
        <v/>
      </c>
      <c r="Q4506" s="25"/>
      <c r="R4506" s="25"/>
      <c r="S4506" s="35" t="s">
        <v>110</v>
      </c>
      <c r="T4506" s="25" t="s">
        <v>36</v>
      </c>
      <c r="U4506" s="185">
        <v>638</v>
      </c>
      <c r="V4506" s="188">
        <v>638</v>
      </c>
      <c r="W4506" s="189">
        <v>638</v>
      </c>
      <c r="X4506" s="31">
        <v>638</v>
      </c>
      <c r="Y4506" s="90">
        <f>IFERROR(ROUND(X4506/W4506-1,2),"")</f>
        <v>0</v>
      </c>
      <c r="Z4506" s="31">
        <f>IF(OR(S4506="VLD MLC components",S4506="VLD MLC pipes",S4506="VLD PEX components",S4506="VLD PEX pipes",S4506="VLD PHC components",S4506="VLD PHC pipes",S4506="Controls VLD"),"По запросу",X4506)</f>
        <v>638</v>
      </c>
      <c r="AA4506" s="63">
        <f>ROUND(X4506/1.2,3)</f>
        <v>531.66700000000003</v>
      </c>
      <c r="AB4506" s="23">
        <v>531.66700000000003</v>
      </c>
      <c r="AC4506" s="190">
        <f>IFERROR(ROUND(AA4506/AB4506-1,2),"")</f>
        <v>0</v>
      </c>
      <c r="AD4506" s="25">
        <v>7.2999999999999995E-2</v>
      </c>
      <c r="AE4506" s="25">
        <v>1.5399999999999999E-3</v>
      </c>
      <c r="AF4506" s="25">
        <v>105</v>
      </c>
      <c r="AG4506" s="25">
        <v>105</v>
      </c>
      <c r="AH4506" s="25">
        <v>105</v>
      </c>
      <c r="AI4506" s="25">
        <v>105</v>
      </c>
      <c r="AJ4506" s="25" t="s">
        <v>20</v>
      </c>
      <c r="AK4506" s="22" t="s">
        <v>20</v>
      </c>
      <c r="AL4506" s="25" t="s">
        <v>20</v>
      </c>
      <c r="AM4506" s="25">
        <v>35</v>
      </c>
      <c r="AN4506" s="25"/>
      <c r="AO4506" s="25"/>
      <c r="AP4506" s="25"/>
      <c r="AQ4506" s="25"/>
      <c r="AR4506" s="94"/>
      <c r="AS4506" s="157">
        <v>105</v>
      </c>
      <c r="AT4506" s="93">
        <v>42551</v>
      </c>
      <c r="AU4506" s="92" t="s">
        <v>22</v>
      </c>
      <c r="AV4506" s="91" t="s">
        <v>152</v>
      </c>
      <c r="AW4506" s="92" t="s">
        <v>152</v>
      </c>
      <c r="AX4506" s="92" t="s">
        <v>48</v>
      </c>
      <c r="AY4506" s="91" t="s">
        <v>152</v>
      </c>
      <c r="AZ4506" s="23"/>
      <c r="BA4506" s="25" t="s">
        <v>935</v>
      </c>
      <c r="BB4506" t="s">
        <v>25</v>
      </c>
      <c r="BC4506">
        <v>638</v>
      </c>
      <c r="BD4506" t="str">
        <f>IF(Z4506=BC4506,"OK")</f>
        <v>OK</v>
      </c>
      <c r="BE4506">
        <v>7.2999999999999995E-2</v>
      </c>
      <c r="BF4506">
        <v>1.5399999999999999E-3</v>
      </c>
      <c r="BG4506">
        <v>0</v>
      </c>
      <c r="BH4506">
        <v>0</v>
      </c>
      <c r="BI4506">
        <v>0</v>
      </c>
      <c r="BJ4506">
        <v>0</v>
      </c>
      <c r="BK4506">
        <v>0</v>
      </c>
      <c r="BN4506" s="183"/>
    </row>
    <row r="4507" spans="1:66" ht="25.5" x14ac:dyDescent="0.25">
      <c r="A4507" s="1"/>
      <c r="B4507" s="94">
        <v>4494</v>
      </c>
      <c r="C4507" s="43">
        <v>1051260</v>
      </c>
      <c r="D4507" s="25"/>
      <c r="E4507" s="27" t="s">
        <v>934</v>
      </c>
      <c r="F4507" s="151" t="s">
        <v>21</v>
      </c>
      <c r="G4507" s="41" t="s">
        <v>585</v>
      </c>
      <c r="H4507" s="46" t="str">
        <f>IFERROR(IFERROR(IF(SEARCH("Usystems",$E4507)&gt;0,"Usystems"),IF(SEARCH("RIIFO",$E4507)&gt;0,"RIIFO","Uponor")),"Uponor")</f>
        <v>Uponor</v>
      </c>
      <c r="I4507" s="25" t="str">
        <f>IFERROR(MID($D4507,1,7)+0,"")</f>
        <v/>
      </c>
      <c r="J4507" s="25" t="str">
        <f>IFERROR(MID($D4507,10,7)+0,"")</f>
        <v/>
      </c>
      <c r="K4507" s="25" t="str">
        <f>IFERROR(MID($D4507,19,7)+0,"")</f>
        <v/>
      </c>
      <c r="L4507" s="25" t="str">
        <f>IFERROR(MID($D4507,28,7)+0,"")</f>
        <v/>
      </c>
      <c r="M4507" s="25" t="str">
        <f>IF(IFERROR(MID($Q4507,1,7)+0,"")&lt;1130000,IF(INDEX(C:C,MATCH(LEFT(Q4507,7)+0,I:I,0))&lt;1130000,"",INDEX(C:C,MATCH(LEFT(Q4507,7)+0,I:I,0))),IFERROR(MID($Q4507,1,7)+0,""))</f>
        <v/>
      </c>
      <c r="N4507" s="25" t="str">
        <f>IF(IFERROR(MID($Q4507,10,7)+0,"")&lt;1130000,"",IFERROR(MID($Q4507,10,7)+0,""))</f>
        <v/>
      </c>
      <c r="O4507" s="25" t="str">
        <f>IF(IFERROR(MID($Q4507,19,7)+0,"")&lt;1130000,"",IFERROR(MID($Q4507,19,7)+0,""))</f>
        <v/>
      </c>
      <c r="P4507" s="25" t="str">
        <f>IF(M4507="","",IF(N4507="",M4507,M4507&amp;", "&amp;N4507))</f>
        <v/>
      </c>
      <c r="Q4507" s="25"/>
      <c r="R4507" s="25"/>
      <c r="S4507" s="35" t="s">
        <v>110</v>
      </c>
      <c r="T4507" s="25" t="s">
        <v>36</v>
      </c>
      <c r="U4507" s="185">
        <v>796</v>
      </c>
      <c r="V4507" s="188">
        <v>796</v>
      </c>
      <c r="W4507" s="189">
        <v>796</v>
      </c>
      <c r="X4507" s="31">
        <v>796</v>
      </c>
      <c r="Y4507" s="90">
        <f>IFERROR(ROUND(X4507/W4507-1,2),"")</f>
        <v>0</v>
      </c>
      <c r="Z4507" s="31">
        <f>IF(OR(S4507="VLD MLC components",S4507="VLD MLC pipes",S4507="VLD PEX components",S4507="VLD PEX pipes",S4507="VLD PHC components",S4507="VLD PHC pipes",S4507="Controls VLD"),"По запросу",X4507)</f>
        <v>796</v>
      </c>
      <c r="AA4507" s="63">
        <f>ROUND(X4507/1.2,3)</f>
        <v>663.33299999999997</v>
      </c>
      <c r="AB4507" s="23">
        <v>663.33299999999997</v>
      </c>
      <c r="AC4507" s="190">
        <f>IFERROR(ROUND(AA4507/AB4507-1,2),"")</f>
        <v>0</v>
      </c>
      <c r="AD4507" s="25">
        <v>0.13500000000000001</v>
      </c>
      <c r="AE4507" s="25">
        <v>3.6099999999999999E-3</v>
      </c>
      <c r="AF4507" s="25">
        <v>15</v>
      </c>
      <c r="AG4507" s="25">
        <v>15</v>
      </c>
      <c r="AH4507" s="25">
        <v>15</v>
      </c>
      <c r="AI4507" s="25">
        <v>30</v>
      </c>
      <c r="AJ4507" s="25" t="s">
        <v>20</v>
      </c>
      <c r="AK4507" s="22" t="s">
        <v>20</v>
      </c>
      <c r="AL4507" s="25" t="s">
        <v>20</v>
      </c>
      <c r="AM4507" s="25">
        <v>15</v>
      </c>
      <c r="AN4507" s="25"/>
      <c r="AO4507" s="25"/>
      <c r="AP4507" s="25"/>
      <c r="AQ4507" s="25"/>
      <c r="AR4507" s="94"/>
      <c r="AS4507" s="157">
        <v>30</v>
      </c>
      <c r="AT4507" s="93">
        <v>42551</v>
      </c>
      <c r="AU4507" s="92" t="s">
        <v>22</v>
      </c>
      <c r="AV4507" s="91" t="s">
        <v>152</v>
      </c>
      <c r="AW4507" s="92" t="s">
        <v>152</v>
      </c>
      <c r="AX4507" s="92" t="s">
        <v>48</v>
      </c>
      <c r="AY4507" s="91" t="s">
        <v>152</v>
      </c>
      <c r="AZ4507" s="23"/>
      <c r="BA4507" s="25" t="s">
        <v>933</v>
      </c>
      <c r="BB4507" t="s">
        <v>25</v>
      </c>
      <c r="BC4507">
        <v>796</v>
      </c>
      <c r="BD4507" t="str">
        <f>IF(Z4507=BC4507,"OK")</f>
        <v>OK</v>
      </c>
      <c r="BE4507">
        <v>0.13500000000000001</v>
      </c>
      <c r="BF4507">
        <v>3.6099999999999999E-3</v>
      </c>
      <c r="BG4507">
        <v>0</v>
      </c>
      <c r="BH4507">
        <v>0</v>
      </c>
      <c r="BI4507">
        <v>0</v>
      </c>
      <c r="BJ4507">
        <v>0</v>
      </c>
      <c r="BK4507">
        <v>0</v>
      </c>
      <c r="BN4507" s="183"/>
    </row>
    <row r="4508" spans="1:66" ht="25.5" x14ac:dyDescent="0.25">
      <c r="A4508" s="1"/>
      <c r="B4508" s="94">
        <v>4495</v>
      </c>
      <c r="C4508" s="43">
        <v>1051353</v>
      </c>
      <c r="D4508" s="25"/>
      <c r="E4508" s="27" t="s">
        <v>932</v>
      </c>
      <c r="F4508" s="151" t="s">
        <v>21</v>
      </c>
      <c r="G4508" s="25"/>
      <c r="H4508" s="46" t="str">
        <f>IFERROR(IFERROR(IF(SEARCH("Usystems",$E4508)&gt;0,"Usystems"),IF(SEARCH("RIIFO",$E4508)&gt;0,"RIIFO","Uponor")),"Uponor")</f>
        <v>Uponor</v>
      </c>
      <c r="I4508" s="25" t="str">
        <f>IFERROR(MID($D4508,1,7)+0,"")</f>
        <v/>
      </c>
      <c r="J4508" s="25" t="str">
        <f>IFERROR(MID($D4508,10,7)+0,"")</f>
        <v/>
      </c>
      <c r="K4508" s="25" t="str">
        <f>IFERROR(MID($D4508,19,7)+0,"")</f>
        <v/>
      </c>
      <c r="L4508" s="25" t="str">
        <f>IFERROR(MID($D4508,28,7)+0,"")</f>
        <v/>
      </c>
      <c r="M4508" s="25" t="str">
        <f>IF(IFERROR(MID($Q4508,1,7)+0,"")&lt;1130000,IF(INDEX(C:C,MATCH(LEFT(Q4508,7)+0,I:I,0))&lt;1130000,"",INDEX(C:C,MATCH(LEFT(Q4508,7)+0,I:I,0))),IFERROR(MID($Q4508,1,7)+0,""))</f>
        <v/>
      </c>
      <c r="N4508" s="25" t="str">
        <f>IF(IFERROR(MID($Q4508,10,7)+0,"")&lt;1130000,"",IFERROR(MID($Q4508,10,7)+0,""))</f>
        <v/>
      </c>
      <c r="O4508" s="25" t="str">
        <f>IF(IFERROR(MID($Q4508,19,7)+0,"")&lt;1130000,"",IFERROR(MID($Q4508,19,7)+0,""))</f>
        <v/>
      </c>
      <c r="P4508" s="25" t="str">
        <f>IF(M4508="","",IF(N4508="",M4508,M4508&amp;", "&amp;N4508))</f>
        <v/>
      </c>
      <c r="Q4508" s="25"/>
      <c r="R4508" s="25"/>
      <c r="S4508" s="35" t="s">
        <v>110</v>
      </c>
      <c r="T4508" s="25" t="s">
        <v>36</v>
      </c>
      <c r="U4508" s="185">
        <v>298.47000000000003</v>
      </c>
      <c r="V4508" s="188">
        <v>298.47000000000003</v>
      </c>
      <c r="W4508" s="189">
        <v>298.47000000000003</v>
      </c>
      <c r="X4508" s="31">
        <v>298.47000000000003</v>
      </c>
      <c r="Y4508" s="90">
        <f>IFERROR(ROUND(X4508/W4508-1,2),"")</f>
        <v>0</v>
      </c>
      <c r="Z4508" s="31">
        <f>IF(OR(S4508="VLD MLC components",S4508="VLD MLC pipes",S4508="VLD PEX components",S4508="VLD PEX pipes",S4508="VLD PHC components",S4508="VLD PHC pipes",S4508="Controls VLD"),"По запросу",X4508)</f>
        <v>298.47000000000003</v>
      </c>
      <c r="AA4508" s="63">
        <f>ROUND(X4508/1.2,3)</f>
        <v>248.72499999999999</v>
      </c>
      <c r="AB4508" s="23">
        <v>248.72499999999999</v>
      </c>
      <c r="AC4508" s="190">
        <f>IFERROR(ROUND(AA4508/AB4508-1,2),"")</f>
        <v>0</v>
      </c>
      <c r="AD4508" s="25">
        <v>0.04</v>
      </c>
      <c r="AE4508" s="25">
        <v>1.7000000000000001E-4</v>
      </c>
      <c r="AF4508" s="25">
        <v>0</v>
      </c>
      <c r="AG4508" s="25" t="s">
        <v>22</v>
      </c>
      <c r="AH4508" s="25">
        <v>0</v>
      </c>
      <c r="AI4508" s="25">
        <v>0</v>
      </c>
      <c r="AJ4508" s="25" t="s">
        <v>20</v>
      </c>
      <c r="AK4508" s="42" t="s">
        <v>19</v>
      </c>
      <c r="AL4508" s="25" t="s">
        <v>20</v>
      </c>
      <c r="AM4508" s="25">
        <v>50</v>
      </c>
      <c r="AN4508" s="25"/>
      <c r="AO4508" s="25"/>
      <c r="AP4508" s="25"/>
      <c r="AQ4508" s="25"/>
      <c r="AR4508" s="94"/>
      <c r="AS4508" s="157" t="s">
        <v>22</v>
      </c>
      <c r="AT4508" s="93">
        <v>42551</v>
      </c>
      <c r="AU4508" s="92" t="s">
        <v>22</v>
      </c>
      <c r="AV4508" s="91" t="s">
        <v>48</v>
      </c>
      <c r="AW4508" s="92" t="s">
        <v>48</v>
      </c>
      <c r="AX4508" s="92" t="s">
        <v>48</v>
      </c>
      <c r="AY4508" s="91" t="s">
        <v>152</v>
      </c>
      <c r="AZ4508" s="23"/>
      <c r="BA4508" s="25">
        <v>0</v>
      </c>
      <c r="BB4508" t="s">
        <v>48</v>
      </c>
      <c r="BC4508" t="e">
        <v>#N/A</v>
      </c>
      <c r="BD4508" t="e">
        <f>IF(Z4508=BC4508,"OK")</f>
        <v>#N/A</v>
      </c>
      <c r="BE4508">
        <v>0.04</v>
      </c>
      <c r="BF4508">
        <v>1.7000000000000001E-4</v>
      </c>
      <c r="BG4508">
        <v>0</v>
      </c>
      <c r="BH4508">
        <v>0</v>
      </c>
      <c r="BI4508">
        <v>0</v>
      </c>
      <c r="BJ4508">
        <v>0</v>
      </c>
      <c r="BK4508">
        <v>0</v>
      </c>
      <c r="BN4508" s="183"/>
    </row>
    <row r="4509" spans="1:66" ht="25.5" x14ac:dyDescent="0.25">
      <c r="A4509" s="1"/>
      <c r="B4509" s="94">
        <v>4496</v>
      </c>
      <c r="C4509" s="43">
        <v>1051354</v>
      </c>
      <c r="D4509" s="25"/>
      <c r="E4509" s="27" t="s">
        <v>931</v>
      </c>
      <c r="F4509" s="151" t="s">
        <v>21</v>
      </c>
      <c r="G4509" s="25"/>
      <c r="H4509" s="46" t="str">
        <f>IFERROR(IFERROR(IF(SEARCH("Usystems",$E4509)&gt;0,"Usystems"),IF(SEARCH("RIIFO",$E4509)&gt;0,"RIIFO","Uponor")),"Uponor")</f>
        <v>Uponor</v>
      </c>
      <c r="I4509" s="25" t="str">
        <f>IFERROR(MID($D4509,1,7)+0,"")</f>
        <v/>
      </c>
      <c r="J4509" s="25" t="str">
        <f>IFERROR(MID($D4509,10,7)+0,"")</f>
        <v/>
      </c>
      <c r="K4509" s="25" t="str">
        <f>IFERROR(MID($D4509,19,7)+0,"")</f>
        <v/>
      </c>
      <c r="L4509" s="25" t="str">
        <f>IFERROR(MID($D4509,28,7)+0,"")</f>
        <v/>
      </c>
      <c r="M4509" s="25" t="str">
        <f>IF(IFERROR(MID($Q4509,1,7)+0,"")&lt;1130000,IF(INDEX(C:C,MATCH(LEFT(Q4509,7)+0,I:I,0))&lt;1130000,"",INDEX(C:C,MATCH(LEFT(Q4509,7)+0,I:I,0))),IFERROR(MID($Q4509,1,7)+0,""))</f>
        <v/>
      </c>
      <c r="N4509" s="25" t="str">
        <f>IF(IFERROR(MID($Q4509,10,7)+0,"")&lt;1130000,"",IFERROR(MID($Q4509,10,7)+0,""))</f>
        <v/>
      </c>
      <c r="O4509" s="25" t="str">
        <f>IF(IFERROR(MID($Q4509,19,7)+0,"")&lt;1130000,"",IFERROR(MID($Q4509,19,7)+0,""))</f>
        <v/>
      </c>
      <c r="P4509" s="25" t="str">
        <f>IF(M4509="","",IF(N4509="",M4509,M4509&amp;", "&amp;N4509))</f>
        <v/>
      </c>
      <c r="Q4509" s="25"/>
      <c r="R4509" s="25"/>
      <c r="S4509" s="35" t="s">
        <v>110</v>
      </c>
      <c r="T4509" s="25" t="s">
        <v>36</v>
      </c>
      <c r="U4509" s="185">
        <v>322.2</v>
      </c>
      <c r="V4509" s="188">
        <v>322.2</v>
      </c>
      <c r="W4509" s="189">
        <v>322.2</v>
      </c>
      <c r="X4509" s="31">
        <v>322.2</v>
      </c>
      <c r="Y4509" s="90">
        <f>IFERROR(ROUND(X4509/W4509-1,2),"")</f>
        <v>0</v>
      </c>
      <c r="Z4509" s="31">
        <f>IF(OR(S4509="VLD MLC components",S4509="VLD MLC pipes",S4509="VLD PEX components",S4509="VLD PEX pipes",S4509="VLD PHC components",S4509="VLD PHC pipes",S4509="Controls VLD"),"По запросу",X4509)</f>
        <v>322.2</v>
      </c>
      <c r="AA4509" s="63">
        <f>ROUND(X4509/1.2,3)</f>
        <v>268.5</v>
      </c>
      <c r="AB4509" s="23">
        <v>268.5</v>
      </c>
      <c r="AC4509" s="190">
        <f>IFERROR(ROUND(AA4509/AB4509-1,2),"")</f>
        <v>0</v>
      </c>
      <c r="AD4509" s="25">
        <v>2.1999999999999999E-2</v>
      </c>
      <c r="AE4509" s="25">
        <v>9.0000000000000006E-5</v>
      </c>
      <c r="AF4509" s="25">
        <v>0</v>
      </c>
      <c r="AG4509" s="25" t="s">
        <v>22</v>
      </c>
      <c r="AH4509" s="25">
        <v>0</v>
      </c>
      <c r="AI4509" s="25">
        <v>0</v>
      </c>
      <c r="AJ4509" s="25" t="s">
        <v>20</v>
      </c>
      <c r="AK4509" s="42" t="s">
        <v>19</v>
      </c>
      <c r="AL4509" s="25" t="s">
        <v>20</v>
      </c>
      <c r="AM4509" s="25">
        <v>10</v>
      </c>
      <c r="AN4509" s="25"/>
      <c r="AO4509" s="25"/>
      <c r="AP4509" s="25"/>
      <c r="AQ4509" s="25"/>
      <c r="AR4509" s="94"/>
      <c r="AS4509" s="157" t="s">
        <v>22</v>
      </c>
      <c r="AT4509" s="93">
        <v>42551</v>
      </c>
      <c r="AU4509" s="92" t="s">
        <v>22</v>
      </c>
      <c r="AV4509" s="91" t="s">
        <v>48</v>
      </c>
      <c r="AW4509" s="92" t="s">
        <v>48</v>
      </c>
      <c r="AX4509" s="92" t="s">
        <v>48</v>
      </c>
      <c r="AY4509" s="91" t="s">
        <v>152</v>
      </c>
      <c r="AZ4509" s="23"/>
      <c r="BA4509" s="25">
        <v>0</v>
      </c>
      <c r="BB4509" t="s">
        <v>48</v>
      </c>
      <c r="BC4509" t="e">
        <v>#N/A</v>
      </c>
      <c r="BD4509" t="e">
        <f>IF(Z4509=BC4509,"OK")</f>
        <v>#N/A</v>
      </c>
      <c r="BE4509">
        <v>2.1999999999999999E-2</v>
      </c>
      <c r="BF4509">
        <v>9.0000000000000006E-5</v>
      </c>
      <c r="BG4509">
        <v>0</v>
      </c>
      <c r="BH4509">
        <v>0</v>
      </c>
      <c r="BI4509">
        <v>0</v>
      </c>
      <c r="BJ4509">
        <v>0</v>
      </c>
      <c r="BK4509">
        <v>0</v>
      </c>
      <c r="BN4509" s="183"/>
    </row>
    <row r="4510" spans="1:66" ht="25.5" x14ac:dyDescent="0.25">
      <c r="A4510" s="1"/>
      <c r="B4510" s="94">
        <v>4497</v>
      </c>
      <c r="C4510" s="43">
        <v>1051355</v>
      </c>
      <c r="D4510" s="25"/>
      <c r="E4510" s="27" t="s">
        <v>930</v>
      </c>
      <c r="F4510" s="151" t="s">
        <v>21</v>
      </c>
      <c r="G4510" s="25"/>
      <c r="H4510" s="46" t="str">
        <f>IFERROR(IFERROR(IF(SEARCH("Usystems",$E4510)&gt;0,"Usystems"),IF(SEARCH("RIIFO",$E4510)&gt;0,"RIIFO","Uponor")),"Uponor")</f>
        <v>Uponor</v>
      </c>
      <c r="I4510" s="25" t="str">
        <f>IFERROR(MID($D4510,1,7)+0,"")</f>
        <v/>
      </c>
      <c r="J4510" s="25" t="str">
        <f>IFERROR(MID($D4510,10,7)+0,"")</f>
        <v/>
      </c>
      <c r="K4510" s="25" t="str">
        <f>IFERROR(MID($D4510,19,7)+0,"")</f>
        <v/>
      </c>
      <c r="L4510" s="25" t="str">
        <f>IFERROR(MID($D4510,28,7)+0,"")</f>
        <v/>
      </c>
      <c r="M4510" s="25" t="str">
        <f>IF(IFERROR(MID($Q4510,1,7)+0,"")&lt;1130000,IF(INDEX(C:C,MATCH(LEFT(Q4510,7)+0,I:I,0))&lt;1130000,"",INDEX(C:C,MATCH(LEFT(Q4510,7)+0,I:I,0))),IFERROR(MID($Q4510,1,7)+0,""))</f>
        <v/>
      </c>
      <c r="N4510" s="25" t="str">
        <f>IF(IFERROR(MID($Q4510,10,7)+0,"")&lt;1130000,"",IFERROR(MID($Q4510,10,7)+0,""))</f>
        <v/>
      </c>
      <c r="O4510" s="25" t="str">
        <f>IF(IFERROR(MID($Q4510,19,7)+0,"")&lt;1130000,"",IFERROR(MID($Q4510,19,7)+0,""))</f>
        <v/>
      </c>
      <c r="P4510" s="25" t="str">
        <f>IF(M4510="","",IF(N4510="",M4510,M4510&amp;", "&amp;N4510))</f>
        <v/>
      </c>
      <c r="Q4510" s="25"/>
      <c r="R4510" s="25"/>
      <c r="S4510" s="35" t="s">
        <v>110</v>
      </c>
      <c r="T4510" s="25" t="s">
        <v>36</v>
      </c>
      <c r="U4510" s="185">
        <v>345.87</v>
      </c>
      <c r="V4510" s="188">
        <v>345.87</v>
      </c>
      <c r="W4510" s="189">
        <v>345.87</v>
      </c>
      <c r="X4510" s="31">
        <v>345.87</v>
      </c>
      <c r="Y4510" s="90">
        <f>IFERROR(ROUND(X4510/W4510-1,2),"")</f>
        <v>0</v>
      </c>
      <c r="Z4510" s="31">
        <f>IF(OR(S4510="VLD MLC components",S4510="VLD MLC pipes",S4510="VLD PEX components",S4510="VLD PEX pipes",S4510="VLD PHC components",S4510="VLD PHC pipes",S4510="Controls VLD"),"По запросу",X4510)</f>
        <v>345.87</v>
      </c>
      <c r="AA4510" s="63">
        <f>ROUND(X4510/1.2,3)</f>
        <v>288.22500000000002</v>
      </c>
      <c r="AB4510" s="23">
        <v>288.22500000000002</v>
      </c>
      <c r="AC4510" s="190">
        <f>IFERROR(ROUND(AA4510/AB4510-1,2),"")</f>
        <v>0</v>
      </c>
      <c r="AD4510" s="25">
        <v>3.2000000000000001E-2</v>
      </c>
      <c r="AE4510" s="25">
        <v>1.2999999999999999E-4</v>
      </c>
      <c r="AF4510" s="25">
        <v>0</v>
      </c>
      <c r="AG4510" s="25" t="s">
        <v>22</v>
      </c>
      <c r="AH4510" s="25">
        <v>0</v>
      </c>
      <c r="AI4510" s="25">
        <v>0</v>
      </c>
      <c r="AJ4510" s="25" t="s">
        <v>20</v>
      </c>
      <c r="AK4510" s="42" t="s">
        <v>19</v>
      </c>
      <c r="AL4510" s="25" t="s">
        <v>20</v>
      </c>
      <c r="AM4510" s="25">
        <v>10</v>
      </c>
      <c r="AN4510" s="25"/>
      <c r="AO4510" s="25"/>
      <c r="AP4510" s="25"/>
      <c r="AQ4510" s="25"/>
      <c r="AR4510" s="94"/>
      <c r="AS4510" s="157" t="s">
        <v>22</v>
      </c>
      <c r="AT4510" s="93">
        <v>42551</v>
      </c>
      <c r="AU4510" s="92" t="s">
        <v>22</v>
      </c>
      <c r="AV4510" s="91" t="s">
        <v>48</v>
      </c>
      <c r="AW4510" s="92" t="s">
        <v>48</v>
      </c>
      <c r="AX4510" s="92" t="s">
        <v>48</v>
      </c>
      <c r="AY4510" s="91" t="s">
        <v>152</v>
      </c>
      <c r="AZ4510" s="23"/>
      <c r="BA4510" s="25">
        <v>0</v>
      </c>
      <c r="BB4510" t="s">
        <v>48</v>
      </c>
      <c r="BC4510" t="e">
        <v>#N/A</v>
      </c>
      <c r="BD4510" t="e">
        <f>IF(Z4510=BC4510,"OK")</f>
        <v>#N/A</v>
      </c>
      <c r="BE4510">
        <v>3.2000000000000001E-2</v>
      </c>
      <c r="BF4510">
        <v>1.2999999999999999E-4</v>
      </c>
      <c r="BG4510">
        <v>0</v>
      </c>
      <c r="BH4510">
        <v>0</v>
      </c>
      <c r="BI4510">
        <v>0</v>
      </c>
      <c r="BJ4510">
        <v>0</v>
      </c>
      <c r="BK4510">
        <v>0</v>
      </c>
      <c r="BN4510" s="183"/>
    </row>
    <row r="4511" spans="1:66" ht="25.5" x14ac:dyDescent="0.25">
      <c r="A4511" s="1"/>
      <c r="B4511" s="94">
        <v>4498</v>
      </c>
      <c r="C4511" s="43">
        <v>1051359</v>
      </c>
      <c r="D4511" s="25"/>
      <c r="E4511" s="27" t="s">
        <v>929</v>
      </c>
      <c r="F4511" s="151" t="s">
        <v>21</v>
      </c>
      <c r="G4511" s="25"/>
      <c r="H4511" s="46" t="str">
        <f>IFERROR(IFERROR(IF(SEARCH("Usystems",$E4511)&gt;0,"Usystems"),IF(SEARCH("RIIFO",$E4511)&gt;0,"RIIFO","Uponor")),"Uponor")</f>
        <v>Uponor</v>
      </c>
      <c r="I4511" s="25" t="str">
        <f>IFERROR(MID($D4511,1,7)+0,"")</f>
        <v/>
      </c>
      <c r="J4511" s="25" t="str">
        <f>IFERROR(MID($D4511,10,7)+0,"")</f>
        <v/>
      </c>
      <c r="K4511" s="25" t="str">
        <f>IFERROR(MID($D4511,19,7)+0,"")</f>
        <v/>
      </c>
      <c r="L4511" s="25" t="str">
        <f>IFERROR(MID($D4511,28,7)+0,"")</f>
        <v/>
      </c>
      <c r="M4511" s="25" t="str">
        <f>IF(IFERROR(MID($Q4511,1,7)+0,"")&lt;1130000,IF(INDEX(C:C,MATCH(LEFT(Q4511,7)+0,I:I,0))&lt;1130000,"",INDEX(C:C,MATCH(LEFT(Q4511,7)+0,I:I,0))),IFERROR(MID($Q4511,1,7)+0,""))</f>
        <v/>
      </c>
      <c r="N4511" s="25" t="str">
        <f>IF(IFERROR(MID($Q4511,10,7)+0,"")&lt;1130000,"",IFERROR(MID($Q4511,10,7)+0,""))</f>
        <v/>
      </c>
      <c r="O4511" s="25" t="str">
        <f>IF(IFERROR(MID($Q4511,19,7)+0,"")&lt;1130000,"",IFERROR(MID($Q4511,19,7)+0,""))</f>
        <v/>
      </c>
      <c r="P4511" s="25" t="str">
        <f>IF(M4511="","",IF(N4511="",M4511,M4511&amp;", "&amp;N4511))</f>
        <v/>
      </c>
      <c r="Q4511" s="25"/>
      <c r="R4511" s="25"/>
      <c r="S4511" s="35" t="s">
        <v>110</v>
      </c>
      <c r="T4511" s="25" t="s">
        <v>36</v>
      </c>
      <c r="U4511" s="185">
        <v>191.88</v>
      </c>
      <c r="V4511" s="188">
        <v>191.88</v>
      </c>
      <c r="W4511" s="189">
        <v>191.88</v>
      </c>
      <c r="X4511" s="31">
        <v>191.88</v>
      </c>
      <c r="Y4511" s="90">
        <f>IFERROR(ROUND(X4511/W4511-1,2),"")</f>
        <v>0</v>
      </c>
      <c r="Z4511" s="31">
        <f>IF(OR(S4511="VLD MLC components",S4511="VLD MLC pipes",S4511="VLD PEX components",S4511="VLD PEX pipes",S4511="VLD PHC components",S4511="VLD PHC pipes",S4511="Controls VLD"),"По запросу",X4511)</f>
        <v>191.88</v>
      </c>
      <c r="AA4511" s="63">
        <f>ROUND(X4511/1.2,3)</f>
        <v>159.9</v>
      </c>
      <c r="AB4511" s="23">
        <v>159.9</v>
      </c>
      <c r="AC4511" s="190">
        <f>IFERROR(ROUND(AA4511/AB4511-1,2),"")</f>
        <v>0</v>
      </c>
      <c r="AD4511" s="25">
        <v>0.02</v>
      </c>
      <c r="AE4511" s="25">
        <v>3.4000000000000002E-4</v>
      </c>
      <c r="AF4511" s="25">
        <v>0</v>
      </c>
      <c r="AG4511" s="25" t="s">
        <v>22</v>
      </c>
      <c r="AH4511" s="25">
        <v>0</v>
      </c>
      <c r="AI4511" s="25">
        <v>0</v>
      </c>
      <c r="AJ4511" s="25" t="s">
        <v>20</v>
      </c>
      <c r="AK4511" s="42" t="s">
        <v>19</v>
      </c>
      <c r="AL4511" s="25" t="s">
        <v>20</v>
      </c>
      <c r="AM4511" s="25">
        <v>50</v>
      </c>
      <c r="AN4511" s="25"/>
      <c r="AO4511" s="25"/>
      <c r="AP4511" s="25"/>
      <c r="AQ4511" s="25"/>
      <c r="AR4511" s="94"/>
      <c r="AS4511" s="157" t="s">
        <v>22</v>
      </c>
      <c r="AT4511" s="93">
        <v>42551</v>
      </c>
      <c r="AU4511" s="92" t="s">
        <v>22</v>
      </c>
      <c r="AV4511" s="91" t="s">
        <v>48</v>
      </c>
      <c r="AW4511" s="92" t="s">
        <v>48</v>
      </c>
      <c r="AX4511" s="92" t="s">
        <v>48</v>
      </c>
      <c r="AY4511" s="91" t="s">
        <v>152</v>
      </c>
      <c r="AZ4511" s="23"/>
      <c r="BA4511" s="25">
        <v>0</v>
      </c>
      <c r="BB4511" t="s">
        <v>48</v>
      </c>
      <c r="BC4511" t="e">
        <v>#N/A</v>
      </c>
      <c r="BD4511" t="e">
        <f>IF(Z4511=BC4511,"OK")</f>
        <v>#N/A</v>
      </c>
      <c r="BE4511">
        <v>0.02</v>
      </c>
      <c r="BF4511">
        <v>3.4000000000000002E-4</v>
      </c>
      <c r="BG4511">
        <v>0</v>
      </c>
      <c r="BH4511">
        <v>0</v>
      </c>
      <c r="BI4511">
        <v>0</v>
      </c>
      <c r="BJ4511">
        <v>0</v>
      </c>
      <c r="BK4511">
        <v>0</v>
      </c>
      <c r="BN4511" s="183"/>
    </row>
    <row r="4512" spans="1:66" ht="25.5" x14ac:dyDescent="0.25">
      <c r="A4512" s="1"/>
      <c r="B4512" s="94">
        <v>4499</v>
      </c>
      <c r="C4512" s="43">
        <v>1051360</v>
      </c>
      <c r="D4512" s="25"/>
      <c r="E4512" s="27" t="s">
        <v>928</v>
      </c>
      <c r="F4512" s="151" t="s">
        <v>21</v>
      </c>
      <c r="G4512" s="25"/>
      <c r="H4512" s="46" t="str">
        <f>IFERROR(IFERROR(IF(SEARCH("Usystems",$E4512)&gt;0,"Usystems"),IF(SEARCH("RIIFO",$E4512)&gt;0,"RIIFO","Uponor")),"Uponor")</f>
        <v>Uponor</v>
      </c>
      <c r="I4512" s="25" t="str">
        <f>IFERROR(MID($D4512,1,7)+0,"")</f>
        <v/>
      </c>
      <c r="J4512" s="25" t="str">
        <f>IFERROR(MID($D4512,10,7)+0,"")</f>
        <v/>
      </c>
      <c r="K4512" s="25" t="str">
        <f>IFERROR(MID($D4512,19,7)+0,"")</f>
        <v/>
      </c>
      <c r="L4512" s="25" t="str">
        <f>IFERROR(MID($D4512,28,7)+0,"")</f>
        <v/>
      </c>
      <c r="M4512" s="25" t="str">
        <f>IF(IFERROR(MID($Q4512,1,7)+0,"")&lt;1130000,IF(INDEX(C:C,MATCH(LEFT(Q4512,7)+0,I:I,0))&lt;1130000,"",INDEX(C:C,MATCH(LEFT(Q4512,7)+0,I:I,0))),IFERROR(MID($Q4512,1,7)+0,""))</f>
        <v/>
      </c>
      <c r="N4512" s="25" t="str">
        <f>IF(IFERROR(MID($Q4512,10,7)+0,"")&lt;1130000,"",IFERROR(MID($Q4512,10,7)+0,""))</f>
        <v/>
      </c>
      <c r="O4512" s="25" t="str">
        <f>IF(IFERROR(MID($Q4512,19,7)+0,"")&lt;1130000,"",IFERROR(MID($Q4512,19,7)+0,""))</f>
        <v/>
      </c>
      <c r="P4512" s="25" t="str">
        <f>IF(M4512="","",IF(N4512="",M4512,M4512&amp;", "&amp;N4512))</f>
        <v/>
      </c>
      <c r="Q4512" s="25"/>
      <c r="R4512" s="25"/>
      <c r="S4512" s="35" t="s">
        <v>110</v>
      </c>
      <c r="T4512" s="25" t="s">
        <v>36</v>
      </c>
      <c r="U4512" s="185">
        <v>215.57</v>
      </c>
      <c r="V4512" s="188">
        <v>215.57</v>
      </c>
      <c r="W4512" s="189">
        <v>215.57</v>
      </c>
      <c r="X4512" s="31">
        <v>215.57</v>
      </c>
      <c r="Y4512" s="90">
        <f>IFERROR(ROUND(X4512/W4512-1,2),"")</f>
        <v>0</v>
      </c>
      <c r="Z4512" s="31">
        <f>IF(OR(S4512="VLD MLC components",S4512="VLD MLC pipes",S4512="VLD PEX components",S4512="VLD PEX pipes",S4512="VLD PHC components",S4512="VLD PHC pipes",S4512="Controls VLD"),"По запросу",X4512)</f>
        <v>215.57</v>
      </c>
      <c r="AA4512" s="63">
        <f>ROUND(X4512/1.2,3)</f>
        <v>179.642</v>
      </c>
      <c r="AB4512" s="23">
        <v>179.642</v>
      </c>
      <c r="AC4512" s="190">
        <f>IFERROR(ROUND(AA4512/AB4512-1,2),"")</f>
        <v>0</v>
      </c>
      <c r="AD4512" s="25">
        <v>2.1000000000000001E-2</v>
      </c>
      <c r="AE4512" s="25">
        <v>2.0000000000000001E-4</v>
      </c>
      <c r="AF4512" s="25">
        <v>0</v>
      </c>
      <c r="AG4512" s="25" t="s">
        <v>22</v>
      </c>
      <c r="AH4512" s="25">
        <v>0</v>
      </c>
      <c r="AI4512" s="25">
        <v>0</v>
      </c>
      <c r="AJ4512" s="25" t="s">
        <v>20</v>
      </c>
      <c r="AK4512" s="42" t="s">
        <v>19</v>
      </c>
      <c r="AL4512" s="25" t="s">
        <v>20</v>
      </c>
      <c r="AM4512" s="25">
        <v>100</v>
      </c>
      <c r="AN4512" s="25"/>
      <c r="AO4512" s="25"/>
      <c r="AP4512" s="25"/>
      <c r="AQ4512" s="25"/>
      <c r="AR4512" s="94"/>
      <c r="AS4512" s="157" t="s">
        <v>22</v>
      </c>
      <c r="AT4512" s="93">
        <v>42551</v>
      </c>
      <c r="AU4512" s="92" t="s">
        <v>22</v>
      </c>
      <c r="AV4512" s="91" t="s">
        <v>48</v>
      </c>
      <c r="AW4512" s="92" t="s">
        <v>48</v>
      </c>
      <c r="AX4512" s="92" t="s">
        <v>48</v>
      </c>
      <c r="AY4512" s="91" t="s">
        <v>152</v>
      </c>
      <c r="AZ4512" s="23"/>
      <c r="BA4512" s="25">
        <v>0</v>
      </c>
      <c r="BB4512" t="s">
        <v>48</v>
      </c>
      <c r="BC4512" t="e">
        <v>#N/A</v>
      </c>
      <c r="BD4512" t="e">
        <f>IF(Z4512=BC4512,"OK")</f>
        <v>#N/A</v>
      </c>
      <c r="BE4512">
        <v>2.1000000000000001E-2</v>
      </c>
      <c r="BF4512">
        <v>2.0000000000000001E-4</v>
      </c>
      <c r="BG4512">
        <v>0</v>
      </c>
      <c r="BH4512">
        <v>0</v>
      </c>
      <c r="BI4512">
        <v>0</v>
      </c>
      <c r="BJ4512">
        <v>0</v>
      </c>
      <c r="BK4512">
        <v>0</v>
      </c>
      <c r="BN4512" s="183"/>
    </row>
    <row r="4513" spans="1:66" ht="25.5" x14ac:dyDescent="0.25">
      <c r="A4513" s="1"/>
      <c r="B4513" s="94">
        <v>4500</v>
      </c>
      <c r="C4513" s="43">
        <v>1051361</v>
      </c>
      <c r="D4513" s="25"/>
      <c r="E4513" s="27" t="s">
        <v>927</v>
      </c>
      <c r="F4513" s="151" t="s">
        <v>21</v>
      </c>
      <c r="G4513" s="25"/>
      <c r="H4513" s="46" t="str">
        <f>IFERROR(IFERROR(IF(SEARCH("Usystems",$E4513)&gt;0,"Usystems"),IF(SEARCH("RIIFO",$E4513)&gt;0,"RIIFO","Uponor")),"Uponor")</f>
        <v>Uponor</v>
      </c>
      <c r="I4513" s="25" t="str">
        <f>IFERROR(MID($D4513,1,7)+0,"")</f>
        <v/>
      </c>
      <c r="J4513" s="25" t="str">
        <f>IFERROR(MID($D4513,10,7)+0,"")</f>
        <v/>
      </c>
      <c r="K4513" s="25" t="str">
        <f>IFERROR(MID($D4513,19,7)+0,"")</f>
        <v/>
      </c>
      <c r="L4513" s="25" t="str">
        <f>IFERROR(MID($D4513,28,7)+0,"")</f>
        <v/>
      </c>
      <c r="M4513" s="25" t="str">
        <f>IF(IFERROR(MID($Q4513,1,7)+0,"")&lt;1130000,IF(INDEX(C:C,MATCH(LEFT(Q4513,7)+0,I:I,0))&lt;1130000,"",INDEX(C:C,MATCH(LEFT(Q4513,7)+0,I:I,0))),IFERROR(MID($Q4513,1,7)+0,""))</f>
        <v/>
      </c>
      <c r="N4513" s="25" t="str">
        <f>IF(IFERROR(MID($Q4513,10,7)+0,"")&lt;1130000,"",IFERROR(MID($Q4513,10,7)+0,""))</f>
        <v/>
      </c>
      <c r="O4513" s="25" t="str">
        <f>IF(IFERROR(MID($Q4513,19,7)+0,"")&lt;1130000,"",IFERROR(MID($Q4513,19,7)+0,""))</f>
        <v/>
      </c>
      <c r="P4513" s="25" t="str">
        <f>IF(M4513="","",IF(N4513="",M4513,M4513&amp;", "&amp;N4513))</f>
        <v/>
      </c>
      <c r="Q4513" s="25"/>
      <c r="R4513" s="25"/>
      <c r="S4513" s="35" t="s">
        <v>110</v>
      </c>
      <c r="T4513" s="25" t="s">
        <v>36</v>
      </c>
      <c r="U4513" s="185">
        <v>305.58</v>
      </c>
      <c r="V4513" s="188">
        <v>305.58</v>
      </c>
      <c r="W4513" s="189">
        <v>305.58</v>
      </c>
      <c r="X4513" s="31">
        <v>305.58</v>
      </c>
      <c r="Y4513" s="90">
        <f>IFERROR(ROUND(X4513/W4513-1,2),"")</f>
        <v>0</v>
      </c>
      <c r="Z4513" s="31">
        <f>IF(OR(S4513="VLD MLC components",S4513="VLD MLC pipes",S4513="VLD PEX components",S4513="VLD PEX pipes",S4513="VLD PHC components",S4513="VLD PHC pipes",S4513="Controls VLD"),"По запросу",X4513)</f>
        <v>305.58</v>
      </c>
      <c r="AA4513" s="63">
        <f>ROUND(X4513/1.2,3)</f>
        <v>254.65</v>
      </c>
      <c r="AB4513" s="23">
        <v>254.65</v>
      </c>
      <c r="AC4513" s="190">
        <f>IFERROR(ROUND(AA4513/AB4513-1,2),"")</f>
        <v>0</v>
      </c>
      <c r="AD4513" s="25">
        <v>0.04</v>
      </c>
      <c r="AE4513" s="25">
        <v>1.6000000000000001E-4</v>
      </c>
      <c r="AF4513" s="25">
        <v>0</v>
      </c>
      <c r="AG4513" s="25" t="s">
        <v>22</v>
      </c>
      <c r="AH4513" s="25">
        <v>0</v>
      </c>
      <c r="AI4513" s="25">
        <v>0</v>
      </c>
      <c r="AJ4513" s="25" t="s">
        <v>20</v>
      </c>
      <c r="AK4513" s="42" t="s">
        <v>19</v>
      </c>
      <c r="AL4513" s="25" t="s">
        <v>20</v>
      </c>
      <c r="AM4513" s="25">
        <v>100</v>
      </c>
      <c r="AN4513" s="25"/>
      <c r="AO4513" s="25"/>
      <c r="AP4513" s="25"/>
      <c r="AQ4513" s="25"/>
      <c r="AR4513" s="94"/>
      <c r="AS4513" s="157" t="s">
        <v>22</v>
      </c>
      <c r="AT4513" s="93">
        <v>42551</v>
      </c>
      <c r="AU4513" s="92" t="s">
        <v>22</v>
      </c>
      <c r="AV4513" s="91" t="s">
        <v>152</v>
      </c>
      <c r="AW4513" s="92" t="s">
        <v>48</v>
      </c>
      <c r="AX4513" s="92" t="s">
        <v>48</v>
      </c>
      <c r="AY4513" s="91" t="s">
        <v>152</v>
      </c>
      <c r="AZ4513" s="23"/>
      <c r="BA4513" s="25" t="s">
        <v>914</v>
      </c>
      <c r="BB4513" t="s">
        <v>25</v>
      </c>
      <c r="BC4513" t="e">
        <v>#N/A</v>
      </c>
      <c r="BD4513" t="e">
        <f>IF(Z4513=BC4513,"OK")</f>
        <v>#N/A</v>
      </c>
      <c r="BE4513">
        <v>0.04</v>
      </c>
      <c r="BF4513">
        <v>1.6000000000000001E-4</v>
      </c>
      <c r="BG4513">
        <v>0</v>
      </c>
      <c r="BH4513">
        <v>0</v>
      </c>
      <c r="BI4513">
        <v>0</v>
      </c>
      <c r="BJ4513">
        <v>0</v>
      </c>
      <c r="BK4513">
        <v>0</v>
      </c>
      <c r="BN4513" s="183"/>
    </row>
    <row r="4514" spans="1:66" ht="25.5" x14ac:dyDescent="0.25">
      <c r="A4514" s="1"/>
      <c r="B4514" s="94">
        <v>4501</v>
      </c>
      <c r="C4514" s="43">
        <v>1051364</v>
      </c>
      <c r="D4514" s="25"/>
      <c r="E4514" s="27" t="s">
        <v>926</v>
      </c>
      <c r="F4514" s="151" t="s">
        <v>21</v>
      </c>
      <c r="G4514" s="25"/>
      <c r="H4514" s="46" t="str">
        <f>IFERROR(IFERROR(IF(SEARCH("Usystems",$E4514)&gt;0,"Usystems"),IF(SEARCH("RIIFO",$E4514)&gt;0,"RIIFO","Uponor")),"Uponor")</f>
        <v>Uponor</v>
      </c>
      <c r="I4514" s="25" t="str">
        <f>IFERROR(MID($D4514,1,7)+0,"")</f>
        <v/>
      </c>
      <c r="J4514" s="25" t="str">
        <f>IFERROR(MID($D4514,10,7)+0,"")</f>
        <v/>
      </c>
      <c r="K4514" s="25" t="str">
        <f>IFERROR(MID($D4514,19,7)+0,"")</f>
        <v/>
      </c>
      <c r="L4514" s="25" t="str">
        <f>IFERROR(MID($D4514,28,7)+0,"")</f>
        <v/>
      </c>
      <c r="M4514" s="25" t="str">
        <f>IF(IFERROR(MID($Q4514,1,7)+0,"")&lt;1130000,IF(INDEX(C:C,MATCH(LEFT(Q4514,7)+0,I:I,0))&lt;1130000,"",INDEX(C:C,MATCH(LEFT(Q4514,7)+0,I:I,0))),IFERROR(MID($Q4514,1,7)+0,""))</f>
        <v/>
      </c>
      <c r="N4514" s="25" t="str">
        <f>IF(IFERROR(MID($Q4514,10,7)+0,"")&lt;1130000,"",IFERROR(MID($Q4514,10,7)+0,""))</f>
        <v/>
      </c>
      <c r="O4514" s="25" t="str">
        <f>IF(IFERROR(MID($Q4514,19,7)+0,"")&lt;1130000,"",IFERROR(MID($Q4514,19,7)+0,""))</f>
        <v/>
      </c>
      <c r="P4514" s="25" t="str">
        <f>IF(M4514="","",IF(N4514="",M4514,M4514&amp;", "&amp;N4514))</f>
        <v/>
      </c>
      <c r="Q4514" s="25"/>
      <c r="R4514" s="25"/>
      <c r="S4514" s="35" t="s">
        <v>110</v>
      </c>
      <c r="T4514" s="25" t="s">
        <v>36</v>
      </c>
      <c r="U4514" s="185">
        <v>281.94</v>
      </c>
      <c r="V4514" s="188">
        <v>281.94</v>
      </c>
      <c r="W4514" s="189">
        <v>281.94</v>
      </c>
      <c r="X4514" s="31">
        <v>281.94</v>
      </c>
      <c r="Y4514" s="90">
        <f>IFERROR(ROUND(X4514/W4514-1,2),"")</f>
        <v>0</v>
      </c>
      <c r="Z4514" s="31">
        <f>IF(OR(S4514="VLD MLC components",S4514="VLD MLC pipes",S4514="VLD PEX components",S4514="VLD PEX pipes",S4514="VLD PHC components",S4514="VLD PHC pipes",S4514="Controls VLD"),"По запросу",X4514)</f>
        <v>281.94</v>
      </c>
      <c r="AA4514" s="63">
        <f>ROUND(X4514/1.2,3)</f>
        <v>234.95</v>
      </c>
      <c r="AB4514" s="23">
        <v>234.95</v>
      </c>
      <c r="AC4514" s="190">
        <f>IFERROR(ROUND(AA4514/AB4514-1,2),"")</f>
        <v>0</v>
      </c>
      <c r="AD4514" s="25">
        <v>0.01</v>
      </c>
      <c r="AE4514" s="25">
        <v>9.0000000000000006E-5</v>
      </c>
      <c r="AF4514" s="25">
        <v>0</v>
      </c>
      <c r="AG4514" s="25" t="s">
        <v>22</v>
      </c>
      <c r="AH4514" s="25">
        <v>0</v>
      </c>
      <c r="AI4514" s="25">
        <v>0</v>
      </c>
      <c r="AJ4514" s="25" t="s">
        <v>20</v>
      </c>
      <c r="AK4514" s="42" t="s">
        <v>19</v>
      </c>
      <c r="AL4514" s="25" t="s">
        <v>20</v>
      </c>
      <c r="AM4514" s="25">
        <v>1</v>
      </c>
      <c r="AN4514" s="25"/>
      <c r="AO4514" s="25"/>
      <c r="AP4514" s="25"/>
      <c r="AQ4514" s="25"/>
      <c r="AR4514" s="94"/>
      <c r="AS4514" s="157" t="s">
        <v>22</v>
      </c>
      <c r="AT4514" s="93">
        <v>42551</v>
      </c>
      <c r="AU4514" s="92" t="s">
        <v>22</v>
      </c>
      <c r="AV4514" s="91" t="s">
        <v>48</v>
      </c>
      <c r="AW4514" s="92" t="s">
        <v>48</v>
      </c>
      <c r="AX4514" s="92" t="s">
        <v>48</v>
      </c>
      <c r="AY4514" s="91" t="s">
        <v>152</v>
      </c>
      <c r="AZ4514" s="23"/>
      <c r="BA4514" s="25">
        <v>0</v>
      </c>
      <c r="BB4514" t="s">
        <v>48</v>
      </c>
      <c r="BC4514" t="e">
        <v>#N/A</v>
      </c>
      <c r="BD4514" t="e">
        <f>IF(Z4514=BC4514,"OK")</f>
        <v>#N/A</v>
      </c>
      <c r="BE4514">
        <v>0.01</v>
      </c>
      <c r="BF4514">
        <v>9.0000000000000006E-5</v>
      </c>
      <c r="BG4514">
        <v>0</v>
      </c>
      <c r="BH4514">
        <v>0</v>
      </c>
      <c r="BI4514">
        <v>0</v>
      </c>
      <c r="BJ4514">
        <v>0</v>
      </c>
      <c r="BK4514">
        <v>0</v>
      </c>
      <c r="BN4514" s="183"/>
    </row>
    <row r="4515" spans="1:66" ht="25.5" x14ac:dyDescent="0.25">
      <c r="A4515" s="1"/>
      <c r="B4515" s="94">
        <v>4502</v>
      </c>
      <c r="C4515" s="43">
        <v>1051365</v>
      </c>
      <c r="D4515" s="25"/>
      <c r="E4515" s="27" t="s">
        <v>925</v>
      </c>
      <c r="F4515" s="151" t="s">
        <v>21</v>
      </c>
      <c r="G4515" s="41" t="s">
        <v>585</v>
      </c>
      <c r="H4515" s="46" t="str">
        <f>IFERROR(IFERROR(IF(SEARCH("Usystems",$E4515)&gt;0,"Usystems"),IF(SEARCH("RIIFO",$E4515)&gt;0,"RIIFO","Uponor")),"Uponor")</f>
        <v>Uponor</v>
      </c>
      <c r="I4515" s="25" t="str">
        <f>IFERROR(MID($D4515,1,7)+0,"")</f>
        <v/>
      </c>
      <c r="J4515" s="25" t="str">
        <f>IFERROR(MID($D4515,10,7)+0,"")</f>
        <v/>
      </c>
      <c r="K4515" s="25" t="str">
        <f>IFERROR(MID($D4515,19,7)+0,"")</f>
        <v/>
      </c>
      <c r="L4515" s="25" t="str">
        <f>IFERROR(MID($D4515,28,7)+0,"")</f>
        <v/>
      </c>
      <c r="M4515" s="25" t="str">
        <f>IF(IFERROR(MID($Q4515,1,7)+0,"")&lt;1130000,IF(INDEX(C:C,MATCH(LEFT(Q4515,7)+0,I:I,0))&lt;1130000,"",INDEX(C:C,MATCH(LEFT(Q4515,7)+0,I:I,0))),IFERROR(MID($Q4515,1,7)+0,""))</f>
        <v/>
      </c>
      <c r="N4515" s="25" t="str">
        <f>IF(IFERROR(MID($Q4515,10,7)+0,"")&lt;1130000,"",IFERROR(MID($Q4515,10,7)+0,""))</f>
        <v/>
      </c>
      <c r="O4515" s="25" t="str">
        <f>IF(IFERROR(MID($Q4515,19,7)+0,"")&lt;1130000,"",IFERROR(MID($Q4515,19,7)+0,""))</f>
        <v/>
      </c>
      <c r="P4515" s="25" t="str">
        <f>IF(M4515="","",IF(N4515="",M4515,M4515&amp;", "&amp;N4515))</f>
        <v/>
      </c>
      <c r="Q4515" s="25"/>
      <c r="R4515" s="25"/>
      <c r="S4515" s="35" t="s">
        <v>110</v>
      </c>
      <c r="T4515" s="25" t="s">
        <v>36</v>
      </c>
      <c r="U4515" s="185">
        <v>281.94</v>
      </c>
      <c r="V4515" s="188">
        <v>281.94</v>
      </c>
      <c r="W4515" s="189">
        <v>281.94</v>
      </c>
      <c r="X4515" s="31">
        <v>281.94</v>
      </c>
      <c r="Y4515" s="90">
        <f>IFERROR(ROUND(X4515/W4515-1,2),"")</f>
        <v>0</v>
      </c>
      <c r="Z4515" s="31">
        <f>IF(OR(S4515="VLD MLC components",S4515="VLD MLC pipes",S4515="VLD PEX components",S4515="VLD PEX pipes",S4515="VLD PHC components",S4515="VLD PHC pipes",S4515="Controls VLD"),"По запросу",X4515)</f>
        <v>281.94</v>
      </c>
      <c r="AA4515" s="63">
        <f>ROUND(X4515/1.2,3)</f>
        <v>234.95</v>
      </c>
      <c r="AB4515" s="23">
        <v>234.95</v>
      </c>
      <c r="AC4515" s="190">
        <f>IFERROR(ROUND(AA4515/AB4515-1,2),"")</f>
        <v>0</v>
      </c>
      <c r="AD4515" s="25">
        <v>0.01</v>
      </c>
      <c r="AE4515" s="25">
        <v>6.0000000000000002E-5</v>
      </c>
      <c r="AF4515" s="25">
        <v>80</v>
      </c>
      <c r="AG4515" s="25">
        <v>80</v>
      </c>
      <c r="AH4515" s="25">
        <v>80</v>
      </c>
      <c r="AI4515" s="25">
        <v>80</v>
      </c>
      <c r="AJ4515" s="25" t="s">
        <v>20</v>
      </c>
      <c r="AK4515" s="22" t="s">
        <v>20</v>
      </c>
      <c r="AL4515" s="25" t="s">
        <v>20</v>
      </c>
      <c r="AM4515" s="25">
        <v>1</v>
      </c>
      <c r="AN4515" s="25"/>
      <c r="AO4515" s="25"/>
      <c r="AP4515" s="25"/>
      <c r="AQ4515" s="25"/>
      <c r="AR4515" s="94"/>
      <c r="AS4515" s="157">
        <v>80</v>
      </c>
      <c r="AT4515" s="93">
        <v>42551</v>
      </c>
      <c r="AU4515" s="92" t="s">
        <v>22</v>
      </c>
      <c r="AV4515" s="91" t="s">
        <v>152</v>
      </c>
      <c r="AW4515" s="92" t="s">
        <v>152</v>
      </c>
      <c r="AX4515" s="92" t="s">
        <v>48</v>
      </c>
      <c r="AY4515" s="91" t="s">
        <v>152</v>
      </c>
      <c r="AZ4515" s="23"/>
      <c r="BA4515" s="25" t="s">
        <v>924</v>
      </c>
      <c r="BB4515" t="s">
        <v>25</v>
      </c>
      <c r="BC4515">
        <v>281.94</v>
      </c>
      <c r="BD4515" t="str">
        <f>IF(Z4515=BC4515,"OK")</f>
        <v>OK</v>
      </c>
      <c r="BE4515">
        <v>0.01</v>
      </c>
      <c r="BF4515">
        <v>6.0000000000000002E-5</v>
      </c>
      <c r="BG4515">
        <v>0</v>
      </c>
      <c r="BH4515">
        <v>0</v>
      </c>
      <c r="BI4515">
        <v>0</v>
      </c>
      <c r="BJ4515">
        <v>0</v>
      </c>
      <c r="BK4515">
        <v>0</v>
      </c>
      <c r="BN4515" s="183"/>
    </row>
    <row r="4516" spans="1:66" ht="25.5" x14ac:dyDescent="0.25">
      <c r="A4516" s="1"/>
      <c r="B4516" s="94">
        <v>4503</v>
      </c>
      <c r="C4516" s="43">
        <v>1051366</v>
      </c>
      <c r="D4516" s="25"/>
      <c r="E4516" s="27" t="s">
        <v>923</v>
      </c>
      <c r="F4516" s="151" t="s">
        <v>21</v>
      </c>
      <c r="G4516" s="25"/>
      <c r="H4516" s="46" t="str">
        <f>IFERROR(IFERROR(IF(SEARCH("Usystems",$E4516)&gt;0,"Usystems"),IF(SEARCH("RIIFO",$E4516)&gt;0,"RIIFO","Uponor")),"Uponor")</f>
        <v>Uponor</v>
      </c>
      <c r="I4516" s="25" t="str">
        <f>IFERROR(MID($D4516,1,7)+0,"")</f>
        <v/>
      </c>
      <c r="J4516" s="25" t="str">
        <f>IFERROR(MID($D4516,10,7)+0,"")</f>
        <v/>
      </c>
      <c r="K4516" s="25" t="str">
        <f>IFERROR(MID($D4516,19,7)+0,"")</f>
        <v/>
      </c>
      <c r="L4516" s="25" t="str">
        <f>IFERROR(MID($D4516,28,7)+0,"")</f>
        <v/>
      </c>
      <c r="M4516" s="25" t="str">
        <f>IF(IFERROR(MID($Q4516,1,7)+0,"")&lt;1130000,IF(INDEX(C:C,MATCH(LEFT(Q4516,7)+0,I:I,0))&lt;1130000,"",INDEX(C:C,MATCH(LEFT(Q4516,7)+0,I:I,0))),IFERROR(MID($Q4516,1,7)+0,""))</f>
        <v/>
      </c>
      <c r="N4516" s="25" t="str">
        <f>IF(IFERROR(MID($Q4516,10,7)+0,"")&lt;1130000,"",IFERROR(MID($Q4516,10,7)+0,""))</f>
        <v/>
      </c>
      <c r="O4516" s="25" t="str">
        <f>IF(IFERROR(MID($Q4516,19,7)+0,"")&lt;1130000,"",IFERROR(MID($Q4516,19,7)+0,""))</f>
        <v/>
      </c>
      <c r="P4516" s="25" t="str">
        <f>IF(M4516="","",IF(N4516="",M4516,M4516&amp;", "&amp;N4516))</f>
        <v/>
      </c>
      <c r="Q4516" s="25"/>
      <c r="R4516" s="25"/>
      <c r="S4516" s="35" t="s">
        <v>110</v>
      </c>
      <c r="T4516" s="25" t="s">
        <v>36</v>
      </c>
      <c r="U4516" s="185">
        <v>519</v>
      </c>
      <c r="V4516" s="188">
        <v>519</v>
      </c>
      <c r="W4516" s="189">
        <v>519</v>
      </c>
      <c r="X4516" s="31">
        <v>519</v>
      </c>
      <c r="Y4516" s="90">
        <f>IFERROR(ROUND(X4516/W4516-1,2),"")</f>
        <v>0</v>
      </c>
      <c r="Z4516" s="31">
        <f>IF(OR(S4516="VLD MLC components",S4516="VLD MLC pipes",S4516="VLD PEX components",S4516="VLD PEX pipes",S4516="VLD PHC components",S4516="VLD PHC pipes",S4516="Controls VLD"),"По запросу",X4516)</f>
        <v>519</v>
      </c>
      <c r="AA4516" s="63">
        <f>ROUND(X4516/1.2,3)</f>
        <v>432.5</v>
      </c>
      <c r="AB4516" s="23">
        <v>432.5</v>
      </c>
      <c r="AC4516" s="190">
        <f>IFERROR(ROUND(AA4516/AB4516-1,2),"")</f>
        <v>0</v>
      </c>
      <c r="AD4516" s="25">
        <v>1.4999999999999999E-2</v>
      </c>
      <c r="AE4516" s="25">
        <v>2.0000000000000002E-5</v>
      </c>
      <c r="AF4516" s="25">
        <v>0</v>
      </c>
      <c r="AG4516" s="25" t="s">
        <v>22</v>
      </c>
      <c r="AH4516" s="25">
        <v>0</v>
      </c>
      <c r="AI4516" s="25">
        <v>0</v>
      </c>
      <c r="AJ4516" s="25" t="s">
        <v>20</v>
      </c>
      <c r="AK4516" s="42" t="s">
        <v>19</v>
      </c>
      <c r="AL4516" s="25" t="s">
        <v>20</v>
      </c>
      <c r="AM4516" s="25">
        <v>200</v>
      </c>
      <c r="AN4516" s="25"/>
      <c r="AO4516" s="25"/>
      <c r="AP4516" s="25"/>
      <c r="AQ4516" s="25"/>
      <c r="AR4516" s="94"/>
      <c r="AS4516" s="157" t="s">
        <v>22</v>
      </c>
      <c r="AT4516" s="93">
        <v>42551</v>
      </c>
      <c r="AU4516" s="92" t="s">
        <v>22</v>
      </c>
      <c r="AV4516" s="91" t="s">
        <v>48</v>
      </c>
      <c r="AW4516" s="92" t="s">
        <v>48</v>
      </c>
      <c r="AX4516" s="92" t="s">
        <v>48</v>
      </c>
      <c r="AY4516" s="91" t="s">
        <v>152</v>
      </c>
      <c r="AZ4516" s="23"/>
      <c r="BA4516" s="25">
        <v>0</v>
      </c>
      <c r="BB4516" t="s">
        <v>48</v>
      </c>
      <c r="BC4516" t="e">
        <v>#N/A</v>
      </c>
      <c r="BD4516" t="e">
        <f>IF(Z4516=BC4516,"OK")</f>
        <v>#N/A</v>
      </c>
      <c r="BE4516">
        <v>1.4999999999999999E-2</v>
      </c>
      <c r="BF4516">
        <v>2.0000000000000002E-5</v>
      </c>
      <c r="BG4516">
        <v>0</v>
      </c>
      <c r="BH4516">
        <v>0</v>
      </c>
      <c r="BI4516">
        <v>0</v>
      </c>
      <c r="BJ4516">
        <v>0</v>
      </c>
      <c r="BK4516">
        <v>0</v>
      </c>
      <c r="BN4516" s="183"/>
    </row>
    <row r="4517" spans="1:66" ht="25.5" x14ac:dyDescent="0.25">
      <c r="A4517" s="1"/>
      <c r="B4517" s="94">
        <v>4504</v>
      </c>
      <c r="C4517" s="43">
        <v>1051367</v>
      </c>
      <c r="D4517" s="25"/>
      <c r="E4517" s="27" t="s">
        <v>922</v>
      </c>
      <c r="F4517" s="151" t="s">
        <v>21</v>
      </c>
      <c r="G4517" s="25"/>
      <c r="H4517" s="46" t="str">
        <f>IFERROR(IFERROR(IF(SEARCH("Usystems",$E4517)&gt;0,"Usystems"),IF(SEARCH("RIIFO",$E4517)&gt;0,"RIIFO","Uponor")),"Uponor")</f>
        <v>Uponor</v>
      </c>
      <c r="I4517" s="25" t="str">
        <f>IFERROR(MID($D4517,1,7)+0,"")</f>
        <v/>
      </c>
      <c r="J4517" s="25" t="str">
        <f>IFERROR(MID($D4517,10,7)+0,"")</f>
        <v/>
      </c>
      <c r="K4517" s="25" t="str">
        <f>IFERROR(MID($D4517,19,7)+0,"")</f>
        <v/>
      </c>
      <c r="L4517" s="25" t="str">
        <f>IFERROR(MID($D4517,28,7)+0,"")</f>
        <v/>
      </c>
      <c r="M4517" s="25" t="str">
        <f>IF(IFERROR(MID($Q4517,1,7)+0,"")&lt;1130000,IF(INDEX(C:C,MATCH(LEFT(Q4517,7)+0,I:I,0))&lt;1130000,"",INDEX(C:C,MATCH(LEFT(Q4517,7)+0,I:I,0))),IFERROR(MID($Q4517,1,7)+0,""))</f>
        <v/>
      </c>
      <c r="N4517" s="25" t="str">
        <f>IF(IFERROR(MID($Q4517,10,7)+0,"")&lt;1130000,"",IFERROR(MID($Q4517,10,7)+0,""))</f>
        <v/>
      </c>
      <c r="O4517" s="25" t="str">
        <f>IF(IFERROR(MID($Q4517,19,7)+0,"")&lt;1130000,"",IFERROR(MID($Q4517,19,7)+0,""))</f>
        <v/>
      </c>
      <c r="P4517" s="25" t="str">
        <f>IF(M4517="","",IF(N4517="",M4517,M4517&amp;", "&amp;N4517))</f>
        <v/>
      </c>
      <c r="Q4517" s="25"/>
      <c r="R4517" s="25"/>
      <c r="S4517" s="35" t="s">
        <v>110</v>
      </c>
      <c r="T4517" s="25" t="s">
        <v>36</v>
      </c>
      <c r="U4517" s="185">
        <v>519</v>
      </c>
      <c r="V4517" s="188">
        <v>519</v>
      </c>
      <c r="W4517" s="189">
        <v>519</v>
      </c>
      <c r="X4517" s="31">
        <v>519</v>
      </c>
      <c r="Y4517" s="90">
        <f>IFERROR(ROUND(X4517/W4517-1,2),"")</f>
        <v>0</v>
      </c>
      <c r="Z4517" s="31">
        <f>IF(OR(S4517="VLD MLC components",S4517="VLD MLC pipes",S4517="VLD PEX components",S4517="VLD PEX pipes",S4517="VLD PHC components",S4517="VLD PHC pipes",S4517="Controls VLD"),"По запросу",X4517)</f>
        <v>519</v>
      </c>
      <c r="AA4517" s="63">
        <f>ROUND(X4517/1.2,3)</f>
        <v>432.5</v>
      </c>
      <c r="AB4517" s="23">
        <v>432.5</v>
      </c>
      <c r="AC4517" s="190">
        <f>IFERROR(ROUND(AA4517/AB4517-1,2),"")</f>
        <v>0</v>
      </c>
      <c r="AD4517" s="25">
        <v>1.4999999999999999E-2</v>
      </c>
      <c r="AE4517" s="25">
        <v>1.0000000000000001E-5</v>
      </c>
      <c r="AF4517" s="25">
        <v>0</v>
      </c>
      <c r="AG4517" s="25" t="s">
        <v>22</v>
      </c>
      <c r="AH4517" s="25">
        <v>0</v>
      </c>
      <c r="AI4517" s="25">
        <v>0</v>
      </c>
      <c r="AJ4517" s="25" t="s">
        <v>20</v>
      </c>
      <c r="AK4517" s="42" t="s">
        <v>19</v>
      </c>
      <c r="AL4517" s="25" t="s">
        <v>20</v>
      </c>
      <c r="AM4517" s="25">
        <v>200</v>
      </c>
      <c r="AN4517" s="25"/>
      <c r="AO4517" s="25"/>
      <c r="AP4517" s="25"/>
      <c r="AQ4517" s="25"/>
      <c r="AR4517" s="94"/>
      <c r="AS4517" s="157" t="s">
        <v>22</v>
      </c>
      <c r="AT4517" s="93">
        <v>42551</v>
      </c>
      <c r="AU4517" s="92" t="s">
        <v>22</v>
      </c>
      <c r="AV4517" s="91" t="s">
        <v>48</v>
      </c>
      <c r="AW4517" s="92" t="s">
        <v>48</v>
      </c>
      <c r="AX4517" s="92" t="s">
        <v>48</v>
      </c>
      <c r="AY4517" s="91" t="s">
        <v>152</v>
      </c>
      <c r="AZ4517" s="23"/>
      <c r="BA4517" s="25">
        <v>0</v>
      </c>
      <c r="BB4517" t="s">
        <v>48</v>
      </c>
      <c r="BC4517" t="e">
        <v>#N/A</v>
      </c>
      <c r="BD4517" t="e">
        <f>IF(Z4517=BC4517,"OK")</f>
        <v>#N/A</v>
      </c>
      <c r="BE4517">
        <v>1.4999999999999999E-2</v>
      </c>
      <c r="BF4517">
        <v>1.0000000000000001E-5</v>
      </c>
      <c r="BG4517">
        <v>0</v>
      </c>
      <c r="BH4517">
        <v>0</v>
      </c>
      <c r="BI4517">
        <v>0</v>
      </c>
      <c r="BJ4517">
        <v>0</v>
      </c>
      <c r="BK4517">
        <v>0</v>
      </c>
      <c r="BN4517" s="183"/>
    </row>
    <row r="4518" spans="1:66" ht="25.5" x14ac:dyDescent="0.25">
      <c r="A4518" s="1"/>
      <c r="B4518" s="94">
        <v>4505</v>
      </c>
      <c r="C4518" s="43">
        <v>1051369</v>
      </c>
      <c r="D4518" s="25"/>
      <c r="E4518" s="27" t="s">
        <v>921</v>
      </c>
      <c r="F4518" s="151" t="s">
        <v>21</v>
      </c>
      <c r="G4518" s="41" t="s">
        <v>585</v>
      </c>
      <c r="H4518" s="46" t="str">
        <f>IFERROR(IFERROR(IF(SEARCH("Usystems",$E4518)&gt;0,"Usystems"),IF(SEARCH("RIIFO",$E4518)&gt;0,"RIIFO","Uponor")),"Uponor")</f>
        <v>Uponor</v>
      </c>
      <c r="I4518" s="25" t="str">
        <f>IFERROR(MID($D4518,1,7)+0,"")</f>
        <v/>
      </c>
      <c r="J4518" s="25" t="str">
        <f>IFERROR(MID($D4518,10,7)+0,"")</f>
        <v/>
      </c>
      <c r="K4518" s="25" t="str">
        <f>IFERROR(MID($D4518,19,7)+0,"")</f>
        <v/>
      </c>
      <c r="L4518" s="25" t="str">
        <f>IFERROR(MID($D4518,28,7)+0,"")</f>
        <v/>
      </c>
      <c r="M4518" s="25" t="str">
        <f>IF(IFERROR(MID($Q4518,1,7)+0,"")&lt;1130000,IF(INDEX(C:C,MATCH(LEFT(Q4518,7)+0,I:I,0))&lt;1130000,"",INDEX(C:C,MATCH(LEFT(Q4518,7)+0,I:I,0))),IFERROR(MID($Q4518,1,7)+0,""))</f>
        <v/>
      </c>
      <c r="N4518" s="25" t="str">
        <f>IF(IFERROR(MID($Q4518,10,7)+0,"")&lt;1130000,"",IFERROR(MID($Q4518,10,7)+0,""))</f>
        <v/>
      </c>
      <c r="O4518" s="25" t="str">
        <f>IF(IFERROR(MID($Q4518,19,7)+0,"")&lt;1130000,"",IFERROR(MID($Q4518,19,7)+0,""))</f>
        <v/>
      </c>
      <c r="P4518" s="25" t="str">
        <f>IF(M4518="","",IF(N4518="",M4518,M4518&amp;", "&amp;N4518))</f>
        <v/>
      </c>
      <c r="Q4518" s="25"/>
      <c r="R4518" s="25"/>
      <c r="S4518" s="35" t="s">
        <v>110</v>
      </c>
      <c r="T4518" s="25" t="s">
        <v>36</v>
      </c>
      <c r="U4518" s="185">
        <v>535</v>
      </c>
      <c r="V4518" s="188">
        <v>535</v>
      </c>
      <c r="W4518" s="189">
        <v>535</v>
      </c>
      <c r="X4518" s="31">
        <v>535</v>
      </c>
      <c r="Y4518" s="90">
        <f>IFERROR(ROUND(X4518/W4518-1,2),"")</f>
        <v>0</v>
      </c>
      <c r="Z4518" s="31">
        <f>IF(OR(S4518="VLD MLC components",S4518="VLD MLC pipes",S4518="VLD PEX components",S4518="VLD PEX pipes",S4518="VLD PHC components",S4518="VLD PHC pipes",S4518="Controls VLD"),"По запросу",X4518)</f>
        <v>535</v>
      </c>
      <c r="AA4518" s="63">
        <f>ROUND(X4518/1.2,3)</f>
        <v>445.83300000000003</v>
      </c>
      <c r="AB4518" s="23">
        <v>445.83300000000003</v>
      </c>
      <c r="AC4518" s="190">
        <f>IFERROR(ROUND(AA4518/AB4518-1,2),"")</f>
        <v>0</v>
      </c>
      <c r="AD4518" s="25">
        <v>0.02</v>
      </c>
      <c r="AE4518" s="25">
        <v>1.2999999999999999E-4</v>
      </c>
      <c r="AF4518" s="25">
        <v>187</v>
      </c>
      <c r="AG4518" s="25">
        <v>187</v>
      </c>
      <c r="AH4518" s="25">
        <v>187</v>
      </c>
      <c r="AI4518" s="25">
        <v>187</v>
      </c>
      <c r="AJ4518" s="25" t="s">
        <v>20</v>
      </c>
      <c r="AK4518" s="22" t="s">
        <v>20</v>
      </c>
      <c r="AL4518" s="25" t="s">
        <v>20</v>
      </c>
      <c r="AM4518" s="25">
        <v>100</v>
      </c>
      <c r="AN4518" s="25"/>
      <c r="AO4518" s="25"/>
      <c r="AP4518" s="25"/>
      <c r="AQ4518" s="25"/>
      <c r="AR4518" s="94"/>
      <c r="AS4518" s="157">
        <v>187</v>
      </c>
      <c r="AT4518" s="93">
        <v>42551</v>
      </c>
      <c r="AU4518" s="92" t="s">
        <v>22</v>
      </c>
      <c r="AV4518" s="91" t="s">
        <v>152</v>
      </c>
      <c r="AW4518" s="92" t="s">
        <v>152</v>
      </c>
      <c r="AX4518" s="92" t="s">
        <v>48</v>
      </c>
      <c r="AY4518" s="91" t="s">
        <v>152</v>
      </c>
      <c r="AZ4518" s="23"/>
      <c r="BA4518" s="25" t="s">
        <v>837</v>
      </c>
      <c r="BB4518" t="s">
        <v>25</v>
      </c>
      <c r="BC4518">
        <v>535</v>
      </c>
      <c r="BD4518" t="str">
        <f>IF(Z4518=BC4518,"OK")</f>
        <v>OK</v>
      </c>
      <c r="BE4518">
        <v>0.02</v>
      </c>
      <c r="BF4518">
        <v>1.2999999999999999E-4</v>
      </c>
      <c r="BG4518">
        <v>0</v>
      </c>
      <c r="BH4518">
        <v>0</v>
      </c>
      <c r="BI4518">
        <v>0</v>
      </c>
      <c r="BJ4518">
        <v>0</v>
      </c>
      <c r="BK4518">
        <v>0</v>
      </c>
      <c r="BN4518" s="183"/>
    </row>
    <row r="4519" spans="1:66" ht="25.5" x14ac:dyDescent="0.25">
      <c r="A4519" s="1"/>
      <c r="B4519" s="94">
        <v>4506</v>
      </c>
      <c r="C4519" s="43">
        <v>1051368</v>
      </c>
      <c r="D4519" s="25"/>
      <c r="E4519" s="27" t="s">
        <v>920</v>
      </c>
      <c r="F4519" s="151" t="s">
        <v>21</v>
      </c>
      <c r="G4519" s="25"/>
      <c r="H4519" s="46" t="str">
        <f>IFERROR(IFERROR(IF(SEARCH("Usystems",$E4519)&gt;0,"Usystems"),IF(SEARCH("RIIFO",$E4519)&gt;0,"RIIFO","Uponor")),"Uponor")</f>
        <v>Uponor</v>
      </c>
      <c r="I4519" s="25" t="str">
        <f>IFERROR(MID($D4519,1,7)+0,"")</f>
        <v/>
      </c>
      <c r="J4519" s="25" t="str">
        <f>IFERROR(MID($D4519,10,7)+0,"")</f>
        <v/>
      </c>
      <c r="K4519" s="25" t="str">
        <f>IFERROR(MID($D4519,19,7)+0,"")</f>
        <v/>
      </c>
      <c r="L4519" s="25" t="str">
        <f>IFERROR(MID($D4519,28,7)+0,"")</f>
        <v/>
      </c>
      <c r="M4519" s="25" t="str">
        <f>IF(IFERROR(MID($Q4519,1,7)+0,"")&lt;1130000,IF(INDEX(C:C,MATCH(LEFT(Q4519,7)+0,I:I,0))&lt;1130000,"",INDEX(C:C,MATCH(LEFT(Q4519,7)+0,I:I,0))),IFERROR(MID($Q4519,1,7)+0,""))</f>
        <v/>
      </c>
      <c r="N4519" s="25" t="str">
        <f>IF(IFERROR(MID($Q4519,10,7)+0,"")&lt;1130000,"",IFERROR(MID($Q4519,10,7)+0,""))</f>
        <v/>
      </c>
      <c r="O4519" s="25" t="str">
        <f>IF(IFERROR(MID($Q4519,19,7)+0,"")&lt;1130000,"",IFERROR(MID($Q4519,19,7)+0,""))</f>
        <v/>
      </c>
      <c r="P4519" s="25" t="str">
        <f>IF(M4519="","",IF(N4519="",M4519,M4519&amp;", "&amp;N4519))</f>
        <v/>
      </c>
      <c r="Q4519" s="25"/>
      <c r="R4519" s="25"/>
      <c r="S4519" s="35" t="s">
        <v>110</v>
      </c>
      <c r="T4519" s="25" t="s">
        <v>36</v>
      </c>
      <c r="U4519" s="185">
        <v>535</v>
      </c>
      <c r="V4519" s="188">
        <v>535</v>
      </c>
      <c r="W4519" s="189">
        <v>535</v>
      </c>
      <c r="X4519" s="31">
        <v>535</v>
      </c>
      <c r="Y4519" s="90">
        <f>IFERROR(ROUND(X4519/W4519-1,2),"")</f>
        <v>0</v>
      </c>
      <c r="Z4519" s="31">
        <f>IF(OR(S4519="VLD MLC components",S4519="VLD MLC pipes",S4519="VLD PEX components",S4519="VLD PEX pipes",S4519="VLD PHC components",S4519="VLD PHC pipes",S4519="Controls VLD"),"По запросу",X4519)</f>
        <v>535</v>
      </c>
      <c r="AA4519" s="63">
        <f>ROUND(X4519/1.2,3)</f>
        <v>445.83300000000003</v>
      </c>
      <c r="AB4519" s="23">
        <v>445.83300000000003</v>
      </c>
      <c r="AC4519" s="190">
        <f>IFERROR(ROUND(AA4519/AB4519-1,2),"")</f>
        <v>0</v>
      </c>
      <c r="AD4519" s="25">
        <v>0.02</v>
      </c>
      <c r="AE4519" s="25">
        <v>1.2999999999999999E-4</v>
      </c>
      <c r="AF4519" s="25">
        <v>0</v>
      </c>
      <c r="AG4519" s="25" t="s">
        <v>22</v>
      </c>
      <c r="AH4519" s="25">
        <v>0</v>
      </c>
      <c r="AI4519" s="25">
        <v>0</v>
      </c>
      <c r="AJ4519" s="25" t="s">
        <v>20</v>
      </c>
      <c r="AK4519" s="42" t="s">
        <v>19</v>
      </c>
      <c r="AL4519" s="25" t="s">
        <v>20</v>
      </c>
      <c r="AM4519" s="25">
        <v>100</v>
      </c>
      <c r="AN4519" s="25"/>
      <c r="AO4519" s="25"/>
      <c r="AP4519" s="25"/>
      <c r="AQ4519" s="25"/>
      <c r="AR4519" s="94"/>
      <c r="AS4519" s="157" t="s">
        <v>22</v>
      </c>
      <c r="AT4519" s="93">
        <v>42551</v>
      </c>
      <c r="AU4519" s="92" t="s">
        <v>22</v>
      </c>
      <c r="AV4519" s="91" t="s">
        <v>152</v>
      </c>
      <c r="AW4519" s="92" t="s">
        <v>48</v>
      </c>
      <c r="AX4519" s="92" t="s">
        <v>48</v>
      </c>
      <c r="AY4519" s="91" t="s">
        <v>152</v>
      </c>
      <c r="AZ4519" s="23"/>
      <c r="BA4519" s="25" t="s">
        <v>837</v>
      </c>
      <c r="BB4519" t="s">
        <v>25</v>
      </c>
      <c r="BC4519" t="e">
        <v>#N/A</v>
      </c>
      <c r="BD4519" t="e">
        <f>IF(Z4519=BC4519,"OK")</f>
        <v>#N/A</v>
      </c>
      <c r="BE4519">
        <v>0.02</v>
      </c>
      <c r="BF4519">
        <v>1.2999999999999999E-4</v>
      </c>
      <c r="BG4519">
        <v>0</v>
      </c>
      <c r="BH4519">
        <v>0</v>
      </c>
      <c r="BI4519">
        <v>0</v>
      </c>
      <c r="BJ4519">
        <v>0</v>
      </c>
      <c r="BK4519">
        <v>0</v>
      </c>
      <c r="BN4519" s="183"/>
    </row>
    <row r="4520" spans="1:66" ht="25.5" x14ac:dyDescent="0.25">
      <c r="A4520" s="1"/>
      <c r="B4520" s="94">
        <v>4507</v>
      </c>
      <c r="C4520" s="43">
        <v>1051370</v>
      </c>
      <c r="D4520" s="25"/>
      <c r="E4520" s="27" t="s">
        <v>919</v>
      </c>
      <c r="F4520" s="151" t="s">
        <v>21</v>
      </c>
      <c r="G4520" s="41" t="s">
        <v>585</v>
      </c>
      <c r="H4520" s="46" t="str">
        <f>IFERROR(IFERROR(IF(SEARCH("Usystems",$E4520)&gt;0,"Usystems"),IF(SEARCH("RIIFO",$E4520)&gt;0,"RIIFO","Uponor")),"Uponor")</f>
        <v>Uponor</v>
      </c>
      <c r="I4520" s="25" t="str">
        <f>IFERROR(MID($D4520,1,7)+0,"")</f>
        <v/>
      </c>
      <c r="J4520" s="25" t="str">
        <f>IFERROR(MID($D4520,10,7)+0,"")</f>
        <v/>
      </c>
      <c r="K4520" s="25" t="str">
        <f>IFERROR(MID($D4520,19,7)+0,"")</f>
        <v/>
      </c>
      <c r="L4520" s="25" t="str">
        <f>IFERROR(MID($D4520,28,7)+0,"")</f>
        <v/>
      </c>
      <c r="M4520" s="25" t="str">
        <f>IF(IFERROR(MID($Q4520,1,7)+0,"")&lt;1130000,IF(INDEX(C:C,MATCH(LEFT(Q4520,7)+0,I:I,0))&lt;1130000,"",INDEX(C:C,MATCH(LEFT(Q4520,7)+0,I:I,0))),IFERROR(MID($Q4520,1,7)+0,""))</f>
        <v/>
      </c>
      <c r="N4520" s="25" t="str">
        <f>IF(IFERROR(MID($Q4520,10,7)+0,"")&lt;1130000,"",IFERROR(MID($Q4520,10,7)+0,""))</f>
        <v/>
      </c>
      <c r="O4520" s="25" t="str">
        <f>IF(IFERROR(MID($Q4520,19,7)+0,"")&lt;1130000,"",IFERROR(MID($Q4520,19,7)+0,""))</f>
        <v/>
      </c>
      <c r="P4520" s="25" t="str">
        <f>IF(M4520="","",IF(N4520="",M4520,M4520&amp;", "&amp;N4520))</f>
        <v/>
      </c>
      <c r="Q4520" s="25"/>
      <c r="R4520" s="25"/>
      <c r="S4520" s="35" t="s">
        <v>110</v>
      </c>
      <c r="T4520" s="25" t="s">
        <v>36</v>
      </c>
      <c r="U4520" s="185">
        <v>547</v>
      </c>
      <c r="V4520" s="188">
        <v>547</v>
      </c>
      <c r="W4520" s="189">
        <v>547</v>
      </c>
      <c r="X4520" s="31">
        <v>547</v>
      </c>
      <c r="Y4520" s="90">
        <f>IFERROR(ROUND(X4520/W4520-1,2),"")</f>
        <v>0</v>
      </c>
      <c r="Z4520" s="31">
        <f>IF(OR(S4520="VLD MLC components",S4520="VLD MLC pipes",S4520="VLD PEX components",S4520="VLD PEX pipes",S4520="VLD PHC components",S4520="VLD PHC pipes",S4520="Controls VLD"),"По запросу",X4520)</f>
        <v>547</v>
      </c>
      <c r="AA4520" s="63">
        <f>ROUND(X4520/1.2,3)</f>
        <v>455.83300000000003</v>
      </c>
      <c r="AB4520" s="23">
        <v>455.83300000000003</v>
      </c>
      <c r="AC4520" s="190">
        <f>IFERROR(ROUND(AA4520/AB4520-1,2),"")</f>
        <v>0</v>
      </c>
      <c r="AD4520" s="25">
        <v>0.03</v>
      </c>
      <c r="AE4520" s="25">
        <v>5.4000000000000001E-4</v>
      </c>
      <c r="AF4520" s="25">
        <v>300</v>
      </c>
      <c r="AG4520" s="25">
        <v>300</v>
      </c>
      <c r="AH4520" s="25">
        <v>300</v>
      </c>
      <c r="AI4520" s="25">
        <v>300</v>
      </c>
      <c r="AJ4520" s="25" t="s">
        <v>20</v>
      </c>
      <c r="AK4520" s="22" t="s">
        <v>20</v>
      </c>
      <c r="AL4520" s="25" t="s">
        <v>20</v>
      </c>
      <c r="AM4520" s="25">
        <v>100</v>
      </c>
      <c r="AN4520" s="25"/>
      <c r="AO4520" s="25"/>
      <c r="AP4520" s="25"/>
      <c r="AQ4520" s="25"/>
      <c r="AR4520" s="94"/>
      <c r="AS4520" s="157">
        <v>200</v>
      </c>
      <c r="AT4520" s="93">
        <v>42551</v>
      </c>
      <c r="AU4520" s="92" t="s">
        <v>22</v>
      </c>
      <c r="AV4520" s="91" t="s">
        <v>152</v>
      </c>
      <c r="AW4520" s="92" t="s">
        <v>152</v>
      </c>
      <c r="AX4520" s="92" t="s">
        <v>48</v>
      </c>
      <c r="AY4520" s="91" t="s">
        <v>152</v>
      </c>
      <c r="AZ4520" s="23"/>
      <c r="BA4520" s="25" t="s">
        <v>918</v>
      </c>
      <c r="BB4520" t="s">
        <v>25</v>
      </c>
      <c r="BC4520">
        <v>547</v>
      </c>
      <c r="BD4520" t="str">
        <f>IF(Z4520=BC4520,"OK")</f>
        <v>OK</v>
      </c>
      <c r="BE4520">
        <v>0.03</v>
      </c>
      <c r="BF4520">
        <v>5.4000000000000001E-4</v>
      </c>
      <c r="BG4520">
        <v>0</v>
      </c>
      <c r="BH4520">
        <v>0</v>
      </c>
      <c r="BI4520">
        <v>0</v>
      </c>
      <c r="BJ4520">
        <v>0</v>
      </c>
      <c r="BK4520">
        <v>0</v>
      </c>
      <c r="BN4520" s="183"/>
    </row>
    <row r="4521" spans="1:66" ht="25.5" x14ac:dyDescent="0.25">
      <c r="A4521" s="1"/>
      <c r="B4521" s="94">
        <v>4508</v>
      </c>
      <c r="C4521" s="43">
        <v>1051371</v>
      </c>
      <c r="D4521" s="25"/>
      <c r="E4521" s="27" t="s">
        <v>917</v>
      </c>
      <c r="F4521" s="151" t="s">
        <v>21</v>
      </c>
      <c r="G4521" s="41" t="s">
        <v>585</v>
      </c>
      <c r="H4521" s="46" t="str">
        <f>IFERROR(IFERROR(IF(SEARCH("Usystems",$E4521)&gt;0,"Usystems"),IF(SEARCH("RIIFO",$E4521)&gt;0,"RIIFO","Uponor")),"Uponor")</f>
        <v>Uponor</v>
      </c>
      <c r="I4521" s="25" t="str">
        <f>IFERROR(MID($D4521,1,7)+0,"")</f>
        <v/>
      </c>
      <c r="J4521" s="25" t="str">
        <f>IFERROR(MID($D4521,10,7)+0,"")</f>
        <v/>
      </c>
      <c r="K4521" s="25" t="str">
        <f>IFERROR(MID($D4521,19,7)+0,"")</f>
        <v/>
      </c>
      <c r="L4521" s="25" t="str">
        <f>IFERROR(MID($D4521,28,7)+0,"")</f>
        <v/>
      </c>
      <c r="M4521" s="25" t="str">
        <f>IF(IFERROR(MID($Q4521,1,7)+0,"")&lt;1130000,IF(INDEX(C:C,MATCH(LEFT(Q4521,7)+0,I:I,0))&lt;1130000,"",INDEX(C:C,MATCH(LEFT(Q4521,7)+0,I:I,0))),IFERROR(MID($Q4521,1,7)+0,""))</f>
        <v/>
      </c>
      <c r="N4521" s="25" t="str">
        <f>IF(IFERROR(MID($Q4521,10,7)+0,"")&lt;1130000,"",IFERROR(MID($Q4521,10,7)+0,""))</f>
        <v/>
      </c>
      <c r="O4521" s="25" t="str">
        <f>IF(IFERROR(MID($Q4521,19,7)+0,"")&lt;1130000,"",IFERROR(MID($Q4521,19,7)+0,""))</f>
        <v/>
      </c>
      <c r="P4521" s="25" t="str">
        <f>IF(M4521="","",IF(N4521="",M4521,M4521&amp;", "&amp;N4521))</f>
        <v/>
      </c>
      <c r="Q4521" s="25"/>
      <c r="R4521" s="25"/>
      <c r="S4521" s="35" t="s">
        <v>110</v>
      </c>
      <c r="T4521" s="25" t="s">
        <v>36</v>
      </c>
      <c r="U4521" s="185">
        <v>585</v>
      </c>
      <c r="V4521" s="188">
        <v>585</v>
      </c>
      <c r="W4521" s="189">
        <v>585</v>
      </c>
      <c r="X4521" s="31">
        <v>585</v>
      </c>
      <c r="Y4521" s="90">
        <f>IFERROR(ROUND(X4521/W4521-1,2),"")</f>
        <v>0</v>
      </c>
      <c r="Z4521" s="31">
        <f>IF(OR(S4521="VLD MLC components",S4521="VLD MLC pipes",S4521="VLD PEX components",S4521="VLD PEX pipes",S4521="VLD PHC components",S4521="VLD PHC pipes",S4521="Controls VLD"),"По запросу",X4521)</f>
        <v>585</v>
      </c>
      <c r="AA4521" s="63">
        <f>ROUND(X4521/1.2,3)</f>
        <v>487.5</v>
      </c>
      <c r="AB4521" s="23">
        <v>487.5</v>
      </c>
      <c r="AC4521" s="190">
        <f>IFERROR(ROUND(AA4521/AB4521-1,2),"")</f>
        <v>0</v>
      </c>
      <c r="AD4521" s="25">
        <v>0.05</v>
      </c>
      <c r="AE4521" s="25">
        <v>7.2000000000000005E-4</v>
      </c>
      <c r="AF4521" s="25">
        <v>42</v>
      </c>
      <c r="AG4521" s="25">
        <v>42</v>
      </c>
      <c r="AH4521" s="25">
        <v>42</v>
      </c>
      <c r="AI4521" s="25">
        <v>42</v>
      </c>
      <c r="AJ4521" s="25" t="s">
        <v>20</v>
      </c>
      <c r="AK4521" s="22" t="s">
        <v>20</v>
      </c>
      <c r="AL4521" s="25" t="s">
        <v>20</v>
      </c>
      <c r="AM4521" s="25">
        <v>1</v>
      </c>
      <c r="AN4521" s="25"/>
      <c r="AO4521" s="25"/>
      <c r="AP4521" s="25"/>
      <c r="AQ4521" s="25"/>
      <c r="AR4521" s="94"/>
      <c r="AS4521" s="157">
        <v>41</v>
      </c>
      <c r="AT4521" s="93" t="s">
        <v>22</v>
      </c>
      <c r="AU4521" s="92" t="s">
        <v>22</v>
      </c>
      <c r="AV4521" s="91" t="s">
        <v>152</v>
      </c>
      <c r="AW4521" s="92" t="s">
        <v>152</v>
      </c>
      <c r="AX4521" s="92" t="s">
        <v>48</v>
      </c>
      <c r="AY4521" s="91" t="s">
        <v>152</v>
      </c>
      <c r="AZ4521" s="23"/>
      <c r="BA4521" s="25" t="s">
        <v>916</v>
      </c>
      <c r="BB4521" t="s">
        <v>25</v>
      </c>
      <c r="BC4521">
        <v>585</v>
      </c>
      <c r="BD4521" t="str">
        <f>IF(Z4521=BC4521,"OK")</f>
        <v>OK</v>
      </c>
      <c r="BE4521">
        <v>0.05</v>
      </c>
      <c r="BF4521">
        <v>7.2000000000000005E-4</v>
      </c>
      <c r="BG4521">
        <v>0</v>
      </c>
      <c r="BH4521">
        <v>0</v>
      </c>
      <c r="BI4521">
        <v>0</v>
      </c>
      <c r="BJ4521">
        <v>0</v>
      </c>
      <c r="BK4521">
        <v>0</v>
      </c>
      <c r="BN4521" s="183"/>
    </row>
    <row r="4522" spans="1:66" ht="25.5" x14ac:dyDescent="0.25">
      <c r="A4522" s="1"/>
      <c r="B4522" s="94">
        <v>4509</v>
      </c>
      <c r="C4522" s="43">
        <v>1051363</v>
      </c>
      <c r="D4522" s="25"/>
      <c r="E4522" s="27" t="s">
        <v>915</v>
      </c>
      <c r="F4522" s="151" t="s">
        <v>21</v>
      </c>
      <c r="G4522" s="41" t="s">
        <v>585</v>
      </c>
      <c r="H4522" s="46" t="str">
        <f>IFERROR(IFERROR(IF(SEARCH("Usystems",$E4522)&gt;0,"Usystems"),IF(SEARCH("RIIFO",$E4522)&gt;0,"RIIFO","Uponor")),"Uponor")</f>
        <v>Uponor</v>
      </c>
      <c r="I4522" s="25" t="str">
        <f>IFERROR(MID($D4522,1,7)+0,"")</f>
        <v/>
      </c>
      <c r="J4522" s="25" t="str">
        <f>IFERROR(MID($D4522,10,7)+0,"")</f>
        <v/>
      </c>
      <c r="K4522" s="25" t="str">
        <f>IFERROR(MID($D4522,19,7)+0,"")</f>
        <v/>
      </c>
      <c r="L4522" s="25" t="str">
        <f>IFERROR(MID($D4522,28,7)+0,"")</f>
        <v/>
      </c>
      <c r="M4522" s="25" t="str">
        <f>IF(IFERROR(MID($Q4522,1,7)+0,"")&lt;1130000,IF(INDEX(C:C,MATCH(LEFT(Q4522,7)+0,I:I,0))&lt;1130000,"",INDEX(C:C,MATCH(LEFT(Q4522,7)+0,I:I,0))),IFERROR(MID($Q4522,1,7)+0,""))</f>
        <v/>
      </c>
      <c r="N4522" s="25" t="str">
        <f>IF(IFERROR(MID($Q4522,10,7)+0,"")&lt;1130000,"",IFERROR(MID($Q4522,10,7)+0,""))</f>
        <v/>
      </c>
      <c r="O4522" s="25" t="str">
        <f>IF(IFERROR(MID($Q4522,19,7)+0,"")&lt;1130000,"",IFERROR(MID($Q4522,19,7)+0,""))</f>
        <v/>
      </c>
      <c r="P4522" s="25" t="str">
        <f>IF(M4522="","",IF(N4522="",M4522,M4522&amp;", "&amp;N4522))</f>
        <v/>
      </c>
      <c r="Q4522" s="25"/>
      <c r="R4522" s="25"/>
      <c r="S4522" s="35" t="s">
        <v>110</v>
      </c>
      <c r="T4522" s="25" t="s">
        <v>36</v>
      </c>
      <c r="U4522" s="185">
        <v>305.58</v>
      </c>
      <c r="V4522" s="188">
        <v>305.58</v>
      </c>
      <c r="W4522" s="189">
        <v>305.58</v>
      </c>
      <c r="X4522" s="31">
        <v>305.58</v>
      </c>
      <c r="Y4522" s="90">
        <f>IFERROR(ROUND(X4522/W4522-1,2),"")</f>
        <v>0</v>
      </c>
      <c r="Z4522" s="31">
        <f>IF(OR(S4522="VLD MLC components",S4522="VLD MLC pipes",S4522="VLD PEX components",S4522="VLD PEX pipes",S4522="VLD PHC components",S4522="VLD PHC pipes",S4522="Controls VLD"),"По запросу",X4522)</f>
        <v>305.58</v>
      </c>
      <c r="AA4522" s="63">
        <f>ROUND(X4522/1.2,3)</f>
        <v>254.65</v>
      </c>
      <c r="AB4522" s="23">
        <v>254.65</v>
      </c>
      <c r="AC4522" s="190">
        <f>IFERROR(ROUND(AA4522/AB4522-1,2),"")</f>
        <v>0</v>
      </c>
      <c r="AD4522" s="25">
        <v>0.05</v>
      </c>
      <c r="AE4522" s="25">
        <v>1.08E-3</v>
      </c>
      <c r="AF4522" s="25">
        <v>0</v>
      </c>
      <c r="AG4522" s="25" t="s">
        <v>22</v>
      </c>
      <c r="AH4522" s="25">
        <v>0</v>
      </c>
      <c r="AI4522" s="25">
        <v>0</v>
      </c>
      <c r="AJ4522" s="25" t="s">
        <v>20</v>
      </c>
      <c r="AK4522" s="42" t="s">
        <v>19</v>
      </c>
      <c r="AL4522" s="25" t="s">
        <v>20</v>
      </c>
      <c r="AM4522" s="25">
        <v>1</v>
      </c>
      <c r="AN4522" s="25"/>
      <c r="AO4522" s="25"/>
      <c r="AP4522" s="25"/>
      <c r="AQ4522" s="25"/>
      <c r="AR4522" s="94"/>
      <c r="AS4522" s="157" t="s">
        <v>22</v>
      </c>
      <c r="AT4522" s="93">
        <v>42551</v>
      </c>
      <c r="AU4522" s="92" t="s">
        <v>22</v>
      </c>
      <c r="AV4522" s="91" t="s">
        <v>152</v>
      </c>
      <c r="AW4522" s="92" t="s">
        <v>152</v>
      </c>
      <c r="AX4522" s="92" t="s">
        <v>48</v>
      </c>
      <c r="AY4522" s="91" t="s">
        <v>152</v>
      </c>
      <c r="AZ4522" s="23"/>
      <c r="BA4522" s="25" t="s">
        <v>914</v>
      </c>
      <c r="BB4522" t="s">
        <v>25</v>
      </c>
      <c r="BC4522" t="e">
        <v>#N/A</v>
      </c>
      <c r="BD4522" t="e">
        <f>IF(Z4522=BC4522,"OK")</f>
        <v>#N/A</v>
      </c>
      <c r="BE4522">
        <v>0.05</v>
      </c>
      <c r="BF4522">
        <v>1.08E-3</v>
      </c>
      <c r="BG4522">
        <v>0</v>
      </c>
      <c r="BH4522">
        <v>0</v>
      </c>
      <c r="BI4522">
        <v>0</v>
      </c>
      <c r="BJ4522">
        <v>0</v>
      </c>
      <c r="BK4522">
        <v>0</v>
      </c>
      <c r="BN4522" s="183"/>
    </row>
    <row r="4523" spans="1:66" ht="25.5" x14ac:dyDescent="0.25">
      <c r="A4523" s="1"/>
      <c r="B4523" s="94">
        <v>4510</v>
      </c>
      <c r="C4523" s="43">
        <v>1051269</v>
      </c>
      <c r="D4523" s="25"/>
      <c r="E4523" s="27" t="s">
        <v>913</v>
      </c>
      <c r="F4523" s="151" t="s">
        <v>21</v>
      </c>
      <c r="G4523" s="25"/>
      <c r="H4523" s="46" t="str">
        <f>IFERROR(IFERROR(IF(SEARCH("Usystems",$E4523)&gt;0,"Usystems"),IF(SEARCH("RIIFO",$E4523)&gt;0,"RIIFO","Uponor")),"Uponor")</f>
        <v>Uponor</v>
      </c>
      <c r="I4523" s="25" t="str">
        <f>IFERROR(MID($D4523,1,7)+0,"")</f>
        <v/>
      </c>
      <c r="J4523" s="25" t="str">
        <f>IFERROR(MID($D4523,10,7)+0,"")</f>
        <v/>
      </c>
      <c r="K4523" s="25" t="str">
        <f>IFERROR(MID($D4523,19,7)+0,"")</f>
        <v/>
      </c>
      <c r="L4523" s="25" t="str">
        <f>IFERROR(MID($D4523,28,7)+0,"")</f>
        <v/>
      </c>
      <c r="M4523" s="25" t="str">
        <f>IF(IFERROR(MID($Q4523,1,7)+0,"")&lt;1130000,IF(INDEX(C:C,MATCH(LEFT(Q4523,7)+0,I:I,0))&lt;1130000,"",INDEX(C:C,MATCH(LEFT(Q4523,7)+0,I:I,0))),IFERROR(MID($Q4523,1,7)+0,""))</f>
        <v/>
      </c>
      <c r="N4523" s="25" t="str">
        <f>IF(IFERROR(MID($Q4523,10,7)+0,"")&lt;1130000,"",IFERROR(MID($Q4523,10,7)+0,""))</f>
        <v/>
      </c>
      <c r="O4523" s="25" t="str">
        <f>IF(IFERROR(MID($Q4523,19,7)+0,"")&lt;1130000,"",IFERROR(MID($Q4523,19,7)+0,""))</f>
        <v/>
      </c>
      <c r="P4523" s="25" t="str">
        <f>IF(M4523="","",IF(N4523="",M4523,M4523&amp;", "&amp;N4523))</f>
        <v/>
      </c>
      <c r="Q4523" s="25"/>
      <c r="R4523" s="25"/>
      <c r="S4523" s="35" t="s">
        <v>110</v>
      </c>
      <c r="T4523" s="25" t="s">
        <v>36</v>
      </c>
      <c r="U4523" s="185">
        <v>1179</v>
      </c>
      <c r="V4523" s="188">
        <v>1179</v>
      </c>
      <c r="W4523" s="189">
        <v>1179</v>
      </c>
      <c r="X4523" s="31">
        <v>1179</v>
      </c>
      <c r="Y4523" s="90">
        <f>IFERROR(ROUND(X4523/W4523-1,2),"")</f>
        <v>0</v>
      </c>
      <c r="Z4523" s="31">
        <f>IF(OR(S4523="VLD MLC components",S4523="VLD MLC pipes",S4523="VLD PEX components",S4523="VLD PEX pipes",S4523="VLD PHC components",S4523="VLD PHC pipes",S4523="Controls VLD"),"По запросу",X4523)</f>
        <v>1179</v>
      </c>
      <c r="AA4523" s="63">
        <f>ROUND(X4523/1.2,3)</f>
        <v>982.5</v>
      </c>
      <c r="AB4523" s="23">
        <v>982.5</v>
      </c>
      <c r="AC4523" s="190">
        <f>IFERROR(ROUND(AA4523/AB4523-1,2),"")</f>
        <v>0</v>
      </c>
      <c r="AD4523" s="25">
        <v>0.26800000000000002</v>
      </c>
      <c r="AE4523" s="25">
        <v>7.2199999999999999E-3</v>
      </c>
      <c r="AF4523" s="25">
        <v>0</v>
      </c>
      <c r="AG4523" s="25" t="s">
        <v>22</v>
      </c>
      <c r="AH4523" s="25">
        <v>0</v>
      </c>
      <c r="AI4523" s="25">
        <v>0</v>
      </c>
      <c r="AJ4523" s="25" t="s">
        <v>20</v>
      </c>
      <c r="AK4523" s="42" t="s">
        <v>19</v>
      </c>
      <c r="AL4523" s="25" t="s">
        <v>20</v>
      </c>
      <c r="AM4523" s="25">
        <v>15</v>
      </c>
      <c r="AN4523" s="25"/>
      <c r="AO4523" s="25"/>
      <c r="AP4523" s="25"/>
      <c r="AQ4523" s="25"/>
      <c r="AR4523" s="94"/>
      <c r="AS4523" s="157" t="s">
        <v>22</v>
      </c>
      <c r="AT4523" s="93">
        <v>42551</v>
      </c>
      <c r="AU4523" s="92" t="s">
        <v>22</v>
      </c>
      <c r="AV4523" s="91" t="s">
        <v>48</v>
      </c>
      <c r="AW4523" s="92" t="s">
        <v>48</v>
      </c>
      <c r="AX4523" s="92" t="s">
        <v>48</v>
      </c>
      <c r="AY4523" s="91" t="s">
        <v>152</v>
      </c>
      <c r="AZ4523" s="23"/>
      <c r="BA4523" s="25">
        <v>0</v>
      </c>
      <c r="BB4523" t="s">
        <v>48</v>
      </c>
      <c r="BC4523" t="e">
        <v>#N/A</v>
      </c>
      <c r="BD4523" t="e">
        <f>IF(Z4523=BC4523,"OK")</f>
        <v>#N/A</v>
      </c>
      <c r="BE4523">
        <v>0.26800000000000002</v>
      </c>
      <c r="BF4523">
        <v>7.2199999999999999E-3</v>
      </c>
      <c r="BG4523">
        <v>0</v>
      </c>
      <c r="BH4523">
        <v>0</v>
      </c>
      <c r="BI4523">
        <v>0</v>
      </c>
      <c r="BJ4523">
        <v>0</v>
      </c>
      <c r="BK4523">
        <v>0</v>
      </c>
      <c r="BN4523" s="183"/>
    </row>
    <row r="4524" spans="1:66" ht="25.5" x14ac:dyDescent="0.25">
      <c r="A4524" s="1"/>
      <c r="B4524" s="94">
        <v>4511</v>
      </c>
      <c r="C4524" s="43">
        <v>1051268</v>
      </c>
      <c r="D4524" s="25"/>
      <c r="E4524" s="27" t="s">
        <v>912</v>
      </c>
      <c r="F4524" s="151" t="s">
        <v>21</v>
      </c>
      <c r="G4524" s="25"/>
      <c r="H4524" s="46" t="str">
        <f>IFERROR(IFERROR(IF(SEARCH("Usystems",$E4524)&gt;0,"Usystems"),IF(SEARCH("RIIFO",$E4524)&gt;0,"RIIFO","Uponor")),"Uponor")</f>
        <v>Uponor</v>
      </c>
      <c r="I4524" s="25" t="str">
        <f>IFERROR(MID($D4524,1,7)+0,"")</f>
        <v/>
      </c>
      <c r="J4524" s="25" t="str">
        <f>IFERROR(MID($D4524,10,7)+0,"")</f>
        <v/>
      </c>
      <c r="K4524" s="25" t="str">
        <f>IFERROR(MID($D4524,19,7)+0,"")</f>
        <v/>
      </c>
      <c r="L4524" s="25" t="str">
        <f>IFERROR(MID($D4524,28,7)+0,"")</f>
        <v/>
      </c>
      <c r="M4524" s="25" t="str">
        <f>IF(IFERROR(MID($Q4524,1,7)+0,"")&lt;1130000,IF(INDEX(C:C,MATCH(LEFT(Q4524,7)+0,I:I,0))&lt;1130000,"",INDEX(C:C,MATCH(LEFT(Q4524,7)+0,I:I,0))),IFERROR(MID($Q4524,1,7)+0,""))</f>
        <v/>
      </c>
      <c r="N4524" s="25" t="str">
        <f>IF(IFERROR(MID($Q4524,10,7)+0,"")&lt;1130000,"",IFERROR(MID($Q4524,10,7)+0,""))</f>
        <v/>
      </c>
      <c r="O4524" s="25" t="str">
        <f>IF(IFERROR(MID($Q4524,19,7)+0,"")&lt;1130000,"",IFERROR(MID($Q4524,19,7)+0,""))</f>
        <v/>
      </c>
      <c r="P4524" s="25" t="str">
        <f>IF(M4524="","",IF(N4524="",M4524,M4524&amp;", "&amp;N4524))</f>
        <v/>
      </c>
      <c r="Q4524" s="25"/>
      <c r="R4524" s="25"/>
      <c r="S4524" s="35" t="s">
        <v>110</v>
      </c>
      <c r="T4524" s="25" t="s">
        <v>36</v>
      </c>
      <c r="U4524" s="185">
        <v>893</v>
      </c>
      <c r="V4524" s="188">
        <v>893</v>
      </c>
      <c r="W4524" s="189">
        <v>893</v>
      </c>
      <c r="X4524" s="31">
        <v>893</v>
      </c>
      <c r="Y4524" s="90">
        <f>IFERROR(ROUND(X4524/W4524-1,2),"")</f>
        <v>0</v>
      </c>
      <c r="Z4524" s="31">
        <f>IF(OR(S4524="VLD MLC components",S4524="VLD MLC pipes",S4524="VLD PEX components",S4524="VLD PEX pipes",S4524="VLD PHC components",S4524="VLD PHC pipes",S4524="Controls VLD"),"По запросу",X4524)</f>
        <v>893</v>
      </c>
      <c r="AA4524" s="63">
        <f>ROUND(X4524/1.2,3)</f>
        <v>744.16700000000003</v>
      </c>
      <c r="AB4524" s="23">
        <v>744.16700000000003</v>
      </c>
      <c r="AC4524" s="190">
        <f>IFERROR(ROUND(AA4524/AB4524-1,2),"")</f>
        <v>0</v>
      </c>
      <c r="AD4524" s="25">
        <v>0.13800000000000001</v>
      </c>
      <c r="AE4524" s="25">
        <v>4.3299999999999996E-3</v>
      </c>
      <c r="AF4524" s="25">
        <v>0</v>
      </c>
      <c r="AG4524" s="25" t="s">
        <v>22</v>
      </c>
      <c r="AH4524" s="25">
        <v>0</v>
      </c>
      <c r="AI4524" s="25">
        <v>0</v>
      </c>
      <c r="AJ4524" s="25" t="s">
        <v>20</v>
      </c>
      <c r="AK4524" s="42" t="s">
        <v>19</v>
      </c>
      <c r="AL4524" s="25" t="s">
        <v>20</v>
      </c>
      <c r="AM4524" s="25">
        <v>25</v>
      </c>
      <c r="AN4524" s="25"/>
      <c r="AO4524" s="25"/>
      <c r="AP4524" s="25"/>
      <c r="AQ4524" s="25"/>
      <c r="AR4524" s="94"/>
      <c r="AS4524" s="157" t="s">
        <v>22</v>
      </c>
      <c r="AT4524" s="93">
        <v>42551</v>
      </c>
      <c r="AU4524" s="92" t="s">
        <v>22</v>
      </c>
      <c r="AV4524" s="91" t="s">
        <v>48</v>
      </c>
      <c r="AW4524" s="92" t="s">
        <v>48</v>
      </c>
      <c r="AX4524" s="92" t="s">
        <v>48</v>
      </c>
      <c r="AY4524" s="91" t="s">
        <v>152</v>
      </c>
      <c r="AZ4524" s="23"/>
      <c r="BA4524" s="25">
        <v>0</v>
      </c>
      <c r="BB4524" t="s">
        <v>48</v>
      </c>
      <c r="BC4524" t="e">
        <v>#N/A</v>
      </c>
      <c r="BD4524" t="e">
        <f>IF(Z4524=BC4524,"OK")</f>
        <v>#N/A</v>
      </c>
      <c r="BE4524">
        <v>0.13800000000000001</v>
      </c>
      <c r="BF4524">
        <v>4.3299999999999996E-3</v>
      </c>
      <c r="BG4524">
        <v>0</v>
      </c>
      <c r="BH4524">
        <v>0</v>
      </c>
      <c r="BI4524">
        <v>0</v>
      </c>
      <c r="BJ4524">
        <v>0</v>
      </c>
      <c r="BK4524">
        <v>0</v>
      </c>
      <c r="BN4524" s="183"/>
    </row>
    <row r="4525" spans="1:66" ht="38.25" x14ac:dyDescent="0.25">
      <c r="A4525" s="1"/>
      <c r="B4525" s="94">
        <v>4512</v>
      </c>
      <c r="C4525" s="43">
        <v>1051266</v>
      </c>
      <c r="D4525" s="25"/>
      <c r="E4525" s="36" t="s">
        <v>911</v>
      </c>
      <c r="F4525" s="151" t="s">
        <v>757</v>
      </c>
      <c r="G4525" s="41" t="s">
        <v>585</v>
      </c>
      <c r="H4525" s="46" t="str">
        <f>IFERROR(IFERROR(IF(SEARCH("Usystems",$E4525)&gt;0,"Usystems"),IF(SEARCH("RIIFO",$E4525)&gt;0,"RIIFO","Uponor")),"Uponor")</f>
        <v>Uponor</v>
      </c>
      <c r="I4525" s="25" t="str">
        <f>IFERROR(MID($D4525,1,7)+0,"")</f>
        <v/>
      </c>
      <c r="J4525" s="25" t="str">
        <f>IFERROR(MID($D4525,10,7)+0,"")</f>
        <v/>
      </c>
      <c r="K4525" s="25" t="str">
        <f>IFERROR(MID($D4525,19,7)+0,"")</f>
        <v/>
      </c>
      <c r="L4525" s="25" t="str">
        <f>IFERROR(MID($D4525,28,7)+0,"")</f>
        <v/>
      </c>
      <c r="M4525" s="25" t="str">
        <f>IF(IFERROR(MID($Q4525,1,7)+0,"")&lt;1130000,IF(INDEX(C:C,MATCH(LEFT(Q4525,7)+0,I:I,0))&lt;1130000,"",INDEX(C:C,MATCH(LEFT(Q4525,7)+0,I:I,0))),IFERROR(MID($Q4525,1,7)+0,""))</f>
        <v/>
      </c>
      <c r="N4525" s="25" t="str">
        <f>IF(IFERROR(MID($Q4525,10,7)+0,"")&lt;1130000,"",IFERROR(MID($Q4525,10,7)+0,""))</f>
        <v/>
      </c>
      <c r="O4525" s="25" t="str">
        <f>IF(IFERROR(MID($Q4525,19,7)+0,"")&lt;1130000,"",IFERROR(MID($Q4525,19,7)+0,""))</f>
        <v/>
      </c>
      <c r="P4525" s="25" t="str">
        <f>IF(M4525="","",IF(N4525="",M4525,M4525&amp;", "&amp;N4525))</f>
        <v/>
      </c>
      <c r="Q4525" s="25"/>
      <c r="R4525" s="25"/>
      <c r="S4525" s="35" t="s">
        <v>110</v>
      </c>
      <c r="T4525" s="25" t="s">
        <v>36</v>
      </c>
      <c r="U4525" s="185">
        <v>780</v>
      </c>
      <c r="V4525" s="188">
        <v>780</v>
      </c>
      <c r="W4525" s="189">
        <v>780</v>
      </c>
      <c r="X4525" s="31">
        <v>780</v>
      </c>
      <c r="Y4525" s="90">
        <f>IFERROR(ROUND(X4525/W4525-1,2),"")</f>
        <v>0</v>
      </c>
      <c r="Z4525" s="31">
        <f>IF(OR(S4525="VLD MLC components",S4525="VLD MLC pipes",S4525="VLD PEX components",S4525="VLD PEX pipes",S4525="VLD PHC components",S4525="VLD PHC pipes",S4525="Controls VLD"),"По запросу",X4525)</f>
        <v>780</v>
      </c>
      <c r="AA4525" s="63">
        <f>ROUND(X4525/1.2,3)</f>
        <v>650</v>
      </c>
      <c r="AB4525" s="23">
        <v>650</v>
      </c>
      <c r="AC4525" s="190">
        <f>IFERROR(ROUND(AA4525/AB4525-1,2),"")</f>
        <v>0</v>
      </c>
      <c r="AD4525" s="25">
        <v>0.24199999999999999</v>
      </c>
      <c r="AE4525" s="25">
        <v>7.2199999999999999E-3</v>
      </c>
      <c r="AF4525" s="25">
        <v>60</v>
      </c>
      <c r="AG4525" s="25">
        <v>60</v>
      </c>
      <c r="AH4525" s="25">
        <v>60</v>
      </c>
      <c r="AI4525" s="25">
        <v>60</v>
      </c>
      <c r="AJ4525" s="25" t="s">
        <v>20</v>
      </c>
      <c r="AK4525" s="22" t="s">
        <v>20</v>
      </c>
      <c r="AL4525" s="25" t="s">
        <v>20</v>
      </c>
      <c r="AM4525" s="25">
        <v>15</v>
      </c>
      <c r="AN4525" s="25"/>
      <c r="AO4525" s="25"/>
      <c r="AP4525" s="25"/>
      <c r="AQ4525" s="25"/>
      <c r="AR4525" s="94"/>
      <c r="AS4525" s="157">
        <v>60</v>
      </c>
      <c r="AT4525" s="93">
        <v>42551</v>
      </c>
      <c r="AU4525" s="92" t="s">
        <v>22</v>
      </c>
      <c r="AV4525" s="91" t="s">
        <v>152</v>
      </c>
      <c r="AW4525" s="92" t="s">
        <v>152</v>
      </c>
      <c r="AX4525" s="92" t="s">
        <v>48</v>
      </c>
      <c r="AY4525" s="91" t="s">
        <v>152</v>
      </c>
      <c r="AZ4525" s="23"/>
      <c r="BA4525" s="25" t="s">
        <v>910</v>
      </c>
      <c r="BB4525" t="s">
        <v>25</v>
      </c>
      <c r="BC4525">
        <v>780</v>
      </c>
      <c r="BD4525" t="str">
        <f>IF(Z4525=BC4525,"OK")</f>
        <v>OK</v>
      </c>
      <c r="BE4525">
        <v>0.24199999999999999</v>
      </c>
      <c r="BF4525">
        <v>7.2199999999999999E-3</v>
      </c>
      <c r="BG4525">
        <v>0</v>
      </c>
      <c r="BH4525">
        <v>0</v>
      </c>
      <c r="BI4525">
        <v>0</v>
      </c>
      <c r="BJ4525">
        <v>0</v>
      </c>
      <c r="BK4525">
        <v>0</v>
      </c>
      <c r="BN4525" s="183"/>
    </row>
    <row r="4526" spans="1:66" ht="25.5" x14ac:dyDescent="0.25">
      <c r="A4526" s="1"/>
      <c r="B4526" s="94">
        <v>4513</v>
      </c>
      <c r="C4526" s="43">
        <v>1050083</v>
      </c>
      <c r="D4526" s="25"/>
      <c r="E4526" s="27" t="s">
        <v>909</v>
      </c>
      <c r="F4526" s="151" t="s">
        <v>21</v>
      </c>
      <c r="G4526" s="25"/>
      <c r="H4526" s="46" t="str">
        <f>IFERROR(IFERROR(IF(SEARCH("Usystems",$E4526)&gt;0,"Usystems"),IF(SEARCH("RIIFO",$E4526)&gt;0,"RIIFO","Uponor")),"Uponor")</f>
        <v>Uponor</v>
      </c>
      <c r="I4526" s="25" t="str">
        <f>IFERROR(MID($D4526,1,7)+0,"")</f>
        <v/>
      </c>
      <c r="J4526" s="25" t="str">
        <f>IFERROR(MID($D4526,10,7)+0,"")</f>
        <v/>
      </c>
      <c r="K4526" s="25" t="str">
        <f>IFERROR(MID($D4526,19,7)+0,"")</f>
        <v/>
      </c>
      <c r="L4526" s="25" t="str">
        <f>IFERROR(MID($D4526,28,7)+0,"")</f>
        <v/>
      </c>
      <c r="M4526" s="25" t="str">
        <f>IF(IFERROR(MID($Q4526,1,7)+0,"")&lt;1130000,IF(INDEX(C:C,MATCH(LEFT(Q4526,7)+0,I:I,0))&lt;1130000,"",INDEX(C:C,MATCH(LEFT(Q4526,7)+0,I:I,0))),IFERROR(MID($Q4526,1,7)+0,""))</f>
        <v/>
      </c>
      <c r="N4526" s="25" t="str">
        <f>IF(IFERROR(MID($Q4526,10,7)+0,"")&lt;1130000,"",IFERROR(MID($Q4526,10,7)+0,""))</f>
        <v/>
      </c>
      <c r="O4526" s="25" t="str">
        <f>IF(IFERROR(MID($Q4526,19,7)+0,"")&lt;1130000,"",IFERROR(MID($Q4526,19,7)+0,""))</f>
        <v/>
      </c>
      <c r="P4526" s="25" t="str">
        <f>IF(M4526="","",IF(N4526="",M4526,M4526&amp;", "&amp;N4526))</f>
        <v/>
      </c>
      <c r="Q4526" s="25"/>
      <c r="R4526" s="25"/>
      <c r="S4526" s="35" t="s">
        <v>110</v>
      </c>
      <c r="T4526" s="25" t="s">
        <v>36</v>
      </c>
      <c r="U4526" s="185">
        <v>4403</v>
      </c>
      <c r="V4526" s="188">
        <v>4403</v>
      </c>
      <c r="W4526" s="189">
        <v>4403</v>
      </c>
      <c r="X4526" s="31">
        <v>4403</v>
      </c>
      <c r="Y4526" s="90">
        <f>IFERROR(ROUND(X4526/W4526-1,2),"")</f>
        <v>0</v>
      </c>
      <c r="Z4526" s="31">
        <f>IF(OR(S4526="VLD MLC components",S4526="VLD MLC pipes",S4526="VLD PEX components",S4526="VLD PEX pipes",S4526="VLD PHC components",S4526="VLD PHC pipes",S4526="Controls VLD"),"По запросу",X4526)</f>
        <v>4403</v>
      </c>
      <c r="AA4526" s="63">
        <f>ROUND(X4526/1.2,3)</f>
        <v>3669.1669999999999</v>
      </c>
      <c r="AB4526" s="23">
        <v>3669.1669999999999</v>
      </c>
      <c r="AC4526" s="190">
        <f>IFERROR(ROUND(AA4526/AB4526-1,2),"")</f>
        <v>0</v>
      </c>
      <c r="AD4526" s="25">
        <v>0.56399999999999995</v>
      </c>
      <c r="AE4526" s="25">
        <v>1.375E-2</v>
      </c>
      <c r="AF4526" s="25">
        <v>0</v>
      </c>
      <c r="AG4526" s="25" t="s">
        <v>22</v>
      </c>
      <c r="AH4526" s="25">
        <v>0</v>
      </c>
      <c r="AI4526" s="25">
        <v>0</v>
      </c>
      <c r="AJ4526" s="25" t="s">
        <v>20</v>
      </c>
      <c r="AK4526" s="42" t="s">
        <v>19</v>
      </c>
      <c r="AL4526" s="25" t="s">
        <v>20</v>
      </c>
      <c r="AM4526" s="25">
        <v>1</v>
      </c>
      <c r="AN4526" s="25"/>
      <c r="AO4526" s="25"/>
      <c r="AP4526" s="25"/>
      <c r="AQ4526" s="25"/>
      <c r="AR4526" s="94"/>
      <c r="AS4526" s="157" t="s">
        <v>22</v>
      </c>
      <c r="AT4526" s="93">
        <v>42551</v>
      </c>
      <c r="AU4526" s="92" t="s">
        <v>22</v>
      </c>
      <c r="AV4526" s="91" t="s">
        <v>48</v>
      </c>
      <c r="AW4526" s="92" t="s">
        <v>48</v>
      </c>
      <c r="AX4526" s="92" t="s">
        <v>48</v>
      </c>
      <c r="AY4526" s="91" t="s">
        <v>152</v>
      </c>
      <c r="AZ4526" s="23"/>
      <c r="BA4526" s="25">
        <v>0</v>
      </c>
      <c r="BB4526" t="s">
        <v>48</v>
      </c>
      <c r="BC4526" t="e">
        <v>#N/A</v>
      </c>
      <c r="BD4526" t="e">
        <f>IF(Z4526=BC4526,"OK")</f>
        <v>#N/A</v>
      </c>
      <c r="BE4526">
        <v>0.56399999999999995</v>
      </c>
      <c r="BF4526">
        <v>1.375E-2</v>
      </c>
      <c r="BG4526">
        <v>0</v>
      </c>
      <c r="BH4526">
        <v>0</v>
      </c>
      <c r="BI4526">
        <v>0</v>
      </c>
      <c r="BJ4526">
        <v>0</v>
      </c>
      <c r="BK4526">
        <v>0</v>
      </c>
      <c r="BN4526" s="183"/>
    </row>
    <row r="4527" spans="1:66" ht="25.5" x14ac:dyDescent="0.25">
      <c r="A4527" s="1"/>
      <c r="B4527" s="94">
        <v>4514</v>
      </c>
      <c r="C4527" s="43">
        <v>1051373</v>
      </c>
      <c r="D4527" s="25"/>
      <c r="E4527" s="27" t="s">
        <v>908</v>
      </c>
      <c r="F4527" s="151" t="s">
        <v>21</v>
      </c>
      <c r="G4527" s="25"/>
      <c r="H4527" s="46" t="str">
        <f>IFERROR(IFERROR(IF(SEARCH("Usystems",$E4527)&gt;0,"Usystems"),IF(SEARCH("RIIFO",$E4527)&gt;0,"RIIFO","Uponor")),"Uponor")</f>
        <v>Uponor</v>
      </c>
      <c r="I4527" s="25" t="str">
        <f>IFERROR(MID($D4527,1,7)+0,"")</f>
        <v/>
      </c>
      <c r="J4527" s="25" t="str">
        <f>IFERROR(MID($D4527,10,7)+0,"")</f>
        <v/>
      </c>
      <c r="K4527" s="25" t="str">
        <f>IFERROR(MID($D4527,19,7)+0,"")</f>
        <v/>
      </c>
      <c r="L4527" s="25" t="str">
        <f>IFERROR(MID($D4527,28,7)+0,"")</f>
        <v/>
      </c>
      <c r="M4527" s="25" t="str">
        <f>IF(IFERROR(MID($Q4527,1,7)+0,"")&lt;1130000,IF(INDEX(C:C,MATCH(LEFT(Q4527,7)+0,I:I,0))&lt;1130000,"",INDEX(C:C,MATCH(LEFT(Q4527,7)+0,I:I,0))),IFERROR(MID($Q4527,1,7)+0,""))</f>
        <v/>
      </c>
      <c r="N4527" s="25" t="str">
        <f>IF(IFERROR(MID($Q4527,10,7)+0,"")&lt;1130000,"",IFERROR(MID($Q4527,10,7)+0,""))</f>
        <v/>
      </c>
      <c r="O4527" s="25" t="str">
        <f>IF(IFERROR(MID($Q4527,19,7)+0,"")&lt;1130000,"",IFERROR(MID($Q4527,19,7)+0,""))</f>
        <v/>
      </c>
      <c r="P4527" s="25" t="str">
        <f>IF(M4527="","",IF(N4527="",M4527,M4527&amp;", "&amp;N4527))</f>
        <v/>
      </c>
      <c r="Q4527" s="25"/>
      <c r="R4527" s="25"/>
      <c r="S4527" s="35" t="s">
        <v>110</v>
      </c>
      <c r="T4527" s="25" t="s">
        <v>36</v>
      </c>
      <c r="U4527" s="185">
        <v>4938</v>
      </c>
      <c r="V4527" s="188">
        <v>4938</v>
      </c>
      <c r="W4527" s="189">
        <v>4938</v>
      </c>
      <c r="X4527" s="31">
        <v>4938</v>
      </c>
      <c r="Y4527" s="90">
        <f>IFERROR(ROUND(X4527/W4527-1,2),"")</f>
        <v>0</v>
      </c>
      <c r="Z4527" s="31">
        <f>IF(OR(S4527="VLD MLC components",S4527="VLD MLC pipes",S4527="VLD PEX components",S4527="VLD PEX pipes",S4527="VLD PHC components",S4527="VLD PHC pipes",S4527="Controls VLD"),"По запросу",X4527)</f>
        <v>4938</v>
      </c>
      <c r="AA4527" s="63">
        <f>ROUND(X4527/1.2,3)</f>
        <v>4115</v>
      </c>
      <c r="AB4527" s="23">
        <v>4115</v>
      </c>
      <c r="AC4527" s="190">
        <f>IFERROR(ROUND(AA4527/AB4527-1,2),"")</f>
        <v>0</v>
      </c>
      <c r="AD4527" s="25">
        <v>2.6</v>
      </c>
      <c r="AE4527" s="25">
        <v>2.742E-2</v>
      </c>
      <c r="AF4527" s="25">
        <v>0</v>
      </c>
      <c r="AG4527" s="25" t="s">
        <v>22</v>
      </c>
      <c r="AH4527" s="25">
        <v>0</v>
      </c>
      <c r="AI4527" s="25">
        <v>0</v>
      </c>
      <c r="AJ4527" s="25" t="s">
        <v>20</v>
      </c>
      <c r="AK4527" s="42" t="s">
        <v>19</v>
      </c>
      <c r="AL4527" s="25" t="s">
        <v>20</v>
      </c>
      <c r="AM4527" s="25">
        <v>35</v>
      </c>
      <c r="AN4527" s="25"/>
      <c r="AO4527" s="25"/>
      <c r="AP4527" s="25"/>
      <c r="AQ4527" s="25"/>
      <c r="AR4527" s="94"/>
      <c r="AS4527" s="157" t="s">
        <v>22</v>
      </c>
      <c r="AT4527" s="93">
        <v>42551</v>
      </c>
      <c r="AU4527" s="92" t="s">
        <v>22</v>
      </c>
      <c r="AV4527" s="91" t="s">
        <v>48</v>
      </c>
      <c r="AW4527" s="92" t="s">
        <v>48</v>
      </c>
      <c r="AX4527" s="92" t="s">
        <v>48</v>
      </c>
      <c r="AY4527" s="91" t="s">
        <v>152</v>
      </c>
      <c r="AZ4527" s="23"/>
      <c r="BA4527" s="25">
        <v>0</v>
      </c>
      <c r="BB4527" t="s">
        <v>48</v>
      </c>
      <c r="BC4527" t="e">
        <v>#N/A</v>
      </c>
      <c r="BD4527" t="e">
        <f>IF(Z4527=BC4527,"OK")</f>
        <v>#N/A</v>
      </c>
      <c r="BE4527">
        <v>2.6</v>
      </c>
      <c r="BF4527">
        <v>2.742E-2</v>
      </c>
      <c r="BG4527">
        <v>0</v>
      </c>
      <c r="BH4527">
        <v>0</v>
      </c>
      <c r="BI4527">
        <v>0</v>
      </c>
      <c r="BJ4527">
        <v>0</v>
      </c>
      <c r="BK4527">
        <v>0</v>
      </c>
      <c r="BN4527" s="183"/>
    </row>
    <row r="4528" spans="1:66" ht="25.5" x14ac:dyDescent="0.25">
      <c r="A4528" s="1"/>
      <c r="B4528" s="94">
        <v>4515</v>
      </c>
      <c r="C4528" s="43">
        <v>1051425</v>
      </c>
      <c r="D4528" s="25"/>
      <c r="E4528" s="27" t="s">
        <v>907</v>
      </c>
      <c r="F4528" s="151" t="s">
        <v>21</v>
      </c>
      <c r="G4528" s="25"/>
      <c r="H4528" s="46" t="str">
        <f>IFERROR(IFERROR(IF(SEARCH("Usystems",$E4528)&gt;0,"Usystems"),IF(SEARCH("RIIFO",$E4528)&gt;0,"RIIFO","Uponor")),"Uponor")</f>
        <v>Uponor</v>
      </c>
      <c r="I4528" s="25" t="str">
        <f>IFERROR(MID($D4528,1,7)+0,"")</f>
        <v/>
      </c>
      <c r="J4528" s="25" t="str">
        <f>IFERROR(MID($D4528,10,7)+0,"")</f>
        <v/>
      </c>
      <c r="K4528" s="25" t="str">
        <f>IFERROR(MID($D4528,19,7)+0,"")</f>
        <v/>
      </c>
      <c r="L4528" s="25" t="str">
        <f>IFERROR(MID($D4528,28,7)+0,"")</f>
        <v/>
      </c>
      <c r="M4528" s="25" t="str">
        <f>IF(IFERROR(MID($Q4528,1,7)+0,"")&lt;1130000,IF(INDEX(C:C,MATCH(LEFT(Q4528,7)+0,I:I,0))&lt;1130000,"",INDEX(C:C,MATCH(LEFT(Q4528,7)+0,I:I,0))),IFERROR(MID($Q4528,1,7)+0,""))</f>
        <v/>
      </c>
      <c r="N4528" s="25" t="str">
        <f>IF(IFERROR(MID($Q4528,10,7)+0,"")&lt;1130000,"",IFERROR(MID($Q4528,10,7)+0,""))</f>
        <v/>
      </c>
      <c r="O4528" s="25" t="str">
        <f>IF(IFERROR(MID($Q4528,19,7)+0,"")&lt;1130000,"",IFERROR(MID($Q4528,19,7)+0,""))</f>
        <v/>
      </c>
      <c r="P4528" s="25" t="str">
        <f>IF(M4528="","",IF(N4528="",M4528,M4528&amp;", "&amp;N4528))</f>
        <v/>
      </c>
      <c r="Q4528" s="25"/>
      <c r="R4528" s="25"/>
      <c r="S4528" s="35" t="s">
        <v>110</v>
      </c>
      <c r="T4528" s="25" t="s">
        <v>36</v>
      </c>
      <c r="U4528" s="185">
        <v>2366</v>
      </c>
      <c r="V4528" s="188">
        <v>2366</v>
      </c>
      <c r="W4528" s="189">
        <v>2366</v>
      </c>
      <c r="X4528" s="31">
        <v>2366</v>
      </c>
      <c r="Y4528" s="90">
        <f>IFERROR(ROUND(X4528/W4528-1,2),"")</f>
        <v>0</v>
      </c>
      <c r="Z4528" s="31">
        <f>IF(OR(S4528="VLD MLC components",S4528="VLD MLC pipes",S4528="VLD PEX components",S4528="VLD PEX pipes",S4528="VLD PHC components",S4528="VLD PHC pipes",S4528="Controls VLD"),"По запросу",X4528)</f>
        <v>2366</v>
      </c>
      <c r="AA4528" s="63">
        <f>ROUND(X4528/1.2,3)</f>
        <v>1971.6669999999999</v>
      </c>
      <c r="AB4528" s="23">
        <v>1971.6669999999999</v>
      </c>
      <c r="AC4528" s="190">
        <f>IFERROR(ROUND(AA4528/AB4528-1,2),"")</f>
        <v>0</v>
      </c>
      <c r="AD4528" s="25">
        <v>0.45</v>
      </c>
      <c r="AE4528" s="25">
        <v>1E-4</v>
      </c>
      <c r="AF4528" s="25">
        <v>0</v>
      </c>
      <c r="AG4528" s="25" t="s">
        <v>22</v>
      </c>
      <c r="AH4528" s="25">
        <v>0</v>
      </c>
      <c r="AI4528" s="25">
        <v>0</v>
      </c>
      <c r="AJ4528" s="25" t="s">
        <v>20</v>
      </c>
      <c r="AK4528" s="42" t="s">
        <v>19</v>
      </c>
      <c r="AL4528" s="25" t="s">
        <v>20</v>
      </c>
      <c r="AM4528" s="25">
        <v>1</v>
      </c>
      <c r="AN4528" s="25"/>
      <c r="AO4528" s="25"/>
      <c r="AP4528" s="25"/>
      <c r="AQ4528" s="25"/>
      <c r="AR4528" s="94"/>
      <c r="AS4528" s="157" t="s">
        <v>22</v>
      </c>
      <c r="AT4528" s="93">
        <v>42551</v>
      </c>
      <c r="AU4528" s="92" t="s">
        <v>22</v>
      </c>
      <c r="AV4528" s="91" t="s">
        <v>48</v>
      </c>
      <c r="AW4528" s="92" t="s">
        <v>48</v>
      </c>
      <c r="AX4528" s="92" t="s">
        <v>48</v>
      </c>
      <c r="AY4528" s="91" t="s">
        <v>152</v>
      </c>
      <c r="AZ4528" s="23"/>
      <c r="BA4528" s="25">
        <v>0</v>
      </c>
      <c r="BB4528" t="s">
        <v>48</v>
      </c>
      <c r="BC4528" t="e">
        <v>#N/A</v>
      </c>
      <c r="BD4528" t="e">
        <f>IF(Z4528=BC4528,"OK")</f>
        <v>#N/A</v>
      </c>
      <c r="BE4528">
        <v>0.45</v>
      </c>
      <c r="BF4528">
        <v>1E-4</v>
      </c>
      <c r="BG4528">
        <v>0</v>
      </c>
      <c r="BH4528">
        <v>0</v>
      </c>
      <c r="BI4528">
        <v>0</v>
      </c>
      <c r="BJ4528">
        <v>0</v>
      </c>
      <c r="BK4528">
        <v>0</v>
      </c>
      <c r="BN4528" s="183"/>
    </row>
    <row r="4529" spans="1:66" ht="25.5" x14ac:dyDescent="0.25">
      <c r="A4529" s="1"/>
      <c r="B4529" s="94">
        <v>4516</v>
      </c>
      <c r="C4529" s="43">
        <v>1051362</v>
      </c>
      <c r="D4529" s="25"/>
      <c r="E4529" s="27" t="s">
        <v>906</v>
      </c>
      <c r="F4529" s="151" t="s">
        <v>21</v>
      </c>
      <c r="G4529" s="25"/>
      <c r="H4529" s="46" t="str">
        <f>IFERROR(IFERROR(IF(SEARCH("Usystems",$E4529)&gt;0,"Usystems"),IF(SEARCH("RIIFO",$E4529)&gt;0,"RIIFO","Uponor")),"Uponor")</f>
        <v>Uponor</v>
      </c>
      <c r="I4529" s="25" t="str">
        <f>IFERROR(MID($D4529,1,7)+0,"")</f>
        <v/>
      </c>
      <c r="J4529" s="25" t="str">
        <f>IFERROR(MID($D4529,10,7)+0,"")</f>
        <v/>
      </c>
      <c r="K4529" s="25" t="str">
        <f>IFERROR(MID($D4529,19,7)+0,"")</f>
        <v/>
      </c>
      <c r="L4529" s="25" t="str">
        <f>IFERROR(MID($D4529,28,7)+0,"")</f>
        <v/>
      </c>
      <c r="M4529" s="25" t="str">
        <f>IF(IFERROR(MID($Q4529,1,7)+0,"")&lt;1130000,IF(INDEX(C:C,MATCH(LEFT(Q4529,7)+0,I:I,0))&lt;1130000,"",INDEX(C:C,MATCH(LEFT(Q4529,7)+0,I:I,0))),IFERROR(MID($Q4529,1,7)+0,""))</f>
        <v/>
      </c>
      <c r="N4529" s="25" t="str">
        <f>IF(IFERROR(MID($Q4529,10,7)+0,"")&lt;1130000,"",IFERROR(MID($Q4529,10,7)+0,""))</f>
        <v/>
      </c>
      <c r="O4529" s="25" t="str">
        <f>IF(IFERROR(MID($Q4529,19,7)+0,"")&lt;1130000,"",IFERROR(MID($Q4529,19,7)+0,""))</f>
        <v/>
      </c>
      <c r="P4529" s="25" t="str">
        <f>IF(M4529="","",IF(N4529="",M4529,M4529&amp;", "&amp;N4529))</f>
        <v/>
      </c>
      <c r="Q4529" s="25"/>
      <c r="R4529" s="25"/>
      <c r="S4529" s="35" t="s">
        <v>110</v>
      </c>
      <c r="T4529" s="25" t="s">
        <v>36</v>
      </c>
      <c r="U4529" s="185">
        <v>1073</v>
      </c>
      <c r="V4529" s="188">
        <v>1073</v>
      </c>
      <c r="W4529" s="189">
        <v>1073</v>
      </c>
      <c r="X4529" s="31">
        <v>1073</v>
      </c>
      <c r="Y4529" s="90">
        <f>IFERROR(ROUND(X4529/W4529-1,2),"")</f>
        <v>0</v>
      </c>
      <c r="Z4529" s="31">
        <f>IF(OR(S4529="VLD MLC components",S4529="VLD MLC pipes",S4529="VLD PEX components",S4529="VLD PEX pipes",S4529="VLD PHC components",S4529="VLD PHC pipes",S4529="Controls VLD"),"По запросу",X4529)</f>
        <v>1073</v>
      </c>
      <c r="AA4529" s="63">
        <f>ROUND(X4529/1.2,3)</f>
        <v>894.16700000000003</v>
      </c>
      <c r="AB4529" s="23">
        <v>894.16700000000003</v>
      </c>
      <c r="AC4529" s="190">
        <f>IFERROR(ROUND(AA4529/AB4529-1,2),"")</f>
        <v>0</v>
      </c>
      <c r="AD4529" s="25">
        <v>0.02</v>
      </c>
      <c r="AE4529" s="25">
        <v>3.5E-4</v>
      </c>
      <c r="AF4529" s="25">
        <v>0</v>
      </c>
      <c r="AG4529" s="25" t="s">
        <v>22</v>
      </c>
      <c r="AH4529" s="25">
        <v>0</v>
      </c>
      <c r="AI4529" s="25">
        <v>0</v>
      </c>
      <c r="AJ4529" s="25" t="s">
        <v>20</v>
      </c>
      <c r="AK4529" s="42" t="s">
        <v>19</v>
      </c>
      <c r="AL4529" s="25" t="s">
        <v>20</v>
      </c>
      <c r="AM4529" s="25">
        <v>1</v>
      </c>
      <c r="AN4529" s="25"/>
      <c r="AO4529" s="25"/>
      <c r="AP4529" s="25"/>
      <c r="AQ4529" s="25"/>
      <c r="AR4529" s="94"/>
      <c r="AS4529" s="157" t="s">
        <v>22</v>
      </c>
      <c r="AT4529" s="93">
        <v>42551</v>
      </c>
      <c r="AU4529" s="92" t="s">
        <v>22</v>
      </c>
      <c r="AV4529" s="91" t="s">
        <v>48</v>
      </c>
      <c r="AW4529" s="92" t="s">
        <v>48</v>
      </c>
      <c r="AX4529" s="92" t="s">
        <v>48</v>
      </c>
      <c r="AY4529" s="91" t="s">
        <v>152</v>
      </c>
      <c r="AZ4529" s="23"/>
      <c r="BA4529" s="25">
        <v>0</v>
      </c>
      <c r="BB4529" t="s">
        <v>48</v>
      </c>
      <c r="BC4529" t="e">
        <v>#N/A</v>
      </c>
      <c r="BD4529" t="e">
        <f>IF(Z4529=BC4529,"OK")</f>
        <v>#N/A</v>
      </c>
      <c r="BE4529">
        <v>0.02</v>
      </c>
      <c r="BF4529">
        <v>3.5E-4</v>
      </c>
      <c r="BG4529">
        <v>0</v>
      </c>
      <c r="BH4529">
        <v>0</v>
      </c>
      <c r="BI4529">
        <v>0</v>
      </c>
      <c r="BJ4529">
        <v>0</v>
      </c>
      <c r="BK4529">
        <v>0</v>
      </c>
      <c r="BN4529" s="183"/>
    </row>
    <row r="4530" spans="1:66" ht="25.5" x14ac:dyDescent="0.25">
      <c r="A4530" s="1"/>
      <c r="B4530" s="94">
        <v>4517</v>
      </c>
      <c r="C4530" s="43">
        <v>1051294</v>
      </c>
      <c r="D4530" s="25"/>
      <c r="E4530" s="36" t="s">
        <v>905</v>
      </c>
      <c r="F4530" s="151" t="s">
        <v>28</v>
      </c>
      <c r="G4530" s="41" t="s">
        <v>30</v>
      </c>
      <c r="H4530" s="46" t="str">
        <f>IFERROR(IFERROR(IF(SEARCH("Usystems",$E4530)&gt;0,"Usystems"),IF(SEARCH("RIIFO",$E4530)&gt;0,"RIIFO","Uponor")),"Uponor")</f>
        <v>Uponor</v>
      </c>
      <c r="I4530" s="25" t="str">
        <f>IFERROR(MID($D4530,1,7)+0,"")</f>
        <v/>
      </c>
      <c r="J4530" s="25" t="str">
        <f>IFERROR(MID($D4530,10,7)+0,"")</f>
        <v/>
      </c>
      <c r="K4530" s="25" t="str">
        <f>IFERROR(MID($D4530,19,7)+0,"")</f>
        <v/>
      </c>
      <c r="L4530" s="25" t="str">
        <f>IFERROR(MID($D4530,28,7)+0,"")</f>
        <v/>
      </c>
      <c r="M4530" s="25" t="str">
        <f>IF(IFERROR(MID($Q4530,1,7)+0,"")&lt;1130000,IF(INDEX(C:C,MATCH(LEFT(Q4530,7)+0,I:I,0))&lt;1130000,"",INDEX(C:C,MATCH(LEFT(Q4530,7)+0,I:I,0))),IFERROR(MID($Q4530,1,7)+0,""))</f>
        <v/>
      </c>
      <c r="N4530" s="25" t="str">
        <f>IF(IFERROR(MID($Q4530,10,7)+0,"")&lt;1130000,"",IFERROR(MID($Q4530,10,7)+0,""))</f>
        <v/>
      </c>
      <c r="O4530" s="25" t="str">
        <f>IF(IFERROR(MID($Q4530,19,7)+0,"")&lt;1130000,"",IFERROR(MID($Q4530,19,7)+0,""))</f>
        <v/>
      </c>
      <c r="P4530" s="25" t="str">
        <f>IF(M4530="","",IF(N4530="",M4530,M4530&amp;", "&amp;N4530))</f>
        <v/>
      </c>
      <c r="Q4530" s="25"/>
      <c r="R4530" s="25"/>
      <c r="S4530" s="35" t="s">
        <v>110</v>
      </c>
      <c r="T4530" s="25" t="s">
        <v>36</v>
      </c>
      <c r="U4530" s="185">
        <v>8471</v>
      </c>
      <c r="V4530" s="188">
        <v>8471</v>
      </c>
      <c r="W4530" s="189">
        <v>8471</v>
      </c>
      <c r="X4530" s="31">
        <v>8471</v>
      </c>
      <c r="Y4530" s="90">
        <f>IFERROR(ROUND(X4530/W4530-1,2),"")</f>
        <v>0</v>
      </c>
      <c r="Z4530" s="31">
        <f>IF(OR(S4530="VLD MLC components",S4530="VLD MLC pipes",S4530="VLD PEX components",S4530="VLD PEX pipes",S4530="VLD PHC components",S4530="VLD PHC pipes",S4530="Controls VLD"),"По запросу",X4530)</f>
        <v>8471</v>
      </c>
      <c r="AA4530" s="63">
        <f>ROUND(X4530/1.2,3)</f>
        <v>7059.1670000000004</v>
      </c>
      <c r="AB4530" s="23">
        <v>7059.1670000000004</v>
      </c>
      <c r="AC4530" s="190">
        <f>IFERROR(ROUND(AA4530/AB4530-1,2),"")</f>
        <v>0</v>
      </c>
      <c r="AD4530" s="25">
        <v>9.5000000000000001E-2</v>
      </c>
      <c r="AE4530" s="25">
        <v>2.2000000000000001E-3</v>
      </c>
      <c r="AF4530" s="25">
        <v>0</v>
      </c>
      <c r="AG4530" s="25" t="s">
        <v>22</v>
      </c>
      <c r="AH4530" s="25">
        <v>0</v>
      </c>
      <c r="AI4530" s="25">
        <v>0</v>
      </c>
      <c r="AJ4530" s="25" t="s">
        <v>19</v>
      </c>
      <c r="AK4530" s="42" t="s">
        <v>19</v>
      </c>
      <c r="AL4530" s="25" t="s">
        <v>19</v>
      </c>
      <c r="AM4530" s="25">
        <v>5</v>
      </c>
      <c r="AN4530" s="25"/>
      <c r="AO4530" s="25"/>
      <c r="AP4530" s="25"/>
      <c r="AQ4530" s="25"/>
      <c r="AR4530" s="94"/>
      <c r="AS4530" s="157" t="s">
        <v>22</v>
      </c>
      <c r="AT4530" s="93">
        <v>42551</v>
      </c>
      <c r="AU4530" s="92" t="s">
        <v>22</v>
      </c>
      <c r="AV4530" s="91" t="s">
        <v>48</v>
      </c>
      <c r="AW4530" s="92" t="s">
        <v>48</v>
      </c>
      <c r="AX4530" s="92" t="s">
        <v>48</v>
      </c>
      <c r="AY4530" s="91" t="s">
        <v>152</v>
      </c>
      <c r="AZ4530" s="23"/>
      <c r="BA4530" s="25">
        <v>0</v>
      </c>
      <c r="BB4530" t="s">
        <v>48</v>
      </c>
      <c r="BC4530" t="e">
        <v>#N/A</v>
      </c>
      <c r="BD4530" t="e">
        <f>IF(Z4530=BC4530,"OK")</f>
        <v>#N/A</v>
      </c>
      <c r="BE4530">
        <v>9.5000000000000001E-2</v>
      </c>
      <c r="BF4530">
        <v>2.2000000000000001E-3</v>
      </c>
      <c r="BG4530">
        <v>0</v>
      </c>
      <c r="BH4530">
        <v>0</v>
      </c>
      <c r="BI4530">
        <v>0</v>
      </c>
      <c r="BJ4530">
        <v>0</v>
      </c>
      <c r="BK4530">
        <v>0</v>
      </c>
      <c r="BN4530" s="183"/>
    </row>
    <row r="4531" spans="1:66" ht="25.5" x14ac:dyDescent="0.25">
      <c r="A4531" s="1"/>
      <c r="B4531" s="94">
        <v>4518</v>
      </c>
      <c r="C4531" s="43">
        <v>1051295</v>
      </c>
      <c r="D4531" s="25"/>
      <c r="E4531" s="36" t="s">
        <v>904</v>
      </c>
      <c r="F4531" s="151" t="s">
        <v>28</v>
      </c>
      <c r="G4531" s="41" t="s">
        <v>30</v>
      </c>
      <c r="H4531" s="46" t="str">
        <f>IFERROR(IFERROR(IF(SEARCH("Usystems",$E4531)&gt;0,"Usystems"),IF(SEARCH("RIIFO",$E4531)&gt;0,"RIIFO","Uponor")),"Uponor")</f>
        <v>Uponor</v>
      </c>
      <c r="I4531" s="25" t="str">
        <f>IFERROR(MID($D4531,1,7)+0,"")</f>
        <v/>
      </c>
      <c r="J4531" s="25" t="str">
        <f>IFERROR(MID($D4531,10,7)+0,"")</f>
        <v/>
      </c>
      <c r="K4531" s="25" t="str">
        <f>IFERROR(MID($D4531,19,7)+0,"")</f>
        <v/>
      </c>
      <c r="L4531" s="25" t="str">
        <f>IFERROR(MID($D4531,28,7)+0,"")</f>
        <v/>
      </c>
      <c r="M4531" s="25" t="str">
        <f>IF(IFERROR(MID($Q4531,1,7)+0,"")&lt;1130000,IF(INDEX(C:C,MATCH(LEFT(Q4531,7)+0,I:I,0))&lt;1130000,"",INDEX(C:C,MATCH(LEFT(Q4531,7)+0,I:I,0))),IFERROR(MID($Q4531,1,7)+0,""))</f>
        <v/>
      </c>
      <c r="N4531" s="25" t="str">
        <f>IF(IFERROR(MID($Q4531,10,7)+0,"")&lt;1130000,"",IFERROR(MID($Q4531,10,7)+0,""))</f>
        <v/>
      </c>
      <c r="O4531" s="25" t="str">
        <f>IF(IFERROR(MID($Q4531,19,7)+0,"")&lt;1130000,"",IFERROR(MID($Q4531,19,7)+0,""))</f>
        <v/>
      </c>
      <c r="P4531" s="25" t="str">
        <f>IF(M4531="","",IF(N4531="",M4531,M4531&amp;", "&amp;N4531))</f>
        <v/>
      </c>
      <c r="Q4531" s="25"/>
      <c r="R4531" s="25"/>
      <c r="S4531" s="35" t="s">
        <v>110</v>
      </c>
      <c r="T4531" s="25" t="s">
        <v>36</v>
      </c>
      <c r="U4531" s="185">
        <v>10278</v>
      </c>
      <c r="V4531" s="188">
        <v>10278</v>
      </c>
      <c r="W4531" s="189">
        <v>10278</v>
      </c>
      <c r="X4531" s="31">
        <v>10278</v>
      </c>
      <c r="Y4531" s="90">
        <f>IFERROR(ROUND(X4531/W4531-1,2),"")</f>
        <v>0</v>
      </c>
      <c r="Z4531" s="31">
        <f>IF(OR(S4531="VLD MLC components",S4531="VLD MLC pipes",S4531="VLD PEX components",S4531="VLD PEX pipes",S4531="VLD PHC components",S4531="VLD PHC pipes",S4531="Controls VLD"),"По запросу",X4531)</f>
        <v>10278</v>
      </c>
      <c r="AA4531" s="63">
        <f>ROUND(X4531/1.2,3)</f>
        <v>8565</v>
      </c>
      <c r="AB4531" s="23">
        <v>8565</v>
      </c>
      <c r="AC4531" s="190">
        <f>IFERROR(ROUND(AA4531/AB4531-1,2),"")</f>
        <v>0</v>
      </c>
      <c r="AD4531" s="25">
        <v>0.154</v>
      </c>
      <c r="AE4531" s="25">
        <v>2.9999999999999997E-4</v>
      </c>
      <c r="AF4531" s="25">
        <v>0</v>
      </c>
      <c r="AG4531" s="25" t="s">
        <v>22</v>
      </c>
      <c r="AH4531" s="25">
        <v>0</v>
      </c>
      <c r="AI4531" s="25">
        <v>0</v>
      </c>
      <c r="AJ4531" s="25" t="s">
        <v>19</v>
      </c>
      <c r="AK4531" s="42" t="s">
        <v>19</v>
      </c>
      <c r="AL4531" s="25" t="s">
        <v>19</v>
      </c>
      <c r="AM4531" s="25">
        <v>5</v>
      </c>
      <c r="AN4531" s="25"/>
      <c r="AO4531" s="25"/>
      <c r="AP4531" s="25"/>
      <c r="AQ4531" s="25"/>
      <c r="AR4531" s="94"/>
      <c r="AS4531" s="157" t="s">
        <v>22</v>
      </c>
      <c r="AT4531" s="93">
        <v>42551</v>
      </c>
      <c r="AU4531" s="92" t="s">
        <v>22</v>
      </c>
      <c r="AV4531" s="91" t="s">
        <v>48</v>
      </c>
      <c r="AW4531" s="92" t="s">
        <v>48</v>
      </c>
      <c r="AX4531" s="92" t="s">
        <v>48</v>
      </c>
      <c r="AY4531" s="91" t="s">
        <v>152</v>
      </c>
      <c r="AZ4531" s="23"/>
      <c r="BA4531" s="25">
        <v>0</v>
      </c>
      <c r="BB4531" t="s">
        <v>48</v>
      </c>
      <c r="BC4531" t="e">
        <v>#N/A</v>
      </c>
      <c r="BD4531" t="e">
        <f>IF(Z4531=BC4531,"OK")</f>
        <v>#N/A</v>
      </c>
      <c r="BE4531">
        <v>0.154</v>
      </c>
      <c r="BF4531">
        <v>2.9999999999999997E-4</v>
      </c>
      <c r="BG4531">
        <v>0</v>
      </c>
      <c r="BH4531">
        <v>0</v>
      </c>
      <c r="BI4531">
        <v>0</v>
      </c>
      <c r="BJ4531">
        <v>0</v>
      </c>
      <c r="BK4531">
        <v>0</v>
      </c>
      <c r="BN4531" s="183"/>
    </row>
    <row r="4532" spans="1:66" ht="25.5" x14ac:dyDescent="0.25">
      <c r="A4532" s="1"/>
      <c r="B4532" s="94">
        <v>4519</v>
      </c>
      <c r="C4532" s="43">
        <v>1051296</v>
      </c>
      <c r="D4532" s="25"/>
      <c r="E4532" s="36" t="s">
        <v>903</v>
      </c>
      <c r="F4532" s="151" t="s">
        <v>28</v>
      </c>
      <c r="G4532" s="41" t="s">
        <v>30</v>
      </c>
      <c r="H4532" s="46" t="str">
        <f>IFERROR(IFERROR(IF(SEARCH("Usystems",$E4532)&gt;0,"Usystems"),IF(SEARCH("RIIFO",$E4532)&gt;0,"RIIFO","Uponor")),"Uponor")</f>
        <v>Uponor</v>
      </c>
      <c r="I4532" s="25" t="str">
        <f>IFERROR(MID($D4532,1,7)+0,"")</f>
        <v/>
      </c>
      <c r="J4532" s="25" t="str">
        <f>IFERROR(MID($D4532,10,7)+0,"")</f>
        <v/>
      </c>
      <c r="K4532" s="25" t="str">
        <f>IFERROR(MID($D4532,19,7)+0,"")</f>
        <v/>
      </c>
      <c r="L4532" s="25" t="str">
        <f>IFERROR(MID($D4532,28,7)+0,"")</f>
        <v/>
      </c>
      <c r="M4532" s="25" t="str">
        <f>IF(IFERROR(MID($Q4532,1,7)+0,"")&lt;1130000,IF(INDEX(C:C,MATCH(LEFT(Q4532,7)+0,I:I,0))&lt;1130000,"",INDEX(C:C,MATCH(LEFT(Q4532,7)+0,I:I,0))),IFERROR(MID($Q4532,1,7)+0,""))</f>
        <v/>
      </c>
      <c r="N4532" s="25" t="str">
        <f>IF(IFERROR(MID($Q4532,10,7)+0,"")&lt;1130000,"",IFERROR(MID($Q4532,10,7)+0,""))</f>
        <v/>
      </c>
      <c r="O4532" s="25" t="str">
        <f>IF(IFERROR(MID($Q4532,19,7)+0,"")&lt;1130000,"",IFERROR(MID($Q4532,19,7)+0,""))</f>
        <v/>
      </c>
      <c r="P4532" s="25" t="str">
        <f>IF(M4532="","",IF(N4532="",M4532,M4532&amp;", "&amp;N4532))</f>
        <v/>
      </c>
      <c r="Q4532" s="25"/>
      <c r="R4532" s="25"/>
      <c r="S4532" s="35" t="s">
        <v>110</v>
      </c>
      <c r="T4532" s="25" t="s">
        <v>36</v>
      </c>
      <c r="U4532" s="185">
        <v>13884</v>
      </c>
      <c r="V4532" s="188">
        <v>13884</v>
      </c>
      <c r="W4532" s="189">
        <v>13884</v>
      </c>
      <c r="X4532" s="31">
        <v>13884</v>
      </c>
      <c r="Y4532" s="90">
        <f>IFERROR(ROUND(X4532/W4532-1,2),"")</f>
        <v>0</v>
      </c>
      <c r="Z4532" s="31">
        <f>IF(OR(S4532="VLD MLC components",S4532="VLD MLC pipes",S4532="VLD PEX components",S4532="VLD PEX pipes",S4532="VLD PHC components",S4532="VLD PHC pipes",S4532="Controls VLD"),"По запросу",X4532)</f>
        <v>13884</v>
      </c>
      <c r="AA4532" s="63">
        <f>ROUND(X4532/1.2,3)</f>
        <v>11570</v>
      </c>
      <c r="AB4532" s="23">
        <v>11570</v>
      </c>
      <c r="AC4532" s="190">
        <f>IFERROR(ROUND(AA4532/AB4532-1,2),"")</f>
        <v>0</v>
      </c>
      <c r="AD4532" s="25">
        <v>0.246</v>
      </c>
      <c r="AE4532" s="25">
        <v>4.0000000000000002E-4</v>
      </c>
      <c r="AF4532" s="25">
        <v>0</v>
      </c>
      <c r="AG4532" s="25" t="s">
        <v>22</v>
      </c>
      <c r="AH4532" s="25">
        <v>0</v>
      </c>
      <c r="AI4532" s="25">
        <v>0</v>
      </c>
      <c r="AJ4532" s="25" t="s">
        <v>19</v>
      </c>
      <c r="AK4532" s="42" t="s">
        <v>19</v>
      </c>
      <c r="AL4532" s="25" t="s">
        <v>19</v>
      </c>
      <c r="AM4532" s="25">
        <v>10</v>
      </c>
      <c r="AN4532" s="25"/>
      <c r="AO4532" s="25"/>
      <c r="AP4532" s="25"/>
      <c r="AQ4532" s="25"/>
      <c r="AR4532" s="94"/>
      <c r="AS4532" s="157" t="s">
        <v>22</v>
      </c>
      <c r="AT4532" s="93">
        <v>42551</v>
      </c>
      <c r="AU4532" s="92" t="s">
        <v>22</v>
      </c>
      <c r="AV4532" s="91" t="s">
        <v>48</v>
      </c>
      <c r="AW4532" s="92" t="s">
        <v>48</v>
      </c>
      <c r="AX4532" s="92" t="s">
        <v>48</v>
      </c>
      <c r="AY4532" s="91" t="s">
        <v>152</v>
      </c>
      <c r="AZ4532" s="23"/>
      <c r="BA4532" s="25">
        <v>0</v>
      </c>
      <c r="BB4532" t="s">
        <v>48</v>
      </c>
      <c r="BC4532" t="e">
        <v>#N/A</v>
      </c>
      <c r="BD4532" t="e">
        <f>IF(Z4532=BC4532,"OK")</f>
        <v>#N/A</v>
      </c>
      <c r="BE4532">
        <v>0.246</v>
      </c>
      <c r="BF4532">
        <v>4.0000000000000002E-4</v>
      </c>
      <c r="BG4532">
        <v>0</v>
      </c>
      <c r="BH4532">
        <v>0</v>
      </c>
      <c r="BI4532">
        <v>0</v>
      </c>
      <c r="BJ4532">
        <v>0</v>
      </c>
      <c r="BK4532">
        <v>0</v>
      </c>
      <c r="BN4532" s="183"/>
    </row>
    <row r="4533" spans="1:66" ht="25.5" x14ac:dyDescent="0.25">
      <c r="A4533" s="1"/>
      <c r="B4533" s="94">
        <v>4520</v>
      </c>
      <c r="C4533" s="43">
        <v>1051297</v>
      </c>
      <c r="D4533" s="25"/>
      <c r="E4533" s="36" t="s">
        <v>902</v>
      </c>
      <c r="F4533" s="151" t="s">
        <v>28</v>
      </c>
      <c r="G4533" s="41" t="s">
        <v>30</v>
      </c>
      <c r="H4533" s="46" t="str">
        <f>IFERROR(IFERROR(IF(SEARCH("Usystems",$E4533)&gt;0,"Usystems"),IF(SEARCH("RIIFO",$E4533)&gt;0,"RIIFO","Uponor")),"Uponor")</f>
        <v>Uponor</v>
      </c>
      <c r="I4533" s="25" t="str">
        <f>IFERROR(MID($D4533,1,7)+0,"")</f>
        <v/>
      </c>
      <c r="J4533" s="25" t="str">
        <f>IFERROR(MID($D4533,10,7)+0,"")</f>
        <v/>
      </c>
      <c r="K4533" s="25" t="str">
        <f>IFERROR(MID($D4533,19,7)+0,"")</f>
        <v/>
      </c>
      <c r="L4533" s="25" t="str">
        <f>IFERROR(MID($D4533,28,7)+0,"")</f>
        <v/>
      </c>
      <c r="M4533" s="25" t="str">
        <f>IF(IFERROR(MID($Q4533,1,7)+0,"")&lt;1130000,IF(INDEX(C:C,MATCH(LEFT(Q4533,7)+0,I:I,0))&lt;1130000,"",INDEX(C:C,MATCH(LEFT(Q4533,7)+0,I:I,0))),IFERROR(MID($Q4533,1,7)+0,""))</f>
        <v/>
      </c>
      <c r="N4533" s="25" t="str">
        <f>IF(IFERROR(MID($Q4533,10,7)+0,"")&lt;1130000,"",IFERROR(MID($Q4533,10,7)+0,""))</f>
        <v/>
      </c>
      <c r="O4533" s="25" t="str">
        <f>IF(IFERROR(MID($Q4533,19,7)+0,"")&lt;1130000,"",IFERROR(MID($Q4533,19,7)+0,""))</f>
        <v/>
      </c>
      <c r="P4533" s="25" t="str">
        <f>IF(M4533="","",IF(N4533="",M4533,M4533&amp;", "&amp;N4533))</f>
        <v/>
      </c>
      <c r="Q4533" s="25"/>
      <c r="R4533" s="25"/>
      <c r="S4533" s="35" t="s">
        <v>110</v>
      </c>
      <c r="T4533" s="25" t="s">
        <v>36</v>
      </c>
      <c r="U4533" s="185">
        <v>22924</v>
      </c>
      <c r="V4533" s="188">
        <v>22924</v>
      </c>
      <c r="W4533" s="189">
        <v>22924</v>
      </c>
      <c r="X4533" s="31">
        <v>22924</v>
      </c>
      <c r="Y4533" s="90">
        <f>IFERROR(ROUND(X4533/W4533-1,2),"")</f>
        <v>0</v>
      </c>
      <c r="Z4533" s="31">
        <f>IF(OR(S4533="VLD MLC components",S4533="VLD MLC pipes",S4533="VLD PEX components",S4533="VLD PEX pipes",S4533="VLD PHC components",S4533="VLD PHC pipes",S4533="Controls VLD"),"По запросу",X4533)</f>
        <v>22924</v>
      </c>
      <c r="AA4533" s="63">
        <f>ROUND(X4533/1.2,3)</f>
        <v>19103.332999999999</v>
      </c>
      <c r="AB4533" s="23">
        <v>19103.332999999999</v>
      </c>
      <c r="AC4533" s="190">
        <f>IFERROR(ROUND(AA4533/AB4533-1,2),"")</f>
        <v>0</v>
      </c>
      <c r="AD4533" s="25">
        <v>0.71</v>
      </c>
      <c r="AE4533" s="25">
        <v>5.0000000000000001E-4</v>
      </c>
      <c r="AF4533" s="25">
        <v>0</v>
      </c>
      <c r="AG4533" s="25" t="s">
        <v>22</v>
      </c>
      <c r="AH4533" s="25">
        <v>0</v>
      </c>
      <c r="AI4533" s="25">
        <v>0</v>
      </c>
      <c r="AJ4533" s="25" t="s">
        <v>19</v>
      </c>
      <c r="AK4533" s="42" t="s">
        <v>19</v>
      </c>
      <c r="AL4533" s="25" t="s">
        <v>19</v>
      </c>
      <c r="AM4533" s="25">
        <v>5</v>
      </c>
      <c r="AN4533" s="25"/>
      <c r="AO4533" s="25"/>
      <c r="AP4533" s="25"/>
      <c r="AQ4533" s="25"/>
      <c r="AR4533" s="94"/>
      <c r="AS4533" s="157" t="s">
        <v>22</v>
      </c>
      <c r="AT4533" s="93">
        <v>42551</v>
      </c>
      <c r="AU4533" s="92" t="s">
        <v>22</v>
      </c>
      <c r="AV4533" s="91" t="s">
        <v>48</v>
      </c>
      <c r="AW4533" s="92" t="s">
        <v>48</v>
      </c>
      <c r="AX4533" s="92" t="s">
        <v>48</v>
      </c>
      <c r="AY4533" s="91" t="s">
        <v>152</v>
      </c>
      <c r="AZ4533" s="23"/>
      <c r="BA4533" s="25">
        <v>0</v>
      </c>
      <c r="BB4533" t="s">
        <v>48</v>
      </c>
      <c r="BC4533" t="e">
        <v>#N/A</v>
      </c>
      <c r="BD4533" t="e">
        <f>IF(Z4533=BC4533,"OK")</f>
        <v>#N/A</v>
      </c>
      <c r="BE4533">
        <v>0.71</v>
      </c>
      <c r="BF4533">
        <v>5.0000000000000001E-4</v>
      </c>
      <c r="BG4533">
        <v>0</v>
      </c>
      <c r="BH4533">
        <v>0</v>
      </c>
      <c r="BI4533">
        <v>0</v>
      </c>
      <c r="BJ4533">
        <v>0</v>
      </c>
      <c r="BK4533">
        <v>0</v>
      </c>
      <c r="BN4533" s="183"/>
    </row>
    <row r="4534" spans="1:66" ht="25.5" x14ac:dyDescent="0.25">
      <c r="A4534" s="1"/>
      <c r="B4534" s="94">
        <v>4521</v>
      </c>
      <c r="C4534" s="43">
        <v>1053740</v>
      </c>
      <c r="D4534" s="25"/>
      <c r="E4534" s="27" t="s">
        <v>901</v>
      </c>
      <c r="F4534" s="151" t="s">
        <v>21</v>
      </c>
      <c r="G4534" s="25"/>
      <c r="H4534" s="46" t="str">
        <f>IFERROR(IFERROR(IF(SEARCH("Usystems",$E4534)&gt;0,"Usystems"),IF(SEARCH("RIIFO",$E4534)&gt;0,"RIIFO","Uponor")),"Uponor")</f>
        <v>Uponor</v>
      </c>
      <c r="I4534" s="25" t="str">
        <f>IFERROR(MID($D4534,1,7)+0,"")</f>
        <v/>
      </c>
      <c r="J4534" s="25" t="str">
        <f>IFERROR(MID($D4534,10,7)+0,"")</f>
        <v/>
      </c>
      <c r="K4534" s="25" t="str">
        <f>IFERROR(MID($D4534,19,7)+0,"")</f>
        <v/>
      </c>
      <c r="L4534" s="25" t="str">
        <f>IFERROR(MID($D4534,28,7)+0,"")</f>
        <v/>
      </c>
      <c r="M4534" s="25" t="str">
        <f>IF(IFERROR(MID($Q4534,1,7)+0,"")&lt;1130000,IF(INDEX(C:C,MATCH(LEFT(Q4534,7)+0,I:I,0))&lt;1130000,"",INDEX(C:C,MATCH(LEFT(Q4534,7)+0,I:I,0))),IFERROR(MID($Q4534,1,7)+0,""))</f>
        <v/>
      </c>
      <c r="N4534" s="25" t="str">
        <f>IF(IFERROR(MID($Q4534,10,7)+0,"")&lt;1130000,"",IFERROR(MID($Q4534,10,7)+0,""))</f>
        <v/>
      </c>
      <c r="O4534" s="25" t="str">
        <f>IF(IFERROR(MID($Q4534,19,7)+0,"")&lt;1130000,"",IFERROR(MID($Q4534,19,7)+0,""))</f>
        <v/>
      </c>
      <c r="P4534" s="25" t="str">
        <f>IF(M4534="","",IF(N4534="",M4534,M4534&amp;", "&amp;N4534))</f>
        <v/>
      </c>
      <c r="Q4534" s="25"/>
      <c r="R4534" s="25"/>
      <c r="S4534" s="35" t="s">
        <v>110</v>
      </c>
      <c r="T4534" s="25" t="s">
        <v>36</v>
      </c>
      <c r="U4534" s="185">
        <v>37.9</v>
      </c>
      <c r="V4534" s="188">
        <v>37.9</v>
      </c>
      <c r="W4534" s="189">
        <v>37.9</v>
      </c>
      <c r="X4534" s="31">
        <v>37.9</v>
      </c>
      <c r="Y4534" s="90">
        <f>IFERROR(ROUND(X4534/W4534-1,2),"")</f>
        <v>0</v>
      </c>
      <c r="Z4534" s="31">
        <f>IF(OR(S4534="VLD MLC components",S4534="VLD MLC pipes",S4534="VLD PEX components",S4534="VLD PEX pipes",S4534="VLD PHC components",S4534="VLD PHC pipes",S4534="Controls VLD"),"По запросу",X4534)</f>
        <v>37.9</v>
      </c>
      <c r="AA4534" s="63">
        <f>ROUND(X4534/1.2,3)</f>
        <v>31.582999999999998</v>
      </c>
      <c r="AB4534" s="23">
        <v>31.582999999999998</v>
      </c>
      <c r="AC4534" s="190">
        <f>IFERROR(ROUND(AA4534/AB4534-1,2),"")</f>
        <v>0</v>
      </c>
      <c r="AD4534" s="25">
        <v>3.0000000000000001E-3</v>
      </c>
      <c r="AE4534" s="25">
        <v>1.0000000000000001E-5</v>
      </c>
      <c r="AF4534" s="25">
        <v>0</v>
      </c>
      <c r="AG4534" s="25" t="s">
        <v>22</v>
      </c>
      <c r="AH4534" s="25">
        <v>0</v>
      </c>
      <c r="AI4534" s="25">
        <v>0</v>
      </c>
      <c r="AJ4534" s="25" t="s">
        <v>20</v>
      </c>
      <c r="AK4534" s="42" t="s">
        <v>19</v>
      </c>
      <c r="AL4534" s="25" t="s">
        <v>20</v>
      </c>
      <c r="AM4534" s="25">
        <v>1</v>
      </c>
      <c r="AN4534" s="25"/>
      <c r="AO4534" s="25"/>
      <c r="AP4534" s="25"/>
      <c r="AQ4534" s="25"/>
      <c r="AR4534" s="94"/>
      <c r="AS4534" s="157" t="s">
        <v>22</v>
      </c>
      <c r="AT4534" s="93">
        <v>42551</v>
      </c>
      <c r="AU4534" s="92" t="s">
        <v>22</v>
      </c>
      <c r="AV4534" s="91" t="s">
        <v>48</v>
      </c>
      <c r="AW4534" s="92" t="s">
        <v>48</v>
      </c>
      <c r="AX4534" s="92" t="s">
        <v>48</v>
      </c>
      <c r="AY4534" s="91" t="s">
        <v>152</v>
      </c>
      <c r="AZ4534" s="23"/>
      <c r="BA4534" s="25">
        <v>0</v>
      </c>
      <c r="BB4534" t="s">
        <v>48</v>
      </c>
      <c r="BC4534" t="e">
        <v>#N/A</v>
      </c>
      <c r="BD4534" t="e">
        <f>IF(Z4534=BC4534,"OK")</f>
        <v>#N/A</v>
      </c>
      <c r="BE4534">
        <v>3.0000000000000001E-3</v>
      </c>
      <c r="BF4534">
        <v>1.0000000000000001E-5</v>
      </c>
      <c r="BG4534">
        <v>0</v>
      </c>
      <c r="BH4534">
        <v>0</v>
      </c>
      <c r="BI4534">
        <v>0</v>
      </c>
      <c r="BJ4534">
        <v>0</v>
      </c>
      <c r="BK4534">
        <v>0</v>
      </c>
      <c r="BN4534" s="183"/>
    </row>
    <row r="4535" spans="1:66" ht="25.5" x14ac:dyDescent="0.25">
      <c r="A4535" s="1"/>
      <c r="B4535" s="94">
        <v>4522</v>
      </c>
      <c r="C4535" s="43">
        <v>1053742</v>
      </c>
      <c r="D4535" s="25"/>
      <c r="E4535" s="27" t="s">
        <v>900</v>
      </c>
      <c r="F4535" s="151" t="s">
        <v>21</v>
      </c>
      <c r="G4535" s="25"/>
      <c r="H4535" s="46" t="str">
        <f>IFERROR(IFERROR(IF(SEARCH("Usystems",$E4535)&gt;0,"Usystems"),IF(SEARCH("RIIFO",$E4535)&gt;0,"RIIFO","Uponor")),"Uponor")</f>
        <v>Uponor</v>
      </c>
      <c r="I4535" s="25" t="str">
        <f>IFERROR(MID($D4535,1,7)+0,"")</f>
        <v/>
      </c>
      <c r="J4535" s="25" t="str">
        <f>IFERROR(MID($D4535,10,7)+0,"")</f>
        <v/>
      </c>
      <c r="K4535" s="25" t="str">
        <f>IFERROR(MID($D4535,19,7)+0,"")</f>
        <v/>
      </c>
      <c r="L4535" s="25" t="str">
        <f>IFERROR(MID($D4535,28,7)+0,"")</f>
        <v/>
      </c>
      <c r="M4535" s="25" t="str">
        <f>IF(IFERROR(MID($Q4535,1,7)+0,"")&lt;1130000,IF(INDEX(C:C,MATCH(LEFT(Q4535,7)+0,I:I,0))&lt;1130000,"",INDEX(C:C,MATCH(LEFT(Q4535,7)+0,I:I,0))),IFERROR(MID($Q4535,1,7)+0,""))</f>
        <v/>
      </c>
      <c r="N4535" s="25" t="str">
        <f>IF(IFERROR(MID($Q4535,10,7)+0,"")&lt;1130000,"",IFERROR(MID($Q4535,10,7)+0,""))</f>
        <v/>
      </c>
      <c r="O4535" s="25" t="str">
        <f>IF(IFERROR(MID($Q4535,19,7)+0,"")&lt;1130000,"",IFERROR(MID($Q4535,19,7)+0,""))</f>
        <v/>
      </c>
      <c r="P4535" s="25" t="str">
        <f>IF(M4535="","",IF(N4535="",M4535,M4535&amp;", "&amp;N4535))</f>
        <v/>
      </c>
      <c r="Q4535" s="25"/>
      <c r="R4535" s="25"/>
      <c r="S4535" s="35" t="s">
        <v>110</v>
      </c>
      <c r="T4535" s="25" t="s">
        <v>36</v>
      </c>
      <c r="U4535" s="185">
        <v>33.15</v>
      </c>
      <c r="V4535" s="188">
        <v>33.15</v>
      </c>
      <c r="W4535" s="189">
        <v>33.15</v>
      </c>
      <c r="X4535" s="31">
        <v>33.15</v>
      </c>
      <c r="Y4535" s="90">
        <f>IFERROR(ROUND(X4535/W4535-1,2),"")</f>
        <v>0</v>
      </c>
      <c r="Z4535" s="31">
        <f>IF(OR(S4535="VLD MLC components",S4535="VLD MLC pipes",S4535="VLD PEX components",S4535="VLD PEX pipes",S4535="VLD PHC components",S4535="VLD PHC pipes",S4535="Controls VLD"),"По запросу",X4535)</f>
        <v>33.15</v>
      </c>
      <c r="AA4535" s="63">
        <f>ROUND(X4535/1.2,3)</f>
        <v>27.625</v>
      </c>
      <c r="AB4535" s="23">
        <v>27.625</v>
      </c>
      <c r="AC4535" s="190">
        <f>IFERROR(ROUND(AA4535/AB4535-1,2),"")</f>
        <v>0</v>
      </c>
      <c r="AD4535" s="25">
        <v>7.0000000000000001E-3</v>
      </c>
      <c r="AE4535" s="25">
        <v>1.0000000000000001E-5</v>
      </c>
      <c r="AF4535" s="25">
        <v>0</v>
      </c>
      <c r="AG4535" s="25" t="s">
        <v>22</v>
      </c>
      <c r="AH4535" s="25">
        <v>0</v>
      </c>
      <c r="AI4535" s="25">
        <v>0</v>
      </c>
      <c r="AJ4535" s="25" t="s">
        <v>20</v>
      </c>
      <c r="AK4535" s="42" t="s">
        <v>19</v>
      </c>
      <c r="AL4535" s="25" t="s">
        <v>20</v>
      </c>
      <c r="AM4535" s="25">
        <v>35</v>
      </c>
      <c r="AN4535" s="25"/>
      <c r="AO4535" s="25"/>
      <c r="AP4535" s="25"/>
      <c r="AQ4535" s="25"/>
      <c r="AR4535" s="94"/>
      <c r="AS4535" s="157" t="s">
        <v>22</v>
      </c>
      <c r="AT4535" s="93">
        <v>42551</v>
      </c>
      <c r="AU4535" s="92" t="s">
        <v>22</v>
      </c>
      <c r="AV4535" s="91" t="s">
        <v>48</v>
      </c>
      <c r="AW4535" s="92" t="s">
        <v>48</v>
      </c>
      <c r="AX4535" s="92" t="s">
        <v>48</v>
      </c>
      <c r="AY4535" s="91" t="s">
        <v>152</v>
      </c>
      <c r="AZ4535" s="23"/>
      <c r="BA4535" s="25">
        <v>0</v>
      </c>
      <c r="BB4535" t="s">
        <v>48</v>
      </c>
      <c r="BC4535" t="e">
        <v>#N/A</v>
      </c>
      <c r="BD4535" t="e">
        <f>IF(Z4535=BC4535,"OK")</f>
        <v>#N/A</v>
      </c>
      <c r="BE4535">
        <v>7.0000000000000001E-3</v>
      </c>
      <c r="BF4535">
        <v>1.0000000000000001E-5</v>
      </c>
      <c r="BG4535">
        <v>0</v>
      </c>
      <c r="BH4535">
        <v>0</v>
      </c>
      <c r="BI4535">
        <v>0</v>
      </c>
      <c r="BJ4535">
        <v>0</v>
      </c>
      <c r="BK4535">
        <v>0</v>
      </c>
      <c r="BN4535" s="183"/>
    </row>
    <row r="4536" spans="1:66" ht="25.5" x14ac:dyDescent="0.25">
      <c r="A4536" s="1"/>
      <c r="B4536" s="94">
        <v>4523</v>
      </c>
      <c r="C4536" s="43">
        <v>1051285</v>
      </c>
      <c r="D4536" s="25"/>
      <c r="E4536" s="36" t="s">
        <v>899</v>
      </c>
      <c r="F4536" s="151" t="s">
        <v>28</v>
      </c>
      <c r="G4536" s="41" t="s">
        <v>30</v>
      </c>
      <c r="H4536" s="46" t="str">
        <f>IFERROR(IFERROR(IF(SEARCH("Usystems",$E4536)&gt;0,"Usystems"),IF(SEARCH("RIIFO",$E4536)&gt;0,"RIIFO","Uponor")),"Uponor")</f>
        <v>Uponor</v>
      </c>
      <c r="I4536" s="25" t="str">
        <f>IFERROR(MID($D4536,1,7)+0,"")</f>
        <v/>
      </c>
      <c r="J4536" s="25" t="str">
        <f>IFERROR(MID($D4536,10,7)+0,"")</f>
        <v/>
      </c>
      <c r="K4536" s="25" t="str">
        <f>IFERROR(MID($D4536,19,7)+0,"")</f>
        <v/>
      </c>
      <c r="L4536" s="25" t="str">
        <f>IFERROR(MID($D4536,28,7)+0,"")</f>
        <v/>
      </c>
      <c r="M4536" s="25" t="str">
        <f>IF(IFERROR(MID($Q4536,1,7)+0,"")&lt;1130000,IF(INDEX(C:C,MATCH(LEFT(Q4536,7)+0,I:I,0))&lt;1130000,"",INDEX(C:C,MATCH(LEFT(Q4536,7)+0,I:I,0))),IFERROR(MID($Q4536,1,7)+0,""))</f>
        <v/>
      </c>
      <c r="N4536" s="25" t="str">
        <f>IF(IFERROR(MID($Q4536,10,7)+0,"")&lt;1130000,"",IFERROR(MID($Q4536,10,7)+0,""))</f>
        <v/>
      </c>
      <c r="O4536" s="25" t="str">
        <f>IF(IFERROR(MID($Q4536,19,7)+0,"")&lt;1130000,"",IFERROR(MID($Q4536,19,7)+0,""))</f>
        <v/>
      </c>
      <c r="P4536" s="25" t="str">
        <f>IF(M4536="","",IF(N4536="",M4536,M4536&amp;", "&amp;N4536))</f>
        <v/>
      </c>
      <c r="Q4536" s="25"/>
      <c r="R4536" s="25"/>
      <c r="S4536" s="35" t="s">
        <v>110</v>
      </c>
      <c r="T4536" s="25" t="s">
        <v>36</v>
      </c>
      <c r="U4536" s="185">
        <v>93.64</v>
      </c>
      <c r="V4536" s="188">
        <v>93.64</v>
      </c>
      <c r="W4536" s="189">
        <v>93.64</v>
      </c>
      <c r="X4536" s="31">
        <v>93.64</v>
      </c>
      <c r="Y4536" s="90">
        <f>IFERROR(ROUND(X4536/W4536-1,2),"")</f>
        <v>0</v>
      </c>
      <c r="Z4536" s="31">
        <f>IF(OR(S4536="VLD MLC components",S4536="VLD MLC pipes",S4536="VLD PEX components",S4536="VLD PEX pipes",S4536="VLD PHC components",S4536="VLD PHC pipes",S4536="Controls VLD"),"По запросу",X4536)</f>
        <v>93.64</v>
      </c>
      <c r="AA4536" s="63">
        <f>ROUND(X4536/1.2,3)</f>
        <v>78.033000000000001</v>
      </c>
      <c r="AB4536" s="23">
        <v>78.033000000000001</v>
      </c>
      <c r="AC4536" s="190">
        <f>IFERROR(ROUND(AA4536/AB4536-1,2),"")</f>
        <v>0</v>
      </c>
      <c r="AD4536" s="25">
        <v>1.4E-2</v>
      </c>
      <c r="AE4536" s="25">
        <v>2.0000000000000002E-5</v>
      </c>
      <c r="AF4536" s="25">
        <v>0</v>
      </c>
      <c r="AG4536" s="25" t="s">
        <v>22</v>
      </c>
      <c r="AH4536" s="25">
        <v>0</v>
      </c>
      <c r="AI4536" s="25">
        <v>0</v>
      </c>
      <c r="AJ4536" s="25" t="s">
        <v>19</v>
      </c>
      <c r="AK4536" s="42" t="s">
        <v>19</v>
      </c>
      <c r="AL4536" s="25" t="s">
        <v>19</v>
      </c>
      <c r="AM4536" s="25">
        <v>1</v>
      </c>
      <c r="AN4536" s="25"/>
      <c r="AO4536" s="25"/>
      <c r="AP4536" s="25"/>
      <c r="AQ4536" s="25"/>
      <c r="AR4536" s="94"/>
      <c r="AS4536" s="157" t="s">
        <v>22</v>
      </c>
      <c r="AT4536" s="93">
        <v>42551</v>
      </c>
      <c r="AU4536" s="92" t="s">
        <v>22</v>
      </c>
      <c r="AV4536" s="91" t="s">
        <v>48</v>
      </c>
      <c r="AW4536" s="92" t="s">
        <v>48</v>
      </c>
      <c r="AX4536" s="92" t="s">
        <v>48</v>
      </c>
      <c r="AY4536" s="91" t="s">
        <v>152</v>
      </c>
      <c r="AZ4536" s="23"/>
      <c r="BA4536" s="25">
        <v>0</v>
      </c>
      <c r="BB4536" t="s">
        <v>48</v>
      </c>
      <c r="BC4536" t="e">
        <v>#N/A</v>
      </c>
      <c r="BD4536" t="e">
        <f>IF(Z4536=BC4536,"OK")</f>
        <v>#N/A</v>
      </c>
      <c r="BE4536">
        <v>1.4E-2</v>
      </c>
      <c r="BF4536">
        <v>2.0000000000000002E-5</v>
      </c>
      <c r="BG4536">
        <v>0</v>
      </c>
      <c r="BH4536">
        <v>0</v>
      </c>
      <c r="BI4536">
        <v>0</v>
      </c>
      <c r="BJ4536">
        <v>0</v>
      </c>
      <c r="BK4536">
        <v>0</v>
      </c>
      <c r="BN4536" s="183"/>
    </row>
    <row r="4537" spans="1:66" ht="25.5" x14ac:dyDescent="0.25">
      <c r="A4537" s="1"/>
      <c r="B4537" s="94">
        <v>4524</v>
      </c>
      <c r="C4537" s="43">
        <v>1053743</v>
      </c>
      <c r="D4537" s="25"/>
      <c r="E4537" s="27" t="s">
        <v>898</v>
      </c>
      <c r="F4537" s="151" t="s">
        <v>21</v>
      </c>
      <c r="G4537" s="41" t="s">
        <v>585</v>
      </c>
      <c r="H4537" s="46" t="str">
        <f>IFERROR(IFERROR(IF(SEARCH("Usystems",$E4537)&gt;0,"Usystems"),IF(SEARCH("RIIFO",$E4537)&gt;0,"RIIFO","Uponor")),"Uponor")</f>
        <v>Uponor</v>
      </c>
      <c r="I4537" s="25" t="str">
        <f>IFERROR(MID($D4537,1,7)+0,"")</f>
        <v/>
      </c>
      <c r="J4537" s="25" t="str">
        <f>IFERROR(MID($D4537,10,7)+0,"")</f>
        <v/>
      </c>
      <c r="K4537" s="25" t="str">
        <f>IFERROR(MID($D4537,19,7)+0,"")</f>
        <v/>
      </c>
      <c r="L4537" s="25" t="str">
        <f>IFERROR(MID($D4537,28,7)+0,"")</f>
        <v/>
      </c>
      <c r="M4537" s="25" t="str">
        <f>IF(IFERROR(MID($Q4537,1,7)+0,"")&lt;1130000,IF(INDEX(C:C,MATCH(LEFT(Q4537,7)+0,I:I,0))&lt;1130000,"",INDEX(C:C,MATCH(LEFT(Q4537,7)+0,I:I,0))),IFERROR(MID($Q4537,1,7)+0,""))</f>
        <v/>
      </c>
      <c r="N4537" s="25" t="str">
        <f>IF(IFERROR(MID($Q4537,10,7)+0,"")&lt;1130000,"",IFERROR(MID($Q4537,10,7)+0,""))</f>
        <v/>
      </c>
      <c r="O4537" s="25" t="str">
        <f>IF(IFERROR(MID($Q4537,19,7)+0,"")&lt;1130000,"",IFERROR(MID($Q4537,19,7)+0,""))</f>
        <v/>
      </c>
      <c r="P4537" s="25" t="str">
        <f>IF(M4537="","",IF(N4537="",M4537,M4537&amp;", "&amp;N4537))</f>
        <v/>
      </c>
      <c r="Q4537" s="25"/>
      <c r="R4537" s="25"/>
      <c r="S4537" s="35" t="s">
        <v>110</v>
      </c>
      <c r="T4537" s="25" t="s">
        <v>36</v>
      </c>
      <c r="U4537" s="185">
        <v>42.64</v>
      </c>
      <c r="V4537" s="188">
        <v>42.64</v>
      </c>
      <c r="W4537" s="189">
        <v>42.64</v>
      </c>
      <c r="X4537" s="31">
        <v>42.64</v>
      </c>
      <c r="Y4537" s="90">
        <f>IFERROR(ROUND(X4537/W4537-1,2),"")</f>
        <v>0</v>
      </c>
      <c r="Z4537" s="31">
        <f>IF(OR(S4537="VLD MLC components",S4537="VLD MLC pipes",S4537="VLD PEX components",S4537="VLD PEX pipes",S4537="VLD PHC components",S4537="VLD PHC pipes",S4537="Controls VLD"),"По запросу",X4537)</f>
        <v>42.64</v>
      </c>
      <c r="AA4537" s="63">
        <f>ROUND(X4537/1.2,3)</f>
        <v>35.533000000000001</v>
      </c>
      <c r="AB4537" s="23">
        <v>35.533000000000001</v>
      </c>
      <c r="AC4537" s="190">
        <f>IFERROR(ROUND(AA4537/AB4537-1,2),"")</f>
        <v>0</v>
      </c>
      <c r="AD4537" s="25">
        <v>8.9999999999999993E-3</v>
      </c>
      <c r="AE4537" s="25">
        <v>1.0000000000000001E-5</v>
      </c>
      <c r="AF4537" s="25">
        <v>20</v>
      </c>
      <c r="AG4537" s="25">
        <v>20</v>
      </c>
      <c r="AH4537" s="25">
        <v>20</v>
      </c>
      <c r="AI4537" s="25">
        <v>20</v>
      </c>
      <c r="AJ4537" s="25" t="s">
        <v>20</v>
      </c>
      <c r="AK4537" s="22" t="s">
        <v>20</v>
      </c>
      <c r="AL4537" s="25" t="s">
        <v>20</v>
      </c>
      <c r="AM4537" s="25">
        <v>35</v>
      </c>
      <c r="AN4537" s="25"/>
      <c r="AO4537" s="25"/>
      <c r="AP4537" s="25"/>
      <c r="AQ4537" s="25"/>
      <c r="AR4537" s="94"/>
      <c r="AS4537" s="157">
        <v>20</v>
      </c>
      <c r="AT4537" s="93">
        <v>42551</v>
      </c>
      <c r="AU4537" s="92" t="s">
        <v>22</v>
      </c>
      <c r="AV4537" s="91" t="s">
        <v>152</v>
      </c>
      <c r="AW4537" s="92" t="s">
        <v>152</v>
      </c>
      <c r="AX4537" s="92" t="s">
        <v>48</v>
      </c>
      <c r="AY4537" s="91" t="s">
        <v>152</v>
      </c>
      <c r="AZ4537" s="23"/>
      <c r="BA4537" s="25" t="s">
        <v>897</v>
      </c>
      <c r="BB4537" t="s">
        <v>25</v>
      </c>
      <c r="BC4537">
        <v>42.64</v>
      </c>
      <c r="BD4537" t="str">
        <f>IF(Z4537=BC4537,"OK")</f>
        <v>OK</v>
      </c>
      <c r="BE4537">
        <v>8.9999999999999993E-3</v>
      </c>
      <c r="BF4537">
        <v>1.0000000000000001E-5</v>
      </c>
      <c r="BG4537">
        <v>0</v>
      </c>
      <c r="BH4537">
        <v>0</v>
      </c>
      <c r="BI4537">
        <v>0</v>
      </c>
      <c r="BJ4537">
        <v>0</v>
      </c>
      <c r="BK4537">
        <v>0</v>
      </c>
      <c r="BN4537" s="183"/>
    </row>
    <row r="4538" spans="1:66" ht="25.5" x14ac:dyDescent="0.25">
      <c r="A4538" s="1"/>
      <c r="B4538" s="94">
        <v>4525</v>
      </c>
      <c r="C4538" s="43">
        <v>1051286</v>
      </c>
      <c r="D4538" s="25"/>
      <c r="E4538" s="36" t="s">
        <v>896</v>
      </c>
      <c r="F4538" s="151" t="s">
        <v>28</v>
      </c>
      <c r="G4538" s="41" t="s">
        <v>30</v>
      </c>
      <c r="H4538" s="46" t="str">
        <f>IFERROR(IFERROR(IF(SEARCH("Usystems",$E4538)&gt;0,"Usystems"),IF(SEARCH("RIIFO",$E4538)&gt;0,"RIIFO","Uponor")),"Uponor")</f>
        <v>Uponor</v>
      </c>
      <c r="I4538" s="25" t="str">
        <f>IFERROR(MID($D4538,1,7)+0,"")</f>
        <v/>
      </c>
      <c r="J4538" s="25" t="str">
        <f>IFERROR(MID($D4538,10,7)+0,"")</f>
        <v/>
      </c>
      <c r="K4538" s="25" t="str">
        <f>IFERROR(MID($D4538,19,7)+0,"")</f>
        <v/>
      </c>
      <c r="L4538" s="25" t="str">
        <f>IFERROR(MID($D4538,28,7)+0,"")</f>
        <v/>
      </c>
      <c r="M4538" s="25" t="str">
        <f>IF(IFERROR(MID($Q4538,1,7)+0,"")&lt;1130000,IF(INDEX(C:C,MATCH(LEFT(Q4538,7)+0,I:I,0))&lt;1130000,"",INDEX(C:C,MATCH(LEFT(Q4538,7)+0,I:I,0))),IFERROR(MID($Q4538,1,7)+0,""))</f>
        <v/>
      </c>
      <c r="N4538" s="25" t="str">
        <f>IF(IFERROR(MID($Q4538,10,7)+0,"")&lt;1130000,"",IFERROR(MID($Q4538,10,7)+0,""))</f>
        <v/>
      </c>
      <c r="O4538" s="25" t="str">
        <f>IF(IFERROR(MID($Q4538,19,7)+0,"")&lt;1130000,"",IFERROR(MID($Q4538,19,7)+0,""))</f>
        <v/>
      </c>
      <c r="P4538" s="25" t="str">
        <f>IF(M4538="","",IF(N4538="",M4538,M4538&amp;", "&amp;N4538))</f>
        <v/>
      </c>
      <c r="Q4538" s="25"/>
      <c r="R4538" s="25"/>
      <c r="S4538" s="35" t="s">
        <v>110</v>
      </c>
      <c r="T4538" s="25" t="s">
        <v>36</v>
      </c>
      <c r="U4538" s="185">
        <v>134.37</v>
      </c>
      <c r="V4538" s="188">
        <v>134.37</v>
      </c>
      <c r="W4538" s="189">
        <v>134.37</v>
      </c>
      <c r="X4538" s="31">
        <v>134.37</v>
      </c>
      <c r="Y4538" s="90">
        <f>IFERROR(ROUND(X4538/W4538-1,2),"")</f>
        <v>0</v>
      </c>
      <c r="Z4538" s="31">
        <f>IF(OR(S4538="VLD MLC components",S4538="VLD MLC pipes",S4538="VLD PEX components",S4538="VLD PEX pipes",S4538="VLD PHC components",S4538="VLD PHC pipes",S4538="Controls VLD"),"По запросу",X4538)</f>
        <v>134.37</v>
      </c>
      <c r="AA4538" s="63">
        <f>ROUND(X4538/1.2,3)</f>
        <v>111.97499999999999</v>
      </c>
      <c r="AB4538" s="23">
        <v>111.97499999999999</v>
      </c>
      <c r="AC4538" s="190">
        <f>IFERROR(ROUND(AA4538/AB4538-1,2),"")</f>
        <v>0</v>
      </c>
      <c r="AD4538" s="25">
        <v>1.7999999999999999E-2</v>
      </c>
      <c r="AE4538" s="25">
        <v>2.0000000000000002E-5</v>
      </c>
      <c r="AF4538" s="25">
        <v>0</v>
      </c>
      <c r="AG4538" s="25" t="s">
        <v>22</v>
      </c>
      <c r="AH4538" s="25">
        <v>0</v>
      </c>
      <c r="AI4538" s="25">
        <v>0</v>
      </c>
      <c r="AJ4538" s="25" t="s">
        <v>19</v>
      </c>
      <c r="AK4538" s="42" t="s">
        <v>19</v>
      </c>
      <c r="AL4538" s="25" t="s">
        <v>19</v>
      </c>
      <c r="AM4538" s="25">
        <v>1</v>
      </c>
      <c r="AN4538" s="25"/>
      <c r="AO4538" s="25"/>
      <c r="AP4538" s="25"/>
      <c r="AQ4538" s="25"/>
      <c r="AR4538" s="94"/>
      <c r="AS4538" s="157" t="s">
        <v>22</v>
      </c>
      <c r="AT4538" s="93">
        <v>42551</v>
      </c>
      <c r="AU4538" s="92" t="s">
        <v>22</v>
      </c>
      <c r="AV4538" s="91" t="s">
        <v>48</v>
      </c>
      <c r="AW4538" s="92" t="s">
        <v>48</v>
      </c>
      <c r="AX4538" s="92" t="s">
        <v>48</v>
      </c>
      <c r="AY4538" s="91" t="s">
        <v>152</v>
      </c>
      <c r="AZ4538" s="23"/>
      <c r="BA4538" s="25">
        <v>0</v>
      </c>
      <c r="BB4538" t="s">
        <v>48</v>
      </c>
      <c r="BC4538" t="e">
        <v>#N/A</v>
      </c>
      <c r="BD4538" t="e">
        <f>IF(Z4538=BC4538,"OK")</f>
        <v>#N/A</v>
      </c>
      <c r="BE4538">
        <v>1.7999999999999999E-2</v>
      </c>
      <c r="BF4538">
        <v>2.0000000000000002E-5</v>
      </c>
      <c r="BG4538">
        <v>0</v>
      </c>
      <c r="BH4538">
        <v>0</v>
      </c>
      <c r="BI4538">
        <v>0</v>
      </c>
      <c r="BJ4538">
        <v>0</v>
      </c>
      <c r="BK4538">
        <v>0</v>
      </c>
      <c r="BN4538" s="183"/>
    </row>
    <row r="4539" spans="1:66" ht="25.5" x14ac:dyDescent="0.25">
      <c r="A4539" s="1"/>
      <c r="B4539" s="94">
        <v>4526</v>
      </c>
      <c r="C4539" s="43">
        <v>1053673</v>
      </c>
      <c r="D4539" s="25"/>
      <c r="E4539" s="27" t="s">
        <v>895</v>
      </c>
      <c r="F4539" s="151" t="s">
        <v>21</v>
      </c>
      <c r="G4539" s="25"/>
      <c r="H4539" s="46" t="str">
        <f>IFERROR(IFERROR(IF(SEARCH("Usystems",$E4539)&gt;0,"Usystems"),IF(SEARCH("RIIFO",$E4539)&gt;0,"RIIFO","Uponor")),"Uponor")</f>
        <v>Uponor</v>
      </c>
      <c r="I4539" s="25" t="str">
        <f>IFERROR(MID($D4539,1,7)+0,"")</f>
        <v/>
      </c>
      <c r="J4539" s="25" t="str">
        <f>IFERROR(MID($D4539,10,7)+0,"")</f>
        <v/>
      </c>
      <c r="K4539" s="25" t="str">
        <f>IFERROR(MID($D4539,19,7)+0,"")</f>
        <v/>
      </c>
      <c r="L4539" s="25" t="str">
        <f>IFERROR(MID($D4539,28,7)+0,"")</f>
        <v/>
      </c>
      <c r="M4539" s="25" t="str">
        <f>IF(IFERROR(MID($Q4539,1,7)+0,"")&lt;1130000,IF(INDEX(C:C,MATCH(LEFT(Q4539,7)+0,I:I,0))&lt;1130000,"",INDEX(C:C,MATCH(LEFT(Q4539,7)+0,I:I,0))),IFERROR(MID($Q4539,1,7)+0,""))</f>
        <v/>
      </c>
      <c r="N4539" s="25" t="str">
        <f>IF(IFERROR(MID($Q4539,10,7)+0,"")&lt;1130000,"",IFERROR(MID($Q4539,10,7)+0,""))</f>
        <v/>
      </c>
      <c r="O4539" s="25" t="str">
        <f>IF(IFERROR(MID($Q4539,19,7)+0,"")&lt;1130000,"",IFERROR(MID($Q4539,19,7)+0,""))</f>
        <v/>
      </c>
      <c r="P4539" s="25" t="str">
        <f>IF(M4539="","",IF(N4539="",M4539,M4539&amp;", "&amp;N4539))</f>
        <v/>
      </c>
      <c r="Q4539" s="25"/>
      <c r="R4539" s="25"/>
      <c r="S4539" s="35" t="s">
        <v>110</v>
      </c>
      <c r="T4539" s="25" t="s">
        <v>36</v>
      </c>
      <c r="U4539" s="185">
        <v>116.07</v>
      </c>
      <c r="V4539" s="188">
        <v>116.07</v>
      </c>
      <c r="W4539" s="189">
        <v>116.07</v>
      </c>
      <c r="X4539" s="31">
        <v>116.07</v>
      </c>
      <c r="Y4539" s="90">
        <f>IFERROR(ROUND(X4539/W4539-1,2),"")</f>
        <v>0</v>
      </c>
      <c r="Z4539" s="31">
        <f>IF(OR(S4539="VLD MLC components",S4539="VLD MLC pipes",S4539="VLD PEX components",S4539="VLD PEX pipes",S4539="VLD PHC components",S4539="VLD PHC pipes",S4539="Controls VLD"),"По запросу",X4539)</f>
        <v>116.07</v>
      </c>
      <c r="AA4539" s="63">
        <f>ROUND(X4539/1.2,3)</f>
        <v>96.724999999999994</v>
      </c>
      <c r="AB4539" s="23">
        <v>96.724999999999994</v>
      </c>
      <c r="AC4539" s="190">
        <f>IFERROR(ROUND(AA4539/AB4539-1,2),"")</f>
        <v>0</v>
      </c>
      <c r="AD4539" s="25">
        <v>4.9000000000000002E-2</v>
      </c>
      <c r="AE4539" s="25">
        <v>5.9999999999999995E-4</v>
      </c>
      <c r="AF4539" s="25">
        <v>0</v>
      </c>
      <c r="AG4539" s="25" t="s">
        <v>22</v>
      </c>
      <c r="AH4539" s="25">
        <v>0</v>
      </c>
      <c r="AI4539" s="25">
        <v>0</v>
      </c>
      <c r="AJ4539" s="25" t="s">
        <v>20</v>
      </c>
      <c r="AK4539" s="42" t="s">
        <v>19</v>
      </c>
      <c r="AL4539" s="25" t="s">
        <v>20</v>
      </c>
      <c r="AM4539" s="25">
        <v>1</v>
      </c>
      <c r="AN4539" s="25"/>
      <c r="AO4539" s="25"/>
      <c r="AP4539" s="25"/>
      <c r="AQ4539" s="25"/>
      <c r="AR4539" s="94"/>
      <c r="AS4539" s="157" t="s">
        <v>22</v>
      </c>
      <c r="AT4539" s="93">
        <v>42551</v>
      </c>
      <c r="AU4539" s="92" t="s">
        <v>22</v>
      </c>
      <c r="AV4539" s="91" t="s">
        <v>48</v>
      </c>
      <c r="AW4539" s="92" t="s">
        <v>48</v>
      </c>
      <c r="AX4539" s="92" t="s">
        <v>48</v>
      </c>
      <c r="AY4539" s="91" t="s">
        <v>152</v>
      </c>
      <c r="AZ4539" s="23"/>
      <c r="BA4539" s="25">
        <v>0</v>
      </c>
      <c r="BB4539" t="s">
        <v>48</v>
      </c>
      <c r="BC4539" t="e">
        <v>#N/A</v>
      </c>
      <c r="BD4539" t="e">
        <f>IF(Z4539=BC4539,"OK")</f>
        <v>#N/A</v>
      </c>
      <c r="BE4539">
        <v>4.9000000000000002E-2</v>
      </c>
      <c r="BF4539">
        <v>5.9999999999999995E-4</v>
      </c>
      <c r="BG4539">
        <v>0</v>
      </c>
      <c r="BH4539">
        <v>0</v>
      </c>
      <c r="BI4539">
        <v>0</v>
      </c>
      <c r="BJ4539">
        <v>0</v>
      </c>
      <c r="BK4539">
        <v>0</v>
      </c>
      <c r="BN4539" s="183"/>
    </row>
    <row r="4540" spans="1:66" ht="25.5" x14ac:dyDescent="0.25">
      <c r="A4540" s="1"/>
      <c r="B4540" s="94">
        <v>4527</v>
      </c>
      <c r="C4540" s="43">
        <v>1051283</v>
      </c>
      <c r="D4540" s="25"/>
      <c r="E4540" s="27" t="s">
        <v>894</v>
      </c>
      <c r="F4540" s="151" t="s">
        <v>21</v>
      </c>
      <c r="G4540" s="25"/>
      <c r="H4540" s="46" t="str">
        <f>IFERROR(IFERROR(IF(SEARCH("Usystems",$E4540)&gt;0,"Usystems"),IF(SEARCH("RIIFO",$E4540)&gt;0,"RIIFO","Uponor")),"Uponor")</f>
        <v>Uponor</v>
      </c>
      <c r="I4540" s="25" t="str">
        <f>IFERROR(MID($D4540,1,7)+0,"")</f>
        <v/>
      </c>
      <c r="J4540" s="25" t="str">
        <f>IFERROR(MID($D4540,10,7)+0,"")</f>
        <v/>
      </c>
      <c r="K4540" s="25" t="str">
        <f>IFERROR(MID($D4540,19,7)+0,"")</f>
        <v/>
      </c>
      <c r="L4540" s="25" t="str">
        <f>IFERROR(MID($D4540,28,7)+0,"")</f>
        <v/>
      </c>
      <c r="M4540" s="25" t="str">
        <f>IF(IFERROR(MID($Q4540,1,7)+0,"")&lt;1130000,IF(INDEX(C:C,MATCH(LEFT(Q4540,7)+0,I:I,0))&lt;1130000,"",INDEX(C:C,MATCH(LEFT(Q4540,7)+0,I:I,0))),IFERROR(MID($Q4540,1,7)+0,""))</f>
        <v/>
      </c>
      <c r="N4540" s="25" t="str">
        <f>IF(IFERROR(MID($Q4540,10,7)+0,"")&lt;1130000,"",IFERROR(MID($Q4540,10,7)+0,""))</f>
        <v/>
      </c>
      <c r="O4540" s="25" t="str">
        <f>IF(IFERROR(MID($Q4540,19,7)+0,"")&lt;1130000,"",IFERROR(MID($Q4540,19,7)+0,""))</f>
        <v/>
      </c>
      <c r="P4540" s="25" t="str">
        <f>IF(M4540="","",IF(N4540="",M4540,M4540&amp;", "&amp;N4540))</f>
        <v/>
      </c>
      <c r="Q4540" s="25"/>
      <c r="R4540" s="25"/>
      <c r="S4540" s="35" t="s">
        <v>110</v>
      </c>
      <c r="T4540" s="25" t="s">
        <v>36</v>
      </c>
      <c r="U4540" s="185">
        <v>153.97999999999999</v>
      </c>
      <c r="V4540" s="188">
        <v>153.97999999999999</v>
      </c>
      <c r="W4540" s="189">
        <v>153.97999999999999</v>
      </c>
      <c r="X4540" s="31">
        <v>153.97999999999999</v>
      </c>
      <c r="Y4540" s="90">
        <f>IFERROR(ROUND(X4540/W4540-1,2),"")</f>
        <v>0</v>
      </c>
      <c r="Z4540" s="31">
        <f>IF(OR(S4540="VLD MLC components",S4540="VLD MLC pipes",S4540="VLD PEX components",S4540="VLD PEX pipes",S4540="VLD PHC components",S4540="VLD PHC pipes",S4540="Controls VLD"),"По запросу",X4540)</f>
        <v>153.97999999999999</v>
      </c>
      <c r="AA4540" s="63">
        <f>ROUND(X4540/1.2,3)</f>
        <v>128.31700000000001</v>
      </c>
      <c r="AB4540" s="23">
        <v>128.31700000000001</v>
      </c>
      <c r="AC4540" s="190">
        <f>IFERROR(ROUND(AA4540/AB4540-1,2),"")</f>
        <v>0</v>
      </c>
      <c r="AD4540" s="25">
        <v>1.7999999999999999E-2</v>
      </c>
      <c r="AE4540" s="25">
        <v>1.0000000000000001E-5</v>
      </c>
      <c r="AF4540" s="25">
        <v>0</v>
      </c>
      <c r="AG4540" s="25" t="s">
        <v>22</v>
      </c>
      <c r="AH4540" s="25">
        <v>0</v>
      </c>
      <c r="AI4540" s="25">
        <v>0</v>
      </c>
      <c r="AJ4540" s="25" t="s">
        <v>20</v>
      </c>
      <c r="AK4540" s="42" t="s">
        <v>19</v>
      </c>
      <c r="AL4540" s="25" t="s">
        <v>20</v>
      </c>
      <c r="AM4540" s="25">
        <v>10</v>
      </c>
      <c r="AN4540" s="25"/>
      <c r="AO4540" s="25"/>
      <c r="AP4540" s="25"/>
      <c r="AQ4540" s="25"/>
      <c r="AR4540" s="94"/>
      <c r="AS4540" s="157" t="s">
        <v>22</v>
      </c>
      <c r="AT4540" s="93">
        <v>42551</v>
      </c>
      <c r="AU4540" s="92" t="s">
        <v>22</v>
      </c>
      <c r="AV4540" s="91" t="s">
        <v>48</v>
      </c>
      <c r="AW4540" s="92" t="s">
        <v>48</v>
      </c>
      <c r="AX4540" s="92" t="s">
        <v>48</v>
      </c>
      <c r="AY4540" s="91" t="s">
        <v>152</v>
      </c>
      <c r="AZ4540" s="23"/>
      <c r="BA4540" s="25">
        <v>0</v>
      </c>
      <c r="BB4540" t="s">
        <v>48</v>
      </c>
      <c r="BC4540" t="e">
        <v>#N/A</v>
      </c>
      <c r="BD4540" t="e">
        <f>IF(Z4540=BC4540,"OK")</f>
        <v>#N/A</v>
      </c>
      <c r="BE4540">
        <v>1.7999999999999999E-2</v>
      </c>
      <c r="BF4540">
        <v>1.0000000000000001E-5</v>
      </c>
      <c r="BG4540">
        <v>0</v>
      </c>
      <c r="BH4540">
        <v>0</v>
      </c>
      <c r="BI4540">
        <v>0</v>
      </c>
      <c r="BJ4540">
        <v>0</v>
      </c>
      <c r="BK4540">
        <v>0</v>
      </c>
      <c r="BN4540" s="183"/>
    </row>
    <row r="4541" spans="1:66" ht="25.5" x14ac:dyDescent="0.25">
      <c r="A4541" s="1"/>
      <c r="B4541" s="94">
        <v>4528</v>
      </c>
      <c r="C4541" s="43">
        <v>1051284</v>
      </c>
      <c r="D4541" s="25"/>
      <c r="E4541" s="27" t="s">
        <v>893</v>
      </c>
      <c r="F4541" s="151" t="s">
        <v>21</v>
      </c>
      <c r="G4541" s="25"/>
      <c r="H4541" s="46" t="str">
        <f>IFERROR(IFERROR(IF(SEARCH("Usystems",$E4541)&gt;0,"Usystems"),IF(SEARCH("RIIFO",$E4541)&gt;0,"RIIFO","Uponor")),"Uponor")</f>
        <v>Uponor</v>
      </c>
      <c r="I4541" s="25" t="str">
        <f>IFERROR(MID($D4541,1,7)+0,"")</f>
        <v/>
      </c>
      <c r="J4541" s="25" t="str">
        <f>IFERROR(MID($D4541,10,7)+0,"")</f>
        <v/>
      </c>
      <c r="K4541" s="25" t="str">
        <f>IFERROR(MID($D4541,19,7)+0,"")</f>
        <v/>
      </c>
      <c r="L4541" s="25" t="str">
        <f>IFERROR(MID($D4541,28,7)+0,"")</f>
        <v/>
      </c>
      <c r="M4541" s="25" t="str">
        <f>IF(IFERROR(MID($Q4541,1,7)+0,"")&lt;1130000,IF(INDEX(C:C,MATCH(LEFT(Q4541,7)+0,I:I,0))&lt;1130000,"",INDEX(C:C,MATCH(LEFT(Q4541,7)+0,I:I,0))),IFERROR(MID($Q4541,1,7)+0,""))</f>
        <v/>
      </c>
      <c r="N4541" s="25" t="str">
        <f>IF(IFERROR(MID($Q4541,10,7)+0,"")&lt;1130000,"",IFERROR(MID($Q4541,10,7)+0,""))</f>
        <v/>
      </c>
      <c r="O4541" s="25" t="str">
        <f>IF(IFERROR(MID($Q4541,19,7)+0,"")&lt;1130000,"",IFERROR(MID($Q4541,19,7)+0,""))</f>
        <v/>
      </c>
      <c r="P4541" s="25" t="str">
        <f>IF(M4541="","",IF(N4541="",M4541,M4541&amp;", "&amp;N4541))</f>
        <v/>
      </c>
      <c r="Q4541" s="25"/>
      <c r="R4541" s="25"/>
      <c r="S4541" s="35" t="s">
        <v>110</v>
      </c>
      <c r="T4541" s="25" t="s">
        <v>36</v>
      </c>
      <c r="U4541" s="185">
        <v>329.29</v>
      </c>
      <c r="V4541" s="188">
        <v>329.29</v>
      </c>
      <c r="W4541" s="189">
        <v>329.29</v>
      </c>
      <c r="X4541" s="31">
        <v>329.29</v>
      </c>
      <c r="Y4541" s="90">
        <f>IFERROR(ROUND(X4541/W4541-1,2),"")</f>
        <v>0</v>
      </c>
      <c r="Z4541" s="31">
        <f>IF(OR(S4541="VLD MLC components",S4541="VLD MLC pipes",S4541="VLD PEX components",S4541="VLD PEX pipes",S4541="VLD PHC components",S4541="VLD PHC pipes",S4541="Controls VLD"),"По запросу",X4541)</f>
        <v>329.29</v>
      </c>
      <c r="AA4541" s="63">
        <f>ROUND(X4541/1.2,3)</f>
        <v>274.40800000000002</v>
      </c>
      <c r="AB4541" s="23">
        <v>274.40800000000002</v>
      </c>
      <c r="AC4541" s="190">
        <f>IFERROR(ROUND(AA4541/AB4541-1,2),"")</f>
        <v>0</v>
      </c>
      <c r="AD4541" s="25">
        <v>4.5999999999999999E-2</v>
      </c>
      <c r="AE4541" s="25">
        <v>1.0000000000000001E-5</v>
      </c>
      <c r="AF4541" s="25">
        <v>0</v>
      </c>
      <c r="AG4541" s="25" t="s">
        <v>22</v>
      </c>
      <c r="AH4541" s="25">
        <v>0</v>
      </c>
      <c r="AI4541" s="25">
        <v>0</v>
      </c>
      <c r="AJ4541" s="25" t="s">
        <v>20</v>
      </c>
      <c r="AK4541" s="42" t="s">
        <v>19</v>
      </c>
      <c r="AL4541" s="25" t="s">
        <v>20</v>
      </c>
      <c r="AM4541" s="25">
        <v>10</v>
      </c>
      <c r="AN4541" s="25"/>
      <c r="AO4541" s="25"/>
      <c r="AP4541" s="25"/>
      <c r="AQ4541" s="25"/>
      <c r="AR4541" s="94"/>
      <c r="AS4541" s="157" t="s">
        <v>22</v>
      </c>
      <c r="AT4541" s="93">
        <v>42551</v>
      </c>
      <c r="AU4541" s="92" t="s">
        <v>22</v>
      </c>
      <c r="AV4541" s="91" t="s">
        <v>48</v>
      </c>
      <c r="AW4541" s="92" t="s">
        <v>48</v>
      </c>
      <c r="AX4541" s="92" t="s">
        <v>48</v>
      </c>
      <c r="AY4541" s="91" t="s">
        <v>152</v>
      </c>
      <c r="AZ4541" s="23"/>
      <c r="BA4541" s="25">
        <v>0</v>
      </c>
      <c r="BB4541" t="s">
        <v>48</v>
      </c>
      <c r="BC4541" t="e">
        <v>#N/A</v>
      </c>
      <c r="BD4541" t="e">
        <f>IF(Z4541=BC4541,"OK")</f>
        <v>#N/A</v>
      </c>
      <c r="BE4541">
        <v>4.5999999999999999E-2</v>
      </c>
      <c r="BF4541">
        <v>1.0000000000000001E-5</v>
      </c>
      <c r="BG4541">
        <v>0</v>
      </c>
      <c r="BH4541">
        <v>0</v>
      </c>
      <c r="BI4541">
        <v>0</v>
      </c>
      <c r="BJ4541">
        <v>0</v>
      </c>
      <c r="BK4541">
        <v>0</v>
      </c>
      <c r="BN4541" s="183"/>
    </row>
    <row r="4542" spans="1:66" ht="25.5" x14ac:dyDescent="0.25">
      <c r="A4542" s="1"/>
      <c r="B4542" s="94">
        <v>4529</v>
      </c>
      <c r="C4542" s="43">
        <v>1051287</v>
      </c>
      <c r="D4542" s="25"/>
      <c r="E4542" s="27" t="s">
        <v>892</v>
      </c>
      <c r="F4542" s="151" t="s">
        <v>21</v>
      </c>
      <c r="G4542" s="25"/>
      <c r="H4542" s="46" t="str">
        <f>IFERROR(IFERROR(IF(SEARCH("Usystems",$E4542)&gt;0,"Usystems"),IF(SEARCH("RIIFO",$E4542)&gt;0,"RIIFO","Uponor")),"Uponor")</f>
        <v>Uponor</v>
      </c>
      <c r="I4542" s="25" t="str">
        <f>IFERROR(MID($D4542,1,7)+0,"")</f>
        <v/>
      </c>
      <c r="J4542" s="25" t="str">
        <f>IFERROR(MID($D4542,10,7)+0,"")</f>
        <v/>
      </c>
      <c r="K4542" s="25" t="str">
        <f>IFERROR(MID($D4542,19,7)+0,"")</f>
        <v/>
      </c>
      <c r="L4542" s="25" t="str">
        <f>IFERROR(MID($D4542,28,7)+0,"")</f>
        <v/>
      </c>
      <c r="M4542" s="25" t="str">
        <f>IF(IFERROR(MID($Q4542,1,7)+0,"")&lt;1130000,IF(INDEX(C:C,MATCH(LEFT(Q4542,7)+0,I:I,0))&lt;1130000,"",INDEX(C:C,MATCH(LEFT(Q4542,7)+0,I:I,0))),IFERROR(MID($Q4542,1,7)+0,""))</f>
        <v/>
      </c>
      <c r="N4542" s="25" t="str">
        <f>IF(IFERROR(MID($Q4542,10,7)+0,"")&lt;1130000,"",IFERROR(MID($Q4542,10,7)+0,""))</f>
        <v/>
      </c>
      <c r="O4542" s="25" t="str">
        <f>IF(IFERROR(MID($Q4542,19,7)+0,"")&lt;1130000,"",IFERROR(MID($Q4542,19,7)+0,""))</f>
        <v/>
      </c>
      <c r="P4542" s="25" t="str">
        <f>IF(M4542="","",IF(N4542="",M4542,M4542&amp;", "&amp;N4542))</f>
        <v/>
      </c>
      <c r="Q4542" s="25"/>
      <c r="R4542" s="25"/>
      <c r="S4542" s="35" t="s">
        <v>110</v>
      </c>
      <c r="T4542" s="25" t="s">
        <v>36</v>
      </c>
      <c r="U4542" s="185">
        <v>590</v>
      </c>
      <c r="V4542" s="188">
        <v>590</v>
      </c>
      <c r="W4542" s="189">
        <v>590</v>
      </c>
      <c r="X4542" s="31">
        <v>590</v>
      </c>
      <c r="Y4542" s="90">
        <f>IFERROR(ROUND(X4542/W4542-1,2),"")</f>
        <v>0</v>
      </c>
      <c r="Z4542" s="31">
        <f>IF(OR(S4542="VLD MLC components",S4542="VLD MLC pipes",S4542="VLD PEX components",S4542="VLD PEX pipes",S4542="VLD PHC components",S4542="VLD PHC pipes",S4542="Controls VLD"),"По запросу",X4542)</f>
        <v>590</v>
      </c>
      <c r="AA4542" s="63">
        <f>ROUND(X4542/1.2,3)</f>
        <v>491.66699999999997</v>
      </c>
      <c r="AB4542" s="23">
        <v>491.66699999999997</v>
      </c>
      <c r="AC4542" s="190">
        <f>IFERROR(ROUND(AA4542/AB4542-1,2),"")</f>
        <v>0</v>
      </c>
      <c r="AD4542" s="25">
        <v>0.03</v>
      </c>
      <c r="AE4542" s="25">
        <v>5.9999999999999995E-4</v>
      </c>
      <c r="AF4542" s="25">
        <v>0</v>
      </c>
      <c r="AG4542" s="25" t="s">
        <v>22</v>
      </c>
      <c r="AH4542" s="25">
        <v>0</v>
      </c>
      <c r="AI4542" s="25">
        <v>0</v>
      </c>
      <c r="AJ4542" s="25" t="s">
        <v>20</v>
      </c>
      <c r="AK4542" s="42" t="s">
        <v>19</v>
      </c>
      <c r="AL4542" s="25" t="s">
        <v>20</v>
      </c>
      <c r="AM4542" s="25">
        <v>1</v>
      </c>
      <c r="AN4542" s="25"/>
      <c r="AO4542" s="25"/>
      <c r="AP4542" s="25"/>
      <c r="AQ4542" s="25"/>
      <c r="AR4542" s="94"/>
      <c r="AS4542" s="157" t="s">
        <v>22</v>
      </c>
      <c r="AT4542" s="93">
        <v>42551</v>
      </c>
      <c r="AU4542" s="92" t="s">
        <v>22</v>
      </c>
      <c r="AV4542" s="91" t="s">
        <v>48</v>
      </c>
      <c r="AW4542" s="92" t="s">
        <v>48</v>
      </c>
      <c r="AX4542" s="92" t="s">
        <v>48</v>
      </c>
      <c r="AY4542" s="91" t="s">
        <v>152</v>
      </c>
      <c r="AZ4542" s="23"/>
      <c r="BA4542" s="25">
        <v>0</v>
      </c>
      <c r="BB4542" t="s">
        <v>48</v>
      </c>
      <c r="BC4542" t="e">
        <v>#N/A</v>
      </c>
      <c r="BD4542" t="e">
        <f>IF(Z4542=BC4542,"OK")</f>
        <v>#N/A</v>
      </c>
      <c r="BE4542">
        <v>0.03</v>
      </c>
      <c r="BF4542">
        <v>5.9999999999999995E-4</v>
      </c>
      <c r="BG4542">
        <v>0</v>
      </c>
      <c r="BH4542">
        <v>0</v>
      </c>
      <c r="BI4542">
        <v>0</v>
      </c>
      <c r="BJ4542">
        <v>0</v>
      </c>
      <c r="BK4542">
        <v>0</v>
      </c>
      <c r="BN4542" s="183"/>
    </row>
    <row r="4543" spans="1:66" ht="25.5" x14ac:dyDescent="0.25">
      <c r="A4543" s="1"/>
      <c r="B4543" s="94">
        <v>4530</v>
      </c>
      <c r="C4543" s="43">
        <v>1067838</v>
      </c>
      <c r="D4543" s="25"/>
      <c r="E4543" s="27" t="s">
        <v>891</v>
      </c>
      <c r="F4543" s="151" t="s">
        <v>21</v>
      </c>
      <c r="G4543" s="25"/>
      <c r="H4543" s="46" t="str">
        <f>IFERROR(IFERROR(IF(SEARCH("Usystems",$E4543)&gt;0,"Usystems"),IF(SEARCH("RIIFO",$E4543)&gt;0,"RIIFO","Uponor")),"Uponor")</f>
        <v>Uponor</v>
      </c>
      <c r="I4543" s="25" t="str">
        <f>IFERROR(MID($D4543,1,7)+0,"")</f>
        <v/>
      </c>
      <c r="J4543" s="25" t="str">
        <f>IFERROR(MID($D4543,10,7)+0,"")</f>
        <v/>
      </c>
      <c r="K4543" s="25" t="str">
        <f>IFERROR(MID($D4543,19,7)+0,"")</f>
        <v/>
      </c>
      <c r="L4543" s="25" t="str">
        <f>IFERROR(MID($D4543,28,7)+0,"")</f>
        <v/>
      </c>
      <c r="M4543" s="25" t="str">
        <f>IF(IFERROR(MID($Q4543,1,7)+0,"")&lt;1130000,IF(INDEX(C:C,MATCH(LEFT(Q4543,7)+0,I:I,0))&lt;1130000,"",INDEX(C:C,MATCH(LEFT(Q4543,7)+0,I:I,0))),IFERROR(MID($Q4543,1,7)+0,""))</f>
        <v/>
      </c>
      <c r="N4543" s="25" t="str">
        <f>IF(IFERROR(MID($Q4543,10,7)+0,"")&lt;1130000,"",IFERROR(MID($Q4543,10,7)+0,""))</f>
        <v/>
      </c>
      <c r="O4543" s="25" t="str">
        <f>IF(IFERROR(MID($Q4543,19,7)+0,"")&lt;1130000,"",IFERROR(MID($Q4543,19,7)+0,""))</f>
        <v/>
      </c>
      <c r="P4543" s="25" t="str">
        <f>IF(M4543="","",IF(N4543="",M4543,M4543&amp;", "&amp;N4543))</f>
        <v/>
      </c>
      <c r="Q4543" s="25"/>
      <c r="R4543" s="25"/>
      <c r="S4543" s="35" t="s">
        <v>110</v>
      </c>
      <c r="T4543" s="25" t="s">
        <v>36</v>
      </c>
      <c r="U4543" s="185">
        <v>58135</v>
      </c>
      <c r="V4543" s="188">
        <v>58135</v>
      </c>
      <c r="W4543" s="189">
        <v>58135</v>
      </c>
      <c r="X4543" s="31">
        <v>58135</v>
      </c>
      <c r="Y4543" s="90">
        <f>IFERROR(ROUND(X4543/W4543-1,2),"")</f>
        <v>0</v>
      </c>
      <c r="Z4543" s="31">
        <f>IF(OR(S4543="VLD MLC components",S4543="VLD MLC pipes",S4543="VLD PEX components",S4543="VLD PEX pipes",S4543="VLD PHC components",S4543="VLD PHC pipes",S4543="Controls VLD"),"По запросу",X4543)</f>
        <v>58135</v>
      </c>
      <c r="AA4543" s="63">
        <f>ROUND(X4543/1.2,3)</f>
        <v>48445.832999999999</v>
      </c>
      <c r="AB4543" s="23">
        <v>48445.832999999999</v>
      </c>
      <c r="AC4543" s="190">
        <f>IFERROR(ROUND(AA4543/AB4543-1,2),"")</f>
        <v>0</v>
      </c>
      <c r="AD4543" s="25">
        <v>52</v>
      </c>
      <c r="AE4543" s="25">
        <v>0.23</v>
      </c>
      <c r="AF4543" s="25">
        <v>0</v>
      </c>
      <c r="AG4543" s="25" t="s">
        <v>22</v>
      </c>
      <c r="AH4543" s="25">
        <v>0</v>
      </c>
      <c r="AI4543" s="25">
        <v>0</v>
      </c>
      <c r="AJ4543" s="25" t="s">
        <v>20</v>
      </c>
      <c r="AK4543" s="42" t="s">
        <v>19</v>
      </c>
      <c r="AL4543" s="25" t="s">
        <v>20</v>
      </c>
      <c r="AM4543" s="25">
        <v>1</v>
      </c>
      <c r="AN4543" s="25"/>
      <c r="AO4543" s="25"/>
      <c r="AP4543" s="25"/>
      <c r="AQ4543" s="25"/>
      <c r="AR4543" s="94"/>
      <c r="AS4543" s="157" t="s">
        <v>22</v>
      </c>
      <c r="AT4543" s="93">
        <v>42551</v>
      </c>
      <c r="AU4543" s="92" t="s">
        <v>22</v>
      </c>
      <c r="AV4543" s="91" t="s">
        <v>48</v>
      </c>
      <c r="AW4543" s="92" t="s">
        <v>48</v>
      </c>
      <c r="AX4543" s="92" t="s">
        <v>48</v>
      </c>
      <c r="AY4543" s="91" t="s">
        <v>152</v>
      </c>
      <c r="AZ4543" s="23"/>
      <c r="BA4543" s="25">
        <v>0</v>
      </c>
      <c r="BB4543" t="s">
        <v>48</v>
      </c>
      <c r="BC4543" t="e">
        <v>#N/A</v>
      </c>
      <c r="BD4543" t="e">
        <f>IF(Z4543=BC4543,"OK")</f>
        <v>#N/A</v>
      </c>
      <c r="BE4543">
        <v>52</v>
      </c>
      <c r="BF4543">
        <v>0.23</v>
      </c>
      <c r="BG4543">
        <v>0</v>
      </c>
      <c r="BH4543">
        <v>0</v>
      </c>
      <c r="BI4543">
        <v>0</v>
      </c>
      <c r="BJ4543">
        <v>0</v>
      </c>
      <c r="BK4543">
        <v>0</v>
      </c>
      <c r="BN4543" s="183"/>
    </row>
    <row r="4544" spans="1:66" ht="25.5" x14ac:dyDescent="0.25">
      <c r="A4544" s="1"/>
      <c r="B4544" s="94">
        <v>4531</v>
      </c>
      <c r="C4544" s="43">
        <v>1051154</v>
      </c>
      <c r="D4544" s="25"/>
      <c r="E4544" s="27" t="s">
        <v>890</v>
      </c>
      <c r="F4544" s="151" t="s">
        <v>21</v>
      </c>
      <c r="G4544" s="25"/>
      <c r="H4544" s="46" t="str">
        <f>IFERROR(IFERROR(IF(SEARCH("Usystems",$E4544)&gt;0,"Usystems"),IF(SEARCH("RIIFO",$E4544)&gt;0,"RIIFO","Uponor")),"Uponor")</f>
        <v>Uponor</v>
      </c>
      <c r="I4544" s="25" t="str">
        <f>IFERROR(MID($D4544,1,7)+0,"")</f>
        <v/>
      </c>
      <c r="J4544" s="25" t="str">
        <f>IFERROR(MID($D4544,10,7)+0,"")</f>
        <v/>
      </c>
      <c r="K4544" s="25" t="str">
        <f>IFERROR(MID($D4544,19,7)+0,"")</f>
        <v/>
      </c>
      <c r="L4544" s="25" t="str">
        <f>IFERROR(MID($D4544,28,7)+0,"")</f>
        <v/>
      </c>
      <c r="M4544" s="25" t="str">
        <f>IF(IFERROR(MID($Q4544,1,7)+0,"")&lt;1130000,IF(INDEX(C:C,MATCH(LEFT(Q4544,7)+0,I:I,0))&lt;1130000,"",INDEX(C:C,MATCH(LEFT(Q4544,7)+0,I:I,0))),IFERROR(MID($Q4544,1,7)+0,""))</f>
        <v/>
      </c>
      <c r="N4544" s="25" t="str">
        <f>IF(IFERROR(MID($Q4544,10,7)+0,"")&lt;1130000,"",IFERROR(MID($Q4544,10,7)+0,""))</f>
        <v/>
      </c>
      <c r="O4544" s="25" t="str">
        <f>IF(IFERROR(MID($Q4544,19,7)+0,"")&lt;1130000,"",IFERROR(MID($Q4544,19,7)+0,""))</f>
        <v/>
      </c>
      <c r="P4544" s="25" t="str">
        <f>IF(M4544="","",IF(N4544="",M4544,M4544&amp;", "&amp;N4544))</f>
        <v/>
      </c>
      <c r="Q4544" s="25"/>
      <c r="R4544" s="25"/>
      <c r="S4544" s="35" t="s">
        <v>110</v>
      </c>
      <c r="T4544" s="25" t="s">
        <v>36</v>
      </c>
      <c r="U4544" s="185">
        <v>298.47000000000003</v>
      </c>
      <c r="V4544" s="188">
        <v>298.47000000000003</v>
      </c>
      <c r="W4544" s="189">
        <v>298.47000000000003</v>
      </c>
      <c r="X4544" s="31">
        <v>298.47000000000003</v>
      </c>
      <c r="Y4544" s="90">
        <f>IFERROR(ROUND(X4544/W4544-1,2),"")</f>
        <v>0</v>
      </c>
      <c r="Z4544" s="31">
        <f>IF(OR(S4544="VLD MLC components",S4544="VLD MLC pipes",S4544="VLD PEX components",S4544="VLD PEX pipes",S4544="VLD PHC components",S4544="VLD PHC pipes",S4544="Controls VLD"),"По запросу",X4544)</f>
        <v>298.47000000000003</v>
      </c>
      <c r="AA4544" s="63">
        <f>ROUND(X4544/1.2,3)</f>
        <v>248.72499999999999</v>
      </c>
      <c r="AB4544" s="23">
        <v>248.72499999999999</v>
      </c>
      <c r="AC4544" s="190">
        <f>IFERROR(ROUND(AA4544/AB4544-1,2),"")</f>
        <v>0</v>
      </c>
      <c r="AD4544" s="25">
        <v>2.1000000000000001E-2</v>
      </c>
      <c r="AE4544" s="25">
        <v>3.6000000000000002E-4</v>
      </c>
      <c r="AF4544" s="25">
        <v>0</v>
      </c>
      <c r="AG4544" s="25" t="s">
        <v>22</v>
      </c>
      <c r="AH4544" s="25">
        <v>0</v>
      </c>
      <c r="AI4544" s="25">
        <v>0</v>
      </c>
      <c r="AJ4544" s="25" t="s">
        <v>20</v>
      </c>
      <c r="AK4544" s="42" t="s">
        <v>19</v>
      </c>
      <c r="AL4544" s="25" t="s">
        <v>20</v>
      </c>
      <c r="AM4544" s="25">
        <v>1</v>
      </c>
      <c r="AN4544" s="25"/>
      <c r="AO4544" s="25"/>
      <c r="AP4544" s="25"/>
      <c r="AQ4544" s="25"/>
      <c r="AR4544" s="94"/>
      <c r="AS4544" s="157" t="s">
        <v>22</v>
      </c>
      <c r="AT4544" s="93">
        <v>42551</v>
      </c>
      <c r="AU4544" s="92" t="s">
        <v>22</v>
      </c>
      <c r="AV4544" s="91" t="s">
        <v>48</v>
      </c>
      <c r="AW4544" s="92" t="s">
        <v>48</v>
      </c>
      <c r="AX4544" s="92" t="s">
        <v>48</v>
      </c>
      <c r="AY4544" s="91" t="s">
        <v>152</v>
      </c>
      <c r="AZ4544" s="23"/>
      <c r="BA4544" s="25">
        <v>0</v>
      </c>
      <c r="BB4544" t="s">
        <v>48</v>
      </c>
      <c r="BC4544" t="e">
        <v>#N/A</v>
      </c>
      <c r="BD4544" t="e">
        <f>IF(Z4544=BC4544,"OK")</f>
        <v>#N/A</v>
      </c>
      <c r="BE4544">
        <v>2.1000000000000001E-2</v>
      </c>
      <c r="BF4544">
        <v>3.6000000000000002E-4</v>
      </c>
      <c r="BG4544">
        <v>0</v>
      </c>
      <c r="BH4544">
        <v>0</v>
      </c>
      <c r="BI4544">
        <v>0</v>
      </c>
      <c r="BJ4544">
        <v>0</v>
      </c>
      <c r="BK4544">
        <v>0</v>
      </c>
      <c r="BN4544" s="183"/>
    </row>
    <row r="4545" spans="1:66" ht="25.5" x14ac:dyDescent="0.25">
      <c r="A4545" s="1"/>
      <c r="B4545" s="94">
        <v>4532</v>
      </c>
      <c r="C4545" s="43">
        <v>1051157</v>
      </c>
      <c r="D4545" s="25"/>
      <c r="E4545" s="27" t="s">
        <v>889</v>
      </c>
      <c r="F4545" s="213" t="s">
        <v>21</v>
      </c>
      <c r="G4545" s="41" t="s">
        <v>585</v>
      </c>
      <c r="H4545" s="46" t="str">
        <f>IFERROR(IFERROR(IF(SEARCH("Usystems",$E4545)&gt;0,"Usystems"),IF(SEARCH("RIIFO",$E4545)&gt;0,"RIIFO","Uponor")),"Uponor")</f>
        <v>Uponor</v>
      </c>
      <c r="I4545" s="25" t="str">
        <f>IFERROR(MID($D4545,1,7)+0,"")</f>
        <v/>
      </c>
      <c r="J4545" s="25" t="str">
        <f>IFERROR(MID($D4545,10,7)+0,"")</f>
        <v/>
      </c>
      <c r="K4545" s="25" t="str">
        <f>IFERROR(MID($D4545,19,7)+0,"")</f>
        <v/>
      </c>
      <c r="L4545" s="25" t="str">
        <f>IFERROR(MID($D4545,28,7)+0,"")</f>
        <v/>
      </c>
      <c r="M4545" s="25" t="str">
        <f>IF(IFERROR(MID($Q4545,1,7)+0,"")&lt;1130000,IF(INDEX(C:C,MATCH(LEFT(Q4545,7)+0,I:I,0))&lt;1130000,"",INDEX(C:C,MATCH(LEFT(Q4545,7)+0,I:I,0))),IFERROR(MID($Q4545,1,7)+0,""))</f>
        <v/>
      </c>
      <c r="N4545" s="25" t="str">
        <f>IF(IFERROR(MID($Q4545,10,7)+0,"")&lt;1130000,"",IFERROR(MID($Q4545,10,7)+0,""))</f>
        <v/>
      </c>
      <c r="O4545" s="25" t="str">
        <f>IF(IFERROR(MID($Q4545,19,7)+0,"")&lt;1130000,"",IFERROR(MID($Q4545,19,7)+0,""))</f>
        <v/>
      </c>
      <c r="P4545" s="25" t="str">
        <f>IF(M4545="","",IF(N4545="",M4545,M4545&amp;", "&amp;N4545))</f>
        <v/>
      </c>
      <c r="Q4545" s="25"/>
      <c r="R4545" s="25"/>
      <c r="S4545" s="35" t="s">
        <v>110</v>
      </c>
      <c r="T4545" s="25" t="s">
        <v>36</v>
      </c>
      <c r="U4545" s="185">
        <v>298.47000000000003</v>
      </c>
      <c r="V4545" s="188">
        <v>298.47000000000003</v>
      </c>
      <c r="W4545" s="189">
        <v>298.47000000000003</v>
      </c>
      <c r="X4545" s="31">
        <v>298.47000000000003</v>
      </c>
      <c r="Y4545" s="90">
        <f>IFERROR(ROUND(X4545/W4545-1,2),"")</f>
        <v>0</v>
      </c>
      <c r="Z4545" s="31">
        <f>IF(OR(S4545="VLD MLC components",S4545="VLD MLC pipes",S4545="VLD PEX components",S4545="VLD PEX pipes",S4545="VLD PHC components",S4545="VLD PHC pipes",S4545="Controls VLD"),"По запросу",X4545)</f>
        <v>298.47000000000003</v>
      </c>
      <c r="AA4545" s="63">
        <f>ROUND(X4545/1.2,3)</f>
        <v>248.72499999999999</v>
      </c>
      <c r="AB4545" s="23">
        <v>248.72499999999999</v>
      </c>
      <c r="AC4545" s="190">
        <f>IFERROR(ROUND(AA4545/AB4545-1,2),"")</f>
        <v>0</v>
      </c>
      <c r="AD4545" s="25">
        <v>2.5999999999999999E-2</v>
      </c>
      <c r="AE4545" s="25">
        <v>5.4000000000000001E-4</v>
      </c>
      <c r="AF4545" s="25">
        <v>24</v>
      </c>
      <c r="AG4545" s="25">
        <v>24</v>
      </c>
      <c r="AH4545" s="25">
        <v>24</v>
      </c>
      <c r="AI4545" s="25">
        <v>24</v>
      </c>
      <c r="AJ4545" s="25" t="s">
        <v>20</v>
      </c>
      <c r="AK4545" s="22" t="s">
        <v>20</v>
      </c>
      <c r="AL4545" s="25" t="s">
        <v>20</v>
      </c>
      <c r="AM4545" s="25">
        <v>50</v>
      </c>
      <c r="AN4545" s="25"/>
      <c r="AO4545" s="25"/>
      <c r="AP4545" s="25"/>
      <c r="AQ4545" s="25"/>
      <c r="AR4545" s="94"/>
      <c r="AS4545" s="157">
        <v>24</v>
      </c>
      <c r="AT4545" s="93">
        <v>42551</v>
      </c>
      <c r="AU4545" s="92" t="s">
        <v>22</v>
      </c>
      <c r="AV4545" s="91" t="s">
        <v>152</v>
      </c>
      <c r="AW4545" s="92" t="s">
        <v>152</v>
      </c>
      <c r="AX4545" s="92" t="s">
        <v>48</v>
      </c>
      <c r="AY4545" s="91" t="s">
        <v>152</v>
      </c>
      <c r="AZ4545" s="23"/>
      <c r="BA4545" s="25" t="s">
        <v>888</v>
      </c>
      <c r="BB4545" t="s">
        <v>25</v>
      </c>
      <c r="BC4545">
        <v>298.47000000000003</v>
      </c>
      <c r="BD4545" t="str">
        <f>IF(Z4545=BC4545,"OK")</f>
        <v>OK</v>
      </c>
      <c r="BE4545">
        <v>2.5999999999999999E-2</v>
      </c>
      <c r="BF4545">
        <v>5.4000000000000001E-4</v>
      </c>
      <c r="BG4545">
        <v>0</v>
      </c>
      <c r="BH4545">
        <v>0</v>
      </c>
      <c r="BI4545">
        <v>0</v>
      </c>
      <c r="BJ4545">
        <v>0</v>
      </c>
      <c r="BK4545">
        <v>0</v>
      </c>
      <c r="BN4545" s="183"/>
    </row>
    <row r="4546" spans="1:66" ht="25.5" x14ac:dyDescent="0.25">
      <c r="A4546" s="1"/>
      <c r="B4546" s="94">
        <v>4533</v>
      </c>
      <c r="C4546" s="43">
        <v>1051161</v>
      </c>
      <c r="D4546" s="25"/>
      <c r="E4546" s="27" t="s">
        <v>887</v>
      </c>
      <c r="F4546" s="151" t="s">
        <v>21</v>
      </c>
      <c r="G4546" s="25"/>
      <c r="H4546" s="46" t="str">
        <f>IFERROR(IFERROR(IF(SEARCH("Usystems",$E4546)&gt;0,"Usystems"),IF(SEARCH("RIIFO",$E4546)&gt;0,"RIIFO","Uponor")),"Uponor")</f>
        <v>Uponor</v>
      </c>
      <c r="I4546" s="25" t="str">
        <f>IFERROR(MID($D4546,1,7)+0,"")</f>
        <v/>
      </c>
      <c r="J4546" s="25" t="str">
        <f>IFERROR(MID($D4546,10,7)+0,"")</f>
        <v/>
      </c>
      <c r="K4546" s="25" t="str">
        <f>IFERROR(MID($D4546,19,7)+0,"")</f>
        <v/>
      </c>
      <c r="L4546" s="25" t="str">
        <f>IFERROR(MID($D4546,28,7)+0,"")</f>
        <v/>
      </c>
      <c r="M4546" s="25" t="str">
        <f>IF(IFERROR(MID($Q4546,1,7)+0,"")&lt;1130000,IF(INDEX(C:C,MATCH(LEFT(Q4546,7)+0,I:I,0))&lt;1130000,"",INDEX(C:C,MATCH(LEFT(Q4546,7)+0,I:I,0))),IFERROR(MID($Q4546,1,7)+0,""))</f>
        <v/>
      </c>
      <c r="N4546" s="25" t="str">
        <f>IF(IFERROR(MID($Q4546,10,7)+0,"")&lt;1130000,"",IFERROR(MID($Q4546,10,7)+0,""))</f>
        <v/>
      </c>
      <c r="O4546" s="25" t="str">
        <f>IF(IFERROR(MID($Q4546,19,7)+0,"")&lt;1130000,"",IFERROR(MID($Q4546,19,7)+0,""))</f>
        <v/>
      </c>
      <c r="P4546" s="25" t="str">
        <f>IF(M4546="","",IF(N4546="",M4546,M4546&amp;", "&amp;N4546))</f>
        <v/>
      </c>
      <c r="Q4546" s="25"/>
      <c r="R4546" s="25"/>
      <c r="S4546" s="35" t="s">
        <v>110</v>
      </c>
      <c r="T4546" s="25" t="s">
        <v>36</v>
      </c>
      <c r="U4546" s="185">
        <v>298.47000000000003</v>
      </c>
      <c r="V4546" s="188">
        <v>298.47000000000003</v>
      </c>
      <c r="W4546" s="189">
        <v>298.47000000000003</v>
      </c>
      <c r="X4546" s="31">
        <v>298.47000000000003</v>
      </c>
      <c r="Y4546" s="90">
        <f>IFERROR(ROUND(X4546/W4546-1,2),"")</f>
        <v>0</v>
      </c>
      <c r="Z4546" s="31">
        <f>IF(OR(S4546="VLD MLC components",S4546="VLD MLC pipes",S4546="VLD PEX components",S4546="VLD PEX pipes",S4546="VLD PHC components",S4546="VLD PHC pipes",S4546="Controls VLD"),"По запросу",X4546)</f>
        <v>298.47000000000003</v>
      </c>
      <c r="AA4546" s="63">
        <f>ROUND(X4546/1.2,3)</f>
        <v>248.72499999999999</v>
      </c>
      <c r="AB4546" s="23">
        <v>248.72499999999999</v>
      </c>
      <c r="AC4546" s="190">
        <f>IFERROR(ROUND(AA4546/AB4546-1,2),"")</f>
        <v>0</v>
      </c>
      <c r="AD4546" s="25">
        <v>2.8000000000000001E-2</v>
      </c>
      <c r="AE4546" s="25">
        <v>5.4000000000000001E-4</v>
      </c>
      <c r="AF4546" s="25">
        <v>0</v>
      </c>
      <c r="AG4546" s="25" t="s">
        <v>22</v>
      </c>
      <c r="AH4546" s="25">
        <v>0</v>
      </c>
      <c r="AI4546" s="25">
        <v>0</v>
      </c>
      <c r="AJ4546" s="25" t="s">
        <v>20</v>
      </c>
      <c r="AK4546" s="42" t="s">
        <v>19</v>
      </c>
      <c r="AL4546" s="25" t="s">
        <v>20</v>
      </c>
      <c r="AM4546" s="25">
        <v>1</v>
      </c>
      <c r="AN4546" s="25"/>
      <c r="AO4546" s="25"/>
      <c r="AP4546" s="25"/>
      <c r="AQ4546" s="25"/>
      <c r="AR4546" s="94"/>
      <c r="AS4546" s="157" t="s">
        <v>22</v>
      </c>
      <c r="AT4546" s="93">
        <v>42551</v>
      </c>
      <c r="AU4546" s="92" t="s">
        <v>22</v>
      </c>
      <c r="AV4546" s="91" t="s">
        <v>48</v>
      </c>
      <c r="AW4546" s="92" t="s">
        <v>48</v>
      </c>
      <c r="AX4546" s="92" t="s">
        <v>48</v>
      </c>
      <c r="AY4546" s="91" t="s">
        <v>152</v>
      </c>
      <c r="AZ4546" s="23"/>
      <c r="BA4546" s="25">
        <v>0</v>
      </c>
      <c r="BB4546" t="s">
        <v>48</v>
      </c>
      <c r="BC4546" t="e">
        <v>#N/A</v>
      </c>
      <c r="BD4546" t="e">
        <f>IF(Z4546=BC4546,"OK")</f>
        <v>#N/A</v>
      </c>
      <c r="BE4546">
        <v>2.8000000000000001E-2</v>
      </c>
      <c r="BF4546">
        <v>5.4000000000000001E-4</v>
      </c>
      <c r="BG4546">
        <v>0</v>
      </c>
      <c r="BH4546">
        <v>0</v>
      </c>
      <c r="BI4546">
        <v>0</v>
      </c>
      <c r="BJ4546">
        <v>0</v>
      </c>
      <c r="BK4546">
        <v>0</v>
      </c>
      <c r="BN4546" s="183"/>
    </row>
    <row r="4547" spans="1:66" ht="25.5" x14ac:dyDescent="0.25">
      <c r="A4547" s="1"/>
      <c r="B4547" s="94">
        <v>4534</v>
      </c>
      <c r="C4547" s="43">
        <v>1057724</v>
      </c>
      <c r="D4547" s="25"/>
      <c r="E4547" s="27" t="s">
        <v>886</v>
      </c>
      <c r="F4547" s="151" t="s">
        <v>21</v>
      </c>
      <c r="G4547" s="41"/>
      <c r="H4547" s="46" t="str">
        <f>IFERROR(IFERROR(IF(SEARCH("Usystems",$E4547)&gt;0,"Usystems"),IF(SEARCH("RIIFO",$E4547)&gt;0,"RIIFO","Uponor")),"Uponor")</f>
        <v>Uponor</v>
      </c>
      <c r="I4547" s="25" t="str">
        <f>IFERROR(MID($D4547,1,7)+0,"")</f>
        <v/>
      </c>
      <c r="J4547" s="25" t="str">
        <f>IFERROR(MID($D4547,10,7)+0,"")</f>
        <v/>
      </c>
      <c r="K4547" s="25" t="str">
        <f>IFERROR(MID($D4547,19,7)+0,"")</f>
        <v/>
      </c>
      <c r="L4547" s="25" t="str">
        <f>IFERROR(MID($D4547,28,7)+0,"")</f>
        <v/>
      </c>
      <c r="M4547" s="25" t="str">
        <f>IF(IFERROR(MID($Q4547,1,7)+0,"")&lt;1130000,IF(INDEX(C:C,MATCH(LEFT(Q4547,7)+0,I:I,0))&lt;1130000,"",INDEX(C:C,MATCH(LEFT(Q4547,7)+0,I:I,0))),IFERROR(MID($Q4547,1,7)+0,""))</f>
        <v/>
      </c>
      <c r="N4547" s="25" t="str">
        <f>IF(IFERROR(MID($Q4547,10,7)+0,"")&lt;1130000,"",IFERROR(MID($Q4547,10,7)+0,""))</f>
        <v/>
      </c>
      <c r="O4547" s="25" t="str">
        <f>IF(IFERROR(MID($Q4547,19,7)+0,"")&lt;1130000,"",IFERROR(MID($Q4547,19,7)+0,""))</f>
        <v/>
      </c>
      <c r="P4547" s="25" t="str">
        <f>IF(M4547="","",IF(N4547="",M4547,M4547&amp;", "&amp;N4547))</f>
        <v/>
      </c>
      <c r="Q4547" s="25"/>
      <c r="R4547" s="25"/>
      <c r="S4547" s="35" t="s">
        <v>110</v>
      </c>
      <c r="T4547" s="25" t="s">
        <v>36</v>
      </c>
      <c r="U4547" s="185">
        <v>877</v>
      </c>
      <c r="V4547" s="188">
        <v>877</v>
      </c>
      <c r="W4547" s="189">
        <v>877</v>
      </c>
      <c r="X4547" s="31">
        <v>877</v>
      </c>
      <c r="Y4547" s="90">
        <f>IFERROR(ROUND(X4547/W4547-1,2),"")</f>
        <v>0</v>
      </c>
      <c r="Z4547" s="31">
        <f>IF(OR(S4547="VLD MLC components",S4547="VLD MLC pipes",S4547="VLD PEX components",S4547="VLD PEX pipes",S4547="VLD PHC components",S4547="VLD PHC pipes",S4547="Controls VLD"),"По запросу",X4547)</f>
        <v>877</v>
      </c>
      <c r="AA4547" s="63">
        <f>ROUND(X4547/1.2,3)</f>
        <v>730.83299999999997</v>
      </c>
      <c r="AB4547" s="23">
        <v>730.83299999999997</v>
      </c>
      <c r="AC4547" s="190">
        <f>IFERROR(ROUND(AA4547/AB4547-1,2),"")</f>
        <v>0</v>
      </c>
      <c r="AD4547" s="25">
        <v>6.2E-2</v>
      </c>
      <c r="AE4547" s="25">
        <v>7.2999999999999999E-5</v>
      </c>
      <c r="AF4547" s="25">
        <v>0</v>
      </c>
      <c r="AG4547" s="25" t="s">
        <v>22</v>
      </c>
      <c r="AH4547" s="25">
        <v>0</v>
      </c>
      <c r="AI4547" s="25">
        <v>0</v>
      </c>
      <c r="AJ4547" s="42" t="s">
        <v>19</v>
      </c>
      <c r="AK4547" s="42" t="s">
        <v>19</v>
      </c>
      <c r="AL4547" s="25" t="s">
        <v>19</v>
      </c>
      <c r="AM4547" s="25">
        <v>34</v>
      </c>
      <c r="AN4547" s="25"/>
      <c r="AO4547" s="25"/>
      <c r="AP4547" s="25"/>
      <c r="AQ4547" s="25"/>
      <c r="AR4547" s="94"/>
      <c r="AS4547" s="157" t="s">
        <v>22</v>
      </c>
      <c r="AT4547" s="93">
        <v>42551</v>
      </c>
      <c r="AU4547" s="92" t="s">
        <v>22</v>
      </c>
      <c r="AV4547" s="91" t="s">
        <v>48</v>
      </c>
      <c r="AW4547" s="92" t="s">
        <v>48</v>
      </c>
      <c r="AX4547" s="92" t="s">
        <v>48</v>
      </c>
      <c r="AY4547" s="91" t="s">
        <v>152</v>
      </c>
      <c r="AZ4547" s="23"/>
      <c r="BA4547" s="25">
        <v>0</v>
      </c>
      <c r="BB4547" t="s">
        <v>48</v>
      </c>
      <c r="BC4547" t="e">
        <v>#N/A</v>
      </c>
      <c r="BD4547" t="e">
        <f>IF(Z4547=BC4547,"OK")</f>
        <v>#N/A</v>
      </c>
      <c r="BE4547">
        <v>6.2E-2</v>
      </c>
      <c r="BF4547">
        <v>7.2999999999999999E-5</v>
      </c>
      <c r="BG4547">
        <v>0</v>
      </c>
      <c r="BH4547">
        <v>0</v>
      </c>
      <c r="BI4547">
        <v>0</v>
      </c>
      <c r="BJ4547">
        <v>0</v>
      </c>
      <c r="BK4547">
        <v>0</v>
      </c>
      <c r="BN4547" s="183"/>
    </row>
    <row r="4548" spans="1:66" ht="38.25" x14ac:dyDescent="0.25">
      <c r="A4548" s="1"/>
      <c r="B4548" s="94">
        <v>4535</v>
      </c>
      <c r="C4548" s="43">
        <v>1057725</v>
      </c>
      <c r="D4548" s="25"/>
      <c r="E4548" s="27" t="s">
        <v>885</v>
      </c>
      <c r="F4548" s="151" t="s">
        <v>21</v>
      </c>
      <c r="G4548" s="41" t="s">
        <v>585</v>
      </c>
      <c r="H4548" s="46" t="str">
        <f>IFERROR(IFERROR(IF(SEARCH("Usystems",$E4548)&gt;0,"Usystems"),IF(SEARCH("RIIFO",$E4548)&gt;0,"RIIFO","Uponor")),"Uponor")</f>
        <v>Uponor</v>
      </c>
      <c r="I4548" s="25" t="str">
        <f>IFERROR(MID($D4548,1,7)+0,"")</f>
        <v/>
      </c>
      <c r="J4548" s="25" t="str">
        <f>IFERROR(MID($D4548,10,7)+0,"")</f>
        <v/>
      </c>
      <c r="K4548" s="25" t="str">
        <f>IFERROR(MID($D4548,19,7)+0,"")</f>
        <v/>
      </c>
      <c r="L4548" s="25" t="str">
        <f>IFERROR(MID($D4548,28,7)+0,"")</f>
        <v/>
      </c>
      <c r="M4548" s="25" t="str">
        <f>IF(IFERROR(MID($Q4548,1,7)+0,"")&lt;1130000,IF(INDEX(C:C,MATCH(LEFT(Q4548,7)+0,I:I,0))&lt;1130000,"",INDEX(C:C,MATCH(LEFT(Q4548,7)+0,I:I,0))),IFERROR(MID($Q4548,1,7)+0,""))</f>
        <v/>
      </c>
      <c r="N4548" s="25" t="str">
        <f>IF(IFERROR(MID($Q4548,10,7)+0,"")&lt;1130000,"",IFERROR(MID($Q4548,10,7)+0,""))</f>
        <v/>
      </c>
      <c r="O4548" s="25" t="str">
        <f>IF(IFERROR(MID($Q4548,19,7)+0,"")&lt;1130000,"",IFERROR(MID($Q4548,19,7)+0,""))</f>
        <v/>
      </c>
      <c r="P4548" s="25" t="str">
        <f>IF(M4548="","",IF(N4548="",M4548,M4548&amp;", "&amp;N4548))</f>
        <v/>
      </c>
      <c r="Q4548" s="25"/>
      <c r="R4548" s="25"/>
      <c r="S4548" s="35" t="s">
        <v>110</v>
      </c>
      <c r="T4548" s="25" t="s">
        <v>36</v>
      </c>
      <c r="U4548" s="185">
        <v>1160</v>
      </c>
      <c r="V4548" s="188">
        <v>1160</v>
      </c>
      <c r="W4548" s="189">
        <v>1160</v>
      </c>
      <c r="X4548" s="31">
        <v>1160</v>
      </c>
      <c r="Y4548" s="90">
        <f>IFERROR(ROUND(X4548/W4548-1,2),"")</f>
        <v>0</v>
      </c>
      <c r="Z4548" s="31">
        <f>IF(OR(S4548="VLD MLC components",S4548="VLD MLC pipes",S4548="VLD PEX components",S4548="VLD PEX pipes",S4548="VLD PHC components",S4548="VLD PHC pipes",S4548="Controls VLD"),"По запросу",X4548)</f>
        <v>1160</v>
      </c>
      <c r="AA4548" s="63">
        <f>ROUND(X4548/1.2,3)</f>
        <v>966.66700000000003</v>
      </c>
      <c r="AB4548" s="23">
        <v>966.66700000000003</v>
      </c>
      <c r="AC4548" s="190">
        <f>IFERROR(ROUND(AA4548/AB4548-1,2),"")</f>
        <v>0</v>
      </c>
      <c r="AD4548" s="25">
        <v>9.5000000000000001E-2</v>
      </c>
      <c r="AE4548" s="25">
        <v>1.8E-3</v>
      </c>
      <c r="AF4548" s="25">
        <v>22</v>
      </c>
      <c r="AG4548" s="25">
        <v>22</v>
      </c>
      <c r="AH4548" s="25">
        <v>22</v>
      </c>
      <c r="AI4548" s="25">
        <v>22</v>
      </c>
      <c r="AJ4548" s="22" t="s">
        <v>20</v>
      </c>
      <c r="AK4548" s="22" t="s">
        <v>20</v>
      </c>
      <c r="AL4548" s="25" t="s">
        <v>20</v>
      </c>
      <c r="AM4548" s="25">
        <v>15</v>
      </c>
      <c r="AN4548" s="25"/>
      <c r="AO4548" s="25"/>
      <c r="AP4548" s="25"/>
      <c r="AQ4548" s="25"/>
      <c r="AR4548" s="94"/>
      <c r="AS4548" s="157">
        <v>22</v>
      </c>
      <c r="AT4548" s="93">
        <v>42551</v>
      </c>
      <c r="AU4548" s="92" t="s">
        <v>22</v>
      </c>
      <c r="AV4548" s="91" t="s">
        <v>152</v>
      </c>
      <c r="AW4548" s="92" t="s">
        <v>152</v>
      </c>
      <c r="AX4548" s="92" t="s">
        <v>48</v>
      </c>
      <c r="AY4548" s="91" t="s">
        <v>152</v>
      </c>
      <c r="AZ4548" s="23"/>
      <c r="BA4548" s="25" t="s">
        <v>884</v>
      </c>
      <c r="BB4548" t="s">
        <v>25</v>
      </c>
      <c r="BC4548">
        <v>1160</v>
      </c>
      <c r="BD4548" t="str">
        <f>IF(Z4548=BC4548,"OK")</f>
        <v>OK</v>
      </c>
      <c r="BE4548">
        <v>9.5000000000000001E-2</v>
      </c>
      <c r="BF4548">
        <v>1.8E-3</v>
      </c>
      <c r="BG4548">
        <v>0</v>
      </c>
      <c r="BH4548">
        <v>0</v>
      </c>
      <c r="BI4548">
        <v>0</v>
      </c>
      <c r="BJ4548">
        <v>0</v>
      </c>
      <c r="BK4548">
        <v>0</v>
      </c>
      <c r="BN4548" s="183"/>
    </row>
    <row r="4549" spans="1:66" ht="38.25" x14ac:dyDescent="0.25">
      <c r="A4549" s="1"/>
      <c r="B4549" s="94">
        <v>4536</v>
      </c>
      <c r="C4549" s="43">
        <v>1057726</v>
      </c>
      <c r="D4549" s="25"/>
      <c r="E4549" s="27" t="s">
        <v>883</v>
      </c>
      <c r="F4549" s="151" t="s">
        <v>21</v>
      </c>
      <c r="G4549" s="41"/>
      <c r="H4549" s="46" t="str">
        <f>IFERROR(IFERROR(IF(SEARCH("Usystems",$E4549)&gt;0,"Usystems"),IF(SEARCH("RIIFO",$E4549)&gt;0,"RIIFO","Uponor")),"Uponor")</f>
        <v>Uponor</v>
      </c>
      <c r="I4549" s="25" t="str">
        <f>IFERROR(MID($D4549,1,7)+0,"")</f>
        <v/>
      </c>
      <c r="J4549" s="25" t="str">
        <f>IFERROR(MID($D4549,10,7)+0,"")</f>
        <v/>
      </c>
      <c r="K4549" s="25" t="str">
        <f>IFERROR(MID($D4549,19,7)+0,"")</f>
        <v/>
      </c>
      <c r="L4549" s="25" t="str">
        <f>IFERROR(MID($D4549,28,7)+0,"")</f>
        <v/>
      </c>
      <c r="M4549" s="25" t="str">
        <f>IF(IFERROR(MID($Q4549,1,7)+0,"")&lt;1130000,IF(INDEX(C:C,MATCH(LEFT(Q4549,7)+0,I:I,0))&lt;1130000,"",INDEX(C:C,MATCH(LEFT(Q4549,7)+0,I:I,0))),IFERROR(MID($Q4549,1,7)+0,""))</f>
        <v/>
      </c>
      <c r="N4549" s="25" t="str">
        <f>IF(IFERROR(MID($Q4549,10,7)+0,"")&lt;1130000,"",IFERROR(MID($Q4549,10,7)+0,""))</f>
        <v/>
      </c>
      <c r="O4549" s="25" t="str">
        <f>IF(IFERROR(MID($Q4549,19,7)+0,"")&lt;1130000,"",IFERROR(MID($Q4549,19,7)+0,""))</f>
        <v/>
      </c>
      <c r="P4549" s="25" t="str">
        <f>IF(M4549="","",IF(N4549="",M4549,M4549&amp;", "&amp;N4549))</f>
        <v/>
      </c>
      <c r="Q4549" s="25"/>
      <c r="R4549" s="25"/>
      <c r="S4549" s="35" t="s">
        <v>110</v>
      </c>
      <c r="T4549" s="25" t="s">
        <v>36</v>
      </c>
      <c r="U4549" s="185">
        <v>1008</v>
      </c>
      <c r="V4549" s="188">
        <v>1008</v>
      </c>
      <c r="W4549" s="189">
        <v>1008</v>
      </c>
      <c r="X4549" s="31">
        <v>1008</v>
      </c>
      <c r="Y4549" s="90">
        <f>IFERROR(ROUND(X4549/W4549-1,2),"")</f>
        <v>0</v>
      </c>
      <c r="Z4549" s="31">
        <f>IF(OR(S4549="VLD MLC components",S4549="VLD MLC pipes",S4549="VLD PEX components",S4549="VLD PEX pipes",S4549="VLD PHC components",S4549="VLD PHC pipes",S4549="Controls VLD"),"По запросу",X4549)</f>
        <v>1008</v>
      </c>
      <c r="AA4549" s="63">
        <f>ROUND(X4549/1.2,3)</f>
        <v>840</v>
      </c>
      <c r="AB4549" s="23">
        <v>840</v>
      </c>
      <c r="AC4549" s="190">
        <f>IFERROR(ROUND(AA4549/AB4549-1,2),"")</f>
        <v>0</v>
      </c>
      <c r="AD4549" s="25">
        <v>0.12</v>
      </c>
      <c r="AE4549" s="25">
        <v>1.8E-3</v>
      </c>
      <c r="AF4549" s="25">
        <v>0</v>
      </c>
      <c r="AG4549" s="25" t="s">
        <v>22</v>
      </c>
      <c r="AH4549" s="25">
        <v>0</v>
      </c>
      <c r="AI4549" s="25">
        <v>0</v>
      </c>
      <c r="AJ4549" s="42" t="s">
        <v>19</v>
      </c>
      <c r="AK4549" s="42" t="s">
        <v>19</v>
      </c>
      <c r="AL4549" s="25" t="s">
        <v>19</v>
      </c>
      <c r="AM4549" s="25">
        <v>15</v>
      </c>
      <c r="AN4549" s="25"/>
      <c r="AO4549" s="25"/>
      <c r="AP4549" s="25"/>
      <c r="AQ4549" s="25"/>
      <c r="AR4549" s="94"/>
      <c r="AS4549" s="157" t="s">
        <v>22</v>
      </c>
      <c r="AT4549" s="93">
        <v>42551</v>
      </c>
      <c r="AU4549" s="92" t="s">
        <v>22</v>
      </c>
      <c r="AV4549" s="91" t="s">
        <v>48</v>
      </c>
      <c r="AW4549" s="92" t="s">
        <v>48</v>
      </c>
      <c r="AX4549" s="92" t="s">
        <v>48</v>
      </c>
      <c r="AY4549" s="91" t="s">
        <v>152</v>
      </c>
      <c r="AZ4549" s="23"/>
      <c r="BA4549" s="25">
        <v>0</v>
      </c>
      <c r="BB4549" t="s">
        <v>48</v>
      </c>
      <c r="BC4549" t="e">
        <v>#N/A</v>
      </c>
      <c r="BD4549" t="e">
        <f>IF(Z4549=BC4549,"OK")</f>
        <v>#N/A</v>
      </c>
      <c r="BE4549">
        <v>0.12</v>
      </c>
      <c r="BF4549">
        <v>1.8E-3</v>
      </c>
      <c r="BG4549">
        <v>0</v>
      </c>
      <c r="BH4549">
        <v>0</v>
      </c>
      <c r="BI4549">
        <v>0</v>
      </c>
      <c r="BJ4549">
        <v>0</v>
      </c>
      <c r="BK4549">
        <v>0</v>
      </c>
      <c r="BN4549" s="183"/>
    </row>
    <row r="4550" spans="1:66" ht="38.25" x14ac:dyDescent="0.25">
      <c r="A4550" s="1"/>
      <c r="B4550" s="94">
        <v>4537</v>
      </c>
      <c r="C4550" s="43">
        <v>1051277</v>
      </c>
      <c r="D4550" s="25"/>
      <c r="E4550" s="27" t="s">
        <v>882</v>
      </c>
      <c r="F4550" s="151" t="s">
        <v>21</v>
      </c>
      <c r="G4550" s="41"/>
      <c r="H4550" s="46" t="str">
        <f>IFERROR(IFERROR(IF(SEARCH("Usystems",$E4550)&gt;0,"Usystems"),IF(SEARCH("RIIFO",$E4550)&gt;0,"RIIFO","Uponor")),"Uponor")</f>
        <v>Uponor</v>
      </c>
      <c r="I4550" s="25" t="str">
        <f>IFERROR(MID($D4550,1,7)+0,"")</f>
        <v/>
      </c>
      <c r="J4550" s="25" t="str">
        <f>IFERROR(MID($D4550,10,7)+0,"")</f>
        <v/>
      </c>
      <c r="K4550" s="25" t="str">
        <f>IFERROR(MID($D4550,19,7)+0,"")</f>
        <v/>
      </c>
      <c r="L4550" s="25" t="str">
        <f>IFERROR(MID($D4550,28,7)+0,"")</f>
        <v/>
      </c>
      <c r="M4550" s="25" t="str">
        <f>IF(IFERROR(MID($Q4550,1,7)+0,"")&lt;1130000,IF(INDEX(C:C,MATCH(LEFT(Q4550,7)+0,I:I,0))&lt;1130000,"",INDEX(C:C,MATCH(LEFT(Q4550,7)+0,I:I,0))),IFERROR(MID($Q4550,1,7)+0,""))</f>
        <v/>
      </c>
      <c r="N4550" s="25" t="str">
        <f>IF(IFERROR(MID($Q4550,10,7)+0,"")&lt;1130000,"",IFERROR(MID($Q4550,10,7)+0,""))</f>
        <v/>
      </c>
      <c r="O4550" s="25" t="str">
        <f>IF(IFERROR(MID($Q4550,19,7)+0,"")&lt;1130000,"",IFERROR(MID($Q4550,19,7)+0,""))</f>
        <v/>
      </c>
      <c r="P4550" s="25" t="str">
        <f>IF(M4550="","",IF(N4550="",M4550,M4550&amp;", "&amp;N4550))</f>
        <v/>
      </c>
      <c r="Q4550" s="25"/>
      <c r="R4550" s="25"/>
      <c r="S4550" s="35" t="s">
        <v>110</v>
      </c>
      <c r="T4550" s="25" t="s">
        <v>36</v>
      </c>
      <c r="U4550" s="185">
        <v>263.08999999999997</v>
      </c>
      <c r="V4550" s="188">
        <v>263.08999999999997</v>
      </c>
      <c r="W4550" s="189">
        <v>263.08999999999997</v>
      </c>
      <c r="X4550" s="31">
        <v>263.08999999999997</v>
      </c>
      <c r="Y4550" s="90">
        <f>IFERROR(ROUND(X4550/W4550-1,2),"")</f>
        <v>0</v>
      </c>
      <c r="Z4550" s="31">
        <f>IF(OR(S4550="VLD MLC components",S4550="VLD MLC pipes",S4550="VLD PEX components",S4550="VLD PEX pipes",S4550="VLD PHC components",S4550="VLD PHC pipes",S4550="Controls VLD"),"По запросу",X4550)</f>
        <v>263.08999999999997</v>
      </c>
      <c r="AA4550" s="63">
        <f>ROUND(X4550/1.2,3)</f>
        <v>219.24199999999999</v>
      </c>
      <c r="AB4550" s="23">
        <v>219.24199999999999</v>
      </c>
      <c r="AC4550" s="190">
        <f>IFERROR(ROUND(AA4550/AB4550-1,2),"")</f>
        <v>0</v>
      </c>
      <c r="AD4550" s="25">
        <v>0.112</v>
      </c>
      <c r="AE4550" s="25">
        <v>2.7000000000000001E-3</v>
      </c>
      <c r="AF4550" s="25">
        <v>0</v>
      </c>
      <c r="AG4550" s="25" t="s">
        <v>22</v>
      </c>
      <c r="AH4550" s="25">
        <v>0</v>
      </c>
      <c r="AI4550" s="25">
        <v>0</v>
      </c>
      <c r="AJ4550" s="42" t="s">
        <v>19</v>
      </c>
      <c r="AK4550" s="42" t="s">
        <v>19</v>
      </c>
      <c r="AL4550" s="25" t="s">
        <v>19</v>
      </c>
      <c r="AM4550" s="25">
        <v>20</v>
      </c>
      <c r="AN4550" s="25"/>
      <c r="AO4550" s="25"/>
      <c r="AP4550" s="25"/>
      <c r="AQ4550" s="25"/>
      <c r="AR4550" s="94"/>
      <c r="AS4550" s="157" t="s">
        <v>22</v>
      </c>
      <c r="AT4550" s="93">
        <v>42551</v>
      </c>
      <c r="AU4550" s="92" t="s">
        <v>22</v>
      </c>
      <c r="AV4550" s="91" t="s">
        <v>152</v>
      </c>
      <c r="AW4550" s="92" t="s">
        <v>48</v>
      </c>
      <c r="AX4550" s="92" t="s">
        <v>48</v>
      </c>
      <c r="AY4550" s="91" t="s">
        <v>152</v>
      </c>
      <c r="AZ4550" s="23"/>
      <c r="BA4550" s="25">
        <v>0</v>
      </c>
      <c r="BB4550" t="s">
        <v>48</v>
      </c>
      <c r="BC4550" t="e">
        <v>#N/A</v>
      </c>
      <c r="BD4550" t="e">
        <f>IF(Z4550=BC4550,"OK")</f>
        <v>#N/A</v>
      </c>
      <c r="BE4550">
        <v>0.112</v>
      </c>
      <c r="BF4550">
        <v>2.7000000000000001E-3</v>
      </c>
      <c r="BG4550">
        <v>0</v>
      </c>
      <c r="BH4550">
        <v>0</v>
      </c>
      <c r="BI4550">
        <v>0</v>
      </c>
      <c r="BJ4550">
        <v>0</v>
      </c>
      <c r="BK4550">
        <v>0</v>
      </c>
      <c r="BN4550" s="183"/>
    </row>
    <row r="4551" spans="1:66" ht="38.25" x14ac:dyDescent="0.25">
      <c r="A4551" s="1"/>
      <c r="B4551" s="94">
        <v>4538</v>
      </c>
      <c r="C4551" s="43">
        <v>1051279</v>
      </c>
      <c r="D4551" s="25"/>
      <c r="E4551" s="27" t="s">
        <v>881</v>
      </c>
      <c r="F4551" s="151" t="s">
        <v>21</v>
      </c>
      <c r="G4551" s="25"/>
      <c r="H4551" s="46" t="str">
        <f>IFERROR(IFERROR(IF(SEARCH("Usystems",$E4551)&gt;0,"Usystems"),IF(SEARCH("RIIFO",$E4551)&gt;0,"RIIFO","Uponor")),"Uponor")</f>
        <v>Uponor</v>
      </c>
      <c r="I4551" s="25" t="str">
        <f>IFERROR(MID($D4551,1,7)+0,"")</f>
        <v/>
      </c>
      <c r="J4551" s="25" t="str">
        <f>IFERROR(MID($D4551,10,7)+0,"")</f>
        <v/>
      </c>
      <c r="K4551" s="25" t="str">
        <f>IFERROR(MID($D4551,19,7)+0,"")</f>
        <v/>
      </c>
      <c r="L4551" s="25" t="str">
        <f>IFERROR(MID($D4551,28,7)+0,"")</f>
        <v/>
      </c>
      <c r="M4551" s="25" t="str">
        <f>IF(IFERROR(MID($Q4551,1,7)+0,"")&lt;1130000,IF(INDEX(C:C,MATCH(LEFT(Q4551,7)+0,I:I,0))&lt;1130000,"",INDEX(C:C,MATCH(LEFT(Q4551,7)+0,I:I,0))),IFERROR(MID($Q4551,1,7)+0,""))</f>
        <v/>
      </c>
      <c r="N4551" s="25" t="str">
        <f>IF(IFERROR(MID($Q4551,10,7)+0,"")&lt;1130000,"",IFERROR(MID($Q4551,10,7)+0,""))</f>
        <v/>
      </c>
      <c r="O4551" s="25" t="str">
        <f>IF(IFERROR(MID($Q4551,19,7)+0,"")&lt;1130000,"",IFERROR(MID($Q4551,19,7)+0,""))</f>
        <v/>
      </c>
      <c r="P4551" s="25" t="str">
        <f>IF(M4551="","",IF(N4551="",M4551,M4551&amp;", "&amp;N4551))</f>
        <v/>
      </c>
      <c r="Q4551" s="25"/>
      <c r="R4551" s="25"/>
      <c r="S4551" s="35" t="s">
        <v>110</v>
      </c>
      <c r="T4551" s="25" t="s">
        <v>36</v>
      </c>
      <c r="U4551" s="185">
        <v>331.26</v>
      </c>
      <c r="V4551" s="188">
        <v>331.26</v>
      </c>
      <c r="W4551" s="189">
        <v>331.26</v>
      </c>
      <c r="X4551" s="31">
        <v>331.26</v>
      </c>
      <c r="Y4551" s="90">
        <f>IFERROR(ROUND(X4551/W4551-1,2),"")</f>
        <v>0</v>
      </c>
      <c r="Z4551" s="31">
        <f>IF(OR(S4551="VLD MLC components",S4551="VLD MLC pipes",S4551="VLD PEX components",S4551="VLD PEX pipes",S4551="VLD PHC components",S4551="VLD PHC pipes",S4551="Controls VLD"),"По запросу",X4551)</f>
        <v>331.26</v>
      </c>
      <c r="AA4551" s="63">
        <f>ROUND(X4551/1.2,3)</f>
        <v>276.05</v>
      </c>
      <c r="AB4551" s="23">
        <v>276.05</v>
      </c>
      <c r="AC4551" s="190">
        <f>IFERROR(ROUND(AA4551/AB4551-1,2),"")</f>
        <v>0</v>
      </c>
      <c r="AD4551" s="25">
        <v>0.11600000000000001</v>
      </c>
      <c r="AE4551" s="25">
        <v>2.7000000000000001E-3</v>
      </c>
      <c r="AF4551" s="25">
        <v>0</v>
      </c>
      <c r="AG4551" s="25" t="s">
        <v>22</v>
      </c>
      <c r="AH4551" s="25">
        <v>0</v>
      </c>
      <c r="AI4551" s="25">
        <v>0</v>
      </c>
      <c r="AJ4551" s="25" t="s">
        <v>20</v>
      </c>
      <c r="AK4551" s="42" t="s">
        <v>19</v>
      </c>
      <c r="AL4551" s="25" t="s">
        <v>20</v>
      </c>
      <c r="AM4551" s="25">
        <v>20</v>
      </c>
      <c r="AN4551" s="25"/>
      <c r="AO4551" s="25"/>
      <c r="AP4551" s="25"/>
      <c r="AQ4551" s="25"/>
      <c r="AR4551" s="94"/>
      <c r="AS4551" s="157" t="s">
        <v>22</v>
      </c>
      <c r="AT4551" s="93">
        <v>42551</v>
      </c>
      <c r="AU4551" s="92" t="s">
        <v>22</v>
      </c>
      <c r="AV4551" s="91" t="s">
        <v>48</v>
      </c>
      <c r="AW4551" s="92" t="s">
        <v>48</v>
      </c>
      <c r="AX4551" s="92" t="s">
        <v>48</v>
      </c>
      <c r="AY4551" s="91" t="s">
        <v>152</v>
      </c>
      <c r="AZ4551" s="23"/>
      <c r="BA4551" s="25">
        <v>0</v>
      </c>
      <c r="BB4551" t="s">
        <v>48</v>
      </c>
      <c r="BC4551" t="e">
        <v>#N/A</v>
      </c>
      <c r="BD4551" t="e">
        <f>IF(Z4551=BC4551,"OK")</f>
        <v>#N/A</v>
      </c>
      <c r="BE4551">
        <v>0.11600000000000001</v>
      </c>
      <c r="BF4551">
        <v>2.7000000000000001E-3</v>
      </c>
      <c r="BG4551">
        <v>0</v>
      </c>
      <c r="BH4551">
        <v>0</v>
      </c>
      <c r="BI4551">
        <v>0</v>
      </c>
      <c r="BJ4551">
        <v>0</v>
      </c>
      <c r="BK4551">
        <v>0</v>
      </c>
      <c r="BN4551" s="183"/>
    </row>
    <row r="4552" spans="1:66" ht="25.5" x14ac:dyDescent="0.25">
      <c r="A4552" s="1"/>
      <c r="B4552" s="94">
        <v>4539</v>
      </c>
      <c r="C4552" s="43">
        <v>1051149</v>
      </c>
      <c r="D4552" s="25"/>
      <c r="E4552" s="27" t="s">
        <v>880</v>
      </c>
      <c r="F4552" s="151" t="s">
        <v>21</v>
      </c>
      <c r="G4552" s="25"/>
      <c r="H4552" s="46" t="str">
        <f>IFERROR(IFERROR(IF(SEARCH("Usystems",$E4552)&gt;0,"Usystems"),IF(SEARCH("RIIFO",$E4552)&gt;0,"RIIFO","Uponor")),"Uponor")</f>
        <v>Uponor</v>
      </c>
      <c r="I4552" s="25" t="str">
        <f>IFERROR(MID($D4552,1,7)+0,"")</f>
        <v/>
      </c>
      <c r="J4552" s="25" t="str">
        <f>IFERROR(MID($D4552,10,7)+0,"")</f>
        <v/>
      </c>
      <c r="K4552" s="25" t="str">
        <f>IFERROR(MID($D4552,19,7)+0,"")</f>
        <v/>
      </c>
      <c r="L4552" s="25" t="str">
        <f>IFERROR(MID($D4552,28,7)+0,"")</f>
        <v/>
      </c>
      <c r="M4552" s="25" t="str">
        <f>IF(IFERROR(MID($Q4552,1,7)+0,"")&lt;1130000,IF(INDEX(C:C,MATCH(LEFT(Q4552,7)+0,I:I,0))&lt;1130000,"",INDEX(C:C,MATCH(LEFT(Q4552,7)+0,I:I,0))),IFERROR(MID($Q4552,1,7)+0,""))</f>
        <v/>
      </c>
      <c r="N4552" s="25" t="str">
        <f>IF(IFERROR(MID($Q4552,10,7)+0,"")&lt;1130000,"",IFERROR(MID($Q4552,10,7)+0,""))</f>
        <v/>
      </c>
      <c r="O4552" s="25" t="str">
        <f>IF(IFERROR(MID($Q4552,19,7)+0,"")&lt;1130000,"",IFERROR(MID($Q4552,19,7)+0,""))</f>
        <v/>
      </c>
      <c r="P4552" s="25" t="str">
        <f>IF(M4552="","",IF(N4552="",M4552,M4552&amp;", "&amp;N4552))</f>
        <v/>
      </c>
      <c r="Q4552" s="25"/>
      <c r="R4552" s="25"/>
      <c r="S4552" s="35" t="s">
        <v>110</v>
      </c>
      <c r="T4552" s="25" t="s">
        <v>36</v>
      </c>
      <c r="U4552" s="185">
        <v>898</v>
      </c>
      <c r="V4552" s="188">
        <v>898</v>
      </c>
      <c r="W4552" s="189">
        <v>898</v>
      </c>
      <c r="X4552" s="31">
        <v>898</v>
      </c>
      <c r="Y4552" s="90">
        <f>IFERROR(ROUND(X4552/W4552-1,2),"")</f>
        <v>0</v>
      </c>
      <c r="Z4552" s="31">
        <f>IF(OR(S4552="VLD MLC components",S4552="VLD MLC pipes",S4552="VLD PEX components",S4552="VLD PEX pipes",S4552="VLD PHC components",S4552="VLD PHC pipes",S4552="Controls VLD"),"По запросу",X4552)</f>
        <v>898</v>
      </c>
      <c r="AA4552" s="63">
        <f>ROUND(X4552/1.2,3)</f>
        <v>748.33299999999997</v>
      </c>
      <c r="AB4552" s="23">
        <v>748.33299999999997</v>
      </c>
      <c r="AC4552" s="190">
        <f>IFERROR(ROUND(AA4552/AB4552-1,2),"")</f>
        <v>0</v>
      </c>
      <c r="AD4552" s="25">
        <v>3.7999999999999999E-2</v>
      </c>
      <c r="AE4552" s="25">
        <v>6.8000000000000005E-4</v>
      </c>
      <c r="AF4552" s="25">
        <v>0</v>
      </c>
      <c r="AG4552" s="25" t="s">
        <v>22</v>
      </c>
      <c r="AH4552" s="25">
        <v>0</v>
      </c>
      <c r="AI4552" s="25">
        <v>0</v>
      </c>
      <c r="AJ4552" s="25" t="s">
        <v>20</v>
      </c>
      <c r="AK4552" s="42" t="s">
        <v>19</v>
      </c>
      <c r="AL4552" s="25" t="s">
        <v>20</v>
      </c>
      <c r="AM4552" s="25">
        <v>40</v>
      </c>
      <c r="AN4552" s="25"/>
      <c r="AO4552" s="25"/>
      <c r="AP4552" s="25"/>
      <c r="AQ4552" s="25"/>
      <c r="AR4552" s="94"/>
      <c r="AS4552" s="157" t="s">
        <v>22</v>
      </c>
      <c r="AT4552" s="93">
        <v>42551</v>
      </c>
      <c r="AU4552" s="92" t="s">
        <v>22</v>
      </c>
      <c r="AV4552" s="91" t="s">
        <v>152</v>
      </c>
      <c r="AW4552" s="92" t="s">
        <v>48</v>
      </c>
      <c r="AX4552" s="92" t="s">
        <v>48</v>
      </c>
      <c r="AY4552" s="91" t="s">
        <v>152</v>
      </c>
      <c r="AZ4552" s="23"/>
      <c r="BA4552" s="25" t="s">
        <v>879</v>
      </c>
      <c r="BB4552" t="s">
        <v>25</v>
      </c>
      <c r="BC4552" t="e">
        <v>#N/A</v>
      </c>
      <c r="BD4552" t="e">
        <f>IF(Z4552=BC4552,"OK")</f>
        <v>#N/A</v>
      </c>
      <c r="BE4552">
        <v>3.7999999999999999E-2</v>
      </c>
      <c r="BF4552">
        <v>6.8000000000000005E-4</v>
      </c>
      <c r="BG4552">
        <v>0</v>
      </c>
      <c r="BH4552">
        <v>0</v>
      </c>
      <c r="BI4552">
        <v>0</v>
      </c>
      <c r="BJ4552">
        <v>0</v>
      </c>
      <c r="BK4552">
        <v>0</v>
      </c>
      <c r="BN4552" s="183"/>
    </row>
    <row r="4553" spans="1:66" ht="25.5" x14ac:dyDescent="0.25">
      <c r="A4553" s="1"/>
      <c r="B4553" s="94">
        <v>4540</v>
      </c>
      <c r="C4553" s="43">
        <v>1057727</v>
      </c>
      <c r="D4553" s="25"/>
      <c r="E4553" s="27" t="s">
        <v>878</v>
      </c>
      <c r="F4553" s="151" t="s">
        <v>21</v>
      </c>
      <c r="G4553" s="25"/>
      <c r="H4553" s="46" t="str">
        <f>IFERROR(IFERROR(IF(SEARCH("Usystems",$E4553)&gt;0,"Usystems"),IF(SEARCH("RIIFO",$E4553)&gt;0,"RIIFO","Uponor")),"Uponor")</f>
        <v>Uponor</v>
      </c>
      <c r="I4553" s="25" t="str">
        <f>IFERROR(MID($D4553,1,7)+0,"")</f>
        <v/>
      </c>
      <c r="J4553" s="25" t="str">
        <f>IFERROR(MID($D4553,10,7)+0,"")</f>
        <v/>
      </c>
      <c r="K4553" s="25" t="str">
        <f>IFERROR(MID($D4553,19,7)+0,"")</f>
        <v/>
      </c>
      <c r="L4553" s="25" t="str">
        <f>IFERROR(MID($D4553,28,7)+0,"")</f>
        <v/>
      </c>
      <c r="M4553" s="25" t="str">
        <f>IF(IFERROR(MID($Q4553,1,7)+0,"")&lt;1130000,IF(INDEX(C:C,MATCH(LEFT(Q4553,7)+0,I:I,0))&lt;1130000,"",INDEX(C:C,MATCH(LEFT(Q4553,7)+0,I:I,0))),IFERROR(MID($Q4553,1,7)+0,""))</f>
        <v/>
      </c>
      <c r="N4553" s="25" t="str">
        <f>IF(IFERROR(MID($Q4553,10,7)+0,"")&lt;1130000,"",IFERROR(MID($Q4553,10,7)+0,""))</f>
        <v/>
      </c>
      <c r="O4553" s="25" t="str">
        <f>IF(IFERROR(MID($Q4553,19,7)+0,"")&lt;1130000,"",IFERROR(MID($Q4553,19,7)+0,""))</f>
        <v/>
      </c>
      <c r="P4553" s="25" t="str">
        <f>IF(M4553="","",IF(N4553="",M4553,M4553&amp;", "&amp;N4553))</f>
        <v/>
      </c>
      <c r="Q4553" s="25"/>
      <c r="R4553" s="25"/>
      <c r="S4553" s="35" t="s">
        <v>110</v>
      </c>
      <c r="T4553" s="25" t="s">
        <v>36</v>
      </c>
      <c r="U4553" s="185">
        <v>1098</v>
      </c>
      <c r="V4553" s="188">
        <v>1098</v>
      </c>
      <c r="W4553" s="189">
        <v>1098</v>
      </c>
      <c r="X4553" s="31">
        <v>1098</v>
      </c>
      <c r="Y4553" s="90">
        <f>IFERROR(ROUND(X4553/W4553-1,2),"")</f>
        <v>0</v>
      </c>
      <c r="Z4553" s="31">
        <f>IF(OR(S4553="VLD MLC components",S4553="VLD MLC pipes",S4553="VLD PEX components",S4553="VLD PEX pipes",S4553="VLD PHC components",S4553="VLD PHC pipes",S4553="Controls VLD"),"По запросу",X4553)</f>
        <v>1098</v>
      </c>
      <c r="AA4553" s="63">
        <f>ROUND(X4553/1.2,3)</f>
        <v>915</v>
      </c>
      <c r="AB4553" s="23">
        <v>915</v>
      </c>
      <c r="AC4553" s="190">
        <f>IFERROR(ROUND(AA4553/AB4553-1,2),"")</f>
        <v>0</v>
      </c>
      <c r="AD4553" s="25">
        <v>7.6999999999999999E-2</v>
      </c>
      <c r="AE4553" s="25">
        <v>8.9999999999999998E-4</v>
      </c>
      <c r="AF4553" s="25">
        <v>0</v>
      </c>
      <c r="AG4553" s="25" t="s">
        <v>22</v>
      </c>
      <c r="AH4553" s="25">
        <v>0</v>
      </c>
      <c r="AI4553" s="25">
        <v>0</v>
      </c>
      <c r="AJ4553" s="25" t="s">
        <v>20</v>
      </c>
      <c r="AK4553" s="42" t="s">
        <v>19</v>
      </c>
      <c r="AL4553" s="25" t="s">
        <v>20</v>
      </c>
      <c r="AM4553" s="25">
        <v>30</v>
      </c>
      <c r="AN4553" s="25"/>
      <c r="AO4553" s="25"/>
      <c r="AP4553" s="25"/>
      <c r="AQ4553" s="25"/>
      <c r="AR4553" s="94"/>
      <c r="AS4553" s="157" t="s">
        <v>22</v>
      </c>
      <c r="AT4553" s="93">
        <v>42551</v>
      </c>
      <c r="AU4553" s="92" t="s">
        <v>22</v>
      </c>
      <c r="AV4553" s="91" t="s">
        <v>48</v>
      </c>
      <c r="AW4553" s="92" t="s">
        <v>48</v>
      </c>
      <c r="AX4553" s="92" t="s">
        <v>48</v>
      </c>
      <c r="AY4553" s="91" t="s">
        <v>152</v>
      </c>
      <c r="AZ4553" s="23"/>
      <c r="BA4553" s="25">
        <v>0</v>
      </c>
      <c r="BB4553" t="s">
        <v>48</v>
      </c>
      <c r="BC4553" t="e">
        <v>#N/A</v>
      </c>
      <c r="BD4553" t="e">
        <f>IF(Z4553=BC4553,"OK")</f>
        <v>#N/A</v>
      </c>
      <c r="BE4553">
        <v>7.6999999999999999E-2</v>
      </c>
      <c r="BF4553">
        <v>8.9999999999999998E-4</v>
      </c>
      <c r="BG4553">
        <v>0</v>
      </c>
      <c r="BH4553">
        <v>0</v>
      </c>
      <c r="BI4553">
        <v>0</v>
      </c>
      <c r="BJ4553">
        <v>0</v>
      </c>
      <c r="BK4553">
        <v>0</v>
      </c>
      <c r="BN4553" s="183"/>
    </row>
    <row r="4554" spans="1:66" ht="25.5" x14ac:dyDescent="0.25">
      <c r="A4554" s="1"/>
      <c r="B4554" s="94">
        <v>4541</v>
      </c>
      <c r="C4554" s="43">
        <v>1057728</v>
      </c>
      <c r="D4554" s="25"/>
      <c r="E4554" s="27" t="s">
        <v>877</v>
      </c>
      <c r="F4554" s="151" t="s">
        <v>21</v>
      </c>
      <c r="G4554" s="25"/>
      <c r="H4554" s="46" t="str">
        <f>IFERROR(IFERROR(IF(SEARCH("Usystems",$E4554)&gt;0,"Usystems"),IF(SEARCH("RIIFO",$E4554)&gt;0,"RIIFO","Uponor")),"Uponor")</f>
        <v>Uponor</v>
      </c>
      <c r="I4554" s="25" t="str">
        <f>IFERROR(MID($D4554,1,7)+0,"")</f>
        <v/>
      </c>
      <c r="J4554" s="25" t="str">
        <f>IFERROR(MID($D4554,10,7)+0,"")</f>
        <v/>
      </c>
      <c r="K4554" s="25" t="str">
        <f>IFERROR(MID($D4554,19,7)+0,"")</f>
        <v/>
      </c>
      <c r="L4554" s="25" t="str">
        <f>IFERROR(MID($D4554,28,7)+0,"")</f>
        <v/>
      </c>
      <c r="M4554" s="25" t="str">
        <f>IF(IFERROR(MID($Q4554,1,7)+0,"")&lt;1130000,IF(INDEX(C:C,MATCH(LEFT(Q4554,7)+0,I:I,0))&lt;1130000,"",INDEX(C:C,MATCH(LEFT(Q4554,7)+0,I:I,0))),IFERROR(MID($Q4554,1,7)+0,""))</f>
        <v/>
      </c>
      <c r="N4554" s="25" t="str">
        <f>IF(IFERROR(MID($Q4554,10,7)+0,"")&lt;1130000,"",IFERROR(MID($Q4554,10,7)+0,""))</f>
        <v/>
      </c>
      <c r="O4554" s="25" t="str">
        <f>IF(IFERROR(MID($Q4554,19,7)+0,"")&lt;1130000,"",IFERROR(MID($Q4554,19,7)+0,""))</f>
        <v/>
      </c>
      <c r="P4554" s="25" t="str">
        <f>IF(M4554="","",IF(N4554="",M4554,M4554&amp;", "&amp;N4554))</f>
        <v/>
      </c>
      <c r="Q4554" s="25"/>
      <c r="R4554" s="25"/>
      <c r="S4554" s="35" t="s">
        <v>110</v>
      </c>
      <c r="T4554" s="25" t="s">
        <v>36</v>
      </c>
      <c r="U4554" s="185">
        <v>1463</v>
      </c>
      <c r="V4554" s="188">
        <v>1463</v>
      </c>
      <c r="W4554" s="189">
        <v>1463</v>
      </c>
      <c r="X4554" s="31">
        <v>1463</v>
      </c>
      <c r="Y4554" s="90">
        <f>IFERROR(ROUND(X4554/W4554-1,2),"")</f>
        <v>0</v>
      </c>
      <c r="Z4554" s="31">
        <f>IF(OR(S4554="VLD MLC components",S4554="VLD MLC pipes",S4554="VLD PEX components",S4554="VLD PEX pipes",S4554="VLD PHC components",S4554="VLD PHC pipes",S4554="Controls VLD"),"По запросу",X4554)</f>
        <v>1463</v>
      </c>
      <c r="AA4554" s="63">
        <f>ROUND(X4554/1.2,3)</f>
        <v>1219.1669999999999</v>
      </c>
      <c r="AB4554" s="23">
        <v>1219.1669999999999</v>
      </c>
      <c r="AC4554" s="190">
        <f>IFERROR(ROUND(AA4554/AB4554-1,2),"")</f>
        <v>0</v>
      </c>
      <c r="AD4554" s="25">
        <v>0.155</v>
      </c>
      <c r="AE4554" s="25">
        <v>2.7000000000000001E-3</v>
      </c>
      <c r="AF4554" s="25">
        <v>0</v>
      </c>
      <c r="AG4554" s="25" t="s">
        <v>22</v>
      </c>
      <c r="AH4554" s="25">
        <v>0</v>
      </c>
      <c r="AI4554" s="25">
        <v>0</v>
      </c>
      <c r="AJ4554" s="25" t="s">
        <v>20</v>
      </c>
      <c r="AK4554" s="42" t="s">
        <v>19</v>
      </c>
      <c r="AL4554" s="25" t="s">
        <v>20</v>
      </c>
      <c r="AM4554" s="25">
        <v>1</v>
      </c>
      <c r="AN4554" s="25"/>
      <c r="AO4554" s="25"/>
      <c r="AP4554" s="25"/>
      <c r="AQ4554" s="25"/>
      <c r="AR4554" s="94"/>
      <c r="AS4554" s="157" t="s">
        <v>22</v>
      </c>
      <c r="AT4554" s="93">
        <v>42551</v>
      </c>
      <c r="AU4554" s="92" t="s">
        <v>22</v>
      </c>
      <c r="AV4554" s="91" t="s">
        <v>48</v>
      </c>
      <c r="AW4554" s="92" t="s">
        <v>48</v>
      </c>
      <c r="AX4554" s="92" t="s">
        <v>48</v>
      </c>
      <c r="AY4554" s="91" t="s">
        <v>152</v>
      </c>
      <c r="AZ4554" s="23"/>
      <c r="BA4554" s="25">
        <v>0</v>
      </c>
      <c r="BB4554" t="s">
        <v>48</v>
      </c>
      <c r="BC4554" t="e">
        <v>#N/A</v>
      </c>
      <c r="BD4554" t="e">
        <f>IF(Z4554=BC4554,"OK")</f>
        <v>#N/A</v>
      </c>
      <c r="BE4554">
        <v>0.155</v>
      </c>
      <c r="BF4554">
        <v>2.7000000000000001E-3</v>
      </c>
      <c r="BG4554">
        <v>0</v>
      </c>
      <c r="BH4554">
        <v>0</v>
      </c>
      <c r="BI4554">
        <v>0</v>
      </c>
      <c r="BJ4554">
        <v>0</v>
      </c>
      <c r="BK4554">
        <v>0</v>
      </c>
      <c r="BN4554" s="183"/>
    </row>
    <row r="4555" spans="1:66" ht="25.5" x14ac:dyDescent="0.25">
      <c r="A4555" s="1"/>
      <c r="B4555" s="94">
        <v>4542</v>
      </c>
      <c r="C4555" s="43">
        <v>1051281</v>
      </c>
      <c r="D4555" s="25"/>
      <c r="E4555" s="27" t="s">
        <v>876</v>
      </c>
      <c r="F4555" s="151" t="s">
        <v>21</v>
      </c>
      <c r="G4555" s="25"/>
      <c r="H4555" s="46" t="str">
        <f>IFERROR(IFERROR(IF(SEARCH("Usystems",$E4555)&gt;0,"Usystems"),IF(SEARCH("RIIFO",$E4555)&gt;0,"RIIFO","Uponor")),"Uponor")</f>
        <v>Uponor</v>
      </c>
      <c r="I4555" s="25" t="str">
        <f>IFERROR(MID($D4555,1,7)+0,"")</f>
        <v/>
      </c>
      <c r="J4555" s="25" t="str">
        <f>IFERROR(MID($D4555,10,7)+0,"")</f>
        <v/>
      </c>
      <c r="K4555" s="25" t="str">
        <f>IFERROR(MID($D4555,19,7)+0,"")</f>
        <v/>
      </c>
      <c r="L4555" s="25" t="str">
        <f>IFERROR(MID($D4555,28,7)+0,"")</f>
        <v/>
      </c>
      <c r="M4555" s="25" t="str">
        <f>IF(IFERROR(MID($Q4555,1,7)+0,"")&lt;1130000,IF(INDEX(C:C,MATCH(LEFT(Q4555,7)+0,I:I,0))&lt;1130000,"",INDEX(C:C,MATCH(LEFT(Q4555,7)+0,I:I,0))),IFERROR(MID($Q4555,1,7)+0,""))</f>
        <v/>
      </c>
      <c r="N4555" s="25" t="str">
        <f>IF(IFERROR(MID($Q4555,10,7)+0,"")&lt;1130000,"",IFERROR(MID($Q4555,10,7)+0,""))</f>
        <v/>
      </c>
      <c r="O4555" s="25" t="str">
        <f>IF(IFERROR(MID($Q4555,19,7)+0,"")&lt;1130000,"",IFERROR(MID($Q4555,19,7)+0,""))</f>
        <v/>
      </c>
      <c r="P4555" s="25" t="str">
        <f>IF(M4555="","",IF(N4555="",M4555,M4555&amp;", "&amp;N4555))</f>
        <v/>
      </c>
      <c r="Q4555" s="25"/>
      <c r="R4555" s="25"/>
      <c r="S4555" s="35" t="s">
        <v>110</v>
      </c>
      <c r="T4555" s="25" t="s">
        <v>36</v>
      </c>
      <c r="U4555" s="185">
        <v>262.10000000000002</v>
      </c>
      <c r="V4555" s="188">
        <v>262.10000000000002</v>
      </c>
      <c r="W4555" s="189">
        <v>262.10000000000002</v>
      </c>
      <c r="X4555" s="31">
        <v>262.10000000000002</v>
      </c>
      <c r="Y4555" s="90">
        <f>IFERROR(ROUND(X4555/W4555-1,2),"")</f>
        <v>0</v>
      </c>
      <c r="Z4555" s="31">
        <f>IF(OR(S4555="VLD MLC components",S4555="VLD MLC pipes",S4555="VLD PEX components",S4555="VLD PEX pipes",S4555="VLD PHC components",S4555="VLD PHC pipes",S4555="Controls VLD"),"По запросу",X4555)</f>
        <v>262.10000000000002</v>
      </c>
      <c r="AA4555" s="63">
        <f>ROUND(X4555/1.2,3)</f>
        <v>218.417</v>
      </c>
      <c r="AB4555" s="23">
        <v>218.417</v>
      </c>
      <c r="AC4555" s="190">
        <f>IFERROR(ROUND(AA4555/AB4555-1,2),"")</f>
        <v>0</v>
      </c>
      <c r="AD4555" s="25">
        <v>2.5000000000000001E-2</v>
      </c>
      <c r="AE4555" s="25">
        <v>3.3E-4</v>
      </c>
      <c r="AF4555" s="25">
        <v>0</v>
      </c>
      <c r="AG4555" s="25" t="s">
        <v>22</v>
      </c>
      <c r="AH4555" s="25">
        <v>0</v>
      </c>
      <c r="AI4555" s="25">
        <v>0</v>
      </c>
      <c r="AJ4555" s="25" t="s">
        <v>20</v>
      </c>
      <c r="AK4555" s="42" t="s">
        <v>19</v>
      </c>
      <c r="AL4555" s="25" t="s">
        <v>20</v>
      </c>
      <c r="AM4555" s="25">
        <v>80</v>
      </c>
      <c r="AN4555" s="25"/>
      <c r="AO4555" s="25"/>
      <c r="AP4555" s="25"/>
      <c r="AQ4555" s="25"/>
      <c r="AR4555" s="94"/>
      <c r="AS4555" s="157" t="s">
        <v>22</v>
      </c>
      <c r="AT4555" s="93">
        <v>42551</v>
      </c>
      <c r="AU4555" s="92" t="s">
        <v>22</v>
      </c>
      <c r="AV4555" s="91" t="s">
        <v>48</v>
      </c>
      <c r="AW4555" s="92" t="s">
        <v>48</v>
      </c>
      <c r="AX4555" s="92" t="s">
        <v>48</v>
      </c>
      <c r="AY4555" s="91" t="s">
        <v>152</v>
      </c>
      <c r="AZ4555" s="23"/>
      <c r="BA4555" s="25">
        <v>0</v>
      </c>
      <c r="BB4555" t="s">
        <v>48</v>
      </c>
      <c r="BC4555" t="e">
        <v>#N/A</v>
      </c>
      <c r="BD4555" t="e">
        <f>IF(Z4555=BC4555,"OK")</f>
        <v>#N/A</v>
      </c>
      <c r="BE4555">
        <v>2.5000000000000001E-2</v>
      </c>
      <c r="BF4555">
        <v>3.3E-4</v>
      </c>
      <c r="BG4555">
        <v>0</v>
      </c>
      <c r="BH4555">
        <v>0</v>
      </c>
      <c r="BI4555">
        <v>0</v>
      </c>
      <c r="BJ4555">
        <v>0</v>
      </c>
      <c r="BK4555">
        <v>0</v>
      </c>
      <c r="BN4555" s="183"/>
    </row>
    <row r="4556" spans="1:66" ht="25.5" x14ac:dyDescent="0.25">
      <c r="A4556" s="1"/>
      <c r="B4556" s="94">
        <v>4543</v>
      </c>
      <c r="C4556" s="43">
        <v>1051282</v>
      </c>
      <c r="D4556" s="25"/>
      <c r="E4556" s="27" t="s">
        <v>875</v>
      </c>
      <c r="F4556" s="151" t="s">
        <v>21</v>
      </c>
      <c r="G4556" s="25"/>
      <c r="H4556" s="46" t="str">
        <f>IFERROR(IFERROR(IF(SEARCH("Usystems",$E4556)&gt;0,"Usystems"),IF(SEARCH("RIIFO",$E4556)&gt;0,"RIIFO","Uponor")),"Uponor")</f>
        <v>Uponor</v>
      </c>
      <c r="I4556" s="25" t="str">
        <f>IFERROR(MID($D4556,1,7)+0,"")</f>
        <v/>
      </c>
      <c r="J4556" s="25" t="str">
        <f>IFERROR(MID($D4556,10,7)+0,"")</f>
        <v/>
      </c>
      <c r="K4556" s="25" t="str">
        <f>IFERROR(MID($D4556,19,7)+0,"")</f>
        <v/>
      </c>
      <c r="L4556" s="25" t="str">
        <f>IFERROR(MID($D4556,28,7)+0,"")</f>
        <v/>
      </c>
      <c r="M4556" s="25" t="str">
        <f>IF(IFERROR(MID($Q4556,1,7)+0,"")&lt;1130000,IF(INDEX(C:C,MATCH(LEFT(Q4556,7)+0,I:I,0))&lt;1130000,"",INDEX(C:C,MATCH(LEFT(Q4556,7)+0,I:I,0))),IFERROR(MID($Q4556,1,7)+0,""))</f>
        <v/>
      </c>
      <c r="N4556" s="25" t="str">
        <f>IF(IFERROR(MID($Q4556,10,7)+0,"")&lt;1130000,"",IFERROR(MID($Q4556,10,7)+0,""))</f>
        <v/>
      </c>
      <c r="O4556" s="25" t="str">
        <f>IF(IFERROR(MID($Q4556,19,7)+0,"")&lt;1130000,"",IFERROR(MID($Q4556,19,7)+0,""))</f>
        <v/>
      </c>
      <c r="P4556" s="25" t="str">
        <f>IF(M4556="","",IF(N4556="",M4556,M4556&amp;", "&amp;N4556))</f>
        <v/>
      </c>
      <c r="Q4556" s="25"/>
      <c r="R4556" s="25"/>
      <c r="S4556" s="35" t="s">
        <v>110</v>
      </c>
      <c r="T4556" s="25" t="s">
        <v>36</v>
      </c>
      <c r="U4556" s="185">
        <v>522</v>
      </c>
      <c r="V4556" s="188">
        <v>522</v>
      </c>
      <c r="W4556" s="189">
        <v>522</v>
      </c>
      <c r="X4556" s="31">
        <v>522</v>
      </c>
      <c r="Y4556" s="90">
        <f>IFERROR(ROUND(X4556/W4556-1,2),"")</f>
        <v>0</v>
      </c>
      <c r="Z4556" s="31">
        <f>IF(OR(S4556="VLD MLC components",S4556="VLD MLC pipes",S4556="VLD PEX components",S4556="VLD PEX pipes",S4556="VLD PHC components",S4556="VLD PHC pipes",S4556="Controls VLD"),"По запросу",X4556)</f>
        <v>522</v>
      </c>
      <c r="AA4556" s="63">
        <f>ROUND(X4556/1.2,3)</f>
        <v>435</v>
      </c>
      <c r="AB4556" s="23">
        <v>435</v>
      </c>
      <c r="AC4556" s="190">
        <f>IFERROR(ROUND(AA4556/AB4556-1,2),"")</f>
        <v>0</v>
      </c>
      <c r="AD4556" s="25">
        <v>4.8000000000000001E-2</v>
      </c>
      <c r="AE4556" s="25">
        <v>7.9000000000000001E-4</v>
      </c>
      <c r="AF4556" s="25">
        <v>0</v>
      </c>
      <c r="AG4556" s="25" t="s">
        <v>22</v>
      </c>
      <c r="AH4556" s="25">
        <v>0</v>
      </c>
      <c r="AI4556" s="25">
        <v>0</v>
      </c>
      <c r="AJ4556" s="25" t="s">
        <v>20</v>
      </c>
      <c r="AK4556" s="42" t="s">
        <v>19</v>
      </c>
      <c r="AL4556" s="25" t="s">
        <v>20</v>
      </c>
      <c r="AM4556" s="25">
        <v>34</v>
      </c>
      <c r="AN4556" s="25"/>
      <c r="AO4556" s="25"/>
      <c r="AP4556" s="25"/>
      <c r="AQ4556" s="25"/>
      <c r="AR4556" s="94"/>
      <c r="AS4556" s="157" t="s">
        <v>22</v>
      </c>
      <c r="AT4556" s="93">
        <v>42551</v>
      </c>
      <c r="AU4556" s="92" t="s">
        <v>22</v>
      </c>
      <c r="AV4556" s="91" t="s">
        <v>48</v>
      </c>
      <c r="AW4556" s="92" t="s">
        <v>48</v>
      </c>
      <c r="AX4556" s="92" t="s">
        <v>48</v>
      </c>
      <c r="AY4556" s="91" t="s">
        <v>152</v>
      </c>
      <c r="AZ4556" s="23"/>
      <c r="BA4556" s="25">
        <v>0</v>
      </c>
      <c r="BB4556" t="s">
        <v>48</v>
      </c>
      <c r="BC4556" t="e">
        <v>#N/A</v>
      </c>
      <c r="BD4556" t="e">
        <f>IF(Z4556=BC4556,"OK")</f>
        <v>#N/A</v>
      </c>
      <c r="BE4556">
        <v>4.8000000000000001E-2</v>
      </c>
      <c r="BF4556">
        <v>7.9000000000000001E-4</v>
      </c>
      <c r="BG4556">
        <v>0</v>
      </c>
      <c r="BH4556">
        <v>0</v>
      </c>
      <c r="BI4556">
        <v>0</v>
      </c>
      <c r="BJ4556">
        <v>0</v>
      </c>
      <c r="BK4556">
        <v>0</v>
      </c>
      <c r="BN4556" s="183"/>
    </row>
    <row r="4557" spans="1:66" ht="25.5" x14ac:dyDescent="0.25">
      <c r="A4557" s="1"/>
      <c r="B4557" s="94">
        <v>4544</v>
      </c>
      <c r="C4557" s="43">
        <v>1053739</v>
      </c>
      <c r="D4557" s="25"/>
      <c r="E4557" s="27" t="s">
        <v>874</v>
      </c>
      <c r="F4557" s="151" t="s">
        <v>21</v>
      </c>
      <c r="G4557" s="41" t="s">
        <v>585</v>
      </c>
      <c r="H4557" s="46" t="str">
        <f>IFERROR(IFERROR(IF(SEARCH("Usystems",$E4557)&gt;0,"Usystems"),IF(SEARCH("RIIFO",$E4557)&gt;0,"RIIFO","Uponor")),"Uponor")</f>
        <v>Uponor</v>
      </c>
      <c r="I4557" s="25" t="str">
        <f>IFERROR(MID($D4557,1,7)+0,"")</f>
        <v/>
      </c>
      <c r="J4557" s="25" t="str">
        <f>IFERROR(MID($D4557,10,7)+0,"")</f>
        <v/>
      </c>
      <c r="K4557" s="25" t="str">
        <f>IFERROR(MID($D4557,19,7)+0,"")</f>
        <v/>
      </c>
      <c r="L4557" s="25" t="str">
        <f>IFERROR(MID($D4557,28,7)+0,"")</f>
        <v/>
      </c>
      <c r="M4557" s="25" t="str">
        <f>IF(IFERROR(MID($Q4557,1,7)+0,"")&lt;1130000,IF(INDEX(C:C,MATCH(LEFT(Q4557,7)+0,I:I,0))&lt;1130000,"",INDEX(C:C,MATCH(LEFT(Q4557,7)+0,I:I,0))),IFERROR(MID($Q4557,1,7)+0,""))</f>
        <v/>
      </c>
      <c r="N4557" s="25" t="str">
        <f>IF(IFERROR(MID($Q4557,10,7)+0,"")&lt;1130000,"",IFERROR(MID($Q4557,10,7)+0,""))</f>
        <v/>
      </c>
      <c r="O4557" s="25" t="str">
        <f>IF(IFERROR(MID($Q4557,19,7)+0,"")&lt;1130000,"",IFERROR(MID($Q4557,19,7)+0,""))</f>
        <v/>
      </c>
      <c r="P4557" s="25" t="str">
        <f>IF(M4557="","",IF(N4557="",M4557,M4557&amp;", "&amp;N4557))</f>
        <v/>
      </c>
      <c r="Q4557" s="25"/>
      <c r="R4557" s="25"/>
      <c r="S4557" s="35" t="s">
        <v>110</v>
      </c>
      <c r="T4557" s="25" t="s">
        <v>36</v>
      </c>
      <c r="U4557" s="185">
        <v>520</v>
      </c>
      <c r="V4557" s="188">
        <v>520</v>
      </c>
      <c r="W4557" s="189">
        <v>520</v>
      </c>
      <c r="X4557" s="31">
        <v>520</v>
      </c>
      <c r="Y4557" s="90">
        <f>IFERROR(ROUND(X4557/W4557-1,2),"")</f>
        <v>0</v>
      </c>
      <c r="Z4557" s="31">
        <f>IF(OR(S4557="VLD MLC components",S4557="VLD MLC pipes",S4557="VLD PEX components",S4557="VLD PEX pipes",S4557="VLD PHC components",S4557="VLD PHC pipes",S4557="Controls VLD"),"По запросу",X4557)</f>
        <v>520</v>
      </c>
      <c r="AA4557" s="63">
        <f>ROUND(X4557/1.2,3)</f>
        <v>433.33300000000003</v>
      </c>
      <c r="AB4557" s="23">
        <v>433.33300000000003</v>
      </c>
      <c r="AC4557" s="190">
        <f>IFERROR(ROUND(AA4557/AB4557-1,2),"")</f>
        <v>0</v>
      </c>
      <c r="AD4557" s="25">
        <v>8.3000000000000004E-2</v>
      </c>
      <c r="AE4557" s="25">
        <v>2.7000000000000001E-3</v>
      </c>
      <c r="AF4557" s="25">
        <v>260</v>
      </c>
      <c r="AG4557" s="25">
        <v>260</v>
      </c>
      <c r="AH4557" s="25">
        <v>260</v>
      </c>
      <c r="AI4557" s="25">
        <v>260</v>
      </c>
      <c r="AJ4557" s="25" t="s">
        <v>20</v>
      </c>
      <c r="AK4557" s="22" t="s">
        <v>20</v>
      </c>
      <c r="AL4557" s="25" t="s">
        <v>20</v>
      </c>
      <c r="AM4557" s="25">
        <v>10</v>
      </c>
      <c r="AN4557" s="25"/>
      <c r="AO4557" s="25"/>
      <c r="AP4557" s="25"/>
      <c r="AQ4557" s="25"/>
      <c r="AR4557" s="94"/>
      <c r="AS4557" s="157">
        <v>80</v>
      </c>
      <c r="AT4557" s="93">
        <v>42551</v>
      </c>
      <c r="AU4557" s="92" t="s">
        <v>22</v>
      </c>
      <c r="AV4557" s="91" t="s">
        <v>152</v>
      </c>
      <c r="AW4557" s="92" t="s">
        <v>152</v>
      </c>
      <c r="AX4557" s="92" t="s">
        <v>48</v>
      </c>
      <c r="AY4557" s="91" t="s">
        <v>152</v>
      </c>
      <c r="AZ4557" s="23"/>
      <c r="BA4557" s="25" t="s">
        <v>873</v>
      </c>
      <c r="BB4557" t="s">
        <v>25</v>
      </c>
      <c r="BC4557">
        <v>520</v>
      </c>
      <c r="BD4557" t="str">
        <f>IF(Z4557=BC4557,"OK")</f>
        <v>OK</v>
      </c>
      <c r="BE4557">
        <v>8.3000000000000004E-2</v>
      </c>
      <c r="BF4557">
        <v>2.7000000000000001E-3</v>
      </c>
      <c r="BG4557">
        <v>0</v>
      </c>
      <c r="BH4557">
        <v>0</v>
      </c>
      <c r="BI4557">
        <v>0</v>
      </c>
      <c r="BJ4557">
        <v>0</v>
      </c>
      <c r="BK4557">
        <v>0</v>
      </c>
      <c r="BN4557" s="183"/>
    </row>
    <row r="4558" spans="1:66" ht="25.5" x14ac:dyDescent="0.25">
      <c r="A4558" s="1"/>
      <c r="B4558" s="94">
        <v>4545</v>
      </c>
      <c r="C4558" s="43">
        <v>1051350</v>
      </c>
      <c r="D4558" s="25"/>
      <c r="E4558" s="27" t="s">
        <v>872</v>
      </c>
      <c r="F4558" s="151" t="s">
        <v>21</v>
      </c>
      <c r="G4558" s="41" t="s">
        <v>585</v>
      </c>
      <c r="H4558" s="46" t="str">
        <f>IFERROR(IFERROR(IF(SEARCH("Usystems",$E4558)&gt;0,"Usystems"),IF(SEARCH("RIIFO",$E4558)&gt;0,"RIIFO","Uponor")),"Uponor")</f>
        <v>Uponor</v>
      </c>
      <c r="I4558" s="25" t="str">
        <f>IFERROR(MID($D4558,1,7)+0,"")</f>
        <v/>
      </c>
      <c r="J4558" s="25" t="str">
        <f>IFERROR(MID($D4558,10,7)+0,"")</f>
        <v/>
      </c>
      <c r="K4558" s="25" t="str">
        <f>IFERROR(MID($D4558,19,7)+0,"")</f>
        <v/>
      </c>
      <c r="L4558" s="25" t="str">
        <f>IFERROR(MID($D4558,28,7)+0,"")</f>
        <v/>
      </c>
      <c r="M4558" s="25" t="str">
        <f>IF(IFERROR(MID($Q4558,1,7)+0,"")&lt;1130000,IF(INDEX(C:C,MATCH(LEFT(Q4558,7)+0,I:I,0))&lt;1130000,"",INDEX(C:C,MATCH(LEFT(Q4558,7)+0,I:I,0))),IFERROR(MID($Q4558,1,7)+0,""))</f>
        <v/>
      </c>
      <c r="N4558" s="25" t="str">
        <f>IF(IFERROR(MID($Q4558,10,7)+0,"")&lt;1130000,"",IFERROR(MID($Q4558,10,7)+0,""))</f>
        <v/>
      </c>
      <c r="O4558" s="25" t="str">
        <f>IF(IFERROR(MID($Q4558,19,7)+0,"")&lt;1130000,"",IFERROR(MID($Q4558,19,7)+0,""))</f>
        <v/>
      </c>
      <c r="P4558" s="25" t="str">
        <f>IF(M4558="","",IF(N4558="",M4558,M4558&amp;", "&amp;N4558))</f>
        <v/>
      </c>
      <c r="Q4558" s="25"/>
      <c r="R4558" s="25"/>
      <c r="S4558" s="35" t="s">
        <v>110</v>
      </c>
      <c r="T4558" s="25" t="s">
        <v>36</v>
      </c>
      <c r="U4558" s="185">
        <v>15343</v>
      </c>
      <c r="V4558" s="188">
        <v>15343</v>
      </c>
      <c r="W4558" s="189">
        <v>15343</v>
      </c>
      <c r="X4558" s="31">
        <v>15343</v>
      </c>
      <c r="Y4558" s="90">
        <f>IFERROR(ROUND(X4558/W4558-1,2),"")</f>
        <v>0</v>
      </c>
      <c r="Z4558" s="31">
        <f>IF(OR(S4558="VLD MLC components",S4558="VLD MLC pipes",S4558="VLD PEX components",S4558="VLD PEX pipes",S4558="VLD PHC components",S4558="VLD PHC pipes",S4558="Controls VLD"),"По запросу",X4558)</f>
        <v>15343</v>
      </c>
      <c r="AA4558" s="63">
        <f>ROUND(X4558/1.2,3)</f>
        <v>12785.833000000001</v>
      </c>
      <c r="AB4558" s="23">
        <v>12785.833000000001</v>
      </c>
      <c r="AC4558" s="190">
        <f>IFERROR(ROUND(AA4558/AB4558-1,2),"")</f>
        <v>0</v>
      </c>
      <c r="AD4558" s="25">
        <v>0.72</v>
      </c>
      <c r="AE4558" s="25">
        <v>1.5469999999999999E-2</v>
      </c>
      <c r="AF4558" s="25">
        <v>9</v>
      </c>
      <c r="AG4558" s="25">
        <v>9</v>
      </c>
      <c r="AH4558" s="25">
        <v>9</v>
      </c>
      <c r="AI4558" s="25">
        <v>9</v>
      </c>
      <c r="AJ4558" s="25" t="s">
        <v>20</v>
      </c>
      <c r="AK4558" s="22" t="s">
        <v>20</v>
      </c>
      <c r="AL4558" s="25" t="s">
        <v>20</v>
      </c>
      <c r="AM4558" s="25">
        <v>1</v>
      </c>
      <c r="AN4558" s="25"/>
      <c r="AO4558" s="25"/>
      <c r="AP4558" s="25"/>
      <c r="AQ4558" s="25"/>
      <c r="AR4558" s="94"/>
      <c r="AS4558" s="157">
        <v>9</v>
      </c>
      <c r="AT4558" s="93">
        <v>42551</v>
      </c>
      <c r="AU4558" s="92" t="s">
        <v>22</v>
      </c>
      <c r="AV4558" s="91" t="s">
        <v>152</v>
      </c>
      <c r="AW4558" s="92" t="s">
        <v>152</v>
      </c>
      <c r="AX4558" s="92" t="s">
        <v>48</v>
      </c>
      <c r="AY4558" s="91" t="s">
        <v>152</v>
      </c>
      <c r="AZ4558" s="23"/>
      <c r="BA4558" s="25" t="s">
        <v>871</v>
      </c>
      <c r="BB4558" t="s">
        <v>25</v>
      </c>
      <c r="BC4558">
        <v>15343</v>
      </c>
      <c r="BD4558" t="str">
        <f>IF(Z4558=BC4558,"OK")</f>
        <v>OK</v>
      </c>
      <c r="BE4558">
        <v>0.72</v>
      </c>
      <c r="BF4558">
        <v>1.5469999999999999E-2</v>
      </c>
      <c r="BG4558">
        <v>0</v>
      </c>
      <c r="BH4558">
        <v>0</v>
      </c>
      <c r="BI4558">
        <v>0</v>
      </c>
      <c r="BJ4558">
        <v>0</v>
      </c>
      <c r="BK4558">
        <v>0</v>
      </c>
      <c r="BN4558" s="183"/>
    </row>
    <row r="4559" spans="1:66" ht="25.5" x14ac:dyDescent="0.25">
      <c r="A4559" s="1"/>
      <c r="B4559" s="94">
        <v>4546</v>
      </c>
      <c r="C4559" s="43">
        <v>1093057</v>
      </c>
      <c r="D4559" s="34" t="s">
        <v>870</v>
      </c>
      <c r="E4559" s="30" t="s">
        <v>869</v>
      </c>
      <c r="F4559" s="151" t="s">
        <v>652</v>
      </c>
      <c r="G4559" s="41" t="s">
        <v>585</v>
      </c>
      <c r="H4559" s="46" t="str">
        <f>IFERROR(IFERROR(IF(SEARCH("Usystems",$E4559)&gt;0,"Usystems"),IF(SEARCH("RIIFO",$E4559)&gt;0,"RIIFO","Uponor")),"Uponor")</f>
        <v>Uponor</v>
      </c>
      <c r="I4559" s="25">
        <f>IFERROR(MID($D4559,1,7)+0,"")</f>
        <v>1087240</v>
      </c>
      <c r="J4559" s="25" t="str">
        <f>IFERROR(MID($D4559,10,7)+0,"")</f>
        <v/>
      </c>
      <c r="K4559" s="25" t="str">
        <f>IFERROR(MID($D4559,19,7)+0,"")</f>
        <v/>
      </c>
      <c r="L4559" s="25" t="str">
        <f>IFERROR(MID($D4559,28,7)+0,"")</f>
        <v/>
      </c>
      <c r="M4559" s="25" t="str">
        <f>IF(IFERROR(MID($Q4559,1,7)+0,"")&lt;1130000,IF(INDEX(C:C,MATCH(LEFT(Q4559,7)+0,I:I,0))&lt;1130000,"",INDEX(C:C,MATCH(LEFT(Q4559,7)+0,I:I,0))),IFERROR(MID($Q4559,1,7)+0,""))</f>
        <v/>
      </c>
      <c r="N4559" s="25" t="str">
        <f>IF(IFERROR(MID($Q4559,10,7)+0,"")&lt;1130000,"",IFERROR(MID($Q4559,10,7)+0,""))</f>
        <v/>
      </c>
      <c r="O4559" s="25" t="str">
        <f>IF(IFERROR(MID($Q4559,19,7)+0,"")&lt;1130000,"",IFERROR(MID($Q4559,19,7)+0,""))</f>
        <v/>
      </c>
      <c r="P4559" s="25" t="str">
        <f>IF(M4559="","",IF(N4559="",M4559,M4559&amp;", "&amp;N4559))</f>
        <v/>
      </c>
      <c r="Q4559" s="25"/>
      <c r="R4559" s="25"/>
      <c r="S4559" s="35" t="s">
        <v>120</v>
      </c>
      <c r="T4559" s="25" t="s">
        <v>36</v>
      </c>
      <c r="U4559" s="185">
        <v>5496</v>
      </c>
      <c r="V4559" s="188">
        <v>5496</v>
      </c>
      <c r="W4559" s="189">
        <v>5496</v>
      </c>
      <c r="X4559" s="31">
        <v>5496</v>
      </c>
      <c r="Y4559" s="90">
        <f>IFERROR(ROUND(X4559/W4559-1,2),"")</f>
        <v>0</v>
      </c>
      <c r="Z4559" s="31">
        <f>IF(OR(S4559="VLD MLC components",S4559="VLD MLC pipes",S4559="VLD PEX components",S4559="VLD PEX pipes",S4559="VLD PHC components",S4559="VLD PHC pipes",S4559="Controls VLD"),"По запросу",X4559)</f>
        <v>5496</v>
      </c>
      <c r="AA4559" s="63">
        <f>ROUND(X4559/1.2,3)</f>
        <v>4580</v>
      </c>
      <c r="AB4559" s="23">
        <v>4580</v>
      </c>
      <c r="AC4559" s="190">
        <f>IFERROR(ROUND(AA4559/AB4559-1,2),"")</f>
        <v>0</v>
      </c>
      <c r="AD4559" s="25">
        <v>0.72</v>
      </c>
      <c r="AE4559" s="25">
        <v>7.2630000000000004E-3</v>
      </c>
      <c r="AF4559" s="25">
        <v>78</v>
      </c>
      <c r="AG4559" s="25">
        <v>78</v>
      </c>
      <c r="AH4559" s="25">
        <v>78</v>
      </c>
      <c r="AI4559" s="25">
        <v>78</v>
      </c>
      <c r="AJ4559" s="25" t="s">
        <v>20</v>
      </c>
      <c r="AK4559" s="22" t="s">
        <v>20</v>
      </c>
      <c r="AL4559" s="25" t="s">
        <v>20</v>
      </c>
      <c r="AM4559" s="25">
        <v>1</v>
      </c>
      <c r="AN4559" s="25"/>
      <c r="AO4559" s="25"/>
      <c r="AP4559" s="25"/>
      <c r="AQ4559" s="25"/>
      <c r="AR4559" s="94"/>
      <c r="AS4559" s="157">
        <v>78</v>
      </c>
      <c r="AT4559" s="93" t="s">
        <v>22</v>
      </c>
      <c r="AU4559" s="92" t="s">
        <v>22</v>
      </c>
      <c r="AV4559" s="91" t="s">
        <v>152</v>
      </c>
      <c r="AW4559" s="92" t="s">
        <v>152</v>
      </c>
      <c r="AX4559" s="92" t="s">
        <v>48</v>
      </c>
      <c r="AY4559" s="91" t="s">
        <v>152</v>
      </c>
      <c r="AZ4559" s="23"/>
      <c r="BA4559" s="25" t="s">
        <v>868</v>
      </c>
      <c r="BB4559" t="s">
        <v>25</v>
      </c>
      <c r="BC4559">
        <v>5496</v>
      </c>
      <c r="BD4559" t="str">
        <f>IF(Z4559=BC4559,"OK")</f>
        <v>OK</v>
      </c>
      <c r="BE4559">
        <v>0.72</v>
      </c>
      <c r="BF4559">
        <v>7.2630000000000004E-3</v>
      </c>
      <c r="BG4559">
        <v>0</v>
      </c>
      <c r="BH4559">
        <v>0</v>
      </c>
      <c r="BI4559">
        <v>0</v>
      </c>
      <c r="BJ4559">
        <v>0</v>
      </c>
      <c r="BK4559">
        <v>0</v>
      </c>
      <c r="BN4559" s="183"/>
    </row>
    <row r="4560" spans="1:66" ht="25.5" x14ac:dyDescent="0.25">
      <c r="A4560" s="1"/>
      <c r="B4560" s="94">
        <v>4547</v>
      </c>
      <c r="C4560" s="43">
        <v>1093058</v>
      </c>
      <c r="D4560" s="34" t="s">
        <v>867</v>
      </c>
      <c r="E4560" s="30" t="s">
        <v>866</v>
      </c>
      <c r="F4560" s="151" t="s">
        <v>652</v>
      </c>
      <c r="G4560" s="41" t="s">
        <v>585</v>
      </c>
      <c r="H4560" s="46" t="str">
        <f>IFERROR(IFERROR(IF(SEARCH("Usystems",$E4560)&gt;0,"Usystems"),IF(SEARCH("RIIFO",$E4560)&gt;0,"RIIFO","Uponor")),"Uponor")</f>
        <v>Uponor</v>
      </c>
      <c r="I4560" s="25">
        <f>IFERROR(MID($D4560,1,7)+0,"")</f>
        <v>1051376</v>
      </c>
      <c r="J4560" s="25" t="str">
        <f>IFERROR(MID($D4560,10,7)+0,"")</f>
        <v/>
      </c>
      <c r="K4560" s="25" t="str">
        <f>IFERROR(MID($D4560,19,7)+0,"")</f>
        <v/>
      </c>
      <c r="L4560" s="25" t="str">
        <f>IFERROR(MID($D4560,28,7)+0,"")</f>
        <v/>
      </c>
      <c r="M4560" s="25" t="str">
        <f>IF(IFERROR(MID($Q4560,1,7)+0,"")&lt;1130000,IF(INDEX(C:C,MATCH(LEFT(Q4560,7)+0,I:I,0))&lt;1130000,"",INDEX(C:C,MATCH(LEFT(Q4560,7)+0,I:I,0))),IFERROR(MID($Q4560,1,7)+0,""))</f>
        <v/>
      </c>
      <c r="N4560" s="25" t="str">
        <f>IF(IFERROR(MID($Q4560,10,7)+0,"")&lt;1130000,"",IFERROR(MID($Q4560,10,7)+0,""))</f>
        <v/>
      </c>
      <c r="O4560" s="25" t="str">
        <f>IF(IFERROR(MID($Q4560,19,7)+0,"")&lt;1130000,"",IFERROR(MID($Q4560,19,7)+0,""))</f>
        <v/>
      </c>
      <c r="P4560" s="25" t="str">
        <f>IF(M4560="","",IF(N4560="",M4560,M4560&amp;", "&amp;N4560))</f>
        <v/>
      </c>
      <c r="Q4560" s="25"/>
      <c r="R4560" s="25"/>
      <c r="S4560" s="35" t="s">
        <v>120</v>
      </c>
      <c r="T4560" s="25" t="s">
        <v>36</v>
      </c>
      <c r="U4560" s="185">
        <v>2740</v>
      </c>
      <c r="V4560" s="188">
        <v>2740</v>
      </c>
      <c r="W4560" s="189">
        <v>2740</v>
      </c>
      <c r="X4560" s="31">
        <v>2740</v>
      </c>
      <c r="Y4560" s="90">
        <f>IFERROR(ROUND(X4560/W4560-1,2),"")</f>
        <v>0</v>
      </c>
      <c r="Z4560" s="31">
        <f>IF(OR(S4560="VLD MLC components",S4560="VLD MLC pipes",S4560="VLD PEX components",S4560="VLD PEX pipes",S4560="VLD PHC components",S4560="VLD PHC pipes",S4560="Controls VLD"),"По запросу",X4560)</f>
        <v>2740</v>
      </c>
      <c r="AA4560" s="63">
        <f>ROUND(X4560/1.2,3)</f>
        <v>2283.3330000000001</v>
      </c>
      <c r="AB4560" s="23">
        <v>2283.3330000000001</v>
      </c>
      <c r="AC4560" s="190">
        <f>IFERROR(ROUND(AA4560/AB4560-1,2),"")</f>
        <v>0</v>
      </c>
      <c r="AD4560" s="25">
        <v>0.5</v>
      </c>
      <c r="AE4560" s="25">
        <v>5.5760000000000002E-3</v>
      </c>
      <c r="AF4560" s="25">
        <v>0</v>
      </c>
      <c r="AG4560" s="25" t="s">
        <v>22</v>
      </c>
      <c r="AH4560" s="25">
        <v>0</v>
      </c>
      <c r="AI4560" s="25">
        <v>0</v>
      </c>
      <c r="AJ4560" s="25" t="s">
        <v>20</v>
      </c>
      <c r="AK4560" s="42" t="s">
        <v>19</v>
      </c>
      <c r="AL4560" s="25" t="s">
        <v>20</v>
      </c>
      <c r="AM4560" s="25">
        <v>1</v>
      </c>
      <c r="AN4560" s="25"/>
      <c r="AO4560" s="25"/>
      <c r="AP4560" s="25"/>
      <c r="AQ4560" s="25"/>
      <c r="AR4560" s="94"/>
      <c r="AS4560" s="157" t="s">
        <v>22</v>
      </c>
      <c r="AT4560" s="93" t="s">
        <v>22</v>
      </c>
      <c r="AU4560" s="92" t="s">
        <v>22</v>
      </c>
      <c r="AV4560" s="91" t="s">
        <v>152</v>
      </c>
      <c r="AW4560" s="92" t="s">
        <v>48</v>
      </c>
      <c r="AX4560" s="92" t="s">
        <v>48</v>
      </c>
      <c r="AY4560" s="91" t="s">
        <v>152</v>
      </c>
      <c r="AZ4560" s="23"/>
      <c r="BA4560" s="25" t="s">
        <v>865</v>
      </c>
      <c r="BB4560" t="s">
        <v>25</v>
      </c>
      <c r="BC4560" t="e">
        <v>#N/A</v>
      </c>
      <c r="BD4560" t="e">
        <f>IF(Z4560=BC4560,"OK")</f>
        <v>#N/A</v>
      </c>
      <c r="BE4560">
        <v>0.5</v>
      </c>
      <c r="BF4560">
        <v>5.5760000000000002E-3</v>
      </c>
      <c r="BG4560">
        <v>0</v>
      </c>
      <c r="BH4560">
        <v>0</v>
      </c>
      <c r="BI4560">
        <v>0</v>
      </c>
      <c r="BJ4560">
        <v>0</v>
      </c>
      <c r="BK4560">
        <v>0</v>
      </c>
      <c r="BN4560" s="183"/>
    </row>
    <row r="4561" spans="1:66" ht="25.5" x14ac:dyDescent="0.25">
      <c r="A4561" s="1"/>
      <c r="B4561" s="94">
        <v>4548</v>
      </c>
      <c r="C4561" s="43">
        <v>1093059</v>
      </c>
      <c r="D4561" s="34" t="s">
        <v>864</v>
      </c>
      <c r="E4561" s="30" t="s">
        <v>863</v>
      </c>
      <c r="F4561" s="151" t="s">
        <v>652</v>
      </c>
      <c r="G4561" s="41" t="s">
        <v>585</v>
      </c>
      <c r="H4561" s="46" t="str">
        <f>IFERROR(IFERROR(IF(SEARCH("Usystems",$E4561)&gt;0,"Usystems"),IF(SEARCH("RIIFO",$E4561)&gt;0,"RIIFO","Uponor")),"Uponor")</f>
        <v>Uponor</v>
      </c>
      <c r="I4561" s="25">
        <f>IFERROR(MID($D4561,1,7)+0,"")</f>
        <v>1051377</v>
      </c>
      <c r="J4561" s="25" t="str">
        <f>IFERROR(MID($D4561,10,7)+0,"")</f>
        <v/>
      </c>
      <c r="K4561" s="25" t="str">
        <f>IFERROR(MID($D4561,19,7)+0,"")</f>
        <v/>
      </c>
      <c r="L4561" s="25" t="str">
        <f>IFERROR(MID($D4561,28,7)+0,"")</f>
        <v/>
      </c>
      <c r="M4561" s="25" t="str">
        <f>IF(IFERROR(MID($Q4561,1,7)+0,"")&lt;1130000,IF(INDEX(C:C,MATCH(LEFT(Q4561,7)+0,I:I,0))&lt;1130000,"",INDEX(C:C,MATCH(LEFT(Q4561,7)+0,I:I,0))),IFERROR(MID($Q4561,1,7)+0,""))</f>
        <v/>
      </c>
      <c r="N4561" s="25" t="str">
        <f>IF(IFERROR(MID($Q4561,10,7)+0,"")&lt;1130000,"",IFERROR(MID($Q4561,10,7)+0,""))</f>
        <v/>
      </c>
      <c r="O4561" s="25" t="str">
        <f>IF(IFERROR(MID($Q4561,19,7)+0,"")&lt;1130000,"",IFERROR(MID($Q4561,19,7)+0,""))</f>
        <v/>
      </c>
      <c r="P4561" s="25" t="str">
        <f>IF(M4561="","",IF(N4561="",M4561,M4561&amp;", "&amp;N4561))</f>
        <v/>
      </c>
      <c r="Q4561" s="25"/>
      <c r="R4561" s="25"/>
      <c r="S4561" s="35" t="s">
        <v>120</v>
      </c>
      <c r="T4561" s="25" t="s">
        <v>36</v>
      </c>
      <c r="U4561" s="185">
        <v>2959</v>
      </c>
      <c r="V4561" s="188">
        <v>2959</v>
      </c>
      <c r="W4561" s="189">
        <v>2959</v>
      </c>
      <c r="X4561" s="31">
        <v>2959</v>
      </c>
      <c r="Y4561" s="90">
        <f>IFERROR(ROUND(X4561/W4561-1,2),"")</f>
        <v>0</v>
      </c>
      <c r="Z4561" s="31">
        <f>IF(OR(S4561="VLD MLC components",S4561="VLD MLC pipes",S4561="VLD PEX components",S4561="VLD PEX pipes",S4561="VLD PHC components",S4561="VLD PHC pipes",S4561="Controls VLD"),"По запросу",X4561)</f>
        <v>2959</v>
      </c>
      <c r="AA4561" s="63">
        <f>ROUND(X4561/1.2,3)</f>
        <v>2465.8330000000001</v>
      </c>
      <c r="AB4561" s="23">
        <v>2465.8330000000001</v>
      </c>
      <c r="AC4561" s="190">
        <f>IFERROR(ROUND(AA4561/AB4561-1,2),"")</f>
        <v>0</v>
      </c>
      <c r="AD4561" s="25">
        <v>0.876</v>
      </c>
      <c r="AE4561" s="25">
        <v>6.2449999999999997E-3</v>
      </c>
      <c r="AF4561" s="25">
        <v>47</v>
      </c>
      <c r="AG4561" s="25">
        <v>47</v>
      </c>
      <c r="AH4561" s="25">
        <v>47</v>
      </c>
      <c r="AI4561" s="25">
        <v>47</v>
      </c>
      <c r="AJ4561" s="25" t="s">
        <v>20</v>
      </c>
      <c r="AK4561" s="22" t="s">
        <v>20</v>
      </c>
      <c r="AL4561" s="25" t="s">
        <v>20</v>
      </c>
      <c r="AM4561" s="25">
        <v>1</v>
      </c>
      <c r="AN4561" s="25"/>
      <c r="AO4561" s="25"/>
      <c r="AP4561" s="25"/>
      <c r="AQ4561" s="25"/>
      <c r="AR4561" s="94"/>
      <c r="AS4561" s="157">
        <v>47</v>
      </c>
      <c r="AT4561" s="93" t="s">
        <v>22</v>
      </c>
      <c r="AU4561" s="92" t="s">
        <v>22</v>
      </c>
      <c r="AV4561" s="91" t="s">
        <v>152</v>
      </c>
      <c r="AW4561" s="92" t="s">
        <v>152</v>
      </c>
      <c r="AX4561" s="92" t="s">
        <v>48</v>
      </c>
      <c r="AY4561" s="91" t="s">
        <v>152</v>
      </c>
      <c r="AZ4561" s="23"/>
      <c r="BA4561" s="25" t="s">
        <v>862</v>
      </c>
      <c r="BB4561" t="s">
        <v>25</v>
      </c>
      <c r="BC4561">
        <v>2959</v>
      </c>
      <c r="BD4561" t="str">
        <f>IF(Z4561=BC4561,"OK")</f>
        <v>OK</v>
      </c>
      <c r="BE4561">
        <v>0.876</v>
      </c>
      <c r="BF4561">
        <v>6.2449999999999997E-3</v>
      </c>
      <c r="BG4561">
        <v>0</v>
      </c>
      <c r="BH4561">
        <v>0</v>
      </c>
      <c r="BI4561">
        <v>0</v>
      </c>
      <c r="BJ4561">
        <v>0</v>
      </c>
      <c r="BK4561">
        <v>0</v>
      </c>
      <c r="BN4561" s="183"/>
    </row>
    <row r="4562" spans="1:66" ht="25.5" x14ac:dyDescent="0.25">
      <c r="A4562" s="1"/>
      <c r="B4562" s="94">
        <v>4549</v>
      </c>
      <c r="C4562" s="43">
        <v>1093060</v>
      </c>
      <c r="D4562" s="25">
        <v>1051374</v>
      </c>
      <c r="E4562" s="30" t="s">
        <v>861</v>
      </c>
      <c r="F4562" s="151" t="s">
        <v>652</v>
      </c>
      <c r="G4562" s="41" t="s">
        <v>585</v>
      </c>
      <c r="H4562" s="46" t="str">
        <f>IFERROR(IFERROR(IF(SEARCH("Usystems",$E4562)&gt;0,"Usystems"),IF(SEARCH("RIIFO",$E4562)&gt;0,"RIIFO","Uponor")),"Uponor")</f>
        <v>Uponor</v>
      </c>
      <c r="I4562" s="25">
        <f>IFERROR(MID($D4562,1,7)+0,"")</f>
        <v>1051374</v>
      </c>
      <c r="J4562" s="25" t="str">
        <f>IFERROR(MID($D4562,10,7)+0,"")</f>
        <v/>
      </c>
      <c r="K4562" s="25" t="str">
        <f>IFERROR(MID($D4562,19,7)+0,"")</f>
        <v/>
      </c>
      <c r="L4562" s="25" t="str">
        <f>IFERROR(MID($D4562,28,7)+0,"")</f>
        <v/>
      </c>
      <c r="M4562" s="25" t="str">
        <f>IF(IFERROR(MID($Q4562,1,7)+0,"")&lt;1130000,IF(INDEX(C:C,MATCH(LEFT(Q4562,7)+0,I:I,0))&lt;1130000,"",INDEX(C:C,MATCH(LEFT(Q4562,7)+0,I:I,0))),IFERROR(MID($Q4562,1,7)+0,""))</f>
        <v/>
      </c>
      <c r="N4562" s="25" t="str">
        <f>IF(IFERROR(MID($Q4562,10,7)+0,"")&lt;1130000,"",IFERROR(MID($Q4562,10,7)+0,""))</f>
        <v/>
      </c>
      <c r="O4562" s="25" t="str">
        <f>IF(IFERROR(MID($Q4562,19,7)+0,"")&lt;1130000,"",IFERROR(MID($Q4562,19,7)+0,""))</f>
        <v/>
      </c>
      <c r="P4562" s="25" t="str">
        <f>IF(M4562="","",IF(N4562="",M4562,M4562&amp;", "&amp;N4562))</f>
        <v/>
      </c>
      <c r="Q4562" s="25"/>
      <c r="R4562" s="25"/>
      <c r="S4562" s="35" t="s">
        <v>120</v>
      </c>
      <c r="T4562" s="25" t="s">
        <v>36</v>
      </c>
      <c r="U4562" s="185">
        <v>3392</v>
      </c>
      <c r="V4562" s="188">
        <v>3392</v>
      </c>
      <c r="W4562" s="189">
        <v>3392</v>
      </c>
      <c r="X4562" s="31">
        <v>3392</v>
      </c>
      <c r="Y4562" s="90">
        <f>IFERROR(ROUND(X4562/W4562-1,2),"")</f>
        <v>0</v>
      </c>
      <c r="Z4562" s="31">
        <f>IF(OR(S4562="VLD MLC components",S4562="VLD MLC pipes",S4562="VLD PEX components",S4562="VLD PEX pipes",S4562="VLD PHC components",S4562="VLD PHC pipes",S4562="Controls VLD"),"По запросу",X4562)</f>
        <v>3392</v>
      </c>
      <c r="AA4562" s="63">
        <f>ROUND(X4562/1.2,3)</f>
        <v>2826.6669999999999</v>
      </c>
      <c r="AB4562" s="23">
        <v>2826.6669999999999</v>
      </c>
      <c r="AC4562" s="190">
        <f>IFERROR(ROUND(AA4562/AB4562-1,2),"")</f>
        <v>0</v>
      </c>
      <c r="AD4562" s="25">
        <v>0.5</v>
      </c>
      <c r="AE4562" s="25">
        <v>4.6950000000000004E-3</v>
      </c>
      <c r="AF4562" s="25">
        <v>15</v>
      </c>
      <c r="AG4562" s="25">
        <v>15</v>
      </c>
      <c r="AH4562" s="25">
        <v>16</v>
      </c>
      <c r="AI4562" s="25">
        <v>16</v>
      </c>
      <c r="AJ4562" s="25" t="s">
        <v>20</v>
      </c>
      <c r="AK4562" s="22" t="s">
        <v>20</v>
      </c>
      <c r="AL4562" s="25" t="s">
        <v>20</v>
      </c>
      <c r="AM4562" s="25">
        <v>1</v>
      </c>
      <c r="AN4562" s="25"/>
      <c r="AO4562" s="25"/>
      <c r="AP4562" s="25"/>
      <c r="AQ4562" s="25"/>
      <c r="AR4562" s="94"/>
      <c r="AS4562" s="157">
        <v>16</v>
      </c>
      <c r="AT4562" s="93" t="s">
        <v>22</v>
      </c>
      <c r="AU4562" s="92" t="s">
        <v>22</v>
      </c>
      <c r="AV4562" s="91" t="s">
        <v>152</v>
      </c>
      <c r="AW4562" s="92" t="s">
        <v>152</v>
      </c>
      <c r="AX4562" s="92" t="s">
        <v>48</v>
      </c>
      <c r="AY4562" s="91" t="s">
        <v>152</v>
      </c>
      <c r="AZ4562" s="23"/>
      <c r="BA4562" s="25" t="s">
        <v>860</v>
      </c>
      <c r="BB4562" t="s">
        <v>25</v>
      </c>
      <c r="BC4562">
        <v>3392</v>
      </c>
      <c r="BD4562" t="str">
        <f>IF(Z4562=BC4562,"OK")</f>
        <v>OK</v>
      </c>
      <c r="BE4562">
        <v>0.5</v>
      </c>
      <c r="BF4562">
        <v>4.6950000000000004E-3</v>
      </c>
      <c r="BG4562">
        <v>0</v>
      </c>
      <c r="BH4562">
        <v>0</v>
      </c>
      <c r="BI4562">
        <v>0</v>
      </c>
      <c r="BJ4562">
        <v>0</v>
      </c>
      <c r="BK4562">
        <v>0</v>
      </c>
      <c r="BN4562" s="183"/>
    </row>
    <row r="4563" spans="1:66" ht="25.5" x14ac:dyDescent="0.25">
      <c r="A4563" s="1"/>
      <c r="B4563" s="94">
        <v>4550</v>
      </c>
      <c r="C4563" s="43">
        <v>1093061</v>
      </c>
      <c r="D4563" s="25">
        <v>1060727</v>
      </c>
      <c r="E4563" s="30" t="s">
        <v>859</v>
      </c>
      <c r="F4563" s="151" t="s">
        <v>652</v>
      </c>
      <c r="G4563" s="41" t="s">
        <v>585</v>
      </c>
      <c r="H4563" s="46" t="str">
        <f>IFERROR(IFERROR(IF(SEARCH("Usystems",$E4563)&gt;0,"Usystems"),IF(SEARCH("RIIFO",$E4563)&gt;0,"RIIFO","Uponor")),"Uponor")</f>
        <v>Uponor</v>
      </c>
      <c r="I4563" s="25">
        <f>IFERROR(MID($D4563,1,7)+0,"")</f>
        <v>1060727</v>
      </c>
      <c r="J4563" s="25" t="str">
        <f>IFERROR(MID($D4563,10,7)+0,"")</f>
        <v/>
      </c>
      <c r="K4563" s="25" t="str">
        <f>IFERROR(MID($D4563,19,7)+0,"")</f>
        <v/>
      </c>
      <c r="L4563" s="25" t="str">
        <f>IFERROR(MID($D4563,28,7)+0,"")</f>
        <v/>
      </c>
      <c r="M4563" s="25" t="str">
        <f>IF(IFERROR(MID($Q4563,1,7)+0,"")&lt;1130000,IF(INDEX(C:C,MATCH(LEFT(Q4563,7)+0,I:I,0))&lt;1130000,"",INDEX(C:C,MATCH(LEFT(Q4563,7)+0,I:I,0))),IFERROR(MID($Q4563,1,7)+0,""))</f>
        <v/>
      </c>
      <c r="N4563" s="25" t="str">
        <f>IF(IFERROR(MID($Q4563,10,7)+0,"")&lt;1130000,"",IFERROR(MID($Q4563,10,7)+0,""))</f>
        <v/>
      </c>
      <c r="O4563" s="25" t="str">
        <f>IF(IFERROR(MID($Q4563,19,7)+0,"")&lt;1130000,"",IFERROR(MID($Q4563,19,7)+0,""))</f>
        <v/>
      </c>
      <c r="P4563" s="25" t="str">
        <f>IF(M4563="","",IF(N4563="",M4563,M4563&amp;", "&amp;N4563))</f>
        <v/>
      </c>
      <c r="Q4563" s="25"/>
      <c r="R4563" s="25"/>
      <c r="S4563" s="35" t="s">
        <v>120</v>
      </c>
      <c r="T4563" s="25" t="s">
        <v>36</v>
      </c>
      <c r="U4563" s="185">
        <v>7042</v>
      </c>
      <c r="V4563" s="188">
        <v>7042</v>
      </c>
      <c r="W4563" s="189">
        <v>7042</v>
      </c>
      <c r="X4563" s="31">
        <v>7042</v>
      </c>
      <c r="Y4563" s="90">
        <f>IFERROR(ROUND(X4563/W4563-1,2),"")</f>
        <v>0</v>
      </c>
      <c r="Z4563" s="31">
        <f>IF(OR(S4563="VLD MLC components",S4563="VLD MLC pipes",S4563="VLD PEX components",S4563="VLD PEX pipes",S4563="VLD PHC components",S4563="VLD PHC pipes",S4563="Controls VLD"),"По запросу",X4563)</f>
        <v>7042</v>
      </c>
      <c r="AA4563" s="63">
        <f>ROUND(X4563/1.2,3)</f>
        <v>5868.3329999999996</v>
      </c>
      <c r="AB4563" s="23">
        <v>5868.3329999999996</v>
      </c>
      <c r="AC4563" s="190">
        <f>IFERROR(ROUND(AA4563/AB4563-1,2),"")</f>
        <v>0</v>
      </c>
      <c r="AD4563" s="25">
        <v>0.85</v>
      </c>
      <c r="AE4563" s="25">
        <v>1.1712999999999999E-2</v>
      </c>
      <c r="AF4563" s="25">
        <v>44</v>
      </c>
      <c r="AG4563" s="25">
        <v>44</v>
      </c>
      <c r="AH4563" s="25">
        <v>45</v>
      </c>
      <c r="AI4563" s="25">
        <v>45</v>
      </c>
      <c r="AJ4563" s="25" t="s">
        <v>20</v>
      </c>
      <c r="AK4563" s="22" t="s">
        <v>20</v>
      </c>
      <c r="AL4563" s="25" t="s">
        <v>20</v>
      </c>
      <c r="AM4563" s="25">
        <v>1</v>
      </c>
      <c r="AN4563" s="25"/>
      <c r="AO4563" s="25"/>
      <c r="AP4563" s="25"/>
      <c r="AQ4563" s="25"/>
      <c r="AR4563" s="94"/>
      <c r="AS4563" s="157">
        <v>45</v>
      </c>
      <c r="AT4563" s="93" t="s">
        <v>22</v>
      </c>
      <c r="AU4563" s="92" t="s">
        <v>22</v>
      </c>
      <c r="AV4563" s="91" t="s">
        <v>152</v>
      </c>
      <c r="AW4563" s="92" t="s">
        <v>152</v>
      </c>
      <c r="AX4563" s="92" t="s">
        <v>48</v>
      </c>
      <c r="AY4563" s="91" t="s">
        <v>152</v>
      </c>
      <c r="AZ4563" s="23"/>
      <c r="BA4563" s="25" t="s">
        <v>858</v>
      </c>
      <c r="BB4563" t="s">
        <v>25</v>
      </c>
      <c r="BC4563">
        <v>7042</v>
      </c>
      <c r="BD4563" t="str">
        <f>IF(Z4563=BC4563,"OK")</f>
        <v>OK</v>
      </c>
      <c r="BE4563">
        <v>0.85</v>
      </c>
      <c r="BF4563">
        <v>1.1712999999999999E-2</v>
      </c>
      <c r="BG4563">
        <v>0</v>
      </c>
      <c r="BH4563">
        <v>0</v>
      </c>
      <c r="BI4563">
        <v>0</v>
      </c>
      <c r="BJ4563">
        <v>0</v>
      </c>
      <c r="BK4563">
        <v>0</v>
      </c>
      <c r="BN4563" s="183"/>
    </row>
    <row r="4564" spans="1:66" ht="38.25" x14ac:dyDescent="0.25">
      <c r="A4564" s="1"/>
      <c r="B4564" s="94">
        <v>4551</v>
      </c>
      <c r="C4564" s="43">
        <v>1093062</v>
      </c>
      <c r="D4564" s="34" t="s">
        <v>857</v>
      </c>
      <c r="E4564" s="36" t="s">
        <v>856</v>
      </c>
      <c r="F4564" s="151" t="s">
        <v>28</v>
      </c>
      <c r="G4564" s="41" t="s">
        <v>585</v>
      </c>
      <c r="H4564" s="46" t="str">
        <f>IFERROR(IFERROR(IF(SEARCH("Usystems",$E4564)&gt;0,"Usystems"),IF(SEARCH("RIIFO",$E4564)&gt;0,"RIIFO","Uponor")),"Uponor")</f>
        <v>Uponor</v>
      </c>
      <c r="I4564" s="25">
        <f>IFERROR(MID($D4564,1,7)+0,"")</f>
        <v>1053745</v>
      </c>
      <c r="J4564" s="25" t="str">
        <f>IFERROR(MID($D4564,10,7)+0,"")</f>
        <v/>
      </c>
      <c r="K4564" s="25" t="str">
        <f>IFERROR(MID($D4564,19,7)+0,"")</f>
        <v/>
      </c>
      <c r="L4564" s="25" t="str">
        <f>IFERROR(MID($D4564,28,7)+0,"")</f>
        <v/>
      </c>
      <c r="M4564" s="25" t="str">
        <f>IF(IFERROR(MID($Q4564,1,7)+0,"")&lt;1130000,IF(INDEX(C:C,MATCH(LEFT(Q4564,7)+0,I:I,0))&lt;1130000,"",INDEX(C:C,MATCH(LEFT(Q4564,7)+0,I:I,0))),IFERROR(MID($Q4564,1,7)+0,""))</f>
        <v/>
      </c>
      <c r="N4564" s="25" t="str">
        <f>IF(IFERROR(MID($Q4564,10,7)+0,"")&lt;1130000,"",IFERROR(MID($Q4564,10,7)+0,""))</f>
        <v/>
      </c>
      <c r="O4564" s="25" t="str">
        <f>IF(IFERROR(MID($Q4564,19,7)+0,"")&lt;1130000,"",IFERROR(MID($Q4564,19,7)+0,""))</f>
        <v/>
      </c>
      <c r="P4564" s="25" t="str">
        <f>IF(M4564="","",IF(N4564="",M4564,M4564&amp;", "&amp;N4564))</f>
        <v/>
      </c>
      <c r="Q4564" s="25"/>
      <c r="R4564" s="25"/>
      <c r="S4564" s="35" t="s">
        <v>120</v>
      </c>
      <c r="T4564" s="25" t="s">
        <v>36</v>
      </c>
      <c r="U4564" s="185">
        <v>2397</v>
      </c>
      <c r="V4564" s="188">
        <v>2397</v>
      </c>
      <c r="W4564" s="189">
        <v>2397</v>
      </c>
      <c r="X4564" s="31">
        <v>2397</v>
      </c>
      <c r="Y4564" s="90">
        <f>IFERROR(ROUND(X4564/W4564-1,2),"")</f>
        <v>0</v>
      </c>
      <c r="Z4564" s="31">
        <f>IF(OR(S4564="VLD MLC components",S4564="VLD MLC pipes",S4564="VLD PEX components",S4564="VLD PEX pipes",S4564="VLD PHC components",S4564="VLD PHC pipes",S4564="Controls VLD"),"По запросу",X4564)</f>
        <v>2397</v>
      </c>
      <c r="AA4564" s="63">
        <f>ROUND(X4564/1.2,3)</f>
        <v>1997.5</v>
      </c>
      <c r="AB4564" s="23">
        <v>1997.5</v>
      </c>
      <c r="AC4564" s="190">
        <f>IFERROR(ROUND(AA4564/AB4564-1,2),"")</f>
        <v>0</v>
      </c>
      <c r="AD4564" s="25">
        <v>0.27</v>
      </c>
      <c r="AE4564" s="25">
        <v>3.503E-3</v>
      </c>
      <c r="AF4564" s="25">
        <v>10</v>
      </c>
      <c r="AG4564" s="25">
        <v>10</v>
      </c>
      <c r="AH4564" s="25">
        <v>10</v>
      </c>
      <c r="AI4564" s="25">
        <v>10</v>
      </c>
      <c r="AJ4564" s="25" t="s">
        <v>20</v>
      </c>
      <c r="AK4564" s="22" t="s">
        <v>20</v>
      </c>
      <c r="AL4564" s="25" t="s">
        <v>20</v>
      </c>
      <c r="AM4564" s="25">
        <v>1</v>
      </c>
      <c r="AN4564" s="25"/>
      <c r="AO4564" s="25"/>
      <c r="AP4564" s="25"/>
      <c r="AQ4564" s="25"/>
      <c r="AR4564" s="94"/>
      <c r="AS4564" s="157">
        <v>10</v>
      </c>
      <c r="AT4564" s="93" t="s">
        <v>22</v>
      </c>
      <c r="AU4564" s="92" t="s">
        <v>22</v>
      </c>
      <c r="AV4564" s="91" t="s">
        <v>152</v>
      </c>
      <c r="AW4564" s="92" t="s">
        <v>152</v>
      </c>
      <c r="AX4564" s="92" t="s">
        <v>48</v>
      </c>
      <c r="AY4564" s="91" t="s">
        <v>152</v>
      </c>
      <c r="AZ4564" s="23"/>
      <c r="BA4564" s="25" t="s">
        <v>855</v>
      </c>
      <c r="BB4564" t="s">
        <v>25</v>
      </c>
      <c r="BC4564">
        <v>2397</v>
      </c>
      <c r="BD4564" t="str">
        <f>IF(Z4564=BC4564,"OK")</f>
        <v>OK</v>
      </c>
      <c r="BE4564">
        <v>0.27</v>
      </c>
      <c r="BF4564">
        <v>3.503E-3</v>
      </c>
      <c r="BG4564">
        <v>0</v>
      </c>
      <c r="BH4564">
        <v>0</v>
      </c>
      <c r="BI4564">
        <v>0</v>
      </c>
      <c r="BJ4564">
        <v>0</v>
      </c>
      <c r="BK4564">
        <v>0</v>
      </c>
      <c r="BN4564" s="183"/>
    </row>
    <row r="4565" spans="1:66" ht="25.5" x14ac:dyDescent="0.25">
      <c r="A4565" s="1"/>
      <c r="B4565" s="94">
        <v>4552</v>
      </c>
      <c r="C4565" s="43">
        <v>1093063</v>
      </c>
      <c r="D4565" s="25"/>
      <c r="E4565" s="30" t="s">
        <v>854</v>
      </c>
      <c r="F4565" s="151" t="s">
        <v>667</v>
      </c>
      <c r="G4565" s="41" t="s">
        <v>585</v>
      </c>
      <c r="H4565" s="46" t="str">
        <f>IFERROR(IFERROR(IF(SEARCH("Usystems",$E4565)&gt;0,"Usystems"),IF(SEARCH("RIIFO",$E4565)&gt;0,"RIIFO","Uponor")),"Uponor")</f>
        <v>Uponor</v>
      </c>
      <c r="I4565" s="25" t="str">
        <f>IFERROR(MID($D4565,1,7)+0,"")</f>
        <v/>
      </c>
      <c r="J4565" s="25" t="str">
        <f>IFERROR(MID($D4565,10,7)+0,"")</f>
        <v/>
      </c>
      <c r="K4565" s="25" t="str">
        <f>IFERROR(MID($D4565,19,7)+0,"")</f>
        <v/>
      </c>
      <c r="L4565" s="25" t="str">
        <f>IFERROR(MID($D4565,28,7)+0,"")</f>
        <v/>
      </c>
      <c r="M4565" s="25" t="str">
        <f>IF(IFERROR(MID($Q4565,1,7)+0,"")&lt;1130000,IF(INDEX(C:C,MATCH(LEFT(Q4565,7)+0,I:I,0))&lt;1130000,"",INDEX(C:C,MATCH(LEFT(Q4565,7)+0,I:I,0))),IFERROR(MID($Q4565,1,7)+0,""))</f>
        <v/>
      </c>
      <c r="N4565" s="25" t="str">
        <f>IF(IFERROR(MID($Q4565,10,7)+0,"")&lt;1130000,"",IFERROR(MID($Q4565,10,7)+0,""))</f>
        <v/>
      </c>
      <c r="O4565" s="25" t="str">
        <f>IF(IFERROR(MID($Q4565,19,7)+0,"")&lt;1130000,"",IFERROR(MID($Q4565,19,7)+0,""))</f>
        <v/>
      </c>
      <c r="P4565" s="25" t="str">
        <f>IF(M4565="","",IF(N4565="",M4565,M4565&amp;", "&amp;N4565))</f>
        <v/>
      </c>
      <c r="Q4565" s="25"/>
      <c r="R4565" s="25"/>
      <c r="S4565" s="35" t="s">
        <v>120</v>
      </c>
      <c r="T4565" s="25" t="s">
        <v>36</v>
      </c>
      <c r="U4565" s="185">
        <v>3214</v>
      </c>
      <c r="V4565" s="188">
        <v>3214</v>
      </c>
      <c r="W4565" s="189">
        <v>3214</v>
      </c>
      <c r="X4565" s="31">
        <v>3214</v>
      </c>
      <c r="Y4565" s="90">
        <f>IFERROR(ROUND(X4565/W4565-1,2),"")</f>
        <v>0</v>
      </c>
      <c r="Z4565" s="31">
        <f>IF(OR(S4565="VLD MLC components",S4565="VLD MLC pipes",S4565="VLD PEX components",S4565="VLD PEX pipes",S4565="VLD PHC components",S4565="VLD PHC pipes",S4565="Controls VLD"),"По запросу",X4565)</f>
        <v>3214</v>
      </c>
      <c r="AA4565" s="63">
        <f>ROUND(X4565/1.2,3)</f>
        <v>2678.3330000000001</v>
      </c>
      <c r="AB4565" s="23">
        <v>2678.3330000000001</v>
      </c>
      <c r="AC4565" s="190">
        <f>IFERROR(ROUND(AA4565/AB4565-1,2),"")</f>
        <v>0</v>
      </c>
      <c r="AD4565" s="25">
        <v>0.35</v>
      </c>
      <c r="AE4565" s="25">
        <v>3.503E-3</v>
      </c>
      <c r="AF4565" s="25">
        <v>1</v>
      </c>
      <c r="AG4565" s="25">
        <v>1</v>
      </c>
      <c r="AH4565" s="25">
        <v>1</v>
      </c>
      <c r="AI4565" s="25">
        <v>1</v>
      </c>
      <c r="AJ4565" s="25" t="s">
        <v>20</v>
      </c>
      <c r="AK4565" s="112" t="s">
        <v>19</v>
      </c>
      <c r="AL4565" s="25" t="s">
        <v>20</v>
      </c>
      <c r="AM4565" s="25">
        <v>1</v>
      </c>
      <c r="AN4565" s="25"/>
      <c r="AO4565" s="25"/>
      <c r="AP4565" s="25"/>
      <c r="AQ4565" s="25"/>
      <c r="AR4565" s="94"/>
      <c r="AS4565" s="157" t="s">
        <v>22</v>
      </c>
      <c r="AT4565" s="93" t="s">
        <v>22</v>
      </c>
      <c r="AU4565" s="92" t="s">
        <v>22</v>
      </c>
      <c r="AV4565" s="91" t="s">
        <v>152</v>
      </c>
      <c r="AW4565" s="92" t="s">
        <v>48</v>
      </c>
      <c r="AX4565" s="92" t="s">
        <v>48</v>
      </c>
      <c r="AY4565" s="91" t="s">
        <v>152</v>
      </c>
      <c r="AZ4565" s="23"/>
      <c r="BA4565" s="25" t="s">
        <v>853</v>
      </c>
      <c r="BB4565" t="s">
        <v>25</v>
      </c>
      <c r="BC4565" t="e">
        <v>#N/A</v>
      </c>
      <c r="BD4565" t="e">
        <f>IF(Z4565=BC4565,"OK")</f>
        <v>#N/A</v>
      </c>
      <c r="BE4565">
        <v>0.35</v>
      </c>
      <c r="BF4565">
        <v>3.503E-3</v>
      </c>
      <c r="BG4565">
        <v>0</v>
      </c>
      <c r="BH4565">
        <v>0</v>
      </c>
      <c r="BI4565">
        <v>0</v>
      </c>
      <c r="BJ4565">
        <v>0</v>
      </c>
      <c r="BK4565">
        <v>0</v>
      </c>
      <c r="BN4565" s="183"/>
    </row>
    <row r="4566" spans="1:66" ht="38.25" x14ac:dyDescent="0.25">
      <c r="A4566" s="1"/>
      <c r="B4566" s="94">
        <v>4553</v>
      </c>
      <c r="C4566" s="43">
        <v>1093064</v>
      </c>
      <c r="D4566" s="25" t="s">
        <v>121</v>
      </c>
      <c r="E4566" s="36" t="s">
        <v>852</v>
      </c>
      <c r="F4566" s="151" t="s">
        <v>757</v>
      </c>
      <c r="G4566" s="25"/>
      <c r="H4566" s="46" t="str">
        <f>IFERROR(IFERROR(IF(SEARCH("Usystems",$E4566)&gt;0,"Usystems"),IF(SEARCH("RIIFO",$E4566)&gt;0,"RIIFO","Uponor")),"Uponor")</f>
        <v>Uponor</v>
      </c>
      <c r="I4566" s="25">
        <f>IFERROR(MID($D4566,1,7)+0,"")</f>
        <v>1087235</v>
      </c>
      <c r="J4566" s="25">
        <f>IFERROR(MID($D4566,10,7)+0,"")</f>
        <v>1087236</v>
      </c>
      <c r="K4566" s="25">
        <f>IFERROR(MID($D4566,19,7)+0,"")</f>
        <v>1087237</v>
      </c>
      <c r="L4566" s="25">
        <f>IFERROR(MID($D4566,28,7)+0,"")</f>
        <v>1087238</v>
      </c>
      <c r="M4566" s="25" t="str">
        <f>IF(IFERROR(MID($Q4566,1,7)+0,"")&lt;1130000,IF(INDEX(C:C,MATCH(LEFT(Q4566,7)+0,I:I,0))&lt;1130000,"",INDEX(C:C,MATCH(LEFT(Q4566,7)+0,I:I,0))),IFERROR(MID($Q4566,1,7)+0,""))</f>
        <v/>
      </c>
      <c r="N4566" s="25" t="str">
        <f>IF(IFERROR(MID($Q4566,10,7)+0,"")&lt;1130000,"",IFERROR(MID($Q4566,10,7)+0,""))</f>
        <v/>
      </c>
      <c r="O4566" s="25" t="str">
        <f>IF(IFERROR(MID($Q4566,19,7)+0,"")&lt;1130000,"",IFERROR(MID($Q4566,19,7)+0,""))</f>
        <v/>
      </c>
      <c r="P4566" s="25" t="str">
        <f>IF(M4566="","",IF(N4566="",M4566,M4566&amp;", "&amp;N4566))</f>
        <v/>
      </c>
      <c r="Q4566" s="25"/>
      <c r="R4566" s="25"/>
      <c r="S4566" s="35" t="s">
        <v>120</v>
      </c>
      <c r="T4566" s="25" t="s">
        <v>36</v>
      </c>
      <c r="U4566" s="185">
        <v>8574</v>
      </c>
      <c r="V4566" s="188">
        <v>8574</v>
      </c>
      <c r="W4566" s="189">
        <v>8574</v>
      </c>
      <c r="X4566" s="31">
        <v>8574</v>
      </c>
      <c r="Y4566" s="90">
        <f>IFERROR(ROUND(X4566/W4566-1,2),"")</f>
        <v>0</v>
      </c>
      <c r="Z4566" s="31">
        <f>IF(OR(S4566="VLD MLC components",S4566="VLD MLC pipes",S4566="VLD PEX components",S4566="VLD PEX pipes",S4566="VLD PHC components",S4566="VLD PHC pipes",S4566="Controls VLD"),"По запросу",X4566)</f>
        <v>8574</v>
      </c>
      <c r="AA4566" s="63">
        <f>ROUND(X4566/1.2,3)</f>
        <v>7145</v>
      </c>
      <c r="AB4566" s="23">
        <v>7145</v>
      </c>
      <c r="AC4566" s="190">
        <f>IFERROR(ROUND(AA4566/AB4566-1,2),"")</f>
        <v>0</v>
      </c>
      <c r="AD4566" s="25">
        <v>0.5</v>
      </c>
      <c r="AE4566" s="25">
        <v>2.33E-4</v>
      </c>
      <c r="AF4566" s="25">
        <v>0</v>
      </c>
      <c r="AG4566" s="25" t="s">
        <v>22</v>
      </c>
      <c r="AH4566" s="25">
        <v>0</v>
      </c>
      <c r="AI4566" s="25">
        <v>0</v>
      </c>
      <c r="AJ4566" s="25" t="s">
        <v>20</v>
      </c>
      <c r="AK4566" s="42" t="s">
        <v>19</v>
      </c>
      <c r="AL4566" s="25" t="s">
        <v>20</v>
      </c>
      <c r="AM4566" s="25">
        <v>1</v>
      </c>
      <c r="AN4566" s="25"/>
      <c r="AO4566" s="25"/>
      <c r="AP4566" s="25"/>
      <c r="AQ4566" s="25"/>
      <c r="AR4566" s="94"/>
      <c r="AS4566" s="157" t="s">
        <v>22</v>
      </c>
      <c r="AT4566" s="93" t="s">
        <v>22</v>
      </c>
      <c r="AU4566" s="92" t="s">
        <v>22</v>
      </c>
      <c r="AV4566" s="91" t="s">
        <v>152</v>
      </c>
      <c r="AW4566" s="92" t="s">
        <v>48</v>
      </c>
      <c r="AX4566" s="92" t="s">
        <v>48</v>
      </c>
      <c r="AY4566" s="91" t="s">
        <v>152</v>
      </c>
      <c r="AZ4566" s="23"/>
      <c r="BA4566" s="25" t="s">
        <v>850</v>
      </c>
      <c r="BB4566" t="s">
        <v>25</v>
      </c>
      <c r="BC4566" t="e">
        <v>#N/A</v>
      </c>
      <c r="BD4566" t="e">
        <f>IF(Z4566=BC4566,"OK")</f>
        <v>#N/A</v>
      </c>
      <c r="BE4566">
        <v>0.5</v>
      </c>
      <c r="BF4566">
        <v>2.33E-4</v>
      </c>
      <c r="BG4566">
        <v>0</v>
      </c>
      <c r="BH4566">
        <v>0</v>
      </c>
      <c r="BI4566">
        <v>0</v>
      </c>
      <c r="BJ4566">
        <v>0</v>
      </c>
      <c r="BK4566">
        <v>0</v>
      </c>
      <c r="BN4566" s="183"/>
    </row>
    <row r="4567" spans="1:66" ht="38.25" x14ac:dyDescent="0.25">
      <c r="A4567" s="1"/>
      <c r="B4567" s="94">
        <v>4554</v>
      </c>
      <c r="C4567" s="43">
        <v>1093065</v>
      </c>
      <c r="D4567" s="25"/>
      <c r="E4567" s="36" t="s">
        <v>851</v>
      </c>
      <c r="F4567" s="151" t="s">
        <v>21</v>
      </c>
      <c r="G4567" s="25"/>
      <c r="H4567" s="46" t="str">
        <f>IFERROR(IFERROR(IF(SEARCH("Usystems",$E4567)&gt;0,"Usystems"),IF(SEARCH("RIIFO",$E4567)&gt;0,"RIIFO","Uponor")),"Uponor")</f>
        <v>Uponor</v>
      </c>
      <c r="I4567" s="25" t="str">
        <f>IFERROR(MID($D4567,1,7)+0,"")</f>
        <v/>
      </c>
      <c r="J4567" s="25" t="str">
        <f>IFERROR(MID($D4567,10,7)+0,"")</f>
        <v/>
      </c>
      <c r="K4567" s="25" t="str">
        <f>IFERROR(MID($D4567,19,7)+0,"")</f>
        <v/>
      </c>
      <c r="L4567" s="25" t="str">
        <f>IFERROR(MID($D4567,28,7)+0,"")</f>
        <v/>
      </c>
      <c r="M4567" s="25" t="str">
        <f>IF(IFERROR(MID($Q4567,1,7)+0,"")&lt;1130000,IF(INDEX(C:C,MATCH(LEFT(Q4567,7)+0,I:I,0))&lt;1130000,"",INDEX(C:C,MATCH(LEFT(Q4567,7)+0,I:I,0))),IFERROR(MID($Q4567,1,7)+0,""))</f>
        <v/>
      </c>
      <c r="N4567" s="25" t="str">
        <f>IF(IFERROR(MID($Q4567,10,7)+0,"")&lt;1130000,"",IFERROR(MID($Q4567,10,7)+0,""))</f>
        <v/>
      </c>
      <c r="O4567" s="25" t="str">
        <f>IF(IFERROR(MID($Q4567,19,7)+0,"")&lt;1130000,"",IFERROR(MID($Q4567,19,7)+0,""))</f>
        <v/>
      </c>
      <c r="P4567" s="25" t="str">
        <f>IF(M4567="","",IF(N4567="",M4567,M4567&amp;", "&amp;N4567))</f>
        <v/>
      </c>
      <c r="Q4567" s="25"/>
      <c r="R4567" s="25"/>
      <c r="S4567" s="35" t="s">
        <v>120</v>
      </c>
      <c r="T4567" s="25" t="s">
        <v>36</v>
      </c>
      <c r="U4567" s="185">
        <v>8574</v>
      </c>
      <c r="V4567" s="188">
        <v>8574</v>
      </c>
      <c r="W4567" s="189">
        <v>8574</v>
      </c>
      <c r="X4567" s="31">
        <v>8574</v>
      </c>
      <c r="Y4567" s="90">
        <f>IFERROR(ROUND(X4567/W4567-1,2),"")</f>
        <v>0</v>
      </c>
      <c r="Z4567" s="31">
        <f>IF(OR(S4567="VLD MLC components",S4567="VLD MLC pipes",S4567="VLD PEX components",S4567="VLD PEX pipes",S4567="VLD PHC components",S4567="VLD PHC pipes",S4567="Controls VLD"),"По запросу",X4567)</f>
        <v>8574</v>
      </c>
      <c r="AA4567" s="63">
        <f>ROUND(X4567/1.2,3)</f>
        <v>7145</v>
      </c>
      <c r="AB4567" s="23">
        <v>7145</v>
      </c>
      <c r="AC4567" s="190">
        <f>IFERROR(ROUND(AA4567/AB4567-1,2),"")</f>
        <v>0</v>
      </c>
      <c r="AD4567" s="25">
        <v>0.5</v>
      </c>
      <c r="AE4567" s="25">
        <v>2.33E-4</v>
      </c>
      <c r="AF4567" s="25">
        <v>0</v>
      </c>
      <c r="AG4567" s="25" t="s">
        <v>22</v>
      </c>
      <c r="AH4567" s="25">
        <v>0</v>
      </c>
      <c r="AI4567" s="25">
        <v>0</v>
      </c>
      <c r="AJ4567" s="25" t="s">
        <v>20</v>
      </c>
      <c r="AK4567" s="42" t="s">
        <v>19</v>
      </c>
      <c r="AL4567" s="25" t="s">
        <v>20</v>
      </c>
      <c r="AM4567" s="25">
        <v>1</v>
      </c>
      <c r="AN4567" s="25"/>
      <c r="AO4567" s="25"/>
      <c r="AP4567" s="25"/>
      <c r="AQ4567" s="25"/>
      <c r="AR4567" s="94"/>
      <c r="AS4567" s="157" t="s">
        <v>22</v>
      </c>
      <c r="AT4567" s="93">
        <v>43633</v>
      </c>
      <c r="AU4567" s="92" t="s">
        <v>22</v>
      </c>
      <c r="AV4567" s="91" t="s">
        <v>152</v>
      </c>
      <c r="AW4567" s="92" t="s">
        <v>48</v>
      </c>
      <c r="AX4567" s="92" t="s">
        <v>48</v>
      </c>
      <c r="AY4567" s="91" t="s">
        <v>152</v>
      </c>
      <c r="AZ4567" s="23"/>
      <c r="BA4567" s="25" t="s">
        <v>850</v>
      </c>
      <c r="BB4567" t="s">
        <v>25</v>
      </c>
      <c r="BC4567" t="e">
        <v>#N/A</v>
      </c>
      <c r="BD4567" t="e">
        <f>IF(Z4567=BC4567,"OK")</f>
        <v>#N/A</v>
      </c>
      <c r="BE4567">
        <v>0.5</v>
      </c>
      <c r="BF4567">
        <v>2.33E-4</v>
      </c>
      <c r="BG4567">
        <v>0</v>
      </c>
      <c r="BH4567">
        <v>0</v>
      </c>
      <c r="BI4567">
        <v>0</v>
      </c>
      <c r="BJ4567">
        <v>0</v>
      </c>
      <c r="BK4567">
        <v>0</v>
      </c>
      <c r="BN4567" s="183"/>
    </row>
    <row r="4568" spans="1:66" ht="38.25" x14ac:dyDescent="0.25">
      <c r="A4568" s="1"/>
      <c r="B4568" s="94">
        <v>4555</v>
      </c>
      <c r="C4568" s="43">
        <v>1093066</v>
      </c>
      <c r="D4568" s="25" t="s">
        <v>844</v>
      </c>
      <c r="E4568" s="36" t="s">
        <v>849</v>
      </c>
      <c r="F4568" s="151" t="s">
        <v>757</v>
      </c>
      <c r="G4568" s="41" t="s">
        <v>585</v>
      </c>
      <c r="H4568" s="46" t="str">
        <f>IFERROR(IFERROR(IF(SEARCH("Usystems",$E4568)&gt;0,"Usystems"),IF(SEARCH("RIIFO",$E4568)&gt;0,"RIIFO","Uponor")),"Uponor")</f>
        <v>Uponor</v>
      </c>
      <c r="I4568" s="25">
        <f>IFERROR(MID($D4568,1,7)+0,"")</f>
        <v>1051402</v>
      </c>
      <c r="J4568" s="25">
        <f>IFERROR(MID($D4568,10,7)+0,"")</f>
        <v>1051401</v>
      </c>
      <c r="K4568" s="25">
        <f>IFERROR(MID($D4568,19,7)+0,"")</f>
        <v>1051404</v>
      </c>
      <c r="L4568" s="25">
        <f>IFERROR(MID($D4568,28,7)+0,"")</f>
        <v>1051403</v>
      </c>
      <c r="M4568" s="25" t="str">
        <f>IF(IFERROR(MID($Q4568,1,7)+0,"")&lt;1130000,IF(INDEX(C:C,MATCH(LEFT(Q4568,7)+0,I:I,0))&lt;1130000,"",INDEX(C:C,MATCH(LEFT(Q4568,7)+0,I:I,0))),IFERROR(MID($Q4568,1,7)+0,""))</f>
        <v/>
      </c>
      <c r="N4568" s="25" t="str">
        <f>IF(IFERROR(MID($Q4568,10,7)+0,"")&lt;1130000,"",IFERROR(MID($Q4568,10,7)+0,""))</f>
        <v/>
      </c>
      <c r="O4568" s="25" t="str">
        <f>IF(IFERROR(MID($Q4568,19,7)+0,"")&lt;1130000,"",IFERROR(MID($Q4568,19,7)+0,""))</f>
        <v/>
      </c>
      <c r="P4568" s="25" t="str">
        <f>IF(M4568="","",IF(N4568="",M4568,M4568&amp;", "&amp;N4568))</f>
        <v/>
      </c>
      <c r="Q4568" s="25"/>
      <c r="R4568" s="25"/>
      <c r="S4568" s="35" t="s">
        <v>120</v>
      </c>
      <c r="T4568" s="25" t="s">
        <v>36</v>
      </c>
      <c r="U4568" s="185">
        <v>6366</v>
      </c>
      <c r="V4568" s="188">
        <v>6366</v>
      </c>
      <c r="W4568" s="189">
        <v>6366</v>
      </c>
      <c r="X4568" s="31">
        <v>6366</v>
      </c>
      <c r="Y4568" s="90">
        <f>IFERROR(ROUND(X4568/W4568-1,2),"")</f>
        <v>0</v>
      </c>
      <c r="Z4568" s="31">
        <f>IF(OR(S4568="VLD MLC components",S4568="VLD MLC pipes",S4568="VLD PEX components",S4568="VLD PEX pipes",S4568="VLD PHC components",S4568="VLD PHC pipes",S4568="Controls VLD"),"По запросу",X4568)</f>
        <v>6366</v>
      </c>
      <c r="AA4568" s="63">
        <f>ROUND(X4568/1.2,3)</f>
        <v>5305</v>
      </c>
      <c r="AB4568" s="23">
        <v>5305</v>
      </c>
      <c r="AC4568" s="190">
        <f>IFERROR(ROUND(AA4568/AB4568-1,2),"")</f>
        <v>0</v>
      </c>
      <c r="AD4568" s="25">
        <v>0.3</v>
      </c>
      <c r="AE4568" s="25">
        <v>1.44E-4</v>
      </c>
      <c r="AF4568" s="25">
        <v>0</v>
      </c>
      <c r="AG4568" s="25" t="s">
        <v>22</v>
      </c>
      <c r="AH4568" s="25">
        <v>0</v>
      </c>
      <c r="AI4568" s="25">
        <v>0</v>
      </c>
      <c r="AJ4568" s="25" t="s">
        <v>20</v>
      </c>
      <c r="AK4568" s="42" t="s">
        <v>19</v>
      </c>
      <c r="AL4568" s="25" t="s">
        <v>20</v>
      </c>
      <c r="AM4568" s="25">
        <v>1</v>
      </c>
      <c r="AN4568" s="25"/>
      <c r="AO4568" s="25"/>
      <c r="AP4568" s="25"/>
      <c r="AQ4568" s="25"/>
      <c r="AR4568" s="94"/>
      <c r="AS4568" s="157" t="s">
        <v>22</v>
      </c>
      <c r="AT4568" s="93" t="s">
        <v>22</v>
      </c>
      <c r="AU4568" s="92" t="s">
        <v>22</v>
      </c>
      <c r="AV4568" s="91" t="s">
        <v>152</v>
      </c>
      <c r="AW4568" s="92" t="s">
        <v>152</v>
      </c>
      <c r="AX4568" s="92" t="s">
        <v>48</v>
      </c>
      <c r="AY4568" s="91" t="s">
        <v>152</v>
      </c>
      <c r="AZ4568" s="23"/>
      <c r="BA4568" s="25" t="s">
        <v>848</v>
      </c>
      <c r="BB4568" t="s">
        <v>25</v>
      </c>
      <c r="BC4568" t="e">
        <v>#N/A</v>
      </c>
      <c r="BD4568" t="e">
        <f>IF(Z4568=BC4568,"OK")</f>
        <v>#N/A</v>
      </c>
      <c r="BE4568">
        <v>0.3</v>
      </c>
      <c r="BF4568">
        <v>1.44E-4</v>
      </c>
      <c r="BG4568">
        <v>0</v>
      </c>
      <c r="BH4568">
        <v>0</v>
      </c>
      <c r="BI4568">
        <v>0</v>
      </c>
      <c r="BJ4568">
        <v>0</v>
      </c>
      <c r="BK4568">
        <v>0</v>
      </c>
      <c r="BN4568" s="183"/>
    </row>
    <row r="4569" spans="1:66" ht="25.5" x14ac:dyDescent="0.25">
      <c r="A4569" s="1"/>
      <c r="B4569" s="94">
        <v>4556</v>
      </c>
      <c r="C4569" s="43">
        <v>1093068</v>
      </c>
      <c r="D4569" s="25" t="s">
        <v>847</v>
      </c>
      <c r="E4569" s="48" t="s">
        <v>846</v>
      </c>
      <c r="F4569" s="151" t="s">
        <v>652</v>
      </c>
      <c r="G4569" s="25"/>
      <c r="H4569" s="46" t="str">
        <f>IFERROR(IFERROR(IF(SEARCH("Usystems",$E4569)&gt;0,"Usystems"),IF(SEARCH("RIIFO",$E4569)&gt;0,"RIIFO","Uponor")),"Uponor")</f>
        <v>Uponor</v>
      </c>
      <c r="I4569" s="25">
        <f>IFERROR(MID($D4569,1,7)+0,"")</f>
        <v>1087235</v>
      </c>
      <c r="J4569" s="25">
        <f>IFERROR(MID($D4569,10,7)+0,"")</f>
        <v>1087236</v>
      </c>
      <c r="K4569" s="25">
        <f>IFERROR(MID($D4569,19,7)+0,"")</f>
        <v>1087237</v>
      </c>
      <c r="L4569" s="25">
        <f>IFERROR(MID($D4569,28,7)+0,"")</f>
        <v>1087238</v>
      </c>
      <c r="M4569" s="25" t="str">
        <f>IF(IFERROR(MID($Q4569,1,7)+0,"")&lt;1130000,IF(INDEX(C:C,MATCH(LEFT(Q4569,7)+0,I:I,0))&lt;1130000,"",INDEX(C:C,MATCH(LEFT(Q4569,7)+0,I:I,0))),IFERROR(MID($Q4569,1,7)+0,""))</f>
        <v/>
      </c>
      <c r="N4569" s="25" t="str">
        <f>IF(IFERROR(MID($Q4569,10,7)+0,"")&lt;1130000,"",IFERROR(MID($Q4569,10,7)+0,""))</f>
        <v/>
      </c>
      <c r="O4569" s="25" t="str">
        <f>IF(IFERROR(MID($Q4569,19,7)+0,"")&lt;1130000,"",IFERROR(MID($Q4569,19,7)+0,""))</f>
        <v/>
      </c>
      <c r="P4569" s="25" t="str">
        <f>IF(M4569="","",IF(N4569="",M4569,M4569&amp;", "&amp;N4569))</f>
        <v/>
      </c>
      <c r="Q4569" s="25"/>
      <c r="R4569" s="25"/>
      <c r="S4569" s="35" t="s">
        <v>120</v>
      </c>
      <c r="T4569" s="25" t="s">
        <v>36</v>
      </c>
      <c r="U4569" s="185">
        <v>9711</v>
      </c>
      <c r="V4569" s="188">
        <v>9711</v>
      </c>
      <c r="W4569" s="189">
        <v>9711</v>
      </c>
      <c r="X4569" s="31">
        <v>9711</v>
      </c>
      <c r="Y4569" s="90">
        <f>IFERROR(ROUND(X4569/W4569-1,2),"")</f>
        <v>0</v>
      </c>
      <c r="Z4569" s="31">
        <f>IF(OR(S4569="VLD MLC components",S4569="VLD MLC pipes",S4569="VLD PEX components",S4569="VLD PEX pipes",S4569="VLD PHC components",S4569="VLD PHC pipes",S4569="Controls VLD"),"По запросу",X4569)</f>
        <v>9711</v>
      </c>
      <c r="AA4569" s="63">
        <f>ROUND(X4569/1.2,3)</f>
        <v>8092.5</v>
      </c>
      <c r="AB4569" s="23">
        <v>8092.5</v>
      </c>
      <c r="AC4569" s="190">
        <f>IFERROR(ROUND(AA4569/AB4569-1,2),"")</f>
        <v>0</v>
      </c>
      <c r="AD4569" s="25">
        <v>0.5</v>
      </c>
      <c r="AE4569" s="25">
        <v>2.33E-4</v>
      </c>
      <c r="AF4569" s="25">
        <v>0</v>
      </c>
      <c r="AG4569" s="25" t="s">
        <v>22</v>
      </c>
      <c r="AH4569" s="25">
        <v>0</v>
      </c>
      <c r="AI4569" s="25">
        <v>0</v>
      </c>
      <c r="AJ4569" s="25" t="s">
        <v>20</v>
      </c>
      <c r="AK4569" s="42" t="s">
        <v>19</v>
      </c>
      <c r="AL4569" s="25" t="s">
        <v>20</v>
      </c>
      <c r="AM4569" s="25">
        <v>1</v>
      </c>
      <c r="AN4569" s="25"/>
      <c r="AO4569" s="25"/>
      <c r="AP4569" s="25"/>
      <c r="AQ4569" s="25"/>
      <c r="AR4569" s="94"/>
      <c r="AS4569" s="157" t="s">
        <v>22</v>
      </c>
      <c r="AT4569" s="93" t="s">
        <v>22</v>
      </c>
      <c r="AU4569" s="92" t="s">
        <v>22</v>
      </c>
      <c r="AV4569" s="91" t="s">
        <v>152</v>
      </c>
      <c r="AW4569" s="92" t="s">
        <v>48</v>
      </c>
      <c r="AX4569" s="92" t="s">
        <v>48</v>
      </c>
      <c r="AY4569" s="91" t="s">
        <v>152</v>
      </c>
      <c r="AZ4569" s="23"/>
      <c r="BA4569" s="25" t="s">
        <v>845</v>
      </c>
      <c r="BB4569" t="s">
        <v>25</v>
      </c>
      <c r="BC4569" t="e">
        <v>#N/A</v>
      </c>
      <c r="BD4569" t="e">
        <f>IF(Z4569=BC4569,"OK")</f>
        <v>#N/A</v>
      </c>
      <c r="BE4569">
        <v>0.5</v>
      </c>
      <c r="BF4569">
        <v>2.33E-4</v>
      </c>
      <c r="BG4569">
        <v>0</v>
      </c>
      <c r="BH4569">
        <v>0</v>
      </c>
      <c r="BI4569">
        <v>0</v>
      </c>
      <c r="BJ4569">
        <v>0</v>
      </c>
      <c r="BK4569">
        <v>0</v>
      </c>
      <c r="BN4569" s="183"/>
    </row>
    <row r="4570" spans="1:66" ht="25.5" x14ac:dyDescent="0.25">
      <c r="A4570" s="1"/>
      <c r="B4570" s="94">
        <v>4557</v>
      </c>
      <c r="C4570" s="43">
        <v>1093069</v>
      </c>
      <c r="D4570" s="25" t="s">
        <v>844</v>
      </c>
      <c r="E4570" s="36" t="s">
        <v>843</v>
      </c>
      <c r="F4570" s="151" t="s">
        <v>757</v>
      </c>
      <c r="G4570" s="41" t="s">
        <v>585</v>
      </c>
      <c r="H4570" s="46" t="str">
        <f>IFERROR(IFERROR(IF(SEARCH("Usystems",$E4570)&gt;0,"Usystems"),IF(SEARCH("RIIFO",$E4570)&gt;0,"RIIFO","Uponor")),"Uponor")</f>
        <v>Uponor</v>
      </c>
      <c r="I4570" s="25">
        <f>IFERROR(MID($D4570,1,7)+0,"")</f>
        <v>1051402</v>
      </c>
      <c r="J4570" s="25">
        <f>IFERROR(MID($D4570,10,7)+0,"")</f>
        <v>1051401</v>
      </c>
      <c r="K4570" s="25">
        <f>IFERROR(MID($D4570,19,7)+0,"")</f>
        <v>1051404</v>
      </c>
      <c r="L4570" s="25">
        <f>IFERROR(MID($D4570,28,7)+0,"")</f>
        <v>1051403</v>
      </c>
      <c r="M4570" s="25" t="str">
        <f>IF(IFERROR(MID($Q4570,1,7)+0,"")&lt;1130000,IF(INDEX(C:C,MATCH(LEFT(Q4570,7)+0,I:I,0))&lt;1130000,"",INDEX(C:C,MATCH(LEFT(Q4570,7)+0,I:I,0))),IFERROR(MID($Q4570,1,7)+0,""))</f>
        <v/>
      </c>
      <c r="N4570" s="25" t="str">
        <f>IF(IFERROR(MID($Q4570,10,7)+0,"")&lt;1130000,"",IFERROR(MID($Q4570,10,7)+0,""))</f>
        <v/>
      </c>
      <c r="O4570" s="25" t="str">
        <f>IF(IFERROR(MID($Q4570,19,7)+0,"")&lt;1130000,"",IFERROR(MID($Q4570,19,7)+0,""))</f>
        <v/>
      </c>
      <c r="P4570" s="25" t="str">
        <f>IF(M4570="","",IF(N4570="",M4570,M4570&amp;", "&amp;N4570))</f>
        <v/>
      </c>
      <c r="Q4570" s="25"/>
      <c r="R4570" s="25"/>
      <c r="S4570" s="35" t="s">
        <v>120</v>
      </c>
      <c r="T4570" s="25" t="s">
        <v>36</v>
      </c>
      <c r="U4570" s="185">
        <v>5816</v>
      </c>
      <c r="V4570" s="188">
        <v>5816</v>
      </c>
      <c r="W4570" s="189">
        <v>5816</v>
      </c>
      <c r="X4570" s="31">
        <v>5816</v>
      </c>
      <c r="Y4570" s="90">
        <f>IFERROR(ROUND(X4570/W4570-1,2),"")</f>
        <v>0</v>
      </c>
      <c r="Z4570" s="31">
        <f>IF(OR(S4570="VLD MLC components",S4570="VLD MLC pipes",S4570="VLD PEX components",S4570="VLD PEX pipes",S4570="VLD PHC components",S4570="VLD PHC pipes",S4570="Controls VLD"),"По запросу",X4570)</f>
        <v>5816</v>
      </c>
      <c r="AA4570" s="63">
        <f>ROUND(X4570/1.2,3)</f>
        <v>4846.6670000000004</v>
      </c>
      <c r="AB4570" s="23">
        <v>4846.6670000000004</v>
      </c>
      <c r="AC4570" s="190">
        <f>IFERROR(ROUND(AA4570/AB4570-1,2),"")</f>
        <v>0</v>
      </c>
      <c r="AD4570" s="25">
        <v>0.4</v>
      </c>
      <c r="AE4570" s="25">
        <v>2.81E-4</v>
      </c>
      <c r="AF4570" s="25">
        <v>0</v>
      </c>
      <c r="AG4570" s="25" t="s">
        <v>22</v>
      </c>
      <c r="AH4570" s="25">
        <v>0</v>
      </c>
      <c r="AI4570" s="25">
        <v>0</v>
      </c>
      <c r="AJ4570" s="25" t="s">
        <v>20</v>
      </c>
      <c r="AK4570" s="42" t="s">
        <v>19</v>
      </c>
      <c r="AL4570" s="25" t="s">
        <v>20</v>
      </c>
      <c r="AM4570" s="25">
        <v>1</v>
      </c>
      <c r="AN4570" s="25"/>
      <c r="AO4570" s="25"/>
      <c r="AP4570" s="25"/>
      <c r="AQ4570" s="25"/>
      <c r="AR4570" s="94"/>
      <c r="AS4570" s="157" t="s">
        <v>22</v>
      </c>
      <c r="AT4570" s="93" t="s">
        <v>22</v>
      </c>
      <c r="AU4570" s="92" t="s">
        <v>22</v>
      </c>
      <c r="AV4570" s="91" t="s">
        <v>152</v>
      </c>
      <c r="AW4570" s="92" t="s">
        <v>152</v>
      </c>
      <c r="AX4570" s="92" t="s">
        <v>48</v>
      </c>
      <c r="AY4570" s="91" t="s">
        <v>152</v>
      </c>
      <c r="AZ4570" s="23"/>
      <c r="BA4570" s="25" t="s">
        <v>842</v>
      </c>
      <c r="BB4570" t="s">
        <v>25</v>
      </c>
      <c r="BC4570" t="e">
        <v>#N/A</v>
      </c>
      <c r="BD4570" t="e">
        <f>IF(Z4570=BC4570,"OK")</f>
        <v>#N/A</v>
      </c>
      <c r="BE4570">
        <v>0.4</v>
      </c>
      <c r="BF4570">
        <v>2.81E-4</v>
      </c>
      <c r="BG4570">
        <v>0</v>
      </c>
      <c r="BH4570">
        <v>0</v>
      </c>
      <c r="BI4570">
        <v>0</v>
      </c>
      <c r="BJ4570">
        <v>0</v>
      </c>
      <c r="BK4570">
        <v>0</v>
      </c>
      <c r="BN4570" s="183"/>
    </row>
    <row r="4571" spans="1:66" ht="25.5" x14ac:dyDescent="0.25">
      <c r="A4571" s="1"/>
      <c r="B4571" s="94">
        <v>4558</v>
      </c>
      <c r="C4571" s="43">
        <v>1093070</v>
      </c>
      <c r="D4571" s="25"/>
      <c r="E4571" s="30" t="s">
        <v>841</v>
      </c>
      <c r="F4571" s="151" t="s">
        <v>667</v>
      </c>
      <c r="G4571" s="25"/>
      <c r="H4571" s="46" t="str">
        <f>IFERROR(IFERROR(IF(SEARCH("Usystems",$E4571)&gt;0,"Usystems"),IF(SEARCH("RIIFO",$E4571)&gt;0,"RIIFO","Uponor")),"Uponor")</f>
        <v>Uponor</v>
      </c>
      <c r="I4571" s="25" t="str">
        <f>IFERROR(MID($D4571,1,7)+0,"")</f>
        <v/>
      </c>
      <c r="J4571" s="25" t="str">
        <f>IFERROR(MID($D4571,10,7)+0,"")</f>
        <v/>
      </c>
      <c r="K4571" s="25" t="str">
        <f>IFERROR(MID($D4571,19,7)+0,"")</f>
        <v/>
      </c>
      <c r="L4571" s="25" t="str">
        <f>IFERROR(MID($D4571,28,7)+0,"")</f>
        <v/>
      </c>
      <c r="M4571" s="25" t="str">
        <f>IF(IFERROR(MID($Q4571,1,7)+0,"")&lt;1130000,IF(INDEX(C:C,MATCH(LEFT(Q4571,7)+0,I:I,0))&lt;1130000,"",INDEX(C:C,MATCH(LEFT(Q4571,7)+0,I:I,0))),IFERROR(MID($Q4571,1,7)+0,""))</f>
        <v/>
      </c>
      <c r="N4571" s="25" t="str">
        <f>IF(IFERROR(MID($Q4571,10,7)+0,"")&lt;1130000,"",IFERROR(MID($Q4571,10,7)+0,""))</f>
        <v/>
      </c>
      <c r="O4571" s="25" t="str">
        <f>IF(IFERROR(MID($Q4571,19,7)+0,"")&lt;1130000,"",IFERROR(MID($Q4571,19,7)+0,""))</f>
        <v/>
      </c>
      <c r="P4571" s="25" t="str">
        <f>IF(M4571="","",IF(N4571="",M4571,M4571&amp;", "&amp;N4571))</f>
        <v/>
      </c>
      <c r="Q4571" s="25"/>
      <c r="R4571" s="25"/>
      <c r="S4571" s="35" t="s">
        <v>120</v>
      </c>
      <c r="T4571" s="25" t="s">
        <v>36</v>
      </c>
      <c r="U4571" s="185">
        <v>8384</v>
      </c>
      <c r="V4571" s="188">
        <v>8384</v>
      </c>
      <c r="W4571" s="189">
        <v>8384</v>
      </c>
      <c r="X4571" s="31">
        <v>8384</v>
      </c>
      <c r="Y4571" s="90">
        <f>IFERROR(ROUND(X4571/W4571-1,2),"")</f>
        <v>0</v>
      </c>
      <c r="Z4571" s="31">
        <f>IF(OR(S4571="VLD MLC components",S4571="VLD MLC pipes",S4571="VLD PEX components",S4571="VLD PEX pipes",S4571="VLD PHC components",S4571="VLD PHC pipes",S4571="Controls VLD"),"По запросу",X4571)</f>
        <v>8384</v>
      </c>
      <c r="AA4571" s="63">
        <f>ROUND(X4571/1.2,3)</f>
        <v>6986.6670000000004</v>
      </c>
      <c r="AB4571" s="23">
        <v>6986.6670000000004</v>
      </c>
      <c r="AC4571" s="190">
        <f>IFERROR(ROUND(AA4571/AB4571-1,2),"")</f>
        <v>0</v>
      </c>
      <c r="AD4571" s="25">
        <v>0.5</v>
      </c>
      <c r="AE4571" s="25">
        <v>2.33E-4</v>
      </c>
      <c r="AF4571" s="25">
        <v>0</v>
      </c>
      <c r="AG4571" s="25" t="s">
        <v>22</v>
      </c>
      <c r="AH4571" s="25">
        <v>0</v>
      </c>
      <c r="AI4571" s="25">
        <v>0</v>
      </c>
      <c r="AJ4571" s="25" t="s">
        <v>20</v>
      </c>
      <c r="AK4571" s="42" t="s">
        <v>19</v>
      </c>
      <c r="AL4571" s="25" t="s">
        <v>20</v>
      </c>
      <c r="AM4571" s="25">
        <v>20</v>
      </c>
      <c r="AN4571" s="25"/>
      <c r="AO4571" s="25"/>
      <c r="AP4571" s="25"/>
      <c r="AQ4571" s="25"/>
      <c r="AR4571" s="94"/>
      <c r="AS4571" s="157" t="s">
        <v>22</v>
      </c>
      <c r="AT4571" s="93" t="s">
        <v>22</v>
      </c>
      <c r="AU4571" s="92" t="s">
        <v>22</v>
      </c>
      <c r="AV4571" s="91" t="s">
        <v>48</v>
      </c>
      <c r="AW4571" s="92" t="s">
        <v>48</v>
      </c>
      <c r="AX4571" s="92" t="s">
        <v>48</v>
      </c>
      <c r="AY4571" s="91" t="s">
        <v>152</v>
      </c>
      <c r="AZ4571" s="23"/>
      <c r="BA4571" s="25">
        <v>0</v>
      </c>
      <c r="BB4571" t="s">
        <v>48</v>
      </c>
      <c r="BC4571" t="e">
        <v>#N/A</v>
      </c>
      <c r="BD4571" t="e">
        <f>IF(Z4571=BC4571,"OK")</f>
        <v>#N/A</v>
      </c>
      <c r="BE4571">
        <v>0.5</v>
      </c>
      <c r="BF4571">
        <v>2.33E-4</v>
      </c>
      <c r="BG4571">
        <v>0</v>
      </c>
      <c r="BH4571">
        <v>0</v>
      </c>
      <c r="BI4571">
        <v>0</v>
      </c>
      <c r="BJ4571">
        <v>0</v>
      </c>
      <c r="BK4571">
        <v>0</v>
      </c>
      <c r="BN4571" s="183"/>
    </row>
    <row r="4572" spans="1:66" ht="25.5" x14ac:dyDescent="0.25">
      <c r="A4572" s="1"/>
      <c r="B4572" s="94">
        <v>4559</v>
      </c>
      <c r="C4572" s="43">
        <v>1093071</v>
      </c>
      <c r="D4572" s="34" t="s">
        <v>840</v>
      </c>
      <c r="E4572" s="30" t="s">
        <v>839</v>
      </c>
      <c r="F4572" s="151" t="s">
        <v>21</v>
      </c>
      <c r="G4572" s="25"/>
      <c r="H4572" s="46" t="str">
        <f>IFERROR(IFERROR(IF(SEARCH("Usystems",$E4572)&gt;0,"Usystems"),IF(SEARCH("RIIFO",$E4572)&gt;0,"RIIFO","Uponor")),"Uponor")</f>
        <v>Uponor</v>
      </c>
      <c r="I4572" s="25">
        <f>IFERROR(MID($D4572,1,7)+0,"")</f>
        <v>1051384</v>
      </c>
      <c r="J4572" s="25" t="str">
        <f>IFERROR(MID($D4572,10,7)+0,"")</f>
        <v/>
      </c>
      <c r="K4572" s="25" t="str">
        <f>IFERROR(MID($D4572,19,7)+0,"")</f>
        <v/>
      </c>
      <c r="L4572" s="25" t="str">
        <f>IFERROR(MID($D4572,28,7)+0,"")</f>
        <v/>
      </c>
      <c r="M4572" s="25" t="str">
        <f>IF(IFERROR(MID($Q4572,1,7)+0,"")&lt;1130000,IF(INDEX(C:C,MATCH(LEFT(Q4572,7)+0,I:I,0))&lt;1130000,"",INDEX(C:C,MATCH(LEFT(Q4572,7)+0,I:I,0))),IFERROR(MID($Q4572,1,7)+0,""))</f>
        <v/>
      </c>
      <c r="N4572" s="25" t="str">
        <f>IF(IFERROR(MID($Q4572,10,7)+0,"")&lt;1130000,"",IFERROR(MID($Q4572,10,7)+0,""))</f>
        <v/>
      </c>
      <c r="O4572" s="25" t="str">
        <f>IF(IFERROR(MID($Q4572,19,7)+0,"")&lt;1130000,"",IFERROR(MID($Q4572,19,7)+0,""))</f>
        <v/>
      </c>
      <c r="P4572" s="25" t="str">
        <f>IF(M4572="","",IF(N4572="",M4572,M4572&amp;", "&amp;N4572))</f>
        <v/>
      </c>
      <c r="Q4572" s="25"/>
      <c r="R4572" s="25"/>
      <c r="S4572" s="35" t="s">
        <v>120</v>
      </c>
      <c r="T4572" s="25" t="s">
        <v>36</v>
      </c>
      <c r="U4572" s="185">
        <v>2814</v>
      </c>
      <c r="V4572" s="188">
        <v>2814</v>
      </c>
      <c r="W4572" s="189">
        <v>2814</v>
      </c>
      <c r="X4572" s="31">
        <v>2814</v>
      </c>
      <c r="Y4572" s="90">
        <f>IFERROR(ROUND(X4572/W4572-1,2),"")</f>
        <v>0</v>
      </c>
      <c r="Z4572" s="31">
        <f>IF(OR(S4572="VLD MLC components",S4572="VLD MLC pipes",S4572="VLD PEX components",S4572="VLD PEX pipes",S4572="VLD PHC components",S4572="VLD PHC pipes",S4572="Controls VLD"),"По запросу",X4572)</f>
        <v>2814</v>
      </c>
      <c r="AA4572" s="63">
        <f>ROUND(X4572/1.2,3)</f>
        <v>2345</v>
      </c>
      <c r="AB4572" s="23">
        <v>2345</v>
      </c>
      <c r="AC4572" s="190">
        <f>IFERROR(ROUND(AA4572/AB4572-1,2),"")</f>
        <v>0</v>
      </c>
      <c r="AD4572" s="25">
        <v>0.2</v>
      </c>
      <c r="AE4572" s="25">
        <v>1.35E-4</v>
      </c>
      <c r="AF4572" s="25">
        <v>0</v>
      </c>
      <c r="AG4572" s="25" t="s">
        <v>22</v>
      </c>
      <c r="AH4572" s="25">
        <v>0</v>
      </c>
      <c r="AI4572" s="25">
        <v>0</v>
      </c>
      <c r="AJ4572" s="25" t="s">
        <v>20</v>
      </c>
      <c r="AK4572" s="42" t="s">
        <v>19</v>
      </c>
      <c r="AL4572" s="25" t="s">
        <v>20</v>
      </c>
      <c r="AM4572" s="25">
        <v>25</v>
      </c>
      <c r="AN4572" s="25"/>
      <c r="AO4572" s="25"/>
      <c r="AP4572" s="25"/>
      <c r="AQ4572" s="25"/>
      <c r="AR4572" s="94"/>
      <c r="AS4572" s="157" t="s">
        <v>22</v>
      </c>
      <c r="AT4572" s="93" t="s">
        <v>22</v>
      </c>
      <c r="AU4572" s="92" t="s">
        <v>22</v>
      </c>
      <c r="AV4572" s="91" t="s">
        <v>48</v>
      </c>
      <c r="AW4572" s="92" t="s">
        <v>48</v>
      </c>
      <c r="AX4572" s="92" t="s">
        <v>48</v>
      </c>
      <c r="AY4572" s="91" t="s">
        <v>152</v>
      </c>
      <c r="AZ4572" s="23"/>
      <c r="BA4572" s="25">
        <v>0</v>
      </c>
      <c r="BB4572" t="s">
        <v>48</v>
      </c>
      <c r="BC4572" t="e">
        <v>#N/A</v>
      </c>
      <c r="BD4572" t="e">
        <f>IF(Z4572=BC4572,"OK")</f>
        <v>#N/A</v>
      </c>
      <c r="BE4572">
        <v>0.2</v>
      </c>
      <c r="BF4572">
        <v>1.35E-4</v>
      </c>
      <c r="BG4572">
        <v>0</v>
      </c>
      <c r="BH4572">
        <v>0</v>
      </c>
      <c r="BI4572">
        <v>0</v>
      </c>
      <c r="BJ4572">
        <v>0</v>
      </c>
      <c r="BK4572">
        <v>0</v>
      </c>
      <c r="BN4572" s="183"/>
    </row>
    <row r="4573" spans="1:66" ht="25.5" x14ac:dyDescent="0.25">
      <c r="A4573" s="1"/>
      <c r="B4573" s="94">
        <v>4560</v>
      </c>
      <c r="C4573" s="43">
        <v>1093072</v>
      </c>
      <c r="D4573" s="25">
        <v>1051395</v>
      </c>
      <c r="E4573" s="36" t="s">
        <v>838</v>
      </c>
      <c r="F4573" s="151" t="s">
        <v>757</v>
      </c>
      <c r="G4573" s="41" t="s">
        <v>585</v>
      </c>
      <c r="H4573" s="46" t="str">
        <f>IFERROR(IFERROR(IF(SEARCH("Usystems",$E4573)&gt;0,"Usystems"),IF(SEARCH("RIIFO",$E4573)&gt;0,"RIIFO","Uponor")),"Uponor")</f>
        <v>Uponor</v>
      </c>
      <c r="I4573" s="25">
        <f>IFERROR(MID($D4573,1,7)+0,"")</f>
        <v>1051395</v>
      </c>
      <c r="J4573" s="25" t="str">
        <f>IFERROR(MID($D4573,10,7)+0,"")</f>
        <v/>
      </c>
      <c r="K4573" s="25" t="str">
        <f>IFERROR(MID($D4573,19,7)+0,"")</f>
        <v/>
      </c>
      <c r="L4573" s="25" t="str">
        <f>IFERROR(MID($D4573,28,7)+0,"")</f>
        <v/>
      </c>
      <c r="M4573" s="25" t="str">
        <f>IF(IFERROR(MID($Q4573,1,7)+0,"")&lt;1130000,IF(INDEX(C:C,MATCH(LEFT(Q4573,7)+0,I:I,0))&lt;1130000,"",INDEX(C:C,MATCH(LEFT(Q4573,7)+0,I:I,0))),IFERROR(MID($Q4573,1,7)+0,""))</f>
        <v/>
      </c>
      <c r="N4573" s="25" t="str">
        <f>IF(IFERROR(MID($Q4573,10,7)+0,"")&lt;1130000,"",IFERROR(MID($Q4573,10,7)+0,""))</f>
        <v/>
      </c>
      <c r="O4573" s="25" t="str">
        <f>IF(IFERROR(MID($Q4573,19,7)+0,"")&lt;1130000,"",IFERROR(MID($Q4573,19,7)+0,""))</f>
        <v/>
      </c>
      <c r="P4573" s="25" t="str">
        <f>IF(M4573="","",IF(N4573="",M4573,M4573&amp;", "&amp;N4573))</f>
        <v/>
      </c>
      <c r="Q4573" s="25"/>
      <c r="R4573" s="25"/>
      <c r="S4573" s="35" t="s">
        <v>120</v>
      </c>
      <c r="T4573" s="25" t="s">
        <v>36</v>
      </c>
      <c r="U4573" s="185">
        <v>535</v>
      </c>
      <c r="V4573" s="188">
        <v>535</v>
      </c>
      <c r="W4573" s="189">
        <v>535</v>
      </c>
      <c r="X4573" s="31">
        <v>535</v>
      </c>
      <c r="Y4573" s="90">
        <f>IFERROR(ROUND(X4573/W4573-1,2),"")</f>
        <v>0</v>
      </c>
      <c r="Z4573" s="31">
        <f>IF(OR(S4573="VLD MLC components",S4573="VLD MLC pipes",S4573="VLD PEX components",S4573="VLD PEX pipes",S4573="VLD PHC components",S4573="VLD PHC pipes",S4573="Controls VLD"),"По запросу",X4573)</f>
        <v>535</v>
      </c>
      <c r="AA4573" s="63">
        <f>ROUND(X4573/1.2,3)</f>
        <v>445.83300000000003</v>
      </c>
      <c r="AB4573" s="23">
        <v>445.83300000000003</v>
      </c>
      <c r="AC4573" s="190">
        <f>IFERROR(ROUND(AA4573/AB4573-1,2),"")</f>
        <v>0</v>
      </c>
      <c r="AD4573" s="25">
        <v>0.1</v>
      </c>
      <c r="AE4573" s="25">
        <v>1.35E-4</v>
      </c>
      <c r="AF4573" s="25">
        <v>0</v>
      </c>
      <c r="AG4573" s="25" t="s">
        <v>22</v>
      </c>
      <c r="AH4573" s="25">
        <v>0</v>
      </c>
      <c r="AI4573" s="25">
        <v>0</v>
      </c>
      <c r="AJ4573" s="25" t="s">
        <v>20</v>
      </c>
      <c r="AK4573" s="42" t="s">
        <v>19</v>
      </c>
      <c r="AL4573" s="25" t="s">
        <v>20</v>
      </c>
      <c r="AM4573" s="25">
        <v>1</v>
      </c>
      <c r="AN4573" s="25"/>
      <c r="AO4573" s="25"/>
      <c r="AP4573" s="25"/>
      <c r="AQ4573" s="25"/>
      <c r="AR4573" s="94"/>
      <c r="AS4573" s="157" t="s">
        <v>22</v>
      </c>
      <c r="AT4573" s="93" t="s">
        <v>22</v>
      </c>
      <c r="AU4573" s="92" t="s">
        <v>22</v>
      </c>
      <c r="AV4573" s="91" t="s">
        <v>152</v>
      </c>
      <c r="AW4573" s="92" t="s">
        <v>48</v>
      </c>
      <c r="AX4573" s="92" t="s">
        <v>48</v>
      </c>
      <c r="AY4573" s="91" t="s">
        <v>152</v>
      </c>
      <c r="AZ4573" s="23"/>
      <c r="BA4573" s="25" t="s">
        <v>837</v>
      </c>
      <c r="BB4573" t="s">
        <v>25</v>
      </c>
      <c r="BC4573" t="e">
        <v>#N/A</v>
      </c>
      <c r="BD4573" t="e">
        <f>IF(Z4573=BC4573,"OK")</f>
        <v>#N/A</v>
      </c>
      <c r="BE4573">
        <v>0.1</v>
      </c>
      <c r="BF4573">
        <v>1.35E-4</v>
      </c>
      <c r="BG4573">
        <v>0</v>
      </c>
      <c r="BH4573">
        <v>0</v>
      </c>
      <c r="BI4573">
        <v>0</v>
      </c>
      <c r="BJ4573">
        <v>0</v>
      </c>
      <c r="BK4573">
        <v>0</v>
      </c>
      <c r="BN4573" s="183"/>
    </row>
    <row r="4574" spans="1:66" ht="25.5" x14ac:dyDescent="0.25">
      <c r="A4574" s="1"/>
      <c r="B4574" s="94">
        <v>4561</v>
      </c>
      <c r="C4574" s="43">
        <v>1093089</v>
      </c>
      <c r="D4574" s="25"/>
      <c r="E4574" s="30" t="s">
        <v>836</v>
      </c>
      <c r="F4574" s="151" t="s">
        <v>667</v>
      </c>
      <c r="G4574" s="41" t="s">
        <v>585</v>
      </c>
      <c r="H4574" s="46" t="str">
        <f>IFERROR(IFERROR(IF(SEARCH("Usystems",$E4574)&gt;0,"Usystems"),IF(SEARCH("RIIFO",$E4574)&gt;0,"RIIFO","Uponor")),"Uponor")</f>
        <v>Uponor</v>
      </c>
      <c r="I4574" s="25" t="str">
        <f>IFERROR(MID($D4574,1,7)+0,"")</f>
        <v/>
      </c>
      <c r="J4574" s="25" t="str">
        <f>IFERROR(MID($D4574,10,7)+0,"")</f>
        <v/>
      </c>
      <c r="K4574" s="25" t="str">
        <f>IFERROR(MID($D4574,19,7)+0,"")</f>
        <v/>
      </c>
      <c r="L4574" s="25" t="str">
        <f>IFERROR(MID($D4574,28,7)+0,"")</f>
        <v/>
      </c>
      <c r="M4574" s="25" t="str">
        <f>IF(IFERROR(MID($Q4574,1,7)+0,"")&lt;1130000,IF(INDEX(C:C,MATCH(LEFT(Q4574,7)+0,I:I,0))&lt;1130000,"",INDEX(C:C,MATCH(LEFT(Q4574,7)+0,I:I,0))),IFERROR(MID($Q4574,1,7)+0,""))</f>
        <v/>
      </c>
      <c r="N4574" s="25" t="str">
        <f>IF(IFERROR(MID($Q4574,10,7)+0,"")&lt;1130000,"",IFERROR(MID($Q4574,10,7)+0,""))</f>
        <v/>
      </c>
      <c r="O4574" s="25" t="str">
        <f>IF(IFERROR(MID($Q4574,19,7)+0,"")&lt;1130000,"",IFERROR(MID($Q4574,19,7)+0,""))</f>
        <v/>
      </c>
      <c r="P4574" s="25" t="str">
        <f>IF(M4574="","",IF(N4574="",M4574,M4574&amp;", "&amp;N4574))</f>
        <v/>
      </c>
      <c r="Q4574" s="25"/>
      <c r="R4574" s="25"/>
      <c r="S4574" s="35" t="s">
        <v>120</v>
      </c>
      <c r="T4574" s="25" t="s">
        <v>36</v>
      </c>
      <c r="U4574" s="185">
        <v>1154</v>
      </c>
      <c r="V4574" s="188">
        <v>1154</v>
      </c>
      <c r="W4574" s="189">
        <v>1154</v>
      </c>
      <c r="X4574" s="31">
        <v>1154</v>
      </c>
      <c r="Y4574" s="90">
        <f>IFERROR(ROUND(X4574/W4574-1,2),"")</f>
        <v>0</v>
      </c>
      <c r="Z4574" s="31">
        <f>IF(OR(S4574="VLD MLC components",S4574="VLD MLC pipes",S4574="VLD PEX components",S4574="VLD PEX pipes",S4574="VLD PHC components",S4574="VLD PHC pipes",S4574="Controls VLD"),"По запросу",X4574)</f>
        <v>1154</v>
      </c>
      <c r="AA4574" s="63">
        <f>ROUND(X4574/1.2,3)</f>
        <v>961.66700000000003</v>
      </c>
      <c r="AB4574" s="23">
        <v>961.66700000000003</v>
      </c>
      <c r="AC4574" s="190">
        <f>IFERROR(ROUND(AA4574/AB4574-1,2),"")</f>
        <v>0</v>
      </c>
      <c r="AD4574" s="25">
        <v>0.51</v>
      </c>
      <c r="AE4574" s="25">
        <v>1.936E-3</v>
      </c>
      <c r="AF4574" s="25">
        <v>20</v>
      </c>
      <c r="AG4574" s="25">
        <v>20</v>
      </c>
      <c r="AH4574" s="25">
        <v>22</v>
      </c>
      <c r="AI4574" s="25">
        <v>22</v>
      </c>
      <c r="AJ4574" s="25" t="s">
        <v>20</v>
      </c>
      <c r="AK4574" s="22" t="s">
        <v>20</v>
      </c>
      <c r="AL4574" s="25" t="s">
        <v>20</v>
      </c>
      <c r="AM4574" s="25">
        <v>1</v>
      </c>
      <c r="AN4574" s="25"/>
      <c r="AO4574" s="25"/>
      <c r="AP4574" s="25"/>
      <c r="AQ4574" s="25"/>
      <c r="AR4574" s="94"/>
      <c r="AS4574" s="157">
        <v>22</v>
      </c>
      <c r="AT4574" s="93" t="s">
        <v>22</v>
      </c>
      <c r="AU4574" s="92" t="s">
        <v>22</v>
      </c>
      <c r="AV4574" s="91" t="s">
        <v>152</v>
      </c>
      <c r="AW4574" s="92" t="s">
        <v>152</v>
      </c>
      <c r="AX4574" s="92" t="s">
        <v>48</v>
      </c>
      <c r="AY4574" s="91" t="s">
        <v>152</v>
      </c>
      <c r="AZ4574" s="23"/>
      <c r="BA4574" s="25" t="s">
        <v>835</v>
      </c>
      <c r="BB4574" t="s">
        <v>25</v>
      </c>
      <c r="BC4574">
        <v>1154</v>
      </c>
      <c r="BD4574" t="str">
        <f>IF(Z4574=BC4574,"OK")</f>
        <v>OK</v>
      </c>
      <c r="BE4574">
        <v>0.51</v>
      </c>
      <c r="BF4574">
        <v>1.936E-3</v>
      </c>
      <c r="BG4574">
        <v>0</v>
      </c>
      <c r="BH4574">
        <v>0</v>
      </c>
      <c r="BI4574">
        <v>0</v>
      </c>
      <c r="BJ4574">
        <v>0</v>
      </c>
      <c r="BK4574">
        <v>0</v>
      </c>
      <c r="BN4574" s="183"/>
    </row>
    <row r="4575" spans="1:66" ht="25.5" x14ac:dyDescent="0.25">
      <c r="A4575" s="1"/>
      <c r="B4575" s="94">
        <v>4562</v>
      </c>
      <c r="C4575" s="43">
        <v>1093090</v>
      </c>
      <c r="D4575" s="25"/>
      <c r="E4575" s="30" t="s">
        <v>834</v>
      </c>
      <c r="F4575" s="151" t="s">
        <v>667</v>
      </c>
      <c r="G4575" s="41" t="s">
        <v>585</v>
      </c>
      <c r="H4575" s="46" t="str">
        <f>IFERROR(IFERROR(IF(SEARCH("Usystems",$E4575)&gt;0,"Usystems"),IF(SEARCH("RIIFO",$E4575)&gt;0,"RIIFO","Uponor")),"Uponor")</f>
        <v>Uponor</v>
      </c>
      <c r="I4575" s="25" t="str">
        <f>IFERROR(MID($D4575,1,7)+0,"")</f>
        <v/>
      </c>
      <c r="J4575" s="25" t="str">
        <f>IFERROR(MID($D4575,10,7)+0,"")</f>
        <v/>
      </c>
      <c r="K4575" s="25" t="str">
        <f>IFERROR(MID($D4575,19,7)+0,"")</f>
        <v/>
      </c>
      <c r="L4575" s="25" t="str">
        <f>IFERROR(MID($D4575,28,7)+0,"")</f>
        <v/>
      </c>
      <c r="M4575" s="25" t="str">
        <f>IF(IFERROR(MID($Q4575,1,7)+0,"")&lt;1130000,IF(INDEX(C:C,MATCH(LEFT(Q4575,7)+0,I:I,0))&lt;1130000,"",INDEX(C:C,MATCH(LEFT(Q4575,7)+0,I:I,0))),IFERROR(MID($Q4575,1,7)+0,""))</f>
        <v/>
      </c>
      <c r="N4575" s="25" t="str">
        <f>IF(IFERROR(MID($Q4575,10,7)+0,"")&lt;1130000,"",IFERROR(MID($Q4575,10,7)+0,""))</f>
        <v/>
      </c>
      <c r="O4575" s="25" t="str">
        <f>IF(IFERROR(MID($Q4575,19,7)+0,"")&lt;1130000,"",IFERROR(MID($Q4575,19,7)+0,""))</f>
        <v/>
      </c>
      <c r="P4575" s="25" t="str">
        <f>IF(M4575="","",IF(N4575="",M4575,M4575&amp;", "&amp;N4575))</f>
        <v/>
      </c>
      <c r="Q4575" s="25"/>
      <c r="R4575" s="25"/>
      <c r="S4575" s="35" t="s">
        <v>120</v>
      </c>
      <c r="T4575" s="25" t="s">
        <v>36</v>
      </c>
      <c r="U4575" s="185">
        <v>1501</v>
      </c>
      <c r="V4575" s="188">
        <v>1501</v>
      </c>
      <c r="W4575" s="189">
        <v>1501</v>
      </c>
      <c r="X4575" s="31">
        <v>1501</v>
      </c>
      <c r="Y4575" s="90">
        <f>IFERROR(ROUND(X4575/W4575-1,2),"")</f>
        <v>0</v>
      </c>
      <c r="Z4575" s="31">
        <f>IF(OR(S4575="VLD MLC components",S4575="VLD MLC pipes",S4575="VLD PEX components",S4575="VLD PEX pipes",S4575="VLD PHC components",S4575="VLD PHC pipes",S4575="Controls VLD"),"По запросу",X4575)</f>
        <v>1501</v>
      </c>
      <c r="AA4575" s="63">
        <f>ROUND(X4575/1.2,3)</f>
        <v>1250.8330000000001</v>
      </c>
      <c r="AB4575" s="23">
        <v>1250.8330000000001</v>
      </c>
      <c r="AC4575" s="190">
        <f>IFERROR(ROUND(AA4575/AB4575-1,2),"")</f>
        <v>0</v>
      </c>
      <c r="AD4575" s="25">
        <v>0.2</v>
      </c>
      <c r="AE4575" s="25">
        <v>2.4199999999999998E-3</v>
      </c>
      <c r="AF4575" s="25">
        <v>37</v>
      </c>
      <c r="AG4575" s="25">
        <v>37</v>
      </c>
      <c r="AH4575" s="25">
        <v>37</v>
      </c>
      <c r="AI4575" s="25">
        <v>37</v>
      </c>
      <c r="AJ4575" s="25" t="s">
        <v>20</v>
      </c>
      <c r="AK4575" s="22" t="s">
        <v>20</v>
      </c>
      <c r="AL4575" s="25" t="s">
        <v>20</v>
      </c>
      <c r="AM4575" s="25">
        <v>1</v>
      </c>
      <c r="AN4575" s="25"/>
      <c r="AO4575" s="25"/>
      <c r="AP4575" s="25"/>
      <c r="AQ4575" s="25"/>
      <c r="AR4575" s="94"/>
      <c r="AS4575" s="157">
        <v>37</v>
      </c>
      <c r="AT4575" s="93" t="s">
        <v>22</v>
      </c>
      <c r="AU4575" s="92" t="s">
        <v>22</v>
      </c>
      <c r="AV4575" s="91" t="s">
        <v>152</v>
      </c>
      <c r="AW4575" s="92" t="s">
        <v>152</v>
      </c>
      <c r="AX4575" s="92" t="s">
        <v>48</v>
      </c>
      <c r="AY4575" s="91" t="s">
        <v>152</v>
      </c>
      <c r="AZ4575" s="23"/>
      <c r="BA4575" s="25" t="s">
        <v>833</v>
      </c>
      <c r="BB4575" t="s">
        <v>25</v>
      </c>
      <c r="BC4575">
        <v>1501</v>
      </c>
      <c r="BD4575" t="str">
        <f>IF(Z4575=BC4575,"OK")</f>
        <v>OK</v>
      </c>
      <c r="BE4575">
        <v>0.2</v>
      </c>
      <c r="BF4575">
        <v>2.4199999999999998E-3</v>
      </c>
      <c r="BG4575">
        <v>0</v>
      </c>
      <c r="BH4575">
        <v>0</v>
      </c>
      <c r="BI4575">
        <v>0</v>
      </c>
      <c r="BJ4575">
        <v>0</v>
      </c>
      <c r="BK4575">
        <v>0</v>
      </c>
      <c r="BN4575" s="183"/>
    </row>
    <row r="4576" spans="1:66" ht="25.5" x14ac:dyDescent="0.25">
      <c r="A4576" s="1"/>
      <c r="B4576" s="94">
        <v>4563</v>
      </c>
      <c r="C4576" s="43">
        <v>1093091</v>
      </c>
      <c r="D4576" s="25"/>
      <c r="E4576" s="30" t="s">
        <v>832</v>
      </c>
      <c r="F4576" s="151" t="s">
        <v>667</v>
      </c>
      <c r="G4576" s="41" t="s">
        <v>585</v>
      </c>
      <c r="H4576" s="46" t="str">
        <f>IFERROR(IFERROR(IF(SEARCH("Usystems",$E4576)&gt;0,"Usystems"),IF(SEARCH("RIIFO",$E4576)&gt;0,"RIIFO","Uponor")),"Uponor")</f>
        <v>Uponor</v>
      </c>
      <c r="I4576" s="25" t="str">
        <f>IFERROR(MID($D4576,1,7)+0,"")</f>
        <v/>
      </c>
      <c r="J4576" s="25" t="str">
        <f>IFERROR(MID($D4576,10,7)+0,"")</f>
        <v/>
      </c>
      <c r="K4576" s="25" t="str">
        <f>IFERROR(MID($D4576,19,7)+0,"")</f>
        <v/>
      </c>
      <c r="L4576" s="25" t="str">
        <f>IFERROR(MID($D4576,28,7)+0,"")</f>
        <v/>
      </c>
      <c r="M4576" s="25" t="str">
        <f>IF(IFERROR(MID($Q4576,1,7)+0,"")&lt;1130000,IF(INDEX(C:C,MATCH(LEFT(Q4576,7)+0,I:I,0))&lt;1130000,"",INDEX(C:C,MATCH(LEFT(Q4576,7)+0,I:I,0))),IFERROR(MID($Q4576,1,7)+0,""))</f>
        <v/>
      </c>
      <c r="N4576" s="25" t="str">
        <f>IF(IFERROR(MID($Q4576,10,7)+0,"")&lt;1130000,"",IFERROR(MID($Q4576,10,7)+0,""))</f>
        <v/>
      </c>
      <c r="O4576" s="25" t="str">
        <f>IF(IFERROR(MID($Q4576,19,7)+0,"")&lt;1130000,"",IFERROR(MID($Q4576,19,7)+0,""))</f>
        <v/>
      </c>
      <c r="P4576" s="25" t="str">
        <f>IF(M4576="","",IF(N4576="",M4576,M4576&amp;", "&amp;N4576))</f>
        <v/>
      </c>
      <c r="Q4576" s="25"/>
      <c r="R4576" s="25"/>
      <c r="S4576" s="35" t="s">
        <v>120</v>
      </c>
      <c r="T4576" s="25" t="s">
        <v>36</v>
      </c>
      <c r="U4576" s="185">
        <v>3437</v>
      </c>
      <c r="V4576" s="188">
        <v>3437</v>
      </c>
      <c r="W4576" s="189">
        <v>3437</v>
      </c>
      <c r="X4576" s="31">
        <v>3437</v>
      </c>
      <c r="Y4576" s="90">
        <f>IFERROR(ROUND(X4576/W4576-1,2),"")</f>
        <v>0</v>
      </c>
      <c r="Z4576" s="31">
        <f>IF(OR(S4576="VLD MLC components",S4576="VLD MLC pipes",S4576="VLD PEX components",S4576="VLD PEX pipes",S4576="VLD PHC components",S4576="VLD PHC pipes",S4576="Controls VLD"),"По запросу",X4576)</f>
        <v>3437</v>
      </c>
      <c r="AA4576" s="63">
        <f>ROUND(X4576/1.2,3)</f>
        <v>2864.1669999999999</v>
      </c>
      <c r="AB4576" s="23">
        <v>2864.1669999999999</v>
      </c>
      <c r="AC4576" s="190">
        <f>IFERROR(ROUND(AA4576/AB4576-1,2),"")</f>
        <v>0</v>
      </c>
      <c r="AD4576" s="25">
        <v>0.46</v>
      </c>
      <c r="AE4576" s="25">
        <v>7.26E-3</v>
      </c>
      <c r="AF4576" s="25">
        <v>0</v>
      </c>
      <c r="AG4576" s="25" t="s">
        <v>22</v>
      </c>
      <c r="AH4576" s="25">
        <v>0</v>
      </c>
      <c r="AI4576" s="25">
        <v>0</v>
      </c>
      <c r="AJ4576" s="25" t="s">
        <v>20</v>
      </c>
      <c r="AK4576" s="42" t="s">
        <v>19</v>
      </c>
      <c r="AL4576" s="25" t="s">
        <v>20</v>
      </c>
      <c r="AM4576" s="25">
        <v>1</v>
      </c>
      <c r="AN4576" s="25"/>
      <c r="AO4576" s="25"/>
      <c r="AP4576" s="25"/>
      <c r="AQ4576" s="25"/>
      <c r="AR4576" s="94"/>
      <c r="AS4576" s="157" t="s">
        <v>22</v>
      </c>
      <c r="AT4576" s="93" t="s">
        <v>22</v>
      </c>
      <c r="AU4576" s="92" t="s">
        <v>22</v>
      </c>
      <c r="AV4576" s="91" t="s">
        <v>152</v>
      </c>
      <c r="AW4576" s="92" t="s">
        <v>152</v>
      </c>
      <c r="AX4576" s="92" t="s">
        <v>48</v>
      </c>
      <c r="AY4576" s="91" t="s">
        <v>152</v>
      </c>
      <c r="AZ4576" s="23"/>
      <c r="BA4576" s="25" t="s">
        <v>831</v>
      </c>
      <c r="BB4576" t="s">
        <v>25</v>
      </c>
      <c r="BC4576" t="e">
        <v>#N/A</v>
      </c>
      <c r="BD4576" t="e">
        <f>IF(Z4576=BC4576,"OK")</f>
        <v>#N/A</v>
      </c>
      <c r="BE4576">
        <v>0.46</v>
      </c>
      <c r="BF4576">
        <v>7.26E-3</v>
      </c>
      <c r="BG4576">
        <v>0</v>
      </c>
      <c r="BH4576">
        <v>0</v>
      </c>
      <c r="BI4576">
        <v>0</v>
      </c>
      <c r="BJ4576">
        <v>0</v>
      </c>
      <c r="BK4576">
        <v>0</v>
      </c>
      <c r="BN4576" s="183"/>
    </row>
    <row r="4577" spans="1:66" ht="25.5" x14ac:dyDescent="0.25">
      <c r="A4577" s="1"/>
      <c r="B4577" s="94">
        <v>4564</v>
      </c>
      <c r="C4577" s="43">
        <v>1093094</v>
      </c>
      <c r="D4577" s="25"/>
      <c r="E4577" s="30" t="s">
        <v>830</v>
      </c>
      <c r="F4577" s="151" t="s">
        <v>667</v>
      </c>
      <c r="G4577" s="41" t="s">
        <v>585</v>
      </c>
      <c r="H4577" s="46" t="str">
        <f>IFERROR(IFERROR(IF(SEARCH("Usystems",$E4577)&gt;0,"Usystems"),IF(SEARCH("RIIFO",$E4577)&gt;0,"RIIFO","Uponor")),"Uponor")</f>
        <v>Uponor</v>
      </c>
      <c r="I4577" s="25" t="str">
        <f>IFERROR(MID($D4577,1,7)+0,"")</f>
        <v/>
      </c>
      <c r="J4577" s="25" t="str">
        <f>IFERROR(MID($D4577,10,7)+0,"")</f>
        <v/>
      </c>
      <c r="K4577" s="25" t="str">
        <f>IFERROR(MID($D4577,19,7)+0,"")</f>
        <v/>
      </c>
      <c r="L4577" s="25" t="str">
        <f>IFERROR(MID($D4577,28,7)+0,"")</f>
        <v/>
      </c>
      <c r="M4577" s="25" t="str">
        <f>IF(IFERROR(MID($Q4577,1,7)+0,"")&lt;1130000,IF(INDEX(C:C,MATCH(LEFT(Q4577,7)+0,I:I,0))&lt;1130000,"",INDEX(C:C,MATCH(LEFT(Q4577,7)+0,I:I,0))),IFERROR(MID($Q4577,1,7)+0,""))</f>
        <v/>
      </c>
      <c r="N4577" s="25" t="str">
        <f>IF(IFERROR(MID($Q4577,10,7)+0,"")&lt;1130000,"",IFERROR(MID($Q4577,10,7)+0,""))</f>
        <v/>
      </c>
      <c r="O4577" s="25" t="str">
        <f>IF(IFERROR(MID($Q4577,19,7)+0,"")&lt;1130000,"",IFERROR(MID($Q4577,19,7)+0,""))</f>
        <v/>
      </c>
      <c r="P4577" s="25" t="str">
        <f>IF(M4577="","",IF(N4577="",M4577,M4577&amp;", "&amp;N4577))</f>
        <v/>
      </c>
      <c r="Q4577" s="25"/>
      <c r="R4577" s="25"/>
      <c r="S4577" s="35" t="s">
        <v>120</v>
      </c>
      <c r="T4577" s="25" t="s">
        <v>36</v>
      </c>
      <c r="U4577" s="185">
        <v>1858</v>
      </c>
      <c r="V4577" s="188">
        <v>1858</v>
      </c>
      <c r="W4577" s="189">
        <v>1858</v>
      </c>
      <c r="X4577" s="31">
        <v>1858</v>
      </c>
      <c r="Y4577" s="90">
        <f>IFERROR(ROUND(X4577/W4577-1,2),"")</f>
        <v>0</v>
      </c>
      <c r="Z4577" s="31">
        <f>IF(OR(S4577="VLD MLC components",S4577="VLD MLC pipes",S4577="VLD PEX components",S4577="VLD PEX pipes",S4577="VLD PHC components",S4577="VLD PHC pipes",S4577="Controls VLD"),"По запросу",X4577)</f>
        <v>1858</v>
      </c>
      <c r="AA4577" s="63">
        <f>ROUND(X4577/1.2,3)</f>
        <v>1548.3330000000001</v>
      </c>
      <c r="AB4577" s="23">
        <v>1548.3330000000001</v>
      </c>
      <c r="AC4577" s="190">
        <f>IFERROR(ROUND(AA4577/AB4577-1,2),"")</f>
        <v>0</v>
      </c>
      <c r="AD4577" s="25">
        <v>0.14000000000000001</v>
      </c>
      <c r="AE4577" s="25">
        <v>1.936E-3</v>
      </c>
      <c r="AF4577" s="25">
        <v>1</v>
      </c>
      <c r="AG4577" s="25">
        <v>2</v>
      </c>
      <c r="AH4577" s="25">
        <v>2</v>
      </c>
      <c r="AI4577" s="25">
        <v>2</v>
      </c>
      <c r="AJ4577" s="25" t="s">
        <v>20</v>
      </c>
      <c r="AK4577" s="22" t="s">
        <v>20</v>
      </c>
      <c r="AL4577" s="25" t="s">
        <v>20</v>
      </c>
      <c r="AM4577" s="25">
        <v>1</v>
      </c>
      <c r="AN4577" s="25"/>
      <c r="AO4577" s="25"/>
      <c r="AP4577" s="25"/>
      <c r="AQ4577" s="25"/>
      <c r="AR4577" s="94"/>
      <c r="AS4577" s="157">
        <v>2</v>
      </c>
      <c r="AT4577" s="93" t="s">
        <v>22</v>
      </c>
      <c r="AU4577" s="92" t="s">
        <v>22</v>
      </c>
      <c r="AV4577" s="91" t="s">
        <v>152</v>
      </c>
      <c r="AW4577" s="92" t="s">
        <v>152</v>
      </c>
      <c r="AX4577" s="92" t="s">
        <v>48</v>
      </c>
      <c r="AY4577" s="91" t="s">
        <v>152</v>
      </c>
      <c r="AZ4577" s="23"/>
      <c r="BA4577" s="25" t="s">
        <v>829</v>
      </c>
      <c r="BB4577" t="s">
        <v>25</v>
      </c>
      <c r="BC4577">
        <v>1858</v>
      </c>
      <c r="BD4577" t="str">
        <f>IF(Z4577=BC4577,"OK")</f>
        <v>OK</v>
      </c>
      <c r="BE4577">
        <v>0.14000000000000001</v>
      </c>
      <c r="BF4577">
        <v>1.936E-3</v>
      </c>
      <c r="BG4577">
        <v>0</v>
      </c>
      <c r="BH4577">
        <v>0</v>
      </c>
      <c r="BI4577">
        <v>0</v>
      </c>
      <c r="BJ4577">
        <v>0</v>
      </c>
      <c r="BK4577">
        <v>0</v>
      </c>
      <c r="BN4577" s="183"/>
    </row>
    <row r="4578" spans="1:66" ht="25.5" x14ac:dyDescent="0.25">
      <c r="A4578" s="1"/>
      <c r="B4578" s="94">
        <v>4565</v>
      </c>
      <c r="C4578" s="43">
        <v>1093095</v>
      </c>
      <c r="D4578" s="25"/>
      <c r="E4578" s="30" t="s">
        <v>828</v>
      </c>
      <c r="F4578" s="151" t="s">
        <v>667</v>
      </c>
      <c r="G4578" s="41" t="s">
        <v>585</v>
      </c>
      <c r="H4578" s="46" t="str">
        <f>IFERROR(IFERROR(IF(SEARCH("Usystems",$E4578)&gt;0,"Usystems"),IF(SEARCH("RIIFO",$E4578)&gt;0,"RIIFO","Uponor")),"Uponor")</f>
        <v>Uponor</v>
      </c>
      <c r="I4578" s="25" t="str">
        <f>IFERROR(MID($D4578,1,7)+0,"")</f>
        <v/>
      </c>
      <c r="J4578" s="25" t="str">
        <f>IFERROR(MID($D4578,10,7)+0,"")</f>
        <v/>
      </c>
      <c r="K4578" s="25" t="str">
        <f>IFERROR(MID($D4578,19,7)+0,"")</f>
        <v/>
      </c>
      <c r="L4578" s="25" t="str">
        <f>IFERROR(MID($D4578,28,7)+0,"")</f>
        <v/>
      </c>
      <c r="M4578" s="25" t="str">
        <f>IF(IFERROR(MID($Q4578,1,7)+0,"")&lt;1130000,IF(INDEX(C:C,MATCH(LEFT(Q4578,7)+0,I:I,0))&lt;1130000,"",INDEX(C:C,MATCH(LEFT(Q4578,7)+0,I:I,0))),IFERROR(MID($Q4578,1,7)+0,""))</f>
        <v/>
      </c>
      <c r="N4578" s="25" t="str">
        <f>IF(IFERROR(MID($Q4578,10,7)+0,"")&lt;1130000,"",IFERROR(MID($Q4578,10,7)+0,""))</f>
        <v/>
      </c>
      <c r="O4578" s="25" t="str">
        <f>IF(IFERROR(MID($Q4578,19,7)+0,"")&lt;1130000,"",IFERROR(MID($Q4578,19,7)+0,""))</f>
        <v/>
      </c>
      <c r="P4578" s="25" t="str">
        <f>IF(M4578="","",IF(N4578="",M4578,M4578&amp;", "&amp;N4578))</f>
        <v/>
      </c>
      <c r="Q4578" s="25"/>
      <c r="R4578" s="25"/>
      <c r="S4578" s="35" t="s">
        <v>120</v>
      </c>
      <c r="T4578" s="25" t="s">
        <v>36</v>
      </c>
      <c r="U4578" s="185">
        <v>1975</v>
      </c>
      <c r="V4578" s="188">
        <v>1975</v>
      </c>
      <c r="W4578" s="189">
        <v>1975</v>
      </c>
      <c r="X4578" s="31">
        <v>1975</v>
      </c>
      <c r="Y4578" s="90">
        <f>IFERROR(ROUND(X4578/W4578-1,2),"")</f>
        <v>0</v>
      </c>
      <c r="Z4578" s="31">
        <f>IF(OR(S4578="VLD MLC components",S4578="VLD MLC pipes",S4578="VLD PEX components",S4578="VLD PEX pipes",S4578="VLD PHC components",S4578="VLD PHC pipes",S4578="Controls VLD"),"По запросу",X4578)</f>
        <v>1975</v>
      </c>
      <c r="AA4578" s="63">
        <f>ROUND(X4578/1.2,3)</f>
        <v>1645.8330000000001</v>
      </c>
      <c r="AB4578" s="23">
        <v>1645.8330000000001</v>
      </c>
      <c r="AC4578" s="190">
        <f>IFERROR(ROUND(AA4578/AB4578-1,2),"")</f>
        <v>0</v>
      </c>
      <c r="AD4578" s="25">
        <v>0.17</v>
      </c>
      <c r="AE4578" s="25">
        <v>2E-3</v>
      </c>
      <c r="AF4578" s="25">
        <v>2</v>
      </c>
      <c r="AG4578" s="25">
        <v>2</v>
      </c>
      <c r="AH4578" s="25">
        <v>2</v>
      </c>
      <c r="AI4578" s="25">
        <v>2</v>
      </c>
      <c r="AJ4578" s="25" t="s">
        <v>20</v>
      </c>
      <c r="AK4578" s="22" t="s">
        <v>20</v>
      </c>
      <c r="AL4578" s="25" t="s">
        <v>20</v>
      </c>
      <c r="AM4578" s="25">
        <v>1</v>
      </c>
      <c r="AN4578" s="25"/>
      <c r="AO4578" s="25"/>
      <c r="AP4578" s="25"/>
      <c r="AQ4578" s="25"/>
      <c r="AR4578" s="94"/>
      <c r="AS4578" s="157">
        <v>2</v>
      </c>
      <c r="AT4578" s="93" t="s">
        <v>22</v>
      </c>
      <c r="AU4578" s="92" t="s">
        <v>22</v>
      </c>
      <c r="AV4578" s="91" t="s">
        <v>152</v>
      </c>
      <c r="AW4578" s="92" t="s">
        <v>152</v>
      </c>
      <c r="AX4578" s="92" t="s">
        <v>48</v>
      </c>
      <c r="AY4578" s="91" t="s">
        <v>152</v>
      </c>
      <c r="AZ4578" s="23"/>
      <c r="BA4578" s="25" t="s">
        <v>827</v>
      </c>
      <c r="BB4578" t="s">
        <v>25</v>
      </c>
      <c r="BC4578">
        <v>1975</v>
      </c>
      <c r="BD4578" t="str">
        <f>IF(Z4578=BC4578,"OK")</f>
        <v>OK</v>
      </c>
      <c r="BE4578">
        <v>0.17</v>
      </c>
      <c r="BF4578">
        <v>2E-3</v>
      </c>
      <c r="BG4578">
        <v>0</v>
      </c>
      <c r="BH4578">
        <v>0</v>
      </c>
      <c r="BI4578">
        <v>0</v>
      </c>
      <c r="BJ4578">
        <v>0</v>
      </c>
      <c r="BK4578">
        <v>0</v>
      </c>
      <c r="BN4578" s="183"/>
    </row>
    <row r="4579" spans="1:66" ht="25.5" x14ac:dyDescent="0.25">
      <c r="A4579" s="1"/>
      <c r="B4579" s="94">
        <v>4566</v>
      </c>
      <c r="C4579" s="43">
        <v>1093096</v>
      </c>
      <c r="D4579" s="25"/>
      <c r="E4579" s="30" t="s">
        <v>826</v>
      </c>
      <c r="F4579" s="151" t="s">
        <v>667</v>
      </c>
      <c r="G4579" s="41" t="s">
        <v>585</v>
      </c>
      <c r="H4579" s="46" t="str">
        <f>IFERROR(IFERROR(IF(SEARCH("Usystems",$E4579)&gt;0,"Usystems"),IF(SEARCH("RIIFO",$E4579)&gt;0,"RIIFO","Uponor")),"Uponor")</f>
        <v>Uponor</v>
      </c>
      <c r="I4579" s="25" t="str">
        <f>IFERROR(MID($D4579,1,7)+0,"")</f>
        <v/>
      </c>
      <c r="J4579" s="25" t="str">
        <f>IFERROR(MID($D4579,10,7)+0,"")</f>
        <v/>
      </c>
      <c r="K4579" s="25" t="str">
        <f>IFERROR(MID($D4579,19,7)+0,"")</f>
        <v/>
      </c>
      <c r="L4579" s="25" t="str">
        <f>IFERROR(MID($D4579,28,7)+0,"")</f>
        <v/>
      </c>
      <c r="M4579" s="25" t="str">
        <f>IF(IFERROR(MID($Q4579,1,7)+0,"")&lt;1130000,IF(INDEX(C:C,MATCH(LEFT(Q4579,7)+0,I:I,0))&lt;1130000,"",INDEX(C:C,MATCH(LEFT(Q4579,7)+0,I:I,0))),IFERROR(MID($Q4579,1,7)+0,""))</f>
        <v/>
      </c>
      <c r="N4579" s="25" t="str">
        <f>IF(IFERROR(MID($Q4579,10,7)+0,"")&lt;1130000,"",IFERROR(MID($Q4579,10,7)+0,""))</f>
        <v/>
      </c>
      <c r="O4579" s="25" t="str">
        <f>IF(IFERROR(MID($Q4579,19,7)+0,"")&lt;1130000,"",IFERROR(MID($Q4579,19,7)+0,""))</f>
        <v/>
      </c>
      <c r="P4579" s="25" t="str">
        <f>IF(M4579="","",IF(N4579="",M4579,M4579&amp;", "&amp;N4579))</f>
        <v/>
      </c>
      <c r="Q4579" s="25"/>
      <c r="R4579" s="25"/>
      <c r="S4579" s="35" t="s">
        <v>120</v>
      </c>
      <c r="T4579" s="25" t="s">
        <v>36</v>
      </c>
      <c r="U4579" s="185">
        <v>2245</v>
      </c>
      <c r="V4579" s="188">
        <v>2245</v>
      </c>
      <c r="W4579" s="189">
        <v>2245</v>
      </c>
      <c r="X4579" s="31">
        <v>2245</v>
      </c>
      <c r="Y4579" s="90">
        <f>IFERROR(ROUND(X4579/W4579-1,2),"")</f>
        <v>0</v>
      </c>
      <c r="Z4579" s="31">
        <f>IF(OR(S4579="VLD MLC components",S4579="VLD MLC pipes",S4579="VLD PEX components",S4579="VLD PEX pipes",S4579="VLD PHC components",S4579="VLD PHC pipes",S4579="Controls VLD"),"По запросу",X4579)</f>
        <v>2245</v>
      </c>
      <c r="AA4579" s="63">
        <f>ROUND(X4579/1.2,3)</f>
        <v>1870.8330000000001</v>
      </c>
      <c r="AB4579" s="23">
        <v>1870.8330000000001</v>
      </c>
      <c r="AC4579" s="190">
        <f>IFERROR(ROUND(AA4579/AB4579-1,2),"")</f>
        <v>0</v>
      </c>
      <c r="AD4579" s="25">
        <v>0.22</v>
      </c>
      <c r="AE4579" s="25">
        <v>2.0799999999999998E-3</v>
      </c>
      <c r="AF4579" s="25">
        <v>0</v>
      </c>
      <c r="AG4579" s="25" t="s">
        <v>22</v>
      </c>
      <c r="AH4579" s="25">
        <v>0</v>
      </c>
      <c r="AI4579" s="25">
        <v>0</v>
      </c>
      <c r="AJ4579" s="25" t="s">
        <v>20</v>
      </c>
      <c r="AK4579" s="42" t="s">
        <v>19</v>
      </c>
      <c r="AL4579" s="25" t="s">
        <v>20</v>
      </c>
      <c r="AM4579" s="25">
        <v>1</v>
      </c>
      <c r="AN4579" s="25"/>
      <c r="AO4579" s="25"/>
      <c r="AP4579" s="25"/>
      <c r="AQ4579" s="25"/>
      <c r="AR4579" s="94"/>
      <c r="AS4579" s="157" t="s">
        <v>22</v>
      </c>
      <c r="AT4579" s="93" t="s">
        <v>22</v>
      </c>
      <c r="AU4579" s="92" t="s">
        <v>22</v>
      </c>
      <c r="AV4579" s="91" t="s">
        <v>152</v>
      </c>
      <c r="AW4579" s="92" t="s">
        <v>152</v>
      </c>
      <c r="AX4579" s="92" t="s">
        <v>48</v>
      </c>
      <c r="AY4579" s="91" t="s">
        <v>152</v>
      </c>
      <c r="AZ4579" s="23"/>
      <c r="BA4579" s="25" t="s">
        <v>825</v>
      </c>
      <c r="BB4579" t="s">
        <v>25</v>
      </c>
      <c r="BC4579" t="e">
        <v>#N/A</v>
      </c>
      <c r="BD4579" t="e">
        <f>IF(Z4579=BC4579,"OK")</f>
        <v>#N/A</v>
      </c>
      <c r="BE4579">
        <v>0.22</v>
      </c>
      <c r="BF4579">
        <v>2.0799999999999998E-3</v>
      </c>
      <c r="BG4579">
        <v>0</v>
      </c>
      <c r="BH4579">
        <v>0</v>
      </c>
      <c r="BI4579">
        <v>0</v>
      </c>
      <c r="BJ4579">
        <v>0</v>
      </c>
      <c r="BK4579">
        <v>0</v>
      </c>
      <c r="BN4579" s="183"/>
    </row>
    <row r="4580" spans="1:66" x14ac:dyDescent="0.25">
      <c r="A4580" s="1"/>
      <c r="B4580" s="94">
        <v>4567</v>
      </c>
      <c r="C4580" s="43">
        <v>1093097</v>
      </c>
      <c r="D4580" s="25"/>
      <c r="E4580" s="36" t="s">
        <v>824</v>
      </c>
      <c r="F4580" s="151" t="s">
        <v>667</v>
      </c>
      <c r="G4580" s="25"/>
      <c r="H4580" s="46" t="str">
        <f>IFERROR(IFERROR(IF(SEARCH("Usystems",$E4580)&gt;0,"Usystems"),IF(SEARCH("RIIFO",$E4580)&gt;0,"RIIFO","Uponor")),"Uponor")</f>
        <v>Uponor</v>
      </c>
      <c r="I4580" s="25" t="str">
        <f>IFERROR(MID($D4580,1,7)+0,"")</f>
        <v/>
      </c>
      <c r="J4580" s="25" t="str">
        <f>IFERROR(MID($D4580,10,7)+0,"")</f>
        <v/>
      </c>
      <c r="K4580" s="25" t="str">
        <f>IFERROR(MID($D4580,19,7)+0,"")</f>
        <v/>
      </c>
      <c r="L4580" s="25" t="str">
        <f>IFERROR(MID($D4580,28,7)+0,"")</f>
        <v/>
      </c>
      <c r="M4580" s="25" t="str">
        <f>IF(IFERROR(MID($Q4580,1,7)+0,"")&lt;1130000,IF(INDEX(C:C,MATCH(LEFT(Q4580,7)+0,I:I,0))&lt;1130000,"",INDEX(C:C,MATCH(LEFT(Q4580,7)+0,I:I,0))),IFERROR(MID($Q4580,1,7)+0,""))</f>
        <v/>
      </c>
      <c r="N4580" s="25" t="str">
        <f>IF(IFERROR(MID($Q4580,10,7)+0,"")&lt;1130000,"",IFERROR(MID($Q4580,10,7)+0,""))</f>
        <v/>
      </c>
      <c r="O4580" s="25" t="str">
        <f>IF(IFERROR(MID($Q4580,19,7)+0,"")&lt;1130000,"",IFERROR(MID($Q4580,19,7)+0,""))</f>
        <v/>
      </c>
      <c r="P4580" s="25" t="str">
        <f>IF(M4580="","",IF(N4580="",M4580,M4580&amp;", "&amp;N4580))</f>
        <v/>
      </c>
      <c r="Q4580" s="25"/>
      <c r="R4580" s="25"/>
      <c r="S4580" s="35" t="s">
        <v>120</v>
      </c>
      <c r="T4580" s="25" t="s">
        <v>36</v>
      </c>
      <c r="U4580" s="185">
        <v>984</v>
      </c>
      <c r="V4580" s="188">
        <v>984</v>
      </c>
      <c r="W4580" s="189">
        <v>984</v>
      </c>
      <c r="X4580" s="31">
        <v>984</v>
      </c>
      <c r="Y4580" s="90">
        <f>IFERROR(ROUND(X4580/W4580-1,2),"")</f>
        <v>0</v>
      </c>
      <c r="Z4580" s="31">
        <f>IF(OR(S4580="VLD MLC components",S4580="VLD MLC pipes",S4580="VLD PEX components",S4580="VLD PEX pipes",S4580="VLD PHC components",S4580="VLD PHC pipes",S4580="Controls VLD"),"По запросу",X4580)</f>
        <v>984</v>
      </c>
      <c r="AA4580" s="63">
        <f>ROUND(X4580/1.2,3)</f>
        <v>820</v>
      </c>
      <c r="AB4580" s="23">
        <v>820</v>
      </c>
      <c r="AC4580" s="190">
        <f>IFERROR(ROUND(AA4580/AB4580-1,2),"")</f>
        <v>0</v>
      </c>
      <c r="AD4580" s="25">
        <v>0.15</v>
      </c>
      <c r="AE4580" s="25">
        <v>1.521E-3</v>
      </c>
      <c r="AF4580" s="25">
        <v>0</v>
      </c>
      <c r="AG4580" s="25" t="s">
        <v>22</v>
      </c>
      <c r="AH4580" s="25">
        <v>0</v>
      </c>
      <c r="AI4580" s="25">
        <v>0</v>
      </c>
      <c r="AJ4580" s="25" t="s">
        <v>20</v>
      </c>
      <c r="AK4580" s="42" t="s">
        <v>19</v>
      </c>
      <c r="AL4580" s="25" t="s">
        <v>20</v>
      </c>
      <c r="AM4580" s="25">
        <v>1</v>
      </c>
      <c r="AN4580" s="25"/>
      <c r="AO4580" s="25"/>
      <c r="AP4580" s="25"/>
      <c r="AQ4580" s="25"/>
      <c r="AR4580" s="94"/>
      <c r="AS4580" s="157" t="s">
        <v>22</v>
      </c>
      <c r="AT4580" s="93" t="s">
        <v>22</v>
      </c>
      <c r="AU4580" s="92" t="s">
        <v>22</v>
      </c>
      <c r="AV4580" s="91" t="s">
        <v>48</v>
      </c>
      <c r="AW4580" s="92" t="s">
        <v>48</v>
      </c>
      <c r="AX4580" s="92" t="s">
        <v>48</v>
      </c>
      <c r="AY4580" s="91" t="s">
        <v>152</v>
      </c>
      <c r="AZ4580" s="23"/>
      <c r="BA4580" s="25">
        <v>0</v>
      </c>
      <c r="BB4580" t="s">
        <v>48</v>
      </c>
      <c r="BC4580" t="e">
        <v>#N/A</v>
      </c>
      <c r="BD4580" t="e">
        <f>IF(Z4580=BC4580,"OK")</f>
        <v>#N/A</v>
      </c>
      <c r="BE4580">
        <v>0.15</v>
      </c>
      <c r="BF4580">
        <v>1.521E-3</v>
      </c>
      <c r="BG4580">
        <v>0</v>
      </c>
      <c r="BH4580">
        <v>0</v>
      </c>
      <c r="BI4580">
        <v>0</v>
      </c>
      <c r="BJ4580">
        <v>0</v>
      </c>
      <c r="BK4580">
        <v>0</v>
      </c>
      <c r="BN4580" s="183"/>
    </row>
    <row r="4581" spans="1:66" ht="25.5" x14ac:dyDescent="0.25">
      <c r="A4581" s="1"/>
      <c r="B4581" s="94">
        <v>4568</v>
      </c>
      <c r="C4581" s="43">
        <v>1093098</v>
      </c>
      <c r="D4581" s="25"/>
      <c r="E4581" s="36" t="s">
        <v>823</v>
      </c>
      <c r="F4581" s="151" t="s">
        <v>667</v>
      </c>
      <c r="G4581" s="41" t="s">
        <v>585</v>
      </c>
      <c r="H4581" s="46" t="str">
        <f>IFERROR(IFERROR(IF(SEARCH("Usystems",$E4581)&gt;0,"Usystems"),IF(SEARCH("RIIFO",$E4581)&gt;0,"RIIFO","Uponor")),"Uponor")</f>
        <v>Uponor</v>
      </c>
      <c r="I4581" s="25" t="str">
        <f>IFERROR(MID($D4581,1,7)+0,"")</f>
        <v/>
      </c>
      <c r="J4581" s="25" t="str">
        <f>IFERROR(MID($D4581,10,7)+0,"")</f>
        <v/>
      </c>
      <c r="K4581" s="25" t="str">
        <f>IFERROR(MID($D4581,19,7)+0,"")</f>
        <v/>
      </c>
      <c r="L4581" s="25" t="str">
        <f>IFERROR(MID($D4581,28,7)+0,"")</f>
        <v/>
      </c>
      <c r="M4581" s="25" t="str">
        <f>IF(IFERROR(MID($Q4581,1,7)+0,"")&lt;1130000,IF(INDEX(C:C,MATCH(LEFT(Q4581,7)+0,I:I,0))&lt;1130000,"",INDEX(C:C,MATCH(LEFT(Q4581,7)+0,I:I,0))),IFERROR(MID($Q4581,1,7)+0,""))</f>
        <v/>
      </c>
      <c r="N4581" s="25" t="str">
        <f>IF(IFERROR(MID($Q4581,10,7)+0,"")&lt;1130000,"",IFERROR(MID($Q4581,10,7)+0,""))</f>
        <v/>
      </c>
      <c r="O4581" s="25" t="str">
        <f>IF(IFERROR(MID($Q4581,19,7)+0,"")&lt;1130000,"",IFERROR(MID($Q4581,19,7)+0,""))</f>
        <v/>
      </c>
      <c r="P4581" s="25" t="str">
        <f>IF(M4581="","",IF(N4581="",M4581,M4581&amp;", "&amp;N4581))</f>
        <v/>
      </c>
      <c r="Q4581" s="25"/>
      <c r="R4581" s="25"/>
      <c r="S4581" s="35" t="s">
        <v>120</v>
      </c>
      <c r="T4581" s="25" t="s">
        <v>36</v>
      </c>
      <c r="U4581" s="185">
        <v>2742</v>
      </c>
      <c r="V4581" s="188">
        <v>2742</v>
      </c>
      <c r="W4581" s="189">
        <v>2742</v>
      </c>
      <c r="X4581" s="31">
        <v>2742</v>
      </c>
      <c r="Y4581" s="90">
        <f>IFERROR(ROUND(X4581/W4581-1,2),"")</f>
        <v>0</v>
      </c>
      <c r="Z4581" s="31">
        <f>IF(OR(S4581="VLD MLC components",S4581="VLD MLC pipes",S4581="VLD PEX components",S4581="VLD PEX pipes",S4581="VLD PHC components",S4581="VLD PHC pipes",S4581="Controls VLD"),"По запросу",X4581)</f>
        <v>2742</v>
      </c>
      <c r="AA4581" s="63">
        <f>ROUND(X4581/1.2,3)</f>
        <v>2285</v>
      </c>
      <c r="AB4581" s="23">
        <v>2285</v>
      </c>
      <c r="AC4581" s="190">
        <f>IFERROR(ROUND(AA4581/AB4581-1,2),"")</f>
        <v>0</v>
      </c>
      <c r="AD4581" s="25">
        <v>0.3</v>
      </c>
      <c r="AE4581" s="25">
        <v>3.7499999999999999E-3</v>
      </c>
      <c r="AF4581" s="25">
        <v>6</v>
      </c>
      <c r="AG4581" s="25">
        <v>6</v>
      </c>
      <c r="AH4581" s="25">
        <v>7</v>
      </c>
      <c r="AI4581" s="25">
        <v>7</v>
      </c>
      <c r="AJ4581" s="25" t="s">
        <v>20</v>
      </c>
      <c r="AK4581" s="22" t="s">
        <v>20</v>
      </c>
      <c r="AL4581" s="25" t="s">
        <v>20</v>
      </c>
      <c r="AM4581" s="25">
        <v>4</v>
      </c>
      <c r="AN4581" s="25"/>
      <c r="AO4581" s="25"/>
      <c r="AP4581" s="25"/>
      <c r="AQ4581" s="25"/>
      <c r="AR4581" s="94"/>
      <c r="AS4581" s="157">
        <v>7</v>
      </c>
      <c r="AT4581" s="93" t="s">
        <v>22</v>
      </c>
      <c r="AU4581" s="92" t="s">
        <v>22</v>
      </c>
      <c r="AV4581" s="91" t="s">
        <v>152</v>
      </c>
      <c r="AW4581" s="92" t="s">
        <v>152</v>
      </c>
      <c r="AX4581" s="92" t="s">
        <v>48</v>
      </c>
      <c r="AY4581" s="91" t="s">
        <v>152</v>
      </c>
      <c r="AZ4581" s="23"/>
      <c r="BA4581" s="25" t="s">
        <v>822</v>
      </c>
      <c r="BB4581" t="s">
        <v>25</v>
      </c>
      <c r="BC4581">
        <v>2742</v>
      </c>
      <c r="BD4581" t="str">
        <f>IF(Z4581=BC4581,"OK")</f>
        <v>OK</v>
      </c>
      <c r="BE4581">
        <v>0.3</v>
      </c>
      <c r="BF4581">
        <v>3.7499999999999999E-3</v>
      </c>
      <c r="BG4581">
        <v>0</v>
      </c>
      <c r="BH4581">
        <v>0</v>
      </c>
      <c r="BI4581">
        <v>0</v>
      </c>
      <c r="BJ4581">
        <v>0</v>
      </c>
      <c r="BK4581">
        <v>0</v>
      </c>
      <c r="BN4581" s="183"/>
    </row>
    <row r="4582" spans="1:66" x14ac:dyDescent="0.25">
      <c r="A4582" s="1"/>
      <c r="B4582" s="94">
        <v>4569</v>
      </c>
      <c r="C4582" s="43">
        <v>1093099</v>
      </c>
      <c r="D4582" s="25"/>
      <c r="E4582" s="36" t="s">
        <v>821</v>
      </c>
      <c r="F4582" s="151" t="s">
        <v>667</v>
      </c>
      <c r="G4582" s="25"/>
      <c r="H4582" s="46" t="str">
        <f>IFERROR(IFERROR(IF(SEARCH("Usystems",$E4582)&gt;0,"Usystems"),IF(SEARCH("RIIFO",$E4582)&gt;0,"RIIFO","Uponor")),"Uponor")</f>
        <v>Uponor</v>
      </c>
      <c r="I4582" s="25" t="str">
        <f>IFERROR(MID($D4582,1,7)+0,"")</f>
        <v/>
      </c>
      <c r="J4582" s="25" t="str">
        <f>IFERROR(MID($D4582,10,7)+0,"")</f>
        <v/>
      </c>
      <c r="K4582" s="25" t="str">
        <f>IFERROR(MID($D4582,19,7)+0,"")</f>
        <v/>
      </c>
      <c r="L4582" s="25" t="str">
        <f>IFERROR(MID($D4582,28,7)+0,"")</f>
        <v/>
      </c>
      <c r="M4582" s="25" t="str">
        <f>IF(IFERROR(MID($Q4582,1,7)+0,"")&lt;1130000,IF(INDEX(C:C,MATCH(LEFT(Q4582,7)+0,I:I,0))&lt;1130000,"",INDEX(C:C,MATCH(LEFT(Q4582,7)+0,I:I,0))),IFERROR(MID($Q4582,1,7)+0,""))</f>
        <v/>
      </c>
      <c r="N4582" s="25" t="str">
        <f>IF(IFERROR(MID($Q4582,10,7)+0,"")&lt;1130000,"",IFERROR(MID($Q4582,10,7)+0,""))</f>
        <v/>
      </c>
      <c r="O4582" s="25" t="str">
        <f>IF(IFERROR(MID($Q4582,19,7)+0,"")&lt;1130000,"",IFERROR(MID($Q4582,19,7)+0,""))</f>
        <v/>
      </c>
      <c r="P4582" s="25" t="str">
        <f>IF(M4582="","",IF(N4582="",M4582,M4582&amp;", "&amp;N4582))</f>
        <v/>
      </c>
      <c r="Q4582" s="25"/>
      <c r="R4582" s="25"/>
      <c r="S4582" s="35" t="s">
        <v>120</v>
      </c>
      <c r="T4582" s="25" t="s">
        <v>36</v>
      </c>
      <c r="U4582" s="185">
        <v>1508</v>
      </c>
      <c r="V4582" s="188">
        <v>1508</v>
      </c>
      <c r="W4582" s="189">
        <v>1508</v>
      </c>
      <c r="X4582" s="31">
        <v>1508</v>
      </c>
      <c r="Y4582" s="90">
        <f>IFERROR(ROUND(X4582/W4582-1,2),"")</f>
        <v>0</v>
      </c>
      <c r="Z4582" s="31">
        <f>IF(OR(S4582="VLD MLC components",S4582="VLD MLC pipes",S4582="VLD PEX components",S4582="VLD PEX pipes",S4582="VLD PHC components",S4582="VLD PHC pipes",S4582="Controls VLD"),"По запросу",X4582)</f>
        <v>1508</v>
      </c>
      <c r="AA4582" s="63">
        <f>ROUND(X4582/1.2,3)</f>
        <v>1256.6669999999999</v>
      </c>
      <c r="AB4582" s="23">
        <v>1256.6669999999999</v>
      </c>
      <c r="AC4582" s="190">
        <f>IFERROR(ROUND(AA4582/AB4582-1,2),"")</f>
        <v>0</v>
      </c>
      <c r="AD4582" s="25">
        <v>0.16</v>
      </c>
      <c r="AE4582" s="25">
        <v>1.8E-3</v>
      </c>
      <c r="AF4582" s="25">
        <v>0</v>
      </c>
      <c r="AG4582" s="25" t="s">
        <v>22</v>
      </c>
      <c r="AH4582" s="25">
        <v>0</v>
      </c>
      <c r="AI4582" s="25">
        <v>0</v>
      </c>
      <c r="AJ4582" s="25" t="s">
        <v>20</v>
      </c>
      <c r="AK4582" s="42" t="s">
        <v>19</v>
      </c>
      <c r="AL4582" s="25" t="s">
        <v>20</v>
      </c>
      <c r="AM4582" s="25">
        <v>8</v>
      </c>
      <c r="AN4582" s="25"/>
      <c r="AO4582" s="25"/>
      <c r="AP4582" s="25"/>
      <c r="AQ4582" s="25"/>
      <c r="AR4582" s="94"/>
      <c r="AS4582" s="157" t="s">
        <v>22</v>
      </c>
      <c r="AT4582" s="93" t="s">
        <v>22</v>
      </c>
      <c r="AU4582" s="92" t="s">
        <v>22</v>
      </c>
      <c r="AV4582" s="91" t="s">
        <v>48</v>
      </c>
      <c r="AW4582" s="92" t="s">
        <v>48</v>
      </c>
      <c r="AX4582" s="92" t="s">
        <v>48</v>
      </c>
      <c r="AY4582" s="91" t="s">
        <v>152</v>
      </c>
      <c r="AZ4582" s="23"/>
      <c r="BA4582" s="25">
        <v>0</v>
      </c>
      <c r="BB4582" t="s">
        <v>48</v>
      </c>
      <c r="BC4582" t="e">
        <v>#N/A</v>
      </c>
      <c r="BD4582" t="e">
        <f>IF(Z4582=BC4582,"OK")</f>
        <v>#N/A</v>
      </c>
      <c r="BE4582">
        <v>0.16</v>
      </c>
      <c r="BF4582">
        <v>1.8E-3</v>
      </c>
      <c r="BG4582">
        <v>0</v>
      </c>
      <c r="BH4582">
        <v>0</v>
      </c>
      <c r="BI4582">
        <v>0</v>
      </c>
      <c r="BJ4582">
        <v>0</v>
      </c>
      <c r="BK4582">
        <v>0</v>
      </c>
      <c r="BN4582" s="183"/>
    </row>
    <row r="4583" spans="1:66" ht="25.5" x14ac:dyDescent="0.25">
      <c r="A4583" s="1"/>
      <c r="B4583" s="94">
        <v>4570</v>
      </c>
      <c r="C4583" s="43">
        <v>1093100</v>
      </c>
      <c r="D4583" s="25"/>
      <c r="E4583" s="36" t="s">
        <v>820</v>
      </c>
      <c r="F4583" s="151" t="s">
        <v>667</v>
      </c>
      <c r="G4583" s="41" t="s">
        <v>585</v>
      </c>
      <c r="H4583" s="46" t="str">
        <f>IFERROR(IFERROR(IF(SEARCH("Usystems",$E4583)&gt;0,"Usystems"),IF(SEARCH("RIIFO",$E4583)&gt;0,"RIIFO","Uponor")),"Uponor")</f>
        <v>Uponor</v>
      </c>
      <c r="I4583" s="25" t="str">
        <f>IFERROR(MID($D4583,1,7)+0,"")</f>
        <v/>
      </c>
      <c r="J4583" s="25" t="str">
        <f>IFERROR(MID($D4583,10,7)+0,"")</f>
        <v/>
      </c>
      <c r="K4583" s="25" t="str">
        <f>IFERROR(MID($D4583,19,7)+0,"")</f>
        <v/>
      </c>
      <c r="L4583" s="25" t="str">
        <f>IFERROR(MID($D4583,28,7)+0,"")</f>
        <v/>
      </c>
      <c r="M4583" s="25" t="str">
        <f>IF(IFERROR(MID($Q4583,1,7)+0,"")&lt;1130000,IF(INDEX(C:C,MATCH(LEFT(Q4583,7)+0,I:I,0))&lt;1130000,"",INDEX(C:C,MATCH(LEFT(Q4583,7)+0,I:I,0))),IFERROR(MID($Q4583,1,7)+0,""))</f>
        <v/>
      </c>
      <c r="N4583" s="25" t="str">
        <f>IF(IFERROR(MID($Q4583,10,7)+0,"")&lt;1130000,"",IFERROR(MID($Q4583,10,7)+0,""))</f>
        <v/>
      </c>
      <c r="O4583" s="25" t="str">
        <f>IF(IFERROR(MID($Q4583,19,7)+0,"")&lt;1130000,"",IFERROR(MID($Q4583,19,7)+0,""))</f>
        <v/>
      </c>
      <c r="P4583" s="25" t="str">
        <f>IF(M4583="","",IF(N4583="",M4583,M4583&amp;", "&amp;N4583))</f>
        <v/>
      </c>
      <c r="Q4583" s="25"/>
      <c r="R4583" s="25"/>
      <c r="S4583" s="35" t="s">
        <v>120</v>
      </c>
      <c r="T4583" s="25" t="s">
        <v>36</v>
      </c>
      <c r="U4583" s="185">
        <v>7181</v>
      </c>
      <c r="V4583" s="188">
        <v>7181</v>
      </c>
      <c r="W4583" s="189">
        <v>7181</v>
      </c>
      <c r="X4583" s="31">
        <v>7181</v>
      </c>
      <c r="Y4583" s="90">
        <f>IFERROR(ROUND(X4583/W4583-1,2),"")</f>
        <v>0</v>
      </c>
      <c r="Z4583" s="31">
        <f>IF(OR(S4583="VLD MLC components",S4583="VLD MLC pipes",S4583="VLD PEX components",S4583="VLD PEX pipes",S4583="VLD PHC components",S4583="VLD PHC pipes",S4583="Controls VLD"),"По запросу",X4583)</f>
        <v>7181</v>
      </c>
      <c r="AA4583" s="63">
        <f>ROUND(X4583/1.2,3)</f>
        <v>5984.1670000000004</v>
      </c>
      <c r="AB4583" s="23">
        <v>5984.1670000000004</v>
      </c>
      <c r="AC4583" s="190">
        <f>IFERROR(ROUND(AA4583/AB4583-1,2),"")</f>
        <v>0</v>
      </c>
      <c r="AD4583" s="25">
        <v>0.08</v>
      </c>
      <c r="AE4583" s="25">
        <v>7.6800000000000002E-4</v>
      </c>
      <c r="AF4583" s="25">
        <v>0</v>
      </c>
      <c r="AG4583" s="25" t="s">
        <v>22</v>
      </c>
      <c r="AH4583" s="25">
        <v>0</v>
      </c>
      <c r="AI4583" s="25">
        <v>0</v>
      </c>
      <c r="AJ4583" s="25" t="s">
        <v>20</v>
      </c>
      <c r="AK4583" s="42" t="s">
        <v>19</v>
      </c>
      <c r="AL4583" s="25" t="s">
        <v>20</v>
      </c>
      <c r="AM4583" s="25">
        <v>1</v>
      </c>
      <c r="AN4583" s="25"/>
      <c r="AO4583" s="25"/>
      <c r="AP4583" s="25"/>
      <c r="AQ4583" s="25"/>
      <c r="AR4583" s="94"/>
      <c r="AS4583" s="157" t="s">
        <v>22</v>
      </c>
      <c r="AT4583" s="93" t="s">
        <v>22</v>
      </c>
      <c r="AU4583" s="92" t="s">
        <v>22</v>
      </c>
      <c r="AV4583" s="91" t="s">
        <v>152</v>
      </c>
      <c r="AW4583" s="92" t="s">
        <v>152</v>
      </c>
      <c r="AX4583" s="92" t="s">
        <v>48</v>
      </c>
      <c r="AY4583" s="91" t="s">
        <v>152</v>
      </c>
      <c r="AZ4583" s="23"/>
      <c r="BA4583" s="25" t="s">
        <v>819</v>
      </c>
      <c r="BB4583" t="s">
        <v>25</v>
      </c>
      <c r="BC4583" t="e">
        <v>#N/A</v>
      </c>
      <c r="BD4583" t="e">
        <f>IF(Z4583=BC4583,"OK")</f>
        <v>#N/A</v>
      </c>
      <c r="BE4583">
        <v>0.08</v>
      </c>
      <c r="BF4583">
        <v>7.6800000000000002E-4</v>
      </c>
      <c r="BG4583">
        <v>0</v>
      </c>
      <c r="BH4583">
        <v>0</v>
      </c>
      <c r="BI4583">
        <v>0</v>
      </c>
      <c r="BJ4583">
        <v>0</v>
      </c>
      <c r="BK4583">
        <v>0</v>
      </c>
      <c r="BN4583" s="183"/>
    </row>
    <row r="4584" spans="1:66" ht="25.5" x14ac:dyDescent="0.25">
      <c r="A4584" s="1"/>
      <c r="B4584" s="94">
        <v>4571</v>
      </c>
      <c r="C4584" s="43">
        <v>1093101</v>
      </c>
      <c r="D4584" s="25"/>
      <c r="E4584" s="30" t="s">
        <v>818</v>
      </c>
      <c r="F4584" s="151" t="s">
        <v>667</v>
      </c>
      <c r="G4584" s="41" t="s">
        <v>585</v>
      </c>
      <c r="H4584" s="46" t="str">
        <f>IFERROR(IFERROR(IF(SEARCH("Usystems",$E4584)&gt;0,"Usystems"),IF(SEARCH("RIIFO",$E4584)&gt;0,"RIIFO","Uponor")),"Uponor")</f>
        <v>Uponor</v>
      </c>
      <c r="I4584" s="25" t="str">
        <f>IFERROR(MID($D4584,1,7)+0,"")</f>
        <v/>
      </c>
      <c r="J4584" s="25" t="str">
        <f>IFERROR(MID($D4584,10,7)+0,"")</f>
        <v/>
      </c>
      <c r="K4584" s="25" t="str">
        <f>IFERROR(MID($D4584,19,7)+0,"")</f>
        <v/>
      </c>
      <c r="L4584" s="25" t="str">
        <f>IFERROR(MID($D4584,28,7)+0,"")</f>
        <v/>
      </c>
      <c r="M4584" s="25" t="str">
        <f>IF(IFERROR(MID($Q4584,1,7)+0,"")&lt;1130000,IF(INDEX(C:C,MATCH(LEFT(Q4584,7)+0,I:I,0))&lt;1130000,"",INDEX(C:C,MATCH(LEFT(Q4584,7)+0,I:I,0))),IFERROR(MID($Q4584,1,7)+0,""))</f>
        <v/>
      </c>
      <c r="N4584" s="25" t="str">
        <f>IF(IFERROR(MID($Q4584,10,7)+0,"")&lt;1130000,"",IFERROR(MID($Q4584,10,7)+0,""))</f>
        <v/>
      </c>
      <c r="O4584" s="25" t="str">
        <f>IF(IFERROR(MID($Q4584,19,7)+0,"")&lt;1130000,"",IFERROR(MID($Q4584,19,7)+0,""))</f>
        <v/>
      </c>
      <c r="P4584" s="25" t="str">
        <f>IF(M4584="","",IF(N4584="",M4584,M4584&amp;", "&amp;N4584))</f>
        <v/>
      </c>
      <c r="Q4584" s="25"/>
      <c r="R4584" s="25"/>
      <c r="S4584" s="35" t="s">
        <v>120</v>
      </c>
      <c r="T4584" s="25" t="s">
        <v>36</v>
      </c>
      <c r="U4584" s="185">
        <v>1930</v>
      </c>
      <c r="V4584" s="188">
        <v>1930</v>
      </c>
      <c r="W4584" s="189">
        <v>1930</v>
      </c>
      <c r="X4584" s="31">
        <v>1930</v>
      </c>
      <c r="Y4584" s="90">
        <f>IFERROR(ROUND(X4584/W4584-1,2),"")</f>
        <v>0</v>
      </c>
      <c r="Z4584" s="31">
        <f>IF(OR(S4584="VLD MLC components",S4584="VLD MLC pipes",S4584="VLD PEX components",S4584="VLD PEX pipes",S4584="VLD PHC components",S4584="VLD PHC pipes",S4584="Controls VLD"),"По запросу",X4584)</f>
        <v>1930</v>
      </c>
      <c r="AA4584" s="63">
        <f>ROUND(X4584/1.2,3)</f>
        <v>1608.3330000000001</v>
      </c>
      <c r="AB4584" s="23">
        <v>1608.3330000000001</v>
      </c>
      <c r="AC4584" s="190">
        <f>IFERROR(ROUND(AA4584/AB4584-1,2),"")</f>
        <v>0</v>
      </c>
      <c r="AD4584" s="25">
        <v>0.06</v>
      </c>
      <c r="AE4584" s="25">
        <v>1.1249999999999999E-3</v>
      </c>
      <c r="AF4584" s="25">
        <v>19</v>
      </c>
      <c r="AG4584" s="25">
        <v>19</v>
      </c>
      <c r="AH4584" s="25">
        <v>19</v>
      </c>
      <c r="AI4584" s="25">
        <v>19</v>
      </c>
      <c r="AJ4584" s="25" t="s">
        <v>20</v>
      </c>
      <c r="AK4584" s="22" t="s">
        <v>20</v>
      </c>
      <c r="AL4584" s="25" t="s">
        <v>20</v>
      </c>
      <c r="AM4584" s="25">
        <v>1</v>
      </c>
      <c r="AN4584" s="25"/>
      <c r="AO4584" s="25"/>
      <c r="AP4584" s="25"/>
      <c r="AQ4584" s="25"/>
      <c r="AR4584" s="94"/>
      <c r="AS4584" s="157">
        <v>19</v>
      </c>
      <c r="AT4584" s="93" t="s">
        <v>22</v>
      </c>
      <c r="AU4584" s="92" t="s">
        <v>22</v>
      </c>
      <c r="AV4584" s="91" t="s">
        <v>152</v>
      </c>
      <c r="AW4584" s="92" t="s">
        <v>152</v>
      </c>
      <c r="AX4584" s="92" t="s">
        <v>48</v>
      </c>
      <c r="AY4584" s="91" t="s">
        <v>152</v>
      </c>
      <c r="AZ4584" s="23"/>
      <c r="BA4584" s="25" t="s">
        <v>817</v>
      </c>
      <c r="BB4584" t="s">
        <v>25</v>
      </c>
      <c r="BC4584">
        <v>1930</v>
      </c>
      <c r="BD4584" t="str">
        <f>IF(Z4584=BC4584,"OK")</f>
        <v>OK</v>
      </c>
      <c r="BE4584">
        <v>0.06</v>
      </c>
      <c r="BF4584">
        <v>1.1249999999999999E-3</v>
      </c>
      <c r="BG4584">
        <v>0</v>
      </c>
      <c r="BH4584">
        <v>0</v>
      </c>
      <c r="BI4584">
        <v>0</v>
      </c>
      <c r="BJ4584">
        <v>0</v>
      </c>
      <c r="BK4584">
        <v>0</v>
      </c>
      <c r="BN4584" s="183"/>
    </row>
    <row r="4585" spans="1:66" ht="25.5" x14ac:dyDescent="0.25">
      <c r="A4585" s="1"/>
      <c r="B4585" s="94">
        <v>4572</v>
      </c>
      <c r="C4585" s="43">
        <v>1093102</v>
      </c>
      <c r="D4585" s="25"/>
      <c r="E4585" s="30" t="s">
        <v>816</v>
      </c>
      <c r="F4585" s="151" t="s">
        <v>667</v>
      </c>
      <c r="G4585" s="41" t="s">
        <v>585</v>
      </c>
      <c r="H4585" s="46" t="str">
        <f>IFERROR(IFERROR(IF(SEARCH("Usystems",$E4585)&gt;0,"Usystems"),IF(SEARCH("RIIFO",$E4585)&gt;0,"RIIFO","Uponor")),"Uponor")</f>
        <v>Uponor</v>
      </c>
      <c r="I4585" s="25" t="str">
        <f>IFERROR(MID($D4585,1,7)+0,"")</f>
        <v/>
      </c>
      <c r="J4585" s="25" t="str">
        <f>IFERROR(MID($D4585,10,7)+0,"")</f>
        <v/>
      </c>
      <c r="K4585" s="25" t="str">
        <f>IFERROR(MID($D4585,19,7)+0,"")</f>
        <v/>
      </c>
      <c r="L4585" s="25" t="str">
        <f>IFERROR(MID($D4585,28,7)+0,"")</f>
        <v/>
      </c>
      <c r="M4585" s="25" t="str">
        <f>IF(IFERROR(MID($Q4585,1,7)+0,"")&lt;1130000,IF(INDEX(C:C,MATCH(LEFT(Q4585,7)+0,I:I,0))&lt;1130000,"",INDEX(C:C,MATCH(LEFT(Q4585,7)+0,I:I,0))),IFERROR(MID($Q4585,1,7)+0,""))</f>
        <v/>
      </c>
      <c r="N4585" s="25" t="str">
        <f>IF(IFERROR(MID($Q4585,10,7)+0,"")&lt;1130000,"",IFERROR(MID($Q4585,10,7)+0,""))</f>
        <v/>
      </c>
      <c r="O4585" s="25" t="str">
        <f>IF(IFERROR(MID($Q4585,19,7)+0,"")&lt;1130000,"",IFERROR(MID($Q4585,19,7)+0,""))</f>
        <v/>
      </c>
      <c r="P4585" s="25" t="str">
        <f>IF(M4585="","",IF(N4585="",M4585,M4585&amp;", "&amp;N4585))</f>
        <v/>
      </c>
      <c r="Q4585" s="25"/>
      <c r="R4585" s="25"/>
      <c r="S4585" s="35" t="s">
        <v>120</v>
      </c>
      <c r="T4585" s="25" t="s">
        <v>36</v>
      </c>
      <c r="U4585" s="185">
        <v>2686</v>
      </c>
      <c r="V4585" s="188">
        <v>2686</v>
      </c>
      <c r="W4585" s="189">
        <v>2686</v>
      </c>
      <c r="X4585" s="31">
        <v>2686</v>
      </c>
      <c r="Y4585" s="90">
        <f>IFERROR(ROUND(X4585/W4585-1,2),"")</f>
        <v>0</v>
      </c>
      <c r="Z4585" s="31">
        <f>IF(OR(S4585="VLD MLC components",S4585="VLD MLC pipes",S4585="VLD PEX components",S4585="VLD PEX pipes",S4585="VLD PHC components",S4585="VLD PHC pipes",S4585="Controls VLD"),"По запросу",X4585)</f>
        <v>2686</v>
      </c>
      <c r="AA4585" s="63">
        <f>ROUND(X4585/1.2,3)</f>
        <v>2238.3330000000001</v>
      </c>
      <c r="AB4585" s="23">
        <v>2238.3330000000001</v>
      </c>
      <c r="AC4585" s="190">
        <f>IFERROR(ROUND(AA4585/AB4585-1,2),"")</f>
        <v>0</v>
      </c>
      <c r="AD4585" s="25">
        <v>0.05</v>
      </c>
      <c r="AE4585" s="25">
        <v>6.7599999999999995E-4</v>
      </c>
      <c r="AF4585" s="25">
        <v>22</v>
      </c>
      <c r="AG4585" s="25">
        <v>22</v>
      </c>
      <c r="AH4585" s="25">
        <v>22</v>
      </c>
      <c r="AI4585" s="25">
        <v>22</v>
      </c>
      <c r="AJ4585" s="25" t="s">
        <v>20</v>
      </c>
      <c r="AK4585" s="22" t="s">
        <v>20</v>
      </c>
      <c r="AL4585" s="25" t="s">
        <v>20</v>
      </c>
      <c r="AM4585" s="25">
        <v>1</v>
      </c>
      <c r="AN4585" s="25"/>
      <c r="AO4585" s="25"/>
      <c r="AP4585" s="25"/>
      <c r="AQ4585" s="25"/>
      <c r="AR4585" s="94"/>
      <c r="AS4585" s="157">
        <v>22</v>
      </c>
      <c r="AT4585" s="93" t="s">
        <v>22</v>
      </c>
      <c r="AU4585" s="92" t="s">
        <v>22</v>
      </c>
      <c r="AV4585" s="91" t="s">
        <v>152</v>
      </c>
      <c r="AW4585" s="92" t="s">
        <v>152</v>
      </c>
      <c r="AX4585" s="92" t="s">
        <v>48</v>
      </c>
      <c r="AY4585" s="91" t="s">
        <v>152</v>
      </c>
      <c r="AZ4585" s="23"/>
      <c r="BA4585" s="25" t="s">
        <v>815</v>
      </c>
      <c r="BB4585" t="s">
        <v>25</v>
      </c>
      <c r="BC4585">
        <v>2686</v>
      </c>
      <c r="BD4585" t="str">
        <f>IF(Z4585=BC4585,"OK")</f>
        <v>OK</v>
      </c>
      <c r="BE4585">
        <v>0.05</v>
      </c>
      <c r="BF4585">
        <v>6.7599999999999995E-4</v>
      </c>
      <c r="BG4585">
        <v>0</v>
      </c>
      <c r="BH4585">
        <v>0</v>
      </c>
      <c r="BI4585">
        <v>0</v>
      </c>
      <c r="BJ4585">
        <v>0</v>
      </c>
      <c r="BK4585">
        <v>0</v>
      </c>
      <c r="BN4585" s="183"/>
    </row>
    <row r="4586" spans="1:66" x14ac:dyDescent="0.25">
      <c r="A4586" s="1"/>
      <c r="B4586" s="94">
        <v>4573</v>
      </c>
      <c r="C4586" s="43">
        <v>1093103</v>
      </c>
      <c r="D4586" s="25"/>
      <c r="E4586" s="36" t="s">
        <v>814</v>
      </c>
      <c r="F4586" s="151" t="s">
        <v>667</v>
      </c>
      <c r="G4586" s="25"/>
      <c r="H4586" s="46" t="str">
        <f>IFERROR(IFERROR(IF(SEARCH("Usystems",$E4586)&gt;0,"Usystems"),IF(SEARCH("RIIFO",$E4586)&gt;0,"RIIFO","Uponor")),"Uponor")</f>
        <v>Uponor</v>
      </c>
      <c r="I4586" s="25" t="str">
        <f>IFERROR(MID($D4586,1,7)+0,"")</f>
        <v/>
      </c>
      <c r="J4586" s="25" t="str">
        <f>IFERROR(MID($D4586,10,7)+0,"")</f>
        <v/>
      </c>
      <c r="K4586" s="25" t="str">
        <f>IFERROR(MID($D4586,19,7)+0,"")</f>
        <v/>
      </c>
      <c r="L4586" s="25" t="str">
        <f>IFERROR(MID($D4586,28,7)+0,"")</f>
        <v/>
      </c>
      <c r="M4586" s="25" t="str">
        <f>IF(IFERROR(MID($Q4586,1,7)+0,"")&lt;1130000,IF(INDEX(C:C,MATCH(LEFT(Q4586,7)+0,I:I,0))&lt;1130000,"",INDEX(C:C,MATCH(LEFT(Q4586,7)+0,I:I,0))),IFERROR(MID($Q4586,1,7)+0,""))</f>
        <v/>
      </c>
      <c r="N4586" s="25" t="str">
        <f>IF(IFERROR(MID($Q4586,10,7)+0,"")&lt;1130000,"",IFERROR(MID($Q4586,10,7)+0,""))</f>
        <v/>
      </c>
      <c r="O4586" s="25" t="str">
        <f>IF(IFERROR(MID($Q4586,19,7)+0,"")&lt;1130000,"",IFERROR(MID($Q4586,19,7)+0,""))</f>
        <v/>
      </c>
      <c r="P4586" s="25" t="str">
        <f>IF(M4586="","",IF(N4586="",M4586,M4586&amp;", "&amp;N4586))</f>
        <v/>
      </c>
      <c r="Q4586" s="25"/>
      <c r="R4586" s="25"/>
      <c r="S4586" s="35" t="s">
        <v>120</v>
      </c>
      <c r="T4586" s="25" t="s">
        <v>36</v>
      </c>
      <c r="U4586" s="185">
        <v>524</v>
      </c>
      <c r="V4586" s="188">
        <v>524</v>
      </c>
      <c r="W4586" s="189">
        <v>524</v>
      </c>
      <c r="X4586" s="31">
        <v>524</v>
      </c>
      <c r="Y4586" s="90">
        <f>IFERROR(ROUND(X4586/W4586-1,2),"")</f>
        <v>0</v>
      </c>
      <c r="Z4586" s="31">
        <f>IF(OR(S4586="VLD MLC components",S4586="VLD MLC pipes",S4586="VLD PEX components",S4586="VLD PEX pipes",S4586="VLD PHC components",S4586="VLD PHC pipes",S4586="Controls VLD"),"По запросу",X4586)</f>
        <v>524</v>
      </c>
      <c r="AA4586" s="63">
        <f>ROUND(X4586/1.2,3)</f>
        <v>436.66699999999997</v>
      </c>
      <c r="AB4586" s="23">
        <v>436.66699999999997</v>
      </c>
      <c r="AC4586" s="190">
        <f>IFERROR(ROUND(AA4586/AB4586-1,2),"")</f>
        <v>0</v>
      </c>
      <c r="AD4586" s="25">
        <v>0.03</v>
      </c>
      <c r="AE4586" s="25">
        <v>2.5599999999999999E-4</v>
      </c>
      <c r="AF4586" s="25">
        <v>0</v>
      </c>
      <c r="AG4586" s="25" t="s">
        <v>22</v>
      </c>
      <c r="AH4586" s="25">
        <v>0</v>
      </c>
      <c r="AI4586" s="25">
        <v>0</v>
      </c>
      <c r="AJ4586" s="25" t="s">
        <v>20</v>
      </c>
      <c r="AK4586" s="42" t="s">
        <v>19</v>
      </c>
      <c r="AL4586" s="25" t="s">
        <v>20</v>
      </c>
      <c r="AM4586" s="25">
        <v>25</v>
      </c>
      <c r="AN4586" s="25"/>
      <c r="AO4586" s="25"/>
      <c r="AP4586" s="25"/>
      <c r="AQ4586" s="25"/>
      <c r="AR4586" s="94"/>
      <c r="AS4586" s="157" t="s">
        <v>22</v>
      </c>
      <c r="AT4586" s="93" t="s">
        <v>22</v>
      </c>
      <c r="AU4586" s="92" t="s">
        <v>22</v>
      </c>
      <c r="AV4586" s="91" t="s">
        <v>48</v>
      </c>
      <c r="AW4586" s="92" t="s">
        <v>48</v>
      </c>
      <c r="AX4586" s="92" t="s">
        <v>48</v>
      </c>
      <c r="AY4586" s="91" t="s">
        <v>152</v>
      </c>
      <c r="AZ4586" s="23"/>
      <c r="BA4586" s="25">
        <v>0</v>
      </c>
      <c r="BB4586" t="s">
        <v>48</v>
      </c>
      <c r="BC4586" t="e">
        <v>#N/A</v>
      </c>
      <c r="BD4586" t="e">
        <f>IF(Z4586=BC4586,"OK")</f>
        <v>#N/A</v>
      </c>
      <c r="BE4586">
        <v>0.03</v>
      </c>
      <c r="BF4586">
        <v>2.5599999999999999E-4</v>
      </c>
      <c r="BG4586">
        <v>0</v>
      </c>
      <c r="BH4586">
        <v>0</v>
      </c>
      <c r="BI4586">
        <v>0</v>
      </c>
      <c r="BJ4586">
        <v>0</v>
      </c>
      <c r="BK4586">
        <v>0</v>
      </c>
      <c r="BN4586" s="183"/>
    </row>
    <row r="4587" spans="1:66" x14ac:dyDescent="0.25">
      <c r="A4587" s="1"/>
      <c r="B4587" s="94">
        <v>4574</v>
      </c>
      <c r="C4587" s="43">
        <v>1093104</v>
      </c>
      <c r="D4587" s="25"/>
      <c r="E4587" s="36" t="s">
        <v>813</v>
      </c>
      <c r="F4587" s="151" t="s">
        <v>667</v>
      </c>
      <c r="G4587" s="25"/>
      <c r="H4587" s="46" t="str">
        <f>IFERROR(IFERROR(IF(SEARCH("Usystems",$E4587)&gt;0,"Usystems"),IF(SEARCH("RIIFO",$E4587)&gt;0,"RIIFO","Uponor")),"Uponor")</f>
        <v>Uponor</v>
      </c>
      <c r="I4587" s="25" t="str">
        <f>IFERROR(MID($D4587,1,7)+0,"")</f>
        <v/>
      </c>
      <c r="J4587" s="25" t="str">
        <f>IFERROR(MID($D4587,10,7)+0,"")</f>
        <v/>
      </c>
      <c r="K4587" s="25" t="str">
        <f>IFERROR(MID($D4587,19,7)+0,"")</f>
        <v/>
      </c>
      <c r="L4587" s="25" t="str">
        <f>IFERROR(MID($D4587,28,7)+0,"")</f>
        <v/>
      </c>
      <c r="M4587" s="25" t="str">
        <f>IF(IFERROR(MID($Q4587,1,7)+0,"")&lt;1130000,IF(INDEX(C:C,MATCH(LEFT(Q4587,7)+0,I:I,0))&lt;1130000,"",INDEX(C:C,MATCH(LEFT(Q4587,7)+0,I:I,0))),IFERROR(MID($Q4587,1,7)+0,""))</f>
        <v/>
      </c>
      <c r="N4587" s="25" t="str">
        <f>IF(IFERROR(MID($Q4587,10,7)+0,"")&lt;1130000,"",IFERROR(MID($Q4587,10,7)+0,""))</f>
        <v/>
      </c>
      <c r="O4587" s="25" t="str">
        <f>IF(IFERROR(MID($Q4587,19,7)+0,"")&lt;1130000,"",IFERROR(MID($Q4587,19,7)+0,""))</f>
        <v/>
      </c>
      <c r="P4587" s="25" t="str">
        <f>IF(M4587="","",IF(N4587="",M4587,M4587&amp;", "&amp;N4587))</f>
        <v/>
      </c>
      <c r="Q4587" s="25"/>
      <c r="R4587" s="25"/>
      <c r="S4587" s="35" t="s">
        <v>120</v>
      </c>
      <c r="T4587" s="25" t="s">
        <v>36</v>
      </c>
      <c r="U4587" s="185">
        <v>384.94</v>
      </c>
      <c r="V4587" s="188">
        <v>384.94</v>
      </c>
      <c r="W4587" s="189">
        <v>384.94</v>
      </c>
      <c r="X4587" s="31">
        <v>384.94</v>
      </c>
      <c r="Y4587" s="90">
        <f>IFERROR(ROUND(X4587/W4587-1,2),"")</f>
        <v>0</v>
      </c>
      <c r="Z4587" s="31">
        <f>IF(OR(S4587="VLD MLC components",S4587="VLD MLC pipes",S4587="VLD PEX components",S4587="VLD PEX pipes",S4587="VLD PHC components",S4587="VLD PHC pipes",S4587="Controls VLD"),"По запросу",X4587)</f>
        <v>384.94</v>
      </c>
      <c r="AA4587" s="63">
        <f>ROUND(X4587/1.2,3)</f>
        <v>320.78300000000002</v>
      </c>
      <c r="AB4587" s="23">
        <v>320.78300000000002</v>
      </c>
      <c r="AC4587" s="190">
        <f>IFERROR(ROUND(AA4587/AB4587-1,2),"")</f>
        <v>0</v>
      </c>
      <c r="AD4587" s="25">
        <v>0.03</v>
      </c>
      <c r="AE4587" s="25">
        <v>1.6899999999999999E-4</v>
      </c>
      <c r="AF4587" s="25">
        <v>0</v>
      </c>
      <c r="AG4587" s="25" t="s">
        <v>22</v>
      </c>
      <c r="AH4587" s="25">
        <v>0</v>
      </c>
      <c r="AI4587" s="25">
        <v>0</v>
      </c>
      <c r="AJ4587" s="25" t="s">
        <v>20</v>
      </c>
      <c r="AK4587" s="42" t="s">
        <v>19</v>
      </c>
      <c r="AL4587" s="25" t="s">
        <v>20</v>
      </c>
      <c r="AM4587" s="25">
        <v>25</v>
      </c>
      <c r="AN4587" s="25"/>
      <c r="AO4587" s="25"/>
      <c r="AP4587" s="25"/>
      <c r="AQ4587" s="25"/>
      <c r="AR4587" s="94"/>
      <c r="AS4587" s="157" t="s">
        <v>22</v>
      </c>
      <c r="AT4587" s="93" t="s">
        <v>22</v>
      </c>
      <c r="AU4587" s="92" t="s">
        <v>22</v>
      </c>
      <c r="AV4587" s="91" t="s">
        <v>48</v>
      </c>
      <c r="AW4587" s="92" t="s">
        <v>48</v>
      </c>
      <c r="AX4587" s="92" t="s">
        <v>48</v>
      </c>
      <c r="AY4587" s="91" t="s">
        <v>152</v>
      </c>
      <c r="AZ4587" s="23"/>
      <c r="BA4587" s="25">
        <v>0</v>
      </c>
      <c r="BB4587" t="s">
        <v>48</v>
      </c>
      <c r="BC4587" t="e">
        <v>#N/A</v>
      </c>
      <c r="BD4587" t="e">
        <f>IF(Z4587=BC4587,"OK")</f>
        <v>#N/A</v>
      </c>
      <c r="BE4587">
        <v>0.03</v>
      </c>
      <c r="BF4587">
        <v>1.6899999999999999E-4</v>
      </c>
      <c r="BG4587">
        <v>0</v>
      </c>
      <c r="BH4587">
        <v>0</v>
      </c>
      <c r="BI4587">
        <v>0</v>
      </c>
      <c r="BJ4587">
        <v>0</v>
      </c>
      <c r="BK4587">
        <v>0</v>
      </c>
      <c r="BN4587" s="183"/>
    </row>
    <row r="4588" spans="1:66" x14ac:dyDescent="0.25">
      <c r="A4588" s="1"/>
      <c r="B4588" s="94">
        <v>4575</v>
      </c>
      <c r="C4588" s="43">
        <v>1093105</v>
      </c>
      <c r="D4588" s="25"/>
      <c r="E4588" s="36" t="s">
        <v>812</v>
      </c>
      <c r="F4588" s="151" t="s">
        <v>667</v>
      </c>
      <c r="G4588" s="25"/>
      <c r="H4588" s="46" t="str">
        <f>IFERROR(IFERROR(IF(SEARCH("Usystems",$E4588)&gt;0,"Usystems"),IF(SEARCH("RIIFO",$E4588)&gt;0,"RIIFO","Uponor")),"Uponor")</f>
        <v>Uponor</v>
      </c>
      <c r="I4588" s="25" t="str">
        <f>IFERROR(MID($D4588,1,7)+0,"")</f>
        <v/>
      </c>
      <c r="J4588" s="25" t="str">
        <f>IFERROR(MID($D4588,10,7)+0,"")</f>
        <v/>
      </c>
      <c r="K4588" s="25" t="str">
        <f>IFERROR(MID($D4588,19,7)+0,"")</f>
        <v/>
      </c>
      <c r="L4588" s="25" t="str">
        <f>IFERROR(MID($D4588,28,7)+0,"")</f>
        <v/>
      </c>
      <c r="M4588" s="25" t="str">
        <f>IF(IFERROR(MID($Q4588,1,7)+0,"")&lt;1130000,IF(INDEX(C:C,MATCH(LEFT(Q4588,7)+0,I:I,0))&lt;1130000,"",INDEX(C:C,MATCH(LEFT(Q4588,7)+0,I:I,0))),IFERROR(MID($Q4588,1,7)+0,""))</f>
        <v/>
      </c>
      <c r="N4588" s="25" t="str">
        <f>IF(IFERROR(MID($Q4588,10,7)+0,"")&lt;1130000,"",IFERROR(MID($Q4588,10,7)+0,""))</f>
        <v/>
      </c>
      <c r="O4588" s="25" t="str">
        <f>IF(IFERROR(MID($Q4588,19,7)+0,"")&lt;1130000,"",IFERROR(MID($Q4588,19,7)+0,""))</f>
        <v/>
      </c>
      <c r="P4588" s="25" t="str">
        <f>IF(M4588="","",IF(N4588="",M4588,M4588&amp;", "&amp;N4588))</f>
        <v/>
      </c>
      <c r="Q4588" s="25"/>
      <c r="R4588" s="25"/>
      <c r="S4588" s="35" t="s">
        <v>120</v>
      </c>
      <c r="T4588" s="25" t="s">
        <v>36</v>
      </c>
      <c r="U4588" s="185">
        <v>535</v>
      </c>
      <c r="V4588" s="188">
        <v>535</v>
      </c>
      <c r="W4588" s="189">
        <v>535</v>
      </c>
      <c r="X4588" s="31">
        <v>535</v>
      </c>
      <c r="Y4588" s="90">
        <f>IFERROR(ROUND(X4588/W4588-1,2),"")</f>
        <v>0</v>
      </c>
      <c r="Z4588" s="31">
        <f>IF(OR(S4588="VLD MLC components",S4588="VLD MLC pipes",S4588="VLD PEX components",S4588="VLD PEX pipes",S4588="VLD PHC components",S4588="VLD PHC pipes",S4588="Controls VLD"),"По запросу",X4588)</f>
        <v>535</v>
      </c>
      <c r="AA4588" s="63">
        <f>ROUND(X4588/1.2,3)</f>
        <v>445.83300000000003</v>
      </c>
      <c r="AB4588" s="23">
        <v>445.83300000000003</v>
      </c>
      <c r="AC4588" s="190">
        <f>IFERROR(ROUND(AA4588/AB4588-1,2),"")</f>
        <v>0</v>
      </c>
      <c r="AD4588" s="25">
        <v>0.02</v>
      </c>
      <c r="AE4588" s="25">
        <v>1.12E-4</v>
      </c>
      <c r="AF4588" s="25">
        <v>0</v>
      </c>
      <c r="AG4588" s="25" t="s">
        <v>22</v>
      </c>
      <c r="AH4588" s="25">
        <v>0</v>
      </c>
      <c r="AI4588" s="25">
        <v>0</v>
      </c>
      <c r="AJ4588" s="25" t="s">
        <v>20</v>
      </c>
      <c r="AK4588" s="42" t="s">
        <v>19</v>
      </c>
      <c r="AL4588" s="25" t="s">
        <v>20</v>
      </c>
      <c r="AM4588" s="25">
        <v>50</v>
      </c>
      <c r="AN4588" s="25"/>
      <c r="AO4588" s="25"/>
      <c r="AP4588" s="25"/>
      <c r="AQ4588" s="25"/>
      <c r="AR4588" s="94"/>
      <c r="AS4588" s="157" t="s">
        <v>22</v>
      </c>
      <c r="AT4588" s="93" t="s">
        <v>22</v>
      </c>
      <c r="AU4588" s="92" t="s">
        <v>22</v>
      </c>
      <c r="AV4588" s="91" t="s">
        <v>48</v>
      </c>
      <c r="AW4588" s="92" t="s">
        <v>48</v>
      </c>
      <c r="AX4588" s="92" t="s">
        <v>48</v>
      </c>
      <c r="AY4588" s="91" t="s">
        <v>152</v>
      </c>
      <c r="AZ4588" s="23"/>
      <c r="BA4588" s="25">
        <v>0</v>
      </c>
      <c r="BB4588" t="s">
        <v>48</v>
      </c>
      <c r="BC4588" t="e">
        <v>#N/A</v>
      </c>
      <c r="BD4588" t="e">
        <f>IF(Z4588=BC4588,"OK")</f>
        <v>#N/A</v>
      </c>
      <c r="BE4588">
        <v>0.02</v>
      </c>
      <c r="BF4588">
        <v>1.12E-4</v>
      </c>
      <c r="BG4588">
        <v>0</v>
      </c>
      <c r="BH4588">
        <v>0</v>
      </c>
      <c r="BI4588">
        <v>0</v>
      </c>
      <c r="BJ4588">
        <v>0</v>
      </c>
      <c r="BK4588">
        <v>0</v>
      </c>
      <c r="BN4588" s="183"/>
    </row>
    <row r="4589" spans="1:66" ht="25.5" x14ac:dyDescent="0.25">
      <c r="A4589" s="1"/>
      <c r="B4589" s="94">
        <v>4576</v>
      </c>
      <c r="C4589" s="43">
        <v>1093106</v>
      </c>
      <c r="D4589" s="25"/>
      <c r="E4589" s="36" t="s">
        <v>811</v>
      </c>
      <c r="F4589" s="151" t="s">
        <v>667</v>
      </c>
      <c r="G4589" s="25"/>
      <c r="H4589" s="46" t="str">
        <f>IFERROR(IFERROR(IF(SEARCH("Usystems",$E4589)&gt;0,"Usystems"),IF(SEARCH("RIIFO",$E4589)&gt;0,"RIIFO","Uponor")),"Uponor")</f>
        <v>Uponor</v>
      </c>
      <c r="I4589" s="25" t="str">
        <f>IFERROR(MID($D4589,1,7)+0,"")</f>
        <v/>
      </c>
      <c r="J4589" s="25" t="str">
        <f>IFERROR(MID($D4589,10,7)+0,"")</f>
        <v/>
      </c>
      <c r="K4589" s="25" t="str">
        <f>IFERROR(MID($D4589,19,7)+0,"")</f>
        <v/>
      </c>
      <c r="L4589" s="25" t="str">
        <f>IFERROR(MID($D4589,28,7)+0,"")</f>
        <v/>
      </c>
      <c r="M4589" s="25" t="str">
        <f>IF(IFERROR(MID($Q4589,1,7)+0,"")&lt;1130000,IF(INDEX(C:C,MATCH(LEFT(Q4589,7)+0,I:I,0))&lt;1130000,"",INDEX(C:C,MATCH(LEFT(Q4589,7)+0,I:I,0))),IFERROR(MID($Q4589,1,7)+0,""))</f>
        <v/>
      </c>
      <c r="N4589" s="25" t="str">
        <f>IF(IFERROR(MID($Q4589,10,7)+0,"")&lt;1130000,"",IFERROR(MID($Q4589,10,7)+0,""))</f>
        <v/>
      </c>
      <c r="O4589" s="25" t="str">
        <f>IF(IFERROR(MID($Q4589,19,7)+0,"")&lt;1130000,"",IFERROR(MID($Q4589,19,7)+0,""))</f>
        <v/>
      </c>
      <c r="P4589" s="25" t="str">
        <f>IF(M4589="","",IF(N4589="",M4589,M4589&amp;", "&amp;N4589))</f>
        <v/>
      </c>
      <c r="Q4589" s="25"/>
      <c r="R4589" s="25"/>
      <c r="S4589" s="35" t="s">
        <v>120</v>
      </c>
      <c r="T4589" s="25" t="s">
        <v>36</v>
      </c>
      <c r="U4589" s="185">
        <v>7196</v>
      </c>
      <c r="V4589" s="188">
        <v>7196</v>
      </c>
      <c r="W4589" s="189">
        <v>7196</v>
      </c>
      <c r="X4589" s="31">
        <v>7196</v>
      </c>
      <c r="Y4589" s="90">
        <f>IFERROR(ROUND(X4589/W4589-1,2),"")</f>
        <v>0</v>
      </c>
      <c r="Z4589" s="31">
        <f>IF(OR(S4589="VLD MLC components",S4589="VLD MLC pipes",S4589="VLD PEX components",S4589="VLD PEX pipes",S4589="VLD PHC components",S4589="VLD PHC pipes",S4589="Controls VLD"),"По запросу",X4589)</f>
        <v>7196</v>
      </c>
      <c r="AA4589" s="63">
        <f>ROUND(X4589/1.2,3)</f>
        <v>5996.6670000000004</v>
      </c>
      <c r="AB4589" s="23">
        <v>5996.6670000000004</v>
      </c>
      <c r="AC4589" s="190">
        <f>IFERROR(ROUND(AA4589/AB4589-1,2),"")</f>
        <v>0</v>
      </c>
      <c r="AD4589" s="25">
        <v>0.96</v>
      </c>
      <c r="AE4589" s="25">
        <v>1.8E-3</v>
      </c>
      <c r="AF4589" s="25">
        <v>0</v>
      </c>
      <c r="AG4589" s="25" t="s">
        <v>22</v>
      </c>
      <c r="AH4589" s="25">
        <v>0</v>
      </c>
      <c r="AI4589" s="25">
        <v>0</v>
      </c>
      <c r="AJ4589" s="25" t="s">
        <v>20</v>
      </c>
      <c r="AK4589" s="42" t="s">
        <v>19</v>
      </c>
      <c r="AL4589" s="25" t="s">
        <v>20</v>
      </c>
      <c r="AM4589" s="25">
        <v>20</v>
      </c>
      <c r="AN4589" s="25"/>
      <c r="AO4589" s="25"/>
      <c r="AP4589" s="25"/>
      <c r="AQ4589" s="25"/>
      <c r="AR4589" s="94"/>
      <c r="AS4589" s="157" t="s">
        <v>22</v>
      </c>
      <c r="AT4589" s="93" t="s">
        <v>22</v>
      </c>
      <c r="AU4589" s="92" t="s">
        <v>22</v>
      </c>
      <c r="AV4589" s="91" t="s">
        <v>48</v>
      </c>
      <c r="AW4589" s="92" t="s">
        <v>48</v>
      </c>
      <c r="AX4589" s="92" t="s">
        <v>48</v>
      </c>
      <c r="AY4589" s="91" t="s">
        <v>152</v>
      </c>
      <c r="AZ4589" s="23"/>
      <c r="BA4589" s="25">
        <v>0</v>
      </c>
      <c r="BB4589" t="s">
        <v>48</v>
      </c>
      <c r="BC4589" t="e">
        <v>#N/A</v>
      </c>
      <c r="BD4589" t="e">
        <f>IF(Z4589=BC4589,"OK")</f>
        <v>#N/A</v>
      </c>
      <c r="BE4589">
        <v>0.96</v>
      </c>
      <c r="BF4589">
        <v>1.8E-3</v>
      </c>
      <c r="BG4589">
        <v>0</v>
      </c>
      <c r="BH4589">
        <v>0</v>
      </c>
      <c r="BI4589">
        <v>0</v>
      </c>
      <c r="BJ4589">
        <v>0</v>
      </c>
      <c r="BK4589">
        <v>0</v>
      </c>
      <c r="BN4589" s="183"/>
    </row>
    <row r="4590" spans="1:66" ht="25.5" x14ac:dyDescent="0.25">
      <c r="A4590" s="1"/>
      <c r="B4590" s="94">
        <v>4577</v>
      </c>
      <c r="C4590" s="43">
        <v>1094253</v>
      </c>
      <c r="D4590" s="25" t="s">
        <v>804</v>
      </c>
      <c r="E4590" s="30" t="s">
        <v>810</v>
      </c>
      <c r="F4590" s="151" t="s">
        <v>667</v>
      </c>
      <c r="G4590" s="41" t="s">
        <v>585</v>
      </c>
      <c r="H4590" s="46" t="str">
        <f>IFERROR(IFERROR(IF(SEARCH("Usystems",$E4590)&gt;0,"Usystems"),IF(SEARCH("RIIFO",$E4590)&gt;0,"RIIFO","Uponor")),"Uponor")</f>
        <v>Uponor</v>
      </c>
      <c r="I4590" s="25" t="str">
        <f>IFERROR(MID($D4590,1,7)+0,"")</f>
        <v/>
      </c>
      <c r="J4590" s="25" t="str">
        <f>IFERROR(MID($D4590,10,7)+0,"")</f>
        <v/>
      </c>
      <c r="K4590" s="25" t="str">
        <f>IFERROR(MID($D4590,19,7)+0,"")</f>
        <v/>
      </c>
      <c r="L4590" s="25" t="str">
        <f>IFERROR(MID($D4590,28,7)+0,"")</f>
        <v/>
      </c>
      <c r="M4590" s="25" t="str">
        <f>IF(IFERROR(MID($Q4590,1,7)+0,"")&lt;1130000,IF(INDEX(C:C,MATCH(LEFT(Q4590,7)+0,I:I,0))&lt;1130000,"",INDEX(C:C,MATCH(LEFT(Q4590,7)+0,I:I,0))),IFERROR(MID($Q4590,1,7)+0,""))</f>
        <v/>
      </c>
      <c r="N4590" s="25" t="str">
        <f>IF(IFERROR(MID($Q4590,10,7)+0,"")&lt;1130000,"",IFERROR(MID($Q4590,10,7)+0,""))</f>
        <v/>
      </c>
      <c r="O4590" s="25" t="str">
        <f>IF(IFERROR(MID($Q4590,19,7)+0,"")&lt;1130000,"",IFERROR(MID($Q4590,19,7)+0,""))</f>
        <v/>
      </c>
      <c r="P4590" s="25" t="str">
        <f>IF(M4590="","",IF(N4590="",M4590,M4590&amp;", "&amp;N4590))</f>
        <v/>
      </c>
      <c r="Q4590" s="25"/>
      <c r="R4590" s="25"/>
      <c r="S4590" s="35" t="s">
        <v>120</v>
      </c>
      <c r="T4590" s="25" t="s">
        <v>36</v>
      </c>
      <c r="U4590" s="185">
        <v>2972</v>
      </c>
      <c r="V4590" s="188">
        <v>2972</v>
      </c>
      <c r="W4590" s="189">
        <v>2972</v>
      </c>
      <c r="X4590" s="31">
        <v>2972</v>
      </c>
      <c r="Y4590" s="90">
        <f>IFERROR(ROUND(X4590/W4590-1,2),"")</f>
        <v>0</v>
      </c>
      <c r="Z4590" s="31">
        <f>IF(OR(S4590="VLD MLC components",S4590="VLD MLC pipes",S4590="VLD PEX components",S4590="VLD PEX pipes",S4590="VLD PHC components",S4590="VLD PHC pipes",S4590="Controls VLD"),"По запросу",X4590)</f>
        <v>2972</v>
      </c>
      <c r="AA4590" s="63">
        <f>ROUND(X4590/1.2,3)</f>
        <v>2476.6669999999999</v>
      </c>
      <c r="AB4590" s="23">
        <v>2476.6669999999999</v>
      </c>
      <c r="AC4590" s="190">
        <f>IFERROR(ROUND(AA4590/AB4590-1,2),"")</f>
        <v>0</v>
      </c>
      <c r="AD4590" s="25">
        <v>0.67</v>
      </c>
      <c r="AE4590" s="25">
        <v>1.3988E-2</v>
      </c>
      <c r="AF4590" s="25">
        <v>34</v>
      </c>
      <c r="AG4590" s="25">
        <v>34</v>
      </c>
      <c r="AH4590" s="25">
        <v>34</v>
      </c>
      <c r="AI4590" s="25">
        <v>34</v>
      </c>
      <c r="AJ4590" s="25" t="s">
        <v>20</v>
      </c>
      <c r="AK4590" s="22" t="s">
        <v>20</v>
      </c>
      <c r="AL4590" s="25" t="s">
        <v>20</v>
      </c>
      <c r="AM4590" s="25">
        <v>1</v>
      </c>
      <c r="AN4590" s="25"/>
      <c r="AO4590" s="25"/>
      <c r="AP4590" s="25"/>
      <c r="AQ4590" s="25"/>
      <c r="AR4590" s="94"/>
      <c r="AS4590" s="157">
        <v>34</v>
      </c>
      <c r="AT4590" s="93" t="s">
        <v>22</v>
      </c>
      <c r="AU4590" s="92" t="s">
        <v>22</v>
      </c>
      <c r="AV4590" s="91" t="s">
        <v>152</v>
      </c>
      <c r="AW4590" s="92" t="s">
        <v>152</v>
      </c>
      <c r="AX4590" s="92" t="s">
        <v>48</v>
      </c>
      <c r="AY4590" s="91" t="s">
        <v>152</v>
      </c>
      <c r="AZ4590" s="23"/>
      <c r="BA4590" s="25" t="s">
        <v>809</v>
      </c>
      <c r="BB4590" t="s">
        <v>25</v>
      </c>
      <c r="BC4590">
        <v>2972</v>
      </c>
      <c r="BD4590" t="str">
        <f>IF(Z4590=BC4590,"OK")</f>
        <v>OK</v>
      </c>
      <c r="BE4590">
        <v>0.67</v>
      </c>
      <c r="BF4590">
        <v>1.3988E-2</v>
      </c>
      <c r="BG4590">
        <v>0</v>
      </c>
      <c r="BH4590">
        <v>0</v>
      </c>
      <c r="BI4590">
        <v>0</v>
      </c>
      <c r="BJ4590">
        <v>0</v>
      </c>
      <c r="BK4590">
        <v>0</v>
      </c>
      <c r="BN4590" s="183"/>
    </row>
    <row r="4591" spans="1:66" ht="25.5" x14ac:dyDescent="0.25">
      <c r="A4591" s="1"/>
      <c r="B4591" s="94">
        <v>4578</v>
      </c>
      <c r="C4591" s="43">
        <v>1094254</v>
      </c>
      <c r="D4591" s="25" t="s">
        <v>804</v>
      </c>
      <c r="E4591" s="30" t="s">
        <v>808</v>
      </c>
      <c r="F4591" s="151" t="s">
        <v>667</v>
      </c>
      <c r="G4591" s="41" t="s">
        <v>585</v>
      </c>
      <c r="H4591" s="46" t="str">
        <f>IFERROR(IFERROR(IF(SEARCH("Usystems",$E4591)&gt;0,"Usystems"),IF(SEARCH("RIIFO",$E4591)&gt;0,"RIIFO","Uponor")),"Uponor")</f>
        <v>Uponor</v>
      </c>
      <c r="I4591" s="25" t="str">
        <f>IFERROR(MID($D4591,1,7)+0,"")</f>
        <v/>
      </c>
      <c r="J4591" s="25" t="str">
        <f>IFERROR(MID($D4591,10,7)+0,"")</f>
        <v/>
      </c>
      <c r="K4591" s="25" t="str">
        <f>IFERROR(MID($D4591,19,7)+0,"")</f>
        <v/>
      </c>
      <c r="L4591" s="25" t="str">
        <f>IFERROR(MID($D4591,28,7)+0,"")</f>
        <v/>
      </c>
      <c r="M4591" s="25" t="str">
        <f>IF(IFERROR(MID($Q4591,1,7)+0,"")&lt;1130000,IF(INDEX(C:C,MATCH(LEFT(Q4591,7)+0,I:I,0))&lt;1130000,"",INDEX(C:C,MATCH(LEFT(Q4591,7)+0,I:I,0))),IFERROR(MID($Q4591,1,7)+0,""))</f>
        <v/>
      </c>
      <c r="N4591" s="25" t="str">
        <f>IF(IFERROR(MID($Q4591,10,7)+0,"")&lt;1130000,"",IFERROR(MID($Q4591,10,7)+0,""))</f>
        <v/>
      </c>
      <c r="O4591" s="25" t="str">
        <f>IF(IFERROR(MID($Q4591,19,7)+0,"")&lt;1130000,"",IFERROR(MID($Q4591,19,7)+0,""))</f>
        <v/>
      </c>
      <c r="P4591" s="25" t="str">
        <f>IF(M4591="","",IF(N4591="",M4591,M4591&amp;", "&amp;N4591))</f>
        <v/>
      </c>
      <c r="Q4591" s="25"/>
      <c r="R4591" s="25"/>
      <c r="S4591" s="35" t="s">
        <v>120</v>
      </c>
      <c r="T4591" s="25" t="s">
        <v>36</v>
      </c>
      <c r="U4591" s="185">
        <v>3568</v>
      </c>
      <c r="V4591" s="188">
        <v>3568</v>
      </c>
      <c r="W4591" s="189">
        <v>3568</v>
      </c>
      <c r="X4591" s="31">
        <v>3568</v>
      </c>
      <c r="Y4591" s="90">
        <f>IFERROR(ROUND(X4591/W4591-1,2),"")</f>
        <v>0</v>
      </c>
      <c r="Z4591" s="31">
        <f>IF(OR(S4591="VLD MLC components",S4591="VLD MLC pipes",S4591="VLD PEX components",S4591="VLD PEX pipes",S4591="VLD PHC components",S4591="VLD PHC pipes",S4591="Controls VLD"),"По запросу",X4591)</f>
        <v>3568</v>
      </c>
      <c r="AA4591" s="63">
        <f>ROUND(X4591/1.2,3)</f>
        <v>2973.3330000000001</v>
      </c>
      <c r="AB4591" s="23">
        <v>2973.3330000000001</v>
      </c>
      <c r="AC4591" s="190">
        <f>IFERROR(ROUND(AA4591/AB4591-1,2),"")</f>
        <v>0</v>
      </c>
      <c r="AD4591" s="25">
        <v>0.56000000000000005</v>
      </c>
      <c r="AE4591" s="25">
        <v>8.7119999999999993E-3</v>
      </c>
      <c r="AF4591" s="25">
        <v>0</v>
      </c>
      <c r="AG4591" s="25" t="s">
        <v>22</v>
      </c>
      <c r="AH4591" s="25">
        <v>0</v>
      </c>
      <c r="AI4591" s="25">
        <v>0</v>
      </c>
      <c r="AJ4591" s="25" t="s">
        <v>20</v>
      </c>
      <c r="AK4591" s="42" t="s">
        <v>19</v>
      </c>
      <c r="AL4591" s="25" t="s">
        <v>20</v>
      </c>
      <c r="AM4591" s="25">
        <v>1</v>
      </c>
      <c r="AN4591" s="25"/>
      <c r="AO4591" s="25"/>
      <c r="AP4591" s="25"/>
      <c r="AQ4591" s="25"/>
      <c r="AR4591" s="94"/>
      <c r="AS4591" s="157" t="s">
        <v>22</v>
      </c>
      <c r="AT4591" s="93" t="s">
        <v>22</v>
      </c>
      <c r="AU4591" s="92" t="s">
        <v>22</v>
      </c>
      <c r="AV4591" s="91" t="s">
        <v>152</v>
      </c>
      <c r="AW4591" s="92" t="s">
        <v>48</v>
      </c>
      <c r="AX4591" s="92" t="s">
        <v>48</v>
      </c>
      <c r="AY4591" s="91" t="s">
        <v>152</v>
      </c>
      <c r="AZ4591" s="23"/>
      <c r="BA4591" s="25" t="s">
        <v>807</v>
      </c>
      <c r="BB4591" t="s">
        <v>25</v>
      </c>
      <c r="BC4591" t="e">
        <v>#N/A</v>
      </c>
      <c r="BD4591" t="e">
        <f>IF(Z4591=BC4591,"OK")</f>
        <v>#N/A</v>
      </c>
      <c r="BE4591">
        <v>0.56000000000000005</v>
      </c>
      <c r="BF4591">
        <v>8.7119999999999993E-3</v>
      </c>
      <c r="BG4591">
        <v>0</v>
      </c>
      <c r="BH4591">
        <v>0</v>
      </c>
      <c r="BI4591">
        <v>0</v>
      </c>
      <c r="BJ4591">
        <v>0</v>
      </c>
      <c r="BK4591">
        <v>0</v>
      </c>
      <c r="BN4591" s="183"/>
    </row>
    <row r="4592" spans="1:66" ht="25.5" x14ac:dyDescent="0.25">
      <c r="A4592" s="1"/>
      <c r="B4592" s="94">
        <v>4579</v>
      </c>
      <c r="C4592" s="43">
        <v>1094257</v>
      </c>
      <c r="D4592" s="25" t="s">
        <v>804</v>
      </c>
      <c r="E4592" s="30" t="s">
        <v>806</v>
      </c>
      <c r="F4592" s="151" t="s">
        <v>667</v>
      </c>
      <c r="G4592" s="41" t="s">
        <v>585</v>
      </c>
      <c r="H4592" s="46" t="str">
        <f>IFERROR(IFERROR(IF(SEARCH("Usystems",$E4592)&gt;0,"Usystems"),IF(SEARCH("RIIFO",$E4592)&gt;0,"RIIFO","Uponor")),"Uponor")</f>
        <v>Uponor</v>
      </c>
      <c r="I4592" s="25" t="str">
        <f>IFERROR(MID($D4592,1,7)+0,"")</f>
        <v/>
      </c>
      <c r="J4592" s="25" t="str">
        <f>IFERROR(MID($D4592,10,7)+0,"")</f>
        <v/>
      </c>
      <c r="K4592" s="25" t="str">
        <f>IFERROR(MID($D4592,19,7)+0,"")</f>
        <v/>
      </c>
      <c r="L4592" s="25" t="str">
        <f>IFERROR(MID($D4592,28,7)+0,"")</f>
        <v/>
      </c>
      <c r="M4592" s="25" t="str">
        <f>IF(IFERROR(MID($Q4592,1,7)+0,"")&lt;1130000,IF(INDEX(C:C,MATCH(LEFT(Q4592,7)+0,I:I,0))&lt;1130000,"",INDEX(C:C,MATCH(LEFT(Q4592,7)+0,I:I,0))),IFERROR(MID($Q4592,1,7)+0,""))</f>
        <v/>
      </c>
      <c r="N4592" s="25" t="str">
        <f>IF(IFERROR(MID($Q4592,10,7)+0,"")&lt;1130000,"",IFERROR(MID($Q4592,10,7)+0,""))</f>
        <v/>
      </c>
      <c r="O4592" s="25" t="str">
        <f>IF(IFERROR(MID($Q4592,19,7)+0,"")&lt;1130000,"",IFERROR(MID($Q4592,19,7)+0,""))</f>
        <v/>
      </c>
      <c r="P4592" s="25" t="str">
        <f>IF(M4592="","",IF(N4592="",M4592,M4592&amp;", "&amp;N4592))</f>
        <v/>
      </c>
      <c r="Q4592" s="25"/>
      <c r="R4592" s="25"/>
      <c r="S4592" s="35" t="s">
        <v>120</v>
      </c>
      <c r="T4592" s="25" t="s">
        <v>36</v>
      </c>
      <c r="U4592" s="185">
        <v>5560</v>
      </c>
      <c r="V4592" s="188">
        <v>5560</v>
      </c>
      <c r="W4592" s="189">
        <v>5560</v>
      </c>
      <c r="X4592" s="31">
        <v>5560</v>
      </c>
      <c r="Y4592" s="90">
        <f>IFERROR(ROUND(X4592/W4592-1,2),"")</f>
        <v>0</v>
      </c>
      <c r="Z4592" s="31">
        <f>IF(OR(S4592="VLD MLC components",S4592="VLD MLC pipes",S4592="VLD PEX components",S4592="VLD PEX pipes",S4592="VLD PHC components",S4592="VLD PHC pipes",S4592="Controls VLD"),"По запросу",X4592)</f>
        <v>5560</v>
      </c>
      <c r="AA4592" s="63">
        <f>ROUND(X4592/1.2,3)</f>
        <v>4633.3329999999996</v>
      </c>
      <c r="AB4592" s="23">
        <v>4633.3329999999996</v>
      </c>
      <c r="AC4592" s="190">
        <f>IFERROR(ROUND(AA4592/AB4592-1,2),"")</f>
        <v>0</v>
      </c>
      <c r="AD4592" s="25">
        <v>0.51</v>
      </c>
      <c r="AE4592" s="25">
        <v>2.6259999999999999E-3</v>
      </c>
      <c r="AF4592" s="25">
        <v>0</v>
      </c>
      <c r="AG4592" s="25" t="s">
        <v>22</v>
      </c>
      <c r="AH4592" s="25">
        <v>0</v>
      </c>
      <c r="AI4592" s="25">
        <v>0</v>
      </c>
      <c r="AJ4592" s="25" t="s">
        <v>20</v>
      </c>
      <c r="AK4592" s="42" t="s">
        <v>19</v>
      </c>
      <c r="AL4592" s="25" t="s">
        <v>20</v>
      </c>
      <c r="AM4592" s="25">
        <v>1</v>
      </c>
      <c r="AN4592" s="25"/>
      <c r="AO4592" s="25"/>
      <c r="AP4592" s="25"/>
      <c r="AQ4592" s="25"/>
      <c r="AR4592" s="94"/>
      <c r="AS4592" s="157" t="s">
        <v>22</v>
      </c>
      <c r="AT4592" s="93" t="s">
        <v>22</v>
      </c>
      <c r="AU4592" s="92" t="s">
        <v>22</v>
      </c>
      <c r="AV4592" s="91" t="s">
        <v>152</v>
      </c>
      <c r="AW4592" s="92" t="s">
        <v>152</v>
      </c>
      <c r="AX4592" s="92" t="s">
        <v>48</v>
      </c>
      <c r="AY4592" s="91" t="s">
        <v>152</v>
      </c>
      <c r="AZ4592" s="23"/>
      <c r="BA4592" s="25" t="s">
        <v>805</v>
      </c>
      <c r="BB4592" t="s">
        <v>25</v>
      </c>
      <c r="BC4592" t="e">
        <v>#N/A</v>
      </c>
      <c r="BD4592" t="e">
        <f>IF(Z4592=BC4592,"OK")</f>
        <v>#N/A</v>
      </c>
      <c r="BE4592">
        <v>0.51</v>
      </c>
      <c r="BF4592">
        <v>2.6259999999999999E-3</v>
      </c>
      <c r="BG4592">
        <v>0</v>
      </c>
      <c r="BH4592">
        <v>0</v>
      </c>
      <c r="BI4592">
        <v>0</v>
      </c>
      <c r="BJ4592">
        <v>0</v>
      </c>
      <c r="BK4592">
        <v>0</v>
      </c>
      <c r="BN4592" s="183"/>
    </row>
    <row r="4593" spans="1:66" ht="25.5" x14ac:dyDescent="0.25">
      <c r="A4593" s="1"/>
      <c r="B4593" s="94">
        <v>4580</v>
      </c>
      <c r="C4593" s="43">
        <v>1094258</v>
      </c>
      <c r="D4593" s="25" t="s">
        <v>804</v>
      </c>
      <c r="E4593" s="30" t="s">
        <v>803</v>
      </c>
      <c r="F4593" s="151" t="s">
        <v>21</v>
      </c>
      <c r="G4593" s="25"/>
      <c r="H4593" s="46" t="str">
        <f>IFERROR(IFERROR(IF(SEARCH("Usystems",$E4593)&gt;0,"Usystems"),IF(SEARCH("RIIFO",$E4593)&gt;0,"RIIFO","Uponor")),"Uponor")</f>
        <v>Uponor</v>
      </c>
      <c r="I4593" s="25" t="str">
        <f>IFERROR(MID($D4593,1,7)+0,"")</f>
        <v/>
      </c>
      <c r="J4593" s="25" t="str">
        <f>IFERROR(MID($D4593,10,7)+0,"")</f>
        <v/>
      </c>
      <c r="K4593" s="25" t="str">
        <f>IFERROR(MID($D4593,19,7)+0,"")</f>
        <v/>
      </c>
      <c r="L4593" s="25" t="str">
        <f>IFERROR(MID($D4593,28,7)+0,"")</f>
        <v/>
      </c>
      <c r="M4593" s="25" t="str">
        <f>IF(IFERROR(MID($Q4593,1,7)+0,"")&lt;1130000,IF(INDEX(C:C,MATCH(LEFT(Q4593,7)+0,I:I,0))&lt;1130000,"",INDEX(C:C,MATCH(LEFT(Q4593,7)+0,I:I,0))),IFERROR(MID($Q4593,1,7)+0,""))</f>
        <v/>
      </c>
      <c r="N4593" s="25" t="str">
        <f>IF(IFERROR(MID($Q4593,10,7)+0,"")&lt;1130000,"",IFERROR(MID($Q4593,10,7)+0,""))</f>
        <v/>
      </c>
      <c r="O4593" s="25" t="str">
        <f>IF(IFERROR(MID($Q4593,19,7)+0,"")&lt;1130000,"",IFERROR(MID($Q4593,19,7)+0,""))</f>
        <v/>
      </c>
      <c r="P4593" s="25" t="str">
        <f>IF(M4593="","",IF(N4593="",M4593,M4593&amp;", "&amp;N4593))</f>
        <v/>
      </c>
      <c r="Q4593" s="25"/>
      <c r="R4593" s="25"/>
      <c r="S4593" s="35" t="s">
        <v>120</v>
      </c>
      <c r="T4593" s="25" t="s">
        <v>36</v>
      </c>
      <c r="U4593" s="185">
        <v>747</v>
      </c>
      <c r="V4593" s="188">
        <v>747</v>
      </c>
      <c r="W4593" s="189">
        <v>747</v>
      </c>
      <c r="X4593" s="31">
        <v>747</v>
      </c>
      <c r="Y4593" s="90">
        <f>IFERROR(ROUND(X4593/W4593-1,2),"")</f>
        <v>0</v>
      </c>
      <c r="Z4593" s="31">
        <f>IF(OR(S4593="VLD MLC components",S4593="VLD MLC pipes",S4593="VLD PEX components",S4593="VLD PEX pipes",S4593="VLD PHC components",S4593="VLD PHC pipes",S4593="Controls VLD"),"По запросу",X4593)</f>
        <v>747</v>
      </c>
      <c r="AA4593" s="63">
        <f>ROUND(X4593/1.2,3)</f>
        <v>622.5</v>
      </c>
      <c r="AB4593" s="23">
        <v>622.5</v>
      </c>
      <c r="AC4593" s="190">
        <f>IFERROR(ROUND(AA4593/AB4593-1,2),"")</f>
        <v>0</v>
      </c>
      <c r="AD4593" s="25">
        <v>0.01</v>
      </c>
      <c r="AE4593" s="25">
        <v>3.9999999999999998E-6</v>
      </c>
      <c r="AF4593" s="25">
        <v>0</v>
      </c>
      <c r="AG4593" s="25" t="s">
        <v>22</v>
      </c>
      <c r="AH4593" s="25">
        <v>0</v>
      </c>
      <c r="AI4593" s="25">
        <v>0</v>
      </c>
      <c r="AJ4593" s="25" t="s">
        <v>20</v>
      </c>
      <c r="AK4593" s="42" t="s">
        <v>19</v>
      </c>
      <c r="AL4593" s="25" t="s">
        <v>20</v>
      </c>
      <c r="AM4593" s="25">
        <v>50</v>
      </c>
      <c r="AN4593" s="25"/>
      <c r="AO4593" s="25"/>
      <c r="AP4593" s="25"/>
      <c r="AQ4593" s="25"/>
      <c r="AR4593" s="94"/>
      <c r="AS4593" s="157" t="s">
        <v>22</v>
      </c>
      <c r="AT4593" s="93" t="s">
        <v>22</v>
      </c>
      <c r="AU4593" s="92" t="s">
        <v>22</v>
      </c>
      <c r="AV4593" s="91" t="s">
        <v>48</v>
      </c>
      <c r="AW4593" s="92" t="s">
        <v>48</v>
      </c>
      <c r="AX4593" s="92" t="s">
        <v>48</v>
      </c>
      <c r="AY4593" s="91" t="s">
        <v>152</v>
      </c>
      <c r="AZ4593" s="23"/>
      <c r="BA4593" s="25">
        <v>0</v>
      </c>
      <c r="BB4593" t="s">
        <v>48</v>
      </c>
      <c r="BC4593" t="e">
        <v>#N/A</v>
      </c>
      <c r="BD4593" t="e">
        <f>IF(Z4593=BC4593,"OK")</f>
        <v>#N/A</v>
      </c>
      <c r="BE4593">
        <v>0.01</v>
      </c>
      <c r="BF4593">
        <v>3.9999999999999998E-6</v>
      </c>
      <c r="BG4593">
        <v>0</v>
      </c>
      <c r="BH4593">
        <v>0</v>
      </c>
      <c r="BI4593">
        <v>0</v>
      </c>
      <c r="BJ4593">
        <v>0</v>
      </c>
      <c r="BK4593">
        <v>0</v>
      </c>
      <c r="BN4593" s="183"/>
    </row>
    <row r="4594" spans="1:66" ht="25.5" x14ac:dyDescent="0.25">
      <c r="A4594" s="1"/>
      <c r="B4594" s="94">
        <v>4581</v>
      </c>
      <c r="C4594" s="43">
        <v>1003501</v>
      </c>
      <c r="D4594" s="25"/>
      <c r="E4594" s="27" t="s">
        <v>802</v>
      </c>
      <c r="F4594" s="151" t="s">
        <v>21</v>
      </c>
      <c r="G4594" s="41" t="s">
        <v>30</v>
      </c>
      <c r="H4594" s="46" t="str">
        <f>IFERROR(IFERROR(IF(SEARCH("Usystems",$E4594)&gt;0,"Usystems"),IF(SEARCH("RIIFO",$E4594)&gt;0,"RIIFO","Uponor")),"Uponor")</f>
        <v>Uponor</v>
      </c>
      <c r="I4594" s="25" t="str">
        <f>IFERROR(MID($D4594,1,7)+0,"")</f>
        <v/>
      </c>
      <c r="J4594" s="25" t="str">
        <f>IFERROR(MID($D4594,10,7)+0,"")</f>
        <v/>
      </c>
      <c r="K4594" s="25" t="str">
        <f>IFERROR(MID($D4594,19,7)+0,"")</f>
        <v/>
      </c>
      <c r="L4594" s="25" t="str">
        <f>IFERROR(MID($D4594,28,7)+0,"")</f>
        <v/>
      </c>
      <c r="M4594" s="25" t="str">
        <f>IF(IFERROR(MID($Q4594,1,7)+0,"")&lt;1130000,IF(INDEX(C:C,MATCH(LEFT(Q4594,7)+0,I:I,0))&lt;1130000,"",INDEX(C:C,MATCH(LEFT(Q4594,7)+0,I:I,0))),IFERROR(MID($Q4594,1,7)+0,""))</f>
        <v/>
      </c>
      <c r="N4594" s="25" t="str">
        <f>IF(IFERROR(MID($Q4594,10,7)+0,"")&lt;1130000,"",IFERROR(MID($Q4594,10,7)+0,""))</f>
        <v/>
      </c>
      <c r="O4594" s="25" t="str">
        <f>IF(IFERROR(MID($Q4594,19,7)+0,"")&lt;1130000,"",IFERROR(MID($Q4594,19,7)+0,""))</f>
        <v/>
      </c>
      <c r="P4594" s="25" t="str">
        <f>IF(M4594="","",IF(N4594="",M4594,M4594&amp;", "&amp;N4594))</f>
        <v/>
      </c>
      <c r="Q4594" s="25"/>
      <c r="R4594" s="25"/>
      <c r="S4594" s="35" t="s">
        <v>110</v>
      </c>
      <c r="T4594" s="25" t="s">
        <v>36</v>
      </c>
      <c r="U4594" s="185">
        <v>3053</v>
      </c>
      <c r="V4594" s="188">
        <v>3053</v>
      </c>
      <c r="W4594" s="189">
        <v>3053</v>
      </c>
      <c r="X4594" s="31">
        <v>3053</v>
      </c>
      <c r="Y4594" s="90">
        <f>IFERROR(ROUND(X4594/W4594-1,2),"")</f>
        <v>0</v>
      </c>
      <c r="Z4594" s="31">
        <f>IF(OR(S4594="VLD MLC components",S4594="VLD MLC pipes",S4594="VLD PEX components",S4594="VLD PEX pipes",S4594="VLD PHC components",S4594="VLD PHC pipes",S4594="Controls VLD"),"По запросу",X4594)</f>
        <v>3053</v>
      </c>
      <c r="AA4594" s="63">
        <f>ROUND(X4594/1.2,3)</f>
        <v>2544.1669999999999</v>
      </c>
      <c r="AB4594" s="23">
        <v>2544.1669999999999</v>
      </c>
      <c r="AC4594" s="190">
        <f>IFERROR(ROUND(AA4594/AB4594-1,2),"")</f>
        <v>0</v>
      </c>
      <c r="AD4594" s="25">
        <v>0.22500000000000001</v>
      </c>
      <c r="AE4594" s="25">
        <v>3.5E-4</v>
      </c>
      <c r="AF4594" s="25">
        <v>0</v>
      </c>
      <c r="AG4594" s="25" t="s">
        <v>22</v>
      </c>
      <c r="AH4594" s="25">
        <v>0</v>
      </c>
      <c r="AI4594" s="25">
        <v>0</v>
      </c>
      <c r="AJ4594" s="25" t="s">
        <v>19</v>
      </c>
      <c r="AK4594" s="42" t="s">
        <v>19</v>
      </c>
      <c r="AL4594" s="25" t="s">
        <v>19</v>
      </c>
      <c r="AM4594" s="25">
        <v>20</v>
      </c>
      <c r="AN4594" s="25"/>
      <c r="AO4594" s="25"/>
      <c r="AP4594" s="25"/>
      <c r="AQ4594" s="25"/>
      <c r="AR4594" s="94"/>
      <c r="AS4594" s="157" t="s">
        <v>22</v>
      </c>
      <c r="AT4594" s="93">
        <v>42551</v>
      </c>
      <c r="AU4594" s="92" t="s">
        <v>22</v>
      </c>
      <c r="AV4594" s="91" t="s">
        <v>48</v>
      </c>
      <c r="AW4594" s="92" t="s">
        <v>48</v>
      </c>
      <c r="AX4594" s="92" t="s">
        <v>48</v>
      </c>
      <c r="AY4594" s="91" t="s">
        <v>152</v>
      </c>
      <c r="AZ4594" s="23"/>
      <c r="BA4594" s="25">
        <v>0</v>
      </c>
      <c r="BB4594" t="s">
        <v>48</v>
      </c>
      <c r="BC4594" t="e">
        <v>#N/A</v>
      </c>
      <c r="BD4594" t="e">
        <f>IF(Z4594=BC4594,"OK")</f>
        <v>#N/A</v>
      </c>
      <c r="BE4594">
        <v>0.22500000000000001</v>
      </c>
      <c r="BF4594">
        <v>3.5E-4</v>
      </c>
      <c r="BG4594">
        <v>0</v>
      </c>
      <c r="BH4594">
        <v>0</v>
      </c>
      <c r="BI4594">
        <v>0</v>
      </c>
      <c r="BJ4594">
        <v>0</v>
      </c>
      <c r="BK4594">
        <v>0</v>
      </c>
      <c r="BN4594" s="183"/>
    </row>
    <row r="4595" spans="1:66" ht="25.5" x14ac:dyDescent="0.25">
      <c r="A4595" s="1"/>
      <c r="B4595" s="94">
        <v>4582</v>
      </c>
      <c r="C4595" s="43">
        <v>1003502</v>
      </c>
      <c r="D4595" s="25"/>
      <c r="E4595" s="27" t="s">
        <v>801</v>
      </c>
      <c r="F4595" s="151" t="s">
        <v>21</v>
      </c>
      <c r="G4595" s="41" t="s">
        <v>30</v>
      </c>
      <c r="H4595" s="46" t="str">
        <f>IFERROR(IFERROR(IF(SEARCH("Usystems",$E4595)&gt;0,"Usystems"),IF(SEARCH("RIIFO",$E4595)&gt;0,"RIIFO","Uponor")),"Uponor")</f>
        <v>Uponor</v>
      </c>
      <c r="I4595" s="25" t="str">
        <f>IFERROR(MID($D4595,1,7)+0,"")</f>
        <v/>
      </c>
      <c r="J4595" s="25" t="str">
        <f>IFERROR(MID($D4595,10,7)+0,"")</f>
        <v/>
      </c>
      <c r="K4595" s="25" t="str">
        <f>IFERROR(MID($D4595,19,7)+0,"")</f>
        <v/>
      </c>
      <c r="L4595" s="25" t="str">
        <f>IFERROR(MID($D4595,28,7)+0,"")</f>
        <v/>
      </c>
      <c r="M4595" s="25" t="str">
        <f>IF(IFERROR(MID($Q4595,1,7)+0,"")&lt;1130000,IF(INDEX(C:C,MATCH(LEFT(Q4595,7)+0,I:I,0))&lt;1130000,"",INDEX(C:C,MATCH(LEFT(Q4595,7)+0,I:I,0))),IFERROR(MID($Q4595,1,7)+0,""))</f>
        <v/>
      </c>
      <c r="N4595" s="25" t="str">
        <f>IF(IFERROR(MID($Q4595,10,7)+0,"")&lt;1130000,"",IFERROR(MID($Q4595,10,7)+0,""))</f>
        <v/>
      </c>
      <c r="O4595" s="25" t="str">
        <f>IF(IFERROR(MID($Q4595,19,7)+0,"")&lt;1130000,"",IFERROR(MID($Q4595,19,7)+0,""))</f>
        <v/>
      </c>
      <c r="P4595" s="25" t="str">
        <f>IF(M4595="","",IF(N4595="",M4595,M4595&amp;", "&amp;N4595))</f>
        <v/>
      </c>
      <c r="Q4595" s="25"/>
      <c r="R4595" s="25"/>
      <c r="S4595" s="35" t="s">
        <v>110</v>
      </c>
      <c r="T4595" s="25" t="s">
        <v>36</v>
      </c>
      <c r="U4595" s="185">
        <v>7503</v>
      </c>
      <c r="V4595" s="188">
        <v>7503</v>
      </c>
      <c r="W4595" s="189">
        <v>7503</v>
      </c>
      <c r="X4595" s="31">
        <v>7503</v>
      </c>
      <c r="Y4595" s="90">
        <f>IFERROR(ROUND(X4595/W4595-1,2),"")</f>
        <v>0</v>
      </c>
      <c r="Z4595" s="31">
        <f>IF(OR(S4595="VLD MLC components",S4595="VLD MLC pipes",S4595="VLD PEX components",S4595="VLD PEX pipes",S4595="VLD PHC components",S4595="VLD PHC pipes",S4595="Controls VLD"),"По запросу",X4595)</f>
        <v>7503</v>
      </c>
      <c r="AA4595" s="63">
        <f>ROUND(X4595/1.2,3)</f>
        <v>6252.5</v>
      </c>
      <c r="AB4595" s="23">
        <v>6252.5</v>
      </c>
      <c r="AC4595" s="190">
        <f>IFERROR(ROUND(AA4595/AB4595-1,2),"")</f>
        <v>0</v>
      </c>
      <c r="AD4595" s="25">
        <v>1</v>
      </c>
      <c r="AE4595" s="25">
        <v>3.042E-3</v>
      </c>
      <c r="AF4595" s="25">
        <v>0</v>
      </c>
      <c r="AG4595" s="25" t="s">
        <v>22</v>
      </c>
      <c r="AH4595" s="25">
        <v>0</v>
      </c>
      <c r="AI4595" s="25">
        <v>0</v>
      </c>
      <c r="AJ4595" s="42" t="s">
        <v>19</v>
      </c>
      <c r="AK4595" s="42" t="s">
        <v>19</v>
      </c>
      <c r="AL4595" s="25" t="s">
        <v>20</v>
      </c>
      <c r="AM4595" s="25">
        <v>12</v>
      </c>
      <c r="AN4595" s="25"/>
      <c r="AO4595" s="25"/>
      <c r="AP4595" s="25"/>
      <c r="AQ4595" s="25"/>
      <c r="AR4595" s="94"/>
      <c r="AS4595" s="157" t="s">
        <v>22</v>
      </c>
      <c r="AT4595" s="93">
        <v>42551</v>
      </c>
      <c r="AU4595" s="92" t="s">
        <v>22</v>
      </c>
      <c r="AV4595" s="91" t="s">
        <v>152</v>
      </c>
      <c r="AW4595" s="92" t="s">
        <v>48</v>
      </c>
      <c r="AX4595" s="92" t="s">
        <v>48</v>
      </c>
      <c r="AY4595" s="91" t="s">
        <v>152</v>
      </c>
      <c r="AZ4595" s="23"/>
      <c r="BA4595" s="25">
        <v>0</v>
      </c>
      <c r="BB4595" t="s">
        <v>48</v>
      </c>
      <c r="BC4595" t="e">
        <v>#N/A</v>
      </c>
      <c r="BD4595" t="e">
        <f>IF(Z4595=BC4595,"OK")</f>
        <v>#N/A</v>
      </c>
      <c r="BE4595">
        <v>1</v>
      </c>
      <c r="BF4595">
        <v>3.042E-3</v>
      </c>
      <c r="BG4595">
        <v>0</v>
      </c>
      <c r="BH4595">
        <v>0</v>
      </c>
      <c r="BI4595">
        <v>0</v>
      </c>
      <c r="BJ4595">
        <v>0</v>
      </c>
      <c r="BK4595">
        <v>0</v>
      </c>
      <c r="BN4595" s="183"/>
    </row>
    <row r="4596" spans="1:66" ht="25.5" x14ac:dyDescent="0.25">
      <c r="A4596" s="1"/>
      <c r="B4596" s="94">
        <v>4583</v>
      </c>
      <c r="C4596" s="43">
        <v>1087241</v>
      </c>
      <c r="D4596" s="43">
        <v>1051375</v>
      </c>
      <c r="E4596" s="36" t="s">
        <v>800</v>
      </c>
      <c r="F4596" s="151" t="s">
        <v>28</v>
      </c>
      <c r="G4596" s="41" t="s">
        <v>585</v>
      </c>
      <c r="H4596" s="46" t="str">
        <f>IFERROR(IFERROR(IF(SEARCH("Usystems",$E4596)&gt;0,"Usystems"),IF(SEARCH("RIIFO",$E4596)&gt;0,"RIIFO","Uponor")),"Uponor")</f>
        <v>Uponor</v>
      </c>
      <c r="I4596" s="25">
        <f>IFERROR(MID($D4596,1,7)+0,"")</f>
        <v>1051375</v>
      </c>
      <c r="J4596" s="25" t="str">
        <f>IFERROR(MID($D4596,10,7)+0,"")</f>
        <v/>
      </c>
      <c r="K4596" s="25" t="str">
        <f>IFERROR(MID($D4596,19,7)+0,"")</f>
        <v/>
      </c>
      <c r="L4596" s="25" t="str">
        <f>IFERROR(MID($D4596,28,7)+0,"")</f>
        <v/>
      </c>
      <c r="M4596" s="25" t="str">
        <f>IF(IFERROR(MID($Q4596,1,7)+0,"")&lt;1130000,IF(INDEX(C:C,MATCH(LEFT(Q4596,7)+0,I:I,0))&lt;1130000,"",INDEX(C:C,MATCH(LEFT(Q4596,7)+0,I:I,0))),IFERROR(MID($Q4596,1,7)+0,""))</f>
        <v/>
      </c>
      <c r="N4596" s="25" t="str">
        <f>IF(IFERROR(MID($Q4596,10,7)+0,"")&lt;1130000,"",IFERROR(MID($Q4596,10,7)+0,""))</f>
        <v/>
      </c>
      <c r="O4596" s="25" t="str">
        <f>IF(IFERROR(MID($Q4596,19,7)+0,"")&lt;1130000,"",IFERROR(MID($Q4596,19,7)+0,""))</f>
        <v/>
      </c>
      <c r="P4596" s="25" t="str">
        <f>IF(M4596="","",IF(N4596="",M4596,M4596&amp;", "&amp;N4596))</f>
        <v/>
      </c>
      <c r="Q4596" s="25"/>
      <c r="R4596" s="25"/>
      <c r="S4596" s="35" t="s">
        <v>110</v>
      </c>
      <c r="T4596" s="25" t="s">
        <v>36</v>
      </c>
      <c r="U4596" s="185">
        <v>7959</v>
      </c>
      <c r="V4596" s="188">
        <v>7959</v>
      </c>
      <c r="W4596" s="189">
        <v>7959</v>
      </c>
      <c r="X4596" s="31">
        <v>7959</v>
      </c>
      <c r="Y4596" s="90">
        <f>IFERROR(ROUND(X4596/W4596-1,2),"")</f>
        <v>0</v>
      </c>
      <c r="Z4596" s="31">
        <f>IF(OR(S4596="VLD MLC components",S4596="VLD MLC pipes",S4596="VLD PEX components",S4596="VLD PEX pipes",S4596="VLD PHC components",S4596="VLD PHC pipes",S4596="Controls VLD"),"По запросу",X4596)</f>
        <v>7959</v>
      </c>
      <c r="AA4596" s="63">
        <f>ROUND(X4596/1.2,3)</f>
        <v>6632.5</v>
      </c>
      <c r="AB4596" s="23">
        <v>6632.5</v>
      </c>
      <c r="AC4596" s="190">
        <f>IFERROR(ROUND(AA4596/AB4596-1,2),"")</f>
        <v>0</v>
      </c>
      <c r="AD4596" s="25">
        <v>0.9</v>
      </c>
      <c r="AE4596" s="25">
        <v>8.0000000000000002E-3</v>
      </c>
      <c r="AF4596" s="25">
        <v>256</v>
      </c>
      <c r="AG4596" s="25">
        <v>256</v>
      </c>
      <c r="AH4596" s="25">
        <v>256</v>
      </c>
      <c r="AI4596" s="25">
        <v>256</v>
      </c>
      <c r="AJ4596" s="25" t="s">
        <v>20</v>
      </c>
      <c r="AK4596" s="22" t="s">
        <v>20</v>
      </c>
      <c r="AL4596" s="25" t="s">
        <v>20</v>
      </c>
      <c r="AM4596" s="25">
        <v>1</v>
      </c>
      <c r="AN4596" s="25"/>
      <c r="AO4596" s="25"/>
      <c r="AP4596" s="25"/>
      <c r="AQ4596" s="25"/>
      <c r="AR4596" s="94"/>
      <c r="AS4596" s="157">
        <v>256</v>
      </c>
      <c r="AT4596" s="93">
        <v>42615</v>
      </c>
      <c r="AU4596" s="92" t="s">
        <v>22</v>
      </c>
      <c r="AV4596" s="91" t="s">
        <v>152</v>
      </c>
      <c r="AW4596" s="92" t="s">
        <v>152</v>
      </c>
      <c r="AX4596" s="92" t="s">
        <v>48</v>
      </c>
      <c r="AY4596" s="91" t="s">
        <v>152</v>
      </c>
      <c r="AZ4596" s="23"/>
      <c r="BA4596" s="25" t="s">
        <v>799</v>
      </c>
      <c r="BB4596" t="s">
        <v>25</v>
      </c>
      <c r="BC4596">
        <v>7959</v>
      </c>
      <c r="BD4596" t="str">
        <f>IF(Z4596=BC4596,"OK")</f>
        <v>OK</v>
      </c>
      <c r="BE4596">
        <v>0.9</v>
      </c>
      <c r="BF4596">
        <v>8.0000000000000002E-3</v>
      </c>
      <c r="BG4596">
        <v>0</v>
      </c>
      <c r="BH4596">
        <v>0</v>
      </c>
      <c r="BI4596">
        <v>0</v>
      </c>
      <c r="BJ4596">
        <v>0</v>
      </c>
      <c r="BK4596">
        <v>0</v>
      </c>
      <c r="BN4596" s="183"/>
    </row>
    <row r="4597" spans="1:66" ht="25.5" x14ac:dyDescent="0.25">
      <c r="A4597" s="1"/>
      <c r="B4597" s="94">
        <v>4584</v>
      </c>
      <c r="C4597" s="43">
        <v>1051377</v>
      </c>
      <c r="D4597" s="42"/>
      <c r="E4597" s="36" t="s">
        <v>122</v>
      </c>
      <c r="F4597" s="151" t="s">
        <v>28</v>
      </c>
      <c r="G4597" s="41" t="s">
        <v>27</v>
      </c>
      <c r="H4597" s="46" t="str">
        <f>IFERROR(IFERROR(IF(SEARCH("Usystems",$E4597)&gt;0,"Usystems"),IF(SEARCH("RIIFO",$E4597)&gt;0,"RIIFO","Uponor")),"Uponor")</f>
        <v>Uponor</v>
      </c>
      <c r="I4597" s="25" t="str">
        <f>IFERROR(MID($D4597,1,7)+0,"")</f>
        <v/>
      </c>
      <c r="J4597" s="25" t="str">
        <f>IFERROR(MID($D4597,10,7)+0,"")</f>
        <v/>
      </c>
      <c r="K4597" s="25" t="str">
        <f>IFERROR(MID($D4597,19,7)+0,"")</f>
        <v/>
      </c>
      <c r="L4597" s="25" t="str">
        <f>IFERROR(MID($D4597,28,7)+0,"")</f>
        <v/>
      </c>
      <c r="M4597" s="25" t="e">
        <f>IF(IFERROR(MID($Q4597,1,7)+0,"")&lt;1130000,IF(INDEX(C:C,MATCH(LEFT(Q4597,7)+0,I:I,0))&lt;1130000,"",INDEX(C:C,MATCH(LEFT(Q4597,7)+0,I:I,0))),IFERROR(MID($Q4597,1,7)+0,""))</f>
        <v>#N/A</v>
      </c>
      <c r="N4597" s="25" t="str">
        <f>IF(IFERROR(MID($Q4597,10,7)+0,"")&lt;1130000,"",IFERROR(MID($Q4597,10,7)+0,""))</f>
        <v/>
      </c>
      <c r="O4597" s="25" t="str">
        <f>IF(IFERROR(MID($Q4597,19,7)+0,"")&lt;1130000,"",IFERROR(MID($Q4597,19,7)+0,""))</f>
        <v/>
      </c>
      <c r="P4597" s="25" t="e">
        <f>IF(M4597="","",IF(N4597="",M4597,M4597&amp;", "&amp;N4597))</f>
        <v>#N/A</v>
      </c>
      <c r="Q4597" s="25">
        <v>1093059</v>
      </c>
      <c r="R4597" s="25"/>
      <c r="S4597" s="35" t="s">
        <v>110</v>
      </c>
      <c r="T4597" s="25" t="s">
        <v>36</v>
      </c>
      <c r="U4597" s="185">
        <v>2961</v>
      </c>
      <c r="V4597" s="188">
        <v>2961</v>
      </c>
      <c r="W4597" s="189">
        <v>2961</v>
      </c>
      <c r="X4597" s="31">
        <v>2961</v>
      </c>
      <c r="Y4597" s="90">
        <f>IFERROR(ROUND(X4597/W4597-1,2),"")</f>
        <v>0</v>
      </c>
      <c r="Z4597" s="31">
        <f>IF(OR(S4597="VLD MLC components",S4597="VLD MLC pipes",S4597="VLD PEX components",S4597="VLD PEX pipes",S4597="VLD PHC components",S4597="VLD PHC pipes",S4597="Controls VLD"),"По запросу",X4597)</f>
        <v>2961</v>
      </c>
      <c r="AA4597" s="63">
        <f>ROUND(X4597/1.2,3)</f>
        <v>2467.5</v>
      </c>
      <c r="AB4597" s="23">
        <v>2467.5</v>
      </c>
      <c r="AC4597" s="190">
        <f>IFERROR(ROUND(AA4597/AB4597-1,2),"")</f>
        <v>0</v>
      </c>
      <c r="AD4597" s="25">
        <v>0.56000000000000005</v>
      </c>
      <c r="AE4597" s="25">
        <v>5.94E-3</v>
      </c>
      <c r="AF4597" s="25">
        <v>0</v>
      </c>
      <c r="AG4597" s="25" t="s">
        <v>22</v>
      </c>
      <c r="AH4597" s="25">
        <v>0</v>
      </c>
      <c r="AI4597" s="25">
        <v>0</v>
      </c>
      <c r="AJ4597" s="25" t="s">
        <v>19</v>
      </c>
      <c r="AK4597" s="42" t="s">
        <v>19</v>
      </c>
      <c r="AL4597" s="25" t="s">
        <v>19</v>
      </c>
      <c r="AM4597" s="25">
        <v>1</v>
      </c>
      <c r="AN4597" s="25"/>
      <c r="AO4597" s="25"/>
      <c r="AP4597" s="25"/>
      <c r="AQ4597" s="25"/>
      <c r="AR4597" s="94"/>
      <c r="AS4597" s="157" t="s">
        <v>22</v>
      </c>
      <c r="AT4597" s="93">
        <v>42551</v>
      </c>
      <c r="AU4597" s="92" t="s">
        <v>22</v>
      </c>
      <c r="AV4597" s="91" t="s">
        <v>152</v>
      </c>
      <c r="AW4597" s="92" t="s">
        <v>48</v>
      </c>
      <c r="AX4597" s="92" t="s">
        <v>48</v>
      </c>
      <c r="AY4597" s="91" t="s">
        <v>152</v>
      </c>
      <c r="AZ4597" s="23"/>
      <c r="BA4597" s="25">
        <v>0</v>
      </c>
      <c r="BB4597" t="s">
        <v>48</v>
      </c>
      <c r="BC4597" t="e">
        <v>#N/A</v>
      </c>
      <c r="BD4597" t="e">
        <f>IF(Z4597=BC4597,"OK")</f>
        <v>#N/A</v>
      </c>
      <c r="BE4597">
        <v>0.56000000000000005</v>
      </c>
      <c r="BF4597">
        <v>5.94E-3</v>
      </c>
      <c r="BG4597">
        <v>0</v>
      </c>
      <c r="BH4597">
        <v>0</v>
      </c>
      <c r="BI4597">
        <v>0</v>
      </c>
      <c r="BJ4597">
        <v>0</v>
      </c>
      <c r="BK4597">
        <v>0</v>
      </c>
      <c r="BN4597" s="183"/>
    </row>
    <row r="4598" spans="1:66" ht="25.5" x14ac:dyDescent="0.25">
      <c r="A4598" s="1"/>
      <c r="B4598" s="94">
        <v>4585</v>
      </c>
      <c r="C4598" s="43">
        <v>1051420</v>
      </c>
      <c r="D4598" s="25"/>
      <c r="E4598" s="36" t="s">
        <v>798</v>
      </c>
      <c r="F4598" s="151" t="s">
        <v>28</v>
      </c>
      <c r="G4598" s="41" t="s">
        <v>30</v>
      </c>
      <c r="H4598" s="46" t="str">
        <f>IFERROR(IFERROR(IF(SEARCH("Usystems",$E4598)&gt;0,"Usystems"),IF(SEARCH("RIIFO",$E4598)&gt;0,"RIIFO","Uponor")),"Uponor")</f>
        <v>Uponor</v>
      </c>
      <c r="I4598" s="25" t="str">
        <f>IFERROR(MID($D4598,1,7)+0,"")</f>
        <v/>
      </c>
      <c r="J4598" s="25" t="str">
        <f>IFERROR(MID($D4598,10,7)+0,"")</f>
        <v/>
      </c>
      <c r="K4598" s="25" t="str">
        <f>IFERROR(MID($D4598,19,7)+0,"")</f>
        <v/>
      </c>
      <c r="L4598" s="25" t="str">
        <f>IFERROR(MID($D4598,28,7)+0,"")</f>
        <v/>
      </c>
      <c r="M4598" s="25" t="str">
        <f>IF(IFERROR(MID($Q4598,1,7)+0,"")&lt;1130000,IF(INDEX(C:C,MATCH(LEFT(Q4598,7)+0,I:I,0))&lt;1130000,"",INDEX(C:C,MATCH(LEFT(Q4598,7)+0,I:I,0))),IFERROR(MID($Q4598,1,7)+0,""))</f>
        <v/>
      </c>
      <c r="N4598" s="25" t="str">
        <f>IF(IFERROR(MID($Q4598,10,7)+0,"")&lt;1130000,"",IFERROR(MID($Q4598,10,7)+0,""))</f>
        <v/>
      </c>
      <c r="O4598" s="25" t="str">
        <f>IF(IFERROR(MID($Q4598,19,7)+0,"")&lt;1130000,"",IFERROR(MID($Q4598,19,7)+0,""))</f>
        <v/>
      </c>
      <c r="P4598" s="25" t="str">
        <f>IF(M4598="","",IF(N4598="",M4598,M4598&amp;", "&amp;N4598))</f>
        <v/>
      </c>
      <c r="Q4598" s="25"/>
      <c r="R4598" s="25"/>
      <c r="S4598" s="35" t="s">
        <v>110</v>
      </c>
      <c r="T4598" s="25" t="s">
        <v>36</v>
      </c>
      <c r="U4598" s="185">
        <v>2840</v>
      </c>
      <c r="V4598" s="188">
        <v>2840</v>
      </c>
      <c r="W4598" s="189">
        <v>2840</v>
      </c>
      <c r="X4598" s="31">
        <v>2840</v>
      </c>
      <c r="Y4598" s="90">
        <f>IFERROR(ROUND(X4598/W4598-1,2),"")</f>
        <v>0</v>
      </c>
      <c r="Z4598" s="31">
        <f>IF(OR(S4598="VLD MLC components",S4598="VLD MLC pipes",S4598="VLD PEX components",S4598="VLD PEX pipes",S4598="VLD PHC components",S4598="VLD PHC pipes",S4598="Controls VLD"),"По запросу",X4598)</f>
        <v>2840</v>
      </c>
      <c r="AA4598" s="63">
        <f>ROUND(X4598/1.2,3)</f>
        <v>2366.6669999999999</v>
      </c>
      <c r="AB4598" s="23">
        <v>2366.6669999999999</v>
      </c>
      <c r="AC4598" s="190">
        <f>IFERROR(ROUND(AA4598/AB4598-1,2),"")</f>
        <v>0</v>
      </c>
      <c r="AD4598" s="25">
        <v>0.16</v>
      </c>
      <c r="AE4598" s="25">
        <v>1.58E-3</v>
      </c>
      <c r="AF4598" s="25">
        <v>0</v>
      </c>
      <c r="AG4598" s="25" t="s">
        <v>22</v>
      </c>
      <c r="AH4598" s="25">
        <v>0</v>
      </c>
      <c r="AI4598" s="25">
        <v>0</v>
      </c>
      <c r="AJ4598" s="25" t="s">
        <v>19</v>
      </c>
      <c r="AK4598" s="42" t="s">
        <v>19</v>
      </c>
      <c r="AL4598" s="25" t="s">
        <v>19</v>
      </c>
      <c r="AM4598" s="25">
        <v>1</v>
      </c>
      <c r="AN4598" s="25"/>
      <c r="AO4598" s="25"/>
      <c r="AP4598" s="25"/>
      <c r="AQ4598" s="25"/>
      <c r="AR4598" s="94"/>
      <c r="AS4598" s="157" t="s">
        <v>22</v>
      </c>
      <c r="AT4598" s="93">
        <v>42551</v>
      </c>
      <c r="AU4598" s="92" t="s">
        <v>22</v>
      </c>
      <c r="AV4598" s="91" t="s">
        <v>48</v>
      </c>
      <c r="AW4598" s="92" t="s">
        <v>48</v>
      </c>
      <c r="AX4598" s="92" t="s">
        <v>48</v>
      </c>
      <c r="AY4598" s="91" t="s">
        <v>152</v>
      </c>
      <c r="AZ4598" s="23"/>
      <c r="BA4598" s="25">
        <v>0</v>
      </c>
      <c r="BB4598" t="s">
        <v>48</v>
      </c>
      <c r="BC4598" t="e">
        <v>#N/A</v>
      </c>
      <c r="BD4598" t="e">
        <f>IF(Z4598=BC4598,"OK")</f>
        <v>#N/A</v>
      </c>
      <c r="BE4598">
        <v>0.16</v>
      </c>
      <c r="BF4598">
        <v>1.58E-3</v>
      </c>
      <c r="BG4598">
        <v>0</v>
      </c>
      <c r="BH4598">
        <v>0</v>
      </c>
      <c r="BI4598">
        <v>0</v>
      </c>
      <c r="BJ4598">
        <v>0</v>
      </c>
      <c r="BK4598">
        <v>0</v>
      </c>
      <c r="BN4598" s="183"/>
    </row>
    <row r="4599" spans="1:66" ht="25.5" x14ac:dyDescent="0.25">
      <c r="A4599" s="1"/>
      <c r="B4599" s="94">
        <v>4586</v>
      </c>
      <c r="C4599" s="43">
        <v>1051381</v>
      </c>
      <c r="D4599" s="25"/>
      <c r="E4599" s="36" t="s">
        <v>797</v>
      </c>
      <c r="F4599" s="151" t="s">
        <v>28</v>
      </c>
      <c r="G4599" s="41" t="s">
        <v>585</v>
      </c>
      <c r="H4599" s="46" t="str">
        <f>IFERROR(IFERROR(IF(SEARCH("Usystems",$E4599)&gt;0,"Usystems"),IF(SEARCH("RIIFO",$E4599)&gt;0,"RIIFO","Uponor")),"Uponor")</f>
        <v>Uponor</v>
      </c>
      <c r="I4599" s="25" t="str">
        <f>IFERROR(MID($D4599,1,7)+0,"")</f>
        <v/>
      </c>
      <c r="J4599" s="25" t="str">
        <f>IFERROR(MID($D4599,10,7)+0,"")</f>
        <v/>
      </c>
      <c r="K4599" s="25" t="str">
        <f>IFERROR(MID($D4599,19,7)+0,"")</f>
        <v/>
      </c>
      <c r="L4599" s="25" t="str">
        <f>IFERROR(MID($D4599,28,7)+0,"")</f>
        <v/>
      </c>
      <c r="M4599" s="25" t="e">
        <f>IF(IFERROR(MID($Q4599,1,7)+0,"")&lt;1130000,IF(INDEX(C:C,MATCH(LEFT(Q4599,7)+0,I:I,0))&lt;1130000,"",INDEX(C:C,MATCH(LEFT(Q4599,7)+0,I:I,0))),IFERROR(MID($Q4599,1,7)+0,""))</f>
        <v>#N/A</v>
      </c>
      <c r="N4599" s="25" t="str">
        <f>IF(IFERROR(MID($Q4599,10,7)+0,"")&lt;1130000,"",IFERROR(MID($Q4599,10,7)+0,""))</f>
        <v/>
      </c>
      <c r="O4599" s="25" t="str">
        <f>IF(IFERROR(MID($Q4599,19,7)+0,"")&lt;1130000,"",IFERROR(MID($Q4599,19,7)+0,""))</f>
        <v/>
      </c>
      <c r="P4599" s="25" t="e">
        <f>IF(M4599="","",IF(N4599="",M4599,M4599&amp;", "&amp;N4599))</f>
        <v>#N/A</v>
      </c>
      <c r="Q4599" s="25" t="s">
        <v>123</v>
      </c>
      <c r="R4599" s="25"/>
      <c r="S4599" s="35" t="s">
        <v>110</v>
      </c>
      <c r="T4599" s="25" t="s">
        <v>36</v>
      </c>
      <c r="U4599" s="185">
        <v>3446</v>
      </c>
      <c r="V4599" s="188">
        <v>3446</v>
      </c>
      <c r="W4599" s="189">
        <v>3446</v>
      </c>
      <c r="X4599" s="31">
        <v>3446</v>
      </c>
      <c r="Y4599" s="90">
        <f>IFERROR(ROUND(X4599/W4599-1,2),"")</f>
        <v>0</v>
      </c>
      <c r="Z4599" s="31">
        <f>IF(OR(S4599="VLD MLC components",S4599="VLD MLC pipes",S4599="VLD PEX components",S4599="VLD PEX pipes",S4599="VLD PHC components",S4599="VLD PHC pipes",S4599="Controls VLD"),"По запросу",X4599)</f>
        <v>3446</v>
      </c>
      <c r="AA4599" s="63">
        <f>ROUND(X4599/1.2,3)</f>
        <v>2871.6669999999999</v>
      </c>
      <c r="AB4599" s="23">
        <v>2871.6669999999999</v>
      </c>
      <c r="AC4599" s="190">
        <f>IFERROR(ROUND(AA4599/AB4599-1,2),"")</f>
        <v>0</v>
      </c>
      <c r="AD4599" s="25">
        <v>0.32</v>
      </c>
      <c r="AE4599" s="25">
        <v>2E-3</v>
      </c>
      <c r="AF4599" s="25">
        <v>0</v>
      </c>
      <c r="AG4599" s="25" t="s">
        <v>22</v>
      </c>
      <c r="AH4599" s="25">
        <v>0</v>
      </c>
      <c r="AI4599" s="25">
        <v>0</v>
      </c>
      <c r="AJ4599" s="25" t="s">
        <v>20</v>
      </c>
      <c r="AK4599" s="42" t="s">
        <v>19</v>
      </c>
      <c r="AL4599" s="25" t="s">
        <v>19</v>
      </c>
      <c r="AM4599" s="25">
        <v>1</v>
      </c>
      <c r="AN4599" s="25"/>
      <c r="AO4599" s="25"/>
      <c r="AP4599" s="25"/>
      <c r="AQ4599" s="25"/>
      <c r="AR4599" s="94"/>
      <c r="AS4599" s="157" t="s">
        <v>22</v>
      </c>
      <c r="AT4599" s="93">
        <v>42551</v>
      </c>
      <c r="AU4599" s="92" t="s">
        <v>22</v>
      </c>
      <c r="AV4599" s="91" t="s">
        <v>152</v>
      </c>
      <c r="AW4599" s="92" t="s">
        <v>152</v>
      </c>
      <c r="AX4599" s="92" t="s">
        <v>48</v>
      </c>
      <c r="AY4599" s="91" t="s">
        <v>152</v>
      </c>
      <c r="AZ4599" s="23"/>
      <c r="BA4599" s="25" t="s">
        <v>796</v>
      </c>
      <c r="BB4599" t="s">
        <v>25</v>
      </c>
      <c r="BC4599" t="e">
        <v>#N/A</v>
      </c>
      <c r="BD4599" t="e">
        <f>IF(Z4599=BC4599,"OK")</f>
        <v>#N/A</v>
      </c>
      <c r="BE4599">
        <v>0.32</v>
      </c>
      <c r="BF4599">
        <v>2E-3</v>
      </c>
      <c r="BG4599">
        <v>0</v>
      </c>
      <c r="BH4599">
        <v>0</v>
      </c>
      <c r="BI4599">
        <v>0</v>
      </c>
      <c r="BJ4599">
        <v>0</v>
      </c>
      <c r="BK4599">
        <v>0</v>
      </c>
      <c r="BN4599" s="183"/>
    </row>
    <row r="4600" spans="1:66" ht="25.5" x14ac:dyDescent="0.25">
      <c r="A4600" s="1"/>
      <c r="B4600" s="94">
        <v>4587</v>
      </c>
      <c r="C4600" s="43">
        <v>1060727</v>
      </c>
      <c r="D4600" s="25"/>
      <c r="E4600" s="36" t="s">
        <v>795</v>
      </c>
      <c r="F4600" s="151" t="s">
        <v>28</v>
      </c>
      <c r="G4600" s="41" t="s">
        <v>27</v>
      </c>
      <c r="H4600" s="46" t="str">
        <f>IFERROR(IFERROR(IF(SEARCH("Usystems",$E4600)&gt;0,"Usystems"),IF(SEARCH("RIIFO",$E4600)&gt;0,"RIIFO","Uponor")),"Uponor")</f>
        <v>Uponor</v>
      </c>
      <c r="I4600" s="25" t="str">
        <f>IFERROR(MID($D4600,1,7)+0,"")</f>
        <v/>
      </c>
      <c r="J4600" s="25" t="str">
        <f>IFERROR(MID($D4600,10,7)+0,"")</f>
        <v/>
      </c>
      <c r="K4600" s="25" t="str">
        <f>IFERROR(MID($D4600,19,7)+0,"")</f>
        <v/>
      </c>
      <c r="L4600" s="25" t="str">
        <f>IFERROR(MID($D4600,28,7)+0,"")</f>
        <v/>
      </c>
      <c r="M4600" s="25" t="e">
        <f>IF(IFERROR(MID($Q4600,1,7)+0,"")&lt;1130000,IF(INDEX(C:C,MATCH(LEFT(Q4600,7)+0,I:I,0))&lt;1130000,"",INDEX(C:C,MATCH(LEFT(Q4600,7)+0,I:I,0))),IFERROR(MID($Q4600,1,7)+0,""))</f>
        <v>#N/A</v>
      </c>
      <c r="N4600" s="25" t="str">
        <f>IF(IFERROR(MID($Q4600,10,7)+0,"")&lt;1130000,"",IFERROR(MID($Q4600,10,7)+0,""))</f>
        <v/>
      </c>
      <c r="O4600" s="25" t="str">
        <f>IF(IFERROR(MID($Q4600,19,7)+0,"")&lt;1130000,"",IFERROR(MID($Q4600,19,7)+0,""))</f>
        <v/>
      </c>
      <c r="P4600" s="25" t="e">
        <f>IF(M4600="","",IF(N4600="",M4600,M4600&amp;", "&amp;N4600))</f>
        <v>#N/A</v>
      </c>
      <c r="Q4600" s="25">
        <v>1093061</v>
      </c>
      <c r="R4600" s="25"/>
      <c r="S4600" s="35" t="s">
        <v>110</v>
      </c>
      <c r="T4600" s="25" t="s">
        <v>36</v>
      </c>
      <c r="U4600" s="185">
        <v>7138</v>
      </c>
      <c r="V4600" s="188">
        <v>7138</v>
      </c>
      <c r="W4600" s="189">
        <v>7138</v>
      </c>
      <c r="X4600" s="31">
        <v>7138</v>
      </c>
      <c r="Y4600" s="90">
        <f>IFERROR(ROUND(X4600/W4600-1,2),"")</f>
        <v>0</v>
      </c>
      <c r="Z4600" s="31">
        <f>IF(OR(S4600="VLD MLC components",S4600="VLD MLC pipes",S4600="VLD PEX components",S4600="VLD PEX pipes",S4600="VLD PHC components",S4600="VLD PHC pipes",S4600="Controls VLD"),"По запросу",X4600)</f>
        <v>7138</v>
      </c>
      <c r="AA4600" s="63">
        <f>ROUND(X4600/1.2,3)</f>
        <v>5948.3329999999996</v>
      </c>
      <c r="AB4600" s="23">
        <v>5948.3329999999996</v>
      </c>
      <c r="AC4600" s="190">
        <f>IFERROR(ROUND(AA4600/AB4600-1,2),"")</f>
        <v>0</v>
      </c>
      <c r="AD4600" s="25">
        <v>0.64</v>
      </c>
      <c r="AE4600" s="25">
        <v>3.2000000000000002E-3</v>
      </c>
      <c r="AF4600" s="25">
        <v>0</v>
      </c>
      <c r="AG4600" s="25" t="s">
        <v>22</v>
      </c>
      <c r="AH4600" s="25">
        <v>0</v>
      </c>
      <c r="AI4600" s="25">
        <v>0</v>
      </c>
      <c r="AJ4600" s="25" t="s">
        <v>19</v>
      </c>
      <c r="AK4600" s="42" t="s">
        <v>19</v>
      </c>
      <c r="AL4600" s="25" t="s">
        <v>19</v>
      </c>
      <c r="AM4600" s="25">
        <v>1</v>
      </c>
      <c r="AN4600" s="25"/>
      <c r="AO4600" s="25"/>
      <c r="AP4600" s="25"/>
      <c r="AQ4600" s="25"/>
      <c r="AR4600" s="94"/>
      <c r="AS4600" s="157" t="s">
        <v>22</v>
      </c>
      <c r="AT4600" s="93">
        <v>42551</v>
      </c>
      <c r="AU4600" s="92" t="s">
        <v>22</v>
      </c>
      <c r="AV4600" s="91" t="s">
        <v>48</v>
      </c>
      <c r="AW4600" s="92" t="s">
        <v>48</v>
      </c>
      <c r="AX4600" s="92" t="s">
        <v>48</v>
      </c>
      <c r="AY4600" s="91" t="s">
        <v>152</v>
      </c>
      <c r="AZ4600" s="23"/>
      <c r="BA4600" s="25">
        <v>0</v>
      </c>
      <c r="BB4600" t="s">
        <v>48</v>
      </c>
      <c r="BC4600" t="e">
        <v>#N/A</v>
      </c>
      <c r="BD4600" t="e">
        <f>IF(Z4600=BC4600,"OK")</f>
        <v>#N/A</v>
      </c>
      <c r="BE4600">
        <v>0.64</v>
      </c>
      <c r="BF4600">
        <v>3.2000000000000002E-3</v>
      </c>
      <c r="BG4600">
        <v>0</v>
      </c>
      <c r="BH4600">
        <v>0</v>
      </c>
      <c r="BI4600">
        <v>0</v>
      </c>
      <c r="BJ4600">
        <v>0</v>
      </c>
      <c r="BK4600">
        <v>0</v>
      </c>
      <c r="BN4600" s="183"/>
    </row>
    <row r="4601" spans="1:66" ht="25.5" x14ac:dyDescent="0.25">
      <c r="A4601" s="1"/>
      <c r="B4601" s="94">
        <v>4588</v>
      </c>
      <c r="C4601" s="43">
        <v>1060729</v>
      </c>
      <c r="D4601" s="25"/>
      <c r="E4601" s="36" t="s">
        <v>794</v>
      </c>
      <c r="F4601" s="151" t="s">
        <v>28</v>
      </c>
      <c r="G4601" s="41" t="s">
        <v>585</v>
      </c>
      <c r="H4601" s="46" t="str">
        <f>IFERROR(IFERROR(IF(SEARCH("Usystems",$E4601)&gt;0,"Usystems"),IF(SEARCH("RIIFO",$E4601)&gt;0,"RIIFO","Uponor")),"Uponor")</f>
        <v>Uponor</v>
      </c>
      <c r="I4601" s="25" t="str">
        <f>IFERROR(MID($D4601,1,7)+0,"")</f>
        <v/>
      </c>
      <c r="J4601" s="25" t="str">
        <f>IFERROR(MID($D4601,10,7)+0,"")</f>
        <v/>
      </c>
      <c r="K4601" s="25" t="str">
        <f>IFERROR(MID($D4601,19,7)+0,"")</f>
        <v/>
      </c>
      <c r="L4601" s="25" t="str">
        <f>IFERROR(MID($D4601,28,7)+0,"")</f>
        <v/>
      </c>
      <c r="M4601" s="25" t="str">
        <f>IF(IFERROR(MID($Q4601,1,7)+0,"")&lt;1130000,IF(INDEX(C:C,MATCH(LEFT(Q4601,7)+0,I:I,0))&lt;1130000,"",INDEX(C:C,MATCH(LEFT(Q4601,7)+0,I:I,0))),IFERROR(MID($Q4601,1,7)+0,""))</f>
        <v/>
      </c>
      <c r="N4601" s="25" t="str">
        <f>IF(IFERROR(MID($Q4601,10,7)+0,"")&lt;1130000,"",IFERROR(MID($Q4601,10,7)+0,""))</f>
        <v/>
      </c>
      <c r="O4601" s="25" t="str">
        <f>IF(IFERROR(MID($Q4601,19,7)+0,"")&lt;1130000,"",IFERROR(MID($Q4601,19,7)+0,""))</f>
        <v/>
      </c>
      <c r="P4601" s="25" t="str">
        <f>IF(M4601="","",IF(N4601="",M4601,M4601&amp;", "&amp;N4601))</f>
        <v/>
      </c>
      <c r="Q4601" s="25"/>
      <c r="R4601" s="25"/>
      <c r="S4601" s="35" t="s">
        <v>110</v>
      </c>
      <c r="T4601" s="25" t="s">
        <v>36</v>
      </c>
      <c r="U4601" s="185">
        <v>10717</v>
      </c>
      <c r="V4601" s="188">
        <v>10717</v>
      </c>
      <c r="W4601" s="189">
        <v>10717</v>
      </c>
      <c r="X4601" s="31">
        <v>10717</v>
      </c>
      <c r="Y4601" s="90">
        <f>IFERROR(ROUND(X4601/W4601-1,2),"")</f>
        <v>0</v>
      </c>
      <c r="Z4601" s="31">
        <f>IF(OR(S4601="VLD MLC components",S4601="VLD MLC pipes",S4601="VLD PEX components",S4601="VLD PEX pipes",S4601="VLD PHC components",S4601="VLD PHC pipes",S4601="Controls VLD"),"По запросу",X4601)</f>
        <v>10717</v>
      </c>
      <c r="AA4601" s="63">
        <f>ROUND(X4601/1.2,3)</f>
        <v>8930.8330000000005</v>
      </c>
      <c r="AB4601" s="23">
        <v>8930.8330000000005</v>
      </c>
      <c r="AC4601" s="190">
        <f>IFERROR(ROUND(AA4601/AB4601-1,2),"")</f>
        <v>0</v>
      </c>
      <c r="AD4601" s="25">
        <v>0.1</v>
      </c>
      <c r="AE4601" s="25">
        <v>7.2899999999999996E-3</v>
      </c>
      <c r="AF4601" s="25">
        <v>241</v>
      </c>
      <c r="AG4601" s="25">
        <v>241</v>
      </c>
      <c r="AH4601" s="25">
        <v>241</v>
      </c>
      <c r="AI4601" s="25">
        <v>241</v>
      </c>
      <c r="AJ4601" s="25" t="s">
        <v>20</v>
      </c>
      <c r="AK4601" s="22" t="s">
        <v>20</v>
      </c>
      <c r="AL4601" s="25" t="s">
        <v>20</v>
      </c>
      <c r="AM4601" s="25">
        <v>1</v>
      </c>
      <c r="AN4601" s="25"/>
      <c r="AO4601" s="25"/>
      <c r="AP4601" s="25"/>
      <c r="AQ4601" s="25"/>
      <c r="AR4601" s="94"/>
      <c r="AS4601" s="157">
        <v>255</v>
      </c>
      <c r="AT4601" s="93">
        <v>42551</v>
      </c>
      <c r="AU4601" s="92" t="s">
        <v>22</v>
      </c>
      <c r="AV4601" s="91" t="s">
        <v>152</v>
      </c>
      <c r="AW4601" s="92" t="s">
        <v>152</v>
      </c>
      <c r="AX4601" s="92" t="s">
        <v>48</v>
      </c>
      <c r="AY4601" s="91" t="s">
        <v>152</v>
      </c>
      <c r="AZ4601" s="23"/>
      <c r="BA4601" s="25" t="s">
        <v>793</v>
      </c>
      <c r="BB4601" t="s">
        <v>25</v>
      </c>
      <c r="BC4601">
        <v>10717</v>
      </c>
      <c r="BD4601" t="str">
        <f>IF(Z4601=BC4601,"OK")</f>
        <v>OK</v>
      </c>
      <c r="BE4601">
        <v>0.1</v>
      </c>
      <c r="BF4601">
        <v>7.2899999999999996E-3</v>
      </c>
      <c r="BG4601">
        <v>0</v>
      </c>
      <c r="BH4601">
        <v>0</v>
      </c>
      <c r="BI4601">
        <v>0</v>
      </c>
      <c r="BJ4601">
        <v>0</v>
      </c>
      <c r="BK4601">
        <v>0</v>
      </c>
      <c r="BN4601" s="183"/>
    </row>
    <row r="4602" spans="1:66" ht="25.5" x14ac:dyDescent="0.25">
      <c r="A4602" s="1"/>
      <c r="B4602" s="94">
        <v>4589</v>
      </c>
      <c r="C4602" s="43">
        <v>1051090</v>
      </c>
      <c r="D4602" s="25"/>
      <c r="E4602" s="27" t="s">
        <v>792</v>
      </c>
      <c r="F4602" s="213" t="s">
        <v>652</v>
      </c>
      <c r="G4602" s="41" t="s">
        <v>585</v>
      </c>
      <c r="H4602" s="46" t="str">
        <f>IFERROR(IFERROR(IF(SEARCH("Usystems",$E4602)&gt;0,"Usystems"),IF(SEARCH("RIIFO",$E4602)&gt;0,"RIIFO","Uponor")),"Uponor")</f>
        <v>Uponor</v>
      </c>
      <c r="I4602" s="25" t="str">
        <f>IFERROR(MID($D4602,1,7)+0,"")</f>
        <v/>
      </c>
      <c r="J4602" s="25" t="str">
        <f>IFERROR(MID($D4602,10,7)+0,"")</f>
        <v/>
      </c>
      <c r="K4602" s="25" t="str">
        <f>IFERROR(MID($D4602,19,7)+0,"")</f>
        <v/>
      </c>
      <c r="L4602" s="25" t="str">
        <f>IFERROR(MID($D4602,28,7)+0,"")</f>
        <v/>
      </c>
      <c r="M4602" s="25" t="str">
        <f>IF(IFERROR(MID($Q4602,1,7)+0,"")&lt;1130000,IF(INDEX(C:C,MATCH(LEFT(Q4602,7)+0,I:I,0))&lt;1130000,"",INDEX(C:C,MATCH(LEFT(Q4602,7)+0,I:I,0))),IFERROR(MID($Q4602,1,7)+0,""))</f>
        <v/>
      </c>
      <c r="N4602" s="25" t="str">
        <f>IF(IFERROR(MID($Q4602,10,7)+0,"")&lt;1130000,"",IFERROR(MID($Q4602,10,7)+0,""))</f>
        <v/>
      </c>
      <c r="O4602" s="25" t="str">
        <f>IF(IFERROR(MID($Q4602,19,7)+0,"")&lt;1130000,"",IFERROR(MID($Q4602,19,7)+0,""))</f>
        <v/>
      </c>
      <c r="P4602" s="25" t="str">
        <f>IF(M4602="","",IF(N4602="",M4602,M4602&amp;", "&amp;N4602))</f>
        <v/>
      </c>
      <c r="Q4602" s="25"/>
      <c r="R4602" s="25"/>
      <c r="S4602" s="35" t="s">
        <v>110</v>
      </c>
      <c r="T4602" s="25" t="s">
        <v>36</v>
      </c>
      <c r="U4602" s="185">
        <v>1707</v>
      </c>
      <c r="V4602" s="188">
        <v>1707</v>
      </c>
      <c r="W4602" s="189">
        <v>1707</v>
      </c>
      <c r="X4602" s="31">
        <v>1707</v>
      </c>
      <c r="Y4602" s="90">
        <f>IFERROR(ROUND(X4602/W4602-1,2),"")</f>
        <v>0</v>
      </c>
      <c r="Z4602" s="31">
        <f>IF(OR(S4602="VLD MLC components",S4602="VLD MLC pipes",S4602="VLD PEX components",S4602="VLD PEX pipes",S4602="VLD PHC components",S4602="VLD PHC pipes",S4602="Controls VLD"),"По запросу",X4602)</f>
        <v>1707</v>
      </c>
      <c r="AA4602" s="63">
        <f>ROUND(X4602/1.2,3)</f>
        <v>1422.5</v>
      </c>
      <c r="AB4602" s="23">
        <v>1422.5</v>
      </c>
      <c r="AC4602" s="190">
        <f>IFERROR(ROUND(AA4602/AB4602-1,2),"")</f>
        <v>0</v>
      </c>
      <c r="AD4602" s="25">
        <v>0.77800000000000002</v>
      </c>
      <c r="AE4602" s="25">
        <v>1.6250000000000001E-2</v>
      </c>
      <c r="AF4602" s="25">
        <v>69</v>
      </c>
      <c r="AG4602" s="25">
        <v>69</v>
      </c>
      <c r="AH4602" s="25">
        <v>69</v>
      </c>
      <c r="AI4602" s="25">
        <v>69</v>
      </c>
      <c r="AJ4602" s="25" t="s">
        <v>20</v>
      </c>
      <c r="AK4602" s="22" t="s">
        <v>20</v>
      </c>
      <c r="AL4602" s="25" t="s">
        <v>20</v>
      </c>
      <c r="AM4602" s="25">
        <v>10</v>
      </c>
      <c r="AN4602" s="25"/>
      <c r="AO4602" s="25"/>
      <c r="AP4602" s="25"/>
      <c r="AQ4602" s="25"/>
      <c r="AR4602" s="94"/>
      <c r="AS4602" s="157">
        <v>69</v>
      </c>
      <c r="AT4602" s="93" t="s">
        <v>22</v>
      </c>
      <c r="AU4602" s="92" t="s">
        <v>22</v>
      </c>
      <c r="AV4602" s="91" t="s">
        <v>152</v>
      </c>
      <c r="AW4602" s="92" t="s">
        <v>152</v>
      </c>
      <c r="AX4602" s="92" t="s">
        <v>48</v>
      </c>
      <c r="AY4602" s="91" t="s">
        <v>152</v>
      </c>
      <c r="AZ4602" s="23"/>
      <c r="BA4602" s="25" t="s">
        <v>791</v>
      </c>
      <c r="BB4602" t="s">
        <v>25</v>
      </c>
      <c r="BC4602">
        <v>1707</v>
      </c>
      <c r="BD4602" t="str">
        <f>IF(Z4602=BC4602,"OK")</f>
        <v>OK</v>
      </c>
      <c r="BE4602">
        <v>0.77800000000000002</v>
      </c>
      <c r="BF4602">
        <v>1.6250000000000001E-2</v>
      </c>
      <c r="BG4602">
        <v>0</v>
      </c>
      <c r="BH4602">
        <v>0</v>
      </c>
      <c r="BI4602">
        <v>0</v>
      </c>
      <c r="BJ4602">
        <v>0</v>
      </c>
      <c r="BK4602">
        <v>0</v>
      </c>
      <c r="BN4602" s="183"/>
    </row>
    <row r="4603" spans="1:66" ht="25.5" x14ac:dyDescent="0.25">
      <c r="A4603" s="1"/>
      <c r="B4603" s="94">
        <v>4590</v>
      </c>
      <c r="C4603" s="43">
        <v>1053702</v>
      </c>
      <c r="D4603" s="25"/>
      <c r="E4603" s="36" t="s">
        <v>790</v>
      </c>
      <c r="F4603" s="151" t="s">
        <v>21</v>
      </c>
      <c r="G4603" s="41" t="s">
        <v>585</v>
      </c>
      <c r="H4603" s="46" t="str">
        <f>IFERROR(IFERROR(IF(SEARCH("Usystems",$E4603)&gt;0,"Usystems"),IF(SEARCH("RIIFO",$E4603)&gt;0,"RIIFO","Uponor")),"Uponor")</f>
        <v>Uponor</v>
      </c>
      <c r="I4603" s="25" t="str">
        <f>IFERROR(MID($D4603,1,7)+0,"")</f>
        <v/>
      </c>
      <c r="J4603" s="25" t="str">
        <f>IFERROR(MID($D4603,10,7)+0,"")</f>
        <v/>
      </c>
      <c r="K4603" s="25" t="str">
        <f>IFERROR(MID($D4603,19,7)+0,"")</f>
        <v/>
      </c>
      <c r="L4603" s="25" t="str">
        <f>IFERROR(MID($D4603,28,7)+0,"")</f>
        <v/>
      </c>
      <c r="M4603" s="25" t="str">
        <f>IF(IFERROR(MID($Q4603,1,7)+0,"")&lt;1130000,IF(INDEX(C:C,MATCH(LEFT(Q4603,7)+0,I:I,0))&lt;1130000,"",INDEX(C:C,MATCH(LEFT(Q4603,7)+0,I:I,0))),IFERROR(MID($Q4603,1,7)+0,""))</f>
        <v/>
      </c>
      <c r="N4603" s="25" t="str">
        <f>IF(IFERROR(MID($Q4603,10,7)+0,"")&lt;1130000,"",IFERROR(MID($Q4603,10,7)+0,""))</f>
        <v/>
      </c>
      <c r="O4603" s="25" t="str">
        <f>IF(IFERROR(MID($Q4603,19,7)+0,"")&lt;1130000,"",IFERROR(MID($Q4603,19,7)+0,""))</f>
        <v/>
      </c>
      <c r="P4603" s="25" t="str">
        <f>IF(M4603="","",IF(N4603="",M4603,M4603&amp;", "&amp;N4603))</f>
        <v/>
      </c>
      <c r="Q4603" s="25"/>
      <c r="R4603" s="25"/>
      <c r="S4603" s="35" t="s">
        <v>110</v>
      </c>
      <c r="T4603" s="25" t="s">
        <v>36</v>
      </c>
      <c r="U4603" s="185">
        <v>1125</v>
      </c>
      <c r="V4603" s="188">
        <v>1125</v>
      </c>
      <c r="W4603" s="189">
        <v>1125</v>
      </c>
      <c r="X4603" s="31">
        <v>1125</v>
      </c>
      <c r="Y4603" s="90">
        <f>IFERROR(ROUND(X4603/W4603-1,2),"")</f>
        <v>0</v>
      </c>
      <c r="Z4603" s="31">
        <f>IF(OR(S4603="VLD MLC components",S4603="VLD MLC pipes",S4603="VLD PEX components",S4603="VLD PEX pipes",S4603="VLD PHC components",S4603="VLD PHC pipes",S4603="Controls VLD"),"По запросу",X4603)</f>
        <v>1125</v>
      </c>
      <c r="AA4603" s="63">
        <f>ROUND(X4603/1.2,3)</f>
        <v>937.5</v>
      </c>
      <c r="AB4603" s="23">
        <v>937.5</v>
      </c>
      <c r="AC4603" s="190">
        <f>IFERROR(ROUND(AA4603/AB4603-1,2),"")</f>
        <v>0</v>
      </c>
      <c r="AD4603" s="25">
        <v>0.438</v>
      </c>
      <c r="AE4603" s="25">
        <v>1.0829999999999999E-2</v>
      </c>
      <c r="AF4603" s="25">
        <v>960</v>
      </c>
      <c r="AG4603" s="25">
        <v>960</v>
      </c>
      <c r="AH4603" s="25">
        <v>960</v>
      </c>
      <c r="AI4603" s="25">
        <v>960</v>
      </c>
      <c r="AJ4603" s="25" t="s">
        <v>20</v>
      </c>
      <c r="AK4603" s="22" t="s">
        <v>20</v>
      </c>
      <c r="AL4603" s="25" t="s">
        <v>20</v>
      </c>
      <c r="AM4603" s="25">
        <v>10</v>
      </c>
      <c r="AN4603" s="25"/>
      <c r="AO4603" s="25"/>
      <c r="AP4603" s="25"/>
      <c r="AQ4603" s="25"/>
      <c r="AR4603" s="94"/>
      <c r="AS4603" s="157">
        <v>960</v>
      </c>
      <c r="AT4603" s="93" t="s">
        <v>22</v>
      </c>
      <c r="AU4603" s="92" t="s">
        <v>22</v>
      </c>
      <c r="AV4603" s="91" t="s">
        <v>152</v>
      </c>
      <c r="AW4603" s="92" t="s">
        <v>152</v>
      </c>
      <c r="AX4603" s="92" t="s">
        <v>48</v>
      </c>
      <c r="AY4603" s="91" t="s">
        <v>152</v>
      </c>
      <c r="AZ4603" s="23"/>
      <c r="BA4603" s="25" t="s">
        <v>789</v>
      </c>
      <c r="BB4603" t="s">
        <v>25</v>
      </c>
      <c r="BC4603">
        <v>1125</v>
      </c>
      <c r="BD4603" t="str">
        <f>IF(Z4603=BC4603,"OK")</f>
        <v>OK</v>
      </c>
      <c r="BE4603">
        <v>0.438</v>
      </c>
      <c r="BF4603">
        <v>1.0829999999999999E-2</v>
      </c>
      <c r="BG4603">
        <v>0</v>
      </c>
      <c r="BH4603">
        <v>0</v>
      </c>
      <c r="BI4603">
        <v>0</v>
      </c>
      <c r="BJ4603">
        <v>0</v>
      </c>
      <c r="BK4603">
        <v>0</v>
      </c>
      <c r="BN4603" s="183"/>
    </row>
    <row r="4604" spans="1:66" ht="25.5" x14ac:dyDescent="0.25">
      <c r="A4604" s="1"/>
      <c r="B4604" s="94">
        <v>4591</v>
      </c>
      <c r="C4604" s="43">
        <v>1069158</v>
      </c>
      <c r="D4604" s="25"/>
      <c r="E4604" s="27" t="s">
        <v>788</v>
      </c>
      <c r="F4604" s="213" t="s">
        <v>21</v>
      </c>
      <c r="G4604" s="25"/>
      <c r="H4604" s="46" t="str">
        <f>IFERROR(IFERROR(IF(SEARCH("Usystems",$E4604)&gt;0,"Usystems"),IF(SEARCH("RIIFO",$E4604)&gt;0,"RIIFO","Uponor")),"Uponor")</f>
        <v>Uponor</v>
      </c>
      <c r="I4604" s="25" t="str">
        <f>IFERROR(MID($D4604,1,7)+0,"")</f>
        <v/>
      </c>
      <c r="J4604" s="25" t="str">
        <f>IFERROR(MID($D4604,10,7)+0,"")</f>
        <v/>
      </c>
      <c r="K4604" s="25" t="str">
        <f>IFERROR(MID($D4604,19,7)+0,"")</f>
        <v/>
      </c>
      <c r="L4604" s="25" t="str">
        <f>IFERROR(MID($D4604,28,7)+0,"")</f>
        <v/>
      </c>
      <c r="M4604" s="25" t="str">
        <f>IF(IFERROR(MID($Q4604,1,7)+0,"")&lt;1130000,IF(INDEX(C:C,MATCH(LEFT(Q4604,7)+0,I:I,0))&lt;1130000,"",INDEX(C:C,MATCH(LEFT(Q4604,7)+0,I:I,0))),IFERROR(MID($Q4604,1,7)+0,""))</f>
        <v/>
      </c>
      <c r="N4604" s="25" t="str">
        <f>IF(IFERROR(MID($Q4604,10,7)+0,"")&lt;1130000,"",IFERROR(MID($Q4604,10,7)+0,""))</f>
        <v/>
      </c>
      <c r="O4604" s="25" t="str">
        <f>IF(IFERROR(MID($Q4604,19,7)+0,"")&lt;1130000,"",IFERROR(MID($Q4604,19,7)+0,""))</f>
        <v/>
      </c>
      <c r="P4604" s="25" t="str">
        <f>IF(M4604="","",IF(N4604="",M4604,M4604&amp;", "&amp;N4604))</f>
        <v/>
      </c>
      <c r="Q4604" s="25"/>
      <c r="R4604" s="25"/>
      <c r="S4604" s="35" t="s">
        <v>110</v>
      </c>
      <c r="T4604" s="25" t="s">
        <v>36</v>
      </c>
      <c r="U4604" s="185">
        <v>2640</v>
      </c>
      <c r="V4604" s="188">
        <v>2640</v>
      </c>
      <c r="W4604" s="189">
        <v>2640</v>
      </c>
      <c r="X4604" s="31">
        <v>2640</v>
      </c>
      <c r="Y4604" s="90">
        <f>IFERROR(ROUND(X4604/W4604-1,2),"")</f>
        <v>0</v>
      </c>
      <c r="Z4604" s="31">
        <f>IF(OR(S4604="VLD MLC components",S4604="VLD MLC pipes",S4604="VLD PEX components",S4604="VLD PEX pipes",S4604="VLD PHC components",S4604="VLD PHC pipes",S4604="Controls VLD"),"По запросу",X4604)</f>
        <v>2640</v>
      </c>
      <c r="AA4604" s="63">
        <f>ROUND(X4604/1.2,3)</f>
        <v>2200</v>
      </c>
      <c r="AB4604" s="23">
        <v>2200</v>
      </c>
      <c r="AC4604" s="190">
        <f>IFERROR(ROUND(AA4604/AB4604-1,2),"")</f>
        <v>0</v>
      </c>
      <c r="AD4604" s="25">
        <v>0.86</v>
      </c>
      <c r="AE4604" s="25">
        <v>1.375E-2</v>
      </c>
      <c r="AF4604" s="25">
        <v>0</v>
      </c>
      <c r="AG4604" s="25" t="s">
        <v>22</v>
      </c>
      <c r="AH4604" s="25">
        <v>0</v>
      </c>
      <c r="AI4604" s="25">
        <v>0</v>
      </c>
      <c r="AJ4604" s="25" t="s">
        <v>20</v>
      </c>
      <c r="AK4604" s="42" t="s">
        <v>19</v>
      </c>
      <c r="AL4604" s="25" t="s">
        <v>20</v>
      </c>
      <c r="AM4604" s="25">
        <v>1</v>
      </c>
      <c r="AN4604" s="25"/>
      <c r="AO4604" s="25"/>
      <c r="AP4604" s="25"/>
      <c r="AQ4604" s="25"/>
      <c r="AR4604" s="94"/>
      <c r="AS4604" s="157" t="s">
        <v>22</v>
      </c>
      <c r="AT4604" s="93">
        <v>42615</v>
      </c>
      <c r="AU4604" s="92" t="s">
        <v>22</v>
      </c>
      <c r="AV4604" s="91" t="s">
        <v>48</v>
      </c>
      <c r="AW4604" s="92" t="s">
        <v>48</v>
      </c>
      <c r="AX4604" s="92" t="s">
        <v>48</v>
      </c>
      <c r="AY4604" s="91" t="s">
        <v>152</v>
      </c>
      <c r="AZ4604" s="23"/>
      <c r="BA4604" s="25">
        <v>0</v>
      </c>
      <c r="BB4604" t="s">
        <v>48</v>
      </c>
      <c r="BC4604" t="e">
        <v>#N/A</v>
      </c>
      <c r="BD4604" t="e">
        <f>IF(Z4604=BC4604,"OK")</f>
        <v>#N/A</v>
      </c>
      <c r="BE4604">
        <v>0.86</v>
      </c>
      <c r="BF4604">
        <v>1.375E-2</v>
      </c>
      <c r="BG4604">
        <v>0</v>
      </c>
      <c r="BH4604">
        <v>0</v>
      </c>
      <c r="BI4604">
        <v>0</v>
      </c>
      <c r="BJ4604">
        <v>0</v>
      </c>
      <c r="BK4604">
        <v>0</v>
      </c>
      <c r="BN4604" s="183"/>
    </row>
    <row r="4605" spans="1:66" ht="25.5" x14ac:dyDescent="0.25">
      <c r="A4605" s="1"/>
      <c r="B4605" s="94">
        <v>4592</v>
      </c>
      <c r="C4605" s="43">
        <v>1051262</v>
      </c>
      <c r="D4605" s="25"/>
      <c r="E4605" s="36" t="s">
        <v>787</v>
      </c>
      <c r="F4605" s="151" t="s">
        <v>28</v>
      </c>
      <c r="G4605" s="41" t="s">
        <v>30</v>
      </c>
      <c r="H4605" s="46" t="str">
        <f>IFERROR(IFERROR(IF(SEARCH("Usystems",$E4605)&gt;0,"Usystems"),IF(SEARCH("RIIFO",$E4605)&gt;0,"RIIFO","Uponor")),"Uponor")</f>
        <v>Uponor</v>
      </c>
      <c r="I4605" s="25" t="str">
        <f>IFERROR(MID($D4605,1,7)+0,"")</f>
        <v/>
      </c>
      <c r="J4605" s="25" t="str">
        <f>IFERROR(MID($D4605,10,7)+0,"")</f>
        <v/>
      </c>
      <c r="K4605" s="25" t="str">
        <f>IFERROR(MID($D4605,19,7)+0,"")</f>
        <v/>
      </c>
      <c r="L4605" s="25" t="str">
        <f>IFERROR(MID($D4605,28,7)+0,"")</f>
        <v/>
      </c>
      <c r="M4605" s="25" t="str">
        <f>IF(IFERROR(MID($Q4605,1,7)+0,"")&lt;1130000,IF(INDEX(C:C,MATCH(LEFT(Q4605,7)+0,I:I,0))&lt;1130000,"",INDEX(C:C,MATCH(LEFT(Q4605,7)+0,I:I,0))),IFERROR(MID($Q4605,1,7)+0,""))</f>
        <v/>
      </c>
      <c r="N4605" s="25" t="str">
        <f>IF(IFERROR(MID($Q4605,10,7)+0,"")&lt;1130000,"",IFERROR(MID($Q4605,10,7)+0,""))</f>
        <v/>
      </c>
      <c r="O4605" s="25" t="str">
        <f>IF(IFERROR(MID($Q4605,19,7)+0,"")&lt;1130000,"",IFERROR(MID($Q4605,19,7)+0,""))</f>
        <v/>
      </c>
      <c r="P4605" s="25" t="str">
        <f>IF(M4605="","",IF(N4605="",M4605,M4605&amp;", "&amp;N4605))</f>
        <v/>
      </c>
      <c r="Q4605" s="25"/>
      <c r="R4605" s="25"/>
      <c r="S4605" s="35" t="s">
        <v>110</v>
      </c>
      <c r="T4605" s="25" t="s">
        <v>36</v>
      </c>
      <c r="U4605" s="185">
        <v>3000</v>
      </c>
      <c r="V4605" s="188">
        <v>3000</v>
      </c>
      <c r="W4605" s="189">
        <v>3000</v>
      </c>
      <c r="X4605" s="31">
        <v>3000</v>
      </c>
      <c r="Y4605" s="90">
        <f>IFERROR(ROUND(X4605/W4605-1,2),"")</f>
        <v>0</v>
      </c>
      <c r="Z4605" s="31">
        <f>IF(OR(S4605="VLD MLC components",S4605="VLD MLC pipes",S4605="VLD PEX components",S4605="VLD PEX pipes",S4605="VLD PHC components",S4605="VLD PHC pipes",S4605="Controls VLD"),"По запросу",X4605)</f>
        <v>3000</v>
      </c>
      <c r="AA4605" s="63">
        <f>ROUND(X4605/1.2,3)</f>
        <v>2500</v>
      </c>
      <c r="AB4605" s="23">
        <v>2500</v>
      </c>
      <c r="AC4605" s="190">
        <f>IFERROR(ROUND(AA4605/AB4605-1,2),"")</f>
        <v>0</v>
      </c>
      <c r="AD4605" s="25">
        <v>0.22</v>
      </c>
      <c r="AE4605" s="25">
        <v>3.0000000000000001E-3</v>
      </c>
      <c r="AF4605" s="25">
        <v>0</v>
      </c>
      <c r="AG4605" s="25" t="s">
        <v>22</v>
      </c>
      <c r="AH4605" s="25">
        <v>0</v>
      </c>
      <c r="AI4605" s="25">
        <v>0</v>
      </c>
      <c r="AJ4605" s="25" t="s">
        <v>19</v>
      </c>
      <c r="AK4605" s="42" t="s">
        <v>19</v>
      </c>
      <c r="AL4605" s="25" t="s">
        <v>19</v>
      </c>
      <c r="AM4605" s="25">
        <v>1</v>
      </c>
      <c r="AN4605" s="25"/>
      <c r="AO4605" s="25"/>
      <c r="AP4605" s="25"/>
      <c r="AQ4605" s="25"/>
      <c r="AR4605" s="94"/>
      <c r="AS4605" s="157" t="s">
        <v>22</v>
      </c>
      <c r="AT4605" s="93" t="s">
        <v>22</v>
      </c>
      <c r="AU4605" s="92" t="s">
        <v>22</v>
      </c>
      <c r="AV4605" s="91" t="s">
        <v>48</v>
      </c>
      <c r="AW4605" s="92" t="s">
        <v>48</v>
      </c>
      <c r="AX4605" s="92" t="s">
        <v>48</v>
      </c>
      <c r="AY4605" s="91" t="s">
        <v>152</v>
      </c>
      <c r="AZ4605" s="23"/>
      <c r="BA4605" s="25">
        <v>0</v>
      </c>
      <c r="BB4605" t="s">
        <v>48</v>
      </c>
      <c r="BC4605" t="e">
        <v>#N/A</v>
      </c>
      <c r="BD4605" t="e">
        <f>IF(Z4605=BC4605,"OK")</f>
        <v>#N/A</v>
      </c>
      <c r="BE4605">
        <v>0.22</v>
      </c>
      <c r="BF4605">
        <v>3.0000000000000001E-3</v>
      </c>
      <c r="BG4605">
        <v>0</v>
      </c>
      <c r="BH4605">
        <v>0</v>
      </c>
      <c r="BI4605">
        <v>0</v>
      </c>
      <c r="BJ4605">
        <v>0</v>
      </c>
      <c r="BK4605">
        <v>0</v>
      </c>
      <c r="BN4605" s="183"/>
    </row>
    <row r="4606" spans="1:66" ht="25.5" x14ac:dyDescent="0.25">
      <c r="A4606" s="1"/>
      <c r="B4606" s="94">
        <v>4593</v>
      </c>
      <c r="C4606" s="43">
        <v>1051288</v>
      </c>
      <c r="D4606" s="25"/>
      <c r="E4606" s="27" t="s">
        <v>786</v>
      </c>
      <c r="F4606" s="151" t="s">
        <v>21</v>
      </c>
      <c r="G4606" s="25"/>
      <c r="H4606" s="46" t="str">
        <f>IFERROR(IFERROR(IF(SEARCH("Usystems",$E4606)&gt;0,"Usystems"),IF(SEARCH("RIIFO",$E4606)&gt;0,"RIIFO","Uponor")),"Uponor")</f>
        <v>Uponor</v>
      </c>
      <c r="I4606" s="25" t="str">
        <f>IFERROR(MID($D4606,1,7)+0,"")</f>
        <v/>
      </c>
      <c r="J4606" s="25" t="str">
        <f>IFERROR(MID($D4606,10,7)+0,"")</f>
        <v/>
      </c>
      <c r="K4606" s="25" t="str">
        <f>IFERROR(MID($D4606,19,7)+0,"")</f>
        <v/>
      </c>
      <c r="L4606" s="25" t="str">
        <f>IFERROR(MID($D4606,28,7)+0,"")</f>
        <v/>
      </c>
      <c r="M4606" s="25" t="str">
        <f>IF(IFERROR(MID($Q4606,1,7)+0,"")&lt;1130000,IF(INDEX(C:C,MATCH(LEFT(Q4606,7)+0,I:I,0))&lt;1130000,"",INDEX(C:C,MATCH(LEFT(Q4606,7)+0,I:I,0))),IFERROR(MID($Q4606,1,7)+0,""))</f>
        <v/>
      </c>
      <c r="N4606" s="25" t="str">
        <f>IF(IFERROR(MID($Q4606,10,7)+0,"")&lt;1130000,"",IFERROR(MID($Q4606,10,7)+0,""))</f>
        <v/>
      </c>
      <c r="O4606" s="25" t="str">
        <f>IF(IFERROR(MID($Q4606,19,7)+0,"")&lt;1130000,"",IFERROR(MID($Q4606,19,7)+0,""))</f>
        <v/>
      </c>
      <c r="P4606" s="25" t="str">
        <f>IF(M4606="","",IF(N4606="",M4606,M4606&amp;", "&amp;N4606))</f>
        <v/>
      </c>
      <c r="Q4606" s="25"/>
      <c r="R4606" s="25"/>
      <c r="S4606" s="35" t="s">
        <v>110</v>
      </c>
      <c r="T4606" s="25" t="s">
        <v>36</v>
      </c>
      <c r="U4606" s="185">
        <v>99.48</v>
      </c>
      <c r="V4606" s="188">
        <v>99.48</v>
      </c>
      <c r="W4606" s="189">
        <v>99.48</v>
      </c>
      <c r="X4606" s="31">
        <v>99.48</v>
      </c>
      <c r="Y4606" s="90">
        <f>IFERROR(ROUND(X4606/W4606-1,2),"")</f>
        <v>0</v>
      </c>
      <c r="Z4606" s="31">
        <f>IF(OR(S4606="VLD MLC components",S4606="VLD MLC pipes",S4606="VLD PEX components",S4606="VLD PEX pipes",S4606="VLD PHC components",S4606="VLD PHC pipes",S4606="Controls VLD"),"По запросу",X4606)</f>
        <v>99.48</v>
      </c>
      <c r="AA4606" s="63">
        <f>ROUND(X4606/1.2,3)</f>
        <v>82.9</v>
      </c>
      <c r="AB4606" s="23">
        <v>82.9</v>
      </c>
      <c r="AC4606" s="190">
        <f>IFERROR(ROUND(AA4606/AB4606-1,2),"")</f>
        <v>0</v>
      </c>
      <c r="AD4606" s="25">
        <v>8.9999999999999993E-3</v>
      </c>
      <c r="AE4606" s="25">
        <v>1.0000000000000001E-5</v>
      </c>
      <c r="AF4606" s="25">
        <v>0</v>
      </c>
      <c r="AG4606" s="25" t="s">
        <v>22</v>
      </c>
      <c r="AH4606" s="25">
        <v>0</v>
      </c>
      <c r="AI4606" s="25">
        <v>0</v>
      </c>
      <c r="AJ4606" s="25" t="s">
        <v>20</v>
      </c>
      <c r="AK4606" s="42" t="s">
        <v>19</v>
      </c>
      <c r="AL4606" s="25" t="s">
        <v>20</v>
      </c>
      <c r="AM4606" s="25">
        <v>1</v>
      </c>
      <c r="AN4606" s="25"/>
      <c r="AO4606" s="25"/>
      <c r="AP4606" s="25"/>
      <c r="AQ4606" s="25"/>
      <c r="AR4606" s="94"/>
      <c r="AS4606" s="157" t="s">
        <v>22</v>
      </c>
      <c r="AT4606" s="93" t="s">
        <v>22</v>
      </c>
      <c r="AU4606" s="92" t="s">
        <v>22</v>
      </c>
      <c r="AV4606" s="91" t="s">
        <v>48</v>
      </c>
      <c r="AW4606" s="92" t="s">
        <v>48</v>
      </c>
      <c r="AX4606" s="92" t="s">
        <v>48</v>
      </c>
      <c r="AY4606" s="91" t="s">
        <v>152</v>
      </c>
      <c r="AZ4606" s="23"/>
      <c r="BA4606" s="25">
        <v>0</v>
      </c>
      <c r="BB4606" t="s">
        <v>48</v>
      </c>
      <c r="BC4606" t="e">
        <v>#N/A</v>
      </c>
      <c r="BD4606" t="e">
        <f>IF(Z4606=BC4606,"OK")</f>
        <v>#N/A</v>
      </c>
      <c r="BE4606">
        <v>8.9999999999999993E-3</v>
      </c>
      <c r="BF4606">
        <v>1.0000000000000001E-5</v>
      </c>
      <c r="BG4606">
        <v>0</v>
      </c>
      <c r="BH4606">
        <v>0</v>
      </c>
      <c r="BI4606">
        <v>0</v>
      </c>
      <c r="BJ4606">
        <v>0</v>
      </c>
      <c r="BK4606">
        <v>0</v>
      </c>
      <c r="BN4606" s="183"/>
    </row>
    <row r="4607" spans="1:66" x14ac:dyDescent="0.25">
      <c r="A4607" s="1"/>
      <c r="B4607" s="94">
        <v>4594</v>
      </c>
      <c r="C4607" s="182" t="s">
        <v>785</v>
      </c>
      <c r="D4607" s="184"/>
      <c r="E4607" s="36"/>
      <c r="F4607" s="221"/>
      <c r="G4607" s="115"/>
      <c r="H4607" s="46" t="str">
        <f>IFERROR(IFERROR(IF(SEARCH("Usystems",$E4607)&gt;0,"Usystems"),IF(SEARCH("RIIFO",$E4607)&gt;0,"RIIFO","Uponor")),"Uponor")</f>
        <v>Uponor</v>
      </c>
      <c r="I4607" s="25" t="str">
        <f>IFERROR(MID($D4607,1,7)+0,"")</f>
        <v/>
      </c>
      <c r="J4607" s="25" t="str">
        <f>IFERROR(MID($D4607,10,7)+0,"")</f>
        <v/>
      </c>
      <c r="K4607" s="25" t="str">
        <f>IFERROR(MID($D4607,19,7)+0,"")</f>
        <v/>
      </c>
      <c r="L4607" s="25" t="str">
        <f>IFERROR(MID($D4607,28,7)+0,"")</f>
        <v/>
      </c>
      <c r="M4607" s="25" t="str">
        <f>IF(IFERROR(MID($Q4607,1,7)+0,"")&lt;1130000,IF(INDEX(C:C,MATCH(LEFT(Q4607,7)+0,I:I,0))&lt;1130000,"",INDEX(C:C,MATCH(LEFT(Q4607,7)+0,I:I,0))),IFERROR(MID($Q4607,1,7)+0,""))</f>
        <v/>
      </c>
      <c r="N4607" s="25" t="str">
        <f>IF(IFERROR(MID($Q4607,10,7)+0,"")&lt;1130000,"",IFERROR(MID($Q4607,10,7)+0,""))</f>
        <v/>
      </c>
      <c r="O4607" s="25" t="str">
        <f>IF(IFERROR(MID($Q4607,19,7)+0,"")&lt;1130000,"",IFERROR(MID($Q4607,19,7)+0,""))</f>
        <v/>
      </c>
      <c r="P4607" s="25" t="str">
        <f>IF(M4607="","",IF(N4607="",M4607,M4607&amp;", "&amp;N4607))</f>
        <v/>
      </c>
      <c r="Q4607" s="115"/>
      <c r="R4607" s="115"/>
      <c r="S4607" s="35" t="s">
        <v>22</v>
      </c>
      <c r="T4607" s="115"/>
      <c r="U4607" s="185" t="s">
        <v>22</v>
      </c>
      <c r="V4607" s="188" t="s">
        <v>22</v>
      </c>
      <c r="W4607" s="189" t="s">
        <v>22</v>
      </c>
      <c r="X4607" s="31"/>
      <c r="Y4607" s="90" t="str">
        <f>IFERROR(ROUND(X4607/W4607-1,2),"")</f>
        <v/>
      </c>
      <c r="Z4607" s="31">
        <f>IF(OR(S4607="VLD MLC components",S4607="VLD MLC pipes",S4607="VLD PEX components",S4607="VLD PEX pipes",S4607="VLD PHC components",S4607="VLD PHC pipes",S4607="Controls VLD"),"По запросу",X4607)</f>
        <v>0</v>
      </c>
      <c r="AA4607" s="63">
        <f>ROUND(X4607/1.2,3)</f>
        <v>0</v>
      </c>
      <c r="AB4607" s="23">
        <v>0</v>
      </c>
      <c r="AC4607" s="190" t="str">
        <f>IFERROR(ROUND(AA4607/AB4607-1,2),"")</f>
        <v/>
      </c>
      <c r="AD4607" s="25"/>
      <c r="AE4607" s="25"/>
      <c r="AF4607" s="25">
        <v>0</v>
      </c>
      <c r="AG4607" s="25" t="s">
        <v>22</v>
      </c>
      <c r="AH4607" s="25">
        <v>0</v>
      </c>
      <c r="AI4607" s="25">
        <v>0</v>
      </c>
      <c r="AJ4607" s="25" t="s">
        <v>19</v>
      </c>
      <c r="AK4607" s="114" t="s">
        <v>20</v>
      </c>
      <c r="AL4607" s="25" t="s">
        <v>20</v>
      </c>
      <c r="AM4607" s="25"/>
      <c r="AN4607" s="25"/>
      <c r="AO4607" s="25"/>
      <c r="AP4607" s="25"/>
      <c r="AQ4607" s="25"/>
      <c r="AR4607" s="94"/>
      <c r="AS4607" s="157" t="s">
        <v>22</v>
      </c>
      <c r="AT4607" s="93" t="s">
        <v>22</v>
      </c>
      <c r="AU4607" s="92" t="s">
        <v>582</v>
      </c>
      <c r="AV4607" s="91" t="s">
        <v>48</v>
      </c>
      <c r="AW4607" s="92" t="s">
        <v>48</v>
      </c>
      <c r="AX4607" s="92" t="s">
        <v>48</v>
      </c>
      <c r="AY4607" s="91" t="s">
        <v>48</v>
      </c>
      <c r="AZ4607" s="23"/>
      <c r="BA4607" s="25">
        <v>0</v>
      </c>
      <c r="BB4607" t="s">
        <v>25</v>
      </c>
      <c r="BC4607">
        <v>0</v>
      </c>
      <c r="BD4607" t="str">
        <f>IF(Z4607=BC4607,"OK")</f>
        <v>OK</v>
      </c>
      <c r="BE4607">
        <v>0</v>
      </c>
      <c r="BF4607">
        <v>0</v>
      </c>
      <c r="BG4607">
        <v>0</v>
      </c>
      <c r="BH4607">
        <v>0</v>
      </c>
      <c r="BI4607">
        <v>0</v>
      </c>
      <c r="BJ4607">
        <v>0</v>
      </c>
      <c r="BK4607">
        <v>0</v>
      </c>
      <c r="BN4607" s="183"/>
    </row>
    <row r="4608" spans="1:66" ht="25.5" x14ac:dyDescent="0.25">
      <c r="A4608" s="1"/>
      <c r="B4608" s="94">
        <v>4595</v>
      </c>
      <c r="C4608" s="43">
        <v>1088228</v>
      </c>
      <c r="D4608" s="34"/>
      <c r="E4608" s="27" t="s">
        <v>784</v>
      </c>
      <c r="F4608" s="213" t="s">
        <v>652</v>
      </c>
      <c r="G4608" s="25"/>
      <c r="H4608" s="46" t="str">
        <f>IFERROR(IFERROR(IF(SEARCH("Usystems",$E4608)&gt;0,"Usystems"),IF(SEARCH("RIIFO",$E4608)&gt;0,"RIIFO","Uponor")),"Uponor")</f>
        <v>Uponor</v>
      </c>
      <c r="I4608" s="25" t="str">
        <f>IFERROR(MID($D4608,1,7)+0,"")</f>
        <v/>
      </c>
      <c r="J4608" s="25" t="str">
        <f>IFERROR(MID($D4608,10,7)+0,"")</f>
        <v/>
      </c>
      <c r="K4608" s="25" t="str">
        <f>IFERROR(MID($D4608,19,7)+0,"")</f>
        <v/>
      </c>
      <c r="L4608" s="25" t="str">
        <f>IFERROR(MID($D4608,28,7)+0,"")</f>
        <v/>
      </c>
      <c r="M4608" s="25" t="str">
        <f>IF(IFERROR(MID($Q4608,1,7)+0,"")&lt;1130000,IF(INDEX(C:C,MATCH(LEFT(Q4608,7)+0,I:I,0))&lt;1130000,"",INDEX(C:C,MATCH(LEFT(Q4608,7)+0,I:I,0))),IFERROR(MID($Q4608,1,7)+0,""))</f>
        <v/>
      </c>
      <c r="N4608" s="25" t="str">
        <f>IF(IFERROR(MID($Q4608,10,7)+0,"")&lt;1130000,"",IFERROR(MID($Q4608,10,7)+0,""))</f>
        <v/>
      </c>
      <c r="O4608" s="25" t="str">
        <f>IF(IFERROR(MID($Q4608,19,7)+0,"")&lt;1130000,"",IFERROR(MID($Q4608,19,7)+0,""))</f>
        <v/>
      </c>
      <c r="P4608" s="25" t="str">
        <f>IF(M4608="","",IF(N4608="",M4608,M4608&amp;", "&amp;N4608))</f>
        <v/>
      </c>
      <c r="Q4608" s="25"/>
      <c r="R4608" s="25"/>
      <c r="S4608" s="35" t="s">
        <v>648</v>
      </c>
      <c r="T4608" s="34" t="s">
        <v>36</v>
      </c>
      <c r="U4608" s="185">
        <v>619</v>
      </c>
      <c r="V4608" s="188">
        <v>619</v>
      </c>
      <c r="W4608" s="189">
        <v>619</v>
      </c>
      <c r="X4608" s="31">
        <v>619</v>
      </c>
      <c r="Y4608" s="90">
        <f>IFERROR(ROUND(X4608/W4608-1,2),"")</f>
        <v>0</v>
      </c>
      <c r="Z4608" s="31">
        <f>IF(OR(S4608="VLD MLC components",S4608="VLD MLC pipes",S4608="VLD PEX components",S4608="VLD PEX pipes",S4608="VLD PHC components",S4608="VLD PHC pipes",S4608="Controls VLD"),"По запросу",X4608)</f>
        <v>619</v>
      </c>
      <c r="AA4608" s="63">
        <f>ROUND(X4608/1.2,3)</f>
        <v>515.83299999999997</v>
      </c>
      <c r="AB4608" s="23">
        <v>515.83299999999997</v>
      </c>
      <c r="AC4608" s="190">
        <f>IFERROR(ROUND(AA4608/AB4608-1,2),"")</f>
        <v>0</v>
      </c>
      <c r="AD4608" s="25">
        <v>0.247</v>
      </c>
      <c r="AE4608" s="25">
        <v>4.0600000000000002E-3</v>
      </c>
      <c r="AF4608" s="25">
        <v>0</v>
      </c>
      <c r="AG4608" s="25" t="s">
        <v>22</v>
      </c>
      <c r="AH4608" s="25">
        <v>0</v>
      </c>
      <c r="AI4608" s="25">
        <v>0</v>
      </c>
      <c r="AJ4608" s="25" t="s">
        <v>20</v>
      </c>
      <c r="AK4608" s="42" t="s">
        <v>19</v>
      </c>
      <c r="AL4608" s="25" t="s">
        <v>20</v>
      </c>
      <c r="AM4608" s="25">
        <v>20</v>
      </c>
      <c r="AN4608" s="25">
        <v>600</v>
      </c>
      <c r="AO4608" s="25">
        <v>390</v>
      </c>
      <c r="AP4608" s="25">
        <v>227</v>
      </c>
      <c r="AQ4608" s="25">
        <v>4.9400000000000004</v>
      </c>
      <c r="AR4608" s="94">
        <v>5.3117999999999999E-2</v>
      </c>
      <c r="AS4608" s="157" t="s">
        <v>22</v>
      </c>
      <c r="AT4608" s="93">
        <v>42786</v>
      </c>
      <c r="AU4608" s="92" t="s">
        <v>22</v>
      </c>
      <c r="AV4608" s="91" t="s">
        <v>152</v>
      </c>
      <c r="AW4608" s="92" t="s">
        <v>48</v>
      </c>
      <c r="AX4608" s="92" t="s">
        <v>48</v>
      </c>
      <c r="AY4608" s="91" t="s">
        <v>152</v>
      </c>
      <c r="AZ4608" s="23"/>
      <c r="BA4608" s="25" t="s">
        <v>783</v>
      </c>
      <c r="BB4608" t="s">
        <v>25</v>
      </c>
      <c r="BC4608" t="e">
        <v>#N/A</v>
      </c>
      <c r="BD4608" t="e">
        <f>IF(Z4608=BC4608,"OK")</f>
        <v>#N/A</v>
      </c>
      <c r="BE4608">
        <v>0.247</v>
      </c>
      <c r="BF4608">
        <v>4.0600000000000002E-3</v>
      </c>
      <c r="BG4608">
        <v>600</v>
      </c>
      <c r="BH4608">
        <v>390</v>
      </c>
      <c r="BI4608">
        <v>227</v>
      </c>
      <c r="BJ4608">
        <v>4.9400000000000004</v>
      </c>
      <c r="BK4608">
        <v>5.3117999999999999E-2</v>
      </c>
      <c r="BN4608" s="183"/>
    </row>
    <row r="4609" spans="1:66" ht="25.5" x14ac:dyDescent="0.25">
      <c r="A4609" s="1"/>
      <c r="B4609" s="94">
        <v>4596</v>
      </c>
      <c r="C4609" s="43">
        <v>1000196</v>
      </c>
      <c r="D4609" s="25"/>
      <c r="E4609" s="27" t="s">
        <v>782</v>
      </c>
      <c r="F4609" s="151" t="s">
        <v>652</v>
      </c>
      <c r="G4609" s="41"/>
      <c r="H4609" s="46" t="str">
        <f>IFERROR(IFERROR(IF(SEARCH("Usystems",$E4609)&gt;0,"Usystems"),IF(SEARCH("RIIFO",$E4609)&gt;0,"RIIFO","Uponor")),"Uponor")</f>
        <v>Uponor</v>
      </c>
      <c r="I4609" s="25" t="str">
        <f>IFERROR(MID($D4609,1,7)+0,"")</f>
        <v/>
      </c>
      <c r="J4609" s="25" t="str">
        <f>IFERROR(MID($D4609,10,7)+0,"")</f>
        <v/>
      </c>
      <c r="K4609" s="25" t="str">
        <f>IFERROR(MID($D4609,19,7)+0,"")</f>
        <v/>
      </c>
      <c r="L4609" s="25" t="str">
        <f>IFERROR(MID($D4609,28,7)+0,"")</f>
        <v/>
      </c>
      <c r="M4609" s="25" t="str">
        <f>IF(IFERROR(MID($Q4609,1,7)+0,"")&lt;1130000,IF(INDEX(C:C,MATCH(LEFT(Q4609,7)+0,I:I,0))&lt;1130000,"",INDEX(C:C,MATCH(LEFT(Q4609,7)+0,I:I,0))),IFERROR(MID($Q4609,1,7)+0,""))</f>
        <v/>
      </c>
      <c r="N4609" s="25" t="str">
        <f>IF(IFERROR(MID($Q4609,10,7)+0,"")&lt;1130000,"",IFERROR(MID($Q4609,10,7)+0,""))</f>
        <v/>
      </c>
      <c r="O4609" s="25" t="str">
        <f>IF(IFERROR(MID($Q4609,19,7)+0,"")&lt;1130000,"",IFERROR(MID($Q4609,19,7)+0,""))</f>
        <v/>
      </c>
      <c r="P4609" s="25" t="str">
        <f>IF(M4609="","",IF(N4609="",M4609,M4609&amp;", "&amp;N4609))</f>
        <v/>
      </c>
      <c r="Q4609" s="25"/>
      <c r="R4609" s="25"/>
      <c r="S4609" s="35" t="s">
        <v>648</v>
      </c>
      <c r="T4609" s="25" t="s">
        <v>36</v>
      </c>
      <c r="U4609" s="185">
        <v>910</v>
      </c>
      <c r="V4609" s="188">
        <v>910</v>
      </c>
      <c r="W4609" s="189">
        <v>910</v>
      </c>
      <c r="X4609" s="31">
        <v>910</v>
      </c>
      <c r="Y4609" s="90">
        <f>IFERROR(ROUND(X4609/W4609-1,2),"")</f>
        <v>0</v>
      </c>
      <c r="Z4609" s="31">
        <f>IF(OR(S4609="VLD MLC components",S4609="VLD MLC pipes",S4609="VLD PEX components",S4609="VLD PEX pipes",S4609="VLD PHC components",S4609="VLD PHC pipes",S4609="Controls VLD"),"По запросу",X4609)</f>
        <v>910</v>
      </c>
      <c r="AA4609" s="63">
        <f>ROUND(X4609/1.2,3)</f>
        <v>758.33299999999997</v>
      </c>
      <c r="AB4609" s="23">
        <v>758.33299999999997</v>
      </c>
      <c r="AC4609" s="190">
        <f>IFERROR(ROUND(AA4609/AB4609-1,2),"")</f>
        <v>0</v>
      </c>
      <c r="AD4609" s="25">
        <v>0.46600000000000003</v>
      </c>
      <c r="AE4609" s="25">
        <v>4.0000000000000001E-3</v>
      </c>
      <c r="AF4609" s="25">
        <v>0</v>
      </c>
      <c r="AG4609" s="25" t="s">
        <v>22</v>
      </c>
      <c r="AH4609" s="25">
        <v>0</v>
      </c>
      <c r="AI4609" s="25">
        <v>0</v>
      </c>
      <c r="AJ4609" s="25" t="s">
        <v>20</v>
      </c>
      <c r="AK4609" s="42" t="s">
        <v>19</v>
      </c>
      <c r="AL4609" s="25" t="s">
        <v>20</v>
      </c>
      <c r="AM4609" s="25">
        <v>6</v>
      </c>
      <c r="AN4609" s="25">
        <v>1110</v>
      </c>
      <c r="AO4609" s="25">
        <v>110</v>
      </c>
      <c r="AP4609" s="25">
        <v>150</v>
      </c>
      <c r="AQ4609" s="25">
        <v>2.7959999999999998</v>
      </c>
      <c r="AR4609" s="94">
        <v>1.8315000000000001E-2</v>
      </c>
      <c r="AS4609" s="157" t="s">
        <v>22</v>
      </c>
      <c r="AT4609" s="93">
        <v>42551</v>
      </c>
      <c r="AU4609" s="92" t="s">
        <v>22</v>
      </c>
      <c r="AV4609" s="91" t="s">
        <v>152</v>
      </c>
      <c r="AW4609" s="92" t="s">
        <v>48</v>
      </c>
      <c r="AX4609" s="92" t="s">
        <v>48</v>
      </c>
      <c r="AY4609" s="91" t="s">
        <v>152</v>
      </c>
      <c r="AZ4609" s="23"/>
      <c r="BA4609" s="25" t="s">
        <v>781</v>
      </c>
      <c r="BB4609" t="s">
        <v>25</v>
      </c>
      <c r="BC4609" t="e">
        <v>#N/A</v>
      </c>
      <c r="BD4609" t="e">
        <f>IF(Z4609=BC4609,"OK")</f>
        <v>#N/A</v>
      </c>
      <c r="BE4609">
        <v>0.46600000000000003</v>
      </c>
      <c r="BF4609">
        <v>4.0000000000000001E-3</v>
      </c>
      <c r="BG4609">
        <v>1110</v>
      </c>
      <c r="BH4609">
        <v>110</v>
      </c>
      <c r="BI4609">
        <v>150</v>
      </c>
      <c r="BJ4609">
        <v>2.7959999999999998</v>
      </c>
      <c r="BK4609">
        <v>1.8315000000000001E-2</v>
      </c>
      <c r="BN4609" s="183"/>
    </row>
    <row r="4610" spans="1:66" ht="25.5" x14ac:dyDescent="0.25">
      <c r="A4610" s="1"/>
      <c r="B4610" s="94">
        <v>4597</v>
      </c>
      <c r="C4610" s="43">
        <v>1092380</v>
      </c>
      <c r="D4610" s="25"/>
      <c r="E4610" s="48" t="s">
        <v>780</v>
      </c>
      <c r="F4610" s="151" t="s">
        <v>652</v>
      </c>
      <c r="G4610" s="41" t="s">
        <v>585</v>
      </c>
      <c r="H4610" s="46" t="str">
        <f>IFERROR(IFERROR(IF(SEARCH("Usystems",$E4610)&gt;0,"Usystems"),IF(SEARCH("RIIFO",$E4610)&gt;0,"RIIFO","Uponor")),"Uponor")</f>
        <v>Uponor</v>
      </c>
      <c r="I4610" s="25" t="str">
        <f>IFERROR(MID($D4610,1,7)+0,"")</f>
        <v/>
      </c>
      <c r="J4610" s="25" t="str">
        <f>IFERROR(MID($D4610,10,7)+0,"")</f>
        <v/>
      </c>
      <c r="K4610" s="25" t="str">
        <f>IFERROR(MID($D4610,19,7)+0,"")</f>
        <v/>
      </c>
      <c r="L4610" s="25" t="str">
        <f>IFERROR(MID($D4610,28,7)+0,"")</f>
        <v/>
      </c>
      <c r="M4610" s="25" t="str">
        <f>IF(IFERROR(MID($Q4610,1,7)+0,"")&lt;1130000,IF(INDEX(C:C,MATCH(LEFT(Q4610,7)+0,I:I,0))&lt;1130000,"",INDEX(C:C,MATCH(LEFT(Q4610,7)+0,I:I,0))),IFERROR(MID($Q4610,1,7)+0,""))</f>
        <v/>
      </c>
      <c r="N4610" s="25" t="str">
        <f>IF(IFERROR(MID($Q4610,10,7)+0,"")&lt;1130000,"",IFERROR(MID($Q4610,10,7)+0,""))</f>
        <v/>
      </c>
      <c r="O4610" s="25" t="str">
        <f>IF(IFERROR(MID($Q4610,19,7)+0,"")&lt;1130000,"",IFERROR(MID($Q4610,19,7)+0,""))</f>
        <v/>
      </c>
      <c r="P4610" s="25" t="str">
        <f>IF(M4610="","",IF(N4610="",M4610,M4610&amp;", "&amp;N4610))</f>
        <v/>
      </c>
      <c r="Q4610" s="25"/>
      <c r="R4610" s="25"/>
      <c r="S4610" s="35" t="s">
        <v>648</v>
      </c>
      <c r="T4610" s="25" t="s">
        <v>36</v>
      </c>
      <c r="U4610" s="185">
        <v>1729</v>
      </c>
      <c r="V4610" s="188">
        <v>1729</v>
      </c>
      <c r="W4610" s="189">
        <v>1729</v>
      </c>
      <c r="X4610" s="31">
        <v>1729</v>
      </c>
      <c r="Y4610" s="90">
        <f>IFERROR(ROUND(X4610/W4610-1,2),"")</f>
        <v>0</v>
      </c>
      <c r="Z4610" s="31">
        <f>IF(OR(S4610="VLD MLC components",S4610="VLD MLC pipes",S4610="VLD PEX components",S4610="VLD PEX pipes",S4610="VLD PHC components",S4610="VLD PHC pipes",S4610="Controls VLD"),"По запросу",X4610)</f>
        <v>1729</v>
      </c>
      <c r="AA4610" s="63">
        <f>ROUND(X4610/1.2,3)</f>
        <v>1440.8330000000001</v>
      </c>
      <c r="AB4610" s="23">
        <v>1440.8330000000001</v>
      </c>
      <c r="AC4610" s="190">
        <f>IFERROR(ROUND(AA4610/AB4610-1,2),"")</f>
        <v>0</v>
      </c>
      <c r="AD4610" s="25">
        <v>0.91600000000000004</v>
      </c>
      <c r="AE4610" s="25">
        <v>8.2699999999999996E-3</v>
      </c>
      <c r="AF4610" s="25">
        <v>0</v>
      </c>
      <c r="AG4610" s="25" t="s">
        <v>22</v>
      </c>
      <c r="AH4610" s="25">
        <v>0</v>
      </c>
      <c r="AI4610" s="25">
        <v>0</v>
      </c>
      <c r="AJ4610" s="25" t="s">
        <v>20</v>
      </c>
      <c r="AK4610" s="42" t="s">
        <v>19</v>
      </c>
      <c r="AL4610" s="25" t="s">
        <v>20</v>
      </c>
      <c r="AM4610" s="25">
        <v>6</v>
      </c>
      <c r="AN4610" s="25">
        <v>2150</v>
      </c>
      <c r="AO4610" s="25">
        <v>155</v>
      </c>
      <c r="AP4610" s="25">
        <v>105</v>
      </c>
      <c r="AQ4610" s="25">
        <v>5.4960000000000004</v>
      </c>
      <c r="AR4610" s="94">
        <v>3.4991250000000002E-2</v>
      </c>
      <c r="AS4610" s="157" t="s">
        <v>22</v>
      </c>
      <c r="AT4610" s="93">
        <v>43214</v>
      </c>
      <c r="AU4610" s="92" t="s">
        <v>22</v>
      </c>
      <c r="AV4610" s="91" t="s">
        <v>152</v>
      </c>
      <c r="AW4610" s="92" t="s">
        <v>48</v>
      </c>
      <c r="AX4610" s="92" t="s">
        <v>48</v>
      </c>
      <c r="AY4610" s="91" t="s">
        <v>152</v>
      </c>
      <c r="AZ4610" s="23"/>
      <c r="BA4610" s="25" t="s">
        <v>779</v>
      </c>
      <c r="BB4610" t="s">
        <v>25</v>
      </c>
      <c r="BC4610" t="e">
        <v>#N/A</v>
      </c>
      <c r="BD4610" t="e">
        <f>IF(Z4610=BC4610,"OK")</f>
        <v>#N/A</v>
      </c>
      <c r="BE4610">
        <v>0.91600000000000004</v>
      </c>
      <c r="BF4610">
        <v>8.2699999999999996E-3</v>
      </c>
      <c r="BG4610">
        <v>2150</v>
      </c>
      <c r="BH4610">
        <v>155</v>
      </c>
      <c r="BI4610">
        <v>105</v>
      </c>
      <c r="BJ4610">
        <v>5.4960000000000004</v>
      </c>
      <c r="BK4610">
        <v>3.4991250000000002E-2</v>
      </c>
      <c r="BN4610" s="183"/>
    </row>
    <row r="4611" spans="1:66" ht="25.5" x14ac:dyDescent="0.25">
      <c r="A4611" s="1"/>
      <c r="B4611" s="94">
        <v>4598</v>
      </c>
      <c r="C4611" s="43">
        <v>1000193</v>
      </c>
      <c r="D4611" s="25"/>
      <c r="E4611" s="27" t="s">
        <v>778</v>
      </c>
      <c r="F4611" s="151" t="s">
        <v>652</v>
      </c>
      <c r="G4611" s="41" t="s">
        <v>585</v>
      </c>
      <c r="H4611" s="46" t="str">
        <f>IFERROR(IFERROR(IF(SEARCH("Usystems",$E4611)&gt;0,"Usystems"),IF(SEARCH("RIIFO",$E4611)&gt;0,"RIIFO","Uponor")),"Uponor")</f>
        <v>Uponor</v>
      </c>
      <c r="I4611" s="25" t="str">
        <f>IFERROR(MID($D4611,1,7)+0,"")</f>
        <v/>
      </c>
      <c r="J4611" s="25" t="str">
        <f>IFERROR(MID($D4611,10,7)+0,"")</f>
        <v/>
      </c>
      <c r="K4611" s="25" t="str">
        <f>IFERROR(MID($D4611,19,7)+0,"")</f>
        <v/>
      </c>
      <c r="L4611" s="25" t="str">
        <f>IFERROR(MID($D4611,28,7)+0,"")</f>
        <v/>
      </c>
      <c r="M4611" s="25" t="str">
        <f>IF(IFERROR(MID($Q4611,1,7)+0,"")&lt;1130000,IF(INDEX(C:C,MATCH(LEFT(Q4611,7)+0,I:I,0))&lt;1130000,"",INDEX(C:C,MATCH(LEFT(Q4611,7)+0,I:I,0))),IFERROR(MID($Q4611,1,7)+0,""))</f>
        <v/>
      </c>
      <c r="N4611" s="25" t="str">
        <f>IF(IFERROR(MID($Q4611,10,7)+0,"")&lt;1130000,"",IFERROR(MID($Q4611,10,7)+0,""))</f>
        <v/>
      </c>
      <c r="O4611" s="25" t="str">
        <f>IF(IFERROR(MID($Q4611,19,7)+0,"")&lt;1130000,"",IFERROR(MID($Q4611,19,7)+0,""))</f>
        <v/>
      </c>
      <c r="P4611" s="25" t="str">
        <f>IF(M4611="","",IF(N4611="",M4611,M4611&amp;", "&amp;N4611))</f>
        <v/>
      </c>
      <c r="Q4611" s="25"/>
      <c r="R4611" s="25"/>
      <c r="S4611" s="35" t="s">
        <v>648</v>
      </c>
      <c r="T4611" s="25" t="s">
        <v>36</v>
      </c>
      <c r="U4611" s="185">
        <v>2626</v>
      </c>
      <c r="V4611" s="188">
        <v>2626</v>
      </c>
      <c r="W4611" s="189">
        <v>2626</v>
      </c>
      <c r="X4611" s="31">
        <v>2626</v>
      </c>
      <c r="Y4611" s="90">
        <f>IFERROR(ROUND(X4611/W4611-1,2),"")</f>
        <v>0</v>
      </c>
      <c r="Z4611" s="31">
        <f>IF(OR(S4611="VLD MLC components",S4611="VLD MLC pipes",S4611="VLD PEX components",S4611="VLD PEX pipes",S4611="VLD PHC components",S4611="VLD PHC pipes",S4611="Controls VLD"),"По запросу",X4611)</f>
        <v>2626</v>
      </c>
      <c r="AA4611" s="63">
        <f>ROUND(X4611/1.2,3)</f>
        <v>2188.3330000000001</v>
      </c>
      <c r="AB4611" s="23">
        <v>2188.3330000000001</v>
      </c>
      <c r="AC4611" s="190">
        <f>IFERROR(ROUND(AA4611/AB4611-1,2),"")</f>
        <v>0</v>
      </c>
      <c r="AD4611" s="25">
        <v>1.3460000000000001</v>
      </c>
      <c r="AE4611" s="25">
        <v>1.299E-2</v>
      </c>
      <c r="AF4611" s="25">
        <v>76</v>
      </c>
      <c r="AG4611" s="25">
        <v>76</v>
      </c>
      <c r="AH4611" s="25">
        <v>76</v>
      </c>
      <c r="AI4611" s="25">
        <v>76</v>
      </c>
      <c r="AJ4611" s="25" t="s">
        <v>20</v>
      </c>
      <c r="AK4611" s="22" t="s">
        <v>20</v>
      </c>
      <c r="AL4611" s="25" t="s">
        <v>20</v>
      </c>
      <c r="AM4611" s="25">
        <v>6</v>
      </c>
      <c r="AN4611" s="25">
        <v>3110</v>
      </c>
      <c r="AO4611" s="25">
        <v>110</v>
      </c>
      <c r="AP4611" s="25">
        <v>150</v>
      </c>
      <c r="AQ4611" s="25">
        <v>8.0760000000000005</v>
      </c>
      <c r="AR4611" s="94">
        <v>5.1315E-2</v>
      </c>
      <c r="AS4611" s="157">
        <v>76</v>
      </c>
      <c r="AT4611" s="93">
        <v>42551</v>
      </c>
      <c r="AU4611" s="92" t="s">
        <v>22</v>
      </c>
      <c r="AV4611" s="91" t="s">
        <v>152</v>
      </c>
      <c r="AW4611" s="92" t="s">
        <v>152</v>
      </c>
      <c r="AX4611" s="92" t="s">
        <v>48</v>
      </c>
      <c r="AY4611" s="91" t="s">
        <v>152</v>
      </c>
      <c r="AZ4611" s="23"/>
      <c r="BA4611" s="25" t="s">
        <v>777</v>
      </c>
      <c r="BB4611" t="s">
        <v>25</v>
      </c>
      <c r="BC4611">
        <v>2626</v>
      </c>
      <c r="BD4611" t="str">
        <f>IF(Z4611=BC4611,"OK")</f>
        <v>OK</v>
      </c>
      <c r="BE4611">
        <v>1.3460000000000001</v>
      </c>
      <c r="BF4611">
        <v>1.299E-2</v>
      </c>
      <c r="BG4611">
        <v>3110</v>
      </c>
      <c r="BH4611">
        <v>110</v>
      </c>
      <c r="BI4611">
        <v>150</v>
      </c>
      <c r="BJ4611">
        <v>8.0760000000000005</v>
      </c>
      <c r="BK4611">
        <v>5.1315E-2</v>
      </c>
      <c r="BN4611" s="183"/>
    </row>
    <row r="4612" spans="1:66" ht="25.5" x14ac:dyDescent="0.25">
      <c r="A4612" s="1"/>
      <c r="B4612" s="94">
        <v>4599</v>
      </c>
      <c r="C4612" s="43">
        <v>1088229</v>
      </c>
      <c r="D4612" s="25"/>
      <c r="E4612" s="27" t="s">
        <v>776</v>
      </c>
      <c r="F4612" s="151" t="s">
        <v>21</v>
      </c>
      <c r="G4612" s="28"/>
      <c r="H4612" s="46" t="str">
        <f>IFERROR(IFERROR(IF(SEARCH("Usystems",$E4612)&gt;0,"Usystems"),IF(SEARCH("RIIFO",$E4612)&gt;0,"RIIFO","Uponor")),"Uponor")</f>
        <v>Uponor</v>
      </c>
      <c r="I4612" s="25" t="str">
        <f>IFERROR(MID($D4612,1,7)+0,"")</f>
        <v/>
      </c>
      <c r="J4612" s="25" t="str">
        <f>IFERROR(MID($D4612,10,7)+0,"")</f>
        <v/>
      </c>
      <c r="K4612" s="25" t="str">
        <f>IFERROR(MID($D4612,19,7)+0,"")</f>
        <v/>
      </c>
      <c r="L4612" s="25" t="str">
        <f>IFERROR(MID($D4612,28,7)+0,"")</f>
        <v/>
      </c>
      <c r="M4612" s="25" t="str">
        <f>IF(IFERROR(MID($Q4612,1,7)+0,"")&lt;1130000,IF(INDEX(C:C,MATCH(LEFT(Q4612,7)+0,I:I,0))&lt;1130000,"",INDEX(C:C,MATCH(LEFT(Q4612,7)+0,I:I,0))),IFERROR(MID($Q4612,1,7)+0,""))</f>
        <v/>
      </c>
      <c r="N4612" s="25" t="str">
        <f>IF(IFERROR(MID($Q4612,10,7)+0,"")&lt;1130000,"",IFERROR(MID($Q4612,10,7)+0,""))</f>
        <v/>
      </c>
      <c r="O4612" s="25" t="str">
        <f>IF(IFERROR(MID($Q4612,19,7)+0,"")&lt;1130000,"",IFERROR(MID($Q4612,19,7)+0,""))</f>
        <v/>
      </c>
      <c r="P4612" s="25" t="str">
        <f>IF(M4612="","",IF(N4612="",M4612,M4612&amp;", "&amp;N4612))</f>
        <v/>
      </c>
      <c r="Q4612" s="25"/>
      <c r="R4612" s="25"/>
      <c r="S4612" s="35" t="s">
        <v>648</v>
      </c>
      <c r="T4612" s="34" t="s">
        <v>36</v>
      </c>
      <c r="U4612" s="185">
        <v>916</v>
      </c>
      <c r="V4612" s="188">
        <v>916</v>
      </c>
      <c r="W4612" s="189">
        <v>916</v>
      </c>
      <c r="X4612" s="31">
        <v>916</v>
      </c>
      <c r="Y4612" s="90">
        <f>IFERROR(ROUND(X4612/W4612-1,2),"")</f>
        <v>0</v>
      </c>
      <c r="Z4612" s="31">
        <f>IF(OR(S4612="VLD MLC components",S4612="VLD MLC pipes",S4612="VLD PEX components",S4612="VLD PEX pipes",S4612="VLD PHC components",S4612="VLD PHC pipes",S4612="Controls VLD"),"По запросу",X4612)</f>
        <v>916</v>
      </c>
      <c r="AA4612" s="63">
        <f>ROUND(X4612/1.2,3)</f>
        <v>763.33299999999997</v>
      </c>
      <c r="AB4612" s="23">
        <v>763.33299999999997</v>
      </c>
      <c r="AC4612" s="190">
        <f>IFERROR(ROUND(AA4612/AB4612-1,2),"")</f>
        <v>0</v>
      </c>
      <c r="AD4612" s="25">
        <v>0.49099999999999999</v>
      </c>
      <c r="AE4612" s="25">
        <v>6.4999999999999997E-3</v>
      </c>
      <c r="AF4612" s="25">
        <v>0</v>
      </c>
      <c r="AG4612" s="25" t="s">
        <v>22</v>
      </c>
      <c r="AH4612" s="25">
        <v>0</v>
      </c>
      <c r="AI4612" s="25">
        <v>0</v>
      </c>
      <c r="AJ4612" s="25" t="s">
        <v>20</v>
      </c>
      <c r="AK4612" s="42" t="s">
        <v>19</v>
      </c>
      <c r="AL4612" s="25" t="s">
        <v>20</v>
      </c>
      <c r="AM4612" s="25">
        <v>25</v>
      </c>
      <c r="AN4612" s="25">
        <v>600</v>
      </c>
      <c r="AO4612" s="25">
        <v>385</v>
      </c>
      <c r="AP4612" s="25">
        <v>482</v>
      </c>
      <c r="AQ4612" s="25">
        <v>12.275</v>
      </c>
      <c r="AR4612" s="94">
        <v>0.111342</v>
      </c>
      <c r="AS4612" s="157" t="s">
        <v>22</v>
      </c>
      <c r="AT4612" s="93">
        <v>42846</v>
      </c>
      <c r="AU4612" s="92" t="s">
        <v>22</v>
      </c>
      <c r="AV4612" s="91" t="s">
        <v>48</v>
      </c>
      <c r="AW4612" s="92" t="s">
        <v>48</v>
      </c>
      <c r="AX4612" s="92" t="s">
        <v>48</v>
      </c>
      <c r="AY4612" s="91" t="s">
        <v>152</v>
      </c>
      <c r="AZ4612" s="23"/>
      <c r="BA4612" s="25">
        <v>0</v>
      </c>
      <c r="BB4612" t="s">
        <v>48</v>
      </c>
      <c r="BC4612" t="e">
        <v>#N/A</v>
      </c>
      <c r="BD4612" t="e">
        <f>IF(Z4612=BC4612,"OK")</f>
        <v>#N/A</v>
      </c>
      <c r="BE4612">
        <v>0.49099999999999999</v>
      </c>
      <c r="BF4612">
        <v>6.4999999999999997E-3</v>
      </c>
      <c r="BG4612">
        <v>600</v>
      </c>
      <c r="BH4612">
        <v>385</v>
      </c>
      <c r="BI4612">
        <v>482</v>
      </c>
      <c r="BJ4612">
        <v>12.275</v>
      </c>
      <c r="BK4612">
        <v>0.111342</v>
      </c>
      <c r="BN4612" s="183"/>
    </row>
    <row r="4613" spans="1:66" ht="25.5" x14ac:dyDescent="0.25">
      <c r="A4613" s="1"/>
      <c r="B4613" s="94">
        <v>4600</v>
      </c>
      <c r="C4613" s="43">
        <v>1000197</v>
      </c>
      <c r="D4613" s="25"/>
      <c r="E4613" s="27" t="s">
        <v>775</v>
      </c>
      <c r="F4613" s="151" t="s">
        <v>21</v>
      </c>
      <c r="G4613" s="41" t="s">
        <v>585</v>
      </c>
      <c r="H4613" s="46" t="str">
        <f>IFERROR(IFERROR(IF(SEARCH("Usystems",$E4613)&gt;0,"Usystems"),IF(SEARCH("RIIFO",$E4613)&gt;0,"RIIFO","Uponor")),"Uponor")</f>
        <v>Uponor</v>
      </c>
      <c r="I4613" s="25" t="str">
        <f>IFERROR(MID($D4613,1,7)+0,"")</f>
        <v/>
      </c>
      <c r="J4613" s="25" t="str">
        <f>IFERROR(MID($D4613,10,7)+0,"")</f>
        <v/>
      </c>
      <c r="K4613" s="25" t="str">
        <f>IFERROR(MID($D4613,19,7)+0,"")</f>
        <v/>
      </c>
      <c r="L4613" s="25" t="str">
        <f>IFERROR(MID($D4613,28,7)+0,"")</f>
        <v/>
      </c>
      <c r="M4613" s="25" t="str">
        <f>IF(IFERROR(MID($Q4613,1,7)+0,"")&lt;1130000,IF(INDEX(C:C,MATCH(LEFT(Q4613,7)+0,I:I,0))&lt;1130000,"",INDEX(C:C,MATCH(LEFT(Q4613,7)+0,I:I,0))),IFERROR(MID($Q4613,1,7)+0,""))</f>
        <v/>
      </c>
      <c r="N4613" s="25" t="str">
        <f>IF(IFERROR(MID($Q4613,10,7)+0,"")&lt;1130000,"",IFERROR(MID($Q4613,10,7)+0,""))</f>
        <v/>
      </c>
      <c r="O4613" s="25" t="str">
        <f>IF(IFERROR(MID($Q4613,19,7)+0,"")&lt;1130000,"",IFERROR(MID($Q4613,19,7)+0,""))</f>
        <v/>
      </c>
      <c r="P4613" s="25" t="str">
        <f>IF(M4613="","",IF(N4613="",M4613,M4613&amp;", "&amp;N4613))</f>
        <v/>
      </c>
      <c r="Q4613" s="25"/>
      <c r="R4613" s="25"/>
      <c r="S4613" s="35" t="s">
        <v>648</v>
      </c>
      <c r="T4613" s="25" t="s">
        <v>36</v>
      </c>
      <c r="U4613" s="185">
        <v>1449</v>
      </c>
      <c r="V4613" s="188">
        <v>1449</v>
      </c>
      <c r="W4613" s="189">
        <v>1449</v>
      </c>
      <c r="X4613" s="31">
        <v>1449</v>
      </c>
      <c r="Y4613" s="90">
        <f>IFERROR(ROUND(X4613/W4613-1,2),"")</f>
        <v>0</v>
      </c>
      <c r="Z4613" s="31">
        <f>IF(OR(S4613="VLD MLC components",S4613="VLD MLC pipes",S4613="VLD PEX components",S4613="VLD PEX pipes",S4613="VLD PHC components",S4613="VLD PHC pipes",S4613="Controls VLD"),"По запросу",X4613)</f>
        <v>1449</v>
      </c>
      <c r="AA4613" s="63">
        <f>ROUND(X4613/1.2,3)</f>
        <v>1207.5</v>
      </c>
      <c r="AB4613" s="23">
        <v>1207.5</v>
      </c>
      <c r="AC4613" s="190">
        <f>IFERROR(ROUND(AA4613/AB4613-1,2),"")</f>
        <v>0</v>
      </c>
      <c r="AD4613" s="25">
        <v>0.97099999999999997</v>
      </c>
      <c r="AE4613" s="25">
        <v>8.9999999999999993E-3</v>
      </c>
      <c r="AF4613" s="25">
        <v>56</v>
      </c>
      <c r="AG4613" s="25">
        <v>56</v>
      </c>
      <c r="AH4613" s="25">
        <v>56</v>
      </c>
      <c r="AI4613" s="25">
        <v>56</v>
      </c>
      <c r="AJ4613" s="25" t="s">
        <v>20</v>
      </c>
      <c r="AK4613" s="22" t="s">
        <v>20</v>
      </c>
      <c r="AL4613" s="25" t="s">
        <v>20</v>
      </c>
      <c r="AM4613" s="25">
        <v>4</v>
      </c>
      <c r="AN4613" s="25">
        <v>1120</v>
      </c>
      <c r="AO4613" s="25">
        <v>160</v>
      </c>
      <c r="AP4613" s="25">
        <v>150</v>
      </c>
      <c r="AQ4613" s="25">
        <v>3.8839999999999999</v>
      </c>
      <c r="AR4613" s="94">
        <v>2.6880000000000001E-2</v>
      </c>
      <c r="AS4613" s="157">
        <v>56</v>
      </c>
      <c r="AT4613" s="93">
        <v>42551</v>
      </c>
      <c r="AU4613" s="92" t="s">
        <v>22</v>
      </c>
      <c r="AV4613" s="91" t="s">
        <v>152</v>
      </c>
      <c r="AW4613" s="92" t="s">
        <v>152</v>
      </c>
      <c r="AX4613" s="92" t="s">
        <v>48</v>
      </c>
      <c r="AY4613" s="91" t="s">
        <v>152</v>
      </c>
      <c r="AZ4613" s="23"/>
      <c r="BA4613" s="25" t="s">
        <v>774</v>
      </c>
      <c r="BB4613" t="s">
        <v>25</v>
      </c>
      <c r="BC4613">
        <v>1449</v>
      </c>
      <c r="BD4613" t="str">
        <f>IF(Z4613=BC4613,"OK")</f>
        <v>OK</v>
      </c>
      <c r="BE4613">
        <v>0.97099999999999997</v>
      </c>
      <c r="BF4613">
        <v>8.9999999999999993E-3</v>
      </c>
      <c r="BG4613">
        <v>1120</v>
      </c>
      <c r="BH4613">
        <v>160</v>
      </c>
      <c r="BI4613">
        <v>150</v>
      </c>
      <c r="BJ4613">
        <v>3.8839999999999999</v>
      </c>
      <c r="BK4613">
        <v>2.6880000000000001E-2</v>
      </c>
      <c r="BN4613" s="183"/>
    </row>
    <row r="4614" spans="1:66" ht="25.5" x14ac:dyDescent="0.25">
      <c r="A4614" s="1"/>
      <c r="B4614" s="94">
        <v>4601</v>
      </c>
      <c r="C4614" s="43">
        <v>1092431</v>
      </c>
      <c r="D4614" s="25"/>
      <c r="E4614" s="30" t="s">
        <v>773</v>
      </c>
      <c r="F4614" s="151" t="s">
        <v>667</v>
      </c>
      <c r="G4614" s="28"/>
      <c r="H4614" s="46" t="str">
        <f>IFERROR(IFERROR(IF(SEARCH("Usystems",$E4614)&gt;0,"Usystems"),IF(SEARCH("RIIFO",$E4614)&gt;0,"RIIFO","Uponor")),"Uponor")</f>
        <v>Uponor</v>
      </c>
      <c r="I4614" s="25" t="str">
        <f>IFERROR(MID($D4614,1,7)+0,"")</f>
        <v/>
      </c>
      <c r="J4614" s="25" t="str">
        <f>IFERROR(MID($D4614,10,7)+0,"")</f>
        <v/>
      </c>
      <c r="K4614" s="25" t="str">
        <f>IFERROR(MID($D4614,19,7)+0,"")</f>
        <v/>
      </c>
      <c r="L4614" s="25" t="str">
        <f>IFERROR(MID($D4614,28,7)+0,"")</f>
        <v/>
      </c>
      <c r="M4614" s="25" t="str">
        <f>IF(IFERROR(MID($Q4614,1,7)+0,"")&lt;1130000,IF(INDEX(C:C,MATCH(LEFT(Q4614,7)+0,I:I,0))&lt;1130000,"",INDEX(C:C,MATCH(LEFT(Q4614,7)+0,I:I,0))),IFERROR(MID($Q4614,1,7)+0,""))</f>
        <v/>
      </c>
      <c r="N4614" s="25" t="str">
        <f>IF(IFERROR(MID($Q4614,10,7)+0,"")&lt;1130000,"",IFERROR(MID($Q4614,10,7)+0,""))</f>
        <v/>
      </c>
      <c r="O4614" s="25" t="str">
        <f>IF(IFERROR(MID($Q4614,19,7)+0,"")&lt;1130000,"",IFERROR(MID($Q4614,19,7)+0,""))</f>
        <v/>
      </c>
      <c r="P4614" s="25" t="str">
        <f>IF(M4614="","",IF(N4614="",M4614,M4614&amp;", "&amp;N4614))</f>
        <v/>
      </c>
      <c r="Q4614" s="25"/>
      <c r="R4614" s="25"/>
      <c r="S4614" s="35" t="s">
        <v>648</v>
      </c>
      <c r="T4614" s="25" t="s">
        <v>36</v>
      </c>
      <c r="U4614" s="185">
        <v>2560</v>
      </c>
      <c r="V4614" s="188">
        <v>2560</v>
      </c>
      <c r="W4614" s="189">
        <v>2560</v>
      </c>
      <c r="X4614" s="31">
        <v>2560</v>
      </c>
      <c r="Y4614" s="90">
        <f>IFERROR(ROUND(X4614/W4614-1,2),"")</f>
        <v>0</v>
      </c>
      <c r="Z4614" s="31">
        <f>IF(OR(S4614="VLD MLC components",S4614="VLD MLC pipes",S4614="VLD PEX components",S4614="VLD PEX pipes",S4614="VLD PHC components",S4614="VLD PHC pipes",S4614="Controls VLD"),"По запросу",X4614)</f>
        <v>2560</v>
      </c>
      <c r="AA4614" s="63">
        <f>ROUND(X4614/1.2,3)</f>
        <v>2133.3330000000001</v>
      </c>
      <c r="AB4614" s="23">
        <v>2133.3330000000001</v>
      </c>
      <c r="AC4614" s="190">
        <f>IFERROR(ROUND(AA4614/AB4614-1,2),"")</f>
        <v>0</v>
      </c>
      <c r="AD4614" s="25">
        <v>1.891</v>
      </c>
      <c r="AE4614" s="25">
        <v>1.9439999999999999E-2</v>
      </c>
      <c r="AF4614" s="25">
        <v>0</v>
      </c>
      <c r="AG4614" s="25" t="s">
        <v>22</v>
      </c>
      <c r="AH4614" s="25">
        <v>0</v>
      </c>
      <c r="AI4614" s="25">
        <v>0</v>
      </c>
      <c r="AJ4614" s="25" t="s">
        <v>20</v>
      </c>
      <c r="AK4614" s="42" t="s">
        <v>19</v>
      </c>
      <c r="AL4614" s="25" t="s">
        <v>20</v>
      </c>
      <c r="AM4614" s="25">
        <v>4</v>
      </c>
      <c r="AN4614" s="25">
        <v>2120</v>
      </c>
      <c r="AO4614" s="25">
        <v>160</v>
      </c>
      <c r="AP4614" s="25">
        <v>150</v>
      </c>
      <c r="AQ4614" s="25">
        <v>7.5640000000000001</v>
      </c>
      <c r="AR4614" s="94">
        <v>5.0880000000000002E-2</v>
      </c>
      <c r="AS4614" s="157" t="s">
        <v>22</v>
      </c>
      <c r="AT4614" s="93">
        <v>43214</v>
      </c>
      <c r="AU4614" s="92" t="s">
        <v>22</v>
      </c>
      <c r="AV4614" s="91" t="s">
        <v>48</v>
      </c>
      <c r="AW4614" s="92" t="s">
        <v>48</v>
      </c>
      <c r="AX4614" s="92" t="s">
        <v>48</v>
      </c>
      <c r="AY4614" s="91" t="s">
        <v>152</v>
      </c>
      <c r="AZ4614" s="23"/>
      <c r="BA4614" s="25">
        <v>0</v>
      </c>
      <c r="BB4614" t="s">
        <v>48</v>
      </c>
      <c r="BC4614" t="e">
        <v>#N/A</v>
      </c>
      <c r="BD4614" t="e">
        <f>IF(Z4614=BC4614,"OK")</f>
        <v>#N/A</v>
      </c>
      <c r="BE4614">
        <v>1.891</v>
      </c>
      <c r="BF4614">
        <v>1.9439999999999999E-2</v>
      </c>
      <c r="BG4614">
        <v>2120</v>
      </c>
      <c r="BH4614">
        <v>160</v>
      </c>
      <c r="BI4614">
        <v>150</v>
      </c>
      <c r="BJ4614">
        <v>7.5640000000000001</v>
      </c>
      <c r="BK4614">
        <v>5.0880000000000002E-2</v>
      </c>
      <c r="BN4614" s="183"/>
    </row>
    <row r="4615" spans="1:66" ht="25.5" x14ac:dyDescent="0.25">
      <c r="A4615" s="1"/>
      <c r="B4615" s="94">
        <v>4602</v>
      </c>
      <c r="C4615" s="43">
        <v>1000194</v>
      </c>
      <c r="D4615" s="25"/>
      <c r="E4615" s="27" t="s">
        <v>772</v>
      </c>
      <c r="F4615" s="151" t="s">
        <v>21</v>
      </c>
      <c r="G4615" s="41" t="s">
        <v>585</v>
      </c>
      <c r="H4615" s="46" t="str">
        <f>IFERROR(IFERROR(IF(SEARCH("Usystems",$E4615)&gt;0,"Usystems"),IF(SEARCH("RIIFO",$E4615)&gt;0,"RIIFO","Uponor")),"Uponor")</f>
        <v>Uponor</v>
      </c>
      <c r="I4615" s="25" t="str">
        <f>IFERROR(MID($D4615,1,7)+0,"")</f>
        <v/>
      </c>
      <c r="J4615" s="25" t="str">
        <f>IFERROR(MID($D4615,10,7)+0,"")</f>
        <v/>
      </c>
      <c r="K4615" s="25" t="str">
        <f>IFERROR(MID($D4615,19,7)+0,"")</f>
        <v/>
      </c>
      <c r="L4615" s="25" t="str">
        <f>IFERROR(MID($D4615,28,7)+0,"")</f>
        <v/>
      </c>
      <c r="M4615" s="25" t="str">
        <f>IF(IFERROR(MID($Q4615,1,7)+0,"")&lt;1130000,IF(INDEX(C:C,MATCH(LEFT(Q4615,7)+0,I:I,0))&lt;1130000,"",INDEX(C:C,MATCH(LEFT(Q4615,7)+0,I:I,0))),IFERROR(MID($Q4615,1,7)+0,""))</f>
        <v/>
      </c>
      <c r="N4615" s="25" t="str">
        <f>IF(IFERROR(MID($Q4615,10,7)+0,"")&lt;1130000,"",IFERROR(MID($Q4615,10,7)+0,""))</f>
        <v/>
      </c>
      <c r="O4615" s="25" t="str">
        <f>IF(IFERROR(MID($Q4615,19,7)+0,"")&lt;1130000,"",IFERROR(MID($Q4615,19,7)+0,""))</f>
        <v/>
      </c>
      <c r="P4615" s="25" t="str">
        <f>IF(M4615="","",IF(N4615="",M4615,M4615&amp;", "&amp;N4615))</f>
        <v/>
      </c>
      <c r="Q4615" s="25"/>
      <c r="R4615" s="25"/>
      <c r="S4615" s="35" t="s">
        <v>648</v>
      </c>
      <c r="T4615" s="25" t="s">
        <v>36</v>
      </c>
      <c r="U4615" s="185">
        <v>3683</v>
      </c>
      <c r="V4615" s="188">
        <v>3683</v>
      </c>
      <c r="W4615" s="189">
        <v>3683</v>
      </c>
      <c r="X4615" s="31">
        <v>3683</v>
      </c>
      <c r="Y4615" s="90">
        <f>IFERROR(ROUND(X4615/W4615-1,2),"")</f>
        <v>0</v>
      </c>
      <c r="Z4615" s="31">
        <f>IF(OR(S4615="VLD MLC components",S4615="VLD MLC pipes",S4615="VLD PEX components",S4615="VLD PEX pipes",S4615="VLD PHC components",S4615="VLD PHC pipes",S4615="Controls VLD"),"По запросу",X4615)</f>
        <v>3683</v>
      </c>
      <c r="AA4615" s="63">
        <f>ROUND(X4615/1.2,3)</f>
        <v>3069.1669999999999</v>
      </c>
      <c r="AB4615" s="23">
        <v>3069.1669999999999</v>
      </c>
      <c r="AC4615" s="190">
        <f>IFERROR(ROUND(AA4615/AB4615-1,2),"")</f>
        <v>0</v>
      </c>
      <c r="AD4615" s="25">
        <v>2.6920000000000002</v>
      </c>
      <c r="AE4615" s="25">
        <v>2.5000000000000001E-2</v>
      </c>
      <c r="AF4615" s="25">
        <v>56</v>
      </c>
      <c r="AG4615" s="25">
        <v>56</v>
      </c>
      <c r="AH4615" s="25">
        <v>56</v>
      </c>
      <c r="AI4615" s="25">
        <v>56</v>
      </c>
      <c r="AJ4615" s="25" t="s">
        <v>20</v>
      </c>
      <c r="AK4615" s="22" t="s">
        <v>20</v>
      </c>
      <c r="AL4615" s="25" t="s">
        <v>20</v>
      </c>
      <c r="AM4615" s="25">
        <v>4</v>
      </c>
      <c r="AN4615" s="25">
        <v>3120</v>
      </c>
      <c r="AO4615" s="25">
        <v>160</v>
      </c>
      <c r="AP4615" s="25">
        <v>150</v>
      </c>
      <c r="AQ4615" s="25">
        <v>10.768000000000001</v>
      </c>
      <c r="AR4615" s="94">
        <v>7.4880000000000002E-2</v>
      </c>
      <c r="AS4615" s="157">
        <v>56</v>
      </c>
      <c r="AT4615" s="93">
        <v>42551</v>
      </c>
      <c r="AU4615" s="92" t="s">
        <v>22</v>
      </c>
      <c r="AV4615" s="91" t="s">
        <v>152</v>
      </c>
      <c r="AW4615" s="92" t="s">
        <v>152</v>
      </c>
      <c r="AX4615" s="92" t="s">
        <v>48</v>
      </c>
      <c r="AY4615" s="91" t="s">
        <v>152</v>
      </c>
      <c r="AZ4615" s="23"/>
      <c r="BA4615" s="25" t="s">
        <v>771</v>
      </c>
      <c r="BB4615" t="s">
        <v>25</v>
      </c>
      <c r="BC4615">
        <v>3683</v>
      </c>
      <c r="BD4615" t="str">
        <f>IF(Z4615=BC4615,"OK")</f>
        <v>OK</v>
      </c>
      <c r="BE4615">
        <v>2.6920000000000002</v>
      </c>
      <c r="BF4615">
        <v>2.5000000000000001E-2</v>
      </c>
      <c r="BG4615">
        <v>3120</v>
      </c>
      <c r="BH4615">
        <v>160</v>
      </c>
      <c r="BI4615">
        <v>150</v>
      </c>
      <c r="BJ4615">
        <v>10.768000000000001</v>
      </c>
      <c r="BK4615">
        <v>7.4880000000000002E-2</v>
      </c>
      <c r="BN4615" s="183"/>
    </row>
    <row r="4616" spans="1:66" ht="25.5" x14ac:dyDescent="0.25">
      <c r="A4616" s="1"/>
      <c r="B4616" s="94">
        <v>4603</v>
      </c>
      <c r="C4616" s="43">
        <v>1096448</v>
      </c>
      <c r="D4616" s="25"/>
      <c r="E4616" s="36" t="s">
        <v>770</v>
      </c>
      <c r="F4616" s="213" t="s">
        <v>757</v>
      </c>
      <c r="G4616" s="28"/>
      <c r="H4616" s="46" t="str">
        <f>IFERROR(IFERROR(IF(SEARCH("Usystems",$E4616)&gt;0,"Usystems"),IF(SEARCH("RIIFO",$E4616)&gt;0,"RIIFO","Uponor")),"Uponor")</f>
        <v>Uponor</v>
      </c>
      <c r="I4616" s="25" t="str">
        <f>IFERROR(MID($D4616,1,7)+0,"")</f>
        <v/>
      </c>
      <c r="J4616" s="25" t="str">
        <f>IFERROR(MID($D4616,10,7)+0,"")</f>
        <v/>
      </c>
      <c r="K4616" s="25" t="str">
        <f>IFERROR(MID($D4616,19,7)+0,"")</f>
        <v/>
      </c>
      <c r="L4616" s="25" t="str">
        <f>IFERROR(MID($D4616,28,7)+0,"")</f>
        <v/>
      </c>
      <c r="M4616" s="25" t="str">
        <f>IF(IFERROR(MID($Q4616,1,7)+0,"")&lt;1130000,IF(INDEX(C:C,MATCH(LEFT(Q4616,7)+0,I:I,0))&lt;1130000,"",INDEX(C:C,MATCH(LEFT(Q4616,7)+0,I:I,0))),IFERROR(MID($Q4616,1,7)+0,""))</f>
        <v/>
      </c>
      <c r="N4616" s="25" t="str">
        <f>IF(IFERROR(MID($Q4616,10,7)+0,"")&lt;1130000,"",IFERROR(MID($Q4616,10,7)+0,""))</f>
        <v/>
      </c>
      <c r="O4616" s="25" t="str">
        <f>IF(IFERROR(MID($Q4616,19,7)+0,"")&lt;1130000,"",IFERROR(MID($Q4616,19,7)+0,""))</f>
        <v/>
      </c>
      <c r="P4616" s="25" t="str">
        <f>IF(M4616="","",IF(N4616="",M4616,M4616&amp;", "&amp;N4616))</f>
        <v/>
      </c>
      <c r="Q4616" s="25"/>
      <c r="R4616" s="25"/>
      <c r="S4616" s="35" t="s">
        <v>648</v>
      </c>
      <c r="T4616" s="34" t="s">
        <v>36</v>
      </c>
      <c r="U4616" s="185">
        <v>845</v>
      </c>
      <c r="V4616" s="188">
        <v>845</v>
      </c>
      <c r="W4616" s="189">
        <v>845</v>
      </c>
      <c r="X4616" s="31">
        <v>845</v>
      </c>
      <c r="Y4616" s="90">
        <f>IFERROR(ROUND(X4616/W4616-1,2),"")</f>
        <v>0</v>
      </c>
      <c r="Z4616" s="31">
        <f>IF(OR(S4616="VLD MLC components",S4616="VLD MLC pipes",S4616="VLD PEX components",S4616="VLD PEX pipes",S4616="VLD PHC components",S4616="VLD PHC pipes",S4616="Controls VLD"),"По запросу",X4616)</f>
        <v>845</v>
      </c>
      <c r="AA4616" s="63">
        <f>ROUND(X4616/1.2,3)</f>
        <v>704.16700000000003</v>
      </c>
      <c r="AB4616" s="23">
        <v>704.16700000000003</v>
      </c>
      <c r="AC4616" s="190">
        <f>IFERROR(ROUND(AA4616/AB4616-1,2),"")</f>
        <v>0</v>
      </c>
      <c r="AD4616" s="25">
        <v>0.621</v>
      </c>
      <c r="AE4616" s="25">
        <v>1.0829999999999999E-2</v>
      </c>
      <c r="AF4616" s="25">
        <v>0</v>
      </c>
      <c r="AG4616" s="25" t="s">
        <v>22</v>
      </c>
      <c r="AH4616" s="25">
        <v>0</v>
      </c>
      <c r="AI4616" s="25">
        <v>0</v>
      </c>
      <c r="AJ4616" s="25" t="s">
        <v>20</v>
      </c>
      <c r="AK4616" s="42" t="s">
        <v>19</v>
      </c>
      <c r="AL4616" s="25" t="s">
        <v>20</v>
      </c>
      <c r="AM4616" s="25">
        <v>10</v>
      </c>
      <c r="AN4616" s="25">
        <v>600</v>
      </c>
      <c r="AO4616" s="25">
        <v>400</v>
      </c>
      <c r="AP4616" s="25">
        <v>320</v>
      </c>
      <c r="AQ4616" s="25">
        <v>0.621</v>
      </c>
      <c r="AR4616" s="94">
        <v>7.6799999999999993E-2</v>
      </c>
      <c r="AS4616" s="157" t="s">
        <v>22</v>
      </c>
      <c r="AT4616" s="93">
        <v>43738</v>
      </c>
      <c r="AU4616" s="92" t="s">
        <v>22</v>
      </c>
      <c r="AV4616" s="91" t="s">
        <v>152</v>
      </c>
      <c r="AW4616" s="92" t="s">
        <v>48</v>
      </c>
      <c r="AX4616" s="92" t="s">
        <v>48</v>
      </c>
      <c r="AY4616" s="91" t="s">
        <v>152</v>
      </c>
      <c r="AZ4616" s="23"/>
      <c r="BA4616" s="25" t="s">
        <v>769</v>
      </c>
      <c r="BB4616" t="s">
        <v>25</v>
      </c>
      <c r="BC4616" t="e">
        <v>#N/A</v>
      </c>
      <c r="BD4616" t="e">
        <f>IF(Z4616=BC4616,"OK")</f>
        <v>#N/A</v>
      </c>
      <c r="BE4616">
        <v>0.621</v>
      </c>
      <c r="BF4616">
        <v>1.0829999999999999E-2</v>
      </c>
      <c r="BG4616">
        <v>600</v>
      </c>
      <c r="BH4616">
        <v>400</v>
      </c>
      <c r="BI4616">
        <v>320</v>
      </c>
      <c r="BJ4616">
        <v>0.621</v>
      </c>
      <c r="BK4616">
        <v>7.6799999999999993E-2</v>
      </c>
      <c r="BN4616" s="183"/>
    </row>
    <row r="4617" spans="1:66" ht="25.5" x14ac:dyDescent="0.25">
      <c r="A4617" s="1"/>
      <c r="B4617" s="94">
        <v>4604</v>
      </c>
      <c r="C4617" s="43">
        <v>1088230</v>
      </c>
      <c r="D4617" s="25"/>
      <c r="E4617" s="27" t="s">
        <v>768</v>
      </c>
      <c r="F4617" s="151" t="s">
        <v>652</v>
      </c>
      <c r="G4617" s="28"/>
      <c r="H4617" s="46" t="str">
        <f>IFERROR(IFERROR(IF(SEARCH("Usystems",$E4617)&gt;0,"Usystems"),IF(SEARCH("RIIFO",$E4617)&gt;0,"RIIFO","Uponor")),"Uponor")</f>
        <v>Uponor</v>
      </c>
      <c r="I4617" s="25" t="str">
        <f>IFERROR(MID($D4617,1,7)+0,"")</f>
        <v/>
      </c>
      <c r="J4617" s="25" t="str">
        <f>IFERROR(MID($D4617,10,7)+0,"")</f>
        <v/>
      </c>
      <c r="K4617" s="25" t="str">
        <f>IFERROR(MID($D4617,19,7)+0,"")</f>
        <v/>
      </c>
      <c r="L4617" s="25" t="str">
        <f>IFERROR(MID($D4617,28,7)+0,"")</f>
        <v/>
      </c>
      <c r="M4617" s="25" t="str">
        <f>IF(IFERROR(MID($Q4617,1,7)+0,"")&lt;1130000,IF(INDEX(C:C,MATCH(LEFT(Q4617,7)+0,I:I,0))&lt;1130000,"",INDEX(C:C,MATCH(LEFT(Q4617,7)+0,I:I,0))),IFERROR(MID($Q4617,1,7)+0,""))</f>
        <v/>
      </c>
      <c r="N4617" s="25" t="str">
        <f>IF(IFERROR(MID($Q4617,10,7)+0,"")&lt;1130000,"",IFERROR(MID($Q4617,10,7)+0,""))</f>
        <v/>
      </c>
      <c r="O4617" s="25" t="str">
        <f>IF(IFERROR(MID($Q4617,19,7)+0,"")&lt;1130000,"",IFERROR(MID($Q4617,19,7)+0,""))</f>
        <v/>
      </c>
      <c r="P4617" s="25" t="str">
        <f>IF(M4617="","",IF(N4617="",M4617,M4617&amp;", "&amp;N4617))</f>
        <v/>
      </c>
      <c r="Q4617" s="25"/>
      <c r="R4617" s="25"/>
      <c r="S4617" s="35" t="s">
        <v>648</v>
      </c>
      <c r="T4617" s="34" t="s">
        <v>36</v>
      </c>
      <c r="U4617" s="185">
        <v>1256</v>
      </c>
      <c r="V4617" s="188">
        <v>1256</v>
      </c>
      <c r="W4617" s="189">
        <v>1256</v>
      </c>
      <c r="X4617" s="31">
        <v>1256</v>
      </c>
      <c r="Y4617" s="90">
        <f>IFERROR(ROUND(X4617/W4617-1,2),"")</f>
        <v>0</v>
      </c>
      <c r="Z4617" s="31">
        <f>IF(OR(S4617="VLD MLC components",S4617="VLD MLC pipes",S4617="VLD PEX components",S4617="VLD PEX pipes",S4617="VLD PHC components",S4617="VLD PHC pipes",S4617="Controls VLD"),"По запросу",X4617)</f>
        <v>1256</v>
      </c>
      <c r="AA4617" s="63">
        <f>ROUND(X4617/1.2,3)</f>
        <v>1046.6669999999999</v>
      </c>
      <c r="AB4617" s="23">
        <v>1046.6669999999999</v>
      </c>
      <c r="AC4617" s="190">
        <f>IFERROR(ROUND(AA4617/AB4617-1,2),"")</f>
        <v>0</v>
      </c>
      <c r="AD4617" s="25">
        <v>1.085</v>
      </c>
      <c r="AE4617" s="25">
        <v>1.6250000000000001E-2</v>
      </c>
      <c r="AF4617" s="25">
        <v>0</v>
      </c>
      <c r="AG4617" s="25" t="s">
        <v>22</v>
      </c>
      <c r="AH4617" s="25">
        <v>0</v>
      </c>
      <c r="AI4617" s="25">
        <v>0</v>
      </c>
      <c r="AJ4617" s="25" t="s">
        <v>20</v>
      </c>
      <c r="AK4617" s="42" t="s">
        <v>19</v>
      </c>
      <c r="AL4617" s="25" t="s">
        <v>20</v>
      </c>
      <c r="AM4617" s="25">
        <v>10</v>
      </c>
      <c r="AN4617" s="25">
        <v>600</v>
      </c>
      <c r="AO4617" s="25">
        <v>385</v>
      </c>
      <c r="AP4617" s="25">
        <v>482</v>
      </c>
      <c r="AQ4617" s="25">
        <v>10.85</v>
      </c>
      <c r="AR4617" s="94">
        <v>0.111342</v>
      </c>
      <c r="AS4617" s="157" t="s">
        <v>22</v>
      </c>
      <c r="AT4617" s="93">
        <v>42846</v>
      </c>
      <c r="AU4617" s="92" t="s">
        <v>22</v>
      </c>
      <c r="AV4617" s="91" t="s">
        <v>152</v>
      </c>
      <c r="AW4617" s="92" t="s">
        <v>48</v>
      </c>
      <c r="AX4617" s="92" t="s">
        <v>48</v>
      </c>
      <c r="AY4617" s="91" t="s">
        <v>152</v>
      </c>
      <c r="AZ4617" s="23"/>
      <c r="BA4617" s="25" t="s">
        <v>767</v>
      </c>
      <c r="BB4617" t="s">
        <v>25</v>
      </c>
      <c r="BC4617" t="e">
        <v>#N/A</v>
      </c>
      <c r="BD4617" t="e">
        <f>IF(Z4617=BC4617,"OK")</f>
        <v>#N/A</v>
      </c>
      <c r="BE4617">
        <v>1.085</v>
      </c>
      <c r="BF4617">
        <v>1.6250000000000001E-2</v>
      </c>
      <c r="BG4617">
        <v>600</v>
      </c>
      <c r="BH4617">
        <v>385</v>
      </c>
      <c r="BI4617">
        <v>482</v>
      </c>
      <c r="BJ4617">
        <v>10.85</v>
      </c>
      <c r="BK4617">
        <v>0.111342</v>
      </c>
      <c r="BN4617" s="183"/>
    </row>
    <row r="4618" spans="1:66" ht="25.5" x14ac:dyDescent="0.25">
      <c r="A4618" s="1"/>
      <c r="B4618" s="94">
        <v>4605</v>
      </c>
      <c r="C4618" s="43">
        <v>1000198</v>
      </c>
      <c r="D4618" s="25"/>
      <c r="E4618" s="27" t="s">
        <v>766</v>
      </c>
      <c r="F4618" s="151" t="s">
        <v>652</v>
      </c>
      <c r="G4618" s="25"/>
      <c r="H4618" s="46" t="str">
        <f>IFERROR(IFERROR(IF(SEARCH("Usystems",$E4618)&gt;0,"Usystems"),IF(SEARCH("RIIFO",$E4618)&gt;0,"RIIFO","Uponor")),"Uponor")</f>
        <v>Uponor</v>
      </c>
      <c r="I4618" s="25" t="str">
        <f>IFERROR(MID($D4618,1,7)+0,"")</f>
        <v/>
      </c>
      <c r="J4618" s="25" t="str">
        <f>IFERROR(MID($D4618,10,7)+0,"")</f>
        <v/>
      </c>
      <c r="K4618" s="25" t="str">
        <f>IFERROR(MID($D4618,19,7)+0,"")</f>
        <v/>
      </c>
      <c r="L4618" s="25" t="str">
        <f>IFERROR(MID($D4618,28,7)+0,"")</f>
        <v/>
      </c>
      <c r="M4618" s="25" t="str">
        <f>IF(IFERROR(MID($Q4618,1,7)+0,"")&lt;1130000,IF(INDEX(C:C,MATCH(LEFT(Q4618,7)+0,I:I,0))&lt;1130000,"",INDEX(C:C,MATCH(LEFT(Q4618,7)+0,I:I,0))),IFERROR(MID($Q4618,1,7)+0,""))</f>
        <v/>
      </c>
      <c r="N4618" s="25" t="str">
        <f>IF(IFERROR(MID($Q4618,10,7)+0,"")&lt;1130000,"",IFERROR(MID($Q4618,10,7)+0,""))</f>
        <v/>
      </c>
      <c r="O4618" s="25" t="str">
        <f>IF(IFERROR(MID($Q4618,19,7)+0,"")&lt;1130000,"",IFERROR(MID($Q4618,19,7)+0,""))</f>
        <v/>
      </c>
      <c r="P4618" s="25" t="str">
        <f>IF(M4618="","",IF(N4618="",M4618,M4618&amp;", "&amp;N4618))</f>
        <v/>
      </c>
      <c r="Q4618" s="25"/>
      <c r="R4618" s="25"/>
      <c r="S4618" s="35" t="s">
        <v>648</v>
      </c>
      <c r="T4618" s="25" t="s">
        <v>36</v>
      </c>
      <c r="U4618" s="185">
        <v>1955</v>
      </c>
      <c r="V4618" s="188">
        <v>1955</v>
      </c>
      <c r="W4618" s="189">
        <v>1955</v>
      </c>
      <c r="X4618" s="31">
        <v>1955</v>
      </c>
      <c r="Y4618" s="90">
        <f>IFERROR(ROUND(X4618/W4618-1,2),"")</f>
        <v>0</v>
      </c>
      <c r="Z4618" s="31">
        <f>IF(OR(S4618="VLD MLC components",S4618="VLD MLC pipes",S4618="VLD PEX components",S4618="VLD PEX pipes",S4618="VLD PHC components",S4618="VLD PHC pipes",S4618="Controls VLD"),"По запросу",X4618)</f>
        <v>1955</v>
      </c>
      <c r="AA4618" s="63">
        <f>ROUND(X4618/1.2,3)</f>
        <v>1629.1669999999999</v>
      </c>
      <c r="AB4618" s="23">
        <v>1629.1669999999999</v>
      </c>
      <c r="AC4618" s="190">
        <f>IFERROR(ROUND(AA4618/AB4618-1,2),"")</f>
        <v>0</v>
      </c>
      <c r="AD4618" s="25">
        <v>2.0369999999999999</v>
      </c>
      <c r="AE4618" s="25">
        <v>1.7999999999999999E-2</v>
      </c>
      <c r="AF4618" s="25">
        <v>0</v>
      </c>
      <c r="AG4618" s="25" t="s">
        <v>22</v>
      </c>
      <c r="AH4618" s="25">
        <v>0</v>
      </c>
      <c r="AI4618" s="25">
        <v>0</v>
      </c>
      <c r="AJ4618" s="25" t="s">
        <v>20</v>
      </c>
      <c r="AK4618" s="42" t="s">
        <v>19</v>
      </c>
      <c r="AL4618" s="25" t="s">
        <v>20</v>
      </c>
      <c r="AM4618" s="25">
        <v>4</v>
      </c>
      <c r="AN4618" s="25">
        <v>1160</v>
      </c>
      <c r="AO4618" s="25">
        <v>220</v>
      </c>
      <c r="AP4618" s="25">
        <v>230</v>
      </c>
      <c r="AQ4618" s="25">
        <v>8.1479999999999997</v>
      </c>
      <c r="AR4618" s="94">
        <v>5.8695999999999998E-2</v>
      </c>
      <c r="AS4618" s="157" t="s">
        <v>22</v>
      </c>
      <c r="AT4618" s="93">
        <v>42551</v>
      </c>
      <c r="AU4618" s="92" t="s">
        <v>22</v>
      </c>
      <c r="AV4618" s="91" t="s">
        <v>152</v>
      </c>
      <c r="AW4618" s="92" t="s">
        <v>152</v>
      </c>
      <c r="AX4618" s="92" t="s">
        <v>48</v>
      </c>
      <c r="AY4618" s="91" t="s">
        <v>152</v>
      </c>
      <c r="AZ4618" s="23"/>
      <c r="BA4618" s="25" t="s">
        <v>765</v>
      </c>
      <c r="BB4618" t="s">
        <v>25</v>
      </c>
      <c r="BC4618" t="e">
        <v>#N/A</v>
      </c>
      <c r="BD4618" t="e">
        <f>IF(Z4618=BC4618,"OK")</f>
        <v>#N/A</v>
      </c>
      <c r="BE4618">
        <v>2.0369999999999999</v>
      </c>
      <c r="BF4618">
        <v>1.7999999999999999E-2</v>
      </c>
      <c r="BG4618">
        <v>1160</v>
      </c>
      <c r="BH4618">
        <v>220</v>
      </c>
      <c r="BI4618">
        <v>230</v>
      </c>
      <c r="BJ4618">
        <v>8.1479999999999997</v>
      </c>
      <c r="BK4618">
        <v>5.8695999999999998E-2</v>
      </c>
      <c r="BN4618" s="183"/>
    </row>
    <row r="4619" spans="1:66" ht="25.5" x14ac:dyDescent="0.25">
      <c r="A4619" s="1"/>
      <c r="B4619" s="94">
        <v>4606</v>
      </c>
      <c r="C4619" s="43">
        <v>1092381</v>
      </c>
      <c r="D4619" s="25"/>
      <c r="E4619" s="36" t="s">
        <v>764</v>
      </c>
      <c r="F4619" s="151" t="s">
        <v>652</v>
      </c>
      <c r="G4619" s="28"/>
      <c r="H4619" s="46" t="str">
        <f>IFERROR(IFERROR(IF(SEARCH("Usystems",$E4619)&gt;0,"Usystems"),IF(SEARCH("RIIFO",$E4619)&gt;0,"RIIFO","Uponor")),"Uponor")</f>
        <v>Uponor</v>
      </c>
      <c r="I4619" s="25" t="str">
        <f>IFERROR(MID($D4619,1,7)+0,"")</f>
        <v/>
      </c>
      <c r="J4619" s="25" t="str">
        <f>IFERROR(MID($D4619,10,7)+0,"")</f>
        <v/>
      </c>
      <c r="K4619" s="25" t="str">
        <f>IFERROR(MID($D4619,19,7)+0,"")</f>
        <v/>
      </c>
      <c r="L4619" s="25" t="str">
        <f>IFERROR(MID($D4619,28,7)+0,"")</f>
        <v/>
      </c>
      <c r="M4619" s="25" t="str">
        <f>IF(IFERROR(MID($Q4619,1,7)+0,"")&lt;1130000,IF(INDEX(C:C,MATCH(LEFT(Q4619,7)+0,I:I,0))&lt;1130000,"",INDEX(C:C,MATCH(LEFT(Q4619,7)+0,I:I,0))),IFERROR(MID($Q4619,1,7)+0,""))</f>
        <v/>
      </c>
      <c r="N4619" s="25" t="str">
        <f>IF(IFERROR(MID($Q4619,10,7)+0,"")&lt;1130000,"",IFERROR(MID($Q4619,10,7)+0,""))</f>
        <v/>
      </c>
      <c r="O4619" s="25" t="str">
        <f>IF(IFERROR(MID($Q4619,19,7)+0,"")&lt;1130000,"",IFERROR(MID($Q4619,19,7)+0,""))</f>
        <v/>
      </c>
      <c r="P4619" s="25" t="str">
        <f>IF(M4619="","",IF(N4619="",M4619,M4619&amp;", "&amp;N4619))</f>
        <v/>
      </c>
      <c r="Q4619" s="25"/>
      <c r="R4619" s="25"/>
      <c r="S4619" s="35" t="s">
        <v>648</v>
      </c>
      <c r="T4619" s="25" t="s">
        <v>36</v>
      </c>
      <c r="U4619" s="185">
        <v>3861</v>
      </c>
      <c r="V4619" s="188">
        <v>3861</v>
      </c>
      <c r="W4619" s="189">
        <v>3861</v>
      </c>
      <c r="X4619" s="31">
        <v>3861</v>
      </c>
      <c r="Y4619" s="90">
        <f>IFERROR(ROUND(X4619/W4619-1,2),"")</f>
        <v>0</v>
      </c>
      <c r="Z4619" s="31">
        <f>IF(OR(S4619="VLD MLC components",S4619="VLD MLC pipes",S4619="VLD PEX components",S4619="VLD PEX pipes",S4619="VLD PHC components",S4619="VLD PHC pipes",S4619="Controls VLD"),"По запросу",X4619)</f>
        <v>3861</v>
      </c>
      <c r="AA4619" s="63">
        <f>ROUND(X4619/1.2,3)</f>
        <v>3217.5</v>
      </c>
      <c r="AB4619" s="23">
        <v>3217.5</v>
      </c>
      <c r="AC4619" s="190">
        <f>IFERROR(ROUND(AA4619/AB4619-1,2),"")</f>
        <v>0</v>
      </c>
      <c r="AD4619" s="25">
        <v>3.9609999999999999</v>
      </c>
      <c r="AE4619" s="25">
        <v>3.6060000000000002E-2</v>
      </c>
      <c r="AF4619" s="25">
        <v>0</v>
      </c>
      <c r="AG4619" s="25" t="s">
        <v>22</v>
      </c>
      <c r="AH4619" s="25">
        <v>0</v>
      </c>
      <c r="AI4619" s="25">
        <v>0</v>
      </c>
      <c r="AJ4619" s="25" t="s">
        <v>20</v>
      </c>
      <c r="AK4619" s="42" t="s">
        <v>19</v>
      </c>
      <c r="AL4619" s="25" t="s">
        <v>20</v>
      </c>
      <c r="AM4619" s="25">
        <v>4</v>
      </c>
      <c r="AN4619" s="25">
        <v>2180</v>
      </c>
      <c r="AO4619" s="25">
        <v>230</v>
      </c>
      <c r="AP4619" s="25">
        <v>240</v>
      </c>
      <c r="AQ4619" s="25">
        <v>15.843999999999999</v>
      </c>
      <c r="AR4619" s="94">
        <v>0.120336</v>
      </c>
      <c r="AS4619" s="157" t="s">
        <v>22</v>
      </c>
      <c r="AT4619" s="93">
        <v>43214</v>
      </c>
      <c r="AU4619" s="92" t="s">
        <v>22</v>
      </c>
      <c r="AV4619" s="91" t="s">
        <v>152</v>
      </c>
      <c r="AW4619" s="92" t="s">
        <v>48</v>
      </c>
      <c r="AX4619" s="92" t="s">
        <v>48</v>
      </c>
      <c r="AY4619" s="91" t="s">
        <v>152</v>
      </c>
      <c r="AZ4619" s="23"/>
      <c r="BA4619" s="25" t="s">
        <v>763</v>
      </c>
      <c r="BB4619" t="s">
        <v>25</v>
      </c>
      <c r="BC4619" t="e">
        <v>#N/A</v>
      </c>
      <c r="BD4619" t="e">
        <f>IF(Z4619=BC4619,"OK")</f>
        <v>#N/A</v>
      </c>
      <c r="BE4619">
        <v>3.9609999999999999</v>
      </c>
      <c r="BF4619">
        <v>3.6060000000000002E-2</v>
      </c>
      <c r="BG4619">
        <v>2180</v>
      </c>
      <c r="BH4619">
        <v>230</v>
      </c>
      <c r="BI4619">
        <v>240</v>
      </c>
      <c r="BJ4619">
        <v>15.843999999999999</v>
      </c>
      <c r="BK4619">
        <v>0.120336</v>
      </c>
      <c r="BN4619" s="183"/>
    </row>
    <row r="4620" spans="1:66" ht="25.5" x14ac:dyDescent="0.25">
      <c r="A4620" s="1"/>
      <c r="B4620" s="94">
        <v>4607</v>
      </c>
      <c r="C4620" s="43">
        <v>1000195</v>
      </c>
      <c r="D4620" s="25"/>
      <c r="E4620" s="36" t="s">
        <v>762</v>
      </c>
      <c r="F4620" s="151" t="s">
        <v>655</v>
      </c>
      <c r="G4620" s="41" t="s">
        <v>585</v>
      </c>
      <c r="H4620" s="46" t="str">
        <f>IFERROR(IFERROR(IF(SEARCH("Usystems",$E4620)&gt;0,"Usystems"),IF(SEARCH("RIIFO",$E4620)&gt;0,"RIIFO","Uponor")),"Uponor")</f>
        <v>Uponor</v>
      </c>
      <c r="I4620" s="25" t="str">
        <f>IFERROR(MID($D4620,1,7)+0,"")</f>
        <v/>
      </c>
      <c r="J4620" s="25" t="str">
        <f>IFERROR(MID($D4620,10,7)+0,"")</f>
        <v/>
      </c>
      <c r="K4620" s="25" t="str">
        <f>IFERROR(MID($D4620,19,7)+0,"")</f>
        <v/>
      </c>
      <c r="L4620" s="25" t="str">
        <f>IFERROR(MID($D4620,28,7)+0,"")</f>
        <v/>
      </c>
      <c r="M4620" s="25" t="str">
        <f>IF(IFERROR(MID($Q4620,1,7)+0,"")&lt;1130000,IF(INDEX(C:C,MATCH(LEFT(Q4620,7)+0,I:I,0))&lt;1130000,"",INDEX(C:C,MATCH(LEFT(Q4620,7)+0,I:I,0))),IFERROR(MID($Q4620,1,7)+0,""))</f>
        <v/>
      </c>
      <c r="N4620" s="25" t="str">
        <f>IF(IFERROR(MID($Q4620,10,7)+0,"")&lt;1130000,"",IFERROR(MID($Q4620,10,7)+0,""))</f>
        <v/>
      </c>
      <c r="O4620" s="25" t="str">
        <f>IF(IFERROR(MID($Q4620,19,7)+0,"")&lt;1130000,"",IFERROR(MID($Q4620,19,7)+0,""))</f>
        <v/>
      </c>
      <c r="P4620" s="25" t="str">
        <f>IF(M4620="","",IF(N4620="",M4620,M4620&amp;", "&amp;N4620))</f>
        <v/>
      </c>
      <c r="Q4620" s="25"/>
      <c r="R4620" s="25"/>
      <c r="S4620" s="35" t="s">
        <v>648</v>
      </c>
      <c r="T4620" s="25" t="s">
        <v>36</v>
      </c>
      <c r="U4620" s="185">
        <v>5217</v>
      </c>
      <c r="V4620" s="188">
        <v>5217</v>
      </c>
      <c r="W4620" s="189">
        <v>5217</v>
      </c>
      <c r="X4620" s="31">
        <v>5217</v>
      </c>
      <c r="Y4620" s="90">
        <f>IFERROR(ROUND(X4620/W4620-1,2),"")</f>
        <v>0</v>
      </c>
      <c r="Z4620" s="31">
        <f>IF(OR(S4620="VLD MLC components",S4620="VLD MLC pipes",S4620="VLD PEX components",S4620="VLD PEX pipes",S4620="VLD PHC components",S4620="VLD PHC pipes",S4620="Controls VLD"),"По запросу",X4620)</f>
        <v>5217</v>
      </c>
      <c r="AA4620" s="63">
        <f>ROUND(X4620/1.2,3)</f>
        <v>4347.5</v>
      </c>
      <c r="AB4620" s="23">
        <v>4347.5</v>
      </c>
      <c r="AC4620" s="190">
        <f>IFERROR(ROUND(AA4620/AB4620-1,2),"")</f>
        <v>0</v>
      </c>
      <c r="AD4620" s="25">
        <v>5.79</v>
      </c>
      <c r="AE4620" s="25">
        <v>5.1999999999999998E-2</v>
      </c>
      <c r="AF4620" s="25">
        <v>81</v>
      </c>
      <c r="AG4620" s="25">
        <v>81</v>
      </c>
      <c r="AH4620" s="25">
        <v>81</v>
      </c>
      <c r="AI4620" s="25">
        <v>81</v>
      </c>
      <c r="AJ4620" s="25" t="s">
        <v>20</v>
      </c>
      <c r="AK4620" s="22" t="s">
        <v>20</v>
      </c>
      <c r="AL4620" s="25" t="s">
        <v>20</v>
      </c>
      <c r="AM4620" s="25">
        <v>4</v>
      </c>
      <c r="AN4620" s="25">
        <v>3160</v>
      </c>
      <c r="AO4620" s="25">
        <v>220</v>
      </c>
      <c r="AP4620" s="25">
        <v>230</v>
      </c>
      <c r="AQ4620" s="25">
        <v>23.16</v>
      </c>
      <c r="AR4620" s="94">
        <v>0.15989600000000001</v>
      </c>
      <c r="AS4620" s="157">
        <v>81</v>
      </c>
      <c r="AT4620" s="93">
        <v>42551</v>
      </c>
      <c r="AU4620" s="92" t="s">
        <v>22</v>
      </c>
      <c r="AV4620" s="91" t="s">
        <v>152</v>
      </c>
      <c r="AW4620" s="92" t="s">
        <v>152</v>
      </c>
      <c r="AX4620" s="92" t="s">
        <v>48</v>
      </c>
      <c r="AY4620" s="91" t="s">
        <v>152</v>
      </c>
      <c r="AZ4620" s="23"/>
      <c r="BA4620" s="25" t="s">
        <v>761</v>
      </c>
      <c r="BB4620" t="s">
        <v>25</v>
      </c>
      <c r="BC4620">
        <v>5217</v>
      </c>
      <c r="BD4620" t="str">
        <f>IF(Z4620=BC4620,"OK")</f>
        <v>OK</v>
      </c>
      <c r="BE4620">
        <v>5.79</v>
      </c>
      <c r="BF4620">
        <v>5.1999999999999998E-2</v>
      </c>
      <c r="BG4620">
        <v>3160</v>
      </c>
      <c r="BH4620">
        <v>220</v>
      </c>
      <c r="BI4620">
        <v>230</v>
      </c>
      <c r="BJ4620">
        <v>23.16</v>
      </c>
      <c r="BK4620">
        <v>0.15989600000000001</v>
      </c>
      <c r="BN4620" s="183"/>
    </row>
    <row r="4621" spans="1:66" ht="25.5" x14ac:dyDescent="0.25">
      <c r="A4621" s="1"/>
      <c r="B4621" s="94">
        <v>4608</v>
      </c>
      <c r="C4621" s="43">
        <v>1087215</v>
      </c>
      <c r="D4621" s="25"/>
      <c r="E4621" s="30" t="s">
        <v>760</v>
      </c>
      <c r="F4621" s="151" t="s">
        <v>757</v>
      </c>
      <c r="G4621" s="41" t="s">
        <v>585</v>
      </c>
      <c r="H4621" s="46" t="str">
        <f>IFERROR(IFERROR(IF(SEARCH("Usystems",$E4621)&gt;0,"Usystems"),IF(SEARCH("RIIFO",$E4621)&gt;0,"RIIFO","Uponor")),"Uponor")</f>
        <v>Uponor</v>
      </c>
      <c r="I4621" s="25" t="str">
        <f>IFERROR(MID($D4621,1,7)+0,"")</f>
        <v/>
      </c>
      <c r="J4621" s="25" t="str">
        <f>IFERROR(MID($D4621,10,7)+0,"")</f>
        <v/>
      </c>
      <c r="K4621" s="25" t="str">
        <f>IFERROR(MID($D4621,19,7)+0,"")</f>
        <v/>
      </c>
      <c r="L4621" s="25" t="str">
        <f>IFERROR(MID($D4621,28,7)+0,"")</f>
        <v/>
      </c>
      <c r="M4621" s="25" t="str">
        <f>IF(IFERROR(MID($Q4621,1,7)+0,"")&lt;1130000,IF(INDEX(C:C,MATCH(LEFT(Q4621,7)+0,I:I,0))&lt;1130000,"",INDEX(C:C,MATCH(LEFT(Q4621,7)+0,I:I,0))),IFERROR(MID($Q4621,1,7)+0,""))</f>
        <v/>
      </c>
      <c r="N4621" s="25" t="str">
        <f>IF(IFERROR(MID($Q4621,10,7)+0,"")&lt;1130000,"",IFERROR(MID($Q4621,10,7)+0,""))</f>
        <v/>
      </c>
      <c r="O4621" s="25" t="str">
        <f>IF(IFERROR(MID($Q4621,19,7)+0,"")&lt;1130000,"",IFERROR(MID($Q4621,19,7)+0,""))</f>
        <v/>
      </c>
      <c r="P4621" s="25" t="str">
        <f>IF(M4621="","",IF(N4621="",M4621,M4621&amp;", "&amp;N4621))</f>
        <v/>
      </c>
      <c r="Q4621" s="25"/>
      <c r="R4621" s="25"/>
      <c r="S4621" s="35" t="s">
        <v>648</v>
      </c>
      <c r="T4621" s="34" t="s">
        <v>36</v>
      </c>
      <c r="U4621" s="185">
        <v>5864</v>
      </c>
      <c r="V4621" s="188">
        <v>5864</v>
      </c>
      <c r="W4621" s="189">
        <v>5864</v>
      </c>
      <c r="X4621" s="31">
        <v>5864</v>
      </c>
      <c r="Y4621" s="90">
        <f>IFERROR(ROUND(X4621/W4621-1,2),"")</f>
        <v>0</v>
      </c>
      <c r="Z4621" s="31">
        <f>IF(OR(S4621="VLD MLC components",S4621="VLD MLC pipes",S4621="VLD PEX components",S4621="VLD PEX pipes",S4621="VLD PHC components",S4621="VLD PHC pipes",S4621="Controls VLD"),"По запросу",X4621)</f>
        <v>5864</v>
      </c>
      <c r="AA4621" s="63">
        <f>ROUND(X4621/1.2,3)</f>
        <v>4886.6670000000004</v>
      </c>
      <c r="AB4621" s="23">
        <v>4886.6670000000004</v>
      </c>
      <c r="AC4621" s="190">
        <f>IFERROR(ROUND(AA4621/AB4621-1,2),"")</f>
        <v>0</v>
      </c>
      <c r="AD4621" s="25">
        <v>4.32</v>
      </c>
      <c r="AE4621" s="25">
        <v>3.6999999999999998E-2</v>
      </c>
      <c r="AF4621" s="25">
        <v>0</v>
      </c>
      <c r="AG4621" s="25" t="s">
        <v>22</v>
      </c>
      <c r="AH4621" s="25">
        <v>0</v>
      </c>
      <c r="AI4621" s="25">
        <v>0</v>
      </c>
      <c r="AJ4621" s="25" t="s">
        <v>20</v>
      </c>
      <c r="AK4621" s="42" t="s">
        <v>19</v>
      </c>
      <c r="AL4621" s="25" t="s">
        <v>20</v>
      </c>
      <c r="AM4621" s="25">
        <v>28</v>
      </c>
      <c r="AN4621" s="25">
        <v>1190</v>
      </c>
      <c r="AO4621" s="25">
        <v>740</v>
      </c>
      <c r="AP4621" s="25">
        <v>1250</v>
      </c>
      <c r="AQ4621" s="25">
        <v>120.96</v>
      </c>
      <c r="AR4621" s="94">
        <v>1.1007499999999999</v>
      </c>
      <c r="AS4621" s="157" t="s">
        <v>22</v>
      </c>
      <c r="AT4621" s="93" t="s">
        <v>22</v>
      </c>
      <c r="AU4621" s="92" t="s">
        <v>22</v>
      </c>
      <c r="AV4621" s="91" t="s">
        <v>152</v>
      </c>
      <c r="AW4621" s="92" t="s">
        <v>48</v>
      </c>
      <c r="AX4621" s="92" t="s">
        <v>48</v>
      </c>
      <c r="AY4621" s="91" t="s">
        <v>152</v>
      </c>
      <c r="AZ4621" s="23"/>
      <c r="BA4621" s="25" t="s">
        <v>759</v>
      </c>
      <c r="BB4621" t="s">
        <v>25</v>
      </c>
      <c r="BC4621" t="e">
        <v>#N/A</v>
      </c>
      <c r="BD4621" t="e">
        <f>IF(Z4621=BC4621,"OK")</f>
        <v>#N/A</v>
      </c>
      <c r="BE4621">
        <v>4.32</v>
      </c>
      <c r="BF4621">
        <v>3.6999999999999998E-2</v>
      </c>
      <c r="BG4621">
        <v>1190</v>
      </c>
      <c r="BH4621">
        <v>740</v>
      </c>
      <c r="BI4621">
        <v>1250</v>
      </c>
      <c r="BJ4621">
        <v>120.96</v>
      </c>
      <c r="BK4621">
        <v>1.1007499999999999</v>
      </c>
      <c r="BN4621" s="183"/>
    </row>
    <row r="4622" spans="1:66" ht="25.5" x14ac:dyDescent="0.25">
      <c r="A4622" s="1"/>
      <c r="B4622" s="94">
        <v>4609</v>
      </c>
      <c r="C4622" s="43">
        <v>1087214</v>
      </c>
      <c r="D4622" s="25"/>
      <c r="E4622" s="113" t="s">
        <v>758</v>
      </c>
      <c r="F4622" s="151" t="s">
        <v>757</v>
      </c>
      <c r="G4622" s="41" t="s">
        <v>585</v>
      </c>
      <c r="H4622" s="46" t="str">
        <f>IFERROR(IFERROR(IF(SEARCH("Usystems",$E4622)&gt;0,"Usystems"),IF(SEARCH("RIIFO",$E4622)&gt;0,"RIIFO","Uponor")),"Uponor")</f>
        <v>Uponor</v>
      </c>
      <c r="I4622" s="25" t="str">
        <f>IFERROR(MID($D4622,1,7)+0,"")</f>
        <v/>
      </c>
      <c r="J4622" s="25" t="str">
        <f>IFERROR(MID($D4622,10,7)+0,"")</f>
        <v/>
      </c>
      <c r="K4622" s="25" t="str">
        <f>IFERROR(MID($D4622,19,7)+0,"")</f>
        <v/>
      </c>
      <c r="L4622" s="25" t="str">
        <f>IFERROR(MID($D4622,28,7)+0,"")</f>
        <v/>
      </c>
      <c r="M4622" s="25" t="str">
        <f>IF(IFERROR(MID($Q4622,1,7)+0,"")&lt;1130000,IF(INDEX(C:C,MATCH(LEFT(Q4622,7)+0,I:I,0))&lt;1130000,"",INDEX(C:C,MATCH(LEFT(Q4622,7)+0,I:I,0))),IFERROR(MID($Q4622,1,7)+0,""))</f>
        <v/>
      </c>
      <c r="N4622" s="25" t="str">
        <f>IF(IFERROR(MID($Q4622,10,7)+0,"")&lt;1130000,"",IFERROR(MID($Q4622,10,7)+0,""))</f>
        <v/>
      </c>
      <c r="O4622" s="25" t="str">
        <f>IF(IFERROR(MID($Q4622,19,7)+0,"")&lt;1130000,"",IFERROR(MID($Q4622,19,7)+0,""))</f>
        <v/>
      </c>
      <c r="P4622" s="25" t="str">
        <f>IF(M4622="","",IF(N4622="",M4622,M4622&amp;", "&amp;N4622))</f>
        <v/>
      </c>
      <c r="Q4622" s="25"/>
      <c r="R4622" s="25"/>
      <c r="S4622" s="35" t="s">
        <v>648</v>
      </c>
      <c r="T4622" s="34" t="s">
        <v>36</v>
      </c>
      <c r="U4622" s="185">
        <v>14838</v>
      </c>
      <c r="V4622" s="188">
        <v>14838</v>
      </c>
      <c r="W4622" s="189">
        <v>14838</v>
      </c>
      <c r="X4622" s="31">
        <v>14838</v>
      </c>
      <c r="Y4622" s="90">
        <f>IFERROR(ROUND(X4622/W4622-1,2),"")</f>
        <v>0</v>
      </c>
      <c r="Z4622" s="31">
        <f>IF(OR(S4622="VLD MLC components",S4622="VLD MLC pipes",S4622="VLD PEX components",S4622="VLD PEX pipes",S4622="VLD PHC components",S4622="VLD PHC pipes",S4622="Controls VLD"),"По запросу",X4622)</f>
        <v>14838</v>
      </c>
      <c r="AA4622" s="63">
        <f>ROUND(X4622/1.2,3)</f>
        <v>12365</v>
      </c>
      <c r="AB4622" s="23">
        <v>12365</v>
      </c>
      <c r="AC4622" s="190">
        <f>IFERROR(ROUND(AA4622/AB4622-1,2),"")</f>
        <v>0</v>
      </c>
      <c r="AD4622" s="25">
        <v>12.32</v>
      </c>
      <c r="AE4622" s="25">
        <v>0.106</v>
      </c>
      <c r="AF4622" s="25">
        <v>0</v>
      </c>
      <c r="AG4622" s="25" t="s">
        <v>22</v>
      </c>
      <c r="AH4622" s="25">
        <v>0</v>
      </c>
      <c r="AI4622" s="25">
        <v>0</v>
      </c>
      <c r="AJ4622" s="25" t="s">
        <v>20</v>
      </c>
      <c r="AK4622" s="42" t="s">
        <v>19</v>
      </c>
      <c r="AL4622" s="25" t="s">
        <v>20</v>
      </c>
      <c r="AM4622" s="25">
        <v>28</v>
      </c>
      <c r="AN4622" s="25">
        <v>3190</v>
      </c>
      <c r="AO4622" s="25">
        <v>740</v>
      </c>
      <c r="AP4622" s="25">
        <v>1250</v>
      </c>
      <c r="AQ4622" s="25">
        <v>344.96</v>
      </c>
      <c r="AR4622" s="94">
        <v>2.9507500000000002</v>
      </c>
      <c r="AS4622" s="157" t="s">
        <v>22</v>
      </c>
      <c r="AT4622" s="93" t="s">
        <v>22</v>
      </c>
      <c r="AU4622" s="92" t="s">
        <v>22</v>
      </c>
      <c r="AV4622" s="91" t="s">
        <v>152</v>
      </c>
      <c r="AW4622" s="92" t="s">
        <v>48</v>
      </c>
      <c r="AX4622" s="92" t="s">
        <v>48</v>
      </c>
      <c r="AY4622" s="91" t="s">
        <v>152</v>
      </c>
      <c r="AZ4622" s="23"/>
      <c r="BA4622" s="25" t="s">
        <v>756</v>
      </c>
      <c r="BB4622" t="s">
        <v>25</v>
      </c>
      <c r="BC4622" t="e">
        <v>#N/A</v>
      </c>
      <c r="BD4622" t="e">
        <f>IF(Z4622=BC4622,"OK")</f>
        <v>#N/A</v>
      </c>
      <c r="BE4622">
        <v>12.32</v>
      </c>
      <c r="BF4622">
        <v>0.106</v>
      </c>
      <c r="BG4622">
        <v>3190</v>
      </c>
      <c r="BH4622">
        <v>740</v>
      </c>
      <c r="BI4622">
        <v>1250</v>
      </c>
      <c r="BJ4622">
        <v>344.96</v>
      </c>
      <c r="BK4622">
        <v>2.9507500000000002</v>
      </c>
      <c r="BN4622" s="183"/>
    </row>
    <row r="4623" spans="1:66" ht="25.5" x14ac:dyDescent="0.25">
      <c r="A4623" s="1"/>
      <c r="B4623" s="94">
        <v>4610</v>
      </c>
      <c r="C4623" s="43">
        <v>1000232</v>
      </c>
      <c r="D4623" s="25"/>
      <c r="E4623" s="27" t="s">
        <v>755</v>
      </c>
      <c r="F4623" s="151" t="s">
        <v>21</v>
      </c>
      <c r="G4623" s="25"/>
      <c r="H4623" s="46" t="str">
        <f>IFERROR(IFERROR(IF(SEARCH("Usystems",$E4623)&gt;0,"Usystems"),IF(SEARCH("RIIFO",$E4623)&gt;0,"RIIFO","Uponor")),"Uponor")</f>
        <v>Uponor</v>
      </c>
      <c r="I4623" s="25" t="str">
        <f>IFERROR(MID($D4623,1,7)+0,"")</f>
        <v/>
      </c>
      <c r="J4623" s="25" t="str">
        <f>IFERROR(MID($D4623,10,7)+0,"")</f>
        <v/>
      </c>
      <c r="K4623" s="25" t="str">
        <f>IFERROR(MID($D4623,19,7)+0,"")</f>
        <v/>
      </c>
      <c r="L4623" s="25" t="str">
        <f>IFERROR(MID($D4623,28,7)+0,"")</f>
        <v/>
      </c>
      <c r="M4623" s="25" t="str">
        <f>IF(IFERROR(MID($Q4623,1,7)+0,"")&lt;1130000,IF(INDEX(C:C,MATCH(LEFT(Q4623,7)+0,I:I,0))&lt;1130000,"",INDEX(C:C,MATCH(LEFT(Q4623,7)+0,I:I,0))),IFERROR(MID($Q4623,1,7)+0,""))</f>
        <v/>
      </c>
      <c r="N4623" s="25" t="str">
        <f>IF(IFERROR(MID($Q4623,10,7)+0,"")&lt;1130000,"",IFERROR(MID($Q4623,10,7)+0,""))</f>
        <v/>
      </c>
      <c r="O4623" s="25" t="str">
        <f>IF(IFERROR(MID($Q4623,19,7)+0,"")&lt;1130000,"",IFERROR(MID($Q4623,19,7)+0,""))</f>
        <v/>
      </c>
      <c r="P4623" s="25" t="str">
        <f>IF(M4623="","",IF(N4623="",M4623,M4623&amp;", "&amp;N4623))</f>
        <v/>
      </c>
      <c r="Q4623" s="25"/>
      <c r="R4623" s="25"/>
      <c r="S4623" s="35" t="s">
        <v>648</v>
      </c>
      <c r="T4623" s="25" t="s">
        <v>36</v>
      </c>
      <c r="U4623" s="185">
        <v>307.22000000000003</v>
      </c>
      <c r="V4623" s="188">
        <v>307.22000000000003</v>
      </c>
      <c r="W4623" s="189">
        <v>307.22000000000003</v>
      </c>
      <c r="X4623" s="31">
        <v>307.22000000000003</v>
      </c>
      <c r="Y4623" s="90">
        <f>IFERROR(ROUND(X4623/W4623-1,2),"")</f>
        <v>0</v>
      </c>
      <c r="Z4623" s="31">
        <f>IF(OR(S4623="VLD MLC components",S4623="VLD MLC pipes",S4623="VLD PEX components",S4623="VLD PEX pipes",S4623="VLD PHC components",S4623="VLD PHC pipes",S4623="Controls VLD"),"По запросу",X4623)</f>
        <v>307.22000000000003</v>
      </c>
      <c r="AA4623" s="63">
        <f>ROUND(X4623/1.2,3)</f>
        <v>256.017</v>
      </c>
      <c r="AB4623" s="23">
        <v>256.017</v>
      </c>
      <c r="AC4623" s="190">
        <f>IFERROR(ROUND(AA4623/AB4623-1,2),"")</f>
        <v>0</v>
      </c>
      <c r="AD4623" s="25">
        <v>9.2999999999999999E-2</v>
      </c>
      <c r="AE4623" s="25">
        <v>1.8E-3</v>
      </c>
      <c r="AF4623" s="25">
        <v>0</v>
      </c>
      <c r="AG4623" s="25" t="s">
        <v>22</v>
      </c>
      <c r="AH4623" s="25">
        <v>0</v>
      </c>
      <c r="AI4623" s="25">
        <v>0</v>
      </c>
      <c r="AJ4623" s="25" t="s">
        <v>20</v>
      </c>
      <c r="AK4623" s="42" t="s">
        <v>19</v>
      </c>
      <c r="AL4623" s="25" t="s">
        <v>20</v>
      </c>
      <c r="AM4623" s="25">
        <v>1</v>
      </c>
      <c r="AN4623" s="25"/>
      <c r="AO4623" s="25"/>
      <c r="AP4623" s="25"/>
      <c r="AQ4623" s="25"/>
      <c r="AR4623" s="94"/>
      <c r="AS4623" s="157" t="s">
        <v>22</v>
      </c>
      <c r="AT4623" s="93">
        <v>42551</v>
      </c>
      <c r="AU4623" s="92" t="s">
        <v>22</v>
      </c>
      <c r="AV4623" s="91" t="s">
        <v>48</v>
      </c>
      <c r="AW4623" s="92" t="s">
        <v>48</v>
      </c>
      <c r="AX4623" s="92" t="s">
        <v>48</v>
      </c>
      <c r="AY4623" s="91" t="s">
        <v>152</v>
      </c>
      <c r="AZ4623" s="23"/>
      <c r="BA4623" s="25">
        <v>0</v>
      </c>
      <c r="BB4623" t="s">
        <v>48</v>
      </c>
      <c r="BC4623" t="e">
        <v>#N/A</v>
      </c>
      <c r="BD4623" t="e">
        <f>IF(Z4623=BC4623,"OK")</f>
        <v>#N/A</v>
      </c>
      <c r="BE4623">
        <v>9.2999999999999999E-2</v>
      </c>
      <c r="BF4623">
        <v>1.8E-3</v>
      </c>
      <c r="BG4623">
        <v>0</v>
      </c>
      <c r="BH4623">
        <v>0</v>
      </c>
      <c r="BI4623">
        <v>0</v>
      </c>
      <c r="BJ4623">
        <v>0</v>
      </c>
      <c r="BK4623">
        <v>0</v>
      </c>
      <c r="BN4623" s="183"/>
    </row>
    <row r="4624" spans="1:66" ht="25.5" x14ac:dyDescent="0.25">
      <c r="A4624" s="1"/>
      <c r="B4624" s="94">
        <v>4611</v>
      </c>
      <c r="C4624" s="43">
        <v>1000233</v>
      </c>
      <c r="D4624" s="25"/>
      <c r="E4624" s="27" t="s">
        <v>754</v>
      </c>
      <c r="F4624" s="151" t="s">
        <v>652</v>
      </c>
      <c r="G4624" s="25"/>
      <c r="H4624" s="46" t="str">
        <f>IFERROR(IFERROR(IF(SEARCH("Usystems",$E4624)&gt;0,"Usystems"),IF(SEARCH("RIIFO",$E4624)&gt;0,"RIIFO","Uponor")),"Uponor")</f>
        <v>Uponor</v>
      </c>
      <c r="I4624" s="25" t="str">
        <f>IFERROR(MID($D4624,1,7)+0,"")</f>
        <v/>
      </c>
      <c r="J4624" s="25" t="str">
        <f>IFERROR(MID($D4624,10,7)+0,"")</f>
        <v/>
      </c>
      <c r="K4624" s="25" t="str">
        <f>IFERROR(MID($D4624,19,7)+0,"")</f>
        <v/>
      </c>
      <c r="L4624" s="25" t="str">
        <f>IFERROR(MID($D4624,28,7)+0,"")</f>
        <v/>
      </c>
      <c r="M4624" s="25" t="str">
        <f>IF(IFERROR(MID($Q4624,1,7)+0,"")&lt;1130000,IF(INDEX(C:C,MATCH(LEFT(Q4624,7)+0,I:I,0))&lt;1130000,"",INDEX(C:C,MATCH(LEFT(Q4624,7)+0,I:I,0))),IFERROR(MID($Q4624,1,7)+0,""))</f>
        <v/>
      </c>
      <c r="N4624" s="25" t="str">
        <f>IF(IFERROR(MID($Q4624,10,7)+0,"")&lt;1130000,"",IFERROR(MID($Q4624,10,7)+0,""))</f>
        <v/>
      </c>
      <c r="O4624" s="25" t="str">
        <f>IF(IFERROR(MID($Q4624,19,7)+0,"")&lt;1130000,"",IFERROR(MID($Q4624,19,7)+0,""))</f>
        <v/>
      </c>
      <c r="P4624" s="25" t="str">
        <f>IF(M4624="","",IF(N4624="",M4624,M4624&amp;", "&amp;N4624))</f>
        <v/>
      </c>
      <c r="Q4624" s="25"/>
      <c r="R4624" s="25"/>
      <c r="S4624" s="35" t="s">
        <v>648</v>
      </c>
      <c r="T4624" s="25" t="s">
        <v>36</v>
      </c>
      <c r="U4624" s="185">
        <v>503</v>
      </c>
      <c r="V4624" s="188">
        <v>503</v>
      </c>
      <c r="W4624" s="189">
        <v>503</v>
      </c>
      <c r="X4624" s="31">
        <v>503</v>
      </c>
      <c r="Y4624" s="90">
        <f>IFERROR(ROUND(X4624/W4624-1,2),"")</f>
        <v>0</v>
      </c>
      <c r="Z4624" s="31">
        <f>IF(OR(S4624="VLD MLC components",S4624="VLD MLC pipes",S4624="VLD PEX components",S4624="VLD PEX pipes",S4624="VLD PHC components",S4624="VLD PHC pipes",S4624="Controls VLD"),"По запросу",X4624)</f>
        <v>503</v>
      </c>
      <c r="AA4624" s="63">
        <f>ROUND(X4624/1.2,3)</f>
        <v>419.16699999999997</v>
      </c>
      <c r="AB4624" s="23">
        <v>419.16699999999997</v>
      </c>
      <c r="AC4624" s="190">
        <f>IFERROR(ROUND(AA4624/AB4624-1,2),"")</f>
        <v>0</v>
      </c>
      <c r="AD4624" s="25">
        <v>0.217</v>
      </c>
      <c r="AE4624" s="25">
        <v>3.6099999999999999E-3</v>
      </c>
      <c r="AF4624" s="25">
        <v>0</v>
      </c>
      <c r="AG4624" s="25" t="s">
        <v>22</v>
      </c>
      <c r="AH4624" s="25">
        <v>0</v>
      </c>
      <c r="AI4624" s="25">
        <v>0</v>
      </c>
      <c r="AJ4624" s="25" t="s">
        <v>20</v>
      </c>
      <c r="AK4624" s="42" t="s">
        <v>19</v>
      </c>
      <c r="AL4624" s="25" t="s">
        <v>20</v>
      </c>
      <c r="AM4624" s="25">
        <v>1</v>
      </c>
      <c r="AN4624" s="25"/>
      <c r="AO4624" s="25"/>
      <c r="AP4624" s="25"/>
      <c r="AQ4624" s="25"/>
      <c r="AR4624" s="94"/>
      <c r="AS4624" s="157" t="s">
        <v>22</v>
      </c>
      <c r="AT4624" s="93">
        <v>42551</v>
      </c>
      <c r="AU4624" s="92" t="s">
        <v>22</v>
      </c>
      <c r="AV4624" s="91" t="s">
        <v>152</v>
      </c>
      <c r="AW4624" s="92" t="s">
        <v>48</v>
      </c>
      <c r="AX4624" s="92" t="s">
        <v>48</v>
      </c>
      <c r="AY4624" s="91" t="s">
        <v>152</v>
      </c>
      <c r="AZ4624" s="23"/>
      <c r="BA4624" s="25" t="s">
        <v>753</v>
      </c>
      <c r="BB4624" t="s">
        <v>25</v>
      </c>
      <c r="BC4624" t="e">
        <v>#N/A</v>
      </c>
      <c r="BD4624" t="e">
        <f>IF(Z4624=BC4624,"OK")</f>
        <v>#N/A</v>
      </c>
      <c r="BE4624">
        <v>0.217</v>
      </c>
      <c r="BF4624">
        <v>3.6099999999999999E-3</v>
      </c>
      <c r="BG4624">
        <v>0</v>
      </c>
      <c r="BH4624">
        <v>0</v>
      </c>
      <c r="BI4624">
        <v>0</v>
      </c>
      <c r="BJ4624">
        <v>0</v>
      </c>
      <c r="BK4624">
        <v>0</v>
      </c>
      <c r="BN4624" s="183"/>
    </row>
    <row r="4625" spans="1:66" ht="25.5" x14ac:dyDescent="0.25">
      <c r="A4625" s="1"/>
      <c r="B4625" s="94">
        <v>4612</v>
      </c>
      <c r="C4625" s="43">
        <v>1000234</v>
      </c>
      <c r="D4625" s="25"/>
      <c r="E4625" s="27" t="s">
        <v>752</v>
      </c>
      <c r="F4625" s="151" t="s">
        <v>21</v>
      </c>
      <c r="G4625" s="25"/>
      <c r="H4625" s="46" t="str">
        <f>IFERROR(IFERROR(IF(SEARCH("Usystems",$E4625)&gt;0,"Usystems"),IF(SEARCH("RIIFO",$E4625)&gt;0,"RIIFO","Uponor")),"Uponor")</f>
        <v>Uponor</v>
      </c>
      <c r="I4625" s="25" t="str">
        <f>IFERROR(MID($D4625,1,7)+0,"")</f>
        <v/>
      </c>
      <c r="J4625" s="25" t="str">
        <f>IFERROR(MID($D4625,10,7)+0,"")</f>
        <v/>
      </c>
      <c r="K4625" s="25" t="str">
        <f>IFERROR(MID($D4625,19,7)+0,"")</f>
        <v/>
      </c>
      <c r="L4625" s="25" t="str">
        <f>IFERROR(MID($D4625,28,7)+0,"")</f>
        <v/>
      </c>
      <c r="M4625" s="25" t="str">
        <f>IF(IFERROR(MID($Q4625,1,7)+0,"")&lt;1130000,IF(INDEX(C:C,MATCH(LEFT(Q4625,7)+0,I:I,0))&lt;1130000,"",INDEX(C:C,MATCH(LEFT(Q4625,7)+0,I:I,0))),IFERROR(MID($Q4625,1,7)+0,""))</f>
        <v/>
      </c>
      <c r="N4625" s="25" t="str">
        <f>IF(IFERROR(MID($Q4625,10,7)+0,"")&lt;1130000,"",IFERROR(MID($Q4625,10,7)+0,""))</f>
        <v/>
      </c>
      <c r="O4625" s="25" t="str">
        <f>IF(IFERROR(MID($Q4625,19,7)+0,"")&lt;1130000,"",IFERROR(MID($Q4625,19,7)+0,""))</f>
        <v/>
      </c>
      <c r="P4625" s="25" t="str">
        <f>IF(M4625="","",IF(N4625="",M4625,M4625&amp;", "&amp;N4625))</f>
        <v/>
      </c>
      <c r="Q4625" s="25"/>
      <c r="R4625" s="25"/>
      <c r="S4625" s="35" t="s">
        <v>648</v>
      </c>
      <c r="T4625" s="25" t="s">
        <v>36</v>
      </c>
      <c r="U4625" s="185">
        <v>662</v>
      </c>
      <c r="V4625" s="188">
        <v>662</v>
      </c>
      <c r="W4625" s="189">
        <v>662</v>
      </c>
      <c r="X4625" s="31">
        <v>662</v>
      </c>
      <c r="Y4625" s="90">
        <f>IFERROR(ROUND(X4625/W4625-1,2),"")</f>
        <v>0</v>
      </c>
      <c r="Z4625" s="31">
        <f>IF(OR(S4625="VLD MLC components",S4625="VLD MLC pipes",S4625="VLD PEX components",S4625="VLD PEX pipes",S4625="VLD PHC components",S4625="VLD PHC pipes",S4625="Controls VLD"),"По запросу",X4625)</f>
        <v>662</v>
      </c>
      <c r="AA4625" s="63">
        <f>ROUND(X4625/1.2,3)</f>
        <v>551.66700000000003</v>
      </c>
      <c r="AB4625" s="23">
        <v>551.66700000000003</v>
      </c>
      <c r="AC4625" s="190">
        <f>IFERROR(ROUND(AA4625/AB4625-1,2),"")</f>
        <v>0</v>
      </c>
      <c r="AD4625" s="25">
        <v>0.23100000000000001</v>
      </c>
      <c r="AE4625" s="25">
        <v>3.6099999999999999E-3</v>
      </c>
      <c r="AF4625" s="25">
        <v>0</v>
      </c>
      <c r="AG4625" s="25" t="s">
        <v>22</v>
      </c>
      <c r="AH4625" s="25">
        <v>0</v>
      </c>
      <c r="AI4625" s="25">
        <v>0</v>
      </c>
      <c r="AJ4625" s="25" t="s">
        <v>20</v>
      </c>
      <c r="AK4625" s="42" t="s">
        <v>19</v>
      </c>
      <c r="AL4625" s="25" t="s">
        <v>20</v>
      </c>
      <c r="AM4625" s="25">
        <v>1</v>
      </c>
      <c r="AN4625" s="25"/>
      <c r="AO4625" s="25"/>
      <c r="AP4625" s="25"/>
      <c r="AQ4625" s="25"/>
      <c r="AR4625" s="94"/>
      <c r="AS4625" s="157" t="s">
        <v>22</v>
      </c>
      <c r="AT4625" s="93">
        <v>42551</v>
      </c>
      <c r="AU4625" s="92" t="s">
        <v>22</v>
      </c>
      <c r="AV4625" s="91" t="s">
        <v>152</v>
      </c>
      <c r="AW4625" s="92" t="s">
        <v>48</v>
      </c>
      <c r="AX4625" s="92" t="s">
        <v>48</v>
      </c>
      <c r="AY4625" s="91" t="s">
        <v>152</v>
      </c>
      <c r="AZ4625" s="23"/>
      <c r="BA4625" s="25" t="s">
        <v>751</v>
      </c>
      <c r="BB4625" t="s">
        <v>25</v>
      </c>
      <c r="BC4625" t="e">
        <v>#N/A</v>
      </c>
      <c r="BD4625" t="e">
        <f>IF(Z4625=BC4625,"OK")</f>
        <v>#N/A</v>
      </c>
      <c r="BE4625">
        <v>0.23100000000000001</v>
      </c>
      <c r="BF4625">
        <v>3.6099999999999999E-3</v>
      </c>
      <c r="BG4625">
        <v>0</v>
      </c>
      <c r="BH4625">
        <v>0</v>
      </c>
      <c r="BI4625">
        <v>0</v>
      </c>
      <c r="BJ4625">
        <v>0</v>
      </c>
      <c r="BK4625">
        <v>0</v>
      </c>
      <c r="BN4625" s="183"/>
    </row>
    <row r="4626" spans="1:66" ht="25.5" x14ac:dyDescent="0.25">
      <c r="A4626" s="1"/>
      <c r="B4626" s="94">
        <v>4613</v>
      </c>
      <c r="C4626" s="43">
        <v>1087224</v>
      </c>
      <c r="D4626" s="25"/>
      <c r="E4626" s="30" t="s">
        <v>750</v>
      </c>
      <c r="F4626" s="151" t="s">
        <v>21</v>
      </c>
      <c r="G4626" s="25"/>
      <c r="H4626" s="46" t="str">
        <f>IFERROR(IFERROR(IF(SEARCH("Usystems",$E4626)&gt;0,"Usystems"),IF(SEARCH("RIIFO",$E4626)&gt;0,"RIIFO","Uponor")),"Uponor")</f>
        <v>Uponor</v>
      </c>
      <c r="I4626" s="25" t="str">
        <f>IFERROR(MID($D4626,1,7)+0,"")</f>
        <v/>
      </c>
      <c r="J4626" s="25" t="str">
        <f>IFERROR(MID($D4626,10,7)+0,"")</f>
        <v/>
      </c>
      <c r="K4626" s="25" t="str">
        <f>IFERROR(MID($D4626,19,7)+0,"")</f>
        <v/>
      </c>
      <c r="L4626" s="25" t="str">
        <f>IFERROR(MID($D4626,28,7)+0,"")</f>
        <v/>
      </c>
      <c r="M4626" s="25" t="str">
        <f>IF(IFERROR(MID($Q4626,1,7)+0,"")&lt;1130000,IF(INDEX(C:C,MATCH(LEFT(Q4626,7)+0,I:I,0))&lt;1130000,"",INDEX(C:C,MATCH(LEFT(Q4626,7)+0,I:I,0))),IFERROR(MID($Q4626,1,7)+0,""))</f>
        <v/>
      </c>
      <c r="N4626" s="25" t="str">
        <f>IF(IFERROR(MID($Q4626,10,7)+0,"")&lt;1130000,"",IFERROR(MID($Q4626,10,7)+0,""))</f>
        <v/>
      </c>
      <c r="O4626" s="25" t="str">
        <f>IF(IFERROR(MID($Q4626,19,7)+0,"")&lt;1130000,"",IFERROR(MID($Q4626,19,7)+0,""))</f>
        <v/>
      </c>
      <c r="P4626" s="25" t="str">
        <f>IF(M4626="","",IF(N4626="",M4626,M4626&amp;", "&amp;N4626))</f>
        <v/>
      </c>
      <c r="Q4626" s="25"/>
      <c r="R4626" s="25"/>
      <c r="S4626" s="35" t="s">
        <v>648</v>
      </c>
      <c r="T4626" s="34" t="s">
        <v>36</v>
      </c>
      <c r="U4626" s="185">
        <v>2231</v>
      </c>
      <c r="V4626" s="188">
        <v>2231</v>
      </c>
      <c r="W4626" s="189">
        <v>2231</v>
      </c>
      <c r="X4626" s="31">
        <v>2231</v>
      </c>
      <c r="Y4626" s="90">
        <f>IFERROR(ROUND(X4626/W4626-1,2),"")</f>
        <v>0</v>
      </c>
      <c r="Z4626" s="31">
        <f>IF(OR(S4626="VLD MLC components",S4626="VLD MLC pipes",S4626="VLD PEX components",S4626="VLD PEX pipes",S4626="VLD PHC components",S4626="VLD PHC pipes",S4626="Controls VLD"),"По запросу",X4626)</f>
        <v>2231</v>
      </c>
      <c r="AA4626" s="63">
        <f>ROUND(X4626/1.2,3)</f>
        <v>1859.1669999999999</v>
      </c>
      <c r="AB4626" s="23">
        <v>1859.1669999999999</v>
      </c>
      <c r="AC4626" s="190">
        <f>IFERROR(ROUND(AA4626/AB4626-1,2),"")</f>
        <v>0</v>
      </c>
      <c r="AD4626" s="25">
        <v>0.752</v>
      </c>
      <c r="AE4626" s="25">
        <v>4.7099999999999998E-3</v>
      </c>
      <c r="AF4626" s="25">
        <v>0</v>
      </c>
      <c r="AG4626" s="25" t="s">
        <v>22</v>
      </c>
      <c r="AH4626" s="25">
        <v>0</v>
      </c>
      <c r="AI4626" s="25">
        <v>0</v>
      </c>
      <c r="AJ4626" s="25" t="s">
        <v>20</v>
      </c>
      <c r="AK4626" s="42" t="s">
        <v>19</v>
      </c>
      <c r="AL4626" s="25" t="s">
        <v>20</v>
      </c>
      <c r="AM4626" s="25">
        <v>1</v>
      </c>
      <c r="AN4626" s="25"/>
      <c r="AO4626" s="25"/>
      <c r="AP4626" s="25"/>
      <c r="AQ4626" s="25"/>
      <c r="AR4626" s="94"/>
      <c r="AS4626" s="157" t="s">
        <v>22</v>
      </c>
      <c r="AT4626" s="93" t="s">
        <v>22</v>
      </c>
      <c r="AU4626" s="92" t="s">
        <v>22</v>
      </c>
      <c r="AV4626" s="91" t="s">
        <v>48</v>
      </c>
      <c r="AW4626" s="92" t="s">
        <v>48</v>
      </c>
      <c r="AX4626" s="92" t="s">
        <v>48</v>
      </c>
      <c r="AY4626" s="91" t="s">
        <v>152</v>
      </c>
      <c r="AZ4626" s="23"/>
      <c r="BA4626" s="25">
        <v>0</v>
      </c>
      <c r="BB4626" t="s">
        <v>48</v>
      </c>
      <c r="BC4626" t="e">
        <v>#N/A</v>
      </c>
      <c r="BD4626" t="e">
        <f>IF(Z4626=BC4626,"OK")</f>
        <v>#N/A</v>
      </c>
      <c r="BE4626">
        <v>0.752</v>
      </c>
      <c r="BF4626">
        <v>4.7099999999999998E-3</v>
      </c>
      <c r="BG4626">
        <v>0</v>
      </c>
      <c r="BH4626">
        <v>0</v>
      </c>
      <c r="BI4626">
        <v>0</v>
      </c>
      <c r="BJ4626">
        <v>0</v>
      </c>
      <c r="BK4626">
        <v>0</v>
      </c>
      <c r="BN4626" s="183"/>
    </row>
    <row r="4627" spans="1:66" ht="25.5" x14ac:dyDescent="0.25">
      <c r="A4627" s="1"/>
      <c r="B4627" s="94">
        <v>4614</v>
      </c>
      <c r="C4627" s="43">
        <v>1000226</v>
      </c>
      <c r="D4627" s="25"/>
      <c r="E4627" s="27" t="s">
        <v>749</v>
      </c>
      <c r="F4627" s="151" t="s">
        <v>652</v>
      </c>
      <c r="G4627" s="25"/>
      <c r="H4627" s="46" t="str">
        <f>IFERROR(IFERROR(IF(SEARCH("Usystems",$E4627)&gt;0,"Usystems"),IF(SEARCH("RIIFO",$E4627)&gt;0,"RIIFO","Uponor")),"Uponor")</f>
        <v>Uponor</v>
      </c>
      <c r="I4627" s="25" t="str">
        <f>IFERROR(MID($D4627,1,7)+0,"")</f>
        <v/>
      </c>
      <c r="J4627" s="25" t="str">
        <f>IFERROR(MID($D4627,10,7)+0,"")</f>
        <v/>
      </c>
      <c r="K4627" s="25" t="str">
        <f>IFERROR(MID($D4627,19,7)+0,"")</f>
        <v/>
      </c>
      <c r="L4627" s="25" t="str">
        <f>IFERROR(MID($D4627,28,7)+0,"")</f>
        <v/>
      </c>
      <c r="M4627" s="25" t="str">
        <f>IF(IFERROR(MID($Q4627,1,7)+0,"")&lt;1130000,IF(INDEX(C:C,MATCH(LEFT(Q4627,7)+0,I:I,0))&lt;1130000,"",INDEX(C:C,MATCH(LEFT(Q4627,7)+0,I:I,0))),IFERROR(MID($Q4627,1,7)+0,""))</f>
        <v/>
      </c>
      <c r="N4627" s="25" t="str">
        <f>IF(IFERROR(MID($Q4627,10,7)+0,"")&lt;1130000,"",IFERROR(MID($Q4627,10,7)+0,""))</f>
        <v/>
      </c>
      <c r="O4627" s="25" t="str">
        <f>IF(IFERROR(MID($Q4627,19,7)+0,"")&lt;1130000,"",IFERROR(MID($Q4627,19,7)+0,""))</f>
        <v/>
      </c>
      <c r="P4627" s="25" t="str">
        <f>IF(M4627="","",IF(N4627="",M4627,M4627&amp;", "&amp;N4627))</f>
        <v/>
      </c>
      <c r="Q4627" s="25"/>
      <c r="R4627" s="25"/>
      <c r="S4627" s="35" t="s">
        <v>648</v>
      </c>
      <c r="T4627" s="25" t="s">
        <v>36</v>
      </c>
      <c r="U4627" s="185">
        <v>330.47</v>
      </c>
      <c r="V4627" s="188">
        <v>330.47</v>
      </c>
      <c r="W4627" s="189">
        <v>330.47</v>
      </c>
      <c r="X4627" s="31">
        <v>330.47</v>
      </c>
      <c r="Y4627" s="90">
        <f>IFERROR(ROUND(X4627/W4627-1,2),"")</f>
        <v>0</v>
      </c>
      <c r="Z4627" s="31">
        <f>IF(OR(S4627="VLD MLC components",S4627="VLD MLC pipes",S4627="VLD PEX components",S4627="VLD PEX pipes",S4627="VLD PHC components",S4627="VLD PHC pipes",S4627="Controls VLD"),"По запросу",X4627)</f>
        <v>330.47</v>
      </c>
      <c r="AA4627" s="63">
        <f>ROUND(X4627/1.2,3)</f>
        <v>275.392</v>
      </c>
      <c r="AB4627" s="23">
        <v>275.392</v>
      </c>
      <c r="AC4627" s="190">
        <f>IFERROR(ROUND(AA4627/AB4627-1,2),"")</f>
        <v>0</v>
      </c>
      <c r="AD4627" s="25">
        <v>5.5E-2</v>
      </c>
      <c r="AE4627" s="25">
        <v>8.9999999999999998E-4</v>
      </c>
      <c r="AF4627" s="25">
        <v>0</v>
      </c>
      <c r="AG4627" s="25" t="s">
        <v>22</v>
      </c>
      <c r="AH4627" s="25">
        <v>0</v>
      </c>
      <c r="AI4627" s="25">
        <v>0</v>
      </c>
      <c r="AJ4627" s="25" t="s">
        <v>20</v>
      </c>
      <c r="AK4627" s="42" t="s">
        <v>19</v>
      </c>
      <c r="AL4627" s="25" t="s">
        <v>20</v>
      </c>
      <c r="AM4627" s="25">
        <v>1</v>
      </c>
      <c r="AN4627" s="25"/>
      <c r="AO4627" s="25"/>
      <c r="AP4627" s="25"/>
      <c r="AQ4627" s="25"/>
      <c r="AR4627" s="94"/>
      <c r="AS4627" s="157" t="s">
        <v>22</v>
      </c>
      <c r="AT4627" s="93">
        <v>42551</v>
      </c>
      <c r="AU4627" s="92" t="s">
        <v>22</v>
      </c>
      <c r="AV4627" s="91" t="s">
        <v>152</v>
      </c>
      <c r="AW4627" s="92" t="s">
        <v>48</v>
      </c>
      <c r="AX4627" s="92" t="s">
        <v>48</v>
      </c>
      <c r="AY4627" s="91" t="s">
        <v>152</v>
      </c>
      <c r="AZ4627" s="23"/>
      <c r="BA4627" s="25" t="s">
        <v>745</v>
      </c>
      <c r="BB4627" t="s">
        <v>25</v>
      </c>
      <c r="BC4627" t="e">
        <v>#N/A</v>
      </c>
      <c r="BD4627" t="e">
        <f>IF(Z4627=BC4627,"OK")</f>
        <v>#N/A</v>
      </c>
      <c r="BE4627">
        <v>5.5E-2</v>
      </c>
      <c r="BF4627">
        <v>8.9999999999999998E-4</v>
      </c>
      <c r="BG4627">
        <v>0</v>
      </c>
      <c r="BH4627">
        <v>0</v>
      </c>
      <c r="BI4627">
        <v>0</v>
      </c>
      <c r="BJ4627">
        <v>0</v>
      </c>
      <c r="BK4627">
        <v>0</v>
      </c>
      <c r="BN4627" s="183"/>
    </row>
    <row r="4628" spans="1:66" ht="25.5" x14ac:dyDescent="0.25">
      <c r="A4628" s="1"/>
      <c r="B4628" s="94">
        <v>4615</v>
      </c>
      <c r="C4628" s="43">
        <v>1000227</v>
      </c>
      <c r="D4628" s="25"/>
      <c r="E4628" s="27" t="s">
        <v>748</v>
      </c>
      <c r="F4628" s="151" t="s">
        <v>21</v>
      </c>
      <c r="G4628" s="25"/>
      <c r="H4628" s="46" t="str">
        <f>IFERROR(IFERROR(IF(SEARCH("Usystems",$E4628)&gt;0,"Usystems"),IF(SEARCH("RIIFO",$E4628)&gt;0,"RIIFO","Uponor")),"Uponor")</f>
        <v>Uponor</v>
      </c>
      <c r="I4628" s="25" t="str">
        <f>IFERROR(MID($D4628,1,7)+0,"")</f>
        <v/>
      </c>
      <c r="J4628" s="25" t="str">
        <f>IFERROR(MID($D4628,10,7)+0,"")</f>
        <v/>
      </c>
      <c r="K4628" s="25" t="str">
        <f>IFERROR(MID($D4628,19,7)+0,"")</f>
        <v/>
      </c>
      <c r="L4628" s="25" t="str">
        <f>IFERROR(MID($D4628,28,7)+0,"")</f>
        <v/>
      </c>
      <c r="M4628" s="25" t="str">
        <f>IF(IFERROR(MID($Q4628,1,7)+0,"")&lt;1130000,IF(INDEX(C:C,MATCH(LEFT(Q4628,7)+0,I:I,0))&lt;1130000,"",INDEX(C:C,MATCH(LEFT(Q4628,7)+0,I:I,0))),IFERROR(MID($Q4628,1,7)+0,""))</f>
        <v/>
      </c>
      <c r="N4628" s="25" t="str">
        <f>IF(IFERROR(MID($Q4628,10,7)+0,"")&lt;1130000,"",IFERROR(MID($Q4628,10,7)+0,""))</f>
        <v/>
      </c>
      <c r="O4628" s="25" t="str">
        <f>IF(IFERROR(MID($Q4628,19,7)+0,"")&lt;1130000,"",IFERROR(MID($Q4628,19,7)+0,""))</f>
        <v/>
      </c>
      <c r="P4628" s="25" t="str">
        <f>IF(M4628="","",IF(N4628="",M4628,M4628&amp;", "&amp;N4628))</f>
        <v/>
      </c>
      <c r="Q4628" s="25"/>
      <c r="R4628" s="25"/>
      <c r="S4628" s="35" t="s">
        <v>648</v>
      </c>
      <c r="T4628" s="25" t="s">
        <v>36</v>
      </c>
      <c r="U4628" s="185">
        <v>923</v>
      </c>
      <c r="V4628" s="188">
        <v>923</v>
      </c>
      <c r="W4628" s="189">
        <v>923</v>
      </c>
      <c r="X4628" s="31">
        <v>923</v>
      </c>
      <c r="Y4628" s="90">
        <f>IFERROR(ROUND(X4628/W4628-1,2),"")</f>
        <v>0</v>
      </c>
      <c r="Z4628" s="31">
        <f>IF(OR(S4628="VLD MLC components",S4628="VLD MLC pipes",S4628="VLD PEX components",S4628="VLD PEX pipes",S4628="VLD PHC components",S4628="VLD PHC pipes",S4628="Controls VLD"),"По запросу",X4628)</f>
        <v>923</v>
      </c>
      <c r="AA4628" s="63">
        <f>ROUND(X4628/1.2,3)</f>
        <v>769.16700000000003</v>
      </c>
      <c r="AB4628" s="23">
        <v>769.16700000000003</v>
      </c>
      <c r="AC4628" s="190">
        <f>IFERROR(ROUND(AA4628/AB4628-1,2),"")</f>
        <v>0</v>
      </c>
      <c r="AD4628" s="25">
        <v>0.11700000000000001</v>
      </c>
      <c r="AE4628" s="25">
        <v>2.0999999999999999E-3</v>
      </c>
      <c r="AF4628" s="25">
        <v>0</v>
      </c>
      <c r="AG4628" s="25" t="s">
        <v>22</v>
      </c>
      <c r="AH4628" s="25">
        <v>0</v>
      </c>
      <c r="AI4628" s="25">
        <v>0</v>
      </c>
      <c r="AJ4628" s="25" t="s">
        <v>20</v>
      </c>
      <c r="AK4628" s="42" t="s">
        <v>19</v>
      </c>
      <c r="AL4628" s="25" t="s">
        <v>20</v>
      </c>
      <c r="AM4628" s="25">
        <v>1</v>
      </c>
      <c r="AN4628" s="25"/>
      <c r="AO4628" s="25"/>
      <c r="AP4628" s="25"/>
      <c r="AQ4628" s="25"/>
      <c r="AR4628" s="94"/>
      <c r="AS4628" s="157" t="s">
        <v>22</v>
      </c>
      <c r="AT4628" s="93">
        <v>42551</v>
      </c>
      <c r="AU4628" s="92" t="s">
        <v>22</v>
      </c>
      <c r="AV4628" s="91" t="s">
        <v>48</v>
      </c>
      <c r="AW4628" s="92" t="s">
        <v>48</v>
      </c>
      <c r="AX4628" s="92" t="s">
        <v>48</v>
      </c>
      <c r="AY4628" s="91" t="s">
        <v>152</v>
      </c>
      <c r="AZ4628" s="23"/>
      <c r="BA4628" s="25">
        <v>0</v>
      </c>
      <c r="BB4628" t="s">
        <v>48</v>
      </c>
      <c r="BC4628" t="e">
        <v>#N/A</v>
      </c>
      <c r="BD4628" t="e">
        <f>IF(Z4628=BC4628,"OK")</f>
        <v>#N/A</v>
      </c>
      <c r="BE4628">
        <v>0.11700000000000001</v>
      </c>
      <c r="BF4628">
        <v>2.0999999999999999E-3</v>
      </c>
      <c r="BG4628">
        <v>0</v>
      </c>
      <c r="BH4628">
        <v>0</v>
      </c>
      <c r="BI4628">
        <v>0</v>
      </c>
      <c r="BJ4628">
        <v>0</v>
      </c>
      <c r="BK4628">
        <v>0</v>
      </c>
      <c r="BN4628" s="183"/>
    </row>
    <row r="4629" spans="1:66" ht="25.5" x14ac:dyDescent="0.25">
      <c r="A4629" s="1"/>
      <c r="B4629" s="94">
        <v>4616</v>
      </c>
      <c r="C4629" s="43">
        <v>1122299</v>
      </c>
      <c r="D4629" s="25">
        <v>1000228</v>
      </c>
      <c r="E4629" s="27" t="s">
        <v>124</v>
      </c>
      <c r="F4629" s="151" t="s">
        <v>652</v>
      </c>
      <c r="G4629" s="41" t="s">
        <v>585</v>
      </c>
      <c r="H4629" s="46" t="str">
        <f>IFERROR(IFERROR(IF(SEARCH("Usystems",$E4629)&gt;0,"Usystems"),IF(SEARCH("RIIFO",$E4629)&gt;0,"RIIFO","Uponor")),"Uponor")</f>
        <v>Uponor</v>
      </c>
      <c r="I4629" s="25">
        <f>IFERROR(MID($D4629,1,7)+0,"")</f>
        <v>1000228</v>
      </c>
      <c r="J4629" s="25" t="str">
        <f>IFERROR(MID($D4629,10,7)+0,"")</f>
        <v/>
      </c>
      <c r="K4629" s="25" t="str">
        <f>IFERROR(MID($D4629,19,7)+0,"")</f>
        <v/>
      </c>
      <c r="L4629" s="25" t="str">
        <f>IFERROR(MID($D4629,28,7)+0,"")</f>
        <v/>
      </c>
      <c r="M4629" s="25" t="str">
        <f>IF(IFERROR(MID($Q4629,1,7)+0,"")&lt;1130000,IF(INDEX(C:C,MATCH(LEFT(Q4629,7)+0,I:I,0))&lt;1130000,"",INDEX(C:C,MATCH(LEFT(Q4629,7)+0,I:I,0))),IFERROR(MID($Q4629,1,7)+0,""))</f>
        <v/>
      </c>
      <c r="N4629" s="25" t="str">
        <f>IF(IFERROR(MID($Q4629,10,7)+0,"")&lt;1130000,"",IFERROR(MID($Q4629,10,7)+0,""))</f>
        <v/>
      </c>
      <c r="O4629" s="25" t="str">
        <f>IF(IFERROR(MID($Q4629,19,7)+0,"")&lt;1130000,"",IFERROR(MID($Q4629,19,7)+0,""))</f>
        <v/>
      </c>
      <c r="P4629" s="25" t="str">
        <f>IF(M4629="","",IF(N4629="",M4629,M4629&amp;", "&amp;N4629))</f>
        <v/>
      </c>
      <c r="Q4629" s="25"/>
      <c r="R4629" s="25"/>
      <c r="S4629" s="35" t="s">
        <v>648</v>
      </c>
      <c r="T4629" s="25" t="s">
        <v>36</v>
      </c>
      <c r="U4629" s="185">
        <v>923</v>
      </c>
      <c r="V4629" s="188">
        <v>923</v>
      </c>
      <c r="W4629" s="189">
        <v>923</v>
      </c>
      <c r="X4629" s="31">
        <v>923</v>
      </c>
      <c r="Y4629" s="90">
        <f>IFERROR(ROUND(X4629/W4629-1,2),"")</f>
        <v>0</v>
      </c>
      <c r="Z4629" s="31">
        <f>IF(OR(S4629="VLD MLC components",S4629="VLD MLC pipes",S4629="VLD PEX components",S4629="VLD PEX pipes",S4629="VLD PHC components",S4629="VLD PHC pipes",S4629="Controls VLD"),"По запросу",X4629)</f>
        <v>923</v>
      </c>
      <c r="AA4629" s="63">
        <f>ROUND(X4629/1.2,3)</f>
        <v>769.16700000000003</v>
      </c>
      <c r="AB4629" s="23">
        <v>769.16700000000003</v>
      </c>
      <c r="AC4629" s="190">
        <f>IFERROR(ROUND(AA4629/AB4629-1,2),"")</f>
        <v>0</v>
      </c>
      <c r="AD4629" s="25">
        <v>0.28499999999999998</v>
      </c>
      <c r="AE4629" s="25">
        <v>4.1999999999999997E-3</v>
      </c>
      <c r="AF4629" s="25">
        <v>48</v>
      </c>
      <c r="AG4629" s="25">
        <v>48</v>
      </c>
      <c r="AH4629" s="25">
        <v>48</v>
      </c>
      <c r="AI4629" s="25">
        <v>48</v>
      </c>
      <c r="AJ4629" s="25" t="s">
        <v>20</v>
      </c>
      <c r="AK4629" s="22" t="s">
        <v>20</v>
      </c>
      <c r="AL4629" s="25" t="s">
        <v>20</v>
      </c>
      <c r="AM4629" s="25">
        <v>1</v>
      </c>
      <c r="AN4629" s="25"/>
      <c r="AO4629" s="25"/>
      <c r="AP4629" s="25"/>
      <c r="AQ4629" s="25"/>
      <c r="AR4629" s="94"/>
      <c r="AS4629" s="157">
        <v>48</v>
      </c>
      <c r="AT4629" s="93">
        <v>44522</v>
      </c>
      <c r="AU4629" s="92" t="s">
        <v>22</v>
      </c>
      <c r="AV4629" s="91" t="s">
        <v>152</v>
      </c>
      <c r="AW4629" s="92" t="s">
        <v>152</v>
      </c>
      <c r="AX4629" s="92" t="s">
        <v>48</v>
      </c>
      <c r="AY4629" s="91" t="s">
        <v>152</v>
      </c>
      <c r="AZ4629" s="23"/>
      <c r="BA4629" s="25" t="s">
        <v>742</v>
      </c>
      <c r="BB4629" t="s">
        <v>25</v>
      </c>
      <c r="BC4629">
        <v>923</v>
      </c>
      <c r="BD4629" t="str">
        <f>IF(Z4629=BC4629,"OK")</f>
        <v>OK</v>
      </c>
      <c r="BE4629">
        <v>0.28499999999999998</v>
      </c>
      <c r="BF4629">
        <v>4.1999999999999997E-3</v>
      </c>
      <c r="BG4629">
        <v>0</v>
      </c>
      <c r="BH4629">
        <v>0</v>
      </c>
      <c r="BI4629">
        <v>0</v>
      </c>
      <c r="BJ4629">
        <v>0</v>
      </c>
      <c r="BK4629">
        <v>0</v>
      </c>
      <c r="BN4629" s="183"/>
    </row>
    <row r="4630" spans="1:66" ht="25.5" x14ac:dyDescent="0.25">
      <c r="A4630" s="1"/>
      <c r="B4630" s="94">
        <v>4617</v>
      </c>
      <c r="C4630" s="43">
        <v>1000228</v>
      </c>
      <c r="D4630" s="25"/>
      <c r="E4630" s="27" t="s">
        <v>747</v>
      </c>
      <c r="F4630" s="151" t="s">
        <v>26</v>
      </c>
      <c r="G4630" s="41" t="s">
        <v>27</v>
      </c>
      <c r="H4630" s="46" t="str">
        <f>IFERROR(IFERROR(IF(SEARCH("Usystems",$E4630)&gt;0,"Usystems"),IF(SEARCH("RIIFO",$E4630)&gt;0,"RIIFO","Uponor")),"Uponor")</f>
        <v>Uponor</v>
      </c>
      <c r="I4630" s="25" t="str">
        <f>IFERROR(MID($D4630,1,7)+0,"")</f>
        <v/>
      </c>
      <c r="J4630" s="25" t="str">
        <f>IFERROR(MID($D4630,10,7)+0,"")</f>
        <v/>
      </c>
      <c r="K4630" s="25" t="str">
        <f>IFERROR(MID($D4630,19,7)+0,"")</f>
        <v/>
      </c>
      <c r="L4630" s="25" t="str">
        <f>IFERROR(MID($D4630,28,7)+0,"")</f>
        <v/>
      </c>
      <c r="M4630" s="25" t="e">
        <f>IF(IFERROR(MID($Q4630,1,7)+0,"")&lt;1130000,IF(INDEX(C:C,MATCH(LEFT(Q4630,7)+0,I:I,0))&lt;1130000,"",INDEX(C:C,MATCH(LEFT(Q4630,7)+0,I:I,0))),IFERROR(MID($Q4630,1,7)+0,""))</f>
        <v>#N/A</v>
      </c>
      <c r="N4630" s="25" t="str">
        <f>IF(IFERROR(MID($Q4630,10,7)+0,"")&lt;1130000,"",IFERROR(MID($Q4630,10,7)+0,""))</f>
        <v/>
      </c>
      <c r="O4630" s="25" t="str">
        <f>IF(IFERROR(MID($Q4630,19,7)+0,"")&lt;1130000,"",IFERROR(MID($Q4630,19,7)+0,""))</f>
        <v/>
      </c>
      <c r="P4630" s="25" t="e">
        <f>IF(M4630="","",IF(N4630="",M4630,M4630&amp;", "&amp;N4630))</f>
        <v>#N/A</v>
      </c>
      <c r="Q4630" s="25">
        <v>1122299</v>
      </c>
      <c r="R4630" s="25"/>
      <c r="S4630" s="35" t="s">
        <v>648</v>
      </c>
      <c r="T4630" s="25" t="s">
        <v>36</v>
      </c>
      <c r="U4630" s="185">
        <v>923</v>
      </c>
      <c r="V4630" s="188">
        <v>923</v>
      </c>
      <c r="W4630" s="189">
        <v>923</v>
      </c>
      <c r="X4630" s="31">
        <v>923</v>
      </c>
      <c r="Y4630" s="90">
        <f>IFERROR(ROUND(X4630/W4630-1,2),"")</f>
        <v>0</v>
      </c>
      <c r="Z4630" s="31">
        <f>IF(OR(S4630="VLD MLC components",S4630="VLD MLC pipes",S4630="VLD PEX components",S4630="VLD PEX pipes",S4630="VLD PHC components",S4630="VLD PHC pipes",S4630="Controls VLD"),"По запросу",X4630)</f>
        <v>923</v>
      </c>
      <c r="AA4630" s="63">
        <f>ROUND(X4630/1.2,3)</f>
        <v>769.16700000000003</v>
      </c>
      <c r="AB4630" s="23">
        <v>769.16700000000003</v>
      </c>
      <c r="AC4630" s="190">
        <f>IFERROR(ROUND(AA4630/AB4630-1,2),"")</f>
        <v>0</v>
      </c>
      <c r="AD4630" s="25">
        <v>0.28499999999999998</v>
      </c>
      <c r="AE4630" s="25">
        <v>4.1999999999999997E-3</v>
      </c>
      <c r="AF4630" s="25">
        <v>0</v>
      </c>
      <c r="AG4630" s="25" t="s">
        <v>22</v>
      </c>
      <c r="AH4630" s="25">
        <v>0</v>
      </c>
      <c r="AI4630" s="25">
        <v>0</v>
      </c>
      <c r="AJ4630" s="25" t="s">
        <v>20</v>
      </c>
      <c r="AK4630" s="42" t="s">
        <v>19</v>
      </c>
      <c r="AL4630" s="25" t="s">
        <v>20</v>
      </c>
      <c r="AM4630" s="25">
        <v>1</v>
      </c>
      <c r="AN4630" s="25"/>
      <c r="AO4630" s="25"/>
      <c r="AP4630" s="25"/>
      <c r="AQ4630" s="25"/>
      <c r="AR4630" s="94"/>
      <c r="AS4630" s="157" t="s">
        <v>22</v>
      </c>
      <c r="AT4630" s="93">
        <v>42551</v>
      </c>
      <c r="AU4630" s="92" t="s">
        <v>22</v>
      </c>
      <c r="AV4630" s="91" t="s">
        <v>152</v>
      </c>
      <c r="AW4630" s="92" t="s">
        <v>48</v>
      </c>
      <c r="AX4630" s="92" t="s">
        <v>48</v>
      </c>
      <c r="AY4630" s="91" t="s">
        <v>152</v>
      </c>
      <c r="AZ4630" s="23"/>
      <c r="BA4630" s="25" t="s">
        <v>742</v>
      </c>
      <c r="BB4630" t="s">
        <v>25</v>
      </c>
      <c r="BC4630" t="e">
        <v>#N/A</v>
      </c>
      <c r="BD4630" t="e">
        <f>IF(Z4630=BC4630,"OK")</f>
        <v>#N/A</v>
      </c>
      <c r="BE4630">
        <v>0.28499999999999998</v>
      </c>
      <c r="BF4630">
        <v>4.1999999999999997E-3</v>
      </c>
      <c r="BG4630">
        <v>0</v>
      </c>
      <c r="BH4630">
        <v>0</v>
      </c>
      <c r="BI4630">
        <v>0</v>
      </c>
      <c r="BJ4630">
        <v>0</v>
      </c>
      <c r="BK4630">
        <v>0</v>
      </c>
      <c r="BN4630" s="183"/>
    </row>
    <row r="4631" spans="1:66" ht="25.5" x14ac:dyDescent="0.25">
      <c r="A4631" s="1"/>
      <c r="B4631" s="94">
        <v>4618</v>
      </c>
      <c r="C4631" s="43">
        <v>1000229</v>
      </c>
      <c r="D4631" s="25"/>
      <c r="E4631" s="27" t="s">
        <v>746</v>
      </c>
      <c r="F4631" s="151" t="s">
        <v>26</v>
      </c>
      <c r="G4631" s="41" t="s">
        <v>585</v>
      </c>
      <c r="H4631" s="46" t="str">
        <f>IFERROR(IFERROR(IF(SEARCH("Usystems",$E4631)&gt;0,"Usystems"),IF(SEARCH("RIIFO",$E4631)&gt;0,"RIIFO","Uponor")),"Uponor")</f>
        <v>Uponor</v>
      </c>
      <c r="I4631" s="25" t="str">
        <f>IFERROR(MID($D4631,1,7)+0,"")</f>
        <v/>
      </c>
      <c r="J4631" s="25" t="str">
        <f>IFERROR(MID($D4631,10,7)+0,"")</f>
        <v/>
      </c>
      <c r="K4631" s="25" t="str">
        <f>IFERROR(MID($D4631,19,7)+0,"")</f>
        <v/>
      </c>
      <c r="L4631" s="25" t="str">
        <f>IFERROR(MID($D4631,28,7)+0,"")</f>
        <v/>
      </c>
      <c r="M4631" s="25" t="str">
        <f>IF(IFERROR(MID($Q4631,1,7)+0,"")&lt;1130000,IF(INDEX(C:C,MATCH(LEFT(Q4631,7)+0,I:I,0))&lt;1130000,"",INDEX(C:C,MATCH(LEFT(Q4631,7)+0,I:I,0))),IFERROR(MID($Q4631,1,7)+0,""))</f>
        <v/>
      </c>
      <c r="N4631" s="25" t="str">
        <f>IF(IFERROR(MID($Q4631,10,7)+0,"")&lt;1130000,"",IFERROR(MID($Q4631,10,7)+0,""))</f>
        <v/>
      </c>
      <c r="O4631" s="25" t="str">
        <f>IF(IFERROR(MID($Q4631,19,7)+0,"")&lt;1130000,"",IFERROR(MID($Q4631,19,7)+0,""))</f>
        <v/>
      </c>
      <c r="P4631" s="25" t="str">
        <f>IF(M4631="","",IF(N4631="",M4631,M4631&amp;", "&amp;N4631))</f>
        <v/>
      </c>
      <c r="Q4631" s="25"/>
      <c r="R4631" s="25"/>
      <c r="S4631" s="35" t="s">
        <v>648</v>
      </c>
      <c r="T4631" s="25" t="s">
        <v>36</v>
      </c>
      <c r="U4631" s="185">
        <v>330.47</v>
      </c>
      <c r="V4631" s="188">
        <v>330.47</v>
      </c>
      <c r="W4631" s="189">
        <v>330.47</v>
      </c>
      <c r="X4631" s="31">
        <v>330.47</v>
      </c>
      <c r="Y4631" s="90">
        <f>IFERROR(ROUND(X4631/W4631-1,2),"")</f>
        <v>0</v>
      </c>
      <c r="Z4631" s="31">
        <f>IF(OR(S4631="VLD MLC components",S4631="VLD MLC pipes",S4631="VLD PEX components",S4631="VLD PEX pipes",S4631="VLD PHC components",S4631="VLD PHC pipes",S4631="Controls VLD"),"По запросу",X4631)</f>
        <v>330.47</v>
      </c>
      <c r="AA4631" s="63">
        <f>ROUND(X4631/1.2,3)</f>
        <v>275.392</v>
      </c>
      <c r="AB4631" s="23">
        <v>275.392</v>
      </c>
      <c r="AC4631" s="190">
        <f>IFERROR(ROUND(AA4631/AB4631-1,2),"")</f>
        <v>0</v>
      </c>
      <c r="AD4631" s="25">
        <v>5.2999999999999999E-2</v>
      </c>
      <c r="AE4631" s="25">
        <v>8.9999999999999998E-4</v>
      </c>
      <c r="AF4631" s="25">
        <v>0</v>
      </c>
      <c r="AG4631" s="25" t="s">
        <v>22</v>
      </c>
      <c r="AH4631" s="25">
        <v>0</v>
      </c>
      <c r="AI4631" s="25">
        <v>0</v>
      </c>
      <c r="AJ4631" s="25" t="s">
        <v>20</v>
      </c>
      <c r="AK4631" s="42" t="s">
        <v>19</v>
      </c>
      <c r="AL4631" s="25" t="s">
        <v>20</v>
      </c>
      <c r="AM4631" s="25">
        <v>1</v>
      </c>
      <c r="AN4631" s="25"/>
      <c r="AO4631" s="25"/>
      <c r="AP4631" s="25"/>
      <c r="AQ4631" s="25"/>
      <c r="AR4631" s="94"/>
      <c r="AS4631" s="157" t="s">
        <v>22</v>
      </c>
      <c r="AT4631" s="93">
        <v>42551</v>
      </c>
      <c r="AU4631" s="92" t="s">
        <v>22</v>
      </c>
      <c r="AV4631" s="91" t="s">
        <v>152</v>
      </c>
      <c r="AW4631" s="92" t="s">
        <v>152</v>
      </c>
      <c r="AX4631" s="92" t="s">
        <v>48</v>
      </c>
      <c r="AY4631" s="91" t="s">
        <v>152</v>
      </c>
      <c r="AZ4631" s="23"/>
      <c r="BA4631" s="25" t="s">
        <v>745</v>
      </c>
      <c r="BB4631" t="s">
        <v>25</v>
      </c>
      <c r="BC4631" t="e">
        <v>#N/A</v>
      </c>
      <c r="BD4631" t="e">
        <f>IF(Z4631=BC4631,"OK")</f>
        <v>#N/A</v>
      </c>
      <c r="BE4631">
        <v>5.2999999999999999E-2</v>
      </c>
      <c r="BF4631">
        <v>8.9999999999999998E-4</v>
      </c>
      <c r="BG4631">
        <v>0</v>
      </c>
      <c r="BH4631">
        <v>0</v>
      </c>
      <c r="BI4631">
        <v>0</v>
      </c>
      <c r="BJ4631">
        <v>0</v>
      </c>
      <c r="BK4631">
        <v>0</v>
      </c>
      <c r="BN4631" s="183"/>
    </row>
    <row r="4632" spans="1:66" ht="25.5" x14ac:dyDescent="0.25">
      <c r="A4632" s="1"/>
      <c r="B4632" s="94">
        <v>4619</v>
      </c>
      <c r="C4632" s="43">
        <v>1000230</v>
      </c>
      <c r="D4632" s="25"/>
      <c r="E4632" s="27" t="s">
        <v>744</v>
      </c>
      <c r="F4632" s="151" t="s">
        <v>26</v>
      </c>
      <c r="G4632" s="25"/>
      <c r="H4632" s="46" t="str">
        <f>IFERROR(IFERROR(IF(SEARCH("Usystems",$E4632)&gt;0,"Usystems"),IF(SEARCH("RIIFO",$E4632)&gt;0,"RIIFO","Uponor")),"Uponor")</f>
        <v>Uponor</v>
      </c>
      <c r="I4632" s="25" t="str">
        <f>IFERROR(MID($D4632,1,7)+0,"")</f>
        <v/>
      </c>
      <c r="J4632" s="25" t="str">
        <f>IFERROR(MID($D4632,10,7)+0,"")</f>
        <v/>
      </c>
      <c r="K4632" s="25" t="str">
        <f>IFERROR(MID($D4632,19,7)+0,"")</f>
        <v/>
      </c>
      <c r="L4632" s="25" t="str">
        <f>IFERROR(MID($D4632,28,7)+0,"")</f>
        <v/>
      </c>
      <c r="M4632" s="25" t="str">
        <f>IF(IFERROR(MID($Q4632,1,7)+0,"")&lt;1130000,IF(INDEX(C:C,MATCH(LEFT(Q4632,7)+0,I:I,0))&lt;1130000,"",INDEX(C:C,MATCH(LEFT(Q4632,7)+0,I:I,0))),IFERROR(MID($Q4632,1,7)+0,""))</f>
        <v/>
      </c>
      <c r="N4632" s="25" t="str">
        <f>IF(IFERROR(MID($Q4632,10,7)+0,"")&lt;1130000,"",IFERROR(MID($Q4632,10,7)+0,""))</f>
        <v/>
      </c>
      <c r="O4632" s="25" t="str">
        <f>IF(IFERROR(MID($Q4632,19,7)+0,"")&lt;1130000,"",IFERROR(MID($Q4632,19,7)+0,""))</f>
        <v/>
      </c>
      <c r="P4632" s="25" t="str">
        <f>IF(M4632="","",IF(N4632="",M4632,M4632&amp;", "&amp;N4632))</f>
        <v/>
      </c>
      <c r="Q4632" s="25"/>
      <c r="R4632" s="25"/>
      <c r="S4632" s="35" t="s">
        <v>648</v>
      </c>
      <c r="T4632" s="25" t="s">
        <v>36</v>
      </c>
      <c r="U4632" s="185">
        <v>746</v>
      </c>
      <c r="V4632" s="188">
        <v>746</v>
      </c>
      <c r="W4632" s="189">
        <v>746</v>
      </c>
      <c r="X4632" s="31">
        <v>746</v>
      </c>
      <c r="Y4632" s="90">
        <f>IFERROR(ROUND(X4632/W4632-1,2),"")</f>
        <v>0</v>
      </c>
      <c r="Z4632" s="31">
        <f>IF(OR(S4632="VLD MLC components",S4632="VLD MLC pipes",S4632="VLD PEX components",S4632="VLD PEX pipes",S4632="VLD PHC components",S4632="VLD PHC pipes",S4632="Controls VLD"),"По запросу",X4632)</f>
        <v>746</v>
      </c>
      <c r="AA4632" s="63">
        <f>ROUND(X4632/1.2,3)</f>
        <v>621.66700000000003</v>
      </c>
      <c r="AB4632" s="23">
        <v>621.66700000000003</v>
      </c>
      <c r="AC4632" s="190">
        <f>IFERROR(ROUND(AA4632/AB4632-1,2),"")</f>
        <v>0</v>
      </c>
      <c r="AD4632" s="25">
        <v>0.11899999999999999</v>
      </c>
      <c r="AE4632" s="25">
        <v>2.0999999999999999E-3</v>
      </c>
      <c r="AF4632" s="25">
        <v>0</v>
      </c>
      <c r="AG4632" s="25" t="s">
        <v>22</v>
      </c>
      <c r="AH4632" s="25">
        <v>0</v>
      </c>
      <c r="AI4632" s="25">
        <v>0</v>
      </c>
      <c r="AJ4632" s="25" t="s">
        <v>20</v>
      </c>
      <c r="AK4632" s="42" t="s">
        <v>19</v>
      </c>
      <c r="AL4632" s="25" t="s">
        <v>20</v>
      </c>
      <c r="AM4632" s="25">
        <v>1</v>
      </c>
      <c r="AN4632" s="25"/>
      <c r="AO4632" s="25"/>
      <c r="AP4632" s="25"/>
      <c r="AQ4632" s="25"/>
      <c r="AR4632" s="94"/>
      <c r="AS4632" s="157" t="s">
        <v>22</v>
      </c>
      <c r="AT4632" s="93">
        <v>42551</v>
      </c>
      <c r="AU4632" s="92" t="s">
        <v>22</v>
      </c>
      <c r="AV4632" s="91" t="s">
        <v>48</v>
      </c>
      <c r="AW4632" s="92" t="s">
        <v>48</v>
      </c>
      <c r="AX4632" s="92" t="s">
        <v>48</v>
      </c>
      <c r="AY4632" s="91" t="s">
        <v>152</v>
      </c>
      <c r="AZ4632" s="23"/>
      <c r="BA4632" s="25">
        <v>0</v>
      </c>
      <c r="BB4632" t="s">
        <v>48</v>
      </c>
      <c r="BC4632" t="e">
        <v>#N/A</v>
      </c>
      <c r="BD4632" t="e">
        <f>IF(Z4632=BC4632,"OK")</f>
        <v>#N/A</v>
      </c>
      <c r="BE4632">
        <v>0.11899999999999999</v>
      </c>
      <c r="BF4632">
        <v>2.0999999999999999E-3</v>
      </c>
      <c r="BG4632">
        <v>0</v>
      </c>
      <c r="BH4632">
        <v>0</v>
      </c>
      <c r="BI4632">
        <v>0</v>
      </c>
      <c r="BJ4632">
        <v>0</v>
      </c>
      <c r="BK4632">
        <v>0</v>
      </c>
      <c r="BN4632" s="183"/>
    </row>
    <row r="4633" spans="1:66" ht="25.5" x14ac:dyDescent="0.25">
      <c r="A4633" s="1"/>
      <c r="B4633" s="94">
        <v>4620</v>
      </c>
      <c r="C4633" s="43">
        <v>1122302</v>
      </c>
      <c r="D4633" s="25">
        <v>1000231</v>
      </c>
      <c r="E4633" s="27" t="s">
        <v>125</v>
      </c>
      <c r="F4633" s="151" t="s">
        <v>26</v>
      </c>
      <c r="G4633" s="41" t="s">
        <v>585</v>
      </c>
      <c r="H4633" s="46" t="str">
        <f>IFERROR(IFERROR(IF(SEARCH("Usystems",$E4633)&gt;0,"Usystems"),IF(SEARCH("RIIFO",$E4633)&gt;0,"RIIFO","Uponor")),"Uponor")</f>
        <v>Uponor</v>
      </c>
      <c r="I4633" s="25">
        <f>IFERROR(MID($D4633,1,7)+0,"")</f>
        <v>1000231</v>
      </c>
      <c r="J4633" s="25" t="str">
        <f>IFERROR(MID($D4633,10,7)+0,"")</f>
        <v/>
      </c>
      <c r="K4633" s="25" t="str">
        <f>IFERROR(MID($D4633,19,7)+0,"")</f>
        <v/>
      </c>
      <c r="L4633" s="25" t="str">
        <f>IFERROR(MID($D4633,28,7)+0,"")</f>
        <v/>
      </c>
      <c r="M4633" s="25" t="str">
        <f>IF(IFERROR(MID($Q4633,1,7)+0,"")&lt;1130000,IF(INDEX(C:C,MATCH(LEFT(Q4633,7)+0,I:I,0))&lt;1130000,"",INDEX(C:C,MATCH(LEFT(Q4633,7)+0,I:I,0))),IFERROR(MID($Q4633,1,7)+0,""))</f>
        <v/>
      </c>
      <c r="N4633" s="25" t="str">
        <f>IF(IFERROR(MID($Q4633,10,7)+0,"")&lt;1130000,"",IFERROR(MID($Q4633,10,7)+0,""))</f>
        <v/>
      </c>
      <c r="O4633" s="25" t="str">
        <f>IF(IFERROR(MID($Q4633,19,7)+0,"")&lt;1130000,"",IFERROR(MID($Q4633,19,7)+0,""))</f>
        <v/>
      </c>
      <c r="P4633" s="25" t="str">
        <f>IF(M4633="","",IF(N4633="",M4633,M4633&amp;", "&amp;N4633))</f>
        <v/>
      </c>
      <c r="Q4633" s="25"/>
      <c r="R4633" s="25"/>
      <c r="S4633" s="35" t="s">
        <v>648</v>
      </c>
      <c r="T4633" s="25" t="s">
        <v>36</v>
      </c>
      <c r="U4633" s="185">
        <v>923</v>
      </c>
      <c r="V4633" s="188">
        <v>923</v>
      </c>
      <c r="W4633" s="189">
        <v>923</v>
      </c>
      <c r="X4633" s="31">
        <v>923</v>
      </c>
      <c r="Y4633" s="90">
        <f>IFERROR(ROUND(X4633/W4633-1,2),"")</f>
        <v>0</v>
      </c>
      <c r="Z4633" s="31">
        <f>IF(OR(S4633="VLD MLC components",S4633="VLD MLC pipes",S4633="VLD PEX components",S4633="VLD PEX pipes",S4633="VLD PHC components",S4633="VLD PHC pipes",S4633="Controls VLD"),"По запросу",X4633)</f>
        <v>923</v>
      </c>
      <c r="AA4633" s="63">
        <f>ROUND(X4633/1.2,3)</f>
        <v>769.16700000000003</v>
      </c>
      <c r="AB4633" s="23">
        <v>769.16700000000003</v>
      </c>
      <c r="AC4633" s="190">
        <f>IFERROR(ROUND(AA4633/AB4633-1,2),"")</f>
        <v>0</v>
      </c>
      <c r="AD4633" s="25">
        <v>0.28299999999999997</v>
      </c>
      <c r="AE4633" s="25">
        <v>4.1999999999999997E-3</v>
      </c>
      <c r="AF4633" s="25">
        <v>22</v>
      </c>
      <c r="AG4633" s="25">
        <v>22</v>
      </c>
      <c r="AH4633" s="25">
        <v>22</v>
      </c>
      <c r="AI4633" s="25">
        <v>22</v>
      </c>
      <c r="AJ4633" s="25" t="s">
        <v>20</v>
      </c>
      <c r="AK4633" s="22" t="s">
        <v>20</v>
      </c>
      <c r="AL4633" s="25" t="s">
        <v>20</v>
      </c>
      <c r="AM4633" s="25">
        <v>1</v>
      </c>
      <c r="AN4633" s="25"/>
      <c r="AO4633" s="25"/>
      <c r="AP4633" s="25"/>
      <c r="AQ4633" s="25"/>
      <c r="AR4633" s="94"/>
      <c r="AS4633" s="157">
        <v>22</v>
      </c>
      <c r="AT4633" s="93">
        <v>44522</v>
      </c>
      <c r="AU4633" s="92" t="s">
        <v>22</v>
      </c>
      <c r="AV4633" s="91" t="s">
        <v>152</v>
      </c>
      <c r="AW4633" s="92" t="s">
        <v>152</v>
      </c>
      <c r="AX4633" s="92" t="s">
        <v>48</v>
      </c>
      <c r="AY4633" s="91" t="s">
        <v>152</v>
      </c>
      <c r="AZ4633" s="23"/>
      <c r="BA4633" s="25" t="s">
        <v>742</v>
      </c>
      <c r="BB4633" t="s">
        <v>25</v>
      </c>
      <c r="BC4633">
        <v>923</v>
      </c>
      <c r="BD4633" t="str">
        <f>IF(Z4633=BC4633,"OK")</f>
        <v>OK</v>
      </c>
      <c r="BE4633">
        <v>0.28299999999999997</v>
      </c>
      <c r="BF4633">
        <v>4.1999999999999997E-3</v>
      </c>
      <c r="BG4633">
        <v>0</v>
      </c>
      <c r="BH4633">
        <v>0</v>
      </c>
      <c r="BI4633">
        <v>0</v>
      </c>
      <c r="BJ4633">
        <v>0</v>
      </c>
      <c r="BK4633">
        <v>0</v>
      </c>
      <c r="BN4633" s="183"/>
    </row>
    <row r="4634" spans="1:66" ht="38.25" x14ac:dyDescent="0.25">
      <c r="A4634" s="1"/>
      <c r="B4634" s="94">
        <v>4621</v>
      </c>
      <c r="C4634" s="43">
        <v>1000231</v>
      </c>
      <c r="D4634" s="25"/>
      <c r="E4634" s="27" t="s">
        <v>743</v>
      </c>
      <c r="F4634" s="151" t="s">
        <v>26</v>
      </c>
      <c r="G4634" s="41" t="s">
        <v>29</v>
      </c>
      <c r="H4634" s="46" t="str">
        <f>IFERROR(IFERROR(IF(SEARCH("Usystems",$E4634)&gt;0,"Usystems"),IF(SEARCH("RIIFO",$E4634)&gt;0,"RIIFO","Uponor")),"Uponor")</f>
        <v>Uponor</v>
      </c>
      <c r="I4634" s="25" t="str">
        <f>IFERROR(MID($D4634,1,7)+0,"")</f>
        <v/>
      </c>
      <c r="J4634" s="25" t="str">
        <f>IFERROR(MID($D4634,10,7)+0,"")</f>
        <v/>
      </c>
      <c r="K4634" s="25" t="str">
        <f>IFERROR(MID($D4634,19,7)+0,"")</f>
        <v/>
      </c>
      <c r="L4634" s="25" t="str">
        <f>IFERROR(MID($D4634,28,7)+0,"")</f>
        <v/>
      </c>
      <c r="M4634" s="25" t="e">
        <f>IF(IFERROR(MID($Q4634,1,7)+0,"")&lt;1130000,IF(INDEX(C:C,MATCH(LEFT(Q4634,7)+0,I:I,0))&lt;1130000,"",INDEX(C:C,MATCH(LEFT(Q4634,7)+0,I:I,0))),IFERROR(MID($Q4634,1,7)+0,""))</f>
        <v>#N/A</v>
      </c>
      <c r="N4634" s="25" t="str">
        <f>IF(IFERROR(MID($Q4634,10,7)+0,"")&lt;1130000,"",IFERROR(MID($Q4634,10,7)+0,""))</f>
        <v/>
      </c>
      <c r="O4634" s="25" t="str">
        <f>IF(IFERROR(MID($Q4634,19,7)+0,"")&lt;1130000,"",IFERROR(MID($Q4634,19,7)+0,""))</f>
        <v/>
      </c>
      <c r="P4634" s="25" t="e">
        <f>IF(M4634="","",IF(N4634="",M4634,M4634&amp;", "&amp;N4634))</f>
        <v>#N/A</v>
      </c>
      <c r="Q4634" s="25">
        <v>1122302</v>
      </c>
      <c r="R4634" s="25"/>
      <c r="S4634" s="35" t="s">
        <v>648</v>
      </c>
      <c r="T4634" s="25" t="s">
        <v>36</v>
      </c>
      <c r="U4634" s="185">
        <v>923</v>
      </c>
      <c r="V4634" s="188">
        <v>923</v>
      </c>
      <c r="W4634" s="189">
        <v>923</v>
      </c>
      <c r="X4634" s="31">
        <v>923</v>
      </c>
      <c r="Y4634" s="90">
        <f>IFERROR(ROUND(X4634/W4634-1,2),"")</f>
        <v>0</v>
      </c>
      <c r="Z4634" s="31">
        <f>IF(OR(S4634="VLD MLC components",S4634="VLD MLC pipes",S4634="VLD PEX components",S4634="VLD PEX pipes",S4634="VLD PHC components",S4634="VLD PHC pipes",S4634="Controls VLD"),"По запросу",X4634)</f>
        <v>923</v>
      </c>
      <c r="AA4634" s="63">
        <f>ROUND(X4634/1.2,3)</f>
        <v>769.16700000000003</v>
      </c>
      <c r="AB4634" s="23">
        <v>769.16700000000003</v>
      </c>
      <c r="AC4634" s="190">
        <f>IFERROR(ROUND(AA4634/AB4634-1,2),"")</f>
        <v>0</v>
      </c>
      <c r="AD4634" s="25">
        <v>0.28299999999999997</v>
      </c>
      <c r="AE4634" s="25">
        <v>4.1999999999999997E-3</v>
      </c>
      <c r="AF4634" s="25">
        <v>0</v>
      </c>
      <c r="AG4634" s="25" t="s">
        <v>22</v>
      </c>
      <c r="AH4634" s="25">
        <v>0</v>
      </c>
      <c r="AI4634" s="25">
        <v>0</v>
      </c>
      <c r="AJ4634" s="25" t="s">
        <v>20</v>
      </c>
      <c r="AK4634" s="42" t="s">
        <v>19</v>
      </c>
      <c r="AL4634" s="25" t="s">
        <v>20</v>
      </c>
      <c r="AM4634" s="25">
        <v>1</v>
      </c>
      <c r="AN4634" s="25"/>
      <c r="AO4634" s="25"/>
      <c r="AP4634" s="25"/>
      <c r="AQ4634" s="25"/>
      <c r="AR4634" s="94"/>
      <c r="AS4634" s="157" t="s">
        <v>22</v>
      </c>
      <c r="AT4634" s="93">
        <v>42551</v>
      </c>
      <c r="AU4634" s="92" t="s">
        <v>22</v>
      </c>
      <c r="AV4634" s="91" t="s">
        <v>152</v>
      </c>
      <c r="AW4634" s="92" t="s">
        <v>48</v>
      </c>
      <c r="AX4634" s="92" t="s">
        <v>48</v>
      </c>
      <c r="AY4634" s="91" t="s">
        <v>152</v>
      </c>
      <c r="AZ4634" s="23"/>
      <c r="BA4634" s="25" t="s">
        <v>742</v>
      </c>
      <c r="BB4634" t="s">
        <v>25</v>
      </c>
      <c r="BC4634" t="e">
        <v>#N/A</v>
      </c>
      <c r="BD4634" t="e">
        <f>IF(Z4634=BC4634,"OK")</f>
        <v>#N/A</v>
      </c>
      <c r="BE4634">
        <v>0.28299999999999997</v>
      </c>
      <c r="BF4634">
        <v>4.1999999999999997E-3</v>
      </c>
      <c r="BG4634">
        <v>0</v>
      </c>
      <c r="BH4634">
        <v>0</v>
      </c>
      <c r="BI4634">
        <v>0</v>
      </c>
      <c r="BJ4634">
        <v>0</v>
      </c>
      <c r="BK4634">
        <v>0</v>
      </c>
      <c r="BN4634" s="183"/>
    </row>
    <row r="4635" spans="1:66" ht="25.5" x14ac:dyDescent="0.25">
      <c r="A4635" s="1"/>
      <c r="B4635" s="94">
        <v>4622</v>
      </c>
      <c r="C4635" s="43">
        <v>1087222</v>
      </c>
      <c r="D4635" s="25"/>
      <c r="E4635" s="30" t="s">
        <v>741</v>
      </c>
      <c r="F4635" s="151" t="s">
        <v>26</v>
      </c>
      <c r="G4635" s="41" t="s">
        <v>585</v>
      </c>
      <c r="H4635" s="46" t="str">
        <f>IFERROR(IFERROR(IF(SEARCH("Usystems",$E4635)&gt;0,"Usystems"),IF(SEARCH("RIIFO",$E4635)&gt;0,"RIIFO","Uponor")),"Uponor")</f>
        <v>Uponor</v>
      </c>
      <c r="I4635" s="25" t="str">
        <f>IFERROR(MID($D4635,1,7)+0,"")</f>
        <v/>
      </c>
      <c r="J4635" s="25" t="str">
        <f>IFERROR(MID($D4635,10,7)+0,"")</f>
        <v/>
      </c>
      <c r="K4635" s="25" t="str">
        <f>IFERROR(MID($D4635,19,7)+0,"")</f>
        <v/>
      </c>
      <c r="L4635" s="25" t="str">
        <f>IFERROR(MID($D4635,28,7)+0,"")</f>
        <v/>
      </c>
      <c r="M4635" s="25" t="str">
        <f>IF(IFERROR(MID($Q4635,1,7)+0,"")&lt;1130000,IF(INDEX(C:C,MATCH(LEFT(Q4635,7)+0,I:I,0))&lt;1130000,"",INDEX(C:C,MATCH(LEFT(Q4635,7)+0,I:I,0))),IFERROR(MID($Q4635,1,7)+0,""))</f>
        <v/>
      </c>
      <c r="N4635" s="25" t="str">
        <f>IF(IFERROR(MID($Q4635,10,7)+0,"")&lt;1130000,"",IFERROR(MID($Q4635,10,7)+0,""))</f>
        <v/>
      </c>
      <c r="O4635" s="25" t="str">
        <f>IF(IFERROR(MID($Q4635,19,7)+0,"")&lt;1130000,"",IFERROR(MID($Q4635,19,7)+0,""))</f>
        <v/>
      </c>
      <c r="P4635" s="25" t="str">
        <f>IF(M4635="","",IF(N4635="",M4635,M4635&amp;", "&amp;N4635))</f>
        <v/>
      </c>
      <c r="Q4635" s="25"/>
      <c r="R4635" s="25"/>
      <c r="S4635" s="35" t="s">
        <v>648</v>
      </c>
      <c r="T4635" s="34" t="s">
        <v>36</v>
      </c>
      <c r="U4635" s="185">
        <v>2114</v>
      </c>
      <c r="V4635" s="188">
        <v>2114</v>
      </c>
      <c r="W4635" s="189">
        <v>2114</v>
      </c>
      <c r="X4635" s="31">
        <v>2114</v>
      </c>
      <c r="Y4635" s="90">
        <f>IFERROR(ROUND(X4635/W4635-1,2),"")</f>
        <v>0</v>
      </c>
      <c r="Z4635" s="31">
        <f>IF(OR(S4635="VLD MLC components",S4635="VLD MLC pipes",S4635="VLD PEX components",S4635="VLD PEX pipes",S4635="VLD PHC components",S4635="VLD PHC pipes",S4635="Controls VLD"),"По запросу",X4635)</f>
        <v>2114</v>
      </c>
      <c r="AA4635" s="63">
        <f>ROUND(X4635/1.2,3)</f>
        <v>1761.6669999999999</v>
      </c>
      <c r="AB4635" s="23">
        <v>1761.6669999999999</v>
      </c>
      <c r="AC4635" s="190">
        <f>IFERROR(ROUND(AA4635/AB4635-1,2),"")</f>
        <v>0</v>
      </c>
      <c r="AD4635" s="25">
        <v>0.73199999999999998</v>
      </c>
      <c r="AE4635" s="25">
        <v>1.146E-2</v>
      </c>
      <c r="AF4635" s="25">
        <v>23</v>
      </c>
      <c r="AG4635" s="25">
        <v>23</v>
      </c>
      <c r="AH4635" s="25">
        <v>23</v>
      </c>
      <c r="AI4635" s="25">
        <v>23</v>
      </c>
      <c r="AJ4635" s="25" t="s">
        <v>20</v>
      </c>
      <c r="AK4635" s="22" t="s">
        <v>20</v>
      </c>
      <c r="AL4635" s="25" t="s">
        <v>20</v>
      </c>
      <c r="AM4635" s="25">
        <v>1</v>
      </c>
      <c r="AN4635" s="25"/>
      <c r="AO4635" s="25"/>
      <c r="AP4635" s="25"/>
      <c r="AQ4635" s="25"/>
      <c r="AR4635" s="94"/>
      <c r="AS4635" s="157">
        <v>23</v>
      </c>
      <c r="AT4635" s="93" t="s">
        <v>22</v>
      </c>
      <c r="AU4635" s="92" t="s">
        <v>22</v>
      </c>
      <c r="AV4635" s="91" t="s">
        <v>152</v>
      </c>
      <c r="AW4635" s="92" t="s">
        <v>152</v>
      </c>
      <c r="AX4635" s="92" t="s">
        <v>48</v>
      </c>
      <c r="AY4635" s="91" t="s">
        <v>152</v>
      </c>
      <c r="AZ4635" s="23"/>
      <c r="BA4635" s="25" t="s">
        <v>740</v>
      </c>
      <c r="BB4635" t="s">
        <v>25</v>
      </c>
      <c r="BC4635">
        <v>2114</v>
      </c>
      <c r="BD4635" t="str">
        <f>IF(Z4635=BC4635,"OK")</f>
        <v>OK</v>
      </c>
      <c r="BE4635">
        <v>0.73199999999999998</v>
      </c>
      <c r="BF4635">
        <v>1.146E-2</v>
      </c>
      <c r="BG4635">
        <v>0</v>
      </c>
      <c r="BH4635">
        <v>0</v>
      </c>
      <c r="BI4635">
        <v>0</v>
      </c>
      <c r="BJ4635">
        <v>0</v>
      </c>
      <c r="BK4635">
        <v>0</v>
      </c>
      <c r="BN4635" s="183"/>
    </row>
    <row r="4636" spans="1:66" ht="25.5" x14ac:dyDescent="0.25">
      <c r="A4636" s="1"/>
      <c r="B4636" s="94">
        <v>4623</v>
      </c>
      <c r="C4636" s="43">
        <v>1087223</v>
      </c>
      <c r="D4636" s="25"/>
      <c r="E4636" s="30" t="s">
        <v>739</v>
      </c>
      <c r="F4636" s="151" t="s">
        <v>26</v>
      </c>
      <c r="G4636" s="25"/>
      <c r="H4636" s="46" t="str">
        <f>IFERROR(IFERROR(IF(SEARCH("Usystems",$E4636)&gt;0,"Usystems"),IF(SEARCH("RIIFO",$E4636)&gt;0,"RIIFO","Uponor")),"Uponor")</f>
        <v>Uponor</v>
      </c>
      <c r="I4636" s="25" t="str">
        <f>IFERROR(MID($D4636,1,7)+0,"")</f>
        <v/>
      </c>
      <c r="J4636" s="25" t="str">
        <f>IFERROR(MID($D4636,10,7)+0,"")</f>
        <v/>
      </c>
      <c r="K4636" s="25" t="str">
        <f>IFERROR(MID($D4636,19,7)+0,"")</f>
        <v/>
      </c>
      <c r="L4636" s="25" t="str">
        <f>IFERROR(MID($D4636,28,7)+0,"")</f>
        <v/>
      </c>
      <c r="M4636" s="25" t="str">
        <f>IF(IFERROR(MID($Q4636,1,7)+0,"")&lt;1130000,IF(INDEX(C:C,MATCH(LEFT(Q4636,7)+0,I:I,0))&lt;1130000,"",INDEX(C:C,MATCH(LEFT(Q4636,7)+0,I:I,0))),IFERROR(MID($Q4636,1,7)+0,""))</f>
        <v/>
      </c>
      <c r="N4636" s="25" t="str">
        <f>IF(IFERROR(MID($Q4636,10,7)+0,"")&lt;1130000,"",IFERROR(MID($Q4636,10,7)+0,""))</f>
        <v/>
      </c>
      <c r="O4636" s="25" t="str">
        <f>IF(IFERROR(MID($Q4636,19,7)+0,"")&lt;1130000,"",IFERROR(MID($Q4636,19,7)+0,""))</f>
        <v/>
      </c>
      <c r="P4636" s="25" t="str">
        <f>IF(M4636="","",IF(N4636="",M4636,M4636&amp;", "&amp;N4636))</f>
        <v/>
      </c>
      <c r="Q4636" s="25"/>
      <c r="R4636" s="25"/>
      <c r="S4636" s="35" t="s">
        <v>648</v>
      </c>
      <c r="T4636" s="34" t="s">
        <v>36</v>
      </c>
      <c r="U4636" s="185">
        <v>2114</v>
      </c>
      <c r="V4636" s="188">
        <v>2114</v>
      </c>
      <c r="W4636" s="189">
        <v>2114</v>
      </c>
      <c r="X4636" s="31">
        <v>2114</v>
      </c>
      <c r="Y4636" s="90">
        <f>IFERROR(ROUND(X4636/W4636-1,2),"")</f>
        <v>0</v>
      </c>
      <c r="Z4636" s="31">
        <f>IF(OR(S4636="VLD MLC components",S4636="VLD MLC pipes",S4636="VLD PEX components",S4636="VLD PEX pipes",S4636="VLD PHC components",S4636="VLD PHC pipes",S4636="Controls VLD"),"По запросу",X4636)</f>
        <v>2114</v>
      </c>
      <c r="AA4636" s="63">
        <f>ROUND(X4636/1.2,3)</f>
        <v>1761.6669999999999</v>
      </c>
      <c r="AB4636" s="23">
        <v>1761.6669999999999</v>
      </c>
      <c r="AC4636" s="190">
        <f>IFERROR(ROUND(AA4636/AB4636-1,2),"")</f>
        <v>0</v>
      </c>
      <c r="AD4636" s="25">
        <v>0.73799999999999999</v>
      </c>
      <c r="AE4636" s="25">
        <v>8.8299999999999993E-3</v>
      </c>
      <c r="AF4636" s="25">
        <v>0</v>
      </c>
      <c r="AG4636" s="25" t="s">
        <v>22</v>
      </c>
      <c r="AH4636" s="25">
        <v>0</v>
      </c>
      <c r="AI4636" s="25">
        <v>0</v>
      </c>
      <c r="AJ4636" s="25" t="s">
        <v>20</v>
      </c>
      <c r="AK4636" s="42" t="s">
        <v>19</v>
      </c>
      <c r="AL4636" s="25" t="s">
        <v>20</v>
      </c>
      <c r="AM4636" s="25">
        <v>1</v>
      </c>
      <c r="AN4636" s="25"/>
      <c r="AO4636" s="25"/>
      <c r="AP4636" s="25"/>
      <c r="AQ4636" s="25"/>
      <c r="AR4636" s="94"/>
      <c r="AS4636" s="157" t="s">
        <v>22</v>
      </c>
      <c r="AT4636" s="93" t="s">
        <v>22</v>
      </c>
      <c r="AU4636" s="92" t="s">
        <v>22</v>
      </c>
      <c r="AV4636" s="91" t="s">
        <v>48</v>
      </c>
      <c r="AW4636" s="92" t="s">
        <v>48</v>
      </c>
      <c r="AX4636" s="92" t="s">
        <v>48</v>
      </c>
      <c r="AY4636" s="91" t="s">
        <v>152</v>
      </c>
      <c r="AZ4636" s="23"/>
      <c r="BA4636" s="25">
        <v>0</v>
      </c>
      <c r="BB4636" t="s">
        <v>48</v>
      </c>
      <c r="BC4636" t="e">
        <v>#N/A</v>
      </c>
      <c r="BD4636" t="e">
        <f>IF(Z4636=BC4636,"OK")</f>
        <v>#N/A</v>
      </c>
      <c r="BE4636">
        <v>0.73799999999999999</v>
      </c>
      <c r="BF4636">
        <v>8.8299999999999993E-3</v>
      </c>
      <c r="BG4636">
        <v>0</v>
      </c>
      <c r="BH4636">
        <v>0</v>
      </c>
      <c r="BI4636">
        <v>0</v>
      </c>
      <c r="BJ4636">
        <v>0</v>
      </c>
      <c r="BK4636">
        <v>0</v>
      </c>
      <c r="BN4636" s="183"/>
    </row>
    <row r="4637" spans="1:66" ht="25.5" x14ac:dyDescent="0.25">
      <c r="A4637" s="1"/>
      <c r="B4637" s="94">
        <v>4624</v>
      </c>
      <c r="C4637" s="43">
        <v>1105764</v>
      </c>
      <c r="D4637" s="25"/>
      <c r="E4637" s="27" t="s">
        <v>738</v>
      </c>
      <c r="F4637" s="213" t="s">
        <v>26</v>
      </c>
      <c r="G4637" s="28"/>
      <c r="H4637" s="46" t="str">
        <f>IFERROR(IFERROR(IF(SEARCH("Usystems",$E4637)&gt;0,"Usystems"),IF(SEARCH("RIIFO",$E4637)&gt;0,"RIIFO","Uponor")),"Uponor")</f>
        <v>Uponor</v>
      </c>
      <c r="I4637" s="25" t="str">
        <f>IFERROR(MID($D4637,1,7)+0,"")</f>
        <v/>
      </c>
      <c r="J4637" s="25" t="str">
        <f>IFERROR(MID($D4637,10,7)+0,"")</f>
        <v/>
      </c>
      <c r="K4637" s="25" t="str">
        <f>IFERROR(MID($D4637,19,7)+0,"")</f>
        <v/>
      </c>
      <c r="L4637" s="25" t="str">
        <f>IFERROR(MID($D4637,28,7)+0,"")</f>
        <v/>
      </c>
      <c r="M4637" s="25" t="str">
        <f>IF(IFERROR(MID($Q4637,1,7)+0,"")&lt;1130000,IF(INDEX(C:C,MATCH(LEFT(Q4637,7)+0,I:I,0))&lt;1130000,"",INDEX(C:C,MATCH(LEFT(Q4637,7)+0,I:I,0))),IFERROR(MID($Q4637,1,7)+0,""))</f>
        <v/>
      </c>
      <c r="N4637" s="25" t="str">
        <f>IF(IFERROR(MID($Q4637,10,7)+0,"")&lt;1130000,"",IFERROR(MID($Q4637,10,7)+0,""))</f>
        <v/>
      </c>
      <c r="O4637" s="25" t="str">
        <f>IF(IFERROR(MID($Q4637,19,7)+0,"")&lt;1130000,"",IFERROR(MID($Q4637,19,7)+0,""))</f>
        <v/>
      </c>
      <c r="P4637" s="25" t="str">
        <f>IF(M4637="","",IF(N4637="",M4637,M4637&amp;", "&amp;N4637))</f>
        <v/>
      </c>
      <c r="Q4637" s="25"/>
      <c r="R4637" s="25"/>
      <c r="S4637" s="35" t="s">
        <v>648</v>
      </c>
      <c r="T4637" s="34" t="s">
        <v>36</v>
      </c>
      <c r="U4637" s="185">
        <v>248.45</v>
      </c>
      <c r="V4637" s="188">
        <v>248.45</v>
      </c>
      <c r="W4637" s="189">
        <v>248.45</v>
      </c>
      <c r="X4637" s="31">
        <v>248.45</v>
      </c>
      <c r="Y4637" s="90">
        <f>IFERROR(ROUND(X4637/W4637-1,2),"")</f>
        <v>0</v>
      </c>
      <c r="Z4637" s="31">
        <f>IF(OR(S4637="VLD MLC components",S4637="VLD MLC pipes",S4637="VLD PEX components",S4637="VLD PEX pipes",S4637="VLD PHC components",S4637="VLD PHC pipes",S4637="Controls VLD"),"По запросу",X4637)</f>
        <v>248.45</v>
      </c>
      <c r="AA4637" s="63">
        <f>ROUND(X4637/1.2,3)</f>
        <v>207.042</v>
      </c>
      <c r="AB4637" s="23">
        <v>207.042</v>
      </c>
      <c r="AC4637" s="190">
        <f>IFERROR(ROUND(AA4637/AB4637-1,2),"")</f>
        <v>0</v>
      </c>
      <c r="AD4637" s="25">
        <v>6.0999999999999999E-2</v>
      </c>
      <c r="AE4637" s="25">
        <v>8.9999999999999998E-4</v>
      </c>
      <c r="AF4637" s="25">
        <v>0</v>
      </c>
      <c r="AG4637" s="25" t="s">
        <v>22</v>
      </c>
      <c r="AH4637" s="25">
        <v>0</v>
      </c>
      <c r="AI4637" s="25">
        <v>0</v>
      </c>
      <c r="AJ4637" s="25" t="s">
        <v>20</v>
      </c>
      <c r="AK4637" s="42" t="s">
        <v>19</v>
      </c>
      <c r="AL4637" s="25" t="s">
        <v>20</v>
      </c>
      <c r="AM4637" s="25">
        <v>1</v>
      </c>
      <c r="AN4637" s="25"/>
      <c r="AO4637" s="25"/>
      <c r="AP4637" s="25"/>
      <c r="AQ4637" s="25"/>
      <c r="AR4637" s="94"/>
      <c r="AS4637" s="157" t="s">
        <v>22</v>
      </c>
      <c r="AT4637" s="93">
        <v>43894</v>
      </c>
      <c r="AU4637" s="92" t="s">
        <v>22</v>
      </c>
      <c r="AV4637" s="91" t="s">
        <v>152</v>
      </c>
      <c r="AW4637" s="92" t="s">
        <v>48</v>
      </c>
      <c r="AX4637" s="92" t="s">
        <v>48</v>
      </c>
      <c r="AY4637" s="91" t="s">
        <v>152</v>
      </c>
      <c r="AZ4637" s="23"/>
      <c r="BA4637" s="25" t="s">
        <v>708</v>
      </c>
      <c r="BB4637" t="s">
        <v>25</v>
      </c>
      <c r="BC4637" t="e">
        <v>#N/A</v>
      </c>
      <c r="BD4637" t="e">
        <f>IF(Z4637=BC4637,"OK")</f>
        <v>#N/A</v>
      </c>
      <c r="BE4637">
        <v>6.0999999999999999E-2</v>
      </c>
      <c r="BF4637">
        <v>8.9999999999999998E-4</v>
      </c>
      <c r="BG4637">
        <v>0</v>
      </c>
      <c r="BH4637">
        <v>0</v>
      </c>
      <c r="BI4637">
        <v>0</v>
      </c>
      <c r="BJ4637">
        <v>0</v>
      </c>
      <c r="BK4637">
        <v>0</v>
      </c>
      <c r="BN4637" s="183"/>
    </row>
    <row r="4638" spans="1:66" ht="25.5" x14ac:dyDescent="0.25">
      <c r="A4638" s="1"/>
      <c r="B4638" s="94">
        <v>4625</v>
      </c>
      <c r="C4638" s="43">
        <v>1105765</v>
      </c>
      <c r="D4638" s="25"/>
      <c r="E4638" s="27" t="s">
        <v>737</v>
      </c>
      <c r="F4638" s="213" t="s">
        <v>26</v>
      </c>
      <c r="G4638" s="28"/>
      <c r="H4638" s="46" t="str">
        <f>IFERROR(IFERROR(IF(SEARCH("Usystems",$E4638)&gt;0,"Usystems"),IF(SEARCH("RIIFO",$E4638)&gt;0,"RIIFO","Uponor")),"Uponor")</f>
        <v>Uponor</v>
      </c>
      <c r="I4638" s="25" t="str">
        <f>IFERROR(MID($D4638,1,7)+0,"")</f>
        <v/>
      </c>
      <c r="J4638" s="25" t="str">
        <f>IFERROR(MID($D4638,10,7)+0,"")</f>
        <v/>
      </c>
      <c r="K4638" s="25" t="str">
        <f>IFERROR(MID($D4638,19,7)+0,"")</f>
        <v/>
      </c>
      <c r="L4638" s="25" t="str">
        <f>IFERROR(MID($D4638,28,7)+0,"")</f>
        <v/>
      </c>
      <c r="M4638" s="25" t="str">
        <f>IF(IFERROR(MID($Q4638,1,7)+0,"")&lt;1130000,IF(INDEX(C:C,MATCH(LEFT(Q4638,7)+0,I:I,0))&lt;1130000,"",INDEX(C:C,MATCH(LEFT(Q4638,7)+0,I:I,0))),IFERROR(MID($Q4638,1,7)+0,""))</f>
        <v/>
      </c>
      <c r="N4638" s="25" t="str">
        <f>IF(IFERROR(MID($Q4638,10,7)+0,"")&lt;1130000,"",IFERROR(MID($Q4638,10,7)+0,""))</f>
        <v/>
      </c>
      <c r="O4638" s="25" t="str">
        <f>IF(IFERROR(MID($Q4638,19,7)+0,"")&lt;1130000,"",IFERROR(MID($Q4638,19,7)+0,""))</f>
        <v/>
      </c>
      <c r="P4638" s="25" t="str">
        <f>IF(M4638="","",IF(N4638="",M4638,M4638&amp;", "&amp;N4638))</f>
        <v/>
      </c>
      <c r="Q4638" s="25"/>
      <c r="R4638" s="25"/>
      <c r="S4638" s="35" t="s">
        <v>648</v>
      </c>
      <c r="T4638" s="34" t="s">
        <v>36</v>
      </c>
      <c r="U4638" s="185">
        <v>383.1</v>
      </c>
      <c r="V4638" s="188">
        <v>383.1</v>
      </c>
      <c r="W4638" s="189">
        <v>383.1</v>
      </c>
      <c r="X4638" s="31">
        <v>383.1</v>
      </c>
      <c r="Y4638" s="90">
        <f>IFERROR(ROUND(X4638/W4638-1,2),"")</f>
        <v>0</v>
      </c>
      <c r="Z4638" s="31">
        <f>IF(OR(S4638="VLD MLC components",S4638="VLD MLC pipes",S4638="VLD PEX components",S4638="VLD PEX pipes",S4638="VLD PHC components",S4638="VLD PHC pipes",S4638="Controls VLD"),"По запросу",X4638)</f>
        <v>383.1</v>
      </c>
      <c r="AA4638" s="63">
        <f>ROUND(X4638/1.2,3)</f>
        <v>319.25</v>
      </c>
      <c r="AB4638" s="23">
        <v>319.25</v>
      </c>
      <c r="AC4638" s="190">
        <f>IFERROR(ROUND(AA4638/AB4638-1,2),"")</f>
        <v>0</v>
      </c>
      <c r="AD4638" s="25">
        <v>0.15</v>
      </c>
      <c r="AE4638" s="25">
        <v>2.2000000000000001E-3</v>
      </c>
      <c r="AF4638" s="25">
        <v>0</v>
      </c>
      <c r="AG4638" s="25" t="s">
        <v>22</v>
      </c>
      <c r="AH4638" s="25">
        <v>0</v>
      </c>
      <c r="AI4638" s="25">
        <v>0</v>
      </c>
      <c r="AJ4638" s="25" t="s">
        <v>20</v>
      </c>
      <c r="AK4638" s="42" t="s">
        <v>19</v>
      </c>
      <c r="AL4638" s="25" t="s">
        <v>20</v>
      </c>
      <c r="AM4638" s="25">
        <v>1</v>
      </c>
      <c r="AN4638" s="25"/>
      <c r="AO4638" s="25"/>
      <c r="AP4638" s="25"/>
      <c r="AQ4638" s="25"/>
      <c r="AR4638" s="94"/>
      <c r="AS4638" s="157" t="s">
        <v>22</v>
      </c>
      <c r="AT4638" s="93">
        <v>43894</v>
      </c>
      <c r="AU4638" s="92" t="s">
        <v>22</v>
      </c>
      <c r="AV4638" s="91" t="s">
        <v>48</v>
      </c>
      <c r="AW4638" s="92" t="s">
        <v>48</v>
      </c>
      <c r="AX4638" s="92" t="s">
        <v>48</v>
      </c>
      <c r="AY4638" s="91" t="s">
        <v>152</v>
      </c>
      <c r="AZ4638" s="23"/>
      <c r="BA4638" s="25">
        <v>0</v>
      </c>
      <c r="BB4638" t="s">
        <v>48</v>
      </c>
      <c r="BC4638" t="e">
        <v>#N/A</v>
      </c>
      <c r="BD4638" t="e">
        <f>IF(Z4638=BC4638,"OK")</f>
        <v>#N/A</v>
      </c>
      <c r="BE4638">
        <v>0.15</v>
      </c>
      <c r="BF4638">
        <v>2.2000000000000001E-3</v>
      </c>
      <c r="BG4638">
        <v>0</v>
      </c>
      <c r="BH4638">
        <v>0</v>
      </c>
      <c r="BI4638">
        <v>0</v>
      </c>
      <c r="BJ4638">
        <v>0</v>
      </c>
      <c r="BK4638">
        <v>0</v>
      </c>
      <c r="BN4638" s="183"/>
    </row>
    <row r="4639" spans="1:66" ht="25.5" x14ac:dyDescent="0.25">
      <c r="A4639" s="1"/>
      <c r="B4639" s="94">
        <v>4626</v>
      </c>
      <c r="C4639" s="43">
        <v>1122304</v>
      </c>
      <c r="D4639" s="25">
        <v>1105766</v>
      </c>
      <c r="E4639" s="27" t="s">
        <v>126</v>
      </c>
      <c r="F4639" s="213" t="s">
        <v>26</v>
      </c>
      <c r="G4639" s="28"/>
      <c r="H4639" s="46" t="str">
        <f>IFERROR(IFERROR(IF(SEARCH("Usystems",$E4639)&gt;0,"Usystems"),IF(SEARCH("RIIFO",$E4639)&gt;0,"RIIFO","Uponor")),"Uponor")</f>
        <v>Uponor</v>
      </c>
      <c r="I4639" s="25">
        <f>IFERROR(MID($D4639,1,7)+0,"")</f>
        <v>1105766</v>
      </c>
      <c r="J4639" s="25" t="str">
        <f>IFERROR(MID($D4639,10,7)+0,"")</f>
        <v/>
      </c>
      <c r="K4639" s="25" t="str">
        <f>IFERROR(MID($D4639,19,7)+0,"")</f>
        <v/>
      </c>
      <c r="L4639" s="25" t="str">
        <f>IFERROR(MID($D4639,28,7)+0,"")</f>
        <v/>
      </c>
      <c r="M4639" s="25" t="str">
        <f>IF(IFERROR(MID($Q4639,1,7)+0,"")&lt;1130000,IF(INDEX(C:C,MATCH(LEFT(Q4639,7)+0,I:I,0))&lt;1130000,"",INDEX(C:C,MATCH(LEFT(Q4639,7)+0,I:I,0))),IFERROR(MID($Q4639,1,7)+0,""))</f>
        <v/>
      </c>
      <c r="N4639" s="25" t="str">
        <f>IF(IFERROR(MID($Q4639,10,7)+0,"")&lt;1130000,"",IFERROR(MID($Q4639,10,7)+0,""))</f>
        <v/>
      </c>
      <c r="O4639" s="25" t="str">
        <f>IF(IFERROR(MID($Q4639,19,7)+0,"")&lt;1130000,"",IFERROR(MID($Q4639,19,7)+0,""))</f>
        <v/>
      </c>
      <c r="P4639" s="25" t="str">
        <f>IF(M4639="","",IF(N4639="",M4639,M4639&amp;", "&amp;N4639))</f>
        <v/>
      </c>
      <c r="Q4639" s="25"/>
      <c r="R4639" s="25"/>
      <c r="S4639" s="35" t="s">
        <v>648</v>
      </c>
      <c r="T4639" s="34" t="s">
        <v>36</v>
      </c>
      <c r="U4639" s="185">
        <v>903</v>
      </c>
      <c r="V4639" s="188">
        <v>903</v>
      </c>
      <c r="W4639" s="189">
        <v>903</v>
      </c>
      <c r="X4639" s="31">
        <v>903</v>
      </c>
      <c r="Y4639" s="90">
        <f>IFERROR(ROUND(X4639/W4639-1,2),"")</f>
        <v>0</v>
      </c>
      <c r="Z4639" s="31">
        <f>IF(OR(S4639="VLD MLC components",S4639="VLD MLC pipes",S4639="VLD PEX components",S4639="VLD PEX pipes",S4639="VLD PHC components",S4639="VLD PHC pipes",S4639="Controls VLD"),"По запросу",X4639)</f>
        <v>903</v>
      </c>
      <c r="AA4639" s="63">
        <f>ROUND(X4639/1.2,3)</f>
        <v>752.5</v>
      </c>
      <c r="AB4639" s="23">
        <v>752.5</v>
      </c>
      <c r="AC4639" s="190">
        <f>IFERROR(ROUND(AA4639/AB4639-1,2),"")</f>
        <v>0</v>
      </c>
      <c r="AD4639" s="25">
        <v>0.41</v>
      </c>
      <c r="AE4639" s="25">
        <v>5.4000000000000003E-3</v>
      </c>
      <c r="AF4639" s="25">
        <v>0</v>
      </c>
      <c r="AG4639" s="25" t="s">
        <v>22</v>
      </c>
      <c r="AH4639" s="25">
        <v>0</v>
      </c>
      <c r="AI4639" s="25">
        <v>0</v>
      </c>
      <c r="AJ4639" s="25" t="s">
        <v>20</v>
      </c>
      <c r="AK4639" s="42" t="s">
        <v>19</v>
      </c>
      <c r="AL4639" s="25" t="s">
        <v>20</v>
      </c>
      <c r="AM4639" s="25">
        <v>1</v>
      </c>
      <c r="AN4639" s="25"/>
      <c r="AO4639" s="25"/>
      <c r="AP4639" s="25"/>
      <c r="AQ4639" s="25"/>
      <c r="AR4639" s="94"/>
      <c r="AS4639" s="157" t="s">
        <v>22</v>
      </c>
      <c r="AT4639" s="93">
        <v>44522</v>
      </c>
      <c r="AU4639" s="92" t="s">
        <v>22</v>
      </c>
      <c r="AV4639" s="91" t="s">
        <v>48</v>
      </c>
      <c r="AW4639" s="92" t="s">
        <v>48</v>
      </c>
      <c r="AX4639" s="92" t="s">
        <v>48</v>
      </c>
      <c r="AY4639" s="91" t="s">
        <v>152</v>
      </c>
      <c r="AZ4639" s="23"/>
      <c r="BA4639" s="25">
        <v>0</v>
      </c>
      <c r="BB4639" t="s">
        <v>48</v>
      </c>
      <c r="BC4639" t="e">
        <v>#N/A</v>
      </c>
      <c r="BD4639" t="e">
        <f>IF(Z4639=BC4639,"OK")</f>
        <v>#N/A</v>
      </c>
      <c r="BE4639">
        <v>0.41</v>
      </c>
      <c r="BF4639">
        <v>5.4000000000000003E-3</v>
      </c>
      <c r="BG4639">
        <v>0</v>
      </c>
      <c r="BH4639">
        <v>0</v>
      </c>
      <c r="BI4639">
        <v>0</v>
      </c>
      <c r="BJ4639">
        <v>0</v>
      </c>
      <c r="BK4639">
        <v>0</v>
      </c>
      <c r="BN4639" s="183"/>
    </row>
    <row r="4640" spans="1:66" ht="25.5" x14ac:dyDescent="0.25">
      <c r="A4640" s="1"/>
      <c r="B4640" s="94">
        <v>4627</v>
      </c>
      <c r="C4640" s="43">
        <v>1105766</v>
      </c>
      <c r="D4640" s="25"/>
      <c r="E4640" s="27" t="s">
        <v>126</v>
      </c>
      <c r="F4640" s="213" t="s">
        <v>26</v>
      </c>
      <c r="G4640" s="41" t="s">
        <v>27</v>
      </c>
      <c r="H4640" s="46" t="str">
        <f>IFERROR(IFERROR(IF(SEARCH("Usystems",$E4640)&gt;0,"Usystems"),IF(SEARCH("RIIFO",$E4640)&gt;0,"RIIFO","Uponor")),"Uponor")</f>
        <v>Uponor</v>
      </c>
      <c r="I4640" s="25" t="str">
        <f>IFERROR(MID($D4640,1,7)+0,"")</f>
        <v/>
      </c>
      <c r="J4640" s="25" t="str">
        <f>IFERROR(MID($D4640,10,7)+0,"")</f>
        <v/>
      </c>
      <c r="K4640" s="25" t="str">
        <f>IFERROR(MID($D4640,19,7)+0,"")</f>
        <v/>
      </c>
      <c r="L4640" s="25" t="str">
        <f>IFERROR(MID($D4640,28,7)+0,"")</f>
        <v/>
      </c>
      <c r="M4640" s="25" t="e">
        <f>IF(IFERROR(MID($Q4640,1,7)+0,"")&lt;1130000,IF(INDEX(C:C,MATCH(LEFT(Q4640,7)+0,I:I,0))&lt;1130000,"",INDEX(C:C,MATCH(LEFT(Q4640,7)+0,I:I,0))),IFERROR(MID($Q4640,1,7)+0,""))</f>
        <v>#N/A</v>
      </c>
      <c r="N4640" s="25" t="str">
        <f>IF(IFERROR(MID($Q4640,10,7)+0,"")&lt;1130000,"",IFERROR(MID($Q4640,10,7)+0,""))</f>
        <v/>
      </c>
      <c r="O4640" s="25" t="str">
        <f>IF(IFERROR(MID($Q4640,19,7)+0,"")&lt;1130000,"",IFERROR(MID($Q4640,19,7)+0,""))</f>
        <v/>
      </c>
      <c r="P4640" s="25" t="e">
        <f>IF(M4640="","",IF(N4640="",M4640,M4640&amp;", "&amp;N4640))</f>
        <v>#N/A</v>
      </c>
      <c r="Q4640" s="25">
        <v>1122304</v>
      </c>
      <c r="R4640" s="25"/>
      <c r="S4640" s="35" t="s">
        <v>648</v>
      </c>
      <c r="T4640" s="34" t="s">
        <v>36</v>
      </c>
      <c r="U4640" s="185">
        <v>903</v>
      </c>
      <c r="V4640" s="188">
        <v>903</v>
      </c>
      <c r="W4640" s="189">
        <v>903</v>
      </c>
      <c r="X4640" s="31">
        <v>903</v>
      </c>
      <c r="Y4640" s="90">
        <f>IFERROR(ROUND(X4640/W4640-1,2),"")</f>
        <v>0</v>
      </c>
      <c r="Z4640" s="31">
        <f>IF(OR(S4640="VLD MLC components",S4640="VLD MLC pipes",S4640="VLD PEX components",S4640="VLD PEX pipes",S4640="VLD PHC components",S4640="VLD PHC pipes",S4640="Controls VLD"),"По запросу",X4640)</f>
        <v>903</v>
      </c>
      <c r="AA4640" s="63">
        <f>ROUND(X4640/1.2,3)</f>
        <v>752.5</v>
      </c>
      <c r="AB4640" s="23">
        <v>752.5</v>
      </c>
      <c r="AC4640" s="190">
        <f>IFERROR(ROUND(AA4640/AB4640-1,2),"")</f>
        <v>0</v>
      </c>
      <c r="AD4640" s="25">
        <v>0.41</v>
      </c>
      <c r="AE4640" s="25">
        <v>5.4000000000000003E-3</v>
      </c>
      <c r="AF4640" s="25">
        <v>0</v>
      </c>
      <c r="AG4640" s="25" t="s">
        <v>22</v>
      </c>
      <c r="AH4640" s="25">
        <v>0</v>
      </c>
      <c r="AI4640" s="25">
        <v>0</v>
      </c>
      <c r="AJ4640" s="25" t="s">
        <v>20</v>
      </c>
      <c r="AK4640" s="42" t="s">
        <v>19</v>
      </c>
      <c r="AL4640" s="25" t="s">
        <v>20</v>
      </c>
      <c r="AM4640" s="25">
        <v>1</v>
      </c>
      <c r="AN4640" s="25"/>
      <c r="AO4640" s="25"/>
      <c r="AP4640" s="25"/>
      <c r="AQ4640" s="25"/>
      <c r="AR4640" s="94"/>
      <c r="AS4640" s="157" t="s">
        <v>22</v>
      </c>
      <c r="AT4640" s="93">
        <v>43894</v>
      </c>
      <c r="AU4640" s="92" t="s">
        <v>22</v>
      </c>
      <c r="AV4640" s="91" t="s">
        <v>152</v>
      </c>
      <c r="AW4640" s="92" t="s">
        <v>48</v>
      </c>
      <c r="AX4640" s="92" t="s">
        <v>48</v>
      </c>
      <c r="AY4640" s="91" t="s">
        <v>152</v>
      </c>
      <c r="AZ4640" s="23"/>
      <c r="BA4640" s="25" t="s">
        <v>705</v>
      </c>
      <c r="BB4640" t="s">
        <v>25</v>
      </c>
      <c r="BC4640" t="e">
        <v>#N/A</v>
      </c>
      <c r="BD4640" t="e">
        <f>IF(Z4640=BC4640,"OK")</f>
        <v>#N/A</v>
      </c>
      <c r="BE4640">
        <v>0.41</v>
      </c>
      <c r="BF4640">
        <v>5.4000000000000003E-3</v>
      </c>
      <c r="BG4640">
        <v>0</v>
      </c>
      <c r="BH4640">
        <v>0</v>
      </c>
      <c r="BI4640">
        <v>0</v>
      </c>
      <c r="BJ4640">
        <v>0</v>
      </c>
      <c r="BK4640">
        <v>0</v>
      </c>
      <c r="BN4640" s="183"/>
    </row>
    <row r="4641" spans="1:66" ht="25.5" x14ac:dyDescent="0.25">
      <c r="A4641" s="1"/>
      <c r="B4641" s="94">
        <v>4628</v>
      </c>
      <c r="C4641" s="43">
        <v>1105767</v>
      </c>
      <c r="D4641" s="25"/>
      <c r="E4641" s="27" t="s">
        <v>736</v>
      </c>
      <c r="F4641" s="213" t="s">
        <v>26</v>
      </c>
      <c r="G4641" s="41" t="s">
        <v>585</v>
      </c>
      <c r="H4641" s="46" t="str">
        <f>IFERROR(IFERROR(IF(SEARCH("Usystems",$E4641)&gt;0,"Usystems"),IF(SEARCH("RIIFO",$E4641)&gt;0,"RIIFO","Uponor")),"Uponor")</f>
        <v>Uponor</v>
      </c>
      <c r="I4641" s="25" t="str">
        <f>IFERROR(MID($D4641,1,7)+0,"")</f>
        <v/>
      </c>
      <c r="J4641" s="25" t="str">
        <f>IFERROR(MID($D4641,10,7)+0,"")</f>
        <v/>
      </c>
      <c r="K4641" s="25" t="str">
        <f>IFERROR(MID($D4641,19,7)+0,"")</f>
        <v/>
      </c>
      <c r="L4641" s="25" t="str">
        <f>IFERROR(MID($D4641,28,7)+0,"")</f>
        <v/>
      </c>
      <c r="M4641" s="25" t="str">
        <f>IF(IFERROR(MID($Q4641,1,7)+0,"")&lt;1130000,IF(INDEX(C:C,MATCH(LEFT(Q4641,7)+0,I:I,0))&lt;1130000,"",INDEX(C:C,MATCH(LEFT(Q4641,7)+0,I:I,0))),IFERROR(MID($Q4641,1,7)+0,""))</f>
        <v/>
      </c>
      <c r="N4641" s="25" t="str">
        <f>IF(IFERROR(MID($Q4641,10,7)+0,"")&lt;1130000,"",IFERROR(MID($Q4641,10,7)+0,""))</f>
        <v/>
      </c>
      <c r="O4641" s="25" t="str">
        <f>IF(IFERROR(MID($Q4641,19,7)+0,"")&lt;1130000,"",IFERROR(MID($Q4641,19,7)+0,""))</f>
        <v/>
      </c>
      <c r="P4641" s="25" t="str">
        <f>IF(M4641="","",IF(N4641="",M4641,M4641&amp;", "&amp;N4641))</f>
        <v/>
      </c>
      <c r="Q4641" s="25"/>
      <c r="R4641" s="25"/>
      <c r="S4641" s="35" t="s">
        <v>648</v>
      </c>
      <c r="T4641" s="34" t="s">
        <v>36</v>
      </c>
      <c r="U4641" s="185">
        <v>533</v>
      </c>
      <c r="V4641" s="188">
        <v>533</v>
      </c>
      <c r="W4641" s="189">
        <v>533</v>
      </c>
      <c r="X4641" s="31">
        <v>533</v>
      </c>
      <c r="Y4641" s="90">
        <f>IFERROR(ROUND(X4641/W4641-1,2),"")</f>
        <v>0</v>
      </c>
      <c r="Z4641" s="31">
        <f>IF(OR(S4641="VLD MLC components",S4641="VLD MLC pipes",S4641="VLD PEX components",S4641="VLD PEX pipes",S4641="VLD PHC components",S4641="VLD PHC pipes",S4641="Controls VLD"),"По запросу",X4641)</f>
        <v>533</v>
      </c>
      <c r="AA4641" s="63">
        <f>ROUND(X4641/1.2,3)</f>
        <v>444.16699999999997</v>
      </c>
      <c r="AB4641" s="23">
        <v>444.16699999999997</v>
      </c>
      <c r="AC4641" s="190">
        <f>IFERROR(ROUND(AA4641/AB4641-1,2),"")</f>
        <v>0</v>
      </c>
      <c r="AD4641" s="25">
        <v>6.3E-2</v>
      </c>
      <c r="AE4641" s="25">
        <v>1.08E-3</v>
      </c>
      <c r="AF4641" s="25">
        <v>4</v>
      </c>
      <c r="AG4641" s="25">
        <v>4</v>
      </c>
      <c r="AH4641" s="25">
        <v>4</v>
      </c>
      <c r="AI4641" s="25">
        <v>4</v>
      </c>
      <c r="AJ4641" s="25" t="s">
        <v>20</v>
      </c>
      <c r="AK4641" s="22" t="s">
        <v>20</v>
      </c>
      <c r="AL4641" s="25" t="s">
        <v>20</v>
      </c>
      <c r="AM4641" s="25">
        <v>1</v>
      </c>
      <c r="AN4641" s="25"/>
      <c r="AO4641" s="25"/>
      <c r="AP4641" s="25"/>
      <c r="AQ4641" s="25"/>
      <c r="AR4641" s="94"/>
      <c r="AS4641" s="157">
        <v>4</v>
      </c>
      <c r="AT4641" s="93">
        <v>43894</v>
      </c>
      <c r="AU4641" s="92" t="s">
        <v>22</v>
      </c>
      <c r="AV4641" s="91" t="s">
        <v>152</v>
      </c>
      <c r="AW4641" s="92" t="s">
        <v>152</v>
      </c>
      <c r="AX4641" s="92" t="s">
        <v>48</v>
      </c>
      <c r="AY4641" s="91" t="s">
        <v>152</v>
      </c>
      <c r="AZ4641" s="23"/>
      <c r="BA4641" s="25" t="s">
        <v>735</v>
      </c>
      <c r="BB4641" t="s">
        <v>25</v>
      </c>
      <c r="BC4641">
        <v>533</v>
      </c>
      <c r="BD4641" t="str">
        <f>IF(Z4641=BC4641,"OK")</f>
        <v>OK</v>
      </c>
      <c r="BE4641">
        <v>6.3E-2</v>
      </c>
      <c r="BF4641">
        <v>1.08E-3</v>
      </c>
      <c r="BG4641">
        <v>0</v>
      </c>
      <c r="BH4641">
        <v>0</v>
      </c>
      <c r="BI4641">
        <v>0</v>
      </c>
      <c r="BJ4641">
        <v>0</v>
      </c>
      <c r="BK4641">
        <v>0</v>
      </c>
      <c r="BN4641" s="183"/>
    </row>
    <row r="4642" spans="1:66" ht="25.5" x14ac:dyDescent="0.25">
      <c r="A4642" s="1"/>
      <c r="B4642" s="94">
        <v>4629</v>
      </c>
      <c r="C4642" s="43">
        <v>1089600</v>
      </c>
      <c r="D4642" s="25"/>
      <c r="E4642" s="27" t="s">
        <v>734</v>
      </c>
      <c r="F4642" s="151" t="s">
        <v>26</v>
      </c>
      <c r="G4642" s="41" t="s">
        <v>585</v>
      </c>
      <c r="H4642" s="46" t="str">
        <f>IFERROR(IFERROR(IF(SEARCH("Usystems",$E4642)&gt;0,"Usystems"),IF(SEARCH("RIIFO",$E4642)&gt;0,"RIIFO","Uponor")),"Uponor")</f>
        <v>Uponor</v>
      </c>
      <c r="I4642" s="25" t="str">
        <f>IFERROR(MID($D4642,1,7)+0,"")</f>
        <v/>
      </c>
      <c r="J4642" s="25" t="str">
        <f>IFERROR(MID($D4642,10,7)+0,"")</f>
        <v/>
      </c>
      <c r="K4642" s="25" t="str">
        <f>IFERROR(MID($D4642,19,7)+0,"")</f>
        <v/>
      </c>
      <c r="L4642" s="25" t="str">
        <f>IFERROR(MID($D4642,28,7)+0,"")</f>
        <v/>
      </c>
      <c r="M4642" s="25" t="str">
        <f>IF(IFERROR(MID($Q4642,1,7)+0,"")&lt;1130000,IF(INDEX(C:C,MATCH(LEFT(Q4642,7)+0,I:I,0))&lt;1130000,"",INDEX(C:C,MATCH(LEFT(Q4642,7)+0,I:I,0))),IFERROR(MID($Q4642,1,7)+0,""))</f>
        <v/>
      </c>
      <c r="N4642" s="25" t="str">
        <f>IF(IFERROR(MID($Q4642,10,7)+0,"")&lt;1130000,"",IFERROR(MID($Q4642,10,7)+0,""))</f>
        <v/>
      </c>
      <c r="O4642" s="25" t="str">
        <f>IF(IFERROR(MID($Q4642,19,7)+0,"")&lt;1130000,"",IFERROR(MID($Q4642,19,7)+0,""))</f>
        <v/>
      </c>
      <c r="P4642" s="25" t="str">
        <f>IF(M4642="","",IF(N4642="",M4642,M4642&amp;", "&amp;N4642))</f>
        <v/>
      </c>
      <c r="Q4642" s="25"/>
      <c r="R4642" s="25"/>
      <c r="S4642" s="35" t="s">
        <v>648</v>
      </c>
      <c r="T4642" s="34" t="s">
        <v>36</v>
      </c>
      <c r="U4642" s="185">
        <v>429.94</v>
      </c>
      <c r="V4642" s="188">
        <v>429.94</v>
      </c>
      <c r="W4642" s="189">
        <v>429.94</v>
      </c>
      <c r="X4642" s="31">
        <v>429.94</v>
      </c>
      <c r="Y4642" s="90">
        <f>IFERROR(ROUND(X4642/W4642-1,2),"")</f>
        <v>0</v>
      </c>
      <c r="Z4642" s="31">
        <f>IF(OR(S4642="VLD MLC components",S4642="VLD MLC pipes",S4642="VLD PEX components",S4642="VLD PEX pipes",S4642="VLD PHC components",S4642="VLD PHC pipes",S4642="Controls VLD"),"По запросу",X4642)</f>
        <v>429.94</v>
      </c>
      <c r="AA4642" s="63">
        <f>ROUND(X4642/1.2,3)</f>
        <v>358.28300000000002</v>
      </c>
      <c r="AB4642" s="23">
        <v>358.28300000000002</v>
      </c>
      <c r="AC4642" s="190">
        <f>IFERROR(ROUND(AA4642/AB4642-1,2),"")</f>
        <v>0</v>
      </c>
      <c r="AD4642" s="25">
        <v>6.6000000000000003E-2</v>
      </c>
      <c r="AE4642" s="25">
        <v>1.3500000000000001E-3</v>
      </c>
      <c r="AF4642" s="25">
        <v>0</v>
      </c>
      <c r="AG4642" s="25" t="s">
        <v>22</v>
      </c>
      <c r="AH4642" s="25">
        <v>0</v>
      </c>
      <c r="AI4642" s="25">
        <v>0</v>
      </c>
      <c r="AJ4642" s="25" t="s">
        <v>20</v>
      </c>
      <c r="AK4642" s="112" t="s">
        <v>19</v>
      </c>
      <c r="AL4642" s="25" t="s">
        <v>20</v>
      </c>
      <c r="AM4642" s="25">
        <v>1</v>
      </c>
      <c r="AN4642" s="25"/>
      <c r="AO4642" s="25"/>
      <c r="AP4642" s="25"/>
      <c r="AQ4642" s="25"/>
      <c r="AR4642" s="94"/>
      <c r="AS4642" s="157" t="s">
        <v>22</v>
      </c>
      <c r="AT4642" s="93">
        <v>42942</v>
      </c>
      <c r="AU4642" s="92" t="s">
        <v>22</v>
      </c>
      <c r="AV4642" s="91" t="s">
        <v>152</v>
      </c>
      <c r="AW4642" s="92" t="s">
        <v>48</v>
      </c>
      <c r="AX4642" s="92" t="s">
        <v>48</v>
      </c>
      <c r="AY4642" s="91" t="s">
        <v>152</v>
      </c>
      <c r="AZ4642" s="23"/>
      <c r="BA4642" s="25" t="s">
        <v>733</v>
      </c>
      <c r="BB4642" t="s">
        <v>25</v>
      </c>
      <c r="BC4642" t="e">
        <v>#N/A</v>
      </c>
      <c r="BD4642" t="e">
        <f>IF(Z4642=BC4642,"OK")</f>
        <v>#N/A</v>
      </c>
      <c r="BE4642">
        <v>6.6000000000000003E-2</v>
      </c>
      <c r="BF4642">
        <v>1.3500000000000001E-3</v>
      </c>
      <c r="BG4642">
        <v>0</v>
      </c>
      <c r="BH4642">
        <v>0</v>
      </c>
      <c r="BI4642">
        <v>0</v>
      </c>
      <c r="BJ4642">
        <v>0</v>
      </c>
      <c r="BK4642">
        <v>0</v>
      </c>
      <c r="BN4642" s="183"/>
    </row>
    <row r="4643" spans="1:66" ht="25.5" x14ac:dyDescent="0.25">
      <c r="A4643" s="1"/>
      <c r="B4643" s="94">
        <v>4630</v>
      </c>
      <c r="C4643" s="43">
        <v>1089595</v>
      </c>
      <c r="D4643" s="25"/>
      <c r="E4643" s="27" t="s">
        <v>732</v>
      </c>
      <c r="F4643" s="151" t="s">
        <v>26</v>
      </c>
      <c r="G4643" s="41" t="s">
        <v>585</v>
      </c>
      <c r="H4643" s="46" t="str">
        <f>IFERROR(IFERROR(IF(SEARCH("Usystems",$E4643)&gt;0,"Usystems"),IF(SEARCH("RIIFO",$E4643)&gt;0,"RIIFO","Uponor")),"Uponor")</f>
        <v>Uponor</v>
      </c>
      <c r="I4643" s="25" t="str">
        <f>IFERROR(MID($D4643,1,7)+0,"")</f>
        <v/>
      </c>
      <c r="J4643" s="25" t="str">
        <f>IFERROR(MID($D4643,10,7)+0,"")</f>
        <v/>
      </c>
      <c r="K4643" s="25" t="str">
        <f>IFERROR(MID($D4643,19,7)+0,"")</f>
        <v/>
      </c>
      <c r="L4643" s="25" t="str">
        <f>IFERROR(MID($D4643,28,7)+0,"")</f>
        <v/>
      </c>
      <c r="M4643" s="25" t="str">
        <f>IF(IFERROR(MID($Q4643,1,7)+0,"")&lt;1130000,IF(INDEX(C:C,MATCH(LEFT(Q4643,7)+0,I:I,0))&lt;1130000,"",INDEX(C:C,MATCH(LEFT(Q4643,7)+0,I:I,0))),IFERROR(MID($Q4643,1,7)+0,""))</f>
        <v/>
      </c>
      <c r="N4643" s="25" t="str">
        <f>IF(IFERROR(MID($Q4643,10,7)+0,"")&lt;1130000,"",IFERROR(MID($Q4643,10,7)+0,""))</f>
        <v/>
      </c>
      <c r="O4643" s="25" t="str">
        <f>IF(IFERROR(MID($Q4643,19,7)+0,"")&lt;1130000,"",IFERROR(MID($Q4643,19,7)+0,""))</f>
        <v/>
      </c>
      <c r="P4643" s="25" t="str">
        <f>IF(M4643="","",IF(N4643="",M4643,M4643&amp;", "&amp;N4643))</f>
        <v/>
      </c>
      <c r="Q4643" s="25"/>
      <c r="R4643" s="25"/>
      <c r="S4643" s="35" t="s">
        <v>648</v>
      </c>
      <c r="T4643" s="34" t="s">
        <v>36</v>
      </c>
      <c r="U4643" s="185">
        <v>383.1</v>
      </c>
      <c r="V4643" s="188">
        <v>383.1</v>
      </c>
      <c r="W4643" s="189">
        <v>383.1</v>
      </c>
      <c r="X4643" s="31">
        <v>383.1</v>
      </c>
      <c r="Y4643" s="90">
        <f>IFERROR(ROUND(X4643/W4643-1,2),"")</f>
        <v>0</v>
      </c>
      <c r="Z4643" s="31">
        <f>IF(OR(S4643="VLD MLC components",S4643="VLD MLC pipes",S4643="VLD PEX components",S4643="VLD PEX pipes",S4643="VLD PHC components",S4643="VLD PHC pipes",S4643="Controls VLD"),"По запросу",X4643)</f>
        <v>383.1</v>
      </c>
      <c r="AA4643" s="63">
        <f>ROUND(X4643/1.2,3)</f>
        <v>319.25</v>
      </c>
      <c r="AB4643" s="23">
        <v>319.25</v>
      </c>
      <c r="AC4643" s="190">
        <f>IFERROR(ROUND(AA4643/AB4643-1,2),"")</f>
        <v>0</v>
      </c>
      <c r="AD4643" s="25">
        <v>0.157</v>
      </c>
      <c r="AE4643" s="25">
        <v>2.7000000000000001E-3</v>
      </c>
      <c r="AF4643" s="25">
        <v>30</v>
      </c>
      <c r="AG4643" s="25">
        <v>30</v>
      </c>
      <c r="AH4643" s="25">
        <v>30</v>
      </c>
      <c r="AI4643" s="25">
        <v>30</v>
      </c>
      <c r="AJ4643" s="25" t="s">
        <v>20</v>
      </c>
      <c r="AK4643" s="22" t="s">
        <v>20</v>
      </c>
      <c r="AL4643" s="25" t="s">
        <v>20</v>
      </c>
      <c r="AM4643" s="25">
        <v>1</v>
      </c>
      <c r="AN4643" s="25"/>
      <c r="AO4643" s="25"/>
      <c r="AP4643" s="25"/>
      <c r="AQ4643" s="25"/>
      <c r="AR4643" s="94"/>
      <c r="AS4643" s="157">
        <v>30</v>
      </c>
      <c r="AT4643" s="93">
        <v>42942</v>
      </c>
      <c r="AU4643" s="92" t="s">
        <v>22</v>
      </c>
      <c r="AV4643" s="91" t="s">
        <v>152</v>
      </c>
      <c r="AW4643" s="92" t="s">
        <v>152</v>
      </c>
      <c r="AX4643" s="92" t="s">
        <v>48</v>
      </c>
      <c r="AY4643" s="91" t="s">
        <v>152</v>
      </c>
      <c r="AZ4643" s="23"/>
      <c r="BA4643" s="25" t="s">
        <v>731</v>
      </c>
      <c r="BB4643" t="s">
        <v>25</v>
      </c>
      <c r="BC4643">
        <v>383.1</v>
      </c>
      <c r="BD4643" t="str">
        <f>IF(Z4643=BC4643,"OK")</f>
        <v>OK</v>
      </c>
      <c r="BE4643">
        <v>0.157</v>
      </c>
      <c r="BF4643">
        <v>2.7000000000000001E-3</v>
      </c>
      <c r="BG4643">
        <v>0</v>
      </c>
      <c r="BH4643">
        <v>0</v>
      </c>
      <c r="BI4643">
        <v>0</v>
      </c>
      <c r="BJ4643">
        <v>0</v>
      </c>
      <c r="BK4643">
        <v>0</v>
      </c>
      <c r="BN4643" s="183"/>
    </row>
    <row r="4644" spans="1:66" ht="25.5" x14ac:dyDescent="0.25">
      <c r="A4644" s="1"/>
      <c r="B4644" s="94">
        <v>4631</v>
      </c>
      <c r="C4644" s="43">
        <v>1089596</v>
      </c>
      <c r="D4644" s="25"/>
      <c r="E4644" s="27" t="s">
        <v>730</v>
      </c>
      <c r="F4644" s="151" t="s">
        <v>26</v>
      </c>
      <c r="G4644" s="28"/>
      <c r="H4644" s="46" t="str">
        <f>IFERROR(IFERROR(IF(SEARCH("Usystems",$E4644)&gt;0,"Usystems"),IF(SEARCH("RIIFO",$E4644)&gt;0,"RIIFO","Uponor")),"Uponor")</f>
        <v>Uponor</v>
      </c>
      <c r="I4644" s="25" t="str">
        <f>IFERROR(MID($D4644,1,7)+0,"")</f>
        <v/>
      </c>
      <c r="J4644" s="25" t="str">
        <f>IFERROR(MID($D4644,10,7)+0,"")</f>
        <v/>
      </c>
      <c r="K4644" s="25" t="str">
        <f>IFERROR(MID($D4644,19,7)+0,"")</f>
        <v/>
      </c>
      <c r="L4644" s="25" t="str">
        <f>IFERROR(MID($D4644,28,7)+0,"")</f>
        <v/>
      </c>
      <c r="M4644" s="25" t="str">
        <f>IF(IFERROR(MID($Q4644,1,7)+0,"")&lt;1130000,IF(INDEX(C:C,MATCH(LEFT(Q4644,7)+0,I:I,0))&lt;1130000,"",INDEX(C:C,MATCH(LEFT(Q4644,7)+0,I:I,0))),IFERROR(MID($Q4644,1,7)+0,""))</f>
        <v/>
      </c>
      <c r="N4644" s="25" t="str">
        <f>IF(IFERROR(MID($Q4644,10,7)+0,"")&lt;1130000,"",IFERROR(MID($Q4644,10,7)+0,""))</f>
        <v/>
      </c>
      <c r="O4644" s="25" t="str">
        <f>IF(IFERROR(MID($Q4644,19,7)+0,"")&lt;1130000,"",IFERROR(MID($Q4644,19,7)+0,""))</f>
        <v/>
      </c>
      <c r="P4644" s="25" t="str">
        <f>IF(M4644="","",IF(N4644="",M4644,M4644&amp;", "&amp;N4644))</f>
        <v/>
      </c>
      <c r="Q4644" s="25"/>
      <c r="R4644" s="25"/>
      <c r="S4644" s="35" t="s">
        <v>648</v>
      </c>
      <c r="T4644" s="34" t="s">
        <v>36</v>
      </c>
      <c r="U4644" s="185">
        <v>903</v>
      </c>
      <c r="V4644" s="188">
        <v>903</v>
      </c>
      <c r="W4644" s="189">
        <v>903</v>
      </c>
      <c r="X4644" s="31">
        <v>903</v>
      </c>
      <c r="Y4644" s="90">
        <f>IFERROR(ROUND(X4644/W4644-1,2),"")</f>
        <v>0</v>
      </c>
      <c r="Z4644" s="31">
        <f>IF(OR(S4644="VLD MLC components",S4644="VLD MLC pipes",S4644="VLD PEX components",S4644="VLD PEX pipes",S4644="VLD PHC components",S4644="VLD PHC pipes",S4644="Controls VLD"),"По запросу",X4644)</f>
        <v>903</v>
      </c>
      <c r="AA4644" s="63">
        <f>ROUND(X4644/1.2,3)</f>
        <v>752.5</v>
      </c>
      <c r="AB4644" s="23">
        <v>752.5</v>
      </c>
      <c r="AC4644" s="190">
        <f>IFERROR(ROUND(AA4644/AB4644-1,2),"")</f>
        <v>0</v>
      </c>
      <c r="AD4644" s="25">
        <v>0.40200000000000002</v>
      </c>
      <c r="AE4644" s="25">
        <v>6.0099999999999997E-3</v>
      </c>
      <c r="AF4644" s="25">
        <v>0</v>
      </c>
      <c r="AG4644" s="25" t="s">
        <v>22</v>
      </c>
      <c r="AH4644" s="25">
        <v>0</v>
      </c>
      <c r="AI4644" s="25">
        <v>0</v>
      </c>
      <c r="AJ4644" s="25" t="s">
        <v>20</v>
      </c>
      <c r="AK4644" s="42" t="s">
        <v>19</v>
      </c>
      <c r="AL4644" s="25" t="s">
        <v>20</v>
      </c>
      <c r="AM4644" s="25">
        <v>1</v>
      </c>
      <c r="AN4644" s="25"/>
      <c r="AO4644" s="25"/>
      <c r="AP4644" s="25"/>
      <c r="AQ4644" s="25"/>
      <c r="AR4644" s="94"/>
      <c r="AS4644" s="157" t="s">
        <v>22</v>
      </c>
      <c r="AT4644" s="93">
        <v>42942</v>
      </c>
      <c r="AU4644" s="92" t="s">
        <v>22</v>
      </c>
      <c r="AV4644" s="91" t="s">
        <v>48</v>
      </c>
      <c r="AW4644" s="92" t="s">
        <v>48</v>
      </c>
      <c r="AX4644" s="92" t="s">
        <v>48</v>
      </c>
      <c r="AY4644" s="91" t="s">
        <v>152</v>
      </c>
      <c r="AZ4644" s="23"/>
      <c r="BA4644" s="25">
        <v>0</v>
      </c>
      <c r="BB4644" t="s">
        <v>48</v>
      </c>
      <c r="BC4644" t="e">
        <v>#N/A</v>
      </c>
      <c r="BD4644" t="e">
        <f>IF(Z4644=BC4644,"OK")</f>
        <v>#N/A</v>
      </c>
      <c r="BE4644">
        <v>0.40200000000000002</v>
      </c>
      <c r="BF4644">
        <v>6.0099999999999997E-3</v>
      </c>
      <c r="BG4644">
        <v>0</v>
      </c>
      <c r="BH4644">
        <v>0</v>
      </c>
      <c r="BI4644">
        <v>0</v>
      </c>
      <c r="BJ4644">
        <v>0</v>
      </c>
      <c r="BK4644">
        <v>0</v>
      </c>
      <c r="BN4644" s="183"/>
    </row>
    <row r="4645" spans="1:66" ht="25.5" x14ac:dyDescent="0.25">
      <c r="A4645" s="1"/>
      <c r="B4645" s="94">
        <v>4632</v>
      </c>
      <c r="C4645" s="43">
        <v>1105768</v>
      </c>
      <c r="D4645" s="25"/>
      <c r="E4645" s="27" t="s">
        <v>729</v>
      </c>
      <c r="F4645" s="213" t="s">
        <v>26</v>
      </c>
      <c r="G4645" s="28"/>
      <c r="H4645" s="46" t="str">
        <f>IFERROR(IFERROR(IF(SEARCH("Usystems",$E4645)&gt;0,"Usystems"),IF(SEARCH("RIIFO",$E4645)&gt;0,"RIIFO","Uponor")),"Uponor")</f>
        <v>Uponor</v>
      </c>
      <c r="I4645" s="25" t="str">
        <f>IFERROR(MID($D4645,1,7)+0,"")</f>
        <v/>
      </c>
      <c r="J4645" s="25" t="str">
        <f>IFERROR(MID($D4645,10,7)+0,"")</f>
        <v/>
      </c>
      <c r="K4645" s="25" t="str">
        <f>IFERROR(MID($D4645,19,7)+0,"")</f>
        <v/>
      </c>
      <c r="L4645" s="25" t="str">
        <f>IFERROR(MID($D4645,28,7)+0,"")</f>
        <v/>
      </c>
      <c r="M4645" s="25" t="str">
        <f>IF(IFERROR(MID($Q4645,1,7)+0,"")&lt;1130000,IF(INDEX(C:C,MATCH(LEFT(Q4645,7)+0,I:I,0))&lt;1130000,"",INDEX(C:C,MATCH(LEFT(Q4645,7)+0,I:I,0))),IFERROR(MID($Q4645,1,7)+0,""))</f>
        <v/>
      </c>
      <c r="N4645" s="25" t="str">
        <f>IF(IFERROR(MID($Q4645,10,7)+0,"")&lt;1130000,"",IFERROR(MID($Q4645,10,7)+0,""))</f>
        <v/>
      </c>
      <c r="O4645" s="25" t="str">
        <f>IF(IFERROR(MID($Q4645,19,7)+0,"")&lt;1130000,"",IFERROR(MID($Q4645,19,7)+0,""))</f>
        <v/>
      </c>
      <c r="P4645" s="25" t="str">
        <f>IF(M4645="","",IF(N4645="",M4645,M4645&amp;", "&amp;N4645))</f>
        <v/>
      </c>
      <c r="Q4645" s="25"/>
      <c r="R4645" s="25"/>
      <c r="S4645" s="35" t="s">
        <v>648</v>
      </c>
      <c r="T4645" s="34" t="s">
        <v>36</v>
      </c>
      <c r="U4645" s="185">
        <v>3329</v>
      </c>
      <c r="V4645" s="188">
        <v>3329</v>
      </c>
      <c r="W4645" s="189">
        <v>3329</v>
      </c>
      <c r="X4645" s="31">
        <v>3329</v>
      </c>
      <c r="Y4645" s="90">
        <f>IFERROR(ROUND(X4645/W4645-1,2),"")</f>
        <v>0</v>
      </c>
      <c r="Z4645" s="31">
        <f>IF(OR(S4645="VLD MLC components",S4645="VLD MLC pipes",S4645="VLD PEX components",S4645="VLD PEX pipes",S4645="VLD PHC components",S4645="VLD PHC pipes",S4645="Controls VLD"),"По запросу",X4645)</f>
        <v>3329</v>
      </c>
      <c r="AA4645" s="63">
        <f>ROUND(X4645/1.2,3)</f>
        <v>2774.1669999999999</v>
      </c>
      <c r="AB4645" s="23">
        <v>2774.1669999999999</v>
      </c>
      <c r="AC4645" s="190">
        <f>IFERROR(ROUND(AA4645/AB4645-1,2),"")</f>
        <v>0</v>
      </c>
      <c r="AD4645" s="25">
        <v>1.0149999999999999</v>
      </c>
      <c r="AE4645" s="25">
        <v>1.6250000000000001E-2</v>
      </c>
      <c r="AF4645" s="25">
        <v>0</v>
      </c>
      <c r="AG4645" s="25" t="s">
        <v>22</v>
      </c>
      <c r="AH4645" s="25">
        <v>0</v>
      </c>
      <c r="AI4645" s="25">
        <v>0</v>
      </c>
      <c r="AJ4645" s="25" t="s">
        <v>20</v>
      </c>
      <c r="AK4645" s="42" t="s">
        <v>19</v>
      </c>
      <c r="AL4645" s="25" t="s">
        <v>20</v>
      </c>
      <c r="AM4645" s="25">
        <v>1</v>
      </c>
      <c r="AN4645" s="25"/>
      <c r="AO4645" s="25"/>
      <c r="AP4645" s="25"/>
      <c r="AQ4645" s="25"/>
      <c r="AR4645" s="94"/>
      <c r="AS4645" s="157" t="s">
        <v>22</v>
      </c>
      <c r="AT4645" s="93">
        <v>43894</v>
      </c>
      <c r="AU4645" s="92" t="s">
        <v>22</v>
      </c>
      <c r="AV4645" s="91" t="s">
        <v>48</v>
      </c>
      <c r="AW4645" s="92" t="s">
        <v>48</v>
      </c>
      <c r="AX4645" s="92" t="s">
        <v>48</v>
      </c>
      <c r="AY4645" s="91" t="s">
        <v>152</v>
      </c>
      <c r="AZ4645" s="23"/>
      <c r="BA4645" s="25">
        <v>0</v>
      </c>
      <c r="BB4645" t="s">
        <v>48</v>
      </c>
      <c r="BC4645" t="e">
        <v>#N/A</v>
      </c>
      <c r="BD4645" t="e">
        <f>IF(Z4645=BC4645,"OK")</f>
        <v>#N/A</v>
      </c>
      <c r="BE4645">
        <v>1.0149999999999999</v>
      </c>
      <c r="BF4645">
        <v>1.6250000000000001E-2</v>
      </c>
      <c r="BG4645">
        <v>0</v>
      </c>
      <c r="BH4645">
        <v>0</v>
      </c>
      <c r="BI4645">
        <v>0</v>
      </c>
      <c r="BJ4645">
        <v>0</v>
      </c>
      <c r="BK4645">
        <v>0</v>
      </c>
      <c r="BN4645" s="183"/>
    </row>
    <row r="4646" spans="1:66" ht="25.5" x14ac:dyDescent="0.25">
      <c r="A4646" s="1"/>
      <c r="B4646" s="94">
        <v>4633</v>
      </c>
      <c r="C4646" s="43">
        <v>1067832</v>
      </c>
      <c r="D4646" s="25"/>
      <c r="E4646" s="27" t="s">
        <v>728</v>
      </c>
      <c r="F4646" s="213" t="s">
        <v>26</v>
      </c>
      <c r="G4646" s="28"/>
      <c r="H4646" s="46" t="str">
        <f>IFERROR(IFERROR(IF(SEARCH("Usystems",$E4646)&gt;0,"Usystems"),IF(SEARCH("RIIFO",$E4646)&gt;0,"RIIFO","Uponor")),"Uponor")</f>
        <v>Uponor</v>
      </c>
      <c r="I4646" s="25" t="str">
        <f>IFERROR(MID($D4646,1,7)+0,"")</f>
        <v/>
      </c>
      <c r="J4646" s="25" t="str">
        <f>IFERROR(MID($D4646,10,7)+0,"")</f>
        <v/>
      </c>
      <c r="K4646" s="25" t="str">
        <f>IFERROR(MID($D4646,19,7)+0,"")</f>
        <v/>
      </c>
      <c r="L4646" s="25" t="str">
        <f>IFERROR(MID($D4646,28,7)+0,"")</f>
        <v/>
      </c>
      <c r="M4646" s="25" t="str">
        <f>IF(IFERROR(MID($Q4646,1,7)+0,"")&lt;1130000,IF(INDEX(C:C,MATCH(LEFT(Q4646,7)+0,I:I,0))&lt;1130000,"",INDEX(C:C,MATCH(LEFT(Q4646,7)+0,I:I,0))),IFERROR(MID($Q4646,1,7)+0,""))</f>
        <v/>
      </c>
      <c r="N4646" s="25" t="str">
        <f>IF(IFERROR(MID($Q4646,10,7)+0,"")&lt;1130000,"",IFERROR(MID($Q4646,10,7)+0,""))</f>
        <v/>
      </c>
      <c r="O4646" s="25" t="str">
        <f>IF(IFERROR(MID($Q4646,19,7)+0,"")&lt;1130000,"",IFERROR(MID($Q4646,19,7)+0,""))</f>
        <v/>
      </c>
      <c r="P4646" s="25" t="str">
        <f>IF(M4646="","",IF(N4646="",M4646,M4646&amp;", "&amp;N4646))</f>
        <v/>
      </c>
      <c r="Q4646" s="25"/>
      <c r="R4646" s="25"/>
      <c r="S4646" s="35" t="s">
        <v>727</v>
      </c>
      <c r="T4646" s="34" t="s">
        <v>36</v>
      </c>
      <c r="U4646" s="185">
        <v>526</v>
      </c>
      <c r="V4646" s="188">
        <v>526</v>
      </c>
      <c r="W4646" s="189">
        <v>526</v>
      </c>
      <c r="X4646" s="31">
        <v>526</v>
      </c>
      <c r="Y4646" s="90">
        <f>IFERROR(ROUND(X4646/W4646-1,2),"")</f>
        <v>0</v>
      </c>
      <c r="Z4646" s="31">
        <f>IF(OR(S4646="VLD MLC components",S4646="VLD MLC pipes",S4646="VLD PEX components",S4646="VLD PEX pipes",S4646="VLD PHC components",S4646="VLD PHC pipes",S4646="Controls VLD"),"По запросу",X4646)</f>
        <v>526</v>
      </c>
      <c r="AA4646" s="63">
        <f>ROUND(X4646/1.2,3)</f>
        <v>438.33300000000003</v>
      </c>
      <c r="AB4646" s="23">
        <v>438.33300000000003</v>
      </c>
      <c r="AC4646" s="190">
        <f>IFERROR(ROUND(AA4646/AB4646-1,2),"")</f>
        <v>0</v>
      </c>
      <c r="AD4646" s="25">
        <v>6.8000000000000005E-2</v>
      </c>
      <c r="AE4646" s="25">
        <v>1E-3</v>
      </c>
      <c r="AF4646" s="25">
        <v>0</v>
      </c>
      <c r="AG4646" s="25" t="s">
        <v>22</v>
      </c>
      <c r="AH4646" s="25">
        <v>0</v>
      </c>
      <c r="AI4646" s="25">
        <v>0</v>
      </c>
      <c r="AJ4646" s="25" t="s">
        <v>20</v>
      </c>
      <c r="AK4646" s="42" t="s">
        <v>19</v>
      </c>
      <c r="AL4646" s="25" t="s">
        <v>20</v>
      </c>
      <c r="AM4646" s="25">
        <v>40</v>
      </c>
      <c r="AN4646" s="25"/>
      <c r="AO4646" s="25"/>
      <c r="AP4646" s="25"/>
      <c r="AQ4646" s="25"/>
      <c r="AR4646" s="94"/>
      <c r="AS4646" s="157" t="s">
        <v>22</v>
      </c>
      <c r="AT4646" s="93">
        <v>42879</v>
      </c>
      <c r="AU4646" s="92" t="s">
        <v>22</v>
      </c>
      <c r="AV4646" s="91" t="s">
        <v>48</v>
      </c>
      <c r="AW4646" s="92" t="s">
        <v>48</v>
      </c>
      <c r="AX4646" s="92" t="s">
        <v>48</v>
      </c>
      <c r="AY4646" s="91" t="s">
        <v>152</v>
      </c>
      <c r="AZ4646" s="23"/>
      <c r="BA4646" s="25">
        <v>0</v>
      </c>
      <c r="BB4646" t="s">
        <v>48</v>
      </c>
      <c r="BC4646" t="e">
        <v>#N/A</v>
      </c>
      <c r="BD4646" t="e">
        <f>IF(Z4646=BC4646,"OK")</f>
        <v>#N/A</v>
      </c>
      <c r="BE4646">
        <v>6.8000000000000005E-2</v>
      </c>
      <c r="BF4646">
        <v>1E-3</v>
      </c>
      <c r="BG4646">
        <v>0</v>
      </c>
      <c r="BH4646">
        <v>0</v>
      </c>
      <c r="BI4646">
        <v>0</v>
      </c>
      <c r="BJ4646">
        <v>0</v>
      </c>
      <c r="BK4646">
        <v>0</v>
      </c>
      <c r="BN4646" s="183"/>
    </row>
    <row r="4647" spans="1:66" ht="25.5" x14ac:dyDescent="0.25">
      <c r="A4647" s="1"/>
      <c r="B4647" s="94">
        <v>4634</v>
      </c>
      <c r="C4647" s="43">
        <v>1089593</v>
      </c>
      <c r="D4647" s="25"/>
      <c r="E4647" s="27" t="s">
        <v>726</v>
      </c>
      <c r="F4647" s="151" t="s">
        <v>26</v>
      </c>
      <c r="G4647" s="28"/>
      <c r="H4647" s="46" t="str">
        <f>IFERROR(IFERROR(IF(SEARCH("Usystems",$E4647)&gt;0,"Usystems"),IF(SEARCH("RIIFO",$E4647)&gt;0,"RIIFO","Uponor")),"Uponor")</f>
        <v>Uponor</v>
      </c>
      <c r="I4647" s="25" t="str">
        <f>IFERROR(MID($D4647,1,7)+0,"")</f>
        <v/>
      </c>
      <c r="J4647" s="25" t="str">
        <f>IFERROR(MID($D4647,10,7)+0,"")</f>
        <v/>
      </c>
      <c r="K4647" s="25" t="str">
        <f>IFERROR(MID($D4647,19,7)+0,"")</f>
        <v/>
      </c>
      <c r="L4647" s="25" t="str">
        <f>IFERROR(MID($D4647,28,7)+0,"")</f>
        <v/>
      </c>
      <c r="M4647" s="25" t="str">
        <f>IF(IFERROR(MID($Q4647,1,7)+0,"")&lt;1130000,IF(INDEX(C:C,MATCH(LEFT(Q4647,7)+0,I:I,0))&lt;1130000,"",INDEX(C:C,MATCH(LEFT(Q4647,7)+0,I:I,0))),IFERROR(MID($Q4647,1,7)+0,""))</f>
        <v/>
      </c>
      <c r="N4647" s="25" t="str">
        <f>IF(IFERROR(MID($Q4647,10,7)+0,"")&lt;1130000,"",IFERROR(MID($Q4647,10,7)+0,""))</f>
        <v/>
      </c>
      <c r="O4647" s="25" t="str">
        <f>IF(IFERROR(MID($Q4647,19,7)+0,"")&lt;1130000,"",IFERROR(MID($Q4647,19,7)+0,""))</f>
        <v/>
      </c>
      <c r="P4647" s="25" t="str">
        <f>IF(M4647="","",IF(N4647="",M4647,M4647&amp;", "&amp;N4647))</f>
        <v/>
      </c>
      <c r="Q4647" s="25"/>
      <c r="R4647" s="25"/>
      <c r="S4647" s="35" t="s">
        <v>648</v>
      </c>
      <c r="T4647" s="34" t="s">
        <v>36</v>
      </c>
      <c r="U4647" s="185">
        <v>540</v>
      </c>
      <c r="V4647" s="188">
        <v>540</v>
      </c>
      <c r="W4647" s="189">
        <v>540</v>
      </c>
      <c r="X4647" s="31">
        <v>540</v>
      </c>
      <c r="Y4647" s="90">
        <f>IFERROR(ROUND(X4647/W4647-1,2),"")</f>
        <v>0</v>
      </c>
      <c r="Z4647" s="31">
        <f>IF(OR(S4647="VLD MLC components",S4647="VLD MLC pipes",S4647="VLD PEX components",S4647="VLD PEX pipes",S4647="VLD PHC components",S4647="VLD PHC pipes",S4647="Controls VLD"),"По запросу",X4647)</f>
        <v>540</v>
      </c>
      <c r="AA4647" s="63">
        <f>ROUND(X4647/1.2,3)</f>
        <v>450</v>
      </c>
      <c r="AB4647" s="23">
        <v>450</v>
      </c>
      <c r="AC4647" s="190">
        <f>IFERROR(ROUND(AA4647/AB4647-1,2),"")</f>
        <v>0</v>
      </c>
      <c r="AD4647" s="25">
        <v>0.254</v>
      </c>
      <c r="AE4647" s="25">
        <v>4.3299999999999996E-3</v>
      </c>
      <c r="AF4647" s="25">
        <v>0</v>
      </c>
      <c r="AG4647" s="25" t="s">
        <v>22</v>
      </c>
      <c r="AH4647" s="25">
        <v>0</v>
      </c>
      <c r="AI4647" s="25">
        <v>0</v>
      </c>
      <c r="AJ4647" s="25" t="s">
        <v>20</v>
      </c>
      <c r="AK4647" s="42" t="s">
        <v>19</v>
      </c>
      <c r="AL4647" s="25" t="s">
        <v>20</v>
      </c>
      <c r="AM4647" s="25">
        <v>1</v>
      </c>
      <c r="AN4647" s="25"/>
      <c r="AO4647" s="25"/>
      <c r="AP4647" s="25"/>
      <c r="AQ4647" s="25"/>
      <c r="AR4647" s="94"/>
      <c r="AS4647" s="157" t="s">
        <v>22</v>
      </c>
      <c r="AT4647" s="93">
        <v>42942</v>
      </c>
      <c r="AU4647" s="92" t="s">
        <v>22</v>
      </c>
      <c r="AV4647" s="91" t="s">
        <v>48</v>
      </c>
      <c r="AW4647" s="92" t="s">
        <v>48</v>
      </c>
      <c r="AX4647" s="92" t="s">
        <v>48</v>
      </c>
      <c r="AY4647" s="91" t="s">
        <v>152</v>
      </c>
      <c r="AZ4647" s="23"/>
      <c r="BA4647" s="25">
        <v>0</v>
      </c>
      <c r="BB4647" t="s">
        <v>48</v>
      </c>
      <c r="BC4647" t="e">
        <v>#N/A</v>
      </c>
      <c r="BD4647" t="e">
        <f>IF(Z4647=BC4647,"OK")</f>
        <v>#N/A</v>
      </c>
      <c r="BE4647">
        <v>0.254</v>
      </c>
      <c r="BF4647">
        <v>4.3299999999999996E-3</v>
      </c>
      <c r="BG4647">
        <v>0</v>
      </c>
      <c r="BH4647">
        <v>0</v>
      </c>
      <c r="BI4647">
        <v>0</v>
      </c>
      <c r="BJ4647">
        <v>0</v>
      </c>
      <c r="BK4647">
        <v>0</v>
      </c>
      <c r="BN4647" s="183"/>
    </row>
    <row r="4648" spans="1:66" ht="25.5" x14ac:dyDescent="0.25">
      <c r="A4648" s="1"/>
      <c r="B4648" s="94">
        <v>4635</v>
      </c>
      <c r="C4648" s="43">
        <v>1089594</v>
      </c>
      <c r="D4648" s="25"/>
      <c r="E4648" s="27" t="s">
        <v>725</v>
      </c>
      <c r="F4648" s="151" t="s">
        <v>26</v>
      </c>
      <c r="G4648" s="41" t="s">
        <v>585</v>
      </c>
      <c r="H4648" s="46" t="str">
        <f>IFERROR(IFERROR(IF(SEARCH("Usystems",$E4648)&gt;0,"Usystems"),IF(SEARCH("RIIFO",$E4648)&gt;0,"RIIFO","Uponor")),"Uponor")</f>
        <v>Uponor</v>
      </c>
      <c r="I4648" s="25" t="str">
        <f>IFERROR(MID($D4648,1,7)+0,"")</f>
        <v/>
      </c>
      <c r="J4648" s="25" t="str">
        <f>IFERROR(MID($D4648,10,7)+0,"")</f>
        <v/>
      </c>
      <c r="K4648" s="25" t="str">
        <f>IFERROR(MID($D4648,19,7)+0,"")</f>
        <v/>
      </c>
      <c r="L4648" s="25" t="str">
        <f>IFERROR(MID($D4648,28,7)+0,"")</f>
        <v/>
      </c>
      <c r="M4648" s="25" t="str">
        <f>IF(IFERROR(MID($Q4648,1,7)+0,"")&lt;1130000,IF(INDEX(C:C,MATCH(LEFT(Q4648,7)+0,I:I,0))&lt;1130000,"",INDEX(C:C,MATCH(LEFT(Q4648,7)+0,I:I,0))),IFERROR(MID($Q4648,1,7)+0,""))</f>
        <v/>
      </c>
      <c r="N4648" s="25" t="str">
        <f>IF(IFERROR(MID($Q4648,10,7)+0,"")&lt;1130000,"",IFERROR(MID($Q4648,10,7)+0,""))</f>
        <v/>
      </c>
      <c r="O4648" s="25" t="str">
        <f>IF(IFERROR(MID($Q4648,19,7)+0,"")&lt;1130000,"",IFERROR(MID($Q4648,19,7)+0,""))</f>
        <v/>
      </c>
      <c r="P4648" s="25" t="str">
        <f>IF(M4648="","",IF(N4648="",M4648,M4648&amp;", "&amp;N4648))</f>
        <v/>
      </c>
      <c r="Q4648" s="25"/>
      <c r="R4648" s="25"/>
      <c r="S4648" s="35" t="s">
        <v>648</v>
      </c>
      <c r="T4648" s="34" t="s">
        <v>36</v>
      </c>
      <c r="U4648" s="185">
        <v>1044</v>
      </c>
      <c r="V4648" s="188">
        <v>1044</v>
      </c>
      <c r="W4648" s="189">
        <v>1044</v>
      </c>
      <c r="X4648" s="31">
        <v>1044</v>
      </c>
      <c r="Y4648" s="90">
        <f>IFERROR(ROUND(X4648/W4648-1,2),"")</f>
        <v>0</v>
      </c>
      <c r="Z4648" s="31">
        <f>IF(OR(S4648="VLD MLC components",S4648="VLD MLC pipes",S4648="VLD PEX components",S4648="VLD PEX pipes",S4648="VLD PHC components",S4648="VLD PHC pipes",S4648="Controls VLD"),"По запросу",X4648)</f>
        <v>1044</v>
      </c>
      <c r="AA4648" s="63">
        <f>ROUND(X4648/1.2,3)</f>
        <v>870</v>
      </c>
      <c r="AB4648" s="23">
        <v>870</v>
      </c>
      <c r="AC4648" s="190">
        <f>IFERROR(ROUND(AA4648/AB4648-1,2),"")</f>
        <v>0</v>
      </c>
      <c r="AD4648" s="25">
        <v>0.62</v>
      </c>
      <c r="AE4648" s="25">
        <v>1.0829999999999999E-2</v>
      </c>
      <c r="AF4648" s="25">
        <v>6</v>
      </c>
      <c r="AG4648" s="25">
        <v>6</v>
      </c>
      <c r="AH4648" s="25">
        <v>6</v>
      </c>
      <c r="AI4648" s="25">
        <v>6</v>
      </c>
      <c r="AJ4648" s="25" t="s">
        <v>20</v>
      </c>
      <c r="AK4648" s="22" t="s">
        <v>20</v>
      </c>
      <c r="AL4648" s="25" t="s">
        <v>20</v>
      </c>
      <c r="AM4648" s="25">
        <v>1</v>
      </c>
      <c r="AN4648" s="25"/>
      <c r="AO4648" s="25"/>
      <c r="AP4648" s="25"/>
      <c r="AQ4648" s="25"/>
      <c r="AR4648" s="94"/>
      <c r="AS4648" s="157">
        <v>6</v>
      </c>
      <c r="AT4648" s="93">
        <v>42942</v>
      </c>
      <c r="AU4648" s="92" t="s">
        <v>22</v>
      </c>
      <c r="AV4648" s="91" t="s">
        <v>152</v>
      </c>
      <c r="AW4648" s="92" t="s">
        <v>152</v>
      </c>
      <c r="AX4648" s="92" t="s">
        <v>48</v>
      </c>
      <c r="AY4648" s="91" t="s">
        <v>152</v>
      </c>
      <c r="AZ4648" s="23"/>
      <c r="BA4648" s="25" t="s">
        <v>702</v>
      </c>
      <c r="BB4648" t="s">
        <v>25</v>
      </c>
      <c r="BC4648">
        <v>1044</v>
      </c>
      <c r="BD4648" t="str">
        <f>IF(Z4648=BC4648,"OK")</f>
        <v>OK</v>
      </c>
      <c r="BE4648">
        <v>0.62</v>
      </c>
      <c r="BF4648">
        <v>1.0829999999999999E-2</v>
      </c>
      <c r="BG4648">
        <v>0</v>
      </c>
      <c r="BH4648">
        <v>0</v>
      </c>
      <c r="BI4648">
        <v>0</v>
      </c>
      <c r="BJ4648">
        <v>0</v>
      </c>
      <c r="BK4648">
        <v>0</v>
      </c>
      <c r="BN4648" s="183"/>
    </row>
    <row r="4649" spans="1:66" ht="25.5" x14ac:dyDescent="0.25">
      <c r="A4649" s="1"/>
      <c r="B4649" s="94">
        <v>4636</v>
      </c>
      <c r="C4649" s="43">
        <v>1105769</v>
      </c>
      <c r="D4649" s="25"/>
      <c r="E4649" s="27" t="s">
        <v>724</v>
      </c>
      <c r="F4649" s="213" t="s">
        <v>26</v>
      </c>
      <c r="G4649" s="28"/>
      <c r="H4649" s="46" t="str">
        <f>IFERROR(IFERROR(IF(SEARCH("Usystems",$E4649)&gt;0,"Usystems"),IF(SEARCH("RIIFO",$E4649)&gt;0,"RIIFO","Uponor")),"Uponor")</f>
        <v>Uponor</v>
      </c>
      <c r="I4649" s="25" t="str">
        <f>IFERROR(MID($D4649,1,7)+0,"")</f>
        <v/>
      </c>
      <c r="J4649" s="25" t="str">
        <f>IFERROR(MID($D4649,10,7)+0,"")</f>
        <v/>
      </c>
      <c r="K4649" s="25" t="str">
        <f>IFERROR(MID($D4649,19,7)+0,"")</f>
        <v/>
      </c>
      <c r="L4649" s="25" t="str">
        <f>IFERROR(MID($D4649,28,7)+0,"")</f>
        <v/>
      </c>
      <c r="M4649" s="25" t="str">
        <f>IF(IFERROR(MID($Q4649,1,7)+0,"")&lt;1130000,IF(INDEX(C:C,MATCH(LEFT(Q4649,7)+0,I:I,0))&lt;1130000,"",INDEX(C:C,MATCH(LEFT(Q4649,7)+0,I:I,0))),IFERROR(MID($Q4649,1,7)+0,""))</f>
        <v/>
      </c>
      <c r="N4649" s="25" t="str">
        <f>IF(IFERROR(MID($Q4649,10,7)+0,"")&lt;1130000,"",IFERROR(MID($Q4649,10,7)+0,""))</f>
        <v/>
      </c>
      <c r="O4649" s="25" t="str">
        <f>IF(IFERROR(MID($Q4649,19,7)+0,"")&lt;1130000,"",IFERROR(MID($Q4649,19,7)+0,""))</f>
        <v/>
      </c>
      <c r="P4649" s="25" t="str">
        <f>IF(M4649="","",IF(N4649="",M4649,M4649&amp;", "&amp;N4649))</f>
        <v/>
      </c>
      <c r="Q4649" s="25"/>
      <c r="R4649" s="25"/>
      <c r="S4649" s="35" t="s">
        <v>648</v>
      </c>
      <c r="T4649" s="34" t="s">
        <v>36</v>
      </c>
      <c r="U4649" s="185">
        <v>4205</v>
      </c>
      <c r="V4649" s="188">
        <v>4205</v>
      </c>
      <c r="W4649" s="189">
        <v>4205</v>
      </c>
      <c r="X4649" s="31">
        <v>4205</v>
      </c>
      <c r="Y4649" s="90">
        <f>IFERROR(ROUND(X4649/W4649-1,2),"")</f>
        <v>0</v>
      </c>
      <c r="Z4649" s="31">
        <f>IF(OR(S4649="VLD MLC components",S4649="VLD MLC pipes",S4649="VLD PEX components",S4649="VLD PEX pipes",S4649="VLD PHC components",S4649="VLD PHC pipes",S4649="Controls VLD"),"По запросу",X4649)</f>
        <v>4205</v>
      </c>
      <c r="AA4649" s="63">
        <f>ROUND(X4649/1.2,3)</f>
        <v>3504.1669999999999</v>
      </c>
      <c r="AB4649" s="23">
        <v>3504.1669999999999</v>
      </c>
      <c r="AC4649" s="190">
        <f>IFERROR(ROUND(AA4649/AB4649-1,2),"")</f>
        <v>0</v>
      </c>
      <c r="AD4649" s="25">
        <v>1.845</v>
      </c>
      <c r="AE4649" s="25">
        <v>2.708E-2</v>
      </c>
      <c r="AF4649" s="25">
        <v>0</v>
      </c>
      <c r="AG4649" s="25" t="s">
        <v>22</v>
      </c>
      <c r="AH4649" s="25">
        <v>0</v>
      </c>
      <c r="AI4649" s="25">
        <v>0</v>
      </c>
      <c r="AJ4649" s="25" t="s">
        <v>20</v>
      </c>
      <c r="AK4649" s="42" t="s">
        <v>19</v>
      </c>
      <c r="AL4649" s="25" t="s">
        <v>20</v>
      </c>
      <c r="AM4649" s="25">
        <v>1</v>
      </c>
      <c r="AN4649" s="25"/>
      <c r="AO4649" s="25"/>
      <c r="AP4649" s="25"/>
      <c r="AQ4649" s="25"/>
      <c r="AR4649" s="94"/>
      <c r="AS4649" s="157" t="s">
        <v>22</v>
      </c>
      <c r="AT4649" s="93">
        <v>43894</v>
      </c>
      <c r="AU4649" s="92" t="s">
        <v>22</v>
      </c>
      <c r="AV4649" s="91" t="s">
        <v>48</v>
      </c>
      <c r="AW4649" s="92" t="s">
        <v>48</v>
      </c>
      <c r="AX4649" s="92" t="s">
        <v>48</v>
      </c>
      <c r="AY4649" s="91" t="s">
        <v>152</v>
      </c>
      <c r="AZ4649" s="23"/>
      <c r="BA4649" s="25">
        <v>0</v>
      </c>
      <c r="BB4649" t="s">
        <v>48</v>
      </c>
      <c r="BC4649" t="e">
        <v>#N/A</v>
      </c>
      <c r="BD4649" t="e">
        <f>IF(Z4649=BC4649,"OK")</f>
        <v>#N/A</v>
      </c>
      <c r="BE4649">
        <v>1.845</v>
      </c>
      <c r="BF4649">
        <v>2.708E-2</v>
      </c>
      <c r="BG4649">
        <v>0</v>
      </c>
      <c r="BH4649">
        <v>0</v>
      </c>
      <c r="BI4649">
        <v>0</v>
      </c>
      <c r="BJ4649">
        <v>0</v>
      </c>
      <c r="BK4649">
        <v>0</v>
      </c>
      <c r="BN4649" s="183"/>
    </row>
    <row r="4650" spans="1:66" ht="25.5" x14ac:dyDescent="0.25">
      <c r="A4650" s="1"/>
      <c r="B4650" s="94">
        <v>4637</v>
      </c>
      <c r="C4650" s="43">
        <v>1000199</v>
      </c>
      <c r="D4650" s="25"/>
      <c r="E4650" s="27" t="s">
        <v>723</v>
      </c>
      <c r="F4650" s="151" t="s">
        <v>26</v>
      </c>
      <c r="G4650" s="22"/>
      <c r="H4650" s="46" t="str">
        <f>IFERROR(IFERROR(IF(SEARCH("Usystems",$E4650)&gt;0,"Usystems"),IF(SEARCH("RIIFO",$E4650)&gt;0,"RIIFO","Uponor")),"Uponor")</f>
        <v>Uponor</v>
      </c>
      <c r="I4650" s="25" t="str">
        <f>IFERROR(MID($D4650,1,7)+0,"")</f>
        <v/>
      </c>
      <c r="J4650" s="25" t="str">
        <f>IFERROR(MID($D4650,10,7)+0,"")</f>
        <v/>
      </c>
      <c r="K4650" s="25" t="str">
        <f>IFERROR(MID($D4650,19,7)+0,"")</f>
        <v/>
      </c>
      <c r="L4650" s="25" t="str">
        <f>IFERROR(MID($D4650,28,7)+0,"")</f>
        <v/>
      </c>
      <c r="M4650" s="25" t="str">
        <f>IF(IFERROR(MID($Q4650,1,7)+0,"")&lt;1130000,IF(INDEX(C:C,MATCH(LEFT(Q4650,7)+0,I:I,0))&lt;1130000,"",INDEX(C:C,MATCH(LEFT(Q4650,7)+0,I:I,0))),IFERROR(MID($Q4650,1,7)+0,""))</f>
        <v/>
      </c>
      <c r="N4650" s="25" t="str">
        <f>IF(IFERROR(MID($Q4650,10,7)+0,"")&lt;1130000,"",IFERROR(MID($Q4650,10,7)+0,""))</f>
        <v/>
      </c>
      <c r="O4650" s="25" t="str">
        <f>IF(IFERROR(MID($Q4650,19,7)+0,"")&lt;1130000,"",IFERROR(MID($Q4650,19,7)+0,""))</f>
        <v/>
      </c>
      <c r="P4650" s="25" t="str">
        <f>IF(M4650="","",IF(N4650="",M4650,M4650&amp;", "&amp;N4650))</f>
        <v/>
      </c>
      <c r="Q4650" s="25"/>
      <c r="R4650" s="25"/>
      <c r="S4650" s="35" t="s">
        <v>648</v>
      </c>
      <c r="T4650" s="25" t="s">
        <v>36</v>
      </c>
      <c r="U4650" s="185">
        <v>248.45</v>
      </c>
      <c r="V4650" s="188">
        <v>248.45</v>
      </c>
      <c r="W4650" s="189">
        <v>248.45</v>
      </c>
      <c r="X4650" s="31">
        <v>248.45</v>
      </c>
      <c r="Y4650" s="90">
        <f>IFERROR(ROUND(X4650/W4650-1,2),"")</f>
        <v>0</v>
      </c>
      <c r="Z4650" s="31">
        <f>IF(OR(S4650="VLD MLC components",S4650="VLD MLC pipes",S4650="VLD PEX components",S4650="VLD PEX pipes",S4650="VLD PHC components",S4650="VLD PHC pipes",S4650="Controls VLD"),"По запросу",X4650)</f>
        <v>248.45</v>
      </c>
      <c r="AA4650" s="63">
        <f>ROUND(X4650/1.2,3)</f>
        <v>207.042</v>
      </c>
      <c r="AB4650" s="23">
        <v>207.042</v>
      </c>
      <c r="AC4650" s="190">
        <f>IFERROR(ROUND(AA4650/AB4650-1,2),"")</f>
        <v>0</v>
      </c>
      <c r="AD4650" s="25">
        <v>5.5E-2</v>
      </c>
      <c r="AE4650" s="25">
        <v>8.9999999999999998E-4</v>
      </c>
      <c r="AF4650" s="25">
        <v>0</v>
      </c>
      <c r="AG4650" s="25" t="s">
        <v>22</v>
      </c>
      <c r="AH4650" s="25">
        <v>0</v>
      </c>
      <c r="AI4650" s="25">
        <v>0</v>
      </c>
      <c r="AJ4650" s="25" t="s">
        <v>20</v>
      </c>
      <c r="AK4650" s="42" t="s">
        <v>19</v>
      </c>
      <c r="AL4650" s="25" t="s">
        <v>20</v>
      </c>
      <c r="AM4650" s="25">
        <v>1</v>
      </c>
      <c r="AN4650" s="25"/>
      <c r="AO4650" s="25"/>
      <c r="AP4650" s="25"/>
      <c r="AQ4650" s="25"/>
      <c r="AR4650" s="94"/>
      <c r="AS4650" s="157" t="s">
        <v>22</v>
      </c>
      <c r="AT4650" s="93">
        <v>42551</v>
      </c>
      <c r="AU4650" s="92" t="s">
        <v>22</v>
      </c>
      <c r="AV4650" s="91" t="s">
        <v>152</v>
      </c>
      <c r="AW4650" s="92" t="s">
        <v>48</v>
      </c>
      <c r="AX4650" s="92" t="s">
        <v>48</v>
      </c>
      <c r="AY4650" s="91" t="s">
        <v>152</v>
      </c>
      <c r="AZ4650" s="23"/>
      <c r="BA4650" s="25" t="s">
        <v>708</v>
      </c>
      <c r="BB4650" t="s">
        <v>25</v>
      </c>
      <c r="BC4650" t="e">
        <v>#N/A</v>
      </c>
      <c r="BD4650" t="e">
        <f>IF(Z4650=BC4650,"OK")</f>
        <v>#N/A</v>
      </c>
      <c r="BE4650">
        <v>5.5E-2</v>
      </c>
      <c r="BF4650">
        <v>8.9999999999999998E-4</v>
      </c>
      <c r="BG4650">
        <v>0</v>
      </c>
      <c r="BH4650">
        <v>0</v>
      </c>
      <c r="BI4650">
        <v>0</v>
      </c>
      <c r="BJ4650">
        <v>0</v>
      </c>
      <c r="BK4650">
        <v>0</v>
      </c>
      <c r="BN4650" s="183"/>
    </row>
    <row r="4651" spans="1:66" ht="25.5" x14ac:dyDescent="0.25">
      <c r="A4651" s="1"/>
      <c r="B4651" s="94">
        <v>4638</v>
      </c>
      <c r="C4651" s="43">
        <v>1000203</v>
      </c>
      <c r="D4651" s="25"/>
      <c r="E4651" s="27" t="s">
        <v>722</v>
      </c>
      <c r="F4651" s="151" t="s">
        <v>26</v>
      </c>
      <c r="G4651" s="22"/>
      <c r="H4651" s="46" t="str">
        <f>IFERROR(IFERROR(IF(SEARCH("Usystems",$E4651)&gt;0,"Usystems"),IF(SEARCH("RIIFO",$E4651)&gt;0,"RIIFO","Uponor")),"Uponor")</f>
        <v>Uponor</v>
      </c>
      <c r="I4651" s="25" t="str">
        <f>IFERROR(MID($D4651,1,7)+0,"")</f>
        <v/>
      </c>
      <c r="J4651" s="25" t="str">
        <f>IFERROR(MID($D4651,10,7)+0,"")</f>
        <v/>
      </c>
      <c r="K4651" s="25" t="str">
        <f>IFERROR(MID($D4651,19,7)+0,"")</f>
        <v/>
      </c>
      <c r="L4651" s="25" t="str">
        <f>IFERROR(MID($D4651,28,7)+0,"")</f>
        <v/>
      </c>
      <c r="M4651" s="25" t="str">
        <f>IF(IFERROR(MID($Q4651,1,7)+0,"")&lt;1130000,IF(INDEX(C:C,MATCH(LEFT(Q4651,7)+0,I:I,0))&lt;1130000,"",INDEX(C:C,MATCH(LEFT(Q4651,7)+0,I:I,0))),IFERROR(MID($Q4651,1,7)+0,""))</f>
        <v/>
      </c>
      <c r="N4651" s="25" t="str">
        <f>IF(IFERROR(MID($Q4651,10,7)+0,"")&lt;1130000,"",IFERROR(MID($Q4651,10,7)+0,""))</f>
        <v/>
      </c>
      <c r="O4651" s="25" t="str">
        <f>IF(IFERROR(MID($Q4651,19,7)+0,"")&lt;1130000,"",IFERROR(MID($Q4651,19,7)+0,""))</f>
        <v/>
      </c>
      <c r="P4651" s="25" t="str">
        <f>IF(M4651="","",IF(N4651="",M4651,M4651&amp;", "&amp;N4651))</f>
        <v/>
      </c>
      <c r="Q4651" s="25"/>
      <c r="R4651" s="25"/>
      <c r="S4651" s="35" t="s">
        <v>648</v>
      </c>
      <c r="T4651" s="25" t="s">
        <v>36</v>
      </c>
      <c r="U4651" s="185">
        <v>383.1</v>
      </c>
      <c r="V4651" s="188">
        <v>383.1</v>
      </c>
      <c r="W4651" s="189">
        <v>383.1</v>
      </c>
      <c r="X4651" s="31">
        <v>383.1</v>
      </c>
      <c r="Y4651" s="90">
        <f>IFERROR(ROUND(X4651/W4651-1,2),"")</f>
        <v>0</v>
      </c>
      <c r="Z4651" s="31">
        <f>IF(OR(S4651="VLD MLC components",S4651="VLD MLC pipes",S4651="VLD PEX components",S4651="VLD PEX pipes",S4651="VLD PHC components",S4651="VLD PHC pipes",S4651="Controls VLD"),"По запросу",X4651)</f>
        <v>383.1</v>
      </c>
      <c r="AA4651" s="63">
        <f>ROUND(X4651/1.2,3)</f>
        <v>319.25</v>
      </c>
      <c r="AB4651" s="23">
        <v>319.25</v>
      </c>
      <c r="AC4651" s="190">
        <f>IFERROR(ROUND(AA4651/AB4651-1,2),"")</f>
        <v>0</v>
      </c>
      <c r="AD4651" s="25">
        <v>0.121</v>
      </c>
      <c r="AE4651" s="25">
        <v>2.0999999999999999E-3</v>
      </c>
      <c r="AF4651" s="25">
        <v>0</v>
      </c>
      <c r="AG4651" s="25" t="s">
        <v>22</v>
      </c>
      <c r="AH4651" s="25">
        <v>0</v>
      </c>
      <c r="AI4651" s="25">
        <v>0</v>
      </c>
      <c r="AJ4651" s="25" t="s">
        <v>20</v>
      </c>
      <c r="AK4651" s="42" t="s">
        <v>19</v>
      </c>
      <c r="AL4651" s="25" t="s">
        <v>20</v>
      </c>
      <c r="AM4651" s="25">
        <v>1</v>
      </c>
      <c r="AN4651" s="25"/>
      <c r="AO4651" s="25"/>
      <c r="AP4651" s="25"/>
      <c r="AQ4651" s="25"/>
      <c r="AR4651" s="94"/>
      <c r="AS4651" s="157" t="s">
        <v>22</v>
      </c>
      <c r="AT4651" s="93">
        <v>42551</v>
      </c>
      <c r="AU4651" s="92" t="s">
        <v>22</v>
      </c>
      <c r="AV4651" s="91" t="s">
        <v>48</v>
      </c>
      <c r="AW4651" s="92" t="s">
        <v>48</v>
      </c>
      <c r="AX4651" s="92" t="s">
        <v>48</v>
      </c>
      <c r="AY4651" s="91" t="s">
        <v>152</v>
      </c>
      <c r="AZ4651" s="23"/>
      <c r="BA4651" s="25">
        <v>0</v>
      </c>
      <c r="BB4651" t="s">
        <v>48</v>
      </c>
      <c r="BC4651" t="e">
        <v>#N/A</v>
      </c>
      <c r="BD4651" t="e">
        <f>IF(Z4651=BC4651,"OK")</f>
        <v>#N/A</v>
      </c>
      <c r="BE4651">
        <v>0.121</v>
      </c>
      <c r="BF4651">
        <v>2.0999999999999999E-3</v>
      </c>
      <c r="BG4651">
        <v>0</v>
      </c>
      <c r="BH4651">
        <v>0</v>
      </c>
      <c r="BI4651">
        <v>0</v>
      </c>
      <c r="BJ4651">
        <v>0</v>
      </c>
      <c r="BK4651">
        <v>0</v>
      </c>
      <c r="BN4651" s="183"/>
    </row>
    <row r="4652" spans="1:66" ht="25.5" x14ac:dyDescent="0.25">
      <c r="A4652" s="1"/>
      <c r="B4652" s="94">
        <v>4639</v>
      </c>
      <c r="C4652" s="43">
        <v>1122297</v>
      </c>
      <c r="D4652" s="25">
        <v>1000207</v>
      </c>
      <c r="E4652" s="27" t="s">
        <v>127</v>
      </c>
      <c r="F4652" s="151" t="s">
        <v>26</v>
      </c>
      <c r="G4652" s="41" t="s">
        <v>585</v>
      </c>
      <c r="H4652" s="46" t="str">
        <f>IFERROR(IFERROR(IF(SEARCH("Usystems",$E4652)&gt;0,"Usystems"),IF(SEARCH("RIIFO",$E4652)&gt;0,"RIIFO","Uponor")),"Uponor")</f>
        <v>Uponor</v>
      </c>
      <c r="I4652" s="25">
        <f>IFERROR(MID($D4652,1,7)+0,"")</f>
        <v>1000207</v>
      </c>
      <c r="J4652" s="25" t="str">
        <f>IFERROR(MID($D4652,10,7)+0,"")</f>
        <v/>
      </c>
      <c r="K4652" s="25" t="str">
        <f>IFERROR(MID($D4652,19,7)+0,"")</f>
        <v/>
      </c>
      <c r="L4652" s="25" t="str">
        <f>IFERROR(MID($D4652,28,7)+0,"")</f>
        <v/>
      </c>
      <c r="M4652" s="25" t="str">
        <f>IF(IFERROR(MID($Q4652,1,7)+0,"")&lt;1130000,IF(INDEX(C:C,MATCH(LEFT(Q4652,7)+0,I:I,0))&lt;1130000,"",INDEX(C:C,MATCH(LEFT(Q4652,7)+0,I:I,0))),IFERROR(MID($Q4652,1,7)+0,""))</f>
        <v/>
      </c>
      <c r="N4652" s="25" t="str">
        <f>IF(IFERROR(MID($Q4652,10,7)+0,"")&lt;1130000,"",IFERROR(MID($Q4652,10,7)+0,""))</f>
        <v/>
      </c>
      <c r="O4652" s="25" t="str">
        <f>IF(IFERROR(MID($Q4652,19,7)+0,"")&lt;1130000,"",IFERROR(MID($Q4652,19,7)+0,""))</f>
        <v/>
      </c>
      <c r="P4652" s="25" t="str">
        <f>IF(M4652="","",IF(N4652="",M4652,M4652&amp;", "&amp;N4652))</f>
        <v/>
      </c>
      <c r="Q4652" s="25"/>
      <c r="R4652" s="25"/>
      <c r="S4652" s="35" t="s">
        <v>648</v>
      </c>
      <c r="T4652" s="25" t="s">
        <v>36</v>
      </c>
      <c r="U4652" s="185">
        <v>903</v>
      </c>
      <c r="V4652" s="188">
        <v>903</v>
      </c>
      <c r="W4652" s="189">
        <v>903</v>
      </c>
      <c r="X4652" s="31">
        <v>903</v>
      </c>
      <c r="Y4652" s="90">
        <f>IFERROR(ROUND(X4652/W4652-1,2),"")</f>
        <v>0</v>
      </c>
      <c r="Z4652" s="31">
        <f>IF(OR(S4652="VLD MLC components",S4652="VLD MLC pipes",S4652="VLD PEX components",S4652="VLD PEX pipes",S4652="VLD PHC components",S4652="VLD PHC pipes",S4652="Controls VLD"),"По запросу",X4652)</f>
        <v>903</v>
      </c>
      <c r="AA4652" s="63">
        <f>ROUND(X4652/1.2,3)</f>
        <v>752.5</v>
      </c>
      <c r="AB4652" s="23">
        <v>752.5</v>
      </c>
      <c r="AC4652" s="190">
        <f>IFERROR(ROUND(AA4652/AB4652-1,2),"")</f>
        <v>0</v>
      </c>
      <c r="AD4652" s="25">
        <v>0.30299999999999999</v>
      </c>
      <c r="AE4652" s="25">
        <v>5.4099999999999999E-3</v>
      </c>
      <c r="AF4652" s="25">
        <v>20</v>
      </c>
      <c r="AG4652" s="25">
        <v>20</v>
      </c>
      <c r="AH4652" s="25">
        <v>20</v>
      </c>
      <c r="AI4652" s="25">
        <v>20</v>
      </c>
      <c r="AJ4652" s="25" t="s">
        <v>20</v>
      </c>
      <c r="AK4652" s="22" t="s">
        <v>20</v>
      </c>
      <c r="AL4652" s="25" t="s">
        <v>20</v>
      </c>
      <c r="AM4652" s="25">
        <v>1</v>
      </c>
      <c r="AN4652" s="25"/>
      <c r="AO4652" s="25"/>
      <c r="AP4652" s="25"/>
      <c r="AQ4652" s="25"/>
      <c r="AR4652" s="94"/>
      <c r="AS4652" s="157">
        <v>20</v>
      </c>
      <c r="AT4652" s="93">
        <v>44522</v>
      </c>
      <c r="AU4652" s="92" t="s">
        <v>22</v>
      </c>
      <c r="AV4652" s="91" t="s">
        <v>152</v>
      </c>
      <c r="AW4652" s="92" t="s">
        <v>152</v>
      </c>
      <c r="AX4652" s="92" t="s">
        <v>48</v>
      </c>
      <c r="AY4652" s="91" t="s">
        <v>152</v>
      </c>
      <c r="AZ4652" s="23"/>
      <c r="BA4652" s="25" t="s">
        <v>705</v>
      </c>
      <c r="BB4652" t="s">
        <v>25</v>
      </c>
      <c r="BC4652">
        <v>903</v>
      </c>
      <c r="BD4652" t="str">
        <f>IF(Z4652=BC4652,"OK")</f>
        <v>OK</v>
      </c>
      <c r="BE4652">
        <v>0.30299999999999999</v>
      </c>
      <c r="BF4652">
        <v>5.4099999999999999E-3</v>
      </c>
      <c r="BG4652">
        <v>0</v>
      </c>
      <c r="BH4652">
        <v>0</v>
      </c>
      <c r="BI4652">
        <v>0</v>
      </c>
      <c r="BJ4652">
        <v>0</v>
      </c>
      <c r="BK4652">
        <v>0</v>
      </c>
      <c r="BN4652" s="183"/>
    </row>
    <row r="4653" spans="1:66" ht="38.25" x14ac:dyDescent="0.25">
      <c r="A4653" s="1"/>
      <c r="B4653" s="94">
        <v>4640</v>
      </c>
      <c r="C4653" s="43">
        <v>1000207</v>
      </c>
      <c r="D4653" s="25"/>
      <c r="E4653" s="27" t="s">
        <v>721</v>
      </c>
      <c r="F4653" s="151" t="s">
        <v>26</v>
      </c>
      <c r="G4653" s="41" t="s">
        <v>29</v>
      </c>
      <c r="H4653" s="46" t="str">
        <f>IFERROR(IFERROR(IF(SEARCH("Usystems",$E4653)&gt;0,"Usystems"),IF(SEARCH("RIIFO",$E4653)&gt;0,"RIIFO","Uponor")),"Uponor")</f>
        <v>Uponor</v>
      </c>
      <c r="I4653" s="25" t="str">
        <f>IFERROR(MID($D4653,1,7)+0,"")</f>
        <v/>
      </c>
      <c r="J4653" s="25" t="str">
        <f>IFERROR(MID($D4653,10,7)+0,"")</f>
        <v/>
      </c>
      <c r="K4653" s="25" t="str">
        <f>IFERROR(MID($D4653,19,7)+0,"")</f>
        <v/>
      </c>
      <c r="L4653" s="25" t="str">
        <f>IFERROR(MID($D4653,28,7)+0,"")</f>
        <v/>
      </c>
      <c r="M4653" s="25" t="e">
        <f>IF(IFERROR(MID($Q4653,1,7)+0,"")&lt;1130000,IF(INDEX(C:C,MATCH(LEFT(Q4653,7)+0,I:I,0))&lt;1130000,"",INDEX(C:C,MATCH(LEFT(Q4653,7)+0,I:I,0))),IFERROR(MID($Q4653,1,7)+0,""))</f>
        <v>#N/A</v>
      </c>
      <c r="N4653" s="25" t="str">
        <f>IF(IFERROR(MID($Q4653,10,7)+0,"")&lt;1130000,"",IFERROR(MID($Q4653,10,7)+0,""))</f>
        <v/>
      </c>
      <c r="O4653" s="25" t="str">
        <f>IF(IFERROR(MID($Q4653,19,7)+0,"")&lt;1130000,"",IFERROR(MID($Q4653,19,7)+0,""))</f>
        <v/>
      </c>
      <c r="P4653" s="25" t="e">
        <f>IF(M4653="","",IF(N4653="",M4653,M4653&amp;", "&amp;N4653))</f>
        <v>#N/A</v>
      </c>
      <c r="Q4653" s="25">
        <v>1122297</v>
      </c>
      <c r="R4653" s="25"/>
      <c r="S4653" s="35" t="s">
        <v>648</v>
      </c>
      <c r="T4653" s="25" t="s">
        <v>36</v>
      </c>
      <c r="U4653" s="185">
        <v>903</v>
      </c>
      <c r="V4653" s="188">
        <v>903</v>
      </c>
      <c r="W4653" s="189">
        <v>903</v>
      </c>
      <c r="X4653" s="31">
        <v>903</v>
      </c>
      <c r="Y4653" s="90">
        <f>IFERROR(ROUND(X4653/W4653-1,2),"")</f>
        <v>0</v>
      </c>
      <c r="Z4653" s="31">
        <f>IF(OR(S4653="VLD MLC components",S4653="VLD MLC pipes",S4653="VLD PEX components",S4653="VLD PEX pipes",S4653="VLD PHC components",S4653="VLD PHC pipes",S4653="Controls VLD"),"По запросу",X4653)</f>
        <v>903</v>
      </c>
      <c r="AA4653" s="63">
        <f>ROUND(X4653/1.2,3)</f>
        <v>752.5</v>
      </c>
      <c r="AB4653" s="23">
        <v>752.5</v>
      </c>
      <c r="AC4653" s="190">
        <f>IFERROR(ROUND(AA4653/AB4653-1,2),"")</f>
        <v>0</v>
      </c>
      <c r="AD4653" s="25">
        <v>0.30299999999999999</v>
      </c>
      <c r="AE4653" s="25">
        <v>5.4099999999999999E-3</v>
      </c>
      <c r="AF4653" s="25">
        <v>0</v>
      </c>
      <c r="AG4653" s="25" t="s">
        <v>22</v>
      </c>
      <c r="AH4653" s="25">
        <v>0</v>
      </c>
      <c r="AI4653" s="25">
        <v>0</v>
      </c>
      <c r="AJ4653" s="25" t="s">
        <v>20</v>
      </c>
      <c r="AK4653" s="42" t="s">
        <v>19</v>
      </c>
      <c r="AL4653" s="25" t="s">
        <v>20</v>
      </c>
      <c r="AM4653" s="25">
        <v>1</v>
      </c>
      <c r="AN4653" s="25"/>
      <c r="AO4653" s="25"/>
      <c r="AP4653" s="25"/>
      <c r="AQ4653" s="25"/>
      <c r="AR4653" s="94"/>
      <c r="AS4653" s="157" t="s">
        <v>22</v>
      </c>
      <c r="AT4653" s="93">
        <v>42551</v>
      </c>
      <c r="AU4653" s="92" t="s">
        <v>22</v>
      </c>
      <c r="AV4653" s="91" t="s">
        <v>152</v>
      </c>
      <c r="AW4653" s="92" t="s">
        <v>48</v>
      </c>
      <c r="AX4653" s="92" t="s">
        <v>48</v>
      </c>
      <c r="AY4653" s="91" t="s">
        <v>152</v>
      </c>
      <c r="AZ4653" s="23"/>
      <c r="BA4653" s="25" t="s">
        <v>705</v>
      </c>
      <c r="BB4653" t="s">
        <v>25</v>
      </c>
      <c r="BC4653" t="e">
        <v>#N/A</v>
      </c>
      <c r="BD4653" t="e">
        <f>IF(Z4653=BC4653,"OK")</f>
        <v>#N/A</v>
      </c>
      <c r="BE4653">
        <v>0.30299999999999999</v>
      </c>
      <c r="BF4653">
        <v>5.4099999999999999E-3</v>
      </c>
      <c r="BG4653">
        <v>0</v>
      </c>
      <c r="BH4653">
        <v>0</v>
      </c>
      <c r="BI4653">
        <v>0</v>
      </c>
      <c r="BJ4653">
        <v>0</v>
      </c>
      <c r="BK4653">
        <v>0</v>
      </c>
      <c r="BN4653" s="183"/>
    </row>
    <row r="4654" spans="1:66" ht="25.5" x14ac:dyDescent="0.25">
      <c r="A4654" s="1"/>
      <c r="B4654" s="94">
        <v>4641</v>
      </c>
      <c r="C4654" s="43">
        <v>1087216</v>
      </c>
      <c r="D4654" s="25"/>
      <c r="E4654" s="30" t="s">
        <v>720</v>
      </c>
      <c r="F4654" s="151" t="s">
        <v>21</v>
      </c>
      <c r="G4654" s="41" t="s">
        <v>585</v>
      </c>
      <c r="H4654" s="46" t="str">
        <f>IFERROR(IFERROR(IF(SEARCH("Usystems",$E4654)&gt;0,"Usystems"),IF(SEARCH("RIIFO",$E4654)&gt;0,"RIIFO","Uponor")),"Uponor")</f>
        <v>Uponor</v>
      </c>
      <c r="I4654" s="25" t="str">
        <f>IFERROR(MID($D4654,1,7)+0,"")</f>
        <v/>
      </c>
      <c r="J4654" s="25" t="str">
        <f>IFERROR(MID($D4654,10,7)+0,"")</f>
        <v/>
      </c>
      <c r="K4654" s="25" t="str">
        <f>IFERROR(MID($D4654,19,7)+0,"")</f>
        <v/>
      </c>
      <c r="L4654" s="25" t="str">
        <f>IFERROR(MID($D4654,28,7)+0,"")</f>
        <v/>
      </c>
      <c r="M4654" s="25" t="str">
        <f>IF(IFERROR(MID($Q4654,1,7)+0,"")&lt;1130000,IF(INDEX(C:C,MATCH(LEFT(Q4654,7)+0,I:I,0))&lt;1130000,"",INDEX(C:C,MATCH(LEFT(Q4654,7)+0,I:I,0))),IFERROR(MID($Q4654,1,7)+0,""))</f>
        <v/>
      </c>
      <c r="N4654" s="25" t="str">
        <f>IF(IFERROR(MID($Q4654,10,7)+0,"")&lt;1130000,"",IFERROR(MID($Q4654,10,7)+0,""))</f>
        <v/>
      </c>
      <c r="O4654" s="25" t="str">
        <f>IF(IFERROR(MID($Q4654,19,7)+0,"")&lt;1130000,"",IFERROR(MID($Q4654,19,7)+0,""))</f>
        <v/>
      </c>
      <c r="P4654" s="25" t="str">
        <f>IF(M4654="","",IF(N4654="",M4654,M4654&amp;", "&amp;N4654))</f>
        <v/>
      </c>
      <c r="Q4654" s="25"/>
      <c r="R4654" s="25"/>
      <c r="S4654" s="35" t="s">
        <v>648</v>
      </c>
      <c r="T4654" s="34" t="s">
        <v>36</v>
      </c>
      <c r="U4654" s="185">
        <v>3089</v>
      </c>
      <c r="V4654" s="188">
        <v>3089</v>
      </c>
      <c r="W4654" s="189">
        <v>3089</v>
      </c>
      <c r="X4654" s="31">
        <v>3089</v>
      </c>
      <c r="Y4654" s="90">
        <f>IFERROR(ROUND(X4654/W4654-1,2),"")</f>
        <v>0</v>
      </c>
      <c r="Z4654" s="31">
        <f>IF(OR(S4654="VLD MLC components",S4654="VLD MLC pipes",S4654="VLD PEX components",S4654="VLD PEX pipes",S4654="VLD PHC components",S4654="VLD PHC pipes",S4654="Controls VLD"),"По запросу",X4654)</f>
        <v>3089</v>
      </c>
      <c r="AA4654" s="63">
        <f>ROUND(X4654/1.2,3)</f>
        <v>2574.1669999999999</v>
      </c>
      <c r="AB4654" s="23">
        <v>2574.1669999999999</v>
      </c>
      <c r="AC4654" s="190">
        <f>IFERROR(ROUND(AA4654/AB4654-1,2),"")</f>
        <v>0</v>
      </c>
      <c r="AD4654" s="25">
        <v>1.08</v>
      </c>
      <c r="AE4654" s="25">
        <v>1.375E-2</v>
      </c>
      <c r="AF4654" s="25">
        <v>10</v>
      </c>
      <c r="AG4654" s="25">
        <v>10</v>
      </c>
      <c r="AH4654" s="25">
        <v>10</v>
      </c>
      <c r="AI4654" s="25">
        <v>10</v>
      </c>
      <c r="AJ4654" s="25" t="s">
        <v>20</v>
      </c>
      <c r="AK4654" s="22" t="s">
        <v>20</v>
      </c>
      <c r="AL4654" s="25" t="s">
        <v>20</v>
      </c>
      <c r="AM4654" s="25">
        <v>1</v>
      </c>
      <c r="AN4654" s="25"/>
      <c r="AO4654" s="25"/>
      <c r="AP4654" s="25"/>
      <c r="AQ4654" s="25"/>
      <c r="AR4654" s="94"/>
      <c r="AS4654" s="157">
        <v>10</v>
      </c>
      <c r="AT4654" s="93" t="s">
        <v>22</v>
      </c>
      <c r="AU4654" s="92" t="s">
        <v>22</v>
      </c>
      <c r="AV4654" s="91" t="s">
        <v>152</v>
      </c>
      <c r="AW4654" s="92" t="s">
        <v>152</v>
      </c>
      <c r="AX4654" s="92" t="s">
        <v>48</v>
      </c>
      <c r="AY4654" s="91" t="s">
        <v>152</v>
      </c>
      <c r="AZ4654" s="23"/>
      <c r="BA4654" s="25" t="s">
        <v>719</v>
      </c>
      <c r="BB4654" t="s">
        <v>25</v>
      </c>
      <c r="BC4654">
        <v>3089</v>
      </c>
      <c r="BD4654" t="str">
        <f>IF(Z4654=BC4654,"OK")</f>
        <v>OK</v>
      </c>
      <c r="BE4654">
        <v>1.08</v>
      </c>
      <c r="BF4654">
        <v>1.375E-2</v>
      </c>
      <c r="BG4654">
        <v>0</v>
      </c>
      <c r="BH4654">
        <v>0</v>
      </c>
      <c r="BI4654">
        <v>0</v>
      </c>
      <c r="BJ4654">
        <v>0</v>
      </c>
      <c r="BK4654">
        <v>0</v>
      </c>
      <c r="BN4654" s="183"/>
    </row>
    <row r="4655" spans="1:66" ht="25.5" x14ac:dyDescent="0.25">
      <c r="A4655" s="1"/>
      <c r="B4655" s="94">
        <v>4642</v>
      </c>
      <c r="C4655" s="43">
        <v>1000200</v>
      </c>
      <c r="D4655" s="25"/>
      <c r="E4655" s="48" t="s">
        <v>718</v>
      </c>
      <c r="F4655" s="151" t="s">
        <v>652</v>
      </c>
      <c r="G4655" s="22"/>
      <c r="H4655" s="46" t="str">
        <f>IFERROR(IFERROR(IF(SEARCH("Usystems",$E4655)&gt;0,"Usystems"),IF(SEARCH("RIIFO",$E4655)&gt;0,"RIIFO","Uponor")),"Uponor")</f>
        <v>Uponor</v>
      </c>
      <c r="I4655" s="25" t="str">
        <f>IFERROR(MID($D4655,1,7)+0,"")</f>
        <v/>
      </c>
      <c r="J4655" s="25" t="str">
        <f>IFERROR(MID($D4655,10,7)+0,"")</f>
        <v/>
      </c>
      <c r="K4655" s="25" t="str">
        <f>IFERROR(MID($D4655,19,7)+0,"")</f>
        <v/>
      </c>
      <c r="L4655" s="25" t="str">
        <f>IFERROR(MID($D4655,28,7)+0,"")</f>
        <v/>
      </c>
      <c r="M4655" s="25" t="str">
        <f>IF(IFERROR(MID($Q4655,1,7)+0,"")&lt;1130000,IF(INDEX(C:C,MATCH(LEFT(Q4655,7)+0,I:I,0))&lt;1130000,"",INDEX(C:C,MATCH(LEFT(Q4655,7)+0,I:I,0))),IFERROR(MID($Q4655,1,7)+0,""))</f>
        <v/>
      </c>
      <c r="N4655" s="25" t="str">
        <f>IF(IFERROR(MID($Q4655,10,7)+0,"")&lt;1130000,"",IFERROR(MID($Q4655,10,7)+0,""))</f>
        <v/>
      </c>
      <c r="O4655" s="25" t="str">
        <f>IF(IFERROR(MID($Q4655,19,7)+0,"")&lt;1130000,"",IFERROR(MID($Q4655,19,7)+0,""))</f>
        <v/>
      </c>
      <c r="P4655" s="25" t="str">
        <f>IF(M4655="","",IF(N4655="",M4655,M4655&amp;", "&amp;N4655))</f>
        <v/>
      </c>
      <c r="Q4655" s="25"/>
      <c r="R4655" s="25"/>
      <c r="S4655" s="35" t="s">
        <v>648</v>
      </c>
      <c r="T4655" s="25" t="s">
        <v>36</v>
      </c>
      <c r="U4655" s="185">
        <v>248.45</v>
      </c>
      <c r="V4655" s="188">
        <v>248.45</v>
      </c>
      <c r="W4655" s="189">
        <v>248.45</v>
      </c>
      <c r="X4655" s="31">
        <v>248.45</v>
      </c>
      <c r="Y4655" s="90">
        <f>IFERROR(ROUND(X4655/W4655-1,2),"")</f>
        <v>0</v>
      </c>
      <c r="Z4655" s="31">
        <f>IF(OR(S4655="VLD MLC components",S4655="VLD MLC pipes",S4655="VLD PEX components",S4655="VLD PEX pipes",S4655="VLD PHC components",S4655="VLD PHC pipes",S4655="Controls VLD"),"По запросу",X4655)</f>
        <v>248.45</v>
      </c>
      <c r="AA4655" s="63">
        <f>ROUND(X4655/1.2,3)</f>
        <v>207.042</v>
      </c>
      <c r="AB4655" s="23">
        <v>207.042</v>
      </c>
      <c r="AC4655" s="190">
        <f>IFERROR(ROUND(AA4655/AB4655-1,2),"")</f>
        <v>0</v>
      </c>
      <c r="AD4655" s="25">
        <v>5.8999999999999997E-2</v>
      </c>
      <c r="AE4655" s="25">
        <v>1.08E-3</v>
      </c>
      <c r="AF4655" s="25">
        <v>0</v>
      </c>
      <c r="AG4655" s="25" t="s">
        <v>22</v>
      </c>
      <c r="AH4655" s="25">
        <v>0</v>
      </c>
      <c r="AI4655" s="25">
        <v>0</v>
      </c>
      <c r="AJ4655" s="25" t="s">
        <v>20</v>
      </c>
      <c r="AK4655" s="42" t="s">
        <v>19</v>
      </c>
      <c r="AL4655" s="25" t="s">
        <v>20</v>
      </c>
      <c r="AM4655" s="25">
        <v>1</v>
      </c>
      <c r="AN4655" s="25"/>
      <c r="AO4655" s="25"/>
      <c r="AP4655" s="25"/>
      <c r="AQ4655" s="25"/>
      <c r="AR4655" s="94"/>
      <c r="AS4655" s="157" t="s">
        <v>22</v>
      </c>
      <c r="AT4655" s="93">
        <v>42551</v>
      </c>
      <c r="AU4655" s="92" t="s">
        <v>22</v>
      </c>
      <c r="AV4655" s="91" t="s">
        <v>152</v>
      </c>
      <c r="AW4655" s="92" t="s">
        <v>48</v>
      </c>
      <c r="AX4655" s="92" t="s">
        <v>48</v>
      </c>
      <c r="AY4655" s="91" t="s">
        <v>152</v>
      </c>
      <c r="AZ4655" s="23"/>
      <c r="BA4655" s="25" t="s">
        <v>708</v>
      </c>
      <c r="BB4655" t="s">
        <v>25</v>
      </c>
      <c r="BC4655" t="e">
        <v>#N/A</v>
      </c>
      <c r="BD4655" t="e">
        <f>IF(Z4655=BC4655,"OK")</f>
        <v>#N/A</v>
      </c>
      <c r="BE4655">
        <v>5.8999999999999997E-2</v>
      </c>
      <c r="BF4655">
        <v>1.08E-3</v>
      </c>
      <c r="BG4655">
        <v>0</v>
      </c>
      <c r="BH4655">
        <v>0</v>
      </c>
      <c r="BI4655">
        <v>0</v>
      </c>
      <c r="BJ4655">
        <v>0</v>
      </c>
      <c r="BK4655">
        <v>0</v>
      </c>
      <c r="BN4655" s="183"/>
    </row>
    <row r="4656" spans="1:66" ht="25.5" x14ac:dyDescent="0.25">
      <c r="A4656" s="1"/>
      <c r="B4656" s="94">
        <v>4643</v>
      </c>
      <c r="C4656" s="43">
        <v>1000204</v>
      </c>
      <c r="D4656" s="25"/>
      <c r="E4656" s="27" t="s">
        <v>717</v>
      </c>
      <c r="F4656" s="151" t="s">
        <v>21</v>
      </c>
      <c r="G4656" s="22"/>
      <c r="H4656" s="46" t="str">
        <f>IFERROR(IFERROR(IF(SEARCH("Usystems",$E4656)&gt;0,"Usystems"),IF(SEARCH("RIIFO",$E4656)&gt;0,"RIIFO","Uponor")),"Uponor")</f>
        <v>Uponor</v>
      </c>
      <c r="I4656" s="25" t="str">
        <f>IFERROR(MID($D4656,1,7)+0,"")</f>
        <v/>
      </c>
      <c r="J4656" s="25" t="str">
        <f>IFERROR(MID($D4656,10,7)+0,"")</f>
        <v/>
      </c>
      <c r="K4656" s="25" t="str">
        <f>IFERROR(MID($D4656,19,7)+0,"")</f>
        <v/>
      </c>
      <c r="L4656" s="25" t="str">
        <f>IFERROR(MID($D4656,28,7)+0,"")</f>
        <v/>
      </c>
      <c r="M4656" s="25" t="str">
        <f>IF(IFERROR(MID($Q4656,1,7)+0,"")&lt;1130000,IF(INDEX(C:C,MATCH(LEFT(Q4656,7)+0,I:I,0))&lt;1130000,"",INDEX(C:C,MATCH(LEFT(Q4656,7)+0,I:I,0))),IFERROR(MID($Q4656,1,7)+0,""))</f>
        <v/>
      </c>
      <c r="N4656" s="25" t="str">
        <f>IF(IFERROR(MID($Q4656,10,7)+0,"")&lt;1130000,"",IFERROR(MID($Q4656,10,7)+0,""))</f>
        <v/>
      </c>
      <c r="O4656" s="25" t="str">
        <f>IF(IFERROR(MID($Q4656,19,7)+0,"")&lt;1130000,"",IFERROR(MID($Q4656,19,7)+0,""))</f>
        <v/>
      </c>
      <c r="P4656" s="25" t="str">
        <f>IF(M4656="","",IF(N4656="",M4656,M4656&amp;", "&amp;N4656))</f>
        <v/>
      </c>
      <c r="Q4656" s="25"/>
      <c r="R4656" s="25"/>
      <c r="S4656" s="35" t="s">
        <v>648</v>
      </c>
      <c r="T4656" s="25" t="s">
        <v>36</v>
      </c>
      <c r="U4656" s="185">
        <v>383.1</v>
      </c>
      <c r="V4656" s="188">
        <v>383.1</v>
      </c>
      <c r="W4656" s="189">
        <v>383.1</v>
      </c>
      <c r="X4656" s="31">
        <v>383.1</v>
      </c>
      <c r="Y4656" s="90">
        <f>IFERROR(ROUND(X4656/W4656-1,2),"")</f>
        <v>0</v>
      </c>
      <c r="Z4656" s="31">
        <f>IF(OR(S4656="VLD MLC components",S4656="VLD MLC pipes",S4656="VLD PEX components",S4656="VLD PEX pipes",S4656="VLD PHC components",S4656="VLD PHC pipes",S4656="Controls VLD"),"По запросу",X4656)</f>
        <v>383.1</v>
      </c>
      <c r="AA4656" s="63">
        <f>ROUND(X4656/1.2,3)</f>
        <v>319.25</v>
      </c>
      <c r="AB4656" s="23">
        <v>319.25</v>
      </c>
      <c r="AC4656" s="190">
        <f>IFERROR(ROUND(AA4656/AB4656-1,2),"")</f>
        <v>0</v>
      </c>
      <c r="AD4656" s="25">
        <v>0.13200000000000001</v>
      </c>
      <c r="AE4656" s="25">
        <v>2.7000000000000001E-3</v>
      </c>
      <c r="AF4656" s="25">
        <v>0</v>
      </c>
      <c r="AG4656" s="25" t="s">
        <v>22</v>
      </c>
      <c r="AH4656" s="25">
        <v>0</v>
      </c>
      <c r="AI4656" s="25">
        <v>0</v>
      </c>
      <c r="AJ4656" s="25" t="s">
        <v>20</v>
      </c>
      <c r="AK4656" s="42" t="s">
        <v>19</v>
      </c>
      <c r="AL4656" s="25" t="s">
        <v>20</v>
      </c>
      <c r="AM4656" s="25">
        <v>1</v>
      </c>
      <c r="AN4656" s="25"/>
      <c r="AO4656" s="25"/>
      <c r="AP4656" s="25"/>
      <c r="AQ4656" s="25"/>
      <c r="AR4656" s="94"/>
      <c r="AS4656" s="157" t="s">
        <v>22</v>
      </c>
      <c r="AT4656" s="93">
        <v>42551</v>
      </c>
      <c r="AU4656" s="92" t="s">
        <v>22</v>
      </c>
      <c r="AV4656" s="91" t="s">
        <v>48</v>
      </c>
      <c r="AW4656" s="92" t="s">
        <v>48</v>
      </c>
      <c r="AX4656" s="92" t="s">
        <v>48</v>
      </c>
      <c r="AY4656" s="91" t="s">
        <v>152</v>
      </c>
      <c r="AZ4656" s="23"/>
      <c r="BA4656" s="25">
        <v>0</v>
      </c>
      <c r="BB4656" t="s">
        <v>48</v>
      </c>
      <c r="BC4656" t="e">
        <v>#N/A</v>
      </c>
      <c r="BD4656" t="e">
        <f>IF(Z4656=BC4656,"OK")</f>
        <v>#N/A</v>
      </c>
      <c r="BE4656">
        <v>0.13200000000000001</v>
      </c>
      <c r="BF4656">
        <v>2.7000000000000001E-3</v>
      </c>
      <c r="BG4656">
        <v>0</v>
      </c>
      <c r="BH4656">
        <v>0</v>
      </c>
      <c r="BI4656">
        <v>0</v>
      </c>
      <c r="BJ4656">
        <v>0</v>
      </c>
      <c r="BK4656">
        <v>0</v>
      </c>
      <c r="BN4656" s="183"/>
    </row>
    <row r="4657" spans="1:66" ht="25.5" x14ac:dyDescent="0.25">
      <c r="A4657" s="1"/>
      <c r="B4657" s="94">
        <v>4644</v>
      </c>
      <c r="C4657" s="43">
        <v>1122298</v>
      </c>
      <c r="D4657" s="25">
        <v>1000208</v>
      </c>
      <c r="E4657" s="27" t="s">
        <v>128</v>
      </c>
      <c r="F4657" s="151" t="s">
        <v>652</v>
      </c>
      <c r="G4657" s="41" t="s">
        <v>585</v>
      </c>
      <c r="H4657" s="46" t="str">
        <f>IFERROR(IFERROR(IF(SEARCH("Usystems",$E4657)&gt;0,"Usystems"),IF(SEARCH("RIIFO",$E4657)&gt;0,"RIIFO","Uponor")),"Uponor")</f>
        <v>Uponor</v>
      </c>
      <c r="I4657" s="25">
        <f>IFERROR(MID($D4657,1,7)+0,"")</f>
        <v>1000208</v>
      </c>
      <c r="J4657" s="25" t="str">
        <f>IFERROR(MID($D4657,10,7)+0,"")</f>
        <v/>
      </c>
      <c r="K4657" s="25" t="str">
        <f>IFERROR(MID($D4657,19,7)+0,"")</f>
        <v/>
      </c>
      <c r="L4657" s="25" t="str">
        <f>IFERROR(MID($D4657,28,7)+0,"")</f>
        <v/>
      </c>
      <c r="M4657" s="25" t="str">
        <f>IF(IFERROR(MID($Q4657,1,7)+0,"")&lt;1130000,IF(INDEX(C:C,MATCH(LEFT(Q4657,7)+0,I:I,0))&lt;1130000,"",INDEX(C:C,MATCH(LEFT(Q4657,7)+0,I:I,0))),IFERROR(MID($Q4657,1,7)+0,""))</f>
        <v/>
      </c>
      <c r="N4657" s="25" t="str">
        <f>IF(IFERROR(MID($Q4657,10,7)+0,"")&lt;1130000,"",IFERROR(MID($Q4657,10,7)+0,""))</f>
        <v/>
      </c>
      <c r="O4657" s="25" t="str">
        <f>IF(IFERROR(MID($Q4657,19,7)+0,"")&lt;1130000,"",IFERROR(MID($Q4657,19,7)+0,""))</f>
        <v/>
      </c>
      <c r="P4657" s="25" t="str">
        <f>IF(M4657="","",IF(N4657="",M4657,M4657&amp;", "&amp;N4657))</f>
        <v/>
      </c>
      <c r="Q4657" s="25"/>
      <c r="R4657" s="25"/>
      <c r="S4657" s="35" t="s">
        <v>648</v>
      </c>
      <c r="T4657" s="25" t="s">
        <v>36</v>
      </c>
      <c r="U4657" s="185">
        <v>903</v>
      </c>
      <c r="V4657" s="188">
        <v>903</v>
      </c>
      <c r="W4657" s="189">
        <v>903</v>
      </c>
      <c r="X4657" s="31">
        <v>903</v>
      </c>
      <c r="Y4657" s="90">
        <f>IFERROR(ROUND(X4657/W4657-1,2),"")</f>
        <v>0</v>
      </c>
      <c r="Z4657" s="31">
        <f>IF(OR(S4657="VLD MLC components",S4657="VLD MLC pipes",S4657="VLD PEX components",S4657="VLD PEX pipes",S4657="VLD PHC components",S4657="VLD PHC pipes",S4657="Controls VLD"),"По запросу",X4657)</f>
        <v>903</v>
      </c>
      <c r="AA4657" s="63">
        <f>ROUND(X4657/1.2,3)</f>
        <v>752.5</v>
      </c>
      <c r="AB4657" s="23">
        <v>752.5</v>
      </c>
      <c r="AC4657" s="190">
        <f>IFERROR(ROUND(AA4657/AB4657-1,2),"")</f>
        <v>0</v>
      </c>
      <c r="AD4657" s="25">
        <v>0.32200000000000001</v>
      </c>
      <c r="AE4657" s="25">
        <v>5.4099999999999999E-3</v>
      </c>
      <c r="AF4657" s="25">
        <v>55</v>
      </c>
      <c r="AG4657" s="25">
        <v>55</v>
      </c>
      <c r="AH4657" s="25">
        <v>55</v>
      </c>
      <c r="AI4657" s="25">
        <v>55</v>
      </c>
      <c r="AJ4657" s="25" t="s">
        <v>20</v>
      </c>
      <c r="AK4657" s="22" t="s">
        <v>20</v>
      </c>
      <c r="AL4657" s="25" t="s">
        <v>20</v>
      </c>
      <c r="AM4657" s="25">
        <v>1</v>
      </c>
      <c r="AN4657" s="25"/>
      <c r="AO4657" s="25"/>
      <c r="AP4657" s="25"/>
      <c r="AQ4657" s="25"/>
      <c r="AR4657" s="94"/>
      <c r="AS4657" s="157">
        <v>55</v>
      </c>
      <c r="AT4657" s="93">
        <v>44522</v>
      </c>
      <c r="AU4657" s="92" t="s">
        <v>22</v>
      </c>
      <c r="AV4657" s="91" t="s">
        <v>152</v>
      </c>
      <c r="AW4657" s="92" t="s">
        <v>152</v>
      </c>
      <c r="AX4657" s="92" t="s">
        <v>48</v>
      </c>
      <c r="AY4657" s="91" t="s">
        <v>152</v>
      </c>
      <c r="AZ4657" s="23"/>
      <c r="BA4657" s="25" t="s">
        <v>705</v>
      </c>
      <c r="BB4657" t="s">
        <v>25</v>
      </c>
      <c r="BC4657">
        <v>903</v>
      </c>
      <c r="BD4657" t="str">
        <f>IF(Z4657=BC4657,"OK")</f>
        <v>OK</v>
      </c>
      <c r="BE4657">
        <v>0.32200000000000001</v>
      </c>
      <c r="BF4657">
        <v>5.4099999999999999E-3</v>
      </c>
      <c r="BG4657">
        <v>0</v>
      </c>
      <c r="BH4657">
        <v>0</v>
      </c>
      <c r="BI4657">
        <v>0</v>
      </c>
      <c r="BJ4657">
        <v>0</v>
      </c>
      <c r="BK4657">
        <v>0</v>
      </c>
      <c r="BN4657" s="183"/>
    </row>
    <row r="4658" spans="1:66" ht="38.25" x14ac:dyDescent="0.25">
      <c r="A4658" s="1"/>
      <c r="B4658" s="94">
        <v>4645</v>
      </c>
      <c r="C4658" s="43">
        <v>1000208</v>
      </c>
      <c r="D4658" s="25"/>
      <c r="E4658" s="27" t="s">
        <v>128</v>
      </c>
      <c r="F4658" s="151" t="s">
        <v>652</v>
      </c>
      <c r="G4658" s="41" t="s">
        <v>29</v>
      </c>
      <c r="H4658" s="46" t="str">
        <f>IFERROR(IFERROR(IF(SEARCH("Usystems",$E4658)&gt;0,"Usystems"),IF(SEARCH("RIIFO",$E4658)&gt;0,"RIIFO","Uponor")),"Uponor")</f>
        <v>Uponor</v>
      </c>
      <c r="I4658" s="25" t="str">
        <f>IFERROR(MID($D4658,1,7)+0,"")</f>
        <v/>
      </c>
      <c r="J4658" s="25" t="str">
        <f>IFERROR(MID($D4658,10,7)+0,"")</f>
        <v/>
      </c>
      <c r="K4658" s="25" t="str">
        <f>IFERROR(MID($D4658,19,7)+0,"")</f>
        <v/>
      </c>
      <c r="L4658" s="25" t="str">
        <f>IFERROR(MID($D4658,28,7)+0,"")</f>
        <v/>
      </c>
      <c r="M4658" s="25" t="e">
        <f>IF(IFERROR(MID($Q4658,1,7)+0,"")&lt;1130000,IF(INDEX(C:C,MATCH(LEFT(Q4658,7)+0,I:I,0))&lt;1130000,"",INDEX(C:C,MATCH(LEFT(Q4658,7)+0,I:I,0))),IFERROR(MID($Q4658,1,7)+0,""))</f>
        <v>#N/A</v>
      </c>
      <c r="N4658" s="25" t="str">
        <f>IF(IFERROR(MID($Q4658,10,7)+0,"")&lt;1130000,"",IFERROR(MID($Q4658,10,7)+0,""))</f>
        <v/>
      </c>
      <c r="O4658" s="25" t="str">
        <f>IF(IFERROR(MID($Q4658,19,7)+0,"")&lt;1130000,"",IFERROR(MID($Q4658,19,7)+0,""))</f>
        <v/>
      </c>
      <c r="P4658" s="25" t="e">
        <f>IF(M4658="","",IF(N4658="",M4658,M4658&amp;", "&amp;N4658))</f>
        <v>#N/A</v>
      </c>
      <c r="Q4658" s="25">
        <v>1122298</v>
      </c>
      <c r="R4658" s="25"/>
      <c r="S4658" s="35" t="s">
        <v>648</v>
      </c>
      <c r="T4658" s="25" t="s">
        <v>36</v>
      </c>
      <c r="U4658" s="185">
        <v>903</v>
      </c>
      <c r="V4658" s="188">
        <v>903</v>
      </c>
      <c r="W4658" s="189">
        <v>903</v>
      </c>
      <c r="X4658" s="31">
        <v>903</v>
      </c>
      <c r="Y4658" s="90">
        <f>IFERROR(ROUND(X4658/W4658-1,2),"")</f>
        <v>0</v>
      </c>
      <c r="Z4658" s="31">
        <f>IF(OR(S4658="VLD MLC components",S4658="VLD MLC pipes",S4658="VLD PEX components",S4658="VLD PEX pipes",S4658="VLD PHC components",S4658="VLD PHC pipes",S4658="Controls VLD"),"По запросу",X4658)</f>
        <v>903</v>
      </c>
      <c r="AA4658" s="63">
        <f>ROUND(X4658/1.2,3)</f>
        <v>752.5</v>
      </c>
      <c r="AB4658" s="23">
        <v>752.5</v>
      </c>
      <c r="AC4658" s="190">
        <f>IFERROR(ROUND(AA4658/AB4658-1,2),"")</f>
        <v>0</v>
      </c>
      <c r="AD4658" s="25">
        <v>0.32200000000000001</v>
      </c>
      <c r="AE4658" s="25">
        <v>5.4099999999999999E-3</v>
      </c>
      <c r="AF4658" s="25">
        <v>0</v>
      </c>
      <c r="AG4658" s="25" t="s">
        <v>22</v>
      </c>
      <c r="AH4658" s="25">
        <v>0</v>
      </c>
      <c r="AI4658" s="25">
        <v>0</v>
      </c>
      <c r="AJ4658" s="25" t="s">
        <v>20</v>
      </c>
      <c r="AK4658" s="42" t="s">
        <v>19</v>
      </c>
      <c r="AL4658" s="25" t="s">
        <v>20</v>
      </c>
      <c r="AM4658" s="25">
        <v>1</v>
      </c>
      <c r="AN4658" s="25"/>
      <c r="AO4658" s="25"/>
      <c r="AP4658" s="25"/>
      <c r="AQ4658" s="25"/>
      <c r="AR4658" s="94"/>
      <c r="AS4658" s="157" t="s">
        <v>22</v>
      </c>
      <c r="AT4658" s="93">
        <v>42551</v>
      </c>
      <c r="AU4658" s="92" t="s">
        <v>22</v>
      </c>
      <c r="AV4658" s="91" t="s">
        <v>48</v>
      </c>
      <c r="AW4658" s="92" t="s">
        <v>48</v>
      </c>
      <c r="AX4658" s="92" t="s">
        <v>48</v>
      </c>
      <c r="AY4658" s="91" t="s">
        <v>152</v>
      </c>
      <c r="AZ4658" s="23"/>
      <c r="BA4658" s="25">
        <v>0</v>
      </c>
      <c r="BB4658" t="s">
        <v>48</v>
      </c>
      <c r="BC4658" t="e">
        <v>#N/A</v>
      </c>
      <c r="BD4658" t="e">
        <f>IF(Z4658=BC4658,"OK")</f>
        <v>#N/A</v>
      </c>
      <c r="BE4658">
        <v>0.32200000000000001</v>
      </c>
      <c r="BF4658">
        <v>5.4099999999999999E-3</v>
      </c>
      <c r="BG4658">
        <v>0</v>
      </c>
      <c r="BH4658">
        <v>0</v>
      </c>
      <c r="BI4658">
        <v>0</v>
      </c>
      <c r="BJ4658">
        <v>0</v>
      </c>
      <c r="BK4658">
        <v>0</v>
      </c>
      <c r="BN4658" s="183"/>
    </row>
    <row r="4659" spans="1:66" ht="25.5" x14ac:dyDescent="0.25">
      <c r="A4659" s="1"/>
      <c r="B4659" s="94">
        <v>4646</v>
      </c>
      <c r="C4659" s="43">
        <v>1087217</v>
      </c>
      <c r="D4659" s="25"/>
      <c r="E4659" s="30" t="s">
        <v>716</v>
      </c>
      <c r="F4659" s="151" t="s">
        <v>21</v>
      </c>
      <c r="G4659" s="41" t="s">
        <v>585</v>
      </c>
      <c r="H4659" s="46" t="str">
        <f>IFERROR(IFERROR(IF(SEARCH("Usystems",$E4659)&gt;0,"Usystems"),IF(SEARCH("RIIFO",$E4659)&gt;0,"RIIFO","Uponor")),"Uponor")</f>
        <v>Uponor</v>
      </c>
      <c r="I4659" s="25" t="str">
        <f>IFERROR(MID($D4659,1,7)+0,"")</f>
        <v/>
      </c>
      <c r="J4659" s="25" t="str">
        <f>IFERROR(MID($D4659,10,7)+0,"")</f>
        <v/>
      </c>
      <c r="K4659" s="25" t="str">
        <f>IFERROR(MID($D4659,19,7)+0,"")</f>
        <v/>
      </c>
      <c r="L4659" s="25" t="str">
        <f>IFERROR(MID($D4659,28,7)+0,"")</f>
        <v/>
      </c>
      <c r="M4659" s="25" t="str">
        <f>IF(IFERROR(MID($Q4659,1,7)+0,"")&lt;1130000,IF(INDEX(C:C,MATCH(LEFT(Q4659,7)+0,I:I,0))&lt;1130000,"",INDEX(C:C,MATCH(LEFT(Q4659,7)+0,I:I,0))),IFERROR(MID($Q4659,1,7)+0,""))</f>
        <v/>
      </c>
      <c r="N4659" s="25" t="str">
        <f>IF(IFERROR(MID($Q4659,10,7)+0,"")&lt;1130000,"",IFERROR(MID($Q4659,10,7)+0,""))</f>
        <v/>
      </c>
      <c r="O4659" s="25" t="str">
        <f>IF(IFERROR(MID($Q4659,19,7)+0,"")&lt;1130000,"",IFERROR(MID($Q4659,19,7)+0,""))</f>
        <v/>
      </c>
      <c r="P4659" s="25" t="str">
        <f>IF(M4659="","",IF(N4659="",M4659,M4659&amp;", "&amp;N4659))</f>
        <v/>
      </c>
      <c r="Q4659" s="25"/>
      <c r="R4659" s="25"/>
      <c r="S4659" s="35" t="s">
        <v>648</v>
      </c>
      <c r="T4659" s="34" t="s">
        <v>36</v>
      </c>
      <c r="U4659" s="185">
        <v>3199</v>
      </c>
      <c r="V4659" s="188">
        <v>3199</v>
      </c>
      <c r="W4659" s="189">
        <v>3199</v>
      </c>
      <c r="X4659" s="31">
        <v>3199</v>
      </c>
      <c r="Y4659" s="90">
        <f>IFERROR(ROUND(X4659/W4659-1,2),"")</f>
        <v>0</v>
      </c>
      <c r="Z4659" s="31">
        <f>IF(OR(S4659="VLD MLC components",S4659="VLD MLC pipes",S4659="VLD PEX components",S4659="VLD PEX pipes",S4659="VLD PHC components",S4659="VLD PHC pipes",S4659="Controls VLD"),"По запросу",X4659)</f>
        <v>3199</v>
      </c>
      <c r="AA4659" s="63">
        <f>ROUND(X4659/1.2,3)</f>
        <v>2665.8330000000001</v>
      </c>
      <c r="AB4659" s="23">
        <v>2665.8330000000001</v>
      </c>
      <c r="AC4659" s="190">
        <f>IFERROR(ROUND(AA4659/AB4659-1,2),"")</f>
        <v>0</v>
      </c>
      <c r="AD4659" s="25">
        <v>1.157</v>
      </c>
      <c r="AE4659" s="25">
        <v>1.6250000000000001E-2</v>
      </c>
      <c r="AF4659" s="25">
        <v>10</v>
      </c>
      <c r="AG4659" s="25">
        <v>10</v>
      </c>
      <c r="AH4659" s="25">
        <v>10</v>
      </c>
      <c r="AI4659" s="25">
        <v>10</v>
      </c>
      <c r="AJ4659" s="25" t="s">
        <v>20</v>
      </c>
      <c r="AK4659" s="22" t="s">
        <v>20</v>
      </c>
      <c r="AL4659" s="25" t="s">
        <v>20</v>
      </c>
      <c r="AM4659" s="25">
        <v>1</v>
      </c>
      <c r="AN4659" s="25"/>
      <c r="AO4659" s="25"/>
      <c r="AP4659" s="25"/>
      <c r="AQ4659" s="25"/>
      <c r="AR4659" s="94"/>
      <c r="AS4659" s="157">
        <v>10</v>
      </c>
      <c r="AT4659" s="93" t="s">
        <v>22</v>
      </c>
      <c r="AU4659" s="92" t="s">
        <v>22</v>
      </c>
      <c r="AV4659" s="91" t="s">
        <v>152</v>
      </c>
      <c r="AW4659" s="92" t="s">
        <v>152</v>
      </c>
      <c r="AX4659" s="92" t="s">
        <v>48</v>
      </c>
      <c r="AY4659" s="91" t="s">
        <v>152</v>
      </c>
      <c r="AZ4659" s="23"/>
      <c r="BA4659" s="25" t="s">
        <v>715</v>
      </c>
      <c r="BB4659" t="s">
        <v>25</v>
      </c>
      <c r="BC4659">
        <v>3199</v>
      </c>
      <c r="BD4659" t="str">
        <f>IF(Z4659=BC4659,"OK")</f>
        <v>OK</v>
      </c>
      <c r="BE4659">
        <v>1.157</v>
      </c>
      <c r="BF4659">
        <v>1.6250000000000001E-2</v>
      </c>
      <c r="BG4659">
        <v>0</v>
      </c>
      <c r="BH4659">
        <v>0</v>
      </c>
      <c r="BI4659">
        <v>0</v>
      </c>
      <c r="BJ4659">
        <v>0</v>
      </c>
      <c r="BK4659">
        <v>0</v>
      </c>
      <c r="BN4659" s="183"/>
    </row>
    <row r="4660" spans="1:66" ht="25.5" x14ac:dyDescent="0.25">
      <c r="A4660" s="1"/>
      <c r="B4660" s="94">
        <v>4647</v>
      </c>
      <c r="C4660" s="43">
        <v>1000201</v>
      </c>
      <c r="D4660" s="25"/>
      <c r="E4660" s="27" t="s">
        <v>714</v>
      </c>
      <c r="F4660" s="151" t="s">
        <v>652</v>
      </c>
      <c r="G4660" s="22"/>
      <c r="H4660" s="46" t="str">
        <f>IFERROR(IFERROR(IF(SEARCH("Usystems",$E4660)&gt;0,"Usystems"),IF(SEARCH("RIIFO",$E4660)&gt;0,"RIIFO","Uponor")),"Uponor")</f>
        <v>Uponor</v>
      </c>
      <c r="I4660" s="25" t="str">
        <f>IFERROR(MID($D4660,1,7)+0,"")</f>
        <v/>
      </c>
      <c r="J4660" s="25" t="str">
        <f>IFERROR(MID($D4660,10,7)+0,"")</f>
        <v/>
      </c>
      <c r="K4660" s="25" t="str">
        <f>IFERROR(MID($D4660,19,7)+0,"")</f>
        <v/>
      </c>
      <c r="L4660" s="25" t="str">
        <f>IFERROR(MID($D4660,28,7)+0,"")</f>
        <v/>
      </c>
      <c r="M4660" s="25" t="str">
        <f>IF(IFERROR(MID($Q4660,1,7)+0,"")&lt;1130000,IF(INDEX(C:C,MATCH(LEFT(Q4660,7)+0,I:I,0))&lt;1130000,"",INDEX(C:C,MATCH(LEFT(Q4660,7)+0,I:I,0))),IFERROR(MID($Q4660,1,7)+0,""))</f>
        <v/>
      </c>
      <c r="N4660" s="25" t="str">
        <f>IF(IFERROR(MID($Q4660,10,7)+0,"")&lt;1130000,"",IFERROR(MID($Q4660,10,7)+0,""))</f>
        <v/>
      </c>
      <c r="O4660" s="25" t="str">
        <f>IF(IFERROR(MID($Q4660,19,7)+0,"")&lt;1130000,"",IFERROR(MID($Q4660,19,7)+0,""))</f>
        <v/>
      </c>
      <c r="P4660" s="25" t="str">
        <f>IF(M4660="","",IF(N4660="",M4660,M4660&amp;", "&amp;N4660))</f>
        <v/>
      </c>
      <c r="Q4660" s="25"/>
      <c r="R4660" s="25"/>
      <c r="S4660" s="35" t="s">
        <v>648</v>
      </c>
      <c r="T4660" s="25" t="s">
        <v>36</v>
      </c>
      <c r="U4660" s="185">
        <v>248.45</v>
      </c>
      <c r="V4660" s="188">
        <v>248.45</v>
      </c>
      <c r="W4660" s="189">
        <v>248.45</v>
      </c>
      <c r="X4660" s="31">
        <v>248.45</v>
      </c>
      <c r="Y4660" s="90">
        <f>IFERROR(ROUND(X4660/W4660-1,2),"")</f>
        <v>0</v>
      </c>
      <c r="Z4660" s="31">
        <f>IF(OR(S4660="VLD MLC components",S4660="VLD MLC pipes",S4660="VLD PEX components",S4660="VLD PEX pipes",S4660="VLD PHC components",S4660="VLD PHC pipes",S4660="Controls VLD"),"По запросу",X4660)</f>
        <v>248.45</v>
      </c>
      <c r="AA4660" s="63">
        <f>ROUND(X4660/1.2,3)</f>
        <v>207.042</v>
      </c>
      <c r="AB4660" s="23">
        <v>207.042</v>
      </c>
      <c r="AC4660" s="190">
        <f>IFERROR(ROUND(AA4660/AB4660-1,2),"")</f>
        <v>0</v>
      </c>
      <c r="AD4660" s="25">
        <v>6.0999999999999999E-2</v>
      </c>
      <c r="AE4660" s="25">
        <v>1.3500000000000001E-3</v>
      </c>
      <c r="AF4660" s="25">
        <v>0</v>
      </c>
      <c r="AG4660" s="25" t="s">
        <v>22</v>
      </c>
      <c r="AH4660" s="25">
        <v>0</v>
      </c>
      <c r="AI4660" s="25">
        <v>0</v>
      </c>
      <c r="AJ4660" s="25" t="s">
        <v>20</v>
      </c>
      <c r="AK4660" s="42" t="s">
        <v>19</v>
      </c>
      <c r="AL4660" s="25" t="s">
        <v>20</v>
      </c>
      <c r="AM4660" s="25">
        <v>1</v>
      </c>
      <c r="AN4660" s="25"/>
      <c r="AO4660" s="25"/>
      <c r="AP4660" s="25"/>
      <c r="AQ4660" s="25"/>
      <c r="AR4660" s="94"/>
      <c r="AS4660" s="157" t="s">
        <v>22</v>
      </c>
      <c r="AT4660" s="93">
        <v>42551</v>
      </c>
      <c r="AU4660" s="92" t="s">
        <v>22</v>
      </c>
      <c r="AV4660" s="91" t="s">
        <v>152</v>
      </c>
      <c r="AW4660" s="92" t="s">
        <v>48</v>
      </c>
      <c r="AX4660" s="92" t="s">
        <v>48</v>
      </c>
      <c r="AY4660" s="91" t="s">
        <v>152</v>
      </c>
      <c r="AZ4660" s="23"/>
      <c r="BA4660" s="25" t="s">
        <v>708</v>
      </c>
      <c r="BB4660" t="s">
        <v>25</v>
      </c>
      <c r="BC4660" t="e">
        <v>#N/A</v>
      </c>
      <c r="BD4660" t="e">
        <f>IF(Z4660=BC4660,"OK")</f>
        <v>#N/A</v>
      </c>
      <c r="BE4660">
        <v>6.0999999999999999E-2</v>
      </c>
      <c r="BF4660">
        <v>1.3500000000000001E-3</v>
      </c>
      <c r="BG4660">
        <v>0</v>
      </c>
      <c r="BH4660">
        <v>0</v>
      </c>
      <c r="BI4660">
        <v>0</v>
      </c>
      <c r="BJ4660">
        <v>0</v>
      </c>
      <c r="BK4660">
        <v>0</v>
      </c>
      <c r="BN4660" s="183"/>
    </row>
    <row r="4661" spans="1:66" ht="25.5" x14ac:dyDescent="0.25">
      <c r="A4661" s="1"/>
      <c r="B4661" s="94">
        <v>4648</v>
      </c>
      <c r="C4661" s="43">
        <v>1000205</v>
      </c>
      <c r="D4661" s="25"/>
      <c r="E4661" s="27" t="s">
        <v>713</v>
      </c>
      <c r="F4661" s="151" t="s">
        <v>21</v>
      </c>
      <c r="G4661" s="22"/>
      <c r="H4661" s="46" t="str">
        <f>IFERROR(IFERROR(IF(SEARCH("Usystems",$E4661)&gt;0,"Usystems"),IF(SEARCH("RIIFO",$E4661)&gt;0,"RIIFO","Uponor")),"Uponor")</f>
        <v>Uponor</v>
      </c>
      <c r="I4661" s="25" t="str">
        <f>IFERROR(MID($D4661,1,7)+0,"")</f>
        <v/>
      </c>
      <c r="J4661" s="25" t="str">
        <f>IFERROR(MID($D4661,10,7)+0,"")</f>
        <v/>
      </c>
      <c r="K4661" s="25" t="str">
        <f>IFERROR(MID($D4661,19,7)+0,"")</f>
        <v/>
      </c>
      <c r="L4661" s="25" t="str">
        <f>IFERROR(MID($D4661,28,7)+0,"")</f>
        <v/>
      </c>
      <c r="M4661" s="25" t="str">
        <f>IF(IFERROR(MID($Q4661,1,7)+0,"")&lt;1130000,IF(INDEX(C:C,MATCH(LEFT(Q4661,7)+0,I:I,0))&lt;1130000,"",INDEX(C:C,MATCH(LEFT(Q4661,7)+0,I:I,0))),IFERROR(MID($Q4661,1,7)+0,""))</f>
        <v/>
      </c>
      <c r="N4661" s="25" t="str">
        <f>IF(IFERROR(MID($Q4661,10,7)+0,"")&lt;1130000,"",IFERROR(MID($Q4661,10,7)+0,""))</f>
        <v/>
      </c>
      <c r="O4661" s="25" t="str">
        <f>IF(IFERROR(MID($Q4661,19,7)+0,"")&lt;1130000,"",IFERROR(MID($Q4661,19,7)+0,""))</f>
        <v/>
      </c>
      <c r="P4661" s="25" t="str">
        <f>IF(M4661="","",IF(N4661="",M4661,M4661&amp;", "&amp;N4661))</f>
        <v/>
      </c>
      <c r="Q4661" s="25"/>
      <c r="R4661" s="25"/>
      <c r="S4661" s="35" t="s">
        <v>648</v>
      </c>
      <c r="T4661" s="25" t="s">
        <v>36</v>
      </c>
      <c r="U4661" s="185">
        <v>383.1</v>
      </c>
      <c r="V4661" s="188">
        <v>383.1</v>
      </c>
      <c r="W4661" s="189">
        <v>383.1</v>
      </c>
      <c r="X4661" s="31">
        <v>383.1</v>
      </c>
      <c r="Y4661" s="90">
        <f>IFERROR(ROUND(X4661/W4661-1,2),"")</f>
        <v>0</v>
      </c>
      <c r="Z4661" s="31">
        <f>IF(OR(S4661="VLD MLC components",S4661="VLD MLC pipes",S4661="VLD PEX components",S4661="VLD PEX pipes",S4661="VLD PHC components",S4661="VLD PHC pipes",S4661="Controls VLD"),"По запросу",X4661)</f>
        <v>383.1</v>
      </c>
      <c r="AA4661" s="63">
        <f>ROUND(X4661/1.2,3)</f>
        <v>319.25</v>
      </c>
      <c r="AB4661" s="23">
        <v>319.25</v>
      </c>
      <c r="AC4661" s="190">
        <f>IFERROR(ROUND(AA4661/AB4661-1,2),"")</f>
        <v>0</v>
      </c>
      <c r="AD4661" s="25">
        <v>0.14599999999999999</v>
      </c>
      <c r="AE4661" s="25">
        <v>2.7000000000000001E-3</v>
      </c>
      <c r="AF4661" s="25">
        <v>0</v>
      </c>
      <c r="AG4661" s="25" t="s">
        <v>22</v>
      </c>
      <c r="AH4661" s="25">
        <v>0</v>
      </c>
      <c r="AI4661" s="25">
        <v>0</v>
      </c>
      <c r="AJ4661" s="25" t="s">
        <v>20</v>
      </c>
      <c r="AK4661" s="42" t="s">
        <v>19</v>
      </c>
      <c r="AL4661" s="25" t="s">
        <v>20</v>
      </c>
      <c r="AM4661" s="25">
        <v>1</v>
      </c>
      <c r="AN4661" s="25"/>
      <c r="AO4661" s="25"/>
      <c r="AP4661" s="25"/>
      <c r="AQ4661" s="25"/>
      <c r="AR4661" s="94"/>
      <c r="AS4661" s="157" t="s">
        <v>22</v>
      </c>
      <c r="AT4661" s="93">
        <v>42551</v>
      </c>
      <c r="AU4661" s="92" t="s">
        <v>22</v>
      </c>
      <c r="AV4661" s="91" t="s">
        <v>48</v>
      </c>
      <c r="AW4661" s="92" t="s">
        <v>48</v>
      </c>
      <c r="AX4661" s="92" t="s">
        <v>48</v>
      </c>
      <c r="AY4661" s="91" t="s">
        <v>152</v>
      </c>
      <c r="AZ4661" s="23"/>
      <c r="BA4661" s="25">
        <v>0</v>
      </c>
      <c r="BB4661" t="s">
        <v>48</v>
      </c>
      <c r="BC4661" t="e">
        <v>#N/A</v>
      </c>
      <c r="BD4661" t="e">
        <f>IF(Z4661=BC4661,"OK")</f>
        <v>#N/A</v>
      </c>
      <c r="BE4661">
        <v>0.14599999999999999</v>
      </c>
      <c r="BF4661">
        <v>2.7000000000000001E-3</v>
      </c>
      <c r="BG4661">
        <v>0</v>
      </c>
      <c r="BH4661">
        <v>0</v>
      </c>
      <c r="BI4661">
        <v>0</v>
      </c>
      <c r="BJ4661">
        <v>0</v>
      </c>
      <c r="BK4661">
        <v>0</v>
      </c>
      <c r="BN4661" s="183"/>
    </row>
    <row r="4662" spans="1:66" ht="25.5" x14ac:dyDescent="0.25">
      <c r="A4662" s="1"/>
      <c r="B4662" s="94">
        <v>4649</v>
      </c>
      <c r="C4662" s="43">
        <v>1000209</v>
      </c>
      <c r="D4662" s="25"/>
      <c r="E4662" s="27" t="s">
        <v>712</v>
      </c>
      <c r="F4662" s="151" t="s">
        <v>652</v>
      </c>
      <c r="G4662" s="22"/>
      <c r="H4662" s="46" t="str">
        <f>IFERROR(IFERROR(IF(SEARCH("Usystems",$E4662)&gt;0,"Usystems"),IF(SEARCH("RIIFO",$E4662)&gt;0,"RIIFO","Uponor")),"Uponor")</f>
        <v>Uponor</v>
      </c>
      <c r="I4662" s="25" t="str">
        <f>IFERROR(MID($D4662,1,7)+0,"")</f>
        <v/>
      </c>
      <c r="J4662" s="25" t="str">
        <f>IFERROR(MID($D4662,10,7)+0,"")</f>
        <v/>
      </c>
      <c r="K4662" s="25" t="str">
        <f>IFERROR(MID($D4662,19,7)+0,"")</f>
        <v/>
      </c>
      <c r="L4662" s="25" t="str">
        <f>IFERROR(MID($D4662,28,7)+0,"")</f>
        <v/>
      </c>
      <c r="M4662" s="25" t="str">
        <f>IF(IFERROR(MID($Q4662,1,7)+0,"")&lt;1130000,IF(INDEX(C:C,MATCH(LEFT(Q4662,7)+0,I:I,0))&lt;1130000,"",INDEX(C:C,MATCH(LEFT(Q4662,7)+0,I:I,0))),IFERROR(MID($Q4662,1,7)+0,""))</f>
        <v/>
      </c>
      <c r="N4662" s="25" t="str">
        <f>IF(IFERROR(MID($Q4662,10,7)+0,"")&lt;1130000,"",IFERROR(MID($Q4662,10,7)+0,""))</f>
        <v/>
      </c>
      <c r="O4662" s="25" t="str">
        <f>IF(IFERROR(MID($Q4662,19,7)+0,"")&lt;1130000,"",IFERROR(MID($Q4662,19,7)+0,""))</f>
        <v/>
      </c>
      <c r="P4662" s="25" t="str">
        <f>IF(M4662="","",IF(N4662="",M4662,M4662&amp;", "&amp;N4662))</f>
        <v/>
      </c>
      <c r="Q4662" s="25"/>
      <c r="R4662" s="25"/>
      <c r="S4662" s="35" t="s">
        <v>648</v>
      </c>
      <c r="T4662" s="25" t="s">
        <v>36</v>
      </c>
      <c r="U4662" s="185">
        <v>903</v>
      </c>
      <c r="V4662" s="188">
        <v>903</v>
      </c>
      <c r="W4662" s="189">
        <v>903</v>
      </c>
      <c r="X4662" s="31">
        <v>903</v>
      </c>
      <c r="Y4662" s="90">
        <f>IFERROR(ROUND(X4662/W4662-1,2),"")</f>
        <v>0</v>
      </c>
      <c r="Z4662" s="31">
        <f>IF(OR(S4662="VLD MLC components",S4662="VLD MLC pipes",S4662="VLD PEX components",S4662="VLD PEX pipes",S4662="VLD PHC components",S4662="VLD PHC pipes",S4662="Controls VLD"),"По запросу",X4662)</f>
        <v>903</v>
      </c>
      <c r="AA4662" s="63">
        <f>ROUND(X4662/1.2,3)</f>
        <v>752.5</v>
      </c>
      <c r="AB4662" s="23">
        <v>752.5</v>
      </c>
      <c r="AC4662" s="190">
        <f>IFERROR(ROUND(AA4662/AB4662-1,2),"")</f>
        <v>0</v>
      </c>
      <c r="AD4662" s="25">
        <v>0.36</v>
      </c>
      <c r="AE4662" s="25">
        <v>6.0099999999999997E-3</v>
      </c>
      <c r="AF4662" s="25">
        <v>0</v>
      </c>
      <c r="AG4662" s="25" t="s">
        <v>22</v>
      </c>
      <c r="AH4662" s="25">
        <v>0</v>
      </c>
      <c r="AI4662" s="25">
        <v>0</v>
      </c>
      <c r="AJ4662" s="25" t="s">
        <v>20</v>
      </c>
      <c r="AK4662" s="42" t="s">
        <v>19</v>
      </c>
      <c r="AL4662" s="25" t="s">
        <v>20</v>
      </c>
      <c r="AM4662" s="25">
        <v>1</v>
      </c>
      <c r="AN4662" s="25"/>
      <c r="AO4662" s="25"/>
      <c r="AP4662" s="25"/>
      <c r="AQ4662" s="25"/>
      <c r="AR4662" s="94"/>
      <c r="AS4662" s="157" t="s">
        <v>22</v>
      </c>
      <c r="AT4662" s="93">
        <v>42551</v>
      </c>
      <c r="AU4662" s="92" t="s">
        <v>22</v>
      </c>
      <c r="AV4662" s="91" t="s">
        <v>152</v>
      </c>
      <c r="AW4662" s="92" t="s">
        <v>48</v>
      </c>
      <c r="AX4662" s="92" t="s">
        <v>48</v>
      </c>
      <c r="AY4662" s="91" t="s">
        <v>152</v>
      </c>
      <c r="AZ4662" s="23"/>
      <c r="BA4662" s="25" t="s">
        <v>705</v>
      </c>
      <c r="BB4662" t="s">
        <v>25</v>
      </c>
      <c r="BC4662" t="e">
        <v>#N/A</v>
      </c>
      <c r="BD4662" t="e">
        <f>IF(Z4662=BC4662,"OK")</f>
        <v>#N/A</v>
      </c>
      <c r="BE4662">
        <v>0.36</v>
      </c>
      <c r="BF4662">
        <v>6.0099999999999997E-3</v>
      </c>
      <c r="BG4662">
        <v>0</v>
      </c>
      <c r="BH4662">
        <v>0</v>
      </c>
      <c r="BI4662">
        <v>0</v>
      </c>
      <c r="BJ4662">
        <v>0</v>
      </c>
      <c r="BK4662">
        <v>0</v>
      </c>
      <c r="BN4662" s="183"/>
    </row>
    <row r="4663" spans="1:66" ht="25.5" x14ac:dyDescent="0.25">
      <c r="A4663" s="1"/>
      <c r="B4663" s="94">
        <v>4650</v>
      </c>
      <c r="C4663" s="43">
        <v>1087218</v>
      </c>
      <c r="D4663" s="25"/>
      <c r="E4663" s="30" t="s">
        <v>711</v>
      </c>
      <c r="F4663" s="151" t="s">
        <v>21</v>
      </c>
      <c r="G4663" s="41" t="s">
        <v>585</v>
      </c>
      <c r="H4663" s="46" t="str">
        <f>IFERROR(IFERROR(IF(SEARCH("Usystems",$E4663)&gt;0,"Usystems"),IF(SEARCH("RIIFO",$E4663)&gt;0,"RIIFO","Uponor")),"Uponor")</f>
        <v>Uponor</v>
      </c>
      <c r="I4663" s="25" t="str">
        <f>IFERROR(MID($D4663,1,7)+0,"")</f>
        <v/>
      </c>
      <c r="J4663" s="25" t="str">
        <f>IFERROR(MID($D4663,10,7)+0,"")</f>
        <v/>
      </c>
      <c r="K4663" s="25" t="str">
        <f>IFERROR(MID($D4663,19,7)+0,"")</f>
        <v/>
      </c>
      <c r="L4663" s="25" t="str">
        <f>IFERROR(MID($D4663,28,7)+0,"")</f>
        <v/>
      </c>
      <c r="M4663" s="25" t="str">
        <f>IF(IFERROR(MID($Q4663,1,7)+0,"")&lt;1130000,IF(INDEX(C:C,MATCH(LEFT(Q4663,7)+0,I:I,0))&lt;1130000,"",INDEX(C:C,MATCH(LEFT(Q4663,7)+0,I:I,0))),IFERROR(MID($Q4663,1,7)+0,""))</f>
        <v/>
      </c>
      <c r="N4663" s="25" t="str">
        <f>IF(IFERROR(MID($Q4663,10,7)+0,"")&lt;1130000,"",IFERROR(MID($Q4663,10,7)+0,""))</f>
        <v/>
      </c>
      <c r="O4663" s="25" t="str">
        <f>IF(IFERROR(MID($Q4663,19,7)+0,"")&lt;1130000,"",IFERROR(MID($Q4663,19,7)+0,""))</f>
        <v/>
      </c>
      <c r="P4663" s="25" t="str">
        <f>IF(M4663="","",IF(N4663="",M4663,M4663&amp;", "&amp;N4663))</f>
        <v/>
      </c>
      <c r="Q4663" s="25"/>
      <c r="R4663" s="25"/>
      <c r="S4663" s="35" t="s">
        <v>648</v>
      </c>
      <c r="T4663" s="34" t="s">
        <v>36</v>
      </c>
      <c r="U4663" s="185">
        <v>3329</v>
      </c>
      <c r="V4663" s="188">
        <v>3329</v>
      </c>
      <c r="W4663" s="189">
        <v>3329</v>
      </c>
      <c r="X4663" s="31">
        <v>3329</v>
      </c>
      <c r="Y4663" s="90">
        <f>IFERROR(ROUND(X4663/W4663-1,2),"")</f>
        <v>0</v>
      </c>
      <c r="Z4663" s="31">
        <f>IF(OR(S4663="VLD MLC components",S4663="VLD MLC pipes",S4663="VLD PEX components",S4663="VLD PEX pipes",S4663="VLD PHC components",S4663="VLD PHC pipes",S4663="Controls VLD"),"По запросу",X4663)</f>
        <v>3329</v>
      </c>
      <c r="AA4663" s="63">
        <f>ROUND(X4663/1.2,3)</f>
        <v>2774.1669999999999</v>
      </c>
      <c r="AB4663" s="23">
        <v>2774.1669999999999</v>
      </c>
      <c r="AC4663" s="190">
        <f>IFERROR(ROUND(AA4663/AB4663-1,2),"")</f>
        <v>0</v>
      </c>
      <c r="AD4663" s="25">
        <v>1.1539999999999999</v>
      </c>
      <c r="AE4663" s="25">
        <v>1.72E-2</v>
      </c>
      <c r="AF4663" s="25">
        <v>2</v>
      </c>
      <c r="AG4663" s="25">
        <v>2</v>
      </c>
      <c r="AH4663" s="25">
        <v>2</v>
      </c>
      <c r="AI4663" s="25">
        <v>2</v>
      </c>
      <c r="AJ4663" s="25" t="s">
        <v>20</v>
      </c>
      <c r="AK4663" s="22" t="s">
        <v>20</v>
      </c>
      <c r="AL4663" s="25" t="s">
        <v>20</v>
      </c>
      <c r="AM4663" s="25">
        <v>1</v>
      </c>
      <c r="AN4663" s="25"/>
      <c r="AO4663" s="25"/>
      <c r="AP4663" s="25"/>
      <c r="AQ4663" s="25"/>
      <c r="AR4663" s="94"/>
      <c r="AS4663" s="157">
        <v>2</v>
      </c>
      <c r="AT4663" s="93" t="s">
        <v>22</v>
      </c>
      <c r="AU4663" s="92" t="s">
        <v>22</v>
      </c>
      <c r="AV4663" s="91" t="s">
        <v>152</v>
      </c>
      <c r="AW4663" s="92" t="s">
        <v>152</v>
      </c>
      <c r="AX4663" s="92" t="s">
        <v>48</v>
      </c>
      <c r="AY4663" s="91" t="s">
        <v>152</v>
      </c>
      <c r="AZ4663" s="23"/>
      <c r="BA4663" s="25" t="s">
        <v>710</v>
      </c>
      <c r="BB4663" t="s">
        <v>25</v>
      </c>
      <c r="BC4663">
        <v>3329</v>
      </c>
      <c r="BD4663" t="str">
        <f>IF(Z4663=BC4663,"OK")</f>
        <v>OK</v>
      </c>
      <c r="BE4663">
        <v>1.1539999999999999</v>
      </c>
      <c r="BF4663">
        <v>1.72E-2</v>
      </c>
      <c r="BG4663">
        <v>0</v>
      </c>
      <c r="BH4663">
        <v>0</v>
      </c>
      <c r="BI4663">
        <v>0</v>
      </c>
      <c r="BJ4663">
        <v>0</v>
      </c>
      <c r="BK4663">
        <v>0</v>
      </c>
      <c r="BN4663" s="183"/>
    </row>
    <row r="4664" spans="1:66" ht="25.5" x14ac:dyDescent="0.25">
      <c r="A4664" s="1"/>
      <c r="B4664" s="94">
        <v>4651</v>
      </c>
      <c r="C4664" s="43">
        <v>1000202</v>
      </c>
      <c r="D4664" s="25"/>
      <c r="E4664" s="27" t="s">
        <v>709</v>
      </c>
      <c r="F4664" s="151" t="s">
        <v>652</v>
      </c>
      <c r="G4664" s="22"/>
      <c r="H4664" s="46" t="str">
        <f>IFERROR(IFERROR(IF(SEARCH("Usystems",$E4664)&gt;0,"Usystems"),IF(SEARCH("RIIFO",$E4664)&gt;0,"RIIFO","Uponor")),"Uponor")</f>
        <v>Uponor</v>
      </c>
      <c r="I4664" s="25" t="str">
        <f>IFERROR(MID($D4664,1,7)+0,"")</f>
        <v/>
      </c>
      <c r="J4664" s="25" t="str">
        <f>IFERROR(MID($D4664,10,7)+0,"")</f>
        <v/>
      </c>
      <c r="K4664" s="25" t="str">
        <f>IFERROR(MID($D4664,19,7)+0,"")</f>
        <v/>
      </c>
      <c r="L4664" s="25" t="str">
        <f>IFERROR(MID($D4664,28,7)+0,"")</f>
        <v/>
      </c>
      <c r="M4664" s="25" t="str">
        <f>IF(IFERROR(MID($Q4664,1,7)+0,"")&lt;1130000,IF(INDEX(C:C,MATCH(LEFT(Q4664,7)+0,I:I,0))&lt;1130000,"",INDEX(C:C,MATCH(LEFT(Q4664,7)+0,I:I,0))),IFERROR(MID($Q4664,1,7)+0,""))</f>
        <v/>
      </c>
      <c r="N4664" s="25" t="str">
        <f>IF(IFERROR(MID($Q4664,10,7)+0,"")&lt;1130000,"",IFERROR(MID($Q4664,10,7)+0,""))</f>
        <v/>
      </c>
      <c r="O4664" s="25" t="str">
        <f>IF(IFERROR(MID($Q4664,19,7)+0,"")&lt;1130000,"",IFERROR(MID($Q4664,19,7)+0,""))</f>
        <v/>
      </c>
      <c r="P4664" s="25" t="str">
        <f>IF(M4664="","",IF(N4664="",M4664,M4664&amp;", "&amp;N4664))</f>
        <v/>
      </c>
      <c r="Q4664" s="25"/>
      <c r="R4664" s="25"/>
      <c r="S4664" s="35" t="s">
        <v>648</v>
      </c>
      <c r="T4664" s="25" t="s">
        <v>36</v>
      </c>
      <c r="U4664" s="185">
        <v>248.45</v>
      </c>
      <c r="V4664" s="188">
        <v>248.45</v>
      </c>
      <c r="W4664" s="189">
        <v>248.45</v>
      </c>
      <c r="X4664" s="31">
        <v>248.45</v>
      </c>
      <c r="Y4664" s="90">
        <f>IFERROR(ROUND(X4664/W4664-1,2),"")</f>
        <v>0</v>
      </c>
      <c r="Z4664" s="31">
        <f>IF(OR(S4664="VLD MLC components",S4664="VLD MLC pipes",S4664="VLD PEX components",S4664="VLD PEX pipes",S4664="VLD PHC components",S4664="VLD PHC pipes",S4664="Controls VLD"),"По запросу",X4664)</f>
        <v>248.45</v>
      </c>
      <c r="AA4664" s="63">
        <f>ROUND(X4664/1.2,3)</f>
        <v>207.042</v>
      </c>
      <c r="AB4664" s="23">
        <v>207.042</v>
      </c>
      <c r="AC4664" s="190">
        <f>IFERROR(ROUND(AA4664/AB4664-1,2),"")</f>
        <v>0</v>
      </c>
      <c r="AD4664" s="25">
        <v>7.4999999999999997E-2</v>
      </c>
      <c r="AE4664" s="25">
        <v>1.3500000000000001E-3</v>
      </c>
      <c r="AF4664" s="25">
        <v>0</v>
      </c>
      <c r="AG4664" s="25" t="s">
        <v>22</v>
      </c>
      <c r="AH4664" s="25">
        <v>0</v>
      </c>
      <c r="AI4664" s="25">
        <v>0</v>
      </c>
      <c r="AJ4664" s="25" t="s">
        <v>20</v>
      </c>
      <c r="AK4664" s="42" t="s">
        <v>19</v>
      </c>
      <c r="AL4664" s="25" t="s">
        <v>20</v>
      </c>
      <c r="AM4664" s="25">
        <v>1</v>
      </c>
      <c r="AN4664" s="25"/>
      <c r="AO4664" s="25"/>
      <c r="AP4664" s="25"/>
      <c r="AQ4664" s="25"/>
      <c r="AR4664" s="94"/>
      <c r="AS4664" s="157" t="s">
        <v>22</v>
      </c>
      <c r="AT4664" s="93">
        <v>42551</v>
      </c>
      <c r="AU4664" s="92" t="s">
        <v>22</v>
      </c>
      <c r="AV4664" s="91" t="s">
        <v>152</v>
      </c>
      <c r="AW4664" s="92" t="s">
        <v>48</v>
      </c>
      <c r="AX4664" s="92" t="s">
        <v>48</v>
      </c>
      <c r="AY4664" s="91" t="s">
        <v>152</v>
      </c>
      <c r="AZ4664" s="23"/>
      <c r="BA4664" s="25" t="s">
        <v>708</v>
      </c>
      <c r="BB4664" t="s">
        <v>25</v>
      </c>
      <c r="BC4664" t="e">
        <v>#N/A</v>
      </c>
      <c r="BD4664" t="e">
        <f>IF(Z4664=BC4664,"OK")</f>
        <v>#N/A</v>
      </c>
      <c r="BE4664">
        <v>7.4999999999999997E-2</v>
      </c>
      <c r="BF4664">
        <v>1.3500000000000001E-3</v>
      </c>
      <c r="BG4664">
        <v>0</v>
      </c>
      <c r="BH4664">
        <v>0</v>
      </c>
      <c r="BI4664">
        <v>0</v>
      </c>
      <c r="BJ4664">
        <v>0</v>
      </c>
      <c r="BK4664">
        <v>0</v>
      </c>
      <c r="BN4664" s="183"/>
    </row>
    <row r="4665" spans="1:66" ht="25.5" x14ac:dyDescent="0.25">
      <c r="A4665" s="1"/>
      <c r="B4665" s="94">
        <v>4652</v>
      </c>
      <c r="C4665" s="43">
        <v>1000206</v>
      </c>
      <c r="D4665" s="25"/>
      <c r="E4665" s="27" t="s">
        <v>707</v>
      </c>
      <c r="F4665" s="151" t="s">
        <v>21</v>
      </c>
      <c r="G4665" s="22"/>
      <c r="H4665" s="46" t="str">
        <f>IFERROR(IFERROR(IF(SEARCH("Usystems",$E4665)&gt;0,"Usystems"),IF(SEARCH("RIIFO",$E4665)&gt;0,"RIIFO","Uponor")),"Uponor")</f>
        <v>Uponor</v>
      </c>
      <c r="I4665" s="25" t="str">
        <f>IFERROR(MID($D4665,1,7)+0,"")</f>
        <v/>
      </c>
      <c r="J4665" s="25" t="str">
        <f>IFERROR(MID($D4665,10,7)+0,"")</f>
        <v/>
      </c>
      <c r="K4665" s="25" t="str">
        <f>IFERROR(MID($D4665,19,7)+0,"")</f>
        <v/>
      </c>
      <c r="L4665" s="25" t="str">
        <f>IFERROR(MID($D4665,28,7)+0,"")</f>
        <v/>
      </c>
      <c r="M4665" s="25" t="str">
        <f>IF(IFERROR(MID($Q4665,1,7)+0,"")&lt;1130000,IF(INDEX(C:C,MATCH(LEFT(Q4665,7)+0,I:I,0))&lt;1130000,"",INDEX(C:C,MATCH(LEFT(Q4665,7)+0,I:I,0))),IFERROR(MID($Q4665,1,7)+0,""))</f>
        <v/>
      </c>
      <c r="N4665" s="25" t="str">
        <f>IF(IFERROR(MID($Q4665,10,7)+0,"")&lt;1130000,"",IFERROR(MID($Q4665,10,7)+0,""))</f>
        <v/>
      </c>
      <c r="O4665" s="25" t="str">
        <f>IF(IFERROR(MID($Q4665,19,7)+0,"")&lt;1130000,"",IFERROR(MID($Q4665,19,7)+0,""))</f>
        <v/>
      </c>
      <c r="P4665" s="25" t="str">
        <f>IF(M4665="","",IF(N4665="",M4665,M4665&amp;", "&amp;N4665))</f>
        <v/>
      </c>
      <c r="Q4665" s="25"/>
      <c r="R4665" s="25"/>
      <c r="S4665" s="35" t="s">
        <v>648</v>
      </c>
      <c r="T4665" s="25" t="s">
        <v>36</v>
      </c>
      <c r="U4665" s="185">
        <v>383.1</v>
      </c>
      <c r="V4665" s="188">
        <v>383.1</v>
      </c>
      <c r="W4665" s="189">
        <v>383.1</v>
      </c>
      <c r="X4665" s="31">
        <v>383.1</v>
      </c>
      <c r="Y4665" s="90">
        <f>IFERROR(ROUND(X4665/W4665-1,2),"")</f>
        <v>0</v>
      </c>
      <c r="Z4665" s="31">
        <f>IF(OR(S4665="VLD MLC components",S4665="VLD MLC pipes",S4665="VLD PEX components",S4665="VLD PEX pipes",S4665="VLD PHC components",S4665="VLD PHC pipes",S4665="Controls VLD"),"По запросу",X4665)</f>
        <v>383.1</v>
      </c>
      <c r="AA4665" s="63">
        <f>ROUND(X4665/1.2,3)</f>
        <v>319.25</v>
      </c>
      <c r="AB4665" s="23">
        <v>319.25</v>
      </c>
      <c r="AC4665" s="190">
        <f>IFERROR(ROUND(AA4665/AB4665-1,2),"")</f>
        <v>0</v>
      </c>
      <c r="AD4665" s="25">
        <v>0.17799999999999999</v>
      </c>
      <c r="AE4665" s="25">
        <v>2.7000000000000001E-3</v>
      </c>
      <c r="AF4665" s="25">
        <v>0</v>
      </c>
      <c r="AG4665" s="25" t="s">
        <v>22</v>
      </c>
      <c r="AH4665" s="25">
        <v>0</v>
      </c>
      <c r="AI4665" s="25">
        <v>0</v>
      </c>
      <c r="AJ4665" s="25" t="s">
        <v>20</v>
      </c>
      <c r="AK4665" s="42" t="s">
        <v>19</v>
      </c>
      <c r="AL4665" s="25" t="s">
        <v>20</v>
      </c>
      <c r="AM4665" s="25">
        <v>1</v>
      </c>
      <c r="AN4665" s="25"/>
      <c r="AO4665" s="25"/>
      <c r="AP4665" s="25"/>
      <c r="AQ4665" s="25"/>
      <c r="AR4665" s="94"/>
      <c r="AS4665" s="157" t="s">
        <v>22</v>
      </c>
      <c r="AT4665" s="93">
        <v>42551</v>
      </c>
      <c r="AU4665" s="92" t="s">
        <v>22</v>
      </c>
      <c r="AV4665" s="91" t="s">
        <v>48</v>
      </c>
      <c r="AW4665" s="92" t="s">
        <v>48</v>
      </c>
      <c r="AX4665" s="92" t="s">
        <v>48</v>
      </c>
      <c r="AY4665" s="91" t="s">
        <v>152</v>
      </c>
      <c r="AZ4665" s="23"/>
      <c r="BA4665" s="25">
        <v>0</v>
      </c>
      <c r="BB4665" t="s">
        <v>48</v>
      </c>
      <c r="BC4665" t="e">
        <v>#N/A</v>
      </c>
      <c r="BD4665" t="e">
        <f>IF(Z4665=BC4665,"OK")</f>
        <v>#N/A</v>
      </c>
      <c r="BE4665">
        <v>0.17799999999999999</v>
      </c>
      <c r="BF4665">
        <v>2.7000000000000001E-3</v>
      </c>
      <c r="BG4665">
        <v>0</v>
      </c>
      <c r="BH4665">
        <v>0</v>
      </c>
      <c r="BI4665">
        <v>0</v>
      </c>
      <c r="BJ4665">
        <v>0</v>
      </c>
      <c r="BK4665">
        <v>0</v>
      </c>
      <c r="BN4665" s="183"/>
    </row>
    <row r="4666" spans="1:66" ht="25.5" x14ac:dyDescent="0.25">
      <c r="A4666" s="1"/>
      <c r="B4666" s="94">
        <v>4653</v>
      </c>
      <c r="C4666" s="43">
        <v>1000210</v>
      </c>
      <c r="D4666" s="25"/>
      <c r="E4666" s="27" t="s">
        <v>706</v>
      </c>
      <c r="F4666" s="151" t="s">
        <v>652</v>
      </c>
      <c r="G4666" s="22"/>
      <c r="H4666" s="46" t="str">
        <f>IFERROR(IFERROR(IF(SEARCH("Usystems",$E4666)&gt;0,"Usystems"),IF(SEARCH("RIIFO",$E4666)&gt;0,"RIIFO","Uponor")),"Uponor")</f>
        <v>Uponor</v>
      </c>
      <c r="I4666" s="25" t="str">
        <f>IFERROR(MID($D4666,1,7)+0,"")</f>
        <v/>
      </c>
      <c r="J4666" s="25" t="str">
        <f>IFERROR(MID($D4666,10,7)+0,"")</f>
        <v/>
      </c>
      <c r="K4666" s="25" t="str">
        <f>IFERROR(MID($D4666,19,7)+0,"")</f>
        <v/>
      </c>
      <c r="L4666" s="25" t="str">
        <f>IFERROR(MID($D4666,28,7)+0,"")</f>
        <v/>
      </c>
      <c r="M4666" s="25" t="str">
        <f>IF(IFERROR(MID($Q4666,1,7)+0,"")&lt;1130000,IF(INDEX(C:C,MATCH(LEFT(Q4666,7)+0,I:I,0))&lt;1130000,"",INDEX(C:C,MATCH(LEFT(Q4666,7)+0,I:I,0))),IFERROR(MID($Q4666,1,7)+0,""))</f>
        <v/>
      </c>
      <c r="N4666" s="25" t="str">
        <f>IF(IFERROR(MID($Q4666,10,7)+0,"")&lt;1130000,"",IFERROR(MID($Q4666,10,7)+0,""))</f>
        <v/>
      </c>
      <c r="O4666" s="25" t="str">
        <f>IF(IFERROR(MID($Q4666,19,7)+0,"")&lt;1130000,"",IFERROR(MID($Q4666,19,7)+0,""))</f>
        <v/>
      </c>
      <c r="P4666" s="25" t="str">
        <f>IF(M4666="","",IF(N4666="",M4666,M4666&amp;", "&amp;N4666))</f>
        <v/>
      </c>
      <c r="Q4666" s="25"/>
      <c r="R4666" s="25"/>
      <c r="S4666" s="35" t="s">
        <v>648</v>
      </c>
      <c r="T4666" s="25" t="s">
        <v>36</v>
      </c>
      <c r="U4666" s="185">
        <v>903</v>
      </c>
      <c r="V4666" s="188">
        <v>903</v>
      </c>
      <c r="W4666" s="189">
        <v>903</v>
      </c>
      <c r="X4666" s="31">
        <v>903</v>
      </c>
      <c r="Y4666" s="90">
        <f>IFERROR(ROUND(X4666/W4666-1,2),"")</f>
        <v>0</v>
      </c>
      <c r="Z4666" s="31">
        <f>IF(OR(S4666="VLD MLC components",S4666="VLD MLC pipes",S4666="VLD PEX components",S4666="VLD PEX pipes",S4666="VLD PHC components",S4666="VLD PHC pipes",S4666="Controls VLD"),"По запросу",X4666)</f>
        <v>903</v>
      </c>
      <c r="AA4666" s="63">
        <f>ROUND(X4666/1.2,3)</f>
        <v>752.5</v>
      </c>
      <c r="AB4666" s="23">
        <v>752.5</v>
      </c>
      <c r="AC4666" s="190">
        <f>IFERROR(ROUND(AA4666/AB4666-1,2),"")</f>
        <v>0</v>
      </c>
      <c r="AD4666" s="25">
        <v>0.46300000000000002</v>
      </c>
      <c r="AE4666" s="25">
        <v>1.0800000000000001E-2</v>
      </c>
      <c r="AF4666" s="25">
        <v>0</v>
      </c>
      <c r="AG4666" s="25" t="s">
        <v>22</v>
      </c>
      <c r="AH4666" s="25">
        <v>0</v>
      </c>
      <c r="AI4666" s="25">
        <v>0</v>
      </c>
      <c r="AJ4666" s="25" t="s">
        <v>20</v>
      </c>
      <c r="AK4666" s="42" t="s">
        <v>19</v>
      </c>
      <c r="AL4666" s="25" t="s">
        <v>20</v>
      </c>
      <c r="AM4666" s="25">
        <v>1</v>
      </c>
      <c r="AN4666" s="25"/>
      <c r="AO4666" s="25"/>
      <c r="AP4666" s="25"/>
      <c r="AQ4666" s="25"/>
      <c r="AR4666" s="94"/>
      <c r="AS4666" s="157" t="s">
        <v>22</v>
      </c>
      <c r="AT4666" s="93">
        <v>42551</v>
      </c>
      <c r="AU4666" s="92" t="s">
        <v>22</v>
      </c>
      <c r="AV4666" s="91" t="s">
        <v>152</v>
      </c>
      <c r="AW4666" s="92" t="s">
        <v>48</v>
      </c>
      <c r="AX4666" s="92" t="s">
        <v>48</v>
      </c>
      <c r="AY4666" s="91" t="s">
        <v>152</v>
      </c>
      <c r="AZ4666" s="23"/>
      <c r="BA4666" s="25" t="s">
        <v>705</v>
      </c>
      <c r="BB4666" t="s">
        <v>25</v>
      </c>
      <c r="BC4666" t="e">
        <v>#N/A</v>
      </c>
      <c r="BD4666" t="e">
        <f>IF(Z4666=BC4666,"OK")</f>
        <v>#N/A</v>
      </c>
      <c r="BE4666">
        <v>0.46300000000000002</v>
      </c>
      <c r="BF4666">
        <v>1.0800000000000001E-2</v>
      </c>
      <c r="BG4666">
        <v>0</v>
      </c>
      <c r="BH4666">
        <v>0</v>
      </c>
      <c r="BI4666">
        <v>0</v>
      </c>
      <c r="BJ4666">
        <v>0</v>
      </c>
      <c r="BK4666">
        <v>0</v>
      </c>
      <c r="BN4666" s="183"/>
    </row>
    <row r="4667" spans="1:66" ht="25.5" x14ac:dyDescent="0.25">
      <c r="A4667" s="1"/>
      <c r="B4667" s="94">
        <v>4654</v>
      </c>
      <c r="C4667" s="43">
        <v>1089592</v>
      </c>
      <c r="D4667" s="25"/>
      <c r="E4667" s="27" t="s">
        <v>704</v>
      </c>
      <c r="F4667" s="151" t="s">
        <v>21</v>
      </c>
      <c r="G4667" s="28"/>
      <c r="H4667" s="46" t="str">
        <f>IFERROR(IFERROR(IF(SEARCH("Usystems",$E4667)&gt;0,"Usystems"),IF(SEARCH("RIIFO",$E4667)&gt;0,"RIIFO","Uponor")),"Uponor")</f>
        <v>Uponor</v>
      </c>
      <c r="I4667" s="25" t="str">
        <f>IFERROR(MID($D4667,1,7)+0,"")</f>
        <v/>
      </c>
      <c r="J4667" s="25" t="str">
        <f>IFERROR(MID($D4667,10,7)+0,"")</f>
        <v/>
      </c>
      <c r="K4667" s="25" t="str">
        <f>IFERROR(MID($D4667,19,7)+0,"")</f>
        <v/>
      </c>
      <c r="L4667" s="25" t="str">
        <f>IFERROR(MID($D4667,28,7)+0,"")</f>
        <v/>
      </c>
      <c r="M4667" s="25" t="str">
        <f>IF(IFERROR(MID($Q4667,1,7)+0,"")&lt;1130000,IF(INDEX(C:C,MATCH(LEFT(Q4667,7)+0,I:I,0))&lt;1130000,"",INDEX(C:C,MATCH(LEFT(Q4667,7)+0,I:I,0))),IFERROR(MID($Q4667,1,7)+0,""))</f>
        <v/>
      </c>
      <c r="N4667" s="25" t="str">
        <f>IF(IFERROR(MID($Q4667,10,7)+0,"")&lt;1130000,"",IFERROR(MID($Q4667,10,7)+0,""))</f>
        <v/>
      </c>
      <c r="O4667" s="25" t="str">
        <f>IF(IFERROR(MID($Q4667,19,7)+0,"")&lt;1130000,"",IFERROR(MID($Q4667,19,7)+0,""))</f>
        <v/>
      </c>
      <c r="P4667" s="25" t="str">
        <f>IF(M4667="","",IF(N4667="",M4667,M4667&amp;", "&amp;N4667))</f>
        <v/>
      </c>
      <c r="Q4667" s="25"/>
      <c r="R4667" s="25"/>
      <c r="S4667" s="35" t="s">
        <v>648</v>
      </c>
      <c r="T4667" s="34" t="s">
        <v>36</v>
      </c>
      <c r="U4667" s="185">
        <v>540</v>
      </c>
      <c r="V4667" s="188">
        <v>540</v>
      </c>
      <c r="W4667" s="189">
        <v>540</v>
      </c>
      <c r="X4667" s="31">
        <v>540</v>
      </c>
      <c r="Y4667" s="90">
        <f>IFERROR(ROUND(X4667/W4667-1,2),"")</f>
        <v>0</v>
      </c>
      <c r="Z4667" s="31">
        <f>IF(OR(S4667="VLD MLC components",S4667="VLD MLC pipes",S4667="VLD PEX components",S4667="VLD PEX pipes",S4667="VLD PHC components",S4667="VLD PHC pipes",S4667="Controls VLD"),"По запросу",X4667)</f>
        <v>540</v>
      </c>
      <c r="AA4667" s="63">
        <f>ROUND(X4667/1.2,3)</f>
        <v>450</v>
      </c>
      <c r="AB4667" s="23">
        <v>450</v>
      </c>
      <c r="AC4667" s="190">
        <f>IFERROR(ROUND(AA4667/AB4667-1,2),"")</f>
        <v>0</v>
      </c>
      <c r="AD4667" s="25">
        <v>0.23</v>
      </c>
      <c r="AE4667" s="25">
        <v>4.3299999999999996E-3</v>
      </c>
      <c r="AF4667" s="25">
        <v>0</v>
      </c>
      <c r="AG4667" s="25" t="s">
        <v>22</v>
      </c>
      <c r="AH4667" s="25">
        <v>0</v>
      </c>
      <c r="AI4667" s="25">
        <v>0</v>
      </c>
      <c r="AJ4667" s="25" t="s">
        <v>20</v>
      </c>
      <c r="AK4667" s="42" t="s">
        <v>19</v>
      </c>
      <c r="AL4667" s="25" t="s">
        <v>20</v>
      </c>
      <c r="AM4667" s="25">
        <v>1</v>
      </c>
      <c r="AN4667" s="25"/>
      <c r="AO4667" s="25"/>
      <c r="AP4667" s="25"/>
      <c r="AQ4667" s="25"/>
      <c r="AR4667" s="94"/>
      <c r="AS4667" s="157" t="s">
        <v>22</v>
      </c>
      <c r="AT4667" s="93">
        <v>42942</v>
      </c>
      <c r="AU4667" s="92" t="s">
        <v>22</v>
      </c>
      <c r="AV4667" s="91" t="s">
        <v>48</v>
      </c>
      <c r="AW4667" s="92" t="s">
        <v>48</v>
      </c>
      <c r="AX4667" s="92" t="s">
        <v>48</v>
      </c>
      <c r="AY4667" s="91" t="s">
        <v>152</v>
      </c>
      <c r="AZ4667" s="23"/>
      <c r="BA4667" s="25">
        <v>0</v>
      </c>
      <c r="BB4667" t="s">
        <v>48</v>
      </c>
      <c r="BC4667" t="e">
        <v>#N/A</v>
      </c>
      <c r="BD4667" t="e">
        <f>IF(Z4667=BC4667,"OK")</f>
        <v>#N/A</v>
      </c>
      <c r="BE4667">
        <v>0.23</v>
      </c>
      <c r="BF4667">
        <v>4.3299999999999996E-3</v>
      </c>
      <c r="BG4667">
        <v>0</v>
      </c>
      <c r="BH4667">
        <v>0</v>
      </c>
      <c r="BI4667">
        <v>0</v>
      </c>
      <c r="BJ4667">
        <v>0</v>
      </c>
      <c r="BK4667">
        <v>0</v>
      </c>
      <c r="BN4667" s="183"/>
    </row>
    <row r="4668" spans="1:66" ht="38.25" x14ac:dyDescent="0.25">
      <c r="A4668" s="1"/>
      <c r="B4668" s="94">
        <v>4655</v>
      </c>
      <c r="C4668" s="43">
        <v>1000211</v>
      </c>
      <c r="D4668" s="25"/>
      <c r="E4668" s="27" t="s">
        <v>703</v>
      </c>
      <c r="F4668" s="151" t="s">
        <v>652</v>
      </c>
      <c r="G4668" s="41" t="s">
        <v>585</v>
      </c>
      <c r="H4668" s="46" t="str">
        <f>IFERROR(IFERROR(IF(SEARCH("Usystems",$E4668)&gt;0,"Usystems"),IF(SEARCH("RIIFO",$E4668)&gt;0,"RIIFO","Uponor")),"Uponor")</f>
        <v>Uponor</v>
      </c>
      <c r="I4668" s="25" t="str">
        <f>IFERROR(MID($D4668,1,7)+0,"")</f>
        <v/>
      </c>
      <c r="J4668" s="25" t="str">
        <f>IFERROR(MID($D4668,10,7)+0,"")</f>
        <v/>
      </c>
      <c r="K4668" s="25" t="str">
        <f>IFERROR(MID($D4668,19,7)+0,"")</f>
        <v/>
      </c>
      <c r="L4668" s="25" t="str">
        <f>IFERROR(MID($D4668,28,7)+0,"")</f>
        <v/>
      </c>
      <c r="M4668" s="25" t="str">
        <f>IF(IFERROR(MID($Q4668,1,7)+0,"")&lt;1130000,IF(INDEX(C:C,MATCH(LEFT(Q4668,7)+0,I:I,0))&lt;1130000,"",INDEX(C:C,MATCH(LEFT(Q4668,7)+0,I:I,0))),IFERROR(MID($Q4668,1,7)+0,""))</f>
        <v/>
      </c>
      <c r="N4668" s="25" t="str">
        <f>IF(IFERROR(MID($Q4668,10,7)+0,"")&lt;1130000,"",IFERROR(MID($Q4668,10,7)+0,""))</f>
        <v/>
      </c>
      <c r="O4668" s="25" t="str">
        <f>IF(IFERROR(MID($Q4668,19,7)+0,"")&lt;1130000,"",IFERROR(MID($Q4668,19,7)+0,""))</f>
        <v/>
      </c>
      <c r="P4668" s="25" t="str">
        <f>IF(M4668="","",IF(N4668="",M4668,M4668&amp;", "&amp;N4668))</f>
        <v/>
      </c>
      <c r="Q4668" s="25"/>
      <c r="R4668" s="25"/>
      <c r="S4668" s="35" t="s">
        <v>648</v>
      </c>
      <c r="T4668" s="25" t="s">
        <v>36</v>
      </c>
      <c r="U4668" s="185">
        <v>1044</v>
      </c>
      <c r="V4668" s="188">
        <v>1044</v>
      </c>
      <c r="W4668" s="189">
        <v>1044</v>
      </c>
      <c r="X4668" s="31">
        <v>1044</v>
      </c>
      <c r="Y4668" s="90">
        <f>IFERROR(ROUND(X4668/W4668-1,2),"")</f>
        <v>0</v>
      </c>
      <c r="Z4668" s="31">
        <f>IF(OR(S4668="VLD MLC components",S4668="VLD MLC pipes",S4668="VLD PEX components",S4668="VLD PEX pipes",S4668="VLD PHC components",S4668="VLD PHC pipes",S4668="Controls VLD"),"По запросу",X4668)</f>
        <v>1044</v>
      </c>
      <c r="AA4668" s="63">
        <f>ROUND(X4668/1.2,3)</f>
        <v>870</v>
      </c>
      <c r="AB4668" s="23">
        <v>870</v>
      </c>
      <c r="AC4668" s="190">
        <f>IFERROR(ROUND(AA4668/AB4668-1,2),"")</f>
        <v>0</v>
      </c>
      <c r="AD4668" s="25">
        <v>0.58699999999999997</v>
      </c>
      <c r="AE4668" s="25">
        <v>1.0800000000000001E-2</v>
      </c>
      <c r="AF4668" s="25">
        <v>0</v>
      </c>
      <c r="AG4668" s="25" t="s">
        <v>22</v>
      </c>
      <c r="AH4668" s="25">
        <v>0</v>
      </c>
      <c r="AI4668" s="25">
        <v>0</v>
      </c>
      <c r="AJ4668" s="25" t="s">
        <v>20</v>
      </c>
      <c r="AK4668" s="42" t="s">
        <v>19</v>
      </c>
      <c r="AL4668" s="25" t="s">
        <v>20</v>
      </c>
      <c r="AM4668" s="25">
        <v>1</v>
      </c>
      <c r="AN4668" s="25"/>
      <c r="AO4668" s="25"/>
      <c r="AP4668" s="25"/>
      <c r="AQ4668" s="25"/>
      <c r="AR4668" s="94"/>
      <c r="AS4668" s="157" t="s">
        <v>22</v>
      </c>
      <c r="AT4668" s="93">
        <v>42551</v>
      </c>
      <c r="AU4668" s="92" t="s">
        <v>22</v>
      </c>
      <c r="AV4668" s="91" t="s">
        <v>152</v>
      </c>
      <c r="AW4668" s="92" t="s">
        <v>48</v>
      </c>
      <c r="AX4668" s="92" t="s">
        <v>48</v>
      </c>
      <c r="AY4668" s="91" t="s">
        <v>152</v>
      </c>
      <c r="AZ4668" s="23"/>
      <c r="BA4668" s="25" t="s">
        <v>702</v>
      </c>
      <c r="BB4668" t="s">
        <v>25</v>
      </c>
      <c r="BC4668" t="e">
        <v>#N/A</v>
      </c>
      <c r="BD4668" t="e">
        <f>IF(Z4668=BC4668,"OK")</f>
        <v>#N/A</v>
      </c>
      <c r="BE4668">
        <v>0.58699999999999997</v>
      </c>
      <c r="BF4668">
        <v>1.0800000000000001E-2</v>
      </c>
      <c r="BG4668">
        <v>0</v>
      </c>
      <c r="BH4668">
        <v>0</v>
      </c>
      <c r="BI4668">
        <v>0</v>
      </c>
      <c r="BJ4668">
        <v>0</v>
      </c>
      <c r="BK4668">
        <v>0</v>
      </c>
      <c r="BN4668" s="183"/>
    </row>
    <row r="4669" spans="1:66" ht="38.25" x14ac:dyDescent="0.25">
      <c r="A4669" s="1"/>
      <c r="B4669" s="94">
        <v>4656</v>
      </c>
      <c r="C4669" s="43">
        <v>1087219</v>
      </c>
      <c r="D4669" s="25"/>
      <c r="E4669" s="30" t="s">
        <v>701</v>
      </c>
      <c r="F4669" s="151" t="s">
        <v>21</v>
      </c>
      <c r="G4669" s="41" t="s">
        <v>585</v>
      </c>
      <c r="H4669" s="46" t="str">
        <f>IFERROR(IFERROR(IF(SEARCH("Usystems",$E4669)&gt;0,"Usystems"),IF(SEARCH("RIIFO",$E4669)&gt;0,"RIIFO","Uponor")),"Uponor")</f>
        <v>Uponor</v>
      </c>
      <c r="I4669" s="25" t="str">
        <f>IFERROR(MID($D4669,1,7)+0,"")</f>
        <v/>
      </c>
      <c r="J4669" s="25" t="str">
        <f>IFERROR(MID($D4669,10,7)+0,"")</f>
        <v/>
      </c>
      <c r="K4669" s="25" t="str">
        <f>IFERROR(MID($D4669,19,7)+0,"")</f>
        <v/>
      </c>
      <c r="L4669" s="25" t="str">
        <f>IFERROR(MID($D4669,28,7)+0,"")</f>
        <v/>
      </c>
      <c r="M4669" s="25" t="str">
        <f>IF(IFERROR(MID($Q4669,1,7)+0,"")&lt;1130000,IF(INDEX(C:C,MATCH(LEFT(Q4669,7)+0,I:I,0))&lt;1130000,"",INDEX(C:C,MATCH(LEFT(Q4669,7)+0,I:I,0))),IFERROR(MID($Q4669,1,7)+0,""))</f>
        <v/>
      </c>
      <c r="N4669" s="25" t="str">
        <f>IF(IFERROR(MID($Q4669,10,7)+0,"")&lt;1130000,"",IFERROR(MID($Q4669,10,7)+0,""))</f>
        <v/>
      </c>
      <c r="O4669" s="25" t="str">
        <f>IF(IFERROR(MID($Q4669,19,7)+0,"")&lt;1130000,"",IFERROR(MID($Q4669,19,7)+0,""))</f>
        <v/>
      </c>
      <c r="P4669" s="25" t="str">
        <f>IF(M4669="","",IF(N4669="",M4669,M4669&amp;", "&amp;N4669))</f>
        <v/>
      </c>
      <c r="Q4669" s="25"/>
      <c r="R4669" s="25"/>
      <c r="S4669" s="35" t="s">
        <v>648</v>
      </c>
      <c r="T4669" s="34" t="s">
        <v>36</v>
      </c>
      <c r="U4669" s="185">
        <v>4205</v>
      </c>
      <c r="V4669" s="188">
        <v>4205</v>
      </c>
      <c r="W4669" s="189">
        <v>4205</v>
      </c>
      <c r="X4669" s="31">
        <v>4205</v>
      </c>
      <c r="Y4669" s="90">
        <f>IFERROR(ROUND(X4669/W4669-1,2),"")</f>
        <v>0</v>
      </c>
      <c r="Z4669" s="31">
        <f>IF(OR(S4669="VLD MLC components",S4669="VLD MLC pipes",S4669="VLD PEX components",S4669="VLD PEX pipes",S4669="VLD PHC components",S4669="VLD PHC pipes",S4669="Controls VLD"),"По запросу",X4669)</f>
        <v>4205</v>
      </c>
      <c r="AA4669" s="63">
        <f>ROUND(X4669/1.2,3)</f>
        <v>3504.1669999999999</v>
      </c>
      <c r="AB4669" s="23">
        <v>3504.1669999999999</v>
      </c>
      <c r="AC4669" s="190">
        <f>IFERROR(ROUND(AA4669/AB4669-1,2),"")</f>
        <v>0</v>
      </c>
      <c r="AD4669" s="25">
        <v>1.742</v>
      </c>
      <c r="AE4669" s="25">
        <v>2.35E-2</v>
      </c>
      <c r="AF4669" s="25">
        <v>6</v>
      </c>
      <c r="AG4669" s="25">
        <v>6</v>
      </c>
      <c r="AH4669" s="25">
        <v>6</v>
      </c>
      <c r="AI4669" s="25">
        <v>6</v>
      </c>
      <c r="AJ4669" s="25" t="s">
        <v>20</v>
      </c>
      <c r="AK4669" s="22" t="s">
        <v>20</v>
      </c>
      <c r="AL4669" s="25" t="s">
        <v>20</v>
      </c>
      <c r="AM4669" s="25">
        <v>1</v>
      </c>
      <c r="AN4669" s="25"/>
      <c r="AO4669" s="25"/>
      <c r="AP4669" s="25"/>
      <c r="AQ4669" s="25"/>
      <c r="AR4669" s="94"/>
      <c r="AS4669" s="157">
        <v>6</v>
      </c>
      <c r="AT4669" s="93" t="s">
        <v>22</v>
      </c>
      <c r="AU4669" s="92" t="s">
        <v>22</v>
      </c>
      <c r="AV4669" s="91" t="s">
        <v>152</v>
      </c>
      <c r="AW4669" s="92" t="s">
        <v>152</v>
      </c>
      <c r="AX4669" s="92" t="s">
        <v>48</v>
      </c>
      <c r="AY4669" s="91" t="s">
        <v>152</v>
      </c>
      <c r="AZ4669" s="23"/>
      <c r="BA4669" s="25" t="s">
        <v>700</v>
      </c>
      <c r="BB4669" t="s">
        <v>25</v>
      </c>
      <c r="BC4669">
        <v>4205</v>
      </c>
      <c r="BD4669" t="str">
        <f>IF(Z4669=BC4669,"OK")</f>
        <v>OK</v>
      </c>
      <c r="BE4669">
        <v>1.742</v>
      </c>
      <c r="BF4669">
        <v>2.35E-2</v>
      </c>
      <c r="BG4669">
        <v>0</v>
      </c>
      <c r="BH4669">
        <v>0</v>
      </c>
      <c r="BI4669">
        <v>0</v>
      </c>
      <c r="BJ4669">
        <v>0</v>
      </c>
      <c r="BK4669">
        <v>0</v>
      </c>
      <c r="BN4669" s="183"/>
    </row>
    <row r="4670" spans="1:66" ht="25.5" x14ac:dyDescent="0.25">
      <c r="A4670" s="1"/>
      <c r="B4670" s="94">
        <v>4657</v>
      </c>
      <c r="C4670" s="43">
        <v>1089597</v>
      </c>
      <c r="D4670" s="25"/>
      <c r="E4670" s="27" t="s">
        <v>699</v>
      </c>
      <c r="F4670" s="151" t="s">
        <v>21</v>
      </c>
      <c r="G4670" s="28"/>
      <c r="H4670" s="46" t="str">
        <f>IFERROR(IFERROR(IF(SEARCH("Usystems",$E4670)&gt;0,"Usystems"),IF(SEARCH("RIIFO",$E4670)&gt;0,"RIIFO","Uponor")),"Uponor")</f>
        <v>Uponor</v>
      </c>
      <c r="I4670" s="25" t="str">
        <f>IFERROR(MID($D4670,1,7)+0,"")</f>
        <v/>
      </c>
      <c r="J4670" s="25" t="str">
        <f>IFERROR(MID($D4670,10,7)+0,"")</f>
        <v/>
      </c>
      <c r="K4670" s="25" t="str">
        <f>IFERROR(MID($D4670,19,7)+0,"")</f>
        <v/>
      </c>
      <c r="L4670" s="25" t="str">
        <f>IFERROR(MID($D4670,28,7)+0,"")</f>
        <v/>
      </c>
      <c r="M4670" s="25" t="str">
        <f>IF(IFERROR(MID($Q4670,1,7)+0,"")&lt;1130000,IF(INDEX(C:C,MATCH(LEFT(Q4670,7)+0,I:I,0))&lt;1130000,"",INDEX(C:C,MATCH(LEFT(Q4670,7)+0,I:I,0))),IFERROR(MID($Q4670,1,7)+0,""))</f>
        <v/>
      </c>
      <c r="N4670" s="25" t="str">
        <f>IF(IFERROR(MID($Q4670,10,7)+0,"")&lt;1130000,"",IFERROR(MID($Q4670,10,7)+0,""))</f>
        <v/>
      </c>
      <c r="O4670" s="25" t="str">
        <f>IF(IFERROR(MID($Q4670,19,7)+0,"")&lt;1130000,"",IFERROR(MID($Q4670,19,7)+0,""))</f>
        <v/>
      </c>
      <c r="P4670" s="25" t="str">
        <f>IF(M4670="","",IF(N4670="",M4670,M4670&amp;", "&amp;N4670))</f>
        <v/>
      </c>
      <c r="Q4670" s="25"/>
      <c r="R4670" s="25"/>
      <c r="S4670" s="35" t="s">
        <v>648</v>
      </c>
      <c r="T4670" s="34" t="s">
        <v>36</v>
      </c>
      <c r="U4670" s="185">
        <v>1008</v>
      </c>
      <c r="V4670" s="188">
        <v>1008</v>
      </c>
      <c r="W4670" s="189">
        <v>1008</v>
      </c>
      <c r="X4670" s="31">
        <v>1008</v>
      </c>
      <c r="Y4670" s="90">
        <f>IFERROR(ROUND(X4670/W4670-1,2),"")</f>
        <v>0</v>
      </c>
      <c r="Z4670" s="31">
        <f>IF(OR(S4670="VLD MLC components",S4670="VLD MLC pipes",S4670="VLD PEX components",S4670="VLD PEX pipes",S4670="VLD PHC components",S4670="VLD PHC pipes",S4670="Controls VLD"),"По запросу",X4670)</f>
        <v>1008</v>
      </c>
      <c r="AA4670" s="63">
        <f>ROUND(X4670/1.2,3)</f>
        <v>840</v>
      </c>
      <c r="AB4670" s="23">
        <v>840</v>
      </c>
      <c r="AC4670" s="190">
        <f>IFERROR(ROUND(AA4670/AB4670-1,2),"")</f>
        <v>0</v>
      </c>
      <c r="AD4670" s="25">
        <v>0.309</v>
      </c>
      <c r="AE4670" s="25">
        <v>5.4099999999999999E-3</v>
      </c>
      <c r="AF4670" s="25">
        <v>0</v>
      </c>
      <c r="AG4670" s="25" t="s">
        <v>22</v>
      </c>
      <c r="AH4670" s="25">
        <v>0</v>
      </c>
      <c r="AI4670" s="25">
        <v>0</v>
      </c>
      <c r="AJ4670" s="25" t="s">
        <v>20</v>
      </c>
      <c r="AK4670" s="42" t="s">
        <v>19</v>
      </c>
      <c r="AL4670" s="25" t="s">
        <v>20</v>
      </c>
      <c r="AM4670" s="25">
        <v>1</v>
      </c>
      <c r="AN4670" s="25"/>
      <c r="AO4670" s="25"/>
      <c r="AP4670" s="25"/>
      <c r="AQ4670" s="25"/>
      <c r="AR4670" s="94"/>
      <c r="AS4670" s="157" t="s">
        <v>22</v>
      </c>
      <c r="AT4670" s="93">
        <v>42942</v>
      </c>
      <c r="AU4670" s="92" t="s">
        <v>22</v>
      </c>
      <c r="AV4670" s="91" t="s">
        <v>48</v>
      </c>
      <c r="AW4670" s="92" t="s">
        <v>48</v>
      </c>
      <c r="AX4670" s="92" t="s">
        <v>48</v>
      </c>
      <c r="AY4670" s="91" t="s">
        <v>152</v>
      </c>
      <c r="AZ4670" s="23"/>
      <c r="BA4670" s="25">
        <v>0</v>
      </c>
      <c r="BB4670" t="s">
        <v>48</v>
      </c>
      <c r="BC4670" t="e">
        <v>#N/A</v>
      </c>
      <c r="BD4670" t="e">
        <f>IF(Z4670=BC4670,"OK")</f>
        <v>#N/A</v>
      </c>
      <c r="BE4670">
        <v>0.309</v>
      </c>
      <c r="BF4670">
        <v>5.4099999999999999E-3</v>
      </c>
      <c r="BG4670">
        <v>0</v>
      </c>
      <c r="BH4670">
        <v>0</v>
      </c>
      <c r="BI4670">
        <v>0</v>
      </c>
      <c r="BJ4670">
        <v>0</v>
      </c>
      <c r="BK4670">
        <v>0</v>
      </c>
      <c r="BN4670" s="183"/>
    </row>
    <row r="4671" spans="1:66" ht="25.5" x14ac:dyDescent="0.25">
      <c r="A4671" s="1"/>
      <c r="B4671" s="94">
        <v>4658</v>
      </c>
      <c r="C4671" s="43">
        <v>1089598</v>
      </c>
      <c r="D4671" s="25"/>
      <c r="E4671" s="27" t="s">
        <v>698</v>
      </c>
      <c r="F4671" s="151" t="s">
        <v>21</v>
      </c>
      <c r="G4671" s="28"/>
      <c r="H4671" s="46" t="str">
        <f>IFERROR(IFERROR(IF(SEARCH("Usystems",$E4671)&gt;0,"Usystems"),IF(SEARCH("RIIFO",$E4671)&gt;0,"RIIFO","Uponor")),"Uponor")</f>
        <v>Uponor</v>
      </c>
      <c r="I4671" s="25" t="str">
        <f>IFERROR(MID($D4671,1,7)+0,"")</f>
        <v/>
      </c>
      <c r="J4671" s="25" t="str">
        <f>IFERROR(MID($D4671,10,7)+0,"")</f>
        <v/>
      </c>
      <c r="K4671" s="25" t="str">
        <f>IFERROR(MID($D4671,19,7)+0,"")</f>
        <v/>
      </c>
      <c r="L4671" s="25" t="str">
        <f>IFERROR(MID($D4671,28,7)+0,"")</f>
        <v/>
      </c>
      <c r="M4671" s="25" t="str">
        <f>IF(IFERROR(MID($Q4671,1,7)+0,"")&lt;1130000,IF(INDEX(C:C,MATCH(LEFT(Q4671,7)+0,I:I,0))&lt;1130000,"",INDEX(C:C,MATCH(LEFT(Q4671,7)+0,I:I,0))),IFERROR(MID($Q4671,1,7)+0,""))</f>
        <v/>
      </c>
      <c r="N4671" s="25" t="str">
        <f>IF(IFERROR(MID($Q4671,10,7)+0,"")&lt;1130000,"",IFERROR(MID($Q4671,10,7)+0,""))</f>
        <v/>
      </c>
      <c r="O4671" s="25" t="str">
        <f>IF(IFERROR(MID($Q4671,19,7)+0,"")&lt;1130000,"",IFERROR(MID($Q4671,19,7)+0,""))</f>
        <v/>
      </c>
      <c r="P4671" s="25" t="str">
        <f>IF(M4671="","",IF(N4671="",M4671,M4671&amp;", "&amp;N4671))</f>
        <v/>
      </c>
      <c r="Q4671" s="25"/>
      <c r="R4671" s="25"/>
      <c r="S4671" s="35" t="s">
        <v>648</v>
      </c>
      <c r="T4671" s="34" t="s">
        <v>36</v>
      </c>
      <c r="U4671" s="185">
        <v>1374</v>
      </c>
      <c r="V4671" s="188">
        <v>1374</v>
      </c>
      <c r="W4671" s="189">
        <v>1374</v>
      </c>
      <c r="X4671" s="31">
        <v>1374</v>
      </c>
      <c r="Y4671" s="90">
        <f>IFERROR(ROUND(X4671/W4671-1,2),"")</f>
        <v>0</v>
      </c>
      <c r="Z4671" s="31">
        <f>IF(OR(S4671="VLD MLC components",S4671="VLD MLC pipes",S4671="VLD PEX components",S4671="VLD PEX pipes",S4671="VLD PHC components",S4671="VLD PHC pipes",S4671="Controls VLD"),"По запросу",X4671)</f>
        <v>1374</v>
      </c>
      <c r="AA4671" s="63">
        <f>ROUND(X4671/1.2,3)</f>
        <v>1145</v>
      </c>
      <c r="AB4671" s="23">
        <v>1145</v>
      </c>
      <c r="AC4671" s="190">
        <f>IFERROR(ROUND(AA4671/AB4671-1,2),"")</f>
        <v>0</v>
      </c>
      <c r="AD4671" s="25">
        <v>0.57699999999999996</v>
      </c>
      <c r="AE4671" s="25">
        <v>1.0829999999999999E-2</v>
      </c>
      <c r="AF4671" s="25">
        <v>0</v>
      </c>
      <c r="AG4671" s="25" t="s">
        <v>22</v>
      </c>
      <c r="AH4671" s="25">
        <v>0</v>
      </c>
      <c r="AI4671" s="25">
        <v>0</v>
      </c>
      <c r="AJ4671" s="25" t="s">
        <v>20</v>
      </c>
      <c r="AK4671" s="42" t="s">
        <v>19</v>
      </c>
      <c r="AL4671" s="25" t="s">
        <v>20</v>
      </c>
      <c r="AM4671" s="25">
        <v>1</v>
      </c>
      <c r="AN4671" s="25"/>
      <c r="AO4671" s="25"/>
      <c r="AP4671" s="25"/>
      <c r="AQ4671" s="25"/>
      <c r="AR4671" s="94"/>
      <c r="AS4671" s="157" t="s">
        <v>22</v>
      </c>
      <c r="AT4671" s="93">
        <v>42942</v>
      </c>
      <c r="AU4671" s="92" t="s">
        <v>22</v>
      </c>
      <c r="AV4671" s="91" t="s">
        <v>48</v>
      </c>
      <c r="AW4671" s="92" t="s">
        <v>48</v>
      </c>
      <c r="AX4671" s="92" t="s">
        <v>48</v>
      </c>
      <c r="AY4671" s="91" t="s">
        <v>152</v>
      </c>
      <c r="AZ4671" s="23"/>
      <c r="BA4671" s="25">
        <v>0</v>
      </c>
      <c r="BB4671" t="s">
        <v>48</v>
      </c>
      <c r="BC4671" t="e">
        <v>#N/A</v>
      </c>
      <c r="BD4671" t="e">
        <f>IF(Z4671=BC4671,"OK")</f>
        <v>#N/A</v>
      </c>
      <c r="BE4671">
        <v>0.57699999999999996</v>
      </c>
      <c r="BF4671">
        <v>1.0829999999999999E-2</v>
      </c>
      <c r="BG4671">
        <v>0</v>
      </c>
      <c r="BH4671">
        <v>0</v>
      </c>
      <c r="BI4671">
        <v>0</v>
      </c>
      <c r="BJ4671">
        <v>0</v>
      </c>
      <c r="BK4671">
        <v>0</v>
      </c>
      <c r="BN4671" s="183"/>
    </row>
    <row r="4672" spans="1:66" ht="25.5" x14ac:dyDescent="0.25">
      <c r="A4672" s="1"/>
      <c r="B4672" s="94">
        <v>4659</v>
      </c>
      <c r="C4672" s="43">
        <v>1089599</v>
      </c>
      <c r="D4672" s="25"/>
      <c r="E4672" s="27" t="s">
        <v>697</v>
      </c>
      <c r="F4672" s="151" t="s">
        <v>21</v>
      </c>
      <c r="G4672" s="28"/>
      <c r="H4672" s="46" t="str">
        <f>IFERROR(IFERROR(IF(SEARCH("Usystems",$E4672)&gt;0,"Usystems"),IF(SEARCH("RIIFO",$E4672)&gt;0,"RIIFO","Uponor")),"Uponor")</f>
        <v>Uponor</v>
      </c>
      <c r="I4672" s="25" t="str">
        <f>IFERROR(MID($D4672,1,7)+0,"")</f>
        <v/>
      </c>
      <c r="J4672" s="25" t="str">
        <f>IFERROR(MID($D4672,10,7)+0,"")</f>
        <v/>
      </c>
      <c r="K4672" s="25" t="str">
        <f>IFERROR(MID($D4672,19,7)+0,"")</f>
        <v/>
      </c>
      <c r="L4672" s="25" t="str">
        <f>IFERROR(MID($D4672,28,7)+0,"")</f>
        <v/>
      </c>
      <c r="M4672" s="25" t="str">
        <f>IF(IFERROR(MID($Q4672,1,7)+0,"")&lt;1130000,IF(INDEX(C:C,MATCH(LEFT(Q4672,7)+0,I:I,0))&lt;1130000,"",INDEX(C:C,MATCH(LEFT(Q4672,7)+0,I:I,0))),IFERROR(MID($Q4672,1,7)+0,""))</f>
        <v/>
      </c>
      <c r="N4672" s="25" t="str">
        <f>IF(IFERROR(MID($Q4672,10,7)+0,"")&lt;1130000,"",IFERROR(MID($Q4672,10,7)+0,""))</f>
        <v/>
      </c>
      <c r="O4672" s="25" t="str">
        <f>IF(IFERROR(MID($Q4672,19,7)+0,"")&lt;1130000,"",IFERROR(MID($Q4672,19,7)+0,""))</f>
        <v/>
      </c>
      <c r="P4672" s="25" t="str">
        <f>IF(M4672="","",IF(N4672="",M4672,M4672&amp;", "&amp;N4672))</f>
        <v/>
      </c>
      <c r="Q4672" s="25"/>
      <c r="R4672" s="25"/>
      <c r="S4672" s="35" t="s">
        <v>648</v>
      </c>
      <c r="T4672" s="34" t="s">
        <v>36</v>
      </c>
      <c r="U4672" s="185">
        <v>1652</v>
      </c>
      <c r="V4672" s="188">
        <v>1652</v>
      </c>
      <c r="W4672" s="189">
        <v>1652</v>
      </c>
      <c r="X4672" s="31">
        <v>1652</v>
      </c>
      <c r="Y4672" s="90">
        <f>IFERROR(ROUND(X4672/W4672-1,2),"")</f>
        <v>0</v>
      </c>
      <c r="Z4672" s="31">
        <f>IF(OR(S4672="VLD MLC components",S4672="VLD MLC pipes",S4672="VLD PEX components",S4672="VLD PEX pipes",S4672="VLD PHC components",S4672="VLD PHC pipes",S4672="Controls VLD"),"По запросу",X4672)</f>
        <v>1652</v>
      </c>
      <c r="AA4672" s="63">
        <f>ROUND(X4672/1.2,3)</f>
        <v>1376.6669999999999</v>
      </c>
      <c r="AB4672" s="23">
        <v>1376.6669999999999</v>
      </c>
      <c r="AC4672" s="190">
        <f>IFERROR(ROUND(AA4672/AB4672-1,2),"")</f>
        <v>0</v>
      </c>
      <c r="AD4672" s="25">
        <v>0.8</v>
      </c>
      <c r="AE4672" s="25">
        <v>1.6250000000000001E-2</v>
      </c>
      <c r="AF4672" s="25">
        <v>0</v>
      </c>
      <c r="AG4672" s="25" t="s">
        <v>22</v>
      </c>
      <c r="AH4672" s="25">
        <v>0</v>
      </c>
      <c r="AI4672" s="25">
        <v>0</v>
      </c>
      <c r="AJ4672" s="25" t="s">
        <v>20</v>
      </c>
      <c r="AK4672" s="42" t="s">
        <v>19</v>
      </c>
      <c r="AL4672" s="25" t="s">
        <v>20</v>
      </c>
      <c r="AM4672" s="25">
        <v>1</v>
      </c>
      <c r="AN4672" s="25"/>
      <c r="AO4672" s="25"/>
      <c r="AP4672" s="25"/>
      <c r="AQ4672" s="25"/>
      <c r="AR4672" s="94"/>
      <c r="AS4672" s="157" t="s">
        <v>22</v>
      </c>
      <c r="AT4672" s="93">
        <v>42942</v>
      </c>
      <c r="AU4672" s="92" t="s">
        <v>22</v>
      </c>
      <c r="AV4672" s="91" t="s">
        <v>48</v>
      </c>
      <c r="AW4672" s="92" t="s">
        <v>48</v>
      </c>
      <c r="AX4672" s="92" t="s">
        <v>48</v>
      </c>
      <c r="AY4672" s="91" t="s">
        <v>152</v>
      </c>
      <c r="AZ4672" s="23"/>
      <c r="BA4672" s="25">
        <v>0</v>
      </c>
      <c r="BB4672" t="s">
        <v>48</v>
      </c>
      <c r="BC4672" t="e">
        <v>#N/A</v>
      </c>
      <c r="BD4672" t="e">
        <f>IF(Z4672=BC4672,"OK")</f>
        <v>#N/A</v>
      </c>
      <c r="BE4672">
        <v>0.8</v>
      </c>
      <c r="BF4672">
        <v>1.6250000000000001E-2</v>
      </c>
      <c r="BG4672">
        <v>0</v>
      </c>
      <c r="BH4672">
        <v>0</v>
      </c>
      <c r="BI4672">
        <v>0</v>
      </c>
      <c r="BJ4672">
        <v>0</v>
      </c>
      <c r="BK4672">
        <v>0</v>
      </c>
      <c r="BN4672" s="183"/>
    </row>
    <row r="4673" spans="1:66" ht="25.5" x14ac:dyDescent="0.25">
      <c r="A4673" s="1"/>
      <c r="B4673" s="94">
        <v>4660</v>
      </c>
      <c r="C4673" s="43">
        <v>1105770</v>
      </c>
      <c r="D4673" s="25"/>
      <c r="E4673" s="27" t="s">
        <v>696</v>
      </c>
      <c r="F4673" s="213" t="s">
        <v>21</v>
      </c>
      <c r="G4673" s="28"/>
      <c r="H4673" s="46" t="str">
        <f>IFERROR(IFERROR(IF(SEARCH("Usystems",$E4673)&gt;0,"Usystems"),IF(SEARCH("RIIFO",$E4673)&gt;0,"RIIFO","Uponor")),"Uponor")</f>
        <v>Uponor</v>
      </c>
      <c r="I4673" s="25" t="str">
        <f>IFERROR(MID($D4673,1,7)+0,"")</f>
        <v/>
      </c>
      <c r="J4673" s="25" t="str">
        <f>IFERROR(MID($D4673,10,7)+0,"")</f>
        <v/>
      </c>
      <c r="K4673" s="25" t="str">
        <f>IFERROR(MID($D4673,19,7)+0,"")</f>
        <v/>
      </c>
      <c r="L4673" s="25" t="str">
        <f>IFERROR(MID($D4673,28,7)+0,"")</f>
        <v/>
      </c>
      <c r="M4673" s="25" t="str">
        <f>IF(IFERROR(MID($Q4673,1,7)+0,"")&lt;1130000,IF(INDEX(C:C,MATCH(LEFT(Q4673,7)+0,I:I,0))&lt;1130000,"",INDEX(C:C,MATCH(LEFT(Q4673,7)+0,I:I,0))),IFERROR(MID($Q4673,1,7)+0,""))</f>
        <v/>
      </c>
      <c r="N4673" s="25" t="str">
        <f>IF(IFERROR(MID($Q4673,10,7)+0,"")&lt;1130000,"",IFERROR(MID($Q4673,10,7)+0,""))</f>
        <v/>
      </c>
      <c r="O4673" s="25" t="str">
        <f>IF(IFERROR(MID($Q4673,19,7)+0,"")&lt;1130000,"",IFERROR(MID($Q4673,19,7)+0,""))</f>
        <v/>
      </c>
      <c r="P4673" s="25" t="str">
        <f>IF(M4673="","",IF(N4673="",M4673,M4673&amp;", "&amp;N4673))</f>
        <v/>
      </c>
      <c r="Q4673" s="25"/>
      <c r="R4673" s="25"/>
      <c r="S4673" s="35" t="s">
        <v>648</v>
      </c>
      <c r="T4673" s="34" t="s">
        <v>36</v>
      </c>
      <c r="U4673" s="185">
        <v>4645</v>
      </c>
      <c r="V4673" s="188">
        <v>4645</v>
      </c>
      <c r="W4673" s="189">
        <v>4645</v>
      </c>
      <c r="X4673" s="31">
        <v>4645</v>
      </c>
      <c r="Y4673" s="90">
        <f>IFERROR(ROUND(X4673/W4673-1,2),"")</f>
        <v>0</v>
      </c>
      <c r="Z4673" s="31">
        <f>IF(OR(S4673="VLD MLC components",S4673="VLD MLC pipes",S4673="VLD PEX components",S4673="VLD PEX pipes",S4673="VLD PHC components",S4673="VLD PHC pipes",S4673="Controls VLD"),"По запросу",X4673)</f>
        <v>4645</v>
      </c>
      <c r="AA4673" s="63">
        <f>ROUND(X4673/1.2,3)</f>
        <v>3870.8330000000001</v>
      </c>
      <c r="AB4673" s="23">
        <v>3870.8330000000001</v>
      </c>
      <c r="AC4673" s="190">
        <f>IFERROR(ROUND(AA4673/AB4673-1,2),"")</f>
        <v>0</v>
      </c>
      <c r="AD4673" s="25">
        <v>2.04</v>
      </c>
      <c r="AE4673" s="25">
        <v>2.35E-2</v>
      </c>
      <c r="AF4673" s="25">
        <v>0</v>
      </c>
      <c r="AG4673" s="25" t="s">
        <v>22</v>
      </c>
      <c r="AH4673" s="25">
        <v>0</v>
      </c>
      <c r="AI4673" s="25">
        <v>0</v>
      </c>
      <c r="AJ4673" s="25" t="s">
        <v>20</v>
      </c>
      <c r="AK4673" s="42" t="s">
        <v>19</v>
      </c>
      <c r="AL4673" s="25" t="s">
        <v>20</v>
      </c>
      <c r="AM4673" s="25">
        <v>1</v>
      </c>
      <c r="AN4673" s="25"/>
      <c r="AO4673" s="25"/>
      <c r="AP4673" s="25"/>
      <c r="AQ4673" s="25"/>
      <c r="AR4673" s="94"/>
      <c r="AS4673" s="157" t="s">
        <v>22</v>
      </c>
      <c r="AT4673" s="93">
        <v>43894</v>
      </c>
      <c r="AU4673" s="92" t="s">
        <v>22</v>
      </c>
      <c r="AV4673" s="91" t="s">
        <v>48</v>
      </c>
      <c r="AW4673" s="92" t="s">
        <v>48</v>
      </c>
      <c r="AX4673" s="92" t="s">
        <v>48</v>
      </c>
      <c r="AY4673" s="91" t="s">
        <v>152</v>
      </c>
      <c r="AZ4673" s="23"/>
      <c r="BA4673" s="25">
        <v>0</v>
      </c>
      <c r="BB4673" t="s">
        <v>48</v>
      </c>
      <c r="BC4673" t="e">
        <v>#N/A</v>
      </c>
      <c r="BD4673" t="e">
        <f>IF(Z4673=BC4673,"OK")</f>
        <v>#N/A</v>
      </c>
      <c r="BE4673">
        <v>2.04</v>
      </c>
      <c r="BF4673">
        <v>2.35E-2</v>
      </c>
      <c r="BG4673">
        <v>0</v>
      </c>
      <c r="BH4673">
        <v>0</v>
      </c>
      <c r="BI4673">
        <v>0</v>
      </c>
      <c r="BJ4673">
        <v>0</v>
      </c>
      <c r="BK4673">
        <v>0</v>
      </c>
      <c r="BN4673" s="183"/>
    </row>
    <row r="4674" spans="1:66" ht="25.5" x14ac:dyDescent="0.25">
      <c r="A4674" s="1"/>
      <c r="B4674" s="94">
        <v>4661</v>
      </c>
      <c r="C4674" s="43">
        <v>1105771</v>
      </c>
      <c r="D4674" s="25"/>
      <c r="E4674" s="27" t="s">
        <v>695</v>
      </c>
      <c r="F4674" s="213" t="s">
        <v>21</v>
      </c>
      <c r="G4674" s="28"/>
      <c r="H4674" s="46" t="str">
        <f>IFERROR(IFERROR(IF(SEARCH("Usystems",$E4674)&gt;0,"Usystems"),IF(SEARCH("RIIFO",$E4674)&gt;0,"RIIFO","Uponor")),"Uponor")</f>
        <v>Uponor</v>
      </c>
      <c r="I4674" s="25" t="str">
        <f>IFERROR(MID($D4674,1,7)+0,"")</f>
        <v/>
      </c>
      <c r="J4674" s="25" t="str">
        <f>IFERROR(MID($D4674,10,7)+0,"")</f>
        <v/>
      </c>
      <c r="K4674" s="25" t="str">
        <f>IFERROR(MID($D4674,19,7)+0,"")</f>
        <v/>
      </c>
      <c r="L4674" s="25" t="str">
        <f>IFERROR(MID($D4674,28,7)+0,"")</f>
        <v/>
      </c>
      <c r="M4674" s="25" t="str">
        <f>IF(IFERROR(MID($Q4674,1,7)+0,"")&lt;1130000,IF(INDEX(C:C,MATCH(LEFT(Q4674,7)+0,I:I,0))&lt;1130000,"",INDEX(C:C,MATCH(LEFT(Q4674,7)+0,I:I,0))),IFERROR(MID($Q4674,1,7)+0,""))</f>
        <v/>
      </c>
      <c r="N4674" s="25" t="str">
        <f>IF(IFERROR(MID($Q4674,10,7)+0,"")&lt;1130000,"",IFERROR(MID($Q4674,10,7)+0,""))</f>
        <v/>
      </c>
      <c r="O4674" s="25" t="str">
        <f>IF(IFERROR(MID($Q4674,19,7)+0,"")&lt;1130000,"",IFERROR(MID($Q4674,19,7)+0,""))</f>
        <v/>
      </c>
      <c r="P4674" s="25" t="str">
        <f>IF(M4674="","",IF(N4674="",M4674,M4674&amp;", "&amp;N4674))</f>
        <v/>
      </c>
      <c r="Q4674" s="25"/>
      <c r="R4674" s="25"/>
      <c r="S4674" s="35" t="s">
        <v>648</v>
      </c>
      <c r="T4674" s="34" t="s">
        <v>36</v>
      </c>
      <c r="U4674" s="185">
        <v>5668</v>
      </c>
      <c r="V4674" s="188">
        <v>5668</v>
      </c>
      <c r="W4674" s="189">
        <v>5668</v>
      </c>
      <c r="X4674" s="31">
        <v>5668</v>
      </c>
      <c r="Y4674" s="90">
        <f>IFERROR(ROUND(X4674/W4674-1,2),"")</f>
        <v>0</v>
      </c>
      <c r="Z4674" s="31">
        <f>IF(OR(S4674="VLD MLC components",S4674="VLD MLC pipes",S4674="VLD PEX components",S4674="VLD PEX pipes",S4674="VLD PHC components",S4674="VLD PHC pipes",S4674="Controls VLD"),"По запросу",X4674)</f>
        <v>5668</v>
      </c>
      <c r="AA4674" s="63">
        <f>ROUND(X4674/1.2,3)</f>
        <v>4723.3329999999996</v>
      </c>
      <c r="AB4674" s="23">
        <v>4723.3329999999996</v>
      </c>
      <c r="AC4674" s="190">
        <f>IFERROR(ROUND(AA4674/AB4674-1,2),"")</f>
        <v>0</v>
      </c>
      <c r="AD4674" s="25">
        <v>2.4830000000000001</v>
      </c>
      <c r="AE4674" s="25">
        <v>3.5299999999999998E-2</v>
      </c>
      <c r="AF4674" s="25">
        <v>0</v>
      </c>
      <c r="AG4674" s="25" t="s">
        <v>22</v>
      </c>
      <c r="AH4674" s="25">
        <v>0</v>
      </c>
      <c r="AI4674" s="25">
        <v>0</v>
      </c>
      <c r="AJ4674" s="25" t="s">
        <v>20</v>
      </c>
      <c r="AK4674" s="42" t="s">
        <v>19</v>
      </c>
      <c r="AL4674" s="25" t="s">
        <v>20</v>
      </c>
      <c r="AM4674" s="25">
        <v>1</v>
      </c>
      <c r="AN4674" s="25"/>
      <c r="AO4674" s="25"/>
      <c r="AP4674" s="25"/>
      <c r="AQ4674" s="25"/>
      <c r="AR4674" s="94"/>
      <c r="AS4674" s="157" t="s">
        <v>22</v>
      </c>
      <c r="AT4674" s="93">
        <v>43894</v>
      </c>
      <c r="AU4674" s="92" t="s">
        <v>22</v>
      </c>
      <c r="AV4674" s="91" t="s">
        <v>48</v>
      </c>
      <c r="AW4674" s="92" t="s">
        <v>48</v>
      </c>
      <c r="AX4674" s="92" t="s">
        <v>48</v>
      </c>
      <c r="AY4674" s="91" t="s">
        <v>152</v>
      </c>
      <c r="AZ4674" s="23"/>
      <c r="BA4674" s="25">
        <v>0</v>
      </c>
      <c r="BB4674" t="s">
        <v>48</v>
      </c>
      <c r="BC4674" t="e">
        <v>#N/A</v>
      </c>
      <c r="BD4674" t="e">
        <f>IF(Z4674=BC4674,"OK")</f>
        <v>#N/A</v>
      </c>
      <c r="BE4674">
        <v>2.4830000000000001</v>
      </c>
      <c r="BF4674">
        <v>3.5299999999999998E-2</v>
      </c>
      <c r="BG4674">
        <v>0</v>
      </c>
      <c r="BH4674">
        <v>0</v>
      </c>
      <c r="BI4674">
        <v>0</v>
      </c>
      <c r="BJ4674">
        <v>0</v>
      </c>
      <c r="BK4674">
        <v>0</v>
      </c>
      <c r="BN4674" s="183"/>
    </row>
    <row r="4675" spans="1:66" ht="38.25" x14ac:dyDescent="0.25">
      <c r="A4675" s="1"/>
      <c r="B4675" s="94">
        <v>4662</v>
      </c>
      <c r="C4675" s="43">
        <v>1089601</v>
      </c>
      <c r="D4675" s="25"/>
      <c r="E4675" s="27" t="s">
        <v>694</v>
      </c>
      <c r="F4675" s="151" t="s">
        <v>21</v>
      </c>
      <c r="G4675" s="28"/>
      <c r="H4675" s="46" t="str">
        <f>IFERROR(IFERROR(IF(SEARCH("Usystems",$E4675)&gt;0,"Usystems"),IF(SEARCH("RIIFO",$E4675)&gt;0,"RIIFO","Uponor")),"Uponor")</f>
        <v>Uponor</v>
      </c>
      <c r="I4675" s="25" t="str">
        <f>IFERROR(MID($D4675,1,7)+0,"")</f>
        <v/>
      </c>
      <c r="J4675" s="25" t="str">
        <f>IFERROR(MID($D4675,10,7)+0,"")</f>
        <v/>
      </c>
      <c r="K4675" s="25" t="str">
        <f>IFERROR(MID($D4675,19,7)+0,"")</f>
        <v/>
      </c>
      <c r="L4675" s="25" t="str">
        <f>IFERROR(MID($D4675,28,7)+0,"")</f>
        <v/>
      </c>
      <c r="M4675" s="25" t="str">
        <f>IF(IFERROR(MID($Q4675,1,7)+0,"")&lt;1130000,IF(INDEX(C:C,MATCH(LEFT(Q4675,7)+0,I:I,0))&lt;1130000,"",INDEX(C:C,MATCH(LEFT(Q4675,7)+0,I:I,0))),IFERROR(MID($Q4675,1,7)+0,""))</f>
        <v/>
      </c>
      <c r="N4675" s="25" t="str">
        <f>IF(IFERROR(MID($Q4675,10,7)+0,"")&lt;1130000,"",IFERROR(MID($Q4675,10,7)+0,""))</f>
        <v/>
      </c>
      <c r="O4675" s="25" t="str">
        <f>IF(IFERROR(MID($Q4675,19,7)+0,"")&lt;1130000,"",IFERROR(MID($Q4675,19,7)+0,""))</f>
        <v/>
      </c>
      <c r="P4675" s="25" t="str">
        <f>IF(M4675="","",IF(N4675="",M4675,M4675&amp;", "&amp;N4675))</f>
        <v/>
      </c>
      <c r="Q4675" s="25"/>
      <c r="R4675" s="25"/>
      <c r="S4675" s="35" t="s">
        <v>648</v>
      </c>
      <c r="T4675" s="34" t="s">
        <v>36</v>
      </c>
      <c r="U4675" s="185">
        <v>1584</v>
      </c>
      <c r="V4675" s="188">
        <v>1584</v>
      </c>
      <c r="W4675" s="189">
        <v>1584</v>
      </c>
      <c r="X4675" s="31">
        <v>1584</v>
      </c>
      <c r="Y4675" s="90">
        <f>IFERROR(ROUND(X4675/W4675-1,2),"")</f>
        <v>0</v>
      </c>
      <c r="Z4675" s="31">
        <f>IF(OR(S4675="VLD MLC components",S4675="VLD MLC pipes",S4675="VLD PEX components",S4675="VLD PEX pipes",S4675="VLD PHC components",S4675="VLD PHC pipes",S4675="Controls VLD"),"По запросу",X4675)</f>
        <v>1584</v>
      </c>
      <c r="AA4675" s="63">
        <f>ROUND(X4675/1.2,3)</f>
        <v>1320</v>
      </c>
      <c r="AB4675" s="23">
        <v>1320</v>
      </c>
      <c r="AC4675" s="190">
        <f>IFERROR(ROUND(AA4675/AB4675-1,2),"")</f>
        <v>0</v>
      </c>
      <c r="AD4675" s="25">
        <v>0.79200000000000004</v>
      </c>
      <c r="AE4675" s="25">
        <v>1.6250000000000001E-2</v>
      </c>
      <c r="AF4675" s="25">
        <v>0</v>
      </c>
      <c r="AG4675" s="25" t="s">
        <v>22</v>
      </c>
      <c r="AH4675" s="25">
        <v>0</v>
      </c>
      <c r="AI4675" s="25">
        <v>0</v>
      </c>
      <c r="AJ4675" s="25" t="s">
        <v>20</v>
      </c>
      <c r="AK4675" s="42" t="s">
        <v>19</v>
      </c>
      <c r="AL4675" s="25" t="s">
        <v>20</v>
      </c>
      <c r="AM4675" s="25">
        <v>1</v>
      </c>
      <c r="AN4675" s="25"/>
      <c r="AO4675" s="25"/>
      <c r="AP4675" s="25"/>
      <c r="AQ4675" s="25"/>
      <c r="AR4675" s="94"/>
      <c r="AS4675" s="157" t="s">
        <v>22</v>
      </c>
      <c r="AT4675" s="93">
        <v>42942</v>
      </c>
      <c r="AU4675" s="92" t="s">
        <v>22</v>
      </c>
      <c r="AV4675" s="91" t="s">
        <v>152</v>
      </c>
      <c r="AW4675" s="92" t="s">
        <v>48</v>
      </c>
      <c r="AX4675" s="92" t="s">
        <v>48</v>
      </c>
      <c r="AY4675" s="91" t="s">
        <v>152</v>
      </c>
      <c r="AZ4675" s="23"/>
      <c r="BA4675" s="25" t="s">
        <v>693</v>
      </c>
      <c r="BB4675" t="s">
        <v>25</v>
      </c>
      <c r="BC4675" t="e">
        <v>#N/A</v>
      </c>
      <c r="BD4675" t="e">
        <f>IF(Z4675=BC4675,"OK")</f>
        <v>#N/A</v>
      </c>
      <c r="BE4675">
        <v>0.79200000000000004</v>
      </c>
      <c r="BF4675">
        <v>1.6250000000000001E-2</v>
      </c>
      <c r="BG4675">
        <v>0</v>
      </c>
      <c r="BH4675">
        <v>0</v>
      </c>
      <c r="BI4675">
        <v>0</v>
      </c>
      <c r="BJ4675">
        <v>0</v>
      </c>
      <c r="BK4675">
        <v>0</v>
      </c>
      <c r="BN4675" s="183"/>
    </row>
    <row r="4676" spans="1:66" ht="25.5" x14ac:dyDescent="0.25">
      <c r="A4676" s="1"/>
      <c r="B4676" s="94">
        <v>4663</v>
      </c>
      <c r="C4676" s="43">
        <v>1000212</v>
      </c>
      <c r="D4676" s="25"/>
      <c r="E4676" s="27" t="s">
        <v>692</v>
      </c>
      <c r="F4676" s="151" t="s">
        <v>652</v>
      </c>
      <c r="G4676" s="25"/>
      <c r="H4676" s="46" t="str">
        <f>IFERROR(IFERROR(IF(SEARCH("Usystems",$E4676)&gt;0,"Usystems"),IF(SEARCH("RIIFO",$E4676)&gt;0,"RIIFO","Uponor")),"Uponor")</f>
        <v>Uponor</v>
      </c>
      <c r="I4676" s="25" t="str">
        <f>IFERROR(MID($D4676,1,7)+0,"")</f>
        <v/>
      </c>
      <c r="J4676" s="25" t="str">
        <f>IFERROR(MID($D4676,10,7)+0,"")</f>
        <v/>
      </c>
      <c r="K4676" s="25" t="str">
        <f>IFERROR(MID($D4676,19,7)+0,"")</f>
        <v/>
      </c>
      <c r="L4676" s="25" t="str">
        <f>IFERROR(MID($D4676,28,7)+0,"")</f>
        <v/>
      </c>
      <c r="M4676" s="25" t="str">
        <f>IF(IFERROR(MID($Q4676,1,7)+0,"")&lt;1130000,IF(INDEX(C:C,MATCH(LEFT(Q4676,7)+0,I:I,0))&lt;1130000,"",INDEX(C:C,MATCH(LEFT(Q4676,7)+0,I:I,0))),IFERROR(MID($Q4676,1,7)+0,""))</f>
        <v/>
      </c>
      <c r="N4676" s="25" t="str">
        <f>IF(IFERROR(MID($Q4676,10,7)+0,"")&lt;1130000,"",IFERROR(MID($Q4676,10,7)+0,""))</f>
        <v/>
      </c>
      <c r="O4676" s="25" t="str">
        <f>IF(IFERROR(MID($Q4676,19,7)+0,"")&lt;1130000,"",IFERROR(MID($Q4676,19,7)+0,""))</f>
        <v/>
      </c>
      <c r="P4676" s="25" t="str">
        <f>IF(M4676="","",IF(N4676="",M4676,M4676&amp;", "&amp;N4676))</f>
        <v/>
      </c>
      <c r="Q4676" s="25"/>
      <c r="R4676" s="25"/>
      <c r="S4676" s="35" t="s">
        <v>648</v>
      </c>
      <c r="T4676" s="25" t="s">
        <v>36</v>
      </c>
      <c r="U4676" s="185">
        <v>457.77</v>
      </c>
      <c r="V4676" s="188">
        <v>457.77</v>
      </c>
      <c r="W4676" s="189">
        <v>457.77</v>
      </c>
      <c r="X4676" s="31">
        <v>457.77</v>
      </c>
      <c r="Y4676" s="90">
        <f>IFERROR(ROUND(X4676/W4676-1,2),"")</f>
        <v>0</v>
      </c>
      <c r="Z4676" s="31">
        <f>IF(OR(S4676="VLD MLC components",S4676="VLD MLC pipes",S4676="VLD PEX components",S4676="VLD PEX pipes",S4676="VLD PHC components",S4676="VLD PHC pipes",S4676="Controls VLD"),"По запросу",X4676)</f>
        <v>457.77</v>
      </c>
      <c r="AA4676" s="63">
        <f>ROUND(X4676/1.2,3)</f>
        <v>381.47500000000002</v>
      </c>
      <c r="AB4676" s="23">
        <v>381.47500000000002</v>
      </c>
      <c r="AC4676" s="190">
        <f>IFERROR(ROUND(AA4676/AB4676-1,2),"")</f>
        <v>0</v>
      </c>
      <c r="AD4676" s="25">
        <v>0.125</v>
      </c>
      <c r="AE4676" s="25">
        <v>2.7000000000000001E-3</v>
      </c>
      <c r="AF4676" s="25">
        <v>0</v>
      </c>
      <c r="AG4676" s="25" t="s">
        <v>22</v>
      </c>
      <c r="AH4676" s="25">
        <v>0</v>
      </c>
      <c r="AI4676" s="25">
        <v>0</v>
      </c>
      <c r="AJ4676" s="25" t="s">
        <v>20</v>
      </c>
      <c r="AK4676" s="42" t="s">
        <v>19</v>
      </c>
      <c r="AL4676" s="25" t="s">
        <v>20</v>
      </c>
      <c r="AM4676" s="25">
        <v>1</v>
      </c>
      <c r="AN4676" s="25"/>
      <c r="AO4676" s="25"/>
      <c r="AP4676" s="25"/>
      <c r="AQ4676" s="25"/>
      <c r="AR4676" s="94"/>
      <c r="AS4676" s="157" t="s">
        <v>22</v>
      </c>
      <c r="AT4676" s="93">
        <v>42551</v>
      </c>
      <c r="AU4676" s="92" t="s">
        <v>22</v>
      </c>
      <c r="AV4676" s="91" t="s">
        <v>152</v>
      </c>
      <c r="AW4676" s="92" t="s">
        <v>48</v>
      </c>
      <c r="AX4676" s="92" t="s">
        <v>48</v>
      </c>
      <c r="AY4676" s="91" t="s">
        <v>152</v>
      </c>
      <c r="AZ4676" s="23"/>
      <c r="BA4676" s="25" t="s">
        <v>683</v>
      </c>
      <c r="BB4676" t="s">
        <v>25</v>
      </c>
      <c r="BC4676" t="e">
        <v>#N/A</v>
      </c>
      <c r="BD4676" t="e">
        <f>IF(Z4676=BC4676,"OK")</f>
        <v>#N/A</v>
      </c>
      <c r="BE4676">
        <v>0.125</v>
      </c>
      <c r="BF4676">
        <v>2.7000000000000001E-3</v>
      </c>
      <c r="BG4676">
        <v>0</v>
      </c>
      <c r="BH4676">
        <v>0</v>
      </c>
      <c r="BI4676">
        <v>0</v>
      </c>
      <c r="BJ4676">
        <v>0</v>
      </c>
      <c r="BK4676">
        <v>0</v>
      </c>
      <c r="BN4676" s="183"/>
    </row>
    <row r="4677" spans="1:66" ht="25.5" x14ac:dyDescent="0.25">
      <c r="A4677" s="1"/>
      <c r="B4677" s="94">
        <v>4664</v>
      </c>
      <c r="C4677" s="43">
        <v>1000213</v>
      </c>
      <c r="D4677" s="25"/>
      <c r="E4677" s="27" t="s">
        <v>691</v>
      </c>
      <c r="F4677" s="151" t="s">
        <v>21</v>
      </c>
      <c r="G4677" s="25"/>
      <c r="H4677" s="46" t="str">
        <f>IFERROR(IFERROR(IF(SEARCH("Usystems",$E4677)&gt;0,"Usystems"),IF(SEARCH("RIIFO",$E4677)&gt;0,"RIIFO","Uponor")),"Uponor")</f>
        <v>Uponor</v>
      </c>
      <c r="I4677" s="25" t="str">
        <f>IFERROR(MID($D4677,1,7)+0,"")</f>
        <v/>
      </c>
      <c r="J4677" s="25" t="str">
        <f>IFERROR(MID($D4677,10,7)+0,"")</f>
        <v/>
      </c>
      <c r="K4677" s="25" t="str">
        <f>IFERROR(MID($D4677,19,7)+0,"")</f>
        <v/>
      </c>
      <c r="L4677" s="25" t="str">
        <f>IFERROR(MID($D4677,28,7)+0,"")</f>
        <v/>
      </c>
      <c r="M4677" s="25" t="str">
        <f>IF(IFERROR(MID($Q4677,1,7)+0,"")&lt;1130000,IF(INDEX(C:C,MATCH(LEFT(Q4677,7)+0,I:I,0))&lt;1130000,"",INDEX(C:C,MATCH(LEFT(Q4677,7)+0,I:I,0))),IFERROR(MID($Q4677,1,7)+0,""))</f>
        <v/>
      </c>
      <c r="N4677" s="25" t="str">
        <f>IF(IFERROR(MID($Q4677,10,7)+0,"")&lt;1130000,"",IFERROR(MID($Q4677,10,7)+0,""))</f>
        <v/>
      </c>
      <c r="O4677" s="25" t="str">
        <f>IF(IFERROR(MID($Q4677,19,7)+0,"")&lt;1130000,"",IFERROR(MID($Q4677,19,7)+0,""))</f>
        <v/>
      </c>
      <c r="P4677" s="25" t="str">
        <f>IF(M4677="","",IF(N4677="",M4677,M4677&amp;", "&amp;N4677))</f>
        <v/>
      </c>
      <c r="Q4677" s="25"/>
      <c r="R4677" s="25"/>
      <c r="S4677" s="35" t="s">
        <v>648</v>
      </c>
      <c r="T4677" s="25" t="s">
        <v>36</v>
      </c>
      <c r="U4677" s="185">
        <v>632</v>
      </c>
      <c r="V4677" s="188">
        <v>632</v>
      </c>
      <c r="W4677" s="189">
        <v>632</v>
      </c>
      <c r="X4677" s="31">
        <v>632</v>
      </c>
      <c r="Y4677" s="90">
        <f>IFERROR(ROUND(X4677/W4677-1,2),"")</f>
        <v>0</v>
      </c>
      <c r="Z4677" s="31">
        <f>IF(OR(S4677="VLD MLC components",S4677="VLD MLC pipes",S4677="VLD PEX components",S4677="VLD PEX pipes",S4677="VLD PHC components",S4677="VLD PHC pipes",S4677="Controls VLD"),"По запросу",X4677)</f>
        <v>632</v>
      </c>
      <c r="AA4677" s="63">
        <f>ROUND(X4677/1.2,3)</f>
        <v>526.66700000000003</v>
      </c>
      <c r="AB4677" s="23">
        <v>526.66700000000003</v>
      </c>
      <c r="AC4677" s="190">
        <f>IFERROR(ROUND(AA4677/AB4677-1,2),"")</f>
        <v>0</v>
      </c>
      <c r="AD4677" s="25">
        <v>0.20300000000000001</v>
      </c>
      <c r="AE4677" s="25">
        <v>3.6099999999999999E-3</v>
      </c>
      <c r="AF4677" s="25">
        <v>0</v>
      </c>
      <c r="AG4677" s="25" t="s">
        <v>22</v>
      </c>
      <c r="AH4677" s="25">
        <v>0</v>
      </c>
      <c r="AI4677" s="25">
        <v>0</v>
      </c>
      <c r="AJ4677" s="25" t="s">
        <v>20</v>
      </c>
      <c r="AK4677" s="42" t="s">
        <v>19</v>
      </c>
      <c r="AL4677" s="25" t="s">
        <v>20</v>
      </c>
      <c r="AM4677" s="25">
        <v>1</v>
      </c>
      <c r="AN4677" s="25"/>
      <c r="AO4677" s="25"/>
      <c r="AP4677" s="25"/>
      <c r="AQ4677" s="25"/>
      <c r="AR4677" s="94"/>
      <c r="AS4677" s="157" t="s">
        <v>22</v>
      </c>
      <c r="AT4677" s="93">
        <v>42551</v>
      </c>
      <c r="AU4677" s="92" t="s">
        <v>22</v>
      </c>
      <c r="AV4677" s="91" t="s">
        <v>48</v>
      </c>
      <c r="AW4677" s="92" t="s">
        <v>48</v>
      </c>
      <c r="AX4677" s="92" t="s">
        <v>48</v>
      </c>
      <c r="AY4677" s="91" t="s">
        <v>152</v>
      </c>
      <c r="AZ4677" s="23"/>
      <c r="BA4677" s="25">
        <v>0</v>
      </c>
      <c r="BB4677" t="s">
        <v>48</v>
      </c>
      <c r="BC4677" t="e">
        <v>#N/A</v>
      </c>
      <c r="BD4677" t="e">
        <f>IF(Z4677=BC4677,"OK")</f>
        <v>#N/A</v>
      </c>
      <c r="BE4677">
        <v>0.20300000000000001</v>
      </c>
      <c r="BF4677">
        <v>3.6099999999999999E-3</v>
      </c>
      <c r="BG4677">
        <v>0</v>
      </c>
      <c r="BH4677">
        <v>0</v>
      </c>
      <c r="BI4677">
        <v>0</v>
      </c>
      <c r="BJ4677">
        <v>0</v>
      </c>
      <c r="BK4677">
        <v>0</v>
      </c>
      <c r="BN4677" s="183"/>
    </row>
    <row r="4678" spans="1:66" ht="25.5" x14ac:dyDescent="0.25">
      <c r="A4678" s="1"/>
      <c r="B4678" s="94">
        <v>4665</v>
      </c>
      <c r="C4678" s="43">
        <v>1000214</v>
      </c>
      <c r="D4678" s="25"/>
      <c r="E4678" s="27" t="s">
        <v>690</v>
      </c>
      <c r="F4678" s="151" t="s">
        <v>21</v>
      </c>
      <c r="G4678" s="25"/>
      <c r="H4678" s="46" t="str">
        <f>IFERROR(IFERROR(IF(SEARCH("Usystems",$E4678)&gt;0,"Usystems"),IF(SEARCH("RIIFO",$E4678)&gt;0,"RIIFO","Uponor")),"Uponor")</f>
        <v>Uponor</v>
      </c>
      <c r="I4678" s="25" t="str">
        <f>IFERROR(MID($D4678,1,7)+0,"")</f>
        <v/>
      </c>
      <c r="J4678" s="25" t="str">
        <f>IFERROR(MID($D4678,10,7)+0,"")</f>
        <v/>
      </c>
      <c r="K4678" s="25" t="str">
        <f>IFERROR(MID($D4678,19,7)+0,"")</f>
        <v/>
      </c>
      <c r="L4678" s="25" t="str">
        <f>IFERROR(MID($D4678,28,7)+0,"")</f>
        <v/>
      </c>
      <c r="M4678" s="25" t="str">
        <f>IF(IFERROR(MID($Q4678,1,7)+0,"")&lt;1130000,IF(INDEX(C:C,MATCH(LEFT(Q4678,7)+0,I:I,0))&lt;1130000,"",INDEX(C:C,MATCH(LEFT(Q4678,7)+0,I:I,0))),IFERROR(MID($Q4678,1,7)+0,""))</f>
        <v/>
      </c>
      <c r="N4678" s="25" t="str">
        <f>IF(IFERROR(MID($Q4678,10,7)+0,"")&lt;1130000,"",IFERROR(MID($Q4678,10,7)+0,""))</f>
        <v/>
      </c>
      <c r="O4678" s="25" t="str">
        <f>IF(IFERROR(MID($Q4678,19,7)+0,"")&lt;1130000,"",IFERROR(MID($Q4678,19,7)+0,""))</f>
        <v/>
      </c>
      <c r="P4678" s="25" t="str">
        <f>IF(M4678="","",IF(N4678="",M4678,M4678&amp;", "&amp;N4678))</f>
        <v/>
      </c>
      <c r="Q4678" s="25"/>
      <c r="R4678" s="25"/>
      <c r="S4678" s="35" t="s">
        <v>648</v>
      </c>
      <c r="T4678" s="25" t="s">
        <v>36</v>
      </c>
      <c r="U4678" s="185">
        <v>1008</v>
      </c>
      <c r="V4678" s="188">
        <v>1008</v>
      </c>
      <c r="W4678" s="189">
        <v>1008</v>
      </c>
      <c r="X4678" s="31">
        <v>1008</v>
      </c>
      <c r="Y4678" s="90">
        <f>IFERROR(ROUND(X4678/W4678-1,2),"")</f>
        <v>0</v>
      </c>
      <c r="Z4678" s="31">
        <f>IF(OR(S4678="VLD MLC components",S4678="VLD MLC pipes",S4678="VLD PEX components",S4678="VLD PEX pipes",S4678="VLD PHC components",S4678="VLD PHC pipes",S4678="Controls VLD"),"По запросу",X4678)</f>
        <v>1008</v>
      </c>
      <c r="AA4678" s="63">
        <f>ROUND(X4678/1.2,3)</f>
        <v>840</v>
      </c>
      <c r="AB4678" s="23">
        <v>840</v>
      </c>
      <c r="AC4678" s="190">
        <f>IFERROR(ROUND(AA4678/AB4678-1,2),"")</f>
        <v>0</v>
      </c>
      <c r="AD4678" s="25">
        <v>0.29399999999999998</v>
      </c>
      <c r="AE4678" s="25">
        <v>5.4099999999999999E-3</v>
      </c>
      <c r="AF4678" s="25">
        <v>0</v>
      </c>
      <c r="AG4678" s="25" t="s">
        <v>22</v>
      </c>
      <c r="AH4678" s="25">
        <v>0</v>
      </c>
      <c r="AI4678" s="25">
        <v>0</v>
      </c>
      <c r="AJ4678" s="25" t="s">
        <v>20</v>
      </c>
      <c r="AK4678" s="42" t="s">
        <v>19</v>
      </c>
      <c r="AL4678" s="25" t="s">
        <v>20</v>
      </c>
      <c r="AM4678" s="25">
        <v>1</v>
      </c>
      <c r="AN4678" s="25"/>
      <c r="AO4678" s="25"/>
      <c r="AP4678" s="25"/>
      <c r="AQ4678" s="25"/>
      <c r="AR4678" s="94"/>
      <c r="AS4678" s="157" t="s">
        <v>22</v>
      </c>
      <c r="AT4678" s="93">
        <v>42551</v>
      </c>
      <c r="AU4678" s="92" t="s">
        <v>22</v>
      </c>
      <c r="AV4678" s="91" t="s">
        <v>48</v>
      </c>
      <c r="AW4678" s="92" t="s">
        <v>48</v>
      </c>
      <c r="AX4678" s="92" t="s">
        <v>48</v>
      </c>
      <c r="AY4678" s="91" t="s">
        <v>152</v>
      </c>
      <c r="AZ4678" s="23"/>
      <c r="BA4678" s="25">
        <v>0</v>
      </c>
      <c r="BB4678" t="s">
        <v>48</v>
      </c>
      <c r="BC4678" t="e">
        <v>#N/A</v>
      </c>
      <c r="BD4678" t="e">
        <f>IF(Z4678=BC4678,"OK")</f>
        <v>#N/A</v>
      </c>
      <c r="BE4678">
        <v>0.29399999999999998</v>
      </c>
      <c r="BF4678">
        <v>5.4099999999999999E-3</v>
      </c>
      <c r="BG4678">
        <v>0</v>
      </c>
      <c r="BH4678">
        <v>0</v>
      </c>
      <c r="BI4678">
        <v>0</v>
      </c>
      <c r="BJ4678">
        <v>0</v>
      </c>
      <c r="BK4678">
        <v>0</v>
      </c>
      <c r="BN4678" s="183"/>
    </row>
    <row r="4679" spans="1:66" ht="25.5" x14ac:dyDescent="0.25">
      <c r="A4679" s="1"/>
      <c r="B4679" s="94">
        <v>4666</v>
      </c>
      <c r="C4679" s="43">
        <v>1000215</v>
      </c>
      <c r="D4679" s="25"/>
      <c r="E4679" s="27" t="s">
        <v>689</v>
      </c>
      <c r="F4679" s="151" t="s">
        <v>652</v>
      </c>
      <c r="G4679" s="25"/>
      <c r="H4679" s="46" t="str">
        <f>IFERROR(IFERROR(IF(SEARCH("Usystems",$E4679)&gt;0,"Usystems"),IF(SEARCH("RIIFO",$E4679)&gt;0,"RIIFO","Uponor")),"Uponor")</f>
        <v>Uponor</v>
      </c>
      <c r="I4679" s="25" t="str">
        <f>IFERROR(MID($D4679,1,7)+0,"")</f>
        <v/>
      </c>
      <c r="J4679" s="25" t="str">
        <f>IFERROR(MID($D4679,10,7)+0,"")</f>
        <v/>
      </c>
      <c r="K4679" s="25" t="str">
        <f>IFERROR(MID($D4679,19,7)+0,"")</f>
        <v/>
      </c>
      <c r="L4679" s="25" t="str">
        <f>IFERROR(MID($D4679,28,7)+0,"")</f>
        <v/>
      </c>
      <c r="M4679" s="25" t="str">
        <f>IF(IFERROR(MID($Q4679,1,7)+0,"")&lt;1130000,IF(INDEX(C:C,MATCH(LEFT(Q4679,7)+0,I:I,0))&lt;1130000,"",INDEX(C:C,MATCH(LEFT(Q4679,7)+0,I:I,0))),IFERROR(MID($Q4679,1,7)+0,""))</f>
        <v/>
      </c>
      <c r="N4679" s="25" t="str">
        <f>IF(IFERROR(MID($Q4679,10,7)+0,"")&lt;1130000,"",IFERROR(MID($Q4679,10,7)+0,""))</f>
        <v/>
      </c>
      <c r="O4679" s="25" t="str">
        <f>IF(IFERROR(MID($Q4679,19,7)+0,"")&lt;1130000,"",IFERROR(MID($Q4679,19,7)+0,""))</f>
        <v/>
      </c>
      <c r="P4679" s="25" t="str">
        <f>IF(M4679="","",IF(N4679="",M4679,M4679&amp;", "&amp;N4679))</f>
        <v/>
      </c>
      <c r="Q4679" s="25"/>
      <c r="R4679" s="25"/>
      <c r="S4679" s="35" t="s">
        <v>648</v>
      </c>
      <c r="T4679" s="25" t="s">
        <v>36</v>
      </c>
      <c r="U4679" s="185">
        <v>1074</v>
      </c>
      <c r="V4679" s="188">
        <v>1074</v>
      </c>
      <c r="W4679" s="189">
        <v>1074</v>
      </c>
      <c r="X4679" s="31">
        <v>1074</v>
      </c>
      <c r="Y4679" s="90">
        <f>IFERROR(ROUND(X4679/W4679-1,2),"")</f>
        <v>0</v>
      </c>
      <c r="Z4679" s="31">
        <f>IF(OR(S4679="VLD MLC components",S4679="VLD MLC pipes",S4679="VLD PEX components",S4679="VLD PEX pipes",S4679="VLD PHC components",S4679="VLD PHC pipes",S4679="Controls VLD"),"По запросу",X4679)</f>
        <v>1074</v>
      </c>
      <c r="AA4679" s="63">
        <f>ROUND(X4679/1.2,3)</f>
        <v>895</v>
      </c>
      <c r="AB4679" s="23">
        <v>895</v>
      </c>
      <c r="AC4679" s="190">
        <f>IFERROR(ROUND(AA4679/AB4679-1,2),"")</f>
        <v>0</v>
      </c>
      <c r="AD4679" s="25">
        <v>0.42899999999999999</v>
      </c>
      <c r="AE4679" s="25">
        <v>7.2199999999999999E-3</v>
      </c>
      <c r="AF4679" s="25">
        <v>0</v>
      </c>
      <c r="AG4679" s="25" t="s">
        <v>22</v>
      </c>
      <c r="AH4679" s="25">
        <v>0</v>
      </c>
      <c r="AI4679" s="25">
        <v>0</v>
      </c>
      <c r="AJ4679" s="25" t="s">
        <v>20</v>
      </c>
      <c r="AK4679" s="42" t="s">
        <v>19</v>
      </c>
      <c r="AL4679" s="25" t="s">
        <v>20</v>
      </c>
      <c r="AM4679" s="25">
        <v>1</v>
      </c>
      <c r="AN4679" s="25"/>
      <c r="AO4679" s="25"/>
      <c r="AP4679" s="25"/>
      <c r="AQ4679" s="25"/>
      <c r="AR4679" s="94"/>
      <c r="AS4679" s="157" t="s">
        <v>22</v>
      </c>
      <c r="AT4679" s="93">
        <v>42551</v>
      </c>
      <c r="AU4679" s="92" t="s">
        <v>22</v>
      </c>
      <c r="AV4679" s="91" t="s">
        <v>152</v>
      </c>
      <c r="AW4679" s="92" t="s">
        <v>48</v>
      </c>
      <c r="AX4679" s="92" t="s">
        <v>48</v>
      </c>
      <c r="AY4679" s="91" t="s">
        <v>152</v>
      </c>
      <c r="AZ4679" s="23"/>
      <c r="BA4679" s="25" t="s">
        <v>679</v>
      </c>
      <c r="BB4679" t="s">
        <v>25</v>
      </c>
      <c r="BC4679" t="e">
        <v>#N/A</v>
      </c>
      <c r="BD4679" t="e">
        <f>IF(Z4679=BC4679,"OK")</f>
        <v>#N/A</v>
      </c>
      <c r="BE4679">
        <v>0.42899999999999999</v>
      </c>
      <c r="BF4679">
        <v>7.2199999999999999E-3</v>
      </c>
      <c r="BG4679">
        <v>0</v>
      </c>
      <c r="BH4679">
        <v>0</v>
      </c>
      <c r="BI4679">
        <v>0</v>
      </c>
      <c r="BJ4679">
        <v>0</v>
      </c>
      <c r="BK4679">
        <v>0</v>
      </c>
      <c r="BN4679" s="183"/>
    </row>
    <row r="4680" spans="1:66" ht="25.5" x14ac:dyDescent="0.25">
      <c r="A4680" s="1"/>
      <c r="B4680" s="94">
        <v>4667</v>
      </c>
      <c r="C4680" s="43">
        <v>1000216</v>
      </c>
      <c r="D4680" s="25"/>
      <c r="E4680" s="27" t="s">
        <v>688</v>
      </c>
      <c r="F4680" s="151" t="s">
        <v>21</v>
      </c>
      <c r="G4680" s="41" t="s">
        <v>585</v>
      </c>
      <c r="H4680" s="46" t="str">
        <f>IFERROR(IFERROR(IF(SEARCH("Usystems",$E4680)&gt;0,"Usystems"),IF(SEARCH("RIIFO",$E4680)&gt;0,"RIIFO","Uponor")),"Uponor")</f>
        <v>Uponor</v>
      </c>
      <c r="I4680" s="25" t="str">
        <f>IFERROR(MID($D4680,1,7)+0,"")</f>
        <v/>
      </c>
      <c r="J4680" s="25" t="str">
        <f>IFERROR(MID($D4680,10,7)+0,"")</f>
        <v/>
      </c>
      <c r="K4680" s="25" t="str">
        <f>IFERROR(MID($D4680,19,7)+0,"")</f>
        <v/>
      </c>
      <c r="L4680" s="25" t="str">
        <f>IFERROR(MID($D4680,28,7)+0,"")</f>
        <v/>
      </c>
      <c r="M4680" s="25" t="str">
        <f>IF(IFERROR(MID($Q4680,1,7)+0,"")&lt;1130000,IF(INDEX(C:C,MATCH(LEFT(Q4680,7)+0,I:I,0))&lt;1130000,"",INDEX(C:C,MATCH(LEFT(Q4680,7)+0,I:I,0))),IFERROR(MID($Q4680,1,7)+0,""))</f>
        <v/>
      </c>
      <c r="N4680" s="25" t="str">
        <f>IF(IFERROR(MID($Q4680,10,7)+0,"")&lt;1130000,"",IFERROR(MID($Q4680,10,7)+0,""))</f>
        <v/>
      </c>
      <c r="O4680" s="25" t="str">
        <f>IF(IFERROR(MID($Q4680,19,7)+0,"")&lt;1130000,"",IFERROR(MID($Q4680,19,7)+0,""))</f>
        <v/>
      </c>
      <c r="P4680" s="25" t="str">
        <f>IF(M4680="","",IF(N4680="",M4680,M4680&amp;", "&amp;N4680))</f>
        <v/>
      </c>
      <c r="Q4680" s="25"/>
      <c r="R4680" s="25"/>
      <c r="S4680" s="35" t="s">
        <v>648</v>
      </c>
      <c r="T4680" s="25" t="s">
        <v>36</v>
      </c>
      <c r="U4680" s="185">
        <v>1374</v>
      </c>
      <c r="V4680" s="188">
        <v>1374</v>
      </c>
      <c r="W4680" s="189">
        <v>1374</v>
      </c>
      <c r="X4680" s="31">
        <v>1374</v>
      </c>
      <c r="Y4680" s="90">
        <f>IFERROR(ROUND(X4680/W4680-1,2),"")</f>
        <v>0</v>
      </c>
      <c r="Z4680" s="31">
        <f>IF(OR(S4680="VLD MLC components",S4680="VLD MLC pipes",S4680="VLD PEX components",S4680="VLD PEX pipes",S4680="VLD PHC components",S4680="VLD PHC pipes",S4680="Controls VLD"),"По запросу",X4680)</f>
        <v>1374</v>
      </c>
      <c r="AA4680" s="63">
        <f>ROUND(X4680/1.2,3)</f>
        <v>1145</v>
      </c>
      <c r="AB4680" s="23">
        <v>1145</v>
      </c>
      <c r="AC4680" s="190">
        <f>IFERROR(ROUND(AA4680/AB4680-1,2),"")</f>
        <v>0</v>
      </c>
      <c r="AD4680" s="25">
        <v>0.53200000000000003</v>
      </c>
      <c r="AE4680" s="25">
        <v>1.0829999999999999E-2</v>
      </c>
      <c r="AF4680" s="25">
        <v>8</v>
      </c>
      <c r="AG4680" s="25">
        <v>8</v>
      </c>
      <c r="AH4680" s="25">
        <v>8</v>
      </c>
      <c r="AI4680" s="25">
        <v>8</v>
      </c>
      <c r="AJ4680" s="25" t="s">
        <v>20</v>
      </c>
      <c r="AK4680" s="22" t="s">
        <v>20</v>
      </c>
      <c r="AL4680" s="25" t="s">
        <v>20</v>
      </c>
      <c r="AM4680" s="25">
        <v>1</v>
      </c>
      <c r="AN4680" s="25"/>
      <c r="AO4680" s="25"/>
      <c r="AP4680" s="25"/>
      <c r="AQ4680" s="25"/>
      <c r="AR4680" s="94"/>
      <c r="AS4680" s="157">
        <v>8</v>
      </c>
      <c r="AT4680" s="93">
        <v>42551</v>
      </c>
      <c r="AU4680" s="92" t="s">
        <v>22</v>
      </c>
      <c r="AV4680" s="91" t="s">
        <v>152</v>
      </c>
      <c r="AW4680" s="92" t="s">
        <v>152</v>
      </c>
      <c r="AX4680" s="92" t="s">
        <v>48</v>
      </c>
      <c r="AY4680" s="91" t="s">
        <v>152</v>
      </c>
      <c r="AZ4680" s="23"/>
      <c r="BA4680" s="25" t="s">
        <v>677</v>
      </c>
      <c r="BB4680" t="s">
        <v>25</v>
      </c>
      <c r="BC4680">
        <v>1374</v>
      </c>
      <c r="BD4680" t="str">
        <f>IF(Z4680=BC4680,"OK")</f>
        <v>OK</v>
      </c>
      <c r="BE4680">
        <v>0.53200000000000003</v>
      </c>
      <c r="BF4680">
        <v>1.0829999999999999E-2</v>
      </c>
      <c r="BG4680">
        <v>0</v>
      </c>
      <c r="BH4680">
        <v>0</v>
      </c>
      <c r="BI4680">
        <v>0</v>
      </c>
      <c r="BJ4680">
        <v>0</v>
      </c>
      <c r="BK4680">
        <v>0</v>
      </c>
      <c r="BN4680" s="183"/>
    </row>
    <row r="4681" spans="1:66" ht="25.5" x14ac:dyDescent="0.25">
      <c r="A4681" s="1"/>
      <c r="B4681" s="94">
        <v>4668</v>
      </c>
      <c r="C4681" s="43">
        <v>1000217</v>
      </c>
      <c r="D4681" s="25"/>
      <c r="E4681" s="27" t="s">
        <v>687</v>
      </c>
      <c r="F4681" s="151" t="s">
        <v>652</v>
      </c>
      <c r="G4681" s="25"/>
      <c r="H4681" s="46" t="str">
        <f>IFERROR(IFERROR(IF(SEARCH("Usystems",$E4681)&gt;0,"Usystems"),IF(SEARCH("RIIFO",$E4681)&gt;0,"RIIFO","Uponor")),"Uponor")</f>
        <v>Uponor</v>
      </c>
      <c r="I4681" s="25" t="str">
        <f>IFERROR(MID($D4681,1,7)+0,"")</f>
        <v/>
      </c>
      <c r="J4681" s="25" t="str">
        <f>IFERROR(MID($D4681,10,7)+0,"")</f>
        <v/>
      </c>
      <c r="K4681" s="25" t="str">
        <f>IFERROR(MID($D4681,19,7)+0,"")</f>
        <v/>
      </c>
      <c r="L4681" s="25" t="str">
        <f>IFERROR(MID($D4681,28,7)+0,"")</f>
        <v/>
      </c>
      <c r="M4681" s="25" t="str">
        <f>IF(IFERROR(MID($Q4681,1,7)+0,"")&lt;1130000,IF(INDEX(C:C,MATCH(LEFT(Q4681,7)+0,I:I,0))&lt;1130000,"",INDEX(C:C,MATCH(LEFT(Q4681,7)+0,I:I,0))),IFERROR(MID($Q4681,1,7)+0,""))</f>
        <v/>
      </c>
      <c r="N4681" s="25" t="str">
        <f>IF(IFERROR(MID($Q4681,10,7)+0,"")&lt;1130000,"",IFERROR(MID($Q4681,10,7)+0,""))</f>
        <v/>
      </c>
      <c r="O4681" s="25" t="str">
        <f>IF(IFERROR(MID($Q4681,19,7)+0,"")&lt;1130000,"",IFERROR(MID($Q4681,19,7)+0,""))</f>
        <v/>
      </c>
      <c r="P4681" s="25" t="str">
        <f>IF(M4681="","",IF(N4681="",M4681,M4681&amp;", "&amp;N4681))</f>
        <v/>
      </c>
      <c r="Q4681" s="25"/>
      <c r="R4681" s="25"/>
      <c r="S4681" s="35" t="s">
        <v>648</v>
      </c>
      <c r="T4681" s="25" t="s">
        <v>36</v>
      </c>
      <c r="U4681" s="185">
        <v>1652</v>
      </c>
      <c r="V4681" s="188">
        <v>1652</v>
      </c>
      <c r="W4681" s="189">
        <v>1652</v>
      </c>
      <c r="X4681" s="31">
        <v>1652</v>
      </c>
      <c r="Y4681" s="90">
        <f>IFERROR(ROUND(X4681/W4681-1,2),"")</f>
        <v>0</v>
      </c>
      <c r="Z4681" s="31">
        <f>IF(OR(S4681="VLD MLC components",S4681="VLD MLC pipes",S4681="VLD PEX components",S4681="VLD PEX pipes",S4681="VLD PHC components",S4681="VLD PHC pipes",S4681="Controls VLD"),"По запросу",X4681)</f>
        <v>1652</v>
      </c>
      <c r="AA4681" s="63">
        <f>ROUND(X4681/1.2,3)</f>
        <v>1376.6669999999999</v>
      </c>
      <c r="AB4681" s="23">
        <v>1376.6669999999999</v>
      </c>
      <c r="AC4681" s="190">
        <f>IFERROR(ROUND(AA4681/AB4681-1,2),"")</f>
        <v>0</v>
      </c>
      <c r="AD4681" s="25">
        <v>0.78300000000000003</v>
      </c>
      <c r="AE4681" s="25">
        <v>1.6250000000000001E-2</v>
      </c>
      <c r="AF4681" s="25">
        <v>0</v>
      </c>
      <c r="AG4681" s="25" t="s">
        <v>22</v>
      </c>
      <c r="AH4681" s="25">
        <v>0</v>
      </c>
      <c r="AI4681" s="25">
        <v>0</v>
      </c>
      <c r="AJ4681" s="25" t="s">
        <v>20</v>
      </c>
      <c r="AK4681" s="42" t="s">
        <v>19</v>
      </c>
      <c r="AL4681" s="25" t="s">
        <v>20</v>
      </c>
      <c r="AM4681" s="25">
        <v>1</v>
      </c>
      <c r="AN4681" s="25"/>
      <c r="AO4681" s="25"/>
      <c r="AP4681" s="25"/>
      <c r="AQ4681" s="25"/>
      <c r="AR4681" s="94"/>
      <c r="AS4681" s="157" t="s">
        <v>22</v>
      </c>
      <c r="AT4681" s="93">
        <v>42551</v>
      </c>
      <c r="AU4681" s="92" t="s">
        <v>22</v>
      </c>
      <c r="AV4681" s="91" t="s">
        <v>152</v>
      </c>
      <c r="AW4681" s="92" t="s">
        <v>48</v>
      </c>
      <c r="AX4681" s="92" t="s">
        <v>48</v>
      </c>
      <c r="AY4681" s="91" t="s">
        <v>152</v>
      </c>
      <c r="AZ4681" s="23"/>
      <c r="BA4681" s="25" t="s">
        <v>675</v>
      </c>
      <c r="BB4681" t="s">
        <v>25</v>
      </c>
      <c r="BC4681" t="e">
        <v>#N/A</v>
      </c>
      <c r="BD4681" t="e">
        <f>IF(Z4681=BC4681,"OK")</f>
        <v>#N/A</v>
      </c>
      <c r="BE4681">
        <v>0.78300000000000003</v>
      </c>
      <c r="BF4681">
        <v>1.6250000000000001E-2</v>
      </c>
      <c r="BG4681">
        <v>0</v>
      </c>
      <c r="BH4681">
        <v>0</v>
      </c>
      <c r="BI4681">
        <v>0</v>
      </c>
      <c r="BJ4681">
        <v>0</v>
      </c>
      <c r="BK4681">
        <v>0</v>
      </c>
      <c r="BN4681" s="183"/>
    </row>
    <row r="4682" spans="1:66" ht="25.5" x14ac:dyDescent="0.25">
      <c r="A4682" s="1"/>
      <c r="B4682" s="94">
        <v>4669</v>
      </c>
      <c r="C4682" s="43">
        <v>1087220</v>
      </c>
      <c r="D4682" s="25"/>
      <c r="E4682" s="30" t="s">
        <v>686</v>
      </c>
      <c r="F4682" s="151" t="s">
        <v>21</v>
      </c>
      <c r="G4682" s="25"/>
      <c r="H4682" s="46" t="str">
        <f>IFERROR(IFERROR(IF(SEARCH("Usystems",$E4682)&gt;0,"Usystems"),IF(SEARCH("RIIFO",$E4682)&gt;0,"RIIFO","Uponor")),"Uponor")</f>
        <v>Uponor</v>
      </c>
      <c r="I4682" s="25" t="str">
        <f>IFERROR(MID($D4682,1,7)+0,"")</f>
        <v/>
      </c>
      <c r="J4682" s="25" t="str">
        <f>IFERROR(MID($D4682,10,7)+0,"")</f>
        <v/>
      </c>
      <c r="K4682" s="25" t="str">
        <f>IFERROR(MID($D4682,19,7)+0,"")</f>
        <v/>
      </c>
      <c r="L4682" s="25" t="str">
        <f>IFERROR(MID($D4682,28,7)+0,"")</f>
        <v/>
      </c>
      <c r="M4682" s="25" t="str">
        <f>IF(IFERROR(MID($Q4682,1,7)+0,"")&lt;1130000,IF(INDEX(C:C,MATCH(LEFT(Q4682,7)+0,I:I,0))&lt;1130000,"",INDEX(C:C,MATCH(LEFT(Q4682,7)+0,I:I,0))),IFERROR(MID($Q4682,1,7)+0,""))</f>
        <v/>
      </c>
      <c r="N4682" s="25" t="str">
        <f>IF(IFERROR(MID($Q4682,10,7)+0,"")&lt;1130000,"",IFERROR(MID($Q4682,10,7)+0,""))</f>
        <v/>
      </c>
      <c r="O4682" s="25" t="str">
        <f>IF(IFERROR(MID($Q4682,19,7)+0,"")&lt;1130000,"",IFERROR(MID($Q4682,19,7)+0,""))</f>
        <v/>
      </c>
      <c r="P4682" s="25" t="str">
        <f>IF(M4682="","",IF(N4682="",M4682,M4682&amp;", "&amp;N4682))</f>
        <v/>
      </c>
      <c r="Q4682" s="25"/>
      <c r="R4682" s="25"/>
      <c r="S4682" s="35" t="s">
        <v>648</v>
      </c>
      <c r="T4682" s="34" t="s">
        <v>36</v>
      </c>
      <c r="U4682" s="185">
        <v>4645</v>
      </c>
      <c r="V4682" s="188">
        <v>4645</v>
      </c>
      <c r="W4682" s="189">
        <v>4645</v>
      </c>
      <c r="X4682" s="31">
        <v>4645</v>
      </c>
      <c r="Y4682" s="90">
        <f>IFERROR(ROUND(X4682/W4682-1,2),"")</f>
        <v>0</v>
      </c>
      <c r="Z4682" s="31">
        <f>IF(OR(S4682="VLD MLC components",S4682="VLD MLC pipes",S4682="VLD PEX components",S4682="VLD PEX pipes",S4682="VLD PHC components",S4682="VLD PHC pipes",S4682="Controls VLD"),"По запросу",X4682)</f>
        <v>4645</v>
      </c>
      <c r="AA4682" s="63">
        <f>ROUND(X4682/1.2,3)</f>
        <v>3870.8330000000001</v>
      </c>
      <c r="AB4682" s="23">
        <v>3870.8330000000001</v>
      </c>
      <c r="AC4682" s="190">
        <f>IFERROR(ROUND(AA4682/AB4682-1,2),"")</f>
        <v>0</v>
      </c>
      <c r="AD4682" s="25">
        <v>2.0739999999999998</v>
      </c>
      <c r="AE4682" s="25">
        <v>2.2919999999999999E-2</v>
      </c>
      <c r="AF4682" s="25">
        <v>0</v>
      </c>
      <c r="AG4682" s="25" t="s">
        <v>22</v>
      </c>
      <c r="AH4682" s="25">
        <v>0</v>
      </c>
      <c r="AI4682" s="25">
        <v>0</v>
      </c>
      <c r="AJ4682" s="25" t="s">
        <v>20</v>
      </c>
      <c r="AK4682" s="42" t="s">
        <v>19</v>
      </c>
      <c r="AL4682" s="25" t="s">
        <v>20</v>
      </c>
      <c r="AM4682" s="25">
        <v>1</v>
      </c>
      <c r="AN4682" s="25"/>
      <c r="AO4682" s="25"/>
      <c r="AP4682" s="25"/>
      <c r="AQ4682" s="25"/>
      <c r="AR4682" s="94"/>
      <c r="AS4682" s="157" t="s">
        <v>22</v>
      </c>
      <c r="AT4682" s="93" t="s">
        <v>22</v>
      </c>
      <c r="AU4682" s="92" t="s">
        <v>22</v>
      </c>
      <c r="AV4682" s="91" t="s">
        <v>48</v>
      </c>
      <c r="AW4682" s="92" t="s">
        <v>48</v>
      </c>
      <c r="AX4682" s="92" t="s">
        <v>48</v>
      </c>
      <c r="AY4682" s="91" t="s">
        <v>152</v>
      </c>
      <c r="AZ4682" s="23"/>
      <c r="BA4682" s="25">
        <v>0</v>
      </c>
      <c r="BB4682" t="s">
        <v>48</v>
      </c>
      <c r="BC4682" t="e">
        <v>#N/A</v>
      </c>
      <c r="BD4682" t="e">
        <f>IF(Z4682=BC4682,"OK")</f>
        <v>#N/A</v>
      </c>
      <c r="BE4682">
        <v>2.0739999999999998</v>
      </c>
      <c r="BF4682">
        <v>2.2919999999999999E-2</v>
      </c>
      <c r="BG4682">
        <v>0</v>
      </c>
      <c r="BH4682">
        <v>0</v>
      </c>
      <c r="BI4682">
        <v>0</v>
      </c>
      <c r="BJ4682">
        <v>0</v>
      </c>
      <c r="BK4682">
        <v>0</v>
      </c>
      <c r="BN4682" s="183"/>
    </row>
    <row r="4683" spans="1:66" ht="25.5" x14ac:dyDescent="0.25">
      <c r="A4683" s="1"/>
      <c r="B4683" s="94">
        <v>4670</v>
      </c>
      <c r="C4683" s="43">
        <v>1087221</v>
      </c>
      <c r="D4683" s="25"/>
      <c r="E4683" s="30" t="s">
        <v>685</v>
      </c>
      <c r="F4683" s="151" t="s">
        <v>21</v>
      </c>
      <c r="G4683" s="25"/>
      <c r="H4683" s="46" t="str">
        <f>IFERROR(IFERROR(IF(SEARCH("Usystems",$E4683)&gt;0,"Usystems"),IF(SEARCH("RIIFO",$E4683)&gt;0,"RIIFO","Uponor")),"Uponor")</f>
        <v>Uponor</v>
      </c>
      <c r="I4683" s="25" t="str">
        <f>IFERROR(MID($D4683,1,7)+0,"")</f>
        <v/>
      </c>
      <c r="J4683" s="25" t="str">
        <f>IFERROR(MID($D4683,10,7)+0,"")</f>
        <v/>
      </c>
      <c r="K4683" s="25" t="str">
        <f>IFERROR(MID($D4683,19,7)+0,"")</f>
        <v/>
      </c>
      <c r="L4683" s="25" t="str">
        <f>IFERROR(MID($D4683,28,7)+0,"")</f>
        <v/>
      </c>
      <c r="M4683" s="25" t="str">
        <f>IF(IFERROR(MID($Q4683,1,7)+0,"")&lt;1130000,IF(INDEX(C:C,MATCH(LEFT(Q4683,7)+0,I:I,0))&lt;1130000,"",INDEX(C:C,MATCH(LEFT(Q4683,7)+0,I:I,0))),IFERROR(MID($Q4683,1,7)+0,""))</f>
        <v/>
      </c>
      <c r="N4683" s="25" t="str">
        <f>IF(IFERROR(MID($Q4683,10,7)+0,"")&lt;1130000,"",IFERROR(MID($Q4683,10,7)+0,""))</f>
        <v/>
      </c>
      <c r="O4683" s="25" t="str">
        <f>IF(IFERROR(MID($Q4683,19,7)+0,"")&lt;1130000,"",IFERROR(MID($Q4683,19,7)+0,""))</f>
        <v/>
      </c>
      <c r="P4683" s="25" t="str">
        <f>IF(M4683="","",IF(N4683="",M4683,M4683&amp;", "&amp;N4683))</f>
        <v/>
      </c>
      <c r="Q4683" s="25"/>
      <c r="R4683" s="25"/>
      <c r="S4683" s="35" t="s">
        <v>648</v>
      </c>
      <c r="T4683" s="34" t="s">
        <v>36</v>
      </c>
      <c r="U4683" s="185">
        <v>5668</v>
      </c>
      <c r="V4683" s="188">
        <v>5668</v>
      </c>
      <c r="W4683" s="189">
        <v>5668</v>
      </c>
      <c r="X4683" s="31">
        <v>5668</v>
      </c>
      <c r="Y4683" s="90">
        <f>IFERROR(ROUND(X4683/W4683-1,2),"")</f>
        <v>0</v>
      </c>
      <c r="Z4683" s="31">
        <f>IF(OR(S4683="VLD MLC components",S4683="VLD MLC pipes",S4683="VLD PEX components",S4683="VLD PEX pipes",S4683="VLD PHC components",S4683="VLD PHC pipes",S4683="Controls VLD"),"По запросу",X4683)</f>
        <v>5668</v>
      </c>
      <c r="AA4683" s="63">
        <f>ROUND(X4683/1.2,3)</f>
        <v>4723.3329999999996</v>
      </c>
      <c r="AB4683" s="23">
        <v>4723.3329999999996</v>
      </c>
      <c r="AC4683" s="190">
        <f>IFERROR(ROUND(AA4683/AB4683-1,2),"")</f>
        <v>0</v>
      </c>
      <c r="AD4683" s="25">
        <v>2.5110000000000001</v>
      </c>
      <c r="AE4683" s="25">
        <v>3.6670000000000001E-2</v>
      </c>
      <c r="AF4683" s="25">
        <v>0</v>
      </c>
      <c r="AG4683" s="25" t="s">
        <v>22</v>
      </c>
      <c r="AH4683" s="25">
        <v>0</v>
      </c>
      <c r="AI4683" s="25">
        <v>0</v>
      </c>
      <c r="AJ4683" s="25" t="s">
        <v>20</v>
      </c>
      <c r="AK4683" s="42" t="s">
        <v>19</v>
      </c>
      <c r="AL4683" s="25" t="s">
        <v>20</v>
      </c>
      <c r="AM4683" s="25">
        <v>1</v>
      </c>
      <c r="AN4683" s="25"/>
      <c r="AO4683" s="25"/>
      <c r="AP4683" s="25"/>
      <c r="AQ4683" s="25"/>
      <c r="AR4683" s="94"/>
      <c r="AS4683" s="157" t="s">
        <v>22</v>
      </c>
      <c r="AT4683" s="93" t="s">
        <v>22</v>
      </c>
      <c r="AU4683" s="92" t="s">
        <v>22</v>
      </c>
      <c r="AV4683" s="91" t="s">
        <v>48</v>
      </c>
      <c r="AW4683" s="92" t="s">
        <v>48</v>
      </c>
      <c r="AX4683" s="92" t="s">
        <v>48</v>
      </c>
      <c r="AY4683" s="91" t="s">
        <v>152</v>
      </c>
      <c r="AZ4683" s="23"/>
      <c r="BA4683" s="25">
        <v>0</v>
      </c>
      <c r="BB4683" t="s">
        <v>48</v>
      </c>
      <c r="BC4683" t="e">
        <v>#N/A</v>
      </c>
      <c r="BD4683" t="e">
        <f>IF(Z4683=BC4683,"OK")</f>
        <v>#N/A</v>
      </c>
      <c r="BE4683">
        <v>2.5110000000000001</v>
      </c>
      <c r="BF4683">
        <v>3.6670000000000001E-2</v>
      </c>
      <c r="BG4683">
        <v>0</v>
      </c>
      <c r="BH4683">
        <v>0</v>
      </c>
      <c r="BI4683">
        <v>0</v>
      </c>
      <c r="BJ4683">
        <v>0</v>
      </c>
      <c r="BK4683">
        <v>0</v>
      </c>
      <c r="BN4683" s="183"/>
    </row>
    <row r="4684" spans="1:66" ht="25.5" x14ac:dyDescent="0.25">
      <c r="A4684" s="1"/>
      <c r="B4684" s="94">
        <v>4671</v>
      </c>
      <c r="C4684" s="43">
        <v>1000218</v>
      </c>
      <c r="D4684" s="25"/>
      <c r="E4684" s="27" t="s">
        <v>684</v>
      </c>
      <c r="F4684" s="151" t="s">
        <v>652</v>
      </c>
      <c r="G4684" s="25"/>
      <c r="H4684" s="46" t="str">
        <f>IFERROR(IFERROR(IF(SEARCH("Usystems",$E4684)&gt;0,"Usystems"),IF(SEARCH("RIIFO",$E4684)&gt;0,"RIIFO","Uponor")),"Uponor")</f>
        <v>Uponor</v>
      </c>
      <c r="I4684" s="25" t="str">
        <f>IFERROR(MID($D4684,1,7)+0,"")</f>
        <v/>
      </c>
      <c r="J4684" s="25" t="str">
        <f>IFERROR(MID($D4684,10,7)+0,"")</f>
        <v/>
      </c>
      <c r="K4684" s="25" t="str">
        <f>IFERROR(MID($D4684,19,7)+0,"")</f>
        <v/>
      </c>
      <c r="L4684" s="25" t="str">
        <f>IFERROR(MID($D4684,28,7)+0,"")</f>
        <v/>
      </c>
      <c r="M4684" s="25" t="str">
        <f>IF(IFERROR(MID($Q4684,1,7)+0,"")&lt;1130000,IF(INDEX(C:C,MATCH(LEFT(Q4684,7)+0,I:I,0))&lt;1130000,"",INDEX(C:C,MATCH(LEFT(Q4684,7)+0,I:I,0))),IFERROR(MID($Q4684,1,7)+0,""))</f>
        <v/>
      </c>
      <c r="N4684" s="25" t="str">
        <f>IF(IFERROR(MID($Q4684,10,7)+0,"")&lt;1130000,"",IFERROR(MID($Q4684,10,7)+0,""))</f>
        <v/>
      </c>
      <c r="O4684" s="25" t="str">
        <f>IF(IFERROR(MID($Q4684,19,7)+0,"")&lt;1130000,"",IFERROR(MID($Q4684,19,7)+0,""))</f>
        <v/>
      </c>
      <c r="P4684" s="25" t="str">
        <f>IF(M4684="","",IF(N4684="",M4684,M4684&amp;", "&amp;N4684))</f>
        <v/>
      </c>
      <c r="Q4684" s="25"/>
      <c r="R4684" s="25"/>
      <c r="S4684" s="35" t="s">
        <v>648</v>
      </c>
      <c r="T4684" s="25" t="s">
        <v>36</v>
      </c>
      <c r="U4684" s="185">
        <v>457.77</v>
      </c>
      <c r="V4684" s="188">
        <v>457.77</v>
      </c>
      <c r="W4684" s="189">
        <v>457.77</v>
      </c>
      <c r="X4684" s="31">
        <v>457.77</v>
      </c>
      <c r="Y4684" s="90">
        <f>IFERROR(ROUND(X4684/W4684-1,2),"")</f>
        <v>0</v>
      </c>
      <c r="Z4684" s="31">
        <f>IF(OR(S4684="VLD MLC components",S4684="VLD MLC pipes",S4684="VLD PEX components",S4684="VLD PEX pipes",S4684="VLD PHC components",S4684="VLD PHC pipes",S4684="Controls VLD"),"По запросу",X4684)</f>
        <v>457.77</v>
      </c>
      <c r="AA4684" s="63">
        <f>ROUND(X4684/1.2,3)</f>
        <v>381.47500000000002</v>
      </c>
      <c r="AB4684" s="23">
        <v>381.47500000000002</v>
      </c>
      <c r="AC4684" s="190">
        <f>IFERROR(ROUND(AA4684/AB4684-1,2),"")</f>
        <v>0</v>
      </c>
      <c r="AD4684" s="25">
        <v>0.105</v>
      </c>
      <c r="AE4684" s="25">
        <v>1.8E-3</v>
      </c>
      <c r="AF4684" s="25">
        <v>0</v>
      </c>
      <c r="AG4684" s="25" t="s">
        <v>22</v>
      </c>
      <c r="AH4684" s="25">
        <v>0</v>
      </c>
      <c r="AI4684" s="25">
        <v>0</v>
      </c>
      <c r="AJ4684" s="25" t="s">
        <v>20</v>
      </c>
      <c r="AK4684" s="42" t="s">
        <v>19</v>
      </c>
      <c r="AL4684" s="25" t="s">
        <v>20</v>
      </c>
      <c r="AM4684" s="25">
        <v>1</v>
      </c>
      <c r="AN4684" s="25"/>
      <c r="AO4684" s="25"/>
      <c r="AP4684" s="25"/>
      <c r="AQ4684" s="25"/>
      <c r="AR4684" s="94"/>
      <c r="AS4684" s="157" t="s">
        <v>22</v>
      </c>
      <c r="AT4684" s="93">
        <v>42551</v>
      </c>
      <c r="AU4684" s="92" t="s">
        <v>22</v>
      </c>
      <c r="AV4684" s="91" t="s">
        <v>152</v>
      </c>
      <c r="AW4684" s="92" t="s">
        <v>48</v>
      </c>
      <c r="AX4684" s="92" t="s">
        <v>48</v>
      </c>
      <c r="AY4684" s="91" t="s">
        <v>152</v>
      </c>
      <c r="AZ4684" s="23"/>
      <c r="BA4684" s="25" t="s">
        <v>683</v>
      </c>
      <c r="BB4684" t="s">
        <v>25</v>
      </c>
      <c r="BC4684" t="e">
        <v>#N/A</v>
      </c>
      <c r="BD4684" t="e">
        <f>IF(Z4684=BC4684,"OK")</f>
        <v>#N/A</v>
      </c>
      <c r="BE4684">
        <v>0.105</v>
      </c>
      <c r="BF4684">
        <v>1.8E-3</v>
      </c>
      <c r="BG4684">
        <v>0</v>
      </c>
      <c r="BH4684">
        <v>0</v>
      </c>
      <c r="BI4684">
        <v>0</v>
      </c>
      <c r="BJ4684">
        <v>0</v>
      </c>
      <c r="BK4684">
        <v>0</v>
      </c>
      <c r="BN4684" s="183"/>
    </row>
    <row r="4685" spans="1:66" ht="25.5" x14ac:dyDescent="0.25">
      <c r="A4685" s="1"/>
      <c r="B4685" s="94">
        <v>4672</v>
      </c>
      <c r="C4685" s="43">
        <v>1000219</v>
      </c>
      <c r="D4685" s="25"/>
      <c r="E4685" s="27" t="s">
        <v>682</v>
      </c>
      <c r="F4685" s="151" t="s">
        <v>21</v>
      </c>
      <c r="G4685" s="25"/>
      <c r="H4685" s="46" t="str">
        <f>IFERROR(IFERROR(IF(SEARCH("Usystems",$E4685)&gt;0,"Usystems"),IF(SEARCH("RIIFO",$E4685)&gt;0,"RIIFO","Uponor")),"Uponor")</f>
        <v>Uponor</v>
      </c>
      <c r="I4685" s="25" t="str">
        <f>IFERROR(MID($D4685,1,7)+0,"")</f>
        <v/>
      </c>
      <c r="J4685" s="25" t="str">
        <f>IFERROR(MID($D4685,10,7)+0,"")</f>
        <v/>
      </c>
      <c r="K4685" s="25" t="str">
        <f>IFERROR(MID($D4685,19,7)+0,"")</f>
        <v/>
      </c>
      <c r="L4685" s="25" t="str">
        <f>IFERROR(MID($D4685,28,7)+0,"")</f>
        <v/>
      </c>
      <c r="M4685" s="25" t="str">
        <f>IF(IFERROR(MID($Q4685,1,7)+0,"")&lt;1130000,IF(INDEX(C:C,MATCH(LEFT(Q4685,7)+0,I:I,0))&lt;1130000,"",INDEX(C:C,MATCH(LEFT(Q4685,7)+0,I:I,0))),IFERROR(MID($Q4685,1,7)+0,""))</f>
        <v/>
      </c>
      <c r="N4685" s="25" t="str">
        <f>IF(IFERROR(MID($Q4685,10,7)+0,"")&lt;1130000,"",IFERROR(MID($Q4685,10,7)+0,""))</f>
        <v/>
      </c>
      <c r="O4685" s="25" t="str">
        <f>IF(IFERROR(MID($Q4685,19,7)+0,"")&lt;1130000,"",IFERROR(MID($Q4685,19,7)+0,""))</f>
        <v/>
      </c>
      <c r="P4685" s="25" t="str">
        <f>IF(M4685="","",IF(N4685="",M4685,M4685&amp;", "&amp;N4685))</f>
        <v/>
      </c>
      <c r="Q4685" s="25"/>
      <c r="R4685" s="25"/>
      <c r="S4685" s="35" t="s">
        <v>648</v>
      </c>
      <c r="T4685" s="25" t="s">
        <v>36</v>
      </c>
      <c r="U4685" s="185">
        <v>632</v>
      </c>
      <c r="V4685" s="188">
        <v>632</v>
      </c>
      <c r="W4685" s="189">
        <v>632</v>
      </c>
      <c r="X4685" s="31">
        <v>632</v>
      </c>
      <c r="Y4685" s="90">
        <f>IFERROR(ROUND(X4685/W4685-1,2),"")</f>
        <v>0</v>
      </c>
      <c r="Z4685" s="31">
        <f>IF(OR(S4685="VLD MLC components",S4685="VLD MLC pipes",S4685="VLD PEX components",S4685="VLD PEX pipes",S4685="VLD PHC components",S4685="VLD PHC pipes",S4685="Controls VLD"),"По запросу",X4685)</f>
        <v>632</v>
      </c>
      <c r="AA4685" s="63">
        <f>ROUND(X4685/1.2,3)</f>
        <v>526.66700000000003</v>
      </c>
      <c r="AB4685" s="23">
        <v>526.66700000000003</v>
      </c>
      <c r="AC4685" s="190">
        <f>IFERROR(ROUND(AA4685/AB4685-1,2),"")</f>
        <v>0</v>
      </c>
      <c r="AD4685" s="25">
        <v>0.182</v>
      </c>
      <c r="AE4685" s="25">
        <v>3.6099999999999999E-3</v>
      </c>
      <c r="AF4685" s="25">
        <v>0</v>
      </c>
      <c r="AG4685" s="25" t="s">
        <v>22</v>
      </c>
      <c r="AH4685" s="25">
        <v>0</v>
      </c>
      <c r="AI4685" s="25">
        <v>0</v>
      </c>
      <c r="AJ4685" s="25" t="s">
        <v>20</v>
      </c>
      <c r="AK4685" s="42" t="s">
        <v>19</v>
      </c>
      <c r="AL4685" s="25" t="s">
        <v>20</v>
      </c>
      <c r="AM4685" s="25">
        <v>1</v>
      </c>
      <c r="AN4685" s="25"/>
      <c r="AO4685" s="25"/>
      <c r="AP4685" s="25"/>
      <c r="AQ4685" s="25"/>
      <c r="AR4685" s="94"/>
      <c r="AS4685" s="157" t="s">
        <v>22</v>
      </c>
      <c r="AT4685" s="93">
        <v>42551</v>
      </c>
      <c r="AU4685" s="92" t="s">
        <v>22</v>
      </c>
      <c r="AV4685" s="91" t="s">
        <v>48</v>
      </c>
      <c r="AW4685" s="92" t="s">
        <v>48</v>
      </c>
      <c r="AX4685" s="92" t="s">
        <v>48</v>
      </c>
      <c r="AY4685" s="91" t="s">
        <v>152</v>
      </c>
      <c r="AZ4685" s="23"/>
      <c r="BA4685" s="25">
        <v>0</v>
      </c>
      <c r="BB4685" t="s">
        <v>48</v>
      </c>
      <c r="BC4685" t="e">
        <v>#N/A</v>
      </c>
      <c r="BD4685" t="e">
        <f>IF(Z4685=BC4685,"OK")</f>
        <v>#N/A</v>
      </c>
      <c r="BE4685">
        <v>0.182</v>
      </c>
      <c r="BF4685">
        <v>3.6099999999999999E-3</v>
      </c>
      <c r="BG4685">
        <v>0</v>
      </c>
      <c r="BH4685">
        <v>0</v>
      </c>
      <c r="BI4685">
        <v>0</v>
      </c>
      <c r="BJ4685">
        <v>0</v>
      </c>
      <c r="BK4685">
        <v>0</v>
      </c>
      <c r="BN4685" s="183"/>
    </row>
    <row r="4686" spans="1:66" ht="25.5" x14ac:dyDescent="0.25">
      <c r="A4686" s="1"/>
      <c r="B4686" s="94">
        <v>4673</v>
      </c>
      <c r="C4686" s="43">
        <v>1000220</v>
      </c>
      <c r="D4686" s="25"/>
      <c r="E4686" s="27" t="s">
        <v>681</v>
      </c>
      <c r="F4686" s="151" t="s">
        <v>21</v>
      </c>
      <c r="G4686" s="25"/>
      <c r="H4686" s="46" t="str">
        <f>IFERROR(IFERROR(IF(SEARCH("Usystems",$E4686)&gt;0,"Usystems"),IF(SEARCH("RIIFO",$E4686)&gt;0,"RIIFO","Uponor")),"Uponor")</f>
        <v>Uponor</v>
      </c>
      <c r="I4686" s="25" t="str">
        <f>IFERROR(MID($D4686,1,7)+0,"")</f>
        <v/>
      </c>
      <c r="J4686" s="25" t="str">
        <f>IFERROR(MID($D4686,10,7)+0,"")</f>
        <v/>
      </c>
      <c r="K4686" s="25" t="str">
        <f>IFERROR(MID($D4686,19,7)+0,"")</f>
        <v/>
      </c>
      <c r="L4686" s="25" t="str">
        <f>IFERROR(MID($D4686,28,7)+0,"")</f>
        <v/>
      </c>
      <c r="M4686" s="25" t="str">
        <f>IF(IFERROR(MID($Q4686,1,7)+0,"")&lt;1130000,IF(INDEX(C:C,MATCH(LEFT(Q4686,7)+0,I:I,0))&lt;1130000,"",INDEX(C:C,MATCH(LEFT(Q4686,7)+0,I:I,0))),IFERROR(MID($Q4686,1,7)+0,""))</f>
        <v/>
      </c>
      <c r="N4686" s="25" t="str">
        <f>IF(IFERROR(MID($Q4686,10,7)+0,"")&lt;1130000,"",IFERROR(MID($Q4686,10,7)+0,""))</f>
        <v/>
      </c>
      <c r="O4686" s="25" t="str">
        <f>IF(IFERROR(MID($Q4686,19,7)+0,"")&lt;1130000,"",IFERROR(MID($Q4686,19,7)+0,""))</f>
        <v/>
      </c>
      <c r="P4686" s="25" t="str">
        <f>IF(M4686="","",IF(N4686="",M4686,M4686&amp;", "&amp;N4686))</f>
        <v/>
      </c>
      <c r="Q4686" s="25"/>
      <c r="R4686" s="25"/>
      <c r="S4686" s="35" t="s">
        <v>648</v>
      </c>
      <c r="T4686" s="25" t="s">
        <v>36</v>
      </c>
      <c r="U4686" s="185">
        <v>1008</v>
      </c>
      <c r="V4686" s="188">
        <v>1008</v>
      </c>
      <c r="W4686" s="189">
        <v>1008</v>
      </c>
      <c r="X4686" s="31">
        <v>1008</v>
      </c>
      <c r="Y4686" s="90">
        <f>IFERROR(ROUND(X4686/W4686-1,2),"")</f>
        <v>0</v>
      </c>
      <c r="Z4686" s="31">
        <f>IF(OR(S4686="VLD MLC components",S4686="VLD MLC pipes",S4686="VLD PEX components",S4686="VLD PEX pipes",S4686="VLD PHC components",S4686="VLD PHC pipes",S4686="Controls VLD"),"По запросу",X4686)</f>
        <v>1008</v>
      </c>
      <c r="AA4686" s="63">
        <f>ROUND(X4686/1.2,3)</f>
        <v>840</v>
      </c>
      <c r="AB4686" s="23">
        <v>840</v>
      </c>
      <c r="AC4686" s="190">
        <f>IFERROR(ROUND(AA4686/AB4686-1,2),"")</f>
        <v>0</v>
      </c>
      <c r="AD4686" s="25">
        <v>0.33100000000000002</v>
      </c>
      <c r="AE4686" s="25">
        <v>5.4099999999999999E-3</v>
      </c>
      <c r="AF4686" s="25">
        <v>0</v>
      </c>
      <c r="AG4686" s="25" t="s">
        <v>22</v>
      </c>
      <c r="AH4686" s="25">
        <v>0</v>
      </c>
      <c r="AI4686" s="25">
        <v>0</v>
      </c>
      <c r="AJ4686" s="25" t="s">
        <v>20</v>
      </c>
      <c r="AK4686" s="42" t="s">
        <v>19</v>
      </c>
      <c r="AL4686" s="25" t="s">
        <v>20</v>
      </c>
      <c r="AM4686" s="25">
        <v>1</v>
      </c>
      <c r="AN4686" s="25"/>
      <c r="AO4686" s="25"/>
      <c r="AP4686" s="25"/>
      <c r="AQ4686" s="25"/>
      <c r="AR4686" s="94"/>
      <c r="AS4686" s="157" t="s">
        <v>22</v>
      </c>
      <c r="AT4686" s="93">
        <v>42551</v>
      </c>
      <c r="AU4686" s="92" t="s">
        <v>22</v>
      </c>
      <c r="AV4686" s="91" t="s">
        <v>48</v>
      </c>
      <c r="AW4686" s="92" t="s">
        <v>48</v>
      </c>
      <c r="AX4686" s="92" t="s">
        <v>48</v>
      </c>
      <c r="AY4686" s="91" t="s">
        <v>152</v>
      </c>
      <c r="AZ4686" s="23"/>
      <c r="BA4686" s="25">
        <v>0</v>
      </c>
      <c r="BB4686" t="s">
        <v>48</v>
      </c>
      <c r="BC4686" t="e">
        <v>#N/A</v>
      </c>
      <c r="BD4686" t="e">
        <f>IF(Z4686=BC4686,"OK")</f>
        <v>#N/A</v>
      </c>
      <c r="BE4686">
        <v>0.33100000000000002</v>
      </c>
      <c r="BF4686">
        <v>5.4099999999999999E-3</v>
      </c>
      <c r="BG4686">
        <v>0</v>
      </c>
      <c r="BH4686">
        <v>0</v>
      </c>
      <c r="BI4686">
        <v>0</v>
      </c>
      <c r="BJ4686">
        <v>0</v>
      </c>
      <c r="BK4686">
        <v>0</v>
      </c>
      <c r="BN4686" s="183"/>
    </row>
    <row r="4687" spans="1:66" ht="25.5" x14ac:dyDescent="0.25">
      <c r="A4687" s="1"/>
      <c r="B4687" s="94">
        <v>4674</v>
      </c>
      <c r="C4687" s="43">
        <v>1000221</v>
      </c>
      <c r="D4687" s="25"/>
      <c r="E4687" s="27" t="s">
        <v>680</v>
      </c>
      <c r="F4687" s="151" t="s">
        <v>652</v>
      </c>
      <c r="G4687" s="41" t="s">
        <v>585</v>
      </c>
      <c r="H4687" s="46" t="str">
        <f>IFERROR(IFERROR(IF(SEARCH("Usystems",$E4687)&gt;0,"Usystems"),IF(SEARCH("RIIFO",$E4687)&gt;0,"RIIFO","Uponor")),"Uponor")</f>
        <v>Uponor</v>
      </c>
      <c r="I4687" s="25" t="str">
        <f>IFERROR(MID($D4687,1,7)+0,"")</f>
        <v/>
      </c>
      <c r="J4687" s="25" t="str">
        <f>IFERROR(MID($D4687,10,7)+0,"")</f>
        <v/>
      </c>
      <c r="K4687" s="25" t="str">
        <f>IFERROR(MID($D4687,19,7)+0,"")</f>
        <v/>
      </c>
      <c r="L4687" s="25" t="str">
        <f>IFERROR(MID($D4687,28,7)+0,"")</f>
        <v/>
      </c>
      <c r="M4687" s="25" t="str">
        <f>IF(IFERROR(MID($Q4687,1,7)+0,"")&lt;1130000,IF(INDEX(C:C,MATCH(LEFT(Q4687,7)+0,I:I,0))&lt;1130000,"",INDEX(C:C,MATCH(LEFT(Q4687,7)+0,I:I,0))),IFERROR(MID($Q4687,1,7)+0,""))</f>
        <v/>
      </c>
      <c r="N4687" s="25" t="str">
        <f>IF(IFERROR(MID($Q4687,10,7)+0,"")&lt;1130000,"",IFERROR(MID($Q4687,10,7)+0,""))</f>
        <v/>
      </c>
      <c r="O4687" s="25" t="str">
        <f>IF(IFERROR(MID($Q4687,19,7)+0,"")&lt;1130000,"",IFERROR(MID($Q4687,19,7)+0,""))</f>
        <v/>
      </c>
      <c r="P4687" s="25" t="str">
        <f>IF(M4687="","",IF(N4687="",M4687,M4687&amp;", "&amp;N4687))</f>
        <v/>
      </c>
      <c r="Q4687" s="25"/>
      <c r="R4687" s="25"/>
      <c r="S4687" s="35" t="s">
        <v>648</v>
      </c>
      <c r="T4687" s="25" t="s">
        <v>36</v>
      </c>
      <c r="U4687" s="185">
        <v>1074</v>
      </c>
      <c r="V4687" s="188">
        <v>1074</v>
      </c>
      <c r="W4687" s="189">
        <v>1074</v>
      </c>
      <c r="X4687" s="31">
        <v>1074</v>
      </c>
      <c r="Y4687" s="90">
        <f>IFERROR(ROUND(X4687/W4687-1,2),"")</f>
        <v>0</v>
      </c>
      <c r="Z4687" s="31">
        <f>IF(OR(S4687="VLD MLC components",S4687="VLD MLC pipes",S4687="VLD PEX components",S4687="VLD PEX pipes",S4687="VLD PHC components",S4687="VLD PHC pipes",S4687="Controls VLD"),"По запросу",X4687)</f>
        <v>1074</v>
      </c>
      <c r="AA4687" s="63">
        <f>ROUND(X4687/1.2,3)</f>
        <v>895</v>
      </c>
      <c r="AB4687" s="23">
        <v>895</v>
      </c>
      <c r="AC4687" s="190">
        <f>IFERROR(ROUND(AA4687/AB4687-1,2),"")</f>
        <v>0</v>
      </c>
      <c r="AD4687" s="25">
        <v>0.39200000000000002</v>
      </c>
      <c r="AE4687" s="25">
        <v>7.2199999999999999E-3</v>
      </c>
      <c r="AF4687" s="25">
        <v>176</v>
      </c>
      <c r="AG4687" s="25">
        <v>176</v>
      </c>
      <c r="AH4687" s="25">
        <v>176</v>
      </c>
      <c r="AI4687" s="25">
        <v>176</v>
      </c>
      <c r="AJ4687" s="25" t="s">
        <v>20</v>
      </c>
      <c r="AK4687" s="22" t="s">
        <v>20</v>
      </c>
      <c r="AL4687" s="25" t="s">
        <v>20</v>
      </c>
      <c r="AM4687" s="25">
        <v>1</v>
      </c>
      <c r="AN4687" s="25"/>
      <c r="AO4687" s="25"/>
      <c r="AP4687" s="25"/>
      <c r="AQ4687" s="25"/>
      <c r="AR4687" s="94"/>
      <c r="AS4687" s="157">
        <v>176</v>
      </c>
      <c r="AT4687" s="93">
        <v>42551</v>
      </c>
      <c r="AU4687" s="92" t="s">
        <v>22</v>
      </c>
      <c r="AV4687" s="91" t="s">
        <v>152</v>
      </c>
      <c r="AW4687" s="92" t="s">
        <v>152</v>
      </c>
      <c r="AX4687" s="92" t="s">
        <v>48</v>
      </c>
      <c r="AY4687" s="91" t="s">
        <v>152</v>
      </c>
      <c r="AZ4687" s="23"/>
      <c r="BA4687" s="25" t="s">
        <v>679</v>
      </c>
      <c r="BB4687" t="s">
        <v>25</v>
      </c>
      <c r="BC4687">
        <v>1074</v>
      </c>
      <c r="BD4687" t="str">
        <f>IF(Z4687=BC4687,"OK")</f>
        <v>OK</v>
      </c>
      <c r="BE4687">
        <v>0.39200000000000002</v>
      </c>
      <c r="BF4687">
        <v>7.2199999999999999E-3</v>
      </c>
      <c r="BG4687">
        <v>0</v>
      </c>
      <c r="BH4687">
        <v>0</v>
      </c>
      <c r="BI4687">
        <v>0</v>
      </c>
      <c r="BJ4687">
        <v>0</v>
      </c>
      <c r="BK4687">
        <v>0</v>
      </c>
      <c r="BN4687" s="183"/>
    </row>
    <row r="4688" spans="1:66" ht="25.5" x14ac:dyDescent="0.25">
      <c r="A4688" s="1"/>
      <c r="B4688" s="94">
        <v>4675</v>
      </c>
      <c r="C4688" s="43">
        <v>1000222</v>
      </c>
      <c r="D4688" s="25"/>
      <c r="E4688" s="27" t="s">
        <v>678</v>
      </c>
      <c r="F4688" s="151" t="s">
        <v>21</v>
      </c>
      <c r="G4688" s="41" t="s">
        <v>585</v>
      </c>
      <c r="H4688" s="46" t="str">
        <f>IFERROR(IFERROR(IF(SEARCH("Usystems",$E4688)&gt;0,"Usystems"),IF(SEARCH("RIIFO",$E4688)&gt;0,"RIIFO","Uponor")),"Uponor")</f>
        <v>Uponor</v>
      </c>
      <c r="I4688" s="25" t="str">
        <f>IFERROR(MID($D4688,1,7)+0,"")</f>
        <v/>
      </c>
      <c r="J4688" s="25" t="str">
        <f>IFERROR(MID($D4688,10,7)+0,"")</f>
        <v/>
      </c>
      <c r="K4688" s="25" t="str">
        <f>IFERROR(MID($D4688,19,7)+0,"")</f>
        <v/>
      </c>
      <c r="L4688" s="25" t="str">
        <f>IFERROR(MID($D4688,28,7)+0,"")</f>
        <v/>
      </c>
      <c r="M4688" s="25" t="str">
        <f>IF(IFERROR(MID($Q4688,1,7)+0,"")&lt;1130000,IF(INDEX(C:C,MATCH(LEFT(Q4688,7)+0,I:I,0))&lt;1130000,"",INDEX(C:C,MATCH(LEFT(Q4688,7)+0,I:I,0))),IFERROR(MID($Q4688,1,7)+0,""))</f>
        <v/>
      </c>
      <c r="N4688" s="25" t="str">
        <f>IF(IFERROR(MID($Q4688,10,7)+0,"")&lt;1130000,"",IFERROR(MID($Q4688,10,7)+0,""))</f>
        <v/>
      </c>
      <c r="O4688" s="25" t="str">
        <f>IF(IFERROR(MID($Q4688,19,7)+0,"")&lt;1130000,"",IFERROR(MID($Q4688,19,7)+0,""))</f>
        <v/>
      </c>
      <c r="P4688" s="25" t="str">
        <f>IF(M4688="","",IF(N4688="",M4688,M4688&amp;", "&amp;N4688))</f>
        <v/>
      </c>
      <c r="Q4688" s="25"/>
      <c r="R4688" s="25"/>
      <c r="S4688" s="35" t="s">
        <v>648</v>
      </c>
      <c r="T4688" s="25" t="s">
        <v>36</v>
      </c>
      <c r="U4688" s="185">
        <v>1374</v>
      </c>
      <c r="V4688" s="188">
        <v>1374</v>
      </c>
      <c r="W4688" s="189">
        <v>1374</v>
      </c>
      <c r="X4688" s="31">
        <v>1374</v>
      </c>
      <c r="Y4688" s="90">
        <f>IFERROR(ROUND(X4688/W4688-1,2),"")</f>
        <v>0</v>
      </c>
      <c r="Z4688" s="31">
        <f>IF(OR(S4688="VLD MLC components",S4688="VLD MLC pipes",S4688="VLD PEX components",S4688="VLD PEX pipes",S4688="VLD PHC components",S4688="VLD PHC pipes",S4688="Controls VLD"),"По запросу",X4688)</f>
        <v>1374</v>
      </c>
      <c r="AA4688" s="63">
        <f>ROUND(X4688/1.2,3)</f>
        <v>1145</v>
      </c>
      <c r="AB4688" s="23">
        <v>1145</v>
      </c>
      <c r="AC4688" s="190">
        <f>IFERROR(ROUND(AA4688/AB4688-1,2),"")</f>
        <v>0</v>
      </c>
      <c r="AD4688" s="25">
        <v>0.46500000000000002</v>
      </c>
      <c r="AE4688" s="25">
        <v>7.2199999999999999E-3</v>
      </c>
      <c r="AF4688" s="25">
        <v>18</v>
      </c>
      <c r="AG4688" s="25">
        <v>18</v>
      </c>
      <c r="AH4688" s="25">
        <v>18</v>
      </c>
      <c r="AI4688" s="25">
        <v>18</v>
      </c>
      <c r="AJ4688" s="25" t="s">
        <v>20</v>
      </c>
      <c r="AK4688" s="22" t="s">
        <v>20</v>
      </c>
      <c r="AL4688" s="25" t="s">
        <v>20</v>
      </c>
      <c r="AM4688" s="25">
        <v>1</v>
      </c>
      <c r="AN4688" s="25"/>
      <c r="AO4688" s="25"/>
      <c r="AP4688" s="25"/>
      <c r="AQ4688" s="25"/>
      <c r="AR4688" s="94"/>
      <c r="AS4688" s="157">
        <v>18</v>
      </c>
      <c r="AT4688" s="93">
        <v>42551</v>
      </c>
      <c r="AU4688" s="92" t="s">
        <v>22</v>
      </c>
      <c r="AV4688" s="91" t="s">
        <v>152</v>
      </c>
      <c r="AW4688" s="92" t="s">
        <v>152</v>
      </c>
      <c r="AX4688" s="92" t="s">
        <v>48</v>
      </c>
      <c r="AY4688" s="91" t="s">
        <v>152</v>
      </c>
      <c r="AZ4688" s="23"/>
      <c r="BA4688" s="25" t="s">
        <v>677</v>
      </c>
      <c r="BB4688" t="s">
        <v>25</v>
      </c>
      <c r="BC4688">
        <v>1374</v>
      </c>
      <c r="BD4688" t="str">
        <f>IF(Z4688=BC4688,"OK")</f>
        <v>OK</v>
      </c>
      <c r="BE4688">
        <v>0.46500000000000002</v>
      </c>
      <c r="BF4688">
        <v>7.2199999999999999E-3</v>
      </c>
      <c r="BG4688">
        <v>0</v>
      </c>
      <c r="BH4688">
        <v>0</v>
      </c>
      <c r="BI4688">
        <v>0</v>
      </c>
      <c r="BJ4688">
        <v>0</v>
      </c>
      <c r="BK4688">
        <v>0</v>
      </c>
      <c r="BN4688" s="183"/>
    </row>
    <row r="4689" spans="1:66" ht="38.25" x14ac:dyDescent="0.25">
      <c r="A4689" s="1"/>
      <c r="B4689" s="94">
        <v>4676</v>
      </c>
      <c r="C4689" s="43">
        <v>1000223</v>
      </c>
      <c r="D4689" s="25"/>
      <c r="E4689" s="27" t="s">
        <v>676</v>
      </c>
      <c r="F4689" s="151" t="s">
        <v>652</v>
      </c>
      <c r="G4689" s="41" t="s">
        <v>585</v>
      </c>
      <c r="H4689" s="46" t="str">
        <f>IFERROR(IFERROR(IF(SEARCH("Usystems",$E4689)&gt;0,"Usystems"),IF(SEARCH("RIIFO",$E4689)&gt;0,"RIIFO","Uponor")),"Uponor")</f>
        <v>Uponor</v>
      </c>
      <c r="I4689" s="25" t="str">
        <f>IFERROR(MID($D4689,1,7)+0,"")</f>
        <v/>
      </c>
      <c r="J4689" s="25" t="str">
        <f>IFERROR(MID($D4689,10,7)+0,"")</f>
        <v/>
      </c>
      <c r="K4689" s="25" t="str">
        <f>IFERROR(MID($D4689,19,7)+0,"")</f>
        <v/>
      </c>
      <c r="L4689" s="25" t="str">
        <f>IFERROR(MID($D4689,28,7)+0,"")</f>
        <v/>
      </c>
      <c r="M4689" s="25" t="str">
        <f>IF(IFERROR(MID($Q4689,1,7)+0,"")&lt;1130000,IF(INDEX(C:C,MATCH(LEFT(Q4689,7)+0,I:I,0))&lt;1130000,"",INDEX(C:C,MATCH(LEFT(Q4689,7)+0,I:I,0))),IFERROR(MID($Q4689,1,7)+0,""))</f>
        <v/>
      </c>
      <c r="N4689" s="25" t="str">
        <f>IF(IFERROR(MID($Q4689,10,7)+0,"")&lt;1130000,"",IFERROR(MID($Q4689,10,7)+0,""))</f>
        <v/>
      </c>
      <c r="O4689" s="25" t="str">
        <f>IF(IFERROR(MID($Q4689,19,7)+0,"")&lt;1130000,"",IFERROR(MID($Q4689,19,7)+0,""))</f>
        <v/>
      </c>
      <c r="P4689" s="25" t="str">
        <f>IF(M4689="","",IF(N4689="",M4689,M4689&amp;", "&amp;N4689))</f>
        <v/>
      </c>
      <c r="Q4689" s="25"/>
      <c r="R4689" s="25"/>
      <c r="S4689" s="35" t="s">
        <v>648</v>
      </c>
      <c r="T4689" s="25" t="s">
        <v>36</v>
      </c>
      <c r="U4689" s="185">
        <v>1652</v>
      </c>
      <c r="V4689" s="188">
        <v>1652</v>
      </c>
      <c r="W4689" s="189">
        <v>1652</v>
      </c>
      <c r="X4689" s="31">
        <v>1652</v>
      </c>
      <c r="Y4689" s="90">
        <f>IFERROR(ROUND(X4689/W4689-1,2),"")</f>
        <v>0</v>
      </c>
      <c r="Z4689" s="31">
        <f>IF(OR(S4689="VLD MLC components",S4689="VLD MLC pipes",S4689="VLD PEX components",S4689="VLD PEX pipes",S4689="VLD PHC components",S4689="VLD PHC pipes",S4689="Controls VLD"),"По запросу",X4689)</f>
        <v>1652</v>
      </c>
      <c r="AA4689" s="63">
        <f>ROUND(X4689/1.2,3)</f>
        <v>1376.6669999999999</v>
      </c>
      <c r="AB4689" s="23">
        <v>1376.6669999999999</v>
      </c>
      <c r="AC4689" s="190">
        <f>IFERROR(ROUND(AA4689/AB4689-1,2),"")</f>
        <v>0</v>
      </c>
      <c r="AD4689" s="25">
        <v>0.60199999999999998</v>
      </c>
      <c r="AE4689" s="25">
        <v>1.0829999999999999E-2</v>
      </c>
      <c r="AF4689" s="25">
        <v>0</v>
      </c>
      <c r="AG4689" s="25" t="s">
        <v>22</v>
      </c>
      <c r="AH4689" s="25">
        <v>0</v>
      </c>
      <c r="AI4689" s="25">
        <v>0</v>
      </c>
      <c r="AJ4689" s="25" t="s">
        <v>20</v>
      </c>
      <c r="AK4689" s="42" t="s">
        <v>19</v>
      </c>
      <c r="AL4689" s="25" t="s">
        <v>20</v>
      </c>
      <c r="AM4689" s="25">
        <v>1</v>
      </c>
      <c r="AN4689" s="25"/>
      <c r="AO4689" s="25"/>
      <c r="AP4689" s="25"/>
      <c r="AQ4689" s="25"/>
      <c r="AR4689" s="94"/>
      <c r="AS4689" s="157" t="s">
        <v>22</v>
      </c>
      <c r="AT4689" s="93">
        <v>42551</v>
      </c>
      <c r="AU4689" s="92" t="s">
        <v>22</v>
      </c>
      <c r="AV4689" s="91" t="s">
        <v>152</v>
      </c>
      <c r="AW4689" s="92" t="s">
        <v>152</v>
      </c>
      <c r="AX4689" s="92" t="s">
        <v>48</v>
      </c>
      <c r="AY4689" s="91" t="s">
        <v>152</v>
      </c>
      <c r="AZ4689" s="23"/>
      <c r="BA4689" s="25" t="s">
        <v>675</v>
      </c>
      <c r="BB4689" t="s">
        <v>25</v>
      </c>
      <c r="BC4689" t="e">
        <v>#N/A</v>
      </c>
      <c r="BD4689" t="e">
        <f>IF(Z4689=BC4689,"OK")</f>
        <v>#N/A</v>
      </c>
      <c r="BE4689">
        <v>0.60199999999999998</v>
      </c>
      <c r="BF4689">
        <v>1.0829999999999999E-2</v>
      </c>
      <c r="BG4689">
        <v>0</v>
      </c>
      <c r="BH4689">
        <v>0</v>
      </c>
      <c r="BI4689">
        <v>0</v>
      </c>
      <c r="BJ4689">
        <v>0</v>
      </c>
      <c r="BK4689">
        <v>0</v>
      </c>
      <c r="BN4689" s="183"/>
    </row>
    <row r="4690" spans="1:66" ht="38.25" x14ac:dyDescent="0.25">
      <c r="A4690" s="1"/>
      <c r="B4690" s="94">
        <v>4677</v>
      </c>
      <c r="C4690" s="43">
        <v>1000224</v>
      </c>
      <c r="D4690" s="25"/>
      <c r="E4690" s="27" t="s">
        <v>674</v>
      </c>
      <c r="F4690" s="151" t="s">
        <v>652</v>
      </c>
      <c r="G4690" s="41" t="s">
        <v>585</v>
      </c>
      <c r="H4690" s="46" t="str">
        <f>IFERROR(IFERROR(IF(SEARCH("Usystems",$E4690)&gt;0,"Usystems"),IF(SEARCH("RIIFO",$E4690)&gt;0,"RIIFO","Uponor")),"Uponor")</f>
        <v>Uponor</v>
      </c>
      <c r="I4690" s="25" t="str">
        <f>IFERROR(MID($D4690,1,7)+0,"")</f>
        <v/>
      </c>
      <c r="J4690" s="25" t="str">
        <f>IFERROR(MID($D4690,10,7)+0,"")</f>
        <v/>
      </c>
      <c r="K4690" s="25" t="str">
        <f>IFERROR(MID($D4690,19,7)+0,"")</f>
        <v/>
      </c>
      <c r="L4690" s="25" t="str">
        <f>IFERROR(MID($D4690,28,7)+0,"")</f>
        <v/>
      </c>
      <c r="M4690" s="25" t="str">
        <f>IF(IFERROR(MID($Q4690,1,7)+0,"")&lt;1130000,IF(INDEX(C:C,MATCH(LEFT(Q4690,7)+0,I:I,0))&lt;1130000,"",INDEX(C:C,MATCH(LEFT(Q4690,7)+0,I:I,0))),IFERROR(MID($Q4690,1,7)+0,""))</f>
        <v/>
      </c>
      <c r="N4690" s="25" t="str">
        <f>IF(IFERROR(MID($Q4690,10,7)+0,"")&lt;1130000,"",IFERROR(MID($Q4690,10,7)+0,""))</f>
        <v/>
      </c>
      <c r="O4690" s="25" t="str">
        <f>IF(IFERROR(MID($Q4690,19,7)+0,"")&lt;1130000,"",IFERROR(MID($Q4690,19,7)+0,""))</f>
        <v/>
      </c>
      <c r="P4690" s="25" t="str">
        <f>IF(M4690="","",IF(N4690="",M4690,M4690&amp;", "&amp;N4690))</f>
        <v/>
      </c>
      <c r="Q4690" s="25"/>
      <c r="R4690" s="25"/>
      <c r="S4690" s="35" t="s">
        <v>648</v>
      </c>
      <c r="T4690" s="25" t="s">
        <v>36</v>
      </c>
      <c r="U4690" s="185">
        <v>1804</v>
      </c>
      <c r="V4690" s="188">
        <v>1804</v>
      </c>
      <c r="W4690" s="189">
        <v>1804</v>
      </c>
      <c r="X4690" s="31">
        <v>1804</v>
      </c>
      <c r="Y4690" s="90">
        <f>IFERROR(ROUND(X4690/W4690-1,2),"")</f>
        <v>0</v>
      </c>
      <c r="Z4690" s="31">
        <f>IF(OR(S4690="VLD MLC components",S4690="VLD MLC pipes",S4690="VLD PEX components",S4690="VLD PEX pipes",S4690="VLD PHC components",S4690="VLD PHC pipes",S4690="Controls VLD"),"По запросу",X4690)</f>
        <v>1804</v>
      </c>
      <c r="AA4690" s="63">
        <f>ROUND(X4690/1.2,3)</f>
        <v>1503.3330000000001</v>
      </c>
      <c r="AB4690" s="23">
        <v>1503.3330000000001</v>
      </c>
      <c r="AC4690" s="190">
        <f>IFERROR(ROUND(AA4690/AB4690-1,2),"")</f>
        <v>0</v>
      </c>
      <c r="AD4690" s="25">
        <v>0.73</v>
      </c>
      <c r="AE4690" s="25">
        <v>1.0829999999999999E-2</v>
      </c>
      <c r="AF4690" s="25">
        <v>235</v>
      </c>
      <c r="AG4690" s="25">
        <v>234</v>
      </c>
      <c r="AH4690" s="25">
        <v>234</v>
      </c>
      <c r="AI4690" s="25">
        <v>234</v>
      </c>
      <c r="AJ4690" s="25" t="s">
        <v>20</v>
      </c>
      <c r="AK4690" s="22" t="s">
        <v>20</v>
      </c>
      <c r="AL4690" s="25" t="s">
        <v>20</v>
      </c>
      <c r="AM4690" s="25">
        <v>1</v>
      </c>
      <c r="AN4690" s="25"/>
      <c r="AO4690" s="25"/>
      <c r="AP4690" s="25"/>
      <c r="AQ4690" s="25"/>
      <c r="AR4690" s="94"/>
      <c r="AS4690" s="157">
        <v>234</v>
      </c>
      <c r="AT4690" s="93">
        <v>42551</v>
      </c>
      <c r="AU4690" s="92" t="s">
        <v>22</v>
      </c>
      <c r="AV4690" s="91" t="s">
        <v>152</v>
      </c>
      <c r="AW4690" s="92" t="s">
        <v>152</v>
      </c>
      <c r="AX4690" s="92" t="s">
        <v>48</v>
      </c>
      <c r="AY4690" s="91" t="s">
        <v>152</v>
      </c>
      <c r="AZ4690" s="23"/>
      <c r="BA4690" s="25" t="s">
        <v>673</v>
      </c>
      <c r="BB4690" t="s">
        <v>25</v>
      </c>
      <c r="BC4690">
        <v>1804</v>
      </c>
      <c r="BD4690" t="str">
        <f>IF(Z4690=BC4690,"OK")</f>
        <v>OK</v>
      </c>
      <c r="BE4690">
        <v>0.73</v>
      </c>
      <c r="BF4690">
        <v>1.0829999999999999E-2</v>
      </c>
      <c r="BG4690">
        <v>0</v>
      </c>
      <c r="BH4690">
        <v>0</v>
      </c>
      <c r="BI4690">
        <v>0</v>
      </c>
      <c r="BJ4690">
        <v>0</v>
      </c>
      <c r="BK4690">
        <v>0</v>
      </c>
      <c r="BN4690" s="183"/>
    </row>
    <row r="4691" spans="1:66" ht="25.5" x14ac:dyDescent="0.25">
      <c r="A4691" s="1"/>
      <c r="B4691" s="94">
        <v>4678</v>
      </c>
      <c r="C4691" s="43">
        <v>1000225</v>
      </c>
      <c r="D4691" s="25"/>
      <c r="E4691" s="27" t="s">
        <v>672</v>
      </c>
      <c r="F4691" s="151" t="s">
        <v>652</v>
      </c>
      <c r="G4691" s="25"/>
      <c r="H4691" s="46" t="str">
        <f>IFERROR(IFERROR(IF(SEARCH("Usystems",$E4691)&gt;0,"Usystems"),IF(SEARCH("RIIFO",$E4691)&gt;0,"RIIFO","Uponor")),"Uponor")</f>
        <v>Uponor</v>
      </c>
      <c r="I4691" s="25" t="str">
        <f>IFERROR(MID($D4691,1,7)+0,"")</f>
        <v/>
      </c>
      <c r="J4691" s="25" t="str">
        <f>IFERROR(MID($D4691,10,7)+0,"")</f>
        <v/>
      </c>
      <c r="K4691" s="25" t="str">
        <f>IFERROR(MID($D4691,19,7)+0,"")</f>
        <v/>
      </c>
      <c r="L4691" s="25" t="str">
        <f>IFERROR(MID($D4691,28,7)+0,"")</f>
        <v/>
      </c>
      <c r="M4691" s="25" t="str">
        <f>IF(IFERROR(MID($Q4691,1,7)+0,"")&lt;1130000,IF(INDEX(C:C,MATCH(LEFT(Q4691,7)+0,I:I,0))&lt;1130000,"",INDEX(C:C,MATCH(LEFT(Q4691,7)+0,I:I,0))),IFERROR(MID($Q4691,1,7)+0,""))</f>
        <v/>
      </c>
      <c r="N4691" s="25" t="str">
        <f>IF(IFERROR(MID($Q4691,10,7)+0,"")&lt;1130000,"",IFERROR(MID($Q4691,10,7)+0,""))</f>
        <v/>
      </c>
      <c r="O4691" s="25" t="str">
        <f>IF(IFERROR(MID($Q4691,19,7)+0,"")&lt;1130000,"",IFERROR(MID($Q4691,19,7)+0,""))</f>
        <v/>
      </c>
      <c r="P4691" s="25" t="str">
        <f>IF(M4691="","",IF(N4691="",M4691,M4691&amp;", "&amp;N4691))</f>
        <v/>
      </c>
      <c r="Q4691" s="25"/>
      <c r="R4691" s="25"/>
      <c r="S4691" s="35" t="s">
        <v>648</v>
      </c>
      <c r="T4691" s="25" t="s">
        <v>36</v>
      </c>
      <c r="U4691" s="185">
        <v>2104</v>
      </c>
      <c r="V4691" s="188">
        <v>2104</v>
      </c>
      <c r="W4691" s="189">
        <v>2104</v>
      </c>
      <c r="X4691" s="31">
        <v>2104</v>
      </c>
      <c r="Y4691" s="90">
        <f>IFERROR(ROUND(X4691/W4691-1,2),"")</f>
        <v>0</v>
      </c>
      <c r="Z4691" s="31">
        <f>IF(OR(S4691="VLD MLC components",S4691="VLD MLC pipes",S4691="VLD PEX components",S4691="VLD PEX pipes",S4691="VLD PHC components",S4691="VLD PHC pipes",S4691="Controls VLD"),"По запросу",X4691)</f>
        <v>2104</v>
      </c>
      <c r="AA4691" s="63">
        <f>ROUND(X4691/1.2,3)</f>
        <v>1753.3330000000001</v>
      </c>
      <c r="AB4691" s="23">
        <v>1753.3330000000001</v>
      </c>
      <c r="AC4691" s="190">
        <f>IFERROR(ROUND(AA4691/AB4691-1,2),"")</f>
        <v>0</v>
      </c>
      <c r="AD4691" s="25">
        <v>1.282</v>
      </c>
      <c r="AE4691" s="25">
        <v>3.2500000000000001E-2</v>
      </c>
      <c r="AF4691" s="25">
        <v>0</v>
      </c>
      <c r="AG4691" s="25" t="s">
        <v>22</v>
      </c>
      <c r="AH4691" s="25">
        <v>0</v>
      </c>
      <c r="AI4691" s="25">
        <v>0</v>
      </c>
      <c r="AJ4691" s="25" t="s">
        <v>20</v>
      </c>
      <c r="AK4691" s="42" t="s">
        <v>19</v>
      </c>
      <c r="AL4691" s="25" t="s">
        <v>20</v>
      </c>
      <c r="AM4691" s="25">
        <v>1</v>
      </c>
      <c r="AN4691" s="25"/>
      <c r="AO4691" s="25"/>
      <c r="AP4691" s="25"/>
      <c r="AQ4691" s="25"/>
      <c r="AR4691" s="94"/>
      <c r="AS4691" s="157" t="s">
        <v>22</v>
      </c>
      <c r="AT4691" s="93">
        <v>42551</v>
      </c>
      <c r="AU4691" s="92" t="s">
        <v>22</v>
      </c>
      <c r="AV4691" s="91" t="s">
        <v>152</v>
      </c>
      <c r="AW4691" s="92" t="s">
        <v>48</v>
      </c>
      <c r="AX4691" s="92" t="s">
        <v>48</v>
      </c>
      <c r="AY4691" s="91" t="s">
        <v>152</v>
      </c>
      <c r="AZ4691" s="23"/>
      <c r="BA4691" s="25" t="s">
        <v>671</v>
      </c>
      <c r="BB4691" t="s">
        <v>25</v>
      </c>
      <c r="BC4691" t="e">
        <v>#N/A</v>
      </c>
      <c r="BD4691" t="e">
        <f>IF(Z4691=BC4691,"OK")</f>
        <v>#N/A</v>
      </c>
      <c r="BE4691">
        <v>1.282</v>
      </c>
      <c r="BF4691">
        <v>3.2500000000000001E-2</v>
      </c>
      <c r="BG4691">
        <v>0</v>
      </c>
      <c r="BH4691">
        <v>0</v>
      </c>
      <c r="BI4691">
        <v>0</v>
      </c>
      <c r="BJ4691">
        <v>0</v>
      </c>
      <c r="BK4691">
        <v>0</v>
      </c>
      <c r="BN4691" s="183"/>
    </row>
    <row r="4692" spans="1:66" ht="25.5" x14ac:dyDescent="0.25">
      <c r="A4692" s="1"/>
      <c r="B4692" s="94">
        <v>4679</v>
      </c>
      <c r="C4692" s="43">
        <v>1120164</v>
      </c>
      <c r="D4692" s="25"/>
      <c r="E4692" s="27" t="s">
        <v>129</v>
      </c>
      <c r="F4692" s="151" t="s">
        <v>21</v>
      </c>
      <c r="G4692" s="41" t="s">
        <v>585</v>
      </c>
      <c r="H4692" s="46" t="str">
        <f>IFERROR(IFERROR(IF(SEARCH("Usystems",$E4692)&gt;0,"Usystems"),IF(SEARCH("RIIFO",$E4692)&gt;0,"RIIFO","Uponor")),"Uponor")</f>
        <v>Uponor</v>
      </c>
      <c r="I4692" s="25" t="str">
        <f>IFERROR(MID($D4692,1,7)+0,"")</f>
        <v/>
      </c>
      <c r="J4692" s="25" t="str">
        <f>IFERROR(MID($D4692,10,7)+0,"")</f>
        <v/>
      </c>
      <c r="K4692" s="25" t="str">
        <f>IFERROR(MID($D4692,19,7)+0,"")</f>
        <v/>
      </c>
      <c r="L4692" s="25" t="str">
        <f>IFERROR(MID($D4692,28,7)+0,"")</f>
        <v/>
      </c>
      <c r="M4692" s="25" t="str">
        <f>IF(IFERROR(MID($Q4692,1,7)+0,"")&lt;1130000,IF(INDEX(C:C,MATCH(LEFT(Q4692,7)+0,I:I,0))&lt;1130000,"",INDEX(C:C,MATCH(LEFT(Q4692,7)+0,I:I,0))),IFERROR(MID($Q4692,1,7)+0,""))</f>
        <v/>
      </c>
      <c r="N4692" s="25" t="str">
        <f>IF(IFERROR(MID($Q4692,10,7)+0,"")&lt;1130000,"",IFERROR(MID($Q4692,10,7)+0,""))</f>
        <v/>
      </c>
      <c r="O4692" s="25" t="str">
        <f>IF(IFERROR(MID($Q4692,19,7)+0,"")&lt;1130000,"",IFERROR(MID($Q4692,19,7)+0,""))</f>
        <v/>
      </c>
      <c r="P4692" s="25" t="str">
        <f>IF(M4692="","",IF(N4692="",M4692,M4692&amp;", "&amp;N4692))</f>
        <v/>
      </c>
      <c r="Q4692" s="25"/>
      <c r="R4692" s="25"/>
      <c r="S4692" s="35" t="s">
        <v>648</v>
      </c>
      <c r="T4692" s="25" t="s">
        <v>36</v>
      </c>
      <c r="U4692" s="185">
        <v>13775</v>
      </c>
      <c r="V4692" s="188">
        <v>13775</v>
      </c>
      <c r="W4692" s="189">
        <v>13775</v>
      </c>
      <c r="X4692" s="31">
        <v>13775</v>
      </c>
      <c r="Y4692" s="90">
        <f>IFERROR(ROUND(X4692/W4692-1,2),"")</f>
        <v>0</v>
      </c>
      <c r="Z4692" s="31">
        <f>IF(OR(S4692="VLD MLC components",S4692="VLD MLC pipes",S4692="VLD PEX components",S4692="VLD PEX pipes",S4692="VLD PHC components",S4692="VLD PHC pipes",S4692="Controls VLD"),"По запросу",X4692)</f>
        <v>13775</v>
      </c>
      <c r="AA4692" s="63">
        <f>ROUND(X4692/1.2,3)</f>
        <v>11479.166999999999</v>
      </c>
      <c r="AB4692" s="23">
        <v>11479.166999999999</v>
      </c>
      <c r="AC4692" s="190">
        <f>IFERROR(ROUND(AA4692/AB4692-1,2),"")</f>
        <v>0</v>
      </c>
      <c r="AD4692" s="25">
        <v>0.73799999999999999</v>
      </c>
      <c r="AE4692" s="25">
        <v>8.0000000000000002E-3</v>
      </c>
      <c r="AF4692" s="25">
        <v>150</v>
      </c>
      <c r="AG4692" s="25">
        <v>150</v>
      </c>
      <c r="AH4692" s="25">
        <v>150</v>
      </c>
      <c r="AI4692" s="25">
        <v>150</v>
      </c>
      <c r="AJ4692" s="25" t="s">
        <v>20</v>
      </c>
      <c r="AK4692" s="22" t="s">
        <v>20</v>
      </c>
      <c r="AL4692" s="25" t="s">
        <v>20</v>
      </c>
      <c r="AM4692" s="25">
        <v>1</v>
      </c>
      <c r="AN4692" s="25"/>
      <c r="AO4692" s="25"/>
      <c r="AP4692" s="25"/>
      <c r="AQ4692" s="25"/>
      <c r="AR4692" s="94"/>
      <c r="AS4692" s="157">
        <v>150</v>
      </c>
      <c r="AT4692" s="93">
        <v>44169</v>
      </c>
      <c r="AU4692" s="92" t="s">
        <v>22</v>
      </c>
      <c r="AV4692" s="91" t="s">
        <v>152</v>
      </c>
      <c r="AW4692" s="92" t="s">
        <v>152</v>
      </c>
      <c r="AX4692" s="92" t="s">
        <v>48</v>
      </c>
      <c r="AY4692" s="91" t="s">
        <v>152</v>
      </c>
      <c r="AZ4692" s="23"/>
      <c r="BA4692" s="25" t="s">
        <v>670</v>
      </c>
      <c r="BB4692" t="s">
        <v>25</v>
      </c>
      <c r="BC4692">
        <v>13775</v>
      </c>
      <c r="BD4692" t="str">
        <f>IF(Z4692=BC4692,"OK")</f>
        <v>OK</v>
      </c>
      <c r="BE4692">
        <v>0.73799999999999999</v>
      </c>
      <c r="BF4692">
        <v>8.0000000000000002E-3</v>
      </c>
      <c r="BG4692">
        <v>0</v>
      </c>
      <c r="BH4692">
        <v>0</v>
      </c>
      <c r="BI4692">
        <v>0</v>
      </c>
      <c r="BJ4692">
        <v>0</v>
      </c>
      <c r="BK4692">
        <v>0</v>
      </c>
      <c r="BN4692" s="183"/>
    </row>
    <row r="4693" spans="1:66" ht="25.5" x14ac:dyDescent="0.25">
      <c r="A4693" s="1"/>
      <c r="B4693" s="94">
        <v>4680</v>
      </c>
      <c r="C4693" s="43">
        <v>1120165</v>
      </c>
      <c r="D4693" s="25"/>
      <c r="E4693" s="27" t="s">
        <v>130</v>
      </c>
      <c r="F4693" s="151" t="s">
        <v>21</v>
      </c>
      <c r="G4693" s="41" t="s">
        <v>585</v>
      </c>
      <c r="H4693" s="46" t="str">
        <f>IFERROR(IFERROR(IF(SEARCH("Usystems",$E4693)&gt;0,"Usystems"),IF(SEARCH("RIIFO",$E4693)&gt;0,"RIIFO","Uponor")),"Uponor")</f>
        <v>Uponor</v>
      </c>
      <c r="I4693" s="25" t="str">
        <f>IFERROR(MID($D4693,1,7)+0,"")</f>
        <v/>
      </c>
      <c r="J4693" s="25" t="str">
        <f>IFERROR(MID($D4693,10,7)+0,"")</f>
        <v/>
      </c>
      <c r="K4693" s="25" t="str">
        <f>IFERROR(MID($D4693,19,7)+0,"")</f>
        <v/>
      </c>
      <c r="L4693" s="25" t="str">
        <f>IFERROR(MID($D4693,28,7)+0,"")</f>
        <v/>
      </c>
      <c r="M4693" s="25" t="str">
        <f>IF(IFERROR(MID($Q4693,1,7)+0,"")&lt;1130000,IF(INDEX(C:C,MATCH(LEFT(Q4693,7)+0,I:I,0))&lt;1130000,"",INDEX(C:C,MATCH(LEFT(Q4693,7)+0,I:I,0))),IFERROR(MID($Q4693,1,7)+0,""))</f>
        <v/>
      </c>
      <c r="N4693" s="25" t="str">
        <f>IF(IFERROR(MID($Q4693,10,7)+0,"")&lt;1130000,"",IFERROR(MID($Q4693,10,7)+0,""))</f>
        <v/>
      </c>
      <c r="O4693" s="25" t="str">
        <f>IF(IFERROR(MID($Q4693,19,7)+0,"")&lt;1130000,"",IFERROR(MID($Q4693,19,7)+0,""))</f>
        <v/>
      </c>
      <c r="P4693" s="25" t="str">
        <f>IF(M4693="","",IF(N4693="",M4693,M4693&amp;", "&amp;N4693))</f>
        <v/>
      </c>
      <c r="Q4693" s="25"/>
      <c r="R4693" s="25"/>
      <c r="S4693" s="35" t="s">
        <v>648</v>
      </c>
      <c r="T4693" s="25" t="s">
        <v>36</v>
      </c>
      <c r="U4693" s="185">
        <v>13775</v>
      </c>
      <c r="V4693" s="188">
        <v>13775</v>
      </c>
      <c r="W4693" s="189">
        <v>13775</v>
      </c>
      <c r="X4693" s="31">
        <v>13775</v>
      </c>
      <c r="Y4693" s="90">
        <f>IFERROR(ROUND(X4693/W4693-1,2),"")</f>
        <v>0</v>
      </c>
      <c r="Z4693" s="31">
        <f>IF(OR(S4693="VLD MLC components",S4693="VLD MLC pipes",S4693="VLD PEX components",S4693="VLD PEX pipes",S4693="VLD PHC components",S4693="VLD PHC pipes",S4693="Controls VLD"),"По запросу",X4693)</f>
        <v>13775</v>
      </c>
      <c r="AA4693" s="63">
        <f>ROUND(X4693/1.2,3)</f>
        <v>11479.166999999999</v>
      </c>
      <c r="AB4693" s="23">
        <v>11479.166999999999</v>
      </c>
      <c r="AC4693" s="190">
        <f>IFERROR(ROUND(AA4693/AB4693-1,2),"")</f>
        <v>0</v>
      </c>
      <c r="AD4693" s="25">
        <v>0.40300000000000002</v>
      </c>
      <c r="AE4693" s="25">
        <v>5.0000000000000001E-3</v>
      </c>
      <c r="AF4693" s="25">
        <v>49</v>
      </c>
      <c r="AG4693" s="25">
        <v>49</v>
      </c>
      <c r="AH4693" s="25">
        <v>49</v>
      </c>
      <c r="AI4693" s="25">
        <v>49</v>
      </c>
      <c r="AJ4693" s="25" t="s">
        <v>20</v>
      </c>
      <c r="AK4693" s="22" t="s">
        <v>20</v>
      </c>
      <c r="AL4693" s="25" t="s">
        <v>20</v>
      </c>
      <c r="AM4693" s="25">
        <v>1</v>
      </c>
      <c r="AN4693" s="25"/>
      <c r="AO4693" s="25"/>
      <c r="AP4693" s="25"/>
      <c r="AQ4693" s="25"/>
      <c r="AR4693" s="94"/>
      <c r="AS4693" s="157">
        <v>49</v>
      </c>
      <c r="AT4693" s="93">
        <v>44169</v>
      </c>
      <c r="AU4693" s="92" t="s">
        <v>22</v>
      </c>
      <c r="AV4693" s="91" t="s">
        <v>152</v>
      </c>
      <c r="AW4693" s="92" t="s">
        <v>152</v>
      </c>
      <c r="AX4693" s="92" t="s">
        <v>48</v>
      </c>
      <c r="AY4693" s="91" t="s">
        <v>152</v>
      </c>
      <c r="AZ4693" s="23"/>
      <c r="BA4693" s="25" t="s">
        <v>670</v>
      </c>
      <c r="BB4693" t="s">
        <v>25</v>
      </c>
      <c r="BC4693">
        <v>13775</v>
      </c>
      <c r="BD4693" t="str">
        <f>IF(Z4693=BC4693,"OK")</f>
        <v>OK</v>
      </c>
      <c r="BE4693">
        <v>0.40300000000000002</v>
      </c>
      <c r="BF4693">
        <v>5.0000000000000001E-3</v>
      </c>
      <c r="BG4693">
        <v>0</v>
      </c>
      <c r="BH4693">
        <v>0</v>
      </c>
      <c r="BI4693">
        <v>0</v>
      </c>
      <c r="BJ4693">
        <v>0</v>
      </c>
      <c r="BK4693">
        <v>0</v>
      </c>
      <c r="BN4693" s="183"/>
    </row>
    <row r="4694" spans="1:66" ht="25.5" x14ac:dyDescent="0.25">
      <c r="A4694" s="1"/>
      <c r="B4694" s="94">
        <v>4681</v>
      </c>
      <c r="C4694" s="43">
        <v>1120166</v>
      </c>
      <c r="D4694" s="25"/>
      <c r="E4694" s="27" t="s">
        <v>131</v>
      </c>
      <c r="F4694" s="151" t="s">
        <v>21</v>
      </c>
      <c r="G4694" s="28"/>
      <c r="H4694" s="46" t="str">
        <f>IFERROR(IFERROR(IF(SEARCH("Usystems",$E4694)&gt;0,"Usystems"),IF(SEARCH("RIIFO",$E4694)&gt;0,"RIIFO","Uponor")),"Uponor")</f>
        <v>Uponor</v>
      </c>
      <c r="I4694" s="25" t="str">
        <f>IFERROR(MID($D4694,1,7)+0,"")</f>
        <v/>
      </c>
      <c r="J4694" s="25" t="str">
        <f>IFERROR(MID($D4694,10,7)+0,"")</f>
        <v/>
      </c>
      <c r="K4694" s="25" t="str">
        <f>IFERROR(MID($D4694,19,7)+0,"")</f>
        <v/>
      </c>
      <c r="L4694" s="25" t="str">
        <f>IFERROR(MID($D4694,28,7)+0,"")</f>
        <v/>
      </c>
      <c r="M4694" s="25" t="str">
        <f>IF(IFERROR(MID($Q4694,1,7)+0,"")&lt;1130000,IF(INDEX(C:C,MATCH(LEFT(Q4694,7)+0,I:I,0))&lt;1130000,"",INDEX(C:C,MATCH(LEFT(Q4694,7)+0,I:I,0))),IFERROR(MID($Q4694,1,7)+0,""))</f>
        <v/>
      </c>
      <c r="N4694" s="25" t="str">
        <f>IF(IFERROR(MID($Q4694,10,7)+0,"")&lt;1130000,"",IFERROR(MID($Q4694,10,7)+0,""))</f>
        <v/>
      </c>
      <c r="O4694" s="25" t="str">
        <f>IF(IFERROR(MID($Q4694,19,7)+0,"")&lt;1130000,"",IFERROR(MID($Q4694,19,7)+0,""))</f>
        <v/>
      </c>
      <c r="P4694" s="25" t="str">
        <f>IF(M4694="","",IF(N4694="",M4694,M4694&amp;", "&amp;N4694))</f>
        <v/>
      </c>
      <c r="Q4694" s="25"/>
      <c r="R4694" s="25"/>
      <c r="S4694" s="35" t="s">
        <v>648</v>
      </c>
      <c r="T4694" s="25" t="s">
        <v>36</v>
      </c>
      <c r="U4694" s="185">
        <v>14206</v>
      </c>
      <c r="V4694" s="188">
        <v>14206</v>
      </c>
      <c r="W4694" s="189">
        <v>14206</v>
      </c>
      <c r="X4694" s="31">
        <v>14206</v>
      </c>
      <c r="Y4694" s="90">
        <f>IFERROR(ROUND(X4694/W4694-1,2),"")</f>
        <v>0</v>
      </c>
      <c r="Z4694" s="31">
        <f>IF(OR(S4694="VLD MLC components",S4694="VLD MLC pipes",S4694="VLD PEX components",S4694="VLD PEX pipes",S4694="VLD PHC components",S4694="VLD PHC pipes",S4694="Controls VLD"),"По запросу",X4694)</f>
        <v>14206</v>
      </c>
      <c r="AA4694" s="63">
        <f>ROUND(X4694/1.2,3)</f>
        <v>11838.333000000001</v>
      </c>
      <c r="AB4694" s="23">
        <v>11838.333000000001</v>
      </c>
      <c r="AC4694" s="190">
        <f>IFERROR(ROUND(AA4694/AB4694-1,2),"")</f>
        <v>0</v>
      </c>
      <c r="AD4694" s="25">
        <v>0.72799999999999998</v>
      </c>
      <c r="AE4694" s="25">
        <v>8.0000000000000002E-3</v>
      </c>
      <c r="AF4694" s="25">
        <v>0</v>
      </c>
      <c r="AG4694" s="25" t="s">
        <v>22</v>
      </c>
      <c r="AH4694" s="25">
        <v>0</v>
      </c>
      <c r="AI4694" s="25">
        <v>0</v>
      </c>
      <c r="AJ4694" s="25" t="s">
        <v>20</v>
      </c>
      <c r="AK4694" s="42" t="s">
        <v>19</v>
      </c>
      <c r="AL4694" s="25" t="s">
        <v>20</v>
      </c>
      <c r="AM4694" s="25">
        <v>1</v>
      </c>
      <c r="AN4694" s="25"/>
      <c r="AO4694" s="25"/>
      <c r="AP4694" s="25"/>
      <c r="AQ4694" s="25"/>
      <c r="AR4694" s="94"/>
      <c r="AS4694" s="157" t="s">
        <v>22</v>
      </c>
      <c r="AT4694" s="93">
        <v>44169</v>
      </c>
      <c r="AU4694" s="92" t="s">
        <v>22</v>
      </c>
      <c r="AV4694" s="91" t="s">
        <v>48</v>
      </c>
      <c r="AW4694" s="92" t="s">
        <v>48</v>
      </c>
      <c r="AX4694" s="92" t="s">
        <v>48</v>
      </c>
      <c r="AY4694" s="91" t="s">
        <v>152</v>
      </c>
      <c r="AZ4694" s="23"/>
      <c r="BA4694" s="25">
        <v>0</v>
      </c>
      <c r="BB4694" t="s">
        <v>48</v>
      </c>
      <c r="BC4694" t="e">
        <v>#N/A</v>
      </c>
      <c r="BD4694" t="e">
        <f>IF(Z4694=BC4694,"OK")</f>
        <v>#N/A</v>
      </c>
      <c r="BE4694">
        <v>0.72799999999999998</v>
      </c>
      <c r="BF4694">
        <v>8.0000000000000002E-3</v>
      </c>
      <c r="BG4694">
        <v>0</v>
      </c>
      <c r="BH4694">
        <v>0</v>
      </c>
      <c r="BI4694">
        <v>0</v>
      </c>
      <c r="BJ4694">
        <v>0</v>
      </c>
      <c r="BK4694">
        <v>0</v>
      </c>
      <c r="BN4694" s="183"/>
    </row>
    <row r="4695" spans="1:66" ht="25.5" x14ac:dyDescent="0.25">
      <c r="A4695" s="1"/>
      <c r="B4695" s="94">
        <v>4682</v>
      </c>
      <c r="C4695" s="43">
        <v>1000235</v>
      </c>
      <c r="D4695" s="25"/>
      <c r="E4695" s="27" t="s">
        <v>669</v>
      </c>
      <c r="F4695" s="151" t="s">
        <v>21</v>
      </c>
      <c r="G4695" s="25"/>
      <c r="H4695" s="46" t="str">
        <f>IFERROR(IFERROR(IF(SEARCH("Usystems",$E4695)&gt;0,"Usystems"),IF(SEARCH("RIIFO",$E4695)&gt;0,"RIIFO","Uponor")),"Uponor")</f>
        <v>Uponor</v>
      </c>
      <c r="I4695" s="25" t="str">
        <f>IFERROR(MID($D4695,1,7)+0,"")</f>
        <v/>
      </c>
      <c r="J4695" s="25" t="str">
        <f>IFERROR(MID($D4695,10,7)+0,"")</f>
        <v/>
      </c>
      <c r="K4695" s="25" t="str">
        <f>IFERROR(MID($D4695,19,7)+0,"")</f>
        <v/>
      </c>
      <c r="L4695" s="25" t="str">
        <f>IFERROR(MID($D4695,28,7)+0,"")</f>
        <v/>
      </c>
      <c r="M4695" s="25" t="str">
        <f>IF(IFERROR(MID($Q4695,1,7)+0,"")&lt;1130000,IF(INDEX(C:C,MATCH(LEFT(Q4695,7)+0,I:I,0))&lt;1130000,"",INDEX(C:C,MATCH(LEFT(Q4695,7)+0,I:I,0))),IFERROR(MID($Q4695,1,7)+0,""))</f>
        <v/>
      </c>
      <c r="N4695" s="25" t="str">
        <f>IF(IFERROR(MID($Q4695,10,7)+0,"")&lt;1130000,"",IFERROR(MID($Q4695,10,7)+0,""))</f>
        <v/>
      </c>
      <c r="O4695" s="25" t="str">
        <f>IF(IFERROR(MID($Q4695,19,7)+0,"")&lt;1130000,"",IFERROR(MID($Q4695,19,7)+0,""))</f>
        <v/>
      </c>
      <c r="P4695" s="25" t="str">
        <f>IF(M4695="","",IF(N4695="",M4695,M4695&amp;", "&amp;N4695))</f>
        <v/>
      </c>
      <c r="Q4695" s="25"/>
      <c r="R4695" s="25"/>
      <c r="S4695" s="35" t="s">
        <v>648</v>
      </c>
      <c r="T4695" s="25" t="s">
        <v>36</v>
      </c>
      <c r="U4695" s="185">
        <v>1219</v>
      </c>
      <c r="V4695" s="188">
        <v>1219</v>
      </c>
      <c r="W4695" s="189">
        <v>1219</v>
      </c>
      <c r="X4695" s="31">
        <v>1219</v>
      </c>
      <c r="Y4695" s="90">
        <f>IFERROR(ROUND(X4695/W4695-1,2),"")</f>
        <v>0</v>
      </c>
      <c r="Z4695" s="31">
        <f>IF(OR(S4695="VLD MLC components",S4695="VLD MLC pipes",S4695="VLD PEX components",S4695="VLD PEX pipes",S4695="VLD PHC components",S4695="VLD PHC pipes",S4695="Controls VLD"),"По запросу",X4695)</f>
        <v>1219</v>
      </c>
      <c r="AA4695" s="63">
        <f>ROUND(X4695/1.2,3)</f>
        <v>1015.833</v>
      </c>
      <c r="AB4695" s="23">
        <v>1015.833</v>
      </c>
      <c r="AC4695" s="190">
        <f>IFERROR(ROUND(AA4695/AB4695-1,2),"")</f>
        <v>0</v>
      </c>
      <c r="AD4695" s="25">
        <v>0.27600000000000002</v>
      </c>
      <c r="AE4695" s="25">
        <v>3.6099999999999999E-3</v>
      </c>
      <c r="AF4695" s="25">
        <v>0</v>
      </c>
      <c r="AG4695" s="25" t="s">
        <v>22</v>
      </c>
      <c r="AH4695" s="25">
        <v>0</v>
      </c>
      <c r="AI4695" s="25">
        <v>0</v>
      </c>
      <c r="AJ4695" s="25" t="s">
        <v>20</v>
      </c>
      <c r="AK4695" s="42" t="s">
        <v>19</v>
      </c>
      <c r="AL4695" s="25" t="s">
        <v>20</v>
      </c>
      <c r="AM4695" s="25">
        <v>1</v>
      </c>
      <c r="AN4695" s="25"/>
      <c r="AO4695" s="25"/>
      <c r="AP4695" s="25"/>
      <c r="AQ4695" s="25"/>
      <c r="AR4695" s="94"/>
      <c r="AS4695" s="157" t="s">
        <v>22</v>
      </c>
      <c r="AT4695" s="93">
        <v>42551</v>
      </c>
      <c r="AU4695" s="92" t="s">
        <v>22</v>
      </c>
      <c r="AV4695" s="91" t="s">
        <v>152</v>
      </c>
      <c r="AW4695" s="92" t="s">
        <v>48</v>
      </c>
      <c r="AX4695" s="92" t="s">
        <v>48</v>
      </c>
      <c r="AY4695" s="91" t="s">
        <v>152</v>
      </c>
      <c r="AZ4695" s="23"/>
      <c r="BA4695" s="25" t="s">
        <v>668</v>
      </c>
      <c r="BB4695" t="s">
        <v>25</v>
      </c>
      <c r="BC4695" t="e">
        <v>#N/A</v>
      </c>
      <c r="BD4695" t="e">
        <f>IF(Z4695=BC4695,"OK")</f>
        <v>#N/A</v>
      </c>
      <c r="BE4695">
        <v>0.27600000000000002</v>
      </c>
      <c r="BF4695">
        <v>3.6099999999999999E-3</v>
      </c>
      <c r="BG4695">
        <v>0</v>
      </c>
      <c r="BH4695">
        <v>0</v>
      </c>
      <c r="BI4695">
        <v>0</v>
      </c>
      <c r="BJ4695">
        <v>0</v>
      </c>
      <c r="BK4695">
        <v>0</v>
      </c>
      <c r="BN4695" s="183"/>
    </row>
    <row r="4696" spans="1:66" ht="38.25" x14ac:dyDescent="0.25">
      <c r="A4696" s="1"/>
      <c r="B4696" s="94">
        <v>4683</v>
      </c>
      <c r="C4696" s="43">
        <v>1118177</v>
      </c>
      <c r="D4696" s="25">
        <v>1000236</v>
      </c>
      <c r="E4696" s="27" t="s">
        <v>132</v>
      </c>
      <c r="F4696" s="151" t="s">
        <v>652</v>
      </c>
      <c r="G4696" s="28"/>
      <c r="H4696" s="46" t="str">
        <f>IFERROR(IFERROR(IF(SEARCH("Usystems",$E4696)&gt;0,"Usystems"),IF(SEARCH("RIIFO",$E4696)&gt;0,"RIIFO","Uponor")),"Uponor")</f>
        <v>Uponor</v>
      </c>
      <c r="I4696" s="25">
        <f>IFERROR(MID($D4696,1,7)+0,"")</f>
        <v>1000236</v>
      </c>
      <c r="J4696" s="25" t="str">
        <f>IFERROR(MID($D4696,10,7)+0,"")</f>
        <v/>
      </c>
      <c r="K4696" s="25" t="str">
        <f>IFERROR(MID($D4696,19,7)+0,"")</f>
        <v/>
      </c>
      <c r="L4696" s="25" t="str">
        <f>IFERROR(MID($D4696,28,7)+0,"")</f>
        <v/>
      </c>
      <c r="M4696" s="25" t="str">
        <f>IF(IFERROR(MID($Q4696,1,7)+0,"")&lt;1130000,IF(INDEX(C:C,MATCH(LEFT(Q4696,7)+0,I:I,0))&lt;1130000,"",INDEX(C:C,MATCH(LEFT(Q4696,7)+0,I:I,0))),IFERROR(MID($Q4696,1,7)+0,""))</f>
        <v/>
      </c>
      <c r="N4696" s="25" t="str">
        <f>IF(IFERROR(MID($Q4696,10,7)+0,"")&lt;1130000,"",IFERROR(MID($Q4696,10,7)+0,""))</f>
        <v/>
      </c>
      <c r="O4696" s="25" t="str">
        <f>IF(IFERROR(MID($Q4696,19,7)+0,"")&lt;1130000,"",IFERROR(MID($Q4696,19,7)+0,""))</f>
        <v/>
      </c>
      <c r="P4696" s="25" t="str">
        <f>IF(M4696="","",IF(N4696="",M4696,M4696&amp;", "&amp;N4696))</f>
        <v/>
      </c>
      <c r="Q4696" s="25"/>
      <c r="R4696" s="25"/>
      <c r="S4696" s="35" t="s">
        <v>648</v>
      </c>
      <c r="T4696" s="25" t="s">
        <v>36</v>
      </c>
      <c r="U4696" s="185">
        <v>1692</v>
      </c>
      <c r="V4696" s="188">
        <v>1692</v>
      </c>
      <c r="W4696" s="189">
        <v>1692</v>
      </c>
      <c r="X4696" s="31">
        <v>1692</v>
      </c>
      <c r="Y4696" s="90">
        <f>IFERROR(ROUND(X4696/W4696-1,2),"")</f>
        <v>0</v>
      </c>
      <c r="Z4696" s="31">
        <f>IF(OR(S4696="VLD MLC components",S4696="VLD MLC pipes",S4696="VLD PEX components",S4696="VLD PEX pipes",S4696="VLD PHC components",S4696="VLD PHC pipes",S4696="Controls VLD"),"По запросу",X4696)</f>
        <v>1692</v>
      </c>
      <c r="AA4696" s="63">
        <f>ROUND(X4696/1.2,3)</f>
        <v>1410</v>
      </c>
      <c r="AB4696" s="23">
        <v>1410</v>
      </c>
      <c r="AC4696" s="190">
        <f>IFERROR(ROUND(AA4696/AB4696-1,2),"")</f>
        <v>0</v>
      </c>
      <c r="AD4696" s="25">
        <v>0.90700000000000003</v>
      </c>
      <c r="AE4696" s="25">
        <v>5.0899999999999999E-3</v>
      </c>
      <c r="AF4696" s="25">
        <v>0</v>
      </c>
      <c r="AG4696" s="25" t="s">
        <v>22</v>
      </c>
      <c r="AH4696" s="25">
        <v>0</v>
      </c>
      <c r="AI4696" s="25">
        <v>0</v>
      </c>
      <c r="AJ4696" s="25" t="s">
        <v>20</v>
      </c>
      <c r="AK4696" s="42" t="s">
        <v>19</v>
      </c>
      <c r="AL4696" s="25" t="s">
        <v>20</v>
      </c>
      <c r="AM4696" s="25">
        <v>1</v>
      </c>
      <c r="AN4696" s="25"/>
      <c r="AO4696" s="25"/>
      <c r="AP4696" s="25"/>
      <c r="AQ4696" s="25"/>
      <c r="AR4696" s="94"/>
      <c r="AS4696" s="157" t="s">
        <v>22</v>
      </c>
      <c r="AT4696" s="93">
        <v>44123</v>
      </c>
      <c r="AU4696" s="92" t="s">
        <v>22</v>
      </c>
      <c r="AV4696" s="91" t="s">
        <v>152</v>
      </c>
      <c r="AW4696" s="92" t="s">
        <v>48</v>
      </c>
      <c r="AX4696" s="92" t="s">
        <v>48</v>
      </c>
      <c r="AY4696" s="91" t="s">
        <v>152</v>
      </c>
      <c r="AZ4696" s="23"/>
      <c r="BA4696" s="25" t="s">
        <v>666</v>
      </c>
      <c r="BB4696" t="s">
        <v>25</v>
      </c>
      <c r="BC4696" t="e">
        <v>#N/A</v>
      </c>
      <c r="BD4696" t="e">
        <f>IF(Z4696=BC4696,"OK")</f>
        <v>#N/A</v>
      </c>
      <c r="BE4696">
        <v>0.90700000000000003</v>
      </c>
      <c r="BF4696">
        <v>5.0899999999999999E-3</v>
      </c>
      <c r="BG4696">
        <v>0</v>
      </c>
      <c r="BH4696">
        <v>0</v>
      </c>
      <c r="BI4696">
        <v>0</v>
      </c>
      <c r="BJ4696">
        <v>0</v>
      </c>
      <c r="BK4696">
        <v>0</v>
      </c>
      <c r="BN4696" s="183"/>
    </row>
    <row r="4697" spans="1:66" ht="38.25" x14ac:dyDescent="0.25">
      <c r="A4697" s="1"/>
      <c r="B4697" s="94">
        <v>4684</v>
      </c>
      <c r="C4697" s="43">
        <v>1118178</v>
      </c>
      <c r="D4697" s="25">
        <v>1092187</v>
      </c>
      <c r="E4697" s="27" t="s">
        <v>133</v>
      </c>
      <c r="F4697" s="151" t="s">
        <v>667</v>
      </c>
      <c r="G4697" s="41" t="s">
        <v>585</v>
      </c>
      <c r="H4697" s="46" t="str">
        <f>IFERROR(IFERROR(IF(SEARCH("Usystems",$E4697)&gt;0,"Usystems"),IF(SEARCH("RIIFO",$E4697)&gt;0,"RIIFO","Uponor")),"Uponor")</f>
        <v>Uponor</v>
      </c>
      <c r="I4697" s="25">
        <f>IFERROR(MID($D4697,1,7)+0,"")</f>
        <v>1092187</v>
      </c>
      <c r="J4697" s="25" t="str">
        <f>IFERROR(MID($D4697,10,7)+0,"")</f>
        <v/>
      </c>
      <c r="K4697" s="25" t="str">
        <f>IFERROR(MID($D4697,19,7)+0,"")</f>
        <v/>
      </c>
      <c r="L4697" s="25" t="str">
        <f>IFERROR(MID($D4697,28,7)+0,"")</f>
        <v/>
      </c>
      <c r="M4697" s="25" t="str">
        <f>IF(IFERROR(MID($Q4697,1,7)+0,"")&lt;1130000,IF(INDEX(C:C,MATCH(LEFT(Q4697,7)+0,I:I,0))&lt;1130000,"",INDEX(C:C,MATCH(LEFT(Q4697,7)+0,I:I,0))),IFERROR(MID($Q4697,1,7)+0,""))</f>
        <v/>
      </c>
      <c r="N4697" s="25" t="str">
        <f>IF(IFERROR(MID($Q4697,10,7)+0,"")&lt;1130000,"",IFERROR(MID($Q4697,10,7)+0,""))</f>
        <v/>
      </c>
      <c r="O4697" s="25" t="str">
        <f>IF(IFERROR(MID($Q4697,19,7)+0,"")&lt;1130000,"",IFERROR(MID($Q4697,19,7)+0,""))</f>
        <v/>
      </c>
      <c r="P4697" s="25" t="str">
        <f>IF(M4697="","",IF(N4697="",M4697,M4697&amp;", "&amp;N4697))</f>
        <v/>
      </c>
      <c r="Q4697" s="25"/>
      <c r="R4697" s="25"/>
      <c r="S4697" s="35" t="s">
        <v>648</v>
      </c>
      <c r="T4697" s="25" t="s">
        <v>36</v>
      </c>
      <c r="U4697" s="185">
        <v>1692</v>
      </c>
      <c r="V4697" s="188">
        <v>1692</v>
      </c>
      <c r="W4697" s="189">
        <v>1692</v>
      </c>
      <c r="X4697" s="31">
        <v>1692</v>
      </c>
      <c r="Y4697" s="90">
        <f>IFERROR(ROUND(X4697/W4697-1,2),"")</f>
        <v>0</v>
      </c>
      <c r="Z4697" s="31">
        <f>IF(OR(S4697="VLD MLC components",S4697="VLD MLC pipes",S4697="VLD PEX components",S4697="VLD PEX pipes",S4697="VLD PHC components",S4697="VLD PHC pipes",S4697="Controls VLD"),"По запросу",X4697)</f>
        <v>1692</v>
      </c>
      <c r="AA4697" s="63">
        <f>ROUND(X4697/1.2,3)</f>
        <v>1410</v>
      </c>
      <c r="AB4697" s="23">
        <v>1410</v>
      </c>
      <c r="AC4697" s="190">
        <f>IFERROR(ROUND(AA4697/AB4697-1,2),"")</f>
        <v>0</v>
      </c>
      <c r="AD4697" s="25">
        <v>0.86199999999999999</v>
      </c>
      <c r="AE4697" s="25">
        <v>5.0899999999999999E-3</v>
      </c>
      <c r="AF4697" s="25">
        <v>0</v>
      </c>
      <c r="AG4697" s="25" t="s">
        <v>22</v>
      </c>
      <c r="AH4697" s="25">
        <v>0</v>
      </c>
      <c r="AI4697" s="25">
        <v>0</v>
      </c>
      <c r="AJ4697" s="25" t="s">
        <v>20</v>
      </c>
      <c r="AK4697" s="42" t="s">
        <v>19</v>
      </c>
      <c r="AL4697" s="25" t="s">
        <v>20</v>
      </c>
      <c r="AM4697" s="25">
        <v>1</v>
      </c>
      <c r="AN4697" s="25"/>
      <c r="AO4697" s="25"/>
      <c r="AP4697" s="25"/>
      <c r="AQ4697" s="25"/>
      <c r="AR4697" s="94"/>
      <c r="AS4697" s="157" t="s">
        <v>22</v>
      </c>
      <c r="AT4697" s="93">
        <v>44123</v>
      </c>
      <c r="AU4697" s="92" t="s">
        <v>22</v>
      </c>
      <c r="AV4697" s="91" t="s">
        <v>152</v>
      </c>
      <c r="AW4697" s="92" t="s">
        <v>152</v>
      </c>
      <c r="AX4697" s="92" t="s">
        <v>48</v>
      </c>
      <c r="AY4697" s="91" t="s">
        <v>152</v>
      </c>
      <c r="AZ4697" s="23"/>
      <c r="BA4697" s="25" t="s">
        <v>666</v>
      </c>
      <c r="BB4697" t="s">
        <v>25</v>
      </c>
      <c r="BC4697" t="e">
        <v>#N/A</v>
      </c>
      <c r="BD4697" t="e">
        <f>IF(Z4697=BC4697,"OK")</f>
        <v>#N/A</v>
      </c>
      <c r="BE4697">
        <v>0.86199999999999999</v>
      </c>
      <c r="BF4697">
        <v>5.0899999999999999E-3</v>
      </c>
      <c r="BG4697">
        <v>0</v>
      </c>
      <c r="BH4697">
        <v>0</v>
      </c>
      <c r="BI4697">
        <v>0</v>
      </c>
      <c r="BJ4697">
        <v>0</v>
      </c>
      <c r="BK4697">
        <v>0</v>
      </c>
      <c r="BN4697" s="183"/>
    </row>
    <row r="4698" spans="1:66" ht="25.5" x14ac:dyDescent="0.25">
      <c r="A4698" s="1"/>
      <c r="B4698" s="94">
        <v>4685</v>
      </c>
      <c r="C4698" s="43">
        <v>1000236</v>
      </c>
      <c r="D4698" s="25"/>
      <c r="E4698" s="36" t="s">
        <v>665</v>
      </c>
      <c r="F4698" s="151" t="s">
        <v>28</v>
      </c>
      <c r="G4698" s="41" t="s">
        <v>27</v>
      </c>
      <c r="H4698" s="46" t="str">
        <f>IFERROR(IFERROR(IF(SEARCH("Usystems",$E4698)&gt;0,"Usystems"),IF(SEARCH("RIIFO",$E4698)&gt;0,"RIIFO","Uponor")),"Uponor")</f>
        <v>Uponor</v>
      </c>
      <c r="I4698" s="25" t="str">
        <f>IFERROR(MID($D4698,1,7)+0,"")</f>
        <v/>
      </c>
      <c r="J4698" s="25" t="str">
        <f>IFERROR(MID($D4698,10,7)+0,"")</f>
        <v/>
      </c>
      <c r="K4698" s="25" t="str">
        <f>IFERROR(MID($D4698,19,7)+0,"")</f>
        <v/>
      </c>
      <c r="L4698" s="25" t="str">
        <f>IFERROR(MID($D4698,28,7)+0,"")</f>
        <v/>
      </c>
      <c r="M4698" s="25" t="e">
        <f>IF(IFERROR(MID($Q4698,1,7)+0,"")&lt;1130000,IF(INDEX(C:C,MATCH(LEFT(Q4698,7)+0,I:I,0))&lt;1130000,"",INDEX(C:C,MATCH(LEFT(Q4698,7)+0,I:I,0))),IFERROR(MID($Q4698,1,7)+0,""))</f>
        <v>#N/A</v>
      </c>
      <c r="N4698" s="25" t="str">
        <f>IF(IFERROR(MID($Q4698,10,7)+0,"")&lt;1130000,"",IFERROR(MID($Q4698,10,7)+0,""))</f>
        <v/>
      </c>
      <c r="O4698" s="25" t="str">
        <f>IF(IFERROR(MID($Q4698,19,7)+0,"")&lt;1130000,"",IFERROR(MID($Q4698,19,7)+0,""))</f>
        <v/>
      </c>
      <c r="P4698" s="25" t="e">
        <f>IF(M4698="","",IF(N4698="",M4698,M4698&amp;", "&amp;N4698))</f>
        <v>#N/A</v>
      </c>
      <c r="Q4698" s="25">
        <v>1118177</v>
      </c>
      <c r="R4698" s="25"/>
      <c r="S4698" s="35" t="s">
        <v>648</v>
      </c>
      <c r="T4698" s="25" t="s">
        <v>36</v>
      </c>
      <c r="U4698" s="185">
        <v>1454</v>
      </c>
      <c r="V4698" s="188">
        <v>1454</v>
      </c>
      <c r="W4698" s="189">
        <v>1454</v>
      </c>
      <c r="X4698" s="31">
        <v>1454</v>
      </c>
      <c r="Y4698" s="90">
        <f>IFERROR(ROUND(X4698/W4698-1,2),"")</f>
        <v>0</v>
      </c>
      <c r="Z4698" s="31">
        <f>IF(OR(S4698="VLD MLC components",S4698="VLD MLC pipes",S4698="VLD PEX components",S4698="VLD PEX pipes",S4698="VLD PHC components",S4698="VLD PHC pipes",S4698="Controls VLD"),"По запросу",X4698)</f>
        <v>1454</v>
      </c>
      <c r="AA4698" s="63">
        <f>ROUND(X4698/1.2,3)</f>
        <v>1211.6669999999999</v>
      </c>
      <c r="AB4698" s="23">
        <v>1211.6669999999999</v>
      </c>
      <c r="AC4698" s="190">
        <f>IFERROR(ROUND(AA4698/AB4698-1,2),"")</f>
        <v>0</v>
      </c>
      <c r="AD4698" s="25">
        <v>0.67300000000000004</v>
      </c>
      <c r="AE4698" s="25">
        <v>1.0829999999999999E-2</v>
      </c>
      <c r="AF4698" s="25">
        <v>0</v>
      </c>
      <c r="AG4698" s="25" t="s">
        <v>22</v>
      </c>
      <c r="AH4698" s="25">
        <v>0</v>
      </c>
      <c r="AI4698" s="25">
        <v>0</v>
      </c>
      <c r="AJ4698" s="25" t="s">
        <v>19</v>
      </c>
      <c r="AK4698" s="42" t="s">
        <v>19</v>
      </c>
      <c r="AL4698" s="25" t="s">
        <v>19</v>
      </c>
      <c r="AM4698" s="25">
        <v>1</v>
      </c>
      <c r="AN4698" s="25"/>
      <c r="AO4698" s="25"/>
      <c r="AP4698" s="25"/>
      <c r="AQ4698" s="25"/>
      <c r="AR4698" s="94"/>
      <c r="AS4698" s="157" t="s">
        <v>22</v>
      </c>
      <c r="AT4698" s="93">
        <v>42551</v>
      </c>
      <c r="AU4698" s="92" t="s">
        <v>22</v>
      </c>
      <c r="AV4698" s="91" t="s">
        <v>48</v>
      </c>
      <c r="AW4698" s="92" t="s">
        <v>48</v>
      </c>
      <c r="AX4698" s="92" t="s">
        <v>48</v>
      </c>
      <c r="AY4698" s="91" t="s">
        <v>152</v>
      </c>
      <c r="AZ4698" s="23"/>
      <c r="BA4698" s="25">
        <v>0</v>
      </c>
      <c r="BB4698" t="s">
        <v>48</v>
      </c>
      <c r="BC4698" t="e">
        <v>#N/A</v>
      </c>
      <c r="BD4698" t="e">
        <f>IF(Z4698=BC4698,"OK")</f>
        <v>#N/A</v>
      </c>
      <c r="BE4698">
        <v>0.67300000000000004</v>
      </c>
      <c r="BF4698">
        <v>1.0829999999999999E-2</v>
      </c>
      <c r="BG4698">
        <v>0</v>
      </c>
      <c r="BH4698">
        <v>0</v>
      </c>
      <c r="BI4698">
        <v>0</v>
      </c>
      <c r="BJ4698">
        <v>0</v>
      </c>
      <c r="BK4698">
        <v>0</v>
      </c>
      <c r="BN4698" s="183"/>
    </row>
    <row r="4699" spans="1:66" ht="25.5" x14ac:dyDescent="0.25">
      <c r="A4699" s="1"/>
      <c r="B4699" s="94">
        <v>4686</v>
      </c>
      <c r="C4699" s="43">
        <v>1092187</v>
      </c>
      <c r="D4699" s="25"/>
      <c r="E4699" s="36" t="s">
        <v>664</v>
      </c>
      <c r="F4699" s="151" t="s">
        <v>28</v>
      </c>
      <c r="G4699" s="41" t="s">
        <v>27</v>
      </c>
      <c r="H4699" s="46" t="str">
        <f>IFERROR(IFERROR(IF(SEARCH("Usystems",$E4699)&gt;0,"Usystems"),IF(SEARCH("RIIFO",$E4699)&gt;0,"RIIFO","Uponor")),"Uponor")</f>
        <v>Uponor</v>
      </c>
      <c r="I4699" s="25" t="str">
        <f>IFERROR(MID($D4699,1,7)+0,"")</f>
        <v/>
      </c>
      <c r="J4699" s="25" t="str">
        <f>IFERROR(MID($D4699,10,7)+0,"")</f>
        <v/>
      </c>
      <c r="K4699" s="25" t="str">
        <f>IFERROR(MID($D4699,19,7)+0,"")</f>
        <v/>
      </c>
      <c r="L4699" s="25" t="str">
        <f>IFERROR(MID($D4699,28,7)+0,"")</f>
        <v/>
      </c>
      <c r="M4699" s="25" t="e">
        <f>IF(IFERROR(MID($Q4699,1,7)+0,"")&lt;1130000,IF(INDEX(C:C,MATCH(LEFT(Q4699,7)+0,I:I,0))&lt;1130000,"",INDEX(C:C,MATCH(LEFT(Q4699,7)+0,I:I,0))),IFERROR(MID($Q4699,1,7)+0,""))</f>
        <v>#N/A</v>
      </c>
      <c r="N4699" s="25" t="str">
        <f>IF(IFERROR(MID($Q4699,10,7)+0,"")&lt;1130000,"",IFERROR(MID($Q4699,10,7)+0,""))</f>
        <v/>
      </c>
      <c r="O4699" s="25" t="str">
        <f>IF(IFERROR(MID($Q4699,19,7)+0,"")&lt;1130000,"",IFERROR(MID($Q4699,19,7)+0,""))</f>
        <v/>
      </c>
      <c r="P4699" s="25" t="e">
        <f>IF(M4699="","",IF(N4699="",M4699,M4699&amp;", "&amp;N4699))</f>
        <v>#N/A</v>
      </c>
      <c r="Q4699" s="25">
        <v>1118178</v>
      </c>
      <c r="R4699" s="25"/>
      <c r="S4699" s="35" t="s">
        <v>648</v>
      </c>
      <c r="T4699" s="25" t="s">
        <v>36</v>
      </c>
      <c r="U4699" s="185">
        <v>1454</v>
      </c>
      <c r="V4699" s="188">
        <v>1454</v>
      </c>
      <c r="W4699" s="189">
        <v>1454</v>
      </c>
      <c r="X4699" s="31">
        <v>1454</v>
      </c>
      <c r="Y4699" s="90">
        <f>IFERROR(ROUND(X4699/W4699-1,2),"")</f>
        <v>0</v>
      </c>
      <c r="Z4699" s="31">
        <f>IF(OR(S4699="VLD MLC components",S4699="VLD MLC pipes",S4699="VLD PEX components",S4699="VLD PEX pipes",S4699="VLD PHC components",S4699="VLD PHC pipes",S4699="Controls VLD"),"По запросу",X4699)</f>
        <v>1454</v>
      </c>
      <c r="AA4699" s="63">
        <f>ROUND(X4699/1.2,3)</f>
        <v>1211.6669999999999</v>
      </c>
      <c r="AB4699" s="23">
        <v>1211.6669999999999</v>
      </c>
      <c r="AC4699" s="190">
        <f>IFERROR(ROUND(AA4699/AB4699-1,2),"")</f>
        <v>0</v>
      </c>
      <c r="AD4699" s="25">
        <v>0.67300000000000004</v>
      </c>
      <c r="AE4699" s="25">
        <v>1.0829999999999999E-2</v>
      </c>
      <c r="AF4699" s="25">
        <v>0</v>
      </c>
      <c r="AG4699" s="25" t="s">
        <v>22</v>
      </c>
      <c r="AH4699" s="25">
        <v>0</v>
      </c>
      <c r="AI4699" s="25">
        <v>0</v>
      </c>
      <c r="AJ4699" s="25" t="s">
        <v>19</v>
      </c>
      <c r="AK4699" s="42" t="s">
        <v>19</v>
      </c>
      <c r="AL4699" s="25" t="s">
        <v>19</v>
      </c>
      <c r="AM4699" s="25">
        <v>1</v>
      </c>
      <c r="AN4699" s="25"/>
      <c r="AO4699" s="25"/>
      <c r="AP4699" s="25"/>
      <c r="AQ4699" s="25"/>
      <c r="AR4699" s="94"/>
      <c r="AS4699" s="157" t="s">
        <v>22</v>
      </c>
      <c r="AT4699" s="93">
        <v>43214</v>
      </c>
      <c r="AU4699" s="92" t="s">
        <v>22</v>
      </c>
      <c r="AV4699" s="91" t="s">
        <v>48</v>
      </c>
      <c r="AW4699" s="92" t="s">
        <v>48</v>
      </c>
      <c r="AX4699" s="92" t="s">
        <v>48</v>
      </c>
      <c r="AY4699" s="91" t="s">
        <v>152</v>
      </c>
      <c r="AZ4699" s="23"/>
      <c r="BA4699" s="25">
        <v>0</v>
      </c>
      <c r="BB4699" t="s">
        <v>48</v>
      </c>
      <c r="BC4699" t="e">
        <v>#N/A</v>
      </c>
      <c r="BD4699" t="e">
        <f>IF(Z4699=BC4699,"OK")</f>
        <v>#N/A</v>
      </c>
      <c r="BE4699">
        <v>0.67300000000000004</v>
      </c>
      <c r="BF4699">
        <v>1.0829999999999999E-2</v>
      </c>
      <c r="BG4699">
        <v>0</v>
      </c>
      <c r="BH4699">
        <v>0</v>
      </c>
      <c r="BI4699">
        <v>0</v>
      </c>
      <c r="BJ4699">
        <v>0</v>
      </c>
      <c r="BK4699">
        <v>0</v>
      </c>
      <c r="BN4699" s="183"/>
    </row>
    <row r="4700" spans="1:66" ht="25.5" x14ac:dyDescent="0.25">
      <c r="A4700" s="1"/>
      <c r="B4700" s="94">
        <v>4687</v>
      </c>
      <c r="C4700" s="43">
        <v>1087225</v>
      </c>
      <c r="D4700" s="25"/>
      <c r="E4700" s="27" t="s">
        <v>663</v>
      </c>
      <c r="F4700" s="213" t="s">
        <v>21</v>
      </c>
      <c r="G4700" s="41" t="s">
        <v>585</v>
      </c>
      <c r="H4700" s="46" t="str">
        <f>IFERROR(IFERROR(IF(SEARCH("Usystems",$E4700)&gt;0,"Usystems"),IF(SEARCH("RIIFO",$E4700)&gt;0,"RIIFO","Uponor")),"Uponor")</f>
        <v>Uponor</v>
      </c>
      <c r="I4700" s="25" t="str">
        <f>IFERROR(MID($D4700,1,7)+0,"")</f>
        <v/>
      </c>
      <c r="J4700" s="25" t="str">
        <f>IFERROR(MID($D4700,10,7)+0,"")</f>
        <v/>
      </c>
      <c r="K4700" s="25" t="str">
        <f>IFERROR(MID($D4700,19,7)+0,"")</f>
        <v/>
      </c>
      <c r="L4700" s="25" t="str">
        <f>IFERROR(MID($D4700,28,7)+0,"")</f>
        <v/>
      </c>
      <c r="M4700" s="25" t="str">
        <f>IF(IFERROR(MID($Q4700,1,7)+0,"")&lt;1130000,IF(INDEX(C:C,MATCH(LEFT(Q4700,7)+0,I:I,0))&lt;1130000,"",INDEX(C:C,MATCH(LEFT(Q4700,7)+0,I:I,0))),IFERROR(MID($Q4700,1,7)+0,""))</f>
        <v/>
      </c>
      <c r="N4700" s="25" t="str">
        <f>IF(IFERROR(MID($Q4700,10,7)+0,"")&lt;1130000,"",IFERROR(MID($Q4700,10,7)+0,""))</f>
        <v/>
      </c>
      <c r="O4700" s="25" t="str">
        <f>IF(IFERROR(MID($Q4700,19,7)+0,"")&lt;1130000,"",IFERROR(MID($Q4700,19,7)+0,""))</f>
        <v/>
      </c>
      <c r="P4700" s="25" t="str">
        <f>IF(M4700="","",IF(N4700="",M4700,M4700&amp;", "&amp;N4700))</f>
        <v/>
      </c>
      <c r="Q4700" s="25"/>
      <c r="R4700" s="25"/>
      <c r="S4700" s="35" t="s">
        <v>648</v>
      </c>
      <c r="T4700" s="34" t="s">
        <v>36</v>
      </c>
      <c r="U4700" s="185">
        <v>3779</v>
      </c>
      <c r="V4700" s="188">
        <v>3779</v>
      </c>
      <c r="W4700" s="189">
        <v>3779</v>
      </c>
      <c r="X4700" s="31">
        <v>3779</v>
      </c>
      <c r="Y4700" s="90">
        <f>IFERROR(ROUND(X4700/W4700-1,2),"")</f>
        <v>0</v>
      </c>
      <c r="Z4700" s="31">
        <f>IF(OR(S4700="VLD MLC components",S4700="VLD MLC pipes",S4700="VLD PEX components",S4700="VLD PEX pipes",S4700="VLD PHC components",S4700="VLD PHC pipes",S4700="Controls VLD"),"По запросу",X4700)</f>
        <v>3779</v>
      </c>
      <c r="AA4700" s="63">
        <f>ROUND(X4700/1.2,3)</f>
        <v>3149.1669999999999</v>
      </c>
      <c r="AB4700" s="23">
        <v>3149.1669999999999</v>
      </c>
      <c r="AC4700" s="190">
        <f>IFERROR(ROUND(AA4700/AB4700-1,2),"")</f>
        <v>0</v>
      </c>
      <c r="AD4700" s="25">
        <v>1.1339999999999999</v>
      </c>
      <c r="AE4700" s="25">
        <v>2.35E-2</v>
      </c>
      <c r="AF4700" s="25">
        <v>49</v>
      </c>
      <c r="AG4700" s="25">
        <v>49</v>
      </c>
      <c r="AH4700" s="25">
        <v>49</v>
      </c>
      <c r="AI4700" s="25">
        <v>49</v>
      </c>
      <c r="AJ4700" s="25" t="s">
        <v>20</v>
      </c>
      <c r="AK4700" s="22" t="s">
        <v>20</v>
      </c>
      <c r="AL4700" s="25" t="s">
        <v>20</v>
      </c>
      <c r="AM4700" s="25">
        <v>1</v>
      </c>
      <c r="AN4700" s="25"/>
      <c r="AO4700" s="25"/>
      <c r="AP4700" s="25"/>
      <c r="AQ4700" s="25"/>
      <c r="AR4700" s="94"/>
      <c r="AS4700" s="157">
        <v>49</v>
      </c>
      <c r="AT4700" s="93">
        <v>42879</v>
      </c>
      <c r="AU4700" s="92" t="s">
        <v>22</v>
      </c>
      <c r="AV4700" s="91" t="s">
        <v>152</v>
      </c>
      <c r="AW4700" s="92" t="s">
        <v>152</v>
      </c>
      <c r="AX4700" s="92" t="s">
        <v>48</v>
      </c>
      <c r="AY4700" s="91" t="s">
        <v>152</v>
      </c>
      <c r="AZ4700" s="23"/>
      <c r="BA4700" s="25" t="s">
        <v>662</v>
      </c>
      <c r="BB4700" t="s">
        <v>25</v>
      </c>
      <c r="BC4700">
        <v>3779</v>
      </c>
      <c r="BD4700" t="str">
        <f>IF(Z4700=BC4700,"OK")</f>
        <v>OK</v>
      </c>
      <c r="BE4700">
        <v>1.1339999999999999</v>
      </c>
      <c r="BF4700">
        <v>2.35E-2</v>
      </c>
      <c r="BG4700">
        <v>0</v>
      </c>
      <c r="BH4700">
        <v>0</v>
      </c>
      <c r="BI4700">
        <v>0</v>
      </c>
      <c r="BJ4700">
        <v>0</v>
      </c>
      <c r="BK4700">
        <v>0</v>
      </c>
      <c r="BN4700" s="183"/>
    </row>
    <row r="4701" spans="1:66" ht="25.5" x14ac:dyDescent="0.25">
      <c r="A4701" s="1"/>
      <c r="B4701" s="94">
        <v>4688</v>
      </c>
      <c r="C4701" s="43">
        <v>1105772</v>
      </c>
      <c r="D4701" s="25"/>
      <c r="E4701" s="36" t="s">
        <v>661</v>
      </c>
      <c r="F4701" s="151" t="s">
        <v>655</v>
      </c>
      <c r="G4701" s="41" t="s">
        <v>585</v>
      </c>
      <c r="H4701" s="46" t="str">
        <f>IFERROR(IFERROR(IF(SEARCH("Usystems",$E4701)&gt;0,"Usystems"),IF(SEARCH("RIIFO",$E4701)&gt;0,"RIIFO","Uponor")),"Uponor")</f>
        <v>Uponor</v>
      </c>
      <c r="I4701" s="25" t="str">
        <f>IFERROR(MID($D4701,1,7)+0,"")</f>
        <v/>
      </c>
      <c r="J4701" s="25" t="str">
        <f>IFERROR(MID($D4701,10,7)+0,"")</f>
        <v/>
      </c>
      <c r="K4701" s="25" t="str">
        <f>IFERROR(MID($D4701,19,7)+0,"")</f>
        <v/>
      </c>
      <c r="L4701" s="25" t="str">
        <f>IFERROR(MID($D4701,28,7)+0,"")</f>
        <v/>
      </c>
      <c r="M4701" s="25" t="str">
        <f>IF(IFERROR(MID($Q4701,1,7)+0,"")&lt;1130000,IF(INDEX(C:C,MATCH(LEFT(Q4701,7)+0,I:I,0))&lt;1130000,"",INDEX(C:C,MATCH(LEFT(Q4701,7)+0,I:I,0))),IFERROR(MID($Q4701,1,7)+0,""))</f>
        <v/>
      </c>
      <c r="N4701" s="25" t="str">
        <f>IF(IFERROR(MID($Q4701,10,7)+0,"")&lt;1130000,"",IFERROR(MID($Q4701,10,7)+0,""))</f>
        <v/>
      </c>
      <c r="O4701" s="25" t="str">
        <f>IF(IFERROR(MID($Q4701,19,7)+0,"")&lt;1130000,"",IFERROR(MID($Q4701,19,7)+0,""))</f>
        <v/>
      </c>
      <c r="P4701" s="25" t="str">
        <f>IF(M4701="","",IF(N4701="",M4701,M4701&amp;", "&amp;N4701))</f>
        <v/>
      </c>
      <c r="Q4701" s="25"/>
      <c r="R4701" s="25"/>
      <c r="S4701" s="35" t="s">
        <v>648</v>
      </c>
      <c r="T4701" s="34" t="s">
        <v>36</v>
      </c>
      <c r="U4701" s="185">
        <v>1192</v>
      </c>
      <c r="V4701" s="188">
        <v>1192</v>
      </c>
      <c r="W4701" s="189">
        <v>1192</v>
      </c>
      <c r="X4701" s="31">
        <v>1192</v>
      </c>
      <c r="Y4701" s="90">
        <f>IFERROR(ROUND(X4701/W4701-1,2),"")</f>
        <v>0</v>
      </c>
      <c r="Z4701" s="31">
        <f>IF(OR(S4701="VLD MLC components",S4701="VLD MLC pipes",S4701="VLD PEX components",S4701="VLD PEX pipes",S4701="VLD PHC components",S4701="VLD PHC pipes",S4701="Controls VLD"),"По запросу",X4701)</f>
        <v>1192</v>
      </c>
      <c r="AA4701" s="63">
        <f>ROUND(X4701/1.2,3)</f>
        <v>993.33299999999997</v>
      </c>
      <c r="AB4701" s="23">
        <v>993.33299999999997</v>
      </c>
      <c r="AC4701" s="190">
        <f>IFERROR(ROUND(AA4701/AB4701-1,2),"")</f>
        <v>0</v>
      </c>
      <c r="AD4701" s="25">
        <v>0.31</v>
      </c>
      <c r="AE4701" s="25">
        <v>3.6099999999999999E-3</v>
      </c>
      <c r="AF4701" s="25">
        <v>0</v>
      </c>
      <c r="AG4701" s="25" t="s">
        <v>22</v>
      </c>
      <c r="AH4701" s="25">
        <v>0</v>
      </c>
      <c r="AI4701" s="25">
        <v>0</v>
      </c>
      <c r="AJ4701" s="25" t="s">
        <v>20</v>
      </c>
      <c r="AK4701" s="42" t="s">
        <v>19</v>
      </c>
      <c r="AL4701" s="25" t="s">
        <v>20</v>
      </c>
      <c r="AM4701" s="25">
        <v>1</v>
      </c>
      <c r="AN4701" s="25"/>
      <c r="AO4701" s="25"/>
      <c r="AP4701" s="25"/>
      <c r="AQ4701" s="25"/>
      <c r="AR4701" s="94"/>
      <c r="AS4701" s="157" t="s">
        <v>22</v>
      </c>
      <c r="AT4701" s="93">
        <v>43894</v>
      </c>
      <c r="AU4701" s="92" t="s">
        <v>22</v>
      </c>
      <c r="AV4701" s="91" t="s">
        <v>152</v>
      </c>
      <c r="AW4701" s="92" t="s">
        <v>48</v>
      </c>
      <c r="AX4701" s="92" t="s">
        <v>48</v>
      </c>
      <c r="AY4701" s="91" t="s">
        <v>152</v>
      </c>
      <c r="AZ4701" s="23"/>
      <c r="BA4701" s="25" t="s">
        <v>660</v>
      </c>
      <c r="BB4701" t="s">
        <v>25</v>
      </c>
      <c r="BC4701" t="e">
        <v>#N/A</v>
      </c>
      <c r="BD4701" t="e">
        <f>IF(Z4701=BC4701,"OK")</f>
        <v>#N/A</v>
      </c>
      <c r="BE4701">
        <v>0.31</v>
      </c>
      <c r="BF4701">
        <v>3.6099999999999999E-3</v>
      </c>
      <c r="BG4701">
        <v>0</v>
      </c>
      <c r="BH4701">
        <v>0</v>
      </c>
      <c r="BI4701">
        <v>0</v>
      </c>
      <c r="BJ4701">
        <v>0</v>
      </c>
      <c r="BK4701">
        <v>0</v>
      </c>
      <c r="BN4701" s="183"/>
    </row>
    <row r="4702" spans="1:66" ht="25.5" x14ac:dyDescent="0.25">
      <c r="A4702" s="1"/>
      <c r="B4702" s="94">
        <v>4689</v>
      </c>
      <c r="C4702" s="43">
        <v>1105793</v>
      </c>
      <c r="D4702" s="25"/>
      <c r="E4702" s="27" t="s">
        <v>659</v>
      </c>
      <c r="F4702" s="213" t="s">
        <v>655</v>
      </c>
      <c r="G4702" s="41" t="s">
        <v>585</v>
      </c>
      <c r="H4702" s="46" t="str">
        <f>IFERROR(IFERROR(IF(SEARCH("Usystems",$E4702)&gt;0,"Usystems"),IF(SEARCH("RIIFO",$E4702)&gt;0,"RIIFO","Uponor")),"Uponor")</f>
        <v>Uponor</v>
      </c>
      <c r="I4702" s="25" t="str">
        <f>IFERROR(MID($D4702,1,7)+0,"")</f>
        <v/>
      </c>
      <c r="J4702" s="25" t="str">
        <f>IFERROR(MID($D4702,10,7)+0,"")</f>
        <v/>
      </c>
      <c r="K4702" s="25" t="str">
        <f>IFERROR(MID($D4702,19,7)+0,"")</f>
        <v/>
      </c>
      <c r="L4702" s="25" t="str">
        <f>IFERROR(MID($D4702,28,7)+0,"")</f>
        <v/>
      </c>
      <c r="M4702" s="25" t="str">
        <f>IF(IFERROR(MID($Q4702,1,7)+0,"")&lt;1130000,IF(INDEX(C:C,MATCH(LEFT(Q4702,7)+0,I:I,0))&lt;1130000,"",INDEX(C:C,MATCH(LEFT(Q4702,7)+0,I:I,0))),IFERROR(MID($Q4702,1,7)+0,""))</f>
        <v/>
      </c>
      <c r="N4702" s="25" t="str">
        <f>IF(IFERROR(MID($Q4702,10,7)+0,"")&lt;1130000,"",IFERROR(MID($Q4702,10,7)+0,""))</f>
        <v/>
      </c>
      <c r="O4702" s="25" t="str">
        <f>IF(IFERROR(MID($Q4702,19,7)+0,"")&lt;1130000,"",IFERROR(MID($Q4702,19,7)+0,""))</f>
        <v/>
      </c>
      <c r="P4702" s="25" t="str">
        <f>IF(M4702="","",IF(N4702="",M4702,M4702&amp;", "&amp;N4702))</f>
        <v/>
      </c>
      <c r="Q4702" s="25"/>
      <c r="R4702" s="25"/>
      <c r="S4702" s="35" t="s">
        <v>648</v>
      </c>
      <c r="T4702" s="34" t="s">
        <v>36</v>
      </c>
      <c r="U4702" s="185">
        <v>157.94</v>
      </c>
      <c r="V4702" s="188">
        <v>157.94</v>
      </c>
      <c r="W4702" s="189">
        <v>157.94</v>
      </c>
      <c r="X4702" s="31">
        <v>157.94</v>
      </c>
      <c r="Y4702" s="90">
        <f>IFERROR(ROUND(X4702/W4702-1,2),"")</f>
        <v>0</v>
      </c>
      <c r="Z4702" s="31">
        <f>IF(OR(S4702="VLD MLC components",S4702="VLD MLC pipes",S4702="VLD PEX components",S4702="VLD PEX pipes",S4702="VLD PHC components",S4702="VLD PHC pipes",S4702="Controls VLD"),"По запросу",X4702)</f>
        <v>157.94</v>
      </c>
      <c r="AA4702" s="63">
        <f>ROUND(X4702/1.2,3)</f>
        <v>131.61699999999999</v>
      </c>
      <c r="AB4702" s="23">
        <v>131.61699999999999</v>
      </c>
      <c r="AC4702" s="190">
        <f>IFERROR(ROUND(AA4702/AB4702-1,2),"")</f>
        <v>0</v>
      </c>
      <c r="AD4702" s="25">
        <v>7.4999999999999997E-2</v>
      </c>
      <c r="AE4702" s="25">
        <v>3.8000000000000002E-4</v>
      </c>
      <c r="AF4702" s="25">
        <v>98</v>
      </c>
      <c r="AG4702" s="25">
        <v>98</v>
      </c>
      <c r="AH4702" s="25">
        <v>98</v>
      </c>
      <c r="AI4702" s="25">
        <v>98</v>
      </c>
      <c r="AJ4702" s="25" t="s">
        <v>20</v>
      </c>
      <c r="AK4702" s="22" t="s">
        <v>20</v>
      </c>
      <c r="AL4702" s="25" t="s">
        <v>20</v>
      </c>
      <c r="AM4702" s="25">
        <v>1</v>
      </c>
      <c r="AN4702" s="25"/>
      <c r="AO4702" s="25"/>
      <c r="AP4702" s="25"/>
      <c r="AQ4702" s="25"/>
      <c r="AR4702" s="94"/>
      <c r="AS4702" s="157">
        <v>98</v>
      </c>
      <c r="AT4702" s="93">
        <v>43894</v>
      </c>
      <c r="AU4702" s="92" t="s">
        <v>22</v>
      </c>
      <c r="AV4702" s="91" t="s">
        <v>152</v>
      </c>
      <c r="AW4702" s="92" t="s">
        <v>152</v>
      </c>
      <c r="AX4702" s="92" t="s">
        <v>48</v>
      </c>
      <c r="AY4702" s="91" t="s">
        <v>152</v>
      </c>
      <c r="AZ4702" s="23"/>
      <c r="BA4702" s="25" t="s">
        <v>658</v>
      </c>
      <c r="BB4702" t="s">
        <v>25</v>
      </c>
      <c r="BC4702">
        <v>157.94</v>
      </c>
      <c r="BD4702" t="str">
        <f>IF(Z4702=BC4702,"OK")</f>
        <v>OK</v>
      </c>
      <c r="BE4702">
        <v>7.4999999999999997E-2</v>
      </c>
      <c r="BF4702">
        <v>3.8000000000000002E-4</v>
      </c>
      <c r="BG4702">
        <v>0</v>
      </c>
      <c r="BH4702">
        <v>0</v>
      </c>
      <c r="BI4702">
        <v>0</v>
      </c>
      <c r="BJ4702">
        <v>0</v>
      </c>
      <c r="BK4702">
        <v>0</v>
      </c>
      <c r="BN4702" s="183"/>
    </row>
    <row r="4703" spans="1:66" ht="25.5" x14ac:dyDescent="0.25">
      <c r="A4703" s="1"/>
      <c r="B4703" s="94">
        <v>4690</v>
      </c>
      <c r="C4703" s="43">
        <v>1104793</v>
      </c>
      <c r="D4703" s="25"/>
      <c r="E4703" s="27" t="s">
        <v>657</v>
      </c>
      <c r="F4703" s="213" t="s">
        <v>21</v>
      </c>
      <c r="G4703" s="28"/>
      <c r="H4703" s="46" t="str">
        <f>IFERROR(IFERROR(IF(SEARCH("Usystems",$E4703)&gt;0,"Usystems"),IF(SEARCH("RIIFO",$E4703)&gt;0,"RIIFO","Uponor")),"Uponor")</f>
        <v>Uponor</v>
      </c>
      <c r="I4703" s="25" t="str">
        <f>IFERROR(MID($D4703,1,7)+0,"")</f>
        <v/>
      </c>
      <c r="J4703" s="25" t="str">
        <f>IFERROR(MID($D4703,10,7)+0,"")</f>
        <v/>
      </c>
      <c r="K4703" s="25" t="str">
        <f>IFERROR(MID($D4703,19,7)+0,"")</f>
        <v/>
      </c>
      <c r="L4703" s="25" t="str">
        <f>IFERROR(MID($D4703,28,7)+0,"")</f>
        <v/>
      </c>
      <c r="M4703" s="25" t="str">
        <f>IF(IFERROR(MID($Q4703,1,7)+0,"")&lt;1130000,IF(INDEX(C:C,MATCH(LEFT(Q4703,7)+0,I:I,0))&lt;1130000,"",INDEX(C:C,MATCH(LEFT(Q4703,7)+0,I:I,0))),IFERROR(MID($Q4703,1,7)+0,""))</f>
        <v/>
      </c>
      <c r="N4703" s="25" t="str">
        <f>IF(IFERROR(MID($Q4703,10,7)+0,"")&lt;1130000,"",IFERROR(MID($Q4703,10,7)+0,""))</f>
        <v/>
      </c>
      <c r="O4703" s="25" t="str">
        <f>IF(IFERROR(MID($Q4703,19,7)+0,"")&lt;1130000,"",IFERROR(MID($Q4703,19,7)+0,""))</f>
        <v/>
      </c>
      <c r="P4703" s="25" t="str">
        <f>IF(M4703="","",IF(N4703="",M4703,M4703&amp;", "&amp;N4703))</f>
        <v/>
      </c>
      <c r="Q4703" s="25"/>
      <c r="R4703" s="25"/>
      <c r="S4703" s="35" t="s">
        <v>648</v>
      </c>
      <c r="T4703" s="34" t="s">
        <v>36</v>
      </c>
      <c r="U4703" s="185">
        <v>370.71</v>
      </c>
      <c r="V4703" s="188">
        <v>370.71</v>
      </c>
      <c r="W4703" s="189">
        <v>370.71</v>
      </c>
      <c r="X4703" s="31">
        <v>370.71</v>
      </c>
      <c r="Y4703" s="90">
        <f>IFERROR(ROUND(X4703/W4703-1,2),"")</f>
        <v>0</v>
      </c>
      <c r="Z4703" s="31">
        <f>IF(OR(S4703="VLD MLC components",S4703="VLD MLC pipes",S4703="VLD PEX components",S4703="VLD PEX pipes",S4703="VLD PHC components",S4703="VLD PHC pipes",S4703="Controls VLD"),"По запросу",X4703)</f>
        <v>370.71</v>
      </c>
      <c r="AA4703" s="63">
        <f>ROUND(X4703/1.2,3)</f>
        <v>308.92500000000001</v>
      </c>
      <c r="AB4703" s="23">
        <v>308.92500000000001</v>
      </c>
      <c r="AC4703" s="190">
        <f>IFERROR(ROUND(AA4703/AB4703-1,2),"")</f>
        <v>0</v>
      </c>
      <c r="AD4703" s="25">
        <v>7.5999999999999998E-2</v>
      </c>
      <c r="AE4703" s="25">
        <v>8.9999999999999998E-4</v>
      </c>
      <c r="AF4703" s="25">
        <v>0</v>
      </c>
      <c r="AG4703" s="25" t="s">
        <v>22</v>
      </c>
      <c r="AH4703" s="25">
        <v>0</v>
      </c>
      <c r="AI4703" s="25">
        <v>0</v>
      </c>
      <c r="AJ4703" s="25" t="s">
        <v>20</v>
      </c>
      <c r="AK4703" s="42" t="s">
        <v>19</v>
      </c>
      <c r="AL4703" s="25" t="s">
        <v>20</v>
      </c>
      <c r="AM4703" s="25">
        <v>1</v>
      </c>
      <c r="AN4703" s="25"/>
      <c r="AO4703" s="25"/>
      <c r="AP4703" s="25"/>
      <c r="AQ4703" s="25"/>
      <c r="AR4703" s="94"/>
      <c r="AS4703" s="157" t="s">
        <v>22</v>
      </c>
      <c r="AT4703" s="93">
        <v>43894</v>
      </c>
      <c r="AU4703" s="92" t="s">
        <v>22</v>
      </c>
      <c r="AV4703" s="91" t="s">
        <v>48</v>
      </c>
      <c r="AW4703" s="92" t="s">
        <v>48</v>
      </c>
      <c r="AX4703" s="92" t="s">
        <v>48</v>
      </c>
      <c r="AY4703" s="91" t="s">
        <v>152</v>
      </c>
      <c r="AZ4703" s="23"/>
      <c r="BA4703" s="25">
        <v>0</v>
      </c>
      <c r="BB4703" t="s">
        <v>48</v>
      </c>
      <c r="BC4703" t="e">
        <v>#N/A</v>
      </c>
      <c r="BD4703" t="e">
        <f>IF(Z4703=BC4703,"OK")</f>
        <v>#N/A</v>
      </c>
      <c r="BE4703">
        <v>7.5999999999999998E-2</v>
      </c>
      <c r="BF4703">
        <v>8.9999999999999998E-4</v>
      </c>
      <c r="BG4703">
        <v>0</v>
      </c>
      <c r="BH4703">
        <v>0</v>
      </c>
      <c r="BI4703">
        <v>0</v>
      </c>
      <c r="BJ4703">
        <v>0</v>
      </c>
      <c r="BK4703">
        <v>0</v>
      </c>
      <c r="BN4703" s="183"/>
    </row>
    <row r="4704" spans="1:66" ht="25.5" x14ac:dyDescent="0.25">
      <c r="A4704" s="1"/>
      <c r="B4704" s="94">
        <v>4691</v>
      </c>
      <c r="C4704" s="43">
        <v>1104794</v>
      </c>
      <c r="D4704" s="25"/>
      <c r="E4704" s="36" t="s">
        <v>656</v>
      </c>
      <c r="F4704" s="151" t="s">
        <v>655</v>
      </c>
      <c r="G4704" s="41" t="s">
        <v>585</v>
      </c>
      <c r="H4704" s="46" t="str">
        <f>IFERROR(IFERROR(IF(SEARCH("Usystems",$E4704)&gt;0,"Usystems"),IF(SEARCH("RIIFO",$E4704)&gt;0,"RIIFO","Uponor")),"Uponor")</f>
        <v>Uponor</v>
      </c>
      <c r="I4704" s="25" t="str">
        <f>IFERROR(MID($D4704,1,7)+0,"")</f>
        <v/>
      </c>
      <c r="J4704" s="25" t="str">
        <f>IFERROR(MID($D4704,10,7)+0,"")</f>
        <v/>
      </c>
      <c r="K4704" s="25" t="str">
        <f>IFERROR(MID($D4704,19,7)+0,"")</f>
        <v/>
      </c>
      <c r="L4704" s="25" t="str">
        <f>IFERROR(MID($D4704,28,7)+0,"")</f>
        <v/>
      </c>
      <c r="M4704" s="25" t="str">
        <f>IF(IFERROR(MID($Q4704,1,7)+0,"")&lt;1130000,IF(INDEX(C:C,MATCH(LEFT(Q4704,7)+0,I:I,0))&lt;1130000,"",INDEX(C:C,MATCH(LEFT(Q4704,7)+0,I:I,0))),IFERROR(MID($Q4704,1,7)+0,""))</f>
        <v/>
      </c>
      <c r="N4704" s="25" t="str">
        <f>IF(IFERROR(MID($Q4704,10,7)+0,"")&lt;1130000,"",IFERROR(MID($Q4704,10,7)+0,""))</f>
        <v/>
      </c>
      <c r="O4704" s="25" t="str">
        <f>IF(IFERROR(MID($Q4704,19,7)+0,"")&lt;1130000,"",IFERROR(MID($Q4704,19,7)+0,""))</f>
        <v/>
      </c>
      <c r="P4704" s="25" t="str">
        <f>IF(M4704="","",IF(N4704="",M4704,M4704&amp;", "&amp;N4704))</f>
        <v/>
      </c>
      <c r="Q4704" s="25"/>
      <c r="R4704" s="25"/>
      <c r="S4704" s="35" t="s">
        <v>648</v>
      </c>
      <c r="T4704" s="34" t="s">
        <v>36</v>
      </c>
      <c r="U4704" s="185">
        <v>562</v>
      </c>
      <c r="V4704" s="188">
        <v>562</v>
      </c>
      <c r="W4704" s="189">
        <v>562</v>
      </c>
      <c r="X4704" s="31">
        <v>562</v>
      </c>
      <c r="Y4704" s="90">
        <f>IFERROR(ROUND(X4704/W4704-1,2),"")</f>
        <v>0</v>
      </c>
      <c r="Z4704" s="31">
        <f>IF(OR(S4704="VLD MLC components",S4704="VLD MLC pipes",S4704="VLD PEX components",S4704="VLD PEX pipes",S4704="VLD PHC components",S4704="VLD PHC pipes",S4704="Controls VLD"),"По запросу",X4704)</f>
        <v>562</v>
      </c>
      <c r="AA4704" s="63">
        <f>ROUND(X4704/1.2,3)</f>
        <v>468.33300000000003</v>
      </c>
      <c r="AB4704" s="23">
        <v>468.33300000000003</v>
      </c>
      <c r="AC4704" s="190">
        <f>IFERROR(ROUND(AA4704/AB4704-1,2),"")</f>
        <v>0</v>
      </c>
      <c r="AD4704" s="25">
        <v>0.187</v>
      </c>
      <c r="AE4704" s="25">
        <v>2.7000000000000001E-3</v>
      </c>
      <c r="AF4704" s="25">
        <v>0</v>
      </c>
      <c r="AG4704" s="25" t="s">
        <v>22</v>
      </c>
      <c r="AH4704" s="25">
        <v>0</v>
      </c>
      <c r="AI4704" s="25">
        <v>0</v>
      </c>
      <c r="AJ4704" s="25" t="s">
        <v>20</v>
      </c>
      <c r="AK4704" s="42" t="s">
        <v>19</v>
      </c>
      <c r="AL4704" s="25" t="s">
        <v>20</v>
      </c>
      <c r="AM4704" s="25">
        <v>1</v>
      </c>
      <c r="AN4704" s="25"/>
      <c r="AO4704" s="25"/>
      <c r="AP4704" s="25"/>
      <c r="AQ4704" s="25"/>
      <c r="AR4704" s="94"/>
      <c r="AS4704" s="157" t="s">
        <v>22</v>
      </c>
      <c r="AT4704" s="93">
        <v>43894</v>
      </c>
      <c r="AU4704" s="92" t="s">
        <v>22</v>
      </c>
      <c r="AV4704" s="91" t="s">
        <v>152</v>
      </c>
      <c r="AW4704" s="92" t="s">
        <v>152</v>
      </c>
      <c r="AX4704" s="92" t="s">
        <v>48</v>
      </c>
      <c r="AY4704" s="91" t="s">
        <v>152</v>
      </c>
      <c r="AZ4704" s="23"/>
      <c r="BA4704" s="25" t="s">
        <v>654</v>
      </c>
      <c r="BB4704" t="s">
        <v>25</v>
      </c>
      <c r="BC4704" t="e">
        <v>#N/A</v>
      </c>
      <c r="BD4704" t="e">
        <f>IF(Z4704=BC4704,"OK")</f>
        <v>#N/A</v>
      </c>
      <c r="BE4704">
        <v>0.187</v>
      </c>
      <c r="BF4704">
        <v>2.7000000000000001E-3</v>
      </c>
      <c r="BG4704">
        <v>0</v>
      </c>
      <c r="BH4704">
        <v>0</v>
      </c>
      <c r="BI4704">
        <v>0</v>
      </c>
      <c r="BJ4704">
        <v>0</v>
      </c>
      <c r="BK4704">
        <v>0</v>
      </c>
      <c r="BN4704" s="183"/>
    </row>
    <row r="4705" spans="1:66" ht="25.5" x14ac:dyDescent="0.25">
      <c r="A4705" s="1"/>
      <c r="B4705" s="94">
        <v>4692</v>
      </c>
      <c r="C4705" s="43">
        <v>1000237</v>
      </c>
      <c r="D4705" s="25"/>
      <c r="E4705" s="36" t="s">
        <v>653</v>
      </c>
      <c r="F4705" s="151" t="s">
        <v>652</v>
      </c>
      <c r="G4705" s="25"/>
      <c r="H4705" s="46" t="str">
        <f>IFERROR(IFERROR(IF(SEARCH("Usystems",$E4705)&gt;0,"Usystems"),IF(SEARCH("RIIFO",$E4705)&gt;0,"RIIFO","Uponor")),"Uponor")</f>
        <v>Uponor</v>
      </c>
      <c r="I4705" s="25" t="str">
        <f>IFERROR(MID($D4705,1,7)+0,"")</f>
        <v/>
      </c>
      <c r="J4705" s="25" t="str">
        <f>IFERROR(MID($D4705,10,7)+0,"")</f>
        <v/>
      </c>
      <c r="K4705" s="25" t="str">
        <f>IFERROR(MID($D4705,19,7)+0,"")</f>
        <v/>
      </c>
      <c r="L4705" s="25" t="str">
        <f>IFERROR(MID($D4705,28,7)+0,"")</f>
        <v/>
      </c>
      <c r="M4705" s="25" t="str">
        <f>IF(IFERROR(MID($Q4705,1,7)+0,"")&lt;1130000,IF(INDEX(C:C,MATCH(LEFT(Q4705,7)+0,I:I,0))&lt;1130000,"",INDEX(C:C,MATCH(LEFT(Q4705,7)+0,I:I,0))),IFERROR(MID($Q4705,1,7)+0,""))</f>
        <v/>
      </c>
      <c r="N4705" s="25" t="str">
        <f>IF(IFERROR(MID($Q4705,10,7)+0,"")&lt;1130000,"",IFERROR(MID($Q4705,10,7)+0,""))</f>
        <v/>
      </c>
      <c r="O4705" s="25" t="str">
        <f>IF(IFERROR(MID($Q4705,19,7)+0,"")&lt;1130000,"",IFERROR(MID($Q4705,19,7)+0,""))</f>
        <v/>
      </c>
      <c r="P4705" s="25" t="str">
        <f>IF(M4705="","",IF(N4705="",M4705,M4705&amp;", "&amp;N4705))</f>
        <v/>
      </c>
      <c r="Q4705" s="25"/>
      <c r="R4705" s="25"/>
      <c r="S4705" s="35" t="s">
        <v>648</v>
      </c>
      <c r="T4705" s="25" t="s">
        <v>36</v>
      </c>
      <c r="U4705" s="185">
        <v>1773</v>
      </c>
      <c r="V4705" s="188">
        <v>1773</v>
      </c>
      <c r="W4705" s="189">
        <v>1773</v>
      </c>
      <c r="X4705" s="31">
        <v>1773</v>
      </c>
      <c r="Y4705" s="90">
        <f>IFERROR(ROUND(X4705/W4705-1,2),"")</f>
        <v>0</v>
      </c>
      <c r="Z4705" s="31">
        <f>IF(OR(S4705="VLD MLC components",S4705="VLD MLC pipes",S4705="VLD PEX components",S4705="VLD PEX pipes",S4705="VLD PHC components",S4705="VLD PHC pipes",S4705="Controls VLD"),"По запросу",X4705)</f>
        <v>1773</v>
      </c>
      <c r="AA4705" s="63">
        <f>ROUND(X4705/1.2,3)</f>
        <v>1477.5</v>
      </c>
      <c r="AB4705" s="23">
        <v>1477.5</v>
      </c>
      <c r="AC4705" s="190">
        <f>IFERROR(ROUND(AA4705/AB4705-1,2),"")</f>
        <v>0</v>
      </c>
      <c r="AD4705" s="25">
        <v>0.54100000000000004</v>
      </c>
      <c r="AE4705" s="25">
        <v>1.0829999999999999E-2</v>
      </c>
      <c r="AF4705" s="25">
        <v>0</v>
      </c>
      <c r="AG4705" s="25" t="s">
        <v>22</v>
      </c>
      <c r="AH4705" s="25">
        <v>0</v>
      </c>
      <c r="AI4705" s="25">
        <v>0</v>
      </c>
      <c r="AJ4705" s="25" t="s">
        <v>20</v>
      </c>
      <c r="AK4705" s="42" t="s">
        <v>19</v>
      </c>
      <c r="AL4705" s="25" t="s">
        <v>20</v>
      </c>
      <c r="AM4705" s="25">
        <v>1</v>
      </c>
      <c r="AN4705" s="25"/>
      <c r="AO4705" s="25"/>
      <c r="AP4705" s="25"/>
      <c r="AQ4705" s="25"/>
      <c r="AR4705" s="94"/>
      <c r="AS4705" s="157" t="s">
        <v>22</v>
      </c>
      <c r="AT4705" s="93">
        <v>42551</v>
      </c>
      <c r="AU4705" s="92" t="s">
        <v>22</v>
      </c>
      <c r="AV4705" s="91" t="s">
        <v>152</v>
      </c>
      <c r="AW4705" s="92" t="s">
        <v>48</v>
      </c>
      <c r="AX4705" s="92" t="s">
        <v>48</v>
      </c>
      <c r="AY4705" s="91" t="s">
        <v>152</v>
      </c>
      <c r="AZ4705" s="23"/>
      <c r="BA4705" s="25" t="s">
        <v>651</v>
      </c>
      <c r="BB4705" t="s">
        <v>25</v>
      </c>
      <c r="BC4705" t="e">
        <v>#N/A</v>
      </c>
      <c r="BD4705" t="e">
        <f>IF(Z4705=BC4705,"OK")</f>
        <v>#N/A</v>
      </c>
      <c r="BE4705">
        <v>0.54100000000000004</v>
      </c>
      <c r="BF4705">
        <v>1.0829999999999999E-2</v>
      </c>
      <c r="BG4705">
        <v>0</v>
      </c>
      <c r="BH4705">
        <v>0</v>
      </c>
      <c r="BI4705">
        <v>0</v>
      </c>
      <c r="BJ4705">
        <v>0</v>
      </c>
      <c r="BK4705">
        <v>0</v>
      </c>
      <c r="BN4705" s="183"/>
    </row>
    <row r="4706" spans="1:66" ht="25.5" x14ac:dyDescent="0.25">
      <c r="A4706" s="1"/>
      <c r="B4706" s="94">
        <v>4693</v>
      </c>
      <c r="C4706" s="43">
        <v>1088143</v>
      </c>
      <c r="D4706" s="25"/>
      <c r="E4706" s="27" t="s">
        <v>650</v>
      </c>
      <c r="F4706" s="213" t="s">
        <v>21</v>
      </c>
      <c r="G4706" s="25"/>
      <c r="H4706" s="46" t="str">
        <f>IFERROR(IFERROR(IF(SEARCH("Usystems",$E4706)&gt;0,"Usystems"),IF(SEARCH("RIIFO",$E4706)&gt;0,"RIIFO","Uponor")),"Uponor")</f>
        <v>Uponor</v>
      </c>
      <c r="I4706" s="25" t="str">
        <f>IFERROR(MID($D4706,1,7)+0,"")</f>
        <v/>
      </c>
      <c r="J4706" s="25" t="str">
        <f>IFERROR(MID($D4706,10,7)+0,"")</f>
        <v/>
      </c>
      <c r="K4706" s="25" t="str">
        <f>IFERROR(MID($D4706,19,7)+0,"")</f>
        <v/>
      </c>
      <c r="L4706" s="25" t="str">
        <f>IFERROR(MID($D4706,28,7)+0,"")</f>
        <v/>
      </c>
      <c r="M4706" s="25" t="str">
        <f>IF(IFERROR(MID($Q4706,1,7)+0,"")&lt;1130000,IF(INDEX(C:C,MATCH(LEFT(Q4706,7)+0,I:I,0))&lt;1130000,"",INDEX(C:C,MATCH(LEFT(Q4706,7)+0,I:I,0))),IFERROR(MID($Q4706,1,7)+0,""))</f>
        <v/>
      </c>
      <c r="N4706" s="25" t="str">
        <f>IF(IFERROR(MID($Q4706,10,7)+0,"")&lt;1130000,"",IFERROR(MID($Q4706,10,7)+0,""))</f>
        <v/>
      </c>
      <c r="O4706" s="25" t="str">
        <f>IF(IFERROR(MID($Q4706,19,7)+0,"")&lt;1130000,"",IFERROR(MID($Q4706,19,7)+0,""))</f>
        <v/>
      </c>
      <c r="P4706" s="25" t="str">
        <f>IF(M4706="","",IF(N4706="",M4706,M4706&amp;", "&amp;N4706))</f>
        <v/>
      </c>
      <c r="Q4706" s="25"/>
      <c r="R4706" s="25"/>
      <c r="S4706" s="35" t="s">
        <v>648</v>
      </c>
      <c r="T4706" s="34" t="s">
        <v>36</v>
      </c>
      <c r="U4706" s="185">
        <v>6514</v>
      </c>
      <c r="V4706" s="188">
        <v>6514</v>
      </c>
      <c r="W4706" s="189">
        <v>6514</v>
      </c>
      <c r="X4706" s="31">
        <v>6514</v>
      </c>
      <c r="Y4706" s="90">
        <f>IFERROR(ROUND(X4706/W4706-1,2),"")</f>
        <v>0</v>
      </c>
      <c r="Z4706" s="31">
        <f>IF(OR(S4706="VLD MLC components",S4706="VLD MLC pipes",S4706="VLD PEX components",S4706="VLD PEX pipes",S4706="VLD PHC components",S4706="VLD PHC pipes",S4706="Controls VLD"),"По запросу",X4706)</f>
        <v>6514</v>
      </c>
      <c r="AA4706" s="63">
        <f>ROUND(X4706/1.2,3)</f>
        <v>5428.3329999999996</v>
      </c>
      <c r="AB4706" s="23">
        <v>5428.3329999999996</v>
      </c>
      <c r="AC4706" s="190">
        <f>IFERROR(ROUND(AA4706/AB4706-1,2),"")</f>
        <v>0</v>
      </c>
      <c r="AD4706" s="25">
        <v>1.9</v>
      </c>
      <c r="AE4706" s="25">
        <v>4.0000000000000001E-3</v>
      </c>
      <c r="AF4706" s="25">
        <v>0</v>
      </c>
      <c r="AG4706" s="25" t="s">
        <v>22</v>
      </c>
      <c r="AH4706" s="25">
        <v>0</v>
      </c>
      <c r="AI4706" s="25">
        <v>0</v>
      </c>
      <c r="AJ4706" s="25" t="s">
        <v>20</v>
      </c>
      <c r="AK4706" s="42" t="s">
        <v>19</v>
      </c>
      <c r="AL4706" s="25" t="s">
        <v>20</v>
      </c>
      <c r="AM4706" s="25">
        <v>1</v>
      </c>
      <c r="AN4706" s="25"/>
      <c r="AO4706" s="25"/>
      <c r="AP4706" s="25"/>
      <c r="AQ4706" s="25"/>
      <c r="AR4706" s="94"/>
      <c r="AS4706" s="157" t="s">
        <v>22</v>
      </c>
      <c r="AT4706" s="93">
        <v>42879</v>
      </c>
      <c r="AU4706" s="92" t="s">
        <v>22</v>
      </c>
      <c r="AV4706" s="91" t="s">
        <v>48</v>
      </c>
      <c r="AW4706" s="92" t="s">
        <v>48</v>
      </c>
      <c r="AX4706" s="92" t="s">
        <v>48</v>
      </c>
      <c r="AY4706" s="91" t="s">
        <v>152</v>
      </c>
      <c r="AZ4706" s="23"/>
      <c r="BA4706" s="25">
        <v>0</v>
      </c>
      <c r="BB4706" t="s">
        <v>48</v>
      </c>
      <c r="BC4706" t="e">
        <v>#N/A</v>
      </c>
      <c r="BD4706" t="e">
        <f>IF(Z4706=BC4706,"OK")</f>
        <v>#N/A</v>
      </c>
      <c r="BE4706">
        <v>1.9</v>
      </c>
      <c r="BF4706">
        <v>4.0000000000000001E-3</v>
      </c>
      <c r="BG4706">
        <v>0</v>
      </c>
      <c r="BH4706">
        <v>0</v>
      </c>
      <c r="BI4706">
        <v>0</v>
      </c>
      <c r="BJ4706">
        <v>0</v>
      </c>
      <c r="BK4706">
        <v>0</v>
      </c>
      <c r="BN4706" s="183"/>
    </row>
    <row r="4707" spans="1:66" ht="25.5" x14ac:dyDescent="0.25">
      <c r="A4707" s="1"/>
      <c r="B4707" s="94">
        <v>4694</v>
      </c>
      <c r="C4707" s="43">
        <v>1088144</v>
      </c>
      <c r="D4707" s="25"/>
      <c r="E4707" s="27" t="s">
        <v>649</v>
      </c>
      <c r="F4707" s="213" t="s">
        <v>21</v>
      </c>
      <c r="G4707" s="25"/>
      <c r="H4707" s="46" t="str">
        <f>IFERROR(IFERROR(IF(SEARCH("Usystems",$E4707)&gt;0,"Usystems"),IF(SEARCH("RIIFO",$E4707)&gt;0,"RIIFO","Uponor")),"Uponor")</f>
        <v>Uponor</v>
      </c>
      <c r="I4707" s="25" t="str">
        <f>IFERROR(MID($D4707,1,7)+0,"")</f>
        <v/>
      </c>
      <c r="J4707" s="25" t="str">
        <f>IFERROR(MID($D4707,10,7)+0,"")</f>
        <v/>
      </c>
      <c r="K4707" s="25" t="str">
        <f>IFERROR(MID($D4707,19,7)+0,"")</f>
        <v/>
      </c>
      <c r="L4707" s="25" t="str">
        <f>IFERROR(MID($D4707,28,7)+0,"")</f>
        <v/>
      </c>
      <c r="M4707" s="25" t="str">
        <f>IF(IFERROR(MID($Q4707,1,7)+0,"")&lt;1130000,IF(INDEX(C:C,MATCH(LEFT(Q4707,7)+0,I:I,0))&lt;1130000,"",INDEX(C:C,MATCH(LEFT(Q4707,7)+0,I:I,0))),IFERROR(MID($Q4707,1,7)+0,""))</f>
        <v/>
      </c>
      <c r="N4707" s="25" t="str">
        <f>IF(IFERROR(MID($Q4707,10,7)+0,"")&lt;1130000,"",IFERROR(MID($Q4707,10,7)+0,""))</f>
        <v/>
      </c>
      <c r="O4707" s="25" t="str">
        <f>IF(IFERROR(MID($Q4707,19,7)+0,"")&lt;1130000,"",IFERROR(MID($Q4707,19,7)+0,""))</f>
        <v/>
      </c>
      <c r="P4707" s="25" t="str">
        <f>IF(M4707="","",IF(N4707="",M4707,M4707&amp;", "&amp;N4707))</f>
        <v/>
      </c>
      <c r="Q4707" s="25"/>
      <c r="R4707" s="25"/>
      <c r="S4707" s="35" t="s">
        <v>648</v>
      </c>
      <c r="T4707" s="34" t="s">
        <v>36</v>
      </c>
      <c r="U4707" s="185">
        <v>9431</v>
      </c>
      <c r="V4707" s="188">
        <v>9431</v>
      </c>
      <c r="W4707" s="189">
        <v>9431</v>
      </c>
      <c r="X4707" s="31">
        <v>9431</v>
      </c>
      <c r="Y4707" s="90">
        <f>IFERROR(ROUND(X4707/W4707-1,2),"")</f>
        <v>0</v>
      </c>
      <c r="Z4707" s="31">
        <f>IF(OR(S4707="VLD MLC components",S4707="VLD MLC pipes",S4707="VLD PEX components",S4707="VLD PEX pipes",S4707="VLD PHC components",S4707="VLD PHC pipes",S4707="Controls VLD"),"По запросу",X4707)</f>
        <v>9431</v>
      </c>
      <c r="AA4707" s="63">
        <f>ROUND(X4707/1.2,3)</f>
        <v>7859.1670000000004</v>
      </c>
      <c r="AB4707" s="23">
        <v>7859.1670000000004</v>
      </c>
      <c r="AC4707" s="190">
        <f>IFERROR(ROUND(AA4707/AB4707-1,2),"")</f>
        <v>0</v>
      </c>
      <c r="AD4707" s="25">
        <v>0.9</v>
      </c>
      <c r="AE4707" s="25">
        <v>6.1250000000000002E-3</v>
      </c>
      <c r="AF4707" s="25">
        <v>0</v>
      </c>
      <c r="AG4707" s="25" t="s">
        <v>22</v>
      </c>
      <c r="AH4707" s="25">
        <v>0</v>
      </c>
      <c r="AI4707" s="25">
        <v>0</v>
      </c>
      <c r="AJ4707" s="25" t="s">
        <v>20</v>
      </c>
      <c r="AK4707" s="42" t="s">
        <v>19</v>
      </c>
      <c r="AL4707" s="25" t="s">
        <v>20</v>
      </c>
      <c r="AM4707" s="25">
        <v>1</v>
      </c>
      <c r="AN4707" s="25"/>
      <c r="AO4707" s="25"/>
      <c r="AP4707" s="25"/>
      <c r="AQ4707" s="25"/>
      <c r="AR4707" s="94"/>
      <c r="AS4707" s="157" t="s">
        <v>22</v>
      </c>
      <c r="AT4707" s="93">
        <v>42879</v>
      </c>
      <c r="AU4707" s="92" t="s">
        <v>22</v>
      </c>
      <c r="AV4707" s="91" t="s">
        <v>48</v>
      </c>
      <c r="AW4707" s="92" t="s">
        <v>48</v>
      </c>
      <c r="AX4707" s="92" t="s">
        <v>48</v>
      </c>
      <c r="AY4707" s="91" t="s">
        <v>152</v>
      </c>
      <c r="AZ4707" s="23"/>
      <c r="BA4707" s="25">
        <v>0</v>
      </c>
      <c r="BB4707" t="s">
        <v>48</v>
      </c>
      <c r="BC4707" t="e">
        <v>#N/A</v>
      </c>
      <c r="BD4707" t="e">
        <f>IF(Z4707=BC4707,"OK")</f>
        <v>#N/A</v>
      </c>
      <c r="BE4707">
        <v>0.9</v>
      </c>
      <c r="BF4707">
        <v>6.1250000000000002E-3</v>
      </c>
      <c r="BG4707">
        <v>0</v>
      </c>
      <c r="BH4707">
        <v>0</v>
      </c>
      <c r="BI4707">
        <v>0</v>
      </c>
      <c r="BJ4707">
        <v>0</v>
      </c>
      <c r="BK4707">
        <v>0</v>
      </c>
      <c r="BN4707" s="183"/>
    </row>
    <row r="4708" spans="1:66" x14ac:dyDescent="0.25">
      <c r="A4708" s="1"/>
      <c r="B4708" s="94">
        <v>4695</v>
      </c>
      <c r="C4708" s="180" t="s">
        <v>647</v>
      </c>
      <c r="D4708" s="129"/>
      <c r="E4708" s="111"/>
      <c r="F4708" s="223"/>
      <c r="G4708" s="110"/>
      <c r="H4708" s="46" t="str">
        <f>IFERROR(IFERROR(IF(SEARCH("Usystems",$E4708)&gt;0,"Usystems"),IF(SEARCH("RIIFO",$E4708)&gt;0,"RIIFO","Uponor")),"Uponor")</f>
        <v>Uponor</v>
      </c>
      <c r="I4708" s="25" t="str">
        <f>IFERROR(MID($D4708,1,7)+0,"")</f>
        <v/>
      </c>
      <c r="J4708" s="25" t="str">
        <f>IFERROR(MID($D4708,10,7)+0,"")</f>
        <v/>
      </c>
      <c r="K4708" s="25" t="str">
        <f>IFERROR(MID($D4708,19,7)+0,"")</f>
        <v/>
      </c>
      <c r="L4708" s="25" t="str">
        <f>IFERROR(MID($D4708,28,7)+0,"")</f>
        <v/>
      </c>
      <c r="M4708" s="25" t="str">
        <f>IF(IFERROR(MID($Q4708,1,7)+0,"")&lt;1130000,IF(INDEX(C:C,MATCH(LEFT(Q4708,7)+0,I:I,0))&lt;1130000,"",INDEX(C:C,MATCH(LEFT(Q4708,7)+0,I:I,0))),IFERROR(MID($Q4708,1,7)+0,""))</f>
        <v/>
      </c>
      <c r="N4708" s="25" t="str">
        <f>IF(IFERROR(MID($Q4708,10,7)+0,"")&lt;1130000,"",IFERROR(MID($Q4708,10,7)+0,""))</f>
        <v/>
      </c>
      <c r="O4708" s="25" t="str">
        <f>IF(IFERROR(MID($Q4708,19,7)+0,"")&lt;1130000,"",IFERROR(MID($Q4708,19,7)+0,""))</f>
        <v/>
      </c>
      <c r="P4708" s="25" t="str">
        <f>IF(M4708="","",IF(N4708="",M4708,M4708&amp;", "&amp;N4708))</f>
        <v/>
      </c>
      <c r="Q4708" s="106"/>
      <c r="R4708" s="106"/>
      <c r="S4708" s="35" t="s">
        <v>22</v>
      </c>
      <c r="T4708" s="109"/>
      <c r="U4708" s="185" t="s">
        <v>22</v>
      </c>
      <c r="V4708" s="188" t="s">
        <v>22</v>
      </c>
      <c r="W4708" s="189" t="s">
        <v>22</v>
      </c>
      <c r="X4708" s="31"/>
      <c r="Y4708" s="90" t="str">
        <f>IFERROR(ROUND(X4708/W4708-1,2),"")</f>
        <v/>
      </c>
      <c r="Z4708" s="31">
        <f>IF(OR(S4708="VLD MLC components",S4708="VLD MLC pipes",S4708="VLD PEX components",S4708="VLD PEX pipes",S4708="VLD PHC components",S4708="VLD PHC pipes",S4708="Controls VLD"),"По запросу",X4708)</f>
        <v>0</v>
      </c>
      <c r="AA4708" s="63">
        <f>ROUND(X4708/1.2,3)</f>
        <v>0</v>
      </c>
      <c r="AB4708" s="23">
        <v>0</v>
      </c>
      <c r="AC4708" s="190" t="str">
        <f>IFERROR(ROUND(AA4708/AB4708-1,2),"")</f>
        <v/>
      </c>
      <c r="AD4708" s="25"/>
      <c r="AE4708" s="25"/>
      <c r="AF4708" s="25">
        <v>0</v>
      </c>
      <c r="AG4708" s="25" t="s">
        <v>22</v>
      </c>
      <c r="AH4708" s="25">
        <v>0</v>
      </c>
      <c r="AI4708" s="25">
        <v>0</v>
      </c>
      <c r="AJ4708" s="106" t="s">
        <v>19</v>
      </c>
      <c r="AK4708" s="108" t="s">
        <v>19</v>
      </c>
      <c r="AL4708" s="107"/>
      <c r="AM4708" s="106"/>
      <c r="AN4708" s="106"/>
      <c r="AO4708" s="106"/>
      <c r="AP4708" s="106"/>
      <c r="AQ4708" s="106"/>
      <c r="AR4708" s="205"/>
      <c r="AS4708" s="157" t="s">
        <v>22</v>
      </c>
      <c r="AT4708" s="93" t="s">
        <v>22</v>
      </c>
      <c r="AU4708" s="92" t="s">
        <v>582</v>
      </c>
      <c r="AV4708" s="91" t="s">
        <v>48</v>
      </c>
      <c r="AW4708" s="92" t="s">
        <v>48</v>
      </c>
      <c r="AX4708" s="92" t="s">
        <v>48</v>
      </c>
      <c r="AY4708" s="91" t="s">
        <v>48</v>
      </c>
      <c r="AZ4708" s="23"/>
      <c r="BA4708" s="25">
        <v>0</v>
      </c>
      <c r="BB4708" t="s">
        <v>25</v>
      </c>
      <c r="BC4708" t="e">
        <v>#N/A</v>
      </c>
      <c r="BD4708" t="e">
        <f>IF(Z4708=BC4708,"OK")</f>
        <v>#N/A</v>
      </c>
      <c r="BE4708">
        <v>0</v>
      </c>
      <c r="BF4708">
        <v>0</v>
      </c>
      <c r="BG4708">
        <v>0</v>
      </c>
      <c r="BH4708">
        <v>0</v>
      </c>
      <c r="BI4708">
        <v>0</v>
      </c>
      <c r="BJ4708">
        <v>0</v>
      </c>
      <c r="BK4708">
        <v>0</v>
      </c>
      <c r="BN4708" s="183"/>
    </row>
    <row r="4709" spans="1:66" ht="25.5" x14ac:dyDescent="0.25">
      <c r="A4709" s="1"/>
      <c r="B4709" s="94">
        <v>4696</v>
      </c>
      <c r="C4709" s="43">
        <v>1094137</v>
      </c>
      <c r="D4709" s="25"/>
      <c r="E4709" s="27" t="s">
        <v>161</v>
      </c>
      <c r="F4709" s="213" t="s">
        <v>21</v>
      </c>
      <c r="G4709" s="28"/>
      <c r="H4709" s="46" t="str">
        <f>IFERROR(IFERROR(IF(SEARCH("Usystems",$E4709)&gt;0,"Usystems"),IF(SEARCH("RIIFO",$E4709)&gt;0,"RIIFO","Uponor")),"Uponor")</f>
        <v>Uponor</v>
      </c>
      <c r="I4709" s="25" t="str">
        <f>IFERROR(MID($D4709,1,7)+0,"")</f>
        <v/>
      </c>
      <c r="J4709" s="25" t="str">
        <f>IFERROR(MID($D4709,10,7)+0,"")</f>
        <v/>
      </c>
      <c r="K4709" s="25" t="str">
        <f>IFERROR(MID($D4709,19,7)+0,"")</f>
        <v/>
      </c>
      <c r="L4709" s="25" t="str">
        <f>IFERROR(MID($D4709,28,7)+0,"")</f>
        <v/>
      </c>
      <c r="M4709" s="25" t="str">
        <f>IF(IFERROR(MID($Q4709,1,7)+0,"")&lt;1130000,IF(INDEX(C:C,MATCH(LEFT(Q4709,7)+0,I:I,0))&lt;1130000,"",INDEX(C:C,MATCH(LEFT(Q4709,7)+0,I:I,0))),IFERROR(MID($Q4709,1,7)+0,""))</f>
        <v/>
      </c>
      <c r="N4709" s="25" t="str">
        <f>IF(IFERROR(MID($Q4709,10,7)+0,"")&lt;1130000,"",IFERROR(MID($Q4709,10,7)+0,""))</f>
        <v/>
      </c>
      <c r="O4709" s="25" t="str">
        <f>IF(IFERROR(MID($Q4709,19,7)+0,"")&lt;1130000,"",IFERROR(MID($Q4709,19,7)+0,""))</f>
        <v/>
      </c>
      <c r="P4709" s="25" t="str">
        <f>IF(M4709="","",IF(N4709="",M4709,M4709&amp;", "&amp;N4709))</f>
        <v/>
      </c>
      <c r="Q4709" s="25"/>
      <c r="R4709" s="25"/>
      <c r="S4709" s="35" t="s">
        <v>628</v>
      </c>
      <c r="T4709" s="34" t="s">
        <v>36</v>
      </c>
      <c r="U4709" s="185">
        <v>69075</v>
      </c>
      <c r="V4709" s="188">
        <v>69075</v>
      </c>
      <c r="W4709" s="189">
        <v>69075</v>
      </c>
      <c r="X4709" s="31">
        <v>69075</v>
      </c>
      <c r="Y4709" s="90">
        <f>IFERROR(ROUND(X4709/W4709-1,2),"")</f>
        <v>0</v>
      </c>
      <c r="Z4709" s="31">
        <f>IF(OR(S4709="VLD MLC components",S4709="VLD MLC pipes",S4709="VLD PEX components",S4709="VLD PEX pipes",S4709="VLD PHC components",S4709="VLD PHC pipes",S4709="Controls VLD"),"По запросу",X4709)</f>
        <v>69075</v>
      </c>
      <c r="AA4709" s="63">
        <f>ROUND(X4709/1.2,3)</f>
        <v>57562.5</v>
      </c>
      <c r="AB4709" s="23">
        <v>57562.5</v>
      </c>
      <c r="AC4709" s="190">
        <f>IFERROR(ROUND(AA4709/AB4709-1,2),"")</f>
        <v>0</v>
      </c>
      <c r="AD4709" s="25">
        <v>0</v>
      </c>
      <c r="AE4709" s="25" t="s">
        <v>22</v>
      </c>
      <c r="AF4709" s="25">
        <v>0</v>
      </c>
      <c r="AG4709" s="25" t="s">
        <v>22</v>
      </c>
      <c r="AH4709" s="25">
        <v>0</v>
      </c>
      <c r="AI4709" s="25">
        <v>0</v>
      </c>
      <c r="AJ4709" s="25" t="s">
        <v>20</v>
      </c>
      <c r="AK4709" s="42" t="s">
        <v>19</v>
      </c>
      <c r="AL4709" s="25" t="s">
        <v>20</v>
      </c>
      <c r="AM4709" s="25">
        <v>1</v>
      </c>
      <c r="AN4709" s="25"/>
      <c r="AO4709" s="25"/>
      <c r="AP4709" s="25"/>
      <c r="AQ4709" s="25"/>
      <c r="AR4709" s="94"/>
      <c r="AS4709" s="157" t="s">
        <v>22</v>
      </c>
      <c r="AT4709" s="93">
        <v>44447</v>
      </c>
      <c r="AU4709" s="92" t="s">
        <v>22</v>
      </c>
      <c r="AV4709" s="91" t="s">
        <v>48</v>
      </c>
      <c r="AW4709" s="92" t="s">
        <v>48</v>
      </c>
      <c r="AX4709" s="92" t="s">
        <v>48</v>
      </c>
      <c r="AY4709" s="91" t="s">
        <v>48</v>
      </c>
      <c r="AZ4709" s="23"/>
      <c r="BA4709" s="25">
        <v>0</v>
      </c>
      <c r="BB4709" t="s">
        <v>48</v>
      </c>
      <c r="BC4709" t="e">
        <v>#N/A</v>
      </c>
      <c r="BD4709" t="e">
        <f>IF(Z4709=BC4709,"OK")</f>
        <v>#N/A</v>
      </c>
      <c r="BE4709">
        <v>0</v>
      </c>
      <c r="BF4709" t="s">
        <v>22</v>
      </c>
      <c r="BG4709">
        <v>0</v>
      </c>
      <c r="BH4709">
        <v>0</v>
      </c>
      <c r="BI4709">
        <v>0</v>
      </c>
      <c r="BJ4709">
        <v>0</v>
      </c>
      <c r="BK4709">
        <v>0</v>
      </c>
      <c r="BN4709" s="183"/>
    </row>
    <row r="4710" spans="1:66" ht="25.5" x14ac:dyDescent="0.25">
      <c r="A4710" s="1"/>
      <c r="B4710" s="94">
        <v>4697</v>
      </c>
      <c r="C4710" s="43">
        <v>1094138</v>
      </c>
      <c r="D4710" s="25"/>
      <c r="E4710" s="27" t="s">
        <v>162</v>
      </c>
      <c r="F4710" s="213" t="s">
        <v>21</v>
      </c>
      <c r="G4710" s="28"/>
      <c r="H4710" s="46" t="str">
        <f>IFERROR(IFERROR(IF(SEARCH("Usystems",$E4710)&gt;0,"Usystems"),IF(SEARCH("RIIFO",$E4710)&gt;0,"RIIFO","Uponor")),"Uponor")</f>
        <v>Uponor</v>
      </c>
      <c r="I4710" s="25" t="str">
        <f>IFERROR(MID($D4710,1,7)+0,"")</f>
        <v/>
      </c>
      <c r="J4710" s="25" t="str">
        <f>IFERROR(MID($D4710,10,7)+0,"")</f>
        <v/>
      </c>
      <c r="K4710" s="25" t="str">
        <f>IFERROR(MID($D4710,19,7)+0,"")</f>
        <v/>
      </c>
      <c r="L4710" s="25" t="str">
        <f>IFERROR(MID($D4710,28,7)+0,"")</f>
        <v/>
      </c>
      <c r="M4710" s="25" t="str">
        <f>IF(IFERROR(MID($Q4710,1,7)+0,"")&lt;1130000,IF(INDEX(C:C,MATCH(LEFT(Q4710,7)+0,I:I,0))&lt;1130000,"",INDEX(C:C,MATCH(LEFT(Q4710,7)+0,I:I,0))),IFERROR(MID($Q4710,1,7)+0,""))</f>
        <v/>
      </c>
      <c r="N4710" s="25" t="str">
        <f>IF(IFERROR(MID($Q4710,10,7)+0,"")&lt;1130000,"",IFERROR(MID($Q4710,10,7)+0,""))</f>
        <v/>
      </c>
      <c r="O4710" s="25" t="str">
        <f>IF(IFERROR(MID($Q4710,19,7)+0,"")&lt;1130000,"",IFERROR(MID($Q4710,19,7)+0,""))</f>
        <v/>
      </c>
      <c r="P4710" s="25" t="str">
        <f>IF(M4710="","",IF(N4710="",M4710,M4710&amp;", "&amp;N4710))</f>
        <v/>
      </c>
      <c r="Q4710" s="25"/>
      <c r="R4710" s="25"/>
      <c r="S4710" s="35" t="s">
        <v>628</v>
      </c>
      <c r="T4710" s="34" t="s">
        <v>36</v>
      </c>
      <c r="U4710" s="185">
        <v>60332</v>
      </c>
      <c r="V4710" s="188">
        <v>60332</v>
      </c>
      <c r="W4710" s="189">
        <v>60332</v>
      </c>
      <c r="X4710" s="31">
        <v>60332</v>
      </c>
      <c r="Y4710" s="90">
        <f>IFERROR(ROUND(X4710/W4710-1,2),"")</f>
        <v>0</v>
      </c>
      <c r="Z4710" s="31">
        <f>IF(OR(S4710="VLD MLC components",S4710="VLD MLC pipes",S4710="VLD PEX components",S4710="VLD PEX pipes",S4710="VLD PHC components",S4710="VLD PHC pipes",S4710="Controls VLD"),"По запросу",X4710)</f>
        <v>60332</v>
      </c>
      <c r="AA4710" s="63">
        <f>ROUND(X4710/1.2,3)</f>
        <v>50276.667000000001</v>
      </c>
      <c r="AB4710" s="23">
        <v>50276.667000000001</v>
      </c>
      <c r="AC4710" s="190">
        <f>IFERROR(ROUND(AA4710/AB4710-1,2),"")</f>
        <v>0</v>
      </c>
      <c r="AD4710" s="25">
        <v>0</v>
      </c>
      <c r="AE4710" s="25" t="s">
        <v>22</v>
      </c>
      <c r="AF4710" s="25">
        <v>0</v>
      </c>
      <c r="AG4710" s="25" t="s">
        <v>22</v>
      </c>
      <c r="AH4710" s="25">
        <v>0</v>
      </c>
      <c r="AI4710" s="25">
        <v>0</v>
      </c>
      <c r="AJ4710" s="25" t="s">
        <v>20</v>
      </c>
      <c r="AK4710" s="42" t="s">
        <v>19</v>
      </c>
      <c r="AL4710" s="25" t="s">
        <v>20</v>
      </c>
      <c r="AM4710" s="25">
        <v>1</v>
      </c>
      <c r="AN4710" s="25"/>
      <c r="AO4710" s="25"/>
      <c r="AP4710" s="25"/>
      <c r="AQ4710" s="25"/>
      <c r="AR4710" s="94"/>
      <c r="AS4710" s="157" t="s">
        <v>22</v>
      </c>
      <c r="AT4710" s="93">
        <v>44447</v>
      </c>
      <c r="AU4710" s="92" t="s">
        <v>22</v>
      </c>
      <c r="AV4710" s="91" t="s">
        <v>48</v>
      </c>
      <c r="AW4710" s="92" t="s">
        <v>48</v>
      </c>
      <c r="AX4710" s="92" t="s">
        <v>48</v>
      </c>
      <c r="AY4710" s="91" t="s">
        <v>48</v>
      </c>
      <c r="AZ4710" s="23"/>
      <c r="BA4710" s="25">
        <v>0</v>
      </c>
      <c r="BB4710" t="s">
        <v>48</v>
      </c>
      <c r="BC4710" t="e">
        <v>#N/A</v>
      </c>
      <c r="BD4710" t="e">
        <f>IF(Z4710=BC4710,"OK")</f>
        <v>#N/A</v>
      </c>
      <c r="BE4710">
        <v>0</v>
      </c>
      <c r="BF4710" t="s">
        <v>22</v>
      </c>
      <c r="BG4710">
        <v>0</v>
      </c>
      <c r="BH4710">
        <v>0</v>
      </c>
      <c r="BI4710">
        <v>0</v>
      </c>
      <c r="BJ4710">
        <v>0</v>
      </c>
      <c r="BK4710">
        <v>0</v>
      </c>
      <c r="BN4710" s="183"/>
    </row>
    <row r="4711" spans="1:66" ht="25.5" x14ac:dyDescent="0.25">
      <c r="A4711" s="1"/>
      <c r="B4711" s="94">
        <v>4698</v>
      </c>
      <c r="C4711" s="43">
        <v>1094139</v>
      </c>
      <c r="D4711" s="25"/>
      <c r="E4711" s="27" t="s">
        <v>163</v>
      </c>
      <c r="F4711" s="213" t="s">
        <v>21</v>
      </c>
      <c r="G4711" s="28"/>
      <c r="H4711" s="46" t="str">
        <f>IFERROR(IFERROR(IF(SEARCH("Usystems",$E4711)&gt;0,"Usystems"),IF(SEARCH("RIIFO",$E4711)&gt;0,"RIIFO","Uponor")),"Uponor")</f>
        <v>Uponor</v>
      </c>
      <c r="I4711" s="25" t="str">
        <f>IFERROR(MID($D4711,1,7)+0,"")</f>
        <v/>
      </c>
      <c r="J4711" s="25" t="str">
        <f>IFERROR(MID($D4711,10,7)+0,"")</f>
        <v/>
      </c>
      <c r="K4711" s="25" t="str">
        <f>IFERROR(MID($D4711,19,7)+0,"")</f>
        <v/>
      </c>
      <c r="L4711" s="25" t="str">
        <f>IFERROR(MID($D4711,28,7)+0,"")</f>
        <v/>
      </c>
      <c r="M4711" s="25" t="str">
        <f>IF(IFERROR(MID($Q4711,1,7)+0,"")&lt;1130000,IF(INDEX(C:C,MATCH(LEFT(Q4711,7)+0,I:I,0))&lt;1130000,"",INDEX(C:C,MATCH(LEFT(Q4711,7)+0,I:I,0))),IFERROR(MID($Q4711,1,7)+0,""))</f>
        <v/>
      </c>
      <c r="N4711" s="25" t="str">
        <f>IF(IFERROR(MID($Q4711,10,7)+0,"")&lt;1130000,"",IFERROR(MID($Q4711,10,7)+0,""))</f>
        <v/>
      </c>
      <c r="O4711" s="25" t="str">
        <f>IF(IFERROR(MID($Q4711,19,7)+0,"")&lt;1130000,"",IFERROR(MID($Q4711,19,7)+0,""))</f>
        <v/>
      </c>
      <c r="P4711" s="25" t="str">
        <f>IF(M4711="","",IF(N4711="",M4711,M4711&amp;", "&amp;N4711))</f>
        <v/>
      </c>
      <c r="Q4711" s="25"/>
      <c r="R4711" s="25"/>
      <c r="S4711" s="35" t="s">
        <v>628</v>
      </c>
      <c r="T4711" s="34" t="s">
        <v>36</v>
      </c>
      <c r="U4711" s="185">
        <v>24483</v>
      </c>
      <c r="V4711" s="188">
        <v>24483</v>
      </c>
      <c r="W4711" s="189">
        <v>24483</v>
      </c>
      <c r="X4711" s="31">
        <v>24483</v>
      </c>
      <c r="Y4711" s="90">
        <f>IFERROR(ROUND(X4711/W4711-1,2),"")</f>
        <v>0</v>
      </c>
      <c r="Z4711" s="31">
        <f>IF(OR(S4711="VLD MLC components",S4711="VLD MLC pipes",S4711="VLD PEX components",S4711="VLD PEX pipes",S4711="VLD PHC components",S4711="VLD PHC pipes",S4711="Controls VLD"),"По запросу",X4711)</f>
        <v>24483</v>
      </c>
      <c r="AA4711" s="63">
        <f>ROUND(X4711/1.2,3)</f>
        <v>20402.5</v>
      </c>
      <c r="AB4711" s="23">
        <v>20402.5</v>
      </c>
      <c r="AC4711" s="190">
        <f>IFERROR(ROUND(AA4711/AB4711-1,2),"")</f>
        <v>0</v>
      </c>
      <c r="AD4711" s="25">
        <v>0</v>
      </c>
      <c r="AE4711" s="25" t="s">
        <v>22</v>
      </c>
      <c r="AF4711" s="25">
        <v>0</v>
      </c>
      <c r="AG4711" s="25" t="s">
        <v>22</v>
      </c>
      <c r="AH4711" s="25">
        <v>0</v>
      </c>
      <c r="AI4711" s="25">
        <v>0</v>
      </c>
      <c r="AJ4711" s="25" t="s">
        <v>20</v>
      </c>
      <c r="AK4711" s="42" t="s">
        <v>19</v>
      </c>
      <c r="AL4711" s="25" t="s">
        <v>20</v>
      </c>
      <c r="AM4711" s="25">
        <v>1</v>
      </c>
      <c r="AN4711" s="25"/>
      <c r="AO4711" s="25"/>
      <c r="AP4711" s="25"/>
      <c r="AQ4711" s="25"/>
      <c r="AR4711" s="94"/>
      <c r="AS4711" s="157" t="s">
        <v>22</v>
      </c>
      <c r="AT4711" s="93">
        <v>44447</v>
      </c>
      <c r="AU4711" s="92" t="s">
        <v>22</v>
      </c>
      <c r="AV4711" s="91" t="s">
        <v>48</v>
      </c>
      <c r="AW4711" s="92" t="s">
        <v>48</v>
      </c>
      <c r="AX4711" s="92" t="s">
        <v>48</v>
      </c>
      <c r="AY4711" s="91" t="s">
        <v>48</v>
      </c>
      <c r="AZ4711" s="23"/>
      <c r="BA4711" s="25">
        <v>0</v>
      </c>
      <c r="BB4711" t="s">
        <v>48</v>
      </c>
      <c r="BC4711" t="e">
        <v>#N/A</v>
      </c>
      <c r="BD4711" t="e">
        <f>IF(Z4711=BC4711,"OK")</f>
        <v>#N/A</v>
      </c>
      <c r="BE4711">
        <v>0</v>
      </c>
      <c r="BF4711" t="s">
        <v>22</v>
      </c>
      <c r="BG4711">
        <v>0</v>
      </c>
      <c r="BH4711">
        <v>0</v>
      </c>
      <c r="BI4711">
        <v>0</v>
      </c>
      <c r="BJ4711">
        <v>0</v>
      </c>
      <c r="BK4711">
        <v>0</v>
      </c>
      <c r="BN4711" s="183"/>
    </row>
    <row r="4712" spans="1:66" ht="25.5" x14ac:dyDescent="0.25">
      <c r="A4712" s="1"/>
      <c r="B4712" s="94">
        <v>4699</v>
      </c>
      <c r="C4712" s="43">
        <v>1094140</v>
      </c>
      <c r="D4712" s="25"/>
      <c r="E4712" s="27" t="s">
        <v>164</v>
      </c>
      <c r="F4712" s="213" t="s">
        <v>21</v>
      </c>
      <c r="G4712" s="28"/>
      <c r="H4712" s="46" t="str">
        <f>IFERROR(IFERROR(IF(SEARCH("Usystems",$E4712)&gt;0,"Usystems"),IF(SEARCH("RIIFO",$E4712)&gt;0,"RIIFO","Uponor")),"Uponor")</f>
        <v>Uponor</v>
      </c>
      <c r="I4712" s="25" t="str">
        <f>IFERROR(MID($D4712,1,7)+0,"")</f>
        <v/>
      </c>
      <c r="J4712" s="25" t="str">
        <f>IFERROR(MID($D4712,10,7)+0,"")</f>
        <v/>
      </c>
      <c r="K4712" s="25" t="str">
        <f>IFERROR(MID($D4712,19,7)+0,"")</f>
        <v/>
      </c>
      <c r="L4712" s="25" t="str">
        <f>IFERROR(MID($D4712,28,7)+0,"")</f>
        <v/>
      </c>
      <c r="M4712" s="25" t="str">
        <f>IF(IFERROR(MID($Q4712,1,7)+0,"")&lt;1130000,IF(INDEX(C:C,MATCH(LEFT(Q4712,7)+0,I:I,0))&lt;1130000,"",INDEX(C:C,MATCH(LEFT(Q4712,7)+0,I:I,0))),IFERROR(MID($Q4712,1,7)+0,""))</f>
        <v/>
      </c>
      <c r="N4712" s="25" t="str">
        <f>IF(IFERROR(MID($Q4712,10,7)+0,"")&lt;1130000,"",IFERROR(MID($Q4712,10,7)+0,""))</f>
        <v/>
      </c>
      <c r="O4712" s="25" t="str">
        <f>IF(IFERROR(MID($Q4712,19,7)+0,"")&lt;1130000,"",IFERROR(MID($Q4712,19,7)+0,""))</f>
        <v/>
      </c>
      <c r="P4712" s="25" t="str">
        <f>IF(M4712="","",IF(N4712="",M4712,M4712&amp;", "&amp;N4712))</f>
        <v/>
      </c>
      <c r="Q4712" s="25"/>
      <c r="R4712" s="25"/>
      <c r="S4712" s="35" t="s">
        <v>628</v>
      </c>
      <c r="T4712" s="34" t="s">
        <v>36</v>
      </c>
      <c r="U4712" s="185">
        <v>51588</v>
      </c>
      <c r="V4712" s="188">
        <v>51588</v>
      </c>
      <c r="W4712" s="189">
        <v>51588</v>
      </c>
      <c r="X4712" s="31">
        <v>51588</v>
      </c>
      <c r="Y4712" s="90">
        <f>IFERROR(ROUND(X4712/W4712-1,2),"")</f>
        <v>0</v>
      </c>
      <c r="Z4712" s="31">
        <f>IF(OR(S4712="VLD MLC components",S4712="VLD MLC pipes",S4712="VLD PEX components",S4712="VLD PEX pipes",S4712="VLD PHC components",S4712="VLD PHC pipes",S4712="Controls VLD"),"По запросу",X4712)</f>
        <v>51588</v>
      </c>
      <c r="AA4712" s="63">
        <f>ROUND(X4712/1.2,3)</f>
        <v>42990</v>
      </c>
      <c r="AB4712" s="23">
        <v>42990</v>
      </c>
      <c r="AC4712" s="190">
        <f>IFERROR(ROUND(AA4712/AB4712-1,2),"")</f>
        <v>0</v>
      </c>
      <c r="AD4712" s="25">
        <v>0</v>
      </c>
      <c r="AE4712" s="25" t="s">
        <v>22</v>
      </c>
      <c r="AF4712" s="25">
        <v>0</v>
      </c>
      <c r="AG4712" s="25" t="s">
        <v>22</v>
      </c>
      <c r="AH4712" s="25">
        <v>0</v>
      </c>
      <c r="AI4712" s="25">
        <v>0</v>
      </c>
      <c r="AJ4712" s="25" t="s">
        <v>20</v>
      </c>
      <c r="AK4712" s="42" t="s">
        <v>19</v>
      </c>
      <c r="AL4712" s="25" t="s">
        <v>20</v>
      </c>
      <c r="AM4712" s="25">
        <v>1</v>
      </c>
      <c r="AN4712" s="25"/>
      <c r="AO4712" s="25"/>
      <c r="AP4712" s="25"/>
      <c r="AQ4712" s="25"/>
      <c r="AR4712" s="94"/>
      <c r="AS4712" s="157" t="s">
        <v>22</v>
      </c>
      <c r="AT4712" s="93">
        <v>44447</v>
      </c>
      <c r="AU4712" s="92" t="s">
        <v>22</v>
      </c>
      <c r="AV4712" s="91" t="s">
        <v>48</v>
      </c>
      <c r="AW4712" s="92" t="s">
        <v>48</v>
      </c>
      <c r="AX4712" s="92" t="s">
        <v>48</v>
      </c>
      <c r="AY4712" s="91" t="s">
        <v>48</v>
      </c>
      <c r="AZ4712" s="23"/>
      <c r="BA4712" s="25">
        <v>0</v>
      </c>
      <c r="BB4712" t="s">
        <v>48</v>
      </c>
      <c r="BC4712" t="e">
        <v>#N/A</v>
      </c>
      <c r="BD4712" t="e">
        <f>IF(Z4712=BC4712,"OK")</f>
        <v>#N/A</v>
      </c>
      <c r="BE4712">
        <v>0</v>
      </c>
      <c r="BF4712" t="s">
        <v>22</v>
      </c>
      <c r="BG4712">
        <v>0</v>
      </c>
      <c r="BH4712">
        <v>0</v>
      </c>
      <c r="BI4712">
        <v>0</v>
      </c>
      <c r="BJ4712">
        <v>0</v>
      </c>
      <c r="BK4712">
        <v>0</v>
      </c>
      <c r="BN4712" s="183"/>
    </row>
    <row r="4713" spans="1:66" ht="25.5" x14ac:dyDescent="0.25">
      <c r="A4713" s="1"/>
      <c r="B4713" s="94">
        <v>4700</v>
      </c>
      <c r="C4713" s="43">
        <v>1094141</v>
      </c>
      <c r="D4713" s="25"/>
      <c r="E4713" s="27" t="s">
        <v>646</v>
      </c>
      <c r="F4713" s="213" t="s">
        <v>21</v>
      </c>
      <c r="G4713" s="28"/>
      <c r="H4713" s="46" t="str">
        <f>IFERROR(IFERROR(IF(SEARCH("Usystems",$E4713)&gt;0,"Usystems"),IF(SEARCH("RIIFO",$E4713)&gt;0,"RIIFO","Uponor")),"Uponor")</f>
        <v>Uponor</v>
      </c>
      <c r="I4713" s="25" t="str">
        <f>IFERROR(MID($D4713,1,7)+0,"")</f>
        <v/>
      </c>
      <c r="J4713" s="25" t="str">
        <f>IFERROR(MID($D4713,10,7)+0,"")</f>
        <v/>
      </c>
      <c r="K4713" s="25" t="str">
        <f>IFERROR(MID($D4713,19,7)+0,"")</f>
        <v/>
      </c>
      <c r="L4713" s="25" t="str">
        <f>IFERROR(MID($D4713,28,7)+0,"")</f>
        <v/>
      </c>
      <c r="M4713" s="25" t="str">
        <f>IF(IFERROR(MID($Q4713,1,7)+0,"")&lt;1130000,IF(INDEX(C:C,MATCH(LEFT(Q4713,7)+0,I:I,0))&lt;1130000,"",INDEX(C:C,MATCH(LEFT(Q4713,7)+0,I:I,0))),IFERROR(MID($Q4713,1,7)+0,""))</f>
        <v/>
      </c>
      <c r="N4713" s="25" t="str">
        <f>IF(IFERROR(MID($Q4713,10,7)+0,"")&lt;1130000,"",IFERROR(MID($Q4713,10,7)+0,""))</f>
        <v/>
      </c>
      <c r="O4713" s="25" t="str">
        <f>IF(IFERROR(MID($Q4713,19,7)+0,"")&lt;1130000,"",IFERROR(MID($Q4713,19,7)+0,""))</f>
        <v/>
      </c>
      <c r="P4713" s="25" t="str">
        <f>IF(M4713="","",IF(N4713="",M4713,M4713&amp;", "&amp;N4713))</f>
        <v/>
      </c>
      <c r="Q4713" s="25"/>
      <c r="R4713" s="25"/>
      <c r="S4713" s="35" t="s">
        <v>628</v>
      </c>
      <c r="T4713" s="34" t="s">
        <v>36</v>
      </c>
      <c r="U4713" s="185" t="s">
        <v>22</v>
      </c>
      <c r="V4713" s="188" t="s">
        <v>22</v>
      </c>
      <c r="W4713" s="189" t="s">
        <v>22</v>
      </c>
      <c r="X4713" s="31">
        <v>0</v>
      </c>
      <c r="Y4713" s="90" t="str">
        <f>IFERROR(ROUND(X4713/W4713-1,2),"")</f>
        <v/>
      </c>
      <c r="Z4713" s="31">
        <f>IF(OR(S4713="VLD MLC components",S4713="VLD MLC pipes",S4713="VLD PEX components",S4713="VLD PEX pipes",S4713="VLD PHC components",S4713="VLD PHC pipes",S4713="Controls VLD"),"По запросу",X4713)</f>
        <v>0</v>
      </c>
      <c r="AA4713" s="63">
        <f>ROUND(X4713/1.2,3)</f>
        <v>0</v>
      </c>
      <c r="AB4713" s="23">
        <v>0</v>
      </c>
      <c r="AC4713" s="190" t="str">
        <f>IFERROR(ROUND(AA4713/AB4713-1,2),"")</f>
        <v/>
      </c>
      <c r="AD4713" s="25">
        <v>0</v>
      </c>
      <c r="AE4713" s="25" t="s">
        <v>22</v>
      </c>
      <c r="AF4713" s="25">
        <v>0</v>
      </c>
      <c r="AG4713" s="25" t="s">
        <v>22</v>
      </c>
      <c r="AH4713" s="25">
        <v>0</v>
      </c>
      <c r="AI4713" s="25">
        <v>0</v>
      </c>
      <c r="AJ4713" s="25" t="s">
        <v>20</v>
      </c>
      <c r="AK4713" s="42" t="s">
        <v>19</v>
      </c>
      <c r="AL4713" s="25" t="s">
        <v>19</v>
      </c>
      <c r="AM4713" s="25">
        <v>1</v>
      </c>
      <c r="AN4713" s="25"/>
      <c r="AO4713" s="25"/>
      <c r="AP4713" s="25"/>
      <c r="AQ4713" s="25"/>
      <c r="AR4713" s="94"/>
      <c r="AS4713" s="157" t="s">
        <v>22</v>
      </c>
      <c r="AT4713" s="93">
        <v>44447</v>
      </c>
      <c r="AU4713" s="92" t="s">
        <v>22</v>
      </c>
      <c r="AV4713" s="91" t="s">
        <v>48</v>
      </c>
      <c r="AW4713" s="92" t="s">
        <v>48</v>
      </c>
      <c r="AX4713" s="92" t="s">
        <v>48</v>
      </c>
      <c r="AY4713" s="91" t="s">
        <v>48</v>
      </c>
      <c r="AZ4713" s="23"/>
      <c r="BA4713" s="25">
        <v>0</v>
      </c>
      <c r="BB4713" t="s">
        <v>25</v>
      </c>
      <c r="BC4713" t="e">
        <v>#N/A</v>
      </c>
      <c r="BD4713" t="e">
        <f>IF(Z4713=BC4713,"OK")</f>
        <v>#N/A</v>
      </c>
      <c r="BE4713">
        <v>0</v>
      </c>
      <c r="BF4713" t="s">
        <v>22</v>
      </c>
      <c r="BG4713">
        <v>0</v>
      </c>
      <c r="BH4713">
        <v>0</v>
      </c>
      <c r="BI4713">
        <v>0</v>
      </c>
      <c r="BJ4713">
        <v>0</v>
      </c>
      <c r="BK4713">
        <v>0</v>
      </c>
      <c r="BN4713" s="183"/>
    </row>
    <row r="4714" spans="1:66" ht="25.5" x14ac:dyDescent="0.25">
      <c r="A4714" s="1"/>
      <c r="B4714" s="94">
        <v>4701</v>
      </c>
      <c r="C4714" s="43">
        <v>1094142</v>
      </c>
      <c r="D4714" s="25"/>
      <c r="E4714" s="27" t="s">
        <v>645</v>
      </c>
      <c r="F4714" s="213" t="s">
        <v>21</v>
      </c>
      <c r="G4714" s="28"/>
      <c r="H4714" s="46" t="str">
        <f>IFERROR(IFERROR(IF(SEARCH("Usystems",$E4714)&gt;0,"Usystems"),IF(SEARCH("RIIFO",$E4714)&gt;0,"RIIFO","Uponor")),"Uponor")</f>
        <v>Uponor</v>
      </c>
      <c r="I4714" s="25" t="str">
        <f>IFERROR(MID($D4714,1,7)+0,"")</f>
        <v/>
      </c>
      <c r="J4714" s="25" t="str">
        <f>IFERROR(MID($D4714,10,7)+0,"")</f>
        <v/>
      </c>
      <c r="K4714" s="25" t="str">
        <f>IFERROR(MID($D4714,19,7)+0,"")</f>
        <v/>
      </c>
      <c r="L4714" s="25" t="str">
        <f>IFERROR(MID($D4714,28,7)+0,"")</f>
        <v/>
      </c>
      <c r="M4714" s="25" t="str">
        <f>IF(IFERROR(MID($Q4714,1,7)+0,"")&lt;1130000,IF(INDEX(C:C,MATCH(LEFT(Q4714,7)+0,I:I,0))&lt;1130000,"",INDEX(C:C,MATCH(LEFT(Q4714,7)+0,I:I,0))),IFERROR(MID($Q4714,1,7)+0,""))</f>
        <v/>
      </c>
      <c r="N4714" s="25" t="str">
        <f>IF(IFERROR(MID($Q4714,10,7)+0,"")&lt;1130000,"",IFERROR(MID($Q4714,10,7)+0,""))</f>
        <v/>
      </c>
      <c r="O4714" s="25" t="str">
        <f>IF(IFERROR(MID($Q4714,19,7)+0,"")&lt;1130000,"",IFERROR(MID($Q4714,19,7)+0,""))</f>
        <v/>
      </c>
      <c r="P4714" s="25" t="str">
        <f>IF(M4714="","",IF(N4714="",M4714,M4714&amp;", "&amp;N4714))</f>
        <v/>
      </c>
      <c r="Q4714" s="25"/>
      <c r="R4714" s="25"/>
      <c r="S4714" s="35" t="s">
        <v>628</v>
      </c>
      <c r="T4714" s="34" t="s">
        <v>36</v>
      </c>
      <c r="U4714" s="185" t="s">
        <v>22</v>
      </c>
      <c r="V4714" s="188" t="s">
        <v>22</v>
      </c>
      <c r="W4714" s="189" t="s">
        <v>22</v>
      </c>
      <c r="X4714" s="31">
        <v>0</v>
      </c>
      <c r="Y4714" s="90" t="str">
        <f>IFERROR(ROUND(X4714/W4714-1,2),"")</f>
        <v/>
      </c>
      <c r="Z4714" s="31">
        <f>IF(OR(S4714="VLD MLC components",S4714="VLD MLC pipes",S4714="VLD PEX components",S4714="VLD PEX pipes",S4714="VLD PHC components",S4714="VLD PHC pipes",S4714="Controls VLD"),"По запросу",X4714)</f>
        <v>0</v>
      </c>
      <c r="AA4714" s="63">
        <f>ROUND(X4714/1.2,3)</f>
        <v>0</v>
      </c>
      <c r="AB4714" s="23">
        <v>0</v>
      </c>
      <c r="AC4714" s="190" t="str">
        <f>IFERROR(ROUND(AA4714/AB4714-1,2),"")</f>
        <v/>
      </c>
      <c r="AD4714" s="25">
        <v>0</v>
      </c>
      <c r="AE4714" s="25" t="s">
        <v>22</v>
      </c>
      <c r="AF4714" s="25">
        <v>0</v>
      </c>
      <c r="AG4714" s="25" t="s">
        <v>22</v>
      </c>
      <c r="AH4714" s="25">
        <v>0</v>
      </c>
      <c r="AI4714" s="25">
        <v>0</v>
      </c>
      <c r="AJ4714" s="25" t="s">
        <v>20</v>
      </c>
      <c r="AK4714" s="42" t="s">
        <v>19</v>
      </c>
      <c r="AL4714" s="25" t="s">
        <v>19</v>
      </c>
      <c r="AM4714" s="25">
        <v>1</v>
      </c>
      <c r="AN4714" s="25"/>
      <c r="AO4714" s="25"/>
      <c r="AP4714" s="25"/>
      <c r="AQ4714" s="25"/>
      <c r="AR4714" s="94"/>
      <c r="AS4714" s="157" t="s">
        <v>22</v>
      </c>
      <c r="AT4714" s="93">
        <v>44447</v>
      </c>
      <c r="AU4714" s="92" t="s">
        <v>22</v>
      </c>
      <c r="AV4714" s="91" t="s">
        <v>48</v>
      </c>
      <c r="AW4714" s="92" t="s">
        <v>48</v>
      </c>
      <c r="AX4714" s="92" t="s">
        <v>48</v>
      </c>
      <c r="AY4714" s="91" t="s">
        <v>48</v>
      </c>
      <c r="AZ4714" s="23"/>
      <c r="BA4714" s="25">
        <v>0</v>
      </c>
      <c r="BB4714" t="s">
        <v>25</v>
      </c>
      <c r="BC4714" t="e">
        <v>#N/A</v>
      </c>
      <c r="BD4714" t="e">
        <f>IF(Z4714=BC4714,"OK")</f>
        <v>#N/A</v>
      </c>
      <c r="BE4714">
        <v>0</v>
      </c>
      <c r="BF4714" t="s">
        <v>22</v>
      </c>
      <c r="BG4714">
        <v>0</v>
      </c>
      <c r="BH4714">
        <v>0</v>
      </c>
      <c r="BI4714">
        <v>0</v>
      </c>
      <c r="BJ4714">
        <v>0</v>
      </c>
      <c r="BK4714">
        <v>0</v>
      </c>
      <c r="BN4714" s="183"/>
    </row>
    <row r="4715" spans="1:66" ht="25.5" x14ac:dyDescent="0.25">
      <c r="A4715" s="1"/>
      <c r="B4715" s="94">
        <v>4702</v>
      </c>
      <c r="C4715" s="43">
        <v>1094143</v>
      </c>
      <c r="D4715" s="25"/>
      <c r="E4715" s="27" t="s">
        <v>644</v>
      </c>
      <c r="F4715" s="213" t="s">
        <v>21</v>
      </c>
      <c r="G4715" s="28"/>
      <c r="H4715" s="46" t="str">
        <f>IFERROR(IFERROR(IF(SEARCH("Usystems",$E4715)&gt;0,"Usystems"),IF(SEARCH("RIIFO",$E4715)&gt;0,"RIIFO","Uponor")),"Uponor")</f>
        <v>Uponor</v>
      </c>
      <c r="I4715" s="25" t="str">
        <f>IFERROR(MID($D4715,1,7)+0,"")</f>
        <v/>
      </c>
      <c r="J4715" s="25" t="str">
        <f>IFERROR(MID($D4715,10,7)+0,"")</f>
        <v/>
      </c>
      <c r="K4715" s="25" t="str">
        <f>IFERROR(MID($D4715,19,7)+0,"")</f>
        <v/>
      </c>
      <c r="L4715" s="25" t="str">
        <f>IFERROR(MID($D4715,28,7)+0,"")</f>
        <v/>
      </c>
      <c r="M4715" s="25" t="str">
        <f>IF(IFERROR(MID($Q4715,1,7)+0,"")&lt;1130000,IF(INDEX(C:C,MATCH(LEFT(Q4715,7)+0,I:I,0))&lt;1130000,"",INDEX(C:C,MATCH(LEFT(Q4715,7)+0,I:I,0))),IFERROR(MID($Q4715,1,7)+0,""))</f>
        <v/>
      </c>
      <c r="N4715" s="25" t="str">
        <f>IF(IFERROR(MID($Q4715,10,7)+0,"")&lt;1130000,"",IFERROR(MID($Q4715,10,7)+0,""))</f>
        <v/>
      </c>
      <c r="O4715" s="25" t="str">
        <f>IF(IFERROR(MID($Q4715,19,7)+0,"")&lt;1130000,"",IFERROR(MID($Q4715,19,7)+0,""))</f>
        <v/>
      </c>
      <c r="P4715" s="25" t="str">
        <f>IF(M4715="","",IF(N4715="",M4715,M4715&amp;", "&amp;N4715))</f>
        <v/>
      </c>
      <c r="Q4715" s="25"/>
      <c r="R4715" s="25"/>
      <c r="S4715" s="35" t="s">
        <v>628</v>
      </c>
      <c r="T4715" s="34" t="s">
        <v>36</v>
      </c>
      <c r="U4715" s="185" t="s">
        <v>22</v>
      </c>
      <c r="V4715" s="188" t="s">
        <v>22</v>
      </c>
      <c r="W4715" s="189" t="s">
        <v>22</v>
      </c>
      <c r="X4715" s="31">
        <v>0</v>
      </c>
      <c r="Y4715" s="90" t="str">
        <f>IFERROR(ROUND(X4715/W4715-1,2),"")</f>
        <v/>
      </c>
      <c r="Z4715" s="31">
        <f>IF(OR(S4715="VLD MLC components",S4715="VLD MLC pipes",S4715="VLD PEX components",S4715="VLD PEX pipes",S4715="VLD PHC components",S4715="VLD PHC pipes",S4715="Controls VLD"),"По запросу",X4715)</f>
        <v>0</v>
      </c>
      <c r="AA4715" s="63">
        <f>ROUND(X4715/1.2,3)</f>
        <v>0</v>
      </c>
      <c r="AB4715" s="23">
        <v>0</v>
      </c>
      <c r="AC4715" s="190" t="str">
        <f>IFERROR(ROUND(AA4715/AB4715-1,2),"")</f>
        <v/>
      </c>
      <c r="AD4715" s="25">
        <v>0</v>
      </c>
      <c r="AE4715" s="25" t="s">
        <v>22</v>
      </c>
      <c r="AF4715" s="25">
        <v>0</v>
      </c>
      <c r="AG4715" s="25" t="s">
        <v>22</v>
      </c>
      <c r="AH4715" s="25">
        <v>0</v>
      </c>
      <c r="AI4715" s="25">
        <v>0</v>
      </c>
      <c r="AJ4715" s="25" t="s">
        <v>20</v>
      </c>
      <c r="AK4715" s="42" t="s">
        <v>19</v>
      </c>
      <c r="AL4715" s="25" t="s">
        <v>19</v>
      </c>
      <c r="AM4715" s="25">
        <v>1</v>
      </c>
      <c r="AN4715" s="25"/>
      <c r="AO4715" s="25"/>
      <c r="AP4715" s="25"/>
      <c r="AQ4715" s="25"/>
      <c r="AR4715" s="94"/>
      <c r="AS4715" s="157" t="s">
        <v>22</v>
      </c>
      <c r="AT4715" s="93">
        <v>44447</v>
      </c>
      <c r="AU4715" s="92" t="s">
        <v>22</v>
      </c>
      <c r="AV4715" s="91" t="s">
        <v>48</v>
      </c>
      <c r="AW4715" s="92" t="s">
        <v>48</v>
      </c>
      <c r="AX4715" s="92" t="s">
        <v>48</v>
      </c>
      <c r="AY4715" s="91" t="s">
        <v>48</v>
      </c>
      <c r="AZ4715" s="23"/>
      <c r="BA4715" s="25">
        <v>0</v>
      </c>
      <c r="BB4715" t="s">
        <v>25</v>
      </c>
      <c r="BC4715" t="e">
        <v>#N/A</v>
      </c>
      <c r="BD4715" t="e">
        <f>IF(Z4715=BC4715,"OK")</f>
        <v>#N/A</v>
      </c>
      <c r="BE4715">
        <v>0</v>
      </c>
      <c r="BF4715" t="s">
        <v>22</v>
      </c>
      <c r="BG4715">
        <v>0</v>
      </c>
      <c r="BH4715">
        <v>0</v>
      </c>
      <c r="BI4715">
        <v>0</v>
      </c>
      <c r="BJ4715">
        <v>0</v>
      </c>
      <c r="BK4715">
        <v>0</v>
      </c>
      <c r="BN4715" s="183"/>
    </row>
    <row r="4716" spans="1:66" ht="38.25" x14ac:dyDescent="0.25">
      <c r="A4716" s="1"/>
      <c r="B4716" s="94">
        <v>4703</v>
      </c>
      <c r="C4716" s="43">
        <v>1094144</v>
      </c>
      <c r="D4716" s="25"/>
      <c r="E4716" s="27" t="s">
        <v>643</v>
      </c>
      <c r="F4716" s="213" t="s">
        <v>21</v>
      </c>
      <c r="G4716" s="28"/>
      <c r="H4716" s="46" t="str">
        <f>IFERROR(IFERROR(IF(SEARCH("Usystems",$E4716)&gt;0,"Usystems"),IF(SEARCH("RIIFO",$E4716)&gt;0,"RIIFO","Uponor")),"Uponor")</f>
        <v>Uponor</v>
      </c>
      <c r="I4716" s="25" t="str">
        <f>IFERROR(MID($D4716,1,7)+0,"")</f>
        <v/>
      </c>
      <c r="J4716" s="25" t="str">
        <f>IFERROR(MID($D4716,10,7)+0,"")</f>
        <v/>
      </c>
      <c r="K4716" s="25" t="str">
        <f>IFERROR(MID($D4716,19,7)+0,"")</f>
        <v/>
      </c>
      <c r="L4716" s="25" t="str">
        <f>IFERROR(MID($D4716,28,7)+0,"")</f>
        <v/>
      </c>
      <c r="M4716" s="25" t="str">
        <f>IF(IFERROR(MID($Q4716,1,7)+0,"")&lt;1130000,IF(INDEX(C:C,MATCH(LEFT(Q4716,7)+0,I:I,0))&lt;1130000,"",INDEX(C:C,MATCH(LEFT(Q4716,7)+0,I:I,0))),IFERROR(MID($Q4716,1,7)+0,""))</f>
        <v/>
      </c>
      <c r="N4716" s="25" t="str">
        <f>IF(IFERROR(MID($Q4716,10,7)+0,"")&lt;1130000,"",IFERROR(MID($Q4716,10,7)+0,""))</f>
        <v/>
      </c>
      <c r="O4716" s="25" t="str">
        <f>IF(IFERROR(MID($Q4716,19,7)+0,"")&lt;1130000,"",IFERROR(MID($Q4716,19,7)+0,""))</f>
        <v/>
      </c>
      <c r="P4716" s="25" t="str">
        <f>IF(M4716="","",IF(N4716="",M4716,M4716&amp;", "&amp;N4716))</f>
        <v/>
      </c>
      <c r="Q4716" s="25"/>
      <c r="R4716" s="25"/>
      <c r="S4716" s="35" t="s">
        <v>628</v>
      </c>
      <c r="T4716" s="34" t="s">
        <v>36</v>
      </c>
      <c r="U4716" s="185" t="s">
        <v>22</v>
      </c>
      <c r="V4716" s="188" t="s">
        <v>22</v>
      </c>
      <c r="W4716" s="189" t="s">
        <v>22</v>
      </c>
      <c r="X4716" s="31">
        <v>0</v>
      </c>
      <c r="Y4716" s="90" t="str">
        <f>IFERROR(ROUND(X4716/W4716-1,2),"")</f>
        <v/>
      </c>
      <c r="Z4716" s="31">
        <f>IF(OR(S4716="VLD MLC components",S4716="VLD MLC pipes",S4716="VLD PEX components",S4716="VLD PEX pipes",S4716="VLD PHC components",S4716="VLD PHC pipes",S4716="Controls VLD"),"По запросу",X4716)</f>
        <v>0</v>
      </c>
      <c r="AA4716" s="63">
        <f>ROUND(X4716/1.2,3)</f>
        <v>0</v>
      </c>
      <c r="AB4716" s="23">
        <v>0</v>
      </c>
      <c r="AC4716" s="190" t="str">
        <f>IFERROR(ROUND(AA4716/AB4716-1,2),"")</f>
        <v/>
      </c>
      <c r="AD4716" s="25">
        <v>0</v>
      </c>
      <c r="AE4716" s="25" t="s">
        <v>22</v>
      </c>
      <c r="AF4716" s="25">
        <v>0</v>
      </c>
      <c r="AG4716" s="25" t="s">
        <v>22</v>
      </c>
      <c r="AH4716" s="25">
        <v>0</v>
      </c>
      <c r="AI4716" s="25">
        <v>0</v>
      </c>
      <c r="AJ4716" s="25" t="s">
        <v>20</v>
      </c>
      <c r="AK4716" s="42" t="s">
        <v>19</v>
      </c>
      <c r="AL4716" s="25" t="s">
        <v>19</v>
      </c>
      <c r="AM4716" s="25">
        <v>1</v>
      </c>
      <c r="AN4716" s="25"/>
      <c r="AO4716" s="25"/>
      <c r="AP4716" s="25"/>
      <c r="AQ4716" s="25"/>
      <c r="AR4716" s="25"/>
      <c r="AS4716" s="157" t="s">
        <v>22</v>
      </c>
      <c r="AT4716" s="93">
        <v>44447</v>
      </c>
      <c r="AU4716" s="92" t="s">
        <v>22</v>
      </c>
      <c r="AV4716" s="91" t="s">
        <v>48</v>
      </c>
      <c r="AW4716" s="92" t="s">
        <v>48</v>
      </c>
      <c r="AX4716" s="92" t="s">
        <v>48</v>
      </c>
      <c r="AY4716" s="91" t="s">
        <v>48</v>
      </c>
      <c r="AZ4716" s="23"/>
      <c r="BA4716" s="25">
        <v>0</v>
      </c>
      <c r="BB4716" t="s">
        <v>25</v>
      </c>
      <c r="BC4716" t="e">
        <v>#N/A</v>
      </c>
      <c r="BD4716" t="e">
        <f>IF(Z4716=BC4716,"OK")</f>
        <v>#N/A</v>
      </c>
      <c r="BE4716">
        <v>0</v>
      </c>
      <c r="BF4716" t="s">
        <v>22</v>
      </c>
      <c r="BG4716">
        <v>0</v>
      </c>
      <c r="BH4716">
        <v>0</v>
      </c>
      <c r="BI4716">
        <v>0</v>
      </c>
      <c r="BJ4716">
        <v>0</v>
      </c>
      <c r="BK4716">
        <v>0</v>
      </c>
      <c r="BN4716" s="183"/>
    </row>
    <row r="4717" spans="1:66" ht="25.5" x14ac:dyDescent="0.25">
      <c r="A4717" s="1"/>
      <c r="B4717" s="94">
        <v>4704</v>
      </c>
      <c r="C4717" s="43">
        <v>1095006</v>
      </c>
      <c r="D4717" s="25"/>
      <c r="E4717" s="27" t="s">
        <v>642</v>
      </c>
      <c r="F4717" s="213" t="s">
        <v>21</v>
      </c>
      <c r="G4717" s="28"/>
      <c r="H4717" s="46" t="str">
        <f>IFERROR(IFERROR(IF(SEARCH("Usystems",$E4717)&gt;0,"Usystems"),IF(SEARCH("RIIFO",$E4717)&gt;0,"RIIFO","Uponor")),"Uponor")</f>
        <v>Uponor</v>
      </c>
      <c r="I4717" s="25" t="str">
        <f>IFERROR(MID($D4717,1,7)+0,"")</f>
        <v/>
      </c>
      <c r="J4717" s="25" t="str">
        <f>IFERROR(MID($D4717,10,7)+0,"")</f>
        <v/>
      </c>
      <c r="K4717" s="25" t="str">
        <f>IFERROR(MID($D4717,19,7)+0,"")</f>
        <v/>
      </c>
      <c r="L4717" s="25" t="str">
        <f>IFERROR(MID($D4717,28,7)+0,"")</f>
        <v/>
      </c>
      <c r="M4717" s="25" t="str">
        <f>IF(IFERROR(MID($Q4717,1,7)+0,"")&lt;1130000,IF(INDEX(C:C,MATCH(LEFT(Q4717,7)+0,I:I,0))&lt;1130000,"",INDEX(C:C,MATCH(LEFT(Q4717,7)+0,I:I,0))),IFERROR(MID($Q4717,1,7)+0,""))</f>
        <v/>
      </c>
      <c r="N4717" s="25" t="str">
        <f>IF(IFERROR(MID($Q4717,10,7)+0,"")&lt;1130000,"",IFERROR(MID($Q4717,10,7)+0,""))</f>
        <v/>
      </c>
      <c r="O4717" s="25" t="str">
        <f>IF(IFERROR(MID($Q4717,19,7)+0,"")&lt;1130000,"",IFERROR(MID($Q4717,19,7)+0,""))</f>
        <v/>
      </c>
      <c r="P4717" s="25" t="str">
        <f>IF(M4717="","",IF(N4717="",M4717,M4717&amp;", "&amp;N4717))</f>
        <v/>
      </c>
      <c r="Q4717" s="25"/>
      <c r="R4717" s="25"/>
      <c r="S4717" s="35" t="s">
        <v>628</v>
      </c>
      <c r="T4717" s="34" t="s">
        <v>36</v>
      </c>
      <c r="U4717" s="185" t="s">
        <v>22</v>
      </c>
      <c r="V4717" s="188" t="s">
        <v>22</v>
      </c>
      <c r="W4717" s="189" t="s">
        <v>22</v>
      </c>
      <c r="X4717" s="31">
        <v>0</v>
      </c>
      <c r="Y4717" s="90" t="str">
        <f>IFERROR(ROUND(X4717/W4717-1,2),"")</f>
        <v/>
      </c>
      <c r="Z4717" s="31">
        <f>IF(OR(S4717="VLD MLC components",S4717="VLD MLC pipes",S4717="VLD PEX components",S4717="VLD PEX pipes",S4717="VLD PHC components",S4717="VLD PHC pipes",S4717="Controls VLD"),"По запросу",X4717)</f>
        <v>0</v>
      </c>
      <c r="AA4717" s="63">
        <f>ROUND(X4717/1.2,3)</f>
        <v>0</v>
      </c>
      <c r="AB4717" s="23">
        <v>0</v>
      </c>
      <c r="AC4717" s="190" t="str">
        <f>IFERROR(ROUND(AA4717/AB4717-1,2),"")</f>
        <v/>
      </c>
      <c r="AD4717" s="25">
        <v>0</v>
      </c>
      <c r="AE4717" s="25" t="s">
        <v>22</v>
      </c>
      <c r="AF4717" s="25">
        <v>0</v>
      </c>
      <c r="AG4717" s="25" t="s">
        <v>22</v>
      </c>
      <c r="AH4717" s="25">
        <v>0</v>
      </c>
      <c r="AI4717" s="25">
        <v>0</v>
      </c>
      <c r="AJ4717" s="25" t="s">
        <v>20</v>
      </c>
      <c r="AK4717" s="42" t="s">
        <v>19</v>
      </c>
      <c r="AL4717" s="25" t="s">
        <v>19</v>
      </c>
      <c r="AM4717" s="25">
        <v>1</v>
      </c>
      <c r="AN4717" s="25"/>
      <c r="AO4717" s="25"/>
      <c r="AP4717" s="25"/>
      <c r="AQ4717" s="25"/>
      <c r="AR4717" s="94"/>
      <c r="AS4717" s="157" t="s">
        <v>22</v>
      </c>
      <c r="AT4717" s="93">
        <v>44447</v>
      </c>
      <c r="AU4717" s="92" t="s">
        <v>22</v>
      </c>
      <c r="AV4717" s="91" t="s">
        <v>48</v>
      </c>
      <c r="AW4717" s="92" t="s">
        <v>48</v>
      </c>
      <c r="AX4717" s="92" t="s">
        <v>48</v>
      </c>
      <c r="AY4717" s="91" t="s">
        <v>48</v>
      </c>
      <c r="AZ4717" s="23"/>
      <c r="BA4717" s="25">
        <v>0</v>
      </c>
      <c r="BB4717" t="s">
        <v>25</v>
      </c>
      <c r="BC4717" t="e">
        <v>#N/A</v>
      </c>
      <c r="BD4717" t="e">
        <f>IF(Z4717=BC4717,"OK")</f>
        <v>#N/A</v>
      </c>
      <c r="BE4717">
        <v>0</v>
      </c>
      <c r="BF4717" t="s">
        <v>22</v>
      </c>
      <c r="BG4717">
        <v>0</v>
      </c>
      <c r="BH4717">
        <v>0</v>
      </c>
      <c r="BI4717">
        <v>0</v>
      </c>
      <c r="BJ4717">
        <v>0</v>
      </c>
      <c r="BK4717">
        <v>0</v>
      </c>
      <c r="BN4717" s="183"/>
    </row>
    <row r="4718" spans="1:66" ht="25.5" x14ac:dyDescent="0.25">
      <c r="A4718" s="1"/>
      <c r="B4718" s="94">
        <v>4705</v>
      </c>
      <c r="C4718" s="43">
        <v>1094145</v>
      </c>
      <c r="D4718" s="25"/>
      <c r="E4718" s="27" t="s">
        <v>165</v>
      </c>
      <c r="F4718" s="213" t="s">
        <v>21</v>
      </c>
      <c r="G4718" s="28"/>
      <c r="H4718" s="46" t="str">
        <f>IFERROR(IFERROR(IF(SEARCH("Usystems",$E4718)&gt;0,"Usystems"),IF(SEARCH("RIIFO",$E4718)&gt;0,"RIIFO","Uponor")),"Uponor")</f>
        <v>Uponor</v>
      </c>
      <c r="I4718" s="25" t="str">
        <f>IFERROR(MID($D4718,1,7)+0,"")</f>
        <v/>
      </c>
      <c r="J4718" s="25" t="str">
        <f>IFERROR(MID($D4718,10,7)+0,"")</f>
        <v/>
      </c>
      <c r="K4718" s="25" t="str">
        <f>IFERROR(MID($D4718,19,7)+0,"")</f>
        <v/>
      </c>
      <c r="L4718" s="25" t="str">
        <f>IFERROR(MID($D4718,28,7)+0,"")</f>
        <v/>
      </c>
      <c r="M4718" s="25" t="str">
        <f>IF(IFERROR(MID($Q4718,1,7)+0,"")&lt;1130000,IF(INDEX(C:C,MATCH(LEFT(Q4718,7)+0,I:I,0))&lt;1130000,"",INDEX(C:C,MATCH(LEFT(Q4718,7)+0,I:I,0))),IFERROR(MID($Q4718,1,7)+0,""))</f>
        <v/>
      </c>
      <c r="N4718" s="25" t="str">
        <f>IF(IFERROR(MID($Q4718,10,7)+0,"")&lt;1130000,"",IFERROR(MID($Q4718,10,7)+0,""))</f>
        <v/>
      </c>
      <c r="O4718" s="25" t="str">
        <f>IF(IFERROR(MID($Q4718,19,7)+0,"")&lt;1130000,"",IFERROR(MID($Q4718,19,7)+0,""))</f>
        <v/>
      </c>
      <c r="P4718" s="25" t="str">
        <f>IF(M4718="","",IF(N4718="",M4718,M4718&amp;", "&amp;N4718))</f>
        <v/>
      </c>
      <c r="Q4718" s="25"/>
      <c r="R4718" s="25"/>
      <c r="S4718" s="35" t="s">
        <v>628</v>
      </c>
      <c r="T4718" s="34" t="s">
        <v>36</v>
      </c>
      <c r="U4718" s="185">
        <v>54211</v>
      </c>
      <c r="V4718" s="188">
        <v>54211</v>
      </c>
      <c r="W4718" s="189">
        <v>54211</v>
      </c>
      <c r="X4718" s="31">
        <v>54211</v>
      </c>
      <c r="Y4718" s="90">
        <f>IFERROR(ROUND(X4718/W4718-1,2),"")</f>
        <v>0</v>
      </c>
      <c r="Z4718" s="31">
        <f>IF(OR(S4718="VLD MLC components",S4718="VLD MLC pipes",S4718="VLD PEX components",S4718="VLD PEX pipes",S4718="VLD PHC components",S4718="VLD PHC pipes",S4718="Controls VLD"),"По запросу",X4718)</f>
        <v>54211</v>
      </c>
      <c r="AA4718" s="63">
        <f>ROUND(X4718/1.2,3)</f>
        <v>45175.832999999999</v>
      </c>
      <c r="AB4718" s="23">
        <v>45175.832999999999</v>
      </c>
      <c r="AC4718" s="190">
        <f>IFERROR(ROUND(AA4718/AB4718-1,2),"")</f>
        <v>0</v>
      </c>
      <c r="AD4718" s="25">
        <v>0</v>
      </c>
      <c r="AE4718" s="25" t="s">
        <v>22</v>
      </c>
      <c r="AF4718" s="25">
        <v>0</v>
      </c>
      <c r="AG4718" s="25" t="s">
        <v>22</v>
      </c>
      <c r="AH4718" s="25">
        <v>0</v>
      </c>
      <c r="AI4718" s="25">
        <v>0</v>
      </c>
      <c r="AJ4718" s="25" t="s">
        <v>20</v>
      </c>
      <c r="AK4718" s="42" t="s">
        <v>19</v>
      </c>
      <c r="AL4718" s="25" t="s">
        <v>20</v>
      </c>
      <c r="AM4718" s="25">
        <v>1</v>
      </c>
      <c r="AN4718" s="25"/>
      <c r="AO4718" s="25"/>
      <c r="AP4718" s="25"/>
      <c r="AQ4718" s="25"/>
      <c r="AR4718" s="94"/>
      <c r="AS4718" s="157" t="s">
        <v>22</v>
      </c>
      <c r="AT4718" s="93">
        <v>44447</v>
      </c>
      <c r="AU4718" s="92" t="s">
        <v>22</v>
      </c>
      <c r="AV4718" s="91" t="s">
        <v>48</v>
      </c>
      <c r="AW4718" s="92" t="s">
        <v>48</v>
      </c>
      <c r="AX4718" s="92" t="s">
        <v>48</v>
      </c>
      <c r="AY4718" s="91" t="s">
        <v>48</v>
      </c>
      <c r="AZ4718" s="23"/>
      <c r="BA4718" s="25">
        <v>0</v>
      </c>
      <c r="BB4718" t="s">
        <v>48</v>
      </c>
      <c r="BC4718" t="e">
        <v>#N/A</v>
      </c>
      <c r="BD4718" t="e">
        <f>IF(Z4718=BC4718,"OK")</f>
        <v>#N/A</v>
      </c>
      <c r="BE4718">
        <v>0</v>
      </c>
      <c r="BF4718" t="s">
        <v>22</v>
      </c>
      <c r="BG4718">
        <v>0</v>
      </c>
      <c r="BH4718">
        <v>0</v>
      </c>
      <c r="BI4718">
        <v>0</v>
      </c>
      <c r="BJ4718">
        <v>0</v>
      </c>
      <c r="BK4718">
        <v>0</v>
      </c>
      <c r="BN4718" s="183"/>
    </row>
    <row r="4719" spans="1:66" ht="25.5" x14ac:dyDescent="0.25">
      <c r="A4719" s="1"/>
      <c r="B4719" s="94">
        <v>4706</v>
      </c>
      <c r="C4719" s="43">
        <v>1094146</v>
      </c>
      <c r="D4719" s="25"/>
      <c r="E4719" s="27" t="s">
        <v>166</v>
      </c>
      <c r="F4719" s="213" t="s">
        <v>21</v>
      </c>
      <c r="G4719" s="28"/>
      <c r="H4719" s="46" t="str">
        <f>IFERROR(IFERROR(IF(SEARCH("Usystems",$E4719)&gt;0,"Usystems"),IF(SEARCH("RIIFO",$E4719)&gt;0,"RIIFO","Uponor")),"Uponor")</f>
        <v>Uponor</v>
      </c>
      <c r="I4719" s="25" t="str">
        <f>IFERROR(MID($D4719,1,7)+0,"")</f>
        <v/>
      </c>
      <c r="J4719" s="25" t="str">
        <f>IFERROR(MID($D4719,10,7)+0,"")</f>
        <v/>
      </c>
      <c r="K4719" s="25" t="str">
        <f>IFERROR(MID($D4719,19,7)+0,"")</f>
        <v/>
      </c>
      <c r="L4719" s="25" t="str">
        <f>IFERROR(MID($D4719,28,7)+0,"")</f>
        <v/>
      </c>
      <c r="M4719" s="25" t="str">
        <f>IF(IFERROR(MID($Q4719,1,7)+0,"")&lt;1130000,IF(INDEX(C:C,MATCH(LEFT(Q4719,7)+0,I:I,0))&lt;1130000,"",INDEX(C:C,MATCH(LEFT(Q4719,7)+0,I:I,0))),IFERROR(MID($Q4719,1,7)+0,""))</f>
        <v/>
      </c>
      <c r="N4719" s="25" t="str">
        <f>IF(IFERROR(MID($Q4719,10,7)+0,"")&lt;1130000,"",IFERROR(MID($Q4719,10,7)+0,""))</f>
        <v/>
      </c>
      <c r="O4719" s="25" t="str">
        <f>IF(IFERROR(MID($Q4719,19,7)+0,"")&lt;1130000,"",IFERROR(MID($Q4719,19,7)+0,""))</f>
        <v/>
      </c>
      <c r="P4719" s="25" t="str">
        <f>IF(M4719="","",IF(N4719="",M4719,M4719&amp;", "&amp;N4719))</f>
        <v/>
      </c>
      <c r="Q4719" s="25"/>
      <c r="R4719" s="25"/>
      <c r="S4719" s="35" t="s">
        <v>628</v>
      </c>
      <c r="T4719" s="34" t="s">
        <v>36</v>
      </c>
      <c r="U4719" s="185">
        <v>43718</v>
      </c>
      <c r="V4719" s="188">
        <v>43718</v>
      </c>
      <c r="W4719" s="189">
        <v>43718</v>
      </c>
      <c r="X4719" s="31">
        <v>43718</v>
      </c>
      <c r="Y4719" s="90">
        <f>IFERROR(ROUND(X4719/W4719-1,2),"")</f>
        <v>0</v>
      </c>
      <c r="Z4719" s="31">
        <f>IF(OR(S4719="VLD MLC components",S4719="VLD MLC pipes",S4719="VLD PEX components",S4719="VLD PEX pipes",S4719="VLD PHC components",S4719="VLD PHC pipes",S4719="Controls VLD"),"По запросу",X4719)</f>
        <v>43718</v>
      </c>
      <c r="AA4719" s="63">
        <f>ROUND(X4719/1.2,3)</f>
        <v>36431.667000000001</v>
      </c>
      <c r="AB4719" s="23">
        <v>36431.667000000001</v>
      </c>
      <c r="AC4719" s="190">
        <f>IFERROR(ROUND(AA4719/AB4719-1,2),"")</f>
        <v>0</v>
      </c>
      <c r="AD4719" s="25">
        <v>0</v>
      </c>
      <c r="AE4719" s="25" t="s">
        <v>22</v>
      </c>
      <c r="AF4719" s="25">
        <v>0</v>
      </c>
      <c r="AG4719" s="25" t="s">
        <v>22</v>
      </c>
      <c r="AH4719" s="25">
        <v>0</v>
      </c>
      <c r="AI4719" s="25">
        <v>0</v>
      </c>
      <c r="AJ4719" s="25" t="s">
        <v>20</v>
      </c>
      <c r="AK4719" s="42" t="s">
        <v>19</v>
      </c>
      <c r="AL4719" s="25" t="s">
        <v>20</v>
      </c>
      <c r="AM4719" s="25">
        <v>1</v>
      </c>
      <c r="AN4719" s="25"/>
      <c r="AO4719" s="25"/>
      <c r="AP4719" s="25"/>
      <c r="AQ4719" s="25"/>
      <c r="AR4719" s="94"/>
      <c r="AS4719" s="157" t="s">
        <v>22</v>
      </c>
      <c r="AT4719" s="93">
        <v>44447</v>
      </c>
      <c r="AU4719" s="92" t="s">
        <v>22</v>
      </c>
      <c r="AV4719" s="91" t="s">
        <v>48</v>
      </c>
      <c r="AW4719" s="92" t="s">
        <v>48</v>
      </c>
      <c r="AX4719" s="92" t="s">
        <v>48</v>
      </c>
      <c r="AY4719" s="91" t="s">
        <v>48</v>
      </c>
      <c r="AZ4719" s="23"/>
      <c r="BA4719" s="25">
        <v>0</v>
      </c>
      <c r="BB4719" t="s">
        <v>48</v>
      </c>
      <c r="BC4719" t="e">
        <v>#N/A</v>
      </c>
      <c r="BD4719" t="e">
        <f>IF(Z4719=BC4719,"OK")</f>
        <v>#N/A</v>
      </c>
      <c r="BE4719">
        <v>0</v>
      </c>
      <c r="BF4719" t="s">
        <v>22</v>
      </c>
      <c r="BG4719">
        <v>0</v>
      </c>
      <c r="BH4719">
        <v>0</v>
      </c>
      <c r="BI4719">
        <v>0</v>
      </c>
      <c r="BJ4719">
        <v>0</v>
      </c>
      <c r="BK4719">
        <v>0</v>
      </c>
      <c r="BN4719" s="183"/>
    </row>
    <row r="4720" spans="1:66" ht="25.5" x14ac:dyDescent="0.25">
      <c r="A4720" s="1"/>
      <c r="B4720" s="94">
        <v>4707</v>
      </c>
      <c r="C4720" s="43">
        <v>1094294</v>
      </c>
      <c r="D4720" s="25"/>
      <c r="E4720" s="27" t="s">
        <v>167</v>
      </c>
      <c r="F4720" s="213" t="s">
        <v>21</v>
      </c>
      <c r="G4720" s="28"/>
      <c r="H4720" s="46" t="str">
        <f>IFERROR(IFERROR(IF(SEARCH("Usystems",$E4720)&gt;0,"Usystems"),IF(SEARCH("RIIFO",$E4720)&gt;0,"RIIFO","Uponor")),"Uponor")</f>
        <v>Uponor</v>
      </c>
      <c r="I4720" s="25" t="str">
        <f>IFERROR(MID($D4720,1,7)+0,"")</f>
        <v/>
      </c>
      <c r="J4720" s="25" t="str">
        <f>IFERROR(MID($D4720,10,7)+0,"")</f>
        <v/>
      </c>
      <c r="K4720" s="25" t="str">
        <f>IFERROR(MID($D4720,19,7)+0,"")</f>
        <v/>
      </c>
      <c r="L4720" s="25" t="str">
        <f>IFERROR(MID($D4720,28,7)+0,"")</f>
        <v/>
      </c>
      <c r="M4720" s="25" t="str">
        <f>IF(IFERROR(MID($Q4720,1,7)+0,"")&lt;1130000,IF(INDEX(C:C,MATCH(LEFT(Q4720,7)+0,I:I,0))&lt;1130000,"",INDEX(C:C,MATCH(LEFT(Q4720,7)+0,I:I,0))),IFERROR(MID($Q4720,1,7)+0,""))</f>
        <v/>
      </c>
      <c r="N4720" s="25" t="str">
        <f>IF(IFERROR(MID($Q4720,10,7)+0,"")&lt;1130000,"",IFERROR(MID($Q4720,10,7)+0,""))</f>
        <v/>
      </c>
      <c r="O4720" s="25" t="str">
        <f>IF(IFERROR(MID($Q4720,19,7)+0,"")&lt;1130000,"",IFERROR(MID($Q4720,19,7)+0,""))</f>
        <v/>
      </c>
      <c r="P4720" s="25" t="str">
        <f>IF(M4720="","",IF(N4720="",M4720,M4720&amp;", "&amp;N4720))</f>
        <v/>
      </c>
      <c r="Q4720" s="25"/>
      <c r="R4720" s="25"/>
      <c r="S4720" s="35" t="s">
        <v>628</v>
      </c>
      <c r="T4720" s="34" t="s">
        <v>36</v>
      </c>
      <c r="U4720" s="185">
        <v>19236</v>
      </c>
      <c r="V4720" s="188">
        <v>19236</v>
      </c>
      <c r="W4720" s="189">
        <v>19236</v>
      </c>
      <c r="X4720" s="31">
        <v>19236</v>
      </c>
      <c r="Y4720" s="90">
        <f>IFERROR(ROUND(X4720/W4720-1,2),"")</f>
        <v>0</v>
      </c>
      <c r="Z4720" s="31">
        <f>IF(OR(S4720="VLD MLC components",S4720="VLD MLC pipes",S4720="VLD PEX components",S4720="VLD PEX pipes",S4720="VLD PHC components",S4720="VLD PHC pipes",S4720="Controls VLD"),"По запросу",X4720)</f>
        <v>19236</v>
      </c>
      <c r="AA4720" s="63">
        <f>ROUND(X4720/1.2,3)</f>
        <v>16030</v>
      </c>
      <c r="AB4720" s="23">
        <v>16030</v>
      </c>
      <c r="AC4720" s="190">
        <f>IFERROR(ROUND(AA4720/AB4720-1,2),"")</f>
        <v>0</v>
      </c>
      <c r="AD4720" s="25">
        <v>0</v>
      </c>
      <c r="AE4720" s="25" t="s">
        <v>22</v>
      </c>
      <c r="AF4720" s="25">
        <v>0</v>
      </c>
      <c r="AG4720" s="25" t="s">
        <v>22</v>
      </c>
      <c r="AH4720" s="25">
        <v>0</v>
      </c>
      <c r="AI4720" s="25">
        <v>0</v>
      </c>
      <c r="AJ4720" s="25" t="s">
        <v>20</v>
      </c>
      <c r="AK4720" s="42" t="s">
        <v>19</v>
      </c>
      <c r="AL4720" s="25" t="s">
        <v>20</v>
      </c>
      <c r="AM4720" s="25">
        <v>1</v>
      </c>
      <c r="AN4720" s="25"/>
      <c r="AO4720" s="25"/>
      <c r="AP4720" s="25"/>
      <c r="AQ4720" s="25"/>
      <c r="AR4720" s="94"/>
      <c r="AS4720" s="157" t="s">
        <v>22</v>
      </c>
      <c r="AT4720" s="93">
        <v>44447</v>
      </c>
      <c r="AU4720" s="92" t="s">
        <v>22</v>
      </c>
      <c r="AV4720" s="91" t="s">
        <v>48</v>
      </c>
      <c r="AW4720" s="92" t="s">
        <v>48</v>
      </c>
      <c r="AX4720" s="92" t="s">
        <v>48</v>
      </c>
      <c r="AY4720" s="91" t="s">
        <v>48</v>
      </c>
      <c r="AZ4720" s="23"/>
      <c r="BA4720" s="25">
        <v>0</v>
      </c>
      <c r="BB4720" t="s">
        <v>48</v>
      </c>
      <c r="BC4720" t="e">
        <v>#N/A</v>
      </c>
      <c r="BD4720" t="e">
        <f>IF(Z4720=BC4720,"OK")</f>
        <v>#N/A</v>
      </c>
      <c r="BE4720">
        <v>0</v>
      </c>
      <c r="BF4720" t="s">
        <v>22</v>
      </c>
      <c r="BG4720">
        <v>0</v>
      </c>
      <c r="BH4720">
        <v>0</v>
      </c>
      <c r="BI4720">
        <v>0</v>
      </c>
      <c r="BJ4720">
        <v>0</v>
      </c>
      <c r="BK4720">
        <v>0</v>
      </c>
      <c r="BN4720" s="183"/>
    </row>
    <row r="4721" spans="1:66" ht="25.5" x14ac:dyDescent="0.25">
      <c r="A4721" s="1"/>
      <c r="B4721" s="94">
        <v>4708</v>
      </c>
      <c r="C4721" s="43">
        <v>1094298</v>
      </c>
      <c r="D4721" s="25"/>
      <c r="E4721" s="27" t="s">
        <v>168</v>
      </c>
      <c r="F4721" s="213" t="s">
        <v>21</v>
      </c>
      <c r="G4721" s="102"/>
      <c r="H4721" s="46" t="str">
        <f>IFERROR(IFERROR(IF(SEARCH("Usystems",$E4721)&gt;0,"Usystems"),IF(SEARCH("RIIFO",$E4721)&gt;0,"RIIFO","Uponor")),"Uponor")</f>
        <v>Uponor</v>
      </c>
      <c r="I4721" s="25" t="str">
        <f>IFERROR(MID($D4721,1,7)+0,"")</f>
        <v/>
      </c>
      <c r="J4721" s="25" t="str">
        <f>IFERROR(MID($D4721,10,7)+0,"")</f>
        <v/>
      </c>
      <c r="K4721" s="25" t="str">
        <f>IFERROR(MID($D4721,19,7)+0,"")</f>
        <v/>
      </c>
      <c r="L4721" s="25" t="str">
        <f>IFERROR(MID($D4721,28,7)+0,"")</f>
        <v/>
      </c>
      <c r="M4721" s="25" t="str">
        <f>IF(IFERROR(MID($Q4721,1,7)+0,"")&lt;1130000,IF(INDEX(C:C,MATCH(LEFT(Q4721,7)+0,I:I,0))&lt;1130000,"",INDEX(C:C,MATCH(LEFT(Q4721,7)+0,I:I,0))),IFERROR(MID($Q4721,1,7)+0,""))</f>
        <v/>
      </c>
      <c r="N4721" s="25" t="str">
        <f>IF(IFERROR(MID($Q4721,10,7)+0,"")&lt;1130000,"",IFERROR(MID($Q4721,10,7)+0,""))</f>
        <v/>
      </c>
      <c r="O4721" s="25" t="str">
        <f>IF(IFERROR(MID($Q4721,19,7)+0,"")&lt;1130000,"",IFERROR(MID($Q4721,19,7)+0,""))</f>
        <v/>
      </c>
      <c r="P4721" s="25" t="str">
        <f>IF(M4721="","",IF(N4721="",M4721,M4721&amp;", "&amp;N4721))</f>
        <v/>
      </c>
      <c r="Q4721" s="25"/>
      <c r="R4721" s="25"/>
      <c r="S4721" s="35" t="s">
        <v>628</v>
      </c>
      <c r="T4721" s="34" t="s">
        <v>36</v>
      </c>
      <c r="U4721" s="185">
        <v>41096</v>
      </c>
      <c r="V4721" s="188">
        <v>41096</v>
      </c>
      <c r="W4721" s="189">
        <v>41096</v>
      </c>
      <c r="X4721" s="31">
        <v>41096</v>
      </c>
      <c r="Y4721" s="90">
        <f>IFERROR(ROUND(X4721/W4721-1,2),"")</f>
        <v>0</v>
      </c>
      <c r="Z4721" s="31">
        <f>IF(OR(S4721="VLD MLC components",S4721="VLD MLC pipes",S4721="VLD PEX components",S4721="VLD PEX pipes",S4721="VLD PHC components",S4721="VLD PHC pipes",S4721="Controls VLD"),"По запросу",X4721)</f>
        <v>41096</v>
      </c>
      <c r="AA4721" s="63">
        <f>ROUND(X4721/1.2,3)</f>
        <v>34246.667000000001</v>
      </c>
      <c r="AB4721" s="23">
        <v>34246.667000000001</v>
      </c>
      <c r="AC4721" s="190">
        <f>IFERROR(ROUND(AA4721/AB4721-1,2),"")</f>
        <v>0</v>
      </c>
      <c r="AD4721" s="25">
        <v>0</v>
      </c>
      <c r="AE4721" s="25" t="s">
        <v>22</v>
      </c>
      <c r="AF4721" s="25">
        <v>0</v>
      </c>
      <c r="AG4721" s="25" t="s">
        <v>22</v>
      </c>
      <c r="AH4721" s="25">
        <v>0</v>
      </c>
      <c r="AI4721" s="25">
        <v>0</v>
      </c>
      <c r="AJ4721" s="25" t="s">
        <v>20</v>
      </c>
      <c r="AK4721" s="42" t="s">
        <v>19</v>
      </c>
      <c r="AL4721" s="25" t="s">
        <v>20</v>
      </c>
      <c r="AM4721" s="25">
        <v>1</v>
      </c>
      <c r="AN4721" s="25"/>
      <c r="AO4721" s="25"/>
      <c r="AP4721" s="25"/>
      <c r="AQ4721" s="25"/>
      <c r="AR4721" s="94"/>
      <c r="AS4721" s="157" t="s">
        <v>22</v>
      </c>
      <c r="AT4721" s="93">
        <v>44447</v>
      </c>
      <c r="AU4721" s="92" t="s">
        <v>22</v>
      </c>
      <c r="AV4721" s="91" t="s">
        <v>48</v>
      </c>
      <c r="AW4721" s="92" t="s">
        <v>48</v>
      </c>
      <c r="AX4721" s="92" t="s">
        <v>48</v>
      </c>
      <c r="AY4721" s="91" t="s">
        <v>48</v>
      </c>
      <c r="AZ4721" s="23"/>
      <c r="BA4721" s="25">
        <v>0</v>
      </c>
      <c r="BB4721" t="s">
        <v>48</v>
      </c>
      <c r="BC4721" t="e">
        <v>#N/A</v>
      </c>
      <c r="BD4721" t="e">
        <f>IF(Z4721=BC4721,"OK")</f>
        <v>#N/A</v>
      </c>
      <c r="BE4721">
        <v>0</v>
      </c>
      <c r="BF4721" t="s">
        <v>22</v>
      </c>
      <c r="BG4721">
        <v>0</v>
      </c>
      <c r="BH4721">
        <v>0</v>
      </c>
      <c r="BI4721">
        <v>0</v>
      </c>
      <c r="BJ4721">
        <v>0</v>
      </c>
      <c r="BK4721">
        <v>0</v>
      </c>
      <c r="BN4721" s="183"/>
    </row>
    <row r="4722" spans="1:66" ht="25.5" x14ac:dyDescent="0.25">
      <c r="A4722" s="1"/>
      <c r="B4722" s="94">
        <v>4709</v>
      </c>
      <c r="C4722" s="43">
        <v>1094147</v>
      </c>
      <c r="D4722" s="25"/>
      <c r="E4722" s="27" t="s">
        <v>169</v>
      </c>
      <c r="F4722" s="213" t="s">
        <v>21</v>
      </c>
      <c r="G4722" s="28"/>
      <c r="H4722" s="46" t="str">
        <f>IFERROR(IFERROR(IF(SEARCH("Usystems",$E4722)&gt;0,"Usystems"),IF(SEARCH("RIIFO",$E4722)&gt;0,"RIIFO","Uponor")),"Uponor")</f>
        <v>Uponor</v>
      </c>
      <c r="I4722" s="25" t="str">
        <f>IFERROR(MID($D4722,1,7)+0,"")</f>
        <v/>
      </c>
      <c r="J4722" s="25" t="str">
        <f>IFERROR(MID($D4722,10,7)+0,"")</f>
        <v/>
      </c>
      <c r="K4722" s="25" t="str">
        <f>IFERROR(MID($D4722,19,7)+0,"")</f>
        <v/>
      </c>
      <c r="L4722" s="25" t="str">
        <f>IFERROR(MID($D4722,28,7)+0,"")</f>
        <v/>
      </c>
      <c r="M4722" s="25" t="str">
        <f>IF(IFERROR(MID($Q4722,1,7)+0,"")&lt;1130000,IF(INDEX(C:C,MATCH(LEFT(Q4722,7)+0,I:I,0))&lt;1130000,"",INDEX(C:C,MATCH(LEFT(Q4722,7)+0,I:I,0))),IFERROR(MID($Q4722,1,7)+0,""))</f>
        <v/>
      </c>
      <c r="N4722" s="25" t="str">
        <f>IF(IFERROR(MID($Q4722,10,7)+0,"")&lt;1130000,"",IFERROR(MID($Q4722,10,7)+0,""))</f>
        <v/>
      </c>
      <c r="O4722" s="25" t="str">
        <f>IF(IFERROR(MID($Q4722,19,7)+0,"")&lt;1130000,"",IFERROR(MID($Q4722,19,7)+0,""))</f>
        <v/>
      </c>
      <c r="P4722" s="25" t="str">
        <f>IF(M4722="","",IF(N4722="",M4722,M4722&amp;", "&amp;N4722))</f>
        <v/>
      </c>
      <c r="Q4722" s="25"/>
      <c r="R4722" s="25"/>
      <c r="S4722" s="35" t="s">
        <v>628</v>
      </c>
      <c r="T4722" s="34" t="s">
        <v>36</v>
      </c>
      <c r="U4722" s="185">
        <v>16613</v>
      </c>
      <c r="V4722" s="188">
        <v>16613</v>
      </c>
      <c r="W4722" s="189">
        <v>16613</v>
      </c>
      <c r="X4722" s="31">
        <v>16613</v>
      </c>
      <c r="Y4722" s="90">
        <f>IFERROR(ROUND(X4722/W4722-1,2),"")</f>
        <v>0</v>
      </c>
      <c r="Z4722" s="31">
        <f>IF(OR(S4722="VLD MLC components",S4722="VLD MLC pipes",S4722="VLD PEX components",S4722="VLD PEX pipes",S4722="VLD PHC components",S4722="VLD PHC pipes",S4722="Controls VLD"),"По запросу",X4722)</f>
        <v>16613</v>
      </c>
      <c r="AA4722" s="63">
        <f>ROUND(X4722/1.2,3)</f>
        <v>13844.166999999999</v>
      </c>
      <c r="AB4722" s="23">
        <v>13844.166999999999</v>
      </c>
      <c r="AC4722" s="190">
        <f>IFERROR(ROUND(AA4722/AB4722-1,2),"")</f>
        <v>0</v>
      </c>
      <c r="AD4722" s="25">
        <v>0</v>
      </c>
      <c r="AE4722" s="25" t="s">
        <v>22</v>
      </c>
      <c r="AF4722" s="25">
        <v>0</v>
      </c>
      <c r="AG4722" s="25" t="s">
        <v>22</v>
      </c>
      <c r="AH4722" s="25">
        <v>0</v>
      </c>
      <c r="AI4722" s="25">
        <v>0</v>
      </c>
      <c r="AJ4722" s="25" t="s">
        <v>20</v>
      </c>
      <c r="AK4722" s="42" t="s">
        <v>19</v>
      </c>
      <c r="AL4722" s="25" t="s">
        <v>20</v>
      </c>
      <c r="AM4722" s="25">
        <v>1</v>
      </c>
      <c r="AN4722" s="25"/>
      <c r="AO4722" s="25"/>
      <c r="AP4722" s="25"/>
      <c r="AQ4722" s="25"/>
      <c r="AR4722" s="94"/>
      <c r="AS4722" s="157" t="s">
        <v>22</v>
      </c>
      <c r="AT4722" s="93">
        <v>44447</v>
      </c>
      <c r="AU4722" s="92" t="s">
        <v>22</v>
      </c>
      <c r="AV4722" s="91" t="s">
        <v>48</v>
      </c>
      <c r="AW4722" s="92" t="s">
        <v>48</v>
      </c>
      <c r="AX4722" s="92" t="s">
        <v>48</v>
      </c>
      <c r="AY4722" s="91" t="s">
        <v>48</v>
      </c>
      <c r="AZ4722" s="23"/>
      <c r="BA4722" s="25">
        <v>0</v>
      </c>
      <c r="BB4722" t="s">
        <v>48</v>
      </c>
      <c r="BC4722" t="e">
        <v>#N/A</v>
      </c>
      <c r="BD4722" t="e">
        <f>IF(Z4722=BC4722,"OK")</f>
        <v>#N/A</v>
      </c>
      <c r="BE4722">
        <v>0</v>
      </c>
      <c r="BF4722" t="s">
        <v>22</v>
      </c>
      <c r="BG4722">
        <v>0</v>
      </c>
      <c r="BH4722">
        <v>0</v>
      </c>
      <c r="BI4722">
        <v>0</v>
      </c>
      <c r="BJ4722">
        <v>0</v>
      </c>
      <c r="BK4722">
        <v>0</v>
      </c>
      <c r="BN4722" s="183"/>
    </row>
    <row r="4723" spans="1:66" ht="25.5" x14ac:dyDescent="0.25">
      <c r="A4723" s="1"/>
      <c r="B4723" s="94">
        <v>4710</v>
      </c>
      <c r="C4723" s="43">
        <v>1094585</v>
      </c>
      <c r="D4723" s="25"/>
      <c r="E4723" s="27" t="s">
        <v>641</v>
      </c>
      <c r="F4723" s="213" t="s">
        <v>21</v>
      </c>
      <c r="G4723" s="28"/>
      <c r="H4723" s="46" t="str">
        <f>IFERROR(IFERROR(IF(SEARCH("Usystems",$E4723)&gt;0,"Usystems"),IF(SEARCH("RIIFO",$E4723)&gt;0,"RIIFO","Uponor")),"Uponor")</f>
        <v>Uponor</v>
      </c>
      <c r="I4723" s="25" t="str">
        <f>IFERROR(MID($D4723,1,7)+0,"")</f>
        <v/>
      </c>
      <c r="J4723" s="25" t="str">
        <f>IFERROR(MID($D4723,10,7)+0,"")</f>
        <v/>
      </c>
      <c r="K4723" s="25" t="str">
        <f>IFERROR(MID($D4723,19,7)+0,"")</f>
        <v/>
      </c>
      <c r="L4723" s="25" t="str">
        <f>IFERROR(MID($D4723,28,7)+0,"")</f>
        <v/>
      </c>
      <c r="M4723" s="25" t="str">
        <f>IF(IFERROR(MID($Q4723,1,7)+0,"")&lt;1130000,IF(INDEX(C:C,MATCH(LEFT(Q4723,7)+0,I:I,0))&lt;1130000,"",INDEX(C:C,MATCH(LEFT(Q4723,7)+0,I:I,0))),IFERROR(MID($Q4723,1,7)+0,""))</f>
        <v/>
      </c>
      <c r="N4723" s="25" t="str">
        <f>IF(IFERROR(MID($Q4723,10,7)+0,"")&lt;1130000,"",IFERROR(MID($Q4723,10,7)+0,""))</f>
        <v/>
      </c>
      <c r="O4723" s="25" t="str">
        <f>IF(IFERROR(MID($Q4723,19,7)+0,"")&lt;1130000,"",IFERROR(MID($Q4723,19,7)+0,""))</f>
        <v/>
      </c>
      <c r="P4723" s="25" t="str">
        <f>IF(M4723="","",IF(N4723="",M4723,M4723&amp;", "&amp;N4723))</f>
        <v/>
      </c>
      <c r="Q4723" s="25"/>
      <c r="R4723" s="25"/>
      <c r="S4723" s="35" t="s">
        <v>628</v>
      </c>
      <c r="T4723" s="34" t="s">
        <v>36</v>
      </c>
      <c r="U4723" s="185" t="s">
        <v>22</v>
      </c>
      <c r="V4723" s="188" t="s">
        <v>22</v>
      </c>
      <c r="W4723" s="189" t="s">
        <v>22</v>
      </c>
      <c r="X4723" s="31">
        <v>0</v>
      </c>
      <c r="Y4723" s="90" t="str">
        <f>IFERROR(ROUND(X4723/W4723-1,2),"")</f>
        <v/>
      </c>
      <c r="Z4723" s="31">
        <f>IF(OR(S4723="VLD MLC components",S4723="VLD MLC pipes",S4723="VLD PEX components",S4723="VLD PEX pipes",S4723="VLD PHC components",S4723="VLD PHC pipes",S4723="Controls VLD"),"По запросу",X4723)</f>
        <v>0</v>
      </c>
      <c r="AA4723" s="63">
        <f>ROUND(X4723/1.2,3)</f>
        <v>0</v>
      </c>
      <c r="AB4723" s="23">
        <v>0</v>
      </c>
      <c r="AC4723" s="190" t="str">
        <f>IFERROR(ROUND(AA4723/AB4723-1,2),"")</f>
        <v/>
      </c>
      <c r="AD4723" s="25">
        <v>0</v>
      </c>
      <c r="AE4723" s="25" t="s">
        <v>22</v>
      </c>
      <c r="AF4723" s="25">
        <v>0</v>
      </c>
      <c r="AG4723" s="25" t="s">
        <v>22</v>
      </c>
      <c r="AH4723" s="25">
        <v>0</v>
      </c>
      <c r="AI4723" s="25">
        <v>0</v>
      </c>
      <c r="AJ4723" s="25" t="s">
        <v>20</v>
      </c>
      <c r="AK4723" s="42" t="s">
        <v>19</v>
      </c>
      <c r="AL4723" s="25" t="s">
        <v>19</v>
      </c>
      <c r="AM4723" s="25">
        <v>1</v>
      </c>
      <c r="AN4723" s="25"/>
      <c r="AO4723" s="25"/>
      <c r="AP4723" s="25"/>
      <c r="AQ4723" s="25"/>
      <c r="AR4723" s="94"/>
      <c r="AS4723" s="157" t="s">
        <v>22</v>
      </c>
      <c r="AT4723" s="93">
        <v>44447</v>
      </c>
      <c r="AU4723" s="92" t="s">
        <v>22</v>
      </c>
      <c r="AV4723" s="91" t="s">
        <v>48</v>
      </c>
      <c r="AW4723" s="92" t="s">
        <v>48</v>
      </c>
      <c r="AX4723" s="92" t="s">
        <v>48</v>
      </c>
      <c r="AY4723" s="91" t="s">
        <v>48</v>
      </c>
      <c r="AZ4723" s="23"/>
      <c r="BA4723" s="25">
        <v>0</v>
      </c>
      <c r="BB4723" t="s">
        <v>25</v>
      </c>
      <c r="BC4723" t="e">
        <v>#N/A</v>
      </c>
      <c r="BD4723" t="e">
        <f>IF(Z4723=BC4723,"OK")</f>
        <v>#N/A</v>
      </c>
      <c r="BE4723">
        <v>0</v>
      </c>
      <c r="BF4723" t="s">
        <v>22</v>
      </c>
      <c r="BG4723">
        <v>0</v>
      </c>
      <c r="BH4723">
        <v>0</v>
      </c>
      <c r="BI4723">
        <v>0</v>
      </c>
      <c r="BJ4723">
        <v>0</v>
      </c>
      <c r="BK4723">
        <v>0</v>
      </c>
      <c r="BN4723" s="183"/>
    </row>
    <row r="4724" spans="1:66" ht="38.25" x14ac:dyDescent="0.25">
      <c r="A4724" s="1"/>
      <c r="B4724" s="94">
        <v>4711</v>
      </c>
      <c r="C4724" s="43">
        <v>1122128</v>
      </c>
      <c r="D4724" s="25"/>
      <c r="E4724" s="27" t="s">
        <v>200</v>
      </c>
      <c r="F4724" s="213" t="s">
        <v>21</v>
      </c>
      <c r="G4724" s="28"/>
      <c r="H4724" s="46" t="str">
        <f>IFERROR(IFERROR(IF(SEARCH("Usystems",$E4724)&gt;0,"Usystems"),IF(SEARCH("RIIFO",$E4724)&gt;0,"RIIFO","Uponor")),"Uponor")</f>
        <v>Uponor</v>
      </c>
      <c r="I4724" s="25" t="str">
        <f>IFERROR(MID($D4724,1,7)+0,"")</f>
        <v/>
      </c>
      <c r="J4724" s="25" t="str">
        <f>IFERROR(MID($D4724,10,7)+0,"")</f>
        <v/>
      </c>
      <c r="K4724" s="25" t="str">
        <f>IFERROR(MID($D4724,19,7)+0,"")</f>
        <v/>
      </c>
      <c r="L4724" s="25" t="str">
        <f>IFERROR(MID($D4724,28,7)+0,"")</f>
        <v/>
      </c>
      <c r="M4724" s="25" t="str">
        <f>IF(IFERROR(MID($Q4724,1,7)+0,"")&lt;1130000,IF(INDEX(C:C,MATCH(LEFT(Q4724,7)+0,I:I,0))&lt;1130000,"",INDEX(C:C,MATCH(LEFT(Q4724,7)+0,I:I,0))),IFERROR(MID($Q4724,1,7)+0,""))</f>
        <v/>
      </c>
      <c r="N4724" s="25" t="str">
        <f>IF(IFERROR(MID($Q4724,10,7)+0,"")&lt;1130000,"",IFERROR(MID($Q4724,10,7)+0,""))</f>
        <v/>
      </c>
      <c r="O4724" s="25" t="str">
        <f>IF(IFERROR(MID($Q4724,19,7)+0,"")&lt;1130000,"",IFERROR(MID($Q4724,19,7)+0,""))</f>
        <v/>
      </c>
      <c r="P4724" s="25" t="str">
        <f>IF(M4724="","",IF(N4724="",M4724,M4724&amp;", "&amp;N4724))</f>
        <v/>
      </c>
      <c r="Q4724" s="25"/>
      <c r="R4724" s="25"/>
      <c r="S4724" s="35" t="s">
        <v>628</v>
      </c>
      <c r="T4724" s="34" t="s">
        <v>36</v>
      </c>
      <c r="U4724" s="185">
        <v>88224</v>
      </c>
      <c r="V4724" s="188">
        <v>88224</v>
      </c>
      <c r="W4724" s="189">
        <v>88224</v>
      </c>
      <c r="X4724" s="31">
        <v>88224</v>
      </c>
      <c r="Y4724" s="90">
        <f>IFERROR(ROUND(X4724/W4724-1,2),"")</f>
        <v>0</v>
      </c>
      <c r="Z4724" s="31">
        <f>IF(OR(S4724="VLD MLC components",S4724="VLD MLC pipes",S4724="VLD PEX components",S4724="VLD PEX pipes",S4724="VLD PHC components",S4724="VLD PHC pipes",S4724="Controls VLD"),"По запросу",X4724)</f>
        <v>88224</v>
      </c>
      <c r="AA4724" s="63">
        <f>ROUND(X4724/1.2,3)</f>
        <v>73520</v>
      </c>
      <c r="AB4724" s="23">
        <v>73520</v>
      </c>
      <c r="AC4724" s="190">
        <f>IFERROR(ROUND(AA4724/AB4724-1,2),"")</f>
        <v>0</v>
      </c>
      <c r="AD4724" s="25">
        <v>0</v>
      </c>
      <c r="AE4724" s="25" t="s">
        <v>22</v>
      </c>
      <c r="AF4724" s="25">
        <v>0</v>
      </c>
      <c r="AG4724" s="25" t="s">
        <v>22</v>
      </c>
      <c r="AH4724" s="25">
        <v>0</v>
      </c>
      <c r="AI4724" s="25">
        <v>0</v>
      </c>
      <c r="AJ4724" s="25" t="s">
        <v>20</v>
      </c>
      <c r="AK4724" s="42" t="s">
        <v>19</v>
      </c>
      <c r="AL4724" s="22" t="s">
        <v>20</v>
      </c>
      <c r="AM4724" s="25">
        <v>1</v>
      </c>
      <c r="AN4724" s="25"/>
      <c r="AO4724" s="25"/>
      <c r="AP4724" s="25"/>
      <c r="AQ4724" s="25"/>
      <c r="AR4724" s="94"/>
      <c r="AS4724" s="157" t="s">
        <v>22</v>
      </c>
      <c r="AT4724" s="93">
        <v>44447</v>
      </c>
      <c r="AU4724" s="92" t="s">
        <v>22</v>
      </c>
      <c r="AV4724" s="91" t="s">
        <v>48</v>
      </c>
      <c r="AW4724" s="92" t="s">
        <v>48</v>
      </c>
      <c r="AX4724" s="92" t="s">
        <v>48</v>
      </c>
      <c r="AY4724" s="91" t="s">
        <v>48</v>
      </c>
      <c r="AZ4724" s="23"/>
      <c r="BA4724" s="25">
        <v>0</v>
      </c>
      <c r="BB4724" t="s">
        <v>48</v>
      </c>
      <c r="BC4724" t="e">
        <v>#N/A</v>
      </c>
      <c r="BD4724" t="e">
        <f>IF(Z4724=BC4724,"OK")</f>
        <v>#N/A</v>
      </c>
      <c r="BE4724">
        <v>0</v>
      </c>
      <c r="BF4724" t="s">
        <v>22</v>
      </c>
      <c r="BG4724">
        <v>0</v>
      </c>
      <c r="BH4724">
        <v>0</v>
      </c>
      <c r="BI4724">
        <v>0</v>
      </c>
      <c r="BJ4724">
        <v>0</v>
      </c>
      <c r="BK4724">
        <v>0</v>
      </c>
      <c r="BN4724" s="183"/>
    </row>
    <row r="4725" spans="1:66" ht="51" x14ac:dyDescent="0.25">
      <c r="A4725" s="1"/>
      <c r="B4725" s="94">
        <v>4712</v>
      </c>
      <c r="C4725" s="43">
        <v>1122129</v>
      </c>
      <c r="D4725" s="25"/>
      <c r="E4725" s="27" t="s">
        <v>640</v>
      </c>
      <c r="F4725" s="213" t="s">
        <v>21</v>
      </c>
      <c r="G4725" s="102"/>
      <c r="H4725" s="46" t="str">
        <f>IFERROR(IFERROR(IF(SEARCH("Usystems",$E4725)&gt;0,"Usystems"),IF(SEARCH("RIIFO",$E4725)&gt;0,"RIIFO","Uponor")),"Uponor")</f>
        <v>Uponor</v>
      </c>
      <c r="I4725" s="25" t="str">
        <f>IFERROR(MID($D4725,1,7)+0,"")</f>
        <v/>
      </c>
      <c r="J4725" s="25" t="str">
        <f>IFERROR(MID($D4725,10,7)+0,"")</f>
        <v/>
      </c>
      <c r="K4725" s="25" t="str">
        <f>IFERROR(MID($D4725,19,7)+0,"")</f>
        <v/>
      </c>
      <c r="L4725" s="25" t="str">
        <f>IFERROR(MID($D4725,28,7)+0,"")</f>
        <v/>
      </c>
      <c r="M4725" s="25" t="str">
        <f>IF(IFERROR(MID($Q4725,1,7)+0,"")&lt;1130000,IF(INDEX(C:C,MATCH(LEFT(Q4725,7)+0,I:I,0))&lt;1130000,"",INDEX(C:C,MATCH(LEFT(Q4725,7)+0,I:I,0))),IFERROR(MID($Q4725,1,7)+0,""))</f>
        <v/>
      </c>
      <c r="N4725" s="25" t="str">
        <f>IF(IFERROR(MID($Q4725,10,7)+0,"")&lt;1130000,"",IFERROR(MID($Q4725,10,7)+0,""))</f>
        <v/>
      </c>
      <c r="O4725" s="25" t="str">
        <f>IF(IFERROR(MID($Q4725,19,7)+0,"")&lt;1130000,"",IFERROR(MID($Q4725,19,7)+0,""))</f>
        <v/>
      </c>
      <c r="P4725" s="25" t="str">
        <f>IF(M4725="","",IF(N4725="",M4725,M4725&amp;", "&amp;N4725))</f>
        <v/>
      </c>
      <c r="Q4725" s="25"/>
      <c r="R4725" s="25"/>
      <c r="S4725" s="35" t="s">
        <v>628</v>
      </c>
      <c r="T4725" s="34" t="s">
        <v>36</v>
      </c>
      <c r="U4725" s="185">
        <v>24703</v>
      </c>
      <c r="V4725" s="188">
        <v>24703</v>
      </c>
      <c r="W4725" s="189">
        <v>24703</v>
      </c>
      <c r="X4725" s="31">
        <v>24703</v>
      </c>
      <c r="Y4725" s="90">
        <f>IFERROR(ROUND(X4725/W4725-1,2),"")</f>
        <v>0</v>
      </c>
      <c r="Z4725" s="31">
        <f>IF(OR(S4725="VLD MLC components",S4725="VLD MLC pipes",S4725="VLD PEX components",S4725="VLD PEX pipes",S4725="VLD PHC components",S4725="VLD PHC pipes",S4725="Controls VLD"),"По запросу",X4725)</f>
        <v>24703</v>
      </c>
      <c r="AA4725" s="63">
        <f>ROUND(X4725/1.2,3)</f>
        <v>20585.832999999999</v>
      </c>
      <c r="AB4725" s="23">
        <v>20585.832999999999</v>
      </c>
      <c r="AC4725" s="190">
        <f>IFERROR(ROUND(AA4725/AB4725-1,2),"")</f>
        <v>0</v>
      </c>
      <c r="AD4725" s="25">
        <v>0</v>
      </c>
      <c r="AE4725" s="25" t="s">
        <v>22</v>
      </c>
      <c r="AF4725" s="25">
        <v>0</v>
      </c>
      <c r="AG4725" s="25" t="s">
        <v>22</v>
      </c>
      <c r="AH4725" s="25">
        <v>0</v>
      </c>
      <c r="AI4725" s="25">
        <v>0</v>
      </c>
      <c r="AJ4725" s="25" t="s">
        <v>20</v>
      </c>
      <c r="AK4725" s="42" t="s">
        <v>19</v>
      </c>
      <c r="AL4725" s="25" t="s">
        <v>19</v>
      </c>
      <c r="AM4725" s="25">
        <v>1</v>
      </c>
      <c r="AN4725" s="25"/>
      <c r="AO4725" s="25"/>
      <c r="AP4725" s="25"/>
      <c r="AQ4725" s="25"/>
      <c r="AR4725" s="94"/>
      <c r="AS4725" s="157" t="s">
        <v>22</v>
      </c>
      <c r="AT4725" s="93">
        <v>44447</v>
      </c>
      <c r="AU4725" s="92" t="s">
        <v>22</v>
      </c>
      <c r="AV4725" s="91" t="s">
        <v>48</v>
      </c>
      <c r="AW4725" s="92" t="s">
        <v>48</v>
      </c>
      <c r="AX4725" s="92" t="s">
        <v>48</v>
      </c>
      <c r="AY4725" s="91" t="s">
        <v>48</v>
      </c>
      <c r="AZ4725" s="23"/>
      <c r="BA4725" s="25">
        <v>0</v>
      </c>
      <c r="BB4725" t="s">
        <v>48</v>
      </c>
      <c r="BC4725" t="e">
        <v>#N/A</v>
      </c>
      <c r="BD4725" t="e">
        <f>IF(Z4725=BC4725,"OK")</f>
        <v>#N/A</v>
      </c>
      <c r="BE4725">
        <v>0</v>
      </c>
      <c r="BF4725" t="s">
        <v>22</v>
      </c>
      <c r="BG4725">
        <v>0</v>
      </c>
      <c r="BH4725">
        <v>0</v>
      </c>
      <c r="BI4725">
        <v>0</v>
      </c>
      <c r="BJ4725">
        <v>0</v>
      </c>
      <c r="BK4725">
        <v>0</v>
      </c>
      <c r="BN4725" s="183"/>
    </row>
    <row r="4726" spans="1:66" ht="38.25" x14ac:dyDescent="0.25">
      <c r="A4726" s="1"/>
      <c r="B4726" s="94">
        <v>4713</v>
      </c>
      <c r="C4726" s="43">
        <v>1122130</v>
      </c>
      <c r="D4726" s="25"/>
      <c r="E4726" s="27" t="s">
        <v>639</v>
      </c>
      <c r="F4726" s="213" t="s">
        <v>21</v>
      </c>
      <c r="G4726" s="28"/>
      <c r="H4726" s="46" t="str">
        <f>IFERROR(IFERROR(IF(SEARCH("Usystems",$E4726)&gt;0,"Usystems"),IF(SEARCH("RIIFO",$E4726)&gt;0,"RIIFO","Uponor")),"Uponor")</f>
        <v>Uponor</v>
      </c>
      <c r="I4726" s="25" t="str">
        <f>IFERROR(MID($D4726,1,7)+0,"")</f>
        <v/>
      </c>
      <c r="J4726" s="25" t="str">
        <f>IFERROR(MID($D4726,10,7)+0,"")</f>
        <v/>
      </c>
      <c r="K4726" s="25" t="str">
        <f>IFERROR(MID($D4726,19,7)+0,"")</f>
        <v/>
      </c>
      <c r="L4726" s="25" t="str">
        <f>IFERROR(MID($D4726,28,7)+0,"")</f>
        <v/>
      </c>
      <c r="M4726" s="25" t="str">
        <f>IF(IFERROR(MID($Q4726,1,7)+0,"")&lt;1130000,IF(INDEX(C:C,MATCH(LEFT(Q4726,7)+0,I:I,0))&lt;1130000,"",INDEX(C:C,MATCH(LEFT(Q4726,7)+0,I:I,0))),IFERROR(MID($Q4726,1,7)+0,""))</f>
        <v/>
      </c>
      <c r="N4726" s="25" t="str">
        <f>IF(IFERROR(MID($Q4726,10,7)+0,"")&lt;1130000,"",IFERROR(MID($Q4726,10,7)+0,""))</f>
        <v/>
      </c>
      <c r="O4726" s="25" t="str">
        <f>IF(IFERROR(MID($Q4726,19,7)+0,"")&lt;1130000,"",IFERROR(MID($Q4726,19,7)+0,""))</f>
        <v/>
      </c>
      <c r="P4726" s="25" t="str">
        <f>IF(M4726="","",IF(N4726="",M4726,M4726&amp;", "&amp;N4726))</f>
        <v/>
      </c>
      <c r="Q4726" s="25"/>
      <c r="R4726" s="25"/>
      <c r="S4726" s="35" t="s">
        <v>628</v>
      </c>
      <c r="T4726" s="34" t="s">
        <v>36</v>
      </c>
      <c r="U4726" s="185">
        <v>20292</v>
      </c>
      <c r="V4726" s="188">
        <v>20292</v>
      </c>
      <c r="W4726" s="189">
        <v>20292</v>
      </c>
      <c r="X4726" s="31">
        <v>20292</v>
      </c>
      <c r="Y4726" s="90">
        <f>IFERROR(ROUND(X4726/W4726-1,2),"")</f>
        <v>0</v>
      </c>
      <c r="Z4726" s="31">
        <f>IF(OR(S4726="VLD MLC components",S4726="VLD MLC pipes",S4726="VLD PEX components",S4726="VLD PEX pipes",S4726="VLD PHC components",S4726="VLD PHC pipes",S4726="Controls VLD"),"По запросу",X4726)</f>
        <v>20292</v>
      </c>
      <c r="AA4726" s="63">
        <f>ROUND(X4726/1.2,3)</f>
        <v>16910</v>
      </c>
      <c r="AB4726" s="23">
        <v>16910</v>
      </c>
      <c r="AC4726" s="190">
        <f>IFERROR(ROUND(AA4726/AB4726-1,2),"")</f>
        <v>0</v>
      </c>
      <c r="AD4726" s="25">
        <v>0</v>
      </c>
      <c r="AE4726" s="25" t="s">
        <v>22</v>
      </c>
      <c r="AF4726" s="25">
        <v>0</v>
      </c>
      <c r="AG4726" s="25" t="s">
        <v>22</v>
      </c>
      <c r="AH4726" s="25">
        <v>0</v>
      </c>
      <c r="AI4726" s="25">
        <v>0</v>
      </c>
      <c r="AJ4726" s="25" t="s">
        <v>20</v>
      </c>
      <c r="AK4726" s="42" t="s">
        <v>19</v>
      </c>
      <c r="AL4726" s="25" t="s">
        <v>19</v>
      </c>
      <c r="AM4726" s="25">
        <v>1</v>
      </c>
      <c r="AN4726" s="25"/>
      <c r="AO4726" s="25"/>
      <c r="AP4726" s="25"/>
      <c r="AQ4726" s="25"/>
      <c r="AR4726" s="94"/>
      <c r="AS4726" s="157" t="s">
        <v>22</v>
      </c>
      <c r="AT4726" s="93">
        <v>44447</v>
      </c>
      <c r="AU4726" s="92" t="s">
        <v>22</v>
      </c>
      <c r="AV4726" s="91" t="s">
        <v>48</v>
      </c>
      <c r="AW4726" s="92" t="s">
        <v>48</v>
      </c>
      <c r="AX4726" s="92" t="s">
        <v>48</v>
      </c>
      <c r="AY4726" s="91" t="s">
        <v>48</v>
      </c>
      <c r="AZ4726" s="23"/>
      <c r="BA4726" s="25">
        <v>0</v>
      </c>
      <c r="BB4726" t="s">
        <v>48</v>
      </c>
      <c r="BC4726" t="e">
        <v>#N/A</v>
      </c>
      <c r="BD4726" t="e">
        <f>IF(Z4726=BC4726,"OK")</f>
        <v>#N/A</v>
      </c>
      <c r="BE4726">
        <v>0</v>
      </c>
      <c r="BF4726" t="s">
        <v>22</v>
      </c>
      <c r="BG4726">
        <v>0</v>
      </c>
      <c r="BH4726">
        <v>0</v>
      </c>
      <c r="BI4726">
        <v>0</v>
      </c>
      <c r="BJ4726">
        <v>0</v>
      </c>
      <c r="BK4726">
        <v>0</v>
      </c>
      <c r="BN4726" s="183"/>
    </row>
    <row r="4727" spans="1:66" ht="38.25" x14ac:dyDescent="0.25">
      <c r="A4727" s="1"/>
      <c r="B4727" s="94">
        <v>4714</v>
      </c>
      <c r="C4727" s="43">
        <v>1122131</v>
      </c>
      <c r="D4727" s="25"/>
      <c r="E4727" s="27" t="s">
        <v>201</v>
      </c>
      <c r="F4727" s="213" t="s">
        <v>21</v>
      </c>
      <c r="G4727" s="28"/>
      <c r="H4727" s="46" t="str">
        <f>IFERROR(IFERROR(IF(SEARCH("Usystems",$E4727)&gt;0,"Usystems"),IF(SEARCH("RIIFO",$E4727)&gt;0,"RIIFO","Uponor")),"Uponor")</f>
        <v>Uponor</v>
      </c>
      <c r="I4727" s="25" t="str">
        <f>IFERROR(MID($D4727,1,7)+0,"")</f>
        <v/>
      </c>
      <c r="J4727" s="25" t="str">
        <f>IFERROR(MID($D4727,10,7)+0,"")</f>
        <v/>
      </c>
      <c r="K4727" s="25" t="str">
        <f>IFERROR(MID($D4727,19,7)+0,"")</f>
        <v/>
      </c>
      <c r="L4727" s="25" t="str">
        <f>IFERROR(MID($D4727,28,7)+0,"")</f>
        <v/>
      </c>
      <c r="M4727" s="25" t="str">
        <f>IF(IFERROR(MID($Q4727,1,7)+0,"")&lt;1130000,IF(INDEX(C:C,MATCH(LEFT(Q4727,7)+0,I:I,0))&lt;1130000,"",INDEX(C:C,MATCH(LEFT(Q4727,7)+0,I:I,0))),IFERROR(MID($Q4727,1,7)+0,""))</f>
        <v/>
      </c>
      <c r="N4727" s="25" t="str">
        <f>IF(IFERROR(MID($Q4727,10,7)+0,"")&lt;1130000,"",IFERROR(MID($Q4727,10,7)+0,""))</f>
        <v/>
      </c>
      <c r="O4727" s="25" t="str">
        <f>IF(IFERROR(MID($Q4727,19,7)+0,"")&lt;1130000,"",IFERROR(MID($Q4727,19,7)+0,""))</f>
        <v/>
      </c>
      <c r="P4727" s="25" t="str">
        <f>IF(M4727="","",IF(N4727="",M4727,M4727&amp;", "&amp;N4727))</f>
        <v/>
      </c>
      <c r="Q4727" s="25"/>
      <c r="R4727" s="25"/>
      <c r="S4727" s="35" t="s">
        <v>628</v>
      </c>
      <c r="T4727" s="34" t="s">
        <v>36</v>
      </c>
      <c r="U4727" s="185">
        <v>79401</v>
      </c>
      <c r="V4727" s="188">
        <v>79401</v>
      </c>
      <c r="W4727" s="189">
        <v>79401</v>
      </c>
      <c r="X4727" s="31">
        <v>79401</v>
      </c>
      <c r="Y4727" s="90">
        <f>IFERROR(ROUND(X4727/W4727-1,2),"")</f>
        <v>0</v>
      </c>
      <c r="Z4727" s="31">
        <f>IF(OR(S4727="VLD MLC components",S4727="VLD MLC pipes",S4727="VLD PEX components",S4727="VLD PEX pipes",S4727="VLD PHC components",S4727="VLD PHC pipes",S4727="Controls VLD"),"По запросу",X4727)</f>
        <v>79401</v>
      </c>
      <c r="AA4727" s="63">
        <f>ROUND(X4727/1.2,3)</f>
        <v>66167.5</v>
      </c>
      <c r="AB4727" s="23">
        <v>66167.5</v>
      </c>
      <c r="AC4727" s="190">
        <f>IFERROR(ROUND(AA4727/AB4727-1,2),"")</f>
        <v>0</v>
      </c>
      <c r="AD4727" s="25">
        <v>0</v>
      </c>
      <c r="AE4727" s="25" t="s">
        <v>22</v>
      </c>
      <c r="AF4727" s="25">
        <v>0</v>
      </c>
      <c r="AG4727" s="25" t="s">
        <v>22</v>
      </c>
      <c r="AH4727" s="25">
        <v>0</v>
      </c>
      <c r="AI4727" s="25">
        <v>0</v>
      </c>
      <c r="AJ4727" s="25" t="s">
        <v>20</v>
      </c>
      <c r="AK4727" s="42" t="s">
        <v>19</v>
      </c>
      <c r="AL4727" s="22" t="s">
        <v>20</v>
      </c>
      <c r="AM4727" s="25">
        <v>1</v>
      </c>
      <c r="AN4727" s="25"/>
      <c r="AO4727" s="25"/>
      <c r="AP4727" s="25"/>
      <c r="AQ4727" s="25"/>
      <c r="AR4727" s="94"/>
      <c r="AS4727" s="157" t="s">
        <v>22</v>
      </c>
      <c r="AT4727" s="93">
        <v>44447</v>
      </c>
      <c r="AU4727" s="92" t="s">
        <v>22</v>
      </c>
      <c r="AV4727" s="91" t="s">
        <v>48</v>
      </c>
      <c r="AW4727" s="92" t="s">
        <v>48</v>
      </c>
      <c r="AX4727" s="92" t="s">
        <v>48</v>
      </c>
      <c r="AY4727" s="91" t="s">
        <v>48</v>
      </c>
      <c r="AZ4727" s="23"/>
      <c r="BA4727" s="25">
        <v>0</v>
      </c>
      <c r="BB4727" t="s">
        <v>48</v>
      </c>
      <c r="BC4727" t="e">
        <v>#N/A</v>
      </c>
      <c r="BD4727" t="e">
        <f>IF(Z4727=BC4727,"OK")</f>
        <v>#N/A</v>
      </c>
      <c r="BE4727">
        <v>0</v>
      </c>
      <c r="BF4727" t="s">
        <v>22</v>
      </c>
      <c r="BG4727">
        <v>0</v>
      </c>
      <c r="BH4727">
        <v>0</v>
      </c>
      <c r="BI4727">
        <v>0</v>
      </c>
      <c r="BJ4727">
        <v>0</v>
      </c>
      <c r="BK4727">
        <v>0</v>
      </c>
      <c r="BN4727" s="183"/>
    </row>
    <row r="4728" spans="1:66" ht="25.5" x14ac:dyDescent="0.25">
      <c r="A4728" s="1"/>
      <c r="B4728" s="94">
        <v>4715</v>
      </c>
      <c r="C4728" s="43">
        <v>1122132</v>
      </c>
      <c r="D4728" s="25"/>
      <c r="E4728" s="27" t="s">
        <v>202</v>
      </c>
      <c r="F4728" s="213" t="s">
        <v>21</v>
      </c>
      <c r="G4728" s="28"/>
      <c r="H4728" s="46" t="str">
        <f>IFERROR(IFERROR(IF(SEARCH("Usystems",$E4728)&gt;0,"Usystems"),IF(SEARCH("RIIFO",$E4728)&gt;0,"RIIFO","Uponor")),"Uponor")</f>
        <v>Uponor</v>
      </c>
      <c r="I4728" s="25" t="str">
        <f>IFERROR(MID($D4728,1,7)+0,"")</f>
        <v/>
      </c>
      <c r="J4728" s="25" t="str">
        <f>IFERROR(MID($D4728,10,7)+0,"")</f>
        <v/>
      </c>
      <c r="K4728" s="25" t="str">
        <f>IFERROR(MID($D4728,19,7)+0,"")</f>
        <v/>
      </c>
      <c r="L4728" s="25" t="str">
        <f>IFERROR(MID($D4728,28,7)+0,"")</f>
        <v/>
      </c>
      <c r="M4728" s="25" t="str">
        <f>IF(IFERROR(MID($Q4728,1,7)+0,"")&lt;1130000,IF(INDEX(C:C,MATCH(LEFT(Q4728,7)+0,I:I,0))&lt;1130000,"",INDEX(C:C,MATCH(LEFT(Q4728,7)+0,I:I,0))),IFERROR(MID($Q4728,1,7)+0,""))</f>
        <v/>
      </c>
      <c r="N4728" s="25" t="str">
        <f>IF(IFERROR(MID($Q4728,10,7)+0,"")&lt;1130000,"",IFERROR(MID($Q4728,10,7)+0,""))</f>
        <v/>
      </c>
      <c r="O4728" s="25" t="str">
        <f>IF(IFERROR(MID($Q4728,19,7)+0,"")&lt;1130000,"",IFERROR(MID($Q4728,19,7)+0,""))</f>
        <v/>
      </c>
      <c r="P4728" s="25" t="str">
        <f>IF(M4728="","",IF(N4728="",M4728,M4728&amp;", "&amp;N4728))</f>
        <v/>
      </c>
      <c r="Q4728" s="25"/>
      <c r="R4728" s="25"/>
      <c r="S4728" s="35" t="s">
        <v>628</v>
      </c>
      <c r="T4728" s="34" t="s">
        <v>36</v>
      </c>
      <c r="U4728" s="185">
        <v>30879</v>
      </c>
      <c r="V4728" s="188">
        <v>30879</v>
      </c>
      <c r="W4728" s="189">
        <v>30879</v>
      </c>
      <c r="X4728" s="31">
        <v>30879</v>
      </c>
      <c r="Y4728" s="90">
        <f>IFERROR(ROUND(X4728/W4728-1,2),"")</f>
        <v>0</v>
      </c>
      <c r="Z4728" s="31">
        <f>IF(OR(S4728="VLD MLC components",S4728="VLD MLC pipes",S4728="VLD PEX components",S4728="VLD PEX pipes",S4728="VLD PHC components",S4728="VLD PHC pipes",S4728="Controls VLD"),"По запросу",X4728)</f>
        <v>30879</v>
      </c>
      <c r="AA4728" s="63">
        <f>ROUND(X4728/1.2,3)</f>
        <v>25732.5</v>
      </c>
      <c r="AB4728" s="23">
        <v>25732.5</v>
      </c>
      <c r="AC4728" s="190">
        <f>IFERROR(ROUND(AA4728/AB4728-1,2),"")</f>
        <v>0</v>
      </c>
      <c r="AD4728" s="25">
        <v>0</v>
      </c>
      <c r="AE4728" s="25" t="s">
        <v>22</v>
      </c>
      <c r="AF4728" s="25">
        <v>0</v>
      </c>
      <c r="AG4728" s="25" t="s">
        <v>22</v>
      </c>
      <c r="AH4728" s="25">
        <v>0</v>
      </c>
      <c r="AI4728" s="25">
        <v>0</v>
      </c>
      <c r="AJ4728" s="25" t="s">
        <v>20</v>
      </c>
      <c r="AK4728" s="42" t="s">
        <v>19</v>
      </c>
      <c r="AL4728" s="22" t="s">
        <v>20</v>
      </c>
      <c r="AM4728" s="25">
        <v>1</v>
      </c>
      <c r="AN4728" s="25"/>
      <c r="AO4728" s="25"/>
      <c r="AP4728" s="25"/>
      <c r="AQ4728" s="25"/>
      <c r="AR4728" s="94"/>
      <c r="AS4728" s="157" t="s">
        <v>22</v>
      </c>
      <c r="AT4728" s="93">
        <v>44447</v>
      </c>
      <c r="AU4728" s="92" t="s">
        <v>22</v>
      </c>
      <c r="AV4728" s="91" t="s">
        <v>48</v>
      </c>
      <c r="AW4728" s="92" t="s">
        <v>48</v>
      </c>
      <c r="AX4728" s="92" t="s">
        <v>48</v>
      </c>
      <c r="AY4728" s="91" t="s">
        <v>48</v>
      </c>
      <c r="AZ4728" s="23"/>
      <c r="BA4728" s="25">
        <v>0</v>
      </c>
      <c r="BB4728" t="s">
        <v>48</v>
      </c>
      <c r="BC4728" t="e">
        <v>#N/A</v>
      </c>
      <c r="BD4728" t="e">
        <f>IF(Z4728=BC4728,"OK")</f>
        <v>#N/A</v>
      </c>
      <c r="BE4728">
        <v>0</v>
      </c>
      <c r="BF4728" t="s">
        <v>22</v>
      </c>
      <c r="BG4728">
        <v>0</v>
      </c>
      <c r="BH4728">
        <v>0</v>
      </c>
      <c r="BI4728">
        <v>0</v>
      </c>
      <c r="BJ4728">
        <v>0</v>
      </c>
      <c r="BK4728">
        <v>0</v>
      </c>
      <c r="BN4728" s="183"/>
    </row>
    <row r="4729" spans="1:66" ht="51" x14ac:dyDescent="0.25">
      <c r="A4729" s="1"/>
      <c r="B4729" s="94">
        <v>4716</v>
      </c>
      <c r="C4729" s="43">
        <v>1122133</v>
      </c>
      <c r="D4729" s="25"/>
      <c r="E4729" s="27" t="s">
        <v>638</v>
      </c>
      <c r="F4729" s="213" t="s">
        <v>21</v>
      </c>
      <c r="G4729" s="28"/>
      <c r="H4729" s="46" t="str">
        <f>IFERROR(IFERROR(IF(SEARCH("Usystems",$E4729)&gt;0,"Usystems"),IF(SEARCH("RIIFO",$E4729)&gt;0,"RIIFO","Uponor")),"Uponor")</f>
        <v>Uponor</v>
      </c>
      <c r="I4729" s="25" t="str">
        <f>IFERROR(MID($D4729,1,7)+0,"")</f>
        <v/>
      </c>
      <c r="J4729" s="25" t="str">
        <f>IFERROR(MID($D4729,10,7)+0,"")</f>
        <v/>
      </c>
      <c r="K4729" s="25" t="str">
        <f>IFERROR(MID($D4729,19,7)+0,"")</f>
        <v/>
      </c>
      <c r="L4729" s="25" t="str">
        <f>IFERROR(MID($D4729,28,7)+0,"")</f>
        <v/>
      </c>
      <c r="M4729" s="25" t="str">
        <f>IF(IFERROR(MID($Q4729,1,7)+0,"")&lt;1130000,IF(INDEX(C:C,MATCH(LEFT(Q4729,7)+0,I:I,0))&lt;1130000,"",INDEX(C:C,MATCH(LEFT(Q4729,7)+0,I:I,0))),IFERROR(MID($Q4729,1,7)+0,""))</f>
        <v/>
      </c>
      <c r="N4729" s="25" t="str">
        <f>IF(IFERROR(MID($Q4729,10,7)+0,"")&lt;1130000,"",IFERROR(MID($Q4729,10,7)+0,""))</f>
        <v/>
      </c>
      <c r="O4729" s="25" t="str">
        <f>IF(IFERROR(MID($Q4729,19,7)+0,"")&lt;1130000,"",IFERROR(MID($Q4729,19,7)+0,""))</f>
        <v/>
      </c>
      <c r="P4729" s="25" t="str">
        <f>IF(M4729="","",IF(N4729="",M4729,M4729&amp;", "&amp;N4729))</f>
        <v/>
      </c>
      <c r="Q4729" s="25"/>
      <c r="R4729" s="25"/>
      <c r="S4729" s="35" t="s">
        <v>628</v>
      </c>
      <c r="T4729" s="34" t="s">
        <v>36</v>
      </c>
      <c r="U4729" s="185">
        <v>7058</v>
      </c>
      <c r="V4729" s="188">
        <v>7058</v>
      </c>
      <c r="W4729" s="189">
        <v>7058</v>
      </c>
      <c r="X4729" s="31">
        <v>7058</v>
      </c>
      <c r="Y4729" s="90">
        <f>IFERROR(ROUND(X4729/W4729-1,2),"")</f>
        <v>0</v>
      </c>
      <c r="Z4729" s="31">
        <f>IF(OR(S4729="VLD MLC components",S4729="VLD MLC pipes",S4729="VLD PEX components",S4729="VLD PEX pipes",S4729="VLD PHC components",S4729="VLD PHC pipes",S4729="Controls VLD"),"По запросу",X4729)</f>
        <v>7058</v>
      </c>
      <c r="AA4729" s="63">
        <f>ROUND(X4729/1.2,3)</f>
        <v>5881.6670000000004</v>
      </c>
      <c r="AB4729" s="23">
        <v>5881.6670000000004</v>
      </c>
      <c r="AC4729" s="190">
        <f>IFERROR(ROUND(AA4729/AB4729-1,2),"")</f>
        <v>0</v>
      </c>
      <c r="AD4729" s="25">
        <v>0</v>
      </c>
      <c r="AE4729" s="25" t="s">
        <v>22</v>
      </c>
      <c r="AF4729" s="25">
        <v>0</v>
      </c>
      <c r="AG4729" s="25" t="s">
        <v>22</v>
      </c>
      <c r="AH4729" s="25">
        <v>0</v>
      </c>
      <c r="AI4729" s="25">
        <v>0</v>
      </c>
      <c r="AJ4729" s="25" t="s">
        <v>20</v>
      </c>
      <c r="AK4729" s="42" t="s">
        <v>19</v>
      </c>
      <c r="AL4729" s="25" t="s">
        <v>19</v>
      </c>
      <c r="AM4729" s="25">
        <v>1</v>
      </c>
      <c r="AN4729" s="25"/>
      <c r="AO4729" s="25"/>
      <c r="AP4729" s="25"/>
      <c r="AQ4729" s="25"/>
      <c r="AR4729" s="94"/>
      <c r="AS4729" s="157" t="s">
        <v>22</v>
      </c>
      <c r="AT4729" s="93">
        <v>44447</v>
      </c>
      <c r="AU4729" s="92" t="s">
        <v>22</v>
      </c>
      <c r="AV4729" s="91" t="s">
        <v>48</v>
      </c>
      <c r="AW4729" s="92" t="s">
        <v>48</v>
      </c>
      <c r="AX4729" s="92" t="s">
        <v>48</v>
      </c>
      <c r="AY4729" s="91" t="s">
        <v>48</v>
      </c>
      <c r="AZ4729" s="23"/>
      <c r="BA4729" s="25">
        <v>0</v>
      </c>
      <c r="BB4729" t="s">
        <v>48</v>
      </c>
      <c r="BC4729" t="e">
        <v>#N/A</v>
      </c>
      <c r="BD4729" t="e">
        <f>IF(Z4729=BC4729,"OK")</f>
        <v>#N/A</v>
      </c>
      <c r="BE4729">
        <v>0</v>
      </c>
      <c r="BF4729" t="s">
        <v>22</v>
      </c>
      <c r="BG4729">
        <v>0</v>
      </c>
      <c r="BH4729">
        <v>0</v>
      </c>
      <c r="BI4729">
        <v>0</v>
      </c>
      <c r="BJ4729">
        <v>0</v>
      </c>
      <c r="BK4729">
        <v>0</v>
      </c>
      <c r="BN4729" s="183"/>
    </row>
    <row r="4730" spans="1:66" ht="51" x14ac:dyDescent="0.25">
      <c r="A4730" s="1"/>
      <c r="B4730" s="94">
        <v>4717</v>
      </c>
      <c r="C4730" s="43">
        <v>1122134</v>
      </c>
      <c r="D4730" s="25"/>
      <c r="E4730" s="27" t="s">
        <v>637</v>
      </c>
      <c r="F4730" s="213" t="s">
        <v>21</v>
      </c>
      <c r="G4730" s="28"/>
      <c r="H4730" s="46" t="str">
        <f>IFERROR(IFERROR(IF(SEARCH("Usystems",$E4730)&gt;0,"Usystems"),IF(SEARCH("RIIFO",$E4730)&gt;0,"RIIFO","Uponor")),"Uponor")</f>
        <v>Uponor</v>
      </c>
      <c r="I4730" s="25" t="str">
        <f>IFERROR(MID($D4730,1,7)+0,"")</f>
        <v/>
      </c>
      <c r="J4730" s="25" t="str">
        <f>IFERROR(MID($D4730,10,7)+0,"")</f>
        <v/>
      </c>
      <c r="K4730" s="25" t="str">
        <f>IFERROR(MID($D4730,19,7)+0,"")</f>
        <v/>
      </c>
      <c r="L4730" s="25" t="str">
        <f>IFERROR(MID($D4730,28,7)+0,"")</f>
        <v/>
      </c>
      <c r="M4730" s="25" t="str">
        <f>IF(IFERROR(MID($Q4730,1,7)+0,"")&lt;1130000,IF(INDEX(C:C,MATCH(LEFT(Q4730,7)+0,I:I,0))&lt;1130000,"",INDEX(C:C,MATCH(LEFT(Q4730,7)+0,I:I,0))),IFERROR(MID($Q4730,1,7)+0,""))</f>
        <v/>
      </c>
      <c r="N4730" s="25" t="str">
        <f>IF(IFERROR(MID($Q4730,10,7)+0,"")&lt;1130000,"",IFERROR(MID($Q4730,10,7)+0,""))</f>
        <v/>
      </c>
      <c r="O4730" s="25" t="str">
        <f>IF(IFERROR(MID($Q4730,19,7)+0,"")&lt;1130000,"",IFERROR(MID($Q4730,19,7)+0,""))</f>
        <v/>
      </c>
      <c r="P4730" s="25" t="str">
        <f>IF(M4730="","",IF(N4730="",M4730,M4730&amp;", "&amp;N4730))</f>
        <v/>
      </c>
      <c r="Q4730" s="25"/>
      <c r="R4730" s="25"/>
      <c r="S4730" s="35" t="s">
        <v>628</v>
      </c>
      <c r="T4730" s="34" t="s">
        <v>36</v>
      </c>
      <c r="U4730" s="185">
        <v>8822</v>
      </c>
      <c r="V4730" s="188">
        <v>8822</v>
      </c>
      <c r="W4730" s="189">
        <v>8822</v>
      </c>
      <c r="X4730" s="31">
        <v>8822</v>
      </c>
      <c r="Y4730" s="90">
        <f>IFERROR(ROUND(X4730/W4730-1,2),"")</f>
        <v>0</v>
      </c>
      <c r="Z4730" s="31">
        <f>IF(OR(S4730="VLD MLC components",S4730="VLD MLC pipes",S4730="VLD PEX components",S4730="VLD PEX pipes",S4730="VLD PHC components",S4730="VLD PHC pipes",S4730="Controls VLD"),"По запросу",X4730)</f>
        <v>8822</v>
      </c>
      <c r="AA4730" s="63">
        <f>ROUND(X4730/1.2,3)</f>
        <v>7351.6670000000004</v>
      </c>
      <c r="AB4730" s="23">
        <v>7351.6670000000004</v>
      </c>
      <c r="AC4730" s="190">
        <f>IFERROR(ROUND(AA4730/AB4730-1,2),"")</f>
        <v>0</v>
      </c>
      <c r="AD4730" s="25">
        <v>0</v>
      </c>
      <c r="AE4730" s="25" t="s">
        <v>22</v>
      </c>
      <c r="AF4730" s="25">
        <v>0</v>
      </c>
      <c r="AG4730" s="25" t="s">
        <v>22</v>
      </c>
      <c r="AH4730" s="25">
        <v>0</v>
      </c>
      <c r="AI4730" s="25">
        <v>0</v>
      </c>
      <c r="AJ4730" s="25" t="s">
        <v>20</v>
      </c>
      <c r="AK4730" s="42" t="s">
        <v>19</v>
      </c>
      <c r="AL4730" s="25" t="s">
        <v>19</v>
      </c>
      <c r="AM4730" s="25">
        <v>1</v>
      </c>
      <c r="AN4730" s="25"/>
      <c r="AO4730" s="25"/>
      <c r="AP4730" s="25"/>
      <c r="AQ4730" s="25"/>
      <c r="AR4730" s="94"/>
      <c r="AS4730" s="157" t="s">
        <v>22</v>
      </c>
      <c r="AT4730" s="93">
        <v>44447</v>
      </c>
      <c r="AU4730" s="92" t="s">
        <v>22</v>
      </c>
      <c r="AV4730" s="91" t="s">
        <v>48</v>
      </c>
      <c r="AW4730" s="92" t="s">
        <v>48</v>
      </c>
      <c r="AX4730" s="92" t="s">
        <v>48</v>
      </c>
      <c r="AY4730" s="91" t="s">
        <v>48</v>
      </c>
      <c r="AZ4730" s="23"/>
      <c r="BA4730" s="25">
        <v>0</v>
      </c>
      <c r="BB4730" t="s">
        <v>48</v>
      </c>
      <c r="BC4730" t="e">
        <v>#N/A</v>
      </c>
      <c r="BD4730" t="e">
        <f>IF(Z4730=BC4730,"OK")</f>
        <v>#N/A</v>
      </c>
      <c r="BE4730">
        <v>0</v>
      </c>
      <c r="BF4730" t="s">
        <v>22</v>
      </c>
      <c r="BG4730">
        <v>0</v>
      </c>
      <c r="BH4730">
        <v>0</v>
      </c>
      <c r="BI4730">
        <v>0</v>
      </c>
      <c r="BJ4730">
        <v>0</v>
      </c>
      <c r="BK4730">
        <v>0</v>
      </c>
      <c r="BN4730" s="183"/>
    </row>
    <row r="4731" spans="1:66" ht="38.25" x14ac:dyDescent="0.25">
      <c r="A4731" s="1"/>
      <c r="B4731" s="94">
        <v>4718</v>
      </c>
      <c r="C4731" s="43">
        <v>1122135</v>
      </c>
      <c r="D4731" s="25"/>
      <c r="E4731" s="27" t="s">
        <v>636</v>
      </c>
      <c r="F4731" s="213" t="s">
        <v>21</v>
      </c>
      <c r="G4731" s="102"/>
      <c r="H4731" s="46" t="str">
        <f>IFERROR(IFERROR(IF(SEARCH("Usystems",$E4731)&gt;0,"Usystems"),IF(SEARCH("RIIFO",$E4731)&gt;0,"RIIFO","Uponor")),"Uponor")</f>
        <v>Uponor</v>
      </c>
      <c r="I4731" s="25" t="str">
        <f>IFERROR(MID($D4731,1,7)+0,"")</f>
        <v/>
      </c>
      <c r="J4731" s="25" t="str">
        <f>IFERROR(MID($D4731,10,7)+0,"")</f>
        <v/>
      </c>
      <c r="K4731" s="25" t="str">
        <f>IFERROR(MID($D4731,19,7)+0,"")</f>
        <v/>
      </c>
      <c r="L4731" s="25" t="str">
        <f>IFERROR(MID($D4731,28,7)+0,"")</f>
        <v/>
      </c>
      <c r="M4731" s="25" t="str">
        <f>IF(IFERROR(MID($Q4731,1,7)+0,"")&lt;1130000,IF(INDEX(C:C,MATCH(LEFT(Q4731,7)+0,I:I,0))&lt;1130000,"",INDEX(C:C,MATCH(LEFT(Q4731,7)+0,I:I,0))),IFERROR(MID($Q4731,1,7)+0,""))</f>
        <v/>
      </c>
      <c r="N4731" s="25" t="str">
        <f>IF(IFERROR(MID($Q4731,10,7)+0,"")&lt;1130000,"",IFERROR(MID($Q4731,10,7)+0,""))</f>
        <v/>
      </c>
      <c r="O4731" s="25" t="str">
        <f>IF(IFERROR(MID($Q4731,19,7)+0,"")&lt;1130000,"",IFERROR(MID($Q4731,19,7)+0,""))</f>
        <v/>
      </c>
      <c r="P4731" s="25" t="str">
        <f>IF(M4731="","",IF(N4731="",M4731,M4731&amp;", "&amp;N4731))</f>
        <v/>
      </c>
      <c r="Q4731" s="25"/>
      <c r="R4731" s="25"/>
      <c r="S4731" s="35" t="s">
        <v>628</v>
      </c>
      <c r="T4731" s="34" t="s">
        <v>36</v>
      </c>
      <c r="U4731" s="185">
        <v>6176</v>
      </c>
      <c r="V4731" s="188">
        <v>6176</v>
      </c>
      <c r="W4731" s="189">
        <v>6176</v>
      </c>
      <c r="X4731" s="31">
        <v>6176</v>
      </c>
      <c r="Y4731" s="90">
        <f>IFERROR(ROUND(X4731/W4731-1,2),"")</f>
        <v>0</v>
      </c>
      <c r="Z4731" s="31">
        <f>IF(OR(S4731="VLD MLC components",S4731="VLD MLC pipes",S4731="VLD PEX components",S4731="VLD PEX pipes",S4731="VLD PHC components",S4731="VLD PHC pipes",S4731="Controls VLD"),"По запросу",X4731)</f>
        <v>6176</v>
      </c>
      <c r="AA4731" s="63">
        <f>ROUND(X4731/1.2,3)</f>
        <v>5146.6670000000004</v>
      </c>
      <c r="AB4731" s="23">
        <v>5146.6670000000004</v>
      </c>
      <c r="AC4731" s="190">
        <f>IFERROR(ROUND(AA4731/AB4731-1,2),"")</f>
        <v>0</v>
      </c>
      <c r="AD4731" s="25">
        <v>0</v>
      </c>
      <c r="AE4731" s="25" t="s">
        <v>22</v>
      </c>
      <c r="AF4731" s="25">
        <v>0</v>
      </c>
      <c r="AG4731" s="25" t="s">
        <v>22</v>
      </c>
      <c r="AH4731" s="25">
        <v>0</v>
      </c>
      <c r="AI4731" s="25">
        <v>0</v>
      </c>
      <c r="AJ4731" s="25" t="s">
        <v>20</v>
      </c>
      <c r="AK4731" s="42" t="s">
        <v>19</v>
      </c>
      <c r="AL4731" s="25" t="s">
        <v>19</v>
      </c>
      <c r="AM4731" s="25">
        <v>1</v>
      </c>
      <c r="AN4731" s="25"/>
      <c r="AO4731" s="25"/>
      <c r="AP4731" s="25"/>
      <c r="AQ4731" s="25"/>
      <c r="AR4731" s="94"/>
      <c r="AS4731" s="157" t="s">
        <v>22</v>
      </c>
      <c r="AT4731" s="93">
        <v>44447</v>
      </c>
      <c r="AU4731" s="92" t="s">
        <v>22</v>
      </c>
      <c r="AV4731" s="91" t="s">
        <v>48</v>
      </c>
      <c r="AW4731" s="92" t="s">
        <v>48</v>
      </c>
      <c r="AX4731" s="92" t="s">
        <v>48</v>
      </c>
      <c r="AY4731" s="91" t="s">
        <v>48</v>
      </c>
      <c r="AZ4731" s="23"/>
      <c r="BA4731" s="25">
        <v>0</v>
      </c>
      <c r="BB4731" t="s">
        <v>48</v>
      </c>
      <c r="BC4731" t="e">
        <v>#N/A</v>
      </c>
      <c r="BD4731" t="e">
        <f>IF(Z4731=BC4731,"OK")</f>
        <v>#N/A</v>
      </c>
      <c r="BE4731">
        <v>0</v>
      </c>
      <c r="BF4731" t="s">
        <v>22</v>
      </c>
      <c r="BG4731">
        <v>0</v>
      </c>
      <c r="BH4731">
        <v>0</v>
      </c>
      <c r="BI4731">
        <v>0</v>
      </c>
      <c r="BJ4731">
        <v>0</v>
      </c>
      <c r="BK4731">
        <v>0</v>
      </c>
      <c r="BN4731" s="183"/>
    </row>
    <row r="4732" spans="1:66" ht="25.5" x14ac:dyDescent="0.25">
      <c r="A4732" s="1"/>
      <c r="B4732" s="94">
        <v>4719</v>
      </c>
      <c r="C4732" s="43">
        <v>1122136</v>
      </c>
      <c r="D4732" s="25"/>
      <c r="E4732" s="27" t="s">
        <v>203</v>
      </c>
      <c r="F4732" s="213" t="s">
        <v>21</v>
      </c>
      <c r="G4732" s="28"/>
      <c r="H4732" s="46" t="str">
        <f>IFERROR(IFERROR(IF(SEARCH("Usystems",$E4732)&gt;0,"Usystems"),IF(SEARCH("RIIFO",$E4732)&gt;0,"RIIFO","Uponor")),"Uponor")</f>
        <v>Uponor</v>
      </c>
      <c r="I4732" s="25" t="str">
        <f>IFERROR(MID($D4732,1,7)+0,"")</f>
        <v/>
      </c>
      <c r="J4732" s="25" t="str">
        <f>IFERROR(MID($D4732,10,7)+0,"")</f>
        <v/>
      </c>
      <c r="K4732" s="25" t="str">
        <f>IFERROR(MID($D4732,19,7)+0,"")</f>
        <v/>
      </c>
      <c r="L4732" s="25" t="str">
        <f>IFERROR(MID($D4732,28,7)+0,"")</f>
        <v/>
      </c>
      <c r="M4732" s="25" t="str">
        <f>IF(IFERROR(MID($Q4732,1,7)+0,"")&lt;1130000,IF(INDEX(C:C,MATCH(LEFT(Q4732,7)+0,I:I,0))&lt;1130000,"",INDEX(C:C,MATCH(LEFT(Q4732,7)+0,I:I,0))),IFERROR(MID($Q4732,1,7)+0,""))</f>
        <v/>
      </c>
      <c r="N4732" s="25" t="str">
        <f>IF(IFERROR(MID($Q4732,10,7)+0,"")&lt;1130000,"",IFERROR(MID($Q4732,10,7)+0,""))</f>
        <v/>
      </c>
      <c r="O4732" s="25" t="str">
        <f>IF(IFERROR(MID($Q4732,19,7)+0,"")&lt;1130000,"",IFERROR(MID($Q4732,19,7)+0,""))</f>
        <v/>
      </c>
      <c r="P4732" s="25" t="str">
        <f>IF(M4732="","",IF(N4732="",M4732,M4732&amp;", "&amp;N4732))</f>
        <v/>
      </c>
      <c r="Q4732" s="25"/>
      <c r="R4732" s="25"/>
      <c r="S4732" s="35" t="s">
        <v>628</v>
      </c>
      <c r="T4732" s="34" t="s">
        <v>36</v>
      </c>
      <c r="U4732" s="185">
        <v>15880</v>
      </c>
      <c r="V4732" s="188">
        <v>15880</v>
      </c>
      <c r="W4732" s="189">
        <v>15880</v>
      </c>
      <c r="X4732" s="31">
        <v>15880</v>
      </c>
      <c r="Y4732" s="90">
        <f>IFERROR(ROUND(X4732/W4732-1,2),"")</f>
        <v>0</v>
      </c>
      <c r="Z4732" s="31">
        <f>IF(OR(S4732="VLD MLC components",S4732="VLD MLC pipes",S4732="VLD PEX components",S4732="VLD PEX pipes",S4732="VLD PHC components",S4732="VLD PHC pipes",S4732="Controls VLD"),"По запросу",X4732)</f>
        <v>15880</v>
      </c>
      <c r="AA4732" s="63">
        <f>ROUND(X4732/1.2,3)</f>
        <v>13233.333000000001</v>
      </c>
      <c r="AB4732" s="23">
        <v>13233.333000000001</v>
      </c>
      <c r="AC4732" s="190">
        <f>IFERROR(ROUND(AA4732/AB4732-1,2),"")</f>
        <v>0</v>
      </c>
      <c r="AD4732" s="25">
        <v>0</v>
      </c>
      <c r="AE4732" s="25" t="s">
        <v>22</v>
      </c>
      <c r="AF4732" s="25">
        <v>0</v>
      </c>
      <c r="AG4732" s="25" t="s">
        <v>22</v>
      </c>
      <c r="AH4732" s="25">
        <v>0</v>
      </c>
      <c r="AI4732" s="25">
        <v>0</v>
      </c>
      <c r="AJ4732" s="25" t="s">
        <v>20</v>
      </c>
      <c r="AK4732" s="42" t="s">
        <v>19</v>
      </c>
      <c r="AL4732" s="22" t="s">
        <v>20</v>
      </c>
      <c r="AM4732" s="25">
        <v>1</v>
      </c>
      <c r="AN4732" s="25"/>
      <c r="AO4732" s="25"/>
      <c r="AP4732" s="25"/>
      <c r="AQ4732" s="25"/>
      <c r="AR4732" s="94"/>
      <c r="AS4732" s="157" t="s">
        <v>22</v>
      </c>
      <c r="AT4732" s="93">
        <v>44447</v>
      </c>
      <c r="AU4732" s="92" t="s">
        <v>22</v>
      </c>
      <c r="AV4732" s="91" t="s">
        <v>48</v>
      </c>
      <c r="AW4732" s="92" t="s">
        <v>48</v>
      </c>
      <c r="AX4732" s="92" t="s">
        <v>48</v>
      </c>
      <c r="AY4732" s="91" t="s">
        <v>48</v>
      </c>
      <c r="AZ4732" s="23"/>
      <c r="BA4732" s="25">
        <v>0</v>
      </c>
      <c r="BB4732" t="s">
        <v>48</v>
      </c>
      <c r="BC4732" t="e">
        <v>#N/A</v>
      </c>
      <c r="BD4732" t="e">
        <f>IF(Z4732=BC4732,"OK")</f>
        <v>#N/A</v>
      </c>
      <c r="BE4732">
        <v>0</v>
      </c>
      <c r="BF4732" t="s">
        <v>22</v>
      </c>
      <c r="BG4732">
        <v>0</v>
      </c>
      <c r="BH4732">
        <v>0</v>
      </c>
      <c r="BI4732">
        <v>0</v>
      </c>
      <c r="BJ4732">
        <v>0</v>
      </c>
      <c r="BK4732">
        <v>0</v>
      </c>
      <c r="BN4732" s="183"/>
    </row>
    <row r="4733" spans="1:66" ht="38.25" x14ac:dyDescent="0.25">
      <c r="A4733" s="1"/>
      <c r="B4733" s="94">
        <v>4720</v>
      </c>
      <c r="C4733" s="43">
        <v>1122137</v>
      </c>
      <c r="D4733" s="25"/>
      <c r="E4733" s="27" t="s">
        <v>635</v>
      </c>
      <c r="F4733" s="213" t="s">
        <v>21</v>
      </c>
      <c r="G4733" s="28"/>
      <c r="H4733" s="46" t="str">
        <f>IFERROR(IFERROR(IF(SEARCH("Usystems",$E4733)&gt;0,"Usystems"),IF(SEARCH("RIIFO",$E4733)&gt;0,"RIIFO","Uponor")),"Uponor")</f>
        <v>Uponor</v>
      </c>
      <c r="I4733" s="25" t="str">
        <f>IFERROR(MID($D4733,1,7)+0,"")</f>
        <v/>
      </c>
      <c r="J4733" s="25" t="str">
        <f>IFERROR(MID($D4733,10,7)+0,"")</f>
        <v/>
      </c>
      <c r="K4733" s="25" t="str">
        <f>IFERROR(MID($D4733,19,7)+0,"")</f>
        <v/>
      </c>
      <c r="L4733" s="25" t="str">
        <f>IFERROR(MID($D4733,28,7)+0,"")</f>
        <v/>
      </c>
      <c r="M4733" s="25" t="str">
        <f>IF(IFERROR(MID($Q4733,1,7)+0,"")&lt;1130000,IF(INDEX(C:C,MATCH(LEFT(Q4733,7)+0,I:I,0))&lt;1130000,"",INDEX(C:C,MATCH(LEFT(Q4733,7)+0,I:I,0))),IFERROR(MID($Q4733,1,7)+0,""))</f>
        <v/>
      </c>
      <c r="N4733" s="25" t="str">
        <f>IF(IFERROR(MID($Q4733,10,7)+0,"")&lt;1130000,"",IFERROR(MID($Q4733,10,7)+0,""))</f>
        <v/>
      </c>
      <c r="O4733" s="25" t="str">
        <f>IF(IFERROR(MID($Q4733,19,7)+0,"")&lt;1130000,"",IFERROR(MID($Q4733,19,7)+0,""))</f>
        <v/>
      </c>
      <c r="P4733" s="25" t="str">
        <f>IF(M4733="","",IF(N4733="",M4733,M4733&amp;", "&amp;N4733))</f>
        <v/>
      </c>
      <c r="Q4733" s="25"/>
      <c r="R4733" s="25"/>
      <c r="S4733" s="35" t="s">
        <v>628</v>
      </c>
      <c r="T4733" s="34" t="s">
        <v>36</v>
      </c>
      <c r="U4733" s="185">
        <v>20292</v>
      </c>
      <c r="V4733" s="188">
        <v>20292</v>
      </c>
      <c r="W4733" s="189">
        <v>20292</v>
      </c>
      <c r="X4733" s="31">
        <v>20292</v>
      </c>
      <c r="Y4733" s="90">
        <f>IFERROR(ROUND(X4733/W4733-1,2),"")</f>
        <v>0</v>
      </c>
      <c r="Z4733" s="31">
        <f>IF(OR(S4733="VLD MLC components",S4733="VLD MLC pipes",S4733="VLD PEX components",S4733="VLD PEX pipes",S4733="VLD PHC components",S4733="VLD PHC pipes",S4733="Controls VLD"),"По запросу",X4733)</f>
        <v>20292</v>
      </c>
      <c r="AA4733" s="63">
        <f>ROUND(X4733/1.2,3)</f>
        <v>16910</v>
      </c>
      <c r="AB4733" s="23">
        <v>16910</v>
      </c>
      <c r="AC4733" s="190">
        <f>IFERROR(ROUND(AA4733/AB4733-1,2),"")</f>
        <v>0</v>
      </c>
      <c r="AD4733" s="25">
        <v>0</v>
      </c>
      <c r="AE4733" s="25" t="s">
        <v>22</v>
      </c>
      <c r="AF4733" s="25">
        <v>0</v>
      </c>
      <c r="AG4733" s="25" t="s">
        <v>22</v>
      </c>
      <c r="AH4733" s="25">
        <v>0</v>
      </c>
      <c r="AI4733" s="25">
        <v>0</v>
      </c>
      <c r="AJ4733" s="25" t="s">
        <v>20</v>
      </c>
      <c r="AK4733" s="42" t="s">
        <v>19</v>
      </c>
      <c r="AL4733" s="25" t="s">
        <v>19</v>
      </c>
      <c r="AM4733" s="25">
        <v>1</v>
      </c>
      <c r="AN4733" s="25"/>
      <c r="AO4733" s="25"/>
      <c r="AP4733" s="25"/>
      <c r="AQ4733" s="25"/>
      <c r="AR4733" s="94"/>
      <c r="AS4733" s="157" t="s">
        <v>22</v>
      </c>
      <c r="AT4733" s="93">
        <v>44447</v>
      </c>
      <c r="AU4733" s="92" t="s">
        <v>22</v>
      </c>
      <c r="AV4733" s="91" t="s">
        <v>48</v>
      </c>
      <c r="AW4733" s="92" t="s">
        <v>48</v>
      </c>
      <c r="AX4733" s="92" t="s">
        <v>48</v>
      </c>
      <c r="AY4733" s="91" t="s">
        <v>48</v>
      </c>
      <c r="AZ4733" s="23"/>
      <c r="BA4733" s="25">
        <v>0</v>
      </c>
      <c r="BB4733" t="s">
        <v>48</v>
      </c>
      <c r="BC4733" t="e">
        <v>#N/A</v>
      </c>
      <c r="BD4733" t="e">
        <f>IF(Z4733=BC4733,"OK")</f>
        <v>#N/A</v>
      </c>
      <c r="BE4733">
        <v>0</v>
      </c>
      <c r="BF4733" t="s">
        <v>22</v>
      </c>
      <c r="BG4733">
        <v>0</v>
      </c>
      <c r="BH4733">
        <v>0</v>
      </c>
      <c r="BI4733">
        <v>0</v>
      </c>
      <c r="BJ4733">
        <v>0</v>
      </c>
      <c r="BK4733">
        <v>0</v>
      </c>
      <c r="BN4733" s="183"/>
    </row>
    <row r="4734" spans="1:66" ht="38.25" x14ac:dyDescent="0.25">
      <c r="A4734" s="1"/>
      <c r="B4734" s="94">
        <v>4721</v>
      </c>
      <c r="C4734" s="43">
        <v>1122138</v>
      </c>
      <c r="D4734" s="25"/>
      <c r="E4734" s="27" t="s">
        <v>634</v>
      </c>
      <c r="F4734" s="213" t="s">
        <v>21</v>
      </c>
      <c r="G4734" s="28"/>
      <c r="H4734" s="46" t="str">
        <f>IFERROR(IFERROR(IF(SEARCH("Usystems",$E4734)&gt;0,"Usystems"),IF(SEARCH("RIIFO",$E4734)&gt;0,"RIIFO","Uponor")),"Uponor")</f>
        <v>Uponor</v>
      </c>
      <c r="I4734" s="25" t="str">
        <f>IFERROR(MID($D4734,1,7)+0,"")</f>
        <v/>
      </c>
      <c r="J4734" s="25" t="str">
        <f>IFERROR(MID($D4734,10,7)+0,"")</f>
        <v/>
      </c>
      <c r="K4734" s="25" t="str">
        <f>IFERROR(MID($D4734,19,7)+0,"")</f>
        <v/>
      </c>
      <c r="L4734" s="25" t="str">
        <f>IFERROR(MID($D4734,28,7)+0,"")</f>
        <v/>
      </c>
      <c r="M4734" s="25" t="str">
        <f>IF(IFERROR(MID($Q4734,1,7)+0,"")&lt;1130000,IF(INDEX(C:C,MATCH(LEFT(Q4734,7)+0,I:I,0))&lt;1130000,"",INDEX(C:C,MATCH(LEFT(Q4734,7)+0,I:I,0))),IFERROR(MID($Q4734,1,7)+0,""))</f>
        <v/>
      </c>
      <c r="N4734" s="25" t="str">
        <f>IF(IFERROR(MID($Q4734,10,7)+0,"")&lt;1130000,"",IFERROR(MID($Q4734,10,7)+0,""))</f>
        <v/>
      </c>
      <c r="O4734" s="25" t="str">
        <f>IF(IFERROR(MID($Q4734,19,7)+0,"")&lt;1130000,"",IFERROR(MID($Q4734,19,7)+0,""))</f>
        <v/>
      </c>
      <c r="P4734" s="25" t="str">
        <f>IF(M4734="","",IF(N4734="",M4734,M4734&amp;", "&amp;N4734))</f>
        <v/>
      </c>
      <c r="Q4734" s="25"/>
      <c r="R4734" s="25"/>
      <c r="S4734" s="35" t="s">
        <v>628</v>
      </c>
      <c r="T4734" s="34" t="s">
        <v>36</v>
      </c>
      <c r="U4734" s="185">
        <v>67050</v>
      </c>
      <c r="V4734" s="188">
        <v>67050</v>
      </c>
      <c r="W4734" s="189">
        <v>67050</v>
      </c>
      <c r="X4734" s="31">
        <v>67050</v>
      </c>
      <c r="Y4734" s="90">
        <f>IFERROR(ROUND(X4734/W4734-1,2),"")</f>
        <v>0</v>
      </c>
      <c r="Z4734" s="31">
        <f>IF(OR(S4734="VLD MLC components",S4734="VLD MLC pipes",S4734="VLD PEX components",S4734="VLD PEX pipes",S4734="VLD PHC components",S4734="VLD PHC pipes",S4734="Controls VLD"),"По запросу",X4734)</f>
        <v>67050</v>
      </c>
      <c r="AA4734" s="63">
        <f>ROUND(X4734/1.2,3)</f>
        <v>55875</v>
      </c>
      <c r="AB4734" s="23">
        <v>55875</v>
      </c>
      <c r="AC4734" s="190">
        <f>IFERROR(ROUND(AA4734/AB4734-1,2),"")</f>
        <v>0</v>
      </c>
      <c r="AD4734" s="25">
        <v>0</v>
      </c>
      <c r="AE4734" s="25" t="s">
        <v>22</v>
      </c>
      <c r="AF4734" s="25">
        <v>0</v>
      </c>
      <c r="AG4734" s="25" t="s">
        <v>22</v>
      </c>
      <c r="AH4734" s="25">
        <v>0</v>
      </c>
      <c r="AI4734" s="25">
        <v>0</v>
      </c>
      <c r="AJ4734" s="25" t="s">
        <v>20</v>
      </c>
      <c r="AK4734" s="42" t="s">
        <v>19</v>
      </c>
      <c r="AL4734" s="25" t="s">
        <v>19</v>
      </c>
      <c r="AM4734" s="25">
        <v>1</v>
      </c>
      <c r="AN4734" s="25"/>
      <c r="AO4734" s="25"/>
      <c r="AP4734" s="25"/>
      <c r="AQ4734" s="25"/>
      <c r="AR4734" s="94"/>
      <c r="AS4734" s="157" t="s">
        <v>22</v>
      </c>
      <c r="AT4734" s="93">
        <v>44447</v>
      </c>
      <c r="AU4734" s="92" t="s">
        <v>22</v>
      </c>
      <c r="AV4734" s="91" t="s">
        <v>48</v>
      </c>
      <c r="AW4734" s="92" t="s">
        <v>48</v>
      </c>
      <c r="AX4734" s="92" t="s">
        <v>48</v>
      </c>
      <c r="AY4734" s="91" t="s">
        <v>48</v>
      </c>
      <c r="AZ4734" s="23"/>
      <c r="BA4734" s="25">
        <v>0</v>
      </c>
      <c r="BB4734" t="s">
        <v>48</v>
      </c>
      <c r="BC4734" t="e">
        <v>#N/A</v>
      </c>
      <c r="BD4734" t="e">
        <f>IF(Z4734=BC4734,"OK")</f>
        <v>#N/A</v>
      </c>
      <c r="BE4734">
        <v>0</v>
      </c>
      <c r="BF4734" t="s">
        <v>22</v>
      </c>
      <c r="BG4734">
        <v>0</v>
      </c>
      <c r="BH4734">
        <v>0</v>
      </c>
      <c r="BI4734">
        <v>0</v>
      </c>
      <c r="BJ4734">
        <v>0</v>
      </c>
      <c r="BK4734">
        <v>0</v>
      </c>
      <c r="BN4734" s="183"/>
    </row>
    <row r="4735" spans="1:66" ht="38.25" x14ac:dyDescent="0.25">
      <c r="A4735" s="1"/>
      <c r="B4735" s="94">
        <v>4722</v>
      </c>
      <c r="C4735" s="43">
        <v>1122139</v>
      </c>
      <c r="D4735" s="25"/>
      <c r="E4735" s="27" t="s">
        <v>633</v>
      </c>
      <c r="F4735" s="213" t="s">
        <v>21</v>
      </c>
      <c r="G4735" s="28"/>
      <c r="H4735" s="46" t="str">
        <f>IFERROR(IFERROR(IF(SEARCH("Usystems",$E4735)&gt;0,"Usystems"),IF(SEARCH("RIIFO",$E4735)&gt;0,"RIIFO","Uponor")),"Uponor")</f>
        <v>Uponor</v>
      </c>
      <c r="I4735" s="25" t="str">
        <f>IFERROR(MID($D4735,1,7)+0,"")</f>
        <v/>
      </c>
      <c r="J4735" s="25" t="str">
        <f>IFERROR(MID($D4735,10,7)+0,"")</f>
        <v/>
      </c>
      <c r="K4735" s="25" t="str">
        <f>IFERROR(MID($D4735,19,7)+0,"")</f>
        <v/>
      </c>
      <c r="L4735" s="25" t="str">
        <f>IFERROR(MID($D4735,28,7)+0,"")</f>
        <v/>
      </c>
      <c r="M4735" s="25" t="str">
        <f>IF(IFERROR(MID($Q4735,1,7)+0,"")&lt;1130000,IF(INDEX(C:C,MATCH(LEFT(Q4735,7)+0,I:I,0))&lt;1130000,"",INDEX(C:C,MATCH(LEFT(Q4735,7)+0,I:I,0))),IFERROR(MID($Q4735,1,7)+0,""))</f>
        <v/>
      </c>
      <c r="N4735" s="25" t="str">
        <f>IF(IFERROR(MID($Q4735,10,7)+0,"")&lt;1130000,"",IFERROR(MID($Q4735,10,7)+0,""))</f>
        <v/>
      </c>
      <c r="O4735" s="25" t="str">
        <f>IF(IFERROR(MID($Q4735,19,7)+0,"")&lt;1130000,"",IFERROR(MID($Q4735,19,7)+0,""))</f>
        <v/>
      </c>
      <c r="P4735" s="25" t="str">
        <f>IF(M4735="","",IF(N4735="",M4735,M4735&amp;", "&amp;N4735))</f>
        <v/>
      </c>
      <c r="Q4735" s="25"/>
      <c r="R4735" s="25"/>
      <c r="S4735" s="35" t="s">
        <v>628</v>
      </c>
      <c r="T4735" s="34" t="s">
        <v>36</v>
      </c>
      <c r="U4735" s="185">
        <v>133217</v>
      </c>
      <c r="V4735" s="188">
        <v>133217</v>
      </c>
      <c r="W4735" s="189">
        <v>133217</v>
      </c>
      <c r="X4735" s="31">
        <v>133217</v>
      </c>
      <c r="Y4735" s="90">
        <f>IFERROR(ROUND(X4735/W4735-1,2),"")</f>
        <v>0</v>
      </c>
      <c r="Z4735" s="31">
        <f>IF(OR(S4735="VLD MLC components",S4735="VLD MLC pipes",S4735="VLD PEX components",S4735="VLD PEX pipes",S4735="VLD PHC components",S4735="VLD PHC pipes",S4735="Controls VLD"),"По запросу",X4735)</f>
        <v>133217</v>
      </c>
      <c r="AA4735" s="63">
        <f>ROUND(X4735/1.2,3)</f>
        <v>111014.167</v>
      </c>
      <c r="AB4735" s="23">
        <v>111014.167</v>
      </c>
      <c r="AC4735" s="190">
        <f>IFERROR(ROUND(AA4735/AB4735-1,2),"")</f>
        <v>0</v>
      </c>
      <c r="AD4735" s="25">
        <v>0</v>
      </c>
      <c r="AE4735" s="25" t="s">
        <v>22</v>
      </c>
      <c r="AF4735" s="25">
        <v>0</v>
      </c>
      <c r="AG4735" s="25" t="s">
        <v>22</v>
      </c>
      <c r="AH4735" s="25">
        <v>0</v>
      </c>
      <c r="AI4735" s="25">
        <v>0</v>
      </c>
      <c r="AJ4735" s="25" t="s">
        <v>20</v>
      </c>
      <c r="AK4735" s="42" t="s">
        <v>19</v>
      </c>
      <c r="AL4735" s="25" t="s">
        <v>19</v>
      </c>
      <c r="AM4735" s="25">
        <v>1</v>
      </c>
      <c r="AN4735" s="25"/>
      <c r="AO4735" s="25"/>
      <c r="AP4735" s="25"/>
      <c r="AQ4735" s="25"/>
      <c r="AR4735" s="94"/>
      <c r="AS4735" s="157" t="s">
        <v>22</v>
      </c>
      <c r="AT4735" s="93">
        <v>44447</v>
      </c>
      <c r="AU4735" s="92" t="s">
        <v>22</v>
      </c>
      <c r="AV4735" s="91" t="s">
        <v>48</v>
      </c>
      <c r="AW4735" s="92" t="s">
        <v>48</v>
      </c>
      <c r="AX4735" s="92" t="s">
        <v>48</v>
      </c>
      <c r="AY4735" s="91" t="s">
        <v>48</v>
      </c>
      <c r="AZ4735" s="23"/>
      <c r="BA4735" s="25">
        <v>0</v>
      </c>
      <c r="BB4735" t="s">
        <v>48</v>
      </c>
      <c r="BC4735" t="e">
        <v>#N/A</v>
      </c>
      <c r="BD4735" t="e">
        <f>IF(Z4735=BC4735,"OK")</f>
        <v>#N/A</v>
      </c>
      <c r="BE4735">
        <v>0</v>
      </c>
      <c r="BF4735" t="s">
        <v>22</v>
      </c>
      <c r="BG4735">
        <v>0</v>
      </c>
      <c r="BH4735">
        <v>0</v>
      </c>
      <c r="BI4735">
        <v>0</v>
      </c>
      <c r="BJ4735">
        <v>0</v>
      </c>
      <c r="BK4735">
        <v>0</v>
      </c>
      <c r="BN4735" s="183"/>
    </row>
    <row r="4736" spans="1:66" ht="38.25" x14ac:dyDescent="0.25">
      <c r="A4736" s="1"/>
      <c r="B4736" s="94">
        <v>4723</v>
      </c>
      <c r="C4736" s="43">
        <v>1122140</v>
      </c>
      <c r="D4736" s="25"/>
      <c r="E4736" s="27" t="s">
        <v>632</v>
      </c>
      <c r="F4736" s="213" t="s">
        <v>21</v>
      </c>
      <c r="G4736" s="28"/>
      <c r="H4736" s="46" t="str">
        <f>IFERROR(IFERROR(IF(SEARCH("Usystems",$E4736)&gt;0,"Usystems"),IF(SEARCH("RIIFO",$E4736)&gt;0,"RIIFO","Uponor")),"Uponor")</f>
        <v>Uponor</v>
      </c>
      <c r="I4736" s="25" t="str">
        <f>IFERROR(MID($D4736,1,7)+0,"")</f>
        <v/>
      </c>
      <c r="J4736" s="25" t="str">
        <f>IFERROR(MID($D4736,10,7)+0,"")</f>
        <v/>
      </c>
      <c r="K4736" s="25" t="str">
        <f>IFERROR(MID($D4736,19,7)+0,"")</f>
        <v/>
      </c>
      <c r="L4736" s="25" t="str">
        <f>IFERROR(MID($D4736,28,7)+0,"")</f>
        <v/>
      </c>
      <c r="M4736" s="25" t="str">
        <f>IF(IFERROR(MID($Q4736,1,7)+0,"")&lt;1130000,IF(INDEX(C:C,MATCH(LEFT(Q4736,7)+0,I:I,0))&lt;1130000,"",INDEX(C:C,MATCH(LEFT(Q4736,7)+0,I:I,0))),IFERROR(MID($Q4736,1,7)+0,""))</f>
        <v/>
      </c>
      <c r="N4736" s="25" t="str">
        <f>IF(IFERROR(MID($Q4736,10,7)+0,"")&lt;1130000,"",IFERROR(MID($Q4736,10,7)+0,""))</f>
        <v/>
      </c>
      <c r="O4736" s="25" t="str">
        <f>IF(IFERROR(MID($Q4736,19,7)+0,"")&lt;1130000,"",IFERROR(MID($Q4736,19,7)+0,""))</f>
        <v/>
      </c>
      <c r="P4736" s="25" t="str">
        <f>IF(M4736="","",IF(N4736="",M4736,M4736&amp;", "&amp;N4736))</f>
        <v/>
      </c>
      <c r="Q4736" s="25"/>
      <c r="R4736" s="25"/>
      <c r="S4736" s="35" t="s">
        <v>628</v>
      </c>
      <c r="T4736" s="34" t="s">
        <v>36</v>
      </c>
      <c r="U4736" s="185">
        <v>4411</v>
      </c>
      <c r="V4736" s="188">
        <v>4411</v>
      </c>
      <c r="W4736" s="189">
        <v>4411</v>
      </c>
      <c r="X4736" s="31">
        <v>4411</v>
      </c>
      <c r="Y4736" s="90">
        <f>IFERROR(ROUND(X4736/W4736-1,2),"")</f>
        <v>0</v>
      </c>
      <c r="Z4736" s="31">
        <f>IF(OR(S4736="VLD MLC components",S4736="VLD MLC pipes",S4736="VLD PEX components",S4736="VLD PEX pipes",S4736="VLD PHC components",S4736="VLD PHC pipes",S4736="Controls VLD"),"По запросу",X4736)</f>
        <v>4411</v>
      </c>
      <c r="AA4736" s="63">
        <f>ROUND(X4736/1.2,3)</f>
        <v>3675.8330000000001</v>
      </c>
      <c r="AB4736" s="23">
        <v>3675.8330000000001</v>
      </c>
      <c r="AC4736" s="190">
        <f>IFERROR(ROUND(AA4736/AB4736-1,2),"")</f>
        <v>0</v>
      </c>
      <c r="AD4736" s="25">
        <v>0</v>
      </c>
      <c r="AE4736" s="25" t="s">
        <v>22</v>
      </c>
      <c r="AF4736" s="25">
        <v>0</v>
      </c>
      <c r="AG4736" s="25" t="s">
        <v>22</v>
      </c>
      <c r="AH4736" s="25">
        <v>0</v>
      </c>
      <c r="AI4736" s="25">
        <v>0</v>
      </c>
      <c r="AJ4736" s="25" t="s">
        <v>20</v>
      </c>
      <c r="AK4736" s="42" t="s">
        <v>19</v>
      </c>
      <c r="AL4736" s="25" t="s">
        <v>19</v>
      </c>
      <c r="AM4736" s="25">
        <v>1</v>
      </c>
      <c r="AN4736" s="25"/>
      <c r="AO4736" s="25"/>
      <c r="AP4736" s="25"/>
      <c r="AQ4736" s="25"/>
      <c r="AR4736" s="94"/>
      <c r="AS4736" s="157" t="s">
        <v>22</v>
      </c>
      <c r="AT4736" s="93">
        <v>44447</v>
      </c>
      <c r="AU4736" s="92" t="s">
        <v>22</v>
      </c>
      <c r="AV4736" s="91" t="s">
        <v>48</v>
      </c>
      <c r="AW4736" s="92" t="s">
        <v>48</v>
      </c>
      <c r="AX4736" s="92" t="s">
        <v>48</v>
      </c>
      <c r="AY4736" s="91" t="s">
        <v>48</v>
      </c>
      <c r="AZ4736" s="23"/>
      <c r="BA4736" s="25">
        <v>0</v>
      </c>
      <c r="BB4736" t="s">
        <v>48</v>
      </c>
      <c r="BC4736" t="e">
        <v>#N/A</v>
      </c>
      <c r="BD4736" t="e">
        <f>IF(Z4736=BC4736,"OK")</f>
        <v>#N/A</v>
      </c>
      <c r="BE4736">
        <v>0</v>
      </c>
      <c r="BF4736" t="s">
        <v>22</v>
      </c>
      <c r="BG4736">
        <v>0</v>
      </c>
      <c r="BH4736">
        <v>0</v>
      </c>
      <c r="BI4736">
        <v>0</v>
      </c>
      <c r="BJ4736">
        <v>0</v>
      </c>
      <c r="BK4736">
        <v>0</v>
      </c>
      <c r="BN4736" s="183"/>
    </row>
    <row r="4737" spans="1:66" ht="25.5" x14ac:dyDescent="0.25">
      <c r="A4737" s="1"/>
      <c r="B4737" s="94">
        <v>4724</v>
      </c>
      <c r="C4737" s="43">
        <v>1122141</v>
      </c>
      <c r="D4737" s="25"/>
      <c r="E4737" s="27" t="s">
        <v>204</v>
      </c>
      <c r="F4737" s="213" t="s">
        <v>21</v>
      </c>
      <c r="G4737" s="28"/>
      <c r="H4737" s="46" t="str">
        <f>IFERROR(IFERROR(IF(SEARCH("Usystems",$E4737)&gt;0,"Usystems"),IF(SEARCH("RIIFO",$E4737)&gt;0,"RIIFO","Uponor")),"Uponor")</f>
        <v>Uponor</v>
      </c>
      <c r="I4737" s="25" t="str">
        <f>IFERROR(MID($D4737,1,7)+0,"")</f>
        <v/>
      </c>
      <c r="J4737" s="25" t="str">
        <f>IFERROR(MID($D4737,10,7)+0,"")</f>
        <v/>
      </c>
      <c r="K4737" s="25" t="str">
        <f>IFERROR(MID($D4737,19,7)+0,"")</f>
        <v/>
      </c>
      <c r="L4737" s="25" t="str">
        <f>IFERROR(MID($D4737,28,7)+0,"")</f>
        <v/>
      </c>
      <c r="M4737" s="25" t="str">
        <f>IF(IFERROR(MID($Q4737,1,7)+0,"")&lt;1130000,IF(INDEX(C:C,MATCH(LEFT(Q4737,7)+0,I:I,0))&lt;1130000,"",INDEX(C:C,MATCH(LEFT(Q4737,7)+0,I:I,0))),IFERROR(MID($Q4737,1,7)+0,""))</f>
        <v/>
      </c>
      <c r="N4737" s="25" t="str">
        <f>IF(IFERROR(MID($Q4737,10,7)+0,"")&lt;1130000,"",IFERROR(MID($Q4737,10,7)+0,""))</f>
        <v/>
      </c>
      <c r="O4737" s="25" t="str">
        <f>IF(IFERROR(MID($Q4737,19,7)+0,"")&lt;1130000,"",IFERROR(MID($Q4737,19,7)+0,""))</f>
        <v/>
      </c>
      <c r="P4737" s="25" t="str">
        <f>IF(M4737="","",IF(N4737="",M4737,M4737&amp;", "&amp;N4737))</f>
        <v/>
      </c>
      <c r="Q4737" s="25"/>
      <c r="R4737" s="25"/>
      <c r="S4737" s="35" t="s">
        <v>628</v>
      </c>
      <c r="T4737" s="34" t="s">
        <v>36</v>
      </c>
      <c r="U4737" s="185">
        <v>65285</v>
      </c>
      <c r="V4737" s="188">
        <v>65285</v>
      </c>
      <c r="W4737" s="189">
        <v>65285</v>
      </c>
      <c r="X4737" s="31">
        <v>65285</v>
      </c>
      <c r="Y4737" s="90">
        <f>IFERROR(ROUND(X4737/W4737-1,2),"")</f>
        <v>0</v>
      </c>
      <c r="Z4737" s="31">
        <f>IF(OR(S4737="VLD MLC components",S4737="VLD MLC pipes",S4737="VLD PEX components",S4737="VLD PEX pipes",S4737="VLD PHC components",S4737="VLD PHC pipes",S4737="Controls VLD"),"По запросу",X4737)</f>
        <v>65285</v>
      </c>
      <c r="AA4737" s="63">
        <f>ROUND(X4737/1.2,3)</f>
        <v>54404.167000000001</v>
      </c>
      <c r="AB4737" s="23">
        <v>54404.167000000001</v>
      </c>
      <c r="AC4737" s="190">
        <f>IFERROR(ROUND(AA4737/AB4737-1,2),"")</f>
        <v>0</v>
      </c>
      <c r="AD4737" s="25">
        <v>0</v>
      </c>
      <c r="AE4737" s="25" t="s">
        <v>22</v>
      </c>
      <c r="AF4737" s="25">
        <v>0</v>
      </c>
      <c r="AG4737" s="25" t="s">
        <v>22</v>
      </c>
      <c r="AH4737" s="25">
        <v>0</v>
      </c>
      <c r="AI4737" s="25">
        <v>0</v>
      </c>
      <c r="AJ4737" s="25" t="s">
        <v>20</v>
      </c>
      <c r="AK4737" s="42" t="s">
        <v>19</v>
      </c>
      <c r="AL4737" s="22" t="s">
        <v>20</v>
      </c>
      <c r="AM4737" s="25">
        <v>1</v>
      </c>
      <c r="AN4737" s="25"/>
      <c r="AO4737" s="25"/>
      <c r="AP4737" s="25"/>
      <c r="AQ4737" s="25"/>
      <c r="AR4737" s="94"/>
      <c r="AS4737" s="157" t="s">
        <v>22</v>
      </c>
      <c r="AT4737" s="93">
        <v>44447</v>
      </c>
      <c r="AU4737" s="92" t="s">
        <v>22</v>
      </c>
      <c r="AV4737" s="91" t="s">
        <v>48</v>
      </c>
      <c r="AW4737" s="92" t="s">
        <v>48</v>
      </c>
      <c r="AX4737" s="92" t="s">
        <v>48</v>
      </c>
      <c r="AY4737" s="91" t="s">
        <v>48</v>
      </c>
      <c r="AZ4737" s="23"/>
      <c r="BA4737" s="25">
        <v>0</v>
      </c>
      <c r="BB4737" t="s">
        <v>48</v>
      </c>
      <c r="BC4737" t="e">
        <v>#N/A</v>
      </c>
      <c r="BD4737" t="e">
        <f>IF(Z4737=BC4737,"OK")</f>
        <v>#N/A</v>
      </c>
      <c r="BE4737">
        <v>0</v>
      </c>
      <c r="BF4737" t="s">
        <v>22</v>
      </c>
      <c r="BG4737">
        <v>0</v>
      </c>
      <c r="BH4737">
        <v>0</v>
      </c>
      <c r="BI4737">
        <v>0</v>
      </c>
      <c r="BJ4737">
        <v>0</v>
      </c>
      <c r="BK4737">
        <v>0</v>
      </c>
      <c r="BN4737" s="183"/>
    </row>
    <row r="4738" spans="1:66" ht="38.25" x14ac:dyDescent="0.25">
      <c r="A4738" s="1"/>
      <c r="B4738" s="94">
        <v>4725</v>
      </c>
      <c r="C4738" s="43">
        <v>1122142</v>
      </c>
      <c r="D4738" s="25"/>
      <c r="E4738" s="27" t="s">
        <v>631</v>
      </c>
      <c r="F4738" s="213" t="s">
        <v>21</v>
      </c>
      <c r="G4738" s="28"/>
      <c r="H4738" s="46" t="str">
        <f>IFERROR(IFERROR(IF(SEARCH("Usystems",$E4738)&gt;0,"Usystems"),IF(SEARCH("RIIFO",$E4738)&gt;0,"RIIFO","Uponor")),"Uponor")</f>
        <v>Uponor</v>
      </c>
      <c r="I4738" s="25" t="str">
        <f>IFERROR(MID($D4738,1,7)+0,"")</f>
        <v/>
      </c>
      <c r="J4738" s="25" t="str">
        <f>IFERROR(MID($D4738,10,7)+0,"")</f>
        <v/>
      </c>
      <c r="K4738" s="25" t="str">
        <f>IFERROR(MID($D4738,19,7)+0,"")</f>
        <v/>
      </c>
      <c r="L4738" s="25" t="str">
        <f>IFERROR(MID($D4738,28,7)+0,"")</f>
        <v/>
      </c>
      <c r="M4738" s="25" t="str">
        <f>IF(IFERROR(MID($Q4738,1,7)+0,"")&lt;1130000,IF(INDEX(C:C,MATCH(LEFT(Q4738,7)+0,I:I,0))&lt;1130000,"",INDEX(C:C,MATCH(LEFT(Q4738,7)+0,I:I,0))),IFERROR(MID($Q4738,1,7)+0,""))</f>
        <v/>
      </c>
      <c r="N4738" s="25" t="str">
        <f>IF(IFERROR(MID($Q4738,10,7)+0,"")&lt;1130000,"",IFERROR(MID($Q4738,10,7)+0,""))</f>
        <v/>
      </c>
      <c r="O4738" s="25" t="str">
        <f>IF(IFERROR(MID($Q4738,19,7)+0,"")&lt;1130000,"",IFERROR(MID($Q4738,19,7)+0,""))</f>
        <v/>
      </c>
      <c r="P4738" s="25" t="str">
        <f>IF(M4738="","",IF(N4738="",M4738,M4738&amp;", "&amp;N4738))</f>
        <v/>
      </c>
      <c r="Q4738" s="25"/>
      <c r="R4738" s="25"/>
      <c r="S4738" s="35" t="s">
        <v>628</v>
      </c>
      <c r="T4738" s="34" t="s">
        <v>36</v>
      </c>
      <c r="U4738" s="185">
        <v>11469</v>
      </c>
      <c r="V4738" s="188">
        <v>11469</v>
      </c>
      <c r="W4738" s="189">
        <v>11469</v>
      </c>
      <c r="X4738" s="31">
        <v>11469</v>
      </c>
      <c r="Y4738" s="90">
        <f>IFERROR(ROUND(X4738/W4738-1,2),"")</f>
        <v>0</v>
      </c>
      <c r="Z4738" s="31">
        <f>IF(OR(S4738="VLD MLC components",S4738="VLD MLC pipes",S4738="VLD PEX components",S4738="VLD PEX pipes",S4738="VLD PHC components",S4738="VLD PHC pipes",S4738="Controls VLD"),"По запросу",X4738)</f>
        <v>11469</v>
      </c>
      <c r="AA4738" s="63">
        <f>ROUND(X4738/1.2,3)</f>
        <v>9557.5</v>
      </c>
      <c r="AB4738" s="23">
        <v>9557.5</v>
      </c>
      <c r="AC4738" s="190">
        <f>IFERROR(ROUND(AA4738/AB4738-1,2),"")</f>
        <v>0</v>
      </c>
      <c r="AD4738" s="25">
        <v>0</v>
      </c>
      <c r="AE4738" s="25" t="s">
        <v>22</v>
      </c>
      <c r="AF4738" s="25">
        <v>0</v>
      </c>
      <c r="AG4738" s="25" t="s">
        <v>22</v>
      </c>
      <c r="AH4738" s="25">
        <v>0</v>
      </c>
      <c r="AI4738" s="25">
        <v>0</v>
      </c>
      <c r="AJ4738" s="25" t="s">
        <v>20</v>
      </c>
      <c r="AK4738" s="42" t="s">
        <v>19</v>
      </c>
      <c r="AL4738" s="25" t="s">
        <v>19</v>
      </c>
      <c r="AM4738" s="25">
        <v>1</v>
      </c>
      <c r="AN4738" s="25"/>
      <c r="AO4738" s="25"/>
      <c r="AP4738" s="25"/>
      <c r="AQ4738" s="25"/>
      <c r="AR4738" s="94"/>
      <c r="AS4738" s="157" t="s">
        <v>22</v>
      </c>
      <c r="AT4738" s="93">
        <v>44447</v>
      </c>
      <c r="AU4738" s="92" t="s">
        <v>22</v>
      </c>
      <c r="AV4738" s="91" t="s">
        <v>48</v>
      </c>
      <c r="AW4738" s="92" t="s">
        <v>48</v>
      </c>
      <c r="AX4738" s="92" t="s">
        <v>48</v>
      </c>
      <c r="AY4738" s="91" t="s">
        <v>48</v>
      </c>
      <c r="AZ4738" s="23"/>
      <c r="BA4738" s="25">
        <v>0</v>
      </c>
      <c r="BB4738" t="s">
        <v>48</v>
      </c>
      <c r="BC4738" t="e">
        <v>#N/A</v>
      </c>
      <c r="BD4738" t="e">
        <f>IF(Z4738=BC4738,"OK")</f>
        <v>#N/A</v>
      </c>
      <c r="BE4738">
        <v>0</v>
      </c>
      <c r="BF4738" t="s">
        <v>22</v>
      </c>
      <c r="BG4738">
        <v>0</v>
      </c>
      <c r="BH4738">
        <v>0</v>
      </c>
      <c r="BI4738">
        <v>0</v>
      </c>
      <c r="BJ4738">
        <v>0</v>
      </c>
      <c r="BK4738">
        <v>0</v>
      </c>
      <c r="BN4738" s="183"/>
    </row>
    <row r="4739" spans="1:66" ht="25.5" x14ac:dyDescent="0.25">
      <c r="A4739" s="1"/>
      <c r="B4739" s="94">
        <v>4726</v>
      </c>
      <c r="C4739" s="43">
        <v>1122143</v>
      </c>
      <c r="D4739" s="25"/>
      <c r="E4739" s="27" t="s">
        <v>205</v>
      </c>
      <c r="F4739" s="213" t="s">
        <v>21</v>
      </c>
      <c r="G4739" s="28"/>
      <c r="H4739" s="46" t="str">
        <f>IFERROR(IFERROR(IF(SEARCH("Usystems",$E4739)&gt;0,"Usystems"),IF(SEARCH("RIIFO",$E4739)&gt;0,"RIIFO","Uponor")),"Uponor")</f>
        <v>Uponor</v>
      </c>
      <c r="I4739" s="25" t="str">
        <f>IFERROR(MID($D4739,1,7)+0,"")</f>
        <v/>
      </c>
      <c r="J4739" s="25" t="str">
        <f>IFERROR(MID($D4739,10,7)+0,"")</f>
        <v/>
      </c>
      <c r="K4739" s="25" t="str">
        <f>IFERROR(MID($D4739,19,7)+0,"")</f>
        <v/>
      </c>
      <c r="L4739" s="25" t="str">
        <f>IFERROR(MID($D4739,28,7)+0,"")</f>
        <v/>
      </c>
      <c r="M4739" s="25" t="str">
        <f>IF(IFERROR(MID($Q4739,1,7)+0,"")&lt;1130000,IF(INDEX(C:C,MATCH(LEFT(Q4739,7)+0,I:I,0))&lt;1130000,"",INDEX(C:C,MATCH(LEFT(Q4739,7)+0,I:I,0))),IFERROR(MID($Q4739,1,7)+0,""))</f>
        <v/>
      </c>
      <c r="N4739" s="25" t="str">
        <f>IF(IFERROR(MID($Q4739,10,7)+0,"")&lt;1130000,"",IFERROR(MID($Q4739,10,7)+0,""))</f>
        <v/>
      </c>
      <c r="O4739" s="25" t="str">
        <f>IF(IFERROR(MID($Q4739,19,7)+0,"")&lt;1130000,"",IFERROR(MID($Q4739,19,7)+0,""))</f>
        <v/>
      </c>
      <c r="P4739" s="25" t="str">
        <f>IF(M4739="","",IF(N4739="",M4739,M4739&amp;", "&amp;N4739))</f>
        <v/>
      </c>
      <c r="Q4739" s="25"/>
      <c r="R4739" s="25"/>
      <c r="S4739" s="35" t="s">
        <v>628</v>
      </c>
      <c r="T4739" s="34" t="s">
        <v>36</v>
      </c>
      <c r="U4739" s="185">
        <v>56463</v>
      </c>
      <c r="V4739" s="188">
        <v>56463</v>
      </c>
      <c r="W4739" s="189">
        <v>56463</v>
      </c>
      <c r="X4739" s="31">
        <v>56463</v>
      </c>
      <c r="Y4739" s="90">
        <f>IFERROR(ROUND(X4739/W4739-1,2),"")</f>
        <v>0</v>
      </c>
      <c r="Z4739" s="31">
        <f>IF(OR(S4739="VLD MLC components",S4739="VLD MLC pipes",S4739="VLD PEX components",S4739="VLD PEX pipes",S4739="VLD PHC components",S4739="VLD PHC pipes",S4739="Controls VLD"),"По запросу",X4739)</f>
        <v>56463</v>
      </c>
      <c r="AA4739" s="63">
        <f>ROUND(X4739/1.2,3)</f>
        <v>47052.5</v>
      </c>
      <c r="AB4739" s="23">
        <v>47052.5</v>
      </c>
      <c r="AC4739" s="190">
        <f>IFERROR(ROUND(AA4739/AB4739-1,2),"")</f>
        <v>0</v>
      </c>
      <c r="AD4739" s="25">
        <v>0</v>
      </c>
      <c r="AE4739" s="25" t="s">
        <v>22</v>
      </c>
      <c r="AF4739" s="25">
        <v>0</v>
      </c>
      <c r="AG4739" s="25" t="s">
        <v>22</v>
      </c>
      <c r="AH4739" s="25">
        <v>0</v>
      </c>
      <c r="AI4739" s="25">
        <v>0</v>
      </c>
      <c r="AJ4739" s="25" t="s">
        <v>20</v>
      </c>
      <c r="AK4739" s="42" t="s">
        <v>19</v>
      </c>
      <c r="AL4739" s="22" t="s">
        <v>20</v>
      </c>
      <c r="AM4739" s="25">
        <v>1</v>
      </c>
      <c r="AN4739" s="25"/>
      <c r="AO4739" s="25"/>
      <c r="AP4739" s="25"/>
      <c r="AQ4739" s="25"/>
      <c r="AR4739" s="94"/>
      <c r="AS4739" s="157" t="s">
        <v>22</v>
      </c>
      <c r="AT4739" s="93">
        <v>44447</v>
      </c>
      <c r="AU4739" s="92" t="s">
        <v>22</v>
      </c>
      <c r="AV4739" s="91" t="s">
        <v>48</v>
      </c>
      <c r="AW4739" s="92" t="s">
        <v>48</v>
      </c>
      <c r="AX4739" s="92" t="s">
        <v>48</v>
      </c>
      <c r="AY4739" s="91" t="s">
        <v>48</v>
      </c>
      <c r="AZ4739" s="23"/>
      <c r="BA4739" s="25">
        <v>0</v>
      </c>
      <c r="BB4739" t="s">
        <v>48</v>
      </c>
      <c r="BC4739" t="e">
        <v>#N/A</v>
      </c>
      <c r="BD4739" t="e">
        <f>IF(Z4739=BC4739,"OK")</f>
        <v>#N/A</v>
      </c>
      <c r="BE4739">
        <v>0</v>
      </c>
      <c r="BF4739" t="s">
        <v>22</v>
      </c>
      <c r="BG4739">
        <v>0</v>
      </c>
      <c r="BH4739">
        <v>0</v>
      </c>
      <c r="BI4739">
        <v>0</v>
      </c>
      <c r="BJ4739">
        <v>0</v>
      </c>
      <c r="BK4739">
        <v>0</v>
      </c>
      <c r="BN4739" s="183"/>
    </row>
    <row r="4740" spans="1:66" ht="25.5" x14ac:dyDescent="0.25">
      <c r="A4740" s="1"/>
      <c r="B4740" s="94">
        <v>4727</v>
      </c>
      <c r="C4740" s="43">
        <v>1122144</v>
      </c>
      <c r="D4740" s="25"/>
      <c r="E4740" s="27" t="s">
        <v>206</v>
      </c>
      <c r="F4740" s="213" t="s">
        <v>21</v>
      </c>
      <c r="G4740" s="28"/>
      <c r="H4740" s="46" t="str">
        <f>IFERROR(IFERROR(IF(SEARCH("Usystems",$E4740)&gt;0,"Usystems"),IF(SEARCH("RIIFO",$E4740)&gt;0,"RIIFO","Uponor")),"Uponor")</f>
        <v>Uponor</v>
      </c>
      <c r="I4740" s="25" t="str">
        <f>IFERROR(MID($D4740,1,7)+0,"")</f>
        <v/>
      </c>
      <c r="J4740" s="25" t="str">
        <f>IFERROR(MID($D4740,10,7)+0,"")</f>
        <v/>
      </c>
      <c r="K4740" s="25" t="str">
        <f>IFERROR(MID($D4740,19,7)+0,"")</f>
        <v/>
      </c>
      <c r="L4740" s="25" t="str">
        <f>IFERROR(MID($D4740,28,7)+0,"")</f>
        <v/>
      </c>
      <c r="M4740" s="25" t="str">
        <f>IF(IFERROR(MID($Q4740,1,7)+0,"")&lt;1130000,IF(INDEX(C:C,MATCH(LEFT(Q4740,7)+0,I:I,0))&lt;1130000,"",INDEX(C:C,MATCH(LEFT(Q4740,7)+0,I:I,0))),IFERROR(MID($Q4740,1,7)+0,""))</f>
        <v/>
      </c>
      <c r="N4740" s="25" t="str">
        <f>IF(IFERROR(MID($Q4740,10,7)+0,"")&lt;1130000,"",IFERROR(MID($Q4740,10,7)+0,""))</f>
        <v/>
      </c>
      <c r="O4740" s="25" t="str">
        <f>IF(IFERROR(MID($Q4740,19,7)+0,"")&lt;1130000,"",IFERROR(MID($Q4740,19,7)+0,""))</f>
        <v/>
      </c>
      <c r="P4740" s="25" t="str">
        <f>IF(M4740="","",IF(N4740="",M4740,M4740&amp;", "&amp;N4740))</f>
        <v/>
      </c>
      <c r="Q4740" s="25"/>
      <c r="R4740" s="25"/>
      <c r="S4740" s="35" t="s">
        <v>628</v>
      </c>
      <c r="T4740" s="34" t="s">
        <v>36</v>
      </c>
      <c r="U4740" s="185">
        <v>22938</v>
      </c>
      <c r="V4740" s="188">
        <v>22938</v>
      </c>
      <c r="W4740" s="189">
        <v>22938</v>
      </c>
      <c r="X4740" s="31">
        <v>22938</v>
      </c>
      <c r="Y4740" s="90">
        <f>IFERROR(ROUND(X4740/W4740-1,2),"")</f>
        <v>0</v>
      </c>
      <c r="Z4740" s="31">
        <f>IF(OR(S4740="VLD MLC components",S4740="VLD MLC pipes",S4740="VLD PEX components",S4740="VLD PEX pipes",S4740="VLD PHC components",S4740="VLD PHC pipes",S4740="Controls VLD"),"По запросу",X4740)</f>
        <v>22938</v>
      </c>
      <c r="AA4740" s="63">
        <f>ROUND(X4740/1.2,3)</f>
        <v>19115</v>
      </c>
      <c r="AB4740" s="23">
        <v>19115</v>
      </c>
      <c r="AC4740" s="190">
        <f>IFERROR(ROUND(AA4740/AB4740-1,2),"")</f>
        <v>0</v>
      </c>
      <c r="AD4740" s="25">
        <v>0</v>
      </c>
      <c r="AE4740" s="25" t="s">
        <v>22</v>
      </c>
      <c r="AF4740" s="25">
        <v>0</v>
      </c>
      <c r="AG4740" s="25" t="s">
        <v>22</v>
      </c>
      <c r="AH4740" s="25">
        <v>0</v>
      </c>
      <c r="AI4740" s="25">
        <v>0</v>
      </c>
      <c r="AJ4740" s="25" t="s">
        <v>20</v>
      </c>
      <c r="AK4740" s="42" t="s">
        <v>19</v>
      </c>
      <c r="AL4740" s="22" t="s">
        <v>20</v>
      </c>
      <c r="AM4740" s="25">
        <v>1</v>
      </c>
      <c r="AN4740" s="25"/>
      <c r="AO4740" s="25"/>
      <c r="AP4740" s="25"/>
      <c r="AQ4740" s="25"/>
      <c r="AR4740" s="94"/>
      <c r="AS4740" s="157" t="s">
        <v>22</v>
      </c>
      <c r="AT4740" s="93">
        <v>44447</v>
      </c>
      <c r="AU4740" s="92" t="s">
        <v>22</v>
      </c>
      <c r="AV4740" s="91" t="s">
        <v>48</v>
      </c>
      <c r="AW4740" s="92" t="s">
        <v>48</v>
      </c>
      <c r="AX4740" s="92" t="s">
        <v>48</v>
      </c>
      <c r="AY4740" s="91" t="s">
        <v>48</v>
      </c>
      <c r="AZ4740" s="23"/>
      <c r="BA4740" s="25">
        <v>0</v>
      </c>
      <c r="BB4740" t="s">
        <v>48</v>
      </c>
      <c r="BC4740" t="e">
        <v>#N/A</v>
      </c>
      <c r="BD4740" t="e">
        <f>IF(Z4740=BC4740,"OK")</f>
        <v>#N/A</v>
      </c>
      <c r="BE4740">
        <v>0</v>
      </c>
      <c r="BF4740" t="s">
        <v>22</v>
      </c>
      <c r="BG4740">
        <v>0</v>
      </c>
      <c r="BH4740">
        <v>0</v>
      </c>
      <c r="BI4740">
        <v>0</v>
      </c>
      <c r="BJ4740">
        <v>0</v>
      </c>
      <c r="BK4740">
        <v>0</v>
      </c>
      <c r="BN4740" s="183"/>
    </row>
    <row r="4741" spans="1:66" ht="38.25" x14ac:dyDescent="0.25">
      <c r="A4741" s="1"/>
      <c r="B4741" s="94">
        <v>4728</v>
      </c>
      <c r="C4741" s="43">
        <v>1122145</v>
      </c>
      <c r="D4741" s="25"/>
      <c r="E4741" s="27" t="s">
        <v>630</v>
      </c>
      <c r="F4741" s="213" t="s">
        <v>21</v>
      </c>
      <c r="G4741" s="28"/>
      <c r="H4741" s="46" t="str">
        <f>IFERROR(IFERROR(IF(SEARCH("Usystems",$E4741)&gt;0,"Usystems"),IF(SEARCH("RIIFO",$E4741)&gt;0,"RIIFO","Uponor")),"Uponor")</f>
        <v>Uponor</v>
      </c>
      <c r="I4741" s="25" t="str">
        <f>IFERROR(MID($D4741,1,7)+0,"")</f>
        <v/>
      </c>
      <c r="J4741" s="25" t="str">
        <f>IFERROR(MID($D4741,10,7)+0,"")</f>
        <v/>
      </c>
      <c r="K4741" s="25" t="str">
        <f>IFERROR(MID($D4741,19,7)+0,"")</f>
        <v/>
      </c>
      <c r="L4741" s="25" t="str">
        <f>IFERROR(MID($D4741,28,7)+0,"")</f>
        <v/>
      </c>
      <c r="M4741" s="25" t="str">
        <f>IF(IFERROR(MID($Q4741,1,7)+0,"")&lt;1130000,IF(INDEX(C:C,MATCH(LEFT(Q4741,7)+0,I:I,0))&lt;1130000,"",INDEX(C:C,MATCH(LEFT(Q4741,7)+0,I:I,0))),IFERROR(MID($Q4741,1,7)+0,""))</f>
        <v/>
      </c>
      <c r="N4741" s="25" t="str">
        <f>IF(IFERROR(MID($Q4741,10,7)+0,"")&lt;1130000,"",IFERROR(MID($Q4741,10,7)+0,""))</f>
        <v/>
      </c>
      <c r="O4741" s="25" t="str">
        <f>IF(IFERROR(MID($Q4741,19,7)+0,"")&lt;1130000,"",IFERROR(MID($Q4741,19,7)+0,""))</f>
        <v/>
      </c>
      <c r="P4741" s="25" t="str">
        <f>IF(M4741="","",IF(N4741="",M4741,M4741&amp;", "&amp;N4741))</f>
        <v/>
      </c>
      <c r="Q4741" s="25"/>
      <c r="R4741" s="25"/>
      <c r="S4741" s="35" t="s">
        <v>628</v>
      </c>
      <c r="T4741" s="34" t="s">
        <v>36</v>
      </c>
      <c r="U4741" s="185">
        <v>4411</v>
      </c>
      <c r="V4741" s="188">
        <v>4411</v>
      </c>
      <c r="W4741" s="189">
        <v>4411</v>
      </c>
      <c r="X4741" s="31">
        <v>4411</v>
      </c>
      <c r="Y4741" s="90">
        <f>IFERROR(ROUND(X4741/W4741-1,2),"")</f>
        <v>0</v>
      </c>
      <c r="Z4741" s="31">
        <f>IF(OR(S4741="VLD MLC components",S4741="VLD MLC pipes",S4741="VLD PEX components",S4741="VLD PEX pipes",S4741="VLD PHC components",S4741="VLD PHC pipes",S4741="Controls VLD"),"По запросу",X4741)</f>
        <v>4411</v>
      </c>
      <c r="AA4741" s="63">
        <f>ROUND(X4741/1.2,3)</f>
        <v>3675.8330000000001</v>
      </c>
      <c r="AB4741" s="23">
        <v>3675.8330000000001</v>
      </c>
      <c r="AC4741" s="190">
        <f>IFERROR(ROUND(AA4741/AB4741-1,2),"")</f>
        <v>0</v>
      </c>
      <c r="AD4741" s="25">
        <v>0</v>
      </c>
      <c r="AE4741" s="25" t="s">
        <v>22</v>
      </c>
      <c r="AF4741" s="25">
        <v>0</v>
      </c>
      <c r="AG4741" s="25" t="s">
        <v>22</v>
      </c>
      <c r="AH4741" s="25">
        <v>0</v>
      </c>
      <c r="AI4741" s="25">
        <v>0</v>
      </c>
      <c r="AJ4741" s="25" t="s">
        <v>20</v>
      </c>
      <c r="AK4741" s="42" t="s">
        <v>19</v>
      </c>
      <c r="AL4741" s="25" t="s">
        <v>19</v>
      </c>
      <c r="AM4741" s="25">
        <v>1</v>
      </c>
      <c r="AN4741" s="25"/>
      <c r="AO4741" s="25"/>
      <c r="AP4741" s="25"/>
      <c r="AQ4741" s="25"/>
      <c r="AR4741" s="94"/>
      <c r="AS4741" s="157" t="s">
        <v>22</v>
      </c>
      <c r="AT4741" s="93">
        <v>44447</v>
      </c>
      <c r="AU4741" s="92" t="s">
        <v>22</v>
      </c>
      <c r="AV4741" s="91" t="s">
        <v>48</v>
      </c>
      <c r="AW4741" s="92" t="s">
        <v>48</v>
      </c>
      <c r="AX4741" s="92" t="s">
        <v>48</v>
      </c>
      <c r="AY4741" s="91" t="s">
        <v>48</v>
      </c>
      <c r="AZ4741" s="23"/>
      <c r="BA4741" s="25">
        <v>0</v>
      </c>
      <c r="BB4741" t="s">
        <v>48</v>
      </c>
      <c r="BC4741" t="e">
        <v>#N/A</v>
      </c>
      <c r="BD4741" t="e">
        <f>IF(Z4741=BC4741,"OK")</f>
        <v>#N/A</v>
      </c>
      <c r="BE4741">
        <v>0</v>
      </c>
      <c r="BF4741" t="s">
        <v>22</v>
      </c>
      <c r="BG4741">
        <v>0</v>
      </c>
      <c r="BH4741">
        <v>0</v>
      </c>
      <c r="BI4741">
        <v>0</v>
      </c>
      <c r="BJ4741">
        <v>0</v>
      </c>
      <c r="BK4741">
        <v>0</v>
      </c>
      <c r="BN4741" s="183"/>
    </row>
    <row r="4742" spans="1:66" ht="25.5" x14ac:dyDescent="0.25">
      <c r="A4742" s="1"/>
      <c r="B4742" s="94">
        <v>4729</v>
      </c>
      <c r="C4742" s="43">
        <v>1122146</v>
      </c>
      <c r="D4742" s="25"/>
      <c r="E4742" s="27" t="s">
        <v>207</v>
      </c>
      <c r="F4742" s="213" t="s">
        <v>21</v>
      </c>
      <c r="G4742" s="28"/>
      <c r="H4742" s="46" t="str">
        <f>IFERROR(IFERROR(IF(SEARCH("Usystems",$E4742)&gt;0,"Usystems"),IF(SEARCH("RIIFO",$E4742)&gt;0,"RIIFO","Uponor")),"Uponor")</f>
        <v>Uponor</v>
      </c>
      <c r="I4742" s="25" t="str">
        <f>IFERROR(MID($D4742,1,7)+0,"")</f>
        <v/>
      </c>
      <c r="J4742" s="25" t="str">
        <f>IFERROR(MID($D4742,10,7)+0,"")</f>
        <v/>
      </c>
      <c r="K4742" s="25" t="str">
        <f>IFERROR(MID($D4742,19,7)+0,"")</f>
        <v/>
      </c>
      <c r="L4742" s="25" t="str">
        <f>IFERROR(MID($D4742,28,7)+0,"")</f>
        <v/>
      </c>
      <c r="M4742" s="25" t="str">
        <f>IF(IFERROR(MID($Q4742,1,7)+0,"")&lt;1130000,IF(INDEX(C:C,MATCH(LEFT(Q4742,7)+0,I:I,0))&lt;1130000,"",INDEX(C:C,MATCH(LEFT(Q4742,7)+0,I:I,0))),IFERROR(MID($Q4742,1,7)+0,""))</f>
        <v/>
      </c>
      <c r="N4742" s="25" t="str">
        <f>IF(IFERROR(MID($Q4742,10,7)+0,"")&lt;1130000,"",IFERROR(MID($Q4742,10,7)+0,""))</f>
        <v/>
      </c>
      <c r="O4742" s="25" t="str">
        <f>IF(IFERROR(MID($Q4742,19,7)+0,"")&lt;1130000,"",IFERROR(MID($Q4742,19,7)+0,""))</f>
        <v/>
      </c>
      <c r="P4742" s="25" t="str">
        <f>IF(M4742="","",IF(N4742="",M4742,M4742&amp;", "&amp;N4742))</f>
        <v/>
      </c>
      <c r="Q4742" s="25"/>
      <c r="R4742" s="25"/>
      <c r="S4742" s="35" t="s">
        <v>628</v>
      </c>
      <c r="T4742" s="34" t="s">
        <v>36</v>
      </c>
      <c r="U4742" s="185">
        <v>12351</v>
      </c>
      <c r="V4742" s="188">
        <v>12351</v>
      </c>
      <c r="W4742" s="189">
        <v>12351</v>
      </c>
      <c r="X4742" s="31">
        <v>12351</v>
      </c>
      <c r="Y4742" s="90">
        <f>IFERROR(ROUND(X4742/W4742-1,2),"")</f>
        <v>0</v>
      </c>
      <c r="Z4742" s="31">
        <f>IF(OR(S4742="VLD MLC components",S4742="VLD MLC pipes",S4742="VLD PEX components",S4742="VLD PEX pipes",S4742="VLD PHC components",S4742="VLD PHC pipes",S4742="Controls VLD"),"По запросу",X4742)</f>
        <v>12351</v>
      </c>
      <c r="AA4742" s="63">
        <f>ROUND(X4742/1.2,3)</f>
        <v>10292.5</v>
      </c>
      <c r="AB4742" s="23">
        <v>10292.5</v>
      </c>
      <c r="AC4742" s="190">
        <f>IFERROR(ROUND(AA4742/AB4742-1,2),"")</f>
        <v>0</v>
      </c>
      <c r="AD4742" s="25">
        <v>0</v>
      </c>
      <c r="AE4742" s="25" t="s">
        <v>22</v>
      </c>
      <c r="AF4742" s="25">
        <v>0</v>
      </c>
      <c r="AG4742" s="25" t="s">
        <v>22</v>
      </c>
      <c r="AH4742" s="25">
        <v>0</v>
      </c>
      <c r="AI4742" s="25">
        <v>0</v>
      </c>
      <c r="AJ4742" s="25" t="s">
        <v>20</v>
      </c>
      <c r="AK4742" s="42" t="s">
        <v>19</v>
      </c>
      <c r="AL4742" s="22" t="s">
        <v>20</v>
      </c>
      <c r="AM4742" s="25">
        <v>1</v>
      </c>
      <c r="AN4742" s="25"/>
      <c r="AO4742" s="25"/>
      <c r="AP4742" s="25"/>
      <c r="AQ4742" s="25"/>
      <c r="AR4742" s="94"/>
      <c r="AS4742" s="157" t="s">
        <v>22</v>
      </c>
      <c r="AT4742" s="93">
        <v>44447</v>
      </c>
      <c r="AU4742" s="92" t="s">
        <v>22</v>
      </c>
      <c r="AV4742" s="91" t="s">
        <v>48</v>
      </c>
      <c r="AW4742" s="92" t="s">
        <v>48</v>
      </c>
      <c r="AX4742" s="92" t="s">
        <v>48</v>
      </c>
      <c r="AY4742" s="91" t="s">
        <v>48</v>
      </c>
      <c r="AZ4742" s="23"/>
      <c r="BA4742" s="25">
        <v>0</v>
      </c>
      <c r="BB4742" t="s">
        <v>48</v>
      </c>
      <c r="BC4742" t="e">
        <v>#N/A</v>
      </c>
      <c r="BD4742" t="e">
        <f>IF(Z4742=BC4742,"OK")</f>
        <v>#N/A</v>
      </c>
      <c r="BE4742">
        <v>0</v>
      </c>
      <c r="BF4742" t="s">
        <v>22</v>
      </c>
      <c r="BG4742">
        <v>0</v>
      </c>
      <c r="BH4742">
        <v>0</v>
      </c>
      <c r="BI4742">
        <v>0</v>
      </c>
      <c r="BJ4742">
        <v>0</v>
      </c>
      <c r="BK4742">
        <v>0</v>
      </c>
      <c r="BN4742" s="183"/>
    </row>
    <row r="4743" spans="1:66" ht="25.5" x14ac:dyDescent="0.25">
      <c r="A4743" s="1"/>
      <c r="B4743" s="94">
        <v>4730</v>
      </c>
      <c r="C4743" s="43">
        <v>1122147</v>
      </c>
      <c r="D4743" s="25"/>
      <c r="E4743" s="27" t="s">
        <v>208</v>
      </c>
      <c r="F4743" s="213" t="s">
        <v>21</v>
      </c>
      <c r="G4743" s="28"/>
      <c r="H4743" s="46" t="str">
        <f>IFERROR(IFERROR(IF(SEARCH("Usystems",$E4743)&gt;0,"Usystems"),IF(SEARCH("RIIFO",$E4743)&gt;0,"RIIFO","Uponor")),"Uponor")</f>
        <v>Uponor</v>
      </c>
      <c r="I4743" s="25" t="str">
        <f>IFERROR(MID($D4743,1,7)+0,"")</f>
        <v/>
      </c>
      <c r="J4743" s="25" t="str">
        <f>IFERROR(MID($D4743,10,7)+0,"")</f>
        <v/>
      </c>
      <c r="K4743" s="25" t="str">
        <f>IFERROR(MID($D4743,19,7)+0,"")</f>
        <v/>
      </c>
      <c r="L4743" s="25" t="str">
        <f>IFERROR(MID($D4743,28,7)+0,"")</f>
        <v/>
      </c>
      <c r="M4743" s="25" t="str">
        <f>IF(IFERROR(MID($Q4743,1,7)+0,"")&lt;1130000,IF(INDEX(C:C,MATCH(LEFT(Q4743,7)+0,I:I,0))&lt;1130000,"",INDEX(C:C,MATCH(LEFT(Q4743,7)+0,I:I,0))),IFERROR(MID($Q4743,1,7)+0,""))</f>
        <v/>
      </c>
      <c r="N4743" s="25" t="str">
        <f>IF(IFERROR(MID($Q4743,10,7)+0,"")&lt;1130000,"",IFERROR(MID($Q4743,10,7)+0,""))</f>
        <v/>
      </c>
      <c r="O4743" s="25" t="str">
        <f>IF(IFERROR(MID($Q4743,19,7)+0,"")&lt;1130000,"",IFERROR(MID($Q4743,19,7)+0,""))</f>
        <v/>
      </c>
      <c r="P4743" s="25" t="str">
        <f>IF(M4743="","",IF(N4743="",M4743,M4743&amp;", "&amp;N4743))</f>
        <v/>
      </c>
      <c r="Q4743" s="25"/>
      <c r="R4743" s="25"/>
      <c r="S4743" s="35" t="s">
        <v>628</v>
      </c>
      <c r="T4743" s="34" t="s">
        <v>36</v>
      </c>
      <c r="U4743" s="185">
        <v>14116</v>
      </c>
      <c r="V4743" s="188">
        <v>14116</v>
      </c>
      <c r="W4743" s="189">
        <v>14116</v>
      </c>
      <c r="X4743" s="31">
        <v>14116</v>
      </c>
      <c r="Y4743" s="90">
        <f>IFERROR(ROUND(X4743/W4743-1,2),"")</f>
        <v>0</v>
      </c>
      <c r="Z4743" s="31">
        <f>IF(OR(S4743="VLD MLC components",S4743="VLD MLC pipes",S4743="VLD PEX components",S4743="VLD PEX pipes",S4743="VLD PHC components",S4743="VLD PHC pipes",S4743="Controls VLD"),"По запросу",X4743)</f>
        <v>14116</v>
      </c>
      <c r="AA4743" s="63">
        <f>ROUND(X4743/1.2,3)</f>
        <v>11763.333000000001</v>
      </c>
      <c r="AB4743" s="23">
        <v>11763.333000000001</v>
      </c>
      <c r="AC4743" s="190">
        <f>IFERROR(ROUND(AA4743/AB4743-1,2),"")</f>
        <v>0</v>
      </c>
      <c r="AD4743" s="25">
        <v>0</v>
      </c>
      <c r="AE4743" s="25" t="s">
        <v>22</v>
      </c>
      <c r="AF4743" s="25">
        <v>0</v>
      </c>
      <c r="AG4743" s="25" t="s">
        <v>22</v>
      </c>
      <c r="AH4743" s="25">
        <v>0</v>
      </c>
      <c r="AI4743" s="25">
        <v>0</v>
      </c>
      <c r="AJ4743" s="25" t="s">
        <v>20</v>
      </c>
      <c r="AK4743" s="42" t="s">
        <v>19</v>
      </c>
      <c r="AL4743" s="22" t="s">
        <v>20</v>
      </c>
      <c r="AM4743" s="25">
        <v>1</v>
      </c>
      <c r="AN4743" s="25"/>
      <c r="AO4743" s="25"/>
      <c r="AP4743" s="25"/>
      <c r="AQ4743" s="25"/>
      <c r="AR4743" s="94"/>
      <c r="AS4743" s="157" t="s">
        <v>22</v>
      </c>
      <c r="AT4743" s="93">
        <v>44447</v>
      </c>
      <c r="AU4743" s="92" t="s">
        <v>22</v>
      </c>
      <c r="AV4743" s="91" t="s">
        <v>48</v>
      </c>
      <c r="AW4743" s="92" t="s">
        <v>48</v>
      </c>
      <c r="AX4743" s="92" t="s">
        <v>48</v>
      </c>
      <c r="AY4743" s="91" t="s">
        <v>48</v>
      </c>
      <c r="AZ4743" s="23"/>
      <c r="BA4743" s="25">
        <v>0</v>
      </c>
      <c r="BB4743" t="s">
        <v>48</v>
      </c>
      <c r="BC4743" t="e">
        <v>#N/A</v>
      </c>
      <c r="BD4743" t="e">
        <f>IF(Z4743=BC4743,"OK")</f>
        <v>#N/A</v>
      </c>
      <c r="BE4743">
        <v>0</v>
      </c>
      <c r="BF4743" t="s">
        <v>22</v>
      </c>
      <c r="BG4743">
        <v>0</v>
      </c>
      <c r="BH4743">
        <v>0</v>
      </c>
      <c r="BI4743">
        <v>0</v>
      </c>
      <c r="BJ4743">
        <v>0</v>
      </c>
      <c r="BK4743">
        <v>0</v>
      </c>
      <c r="BN4743" s="183"/>
    </row>
    <row r="4744" spans="1:66" ht="25.5" x14ac:dyDescent="0.25">
      <c r="A4744" s="1"/>
      <c r="B4744" s="94">
        <v>4731</v>
      </c>
      <c r="C4744" s="43">
        <v>1122148</v>
      </c>
      <c r="D4744" s="25"/>
      <c r="E4744" s="27" t="s">
        <v>629</v>
      </c>
      <c r="F4744" s="213" t="s">
        <v>21</v>
      </c>
      <c r="G4744" s="28"/>
      <c r="H4744" s="46" t="str">
        <f>IFERROR(IFERROR(IF(SEARCH("Usystems",$E4744)&gt;0,"Usystems"),IF(SEARCH("RIIFO",$E4744)&gt;0,"RIIFO","Uponor")),"Uponor")</f>
        <v>Uponor</v>
      </c>
      <c r="I4744" s="25" t="str">
        <f>IFERROR(MID($D4744,1,7)+0,"")</f>
        <v/>
      </c>
      <c r="J4744" s="25" t="str">
        <f>IFERROR(MID($D4744,10,7)+0,"")</f>
        <v/>
      </c>
      <c r="K4744" s="25" t="str">
        <f>IFERROR(MID($D4744,19,7)+0,"")</f>
        <v/>
      </c>
      <c r="L4744" s="25" t="str">
        <f>IFERROR(MID($D4744,28,7)+0,"")</f>
        <v/>
      </c>
      <c r="M4744" s="25" t="str">
        <f>IF(IFERROR(MID($Q4744,1,7)+0,"")&lt;1130000,IF(INDEX(C:C,MATCH(LEFT(Q4744,7)+0,I:I,0))&lt;1130000,"",INDEX(C:C,MATCH(LEFT(Q4744,7)+0,I:I,0))),IFERROR(MID($Q4744,1,7)+0,""))</f>
        <v/>
      </c>
      <c r="N4744" s="25" t="str">
        <f>IF(IFERROR(MID($Q4744,10,7)+0,"")&lt;1130000,"",IFERROR(MID($Q4744,10,7)+0,""))</f>
        <v/>
      </c>
      <c r="O4744" s="25" t="str">
        <f>IF(IFERROR(MID($Q4744,19,7)+0,"")&lt;1130000,"",IFERROR(MID($Q4744,19,7)+0,""))</f>
        <v/>
      </c>
      <c r="P4744" s="25" t="str">
        <f>IF(M4744="","",IF(N4744="",M4744,M4744&amp;", "&amp;N4744))</f>
        <v/>
      </c>
      <c r="Q4744" s="25"/>
      <c r="R4744" s="25"/>
      <c r="S4744" s="35" t="s">
        <v>628</v>
      </c>
      <c r="T4744" s="34" t="s">
        <v>36</v>
      </c>
      <c r="U4744" s="185">
        <v>48524</v>
      </c>
      <c r="V4744" s="188">
        <v>48524</v>
      </c>
      <c r="W4744" s="189">
        <v>48524</v>
      </c>
      <c r="X4744" s="31">
        <v>48524</v>
      </c>
      <c r="Y4744" s="90">
        <f>IFERROR(ROUND(X4744/W4744-1,2),"")</f>
        <v>0</v>
      </c>
      <c r="Z4744" s="31">
        <f>IF(OR(S4744="VLD MLC components",S4744="VLD MLC pipes",S4744="VLD PEX components",S4744="VLD PEX pipes",S4744="VLD PHC components",S4744="VLD PHC pipes",S4744="Controls VLD"),"По запросу",X4744)</f>
        <v>48524</v>
      </c>
      <c r="AA4744" s="63">
        <f>ROUND(X4744/1.2,3)</f>
        <v>40436.667000000001</v>
      </c>
      <c r="AB4744" s="23">
        <v>40436.667000000001</v>
      </c>
      <c r="AC4744" s="190">
        <f>IFERROR(ROUND(AA4744/AB4744-1,2),"")</f>
        <v>0</v>
      </c>
      <c r="AD4744" s="25">
        <v>0</v>
      </c>
      <c r="AE4744" s="25" t="s">
        <v>22</v>
      </c>
      <c r="AF4744" s="25">
        <v>0</v>
      </c>
      <c r="AG4744" s="25" t="s">
        <v>22</v>
      </c>
      <c r="AH4744" s="25">
        <v>0</v>
      </c>
      <c r="AI4744" s="25">
        <v>0</v>
      </c>
      <c r="AJ4744" s="25" t="s">
        <v>20</v>
      </c>
      <c r="AK4744" s="42" t="s">
        <v>19</v>
      </c>
      <c r="AL4744" s="25" t="s">
        <v>19</v>
      </c>
      <c r="AM4744" s="25">
        <v>1</v>
      </c>
      <c r="AN4744" s="25"/>
      <c r="AO4744" s="25"/>
      <c r="AP4744" s="25"/>
      <c r="AQ4744" s="25"/>
      <c r="AR4744" s="94"/>
      <c r="AS4744" s="157" t="s">
        <v>22</v>
      </c>
      <c r="AT4744" s="93">
        <v>44447</v>
      </c>
      <c r="AU4744" s="92" t="s">
        <v>22</v>
      </c>
      <c r="AV4744" s="91" t="s">
        <v>48</v>
      </c>
      <c r="AW4744" s="92" t="s">
        <v>48</v>
      </c>
      <c r="AX4744" s="92" t="s">
        <v>48</v>
      </c>
      <c r="AY4744" s="91" t="s">
        <v>48</v>
      </c>
      <c r="AZ4744" s="23"/>
      <c r="BA4744" s="25">
        <v>0</v>
      </c>
      <c r="BB4744" t="s">
        <v>48</v>
      </c>
      <c r="BC4744" t="e">
        <v>#N/A</v>
      </c>
      <c r="BD4744" t="e">
        <f>IF(Z4744=BC4744,"OK")</f>
        <v>#N/A</v>
      </c>
      <c r="BE4744">
        <v>0</v>
      </c>
      <c r="BF4744" t="s">
        <v>22</v>
      </c>
      <c r="BG4744">
        <v>0</v>
      </c>
      <c r="BH4744">
        <v>0</v>
      </c>
      <c r="BI4744">
        <v>0</v>
      </c>
      <c r="BJ4744">
        <v>0</v>
      </c>
      <c r="BK4744">
        <v>0</v>
      </c>
      <c r="BN4744" s="183"/>
    </row>
    <row r="4745" spans="1:66" x14ac:dyDescent="0.25">
      <c r="A4745" s="1"/>
      <c r="B4745" s="94">
        <v>4732</v>
      </c>
      <c r="C4745" s="182" t="s">
        <v>627</v>
      </c>
      <c r="D4745" s="25"/>
      <c r="E4745" s="36"/>
      <c r="F4745" s="224"/>
      <c r="G4745" s="105"/>
      <c r="H4745" s="46" t="str">
        <f>IFERROR(IFERROR(IF(SEARCH("Usystems",$E4745)&gt;0,"Usystems"),IF(SEARCH("RIIFO",$E4745)&gt;0,"RIIFO","Uponor")),"Uponor")</f>
        <v>Uponor</v>
      </c>
      <c r="I4745" s="25" t="str">
        <f>IFERROR(MID($D4745,1,7)+0,"")</f>
        <v/>
      </c>
      <c r="J4745" s="25" t="str">
        <f>IFERROR(MID($D4745,10,7)+0,"")</f>
        <v/>
      </c>
      <c r="K4745" s="25" t="str">
        <f>IFERROR(MID($D4745,19,7)+0,"")</f>
        <v/>
      </c>
      <c r="L4745" s="25" t="str">
        <f>IFERROR(MID($D4745,28,7)+0,"")</f>
        <v/>
      </c>
      <c r="M4745" s="25" t="str">
        <f>IF(IFERROR(MID($Q4745,1,7)+0,"")&lt;1130000,IF(INDEX(C:C,MATCH(LEFT(Q4745,7)+0,I:I,0))&lt;1130000,"",INDEX(C:C,MATCH(LEFT(Q4745,7)+0,I:I,0))),IFERROR(MID($Q4745,1,7)+0,""))</f>
        <v/>
      </c>
      <c r="N4745" s="25" t="str">
        <f>IF(IFERROR(MID($Q4745,10,7)+0,"")&lt;1130000,"",IFERROR(MID($Q4745,10,7)+0,""))</f>
        <v/>
      </c>
      <c r="O4745" s="25" t="str">
        <f>IF(IFERROR(MID($Q4745,19,7)+0,"")&lt;1130000,"",IFERROR(MID($Q4745,19,7)+0,""))</f>
        <v/>
      </c>
      <c r="P4745" s="25" t="str">
        <f>IF(M4745="","",IF(N4745="",M4745,M4745&amp;", "&amp;N4745))</f>
        <v/>
      </c>
      <c r="Q4745" s="105"/>
      <c r="R4745" s="105"/>
      <c r="S4745" s="35" t="s">
        <v>22</v>
      </c>
      <c r="T4745" s="105"/>
      <c r="U4745" s="185" t="s">
        <v>22</v>
      </c>
      <c r="V4745" s="188" t="s">
        <v>22</v>
      </c>
      <c r="W4745" s="189" t="s">
        <v>22</v>
      </c>
      <c r="X4745" s="31">
        <v>0</v>
      </c>
      <c r="Y4745" s="90" t="str">
        <f>IFERROR(ROUND(X4745/W4745-1,2),"")</f>
        <v/>
      </c>
      <c r="Z4745" s="31">
        <f>IF(OR(S4745="VLD MLC components",S4745="VLD MLC pipes",S4745="VLD PEX components",S4745="VLD PEX pipes",S4745="VLD PHC components",S4745="VLD PHC pipes",S4745="Controls VLD"),"По запросу",X4745)</f>
        <v>0</v>
      </c>
      <c r="AA4745" s="63">
        <f>ROUND(X4745/1.2,3)</f>
        <v>0</v>
      </c>
      <c r="AB4745" s="23">
        <v>0</v>
      </c>
      <c r="AC4745" s="190" t="str">
        <f>IFERROR(ROUND(AA4745/AB4745-1,2),"")</f>
        <v/>
      </c>
      <c r="AD4745" s="25"/>
      <c r="AE4745" s="25"/>
      <c r="AF4745" s="25">
        <v>0</v>
      </c>
      <c r="AG4745" s="25" t="s">
        <v>22</v>
      </c>
      <c r="AH4745" s="25">
        <v>0</v>
      </c>
      <c r="AI4745" s="25">
        <v>0</v>
      </c>
      <c r="AJ4745" s="25" t="s">
        <v>19</v>
      </c>
      <c r="AK4745" s="104" t="s">
        <v>20</v>
      </c>
      <c r="AL4745" s="25" t="s">
        <v>19</v>
      </c>
      <c r="AM4745" s="25"/>
      <c r="AN4745" s="25"/>
      <c r="AO4745" s="25"/>
      <c r="AP4745" s="25"/>
      <c r="AQ4745" s="25"/>
      <c r="AR4745" s="94"/>
      <c r="AS4745" s="157" t="s">
        <v>22</v>
      </c>
      <c r="AT4745" s="93" t="s">
        <v>22</v>
      </c>
      <c r="AU4745" s="92" t="s">
        <v>582</v>
      </c>
      <c r="AV4745" s="91" t="s">
        <v>48</v>
      </c>
      <c r="AW4745" s="92" t="s">
        <v>48</v>
      </c>
      <c r="AX4745" s="92" t="s">
        <v>48</v>
      </c>
      <c r="AY4745" s="91" t="s">
        <v>48</v>
      </c>
      <c r="AZ4745" s="23"/>
      <c r="BA4745" s="25">
        <v>0</v>
      </c>
      <c r="BB4745" t="s">
        <v>25</v>
      </c>
      <c r="BC4745">
        <v>0</v>
      </c>
      <c r="BD4745" t="str">
        <f>IF(Z4745=BC4745,"OK")</f>
        <v>OK</v>
      </c>
      <c r="BE4745">
        <v>0</v>
      </c>
      <c r="BF4745">
        <v>0</v>
      </c>
      <c r="BG4745">
        <v>0</v>
      </c>
      <c r="BH4745">
        <v>0</v>
      </c>
      <c r="BI4745">
        <v>0</v>
      </c>
      <c r="BJ4745">
        <v>0</v>
      </c>
      <c r="BK4745">
        <v>0</v>
      </c>
      <c r="BN4745" s="183"/>
    </row>
    <row r="4746" spans="1:66" ht="25.5" x14ac:dyDescent="0.25">
      <c r="A4746" s="1"/>
      <c r="B4746" s="94">
        <v>4733</v>
      </c>
      <c r="C4746" s="43">
        <v>1004081</v>
      </c>
      <c r="D4746" s="25"/>
      <c r="E4746" s="36" t="s">
        <v>626</v>
      </c>
      <c r="F4746" s="151" t="s">
        <v>21</v>
      </c>
      <c r="G4746" s="41" t="s">
        <v>585</v>
      </c>
      <c r="H4746" s="46" t="str">
        <f>IFERROR(IFERROR(IF(SEARCH("Usystems",$E4746)&gt;0,"Usystems"),IF(SEARCH("RIIFO",$E4746)&gt;0,"RIIFO","Uponor")),"Uponor")</f>
        <v>Uponor</v>
      </c>
      <c r="I4746" s="25" t="str">
        <f>IFERROR(MID($D4746,1,7)+0,"")</f>
        <v/>
      </c>
      <c r="J4746" s="25" t="str">
        <f>IFERROR(MID($D4746,10,7)+0,"")</f>
        <v/>
      </c>
      <c r="K4746" s="25" t="str">
        <f>IFERROR(MID($D4746,19,7)+0,"")</f>
        <v/>
      </c>
      <c r="L4746" s="25" t="str">
        <f>IFERROR(MID($D4746,28,7)+0,"")</f>
        <v/>
      </c>
      <c r="M4746" s="25" t="str">
        <f>IF(IFERROR(MID($Q4746,1,7)+0,"")&lt;1130000,IF(INDEX(C:C,MATCH(LEFT(Q4746,7)+0,I:I,0))&lt;1130000,"",INDEX(C:C,MATCH(LEFT(Q4746,7)+0,I:I,0))),IFERROR(MID($Q4746,1,7)+0,""))</f>
        <v/>
      </c>
      <c r="N4746" s="25" t="str">
        <f>IF(IFERROR(MID($Q4746,10,7)+0,"")&lt;1130000,"",IFERROR(MID($Q4746,10,7)+0,""))</f>
        <v/>
      </c>
      <c r="O4746" s="25" t="str">
        <f>IF(IFERROR(MID($Q4746,19,7)+0,"")&lt;1130000,"",IFERROR(MID($Q4746,19,7)+0,""))</f>
        <v/>
      </c>
      <c r="P4746" s="25" t="str">
        <f>IF(M4746="","",IF(N4746="",M4746,M4746&amp;", "&amp;N4746))</f>
        <v/>
      </c>
      <c r="Q4746" s="25"/>
      <c r="R4746" s="25"/>
      <c r="S4746" s="35" t="s">
        <v>103</v>
      </c>
      <c r="T4746" s="34" t="s">
        <v>36</v>
      </c>
      <c r="U4746" s="185">
        <v>375969</v>
      </c>
      <c r="V4746" s="188">
        <v>375969</v>
      </c>
      <c r="W4746" s="189">
        <v>375969</v>
      </c>
      <c r="X4746" s="31">
        <v>375969</v>
      </c>
      <c r="Y4746" s="90">
        <f>IFERROR(ROUND(X4746/W4746-1,2),"")</f>
        <v>0</v>
      </c>
      <c r="Z4746" s="31">
        <f>IF(OR(S4746="VLD MLC components",S4746="VLD MLC pipes",S4746="VLD PEX components",S4746="VLD PEX pipes",S4746="VLD PHC components",S4746="VLD PHC pipes",S4746="Controls VLD"),"По запросу",X4746)</f>
        <v>375969</v>
      </c>
      <c r="AA4746" s="63">
        <f>ROUND(X4746/1.2,3)</f>
        <v>313307.5</v>
      </c>
      <c r="AB4746" s="23">
        <v>313307.5</v>
      </c>
      <c r="AC4746" s="190">
        <f>IFERROR(ROUND(AA4746/AB4746-1,2),"")</f>
        <v>0</v>
      </c>
      <c r="AD4746" s="25">
        <v>0</v>
      </c>
      <c r="AE4746" s="25" t="s">
        <v>22</v>
      </c>
      <c r="AF4746" s="25">
        <v>0</v>
      </c>
      <c r="AG4746" s="25" t="s">
        <v>22</v>
      </c>
      <c r="AH4746" s="25">
        <v>0</v>
      </c>
      <c r="AI4746" s="25">
        <v>0</v>
      </c>
      <c r="AJ4746" s="25" t="s">
        <v>20</v>
      </c>
      <c r="AK4746" s="42" t="s">
        <v>19</v>
      </c>
      <c r="AL4746" s="25" t="s">
        <v>19</v>
      </c>
      <c r="AM4746" s="25">
        <v>1</v>
      </c>
      <c r="AN4746" s="25"/>
      <c r="AO4746" s="25"/>
      <c r="AP4746" s="25"/>
      <c r="AQ4746" s="25"/>
      <c r="AR4746" s="94"/>
      <c r="AS4746" s="157" t="s">
        <v>22</v>
      </c>
      <c r="AT4746" s="93" t="s">
        <v>22</v>
      </c>
      <c r="AU4746" s="92" t="s">
        <v>22</v>
      </c>
      <c r="AV4746" s="91" t="s">
        <v>152</v>
      </c>
      <c r="AW4746" s="92" t="s">
        <v>48</v>
      </c>
      <c r="AX4746" s="92" t="s">
        <v>48</v>
      </c>
      <c r="AY4746" s="91" t="s">
        <v>152</v>
      </c>
      <c r="AZ4746" s="23"/>
      <c r="BA4746" s="25" t="s">
        <v>625</v>
      </c>
      <c r="BB4746" t="s">
        <v>25</v>
      </c>
      <c r="BC4746" t="e">
        <v>#N/A</v>
      </c>
      <c r="BD4746" t="e">
        <f>IF(Z4746=BC4746,"OK")</f>
        <v>#N/A</v>
      </c>
      <c r="BE4746">
        <v>0</v>
      </c>
      <c r="BF4746" t="s">
        <v>22</v>
      </c>
      <c r="BG4746">
        <v>0</v>
      </c>
      <c r="BH4746">
        <v>0</v>
      </c>
      <c r="BI4746">
        <v>0</v>
      </c>
      <c r="BJ4746">
        <v>0</v>
      </c>
      <c r="BK4746">
        <v>0</v>
      </c>
      <c r="BN4746" s="183"/>
    </row>
    <row r="4747" spans="1:66" ht="25.5" x14ac:dyDescent="0.25">
      <c r="A4747" s="1"/>
      <c r="B4747" s="94">
        <v>4734</v>
      </c>
      <c r="C4747" s="43">
        <v>1004111</v>
      </c>
      <c r="D4747" s="25"/>
      <c r="E4747" s="36" t="s">
        <v>624</v>
      </c>
      <c r="F4747" s="151" t="s">
        <v>21</v>
      </c>
      <c r="G4747" s="41" t="s">
        <v>585</v>
      </c>
      <c r="H4747" s="46" t="str">
        <f>IFERROR(IFERROR(IF(SEARCH("Usystems",$E4747)&gt;0,"Usystems"),IF(SEARCH("RIIFO",$E4747)&gt;0,"RIIFO","Uponor")),"Uponor")</f>
        <v>Uponor</v>
      </c>
      <c r="I4747" s="25" t="str">
        <f>IFERROR(MID($D4747,1,7)+0,"")</f>
        <v/>
      </c>
      <c r="J4747" s="25" t="str">
        <f>IFERROR(MID($D4747,10,7)+0,"")</f>
        <v/>
      </c>
      <c r="K4747" s="25" t="str">
        <f>IFERROR(MID($D4747,19,7)+0,"")</f>
        <v/>
      </c>
      <c r="L4747" s="25" t="str">
        <f>IFERROR(MID($D4747,28,7)+0,"")</f>
        <v/>
      </c>
      <c r="M4747" s="25" t="str">
        <f>IF(IFERROR(MID($Q4747,1,7)+0,"")&lt;1130000,IF(INDEX(C:C,MATCH(LEFT(Q4747,7)+0,I:I,0))&lt;1130000,"",INDEX(C:C,MATCH(LEFT(Q4747,7)+0,I:I,0))),IFERROR(MID($Q4747,1,7)+0,""))</f>
        <v/>
      </c>
      <c r="N4747" s="25" t="str">
        <f>IF(IFERROR(MID($Q4747,10,7)+0,"")&lt;1130000,"",IFERROR(MID($Q4747,10,7)+0,""))</f>
        <v/>
      </c>
      <c r="O4747" s="25" t="str">
        <f>IF(IFERROR(MID($Q4747,19,7)+0,"")&lt;1130000,"",IFERROR(MID($Q4747,19,7)+0,""))</f>
        <v/>
      </c>
      <c r="P4747" s="25" t="str">
        <f>IF(M4747="","",IF(N4747="",M4747,M4747&amp;", "&amp;N4747))</f>
        <v/>
      </c>
      <c r="Q4747" s="25"/>
      <c r="R4747" s="25"/>
      <c r="S4747" s="35" t="s">
        <v>103</v>
      </c>
      <c r="T4747" s="34" t="s">
        <v>36</v>
      </c>
      <c r="U4747" s="185">
        <v>157386</v>
      </c>
      <c r="V4747" s="188">
        <v>157386</v>
      </c>
      <c r="W4747" s="189">
        <v>157386</v>
      </c>
      <c r="X4747" s="31">
        <v>157386</v>
      </c>
      <c r="Y4747" s="90">
        <f>IFERROR(ROUND(X4747/W4747-1,2),"")</f>
        <v>0</v>
      </c>
      <c r="Z4747" s="31">
        <f>IF(OR(S4747="VLD MLC components",S4747="VLD MLC pipes",S4747="VLD PEX components",S4747="VLD PEX pipes",S4747="VLD PHC components",S4747="VLD PHC pipes",S4747="Controls VLD"),"По запросу",X4747)</f>
        <v>157386</v>
      </c>
      <c r="AA4747" s="63">
        <f>ROUND(X4747/1.2,3)</f>
        <v>131155</v>
      </c>
      <c r="AB4747" s="23">
        <v>131155</v>
      </c>
      <c r="AC4747" s="190">
        <f>IFERROR(ROUND(AA4747/AB4747-1,2),"")</f>
        <v>0</v>
      </c>
      <c r="AD4747" s="25">
        <v>0</v>
      </c>
      <c r="AE4747" s="25" t="s">
        <v>22</v>
      </c>
      <c r="AF4747" s="25">
        <v>0</v>
      </c>
      <c r="AG4747" s="25" t="s">
        <v>22</v>
      </c>
      <c r="AH4747" s="25">
        <v>0</v>
      </c>
      <c r="AI4747" s="25">
        <v>0</v>
      </c>
      <c r="AJ4747" s="25" t="s">
        <v>20</v>
      </c>
      <c r="AK4747" s="42" t="s">
        <v>19</v>
      </c>
      <c r="AL4747" s="25" t="s">
        <v>19</v>
      </c>
      <c r="AM4747" s="25">
        <v>1</v>
      </c>
      <c r="AN4747" s="25"/>
      <c r="AO4747" s="25"/>
      <c r="AP4747" s="25"/>
      <c r="AQ4747" s="25"/>
      <c r="AR4747" s="94"/>
      <c r="AS4747" s="157" t="s">
        <v>22</v>
      </c>
      <c r="AT4747" s="93" t="s">
        <v>22</v>
      </c>
      <c r="AU4747" s="92" t="s">
        <v>22</v>
      </c>
      <c r="AV4747" s="91" t="s">
        <v>152</v>
      </c>
      <c r="AW4747" s="92" t="s">
        <v>152</v>
      </c>
      <c r="AX4747" s="92" t="s">
        <v>48</v>
      </c>
      <c r="AY4747" s="91" t="s">
        <v>152</v>
      </c>
      <c r="AZ4747" s="23"/>
      <c r="BA4747" s="25" t="s">
        <v>623</v>
      </c>
      <c r="BB4747" t="s">
        <v>25</v>
      </c>
      <c r="BC4747" t="e">
        <v>#N/A</v>
      </c>
      <c r="BD4747" t="e">
        <f>IF(Z4747=BC4747,"OK")</f>
        <v>#N/A</v>
      </c>
      <c r="BE4747">
        <v>0</v>
      </c>
      <c r="BF4747" t="s">
        <v>22</v>
      </c>
      <c r="BG4747">
        <v>0</v>
      </c>
      <c r="BH4747">
        <v>0</v>
      </c>
      <c r="BI4747">
        <v>0</v>
      </c>
      <c r="BJ4747">
        <v>0</v>
      </c>
      <c r="BK4747">
        <v>0</v>
      </c>
      <c r="BN4747" s="183"/>
    </row>
    <row r="4748" spans="1:66" x14ac:dyDescent="0.25">
      <c r="A4748" s="1"/>
      <c r="B4748" s="94">
        <v>4735</v>
      </c>
      <c r="C4748" s="43">
        <v>1004114</v>
      </c>
      <c r="D4748" s="25"/>
      <c r="E4748" s="36" t="s">
        <v>622</v>
      </c>
      <c r="F4748" s="151" t="s">
        <v>21</v>
      </c>
      <c r="G4748" s="41" t="s">
        <v>30</v>
      </c>
      <c r="H4748" s="46" t="str">
        <f>IFERROR(IFERROR(IF(SEARCH("Usystems",$E4748)&gt;0,"Usystems"),IF(SEARCH("RIIFO",$E4748)&gt;0,"RIIFO","Uponor")),"Uponor")</f>
        <v>Uponor</v>
      </c>
      <c r="I4748" s="25" t="str">
        <f>IFERROR(MID($D4748,1,7)+0,"")</f>
        <v/>
      </c>
      <c r="J4748" s="25" t="str">
        <f>IFERROR(MID($D4748,10,7)+0,"")</f>
        <v/>
      </c>
      <c r="K4748" s="25" t="str">
        <f>IFERROR(MID($D4748,19,7)+0,"")</f>
        <v/>
      </c>
      <c r="L4748" s="25" t="str">
        <f>IFERROR(MID($D4748,28,7)+0,"")</f>
        <v/>
      </c>
      <c r="M4748" s="25" t="str">
        <f>IF(IFERROR(MID($Q4748,1,7)+0,"")&lt;1130000,IF(INDEX(C:C,MATCH(LEFT(Q4748,7)+0,I:I,0))&lt;1130000,"",INDEX(C:C,MATCH(LEFT(Q4748,7)+0,I:I,0))),IFERROR(MID($Q4748,1,7)+0,""))</f>
        <v/>
      </c>
      <c r="N4748" s="25" t="str">
        <f>IF(IFERROR(MID($Q4748,10,7)+0,"")&lt;1130000,"",IFERROR(MID($Q4748,10,7)+0,""))</f>
        <v/>
      </c>
      <c r="O4748" s="25" t="str">
        <f>IF(IFERROR(MID($Q4748,19,7)+0,"")&lt;1130000,"",IFERROR(MID($Q4748,19,7)+0,""))</f>
        <v/>
      </c>
      <c r="P4748" s="25" t="str">
        <f>IF(M4748="","",IF(N4748="",M4748,M4748&amp;", "&amp;N4748))</f>
        <v/>
      </c>
      <c r="Q4748" s="25"/>
      <c r="R4748" s="25"/>
      <c r="S4748" s="35" t="s">
        <v>103</v>
      </c>
      <c r="T4748" s="34" t="s">
        <v>36</v>
      </c>
      <c r="U4748" s="185">
        <v>478997</v>
      </c>
      <c r="V4748" s="188">
        <v>478997</v>
      </c>
      <c r="W4748" s="189">
        <v>478997</v>
      </c>
      <c r="X4748" s="31">
        <v>478997</v>
      </c>
      <c r="Y4748" s="90">
        <f>IFERROR(ROUND(X4748/W4748-1,2),"")</f>
        <v>0</v>
      </c>
      <c r="Z4748" s="31">
        <f>IF(OR(S4748="VLD MLC components",S4748="VLD MLC pipes",S4748="VLD PEX components",S4748="VLD PEX pipes",S4748="VLD PHC components",S4748="VLD PHC pipes",S4748="Controls VLD"),"По запросу",X4748)</f>
        <v>478997</v>
      </c>
      <c r="AA4748" s="63">
        <f>ROUND(X4748/1.2,3)</f>
        <v>399164.16700000002</v>
      </c>
      <c r="AB4748" s="23">
        <v>399164.16700000002</v>
      </c>
      <c r="AC4748" s="190">
        <f>IFERROR(ROUND(AA4748/AB4748-1,2),"")</f>
        <v>0</v>
      </c>
      <c r="AD4748" s="25">
        <v>0</v>
      </c>
      <c r="AE4748" s="25" t="s">
        <v>22</v>
      </c>
      <c r="AF4748" s="25">
        <v>0</v>
      </c>
      <c r="AG4748" s="25" t="s">
        <v>22</v>
      </c>
      <c r="AH4748" s="25">
        <v>0</v>
      </c>
      <c r="AI4748" s="25">
        <v>0</v>
      </c>
      <c r="AJ4748" s="42" t="s">
        <v>19</v>
      </c>
      <c r="AK4748" s="42" t="s">
        <v>19</v>
      </c>
      <c r="AL4748" s="25" t="s">
        <v>19</v>
      </c>
      <c r="AM4748" s="25">
        <v>1</v>
      </c>
      <c r="AN4748" s="25"/>
      <c r="AO4748" s="25"/>
      <c r="AP4748" s="25"/>
      <c r="AQ4748" s="25"/>
      <c r="AR4748" s="94"/>
      <c r="AS4748" s="157" t="s">
        <v>22</v>
      </c>
      <c r="AT4748" s="93" t="s">
        <v>22</v>
      </c>
      <c r="AU4748" s="92" t="s">
        <v>22</v>
      </c>
      <c r="AV4748" s="91" t="s">
        <v>48</v>
      </c>
      <c r="AW4748" s="92" t="s">
        <v>48</v>
      </c>
      <c r="AX4748" s="92" t="s">
        <v>48</v>
      </c>
      <c r="AY4748" s="91" t="s">
        <v>48</v>
      </c>
      <c r="AZ4748" s="23"/>
      <c r="BA4748" s="25">
        <v>0</v>
      </c>
      <c r="BB4748" t="s">
        <v>48</v>
      </c>
      <c r="BC4748" t="e">
        <v>#N/A</v>
      </c>
      <c r="BD4748" t="e">
        <f>IF(Z4748=BC4748,"OK")</f>
        <v>#N/A</v>
      </c>
      <c r="BE4748">
        <v>0</v>
      </c>
      <c r="BF4748" t="s">
        <v>22</v>
      </c>
      <c r="BG4748">
        <v>0</v>
      </c>
      <c r="BH4748">
        <v>0</v>
      </c>
      <c r="BI4748">
        <v>0</v>
      </c>
      <c r="BJ4748">
        <v>0</v>
      </c>
      <c r="BK4748">
        <v>0</v>
      </c>
      <c r="BN4748" s="183"/>
    </row>
    <row r="4749" spans="1:66" ht="25.5" x14ac:dyDescent="0.25">
      <c r="A4749" s="1"/>
      <c r="B4749" s="94">
        <v>4736</v>
      </c>
      <c r="C4749" s="43">
        <v>1004115</v>
      </c>
      <c r="D4749" s="25"/>
      <c r="E4749" s="36" t="s">
        <v>621</v>
      </c>
      <c r="F4749" s="151" t="s">
        <v>21</v>
      </c>
      <c r="G4749" s="41" t="s">
        <v>585</v>
      </c>
      <c r="H4749" s="46" t="str">
        <f>IFERROR(IFERROR(IF(SEARCH("Usystems",$E4749)&gt;0,"Usystems"),IF(SEARCH("RIIFO",$E4749)&gt;0,"RIIFO","Uponor")),"Uponor")</f>
        <v>Uponor</v>
      </c>
      <c r="I4749" s="25" t="str">
        <f>IFERROR(MID($D4749,1,7)+0,"")</f>
        <v/>
      </c>
      <c r="J4749" s="25" t="str">
        <f>IFERROR(MID($D4749,10,7)+0,"")</f>
        <v/>
      </c>
      <c r="K4749" s="25" t="str">
        <f>IFERROR(MID($D4749,19,7)+0,"")</f>
        <v/>
      </c>
      <c r="L4749" s="25" t="str">
        <f>IFERROR(MID($D4749,28,7)+0,"")</f>
        <v/>
      </c>
      <c r="M4749" s="25" t="str">
        <f>IF(IFERROR(MID($Q4749,1,7)+0,"")&lt;1130000,IF(INDEX(C:C,MATCH(LEFT(Q4749,7)+0,I:I,0))&lt;1130000,"",INDEX(C:C,MATCH(LEFT(Q4749,7)+0,I:I,0))),IFERROR(MID($Q4749,1,7)+0,""))</f>
        <v/>
      </c>
      <c r="N4749" s="25" t="str">
        <f>IF(IFERROR(MID($Q4749,10,7)+0,"")&lt;1130000,"",IFERROR(MID($Q4749,10,7)+0,""))</f>
        <v/>
      </c>
      <c r="O4749" s="25" t="str">
        <f>IF(IFERROR(MID($Q4749,19,7)+0,"")&lt;1130000,"",IFERROR(MID($Q4749,19,7)+0,""))</f>
        <v/>
      </c>
      <c r="P4749" s="25" t="str">
        <f>IF(M4749="","",IF(N4749="",M4749,M4749&amp;", "&amp;N4749))</f>
        <v/>
      </c>
      <c r="Q4749" s="25"/>
      <c r="R4749" s="25"/>
      <c r="S4749" s="35" t="s">
        <v>103</v>
      </c>
      <c r="T4749" s="34" t="s">
        <v>36</v>
      </c>
      <c r="U4749" s="185">
        <v>611803</v>
      </c>
      <c r="V4749" s="188">
        <v>611803</v>
      </c>
      <c r="W4749" s="189">
        <v>611803</v>
      </c>
      <c r="X4749" s="31">
        <v>611803</v>
      </c>
      <c r="Y4749" s="90">
        <f>IFERROR(ROUND(X4749/W4749-1,2),"")</f>
        <v>0</v>
      </c>
      <c r="Z4749" s="31">
        <f>IF(OR(S4749="VLD MLC components",S4749="VLD MLC pipes",S4749="VLD PEX components",S4749="VLD PEX pipes",S4749="VLD PHC components",S4749="VLD PHC pipes",S4749="Controls VLD"),"По запросу",X4749)</f>
        <v>611803</v>
      </c>
      <c r="AA4749" s="63">
        <f>ROUND(X4749/1.2,3)</f>
        <v>509835.83299999998</v>
      </c>
      <c r="AB4749" s="23">
        <v>509835.83299999998</v>
      </c>
      <c r="AC4749" s="190">
        <f>IFERROR(ROUND(AA4749/AB4749-1,2),"")</f>
        <v>0</v>
      </c>
      <c r="AD4749" s="25">
        <v>0</v>
      </c>
      <c r="AE4749" s="25" t="s">
        <v>22</v>
      </c>
      <c r="AF4749" s="25">
        <v>0</v>
      </c>
      <c r="AG4749" s="25" t="s">
        <v>22</v>
      </c>
      <c r="AH4749" s="25">
        <v>0</v>
      </c>
      <c r="AI4749" s="25">
        <v>0</v>
      </c>
      <c r="AJ4749" s="25" t="s">
        <v>20</v>
      </c>
      <c r="AK4749" s="42" t="s">
        <v>19</v>
      </c>
      <c r="AL4749" s="25" t="s">
        <v>19</v>
      </c>
      <c r="AM4749" s="25">
        <v>1</v>
      </c>
      <c r="AN4749" s="25"/>
      <c r="AO4749" s="25"/>
      <c r="AP4749" s="25"/>
      <c r="AQ4749" s="25"/>
      <c r="AR4749" s="94"/>
      <c r="AS4749" s="157" t="s">
        <v>22</v>
      </c>
      <c r="AT4749" s="93" t="s">
        <v>22</v>
      </c>
      <c r="AU4749" s="92" t="s">
        <v>22</v>
      </c>
      <c r="AV4749" s="91" t="s">
        <v>152</v>
      </c>
      <c r="AW4749" s="92" t="s">
        <v>48</v>
      </c>
      <c r="AX4749" s="92" t="s">
        <v>48</v>
      </c>
      <c r="AY4749" s="91" t="s">
        <v>152</v>
      </c>
      <c r="AZ4749" s="23"/>
      <c r="BA4749" s="25" t="s">
        <v>620</v>
      </c>
      <c r="BB4749" t="s">
        <v>25</v>
      </c>
      <c r="BC4749" t="e">
        <v>#N/A</v>
      </c>
      <c r="BD4749" t="e">
        <f>IF(Z4749=BC4749,"OK")</f>
        <v>#N/A</v>
      </c>
      <c r="BE4749">
        <v>0</v>
      </c>
      <c r="BF4749" t="s">
        <v>22</v>
      </c>
      <c r="BG4749">
        <v>0</v>
      </c>
      <c r="BH4749">
        <v>0</v>
      </c>
      <c r="BI4749">
        <v>0</v>
      </c>
      <c r="BJ4749">
        <v>0</v>
      </c>
      <c r="BK4749">
        <v>0</v>
      </c>
      <c r="BN4749" s="183"/>
    </row>
    <row r="4750" spans="1:66" ht="25.5" x14ac:dyDescent="0.25">
      <c r="A4750" s="1"/>
      <c r="B4750" s="94">
        <v>4737</v>
      </c>
      <c r="C4750" s="43">
        <v>1004116</v>
      </c>
      <c r="D4750" s="25"/>
      <c r="E4750" s="36" t="s">
        <v>619</v>
      </c>
      <c r="F4750" s="151" t="s">
        <v>21</v>
      </c>
      <c r="G4750" s="41" t="s">
        <v>585</v>
      </c>
      <c r="H4750" s="46" t="str">
        <f>IFERROR(IFERROR(IF(SEARCH("Usystems",$E4750)&gt;0,"Usystems"),IF(SEARCH("RIIFO",$E4750)&gt;0,"RIIFO","Uponor")),"Uponor")</f>
        <v>Uponor</v>
      </c>
      <c r="I4750" s="25" t="str">
        <f>IFERROR(MID($D4750,1,7)+0,"")</f>
        <v/>
      </c>
      <c r="J4750" s="25" t="str">
        <f>IFERROR(MID($D4750,10,7)+0,"")</f>
        <v/>
      </c>
      <c r="K4750" s="25" t="str">
        <f>IFERROR(MID($D4750,19,7)+0,"")</f>
        <v/>
      </c>
      <c r="L4750" s="25" t="str">
        <f>IFERROR(MID($D4750,28,7)+0,"")</f>
        <v/>
      </c>
      <c r="M4750" s="25" t="str">
        <f>IF(IFERROR(MID($Q4750,1,7)+0,"")&lt;1130000,IF(INDEX(C:C,MATCH(LEFT(Q4750,7)+0,I:I,0))&lt;1130000,"",INDEX(C:C,MATCH(LEFT(Q4750,7)+0,I:I,0))),IFERROR(MID($Q4750,1,7)+0,""))</f>
        <v/>
      </c>
      <c r="N4750" s="25" t="str">
        <f>IF(IFERROR(MID($Q4750,10,7)+0,"")&lt;1130000,"",IFERROR(MID($Q4750,10,7)+0,""))</f>
        <v/>
      </c>
      <c r="O4750" s="25" t="str">
        <f>IF(IFERROR(MID($Q4750,19,7)+0,"")&lt;1130000,"",IFERROR(MID($Q4750,19,7)+0,""))</f>
        <v/>
      </c>
      <c r="P4750" s="25" t="str">
        <f>IF(M4750="","",IF(N4750="",M4750,M4750&amp;", "&amp;N4750))</f>
        <v/>
      </c>
      <c r="Q4750" s="25"/>
      <c r="R4750" s="25"/>
      <c r="S4750" s="35" t="s">
        <v>103</v>
      </c>
      <c r="T4750" s="34" t="s">
        <v>36</v>
      </c>
      <c r="U4750" s="185">
        <v>128141</v>
      </c>
      <c r="V4750" s="188">
        <v>128141</v>
      </c>
      <c r="W4750" s="189">
        <v>128141</v>
      </c>
      <c r="X4750" s="31">
        <v>128141</v>
      </c>
      <c r="Y4750" s="90">
        <f>IFERROR(ROUND(X4750/W4750-1,2),"")</f>
        <v>0</v>
      </c>
      <c r="Z4750" s="31">
        <f>IF(OR(S4750="VLD MLC components",S4750="VLD MLC pipes",S4750="VLD PEX components",S4750="VLD PEX pipes",S4750="VLD PHC components",S4750="VLD PHC pipes",S4750="Controls VLD"),"По запросу",X4750)</f>
        <v>128141</v>
      </c>
      <c r="AA4750" s="63">
        <f>ROUND(X4750/1.2,3)</f>
        <v>106784.167</v>
      </c>
      <c r="AB4750" s="23">
        <v>106784.167</v>
      </c>
      <c r="AC4750" s="190">
        <f>IFERROR(ROUND(AA4750/AB4750-1,2),"")</f>
        <v>0</v>
      </c>
      <c r="AD4750" s="25">
        <v>0</v>
      </c>
      <c r="AE4750" s="25" t="s">
        <v>22</v>
      </c>
      <c r="AF4750" s="25">
        <v>0</v>
      </c>
      <c r="AG4750" s="25" t="s">
        <v>22</v>
      </c>
      <c r="AH4750" s="25">
        <v>0</v>
      </c>
      <c r="AI4750" s="25">
        <v>0</v>
      </c>
      <c r="AJ4750" s="25" t="s">
        <v>20</v>
      </c>
      <c r="AK4750" s="42" t="s">
        <v>19</v>
      </c>
      <c r="AL4750" s="25" t="s">
        <v>19</v>
      </c>
      <c r="AM4750" s="25">
        <v>1</v>
      </c>
      <c r="AN4750" s="25"/>
      <c r="AO4750" s="25"/>
      <c r="AP4750" s="25"/>
      <c r="AQ4750" s="25"/>
      <c r="AR4750" s="94"/>
      <c r="AS4750" s="157" t="s">
        <v>22</v>
      </c>
      <c r="AT4750" s="93" t="s">
        <v>22</v>
      </c>
      <c r="AU4750" s="92" t="s">
        <v>22</v>
      </c>
      <c r="AV4750" s="91" t="s">
        <v>152</v>
      </c>
      <c r="AW4750" s="92" t="s">
        <v>48</v>
      </c>
      <c r="AX4750" s="92" t="s">
        <v>48</v>
      </c>
      <c r="AY4750" s="91" t="s">
        <v>152</v>
      </c>
      <c r="AZ4750" s="23"/>
      <c r="BA4750" s="25" t="s">
        <v>618</v>
      </c>
      <c r="BB4750" t="s">
        <v>25</v>
      </c>
      <c r="BC4750" t="e">
        <v>#N/A</v>
      </c>
      <c r="BD4750" t="e">
        <f>IF(Z4750=BC4750,"OK")</f>
        <v>#N/A</v>
      </c>
      <c r="BE4750">
        <v>0</v>
      </c>
      <c r="BF4750" t="s">
        <v>22</v>
      </c>
      <c r="BG4750">
        <v>0</v>
      </c>
      <c r="BH4750">
        <v>0</v>
      </c>
      <c r="BI4750">
        <v>0</v>
      </c>
      <c r="BJ4750">
        <v>0</v>
      </c>
      <c r="BK4750">
        <v>0</v>
      </c>
      <c r="BN4750" s="183"/>
    </row>
    <row r="4751" spans="1:66" ht="25.5" x14ac:dyDescent="0.25">
      <c r="A4751" s="1"/>
      <c r="B4751" s="94">
        <v>4738</v>
      </c>
      <c r="C4751" s="43">
        <v>1004154</v>
      </c>
      <c r="D4751" s="25"/>
      <c r="E4751" s="36" t="s">
        <v>617</v>
      </c>
      <c r="F4751" s="151" t="s">
        <v>21</v>
      </c>
      <c r="G4751" s="41" t="s">
        <v>585</v>
      </c>
      <c r="H4751" s="46" t="str">
        <f>IFERROR(IFERROR(IF(SEARCH("Usystems",$E4751)&gt;0,"Usystems"),IF(SEARCH("RIIFO",$E4751)&gt;0,"RIIFO","Uponor")),"Uponor")</f>
        <v>Uponor</v>
      </c>
      <c r="I4751" s="25" t="str">
        <f>IFERROR(MID($D4751,1,7)+0,"")</f>
        <v/>
      </c>
      <c r="J4751" s="25" t="str">
        <f>IFERROR(MID($D4751,10,7)+0,"")</f>
        <v/>
      </c>
      <c r="K4751" s="25" t="str">
        <f>IFERROR(MID($D4751,19,7)+0,"")</f>
        <v/>
      </c>
      <c r="L4751" s="25" t="str">
        <f>IFERROR(MID($D4751,28,7)+0,"")</f>
        <v/>
      </c>
      <c r="M4751" s="25" t="str">
        <f>IF(IFERROR(MID($Q4751,1,7)+0,"")&lt;1130000,IF(INDEX(C:C,MATCH(LEFT(Q4751,7)+0,I:I,0))&lt;1130000,"",INDEX(C:C,MATCH(LEFT(Q4751,7)+0,I:I,0))),IFERROR(MID($Q4751,1,7)+0,""))</f>
        <v/>
      </c>
      <c r="N4751" s="25" t="str">
        <f>IF(IFERROR(MID($Q4751,10,7)+0,"")&lt;1130000,"",IFERROR(MID($Q4751,10,7)+0,""))</f>
        <v/>
      </c>
      <c r="O4751" s="25" t="str">
        <f>IF(IFERROR(MID($Q4751,19,7)+0,"")&lt;1130000,"",IFERROR(MID($Q4751,19,7)+0,""))</f>
        <v/>
      </c>
      <c r="P4751" s="25" t="str">
        <f>IF(M4751="","",IF(N4751="",M4751,M4751&amp;", "&amp;N4751))</f>
        <v/>
      </c>
      <c r="Q4751" s="25"/>
      <c r="R4751" s="25"/>
      <c r="S4751" s="35" t="s">
        <v>103</v>
      </c>
      <c r="T4751" s="34" t="s">
        <v>38</v>
      </c>
      <c r="U4751" s="185">
        <v>55966</v>
      </c>
      <c r="V4751" s="188">
        <v>55966</v>
      </c>
      <c r="W4751" s="189">
        <v>55966</v>
      </c>
      <c r="X4751" s="31">
        <v>55966</v>
      </c>
      <c r="Y4751" s="90">
        <f>IFERROR(ROUND(X4751/W4751-1,2),"")</f>
        <v>0</v>
      </c>
      <c r="Z4751" s="31">
        <f>IF(OR(S4751="VLD MLC components",S4751="VLD MLC pipes",S4751="VLD PEX components",S4751="VLD PEX pipes",S4751="VLD PHC components",S4751="VLD PHC pipes",S4751="Controls VLD"),"По запросу",X4751)</f>
        <v>55966</v>
      </c>
      <c r="AA4751" s="63">
        <f>ROUND(X4751/1.2,3)</f>
        <v>46638.332999999999</v>
      </c>
      <c r="AB4751" s="23">
        <v>46638.332999999999</v>
      </c>
      <c r="AC4751" s="190">
        <f>IFERROR(ROUND(AA4751/AB4751-1,2),"")</f>
        <v>0</v>
      </c>
      <c r="AD4751" s="25"/>
      <c r="AE4751" s="25" t="s">
        <v>22</v>
      </c>
      <c r="AF4751" s="25">
        <v>1</v>
      </c>
      <c r="AG4751" s="25">
        <v>1</v>
      </c>
      <c r="AH4751" s="25">
        <v>1</v>
      </c>
      <c r="AI4751" s="25">
        <v>1</v>
      </c>
      <c r="AJ4751" s="25" t="s">
        <v>20</v>
      </c>
      <c r="AK4751" s="22" t="s">
        <v>20</v>
      </c>
      <c r="AL4751" s="25" t="s">
        <v>19</v>
      </c>
      <c r="AM4751" s="25">
        <v>1</v>
      </c>
      <c r="AN4751" s="25"/>
      <c r="AO4751" s="25"/>
      <c r="AP4751" s="25"/>
      <c r="AQ4751" s="25"/>
      <c r="AR4751" s="94"/>
      <c r="AS4751" s="157">
        <v>1</v>
      </c>
      <c r="AT4751" s="93" t="s">
        <v>22</v>
      </c>
      <c r="AU4751" s="92" t="s">
        <v>22</v>
      </c>
      <c r="AV4751" s="91" t="s">
        <v>152</v>
      </c>
      <c r="AW4751" s="92" t="s">
        <v>152</v>
      </c>
      <c r="AX4751" s="92" t="s">
        <v>48</v>
      </c>
      <c r="AY4751" s="91" t="s">
        <v>152</v>
      </c>
      <c r="AZ4751" s="23"/>
      <c r="BA4751" s="25" t="s">
        <v>616</v>
      </c>
      <c r="BB4751" t="s">
        <v>25</v>
      </c>
      <c r="BC4751">
        <v>55966</v>
      </c>
      <c r="BD4751" t="str">
        <f>IF(Z4751=BC4751,"OK")</f>
        <v>OK</v>
      </c>
      <c r="BE4751">
        <v>0</v>
      </c>
      <c r="BF4751" t="s">
        <v>22</v>
      </c>
      <c r="BG4751">
        <v>0</v>
      </c>
      <c r="BH4751">
        <v>0</v>
      </c>
      <c r="BI4751">
        <v>0</v>
      </c>
      <c r="BJ4751">
        <v>0</v>
      </c>
      <c r="BK4751">
        <v>0</v>
      </c>
      <c r="BN4751" s="183"/>
    </row>
    <row r="4752" spans="1:66" ht="25.5" x14ac:dyDescent="0.25">
      <c r="A4752" s="1"/>
      <c r="B4752" s="94">
        <v>4739</v>
      </c>
      <c r="C4752" s="43">
        <v>1004155</v>
      </c>
      <c r="D4752" s="25"/>
      <c r="E4752" s="36" t="s">
        <v>615</v>
      </c>
      <c r="F4752" s="151" t="s">
        <v>21</v>
      </c>
      <c r="G4752" s="41" t="s">
        <v>585</v>
      </c>
      <c r="H4752" s="46" t="str">
        <f>IFERROR(IFERROR(IF(SEARCH("Usystems",$E4752)&gt;0,"Usystems"),IF(SEARCH("RIIFO",$E4752)&gt;0,"RIIFO","Uponor")),"Uponor")</f>
        <v>Uponor</v>
      </c>
      <c r="I4752" s="25" t="str">
        <f>IFERROR(MID($D4752,1,7)+0,"")</f>
        <v/>
      </c>
      <c r="J4752" s="25" t="str">
        <f>IFERROR(MID($D4752,10,7)+0,"")</f>
        <v/>
      </c>
      <c r="K4752" s="25" t="str">
        <f>IFERROR(MID($D4752,19,7)+0,"")</f>
        <v/>
      </c>
      <c r="L4752" s="25" t="str">
        <f>IFERROR(MID($D4752,28,7)+0,"")</f>
        <v/>
      </c>
      <c r="M4752" s="25" t="str">
        <f>IF(IFERROR(MID($Q4752,1,7)+0,"")&lt;1130000,IF(INDEX(C:C,MATCH(LEFT(Q4752,7)+0,I:I,0))&lt;1130000,"",INDEX(C:C,MATCH(LEFT(Q4752,7)+0,I:I,0))),IFERROR(MID($Q4752,1,7)+0,""))</f>
        <v/>
      </c>
      <c r="N4752" s="25" t="str">
        <f>IF(IFERROR(MID($Q4752,10,7)+0,"")&lt;1130000,"",IFERROR(MID($Q4752,10,7)+0,""))</f>
        <v/>
      </c>
      <c r="O4752" s="25" t="str">
        <f>IF(IFERROR(MID($Q4752,19,7)+0,"")&lt;1130000,"",IFERROR(MID($Q4752,19,7)+0,""))</f>
        <v/>
      </c>
      <c r="P4752" s="25" t="str">
        <f>IF(M4752="","",IF(N4752="",M4752,M4752&amp;", "&amp;N4752))</f>
        <v/>
      </c>
      <c r="Q4752" s="25"/>
      <c r="R4752" s="25"/>
      <c r="S4752" s="35" t="s">
        <v>103</v>
      </c>
      <c r="T4752" s="34" t="s">
        <v>38</v>
      </c>
      <c r="U4752" s="185">
        <v>11902</v>
      </c>
      <c r="V4752" s="188">
        <v>11902</v>
      </c>
      <c r="W4752" s="189">
        <v>11902</v>
      </c>
      <c r="X4752" s="31">
        <v>11902</v>
      </c>
      <c r="Y4752" s="90">
        <f>IFERROR(ROUND(X4752/W4752-1,2),"")</f>
        <v>0</v>
      </c>
      <c r="Z4752" s="31">
        <f>IF(OR(S4752="VLD MLC components",S4752="VLD MLC pipes",S4752="VLD PEX components",S4752="VLD PEX pipes",S4752="VLD PHC components",S4752="VLD PHC pipes",S4752="Controls VLD"),"По запросу",X4752)</f>
        <v>11902</v>
      </c>
      <c r="AA4752" s="63">
        <f>ROUND(X4752/1.2,3)</f>
        <v>9918.3330000000005</v>
      </c>
      <c r="AB4752" s="23">
        <v>9918.3330000000005</v>
      </c>
      <c r="AC4752" s="190">
        <f>IFERROR(ROUND(AA4752/AB4752-1,2),"")</f>
        <v>0</v>
      </c>
      <c r="AD4752" s="25"/>
      <c r="AE4752" s="25" t="s">
        <v>22</v>
      </c>
      <c r="AF4752" s="25">
        <v>1</v>
      </c>
      <c r="AG4752" s="25">
        <v>1</v>
      </c>
      <c r="AH4752" s="25">
        <v>1</v>
      </c>
      <c r="AI4752" s="25">
        <v>1</v>
      </c>
      <c r="AJ4752" s="25" t="s">
        <v>20</v>
      </c>
      <c r="AK4752" s="22" t="s">
        <v>20</v>
      </c>
      <c r="AL4752" s="25" t="s">
        <v>19</v>
      </c>
      <c r="AM4752" s="25">
        <v>1</v>
      </c>
      <c r="AN4752" s="25"/>
      <c r="AO4752" s="25"/>
      <c r="AP4752" s="25"/>
      <c r="AQ4752" s="25"/>
      <c r="AR4752" s="94"/>
      <c r="AS4752" s="157">
        <v>1</v>
      </c>
      <c r="AT4752" s="93" t="s">
        <v>22</v>
      </c>
      <c r="AU4752" s="92" t="s">
        <v>22</v>
      </c>
      <c r="AV4752" s="91" t="s">
        <v>152</v>
      </c>
      <c r="AW4752" s="92" t="s">
        <v>152</v>
      </c>
      <c r="AX4752" s="92" t="s">
        <v>48</v>
      </c>
      <c r="AY4752" s="91" t="s">
        <v>152</v>
      </c>
      <c r="AZ4752" s="23"/>
      <c r="BA4752" s="25" t="s">
        <v>614</v>
      </c>
      <c r="BB4752" t="s">
        <v>25</v>
      </c>
      <c r="BC4752">
        <v>11902</v>
      </c>
      <c r="BD4752" t="str">
        <f>IF(Z4752=BC4752,"OK")</f>
        <v>OK</v>
      </c>
      <c r="BE4752">
        <v>0</v>
      </c>
      <c r="BF4752" t="s">
        <v>22</v>
      </c>
      <c r="BG4752">
        <v>0</v>
      </c>
      <c r="BH4752">
        <v>0</v>
      </c>
      <c r="BI4752">
        <v>0</v>
      </c>
      <c r="BJ4752">
        <v>0</v>
      </c>
      <c r="BK4752">
        <v>0</v>
      </c>
      <c r="BN4752" s="183"/>
    </row>
    <row r="4753" spans="1:66" ht="25.5" x14ac:dyDescent="0.25">
      <c r="A4753" s="1"/>
      <c r="B4753" s="94">
        <v>4740</v>
      </c>
      <c r="C4753" s="43">
        <v>1004157</v>
      </c>
      <c r="D4753" s="25"/>
      <c r="E4753" s="36" t="s">
        <v>613</v>
      </c>
      <c r="F4753" s="151" t="s">
        <v>21</v>
      </c>
      <c r="G4753" s="41" t="s">
        <v>585</v>
      </c>
      <c r="H4753" s="46" t="str">
        <f>IFERROR(IFERROR(IF(SEARCH("Usystems",$E4753)&gt;0,"Usystems"),IF(SEARCH("RIIFO",$E4753)&gt;0,"RIIFO","Uponor")),"Uponor")</f>
        <v>Uponor</v>
      </c>
      <c r="I4753" s="25" t="str">
        <f>IFERROR(MID($D4753,1,7)+0,"")</f>
        <v/>
      </c>
      <c r="J4753" s="25" t="str">
        <f>IFERROR(MID($D4753,10,7)+0,"")</f>
        <v/>
      </c>
      <c r="K4753" s="25" t="str">
        <f>IFERROR(MID($D4753,19,7)+0,"")</f>
        <v/>
      </c>
      <c r="L4753" s="25" t="str">
        <f>IFERROR(MID($D4753,28,7)+0,"")</f>
        <v/>
      </c>
      <c r="M4753" s="25" t="str">
        <f>IF(IFERROR(MID($Q4753,1,7)+0,"")&lt;1130000,IF(INDEX(C:C,MATCH(LEFT(Q4753,7)+0,I:I,0))&lt;1130000,"",INDEX(C:C,MATCH(LEFT(Q4753,7)+0,I:I,0))),IFERROR(MID($Q4753,1,7)+0,""))</f>
        <v/>
      </c>
      <c r="N4753" s="25" t="str">
        <f>IF(IFERROR(MID($Q4753,10,7)+0,"")&lt;1130000,"",IFERROR(MID($Q4753,10,7)+0,""))</f>
        <v/>
      </c>
      <c r="O4753" s="25" t="str">
        <f>IF(IFERROR(MID($Q4753,19,7)+0,"")&lt;1130000,"",IFERROR(MID($Q4753,19,7)+0,""))</f>
        <v/>
      </c>
      <c r="P4753" s="25" t="str">
        <f>IF(M4753="","",IF(N4753="",M4753,M4753&amp;", "&amp;N4753))</f>
        <v/>
      </c>
      <c r="Q4753" s="25"/>
      <c r="R4753" s="25"/>
      <c r="S4753" s="35" t="s">
        <v>103</v>
      </c>
      <c r="T4753" s="34" t="s">
        <v>38</v>
      </c>
      <c r="U4753" s="185">
        <v>35009</v>
      </c>
      <c r="V4753" s="188">
        <v>35009</v>
      </c>
      <c r="W4753" s="189">
        <v>35009</v>
      </c>
      <c r="X4753" s="31">
        <v>35009</v>
      </c>
      <c r="Y4753" s="90">
        <f>IFERROR(ROUND(X4753/W4753-1,2),"")</f>
        <v>0</v>
      </c>
      <c r="Z4753" s="31">
        <f>IF(OR(S4753="VLD MLC components",S4753="VLD MLC pipes",S4753="VLD PEX components",S4753="VLD PEX pipes",S4753="VLD PHC components",S4753="VLD PHC pipes",S4753="Controls VLD"),"По запросу",X4753)</f>
        <v>35009</v>
      </c>
      <c r="AA4753" s="63">
        <f>ROUND(X4753/1.2,3)</f>
        <v>29174.167000000001</v>
      </c>
      <c r="AB4753" s="23">
        <v>29174.167000000001</v>
      </c>
      <c r="AC4753" s="190">
        <f>IFERROR(ROUND(AA4753/AB4753-1,2),"")</f>
        <v>0</v>
      </c>
      <c r="AD4753" s="25"/>
      <c r="AE4753" s="25" t="s">
        <v>22</v>
      </c>
      <c r="AF4753" s="25">
        <v>2</v>
      </c>
      <c r="AG4753" s="25">
        <v>2</v>
      </c>
      <c r="AH4753" s="25">
        <v>2</v>
      </c>
      <c r="AI4753" s="25">
        <v>2</v>
      </c>
      <c r="AJ4753" s="25" t="s">
        <v>20</v>
      </c>
      <c r="AK4753" s="22" t="s">
        <v>20</v>
      </c>
      <c r="AL4753" s="25" t="s">
        <v>19</v>
      </c>
      <c r="AM4753" s="25">
        <v>1</v>
      </c>
      <c r="AN4753" s="25"/>
      <c r="AO4753" s="25"/>
      <c r="AP4753" s="25"/>
      <c r="AQ4753" s="25"/>
      <c r="AR4753" s="94"/>
      <c r="AS4753" s="157">
        <v>2</v>
      </c>
      <c r="AT4753" s="93" t="s">
        <v>22</v>
      </c>
      <c r="AU4753" s="92" t="s">
        <v>22</v>
      </c>
      <c r="AV4753" s="91" t="s">
        <v>152</v>
      </c>
      <c r="AW4753" s="92" t="s">
        <v>152</v>
      </c>
      <c r="AX4753" s="92" t="s">
        <v>48</v>
      </c>
      <c r="AY4753" s="91" t="s">
        <v>152</v>
      </c>
      <c r="AZ4753" s="23"/>
      <c r="BA4753" s="25" t="s">
        <v>612</v>
      </c>
      <c r="BB4753" t="s">
        <v>25</v>
      </c>
      <c r="BC4753">
        <v>35009</v>
      </c>
      <c r="BD4753" t="str">
        <f>IF(Z4753=BC4753,"OK")</f>
        <v>OK</v>
      </c>
      <c r="BE4753">
        <v>0</v>
      </c>
      <c r="BF4753" t="s">
        <v>22</v>
      </c>
      <c r="BG4753">
        <v>0</v>
      </c>
      <c r="BH4753">
        <v>0</v>
      </c>
      <c r="BI4753">
        <v>0</v>
      </c>
      <c r="BJ4753">
        <v>0</v>
      </c>
      <c r="BK4753">
        <v>0</v>
      </c>
      <c r="BN4753" s="183"/>
    </row>
    <row r="4754" spans="1:66" x14ac:dyDescent="0.25">
      <c r="A4754" s="1"/>
      <c r="B4754" s="94">
        <v>4741</v>
      </c>
      <c r="C4754" s="43">
        <v>1004158</v>
      </c>
      <c r="D4754" s="25"/>
      <c r="E4754" s="36" t="s">
        <v>611</v>
      </c>
      <c r="F4754" s="151" t="s">
        <v>21</v>
      </c>
      <c r="G4754" s="41" t="s">
        <v>30</v>
      </c>
      <c r="H4754" s="46" t="str">
        <f>IFERROR(IFERROR(IF(SEARCH("Usystems",$E4754)&gt;0,"Usystems"),IF(SEARCH("RIIFO",$E4754)&gt;0,"RIIFO","Uponor")),"Uponor")</f>
        <v>Uponor</v>
      </c>
      <c r="I4754" s="25" t="str">
        <f>IFERROR(MID($D4754,1,7)+0,"")</f>
        <v/>
      </c>
      <c r="J4754" s="25" t="str">
        <f>IFERROR(MID($D4754,10,7)+0,"")</f>
        <v/>
      </c>
      <c r="K4754" s="25" t="str">
        <f>IFERROR(MID($D4754,19,7)+0,"")</f>
        <v/>
      </c>
      <c r="L4754" s="25" t="str">
        <f>IFERROR(MID($D4754,28,7)+0,"")</f>
        <v/>
      </c>
      <c r="M4754" s="25" t="str">
        <f>IF(IFERROR(MID($Q4754,1,7)+0,"")&lt;1130000,IF(INDEX(C:C,MATCH(LEFT(Q4754,7)+0,I:I,0))&lt;1130000,"",INDEX(C:C,MATCH(LEFT(Q4754,7)+0,I:I,0))),IFERROR(MID($Q4754,1,7)+0,""))</f>
        <v/>
      </c>
      <c r="N4754" s="25" t="str">
        <f>IF(IFERROR(MID($Q4754,10,7)+0,"")&lt;1130000,"",IFERROR(MID($Q4754,10,7)+0,""))</f>
        <v/>
      </c>
      <c r="O4754" s="25" t="str">
        <f>IF(IFERROR(MID($Q4754,19,7)+0,"")&lt;1130000,"",IFERROR(MID($Q4754,19,7)+0,""))</f>
        <v/>
      </c>
      <c r="P4754" s="25" t="str">
        <f>IF(M4754="","",IF(N4754="",M4754,M4754&amp;", "&amp;N4754))</f>
        <v/>
      </c>
      <c r="Q4754" s="25"/>
      <c r="R4754" s="25"/>
      <c r="S4754" s="35" t="s">
        <v>103</v>
      </c>
      <c r="T4754" s="34" t="s">
        <v>38</v>
      </c>
      <c r="U4754" s="185">
        <v>109523</v>
      </c>
      <c r="V4754" s="188">
        <v>109523</v>
      </c>
      <c r="W4754" s="189">
        <v>109523</v>
      </c>
      <c r="X4754" s="31">
        <v>109523</v>
      </c>
      <c r="Y4754" s="90">
        <f>IFERROR(ROUND(X4754/W4754-1,2),"")</f>
        <v>0</v>
      </c>
      <c r="Z4754" s="31">
        <f>IF(OR(S4754="VLD MLC components",S4754="VLD MLC pipes",S4754="VLD PEX components",S4754="VLD PEX pipes",S4754="VLD PHC components",S4754="VLD PHC pipes",S4754="Controls VLD"),"По запросу",X4754)</f>
        <v>109523</v>
      </c>
      <c r="AA4754" s="63">
        <f>ROUND(X4754/1.2,3)</f>
        <v>91269.167000000001</v>
      </c>
      <c r="AB4754" s="23">
        <v>91269.167000000001</v>
      </c>
      <c r="AC4754" s="190">
        <f>IFERROR(ROUND(AA4754/AB4754-1,2),"")</f>
        <v>0</v>
      </c>
      <c r="AD4754" s="25">
        <v>0</v>
      </c>
      <c r="AE4754" s="25" t="s">
        <v>22</v>
      </c>
      <c r="AF4754" s="25">
        <v>0</v>
      </c>
      <c r="AG4754" s="25" t="s">
        <v>22</v>
      </c>
      <c r="AH4754" s="25">
        <v>0</v>
      </c>
      <c r="AI4754" s="25">
        <v>0</v>
      </c>
      <c r="AJ4754" s="25" t="s">
        <v>19</v>
      </c>
      <c r="AK4754" s="42" t="s">
        <v>19</v>
      </c>
      <c r="AL4754" s="25" t="s">
        <v>19</v>
      </c>
      <c r="AM4754" s="25">
        <v>1</v>
      </c>
      <c r="AN4754" s="25"/>
      <c r="AO4754" s="25"/>
      <c r="AP4754" s="25"/>
      <c r="AQ4754" s="25"/>
      <c r="AR4754" s="94"/>
      <c r="AS4754" s="157" t="s">
        <v>22</v>
      </c>
      <c r="AT4754" s="93" t="s">
        <v>22</v>
      </c>
      <c r="AU4754" s="92" t="s">
        <v>22</v>
      </c>
      <c r="AV4754" s="91" t="s">
        <v>48</v>
      </c>
      <c r="AW4754" s="92" t="s">
        <v>48</v>
      </c>
      <c r="AX4754" s="92" t="s">
        <v>48</v>
      </c>
      <c r="AY4754" s="91" t="s">
        <v>48</v>
      </c>
      <c r="AZ4754" s="23"/>
      <c r="BA4754" s="25">
        <v>0</v>
      </c>
      <c r="BB4754" t="s">
        <v>48</v>
      </c>
      <c r="BC4754" t="e">
        <v>#N/A</v>
      </c>
      <c r="BD4754" t="e">
        <f>IF(Z4754=BC4754,"OK")</f>
        <v>#N/A</v>
      </c>
      <c r="BE4754">
        <v>0</v>
      </c>
      <c r="BF4754" t="s">
        <v>22</v>
      </c>
      <c r="BG4754">
        <v>0</v>
      </c>
      <c r="BH4754">
        <v>0</v>
      </c>
      <c r="BI4754">
        <v>0</v>
      </c>
      <c r="BJ4754">
        <v>0</v>
      </c>
      <c r="BK4754">
        <v>0</v>
      </c>
      <c r="BN4754" s="183"/>
    </row>
    <row r="4755" spans="1:66" x14ac:dyDescent="0.25">
      <c r="A4755" s="1"/>
      <c r="B4755" s="94">
        <v>4742</v>
      </c>
      <c r="C4755" s="43">
        <v>1004159</v>
      </c>
      <c r="D4755" s="25"/>
      <c r="E4755" s="36" t="s">
        <v>610</v>
      </c>
      <c r="F4755" s="151" t="s">
        <v>21</v>
      </c>
      <c r="G4755" s="41" t="s">
        <v>30</v>
      </c>
      <c r="H4755" s="46" t="str">
        <f>IFERROR(IFERROR(IF(SEARCH("Usystems",$E4755)&gt;0,"Usystems"),IF(SEARCH("RIIFO",$E4755)&gt;0,"RIIFO","Uponor")),"Uponor")</f>
        <v>Uponor</v>
      </c>
      <c r="I4755" s="25" t="str">
        <f>IFERROR(MID($D4755,1,7)+0,"")</f>
        <v/>
      </c>
      <c r="J4755" s="25" t="str">
        <f>IFERROR(MID($D4755,10,7)+0,"")</f>
        <v/>
      </c>
      <c r="K4755" s="25" t="str">
        <f>IFERROR(MID($D4755,19,7)+0,"")</f>
        <v/>
      </c>
      <c r="L4755" s="25" t="str">
        <f>IFERROR(MID($D4755,28,7)+0,"")</f>
        <v/>
      </c>
      <c r="M4755" s="25" t="str">
        <f>IF(IFERROR(MID($Q4755,1,7)+0,"")&lt;1130000,IF(INDEX(C:C,MATCH(LEFT(Q4755,7)+0,I:I,0))&lt;1130000,"",INDEX(C:C,MATCH(LEFT(Q4755,7)+0,I:I,0))),IFERROR(MID($Q4755,1,7)+0,""))</f>
        <v/>
      </c>
      <c r="N4755" s="25" t="str">
        <f>IF(IFERROR(MID($Q4755,10,7)+0,"")&lt;1130000,"",IFERROR(MID($Q4755,10,7)+0,""))</f>
        <v/>
      </c>
      <c r="O4755" s="25" t="str">
        <f>IF(IFERROR(MID($Q4755,19,7)+0,"")&lt;1130000,"",IFERROR(MID($Q4755,19,7)+0,""))</f>
        <v/>
      </c>
      <c r="P4755" s="25" t="str">
        <f>IF(M4755="","",IF(N4755="",M4755,M4755&amp;", "&amp;N4755))</f>
        <v/>
      </c>
      <c r="Q4755" s="25"/>
      <c r="R4755" s="25"/>
      <c r="S4755" s="35" t="s">
        <v>103</v>
      </c>
      <c r="T4755" s="34" t="s">
        <v>38</v>
      </c>
      <c r="U4755" s="185">
        <v>13328</v>
      </c>
      <c r="V4755" s="188">
        <v>13328</v>
      </c>
      <c r="W4755" s="189">
        <v>13328</v>
      </c>
      <c r="X4755" s="31">
        <v>13328</v>
      </c>
      <c r="Y4755" s="90">
        <f>IFERROR(ROUND(X4755/W4755-1,2),"")</f>
        <v>0</v>
      </c>
      <c r="Z4755" s="31">
        <f>IF(OR(S4755="VLD MLC components",S4755="VLD MLC pipes",S4755="VLD PEX components",S4755="VLD PEX pipes",S4755="VLD PHC components",S4755="VLD PHC pipes",S4755="Controls VLD"),"По запросу",X4755)</f>
        <v>13328</v>
      </c>
      <c r="AA4755" s="63">
        <f>ROUND(X4755/1.2,3)</f>
        <v>11106.666999999999</v>
      </c>
      <c r="AB4755" s="23">
        <v>11106.666999999999</v>
      </c>
      <c r="AC4755" s="190">
        <f>IFERROR(ROUND(AA4755/AB4755-1,2),"")</f>
        <v>0</v>
      </c>
      <c r="AD4755" s="25">
        <v>0</v>
      </c>
      <c r="AE4755" s="25" t="s">
        <v>22</v>
      </c>
      <c r="AF4755" s="25">
        <v>0</v>
      </c>
      <c r="AG4755" s="25" t="s">
        <v>22</v>
      </c>
      <c r="AH4755" s="25">
        <v>0</v>
      </c>
      <c r="AI4755" s="25">
        <v>0</v>
      </c>
      <c r="AJ4755" s="42" t="s">
        <v>19</v>
      </c>
      <c r="AK4755" s="42" t="s">
        <v>19</v>
      </c>
      <c r="AL4755" s="25" t="s">
        <v>19</v>
      </c>
      <c r="AM4755" s="25">
        <v>1</v>
      </c>
      <c r="AN4755" s="25"/>
      <c r="AO4755" s="25"/>
      <c r="AP4755" s="25"/>
      <c r="AQ4755" s="25"/>
      <c r="AR4755" s="94"/>
      <c r="AS4755" s="157" t="s">
        <v>22</v>
      </c>
      <c r="AT4755" s="93" t="s">
        <v>22</v>
      </c>
      <c r="AU4755" s="92" t="s">
        <v>22</v>
      </c>
      <c r="AV4755" s="91" t="s">
        <v>48</v>
      </c>
      <c r="AW4755" s="92" t="s">
        <v>48</v>
      </c>
      <c r="AX4755" s="92" t="s">
        <v>48</v>
      </c>
      <c r="AY4755" s="91" t="s">
        <v>48</v>
      </c>
      <c r="AZ4755" s="23"/>
      <c r="BA4755" s="25">
        <v>0</v>
      </c>
      <c r="BB4755" t="s">
        <v>48</v>
      </c>
      <c r="BC4755" t="e">
        <v>#N/A</v>
      </c>
      <c r="BD4755" t="e">
        <f>IF(Z4755=BC4755,"OK")</f>
        <v>#N/A</v>
      </c>
      <c r="BE4755">
        <v>0</v>
      </c>
      <c r="BF4755" t="s">
        <v>22</v>
      </c>
      <c r="BG4755">
        <v>0</v>
      </c>
      <c r="BH4755">
        <v>0</v>
      </c>
      <c r="BI4755">
        <v>0</v>
      </c>
      <c r="BJ4755">
        <v>0</v>
      </c>
      <c r="BK4755">
        <v>0</v>
      </c>
      <c r="BN4755" s="183"/>
    </row>
    <row r="4756" spans="1:66" x14ac:dyDescent="0.25">
      <c r="A4756" s="1"/>
      <c r="B4756" s="94">
        <v>4743</v>
      </c>
      <c r="C4756" s="43">
        <v>1004160</v>
      </c>
      <c r="D4756" s="25"/>
      <c r="E4756" s="36" t="s">
        <v>609</v>
      </c>
      <c r="F4756" s="151" t="s">
        <v>21</v>
      </c>
      <c r="G4756" s="41" t="s">
        <v>30</v>
      </c>
      <c r="H4756" s="46" t="str">
        <f>IFERROR(IFERROR(IF(SEARCH("Usystems",$E4756)&gt;0,"Usystems"),IF(SEARCH("RIIFO",$E4756)&gt;0,"RIIFO","Uponor")),"Uponor")</f>
        <v>Uponor</v>
      </c>
      <c r="I4756" s="25" t="str">
        <f>IFERROR(MID($D4756,1,7)+0,"")</f>
        <v/>
      </c>
      <c r="J4756" s="25" t="str">
        <f>IFERROR(MID($D4756,10,7)+0,"")</f>
        <v/>
      </c>
      <c r="K4756" s="25" t="str">
        <f>IFERROR(MID($D4756,19,7)+0,"")</f>
        <v/>
      </c>
      <c r="L4756" s="25" t="str">
        <f>IFERROR(MID($D4756,28,7)+0,"")</f>
        <v/>
      </c>
      <c r="M4756" s="25" t="str">
        <f>IF(IFERROR(MID($Q4756,1,7)+0,"")&lt;1130000,IF(INDEX(C:C,MATCH(LEFT(Q4756,7)+0,I:I,0))&lt;1130000,"",INDEX(C:C,MATCH(LEFT(Q4756,7)+0,I:I,0))),IFERROR(MID($Q4756,1,7)+0,""))</f>
        <v/>
      </c>
      <c r="N4756" s="25" t="str">
        <f>IF(IFERROR(MID($Q4756,10,7)+0,"")&lt;1130000,"",IFERROR(MID($Q4756,10,7)+0,""))</f>
        <v/>
      </c>
      <c r="O4756" s="25" t="str">
        <f>IF(IFERROR(MID($Q4756,19,7)+0,"")&lt;1130000,"",IFERROR(MID($Q4756,19,7)+0,""))</f>
        <v/>
      </c>
      <c r="P4756" s="25" t="str">
        <f>IF(M4756="","",IF(N4756="",M4756,M4756&amp;", "&amp;N4756))</f>
        <v/>
      </c>
      <c r="Q4756" s="25"/>
      <c r="R4756" s="25"/>
      <c r="S4756" s="35" t="s">
        <v>103</v>
      </c>
      <c r="T4756" s="34" t="s">
        <v>38</v>
      </c>
      <c r="U4756" s="185">
        <v>12469</v>
      </c>
      <c r="V4756" s="188">
        <v>12469</v>
      </c>
      <c r="W4756" s="189">
        <v>12469</v>
      </c>
      <c r="X4756" s="31">
        <v>12469</v>
      </c>
      <c r="Y4756" s="90">
        <f>IFERROR(ROUND(X4756/W4756-1,2),"")</f>
        <v>0</v>
      </c>
      <c r="Z4756" s="31">
        <f>IF(OR(S4756="VLD MLC components",S4756="VLD MLC pipes",S4756="VLD PEX components",S4756="VLD PEX pipes",S4756="VLD PHC components",S4756="VLD PHC pipes",S4756="Controls VLD"),"По запросу",X4756)</f>
        <v>12469</v>
      </c>
      <c r="AA4756" s="63">
        <f>ROUND(X4756/1.2,3)</f>
        <v>10390.833000000001</v>
      </c>
      <c r="AB4756" s="23">
        <v>10390.833000000001</v>
      </c>
      <c r="AC4756" s="190">
        <f>IFERROR(ROUND(AA4756/AB4756-1,2),"")</f>
        <v>0</v>
      </c>
      <c r="AD4756" s="25">
        <v>0</v>
      </c>
      <c r="AE4756" s="25" t="s">
        <v>22</v>
      </c>
      <c r="AF4756" s="25">
        <v>0</v>
      </c>
      <c r="AG4756" s="25" t="s">
        <v>22</v>
      </c>
      <c r="AH4756" s="25">
        <v>0</v>
      </c>
      <c r="AI4756" s="25">
        <v>0</v>
      </c>
      <c r="AJ4756" s="42" t="s">
        <v>19</v>
      </c>
      <c r="AK4756" s="42" t="s">
        <v>19</v>
      </c>
      <c r="AL4756" s="25" t="s">
        <v>19</v>
      </c>
      <c r="AM4756" s="25">
        <v>1</v>
      </c>
      <c r="AN4756" s="25"/>
      <c r="AO4756" s="25"/>
      <c r="AP4756" s="25"/>
      <c r="AQ4756" s="25"/>
      <c r="AR4756" s="94"/>
      <c r="AS4756" s="157" t="s">
        <v>22</v>
      </c>
      <c r="AT4756" s="93" t="s">
        <v>22</v>
      </c>
      <c r="AU4756" s="92" t="s">
        <v>22</v>
      </c>
      <c r="AV4756" s="91" t="s">
        <v>48</v>
      </c>
      <c r="AW4756" s="92" t="s">
        <v>48</v>
      </c>
      <c r="AX4756" s="92" t="s">
        <v>48</v>
      </c>
      <c r="AY4756" s="91" t="s">
        <v>48</v>
      </c>
      <c r="AZ4756" s="23"/>
      <c r="BA4756" s="25">
        <v>0</v>
      </c>
      <c r="BB4756" t="s">
        <v>48</v>
      </c>
      <c r="BC4756" t="e">
        <v>#N/A</v>
      </c>
      <c r="BD4756" t="e">
        <f>IF(Z4756=BC4756,"OK")</f>
        <v>#N/A</v>
      </c>
      <c r="BE4756">
        <v>0</v>
      </c>
      <c r="BF4756" t="s">
        <v>22</v>
      </c>
      <c r="BG4756">
        <v>0</v>
      </c>
      <c r="BH4756">
        <v>0</v>
      </c>
      <c r="BI4756">
        <v>0</v>
      </c>
      <c r="BJ4756">
        <v>0</v>
      </c>
      <c r="BK4756">
        <v>0</v>
      </c>
      <c r="BN4756" s="183"/>
    </row>
    <row r="4757" spans="1:66" x14ac:dyDescent="0.25">
      <c r="A4757" s="1"/>
      <c r="B4757" s="94">
        <v>4744</v>
      </c>
      <c r="C4757" s="43">
        <v>1004161</v>
      </c>
      <c r="D4757" s="25"/>
      <c r="E4757" s="36" t="s">
        <v>608</v>
      </c>
      <c r="F4757" s="151" t="s">
        <v>21</v>
      </c>
      <c r="G4757" s="41" t="s">
        <v>30</v>
      </c>
      <c r="H4757" s="46" t="str">
        <f>IFERROR(IFERROR(IF(SEARCH("Usystems",$E4757)&gt;0,"Usystems"),IF(SEARCH("RIIFO",$E4757)&gt;0,"RIIFO","Uponor")),"Uponor")</f>
        <v>Uponor</v>
      </c>
      <c r="I4757" s="25" t="str">
        <f>IFERROR(MID($D4757,1,7)+0,"")</f>
        <v/>
      </c>
      <c r="J4757" s="25" t="str">
        <f>IFERROR(MID($D4757,10,7)+0,"")</f>
        <v/>
      </c>
      <c r="K4757" s="25" t="str">
        <f>IFERROR(MID($D4757,19,7)+0,"")</f>
        <v/>
      </c>
      <c r="L4757" s="25" t="str">
        <f>IFERROR(MID($D4757,28,7)+0,"")</f>
        <v/>
      </c>
      <c r="M4757" s="25" t="str">
        <f>IF(IFERROR(MID($Q4757,1,7)+0,"")&lt;1130000,IF(INDEX(C:C,MATCH(LEFT(Q4757,7)+0,I:I,0))&lt;1130000,"",INDEX(C:C,MATCH(LEFT(Q4757,7)+0,I:I,0))),IFERROR(MID($Q4757,1,7)+0,""))</f>
        <v/>
      </c>
      <c r="N4757" s="25" t="str">
        <f>IF(IFERROR(MID($Q4757,10,7)+0,"")&lt;1130000,"",IFERROR(MID($Q4757,10,7)+0,""))</f>
        <v/>
      </c>
      <c r="O4757" s="25" t="str">
        <f>IF(IFERROR(MID($Q4757,19,7)+0,"")&lt;1130000,"",IFERROR(MID($Q4757,19,7)+0,""))</f>
        <v/>
      </c>
      <c r="P4757" s="25" t="str">
        <f>IF(M4757="","",IF(N4757="",M4757,M4757&amp;", "&amp;N4757))</f>
        <v/>
      </c>
      <c r="Q4757" s="25"/>
      <c r="R4757" s="25"/>
      <c r="S4757" s="35" t="s">
        <v>103</v>
      </c>
      <c r="T4757" s="34" t="s">
        <v>38</v>
      </c>
      <c r="U4757" s="185">
        <v>12403</v>
      </c>
      <c r="V4757" s="188">
        <v>12403</v>
      </c>
      <c r="W4757" s="189">
        <v>12403</v>
      </c>
      <c r="X4757" s="31">
        <v>12403</v>
      </c>
      <c r="Y4757" s="90">
        <f>IFERROR(ROUND(X4757/W4757-1,2),"")</f>
        <v>0</v>
      </c>
      <c r="Z4757" s="31">
        <f>IF(OR(S4757="VLD MLC components",S4757="VLD MLC pipes",S4757="VLD PEX components",S4757="VLD PEX pipes",S4757="VLD PHC components",S4757="VLD PHC pipes",S4757="Controls VLD"),"По запросу",X4757)</f>
        <v>12403</v>
      </c>
      <c r="AA4757" s="63">
        <f>ROUND(X4757/1.2,3)</f>
        <v>10335.833000000001</v>
      </c>
      <c r="AB4757" s="23">
        <v>10335.833000000001</v>
      </c>
      <c r="AC4757" s="190">
        <f>IFERROR(ROUND(AA4757/AB4757-1,2),"")</f>
        <v>0</v>
      </c>
      <c r="AD4757" s="25">
        <v>0</v>
      </c>
      <c r="AE4757" s="25" t="s">
        <v>22</v>
      </c>
      <c r="AF4757" s="25">
        <v>0</v>
      </c>
      <c r="AG4757" s="25" t="s">
        <v>22</v>
      </c>
      <c r="AH4757" s="25">
        <v>0</v>
      </c>
      <c r="AI4757" s="25">
        <v>0</v>
      </c>
      <c r="AJ4757" s="42" t="s">
        <v>19</v>
      </c>
      <c r="AK4757" s="42" t="s">
        <v>19</v>
      </c>
      <c r="AL4757" s="25" t="s">
        <v>19</v>
      </c>
      <c r="AM4757" s="25">
        <v>1</v>
      </c>
      <c r="AN4757" s="25"/>
      <c r="AO4757" s="25"/>
      <c r="AP4757" s="25"/>
      <c r="AQ4757" s="25"/>
      <c r="AR4757" s="94"/>
      <c r="AS4757" s="157" t="s">
        <v>22</v>
      </c>
      <c r="AT4757" s="93" t="s">
        <v>22</v>
      </c>
      <c r="AU4757" s="92" t="s">
        <v>22</v>
      </c>
      <c r="AV4757" s="91" t="s">
        <v>48</v>
      </c>
      <c r="AW4757" s="92" t="s">
        <v>48</v>
      </c>
      <c r="AX4757" s="92" t="s">
        <v>48</v>
      </c>
      <c r="AY4757" s="91" t="s">
        <v>48</v>
      </c>
      <c r="AZ4757" s="23"/>
      <c r="BA4757" s="25">
        <v>0</v>
      </c>
      <c r="BB4757" t="s">
        <v>48</v>
      </c>
      <c r="BC4757" t="e">
        <v>#N/A</v>
      </c>
      <c r="BD4757" t="e">
        <f>IF(Z4757=BC4757,"OK")</f>
        <v>#N/A</v>
      </c>
      <c r="BE4757">
        <v>0</v>
      </c>
      <c r="BF4757" t="s">
        <v>22</v>
      </c>
      <c r="BG4757">
        <v>0</v>
      </c>
      <c r="BH4757">
        <v>0</v>
      </c>
      <c r="BI4757">
        <v>0</v>
      </c>
      <c r="BJ4757">
        <v>0</v>
      </c>
      <c r="BK4757">
        <v>0</v>
      </c>
      <c r="BN4757" s="183"/>
    </row>
    <row r="4758" spans="1:66" ht="25.5" x14ac:dyDescent="0.25">
      <c r="A4758" s="1"/>
      <c r="B4758" s="94">
        <v>4745</v>
      </c>
      <c r="C4758" s="43">
        <v>1004163</v>
      </c>
      <c r="D4758" s="25"/>
      <c r="E4758" s="36" t="s">
        <v>607</v>
      </c>
      <c r="F4758" s="151" t="s">
        <v>21</v>
      </c>
      <c r="G4758" s="41" t="s">
        <v>585</v>
      </c>
      <c r="H4758" s="46" t="str">
        <f>IFERROR(IFERROR(IF(SEARCH("Usystems",$E4758)&gt;0,"Usystems"),IF(SEARCH("RIIFO",$E4758)&gt;0,"RIIFO","Uponor")),"Uponor")</f>
        <v>Uponor</v>
      </c>
      <c r="I4758" s="25" t="str">
        <f>IFERROR(MID($D4758,1,7)+0,"")</f>
        <v/>
      </c>
      <c r="J4758" s="25" t="str">
        <f>IFERROR(MID($D4758,10,7)+0,"")</f>
        <v/>
      </c>
      <c r="K4758" s="25" t="str">
        <f>IFERROR(MID($D4758,19,7)+0,"")</f>
        <v/>
      </c>
      <c r="L4758" s="25" t="str">
        <f>IFERROR(MID($D4758,28,7)+0,"")</f>
        <v/>
      </c>
      <c r="M4758" s="25" t="str">
        <f>IF(IFERROR(MID($Q4758,1,7)+0,"")&lt;1130000,IF(INDEX(C:C,MATCH(LEFT(Q4758,7)+0,I:I,0))&lt;1130000,"",INDEX(C:C,MATCH(LEFT(Q4758,7)+0,I:I,0))),IFERROR(MID($Q4758,1,7)+0,""))</f>
        <v/>
      </c>
      <c r="N4758" s="25" t="str">
        <f>IF(IFERROR(MID($Q4758,10,7)+0,"")&lt;1130000,"",IFERROR(MID($Q4758,10,7)+0,""))</f>
        <v/>
      </c>
      <c r="O4758" s="25" t="str">
        <f>IF(IFERROR(MID($Q4758,19,7)+0,"")&lt;1130000,"",IFERROR(MID($Q4758,19,7)+0,""))</f>
        <v/>
      </c>
      <c r="P4758" s="25" t="str">
        <f>IF(M4758="","",IF(N4758="",M4758,M4758&amp;", "&amp;N4758))</f>
        <v/>
      </c>
      <c r="Q4758" s="25"/>
      <c r="R4758" s="25"/>
      <c r="S4758" s="35" t="s">
        <v>103</v>
      </c>
      <c r="T4758" s="34" t="s">
        <v>38</v>
      </c>
      <c r="U4758" s="185">
        <v>9060</v>
      </c>
      <c r="V4758" s="188">
        <v>9060</v>
      </c>
      <c r="W4758" s="189">
        <v>9060</v>
      </c>
      <c r="X4758" s="31">
        <v>9060</v>
      </c>
      <c r="Y4758" s="90">
        <f>IFERROR(ROUND(X4758/W4758-1,2),"")</f>
        <v>0</v>
      </c>
      <c r="Z4758" s="31">
        <f>IF(OR(S4758="VLD MLC components",S4758="VLD MLC pipes",S4758="VLD PEX components",S4758="VLD PEX pipes",S4758="VLD PHC components",S4758="VLD PHC pipes",S4758="Controls VLD"),"По запросу",X4758)</f>
        <v>9060</v>
      </c>
      <c r="AA4758" s="63">
        <f>ROUND(X4758/1.2,3)</f>
        <v>7550</v>
      </c>
      <c r="AB4758" s="23">
        <v>7550</v>
      </c>
      <c r="AC4758" s="190">
        <f>IFERROR(ROUND(AA4758/AB4758-1,2),"")</f>
        <v>0</v>
      </c>
      <c r="AD4758" s="25"/>
      <c r="AE4758" s="25" t="s">
        <v>22</v>
      </c>
      <c r="AF4758" s="25">
        <v>5</v>
      </c>
      <c r="AG4758" s="25">
        <v>5</v>
      </c>
      <c r="AH4758" s="25">
        <v>5</v>
      </c>
      <c r="AI4758" s="25">
        <v>5</v>
      </c>
      <c r="AJ4758" s="25" t="s">
        <v>20</v>
      </c>
      <c r="AK4758" s="22" t="s">
        <v>20</v>
      </c>
      <c r="AL4758" s="25" t="s">
        <v>19</v>
      </c>
      <c r="AM4758" s="25">
        <v>1</v>
      </c>
      <c r="AN4758" s="25"/>
      <c r="AO4758" s="25"/>
      <c r="AP4758" s="25"/>
      <c r="AQ4758" s="25"/>
      <c r="AR4758" s="94"/>
      <c r="AS4758" s="157">
        <v>5</v>
      </c>
      <c r="AT4758" s="93" t="s">
        <v>22</v>
      </c>
      <c r="AU4758" s="92" t="s">
        <v>22</v>
      </c>
      <c r="AV4758" s="91" t="s">
        <v>152</v>
      </c>
      <c r="AW4758" s="92" t="s">
        <v>152</v>
      </c>
      <c r="AX4758" s="92" t="s">
        <v>48</v>
      </c>
      <c r="AY4758" s="91" t="s">
        <v>152</v>
      </c>
      <c r="AZ4758" s="23"/>
      <c r="BA4758" s="25" t="s">
        <v>606</v>
      </c>
      <c r="BB4758" t="s">
        <v>25</v>
      </c>
      <c r="BC4758">
        <v>9060</v>
      </c>
      <c r="BD4758" t="str">
        <f>IF(Z4758=BC4758,"OK")</f>
        <v>OK</v>
      </c>
      <c r="BE4758">
        <v>0</v>
      </c>
      <c r="BF4758" t="s">
        <v>22</v>
      </c>
      <c r="BG4758">
        <v>0</v>
      </c>
      <c r="BH4758">
        <v>0</v>
      </c>
      <c r="BI4758">
        <v>0</v>
      </c>
      <c r="BJ4758">
        <v>0</v>
      </c>
      <c r="BK4758">
        <v>0</v>
      </c>
      <c r="BN4758" s="183"/>
    </row>
    <row r="4759" spans="1:66" ht="25.5" x14ac:dyDescent="0.25">
      <c r="A4759" s="1"/>
      <c r="B4759" s="94">
        <v>4746</v>
      </c>
      <c r="C4759" s="43">
        <v>1004164</v>
      </c>
      <c r="D4759" s="25"/>
      <c r="E4759" s="36" t="s">
        <v>605</v>
      </c>
      <c r="F4759" s="151" t="s">
        <v>21</v>
      </c>
      <c r="G4759" s="41" t="s">
        <v>585</v>
      </c>
      <c r="H4759" s="46" t="str">
        <f>IFERROR(IFERROR(IF(SEARCH("Usystems",$E4759)&gt;0,"Usystems"),IF(SEARCH("RIIFO",$E4759)&gt;0,"RIIFO","Uponor")),"Uponor")</f>
        <v>Uponor</v>
      </c>
      <c r="I4759" s="25" t="str">
        <f>IFERROR(MID($D4759,1,7)+0,"")</f>
        <v/>
      </c>
      <c r="J4759" s="25" t="str">
        <f>IFERROR(MID($D4759,10,7)+0,"")</f>
        <v/>
      </c>
      <c r="K4759" s="25" t="str">
        <f>IFERROR(MID($D4759,19,7)+0,"")</f>
        <v/>
      </c>
      <c r="L4759" s="25" t="str">
        <f>IFERROR(MID($D4759,28,7)+0,"")</f>
        <v/>
      </c>
      <c r="M4759" s="25" t="str">
        <f>IF(IFERROR(MID($Q4759,1,7)+0,"")&lt;1130000,IF(INDEX(C:C,MATCH(LEFT(Q4759,7)+0,I:I,0))&lt;1130000,"",INDEX(C:C,MATCH(LEFT(Q4759,7)+0,I:I,0))),IFERROR(MID($Q4759,1,7)+0,""))</f>
        <v/>
      </c>
      <c r="N4759" s="25" t="str">
        <f>IF(IFERROR(MID($Q4759,10,7)+0,"")&lt;1130000,"",IFERROR(MID($Q4759,10,7)+0,""))</f>
        <v/>
      </c>
      <c r="O4759" s="25" t="str">
        <f>IF(IFERROR(MID($Q4759,19,7)+0,"")&lt;1130000,"",IFERROR(MID($Q4759,19,7)+0,""))</f>
        <v/>
      </c>
      <c r="P4759" s="25" t="str">
        <f>IF(M4759="","",IF(N4759="",M4759,M4759&amp;", "&amp;N4759))</f>
        <v/>
      </c>
      <c r="Q4759" s="25"/>
      <c r="R4759" s="25"/>
      <c r="S4759" s="35" t="s">
        <v>103</v>
      </c>
      <c r="T4759" s="34" t="s">
        <v>38</v>
      </c>
      <c r="U4759" s="185">
        <v>16660</v>
      </c>
      <c r="V4759" s="188">
        <v>16660</v>
      </c>
      <c r="W4759" s="189">
        <v>16660</v>
      </c>
      <c r="X4759" s="31">
        <v>16660</v>
      </c>
      <c r="Y4759" s="90">
        <f>IFERROR(ROUND(X4759/W4759-1,2),"")</f>
        <v>0</v>
      </c>
      <c r="Z4759" s="31">
        <f>IF(OR(S4759="VLD MLC components",S4759="VLD MLC pipes",S4759="VLD PEX components",S4759="VLD PEX pipes",S4759="VLD PHC components",S4759="VLD PHC pipes",S4759="Controls VLD"),"По запросу",X4759)</f>
        <v>16660</v>
      </c>
      <c r="AA4759" s="63">
        <f>ROUND(X4759/1.2,3)</f>
        <v>13883.333000000001</v>
      </c>
      <c r="AB4759" s="23">
        <v>13883.333000000001</v>
      </c>
      <c r="AC4759" s="190">
        <f>IFERROR(ROUND(AA4759/AB4759-1,2),"")</f>
        <v>0</v>
      </c>
      <c r="AD4759" s="25"/>
      <c r="AE4759" s="25" t="s">
        <v>22</v>
      </c>
      <c r="AF4759" s="25">
        <v>3</v>
      </c>
      <c r="AG4759" s="25">
        <v>3</v>
      </c>
      <c r="AH4759" s="25">
        <v>3</v>
      </c>
      <c r="AI4759" s="25">
        <v>3</v>
      </c>
      <c r="AJ4759" s="25" t="s">
        <v>20</v>
      </c>
      <c r="AK4759" s="22" t="s">
        <v>20</v>
      </c>
      <c r="AL4759" s="25" t="s">
        <v>19</v>
      </c>
      <c r="AM4759" s="25">
        <v>1</v>
      </c>
      <c r="AN4759" s="25"/>
      <c r="AO4759" s="25"/>
      <c r="AP4759" s="25"/>
      <c r="AQ4759" s="25"/>
      <c r="AR4759" s="94"/>
      <c r="AS4759" s="157">
        <v>3</v>
      </c>
      <c r="AT4759" s="93" t="s">
        <v>22</v>
      </c>
      <c r="AU4759" s="92" t="s">
        <v>22</v>
      </c>
      <c r="AV4759" s="91" t="s">
        <v>152</v>
      </c>
      <c r="AW4759" s="92" t="s">
        <v>152</v>
      </c>
      <c r="AX4759" s="92" t="s">
        <v>48</v>
      </c>
      <c r="AY4759" s="91" t="s">
        <v>152</v>
      </c>
      <c r="AZ4759" s="23"/>
      <c r="BA4759" s="25" t="s">
        <v>604</v>
      </c>
      <c r="BB4759" t="s">
        <v>25</v>
      </c>
      <c r="BC4759">
        <v>16660</v>
      </c>
      <c r="BD4759" t="str">
        <f>IF(Z4759=BC4759,"OK")</f>
        <v>OK</v>
      </c>
      <c r="BE4759">
        <v>0</v>
      </c>
      <c r="BF4759" t="s">
        <v>22</v>
      </c>
      <c r="BG4759">
        <v>0</v>
      </c>
      <c r="BH4759">
        <v>0</v>
      </c>
      <c r="BI4759">
        <v>0</v>
      </c>
      <c r="BJ4759">
        <v>0</v>
      </c>
      <c r="BK4759">
        <v>0</v>
      </c>
      <c r="BN4759" s="183"/>
    </row>
    <row r="4760" spans="1:66" x14ac:dyDescent="0.25">
      <c r="A4760" s="1"/>
      <c r="B4760" s="94">
        <v>4747</v>
      </c>
      <c r="C4760" s="43">
        <v>1004167</v>
      </c>
      <c r="D4760" s="25"/>
      <c r="E4760" s="36" t="s">
        <v>603</v>
      </c>
      <c r="F4760" s="151" t="s">
        <v>21</v>
      </c>
      <c r="G4760" s="25"/>
      <c r="H4760" s="46" t="str">
        <f>IFERROR(IFERROR(IF(SEARCH("Usystems",$E4760)&gt;0,"Usystems"),IF(SEARCH("RIIFO",$E4760)&gt;0,"RIIFO","Uponor")),"Uponor")</f>
        <v>Uponor</v>
      </c>
      <c r="I4760" s="25" t="str">
        <f>IFERROR(MID($D4760,1,7)+0,"")</f>
        <v/>
      </c>
      <c r="J4760" s="25" t="str">
        <f>IFERROR(MID($D4760,10,7)+0,"")</f>
        <v/>
      </c>
      <c r="K4760" s="25" t="str">
        <f>IFERROR(MID($D4760,19,7)+0,"")</f>
        <v/>
      </c>
      <c r="L4760" s="25" t="str">
        <f>IFERROR(MID($D4760,28,7)+0,"")</f>
        <v/>
      </c>
      <c r="M4760" s="25" t="str">
        <f>IF(IFERROR(MID($Q4760,1,7)+0,"")&lt;1130000,IF(INDEX(C:C,MATCH(LEFT(Q4760,7)+0,I:I,0))&lt;1130000,"",INDEX(C:C,MATCH(LEFT(Q4760,7)+0,I:I,0))),IFERROR(MID($Q4760,1,7)+0,""))</f>
        <v/>
      </c>
      <c r="N4760" s="25" t="str">
        <f>IF(IFERROR(MID($Q4760,10,7)+0,"")&lt;1130000,"",IFERROR(MID($Q4760,10,7)+0,""))</f>
        <v/>
      </c>
      <c r="O4760" s="25" t="str">
        <f>IF(IFERROR(MID($Q4760,19,7)+0,"")&lt;1130000,"",IFERROR(MID($Q4760,19,7)+0,""))</f>
        <v/>
      </c>
      <c r="P4760" s="25" t="str">
        <f>IF(M4760="","",IF(N4760="",M4760,M4760&amp;", "&amp;N4760))</f>
        <v/>
      </c>
      <c r="Q4760" s="25"/>
      <c r="R4760" s="25"/>
      <c r="S4760" s="35" t="s">
        <v>103</v>
      </c>
      <c r="T4760" s="34" t="s">
        <v>38</v>
      </c>
      <c r="U4760" s="185">
        <v>15202</v>
      </c>
      <c r="V4760" s="188">
        <v>15202</v>
      </c>
      <c r="W4760" s="189">
        <v>15202</v>
      </c>
      <c r="X4760" s="31">
        <v>15202</v>
      </c>
      <c r="Y4760" s="90">
        <f>IFERROR(ROUND(X4760/W4760-1,2),"")</f>
        <v>0</v>
      </c>
      <c r="Z4760" s="31">
        <f>IF(OR(S4760="VLD MLC components",S4760="VLD MLC pipes",S4760="VLD PEX components",S4760="VLD PEX pipes",S4760="VLD PHC components",S4760="VLD PHC pipes",S4760="Controls VLD"),"По запросу",X4760)</f>
        <v>15202</v>
      </c>
      <c r="AA4760" s="63">
        <f>ROUND(X4760/1.2,3)</f>
        <v>12668.333000000001</v>
      </c>
      <c r="AB4760" s="23">
        <v>12668.333000000001</v>
      </c>
      <c r="AC4760" s="190">
        <f>IFERROR(ROUND(AA4760/AB4760-1,2),"")</f>
        <v>0</v>
      </c>
      <c r="AD4760" s="25">
        <v>0</v>
      </c>
      <c r="AE4760" s="25" t="s">
        <v>22</v>
      </c>
      <c r="AF4760" s="25">
        <v>0</v>
      </c>
      <c r="AG4760" s="25" t="s">
        <v>22</v>
      </c>
      <c r="AH4760" s="25">
        <v>0</v>
      </c>
      <c r="AI4760" s="25">
        <v>0</v>
      </c>
      <c r="AJ4760" s="25" t="s">
        <v>20</v>
      </c>
      <c r="AK4760" s="42" t="s">
        <v>19</v>
      </c>
      <c r="AL4760" s="25" t="s">
        <v>19</v>
      </c>
      <c r="AM4760" s="25">
        <v>1</v>
      </c>
      <c r="AN4760" s="25"/>
      <c r="AO4760" s="25"/>
      <c r="AP4760" s="25"/>
      <c r="AQ4760" s="25"/>
      <c r="AR4760" s="94"/>
      <c r="AS4760" s="157" t="s">
        <v>22</v>
      </c>
      <c r="AT4760" s="93" t="s">
        <v>22</v>
      </c>
      <c r="AU4760" s="92" t="s">
        <v>22</v>
      </c>
      <c r="AV4760" s="91" t="s">
        <v>152</v>
      </c>
      <c r="AW4760" s="92" t="s">
        <v>48</v>
      </c>
      <c r="AX4760" s="92" t="s">
        <v>48</v>
      </c>
      <c r="AY4760" s="91" t="s">
        <v>48</v>
      </c>
      <c r="AZ4760" s="23"/>
      <c r="BA4760" s="25" t="s">
        <v>602</v>
      </c>
      <c r="BB4760" t="s">
        <v>25</v>
      </c>
      <c r="BC4760" t="e">
        <v>#N/A</v>
      </c>
      <c r="BD4760" t="e">
        <f>IF(Z4760=BC4760,"OK")</f>
        <v>#N/A</v>
      </c>
      <c r="BE4760">
        <v>0</v>
      </c>
      <c r="BF4760" t="s">
        <v>22</v>
      </c>
      <c r="BG4760">
        <v>0</v>
      </c>
      <c r="BH4760">
        <v>0</v>
      </c>
      <c r="BI4760">
        <v>0</v>
      </c>
      <c r="BJ4760">
        <v>0</v>
      </c>
      <c r="BK4760">
        <v>0</v>
      </c>
      <c r="BN4760" s="183"/>
    </row>
    <row r="4761" spans="1:66" x14ac:dyDescent="0.25">
      <c r="A4761" s="1"/>
      <c r="B4761" s="94">
        <v>4748</v>
      </c>
      <c r="C4761" s="43">
        <v>1004168</v>
      </c>
      <c r="D4761" s="25"/>
      <c r="E4761" s="36" t="s">
        <v>601</v>
      </c>
      <c r="F4761" s="151" t="s">
        <v>28</v>
      </c>
      <c r="G4761" s="25"/>
      <c r="H4761" s="46" t="str">
        <f>IFERROR(IFERROR(IF(SEARCH("Usystems",$E4761)&gt;0,"Usystems"),IF(SEARCH("RIIFO",$E4761)&gt;0,"RIIFO","Uponor")),"Uponor")</f>
        <v>Uponor</v>
      </c>
      <c r="I4761" s="25" t="str">
        <f>IFERROR(MID($D4761,1,7)+0,"")</f>
        <v/>
      </c>
      <c r="J4761" s="25" t="str">
        <f>IFERROR(MID($D4761,10,7)+0,"")</f>
        <v/>
      </c>
      <c r="K4761" s="25" t="str">
        <f>IFERROR(MID($D4761,19,7)+0,"")</f>
        <v/>
      </c>
      <c r="L4761" s="25" t="str">
        <f>IFERROR(MID($D4761,28,7)+0,"")</f>
        <v/>
      </c>
      <c r="M4761" s="25" t="str">
        <f>IF(IFERROR(MID($Q4761,1,7)+0,"")&lt;1130000,IF(INDEX(C:C,MATCH(LEFT(Q4761,7)+0,I:I,0))&lt;1130000,"",INDEX(C:C,MATCH(LEFT(Q4761,7)+0,I:I,0))),IFERROR(MID($Q4761,1,7)+0,""))</f>
        <v/>
      </c>
      <c r="N4761" s="25" t="str">
        <f>IF(IFERROR(MID($Q4761,10,7)+0,"")&lt;1130000,"",IFERROR(MID($Q4761,10,7)+0,""))</f>
        <v/>
      </c>
      <c r="O4761" s="25" t="str">
        <f>IF(IFERROR(MID($Q4761,19,7)+0,"")&lt;1130000,"",IFERROR(MID($Q4761,19,7)+0,""))</f>
        <v/>
      </c>
      <c r="P4761" s="25" t="str">
        <f>IF(M4761="","",IF(N4761="",M4761,M4761&amp;", "&amp;N4761))</f>
        <v/>
      </c>
      <c r="Q4761" s="25"/>
      <c r="R4761" s="25"/>
      <c r="S4761" s="35" t="s">
        <v>103</v>
      </c>
      <c r="T4761" s="34" t="s">
        <v>38</v>
      </c>
      <c r="U4761" s="185">
        <v>25731</v>
      </c>
      <c r="V4761" s="188">
        <v>25731</v>
      </c>
      <c r="W4761" s="189">
        <v>25731</v>
      </c>
      <c r="X4761" s="31">
        <v>25731</v>
      </c>
      <c r="Y4761" s="90">
        <f>IFERROR(ROUND(X4761/W4761-1,2),"")</f>
        <v>0</v>
      </c>
      <c r="Z4761" s="31">
        <f>IF(OR(S4761="VLD MLC components",S4761="VLD MLC pipes",S4761="VLD PEX components",S4761="VLD PEX pipes",S4761="VLD PHC components",S4761="VLD PHC pipes",S4761="Controls VLD"),"По запросу",X4761)</f>
        <v>25731</v>
      </c>
      <c r="AA4761" s="63">
        <f>ROUND(X4761/1.2,3)</f>
        <v>21442.5</v>
      </c>
      <c r="AB4761" s="23">
        <v>21442.5</v>
      </c>
      <c r="AC4761" s="190">
        <f>IFERROR(ROUND(AA4761/AB4761-1,2),"")</f>
        <v>0</v>
      </c>
      <c r="AD4761" s="25">
        <v>0</v>
      </c>
      <c r="AE4761" s="25" t="s">
        <v>22</v>
      </c>
      <c r="AF4761" s="25">
        <v>0</v>
      </c>
      <c r="AG4761" s="25" t="s">
        <v>22</v>
      </c>
      <c r="AH4761" s="25">
        <v>0</v>
      </c>
      <c r="AI4761" s="25">
        <v>0</v>
      </c>
      <c r="AJ4761" s="25" t="s">
        <v>19</v>
      </c>
      <c r="AK4761" s="42" t="s">
        <v>19</v>
      </c>
      <c r="AL4761" s="25" t="s">
        <v>19</v>
      </c>
      <c r="AM4761" s="25">
        <v>1</v>
      </c>
      <c r="AN4761" s="25"/>
      <c r="AO4761" s="25"/>
      <c r="AP4761" s="25"/>
      <c r="AQ4761" s="25"/>
      <c r="AR4761" s="94"/>
      <c r="AS4761" s="157" t="s">
        <v>22</v>
      </c>
      <c r="AT4761" s="93" t="s">
        <v>22</v>
      </c>
      <c r="AU4761" s="92" t="s">
        <v>22</v>
      </c>
      <c r="AV4761" s="91" t="s">
        <v>48</v>
      </c>
      <c r="AW4761" s="92" t="s">
        <v>48</v>
      </c>
      <c r="AX4761" s="92" t="s">
        <v>48</v>
      </c>
      <c r="AY4761" s="91" t="s">
        <v>48</v>
      </c>
      <c r="AZ4761" s="23"/>
      <c r="BA4761" s="25">
        <v>0</v>
      </c>
      <c r="BB4761" t="s">
        <v>48</v>
      </c>
      <c r="BC4761" t="e">
        <v>#N/A</v>
      </c>
      <c r="BD4761" t="e">
        <f>IF(Z4761=BC4761,"OK")</f>
        <v>#N/A</v>
      </c>
      <c r="BE4761">
        <v>0</v>
      </c>
      <c r="BF4761" t="s">
        <v>22</v>
      </c>
      <c r="BG4761">
        <v>0</v>
      </c>
      <c r="BH4761">
        <v>0</v>
      </c>
      <c r="BI4761">
        <v>0</v>
      </c>
      <c r="BJ4761">
        <v>0</v>
      </c>
      <c r="BK4761">
        <v>0</v>
      </c>
      <c r="BN4761" s="183"/>
    </row>
    <row r="4762" spans="1:66" ht="25.5" x14ac:dyDescent="0.25">
      <c r="A4762" s="1"/>
      <c r="B4762" s="94">
        <v>4749</v>
      </c>
      <c r="C4762" s="43">
        <v>1004170</v>
      </c>
      <c r="D4762" s="25"/>
      <c r="E4762" s="36" t="s">
        <v>600</v>
      </c>
      <c r="F4762" s="151" t="s">
        <v>21</v>
      </c>
      <c r="G4762" s="41" t="s">
        <v>585</v>
      </c>
      <c r="H4762" s="46" t="str">
        <f>IFERROR(IFERROR(IF(SEARCH("Usystems",$E4762)&gt;0,"Usystems"),IF(SEARCH("RIIFO",$E4762)&gt;0,"RIIFO","Uponor")),"Uponor")</f>
        <v>Uponor</v>
      </c>
      <c r="I4762" s="25" t="str">
        <f>IFERROR(MID($D4762,1,7)+0,"")</f>
        <v/>
      </c>
      <c r="J4762" s="25" t="str">
        <f>IFERROR(MID($D4762,10,7)+0,"")</f>
        <v/>
      </c>
      <c r="K4762" s="25" t="str">
        <f>IFERROR(MID($D4762,19,7)+0,"")</f>
        <v/>
      </c>
      <c r="L4762" s="25" t="str">
        <f>IFERROR(MID($D4762,28,7)+0,"")</f>
        <v/>
      </c>
      <c r="M4762" s="25" t="str">
        <f>IF(IFERROR(MID($Q4762,1,7)+0,"")&lt;1130000,IF(INDEX(C:C,MATCH(LEFT(Q4762,7)+0,I:I,0))&lt;1130000,"",INDEX(C:C,MATCH(LEFT(Q4762,7)+0,I:I,0))),IFERROR(MID($Q4762,1,7)+0,""))</f>
        <v/>
      </c>
      <c r="N4762" s="25" t="str">
        <f>IF(IFERROR(MID($Q4762,10,7)+0,"")&lt;1130000,"",IFERROR(MID($Q4762,10,7)+0,""))</f>
        <v/>
      </c>
      <c r="O4762" s="25" t="str">
        <f>IF(IFERROR(MID($Q4762,19,7)+0,"")&lt;1130000,"",IFERROR(MID($Q4762,19,7)+0,""))</f>
        <v/>
      </c>
      <c r="P4762" s="25" t="str">
        <f>IF(M4762="","",IF(N4762="",M4762,M4762&amp;", "&amp;N4762))</f>
        <v/>
      </c>
      <c r="Q4762" s="25"/>
      <c r="R4762" s="25"/>
      <c r="S4762" s="35" t="s">
        <v>103</v>
      </c>
      <c r="T4762" s="34" t="s">
        <v>38</v>
      </c>
      <c r="U4762" s="185">
        <v>19963</v>
      </c>
      <c r="V4762" s="188">
        <v>19963</v>
      </c>
      <c r="W4762" s="189">
        <v>19963</v>
      </c>
      <c r="X4762" s="31">
        <v>19963</v>
      </c>
      <c r="Y4762" s="90">
        <f>IFERROR(ROUND(X4762/W4762-1,2),"")</f>
        <v>0</v>
      </c>
      <c r="Z4762" s="31">
        <f>IF(OR(S4762="VLD MLC components",S4762="VLD MLC pipes",S4762="VLD PEX components",S4762="VLD PEX pipes",S4762="VLD PHC components",S4762="VLD PHC pipes",S4762="Controls VLD"),"По запросу",X4762)</f>
        <v>19963</v>
      </c>
      <c r="AA4762" s="63">
        <f>ROUND(X4762/1.2,3)</f>
        <v>16635.832999999999</v>
      </c>
      <c r="AB4762" s="23">
        <v>16635.832999999999</v>
      </c>
      <c r="AC4762" s="190">
        <f>IFERROR(ROUND(AA4762/AB4762-1,2),"")</f>
        <v>0</v>
      </c>
      <c r="AD4762" s="25"/>
      <c r="AE4762" s="25" t="s">
        <v>22</v>
      </c>
      <c r="AF4762" s="25">
        <v>5</v>
      </c>
      <c r="AG4762" s="25">
        <v>5</v>
      </c>
      <c r="AH4762" s="25">
        <v>5</v>
      </c>
      <c r="AI4762" s="25">
        <v>5</v>
      </c>
      <c r="AJ4762" s="25" t="s">
        <v>20</v>
      </c>
      <c r="AK4762" s="22" t="s">
        <v>20</v>
      </c>
      <c r="AL4762" s="25" t="s">
        <v>19</v>
      </c>
      <c r="AM4762" s="25">
        <v>1</v>
      </c>
      <c r="AN4762" s="25"/>
      <c r="AO4762" s="25"/>
      <c r="AP4762" s="25"/>
      <c r="AQ4762" s="25"/>
      <c r="AR4762" s="94"/>
      <c r="AS4762" s="157">
        <v>5</v>
      </c>
      <c r="AT4762" s="93" t="s">
        <v>22</v>
      </c>
      <c r="AU4762" s="92" t="s">
        <v>22</v>
      </c>
      <c r="AV4762" s="91" t="s">
        <v>152</v>
      </c>
      <c r="AW4762" s="92" t="s">
        <v>152</v>
      </c>
      <c r="AX4762" s="92" t="s">
        <v>48</v>
      </c>
      <c r="AY4762" s="91" t="s">
        <v>152</v>
      </c>
      <c r="AZ4762" s="23"/>
      <c r="BA4762" s="25" t="s">
        <v>599</v>
      </c>
      <c r="BB4762" t="s">
        <v>25</v>
      </c>
      <c r="BC4762">
        <v>19963</v>
      </c>
      <c r="BD4762" t="str">
        <f>IF(Z4762=BC4762,"OK")</f>
        <v>OK</v>
      </c>
      <c r="BE4762">
        <v>0</v>
      </c>
      <c r="BF4762" t="s">
        <v>22</v>
      </c>
      <c r="BG4762">
        <v>0</v>
      </c>
      <c r="BH4762">
        <v>0</v>
      </c>
      <c r="BI4762">
        <v>0</v>
      </c>
      <c r="BJ4762">
        <v>0</v>
      </c>
      <c r="BK4762">
        <v>0</v>
      </c>
      <c r="BN4762" s="183"/>
    </row>
    <row r="4763" spans="1:66" ht="25.5" x14ac:dyDescent="0.25">
      <c r="A4763" s="1"/>
      <c r="B4763" s="94">
        <v>4750</v>
      </c>
      <c r="C4763" s="43">
        <v>1004171</v>
      </c>
      <c r="D4763" s="25"/>
      <c r="E4763" s="36" t="s">
        <v>598</v>
      </c>
      <c r="F4763" s="151" t="s">
        <v>21</v>
      </c>
      <c r="G4763" s="41" t="s">
        <v>585</v>
      </c>
      <c r="H4763" s="46" t="str">
        <f>IFERROR(IFERROR(IF(SEARCH("Usystems",$E4763)&gt;0,"Usystems"),IF(SEARCH("RIIFO",$E4763)&gt;0,"RIIFO","Uponor")),"Uponor")</f>
        <v>Uponor</v>
      </c>
      <c r="I4763" s="25" t="str">
        <f>IFERROR(MID($D4763,1,7)+0,"")</f>
        <v/>
      </c>
      <c r="J4763" s="25" t="str">
        <f>IFERROR(MID($D4763,10,7)+0,"")</f>
        <v/>
      </c>
      <c r="K4763" s="25" t="str">
        <f>IFERROR(MID($D4763,19,7)+0,"")</f>
        <v/>
      </c>
      <c r="L4763" s="25" t="str">
        <f>IFERROR(MID($D4763,28,7)+0,"")</f>
        <v/>
      </c>
      <c r="M4763" s="25" t="str">
        <f>IF(IFERROR(MID($Q4763,1,7)+0,"")&lt;1130000,IF(INDEX(C:C,MATCH(LEFT(Q4763,7)+0,I:I,0))&lt;1130000,"",INDEX(C:C,MATCH(LEFT(Q4763,7)+0,I:I,0))),IFERROR(MID($Q4763,1,7)+0,""))</f>
        <v/>
      </c>
      <c r="N4763" s="25" t="str">
        <f>IF(IFERROR(MID($Q4763,10,7)+0,"")&lt;1130000,"",IFERROR(MID($Q4763,10,7)+0,""))</f>
        <v/>
      </c>
      <c r="O4763" s="25" t="str">
        <f>IF(IFERROR(MID($Q4763,19,7)+0,"")&lt;1130000,"",IFERROR(MID($Q4763,19,7)+0,""))</f>
        <v/>
      </c>
      <c r="P4763" s="25" t="str">
        <f>IF(M4763="","",IF(N4763="",M4763,M4763&amp;", "&amp;N4763))</f>
        <v/>
      </c>
      <c r="Q4763" s="25"/>
      <c r="R4763" s="25"/>
      <c r="S4763" s="35" t="s">
        <v>103</v>
      </c>
      <c r="T4763" s="34" t="s">
        <v>38</v>
      </c>
      <c r="U4763" s="185">
        <v>19806</v>
      </c>
      <c r="V4763" s="188">
        <v>19806</v>
      </c>
      <c r="W4763" s="189">
        <v>19806</v>
      </c>
      <c r="X4763" s="31">
        <v>19806</v>
      </c>
      <c r="Y4763" s="90">
        <f>IFERROR(ROUND(X4763/W4763-1,2),"")</f>
        <v>0</v>
      </c>
      <c r="Z4763" s="31">
        <f>IF(OR(S4763="VLD MLC components",S4763="VLD MLC pipes",S4763="VLD PEX components",S4763="VLD PEX pipes",S4763="VLD PHC components",S4763="VLD PHC pipes",S4763="Controls VLD"),"По запросу",X4763)</f>
        <v>19806</v>
      </c>
      <c r="AA4763" s="63">
        <f>ROUND(X4763/1.2,3)</f>
        <v>16505</v>
      </c>
      <c r="AB4763" s="23">
        <v>16505</v>
      </c>
      <c r="AC4763" s="190">
        <f>IFERROR(ROUND(AA4763/AB4763-1,2),"")</f>
        <v>0</v>
      </c>
      <c r="AD4763" s="25"/>
      <c r="AE4763" s="25" t="s">
        <v>22</v>
      </c>
      <c r="AF4763" s="25">
        <v>7</v>
      </c>
      <c r="AG4763" s="25">
        <v>7</v>
      </c>
      <c r="AH4763" s="25">
        <v>7</v>
      </c>
      <c r="AI4763" s="25">
        <v>7</v>
      </c>
      <c r="AJ4763" s="25" t="s">
        <v>20</v>
      </c>
      <c r="AK4763" s="22" t="s">
        <v>20</v>
      </c>
      <c r="AL4763" s="25" t="s">
        <v>19</v>
      </c>
      <c r="AM4763" s="25">
        <v>1</v>
      </c>
      <c r="AN4763" s="25"/>
      <c r="AO4763" s="25"/>
      <c r="AP4763" s="25"/>
      <c r="AQ4763" s="25"/>
      <c r="AR4763" s="94"/>
      <c r="AS4763" s="157">
        <v>7</v>
      </c>
      <c r="AT4763" s="93" t="s">
        <v>22</v>
      </c>
      <c r="AU4763" s="92" t="s">
        <v>22</v>
      </c>
      <c r="AV4763" s="91" t="s">
        <v>152</v>
      </c>
      <c r="AW4763" s="92" t="s">
        <v>152</v>
      </c>
      <c r="AX4763" s="92" t="s">
        <v>48</v>
      </c>
      <c r="AY4763" s="91" t="s">
        <v>152</v>
      </c>
      <c r="AZ4763" s="23"/>
      <c r="BA4763" s="25" t="s">
        <v>597</v>
      </c>
      <c r="BB4763" t="s">
        <v>25</v>
      </c>
      <c r="BC4763">
        <v>19806</v>
      </c>
      <c r="BD4763" t="str">
        <f>IF(Z4763=BC4763,"OK")</f>
        <v>OK</v>
      </c>
      <c r="BE4763">
        <v>0</v>
      </c>
      <c r="BF4763" t="s">
        <v>22</v>
      </c>
      <c r="BG4763">
        <v>0</v>
      </c>
      <c r="BH4763">
        <v>0</v>
      </c>
      <c r="BI4763">
        <v>0</v>
      </c>
      <c r="BJ4763">
        <v>0</v>
      </c>
      <c r="BK4763">
        <v>0</v>
      </c>
      <c r="BN4763" s="183"/>
    </row>
    <row r="4764" spans="1:66" ht="25.5" x14ac:dyDescent="0.25">
      <c r="A4764" s="1"/>
      <c r="B4764" s="94">
        <v>4751</v>
      </c>
      <c r="C4764" s="43">
        <v>1004173</v>
      </c>
      <c r="D4764" s="25"/>
      <c r="E4764" s="36" t="s">
        <v>596</v>
      </c>
      <c r="F4764" s="151" t="s">
        <v>21</v>
      </c>
      <c r="G4764" s="41" t="s">
        <v>585</v>
      </c>
      <c r="H4764" s="46" t="str">
        <f>IFERROR(IFERROR(IF(SEARCH("Usystems",$E4764)&gt;0,"Usystems"),IF(SEARCH("RIIFO",$E4764)&gt;0,"RIIFO","Uponor")),"Uponor")</f>
        <v>Uponor</v>
      </c>
      <c r="I4764" s="25" t="str">
        <f>IFERROR(MID($D4764,1,7)+0,"")</f>
        <v/>
      </c>
      <c r="J4764" s="25" t="str">
        <f>IFERROR(MID($D4764,10,7)+0,"")</f>
        <v/>
      </c>
      <c r="K4764" s="25" t="str">
        <f>IFERROR(MID($D4764,19,7)+0,"")</f>
        <v/>
      </c>
      <c r="L4764" s="25" t="str">
        <f>IFERROR(MID($D4764,28,7)+0,"")</f>
        <v/>
      </c>
      <c r="M4764" s="25" t="str">
        <f>IF(IFERROR(MID($Q4764,1,7)+0,"")&lt;1130000,IF(INDEX(C:C,MATCH(LEFT(Q4764,7)+0,I:I,0))&lt;1130000,"",INDEX(C:C,MATCH(LEFT(Q4764,7)+0,I:I,0))),IFERROR(MID($Q4764,1,7)+0,""))</f>
        <v/>
      </c>
      <c r="N4764" s="25" t="str">
        <f>IF(IFERROR(MID($Q4764,10,7)+0,"")&lt;1130000,"",IFERROR(MID($Q4764,10,7)+0,""))</f>
        <v/>
      </c>
      <c r="O4764" s="25" t="str">
        <f>IF(IFERROR(MID($Q4764,19,7)+0,"")&lt;1130000,"",IFERROR(MID($Q4764,19,7)+0,""))</f>
        <v/>
      </c>
      <c r="P4764" s="25" t="str">
        <f>IF(M4764="","",IF(N4764="",M4764,M4764&amp;", "&amp;N4764))</f>
        <v/>
      </c>
      <c r="Q4764" s="25"/>
      <c r="R4764" s="25"/>
      <c r="S4764" s="35" t="s">
        <v>103</v>
      </c>
      <c r="T4764" s="34" t="s">
        <v>38</v>
      </c>
      <c r="U4764" s="185">
        <v>18811</v>
      </c>
      <c r="V4764" s="188">
        <v>18811</v>
      </c>
      <c r="W4764" s="189">
        <v>18811</v>
      </c>
      <c r="X4764" s="31">
        <v>18811</v>
      </c>
      <c r="Y4764" s="90">
        <f>IFERROR(ROUND(X4764/W4764-1,2),"")</f>
        <v>0</v>
      </c>
      <c r="Z4764" s="31">
        <f>IF(OR(S4764="VLD MLC components",S4764="VLD MLC pipes",S4764="VLD PEX components",S4764="VLD PEX pipes",S4764="VLD PHC components",S4764="VLD PHC pipes",S4764="Controls VLD"),"По запросу",X4764)</f>
        <v>18811</v>
      </c>
      <c r="AA4764" s="63">
        <f>ROUND(X4764/1.2,3)</f>
        <v>15675.833000000001</v>
      </c>
      <c r="AB4764" s="23">
        <v>15675.833000000001</v>
      </c>
      <c r="AC4764" s="190">
        <f>IFERROR(ROUND(AA4764/AB4764-1,2),"")</f>
        <v>0</v>
      </c>
      <c r="AD4764" s="25"/>
      <c r="AE4764" s="25" t="s">
        <v>22</v>
      </c>
      <c r="AF4764" s="25">
        <v>11</v>
      </c>
      <c r="AG4764" s="25">
        <v>11</v>
      </c>
      <c r="AH4764" s="25">
        <v>11</v>
      </c>
      <c r="AI4764" s="25">
        <v>11</v>
      </c>
      <c r="AJ4764" s="25" t="s">
        <v>20</v>
      </c>
      <c r="AK4764" s="22" t="s">
        <v>20</v>
      </c>
      <c r="AL4764" s="25" t="s">
        <v>19</v>
      </c>
      <c r="AM4764" s="25">
        <v>1</v>
      </c>
      <c r="AN4764" s="25"/>
      <c r="AO4764" s="25"/>
      <c r="AP4764" s="25"/>
      <c r="AQ4764" s="25"/>
      <c r="AR4764" s="94"/>
      <c r="AS4764" s="157">
        <v>11</v>
      </c>
      <c r="AT4764" s="93" t="s">
        <v>22</v>
      </c>
      <c r="AU4764" s="92" t="s">
        <v>22</v>
      </c>
      <c r="AV4764" s="91" t="s">
        <v>152</v>
      </c>
      <c r="AW4764" s="92" t="s">
        <v>152</v>
      </c>
      <c r="AX4764" s="92" t="s">
        <v>48</v>
      </c>
      <c r="AY4764" s="91" t="s">
        <v>152</v>
      </c>
      <c r="AZ4764" s="23"/>
      <c r="BA4764" s="25" t="s">
        <v>595</v>
      </c>
      <c r="BB4764" t="s">
        <v>25</v>
      </c>
      <c r="BC4764">
        <v>18811</v>
      </c>
      <c r="BD4764" t="str">
        <f>IF(Z4764=BC4764,"OK")</f>
        <v>OK</v>
      </c>
      <c r="BE4764">
        <v>0</v>
      </c>
      <c r="BF4764" t="s">
        <v>22</v>
      </c>
      <c r="BG4764">
        <v>0</v>
      </c>
      <c r="BH4764">
        <v>0</v>
      </c>
      <c r="BI4764">
        <v>0</v>
      </c>
      <c r="BJ4764">
        <v>0</v>
      </c>
      <c r="BK4764">
        <v>0</v>
      </c>
      <c r="BN4764" s="183"/>
    </row>
    <row r="4765" spans="1:66" x14ac:dyDescent="0.25">
      <c r="A4765" s="1"/>
      <c r="B4765" s="94">
        <v>4752</v>
      </c>
      <c r="C4765" s="43">
        <v>1004175</v>
      </c>
      <c r="D4765" s="25"/>
      <c r="E4765" s="36" t="s">
        <v>594</v>
      </c>
      <c r="F4765" s="151" t="s">
        <v>21</v>
      </c>
      <c r="G4765" s="41" t="s">
        <v>30</v>
      </c>
      <c r="H4765" s="46" t="str">
        <f>IFERROR(IFERROR(IF(SEARCH("Usystems",$E4765)&gt;0,"Usystems"),IF(SEARCH("RIIFO",$E4765)&gt;0,"RIIFO","Uponor")),"Uponor")</f>
        <v>Uponor</v>
      </c>
      <c r="I4765" s="25" t="str">
        <f>IFERROR(MID($D4765,1,7)+0,"")</f>
        <v/>
      </c>
      <c r="J4765" s="25" t="str">
        <f>IFERROR(MID($D4765,10,7)+0,"")</f>
        <v/>
      </c>
      <c r="K4765" s="25" t="str">
        <f>IFERROR(MID($D4765,19,7)+0,"")</f>
        <v/>
      </c>
      <c r="L4765" s="25" t="str">
        <f>IFERROR(MID($D4765,28,7)+0,"")</f>
        <v/>
      </c>
      <c r="M4765" s="25" t="str">
        <f>IF(IFERROR(MID($Q4765,1,7)+0,"")&lt;1130000,IF(INDEX(C:C,MATCH(LEFT(Q4765,7)+0,I:I,0))&lt;1130000,"",INDEX(C:C,MATCH(LEFT(Q4765,7)+0,I:I,0))),IFERROR(MID($Q4765,1,7)+0,""))</f>
        <v/>
      </c>
      <c r="N4765" s="25" t="str">
        <f>IF(IFERROR(MID($Q4765,10,7)+0,"")&lt;1130000,"",IFERROR(MID($Q4765,10,7)+0,""))</f>
        <v/>
      </c>
      <c r="O4765" s="25" t="str">
        <f>IF(IFERROR(MID($Q4765,19,7)+0,"")&lt;1130000,"",IFERROR(MID($Q4765,19,7)+0,""))</f>
        <v/>
      </c>
      <c r="P4765" s="25" t="str">
        <f>IF(M4765="","",IF(N4765="",M4765,M4765&amp;", "&amp;N4765))</f>
        <v/>
      </c>
      <c r="Q4765" s="25"/>
      <c r="R4765" s="25"/>
      <c r="S4765" s="35" t="s">
        <v>103</v>
      </c>
      <c r="T4765" s="34" t="s">
        <v>38</v>
      </c>
      <c r="U4765" s="185">
        <v>13394</v>
      </c>
      <c r="V4765" s="188">
        <v>13394</v>
      </c>
      <c r="W4765" s="189">
        <v>13394</v>
      </c>
      <c r="X4765" s="31">
        <v>13394</v>
      </c>
      <c r="Y4765" s="90">
        <f>IFERROR(ROUND(X4765/W4765-1,2),"")</f>
        <v>0</v>
      </c>
      <c r="Z4765" s="31">
        <f>IF(OR(S4765="VLD MLC components",S4765="VLD MLC pipes",S4765="VLD PEX components",S4765="VLD PEX pipes",S4765="VLD PHC components",S4765="VLD PHC pipes",S4765="Controls VLD"),"По запросу",X4765)</f>
        <v>13394</v>
      </c>
      <c r="AA4765" s="63">
        <f>ROUND(X4765/1.2,3)</f>
        <v>11161.666999999999</v>
      </c>
      <c r="AB4765" s="23">
        <v>11161.666999999999</v>
      </c>
      <c r="AC4765" s="190">
        <f>IFERROR(ROUND(AA4765/AB4765-1,2),"")</f>
        <v>0</v>
      </c>
      <c r="AD4765" s="25"/>
      <c r="AE4765" s="25" t="s">
        <v>22</v>
      </c>
      <c r="AF4765" s="25">
        <v>0</v>
      </c>
      <c r="AG4765" s="25" t="s">
        <v>22</v>
      </c>
      <c r="AH4765" s="25">
        <v>0</v>
      </c>
      <c r="AI4765" s="25">
        <v>0</v>
      </c>
      <c r="AJ4765" s="42" t="s">
        <v>19</v>
      </c>
      <c r="AK4765" s="42" t="s">
        <v>19</v>
      </c>
      <c r="AL4765" s="25" t="s">
        <v>19</v>
      </c>
      <c r="AM4765" s="25">
        <v>1</v>
      </c>
      <c r="AN4765" s="25"/>
      <c r="AO4765" s="25"/>
      <c r="AP4765" s="25"/>
      <c r="AQ4765" s="25"/>
      <c r="AR4765" s="94"/>
      <c r="AS4765" s="157" t="s">
        <v>22</v>
      </c>
      <c r="AT4765" s="93" t="s">
        <v>22</v>
      </c>
      <c r="AU4765" s="92" t="s">
        <v>22</v>
      </c>
      <c r="AV4765" s="91" t="s">
        <v>48</v>
      </c>
      <c r="AW4765" s="92" t="s">
        <v>48</v>
      </c>
      <c r="AX4765" s="92" t="s">
        <v>48</v>
      </c>
      <c r="AY4765" s="91" t="s">
        <v>48</v>
      </c>
      <c r="AZ4765" s="23"/>
      <c r="BA4765" s="25">
        <v>0</v>
      </c>
      <c r="BB4765" t="s">
        <v>48</v>
      </c>
      <c r="BC4765" t="e">
        <v>#N/A</v>
      </c>
      <c r="BD4765" t="e">
        <f>IF(Z4765=BC4765,"OK")</f>
        <v>#N/A</v>
      </c>
      <c r="BE4765">
        <v>0</v>
      </c>
      <c r="BF4765" t="s">
        <v>22</v>
      </c>
      <c r="BG4765">
        <v>0</v>
      </c>
      <c r="BH4765">
        <v>0</v>
      </c>
      <c r="BI4765">
        <v>0</v>
      </c>
      <c r="BJ4765">
        <v>0</v>
      </c>
      <c r="BK4765">
        <v>0</v>
      </c>
      <c r="BN4765" s="183"/>
    </row>
    <row r="4766" spans="1:66" ht="25.5" x14ac:dyDescent="0.25">
      <c r="A4766" s="1"/>
      <c r="B4766" s="94">
        <v>4753</v>
      </c>
      <c r="C4766" s="43">
        <v>1004184</v>
      </c>
      <c r="D4766" s="25"/>
      <c r="E4766" s="36" t="s">
        <v>593</v>
      </c>
      <c r="F4766" s="151" t="s">
        <v>21</v>
      </c>
      <c r="G4766" s="41" t="s">
        <v>585</v>
      </c>
      <c r="H4766" s="46" t="str">
        <f>IFERROR(IFERROR(IF(SEARCH("Usystems",$E4766)&gt;0,"Usystems"),IF(SEARCH("RIIFO",$E4766)&gt;0,"RIIFO","Uponor")),"Uponor")</f>
        <v>Uponor</v>
      </c>
      <c r="I4766" s="25" t="str">
        <f>IFERROR(MID($D4766,1,7)+0,"")</f>
        <v/>
      </c>
      <c r="J4766" s="25" t="str">
        <f>IFERROR(MID($D4766,10,7)+0,"")</f>
        <v/>
      </c>
      <c r="K4766" s="25" t="str">
        <f>IFERROR(MID($D4766,19,7)+0,"")</f>
        <v/>
      </c>
      <c r="L4766" s="25" t="str">
        <f>IFERROR(MID($D4766,28,7)+0,"")</f>
        <v/>
      </c>
      <c r="M4766" s="25" t="str">
        <f>IF(IFERROR(MID($Q4766,1,7)+0,"")&lt;1130000,IF(INDEX(C:C,MATCH(LEFT(Q4766,7)+0,I:I,0))&lt;1130000,"",INDEX(C:C,MATCH(LEFT(Q4766,7)+0,I:I,0))),IFERROR(MID($Q4766,1,7)+0,""))</f>
        <v/>
      </c>
      <c r="N4766" s="25" t="str">
        <f>IF(IFERROR(MID($Q4766,10,7)+0,"")&lt;1130000,"",IFERROR(MID($Q4766,10,7)+0,""))</f>
        <v/>
      </c>
      <c r="O4766" s="25" t="str">
        <f>IF(IFERROR(MID($Q4766,19,7)+0,"")&lt;1130000,"",IFERROR(MID($Q4766,19,7)+0,""))</f>
        <v/>
      </c>
      <c r="P4766" s="25" t="str">
        <f>IF(M4766="","",IF(N4766="",M4766,M4766&amp;", "&amp;N4766))</f>
        <v/>
      </c>
      <c r="Q4766" s="25"/>
      <c r="R4766" s="25"/>
      <c r="S4766" s="35" t="s">
        <v>103</v>
      </c>
      <c r="T4766" s="34" t="s">
        <v>36</v>
      </c>
      <c r="U4766" s="185">
        <v>61112</v>
      </c>
      <c r="V4766" s="188">
        <v>61112</v>
      </c>
      <c r="W4766" s="189">
        <v>61112</v>
      </c>
      <c r="X4766" s="31">
        <v>61112</v>
      </c>
      <c r="Y4766" s="90">
        <f>IFERROR(ROUND(X4766/W4766-1,2),"")</f>
        <v>0</v>
      </c>
      <c r="Z4766" s="31">
        <f>IF(OR(S4766="VLD MLC components",S4766="VLD MLC pipes",S4766="VLD PEX components",S4766="VLD PEX pipes",S4766="VLD PHC components",S4766="VLD PHC pipes",S4766="Controls VLD"),"По запросу",X4766)</f>
        <v>61112</v>
      </c>
      <c r="AA4766" s="63">
        <f>ROUND(X4766/1.2,3)</f>
        <v>50926.667000000001</v>
      </c>
      <c r="AB4766" s="23">
        <v>50926.667000000001</v>
      </c>
      <c r="AC4766" s="190">
        <f>IFERROR(ROUND(AA4766/AB4766-1,2),"")</f>
        <v>0</v>
      </c>
      <c r="AD4766" s="25"/>
      <c r="AE4766" s="25" t="s">
        <v>22</v>
      </c>
      <c r="AF4766" s="25">
        <v>2</v>
      </c>
      <c r="AG4766" s="25">
        <v>2</v>
      </c>
      <c r="AH4766" s="25">
        <v>2</v>
      </c>
      <c r="AI4766" s="25">
        <v>2</v>
      </c>
      <c r="AJ4766" s="25" t="s">
        <v>20</v>
      </c>
      <c r="AK4766" s="22" t="s">
        <v>20</v>
      </c>
      <c r="AL4766" s="25" t="s">
        <v>19</v>
      </c>
      <c r="AM4766" s="25">
        <v>1</v>
      </c>
      <c r="AN4766" s="25"/>
      <c r="AO4766" s="25"/>
      <c r="AP4766" s="25"/>
      <c r="AQ4766" s="25"/>
      <c r="AR4766" s="94"/>
      <c r="AS4766" s="157">
        <v>2</v>
      </c>
      <c r="AT4766" s="93" t="s">
        <v>22</v>
      </c>
      <c r="AU4766" s="92" t="s">
        <v>22</v>
      </c>
      <c r="AV4766" s="91" t="s">
        <v>152</v>
      </c>
      <c r="AW4766" s="92" t="s">
        <v>152</v>
      </c>
      <c r="AX4766" s="92" t="s">
        <v>48</v>
      </c>
      <c r="AY4766" s="91" t="s">
        <v>152</v>
      </c>
      <c r="AZ4766" s="23"/>
      <c r="BA4766" s="25" t="s">
        <v>592</v>
      </c>
      <c r="BB4766" t="s">
        <v>25</v>
      </c>
      <c r="BC4766">
        <v>61112</v>
      </c>
      <c r="BD4766" t="str">
        <f>IF(Z4766=BC4766,"OK")</f>
        <v>OK</v>
      </c>
      <c r="BE4766">
        <v>0</v>
      </c>
      <c r="BF4766" t="s">
        <v>22</v>
      </c>
      <c r="BG4766">
        <v>0</v>
      </c>
      <c r="BH4766">
        <v>0</v>
      </c>
      <c r="BI4766">
        <v>0</v>
      </c>
      <c r="BJ4766">
        <v>0</v>
      </c>
      <c r="BK4766">
        <v>0</v>
      </c>
      <c r="BN4766" s="183"/>
    </row>
    <row r="4767" spans="1:66" ht="25.5" x14ac:dyDescent="0.25">
      <c r="A4767" s="1"/>
      <c r="B4767" s="94">
        <v>4754</v>
      </c>
      <c r="C4767" s="43">
        <v>1004185</v>
      </c>
      <c r="D4767" s="25"/>
      <c r="E4767" s="36" t="s">
        <v>591</v>
      </c>
      <c r="F4767" s="151" t="s">
        <v>21</v>
      </c>
      <c r="G4767" s="41" t="s">
        <v>585</v>
      </c>
      <c r="H4767" s="46" t="str">
        <f>IFERROR(IFERROR(IF(SEARCH("Usystems",$E4767)&gt;0,"Usystems"),IF(SEARCH("RIIFO",$E4767)&gt;0,"RIIFO","Uponor")),"Uponor")</f>
        <v>Uponor</v>
      </c>
      <c r="I4767" s="25" t="str">
        <f>IFERROR(MID($D4767,1,7)+0,"")</f>
        <v/>
      </c>
      <c r="J4767" s="25" t="str">
        <f>IFERROR(MID($D4767,10,7)+0,"")</f>
        <v/>
      </c>
      <c r="K4767" s="25" t="str">
        <f>IFERROR(MID($D4767,19,7)+0,"")</f>
        <v/>
      </c>
      <c r="L4767" s="25" t="str">
        <f>IFERROR(MID($D4767,28,7)+0,"")</f>
        <v/>
      </c>
      <c r="M4767" s="25" t="str">
        <f>IF(IFERROR(MID($Q4767,1,7)+0,"")&lt;1130000,IF(INDEX(C:C,MATCH(LEFT(Q4767,7)+0,I:I,0))&lt;1130000,"",INDEX(C:C,MATCH(LEFT(Q4767,7)+0,I:I,0))),IFERROR(MID($Q4767,1,7)+0,""))</f>
        <v/>
      </c>
      <c r="N4767" s="25" t="str">
        <f>IF(IFERROR(MID($Q4767,10,7)+0,"")&lt;1130000,"",IFERROR(MID($Q4767,10,7)+0,""))</f>
        <v/>
      </c>
      <c r="O4767" s="25" t="str">
        <f>IF(IFERROR(MID($Q4767,19,7)+0,"")&lt;1130000,"",IFERROR(MID($Q4767,19,7)+0,""))</f>
        <v/>
      </c>
      <c r="P4767" s="25" t="str">
        <f>IF(M4767="","",IF(N4767="",M4767,M4767&amp;", "&amp;N4767))</f>
        <v/>
      </c>
      <c r="Q4767" s="25"/>
      <c r="R4767" s="25"/>
      <c r="S4767" s="35" t="s">
        <v>103</v>
      </c>
      <c r="T4767" s="34" t="s">
        <v>36</v>
      </c>
      <c r="U4767" s="185">
        <v>85219</v>
      </c>
      <c r="V4767" s="188">
        <v>85219</v>
      </c>
      <c r="W4767" s="189">
        <v>85219</v>
      </c>
      <c r="X4767" s="31">
        <v>85219</v>
      </c>
      <c r="Y4767" s="90">
        <f>IFERROR(ROUND(X4767/W4767-1,2),"")</f>
        <v>0</v>
      </c>
      <c r="Z4767" s="31">
        <f>IF(OR(S4767="VLD MLC components",S4767="VLD MLC pipes",S4767="VLD PEX components",S4767="VLD PEX pipes",S4767="VLD PHC components",S4767="VLD PHC pipes",S4767="Controls VLD"),"По запросу",X4767)</f>
        <v>85219</v>
      </c>
      <c r="AA4767" s="63">
        <f>ROUND(X4767/1.2,3)</f>
        <v>71015.832999999999</v>
      </c>
      <c r="AB4767" s="23">
        <v>71015.832999999999</v>
      </c>
      <c r="AC4767" s="190">
        <f>IFERROR(ROUND(AA4767/AB4767-1,2),"")</f>
        <v>0</v>
      </c>
      <c r="AD4767" s="25"/>
      <c r="AE4767" s="25" t="s">
        <v>22</v>
      </c>
      <c r="AF4767" s="25">
        <v>1</v>
      </c>
      <c r="AG4767" s="25">
        <v>1</v>
      </c>
      <c r="AH4767" s="25">
        <v>1</v>
      </c>
      <c r="AI4767" s="25">
        <v>1</v>
      </c>
      <c r="AJ4767" s="25" t="s">
        <v>20</v>
      </c>
      <c r="AK4767" s="22" t="s">
        <v>20</v>
      </c>
      <c r="AL4767" s="25" t="s">
        <v>19</v>
      </c>
      <c r="AM4767" s="25">
        <v>1</v>
      </c>
      <c r="AN4767" s="25"/>
      <c r="AO4767" s="25"/>
      <c r="AP4767" s="25"/>
      <c r="AQ4767" s="25"/>
      <c r="AR4767" s="94"/>
      <c r="AS4767" s="157">
        <v>1</v>
      </c>
      <c r="AT4767" s="93" t="s">
        <v>22</v>
      </c>
      <c r="AU4767" s="92" t="s">
        <v>22</v>
      </c>
      <c r="AV4767" s="91" t="s">
        <v>152</v>
      </c>
      <c r="AW4767" s="92" t="s">
        <v>152</v>
      </c>
      <c r="AX4767" s="92" t="s">
        <v>48</v>
      </c>
      <c r="AY4767" s="91" t="s">
        <v>152</v>
      </c>
      <c r="AZ4767" s="23"/>
      <c r="BA4767" s="25" t="s">
        <v>590</v>
      </c>
      <c r="BB4767" t="s">
        <v>25</v>
      </c>
      <c r="BC4767">
        <v>85219</v>
      </c>
      <c r="BD4767" t="str">
        <f>IF(Z4767=BC4767,"OK")</f>
        <v>OK</v>
      </c>
      <c r="BE4767">
        <v>0</v>
      </c>
      <c r="BF4767" t="s">
        <v>22</v>
      </c>
      <c r="BG4767">
        <v>0</v>
      </c>
      <c r="BH4767">
        <v>0</v>
      </c>
      <c r="BI4767">
        <v>0</v>
      </c>
      <c r="BJ4767">
        <v>0</v>
      </c>
      <c r="BK4767">
        <v>0</v>
      </c>
      <c r="BN4767" s="183"/>
    </row>
    <row r="4768" spans="1:66" ht="25.5" x14ac:dyDescent="0.25">
      <c r="A4768" s="1"/>
      <c r="B4768" s="94">
        <v>4755</v>
      </c>
      <c r="C4768" s="43">
        <v>1004186</v>
      </c>
      <c r="D4768" s="25"/>
      <c r="E4768" s="36" t="s">
        <v>589</v>
      </c>
      <c r="F4768" s="151" t="s">
        <v>21</v>
      </c>
      <c r="G4768" s="41" t="s">
        <v>585</v>
      </c>
      <c r="H4768" s="46" t="str">
        <f>IFERROR(IFERROR(IF(SEARCH("Usystems",$E4768)&gt;0,"Usystems"),IF(SEARCH("RIIFO",$E4768)&gt;0,"RIIFO","Uponor")),"Uponor")</f>
        <v>Uponor</v>
      </c>
      <c r="I4768" s="25" t="str">
        <f>IFERROR(MID($D4768,1,7)+0,"")</f>
        <v/>
      </c>
      <c r="J4768" s="25" t="str">
        <f>IFERROR(MID($D4768,10,7)+0,"")</f>
        <v/>
      </c>
      <c r="K4768" s="25" t="str">
        <f>IFERROR(MID($D4768,19,7)+0,"")</f>
        <v/>
      </c>
      <c r="L4768" s="25" t="str">
        <f>IFERROR(MID($D4768,28,7)+0,"")</f>
        <v/>
      </c>
      <c r="M4768" s="25" t="str">
        <f>IF(IFERROR(MID($Q4768,1,7)+0,"")&lt;1130000,IF(INDEX(C:C,MATCH(LEFT(Q4768,7)+0,I:I,0))&lt;1130000,"",INDEX(C:C,MATCH(LEFT(Q4768,7)+0,I:I,0))),IFERROR(MID($Q4768,1,7)+0,""))</f>
        <v/>
      </c>
      <c r="N4768" s="25" t="str">
        <f>IF(IFERROR(MID($Q4768,10,7)+0,"")&lt;1130000,"",IFERROR(MID($Q4768,10,7)+0,""))</f>
        <v/>
      </c>
      <c r="O4768" s="25" t="str">
        <f>IF(IFERROR(MID($Q4768,19,7)+0,"")&lt;1130000,"",IFERROR(MID($Q4768,19,7)+0,""))</f>
        <v/>
      </c>
      <c r="P4768" s="25" t="str">
        <f>IF(M4768="","",IF(N4768="",M4768,M4768&amp;", "&amp;N4768))</f>
        <v/>
      </c>
      <c r="Q4768" s="25"/>
      <c r="R4768" s="25"/>
      <c r="S4768" s="35" t="s">
        <v>103</v>
      </c>
      <c r="T4768" s="34" t="s">
        <v>36</v>
      </c>
      <c r="U4768" s="185">
        <v>45219</v>
      </c>
      <c r="V4768" s="188">
        <v>45219</v>
      </c>
      <c r="W4768" s="189">
        <v>45219</v>
      </c>
      <c r="X4768" s="31">
        <v>45219</v>
      </c>
      <c r="Y4768" s="90">
        <f>IFERROR(ROUND(X4768/W4768-1,2),"")</f>
        <v>0</v>
      </c>
      <c r="Z4768" s="31">
        <f>IF(OR(S4768="VLD MLC components",S4768="VLD MLC pipes",S4768="VLD PEX components",S4768="VLD PEX pipes",S4768="VLD PHC components",S4768="VLD PHC pipes",S4768="Controls VLD"),"По запросу",X4768)</f>
        <v>45219</v>
      </c>
      <c r="AA4768" s="63">
        <f>ROUND(X4768/1.2,3)</f>
        <v>37682.5</v>
      </c>
      <c r="AB4768" s="23">
        <v>37682.5</v>
      </c>
      <c r="AC4768" s="190">
        <f>IFERROR(ROUND(AA4768/AB4768-1,2),"")</f>
        <v>0</v>
      </c>
      <c r="AD4768" s="25"/>
      <c r="AE4768" s="25" t="s">
        <v>22</v>
      </c>
      <c r="AF4768" s="25">
        <v>5</v>
      </c>
      <c r="AG4768" s="25">
        <v>5</v>
      </c>
      <c r="AH4768" s="25">
        <v>5</v>
      </c>
      <c r="AI4768" s="25">
        <v>5</v>
      </c>
      <c r="AJ4768" s="25" t="s">
        <v>20</v>
      </c>
      <c r="AK4768" s="22" t="s">
        <v>20</v>
      </c>
      <c r="AL4768" s="25" t="s">
        <v>19</v>
      </c>
      <c r="AM4768" s="25">
        <v>1</v>
      </c>
      <c r="AN4768" s="25"/>
      <c r="AO4768" s="25"/>
      <c r="AP4768" s="25"/>
      <c r="AQ4768" s="25"/>
      <c r="AR4768" s="94"/>
      <c r="AS4768" s="157">
        <v>5</v>
      </c>
      <c r="AT4768" s="93" t="s">
        <v>22</v>
      </c>
      <c r="AU4768" s="92" t="s">
        <v>22</v>
      </c>
      <c r="AV4768" s="91" t="s">
        <v>152</v>
      </c>
      <c r="AW4768" s="92" t="s">
        <v>152</v>
      </c>
      <c r="AX4768" s="92" t="s">
        <v>48</v>
      </c>
      <c r="AY4768" s="91" t="s">
        <v>152</v>
      </c>
      <c r="AZ4768" s="23"/>
      <c r="BA4768" s="25" t="s">
        <v>588</v>
      </c>
      <c r="BB4768" t="s">
        <v>25</v>
      </c>
      <c r="BC4768">
        <v>45219</v>
      </c>
      <c r="BD4768" t="str">
        <f>IF(Z4768=BC4768,"OK")</f>
        <v>OK</v>
      </c>
      <c r="BE4768">
        <v>0</v>
      </c>
      <c r="BF4768" t="s">
        <v>22</v>
      </c>
      <c r="BG4768">
        <v>0</v>
      </c>
      <c r="BH4768">
        <v>0</v>
      </c>
      <c r="BI4768">
        <v>0</v>
      </c>
      <c r="BJ4768">
        <v>0</v>
      </c>
      <c r="BK4768">
        <v>0</v>
      </c>
      <c r="BN4768" s="183"/>
    </row>
    <row r="4769" spans="1:66" x14ac:dyDescent="0.25">
      <c r="A4769" s="1"/>
      <c r="B4769" s="94">
        <v>4756</v>
      </c>
      <c r="C4769" s="43">
        <v>1004187</v>
      </c>
      <c r="D4769" s="25"/>
      <c r="E4769" s="36" t="s">
        <v>587</v>
      </c>
      <c r="F4769" s="151" t="s">
        <v>21</v>
      </c>
      <c r="G4769" s="41" t="s">
        <v>30</v>
      </c>
      <c r="H4769" s="46" t="str">
        <f>IFERROR(IFERROR(IF(SEARCH("Usystems",$E4769)&gt;0,"Usystems"),IF(SEARCH("RIIFO",$E4769)&gt;0,"RIIFO","Uponor")),"Uponor")</f>
        <v>Uponor</v>
      </c>
      <c r="I4769" s="25" t="str">
        <f>IFERROR(MID($D4769,1,7)+0,"")</f>
        <v/>
      </c>
      <c r="J4769" s="25" t="str">
        <f>IFERROR(MID($D4769,10,7)+0,"")</f>
        <v/>
      </c>
      <c r="K4769" s="25" t="str">
        <f>IFERROR(MID($D4769,19,7)+0,"")</f>
        <v/>
      </c>
      <c r="L4769" s="25" t="str">
        <f>IFERROR(MID($D4769,28,7)+0,"")</f>
        <v/>
      </c>
      <c r="M4769" s="25" t="str">
        <f>IF(IFERROR(MID($Q4769,1,7)+0,"")&lt;1130000,IF(INDEX(C:C,MATCH(LEFT(Q4769,7)+0,I:I,0))&lt;1130000,"",INDEX(C:C,MATCH(LEFT(Q4769,7)+0,I:I,0))),IFERROR(MID($Q4769,1,7)+0,""))</f>
        <v/>
      </c>
      <c r="N4769" s="25" t="str">
        <f>IF(IFERROR(MID($Q4769,10,7)+0,"")&lt;1130000,"",IFERROR(MID($Q4769,10,7)+0,""))</f>
        <v/>
      </c>
      <c r="O4769" s="25" t="str">
        <f>IF(IFERROR(MID($Q4769,19,7)+0,"")&lt;1130000,"",IFERROR(MID($Q4769,19,7)+0,""))</f>
        <v/>
      </c>
      <c r="P4769" s="25" t="str">
        <f>IF(M4769="","",IF(N4769="",M4769,M4769&amp;", "&amp;N4769))</f>
        <v/>
      </c>
      <c r="Q4769" s="25"/>
      <c r="R4769" s="25"/>
      <c r="S4769" s="35" t="s">
        <v>103</v>
      </c>
      <c r="T4769" s="34" t="s">
        <v>36</v>
      </c>
      <c r="U4769" s="185">
        <v>22630</v>
      </c>
      <c r="V4769" s="188">
        <v>22630</v>
      </c>
      <c r="W4769" s="189">
        <v>22630</v>
      </c>
      <c r="X4769" s="31">
        <v>22630</v>
      </c>
      <c r="Y4769" s="90">
        <f>IFERROR(ROUND(X4769/W4769-1,2),"")</f>
        <v>0</v>
      </c>
      <c r="Z4769" s="31">
        <f>IF(OR(S4769="VLD MLC components",S4769="VLD MLC pipes",S4769="VLD PEX components",S4769="VLD PEX pipes",S4769="VLD PHC components",S4769="VLD PHC pipes",S4769="Controls VLD"),"По запросу",X4769)</f>
        <v>22630</v>
      </c>
      <c r="AA4769" s="63">
        <f>ROUND(X4769/1.2,3)</f>
        <v>18858.332999999999</v>
      </c>
      <c r="AB4769" s="23">
        <v>18858.332999999999</v>
      </c>
      <c r="AC4769" s="190">
        <f>IFERROR(ROUND(AA4769/AB4769-1,2),"")</f>
        <v>0</v>
      </c>
      <c r="AD4769" s="25">
        <v>0</v>
      </c>
      <c r="AE4769" s="25" t="s">
        <v>22</v>
      </c>
      <c r="AF4769" s="25">
        <v>0</v>
      </c>
      <c r="AG4769" s="25" t="s">
        <v>22</v>
      </c>
      <c r="AH4769" s="25">
        <v>0</v>
      </c>
      <c r="AI4769" s="25">
        <v>0</v>
      </c>
      <c r="AJ4769" s="42" t="s">
        <v>19</v>
      </c>
      <c r="AK4769" s="42" t="s">
        <v>19</v>
      </c>
      <c r="AL4769" s="25" t="s">
        <v>19</v>
      </c>
      <c r="AM4769" s="25">
        <v>1</v>
      </c>
      <c r="AN4769" s="25"/>
      <c r="AO4769" s="25"/>
      <c r="AP4769" s="25"/>
      <c r="AQ4769" s="25"/>
      <c r="AR4769" s="94"/>
      <c r="AS4769" s="157" t="s">
        <v>22</v>
      </c>
      <c r="AT4769" s="93" t="s">
        <v>22</v>
      </c>
      <c r="AU4769" s="92" t="s">
        <v>22</v>
      </c>
      <c r="AV4769" s="91" t="s">
        <v>48</v>
      </c>
      <c r="AW4769" s="92" t="s">
        <v>48</v>
      </c>
      <c r="AX4769" s="92" t="s">
        <v>48</v>
      </c>
      <c r="AY4769" s="91" t="s">
        <v>48</v>
      </c>
      <c r="AZ4769" s="23"/>
      <c r="BA4769" s="25">
        <v>0</v>
      </c>
      <c r="BB4769" t="s">
        <v>48</v>
      </c>
      <c r="BC4769" t="e">
        <v>#N/A</v>
      </c>
      <c r="BD4769" t="e">
        <f>IF(Z4769=BC4769,"OK")</f>
        <v>#N/A</v>
      </c>
      <c r="BE4769">
        <v>0</v>
      </c>
      <c r="BF4769" t="s">
        <v>22</v>
      </c>
      <c r="BG4769">
        <v>0</v>
      </c>
      <c r="BH4769">
        <v>0</v>
      </c>
      <c r="BI4769">
        <v>0</v>
      </c>
      <c r="BJ4769">
        <v>0</v>
      </c>
      <c r="BK4769">
        <v>0</v>
      </c>
      <c r="BN4769" s="183"/>
    </row>
    <row r="4770" spans="1:66" ht="25.5" x14ac:dyDescent="0.25">
      <c r="A4770" s="1"/>
      <c r="B4770" s="94">
        <v>4757</v>
      </c>
      <c r="C4770" s="43">
        <v>1004188</v>
      </c>
      <c r="D4770" s="25"/>
      <c r="E4770" s="36" t="s">
        <v>586</v>
      </c>
      <c r="F4770" s="151" t="s">
        <v>21</v>
      </c>
      <c r="G4770" s="41" t="s">
        <v>585</v>
      </c>
      <c r="H4770" s="46" t="str">
        <f>IFERROR(IFERROR(IF(SEARCH("Usystems",$E4770)&gt;0,"Usystems"),IF(SEARCH("RIIFO",$E4770)&gt;0,"RIIFO","Uponor")),"Uponor")</f>
        <v>Uponor</v>
      </c>
      <c r="I4770" s="25" t="str">
        <f>IFERROR(MID($D4770,1,7)+0,"")</f>
        <v/>
      </c>
      <c r="J4770" s="25" t="str">
        <f>IFERROR(MID($D4770,10,7)+0,"")</f>
        <v/>
      </c>
      <c r="K4770" s="25" t="str">
        <f>IFERROR(MID($D4770,19,7)+0,"")</f>
        <v/>
      </c>
      <c r="L4770" s="25" t="str">
        <f>IFERROR(MID($D4770,28,7)+0,"")</f>
        <v/>
      </c>
      <c r="M4770" s="25" t="str">
        <f>IF(IFERROR(MID($Q4770,1,7)+0,"")&lt;1130000,IF(INDEX(C:C,MATCH(LEFT(Q4770,7)+0,I:I,0))&lt;1130000,"",INDEX(C:C,MATCH(LEFT(Q4770,7)+0,I:I,0))),IFERROR(MID($Q4770,1,7)+0,""))</f>
        <v/>
      </c>
      <c r="N4770" s="25" t="str">
        <f>IF(IFERROR(MID($Q4770,10,7)+0,"")&lt;1130000,"",IFERROR(MID($Q4770,10,7)+0,""))</f>
        <v/>
      </c>
      <c r="O4770" s="25" t="str">
        <f>IF(IFERROR(MID($Q4770,19,7)+0,"")&lt;1130000,"",IFERROR(MID($Q4770,19,7)+0,""))</f>
        <v/>
      </c>
      <c r="P4770" s="25" t="str">
        <f>IF(M4770="","",IF(N4770="",M4770,M4770&amp;", "&amp;N4770))</f>
        <v/>
      </c>
      <c r="Q4770" s="25"/>
      <c r="R4770" s="25"/>
      <c r="S4770" s="35" t="s">
        <v>103</v>
      </c>
      <c r="T4770" s="34" t="s">
        <v>36</v>
      </c>
      <c r="U4770" s="185">
        <v>30403</v>
      </c>
      <c r="V4770" s="188">
        <v>30403</v>
      </c>
      <c r="W4770" s="189">
        <v>30403</v>
      </c>
      <c r="X4770" s="31">
        <v>30403</v>
      </c>
      <c r="Y4770" s="90">
        <f>IFERROR(ROUND(X4770/W4770-1,2),"")</f>
        <v>0</v>
      </c>
      <c r="Z4770" s="31">
        <f>IF(OR(S4770="VLD MLC components",S4770="VLD MLC pipes",S4770="VLD PEX components",S4770="VLD PEX pipes",S4770="VLD PHC components",S4770="VLD PHC pipes",S4770="Controls VLD"),"По запросу",X4770)</f>
        <v>30403</v>
      </c>
      <c r="AA4770" s="63">
        <f>ROUND(X4770/1.2,3)</f>
        <v>25335.832999999999</v>
      </c>
      <c r="AB4770" s="23">
        <v>25335.832999999999</v>
      </c>
      <c r="AC4770" s="190">
        <f>IFERROR(ROUND(AA4770/AB4770-1,2),"")</f>
        <v>0</v>
      </c>
      <c r="AD4770" s="25"/>
      <c r="AE4770" s="25" t="s">
        <v>22</v>
      </c>
      <c r="AF4770" s="25">
        <v>2</v>
      </c>
      <c r="AG4770" s="25">
        <v>2</v>
      </c>
      <c r="AH4770" s="25">
        <v>2</v>
      </c>
      <c r="AI4770" s="25">
        <v>2</v>
      </c>
      <c r="AJ4770" s="25" t="s">
        <v>20</v>
      </c>
      <c r="AK4770" s="22" t="s">
        <v>20</v>
      </c>
      <c r="AL4770" s="25" t="s">
        <v>19</v>
      </c>
      <c r="AM4770" s="25">
        <v>1</v>
      </c>
      <c r="AN4770" s="25"/>
      <c r="AO4770" s="25"/>
      <c r="AP4770" s="25"/>
      <c r="AQ4770" s="25"/>
      <c r="AR4770" s="94"/>
      <c r="AS4770" s="157">
        <v>2</v>
      </c>
      <c r="AT4770" s="93" t="s">
        <v>22</v>
      </c>
      <c r="AU4770" s="92" t="s">
        <v>22</v>
      </c>
      <c r="AV4770" s="91" t="s">
        <v>152</v>
      </c>
      <c r="AW4770" s="92" t="s">
        <v>152</v>
      </c>
      <c r="AX4770" s="92" t="s">
        <v>48</v>
      </c>
      <c r="AY4770" s="91" t="s">
        <v>152</v>
      </c>
      <c r="AZ4770" s="23"/>
      <c r="BA4770" s="25" t="s">
        <v>584</v>
      </c>
      <c r="BB4770" t="s">
        <v>25</v>
      </c>
      <c r="BC4770">
        <v>30403</v>
      </c>
      <c r="BD4770" t="str">
        <f>IF(Z4770=BC4770,"OK")</f>
        <v>OK</v>
      </c>
      <c r="BE4770">
        <v>0</v>
      </c>
      <c r="BF4770" t="s">
        <v>22</v>
      </c>
      <c r="BG4770">
        <v>0</v>
      </c>
      <c r="BH4770">
        <v>0</v>
      </c>
      <c r="BI4770">
        <v>0</v>
      </c>
      <c r="BJ4770">
        <v>0</v>
      </c>
      <c r="BK4770">
        <v>0</v>
      </c>
      <c r="BN4770" s="183"/>
    </row>
    <row r="4771" spans="1:66" x14ac:dyDescent="0.25">
      <c r="A4771" s="1"/>
      <c r="B4771" s="94">
        <v>4758</v>
      </c>
      <c r="C4771" s="182" t="s">
        <v>583</v>
      </c>
      <c r="D4771" s="25"/>
      <c r="E4771" s="36"/>
      <c r="F4771" s="225"/>
      <c r="G4771" s="103"/>
      <c r="H4771" s="46" t="str">
        <f>IFERROR(IFERROR(IF(SEARCH("Usystems",$E4771)&gt;0,"Usystems"),IF(SEARCH("RIIFO",$E4771)&gt;0,"RIIFO","Uponor")),"Uponor")</f>
        <v>Uponor</v>
      </c>
      <c r="I4771" s="25" t="str">
        <f>IFERROR(MID($D4771,1,7)+0,"")</f>
        <v/>
      </c>
      <c r="J4771" s="25" t="str">
        <f>IFERROR(MID($D4771,10,7)+0,"")</f>
        <v/>
      </c>
      <c r="K4771" s="25" t="str">
        <f>IFERROR(MID($D4771,19,7)+0,"")</f>
        <v/>
      </c>
      <c r="L4771" s="25" t="str">
        <f>IFERROR(MID($D4771,28,7)+0,"")</f>
        <v/>
      </c>
      <c r="M4771" s="25" t="str">
        <f>IF(IFERROR(MID($Q4771,1,7)+0,"")&lt;1130000,IF(INDEX(C:C,MATCH(LEFT(Q4771,7)+0,I:I,0))&lt;1130000,"",INDEX(C:C,MATCH(LEFT(Q4771,7)+0,I:I,0))),IFERROR(MID($Q4771,1,7)+0,""))</f>
        <v/>
      </c>
      <c r="N4771" s="25" t="str">
        <f>IF(IFERROR(MID($Q4771,10,7)+0,"")&lt;1130000,"",IFERROR(MID($Q4771,10,7)+0,""))</f>
        <v/>
      </c>
      <c r="O4771" s="25" t="str">
        <f>IF(IFERROR(MID($Q4771,19,7)+0,"")&lt;1130000,"",IFERROR(MID($Q4771,19,7)+0,""))</f>
        <v/>
      </c>
      <c r="P4771" s="25" t="str">
        <f>IF(M4771="","",IF(N4771="",M4771,M4771&amp;", "&amp;N4771))</f>
        <v/>
      </c>
      <c r="Q4771" s="25"/>
      <c r="R4771" s="25"/>
      <c r="S4771" s="35" t="s">
        <v>22</v>
      </c>
      <c r="T4771" s="34"/>
      <c r="U4771" s="185" t="s">
        <v>22</v>
      </c>
      <c r="V4771" s="188" t="s">
        <v>22</v>
      </c>
      <c r="W4771" s="189" t="s">
        <v>22</v>
      </c>
      <c r="X4771" s="31">
        <v>0</v>
      </c>
      <c r="Y4771" s="90" t="str">
        <f>IFERROR(ROUND(X4771/W4771-1,2),"")</f>
        <v/>
      </c>
      <c r="Z4771" s="31">
        <f>IF(OR(S4771="VLD MLC components",S4771="VLD MLC pipes",S4771="VLD PEX components",S4771="VLD PEX pipes",S4771="VLD PHC components",S4771="VLD PHC pipes",S4771="Controls VLD"),"По запросу",X4771)</f>
        <v>0</v>
      </c>
      <c r="AA4771" s="63">
        <f>ROUND(X4771/1.2,3)</f>
        <v>0</v>
      </c>
      <c r="AB4771" s="23">
        <v>0</v>
      </c>
      <c r="AC4771" s="190" t="str">
        <f>IFERROR(ROUND(AA4771/AB4771-1,2),"")</f>
        <v/>
      </c>
      <c r="AD4771" s="25"/>
      <c r="AE4771" s="25"/>
      <c r="AF4771" s="25">
        <v>0</v>
      </c>
      <c r="AG4771" s="25" t="s">
        <v>22</v>
      </c>
      <c r="AH4771" s="25">
        <v>0</v>
      </c>
      <c r="AI4771" s="25">
        <v>0</v>
      </c>
      <c r="AJ4771" s="25" t="s">
        <v>19</v>
      </c>
      <c r="AK4771" s="42" t="s">
        <v>19</v>
      </c>
      <c r="AL4771" s="25" t="s">
        <v>20</v>
      </c>
      <c r="AM4771" s="25"/>
      <c r="AN4771" s="25"/>
      <c r="AO4771" s="25"/>
      <c r="AP4771" s="25"/>
      <c r="AQ4771" s="25"/>
      <c r="AR4771" s="94"/>
      <c r="AS4771" s="157" t="s">
        <v>22</v>
      </c>
      <c r="AT4771" s="93" t="s">
        <v>22</v>
      </c>
      <c r="AU4771" s="92" t="s">
        <v>582</v>
      </c>
      <c r="AV4771" s="91" t="s">
        <v>48</v>
      </c>
      <c r="AW4771" s="92" t="s">
        <v>48</v>
      </c>
      <c r="AX4771" s="92" t="s">
        <v>48</v>
      </c>
      <c r="AY4771" s="91" t="s">
        <v>48</v>
      </c>
      <c r="AZ4771" s="23"/>
      <c r="BA4771" s="25">
        <v>0</v>
      </c>
      <c r="BB4771" t="s">
        <v>25</v>
      </c>
      <c r="BC4771" t="e">
        <v>#N/A</v>
      </c>
      <c r="BD4771" t="e">
        <f>IF(Z4771=BC4771,"OK")</f>
        <v>#N/A</v>
      </c>
      <c r="BE4771">
        <v>0</v>
      </c>
      <c r="BF4771">
        <v>0</v>
      </c>
      <c r="BG4771">
        <v>0</v>
      </c>
      <c r="BH4771">
        <v>0</v>
      </c>
      <c r="BI4771">
        <v>0</v>
      </c>
      <c r="BJ4771">
        <v>0</v>
      </c>
      <c r="BK4771">
        <v>0</v>
      </c>
      <c r="BN4771" s="183"/>
    </row>
    <row r="4772" spans="1:66" ht="25.5" x14ac:dyDescent="0.25">
      <c r="A4772" s="1"/>
      <c r="B4772" s="94">
        <v>4759</v>
      </c>
      <c r="C4772" s="43">
        <v>1089905</v>
      </c>
      <c r="D4772" s="25"/>
      <c r="E4772" s="27" t="s">
        <v>581</v>
      </c>
      <c r="F4772" s="151" t="s">
        <v>24</v>
      </c>
      <c r="G4772" s="28">
        <v>1</v>
      </c>
      <c r="H4772" s="46" t="str">
        <f>IFERROR(IFERROR(IF(SEARCH("Usystems",$E4772)&gt;0,"Usystems"),IF(SEARCH("RIIFO",$E4772)&gt;0,"RIIFO","Uponor")),"Uponor")</f>
        <v>Uponor</v>
      </c>
      <c r="I4772" s="25" t="str">
        <f>IFERROR(MID($D4772,1,7)+0,"")</f>
        <v/>
      </c>
      <c r="J4772" s="25" t="str">
        <f>IFERROR(MID($D4772,10,7)+0,"")</f>
        <v/>
      </c>
      <c r="K4772" s="25" t="str">
        <f>IFERROR(MID($D4772,19,7)+0,"")</f>
        <v/>
      </c>
      <c r="L4772" s="25" t="str">
        <f>IFERROR(MID($D4772,28,7)+0,"")</f>
        <v/>
      </c>
      <c r="M4772" s="25" t="str">
        <f>IF(IFERROR(MID($Q4772,1,7)+0,"")&lt;1130000,IF(INDEX(C:C,MATCH(LEFT(Q4772,7)+0,I:I,0))&lt;1130000,"",INDEX(C:C,MATCH(LEFT(Q4772,7)+0,I:I,0))),IFERROR(MID($Q4772,1,7)+0,""))</f>
        <v/>
      </c>
      <c r="N4772" s="25" t="str">
        <f>IF(IFERROR(MID($Q4772,10,7)+0,"")&lt;1130000,"",IFERROR(MID($Q4772,10,7)+0,""))</f>
        <v/>
      </c>
      <c r="O4772" s="25" t="str">
        <f>IF(IFERROR(MID($Q4772,19,7)+0,"")&lt;1130000,"",IFERROR(MID($Q4772,19,7)+0,""))</f>
        <v/>
      </c>
      <c r="P4772" s="25" t="str">
        <f>IF(M4772="","",IF(N4772="",M4772,M4772&amp;", "&amp;N4772))</f>
        <v/>
      </c>
      <c r="Q4772" s="25"/>
      <c r="R4772" s="25"/>
      <c r="S4772" s="35" t="s">
        <v>548</v>
      </c>
      <c r="T4772" s="34" t="s">
        <v>36</v>
      </c>
      <c r="U4772" s="185">
        <v>4595</v>
      </c>
      <c r="V4772" s="188">
        <v>4595</v>
      </c>
      <c r="W4772" s="189">
        <v>4595</v>
      </c>
      <c r="X4772" s="31">
        <v>4595</v>
      </c>
      <c r="Y4772" s="90">
        <f>IFERROR(ROUND(X4772/W4772-1,2),"")</f>
        <v>0</v>
      </c>
      <c r="Z4772" s="31">
        <f>IF(OR(S4772="VLD MLC components",S4772="VLD MLC pipes",S4772="VLD PEX components",S4772="VLD PEX pipes",S4772="VLD PHC components",S4772="VLD PHC pipes",S4772="Controls VLD"),"По запросу",X4772)</f>
        <v>4595</v>
      </c>
      <c r="AA4772" s="63">
        <f>ROUND(X4772/1.2,3)</f>
        <v>3829.1669999999999</v>
      </c>
      <c r="AB4772" s="23">
        <v>3829.1669999999999</v>
      </c>
      <c r="AC4772" s="190">
        <f>IFERROR(ROUND(AA4772/AB4772-1,2),"")</f>
        <v>0</v>
      </c>
      <c r="AD4772" s="25">
        <v>0.5</v>
      </c>
      <c r="AE4772" s="25">
        <v>1E-3</v>
      </c>
      <c r="AF4772" s="25">
        <v>0</v>
      </c>
      <c r="AG4772" s="25" t="s">
        <v>22</v>
      </c>
      <c r="AH4772" s="25">
        <v>0</v>
      </c>
      <c r="AI4772" s="25">
        <v>0</v>
      </c>
      <c r="AJ4772" s="25" t="s">
        <v>20</v>
      </c>
      <c r="AK4772" s="42" t="s">
        <v>19</v>
      </c>
      <c r="AL4772" s="25" t="s">
        <v>20</v>
      </c>
      <c r="AM4772" s="25">
        <v>1</v>
      </c>
      <c r="AN4772" s="25" t="s">
        <v>22</v>
      </c>
      <c r="AO4772" s="25" t="s">
        <v>22</v>
      </c>
      <c r="AP4772" s="25" t="s">
        <v>22</v>
      </c>
      <c r="AQ4772" s="25"/>
      <c r="AR4772" s="94"/>
      <c r="AS4772" s="157" t="s">
        <v>22</v>
      </c>
      <c r="AT4772" s="93" t="s">
        <v>22</v>
      </c>
      <c r="AU4772" s="92" t="s">
        <v>22</v>
      </c>
      <c r="AV4772" s="91" t="s">
        <v>152</v>
      </c>
      <c r="AW4772" s="92" t="s">
        <v>48</v>
      </c>
      <c r="AX4772" s="92" t="s">
        <v>48</v>
      </c>
      <c r="AY4772" s="91" t="s">
        <v>152</v>
      </c>
      <c r="AZ4772" s="23"/>
      <c r="BA4772" s="25" t="s">
        <v>571</v>
      </c>
      <c r="BB4772" t="s">
        <v>48</v>
      </c>
      <c r="BC4772" t="e">
        <v>#N/A</v>
      </c>
      <c r="BD4772" t="e">
        <f>IF(Z4772=BC4772,"OK")</f>
        <v>#N/A</v>
      </c>
      <c r="BE4772">
        <v>0.5</v>
      </c>
      <c r="BF4772">
        <v>1E-3</v>
      </c>
      <c r="BG4772" t="s">
        <v>22</v>
      </c>
      <c r="BH4772" t="s">
        <v>22</v>
      </c>
      <c r="BI4772" t="s">
        <v>22</v>
      </c>
      <c r="BJ4772">
        <v>0</v>
      </c>
      <c r="BK4772">
        <v>0</v>
      </c>
      <c r="BN4772" s="183"/>
    </row>
    <row r="4773" spans="1:66" ht="25.5" x14ac:dyDescent="0.25">
      <c r="A4773" s="1"/>
      <c r="B4773" s="94">
        <v>4760</v>
      </c>
      <c r="C4773" s="43">
        <v>1008796</v>
      </c>
      <c r="D4773" s="25"/>
      <c r="E4773" s="27" t="s">
        <v>580</v>
      </c>
      <c r="F4773" s="151" t="s">
        <v>24</v>
      </c>
      <c r="G4773" s="28">
        <v>1</v>
      </c>
      <c r="H4773" s="46" t="str">
        <f>IFERROR(IFERROR(IF(SEARCH("Usystems",$E4773)&gt;0,"Usystems"),IF(SEARCH("RIIFO",$E4773)&gt;0,"RIIFO","Uponor")),"Uponor")</f>
        <v>Uponor</v>
      </c>
      <c r="I4773" s="25" t="str">
        <f>IFERROR(MID($D4773,1,7)+0,"")</f>
        <v/>
      </c>
      <c r="J4773" s="25" t="str">
        <f>IFERROR(MID($D4773,10,7)+0,"")</f>
        <v/>
      </c>
      <c r="K4773" s="25" t="str">
        <f>IFERROR(MID($D4773,19,7)+0,"")</f>
        <v/>
      </c>
      <c r="L4773" s="25" t="str">
        <f>IFERROR(MID($D4773,28,7)+0,"")</f>
        <v/>
      </c>
      <c r="M4773" s="25" t="str">
        <f>IF(IFERROR(MID($Q4773,1,7)+0,"")&lt;1130000,IF(INDEX(C:C,MATCH(LEFT(Q4773,7)+0,I:I,0))&lt;1130000,"",INDEX(C:C,MATCH(LEFT(Q4773,7)+0,I:I,0))),IFERROR(MID($Q4773,1,7)+0,""))</f>
        <v/>
      </c>
      <c r="N4773" s="25" t="str">
        <f>IF(IFERROR(MID($Q4773,10,7)+0,"")&lt;1130000,"",IFERROR(MID($Q4773,10,7)+0,""))</f>
        <v/>
      </c>
      <c r="O4773" s="25" t="str">
        <f>IF(IFERROR(MID($Q4773,19,7)+0,"")&lt;1130000,"",IFERROR(MID($Q4773,19,7)+0,""))</f>
        <v/>
      </c>
      <c r="P4773" s="25" t="str">
        <f>IF(M4773="","",IF(N4773="",M4773,M4773&amp;", "&amp;N4773))</f>
        <v/>
      </c>
      <c r="Q4773" s="25"/>
      <c r="R4773" s="25"/>
      <c r="S4773" s="35" t="s">
        <v>548</v>
      </c>
      <c r="T4773" s="34" t="s">
        <v>36</v>
      </c>
      <c r="U4773" s="185">
        <v>4595</v>
      </c>
      <c r="V4773" s="188">
        <v>4595</v>
      </c>
      <c r="W4773" s="189">
        <v>4595</v>
      </c>
      <c r="X4773" s="31">
        <v>4595</v>
      </c>
      <c r="Y4773" s="90">
        <f>IFERROR(ROUND(X4773/W4773-1,2),"")</f>
        <v>0</v>
      </c>
      <c r="Z4773" s="31">
        <f>IF(OR(S4773="VLD MLC components",S4773="VLD MLC pipes",S4773="VLD PEX components",S4773="VLD PEX pipes",S4773="VLD PHC components",S4773="VLD PHC pipes",S4773="Controls VLD"),"По запросу",X4773)</f>
        <v>4595</v>
      </c>
      <c r="AA4773" s="63">
        <f>ROUND(X4773/1.2,3)</f>
        <v>3829.1669999999999</v>
      </c>
      <c r="AB4773" s="23">
        <v>3829.1669999999999</v>
      </c>
      <c r="AC4773" s="190">
        <f>IFERROR(ROUND(AA4773/AB4773-1,2),"")</f>
        <v>0</v>
      </c>
      <c r="AD4773" s="25">
        <v>0.5</v>
      </c>
      <c r="AE4773" s="25">
        <v>1E-3</v>
      </c>
      <c r="AF4773" s="25">
        <v>0</v>
      </c>
      <c r="AG4773" s="25" t="s">
        <v>22</v>
      </c>
      <c r="AH4773" s="25">
        <v>0</v>
      </c>
      <c r="AI4773" s="25">
        <v>0</v>
      </c>
      <c r="AJ4773" s="25" t="s">
        <v>20</v>
      </c>
      <c r="AK4773" s="42" t="s">
        <v>19</v>
      </c>
      <c r="AL4773" s="25" t="s">
        <v>20</v>
      </c>
      <c r="AM4773" s="25">
        <v>1</v>
      </c>
      <c r="AN4773" s="25" t="s">
        <v>22</v>
      </c>
      <c r="AO4773" s="25" t="s">
        <v>22</v>
      </c>
      <c r="AP4773" s="25" t="s">
        <v>22</v>
      </c>
      <c r="AQ4773" s="25"/>
      <c r="AR4773" s="94"/>
      <c r="AS4773" s="157" t="s">
        <v>22</v>
      </c>
      <c r="AT4773" s="93" t="s">
        <v>22</v>
      </c>
      <c r="AU4773" s="92" t="s">
        <v>22</v>
      </c>
      <c r="AV4773" s="91" t="s">
        <v>152</v>
      </c>
      <c r="AW4773" s="92" t="s">
        <v>48</v>
      </c>
      <c r="AX4773" s="92" t="s">
        <v>48</v>
      </c>
      <c r="AY4773" s="91" t="s">
        <v>152</v>
      </c>
      <c r="AZ4773" s="23"/>
      <c r="BA4773" s="25" t="s">
        <v>571</v>
      </c>
      <c r="BB4773" t="s">
        <v>48</v>
      </c>
      <c r="BC4773" t="e">
        <v>#N/A</v>
      </c>
      <c r="BD4773" t="e">
        <f>IF(Z4773=BC4773,"OK")</f>
        <v>#N/A</v>
      </c>
      <c r="BE4773">
        <v>0.5</v>
      </c>
      <c r="BF4773">
        <v>1E-3</v>
      </c>
      <c r="BG4773" t="s">
        <v>22</v>
      </c>
      <c r="BH4773" t="s">
        <v>22</v>
      </c>
      <c r="BI4773" t="s">
        <v>22</v>
      </c>
      <c r="BJ4773">
        <v>0</v>
      </c>
      <c r="BK4773">
        <v>0</v>
      </c>
      <c r="BN4773" s="183"/>
    </row>
    <row r="4774" spans="1:66" ht="25.5" x14ac:dyDescent="0.25">
      <c r="A4774" s="1"/>
      <c r="B4774" s="94">
        <v>4761</v>
      </c>
      <c r="C4774" s="43">
        <v>1008797</v>
      </c>
      <c r="D4774" s="25"/>
      <c r="E4774" s="27" t="s">
        <v>579</v>
      </c>
      <c r="F4774" s="151" t="s">
        <v>24</v>
      </c>
      <c r="G4774" s="28">
        <v>1</v>
      </c>
      <c r="H4774" s="46" t="str">
        <f>IFERROR(IFERROR(IF(SEARCH("Usystems",$E4774)&gt;0,"Usystems"),IF(SEARCH("RIIFO",$E4774)&gt;0,"RIIFO","Uponor")),"Uponor")</f>
        <v>Uponor</v>
      </c>
      <c r="I4774" s="25" t="str">
        <f>IFERROR(MID($D4774,1,7)+0,"")</f>
        <v/>
      </c>
      <c r="J4774" s="25" t="str">
        <f>IFERROR(MID($D4774,10,7)+0,"")</f>
        <v/>
      </c>
      <c r="K4774" s="25" t="str">
        <f>IFERROR(MID($D4774,19,7)+0,"")</f>
        <v/>
      </c>
      <c r="L4774" s="25" t="str">
        <f>IFERROR(MID($D4774,28,7)+0,"")</f>
        <v/>
      </c>
      <c r="M4774" s="25" t="str">
        <f>IF(IFERROR(MID($Q4774,1,7)+0,"")&lt;1130000,IF(INDEX(C:C,MATCH(LEFT(Q4774,7)+0,I:I,0))&lt;1130000,"",INDEX(C:C,MATCH(LEFT(Q4774,7)+0,I:I,0))),IFERROR(MID($Q4774,1,7)+0,""))</f>
        <v/>
      </c>
      <c r="N4774" s="25" t="str">
        <f>IF(IFERROR(MID($Q4774,10,7)+0,"")&lt;1130000,"",IFERROR(MID($Q4774,10,7)+0,""))</f>
        <v/>
      </c>
      <c r="O4774" s="25" t="str">
        <f>IF(IFERROR(MID($Q4774,19,7)+0,"")&lt;1130000,"",IFERROR(MID($Q4774,19,7)+0,""))</f>
        <v/>
      </c>
      <c r="P4774" s="25" t="str">
        <f>IF(M4774="","",IF(N4774="",M4774,M4774&amp;", "&amp;N4774))</f>
        <v/>
      </c>
      <c r="Q4774" s="25"/>
      <c r="R4774" s="25"/>
      <c r="S4774" s="35" t="s">
        <v>548</v>
      </c>
      <c r="T4774" s="34" t="s">
        <v>36</v>
      </c>
      <c r="U4774" s="185">
        <v>4595</v>
      </c>
      <c r="V4774" s="188">
        <v>4595</v>
      </c>
      <c r="W4774" s="189">
        <v>4595</v>
      </c>
      <c r="X4774" s="31">
        <v>4595</v>
      </c>
      <c r="Y4774" s="90">
        <f>IFERROR(ROUND(X4774/W4774-1,2),"")</f>
        <v>0</v>
      </c>
      <c r="Z4774" s="31">
        <f>IF(OR(S4774="VLD MLC components",S4774="VLD MLC pipes",S4774="VLD PEX components",S4774="VLD PEX pipes",S4774="VLD PHC components",S4774="VLD PHC pipes",S4774="Controls VLD"),"По запросу",X4774)</f>
        <v>4595</v>
      </c>
      <c r="AA4774" s="63">
        <f>ROUND(X4774/1.2,3)</f>
        <v>3829.1669999999999</v>
      </c>
      <c r="AB4774" s="23">
        <v>3829.1669999999999</v>
      </c>
      <c r="AC4774" s="190">
        <f>IFERROR(ROUND(AA4774/AB4774-1,2),"")</f>
        <v>0</v>
      </c>
      <c r="AD4774" s="25">
        <v>0.5</v>
      </c>
      <c r="AE4774" s="25">
        <v>1E-3</v>
      </c>
      <c r="AF4774" s="25">
        <v>0</v>
      </c>
      <c r="AG4774" s="25" t="s">
        <v>22</v>
      </c>
      <c r="AH4774" s="25">
        <v>0</v>
      </c>
      <c r="AI4774" s="25">
        <v>0</v>
      </c>
      <c r="AJ4774" s="25" t="s">
        <v>20</v>
      </c>
      <c r="AK4774" s="42" t="s">
        <v>19</v>
      </c>
      <c r="AL4774" s="25" t="s">
        <v>20</v>
      </c>
      <c r="AM4774" s="25">
        <v>1</v>
      </c>
      <c r="AN4774" s="25" t="s">
        <v>22</v>
      </c>
      <c r="AO4774" s="25" t="s">
        <v>22</v>
      </c>
      <c r="AP4774" s="25" t="s">
        <v>22</v>
      </c>
      <c r="AQ4774" s="25"/>
      <c r="AR4774" s="94"/>
      <c r="AS4774" s="157" t="s">
        <v>22</v>
      </c>
      <c r="AT4774" s="93" t="s">
        <v>22</v>
      </c>
      <c r="AU4774" s="92" t="s">
        <v>22</v>
      </c>
      <c r="AV4774" s="91" t="s">
        <v>152</v>
      </c>
      <c r="AW4774" s="92" t="s">
        <v>48</v>
      </c>
      <c r="AX4774" s="92" t="s">
        <v>48</v>
      </c>
      <c r="AY4774" s="91" t="s">
        <v>152</v>
      </c>
      <c r="AZ4774" s="23"/>
      <c r="BA4774" s="25" t="s">
        <v>571</v>
      </c>
      <c r="BB4774" t="s">
        <v>48</v>
      </c>
      <c r="BC4774" t="e">
        <v>#N/A</v>
      </c>
      <c r="BD4774" t="e">
        <f>IF(Z4774=BC4774,"OK")</f>
        <v>#N/A</v>
      </c>
      <c r="BE4774">
        <v>0.5</v>
      </c>
      <c r="BF4774">
        <v>1E-3</v>
      </c>
      <c r="BG4774" t="s">
        <v>22</v>
      </c>
      <c r="BH4774" t="s">
        <v>22</v>
      </c>
      <c r="BI4774" t="s">
        <v>22</v>
      </c>
      <c r="BJ4774">
        <v>0</v>
      </c>
      <c r="BK4774">
        <v>0</v>
      </c>
      <c r="BN4774" s="183"/>
    </row>
    <row r="4775" spans="1:66" ht="25.5" x14ac:dyDescent="0.25">
      <c r="A4775" s="1"/>
      <c r="B4775" s="94">
        <v>4762</v>
      </c>
      <c r="C4775" s="43">
        <v>1008798</v>
      </c>
      <c r="D4775" s="25"/>
      <c r="E4775" s="27" t="s">
        <v>578</v>
      </c>
      <c r="F4775" s="151" t="s">
        <v>24</v>
      </c>
      <c r="G4775" s="28">
        <v>1</v>
      </c>
      <c r="H4775" s="46" t="str">
        <f>IFERROR(IFERROR(IF(SEARCH("Usystems",$E4775)&gt;0,"Usystems"),IF(SEARCH("RIIFO",$E4775)&gt;0,"RIIFO","Uponor")),"Uponor")</f>
        <v>Uponor</v>
      </c>
      <c r="I4775" s="25" t="str">
        <f>IFERROR(MID($D4775,1,7)+0,"")</f>
        <v/>
      </c>
      <c r="J4775" s="25" t="str">
        <f>IFERROR(MID($D4775,10,7)+0,"")</f>
        <v/>
      </c>
      <c r="K4775" s="25" t="str">
        <f>IFERROR(MID($D4775,19,7)+0,"")</f>
        <v/>
      </c>
      <c r="L4775" s="25" t="str">
        <f>IFERROR(MID($D4775,28,7)+0,"")</f>
        <v/>
      </c>
      <c r="M4775" s="25" t="str">
        <f>IF(IFERROR(MID($Q4775,1,7)+0,"")&lt;1130000,IF(INDEX(C:C,MATCH(LEFT(Q4775,7)+0,I:I,0))&lt;1130000,"",INDEX(C:C,MATCH(LEFT(Q4775,7)+0,I:I,0))),IFERROR(MID($Q4775,1,7)+0,""))</f>
        <v/>
      </c>
      <c r="N4775" s="25" t="str">
        <f>IF(IFERROR(MID($Q4775,10,7)+0,"")&lt;1130000,"",IFERROR(MID($Q4775,10,7)+0,""))</f>
        <v/>
      </c>
      <c r="O4775" s="25" t="str">
        <f>IF(IFERROR(MID($Q4775,19,7)+0,"")&lt;1130000,"",IFERROR(MID($Q4775,19,7)+0,""))</f>
        <v/>
      </c>
      <c r="P4775" s="25" t="str">
        <f>IF(M4775="","",IF(N4775="",M4775,M4775&amp;", "&amp;N4775))</f>
        <v/>
      </c>
      <c r="Q4775" s="25"/>
      <c r="R4775" s="25"/>
      <c r="S4775" s="35" t="s">
        <v>548</v>
      </c>
      <c r="T4775" s="34" t="s">
        <v>36</v>
      </c>
      <c r="U4775" s="185">
        <v>4595</v>
      </c>
      <c r="V4775" s="188">
        <v>4595</v>
      </c>
      <c r="W4775" s="189">
        <v>4595</v>
      </c>
      <c r="X4775" s="31">
        <v>4595</v>
      </c>
      <c r="Y4775" s="90">
        <f>IFERROR(ROUND(X4775/W4775-1,2),"")</f>
        <v>0</v>
      </c>
      <c r="Z4775" s="31">
        <f>IF(OR(S4775="VLD MLC components",S4775="VLD MLC pipes",S4775="VLD PEX components",S4775="VLD PEX pipes",S4775="VLD PHC components",S4775="VLD PHC pipes",S4775="Controls VLD"),"По запросу",X4775)</f>
        <v>4595</v>
      </c>
      <c r="AA4775" s="63">
        <f>ROUND(X4775/1.2,3)</f>
        <v>3829.1669999999999</v>
      </c>
      <c r="AB4775" s="23">
        <v>3829.1669999999999</v>
      </c>
      <c r="AC4775" s="190">
        <f>IFERROR(ROUND(AA4775/AB4775-1,2),"")</f>
        <v>0</v>
      </c>
      <c r="AD4775" s="25">
        <v>0.5</v>
      </c>
      <c r="AE4775" s="25">
        <v>1E-3</v>
      </c>
      <c r="AF4775" s="25">
        <v>0</v>
      </c>
      <c r="AG4775" s="25" t="s">
        <v>22</v>
      </c>
      <c r="AH4775" s="25">
        <v>0</v>
      </c>
      <c r="AI4775" s="25">
        <v>0</v>
      </c>
      <c r="AJ4775" s="25" t="s">
        <v>20</v>
      </c>
      <c r="AK4775" s="42" t="s">
        <v>19</v>
      </c>
      <c r="AL4775" s="25" t="s">
        <v>20</v>
      </c>
      <c r="AM4775" s="25">
        <v>1</v>
      </c>
      <c r="AN4775" s="25" t="s">
        <v>22</v>
      </c>
      <c r="AO4775" s="25" t="s">
        <v>22</v>
      </c>
      <c r="AP4775" s="25" t="s">
        <v>22</v>
      </c>
      <c r="AQ4775" s="25"/>
      <c r="AR4775" s="94"/>
      <c r="AS4775" s="157" t="s">
        <v>22</v>
      </c>
      <c r="AT4775" s="93" t="s">
        <v>22</v>
      </c>
      <c r="AU4775" s="92" t="s">
        <v>22</v>
      </c>
      <c r="AV4775" s="91" t="s">
        <v>152</v>
      </c>
      <c r="AW4775" s="92" t="s">
        <v>48</v>
      </c>
      <c r="AX4775" s="92" t="s">
        <v>48</v>
      </c>
      <c r="AY4775" s="91" t="s">
        <v>152</v>
      </c>
      <c r="AZ4775" s="23"/>
      <c r="BA4775" s="25" t="s">
        <v>571</v>
      </c>
      <c r="BB4775" t="s">
        <v>48</v>
      </c>
      <c r="BC4775" t="e">
        <v>#N/A</v>
      </c>
      <c r="BD4775" t="e">
        <f>IF(Z4775=BC4775,"OK")</f>
        <v>#N/A</v>
      </c>
      <c r="BE4775">
        <v>0.5</v>
      </c>
      <c r="BF4775">
        <v>1E-3</v>
      </c>
      <c r="BG4775" t="s">
        <v>22</v>
      </c>
      <c r="BH4775" t="s">
        <v>22</v>
      </c>
      <c r="BI4775" t="s">
        <v>22</v>
      </c>
      <c r="BJ4775">
        <v>0</v>
      </c>
      <c r="BK4775">
        <v>0</v>
      </c>
      <c r="BN4775" s="183"/>
    </row>
    <row r="4776" spans="1:66" ht="25.5" x14ac:dyDescent="0.25">
      <c r="A4776" s="1"/>
      <c r="B4776" s="94">
        <v>4763</v>
      </c>
      <c r="C4776" s="43">
        <v>1008799</v>
      </c>
      <c r="D4776" s="25"/>
      <c r="E4776" s="27" t="s">
        <v>577</v>
      </c>
      <c r="F4776" s="151" t="s">
        <v>24</v>
      </c>
      <c r="G4776" s="28">
        <v>1</v>
      </c>
      <c r="H4776" s="46" t="str">
        <f>IFERROR(IFERROR(IF(SEARCH("Usystems",$E4776)&gt;0,"Usystems"),IF(SEARCH("RIIFO",$E4776)&gt;0,"RIIFO","Uponor")),"Uponor")</f>
        <v>Uponor</v>
      </c>
      <c r="I4776" s="25" t="str">
        <f>IFERROR(MID($D4776,1,7)+0,"")</f>
        <v/>
      </c>
      <c r="J4776" s="25" t="str">
        <f>IFERROR(MID($D4776,10,7)+0,"")</f>
        <v/>
      </c>
      <c r="K4776" s="25" t="str">
        <f>IFERROR(MID($D4776,19,7)+0,"")</f>
        <v/>
      </c>
      <c r="L4776" s="25" t="str">
        <f>IFERROR(MID($D4776,28,7)+0,"")</f>
        <v/>
      </c>
      <c r="M4776" s="25" t="str">
        <f>IF(IFERROR(MID($Q4776,1,7)+0,"")&lt;1130000,IF(INDEX(C:C,MATCH(LEFT(Q4776,7)+0,I:I,0))&lt;1130000,"",INDEX(C:C,MATCH(LEFT(Q4776,7)+0,I:I,0))),IFERROR(MID($Q4776,1,7)+0,""))</f>
        <v/>
      </c>
      <c r="N4776" s="25" t="str">
        <f>IF(IFERROR(MID($Q4776,10,7)+0,"")&lt;1130000,"",IFERROR(MID($Q4776,10,7)+0,""))</f>
        <v/>
      </c>
      <c r="O4776" s="25" t="str">
        <f>IF(IFERROR(MID($Q4776,19,7)+0,"")&lt;1130000,"",IFERROR(MID($Q4776,19,7)+0,""))</f>
        <v/>
      </c>
      <c r="P4776" s="25" t="str">
        <f>IF(M4776="","",IF(N4776="",M4776,M4776&amp;", "&amp;N4776))</f>
        <v/>
      </c>
      <c r="Q4776" s="25"/>
      <c r="R4776" s="25"/>
      <c r="S4776" s="35" t="s">
        <v>548</v>
      </c>
      <c r="T4776" s="34" t="s">
        <v>36</v>
      </c>
      <c r="U4776" s="185">
        <v>4595</v>
      </c>
      <c r="V4776" s="188">
        <v>4595</v>
      </c>
      <c r="W4776" s="189">
        <v>4595</v>
      </c>
      <c r="X4776" s="31">
        <v>4595</v>
      </c>
      <c r="Y4776" s="90">
        <f>IFERROR(ROUND(X4776/W4776-1,2),"")</f>
        <v>0</v>
      </c>
      <c r="Z4776" s="31">
        <f>IF(OR(S4776="VLD MLC components",S4776="VLD MLC pipes",S4776="VLD PEX components",S4776="VLD PEX pipes",S4776="VLD PHC components",S4776="VLD PHC pipes",S4776="Controls VLD"),"По запросу",X4776)</f>
        <v>4595</v>
      </c>
      <c r="AA4776" s="63">
        <f>ROUND(X4776/1.2,3)</f>
        <v>3829.1669999999999</v>
      </c>
      <c r="AB4776" s="23">
        <v>3829.1669999999999</v>
      </c>
      <c r="AC4776" s="190">
        <f>IFERROR(ROUND(AA4776/AB4776-1,2),"")</f>
        <v>0</v>
      </c>
      <c r="AD4776" s="25">
        <v>0.5</v>
      </c>
      <c r="AE4776" s="25">
        <v>1E-3</v>
      </c>
      <c r="AF4776" s="25">
        <v>0</v>
      </c>
      <c r="AG4776" s="25" t="s">
        <v>22</v>
      </c>
      <c r="AH4776" s="25">
        <v>0</v>
      </c>
      <c r="AI4776" s="25">
        <v>0</v>
      </c>
      <c r="AJ4776" s="25" t="s">
        <v>20</v>
      </c>
      <c r="AK4776" s="42" t="s">
        <v>19</v>
      </c>
      <c r="AL4776" s="25" t="s">
        <v>20</v>
      </c>
      <c r="AM4776" s="25">
        <v>1</v>
      </c>
      <c r="AN4776" s="25" t="s">
        <v>22</v>
      </c>
      <c r="AO4776" s="25" t="s">
        <v>22</v>
      </c>
      <c r="AP4776" s="25" t="s">
        <v>22</v>
      </c>
      <c r="AQ4776" s="25"/>
      <c r="AR4776" s="94"/>
      <c r="AS4776" s="157" t="s">
        <v>22</v>
      </c>
      <c r="AT4776" s="93" t="s">
        <v>22</v>
      </c>
      <c r="AU4776" s="92" t="s">
        <v>22</v>
      </c>
      <c r="AV4776" s="91" t="s">
        <v>152</v>
      </c>
      <c r="AW4776" s="92" t="s">
        <v>48</v>
      </c>
      <c r="AX4776" s="92" t="s">
        <v>48</v>
      </c>
      <c r="AY4776" s="91" t="s">
        <v>152</v>
      </c>
      <c r="AZ4776" s="23"/>
      <c r="BA4776" s="25" t="s">
        <v>571</v>
      </c>
      <c r="BB4776" t="s">
        <v>48</v>
      </c>
      <c r="BC4776" t="e">
        <v>#N/A</v>
      </c>
      <c r="BD4776" t="e">
        <f>IF(Z4776=BC4776,"OK")</f>
        <v>#N/A</v>
      </c>
      <c r="BE4776">
        <v>0.5</v>
      </c>
      <c r="BF4776">
        <v>1E-3</v>
      </c>
      <c r="BG4776" t="s">
        <v>22</v>
      </c>
      <c r="BH4776" t="s">
        <v>22</v>
      </c>
      <c r="BI4776" t="s">
        <v>22</v>
      </c>
      <c r="BJ4776">
        <v>0</v>
      </c>
      <c r="BK4776">
        <v>0</v>
      </c>
      <c r="BN4776" s="183"/>
    </row>
    <row r="4777" spans="1:66" ht="25.5" x14ac:dyDescent="0.25">
      <c r="A4777" s="1"/>
      <c r="B4777" s="94">
        <v>4764</v>
      </c>
      <c r="C4777" s="43">
        <v>1008800</v>
      </c>
      <c r="D4777" s="25"/>
      <c r="E4777" s="27" t="s">
        <v>576</v>
      </c>
      <c r="F4777" s="151" t="s">
        <v>24</v>
      </c>
      <c r="G4777" s="28">
        <v>1</v>
      </c>
      <c r="H4777" s="46" t="str">
        <f>IFERROR(IFERROR(IF(SEARCH("Usystems",$E4777)&gt;0,"Usystems"),IF(SEARCH("RIIFO",$E4777)&gt;0,"RIIFO","Uponor")),"Uponor")</f>
        <v>Uponor</v>
      </c>
      <c r="I4777" s="25" t="str">
        <f>IFERROR(MID($D4777,1,7)+0,"")</f>
        <v/>
      </c>
      <c r="J4777" s="25" t="str">
        <f>IFERROR(MID($D4777,10,7)+0,"")</f>
        <v/>
      </c>
      <c r="K4777" s="25" t="str">
        <f>IFERROR(MID($D4777,19,7)+0,"")</f>
        <v/>
      </c>
      <c r="L4777" s="25" t="str">
        <f>IFERROR(MID($D4777,28,7)+0,"")</f>
        <v/>
      </c>
      <c r="M4777" s="25" t="str">
        <f>IF(IFERROR(MID($Q4777,1,7)+0,"")&lt;1130000,IF(INDEX(C:C,MATCH(LEFT(Q4777,7)+0,I:I,0))&lt;1130000,"",INDEX(C:C,MATCH(LEFT(Q4777,7)+0,I:I,0))),IFERROR(MID($Q4777,1,7)+0,""))</f>
        <v/>
      </c>
      <c r="N4777" s="25" t="str">
        <f>IF(IFERROR(MID($Q4777,10,7)+0,"")&lt;1130000,"",IFERROR(MID($Q4777,10,7)+0,""))</f>
        <v/>
      </c>
      <c r="O4777" s="25" t="str">
        <f>IF(IFERROR(MID($Q4777,19,7)+0,"")&lt;1130000,"",IFERROR(MID($Q4777,19,7)+0,""))</f>
        <v/>
      </c>
      <c r="P4777" s="25" t="str">
        <f>IF(M4777="","",IF(N4777="",M4777,M4777&amp;", "&amp;N4777))</f>
        <v/>
      </c>
      <c r="Q4777" s="25"/>
      <c r="R4777" s="25"/>
      <c r="S4777" s="35" t="s">
        <v>548</v>
      </c>
      <c r="T4777" s="34" t="s">
        <v>36</v>
      </c>
      <c r="U4777" s="185">
        <v>4595</v>
      </c>
      <c r="V4777" s="188">
        <v>4595</v>
      </c>
      <c r="W4777" s="189">
        <v>4595</v>
      </c>
      <c r="X4777" s="31">
        <v>4595</v>
      </c>
      <c r="Y4777" s="90">
        <f>IFERROR(ROUND(X4777/W4777-1,2),"")</f>
        <v>0</v>
      </c>
      <c r="Z4777" s="31">
        <f>IF(OR(S4777="VLD MLC components",S4777="VLD MLC pipes",S4777="VLD PEX components",S4777="VLD PEX pipes",S4777="VLD PHC components",S4777="VLD PHC pipes",S4777="Controls VLD"),"По запросу",X4777)</f>
        <v>4595</v>
      </c>
      <c r="AA4777" s="63">
        <f>ROUND(X4777/1.2,3)</f>
        <v>3829.1669999999999</v>
      </c>
      <c r="AB4777" s="23">
        <v>3829.1669999999999</v>
      </c>
      <c r="AC4777" s="190">
        <f>IFERROR(ROUND(AA4777/AB4777-1,2),"")</f>
        <v>0</v>
      </c>
      <c r="AD4777" s="25">
        <v>0.5</v>
      </c>
      <c r="AE4777" s="25">
        <v>1E-3</v>
      </c>
      <c r="AF4777" s="25">
        <v>0</v>
      </c>
      <c r="AG4777" s="25" t="s">
        <v>22</v>
      </c>
      <c r="AH4777" s="25">
        <v>0</v>
      </c>
      <c r="AI4777" s="25">
        <v>0</v>
      </c>
      <c r="AJ4777" s="25" t="s">
        <v>20</v>
      </c>
      <c r="AK4777" s="42" t="s">
        <v>19</v>
      </c>
      <c r="AL4777" s="25" t="s">
        <v>20</v>
      </c>
      <c r="AM4777" s="25">
        <v>1</v>
      </c>
      <c r="AN4777" s="25" t="s">
        <v>22</v>
      </c>
      <c r="AO4777" s="25" t="s">
        <v>22</v>
      </c>
      <c r="AP4777" s="25" t="s">
        <v>22</v>
      </c>
      <c r="AQ4777" s="25"/>
      <c r="AR4777" s="94"/>
      <c r="AS4777" s="157" t="s">
        <v>22</v>
      </c>
      <c r="AT4777" s="93" t="s">
        <v>22</v>
      </c>
      <c r="AU4777" s="92" t="s">
        <v>22</v>
      </c>
      <c r="AV4777" s="91" t="s">
        <v>152</v>
      </c>
      <c r="AW4777" s="92" t="s">
        <v>48</v>
      </c>
      <c r="AX4777" s="92" t="s">
        <v>48</v>
      </c>
      <c r="AY4777" s="91" t="s">
        <v>152</v>
      </c>
      <c r="AZ4777" s="23"/>
      <c r="BA4777" s="25" t="s">
        <v>571</v>
      </c>
      <c r="BB4777" t="s">
        <v>48</v>
      </c>
      <c r="BC4777" t="e">
        <v>#N/A</v>
      </c>
      <c r="BD4777" t="e">
        <f>IF(Z4777=BC4777,"OK")</f>
        <v>#N/A</v>
      </c>
      <c r="BE4777">
        <v>0.5</v>
      </c>
      <c r="BF4777">
        <v>1E-3</v>
      </c>
      <c r="BG4777" t="s">
        <v>22</v>
      </c>
      <c r="BH4777" t="s">
        <v>22</v>
      </c>
      <c r="BI4777" t="s">
        <v>22</v>
      </c>
      <c r="BJ4777">
        <v>0</v>
      </c>
      <c r="BK4777">
        <v>0</v>
      </c>
      <c r="BN4777" s="183"/>
    </row>
    <row r="4778" spans="1:66" ht="25.5" x14ac:dyDescent="0.25">
      <c r="A4778" s="1"/>
      <c r="B4778" s="94">
        <v>4765</v>
      </c>
      <c r="C4778" s="43">
        <v>1008801</v>
      </c>
      <c r="D4778" s="25"/>
      <c r="E4778" s="27" t="s">
        <v>575</v>
      </c>
      <c r="F4778" s="151" t="s">
        <v>24</v>
      </c>
      <c r="G4778" s="28">
        <v>1</v>
      </c>
      <c r="H4778" s="46" t="str">
        <f>IFERROR(IFERROR(IF(SEARCH("Usystems",$E4778)&gt;0,"Usystems"),IF(SEARCH("RIIFO",$E4778)&gt;0,"RIIFO","Uponor")),"Uponor")</f>
        <v>Uponor</v>
      </c>
      <c r="I4778" s="25" t="str">
        <f>IFERROR(MID($D4778,1,7)+0,"")</f>
        <v/>
      </c>
      <c r="J4778" s="25" t="str">
        <f>IFERROR(MID($D4778,10,7)+0,"")</f>
        <v/>
      </c>
      <c r="K4778" s="25" t="str">
        <f>IFERROR(MID($D4778,19,7)+0,"")</f>
        <v/>
      </c>
      <c r="L4778" s="25" t="str">
        <f>IFERROR(MID($D4778,28,7)+0,"")</f>
        <v/>
      </c>
      <c r="M4778" s="25" t="str">
        <f>IF(IFERROR(MID($Q4778,1,7)+0,"")&lt;1130000,IF(INDEX(C:C,MATCH(LEFT(Q4778,7)+0,I:I,0))&lt;1130000,"",INDEX(C:C,MATCH(LEFT(Q4778,7)+0,I:I,0))),IFERROR(MID($Q4778,1,7)+0,""))</f>
        <v/>
      </c>
      <c r="N4778" s="25" t="str">
        <f>IF(IFERROR(MID($Q4778,10,7)+0,"")&lt;1130000,"",IFERROR(MID($Q4778,10,7)+0,""))</f>
        <v/>
      </c>
      <c r="O4778" s="25" t="str">
        <f>IF(IFERROR(MID($Q4778,19,7)+0,"")&lt;1130000,"",IFERROR(MID($Q4778,19,7)+0,""))</f>
        <v/>
      </c>
      <c r="P4778" s="25" t="str">
        <f>IF(M4778="","",IF(N4778="",M4778,M4778&amp;", "&amp;N4778))</f>
        <v/>
      </c>
      <c r="Q4778" s="25"/>
      <c r="R4778" s="25"/>
      <c r="S4778" s="35" t="s">
        <v>548</v>
      </c>
      <c r="T4778" s="34" t="s">
        <v>36</v>
      </c>
      <c r="U4778" s="185">
        <v>4595</v>
      </c>
      <c r="V4778" s="188">
        <v>4595</v>
      </c>
      <c r="W4778" s="189">
        <v>4595</v>
      </c>
      <c r="X4778" s="31">
        <v>4595</v>
      </c>
      <c r="Y4778" s="90">
        <f>IFERROR(ROUND(X4778/W4778-1,2),"")</f>
        <v>0</v>
      </c>
      <c r="Z4778" s="31">
        <f>IF(OR(S4778="VLD MLC components",S4778="VLD MLC pipes",S4778="VLD PEX components",S4778="VLD PEX pipes",S4778="VLD PHC components",S4778="VLD PHC pipes",S4778="Controls VLD"),"По запросу",X4778)</f>
        <v>4595</v>
      </c>
      <c r="AA4778" s="63">
        <f>ROUND(X4778/1.2,3)</f>
        <v>3829.1669999999999</v>
      </c>
      <c r="AB4778" s="23">
        <v>3829.1669999999999</v>
      </c>
      <c r="AC4778" s="190">
        <f>IFERROR(ROUND(AA4778/AB4778-1,2),"")</f>
        <v>0</v>
      </c>
      <c r="AD4778" s="25">
        <v>0.5</v>
      </c>
      <c r="AE4778" s="25">
        <v>1E-3</v>
      </c>
      <c r="AF4778" s="25">
        <v>0</v>
      </c>
      <c r="AG4778" s="25" t="s">
        <v>22</v>
      </c>
      <c r="AH4778" s="25">
        <v>0</v>
      </c>
      <c r="AI4778" s="25">
        <v>0</v>
      </c>
      <c r="AJ4778" s="25" t="s">
        <v>20</v>
      </c>
      <c r="AK4778" s="42" t="s">
        <v>19</v>
      </c>
      <c r="AL4778" s="25" t="s">
        <v>20</v>
      </c>
      <c r="AM4778" s="25">
        <v>1</v>
      </c>
      <c r="AN4778" s="25" t="s">
        <v>22</v>
      </c>
      <c r="AO4778" s="25" t="s">
        <v>22</v>
      </c>
      <c r="AP4778" s="25" t="s">
        <v>22</v>
      </c>
      <c r="AQ4778" s="25"/>
      <c r="AR4778" s="94"/>
      <c r="AS4778" s="157" t="s">
        <v>22</v>
      </c>
      <c r="AT4778" s="93" t="s">
        <v>22</v>
      </c>
      <c r="AU4778" s="92" t="s">
        <v>22</v>
      </c>
      <c r="AV4778" s="91" t="s">
        <v>152</v>
      </c>
      <c r="AW4778" s="92" t="s">
        <v>48</v>
      </c>
      <c r="AX4778" s="92" t="s">
        <v>48</v>
      </c>
      <c r="AY4778" s="91" t="s">
        <v>152</v>
      </c>
      <c r="AZ4778" s="23"/>
      <c r="BA4778" s="25" t="s">
        <v>571</v>
      </c>
      <c r="BB4778" t="s">
        <v>48</v>
      </c>
      <c r="BC4778" t="e">
        <v>#N/A</v>
      </c>
      <c r="BD4778" t="e">
        <f>IF(Z4778=BC4778,"OK")</f>
        <v>#N/A</v>
      </c>
      <c r="BE4778">
        <v>0.5</v>
      </c>
      <c r="BF4778">
        <v>1E-3</v>
      </c>
      <c r="BG4778" t="s">
        <v>22</v>
      </c>
      <c r="BH4778" t="s">
        <v>22</v>
      </c>
      <c r="BI4778" t="s">
        <v>22</v>
      </c>
      <c r="BJ4778">
        <v>0</v>
      </c>
      <c r="BK4778">
        <v>0</v>
      </c>
      <c r="BN4778" s="183"/>
    </row>
    <row r="4779" spans="1:66" ht="25.5" x14ac:dyDescent="0.25">
      <c r="A4779" s="1"/>
      <c r="B4779" s="94">
        <v>4766</v>
      </c>
      <c r="C4779" s="43">
        <v>1008802</v>
      </c>
      <c r="D4779" s="25"/>
      <c r="E4779" s="27" t="s">
        <v>574</v>
      </c>
      <c r="F4779" s="151" t="s">
        <v>24</v>
      </c>
      <c r="G4779" s="28">
        <v>1</v>
      </c>
      <c r="H4779" s="46" t="str">
        <f>IFERROR(IFERROR(IF(SEARCH("Usystems",$E4779)&gt;0,"Usystems"),IF(SEARCH("RIIFO",$E4779)&gt;0,"RIIFO","Uponor")),"Uponor")</f>
        <v>Uponor</v>
      </c>
      <c r="I4779" s="25" t="str">
        <f>IFERROR(MID($D4779,1,7)+0,"")</f>
        <v/>
      </c>
      <c r="J4779" s="25" t="str">
        <f>IFERROR(MID($D4779,10,7)+0,"")</f>
        <v/>
      </c>
      <c r="K4779" s="25" t="str">
        <f>IFERROR(MID($D4779,19,7)+0,"")</f>
        <v/>
      </c>
      <c r="L4779" s="25" t="str">
        <f>IFERROR(MID($D4779,28,7)+0,"")</f>
        <v/>
      </c>
      <c r="M4779" s="25" t="str">
        <f>IF(IFERROR(MID($Q4779,1,7)+0,"")&lt;1130000,IF(INDEX(C:C,MATCH(LEFT(Q4779,7)+0,I:I,0))&lt;1130000,"",INDEX(C:C,MATCH(LEFT(Q4779,7)+0,I:I,0))),IFERROR(MID($Q4779,1,7)+0,""))</f>
        <v/>
      </c>
      <c r="N4779" s="25" t="str">
        <f>IF(IFERROR(MID($Q4779,10,7)+0,"")&lt;1130000,"",IFERROR(MID($Q4779,10,7)+0,""))</f>
        <v/>
      </c>
      <c r="O4779" s="25" t="str">
        <f>IF(IFERROR(MID($Q4779,19,7)+0,"")&lt;1130000,"",IFERROR(MID($Q4779,19,7)+0,""))</f>
        <v/>
      </c>
      <c r="P4779" s="25" t="str">
        <f>IF(M4779="","",IF(N4779="",M4779,M4779&amp;", "&amp;N4779))</f>
        <v/>
      </c>
      <c r="Q4779" s="25"/>
      <c r="R4779" s="25"/>
      <c r="S4779" s="35" t="s">
        <v>548</v>
      </c>
      <c r="T4779" s="34" t="s">
        <v>36</v>
      </c>
      <c r="U4779" s="185">
        <v>4595</v>
      </c>
      <c r="V4779" s="188">
        <v>4595</v>
      </c>
      <c r="W4779" s="189">
        <v>4595</v>
      </c>
      <c r="X4779" s="31">
        <v>4595</v>
      </c>
      <c r="Y4779" s="90">
        <f>IFERROR(ROUND(X4779/W4779-1,2),"")</f>
        <v>0</v>
      </c>
      <c r="Z4779" s="31">
        <f>IF(OR(S4779="VLD MLC components",S4779="VLD MLC pipes",S4779="VLD PEX components",S4779="VLD PEX pipes",S4779="VLD PHC components",S4779="VLD PHC pipes",S4779="Controls VLD"),"По запросу",X4779)</f>
        <v>4595</v>
      </c>
      <c r="AA4779" s="63">
        <f>ROUND(X4779/1.2,3)</f>
        <v>3829.1669999999999</v>
      </c>
      <c r="AB4779" s="23">
        <v>3829.1669999999999</v>
      </c>
      <c r="AC4779" s="190">
        <f>IFERROR(ROUND(AA4779/AB4779-1,2),"")</f>
        <v>0</v>
      </c>
      <c r="AD4779" s="25">
        <v>0.5</v>
      </c>
      <c r="AE4779" s="25">
        <v>1E-3</v>
      </c>
      <c r="AF4779" s="25">
        <v>0</v>
      </c>
      <c r="AG4779" s="25" t="s">
        <v>22</v>
      </c>
      <c r="AH4779" s="25">
        <v>0</v>
      </c>
      <c r="AI4779" s="25">
        <v>0</v>
      </c>
      <c r="AJ4779" s="25" t="s">
        <v>20</v>
      </c>
      <c r="AK4779" s="42" t="s">
        <v>19</v>
      </c>
      <c r="AL4779" s="25" t="s">
        <v>20</v>
      </c>
      <c r="AM4779" s="25">
        <v>1</v>
      </c>
      <c r="AN4779" s="25" t="s">
        <v>22</v>
      </c>
      <c r="AO4779" s="25" t="s">
        <v>22</v>
      </c>
      <c r="AP4779" s="25" t="s">
        <v>22</v>
      </c>
      <c r="AQ4779" s="25"/>
      <c r="AR4779" s="94"/>
      <c r="AS4779" s="157" t="s">
        <v>22</v>
      </c>
      <c r="AT4779" s="93" t="s">
        <v>22</v>
      </c>
      <c r="AU4779" s="92" t="s">
        <v>22</v>
      </c>
      <c r="AV4779" s="91" t="s">
        <v>152</v>
      </c>
      <c r="AW4779" s="92" t="s">
        <v>48</v>
      </c>
      <c r="AX4779" s="92" t="s">
        <v>48</v>
      </c>
      <c r="AY4779" s="91" t="s">
        <v>152</v>
      </c>
      <c r="AZ4779" s="23"/>
      <c r="BA4779" s="25" t="s">
        <v>571</v>
      </c>
      <c r="BB4779" t="s">
        <v>48</v>
      </c>
      <c r="BC4779" t="e">
        <v>#N/A</v>
      </c>
      <c r="BD4779" t="e">
        <f>IF(Z4779=BC4779,"OK")</f>
        <v>#N/A</v>
      </c>
      <c r="BE4779">
        <v>0.5</v>
      </c>
      <c r="BF4779">
        <v>1E-3</v>
      </c>
      <c r="BG4779" t="s">
        <v>22</v>
      </c>
      <c r="BH4779" t="s">
        <v>22</v>
      </c>
      <c r="BI4779" t="s">
        <v>22</v>
      </c>
      <c r="BJ4779">
        <v>0</v>
      </c>
      <c r="BK4779">
        <v>0</v>
      </c>
      <c r="BN4779" s="183"/>
    </row>
    <row r="4780" spans="1:66" ht="25.5" x14ac:dyDescent="0.25">
      <c r="A4780" s="1"/>
      <c r="B4780" s="94">
        <v>4767</v>
      </c>
      <c r="C4780" s="43">
        <v>1008803</v>
      </c>
      <c r="D4780" s="25"/>
      <c r="E4780" s="27" t="s">
        <v>573</v>
      </c>
      <c r="F4780" s="151" t="s">
        <v>24</v>
      </c>
      <c r="G4780" s="102">
        <v>1</v>
      </c>
      <c r="H4780" s="46" t="str">
        <f>IFERROR(IFERROR(IF(SEARCH("Usystems",$E4780)&gt;0,"Usystems"),IF(SEARCH("RIIFO",$E4780)&gt;0,"RIIFO","Uponor")),"Uponor")</f>
        <v>Uponor</v>
      </c>
      <c r="I4780" s="25" t="str">
        <f>IFERROR(MID($D4780,1,7)+0,"")</f>
        <v/>
      </c>
      <c r="J4780" s="25" t="str">
        <f>IFERROR(MID($D4780,10,7)+0,"")</f>
        <v/>
      </c>
      <c r="K4780" s="25" t="str">
        <f>IFERROR(MID($D4780,19,7)+0,"")</f>
        <v/>
      </c>
      <c r="L4780" s="25" t="str">
        <f>IFERROR(MID($D4780,28,7)+0,"")</f>
        <v/>
      </c>
      <c r="M4780" s="25" t="str">
        <f>IF(IFERROR(MID($Q4780,1,7)+0,"")&lt;1130000,IF(INDEX(C:C,MATCH(LEFT(Q4780,7)+0,I:I,0))&lt;1130000,"",INDEX(C:C,MATCH(LEFT(Q4780,7)+0,I:I,0))),IFERROR(MID($Q4780,1,7)+0,""))</f>
        <v/>
      </c>
      <c r="N4780" s="25" t="str">
        <f>IF(IFERROR(MID($Q4780,10,7)+0,"")&lt;1130000,"",IFERROR(MID($Q4780,10,7)+0,""))</f>
        <v/>
      </c>
      <c r="O4780" s="25" t="str">
        <f>IF(IFERROR(MID($Q4780,19,7)+0,"")&lt;1130000,"",IFERROR(MID($Q4780,19,7)+0,""))</f>
        <v/>
      </c>
      <c r="P4780" s="25" t="str">
        <f>IF(M4780="","",IF(N4780="",M4780,M4780&amp;", "&amp;N4780))</f>
        <v/>
      </c>
      <c r="Q4780" s="25"/>
      <c r="R4780" s="25"/>
      <c r="S4780" s="35" t="s">
        <v>548</v>
      </c>
      <c r="T4780" s="34" t="s">
        <v>36</v>
      </c>
      <c r="U4780" s="185">
        <v>4595</v>
      </c>
      <c r="V4780" s="188">
        <v>4595</v>
      </c>
      <c r="W4780" s="189">
        <v>4595</v>
      </c>
      <c r="X4780" s="31">
        <v>4595</v>
      </c>
      <c r="Y4780" s="90">
        <f>IFERROR(ROUND(X4780/W4780-1,2),"")</f>
        <v>0</v>
      </c>
      <c r="Z4780" s="31">
        <f>IF(OR(S4780="VLD MLC components",S4780="VLD MLC pipes",S4780="VLD PEX components",S4780="VLD PEX pipes",S4780="VLD PHC components",S4780="VLD PHC pipes",S4780="Controls VLD"),"По запросу",X4780)</f>
        <v>4595</v>
      </c>
      <c r="AA4780" s="63">
        <f>ROUND(X4780/1.2,3)</f>
        <v>3829.1669999999999</v>
      </c>
      <c r="AB4780" s="23">
        <v>3829.1669999999999</v>
      </c>
      <c r="AC4780" s="190">
        <f>IFERROR(ROUND(AA4780/AB4780-1,2),"")</f>
        <v>0</v>
      </c>
      <c r="AD4780" s="25">
        <v>0.5</v>
      </c>
      <c r="AE4780" s="25">
        <v>1E-3</v>
      </c>
      <c r="AF4780" s="25">
        <v>0</v>
      </c>
      <c r="AG4780" s="25" t="s">
        <v>22</v>
      </c>
      <c r="AH4780" s="25">
        <v>0</v>
      </c>
      <c r="AI4780" s="25">
        <v>0</v>
      </c>
      <c r="AJ4780" s="25" t="s">
        <v>20</v>
      </c>
      <c r="AK4780" s="42" t="s">
        <v>19</v>
      </c>
      <c r="AL4780" s="25" t="s">
        <v>20</v>
      </c>
      <c r="AM4780" s="25">
        <v>1</v>
      </c>
      <c r="AN4780" s="25" t="s">
        <v>22</v>
      </c>
      <c r="AO4780" s="25" t="s">
        <v>22</v>
      </c>
      <c r="AP4780" s="25" t="s">
        <v>22</v>
      </c>
      <c r="AQ4780" s="25"/>
      <c r="AR4780" s="94"/>
      <c r="AS4780" s="157" t="s">
        <v>22</v>
      </c>
      <c r="AT4780" s="93" t="s">
        <v>22</v>
      </c>
      <c r="AU4780" s="92" t="s">
        <v>22</v>
      </c>
      <c r="AV4780" s="91" t="s">
        <v>152</v>
      </c>
      <c r="AW4780" s="92" t="s">
        <v>48</v>
      </c>
      <c r="AX4780" s="92" t="s">
        <v>48</v>
      </c>
      <c r="AY4780" s="91" t="s">
        <v>152</v>
      </c>
      <c r="AZ4780" s="23"/>
      <c r="BA4780" s="25">
        <v>0</v>
      </c>
      <c r="BB4780" t="s">
        <v>48</v>
      </c>
      <c r="BC4780" t="e">
        <v>#N/A</v>
      </c>
      <c r="BD4780" t="e">
        <f>IF(Z4780=BC4780,"OK")</f>
        <v>#N/A</v>
      </c>
      <c r="BE4780">
        <v>0.5</v>
      </c>
      <c r="BF4780">
        <v>1E-3</v>
      </c>
      <c r="BG4780" t="s">
        <v>22</v>
      </c>
      <c r="BH4780" t="s">
        <v>22</v>
      </c>
      <c r="BI4780" t="s">
        <v>22</v>
      </c>
      <c r="BJ4780">
        <v>0</v>
      </c>
      <c r="BK4780">
        <v>0</v>
      </c>
      <c r="BN4780" s="183"/>
    </row>
    <row r="4781" spans="1:66" ht="25.5" x14ac:dyDescent="0.25">
      <c r="A4781" s="1"/>
      <c r="B4781" s="94">
        <v>4768</v>
      </c>
      <c r="C4781" s="43">
        <v>1008804</v>
      </c>
      <c r="D4781" s="25"/>
      <c r="E4781" s="36" t="s">
        <v>572</v>
      </c>
      <c r="F4781" s="151" t="s">
        <v>24</v>
      </c>
      <c r="G4781" s="102">
        <v>1</v>
      </c>
      <c r="H4781" s="46" t="str">
        <f>IFERROR(IFERROR(IF(SEARCH("Usystems",$E4781)&gt;0,"Usystems"),IF(SEARCH("RIIFO",$E4781)&gt;0,"RIIFO","Uponor")),"Uponor")</f>
        <v>Uponor</v>
      </c>
      <c r="I4781" s="25" t="str">
        <f>IFERROR(MID($D4781,1,7)+0,"")</f>
        <v/>
      </c>
      <c r="J4781" s="25" t="str">
        <f>IFERROR(MID($D4781,10,7)+0,"")</f>
        <v/>
      </c>
      <c r="K4781" s="25" t="str">
        <f>IFERROR(MID($D4781,19,7)+0,"")</f>
        <v/>
      </c>
      <c r="L4781" s="25" t="str">
        <f>IFERROR(MID($D4781,28,7)+0,"")</f>
        <v/>
      </c>
      <c r="M4781" s="25" t="str">
        <f>IF(IFERROR(MID($Q4781,1,7)+0,"")&lt;1130000,IF(INDEX(C:C,MATCH(LEFT(Q4781,7)+0,I:I,0))&lt;1130000,"",INDEX(C:C,MATCH(LEFT(Q4781,7)+0,I:I,0))),IFERROR(MID($Q4781,1,7)+0,""))</f>
        <v/>
      </c>
      <c r="N4781" s="25" t="str">
        <f>IF(IFERROR(MID($Q4781,10,7)+0,"")&lt;1130000,"",IFERROR(MID($Q4781,10,7)+0,""))</f>
        <v/>
      </c>
      <c r="O4781" s="25" t="str">
        <f>IF(IFERROR(MID($Q4781,19,7)+0,"")&lt;1130000,"",IFERROR(MID($Q4781,19,7)+0,""))</f>
        <v/>
      </c>
      <c r="P4781" s="25" t="str">
        <f>IF(M4781="","",IF(N4781="",M4781,M4781&amp;", "&amp;N4781))</f>
        <v/>
      </c>
      <c r="Q4781" s="25"/>
      <c r="R4781" s="25"/>
      <c r="S4781" s="35" t="s">
        <v>548</v>
      </c>
      <c r="T4781" s="34" t="s">
        <v>36</v>
      </c>
      <c r="U4781" s="185">
        <v>4595</v>
      </c>
      <c r="V4781" s="188">
        <v>4595</v>
      </c>
      <c r="W4781" s="189">
        <v>4595</v>
      </c>
      <c r="X4781" s="31">
        <v>4595</v>
      </c>
      <c r="Y4781" s="90">
        <f>IFERROR(ROUND(X4781/W4781-1,2),"")</f>
        <v>0</v>
      </c>
      <c r="Z4781" s="31">
        <f>IF(OR(S4781="VLD MLC components",S4781="VLD MLC pipes",S4781="VLD PEX components",S4781="VLD PEX pipes",S4781="VLD PHC components",S4781="VLD PHC pipes",S4781="Controls VLD"),"По запросу",X4781)</f>
        <v>4595</v>
      </c>
      <c r="AA4781" s="63">
        <f>ROUND(X4781/1.2,3)</f>
        <v>3829.1669999999999</v>
      </c>
      <c r="AB4781" s="23">
        <v>3829.1669999999999</v>
      </c>
      <c r="AC4781" s="190">
        <f>IFERROR(ROUND(AA4781/AB4781-1,2),"")</f>
        <v>0</v>
      </c>
      <c r="AD4781" s="25">
        <v>0.5</v>
      </c>
      <c r="AE4781" s="25">
        <v>1E-3</v>
      </c>
      <c r="AF4781" s="25">
        <v>0</v>
      </c>
      <c r="AG4781" s="25" t="s">
        <v>22</v>
      </c>
      <c r="AH4781" s="25">
        <v>0</v>
      </c>
      <c r="AI4781" s="25">
        <v>0</v>
      </c>
      <c r="AJ4781" s="25" t="s">
        <v>20</v>
      </c>
      <c r="AK4781" s="42" t="s">
        <v>19</v>
      </c>
      <c r="AL4781" s="25" t="s">
        <v>20</v>
      </c>
      <c r="AM4781" s="25">
        <v>1</v>
      </c>
      <c r="AN4781" s="25" t="s">
        <v>22</v>
      </c>
      <c r="AO4781" s="25" t="s">
        <v>22</v>
      </c>
      <c r="AP4781" s="25" t="s">
        <v>22</v>
      </c>
      <c r="AQ4781" s="25"/>
      <c r="AR4781" s="94"/>
      <c r="AS4781" s="157" t="s">
        <v>22</v>
      </c>
      <c r="AT4781" s="93" t="s">
        <v>22</v>
      </c>
      <c r="AU4781" s="92" t="s">
        <v>22</v>
      </c>
      <c r="AV4781" s="91" t="s">
        <v>152</v>
      </c>
      <c r="AW4781" s="92" t="s">
        <v>48</v>
      </c>
      <c r="AX4781" s="92" t="s">
        <v>48</v>
      </c>
      <c r="AY4781" s="91" t="s">
        <v>152</v>
      </c>
      <c r="AZ4781" s="23"/>
      <c r="BA4781" s="25" t="s">
        <v>571</v>
      </c>
      <c r="BB4781" t="s">
        <v>48</v>
      </c>
      <c r="BC4781" t="e">
        <v>#N/A</v>
      </c>
      <c r="BD4781" t="e">
        <f>IF(Z4781=BC4781,"OK")</f>
        <v>#N/A</v>
      </c>
      <c r="BE4781">
        <v>0.5</v>
      </c>
      <c r="BF4781">
        <v>1E-3</v>
      </c>
      <c r="BG4781" t="s">
        <v>22</v>
      </c>
      <c r="BH4781" t="s">
        <v>22</v>
      </c>
      <c r="BI4781" t="s">
        <v>22</v>
      </c>
      <c r="BJ4781">
        <v>0</v>
      </c>
      <c r="BK4781">
        <v>0</v>
      </c>
      <c r="BN4781" s="183"/>
    </row>
    <row r="4782" spans="1:66" x14ac:dyDescent="0.25">
      <c r="A4782" s="1"/>
      <c r="B4782" s="94">
        <v>4769</v>
      </c>
      <c r="C4782" s="43">
        <v>1089907</v>
      </c>
      <c r="D4782" s="25"/>
      <c r="E4782" s="36" t="s">
        <v>570</v>
      </c>
      <c r="F4782" s="151" t="s">
        <v>24</v>
      </c>
      <c r="G4782" s="102">
        <v>1</v>
      </c>
      <c r="H4782" s="46" t="str">
        <f>IFERROR(IFERROR(IF(SEARCH("Usystems",$E4782)&gt;0,"Usystems"),IF(SEARCH("RIIFO",$E4782)&gt;0,"RIIFO","Uponor")),"Uponor")</f>
        <v>Uponor</v>
      </c>
      <c r="I4782" s="25" t="str">
        <f>IFERROR(MID($D4782,1,7)+0,"")</f>
        <v/>
      </c>
      <c r="J4782" s="25" t="str">
        <f>IFERROR(MID($D4782,10,7)+0,"")</f>
        <v/>
      </c>
      <c r="K4782" s="25" t="str">
        <f>IFERROR(MID($D4782,19,7)+0,"")</f>
        <v/>
      </c>
      <c r="L4782" s="25" t="str">
        <f>IFERROR(MID($D4782,28,7)+0,"")</f>
        <v/>
      </c>
      <c r="M4782" s="25" t="str">
        <f>IF(IFERROR(MID($Q4782,1,7)+0,"")&lt;1130000,IF(INDEX(C:C,MATCH(LEFT(Q4782,7)+0,I:I,0))&lt;1130000,"",INDEX(C:C,MATCH(LEFT(Q4782,7)+0,I:I,0))),IFERROR(MID($Q4782,1,7)+0,""))</f>
        <v/>
      </c>
      <c r="N4782" s="25" t="str">
        <f>IF(IFERROR(MID($Q4782,10,7)+0,"")&lt;1130000,"",IFERROR(MID($Q4782,10,7)+0,""))</f>
        <v/>
      </c>
      <c r="O4782" s="25" t="str">
        <f>IF(IFERROR(MID($Q4782,19,7)+0,"")&lt;1130000,"",IFERROR(MID($Q4782,19,7)+0,""))</f>
        <v/>
      </c>
      <c r="P4782" s="25" t="str">
        <f>IF(M4782="","",IF(N4782="",M4782,M4782&amp;", "&amp;N4782))</f>
        <v/>
      </c>
      <c r="Q4782" s="25"/>
      <c r="R4782" s="25"/>
      <c r="S4782" s="35" t="s">
        <v>548</v>
      </c>
      <c r="T4782" s="34" t="s">
        <v>36</v>
      </c>
      <c r="U4782" s="185">
        <v>3656</v>
      </c>
      <c r="V4782" s="188">
        <v>3656</v>
      </c>
      <c r="W4782" s="189">
        <v>3656</v>
      </c>
      <c r="X4782" s="31">
        <v>3656</v>
      </c>
      <c r="Y4782" s="90">
        <f>IFERROR(ROUND(X4782/W4782-1,2),"")</f>
        <v>0</v>
      </c>
      <c r="Z4782" s="31">
        <f>IF(OR(S4782="VLD MLC components",S4782="VLD MLC pipes",S4782="VLD PEX components",S4782="VLD PEX pipes",S4782="VLD PHC components",S4782="VLD PHC pipes",S4782="Controls VLD"),"По запросу",X4782)</f>
        <v>3656</v>
      </c>
      <c r="AA4782" s="63">
        <f>ROUND(X4782/1.2,3)</f>
        <v>3046.6669999999999</v>
      </c>
      <c r="AB4782" s="23">
        <v>3046.6669999999999</v>
      </c>
      <c r="AC4782" s="190">
        <f>IFERROR(ROUND(AA4782/AB4782-1,2),"")</f>
        <v>0</v>
      </c>
      <c r="AD4782" s="25">
        <v>0.5</v>
      </c>
      <c r="AE4782" s="25">
        <v>1E-3</v>
      </c>
      <c r="AF4782" s="25">
        <v>0</v>
      </c>
      <c r="AG4782" s="25" t="s">
        <v>22</v>
      </c>
      <c r="AH4782" s="25">
        <v>0</v>
      </c>
      <c r="AI4782" s="25">
        <v>0</v>
      </c>
      <c r="AJ4782" s="25" t="s">
        <v>20</v>
      </c>
      <c r="AK4782" s="42" t="s">
        <v>19</v>
      </c>
      <c r="AL4782" s="25" t="s">
        <v>20</v>
      </c>
      <c r="AM4782" s="25">
        <v>1</v>
      </c>
      <c r="AN4782" s="25" t="s">
        <v>22</v>
      </c>
      <c r="AO4782" s="25" t="s">
        <v>22</v>
      </c>
      <c r="AP4782" s="25" t="s">
        <v>22</v>
      </c>
      <c r="AQ4782" s="25"/>
      <c r="AR4782" s="94"/>
      <c r="AS4782" s="157" t="s">
        <v>22</v>
      </c>
      <c r="AT4782" s="93" t="s">
        <v>22</v>
      </c>
      <c r="AU4782" s="92" t="s">
        <v>22</v>
      </c>
      <c r="AV4782" s="91" t="s">
        <v>152</v>
      </c>
      <c r="AW4782" s="92" t="s">
        <v>48</v>
      </c>
      <c r="AX4782" s="92" t="s">
        <v>48</v>
      </c>
      <c r="AY4782" s="91" t="s">
        <v>152</v>
      </c>
      <c r="AZ4782" s="23"/>
      <c r="BA4782" s="25" t="s">
        <v>566</v>
      </c>
      <c r="BB4782" t="s">
        <v>48</v>
      </c>
      <c r="BC4782" t="e">
        <v>#N/A</v>
      </c>
      <c r="BD4782" t="e">
        <f>IF(Z4782=BC4782,"OK")</f>
        <v>#N/A</v>
      </c>
      <c r="BE4782">
        <v>0.5</v>
      </c>
      <c r="BF4782">
        <v>1E-3</v>
      </c>
      <c r="BG4782" t="s">
        <v>22</v>
      </c>
      <c r="BH4782" t="s">
        <v>22</v>
      </c>
      <c r="BI4782" t="s">
        <v>22</v>
      </c>
      <c r="BJ4782">
        <v>0</v>
      </c>
      <c r="BK4782">
        <v>0</v>
      </c>
      <c r="BN4782" s="183"/>
    </row>
    <row r="4783" spans="1:66" x14ac:dyDescent="0.25">
      <c r="A4783" s="1"/>
      <c r="B4783" s="94">
        <v>4770</v>
      </c>
      <c r="C4783" s="43">
        <v>1008805</v>
      </c>
      <c r="D4783" s="25"/>
      <c r="E4783" s="36" t="s">
        <v>569</v>
      </c>
      <c r="F4783" s="151" t="s">
        <v>24</v>
      </c>
      <c r="G4783" s="102">
        <v>1</v>
      </c>
      <c r="H4783" s="46" t="str">
        <f>IFERROR(IFERROR(IF(SEARCH("Usystems",$E4783)&gt;0,"Usystems"),IF(SEARCH("RIIFO",$E4783)&gt;0,"RIIFO","Uponor")),"Uponor")</f>
        <v>Uponor</v>
      </c>
      <c r="I4783" s="25" t="str">
        <f>IFERROR(MID($D4783,1,7)+0,"")</f>
        <v/>
      </c>
      <c r="J4783" s="25" t="str">
        <f>IFERROR(MID($D4783,10,7)+0,"")</f>
        <v/>
      </c>
      <c r="K4783" s="25" t="str">
        <f>IFERROR(MID($D4783,19,7)+0,"")</f>
        <v/>
      </c>
      <c r="L4783" s="25" t="str">
        <f>IFERROR(MID($D4783,28,7)+0,"")</f>
        <v/>
      </c>
      <c r="M4783" s="25" t="str">
        <f>IF(IFERROR(MID($Q4783,1,7)+0,"")&lt;1130000,IF(INDEX(C:C,MATCH(LEFT(Q4783,7)+0,I:I,0))&lt;1130000,"",INDEX(C:C,MATCH(LEFT(Q4783,7)+0,I:I,0))),IFERROR(MID($Q4783,1,7)+0,""))</f>
        <v/>
      </c>
      <c r="N4783" s="25" t="str">
        <f>IF(IFERROR(MID($Q4783,10,7)+0,"")&lt;1130000,"",IFERROR(MID($Q4783,10,7)+0,""))</f>
        <v/>
      </c>
      <c r="O4783" s="25" t="str">
        <f>IF(IFERROR(MID($Q4783,19,7)+0,"")&lt;1130000,"",IFERROR(MID($Q4783,19,7)+0,""))</f>
        <v/>
      </c>
      <c r="P4783" s="25" t="str">
        <f>IF(M4783="","",IF(N4783="",M4783,M4783&amp;", "&amp;N4783))</f>
        <v/>
      </c>
      <c r="Q4783" s="25"/>
      <c r="R4783" s="25"/>
      <c r="S4783" s="35" t="s">
        <v>548</v>
      </c>
      <c r="T4783" s="34" t="s">
        <v>36</v>
      </c>
      <c r="U4783" s="185">
        <v>3656</v>
      </c>
      <c r="V4783" s="188">
        <v>3656</v>
      </c>
      <c r="W4783" s="189">
        <v>3656</v>
      </c>
      <c r="X4783" s="31">
        <v>3656</v>
      </c>
      <c r="Y4783" s="90">
        <f>IFERROR(ROUND(X4783/W4783-1,2),"")</f>
        <v>0</v>
      </c>
      <c r="Z4783" s="31">
        <f>IF(OR(S4783="VLD MLC components",S4783="VLD MLC pipes",S4783="VLD PEX components",S4783="VLD PEX pipes",S4783="VLD PHC components",S4783="VLD PHC pipes",S4783="Controls VLD"),"По запросу",X4783)</f>
        <v>3656</v>
      </c>
      <c r="AA4783" s="63">
        <f>ROUND(X4783/1.2,3)</f>
        <v>3046.6669999999999</v>
      </c>
      <c r="AB4783" s="23">
        <v>3046.6669999999999</v>
      </c>
      <c r="AC4783" s="190">
        <f>IFERROR(ROUND(AA4783/AB4783-1,2),"")</f>
        <v>0</v>
      </c>
      <c r="AD4783" s="25">
        <v>0.5</v>
      </c>
      <c r="AE4783" s="25">
        <v>1E-3</v>
      </c>
      <c r="AF4783" s="25">
        <v>0</v>
      </c>
      <c r="AG4783" s="25" t="s">
        <v>22</v>
      </c>
      <c r="AH4783" s="25">
        <v>0</v>
      </c>
      <c r="AI4783" s="25">
        <v>0</v>
      </c>
      <c r="AJ4783" s="25" t="s">
        <v>20</v>
      </c>
      <c r="AK4783" s="42" t="s">
        <v>19</v>
      </c>
      <c r="AL4783" s="25" t="s">
        <v>20</v>
      </c>
      <c r="AM4783" s="25">
        <v>1</v>
      </c>
      <c r="AN4783" s="25" t="s">
        <v>22</v>
      </c>
      <c r="AO4783" s="25" t="s">
        <v>22</v>
      </c>
      <c r="AP4783" s="25" t="s">
        <v>22</v>
      </c>
      <c r="AQ4783" s="25"/>
      <c r="AR4783" s="94"/>
      <c r="AS4783" s="157" t="s">
        <v>22</v>
      </c>
      <c r="AT4783" s="93" t="s">
        <v>22</v>
      </c>
      <c r="AU4783" s="92" t="s">
        <v>22</v>
      </c>
      <c r="AV4783" s="91" t="s">
        <v>152</v>
      </c>
      <c r="AW4783" s="92" t="s">
        <v>48</v>
      </c>
      <c r="AX4783" s="92" t="s">
        <v>48</v>
      </c>
      <c r="AY4783" s="91" t="s">
        <v>152</v>
      </c>
      <c r="AZ4783" s="23"/>
      <c r="BA4783" s="25" t="s">
        <v>566</v>
      </c>
      <c r="BB4783" t="s">
        <v>48</v>
      </c>
      <c r="BC4783" t="e">
        <v>#N/A</v>
      </c>
      <c r="BD4783" t="e">
        <f>IF(Z4783=BC4783,"OK")</f>
        <v>#N/A</v>
      </c>
      <c r="BE4783">
        <v>0.5</v>
      </c>
      <c r="BF4783">
        <v>1E-3</v>
      </c>
      <c r="BG4783" t="s">
        <v>22</v>
      </c>
      <c r="BH4783" t="s">
        <v>22</v>
      </c>
      <c r="BI4783" t="s">
        <v>22</v>
      </c>
      <c r="BJ4783">
        <v>0</v>
      </c>
      <c r="BK4783">
        <v>0</v>
      </c>
      <c r="BN4783" s="183"/>
    </row>
    <row r="4784" spans="1:66" x14ac:dyDescent="0.25">
      <c r="A4784" s="1"/>
      <c r="B4784" s="94">
        <v>4771</v>
      </c>
      <c r="C4784" s="43">
        <v>1008806</v>
      </c>
      <c r="D4784" s="25"/>
      <c r="E4784" s="36" t="s">
        <v>568</v>
      </c>
      <c r="F4784" s="151" t="s">
        <v>24</v>
      </c>
      <c r="G4784" s="102">
        <v>1</v>
      </c>
      <c r="H4784" s="46" t="str">
        <f>IFERROR(IFERROR(IF(SEARCH("Usystems",$E4784)&gt;0,"Usystems"),IF(SEARCH("RIIFO",$E4784)&gt;0,"RIIFO","Uponor")),"Uponor")</f>
        <v>Uponor</v>
      </c>
      <c r="I4784" s="25" t="str">
        <f>IFERROR(MID($D4784,1,7)+0,"")</f>
        <v/>
      </c>
      <c r="J4784" s="25" t="str">
        <f>IFERROR(MID($D4784,10,7)+0,"")</f>
        <v/>
      </c>
      <c r="K4784" s="25" t="str">
        <f>IFERROR(MID($D4784,19,7)+0,"")</f>
        <v/>
      </c>
      <c r="L4784" s="25" t="str">
        <f>IFERROR(MID($D4784,28,7)+0,"")</f>
        <v/>
      </c>
      <c r="M4784" s="25" t="str">
        <f>IF(IFERROR(MID($Q4784,1,7)+0,"")&lt;1130000,IF(INDEX(C:C,MATCH(LEFT(Q4784,7)+0,I:I,0))&lt;1130000,"",INDEX(C:C,MATCH(LEFT(Q4784,7)+0,I:I,0))),IFERROR(MID($Q4784,1,7)+0,""))</f>
        <v/>
      </c>
      <c r="N4784" s="25" t="str">
        <f>IF(IFERROR(MID($Q4784,10,7)+0,"")&lt;1130000,"",IFERROR(MID($Q4784,10,7)+0,""))</f>
        <v/>
      </c>
      <c r="O4784" s="25" t="str">
        <f>IF(IFERROR(MID($Q4784,19,7)+0,"")&lt;1130000,"",IFERROR(MID($Q4784,19,7)+0,""))</f>
        <v/>
      </c>
      <c r="P4784" s="25" t="str">
        <f>IF(M4784="","",IF(N4784="",M4784,M4784&amp;", "&amp;N4784))</f>
        <v/>
      </c>
      <c r="Q4784" s="25"/>
      <c r="R4784" s="25"/>
      <c r="S4784" s="35" t="s">
        <v>548</v>
      </c>
      <c r="T4784" s="34" t="s">
        <v>36</v>
      </c>
      <c r="U4784" s="185">
        <v>3656</v>
      </c>
      <c r="V4784" s="188">
        <v>3656</v>
      </c>
      <c r="W4784" s="189">
        <v>3656</v>
      </c>
      <c r="X4784" s="31">
        <v>3656</v>
      </c>
      <c r="Y4784" s="90">
        <f>IFERROR(ROUND(X4784/W4784-1,2),"")</f>
        <v>0</v>
      </c>
      <c r="Z4784" s="31">
        <f>IF(OR(S4784="VLD MLC components",S4784="VLD MLC pipes",S4784="VLD PEX components",S4784="VLD PEX pipes",S4784="VLD PHC components",S4784="VLD PHC pipes",S4784="Controls VLD"),"По запросу",X4784)</f>
        <v>3656</v>
      </c>
      <c r="AA4784" s="63">
        <f>ROUND(X4784/1.2,3)</f>
        <v>3046.6669999999999</v>
      </c>
      <c r="AB4784" s="23">
        <v>3046.6669999999999</v>
      </c>
      <c r="AC4784" s="190">
        <f>IFERROR(ROUND(AA4784/AB4784-1,2),"")</f>
        <v>0</v>
      </c>
      <c r="AD4784" s="25">
        <v>0.5</v>
      </c>
      <c r="AE4784" s="25">
        <v>1E-3</v>
      </c>
      <c r="AF4784" s="25">
        <v>0</v>
      </c>
      <c r="AG4784" s="25" t="s">
        <v>22</v>
      </c>
      <c r="AH4784" s="25">
        <v>0</v>
      </c>
      <c r="AI4784" s="25">
        <v>0</v>
      </c>
      <c r="AJ4784" s="25" t="s">
        <v>20</v>
      </c>
      <c r="AK4784" s="42" t="s">
        <v>19</v>
      </c>
      <c r="AL4784" s="25" t="s">
        <v>20</v>
      </c>
      <c r="AM4784" s="25">
        <v>1</v>
      </c>
      <c r="AN4784" s="25" t="s">
        <v>22</v>
      </c>
      <c r="AO4784" s="25" t="s">
        <v>22</v>
      </c>
      <c r="AP4784" s="25" t="s">
        <v>22</v>
      </c>
      <c r="AQ4784" s="25"/>
      <c r="AR4784" s="94"/>
      <c r="AS4784" s="157" t="s">
        <v>22</v>
      </c>
      <c r="AT4784" s="93" t="s">
        <v>22</v>
      </c>
      <c r="AU4784" s="92" t="s">
        <v>22</v>
      </c>
      <c r="AV4784" s="91" t="s">
        <v>152</v>
      </c>
      <c r="AW4784" s="92" t="s">
        <v>48</v>
      </c>
      <c r="AX4784" s="92" t="s">
        <v>48</v>
      </c>
      <c r="AY4784" s="91" t="s">
        <v>152</v>
      </c>
      <c r="AZ4784" s="23"/>
      <c r="BA4784" s="25" t="s">
        <v>566</v>
      </c>
      <c r="BB4784" t="s">
        <v>48</v>
      </c>
      <c r="BC4784" t="e">
        <v>#N/A</v>
      </c>
      <c r="BD4784" t="e">
        <f>IF(Z4784=BC4784,"OK")</f>
        <v>#N/A</v>
      </c>
      <c r="BE4784">
        <v>0.5</v>
      </c>
      <c r="BF4784">
        <v>1E-3</v>
      </c>
      <c r="BG4784" t="s">
        <v>22</v>
      </c>
      <c r="BH4784" t="s">
        <v>22</v>
      </c>
      <c r="BI4784" t="s">
        <v>22</v>
      </c>
      <c r="BJ4784">
        <v>0</v>
      </c>
      <c r="BK4784">
        <v>0</v>
      </c>
      <c r="BN4784" s="183"/>
    </row>
    <row r="4785" spans="1:66" x14ac:dyDescent="0.25">
      <c r="A4785" s="1"/>
      <c r="B4785" s="94">
        <v>4772</v>
      </c>
      <c r="C4785" s="43">
        <v>1008807</v>
      </c>
      <c r="D4785" s="25"/>
      <c r="E4785" s="36" t="s">
        <v>567</v>
      </c>
      <c r="F4785" s="151" t="s">
        <v>24</v>
      </c>
      <c r="G4785" s="102">
        <v>1</v>
      </c>
      <c r="H4785" s="46" t="str">
        <f>IFERROR(IFERROR(IF(SEARCH("Usystems",$E4785)&gt;0,"Usystems"),IF(SEARCH("RIIFO",$E4785)&gt;0,"RIIFO","Uponor")),"Uponor")</f>
        <v>Uponor</v>
      </c>
      <c r="I4785" s="25" t="str">
        <f>IFERROR(MID($D4785,1,7)+0,"")</f>
        <v/>
      </c>
      <c r="J4785" s="25" t="str">
        <f>IFERROR(MID($D4785,10,7)+0,"")</f>
        <v/>
      </c>
      <c r="K4785" s="25" t="str">
        <f>IFERROR(MID($D4785,19,7)+0,"")</f>
        <v/>
      </c>
      <c r="L4785" s="25" t="str">
        <f>IFERROR(MID($D4785,28,7)+0,"")</f>
        <v/>
      </c>
      <c r="M4785" s="25" t="str">
        <f>IF(IFERROR(MID($Q4785,1,7)+0,"")&lt;1130000,IF(INDEX(C:C,MATCH(LEFT(Q4785,7)+0,I:I,0))&lt;1130000,"",INDEX(C:C,MATCH(LEFT(Q4785,7)+0,I:I,0))),IFERROR(MID($Q4785,1,7)+0,""))</f>
        <v/>
      </c>
      <c r="N4785" s="25" t="str">
        <f>IF(IFERROR(MID($Q4785,10,7)+0,"")&lt;1130000,"",IFERROR(MID($Q4785,10,7)+0,""))</f>
        <v/>
      </c>
      <c r="O4785" s="25" t="str">
        <f>IF(IFERROR(MID($Q4785,19,7)+0,"")&lt;1130000,"",IFERROR(MID($Q4785,19,7)+0,""))</f>
        <v/>
      </c>
      <c r="P4785" s="25" t="str">
        <f>IF(M4785="","",IF(N4785="",M4785,M4785&amp;", "&amp;N4785))</f>
        <v/>
      </c>
      <c r="Q4785" s="25"/>
      <c r="R4785" s="25"/>
      <c r="S4785" s="35" t="s">
        <v>548</v>
      </c>
      <c r="T4785" s="34" t="s">
        <v>36</v>
      </c>
      <c r="U4785" s="185">
        <v>3656</v>
      </c>
      <c r="V4785" s="188">
        <v>3656</v>
      </c>
      <c r="W4785" s="189">
        <v>3656</v>
      </c>
      <c r="X4785" s="31">
        <v>3656</v>
      </c>
      <c r="Y4785" s="90">
        <f>IFERROR(ROUND(X4785/W4785-1,2),"")</f>
        <v>0</v>
      </c>
      <c r="Z4785" s="31">
        <f>IF(OR(S4785="VLD MLC components",S4785="VLD MLC pipes",S4785="VLD PEX components",S4785="VLD PEX pipes",S4785="VLD PHC components",S4785="VLD PHC pipes",S4785="Controls VLD"),"По запросу",X4785)</f>
        <v>3656</v>
      </c>
      <c r="AA4785" s="63">
        <f>ROUND(X4785/1.2,3)</f>
        <v>3046.6669999999999</v>
      </c>
      <c r="AB4785" s="23">
        <v>3046.6669999999999</v>
      </c>
      <c r="AC4785" s="190">
        <f>IFERROR(ROUND(AA4785/AB4785-1,2),"")</f>
        <v>0</v>
      </c>
      <c r="AD4785" s="25">
        <v>0.5</v>
      </c>
      <c r="AE4785" s="25">
        <v>1E-3</v>
      </c>
      <c r="AF4785" s="25">
        <v>0</v>
      </c>
      <c r="AG4785" s="25" t="s">
        <v>22</v>
      </c>
      <c r="AH4785" s="25">
        <v>0</v>
      </c>
      <c r="AI4785" s="25">
        <v>0</v>
      </c>
      <c r="AJ4785" s="25" t="s">
        <v>20</v>
      </c>
      <c r="AK4785" s="42" t="s">
        <v>19</v>
      </c>
      <c r="AL4785" s="25" t="s">
        <v>20</v>
      </c>
      <c r="AM4785" s="25">
        <v>1</v>
      </c>
      <c r="AN4785" s="25" t="s">
        <v>22</v>
      </c>
      <c r="AO4785" s="25" t="s">
        <v>22</v>
      </c>
      <c r="AP4785" s="25" t="s">
        <v>22</v>
      </c>
      <c r="AQ4785" s="25"/>
      <c r="AR4785" s="94"/>
      <c r="AS4785" s="157" t="s">
        <v>22</v>
      </c>
      <c r="AT4785" s="93" t="s">
        <v>22</v>
      </c>
      <c r="AU4785" s="92" t="s">
        <v>22</v>
      </c>
      <c r="AV4785" s="91" t="s">
        <v>152</v>
      </c>
      <c r="AW4785" s="92" t="s">
        <v>48</v>
      </c>
      <c r="AX4785" s="92" t="s">
        <v>48</v>
      </c>
      <c r="AY4785" s="91" t="s">
        <v>152</v>
      </c>
      <c r="AZ4785" s="23"/>
      <c r="BA4785" s="25" t="s">
        <v>566</v>
      </c>
      <c r="BB4785" t="s">
        <v>48</v>
      </c>
      <c r="BC4785" t="e">
        <v>#N/A</v>
      </c>
      <c r="BD4785" t="e">
        <f>IF(Z4785=BC4785,"OK")</f>
        <v>#N/A</v>
      </c>
      <c r="BE4785">
        <v>0.5</v>
      </c>
      <c r="BF4785">
        <v>1E-3</v>
      </c>
      <c r="BG4785" t="s">
        <v>22</v>
      </c>
      <c r="BH4785" t="s">
        <v>22</v>
      </c>
      <c r="BI4785" t="s">
        <v>22</v>
      </c>
      <c r="BJ4785">
        <v>0</v>
      </c>
      <c r="BK4785">
        <v>0</v>
      </c>
      <c r="BN4785" s="183"/>
    </row>
    <row r="4786" spans="1:66" x14ac:dyDescent="0.25">
      <c r="A4786" s="1"/>
      <c r="B4786" s="94">
        <v>4773</v>
      </c>
      <c r="C4786" s="43">
        <v>1008808</v>
      </c>
      <c r="D4786" s="25"/>
      <c r="E4786" s="27" t="s">
        <v>565</v>
      </c>
      <c r="F4786" s="151" t="s">
        <v>24</v>
      </c>
      <c r="G4786" s="102">
        <v>1</v>
      </c>
      <c r="H4786" s="46" t="str">
        <f>IFERROR(IFERROR(IF(SEARCH("Usystems",$E4786)&gt;0,"Usystems"),IF(SEARCH("RIIFO",$E4786)&gt;0,"RIIFO","Uponor")),"Uponor")</f>
        <v>Uponor</v>
      </c>
      <c r="I4786" s="25" t="str">
        <f>IFERROR(MID($D4786,1,7)+0,"")</f>
        <v/>
      </c>
      <c r="J4786" s="25" t="str">
        <f>IFERROR(MID($D4786,10,7)+0,"")</f>
        <v/>
      </c>
      <c r="K4786" s="25" t="str">
        <f>IFERROR(MID($D4786,19,7)+0,"")</f>
        <v/>
      </c>
      <c r="L4786" s="25" t="str">
        <f>IFERROR(MID($D4786,28,7)+0,"")</f>
        <v/>
      </c>
      <c r="M4786" s="25" t="str">
        <f>IF(IFERROR(MID($Q4786,1,7)+0,"")&lt;1130000,IF(INDEX(C:C,MATCH(LEFT(Q4786,7)+0,I:I,0))&lt;1130000,"",INDEX(C:C,MATCH(LEFT(Q4786,7)+0,I:I,0))),IFERROR(MID($Q4786,1,7)+0,""))</f>
        <v/>
      </c>
      <c r="N4786" s="25" t="str">
        <f>IF(IFERROR(MID($Q4786,10,7)+0,"")&lt;1130000,"",IFERROR(MID($Q4786,10,7)+0,""))</f>
        <v/>
      </c>
      <c r="O4786" s="25" t="str">
        <f>IF(IFERROR(MID($Q4786,19,7)+0,"")&lt;1130000,"",IFERROR(MID($Q4786,19,7)+0,""))</f>
        <v/>
      </c>
      <c r="P4786" s="25" t="str">
        <f>IF(M4786="","",IF(N4786="",M4786,M4786&amp;", "&amp;N4786))</f>
        <v/>
      </c>
      <c r="Q4786" s="25"/>
      <c r="R4786" s="25"/>
      <c r="S4786" s="35" t="s">
        <v>548</v>
      </c>
      <c r="T4786" s="34" t="s">
        <v>36</v>
      </c>
      <c r="U4786" s="185">
        <v>3656</v>
      </c>
      <c r="V4786" s="188">
        <v>3656</v>
      </c>
      <c r="W4786" s="189">
        <v>3656</v>
      </c>
      <c r="X4786" s="31">
        <v>3656</v>
      </c>
      <c r="Y4786" s="90">
        <f>IFERROR(ROUND(X4786/W4786-1,2),"")</f>
        <v>0</v>
      </c>
      <c r="Z4786" s="31">
        <f>IF(OR(S4786="VLD MLC components",S4786="VLD MLC pipes",S4786="VLD PEX components",S4786="VLD PEX pipes",S4786="VLD PHC components",S4786="VLD PHC pipes",S4786="Controls VLD"),"По запросу",X4786)</f>
        <v>3656</v>
      </c>
      <c r="AA4786" s="63">
        <f>ROUND(X4786/1.2,3)</f>
        <v>3046.6669999999999</v>
      </c>
      <c r="AB4786" s="23">
        <v>3046.6669999999999</v>
      </c>
      <c r="AC4786" s="190">
        <f>IFERROR(ROUND(AA4786/AB4786-1,2),"")</f>
        <v>0</v>
      </c>
      <c r="AD4786" s="25">
        <v>0.5</v>
      </c>
      <c r="AE4786" s="25">
        <v>1E-3</v>
      </c>
      <c r="AF4786" s="25">
        <v>0</v>
      </c>
      <c r="AG4786" s="25" t="s">
        <v>22</v>
      </c>
      <c r="AH4786" s="25">
        <v>0</v>
      </c>
      <c r="AI4786" s="25">
        <v>0</v>
      </c>
      <c r="AJ4786" s="25" t="s">
        <v>20</v>
      </c>
      <c r="AK4786" s="42" t="s">
        <v>19</v>
      </c>
      <c r="AL4786" s="25" t="s">
        <v>20</v>
      </c>
      <c r="AM4786" s="25">
        <v>1</v>
      </c>
      <c r="AN4786" s="25" t="s">
        <v>22</v>
      </c>
      <c r="AO4786" s="25" t="s">
        <v>22</v>
      </c>
      <c r="AP4786" s="25" t="s">
        <v>22</v>
      </c>
      <c r="AQ4786" s="25"/>
      <c r="AR4786" s="94"/>
      <c r="AS4786" s="157" t="s">
        <v>22</v>
      </c>
      <c r="AT4786" s="93" t="s">
        <v>22</v>
      </c>
      <c r="AU4786" s="92" t="s">
        <v>22</v>
      </c>
      <c r="AV4786" s="91" t="s">
        <v>48</v>
      </c>
      <c r="AW4786" s="92" t="s">
        <v>48</v>
      </c>
      <c r="AX4786" s="92" t="s">
        <v>48</v>
      </c>
      <c r="AY4786" s="91" t="s">
        <v>152</v>
      </c>
      <c r="AZ4786" s="23"/>
      <c r="BA4786" s="25">
        <v>0</v>
      </c>
      <c r="BB4786" t="s">
        <v>48</v>
      </c>
      <c r="BC4786" t="e">
        <v>#N/A</v>
      </c>
      <c r="BD4786" t="e">
        <f>IF(Z4786=BC4786,"OK")</f>
        <v>#N/A</v>
      </c>
      <c r="BE4786">
        <v>0.5</v>
      </c>
      <c r="BF4786">
        <v>1E-3</v>
      </c>
      <c r="BG4786" t="s">
        <v>22</v>
      </c>
      <c r="BH4786" t="s">
        <v>22</v>
      </c>
      <c r="BI4786" t="s">
        <v>22</v>
      </c>
      <c r="BJ4786">
        <v>0</v>
      </c>
      <c r="BK4786">
        <v>0</v>
      </c>
      <c r="BN4786" s="183"/>
    </row>
    <row r="4787" spans="1:66" x14ac:dyDescent="0.25">
      <c r="A4787" s="1"/>
      <c r="B4787" s="94">
        <v>4774</v>
      </c>
      <c r="C4787" s="43">
        <v>1089908</v>
      </c>
      <c r="D4787" s="25"/>
      <c r="E4787" s="36" t="s">
        <v>564</v>
      </c>
      <c r="F4787" s="151" t="s">
        <v>24</v>
      </c>
      <c r="G4787" s="102">
        <v>1</v>
      </c>
      <c r="H4787" s="46" t="str">
        <f>IFERROR(IFERROR(IF(SEARCH("Usystems",$E4787)&gt;0,"Usystems"),IF(SEARCH("RIIFO",$E4787)&gt;0,"RIIFO","Uponor")),"Uponor")</f>
        <v>Uponor</v>
      </c>
      <c r="I4787" s="25" t="str">
        <f>IFERROR(MID($D4787,1,7)+0,"")</f>
        <v/>
      </c>
      <c r="J4787" s="25" t="str">
        <f>IFERROR(MID($D4787,10,7)+0,"")</f>
        <v/>
      </c>
      <c r="K4787" s="25" t="str">
        <f>IFERROR(MID($D4787,19,7)+0,"")</f>
        <v/>
      </c>
      <c r="L4787" s="25" t="str">
        <f>IFERROR(MID($D4787,28,7)+0,"")</f>
        <v/>
      </c>
      <c r="M4787" s="25" t="str">
        <f>IF(IFERROR(MID($Q4787,1,7)+0,"")&lt;1130000,IF(INDEX(C:C,MATCH(LEFT(Q4787,7)+0,I:I,0))&lt;1130000,"",INDEX(C:C,MATCH(LEFT(Q4787,7)+0,I:I,0))),IFERROR(MID($Q4787,1,7)+0,""))</f>
        <v/>
      </c>
      <c r="N4787" s="25" t="str">
        <f>IF(IFERROR(MID($Q4787,10,7)+0,"")&lt;1130000,"",IFERROR(MID($Q4787,10,7)+0,""))</f>
        <v/>
      </c>
      <c r="O4787" s="25" t="str">
        <f>IF(IFERROR(MID($Q4787,19,7)+0,"")&lt;1130000,"",IFERROR(MID($Q4787,19,7)+0,""))</f>
        <v/>
      </c>
      <c r="P4787" s="25" t="str">
        <f>IF(M4787="","",IF(N4787="",M4787,M4787&amp;", "&amp;N4787))</f>
        <v/>
      </c>
      <c r="Q4787" s="25"/>
      <c r="R4787" s="25"/>
      <c r="S4787" s="35" t="s">
        <v>548</v>
      </c>
      <c r="T4787" s="34" t="s">
        <v>36</v>
      </c>
      <c r="U4787" s="185">
        <v>3180</v>
      </c>
      <c r="V4787" s="188">
        <v>3180</v>
      </c>
      <c r="W4787" s="189">
        <v>3180</v>
      </c>
      <c r="X4787" s="31">
        <v>3180</v>
      </c>
      <c r="Y4787" s="90">
        <f>IFERROR(ROUND(X4787/W4787-1,2),"")</f>
        <v>0</v>
      </c>
      <c r="Z4787" s="31">
        <f>IF(OR(S4787="VLD MLC components",S4787="VLD MLC pipes",S4787="VLD PEX components",S4787="VLD PEX pipes",S4787="VLD PHC components",S4787="VLD PHC pipes",S4787="Controls VLD"),"По запросу",X4787)</f>
        <v>3180</v>
      </c>
      <c r="AA4787" s="63">
        <f>ROUND(X4787/1.2,3)</f>
        <v>2650</v>
      </c>
      <c r="AB4787" s="23">
        <v>2650</v>
      </c>
      <c r="AC4787" s="190">
        <f>IFERROR(ROUND(AA4787/AB4787-1,2),"")</f>
        <v>0</v>
      </c>
      <c r="AD4787" s="25">
        <v>0.5</v>
      </c>
      <c r="AE4787" s="25">
        <v>1E-3</v>
      </c>
      <c r="AF4787" s="25">
        <v>0</v>
      </c>
      <c r="AG4787" s="25" t="s">
        <v>22</v>
      </c>
      <c r="AH4787" s="25">
        <v>0</v>
      </c>
      <c r="AI4787" s="25">
        <v>0</v>
      </c>
      <c r="AJ4787" s="25" t="s">
        <v>20</v>
      </c>
      <c r="AK4787" s="42" t="s">
        <v>19</v>
      </c>
      <c r="AL4787" s="25" t="s">
        <v>20</v>
      </c>
      <c r="AM4787" s="25">
        <v>1</v>
      </c>
      <c r="AN4787" s="25" t="s">
        <v>22</v>
      </c>
      <c r="AO4787" s="25" t="s">
        <v>22</v>
      </c>
      <c r="AP4787" s="25" t="s">
        <v>22</v>
      </c>
      <c r="AQ4787" s="25"/>
      <c r="AR4787" s="94"/>
      <c r="AS4787" s="157" t="s">
        <v>22</v>
      </c>
      <c r="AT4787" s="93" t="s">
        <v>22</v>
      </c>
      <c r="AU4787" s="92" t="s">
        <v>22</v>
      </c>
      <c r="AV4787" s="91" t="s">
        <v>152</v>
      </c>
      <c r="AW4787" s="92" t="s">
        <v>48</v>
      </c>
      <c r="AX4787" s="92" t="s">
        <v>48</v>
      </c>
      <c r="AY4787" s="91" t="s">
        <v>152</v>
      </c>
      <c r="AZ4787" s="23"/>
      <c r="BA4787" s="25" t="s">
        <v>561</v>
      </c>
      <c r="BB4787" t="s">
        <v>48</v>
      </c>
      <c r="BC4787" t="e">
        <v>#N/A</v>
      </c>
      <c r="BD4787" t="e">
        <f>IF(Z4787=BC4787,"OK")</f>
        <v>#N/A</v>
      </c>
      <c r="BE4787">
        <v>0.5</v>
      </c>
      <c r="BF4787">
        <v>1E-3</v>
      </c>
      <c r="BG4787" t="s">
        <v>22</v>
      </c>
      <c r="BH4787" t="s">
        <v>22</v>
      </c>
      <c r="BI4787" t="s">
        <v>22</v>
      </c>
      <c r="BJ4787">
        <v>0</v>
      </c>
      <c r="BK4787">
        <v>0</v>
      </c>
      <c r="BN4787" s="183"/>
    </row>
    <row r="4788" spans="1:66" x14ac:dyDescent="0.25">
      <c r="A4788" s="1"/>
      <c r="B4788" s="94">
        <v>4775</v>
      </c>
      <c r="C4788" s="43">
        <v>1008809</v>
      </c>
      <c r="D4788" s="25"/>
      <c r="E4788" s="27" t="s">
        <v>563</v>
      </c>
      <c r="F4788" s="151" t="s">
        <v>24</v>
      </c>
      <c r="G4788" s="102">
        <v>1</v>
      </c>
      <c r="H4788" s="46" t="str">
        <f>IFERROR(IFERROR(IF(SEARCH("Usystems",$E4788)&gt;0,"Usystems"),IF(SEARCH("RIIFO",$E4788)&gt;0,"RIIFO","Uponor")),"Uponor")</f>
        <v>Uponor</v>
      </c>
      <c r="I4788" s="25" t="str">
        <f>IFERROR(MID($D4788,1,7)+0,"")</f>
        <v/>
      </c>
      <c r="J4788" s="25" t="str">
        <f>IFERROR(MID($D4788,10,7)+0,"")</f>
        <v/>
      </c>
      <c r="K4788" s="25" t="str">
        <f>IFERROR(MID($D4788,19,7)+0,"")</f>
        <v/>
      </c>
      <c r="L4788" s="25" t="str">
        <f>IFERROR(MID($D4788,28,7)+0,"")</f>
        <v/>
      </c>
      <c r="M4788" s="25" t="str">
        <f>IF(IFERROR(MID($Q4788,1,7)+0,"")&lt;1130000,IF(INDEX(C:C,MATCH(LEFT(Q4788,7)+0,I:I,0))&lt;1130000,"",INDEX(C:C,MATCH(LEFT(Q4788,7)+0,I:I,0))),IFERROR(MID($Q4788,1,7)+0,""))</f>
        <v/>
      </c>
      <c r="N4788" s="25" t="str">
        <f>IF(IFERROR(MID($Q4788,10,7)+0,"")&lt;1130000,"",IFERROR(MID($Q4788,10,7)+0,""))</f>
        <v/>
      </c>
      <c r="O4788" s="25" t="str">
        <f>IF(IFERROR(MID($Q4788,19,7)+0,"")&lt;1130000,"",IFERROR(MID($Q4788,19,7)+0,""))</f>
        <v/>
      </c>
      <c r="P4788" s="25" t="str">
        <f>IF(M4788="","",IF(N4788="",M4788,M4788&amp;", "&amp;N4788))</f>
        <v/>
      </c>
      <c r="Q4788" s="25"/>
      <c r="R4788" s="25"/>
      <c r="S4788" s="35" t="s">
        <v>548</v>
      </c>
      <c r="T4788" s="34" t="s">
        <v>36</v>
      </c>
      <c r="U4788" s="185">
        <v>3180</v>
      </c>
      <c r="V4788" s="188">
        <v>3180</v>
      </c>
      <c r="W4788" s="189">
        <v>3180</v>
      </c>
      <c r="X4788" s="31">
        <v>3180</v>
      </c>
      <c r="Y4788" s="90">
        <f>IFERROR(ROUND(X4788/W4788-1,2),"")</f>
        <v>0</v>
      </c>
      <c r="Z4788" s="31">
        <f>IF(OR(S4788="VLD MLC components",S4788="VLD MLC pipes",S4788="VLD PEX components",S4788="VLD PEX pipes",S4788="VLD PHC components",S4788="VLD PHC pipes",S4788="Controls VLD"),"По запросу",X4788)</f>
        <v>3180</v>
      </c>
      <c r="AA4788" s="63">
        <f>ROUND(X4788/1.2,3)</f>
        <v>2650</v>
      </c>
      <c r="AB4788" s="23">
        <v>2650</v>
      </c>
      <c r="AC4788" s="190">
        <f>IFERROR(ROUND(AA4788/AB4788-1,2),"")</f>
        <v>0</v>
      </c>
      <c r="AD4788" s="25">
        <v>0.5</v>
      </c>
      <c r="AE4788" s="25">
        <v>1E-3</v>
      </c>
      <c r="AF4788" s="25">
        <v>0</v>
      </c>
      <c r="AG4788" s="25" t="s">
        <v>22</v>
      </c>
      <c r="AH4788" s="25">
        <v>0</v>
      </c>
      <c r="AI4788" s="25">
        <v>0</v>
      </c>
      <c r="AJ4788" s="25" t="s">
        <v>20</v>
      </c>
      <c r="AK4788" s="42" t="s">
        <v>19</v>
      </c>
      <c r="AL4788" s="25" t="s">
        <v>20</v>
      </c>
      <c r="AM4788" s="25">
        <v>1</v>
      </c>
      <c r="AN4788" s="25" t="s">
        <v>22</v>
      </c>
      <c r="AO4788" s="25" t="s">
        <v>22</v>
      </c>
      <c r="AP4788" s="25" t="s">
        <v>22</v>
      </c>
      <c r="AQ4788" s="25"/>
      <c r="AR4788" s="94"/>
      <c r="AS4788" s="157" t="s">
        <v>22</v>
      </c>
      <c r="AT4788" s="93" t="s">
        <v>22</v>
      </c>
      <c r="AU4788" s="92" t="s">
        <v>22</v>
      </c>
      <c r="AV4788" s="91" t="s">
        <v>48</v>
      </c>
      <c r="AW4788" s="92" t="s">
        <v>48</v>
      </c>
      <c r="AX4788" s="92" t="s">
        <v>48</v>
      </c>
      <c r="AY4788" s="91" t="s">
        <v>152</v>
      </c>
      <c r="AZ4788" s="23"/>
      <c r="BA4788" s="25">
        <v>0</v>
      </c>
      <c r="BB4788" t="s">
        <v>48</v>
      </c>
      <c r="BC4788" t="e">
        <v>#N/A</v>
      </c>
      <c r="BD4788" t="e">
        <f>IF(Z4788=BC4788,"OK")</f>
        <v>#N/A</v>
      </c>
      <c r="BE4788">
        <v>0.5</v>
      </c>
      <c r="BF4788">
        <v>1E-3</v>
      </c>
      <c r="BG4788" t="s">
        <v>22</v>
      </c>
      <c r="BH4788" t="s">
        <v>22</v>
      </c>
      <c r="BI4788" t="s">
        <v>22</v>
      </c>
      <c r="BJ4788">
        <v>0</v>
      </c>
      <c r="BK4788">
        <v>0</v>
      </c>
      <c r="BN4788" s="183"/>
    </row>
    <row r="4789" spans="1:66" x14ac:dyDescent="0.25">
      <c r="A4789" s="1"/>
      <c r="B4789" s="94">
        <v>4776</v>
      </c>
      <c r="C4789" s="43">
        <v>1008810</v>
      </c>
      <c r="D4789" s="25"/>
      <c r="E4789" s="27" t="s">
        <v>562</v>
      </c>
      <c r="F4789" s="151" t="s">
        <v>24</v>
      </c>
      <c r="G4789" s="102">
        <v>1</v>
      </c>
      <c r="H4789" s="46" t="str">
        <f>IFERROR(IFERROR(IF(SEARCH("Usystems",$E4789)&gt;0,"Usystems"),IF(SEARCH("RIIFO",$E4789)&gt;0,"RIIFO","Uponor")),"Uponor")</f>
        <v>Uponor</v>
      </c>
      <c r="I4789" s="25" t="str">
        <f>IFERROR(MID($D4789,1,7)+0,"")</f>
        <v/>
      </c>
      <c r="J4789" s="25" t="str">
        <f>IFERROR(MID($D4789,10,7)+0,"")</f>
        <v/>
      </c>
      <c r="K4789" s="25" t="str">
        <f>IFERROR(MID($D4789,19,7)+0,"")</f>
        <v/>
      </c>
      <c r="L4789" s="25" t="str">
        <f>IFERROR(MID($D4789,28,7)+0,"")</f>
        <v/>
      </c>
      <c r="M4789" s="25" t="str">
        <f>IF(IFERROR(MID($Q4789,1,7)+0,"")&lt;1130000,IF(INDEX(C:C,MATCH(LEFT(Q4789,7)+0,I:I,0))&lt;1130000,"",INDEX(C:C,MATCH(LEFT(Q4789,7)+0,I:I,0))),IFERROR(MID($Q4789,1,7)+0,""))</f>
        <v/>
      </c>
      <c r="N4789" s="25" t="str">
        <f>IF(IFERROR(MID($Q4789,10,7)+0,"")&lt;1130000,"",IFERROR(MID($Q4789,10,7)+0,""))</f>
        <v/>
      </c>
      <c r="O4789" s="25" t="str">
        <f>IF(IFERROR(MID($Q4789,19,7)+0,"")&lt;1130000,"",IFERROR(MID($Q4789,19,7)+0,""))</f>
        <v/>
      </c>
      <c r="P4789" s="25" t="str">
        <f>IF(M4789="","",IF(N4789="",M4789,M4789&amp;", "&amp;N4789))</f>
        <v/>
      </c>
      <c r="Q4789" s="25"/>
      <c r="R4789" s="25"/>
      <c r="S4789" s="35" t="s">
        <v>548</v>
      </c>
      <c r="T4789" s="34" t="s">
        <v>36</v>
      </c>
      <c r="U4789" s="185">
        <v>3180</v>
      </c>
      <c r="V4789" s="188">
        <v>3180</v>
      </c>
      <c r="W4789" s="189">
        <v>3180</v>
      </c>
      <c r="X4789" s="31">
        <v>3180</v>
      </c>
      <c r="Y4789" s="90">
        <f>IFERROR(ROUND(X4789/W4789-1,2),"")</f>
        <v>0</v>
      </c>
      <c r="Z4789" s="31">
        <f>IF(OR(S4789="VLD MLC components",S4789="VLD MLC pipes",S4789="VLD PEX components",S4789="VLD PEX pipes",S4789="VLD PHC components",S4789="VLD PHC pipes",S4789="Controls VLD"),"По запросу",X4789)</f>
        <v>3180</v>
      </c>
      <c r="AA4789" s="63">
        <f>ROUND(X4789/1.2,3)</f>
        <v>2650</v>
      </c>
      <c r="AB4789" s="23">
        <v>2650</v>
      </c>
      <c r="AC4789" s="190">
        <f>IFERROR(ROUND(AA4789/AB4789-1,2),"")</f>
        <v>0</v>
      </c>
      <c r="AD4789" s="25">
        <v>0.5</v>
      </c>
      <c r="AE4789" s="25">
        <v>1E-3</v>
      </c>
      <c r="AF4789" s="25">
        <v>0</v>
      </c>
      <c r="AG4789" s="25" t="s">
        <v>22</v>
      </c>
      <c r="AH4789" s="25">
        <v>0</v>
      </c>
      <c r="AI4789" s="25">
        <v>0</v>
      </c>
      <c r="AJ4789" s="25" t="s">
        <v>20</v>
      </c>
      <c r="AK4789" s="42" t="s">
        <v>19</v>
      </c>
      <c r="AL4789" s="25" t="s">
        <v>20</v>
      </c>
      <c r="AM4789" s="25">
        <v>1</v>
      </c>
      <c r="AN4789" s="25" t="s">
        <v>22</v>
      </c>
      <c r="AO4789" s="25" t="s">
        <v>22</v>
      </c>
      <c r="AP4789" s="25" t="s">
        <v>22</v>
      </c>
      <c r="AQ4789" s="25"/>
      <c r="AR4789" s="94"/>
      <c r="AS4789" s="157" t="s">
        <v>22</v>
      </c>
      <c r="AT4789" s="93" t="s">
        <v>22</v>
      </c>
      <c r="AU4789" s="92" t="s">
        <v>22</v>
      </c>
      <c r="AV4789" s="91" t="s">
        <v>152</v>
      </c>
      <c r="AW4789" s="92" t="s">
        <v>48</v>
      </c>
      <c r="AX4789" s="92" t="s">
        <v>48</v>
      </c>
      <c r="AY4789" s="91" t="s">
        <v>152</v>
      </c>
      <c r="AZ4789" s="23"/>
      <c r="BA4789" s="25" t="s">
        <v>561</v>
      </c>
      <c r="BB4789" t="s">
        <v>48</v>
      </c>
      <c r="BC4789" t="e">
        <v>#N/A</v>
      </c>
      <c r="BD4789" t="e">
        <f>IF(Z4789=BC4789,"OK")</f>
        <v>#N/A</v>
      </c>
      <c r="BE4789">
        <v>0.5</v>
      </c>
      <c r="BF4789">
        <v>1E-3</v>
      </c>
      <c r="BG4789" t="s">
        <v>22</v>
      </c>
      <c r="BH4789" t="s">
        <v>22</v>
      </c>
      <c r="BI4789" t="s">
        <v>22</v>
      </c>
      <c r="BJ4789">
        <v>0</v>
      </c>
      <c r="BK4789">
        <v>0</v>
      </c>
      <c r="BN4789" s="183"/>
    </row>
    <row r="4790" spans="1:66" x14ac:dyDescent="0.25">
      <c r="A4790" s="1"/>
      <c r="B4790" s="94">
        <v>4777</v>
      </c>
      <c r="C4790" s="43">
        <v>1008811</v>
      </c>
      <c r="D4790" s="25"/>
      <c r="E4790" s="27" t="s">
        <v>560</v>
      </c>
      <c r="F4790" s="151" t="s">
        <v>24</v>
      </c>
      <c r="G4790" s="102">
        <v>1</v>
      </c>
      <c r="H4790" s="46" t="str">
        <f>IFERROR(IFERROR(IF(SEARCH("Usystems",$E4790)&gt;0,"Usystems"),IF(SEARCH("RIIFO",$E4790)&gt;0,"RIIFO","Uponor")),"Uponor")</f>
        <v>Uponor</v>
      </c>
      <c r="I4790" s="25" t="str">
        <f>IFERROR(MID($D4790,1,7)+0,"")</f>
        <v/>
      </c>
      <c r="J4790" s="25" t="str">
        <f>IFERROR(MID($D4790,10,7)+0,"")</f>
        <v/>
      </c>
      <c r="K4790" s="25" t="str">
        <f>IFERROR(MID($D4790,19,7)+0,"")</f>
        <v/>
      </c>
      <c r="L4790" s="25" t="str">
        <f>IFERROR(MID($D4790,28,7)+0,"")</f>
        <v/>
      </c>
      <c r="M4790" s="25" t="str">
        <f>IF(IFERROR(MID($Q4790,1,7)+0,"")&lt;1130000,IF(INDEX(C:C,MATCH(LEFT(Q4790,7)+0,I:I,0))&lt;1130000,"",INDEX(C:C,MATCH(LEFT(Q4790,7)+0,I:I,0))),IFERROR(MID($Q4790,1,7)+0,""))</f>
        <v/>
      </c>
      <c r="N4790" s="25" t="str">
        <f>IF(IFERROR(MID($Q4790,10,7)+0,"")&lt;1130000,"",IFERROR(MID($Q4790,10,7)+0,""))</f>
        <v/>
      </c>
      <c r="O4790" s="25" t="str">
        <f>IF(IFERROR(MID($Q4790,19,7)+0,"")&lt;1130000,"",IFERROR(MID($Q4790,19,7)+0,""))</f>
        <v/>
      </c>
      <c r="P4790" s="25" t="str">
        <f>IF(M4790="","",IF(N4790="",M4790,M4790&amp;", "&amp;N4790))</f>
        <v/>
      </c>
      <c r="Q4790" s="25"/>
      <c r="R4790" s="25"/>
      <c r="S4790" s="35" t="s">
        <v>548</v>
      </c>
      <c r="T4790" s="34" t="s">
        <v>36</v>
      </c>
      <c r="U4790" s="185">
        <v>3180</v>
      </c>
      <c r="V4790" s="188">
        <v>3180</v>
      </c>
      <c r="W4790" s="189">
        <v>3180</v>
      </c>
      <c r="X4790" s="31">
        <v>3180</v>
      </c>
      <c r="Y4790" s="90">
        <f>IFERROR(ROUND(X4790/W4790-1,2),"")</f>
        <v>0</v>
      </c>
      <c r="Z4790" s="31">
        <f>IF(OR(S4790="VLD MLC components",S4790="VLD MLC pipes",S4790="VLD PEX components",S4790="VLD PEX pipes",S4790="VLD PHC components",S4790="VLD PHC pipes",S4790="Controls VLD"),"По запросу",X4790)</f>
        <v>3180</v>
      </c>
      <c r="AA4790" s="63">
        <f>ROUND(X4790/1.2,3)</f>
        <v>2650</v>
      </c>
      <c r="AB4790" s="23">
        <v>2650</v>
      </c>
      <c r="AC4790" s="190">
        <f>IFERROR(ROUND(AA4790/AB4790-1,2),"")</f>
        <v>0</v>
      </c>
      <c r="AD4790" s="25">
        <v>0.5</v>
      </c>
      <c r="AE4790" s="25">
        <v>1E-3</v>
      </c>
      <c r="AF4790" s="25">
        <v>0</v>
      </c>
      <c r="AG4790" s="25" t="s">
        <v>22</v>
      </c>
      <c r="AH4790" s="25">
        <v>0</v>
      </c>
      <c r="AI4790" s="25">
        <v>0</v>
      </c>
      <c r="AJ4790" s="25" t="s">
        <v>20</v>
      </c>
      <c r="AK4790" s="42" t="s">
        <v>19</v>
      </c>
      <c r="AL4790" s="25" t="s">
        <v>20</v>
      </c>
      <c r="AM4790" s="25">
        <v>1</v>
      </c>
      <c r="AN4790" s="25" t="s">
        <v>22</v>
      </c>
      <c r="AO4790" s="25" t="s">
        <v>22</v>
      </c>
      <c r="AP4790" s="25" t="s">
        <v>22</v>
      </c>
      <c r="AQ4790" s="25"/>
      <c r="AR4790" s="94"/>
      <c r="AS4790" s="157" t="s">
        <v>22</v>
      </c>
      <c r="AT4790" s="93" t="s">
        <v>22</v>
      </c>
      <c r="AU4790" s="92" t="s">
        <v>22</v>
      </c>
      <c r="AV4790" s="91" t="s">
        <v>48</v>
      </c>
      <c r="AW4790" s="92" t="s">
        <v>48</v>
      </c>
      <c r="AX4790" s="92" t="s">
        <v>48</v>
      </c>
      <c r="AY4790" s="91" t="s">
        <v>152</v>
      </c>
      <c r="AZ4790" s="23"/>
      <c r="BA4790" s="25">
        <v>0</v>
      </c>
      <c r="BB4790" t="s">
        <v>48</v>
      </c>
      <c r="BC4790" t="e">
        <v>#N/A</v>
      </c>
      <c r="BD4790" t="e">
        <f>IF(Z4790=BC4790,"OK")</f>
        <v>#N/A</v>
      </c>
      <c r="BE4790">
        <v>0.5</v>
      </c>
      <c r="BF4790">
        <v>1E-3</v>
      </c>
      <c r="BG4790" t="s">
        <v>22</v>
      </c>
      <c r="BH4790" t="s">
        <v>22</v>
      </c>
      <c r="BI4790" t="s">
        <v>22</v>
      </c>
      <c r="BJ4790">
        <v>0</v>
      </c>
      <c r="BK4790">
        <v>0</v>
      </c>
      <c r="BN4790" s="183"/>
    </row>
    <row r="4791" spans="1:66" x14ac:dyDescent="0.25">
      <c r="A4791" s="1"/>
      <c r="B4791" s="94">
        <v>4778</v>
      </c>
      <c r="C4791" s="43">
        <v>1008812</v>
      </c>
      <c r="D4791" s="25"/>
      <c r="E4791" s="27" t="s">
        <v>559</v>
      </c>
      <c r="F4791" s="151" t="s">
        <v>24</v>
      </c>
      <c r="G4791" s="102">
        <v>1</v>
      </c>
      <c r="H4791" s="46" t="str">
        <f>IFERROR(IFERROR(IF(SEARCH("Usystems",$E4791)&gt;0,"Usystems"),IF(SEARCH("RIIFO",$E4791)&gt;0,"RIIFO","Uponor")),"Uponor")</f>
        <v>Uponor</v>
      </c>
      <c r="I4791" s="25" t="str">
        <f>IFERROR(MID($D4791,1,7)+0,"")</f>
        <v/>
      </c>
      <c r="J4791" s="25" t="str">
        <f>IFERROR(MID($D4791,10,7)+0,"")</f>
        <v/>
      </c>
      <c r="K4791" s="25" t="str">
        <f>IFERROR(MID($D4791,19,7)+0,"")</f>
        <v/>
      </c>
      <c r="L4791" s="25" t="str">
        <f>IFERROR(MID($D4791,28,7)+0,"")</f>
        <v/>
      </c>
      <c r="M4791" s="25" t="str">
        <f>IF(IFERROR(MID($Q4791,1,7)+0,"")&lt;1130000,IF(INDEX(C:C,MATCH(LEFT(Q4791,7)+0,I:I,0))&lt;1130000,"",INDEX(C:C,MATCH(LEFT(Q4791,7)+0,I:I,0))),IFERROR(MID($Q4791,1,7)+0,""))</f>
        <v/>
      </c>
      <c r="N4791" s="25" t="str">
        <f>IF(IFERROR(MID($Q4791,10,7)+0,"")&lt;1130000,"",IFERROR(MID($Q4791,10,7)+0,""))</f>
        <v/>
      </c>
      <c r="O4791" s="25" t="str">
        <f>IF(IFERROR(MID($Q4791,19,7)+0,"")&lt;1130000,"",IFERROR(MID($Q4791,19,7)+0,""))</f>
        <v/>
      </c>
      <c r="P4791" s="25" t="str">
        <f>IF(M4791="","",IF(N4791="",M4791,M4791&amp;", "&amp;N4791))</f>
        <v/>
      </c>
      <c r="Q4791" s="25"/>
      <c r="R4791" s="25"/>
      <c r="S4791" s="35" t="s">
        <v>548</v>
      </c>
      <c r="T4791" s="34" t="s">
        <v>36</v>
      </c>
      <c r="U4791" s="185">
        <v>3180</v>
      </c>
      <c r="V4791" s="188">
        <v>3180</v>
      </c>
      <c r="W4791" s="189">
        <v>3180</v>
      </c>
      <c r="X4791" s="31">
        <v>3180</v>
      </c>
      <c r="Y4791" s="90">
        <f>IFERROR(ROUND(X4791/W4791-1,2),"")</f>
        <v>0</v>
      </c>
      <c r="Z4791" s="31">
        <f>IF(OR(S4791="VLD MLC components",S4791="VLD MLC pipes",S4791="VLD PEX components",S4791="VLD PEX pipes",S4791="VLD PHC components",S4791="VLD PHC pipes",S4791="Controls VLD"),"По запросу",X4791)</f>
        <v>3180</v>
      </c>
      <c r="AA4791" s="63">
        <f>ROUND(X4791/1.2,3)</f>
        <v>2650</v>
      </c>
      <c r="AB4791" s="23">
        <v>2650</v>
      </c>
      <c r="AC4791" s="190">
        <f>IFERROR(ROUND(AA4791/AB4791-1,2),"")</f>
        <v>0</v>
      </c>
      <c r="AD4791" s="25">
        <v>0.5</v>
      </c>
      <c r="AE4791" s="25">
        <v>1E-3</v>
      </c>
      <c r="AF4791" s="25">
        <v>0</v>
      </c>
      <c r="AG4791" s="25" t="s">
        <v>22</v>
      </c>
      <c r="AH4791" s="25">
        <v>0</v>
      </c>
      <c r="AI4791" s="25">
        <v>0</v>
      </c>
      <c r="AJ4791" s="25" t="s">
        <v>20</v>
      </c>
      <c r="AK4791" s="42" t="s">
        <v>19</v>
      </c>
      <c r="AL4791" s="25" t="s">
        <v>20</v>
      </c>
      <c r="AM4791" s="25">
        <v>1</v>
      </c>
      <c r="AN4791" s="25" t="s">
        <v>22</v>
      </c>
      <c r="AO4791" s="25" t="s">
        <v>22</v>
      </c>
      <c r="AP4791" s="25" t="s">
        <v>22</v>
      </c>
      <c r="AQ4791" s="25"/>
      <c r="AR4791" s="94"/>
      <c r="AS4791" s="157" t="s">
        <v>22</v>
      </c>
      <c r="AT4791" s="93" t="s">
        <v>22</v>
      </c>
      <c r="AU4791" s="92" t="s">
        <v>22</v>
      </c>
      <c r="AV4791" s="91" t="s">
        <v>48</v>
      </c>
      <c r="AW4791" s="92" t="s">
        <v>48</v>
      </c>
      <c r="AX4791" s="92" t="s">
        <v>48</v>
      </c>
      <c r="AY4791" s="91" t="s">
        <v>152</v>
      </c>
      <c r="AZ4791" s="23"/>
      <c r="BA4791" s="25">
        <v>0</v>
      </c>
      <c r="BB4791" t="s">
        <v>48</v>
      </c>
      <c r="BC4791" t="e">
        <v>#N/A</v>
      </c>
      <c r="BD4791" t="e">
        <f>IF(Z4791=BC4791,"OK")</f>
        <v>#N/A</v>
      </c>
      <c r="BE4791">
        <v>0.5</v>
      </c>
      <c r="BF4791">
        <v>1E-3</v>
      </c>
      <c r="BG4791" t="s">
        <v>22</v>
      </c>
      <c r="BH4791" t="s">
        <v>22</v>
      </c>
      <c r="BI4791" t="s">
        <v>22</v>
      </c>
      <c r="BJ4791">
        <v>0</v>
      </c>
      <c r="BK4791">
        <v>0</v>
      </c>
      <c r="BN4791" s="183"/>
    </row>
    <row r="4792" spans="1:66" x14ac:dyDescent="0.25">
      <c r="A4792" s="1"/>
      <c r="B4792" s="94">
        <v>4779</v>
      </c>
      <c r="C4792" s="43">
        <v>1089911</v>
      </c>
      <c r="D4792" s="25"/>
      <c r="E4792" s="27" t="s">
        <v>558</v>
      </c>
      <c r="F4792" s="151" t="s">
        <v>24</v>
      </c>
      <c r="G4792" s="102">
        <v>1</v>
      </c>
      <c r="H4792" s="46" t="str">
        <f>IFERROR(IFERROR(IF(SEARCH("Usystems",$E4792)&gt;0,"Usystems"),IF(SEARCH("RIIFO",$E4792)&gt;0,"RIIFO","Uponor")),"Uponor")</f>
        <v>Uponor</v>
      </c>
      <c r="I4792" s="25" t="str">
        <f>IFERROR(MID($D4792,1,7)+0,"")</f>
        <v/>
      </c>
      <c r="J4792" s="25" t="str">
        <f>IFERROR(MID($D4792,10,7)+0,"")</f>
        <v/>
      </c>
      <c r="K4792" s="25" t="str">
        <f>IFERROR(MID($D4792,19,7)+0,"")</f>
        <v/>
      </c>
      <c r="L4792" s="25" t="str">
        <f>IFERROR(MID($D4792,28,7)+0,"")</f>
        <v/>
      </c>
      <c r="M4792" s="25" t="str">
        <f>IF(IFERROR(MID($Q4792,1,7)+0,"")&lt;1130000,IF(INDEX(C:C,MATCH(LEFT(Q4792,7)+0,I:I,0))&lt;1130000,"",INDEX(C:C,MATCH(LEFT(Q4792,7)+0,I:I,0))),IFERROR(MID($Q4792,1,7)+0,""))</f>
        <v/>
      </c>
      <c r="N4792" s="25" t="str">
        <f>IF(IFERROR(MID($Q4792,10,7)+0,"")&lt;1130000,"",IFERROR(MID($Q4792,10,7)+0,""))</f>
        <v/>
      </c>
      <c r="O4792" s="25" t="str">
        <f>IF(IFERROR(MID($Q4792,19,7)+0,"")&lt;1130000,"",IFERROR(MID($Q4792,19,7)+0,""))</f>
        <v/>
      </c>
      <c r="P4792" s="25" t="str">
        <f>IF(M4792="","",IF(N4792="",M4792,M4792&amp;", "&amp;N4792))</f>
        <v/>
      </c>
      <c r="Q4792" s="25"/>
      <c r="R4792" s="25"/>
      <c r="S4792" s="35" t="s">
        <v>548</v>
      </c>
      <c r="T4792" s="34" t="s">
        <v>36</v>
      </c>
      <c r="U4792" s="185">
        <v>954</v>
      </c>
      <c r="V4792" s="188">
        <v>954</v>
      </c>
      <c r="W4792" s="189">
        <v>954</v>
      </c>
      <c r="X4792" s="31">
        <v>954</v>
      </c>
      <c r="Y4792" s="90">
        <f>IFERROR(ROUND(X4792/W4792-1,2),"")</f>
        <v>0</v>
      </c>
      <c r="Z4792" s="31">
        <f>IF(OR(S4792="VLD MLC components",S4792="VLD MLC pipes",S4792="VLD PEX components",S4792="VLD PEX pipes",S4792="VLD PHC components",S4792="VLD PHC pipes",S4792="Controls VLD"),"По запросу",X4792)</f>
        <v>954</v>
      </c>
      <c r="AA4792" s="63">
        <f>ROUND(X4792/1.2,3)</f>
        <v>795</v>
      </c>
      <c r="AB4792" s="23">
        <v>795</v>
      </c>
      <c r="AC4792" s="190">
        <f>IFERROR(ROUND(AA4792/AB4792-1,2),"")</f>
        <v>0</v>
      </c>
      <c r="AD4792" s="25">
        <v>0.5</v>
      </c>
      <c r="AE4792" s="25">
        <v>1E-3</v>
      </c>
      <c r="AF4792" s="25">
        <v>0</v>
      </c>
      <c r="AG4792" s="25" t="s">
        <v>22</v>
      </c>
      <c r="AH4792" s="25">
        <v>0</v>
      </c>
      <c r="AI4792" s="25">
        <v>0</v>
      </c>
      <c r="AJ4792" s="25" t="s">
        <v>20</v>
      </c>
      <c r="AK4792" s="42" t="s">
        <v>19</v>
      </c>
      <c r="AL4792" s="25" t="s">
        <v>20</v>
      </c>
      <c r="AM4792" s="25">
        <v>1</v>
      </c>
      <c r="AN4792" s="25" t="s">
        <v>22</v>
      </c>
      <c r="AO4792" s="25" t="s">
        <v>22</v>
      </c>
      <c r="AP4792" s="25" t="s">
        <v>22</v>
      </c>
      <c r="AQ4792" s="25"/>
      <c r="AR4792" s="94"/>
      <c r="AS4792" s="157" t="s">
        <v>22</v>
      </c>
      <c r="AT4792" s="93" t="s">
        <v>22</v>
      </c>
      <c r="AU4792" s="92" t="s">
        <v>22</v>
      </c>
      <c r="AV4792" s="91" t="s">
        <v>152</v>
      </c>
      <c r="AW4792" s="92" t="s">
        <v>48</v>
      </c>
      <c r="AX4792" s="92" t="s">
        <v>48</v>
      </c>
      <c r="AY4792" s="91" t="s">
        <v>152</v>
      </c>
      <c r="AZ4792" s="23"/>
      <c r="BA4792" s="25" t="s">
        <v>557</v>
      </c>
      <c r="BB4792" t="s">
        <v>48</v>
      </c>
      <c r="BC4792" t="e">
        <v>#N/A</v>
      </c>
      <c r="BD4792" t="e">
        <f>IF(Z4792=BC4792,"OK")</f>
        <v>#N/A</v>
      </c>
      <c r="BE4792">
        <v>0.5</v>
      </c>
      <c r="BF4792">
        <v>1E-3</v>
      </c>
      <c r="BG4792" t="s">
        <v>22</v>
      </c>
      <c r="BH4792" t="s">
        <v>22</v>
      </c>
      <c r="BI4792" t="s">
        <v>22</v>
      </c>
      <c r="BJ4792">
        <v>0</v>
      </c>
      <c r="BK4792">
        <v>0</v>
      </c>
      <c r="BN4792" s="183"/>
    </row>
    <row r="4793" spans="1:66" x14ac:dyDescent="0.25">
      <c r="A4793" s="1"/>
      <c r="B4793" s="94">
        <v>4780</v>
      </c>
      <c r="C4793" s="43">
        <v>1008813</v>
      </c>
      <c r="D4793" s="25"/>
      <c r="E4793" s="27" t="s">
        <v>556</v>
      </c>
      <c r="F4793" s="151" t="s">
        <v>24</v>
      </c>
      <c r="G4793" s="102">
        <v>1</v>
      </c>
      <c r="H4793" s="46" t="str">
        <f>IFERROR(IFERROR(IF(SEARCH("Usystems",$E4793)&gt;0,"Usystems"),IF(SEARCH("RIIFO",$E4793)&gt;0,"RIIFO","Uponor")),"Uponor")</f>
        <v>Uponor</v>
      </c>
      <c r="I4793" s="25" t="str">
        <f>IFERROR(MID($D4793,1,7)+0,"")</f>
        <v/>
      </c>
      <c r="J4793" s="25" t="str">
        <f>IFERROR(MID($D4793,10,7)+0,"")</f>
        <v/>
      </c>
      <c r="K4793" s="25" t="str">
        <f>IFERROR(MID($D4793,19,7)+0,"")</f>
        <v/>
      </c>
      <c r="L4793" s="25" t="str">
        <f>IFERROR(MID($D4793,28,7)+0,"")</f>
        <v/>
      </c>
      <c r="M4793" s="25" t="str">
        <f>IF(IFERROR(MID($Q4793,1,7)+0,"")&lt;1130000,IF(INDEX(C:C,MATCH(LEFT(Q4793,7)+0,I:I,0))&lt;1130000,"",INDEX(C:C,MATCH(LEFT(Q4793,7)+0,I:I,0))),IFERROR(MID($Q4793,1,7)+0,""))</f>
        <v/>
      </c>
      <c r="N4793" s="25" t="str">
        <f>IF(IFERROR(MID($Q4793,10,7)+0,"")&lt;1130000,"",IFERROR(MID($Q4793,10,7)+0,""))</f>
        <v/>
      </c>
      <c r="O4793" s="25" t="str">
        <f>IF(IFERROR(MID($Q4793,19,7)+0,"")&lt;1130000,"",IFERROR(MID($Q4793,19,7)+0,""))</f>
        <v/>
      </c>
      <c r="P4793" s="25" t="str">
        <f>IF(M4793="","",IF(N4793="",M4793,M4793&amp;", "&amp;N4793))</f>
        <v/>
      </c>
      <c r="Q4793" s="25"/>
      <c r="R4793" s="25"/>
      <c r="S4793" s="35" t="s">
        <v>548</v>
      </c>
      <c r="T4793" s="34" t="s">
        <v>36</v>
      </c>
      <c r="U4793" s="185">
        <v>954</v>
      </c>
      <c r="V4793" s="188">
        <v>954</v>
      </c>
      <c r="W4793" s="189">
        <v>954</v>
      </c>
      <c r="X4793" s="31">
        <v>954</v>
      </c>
      <c r="Y4793" s="90">
        <f>IFERROR(ROUND(X4793/W4793-1,2),"")</f>
        <v>0</v>
      </c>
      <c r="Z4793" s="31">
        <f>IF(OR(S4793="VLD MLC components",S4793="VLD MLC pipes",S4793="VLD PEX components",S4793="VLD PEX pipes",S4793="VLD PHC components",S4793="VLD PHC pipes",S4793="Controls VLD"),"По запросу",X4793)</f>
        <v>954</v>
      </c>
      <c r="AA4793" s="63">
        <f>ROUND(X4793/1.2,3)</f>
        <v>795</v>
      </c>
      <c r="AB4793" s="23">
        <v>795</v>
      </c>
      <c r="AC4793" s="190">
        <f>IFERROR(ROUND(AA4793/AB4793-1,2),"")</f>
        <v>0</v>
      </c>
      <c r="AD4793" s="25">
        <v>0.5</v>
      </c>
      <c r="AE4793" s="25">
        <v>1E-3</v>
      </c>
      <c r="AF4793" s="25">
        <v>0</v>
      </c>
      <c r="AG4793" s="25" t="s">
        <v>22</v>
      </c>
      <c r="AH4793" s="25">
        <v>0</v>
      </c>
      <c r="AI4793" s="25">
        <v>0</v>
      </c>
      <c r="AJ4793" s="25" t="s">
        <v>20</v>
      </c>
      <c r="AK4793" s="42" t="s">
        <v>19</v>
      </c>
      <c r="AL4793" s="25" t="s">
        <v>20</v>
      </c>
      <c r="AM4793" s="25">
        <v>1</v>
      </c>
      <c r="AN4793" s="25" t="s">
        <v>22</v>
      </c>
      <c r="AO4793" s="25" t="s">
        <v>22</v>
      </c>
      <c r="AP4793" s="25" t="s">
        <v>22</v>
      </c>
      <c r="AQ4793" s="25"/>
      <c r="AR4793" s="94"/>
      <c r="AS4793" s="157" t="s">
        <v>22</v>
      </c>
      <c r="AT4793" s="93" t="s">
        <v>22</v>
      </c>
      <c r="AU4793" s="92" t="s">
        <v>22</v>
      </c>
      <c r="AV4793" s="91" t="s">
        <v>152</v>
      </c>
      <c r="AW4793" s="92" t="s">
        <v>48</v>
      </c>
      <c r="AX4793" s="92" t="s">
        <v>48</v>
      </c>
      <c r="AY4793" s="91" t="s">
        <v>152</v>
      </c>
      <c r="AZ4793" s="23"/>
      <c r="BA4793" s="25">
        <v>0</v>
      </c>
      <c r="BB4793" t="s">
        <v>48</v>
      </c>
      <c r="BC4793" t="e">
        <v>#N/A</v>
      </c>
      <c r="BD4793" t="e">
        <f>IF(Z4793=BC4793,"OK")</f>
        <v>#N/A</v>
      </c>
      <c r="BE4793">
        <v>0.5</v>
      </c>
      <c r="BF4793">
        <v>1E-3</v>
      </c>
      <c r="BG4793" t="s">
        <v>22</v>
      </c>
      <c r="BH4793" t="s">
        <v>22</v>
      </c>
      <c r="BI4793" t="s">
        <v>22</v>
      </c>
      <c r="BJ4793">
        <v>0</v>
      </c>
      <c r="BK4793">
        <v>0</v>
      </c>
      <c r="BN4793" s="183"/>
    </row>
    <row r="4794" spans="1:66" x14ac:dyDescent="0.25">
      <c r="A4794" s="1"/>
      <c r="B4794" s="94">
        <v>4781</v>
      </c>
      <c r="C4794" s="43">
        <v>1008814</v>
      </c>
      <c r="D4794" s="25"/>
      <c r="E4794" s="27" t="s">
        <v>555</v>
      </c>
      <c r="F4794" s="151" t="s">
        <v>24</v>
      </c>
      <c r="G4794" s="102">
        <v>1</v>
      </c>
      <c r="H4794" s="46" t="str">
        <f>IFERROR(IFERROR(IF(SEARCH("Usystems",$E4794)&gt;0,"Usystems"),IF(SEARCH("RIIFO",$E4794)&gt;0,"RIIFO","Uponor")),"Uponor")</f>
        <v>Uponor</v>
      </c>
      <c r="I4794" s="25" t="str">
        <f>IFERROR(MID($D4794,1,7)+0,"")</f>
        <v/>
      </c>
      <c r="J4794" s="25" t="str">
        <f>IFERROR(MID($D4794,10,7)+0,"")</f>
        <v/>
      </c>
      <c r="K4794" s="25" t="str">
        <f>IFERROR(MID($D4794,19,7)+0,"")</f>
        <v/>
      </c>
      <c r="L4794" s="25" t="str">
        <f>IFERROR(MID($D4794,28,7)+0,"")</f>
        <v/>
      </c>
      <c r="M4794" s="25" t="str">
        <f>IF(IFERROR(MID($Q4794,1,7)+0,"")&lt;1130000,IF(INDEX(C:C,MATCH(LEFT(Q4794,7)+0,I:I,0))&lt;1130000,"",INDEX(C:C,MATCH(LEFT(Q4794,7)+0,I:I,0))),IFERROR(MID($Q4794,1,7)+0,""))</f>
        <v/>
      </c>
      <c r="N4794" s="25" t="str">
        <f>IF(IFERROR(MID($Q4794,10,7)+0,"")&lt;1130000,"",IFERROR(MID($Q4794,10,7)+0,""))</f>
        <v/>
      </c>
      <c r="O4794" s="25" t="str">
        <f>IF(IFERROR(MID($Q4794,19,7)+0,"")&lt;1130000,"",IFERROR(MID($Q4794,19,7)+0,""))</f>
        <v/>
      </c>
      <c r="P4794" s="25" t="str">
        <f>IF(M4794="","",IF(N4794="",M4794,M4794&amp;", "&amp;N4794))</f>
        <v/>
      </c>
      <c r="Q4794" s="25"/>
      <c r="R4794" s="25"/>
      <c r="S4794" s="35" t="s">
        <v>548</v>
      </c>
      <c r="T4794" s="34" t="s">
        <v>36</v>
      </c>
      <c r="U4794" s="185">
        <v>1162</v>
      </c>
      <c r="V4794" s="188">
        <v>1162</v>
      </c>
      <c r="W4794" s="189">
        <v>1162</v>
      </c>
      <c r="X4794" s="31">
        <v>1162</v>
      </c>
      <c r="Y4794" s="90">
        <f>IFERROR(ROUND(X4794/W4794-1,2),"")</f>
        <v>0</v>
      </c>
      <c r="Z4794" s="31">
        <f>IF(OR(S4794="VLD MLC components",S4794="VLD MLC pipes",S4794="VLD PEX components",S4794="VLD PEX pipes",S4794="VLD PHC components",S4794="VLD PHC pipes",S4794="Controls VLD"),"По запросу",X4794)</f>
        <v>1162</v>
      </c>
      <c r="AA4794" s="63">
        <f>ROUND(X4794/1.2,3)</f>
        <v>968.33299999999997</v>
      </c>
      <c r="AB4794" s="23">
        <v>968.33299999999997</v>
      </c>
      <c r="AC4794" s="190">
        <f>IFERROR(ROUND(AA4794/AB4794-1,2),"")</f>
        <v>0</v>
      </c>
      <c r="AD4794" s="25">
        <v>0.5</v>
      </c>
      <c r="AE4794" s="25">
        <v>1E-3</v>
      </c>
      <c r="AF4794" s="25">
        <v>0</v>
      </c>
      <c r="AG4794" s="25" t="s">
        <v>22</v>
      </c>
      <c r="AH4794" s="25">
        <v>0</v>
      </c>
      <c r="AI4794" s="25">
        <v>0</v>
      </c>
      <c r="AJ4794" s="25" t="s">
        <v>20</v>
      </c>
      <c r="AK4794" s="42" t="s">
        <v>19</v>
      </c>
      <c r="AL4794" s="25" t="s">
        <v>20</v>
      </c>
      <c r="AM4794" s="25">
        <v>1</v>
      </c>
      <c r="AN4794" s="25" t="s">
        <v>22</v>
      </c>
      <c r="AO4794" s="25" t="s">
        <v>22</v>
      </c>
      <c r="AP4794" s="25" t="s">
        <v>22</v>
      </c>
      <c r="AQ4794" s="25"/>
      <c r="AR4794" s="94"/>
      <c r="AS4794" s="157" t="s">
        <v>22</v>
      </c>
      <c r="AT4794" s="93" t="s">
        <v>22</v>
      </c>
      <c r="AU4794" s="92" t="s">
        <v>22</v>
      </c>
      <c r="AV4794" s="91" t="s">
        <v>48</v>
      </c>
      <c r="AW4794" s="92" t="s">
        <v>48</v>
      </c>
      <c r="AX4794" s="92" t="s">
        <v>48</v>
      </c>
      <c r="AY4794" s="91" t="s">
        <v>152</v>
      </c>
      <c r="AZ4794" s="23"/>
      <c r="BA4794" s="25">
        <v>0</v>
      </c>
      <c r="BB4794" t="s">
        <v>48</v>
      </c>
      <c r="BC4794" t="e">
        <v>#N/A</v>
      </c>
      <c r="BD4794" t="e">
        <f>IF(Z4794=BC4794,"OK")</f>
        <v>#N/A</v>
      </c>
      <c r="BE4794">
        <v>0.5</v>
      </c>
      <c r="BF4794">
        <v>1E-3</v>
      </c>
      <c r="BG4794" t="s">
        <v>22</v>
      </c>
      <c r="BH4794" t="s">
        <v>22</v>
      </c>
      <c r="BI4794" t="s">
        <v>22</v>
      </c>
      <c r="BJ4794">
        <v>0</v>
      </c>
      <c r="BK4794">
        <v>0</v>
      </c>
      <c r="BN4794" s="183"/>
    </row>
    <row r="4795" spans="1:66" x14ac:dyDescent="0.25">
      <c r="A4795" s="1"/>
      <c r="B4795" s="94">
        <v>4782</v>
      </c>
      <c r="C4795" s="43">
        <v>1008815</v>
      </c>
      <c r="D4795" s="25"/>
      <c r="E4795" s="27" t="s">
        <v>554</v>
      </c>
      <c r="F4795" s="151" t="s">
        <v>24</v>
      </c>
      <c r="G4795" s="102">
        <v>1</v>
      </c>
      <c r="H4795" s="46" t="str">
        <f>IFERROR(IFERROR(IF(SEARCH("Usystems",$E4795)&gt;0,"Usystems"),IF(SEARCH("RIIFO",$E4795)&gt;0,"RIIFO","Uponor")),"Uponor")</f>
        <v>Uponor</v>
      </c>
      <c r="I4795" s="25" t="str">
        <f>IFERROR(MID($D4795,1,7)+0,"")</f>
        <v/>
      </c>
      <c r="J4795" s="25" t="str">
        <f>IFERROR(MID($D4795,10,7)+0,"")</f>
        <v/>
      </c>
      <c r="K4795" s="25" t="str">
        <f>IFERROR(MID($D4795,19,7)+0,"")</f>
        <v/>
      </c>
      <c r="L4795" s="25" t="str">
        <f>IFERROR(MID($D4795,28,7)+0,"")</f>
        <v/>
      </c>
      <c r="M4795" s="25" t="str">
        <f>IF(IFERROR(MID($Q4795,1,7)+0,"")&lt;1130000,IF(INDEX(C:C,MATCH(LEFT(Q4795,7)+0,I:I,0))&lt;1130000,"",INDEX(C:C,MATCH(LEFT(Q4795,7)+0,I:I,0))),IFERROR(MID($Q4795,1,7)+0,""))</f>
        <v/>
      </c>
      <c r="N4795" s="25" t="str">
        <f>IF(IFERROR(MID($Q4795,10,7)+0,"")&lt;1130000,"",IFERROR(MID($Q4795,10,7)+0,""))</f>
        <v/>
      </c>
      <c r="O4795" s="25" t="str">
        <f>IF(IFERROR(MID($Q4795,19,7)+0,"")&lt;1130000,"",IFERROR(MID($Q4795,19,7)+0,""))</f>
        <v/>
      </c>
      <c r="P4795" s="25" t="str">
        <f>IF(M4795="","",IF(N4795="",M4795,M4795&amp;", "&amp;N4795))</f>
        <v/>
      </c>
      <c r="Q4795" s="25"/>
      <c r="R4795" s="25"/>
      <c r="S4795" s="35" t="s">
        <v>548</v>
      </c>
      <c r="T4795" s="34" t="s">
        <v>36</v>
      </c>
      <c r="U4795" s="185">
        <v>1162</v>
      </c>
      <c r="V4795" s="188">
        <v>1162</v>
      </c>
      <c r="W4795" s="189">
        <v>1162</v>
      </c>
      <c r="X4795" s="31">
        <v>1162</v>
      </c>
      <c r="Y4795" s="90">
        <f>IFERROR(ROUND(X4795/W4795-1,2),"")</f>
        <v>0</v>
      </c>
      <c r="Z4795" s="31">
        <f>IF(OR(S4795="VLD MLC components",S4795="VLD MLC pipes",S4795="VLD PEX components",S4795="VLD PEX pipes",S4795="VLD PHC components",S4795="VLD PHC pipes",S4795="Controls VLD"),"По запросу",X4795)</f>
        <v>1162</v>
      </c>
      <c r="AA4795" s="63">
        <f>ROUND(X4795/1.2,3)</f>
        <v>968.33299999999997</v>
      </c>
      <c r="AB4795" s="23">
        <v>968.33299999999997</v>
      </c>
      <c r="AC4795" s="190">
        <f>IFERROR(ROUND(AA4795/AB4795-1,2),"")</f>
        <v>0</v>
      </c>
      <c r="AD4795" s="25">
        <v>0.5</v>
      </c>
      <c r="AE4795" s="25">
        <v>1E-3</v>
      </c>
      <c r="AF4795" s="25">
        <v>0</v>
      </c>
      <c r="AG4795" s="25" t="s">
        <v>22</v>
      </c>
      <c r="AH4795" s="25">
        <v>0</v>
      </c>
      <c r="AI4795" s="25">
        <v>0</v>
      </c>
      <c r="AJ4795" s="25" t="s">
        <v>20</v>
      </c>
      <c r="AK4795" s="42" t="s">
        <v>19</v>
      </c>
      <c r="AL4795" s="25" t="s">
        <v>20</v>
      </c>
      <c r="AM4795" s="25">
        <v>1</v>
      </c>
      <c r="AN4795" s="25" t="s">
        <v>22</v>
      </c>
      <c r="AO4795" s="25" t="s">
        <v>22</v>
      </c>
      <c r="AP4795" s="25" t="s">
        <v>22</v>
      </c>
      <c r="AQ4795" s="25"/>
      <c r="AR4795" s="94"/>
      <c r="AS4795" s="157" t="s">
        <v>22</v>
      </c>
      <c r="AT4795" s="93" t="s">
        <v>22</v>
      </c>
      <c r="AU4795" s="92" t="s">
        <v>22</v>
      </c>
      <c r="AV4795" s="91" t="s">
        <v>48</v>
      </c>
      <c r="AW4795" s="92" t="s">
        <v>48</v>
      </c>
      <c r="AX4795" s="92" t="s">
        <v>48</v>
      </c>
      <c r="AY4795" s="91" t="s">
        <v>152</v>
      </c>
      <c r="AZ4795" s="23"/>
      <c r="BA4795" s="25">
        <v>0</v>
      </c>
      <c r="BB4795" t="s">
        <v>48</v>
      </c>
      <c r="BC4795" t="e">
        <v>#N/A</v>
      </c>
      <c r="BD4795" t="e">
        <f>IF(Z4795=BC4795,"OK")</f>
        <v>#N/A</v>
      </c>
      <c r="BE4795">
        <v>0.5</v>
      </c>
      <c r="BF4795">
        <v>1E-3</v>
      </c>
      <c r="BG4795" t="s">
        <v>22</v>
      </c>
      <c r="BH4795" t="s">
        <v>22</v>
      </c>
      <c r="BI4795" t="s">
        <v>22</v>
      </c>
      <c r="BJ4795">
        <v>0</v>
      </c>
      <c r="BK4795">
        <v>0</v>
      </c>
      <c r="BN4795" s="183"/>
    </row>
    <row r="4796" spans="1:66" x14ac:dyDescent="0.25">
      <c r="A4796" s="1"/>
      <c r="B4796" s="94">
        <v>4783</v>
      </c>
      <c r="C4796" s="43">
        <v>1008816</v>
      </c>
      <c r="D4796" s="25"/>
      <c r="E4796" s="27" t="s">
        <v>553</v>
      </c>
      <c r="F4796" s="151" t="s">
        <v>24</v>
      </c>
      <c r="G4796" s="102">
        <v>1</v>
      </c>
      <c r="H4796" s="46" t="str">
        <f>IFERROR(IFERROR(IF(SEARCH("Usystems",$E4796)&gt;0,"Usystems"),IF(SEARCH("RIIFO",$E4796)&gt;0,"RIIFO","Uponor")),"Uponor")</f>
        <v>Uponor</v>
      </c>
      <c r="I4796" s="25" t="str">
        <f>IFERROR(MID($D4796,1,7)+0,"")</f>
        <v/>
      </c>
      <c r="J4796" s="25" t="str">
        <f>IFERROR(MID($D4796,10,7)+0,"")</f>
        <v/>
      </c>
      <c r="K4796" s="25" t="str">
        <f>IFERROR(MID($D4796,19,7)+0,"")</f>
        <v/>
      </c>
      <c r="L4796" s="25" t="str">
        <f>IFERROR(MID($D4796,28,7)+0,"")</f>
        <v/>
      </c>
      <c r="M4796" s="25" t="str">
        <f>IF(IFERROR(MID($Q4796,1,7)+0,"")&lt;1130000,IF(INDEX(C:C,MATCH(LEFT(Q4796,7)+0,I:I,0))&lt;1130000,"",INDEX(C:C,MATCH(LEFT(Q4796,7)+0,I:I,0))),IFERROR(MID($Q4796,1,7)+0,""))</f>
        <v/>
      </c>
      <c r="N4796" s="25" t="str">
        <f>IF(IFERROR(MID($Q4796,10,7)+0,"")&lt;1130000,"",IFERROR(MID($Q4796,10,7)+0,""))</f>
        <v/>
      </c>
      <c r="O4796" s="25" t="str">
        <f>IF(IFERROR(MID($Q4796,19,7)+0,"")&lt;1130000,"",IFERROR(MID($Q4796,19,7)+0,""))</f>
        <v/>
      </c>
      <c r="P4796" s="25" t="str">
        <f>IF(M4796="","",IF(N4796="",M4796,M4796&amp;", "&amp;N4796))</f>
        <v/>
      </c>
      <c r="Q4796" s="25"/>
      <c r="R4796" s="25"/>
      <c r="S4796" s="35" t="s">
        <v>548</v>
      </c>
      <c r="T4796" s="34" t="s">
        <v>36</v>
      </c>
      <c r="U4796" s="185">
        <v>1162</v>
      </c>
      <c r="V4796" s="188">
        <v>1162</v>
      </c>
      <c r="W4796" s="189">
        <v>1162</v>
      </c>
      <c r="X4796" s="31">
        <v>1162</v>
      </c>
      <c r="Y4796" s="90">
        <f>IFERROR(ROUND(X4796/W4796-1,2),"")</f>
        <v>0</v>
      </c>
      <c r="Z4796" s="31">
        <f>IF(OR(S4796="VLD MLC components",S4796="VLD MLC pipes",S4796="VLD PEX components",S4796="VLD PEX pipes",S4796="VLD PHC components",S4796="VLD PHC pipes",S4796="Controls VLD"),"По запросу",X4796)</f>
        <v>1162</v>
      </c>
      <c r="AA4796" s="63">
        <f>ROUND(X4796/1.2,3)</f>
        <v>968.33299999999997</v>
      </c>
      <c r="AB4796" s="23">
        <v>968.33299999999997</v>
      </c>
      <c r="AC4796" s="190">
        <f>IFERROR(ROUND(AA4796/AB4796-1,2),"")</f>
        <v>0</v>
      </c>
      <c r="AD4796" s="25">
        <v>0.5</v>
      </c>
      <c r="AE4796" s="25">
        <v>1E-3</v>
      </c>
      <c r="AF4796" s="25">
        <v>0</v>
      </c>
      <c r="AG4796" s="25" t="s">
        <v>22</v>
      </c>
      <c r="AH4796" s="25">
        <v>0</v>
      </c>
      <c r="AI4796" s="25">
        <v>0</v>
      </c>
      <c r="AJ4796" s="25" t="s">
        <v>20</v>
      </c>
      <c r="AK4796" s="42" t="s">
        <v>19</v>
      </c>
      <c r="AL4796" s="25" t="s">
        <v>20</v>
      </c>
      <c r="AM4796" s="25">
        <v>1</v>
      </c>
      <c r="AN4796" s="25" t="s">
        <v>22</v>
      </c>
      <c r="AO4796" s="25" t="s">
        <v>22</v>
      </c>
      <c r="AP4796" s="25" t="s">
        <v>22</v>
      </c>
      <c r="AQ4796" s="25"/>
      <c r="AR4796" s="94"/>
      <c r="AS4796" s="157" t="s">
        <v>22</v>
      </c>
      <c r="AT4796" s="93" t="s">
        <v>22</v>
      </c>
      <c r="AU4796" s="92" t="s">
        <v>22</v>
      </c>
      <c r="AV4796" s="91" t="s">
        <v>152</v>
      </c>
      <c r="AW4796" s="92" t="s">
        <v>48</v>
      </c>
      <c r="AX4796" s="92" t="s">
        <v>48</v>
      </c>
      <c r="AY4796" s="91" t="s">
        <v>152</v>
      </c>
      <c r="AZ4796" s="23"/>
      <c r="BA4796" s="25">
        <v>0</v>
      </c>
      <c r="BB4796" t="s">
        <v>48</v>
      </c>
      <c r="BC4796" t="e">
        <v>#N/A</v>
      </c>
      <c r="BD4796" t="e">
        <f>IF(Z4796=BC4796,"OK")</f>
        <v>#N/A</v>
      </c>
      <c r="BE4796">
        <v>0.5</v>
      </c>
      <c r="BF4796">
        <v>1E-3</v>
      </c>
      <c r="BG4796" t="s">
        <v>22</v>
      </c>
      <c r="BH4796" t="s">
        <v>22</v>
      </c>
      <c r="BI4796" t="s">
        <v>22</v>
      </c>
      <c r="BJ4796">
        <v>0</v>
      </c>
      <c r="BK4796">
        <v>0</v>
      </c>
      <c r="BN4796" s="183"/>
    </row>
    <row r="4797" spans="1:66" x14ac:dyDescent="0.25">
      <c r="A4797" s="1"/>
      <c r="B4797" s="94">
        <v>4784</v>
      </c>
      <c r="C4797" s="43">
        <v>1004004</v>
      </c>
      <c r="D4797" s="25"/>
      <c r="E4797" s="27" t="s">
        <v>552</v>
      </c>
      <c r="F4797" s="151" t="s">
        <v>24</v>
      </c>
      <c r="G4797" s="102">
        <v>1</v>
      </c>
      <c r="H4797" s="46" t="str">
        <f>IFERROR(IFERROR(IF(SEARCH("Usystems",$E4797)&gt;0,"Usystems"),IF(SEARCH("RIIFO",$E4797)&gt;0,"RIIFO","Uponor")),"Uponor")</f>
        <v>Uponor</v>
      </c>
      <c r="I4797" s="25" t="str">
        <f>IFERROR(MID($D4797,1,7)+0,"")</f>
        <v/>
      </c>
      <c r="J4797" s="25" t="str">
        <f>IFERROR(MID($D4797,10,7)+0,"")</f>
        <v/>
      </c>
      <c r="K4797" s="25" t="str">
        <f>IFERROR(MID($D4797,19,7)+0,"")</f>
        <v/>
      </c>
      <c r="L4797" s="25" t="str">
        <f>IFERROR(MID($D4797,28,7)+0,"")</f>
        <v/>
      </c>
      <c r="M4797" s="25" t="str">
        <f>IF(IFERROR(MID($Q4797,1,7)+0,"")&lt;1130000,IF(INDEX(C:C,MATCH(LEFT(Q4797,7)+0,I:I,0))&lt;1130000,"",INDEX(C:C,MATCH(LEFT(Q4797,7)+0,I:I,0))),IFERROR(MID($Q4797,1,7)+0,""))</f>
        <v/>
      </c>
      <c r="N4797" s="25" t="str">
        <f>IF(IFERROR(MID($Q4797,10,7)+0,"")&lt;1130000,"",IFERROR(MID($Q4797,10,7)+0,""))</f>
        <v/>
      </c>
      <c r="O4797" s="25" t="str">
        <f>IF(IFERROR(MID($Q4797,19,7)+0,"")&lt;1130000,"",IFERROR(MID($Q4797,19,7)+0,""))</f>
        <v/>
      </c>
      <c r="P4797" s="25" t="str">
        <f>IF(M4797="","",IF(N4797="",M4797,M4797&amp;", "&amp;N4797))</f>
        <v/>
      </c>
      <c r="Q4797" s="25"/>
      <c r="R4797" s="25"/>
      <c r="S4797" s="35" t="s">
        <v>548</v>
      </c>
      <c r="T4797" s="34" t="s">
        <v>36</v>
      </c>
      <c r="U4797" s="185">
        <v>4577</v>
      </c>
      <c r="V4797" s="188">
        <v>4577</v>
      </c>
      <c r="W4797" s="189">
        <v>4577</v>
      </c>
      <c r="X4797" s="31">
        <v>4577</v>
      </c>
      <c r="Y4797" s="90">
        <f>IFERROR(ROUND(X4797/W4797-1,2),"")</f>
        <v>0</v>
      </c>
      <c r="Z4797" s="31">
        <f>IF(OR(S4797="VLD MLC components",S4797="VLD MLC pipes",S4797="VLD PEX components",S4797="VLD PEX pipes",S4797="VLD PHC components",S4797="VLD PHC pipes",S4797="Controls VLD"),"По запросу",X4797)</f>
        <v>4577</v>
      </c>
      <c r="AA4797" s="63">
        <f>ROUND(X4797/1.2,3)</f>
        <v>3814.1669999999999</v>
      </c>
      <c r="AB4797" s="23">
        <v>3814.1669999999999</v>
      </c>
      <c r="AC4797" s="190">
        <f>IFERROR(ROUND(AA4797/AB4797-1,2),"")</f>
        <v>0</v>
      </c>
      <c r="AD4797" s="25"/>
      <c r="AE4797" s="25"/>
      <c r="AF4797" s="25">
        <v>0</v>
      </c>
      <c r="AG4797" s="25" t="s">
        <v>22</v>
      </c>
      <c r="AH4797" s="25">
        <v>0</v>
      </c>
      <c r="AI4797" s="25">
        <v>0</v>
      </c>
      <c r="AJ4797" s="25" t="s">
        <v>20</v>
      </c>
      <c r="AK4797" s="42" t="s">
        <v>19</v>
      </c>
      <c r="AL4797" s="25" t="s">
        <v>20</v>
      </c>
      <c r="AM4797" s="25">
        <v>1</v>
      </c>
      <c r="AN4797" s="25"/>
      <c r="AO4797" s="25"/>
      <c r="AP4797" s="25"/>
      <c r="AQ4797" s="25"/>
      <c r="AR4797" s="94"/>
      <c r="AS4797" s="157" t="s">
        <v>22</v>
      </c>
      <c r="AT4797" s="93" t="s">
        <v>22</v>
      </c>
      <c r="AU4797" s="92" t="s">
        <v>22</v>
      </c>
      <c r="AV4797" s="91" t="s">
        <v>152</v>
      </c>
      <c r="AW4797" s="92" t="s">
        <v>48</v>
      </c>
      <c r="AX4797" s="92" t="s">
        <v>48</v>
      </c>
      <c r="AY4797" s="91" t="s">
        <v>152</v>
      </c>
      <c r="AZ4797" s="23"/>
      <c r="BA4797" s="25" t="s">
        <v>551</v>
      </c>
      <c r="BB4797" t="s">
        <v>48</v>
      </c>
      <c r="BC4797" t="e">
        <v>#N/A</v>
      </c>
      <c r="BD4797" t="e">
        <f>IF(Z4797=BC4797,"OK")</f>
        <v>#N/A</v>
      </c>
      <c r="BE4797" t="e">
        <v>#VALUE!</v>
      </c>
      <c r="BF4797">
        <v>0</v>
      </c>
      <c r="BG4797">
        <v>0</v>
      </c>
      <c r="BH4797">
        <v>0</v>
      </c>
      <c r="BI4797">
        <v>0</v>
      </c>
      <c r="BJ4797">
        <v>0</v>
      </c>
      <c r="BK4797">
        <v>0</v>
      </c>
      <c r="BN4797" s="183"/>
    </row>
    <row r="4798" spans="1:66" x14ac:dyDescent="0.25">
      <c r="A4798" s="1"/>
      <c r="B4798" s="94">
        <v>4785</v>
      </c>
      <c r="C4798" s="43">
        <v>1004001</v>
      </c>
      <c r="D4798" s="25"/>
      <c r="E4798" s="27" t="s">
        <v>550</v>
      </c>
      <c r="F4798" s="151" t="s">
        <v>24</v>
      </c>
      <c r="G4798" s="102">
        <v>1</v>
      </c>
      <c r="H4798" s="46" t="str">
        <f>IFERROR(IFERROR(IF(SEARCH("Usystems",$E4798)&gt;0,"Usystems"),IF(SEARCH("RIIFO",$E4798)&gt;0,"RIIFO","Uponor")),"Uponor")</f>
        <v>Uponor</v>
      </c>
      <c r="I4798" s="25" t="str">
        <f>IFERROR(MID($D4798,1,7)+0,"")</f>
        <v/>
      </c>
      <c r="J4798" s="25" t="str">
        <f>IFERROR(MID($D4798,10,7)+0,"")</f>
        <v/>
      </c>
      <c r="K4798" s="25" t="str">
        <f>IFERROR(MID($D4798,19,7)+0,"")</f>
        <v/>
      </c>
      <c r="L4798" s="25" t="str">
        <f>IFERROR(MID($D4798,28,7)+0,"")</f>
        <v/>
      </c>
      <c r="M4798" s="25" t="str">
        <f>IF(IFERROR(MID($Q4798,1,7)+0,"")&lt;1130000,IF(INDEX(C:C,MATCH(LEFT(Q4798,7)+0,I:I,0))&lt;1130000,"",INDEX(C:C,MATCH(LEFT(Q4798,7)+0,I:I,0))),IFERROR(MID($Q4798,1,7)+0,""))</f>
        <v/>
      </c>
      <c r="N4798" s="25" t="str">
        <f>IF(IFERROR(MID($Q4798,10,7)+0,"")&lt;1130000,"",IFERROR(MID($Q4798,10,7)+0,""))</f>
        <v/>
      </c>
      <c r="O4798" s="25" t="str">
        <f>IF(IFERROR(MID($Q4798,19,7)+0,"")&lt;1130000,"",IFERROR(MID($Q4798,19,7)+0,""))</f>
        <v/>
      </c>
      <c r="P4798" s="25" t="str">
        <f>IF(M4798="","",IF(N4798="",M4798,M4798&amp;", "&amp;N4798))</f>
        <v/>
      </c>
      <c r="Q4798" s="25"/>
      <c r="R4798" s="25"/>
      <c r="S4798" s="35" t="s">
        <v>548</v>
      </c>
      <c r="T4798" s="34" t="s">
        <v>36</v>
      </c>
      <c r="U4798" s="185">
        <v>489.65</v>
      </c>
      <c r="V4798" s="188">
        <v>489.65</v>
      </c>
      <c r="W4798" s="189">
        <v>489.65</v>
      </c>
      <c r="X4798" s="31">
        <v>489.65</v>
      </c>
      <c r="Y4798" s="90">
        <f>IFERROR(ROUND(X4798/W4798-1,2),"")</f>
        <v>0</v>
      </c>
      <c r="Z4798" s="31">
        <f>IF(OR(S4798="VLD MLC components",S4798="VLD MLC pipes",S4798="VLD PEX components",S4798="VLD PEX pipes",S4798="VLD PHC components",S4798="VLD PHC pipes",S4798="Controls VLD"),"По запросу",X4798)</f>
        <v>489.65</v>
      </c>
      <c r="AA4798" s="63">
        <f>ROUND(X4798/1.2,3)</f>
        <v>408.04199999999997</v>
      </c>
      <c r="AB4798" s="23">
        <v>408.04199999999997</v>
      </c>
      <c r="AC4798" s="190">
        <f>IFERROR(ROUND(AA4798/AB4798-1,2),"")</f>
        <v>0</v>
      </c>
      <c r="AD4798" s="25"/>
      <c r="AE4798" s="25"/>
      <c r="AF4798" s="25">
        <v>0</v>
      </c>
      <c r="AG4798" s="25" t="s">
        <v>22</v>
      </c>
      <c r="AH4798" s="25">
        <v>0</v>
      </c>
      <c r="AI4798" s="25">
        <v>0</v>
      </c>
      <c r="AJ4798" s="25" t="s">
        <v>20</v>
      </c>
      <c r="AK4798" s="42" t="s">
        <v>19</v>
      </c>
      <c r="AL4798" s="25" t="s">
        <v>20</v>
      </c>
      <c r="AM4798" s="25">
        <v>1</v>
      </c>
      <c r="AN4798" s="25"/>
      <c r="AO4798" s="25"/>
      <c r="AP4798" s="25"/>
      <c r="AQ4798" s="25"/>
      <c r="AR4798" s="94"/>
      <c r="AS4798" s="157" t="s">
        <v>22</v>
      </c>
      <c r="AT4798" s="93" t="s">
        <v>22</v>
      </c>
      <c r="AU4798" s="92" t="s">
        <v>22</v>
      </c>
      <c r="AV4798" s="91" t="s">
        <v>152</v>
      </c>
      <c r="AW4798" s="92" t="s">
        <v>48</v>
      </c>
      <c r="AX4798" s="92" t="s">
        <v>48</v>
      </c>
      <c r="AY4798" s="91" t="s">
        <v>152</v>
      </c>
      <c r="AZ4798" s="23"/>
      <c r="BA4798" s="25">
        <v>0</v>
      </c>
      <c r="BB4798" t="s">
        <v>48</v>
      </c>
      <c r="BC4798" t="e">
        <v>#N/A</v>
      </c>
      <c r="BD4798" t="e">
        <f>IF(Z4798=BC4798,"OK")</f>
        <v>#N/A</v>
      </c>
      <c r="BE4798" t="e">
        <v>#VALUE!</v>
      </c>
      <c r="BF4798">
        <v>0</v>
      </c>
      <c r="BG4798">
        <v>0</v>
      </c>
      <c r="BH4798">
        <v>0</v>
      </c>
      <c r="BI4798">
        <v>0</v>
      </c>
      <c r="BJ4798">
        <v>0</v>
      </c>
      <c r="BK4798">
        <v>0</v>
      </c>
      <c r="BN4798" s="183"/>
    </row>
    <row r="4799" spans="1:66" x14ac:dyDescent="0.25">
      <c r="A4799" s="1"/>
      <c r="B4799" s="94">
        <v>4786</v>
      </c>
      <c r="C4799" s="43">
        <v>1121128</v>
      </c>
      <c r="D4799" s="25"/>
      <c r="E4799" s="27" t="s">
        <v>549</v>
      </c>
      <c r="F4799" s="151" t="s">
        <v>24</v>
      </c>
      <c r="G4799" s="102">
        <v>1</v>
      </c>
      <c r="H4799" s="46" t="str">
        <f>IFERROR(IFERROR(IF(SEARCH("Usystems",$E4799)&gt;0,"Usystems"),IF(SEARCH("RIIFO",$E4799)&gt;0,"RIIFO","Uponor")),"Uponor")</f>
        <v>Uponor</v>
      </c>
      <c r="I4799" s="25" t="str">
        <f>IFERROR(MID($D4799,1,7)+0,"")</f>
        <v/>
      </c>
      <c r="J4799" s="25" t="str">
        <f>IFERROR(MID($D4799,10,7)+0,"")</f>
        <v/>
      </c>
      <c r="K4799" s="25" t="str">
        <f>IFERROR(MID($D4799,19,7)+0,"")</f>
        <v/>
      </c>
      <c r="L4799" s="25" t="str">
        <f>IFERROR(MID($D4799,28,7)+0,"")</f>
        <v/>
      </c>
      <c r="M4799" s="25" t="str">
        <f>IF(IFERROR(MID($Q4799,1,7)+0,"")&lt;1130000,IF(INDEX(C:C,MATCH(LEFT(Q4799,7)+0,I:I,0))&lt;1130000,"",INDEX(C:C,MATCH(LEFT(Q4799,7)+0,I:I,0))),IFERROR(MID($Q4799,1,7)+0,""))</f>
        <v/>
      </c>
      <c r="N4799" s="25" t="str">
        <f>IF(IFERROR(MID($Q4799,10,7)+0,"")&lt;1130000,"",IFERROR(MID($Q4799,10,7)+0,""))</f>
        <v/>
      </c>
      <c r="O4799" s="25" t="str">
        <f>IF(IFERROR(MID($Q4799,19,7)+0,"")&lt;1130000,"",IFERROR(MID($Q4799,19,7)+0,""))</f>
        <v/>
      </c>
      <c r="P4799" s="25" t="str">
        <f>IF(M4799="","",IF(N4799="",M4799,M4799&amp;", "&amp;N4799))</f>
        <v/>
      </c>
      <c r="Q4799" s="25"/>
      <c r="R4799" s="25"/>
      <c r="S4799" s="35" t="s">
        <v>548</v>
      </c>
      <c r="T4799" s="34" t="s">
        <v>36</v>
      </c>
      <c r="U4799" s="185">
        <v>4179</v>
      </c>
      <c r="V4799" s="188">
        <v>4179</v>
      </c>
      <c r="W4799" s="189">
        <v>4179</v>
      </c>
      <c r="X4799" s="31">
        <v>4179</v>
      </c>
      <c r="Y4799" s="90">
        <f>IFERROR(ROUND(X4799/W4799-1,2),"")</f>
        <v>0</v>
      </c>
      <c r="Z4799" s="31">
        <f>IF(OR(S4799="VLD MLC components",S4799="VLD MLC pipes",S4799="VLD PEX components",S4799="VLD PEX pipes",S4799="VLD PHC components",S4799="VLD PHC pipes",S4799="Controls VLD"),"По запросу",X4799)</f>
        <v>4179</v>
      </c>
      <c r="AA4799" s="63">
        <f>ROUND(X4799/1.2,3)</f>
        <v>3482.5</v>
      </c>
      <c r="AB4799" s="23">
        <v>3482.5</v>
      </c>
      <c r="AC4799" s="190">
        <f>IFERROR(ROUND(AA4799/AB4799-1,2),"")</f>
        <v>0</v>
      </c>
      <c r="AD4799" s="25">
        <v>0.72</v>
      </c>
      <c r="AE4799" s="25">
        <v>2.128E-2</v>
      </c>
      <c r="AF4799" s="25">
        <v>0</v>
      </c>
      <c r="AG4799" s="25" t="s">
        <v>22</v>
      </c>
      <c r="AH4799" s="25">
        <v>0</v>
      </c>
      <c r="AI4799" s="25">
        <v>0</v>
      </c>
      <c r="AJ4799" s="25" t="s">
        <v>20</v>
      </c>
      <c r="AK4799" s="42" t="s">
        <v>19</v>
      </c>
      <c r="AL4799" s="25" t="s">
        <v>20</v>
      </c>
      <c r="AM4799" s="25">
        <v>1</v>
      </c>
      <c r="AN4799" s="25"/>
      <c r="AO4799" s="25"/>
      <c r="AP4799" s="25"/>
      <c r="AQ4799" s="25"/>
      <c r="AR4799" s="94"/>
      <c r="AS4799" s="157" t="s">
        <v>22</v>
      </c>
      <c r="AT4799" s="93">
        <v>44510</v>
      </c>
      <c r="AU4799" s="92" t="s">
        <v>22</v>
      </c>
      <c r="AV4799" s="91" t="s">
        <v>152</v>
      </c>
      <c r="AW4799" s="92" t="s">
        <v>48</v>
      </c>
      <c r="AX4799" s="92" t="s">
        <v>48</v>
      </c>
      <c r="AY4799" s="91" t="s">
        <v>152</v>
      </c>
      <c r="AZ4799" s="23"/>
      <c r="BA4799" s="25" t="s">
        <v>547</v>
      </c>
      <c r="BB4799" t="s">
        <v>48</v>
      </c>
      <c r="BC4799" t="e">
        <v>#N/A</v>
      </c>
      <c r="BD4799" t="e">
        <f>IF(Z4799=BC4799,"OK")</f>
        <v>#N/A</v>
      </c>
      <c r="BE4799">
        <v>0.72</v>
      </c>
      <c r="BF4799">
        <v>2.128E-2</v>
      </c>
      <c r="BG4799">
        <v>0</v>
      </c>
      <c r="BH4799">
        <v>0</v>
      </c>
      <c r="BI4799">
        <v>0</v>
      </c>
      <c r="BJ4799">
        <v>0</v>
      </c>
      <c r="BK4799">
        <v>0</v>
      </c>
      <c r="BN4799" s="183"/>
    </row>
    <row r="4800" spans="1:66" ht="25.5" x14ac:dyDescent="0.25">
      <c r="A4800" s="1"/>
      <c r="B4800" s="94">
        <v>4787</v>
      </c>
      <c r="C4800" s="43">
        <v>1089021</v>
      </c>
      <c r="D4800" s="34"/>
      <c r="E4800" s="36" t="s">
        <v>546</v>
      </c>
      <c r="F4800" s="151" t="s">
        <v>28</v>
      </c>
      <c r="G4800" s="127" t="s">
        <v>41</v>
      </c>
      <c r="H4800" s="46" t="str">
        <f>IFERROR(IFERROR(IF(SEARCH("Usystems",$E4800)&gt;0,"Usystems"),IF(SEARCH("RIIFO",$E4800)&gt;0,"RIIFO","Uponor")),"Uponor")</f>
        <v>Uponor</v>
      </c>
      <c r="I4800" s="25" t="str">
        <f>IFERROR(MID($D4800,1,7)+0,"")</f>
        <v/>
      </c>
      <c r="J4800" s="25" t="str">
        <f>IFERROR(MID($D4800,10,7)+0,"")</f>
        <v/>
      </c>
      <c r="K4800" s="25" t="str">
        <f>IFERROR(MID($D4800,19,7)+0,"")</f>
        <v/>
      </c>
      <c r="L4800" s="25" t="str">
        <f>IFERROR(MID($D4800,28,7)+0,"")</f>
        <v/>
      </c>
      <c r="M4800" s="25" t="str">
        <f>IF(IFERROR(MID($Q4800,1,7)+0,"")&lt;1130000,IF(INDEX(C:C,MATCH(LEFT(Q4800,7)+0,I:I,0))&lt;1130000,"",INDEX(C:C,MATCH(LEFT(Q4800,7)+0,I:I,0))),IFERROR(MID($Q4800,1,7)+0,""))</f>
        <v/>
      </c>
      <c r="N4800" s="25" t="str">
        <f>IF(IFERROR(MID($Q4800,10,7)+0,"")&lt;1130000,"",IFERROR(MID($Q4800,10,7)+0,""))</f>
        <v/>
      </c>
      <c r="O4800" s="25" t="str">
        <f>IF(IFERROR(MID($Q4800,19,7)+0,"")&lt;1130000,"",IFERROR(MID($Q4800,19,7)+0,""))</f>
        <v/>
      </c>
      <c r="P4800" s="25" t="str">
        <f>IF(M4800="","",IF(N4800="",M4800,M4800&amp;", "&amp;N4800))</f>
        <v/>
      </c>
      <c r="Q4800" s="25"/>
      <c r="R4800" s="25"/>
      <c r="S4800" s="35" t="s">
        <v>23</v>
      </c>
      <c r="T4800" s="34" t="s">
        <v>24</v>
      </c>
      <c r="U4800" s="185">
        <v>216.23</v>
      </c>
      <c r="V4800" s="188">
        <v>216.23</v>
      </c>
      <c r="W4800" s="189">
        <v>216.23</v>
      </c>
      <c r="X4800" s="31">
        <v>216.23</v>
      </c>
      <c r="Y4800" s="90">
        <f>IFERROR(ROUND(X4800/W4800-1,2),"")</f>
        <v>0</v>
      </c>
      <c r="Z4800" s="31">
        <f>IF(OR(S4800="VLD MLC components",S4800="VLD MLC pipes",S4800="VLD PEX components",S4800="VLD PEX pipes",S4800="VLD PHC components",S4800="VLD PHC pipes",S4800="Controls VLD"),"По запросу",X4800)</f>
        <v>216.23</v>
      </c>
      <c r="AA4800" s="63">
        <f>ROUND(X4800/1.2,3)</f>
        <v>180.19200000000001</v>
      </c>
      <c r="AB4800" s="23">
        <v>180.19200000000001</v>
      </c>
      <c r="AC4800" s="190">
        <f>IFERROR(ROUND(AA4800/AB4800-1,2),"")</f>
        <v>0</v>
      </c>
      <c r="AD4800" s="25">
        <v>9.7000000000000003E-2</v>
      </c>
      <c r="AE4800" s="25">
        <v>5.8399999999999999E-4</v>
      </c>
      <c r="AF4800" s="25">
        <v>0</v>
      </c>
      <c r="AG4800" s="25" t="s">
        <v>22</v>
      </c>
      <c r="AH4800" s="25">
        <v>0</v>
      </c>
      <c r="AI4800" s="25">
        <v>0</v>
      </c>
      <c r="AJ4800" s="25" t="s">
        <v>19</v>
      </c>
      <c r="AK4800" s="42" t="s">
        <v>19</v>
      </c>
      <c r="AL4800" s="25" t="s">
        <v>19</v>
      </c>
      <c r="AM4800" s="25">
        <v>200</v>
      </c>
      <c r="AN4800" s="25"/>
      <c r="AO4800" s="25"/>
      <c r="AP4800" s="25"/>
      <c r="AQ4800" s="25"/>
      <c r="AR4800" s="94"/>
      <c r="AS4800" s="157" t="s">
        <v>22</v>
      </c>
      <c r="AT4800" s="93">
        <v>42769</v>
      </c>
      <c r="AU4800" s="92" t="s">
        <v>22</v>
      </c>
      <c r="AV4800" s="91" t="s">
        <v>48</v>
      </c>
      <c r="AW4800" s="92" t="s">
        <v>48</v>
      </c>
      <c r="AX4800" s="92" t="s">
        <v>48</v>
      </c>
      <c r="AY4800" s="91" t="s">
        <v>48</v>
      </c>
      <c r="AZ4800" s="23"/>
      <c r="BA4800" s="25">
        <v>0</v>
      </c>
      <c r="BB4800" t="s">
        <v>48</v>
      </c>
      <c r="BC4800" t="e">
        <v>#N/A</v>
      </c>
      <c r="BD4800" t="e">
        <f>IF(Z4800=BC4800,"OK")</f>
        <v>#N/A</v>
      </c>
      <c r="BE4800">
        <v>9.7000000000000003E-2</v>
      </c>
      <c r="BF4800">
        <v>5.8399999999999999E-4</v>
      </c>
      <c r="BG4800">
        <v>0</v>
      </c>
      <c r="BH4800">
        <v>0</v>
      </c>
      <c r="BI4800">
        <v>0</v>
      </c>
      <c r="BJ4800">
        <v>0</v>
      </c>
      <c r="BK4800">
        <v>0</v>
      </c>
      <c r="BN4800" s="183"/>
    </row>
    <row r="4801" spans="1:66" ht="25.5" x14ac:dyDescent="0.25">
      <c r="A4801" s="1"/>
      <c r="B4801" s="94">
        <v>4788</v>
      </c>
      <c r="C4801" s="43">
        <v>1072622</v>
      </c>
      <c r="D4801" s="25"/>
      <c r="E4801" s="27" t="s">
        <v>545</v>
      </c>
      <c r="F4801" s="151" t="s">
        <v>21</v>
      </c>
      <c r="G4801" s="127" t="s">
        <v>41</v>
      </c>
      <c r="H4801" s="46" t="str">
        <f>IFERROR(IFERROR(IF(SEARCH("Usystems",$E4801)&gt;0,"Usystems"),IF(SEARCH("RIIFO",$E4801)&gt;0,"RIIFO","Uponor")),"Uponor")</f>
        <v>Uponor</v>
      </c>
      <c r="I4801" s="25" t="str">
        <f>IFERROR(MID($D4801,1,7)+0,"")</f>
        <v/>
      </c>
      <c r="J4801" s="25" t="str">
        <f>IFERROR(MID($D4801,10,7)+0,"")</f>
        <v/>
      </c>
      <c r="K4801" s="25" t="str">
        <f>IFERROR(MID($D4801,19,7)+0,"")</f>
        <v/>
      </c>
      <c r="L4801" s="25" t="str">
        <f>IFERROR(MID($D4801,28,7)+0,"")</f>
        <v/>
      </c>
      <c r="M4801" s="25" t="str">
        <f>IF(IFERROR(MID($Q4801,1,7)+0,"")&lt;1130000,IF(INDEX(C:C,MATCH(LEFT(Q4801,7)+0,I:I,0))&lt;1130000,"",INDEX(C:C,MATCH(LEFT(Q4801,7)+0,I:I,0))),IFERROR(MID($Q4801,1,7)+0,""))</f>
        <v/>
      </c>
      <c r="N4801" s="25" t="str">
        <f>IF(IFERROR(MID($Q4801,10,7)+0,"")&lt;1130000,"",IFERROR(MID($Q4801,10,7)+0,""))</f>
        <v/>
      </c>
      <c r="O4801" s="25" t="str">
        <f>IF(IFERROR(MID($Q4801,19,7)+0,"")&lt;1130000,"",IFERROR(MID($Q4801,19,7)+0,""))</f>
        <v/>
      </c>
      <c r="P4801" s="25" t="str">
        <f>IF(M4801="","",IF(N4801="",M4801,M4801&amp;", "&amp;N4801))</f>
        <v/>
      </c>
      <c r="Q4801" s="25"/>
      <c r="R4801" s="25"/>
      <c r="S4801" s="35" t="s">
        <v>104</v>
      </c>
      <c r="T4801" s="25" t="s">
        <v>36</v>
      </c>
      <c r="U4801" s="185">
        <v>5975</v>
      </c>
      <c r="V4801" s="188">
        <v>5975</v>
      </c>
      <c r="W4801" s="189">
        <v>5975</v>
      </c>
      <c r="X4801" s="31">
        <v>5975</v>
      </c>
      <c r="Y4801" s="90">
        <f>IFERROR(ROUND(X4801/W4801-1,2),"")</f>
        <v>0</v>
      </c>
      <c r="Z4801" s="31">
        <f>IF(OR(S4801="VLD MLC components",S4801="VLD MLC pipes",S4801="VLD PEX components",S4801="VLD PEX pipes",S4801="VLD PHC components",S4801="VLD PHC pipes",S4801="Controls VLD"),"По запросу",X4801)</f>
        <v>5975</v>
      </c>
      <c r="AA4801" s="63">
        <f>ROUND(X4801/1.2,3)</f>
        <v>4979.1670000000004</v>
      </c>
      <c r="AB4801" s="23">
        <v>4979.1670000000004</v>
      </c>
      <c r="AC4801" s="190">
        <f>IFERROR(ROUND(AA4801/AB4801-1,2),"")</f>
        <v>0</v>
      </c>
      <c r="AD4801" s="25">
        <v>1.92</v>
      </c>
      <c r="AE4801" s="25">
        <v>1.5086E-2</v>
      </c>
      <c r="AF4801" s="25">
        <v>0</v>
      </c>
      <c r="AG4801" s="25" t="s">
        <v>22</v>
      </c>
      <c r="AH4801" s="25">
        <v>0</v>
      </c>
      <c r="AI4801" s="25">
        <v>0</v>
      </c>
      <c r="AJ4801" s="25" t="s">
        <v>20</v>
      </c>
      <c r="AK4801" s="42" t="s">
        <v>19</v>
      </c>
      <c r="AL4801" s="25" t="s">
        <v>19</v>
      </c>
      <c r="AM4801" s="25">
        <v>1</v>
      </c>
      <c r="AN4801" s="25"/>
      <c r="AO4801" s="25"/>
      <c r="AP4801" s="25"/>
      <c r="AQ4801" s="25"/>
      <c r="AR4801" s="94"/>
      <c r="AS4801" s="157" t="s">
        <v>22</v>
      </c>
      <c r="AT4801" s="93">
        <v>42592</v>
      </c>
      <c r="AU4801" s="92" t="s">
        <v>22</v>
      </c>
      <c r="AV4801" s="91" t="s">
        <v>48</v>
      </c>
      <c r="AW4801" s="92" t="s">
        <v>48</v>
      </c>
      <c r="AX4801" s="92" t="s">
        <v>48</v>
      </c>
      <c r="AY4801" s="91" t="s">
        <v>48</v>
      </c>
      <c r="AZ4801" s="23"/>
      <c r="BA4801" s="25">
        <v>0</v>
      </c>
      <c r="BB4801" t="s">
        <v>48</v>
      </c>
      <c r="BC4801" t="e">
        <v>#N/A</v>
      </c>
      <c r="BD4801" t="e">
        <f>IF(Z4801=BC4801,"OK")</f>
        <v>#N/A</v>
      </c>
      <c r="BE4801">
        <v>1.92</v>
      </c>
      <c r="BF4801">
        <v>1.5086E-2</v>
      </c>
      <c r="BG4801">
        <v>0</v>
      </c>
      <c r="BH4801">
        <v>0</v>
      </c>
      <c r="BI4801">
        <v>0</v>
      </c>
      <c r="BJ4801">
        <v>0</v>
      </c>
      <c r="BK4801">
        <v>0</v>
      </c>
      <c r="BN4801" s="183"/>
    </row>
    <row r="4802" spans="1:66" ht="25.5" x14ac:dyDescent="0.25">
      <c r="A4802" s="1"/>
      <c r="B4802" s="94">
        <v>4789</v>
      </c>
      <c r="C4802" s="43">
        <v>1052125</v>
      </c>
      <c r="D4802" s="25"/>
      <c r="E4802" s="27" t="s">
        <v>544</v>
      </c>
      <c r="F4802" s="151" t="s">
        <v>21</v>
      </c>
      <c r="G4802" s="127" t="s">
        <v>41</v>
      </c>
      <c r="H4802" s="46" t="str">
        <f>IFERROR(IFERROR(IF(SEARCH("Usystems",$E4802)&gt;0,"Usystems"),IF(SEARCH("RIIFO",$E4802)&gt;0,"RIIFO","Uponor")),"Uponor")</f>
        <v>Uponor</v>
      </c>
      <c r="I4802" s="25" t="str">
        <f>IFERROR(MID($D4802,1,7)+0,"")</f>
        <v/>
      </c>
      <c r="J4802" s="25" t="str">
        <f>IFERROR(MID($D4802,10,7)+0,"")</f>
        <v/>
      </c>
      <c r="K4802" s="25" t="str">
        <f>IFERROR(MID($D4802,19,7)+0,"")</f>
        <v/>
      </c>
      <c r="L4802" s="25" t="str">
        <f>IFERROR(MID($D4802,28,7)+0,"")</f>
        <v/>
      </c>
      <c r="M4802" s="25" t="str">
        <f>IF(IFERROR(MID($Q4802,1,7)+0,"")&lt;1130000,IF(INDEX(C:C,MATCH(LEFT(Q4802,7)+0,I:I,0))&lt;1130000,"",INDEX(C:C,MATCH(LEFT(Q4802,7)+0,I:I,0))),IFERROR(MID($Q4802,1,7)+0,""))</f>
        <v/>
      </c>
      <c r="N4802" s="25" t="str">
        <f>IF(IFERROR(MID($Q4802,10,7)+0,"")&lt;1130000,"",IFERROR(MID($Q4802,10,7)+0,""))</f>
        <v/>
      </c>
      <c r="O4802" s="25" t="str">
        <f>IF(IFERROR(MID($Q4802,19,7)+0,"")&lt;1130000,"",IFERROR(MID($Q4802,19,7)+0,""))</f>
        <v/>
      </c>
      <c r="P4802" s="25" t="str">
        <f>IF(M4802="","",IF(N4802="",M4802,M4802&amp;", "&amp;N4802))</f>
        <v/>
      </c>
      <c r="Q4802" s="25"/>
      <c r="R4802" s="25"/>
      <c r="S4802" s="35" t="s">
        <v>104</v>
      </c>
      <c r="T4802" s="25" t="s">
        <v>36</v>
      </c>
      <c r="U4802" s="185">
        <v>5002</v>
      </c>
      <c r="V4802" s="188">
        <v>5002</v>
      </c>
      <c r="W4802" s="189">
        <v>5002</v>
      </c>
      <c r="X4802" s="31">
        <v>5002</v>
      </c>
      <c r="Y4802" s="90">
        <f>IFERROR(ROUND(X4802/W4802-1,2),"")</f>
        <v>0</v>
      </c>
      <c r="Z4802" s="31">
        <f>IF(OR(S4802="VLD MLC components",S4802="VLD MLC pipes",S4802="VLD PEX components",S4802="VLD PEX pipes",S4802="VLD PHC components",S4802="VLD PHC pipes",S4802="Controls VLD"),"По запросу",X4802)</f>
        <v>5002</v>
      </c>
      <c r="AA4802" s="63">
        <f>ROUND(X4802/1.2,3)</f>
        <v>4168.3329999999996</v>
      </c>
      <c r="AB4802" s="23">
        <v>4168.3329999999996</v>
      </c>
      <c r="AC4802" s="190">
        <f>IFERROR(ROUND(AA4802/AB4802-1,2),"")</f>
        <v>0</v>
      </c>
      <c r="AD4802" s="25">
        <v>2.19</v>
      </c>
      <c r="AE4802" s="25">
        <v>1.4999999999999999E-2</v>
      </c>
      <c r="AF4802" s="25">
        <v>0</v>
      </c>
      <c r="AG4802" s="25" t="s">
        <v>22</v>
      </c>
      <c r="AH4802" s="25">
        <v>0</v>
      </c>
      <c r="AI4802" s="25">
        <v>0</v>
      </c>
      <c r="AJ4802" s="25" t="s">
        <v>20</v>
      </c>
      <c r="AK4802" s="42" t="s">
        <v>19</v>
      </c>
      <c r="AL4802" s="25" t="s">
        <v>19</v>
      </c>
      <c r="AM4802" s="25">
        <v>1</v>
      </c>
      <c r="AN4802" s="25"/>
      <c r="AO4802" s="25"/>
      <c r="AP4802" s="25"/>
      <c r="AQ4802" s="25"/>
      <c r="AR4802" s="94"/>
      <c r="AS4802" s="157" t="s">
        <v>22</v>
      </c>
      <c r="AT4802" s="93">
        <v>42592</v>
      </c>
      <c r="AU4802" s="92" t="s">
        <v>22</v>
      </c>
      <c r="AV4802" s="91" t="s">
        <v>48</v>
      </c>
      <c r="AW4802" s="92" t="s">
        <v>48</v>
      </c>
      <c r="AX4802" s="92" t="s">
        <v>48</v>
      </c>
      <c r="AY4802" s="91" t="s">
        <v>48</v>
      </c>
      <c r="AZ4802" s="23"/>
      <c r="BA4802" s="25">
        <v>0</v>
      </c>
      <c r="BB4802" t="s">
        <v>48</v>
      </c>
      <c r="BC4802" t="e">
        <v>#N/A</v>
      </c>
      <c r="BD4802" t="e">
        <f>IF(Z4802=BC4802,"OK")</f>
        <v>#N/A</v>
      </c>
      <c r="BE4802">
        <v>2.19</v>
      </c>
      <c r="BF4802">
        <v>1.4999999999999999E-2</v>
      </c>
      <c r="BG4802">
        <v>0</v>
      </c>
      <c r="BH4802">
        <v>0</v>
      </c>
      <c r="BI4802">
        <v>0</v>
      </c>
      <c r="BJ4802">
        <v>0</v>
      </c>
      <c r="BK4802">
        <v>0</v>
      </c>
      <c r="BN4802" s="183"/>
    </row>
    <row r="4803" spans="1:66" ht="25.5" x14ac:dyDescent="0.25">
      <c r="A4803" s="1"/>
      <c r="B4803" s="94">
        <v>4790</v>
      </c>
      <c r="C4803" s="43">
        <v>1068665</v>
      </c>
      <c r="D4803" s="25"/>
      <c r="E4803" s="27" t="s">
        <v>543</v>
      </c>
      <c r="F4803" s="151" t="s">
        <v>21</v>
      </c>
      <c r="G4803" s="127" t="s">
        <v>41</v>
      </c>
      <c r="H4803" s="46" t="str">
        <f>IFERROR(IFERROR(IF(SEARCH("Usystems",$E4803)&gt;0,"Usystems"),IF(SEARCH("RIIFO",$E4803)&gt;0,"RIIFO","Uponor")),"Uponor")</f>
        <v>Uponor</v>
      </c>
      <c r="I4803" s="25" t="str">
        <f>IFERROR(MID($D4803,1,7)+0,"")</f>
        <v/>
      </c>
      <c r="J4803" s="25" t="str">
        <f>IFERROR(MID($D4803,10,7)+0,"")</f>
        <v/>
      </c>
      <c r="K4803" s="25" t="str">
        <f>IFERROR(MID($D4803,19,7)+0,"")</f>
        <v/>
      </c>
      <c r="L4803" s="25" t="str">
        <f>IFERROR(MID($D4803,28,7)+0,"")</f>
        <v/>
      </c>
      <c r="M4803" s="25" t="str">
        <f>IF(IFERROR(MID($Q4803,1,7)+0,"")&lt;1130000,IF(INDEX(C:C,MATCH(LEFT(Q4803,7)+0,I:I,0))&lt;1130000,"",INDEX(C:C,MATCH(LEFT(Q4803,7)+0,I:I,0))),IFERROR(MID($Q4803,1,7)+0,""))</f>
        <v/>
      </c>
      <c r="N4803" s="25" t="str">
        <f>IF(IFERROR(MID($Q4803,10,7)+0,"")&lt;1130000,"",IFERROR(MID($Q4803,10,7)+0,""))</f>
        <v/>
      </c>
      <c r="O4803" s="25" t="str">
        <f>IF(IFERROR(MID($Q4803,19,7)+0,"")&lt;1130000,"",IFERROR(MID($Q4803,19,7)+0,""))</f>
        <v/>
      </c>
      <c r="P4803" s="25" t="str">
        <f>IF(M4803="","",IF(N4803="",M4803,M4803&amp;", "&amp;N4803))</f>
        <v/>
      </c>
      <c r="Q4803" s="25"/>
      <c r="R4803" s="25"/>
      <c r="S4803" s="35" t="s">
        <v>104</v>
      </c>
      <c r="T4803" s="25" t="s">
        <v>36</v>
      </c>
      <c r="U4803" s="185">
        <v>5379</v>
      </c>
      <c r="V4803" s="188">
        <v>5379</v>
      </c>
      <c r="W4803" s="189">
        <v>5379</v>
      </c>
      <c r="X4803" s="31">
        <v>5379</v>
      </c>
      <c r="Y4803" s="90">
        <f>IFERROR(ROUND(X4803/W4803-1,2),"")</f>
        <v>0</v>
      </c>
      <c r="Z4803" s="31">
        <f>IF(OR(S4803="VLD MLC components",S4803="VLD MLC pipes",S4803="VLD PEX components",S4803="VLD PEX pipes",S4803="VLD PHC components",S4803="VLD PHC pipes",S4803="Controls VLD"),"По запросу",X4803)</f>
        <v>5379</v>
      </c>
      <c r="AA4803" s="63">
        <f>ROUND(X4803/1.2,3)</f>
        <v>4482.5</v>
      </c>
      <c r="AB4803" s="23">
        <v>4482.5</v>
      </c>
      <c r="AC4803" s="190">
        <f>IFERROR(ROUND(AA4803/AB4803-1,2),"")</f>
        <v>0</v>
      </c>
      <c r="AD4803" s="25">
        <v>3.68</v>
      </c>
      <c r="AE4803" s="25">
        <v>2E-3</v>
      </c>
      <c r="AF4803" s="25">
        <v>0</v>
      </c>
      <c r="AG4803" s="25" t="s">
        <v>22</v>
      </c>
      <c r="AH4803" s="25">
        <v>0</v>
      </c>
      <c r="AI4803" s="25">
        <v>0</v>
      </c>
      <c r="AJ4803" s="25" t="s">
        <v>20</v>
      </c>
      <c r="AK4803" s="42" t="s">
        <v>19</v>
      </c>
      <c r="AL4803" s="25" t="s">
        <v>19</v>
      </c>
      <c r="AM4803" s="25">
        <v>1</v>
      </c>
      <c r="AN4803" s="25"/>
      <c r="AO4803" s="25"/>
      <c r="AP4803" s="25"/>
      <c r="AQ4803" s="25"/>
      <c r="AR4803" s="94"/>
      <c r="AS4803" s="157" t="s">
        <v>22</v>
      </c>
      <c r="AT4803" s="93">
        <v>42592</v>
      </c>
      <c r="AU4803" s="92" t="s">
        <v>22</v>
      </c>
      <c r="AV4803" s="91" t="s">
        <v>48</v>
      </c>
      <c r="AW4803" s="92" t="s">
        <v>48</v>
      </c>
      <c r="AX4803" s="92" t="s">
        <v>48</v>
      </c>
      <c r="AY4803" s="91" t="s">
        <v>48</v>
      </c>
      <c r="AZ4803" s="23"/>
      <c r="BA4803" s="25">
        <v>0</v>
      </c>
      <c r="BB4803" t="s">
        <v>48</v>
      </c>
      <c r="BC4803" t="e">
        <v>#N/A</v>
      </c>
      <c r="BD4803" t="e">
        <f>IF(Z4803=BC4803,"OK")</f>
        <v>#N/A</v>
      </c>
      <c r="BE4803">
        <v>3.68</v>
      </c>
      <c r="BF4803">
        <v>2E-3</v>
      </c>
      <c r="BG4803">
        <v>0</v>
      </c>
      <c r="BH4803">
        <v>0</v>
      </c>
      <c r="BI4803">
        <v>0</v>
      </c>
      <c r="BJ4803">
        <v>0</v>
      </c>
      <c r="BK4803">
        <v>0</v>
      </c>
      <c r="BN4803" s="183"/>
    </row>
    <row r="4804" spans="1:66" x14ac:dyDescent="0.25">
      <c r="A4804" s="1"/>
      <c r="B4804" s="94">
        <v>4791</v>
      </c>
      <c r="C4804" s="43">
        <v>1066855</v>
      </c>
      <c r="D4804" s="25"/>
      <c r="E4804" s="30" t="s">
        <v>542</v>
      </c>
      <c r="F4804" s="151" t="s">
        <v>21</v>
      </c>
      <c r="G4804" s="127" t="s">
        <v>41</v>
      </c>
      <c r="H4804" s="46" t="str">
        <f>IFERROR(IFERROR(IF(SEARCH("Usystems",$E4804)&gt;0,"Usystems"),IF(SEARCH("RIIFO",$E4804)&gt;0,"RIIFO","Uponor")),"Uponor")</f>
        <v>Uponor</v>
      </c>
      <c r="I4804" s="25" t="str">
        <f>IFERROR(MID($D4804,1,7)+0,"")</f>
        <v/>
      </c>
      <c r="J4804" s="25" t="str">
        <f>IFERROR(MID($D4804,10,7)+0,"")</f>
        <v/>
      </c>
      <c r="K4804" s="25" t="str">
        <f>IFERROR(MID($D4804,19,7)+0,"")</f>
        <v/>
      </c>
      <c r="L4804" s="25" t="str">
        <f>IFERROR(MID($D4804,28,7)+0,"")</f>
        <v/>
      </c>
      <c r="M4804" s="25" t="str">
        <f>IF(IFERROR(MID($Q4804,1,7)+0,"")&lt;1130000,IF(INDEX(C:C,MATCH(LEFT(Q4804,7)+0,I:I,0))&lt;1130000,"",INDEX(C:C,MATCH(LEFT(Q4804,7)+0,I:I,0))),IFERROR(MID($Q4804,1,7)+0,""))</f>
        <v/>
      </c>
      <c r="N4804" s="25" t="str">
        <f>IF(IFERROR(MID($Q4804,10,7)+0,"")&lt;1130000,"",IFERROR(MID($Q4804,10,7)+0,""))</f>
        <v/>
      </c>
      <c r="O4804" s="25" t="str">
        <f>IF(IFERROR(MID($Q4804,19,7)+0,"")&lt;1130000,"",IFERROR(MID($Q4804,19,7)+0,""))</f>
        <v/>
      </c>
      <c r="P4804" s="25" t="str">
        <f>IF(M4804="","",IF(N4804="",M4804,M4804&amp;", "&amp;N4804))</f>
        <v/>
      </c>
      <c r="Q4804" s="25"/>
      <c r="R4804" s="25"/>
      <c r="S4804" s="35" t="s">
        <v>109</v>
      </c>
      <c r="T4804" s="34" t="s">
        <v>24</v>
      </c>
      <c r="U4804" s="185">
        <v>59081</v>
      </c>
      <c r="V4804" s="188">
        <v>59081</v>
      </c>
      <c r="W4804" s="189">
        <v>59081</v>
      </c>
      <c r="X4804" s="31">
        <v>59081</v>
      </c>
      <c r="Y4804" s="90">
        <f>IFERROR(ROUND(X4804/W4804-1,2),"")</f>
        <v>0</v>
      </c>
      <c r="Z4804" s="31">
        <f>IF(OR(S4804="VLD MLC components",S4804="VLD MLC pipes",S4804="VLD PEX components",S4804="VLD PEX pipes",S4804="VLD PHC components",S4804="VLD PHC pipes",S4804="Controls VLD"),"По запросу",X4804)</f>
        <v>59081</v>
      </c>
      <c r="AA4804" s="63">
        <f>ROUND(X4804/1.2,3)</f>
        <v>49234.167000000001</v>
      </c>
      <c r="AB4804" s="23">
        <v>49234.167000000001</v>
      </c>
      <c r="AC4804" s="190">
        <f>IFERROR(ROUND(AA4804/AB4804-1,2),"")</f>
        <v>0</v>
      </c>
      <c r="AD4804" s="25">
        <v>72</v>
      </c>
      <c r="AE4804" s="25">
        <v>1.755625</v>
      </c>
      <c r="AF4804" s="25">
        <v>0</v>
      </c>
      <c r="AG4804" s="25" t="s">
        <v>22</v>
      </c>
      <c r="AH4804" s="25">
        <v>0</v>
      </c>
      <c r="AI4804" s="25">
        <v>0</v>
      </c>
      <c r="AJ4804" s="25" t="s">
        <v>20</v>
      </c>
      <c r="AK4804" s="42" t="s">
        <v>19</v>
      </c>
      <c r="AL4804" s="25" t="s">
        <v>19</v>
      </c>
      <c r="AM4804" s="25">
        <v>1</v>
      </c>
      <c r="AN4804" s="25"/>
      <c r="AO4804" s="25"/>
      <c r="AP4804" s="25"/>
      <c r="AQ4804" s="25"/>
      <c r="AR4804" s="94"/>
      <c r="AS4804" s="157" t="s">
        <v>22</v>
      </c>
      <c r="AT4804" s="93" t="s">
        <v>22</v>
      </c>
      <c r="AU4804" s="92" t="s">
        <v>22</v>
      </c>
      <c r="AV4804" s="91" t="s">
        <v>48</v>
      </c>
      <c r="AW4804" s="92" t="s">
        <v>48</v>
      </c>
      <c r="AX4804" s="92" t="s">
        <v>48</v>
      </c>
      <c r="AY4804" s="91" t="s">
        <v>48</v>
      </c>
      <c r="AZ4804" s="23"/>
      <c r="BA4804" s="25">
        <v>0</v>
      </c>
      <c r="BB4804" t="s">
        <v>48</v>
      </c>
      <c r="BC4804" t="e">
        <v>#N/A</v>
      </c>
      <c r="BD4804" t="e">
        <f>IF(Z4804=BC4804,"OK")</f>
        <v>#N/A</v>
      </c>
      <c r="BE4804">
        <v>72</v>
      </c>
      <c r="BF4804">
        <v>1.755625</v>
      </c>
      <c r="BG4804">
        <v>0</v>
      </c>
      <c r="BH4804">
        <v>0</v>
      </c>
      <c r="BI4804">
        <v>0</v>
      </c>
      <c r="BJ4804">
        <v>0</v>
      </c>
      <c r="BK4804">
        <v>0</v>
      </c>
      <c r="BN4804" s="183"/>
    </row>
    <row r="4805" spans="1:66" x14ac:dyDescent="0.25">
      <c r="A4805" s="1"/>
      <c r="B4805" s="94">
        <v>4792</v>
      </c>
      <c r="C4805" s="43">
        <v>1066862</v>
      </c>
      <c r="D4805" s="25"/>
      <c r="E4805" s="30" t="s">
        <v>541</v>
      </c>
      <c r="F4805" s="151" t="s">
        <v>21</v>
      </c>
      <c r="G4805" s="127" t="s">
        <v>41</v>
      </c>
      <c r="H4805" s="46" t="str">
        <f>IFERROR(IFERROR(IF(SEARCH("Usystems",$E4805)&gt;0,"Usystems"),IF(SEARCH("RIIFO",$E4805)&gt;0,"RIIFO","Uponor")),"Uponor")</f>
        <v>Uponor</v>
      </c>
      <c r="I4805" s="25" t="str">
        <f>IFERROR(MID($D4805,1,7)+0,"")</f>
        <v/>
      </c>
      <c r="J4805" s="25" t="str">
        <f>IFERROR(MID($D4805,10,7)+0,"")</f>
        <v/>
      </c>
      <c r="K4805" s="25" t="str">
        <f>IFERROR(MID($D4805,19,7)+0,"")</f>
        <v/>
      </c>
      <c r="L4805" s="25" t="str">
        <f>IFERROR(MID($D4805,28,7)+0,"")</f>
        <v/>
      </c>
      <c r="M4805" s="25" t="str">
        <f>IF(IFERROR(MID($Q4805,1,7)+0,"")&lt;1130000,IF(INDEX(C:C,MATCH(LEFT(Q4805,7)+0,I:I,0))&lt;1130000,"",INDEX(C:C,MATCH(LEFT(Q4805,7)+0,I:I,0))),IFERROR(MID($Q4805,1,7)+0,""))</f>
        <v/>
      </c>
      <c r="N4805" s="25" t="str">
        <f>IF(IFERROR(MID($Q4805,10,7)+0,"")&lt;1130000,"",IFERROR(MID($Q4805,10,7)+0,""))</f>
        <v/>
      </c>
      <c r="O4805" s="25" t="str">
        <f>IF(IFERROR(MID($Q4805,19,7)+0,"")&lt;1130000,"",IFERROR(MID($Q4805,19,7)+0,""))</f>
        <v/>
      </c>
      <c r="P4805" s="25" t="str">
        <f>IF(M4805="","",IF(N4805="",M4805,M4805&amp;", "&amp;N4805))</f>
        <v/>
      </c>
      <c r="Q4805" s="25"/>
      <c r="R4805" s="25"/>
      <c r="S4805" s="35" t="s">
        <v>109</v>
      </c>
      <c r="T4805" s="34" t="s">
        <v>24</v>
      </c>
      <c r="U4805" s="185">
        <v>81868</v>
      </c>
      <c r="V4805" s="188">
        <v>81868</v>
      </c>
      <c r="W4805" s="189">
        <v>81868</v>
      </c>
      <c r="X4805" s="31">
        <v>81868</v>
      </c>
      <c r="Y4805" s="90">
        <f>IFERROR(ROUND(X4805/W4805-1,2),"")</f>
        <v>0</v>
      </c>
      <c r="Z4805" s="31">
        <f>IF(OR(S4805="VLD MLC components",S4805="VLD MLC pipes",S4805="VLD PEX components",S4805="VLD PEX pipes",S4805="VLD PHC components",S4805="VLD PHC pipes",S4805="Controls VLD"),"По запросу",X4805)</f>
        <v>81868</v>
      </c>
      <c r="AA4805" s="63">
        <f>ROUND(X4805/1.2,3)</f>
        <v>68223.332999999999</v>
      </c>
      <c r="AB4805" s="23">
        <v>68223.332999999999</v>
      </c>
      <c r="AC4805" s="190">
        <f>IFERROR(ROUND(AA4805/AB4805-1,2),"")</f>
        <v>0</v>
      </c>
      <c r="AD4805" s="25">
        <v>98</v>
      </c>
      <c r="AE4805" s="25">
        <v>2.4024999999999999</v>
      </c>
      <c r="AF4805" s="25">
        <v>0</v>
      </c>
      <c r="AG4805" s="25" t="s">
        <v>22</v>
      </c>
      <c r="AH4805" s="25">
        <v>0</v>
      </c>
      <c r="AI4805" s="25">
        <v>0</v>
      </c>
      <c r="AJ4805" s="25" t="s">
        <v>20</v>
      </c>
      <c r="AK4805" s="42" t="s">
        <v>19</v>
      </c>
      <c r="AL4805" s="25" t="s">
        <v>19</v>
      </c>
      <c r="AM4805" s="25">
        <v>1</v>
      </c>
      <c r="AN4805" s="25"/>
      <c r="AO4805" s="25"/>
      <c r="AP4805" s="25"/>
      <c r="AQ4805" s="25"/>
      <c r="AR4805" s="94"/>
      <c r="AS4805" s="157" t="s">
        <v>22</v>
      </c>
      <c r="AT4805" s="93" t="s">
        <v>22</v>
      </c>
      <c r="AU4805" s="92" t="s">
        <v>22</v>
      </c>
      <c r="AV4805" s="91" t="s">
        <v>48</v>
      </c>
      <c r="AW4805" s="92" t="s">
        <v>48</v>
      </c>
      <c r="AX4805" s="92" t="s">
        <v>48</v>
      </c>
      <c r="AY4805" s="91" t="s">
        <v>48</v>
      </c>
      <c r="AZ4805" s="23"/>
      <c r="BA4805" s="25">
        <v>0</v>
      </c>
      <c r="BB4805" t="s">
        <v>48</v>
      </c>
      <c r="BC4805" t="e">
        <v>#N/A</v>
      </c>
      <c r="BD4805" t="e">
        <f>IF(Z4805=BC4805,"OK")</f>
        <v>#N/A</v>
      </c>
      <c r="BE4805">
        <v>98</v>
      </c>
      <c r="BF4805">
        <v>2.4024999999999999</v>
      </c>
      <c r="BG4805">
        <v>0</v>
      </c>
      <c r="BH4805">
        <v>0</v>
      </c>
      <c r="BI4805">
        <v>0</v>
      </c>
      <c r="BJ4805">
        <v>0</v>
      </c>
      <c r="BK4805">
        <v>0</v>
      </c>
      <c r="BN4805" s="183"/>
    </row>
    <row r="4806" spans="1:66" ht="25.5" x14ac:dyDescent="0.25">
      <c r="A4806" s="1"/>
      <c r="B4806" s="94">
        <v>4793</v>
      </c>
      <c r="C4806" s="43">
        <v>1053648</v>
      </c>
      <c r="D4806" s="34"/>
      <c r="E4806" s="27" t="s">
        <v>540</v>
      </c>
      <c r="F4806" s="213" t="s">
        <v>21</v>
      </c>
      <c r="G4806" s="127" t="s">
        <v>41</v>
      </c>
      <c r="H4806" s="46" t="str">
        <f>IFERROR(IFERROR(IF(SEARCH("Usystems",$E4806)&gt;0,"Usystems"),IF(SEARCH("RIIFO",$E4806)&gt;0,"RIIFO","Uponor")),"Uponor")</f>
        <v>Uponor</v>
      </c>
      <c r="I4806" s="25" t="str">
        <f>IFERROR(MID($D4806,1,7)+0,"")</f>
        <v/>
      </c>
      <c r="J4806" s="25" t="str">
        <f>IFERROR(MID($D4806,10,7)+0,"")</f>
        <v/>
      </c>
      <c r="K4806" s="25" t="str">
        <f>IFERROR(MID($D4806,19,7)+0,"")</f>
        <v/>
      </c>
      <c r="L4806" s="25" t="str">
        <f>IFERROR(MID($D4806,28,7)+0,"")</f>
        <v/>
      </c>
      <c r="M4806" s="25" t="str">
        <f>IF(IFERROR(MID($Q4806,1,7)+0,"")&lt;1130000,IF(INDEX(C:C,MATCH(LEFT(Q4806,7)+0,I:I,0))&lt;1130000,"",INDEX(C:C,MATCH(LEFT(Q4806,7)+0,I:I,0))),IFERROR(MID($Q4806,1,7)+0,""))</f>
        <v/>
      </c>
      <c r="N4806" s="25" t="str">
        <f>IF(IFERROR(MID($Q4806,10,7)+0,"")&lt;1130000,"",IFERROR(MID($Q4806,10,7)+0,""))</f>
        <v/>
      </c>
      <c r="O4806" s="25" t="str">
        <f>IF(IFERROR(MID($Q4806,19,7)+0,"")&lt;1130000,"",IFERROR(MID($Q4806,19,7)+0,""))</f>
        <v/>
      </c>
      <c r="P4806" s="25" t="str">
        <f>IF(M4806="","",IF(N4806="",M4806,M4806&amp;", "&amp;N4806))</f>
        <v/>
      </c>
      <c r="Q4806" s="25"/>
      <c r="R4806" s="25"/>
      <c r="S4806" s="35" t="s">
        <v>539</v>
      </c>
      <c r="T4806" s="34" t="s">
        <v>36</v>
      </c>
      <c r="U4806" s="185">
        <v>135.63999999999999</v>
      </c>
      <c r="V4806" s="188">
        <v>135.63999999999999</v>
      </c>
      <c r="W4806" s="189">
        <v>135.63999999999999</v>
      </c>
      <c r="X4806" s="31">
        <v>135.63999999999999</v>
      </c>
      <c r="Y4806" s="90">
        <f>IFERROR(ROUND(X4806/W4806-1,2),"")</f>
        <v>0</v>
      </c>
      <c r="Z4806" s="31">
        <f>IF(OR(S4806="VLD MLC components",S4806="VLD MLC pipes",S4806="VLD PEX components",S4806="VLD PEX pipes",S4806="VLD PHC components",S4806="VLD PHC pipes",S4806="Controls VLD"),"По запросу",X4806)</f>
        <v>135.63999999999999</v>
      </c>
      <c r="AA4806" s="63">
        <f>ROUND(X4806/1.2,3)</f>
        <v>113.033</v>
      </c>
      <c r="AB4806" s="23">
        <v>113.033</v>
      </c>
      <c r="AC4806" s="190">
        <f>IFERROR(ROUND(AA4806/AB4806-1,2),"")</f>
        <v>0</v>
      </c>
      <c r="AD4806" s="25">
        <v>7.1999999999999995E-2</v>
      </c>
      <c r="AE4806" s="25">
        <v>3.0000000000000001E-5</v>
      </c>
      <c r="AF4806" s="25">
        <v>0</v>
      </c>
      <c r="AG4806" s="25" t="s">
        <v>22</v>
      </c>
      <c r="AH4806" s="25">
        <v>0</v>
      </c>
      <c r="AI4806" s="25">
        <v>0</v>
      </c>
      <c r="AJ4806" s="25" t="s">
        <v>20</v>
      </c>
      <c r="AK4806" s="42" t="s">
        <v>19</v>
      </c>
      <c r="AL4806" s="25" t="s">
        <v>19</v>
      </c>
      <c r="AM4806" s="25">
        <v>1</v>
      </c>
      <c r="AN4806" s="25"/>
      <c r="AO4806" s="25"/>
      <c r="AP4806" s="25"/>
      <c r="AQ4806" s="25"/>
      <c r="AR4806" s="94"/>
      <c r="AS4806" s="157" t="s">
        <v>22</v>
      </c>
      <c r="AT4806" s="93">
        <v>42769</v>
      </c>
      <c r="AU4806" s="92" t="s">
        <v>22</v>
      </c>
      <c r="AV4806" s="91" t="s">
        <v>48</v>
      </c>
      <c r="AW4806" s="92" t="s">
        <v>48</v>
      </c>
      <c r="AX4806" s="92" t="s">
        <v>48</v>
      </c>
      <c r="AY4806" s="91" t="s">
        <v>48</v>
      </c>
      <c r="AZ4806" s="23"/>
      <c r="BA4806" s="25">
        <v>0</v>
      </c>
      <c r="BB4806" t="s">
        <v>48</v>
      </c>
      <c r="BC4806" t="e">
        <v>#N/A</v>
      </c>
      <c r="BD4806" t="e">
        <f>IF(Z4806=BC4806,"OK")</f>
        <v>#N/A</v>
      </c>
      <c r="BE4806">
        <v>7.1999999999999995E-2</v>
      </c>
      <c r="BF4806">
        <v>3.0000000000000001E-5</v>
      </c>
      <c r="BG4806">
        <v>0</v>
      </c>
      <c r="BH4806">
        <v>0</v>
      </c>
      <c r="BI4806">
        <v>0</v>
      </c>
      <c r="BJ4806">
        <v>0</v>
      </c>
      <c r="BK4806">
        <v>0</v>
      </c>
      <c r="BN4806" s="183"/>
    </row>
    <row r="4807" spans="1:66" ht="25.5" x14ac:dyDescent="0.25">
      <c r="A4807" s="1"/>
      <c r="B4807" s="94">
        <v>4794</v>
      </c>
      <c r="C4807" s="43">
        <v>1023569</v>
      </c>
      <c r="D4807" s="34"/>
      <c r="E4807" s="27" t="s">
        <v>538</v>
      </c>
      <c r="F4807" s="213" t="s">
        <v>21</v>
      </c>
      <c r="G4807" s="42" t="s">
        <v>41</v>
      </c>
      <c r="H4807" s="46" t="str">
        <f>IFERROR(IFERROR(IF(SEARCH("Usystems",$E4807)&gt;0,"Usystems"),IF(SEARCH("RIIFO",$E4807)&gt;0,"RIIFO","Uponor")),"Uponor")</f>
        <v>Uponor</v>
      </c>
      <c r="I4807" s="25" t="str">
        <f>IFERROR(MID($D4807,1,7)+0,"")</f>
        <v/>
      </c>
      <c r="J4807" s="25" t="str">
        <f>IFERROR(MID($D4807,10,7)+0,"")</f>
        <v/>
      </c>
      <c r="K4807" s="25" t="str">
        <f>IFERROR(MID($D4807,19,7)+0,"")</f>
        <v/>
      </c>
      <c r="L4807" s="25" t="str">
        <f>IFERROR(MID($D4807,28,7)+0,"")</f>
        <v/>
      </c>
      <c r="M4807" s="25" t="str">
        <f>IF(IFERROR(MID($Q4807,1,7)+0,"")&lt;1130000,IF(INDEX(C:C,MATCH(LEFT(Q4807,7)+0,I:I,0))&lt;1130000,"",INDEX(C:C,MATCH(LEFT(Q4807,7)+0,I:I,0))),IFERROR(MID($Q4807,1,7)+0,""))</f>
        <v/>
      </c>
      <c r="N4807" s="25" t="str">
        <f>IF(IFERROR(MID($Q4807,10,7)+0,"")&lt;1130000,"",IFERROR(MID($Q4807,10,7)+0,""))</f>
        <v/>
      </c>
      <c r="O4807" s="25" t="str">
        <f>IF(IFERROR(MID($Q4807,19,7)+0,"")&lt;1130000,"",IFERROR(MID($Q4807,19,7)+0,""))</f>
        <v/>
      </c>
      <c r="P4807" s="25" t="str">
        <f>IF(M4807="","",IF(N4807="",M4807,M4807&amp;", "&amp;N4807))</f>
        <v/>
      </c>
      <c r="Q4807" s="25"/>
      <c r="R4807" s="25"/>
      <c r="S4807" s="35" t="s">
        <v>529</v>
      </c>
      <c r="T4807" s="34" t="s">
        <v>36</v>
      </c>
      <c r="U4807" s="185">
        <v>259276</v>
      </c>
      <c r="V4807" s="188">
        <v>259276</v>
      </c>
      <c r="W4807" s="189">
        <v>259276</v>
      </c>
      <c r="X4807" s="31">
        <v>259276</v>
      </c>
      <c r="Y4807" s="90">
        <f>IFERROR(ROUND(X4807/W4807-1,2),"")</f>
        <v>0</v>
      </c>
      <c r="Z4807" s="31">
        <f>IF(OR(S4807="VLD MLC components",S4807="VLD MLC pipes",S4807="VLD PEX components",S4807="VLD PEX pipes",S4807="VLD PHC components",S4807="VLD PHC pipes",S4807="Controls VLD"),"По запросу",X4807)</f>
        <v>259276</v>
      </c>
      <c r="AA4807" s="63">
        <f>ROUND(X4807/1.2,3)</f>
        <v>216063.33300000001</v>
      </c>
      <c r="AB4807" s="23">
        <v>216063.33300000001</v>
      </c>
      <c r="AC4807" s="190">
        <f>IFERROR(ROUND(AA4807/AB4807-1,2),"")</f>
        <v>0</v>
      </c>
      <c r="AD4807" s="25">
        <v>312.95999999999998</v>
      </c>
      <c r="AE4807" s="25">
        <v>1.1907000000000001</v>
      </c>
      <c r="AF4807" s="25">
        <v>0</v>
      </c>
      <c r="AG4807" s="25" t="s">
        <v>22</v>
      </c>
      <c r="AH4807" s="25">
        <v>0</v>
      </c>
      <c r="AI4807" s="25">
        <v>0</v>
      </c>
      <c r="AJ4807" s="25" t="s">
        <v>20</v>
      </c>
      <c r="AK4807" s="42" t="s">
        <v>19</v>
      </c>
      <c r="AL4807" s="25" t="s">
        <v>19</v>
      </c>
      <c r="AM4807" s="25">
        <v>1</v>
      </c>
      <c r="AN4807" s="25"/>
      <c r="AO4807" s="25"/>
      <c r="AP4807" s="25"/>
      <c r="AQ4807" s="25"/>
      <c r="AR4807" s="94"/>
      <c r="AS4807" s="157" t="s">
        <v>22</v>
      </c>
      <c r="AT4807" s="93">
        <v>42811</v>
      </c>
      <c r="AU4807" s="92" t="s">
        <v>22</v>
      </c>
      <c r="AV4807" s="91" t="s">
        <v>48</v>
      </c>
      <c r="AW4807" s="92" t="s">
        <v>48</v>
      </c>
      <c r="AX4807" s="92" t="s">
        <v>48</v>
      </c>
      <c r="AY4807" s="91" t="s">
        <v>48</v>
      </c>
      <c r="AZ4807" s="23"/>
      <c r="BA4807" s="25">
        <v>0</v>
      </c>
      <c r="BB4807" t="s">
        <v>48</v>
      </c>
      <c r="BC4807" t="e">
        <v>#N/A</v>
      </c>
      <c r="BD4807" t="e">
        <f>IF(Z4807=BC4807,"OK")</f>
        <v>#N/A</v>
      </c>
      <c r="BE4807">
        <v>312.95999999999998</v>
      </c>
      <c r="BF4807">
        <v>1.1907000000000001</v>
      </c>
      <c r="BG4807">
        <v>0</v>
      </c>
      <c r="BH4807">
        <v>0</v>
      </c>
      <c r="BI4807">
        <v>0</v>
      </c>
      <c r="BJ4807">
        <v>0</v>
      </c>
      <c r="BK4807">
        <v>0</v>
      </c>
      <c r="BN4807" s="183"/>
    </row>
    <row r="4808" spans="1:66" ht="25.5" x14ac:dyDescent="0.25">
      <c r="A4808" s="1"/>
      <c r="B4808" s="94">
        <v>4795</v>
      </c>
      <c r="C4808" s="43">
        <v>1057328</v>
      </c>
      <c r="D4808" s="34"/>
      <c r="E4808" s="27" t="s">
        <v>537</v>
      </c>
      <c r="F4808" s="213" t="s">
        <v>21</v>
      </c>
      <c r="G4808" s="42" t="s">
        <v>41</v>
      </c>
      <c r="H4808" s="46" t="str">
        <f>IFERROR(IFERROR(IF(SEARCH("Usystems",$E4808)&gt;0,"Usystems"),IF(SEARCH("RIIFO",$E4808)&gt;0,"RIIFO","Uponor")),"Uponor")</f>
        <v>Uponor</v>
      </c>
      <c r="I4808" s="25" t="str">
        <f>IFERROR(MID($D4808,1,7)+0,"")</f>
        <v/>
      </c>
      <c r="J4808" s="25" t="str">
        <f>IFERROR(MID($D4808,10,7)+0,"")</f>
        <v/>
      </c>
      <c r="K4808" s="25" t="str">
        <f>IFERROR(MID($D4808,19,7)+0,"")</f>
        <v/>
      </c>
      <c r="L4808" s="25" t="str">
        <f>IFERROR(MID($D4808,28,7)+0,"")</f>
        <v/>
      </c>
      <c r="M4808" s="25" t="str">
        <f>IF(IFERROR(MID($Q4808,1,7)+0,"")&lt;1130000,IF(INDEX(C:C,MATCH(LEFT(Q4808,7)+0,I:I,0))&lt;1130000,"",INDEX(C:C,MATCH(LEFT(Q4808,7)+0,I:I,0))),IFERROR(MID($Q4808,1,7)+0,""))</f>
        <v/>
      </c>
      <c r="N4808" s="25" t="str">
        <f>IF(IFERROR(MID($Q4808,10,7)+0,"")&lt;1130000,"",IFERROR(MID($Q4808,10,7)+0,""))</f>
        <v/>
      </c>
      <c r="O4808" s="25" t="str">
        <f>IF(IFERROR(MID($Q4808,19,7)+0,"")&lt;1130000,"",IFERROR(MID($Q4808,19,7)+0,""))</f>
        <v/>
      </c>
      <c r="P4808" s="25" t="str">
        <f>IF(M4808="","",IF(N4808="",M4808,M4808&amp;", "&amp;N4808))</f>
        <v/>
      </c>
      <c r="Q4808" s="25"/>
      <c r="R4808" s="25"/>
      <c r="S4808" s="35" t="s">
        <v>529</v>
      </c>
      <c r="T4808" s="34" t="s">
        <v>36</v>
      </c>
      <c r="U4808" s="185">
        <v>147231</v>
      </c>
      <c r="V4808" s="188">
        <v>147231</v>
      </c>
      <c r="W4808" s="189">
        <v>147231</v>
      </c>
      <c r="X4808" s="31">
        <v>147231</v>
      </c>
      <c r="Y4808" s="90">
        <f>IFERROR(ROUND(X4808/W4808-1,2),"")</f>
        <v>0</v>
      </c>
      <c r="Z4808" s="31">
        <f>IF(OR(S4808="VLD MLC components",S4808="VLD MLC pipes",S4808="VLD PEX components",S4808="VLD PEX pipes",S4808="VLD PHC components",S4808="VLD PHC pipes",S4808="Controls VLD"),"По запросу",X4808)</f>
        <v>147231</v>
      </c>
      <c r="AA4808" s="63">
        <f>ROUND(X4808/1.2,3)</f>
        <v>122692.5</v>
      </c>
      <c r="AB4808" s="23">
        <v>122692.5</v>
      </c>
      <c r="AC4808" s="190">
        <f>IFERROR(ROUND(AA4808/AB4808-1,2),"")</f>
        <v>0</v>
      </c>
      <c r="AD4808" s="25">
        <v>162</v>
      </c>
      <c r="AE4808" s="25">
        <v>0.60750000000000004</v>
      </c>
      <c r="AF4808" s="25">
        <v>0</v>
      </c>
      <c r="AG4808" s="25" t="s">
        <v>22</v>
      </c>
      <c r="AH4808" s="25">
        <v>0</v>
      </c>
      <c r="AI4808" s="25">
        <v>0</v>
      </c>
      <c r="AJ4808" s="25" t="s">
        <v>20</v>
      </c>
      <c r="AK4808" s="42" t="s">
        <v>19</v>
      </c>
      <c r="AL4808" s="25" t="s">
        <v>19</v>
      </c>
      <c r="AM4808" s="25">
        <v>1</v>
      </c>
      <c r="AN4808" s="25"/>
      <c r="AO4808" s="25"/>
      <c r="AP4808" s="25"/>
      <c r="AQ4808" s="25"/>
      <c r="AR4808" s="94"/>
      <c r="AS4808" s="157" t="s">
        <v>22</v>
      </c>
      <c r="AT4808" s="93">
        <v>42811</v>
      </c>
      <c r="AU4808" s="92" t="s">
        <v>22</v>
      </c>
      <c r="AV4808" s="91" t="s">
        <v>48</v>
      </c>
      <c r="AW4808" s="92" t="s">
        <v>48</v>
      </c>
      <c r="AX4808" s="92" t="s">
        <v>48</v>
      </c>
      <c r="AY4808" s="91" t="s">
        <v>48</v>
      </c>
      <c r="AZ4808" s="23"/>
      <c r="BA4808" s="25">
        <v>0</v>
      </c>
      <c r="BB4808" t="s">
        <v>48</v>
      </c>
      <c r="BC4808" t="e">
        <v>#N/A</v>
      </c>
      <c r="BD4808" t="e">
        <f>IF(Z4808=BC4808,"OK")</f>
        <v>#N/A</v>
      </c>
      <c r="BE4808">
        <v>162</v>
      </c>
      <c r="BF4808">
        <v>0.60750000000000004</v>
      </c>
      <c r="BG4808">
        <v>0</v>
      </c>
      <c r="BH4808">
        <v>0</v>
      </c>
      <c r="BI4808">
        <v>0</v>
      </c>
      <c r="BJ4808">
        <v>0</v>
      </c>
      <c r="BK4808">
        <v>0</v>
      </c>
      <c r="BN4808" s="183"/>
    </row>
    <row r="4809" spans="1:66" ht="25.5" x14ac:dyDescent="0.25">
      <c r="A4809" s="1"/>
      <c r="B4809" s="94">
        <v>4796</v>
      </c>
      <c r="C4809" s="43">
        <v>1057324</v>
      </c>
      <c r="D4809" s="34"/>
      <c r="E4809" s="27" t="s">
        <v>536</v>
      </c>
      <c r="F4809" s="213" t="s">
        <v>21</v>
      </c>
      <c r="G4809" s="42" t="s">
        <v>41</v>
      </c>
      <c r="H4809" s="46" t="str">
        <f>IFERROR(IFERROR(IF(SEARCH("Usystems",$E4809)&gt;0,"Usystems"),IF(SEARCH("RIIFO",$E4809)&gt;0,"RIIFO","Uponor")),"Uponor")</f>
        <v>Uponor</v>
      </c>
      <c r="I4809" s="25" t="str">
        <f>IFERROR(MID($D4809,1,7)+0,"")</f>
        <v/>
      </c>
      <c r="J4809" s="25" t="str">
        <f>IFERROR(MID($D4809,10,7)+0,"")</f>
        <v/>
      </c>
      <c r="K4809" s="25" t="str">
        <f>IFERROR(MID($D4809,19,7)+0,"")</f>
        <v/>
      </c>
      <c r="L4809" s="25" t="str">
        <f>IFERROR(MID($D4809,28,7)+0,"")</f>
        <v/>
      </c>
      <c r="M4809" s="25" t="str">
        <f>IF(IFERROR(MID($Q4809,1,7)+0,"")&lt;1130000,IF(INDEX(C:C,MATCH(LEFT(Q4809,7)+0,I:I,0))&lt;1130000,"",INDEX(C:C,MATCH(LEFT(Q4809,7)+0,I:I,0))),IFERROR(MID($Q4809,1,7)+0,""))</f>
        <v/>
      </c>
      <c r="N4809" s="25" t="str">
        <f>IF(IFERROR(MID($Q4809,10,7)+0,"")&lt;1130000,"",IFERROR(MID($Q4809,10,7)+0,""))</f>
        <v/>
      </c>
      <c r="O4809" s="25" t="str">
        <f>IF(IFERROR(MID($Q4809,19,7)+0,"")&lt;1130000,"",IFERROR(MID($Q4809,19,7)+0,""))</f>
        <v/>
      </c>
      <c r="P4809" s="25" t="str">
        <f>IF(M4809="","",IF(N4809="",M4809,M4809&amp;", "&amp;N4809))</f>
        <v/>
      </c>
      <c r="Q4809" s="25"/>
      <c r="R4809" s="25"/>
      <c r="S4809" s="35" t="s">
        <v>529</v>
      </c>
      <c r="T4809" s="34" t="s">
        <v>36</v>
      </c>
      <c r="U4809" s="185">
        <v>69294</v>
      </c>
      <c r="V4809" s="188">
        <v>69294</v>
      </c>
      <c r="W4809" s="189">
        <v>69294</v>
      </c>
      <c r="X4809" s="31">
        <v>69294</v>
      </c>
      <c r="Y4809" s="90">
        <f>IFERROR(ROUND(X4809/W4809-1,2),"")</f>
        <v>0</v>
      </c>
      <c r="Z4809" s="31">
        <f>IF(OR(S4809="VLD MLC components",S4809="VLD MLC pipes",S4809="VLD PEX components",S4809="VLD PEX pipes",S4809="VLD PHC components",S4809="VLD PHC pipes",S4809="Controls VLD"),"По запросу",X4809)</f>
        <v>69294</v>
      </c>
      <c r="AA4809" s="63">
        <f>ROUND(X4809/1.2,3)</f>
        <v>57745</v>
      </c>
      <c r="AB4809" s="23">
        <v>57745</v>
      </c>
      <c r="AC4809" s="190">
        <f>IFERROR(ROUND(AA4809/AB4809-1,2),"")</f>
        <v>0</v>
      </c>
      <c r="AD4809" s="25">
        <v>82</v>
      </c>
      <c r="AE4809" s="25">
        <v>0.30719999999999997</v>
      </c>
      <c r="AF4809" s="25">
        <v>0</v>
      </c>
      <c r="AG4809" s="25" t="s">
        <v>22</v>
      </c>
      <c r="AH4809" s="25">
        <v>0</v>
      </c>
      <c r="AI4809" s="25">
        <v>0</v>
      </c>
      <c r="AJ4809" s="25" t="s">
        <v>20</v>
      </c>
      <c r="AK4809" s="42" t="s">
        <v>19</v>
      </c>
      <c r="AL4809" s="25" t="s">
        <v>19</v>
      </c>
      <c r="AM4809" s="25">
        <v>1</v>
      </c>
      <c r="AN4809" s="25"/>
      <c r="AO4809" s="25"/>
      <c r="AP4809" s="25"/>
      <c r="AQ4809" s="25"/>
      <c r="AR4809" s="94"/>
      <c r="AS4809" s="157" t="s">
        <v>22</v>
      </c>
      <c r="AT4809" s="93">
        <v>42811</v>
      </c>
      <c r="AU4809" s="92" t="s">
        <v>22</v>
      </c>
      <c r="AV4809" s="91" t="s">
        <v>48</v>
      </c>
      <c r="AW4809" s="92" t="s">
        <v>48</v>
      </c>
      <c r="AX4809" s="92" t="s">
        <v>48</v>
      </c>
      <c r="AY4809" s="91" t="s">
        <v>48</v>
      </c>
      <c r="AZ4809" s="23"/>
      <c r="BA4809" s="25">
        <v>0</v>
      </c>
      <c r="BB4809" t="s">
        <v>48</v>
      </c>
      <c r="BC4809" t="e">
        <v>#N/A</v>
      </c>
      <c r="BD4809" t="e">
        <f>IF(Z4809=BC4809,"OK")</f>
        <v>#N/A</v>
      </c>
      <c r="BE4809">
        <v>82</v>
      </c>
      <c r="BF4809">
        <v>0.30719999999999997</v>
      </c>
      <c r="BG4809">
        <v>0</v>
      </c>
      <c r="BH4809">
        <v>0</v>
      </c>
      <c r="BI4809">
        <v>0</v>
      </c>
      <c r="BJ4809">
        <v>0</v>
      </c>
      <c r="BK4809">
        <v>0</v>
      </c>
      <c r="BN4809" s="183"/>
    </row>
    <row r="4810" spans="1:66" ht="25.5" x14ac:dyDescent="0.25">
      <c r="A4810" s="1"/>
      <c r="B4810" s="94">
        <v>4797</v>
      </c>
      <c r="C4810" s="43">
        <v>1057319</v>
      </c>
      <c r="D4810" s="34"/>
      <c r="E4810" s="27" t="s">
        <v>535</v>
      </c>
      <c r="F4810" s="213" t="s">
        <v>21</v>
      </c>
      <c r="G4810" s="42" t="s">
        <v>41</v>
      </c>
      <c r="H4810" s="46" t="str">
        <f>IFERROR(IFERROR(IF(SEARCH("Usystems",$E4810)&gt;0,"Usystems"),IF(SEARCH("RIIFO",$E4810)&gt;0,"RIIFO","Uponor")),"Uponor")</f>
        <v>Uponor</v>
      </c>
      <c r="I4810" s="25" t="str">
        <f>IFERROR(MID($D4810,1,7)+0,"")</f>
        <v/>
      </c>
      <c r="J4810" s="25" t="str">
        <f>IFERROR(MID($D4810,10,7)+0,"")</f>
        <v/>
      </c>
      <c r="K4810" s="25" t="str">
        <f>IFERROR(MID($D4810,19,7)+0,"")</f>
        <v/>
      </c>
      <c r="L4810" s="25" t="str">
        <f>IFERROR(MID($D4810,28,7)+0,"")</f>
        <v/>
      </c>
      <c r="M4810" s="25" t="str">
        <f>IF(IFERROR(MID($Q4810,1,7)+0,"")&lt;1130000,IF(INDEX(C:C,MATCH(LEFT(Q4810,7)+0,I:I,0))&lt;1130000,"",INDEX(C:C,MATCH(LEFT(Q4810,7)+0,I:I,0))),IFERROR(MID($Q4810,1,7)+0,""))</f>
        <v/>
      </c>
      <c r="N4810" s="25" t="str">
        <f>IF(IFERROR(MID($Q4810,10,7)+0,"")&lt;1130000,"",IFERROR(MID($Q4810,10,7)+0,""))</f>
        <v/>
      </c>
      <c r="O4810" s="25" t="str">
        <f>IF(IFERROR(MID($Q4810,19,7)+0,"")&lt;1130000,"",IFERROR(MID($Q4810,19,7)+0,""))</f>
        <v/>
      </c>
      <c r="P4810" s="25" t="str">
        <f>IF(M4810="","",IF(N4810="",M4810,M4810&amp;", "&amp;N4810))</f>
        <v/>
      </c>
      <c r="Q4810" s="25"/>
      <c r="R4810" s="25"/>
      <c r="S4810" s="35" t="s">
        <v>529</v>
      </c>
      <c r="T4810" s="34" t="s">
        <v>36</v>
      </c>
      <c r="U4810" s="185">
        <v>35072</v>
      </c>
      <c r="V4810" s="188">
        <v>35072</v>
      </c>
      <c r="W4810" s="189">
        <v>35072</v>
      </c>
      <c r="X4810" s="31">
        <v>35072</v>
      </c>
      <c r="Y4810" s="90">
        <f>IFERROR(ROUND(X4810/W4810-1,2),"")</f>
        <v>0</v>
      </c>
      <c r="Z4810" s="31">
        <f>IF(OR(S4810="VLD MLC components",S4810="VLD MLC pipes",S4810="VLD PEX components",S4810="VLD PEX pipes",S4810="VLD PHC components",S4810="VLD PHC pipes",S4810="Controls VLD"),"По запросу",X4810)</f>
        <v>35072</v>
      </c>
      <c r="AA4810" s="63">
        <f>ROUND(X4810/1.2,3)</f>
        <v>29226.667000000001</v>
      </c>
      <c r="AB4810" s="23">
        <v>29226.667000000001</v>
      </c>
      <c r="AC4810" s="190">
        <f>IFERROR(ROUND(AA4810/AB4810-1,2),"")</f>
        <v>0</v>
      </c>
      <c r="AD4810" s="25">
        <v>39</v>
      </c>
      <c r="AE4810" s="25">
        <v>0.14399999999999999</v>
      </c>
      <c r="AF4810" s="25">
        <v>0</v>
      </c>
      <c r="AG4810" s="25" t="s">
        <v>22</v>
      </c>
      <c r="AH4810" s="25">
        <v>0</v>
      </c>
      <c r="AI4810" s="25">
        <v>0</v>
      </c>
      <c r="AJ4810" s="25" t="s">
        <v>20</v>
      </c>
      <c r="AK4810" s="42" t="s">
        <v>19</v>
      </c>
      <c r="AL4810" s="25" t="s">
        <v>19</v>
      </c>
      <c r="AM4810" s="25">
        <v>1</v>
      </c>
      <c r="AN4810" s="25"/>
      <c r="AO4810" s="25"/>
      <c r="AP4810" s="25"/>
      <c r="AQ4810" s="25"/>
      <c r="AR4810" s="94"/>
      <c r="AS4810" s="157" t="s">
        <v>22</v>
      </c>
      <c r="AT4810" s="93">
        <v>42811</v>
      </c>
      <c r="AU4810" s="92" t="s">
        <v>22</v>
      </c>
      <c r="AV4810" s="91" t="s">
        <v>48</v>
      </c>
      <c r="AW4810" s="92" t="s">
        <v>48</v>
      </c>
      <c r="AX4810" s="92" t="s">
        <v>48</v>
      </c>
      <c r="AY4810" s="91" t="s">
        <v>48</v>
      </c>
      <c r="AZ4810" s="23"/>
      <c r="BA4810" s="25">
        <v>0</v>
      </c>
      <c r="BB4810" t="s">
        <v>48</v>
      </c>
      <c r="BC4810" t="e">
        <v>#N/A</v>
      </c>
      <c r="BD4810" t="e">
        <f>IF(Z4810=BC4810,"OK")</f>
        <v>#N/A</v>
      </c>
      <c r="BE4810">
        <v>39</v>
      </c>
      <c r="BF4810">
        <v>0.14399999999999999</v>
      </c>
      <c r="BG4810">
        <v>0</v>
      </c>
      <c r="BH4810">
        <v>0</v>
      </c>
      <c r="BI4810">
        <v>0</v>
      </c>
      <c r="BJ4810">
        <v>0</v>
      </c>
      <c r="BK4810">
        <v>0</v>
      </c>
      <c r="BN4810" s="183"/>
    </row>
    <row r="4811" spans="1:66" ht="25.5" x14ac:dyDescent="0.25">
      <c r="A4811" s="1"/>
      <c r="B4811" s="94">
        <v>4798</v>
      </c>
      <c r="C4811" s="43">
        <v>1052298</v>
      </c>
      <c r="D4811" s="34"/>
      <c r="E4811" s="27" t="s">
        <v>534</v>
      </c>
      <c r="F4811" s="213" t="s">
        <v>21</v>
      </c>
      <c r="G4811" s="42" t="s">
        <v>41</v>
      </c>
      <c r="H4811" s="46" t="str">
        <f>IFERROR(IFERROR(IF(SEARCH("Usystems",$E4811)&gt;0,"Usystems"),IF(SEARCH("RIIFO",$E4811)&gt;0,"RIIFO","Uponor")),"Uponor")</f>
        <v>Uponor</v>
      </c>
      <c r="I4811" s="25" t="str">
        <f>IFERROR(MID($D4811,1,7)+0,"")</f>
        <v/>
      </c>
      <c r="J4811" s="25" t="str">
        <f>IFERROR(MID($D4811,10,7)+0,"")</f>
        <v/>
      </c>
      <c r="K4811" s="25" t="str">
        <f>IFERROR(MID($D4811,19,7)+0,"")</f>
        <v/>
      </c>
      <c r="L4811" s="25" t="str">
        <f>IFERROR(MID($D4811,28,7)+0,"")</f>
        <v/>
      </c>
      <c r="M4811" s="25" t="str">
        <f>IF(IFERROR(MID($Q4811,1,7)+0,"")&lt;1130000,IF(INDEX(C:C,MATCH(LEFT(Q4811,7)+0,I:I,0))&lt;1130000,"",INDEX(C:C,MATCH(LEFT(Q4811,7)+0,I:I,0))),IFERROR(MID($Q4811,1,7)+0,""))</f>
        <v/>
      </c>
      <c r="N4811" s="25" t="str">
        <f>IF(IFERROR(MID($Q4811,10,7)+0,"")&lt;1130000,"",IFERROR(MID($Q4811,10,7)+0,""))</f>
        <v/>
      </c>
      <c r="O4811" s="25" t="str">
        <f>IF(IFERROR(MID($Q4811,19,7)+0,"")&lt;1130000,"",IFERROR(MID($Q4811,19,7)+0,""))</f>
        <v/>
      </c>
      <c r="P4811" s="25" t="str">
        <f>IF(M4811="","",IF(N4811="",M4811,M4811&amp;", "&amp;N4811))</f>
        <v/>
      </c>
      <c r="Q4811" s="25"/>
      <c r="R4811" s="25"/>
      <c r="S4811" s="35" t="s">
        <v>529</v>
      </c>
      <c r="T4811" s="34" t="s">
        <v>36</v>
      </c>
      <c r="U4811" s="185">
        <v>46504</v>
      </c>
      <c r="V4811" s="188">
        <v>46504</v>
      </c>
      <c r="W4811" s="189">
        <v>46504</v>
      </c>
      <c r="X4811" s="31">
        <v>46504</v>
      </c>
      <c r="Y4811" s="90">
        <f>IFERROR(ROUND(X4811/W4811-1,2),"")</f>
        <v>0</v>
      </c>
      <c r="Z4811" s="31">
        <f>IF(OR(S4811="VLD MLC components",S4811="VLD MLC pipes",S4811="VLD PEX components",S4811="VLD PEX pipes",S4811="VLD PHC components",S4811="VLD PHC pipes",S4811="Controls VLD"),"По запросу",X4811)</f>
        <v>46504</v>
      </c>
      <c r="AA4811" s="63">
        <f>ROUND(X4811/1.2,3)</f>
        <v>38753.332999999999</v>
      </c>
      <c r="AB4811" s="23">
        <v>38753.332999999999</v>
      </c>
      <c r="AC4811" s="190">
        <f>IFERROR(ROUND(AA4811/AB4811-1,2),"")</f>
        <v>0</v>
      </c>
      <c r="AD4811" s="25">
        <v>16.59</v>
      </c>
      <c r="AE4811" s="25">
        <v>6.9000000000000006E-2</v>
      </c>
      <c r="AF4811" s="25">
        <v>0</v>
      </c>
      <c r="AG4811" s="25" t="s">
        <v>22</v>
      </c>
      <c r="AH4811" s="25">
        <v>0</v>
      </c>
      <c r="AI4811" s="25">
        <v>0</v>
      </c>
      <c r="AJ4811" s="25" t="s">
        <v>20</v>
      </c>
      <c r="AK4811" s="42" t="s">
        <v>19</v>
      </c>
      <c r="AL4811" s="25" t="s">
        <v>19</v>
      </c>
      <c r="AM4811" s="25">
        <v>1</v>
      </c>
      <c r="AN4811" s="25"/>
      <c r="AO4811" s="25"/>
      <c r="AP4811" s="25"/>
      <c r="AQ4811" s="25"/>
      <c r="AR4811" s="94"/>
      <c r="AS4811" s="157" t="s">
        <v>22</v>
      </c>
      <c r="AT4811" s="93">
        <v>42811</v>
      </c>
      <c r="AU4811" s="92" t="s">
        <v>22</v>
      </c>
      <c r="AV4811" s="91" t="s">
        <v>48</v>
      </c>
      <c r="AW4811" s="92" t="s">
        <v>48</v>
      </c>
      <c r="AX4811" s="92" t="s">
        <v>48</v>
      </c>
      <c r="AY4811" s="91" t="s">
        <v>48</v>
      </c>
      <c r="AZ4811" s="23"/>
      <c r="BA4811" s="25">
        <v>0</v>
      </c>
      <c r="BB4811" t="s">
        <v>48</v>
      </c>
      <c r="BC4811" t="e">
        <v>#N/A</v>
      </c>
      <c r="BD4811" t="e">
        <f>IF(Z4811=BC4811,"OK")</f>
        <v>#N/A</v>
      </c>
      <c r="BE4811">
        <v>16.59</v>
      </c>
      <c r="BF4811">
        <v>6.9000000000000006E-2</v>
      </c>
      <c r="BG4811">
        <v>0</v>
      </c>
      <c r="BH4811">
        <v>0</v>
      </c>
      <c r="BI4811">
        <v>0</v>
      </c>
      <c r="BJ4811">
        <v>0</v>
      </c>
      <c r="BK4811">
        <v>0</v>
      </c>
      <c r="BN4811" s="183"/>
    </row>
    <row r="4812" spans="1:66" ht="25.5" x14ac:dyDescent="0.25">
      <c r="A4812" s="1"/>
      <c r="B4812" s="94">
        <v>4799</v>
      </c>
      <c r="C4812" s="43">
        <v>1087001</v>
      </c>
      <c r="D4812" s="34"/>
      <c r="E4812" s="27" t="s">
        <v>533</v>
      </c>
      <c r="F4812" s="213" t="s">
        <v>21</v>
      </c>
      <c r="G4812" s="42" t="s">
        <v>41</v>
      </c>
      <c r="H4812" s="46" t="str">
        <f>IFERROR(IFERROR(IF(SEARCH("Usystems",$E4812)&gt;0,"Usystems"),IF(SEARCH("RIIFO",$E4812)&gt;0,"RIIFO","Uponor")),"Uponor")</f>
        <v>Uponor</v>
      </c>
      <c r="I4812" s="25" t="str">
        <f>IFERROR(MID($D4812,1,7)+0,"")</f>
        <v/>
      </c>
      <c r="J4812" s="25" t="str">
        <f>IFERROR(MID($D4812,10,7)+0,"")</f>
        <v/>
      </c>
      <c r="K4812" s="25" t="str">
        <f>IFERROR(MID($D4812,19,7)+0,"")</f>
        <v/>
      </c>
      <c r="L4812" s="25" t="str">
        <f>IFERROR(MID($D4812,28,7)+0,"")</f>
        <v/>
      </c>
      <c r="M4812" s="25" t="str">
        <f>IF(IFERROR(MID($Q4812,1,7)+0,"")&lt;1130000,IF(INDEX(C:C,MATCH(LEFT(Q4812,7)+0,I:I,0))&lt;1130000,"",INDEX(C:C,MATCH(LEFT(Q4812,7)+0,I:I,0))),IFERROR(MID($Q4812,1,7)+0,""))</f>
        <v/>
      </c>
      <c r="N4812" s="25" t="str">
        <f>IF(IFERROR(MID($Q4812,10,7)+0,"")&lt;1130000,"",IFERROR(MID($Q4812,10,7)+0,""))</f>
        <v/>
      </c>
      <c r="O4812" s="25" t="str">
        <f>IF(IFERROR(MID($Q4812,19,7)+0,"")&lt;1130000,"",IFERROR(MID($Q4812,19,7)+0,""))</f>
        <v/>
      </c>
      <c r="P4812" s="25" t="str">
        <f>IF(M4812="","",IF(N4812="",M4812,M4812&amp;", "&amp;N4812))</f>
        <v/>
      </c>
      <c r="Q4812" s="25"/>
      <c r="R4812" s="25"/>
      <c r="S4812" s="35" t="s">
        <v>529</v>
      </c>
      <c r="T4812" s="34" t="s">
        <v>36</v>
      </c>
      <c r="U4812" s="185">
        <v>21628</v>
      </c>
      <c r="V4812" s="188">
        <v>21628</v>
      </c>
      <c r="W4812" s="189">
        <v>21628</v>
      </c>
      <c r="X4812" s="31">
        <v>21628</v>
      </c>
      <c r="Y4812" s="90">
        <f>IFERROR(ROUND(X4812/W4812-1,2),"")</f>
        <v>0</v>
      </c>
      <c r="Z4812" s="31">
        <f>IF(OR(S4812="VLD MLC components",S4812="VLD MLC pipes",S4812="VLD PEX components",S4812="VLD PEX pipes",S4812="VLD PHC components",S4812="VLD PHC pipes",S4812="Controls VLD"),"По запросу",X4812)</f>
        <v>21628</v>
      </c>
      <c r="AA4812" s="63">
        <f>ROUND(X4812/1.2,3)</f>
        <v>18023.332999999999</v>
      </c>
      <c r="AB4812" s="23">
        <v>18023.332999999999</v>
      </c>
      <c r="AC4812" s="190">
        <f>IFERROR(ROUND(AA4812/AB4812-1,2),"")</f>
        <v>0</v>
      </c>
      <c r="AD4812" s="25">
        <v>7.48</v>
      </c>
      <c r="AE4812" s="25">
        <v>3.85E-2</v>
      </c>
      <c r="AF4812" s="25">
        <v>0</v>
      </c>
      <c r="AG4812" s="25" t="s">
        <v>22</v>
      </c>
      <c r="AH4812" s="25">
        <v>0</v>
      </c>
      <c r="AI4812" s="25">
        <v>0</v>
      </c>
      <c r="AJ4812" s="25" t="s">
        <v>20</v>
      </c>
      <c r="AK4812" s="42" t="s">
        <v>19</v>
      </c>
      <c r="AL4812" s="25" t="s">
        <v>19</v>
      </c>
      <c r="AM4812" s="25">
        <v>1</v>
      </c>
      <c r="AN4812" s="25"/>
      <c r="AO4812" s="25"/>
      <c r="AP4812" s="25"/>
      <c r="AQ4812" s="25"/>
      <c r="AR4812" s="94"/>
      <c r="AS4812" s="157" t="s">
        <v>22</v>
      </c>
      <c r="AT4812" s="93">
        <v>42811</v>
      </c>
      <c r="AU4812" s="92" t="s">
        <v>22</v>
      </c>
      <c r="AV4812" s="91" t="s">
        <v>48</v>
      </c>
      <c r="AW4812" s="92" t="s">
        <v>48</v>
      </c>
      <c r="AX4812" s="92" t="s">
        <v>48</v>
      </c>
      <c r="AY4812" s="91" t="s">
        <v>48</v>
      </c>
      <c r="AZ4812" s="23"/>
      <c r="BA4812" s="25">
        <v>0</v>
      </c>
      <c r="BB4812" t="s">
        <v>48</v>
      </c>
      <c r="BC4812" t="e">
        <v>#N/A</v>
      </c>
      <c r="BD4812" t="e">
        <f>IF(Z4812=BC4812,"OK")</f>
        <v>#N/A</v>
      </c>
      <c r="BE4812">
        <v>7.48</v>
      </c>
      <c r="BF4812">
        <v>3.85E-2</v>
      </c>
      <c r="BG4812">
        <v>0</v>
      </c>
      <c r="BH4812">
        <v>0</v>
      </c>
      <c r="BI4812">
        <v>0</v>
      </c>
      <c r="BJ4812">
        <v>0</v>
      </c>
      <c r="BK4812">
        <v>0</v>
      </c>
      <c r="BN4812" s="183"/>
    </row>
    <row r="4813" spans="1:66" ht="25.5" x14ac:dyDescent="0.25">
      <c r="A4813" s="1"/>
      <c r="B4813" s="94">
        <v>4800</v>
      </c>
      <c r="C4813" s="43">
        <v>1086998</v>
      </c>
      <c r="D4813" s="34"/>
      <c r="E4813" s="27" t="s">
        <v>532</v>
      </c>
      <c r="F4813" s="213" t="s">
        <v>21</v>
      </c>
      <c r="G4813" s="42" t="s">
        <v>41</v>
      </c>
      <c r="H4813" s="46" t="str">
        <f>IFERROR(IFERROR(IF(SEARCH("Usystems",$E4813)&gt;0,"Usystems"),IF(SEARCH("RIIFO",$E4813)&gt;0,"RIIFO","Uponor")),"Uponor")</f>
        <v>Uponor</v>
      </c>
      <c r="I4813" s="25" t="str">
        <f>IFERROR(MID($D4813,1,7)+0,"")</f>
        <v/>
      </c>
      <c r="J4813" s="25" t="str">
        <f>IFERROR(MID($D4813,10,7)+0,"")</f>
        <v/>
      </c>
      <c r="K4813" s="25" t="str">
        <f>IFERROR(MID($D4813,19,7)+0,"")</f>
        <v/>
      </c>
      <c r="L4813" s="25" t="str">
        <f>IFERROR(MID($D4813,28,7)+0,"")</f>
        <v/>
      </c>
      <c r="M4813" s="25" t="str">
        <f>IF(IFERROR(MID($Q4813,1,7)+0,"")&lt;1130000,IF(INDEX(C:C,MATCH(LEFT(Q4813,7)+0,I:I,0))&lt;1130000,"",INDEX(C:C,MATCH(LEFT(Q4813,7)+0,I:I,0))),IFERROR(MID($Q4813,1,7)+0,""))</f>
        <v/>
      </c>
      <c r="N4813" s="25" t="str">
        <f>IF(IFERROR(MID($Q4813,10,7)+0,"")&lt;1130000,"",IFERROR(MID($Q4813,10,7)+0,""))</f>
        <v/>
      </c>
      <c r="O4813" s="25" t="str">
        <f>IF(IFERROR(MID($Q4813,19,7)+0,"")&lt;1130000,"",IFERROR(MID($Q4813,19,7)+0,""))</f>
        <v/>
      </c>
      <c r="P4813" s="25" t="str">
        <f>IF(M4813="","",IF(N4813="",M4813,M4813&amp;", "&amp;N4813))</f>
        <v/>
      </c>
      <c r="Q4813" s="25"/>
      <c r="R4813" s="25"/>
      <c r="S4813" s="35" t="s">
        <v>529</v>
      </c>
      <c r="T4813" s="34" t="s">
        <v>36</v>
      </c>
      <c r="U4813" s="185">
        <v>11839</v>
      </c>
      <c r="V4813" s="188">
        <v>11839</v>
      </c>
      <c r="W4813" s="189">
        <v>11839</v>
      </c>
      <c r="X4813" s="31">
        <v>11839</v>
      </c>
      <c r="Y4813" s="90">
        <f>IFERROR(ROUND(X4813/W4813-1,2),"")</f>
        <v>0</v>
      </c>
      <c r="Z4813" s="31">
        <f>IF(OR(S4813="VLD MLC components",S4813="VLD MLC pipes",S4813="VLD PEX components",S4813="VLD PEX pipes",S4813="VLD PHC components",S4813="VLD PHC pipes",S4813="Controls VLD"),"По запросу",X4813)</f>
        <v>11839</v>
      </c>
      <c r="AA4813" s="63">
        <f>ROUND(X4813/1.2,3)</f>
        <v>9865.8330000000005</v>
      </c>
      <c r="AB4813" s="23">
        <v>9865.8330000000005</v>
      </c>
      <c r="AC4813" s="190">
        <f>IFERROR(ROUND(AA4813/AB4813-1,2),"")</f>
        <v>0</v>
      </c>
      <c r="AD4813" s="25">
        <v>3.42</v>
      </c>
      <c r="AE4813" s="25">
        <v>3.2500000000000001E-2</v>
      </c>
      <c r="AF4813" s="25">
        <v>0</v>
      </c>
      <c r="AG4813" s="25" t="s">
        <v>22</v>
      </c>
      <c r="AH4813" s="25">
        <v>0</v>
      </c>
      <c r="AI4813" s="25">
        <v>0</v>
      </c>
      <c r="AJ4813" s="25" t="s">
        <v>20</v>
      </c>
      <c r="AK4813" s="42" t="s">
        <v>19</v>
      </c>
      <c r="AL4813" s="25" t="s">
        <v>19</v>
      </c>
      <c r="AM4813" s="25">
        <v>1</v>
      </c>
      <c r="AN4813" s="25"/>
      <c r="AO4813" s="25"/>
      <c r="AP4813" s="25"/>
      <c r="AQ4813" s="25"/>
      <c r="AR4813" s="94"/>
      <c r="AS4813" s="157" t="s">
        <v>22</v>
      </c>
      <c r="AT4813" s="93">
        <v>42811</v>
      </c>
      <c r="AU4813" s="92" t="s">
        <v>22</v>
      </c>
      <c r="AV4813" s="91" t="s">
        <v>48</v>
      </c>
      <c r="AW4813" s="92" t="s">
        <v>48</v>
      </c>
      <c r="AX4813" s="92" t="s">
        <v>48</v>
      </c>
      <c r="AY4813" s="91" t="s">
        <v>48</v>
      </c>
      <c r="AZ4813" s="23"/>
      <c r="BA4813" s="25">
        <v>0</v>
      </c>
      <c r="BB4813" t="s">
        <v>48</v>
      </c>
      <c r="BC4813" t="e">
        <v>#N/A</v>
      </c>
      <c r="BD4813" t="e">
        <f>IF(Z4813=BC4813,"OK")</f>
        <v>#N/A</v>
      </c>
      <c r="BE4813">
        <v>3.42</v>
      </c>
      <c r="BF4813">
        <v>3.2500000000000001E-2</v>
      </c>
      <c r="BG4813">
        <v>0</v>
      </c>
      <c r="BH4813">
        <v>0</v>
      </c>
      <c r="BI4813">
        <v>0</v>
      </c>
      <c r="BJ4813">
        <v>0</v>
      </c>
      <c r="BK4813">
        <v>0</v>
      </c>
      <c r="BN4813" s="183"/>
    </row>
    <row r="4814" spans="1:66" ht="25.5" x14ac:dyDescent="0.25">
      <c r="A4814" s="1"/>
      <c r="B4814" s="94">
        <v>4801</v>
      </c>
      <c r="C4814" s="43">
        <v>1086995</v>
      </c>
      <c r="D4814" s="34"/>
      <c r="E4814" s="27" t="s">
        <v>531</v>
      </c>
      <c r="F4814" s="213" t="s">
        <v>21</v>
      </c>
      <c r="G4814" s="42" t="s">
        <v>41</v>
      </c>
      <c r="H4814" s="46" t="str">
        <f>IFERROR(IFERROR(IF(SEARCH("Usystems",$E4814)&gt;0,"Usystems"),IF(SEARCH("RIIFO",$E4814)&gt;0,"RIIFO","Uponor")),"Uponor")</f>
        <v>Uponor</v>
      </c>
      <c r="I4814" s="25" t="str">
        <f>IFERROR(MID($D4814,1,7)+0,"")</f>
        <v/>
      </c>
      <c r="J4814" s="25" t="str">
        <f>IFERROR(MID($D4814,10,7)+0,"")</f>
        <v/>
      </c>
      <c r="K4814" s="25" t="str">
        <f>IFERROR(MID($D4814,19,7)+0,"")</f>
        <v/>
      </c>
      <c r="L4814" s="25" t="str">
        <f>IFERROR(MID($D4814,28,7)+0,"")</f>
        <v/>
      </c>
      <c r="M4814" s="25" t="str">
        <f>IF(IFERROR(MID($Q4814,1,7)+0,"")&lt;1130000,IF(INDEX(C:C,MATCH(LEFT(Q4814,7)+0,I:I,0))&lt;1130000,"",INDEX(C:C,MATCH(LEFT(Q4814,7)+0,I:I,0))),IFERROR(MID($Q4814,1,7)+0,""))</f>
        <v/>
      </c>
      <c r="N4814" s="25" t="str">
        <f>IF(IFERROR(MID($Q4814,10,7)+0,"")&lt;1130000,"",IFERROR(MID($Q4814,10,7)+0,""))</f>
        <v/>
      </c>
      <c r="O4814" s="25" t="str">
        <f>IF(IFERROR(MID($Q4814,19,7)+0,"")&lt;1130000,"",IFERROR(MID($Q4814,19,7)+0,""))</f>
        <v/>
      </c>
      <c r="P4814" s="25" t="str">
        <f>IF(M4814="","",IF(N4814="",M4814,M4814&amp;", "&amp;N4814))</f>
        <v/>
      </c>
      <c r="Q4814" s="25"/>
      <c r="R4814" s="25"/>
      <c r="S4814" s="35" t="s">
        <v>529</v>
      </c>
      <c r="T4814" s="34" t="s">
        <v>36</v>
      </c>
      <c r="U4814" s="185">
        <v>7174</v>
      </c>
      <c r="V4814" s="188">
        <v>7174</v>
      </c>
      <c r="W4814" s="189">
        <v>7174</v>
      </c>
      <c r="X4814" s="31">
        <v>7174</v>
      </c>
      <c r="Y4814" s="90">
        <f>IFERROR(ROUND(X4814/W4814-1,2),"")</f>
        <v>0</v>
      </c>
      <c r="Z4814" s="31">
        <f>IF(OR(S4814="VLD MLC components",S4814="VLD MLC pipes",S4814="VLD PEX components",S4814="VLD PEX pipes",S4814="VLD PHC components",S4814="VLD PHC pipes",S4814="Controls VLD"),"По запросу",X4814)</f>
        <v>7174</v>
      </c>
      <c r="AA4814" s="63">
        <f>ROUND(X4814/1.2,3)</f>
        <v>5978.3329999999996</v>
      </c>
      <c r="AB4814" s="23">
        <v>5978.3329999999996</v>
      </c>
      <c r="AC4814" s="190">
        <f>IFERROR(ROUND(AA4814/AB4814-1,2),"")</f>
        <v>0</v>
      </c>
      <c r="AD4814" s="25">
        <v>1.63</v>
      </c>
      <c r="AE4814" s="25">
        <v>6.8589999999999996E-3</v>
      </c>
      <c r="AF4814" s="25">
        <v>0</v>
      </c>
      <c r="AG4814" s="25" t="s">
        <v>22</v>
      </c>
      <c r="AH4814" s="25">
        <v>0</v>
      </c>
      <c r="AI4814" s="25">
        <v>0</v>
      </c>
      <c r="AJ4814" s="25" t="s">
        <v>20</v>
      </c>
      <c r="AK4814" s="42" t="s">
        <v>19</v>
      </c>
      <c r="AL4814" s="25" t="s">
        <v>19</v>
      </c>
      <c r="AM4814" s="25">
        <v>1</v>
      </c>
      <c r="AN4814" s="25"/>
      <c r="AO4814" s="25"/>
      <c r="AP4814" s="25"/>
      <c r="AQ4814" s="25"/>
      <c r="AR4814" s="94"/>
      <c r="AS4814" s="157" t="s">
        <v>22</v>
      </c>
      <c r="AT4814" s="93">
        <v>42811</v>
      </c>
      <c r="AU4814" s="92" t="s">
        <v>22</v>
      </c>
      <c r="AV4814" s="91" t="s">
        <v>48</v>
      </c>
      <c r="AW4814" s="92" t="s">
        <v>48</v>
      </c>
      <c r="AX4814" s="92" t="s">
        <v>48</v>
      </c>
      <c r="AY4814" s="91" t="s">
        <v>48</v>
      </c>
      <c r="AZ4814" s="23"/>
      <c r="BA4814" s="25">
        <v>0</v>
      </c>
      <c r="BB4814" t="s">
        <v>48</v>
      </c>
      <c r="BC4814" t="e">
        <v>#N/A</v>
      </c>
      <c r="BD4814" t="e">
        <f>IF(Z4814=BC4814,"OK")</f>
        <v>#N/A</v>
      </c>
      <c r="BE4814">
        <v>1.63</v>
      </c>
      <c r="BF4814">
        <v>6.8589999999999996E-3</v>
      </c>
      <c r="BG4814">
        <v>0</v>
      </c>
      <c r="BH4814">
        <v>0</v>
      </c>
      <c r="BI4814">
        <v>0</v>
      </c>
      <c r="BJ4814">
        <v>0</v>
      </c>
      <c r="BK4814">
        <v>0</v>
      </c>
      <c r="BN4814" s="183"/>
    </row>
    <row r="4815" spans="1:66" ht="25.5" x14ac:dyDescent="0.25">
      <c r="A4815" s="1"/>
      <c r="B4815" s="94">
        <v>4802</v>
      </c>
      <c r="C4815" s="43">
        <v>1086992</v>
      </c>
      <c r="D4815" s="34"/>
      <c r="E4815" s="27" t="s">
        <v>530</v>
      </c>
      <c r="F4815" s="213" t="s">
        <v>21</v>
      </c>
      <c r="G4815" s="42" t="s">
        <v>41</v>
      </c>
      <c r="H4815" s="46" t="str">
        <f>IFERROR(IFERROR(IF(SEARCH("Usystems",$E4815)&gt;0,"Usystems"),IF(SEARCH("RIIFO",$E4815)&gt;0,"RIIFO","Uponor")),"Uponor")</f>
        <v>Uponor</v>
      </c>
      <c r="I4815" s="25" t="str">
        <f>IFERROR(MID($D4815,1,7)+0,"")</f>
        <v/>
      </c>
      <c r="J4815" s="25" t="str">
        <f>IFERROR(MID($D4815,10,7)+0,"")</f>
        <v/>
      </c>
      <c r="K4815" s="25" t="str">
        <f>IFERROR(MID($D4815,19,7)+0,"")</f>
        <v/>
      </c>
      <c r="L4815" s="25" t="str">
        <f>IFERROR(MID($D4815,28,7)+0,"")</f>
        <v/>
      </c>
      <c r="M4815" s="25" t="str">
        <f>IF(IFERROR(MID($Q4815,1,7)+0,"")&lt;1130000,IF(INDEX(C:C,MATCH(LEFT(Q4815,7)+0,I:I,0))&lt;1130000,"",INDEX(C:C,MATCH(LEFT(Q4815,7)+0,I:I,0))),IFERROR(MID($Q4815,1,7)+0,""))</f>
        <v/>
      </c>
      <c r="N4815" s="25" t="str">
        <f>IF(IFERROR(MID($Q4815,10,7)+0,"")&lt;1130000,"",IFERROR(MID($Q4815,10,7)+0,""))</f>
        <v/>
      </c>
      <c r="O4815" s="25" t="str">
        <f>IF(IFERROR(MID($Q4815,19,7)+0,"")&lt;1130000,"",IFERROR(MID($Q4815,19,7)+0,""))</f>
        <v/>
      </c>
      <c r="P4815" s="25" t="str">
        <f>IF(M4815="","",IF(N4815="",M4815,M4815&amp;", "&amp;N4815))</f>
        <v/>
      </c>
      <c r="Q4815" s="25"/>
      <c r="R4815" s="25"/>
      <c r="S4815" s="35" t="s">
        <v>529</v>
      </c>
      <c r="T4815" s="34" t="s">
        <v>36</v>
      </c>
      <c r="U4815" s="185">
        <v>4652</v>
      </c>
      <c r="V4815" s="188">
        <v>4652</v>
      </c>
      <c r="W4815" s="189">
        <v>4652</v>
      </c>
      <c r="X4815" s="31">
        <v>4652</v>
      </c>
      <c r="Y4815" s="90">
        <f>IFERROR(ROUND(X4815/W4815-1,2),"")</f>
        <v>0</v>
      </c>
      <c r="Z4815" s="31">
        <f>IF(OR(S4815="VLD MLC components",S4815="VLD MLC pipes",S4815="VLD PEX components",S4815="VLD PEX pipes",S4815="VLD PHC components",S4815="VLD PHC pipes",S4815="Controls VLD"),"По запросу",X4815)</f>
        <v>4652</v>
      </c>
      <c r="AA4815" s="63">
        <f>ROUND(X4815/1.2,3)</f>
        <v>3876.6669999999999</v>
      </c>
      <c r="AB4815" s="23">
        <v>3876.6669999999999</v>
      </c>
      <c r="AC4815" s="190">
        <f>IFERROR(ROUND(AA4815/AB4815-1,2),"")</f>
        <v>0</v>
      </c>
      <c r="AD4815" s="25">
        <v>0.66</v>
      </c>
      <c r="AE4815" s="25">
        <v>3.8400000000000001E-3</v>
      </c>
      <c r="AF4815" s="25">
        <v>0</v>
      </c>
      <c r="AG4815" s="25" t="s">
        <v>22</v>
      </c>
      <c r="AH4815" s="25">
        <v>0</v>
      </c>
      <c r="AI4815" s="25">
        <v>0</v>
      </c>
      <c r="AJ4815" s="25" t="s">
        <v>20</v>
      </c>
      <c r="AK4815" s="42" t="s">
        <v>19</v>
      </c>
      <c r="AL4815" s="25" t="s">
        <v>19</v>
      </c>
      <c r="AM4815" s="25">
        <v>1</v>
      </c>
      <c r="AN4815" s="25"/>
      <c r="AO4815" s="25"/>
      <c r="AP4815" s="25"/>
      <c r="AQ4815" s="25"/>
      <c r="AR4815" s="94"/>
      <c r="AS4815" s="157" t="s">
        <v>22</v>
      </c>
      <c r="AT4815" s="93">
        <v>42811</v>
      </c>
      <c r="AU4815" s="92" t="s">
        <v>22</v>
      </c>
      <c r="AV4815" s="91" t="s">
        <v>48</v>
      </c>
      <c r="AW4815" s="92" t="s">
        <v>48</v>
      </c>
      <c r="AX4815" s="92" t="s">
        <v>48</v>
      </c>
      <c r="AY4815" s="91" t="s">
        <v>48</v>
      </c>
      <c r="AZ4815" s="23"/>
      <c r="BA4815" s="25">
        <v>0</v>
      </c>
      <c r="BB4815" t="s">
        <v>48</v>
      </c>
      <c r="BC4815" t="e">
        <v>#N/A</v>
      </c>
      <c r="BD4815" t="e">
        <f>IF(Z4815=BC4815,"OK")</f>
        <v>#N/A</v>
      </c>
      <c r="BE4815">
        <v>0.66</v>
      </c>
      <c r="BF4815">
        <v>3.8400000000000001E-3</v>
      </c>
      <c r="BG4815">
        <v>0</v>
      </c>
      <c r="BH4815">
        <v>0</v>
      </c>
      <c r="BI4815">
        <v>0</v>
      </c>
      <c r="BJ4815">
        <v>0</v>
      </c>
      <c r="BK4815">
        <v>0</v>
      </c>
      <c r="BN4815" s="183"/>
    </row>
    <row r="4816" spans="1:66" x14ac:dyDescent="0.25">
      <c r="A4816" s="1"/>
      <c r="B4816" s="94">
        <v>4803</v>
      </c>
      <c r="C4816" s="43">
        <v>1067099</v>
      </c>
      <c r="D4816" s="25"/>
      <c r="E4816" s="27" t="s">
        <v>528</v>
      </c>
      <c r="F4816" s="213" t="s">
        <v>21</v>
      </c>
      <c r="G4816" s="42" t="s">
        <v>41</v>
      </c>
      <c r="H4816" s="46" t="str">
        <f>IFERROR(IFERROR(IF(SEARCH("Usystems",$E4816)&gt;0,"Usystems"),IF(SEARCH("RIIFO",$E4816)&gt;0,"RIIFO","Uponor")),"Uponor")</f>
        <v>Uponor</v>
      </c>
      <c r="I4816" s="25" t="str">
        <f>IFERROR(MID($D4816,1,7)+0,"")</f>
        <v/>
      </c>
      <c r="J4816" s="25" t="str">
        <f>IFERROR(MID($D4816,10,7)+0,"")</f>
        <v/>
      </c>
      <c r="K4816" s="25" t="str">
        <f>IFERROR(MID($D4816,19,7)+0,"")</f>
        <v/>
      </c>
      <c r="L4816" s="25" t="str">
        <f>IFERROR(MID($D4816,28,7)+0,"")</f>
        <v/>
      </c>
      <c r="M4816" s="25" t="str">
        <f>IF(IFERROR(MID($Q4816,1,7)+0,"")&lt;1130000,IF(INDEX(C:C,MATCH(LEFT(Q4816,7)+0,I:I,0))&lt;1130000,"",INDEX(C:C,MATCH(LEFT(Q4816,7)+0,I:I,0))),IFERROR(MID($Q4816,1,7)+0,""))</f>
        <v/>
      </c>
      <c r="N4816" s="25" t="str">
        <f>IF(IFERROR(MID($Q4816,10,7)+0,"")&lt;1130000,"",IFERROR(MID($Q4816,10,7)+0,""))</f>
        <v/>
      </c>
      <c r="O4816" s="25" t="str">
        <f>IF(IFERROR(MID($Q4816,19,7)+0,"")&lt;1130000,"",IFERROR(MID($Q4816,19,7)+0,""))</f>
        <v/>
      </c>
      <c r="P4816" s="25" t="str">
        <f>IF(M4816="","",IF(N4816="",M4816,M4816&amp;", "&amp;N4816))</f>
        <v/>
      </c>
      <c r="Q4816" s="25"/>
      <c r="R4816" s="25"/>
      <c r="S4816" s="35" t="s">
        <v>109</v>
      </c>
      <c r="T4816" s="34" t="s">
        <v>24</v>
      </c>
      <c r="U4816" s="185">
        <v>40580</v>
      </c>
      <c r="V4816" s="188">
        <v>40580</v>
      </c>
      <c r="W4816" s="189">
        <v>40580</v>
      </c>
      <c r="X4816" s="31">
        <v>40580</v>
      </c>
      <c r="Y4816" s="90">
        <f>IFERROR(ROUND(X4816/W4816-1,2),"")</f>
        <v>0</v>
      </c>
      <c r="Z4816" s="31">
        <f>IF(OR(S4816="VLD MLC components",S4816="VLD MLC pipes",S4816="VLD PEX components",S4816="VLD PEX pipes",S4816="VLD PHC components",S4816="VLD PHC pipes",S4816="Controls VLD"),"По запросу",X4816)</f>
        <v>40580</v>
      </c>
      <c r="AA4816" s="63">
        <f>ROUND(X4816/1.2,3)</f>
        <v>33816.667000000001</v>
      </c>
      <c r="AB4816" s="23">
        <v>33816.667000000001</v>
      </c>
      <c r="AC4816" s="190">
        <f>IFERROR(ROUND(AA4816/AB4816-1,2),"")</f>
        <v>0</v>
      </c>
      <c r="AD4816" s="25">
        <v>55.2</v>
      </c>
      <c r="AE4816" s="25">
        <v>1.69</v>
      </c>
      <c r="AF4816" s="25">
        <v>0</v>
      </c>
      <c r="AG4816" s="25" t="s">
        <v>22</v>
      </c>
      <c r="AH4816" s="25">
        <v>0</v>
      </c>
      <c r="AI4816" s="25">
        <v>0</v>
      </c>
      <c r="AJ4816" s="25" t="s">
        <v>20</v>
      </c>
      <c r="AK4816" s="42" t="s">
        <v>19</v>
      </c>
      <c r="AL4816" s="25" t="s">
        <v>19</v>
      </c>
      <c r="AM4816" s="25">
        <v>1</v>
      </c>
      <c r="AN4816" s="25"/>
      <c r="AO4816" s="25"/>
      <c r="AP4816" s="25"/>
      <c r="AQ4816" s="25"/>
      <c r="AR4816" s="94"/>
      <c r="AS4816" s="157" t="s">
        <v>22</v>
      </c>
      <c r="AT4816" s="93">
        <v>42849</v>
      </c>
      <c r="AU4816" s="92" t="s">
        <v>22</v>
      </c>
      <c r="AV4816" s="91" t="s">
        <v>48</v>
      </c>
      <c r="AW4816" s="92" t="s">
        <v>48</v>
      </c>
      <c r="AX4816" s="92" t="s">
        <v>48</v>
      </c>
      <c r="AY4816" s="91" t="s">
        <v>48</v>
      </c>
      <c r="AZ4816" s="23"/>
      <c r="BA4816" s="25">
        <v>0</v>
      </c>
      <c r="BB4816" t="s">
        <v>48</v>
      </c>
      <c r="BC4816" t="e">
        <v>#N/A</v>
      </c>
      <c r="BD4816" t="e">
        <f>IF(Z4816=BC4816,"OK")</f>
        <v>#N/A</v>
      </c>
      <c r="BE4816">
        <v>55.2</v>
      </c>
      <c r="BF4816">
        <v>1.69</v>
      </c>
      <c r="BG4816">
        <v>0</v>
      </c>
      <c r="BH4816">
        <v>0</v>
      </c>
      <c r="BI4816">
        <v>0</v>
      </c>
      <c r="BJ4816">
        <v>0</v>
      </c>
      <c r="BK4816">
        <v>0</v>
      </c>
      <c r="BN4816" s="183"/>
    </row>
    <row r="4817" spans="1:66" x14ac:dyDescent="0.25">
      <c r="A4817" s="1"/>
      <c r="B4817" s="94">
        <v>4804</v>
      </c>
      <c r="C4817" s="43">
        <v>1067101</v>
      </c>
      <c r="D4817" s="25"/>
      <c r="E4817" s="27" t="s">
        <v>527</v>
      </c>
      <c r="F4817" s="213" t="s">
        <v>21</v>
      </c>
      <c r="G4817" s="42" t="s">
        <v>41</v>
      </c>
      <c r="H4817" s="46" t="str">
        <f>IFERROR(IFERROR(IF(SEARCH("Usystems",$E4817)&gt;0,"Usystems"),IF(SEARCH("RIIFO",$E4817)&gt;0,"RIIFO","Uponor")),"Uponor")</f>
        <v>Uponor</v>
      </c>
      <c r="I4817" s="25" t="str">
        <f>IFERROR(MID($D4817,1,7)+0,"")</f>
        <v/>
      </c>
      <c r="J4817" s="25" t="str">
        <f>IFERROR(MID($D4817,10,7)+0,"")</f>
        <v/>
      </c>
      <c r="K4817" s="25" t="str">
        <f>IFERROR(MID($D4817,19,7)+0,"")</f>
        <v/>
      </c>
      <c r="L4817" s="25" t="str">
        <f>IFERROR(MID($D4817,28,7)+0,"")</f>
        <v/>
      </c>
      <c r="M4817" s="25" t="str">
        <f>IF(IFERROR(MID($Q4817,1,7)+0,"")&lt;1130000,IF(INDEX(C:C,MATCH(LEFT(Q4817,7)+0,I:I,0))&lt;1130000,"",INDEX(C:C,MATCH(LEFT(Q4817,7)+0,I:I,0))),IFERROR(MID($Q4817,1,7)+0,""))</f>
        <v/>
      </c>
      <c r="N4817" s="25" t="str">
        <f>IF(IFERROR(MID($Q4817,10,7)+0,"")&lt;1130000,"",IFERROR(MID($Q4817,10,7)+0,""))</f>
        <v/>
      </c>
      <c r="O4817" s="25" t="str">
        <f>IF(IFERROR(MID($Q4817,19,7)+0,"")&lt;1130000,"",IFERROR(MID($Q4817,19,7)+0,""))</f>
        <v/>
      </c>
      <c r="P4817" s="25" t="str">
        <f>IF(M4817="","",IF(N4817="",M4817,M4817&amp;", "&amp;N4817))</f>
        <v/>
      </c>
      <c r="Q4817" s="25"/>
      <c r="R4817" s="25"/>
      <c r="S4817" s="35" t="s">
        <v>109</v>
      </c>
      <c r="T4817" s="34" t="s">
        <v>24</v>
      </c>
      <c r="U4817" s="185">
        <v>54836</v>
      </c>
      <c r="V4817" s="188">
        <v>54836</v>
      </c>
      <c r="W4817" s="189">
        <v>54836</v>
      </c>
      <c r="X4817" s="31">
        <v>54836</v>
      </c>
      <c r="Y4817" s="90">
        <f>IFERROR(ROUND(X4817/W4817-1,2),"")</f>
        <v>0</v>
      </c>
      <c r="Z4817" s="31">
        <f>IF(OR(S4817="VLD MLC components",S4817="VLD MLC pipes",S4817="VLD PEX components",S4817="VLD PEX pipes",S4817="VLD PHC components",S4817="VLD PHC pipes",S4817="Controls VLD"),"По запросу",X4817)</f>
        <v>54836</v>
      </c>
      <c r="AA4817" s="63">
        <f>ROUND(X4817/1.2,3)</f>
        <v>45696.667000000001</v>
      </c>
      <c r="AB4817" s="23">
        <v>45696.667000000001</v>
      </c>
      <c r="AC4817" s="190">
        <f>IFERROR(ROUND(AA4817/AB4817-1,2),"")</f>
        <v>0</v>
      </c>
      <c r="AD4817" s="25">
        <v>75.33</v>
      </c>
      <c r="AE4817" s="25">
        <v>2.3256250000000001</v>
      </c>
      <c r="AF4817" s="25">
        <v>0</v>
      </c>
      <c r="AG4817" s="25" t="s">
        <v>22</v>
      </c>
      <c r="AH4817" s="25">
        <v>0</v>
      </c>
      <c r="AI4817" s="25">
        <v>0</v>
      </c>
      <c r="AJ4817" s="25" t="s">
        <v>20</v>
      </c>
      <c r="AK4817" s="42" t="s">
        <v>19</v>
      </c>
      <c r="AL4817" s="25" t="s">
        <v>19</v>
      </c>
      <c r="AM4817" s="25">
        <v>1</v>
      </c>
      <c r="AN4817" s="25"/>
      <c r="AO4817" s="25"/>
      <c r="AP4817" s="25"/>
      <c r="AQ4817" s="25"/>
      <c r="AR4817" s="94"/>
      <c r="AS4817" s="157" t="s">
        <v>22</v>
      </c>
      <c r="AT4817" s="93">
        <v>42849</v>
      </c>
      <c r="AU4817" s="92" t="s">
        <v>22</v>
      </c>
      <c r="AV4817" s="91" t="s">
        <v>48</v>
      </c>
      <c r="AW4817" s="92" t="s">
        <v>48</v>
      </c>
      <c r="AX4817" s="92" t="s">
        <v>48</v>
      </c>
      <c r="AY4817" s="91" t="s">
        <v>48</v>
      </c>
      <c r="AZ4817" s="23"/>
      <c r="BA4817" s="25">
        <v>0</v>
      </c>
      <c r="BB4817" t="s">
        <v>48</v>
      </c>
      <c r="BC4817" t="e">
        <v>#N/A</v>
      </c>
      <c r="BD4817" t="e">
        <f>IF(Z4817=BC4817,"OK")</f>
        <v>#N/A</v>
      </c>
      <c r="BE4817">
        <v>75.33</v>
      </c>
      <c r="BF4817">
        <v>2.3256250000000001</v>
      </c>
      <c r="BG4817">
        <v>0</v>
      </c>
      <c r="BH4817">
        <v>0</v>
      </c>
      <c r="BI4817">
        <v>0</v>
      </c>
      <c r="BJ4817">
        <v>0</v>
      </c>
      <c r="BK4817">
        <v>0</v>
      </c>
      <c r="BN4817" s="183"/>
    </row>
    <row r="4818" spans="1:66" x14ac:dyDescent="0.25">
      <c r="A4818" s="1"/>
      <c r="B4818" s="94">
        <v>4805</v>
      </c>
      <c r="C4818" s="43">
        <v>1067109</v>
      </c>
      <c r="D4818" s="25"/>
      <c r="E4818" s="27" t="s">
        <v>526</v>
      </c>
      <c r="F4818" s="213" t="s">
        <v>21</v>
      </c>
      <c r="G4818" s="42" t="s">
        <v>41</v>
      </c>
      <c r="H4818" s="46" t="str">
        <f>IFERROR(IFERROR(IF(SEARCH("Usystems",$E4818)&gt;0,"Usystems"),IF(SEARCH("RIIFO",$E4818)&gt;0,"RIIFO","Uponor")),"Uponor")</f>
        <v>Uponor</v>
      </c>
      <c r="I4818" s="25" t="str">
        <f>IFERROR(MID($D4818,1,7)+0,"")</f>
        <v/>
      </c>
      <c r="J4818" s="25" t="str">
        <f>IFERROR(MID($D4818,10,7)+0,"")</f>
        <v/>
      </c>
      <c r="K4818" s="25" t="str">
        <f>IFERROR(MID($D4818,19,7)+0,"")</f>
        <v/>
      </c>
      <c r="L4818" s="25" t="str">
        <f>IFERROR(MID($D4818,28,7)+0,"")</f>
        <v/>
      </c>
      <c r="M4818" s="25" t="str">
        <f>IF(IFERROR(MID($Q4818,1,7)+0,"")&lt;1130000,IF(INDEX(C:C,MATCH(LEFT(Q4818,7)+0,I:I,0))&lt;1130000,"",INDEX(C:C,MATCH(LEFT(Q4818,7)+0,I:I,0))),IFERROR(MID($Q4818,1,7)+0,""))</f>
        <v/>
      </c>
      <c r="N4818" s="25" t="str">
        <f>IF(IFERROR(MID($Q4818,10,7)+0,"")&lt;1130000,"",IFERROR(MID($Q4818,10,7)+0,""))</f>
        <v/>
      </c>
      <c r="O4818" s="25" t="str">
        <f>IF(IFERROR(MID($Q4818,19,7)+0,"")&lt;1130000,"",IFERROR(MID($Q4818,19,7)+0,""))</f>
        <v/>
      </c>
      <c r="P4818" s="25" t="str">
        <f>IF(M4818="","",IF(N4818="",M4818,M4818&amp;", "&amp;N4818))</f>
        <v/>
      </c>
      <c r="Q4818" s="25"/>
      <c r="R4818" s="25"/>
      <c r="S4818" s="35" t="s">
        <v>109</v>
      </c>
      <c r="T4818" s="34" t="s">
        <v>24</v>
      </c>
      <c r="U4818" s="185">
        <v>111871</v>
      </c>
      <c r="V4818" s="188">
        <v>111871</v>
      </c>
      <c r="W4818" s="189">
        <v>111871</v>
      </c>
      <c r="X4818" s="31">
        <v>111871</v>
      </c>
      <c r="Y4818" s="90">
        <f>IFERROR(ROUND(X4818/W4818-1,2),"")</f>
        <v>0</v>
      </c>
      <c r="Z4818" s="31">
        <f>IF(OR(S4818="VLD MLC components",S4818="VLD MLC pipes",S4818="VLD PEX components",S4818="VLD PEX pipes",S4818="VLD PHC components",S4818="VLD PHC pipes",S4818="Controls VLD"),"По запросу",X4818)</f>
        <v>111871</v>
      </c>
      <c r="AA4818" s="63">
        <f>ROUND(X4818/1.2,3)</f>
        <v>93225.832999999999</v>
      </c>
      <c r="AB4818" s="23">
        <v>93225.832999999999</v>
      </c>
      <c r="AC4818" s="190">
        <f>IFERROR(ROUND(AA4818/AB4818-1,2),"")</f>
        <v>0</v>
      </c>
      <c r="AD4818" s="25">
        <v>162.84</v>
      </c>
      <c r="AE4818" s="25">
        <v>4.7306249999999999</v>
      </c>
      <c r="AF4818" s="25">
        <v>0</v>
      </c>
      <c r="AG4818" s="25" t="s">
        <v>22</v>
      </c>
      <c r="AH4818" s="25">
        <v>0</v>
      </c>
      <c r="AI4818" s="25">
        <v>0</v>
      </c>
      <c r="AJ4818" s="25" t="s">
        <v>20</v>
      </c>
      <c r="AK4818" s="42" t="s">
        <v>19</v>
      </c>
      <c r="AL4818" s="25" t="s">
        <v>19</v>
      </c>
      <c r="AM4818" s="25">
        <v>1</v>
      </c>
      <c r="AN4818" s="25"/>
      <c r="AO4818" s="25"/>
      <c r="AP4818" s="25"/>
      <c r="AQ4818" s="25"/>
      <c r="AR4818" s="94"/>
      <c r="AS4818" s="157" t="s">
        <v>22</v>
      </c>
      <c r="AT4818" s="93">
        <v>42849</v>
      </c>
      <c r="AU4818" s="92" t="s">
        <v>22</v>
      </c>
      <c r="AV4818" s="91" t="s">
        <v>48</v>
      </c>
      <c r="AW4818" s="92" t="s">
        <v>48</v>
      </c>
      <c r="AX4818" s="92" t="s">
        <v>48</v>
      </c>
      <c r="AY4818" s="91" t="s">
        <v>48</v>
      </c>
      <c r="AZ4818" s="23"/>
      <c r="BA4818" s="25">
        <v>0</v>
      </c>
      <c r="BB4818" t="s">
        <v>48</v>
      </c>
      <c r="BC4818" t="e">
        <v>#N/A</v>
      </c>
      <c r="BD4818" t="e">
        <f>IF(Z4818=BC4818,"OK")</f>
        <v>#N/A</v>
      </c>
      <c r="BE4818">
        <v>162.84</v>
      </c>
      <c r="BF4818">
        <v>4.7306249999999999</v>
      </c>
      <c r="BG4818">
        <v>0</v>
      </c>
      <c r="BH4818">
        <v>0</v>
      </c>
      <c r="BI4818">
        <v>0</v>
      </c>
      <c r="BJ4818">
        <v>0</v>
      </c>
      <c r="BK4818">
        <v>0</v>
      </c>
      <c r="BN4818" s="183"/>
    </row>
    <row r="4819" spans="1:66" x14ac:dyDescent="0.25">
      <c r="A4819" s="1"/>
      <c r="B4819" s="94">
        <v>4806</v>
      </c>
      <c r="C4819" s="43">
        <v>1067110</v>
      </c>
      <c r="D4819" s="25"/>
      <c r="E4819" s="27" t="s">
        <v>525</v>
      </c>
      <c r="F4819" s="213" t="s">
        <v>21</v>
      </c>
      <c r="G4819" s="42" t="s">
        <v>41</v>
      </c>
      <c r="H4819" s="46" t="str">
        <f>IFERROR(IFERROR(IF(SEARCH("Usystems",$E4819)&gt;0,"Usystems"),IF(SEARCH("RIIFO",$E4819)&gt;0,"RIIFO","Uponor")),"Uponor")</f>
        <v>Uponor</v>
      </c>
      <c r="I4819" s="25" t="str">
        <f>IFERROR(MID($D4819,1,7)+0,"")</f>
        <v/>
      </c>
      <c r="J4819" s="25" t="str">
        <f>IFERROR(MID($D4819,10,7)+0,"")</f>
        <v/>
      </c>
      <c r="K4819" s="25" t="str">
        <f>IFERROR(MID($D4819,19,7)+0,"")</f>
        <v/>
      </c>
      <c r="L4819" s="25" t="str">
        <f>IFERROR(MID($D4819,28,7)+0,"")</f>
        <v/>
      </c>
      <c r="M4819" s="25" t="str">
        <f>IF(IFERROR(MID($Q4819,1,7)+0,"")&lt;1130000,IF(INDEX(C:C,MATCH(LEFT(Q4819,7)+0,I:I,0))&lt;1130000,"",INDEX(C:C,MATCH(LEFT(Q4819,7)+0,I:I,0))),IFERROR(MID($Q4819,1,7)+0,""))</f>
        <v/>
      </c>
      <c r="N4819" s="25" t="str">
        <f>IF(IFERROR(MID($Q4819,10,7)+0,"")&lt;1130000,"",IFERROR(MID($Q4819,10,7)+0,""))</f>
        <v/>
      </c>
      <c r="O4819" s="25" t="str">
        <f>IF(IFERROR(MID($Q4819,19,7)+0,"")&lt;1130000,"",IFERROR(MID($Q4819,19,7)+0,""))</f>
        <v/>
      </c>
      <c r="P4819" s="25" t="str">
        <f>IF(M4819="","",IF(N4819="",M4819,M4819&amp;", "&amp;N4819))</f>
        <v/>
      </c>
      <c r="Q4819" s="25"/>
      <c r="R4819" s="25"/>
      <c r="S4819" s="35" t="s">
        <v>109</v>
      </c>
      <c r="T4819" s="34" t="s">
        <v>24</v>
      </c>
      <c r="U4819" s="185">
        <v>142579</v>
      </c>
      <c r="V4819" s="188">
        <v>142579</v>
      </c>
      <c r="W4819" s="189">
        <v>142579</v>
      </c>
      <c r="X4819" s="31">
        <v>142579</v>
      </c>
      <c r="Y4819" s="90">
        <f>IFERROR(ROUND(X4819/W4819-1,2),"")</f>
        <v>0</v>
      </c>
      <c r="Z4819" s="31">
        <f>IF(OR(S4819="VLD MLC components",S4819="VLD MLC pipes",S4819="VLD PEX components",S4819="VLD PEX pipes",S4819="VLD PHC components",S4819="VLD PHC pipes",S4819="Controls VLD"),"По запросу",X4819)</f>
        <v>142579</v>
      </c>
      <c r="AA4819" s="63">
        <f>ROUND(X4819/1.2,3)</f>
        <v>118815.833</v>
      </c>
      <c r="AB4819" s="23">
        <v>118815.833</v>
      </c>
      <c r="AC4819" s="190">
        <f>IFERROR(ROUND(AA4819/AB4819-1,2),"")</f>
        <v>0</v>
      </c>
      <c r="AD4819" s="25">
        <v>209</v>
      </c>
      <c r="AE4819" s="25">
        <v>4.9109999999999996</v>
      </c>
      <c r="AF4819" s="25">
        <v>0</v>
      </c>
      <c r="AG4819" s="25" t="s">
        <v>22</v>
      </c>
      <c r="AH4819" s="25">
        <v>0</v>
      </c>
      <c r="AI4819" s="25">
        <v>0</v>
      </c>
      <c r="AJ4819" s="25" t="s">
        <v>20</v>
      </c>
      <c r="AK4819" s="42" t="s">
        <v>19</v>
      </c>
      <c r="AL4819" s="25" t="s">
        <v>19</v>
      </c>
      <c r="AM4819" s="25">
        <v>1</v>
      </c>
      <c r="AN4819" s="25"/>
      <c r="AO4819" s="25"/>
      <c r="AP4819" s="25"/>
      <c r="AQ4819" s="25"/>
      <c r="AR4819" s="94"/>
      <c r="AS4819" s="157" t="s">
        <v>22</v>
      </c>
      <c r="AT4819" s="93">
        <v>42849</v>
      </c>
      <c r="AU4819" s="92" t="s">
        <v>22</v>
      </c>
      <c r="AV4819" s="91" t="s">
        <v>48</v>
      </c>
      <c r="AW4819" s="92" t="s">
        <v>48</v>
      </c>
      <c r="AX4819" s="92" t="s">
        <v>48</v>
      </c>
      <c r="AY4819" s="91" t="s">
        <v>48</v>
      </c>
      <c r="AZ4819" s="23"/>
      <c r="BA4819" s="25">
        <v>0</v>
      </c>
      <c r="BB4819" t="s">
        <v>48</v>
      </c>
      <c r="BC4819" t="e">
        <v>#N/A</v>
      </c>
      <c r="BD4819" t="e">
        <f>IF(Z4819=BC4819,"OK")</f>
        <v>#N/A</v>
      </c>
      <c r="BE4819">
        <v>209</v>
      </c>
      <c r="BF4819">
        <v>4.9109999999999996</v>
      </c>
      <c r="BG4819">
        <v>0</v>
      </c>
      <c r="BH4819">
        <v>0</v>
      </c>
      <c r="BI4819">
        <v>0</v>
      </c>
      <c r="BJ4819">
        <v>0</v>
      </c>
      <c r="BK4819">
        <v>0</v>
      </c>
      <c r="BN4819" s="183"/>
    </row>
    <row r="4820" spans="1:66" x14ac:dyDescent="0.25">
      <c r="A4820" s="1"/>
      <c r="B4820" s="94">
        <v>4807</v>
      </c>
      <c r="C4820" s="43">
        <v>1000535</v>
      </c>
      <c r="D4820" s="25"/>
      <c r="E4820" s="27" t="s">
        <v>524</v>
      </c>
      <c r="F4820" s="213" t="s">
        <v>21</v>
      </c>
      <c r="G4820" s="42" t="s">
        <v>41</v>
      </c>
      <c r="H4820" s="46" t="str">
        <f>IFERROR(IFERROR(IF(SEARCH("Usystems",$E4820)&gt;0,"Usystems"),IF(SEARCH("RIIFO",$E4820)&gt;0,"RIIFO","Uponor")),"Uponor")</f>
        <v>Uponor</v>
      </c>
      <c r="I4820" s="25" t="str">
        <f>IFERROR(MID($D4820,1,7)+0,"")</f>
        <v/>
      </c>
      <c r="J4820" s="25" t="str">
        <f>IFERROR(MID($D4820,10,7)+0,"")</f>
        <v/>
      </c>
      <c r="K4820" s="25" t="str">
        <f>IFERROR(MID($D4820,19,7)+0,"")</f>
        <v/>
      </c>
      <c r="L4820" s="25" t="str">
        <f>IFERROR(MID($D4820,28,7)+0,"")</f>
        <v/>
      </c>
      <c r="M4820" s="25" t="str">
        <f>IF(IFERROR(MID($Q4820,1,7)+0,"")&lt;1130000,IF(INDEX(C:C,MATCH(LEFT(Q4820,7)+0,I:I,0))&lt;1130000,"",INDEX(C:C,MATCH(LEFT(Q4820,7)+0,I:I,0))),IFERROR(MID($Q4820,1,7)+0,""))</f>
        <v/>
      </c>
      <c r="N4820" s="25" t="str">
        <f>IF(IFERROR(MID($Q4820,10,7)+0,"")&lt;1130000,"",IFERROR(MID($Q4820,10,7)+0,""))</f>
        <v/>
      </c>
      <c r="O4820" s="25" t="str">
        <f>IF(IFERROR(MID($Q4820,19,7)+0,"")&lt;1130000,"",IFERROR(MID($Q4820,19,7)+0,""))</f>
        <v/>
      </c>
      <c r="P4820" s="25" t="str">
        <f>IF(M4820="","",IF(N4820="",M4820,M4820&amp;", "&amp;N4820))</f>
        <v/>
      </c>
      <c r="Q4820" s="25"/>
      <c r="R4820" s="25"/>
      <c r="S4820" s="35" t="s">
        <v>60</v>
      </c>
      <c r="T4820" s="34" t="s">
        <v>36</v>
      </c>
      <c r="U4820" s="185">
        <v>3316</v>
      </c>
      <c r="V4820" s="188">
        <v>3316</v>
      </c>
      <c r="W4820" s="189">
        <v>3316</v>
      </c>
      <c r="X4820" s="31">
        <v>3316</v>
      </c>
      <c r="Y4820" s="90">
        <f>IFERROR(ROUND(X4820/W4820-1,2),"")</f>
        <v>0</v>
      </c>
      <c r="Z4820" s="31">
        <f>IF(OR(S4820="VLD MLC components",S4820="VLD MLC pipes",S4820="VLD PEX components",S4820="VLD PEX pipes",S4820="VLD PHC components",S4820="VLD PHC pipes",S4820="Controls VLD"),"По запросу",X4820)</f>
        <v>3316</v>
      </c>
      <c r="AA4820" s="63">
        <f>ROUND(X4820/1.2,3)</f>
        <v>2763.3330000000001</v>
      </c>
      <c r="AB4820" s="23">
        <v>2763.3330000000001</v>
      </c>
      <c r="AC4820" s="190">
        <f>IFERROR(ROUND(AA4820/AB4820-1,2),"")</f>
        <v>0</v>
      </c>
      <c r="AD4820" s="25">
        <v>5.8999999999999997E-2</v>
      </c>
      <c r="AE4820" s="25">
        <v>3.5100000000000002E-4</v>
      </c>
      <c r="AF4820" s="25">
        <v>0</v>
      </c>
      <c r="AG4820" s="25" t="s">
        <v>22</v>
      </c>
      <c r="AH4820" s="25">
        <v>0</v>
      </c>
      <c r="AI4820" s="25">
        <v>0</v>
      </c>
      <c r="AJ4820" s="42" t="s">
        <v>19</v>
      </c>
      <c r="AK4820" s="42" t="s">
        <v>19</v>
      </c>
      <c r="AL4820" s="25" t="s">
        <v>19</v>
      </c>
      <c r="AM4820" s="25">
        <v>1</v>
      </c>
      <c r="AN4820" s="25"/>
      <c r="AO4820" s="25"/>
      <c r="AP4820" s="25"/>
      <c r="AQ4820" s="25"/>
      <c r="AR4820" s="94"/>
      <c r="AS4820" s="157" t="s">
        <v>22</v>
      </c>
      <c r="AT4820" s="93">
        <v>42846</v>
      </c>
      <c r="AU4820" s="92" t="s">
        <v>22</v>
      </c>
      <c r="AV4820" s="91" t="s">
        <v>48</v>
      </c>
      <c r="AW4820" s="92" t="s">
        <v>48</v>
      </c>
      <c r="AX4820" s="92" t="s">
        <v>48</v>
      </c>
      <c r="AY4820" s="91" t="s">
        <v>48</v>
      </c>
      <c r="AZ4820" s="23"/>
      <c r="BA4820" s="25">
        <v>0</v>
      </c>
      <c r="BB4820" t="s">
        <v>48</v>
      </c>
      <c r="BC4820" t="e">
        <v>#N/A</v>
      </c>
      <c r="BD4820" t="e">
        <f>IF(Z4820=BC4820,"OK")</f>
        <v>#N/A</v>
      </c>
      <c r="BE4820">
        <v>5.8999999999999997E-2</v>
      </c>
      <c r="BF4820">
        <v>3.5100000000000002E-4</v>
      </c>
      <c r="BG4820">
        <v>0</v>
      </c>
      <c r="BH4820">
        <v>0</v>
      </c>
      <c r="BI4820">
        <v>0</v>
      </c>
      <c r="BJ4820">
        <v>0</v>
      </c>
      <c r="BK4820">
        <v>0</v>
      </c>
      <c r="BN4820" s="183"/>
    </row>
    <row r="4821" spans="1:66" x14ac:dyDescent="0.25">
      <c r="A4821" s="1"/>
      <c r="B4821" s="94">
        <v>4808</v>
      </c>
      <c r="C4821" s="43">
        <v>1058387</v>
      </c>
      <c r="D4821" s="25"/>
      <c r="E4821" s="27" t="s">
        <v>523</v>
      </c>
      <c r="F4821" s="213" t="s">
        <v>21</v>
      </c>
      <c r="G4821" s="42" t="s">
        <v>41</v>
      </c>
      <c r="H4821" s="46" t="str">
        <f>IFERROR(IFERROR(IF(SEARCH("Usystems",$E4821)&gt;0,"Usystems"),IF(SEARCH("RIIFO",$E4821)&gt;0,"RIIFO","Uponor")),"Uponor")</f>
        <v>Uponor</v>
      </c>
      <c r="I4821" s="25" t="str">
        <f>IFERROR(MID($D4821,1,7)+0,"")</f>
        <v/>
      </c>
      <c r="J4821" s="25" t="str">
        <f>IFERROR(MID($D4821,10,7)+0,"")</f>
        <v/>
      </c>
      <c r="K4821" s="25" t="str">
        <f>IFERROR(MID($D4821,19,7)+0,"")</f>
        <v/>
      </c>
      <c r="L4821" s="25" t="str">
        <f>IFERROR(MID($D4821,28,7)+0,"")</f>
        <v/>
      </c>
      <c r="M4821" s="25" t="str">
        <f>IF(IFERROR(MID($Q4821,1,7)+0,"")&lt;1130000,IF(INDEX(C:C,MATCH(LEFT(Q4821,7)+0,I:I,0))&lt;1130000,"",INDEX(C:C,MATCH(LEFT(Q4821,7)+0,I:I,0))),IFERROR(MID($Q4821,1,7)+0,""))</f>
        <v/>
      </c>
      <c r="N4821" s="25" t="str">
        <f>IF(IFERROR(MID($Q4821,10,7)+0,"")&lt;1130000,"",IFERROR(MID($Q4821,10,7)+0,""))</f>
        <v/>
      </c>
      <c r="O4821" s="25" t="str">
        <f>IF(IFERROR(MID($Q4821,19,7)+0,"")&lt;1130000,"",IFERROR(MID($Q4821,19,7)+0,""))</f>
        <v/>
      </c>
      <c r="P4821" s="25" t="str">
        <f>IF(M4821="","",IF(N4821="",M4821,M4821&amp;", "&amp;N4821))</f>
        <v/>
      </c>
      <c r="Q4821" s="25"/>
      <c r="R4821" s="25"/>
      <c r="S4821" s="35" t="s">
        <v>60</v>
      </c>
      <c r="T4821" s="34" t="s">
        <v>36</v>
      </c>
      <c r="U4821" s="185">
        <v>4465</v>
      </c>
      <c r="V4821" s="188">
        <v>4465</v>
      </c>
      <c r="W4821" s="189">
        <v>4465</v>
      </c>
      <c r="X4821" s="31">
        <v>4465</v>
      </c>
      <c r="Y4821" s="90">
        <f>IFERROR(ROUND(X4821/W4821-1,2),"")</f>
        <v>0</v>
      </c>
      <c r="Z4821" s="31">
        <f>IF(OR(S4821="VLD MLC components",S4821="VLD MLC pipes",S4821="VLD PEX components",S4821="VLD PEX pipes",S4821="VLD PHC components",S4821="VLD PHC pipes",S4821="Controls VLD"),"По запросу",X4821)</f>
        <v>4465</v>
      </c>
      <c r="AA4821" s="63">
        <f>ROUND(X4821/1.2,3)</f>
        <v>3720.8330000000001</v>
      </c>
      <c r="AB4821" s="23">
        <v>3720.8330000000001</v>
      </c>
      <c r="AC4821" s="190">
        <f>IFERROR(ROUND(AA4821/AB4821-1,2),"")</f>
        <v>0</v>
      </c>
      <c r="AD4821" s="25">
        <v>6.2E-2</v>
      </c>
      <c r="AE4821" s="25">
        <v>4.2000000000000002E-4</v>
      </c>
      <c r="AF4821" s="25">
        <v>0</v>
      </c>
      <c r="AG4821" s="25" t="s">
        <v>22</v>
      </c>
      <c r="AH4821" s="25">
        <v>0</v>
      </c>
      <c r="AI4821" s="25">
        <v>0</v>
      </c>
      <c r="AJ4821" s="25" t="s">
        <v>20</v>
      </c>
      <c r="AK4821" s="42" t="s">
        <v>19</v>
      </c>
      <c r="AL4821" s="25" t="s">
        <v>19</v>
      </c>
      <c r="AM4821" s="25">
        <v>1</v>
      </c>
      <c r="AN4821" s="25"/>
      <c r="AO4821" s="25"/>
      <c r="AP4821" s="25"/>
      <c r="AQ4821" s="25"/>
      <c r="AR4821" s="94"/>
      <c r="AS4821" s="157" t="s">
        <v>22</v>
      </c>
      <c r="AT4821" s="93">
        <v>42846</v>
      </c>
      <c r="AU4821" s="92" t="s">
        <v>22</v>
      </c>
      <c r="AV4821" s="91" t="s">
        <v>152</v>
      </c>
      <c r="AW4821" s="92" t="s">
        <v>48</v>
      </c>
      <c r="AX4821" s="92" t="s">
        <v>48</v>
      </c>
      <c r="AY4821" s="91" t="s">
        <v>48</v>
      </c>
      <c r="AZ4821" s="23"/>
      <c r="BA4821" s="25" t="s">
        <v>522</v>
      </c>
      <c r="BB4821" t="s">
        <v>48</v>
      </c>
      <c r="BC4821" t="e">
        <v>#N/A</v>
      </c>
      <c r="BD4821" t="e">
        <f>IF(Z4821=BC4821,"OK")</f>
        <v>#N/A</v>
      </c>
      <c r="BE4821">
        <v>6.2E-2</v>
      </c>
      <c r="BF4821">
        <v>4.2000000000000002E-4</v>
      </c>
      <c r="BG4821">
        <v>0</v>
      </c>
      <c r="BH4821">
        <v>0</v>
      </c>
      <c r="BI4821">
        <v>0</v>
      </c>
      <c r="BJ4821">
        <v>0</v>
      </c>
      <c r="BK4821">
        <v>0</v>
      </c>
      <c r="BN4821" s="183"/>
    </row>
    <row r="4822" spans="1:66" x14ac:dyDescent="0.25">
      <c r="A4822" s="1"/>
      <c r="B4822" s="94">
        <v>4809</v>
      </c>
      <c r="C4822" s="43">
        <v>1066935</v>
      </c>
      <c r="D4822" s="25"/>
      <c r="E4822" s="27"/>
      <c r="F4822" s="213"/>
      <c r="G4822" s="42"/>
      <c r="H4822" s="46" t="str">
        <f>IFERROR(IFERROR(IF(SEARCH("Usystems",$E4822)&gt;0,"Usystems"),IF(SEARCH("RIIFO",$E4822)&gt;0,"RIIFO","Uponor")),"Uponor")</f>
        <v>Uponor</v>
      </c>
      <c r="I4822" s="25" t="str">
        <f>IFERROR(MID($D4822,1,7)+0,"")</f>
        <v/>
      </c>
      <c r="J4822" s="25" t="str">
        <f>IFERROR(MID($D4822,10,7)+0,"")</f>
        <v/>
      </c>
      <c r="K4822" s="25" t="str">
        <f>IFERROR(MID($D4822,19,7)+0,"")</f>
        <v/>
      </c>
      <c r="L4822" s="25" t="str">
        <f>IFERROR(MID($D4822,28,7)+0,"")</f>
        <v/>
      </c>
      <c r="M4822" s="25" t="str">
        <f>IF(IFERROR(MID($Q4822,1,7)+0,"")&lt;1130000,IF(INDEX(C:C,MATCH(LEFT(Q4822,7)+0,I:I,0))&lt;1130000,"",INDEX(C:C,MATCH(LEFT(Q4822,7)+0,I:I,0))),IFERROR(MID($Q4822,1,7)+0,""))</f>
        <v/>
      </c>
      <c r="N4822" s="25" t="str">
        <f>IF(IFERROR(MID($Q4822,10,7)+0,"")&lt;1130000,"",IFERROR(MID($Q4822,10,7)+0,""))</f>
        <v/>
      </c>
      <c r="O4822" s="25" t="str">
        <f>IF(IFERROR(MID($Q4822,19,7)+0,"")&lt;1130000,"",IFERROR(MID($Q4822,19,7)+0,""))</f>
        <v/>
      </c>
      <c r="P4822" s="25" t="str">
        <f>IF(M4822="","",IF(N4822="",M4822,M4822&amp;", "&amp;N4822))</f>
        <v/>
      </c>
      <c r="Q4822" s="25"/>
      <c r="R4822" s="25"/>
      <c r="S4822" s="35" t="s">
        <v>22</v>
      </c>
      <c r="T4822" s="34"/>
      <c r="U4822" s="185" t="s">
        <v>22</v>
      </c>
      <c r="V4822" s="188" t="s">
        <v>22</v>
      </c>
      <c r="W4822" s="189" t="s">
        <v>22</v>
      </c>
      <c r="X4822" s="31">
        <v>0</v>
      </c>
      <c r="Y4822" s="90" t="str">
        <f>IFERROR(ROUND(X4822/W4822-1,2),"")</f>
        <v/>
      </c>
      <c r="Z4822" s="31">
        <f>IF(OR(S4822="VLD MLC components",S4822="VLD MLC pipes",S4822="VLD PEX components",S4822="VLD PEX pipes",S4822="VLD PHC components",S4822="VLD PHC pipes",S4822="Controls VLD"),"По запросу",X4822)</f>
        <v>0</v>
      </c>
      <c r="AA4822" s="63">
        <f>ROUND(X4822/1.2,3)</f>
        <v>0</v>
      </c>
      <c r="AB4822" s="23">
        <v>0</v>
      </c>
      <c r="AC4822" s="190" t="str">
        <f>IFERROR(ROUND(AA4822/AB4822-1,2),"")</f>
        <v/>
      </c>
      <c r="AD4822" s="25"/>
      <c r="AE4822" s="25"/>
      <c r="AF4822" s="25">
        <v>0</v>
      </c>
      <c r="AG4822" s="25" t="s">
        <v>22</v>
      </c>
      <c r="AH4822" s="25">
        <v>0</v>
      </c>
      <c r="AI4822" s="25">
        <v>0</v>
      </c>
      <c r="AJ4822" s="25">
        <v>0</v>
      </c>
      <c r="AK4822" s="42" t="s">
        <v>19</v>
      </c>
      <c r="AL4822" s="25">
        <v>0</v>
      </c>
      <c r="AM4822" s="25"/>
      <c r="AN4822" s="25"/>
      <c r="AO4822" s="25"/>
      <c r="AP4822" s="25"/>
      <c r="AQ4822" s="25"/>
      <c r="AR4822" s="94"/>
      <c r="AS4822" s="157" t="s">
        <v>22</v>
      </c>
      <c r="AT4822" s="93" t="s">
        <v>22</v>
      </c>
      <c r="AU4822" s="92" t="s">
        <v>22</v>
      </c>
      <c r="AV4822" s="91" t="s">
        <v>48</v>
      </c>
      <c r="AW4822" s="92" t="s">
        <v>48</v>
      </c>
      <c r="AX4822" s="92" t="s">
        <v>48</v>
      </c>
      <c r="AY4822" s="91" t="s">
        <v>48</v>
      </c>
      <c r="AZ4822" s="23"/>
      <c r="BA4822" s="25">
        <v>0</v>
      </c>
      <c r="BB4822" t="s">
        <v>25</v>
      </c>
      <c r="BC4822" t="e">
        <v>#N/A</v>
      </c>
      <c r="BD4822" t="e">
        <f>IF(Z4822=BC4822,"OK")</f>
        <v>#N/A</v>
      </c>
      <c r="BE4822" t="e">
        <v>#N/A</v>
      </c>
      <c r="BF4822" t="e">
        <v>#N/A</v>
      </c>
      <c r="BG4822">
        <v>0</v>
      </c>
      <c r="BH4822">
        <v>0</v>
      </c>
      <c r="BI4822">
        <v>0</v>
      </c>
      <c r="BJ4822">
        <v>0</v>
      </c>
      <c r="BK4822">
        <v>0</v>
      </c>
      <c r="BN4822" s="183"/>
    </row>
    <row r="4823" spans="1:66" x14ac:dyDescent="0.25">
      <c r="A4823" s="1"/>
      <c r="B4823" s="94">
        <v>4810</v>
      </c>
      <c r="C4823" s="43">
        <v>1066936</v>
      </c>
      <c r="D4823" s="25"/>
      <c r="E4823" s="27"/>
      <c r="F4823" s="213"/>
      <c r="G4823" s="42"/>
      <c r="H4823" s="46" t="str">
        <f>IFERROR(IFERROR(IF(SEARCH("Usystems",$E4823)&gt;0,"Usystems"),IF(SEARCH("RIIFO",$E4823)&gt;0,"RIIFO","Uponor")),"Uponor")</f>
        <v>Uponor</v>
      </c>
      <c r="I4823" s="25" t="str">
        <f>IFERROR(MID($D4823,1,7)+0,"")</f>
        <v/>
      </c>
      <c r="J4823" s="25" t="str">
        <f>IFERROR(MID($D4823,10,7)+0,"")</f>
        <v/>
      </c>
      <c r="K4823" s="25" t="str">
        <f>IFERROR(MID($D4823,19,7)+0,"")</f>
        <v/>
      </c>
      <c r="L4823" s="25" t="str">
        <f>IFERROR(MID($D4823,28,7)+0,"")</f>
        <v/>
      </c>
      <c r="M4823" s="25" t="str">
        <f>IF(IFERROR(MID($Q4823,1,7)+0,"")&lt;1130000,IF(INDEX(C:C,MATCH(LEFT(Q4823,7)+0,I:I,0))&lt;1130000,"",INDEX(C:C,MATCH(LEFT(Q4823,7)+0,I:I,0))),IFERROR(MID($Q4823,1,7)+0,""))</f>
        <v/>
      </c>
      <c r="N4823" s="25" t="str">
        <f>IF(IFERROR(MID($Q4823,10,7)+0,"")&lt;1130000,"",IFERROR(MID($Q4823,10,7)+0,""))</f>
        <v/>
      </c>
      <c r="O4823" s="25" t="str">
        <f>IF(IFERROR(MID($Q4823,19,7)+0,"")&lt;1130000,"",IFERROR(MID($Q4823,19,7)+0,""))</f>
        <v/>
      </c>
      <c r="P4823" s="25" t="str">
        <f>IF(M4823="","",IF(N4823="",M4823,M4823&amp;", "&amp;N4823))</f>
        <v/>
      </c>
      <c r="Q4823" s="25"/>
      <c r="R4823" s="25"/>
      <c r="S4823" s="35" t="s">
        <v>22</v>
      </c>
      <c r="T4823" s="34"/>
      <c r="U4823" s="185" t="s">
        <v>22</v>
      </c>
      <c r="V4823" s="188" t="s">
        <v>22</v>
      </c>
      <c r="W4823" s="189" t="s">
        <v>22</v>
      </c>
      <c r="X4823" s="31">
        <v>0</v>
      </c>
      <c r="Y4823" s="90" t="str">
        <f>IFERROR(ROUND(X4823/W4823-1,2),"")</f>
        <v/>
      </c>
      <c r="Z4823" s="31">
        <f>IF(OR(S4823="VLD MLC components",S4823="VLD MLC pipes",S4823="VLD PEX components",S4823="VLD PEX pipes",S4823="VLD PHC components",S4823="VLD PHC pipes",S4823="Controls VLD"),"По запросу",X4823)</f>
        <v>0</v>
      </c>
      <c r="AA4823" s="63">
        <f>ROUND(X4823/1.2,3)</f>
        <v>0</v>
      </c>
      <c r="AB4823" s="23">
        <v>0</v>
      </c>
      <c r="AC4823" s="190" t="str">
        <f>IFERROR(ROUND(AA4823/AB4823-1,2),"")</f>
        <v/>
      </c>
      <c r="AD4823" s="25"/>
      <c r="AE4823" s="25"/>
      <c r="AF4823" s="25">
        <v>0</v>
      </c>
      <c r="AG4823" s="25" t="s">
        <v>22</v>
      </c>
      <c r="AH4823" s="25">
        <v>0</v>
      </c>
      <c r="AI4823" s="25">
        <v>0</v>
      </c>
      <c r="AJ4823" s="25">
        <v>0</v>
      </c>
      <c r="AK4823" s="42" t="s">
        <v>19</v>
      </c>
      <c r="AL4823" s="25">
        <v>0</v>
      </c>
      <c r="AM4823" s="25"/>
      <c r="AN4823" s="25"/>
      <c r="AO4823" s="25"/>
      <c r="AP4823" s="25"/>
      <c r="AQ4823" s="25"/>
      <c r="AR4823" s="94"/>
      <c r="AS4823" s="157" t="s">
        <v>22</v>
      </c>
      <c r="AT4823" s="93" t="s">
        <v>22</v>
      </c>
      <c r="AU4823" s="92" t="s">
        <v>22</v>
      </c>
      <c r="AV4823" s="91" t="s">
        <v>48</v>
      </c>
      <c r="AW4823" s="92" t="s">
        <v>48</v>
      </c>
      <c r="AX4823" s="92" t="s">
        <v>48</v>
      </c>
      <c r="AY4823" s="91" t="s">
        <v>48</v>
      </c>
      <c r="AZ4823" s="23"/>
      <c r="BA4823" s="25">
        <v>0</v>
      </c>
      <c r="BB4823" t="s">
        <v>25</v>
      </c>
      <c r="BC4823" t="e">
        <v>#N/A</v>
      </c>
      <c r="BD4823" t="e">
        <f>IF(Z4823=BC4823,"OK")</f>
        <v>#N/A</v>
      </c>
      <c r="BE4823" t="e">
        <v>#N/A</v>
      </c>
      <c r="BF4823" t="e">
        <v>#N/A</v>
      </c>
      <c r="BG4823">
        <v>0</v>
      </c>
      <c r="BH4823">
        <v>0</v>
      </c>
      <c r="BI4823">
        <v>0</v>
      </c>
      <c r="BJ4823">
        <v>0</v>
      </c>
      <c r="BK4823">
        <v>0</v>
      </c>
      <c r="BN4823" s="183"/>
    </row>
    <row r="4824" spans="1:66" ht="25.5" x14ac:dyDescent="0.25">
      <c r="A4824" s="1"/>
      <c r="B4824" s="94">
        <v>4811</v>
      </c>
      <c r="C4824" s="43">
        <v>1066937</v>
      </c>
      <c r="D4824" s="25"/>
      <c r="E4824" s="27" t="s">
        <v>521</v>
      </c>
      <c r="F4824" s="213" t="s">
        <v>21</v>
      </c>
      <c r="G4824" s="42" t="s">
        <v>41</v>
      </c>
      <c r="H4824" s="46" t="str">
        <f>IFERROR(IFERROR(IF(SEARCH("Usystems",$E4824)&gt;0,"Usystems"),IF(SEARCH("RIIFO",$E4824)&gt;0,"RIIFO","Uponor")),"Uponor")</f>
        <v>Uponor</v>
      </c>
      <c r="I4824" s="25" t="str">
        <f>IFERROR(MID($D4824,1,7)+0,"")</f>
        <v/>
      </c>
      <c r="J4824" s="25" t="str">
        <f>IFERROR(MID($D4824,10,7)+0,"")</f>
        <v/>
      </c>
      <c r="K4824" s="25" t="str">
        <f>IFERROR(MID($D4824,19,7)+0,"")</f>
        <v/>
      </c>
      <c r="L4824" s="25" t="str">
        <f>IFERROR(MID($D4824,28,7)+0,"")</f>
        <v/>
      </c>
      <c r="M4824" s="25" t="str">
        <f>IF(IFERROR(MID($Q4824,1,7)+0,"")&lt;1130000,IF(INDEX(C:C,MATCH(LEFT(Q4824,7)+0,I:I,0))&lt;1130000,"",INDEX(C:C,MATCH(LEFT(Q4824,7)+0,I:I,0))),IFERROR(MID($Q4824,1,7)+0,""))</f>
        <v/>
      </c>
      <c r="N4824" s="25" t="str">
        <f>IF(IFERROR(MID($Q4824,10,7)+0,"")&lt;1130000,"",IFERROR(MID($Q4824,10,7)+0,""))</f>
        <v/>
      </c>
      <c r="O4824" s="25" t="str">
        <f>IF(IFERROR(MID($Q4824,19,7)+0,"")&lt;1130000,"",IFERROR(MID($Q4824,19,7)+0,""))</f>
        <v/>
      </c>
      <c r="P4824" s="25" t="str">
        <f>IF(M4824="","",IF(N4824="",M4824,M4824&amp;", "&amp;N4824))</f>
        <v/>
      </c>
      <c r="Q4824" s="25"/>
      <c r="R4824" s="25"/>
      <c r="S4824" s="35" t="s">
        <v>520</v>
      </c>
      <c r="T4824" s="34" t="s">
        <v>36</v>
      </c>
      <c r="U4824" s="185">
        <v>7856357</v>
      </c>
      <c r="V4824" s="188">
        <v>7856357</v>
      </c>
      <c r="W4824" s="189">
        <v>7856357</v>
      </c>
      <c r="X4824" s="31">
        <v>7856357</v>
      </c>
      <c r="Y4824" s="90">
        <f>IFERROR(ROUND(X4824/W4824-1,2),"")</f>
        <v>0</v>
      </c>
      <c r="Z4824" s="31">
        <f>IF(OR(S4824="VLD MLC components",S4824="VLD MLC pipes",S4824="VLD PEX components",S4824="VLD PEX pipes",S4824="VLD PHC components",S4824="VLD PHC pipes",S4824="Controls VLD"),"По запросу",X4824)</f>
        <v>7856357</v>
      </c>
      <c r="AA4824" s="63">
        <f>ROUND(X4824/1.2,3)</f>
        <v>6546964.1670000004</v>
      </c>
      <c r="AB4824" s="23">
        <v>6546964.1670000004</v>
      </c>
      <c r="AC4824" s="190">
        <f>IFERROR(ROUND(AA4824/AB4824-1,2),"")</f>
        <v>0</v>
      </c>
      <c r="AD4824" s="25">
        <v>1450</v>
      </c>
      <c r="AE4824" s="25">
        <v>63.5</v>
      </c>
      <c r="AF4824" s="25">
        <v>0</v>
      </c>
      <c r="AG4824" s="25" t="s">
        <v>22</v>
      </c>
      <c r="AH4824" s="25">
        <v>0</v>
      </c>
      <c r="AI4824" s="25">
        <v>0</v>
      </c>
      <c r="AJ4824" s="25" t="s">
        <v>20</v>
      </c>
      <c r="AK4824" s="42" t="s">
        <v>19</v>
      </c>
      <c r="AL4824" s="25" t="s">
        <v>19</v>
      </c>
      <c r="AM4824" s="25">
        <v>1</v>
      </c>
      <c r="AN4824" s="25"/>
      <c r="AO4824" s="25"/>
      <c r="AP4824" s="25"/>
      <c r="AQ4824" s="25"/>
      <c r="AR4824" s="94"/>
      <c r="AS4824" s="157" t="s">
        <v>22</v>
      </c>
      <c r="AT4824" s="93">
        <v>42838</v>
      </c>
      <c r="AU4824" s="92" t="s">
        <v>22</v>
      </c>
      <c r="AV4824" s="91" t="s">
        <v>48</v>
      </c>
      <c r="AW4824" s="92" t="s">
        <v>48</v>
      </c>
      <c r="AX4824" s="92" t="s">
        <v>48</v>
      </c>
      <c r="AY4824" s="91" t="s">
        <v>48</v>
      </c>
      <c r="AZ4824" s="23"/>
      <c r="BA4824" s="25">
        <v>0</v>
      </c>
      <c r="BB4824" t="s">
        <v>48</v>
      </c>
      <c r="BC4824" t="e">
        <v>#N/A</v>
      </c>
      <c r="BD4824" t="e">
        <f>IF(Z4824=BC4824,"OK")</f>
        <v>#N/A</v>
      </c>
      <c r="BE4824">
        <v>1450</v>
      </c>
      <c r="BF4824">
        <v>63.5</v>
      </c>
      <c r="BG4824">
        <v>0</v>
      </c>
      <c r="BH4824">
        <v>0</v>
      </c>
      <c r="BI4824">
        <v>0</v>
      </c>
      <c r="BJ4824">
        <v>0</v>
      </c>
      <c r="BK4824">
        <v>0</v>
      </c>
      <c r="BN4824" s="183"/>
    </row>
    <row r="4825" spans="1:66" x14ac:dyDescent="0.25">
      <c r="A4825" s="1"/>
      <c r="B4825" s="94">
        <v>4812</v>
      </c>
      <c r="C4825" s="43">
        <v>1066938</v>
      </c>
      <c r="D4825" s="25"/>
      <c r="E4825" s="27"/>
      <c r="F4825" s="213"/>
      <c r="G4825" s="42"/>
      <c r="H4825" s="46" t="str">
        <f>IFERROR(IFERROR(IF(SEARCH("Usystems",$E4825)&gt;0,"Usystems"),IF(SEARCH("RIIFO",$E4825)&gt;0,"RIIFO","Uponor")),"Uponor")</f>
        <v>Uponor</v>
      </c>
      <c r="I4825" s="25" t="str">
        <f>IFERROR(MID($D4825,1,7)+0,"")</f>
        <v/>
      </c>
      <c r="J4825" s="25" t="str">
        <f>IFERROR(MID($D4825,10,7)+0,"")</f>
        <v/>
      </c>
      <c r="K4825" s="25" t="str">
        <f>IFERROR(MID($D4825,19,7)+0,"")</f>
        <v/>
      </c>
      <c r="L4825" s="25" t="str">
        <f>IFERROR(MID($D4825,28,7)+0,"")</f>
        <v/>
      </c>
      <c r="M4825" s="25" t="str">
        <f>IF(IFERROR(MID($Q4825,1,7)+0,"")&lt;1130000,IF(INDEX(C:C,MATCH(LEFT(Q4825,7)+0,I:I,0))&lt;1130000,"",INDEX(C:C,MATCH(LEFT(Q4825,7)+0,I:I,0))),IFERROR(MID($Q4825,1,7)+0,""))</f>
        <v/>
      </c>
      <c r="N4825" s="25" t="str">
        <f>IF(IFERROR(MID($Q4825,10,7)+0,"")&lt;1130000,"",IFERROR(MID($Q4825,10,7)+0,""))</f>
        <v/>
      </c>
      <c r="O4825" s="25" t="str">
        <f>IF(IFERROR(MID($Q4825,19,7)+0,"")&lt;1130000,"",IFERROR(MID($Q4825,19,7)+0,""))</f>
        <v/>
      </c>
      <c r="P4825" s="25" t="str">
        <f>IF(M4825="","",IF(N4825="",M4825,M4825&amp;", "&amp;N4825))</f>
        <v/>
      </c>
      <c r="Q4825" s="25"/>
      <c r="R4825" s="25"/>
      <c r="S4825" s="35" t="s">
        <v>22</v>
      </c>
      <c r="T4825" s="34"/>
      <c r="U4825" s="185" t="s">
        <v>22</v>
      </c>
      <c r="V4825" s="188" t="s">
        <v>22</v>
      </c>
      <c r="W4825" s="189" t="s">
        <v>22</v>
      </c>
      <c r="X4825" s="31">
        <v>0</v>
      </c>
      <c r="Y4825" s="90" t="str">
        <f>IFERROR(ROUND(X4825/W4825-1,2),"")</f>
        <v/>
      </c>
      <c r="Z4825" s="31">
        <f>IF(OR(S4825="VLD MLC components",S4825="VLD MLC pipes",S4825="VLD PEX components",S4825="VLD PEX pipes",S4825="VLD PHC components",S4825="VLD PHC pipes",S4825="Controls VLD"),"По запросу",X4825)</f>
        <v>0</v>
      </c>
      <c r="AA4825" s="63">
        <f>ROUND(X4825/1.2,3)</f>
        <v>0</v>
      </c>
      <c r="AB4825" s="23">
        <v>0</v>
      </c>
      <c r="AC4825" s="190" t="str">
        <f>IFERROR(ROUND(AA4825/AB4825-1,2),"")</f>
        <v/>
      </c>
      <c r="AD4825" s="25"/>
      <c r="AE4825" s="25"/>
      <c r="AF4825" s="25">
        <v>0</v>
      </c>
      <c r="AG4825" s="25" t="s">
        <v>22</v>
      </c>
      <c r="AH4825" s="25">
        <v>0</v>
      </c>
      <c r="AI4825" s="25">
        <v>0</v>
      </c>
      <c r="AJ4825" s="25">
        <v>0</v>
      </c>
      <c r="AK4825" s="42" t="s">
        <v>19</v>
      </c>
      <c r="AL4825" s="25">
        <v>0</v>
      </c>
      <c r="AM4825" s="25"/>
      <c r="AN4825" s="25"/>
      <c r="AO4825" s="25"/>
      <c r="AP4825" s="25"/>
      <c r="AQ4825" s="25"/>
      <c r="AR4825" s="94"/>
      <c r="AS4825" s="157" t="s">
        <v>22</v>
      </c>
      <c r="AT4825" s="93" t="s">
        <v>22</v>
      </c>
      <c r="AU4825" s="92" t="s">
        <v>22</v>
      </c>
      <c r="AV4825" s="91" t="s">
        <v>48</v>
      </c>
      <c r="AW4825" s="92" t="s">
        <v>48</v>
      </c>
      <c r="AX4825" s="92" t="s">
        <v>48</v>
      </c>
      <c r="AY4825" s="91" t="s">
        <v>48</v>
      </c>
      <c r="AZ4825" s="23"/>
      <c r="BA4825" s="25">
        <v>0</v>
      </c>
      <c r="BB4825" t="s">
        <v>25</v>
      </c>
      <c r="BC4825" t="e">
        <v>#N/A</v>
      </c>
      <c r="BD4825" t="e">
        <f>IF(Z4825=BC4825,"OK")</f>
        <v>#N/A</v>
      </c>
      <c r="BE4825" t="e">
        <v>#N/A</v>
      </c>
      <c r="BF4825" t="e">
        <v>#N/A</v>
      </c>
      <c r="BG4825">
        <v>0</v>
      </c>
      <c r="BH4825">
        <v>0</v>
      </c>
      <c r="BI4825">
        <v>0</v>
      </c>
      <c r="BJ4825">
        <v>0</v>
      </c>
      <c r="BK4825">
        <v>0</v>
      </c>
      <c r="BN4825" s="183"/>
    </row>
    <row r="4826" spans="1:66" x14ac:dyDescent="0.25">
      <c r="A4826" s="1"/>
      <c r="B4826" s="94">
        <v>4813</v>
      </c>
      <c r="C4826" s="43">
        <v>1066940</v>
      </c>
      <c r="D4826" s="25"/>
      <c r="E4826" s="27"/>
      <c r="F4826" s="213"/>
      <c r="G4826" s="42"/>
      <c r="H4826" s="46" t="str">
        <f>IFERROR(IFERROR(IF(SEARCH("Usystems",$E4826)&gt;0,"Usystems"),IF(SEARCH("RIIFO",$E4826)&gt;0,"RIIFO","Uponor")),"Uponor")</f>
        <v>Uponor</v>
      </c>
      <c r="I4826" s="25" t="str">
        <f>IFERROR(MID($D4826,1,7)+0,"")</f>
        <v/>
      </c>
      <c r="J4826" s="25" t="str">
        <f>IFERROR(MID($D4826,10,7)+0,"")</f>
        <v/>
      </c>
      <c r="K4826" s="25" t="str">
        <f>IFERROR(MID($D4826,19,7)+0,"")</f>
        <v/>
      </c>
      <c r="L4826" s="25" t="str">
        <f>IFERROR(MID($D4826,28,7)+0,"")</f>
        <v/>
      </c>
      <c r="M4826" s="25" t="str">
        <f>IF(IFERROR(MID($Q4826,1,7)+0,"")&lt;1130000,IF(INDEX(C:C,MATCH(LEFT(Q4826,7)+0,I:I,0))&lt;1130000,"",INDEX(C:C,MATCH(LEFT(Q4826,7)+0,I:I,0))),IFERROR(MID($Q4826,1,7)+0,""))</f>
        <v/>
      </c>
      <c r="N4826" s="25" t="str">
        <f>IF(IFERROR(MID($Q4826,10,7)+0,"")&lt;1130000,"",IFERROR(MID($Q4826,10,7)+0,""))</f>
        <v/>
      </c>
      <c r="O4826" s="25" t="str">
        <f>IF(IFERROR(MID($Q4826,19,7)+0,"")&lt;1130000,"",IFERROR(MID($Q4826,19,7)+0,""))</f>
        <v/>
      </c>
      <c r="P4826" s="25" t="str">
        <f>IF(M4826="","",IF(N4826="",M4826,M4826&amp;", "&amp;N4826))</f>
        <v/>
      </c>
      <c r="Q4826" s="25"/>
      <c r="R4826" s="25"/>
      <c r="S4826" s="35" t="s">
        <v>22</v>
      </c>
      <c r="T4826" s="34"/>
      <c r="U4826" s="185" t="s">
        <v>22</v>
      </c>
      <c r="V4826" s="188" t="s">
        <v>22</v>
      </c>
      <c r="W4826" s="189" t="s">
        <v>22</v>
      </c>
      <c r="X4826" s="31">
        <v>0</v>
      </c>
      <c r="Y4826" s="90" t="str">
        <f>IFERROR(ROUND(X4826/W4826-1,2),"")</f>
        <v/>
      </c>
      <c r="Z4826" s="31">
        <f>IF(OR(S4826="VLD MLC components",S4826="VLD MLC pipes",S4826="VLD PEX components",S4826="VLD PEX pipes",S4826="VLD PHC components",S4826="VLD PHC pipes",S4826="Controls VLD"),"По запросу",X4826)</f>
        <v>0</v>
      </c>
      <c r="AA4826" s="63">
        <f>ROUND(X4826/1.2,3)</f>
        <v>0</v>
      </c>
      <c r="AB4826" s="23">
        <v>0</v>
      </c>
      <c r="AC4826" s="190" t="str">
        <f>IFERROR(ROUND(AA4826/AB4826-1,2),"")</f>
        <v/>
      </c>
      <c r="AD4826" s="25"/>
      <c r="AE4826" s="25"/>
      <c r="AF4826" s="25">
        <v>0</v>
      </c>
      <c r="AG4826" s="25" t="s">
        <v>22</v>
      </c>
      <c r="AH4826" s="25">
        <v>0</v>
      </c>
      <c r="AI4826" s="25">
        <v>0</v>
      </c>
      <c r="AJ4826" s="25">
        <v>0</v>
      </c>
      <c r="AK4826" s="42" t="s">
        <v>19</v>
      </c>
      <c r="AL4826" s="25">
        <v>0</v>
      </c>
      <c r="AM4826" s="25"/>
      <c r="AN4826" s="25"/>
      <c r="AO4826" s="25"/>
      <c r="AP4826" s="25"/>
      <c r="AQ4826" s="25"/>
      <c r="AR4826" s="94"/>
      <c r="AS4826" s="157" t="s">
        <v>22</v>
      </c>
      <c r="AT4826" s="93" t="s">
        <v>22</v>
      </c>
      <c r="AU4826" s="92" t="s">
        <v>22</v>
      </c>
      <c r="AV4826" s="91" t="s">
        <v>48</v>
      </c>
      <c r="AW4826" s="92" t="s">
        <v>48</v>
      </c>
      <c r="AX4826" s="92" t="s">
        <v>48</v>
      </c>
      <c r="AY4826" s="91" t="s">
        <v>48</v>
      </c>
      <c r="AZ4826" s="23"/>
      <c r="BA4826" s="25">
        <v>0</v>
      </c>
      <c r="BB4826" t="s">
        <v>25</v>
      </c>
      <c r="BC4826" t="e">
        <v>#N/A</v>
      </c>
      <c r="BD4826" t="e">
        <f>IF(Z4826=BC4826,"OK")</f>
        <v>#N/A</v>
      </c>
      <c r="BE4826" t="e">
        <v>#N/A</v>
      </c>
      <c r="BF4826" t="e">
        <v>#N/A</v>
      </c>
      <c r="BG4826">
        <v>0</v>
      </c>
      <c r="BH4826">
        <v>0</v>
      </c>
      <c r="BI4826">
        <v>0</v>
      </c>
      <c r="BJ4826">
        <v>0</v>
      </c>
      <c r="BK4826">
        <v>0</v>
      </c>
      <c r="BN4826" s="183"/>
    </row>
    <row r="4827" spans="1:66" x14ac:dyDescent="0.25">
      <c r="A4827" s="1"/>
      <c r="B4827" s="94">
        <v>4814</v>
      </c>
      <c r="C4827" s="43">
        <v>1066941</v>
      </c>
      <c r="D4827" s="25"/>
      <c r="E4827" s="27"/>
      <c r="F4827" s="213"/>
      <c r="G4827" s="42"/>
      <c r="H4827" s="46" t="str">
        <f>IFERROR(IFERROR(IF(SEARCH("Usystems",$E4827)&gt;0,"Usystems"),IF(SEARCH("RIIFO",$E4827)&gt;0,"RIIFO","Uponor")),"Uponor")</f>
        <v>Uponor</v>
      </c>
      <c r="I4827" s="25" t="str">
        <f>IFERROR(MID($D4827,1,7)+0,"")</f>
        <v/>
      </c>
      <c r="J4827" s="25" t="str">
        <f>IFERROR(MID($D4827,10,7)+0,"")</f>
        <v/>
      </c>
      <c r="K4827" s="25" t="str">
        <f>IFERROR(MID($D4827,19,7)+0,"")</f>
        <v/>
      </c>
      <c r="L4827" s="25" t="str">
        <f>IFERROR(MID($D4827,28,7)+0,"")</f>
        <v/>
      </c>
      <c r="M4827" s="25" t="str">
        <f>IF(IFERROR(MID($Q4827,1,7)+0,"")&lt;1130000,IF(INDEX(C:C,MATCH(LEFT(Q4827,7)+0,I:I,0))&lt;1130000,"",INDEX(C:C,MATCH(LEFT(Q4827,7)+0,I:I,0))),IFERROR(MID($Q4827,1,7)+0,""))</f>
        <v/>
      </c>
      <c r="N4827" s="25" t="str">
        <f>IF(IFERROR(MID($Q4827,10,7)+0,"")&lt;1130000,"",IFERROR(MID($Q4827,10,7)+0,""))</f>
        <v/>
      </c>
      <c r="O4827" s="25" t="str">
        <f>IF(IFERROR(MID($Q4827,19,7)+0,"")&lt;1130000,"",IFERROR(MID($Q4827,19,7)+0,""))</f>
        <v/>
      </c>
      <c r="P4827" s="25" t="str">
        <f>IF(M4827="","",IF(N4827="",M4827,M4827&amp;", "&amp;N4827))</f>
        <v/>
      </c>
      <c r="Q4827" s="25"/>
      <c r="R4827" s="25"/>
      <c r="S4827" s="35" t="s">
        <v>22</v>
      </c>
      <c r="T4827" s="34"/>
      <c r="U4827" s="185" t="s">
        <v>22</v>
      </c>
      <c r="V4827" s="188" t="s">
        <v>22</v>
      </c>
      <c r="W4827" s="189" t="s">
        <v>22</v>
      </c>
      <c r="X4827" s="31">
        <v>0</v>
      </c>
      <c r="Y4827" s="90" t="str">
        <f>IFERROR(ROUND(X4827/W4827-1,2),"")</f>
        <v/>
      </c>
      <c r="Z4827" s="31">
        <f>IF(OR(S4827="VLD MLC components",S4827="VLD MLC pipes",S4827="VLD PEX components",S4827="VLD PEX pipes",S4827="VLD PHC components",S4827="VLD PHC pipes",S4827="Controls VLD"),"По запросу",X4827)</f>
        <v>0</v>
      </c>
      <c r="AA4827" s="63">
        <f>ROUND(X4827/1.2,3)</f>
        <v>0</v>
      </c>
      <c r="AB4827" s="23">
        <v>0</v>
      </c>
      <c r="AC4827" s="190" t="str">
        <f>IFERROR(ROUND(AA4827/AB4827-1,2),"")</f>
        <v/>
      </c>
      <c r="AD4827" s="25"/>
      <c r="AE4827" s="25"/>
      <c r="AF4827" s="25">
        <v>0</v>
      </c>
      <c r="AG4827" s="25" t="s">
        <v>22</v>
      </c>
      <c r="AH4827" s="25">
        <v>0</v>
      </c>
      <c r="AI4827" s="25">
        <v>0</v>
      </c>
      <c r="AJ4827" s="25">
        <v>0</v>
      </c>
      <c r="AK4827" s="42" t="s">
        <v>19</v>
      </c>
      <c r="AL4827" s="25">
        <v>0</v>
      </c>
      <c r="AM4827" s="25"/>
      <c r="AN4827" s="25"/>
      <c r="AO4827" s="25"/>
      <c r="AP4827" s="25"/>
      <c r="AQ4827" s="25"/>
      <c r="AR4827" s="94"/>
      <c r="AS4827" s="157" t="s">
        <v>22</v>
      </c>
      <c r="AT4827" s="93" t="s">
        <v>22</v>
      </c>
      <c r="AU4827" s="92" t="s">
        <v>22</v>
      </c>
      <c r="AV4827" s="91" t="s">
        <v>48</v>
      </c>
      <c r="AW4827" s="92" t="s">
        <v>48</v>
      </c>
      <c r="AX4827" s="92" t="s">
        <v>48</v>
      </c>
      <c r="AY4827" s="91" t="s">
        <v>48</v>
      </c>
      <c r="AZ4827" s="23"/>
      <c r="BA4827" s="25">
        <v>0</v>
      </c>
      <c r="BB4827" t="s">
        <v>25</v>
      </c>
      <c r="BC4827" t="e">
        <v>#N/A</v>
      </c>
      <c r="BD4827" t="e">
        <f>IF(Z4827=BC4827,"OK")</f>
        <v>#N/A</v>
      </c>
      <c r="BE4827" t="e">
        <v>#N/A</v>
      </c>
      <c r="BF4827" t="e">
        <v>#N/A</v>
      </c>
      <c r="BG4827">
        <v>0</v>
      </c>
      <c r="BH4827">
        <v>0</v>
      </c>
      <c r="BI4827">
        <v>0</v>
      </c>
      <c r="BJ4827">
        <v>0</v>
      </c>
      <c r="BK4827">
        <v>0</v>
      </c>
      <c r="BN4827" s="183"/>
    </row>
    <row r="4828" spans="1:66" x14ac:dyDescent="0.25">
      <c r="A4828" s="1"/>
      <c r="B4828" s="94">
        <v>4815</v>
      </c>
      <c r="C4828" s="43">
        <v>1066942</v>
      </c>
      <c r="D4828" s="25"/>
      <c r="E4828" s="27"/>
      <c r="F4828" s="213"/>
      <c r="G4828" s="42"/>
      <c r="H4828" s="46" t="str">
        <f>IFERROR(IFERROR(IF(SEARCH("Usystems",$E4828)&gt;0,"Usystems"),IF(SEARCH("RIIFO",$E4828)&gt;0,"RIIFO","Uponor")),"Uponor")</f>
        <v>Uponor</v>
      </c>
      <c r="I4828" s="25" t="str">
        <f>IFERROR(MID($D4828,1,7)+0,"")</f>
        <v/>
      </c>
      <c r="J4828" s="25" t="str">
        <f>IFERROR(MID($D4828,10,7)+0,"")</f>
        <v/>
      </c>
      <c r="K4828" s="25" t="str">
        <f>IFERROR(MID($D4828,19,7)+0,"")</f>
        <v/>
      </c>
      <c r="L4828" s="25" t="str">
        <f>IFERROR(MID($D4828,28,7)+0,"")</f>
        <v/>
      </c>
      <c r="M4828" s="25" t="str">
        <f>IF(IFERROR(MID($Q4828,1,7)+0,"")&lt;1130000,IF(INDEX(C:C,MATCH(LEFT(Q4828,7)+0,I:I,0))&lt;1130000,"",INDEX(C:C,MATCH(LEFT(Q4828,7)+0,I:I,0))),IFERROR(MID($Q4828,1,7)+0,""))</f>
        <v/>
      </c>
      <c r="N4828" s="25" t="str">
        <f>IF(IFERROR(MID($Q4828,10,7)+0,"")&lt;1130000,"",IFERROR(MID($Q4828,10,7)+0,""))</f>
        <v/>
      </c>
      <c r="O4828" s="25" t="str">
        <f>IF(IFERROR(MID($Q4828,19,7)+0,"")&lt;1130000,"",IFERROR(MID($Q4828,19,7)+0,""))</f>
        <v/>
      </c>
      <c r="P4828" s="25" t="str">
        <f>IF(M4828="","",IF(N4828="",M4828,M4828&amp;", "&amp;N4828))</f>
        <v/>
      </c>
      <c r="Q4828" s="25"/>
      <c r="R4828" s="25"/>
      <c r="S4828" s="35" t="s">
        <v>22</v>
      </c>
      <c r="T4828" s="34"/>
      <c r="U4828" s="185" t="s">
        <v>22</v>
      </c>
      <c r="V4828" s="188" t="s">
        <v>22</v>
      </c>
      <c r="W4828" s="189" t="s">
        <v>22</v>
      </c>
      <c r="X4828" s="31">
        <v>0</v>
      </c>
      <c r="Y4828" s="90" t="str">
        <f>IFERROR(ROUND(X4828/W4828-1,2),"")</f>
        <v/>
      </c>
      <c r="Z4828" s="31">
        <f>IF(OR(S4828="VLD MLC components",S4828="VLD MLC pipes",S4828="VLD PEX components",S4828="VLD PEX pipes",S4828="VLD PHC components",S4828="VLD PHC pipes",S4828="Controls VLD"),"По запросу",X4828)</f>
        <v>0</v>
      </c>
      <c r="AA4828" s="63">
        <f>ROUND(X4828/1.2,3)</f>
        <v>0</v>
      </c>
      <c r="AB4828" s="23">
        <v>0</v>
      </c>
      <c r="AC4828" s="190" t="str">
        <f>IFERROR(ROUND(AA4828/AB4828-1,2),"")</f>
        <v/>
      </c>
      <c r="AD4828" s="25"/>
      <c r="AE4828" s="25"/>
      <c r="AF4828" s="25">
        <v>0</v>
      </c>
      <c r="AG4828" s="25" t="s">
        <v>22</v>
      </c>
      <c r="AH4828" s="25">
        <v>0</v>
      </c>
      <c r="AI4828" s="25">
        <v>0</v>
      </c>
      <c r="AJ4828" s="25">
        <v>0</v>
      </c>
      <c r="AK4828" s="42" t="s">
        <v>19</v>
      </c>
      <c r="AL4828" s="25">
        <v>0</v>
      </c>
      <c r="AM4828" s="25"/>
      <c r="AN4828" s="25"/>
      <c r="AO4828" s="25"/>
      <c r="AP4828" s="25"/>
      <c r="AQ4828" s="25"/>
      <c r="AR4828" s="94"/>
      <c r="AS4828" s="157" t="s">
        <v>22</v>
      </c>
      <c r="AT4828" s="93" t="s">
        <v>22</v>
      </c>
      <c r="AU4828" s="92" t="s">
        <v>22</v>
      </c>
      <c r="AV4828" s="91" t="s">
        <v>48</v>
      </c>
      <c r="AW4828" s="92" t="s">
        <v>48</v>
      </c>
      <c r="AX4828" s="92" t="s">
        <v>48</v>
      </c>
      <c r="AY4828" s="91" t="s">
        <v>48</v>
      </c>
      <c r="AZ4828" s="23"/>
      <c r="BA4828" s="25">
        <v>0</v>
      </c>
      <c r="BB4828" t="s">
        <v>25</v>
      </c>
      <c r="BC4828" t="e">
        <v>#N/A</v>
      </c>
      <c r="BD4828" t="e">
        <f>IF(Z4828=BC4828,"OK")</f>
        <v>#N/A</v>
      </c>
      <c r="BE4828" t="e">
        <v>#N/A</v>
      </c>
      <c r="BF4828" t="e">
        <v>#N/A</v>
      </c>
      <c r="BG4828">
        <v>0</v>
      </c>
      <c r="BH4828">
        <v>0</v>
      </c>
      <c r="BI4828">
        <v>0</v>
      </c>
      <c r="BJ4828">
        <v>0</v>
      </c>
      <c r="BK4828">
        <v>0</v>
      </c>
      <c r="BN4828" s="183"/>
    </row>
    <row r="4829" spans="1:66" ht="25.5" x14ac:dyDescent="0.25">
      <c r="A4829" s="1"/>
      <c r="B4829" s="94">
        <v>4816</v>
      </c>
      <c r="C4829" s="43">
        <v>1067824</v>
      </c>
      <c r="D4829" s="25"/>
      <c r="E4829" s="27" t="s">
        <v>519</v>
      </c>
      <c r="F4829" s="213" t="s">
        <v>21</v>
      </c>
      <c r="G4829" s="42" t="s">
        <v>41</v>
      </c>
      <c r="H4829" s="46" t="str">
        <f>IFERROR(IFERROR(IF(SEARCH("Usystems",$E4829)&gt;0,"Usystems"),IF(SEARCH("RIIFO",$E4829)&gt;0,"RIIFO","Uponor")),"Uponor")</f>
        <v>Uponor</v>
      </c>
      <c r="I4829" s="25" t="str">
        <f>IFERROR(MID($D4829,1,7)+0,"")</f>
        <v/>
      </c>
      <c r="J4829" s="25" t="str">
        <f>IFERROR(MID($D4829,10,7)+0,"")</f>
        <v/>
      </c>
      <c r="K4829" s="25" t="str">
        <f>IFERROR(MID($D4829,19,7)+0,"")</f>
        <v/>
      </c>
      <c r="L4829" s="25" t="str">
        <f>IFERROR(MID($D4829,28,7)+0,"")</f>
        <v/>
      </c>
      <c r="M4829" s="25" t="str">
        <f>IF(IFERROR(MID($Q4829,1,7)+0,"")&lt;1130000,IF(INDEX(C:C,MATCH(LEFT(Q4829,7)+0,I:I,0))&lt;1130000,"",INDEX(C:C,MATCH(LEFT(Q4829,7)+0,I:I,0))),IFERROR(MID($Q4829,1,7)+0,""))</f>
        <v/>
      </c>
      <c r="N4829" s="25" t="str">
        <f>IF(IFERROR(MID($Q4829,10,7)+0,"")&lt;1130000,"",IFERROR(MID($Q4829,10,7)+0,""))</f>
        <v/>
      </c>
      <c r="O4829" s="25" t="str">
        <f>IF(IFERROR(MID($Q4829,19,7)+0,"")&lt;1130000,"",IFERROR(MID($Q4829,19,7)+0,""))</f>
        <v/>
      </c>
      <c r="P4829" s="25" t="str">
        <f>IF(M4829="","",IF(N4829="",M4829,M4829&amp;", "&amp;N4829))</f>
        <v/>
      </c>
      <c r="Q4829" s="25"/>
      <c r="R4829" s="25"/>
      <c r="S4829" s="35" t="s">
        <v>105</v>
      </c>
      <c r="T4829" s="34" t="s">
        <v>36</v>
      </c>
      <c r="U4829" s="185">
        <v>1312</v>
      </c>
      <c r="V4829" s="188">
        <v>1312</v>
      </c>
      <c r="W4829" s="189">
        <v>1312</v>
      </c>
      <c r="X4829" s="31">
        <v>1312</v>
      </c>
      <c r="Y4829" s="90">
        <f>IFERROR(ROUND(X4829/W4829-1,2),"")</f>
        <v>0</v>
      </c>
      <c r="Z4829" s="31">
        <f>IF(OR(S4829="VLD MLC components",S4829="VLD MLC pipes",S4829="VLD PEX components",S4829="VLD PEX pipes",S4829="VLD PHC components",S4829="VLD PHC pipes",S4829="Controls VLD"),"По запросу",X4829)</f>
        <v>1312</v>
      </c>
      <c r="AA4829" s="63">
        <f>ROUND(X4829/1.2,3)</f>
        <v>1093.3330000000001</v>
      </c>
      <c r="AB4829" s="23">
        <v>1093.3330000000001</v>
      </c>
      <c r="AC4829" s="190">
        <f>IFERROR(ROUND(AA4829/AB4829-1,2),"")</f>
        <v>0</v>
      </c>
      <c r="AD4829" s="25">
        <v>0.248</v>
      </c>
      <c r="AE4829" s="25">
        <v>0.01</v>
      </c>
      <c r="AF4829" s="25">
        <v>0</v>
      </c>
      <c r="AG4829" s="25" t="s">
        <v>22</v>
      </c>
      <c r="AH4829" s="25">
        <v>0</v>
      </c>
      <c r="AI4829" s="25">
        <v>0</v>
      </c>
      <c r="AJ4829" s="25" t="s">
        <v>20</v>
      </c>
      <c r="AK4829" s="42" t="s">
        <v>19</v>
      </c>
      <c r="AL4829" s="25" t="s">
        <v>19</v>
      </c>
      <c r="AM4829" s="25">
        <v>1</v>
      </c>
      <c r="AN4829" s="25"/>
      <c r="AO4829" s="25"/>
      <c r="AP4829" s="25"/>
      <c r="AQ4829" s="25"/>
      <c r="AR4829" s="94"/>
      <c r="AS4829" s="157" t="s">
        <v>22</v>
      </c>
      <c r="AT4829" s="93">
        <v>42860</v>
      </c>
      <c r="AU4829" s="92" t="s">
        <v>22</v>
      </c>
      <c r="AV4829" s="91" t="s">
        <v>48</v>
      </c>
      <c r="AW4829" s="92" t="s">
        <v>48</v>
      </c>
      <c r="AX4829" s="92" t="s">
        <v>48</v>
      </c>
      <c r="AY4829" s="91" t="s">
        <v>48</v>
      </c>
      <c r="AZ4829" s="23"/>
      <c r="BA4829" s="25">
        <v>0</v>
      </c>
      <c r="BB4829" t="s">
        <v>48</v>
      </c>
      <c r="BC4829" t="e">
        <v>#N/A</v>
      </c>
      <c r="BD4829" t="e">
        <f>IF(Z4829=BC4829,"OK")</f>
        <v>#N/A</v>
      </c>
      <c r="BE4829">
        <v>0.248</v>
      </c>
      <c r="BF4829">
        <v>0.01</v>
      </c>
      <c r="BG4829">
        <v>0</v>
      </c>
      <c r="BH4829">
        <v>0</v>
      </c>
      <c r="BI4829">
        <v>0</v>
      </c>
      <c r="BJ4829">
        <v>0</v>
      </c>
      <c r="BK4829">
        <v>0</v>
      </c>
      <c r="BN4829" s="183"/>
    </row>
    <row r="4830" spans="1:66" ht="25.5" x14ac:dyDescent="0.25">
      <c r="A4830" s="1"/>
      <c r="B4830" s="94">
        <v>4817</v>
      </c>
      <c r="C4830" s="43">
        <v>1057307</v>
      </c>
      <c r="D4830" s="25"/>
      <c r="E4830" s="27" t="s">
        <v>518</v>
      </c>
      <c r="F4830" s="213" t="s">
        <v>21</v>
      </c>
      <c r="G4830" s="42" t="s">
        <v>41</v>
      </c>
      <c r="H4830" s="46" t="str">
        <f>IFERROR(IFERROR(IF(SEARCH("Usystems",$E4830)&gt;0,"Usystems"),IF(SEARCH("RIIFO",$E4830)&gt;0,"RIIFO","Uponor")),"Uponor")</f>
        <v>Uponor</v>
      </c>
      <c r="I4830" s="25" t="str">
        <f>IFERROR(MID($D4830,1,7)+0,"")</f>
        <v/>
      </c>
      <c r="J4830" s="25" t="str">
        <f>IFERROR(MID($D4830,10,7)+0,"")</f>
        <v/>
      </c>
      <c r="K4830" s="25" t="str">
        <f>IFERROR(MID($D4830,19,7)+0,"")</f>
        <v/>
      </c>
      <c r="L4830" s="25" t="str">
        <f>IFERROR(MID($D4830,28,7)+0,"")</f>
        <v/>
      </c>
      <c r="M4830" s="25" t="str">
        <f>IF(IFERROR(MID($Q4830,1,7)+0,"")&lt;1130000,IF(INDEX(C:C,MATCH(LEFT(Q4830,7)+0,I:I,0))&lt;1130000,"",INDEX(C:C,MATCH(LEFT(Q4830,7)+0,I:I,0))),IFERROR(MID($Q4830,1,7)+0,""))</f>
        <v/>
      </c>
      <c r="N4830" s="25" t="str">
        <f>IF(IFERROR(MID($Q4830,10,7)+0,"")&lt;1130000,"",IFERROR(MID($Q4830,10,7)+0,""))</f>
        <v/>
      </c>
      <c r="O4830" s="25" t="str">
        <f>IF(IFERROR(MID($Q4830,19,7)+0,"")&lt;1130000,"",IFERROR(MID($Q4830,19,7)+0,""))</f>
        <v/>
      </c>
      <c r="P4830" s="25" t="str">
        <f>IF(M4830="","",IF(N4830="",M4830,M4830&amp;", "&amp;N4830))</f>
        <v/>
      </c>
      <c r="Q4830" s="25"/>
      <c r="R4830" s="25"/>
      <c r="S4830" s="35" t="s">
        <v>104</v>
      </c>
      <c r="T4830" s="34" t="s">
        <v>36</v>
      </c>
      <c r="U4830" s="185">
        <v>303311</v>
      </c>
      <c r="V4830" s="188">
        <v>303311</v>
      </c>
      <c r="W4830" s="189">
        <v>303311</v>
      </c>
      <c r="X4830" s="31">
        <v>303311</v>
      </c>
      <c r="Y4830" s="90">
        <f>IFERROR(ROUND(X4830/W4830-1,2),"")</f>
        <v>0</v>
      </c>
      <c r="Z4830" s="31">
        <f>IF(OR(S4830="VLD MLC components",S4830="VLD MLC pipes",S4830="VLD PEX components",S4830="VLD PEX pipes",S4830="VLD PHC components",S4830="VLD PHC pipes",S4830="Controls VLD"),"По запросу",X4830)</f>
        <v>303311</v>
      </c>
      <c r="AA4830" s="63">
        <f>ROUND(X4830/1.2,3)</f>
        <v>252759.16699999999</v>
      </c>
      <c r="AB4830" s="23">
        <v>252759.16699999999</v>
      </c>
      <c r="AC4830" s="190">
        <f>IFERROR(ROUND(AA4830/AB4830-1,2),"")</f>
        <v>0</v>
      </c>
      <c r="AD4830" s="25">
        <v>354</v>
      </c>
      <c r="AE4830" s="25">
        <v>3</v>
      </c>
      <c r="AF4830" s="25">
        <v>0</v>
      </c>
      <c r="AG4830" s="25" t="s">
        <v>22</v>
      </c>
      <c r="AH4830" s="25">
        <v>0</v>
      </c>
      <c r="AI4830" s="25">
        <v>0</v>
      </c>
      <c r="AJ4830" s="25" t="s">
        <v>20</v>
      </c>
      <c r="AK4830" s="42" t="s">
        <v>19</v>
      </c>
      <c r="AL4830" s="25" t="s">
        <v>19</v>
      </c>
      <c r="AM4830" s="25">
        <v>1</v>
      </c>
      <c r="AN4830" s="25"/>
      <c r="AO4830" s="25"/>
      <c r="AP4830" s="25"/>
      <c r="AQ4830" s="25"/>
      <c r="AR4830" s="94"/>
      <c r="AS4830" s="157" t="s">
        <v>22</v>
      </c>
      <c r="AT4830" s="93">
        <v>42901</v>
      </c>
      <c r="AU4830" s="92" t="s">
        <v>22</v>
      </c>
      <c r="AV4830" s="91" t="s">
        <v>48</v>
      </c>
      <c r="AW4830" s="92" t="s">
        <v>48</v>
      </c>
      <c r="AX4830" s="92" t="s">
        <v>48</v>
      </c>
      <c r="AY4830" s="91" t="s">
        <v>48</v>
      </c>
      <c r="AZ4830" s="23"/>
      <c r="BA4830" s="25">
        <v>0</v>
      </c>
      <c r="BB4830" t="s">
        <v>48</v>
      </c>
      <c r="BC4830" t="e">
        <v>#N/A</v>
      </c>
      <c r="BD4830" t="e">
        <f>IF(Z4830=BC4830,"OK")</f>
        <v>#N/A</v>
      </c>
      <c r="BE4830">
        <v>354</v>
      </c>
      <c r="BF4830">
        <v>3</v>
      </c>
      <c r="BG4830">
        <v>0</v>
      </c>
      <c r="BH4830">
        <v>0</v>
      </c>
      <c r="BI4830">
        <v>0</v>
      </c>
      <c r="BJ4830">
        <v>0</v>
      </c>
      <c r="BK4830">
        <v>0</v>
      </c>
      <c r="BN4830" s="183"/>
    </row>
    <row r="4831" spans="1:66" x14ac:dyDescent="0.25">
      <c r="A4831" s="1"/>
      <c r="B4831" s="94">
        <v>4818</v>
      </c>
      <c r="C4831" s="43">
        <v>1067022</v>
      </c>
      <c r="D4831" s="25"/>
      <c r="E4831" s="27" t="s">
        <v>517</v>
      </c>
      <c r="F4831" s="213" t="s">
        <v>21</v>
      </c>
      <c r="G4831" s="42" t="s">
        <v>41</v>
      </c>
      <c r="H4831" s="46" t="str">
        <f>IFERROR(IFERROR(IF(SEARCH("Usystems",$E4831)&gt;0,"Usystems"),IF(SEARCH("RIIFO",$E4831)&gt;0,"RIIFO","Uponor")),"Uponor")</f>
        <v>Uponor</v>
      </c>
      <c r="I4831" s="25" t="str">
        <f>IFERROR(MID($D4831,1,7)+0,"")</f>
        <v/>
      </c>
      <c r="J4831" s="25" t="str">
        <f>IFERROR(MID($D4831,10,7)+0,"")</f>
        <v/>
      </c>
      <c r="K4831" s="25" t="str">
        <f>IFERROR(MID($D4831,19,7)+0,"")</f>
        <v/>
      </c>
      <c r="L4831" s="25" t="str">
        <f>IFERROR(MID($D4831,28,7)+0,"")</f>
        <v/>
      </c>
      <c r="M4831" s="25" t="str">
        <f>IF(IFERROR(MID($Q4831,1,7)+0,"")&lt;1130000,IF(INDEX(C:C,MATCH(LEFT(Q4831,7)+0,I:I,0))&lt;1130000,"",INDEX(C:C,MATCH(LEFT(Q4831,7)+0,I:I,0))),IFERROR(MID($Q4831,1,7)+0,""))</f>
        <v/>
      </c>
      <c r="N4831" s="25" t="str">
        <f>IF(IFERROR(MID($Q4831,10,7)+0,"")&lt;1130000,"",IFERROR(MID($Q4831,10,7)+0,""))</f>
        <v/>
      </c>
      <c r="O4831" s="25" t="str">
        <f>IF(IFERROR(MID($Q4831,19,7)+0,"")&lt;1130000,"",IFERROR(MID($Q4831,19,7)+0,""))</f>
        <v/>
      </c>
      <c r="P4831" s="25" t="str">
        <f>IF(M4831="","",IF(N4831="",M4831,M4831&amp;", "&amp;N4831))</f>
        <v/>
      </c>
      <c r="Q4831" s="25"/>
      <c r="R4831" s="25"/>
      <c r="S4831" s="35" t="s">
        <v>103</v>
      </c>
      <c r="T4831" s="34" t="s">
        <v>36</v>
      </c>
      <c r="U4831" s="185">
        <v>52645</v>
      </c>
      <c r="V4831" s="188">
        <v>52645</v>
      </c>
      <c r="W4831" s="189">
        <v>52645</v>
      </c>
      <c r="X4831" s="31">
        <v>52645</v>
      </c>
      <c r="Y4831" s="90">
        <f>IFERROR(ROUND(X4831/W4831-1,2),"")</f>
        <v>0</v>
      </c>
      <c r="Z4831" s="31">
        <f>IF(OR(S4831="VLD MLC components",S4831="VLD MLC pipes",S4831="VLD PEX components",S4831="VLD PEX pipes",S4831="VLD PHC components",S4831="VLD PHC pipes",S4831="Controls VLD"),"По запросу",X4831)</f>
        <v>52645</v>
      </c>
      <c r="AA4831" s="63">
        <f>ROUND(X4831/1.2,3)</f>
        <v>43870.832999999999</v>
      </c>
      <c r="AB4831" s="23">
        <v>43870.832999999999</v>
      </c>
      <c r="AC4831" s="190">
        <f>IFERROR(ROUND(AA4831/AB4831-1,2),"")</f>
        <v>0</v>
      </c>
      <c r="AD4831" s="25">
        <v>30</v>
      </c>
      <c r="AE4831" s="25"/>
      <c r="AF4831" s="25">
        <v>0</v>
      </c>
      <c r="AG4831" s="25" t="s">
        <v>22</v>
      </c>
      <c r="AH4831" s="25">
        <v>0</v>
      </c>
      <c r="AI4831" s="25">
        <v>0</v>
      </c>
      <c r="AJ4831" s="25" t="s">
        <v>20</v>
      </c>
      <c r="AK4831" s="42" t="s">
        <v>19</v>
      </c>
      <c r="AL4831" s="25" t="s">
        <v>19</v>
      </c>
      <c r="AM4831" s="25">
        <v>1</v>
      </c>
      <c r="AN4831" s="25"/>
      <c r="AO4831" s="25"/>
      <c r="AP4831" s="25"/>
      <c r="AQ4831" s="25"/>
      <c r="AR4831" s="94"/>
      <c r="AS4831" s="157" t="s">
        <v>22</v>
      </c>
      <c r="AT4831" s="93">
        <v>42901</v>
      </c>
      <c r="AU4831" s="92" t="s">
        <v>22</v>
      </c>
      <c r="AV4831" s="91" t="s">
        <v>152</v>
      </c>
      <c r="AW4831" s="92" t="s">
        <v>48</v>
      </c>
      <c r="AX4831" s="92" t="s">
        <v>48</v>
      </c>
      <c r="AY4831" s="91" t="s">
        <v>48</v>
      </c>
      <c r="AZ4831" s="23"/>
      <c r="BA4831" s="25" t="s">
        <v>516</v>
      </c>
      <c r="BB4831" t="s">
        <v>48</v>
      </c>
      <c r="BC4831" t="e">
        <v>#N/A</v>
      </c>
      <c r="BD4831" t="e">
        <f>IF(Z4831=BC4831,"OK")</f>
        <v>#N/A</v>
      </c>
      <c r="BE4831">
        <v>30</v>
      </c>
      <c r="BF4831">
        <v>0</v>
      </c>
      <c r="BG4831">
        <v>0</v>
      </c>
      <c r="BH4831">
        <v>0</v>
      </c>
      <c r="BI4831">
        <v>0</v>
      </c>
      <c r="BJ4831">
        <v>0</v>
      </c>
      <c r="BK4831">
        <v>0</v>
      </c>
      <c r="BN4831" s="183"/>
    </row>
    <row r="4832" spans="1:66" ht="25.5" x14ac:dyDescent="0.25">
      <c r="A4832" s="1"/>
      <c r="B4832" s="94">
        <v>4819</v>
      </c>
      <c r="C4832" s="43">
        <v>1057065</v>
      </c>
      <c r="D4832" s="25"/>
      <c r="E4832" s="27" t="s">
        <v>515</v>
      </c>
      <c r="F4832" s="213" t="s">
        <v>21</v>
      </c>
      <c r="G4832" s="42" t="s">
        <v>41</v>
      </c>
      <c r="H4832" s="46" t="str">
        <f>IFERROR(IFERROR(IF(SEARCH("Usystems",$E4832)&gt;0,"Usystems"),IF(SEARCH("RIIFO",$E4832)&gt;0,"RIIFO","Uponor")),"Uponor")</f>
        <v>Uponor</v>
      </c>
      <c r="I4832" s="25" t="str">
        <f>IFERROR(MID($D4832,1,7)+0,"")</f>
        <v/>
      </c>
      <c r="J4832" s="25" t="str">
        <f>IFERROR(MID($D4832,10,7)+0,"")</f>
        <v/>
      </c>
      <c r="K4832" s="25" t="str">
        <f>IFERROR(MID($D4832,19,7)+0,"")</f>
        <v/>
      </c>
      <c r="L4832" s="25" t="str">
        <f>IFERROR(MID($D4832,28,7)+0,"")</f>
        <v/>
      </c>
      <c r="M4832" s="25" t="str">
        <f>IF(IFERROR(MID($Q4832,1,7)+0,"")&lt;1130000,IF(INDEX(C:C,MATCH(LEFT(Q4832,7)+0,I:I,0))&lt;1130000,"",INDEX(C:C,MATCH(LEFT(Q4832,7)+0,I:I,0))),IFERROR(MID($Q4832,1,7)+0,""))</f>
        <v/>
      </c>
      <c r="N4832" s="25" t="str">
        <f>IF(IFERROR(MID($Q4832,10,7)+0,"")&lt;1130000,"",IFERROR(MID($Q4832,10,7)+0,""))</f>
        <v/>
      </c>
      <c r="O4832" s="25" t="str">
        <f>IF(IFERROR(MID($Q4832,19,7)+0,"")&lt;1130000,"",IFERROR(MID($Q4832,19,7)+0,""))</f>
        <v/>
      </c>
      <c r="P4832" s="25" t="str">
        <f>IF(M4832="","",IF(N4832="",M4832,M4832&amp;", "&amp;N4832))</f>
        <v/>
      </c>
      <c r="Q4832" s="25"/>
      <c r="R4832" s="25"/>
      <c r="S4832" s="35" t="s">
        <v>104</v>
      </c>
      <c r="T4832" s="34" t="s">
        <v>36</v>
      </c>
      <c r="U4832" s="185">
        <v>586176</v>
      </c>
      <c r="V4832" s="188">
        <v>586176</v>
      </c>
      <c r="W4832" s="189">
        <v>586176</v>
      </c>
      <c r="X4832" s="31">
        <v>586176</v>
      </c>
      <c r="Y4832" s="90">
        <f>IFERROR(ROUND(X4832/W4832-1,2),"")</f>
        <v>0</v>
      </c>
      <c r="Z4832" s="31">
        <f>IF(OR(S4832="VLD MLC components",S4832="VLD MLC pipes",S4832="VLD PEX components",S4832="VLD PEX pipes",S4832="VLD PHC components",S4832="VLD PHC pipes",S4832="Controls VLD"),"По запросу",X4832)</f>
        <v>586176</v>
      </c>
      <c r="AA4832" s="63">
        <f>ROUND(X4832/1.2,3)</f>
        <v>488480</v>
      </c>
      <c r="AB4832" s="23">
        <v>488480</v>
      </c>
      <c r="AC4832" s="190">
        <f>IFERROR(ROUND(AA4832/AB4832-1,2),"")</f>
        <v>0</v>
      </c>
      <c r="AD4832" s="25">
        <v>1</v>
      </c>
      <c r="AE4832" s="25">
        <v>1E-3</v>
      </c>
      <c r="AF4832" s="25">
        <v>0</v>
      </c>
      <c r="AG4832" s="25" t="s">
        <v>22</v>
      </c>
      <c r="AH4832" s="25">
        <v>0</v>
      </c>
      <c r="AI4832" s="25">
        <v>0</v>
      </c>
      <c r="AJ4832" s="25" t="s">
        <v>20</v>
      </c>
      <c r="AK4832" s="42" t="s">
        <v>19</v>
      </c>
      <c r="AL4832" s="25" t="s">
        <v>19</v>
      </c>
      <c r="AM4832" s="25">
        <v>1</v>
      </c>
      <c r="AN4832" s="25"/>
      <c r="AO4832" s="25"/>
      <c r="AP4832" s="25"/>
      <c r="AQ4832" s="25"/>
      <c r="AR4832" s="94"/>
      <c r="AS4832" s="157" t="s">
        <v>22</v>
      </c>
      <c r="AT4832" s="93">
        <v>42901</v>
      </c>
      <c r="AU4832" s="92" t="s">
        <v>22</v>
      </c>
      <c r="AV4832" s="91" t="s">
        <v>48</v>
      </c>
      <c r="AW4832" s="92" t="s">
        <v>48</v>
      </c>
      <c r="AX4832" s="92" t="s">
        <v>48</v>
      </c>
      <c r="AY4832" s="91" t="s">
        <v>48</v>
      </c>
      <c r="AZ4832" s="23"/>
      <c r="BA4832" s="25">
        <v>0</v>
      </c>
      <c r="BB4832" t="s">
        <v>48</v>
      </c>
      <c r="BC4832" t="e">
        <v>#N/A</v>
      </c>
      <c r="BD4832" t="e">
        <f>IF(Z4832=BC4832,"OK")</f>
        <v>#N/A</v>
      </c>
      <c r="BE4832">
        <v>1</v>
      </c>
      <c r="BF4832">
        <v>1E-3</v>
      </c>
      <c r="BG4832">
        <v>0</v>
      </c>
      <c r="BH4832">
        <v>0</v>
      </c>
      <c r="BI4832">
        <v>0</v>
      </c>
      <c r="BJ4832">
        <v>0</v>
      </c>
      <c r="BK4832">
        <v>0</v>
      </c>
      <c r="BN4832" s="183"/>
    </row>
    <row r="4833" spans="1:66" ht="25.5" x14ac:dyDescent="0.25">
      <c r="A4833" s="1"/>
      <c r="B4833" s="94">
        <v>4820</v>
      </c>
      <c r="C4833" s="43">
        <v>1057063</v>
      </c>
      <c r="D4833" s="25"/>
      <c r="E4833" s="27" t="s">
        <v>514</v>
      </c>
      <c r="F4833" s="213" t="s">
        <v>21</v>
      </c>
      <c r="G4833" s="42" t="s">
        <v>41</v>
      </c>
      <c r="H4833" s="46" t="str">
        <f>IFERROR(IFERROR(IF(SEARCH("Usystems",$E4833)&gt;0,"Usystems"),IF(SEARCH("RIIFO",$E4833)&gt;0,"RIIFO","Uponor")),"Uponor")</f>
        <v>Uponor</v>
      </c>
      <c r="I4833" s="25" t="str">
        <f>IFERROR(MID($D4833,1,7)+0,"")</f>
        <v/>
      </c>
      <c r="J4833" s="25" t="str">
        <f>IFERROR(MID($D4833,10,7)+0,"")</f>
        <v/>
      </c>
      <c r="K4833" s="25" t="str">
        <f>IFERROR(MID($D4833,19,7)+0,"")</f>
        <v/>
      </c>
      <c r="L4833" s="25" t="str">
        <f>IFERROR(MID($D4833,28,7)+0,"")</f>
        <v/>
      </c>
      <c r="M4833" s="25" t="str">
        <f>IF(IFERROR(MID($Q4833,1,7)+0,"")&lt;1130000,IF(INDEX(C:C,MATCH(LEFT(Q4833,7)+0,I:I,0))&lt;1130000,"",INDEX(C:C,MATCH(LEFT(Q4833,7)+0,I:I,0))),IFERROR(MID($Q4833,1,7)+0,""))</f>
        <v/>
      </c>
      <c r="N4833" s="25" t="str">
        <f>IF(IFERROR(MID($Q4833,10,7)+0,"")&lt;1130000,"",IFERROR(MID($Q4833,10,7)+0,""))</f>
        <v/>
      </c>
      <c r="O4833" s="25" t="str">
        <f>IF(IFERROR(MID($Q4833,19,7)+0,"")&lt;1130000,"",IFERROR(MID($Q4833,19,7)+0,""))</f>
        <v/>
      </c>
      <c r="P4833" s="25" t="str">
        <f>IF(M4833="","",IF(N4833="",M4833,M4833&amp;", "&amp;N4833))</f>
        <v/>
      </c>
      <c r="Q4833" s="25"/>
      <c r="R4833" s="25"/>
      <c r="S4833" s="35" t="s">
        <v>104</v>
      </c>
      <c r="T4833" s="34" t="s">
        <v>36</v>
      </c>
      <c r="U4833" s="185">
        <v>393411</v>
      </c>
      <c r="V4833" s="188">
        <v>393411</v>
      </c>
      <c r="W4833" s="189">
        <v>393411</v>
      </c>
      <c r="X4833" s="31">
        <v>393411</v>
      </c>
      <c r="Y4833" s="90">
        <f>IFERROR(ROUND(X4833/W4833-1,2),"")</f>
        <v>0</v>
      </c>
      <c r="Z4833" s="31">
        <f>IF(OR(S4833="VLD MLC components",S4833="VLD MLC pipes",S4833="VLD PEX components",S4833="VLD PEX pipes",S4833="VLD PHC components",S4833="VLD PHC pipes",S4833="Controls VLD"),"По запросу",X4833)</f>
        <v>393411</v>
      </c>
      <c r="AA4833" s="63">
        <f>ROUND(X4833/1.2,3)</f>
        <v>327842.5</v>
      </c>
      <c r="AB4833" s="23">
        <v>327842.5</v>
      </c>
      <c r="AC4833" s="190">
        <f>IFERROR(ROUND(AA4833/AB4833-1,2),"")</f>
        <v>0</v>
      </c>
      <c r="AD4833" s="25">
        <v>1</v>
      </c>
      <c r="AE4833" s="25">
        <v>1E-3</v>
      </c>
      <c r="AF4833" s="25">
        <v>0</v>
      </c>
      <c r="AG4833" s="25" t="s">
        <v>22</v>
      </c>
      <c r="AH4833" s="25">
        <v>0</v>
      </c>
      <c r="AI4833" s="25">
        <v>0</v>
      </c>
      <c r="AJ4833" s="25" t="s">
        <v>20</v>
      </c>
      <c r="AK4833" s="42" t="s">
        <v>19</v>
      </c>
      <c r="AL4833" s="25" t="s">
        <v>19</v>
      </c>
      <c r="AM4833" s="25">
        <v>1</v>
      </c>
      <c r="AN4833" s="25"/>
      <c r="AO4833" s="25"/>
      <c r="AP4833" s="25"/>
      <c r="AQ4833" s="25"/>
      <c r="AR4833" s="94"/>
      <c r="AS4833" s="157" t="s">
        <v>22</v>
      </c>
      <c r="AT4833" s="93">
        <v>42901</v>
      </c>
      <c r="AU4833" s="92" t="s">
        <v>22</v>
      </c>
      <c r="AV4833" s="91" t="s">
        <v>48</v>
      </c>
      <c r="AW4833" s="92" t="s">
        <v>48</v>
      </c>
      <c r="AX4833" s="92" t="s">
        <v>48</v>
      </c>
      <c r="AY4833" s="91" t="s">
        <v>48</v>
      </c>
      <c r="AZ4833" s="23"/>
      <c r="BA4833" s="25">
        <v>0</v>
      </c>
      <c r="BB4833" t="s">
        <v>48</v>
      </c>
      <c r="BC4833" t="e">
        <v>#N/A</v>
      </c>
      <c r="BD4833" t="e">
        <f>IF(Z4833=BC4833,"OK")</f>
        <v>#N/A</v>
      </c>
      <c r="BE4833">
        <v>1</v>
      </c>
      <c r="BF4833">
        <v>1E-3</v>
      </c>
      <c r="BG4833">
        <v>0</v>
      </c>
      <c r="BH4833">
        <v>0</v>
      </c>
      <c r="BI4833">
        <v>0</v>
      </c>
      <c r="BJ4833">
        <v>0</v>
      </c>
      <c r="BK4833">
        <v>0</v>
      </c>
      <c r="BN4833" s="183"/>
    </row>
    <row r="4834" spans="1:66" ht="25.5" x14ac:dyDescent="0.25">
      <c r="A4834" s="1"/>
      <c r="B4834" s="94">
        <v>4821</v>
      </c>
      <c r="C4834" s="43">
        <v>1046824</v>
      </c>
      <c r="D4834" s="25"/>
      <c r="E4834" s="27" t="s">
        <v>513</v>
      </c>
      <c r="F4834" s="213" t="s">
        <v>21</v>
      </c>
      <c r="G4834" s="42" t="s">
        <v>41</v>
      </c>
      <c r="H4834" s="46" t="str">
        <f>IFERROR(IFERROR(IF(SEARCH("Usystems",$E4834)&gt;0,"Usystems"),IF(SEARCH("RIIFO",$E4834)&gt;0,"RIIFO","Uponor")),"Uponor")</f>
        <v>Uponor</v>
      </c>
      <c r="I4834" s="25" t="str">
        <f>IFERROR(MID($D4834,1,7)+0,"")</f>
        <v/>
      </c>
      <c r="J4834" s="25" t="str">
        <f>IFERROR(MID($D4834,10,7)+0,"")</f>
        <v/>
      </c>
      <c r="K4834" s="25" t="str">
        <f>IFERROR(MID($D4834,19,7)+0,"")</f>
        <v/>
      </c>
      <c r="L4834" s="25" t="str">
        <f>IFERROR(MID($D4834,28,7)+0,"")</f>
        <v/>
      </c>
      <c r="M4834" s="25" t="str">
        <f>IF(IFERROR(MID($Q4834,1,7)+0,"")&lt;1130000,IF(INDEX(C:C,MATCH(LEFT(Q4834,7)+0,I:I,0))&lt;1130000,"",INDEX(C:C,MATCH(LEFT(Q4834,7)+0,I:I,0))),IFERROR(MID($Q4834,1,7)+0,""))</f>
        <v/>
      </c>
      <c r="N4834" s="25" t="str">
        <f>IF(IFERROR(MID($Q4834,10,7)+0,"")&lt;1130000,"",IFERROR(MID($Q4834,10,7)+0,""))</f>
        <v/>
      </c>
      <c r="O4834" s="25" t="str">
        <f>IF(IFERROR(MID($Q4834,19,7)+0,"")&lt;1130000,"",IFERROR(MID($Q4834,19,7)+0,""))</f>
        <v/>
      </c>
      <c r="P4834" s="25" t="str">
        <f>IF(M4834="","",IF(N4834="",M4834,M4834&amp;", "&amp;N4834))</f>
        <v/>
      </c>
      <c r="Q4834" s="25"/>
      <c r="R4834" s="25"/>
      <c r="S4834" s="35" t="s">
        <v>104</v>
      </c>
      <c r="T4834" s="34" t="s">
        <v>36</v>
      </c>
      <c r="U4834" s="185">
        <v>92356</v>
      </c>
      <c r="V4834" s="188">
        <v>92356</v>
      </c>
      <c r="W4834" s="189">
        <v>92356</v>
      </c>
      <c r="X4834" s="31">
        <v>92356</v>
      </c>
      <c r="Y4834" s="90">
        <f>IFERROR(ROUND(X4834/W4834-1,2),"")</f>
        <v>0</v>
      </c>
      <c r="Z4834" s="31">
        <f>IF(OR(S4834="VLD MLC components",S4834="VLD MLC pipes",S4834="VLD PEX components",S4834="VLD PEX pipes",S4834="VLD PHC components",S4834="VLD PHC pipes",S4834="Controls VLD"),"По запросу",X4834)</f>
        <v>92356</v>
      </c>
      <c r="AA4834" s="63">
        <f>ROUND(X4834/1.2,3)</f>
        <v>76963.332999999999</v>
      </c>
      <c r="AB4834" s="23">
        <v>76963.332999999999</v>
      </c>
      <c r="AC4834" s="190">
        <f>IFERROR(ROUND(AA4834/AB4834-1,2),"")</f>
        <v>0</v>
      </c>
      <c r="AD4834" s="25">
        <v>85.68</v>
      </c>
      <c r="AE4834" s="25">
        <v>0.48</v>
      </c>
      <c r="AF4834" s="25">
        <v>0</v>
      </c>
      <c r="AG4834" s="25" t="s">
        <v>22</v>
      </c>
      <c r="AH4834" s="25">
        <v>0</v>
      </c>
      <c r="AI4834" s="25">
        <v>0</v>
      </c>
      <c r="AJ4834" s="25" t="s">
        <v>20</v>
      </c>
      <c r="AK4834" s="42" t="s">
        <v>19</v>
      </c>
      <c r="AL4834" s="25" t="s">
        <v>19</v>
      </c>
      <c r="AM4834" s="25">
        <v>1</v>
      </c>
      <c r="AN4834" s="25"/>
      <c r="AO4834" s="25"/>
      <c r="AP4834" s="25"/>
      <c r="AQ4834" s="25"/>
      <c r="AR4834" s="94"/>
      <c r="AS4834" s="157" t="s">
        <v>22</v>
      </c>
      <c r="AT4834" s="93">
        <v>42942</v>
      </c>
      <c r="AU4834" s="92" t="s">
        <v>22</v>
      </c>
      <c r="AV4834" s="91" t="s">
        <v>48</v>
      </c>
      <c r="AW4834" s="92" t="s">
        <v>48</v>
      </c>
      <c r="AX4834" s="92" t="s">
        <v>48</v>
      </c>
      <c r="AY4834" s="91" t="s">
        <v>48</v>
      </c>
      <c r="AZ4834" s="23"/>
      <c r="BA4834" s="25">
        <v>0</v>
      </c>
      <c r="BB4834" t="s">
        <v>48</v>
      </c>
      <c r="BC4834" t="e">
        <v>#N/A</v>
      </c>
      <c r="BD4834" t="e">
        <f>IF(Z4834=BC4834,"OK")</f>
        <v>#N/A</v>
      </c>
      <c r="BE4834">
        <v>85.68</v>
      </c>
      <c r="BF4834">
        <v>0.48</v>
      </c>
      <c r="BG4834">
        <v>0</v>
      </c>
      <c r="BH4834">
        <v>0</v>
      </c>
      <c r="BI4834">
        <v>0</v>
      </c>
      <c r="BJ4834">
        <v>0</v>
      </c>
      <c r="BK4834">
        <v>0</v>
      </c>
      <c r="BN4834" s="183"/>
    </row>
    <row r="4835" spans="1:66" ht="25.5" x14ac:dyDescent="0.25">
      <c r="A4835" s="1"/>
      <c r="B4835" s="94">
        <v>4822</v>
      </c>
      <c r="C4835" s="43">
        <v>1069390</v>
      </c>
      <c r="D4835" s="25"/>
      <c r="E4835" s="27" t="s">
        <v>512</v>
      </c>
      <c r="F4835" s="213" t="s">
        <v>21</v>
      </c>
      <c r="G4835" s="42" t="s">
        <v>41</v>
      </c>
      <c r="H4835" s="46" t="str">
        <f>IFERROR(IFERROR(IF(SEARCH("Usystems",$E4835)&gt;0,"Usystems"),IF(SEARCH("RIIFO",$E4835)&gt;0,"RIIFO","Uponor")),"Uponor")</f>
        <v>Uponor</v>
      </c>
      <c r="I4835" s="25" t="str">
        <f>IFERROR(MID($D4835,1,7)+0,"")</f>
        <v/>
      </c>
      <c r="J4835" s="25" t="str">
        <f>IFERROR(MID($D4835,10,7)+0,"")</f>
        <v/>
      </c>
      <c r="K4835" s="25" t="str">
        <f>IFERROR(MID($D4835,19,7)+0,"")</f>
        <v/>
      </c>
      <c r="L4835" s="25" t="str">
        <f>IFERROR(MID($D4835,28,7)+0,"")</f>
        <v/>
      </c>
      <c r="M4835" s="25" t="str">
        <f>IF(IFERROR(MID($Q4835,1,7)+0,"")&lt;1130000,IF(INDEX(C:C,MATCH(LEFT(Q4835,7)+0,I:I,0))&lt;1130000,"",INDEX(C:C,MATCH(LEFT(Q4835,7)+0,I:I,0))),IFERROR(MID($Q4835,1,7)+0,""))</f>
        <v/>
      </c>
      <c r="N4835" s="25" t="str">
        <f>IF(IFERROR(MID($Q4835,10,7)+0,"")&lt;1130000,"",IFERROR(MID($Q4835,10,7)+0,""))</f>
        <v/>
      </c>
      <c r="O4835" s="25" t="str">
        <f>IF(IFERROR(MID($Q4835,19,7)+0,"")&lt;1130000,"",IFERROR(MID($Q4835,19,7)+0,""))</f>
        <v/>
      </c>
      <c r="P4835" s="25" t="str">
        <f>IF(M4835="","",IF(N4835="",M4835,M4835&amp;", "&amp;N4835))</f>
        <v/>
      </c>
      <c r="Q4835" s="25"/>
      <c r="R4835" s="25"/>
      <c r="S4835" s="35" t="s">
        <v>109</v>
      </c>
      <c r="T4835" s="34" t="s">
        <v>24</v>
      </c>
      <c r="U4835" s="185">
        <v>12288</v>
      </c>
      <c r="V4835" s="188">
        <v>12288</v>
      </c>
      <c r="W4835" s="189">
        <v>12288</v>
      </c>
      <c r="X4835" s="31">
        <v>12288</v>
      </c>
      <c r="Y4835" s="90">
        <f>IFERROR(ROUND(X4835/W4835-1,2),"")</f>
        <v>0</v>
      </c>
      <c r="Z4835" s="31">
        <f>IF(OR(S4835="VLD MLC components",S4835="VLD MLC pipes",S4835="VLD PEX components",S4835="VLD PEX pipes",S4835="VLD PHC components",S4835="VLD PHC pipes",S4835="Controls VLD"),"По запросу",X4835)</f>
        <v>12288</v>
      </c>
      <c r="AA4835" s="63">
        <f>ROUND(X4835/1.2,3)</f>
        <v>10240</v>
      </c>
      <c r="AB4835" s="23">
        <v>10240</v>
      </c>
      <c r="AC4835" s="190">
        <f>IFERROR(ROUND(AA4835/AB4835-1,2),"")</f>
        <v>0</v>
      </c>
      <c r="AD4835" s="25">
        <v>18.256</v>
      </c>
      <c r="AE4835" s="25">
        <v>0.42249999999999999</v>
      </c>
      <c r="AF4835" s="25">
        <v>0</v>
      </c>
      <c r="AG4835" s="25" t="s">
        <v>22</v>
      </c>
      <c r="AH4835" s="25">
        <v>0</v>
      </c>
      <c r="AI4835" s="25">
        <v>0</v>
      </c>
      <c r="AJ4835" s="25" t="s">
        <v>20</v>
      </c>
      <c r="AK4835" s="42" t="s">
        <v>19</v>
      </c>
      <c r="AL4835" s="25" t="s">
        <v>19</v>
      </c>
      <c r="AM4835" s="25">
        <v>1</v>
      </c>
      <c r="AN4835" s="25"/>
      <c r="AO4835" s="25"/>
      <c r="AP4835" s="25"/>
      <c r="AQ4835" s="25"/>
      <c r="AR4835" s="94"/>
      <c r="AS4835" s="157" t="s">
        <v>22</v>
      </c>
      <c r="AT4835" s="93">
        <v>43004</v>
      </c>
      <c r="AU4835" s="92" t="s">
        <v>22</v>
      </c>
      <c r="AV4835" s="91" t="s">
        <v>48</v>
      </c>
      <c r="AW4835" s="92" t="s">
        <v>48</v>
      </c>
      <c r="AX4835" s="92" t="s">
        <v>48</v>
      </c>
      <c r="AY4835" s="91" t="s">
        <v>48</v>
      </c>
      <c r="AZ4835" s="23"/>
      <c r="BA4835" s="25">
        <v>0</v>
      </c>
      <c r="BB4835" t="s">
        <v>48</v>
      </c>
      <c r="BC4835" t="e">
        <v>#N/A</v>
      </c>
      <c r="BD4835" t="e">
        <f>IF(Z4835=BC4835,"OK")</f>
        <v>#N/A</v>
      </c>
      <c r="BE4835">
        <v>18.256</v>
      </c>
      <c r="BF4835">
        <v>0.42249999999999999</v>
      </c>
      <c r="BG4835">
        <v>0</v>
      </c>
      <c r="BH4835">
        <v>0</v>
      </c>
      <c r="BI4835">
        <v>0</v>
      </c>
      <c r="BJ4835">
        <v>0</v>
      </c>
      <c r="BK4835">
        <v>0</v>
      </c>
      <c r="BN4835" s="183"/>
    </row>
    <row r="4836" spans="1:66" ht="25.5" x14ac:dyDescent="0.25">
      <c r="A4836" s="1"/>
      <c r="B4836" s="94">
        <v>4823</v>
      </c>
      <c r="C4836" s="43">
        <v>1067102</v>
      </c>
      <c r="D4836" s="25"/>
      <c r="E4836" s="27" t="s">
        <v>511</v>
      </c>
      <c r="F4836" s="213" t="s">
        <v>21</v>
      </c>
      <c r="G4836" s="42" t="s">
        <v>41</v>
      </c>
      <c r="H4836" s="46" t="str">
        <f>IFERROR(IFERROR(IF(SEARCH("Usystems",$E4836)&gt;0,"Usystems"),IF(SEARCH("RIIFO",$E4836)&gt;0,"RIIFO","Uponor")),"Uponor")</f>
        <v>Uponor</v>
      </c>
      <c r="I4836" s="25" t="str">
        <f>IFERROR(MID($D4836,1,7)+0,"")</f>
        <v/>
      </c>
      <c r="J4836" s="25" t="str">
        <f>IFERROR(MID($D4836,10,7)+0,"")</f>
        <v/>
      </c>
      <c r="K4836" s="25" t="str">
        <f>IFERROR(MID($D4836,19,7)+0,"")</f>
        <v/>
      </c>
      <c r="L4836" s="25" t="str">
        <f>IFERROR(MID($D4836,28,7)+0,"")</f>
        <v/>
      </c>
      <c r="M4836" s="25" t="str">
        <f>IF(IFERROR(MID($Q4836,1,7)+0,"")&lt;1130000,IF(INDEX(C:C,MATCH(LEFT(Q4836,7)+0,I:I,0))&lt;1130000,"",INDEX(C:C,MATCH(LEFT(Q4836,7)+0,I:I,0))),IFERROR(MID($Q4836,1,7)+0,""))</f>
        <v/>
      </c>
      <c r="N4836" s="25" t="str">
        <f>IF(IFERROR(MID($Q4836,10,7)+0,"")&lt;1130000,"",IFERROR(MID($Q4836,10,7)+0,""))</f>
        <v/>
      </c>
      <c r="O4836" s="25" t="str">
        <f>IF(IFERROR(MID($Q4836,19,7)+0,"")&lt;1130000,"",IFERROR(MID($Q4836,19,7)+0,""))</f>
        <v/>
      </c>
      <c r="P4836" s="25" t="str">
        <f>IF(M4836="","",IF(N4836="",M4836,M4836&amp;", "&amp;N4836))</f>
        <v/>
      </c>
      <c r="Q4836" s="25"/>
      <c r="R4836" s="25"/>
      <c r="S4836" s="35" t="s">
        <v>109</v>
      </c>
      <c r="T4836" s="34" t="s">
        <v>24</v>
      </c>
      <c r="U4836" s="185">
        <v>72306</v>
      </c>
      <c r="V4836" s="188">
        <v>72306</v>
      </c>
      <c r="W4836" s="189">
        <v>72306</v>
      </c>
      <c r="X4836" s="31">
        <v>72306</v>
      </c>
      <c r="Y4836" s="90">
        <f>IFERROR(ROUND(X4836/W4836-1,2),"")</f>
        <v>0</v>
      </c>
      <c r="Z4836" s="31">
        <f>IF(OR(S4836="VLD MLC components",S4836="VLD MLC pipes",S4836="VLD PEX components",S4836="VLD PEX pipes",S4836="VLD PHC components",S4836="VLD PHC pipes",S4836="Controls VLD"),"По запросу",X4836)</f>
        <v>72306</v>
      </c>
      <c r="AA4836" s="63">
        <f>ROUND(X4836/1.2,3)</f>
        <v>60255</v>
      </c>
      <c r="AB4836" s="23">
        <v>60255</v>
      </c>
      <c r="AC4836" s="190">
        <f>IFERROR(ROUND(AA4836/AB4836-1,2),"")</f>
        <v>0</v>
      </c>
      <c r="AD4836" s="25">
        <v>98</v>
      </c>
      <c r="AE4836" s="25">
        <v>2.403</v>
      </c>
      <c r="AF4836" s="25">
        <v>0</v>
      </c>
      <c r="AG4836" s="25" t="s">
        <v>22</v>
      </c>
      <c r="AH4836" s="25">
        <v>0</v>
      </c>
      <c r="AI4836" s="25">
        <v>0</v>
      </c>
      <c r="AJ4836" s="25" t="s">
        <v>20</v>
      </c>
      <c r="AK4836" s="42" t="s">
        <v>19</v>
      </c>
      <c r="AL4836" s="25" t="s">
        <v>19</v>
      </c>
      <c r="AM4836" s="25">
        <v>1</v>
      </c>
      <c r="AN4836" s="25"/>
      <c r="AO4836" s="25"/>
      <c r="AP4836" s="25"/>
      <c r="AQ4836" s="25"/>
      <c r="AR4836" s="94"/>
      <c r="AS4836" s="157" t="s">
        <v>22</v>
      </c>
      <c r="AT4836" s="93">
        <v>43004</v>
      </c>
      <c r="AU4836" s="92" t="s">
        <v>22</v>
      </c>
      <c r="AV4836" s="91" t="s">
        <v>48</v>
      </c>
      <c r="AW4836" s="92" t="s">
        <v>48</v>
      </c>
      <c r="AX4836" s="92" t="s">
        <v>48</v>
      </c>
      <c r="AY4836" s="91" t="s">
        <v>48</v>
      </c>
      <c r="AZ4836" s="23"/>
      <c r="BA4836" s="25">
        <v>0</v>
      </c>
      <c r="BB4836" t="s">
        <v>48</v>
      </c>
      <c r="BC4836" t="e">
        <v>#N/A</v>
      </c>
      <c r="BD4836" t="e">
        <f>IF(Z4836=BC4836,"OK")</f>
        <v>#N/A</v>
      </c>
      <c r="BE4836">
        <v>98</v>
      </c>
      <c r="BF4836">
        <v>2.403</v>
      </c>
      <c r="BG4836">
        <v>0</v>
      </c>
      <c r="BH4836">
        <v>0</v>
      </c>
      <c r="BI4836">
        <v>0</v>
      </c>
      <c r="BJ4836">
        <v>0</v>
      </c>
      <c r="BK4836">
        <v>0</v>
      </c>
      <c r="BN4836" s="183"/>
    </row>
    <row r="4837" spans="1:66" ht="25.5" x14ac:dyDescent="0.25">
      <c r="A4837" s="1"/>
      <c r="B4837" s="94">
        <v>4824</v>
      </c>
      <c r="C4837" s="43">
        <v>1067100</v>
      </c>
      <c r="D4837" s="25"/>
      <c r="E4837" s="27" t="s">
        <v>510</v>
      </c>
      <c r="F4837" s="213" t="s">
        <v>21</v>
      </c>
      <c r="G4837" s="42" t="s">
        <v>41</v>
      </c>
      <c r="H4837" s="46" t="str">
        <f>IFERROR(IFERROR(IF(SEARCH("Usystems",$E4837)&gt;0,"Usystems"),IF(SEARCH("RIIFO",$E4837)&gt;0,"RIIFO","Uponor")),"Uponor")</f>
        <v>Uponor</v>
      </c>
      <c r="I4837" s="25" t="str">
        <f>IFERROR(MID($D4837,1,7)+0,"")</f>
        <v/>
      </c>
      <c r="J4837" s="25" t="str">
        <f>IFERROR(MID($D4837,10,7)+0,"")</f>
        <v/>
      </c>
      <c r="K4837" s="25" t="str">
        <f>IFERROR(MID($D4837,19,7)+0,"")</f>
        <v/>
      </c>
      <c r="L4837" s="25" t="str">
        <f>IFERROR(MID($D4837,28,7)+0,"")</f>
        <v/>
      </c>
      <c r="M4837" s="25" t="str">
        <f>IF(IFERROR(MID($Q4837,1,7)+0,"")&lt;1130000,IF(INDEX(C:C,MATCH(LEFT(Q4837,7)+0,I:I,0))&lt;1130000,"",INDEX(C:C,MATCH(LEFT(Q4837,7)+0,I:I,0))),IFERROR(MID($Q4837,1,7)+0,""))</f>
        <v/>
      </c>
      <c r="N4837" s="25" t="str">
        <f>IF(IFERROR(MID($Q4837,10,7)+0,"")&lt;1130000,"",IFERROR(MID($Q4837,10,7)+0,""))</f>
        <v/>
      </c>
      <c r="O4837" s="25" t="str">
        <f>IF(IFERROR(MID($Q4837,19,7)+0,"")&lt;1130000,"",IFERROR(MID($Q4837,19,7)+0,""))</f>
        <v/>
      </c>
      <c r="P4837" s="25" t="str">
        <f>IF(M4837="","",IF(N4837="",M4837,M4837&amp;", "&amp;N4837))</f>
        <v/>
      </c>
      <c r="Q4837" s="25"/>
      <c r="R4837" s="25"/>
      <c r="S4837" s="35" t="s">
        <v>109</v>
      </c>
      <c r="T4837" s="34" t="s">
        <v>24</v>
      </c>
      <c r="U4837" s="185">
        <v>54701</v>
      </c>
      <c r="V4837" s="188">
        <v>54701</v>
      </c>
      <c r="W4837" s="189">
        <v>54701</v>
      </c>
      <c r="X4837" s="31">
        <v>54701</v>
      </c>
      <c r="Y4837" s="90">
        <f>IFERROR(ROUND(X4837/W4837-1,2),"")</f>
        <v>0</v>
      </c>
      <c r="Z4837" s="31">
        <f>IF(OR(S4837="VLD MLC components",S4837="VLD MLC pipes",S4837="VLD PEX components",S4837="VLD PEX pipes",S4837="VLD PHC components",S4837="VLD PHC pipes",S4837="Controls VLD"),"По запросу",X4837)</f>
        <v>54701</v>
      </c>
      <c r="AA4837" s="63">
        <f>ROUND(X4837/1.2,3)</f>
        <v>45584.167000000001</v>
      </c>
      <c r="AB4837" s="23">
        <v>45584.167000000001</v>
      </c>
      <c r="AC4837" s="190">
        <f>IFERROR(ROUND(AA4837/AB4837-1,2),"")</f>
        <v>0</v>
      </c>
      <c r="AD4837" s="25">
        <v>72</v>
      </c>
      <c r="AE4837" s="25">
        <v>1.756</v>
      </c>
      <c r="AF4837" s="25">
        <v>0</v>
      </c>
      <c r="AG4837" s="25" t="s">
        <v>22</v>
      </c>
      <c r="AH4837" s="25">
        <v>0</v>
      </c>
      <c r="AI4837" s="25">
        <v>0</v>
      </c>
      <c r="AJ4837" s="25" t="s">
        <v>20</v>
      </c>
      <c r="AK4837" s="42" t="s">
        <v>19</v>
      </c>
      <c r="AL4837" s="25" t="s">
        <v>19</v>
      </c>
      <c r="AM4837" s="25">
        <v>1</v>
      </c>
      <c r="AN4837" s="25"/>
      <c r="AO4837" s="25"/>
      <c r="AP4837" s="25"/>
      <c r="AQ4837" s="25"/>
      <c r="AR4837" s="94"/>
      <c r="AS4837" s="157" t="s">
        <v>22</v>
      </c>
      <c r="AT4837" s="93">
        <v>42675</v>
      </c>
      <c r="AU4837" s="92" t="s">
        <v>22</v>
      </c>
      <c r="AV4837" s="91" t="s">
        <v>48</v>
      </c>
      <c r="AW4837" s="92" t="s">
        <v>48</v>
      </c>
      <c r="AX4837" s="92" t="s">
        <v>48</v>
      </c>
      <c r="AY4837" s="91" t="s">
        <v>48</v>
      </c>
      <c r="AZ4837" s="23"/>
      <c r="BA4837" s="25">
        <v>0</v>
      </c>
      <c r="BB4837" t="s">
        <v>48</v>
      </c>
      <c r="BC4837" t="e">
        <v>#N/A</v>
      </c>
      <c r="BD4837" t="e">
        <f>IF(Z4837=BC4837,"OK")</f>
        <v>#N/A</v>
      </c>
      <c r="BE4837">
        <v>72</v>
      </c>
      <c r="BF4837">
        <v>1.756</v>
      </c>
      <c r="BG4837">
        <v>0</v>
      </c>
      <c r="BH4837">
        <v>0</v>
      </c>
      <c r="BI4837">
        <v>0</v>
      </c>
      <c r="BJ4837">
        <v>0</v>
      </c>
      <c r="BK4837">
        <v>0</v>
      </c>
      <c r="BN4837" s="183"/>
    </row>
    <row r="4838" spans="1:66" ht="25.5" x14ac:dyDescent="0.25">
      <c r="A4838" s="1"/>
      <c r="B4838" s="94">
        <v>4825</v>
      </c>
      <c r="C4838" s="43">
        <v>1067095</v>
      </c>
      <c r="D4838" s="25"/>
      <c r="E4838" s="27" t="s">
        <v>509</v>
      </c>
      <c r="F4838" s="213" t="s">
        <v>21</v>
      </c>
      <c r="G4838" s="42" t="s">
        <v>41</v>
      </c>
      <c r="H4838" s="46" t="str">
        <f>IFERROR(IFERROR(IF(SEARCH("Usystems",$E4838)&gt;0,"Usystems"),IF(SEARCH("RIIFO",$E4838)&gt;0,"RIIFO","Uponor")),"Uponor")</f>
        <v>Uponor</v>
      </c>
      <c r="I4838" s="25" t="str">
        <f>IFERROR(MID($D4838,1,7)+0,"")</f>
        <v/>
      </c>
      <c r="J4838" s="25" t="str">
        <f>IFERROR(MID($D4838,10,7)+0,"")</f>
        <v/>
      </c>
      <c r="K4838" s="25" t="str">
        <f>IFERROR(MID($D4838,19,7)+0,"")</f>
        <v/>
      </c>
      <c r="L4838" s="25" t="str">
        <f>IFERROR(MID($D4838,28,7)+0,"")</f>
        <v/>
      </c>
      <c r="M4838" s="25" t="str">
        <f>IF(IFERROR(MID($Q4838,1,7)+0,"")&lt;1130000,IF(INDEX(C:C,MATCH(LEFT(Q4838,7)+0,I:I,0))&lt;1130000,"",INDEX(C:C,MATCH(LEFT(Q4838,7)+0,I:I,0))),IFERROR(MID($Q4838,1,7)+0,""))</f>
        <v/>
      </c>
      <c r="N4838" s="25" t="str">
        <f>IF(IFERROR(MID($Q4838,10,7)+0,"")&lt;1130000,"",IFERROR(MID($Q4838,10,7)+0,""))</f>
        <v/>
      </c>
      <c r="O4838" s="25" t="str">
        <f>IF(IFERROR(MID($Q4838,19,7)+0,"")&lt;1130000,"",IFERROR(MID($Q4838,19,7)+0,""))</f>
        <v/>
      </c>
      <c r="P4838" s="25" t="str">
        <f>IF(M4838="","",IF(N4838="",M4838,M4838&amp;", "&amp;N4838))</f>
        <v/>
      </c>
      <c r="Q4838" s="25"/>
      <c r="R4838" s="25"/>
      <c r="S4838" s="35" t="s">
        <v>109</v>
      </c>
      <c r="T4838" s="25" t="s">
        <v>24</v>
      </c>
      <c r="U4838" s="185">
        <v>20755</v>
      </c>
      <c r="V4838" s="188">
        <v>20755</v>
      </c>
      <c r="W4838" s="189">
        <v>20755</v>
      </c>
      <c r="X4838" s="31">
        <v>20755</v>
      </c>
      <c r="Y4838" s="90">
        <f>IFERROR(ROUND(X4838/W4838-1,2),"")</f>
        <v>0</v>
      </c>
      <c r="Z4838" s="31">
        <f>IF(OR(S4838="VLD MLC components",S4838="VLD MLC pipes",S4838="VLD PEX components",S4838="VLD PEX pipes",S4838="VLD PHC components",S4838="VLD PHC pipes",S4838="Controls VLD"),"По запросу",X4838)</f>
        <v>20755</v>
      </c>
      <c r="AA4838" s="63">
        <f>ROUND(X4838/1.2,3)</f>
        <v>17295.832999999999</v>
      </c>
      <c r="AB4838" s="23">
        <v>17295.832999999999</v>
      </c>
      <c r="AC4838" s="190">
        <f>IFERROR(ROUND(AA4838/AB4838-1,2),"")</f>
        <v>0</v>
      </c>
      <c r="AD4838" s="25">
        <v>25.2</v>
      </c>
      <c r="AE4838" s="25">
        <v>0.74995599999999996</v>
      </c>
      <c r="AF4838" s="25">
        <v>0</v>
      </c>
      <c r="AG4838" s="25" t="s">
        <v>22</v>
      </c>
      <c r="AH4838" s="25">
        <v>0</v>
      </c>
      <c r="AI4838" s="25">
        <v>0</v>
      </c>
      <c r="AJ4838" s="25" t="s">
        <v>20</v>
      </c>
      <c r="AK4838" s="42" t="s">
        <v>19</v>
      </c>
      <c r="AL4838" s="25" t="s">
        <v>19</v>
      </c>
      <c r="AM4838" s="25">
        <v>1</v>
      </c>
      <c r="AN4838" s="25"/>
      <c r="AO4838" s="25"/>
      <c r="AP4838" s="25"/>
      <c r="AQ4838" s="25"/>
      <c r="AR4838" s="94"/>
      <c r="AS4838" s="157" t="s">
        <v>22</v>
      </c>
      <c r="AT4838" s="93">
        <v>42978</v>
      </c>
      <c r="AU4838" s="92" t="s">
        <v>22</v>
      </c>
      <c r="AV4838" s="91" t="s">
        <v>48</v>
      </c>
      <c r="AW4838" s="92" t="s">
        <v>48</v>
      </c>
      <c r="AX4838" s="92" t="s">
        <v>48</v>
      </c>
      <c r="AY4838" s="91" t="s">
        <v>48</v>
      </c>
      <c r="AZ4838" s="23"/>
      <c r="BA4838" s="25">
        <v>0</v>
      </c>
      <c r="BB4838" t="s">
        <v>48</v>
      </c>
      <c r="BC4838" t="e">
        <v>#N/A</v>
      </c>
      <c r="BD4838" t="e">
        <f>IF(Z4838=BC4838,"OK")</f>
        <v>#N/A</v>
      </c>
      <c r="BE4838">
        <v>25.2</v>
      </c>
      <c r="BF4838">
        <v>0.74995599999999996</v>
      </c>
      <c r="BG4838">
        <v>0</v>
      </c>
      <c r="BH4838">
        <v>0</v>
      </c>
      <c r="BI4838">
        <v>0</v>
      </c>
      <c r="BJ4838">
        <v>0</v>
      </c>
      <c r="BK4838">
        <v>0</v>
      </c>
      <c r="BN4838" s="183"/>
    </row>
    <row r="4839" spans="1:66" ht="25.5" x14ac:dyDescent="0.25">
      <c r="A4839" s="1"/>
      <c r="B4839" s="94">
        <v>4826</v>
      </c>
      <c r="C4839" s="43">
        <v>1000786</v>
      </c>
      <c r="D4839" s="25"/>
      <c r="E4839" s="27" t="s">
        <v>508</v>
      </c>
      <c r="F4839" s="213" t="s">
        <v>21</v>
      </c>
      <c r="G4839" s="42" t="s">
        <v>41</v>
      </c>
      <c r="H4839" s="46" t="str">
        <f>IFERROR(IFERROR(IF(SEARCH("Usystems",$E4839)&gt;0,"Usystems"),IF(SEARCH("RIIFO",$E4839)&gt;0,"RIIFO","Uponor")),"Uponor")</f>
        <v>Uponor</v>
      </c>
      <c r="I4839" s="25" t="str">
        <f>IFERROR(MID($D4839,1,7)+0,"")</f>
        <v/>
      </c>
      <c r="J4839" s="25" t="str">
        <f>IFERROR(MID($D4839,10,7)+0,"")</f>
        <v/>
      </c>
      <c r="K4839" s="25" t="str">
        <f>IFERROR(MID($D4839,19,7)+0,"")</f>
        <v/>
      </c>
      <c r="L4839" s="25" t="str">
        <f>IFERROR(MID($D4839,28,7)+0,"")</f>
        <v/>
      </c>
      <c r="M4839" s="25" t="str">
        <f>IF(IFERROR(MID($Q4839,1,7)+0,"")&lt;1130000,IF(INDEX(C:C,MATCH(LEFT(Q4839,7)+0,I:I,0))&lt;1130000,"",INDEX(C:C,MATCH(LEFT(Q4839,7)+0,I:I,0))),IFERROR(MID($Q4839,1,7)+0,""))</f>
        <v/>
      </c>
      <c r="N4839" s="25" t="str">
        <f>IF(IFERROR(MID($Q4839,10,7)+0,"")&lt;1130000,"",IFERROR(MID($Q4839,10,7)+0,""))</f>
        <v/>
      </c>
      <c r="O4839" s="25" t="str">
        <f>IF(IFERROR(MID($Q4839,19,7)+0,"")&lt;1130000,"",IFERROR(MID($Q4839,19,7)+0,""))</f>
        <v/>
      </c>
      <c r="P4839" s="25" t="str">
        <f>IF(M4839="","",IF(N4839="",M4839,M4839&amp;", "&amp;N4839))</f>
        <v/>
      </c>
      <c r="Q4839" s="25"/>
      <c r="R4839" s="25"/>
      <c r="S4839" s="35" t="s">
        <v>445</v>
      </c>
      <c r="T4839" s="34" t="s">
        <v>24</v>
      </c>
      <c r="U4839" s="185">
        <v>93727</v>
      </c>
      <c r="V4839" s="188">
        <v>93727</v>
      </c>
      <c r="W4839" s="189">
        <v>93727</v>
      </c>
      <c r="X4839" s="31">
        <v>93727</v>
      </c>
      <c r="Y4839" s="90">
        <f>IFERROR(ROUND(X4839/W4839-1,2),"")</f>
        <v>0</v>
      </c>
      <c r="Z4839" s="31">
        <f>IF(OR(S4839="VLD MLC components",S4839="VLD MLC pipes",S4839="VLD PEX components",S4839="VLD PEX pipes",S4839="VLD PHC components",S4839="VLD PHC pipes",S4839="Controls VLD"),"По запросу",X4839)</f>
        <v>93727</v>
      </c>
      <c r="AA4839" s="63">
        <f>ROUND(X4839/1.2,3)</f>
        <v>78105.832999999999</v>
      </c>
      <c r="AB4839" s="23">
        <v>78105.832999999999</v>
      </c>
      <c r="AC4839" s="190">
        <f>IFERROR(ROUND(AA4839/AB4839-1,2),"")</f>
        <v>0</v>
      </c>
      <c r="AD4839" s="25">
        <v>53.83</v>
      </c>
      <c r="AE4839" s="25">
        <v>0.99351599999999995</v>
      </c>
      <c r="AF4839" s="25">
        <v>0</v>
      </c>
      <c r="AG4839" s="25" t="s">
        <v>22</v>
      </c>
      <c r="AH4839" s="25">
        <v>0</v>
      </c>
      <c r="AI4839" s="25">
        <v>0</v>
      </c>
      <c r="AJ4839" s="25" t="s">
        <v>20</v>
      </c>
      <c r="AK4839" s="42" t="s">
        <v>19</v>
      </c>
      <c r="AL4839" s="25" t="s">
        <v>19</v>
      </c>
      <c r="AM4839" s="25">
        <v>1</v>
      </c>
      <c r="AN4839" s="25"/>
      <c r="AO4839" s="25"/>
      <c r="AP4839" s="25"/>
      <c r="AQ4839" s="25"/>
      <c r="AR4839" s="94"/>
      <c r="AS4839" s="157" t="s">
        <v>22</v>
      </c>
      <c r="AT4839" s="93">
        <v>43056</v>
      </c>
      <c r="AU4839" s="92" t="s">
        <v>22</v>
      </c>
      <c r="AV4839" s="91" t="s">
        <v>48</v>
      </c>
      <c r="AW4839" s="92" t="s">
        <v>48</v>
      </c>
      <c r="AX4839" s="92" t="s">
        <v>48</v>
      </c>
      <c r="AY4839" s="91" t="s">
        <v>48</v>
      </c>
      <c r="AZ4839" s="23"/>
      <c r="BA4839" s="25">
        <v>0</v>
      </c>
      <c r="BB4839" t="s">
        <v>48</v>
      </c>
      <c r="BC4839" t="e">
        <v>#N/A</v>
      </c>
      <c r="BD4839" t="e">
        <f>IF(Z4839=BC4839,"OK")</f>
        <v>#N/A</v>
      </c>
      <c r="BE4839">
        <v>53.83</v>
      </c>
      <c r="BF4839">
        <v>0.99351599999999995</v>
      </c>
      <c r="BG4839">
        <v>0</v>
      </c>
      <c r="BH4839">
        <v>0</v>
      </c>
      <c r="BI4839">
        <v>0</v>
      </c>
      <c r="BJ4839">
        <v>0</v>
      </c>
      <c r="BK4839">
        <v>0</v>
      </c>
      <c r="BN4839" s="183"/>
    </row>
    <row r="4840" spans="1:66" ht="25.5" x14ac:dyDescent="0.25">
      <c r="A4840" s="1"/>
      <c r="B4840" s="94">
        <v>4827</v>
      </c>
      <c r="C4840" s="43">
        <v>1000787</v>
      </c>
      <c r="D4840" s="25"/>
      <c r="E4840" s="27" t="s">
        <v>507</v>
      </c>
      <c r="F4840" s="213" t="s">
        <v>21</v>
      </c>
      <c r="G4840" s="42" t="s">
        <v>41</v>
      </c>
      <c r="H4840" s="46" t="str">
        <f>IFERROR(IFERROR(IF(SEARCH("Usystems",$E4840)&gt;0,"Usystems"),IF(SEARCH("RIIFO",$E4840)&gt;0,"RIIFO","Uponor")),"Uponor")</f>
        <v>Uponor</v>
      </c>
      <c r="I4840" s="25" t="str">
        <f>IFERROR(MID($D4840,1,7)+0,"")</f>
        <v/>
      </c>
      <c r="J4840" s="25" t="str">
        <f>IFERROR(MID($D4840,10,7)+0,"")</f>
        <v/>
      </c>
      <c r="K4840" s="25" t="str">
        <f>IFERROR(MID($D4840,19,7)+0,"")</f>
        <v/>
      </c>
      <c r="L4840" s="25" t="str">
        <f>IFERROR(MID($D4840,28,7)+0,"")</f>
        <v/>
      </c>
      <c r="M4840" s="25" t="str">
        <f>IF(IFERROR(MID($Q4840,1,7)+0,"")&lt;1130000,IF(INDEX(C:C,MATCH(LEFT(Q4840,7)+0,I:I,0))&lt;1130000,"",INDEX(C:C,MATCH(LEFT(Q4840,7)+0,I:I,0))),IFERROR(MID($Q4840,1,7)+0,""))</f>
        <v/>
      </c>
      <c r="N4840" s="25" t="str">
        <f>IF(IFERROR(MID($Q4840,10,7)+0,"")&lt;1130000,"",IFERROR(MID($Q4840,10,7)+0,""))</f>
        <v/>
      </c>
      <c r="O4840" s="25" t="str">
        <f>IF(IFERROR(MID($Q4840,19,7)+0,"")&lt;1130000,"",IFERROR(MID($Q4840,19,7)+0,""))</f>
        <v/>
      </c>
      <c r="P4840" s="25" t="str">
        <f>IF(M4840="","",IF(N4840="",M4840,M4840&amp;", "&amp;N4840))</f>
        <v/>
      </c>
      <c r="Q4840" s="25"/>
      <c r="R4840" s="25"/>
      <c r="S4840" s="35" t="s">
        <v>445</v>
      </c>
      <c r="T4840" s="34" t="s">
        <v>36</v>
      </c>
      <c r="U4840" s="185">
        <v>384581</v>
      </c>
      <c r="V4840" s="188">
        <v>384581</v>
      </c>
      <c r="W4840" s="189">
        <v>384581</v>
      </c>
      <c r="X4840" s="31">
        <v>384581</v>
      </c>
      <c r="Y4840" s="90">
        <f>IFERROR(ROUND(X4840/W4840-1,2),"")</f>
        <v>0</v>
      </c>
      <c r="Z4840" s="31">
        <f>IF(OR(S4840="VLD MLC components",S4840="VLD MLC pipes",S4840="VLD PEX components",S4840="VLD PEX pipes",S4840="VLD PHC components",S4840="VLD PHC pipes",S4840="Controls VLD"),"По запросу",X4840)</f>
        <v>384581</v>
      </c>
      <c r="AA4840" s="63">
        <f>ROUND(X4840/1.2,3)</f>
        <v>320484.16700000002</v>
      </c>
      <c r="AB4840" s="23">
        <v>320484.16700000002</v>
      </c>
      <c r="AC4840" s="190">
        <f>IFERROR(ROUND(AA4840/AB4840-1,2),"")</f>
        <v>0</v>
      </c>
      <c r="AD4840" s="25">
        <v>323</v>
      </c>
      <c r="AE4840" s="25">
        <v>5.9610940000000001</v>
      </c>
      <c r="AF4840" s="25">
        <v>0</v>
      </c>
      <c r="AG4840" s="25" t="s">
        <v>22</v>
      </c>
      <c r="AH4840" s="25">
        <v>0</v>
      </c>
      <c r="AI4840" s="25">
        <v>0</v>
      </c>
      <c r="AJ4840" s="25" t="s">
        <v>20</v>
      </c>
      <c r="AK4840" s="42" t="s">
        <v>19</v>
      </c>
      <c r="AL4840" s="25" t="s">
        <v>19</v>
      </c>
      <c r="AM4840" s="25">
        <v>1</v>
      </c>
      <c r="AN4840" s="25"/>
      <c r="AO4840" s="25"/>
      <c r="AP4840" s="25"/>
      <c r="AQ4840" s="25"/>
      <c r="AR4840" s="94"/>
      <c r="AS4840" s="157" t="s">
        <v>22</v>
      </c>
      <c r="AT4840" s="93">
        <v>43056</v>
      </c>
      <c r="AU4840" s="92" t="s">
        <v>22</v>
      </c>
      <c r="AV4840" s="91" t="s">
        <v>48</v>
      </c>
      <c r="AW4840" s="92" t="s">
        <v>48</v>
      </c>
      <c r="AX4840" s="92" t="s">
        <v>48</v>
      </c>
      <c r="AY4840" s="91" t="s">
        <v>48</v>
      </c>
      <c r="AZ4840" s="23"/>
      <c r="BA4840" s="25">
        <v>0</v>
      </c>
      <c r="BB4840" t="s">
        <v>48</v>
      </c>
      <c r="BC4840" t="e">
        <v>#N/A</v>
      </c>
      <c r="BD4840" t="e">
        <f>IF(Z4840=BC4840,"OK")</f>
        <v>#N/A</v>
      </c>
      <c r="BE4840">
        <v>323</v>
      </c>
      <c r="BF4840">
        <v>5.9610940000000001</v>
      </c>
      <c r="BG4840">
        <v>0</v>
      </c>
      <c r="BH4840">
        <v>0</v>
      </c>
      <c r="BI4840">
        <v>0</v>
      </c>
      <c r="BJ4840">
        <v>0</v>
      </c>
      <c r="BK4840">
        <v>0</v>
      </c>
      <c r="BN4840" s="183"/>
    </row>
    <row r="4841" spans="1:66" ht="25.5" x14ac:dyDescent="0.25">
      <c r="A4841" s="1"/>
      <c r="B4841" s="94">
        <v>4828</v>
      </c>
      <c r="C4841" s="43">
        <v>1000788</v>
      </c>
      <c r="D4841" s="25"/>
      <c r="E4841" s="27" t="s">
        <v>506</v>
      </c>
      <c r="F4841" s="213" t="s">
        <v>21</v>
      </c>
      <c r="G4841" s="42" t="s">
        <v>41</v>
      </c>
      <c r="H4841" s="46" t="str">
        <f>IFERROR(IFERROR(IF(SEARCH("Usystems",$E4841)&gt;0,"Usystems"),IF(SEARCH("RIIFO",$E4841)&gt;0,"RIIFO","Uponor")),"Uponor")</f>
        <v>Uponor</v>
      </c>
      <c r="I4841" s="25" t="str">
        <f>IFERROR(MID($D4841,1,7)+0,"")</f>
        <v/>
      </c>
      <c r="J4841" s="25" t="str">
        <f>IFERROR(MID($D4841,10,7)+0,"")</f>
        <v/>
      </c>
      <c r="K4841" s="25" t="str">
        <f>IFERROR(MID($D4841,19,7)+0,"")</f>
        <v/>
      </c>
      <c r="L4841" s="25" t="str">
        <f>IFERROR(MID($D4841,28,7)+0,"")</f>
        <v/>
      </c>
      <c r="M4841" s="25" t="str">
        <f>IF(IFERROR(MID($Q4841,1,7)+0,"")&lt;1130000,IF(INDEX(C:C,MATCH(LEFT(Q4841,7)+0,I:I,0))&lt;1130000,"",INDEX(C:C,MATCH(LEFT(Q4841,7)+0,I:I,0))),IFERROR(MID($Q4841,1,7)+0,""))</f>
        <v/>
      </c>
      <c r="N4841" s="25" t="str">
        <f>IF(IFERROR(MID($Q4841,10,7)+0,"")&lt;1130000,"",IFERROR(MID($Q4841,10,7)+0,""))</f>
        <v/>
      </c>
      <c r="O4841" s="25" t="str">
        <f>IF(IFERROR(MID($Q4841,19,7)+0,"")&lt;1130000,"",IFERROR(MID($Q4841,19,7)+0,""))</f>
        <v/>
      </c>
      <c r="P4841" s="25" t="str">
        <f>IF(M4841="","",IF(N4841="",M4841,M4841&amp;", "&amp;N4841))</f>
        <v/>
      </c>
      <c r="Q4841" s="25"/>
      <c r="R4841" s="25"/>
      <c r="S4841" s="35" t="s">
        <v>445</v>
      </c>
      <c r="T4841" s="34" t="s">
        <v>36</v>
      </c>
      <c r="U4841" s="185">
        <v>411414</v>
      </c>
      <c r="V4841" s="188">
        <v>411414</v>
      </c>
      <c r="W4841" s="189">
        <v>411414</v>
      </c>
      <c r="X4841" s="31">
        <v>411414</v>
      </c>
      <c r="Y4841" s="90">
        <f>IFERROR(ROUND(X4841/W4841-1,2),"")</f>
        <v>0</v>
      </c>
      <c r="Z4841" s="31">
        <f>IF(OR(S4841="VLD MLC components",S4841="VLD MLC pipes",S4841="VLD PEX components",S4841="VLD PEX pipes",S4841="VLD PHC components",S4841="VLD PHC pipes",S4841="Controls VLD"),"По запросу",X4841)</f>
        <v>411414</v>
      </c>
      <c r="AA4841" s="63">
        <f>ROUND(X4841/1.2,3)</f>
        <v>342845</v>
      </c>
      <c r="AB4841" s="23">
        <v>342845</v>
      </c>
      <c r="AC4841" s="190">
        <f>IFERROR(ROUND(AA4841/AB4841-1,2),"")</f>
        <v>0</v>
      </c>
      <c r="AD4841" s="25">
        <v>200</v>
      </c>
      <c r="AE4841" s="25">
        <v>5.79</v>
      </c>
      <c r="AF4841" s="25">
        <v>0</v>
      </c>
      <c r="AG4841" s="25" t="s">
        <v>22</v>
      </c>
      <c r="AH4841" s="25">
        <v>0</v>
      </c>
      <c r="AI4841" s="25">
        <v>0</v>
      </c>
      <c r="AJ4841" s="25" t="s">
        <v>20</v>
      </c>
      <c r="AK4841" s="42" t="s">
        <v>19</v>
      </c>
      <c r="AL4841" s="25" t="s">
        <v>19</v>
      </c>
      <c r="AM4841" s="25">
        <v>1</v>
      </c>
      <c r="AN4841" s="25"/>
      <c r="AO4841" s="25"/>
      <c r="AP4841" s="25"/>
      <c r="AQ4841" s="25"/>
      <c r="AR4841" s="94"/>
      <c r="AS4841" s="157" t="s">
        <v>22</v>
      </c>
      <c r="AT4841" s="93">
        <v>43056</v>
      </c>
      <c r="AU4841" s="92" t="s">
        <v>22</v>
      </c>
      <c r="AV4841" s="91" t="s">
        <v>48</v>
      </c>
      <c r="AW4841" s="92" t="s">
        <v>48</v>
      </c>
      <c r="AX4841" s="92" t="s">
        <v>48</v>
      </c>
      <c r="AY4841" s="91" t="s">
        <v>48</v>
      </c>
      <c r="AZ4841" s="23"/>
      <c r="BA4841" s="25">
        <v>0</v>
      </c>
      <c r="BB4841" t="s">
        <v>48</v>
      </c>
      <c r="BC4841" t="e">
        <v>#N/A</v>
      </c>
      <c r="BD4841" t="e">
        <f>IF(Z4841=BC4841,"OK")</f>
        <v>#N/A</v>
      </c>
      <c r="BE4841">
        <v>200</v>
      </c>
      <c r="BF4841">
        <v>5.79</v>
      </c>
      <c r="BG4841">
        <v>0</v>
      </c>
      <c r="BH4841">
        <v>0</v>
      </c>
      <c r="BI4841">
        <v>0</v>
      </c>
      <c r="BJ4841">
        <v>0</v>
      </c>
      <c r="BK4841">
        <v>0</v>
      </c>
      <c r="BN4841" s="183"/>
    </row>
    <row r="4842" spans="1:66" ht="25.5" x14ac:dyDescent="0.25">
      <c r="A4842" s="1"/>
      <c r="B4842" s="94">
        <v>4829</v>
      </c>
      <c r="C4842" s="43">
        <v>1000789</v>
      </c>
      <c r="D4842" s="25"/>
      <c r="E4842" s="27" t="s">
        <v>505</v>
      </c>
      <c r="F4842" s="213" t="s">
        <v>21</v>
      </c>
      <c r="G4842" s="42" t="s">
        <v>41</v>
      </c>
      <c r="H4842" s="46" t="str">
        <f>IFERROR(IFERROR(IF(SEARCH("Usystems",$E4842)&gt;0,"Usystems"),IF(SEARCH("RIIFO",$E4842)&gt;0,"RIIFO","Uponor")),"Uponor")</f>
        <v>Uponor</v>
      </c>
      <c r="I4842" s="25" t="str">
        <f>IFERROR(MID($D4842,1,7)+0,"")</f>
        <v/>
      </c>
      <c r="J4842" s="25" t="str">
        <f>IFERROR(MID($D4842,10,7)+0,"")</f>
        <v/>
      </c>
      <c r="K4842" s="25" t="str">
        <f>IFERROR(MID($D4842,19,7)+0,"")</f>
        <v/>
      </c>
      <c r="L4842" s="25" t="str">
        <f>IFERROR(MID($D4842,28,7)+0,"")</f>
        <v/>
      </c>
      <c r="M4842" s="25" t="str">
        <f>IF(IFERROR(MID($Q4842,1,7)+0,"")&lt;1130000,IF(INDEX(C:C,MATCH(LEFT(Q4842,7)+0,I:I,0))&lt;1130000,"",INDEX(C:C,MATCH(LEFT(Q4842,7)+0,I:I,0))),IFERROR(MID($Q4842,1,7)+0,""))</f>
        <v/>
      </c>
      <c r="N4842" s="25" t="str">
        <f>IF(IFERROR(MID($Q4842,10,7)+0,"")&lt;1130000,"",IFERROR(MID($Q4842,10,7)+0,""))</f>
        <v/>
      </c>
      <c r="O4842" s="25" t="str">
        <f>IF(IFERROR(MID($Q4842,19,7)+0,"")&lt;1130000,"",IFERROR(MID($Q4842,19,7)+0,""))</f>
        <v/>
      </c>
      <c r="P4842" s="25" t="str">
        <f>IF(M4842="","",IF(N4842="",M4842,M4842&amp;", "&amp;N4842))</f>
        <v/>
      </c>
      <c r="Q4842" s="25"/>
      <c r="R4842" s="25"/>
      <c r="S4842" s="35" t="s">
        <v>445</v>
      </c>
      <c r="T4842" s="34" t="s">
        <v>36</v>
      </c>
      <c r="U4842" s="185">
        <v>296517</v>
      </c>
      <c r="V4842" s="188">
        <v>296517</v>
      </c>
      <c r="W4842" s="189">
        <v>296517</v>
      </c>
      <c r="X4842" s="31">
        <v>296517</v>
      </c>
      <c r="Y4842" s="90">
        <f>IFERROR(ROUND(X4842/W4842-1,2),"")</f>
        <v>0</v>
      </c>
      <c r="Z4842" s="31">
        <f>IF(OR(S4842="VLD MLC components",S4842="VLD MLC pipes",S4842="VLD PEX components",S4842="VLD PEX pipes",S4842="VLD PHC components",S4842="VLD PHC pipes",S4842="Controls VLD"),"По запросу",X4842)</f>
        <v>296517</v>
      </c>
      <c r="AA4842" s="63">
        <f>ROUND(X4842/1.2,3)</f>
        <v>247097.5</v>
      </c>
      <c r="AB4842" s="23">
        <v>247097.5</v>
      </c>
      <c r="AC4842" s="190">
        <f>IFERROR(ROUND(AA4842/AB4842-1,2),"")</f>
        <v>0</v>
      </c>
      <c r="AD4842" s="25">
        <v>131.80000000000001</v>
      </c>
      <c r="AE4842" s="25"/>
      <c r="AF4842" s="25">
        <v>0</v>
      </c>
      <c r="AG4842" s="25" t="s">
        <v>22</v>
      </c>
      <c r="AH4842" s="25">
        <v>0</v>
      </c>
      <c r="AI4842" s="25">
        <v>0</v>
      </c>
      <c r="AJ4842" s="25" t="s">
        <v>20</v>
      </c>
      <c r="AK4842" s="42" t="s">
        <v>19</v>
      </c>
      <c r="AL4842" s="25" t="s">
        <v>19</v>
      </c>
      <c r="AM4842" s="25">
        <v>1</v>
      </c>
      <c r="AN4842" s="25"/>
      <c r="AO4842" s="25"/>
      <c r="AP4842" s="25"/>
      <c r="AQ4842" s="25"/>
      <c r="AR4842" s="94"/>
      <c r="AS4842" s="157" t="s">
        <v>22</v>
      </c>
      <c r="AT4842" s="93">
        <v>43056</v>
      </c>
      <c r="AU4842" s="92" t="s">
        <v>22</v>
      </c>
      <c r="AV4842" s="91" t="s">
        <v>48</v>
      </c>
      <c r="AW4842" s="92" t="s">
        <v>48</v>
      </c>
      <c r="AX4842" s="92" t="s">
        <v>48</v>
      </c>
      <c r="AY4842" s="91" t="s">
        <v>48</v>
      </c>
      <c r="AZ4842" s="23"/>
      <c r="BA4842" s="25">
        <v>0</v>
      </c>
      <c r="BB4842" t="s">
        <v>48</v>
      </c>
      <c r="BC4842" t="e">
        <v>#N/A</v>
      </c>
      <c r="BD4842" t="e">
        <f>IF(Z4842=BC4842,"OK")</f>
        <v>#N/A</v>
      </c>
      <c r="BE4842">
        <v>131.80000000000001</v>
      </c>
      <c r="BF4842">
        <v>0</v>
      </c>
      <c r="BG4842">
        <v>0</v>
      </c>
      <c r="BH4842">
        <v>0</v>
      </c>
      <c r="BI4842">
        <v>0</v>
      </c>
      <c r="BJ4842">
        <v>0</v>
      </c>
      <c r="BK4842">
        <v>0</v>
      </c>
      <c r="BN4842" s="183"/>
    </row>
    <row r="4843" spans="1:66" ht="25.5" x14ac:dyDescent="0.25">
      <c r="A4843" s="1"/>
      <c r="B4843" s="94">
        <v>4830</v>
      </c>
      <c r="C4843" s="43">
        <v>1000797</v>
      </c>
      <c r="D4843" s="25"/>
      <c r="E4843" s="27" t="s">
        <v>504</v>
      </c>
      <c r="F4843" s="213" t="s">
        <v>21</v>
      </c>
      <c r="G4843" s="42" t="s">
        <v>41</v>
      </c>
      <c r="H4843" s="46" t="str">
        <f>IFERROR(IFERROR(IF(SEARCH("Usystems",$E4843)&gt;0,"Usystems"),IF(SEARCH("RIIFO",$E4843)&gt;0,"RIIFO","Uponor")),"Uponor")</f>
        <v>Uponor</v>
      </c>
      <c r="I4843" s="25" t="str">
        <f>IFERROR(MID($D4843,1,7)+0,"")</f>
        <v/>
      </c>
      <c r="J4843" s="25" t="str">
        <f>IFERROR(MID($D4843,10,7)+0,"")</f>
        <v/>
      </c>
      <c r="K4843" s="25" t="str">
        <f>IFERROR(MID($D4843,19,7)+0,"")</f>
        <v/>
      </c>
      <c r="L4843" s="25" t="str">
        <f>IFERROR(MID($D4843,28,7)+0,"")</f>
        <v/>
      </c>
      <c r="M4843" s="25" t="str">
        <f>IF(IFERROR(MID($Q4843,1,7)+0,"")&lt;1130000,IF(INDEX(C:C,MATCH(LEFT(Q4843,7)+0,I:I,0))&lt;1130000,"",INDEX(C:C,MATCH(LEFT(Q4843,7)+0,I:I,0))),IFERROR(MID($Q4843,1,7)+0,""))</f>
        <v/>
      </c>
      <c r="N4843" s="25" t="str">
        <f>IF(IFERROR(MID($Q4843,10,7)+0,"")&lt;1130000,"",IFERROR(MID($Q4843,10,7)+0,""))</f>
        <v/>
      </c>
      <c r="O4843" s="25" t="str">
        <f>IF(IFERROR(MID($Q4843,19,7)+0,"")&lt;1130000,"",IFERROR(MID($Q4843,19,7)+0,""))</f>
        <v/>
      </c>
      <c r="P4843" s="25" t="str">
        <f>IF(M4843="","",IF(N4843="",M4843,M4843&amp;", "&amp;N4843))</f>
        <v/>
      </c>
      <c r="Q4843" s="25"/>
      <c r="R4843" s="25"/>
      <c r="S4843" s="35" t="s">
        <v>445</v>
      </c>
      <c r="T4843" s="34" t="s">
        <v>36</v>
      </c>
      <c r="U4843" s="185">
        <v>217548</v>
      </c>
      <c r="V4843" s="188">
        <v>217548</v>
      </c>
      <c r="W4843" s="189">
        <v>217548</v>
      </c>
      <c r="X4843" s="31">
        <v>217548</v>
      </c>
      <c r="Y4843" s="90">
        <f>IFERROR(ROUND(X4843/W4843-1,2),"")</f>
        <v>0</v>
      </c>
      <c r="Z4843" s="31">
        <f>IF(OR(S4843="VLD MLC components",S4843="VLD MLC pipes",S4843="VLD PEX components",S4843="VLD PEX pipes",S4843="VLD PHC components",S4843="VLD PHC pipes",S4843="Controls VLD"),"По запросу",X4843)</f>
        <v>217548</v>
      </c>
      <c r="AA4843" s="63">
        <f>ROUND(X4843/1.2,3)</f>
        <v>181290</v>
      </c>
      <c r="AB4843" s="23">
        <v>181290</v>
      </c>
      <c r="AC4843" s="190">
        <f>IFERROR(ROUND(AA4843/AB4843-1,2),"")</f>
        <v>0</v>
      </c>
      <c r="AD4843" s="25">
        <v>98.5</v>
      </c>
      <c r="AE4843" s="25"/>
      <c r="AF4843" s="25">
        <v>0</v>
      </c>
      <c r="AG4843" s="25" t="s">
        <v>22</v>
      </c>
      <c r="AH4843" s="25">
        <v>0</v>
      </c>
      <c r="AI4843" s="25">
        <v>0</v>
      </c>
      <c r="AJ4843" s="25" t="s">
        <v>20</v>
      </c>
      <c r="AK4843" s="42" t="s">
        <v>19</v>
      </c>
      <c r="AL4843" s="25" t="s">
        <v>19</v>
      </c>
      <c r="AM4843" s="25">
        <v>1</v>
      </c>
      <c r="AN4843" s="25"/>
      <c r="AO4843" s="25"/>
      <c r="AP4843" s="25"/>
      <c r="AQ4843" s="25"/>
      <c r="AR4843" s="94"/>
      <c r="AS4843" s="157" t="s">
        <v>22</v>
      </c>
      <c r="AT4843" s="93">
        <v>43056</v>
      </c>
      <c r="AU4843" s="92" t="s">
        <v>22</v>
      </c>
      <c r="AV4843" s="91" t="s">
        <v>48</v>
      </c>
      <c r="AW4843" s="92" t="s">
        <v>48</v>
      </c>
      <c r="AX4843" s="92" t="s">
        <v>48</v>
      </c>
      <c r="AY4843" s="91" t="s">
        <v>48</v>
      </c>
      <c r="AZ4843" s="23"/>
      <c r="BA4843" s="25">
        <v>0</v>
      </c>
      <c r="BB4843" t="s">
        <v>48</v>
      </c>
      <c r="BC4843" t="e">
        <v>#N/A</v>
      </c>
      <c r="BD4843" t="e">
        <f>IF(Z4843=BC4843,"OK")</f>
        <v>#N/A</v>
      </c>
      <c r="BE4843">
        <v>98.5</v>
      </c>
      <c r="BF4843">
        <v>0</v>
      </c>
      <c r="BG4843">
        <v>0</v>
      </c>
      <c r="BH4843">
        <v>0</v>
      </c>
      <c r="BI4843">
        <v>0</v>
      </c>
      <c r="BJ4843">
        <v>0</v>
      </c>
      <c r="BK4843">
        <v>0</v>
      </c>
      <c r="BN4843" s="183"/>
    </row>
    <row r="4844" spans="1:66" ht="25.5" x14ac:dyDescent="0.25">
      <c r="A4844" s="1"/>
      <c r="B4844" s="94">
        <v>4831</v>
      </c>
      <c r="C4844" s="43">
        <v>1051436</v>
      </c>
      <c r="D4844" s="25"/>
      <c r="E4844" s="27" t="s">
        <v>503</v>
      </c>
      <c r="F4844" s="213" t="s">
        <v>21</v>
      </c>
      <c r="G4844" s="42" t="s">
        <v>41</v>
      </c>
      <c r="H4844" s="46" t="str">
        <f>IFERROR(IFERROR(IF(SEARCH("Usystems",$E4844)&gt;0,"Usystems"),IF(SEARCH("RIIFO",$E4844)&gt;0,"RIIFO","Uponor")),"Uponor")</f>
        <v>Uponor</v>
      </c>
      <c r="I4844" s="25" t="str">
        <f>IFERROR(MID($D4844,1,7)+0,"")</f>
        <v/>
      </c>
      <c r="J4844" s="25" t="str">
        <f>IFERROR(MID($D4844,10,7)+0,"")</f>
        <v/>
      </c>
      <c r="K4844" s="25" t="str">
        <f>IFERROR(MID($D4844,19,7)+0,"")</f>
        <v/>
      </c>
      <c r="L4844" s="25" t="str">
        <f>IFERROR(MID($D4844,28,7)+0,"")</f>
        <v/>
      </c>
      <c r="M4844" s="25" t="str">
        <f>IF(IFERROR(MID($Q4844,1,7)+0,"")&lt;1130000,IF(INDEX(C:C,MATCH(LEFT(Q4844,7)+0,I:I,0))&lt;1130000,"",INDEX(C:C,MATCH(LEFT(Q4844,7)+0,I:I,0))),IFERROR(MID($Q4844,1,7)+0,""))</f>
        <v/>
      </c>
      <c r="N4844" s="25" t="str">
        <f>IF(IFERROR(MID($Q4844,10,7)+0,"")&lt;1130000,"",IFERROR(MID($Q4844,10,7)+0,""))</f>
        <v/>
      </c>
      <c r="O4844" s="25" t="str">
        <f>IF(IFERROR(MID($Q4844,19,7)+0,"")&lt;1130000,"",IFERROR(MID($Q4844,19,7)+0,""))</f>
        <v/>
      </c>
      <c r="P4844" s="25" t="str">
        <f>IF(M4844="","",IF(N4844="",M4844,M4844&amp;", "&amp;N4844))</f>
        <v/>
      </c>
      <c r="Q4844" s="25"/>
      <c r="R4844" s="25"/>
      <c r="S4844" s="35" t="s">
        <v>445</v>
      </c>
      <c r="T4844" s="34" t="s">
        <v>36</v>
      </c>
      <c r="U4844" s="185">
        <v>217678</v>
      </c>
      <c r="V4844" s="188">
        <v>217678</v>
      </c>
      <c r="W4844" s="189">
        <v>217678</v>
      </c>
      <c r="X4844" s="31">
        <v>217678</v>
      </c>
      <c r="Y4844" s="90">
        <f>IFERROR(ROUND(X4844/W4844-1,2),"")</f>
        <v>0</v>
      </c>
      <c r="Z4844" s="31">
        <f>IF(OR(S4844="VLD MLC components",S4844="VLD MLC pipes",S4844="VLD PEX components",S4844="VLD PEX pipes",S4844="VLD PHC components",S4844="VLD PHC pipes",S4844="Controls VLD"),"По запросу",X4844)</f>
        <v>217678</v>
      </c>
      <c r="AA4844" s="63">
        <f>ROUND(X4844/1.2,3)</f>
        <v>181398.33300000001</v>
      </c>
      <c r="AB4844" s="23">
        <v>181398.33300000001</v>
      </c>
      <c r="AC4844" s="190">
        <f>IFERROR(ROUND(AA4844/AB4844-1,2),"")</f>
        <v>0</v>
      </c>
      <c r="AD4844" s="25">
        <v>120</v>
      </c>
      <c r="AE4844" s="25">
        <v>3.4</v>
      </c>
      <c r="AF4844" s="25">
        <v>0</v>
      </c>
      <c r="AG4844" s="25" t="s">
        <v>22</v>
      </c>
      <c r="AH4844" s="25">
        <v>0</v>
      </c>
      <c r="AI4844" s="25">
        <v>0</v>
      </c>
      <c r="AJ4844" s="25" t="s">
        <v>20</v>
      </c>
      <c r="AK4844" s="42" t="s">
        <v>19</v>
      </c>
      <c r="AL4844" s="25" t="s">
        <v>19</v>
      </c>
      <c r="AM4844" s="25">
        <v>1</v>
      </c>
      <c r="AN4844" s="25"/>
      <c r="AO4844" s="25"/>
      <c r="AP4844" s="25"/>
      <c r="AQ4844" s="25"/>
      <c r="AR4844" s="94"/>
      <c r="AS4844" s="157" t="s">
        <v>22</v>
      </c>
      <c r="AT4844" s="93">
        <v>43056</v>
      </c>
      <c r="AU4844" s="92" t="s">
        <v>22</v>
      </c>
      <c r="AV4844" s="91" t="s">
        <v>48</v>
      </c>
      <c r="AW4844" s="92" t="s">
        <v>48</v>
      </c>
      <c r="AX4844" s="92" t="s">
        <v>48</v>
      </c>
      <c r="AY4844" s="91" t="s">
        <v>48</v>
      </c>
      <c r="AZ4844" s="23"/>
      <c r="BA4844" s="25">
        <v>0</v>
      </c>
      <c r="BB4844" t="s">
        <v>48</v>
      </c>
      <c r="BC4844" t="e">
        <v>#N/A</v>
      </c>
      <c r="BD4844" t="e">
        <f>IF(Z4844=BC4844,"OK")</f>
        <v>#N/A</v>
      </c>
      <c r="BE4844">
        <v>120</v>
      </c>
      <c r="BF4844">
        <v>3.4</v>
      </c>
      <c r="BG4844">
        <v>0</v>
      </c>
      <c r="BH4844">
        <v>0</v>
      </c>
      <c r="BI4844">
        <v>0</v>
      </c>
      <c r="BJ4844">
        <v>0</v>
      </c>
      <c r="BK4844">
        <v>0</v>
      </c>
      <c r="BN4844" s="183"/>
    </row>
    <row r="4845" spans="1:66" ht="25.5" x14ac:dyDescent="0.25">
      <c r="A4845" s="1"/>
      <c r="B4845" s="94">
        <v>4832</v>
      </c>
      <c r="C4845" s="43">
        <v>1051442</v>
      </c>
      <c r="D4845" s="25"/>
      <c r="E4845" s="27" t="s">
        <v>502</v>
      </c>
      <c r="F4845" s="213" t="s">
        <v>21</v>
      </c>
      <c r="G4845" s="42" t="s">
        <v>41</v>
      </c>
      <c r="H4845" s="46" t="str">
        <f>IFERROR(IFERROR(IF(SEARCH("Usystems",$E4845)&gt;0,"Usystems"),IF(SEARCH("RIIFO",$E4845)&gt;0,"RIIFO","Uponor")),"Uponor")</f>
        <v>Uponor</v>
      </c>
      <c r="I4845" s="25" t="str">
        <f>IFERROR(MID($D4845,1,7)+0,"")</f>
        <v/>
      </c>
      <c r="J4845" s="25" t="str">
        <f>IFERROR(MID($D4845,10,7)+0,"")</f>
        <v/>
      </c>
      <c r="K4845" s="25" t="str">
        <f>IFERROR(MID($D4845,19,7)+0,"")</f>
        <v/>
      </c>
      <c r="L4845" s="25" t="str">
        <f>IFERROR(MID($D4845,28,7)+0,"")</f>
        <v/>
      </c>
      <c r="M4845" s="25" t="str">
        <f>IF(IFERROR(MID($Q4845,1,7)+0,"")&lt;1130000,IF(INDEX(C:C,MATCH(LEFT(Q4845,7)+0,I:I,0))&lt;1130000,"",INDEX(C:C,MATCH(LEFT(Q4845,7)+0,I:I,0))),IFERROR(MID($Q4845,1,7)+0,""))</f>
        <v/>
      </c>
      <c r="N4845" s="25" t="str">
        <f>IF(IFERROR(MID($Q4845,10,7)+0,"")&lt;1130000,"",IFERROR(MID($Q4845,10,7)+0,""))</f>
        <v/>
      </c>
      <c r="O4845" s="25" t="str">
        <f>IF(IFERROR(MID($Q4845,19,7)+0,"")&lt;1130000,"",IFERROR(MID($Q4845,19,7)+0,""))</f>
        <v/>
      </c>
      <c r="P4845" s="25" t="str">
        <f>IF(M4845="","",IF(N4845="",M4845,M4845&amp;", "&amp;N4845))</f>
        <v/>
      </c>
      <c r="Q4845" s="25"/>
      <c r="R4845" s="25"/>
      <c r="S4845" s="35" t="s">
        <v>445</v>
      </c>
      <c r="T4845" s="34" t="s">
        <v>36</v>
      </c>
      <c r="U4845" s="185">
        <v>294420</v>
      </c>
      <c r="V4845" s="188">
        <v>294420</v>
      </c>
      <c r="W4845" s="189">
        <v>294420</v>
      </c>
      <c r="X4845" s="31">
        <v>294420</v>
      </c>
      <c r="Y4845" s="90">
        <f>IFERROR(ROUND(X4845/W4845-1,2),"")</f>
        <v>0</v>
      </c>
      <c r="Z4845" s="31">
        <f>IF(OR(S4845="VLD MLC components",S4845="VLD MLC pipes",S4845="VLD PEX components",S4845="VLD PEX pipes",S4845="VLD PHC components",S4845="VLD PHC pipes",S4845="Controls VLD"),"По запросу",X4845)</f>
        <v>294420</v>
      </c>
      <c r="AA4845" s="63">
        <f>ROUND(X4845/1.2,3)</f>
        <v>245350</v>
      </c>
      <c r="AB4845" s="23">
        <v>245350</v>
      </c>
      <c r="AC4845" s="190">
        <f>IFERROR(ROUND(AA4845/AB4845-1,2),"")</f>
        <v>0</v>
      </c>
      <c r="AD4845" s="25">
        <v>241</v>
      </c>
      <c r="AE4845" s="25">
        <v>6.76</v>
      </c>
      <c r="AF4845" s="25">
        <v>0</v>
      </c>
      <c r="AG4845" s="25" t="s">
        <v>22</v>
      </c>
      <c r="AH4845" s="25">
        <v>0</v>
      </c>
      <c r="AI4845" s="25">
        <v>0</v>
      </c>
      <c r="AJ4845" s="25" t="s">
        <v>20</v>
      </c>
      <c r="AK4845" s="42" t="s">
        <v>19</v>
      </c>
      <c r="AL4845" s="25" t="s">
        <v>19</v>
      </c>
      <c r="AM4845" s="25">
        <v>1</v>
      </c>
      <c r="AN4845" s="25"/>
      <c r="AO4845" s="25"/>
      <c r="AP4845" s="25"/>
      <c r="AQ4845" s="25"/>
      <c r="AR4845" s="94"/>
      <c r="AS4845" s="157" t="s">
        <v>22</v>
      </c>
      <c r="AT4845" s="93">
        <v>43056</v>
      </c>
      <c r="AU4845" s="92" t="s">
        <v>22</v>
      </c>
      <c r="AV4845" s="91" t="s">
        <v>48</v>
      </c>
      <c r="AW4845" s="92" t="s">
        <v>48</v>
      </c>
      <c r="AX4845" s="92" t="s">
        <v>48</v>
      </c>
      <c r="AY4845" s="91" t="s">
        <v>48</v>
      </c>
      <c r="AZ4845" s="23"/>
      <c r="BA4845" s="25">
        <v>0</v>
      </c>
      <c r="BB4845" t="s">
        <v>48</v>
      </c>
      <c r="BC4845" t="e">
        <v>#N/A</v>
      </c>
      <c r="BD4845" t="e">
        <f>IF(Z4845=BC4845,"OK")</f>
        <v>#N/A</v>
      </c>
      <c r="BE4845">
        <v>241</v>
      </c>
      <c r="BF4845">
        <v>6.76</v>
      </c>
      <c r="BG4845">
        <v>0</v>
      </c>
      <c r="BH4845">
        <v>0</v>
      </c>
      <c r="BI4845">
        <v>0</v>
      </c>
      <c r="BJ4845">
        <v>0</v>
      </c>
      <c r="BK4845">
        <v>0</v>
      </c>
      <c r="BN4845" s="183"/>
    </row>
    <row r="4846" spans="1:66" ht="25.5" x14ac:dyDescent="0.25">
      <c r="A4846" s="1"/>
      <c r="B4846" s="94">
        <v>4833</v>
      </c>
      <c r="C4846" s="43">
        <v>1051453</v>
      </c>
      <c r="D4846" s="25"/>
      <c r="E4846" s="27" t="s">
        <v>501</v>
      </c>
      <c r="F4846" s="213" t="s">
        <v>21</v>
      </c>
      <c r="G4846" s="42" t="s">
        <v>41</v>
      </c>
      <c r="H4846" s="46" t="str">
        <f>IFERROR(IFERROR(IF(SEARCH("Usystems",$E4846)&gt;0,"Usystems"),IF(SEARCH("RIIFO",$E4846)&gt;0,"RIIFO","Uponor")),"Uponor")</f>
        <v>Uponor</v>
      </c>
      <c r="I4846" s="25" t="str">
        <f>IFERROR(MID($D4846,1,7)+0,"")</f>
        <v/>
      </c>
      <c r="J4846" s="25" t="str">
        <f>IFERROR(MID($D4846,10,7)+0,"")</f>
        <v/>
      </c>
      <c r="K4846" s="25" t="str">
        <f>IFERROR(MID($D4846,19,7)+0,"")</f>
        <v/>
      </c>
      <c r="L4846" s="25" t="str">
        <f>IFERROR(MID($D4846,28,7)+0,"")</f>
        <v/>
      </c>
      <c r="M4846" s="25" t="str">
        <f>IF(IFERROR(MID($Q4846,1,7)+0,"")&lt;1130000,IF(INDEX(C:C,MATCH(LEFT(Q4846,7)+0,I:I,0))&lt;1130000,"",INDEX(C:C,MATCH(LEFT(Q4846,7)+0,I:I,0))),IFERROR(MID($Q4846,1,7)+0,""))</f>
        <v/>
      </c>
      <c r="N4846" s="25" t="str">
        <f>IF(IFERROR(MID($Q4846,10,7)+0,"")&lt;1130000,"",IFERROR(MID($Q4846,10,7)+0,""))</f>
        <v/>
      </c>
      <c r="O4846" s="25" t="str">
        <f>IF(IFERROR(MID($Q4846,19,7)+0,"")&lt;1130000,"",IFERROR(MID($Q4846,19,7)+0,""))</f>
        <v/>
      </c>
      <c r="P4846" s="25" t="str">
        <f>IF(M4846="","",IF(N4846="",M4846,M4846&amp;", "&amp;N4846))</f>
        <v/>
      </c>
      <c r="Q4846" s="25"/>
      <c r="R4846" s="25"/>
      <c r="S4846" s="35" t="s">
        <v>445</v>
      </c>
      <c r="T4846" s="34" t="s">
        <v>36</v>
      </c>
      <c r="U4846" s="185">
        <v>399887</v>
      </c>
      <c r="V4846" s="188">
        <v>399887</v>
      </c>
      <c r="W4846" s="189">
        <v>399887</v>
      </c>
      <c r="X4846" s="31">
        <v>399887</v>
      </c>
      <c r="Y4846" s="90">
        <f>IFERROR(ROUND(X4846/W4846-1,2),"")</f>
        <v>0</v>
      </c>
      <c r="Z4846" s="31">
        <f>IF(OR(S4846="VLD MLC components",S4846="VLD MLC pipes",S4846="VLD PEX components",S4846="VLD PEX pipes",S4846="VLD PHC components",S4846="VLD PHC pipes",S4846="Controls VLD"),"По запросу",X4846)</f>
        <v>399887</v>
      </c>
      <c r="AA4846" s="63">
        <f>ROUND(X4846/1.2,3)</f>
        <v>333239.16700000002</v>
      </c>
      <c r="AB4846" s="23">
        <v>333239.16700000002</v>
      </c>
      <c r="AC4846" s="190">
        <f>IFERROR(ROUND(AA4846/AB4846-1,2),"")</f>
        <v>0</v>
      </c>
      <c r="AD4846" s="25">
        <v>350</v>
      </c>
      <c r="AE4846" s="25">
        <v>10.14</v>
      </c>
      <c r="AF4846" s="25">
        <v>0</v>
      </c>
      <c r="AG4846" s="25" t="s">
        <v>22</v>
      </c>
      <c r="AH4846" s="25">
        <v>0</v>
      </c>
      <c r="AI4846" s="25">
        <v>0</v>
      </c>
      <c r="AJ4846" s="25" t="s">
        <v>20</v>
      </c>
      <c r="AK4846" s="42" t="s">
        <v>19</v>
      </c>
      <c r="AL4846" s="25" t="s">
        <v>19</v>
      </c>
      <c r="AM4846" s="25">
        <v>1</v>
      </c>
      <c r="AN4846" s="25"/>
      <c r="AO4846" s="25"/>
      <c r="AP4846" s="25"/>
      <c r="AQ4846" s="25"/>
      <c r="AR4846" s="94"/>
      <c r="AS4846" s="157" t="s">
        <v>22</v>
      </c>
      <c r="AT4846" s="93">
        <v>43056</v>
      </c>
      <c r="AU4846" s="92" t="s">
        <v>22</v>
      </c>
      <c r="AV4846" s="91" t="s">
        <v>48</v>
      </c>
      <c r="AW4846" s="92" t="s">
        <v>48</v>
      </c>
      <c r="AX4846" s="92" t="s">
        <v>48</v>
      </c>
      <c r="AY4846" s="91" t="s">
        <v>48</v>
      </c>
      <c r="AZ4846" s="23"/>
      <c r="BA4846" s="25">
        <v>0</v>
      </c>
      <c r="BB4846" t="s">
        <v>48</v>
      </c>
      <c r="BC4846" t="e">
        <v>#N/A</v>
      </c>
      <c r="BD4846" t="e">
        <f>IF(Z4846=BC4846,"OK")</f>
        <v>#N/A</v>
      </c>
      <c r="BE4846">
        <v>350</v>
      </c>
      <c r="BF4846">
        <v>10.14</v>
      </c>
      <c r="BG4846">
        <v>0</v>
      </c>
      <c r="BH4846">
        <v>0</v>
      </c>
      <c r="BI4846">
        <v>0</v>
      </c>
      <c r="BJ4846">
        <v>0</v>
      </c>
      <c r="BK4846">
        <v>0</v>
      </c>
      <c r="BN4846" s="183"/>
    </row>
    <row r="4847" spans="1:66" ht="25.5" x14ac:dyDescent="0.25">
      <c r="A4847" s="1"/>
      <c r="B4847" s="94">
        <v>4834</v>
      </c>
      <c r="C4847" s="43">
        <v>1051507</v>
      </c>
      <c r="D4847" s="25"/>
      <c r="E4847" s="27" t="s">
        <v>500</v>
      </c>
      <c r="F4847" s="213" t="s">
        <v>21</v>
      </c>
      <c r="G4847" s="42" t="s">
        <v>41</v>
      </c>
      <c r="H4847" s="46" t="str">
        <f>IFERROR(IFERROR(IF(SEARCH("Usystems",$E4847)&gt;0,"Usystems"),IF(SEARCH("RIIFO",$E4847)&gt;0,"RIIFO","Uponor")),"Uponor")</f>
        <v>Uponor</v>
      </c>
      <c r="I4847" s="25" t="str">
        <f>IFERROR(MID($D4847,1,7)+0,"")</f>
        <v/>
      </c>
      <c r="J4847" s="25" t="str">
        <f>IFERROR(MID($D4847,10,7)+0,"")</f>
        <v/>
      </c>
      <c r="K4847" s="25" t="str">
        <f>IFERROR(MID($D4847,19,7)+0,"")</f>
        <v/>
      </c>
      <c r="L4847" s="25" t="str">
        <f>IFERROR(MID($D4847,28,7)+0,"")</f>
        <v/>
      </c>
      <c r="M4847" s="25" t="str">
        <f>IF(IFERROR(MID($Q4847,1,7)+0,"")&lt;1130000,IF(INDEX(C:C,MATCH(LEFT(Q4847,7)+0,I:I,0))&lt;1130000,"",INDEX(C:C,MATCH(LEFT(Q4847,7)+0,I:I,0))),IFERROR(MID($Q4847,1,7)+0,""))</f>
        <v/>
      </c>
      <c r="N4847" s="25" t="str">
        <f>IF(IFERROR(MID($Q4847,10,7)+0,"")&lt;1130000,"",IFERROR(MID($Q4847,10,7)+0,""))</f>
        <v/>
      </c>
      <c r="O4847" s="25" t="str">
        <f>IF(IFERROR(MID($Q4847,19,7)+0,"")&lt;1130000,"",IFERROR(MID($Q4847,19,7)+0,""))</f>
        <v/>
      </c>
      <c r="P4847" s="25" t="str">
        <f>IF(M4847="","",IF(N4847="",M4847,M4847&amp;", "&amp;N4847))</f>
        <v/>
      </c>
      <c r="Q4847" s="25"/>
      <c r="R4847" s="25"/>
      <c r="S4847" s="35" t="s">
        <v>445</v>
      </c>
      <c r="T4847" s="34" t="s">
        <v>36</v>
      </c>
      <c r="U4847" s="185">
        <v>698383</v>
      </c>
      <c r="V4847" s="188">
        <v>698383</v>
      </c>
      <c r="W4847" s="189">
        <v>698383</v>
      </c>
      <c r="X4847" s="31">
        <v>698383</v>
      </c>
      <c r="Y4847" s="90">
        <f>IFERROR(ROUND(X4847/W4847-1,2),"")</f>
        <v>0</v>
      </c>
      <c r="Z4847" s="31">
        <f>IF(OR(S4847="VLD MLC components",S4847="VLD MLC pipes",S4847="VLD PEX components",S4847="VLD PEX pipes",S4847="VLD PHC components",S4847="VLD PHC pipes",S4847="Controls VLD"),"По запросу",X4847)</f>
        <v>698383</v>
      </c>
      <c r="AA4847" s="63">
        <f>ROUND(X4847/1.2,3)</f>
        <v>581985.83299999998</v>
      </c>
      <c r="AB4847" s="23">
        <v>581985.83299999998</v>
      </c>
      <c r="AC4847" s="190">
        <f>IFERROR(ROUND(AA4847/AB4847-1,2),"")</f>
        <v>0</v>
      </c>
      <c r="AD4847" s="25">
        <v>316</v>
      </c>
      <c r="AE4847" s="25">
        <v>7.07</v>
      </c>
      <c r="AF4847" s="25">
        <v>0</v>
      </c>
      <c r="AG4847" s="25" t="s">
        <v>22</v>
      </c>
      <c r="AH4847" s="25">
        <v>0</v>
      </c>
      <c r="AI4847" s="25">
        <v>0</v>
      </c>
      <c r="AJ4847" s="25" t="s">
        <v>20</v>
      </c>
      <c r="AK4847" s="42" t="s">
        <v>19</v>
      </c>
      <c r="AL4847" s="25" t="s">
        <v>19</v>
      </c>
      <c r="AM4847" s="25">
        <v>1</v>
      </c>
      <c r="AN4847" s="25"/>
      <c r="AO4847" s="25"/>
      <c r="AP4847" s="25"/>
      <c r="AQ4847" s="25"/>
      <c r="AR4847" s="94"/>
      <c r="AS4847" s="157" t="s">
        <v>22</v>
      </c>
      <c r="AT4847" s="93">
        <v>43056</v>
      </c>
      <c r="AU4847" s="92" t="s">
        <v>22</v>
      </c>
      <c r="AV4847" s="91" t="s">
        <v>48</v>
      </c>
      <c r="AW4847" s="92" t="s">
        <v>48</v>
      </c>
      <c r="AX4847" s="92" t="s">
        <v>48</v>
      </c>
      <c r="AY4847" s="91" t="s">
        <v>48</v>
      </c>
      <c r="AZ4847" s="23"/>
      <c r="BA4847" s="25">
        <v>0</v>
      </c>
      <c r="BB4847" t="s">
        <v>48</v>
      </c>
      <c r="BC4847" t="e">
        <v>#N/A</v>
      </c>
      <c r="BD4847" t="e">
        <f>IF(Z4847=BC4847,"OK")</f>
        <v>#N/A</v>
      </c>
      <c r="BE4847">
        <v>316</v>
      </c>
      <c r="BF4847">
        <v>7.07</v>
      </c>
      <c r="BG4847">
        <v>0</v>
      </c>
      <c r="BH4847">
        <v>0</v>
      </c>
      <c r="BI4847">
        <v>0</v>
      </c>
      <c r="BJ4847">
        <v>0</v>
      </c>
      <c r="BK4847">
        <v>0</v>
      </c>
      <c r="BN4847" s="183"/>
    </row>
    <row r="4848" spans="1:66" ht="25.5" x14ac:dyDescent="0.25">
      <c r="A4848" s="1"/>
      <c r="B4848" s="94">
        <v>4835</v>
      </c>
      <c r="C4848" s="43">
        <v>1051503</v>
      </c>
      <c r="D4848" s="25"/>
      <c r="E4848" s="27" t="s">
        <v>499</v>
      </c>
      <c r="F4848" s="213" t="s">
        <v>21</v>
      </c>
      <c r="G4848" s="42" t="s">
        <v>41</v>
      </c>
      <c r="H4848" s="46" t="str">
        <f>IFERROR(IFERROR(IF(SEARCH("Usystems",$E4848)&gt;0,"Usystems"),IF(SEARCH("RIIFO",$E4848)&gt;0,"RIIFO","Uponor")),"Uponor")</f>
        <v>Uponor</v>
      </c>
      <c r="I4848" s="25" t="str">
        <f>IFERROR(MID($D4848,1,7)+0,"")</f>
        <v/>
      </c>
      <c r="J4848" s="25" t="str">
        <f>IFERROR(MID($D4848,10,7)+0,"")</f>
        <v/>
      </c>
      <c r="K4848" s="25" t="str">
        <f>IFERROR(MID($D4848,19,7)+0,"")</f>
        <v/>
      </c>
      <c r="L4848" s="25" t="str">
        <f>IFERROR(MID($D4848,28,7)+0,"")</f>
        <v/>
      </c>
      <c r="M4848" s="25" t="str">
        <f>IF(IFERROR(MID($Q4848,1,7)+0,"")&lt;1130000,IF(INDEX(C:C,MATCH(LEFT(Q4848,7)+0,I:I,0))&lt;1130000,"",INDEX(C:C,MATCH(LEFT(Q4848,7)+0,I:I,0))),IFERROR(MID($Q4848,1,7)+0,""))</f>
        <v/>
      </c>
      <c r="N4848" s="25" t="str">
        <f>IF(IFERROR(MID($Q4848,10,7)+0,"")&lt;1130000,"",IFERROR(MID($Q4848,10,7)+0,""))</f>
        <v/>
      </c>
      <c r="O4848" s="25" t="str">
        <f>IF(IFERROR(MID($Q4848,19,7)+0,"")&lt;1130000,"",IFERROR(MID($Q4848,19,7)+0,""))</f>
        <v/>
      </c>
      <c r="P4848" s="25" t="str">
        <f>IF(M4848="","",IF(N4848="",M4848,M4848&amp;", "&amp;N4848))</f>
        <v/>
      </c>
      <c r="Q4848" s="25"/>
      <c r="R4848" s="25"/>
      <c r="S4848" s="35" t="s">
        <v>445</v>
      </c>
      <c r="T4848" s="34" t="s">
        <v>36</v>
      </c>
      <c r="U4848" s="185">
        <v>495418</v>
      </c>
      <c r="V4848" s="188">
        <v>495418</v>
      </c>
      <c r="W4848" s="189">
        <v>495418</v>
      </c>
      <c r="X4848" s="31">
        <v>495418</v>
      </c>
      <c r="Y4848" s="90">
        <f>IFERROR(ROUND(X4848/W4848-1,2),"")</f>
        <v>0</v>
      </c>
      <c r="Z4848" s="31">
        <f>IF(OR(S4848="VLD MLC components",S4848="VLD MLC pipes",S4848="VLD PEX components",S4848="VLD PEX pipes",S4848="VLD PHC components",S4848="VLD PHC pipes",S4848="Controls VLD"),"По запросу",X4848)</f>
        <v>495418</v>
      </c>
      <c r="AA4848" s="63">
        <f>ROUND(X4848/1.2,3)</f>
        <v>412848.33299999998</v>
      </c>
      <c r="AB4848" s="23">
        <v>412848.33299999998</v>
      </c>
      <c r="AC4848" s="190">
        <f>IFERROR(ROUND(AA4848/AB4848-1,2),"")</f>
        <v>0</v>
      </c>
      <c r="AD4848" s="25">
        <v>238</v>
      </c>
      <c r="AE4848" s="25">
        <v>4.0999999999999996</v>
      </c>
      <c r="AF4848" s="25">
        <v>0</v>
      </c>
      <c r="AG4848" s="25" t="s">
        <v>22</v>
      </c>
      <c r="AH4848" s="25">
        <v>0</v>
      </c>
      <c r="AI4848" s="25">
        <v>0</v>
      </c>
      <c r="AJ4848" s="25" t="s">
        <v>20</v>
      </c>
      <c r="AK4848" s="42" t="s">
        <v>19</v>
      </c>
      <c r="AL4848" s="25" t="s">
        <v>19</v>
      </c>
      <c r="AM4848" s="25">
        <v>1</v>
      </c>
      <c r="AN4848" s="25"/>
      <c r="AO4848" s="25"/>
      <c r="AP4848" s="25"/>
      <c r="AQ4848" s="25"/>
      <c r="AR4848" s="94"/>
      <c r="AS4848" s="157" t="s">
        <v>22</v>
      </c>
      <c r="AT4848" s="93">
        <v>43056</v>
      </c>
      <c r="AU4848" s="92" t="s">
        <v>22</v>
      </c>
      <c r="AV4848" s="91" t="s">
        <v>48</v>
      </c>
      <c r="AW4848" s="92" t="s">
        <v>48</v>
      </c>
      <c r="AX4848" s="92" t="s">
        <v>48</v>
      </c>
      <c r="AY4848" s="91" t="s">
        <v>48</v>
      </c>
      <c r="AZ4848" s="23"/>
      <c r="BA4848" s="25">
        <v>0</v>
      </c>
      <c r="BB4848" t="s">
        <v>48</v>
      </c>
      <c r="BC4848" t="e">
        <v>#N/A</v>
      </c>
      <c r="BD4848" t="e">
        <f>IF(Z4848=BC4848,"OK")</f>
        <v>#N/A</v>
      </c>
      <c r="BE4848">
        <v>238</v>
      </c>
      <c r="BF4848">
        <v>4.0999999999999996</v>
      </c>
      <c r="BG4848">
        <v>0</v>
      </c>
      <c r="BH4848">
        <v>0</v>
      </c>
      <c r="BI4848">
        <v>0</v>
      </c>
      <c r="BJ4848">
        <v>0</v>
      </c>
      <c r="BK4848">
        <v>0</v>
      </c>
      <c r="BN4848" s="183"/>
    </row>
    <row r="4849" spans="1:66" ht="25.5" x14ac:dyDescent="0.25">
      <c r="A4849" s="1"/>
      <c r="B4849" s="94">
        <v>4836</v>
      </c>
      <c r="C4849" s="43">
        <v>1051499</v>
      </c>
      <c r="D4849" s="25"/>
      <c r="E4849" s="27" t="s">
        <v>498</v>
      </c>
      <c r="F4849" s="213" t="s">
        <v>21</v>
      </c>
      <c r="G4849" s="42" t="s">
        <v>41</v>
      </c>
      <c r="H4849" s="46" t="str">
        <f>IFERROR(IFERROR(IF(SEARCH("Usystems",$E4849)&gt;0,"Usystems"),IF(SEARCH("RIIFO",$E4849)&gt;0,"RIIFO","Uponor")),"Uponor")</f>
        <v>Uponor</v>
      </c>
      <c r="I4849" s="25" t="str">
        <f>IFERROR(MID($D4849,1,7)+0,"")</f>
        <v/>
      </c>
      <c r="J4849" s="25" t="str">
        <f>IFERROR(MID($D4849,10,7)+0,"")</f>
        <v/>
      </c>
      <c r="K4849" s="25" t="str">
        <f>IFERROR(MID($D4849,19,7)+0,"")</f>
        <v/>
      </c>
      <c r="L4849" s="25" t="str">
        <f>IFERROR(MID($D4849,28,7)+0,"")</f>
        <v/>
      </c>
      <c r="M4849" s="25" t="str">
        <f>IF(IFERROR(MID($Q4849,1,7)+0,"")&lt;1130000,IF(INDEX(C:C,MATCH(LEFT(Q4849,7)+0,I:I,0))&lt;1130000,"",INDEX(C:C,MATCH(LEFT(Q4849,7)+0,I:I,0))),IFERROR(MID($Q4849,1,7)+0,""))</f>
        <v/>
      </c>
      <c r="N4849" s="25" t="str">
        <f>IF(IFERROR(MID($Q4849,10,7)+0,"")&lt;1130000,"",IFERROR(MID($Q4849,10,7)+0,""))</f>
        <v/>
      </c>
      <c r="O4849" s="25" t="str">
        <f>IF(IFERROR(MID($Q4849,19,7)+0,"")&lt;1130000,"",IFERROR(MID($Q4849,19,7)+0,""))</f>
        <v/>
      </c>
      <c r="P4849" s="25" t="str">
        <f>IF(M4849="","",IF(N4849="",M4849,M4849&amp;", "&amp;N4849))</f>
        <v/>
      </c>
      <c r="Q4849" s="25"/>
      <c r="R4849" s="25"/>
      <c r="S4849" s="35" t="s">
        <v>445</v>
      </c>
      <c r="T4849" s="34" t="s">
        <v>36</v>
      </c>
      <c r="U4849" s="185">
        <v>357193</v>
      </c>
      <c r="V4849" s="188">
        <v>357193</v>
      </c>
      <c r="W4849" s="189">
        <v>357193</v>
      </c>
      <c r="X4849" s="31">
        <v>357193</v>
      </c>
      <c r="Y4849" s="90">
        <f>IFERROR(ROUND(X4849/W4849-1,2),"")</f>
        <v>0</v>
      </c>
      <c r="Z4849" s="31">
        <f>IF(OR(S4849="VLD MLC components",S4849="VLD MLC pipes",S4849="VLD PEX components",S4849="VLD PEX pipes",S4849="VLD PHC components",S4849="VLD PHC pipes",S4849="Controls VLD"),"По запросу",X4849)</f>
        <v>357193</v>
      </c>
      <c r="AA4849" s="63">
        <f>ROUND(X4849/1.2,3)</f>
        <v>297660.83299999998</v>
      </c>
      <c r="AB4849" s="23">
        <v>297660.83299999998</v>
      </c>
      <c r="AC4849" s="190">
        <f>IFERROR(ROUND(AA4849/AB4849-1,2),"")</f>
        <v>0</v>
      </c>
      <c r="AD4849" s="25">
        <v>178</v>
      </c>
      <c r="AE4849" s="25">
        <v>3.47</v>
      </c>
      <c r="AF4849" s="25">
        <v>0</v>
      </c>
      <c r="AG4849" s="25" t="s">
        <v>22</v>
      </c>
      <c r="AH4849" s="25">
        <v>0</v>
      </c>
      <c r="AI4849" s="25">
        <v>0</v>
      </c>
      <c r="AJ4849" s="25" t="s">
        <v>20</v>
      </c>
      <c r="AK4849" s="42" t="s">
        <v>19</v>
      </c>
      <c r="AL4849" s="25" t="s">
        <v>19</v>
      </c>
      <c r="AM4849" s="25">
        <v>1</v>
      </c>
      <c r="AN4849" s="25"/>
      <c r="AO4849" s="25"/>
      <c r="AP4849" s="25"/>
      <c r="AQ4849" s="25"/>
      <c r="AR4849" s="94"/>
      <c r="AS4849" s="157" t="s">
        <v>22</v>
      </c>
      <c r="AT4849" s="93">
        <v>43056</v>
      </c>
      <c r="AU4849" s="92" t="s">
        <v>22</v>
      </c>
      <c r="AV4849" s="91" t="s">
        <v>48</v>
      </c>
      <c r="AW4849" s="92" t="s">
        <v>48</v>
      </c>
      <c r="AX4849" s="92" t="s">
        <v>48</v>
      </c>
      <c r="AY4849" s="91" t="s">
        <v>48</v>
      </c>
      <c r="AZ4849" s="23"/>
      <c r="BA4849" s="25">
        <v>0</v>
      </c>
      <c r="BB4849" t="s">
        <v>48</v>
      </c>
      <c r="BC4849" t="e">
        <v>#N/A</v>
      </c>
      <c r="BD4849" t="e">
        <f>IF(Z4849=BC4849,"OK")</f>
        <v>#N/A</v>
      </c>
      <c r="BE4849">
        <v>178</v>
      </c>
      <c r="BF4849">
        <v>3.47</v>
      </c>
      <c r="BG4849">
        <v>0</v>
      </c>
      <c r="BH4849">
        <v>0</v>
      </c>
      <c r="BI4849">
        <v>0</v>
      </c>
      <c r="BJ4849">
        <v>0</v>
      </c>
      <c r="BK4849">
        <v>0</v>
      </c>
      <c r="BN4849" s="183"/>
    </row>
    <row r="4850" spans="1:66" ht="25.5" x14ac:dyDescent="0.25">
      <c r="A4850" s="1"/>
      <c r="B4850" s="94">
        <v>4837</v>
      </c>
      <c r="C4850" s="43">
        <v>1054909</v>
      </c>
      <c r="D4850" s="25"/>
      <c r="E4850" s="27" t="s">
        <v>497</v>
      </c>
      <c r="F4850" s="213" t="s">
        <v>21</v>
      </c>
      <c r="G4850" s="42" t="s">
        <v>41</v>
      </c>
      <c r="H4850" s="46" t="str">
        <f>IFERROR(IFERROR(IF(SEARCH("Usystems",$E4850)&gt;0,"Usystems"),IF(SEARCH("RIIFO",$E4850)&gt;0,"RIIFO","Uponor")),"Uponor")</f>
        <v>Uponor</v>
      </c>
      <c r="I4850" s="25" t="str">
        <f>IFERROR(MID($D4850,1,7)+0,"")</f>
        <v/>
      </c>
      <c r="J4850" s="25" t="str">
        <f>IFERROR(MID($D4850,10,7)+0,"")</f>
        <v/>
      </c>
      <c r="K4850" s="25" t="str">
        <f>IFERROR(MID($D4850,19,7)+0,"")</f>
        <v/>
      </c>
      <c r="L4850" s="25" t="str">
        <f>IFERROR(MID($D4850,28,7)+0,"")</f>
        <v/>
      </c>
      <c r="M4850" s="25" t="str">
        <f>IF(IFERROR(MID($Q4850,1,7)+0,"")&lt;1130000,IF(INDEX(C:C,MATCH(LEFT(Q4850,7)+0,I:I,0))&lt;1130000,"",INDEX(C:C,MATCH(LEFT(Q4850,7)+0,I:I,0))),IFERROR(MID($Q4850,1,7)+0,""))</f>
        <v/>
      </c>
      <c r="N4850" s="25" t="str">
        <f>IF(IFERROR(MID($Q4850,10,7)+0,"")&lt;1130000,"",IFERROR(MID($Q4850,10,7)+0,""))</f>
        <v/>
      </c>
      <c r="O4850" s="25" t="str">
        <f>IF(IFERROR(MID($Q4850,19,7)+0,"")&lt;1130000,"",IFERROR(MID($Q4850,19,7)+0,""))</f>
        <v/>
      </c>
      <c r="P4850" s="25" t="str">
        <f>IF(M4850="","",IF(N4850="",M4850,M4850&amp;", "&amp;N4850))</f>
        <v/>
      </c>
      <c r="Q4850" s="25"/>
      <c r="R4850" s="25"/>
      <c r="S4850" s="35" t="s">
        <v>445</v>
      </c>
      <c r="T4850" s="34" t="s">
        <v>36</v>
      </c>
      <c r="U4850" s="185">
        <v>224840</v>
      </c>
      <c r="V4850" s="188">
        <v>224840</v>
      </c>
      <c r="W4850" s="189">
        <v>224840</v>
      </c>
      <c r="X4850" s="31">
        <v>224840</v>
      </c>
      <c r="Y4850" s="90">
        <f>IFERROR(ROUND(X4850/W4850-1,2),"")</f>
        <v>0</v>
      </c>
      <c r="Z4850" s="31">
        <f>IF(OR(S4850="VLD MLC components",S4850="VLD MLC pipes",S4850="VLD PEX components",S4850="VLD PEX pipes",S4850="VLD PHC components",S4850="VLD PHC pipes",S4850="Controls VLD"),"По запросу",X4850)</f>
        <v>224840</v>
      </c>
      <c r="AA4850" s="63">
        <f>ROUND(X4850/1.2,3)</f>
        <v>187366.66699999999</v>
      </c>
      <c r="AB4850" s="23">
        <v>187366.66699999999</v>
      </c>
      <c r="AC4850" s="190">
        <f>IFERROR(ROUND(AA4850/AB4850-1,2),"")</f>
        <v>0</v>
      </c>
      <c r="AD4850" s="25">
        <v>54</v>
      </c>
      <c r="AE4850" s="25">
        <v>0.39</v>
      </c>
      <c r="AF4850" s="25">
        <v>0</v>
      </c>
      <c r="AG4850" s="25" t="s">
        <v>22</v>
      </c>
      <c r="AH4850" s="25">
        <v>0</v>
      </c>
      <c r="AI4850" s="25">
        <v>0</v>
      </c>
      <c r="AJ4850" s="25" t="s">
        <v>20</v>
      </c>
      <c r="AK4850" s="42" t="s">
        <v>19</v>
      </c>
      <c r="AL4850" s="25" t="s">
        <v>19</v>
      </c>
      <c r="AM4850" s="25">
        <v>1</v>
      </c>
      <c r="AN4850" s="25"/>
      <c r="AO4850" s="25"/>
      <c r="AP4850" s="25"/>
      <c r="AQ4850" s="25"/>
      <c r="AR4850" s="94"/>
      <c r="AS4850" s="157" t="s">
        <v>22</v>
      </c>
      <c r="AT4850" s="93">
        <v>43056</v>
      </c>
      <c r="AU4850" s="92" t="s">
        <v>22</v>
      </c>
      <c r="AV4850" s="91" t="s">
        <v>48</v>
      </c>
      <c r="AW4850" s="92" t="s">
        <v>48</v>
      </c>
      <c r="AX4850" s="92" t="s">
        <v>48</v>
      </c>
      <c r="AY4850" s="91" t="s">
        <v>48</v>
      </c>
      <c r="AZ4850" s="23"/>
      <c r="BA4850" s="25">
        <v>0</v>
      </c>
      <c r="BB4850" t="s">
        <v>48</v>
      </c>
      <c r="BC4850" t="e">
        <v>#N/A</v>
      </c>
      <c r="BD4850" t="e">
        <f>IF(Z4850=BC4850,"OK")</f>
        <v>#N/A</v>
      </c>
      <c r="BE4850">
        <v>54</v>
      </c>
      <c r="BF4850">
        <v>0.39</v>
      </c>
      <c r="BG4850">
        <v>0</v>
      </c>
      <c r="BH4850">
        <v>0</v>
      </c>
      <c r="BI4850">
        <v>0</v>
      </c>
      <c r="BJ4850">
        <v>0</v>
      </c>
      <c r="BK4850">
        <v>0</v>
      </c>
      <c r="BN4850" s="183"/>
    </row>
    <row r="4851" spans="1:66" ht="25.5" x14ac:dyDescent="0.25">
      <c r="A4851" s="1"/>
      <c r="B4851" s="94">
        <v>4838</v>
      </c>
      <c r="C4851" s="43">
        <v>1054910</v>
      </c>
      <c r="D4851" s="25"/>
      <c r="E4851" s="27" t="s">
        <v>496</v>
      </c>
      <c r="F4851" s="213" t="s">
        <v>21</v>
      </c>
      <c r="G4851" s="42" t="s">
        <v>41</v>
      </c>
      <c r="H4851" s="46" t="str">
        <f>IFERROR(IFERROR(IF(SEARCH("Usystems",$E4851)&gt;0,"Usystems"),IF(SEARCH("RIIFO",$E4851)&gt;0,"RIIFO","Uponor")),"Uponor")</f>
        <v>Uponor</v>
      </c>
      <c r="I4851" s="25" t="str">
        <f>IFERROR(MID($D4851,1,7)+0,"")</f>
        <v/>
      </c>
      <c r="J4851" s="25" t="str">
        <f>IFERROR(MID($D4851,10,7)+0,"")</f>
        <v/>
      </c>
      <c r="K4851" s="25" t="str">
        <f>IFERROR(MID($D4851,19,7)+0,"")</f>
        <v/>
      </c>
      <c r="L4851" s="25" t="str">
        <f>IFERROR(MID($D4851,28,7)+0,"")</f>
        <v/>
      </c>
      <c r="M4851" s="25" t="str">
        <f>IF(IFERROR(MID($Q4851,1,7)+0,"")&lt;1130000,IF(INDEX(C:C,MATCH(LEFT(Q4851,7)+0,I:I,0))&lt;1130000,"",INDEX(C:C,MATCH(LEFT(Q4851,7)+0,I:I,0))),IFERROR(MID($Q4851,1,7)+0,""))</f>
        <v/>
      </c>
      <c r="N4851" s="25" t="str">
        <f>IF(IFERROR(MID($Q4851,10,7)+0,"")&lt;1130000,"",IFERROR(MID($Q4851,10,7)+0,""))</f>
        <v/>
      </c>
      <c r="O4851" s="25" t="str">
        <f>IF(IFERROR(MID($Q4851,19,7)+0,"")&lt;1130000,"",IFERROR(MID($Q4851,19,7)+0,""))</f>
        <v/>
      </c>
      <c r="P4851" s="25" t="str">
        <f>IF(M4851="","",IF(N4851="",M4851,M4851&amp;", "&amp;N4851))</f>
        <v/>
      </c>
      <c r="Q4851" s="25"/>
      <c r="R4851" s="25"/>
      <c r="S4851" s="35" t="s">
        <v>445</v>
      </c>
      <c r="T4851" s="34" t="s">
        <v>36</v>
      </c>
      <c r="U4851" s="185">
        <v>269204</v>
      </c>
      <c r="V4851" s="188">
        <v>269204</v>
      </c>
      <c r="W4851" s="189">
        <v>269204</v>
      </c>
      <c r="X4851" s="31">
        <v>269204</v>
      </c>
      <c r="Y4851" s="90">
        <f>IFERROR(ROUND(X4851/W4851-1,2),"")</f>
        <v>0</v>
      </c>
      <c r="Z4851" s="31">
        <f>IF(OR(S4851="VLD MLC components",S4851="VLD MLC pipes",S4851="VLD PEX components",S4851="VLD PEX pipes",S4851="VLD PHC components",S4851="VLD PHC pipes",S4851="Controls VLD"),"По запросу",X4851)</f>
        <v>269204</v>
      </c>
      <c r="AA4851" s="63">
        <f>ROUND(X4851/1.2,3)</f>
        <v>224336.66699999999</v>
      </c>
      <c r="AB4851" s="23">
        <v>224336.66699999999</v>
      </c>
      <c r="AC4851" s="190">
        <f>IFERROR(ROUND(AA4851/AB4851-1,2),"")</f>
        <v>0</v>
      </c>
      <c r="AD4851" s="25">
        <v>60</v>
      </c>
      <c r="AE4851" s="25">
        <v>0.56499999999999995</v>
      </c>
      <c r="AF4851" s="25">
        <v>0</v>
      </c>
      <c r="AG4851" s="25" t="s">
        <v>22</v>
      </c>
      <c r="AH4851" s="25">
        <v>0</v>
      </c>
      <c r="AI4851" s="25">
        <v>0</v>
      </c>
      <c r="AJ4851" s="25" t="s">
        <v>20</v>
      </c>
      <c r="AK4851" s="42" t="s">
        <v>19</v>
      </c>
      <c r="AL4851" s="25" t="s">
        <v>19</v>
      </c>
      <c r="AM4851" s="25">
        <v>1</v>
      </c>
      <c r="AN4851" s="25"/>
      <c r="AO4851" s="25"/>
      <c r="AP4851" s="25"/>
      <c r="AQ4851" s="25"/>
      <c r="AR4851" s="94"/>
      <c r="AS4851" s="157" t="s">
        <v>22</v>
      </c>
      <c r="AT4851" s="93">
        <v>43056</v>
      </c>
      <c r="AU4851" s="92" t="s">
        <v>22</v>
      </c>
      <c r="AV4851" s="91" t="s">
        <v>48</v>
      </c>
      <c r="AW4851" s="92" t="s">
        <v>48</v>
      </c>
      <c r="AX4851" s="92" t="s">
        <v>48</v>
      </c>
      <c r="AY4851" s="91" t="s">
        <v>48</v>
      </c>
      <c r="AZ4851" s="23"/>
      <c r="BA4851" s="25">
        <v>0</v>
      </c>
      <c r="BB4851" t="s">
        <v>48</v>
      </c>
      <c r="BC4851" t="e">
        <v>#N/A</v>
      </c>
      <c r="BD4851" t="e">
        <f>IF(Z4851=BC4851,"OK")</f>
        <v>#N/A</v>
      </c>
      <c r="BE4851">
        <v>60</v>
      </c>
      <c r="BF4851">
        <v>0.56499999999999995</v>
      </c>
      <c r="BG4851">
        <v>0</v>
      </c>
      <c r="BH4851">
        <v>0</v>
      </c>
      <c r="BI4851">
        <v>0</v>
      </c>
      <c r="BJ4851">
        <v>0</v>
      </c>
      <c r="BK4851">
        <v>0</v>
      </c>
      <c r="BN4851" s="183"/>
    </row>
    <row r="4852" spans="1:66" ht="25.5" x14ac:dyDescent="0.25">
      <c r="A4852" s="1"/>
      <c r="B4852" s="94">
        <v>4839</v>
      </c>
      <c r="C4852" s="43">
        <v>1104803</v>
      </c>
      <c r="D4852" s="23"/>
      <c r="E4852" s="26" t="s">
        <v>495</v>
      </c>
      <c r="F4852" s="212" t="s">
        <v>21</v>
      </c>
      <c r="G4852" s="42" t="s">
        <v>32</v>
      </c>
      <c r="H4852" s="46" t="str">
        <f>IFERROR(IFERROR(IF(SEARCH("Usystems",$E4852)&gt;0,"Usystems"),IF(SEARCH("RIIFO",$E4852)&gt;0,"RIIFO","Uponor")),"Uponor")</f>
        <v>Uponor</v>
      </c>
      <c r="I4852" s="25" t="str">
        <f>IFERROR(MID($D4852,1,7)+0,"")</f>
        <v/>
      </c>
      <c r="J4852" s="25" t="str">
        <f>IFERROR(MID($D4852,10,7)+0,"")</f>
        <v/>
      </c>
      <c r="K4852" s="25" t="str">
        <f>IFERROR(MID($D4852,19,7)+0,"")</f>
        <v/>
      </c>
      <c r="L4852" s="25" t="str">
        <f>IFERROR(MID($D4852,28,7)+0,"")</f>
        <v/>
      </c>
      <c r="M4852" s="25" t="str">
        <f>IF(IFERROR(MID($Q4852,1,7)+0,"")&lt;1130000,IF(INDEX(C:C,MATCH(LEFT(Q4852,7)+0,I:I,0))&lt;1130000,"",INDEX(C:C,MATCH(LEFT(Q4852,7)+0,I:I,0))),IFERROR(MID($Q4852,1,7)+0,""))</f>
        <v/>
      </c>
      <c r="N4852" s="25" t="str">
        <f>IF(IFERROR(MID($Q4852,10,7)+0,"")&lt;1130000,"",IFERROR(MID($Q4852,10,7)+0,""))</f>
        <v/>
      </c>
      <c r="O4852" s="25" t="str">
        <f>IF(IFERROR(MID($Q4852,19,7)+0,"")&lt;1130000,"",IFERROR(MID($Q4852,19,7)+0,""))</f>
        <v/>
      </c>
      <c r="P4852" s="25" t="str">
        <f>IF(M4852="","",IF(N4852="",M4852,M4852&amp;", "&amp;N4852))</f>
        <v/>
      </c>
      <c r="Q4852" s="23"/>
      <c r="R4852" s="23"/>
      <c r="S4852" s="35" t="s">
        <v>445</v>
      </c>
      <c r="T4852" s="34" t="s">
        <v>36</v>
      </c>
      <c r="U4852" s="185">
        <v>86751</v>
      </c>
      <c r="V4852" s="188">
        <v>86751</v>
      </c>
      <c r="W4852" s="189">
        <v>86751</v>
      </c>
      <c r="X4852" s="31">
        <v>86751</v>
      </c>
      <c r="Y4852" s="90">
        <f>IFERROR(ROUND(X4852/W4852-1,2),"")</f>
        <v>0</v>
      </c>
      <c r="Z4852" s="31">
        <f>IF(OR(S4852="VLD MLC components",S4852="VLD MLC pipes",S4852="VLD PEX components",S4852="VLD PEX pipes",S4852="VLD PHC components",S4852="VLD PHC pipes",S4852="Controls VLD"),"По запросу",X4852)</f>
        <v>86751</v>
      </c>
      <c r="AA4852" s="63">
        <f>ROUND(X4852/1.2,3)</f>
        <v>72292.5</v>
      </c>
      <c r="AB4852" s="23">
        <v>72292.5</v>
      </c>
      <c r="AC4852" s="190">
        <f>IFERROR(ROUND(AA4852/AB4852-1,2),"")</f>
        <v>0</v>
      </c>
      <c r="AD4852" s="25">
        <v>109.31</v>
      </c>
      <c r="AE4852" s="25">
        <v>2.0139999999999998</v>
      </c>
      <c r="AF4852" s="25">
        <v>0</v>
      </c>
      <c r="AG4852" s="25" t="s">
        <v>22</v>
      </c>
      <c r="AH4852" s="25">
        <v>0</v>
      </c>
      <c r="AI4852" s="25">
        <v>0</v>
      </c>
      <c r="AJ4852" s="25" t="s">
        <v>20</v>
      </c>
      <c r="AK4852" s="42" t="s">
        <v>19</v>
      </c>
      <c r="AL4852" s="25" t="s">
        <v>19</v>
      </c>
      <c r="AM4852" s="25">
        <v>1</v>
      </c>
      <c r="AN4852" s="25"/>
      <c r="AO4852" s="25"/>
      <c r="AP4852" s="25"/>
      <c r="AQ4852" s="25"/>
      <c r="AR4852" s="94"/>
      <c r="AS4852" s="157" t="s">
        <v>22</v>
      </c>
      <c r="AT4852" s="93" t="s">
        <v>22</v>
      </c>
      <c r="AU4852" s="92" t="s">
        <v>22</v>
      </c>
      <c r="AV4852" s="91" t="s">
        <v>48</v>
      </c>
      <c r="AW4852" s="92" t="s">
        <v>48</v>
      </c>
      <c r="AX4852" s="92" t="s">
        <v>48</v>
      </c>
      <c r="AY4852" s="91" t="s">
        <v>48</v>
      </c>
      <c r="AZ4852" s="23"/>
      <c r="BA4852" s="25">
        <v>0</v>
      </c>
      <c r="BB4852" t="s">
        <v>48</v>
      </c>
      <c r="BC4852" t="e">
        <v>#N/A</v>
      </c>
      <c r="BD4852" t="e">
        <f>IF(Z4852=BC4852,"OK")</f>
        <v>#N/A</v>
      </c>
      <c r="BE4852">
        <v>109.31</v>
      </c>
      <c r="BF4852">
        <v>2.0139999999999998</v>
      </c>
      <c r="BG4852">
        <v>0</v>
      </c>
      <c r="BH4852">
        <v>0</v>
      </c>
      <c r="BI4852">
        <v>0</v>
      </c>
      <c r="BJ4852">
        <v>0</v>
      </c>
      <c r="BK4852">
        <v>0</v>
      </c>
      <c r="BN4852" s="183"/>
    </row>
    <row r="4853" spans="1:66" ht="25.5" x14ac:dyDescent="0.25">
      <c r="A4853" s="1"/>
      <c r="B4853" s="94">
        <v>4840</v>
      </c>
      <c r="C4853" s="43">
        <v>1051471</v>
      </c>
      <c r="D4853" s="23"/>
      <c r="E4853" s="26" t="s">
        <v>494</v>
      </c>
      <c r="F4853" s="212" t="s">
        <v>21</v>
      </c>
      <c r="G4853" s="42" t="s">
        <v>32</v>
      </c>
      <c r="H4853" s="46" t="str">
        <f>IFERROR(IFERROR(IF(SEARCH("Usystems",$E4853)&gt;0,"Usystems"),IF(SEARCH("RIIFO",$E4853)&gt;0,"RIIFO","Uponor")),"Uponor")</f>
        <v>Uponor</v>
      </c>
      <c r="I4853" s="25" t="str">
        <f>IFERROR(MID($D4853,1,7)+0,"")</f>
        <v/>
      </c>
      <c r="J4853" s="25" t="str">
        <f>IFERROR(MID($D4853,10,7)+0,"")</f>
        <v/>
      </c>
      <c r="K4853" s="25" t="str">
        <f>IFERROR(MID($D4853,19,7)+0,"")</f>
        <v/>
      </c>
      <c r="L4853" s="25" t="str">
        <f>IFERROR(MID($D4853,28,7)+0,"")</f>
        <v/>
      </c>
      <c r="M4853" s="25" t="str">
        <f>IF(IFERROR(MID($Q4853,1,7)+0,"")&lt;1130000,IF(INDEX(C:C,MATCH(LEFT(Q4853,7)+0,I:I,0))&lt;1130000,"",INDEX(C:C,MATCH(LEFT(Q4853,7)+0,I:I,0))),IFERROR(MID($Q4853,1,7)+0,""))</f>
        <v/>
      </c>
      <c r="N4853" s="25" t="str">
        <f>IF(IFERROR(MID($Q4853,10,7)+0,"")&lt;1130000,"",IFERROR(MID($Q4853,10,7)+0,""))</f>
        <v/>
      </c>
      <c r="O4853" s="25" t="str">
        <f>IF(IFERROR(MID($Q4853,19,7)+0,"")&lt;1130000,"",IFERROR(MID($Q4853,19,7)+0,""))</f>
        <v/>
      </c>
      <c r="P4853" s="25" t="str">
        <f>IF(M4853="","",IF(N4853="",M4853,M4853&amp;", "&amp;N4853))</f>
        <v/>
      </c>
      <c r="Q4853" s="23"/>
      <c r="R4853" s="23"/>
      <c r="S4853" s="35" t="s">
        <v>445</v>
      </c>
      <c r="T4853" s="34" t="s">
        <v>36</v>
      </c>
      <c r="U4853" s="185">
        <v>39288</v>
      </c>
      <c r="V4853" s="188">
        <v>39288</v>
      </c>
      <c r="W4853" s="189">
        <v>39288</v>
      </c>
      <c r="X4853" s="31">
        <v>39288</v>
      </c>
      <c r="Y4853" s="90">
        <f>IFERROR(ROUND(X4853/W4853-1,2),"")</f>
        <v>0</v>
      </c>
      <c r="Z4853" s="31">
        <f>IF(OR(S4853="VLD MLC components",S4853="VLD MLC pipes",S4853="VLD PEX components",S4853="VLD PEX pipes",S4853="VLD PHC components",S4853="VLD PHC pipes",S4853="Controls VLD"),"По запросу",X4853)</f>
        <v>39288</v>
      </c>
      <c r="AA4853" s="63">
        <f>ROUND(X4853/1.2,3)</f>
        <v>32740</v>
      </c>
      <c r="AB4853" s="23">
        <v>32740</v>
      </c>
      <c r="AC4853" s="190">
        <f>IFERROR(ROUND(AA4853/AB4853-1,2),"")</f>
        <v>0</v>
      </c>
      <c r="AD4853" s="25">
        <v>12.4</v>
      </c>
      <c r="AE4853" s="25">
        <v>0.441</v>
      </c>
      <c r="AF4853" s="25">
        <v>0</v>
      </c>
      <c r="AG4853" s="25" t="s">
        <v>22</v>
      </c>
      <c r="AH4853" s="25">
        <v>0</v>
      </c>
      <c r="AI4853" s="25">
        <v>0</v>
      </c>
      <c r="AJ4853" s="25" t="s">
        <v>20</v>
      </c>
      <c r="AK4853" s="42" t="s">
        <v>19</v>
      </c>
      <c r="AL4853" s="25" t="s">
        <v>19</v>
      </c>
      <c r="AM4853" s="25">
        <v>1</v>
      </c>
      <c r="AN4853" s="25"/>
      <c r="AO4853" s="25"/>
      <c r="AP4853" s="25"/>
      <c r="AQ4853" s="25"/>
      <c r="AR4853" s="94"/>
      <c r="AS4853" s="157" t="s">
        <v>22</v>
      </c>
      <c r="AT4853" s="93" t="s">
        <v>22</v>
      </c>
      <c r="AU4853" s="92" t="s">
        <v>22</v>
      </c>
      <c r="AV4853" s="91" t="s">
        <v>48</v>
      </c>
      <c r="AW4853" s="92" t="s">
        <v>48</v>
      </c>
      <c r="AX4853" s="92" t="s">
        <v>48</v>
      </c>
      <c r="AY4853" s="91" t="s">
        <v>48</v>
      </c>
      <c r="AZ4853" s="23"/>
      <c r="BA4853" s="25">
        <v>0</v>
      </c>
      <c r="BB4853" t="s">
        <v>48</v>
      </c>
      <c r="BC4853" t="e">
        <v>#N/A</v>
      </c>
      <c r="BD4853" t="e">
        <f>IF(Z4853=BC4853,"OK")</f>
        <v>#N/A</v>
      </c>
      <c r="BE4853">
        <v>12.4</v>
      </c>
      <c r="BF4853">
        <v>0.441</v>
      </c>
      <c r="BG4853">
        <v>0</v>
      </c>
      <c r="BH4853">
        <v>0</v>
      </c>
      <c r="BI4853">
        <v>0</v>
      </c>
      <c r="BJ4853">
        <v>0</v>
      </c>
      <c r="BK4853">
        <v>0</v>
      </c>
      <c r="BN4853" s="183"/>
    </row>
    <row r="4854" spans="1:66" ht="25.5" x14ac:dyDescent="0.25">
      <c r="A4854" s="1"/>
      <c r="B4854" s="94">
        <v>4841</v>
      </c>
      <c r="C4854" s="43">
        <v>1095223</v>
      </c>
      <c r="D4854" s="23"/>
      <c r="E4854" s="26" t="s">
        <v>493</v>
      </c>
      <c r="F4854" s="212" t="s">
        <v>21</v>
      </c>
      <c r="G4854" s="42" t="s">
        <v>32</v>
      </c>
      <c r="H4854" s="46" t="str">
        <f>IFERROR(IFERROR(IF(SEARCH("Usystems",$E4854)&gt;0,"Usystems"),IF(SEARCH("RIIFO",$E4854)&gt;0,"RIIFO","Uponor")),"Uponor")</f>
        <v>Uponor</v>
      </c>
      <c r="I4854" s="25" t="str">
        <f>IFERROR(MID($D4854,1,7)+0,"")</f>
        <v/>
      </c>
      <c r="J4854" s="25" t="str">
        <f>IFERROR(MID($D4854,10,7)+0,"")</f>
        <v/>
      </c>
      <c r="K4854" s="25" t="str">
        <f>IFERROR(MID($D4854,19,7)+0,"")</f>
        <v/>
      </c>
      <c r="L4854" s="25" t="str">
        <f>IFERROR(MID($D4854,28,7)+0,"")</f>
        <v/>
      </c>
      <c r="M4854" s="25" t="str">
        <f>IF(IFERROR(MID($Q4854,1,7)+0,"")&lt;1130000,IF(INDEX(C:C,MATCH(LEFT(Q4854,7)+0,I:I,0))&lt;1130000,"",INDEX(C:C,MATCH(LEFT(Q4854,7)+0,I:I,0))),IFERROR(MID($Q4854,1,7)+0,""))</f>
        <v/>
      </c>
      <c r="N4854" s="25" t="str">
        <f>IF(IFERROR(MID($Q4854,10,7)+0,"")&lt;1130000,"",IFERROR(MID($Q4854,10,7)+0,""))</f>
        <v/>
      </c>
      <c r="O4854" s="25" t="str">
        <f>IF(IFERROR(MID($Q4854,19,7)+0,"")&lt;1130000,"",IFERROR(MID($Q4854,19,7)+0,""))</f>
        <v/>
      </c>
      <c r="P4854" s="25" t="str">
        <f>IF(M4854="","",IF(N4854="",M4854,M4854&amp;", "&amp;N4854))</f>
        <v/>
      </c>
      <c r="Q4854" s="23"/>
      <c r="R4854" s="23"/>
      <c r="S4854" s="35" t="s">
        <v>445</v>
      </c>
      <c r="T4854" s="34" t="s">
        <v>36</v>
      </c>
      <c r="U4854" s="185">
        <v>577418</v>
      </c>
      <c r="V4854" s="188">
        <v>577418</v>
      </c>
      <c r="W4854" s="189">
        <v>577418</v>
      </c>
      <c r="X4854" s="31">
        <v>577418</v>
      </c>
      <c r="Y4854" s="90">
        <f>IFERROR(ROUND(X4854/W4854-1,2),"")</f>
        <v>0</v>
      </c>
      <c r="Z4854" s="31">
        <f>IF(OR(S4854="VLD MLC components",S4854="VLD MLC pipes",S4854="VLD PEX components",S4854="VLD PEX pipes",S4854="VLD PHC components",S4854="VLD PHC pipes",S4854="Controls VLD"),"По запросу",X4854)</f>
        <v>577418</v>
      </c>
      <c r="AA4854" s="63">
        <f>ROUND(X4854/1.2,3)</f>
        <v>481181.66700000002</v>
      </c>
      <c r="AB4854" s="23">
        <v>481181.66700000002</v>
      </c>
      <c r="AC4854" s="190">
        <f>IFERROR(ROUND(AA4854/AB4854-1,2),"")</f>
        <v>0</v>
      </c>
      <c r="AD4854" s="25">
        <v>52</v>
      </c>
      <c r="AE4854" s="25">
        <v>1.1379999999999999</v>
      </c>
      <c r="AF4854" s="25">
        <v>0</v>
      </c>
      <c r="AG4854" s="25" t="s">
        <v>22</v>
      </c>
      <c r="AH4854" s="25">
        <v>0</v>
      </c>
      <c r="AI4854" s="25">
        <v>0</v>
      </c>
      <c r="AJ4854" s="25" t="s">
        <v>20</v>
      </c>
      <c r="AK4854" s="42" t="s">
        <v>19</v>
      </c>
      <c r="AL4854" s="25" t="s">
        <v>19</v>
      </c>
      <c r="AM4854" s="25">
        <v>1</v>
      </c>
      <c r="AN4854" s="25"/>
      <c r="AO4854" s="25"/>
      <c r="AP4854" s="25"/>
      <c r="AQ4854" s="25"/>
      <c r="AR4854" s="94"/>
      <c r="AS4854" s="157" t="s">
        <v>22</v>
      </c>
      <c r="AT4854" s="93" t="s">
        <v>22</v>
      </c>
      <c r="AU4854" s="92" t="s">
        <v>22</v>
      </c>
      <c r="AV4854" s="91" t="s">
        <v>48</v>
      </c>
      <c r="AW4854" s="92" t="s">
        <v>48</v>
      </c>
      <c r="AX4854" s="92" t="s">
        <v>48</v>
      </c>
      <c r="AY4854" s="91" t="s">
        <v>48</v>
      </c>
      <c r="AZ4854" s="23"/>
      <c r="BA4854" s="25">
        <v>0</v>
      </c>
      <c r="BB4854" t="s">
        <v>48</v>
      </c>
      <c r="BC4854" t="e">
        <v>#N/A</v>
      </c>
      <c r="BD4854" t="e">
        <f>IF(Z4854=BC4854,"OK")</f>
        <v>#N/A</v>
      </c>
      <c r="BE4854">
        <v>52</v>
      </c>
      <c r="BF4854">
        <v>1.1379999999999999</v>
      </c>
      <c r="BG4854">
        <v>0</v>
      </c>
      <c r="BH4854">
        <v>0</v>
      </c>
      <c r="BI4854">
        <v>0</v>
      </c>
      <c r="BJ4854">
        <v>0</v>
      </c>
      <c r="BK4854">
        <v>0</v>
      </c>
      <c r="BN4854" s="183"/>
    </row>
    <row r="4855" spans="1:66" ht="25.5" x14ac:dyDescent="0.25">
      <c r="A4855" s="1"/>
      <c r="B4855" s="94">
        <v>4842</v>
      </c>
      <c r="C4855" s="43">
        <v>1057650</v>
      </c>
      <c r="D4855" s="23"/>
      <c r="E4855" s="26" t="s">
        <v>492</v>
      </c>
      <c r="F4855" s="212" t="s">
        <v>21</v>
      </c>
      <c r="G4855" s="42" t="s">
        <v>32</v>
      </c>
      <c r="H4855" s="46" t="str">
        <f>IFERROR(IFERROR(IF(SEARCH("Usystems",$E4855)&gt;0,"Usystems"),IF(SEARCH("RIIFO",$E4855)&gt;0,"RIIFO","Uponor")),"Uponor")</f>
        <v>Uponor</v>
      </c>
      <c r="I4855" s="25" t="str">
        <f>IFERROR(MID($D4855,1,7)+0,"")</f>
        <v/>
      </c>
      <c r="J4855" s="25" t="str">
        <f>IFERROR(MID($D4855,10,7)+0,"")</f>
        <v/>
      </c>
      <c r="K4855" s="25" t="str">
        <f>IFERROR(MID($D4855,19,7)+0,"")</f>
        <v/>
      </c>
      <c r="L4855" s="25" t="str">
        <f>IFERROR(MID($D4855,28,7)+0,"")</f>
        <v/>
      </c>
      <c r="M4855" s="25" t="str">
        <f>IF(IFERROR(MID($Q4855,1,7)+0,"")&lt;1130000,IF(INDEX(C:C,MATCH(LEFT(Q4855,7)+0,I:I,0))&lt;1130000,"",INDEX(C:C,MATCH(LEFT(Q4855,7)+0,I:I,0))),IFERROR(MID($Q4855,1,7)+0,""))</f>
        <v/>
      </c>
      <c r="N4855" s="25" t="str">
        <f>IF(IFERROR(MID($Q4855,10,7)+0,"")&lt;1130000,"",IFERROR(MID($Q4855,10,7)+0,""))</f>
        <v/>
      </c>
      <c r="O4855" s="25" t="str">
        <f>IF(IFERROR(MID($Q4855,19,7)+0,"")&lt;1130000,"",IFERROR(MID($Q4855,19,7)+0,""))</f>
        <v/>
      </c>
      <c r="P4855" s="25" t="str">
        <f>IF(M4855="","",IF(N4855="",M4855,M4855&amp;", "&amp;N4855))</f>
        <v/>
      </c>
      <c r="Q4855" s="23"/>
      <c r="R4855" s="23"/>
      <c r="S4855" s="35" t="s">
        <v>445</v>
      </c>
      <c r="T4855" s="34" t="s">
        <v>36</v>
      </c>
      <c r="U4855" s="185">
        <v>801275</v>
      </c>
      <c r="V4855" s="188">
        <v>801275</v>
      </c>
      <c r="W4855" s="189">
        <v>801275</v>
      </c>
      <c r="X4855" s="31">
        <v>801275</v>
      </c>
      <c r="Y4855" s="90">
        <f>IFERROR(ROUND(X4855/W4855-1,2),"")</f>
        <v>0</v>
      </c>
      <c r="Z4855" s="31">
        <f>IF(OR(S4855="VLD MLC components",S4855="VLD MLC pipes",S4855="VLD PEX components",S4855="VLD PEX pipes",S4855="VLD PHC components",S4855="VLD PHC pipes",S4855="Controls VLD"),"По запросу",X4855)</f>
        <v>801275</v>
      </c>
      <c r="AA4855" s="63">
        <f>ROUND(X4855/1.2,3)</f>
        <v>667729.16700000002</v>
      </c>
      <c r="AB4855" s="23">
        <v>667729.16700000002</v>
      </c>
      <c r="AC4855" s="190">
        <f>IFERROR(ROUND(AA4855/AB4855-1,2),"")</f>
        <v>0</v>
      </c>
      <c r="AD4855" s="25">
        <v>1</v>
      </c>
      <c r="AE4855" s="25">
        <v>1E-3</v>
      </c>
      <c r="AF4855" s="25">
        <v>0</v>
      </c>
      <c r="AG4855" s="25" t="s">
        <v>22</v>
      </c>
      <c r="AH4855" s="25">
        <v>0</v>
      </c>
      <c r="AI4855" s="25">
        <v>0</v>
      </c>
      <c r="AJ4855" s="25" t="s">
        <v>20</v>
      </c>
      <c r="AK4855" s="42" t="s">
        <v>19</v>
      </c>
      <c r="AL4855" s="25" t="s">
        <v>19</v>
      </c>
      <c r="AM4855" s="25">
        <v>1</v>
      </c>
      <c r="AN4855" s="25"/>
      <c r="AO4855" s="25"/>
      <c r="AP4855" s="25"/>
      <c r="AQ4855" s="25"/>
      <c r="AR4855" s="94"/>
      <c r="AS4855" s="157" t="s">
        <v>22</v>
      </c>
      <c r="AT4855" s="93" t="s">
        <v>22</v>
      </c>
      <c r="AU4855" s="92" t="s">
        <v>22</v>
      </c>
      <c r="AV4855" s="91" t="s">
        <v>48</v>
      </c>
      <c r="AW4855" s="92" t="s">
        <v>48</v>
      </c>
      <c r="AX4855" s="92" t="s">
        <v>48</v>
      </c>
      <c r="AY4855" s="91" t="s">
        <v>48</v>
      </c>
      <c r="AZ4855" s="23"/>
      <c r="BA4855" s="25">
        <v>0</v>
      </c>
      <c r="BB4855" t="s">
        <v>48</v>
      </c>
      <c r="BC4855" t="e">
        <v>#N/A</v>
      </c>
      <c r="BD4855" t="e">
        <f>IF(Z4855=BC4855,"OK")</f>
        <v>#N/A</v>
      </c>
      <c r="BE4855">
        <v>1</v>
      </c>
      <c r="BF4855">
        <v>1E-3</v>
      </c>
      <c r="BG4855">
        <v>0</v>
      </c>
      <c r="BH4855">
        <v>0</v>
      </c>
      <c r="BI4855">
        <v>0</v>
      </c>
      <c r="BJ4855">
        <v>0</v>
      </c>
      <c r="BK4855">
        <v>0</v>
      </c>
      <c r="BN4855" s="183"/>
    </row>
    <row r="4856" spans="1:66" x14ac:dyDescent="0.25">
      <c r="A4856" s="1"/>
      <c r="B4856" s="94">
        <v>4843</v>
      </c>
      <c r="C4856" s="43">
        <v>1052856</v>
      </c>
      <c r="D4856" s="23"/>
      <c r="E4856" s="26" t="s">
        <v>491</v>
      </c>
      <c r="F4856" s="212" t="s">
        <v>21</v>
      </c>
      <c r="G4856" s="42" t="s">
        <v>32</v>
      </c>
      <c r="H4856" s="46" t="str">
        <f>IFERROR(IFERROR(IF(SEARCH("Usystems",$E4856)&gt;0,"Usystems"),IF(SEARCH("RIIFO",$E4856)&gt;0,"RIIFO","Uponor")),"Uponor")</f>
        <v>Uponor</v>
      </c>
      <c r="I4856" s="25" t="str">
        <f>IFERROR(MID($D4856,1,7)+0,"")</f>
        <v/>
      </c>
      <c r="J4856" s="25" t="str">
        <f>IFERROR(MID($D4856,10,7)+0,"")</f>
        <v/>
      </c>
      <c r="K4856" s="25" t="str">
        <f>IFERROR(MID($D4856,19,7)+0,"")</f>
        <v/>
      </c>
      <c r="L4856" s="25" t="str">
        <f>IFERROR(MID($D4856,28,7)+0,"")</f>
        <v/>
      </c>
      <c r="M4856" s="25" t="str">
        <f>IF(IFERROR(MID($Q4856,1,7)+0,"")&lt;1130000,IF(INDEX(C:C,MATCH(LEFT(Q4856,7)+0,I:I,0))&lt;1130000,"",INDEX(C:C,MATCH(LEFT(Q4856,7)+0,I:I,0))),IFERROR(MID($Q4856,1,7)+0,""))</f>
        <v/>
      </c>
      <c r="N4856" s="25" t="str">
        <f>IF(IFERROR(MID($Q4856,10,7)+0,"")&lt;1130000,"",IFERROR(MID($Q4856,10,7)+0,""))</f>
        <v/>
      </c>
      <c r="O4856" s="25" t="str">
        <f>IF(IFERROR(MID($Q4856,19,7)+0,"")&lt;1130000,"",IFERROR(MID($Q4856,19,7)+0,""))</f>
        <v/>
      </c>
      <c r="P4856" s="25" t="str">
        <f>IF(M4856="","",IF(N4856="",M4856,M4856&amp;", "&amp;N4856))</f>
        <v/>
      </c>
      <c r="Q4856" s="23"/>
      <c r="R4856" s="23"/>
      <c r="S4856" s="35" t="s">
        <v>445</v>
      </c>
      <c r="T4856" s="34" t="s">
        <v>36</v>
      </c>
      <c r="U4856" s="185">
        <v>2531</v>
      </c>
      <c r="V4856" s="188">
        <v>2531</v>
      </c>
      <c r="W4856" s="189">
        <v>2531</v>
      </c>
      <c r="X4856" s="31">
        <v>2531</v>
      </c>
      <c r="Y4856" s="90">
        <f>IFERROR(ROUND(X4856/W4856-1,2),"")</f>
        <v>0</v>
      </c>
      <c r="Z4856" s="31">
        <f>IF(OR(S4856="VLD MLC components",S4856="VLD MLC pipes",S4856="VLD PEX components",S4856="VLD PEX pipes",S4856="VLD PHC components",S4856="VLD PHC pipes",S4856="Controls VLD"),"По запросу",X4856)</f>
        <v>2531</v>
      </c>
      <c r="AA4856" s="63">
        <f>ROUND(X4856/1.2,3)</f>
        <v>2109.1669999999999</v>
      </c>
      <c r="AB4856" s="23">
        <v>2109.1669999999999</v>
      </c>
      <c r="AC4856" s="190">
        <f>IFERROR(ROUND(AA4856/AB4856-1,2),"")</f>
        <v>0</v>
      </c>
      <c r="AD4856" s="25">
        <v>0.32</v>
      </c>
      <c r="AE4856" s="25">
        <v>3.0000000000000001E-3</v>
      </c>
      <c r="AF4856" s="25">
        <v>0</v>
      </c>
      <c r="AG4856" s="25" t="s">
        <v>22</v>
      </c>
      <c r="AH4856" s="25">
        <v>0</v>
      </c>
      <c r="AI4856" s="25">
        <v>0</v>
      </c>
      <c r="AJ4856" s="25" t="s">
        <v>20</v>
      </c>
      <c r="AK4856" s="42" t="s">
        <v>19</v>
      </c>
      <c r="AL4856" s="25" t="s">
        <v>19</v>
      </c>
      <c r="AM4856" s="25">
        <v>1</v>
      </c>
      <c r="AN4856" s="25"/>
      <c r="AO4856" s="25"/>
      <c r="AP4856" s="25"/>
      <c r="AQ4856" s="25"/>
      <c r="AR4856" s="94"/>
      <c r="AS4856" s="157" t="s">
        <v>22</v>
      </c>
      <c r="AT4856" s="93" t="s">
        <v>22</v>
      </c>
      <c r="AU4856" s="92" t="s">
        <v>22</v>
      </c>
      <c r="AV4856" s="91" t="s">
        <v>48</v>
      </c>
      <c r="AW4856" s="92" t="s">
        <v>48</v>
      </c>
      <c r="AX4856" s="92" t="s">
        <v>48</v>
      </c>
      <c r="AY4856" s="91" t="s">
        <v>48</v>
      </c>
      <c r="AZ4856" s="23"/>
      <c r="BA4856" s="25">
        <v>0</v>
      </c>
      <c r="BB4856" t="s">
        <v>48</v>
      </c>
      <c r="BC4856" t="e">
        <v>#N/A</v>
      </c>
      <c r="BD4856" t="e">
        <f>IF(Z4856=BC4856,"OK")</f>
        <v>#N/A</v>
      </c>
      <c r="BE4856">
        <v>0.32</v>
      </c>
      <c r="BF4856">
        <v>3.0000000000000001E-3</v>
      </c>
      <c r="BG4856">
        <v>0</v>
      </c>
      <c r="BH4856">
        <v>0</v>
      </c>
      <c r="BI4856">
        <v>0</v>
      </c>
      <c r="BJ4856">
        <v>0</v>
      </c>
      <c r="BK4856">
        <v>0</v>
      </c>
      <c r="BN4856" s="183"/>
    </row>
    <row r="4857" spans="1:66" ht="25.5" x14ac:dyDescent="0.25">
      <c r="A4857" s="1"/>
      <c r="B4857" s="94">
        <v>4844</v>
      </c>
      <c r="C4857" s="43">
        <v>1050364</v>
      </c>
      <c r="D4857" s="23"/>
      <c r="E4857" s="26" t="s">
        <v>490</v>
      </c>
      <c r="F4857" s="212" t="s">
        <v>21</v>
      </c>
      <c r="G4857" s="42" t="s">
        <v>32</v>
      </c>
      <c r="H4857" s="46" t="str">
        <f>IFERROR(IFERROR(IF(SEARCH("Usystems",$E4857)&gt;0,"Usystems"),IF(SEARCH("RIIFO",$E4857)&gt;0,"RIIFO","Uponor")),"Uponor")</f>
        <v>Uponor</v>
      </c>
      <c r="I4857" s="25" t="str">
        <f>IFERROR(MID($D4857,1,7)+0,"")</f>
        <v/>
      </c>
      <c r="J4857" s="25" t="str">
        <f>IFERROR(MID($D4857,10,7)+0,"")</f>
        <v/>
      </c>
      <c r="K4857" s="25" t="str">
        <f>IFERROR(MID($D4857,19,7)+0,"")</f>
        <v/>
      </c>
      <c r="L4857" s="25" t="str">
        <f>IFERROR(MID($D4857,28,7)+0,"")</f>
        <v/>
      </c>
      <c r="M4857" s="25" t="str">
        <f>IF(IFERROR(MID($Q4857,1,7)+0,"")&lt;1130000,IF(INDEX(C:C,MATCH(LEFT(Q4857,7)+0,I:I,0))&lt;1130000,"",INDEX(C:C,MATCH(LEFT(Q4857,7)+0,I:I,0))),IFERROR(MID($Q4857,1,7)+0,""))</f>
        <v/>
      </c>
      <c r="N4857" s="25" t="str">
        <f>IF(IFERROR(MID($Q4857,10,7)+0,"")&lt;1130000,"",IFERROR(MID($Q4857,10,7)+0,""))</f>
        <v/>
      </c>
      <c r="O4857" s="25" t="str">
        <f>IF(IFERROR(MID($Q4857,19,7)+0,"")&lt;1130000,"",IFERROR(MID($Q4857,19,7)+0,""))</f>
        <v/>
      </c>
      <c r="P4857" s="25" t="str">
        <f>IF(M4857="","",IF(N4857="",M4857,M4857&amp;", "&amp;N4857))</f>
        <v/>
      </c>
      <c r="Q4857" s="23"/>
      <c r="R4857" s="23"/>
      <c r="S4857" s="35" t="s">
        <v>107</v>
      </c>
      <c r="T4857" s="34" t="s">
        <v>36</v>
      </c>
      <c r="U4857" s="185">
        <v>2084</v>
      </c>
      <c r="V4857" s="188">
        <v>2084</v>
      </c>
      <c r="W4857" s="189">
        <v>2084</v>
      </c>
      <c r="X4857" s="31">
        <v>2084</v>
      </c>
      <c r="Y4857" s="90">
        <f>IFERROR(ROUND(X4857/W4857-1,2),"")</f>
        <v>0</v>
      </c>
      <c r="Z4857" s="31">
        <f>IF(OR(S4857="VLD MLC components",S4857="VLD MLC pipes",S4857="VLD PEX components",S4857="VLD PEX pipes",S4857="VLD PHC components",S4857="VLD PHC pipes",S4857="Controls VLD"),"По запросу",X4857)</f>
        <v>2084</v>
      </c>
      <c r="AA4857" s="63">
        <f>ROUND(X4857/1.2,3)</f>
        <v>1736.6669999999999</v>
      </c>
      <c r="AB4857" s="23">
        <v>1736.6669999999999</v>
      </c>
      <c r="AC4857" s="190">
        <f>IFERROR(ROUND(AA4857/AB4857-1,2),"")</f>
        <v>0</v>
      </c>
      <c r="AD4857" s="25">
        <v>1.1180000000000001</v>
      </c>
      <c r="AE4857" s="25">
        <v>7.0000000000000001E-3</v>
      </c>
      <c r="AF4857" s="25">
        <v>10</v>
      </c>
      <c r="AG4857" s="25">
        <v>10</v>
      </c>
      <c r="AH4857" s="25">
        <v>10</v>
      </c>
      <c r="AI4857" s="25">
        <v>10</v>
      </c>
      <c r="AJ4857" s="25" t="s">
        <v>20</v>
      </c>
      <c r="AK4857" s="42" t="s">
        <v>19</v>
      </c>
      <c r="AL4857" s="25" t="s">
        <v>19</v>
      </c>
      <c r="AM4857" s="25">
        <v>1</v>
      </c>
      <c r="AN4857" s="25"/>
      <c r="AO4857" s="25"/>
      <c r="AP4857" s="25"/>
      <c r="AQ4857" s="25"/>
      <c r="AR4857" s="94"/>
      <c r="AS4857" s="157" t="s">
        <v>22</v>
      </c>
      <c r="AT4857" s="93" t="s">
        <v>22</v>
      </c>
      <c r="AU4857" s="92" t="s">
        <v>22</v>
      </c>
      <c r="AV4857" s="91" t="s">
        <v>152</v>
      </c>
      <c r="AW4857" s="92" t="s">
        <v>48</v>
      </c>
      <c r="AX4857" s="92" t="s">
        <v>48</v>
      </c>
      <c r="AY4857" s="91" t="s">
        <v>48</v>
      </c>
      <c r="AZ4857" s="23"/>
      <c r="BA4857" s="25" t="s">
        <v>489</v>
      </c>
      <c r="BB4857" t="s">
        <v>48</v>
      </c>
      <c r="BC4857" t="e">
        <v>#N/A</v>
      </c>
      <c r="BD4857" t="e">
        <f>IF(Z4857=BC4857,"OK")</f>
        <v>#N/A</v>
      </c>
      <c r="BE4857">
        <v>1.1180000000000001</v>
      </c>
      <c r="BF4857">
        <v>7.0000000000000001E-3</v>
      </c>
      <c r="BG4857">
        <v>0</v>
      </c>
      <c r="BH4857">
        <v>0</v>
      </c>
      <c r="BI4857">
        <v>0</v>
      </c>
      <c r="BJ4857">
        <v>0</v>
      </c>
      <c r="BK4857">
        <v>0</v>
      </c>
      <c r="BN4857" s="183"/>
    </row>
    <row r="4858" spans="1:66" x14ac:dyDescent="0.25">
      <c r="A4858" s="1"/>
      <c r="B4858" s="94">
        <v>4845</v>
      </c>
      <c r="C4858" s="43">
        <v>1051486</v>
      </c>
      <c r="D4858" s="23"/>
      <c r="E4858" s="26" t="s">
        <v>488</v>
      </c>
      <c r="F4858" s="212" t="s">
        <v>21</v>
      </c>
      <c r="G4858" s="42" t="s">
        <v>32</v>
      </c>
      <c r="H4858" s="46" t="str">
        <f>IFERROR(IFERROR(IF(SEARCH("Usystems",$E4858)&gt;0,"Usystems"),IF(SEARCH("RIIFO",$E4858)&gt;0,"RIIFO","Uponor")),"Uponor")</f>
        <v>Uponor</v>
      </c>
      <c r="I4858" s="25" t="str">
        <f>IFERROR(MID($D4858,1,7)+0,"")</f>
        <v/>
      </c>
      <c r="J4858" s="25" t="str">
        <f>IFERROR(MID($D4858,10,7)+0,"")</f>
        <v/>
      </c>
      <c r="K4858" s="25" t="str">
        <f>IFERROR(MID($D4858,19,7)+0,"")</f>
        <v/>
      </c>
      <c r="L4858" s="25" t="str">
        <f>IFERROR(MID($D4858,28,7)+0,"")</f>
        <v/>
      </c>
      <c r="M4858" s="25" t="str">
        <f>IF(IFERROR(MID($Q4858,1,7)+0,"")&lt;1130000,IF(INDEX(C:C,MATCH(LEFT(Q4858,7)+0,I:I,0))&lt;1130000,"",INDEX(C:C,MATCH(LEFT(Q4858,7)+0,I:I,0))),IFERROR(MID($Q4858,1,7)+0,""))</f>
        <v/>
      </c>
      <c r="N4858" s="25" t="str">
        <f>IF(IFERROR(MID($Q4858,10,7)+0,"")&lt;1130000,"",IFERROR(MID($Q4858,10,7)+0,""))</f>
        <v/>
      </c>
      <c r="O4858" s="25" t="str">
        <f>IF(IFERROR(MID($Q4858,19,7)+0,"")&lt;1130000,"",IFERROR(MID($Q4858,19,7)+0,""))</f>
        <v/>
      </c>
      <c r="P4858" s="25" t="str">
        <f>IF(M4858="","",IF(N4858="",M4858,M4858&amp;", "&amp;N4858))</f>
        <v/>
      </c>
      <c r="Q4858" s="23"/>
      <c r="R4858" s="23"/>
      <c r="S4858" s="35" t="s">
        <v>445</v>
      </c>
      <c r="T4858" s="34" t="s">
        <v>36</v>
      </c>
      <c r="U4858" s="185">
        <v>29440</v>
      </c>
      <c r="V4858" s="188">
        <v>29440</v>
      </c>
      <c r="W4858" s="189">
        <v>29440</v>
      </c>
      <c r="X4858" s="31">
        <v>29440</v>
      </c>
      <c r="Y4858" s="90">
        <f>IFERROR(ROUND(X4858/W4858-1,2),"")</f>
        <v>0</v>
      </c>
      <c r="Z4858" s="31">
        <f>IF(OR(S4858="VLD MLC components",S4858="VLD MLC pipes",S4858="VLD PEX components",S4858="VLD PEX pipes",S4858="VLD PHC components",S4858="VLD PHC pipes",S4858="Controls VLD"),"По запросу",X4858)</f>
        <v>29440</v>
      </c>
      <c r="AA4858" s="63">
        <f>ROUND(X4858/1.2,3)</f>
        <v>24533.332999999999</v>
      </c>
      <c r="AB4858" s="23">
        <v>24533.332999999999</v>
      </c>
      <c r="AC4858" s="190">
        <f>IFERROR(ROUND(AA4858/AB4858-1,2),"")</f>
        <v>0</v>
      </c>
      <c r="AD4858" s="25">
        <v>7.45</v>
      </c>
      <c r="AE4858" s="25">
        <v>8.5000000000000006E-2</v>
      </c>
      <c r="AF4858" s="25">
        <v>0</v>
      </c>
      <c r="AG4858" s="25" t="s">
        <v>22</v>
      </c>
      <c r="AH4858" s="25">
        <v>0</v>
      </c>
      <c r="AI4858" s="25">
        <v>0</v>
      </c>
      <c r="AJ4858" s="25" t="s">
        <v>20</v>
      </c>
      <c r="AK4858" s="42" t="s">
        <v>19</v>
      </c>
      <c r="AL4858" s="25" t="s">
        <v>19</v>
      </c>
      <c r="AM4858" s="25">
        <v>1</v>
      </c>
      <c r="AN4858" s="25"/>
      <c r="AO4858" s="25"/>
      <c r="AP4858" s="25"/>
      <c r="AQ4858" s="25"/>
      <c r="AR4858" s="94"/>
      <c r="AS4858" s="157" t="s">
        <v>22</v>
      </c>
      <c r="AT4858" s="93" t="s">
        <v>22</v>
      </c>
      <c r="AU4858" s="92" t="s">
        <v>22</v>
      </c>
      <c r="AV4858" s="91" t="s">
        <v>48</v>
      </c>
      <c r="AW4858" s="92" t="s">
        <v>48</v>
      </c>
      <c r="AX4858" s="92" t="s">
        <v>48</v>
      </c>
      <c r="AY4858" s="91" t="s">
        <v>48</v>
      </c>
      <c r="AZ4858" s="23"/>
      <c r="BA4858" s="25">
        <v>0</v>
      </c>
      <c r="BB4858" t="s">
        <v>48</v>
      </c>
      <c r="BC4858" t="e">
        <v>#N/A</v>
      </c>
      <c r="BD4858" t="e">
        <f>IF(Z4858=BC4858,"OK")</f>
        <v>#N/A</v>
      </c>
      <c r="BE4858">
        <v>7.45</v>
      </c>
      <c r="BF4858">
        <v>8.5000000000000006E-2</v>
      </c>
      <c r="BG4858">
        <v>0</v>
      </c>
      <c r="BH4858">
        <v>0</v>
      </c>
      <c r="BI4858">
        <v>0</v>
      </c>
      <c r="BJ4858">
        <v>0</v>
      </c>
      <c r="BK4858">
        <v>0</v>
      </c>
      <c r="BN4858" s="183"/>
    </row>
    <row r="4859" spans="1:66" ht="38.25" x14ac:dyDescent="0.25">
      <c r="A4859" s="1"/>
      <c r="B4859" s="94">
        <v>4846</v>
      </c>
      <c r="C4859" s="43">
        <v>1084569</v>
      </c>
      <c r="D4859" s="34"/>
      <c r="E4859" s="36" t="s">
        <v>487</v>
      </c>
      <c r="F4859" s="151" t="s">
        <v>28</v>
      </c>
      <c r="G4859" s="42" t="s">
        <v>41</v>
      </c>
      <c r="H4859" s="46" t="str">
        <f>IFERROR(IFERROR(IF(SEARCH("Usystems",$E4859)&gt;0,"Usystems"),IF(SEARCH("RIIFO",$E4859)&gt;0,"RIIFO","Uponor")),"Uponor")</f>
        <v>Uponor</v>
      </c>
      <c r="I4859" s="25" t="str">
        <f>IFERROR(MID($D4859,1,7)+0,"")</f>
        <v/>
      </c>
      <c r="J4859" s="25" t="str">
        <f>IFERROR(MID($D4859,10,7)+0,"")</f>
        <v/>
      </c>
      <c r="K4859" s="25" t="str">
        <f>IFERROR(MID($D4859,19,7)+0,"")</f>
        <v/>
      </c>
      <c r="L4859" s="25" t="str">
        <f>IFERROR(MID($D4859,28,7)+0,"")</f>
        <v/>
      </c>
      <c r="M4859" s="25" t="str">
        <f>IF(IFERROR(MID($Q4859,1,7)+0,"")&lt;1130000,IF(INDEX(C:C,MATCH(LEFT(Q4859,7)+0,I:I,0))&lt;1130000,"",INDEX(C:C,MATCH(LEFT(Q4859,7)+0,I:I,0))),IFERROR(MID($Q4859,1,7)+0,""))</f>
        <v/>
      </c>
      <c r="N4859" s="25" t="str">
        <f>IF(IFERROR(MID($Q4859,10,7)+0,"")&lt;1130000,"",IFERROR(MID($Q4859,10,7)+0,""))</f>
        <v/>
      </c>
      <c r="O4859" s="25" t="str">
        <f>IF(IFERROR(MID($Q4859,19,7)+0,"")&lt;1130000,"",IFERROR(MID($Q4859,19,7)+0,""))</f>
        <v/>
      </c>
      <c r="P4859" s="25" t="str">
        <f>IF(M4859="","",IF(N4859="",M4859,M4859&amp;", "&amp;N4859))</f>
        <v/>
      </c>
      <c r="Q4859" s="25"/>
      <c r="R4859" s="25"/>
      <c r="S4859" s="35" t="s">
        <v>45</v>
      </c>
      <c r="T4859" s="34" t="s">
        <v>38</v>
      </c>
      <c r="U4859" s="185">
        <v>33164</v>
      </c>
      <c r="V4859" s="188">
        <v>33164</v>
      </c>
      <c r="W4859" s="189">
        <v>33164</v>
      </c>
      <c r="X4859" s="31">
        <v>33164</v>
      </c>
      <c r="Y4859" s="90">
        <f>IFERROR(ROUND(X4859/W4859-1,2),"")</f>
        <v>0</v>
      </c>
      <c r="Z4859" s="31">
        <f>IF(OR(S4859="VLD MLC components",S4859="VLD MLC pipes",S4859="VLD PEX components",S4859="VLD PEX pipes",S4859="VLD PHC components",S4859="VLD PHC pipes",S4859="Controls VLD"),"По запросу",X4859)</f>
        <v>33164</v>
      </c>
      <c r="AA4859" s="63">
        <f>ROUND(X4859/1.2,3)</f>
        <v>27636.667000000001</v>
      </c>
      <c r="AB4859" s="23">
        <v>27636.667000000001</v>
      </c>
      <c r="AC4859" s="190">
        <f>IFERROR(ROUND(AA4859/AB4859-1,2),"")</f>
        <v>0</v>
      </c>
      <c r="AD4859" s="25">
        <v>1.4</v>
      </c>
      <c r="AE4859" s="25">
        <v>6.7799999999999996E-3</v>
      </c>
      <c r="AF4859" s="25">
        <v>0</v>
      </c>
      <c r="AG4859" s="25" t="s">
        <v>22</v>
      </c>
      <c r="AH4859" s="25">
        <v>0</v>
      </c>
      <c r="AI4859" s="25">
        <v>0</v>
      </c>
      <c r="AJ4859" s="25" t="s">
        <v>19</v>
      </c>
      <c r="AK4859" s="42" t="s">
        <v>19</v>
      </c>
      <c r="AL4859" s="25" t="s">
        <v>19</v>
      </c>
      <c r="AM4859" s="25">
        <v>1</v>
      </c>
      <c r="AN4859" s="25"/>
      <c r="AO4859" s="25"/>
      <c r="AP4859" s="25"/>
      <c r="AQ4859" s="25"/>
      <c r="AR4859" s="94"/>
      <c r="AS4859" s="157" t="s">
        <v>22</v>
      </c>
      <c r="AT4859" s="93">
        <v>43056</v>
      </c>
      <c r="AU4859" s="92" t="s">
        <v>22</v>
      </c>
      <c r="AV4859" s="91" t="s">
        <v>48</v>
      </c>
      <c r="AW4859" s="92" t="s">
        <v>48</v>
      </c>
      <c r="AX4859" s="92" t="s">
        <v>48</v>
      </c>
      <c r="AY4859" s="91" t="s">
        <v>48</v>
      </c>
      <c r="AZ4859" s="23"/>
      <c r="BA4859" s="25">
        <v>0</v>
      </c>
      <c r="BB4859" t="s">
        <v>48</v>
      </c>
      <c r="BC4859" t="e">
        <v>#N/A</v>
      </c>
      <c r="BD4859" t="e">
        <f>IF(Z4859=BC4859,"OK")</f>
        <v>#N/A</v>
      </c>
      <c r="BE4859">
        <v>1.4</v>
      </c>
      <c r="BF4859">
        <v>6.7799999999999996E-3</v>
      </c>
      <c r="BG4859">
        <v>0</v>
      </c>
      <c r="BH4859">
        <v>0</v>
      </c>
      <c r="BI4859">
        <v>0</v>
      </c>
      <c r="BJ4859">
        <v>0</v>
      </c>
      <c r="BK4859">
        <v>0</v>
      </c>
      <c r="BN4859" s="183"/>
    </row>
    <row r="4860" spans="1:66" ht="25.5" x14ac:dyDescent="0.25">
      <c r="A4860" s="1"/>
      <c r="B4860" s="94">
        <v>4847</v>
      </c>
      <c r="C4860" s="43">
        <v>1067005</v>
      </c>
      <c r="D4860" s="25"/>
      <c r="E4860" s="36" t="s">
        <v>486</v>
      </c>
      <c r="F4860" s="151" t="s">
        <v>21</v>
      </c>
      <c r="G4860" s="42" t="s">
        <v>41</v>
      </c>
      <c r="H4860" s="46" t="str">
        <f>IFERROR(IFERROR(IF(SEARCH("Usystems",$E4860)&gt;0,"Usystems"),IF(SEARCH("RIIFO",$E4860)&gt;0,"RIIFO","Uponor")),"Uponor")</f>
        <v>Uponor</v>
      </c>
      <c r="I4860" s="25" t="str">
        <f>IFERROR(MID($D4860,1,7)+0,"")</f>
        <v/>
      </c>
      <c r="J4860" s="25" t="str">
        <f>IFERROR(MID($D4860,10,7)+0,"")</f>
        <v/>
      </c>
      <c r="K4860" s="25" t="str">
        <f>IFERROR(MID($D4860,19,7)+0,"")</f>
        <v/>
      </c>
      <c r="L4860" s="25" t="str">
        <f>IFERROR(MID($D4860,28,7)+0,"")</f>
        <v/>
      </c>
      <c r="M4860" s="25" t="str">
        <f>IF(IFERROR(MID($Q4860,1,7)+0,"")&lt;1130000,IF(INDEX(C:C,MATCH(LEFT(Q4860,7)+0,I:I,0))&lt;1130000,"",INDEX(C:C,MATCH(LEFT(Q4860,7)+0,I:I,0))),IFERROR(MID($Q4860,1,7)+0,""))</f>
        <v/>
      </c>
      <c r="N4860" s="25" t="str">
        <f>IF(IFERROR(MID($Q4860,10,7)+0,"")&lt;1130000,"",IFERROR(MID($Q4860,10,7)+0,""))</f>
        <v/>
      </c>
      <c r="O4860" s="25" t="str">
        <f>IF(IFERROR(MID($Q4860,19,7)+0,"")&lt;1130000,"",IFERROR(MID($Q4860,19,7)+0,""))</f>
        <v/>
      </c>
      <c r="P4860" s="25" t="str">
        <f>IF(M4860="","",IF(N4860="",M4860,M4860&amp;", "&amp;N4860))</f>
        <v/>
      </c>
      <c r="Q4860" s="25"/>
      <c r="R4860" s="25"/>
      <c r="S4860" s="35" t="s">
        <v>103</v>
      </c>
      <c r="T4860" s="34" t="s">
        <v>36</v>
      </c>
      <c r="U4860" s="185">
        <v>12068</v>
      </c>
      <c r="V4860" s="188">
        <v>12068</v>
      </c>
      <c r="W4860" s="189">
        <v>12068</v>
      </c>
      <c r="X4860" s="31">
        <v>12068</v>
      </c>
      <c r="Y4860" s="90">
        <f>IFERROR(ROUND(X4860/W4860-1,2),"")</f>
        <v>0</v>
      </c>
      <c r="Z4860" s="31">
        <f>IF(OR(S4860="VLD MLC components",S4860="VLD MLC pipes",S4860="VLD PEX components",S4860="VLD PEX pipes",S4860="VLD PHC components",S4860="VLD PHC pipes",S4860="Controls VLD"),"По запросу",X4860)</f>
        <v>12068</v>
      </c>
      <c r="AA4860" s="63">
        <f>ROUND(X4860/1.2,3)</f>
        <v>10056.666999999999</v>
      </c>
      <c r="AB4860" s="23">
        <v>10056.666999999999</v>
      </c>
      <c r="AC4860" s="190">
        <f>IFERROR(ROUND(AA4860/AB4860-1,2),"")</f>
        <v>0</v>
      </c>
      <c r="AD4860" s="25">
        <v>0.35</v>
      </c>
      <c r="AE4860" s="25">
        <v>8.9999999999999993E-3</v>
      </c>
      <c r="AF4860" s="25">
        <v>1</v>
      </c>
      <c r="AG4860" s="25">
        <v>1</v>
      </c>
      <c r="AH4860" s="25">
        <v>1</v>
      </c>
      <c r="AI4860" s="25">
        <v>1</v>
      </c>
      <c r="AJ4860" s="25" t="s">
        <v>20</v>
      </c>
      <c r="AK4860" s="42" t="s">
        <v>19</v>
      </c>
      <c r="AL4860" s="25" t="s">
        <v>19</v>
      </c>
      <c r="AM4860" s="25">
        <v>1</v>
      </c>
      <c r="AN4860" s="25"/>
      <c r="AO4860" s="25"/>
      <c r="AP4860" s="25"/>
      <c r="AQ4860" s="25"/>
      <c r="AR4860" s="94"/>
      <c r="AS4860" s="157" t="s">
        <v>22</v>
      </c>
      <c r="AT4860" s="93">
        <v>43250</v>
      </c>
      <c r="AU4860" s="92" t="s">
        <v>22</v>
      </c>
      <c r="AV4860" s="91" t="s">
        <v>152</v>
      </c>
      <c r="AW4860" s="92" t="s">
        <v>48</v>
      </c>
      <c r="AX4860" s="92" t="s">
        <v>48</v>
      </c>
      <c r="AY4860" s="91" t="s">
        <v>48</v>
      </c>
      <c r="AZ4860" s="23"/>
      <c r="BA4860" s="25" t="s">
        <v>485</v>
      </c>
      <c r="BB4860" t="s">
        <v>48</v>
      </c>
      <c r="BC4860" t="e">
        <v>#N/A</v>
      </c>
      <c r="BD4860" t="e">
        <f>IF(Z4860=BC4860,"OK")</f>
        <v>#N/A</v>
      </c>
      <c r="BE4860">
        <v>0.35</v>
      </c>
      <c r="BF4860">
        <v>8.9999999999999993E-3</v>
      </c>
      <c r="BG4860">
        <v>0</v>
      </c>
      <c r="BH4860">
        <v>0</v>
      </c>
      <c r="BI4860">
        <v>0</v>
      </c>
      <c r="BJ4860">
        <v>0</v>
      </c>
      <c r="BK4860">
        <v>0</v>
      </c>
      <c r="BN4860" s="183"/>
    </row>
    <row r="4861" spans="1:66" ht="25.5" x14ac:dyDescent="0.25">
      <c r="A4861" s="1"/>
      <c r="B4861" s="94">
        <v>4848</v>
      </c>
      <c r="C4861" s="43">
        <v>1023574</v>
      </c>
      <c r="D4861" s="25"/>
      <c r="E4861" s="36" t="s">
        <v>484</v>
      </c>
      <c r="F4861" s="151" t="s">
        <v>28</v>
      </c>
      <c r="G4861" s="42" t="s">
        <v>41</v>
      </c>
      <c r="H4861" s="46" t="str">
        <f>IFERROR(IFERROR(IF(SEARCH("Usystems",$E4861)&gt;0,"Usystems"),IF(SEARCH("RIIFO",$E4861)&gt;0,"RIIFO","Uponor")),"Uponor")</f>
        <v>Uponor</v>
      </c>
      <c r="I4861" s="25" t="str">
        <f>IFERROR(MID($D4861,1,7)+0,"")</f>
        <v/>
      </c>
      <c r="J4861" s="25" t="str">
        <f>IFERROR(MID($D4861,10,7)+0,"")</f>
        <v/>
      </c>
      <c r="K4861" s="25" t="str">
        <f>IFERROR(MID($D4861,19,7)+0,"")</f>
        <v/>
      </c>
      <c r="L4861" s="25" t="str">
        <f>IFERROR(MID($D4861,28,7)+0,"")</f>
        <v/>
      </c>
      <c r="M4861" s="25" t="str">
        <f>IF(IFERROR(MID($Q4861,1,7)+0,"")&lt;1130000,IF(INDEX(C:C,MATCH(LEFT(Q4861,7)+0,I:I,0))&lt;1130000,"",INDEX(C:C,MATCH(LEFT(Q4861,7)+0,I:I,0))),IFERROR(MID($Q4861,1,7)+0,""))</f>
        <v/>
      </c>
      <c r="N4861" s="25" t="str">
        <f>IF(IFERROR(MID($Q4861,10,7)+0,"")&lt;1130000,"",IFERROR(MID($Q4861,10,7)+0,""))</f>
        <v/>
      </c>
      <c r="O4861" s="25" t="str">
        <f>IF(IFERROR(MID($Q4861,19,7)+0,"")&lt;1130000,"",IFERROR(MID($Q4861,19,7)+0,""))</f>
        <v/>
      </c>
      <c r="P4861" s="25" t="str">
        <f>IF(M4861="","",IF(N4861="",M4861,M4861&amp;", "&amp;N4861))</f>
        <v/>
      </c>
      <c r="Q4861" s="25"/>
      <c r="R4861" s="25"/>
      <c r="S4861" s="35" t="s">
        <v>104</v>
      </c>
      <c r="T4861" s="34" t="s">
        <v>24</v>
      </c>
      <c r="U4861" s="185">
        <v>29849</v>
      </c>
      <c r="V4861" s="188">
        <v>29849</v>
      </c>
      <c r="W4861" s="189">
        <v>29849</v>
      </c>
      <c r="X4861" s="31">
        <v>29849</v>
      </c>
      <c r="Y4861" s="90">
        <f>IFERROR(ROUND(X4861/W4861-1,2),"")</f>
        <v>0</v>
      </c>
      <c r="Z4861" s="31">
        <f>IF(OR(S4861="VLD MLC components",S4861="VLD MLC pipes",S4861="VLD PEX components",S4861="VLD PEX pipes",S4861="VLD PHC components",S4861="VLD PHC pipes",S4861="Controls VLD"),"По запросу",X4861)</f>
        <v>29849</v>
      </c>
      <c r="AA4861" s="63">
        <f>ROUND(X4861/1.2,3)</f>
        <v>24874.167000000001</v>
      </c>
      <c r="AB4861" s="23">
        <v>24874.167000000001</v>
      </c>
      <c r="AC4861" s="190">
        <f>IFERROR(ROUND(AA4861/AB4861-1,2),"")</f>
        <v>0</v>
      </c>
      <c r="AD4861" s="25">
        <v>42.04</v>
      </c>
      <c r="AE4861" s="25">
        <v>0.16</v>
      </c>
      <c r="AF4861" s="25">
        <v>0</v>
      </c>
      <c r="AG4861" s="25" t="s">
        <v>22</v>
      </c>
      <c r="AH4861" s="25">
        <v>0</v>
      </c>
      <c r="AI4861" s="25">
        <v>0</v>
      </c>
      <c r="AJ4861" s="25" t="s">
        <v>19</v>
      </c>
      <c r="AK4861" s="42" t="s">
        <v>19</v>
      </c>
      <c r="AL4861" s="25" t="s">
        <v>19</v>
      </c>
      <c r="AM4861" s="25">
        <v>1</v>
      </c>
      <c r="AN4861" s="25"/>
      <c r="AO4861" s="25"/>
      <c r="AP4861" s="25"/>
      <c r="AQ4861" s="25"/>
      <c r="AR4861" s="94"/>
      <c r="AS4861" s="157" t="s">
        <v>22</v>
      </c>
      <c r="AT4861" s="93">
        <v>43292</v>
      </c>
      <c r="AU4861" s="92" t="s">
        <v>22</v>
      </c>
      <c r="AV4861" s="91" t="s">
        <v>48</v>
      </c>
      <c r="AW4861" s="92" t="s">
        <v>48</v>
      </c>
      <c r="AX4861" s="92" t="s">
        <v>48</v>
      </c>
      <c r="AY4861" s="91" t="s">
        <v>48</v>
      </c>
      <c r="AZ4861" s="23"/>
      <c r="BA4861" s="25">
        <v>0</v>
      </c>
      <c r="BB4861" t="s">
        <v>48</v>
      </c>
      <c r="BC4861" t="e">
        <v>#N/A</v>
      </c>
      <c r="BD4861" t="e">
        <f>IF(Z4861=BC4861,"OK")</f>
        <v>#N/A</v>
      </c>
      <c r="BE4861">
        <v>42.04</v>
      </c>
      <c r="BF4861">
        <v>0.16</v>
      </c>
      <c r="BG4861">
        <v>0</v>
      </c>
      <c r="BH4861">
        <v>0</v>
      </c>
      <c r="BI4861">
        <v>0</v>
      </c>
      <c r="BJ4861">
        <v>0</v>
      </c>
      <c r="BK4861">
        <v>0</v>
      </c>
      <c r="BN4861" s="183"/>
    </row>
    <row r="4862" spans="1:66" ht="25.5" x14ac:dyDescent="0.25">
      <c r="A4862" s="1"/>
      <c r="B4862" s="94">
        <v>4849</v>
      </c>
      <c r="C4862" s="43">
        <v>1023563</v>
      </c>
      <c r="D4862" s="25"/>
      <c r="E4862" s="27" t="s">
        <v>483</v>
      </c>
      <c r="F4862" s="213" t="s">
        <v>21</v>
      </c>
      <c r="G4862" s="42" t="s">
        <v>41</v>
      </c>
      <c r="H4862" s="46" t="str">
        <f>IFERROR(IFERROR(IF(SEARCH("Usystems",$E4862)&gt;0,"Usystems"),IF(SEARCH("RIIFO",$E4862)&gt;0,"RIIFO","Uponor")),"Uponor")</f>
        <v>Uponor</v>
      </c>
      <c r="I4862" s="25" t="str">
        <f>IFERROR(MID($D4862,1,7)+0,"")</f>
        <v/>
      </c>
      <c r="J4862" s="25" t="str">
        <f>IFERROR(MID($D4862,10,7)+0,"")</f>
        <v/>
      </c>
      <c r="K4862" s="25" t="str">
        <f>IFERROR(MID($D4862,19,7)+0,"")</f>
        <v/>
      </c>
      <c r="L4862" s="25" t="str">
        <f>IFERROR(MID($D4862,28,7)+0,"")</f>
        <v/>
      </c>
      <c r="M4862" s="25" t="str">
        <f>IF(IFERROR(MID($Q4862,1,7)+0,"")&lt;1130000,IF(INDEX(C:C,MATCH(LEFT(Q4862,7)+0,I:I,0))&lt;1130000,"",INDEX(C:C,MATCH(LEFT(Q4862,7)+0,I:I,0))),IFERROR(MID($Q4862,1,7)+0,""))</f>
        <v/>
      </c>
      <c r="N4862" s="25" t="str">
        <f>IF(IFERROR(MID($Q4862,10,7)+0,"")&lt;1130000,"",IFERROR(MID($Q4862,10,7)+0,""))</f>
        <v/>
      </c>
      <c r="O4862" s="25" t="str">
        <f>IF(IFERROR(MID($Q4862,19,7)+0,"")&lt;1130000,"",IFERROR(MID($Q4862,19,7)+0,""))</f>
        <v/>
      </c>
      <c r="P4862" s="25" t="str">
        <f>IF(M4862="","",IF(N4862="",M4862,M4862&amp;", "&amp;N4862))</f>
        <v/>
      </c>
      <c r="Q4862" s="25"/>
      <c r="R4862" s="25"/>
      <c r="S4862" s="35" t="s">
        <v>104</v>
      </c>
      <c r="T4862" s="34" t="s">
        <v>24</v>
      </c>
      <c r="U4862" s="185">
        <v>7092</v>
      </c>
      <c r="V4862" s="188">
        <v>7092</v>
      </c>
      <c r="W4862" s="189">
        <v>7092</v>
      </c>
      <c r="X4862" s="31">
        <v>7092</v>
      </c>
      <c r="Y4862" s="90">
        <f>IFERROR(ROUND(X4862/W4862-1,2),"")</f>
        <v>0</v>
      </c>
      <c r="Z4862" s="31">
        <f>IF(OR(S4862="VLD MLC components",S4862="VLD MLC pipes",S4862="VLD PEX components",S4862="VLD PEX pipes",S4862="VLD PHC components",S4862="VLD PHC pipes",S4862="Controls VLD"),"По запросу",X4862)</f>
        <v>7092</v>
      </c>
      <c r="AA4862" s="63">
        <f>ROUND(X4862/1.2,3)</f>
        <v>5910</v>
      </c>
      <c r="AB4862" s="23">
        <v>5910</v>
      </c>
      <c r="AC4862" s="190">
        <f>IFERROR(ROUND(AA4862/AB4862-1,2),"")</f>
        <v>0</v>
      </c>
      <c r="AD4862" s="25">
        <v>6.77</v>
      </c>
      <c r="AE4862" s="25">
        <v>2.5600000000000001E-2</v>
      </c>
      <c r="AF4862" s="25">
        <v>0</v>
      </c>
      <c r="AG4862" s="25" t="s">
        <v>22</v>
      </c>
      <c r="AH4862" s="25">
        <v>0</v>
      </c>
      <c r="AI4862" s="25">
        <v>0</v>
      </c>
      <c r="AJ4862" s="25" t="s">
        <v>20</v>
      </c>
      <c r="AK4862" s="42" t="s">
        <v>19</v>
      </c>
      <c r="AL4862" s="25" t="s">
        <v>19</v>
      </c>
      <c r="AM4862" s="25">
        <v>1</v>
      </c>
      <c r="AN4862" s="25"/>
      <c r="AO4862" s="25"/>
      <c r="AP4862" s="25"/>
      <c r="AQ4862" s="25"/>
      <c r="AR4862" s="94"/>
      <c r="AS4862" s="157" t="s">
        <v>22</v>
      </c>
      <c r="AT4862" s="93">
        <v>43292</v>
      </c>
      <c r="AU4862" s="92" t="s">
        <v>22</v>
      </c>
      <c r="AV4862" s="91" t="s">
        <v>48</v>
      </c>
      <c r="AW4862" s="92" t="s">
        <v>48</v>
      </c>
      <c r="AX4862" s="92" t="s">
        <v>48</v>
      </c>
      <c r="AY4862" s="91" t="s">
        <v>48</v>
      </c>
      <c r="AZ4862" s="23"/>
      <c r="BA4862" s="25">
        <v>0</v>
      </c>
      <c r="BB4862" t="s">
        <v>48</v>
      </c>
      <c r="BC4862" t="e">
        <v>#N/A</v>
      </c>
      <c r="BD4862" t="e">
        <f>IF(Z4862=BC4862,"OK")</f>
        <v>#N/A</v>
      </c>
      <c r="BE4862">
        <v>6.77</v>
      </c>
      <c r="BF4862">
        <v>2.5600000000000001E-2</v>
      </c>
      <c r="BG4862">
        <v>0</v>
      </c>
      <c r="BH4862">
        <v>0</v>
      </c>
      <c r="BI4862">
        <v>0</v>
      </c>
      <c r="BJ4862">
        <v>0</v>
      </c>
      <c r="BK4862">
        <v>0</v>
      </c>
      <c r="BN4862" s="183"/>
    </row>
    <row r="4863" spans="1:66" ht="25.5" x14ac:dyDescent="0.25">
      <c r="A4863" s="1"/>
      <c r="B4863" s="94">
        <v>4850</v>
      </c>
      <c r="C4863" s="43">
        <v>1072592</v>
      </c>
      <c r="D4863" s="25"/>
      <c r="E4863" s="27" t="s">
        <v>482</v>
      </c>
      <c r="F4863" s="213" t="s">
        <v>21</v>
      </c>
      <c r="G4863" s="42" t="s">
        <v>41</v>
      </c>
      <c r="H4863" s="46" t="str">
        <f>IFERROR(IFERROR(IF(SEARCH("Usystems",$E4863)&gt;0,"Usystems"),IF(SEARCH("RIIFO",$E4863)&gt;0,"RIIFO","Uponor")),"Uponor")</f>
        <v>Uponor</v>
      </c>
      <c r="I4863" s="25" t="str">
        <f>IFERROR(MID($D4863,1,7)+0,"")</f>
        <v/>
      </c>
      <c r="J4863" s="25" t="str">
        <f>IFERROR(MID($D4863,10,7)+0,"")</f>
        <v/>
      </c>
      <c r="K4863" s="25" t="str">
        <f>IFERROR(MID($D4863,19,7)+0,"")</f>
        <v/>
      </c>
      <c r="L4863" s="25" t="str">
        <f>IFERROR(MID($D4863,28,7)+0,"")</f>
        <v/>
      </c>
      <c r="M4863" s="25" t="str">
        <f>IF(IFERROR(MID($Q4863,1,7)+0,"")&lt;1130000,IF(INDEX(C:C,MATCH(LEFT(Q4863,7)+0,I:I,0))&lt;1130000,"",INDEX(C:C,MATCH(LEFT(Q4863,7)+0,I:I,0))),IFERROR(MID($Q4863,1,7)+0,""))</f>
        <v/>
      </c>
      <c r="N4863" s="25" t="str">
        <f>IF(IFERROR(MID($Q4863,10,7)+0,"")&lt;1130000,"",IFERROR(MID($Q4863,10,7)+0,""))</f>
        <v/>
      </c>
      <c r="O4863" s="25" t="str">
        <f>IF(IFERROR(MID($Q4863,19,7)+0,"")&lt;1130000,"",IFERROR(MID($Q4863,19,7)+0,""))</f>
        <v/>
      </c>
      <c r="P4863" s="25" t="str">
        <f>IF(M4863="","",IF(N4863="",M4863,M4863&amp;", "&amp;N4863))</f>
        <v/>
      </c>
      <c r="Q4863" s="25"/>
      <c r="R4863" s="25"/>
      <c r="S4863" s="35" t="s">
        <v>104</v>
      </c>
      <c r="T4863" s="25" t="s">
        <v>36</v>
      </c>
      <c r="U4863" s="185">
        <v>60242</v>
      </c>
      <c r="V4863" s="188">
        <v>60242</v>
      </c>
      <c r="W4863" s="189">
        <v>60242</v>
      </c>
      <c r="X4863" s="31">
        <v>60242</v>
      </c>
      <c r="Y4863" s="90">
        <f>IFERROR(ROUND(X4863/W4863-1,2),"")</f>
        <v>0</v>
      </c>
      <c r="Z4863" s="31">
        <f>IF(OR(S4863="VLD MLC components",S4863="VLD MLC pipes",S4863="VLD PEX components",S4863="VLD PEX pipes",S4863="VLD PHC components",S4863="VLD PHC pipes",S4863="Controls VLD"),"По запросу",X4863)</f>
        <v>60242</v>
      </c>
      <c r="AA4863" s="63">
        <f>ROUND(X4863/1.2,3)</f>
        <v>50201.667000000001</v>
      </c>
      <c r="AB4863" s="23">
        <v>50201.667000000001</v>
      </c>
      <c r="AC4863" s="190">
        <f>IFERROR(ROUND(AA4863/AB4863-1,2),"")</f>
        <v>0</v>
      </c>
      <c r="AD4863" s="25">
        <v>14</v>
      </c>
      <c r="AE4863" s="25">
        <v>6.4000000000000001E-2</v>
      </c>
      <c r="AF4863" s="25">
        <v>0</v>
      </c>
      <c r="AG4863" s="25" t="s">
        <v>22</v>
      </c>
      <c r="AH4863" s="25">
        <v>0</v>
      </c>
      <c r="AI4863" s="25">
        <v>0</v>
      </c>
      <c r="AJ4863" s="25" t="s">
        <v>20</v>
      </c>
      <c r="AK4863" s="42" t="s">
        <v>19</v>
      </c>
      <c r="AL4863" s="25" t="s">
        <v>19</v>
      </c>
      <c r="AM4863" s="25">
        <v>1</v>
      </c>
      <c r="AN4863" s="25"/>
      <c r="AO4863" s="25"/>
      <c r="AP4863" s="25"/>
      <c r="AQ4863" s="25"/>
      <c r="AR4863" s="94"/>
      <c r="AS4863" s="157" t="s">
        <v>22</v>
      </c>
      <c r="AT4863" s="93">
        <v>43292</v>
      </c>
      <c r="AU4863" s="92" t="s">
        <v>22</v>
      </c>
      <c r="AV4863" s="91" t="s">
        <v>48</v>
      </c>
      <c r="AW4863" s="92" t="s">
        <v>48</v>
      </c>
      <c r="AX4863" s="92" t="s">
        <v>48</v>
      </c>
      <c r="AY4863" s="91" t="s">
        <v>48</v>
      </c>
      <c r="AZ4863" s="23"/>
      <c r="BA4863" s="25">
        <v>0</v>
      </c>
      <c r="BB4863" t="s">
        <v>48</v>
      </c>
      <c r="BC4863" t="e">
        <v>#N/A</v>
      </c>
      <c r="BD4863" t="e">
        <f>IF(Z4863=BC4863,"OK")</f>
        <v>#N/A</v>
      </c>
      <c r="BE4863">
        <v>14</v>
      </c>
      <c r="BF4863">
        <v>6.4000000000000001E-2</v>
      </c>
      <c r="BG4863">
        <v>0</v>
      </c>
      <c r="BH4863">
        <v>0</v>
      </c>
      <c r="BI4863">
        <v>0</v>
      </c>
      <c r="BJ4863">
        <v>0</v>
      </c>
      <c r="BK4863">
        <v>0</v>
      </c>
      <c r="BN4863" s="183"/>
    </row>
    <row r="4864" spans="1:66" ht="25.5" x14ac:dyDescent="0.25">
      <c r="A4864" s="1"/>
      <c r="B4864" s="94">
        <v>4851</v>
      </c>
      <c r="C4864" s="43">
        <v>1052213</v>
      </c>
      <c r="D4864" s="25"/>
      <c r="E4864" s="27" t="s">
        <v>481</v>
      </c>
      <c r="F4864" s="213" t="s">
        <v>21</v>
      </c>
      <c r="G4864" s="42" t="s">
        <v>41</v>
      </c>
      <c r="H4864" s="46" t="str">
        <f>IFERROR(IFERROR(IF(SEARCH("Usystems",$E4864)&gt;0,"Usystems"),IF(SEARCH("RIIFO",$E4864)&gt;0,"RIIFO","Uponor")),"Uponor")</f>
        <v>Uponor</v>
      </c>
      <c r="I4864" s="25" t="str">
        <f>IFERROR(MID($D4864,1,7)+0,"")</f>
        <v/>
      </c>
      <c r="J4864" s="25" t="str">
        <f>IFERROR(MID($D4864,10,7)+0,"")</f>
        <v/>
      </c>
      <c r="K4864" s="25" t="str">
        <f>IFERROR(MID($D4864,19,7)+0,"")</f>
        <v/>
      </c>
      <c r="L4864" s="25" t="str">
        <f>IFERROR(MID($D4864,28,7)+0,"")</f>
        <v/>
      </c>
      <c r="M4864" s="25" t="str">
        <f>IF(IFERROR(MID($Q4864,1,7)+0,"")&lt;1130000,IF(INDEX(C:C,MATCH(LEFT(Q4864,7)+0,I:I,0))&lt;1130000,"",INDEX(C:C,MATCH(LEFT(Q4864,7)+0,I:I,0))),IFERROR(MID($Q4864,1,7)+0,""))</f>
        <v/>
      </c>
      <c r="N4864" s="25" t="str">
        <f>IF(IFERROR(MID($Q4864,10,7)+0,"")&lt;1130000,"",IFERROR(MID($Q4864,10,7)+0,""))</f>
        <v/>
      </c>
      <c r="O4864" s="25" t="str">
        <f>IF(IFERROR(MID($Q4864,19,7)+0,"")&lt;1130000,"",IFERROR(MID($Q4864,19,7)+0,""))</f>
        <v/>
      </c>
      <c r="P4864" s="25" t="str">
        <f>IF(M4864="","",IF(N4864="",M4864,M4864&amp;", "&amp;N4864))</f>
        <v/>
      </c>
      <c r="Q4864" s="25"/>
      <c r="R4864" s="25"/>
      <c r="S4864" s="35" t="s">
        <v>104</v>
      </c>
      <c r="T4864" s="25" t="s">
        <v>36</v>
      </c>
      <c r="U4864" s="185">
        <v>17213</v>
      </c>
      <c r="V4864" s="188">
        <v>17213</v>
      </c>
      <c r="W4864" s="189">
        <v>17213</v>
      </c>
      <c r="X4864" s="31">
        <v>17213</v>
      </c>
      <c r="Y4864" s="90">
        <f>IFERROR(ROUND(X4864/W4864-1,2),"")</f>
        <v>0</v>
      </c>
      <c r="Z4864" s="31">
        <f>IF(OR(S4864="VLD MLC components",S4864="VLD MLC pipes",S4864="VLD PEX components",S4864="VLD PEX pipes",S4864="VLD PHC components",S4864="VLD PHC pipes",S4864="Controls VLD"),"По запросу",X4864)</f>
        <v>17213</v>
      </c>
      <c r="AA4864" s="63">
        <f>ROUND(X4864/1.2,3)</f>
        <v>14344.166999999999</v>
      </c>
      <c r="AB4864" s="23">
        <v>14344.166999999999</v>
      </c>
      <c r="AC4864" s="190">
        <f>IFERROR(ROUND(AA4864/AB4864-1,2),"")</f>
        <v>0</v>
      </c>
      <c r="AD4864" s="25">
        <v>7.37</v>
      </c>
      <c r="AE4864" s="25">
        <v>5.2999999999999999E-2</v>
      </c>
      <c r="AF4864" s="25">
        <v>0</v>
      </c>
      <c r="AG4864" s="25" t="s">
        <v>22</v>
      </c>
      <c r="AH4864" s="25">
        <v>0</v>
      </c>
      <c r="AI4864" s="25">
        <v>0</v>
      </c>
      <c r="AJ4864" s="25" t="s">
        <v>20</v>
      </c>
      <c r="AK4864" s="42" t="s">
        <v>19</v>
      </c>
      <c r="AL4864" s="25" t="s">
        <v>19</v>
      </c>
      <c r="AM4864" s="25">
        <v>1</v>
      </c>
      <c r="AN4864" s="25"/>
      <c r="AO4864" s="25"/>
      <c r="AP4864" s="25"/>
      <c r="AQ4864" s="25"/>
      <c r="AR4864" s="94"/>
      <c r="AS4864" s="157" t="s">
        <v>22</v>
      </c>
      <c r="AT4864" s="93">
        <v>43292</v>
      </c>
      <c r="AU4864" s="92" t="s">
        <v>22</v>
      </c>
      <c r="AV4864" s="91" t="s">
        <v>48</v>
      </c>
      <c r="AW4864" s="92" t="s">
        <v>48</v>
      </c>
      <c r="AX4864" s="92" t="s">
        <v>48</v>
      </c>
      <c r="AY4864" s="91" t="s">
        <v>48</v>
      </c>
      <c r="AZ4864" s="23"/>
      <c r="BA4864" s="25">
        <v>0</v>
      </c>
      <c r="BB4864" t="s">
        <v>48</v>
      </c>
      <c r="BC4864" t="e">
        <v>#N/A</v>
      </c>
      <c r="BD4864" t="e">
        <f>IF(Z4864=BC4864,"OK")</f>
        <v>#N/A</v>
      </c>
      <c r="BE4864">
        <v>7.37</v>
      </c>
      <c r="BF4864">
        <v>5.2999999999999999E-2</v>
      </c>
      <c r="BG4864">
        <v>0</v>
      </c>
      <c r="BH4864">
        <v>0</v>
      </c>
      <c r="BI4864">
        <v>0</v>
      </c>
      <c r="BJ4864">
        <v>0</v>
      </c>
      <c r="BK4864">
        <v>0</v>
      </c>
      <c r="BN4864" s="183"/>
    </row>
    <row r="4865" spans="1:66" ht="25.5" x14ac:dyDescent="0.25">
      <c r="A4865" s="1"/>
      <c r="B4865" s="94">
        <v>4852</v>
      </c>
      <c r="C4865" s="43">
        <v>1052210</v>
      </c>
      <c r="D4865" s="25"/>
      <c r="E4865" s="27" t="s">
        <v>480</v>
      </c>
      <c r="F4865" s="213" t="s">
        <v>21</v>
      </c>
      <c r="G4865" s="42" t="s">
        <v>41</v>
      </c>
      <c r="H4865" s="46" t="str">
        <f>IFERROR(IFERROR(IF(SEARCH("Usystems",$E4865)&gt;0,"Usystems"),IF(SEARCH("RIIFO",$E4865)&gt;0,"RIIFO","Uponor")),"Uponor")</f>
        <v>Uponor</v>
      </c>
      <c r="I4865" s="25" t="str">
        <f>IFERROR(MID($D4865,1,7)+0,"")</f>
        <v/>
      </c>
      <c r="J4865" s="25" t="str">
        <f>IFERROR(MID($D4865,10,7)+0,"")</f>
        <v/>
      </c>
      <c r="K4865" s="25" t="str">
        <f>IFERROR(MID($D4865,19,7)+0,"")</f>
        <v/>
      </c>
      <c r="L4865" s="25" t="str">
        <f>IFERROR(MID($D4865,28,7)+0,"")</f>
        <v/>
      </c>
      <c r="M4865" s="25" t="str">
        <f>IF(IFERROR(MID($Q4865,1,7)+0,"")&lt;1130000,IF(INDEX(C:C,MATCH(LEFT(Q4865,7)+0,I:I,0))&lt;1130000,"",INDEX(C:C,MATCH(LEFT(Q4865,7)+0,I:I,0))),IFERROR(MID($Q4865,1,7)+0,""))</f>
        <v/>
      </c>
      <c r="N4865" s="25" t="str">
        <f>IF(IFERROR(MID($Q4865,10,7)+0,"")&lt;1130000,"",IFERROR(MID($Q4865,10,7)+0,""))</f>
        <v/>
      </c>
      <c r="O4865" s="25" t="str">
        <f>IF(IFERROR(MID($Q4865,19,7)+0,"")&lt;1130000,"",IFERROR(MID($Q4865,19,7)+0,""))</f>
        <v/>
      </c>
      <c r="P4865" s="25" t="str">
        <f>IF(M4865="","",IF(N4865="",M4865,M4865&amp;", "&amp;N4865))</f>
        <v/>
      </c>
      <c r="Q4865" s="25"/>
      <c r="R4865" s="25"/>
      <c r="S4865" s="35" t="s">
        <v>104</v>
      </c>
      <c r="T4865" s="25" t="s">
        <v>36</v>
      </c>
      <c r="U4865" s="185">
        <v>6884</v>
      </c>
      <c r="V4865" s="188">
        <v>6884</v>
      </c>
      <c r="W4865" s="189">
        <v>6884</v>
      </c>
      <c r="X4865" s="31">
        <v>6884</v>
      </c>
      <c r="Y4865" s="90">
        <f>IFERROR(ROUND(X4865/W4865-1,2),"")</f>
        <v>0</v>
      </c>
      <c r="Z4865" s="31">
        <f>IF(OR(S4865="VLD MLC components",S4865="VLD MLC pipes",S4865="VLD PEX components",S4865="VLD PEX pipes",S4865="VLD PHC components",S4865="VLD PHC pipes",S4865="Controls VLD"),"По запросу",X4865)</f>
        <v>6884</v>
      </c>
      <c r="AA4865" s="63">
        <f>ROUND(X4865/1.2,3)</f>
        <v>5736.6670000000004</v>
      </c>
      <c r="AB4865" s="23">
        <v>5736.6670000000004</v>
      </c>
      <c r="AC4865" s="190">
        <f>IFERROR(ROUND(AA4865/AB4865-1,2),"")</f>
        <v>0</v>
      </c>
      <c r="AD4865" s="25">
        <v>3.14</v>
      </c>
      <c r="AE4865" s="25">
        <v>2.5520000000000001E-2</v>
      </c>
      <c r="AF4865" s="25">
        <v>0</v>
      </c>
      <c r="AG4865" s="25" t="s">
        <v>22</v>
      </c>
      <c r="AH4865" s="25">
        <v>0</v>
      </c>
      <c r="AI4865" s="25">
        <v>0</v>
      </c>
      <c r="AJ4865" s="25" t="s">
        <v>20</v>
      </c>
      <c r="AK4865" s="42" t="s">
        <v>19</v>
      </c>
      <c r="AL4865" s="25" t="s">
        <v>19</v>
      </c>
      <c r="AM4865" s="25">
        <v>1</v>
      </c>
      <c r="AN4865" s="25"/>
      <c r="AO4865" s="25"/>
      <c r="AP4865" s="25"/>
      <c r="AQ4865" s="25"/>
      <c r="AR4865" s="94"/>
      <c r="AS4865" s="157" t="s">
        <v>22</v>
      </c>
      <c r="AT4865" s="93">
        <v>43292</v>
      </c>
      <c r="AU4865" s="92" t="s">
        <v>22</v>
      </c>
      <c r="AV4865" s="91" t="s">
        <v>48</v>
      </c>
      <c r="AW4865" s="92" t="s">
        <v>48</v>
      </c>
      <c r="AX4865" s="92" t="s">
        <v>48</v>
      </c>
      <c r="AY4865" s="91" t="s">
        <v>48</v>
      </c>
      <c r="AZ4865" s="23"/>
      <c r="BA4865" s="25">
        <v>0</v>
      </c>
      <c r="BB4865" t="s">
        <v>48</v>
      </c>
      <c r="BC4865" t="e">
        <v>#N/A</v>
      </c>
      <c r="BD4865" t="e">
        <f>IF(Z4865=BC4865,"OK")</f>
        <v>#N/A</v>
      </c>
      <c r="BE4865">
        <v>3.14</v>
      </c>
      <c r="BF4865">
        <v>2.5520000000000001E-2</v>
      </c>
      <c r="BG4865">
        <v>0</v>
      </c>
      <c r="BH4865">
        <v>0</v>
      </c>
      <c r="BI4865">
        <v>0</v>
      </c>
      <c r="BJ4865">
        <v>0</v>
      </c>
      <c r="BK4865">
        <v>0</v>
      </c>
      <c r="BN4865" s="183"/>
    </row>
    <row r="4866" spans="1:66" ht="25.5" x14ac:dyDescent="0.25">
      <c r="A4866" s="1"/>
      <c r="B4866" s="94">
        <v>4853</v>
      </c>
      <c r="C4866" s="43">
        <v>1068686</v>
      </c>
      <c r="D4866" s="25"/>
      <c r="E4866" s="27" t="s">
        <v>479</v>
      </c>
      <c r="F4866" s="213" t="s">
        <v>21</v>
      </c>
      <c r="G4866" s="42" t="s">
        <v>41</v>
      </c>
      <c r="H4866" s="46" t="str">
        <f>IFERROR(IFERROR(IF(SEARCH("Usystems",$E4866)&gt;0,"Usystems"),IF(SEARCH("RIIFO",$E4866)&gt;0,"RIIFO","Uponor")),"Uponor")</f>
        <v>Uponor</v>
      </c>
      <c r="I4866" s="25" t="str">
        <f>IFERROR(MID($D4866,1,7)+0,"")</f>
        <v/>
      </c>
      <c r="J4866" s="25" t="str">
        <f>IFERROR(MID($D4866,10,7)+0,"")</f>
        <v/>
      </c>
      <c r="K4866" s="25" t="str">
        <f>IFERROR(MID($D4866,19,7)+0,"")</f>
        <v/>
      </c>
      <c r="L4866" s="25" t="str">
        <f>IFERROR(MID($D4866,28,7)+0,"")</f>
        <v/>
      </c>
      <c r="M4866" s="25" t="str">
        <f>IF(IFERROR(MID($Q4866,1,7)+0,"")&lt;1130000,IF(INDEX(C:C,MATCH(LEFT(Q4866,7)+0,I:I,0))&lt;1130000,"",INDEX(C:C,MATCH(LEFT(Q4866,7)+0,I:I,0))),IFERROR(MID($Q4866,1,7)+0,""))</f>
        <v/>
      </c>
      <c r="N4866" s="25" t="str">
        <f>IF(IFERROR(MID($Q4866,10,7)+0,"")&lt;1130000,"",IFERROR(MID($Q4866,10,7)+0,""))</f>
        <v/>
      </c>
      <c r="O4866" s="25" t="str">
        <f>IF(IFERROR(MID($Q4866,19,7)+0,"")&lt;1130000,"",IFERROR(MID($Q4866,19,7)+0,""))</f>
        <v/>
      </c>
      <c r="P4866" s="25" t="str">
        <f>IF(M4866="","",IF(N4866="",M4866,M4866&amp;", "&amp;N4866))</f>
        <v/>
      </c>
      <c r="Q4866" s="25"/>
      <c r="R4866" s="25"/>
      <c r="S4866" s="35" t="s">
        <v>104</v>
      </c>
      <c r="T4866" s="25" t="s">
        <v>36</v>
      </c>
      <c r="U4866" s="185">
        <v>39670</v>
      </c>
      <c r="V4866" s="188">
        <v>39670</v>
      </c>
      <c r="W4866" s="189">
        <v>39670</v>
      </c>
      <c r="X4866" s="31">
        <v>39670</v>
      </c>
      <c r="Y4866" s="90">
        <f>IFERROR(ROUND(X4866/W4866-1,2),"")</f>
        <v>0</v>
      </c>
      <c r="Z4866" s="31">
        <f>IF(OR(S4866="VLD MLC components",S4866="VLD MLC pipes",S4866="VLD PEX components",S4866="VLD PEX pipes",S4866="VLD PHC components",S4866="VLD PHC pipes",S4866="Controls VLD"),"По запросу",X4866)</f>
        <v>39670</v>
      </c>
      <c r="AA4866" s="63">
        <f>ROUND(X4866/1.2,3)</f>
        <v>33058.332999999999</v>
      </c>
      <c r="AB4866" s="23">
        <v>33058.332999999999</v>
      </c>
      <c r="AC4866" s="190">
        <f>IFERROR(ROUND(AA4866/AB4866-1,2),"")</f>
        <v>0</v>
      </c>
      <c r="AD4866" s="25">
        <v>17</v>
      </c>
      <c r="AE4866" s="25">
        <v>1.4E-2</v>
      </c>
      <c r="AF4866" s="25">
        <v>0</v>
      </c>
      <c r="AG4866" s="25" t="s">
        <v>22</v>
      </c>
      <c r="AH4866" s="25">
        <v>0</v>
      </c>
      <c r="AI4866" s="25">
        <v>0</v>
      </c>
      <c r="AJ4866" s="25" t="s">
        <v>20</v>
      </c>
      <c r="AK4866" s="42" t="s">
        <v>19</v>
      </c>
      <c r="AL4866" s="25" t="s">
        <v>19</v>
      </c>
      <c r="AM4866" s="25">
        <v>1</v>
      </c>
      <c r="AN4866" s="25"/>
      <c r="AO4866" s="25"/>
      <c r="AP4866" s="25"/>
      <c r="AQ4866" s="25"/>
      <c r="AR4866" s="94"/>
      <c r="AS4866" s="157" t="s">
        <v>22</v>
      </c>
      <c r="AT4866" s="93">
        <v>43292</v>
      </c>
      <c r="AU4866" s="92" t="s">
        <v>22</v>
      </c>
      <c r="AV4866" s="91" t="s">
        <v>48</v>
      </c>
      <c r="AW4866" s="92" t="s">
        <v>48</v>
      </c>
      <c r="AX4866" s="92" t="s">
        <v>48</v>
      </c>
      <c r="AY4866" s="91" t="s">
        <v>48</v>
      </c>
      <c r="AZ4866" s="23"/>
      <c r="BA4866" s="25">
        <v>0</v>
      </c>
      <c r="BB4866" t="s">
        <v>48</v>
      </c>
      <c r="BC4866" t="e">
        <v>#N/A</v>
      </c>
      <c r="BD4866" t="e">
        <f>IF(Z4866=BC4866,"OK")</f>
        <v>#N/A</v>
      </c>
      <c r="BE4866">
        <v>17</v>
      </c>
      <c r="BF4866">
        <v>1.4E-2</v>
      </c>
      <c r="BG4866">
        <v>0</v>
      </c>
      <c r="BH4866">
        <v>0</v>
      </c>
      <c r="BI4866">
        <v>0</v>
      </c>
      <c r="BJ4866">
        <v>0</v>
      </c>
      <c r="BK4866">
        <v>0</v>
      </c>
      <c r="BN4866" s="183"/>
    </row>
    <row r="4867" spans="1:66" ht="25.5" x14ac:dyDescent="0.25">
      <c r="A4867" s="1"/>
      <c r="B4867" s="94">
        <v>4854</v>
      </c>
      <c r="C4867" s="43">
        <v>1068684</v>
      </c>
      <c r="D4867" s="25"/>
      <c r="E4867" s="27" t="s">
        <v>478</v>
      </c>
      <c r="F4867" s="213" t="s">
        <v>21</v>
      </c>
      <c r="G4867" s="42" t="s">
        <v>41</v>
      </c>
      <c r="H4867" s="46" t="str">
        <f>IFERROR(IFERROR(IF(SEARCH("Usystems",$E4867)&gt;0,"Usystems"),IF(SEARCH("RIIFO",$E4867)&gt;0,"RIIFO","Uponor")),"Uponor")</f>
        <v>Uponor</v>
      </c>
      <c r="I4867" s="25" t="str">
        <f>IFERROR(MID($D4867,1,7)+0,"")</f>
        <v/>
      </c>
      <c r="J4867" s="25" t="str">
        <f>IFERROR(MID($D4867,10,7)+0,"")</f>
        <v/>
      </c>
      <c r="K4867" s="25" t="str">
        <f>IFERROR(MID($D4867,19,7)+0,"")</f>
        <v/>
      </c>
      <c r="L4867" s="25" t="str">
        <f>IFERROR(MID($D4867,28,7)+0,"")</f>
        <v/>
      </c>
      <c r="M4867" s="25" t="str">
        <f>IF(IFERROR(MID($Q4867,1,7)+0,"")&lt;1130000,IF(INDEX(C:C,MATCH(LEFT(Q4867,7)+0,I:I,0))&lt;1130000,"",INDEX(C:C,MATCH(LEFT(Q4867,7)+0,I:I,0))),IFERROR(MID($Q4867,1,7)+0,""))</f>
        <v/>
      </c>
      <c r="N4867" s="25" t="str">
        <f>IF(IFERROR(MID($Q4867,10,7)+0,"")&lt;1130000,"",IFERROR(MID($Q4867,10,7)+0,""))</f>
        <v/>
      </c>
      <c r="O4867" s="25" t="str">
        <f>IF(IFERROR(MID($Q4867,19,7)+0,"")&lt;1130000,"",IFERROR(MID($Q4867,19,7)+0,""))</f>
        <v/>
      </c>
      <c r="P4867" s="25" t="str">
        <f>IF(M4867="","",IF(N4867="",M4867,M4867&amp;", "&amp;N4867))</f>
        <v/>
      </c>
      <c r="Q4867" s="25"/>
      <c r="R4867" s="25"/>
      <c r="S4867" s="35" t="s">
        <v>104</v>
      </c>
      <c r="T4867" s="25" t="s">
        <v>36</v>
      </c>
      <c r="U4867" s="185">
        <v>19521</v>
      </c>
      <c r="V4867" s="188">
        <v>19521</v>
      </c>
      <c r="W4867" s="189">
        <v>19521</v>
      </c>
      <c r="X4867" s="31">
        <v>19521</v>
      </c>
      <c r="Y4867" s="90">
        <f>IFERROR(ROUND(X4867/W4867-1,2),"")</f>
        <v>0</v>
      </c>
      <c r="Z4867" s="31">
        <f>IF(OR(S4867="VLD MLC components",S4867="VLD MLC pipes",S4867="VLD PEX components",S4867="VLD PEX pipes",S4867="VLD PHC components",S4867="VLD PHC pipes",S4867="Controls VLD"),"По запросу",X4867)</f>
        <v>19521</v>
      </c>
      <c r="AA4867" s="63">
        <f>ROUND(X4867/1.2,3)</f>
        <v>16267.5</v>
      </c>
      <c r="AB4867" s="23">
        <v>16267.5</v>
      </c>
      <c r="AC4867" s="190">
        <f>IFERROR(ROUND(AA4867/AB4867-1,2),"")</f>
        <v>0</v>
      </c>
      <c r="AD4867" s="25">
        <v>8.6</v>
      </c>
      <c r="AE4867" s="25">
        <v>7.0000000000000001E-3</v>
      </c>
      <c r="AF4867" s="25">
        <v>0</v>
      </c>
      <c r="AG4867" s="25" t="s">
        <v>22</v>
      </c>
      <c r="AH4867" s="25">
        <v>0</v>
      </c>
      <c r="AI4867" s="25">
        <v>0</v>
      </c>
      <c r="AJ4867" s="25" t="s">
        <v>20</v>
      </c>
      <c r="AK4867" s="42" t="s">
        <v>19</v>
      </c>
      <c r="AL4867" s="25" t="s">
        <v>19</v>
      </c>
      <c r="AM4867" s="25">
        <v>1</v>
      </c>
      <c r="AN4867" s="25"/>
      <c r="AO4867" s="25"/>
      <c r="AP4867" s="25"/>
      <c r="AQ4867" s="25"/>
      <c r="AR4867" s="94"/>
      <c r="AS4867" s="157" t="s">
        <v>22</v>
      </c>
      <c r="AT4867" s="93">
        <v>43292</v>
      </c>
      <c r="AU4867" s="92" t="s">
        <v>22</v>
      </c>
      <c r="AV4867" s="91" t="s">
        <v>48</v>
      </c>
      <c r="AW4867" s="92" t="s">
        <v>48</v>
      </c>
      <c r="AX4867" s="92" t="s">
        <v>48</v>
      </c>
      <c r="AY4867" s="91" t="s">
        <v>48</v>
      </c>
      <c r="AZ4867" s="23"/>
      <c r="BA4867" s="25">
        <v>0</v>
      </c>
      <c r="BB4867" t="s">
        <v>48</v>
      </c>
      <c r="BC4867" t="e">
        <v>#N/A</v>
      </c>
      <c r="BD4867" t="e">
        <f>IF(Z4867=BC4867,"OK")</f>
        <v>#N/A</v>
      </c>
      <c r="BE4867">
        <v>8.6</v>
      </c>
      <c r="BF4867">
        <v>7.0000000000000001E-3</v>
      </c>
      <c r="BG4867">
        <v>0</v>
      </c>
      <c r="BH4867">
        <v>0</v>
      </c>
      <c r="BI4867">
        <v>0</v>
      </c>
      <c r="BJ4867">
        <v>0</v>
      </c>
      <c r="BK4867">
        <v>0</v>
      </c>
      <c r="BN4867" s="183"/>
    </row>
    <row r="4868" spans="1:66" ht="25.5" x14ac:dyDescent="0.25">
      <c r="A4868" s="1"/>
      <c r="B4868" s="94">
        <v>4855</v>
      </c>
      <c r="C4868" s="43">
        <v>1068681</v>
      </c>
      <c r="D4868" s="25"/>
      <c r="E4868" s="27" t="s">
        <v>477</v>
      </c>
      <c r="F4868" s="213" t="s">
        <v>21</v>
      </c>
      <c r="G4868" s="42" t="s">
        <v>41</v>
      </c>
      <c r="H4868" s="46" t="str">
        <f>IFERROR(IFERROR(IF(SEARCH("Usystems",$E4868)&gt;0,"Usystems"),IF(SEARCH("RIIFO",$E4868)&gt;0,"RIIFO","Uponor")),"Uponor")</f>
        <v>Uponor</v>
      </c>
      <c r="I4868" s="25" t="str">
        <f>IFERROR(MID($D4868,1,7)+0,"")</f>
        <v/>
      </c>
      <c r="J4868" s="25" t="str">
        <f>IFERROR(MID($D4868,10,7)+0,"")</f>
        <v/>
      </c>
      <c r="K4868" s="25" t="str">
        <f>IFERROR(MID($D4868,19,7)+0,"")</f>
        <v/>
      </c>
      <c r="L4868" s="25" t="str">
        <f>IFERROR(MID($D4868,28,7)+0,"")</f>
        <v/>
      </c>
      <c r="M4868" s="25" t="str">
        <f>IF(IFERROR(MID($Q4868,1,7)+0,"")&lt;1130000,IF(INDEX(C:C,MATCH(LEFT(Q4868,7)+0,I:I,0))&lt;1130000,"",INDEX(C:C,MATCH(LEFT(Q4868,7)+0,I:I,0))),IFERROR(MID($Q4868,1,7)+0,""))</f>
        <v/>
      </c>
      <c r="N4868" s="25" t="str">
        <f>IF(IFERROR(MID($Q4868,10,7)+0,"")&lt;1130000,"",IFERROR(MID($Q4868,10,7)+0,""))</f>
        <v/>
      </c>
      <c r="O4868" s="25" t="str">
        <f>IF(IFERROR(MID($Q4868,19,7)+0,"")&lt;1130000,"",IFERROR(MID($Q4868,19,7)+0,""))</f>
        <v/>
      </c>
      <c r="P4868" s="25" t="str">
        <f>IF(M4868="","",IF(N4868="",M4868,M4868&amp;", "&amp;N4868))</f>
        <v/>
      </c>
      <c r="Q4868" s="25"/>
      <c r="R4868" s="25"/>
      <c r="S4868" s="35" t="s">
        <v>104</v>
      </c>
      <c r="T4868" s="25" t="s">
        <v>36</v>
      </c>
      <c r="U4868" s="185">
        <v>9299</v>
      </c>
      <c r="V4868" s="188">
        <v>9299</v>
      </c>
      <c r="W4868" s="189">
        <v>9299</v>
      </c>
      <c r="X4868" s="31">
        <v>9299</v>
      </c>
      <c r="Y4868" s="90">
        <f>IFERROR(ROUND(X4868/W4868-1,2),"")</f>
        <v>0</v>
      </c>
      <c r="Z4868" s="31">
        <f>IF(OR(S4868="VLD MLC components",S4868="VLD MLC pipes",S4868="VLD PEX components",S4868="VLD PEX pipes",S4868="VLD PHC components",S4868="VLD PHC pipes",S4868="Controls VLD"),"По запросу",X4868)</f>
        <v>9299</v>
      </c>
      <c r="AA4868" s="63">
        <f>ROUND(X4868/1.2,3)</f>
        <v>7749.1670000000004</v>
      </c>
      <c r="AB4868" s="23">
        <v>7749.1670000000004</v>
      </c>
      <c r="AC4868" s="190">
        <f>IFERROR(ROUND(AA4868/AB4868-1,2),"")</f>
        <v>0</v>
      </c>
      <c r="AD4868" s="25">
        <v>3.9</v>
      </c>
      <c r="AE4868" s="25">
        <v>3.0000000000000001E-3</v>
      </c>
      <c r="AF4868" s="25">
        <v>0</v>
      </c>
      <c r="AG4868" s="25" t="s">
        <v>22</v>
      </c>
      <c r="AH4868" s="25">
        <v>0</v>
      </c>
      <c r="AI4868" s="25">
        <v>0</v>
      </c>
      <c r="AJ4868" s="25" t="s">
        <v>20</v>
      </c>
      <c r="AK4868" s="42" t="s">
        <v>19</v>
      </c>
      <c r="AL4868" s="25" t="s">
        <v>19</v>
      </c>
      <c r="AM4868" s="25">
        <v>1</v>
      </c>
      <c r="AN4868" s="25"/>
      <c r="AO4868" s="25"/>
      <c r="AP4868" s="25"/>
      <c r="AQ4868" s="25"/>
      <c r="AR4868" s="94"/>
      <c r="AS4868" s="157" t="s">
        <v>22</v>
      </c>
      <c r="AT4868" s="93">
        <v>43292</v>
      </c>
      <c r="AU4868" s="92" t="s">
        <v>22</v>
      </c>
      <c r="AV4868" s="91" t="s">
        <v>48</v>
      </c>
      <c r="AW4868" s="92" t="s">
        <v>48</v>
      </c>
      <c r="AX4868" s="92" t="s">
        <v>48</v>
      </c>
      <c r="AY4868" s="91" t="s">
        <v>48</v>
      </c>
      <c r="AZ4868" s="23"/>
      <c r="BA4868" s="25">
        <v>0</v>
      </c>
      <c r="BB4868" t="s">
        <v>48</v>
      </c>
      <c r="BC4868" t="e">
        <v>#N/A</v>
      </c>
      <c r="BD4868" t="e">
        <f>IF(Z4868=BC4868,"OK")</f>
        <v>#N/A</v>
      </c>
      <c r="BE4868">
        <v>3.9</v>
      </c>
      <c r="BF4868">
        <v>3.0000000000000001E-3</v>
      </c>
      <c r="BG4868">
        <v>0</v>
      </c>
      <c r="BH4868">
        <v>0</v>
      </c>
      <c r="BI4868">
        <v>0</v>
      </c>
      <c r="BJ4868">
        <v>0</v>
      </c>
      <c r="BK4868">
        <v>0</v>
      </c>
      <c r="BN4868" s="183"/>
    </row>
    <row r="4869" spans="1:66" ht="25.5" x14ac:dyDescent="0.25">
      <c r="A4869" s="1"/>
      <c r="B4869" s="94">
        <v>4856</v>
      </c>
      <c r="C4869" s="43">
        <v>1069894</v>
      </c>
      <c r="D4869" s="25"/>
      <c r="E4869" s="36" t="s">
        <v>476</v>
      </c>
      <c r="F4869" s="151" t="s">
        <v>21</v>
      </c>
      <c r="G4869" s="42" t="s">
        <v>41</v>
      </c>
      <c r="H4869" s="46" t="str">
        <f>IFERROR(IFERROR(IF(SEARCH("Usystems",$E4869)&gt;0,"Usystems"),IF(SEARCH("RIIFO",$E4869)&gt;0,"RIIFO","Uponor")),"Uponor")</f>
        <v>Uponor</v>
      </c>
      <c r="I4869" s="25" t="str">
        <f>IFERROR(MID($D4869,1,7)+0,"")</f>
        <v/>
      </c>
      <c r="J4869" s="25" t="str">
        <f>IFERROR(MID($D4869,10,7)+0,"")</f>
        <v/>
      </c>
      <c r="K4869" s="25" t="str">
        <f>IFERROR(MID($D4869,19,7)+0,"")</f>
        <v/>
      </c>
      <c r="L4869" s="25" t="str">
        <f>IFERROR(MID($D4869,28,7)+0,"")</f>
        <v/>
      </c>
      <c r="M4869" s="25" t="str">
        <f>IF(IFERROR(MID($Q4869,1,7)+0,"")&lt;1130000,IF(INDEX(C:C,MATCH(LEFT(Q4869,7)+0,I:I,0))&lt;1130000,"",INDEX(C:C,MATCH(LEFT(Q4869,7)+0,I:I,0))),IFERROR(MID($Q4869,1,7)+0,""))</f>
        <v/>
      </c>
      <c r="N4869" s="25" t="str">
        <f>IF(IFERROR(MID($Q4869,10,7)+0,"")&lt;1130000,"",IFERROR(MID($Q4869,10,7)+0,""))</f>
        <v/>
      </c>
      <c r="O4869" s="25" t="str">
        <f>IF(IFERROR(MID($Q4869,19,7)+0,"")&lt;1130000,"",IFERROR(MID($Q4869,19,7)+0,""))</f>
        <v/>
      </c>
      <c r="P4869" s="25" t="str">
        <f>IF(M4869="","",IF(N4869="",M4869,M4869&amp;", "&amp;N4869))</f>
        <v/>
      </c>
      <c r="Q4869" s="25"/>
      <c r="R4869" s="25"/>
      <c r="S4869" s="35" t="s">
        <v>103</v>
      </c>
      <c r="T4869" s="25" t="s">
        <v>36</v>
      </c>
      <c r="U4869" s="185">
        <v>592</v>
      </c>
      <c r="V4869" s="188">
        <v>592</v>
      </c>
      <c r="W4869" s="189">
        <v>592</v>
      </c>
      <c r="X4869" s="31">
        <v>592</v>
      </c>
      <c r="Y4869" s="90">
        <f>IFERROR(ROUND(X4869/W4869-1,2),"")</f>
        <v>0</v>
      </c>
      <c r="Z4869" s="31">
        <f>IF(OR(S4869="VLD MLC components",S4869="VLD MLC pipes",S4869="VLD PEX components",S4869="VLD PEX pipes",S4869="VLD PHC components",S4869="VLD PHC pipes",S4869="Controls VLD"),"По запросу",X4869)</f>
        <v>592</v>
      </c>
      <c r="AA4869" s="63">
        <f>ROUND(X4869/1.2,3)</f>
        <v>493.33300000000003</v>
      </c>
      <c r="AB4869" s="23">
        <v>493.33300000000003</v>
      </c>
      <c r="AC4869" s="190">
        <f>IFERROR(ROUND(AA4869/AB4869-1,2),"")</f>
        <v>0</v>
      </c>
      <c r="AD4869" s="25">
        <v>1</v>
      </c>
      <c r="AE4869" s="25"/>
      <c r="AF4869" s="25">
        <v>0</v>
      </c>
      <c r="AG4869" s="25" t="s">
        <v>22</v>
      </c>
      <c r="AH4869" s="25">
        <v>0</v>
      </c>
      <c r="AI4869" s="25">
        <v>0</v>
      </c>
      <c r="AJ4869" s="25" t="s">
        <v>20</v>
      </c>
      <c r="AK4869" s="42" t="s">
        <v>19</v>
      </c>
      <c r="AL4869" s="25" t="s">
        <v>19</v>
      </c>
      <c r="AM4869" s="25">
        <v>1</v>
      </c>
      <c r="AN4869" s="25"/>
      <c r="AO4869" s="25"/>
      <c r="AP4869" s="25"/>
      <c r="AQ4869" s="25"/>
      <c r="AR4869" s="94"/>
      <c r="AS4869" s="157" t="s">
        <v>22</v>
      </c>
      <c r="AT4869" s="93">
        <v>43292</v>
      </c>
      <c r="AU4869" s="92" t="s">
        <v>22</v>
      </c>
      <c r="AV4869" s="91" t="s">
        <v>48</v>
      </c>
      <c r="AW4869" s="92" t="s">
        <v>48</v>
      </c>
      <c r="AX4869" s="92" t="s">
        <v>48</v>
      </c>
      <c r="AY4869" s="91" t="s">
        <v>48</v>
      </c>
      <c r="AZ4869" s="23"/>
      <c r="BA4869" s="25">
        <v>0</v>
      </c>
      <c r="BB4869" t="s">
        <v>48</v>
      </c>
      <c r="BC4869" t="e">
        <v>#N/A</v>
      </c>
      <c r="BD4869" t="e">
        <f>IF(Z4869=BC4869,"OK")</f>
        <v>#N/A</v>
      </c>
      <c r="BE4869">
        <v>1</v>
      </c>
      <c r="BF4869" t="e">
        <v>#VALUE!</v>
      </c>
      <c r="BG4869">
        <v>0</v>
      </c>
      <c r="BH4869">
        <v>0</v>
      </c>
      <c r="BI4869">
        <v>0</v>
      </c>
      <c r="BJ4869">
        <v>0</v>
      </c>
      <c r="BK4869">
        <v>0</v>
      </c>
      <c r="BN4869" s="183"/>
    </row>
    <row r="4870" spans="1:66" ht="25.5" x14ac:dyDescent="0.25">
      <c r="A4870" s="1"/>
      <c r="B4870" s="94">
        <v>4857</v>
      </c>
      <c r="C4870" s="43">
        <v>1071841</v>
      </c>
      <c r="D4870" s="25"/>
      <c r="E4870" s="27" t="s">
        <v>475</v>
      </c>
      <c r="F4870" s="213" t="s">
        <v>44</v>
      </c>
      <c r="G4870" s="42" t="s">
        <v>41</v>
      </c>
      <c r="H4870" s="46" t="str">
        <f>IFERROR(IFERROR(IF(SEARCH("Usystems",$E4870)&gt;0,"Usystems"),IF(SEARCH("RIIFO",$E4870)&gt;0,"RIIFO","Uponor")),"Uponor")</f>
        <v>Uponor</v>
      </c>
      <c r="I4870" s="25" t="str">
        <f>IFERROR(MID($D4870,1,7)+0,"")</f>
        <v/>
      </c>
      <c r="J4870" s="25" t="str">
        <f>IFERROR(MID($D4870,10,7)+0,"")</f>
        <v/>
      </c>
      <c r="K4870" s="25" t="str">
        <f>IFERROR(MID($D4870,19,7)+0,"")</f>
        <v/>
      </c>
      <c r="L4870" s="25" t="str">
        <f>IFERROR(MID($D4870,28,7)+0,"")</f>
        <v/>
      </c>
      <c r="M4870" s="25" t="str">
        <f>IF(IFERROR(MID($Q4870,1,7)+0,"")&lt;1130000,IF(INDEX(C:C,MATCH(LEFT(Q4870,7)+0,I:I,0))&lt;1130000,"",INDEX(C:C,MATCH(LEFT(Q4870,7)+0,I:I,0))),IFERROR(MID($Q4870,1,7)+0,""))</f>
        <v/>
      </c>
      <c r="N4870" s="25" t="str">
        <f>IF(IFERROR(MID($Q4870,10,7)+0,"")&lt;1130000,"",IFERROR(MID($Q4870,10,7)+0,""))</f>
        <v/>
      </c>
      <c r="O4870" s="25" t="str">
        <f>IF(IFERROR(MID($Q4870,19,7)+0,"")&lt;1130000,"",IFERROR(MID($Q4870,19,7)+0,""))</f>
        <v/>
      </c>
      <c r="P4870" s="25" t="str">
        <f>IF(M4870="","",IF(N4870="",M4870,M4870&amp;", "&amp;N4870))</f>
        <v/>
      </c>
      <c r="Q4870" s="25"/>
      <c r="R4870" s="25"/>
      <c r="S4870" s="35" t="s">
        <v>103</v>
      </c>
      <c r="T4870" s="25" t="s">
        <v>36</v>
      </c>
      <c r="U4870" s="185">
        <v>1284</v>
      </c>
      <c r="V4870" s="188">
        <v>1284</v>
      </c>
      <c r="W4870" s="189">
        <v>1284</v>
      </c>
      <c r="X4870" s="31">
        <v>1284</v>
      </c>
      <c r="Y4870" s="90">
        <f>IFERROR(ROUND(X4870/W4870-1,2),"")</f>
        <v>0</v>
      </c>
      <c r="Z4870" s="31">
        <f>IF(OR(S4870="VLD MLC components",S4870="VLD MLC pipes",S4870="VLD PEX components",S4870="VLD PEX pipes",S4870="VLD PHC components",S4870="VLD PHC pipes",S4870="Controls VLD"),"По запросу",X4870)</f>
        <v>1284</v>
      </c>
      <c r="AA4870" s="63">
        <f>ROUND(X4870/1.2,3)</f>
        <v>1070</v>
      </c>
      <c r="AB4870" s="23">
        <v>1070</v>
      </c>
      <c r="AC4870" s="190">
        <f>IFERROR(ROUND(AA4870/AB4870-1,2),"")</f>
        <v>0</v>
      </c>
      <c r="AD4870" s="25">
        <v>1.337</v>
      </c>
      <c r="AE4870" s="25">
        <v>0.02</v>
      </c>
      <c r="AF4870" s="25">
        <v>0</v>
      </c>
      <c r="AG4870" s="25" t="s">
        <v>22</v>
      </c>
      <c r="AH4870" s="25">
        <v>0</v>
      </c>
      <c r="AI4870" s="25">
        <v>0</v>
      </c>
      <c r="AJ4870" s="25" t="s">
        <v>20</v>
      </c>
      <c r="AK4870" s="42" t="s">
        <v>19</v>
      </c>
      <c r="AL4870" s="25" t="s">
        <v>19</v>
      </c>
      <c r="AM4870" s="25">
        <v>1</v>
      </c>
      <c r="AN4870" s="25"/>
      <c r="AO4870" s="25"/>
      <c r="AP4870" s="25"/>
      <c r="AQ4870" s="25"/>
      <c r="AR4870" s="94"/>
      <c r="AS4870" s="157" t="s">
        <v>22</v>
      </c>
      <c r="AT4870" s="93">
        <v>43292</v>
      </c>
      <c r="AU4870" s="92" t="s">
        <v>22</v>
      </c>
      <c r="AV4870" s="91" t="s">
        <v>48</v>
      </c>
      <c r="AW4870" s="92" t="s">
        <v>48</v>
      </c>
      <c r="AX4870" s="92" t="s">
        <v>48</v>
      </c>
      <c r="AY4870" s="91" t="s">
        <v>48</v>
      </c>
      <c r="AZ4870" s="23"/>
      <c r="BA4870" s="25">
        <v>0</v>
      </c>
      <c r="BB4870" t="s">
        <v>48</v>
      </c>
      <c r="BC4870" t="e">
        <v>#N/A</v>
      </c>
      <c r="BD4870" t="e">
        <f>IF(Z4870=BC4870,"OK")</f>
        <v>#N/A</v>
      </c>
      <c r="BE4870">
        <v>1.337</v>
      </c>
      <c r="BF4870">
        <v>0.02</v>
      </c>
      <c r="BG4870">
        <v>0</v>
      </c>
      <c r="BH4870">
        <v>0</v>
      </c>
      <c r="BI4870">
        <v>0</v>
      </c>
      <c r="BJ4870">
        <v>0</v>
      </c>
      <c r="BK4870">
        <v>0</v>
      </c>
      <c r="BN4870" s="183"/>
    </row>
    <row r="4871" spans="1:66" x14ac:dyDescent="0.25">
      <c r="A4871" s="1"/>
      <c r="B4871" s="94">
        <v>4858</v>
      </c>
      <c r="C4871" s="43">
        <v>1054144</v>
      </c>
      <c r="D4871" s="25"/>
      <c r="E4871" s="36" t="s">
        <v>474</v>
      </c>
      <c r="F4871" s="151" t="s">
        <v>21</v>
      </c>
      <c r="G4871" s="42" t="s">
        <v>41</v>
      </c>
      <c r="H4871" s="46" t="str">
        <f>IFERROR(IFERROR(IF(SEARCH("Usystems",$E4871)&gt;0,"Usystems"),IF(SEARCH("RIIFO",$E4871)&gt;0,"RIIFO","Uponor")),"Uponor")</f>
        <v>Uponor</v>
      </c>
      <c r="I4871" s="25" t="str">
        <f>IFERROR(MID($D4871,1,7)+0,"")</f>
        <v/>
      </c>
      <c r="J4871" s="25" t="str">
        <f>IFERROR(MID($D4871,10,7)+0,"")</f>
        <v/>
      </c>
      <c r="K4871" s="25" t="str">
        <f>IFERROR(MID($D4871,19,7)+0,"")</f>
        <v/>
      </c>
      <c r="L4871" s="25" t="str">
        <f>IFERROR(MID($D4871,28,7)+0,"")</f>
        <v/>
      </c>
      <c r="M4871" s="25" t="str">
        <f>IF(IFERROR(MID($Q4871,1,7)+0,"")&lt;1130000,IF(INDEX(C:C,MATCH(LEFT(Q4871,7)+0,I:I,0))&lt;1130000,"",INDEX(C:C,MATCH(LEFT(Q4871,7)+0,I:I,0))),IFERROR(MID($Q4871,1,7)+0,""))</f>
        <v/>
      </c>
      <c r="N4871" s="25" t="str">
        <f>IF(IFERROR(MID($Q4871,10,7)+0,"")&lt;1130000,"",IFERROR(MID($Q4871,10,7)+0,""))</f>
        <v/>
      </c>
      <c r="O4871" s="25" t="str">
        <f>IF(IFERROR(MID($Q4871,19,7)+0,"")&lt;1130000,"",IFERROR(MID($Q4871,19,7)+0,""))</f>
        <v/>
      </c>
      <c r="P4871" s="25" t="str">
        <f>IF(M4871="","",IF(N4871="",M4871,M4871&amp;", "&amp;N4871))</f>
        <v/>
      </c>
      <c r="Q4871" s="25"/>
      <c r="R4871" s="25"/>
      <c r="S4871" s="35" t="s">
        <v>103</v>
      </c>
      <c r="T4871" s="25" t="s">
        <v>36</v>
      </c>
      <c r="U4871" s="185">
        <v>77.03</v>
      </c>
      <c r="V4871" s="188">
        <v>77.03</v>
      </c>
      <c r="W4871" s="189">
        <v>77.03</v>
      </c>
      <c r="X4871" s="31">
        <v>77.03</v>
      </c>
      <c r="Y4871" s="90">
        <f>IFERROR(ROUND(X4871/W4871-1,2),"")</f>
        <v>0</v>
      </c>
      <c r="Z4871" s="31">
        <f>IF(OR(S4871="VLD MLC components",S4871="VLD MLC pipes",S4871="VLD PEX components",S4871="VLD PEX pipes",S4871="VLD PHC components",S4871="VLD PHC pipes",S4871="Controls VLD"),"По запросу",X4871)</f>
        <v>77.03</v>
      </c>
      <c r="AA4871" s="63">
        <f>ROUND(X4871/1.2,3)</f>
        <v>64.191999999999993</v>
      </c>
      <c r="AB4871" s="23">
        <v>64.191999999999993</v>
      </c>
      <c r="AC4871" s="190">
        <f>IFERROR(ROUND(AA4871/AB4871-1,2),"")</f>
        <v>0</v>
      </c>
      <c r="AD4871" s="25">
        <v>0</v>
      </c>
      <c r="AE4871" s="25"/>
      <c r="AF4871" s="25">
        <v>1</v>
      </c>
      <c r="AG4871" s="25">
        <v>1</v>
      </c>
      <c r="AH4871" s="25">
        <v>1</v>
      </c>
      <c r="AI4871" s="25">
        <v>1</v>
      </c>
      <c r="AJ4871" s="25" t="s">
        <v>19</v>
      </c>
      <c r="AK4871" s="42" t="s">
        <v>19</v>
      </c>
      <c r="AL4871" s="25" t="s">
        <v>19</v>
      </c>
      <c r="AM4871" s="25">
        <v>1</v>
      </c>
      <c r="AN4871" s="25"/>
      <c r="AO4871" s="25"/>
      <c r="AP4871" s="25"/>
      <c r="AQ4871" s="25"/>
      <c r="AR4871" s="94"/>
      <c r="AS4871" s="157" t="s">
        <v>22</v>
      </c>
      <c r="AT4871" s="93">
        <v>43292</v>
      </c>
      <c r="AU4871" s="92" t="s">
        <v>22</v>
      </c>
      <c r="AV4871" s="91" t="s">
        <v>152</v>
      </c>
      <c r="AW4871" s="92" t="s">
        <v>48</v>
      </c>
      <c r="AX4871" s="92" t="s">
        <v>48</v>
      </c>
      <c r="AY4871" s="91" t="s">
        <v>48</v>
      </c>
      <c r="AZ4871" s="23"/>
      <c r="BA4871" s="25">
        <v>0</v>
      </c>
      <c r="BB4871" t="s">
        <v>48</v>
      </c>
      <c r="BC4871" t="e">
        <v>#N/A</v>
      </c>
      <c r="BD4871" t="e">
        <f>IF(Z4871=BC4871,"OK")</f>
        <v>#N/A</v>
      </c>
      <c r="BE4871">
        <v>0</v>
      </c>
      <c r="BF4871" t="e">
        <v>#VALUE!</v>
      </c>
      <c r="BG4871">
        <v>0</v>
      </c>
      <c r="BH4871">
        <v>0</v>
      </c>
      <c r="BI4871">
        <v>0</v>
      </c>
      <c r="BJ4871">
        <v>0</v>
      </c>
      <c r="BK4871">
        <v>0</v>
      </c>
      <c r="BN4871" s="183"/>
    </row>
    <row r="4872" spans="1:66" x14ac:dyDescent="0.25">
      <c r="A4872" s="1"/>
      <c r="B4872" s="94">
        <v>4859</v>
      </c>
      <c r="C4872" s="43">
        <v>1066964</v>
      </c>
      <c r="D4872" s="25"/>
      <c r="E4872" s="27" t="s">
        <v>473</v>
      </c>
      <c r="F4872" s="213" t="s">
        <v>44</v>
      </c>
      <c r="G4872" s="42" t="s">
        <v>41</v>
      </c>
      <c r="H4872" s="46" t="str">
        <f>IFERROR(IFERROR(IF(SEARCH("Usystems",$E4872)&gt;0,"Usystems"),IF(SEARCH("RIIFO",$E4872)&gt;0,"RIIFO","Uponor")),"Uponor")</f>
        <v>Uponor</v>
      </c>
      <c r="I4872" s="25" t="str">
        <f>IFERROR(MID($D4872,1,7)+0,"")</f>
        <v/>
      </c>
      <c r="J4872" s="25" t="str">
        <f>IFERROR(MID($D4872,10,7)+0,"")</f>
        <v/>
      </c>
      <c r="K4872" s="25" t="str">
        <f>IFERROR(MID($D4872,19,7)+0,"")</f>
        <v/>
      </c>
      <c r="L4872" s="25" t="str">
        <f>IFERROR(MID($D4872,28,7)+0,"")</f>
        <v/>
      </c>
      <c r="M4872" s="25" t="str">
        <f>IF(IFERROR(MID($Q4872,1,7)+0,"")&lt;1130000,IF(INDEX(C:C,MATCH(LEFT(Q4872,7)+0,I:I,0))&lt;1130000,"",INDEX(C:C,MATCH(LEFT(Q4872,7)+0,I:I,0))),IFERROR(MID($Q4872,1,7)+0,""))</f>
        <v/>
      </c>
      <c r="N4872" s="25" t="str">
        <f>IF(IFERROR(MID($Q4872,10,7)+0,"")&lt;1130000,"",IFERROR(MID($Q4872,10,7)+0,""))</f>
        <v/>
      </c>
      <c r="O4872" s="25" t="str">
        <f>IF(IFERROR(MID($Q4872,19,7)+0,"")&lt;1130000,"",IFERROR(MID($Q4872,19,7)+0,""))</f>
        <v/>
      </c>
      <c r="P4872" s="25" t="str">
        <f>IF(M4872="","",IF(N4872="",M4872,M4872&amp;", "&amp;N4872))</f>
        <v/>
      </c>
      <c r="Q4872" s="25"/>
      <c r="R4872" s="25"/>
      <c r="S4872" s="35" t="s">
        <v>103</v>
      </c>
      <c r="T4872" s="25" t="s">
        <v>36</v>
      </c>
      <c r="U4872" s="185">
        <v>11832</v>
      </c>
      <c r="V4872" s="188">
        <v>11832</v>
      </c>
      <c r="W4872" s="189">
        <v>11832</v>
      </c>
      <c r="X4872" s="31">
        <v>11832</v>
      </c>
      <c r="Y4872" s="90">
        <f>IFERROR(ROUND(X4872/W4872-1,2),"")</f>
        <v>0</v>
      </c>
      <c r="Z4872" s="31">
        <f>IF(OR(S4872="VLD MLC components",S4872="VLD MLC pipes",S4872="VLD PEX components",S4872="VLD PEX pipes",S4872="VLD PHC components",S4872="VLD PHC pipes",S4872="Controls VLD"),"По запросу",X4872)</f>
        <v>11832</v>
      </c>
      <c r="AA4872" s="63">
        <f>ROUND(X4872/1.2,3)</f>
        <v>9860</v>
      </c>
      <c r="AB4872" s="23">
        <v>9860</v>
      </c>
      <c r="AC4872" s="190">
        <f>IFERROR(ROUND(AA4872/AB4872-1,2),"")</f>
        <v>0</v>
      </c>
      <c r="AD4872" s="25">
        <v>1</v>
      </c>
      <c r="AE4872" s="25">
        <v>0.01</v>
      </c>
      <c r="AF4872" s="25">
        <v>0</v>
      </c>
      <c r="AG4872" s="25" t="s">
        <v>22</v>
      </c>
      <c r="AH4872" s="25">
        <v>0</v>
      </c>
      <c r="AI4872" s="25">
        <v>0</v>
      </c>
      <c r="AJ4872" s="25" t="s">
        <v>20</v>
      </c>
      <c r="AK4872" s="42" t="s">
        <v>19</v>
      </c>
      <c r="AL4872" s="25" t="s">
        <v>19</v>
      </c>
      <c r="AM4872" s="25">
        <v>1</v>
      </c>
      <c r="AN4872" s="25"/>
      <c r="AO4872" s="25"/>
      <c r="AP4872" s="25"/>
      <c r="AQ4872" s="25"/>
      <c r="AR4872" s="94"/>
      <c r="AS4872" s="157" t="s">
        <v>22</v>
      </c>
      <c r="AT4872" s="93">
        <v>43313</v>
      </c>
      <c r="AU4872" s="92" t="s">
        <v>22</v>
      </c>
      <c r="AV4872" s="91" t="s">
        <v>48</v>
      </c>
      <c r="AW4872" s="92" t="s">
        <v>48</v>
      </c>
      <c r="AX4872" s="92" t="s">
        <v>48</v>
      </c>
      <c r="AY4872" s="91" t="s">
        <v>48</v>
      </c>
      <c r="AZ4872" s="23"/>
      <c r="BA4872" s="25">
        <v>0</v>
      </c>
      <c r="BB4872" t="s">
        <v>48</v>
      </c>
      <c r="BC4872" t="e">
        <v>#N/A</v>
      </c>
      <c r="BD4872" t="e">
        <f>IF(Z4872=BC4872,"OK")</f>
        <v>#N/A</v>
      </c>
      <c r="BE4872">
        <v>1</v>
      </c>
      <c r="BF4872">
        <v>0.01</v>
      </c>
      <c r="BG4872">
        <v>0</v>
      </c>
      <c r="BH4872">
        <v>0</v>
      </c>
      <c r="BI4872">
        <v>0</v>
      </c>
      <c r="BJ4872">
        <v>0</v>
      </c>
      <c r="BK4872">
        <v>0</v>
      </c>
      <c r="BN4872" s="183"/>
    </row>
    <row r="4873" spans="1:66" x14ac:dyDescent="0.25">
      <c r="A4873" s="1"/>
      <c r="B4873" s="94">
        <v>4860</v>
      </c>
      <c r="C4873" s="43">
        <v>1067098</v>
      </c>
      <c r="D4873" s="25"/>
      <c r="E4873" s="27" t="s">
        <v>472</v>
      </c>
      <c r="F4873" s="213" t="s">
        <v>21</v>
      </c>
      <c r="G4873" s="42" t="s">
        <v>41</v>
      </c>
      <c r="H4873" s="46" t="str">
        <f>IFERROR(IFERROR(IF(SEARCH("Usystems",$E4873)&gt;0,"Usystems"),IF(SEARCH("RIIFO",$E4873)&gt;0,"RIIFO","Uponor")),"Uponor")</f>
        <v>Uponor</v>
      </c>
      <c r="I4873" s="25" t="str">
        <f>IFERROR(MID($D4873,1,7)+0,"")</f>
        <v/>
      </c>
      <c r="J4873" s="25" t="str">
        <f>IFERROR(MID($D4873,10,7)+0,"")</f>
        <v/>
      </c>
      <c r="K4873" s="25" t="str">
        <f>IFERROR(MID($D4873,19,7)+0,"")</f>
        <v/>
      </c>
      <c r="L4873" s="25" t="str">
        <f>IFERROR(MID($D4873,28,7)+0,"")</f>
        <v/>
      </c>
      <c r="M4873" s="25" t="str">
        <f>IF(IFERROR(MID($Q4873,1,7)+0,"")&lt;1130000,IF(INDEX(C:C,MATCH(LEFT(Q4873,7)+0,I:I,0))&lt;1130000,"",INDEX(C:C,MATCH(LEFT(Q4873,7)+0,I:I,0))),IFERROR(MID($Q4873,1,7)+0,""))</f>
        <v/>
      </c>
      <c r="N4873" s="25" t="str">
        <f>IF(IFERROR(MID($Q4873,10,7)+0,"")&lt;1130000,"",IFERROR(MID($Q4873,10,7)+0,""))</f>
        <v/>
      </c>
      <c r="O4873" s="25" t="str">
        <f>IF(IFERROR(MID($Q4873,19,7)+0,"")&lt;1130000,"",IFERROR(MID($Q4873,19,7)+0,""))</f>
        <v/>
      </c>
      <c r="P4873" s="25" t="str">
        <f>IF(M4873="","",IF(N4873="",M4873,M4873&amp;", "&amp;N4873))</f>
        <v/>
      </c>
      <c r="Q4873" s="25"/>
      <c r="R4873" s="25"/>
      <c r="S4873" s="35" t="s">
        <v>109</v>
      </c>
      <c r="T4873" s="34" t="s">
        <v>24</v>
      </c>
      <c r="U4873" s="185">
        <v>46821</v>
      </c>
      <c r="V4873" s="188">
        <v>46821</v>
      </c>
      <c r="W4873" s="189">
        <v>46821</v>
      </c>
      <c r="X4873" s="31">
        <v>46821</v>
      </c>
      <c r="Y4873" s="90">
        <f>IFERROR(ROUND(X4873/W4873-1,2),"")</f>
        <v>0</v>
      </c>
      <c r="Z4873" s="31">
        <f>IF(OR(S4873="VLD MLC components",S4873="VLD MLC pipes",S4873="VLD PEX components",S4873="VLD PEX pipes",S4873="VLD PHC components",S4873="VLD PHC pipes",S4873="Controls VLD"),"По запросу",X4873)</f>
        <v>46821</v>
      </c>
      <c r="AA4873" s="63">
        <f>ROUND(X4873/1.2,3)</f>
        <v>39017.5</v>
      </c>
      <c r="AB4873" s="23">
        <v>39017.5</v>
      </c>
      <c r="AC4873" s="190">
        <f>IFERROR(ROUND(AA4873/AB4873-1,2),"")</f>
        <v>0</v>
      </c>
      <c r="AD4873" s="25">
        <v>60</v>
      </c>
      <c r="AE4873" s="25">
        <v>1.265625</v>
      </c>
      <c r="AF4873" s="25">
        <v>0</v>
      </c>
      <c r="AG4873" s="25" t="s">
        <v>22</v>
      </c>
      <c r="AH4873" s="25">
        <v>0</v>
      </c>
      <c r="AI4873" s="25">
        <v>0</v>
      </c>
      <c r="AJ4873" s="25" t="s">
        <v>20</v>
      </c>
      <c r="AK4873" s="42" t="s">
        <v>19</v>
      </c>
      <c r="AL4873" s="25" t="s">
        <v>19</v>
      </c>
      <c r="AM4873" s="25">
        <v>1</v>
      </c>
      <c r="AN4873" s="25"/>
      <c r="AO4873" s="25"/>
      <c r="AP4873" s="25"/>
      <c r="AQ4873" s="25"/>
      <c r="AR4873" s="94"/>
      <c r="AS4873" s="157" t="s">
        <v>22</v>
      </c>
      <c r="AT4873" s="93">
        <v>43398</v>
      </c>
      <c r="AU4873" s="92" t="s">
        <v>22</v>
      </c>
      <c r="AV4873" s="91" t="s">
        <v>48</v>
      </c>
      <c r="AW4873" s="92" t="s">
        <v>48</v>
      </c>
      <c r="AX4873" s="92" t="s">
        <v>48</v>
      </c>
      <c r="AY4873" s="91" t="s">
        <v>48</v>
      </c>
      <c r="AZ4873" s="23"/>
      <c r="BA4873" s="25">
        <v>0</v>
      </c>
      <c r="BB4873" t="s">
        <v>48</v>
      </c>
      <c r="BC4873" t="e">
        <v>#N/A</v>
      </c>
      <c r="BD4873" t="e">
        <f>IF(Z4873=BC4873,"OK")</f>
        <v>#N/A</v>
      </c>
      <c r="BE4873">
        <v>60</v>
      </c>
      <c r="BF4873">
        <v>1.265625</v>
      </c>
      <c r="BG4873">
        <v>0</v>
      </c>
      <c r="BH4873">
        <v>0</v>
      </c>
      <c r="BI4873">
        <v>0</v>
      </c>
      <c r="BJ4873">
        <v>0</v>
      </c>
      <c r="BK4873">
        <v>0</v>
      </c>
      <c r="BN4873" s="183"/>
    </row>
    <row r="4874" spans="1:66" x14ac:dyDescent="0.25">
      <c r="A4874" s="1"/>
      <c r="B4874" s="94">
        <v>4861</v>
      </c>
      <c r="C4874" s="43">
        <v>1067097</v>
      </c>
      <c r="D4874" s="25"/>
      <c r="E4874" s="27" t="s">
        <v>471</v>
      </c>
      <c r="F4874" s="213" t="s">
        <v>21</v>
      </c>
      <c r="G4874" s="42" t="s">
        <v>41</v>
      </c>
      <c r="H4874" s="46" t="str">
        <f>IFERROR(IFERROR(IF(SEARCH("Usystems",$E4874)&gt;0,"Usystems"),IF(SEARCH("RIIFO",$E4874)&gt;0,"RIIFO","Uponor")),"Uponor")</f>
        <v>Uponor</v>
      </c>
      <c r="I4874" s="25" t="str">
        <f>IFERROR(MID($D4874,1,7)+0,"")</f>
        <v/>
      </c>
      <c r="J4874" s="25" t="str">
        <f>IFERROR(MID($D4874,10,7)+0,"")</f>
        <v/>
      </c>
      <c r="K4874" s="25" t="str">
        <f>IFERROR(MID($D4874,19,7)+0,"")</f>
        <v/>
      </c>
      <c r="L4874" s="25" t="str">
        <f>IFERROR(MID($D4874,28,7)+0,"")</f>
        <v/>
      </c>
      <c r="M4874" s="25" t="str">
        <f>IF(IFERROR(MID($Q4874,1,7)+0,"")&lt;1130000,IF(INDEX(C:C,MATCH(LEFT(Q4874,7)+0,I:I,0))&lt;1130000,"",INDEX(C:C,MATCH(LEFT(Q4874,7)+0,I:I,0))),IFERROR(MID($Q4874,1,7)+0,""))</f>
        <v/>
      </c>
      <c r="N4874" s="25" t="str">
        <f>IF(IFERROR(MID($Q4874,10,7)+0,"")&lt;1130000,"",IFERROR(MID($Q4874,10,7)+0,""))</f>
        <v/>
      </c>
      <c r="O4874" s="25" t="str">
        <f>IF(IFERROR(MID($Q4874,19,7)+0,"")&lt;1130000,"",IFERROR(MID($Q4874,19,7)+0,""))</f>
        <v/>
      </c>
      <c r="P4874" s="25" t="str">
        <f>IF(M4874="","",IF(N4874="",M4874,M4874&amp;", "&amp;N4874))</f>
        <v/>
      </c>
      <c r="Q4874" s="25"/>
      <c r="R4874" s="25"/>
      <c r="S4874" s="35" t="s">
        <v>109</v>
      </c>
      <c r="T4874" s="34" t="s">
        <v>24</v>
      </c>
      <c r="U4874" s="185">
        <v>36262</v>
      </c>
      <c r="V4874" s="188">
        <v>36262</v>
      </c>
      <c r="W4874" s="189">
        <v>36262</v>
      </c>
      <c r="X4874" s="31">
        <v>36262</v>
      </c>
      <c r="Y4874" s="90">
        <f>IFERROR(ROUND(X4874/W4874-1,2),"")</f>
        <v>0</v>
      </c>
      <c r="Z4874" s="31">
        <f>IF(OR(S4874="VLD MLC components",S4874="VLD MLC pipes",S4874="VLD PEX components",S4874="VLD PEX pipes",S4874="VLD PHC components",S4874="VLD PHC pipes",S4874="Controls VLD"),"По запросу",X4874)</f>
        <v>36262</v>
      </c>
      <c r="AA4874" s="63">
        <f>ROUND(X4874/1.2,3)</f>
        <v>30218.332999999999</v>
      </c>
      <c r="AB4874" s="23">
        <v>30218.332999999999</v>
      </c>
      <c r="AC4874" s="190">
        <f>IFERROR(ROUND(AA4874/AB4874-1,2),"")</f>
        <v>0</v>
      </c>
      <c r="AD4874" s="25">
        <v>40.6</v>
      </c>
      <c r="AE4874" s="25">
        <v>1.1837439999999999</v>
      </c>
      <c r="AF4874" s="25">
        <v>0</v>
      </c>
      <c r="AG4874" s="25" t="s">
        <v>22</v>
      </c>
      <c r="AH4874" s="25">
        <v>0</v>
      </c>
      <c r="AI4874" s="25">
        <v>0</v>
      </c>
      <c r="AJ4874" s="25" t="s">
        <v>20</v>
      </c>
      <c r="AK4874" s="42" t="s">
        <v>19</v>
      </c>
      <c r="AL4874" s="25" t="s">
        <v>19</v>
      </c>
      <c r="AM4874" s="25">
        <v>1</v>
      </c>
      <c r="AN4874" s="25"/>
      <c r="AO4874" s="25"/>
      <c r="AP4874" s="25"/>
      <c r="AQ4874" s="25"/>
      <c r="AR4874" s="94"/>
      <c r="AS4874" s="157" t="s">
        <v>22</v>
      </c>
      <c r="AT4874" s="93">
        <v>43398</v>
      </c>
      <c r="AU4874" s="92" t="s">
        <v>22</v>
      </c>
      <c r="AV4874" s="91" t="s">
        <v>48</v>
      </c>
      <c r="AW4874" s="92" t="s">
        <v>48</v>
      </c>
      <c r="AX4874" s="92" t="s">
        <v>48</v>
      </c>
      <c r="AY4874" s="91" t="s">
        <v>48</v>
      </c>
      <c r="AZ4874" s="23"/>
      <c r="BA4874" s="25">
        <v>0</v>
      </c>
      <c r="BB4874" t="s">
        <v>48</v>
      </c>
      <c r="BC4874" t="e">
        <v>#N/A</v>
      </c>
      <c r="BD4874" t="e">
        <f>IF(Z4874=BC4874,"OK")</f>
        <v>#N/A</v>
      </c>
      <c r="BE4874">
        <v>40.6</v>
      </c>
      <c r="BF4874">
        <v>1.1837439999999999</v>
      </c>
      <c r="BG4874">
        <v>0</v>
      </c>
      <c r="BH4874">
        <v>0</v>
      </c>
      <c r="BI4874">
        <v>0</v>
      </c>
      <c r="BJ4874">
        <v>0</v>
      </c>
      <c r="BK4874">
        <v>0</v>
      </c>
      <c r="BN4874" s="183"/>
    </row>
    <row r="4875" spans="1:66" x14ac:dyDescent="0.25">
      <c r="A4875" s="1"/>
      <c r="B4875" s="94">
        <v>4862</v>
      </c>
      <c r="C4875" s="43">
        <v>1051437</v>
      </c>
      <c r="D4875" s="25"/>
      <c r="E4875" s="101" t="s">
        <v>470</v>
      </c>
      <c r="F4875" s="151" t="s">
        <v>21</v>
      </c>
      <c r="G4875" s="42" t="s">
        <v>32</v>
      </c>
      <c r="H4875" s="46" t="str">
        <f>IFERROR(IFERROR(IF(SEARCH("Usystems",$E4875)&gt;0,"Usystems"),IF(SEARCH("RIIFO",$E4875)&gt;0,"RIIFO","Uponor")),"Uponor")</f>
        <v>Uponor</v>
      </c>
      <c r="I4875" s="25" t="str">
        <f>IFERROR(MID($D4875,1,7)+0,"")</f>
        <v/>
      </c>
      <c r="J4875" s="25" t="str">
        <f>IFERROR(MID($D4875,10,7)+0,"")</f>
        <v/>
      </c>
      <c r="K4875" s="25" t="str">
        <f>IFERROR(MID($D4875,19,7)+0,"")</f>
        <v/>
      </c>
      <c r="L4875" s="25" t="str">
        <f>IFERROR(MID($D4875,28,7)+0,"")</f>
        <v/>
      </c>
      <c r="M4875" s="25" t="str">
        <f>IF(IFERROR(MID($Q4875,1,7)+0,"")&lt;1130000,IF(INDEX(C:C,MATCH(LEFT(Q4875,7)+0,I:I,0))&lt;1130000,"",INDEX(C:C,MATCH(LEFT(Q4875,7)+0,I:I,0))),IFERROR(MID($Q4875,1,7)+0,""))</f>
        <v/>
      </c>
      <c r="N4875" s="25" t="str">
        <f>IF(IFERROR(MID($Q4875,10,7)+0,"")&lt;1130000,"",IFERROR(MID($Q4875,10,7)+0,""))</f>
        <v/>
      </c>
      <c r="O4875" s="25" t="str">
        <f>IF(IFERROR(MID($Q4875,19,7)+0,"")&lt;1130000,"",IFERROR(MID($Q4875,19,7)+0,""))</f>
        <v/>
      </c>
      <c r="P4875" s="25" t="str">
        <f>IF(M4875="","",IF(N4875="",M4875,M4875&amp;", "&amp;N4875))</f>
        <v/>
      </c>
      <c r="Q4875" s="25"/>
      <c r="R4875" s="25"/>
      <c r="S4875" s="35" t="s">
        <v>445</v>
      </c>
      <c r="T4875" s="25" t="s">
        <v>36</v>
      </c>
      <c r="U4875" s="185">
        <v>653061</v>
      </c>
      <c r="V4875" s="188">
        <v>653061</v>
      </c>
      <c r="W4875" s="189">
        <v>653061</v>
      </c>
      <c r="X4875" s="31">
        <v>653061</v>
      </c>
      <c r="Y4875" s="90">
        <f>IFERROR(ROUND(X4875/W4875-1,2),"")</f>
        <v>0</v>
      </c>
      <c r="Z4875" s="31">
        <f>IF(OR(S4875="VLD MLC components",S4875="VLD MLC pipes",S4875="VLD PEX components",S4875="VLD PEX pipes",S4875="VLD PHC components",S4875="VLD PHC pipes",S4875="Controls VLD"),"По запросу",X4875)</f>
        <v>653061</v>
      </c>
      <c r="AA4875" s="63">
        <f>ROUND(X4875/1.2,3)</f>
        <v>544217.5</v>
      </c>
      <c r="AB4875" s="23">
        <v>544217.5</v>
      </c>
      <c r="AC4875" s="190">
        <f>IFERROR(ROUND(AA4875/AB4875-1,2),"")</f>
        <v>0</v>
      </c>
      <c r="AD4875" s="25">
        <v>265</v>
      </c>
      <c r="AE4875" s="25">
        <v>5.8</v>
      </c>
      <c r="AF4875" s="25">
        <v>0</v>
      </c>
      <c r="AG4875" s="25" t="s">
        <v>22</v>
      </c>
      <c r="AH4875" s="25">
        <v>0</v>
      </c>
      <c r="AI4875" s="25">
        <v>0</v>
      </c>
      <c r="AJ4875" s="25" t="s">
        <v>20</v>
      </c>
      <c r="AK4875" s="42" t="s">
        <v>19</v>
      </c>
      <c r="AL4875" s="25" t="s">
        <v>19</v>
      </c>
      <c r="AM4875" s="25">
        <v>1</v>
      </c>
      <c r="AN4875" s="25"/>
      <c r="AO4875" s="25"/>
      <c r="AP4875" s="25"/>
      <c r="AQ4875" s="25"/>
      <c r="AR4875" s="94"/>
      <c r="AS4875" s="157" t="s">
        <v>22</v>
      </c>
      <c r="AT4875" s="93">
        <v>43578</v>
      </c>
      <c r="AU4875" s="92" t="s">
        <v>22</v>
      </c>
      <c r="AV4875" s="91" t="s">
        <v>48</v>
      </c>
      <c r="AW4875" s="92" t="s">
        <v>48</v>
      </c>
      <c r="AX4875" s="92" t="s">
        <v>48</v>
      </c>
      <c r="AY4875" s="91" t="s">
        <v>48</v>
      </c>
      <c r="AZ4875" s="23"/>
      <c r="BA4875" s="25">
        <v>0</v>
      </c>
      <c r="BB4875" t="s">
        <v>48</v>
      </c>
      <c r="BC4875" t="e">
        <v>#N/A</v>
      </c>
      <c r="BD4875" t="e">
        <f>IF(Z4875=BC4875,"OK")</f>
        <v>#N/A</v>
      </c>
      <c r="BE4875">
        <v>265</v>
      </c>
      <c r="BF4875">
        <v>5.8</v>
      </c>
      <c r="BG4875">
        <v>0</v>
      </c>
      <c r="BH4875">
        <v>0</v>
      </c>
      <c r="BI4875">
        <v>0</v>
      </c>
      <c r="BJ4875">
        <v>0</v>
      </c>
      <c r="BK4875">
        <v>0</v>
      </c>
      <c r="BN4875" s="183"/>
    </row>
    <row r="4876" spans="1:66" x14ac:dyDescent="0.25">
      <c r="A4876" s="1"/>
      <c r="B4876" s="94">
        <v>4863</v>
      </c>
      <c r="C4876" s="43">
        <v>1055000</v>
      </c>
      <c r="D4876" s="25"/>
      <c r="E4876" s="101" t="s">
        <v>469</v>
      </c>
      <c r="F4876" s="151" t="s">
        <v>21</v>
      </c>
      <c r="G4876" s="42" t="s">
        <v>32</v>
      </c>
      <c r="H4876" s="46" t="str">
        <f>IFERROR(IFERROR(IF(SEARCH("Usystems",$E4876)&gt;0,"Usystems"),IF(SEARCH("RIIFO",$E4876)&gt;0,"RIIFO","Uponor")),"Uponor")</f>
        <v>Uponor</v>
      </c>
      <c r="I4876" s="25" t="str">
        <f>IFERROR(MID($D4876,1,7)+0,"")</f>
        <v/>
      </c>
      <c r="J4876" s="25" t="str">
        <f>IFERROR(MID($D4876,10,7)+0,"")</f>
        <v/>
      </c>
      <c r="K4876" s="25" t="str">
        <f>IFERROR(MID($D4876,19,7)+0,"")</f>
        <v/>
      </c>
      <c r="L4876" s="25" t="str">
        <f>IFERROR(MID($D4876,28,7)+0,"")</f>
        <v/>
      </c>
      <c r="M4876" s="25" t="str">
        <f>IF(IFERROR(MID($Q4876,1,7)+0,"")&lt;1130000,IF(INDEX(C:C,MATCH(LEFT(Q4876,7)+0,I:I,0))&lt;1130000,"",INDEX(C:C,MATCH(LEFT(Q4876,7)+0,I:I,0))),IFERROR(MID($Q4876,1,7)+0,""))</f>
        <v/>
      </c>
      <c r="N4876" s="25" t="str">
        <f>IF(IFERROR(MID($Q4876,10,7)+0,"")&lt;1130000,"",IFERROR(MID($Q4876,10,7)+0,""))</f>
        <v/>
      </c>
      <c r="O4876" s="25" t="str">
        <f>IF(IFERROR(MID($Q4876,19,7)+0,"")&lt;1130000,"",IFERROR(MID($Q4876,19,7)+0,""))</f>
        <v/>
      </c>
      <c r="P4876" s="25" t="str">
        <f>IF(M4876="","",IF(N4876="",M4876,M4876&amp;", "&amp;N4876))</f>
        <v/>
      </c>
      <c r="Q4876" s="25"/>
      <c r="R4876" s="25"/>
      <c r="S4876" s="35" t="s">
        <v>445</v>
      </c>
      <c r="T4876" s="25" t="s">
        <v>36</v>
      </c>
      <c r="U4876" s="185">
        <v>1940093</v>
      </c>
      <c r="V4876" s="188">
        <v>1940093</v>
      </c>
      <c r="W4876" s="189">
        <v>1940093</v>
      </c>
      <c r="X4876" s="31">
        <v>1940093</v>
      </c>
      <c r="Y4876" s="90">
        <f>IFERROR(ROUND(X4876/W4876-1,2),"")</f>
        <v>0</v>
      </c>
      <c r="Z4876" s="31">
        <f>IF(OR(S4876="VLD MLC components",S4876="VLD MLC pipes",S4876="VLD PEX components",S4876="VLD PEX pipes",S4876="VLD PHC components",S4876="VLD PHC pipes",S4876="Controls VLD"),"По запросу",X4876)</f>
        <v>1940093</v>
      </c>
      <c r="AA4876" s="63">
        <f>ROUND(X4876/1.2,3)</f>
        <v>1616744.1669999999</v>
      </c>
      <c r="AB4876" s="23">
        <v>1616744.1669999999</v>
      </c>
      <c r="AC4876" s="190">
        <f>IFERROR(ROUND(AA4876/AB4876-1,2),"")</f>
        <v>0</v>
      </c>
      <c r="AD4876" s="25">
        <v>370</v>
      </c>
      <c r="AE4876" s="25">
        <v>4</v>
      </c>
      <c r="AF4876" s="25">
        <v>0</v>
      </c>
      <c r="AG4876" s="25" t="s">
        <v>22</v>
      </c>
      <c r="AH4876" s="25">
        <v>0</v>
      </c>
      <c r="AI4876" s="25">
        <v>0</v>
      </c>
      <c r="AJ4876" s="25" t="s">
        <v>20</v>
      </c>
      <c r="AK4876" s="42" t="s">
        <v>19</v>
      </c>
      <c r="AL4876" s="25" t="s">
        <v>19</v>
      </c>
      <c r="AM4876" s="25">
        <v>1</v>
      </c>
      <c r="AN4876" s="25"/>
      <c r="AO4876" s="25"/>
      <c r="AP4876" s="25"/>
      <c r="AQ4876" s="25"/>
      <c r="AR4876" s="94"/>
      <c r="AS4876" s="157" t="s">
        <v>22</v>
      </c>
      <c r="AT4876" s="93">
        <v>43578</v>
      </c>
      <c r="AU4876" s="92" t="s">
        <v>22</v>
      </c>
      <c r="AV4876" s="91" t="s">
        <v>48</v>
      </c>
      <c r="AW4876" s="92" t="s">
        <v>48</v>
      </c>
      <c r="AX4876" s="92" t="s">
        <v>48</v>
      </c>
      <c r="AY4876" s="91" t="s">
        <v>48</v>
      </c>
      <c r="AZ4876" s="23"/>
      <c r="BA4876" s="25">
        <v>0</v>
      </c>
      <c r="BB4876" t="s">
        <v>48</v>
      </c>
      <c r="BC4876" t="e">
        <v>#N/A</v>
      </c>
      <c r="BD4876" t="e">
        <f>IF(Z4876=BC4876,"OK")</f>
        <v>#N/A</v>
      </c>
      <c r="BE4876">
        <v>370</v>
      </c>
      <c r="BF4876">
        <v>4</v>
      </c>
      <c r="BG4876">
        <v>0</v>
      </c>
      <c r="BH4876">
        <v>0</v>
      </c>
      <c r="BI4876">
        <v>0</v>
      </c>
      <c r="BJ4876">
        <v>0</v>
      </c>
      <c r="BK4876">
        <v>0</v>
      </c>
      <c r="BN4876" s="183"/>
    </row>
    <row r="4877" spans="1:66" x14ac:dyDescent="0.25">
      <c r="A4877" s="1"/>
      <c r="B4877" s="94">
        <v>4864</v>
      </c>
      <c r="C4877" s="43">
        <v>1057654</v>
      </c>
      <c r="D4877" s="25"/>
      <c r="E4877" s="101" t="s">
        <v>468</v>
      </c>
      <c r="F4877" s="151" t="s">
        <v>21</v>
      </c>
      <c r="G4877" s="42" t="s">
        <v>32</v>
      </c>
      <c r="H4877" s="46" t="str">
        <f>IFERROR(IFERROR(IF(SEARCH("Usystems",$E4877)&gt;0,"Usystems"),IF(SEARCH("RIIFO",$E4877)&gt;0,"RIIFO","Uponor")),"Uponor")</f>
        <v>Uponor</v>
      </c>
      <c r="I4877" s="25" t="str">
        <f>IFERROR(MID($D4877,1,7)+0,"")</f>
        <v/>
      </c>
      <c r="J4877" s="25" t="str">
        <f>IFERROR(MID($D4877,10,7)+0,"")</f>
        <v/>
      </c>
      <c r="K4877" s="25" t="str">
        <f>IFERROR(MID($D4877,19,7)+0,"")</f>
        <v/>
      </c>
      <c r="L4877" s="25" t="str">
        <f>IFERROR(MID($D4877,28,7)+0,"")</f>
        <v/>
      </c>
      <c r="M4877" s="25" t="str">
        <f>IF(IFERROR(MID($Q4877,1,7)+0,"")&lt;1130000,IF(INDEX(C:C,MATCH(LEFT(Q4877,7)+0,I:I,0))&lt;1130000,"",INDEX(C:C,MATCH(LEFT(Q4877,7)+0,I:I,0))),IFERROR(MID($Q4877,1,7)+0,""))</f>
        <v/>
      </c>
      <c r="N4877" s="25" t="str">
        <f>IF(IFERROR(MID($Q4877,10,7)+0,"")&lt;1130000,"",IFERROR(MID($Q4877,10,7)+0,""))</f>
        <v/>
      </c>
      <c r="O4877" s="25" t="str">
        <f>IF(IFERROR(MID($Q4877,19,7)+0,"")&lt;1130000,"",IFERROR(MID($Q4877,19,7)+0,""))</f>
        <v/>
      </c>
      <c r="P4877" s="25" t="str">
        <f>IF(M4877="","",IF(N4877="",M4877,M4877&amp;", "&amp;N4877))</f>
        <v/>
      </c>
      <c r="Q4877" s="25"/>
      <c r="R4877" s="25"/>
      <c r="S4877" s="35" t="s">
        <v>445</v>
      </c>
      <c r="T4877" s="25" t="s">
        <v>36</v>
      </c>
      <c r="U4877" s="185">
        <v>3744726</v>
      </c>
      <c r="V4877" s="188">
        <v>3744726</v>
      </c>
      <c r="W4877" s="189">
        <v>3744726</v>
      </c>
      <c r="X4877" s="31">
        <v>3744726</v>
      </c>
      <c r="Y4877" s="90">
        <f>IFERROR(ROUND(X4877/W4877-1,2),"")</f>
        <v>0</v>
      </c>
      <c r="Z4877" s="31">
        <f>IF(OR(S4877="VLD MLC components",S4877="VLD MLC pipes",S4877="VLD PEX components",S4877="VLD PEX pipes",S4877="VLD PHC components",S4877="VLD PHC pipes",S4877="Controls VLD"),"По запросу",X4877)</f>
        <v>3744726</v>
      </c>
      <c r="AA4877" s="63">
        <f>ROUND(X4877/1.2,3)</f>
        <v>3120605</v>
      </c>
      <c r="AB4877" s="23">
        <v>3120605</v>
      </c>
      <c r="AC4877" s="190">
        <f>IFERROR(ROUND(AA4877/AB4877-1,2),"")</f>
        <v>0</v>
      </c>
      <c r="AD4877" s="25">
        <v>1</v>
      </c>
      <c r="AE4877" s="25">
        <v>1E-3</v>
      </c>
      <c r="AF4877" s="25">
        <v>0</v>
      </c>
      <c r="AG4877" s="25" t="s">
        <v>22</v>
      </c>
      <c r="AH4877" s="25">
        <v>0</v>
      </c>
      <c r="AI4877" s="25">
        <v>0</v>
      </c>
      <c r="AJ4877" s="25" t="s">
        <v>20</v>
      </c>
      <c r="AK4877" s="42" t="s">
        <v>19</v>
      </c>
      <c r="AL4877" s="25" t="s">
        <v>19</v>
      </c>
      <c r="AM4877" s="25">
        <v>1</v>
      </c>
      <c r="AN4877" s="25"/>
      <c r="AO4877" s="25"/>
      <c r="AP4877" s="25"/>
      <c r="AQ4877" s="25"/>
      <c r="AR4877" s="94"/>
      <c r="AS4877" s="157" t="s">
        <v>22</v>
      </c>
      <c r="AT4877" s="93">
        <v>43578</v>
      </c>
      <c r="AU4877" s="92" t="s">
        <v>22</v>
      </c>
      <c r="AV4877" s="91" t="s">
        <v>48</v>
      </c>
      <c r="AW4877" s="92" t="s">
        <v>48</v>
      </c>
      <c r="AX4877" s="92" t="s">
        <v>48</v>
      </c>
      <c r="AY4877" s="91" t="s">
        <v>48</v>
      </c>
      <c r="AZ4877" s="23"/>
      <c r="BA4877" s="25">
        <v>0</v>
      </c>
      <c r="BB4877" t="s">
        <v>48</v>
      </c>
      <c r="BC4877" t="e">
        <v>#N/A</v>
      </c>
      <c r="BD4877" t="e">
        <f>IF(Z4877=BC4877,"OK")</f>
        <v>#N/A</v>
      </c>
      <c r="BE4877">
        <v>1</v>
      </c>
      <c r="BF4877">
        <v>1E-3</v>
      </c>
      <c r="BG4877">
        <v>0</v>
      </c>
      <c r="BH4877">
        <v>0</v>
      </c>
      <c r="BI4877">
        <v>0</v>
      </c>
      <c r="BJ4877">
        <v>0</v>
      </c>
      <c r="BK4877">
        <v>0</v>
      </c>
      <c r="BN4877" s="183"/>
    </row>
    <row r="4878" spans="1:66" ht="25.5" x14ac:dyDescent="0.25">
      <c r="A4878" s="1"/>
      <c r="B4878" s="94">
        <v>4865</v>
      </c>
      <c r="C4878" s="43">
        <v>1050593</v>
      </c>
      <c r="D4878" s="25"/>
      <c r="E4878" s="36" t="s">
        <v>467</v>
      </c>
      <c r="F4878" s="151" t="s">
        <v>21</v>
      </c>
      <c r="G4878" s="42" t="s">
        <v>32</v>
      </c>
      <c r="H4878" s="46" t="str">
        <f>IFERROR(IFERROR(IF(SEARCH("Usystems",$E4878)&gt;0,"Usystems"),IF(SEARCH("RIIFO",$E4878)&gt;0,"RIIFO","Uponor")),"Uponor")</f>
        <v>Uponor</v>
      </c>
      <c r="I4878" s="25" t="str">
        <f>IFERROR(MID($D4878,1,7)+0,"")</f>
        <v/>
      </c>
      <c r="J4878" s="25" t="str">
        <f>IFERROR(MID($D4878,10,7)+0,"")</f>
        <v/>
      </c>
      <c r="K4878" s="25" t="str">
        <f>IFERROR(MID($D4878,19,7)+0,"")</f>
        <v/>
      </c>
      <c r="L4878" s="25" t="str">
        <f>IFERROR(MID($D4878,28,7)+0,"")</f>
        <v/>
      </c>
      <c r="M4878" s="25" t="str">
        <f>IF(IFERROR(MID($Q4878,1,7)+0,"")&lt;1130000,IF(INDEX(C:C,MATCH(LEFT(Q4878,7)+0,I:I,0))&lt;1130000,"",INDEX(C:C,MATCH(LEFT(Q4878,7)+0,I:I,0))),IFERROR(MID($Q4878,1,7)+0,""))</f>
        <v/>
      </c>
      <c r="N4878" s="25" t="str">
        <f>IF(IFERROR(MID($Q4878,10,7)+0,"")&lt;1130000,"",IFERROR(MID($Q4878,10,7)+0,""))</f>
        <v/>
      </c>
      <c r="O4878" s="25" t="str">
        <f>IF(IFERROR(MID($Q4878,19,7)+0,"")&lt;1130000,"",IFERROR(MID($Q4878,19,7)+0,""))</f>
        <v/>
      </c>
      <c r="P4878" s="25" t="str">
        <f>IF(M4878="","",IF(N4878="",M4878,M4878&amp;", "&amp;N4878))</f>
        <v/>
      </c>
      <c r="Q4878" s="25"/>
      <c r="R4878" s="25"/>
      <c r="S4878" s="35" t="s">
        <v>445</v>
      </c>
      <c r="T4878" s="25" t="s">
        <v>36</v>
      </c>
      <c r="U4878" s="185">
        <v>2120</v>
      </c>
      <c r="V4878" s="188">
        <v>2120</v>
      </c>
      <c r="W4878" s="189">
        <v>2120</v>
      </c>
      <c r="X4878" s="31">
        <v>2120</v>
      </c>
      <c r="Y4878" s="90">
        <f>IFERROR(ROUND(X4878/W4878-1,2),"")</f>
        <v>0</v>
      </c>
      <c r="Z4878" s="31">
        <f>IF(OR(S4878="VLD MLC components",S4878="VLD MLC pipes",S4878="VLD PEX components",S4878="VLD PEX pipes",S4878="VLD PHC components",S4878="VLD PHC pipes",S4878="Controls VLD"),"По запросу",X4878)</f>
        <v>2120</v>
      </c>
      <c r="AA4878" s="63">
        <f>ROUND(X4878/1.2,3)</f>
        <v>1766.6669999999999</v>
      </c>
      <c r="AB4878" s="23">
        <v>1766.6669999999999</v>
      </c>
      <c r="AC4878" s="190">
        <f>IFERROR(ROUND(AA4878/AB4878-1,2),"")</f>
        <v>0</v>
      </c>
      <c r="AD4878" s="25">
        <v>1.163</v>
      </c>
      <c r="AE4878" s="25">
        <v>2.1659999999999999E-2</v>
      </c>
      <c r="AF4878" s="25">
        <v>0</v>
      </c>
      <c r="AG4878" s="25" t="s">
        <v>22</v>
      </c>
      <c r="AH4878" s="25">
        <v>0</v>
      </c>
      <c r="AI4878" s="25">
        <v>0</v>
      </c>
      <c r="AJ4878" s="25" t="s">
        <v>20</v>
      </c>
      <c r="AK4878" s="42" t="s">
        <v>19</v>
      </c>
      <c r="AL4878" s="25" t="s">
        <v>19</v>
      </c>
      <c r="AM4878" s="25">
        <v>1</v>
      </c>
      <c r="AN4878" s="25"/>
      <c r="AO4878" s="25"/>
      <c r="AP4878" s="25"/>
      <c r="AQ4878" s="25"/>
      <c r="AR4878" s="94"/>
      <c r="AS4878" s="157" t="s">
        <v>22</v>
      </c>
      <c r="AT4878" s="93">
        <v>43578</v>
      </c>
      <c r="AU4878" s="92" t="s">
        <v>22</v>
      </c>
      <c r="AV4878" s="91" t="s">
        <v>48</v>
      </c>
      <c r="AW4878" s="92" t="s">
        <v>48</v>
      </c>
      <c r="AX4878" s="92" t="s">
        <v>48</v>
      </c>
      <c r="AY4878" s="91" t="s">
        <v>48</v>
      </c>
      <c r="AZ4878" s="23"/>
      <c r="BA4878" s="25">
        <v>0</v>
      </c>
      <c r="BB4878" t="s">
        <v>48</v>
      </c>
      <c r="BC4878" t="e">
        <v>#N/A</v>
      </c>
      <c r="BD4878" t="e">
        <f>IF(Z4878=BC4878,"OK")</f>
        <v>#N/A</v>
      </c>
      <c r="BE4878">
        <v>1.163</v>
      </c>
      <c r="BF4878">
        <v>2.1659999999999999E-2</v>
      </c>
      <c r="BG4878">
        <v>0</v>
      </c>
      <c r="BH4878">
        <v>0</v>
      </c>
      <c r="BI4878">
        <v>0</v>
      </c>
      <c r="BJ4878">
        <v>0</v>
      </c>
      <c r="BK4878">
        <v>0</v>
      </c>
      <c r="BN4878" s="183"/>
    </row>
    <row r="4879" spans="1:66" x14ac:dyDescent="0.25">
      <c r="A4879" s="1"/>
      <c r="B4879" s="94">
        <v>4866</v>
      </c>
      <c r="C4879" s="43">
        <v>1051454</v>
      </c>
      <c r="D4879" s="37"/>
      <c r="E4879" s="101" t="s">
        <v>466</v>
      </c>
      <c r="F4879" s="151" t="s">
        <v>21</v>
      </c>
      <c r="G4879" s="42" t="s">
        <v>32</v>
      </c>
      <c r="H4879" s="46" t="str">
        <f>IFERROR(IFERROR(IF(SEARCH("Usystems",$E4879)&gt;0,"Usystems"),IF(SEARCH("RIIFO",$E4879)&gt;0,"RIIFO","Uponor")),"Uponor")</f>
        <v>Uponor</v>
      </c>
      <c r="I4879" s="25" t="str">
        <f>IFERROR(MID($D4879,1,7)+0,"")</f>
        <v/>
      </c>
      <c r="J4879" s="25" t="str">
        <f>IFERROR(MID($D4879,10,7)+0,"")</f>
        <v/>
      </c>
      <c r="K4879" s="25" t="str">
        <f>IFERROR(MID($D4879,19,7)+0,"")</f>
        <v/>
      </c>
      <c r="L4879" s="25" t="str">
        <f>IFERROR(MID($D4879,28,7)+0,"")</f>
        <v/>
      </c>
      <c r="M4879" s="25" t="str">
        <f>IF(IFERROR(MID($Q4879,1,7)+0,"")&lt;1130000,IF(INDEX(C:C,MATCH(LEFT(Q4879,7)+0,I:I,0))&lt;1130000,"",INDEX(C:C,MATCH(LEFT(Q4879,7)+0,I:I,0))),IFERROR(MID($Q4879,1,7)+0,""))</f>
        <v/>
      </c>
      <c r="N4879" s="25" t="str">
        <f>IF(IFERROR(MID($Q4879,10,7)+0,"")&lt;1130000,"",IFERROR(MID($Q4879,10,7)+0,""))</f>
        <v/>
      </c>
      <c r="O4879" s="25" t="str">
        <f>IF(IFERROR(MID($Q4879,19,7)+0,"")&lt;1130000,"",IFERROR(MID($Q4879,19,7)+0,""))</f>
        <v/>
      </c>
      <c r="P4879" s="25" t="str">
        <f>IF(M4879="","",IF(N4879="",M4879,M4879&amp;", "&amp;N4879))</f>
        <v/>
      </c>
      <c r="Q4879" s="25"/>
      <c r="R4879" s="25"/>
      <c r="S4879" s="35" t="s">
        <v>445</v>
      </c>
      <c r="T4879" s="25" t="s">
        <v>36</v>
      </c>
      <c r="U4879" s="185">
        <v>1475242</v>
      </c>
      <c r="V4879" s="188">
        <v>1475242</v>
      </c>
      <c r="W4879" s="189">
        <v>1475242</v>
      </c>
      <c r="X4879" s="31">
        <v>1475242</v>
      </c>
      <c r="Y4879" s="90">
        <f>IFERROR(ROUND(X4879/W4879-1,2),"")</f>
        <v>0</v>
      </c>
      <c r="Z4879" s="31">
        <f>IF(OR(S4879="VLD MLC components",S4879="VLD MLC pipes",S4879="VLD PEX components",S4879="VLD PEX pipes",S4879="VLD PHC components",S4879="VLD PHC pipes",S4879="Controls VLD"),"По запросу",X4879)</f>
        <v>1475242</v>
      </c>
      <c r="AA4879" s="63">
        <f>ROUND(X4879/1.2,3)</f>
        <v>1229368.3330000001</v>
      </c>
      <c r="AB4879" s="23">
        <v>1229368.3330000001</v>
      </c>
      <c r="AC4879" s="190">
        <f>IFERROR(ROUND(AA4879/AB4879-1,2),"")</f>
        <v>0</v>
      </c>
      <c r="AD4879" s="25">
        <v>770</v>
      </c>
      <c r="AE4879" s="25">
        <v>17.34</v>
      </c>
      <c r="AF4879" s="25">
        <v>0</v>
      </c>
      <c r="AG4879" s="25" t="s">
        <v>22</v>
      </c>
      <c r="AH4879" s="25">
        <v>0</v>
      </c>
      <c r="AI4879" s="25">
        <v>0</v>
      </c>
      <c r="AJ4879" s="25" t="s">
        <v>20</v>
      </c>
      <c r="AK4879" s="42" t="s">
        <v>19</v>
      </c>
      <c r="AL4879" s="25" t="s">
        <v>19</v>
      </c>
      <c r="AM4879" s="25">
        <v>1</v>
      </c>
      <c r="AN4879" s="25"/>
      <c r="AO4879" s="25"/>
      <c r="AP4879" s="25"/>
      <c r="AQ4879" s="25"/>
      <c r="AR4879" s="94"/>
      <c r="AS4879" s="157" t="s">
        <v>22</v>
      </c>
      <c r="AT4879" s="93">
        <v>43546</v>
      </c>
      <c r="AU4879" s="92" t="s">
        <v>22</v>
      </c>
      <c r="AV4879" s="91" t="s">
        <v>48</v>
      </c>
      <c r="AW4879" s="92" t="s">
        <v>48</v>
      </c>
      <c r="AX4879" s="92" t="s">
        <v>48</v>
      </c>
      <c r="AY4879" s="91" t="s">
        <v>48</v>
      </c>
      <c r="AZ4879" s="23"/>
      <c r="BA4879" s="25">
        <v>0</v>
      </c>
      <c r="BB4879" t="s">
        <v>48</v>
      </c>
      <c r="BC4879" t="e">
        <v>#N/A</v>
      </c>
      <c r="BD4879" t="e">
        <f>IF(Z4879=BC4879,"OK")</f>
        <v>#N/A</v>
      </c>
      <c r="BE4879">
        <v>770</v>
      </c>
      <c r="BF4879">
        <v>17.34</v>
      </c>
      <c r="BG4879">
        <v>0</v>
      </c>
      <c r="BH4879">
        <v>0</v>
      </c>
      <c r="BI4879">
        <v>0</v>
      </c>
      <c r="BJ4879">
        <v>0</v>
      </c>
      <c r="BK4879">
        <v>0</v>
      </c>
      <c r="BN4879" s="183"/>
    </row>
    <row r="4880" spans="1:66" x14ac:dyDescent="0.25">
      <c r="A4880" s="1"/>
      <c r="B4880" s="94">
        <v>4867</v>
      </c>
      <c r="C4880" s="43">
        <v>1051508</v>
      </c>
      <c r="D4880" s="37"/>
      <c r="E4880" s="101" t="s">
        <v>465</v>
      </c>
      <c r="F4880" s="151" t="s">
        <v>21</v>
      </c>
      <c r="G4880" s="42" t="s">
        <v>32</v>
      </c>
      <c r="H4880" s="46" t="str">
        <f>IFERROR(IFERROR(IF(SEARCH("Usystems",$E4880)&gt;0,"Usystems"),IF(SEARCH("RIIFO",$E4880)&gt;0,"RIIFO","Uponor")),"Uponor")</f>
        <v>Uponor</v>
      </c>
      <c r="I4880" s="25" t="str">
        <f>IFERROR(MID($D4880,1,7)+0,"")</f>
        <v/>
      </c>
      <c r="J4880" s="25" t="str">
        <f>IFERROR(MID($D4880,10,7)+0,"")</f>
        <v/>
      </c>
      <c r="K4880" s="25" t="str">
        <f>IFERROR(MID($D4880,19,7)+0,"")</f>
        <v/>
      </c>
      <c r="L4880" s="25" t="str">
        <f>IFERROR(MID($D4880,28,7)+0,"")</f>
        <v/>
      </c>
      <c r="M4880" s="25" t="str">
        <f>IF(IFERROR(MID($Q4880,1,7)+0,"")&lt;1130000,IF(INDEX(C:C,MATCH(LEFT(Q4880,7)+0,I:I,0))&lt;1130000,"",INDEX(C:C,MATCH(LEFT(Q4880,7)+0,I:I,0))),IFERROR(MID($Q4880,1,7)+0,""))</f>
        <v/>
      </c>
      <c r="N4880" s="25" t="str">
        <f>IF(IFERROR(MID($Q4880,10,7)+0,"")&lt;1130000,"",IFERROR(MID($Q4880,10,7)+0,""))</f>
        <v/>
      </c>
      <c r="O4880" s="25" t="str">
        <f>IF(IFERROR(MID($Q4880,19,7)+0,"")&lt;1130000,"",IFERROR(MID($Q4880,19,7)+0,""))</f>
        <v/>
      </c>
      <c r="P4880" s="25" t="str">
        <f>IF(M4880="","",IF(N4880="",M4880,M4880&amp;", "&amp;N4880))</f>
        <v/>
      </c>
      <c r="Q4880" s="25"/>
      <c r="R4880" s="25"/>
      <c r="S4880" s="35" t="s">
        <v>445</v>
      </c>
      <c r="T4880" s="25" t="s">
        <v>36</v>
      </c>
      <c r="U4880" s="185">
        <v>1807936</v>
      </c>
      <c r="V4880" s="188">
        <v>1807936</v>
      </c>
      <c r="W4880" s="189">
        <v>1807936</v>
      </c>
      <c r="X4880" s="31">
        <v>1807936</v>
      </c>
      <c r="Y4880" s="90">
        <f>IFERROR(ROUND(X4880/W4880-1,2),"")</f>
        <v>0</v>
      </c>
      <c r="Z4880" s="31">
        <f>IF(OR(S4880="VLD MLC components",S4880="VLD MLC pipes",S4880="VLD PEX components",S4880="VLD PEX pipes",S4880="VLD PHC components",S4880="VLD PHC pipes",S4880="Controls VLD"),"По запросу",X4880)</f>
        <v>1807936</v>
      </c>
      <c r="AA4880" s="63">
        <f>ROUND(X4880/1.2,3)</f>
        <v>1506613.3330000001</v>
      </c>
      <c r="AB4880" s="23">
        <v>1506613.3330000001</v>
      </c>
      <c r="AC4880" s="190">
        <f>IFERROR(ROUND(AA4880/AB4880-1,2),"")</f>
        <v>0</v>
      </c>
      <c r="AD4880" s="25">
        <v>1273</v>
      </c>
      <c r="AE4880" s="25">
        <v>12.167999999999999</v>
      </c>
      <c r="AF4880" s="25">
        <v>0</v>
      </c>
      <c r="AG4880" s="25" t="s">
        <v>22</v>
      </c>
      <c r="AH4880" s="25">
        <v>0</v>
      </c>
      <c r="AI4880" s="25">
        <v>0</v>
      </c>
      <c r="AJ4880" s="25" t="s">
        <v>20</v>
      </c>
      <c r="AK4880" s="42" t="s">
        <v>19</v>
      </c>
      <c r="AL4880" s="25" t="s">
        <v>19</v>
      </c>
      <c r="AM4880" s="25">
        <v>1</v>
      </c>
      <c r="AN4880" s="25"/>
      <c r="AO4880" s="25"/>
      <c r="AP4880" s="25"/>
      <c r="AQ4880" s="25"/>
      <c r="AR4880" s="94"/>
      <c r="AS4880" s="157" t="s">
        <v>22</v>
      </c>
      <c r="AT4880" s="93">
        <v>43546</v>
      </c>
      <c r="AU4880" s="92" t="s">
        <v>22</v>
      </c>
      <c r="AV4880" s="91" t="s">
        <v>48</v>
      </c>
      <c r="AW4880" s="92" t="s">
        <v>48</v>
      </c>
      <c r="AX4880" s="92" t="s">
        <v>48</v>
      </c>
      <c r="AY4880" s="91" t="s">
        <v>48</v>
      </c>
      <c r="AZ4880" s="23"/>
      <c r="BA4880" s="25">
        <v>0</v>
      </c>
      <c r="BB4880" t="s">
        <v>48</v>
      </c>
      <c r="BC4880" t="e">
        <v>#N/A</v>
      </c>
      <c r="BD4880" t="e">
        <f>IF(Z4880=BC4880,"OK")</f>
        <v>#N/A</v>
      </c>
      <c r="BE4880">
        <v>1273</v>
      </c>
      <c r="BF4880">
        <v>12.167999999999999</v>
      </c>
      <c r="BG4880">
        <v>0</v>
      </c>
      <c r="BH4880">
        <v>0</v>
      </c>
      <c r="BI4880">
        <v>0</v>
      </c>
      <c r="BJ4880">
        <v>0</v>
      </c>
      <c r="BK4880">
        <v>0</v>
      </c>
      <c r="BN4880" s="183"/>
    </row>
    <row r="4881" spans="1:66" x14ac:dyDescent="0.25">
      <c r="A4881" s="1"/>
      <c r="B4881" s="94">
        <v>4868</v>
      </c>
      <c r="C4881" s="43">
        <v>1005395</v>
      </c>
      <c r="D4881" s="37"/>
      <c r="E4881" s="36" t="s">
        <v>464</v>
      </c>
      <c r="F4881" s="151" t="s">
        <v>28</v>
      </c>
      <c r="G4881" s="42" t="s">
        <v>32</v>
      </c>
      <c r="H4881" s="46" t="str">
        <f>IFERROR(IFERROR(IF(SEARCH("Usystems",$E4881)&gt;0,"Usystems"),IF(SEARCH("RIIFO",$E4881)&gt;0,"RIIFO","Uponor")),"Uponor")</f>
        <v>Uponor</v>
      </c>
      <c r="I4881" s="25" t="str">
        <f>IFERROR(MID($D4881,1,7)+0,"")</f>
        <v/>
      </c>
      <c r="J4881" s="25" t="str">
        <f>IFERROR(MID($D4881,10,7)+0,"")</f>
        <v/>
      </c>
      <c r="K4881" s="25" t="str">
        <f>IFERROR(MID($D4881,19,7)+0,"")</f>
        <v/>
      </c>
      <c r="L4881" s="25" t="str">
        <f>IFERROR(MID($D4881,28,7)+0,"")</f>
        <v/>
      </c>
      <c r="M4881" s="25" t="str">
        <f>IF(IFERROR(MID($Q4881,1,7)+0,"")&lt;1130000,IF(INDEX(C:C,MATCH(LEFT(Q4881,7)+0,I:I,0))&lt;1130000,"",INDEX(C:C,MATCH(LEFT(Q4881,7)+0,I:I,0))),IFERROR(MID($Q4881,1,7)+0,""))</f>
        <v/>
      </c>
      <c r="N4881" s="25" t="str">
        <f>IF(IFERROR(MID($Q4881,10,7)+0,"")&lt;1130000,"",IFERROR(MID($Q4881,10,7)+0,""))</f>
        <v/>
      </c>
      <c r="O4881" s="25" t="str">
        <f>IF(IFERROR(MID($Q4881,19,7)+0,"")&lt;1130000,"",IFERROR(MID($Q4881,19,7)+0,""))</f>
        <v/>
      </c>
      <c r="P4881" s="25" t="str">
        <f>IF(M4881="","",IF(N4881="",M4881,M4881&amp;", "&amp;N4881))</f>
        <v/>
      </c>
      <c r="Q4881" s="25"/>
      <c r="R4881" s="25"/>
      <c r="S4881" s="35" t="s">
        <v>35</v>
      </c>
      <c r="T4881" s="25" t="s">
        <v>36</v>
      </c>
      <c r="U4881" s="185">
        <v>7.35</v>
      </c>
      <c r="V4881" s="188">
        <v>7.35</v>
      </c>
      <c r="W4881" s="189">
        <v>7.35</v>
      </c>
      <c r="X4881" s="31">
        <v>7.35</v>
      </c>
      <c r="Y4881" s="90">
        <f>IFERROR(ROUND(X4881/W4881-1,2),"")</f>
        <v>0</v>
      </c>
      <c r="Z4881" s="31">
        <f>IF(OR(S4881="VLD MLC components",S4881="VLD MLC pipes",S4881="VLD PEX components",S4881="VLD PEX pipes",S4881="VLD PHC components",S4881="VLD PHC pipes",S4881="Controls VLD"),"По запросу",X4881)</f>
        <v>7.35</v>
      </c>
      <c r="AA4881" s="63">
        <f>ROUND(X4881/1.2,3)</f>
        <v>6.125</v>
      </c>
      <c r="AB4881" s="23">
        <v>6.125</v>
      </c>
      <c r="AC4881" s="190">
        <f>IFERROR(ROUND(AA4881/AB4881-1,2),"")</f>
        <v>0</v>
      </c>
      <c r="AD4881" s="25">
        <v>1E-3</v>
      </c>
      <c r="AE4881" s="25">
        <v>2.6999999999999999E-5</v>
      </c>
      <c r="AF4881" s="25">
        <v>0</v>
      </c>
      <c r="AG4881" s="25" t="s">
        <v>22</v>
      </c>
      <c r="AH4881" s="25">
        <v>0</v>
      </c>
      <c r="AI4881" s="25">
        <v>0</v>
      </c>
      <c r="AJ4881" s="25" t="s">
        <v>19</v>
      </c>
      <c r="AK4881" s="42" t="s">
        <v>19</v>
      </c>
      <c r="AL4881" s="25" t="s">
        <v>19</v>
      </c>
      <c r="AM4881" s="25">
        <v>1</v>
      </c>
      <c r="AN4881" s="25"/>
      <c r="AO4881" s="25"/>
      <c r="AP4881" s="25"/>
      <c r="AQ4881" s="25"/>
      <c r="AR4881" s="94"/>
      <c r="AS4881" s="157" t="s">
        <v>22</v>
      </c>
      <c r="AT4881" s="93">
        <v>43784</v>
      </c>
      <c r="AU4881" s="92" t="s">
        <v>22</v>
      </c>
      <c r="AV4881" s="91" t="s">
        <v>152</v>
      </c>
      <c r="AW4881" s="92" t="s">
        <v>48</v>
      </c>
      <c r="AX4881" s="92" t="s">
        <v>48</v>
      </c>
      <c r="AY4881" s="91" t="s">
        <v>48</v>
      </c>
      <c r="AZ4881" s="23"/>
      <c r="BA4881" s="25">
        <v>0</v>
      </c>
      <c r="BB4881" t="s">
        <v>48</v>
      </c>
      <c r="BC4881" t="e">
        <v>#N/A</v>
      </c>
      <c r="BD4881" t="e">
        <f>IF(Z4881=BC4881,"OK")</f>
        <v>#N/A</v>
      </c>
      <c r="BE4881">
        <v>1E-3</v>
      </c>
      <c r="BF4881">
        <v>2.6999999999999999E-5</v>
      </c>
      <c r="BG4881">
        <v>0</v>
      </c>
      <c r="BH4881">
        <v>0</v>
      </c>
      <c r="BI4881">
        <v>0</v>
      </c>
      <c r="BJ4881">
        <v>0</v>
      </c>
      <c r="BK4881">
        <v>0</v>
      </c>
      <c r="BN4881" s="183"/>
    </row>
    <row r="4882" spans="1:66" x14ac:dyDescent="0.25">
      <c r="A4882" s="1"/>
      <c r="B4882" s="94">
        <v>4869</v>
      </c>
      <c r="C4882" s="43">
        <v>1005405</v>
      </c>
      <c r="D4882" s="37"/>
      <c r="E4882" s="36" t="s">
        <v>136</v>
      </c>
      <c r="F4882" s="151" t="s">
        <v>21</v>
      </c>
      <c r="G4882" s="42" t="s">
        <v>32</v>
      </c>
      <c r="H4882" s="46" t="str">
        <f>IFERROR(IFERROR(IF(SEARCH("Usystems",$E4882)&gt;0,"Usystems"),IF(SEARCH("RIIFO",$E4882)&gt;0,"RIIFO","Uponor")),"Uponor")</f>
        <v>Uponor</v>
      </c>
      <c r="I4882" s="25" t="str">
        <f>IFERROR(MID($D4882,1,7)+0,"")</f>
        <v/>
      </c>
      <c r="J4882" s="25" t="str">
        <f>IFERROR(MID($D4882,10,7)+0,"")</f>
        <v/>
      </c>
      <c r="K4882" s="25" t="str">
        <f>IFERROR(MID($D4882,19,7)+0,"")</f>
        <v/>
      </c>
      <c r="L4882" s="25" t="str">
        <f>IFERROR(MID($D4882,28,7)+0,"")</f>
        <v/>
      </c>
      <c r="M4882" s="25" t="str">
        <f>IF(IFERROR(MID($Q4882,1,7)+0,"")&lt;1130000,IF(INDEX(C:C,MATCH(LEFT(Q4882,7)+0,I:I,0))&lt;1130000,"",INDEX(C:C,MATCH(LEFT(Q4882,7)+0,I:I,0))),IFERROR(MID($Q4882,1,7)+0,""))</f>
        <v/>
      </c>
      <c r="N4882" s="25" t="str">
        <f>IF(IFERROR(MID($Q4882,10,7)+0,"")&lt;1130000,"",IFERROR(MID($Q4882,10,7)+0,""))</f>
        <v/>
      </c>
      <c r="O4882" s="25" t="str">
        <f>IF(IFERROR(MID($Q4882,19,7)+0,"")&lt;1130000,"",IFERROR(MID($Q4882,19,7)+0,""))</f>
        <v/>
      </c>
      <c r="P4882" s="25" t="str">
        <f>IF(M4882="","",IF(N4882="",M4882,M4882&amp;", "&amp;N4882))</f>
        <v/>
      </c>
      <c r="Q4882" s="25"/>
      <c r="R4882" s="25"/>
      <c r="S4882" s="35" t="s">
        <v>66</v>
      </c>
      <c r="T4882" s="34" t="s">
        <v>55</v>
      </c>
      <c r="U4882" s="185">
        <v>7921</v>
      </c>
      <c r="V4882" s="188">
        <v>7921</v>
      </c>
      <c r="W4882" s="189">
        <v>7921</v>
      </c>
      <c r="X4882" s="31">
        <v>7921</v>
      </c>
      <c r="Y4882" s="90">
        <f>IFERROR(ROUND(X4882/W4882-1,2),"")</f>
        <v>0</v>
      </c>
      <c r="Z4882" s="31">
        <f>IF(OR(S4882="VLD MLC components",S4882="VLD MLC pipes",S4882="VLD PEX components",S4882="VLD PEX pipes",S4882="VLD PHC components",S4882="VLD PHC pipes",S4882="Controls VLD"),"По запросу",X4882)</f>
        <v>7921</v>
      </c>
      <c r="AA4882" s="63">
        <f>ROUND(X4882/1.2,3)</f>
        <v>6600.8329999999996</v>
      </c>
      <c r="AB4882" s="23">
        <v>6600.8329999999996</v>
      </c>
      <c r="AC4882" s="190">
        <f>IFERROR(ROUND(AA4882/AB4882-1,2),"")</f>
        <v>0</v>
      </c>
      <c r="AD4882" s="25">
        <v>0.90200000000000002</v>
      </c>
      <c r="AE4882" s="25">
        <v>0.03</v>
      </c>
      <c r="AF4882" s="25">
        <v>0</v>
      </c>
      <c r="AG4882" s="25" t="s">
        <v>22</v>
      </c>
      <c r="AH4882" s="25">
        <v>0</v>
      </c>
      <c r="AI4882" s="25">
        <v>0</v>
      </c>
      <c r="AJ4882" s="25" t="s">
        <v>20</v>
      </c>
      <c r="AK4882" s="42" t="s">
        <v>19</v>
      </c>
      <c r="AL4882" s="25" t="s">
        <v>19</v>
      </c>
      <c r="AM4882" s="25">
        <v>40</v>
      </c>
      <c r="AN4882" s="25"/>
      <c r="AO4882" s="25"/>
      <c r="AP4882" s="25"/>
      <c r="AQ4882" s="25"/>
      <c r="AR4882" s="94"/>
      <c r="AS4882" s="157" t="s">
        <v>22</v>
      </c>
      <c r="AT4882" s="93">
        <v>43985</v>
      </c>
      <c r="AU4882" s="92" t="s">
        <v>22</v>
      </c>
      <c r="AV4882" s="91" t="s">
        <v>48</v>
      </c>
      <c r="AW4882" s="92" t="s">
        <v>48</v>
      </c>
      <c r="AX4882" s="92" t="s">
        <v>48</v>
      </c>
      <c r="AY4882" s="91" t="s">
        <v>48</v>
      </c>
      <c r="AZ4882" s="23"/>
      <c r="BA4882" s="25">
        <v>0</v>
      </c>
      <c r="BB4882" t="s">
        <v>48</v>
      </c>
      <c r="BC4882" t="e">
        <v>#N/A</v>
      </c>
      <c r="BD4882" t="e">
        <f>IF(Z4882=BC4882,"OK")</f>
        <v>#N/A</v>
      </c>
      <c r="BE4882">
        <v>0.90200000000000002</v>
      </c>
      <c r="BF4882">
        <v>0.03</v>
      </c>
      <c r="BG4882">
        <v>0</v>
      </c>
      <c r="BH4882">
        <v>0</v>
      </c>
      <c r="BI4882">
        <v>0</v>
      </c>
      <c r="BJ4882">
        <v>0</v>
      </c>
      <c r="BK4882">
        <v>0</v>
      </c>
      <c r="BN4882" s="183"/>
    </row>
    <row r="4883" spans="1:66" ht="25.5" x14ac:dyDescent="0.25">
      <c r="A4883" s="1"/>
      <c r="B4883" s="94">
        <v>4870</v>
      </c>
      <c r="C4883" s="43">
        <v>1007049</v>
      </c>
      <c r="D4883" s="37"/>
      <c r="E4883" s="36" t="s">
        <v>463</v>
      </c>
      <c r="F4883" s="151" t="s">
        <v>21</v>
      </c>
      <c r="G4883" s="42" t="s">
        <v>32</v>
      </c>
      <c r="H4883" s="46" t="str">
        <f>IFERROR(IFERROR(IF(SEARCH("Usystems",$E4883)&gt;0,"Usystems"),IF(SEARCH("RIIFO",$E4883)&gt;0,"RIIFO","Uponor")),"Uponor")</f>
        <v>Uponor</v>
      </c>
      <c r="I4883" s="25" t="str">
        <f>IFERROR(MID($D4883,1,7)+0,"")</f>
        <v/>
      </c>
      <c r="J4883" s="25" t="str">
        <f>IFERROR(MID($D4883,10,7)+0,"")</f>
        <v/>
      </c>
      <c r="K4883" s="25" t="str">
        <f>IFERROR(MID($D4883,19,7)+0,"")</f>
        <v/>
      </c>
      <c r="L4883" s="25" t="str">
        <f>IFERROR(MID($D4883,28,7)+0,"")</f>
        <v/>
      </c>
      <c r="M4883" s="25" t="str">
        <f>IF(IFERROR(MID($Q4883,1,7)+0,"")&lt;1130000,IF(INDEX(C:C,MATCH(LEFT(Q4883,7)+0,I:I,0))&lt;1130000,"",INDEX(C:C,MATCH(LEFT(Q4883,7)+0,I:I,0))),IFERROR(MID($Q4883,1,7)+0,""))</f>
        <v/>
      </c>
      <c r="N4883" s="25" t="str">
        <f>IF(IFERROR(MID($Q4883,10,7)+0,"")&lt;1130000,"",IFERROR(MID($Q4883,10,7)+0,""))</f>
        <v/>
      </c>
      <c r="O4883" s="25" t="str">
        <f>IF(IFERROR(MID($Q4883,19,7)+0,"")&lt;1130000,"",IFERROR(MID($Q4883,19,7)+0,""))</f>
        <v/>
      </c>
      <c r="P4883" s="25" t="str">
        <f>IF(M4883="","",IF(N4883="",M4883,M4883&amp;", "&amp;N4883))</f>
        <v/>
      </c>
      <c r="Q4883" s="25"/>
      <c r="R4883" s="25"/>
      <c r="S4883" s="35" t="s">
        <v>66</v>
      </c>
      <c r="T4883" s="34" t="s">
        <v>36</v>
      </c>
      <c r="U4883" s="185">
        <v>217.28</v>
      </c>
      <c r="V4883" s="188">
        <v>217.28</v>
      </c>
      <c r="W4883" s="189">
        <v>217.28</v>
      </c>
      <c r="X4883" s="31">
        <v>217.28</v>
      </c>
      <c r="Y4883" s="90">
        <f>IFERROR(ROUND(X4883/W4883-1,2),"")</f>
        <v>0</v>
      </c>
      <c r="Z4883" s="31">
        <f>IF(OR(S4883="VLD MLC components",S4883="VLD MLC pipes",S4883="VLD PEX components",S4883="VLD PEX pipes",S4883="VLD PHC components",S4883="VLD PHC pipes",S4883="Controls VLD"),"По запросу",X4883)</f>
        <v>217.28</v>
      </c>
      <c r="AA4883" s="63">
        <f>ROUND(X4883/1.2,3)</f>
        <v>181.06700000000001</v>
      </c>
      <c r="AB4883" s="23">
        <v>181.06700000000001</v>
      </c>
      <c r="AC4883" s="190">
        <f>IFERROR(ROUND(AA4883/AB4883-1,2),"")</f>
        <v>0</v>
      </c>
      <c r="AD4883" s="25">
        <v>6.0000000000000001E-3</v>
      </c>
      <c r="AE4883" s="25">
        <v>3.0000000000000001E-6</v>
      </c>
      <c r="AF4883" s="25">
        <v>0</v>
      </c>
      <c r="AG4883" s="25" t="s">
        <v>22</v>
      </c>
      <c r="AH4883" s="25">
        <v>0</v>
      </c>
      <c r="AI4883" s="25">
        <v>0</v>
      </c>
      <c r="AJ4883" s="25" t="s">
        <v>20</v>
      </c>
      <c r="AK4883" s="42" t="s">
        <v>19</v>
      </c>
      <c r="AL4883" s="25" t="s">
        <v>19</v>
      </c>
      <c r="AM4883" s="25">
        <v>1000</v>
      </c>
      <c r="AN4883" s="25"/>
      <c r="AO4883" s="25"/>
      <c r="AP4883" s="25"/>
      <c r="AQ4883" s="25"/>
      <c r="AR4883" s="94"/>
      <c r="AS4883" s="157" t="s">
        <v>22</v>
      </c>
      <c r="AT4883" s="93">
        <v>43985</v>
      </c>
      <c r="AU4883" s="92" t="s">
        <v>22</v>
      </c>
      <c r="AV4883" s="91" t="s">
        <v>48</v>
      </c>
      <c r="AW4883" s="92" t="s">
        <v>48</v>
      </c>
      <c r="AX4883" s="92" t="s">
        <v>48</v>
      </c>
      <c r="AY4883" s="91" t="s">
        <v>48</v>
      </c>
      <c r="AZ4883" s="23"/>
      <c r="BA4883" s="25">
        <v>0</v>
      </c>
      <c r="BB4883" t="s">
        <v>48</v>
      </c>
      <c r="BC4883" t="e">
        <v>#N/A</v>
      </c>
      <c r="BD4883" t="e">
        <f>IF(Z4883=BC4883,"OK")</f>
        <v>#N/A</v>
      </c>
      <c r="BE4883">
        <v>6.0000000000000001E-3</v>
      </c>
      <c r="BF4883">
        <v>3.0000000000000001E-6</v>
      </c>
      <c r="BG4883">
        <v>0</v>
      </c>
      <c r="BH4883">
        <v>0</v>
      </c>
      <c r="BI4883">
        <v>0</v>
      </c>
      <c r="BJ4883">
        <v>0</v>
      </c>
      <c r="BK4883">
        <v>0</v>
      </c>
      <c r="BN4883" s="183"/>
    </row>
    <row r="4884" spans="1:66" ht="25.5" x14ac:dyDescent="0.25">
      <c r="A4884" s="1"/>
      <c r="B4884" s="94">
        <v>4871</v>
      </c>
      <c r="C4884" s="43">
        <v>1055555</v>
      </c>
      <c r="D4884" s="37"/>
      <c r="E4884" s="36" t="s">
        <v>462</v>
      </c>
      <c r="F4884" s="151" t="s">
        <v>21</v>
      </c>
      <c r="G4884" s="42" t="s">
        <v>32</v>
      </c>
      <c r="H4884" s="46" t="str">
        <f>IFERROR(IFERROR(IF(SEARCH("Usystems",$E4884)&gt;0,"Usystems"),IF(SEARCH("RIIFO",$E4884)&gt;0,"RIIFO","Uponor")),"Uponor")</f>
        <v>Uponor</v>
      </c>
      <c r="I4884" s="25" t="str">
        <f>IFERROR(MID($D4884,1,7)+0,"")</f>
        <v/>
      </c>
      <c r="J4884" s="25" t="str">
        <f>IFERROR(MID($D4884,10,7)+0,"")</f>
        <v/>
      </c>
      <c r="K4884" s="25" t="str">
        <f>IFERROR(MID($D4884,19,7)+0,"")</f>
        <v/>
      </c>
      <c r="L4884" s="25" t="str">
        <f>IFERROR(MID($D4884,28,7)+0,"")</f>
        <v/>
      </c>
      <c r="M4884" s="25" t="str">
        <f>IF(IFERROR(MID($Q4884,1,7)+0,"")&lt;1130000,IF(INDEX(C:C,MATCH(LEFT(Q4884,7)+0,I:I,0))&lt;1130000,"",INDEX(C:C,MATCH(LEFT(Q4884,7)+0,I:I,0))),IFERROR(MID($Q4884,1,7)+0,""))</f>
        <v/>
      </c>
      <c r="N4884" s="25" t="str">
        <f>IF(IFERROR(MID($Q4884,10,7)+0,"")&lt;1130000,"",IFERROR(MID($Q4884,10,7)+0,""))</f>
        <v/>
      </c>
      <c r="O4884" s="25" t="str">
        <f>IF(IFERROR(MID($Q4884,19,7)+0,"")&lt;1130000,"",IFERROR(MID($Q4884,19,7)+0,""))</f>
        <v/>
      </c>
      <c r="P4884" s="25" t="str">
        <f>IF(M4884="","",IF(N4884="",M4884,M4884&amp;", "&amp;N4884))</f>
        <v/>
      </c>
      <c r="Q4884" s="25"/>
      <c r="R4884" s="25"/>
      <c r="S4884" s="35" t="s">
        <v>106</v>
      </c>
      <c r="T4884" s="34" t="s">
        <v>36</v>
      </c>
      <c r="U4884" s="185">
        <v>2511</v>
      </c>
      <c r="V4884" s="188">
        <v>2511</v>
      </c>
      <c r="W4884" s="189">
        <v>2511</v>
      </c>
      <c r="X4884" s="31">
        <v>2511</v>
      </c>
      <c r="Y4884" s="90">
        <f>IFERROR(ROUND(X4884/W4884-1,2),"")</f>
        <v>0</v>
      </c>
      <c r="Z4884" s="31">
        <f>IF(OR(S4884="VLD MLC components",S4884="VLD MLC pipes",S4884="VLD PEX components",S4884="VLD PEX pipes",S4884="VLD PHC components",S4884="VLD PHC pipes",S4884="Controls VLD"),"По запросу",X4884)</f>
        <v>2511</v>
      </c>
      <c r="AA4884" s="63">
        <f>ROUND(X4884/1.2,3)</f>
        <v>2092.5</v>
      </c>
      <c r="AB4884" s="23">
        <v>2092.5</v>
      </c>
      <c r="AC4884" s="190">
        <f>IFERROR(ROUND(AA4884/AB4884-1,2),"")</f>
        <v>0</v>
      </c>
      <c r="AD4884" s="25">
        <v>0.3</v>
      </c>
      <c r="AE4884" s="25">
        <v>5.4609999999999997E-3</v>
      </c>
      <c r="AF4884" s="25">
        <v>0</v>
      </c>
      <c r="AG4884" s="25" t="s">
        <v>22</v>
      </c>
      <c r="AH4884" s="25">
        <v>0</v>
      </c>
      <c r="AI4884" s="25">
        <v>0</v>
      </c>
      <c r="AJ4884" s="25" t="s">
        <v>20</v>
      </c>
      <c r="AK4884" s="42" t="s">
        <v>19</v>
      </c>
      <c r="AL4884" s="25" t="s">
        <v>19</v>
      </c>
      <c r="AM4884" s="25">
        <v>1</v>
      </c>
      <c r="AN4884" s="25"/>
      <c r="AO4884" s="25"/>
      <c r="AP4884" s="25"/>
      <c r="AQ4884" s="25"/>
      <c r="AR4884" s="94"/>
      <c r="AS4884" s="157" t="s">
        <v>22</v>
      </c>
      <c r="AT4884" s="93">
        <v>43985</v>
      </c>
      <c r="AU4884" s="92" t="s">
        <v>22</v>
      </c>
      <c r="AV4884" s="91" t="s">
        <v>48</v>
      </c>
      <c r="AW4884" s="92" t="s">
        <v>48</v>
      </c>
      <c r="AX4884" s="92" t="s">
        <v>48</v>
      </c>
      <c r="AY4884" s="91" t="s">
        <v>48</v>
      </c>
      <c r="AZ4884" s="23"/>
      <c r="BA4884" s="25">
        <v>0</v>
      </c>
      <c r="BB4884" t="s">
        <v>48</v>
      </c>
      <c r="BC4884" t="e">
        <v>#N/A</v>
      </c>
      <c r="BD4884" t="e">
        <f>IF(Z4884=BC4884,"OK")</f>
        <v>#N/A</v>
      </c>
      <c r="BE4884">
        <v>0.3</v>
      </c>
      <c r="BF4884">
        <v>5.4609999999999997E-3</v>
      </c>
      <c r="BG4884">
        <v>0</v>
      </c>
      <c r="BH4884">
        <v>0</v>
      </c>
      <c r="BI4884">
        <v>0</v>
      </c>
      <c r="BJ4884">
        <v>0</v>
      </c>
      <c r="BK4884">
        <v>0</v>
      </c>
      <c r="BN4884" s="183"/>
    </row>
    <row r="4885" spans="1:66" ht="25.5" x14ac:dyDescent="0.25">
      <c r="A4885" s="1"/>
      <c r="B4885" s="94">
        <v>4872</v>
      </c>
      <c r="C4885" s="43">
        <v>1090730</v>
      </c>
      <c r="D4885" s="37"/>
      <c r="E4885" s="36" t="s">
        <v>461</v>
      </c>
      <c r="F4885" s="151" t="s">
        <v>21</v>
      </c>
      <c r="G4885" s="42" t="s">
        <v>32</v>
      </c>
      <c r="H4885" s="46" t="str">
        <f>IFERROR(IFERROR(IF(SEARCH("Usystems",$E4885)&gt;0,"Usystems"),IF(SEARCH("RIIFO",$E4885)&gt;0,"RIIFO","Uponor")),"Uponor")</f>
        <v>Uponor</v>
      </c>
      <c r="I4885" s="25" t="str">
        <f>IFERROR(MID($D4885,1,7)+0,"")</f>
        <v/>
      </c>
      <c r="J4885" s="25" t="str">
        <f>IFERROR(MID($D4885,10,7)+0,"")</f>
        <v/>
      </c>
      <c r="K4885" s="25" t="str">
        <f>IFERROR(MID($D4885,19,7)+0,"")</f>
        <v/>
      </c>
      <c r="L4885" s="25" t="str">
        <f>IFERROR(MID($D4885,28,7)+0,"")</f>
        <v/>
      </c>
      <c r="M4885" s="25" t="str">
        <f>IF(IFERROR(MID($Q4885,1,7)+0,"")&lt;1130000,IF(INDEX(C:C,MATCH(LEFT(Q4885,7)+0,I:I,0))&lt;1130000,"",INDEX(C:C,MATCH(LEFT(Q4885,7)+0,I:I,0))),IFERROR(MID($Q4885,1,7)+0,""))</f>
        <v/>
      </c>
      <c r="N4885" s="25" t="str">
        <f>IF(IFERROR(MID($Q4885,10,7)+0,"")&lt;1130000,"",IFERROR(MID($Q4885,10,7)+0,""))</f>
        <v/>
      </c>
      <c r="O4885" s="25" t="str">
        <f>IF(IFERROR(MID($Q4885,19,7)+0,"")&lt;1130000,"",IFERROR(MID($Q4885,19,7)+0,""))</f>
        <v/>
      </c>
      <c r="P4885" s="25" t="str">
        <f>IF(M4885="","",IF(N4885="",M4885,M4885&amp;", "&amp;N4885))</f>
        <v/>
      </c>
      <c r="Q4885" s="25"/>
      <c r="R4885" s="25"/>
      <c r="S4885" s="35" t="s">
        <v>35</v>
      </c>
      <c r="T4885" s="34" t="s">
        <v>38</v>
      </c>
      <c r="U4885" s="185">
        <v>10331</v>
      </c>
      <c r="V4885" s="188">
        <v>10331</v>
      </c>
      <c r="W4885" s="189">
        <v>10331</v>
      </c>
      <c r="X4885" s="31">
        <v>10331</v>
      </c>
      <c r="Y4885" s="90">
        <f>IFERROR(ROUND(X4885/W4885-1,2),"")</f>
        <v>0</v>
      </c>
      <c r="Z4885" s="31">
        <f>IF(OR(S4885="VLD MLC components",S4885="VLD MLC pipes",S4885="VLD PEX components",S4885="VLD PEX pipes",S4885="VLD PHC components",S4885="VLD PHC pipes",S4885="Controls VLD"),"По запросу",X4885)</f>
        <v>10331</v>
      </c>
      <c r="AA4885" s="63">
        <f>ROUND(X4885/1.2,3)</f>
        <v>8609.1669999999995</v>
      </c>
      <c r="AB4885" s="23">
        <v>8609.1669999999995</v>
      </c>
      <c r="AC4885" s="190">
        <f>IFERROR(ROUND(AA4885/AB4885-1,2),"")</f>
        <v>0</v>
      </c>
      <c r="AD4885" s="25">
        <v>0.4</v>
      </c>
      <c r="AE4885" s="25">
        <v>2.3999999999999998E-3</v>
      </c>
      <c r="AF4885" s="25">
        <v>0</v>
      </c>
      <c r="AG4885" s="25" t="s">
        <v>22</v>
      </c>
      <c r="AH4885" s="25">
        <v>0</v>
      </c>
      <c r="AI4885" s="25">
        <v>0</v>
      </c>
      <c r="AJ4885" s="25" t="s">
        <v>20</v>
      </c>
      <c r="AK4885" s="42" t="s">
        <v>19</v>
      </c>
      <c r="AL4885" s="25" t="s">
        <v>19</v>
      </c>
      <c r="AM4885" s="25">
        <v>1</v>
      </c>
      <c r="AN4885" s="25"/>
      <c r="AO4885" s="25"/>
      <c r="AP4885" s="25"/>
      <c r="AQ4885" s="25"/>
      <c r="AR4885" s="94"/>
      <c r="AS4885" s="157" t="s">
        <v>22</v>
      </c>
      <c r="AT4885" s="93">
        <v>44103</v>
      </c>
      <c r="AU4885" s="92" t="s">
        <v>22</v>
      </c>
      <c r="AV4885" s="91" t="s">
        <v>48</v>
      </c>
      <c r="AW4885" s="92" t="s">
        <v>48</v>
      </c>
      <c r="AX4885" s="92" t="s">
        <v>48</v>
      </c>
      <c r="AY4885" s="91" t="s">
        <v>48</v>
      </c>
      <c r="AZ4885" s="23"/>
      <c r="BA4885" s="25">
        <v>0</v>
      </c>
      <c r="BB4885" t="s">
        <v>48</v>
      </c>
      <c r="BC4885" t="e">
        <v>#N/A</v>
      </c>
      <c r="BD4885" t="e">
        <f>IF(Z4885=BC4885,"OK")</f>
        <v>#N/A</v>
      </c>
      <c r="BE4885">
        <v>0.4</v>
      </c>
      <c r="BF4885">
        <v>2.3999999999999998E-3</v>
      </c>
      <c r="BG4885">
        <v>0</v>
      </c>
      <c r="BH4885">
        <v>0</v>
      </c>
      <c r="BI4885">
        <v>0</v>
      </c>
      <c r="BJ4885">
        <v>0</v>
      </c>
      <c r="BK4885">
        <v>0</v>
      </c>
      <c r="BN4885" s="183"/>
    </row>
    <row r="4886" spans="1:66" ht="25.5" x14ac:dyDescent="0.25">
      <c r="A4886" s="1"/>
      <c r="B4886" s="94">
        <v>4873</v>
      </c>
      <c r="C4886" s="43">
        <v>1072152</v>
      </c>
      <c r="D4886" s="37"/>
      <c r="E4886" s="36" t="s">
        <v>460</v>
      </c>
      <c r="F4886" s="212" t="s">
        <v>33</v>
      </c>
      <c r="G4886" s="42" t="s">
        <v>32</v>
      </c>
      <c r="H4886" s="46" t="str">
        <f>IFERROR(IFERROR(IF(SEARCH("Usystems",$E4886)&gt;0,"Usystems"),IF(SEARCH("RIIFO",$E4886)&gt;0,"RIIFO","Uponor")),"Uponor")</f>
        <v>Uponor</v>
      </c>
      <c r="I4886" s="25" t="str">
        <f>IFERROR(MID($D4886,1,7)+0,"")</f>
        <v/>
      </c>
      <c r="J4886" s="25" t="str">
        <f>IFERROR(MID($D4886,10,7)+0,"")</f>
        <v/>
      </c>
      <c r="K4886" s="25" t="str">
        <f>IFERROR(MID($D4886,19,7)+0,"")</f>
        <v/>
      </c>
      <c r="L4886" s="25" t="str">
        <f>IFERROR(MID($D4886,28,7)+0,"")</f>
        <v/>
      </c>
      <c r="M4886" s="25" t="str">
        <f>IF(IFERROR(MID($Q4886,1,7)+0,"")&lt;1130000,IF(INDEX(C:C,MATCH(LEFT(Q4886,7)+0,I:I,0))&lt;1130000,"",INDEX(C:C,MATCH(LEFT(Q4886,7)+0,I:I,0))),IFERROR(MID($Q4886,1,7)+0,""))</f>
        <v/>
      </c>
      <c r="N4886" s="25" t="str">
        <f>IF(IFERROR(MID($Q4886,10,7)+0,"")&lt;1130000,"",IFERROR(MID($Q4886,10,7)+0,""))</f>
        <v/>
      </c>
      <c r="O4886" s="25" t="str">
        <f>IF(IFERROR(MID($Q4886,19,7)+0,"")&lt;1130000,"",IFERROR(MID($Q4886,19,7)+0,""))</f>
        <v/>
      </c>
      <c r="P4886" s="25" t="str">
        <f>IF(M4886="","",IF(N4886="",M4886,M4886&amp;", "&amp;N4886))</f>
        <v/>
      </c>
      <c r="Q4886" s="25"/>
      <c r="R4886" s="25"/>
      <c r="S4886" s="35" t="s">
        <v>35</v>
      </c>
      <c r="T4886" s="97" t="s">
        <v>24</v>
      </c>
      <c r="U4886" s="185">
        <v>611</v>
      </c>
      <c r="V4886" s="188">
        <v>611</v>
      </c>
      <c r="W4886" s="189">
        <v>611</v>
      </c>
      <c r="X4886" s="31">
        <v>611</v>
      </c>
      <c r="Y4886" s="90">
        <f>IFERROR(ROUND(X4886/W4886-1,2),"")</f>
        <v>0</v>
      </c>
      <c r="Z4886" s="31">
        <f>IF(OR(S4886="VLD MLC components",S4886="VLD MLC pipes",S4886="VLD PEX components",S4886="VLD PEX pipes",S4886="VLD PHC components",S4886="VLD PHC pipes",S4886="Controls VLD"),"По запросу",X4886)</f>
        <v>611</v>
      </c>
      <c r="AA4886" s="63">
        <f>ROUND(X4886/1.2,3)</f>
        <v>509.16699999999997</v>
      </c>
      <c r="AB4886" s="23">
        <v>509.16699999999997</v>
      </c>
      <c r="AC4886" s="190">
        <f>IFERROR(ROUND(AA4886/AB4886-1,2),"")</f>
        <v>0</v>
      </c>
      <c r="AD4886" s="25">
        <v>0.2</v>
      </c>
      <c r="AE4886" s="25">
        <v>1.792E-3</v>
      </c>
      <c r="AF4886" s="25">
        <v>0</v>
      </c>
      <c r="AG4886" s="25" t="s">
        <v>22</v>
      </c>
      <c r="AH4886" s="25">
        <v>0</v>
      </c>
      <c r="AI4886" s="25">
        <v>0</v>
      </c>
      <c r="AJ4886" s="25" t="s">
        <v>20</v>
      </c>
      <c r="AK4886" s="42" t="s">
        <v>19</v>
      </c>
      <c r="AL4886" s="25" t="s">
        <v>19</v>
      </c>
      <c r="AM4886" s="25">
        <v>50</v>
      </c>
      <c r="AN4886" s="25"/>
      <c r="AO4886" s="25"/>
      <c r="AP4886" s="25"/>
      <c r="AQ4886" s="25"/>
      <c r="AR4886" s="94"/>
      <c r="AS4886" s="157" t="s">
        <v>22</v>
      </c>
      <c r="AT4886" s="93">
        <v>44181</v>
      </c>
      <c r="AU4886" s="92" t="s">
        <v>22</v>
      </c>
      <c r="AV4886" s="91" t="s">
        <v>48</v>
      </c>
      <c r="AW4886" s="92" t="s">
        <v>48</v>
      </c>
      <c r="AX4886" s="92" t="s">
        <v>48</v>
      </c>
      <c r="AY4886" s="91" t="s">
        <v>48</v>
      </c>
      <c r="AZ4886" s="23"/>
      <c r="BA4886" s="25">
        <v>0</v>
      </c>
      <c r="BB4886" t="s">
        <v>48</v>
      </c>
      <c r="BC4886" t="e">
        <v>#N/A</v>
      </c>
      <c r="BD4886" t="e">
        <f>IF(Z4886=BC4886,"OK")</f>
        <v>#N/A</v>
      </c>
      <c r="BE4886">
        <v>0.2</v>
      </c>
      <c r="BF4886">
        <v>1.792E-3</v>
      </c>
      <c r="BG4886">
        <v>0</v>
      </c>
      <c r="BH4886">
        <v>0</v>
      </c>
      <c r="BI4886">
        <v>0</v>
      </c>
      <c r="BJ4886">
        <v>0</v>
      </c>
      <c r="BK4886">
        <v>0</v>
      </c>
      <c r="BN4886" s="183"/>
    </row>
    <row r="4887" spans="1:66" ht="25.5" x14ac:dyDescent="0.25">
      <c r="A4887" s="1"/>
      <c r="B4887" s="94">
        <v>4874</v>
      </c>
      <c r="C4887" s="43">
        <v>1072153</v>
      </c>
      <c r="D4887" s="37"/>
      <c r="E4887" s="36" t="s">
        <v>459</v>
      </c>
      <c r="F4887" s="212" t="s">
        <v>33</v>
      </c>
      <c r="G4887" s="42" t="s">
        <v>32</v>
      </c>
      <c r="H4887" s="46" t="str">
        <f>IFERROR(IFERROR(IF(SEARCH("Usystems",$E4887)&gt;0,"Usystems"),IF(SEARCH("RIIFO",$E4887)&gt;0,"RIIFO","Uponor")),"Uponor")</f>
        <v>Uponor</v>
      </c>
      <c r="I4887" s="25" t="str">
        <f>IFERROR(MID($D4887,1,7)+0,"")</f>
        <v/>
      </c>
      <c r="J4887" s="25" t="str">
        <f>IFERROR(MID($D4887,10,7)+0,"")</f>
        <v/>
      </c>
      <c r="K4887" s="25" t="str">
        <f>IFERROR(MID($D4887,19,7)+0,"")</f>
        <v/>
      </c>
      <c r="L4887" s="25" t="str">
        <f>IFERROR(MID($D4887,28,7)+0,"")</f>
        <v/>
      </c>
      <c r="M4887" s="25" t="str">
        <f>IF(IFERROR(MID($Q4887,1,7)+0,"")&lt;1130000,IF(INDEX(C:C,MATCH(LEFT(Q4887,7)+0,I:I,0))&lt;1130000,"",INDEX(C:C,MATCH(LEFT(Q4887,7)+0,I:I,0))),IFERROR(MID($Q4887,1,7)+0,""))</f>
        <v/>
      </c>
      <c r="N4887" s="25" t="str">
        <f>IF(IFERROR(MID($Q4887,10,7)+0,"")&lt;1130000,"",IFERROR(MID($Q4887,10,7)+0,""))</f>
        <v/>
      </c>
      <c r="O4887" s="25" t="str">
        <f>IF(IFERROR(MID($Q4887,19,7)+0,"")&lt;1130000,"",IFERROR(MID($Q4887,19,7)+0,""))</f>
        <v/>
      </c>
      <c r="P4887" s="25" t="str">
        <f>IF(M4887="","",IF(N4887="",M4887,M4887&amp;", "&amp;N4887))</f>
        <v/>
      </c>
      <c r="Q4887" s="25"/>
      <c r="R4887" s="25"/>
      <c r="S4887" s="35" t="s">
        <v>35</v>
      </c>
      <c r="T4887" s="97" t="s">
        <v>24</v>
      </c>
      <c r="U4887" s="185">
        <v>611</v>
      </c>
      <c r="V4887" s="188">
        <v>611</v>
      </c>
      <c r="W4887" s="189">
        <v>611</v>
      </c>
      <c r="X4887" s="31">
        <v>611</v>
      </c>
      <c r="Y4887" s="90">
        <f>IFERROR(ROUND(X4887/W4887-1,2),"")</f>
        <v>0</v>
      </c>
      <c r="Z4887" s="31">
        <f>IF(OR(S4887="VLD MLC components",S4887="VLD MLC pipes",S4887="VLD PEX components",S4887="VLD PEX pipes",S4887="VLD PHC components",S4887="VLD PHC pipes",S4887="Controls VLD"),"По запросу",X4887)</f>
        <v>611</v>
      </c>
      <c r="AA4887" s="63">
        <f>ROUND(X4887/1.2,3)</f>
        <v>509.16699999999997</v>
      </c>
      <c r="AB4887" s="23">
        <v>509.16699999999997</v>
      </c>
      <c r="AC4887" s="190">
        <f>IFERROR(ROUND(AA4887/AB4887-1,2),"")</f>
        <v>0</v>
      </c>
      <c r="AD4887" s="25">
        <v>0.19</v>
      </c>
      <c r="AE4887" s="25">
        <v>1.7279999999999999E-3</v>
      </c>
      <c r="AF4887" s="25">
        <v>0</v>
      </c>
      <c r="AG4887" s="25" t="s">
        <v>22</v>
      </c>
      <c r="AH4887" s="25">
        <v>0</v>
      </c>
      <c r="AI4887" s="25">
        <v>0</v>
      </c>
      <c r="AJ4887" s="25" t="s">
        <v>20</v>
      </c>
      <c r="AK4887" s="42" t="s">
        <v>19</v>
      </c>
      <c r="AL4887" s="25" t="s">
        <v>19</v>
      </c>
      <c r="AM4887" s="25">
        <v>50</v>
      </c>
      <c r="AN4887" s="25"/>
      <c r="AO4887" s="25"/>
      <c r="AP4887" s="25"/>
      <c r="AQ4887" s="25"/>
      <c r="AR4887" s="94"/>
      <c r="AS4887" s="157" t="s">
        <v>22</v>
      </c>
      <c r="AT4887" s="93">
        <v>44181</v>
      </c>
      <c r="AU4887" s="92" t="s">
        <v>22</v>
      </c>
      <c r="AV4887" s="91" t="s">
        <v>48</v>
      </c>
      <c r="AW4887" s="92" t="s">
        <v>48</v>
      </c>
      <c r="AX4887" s="92" t="s">
        <v>48</v>
      </c>
      <c r="AY4887" s="91" t="s">
        <v>48</v>
      </c>
      <c r="AZ4887" s="23"/>
      <c r="BA4887" s="25">
        <v>0</v>
      </c>
      <c r="BB4887" t="s">
        <v>48</v>
      </c>
      <c r="BC4887" t="e">
        <v>#N/A</v>
      </c>
      <c r="BD4887" t="e">
        <f>IF(Z4887=BC4887,"OK")</f>
        <v>#N/A</v>
      </c>
      <c r="BE4887">
        <v>0.19</v>
      </c>
      <c r="BF4887">
        <v>1.7279999999999999E-3</v>
      </c>
      <c r="BG4887">
        <v>0</v>
      </c>
      <c r="BH4887">
        <v>0</v>
      </c>
      <c r="BI4887">
        <v>0</v>
      </c>
      <c r="BJ4887">
        <v>0</v>
      </c>
      <c r="BK4887">
        <v>0</v>
      </c>
      <c r="BN4887" s="183"/>
    </row>
    <row r="4888" spans="1:66" ht="25.5" x14ac:dyDescent="0.25">
      <c r="A4888" s="1"/>
      <c r="B4888" s="94">
        <v>4875</v>
      </c>
      <c r="C4888" s="43">
        <v>1086212</v>
      </c>
      <c r="D4888" s="37"/>
      <c r="E4888" s="36" t="s">
        <v>458</v>
      </c>
      <c r="F4888" s="212" t="s">
        <v>33</v>
      </c>
      <c r="G4888" s="42" t="s">
        <v>32</v>
      </c>
      <c r="H4888" s="46" t="str">
        <f>IFERROR(IFERROR(IF(SEARCH("Usystems",$E4888)&gt;0,"Usystems"),IF(SEARCH("RIIFO",$E4888)&gt;0,"RIIFO","Uponor")),"Uponor")</f>
        <v>Uponor</v>
      </c>
      <c r="I4888" s="25" t="str">
        <f>IFERROR(MID($D4888,1,7)+0,"")</f>
        <v/>
      </c>
      <c r="J4888" s="25" t="str">
        <f>IFERROR(MID($D4888,10,7)+0,"")</f>
        <v/>
      </c>
      <c r="K4888" s="25" t="str">
        <f>IFERROR(MID($D4888,19,7)+0,"")</f>
        <v/>
      </c>
      <c r="L4888" s="25" t="str">
        <f>IFERROR(MID($D4888,28,7)+0,"")</f>
        <v/>
      </c>
      <c r="M4888" s="25" t="str">
        <f>IF(IFERROR(MID($Q4888,1,7)+0,"")&lt;1130000,IF(INDEX(C:C,MATCH(LEFT(Q4888,7)+0,I:I,0))&lt;1130000,"",INDEX(C:C,MATCH(LEFT(Q4888,7)+0,I:I,0))),IFERROR(MID($Q4888,1,7)+0,""))</f>
        <v/>
      </c>
      <c r="N4888" s="25" t="str">
        <f>IF(IFERROR(MID($Q4888,10,7)+0,"")&lt;1130000,"",IFERROR(MID($Q4888,10,7)+0,""))</f>
        <v/>
      </c>
      <c r="O4888" s="25" t="str">
        <f>IF(IFERROR(MID($Q4888,19,7)+0,"")&lt;1130000,"",IFERROR(MID($Q4888,19,7)+0,""))</f>
        <v/>
      </c>
      <c r="P4888" s="25" t="str">
        <f>IF(M4888="","",IF(N4888="",M4888,M4888&amp;", "&amp;N4888))</f>
        <v/>
      </c>
      <c r="Q4888" s="25"/>
      <c r="R4888" s="25"/>
      <c r="S4888" s="35" t="s">
        <v>35</v>
      </c>
      <c r="T4888" s="97" t="s">
        <v>36</v>
      </c>
      <c r="U4888" s="185">
        <v>3853</v>
      </c>
      <c r="V4888" s="188">
        <v>3853</v>
      </c>
      <c r="W4888" s="189">
        <v>3853</v>
      </c>
      <c r="X4888" s="31">
        <v>3853</v>
      </c>
      <c r="Y4888" s="90">
        <f>IFERROR(ROUND(X4888/W4888-1,2),"")</f>
        <v>0</v>
      </c>
      <c r="Z4888" s="31">
        <f>IF(OR(S4888="VLD MLC components",S4888="VLD MLC pipes",S4888="VLD PEX components",S4888="VLD PEX pipes",S4888="VLD PHC components",S4888="VLD PHC pipes",S4888="Controls VLD"),"По запросу",X4888)</f>
        <v>3853</v>
      </c>
      <c r="AA4888" s="63">
        <f>ROUND(X4888/1.2,3)</f>
        <v>3210.8330000000001</v>
      </c>
      <c r="AB4888" s="23">
        <v>3210.8330000000001</v>
      </c>
      <c r="AC4888" s="190">
        <f>IFERROR(ROUND(AA4888/AB4888-1,2),"")</f>
        <v>0</v>
      </c>
      <c r="AD4888" s="25">
        <v>0.32</v>
      </c>
      <c r="AE4888" s="25">
        <v>5.4000000000000001E-4</v>
      </c>
      <c r="AF4888" s="25">
        <v>0</v>
      </c>
      <c r="AG4888" s="25" t="s">
        <v>22</v>
      </c>
      <c r="AH4888" s="25">
        <v>0</v>
      </c>
      <c r="AI4888" s="25">
        <v>0</v>
      </c>
      <c r="AJ4888" s="25" t="s">
        <v>20</v>
      </c>
      <c r="AK4888" s="42" t="s">
        <v>19</v>
      </c>
      <c r="AL4888" s="25" t="s">
        <v>19</v>
      </c>
      <c r="AM4888" s="25">
        <v>50</v>
      </c>
      <c r="AN4888" s="25"/>
      <c r="AO4888" s="25"/>
      <c r="AP4888" s="25"/>
      <c r="AQ4888" s="25"/>
      <c r="AR4888" s="94"/>
      <c r="AS4888" s="157" t="s">
        <v>22</v>
      </c>
      <c r="AT4888" s="93">
        <v>44181</v>
      </c>
      <c r="AU4888" s="92" t="s">
        <v>22</v>
      </c>
      <c r="AV4888" s="91" t="s">
        <v>48</v>
      </c>
      <c r="AW4888" s="92" t="s">
        <v>48</v>
      </c>
      <c r="AX4888" s="92" t="s">
        <v>48</v>
      </c>
      <c r="AY4888" s="91" t="s">
        <v>48</v>
      </c>
      <c r="AZ4888" s="23"/>
      <c r="BA4888" s="25">
        <v>0</v>
      </c>
      <c r="BB4888" t="s">
        <v>48</v>
      </c>
      <c r="BC4888" t="e">
        <v>#N/A</v>
      </c>
      <c r="BD4888" t="e">
        <f>IF(Z4888=BC4888,"OK")</f>
        <v>#N/A</v>
      </c>
      <c r="BE4888">
        <v>0.32</v>
      </c>
      <c r="BF4888">
        <v>5.4000000000000001E-4</v>
      </c>
      <c r="BG4888">
        <v>0</v>
      </c>
      <c r="BH4888">
        <v>0</v>
      </c>
      <c r="BI4888">
        <v>0</v>
      </c>
      <c r="BJ4888">
        <v>0</v>
      </c>
      <c r="BK4888">
        <v>0</v>
      </c>
      <c r="BN4888" s="183"/>
    </row>
    <row r="4889" spans="1:66" ht="38.25" x14ac:dyDescent="0.25">
      <c r="A4889" s="1"/>
      <c r="B4889" s="94">
        <v>4876</v>
      </c>
      <c r="C4889" s="43">
        <v>1034001</v>
      </c>
      <c r="D4889" s="37"/>
      <c r="E4889" s="36" t="s">
        <v>457</v>
      </c>
      <c r="F4889" s="212" t="s">
        <v>33</v>
      </c>
      <c r="G4889" s="98" t="s">
        <v>32</v>
      </c>
      <c r="H4889" s="46" t="str">
        <f>IFERROR(IFERROR(IF(SEARCH("Usystems",$E4889)&gt;0,"Usystems"),IF(SEARCH("RIIFO",$E4889)&gt;0,"RIIFO","Uponor")),"Uponor")</f>
        <v>Uponor</v>
      </c>
      <c r="I4889" s="25" t="str">
        <f>IFERROR(MID($D4889,1,7)+0,"")</f>
        <v/>
      </c>
      <c r="J4889" s="25" t="str">
        <f>IFERROR(MID($D4889,10,7)+0,"")</f>
        <v/>
      </c>
      <c r="K4889" s="25" t="str">
        <f>IFERROR(MID($D4889,19,7)+0,"")</f>
        <v/>
      </c>
      <c r="L4889" s="25" t="str">
        <f>IFERROR(MID($D4889,28,7)+0,"")</f>
        <v/>
      </c>
      <c r="M4889" s="25" t="str">
        <f>IF(IFERROR(MID($Q4889,1,7)+0,"")&lt;1130000,IF(INDEX(C:C,MATCH(LEFT(Q4889,7)+0,I:I,0))&lt;1130000,"",INDEX(C:C,MATCH(LEFT(Q4889,7)+0,I:I,0))),IFERROR(MID($Q4889,1,7)+0,""))</f>
        <v/>
      </c>
      <c r="N4889" s="25" t="str">
        <f>IF(IFERROR(MID($Q4889,10,7)+0,"")&lt;1130000,"",IFERROR(MID($Q4889,10,7)+0,""))</f>
        <v/>
      </c>
      <c r="O4889" s="25" t="str">
        <f>IF(IFERROR(MID($Q4889,19,7)+0,"")&lt;1130000,"",IFERROR(MID($Q4889,19,7)+0,""))</f>
        <v/>
      </c>
      <c r="P4889" s="25" t="str">
        <f>IF(M4889="","",IF(N4889="",M4889,M4889&amp;", "&amp;N4889))</f>
        <v/>
      </c>
      <c r="Q4889" s="100"/>
      <c r="R4889" s="100"/>
      <c r="S4889" s="35" t="s">
        <v>35</v>
      </c>
      <c r="T4889" s="196" t="s">
        <v>36</v>
      </c>
      <c r="U4889" s="185">
        <v>3853</v>
      </c>
      <c r="V4889" s="188">
        <v>3853</v>
      </c>
      <c r="W4889" s="189">
        <v>3853</v>
      </c>
      <c r="X4889" s="31">
        <v>3853</v>
      </c>
      <c r="Y4889" s="90">
        <f>IFERROR(ROUND(X4889/W4889-1,2),"")</f>
        <v>0</v>
      </c>
      <c r="Z4889" s="31">
        <f>IF(OR(S4889="VLD MLC components",S4889="VLD MLC pipes",S4889="VLD PEX components",S4889="VLD PEX pipes",S4889="VLD PHC components",S4889="VLD PHC pipes",S4889="Controls VLD"),"По запросу",X4889)</f>
        <v>3853</v>
      </c>
      <c r="AA4889" s="63">
        <f>ROUND(X4889/1.2,3)</f>
        <v>3210.8330000000001</v>
      </c>
      <c r="AB4889" s="23">
        <v>3210.8330000000001</v>
      </c>
      <c r="AC4889" s="190">
        <f>IFERROR(ROUND(AA4889/AB4889-1,2),"")</f>
        <v>0</v>
      </c>
      <c r="AD4889" s="25">
        <v>0.22</v>
      </c>
      <c r="AE4889" s="25">
        <v>1.2E-4</v>
      </c>
      <c r="AF4889" s="25">
        <v>0</v>
      </c>
      <c r="AG4889" s="25" t="s">
        <v>22</v>
      </c>
      <c r="AH4889" s="25">
        <v>0</v>
      </c>
      <c r="AI4889" s="25">
        <v>0</v>
      </c>
      <c r="AJ4889" s="25" t="s">
        <v>20</v>
      </c>
      <c r="AK4889" s="98" t="s">
        <v>19</v>
      </c>
      <c r="AL4889" s="25" t="s">
        <v>19</v>
      </c>
      <c r="AM4889" s="100">
        <v>25</v>
      </c>
      <c r="AN4889" s="25"/>
      <c r="AO4889" s="25"/>
      <c r="AP4889" s="25"/>
      <c r="AQ4889" s="25"/>
      <c r="AR4889" s="94"/>
      <c r="AS4889" s="157" t="s">
        <v>22</v>
      </c>
      <c r="AT4889" s="93">
        <v>44181</v>
      </c>
      <c r="AU4889" s="92" t="s">
        <v>22</v>
      </c>
      <c r="AV4889" s="91" t="s">
        <v>48</v>
      </c>
      <c r="AW4889" s="92" t="s">
        <v>48</v>
      </c>
      <c r="AX4889" s="92" t="s">
        <v>48</v>
      </c>
      <c r="AY4889" s="91" t="s">
        <v>48</v>
      </c>
      <c r="AZ4889" s="23"/>
      <c r="BA4889" s="25">
        <v>0</v>
      </c>
      <c r="BB4889" t="s">
        <v>48</v>
      </c>
      <c r="BC4889" t="e">
        <v>#N/A</v>
      </c>
      <c r="BD4889" t="e">
        <f>IF(Z4889=BC4889,"OK")</f>
        <v>#N/A</v>
      </c>
      <c r="BE4889">
        <v>0.22</v>
      </c>
      <c r="BF4889">
        <v>1.2E-4</v>
      </c>
      <c r="BG4889">
        <v>0</v>
      </c>
      <c r="BH4889">
        <v>0</v>
      </c>
      <c r="BI4889">
        <v>0</v>
      </c>
      <c r="BJ4889">
        <v>0</v>
      </c>
      <c r="BK4889">
        <v>0</v>
      </c>
      <c r="BN4889" s="183"/>
    </row>
    <row r="4890" spans="1:66" ht="38.25" x14ac:dyDescent="0.25">
      <c r="A4890" s="1"/>
      <c r="B4890" s="94">
        <v>4877</v>
      </c>
      <c r="C4890" s="43">
        <v>1034002</v>
      </c>
      <c r="D4890" s="37"/>
      <c r="E4890" s="36" t="s">
        <v>456</v>
      </c>
      <c r="F4890" s="212" t="s">
        <v>33</v>
      </c>
      <c r="G4890" s="98" t="s">
        <v>32</v>
      </c>
      <c r="H4890" s="46" t="str">
        <f>IFERROR(IFERROR(IF(SEARCH("Usystems",$E4890)&gt;0,"Usystems"),IF(SEARCH("RIIFO",$E4890)&gt;0,"RIIFO","Uponor")),"Uponor")</f>
        <v>Uponor</v>
      </c>
      <c r="I4890" s="25" t="str">
        <f>IFERROR(MID($D4890,1,7)+0,"")</f>
        <v/>
      </c>
      <c r="J4890" s="25" t="str">
        <f>IFERROR(MID($D4890,10,7)+0,"")</f>
        <v/>
      </c>
      <c r="K4890" s="25" t="str">
        <f>IFERROR(MID($D4890,19,7)+0,"")</f>
        <v/>
      </c>
      <c r="L4890" s="25" t="str">
        <f>IFERROR(MID($D4890,28,7)+0,"")</f>
        <v/>
      </c>
      <c r="M4890" s="25" t="str">
        <f>IF(IFERROR(MID($Q4890,1,7)+0,"")&lt;1130000,IF(INDEX(C:C,MATCH(LEFT(Q4890,7)+0,I:I,0))&lt;1130000,"",INDEX(C:C,MATCH(LEFT(Q4890,7)+0,I:I,0))),IFERROR(MID($Q4890,1,7)+0,""))</f>
        <v/>
      </c>
      <c r="N4890" s="25" t="str">
        <f>IF(IFERROR(MID($Q4890,10,7)+0,"")&lt;1130000,"",IFERROR(MID($Q4890,10,7)+0,""))</f>
        <v/>
      </c>
      <c r="O4890" s="25" t="str">
        <f>IF(IFERROR(MID($Q4890,19,7)+0,"")&lt;1130000,"",IFERROR(MID($Q4890,19,7)+0,""))</f>
        <v/>
      </c>
      <c r="P4890" s="25" t="str">
        <f>IF(M4890="","",IF(N4890="",M4890,M4890&amp;", "&amp;N4890))</f>
        <v/>
      </c>
      <c r="Q4890" s="25"/>
      <c r="R4890" s="25"/>
      <c r="S4890" s="35" t="s">
        <v>35</v>
      </c>
      <c r="T4890" s="97" t="s">
        <v>36</v>
      </c>
      <c r="U4890" s="185">
        <v>4517</v>
      </c>
      <c r="V4890" s="188">
        <v>4517</v>
      </c>
      <c r="W4890" s="189">
        <v>4517</v>
      </c>
      <c r="X4890" s="31">
        <v>4517</v>
      </c>
      <c r="Y4890" s="90">
        <f>IFERROR(ROUND(X4890/W4890-1,2),"")</f>
        <v>0</v>
      </c>
      <c r="Z4890" s="31">
        <f>IF(OR(S4890="VLD MLC components",S4890="VLD MLC pipes",S4890="VLD PEX components",S4890="VLD PEX pipes",S4890="VLD PHC components",S4890="VLD PHC pipes",S4890="Controls VLD"),"По запросу",X4890)</f>
        <v>4517</v>
      </c>
      <c r="AA4890" s="63">
        <f>ROUND(X4890/1.2,3)</f>
        <v>3764.1669999999999</v>
      </c>
      <c r="AB4890" s="23">
        <v>3764.1669999999999</v>
      </c>
      <c r="AC4890" s="190">
        <f>IFERROR(ROUND(AA4890/AB4890-1,2),"")</f>
        <v>0</v>
      </c>
      <c r="AD4890" s="25">
        <v>0.3</v>
      </c>
      <c r="AE4890" s="25">
        <v>2.4000000000000001E-4</v>
      </c>
      <c r="AF4890" s="25">
        <v>0</v>
      </c>
      <c r="AG4890" s="25" t="s">
        <v>22</v>
      </c>
      <c r="AH4890" s="25">
        <v>0</v>
      </c>
      <c r="AI4890" s="25">
        <v>0</v>
      </c>
      <c r="AJ4890" s="25" t="s">
        <v>20</v>
      </c>
      <c r="AK4890" s="42" t="s">
        <v>19</v>
      </c>
      <c r="AL4890" s="25" t="s">
        <v>19</v>
      </c>
      <c r="AM4890" s="25">
        <v>20</v>
      </c>
      <c r="AN4890" s="25"/>
      <c r="AO4890" s="25"/>
      <c r="AP4890" s="25"/>
      <c r="AQ4890" s="25"/>
      <c r="AR4890" s="94"/>
      <c r="AS4890" s="157" t="s">
        <v>22</v>
      </c>
      <c r="AT4890" s="93">
        <v>44181</v>
      </c>
      <c r="AU4890" s="92" t="s">
        <v>22</v>
      </c>
      <c r="AV4890" s="91" t="s">
        <v>48</v>
      </c>
      <c r="AW4890" s="92" t="s">
        <v>48</v>
      </c>
      <c r="AX4890" s="92" t="s">
        <v>48</v>
      </c>
      <c r="AY4890" s="91" t="s">
        <v>48</v>
      </c>
      <c r="AZ4890" s="23"/>
      <c r="BA4890" s="25">
        <v>0</v>
      </c>
      <c r="BB4890" t="s">
        <v>48</v>
      </c>
      <c r="BC4890" t="e">
        <v>#N/A</v>
      </c>
      <c r="BD4890" t="e">
        <f>IF(Z4890=BC4890,"OK")</f>
        <v>#N/A</v>
      </c>
      <c r="BE4890">
        <v>0.3</v>
      </c>
      <c r="BF4890">
        <v>2.4000000000000001E-4</v>
      </c>
      <c r="BG4890">
        <v>0</v>
      </c>
      <c r="BH4890">
        <v>0</v>
      </c>
      <c r="BI4890">
        <v>0</v>
      </c>
      <c r="BJ4890">
        <v>0</v>
      </c>
      <c r="BK4890">
        <v>0</v>
      </c>
      <c r="BN4890" s="183"/>
    </row>
    <row r="4891" spans="1:66" ht="25.5" x14ac:dyDescent="0.25">
      <c r="A4891" s="1"/>
      <c r="B4891" s="94">
        <v>4878</v>
      </c>
      <c r="C4891" s="43">
        <v>1067731</v>
      </c>
      <c r="D4891" s="37"/>
      <c r="E4891" s="36" t="s">
        <v>455</v>
      </c>
      <c r="F4891" s="212" t="s">
        <v>33</v>
      </c>
      <c r="G4891" s="98" t="s">
        <v>32</v>
      </c>
      <c r="H4891" s="46" t="str">
        <f>IFERROR(IFERROR(IF(SEARCH("Usystems",$E4891)&gt;0,"Usystems"),IF(SEARCH("RIIFO",$E4891)&gt;0,"RIIFO","Uponor")),"Uponor")</f>
        <v>Uponor</v>
      </c>
      <c r="I4891" s="25" t="str">
        <f>IFERROR(MID($D4891,1,7)+0,"")</f>
        <v/>
      </c>
      <c r="J4891" s="25" t="str">
        <f>IFERROR(MID($D4891,10,7)+0,"")</f>
        <v/>
      </c>
      <c r="K4891" s="25" t="str">
        <f>IFERROR(MID($D4891,19,7)+0,"")</f>
        <v/>
      </c>
      <c r="L4891" s="25" t="str">
        <f>IFERROR(MID($D4891,28,7)+0,"")</f>
        <v/>
      </c>
      <c r="M4891" s="25" t="str">
        <f>IF(IFERROR(MID($Q4891,1,7)+0,"")&lt;1130000,IF(INDEX(C:C,MATCH(LEFT(Q4891,7)+0,I:I,0))&lt;1130000,"",INDEX(C:C,MATCH(LEFT(Q4891,7)+0,I:I,0))),IFERROR(MID($Q4891,1,7)+0,""))</f>
        <v/>
      </c>
      <c r="N4891" s="25" t="str">
        <f>IF(IFERROR(MID($Q4891,10,7)+0,"")&lt;1130000,"",IFERROR(MID($Q4891,10,7)+0,""))</f>
        <v/>
      </c>
      <c r="O4891" s="25" t="str">
        <f>IF(IFERROR(MID($Q4891,19,7)+0,"")&lt;1130000,"",IFERROR(MID($Q4891,19,7)+0,""))</f>
        <v/>
      </c>
      <c r="P4891" s="25" t="str">
        <f>IF(M4891="","",IF(N4891="",M4891,M4891&amp;", "&amp;N4891))</f>
        <v/>
      </c>
      <c r="Q4891" s="25"/>
      <c r="R4891" s="25"/>
      <c r="S4891" s="35" t="s">
        <v>35</v>
      </c>
      <c r="T4891" s="97" t="s">
        <v>36</v>
      </c>
      <c r="U4891" s="185">
        <v>1235</v>
      </c>
      <c r="V4891" s="188">
        <v>1235</v>
      </c>
      <c r="W4891" s="189">
        <v>1235</v>
      </c>
      <c r="X4891" s="31">
        <v>1235</v>
      </c>
      <c r="Y4891" s="90">
        <f>IFERROR(ROUND(X4891/W4891-1,2),"")</f>
        <v>0</v>
      </c>
      <c r="Z4891" s="31">
        <f>IF(OR(S4891="VLD MLC components",S4891="VLD MLC pipes",S4891="VLD PEX components",S4891="VLD PEX pipes",S4891="VLD PHC components",S4891="VLD PHC pipes",S4891="Controls VLD"),"По запросу",X4891)</f>
        <v>1235</v>
      </c>
      <c r="AA4891" s="63">
        <f>ROUND(X4891/1.2,3)</f>
        <v>1029.1669999999999</v>
      </c>
      <c r="AB4891" s="23">
        <v>1029.1669999999999</v>
      </c>
      <c r="AC4891" s="190">
        <f>IFERROR(ROUND(AA4891/AB4891-1,2),"")</f>
        <v>0</v>
      </c>
      <c r="AD4891" s="25">
        <v>0.05</v>
      </c>
      <c r="AE4891" s="25">
        <v>3.1999999999999999E-5</v>
      </c>
      <c r="AF4891" s="25">
        <v>0</v>
      </c>
      <c r="AG4891" s="25" t="s">
        <v>22</v>
      </c>
      <c r="AH4891" s="25">
        <v>0</v>
      </c>
      <c r="AI4891" s="25">
        <v>0</v>
      </c>
      <c r="AJ4891" s="25" t="s">
        <v>20</v>
      </c>
      <c r="AK4891" s="42" t="s">
        <v>19</v>
      </c>
      <c r="AL4891" s="25" t="s">
        <v>19</v>
      </c>
      <c r="AM4891" s="25">
        <v>10</v>
      </c>
      <c r="AN4891" s="25"/>
      <c r="AO4891" s="25"/>
      <c r="AP4891" s="25"/>
      <c r="AQ4891" s="25"/>
      <c r="AR4891" s="94"/>
      <c r="AS4891" s="157" t="s">
        <v>22</v>
      </c>
      <c r="AT4891" s="93">
        <v>44181</v>
      </c>
      <c r="AU4891" s="92" t="s">
        <v>22</v>
      </c>
      <c r="AV4891" s="91" t="s">
        <v>48</v>
      </c>
      <c r="AW4891" s="92" t="s">
        <v>48</v>
      </c>
      <c r="AX4891" s="92" t="s">
        <v>48</v>
      </c>
      <c r="AY4891" s="91" t="s">
        <v>48</v>
      </c>
      <c r="AZ4891" s="23"/>
      <c r="BA4891" s="25">
        <v>0</v>
      </c>
      <c r="BB4891" t="s">
        <v>48</v>
      </c>
      <c r="BC4891" t="e">
        <v>#N/A</v>
      </c>
      <c r="BD4891" t="e">
        <f>IF(Z4891=BC4891,"OK")</f>
        <v>#N/A</v>
      </c>
      <c r="BE4891">
        <v>0.05</v>
      </c>
      <c r="BF4891">
        <v>3.1999999999999999E-5</v>
      </c>
      <c r="BG4891">
        <v>0</v>
      </c>
      <c r="BH4891">
        <v>0</v>
      </c>
      <c r="BI4891">
        <v>0</v>
      </c>
      <c r="BJ4891">
        <v>0</v>
      </c>
      <c r="BK4891">
        <v>0</v>
      </c>
      <c r="BN4891" s="183"/>
    </row>
    <row r="4892" spans="1:66" ht="25.5" x14ac:dyDescent="0.25">
      <c r="A4892" s="1"/>
      <c r="B4892" s="94">
        <v>4879</v>
      </c>
      <c r="C4892" s="43">
        <v>1026916</v>
      </c>
      <c r="D4892" s="23"/>
      <c r="E4892" s="26" t="s">
        <v>454</v>
      </c>
      <c r="F4892" s="226" t="s">
        <v>44</v>
      </c>
      <c r="G4892" s="98" t="s">
        <v>32</v>
      </c>
      <c r="H4892" s="46" t="str">
        <f>IFERROR(IFERROR(IF(SEARCH("Usystems",$E4892)&gt;0,"Usystems"),IF(SEARCH("RIIFO",$E4892)&gt;0,"RIIFO","Uponor")),"Uponor")</f>
        <v>Uponor</v>
      </c>
      <c r="I4892" s="25" t="str">
        <f>IFERROR(MID($D4892,1,7)+0,"")</f>
        <v/>
      </c>
      <c r="J4892" s="25" t="str">
        <f>IFERROR(MID($D4892,10,7)+0,"")</f>
        <v/>
      </c>
      <c r="K4892" s="25" t="str">
        <f>IFERROR(MID($D4892,19,7)+0,"")</f>
        <v/>
      </c>
      <c r="L4892" s="25" t="str">
        <f>IFERROR(MID($D4892,28,7)+0,"")</f>
        <v/>
      </c>
      <c r="M4892" s="25" t="str">
        <f>IF(IFERROR(MID($Q4892,1,7)+0,"")&lt;1130000,IF(INDEX(C:C,MATCH(LEFT(Q4892,7)+0,I:I,0))&lt;1130000,"",INDEX(C:C,MATCH(LEFT(Q4892,7)+0,I:I,0))),IFERROR(MID($Q4892,1,7)+0,""))</f>
        <v/>
      </c>
      <c r="N4892" s="25" t="str">
        <f>IF(IFERROR(MID($Q4892,10,7)+0,"")&lt;1130000,"",IFERROR(MID($Q4892,10,7)+0,""))</f>
        <v/>
      </c>
      <c r="O4892" s="25" t="str">
        <f>IF(IFERROR(MID($Q4892,19,7)+0,"")&lt;1130000,"",IFERROR(MID($Q4892,19,7)+0,""))</f>
        <v/>
      </c>
      <c r="P4892" s="25" t="str">
        <f>IF(M4892="","",IF(N4892="",M4892,M4892&amp;", "&amp;N4892))</f>
        <v/>
      </c>
      <c r="Q4892" s="193"/>
      <c r="R4892" s="193"/>
      <c r="S4892" s="35" t="s">
        <v>42</v>
      </c>
      <c r="T4892" s="99" t="s">
        <v>36</v>
      </c>
      <c r="U4892" s="185">
        <v>268.8</v>
      </c>
      <c r="V4892" s="188">
        <v>268.8</v>
      </c>
      <c r="W4892" s="189">
        <v>268.8</v>
      </c>
      <c r="X4892" s="31">
        <v>268.8</v>
      </c>
      <c r="Y4892" s="90">
        <f>IFERROR(ROUND(X4892/W4892-1,2),"")</f>
        <v>0</v>
      </c>
      <c r="Z4892" s="31">
        <f>IF(OR(S4892="VLD MLC components",S4892="VLD MLC pipes",S4892="VLD PEX components",S4892="VLD PEX pipes",S4892="VLD PHC components",S4892="VLD PHC pipes",S4892="Controls VLD"),"По запросу",X4892)</f>
        <v>268.8</v>
      </c>
      <c r="AA4892" s="63">
        <f>ROUND(X4892/1.2,3)</f>
        <v>224</v>
      </c>
      <c r="AB4892" s="23">
        <v>224</v>
      </c>
      <c r="AC4892" s="190">
        <f>IFERROR(ROUND(AA4892/AB4892-1,2),"")</f>
        <v>0</v>
      </c>
      <c r="AD4892" s="25">
        <v>3.0000000000000001E-3</v>
      </c>
      <c r="AE4892" s="25" t="s">
        <v>22</v>
      </c>
      <c r="AF4892" s="25">
        <v>5000</v>
      </c>
      <c r="AG4892" s="25">
        <v>5850</v>
      </c>
      <c r="AH4892" s="25">
        <v>5850</v>
      </c>
      <c r="AI4892" s="25">
        <v>5850</v>
      </c>
      <c r="AJ4892" s="25" t="s">
        <v>20</v>
      </c>
      <c r="AK4892" s="42" t="s">
        <v>19</v>
      </c>
      <c r="AL4892" s="25" t="s">
        <v>19</v>
      </c>
      <c r="AM4892" s="25">
        <v>100</v>
      </c>
      <c r="AN4892" s="23"/>
      <c r="AO4892" s="23"/>
      <c r="AP4892" s="23"/>
      <c r="AQ4892" s="23"/>
      <c r="AR4892" s="96"/>
      <c r="AS4892" s="157">
        <v>5850</v>
      </c>
      <c r="AT4892" s="93" t="s">
        <v>22</v>
      </c>
      <c r="AU4892" s="92" t="s">
        <v>22</v>
      </c>
      <c r="AV4892" s="91" t="s">
        <v>152</v>
      </c>
      <c r="AW4892" s="92" t="s">
        <v>48</v>
      </c>
      <c r="AX4892" s="92" t="s">
        <v>48</v>
      </c>
      <c r="AY4892" s="91" t="s">
        <v>48</v>
      </c>
      <c r="AZ4892" s="23"/>
      <c r="BA4892" s="25" t="s">
        <v>453</v>
      </c>
      <c r="BB4892" t="s">
        <v>25</v>
      </c>
      <c r="BC4892" t="e">
        <v>#N/A</v>
      </c>
      <c r="BD4892" t="e">
        <f>IF(Z4892=BC4892,"OK")</f>
        <v>#N/A</v>
      </c>
      <c r="BE4892">
        <v>3.0000000000000001E-3</v>
      </c>
      <c r="BF4892" t="s">
        <v>22</v>
      </c>
      <c r="BG4892">
        <v>0</v>
      </c>
      <c r="BH4892">
        <v>0</v>
      </c>
      <c r="BI4892">
        <v>0</v>
      </c>
      <c r="BJ4892">
        <v>0</v>
      </c>
      <c r="BK4892">
        <v>0</v>
      </c>
      <c r="BN4892" s="183"/>
    </row>
    <row r="4893" spans="1:66" x14ac:dyDescent="0.25">
      <c r="A4893" s="1"/>
      <c r="B4893" s="94">
        <v>4880</v>
      </c>
      <c r="C4893" s="43">
        <v>1086666</v>
      </c>
      <c r="D4893" s="23"/>
      <c r="E4893" s="26" t="s">
        <v>452</v>
      </c>
      <c r="F4893" s="212" t="s">
        <v>21</v>
      </c>
      <c r="G4893" s="98" t="s">
        <v>32</v>
      </c>
      <c r="H4893" s="46" t="str">
        <f>IFERROR(IFERROR(IF(SEARCH("Usystems",$E4893)&gt;0,"Usystems"),IF(SEARCH("RIIFO",$E4893)&gt;0,"RIIFO","Uponor")),"Uponor")</f>
        <v>Uponor</v>
      </c>
      <c r="I4893" s="25" t="str">
        <f>IFERROR(MID($D4893,1,7)+0,"")</f>
        <v/>
      </c>
      <c r="J4893" s="25" t="str">
        <f>IFERROR(MID($D4893,10,7)+0,"")</f>
        <v/>
      </c>
      <c r="K4893" s="25" t="str">
        <f>IFERROR(MID($D4893,19,7)+0,"")</f>
        <v/>
      </c>
      <c r="L4893" s="25" t="str">
        <f>IFERROR(MID($D4893,28,7)+0,"")</f>
        <v/>
      </c>
      <c r="M4893" s="25" t="str">
        <f>IF(IFERROR(MID($Q4893,1,7)+0,"")&lt;1130000,IF(INDEX(C:C,MATCH(LEFT(Q4893,7)+0,I:I,0))&lt;1130000,"",INDEX(C:C,MATCH(LEFT(Q4893,7)+0,I:I,0))),IFERROR(MID($Q4893,1,7)+0,""))</f>
        <v/>
      </c>
      <c r="N4893" s="25" t="str">
        <f>IF(IFERROR(MID($Q4893,10,7)+0,"")&lt;1130000,"",IFERROR(MID($Q4893,10,7)+0,""))</f>
        <v/>
      </c>
      <c r="O4893" s="25" t="str">
        <f>IF(IFERROR(MID($Q4893,19,7)+0,"")&lt;1130000,"",IFERROR(MID($Q4893,19,7)+0,""))</f>
        <v/>
      </c>
      <c r="P4893" s="25" t="str">
        <f>IF(M4893="","",IF(N4893="",M4893,M4893&amp;", "&amp;N4893))</f>
        <v/>
      </c>
      <c r="Q4893" s="23"/>
      <c r="R4893" s="23"/>
      <c r="S4893" s="35" t="s">
        <v>102</v>
      </c>
      <c r="T4893" s="34" t="s">
        <v>36</v>
      </c>
      <c r="U4893" s="185">
        <v>20992</v>
      </c>
      <c r="V4893" s="188">
        <v>20992</v>
      </c>
      <c r="W4893" s="189">
        <v>20992</v>
      </c>
      <c r="X4893" s="31">
        <v>20992</v>
      </c>
      <c r="Y4893" s="90">
        <f>IFERROR(ROUND(X4893/W4893-1,2),"")</f>
        <v>0</v>
      </c>
      <c r="Z4893" s="31">
        <f>IF(OR(S4893="VLD MLC components",S4893="VLD MLC pipes",S4893="VLD PEX components",S4893="VLD PEX pipes",S4893="VLD PHC components",S4893="VLD PHC pipes",S4893="Controls VLD"),"По запросу",X4893)</f>
        <v>20992</v>
      </c>
      <c r="AA4893" s="63">
        <f>ROUND(X4893/1.2,3)</f>
        <v>17493.332999999999</v>
      </c>
      <c r="AB4893" s="23">
        <v>17493.332999999999</v>
      </c>
      <c r="AC4893" s="190">
        <f>IFERROR(ROUND(AA4893/AB4893-1,2),"")</f>
        <v>0</v>
      </c>
      <c r="AD4893" s="25">
        <v>14</v>
      </c>
      <c r="AE4893" s="25">
        <v>0.58799999999999997</v>
      </c>
      <c r="AF4893" s="25">
        <v>0</v>
      </c>
      <c r="AG4893" s="25" t="s">
        <v>22</v>
      </c>
      <c r="AH4893" s="25">
        <v>0</v>
      </c>
      <c r="AI4893" s="25">
        <v>0</v>
      </c>
      <c r="AJ4893" s="25" t="s">
        <v>20</v>
      </c>
      <c r="AK4893" s="42" t="s">
        <v>19</v>
      </c>
      <c r="AL4893" s="25" t="s">
        <v>19</v>
      </c>
      <c r="AM4893" s="25">
        <v>1</v>
      </c>
      <c r="AN4893" s="23"/>
      <c r="AO4893" s="23"/>
      <c r="AP4893" s="23"/>
      <c r="AQ4893" s="23"/>
      <c r="AR4893" s="96"/>
      <c r="AS4893" s="157" t="s">
        <v>22</v>
      </c>
      <c r="AT4893" s="93">
        <v>44341</v>
      </c>
      <c r="AU4893" s="92" t="s">
        <v>22</v>
      </c>
      <c r="AV4893" s="91" t="s">
        <v>48</v>
      </c>
      <c r="AW4893" s="92" t="s">
        <v>48</v>
      </c>
      <c r="AX4893" s="92" t="s">
        <v>48</v>
      </c>
      <c r="AY4893" s="91" t="s">
        <v>48</v>
      </c>
      <c r="AZ4893" s="23"/>
      <c r="BA4893" s="25">
        <v>0</v>
      </c>
      <c r="BB4893" t="s">
        <v>48</v>
      </c>
      <c r="BC4893" t="e">
        <v>#N/A</v>
      </c>
      <c r="BD4893" t="e">
        <f>IF(Z4893=BC4893,"OK")</f>
        <v>#N/A</v>
      </c>
      <c r="BE4893">
        <v>14</v>
      </c>
      <c r="BF4893">
        <v>0.58799999999999997</v>
      </c>
      <c r="BG4893">
        <v>0</v>
      </c>
      <c r="BH4893">
        <v>0</v>
      </c>
      <c r="BI4893">
        <v>0</v>
      </c>
      <c r="BJ4893">
        <v>0</v>
      </c>
      <c r="BK4893">
        <v>0</v>
      </c>
      <c r="BN4893" s="183"/>
    </row>
    <row r="4894" spans="1:66" ht="25.5" x14ac:dyDescent="0.25">
      <c r="A4894" s="1"/>
      <c r="B4894" s="94">
        <v>4881</v>
      </c>
      <c r="C4894" s="43">
        <v>1057152</v>
      </c>
      <c r="D4894" s="23"/>
      <c r="E4894" s="26" t="s">
        <v>451</v>
      </c>
      <c r="F4894" s="212" t="s">
        <v>21</v>
      </c>
      <c r="G4894" s="98" t="s">
        <v>32</v>
      </c>
      <c r="H4894" s="46" t="str">
        <f>IFERROR(IFERROR(IF(SEARCH("Usystems",$E4894)&gt;0,"Usystems"),IF(SEARCH("RIIFO",$E4894)&gt;0,"RIIFO","Uponor")),"Uponor")</f>
        <v>Uponor</v>
      </c>
      <c r="I4894" s="25" t="str">
        <f>IFERROR(MID($D4894,1,7)+0,"")</f>
        <v/>
      </c>
      <c r="J4894" s="25" t="str">
        <f>IFERROR(MID($D4894,10,7)+0,"")</f>
        <v/>
      </c>
      <c r="K4894" s="25" t="str">
        <f>IFERROR(MID($D4894,19,7)+0,"")</f>
        <v/>
      </c>
      <c r="L4894" s="25" t="str">
        <f>IFERROR(MID($D4894,28,7)+0,"")</f>
        <v/>
      </c>
      <c r="M4894" s="25" t="str">
        <f>IF(IFERROR(MID($Q4894,1,7)+0,"")&lt;1130000,IF(INDEX(C:C,MATCH(LEFT(Q4894,7)+0,I:I,0))&lt;1130000,"",INDEX(C:C,MATCH(LEFT(Q4894,7)+0,I:I,0))),IFERROR(MID($Q4894,1,7)+0,""))</f>
        <v/>
      </c>
      <c r="N4894" s="25" t="str">
        <f>IF(IFERROR(MID($Q4894,10,7)+0,"")&lt;1130000,"",IFERROR(MID($Q4894,10,7)+0,""))</f>
        <v/>
      </c>
      <c r="O4894" s="25" t="str">
        <f>IF(IFERROR(MID($Q4894,19,7)+0,"")&lt;1130000,"",IFERROR(MID($Q4894,19,7)+0,""))</f>
        <v/>
      </c>
      <c r="P4894" s="25" t="str">
        <f>IF(M4894="","",IF(N4894="",M4894,M4894&amp;", "&amp;N4894))</f>
        <v/>
      </c>
      <c r="Q4894" s="23"/>
      <c r="R4894" s="23"/>
      <c r="S4894" s="35" t="s">
        <v>445</v>
      </c>
      <c r="T4894" s="34" t="s">
        <v>36</v>
      </c>
      <c r="U4894" s="185">
        <v>1060459</v>
      </c>
      <c r="V4894" s="188">
        <v>1060459</v>
      </c>
      <c r="W4894" s="189">
        <v>1060459</v>
      </c>
      <c r="X4894" s="31">
        <v>1060459</v>
      </c>
      <c r="Y4894" s="90">
        <f>IFERROR(ROUND(X4894/W4894-1,2),"")</f>
        <v>0</v>
      </c>
      <c r="Z4894" s="31">
        <f>IF(OR(S4894="VLD MLC components",S4894="VLD MLC pipes",S4894="VLD PEX components",S4894="VLD PEX pipes",S4894="VLD PHC components",S4894="VLD PHC pipes",S4894="Controls VLD"),"По запросу",X4894)</f>
        <v>1060459</v>
      </c>
      <c r="AA4894" s="63">
        <f>ROUND(X4894/1.2,3)</f>
        <v>883715.83299999998</v>
      </c>
      <c r="AB4894" s="23">
        <v>883715.83299999998</v>
      </c>
      <c r="AC4894" s="190">
        <f>IFERROR(ROUND(AA4894/AB4894-1,2),"")</f>
        <v>0</v>
      </c>
      <c r="AD4894" s="25">
        <v>1</v>
      </c>
      <c r="AE4894" s="25">
        <v>1E-3</v>
      </c>
      <c r="AF4894" s="25">
        <v>0</v>
      </c>
      <c r="AG4894" s="25" t="s">
        <v>22</v>
      </c>
      <c r="AH4894" s="25">
        <v>0</v>
      </c>
      <c r="AI4894" s="25">
        <v>0</v>
      </c>
      <c r="AJ4894" s="25" t="s">
        <v>20</v>
      </c>
      <c r="AK4894" s="42" t="s">
        <v>19</v>
      </c>
      <c r="AL4894" s="25" t="s">
        <v>19</v>
      </c>
      <c r="AM4894" s="25">
        <v>1</v>
      </c>
      <c r="AN4894" s="23"/>
      <c r="AO4894" s="23"/>
      <c r="AP4894" s="23"/>
      <c r="AQ4894" s="23"/>
      <c r="AR4894" s="96"/>
      <c r="AS4894" s="157" t="s">
        <v>22</v>
      </c>
      <c r="AT4894" s="93">
        <v>44447</v>
      </c>
      <c r="AU4894" s="92" t="s">
        <v>22</v>
      </c>
      <c r="AV4894" s="91" t="s">
        <v>48</v>
      </c>
      <c r="AW4894" s="92" t="s">
        <v>48</v>
      </c>
      <c r="AX4894" s="92" t="s">
        <v>48</v>
      </c>
      <c r="AY4894" s="91" t="s">
        <v>48</v>
      </c>
      <c r="AZ4894" s="23"/>
      <c r="BA4894" s="25">
        <v>0</v>
      </c>
      <c r="BB4894" t="s">
        <v>48</v>
      </c>
      <c r="BC4894" t="e">
        <v>#N/A</v>
      </c>
      <c r="BD4894" t="e">
        <f>IF(Z4894=BC4894,"OK")</f>
        <v>#N/A</v>
      </c>
      <c r="BE4894">
        <v>1</v>
      </c>
      <c r="BF4894">
        <v>1E-3</v>
      </c>
      <c r="BG4894">
        <v>0</v>
      </c>
      <c r="BH4894">
        <v>0</v>
      </c>
      <c r="BI4894">
        <v>0</v>
      </c>
      <c r="BJ4894">
        <v>0</v>
      </c>
      <c r="BK4894">
        <v>0</v>
      </c>
      <c r="BN4894" s="183"/>
    </row>
    <row r="4895" spans="1:66" x14ac:dyDescent="0.25">
      <c r="A4895" s="1"/>
      <c r="B4895" s="94">
        <v>4882</v>
      </c>
      <c r="C4895" s="43">
        <v>1095199</v>
      </c>
      <c r="D4895" s="23"/>
      <c r="E4895" s="26" t="s">
        <v>450</v>
      </c>
      <c r="F4895" s="212" t="s">
        <v>21</v>
      </c>
      <c r="G4895" s="98" t="s">
        <v>32</v>
      </c>
      <c r="H4895" s="46" t="str">
        <f>IFERROR(IFERROR(IF(SEARCH("Usystems",$E4895)&gt;0,"Usystems"),IF(SEARCH("RIIFO",$E4895)&gt;0,"RIIFO","Uponor")),"Uponor")</f>
        <v>Uponor</v>
      </c>
      <c r="I4895" s="25" t="str">
        <f>IFERROR(MID($D4895,1,7)+0,"")</f>
        <v/>
      </c>
      <c r="J4895" s="25" t="str">
        <f>IFERROR(MID($D4895,10,7)+0,"")</f>
        <v/>
      </c>
      <c r="K4895" s="25" t="str">
        <f>IFERROR(MID($D4895,19,7)+0,"")</f>
        <v/>
      </c>
      <c r="L4895" s="25" t="str">
        <f>IFERROR(MID($D4895,28,7)+0,"")</f>
        <v/>
      </c>
      <c r="M4895" s="25" t="str">
        <f>IF(IFERROR(MID($Q4895,1,7)+0,"")&lt;1130000,IF(INDEX(C:C,MATCH(LEFT(Q4895,7)+0,I:I,0))&lt;1130000,"",INDEX(C:C,MATCH(LEFT(Q4895,7)+0,I:I,0))),IFERROR(MID($Q4895,1,7)+0,""))</f>
        <v/>
      </c>
      <c r="N4895" s="25" t="str">
        <f>IF(IFERROR(MID($Q4895,10,7)+0,"")&lt;1130000,"",IFERROR(MID($Q4895,10,7)+0,""))</f>
        <v/>
      </c>
      <c r="O4895" s="25" t="str">
        <f>IF(IFERROR(MID($Q4895,19,7)+0,"")&lt;1130000,"",IFERROR(MID($Q4895,19,7)+0,""))</f>
        <v/>
      </c>
      <c r="P4895" s="25" t="str">
        <f>IF(M4895="","",IF(N4895="",M4895,M4895&amp;", "&amp;N4895))</f>
        <v/>
      </c>
      <c r="Q4895" s="23"/>
      <c r="R4895" s="23"/>
      <c r="S4895" s="35" t="s">
        <v>445</v>
      </c>
      <c r="T4895" s="34" t="s">
        <v>36</v>
      </c>
      <c r="U4895" s="185">
        <v>263742</v>
      </c>
      <c r="V4895" s="188">
        <v>263742</v>
      </c>
      <c r="W4895" s="189">
        <v>263742</v>
      </c>
      <c r="X4895" s="31">
        <v>263742</v>
      </c>
      <c r="Y4895" s="90">
        <f>IFERROR(ROUND(X4895/W4895-1,2),"")</f>
        <v>0</v>
      </c>
      <c r="Z4895" s="31">
        <f>IF(OR(S4895="VLD MLC components",S4895="VLD MLC pipes",S4895="VLD PEX components",S4895="VLD PEX pipes",S4895="VLD PHC components",S4895="VLD PHC pipes",S4895="Controls VLD"),"По запросу",X4895)</f>
        <v>263742</v>
      </c>
      <c r="AA4895" s="63">
        <f>ROUND(X4895/1.2,3)</f>
        <v>219785</v>
      </c>
      <c r="AB4895" s="23">
        <v>219785</v>
      </c>
      <c r="AC4895" s="190">
        <f>IFERROR(ROUND(AA4895/AB4895-1,2),"")</f>
        <v>0</v>
      </c>
      <c r="AD4895" s="25">
        <v>38</v>
      </c>
      <c r="AE4895" s="25">
        <v>2.4319999999999999</v>
      </c>
      <c r="AF4895" s="25">
        <v>0</v>
      </c>
      <c r="AG4895" s="25" t="s">
        <v>22</v>
      </c>
      <c r="AH4895" s="25">
        <v>0</v>
      </c>
      <c r="AI4895" s="25">
        <v>0</v>
      </c>
      <c r="AJ4895" s="25" t="s">
        <v>20</v>
      </c>
      <c r="AK4895" s="42" t="s">
        <v>19</v>
      </c>
      <c r="AL4895" s="25" t="s">
        <v>19</v>
      </c>
      <c r="AM4895" s="25">
        <v>1</v>
      </c>
      <c r="AN4895" s="23"/>
      <c r="AO4895" s="23"/>
      <c r="AP4895" s="23"/>
      <c r="AQ4895" s="23"/>
      <c r="AR4895" s="96"/>
      <c r="AS4895" s="157" t="s">
        <v>22</v>
      </c>
      <c r="AT4895" s="93">
        <v>44447</v>
      </c>
      <c r="AU4895" s="92" t="s">
        <v>22</v>
      </c>
      <c r="AV4895" s="91" t="s">
        <v>48</v>
      </c>
      <c r="AW4895" s="92" t="s">
        <v>48</v>
      </c>
      <c r="AX4895" s="92" t="s">
        <v>48</v>
      </c>
      <c r="AY4895" s="91" t="s">
        <v>48</v>
      </c>
      <c r="AZ4895" s="23"/>
      <c r="BA4895" s="25">
        <v>0</v>
      </c>
      <c r="BB4895" t="s">
        <v>48</v>
      </c>
      <c r="BC4895" t="e">
        <v>#N/A</v>
      </c>
      <c r="BD4895" t="e">
        <f>IF(Z4895=BC4895,"OK")</f>
        <v>#N/A</v>
      </c>
      <c r="BE4895">
        <v>38</v>
      </c>
      <c r="BF4895">
        <v>2.4319999999999999</v>
      </c>
      <c r="BG4895">
        <v>0</v>
      </c>
      <c r="BH4895">
        <v>0</v>
      </c>
      <c r="BI4895">
        <v>0</v>
      </c>
      <c r="BJ4895">
        <v>0</v>
      </c>
      <c r="BK4895">
        <v>0</v>
      </c>
      <c r="BN4895" s="183"/>
    </row>
    <row r="4896" spans="1:66" ht="25.5" x14ac:dyDescent="0.25">
      <c r="A4896" s="1"/>
      <c r="B4896" s="94">
        <v>4883</v>
      </c>
      <c r="C4896" s="43">
        <v>1095209</v>
      </c>
      <c r="D4896" s="23"/>
      <c r="E4896" s="26" t="s">
        <v>449</v>
      </c>
      <c r="F4896" s="212" t="s">
        <v>21</v>
      </c>
      <c r="G4896" s="98" t="s">
        <v>32</v>
      </c>
      <c r="H4896" s="46" t="str">
        <f>IFERROR(IFERROR(IF(SEARCH("Usystems",$E4896)&gt;0,"Usystems"),IF(SEARCH("RIIFO",$E4896)&gt;0,"RIIFO","Uponor")),"Uponor")</f>
        <v>Uponor</v>
      </c>
      <c r="I4896" s="25" t="str">
        <f>IFERROR(MID($D4896,1,7)+0,"")</f>
        <v/>
      </c>
      <c r="J4896" s="25" t="str">
        <f>IFERROR(MID($D4896,10,7)+0,"")</f>
        <v/>
      </c>
      <c r="K4896" s="25" t="str">
        <f>IFERROR(MID($D4896,19,7)+0,"")</f>
        <v/>
      </c>
      <c r="L4896" s="25" t="str">
        <f>IFERROR(MID($D4896,28,7)+0,"")</f>
        <v/>
      </c>
      <c r="M4896" s="25" t="str">
        <f>IF(IFERROR(MID($Q4896,1,7)+0,"")&lt;1130000,IF(INDEX(C:C,MATCH(LEFT(Q4896,7)+0,I:I,0))&lt;1130000,"",INDEX(C:C,MATCH(LEFT(Q4896,7)+0,I:I,0))),IFERROR(MID($Q4896,1,7)+0,""))</f>
        <v/>
      </c>
      <c r="N4896" s="25" t="str">
        <f>IF(IFERROR(MID($Q4896,10,7)+0,"")&lt;1130000,"",IFERROR(MID($Q4896,10,7)+0,""))</f>
        <v/>
      </c>
      <c r="O4896" s="25" t="str">
        <f>IF(IFERROR(MID($Q4896,19,7)+0,"")&lt;1130000,"",IFERROR(MID($Q4896,19,7)+0,""))</f>
        <v/>
      </c>
      <c r="P4896" s="25" t="str">
        <f>IF(M4896="","",IF(N4896="",M4896,M4896&amp;", "&amp;N4896))</f>
        <v/>
      </c>
      <c r="Q4896" s="23"/>
      <c r="R4896" s="23"/>
      <c r="S4896" s="35" t="s">
        <v>445</v>
      </c>
      <c r="T4896" s="34" t="s">
        <v>36</v>
      </c>
      <c r="U4896" s="185">
        <v>263742</v>
      </c>
      <c r="V4896" s="188">
        <v>263742</v>
      </c>
      <c r="W4896" s="189">
        <v>263742</v>
      </c>
      <c r="X4896" s="31">
        <v>263742</v>
      </c>
      <c r="Y4896" s="90">
        <f>IFERROR(ROUND(X4896/W4896-1,2),"")</f>
        <v>0</v>
      </c>
      <c r="Z4896" s="31">
        <f>IF(OR(S4896="VLD MLC components",S4896="VLD MLC pipes",S4896="VLD PEX components",S4896="VLD PEX pipes",S4896="VLD PHC components",S4896="VLD PHC pipes",S4896="Controls VLD"),"По запросу",X4896)</f>
        <v>263742</v>
      </c>
      <c r="AA4896" s="63">
        <f>ROUND(X4896/1.2,3)</f>
        <v>219785</v>
      </c>
      <c r="AB4896" s="23">
        <v>219785</v>
      </c>
      <c r="AC4896" s="190">
        <f>IFERROR(ROUND(AA4896/AB4896-1,2),"")</f>
        <v>0</v>
      </c>
      <c r="AD4896" s="25">
        <v>38</v>
      </c>
      <c r="AE4896" s="25">
        <v>2.4319999999999999</v>
      </c>
      <c r="AF4896" s="25">
        <v>0</v>
      </c>
      <c r="AG4896" s="25" t="s">
        <v>22</v>
      </c>
      <c r="AH4896" s="25">
        <v>0</v>
      </c>
      <c r="AI4896" s="25">
        <v>0</v>
      </c>
      <c r="AJ4896" s="25" t="s">
        <v>20</v>
      </c>
      <c r="AK4896" s="42" t="s">
        <v>19</v>
      </c>
      <c r="AL4896" s="25" t="s">
        <v>19</v>
      </c>
      <c r="AM4896" s="25">
        <v>1</v>
      </c>
      <c r="AN4896" s="23"/>
      <c r="AO4896" s="23"/>
      <c r="AP4896" s="23"/>
      <c r="AQ4896" s="23"/>
      <c r="AR4896" s="96"/>
      <c r="AS4896" s="157" t="s">
        <v>22</v>
      </c>
      <c r="AT4896" s="93">
        <v>44447</v>
      </c>
      <c r="AU4896" s="92" t="s">
        <v>22</v>
      </c>
      <c r="AV4896" s="91" t="s">
        <v>48</v>
      </c>
      <c r="AW4896" s="92" t="s">
        <v>48</v>
      </c>
      <c r="AX4896" s="92" t="s">
        <v>48</v>
      </c>
      <c r="AY4896" s="91" t="s">
        <v>48</v>
      </c>
      <c r="AZ4896" s="23"/>
      <c r="BA4896" s="25">
        <v>0</v>
      </c>
      <c r="BB4896" t="s">
        <v>48</v>
      </c>
      <c r="BC4896" t="e">
        <v>#N/A</v>
      </c>
      <c r="BD4896" t="e">
        <f>IF(Z4896=BC4896,"OK")</f>
        <v>#N/A</v>
      </c>
      <c r="BE4896">
        <v>38</v>
      </c>
      <c r="BF4896">
        <v>2.4319999999999999</v>
      </c>
      <c r="BG4896">
        <v>0</v>
      </c>
      <c r="BH4896">
        <v>0</v>
      </c>
      <c r="BI4896">
        <v>0</v>
      </c>
      <c r="BJ4896">
        <v>0</v>
      </c>
      <c r="BK4896">
        <v>0</v>
      </c>
      <c r="BN4896" s="183"/>
    </row>
    <row r="4897" spans="1:66" x14ac:dyDescent="0.25">
      <c r="A4897" s="1"/>
      <c r="B4897" s="94">
        <v>4884</v>
      </c>
      <c r="C4897" s="43">
        <v>1036217</v>
      </c>
      <c r="D4897" s="23"/>
      <c r="E4897" s="26" t="s">
        <v>448</v>
      </c>
      <c r="F4897" s="212"/>
      <c r="G4897" s="98" t="s">
        <v>32</v>
      </c>
      <c r="H4897" s="46" t="str">
        <f>IFERROR(IFERROR(IF(SEARCH("Usystems",$E4897)&gt;0,"Usystems"),IF(SEARCH("RIIFO",$E4897)&gt;0,"RIIFO","Uponor")),"Uponor")</f>
        <v>Uponor</v>
      </c>
      <c r="I4897" s="25" t="str">
        <f>IFERROR(MID($D4897,1,7)+0,"")</f>
        <v/>
      </c>
      <c r="J4897" s="25" t="str">
        <f>IFERROR(MID($D4897,10,7)+0,"")</f>
        <v/>
      </c>
      <c r="K4897" s="25" t="str">
        <f>IFERROR(MID($D4897,19,7)+0,"")</f>
        <v/>
      </c>
      <c r="L4897" s="25" t="str">
        <f>IFERROR(MID($D4897,28,7)+0,"")</f>
        <v/>
      </c>
      <c r="M4897" s="25" t="str">
        <f>IF(IFERROR(MID($Q4897,1,7)+0,"")&lt;1130000,IF(INDEX(C:C,MATCH(LEFT(Q4897,7)+0,I:I,0))&lt;1130000,"",INDEX(C:C,MATCH(LEFT(Q4897,7)+0,I:I,0))),IFERROR(MID($Q4897,1,7)+0,""))</f>
        <v/>
      </c>
      <c r="N4897" s="25" t="str">
        <f>IF(IFERROR(MID($Q4897,10,7)+0,"")&lt;1130000,"",IFERROR(MID($Q4897,10,7)+0,""))</f>
        <v/>
      </c>
      <c r="O4897" s="25" t="str">
        <f>IF(IFERROR(MID($Q4897,19,7)+0,"")&lt;1130000,"",IFERROR(MID($Q4897,19,7)+0,""))</f>
        <v/>
      </c>
      <c r="P4897" s="25" t="str">
        <f>IF(M4897="","",IF(N4897="",M4897,M4897&amp;", "&amp;N4897))</f>
        <v/>
      </c>
      <c r="Q4897" s="23"/>
      <c r="R4897" s="23"/>
      <c r="S4897" s="35" t="s">
        <v>35</v>
      </c>
      <c r="T4897" s="34" t="s">
        <v>36</v>
      </c>
      <c r="U4897" s="185">
        <v>256</v>
      </c>
      <c r="V4897" s="188">
        <v>256</v>
      </c>
      <c r="W4897" s="189">
        <v>256</v>
      </c>
      <c r="X4897" s="31">
        <v>256</v>
      </c>
      <c r="Y4897" s="90">
        <f>IFERROR(ROUND(X4897/W4897-1,2),"")</f>
        <v>0</v>
      </c>
      <c r="Z4897" s="31">
        <f>IF(OR(S4897="VLD MLC components",S4897="VLD MLC pipes",S4897="VLD PEX components",S4897="VLD PEX pipes",S4897="VLD PHC components",S4897="VLD PHC pipes",S4897="Controls VLD"),"По запросу",X4897)</f>
        <v>256</v>
      </c>
      <c r="AA4897" s="63">
        <f>ROUND(X4897/1.2,3)</f>
        <v>213.333</v>
      </c>
      <c r="AB4897" s="23">
        <v>213.333</v>
      </c>
      <c r="AC4897" s="190">
        <f>IFERROR(ROUND(AA4897/AB4897-1,2),"")</f>
        <v>0</v>
      </c>
      <c r="AD4897" s="25">
        <v>5.0000000000000001E-3</v>
      </c>
      <c r="AE4897" s="25"/>
      <c r="AF4897" s="25">
        <v>0</v>
      </c>
      <c r="AG4897" s="25">
        <v>990</v>
      </c>
      <c r="AH4897" s="25">
        <v>1000</v>
      </c>
      <c r="AI4897" s="25">
        <v>1000</v>
      </c>
      <c r="AJ4897" s="25" t="s">
        <v>20</v>
      </c>
      <c r="AK4897" s="42" t="s">
        <v>19</v>
      </c>
      <c r="AL4897" s="25" t="s">
        <v>19</v>
      </c>
      <c r="AM4897" s="25">
        <v>1000</v>
      </c>
      <c r="AN4897" s="23"/>
      <c r="AO4897" s="23"/>
      <c r="AP4897" s="23"/>
      <c r="AQ4897" s="23"/>
      <c r="AR4897" s="96"/>
      <c r="AS4897" s="157">
        <v>1000</v>
      </c>
      <c r="AT4897" s="93">
        <v>44424</v>
      </c>
      <c r="AU4897" s="92" t="s">
        <v>22</v>
      </c>
      <c r="AV4897" s="91" t="s">
        <v>152</v>
      </c>
      <c r="AW4897" s="92" t="s">
        <v>48</v>
      </c>
      <c r="AX4897" s="92" t="s">
        <v>48</v>
      </c>
      <c r="AY4897" s="91" t="s">
        <v>48</v>
      </c>
      <c r="AZ4897" s="23"/>
      <c r="BA4897" s="25" t="s">
        <v>447</v>
      </c>
      <c r="BB4897" t="s">
        <v>25</v>
      </c>
      <c r="BC4897" t="e">
        <v>#N/A</v>
      </c>
      <c r="BD4897" t="e">
        <f>IF(Z4897=BC4897,"OK")</f>
        <v>#N/A</v>
      </c>
      <c r="BE4897">
        <v>5.0000000000000001E-3</v>
      </c>
      <c r="BF4897">
        <v>0</v>
      </c>
      <c r="BG4897">
        <v>0</v>
      </c>
      <c r="BH4897">
        <v>0</v>
      </c>
      <c r="BI4897">
        <v>0</v>
      </c>
      <c r="BJ4897">
        <v>0</v>
      </c>
      <c r="BK4897">
        <v>0</v>
      </c>
      <c r="BN4897" s="183"/>
    </row>
    <row r="4898" spans="1:66" ht="25.5" x14ac:dyDescent="0.25">
      <c r="A4898" s="1"/>
      <c r="B4898" s="94">
        <v>4885</v>
      </c>
      <c r="C4898" s="43">
        <v>1051476</v>
      </c>
      <c r="D4898" s="23"/>
      <c r="E4898" s="26" t="s">
        <v>446</v>
      </c>
      <c r="F4898" s="212" t="s">
        <v>21</v>
      </c>
      <c r="G4898" s="98" t="s">
        <v>32</v>
      </c>
      <c r="H4898" s="46" t="str">
        <f>IFERROR(IFERROR(IF(SEARCH("Usystems",$E4898)&gt;0,"Usystems"),IF(SEARCH("RIIFO",$E4898)&gt;0,"RIIFO","Uponor")),"Uponor")</f>
        <v>Uponor</v>
      </c>
      <c r="I4898" s="25" t="str">
        <f>IFERROR(MID($D4898,1,7)+0,"")</f>
        <v/>
      </c>
      <c r="J4898" s="25" t="str">
        <f>IFERROR(MID($D4898,10,7)+0,"")</f>
        <v/>
      </c>
      <c r="K4898" s="25" t="str">
        <f>IFERROR(MID($D4898,19,7)+0,"")</f>
        <v/>
      </c>
      <c r="L4898" s="25" t="str">
        <f>IFERROR(MID($D4898,28,7)+0,"")</f>
        <v/>
      </c>
      <c r="M4898" s="25" t="str">
        <f>IF(IFERROR(MID($Q4898,1,7)+0,"")&lt;1130000,IF(INDEX(C:C,MATCH(LEFT(Q4898,7)+0,I:I,0))&lt;1130000,"",INDEX(C:C,MATCH(LEFT(Q4898,7)+0,I:I,0))),IFERROR(MID($Q4898,1,7)+0,""))</f>
        <v/>
      </c>
      <c r="N4898" s="25" t="str">
        <f>IF(IFERROR(MID($Q4898,10,7)+0,"")&lt;1130000,"",IFERROR(MID($Q4898,10,7)+0,""))</f>
        <v/>
      </c>
      <c r="O4898" s="25" t="str">
        <f>IF(IFERROR(MID($Q4898,19,7)+0,"")&lt;1130000,"",IFERROR(MID($Q4898,19,7)+0,""))</f>
        <v/>
      </c>
      <c r="P4898" s="25" t="str">
        <f>IF(M4898="","",IF(N4898="",M4898,M4898&amp;", "&amp;N4898))</f>
        <v/>
      </c>
      <c r="Q4898" s="23"/>
      <c r="R4898" s="23"/>
      <c r="S4898" s="35" t="s">
        <v>445</v>
      </c>
      <c r="T4898" s="34" t="s">
        <v>36</v>
      </c>
      <c r="U4898" s="185">
        <v>39288</v>
      </c>
      <c r="V4898" s="188">
        <v>39288</v>
      </c>
      <c r="W4898" s="189">
        <v>39288</v>
      </c>
      <c r="X4898" s="31">
        <v>39288</v>
      </c>
      <c r="Y4898" s="90">
        <f>IFERROR(ROUND(X4898/W4898-1,2),"")</f>
        <v>0</v>
      </c>
      <c r="Z4898" s="31">
        <f>IF(OR(S4898="VLD MLC components",S4898="VLD MLC pipes",S4898="VLD PEX components",S4898="VLD PEX pipes",S4898="VLD PHC components",S4898="VLD PHC pipes",S4898="Controls VLD"),"По запросу",X4898)</f>
        <v>39288</v>
      </c>
      <c r="AA4898" s="63">
        <f>ROUND(X4898/1.2,3)</f>
        <v>32740</v>
      </c>
      <c r="AB4898" s="23">
        <v>32740</v>
      </c>
      <c r="AC4898" s="190">
        <f>IFERROR(ROUND(AA4898/AB4898-1,2),"")</f>
        <v>0</v>
      </c>
      <c r="AD4898" s="25">
        <v>10.4</v>
      </c>
      <c r="AE4898" s="25">
        <v>0.65</v>
      </c>
      <c r="AF4898" s="25">
        <v>0</v>
      </c>
      <c r="AG4898" s="25" t="s">
        <v>22</v>
      </c>
      <c r="AH4898" s="25">
        <v>0</v>
      </c>
      <c r="AI4898" s="25">
        <v>0</v>
      </c>
      <c r="AJ4898" s="25" t="s">
        <v>20</v>
      </c>
      <c r="AK4898" s="42" t="s">
        <v>19</v>
      </c>
      <c r="AL4898" s="25" t="s">
        <v>19</v>
      </c>
      <c r="AM4898" s="25">
        <v>1</v>
      </c>
      <c r="AN4898" s="23"/>
      <c r="AO4898" s="23"/>
      <c r="AP4898" s="23"/>
      <c r="AQ4898" s="23"/>
      <c r="AR4898" s="96"/>
      <c r="AS4898" s="157" t="s">
        <v>22</v>
      </c>
      <c r="AT4898" s="93">
        <v>44487</v>
      </c>
      <c r="AU4898" s="92" t="s">
        <v>22</v>
      </c>
      <c r="AV4898" s="91" t="s">
        <v>48</v>
      </c>
      <c r="AW4898" s="92" t="s">
        <v>48</v>
      </c>
      <c r="AX4898" s="92" t="s">
        <v>48</v>
      </c>
      <c r="AY4898" s="91" t="s">
        <v>48</v>
      </c>
      <c r="AZ4898" s="23"/>
      <c r="BA4898" s="25">
        <v>0</v>
      </c>
      <c r="BB4898" t="s">
        <v>48</v>
      </c>
      <c r="BC4898" t="e">
        <v>#N/A</v>
      </c>
      <c r="BD4898" t="e">
        <f>IF(Z4898=BC4898,"OK")</f>
        <v>#N/A</v>
      </c>
      <c r="BE4898">
        <v>10.4</v>
      </c>
      <c r="BF4898">
        <v>0.65</v>
      </c>
      <c r="BG4898">
        <v>0</v>
      </c>
      <c r="BH4898">
        <v>0</v>
      </c>
      <c r="BI4898">
        <v>0</v>
      </c>
      <c r="BJ4898">
        <v>0</v>
      </c>
      <c r="BK4898">
        <v>0</v>
      </c>
      <c r="BN4898" s="183"/>
    </row>
    <row r="4899" spans="1:66" x14ac:dyDescent="0.25">
      <c r="A4899" s="1"/>
      <c r="B4899" s="94">
        <v>4886</v>
      </c>
      <c r="C4899" s="43">
        <v>1092350</v>
      </c>
      <c r="D4899" s="37"/>
      <c r="E4899" s="26" t="s">
        <v>444</v>
      </c>
      <c r="F4899" s="151"/>
      <c r="G4899" s="98" t="s">
        <v>377</v>
      </c>
      <c r="H4899" s="46" t="str">
        <f>IFERROR(IFERROR(IF(SEARCH("Usystems",$E4899)&gt;0,"Usystems"),IF(SEARCH("RIIFO",$E4899)&gt;0,"RIIFO","Uponor")),"Uponor")</f>
        <v>Uponor</v>
      </c>
      <c r="I4899" s="25" t="str">
        <f>IFERROR(MID($D4899,1,7)+0,"")</f>
        <v/>
      </c>
      <c r="J4899" s="25" t="str">
        <f>IFERROR(MID($D4899,10,7)+0,"")</f>
        <v/>
      </c>
      <c r="K4899" s="25" t="str">
        <f>IFERROR(MID($D4899,19,7)+0,"")</f>
        <v/>
      </c>
      <c r="L4899" s="25" t="str">
        <f>IFERROR(MID($D4899,28,7)+0,"")</f>
        <v/>
      </c>
      <c r="M4899" s="25" t="str">
        <f>IF(IFERROR(MID($Q4899,1,7)+0,"")&lt;1130000,IF(INDEX(C:C,MATCH(LEFT(Q4899,7)+0,I:I,0))&lt;1130000,"",INDEX(C:C,MATCH(LEFT(Q4899,7)+0,I:I,0))),IFERROR(MID($Q4899,1,7)+0,""))</f>
        <v/>
      </c>
      <c r="N4899" s="25" t="str">
        <f>IF(IFERROR(MID($Q4899,10,7)+0,"")&lt;1130000,"",IFERROR(MID($Q4899,10,7)+0,""))</f>
        <v/>
      </c>
      <c r="O4899" s="25" t="str">
        <f>IF(IFERROR(MID($Q4899,19,7)+0,"")&lt;1130000,"",IFERROR(MID($Q4899,19,7)+0,""))</f>
        <v/>
      </c>
      <c r="P4899" s="25" t="str">
        <f>IF(M4899="","",IF(N4899="",M4899,M4899&amp;", "&amp;N4899))</f>
        <v/>
      </c>
      <c r="Q4899" s="25"/>
      <c r="R4899" s="25"/>
      <c r="S4899" s="35" t="s">
        <v>22</v>
      </c>
      <c r="T4899" s="34" t="s">
        <v>36</v>
      </c>
      <c r="U4899" s="185">
        <v>81711</v>
      </c>
      <c r="V4899" s="188">
        <v>81711</v>
      </c>
      <c r="W4899" s="189">
        <v>81711</v>
      </c>
      <c r="X4899" s="31">
        <v>81711</v>
      </c>
      <c r="Y4899" s="90">
        <f>IFERROR(ROUND(X4899/W4899-1,2),"")</f>
        <v>0</v>
      </c>
      <c r="Z4899" s="31">
        <f>IF(OR(S4899="VLD MLC components",S4899="VLD MLC pipes",S4899="VLD PEX components",S4899="VLD PEX pipes",S4899="VLD PHC components",S4899="VLD PHC pipes",S4899="Controls VLD"),"По запросу",X4899)</f>
        <v>81711</v>
      </c>
      <c r="AA4899" s="63">
        <f>ROUND(X4899/1.2,3)</f>
        <v>68092.5</v>
      </c>
      <c r="AB4899" s="23">
        <v>68092.5</v>
      </c>
      <c r="AC4899" s="190">
        <f>IFERROR(ROUND(AA4899/AB4899-1,2),"")</f>
        <v>0</v>
      </c>
      <c r="AD4899" s="25">
        <v>9.4</v>
      </c>
      <c r="AE4899" s="25">
        <v>0.02</v>
      </c>
      <c r="AF4899" s="25">
        <v>0</v>
      </c>
      <c r="AG4899" s="25" t="s">
        <v>22</v>
      </c>
      <c r="AH4899" s="25">
        <v>0</v>
      </c>
      <c r="AI4899" s="25">
        <v>0</v>
      </c>
      <c r="AJ4899" s="25" t="s">
        <v>20</v>
      </c>
      <c r="AK4899" s="42" t="s">
        <v>19</v>
      </c>
      <c r="AL4899" s="25" t="s">
        <v>19</v>
      </c>
      <c r="AM4899" s="25"/>
      <c r="AN4899" s="25"/>
      <c r="AO4899" s="25"/>
      <c r="AP4899" s="25"/>
      <c r="AQ4899" s="25"/>
      <c r="AR4899" s="94"/>
      <c r="AS4899" s="157" t="s">
        <v>22</v>
      </c>
      <c r="AT4899" s="93">
        <v>44447</v>
      </c>
      <c r="AU4899" s="92" t="s">
        <v>22</v>
      </c>
      <c r="AV4899" s="91" t="s">
        <v>48</v>
      </c>
      <c r="AW4899" s="92" t="s">
        <v>48</v>
      </c>
      <c r="AX4899" s="92" t="s">
        <v>48</v>
      </c>
      <c r="AY4899" s="91" t="s">
        <v>48</v>
      </c>
      <c r="AZ4899" s="23"/>
      <c r="BA4899" s="25">
        <v>0</v>
      </c>
      <c r="BB4899" t="s">
        <v>48</v>
      </c>
      <c r="BC4899" t="e">
        <v>#N/A</v>
      </c>
      <c r="BD4899" t="e">
        <f>IF(Z4899=BC4899,"OK")</f>
        <v>#N/A</v>
      </c>
      <c r="BE4899">
        <v>9.4</v>
      </c>
      <c r="BF4899">
        <v>0.02</v>
      </c>
      <c r="BG4899">
        <v>0</v>
      </c>
      <c r="BH4899">
        <v>0</v>
      </c>
      <c r="BI4899">
        <v>0</v>
      </c>
      <c r="BJ4899">
        <v>0</v>
      </c>
      <c r="BK4899">
        <v>0</v>
      </c>
      <c r="BN4899" s="183"/>
    </row>
    <row r="4900" spans="1:66" x14ac:dyDescent="0.25">
      <c r="A4900" s="1"/>
      <c r="B4900" s="94">
        <v>4887</v>
      </c>
      <c r="C4900" s="43">
        <v>1092351</v>
      </c>
      <c r="D4900" s="37"/>
      <c r="E4900" s="26" t="s">
        <v>443</v>
      </c>
      <c r="F4900" s="151"/>
      <c r="G4900" s="42" t="s">
        <v>377</v>
      </c>
      <c r="H4900" s="46" t="str">
        <f>IFERROR(IFERROR(IF(SEARCH("Usystems",$E4900)&gt;0,"Usystems"),IF(SEARCH("RIIFO",$E4900)&gt;0,"RIIFO","Uponor")),"Uponor")</f>
        <v>Uponor</v>
      </c>
      <c r="I4900" s="25" t="str">
        <f>IFERROR(MID($D4900,1,7)+0,"")</f>
        <v/>
      </c>
      <c r="J4900" s="25" t="str">
        <f>IFERROR(MID($D4900,10,7)+0,"")</f>
        <v/>
      </c>
      <c r="K4900" s="25" t="str">
        <f>IFERROR(MID($D4900,19,7)+0,"")</f>
        <v/>
      </c>
      <c r="L4900" s="25" t="str">
        <f>IFERROR(MID($D4900,28,7)+0,"")</f>
        <v/>
      </c>
      <c r="M4900" s="25" t="str">
        <f>IF(IFERROR(MID($Q4900,1,7)+0,"")&lt;1130000,IF(INDEX(C:C,MATCH(LEFT(Q4900,7)+0,I:I,0))&lt;1130000,"",INDEX(C:C,MATCH(LEFT(Q4900,7)+0,I:I,0))),IFERROR(MID($Q4900,1,7)+0,""))</f>
        <v/>
      </c>
      <c r="N4900" s="25" t="str">
        <f>IF(IFERROR(MID($Q4900,10,7)+0,"")&lt;1130000,"",IFERROR(MID($Q4900,10,7)+0,""))</f>
        <v/>
      </c>
      <c r="O4900" s="25" t="str">
        <f>IF(IFERROR(MID($Q4900,19,7)+0,"")&lt;1130000,"",IFERROR(MID($Q4900,19,7)+0,""))</f>
        <v/>
      </c>
      <c r="P4900" s="25" t="str">
        <f>IF(M4900="","",IF(N4900="",M4900,M4900&amp;", "&amp;N4900))</f>
        <v/>
      </c>
      <c r="Q4900" s="25"/>
      <c r="R4900" s="25"/>
      <c r="S4900" s="35" t="s">
        <v>22</v>
      </c>
      <c r="T4900" s="34" t="s">
        <v>36</v>
      </c>
      <c r="U4900" s="185">
        <v>86095</v>
      </c>
      <c r="V4900" s="188">
        <v>86095</v>
      </c>
      <c r="W4900" s="189">
        <v>86095</v>
      </c>
      <c r="X4900" s="31">
        <v>86095</v>
      </c>
      <c r="Y4900" s="90">
        <f>IFERROR(ROUND(X4900/W4900-1,2),"")</f>
        <v>0</v>
      </c>
      <c r="Z4900" s="31">
        <f>IF(OR(S4900="VLD MLC components",S4900="VLD MLC pipes",S4900="VLD PEX components",S4900="VLD PEX pipes",S4900="VLD PHC components",S4900="VLD PHC pipes",S4900="Controls VLD"),"По запросу",X4900)</f>
        <v>86095</v>
      </c>
      <c r="AA4900" s="63">
        <f>ROUND(X4900/1.2,3)</f>
        <v>71745.832999999999</v>
      </c>
      <c r="AB4900" s="23">
        <v>71745.832999999999</v>
      </c>
      <c r="AC4900" s="190">
        <f>IFERROR(ROUND(AA4900/AB4900-1,2),"")</f>
        <v>0</v>
      </c>
      <c r="AD4900" s="25">
        <v>9.9</v>
      </c>
      <c r="AE4900" s="25">
        <v>0.02</v>
      </c>
      <c r="AF4900" s="25">
        <v>0</v>
      </c>
      <c r="AG4900" s="25" t="s">
        <v>22</v>
      </c>
      <c r="AH4900" s="25">
        <v>0</v>
      </c>
      <c r="AI4900" s="25">
        <v>0</v>
      </c>
      <c r="AJ4900" s="25" t="s">
        <v>20</v>
      </c>
      <c r="AK4900" s="42" t="s">
        <v>19</v>
      </c>
      <c r="AL4900" s="25" t="s">
        <v>19</v>
      </c>
      <c r="AM4900" s="25"/>
      <c r="AN4900" s="25"/>
      <c r="AO4900" s="25"/>
      <c r="AP4900" s="25"/>
      <c r="AQ4900" s="25"/>
      <c r="AR4900" s="25"/>
      <c r="AS4900" s="157" t="s">
        <v>22</v>
      </c>
      <c r="AT4900" s="93" t="s">
        <v>22</v>
      </c>
      <c r="AU4900" s="92" t="s">
        <v>22</v>
      </c>
      <c r="AV4900" s="91" t="s">
        <v>48</v>
      </c>
      <c r="AW4900" s="92" t="s">
        <v>48</v>
      </c>
      <c r="AX4900" s="92" t="s">
        <v>48</v>
      </c>
      <c r="AY4900" s="91" t="s">
        <v>48</v>
      </c>
      <c r="AZ4900" s="23"/>
      <c r="BA4900" s="25">
        <v>0</v>
      </c>
      <c r="BB4900" t="s">
        <v>48</v>
      </c>
      <c r="BC4900" t="e">
        <v>#N/A</v>
      </c>
      <c r="BD4900" t="e">
        <f>IF(Z4900=BC4900,"OK")</f>
        <v>#N/A</v>
      </c>
      <c r="BE4900">
        <v>9.9</v>
      </c>
      <c r="BF4900">
        <v>0.02</v>
      </c>
      <c r="BG4900">
        <v>0</v>
      </c>
      <c r="BH4900">
        <v>0</v>
      </c>
      <c r="BI4900">
        <v>0</v>
      </c>
      <c r="BJ4900">
        <v>0</v>
      </c>
      <c r="BK4900">
        <v>0</v>
      </c>
      <c r="BN4900" s="183"/>
    </row>
    <row r="4901" spans="1:66" x14ac:dyDescent="0.25">
      <c r="A4901" s="1"/>
      <c r="B4901" s="94">
        <v>4888</v>
      </c>
      <c r="C4901" s="43">
        <v>1092352</v>
      </c>
      <c r="D4901" s="37"/>
      <c r="E4901" s="26" t="s">
        <v>442</v>
      </c>
      <c r="F4901" s="151"/>
      <c r="G4901" s="42" t="s">
        <v>377</v>
      </c>
      <c r="H4901" s="46" t="str">
        <f>IFERROR(IFERROR(IF(SEARCH("Usystems",$E4901)&gt;0,"Usystems"),IF(SEARCH("RIIFO",$E4901)&gt;0,"RIIFO","Uponor")),"Uponor")</f>
        <v>Uponor</v>
      </c>
      <c r="I4901" s="25" t="str">
        <f>IFERROR(MID($D4901,1,7)+0,"")</f>
        <v/>
      </c>
      <c r="J4901" s="25" t="str">
        <f>IFERROR(MID($D4901,10,7)+0,"")</f>
        <v/>
      </c>
      <c r="K4901" s="25" t="str">
        <f>IFERROR(MID($D4901,19,7)+0,"")</f>
        <v/>
      </c>
      <c r="L4901" s="25" t="str">
        <f>IFERROR(MID($D4901,28,7)+0,"")</f>
        <v/>
      </c>
      <c r="M4901" s="25" t="str">
        <f>IF(IFERROR(MID($Q4901,1,7)+0,"")&lt;1130000,IF(INDEX(C:C,MATCH(LEFT(Q4901,7)+0,I:I,0))&lt;1130000,"",INDEX(C:C,MATCH(LEFT(Q4901,7)+0,I:I,0))),IFERROR(MID($Q4901,1,7)+0,""))</f>
        <v/>
      </c>
      <c r="N4901" s="25" t="str">
        <f>IF(IFERROR(MID($Q4901,10,7)+0,"")&lt;1130000,"",IFERROR(MID($Q4901,10,7)+0,""))</f>
        <v/>
      </c>
      <c r="O4901" s="25" t="str">
        <f>IF(IFERROR(MID($Q4901,19,7)+0,"")&lt;1130000,"",IFERROR(MID($Q4901,19,7)+0,""))</f>
        <v/>
      </c>
      <c r="P4901" s="25" t="str">
        <f>IF(M4901="","",IF(N4901="",M4901,M4901&amp;", "&amp;N4901))</f>
        <v/>
      </c>
      <c r="Q4901" s="25"/>
      <c r="R4901" s="25"/>
      <c r="S4901" s="35" t="s">
        <v>22</v>
      </c>
      <c r="T4901" s="34" t="s">
        <v>36</v>
      </c>
      <c r="U4901" s="185">
        <v>86362</v>
      </c>
      <c r="V4901" s="188">
        <v>86362</v>
      </c>
      <c r="W4901" s="189">
        <v>86362</v>
      </c>
      <c r="X4901" s="31">
        <v>86362</v>
      </c>
      <c r="Y4901" s="90">
        <f>IFERROR(ROUND(X4901/W4901-1,2),"")</f>
        <v>0</v>
      </c>
      <c r="Z4901" s="31">
        <f>IF(OR(S4901="VLD MLC components",S4901="VLD MLC pipes",S4901="VLD PEX components",S4901="VLD PEX pipes",S4901="VLD PHC components",S4901="VLD PHC pipes",S4901="Controls VLD"),"По запросу",X4901)</f>
        <v>86362</v>
      </c>
      <c r="AA4901" s="63">
        <f>ROUND(X4901/1.2,3)</f>
        <v>71968.332999999999</v>
      </c>
      <c r="AB4901" s="23">
        <v>71968.332999999999</v>
      </c>
      <c r="AC4901" s="190">
        <f>IFERROR(ROUND(AA4901/AB4901-1,2),"")</f>
        <v>0</v>
      </c>
      <c r="AD4901" s="25">
        <v>10.4</v>
      </c>
      <c r="AE4901" s="25">
        <v>0.02</v>
      </c>
      <c r="AF4901" s="25">
        <v>0</v>
      </c>
      <c r="AG4901" s="25" t="s">
        <v>22</v>
      </c>
      <c r="AH4901" s="25">
        <v>0</v>
      </c>
      <c r="AI4901" s="25">
        <v>0</v>
      </c>
      <c r="AJ4901" s="25" t="s">
        <v>20</v>
      </c>
      <c r="AK4901" s="42" t="s">
        <v>19</v>
      </c>
      <c r="AL4901" s="25" t="s">
        <v>19</v>
      </c>
      <c r="AM4901" s="25"/>
      <c r="AN4901" s="25"/>
      <c r="AO4901" s="25"/>
      <c r="AP4901" s="25"/>
      <c r="AQ4901" s="25"/>
      <c r="AR4901" s="94"/>
      <c r="AS4901" s="157" t="s">
        <v>22</v>
      </c>
      <c r="AT4901" s="93" t="s">
        <v>22</v>
      </c>
      <c r="AU4901" s="92" t="s">
        <v>22</v>
      </c>
      <c r="AV4901" s="91" t="s">
        <v>48</v>
      </c>
      <c r="AW4901" s="92" t="s">
        <v>48</v>
      </c>
      <c r="AX4901" s="92" t="s">
        <v>48</v>
      </c>
      <c r="AY4901" s="91" t="s">
        <v>48</v>
      </c>
      <c r="AZ4901" s="23"/>
      <c r="BA4901" s="25">
        <v>0</v>
      </c>
      <c r="BB4901" t="s">
        <v>48</v>
      </c>
      <c r="BC4901" t="e">
        <v>#N/A</v>
      </c>
      <c r="BD4901" t="e">
        <f>IF(Z4901=BC4901,"OK")</f>
        <v>#N/A</v>
      </c>
      <c r="BE4901">
        <v>10.4</v>
      </c>
      <c r="BF4901">
        <v>0.02</v>
      </c>
      <c r="BG4901">
        <v>0</v>
      </c>
      <c r="BH4901">
        <v>0</v>
      </c>
      <c r="BI4901">
        <v>0</v>
      </c>
      <c r="BJ4901">
        <v>0</v>
      </c>
      <c r="BK4901">
        <v>0</v>
      </c>
      <c r="BN4901" s="183"/>
    </row>
    <row r="4902" spans="1:66" x14ac:dyDescent="0.25">
      <c r="A4902" s="1"/>
      <c r="B4902" s="94">
        <v>4889</v>
      </c>
      <c r="C4902" s="43">
        <v>1092353</v>
      </c>
      <c r="D4902" s="37"/>
      <c r="E4902" s="26" t="s">
        <v>441</v>
      </c>
      <c r="F4902" s="151"/>
      <c r="G4902" s="42" t="s">
        <v>377</v>
      </c>
      <c r="H4902" s="46" t="str">
        <f>IFERROR(IFERROR(IF(SEARCH("Usystems",$E4902)&gt;0,"Usystems"),IF(SEARCH("RIIFO",$E4902)&gt;0,"RIIFO","Uponor")),"Uponor")</f>
        <v>Uponor</v>
      </c>
      <c r="I4902" s="25" t="str">
        <f>IFERROR(MID($D4902,1,7)+0,"")</f>
        <v/>
      </c>
      <c r="J4902" s="25" t="str">
        <f>IFERROR(MID($D4902,10,7)+0,"")</f>
        <v/>
      </c>
      <c r="K4902" s="25" t="str">
        <f>IFERROR(MID($D4902,19,7)+0,"")</f>
        <v/>
      </c>
      <c r="L4902" s="25" t="str">
        <f>IFERROR(MID($D4902,28,7)+0,"")</f>
        <v/>
      </c>
      <c r="M4902" s="25" t="str">
        <f>IF(IFERROR(MID($Q4902,1,7)+0,"")&lt;1130000,IF(INDEX(C:C,MATCH(LEFT(Q4902,7)+0,I:I,0))&lt;1130000,"",INDEX(C:C,MATCH(LEFT(Q4902,7)+0,I:I,0))),IFERROR(MID($Q4902,1,7)+0,""))</f>
        <v/>
      </c>
      <c r="N4902" s="25" t="str">
        <f>IF(IFERROR(MID($Q4902,10,7)+0,"")&lt;1130000,"",IFERROR(MID($Q4902,10,7)+0,""))</f>
        <v/>
      </c>
      <c r="O4902" s="25" t="str">
        <f>IF(IFERROR(MID($Q4902,19,7)+0,"")&lt;1130000,"",IFERROR(MID($Q4902,19,7)+0,""))</f>
        <v/>
      </c>
      <c r="P4902" s="25" t="str">
        <f>IF(M4902="","",IF(N4902="",M4902,M4902&amp;", "&amp;N4902))</f>
        <v/>
      </c>
      <c r="Q4902" s="25"/>
      <c r="R4902" s="25"/>
      <c r="S4902" s="35" t="s">
        <v>22</v>
      </c>
      <c r="T4902" s="34" t="s">
        <v>36</v>
      </c>
      <c r="U4902" s="185">
        <v>90348</v>
      </c>
      <c r="V4902" s="188">
        <v>90348</v>
      </c>
      <c r="W4902" s="189">
        <v>90348</v>
      </c>
      <c r="X4902" s="31">
        <v>90348</v>
      </c>
      <c r="Y4902" s="90">
        <f>IFERROR(ROUND(X4902/W4902-1,2),"")</f>
        <v>0</v>
      </c>
      <c r="Z4902" s="31">
        <f>IF(OR(S4902="VLD MLC components",S4902="VLD MLC pipes",S4902="VLD PEX components",S4902="VLD PEX pipes",S4902="VLD PHC components",S4902="VLD PHC pipes",S4902="Controls VLD"),"По запросу",X4902)</f>
        <v>90348</v>
      </c>
      <c r="AA4902" s="63">
        <f>ROUND(X4902/1.2,3)</f>
        <v>75290</v>
      </c>
      <c r="AB4902" s="23">
        <v>75290</v>
      </c>
      <c r="AC4902" s="190">
        <f>IFERROR(ROUND(AA4902/AB4902-1,2),"")</f>
        <v>0</v>
      </c>
      <c r="AD4902" s="25">
        <v>10.9</v>
      </c>
      <c r="AE4902" s="25">
        <v>0.02</v>
      </c>
      <c r="AF4902" s="25">
        <v>0</v>
      </c>
      <c r="AG4902" s="25" t="s">
        <v>22</v>
      </c>
      <c r="AH4902" s="25">
        <v>0</v>
      </c>
      <c r="AI4902" s="25">
        <v>0</v>
      </c>
      <c r="AJ4902" s="25" t="s">
        <v>20</v>
      </c>
      <c r="AK4902" s="42" t="s">
        <v>19</v>
      </c>
      <c r="AL4902" s="25" t="s">
        <v>19</v>
      </c>
      <c r="AM4902" s="25"/>
      <c r="AN4902" s="25"/>
      <c r="AO4902" s="25"/>
      <c r="AP4902" s="25"/>
      <c r="AQ4902" s="25"/>
      <c r="AR4902" s="94"/>
      <c r="AS4902" s="157" t="s">
        <v>22</v>
      </c>
      <c r="AT4902" s="93" t="s">
        <v>22</v>
      </c>
      <c r="AU4902" s="92" t="s">
        <v>22</v>
      </c>
      <c r="AV4902" s="91" t="s">
        <v>48</v>
      </c>
      <c r="AW4902" s="92" t="s">
        <v>48</v>
      </c>
      <c r="AX4902" s="92" t="s">
        <v>48</v>
      </c>
      <c r="AY4902" s="91" t="s">
        <v>48</v>
      </c>
      <c r="AZ4902" s="23"/>
      <c r="BA4902" s="25">
        <v>0</v>
      </c>
      <c r="BB4902" t="s">
        <v>48</v>
      </c>
      <c r="BC4902" t="e">
        <v>#N/A</v>
      </c>
      <c r="BD4902" t="e">
        <f>IF(Z4902=BC4902,"OK")</f>
        <v>#N/A</v>
      </c>
      <c r="BE4902">
        <v>10.9</v>
      </c>
      <c r="BF4902">
        <v>0.02</v>
      </c>
      <c r="BG4902">
        <v>0</v>
      </c>
      <c r="BH4902">
        <v>0</v>
      </c>
      <c r="BI4902">
        <v>0</v>
      </c>
      <c r="BJ4902">
        <v>0</v>
      </c>
      <c r="BK4902">
        <v>0</v>
      </c>
      <c r="BN4902" s="183"/>
    </row>
    <row r="4903" spans="1:66" x14ac:dyDescent="0.25">
      <c r="A4903" s="1"/>
      <c r="B4903" s="94">
        <v>4890</v>
      </c>
      <c r="C4903" s="43">
        <v>1092354</v>
      </c>
      <c r="D4903" s="37"/>
      <c r="E4903" s="26" t="s">
        <v>440</v>
      </c>
      <c r="F4903" s="151"/>
      <c r="G4903" s="42" t="s">
        <v>377</v>
      </c>
      <c r="H4903" s="46" t="str">
        <f>IFERROR(IFERROR(IF(SEARCH("Usystems",$E4903)&gt;0,"Usystems"),IF(SEARCH("RIIFO",$E4903)&gt;0,"RIIFO","Uponor")),"Uponor")</f>
        <v>Uponor</v>
      </c>
      <c r="I4903" s="25" t="str">
        <f>IFERROR(MID($D4903,1,7)+0,"")</f>
        <v/>
      </c>
      <c r="J4903" s="25" t="str">
        <f>IFERROR(MID($D4903,10,7)+0,"")</f>
        <v/>
      </c>
      <c r="K4903" s="25" t="str">
        <f>IFERROR(MID($D4903,19,7)+0,"")</f>
        <v/>
      </c>
      <c r="L4903" s="25" t="str">
        <f>IFERROR(MID($D4903,28,7)+0,"")</f>
        <v/>
      </c>
      <c r="M4903" s="25" t="str">
        <f>IF(IFERROR(MID($Q4903,1,7)+0,"")&lt;1130000,IF(INDEX(C:C,MATCH(LEFT(Q4903,7)+0,I:I,0))&lt;1130000,"",INDEX(C:C,MATCH(LEFT(Q4903,7)+0,I:I,0))),IFERROR(MID($Q4903,1,7)+0,""))</f>
        <v/>
      </c>
      <c r="N4903" s="25" t="str">
        <f>IF(IFERROR(MID($Q4903,10,7)+0,"")&lt;1130000,"",IFERROR(MID($Q4903,10,7)+0,""))</f>
        <v/>
      </c>
      <c r="O4903" s="25" t="str">
        <f>IF(IFERROR(MID($Q4903,19,7)+0,"")&lt;1130000,"",IFERROR(MID($Q4903,19,7)+0,""))</f>
        <v/>
      </c>
      <c r="P4903" s="25" t="str">
        <f>IF(M4903="","",IF(N4903="",M4903,M4903&amp;", "&amp;N4903))</f>
        <v/>
      </c>
      <c r="Q4903" s="25"/>
      <c r="R4903" s="25"/>
      <c r="S4903" s="35" t="s">
        <v>22</v>
      </c>
      <c r="T4903" s="34" t="s">
        <v>36</v>
      </c>
      <c r="U4903" s="185">
        <v>78390</v>
      </c>
      <c r="V4903" s="188">
        <v>78390</v>
      </c>
      <c r="W4903" s="189">
        <v>78390</v>
      </c>
      <c r="X4903" s="31">
        <v>78390</v>
      </c>
      <c r="Y4903" s="90">
        <f>IFERROR(ROUND(X4903/W4903-1,2),"")</f>
        <v>0</v>
      </c>
      <c r="Z4903" s="31">
        <f>IF(OR(S4903="VLD MLC components",S4903="VLD MLC pipes",S4903="VLD PEX components",S4903="VLD PEX pipes",S4903="VLD PHC components",S4903="VLD PHC pipes",S4903="Controls VLD"),"По запросу",X4903)</f>
        <v>78390</v>
      </c>
      <c r="AA4903" s="63">
        <f>ROUND(X4903/1.2,3)</f>
        <v>65325</v>
      </c>
      <c r="AB4903" s="23">
        <v>65325</v>
      </c>
      <c r="AC4903" s="190">
        <f>IFERROR(ROUND(AA4903/AB4903-1,2),"")</f>
        <v>0</v>
      </c>
      <c r="AD4903" s="25">
        <v>9.4</v>
      </c>
      <c r="AE4903" s="25">
        <v>0.02</v>
      </c>
      <c r="AF4903" s="25">
        <v>0</v>
      </c>
      <c r="AG4903" s="25" t="s">
        <v>22</v>
      </c>
      <c r="AH4903" s="25">
        <v>0</v>
      </c>
      <c r="AI4903" s="25">
        <v>0</v>
      </c>
      <c r="AJ4903" s="25" t="s">
        <v>20</v>
      </c>
      <c r="AK4903" s="42" t="s">
        <v>19</v>
      </c>
      <c r="AL4903" s="25" t="s">
        <v>19</v>
      </c>
      <c r="AM4903" s="25"/>
      <c r="AN4903" s="25"/>
      <c r="AO4903" s="25"/>
      <c r="AP4903" s="25"/>
      <c r="AQ4903" s="25"/>
      <c r="AR4903" s="94"/>
      <c r="AS4903" s="157" t="s">
        <v>22</v>
      </c>
      <c r="AT4903" s="93" t="s">
        <v>22</v>
      </c>
      <c r="AU4903" s="92" t="s">
        <v>22</v>
      </c>
      <c r="AV4903" s="91" t="s">
        <v>48</v>
      </c>
      <c r="AW4903" s="92" t="s">
        <v>48</v>
      </c>
      <c r="AX4903" s="92" t="s">
        <v>48</v>
      </c>
      <c r="AY4903" s="91" t="s">
        <v>48</v>
      </c>
      <c r="AZ4903" s="23"/>
      <c r="BA4903" s="25">
        <v>0</v>
      </c>
      <c r="BB4903" t="s">
        <v>48</v>
      </c>
      <c r="BC4903" t="e">
        <v>#N/A</v>
      </c>
      <c r="BD4903" t="e">
        <f>IF(Z4903=BC4903,"OK")</f>
        <v>#N/A</v>
      </c>
      <c r="BE4903">
        <v>9.4</v>
      </c>
      <c r="BF4903">
        <v>0.02</v>
      </c>
      <c r="BG4903">
        <v>0</v>
      </c>
      <c r="BH4903">
        <v>0</v>
      </c>
      <c r="BI4903">
        <v>0</v>
      </c>
      <c r="BJ4903">
        <v>0</v>
      </c>
      <c r="BK4903">
        <v>0</v>
      </c>
      <c r="BN4903" s="183"/>
    </row>
    <row r="4904" spans="1:66" x14ac:dyDescent="0.25">
      <c r="A4904" s="1"/>
      <c r="B4904" s="94">
        <v>4891</v>
      </c>
      <c r="C4904" s="43">
        <v>1092355</v>
      </c>
      <c r="D4904" s="37"/>
      <c r="E4904" s="26" t="s">
        <v>439</v>
      </c>
      <c r="F4904" s="151"/>
      <c r="G4904" s="42" t="s">
        <v>377</v>
      </c>
      <c r="H4904" s="46" t="str">
        <f>IFERROR(IFERROR(IF(SEARCH("Usystems",$E4904)&gt;0,"Usystems"),IF(SEARCH("RIIFO",$E4904)&gt;0,"RIIFO","Uponor")),"Uponor")</f>
        <v>Uponor</v>
      </c>
      <c r="I4904" s="25" t="str">
        <f>IFERROR(MID($D4904,1,7)+0,"")</f>
        <v/>
      </c>
      <c r="J4904" s="25" t="str">
        <f>IFERROR(MID($D4904,10,7)+0,"")</f>
        <v/>
      </c>
      <c r="K4904" s="25" t="str">
        <f>IFERROR(MID($D4904,19,7)+0,"")</f>
        <v/>
      </c>
      <c r="L4904" s="25" t="str">
        <f>IFERROR(MID($D4904,28,7)+0,"")</f>
        <v/>
      </c>
      <c r="M4904" s="25" t="str">
        <f>IF(IFERROR(MID($Q4904,1,7)+0,"")&lt;1130000,IF(INDEX(C:C,MATCH(LEFT(Q4904,7)+0,I:I,0))&lt;1130000,"",INDEX(C:C,MATCH(LEFT(Q4904,7)+0,I:I,0))),IFERROR(MID($Q4904,1,7)+0,""))</f>
        <v/>
      </c>
      <c r="N4904" s="25" t="str">
        <f>IF(IFERROR(MID($Q4904,10,7)+0,"")&lt;1130000,"",IFERROR(MID($Q4904,10,7)+0,""))</f>
        <v/>
      </c>
      <c r="O4904" s="25" t="str">
        <f>IF(IFERROR(MID($Q4904,19,7)+0,"")&lt;1130000,"",IFERROR(MID($Q4904,19,7)+0,""))</f>
        <v/>
      </c>
      <c r="P4904" s="25" t="str">
        <f>IF(M4904="","",IF(N4904="",M4904,M4904&amp;", "&amp;N4904))</f>
        <v/>
      </c>
      <c r="Q4904" s="25"/>
      <c r="R4904" s="25"/>
      <c r="S4904" s="35" t="s">
        <v>22</v>
      </c>
      <c r="T4904" s="34" t="s">
        <v>36</v>
      </c>
      <c r="U4904" s="185">
        <v>81047</v>
      </c>
      <c r="V4904" s="188">
        <v>81047</v>
      </c>
      <c r="W4904" s="189">
        <v>81047</v>
      </c>
      <c r="X4904" s="31">
        <v>81047</v>
      </c>
      <c r="Y4904" s="90">
        <f>IFERROR(ROUND(X4904/W4904-1,2),"")</f>
        <v>0</v>
      </c>
      <c r="Z4904" s="31">
        <f>IF(OR(S4904="VLD MLC components",S4904="VLD MLC pipes",S4904="VLD PEX components",S4904="VLD PEX pipes",S4904="VLD PHC components",S4904="VLD PHC pipes",S4904="Controls VLD"),"По запросу",X4904)</f>
        <v>81047</v>
      </c>
      <c r="AA4904" s="63">
        <f>ROUND(X4904/1.2,3)</f>
        <v>67539.167000000001</v>
      </c>
      <c r="AB4904" s="23">
        <v>67539.167000000001</v>
      </c>
      <c r="AC4904" s="190">
        <f>IFERROR(ROUND(AA4904/AB4904-1,2),"")</f>
        <v>0</v>
      </c>
      <c r="AD4904" s="25">
        <v>9.9</v>
      </c>
      <c r="AE4904" s="25">
        <v>0.02</v>
      </c>
      <c r="AF4904" s="25">
        <v>0</v>
      </c>
      <c r="AG4904" s="25" t="s">
        <v>22</v>
      </c>
      <c r="AH4904" s="25">
        <v>0</v>
      </c>
      <c r="AI4904" s="25">
        <v>0</v>
      </c>
      <c r="AJ4904" s="25" t="s">
        <v>20</v>
      </c>
      <c r="AK4904" s="42" t="s">
        <v>19</v>
      </c>
      <c r="AL4904" s="25" t="s">
        <v>19</v>
      </c>
      <c r="AM4904" s="25"/>
      <c r="AN4904" s="25"/>
      <c r="AO4904" s="25"/>
      <c r="AP4904" s="25"/>
      <c r="AQ4904" s="25"/>
      <c r="AR4904" s="94"/>
      <c r="AS4904" s="157" t="s">
        <v>22</v>
      </c>
      <c r="AT4904" s="93" t="s">
        <v>22</v>
      </c>
      <c r="AU4904" s="92" t="s">
        <v>22</v>
      </c>
      <c r="AV4904" s="91" t="s">
        <v>48</v>
      </c>
      <c r="AW4904" s="92" t="s">
        <v>48</v>
      </c>
      <c r="AX4904" s="92" t="s">
        <v>48</v>
      </c>
      <c r="AY4904" s="91" t="s">
        <v>48</v>
      </c>
      <c r="AZ4904" s="23"/>
      <c r="BA4904" s="25">
        <v>0</v>
      </c>
      <c r="BB4904" t="s">
        <v>48</v>
      </c>
      <c r="BC4904" t="e">
        <v>#N/A</v>
      </c>
      <c r="BD4904" t="e">
        <f>IF(Z4904=BC4904,"OK")</f>
        <v>#N/A</v>
      </c>
      <c r="BE4904">
        <v>9.9</v>
      </c>
      <c r="BF4904">
        <v>0.02</v>
      </c>
      <c r="BG4904">
        <v>0</v>
      </c>
      <c r="BH4904">
        <v>0</v>
      </c>
      <c r="BI4904">
        <v>0</v>
      </c>
      <c r="BJ4904">
        <v>0</v>
      </c>
      <c r="BK4904">
        <v>0</v>
      </c>
      <c r="BN4904" s="183"/>
    </row>
    <row r="4905" spans="1:66" x14ac:dyDescent="0.25">
      <c r="A4905" s="1"/>
      <c r="B4905" s="94">
        <v>4892</v>
      </c>
      <c r="C4905" s="43">
        <v>1092356</v>
      </c>
      <c r="D4905" s="37"/>
      <c r="E4905" s="26" t="s">
        <v>438</v>
      </c>
      <c r="F4905" s="151"/>
      <c r="G4905" s="42" t="s">
        <v>377</v>
      </c>
      <c r="H4905" s="46" t="str">
        <f>IFERROR(IFERROR(IF(SEARCH("Usystems",$E4905)&gt;0,"Usystems"),IF(SEARCH("RIIFO",$E4905)&gt;0,"RIIFO","Uponor")),"Uponor")</f>
        <v>Uponor</v>
      </c>
      <c r="I4905" s="25" t="str">
        <f>IFERROR(MID($D4905,1,7)+0,"")</f>
        <v/>
      </c>
      <c r="J4905" s="25" t="str">
        <f>IFERROR(MID($D4905,10,7)+0,"")</f>
        <v/>
      </c>
      <c r="K4905" s="25" t="str">
        <f>IFERROR(MID($D4905,19,7)+0,"")</f>
        <v/>
      </c>
      <c r="L4905" s="25" t="str">
        <f>IFERROR(MID($D4905,28,7)+0,"")</f>
        <v/>
      </c>
      <c r="M4905" s="25" t="str">
        <f>IF(IFERROR(MID($Q4905,1,7)+0,"")&lt;1130000,IF(INDEX(C:C,MATCH(LEFT(Q4905,7)+0,I:I,0))&lt;1130000,"",INDEX(C:C,MATCH(LEFT(Q4905,7)+0,I:I,0))),IFERROR(MID($Q4905,1,7)+0,""))</f>
        <v/>
      </c>
      <c r="N4905" s="25" t="str">
        <f>IF(IFERROR(MID($Q4905,10,7)+0,"")&lt;1130000,"",IFERROR(MID($Q4905,10,7)+0,""))</f>
        <v/>
      </c>
      <c r="O4905" s="25" t="str">
        <f>IF(IFERROR(MID($Q4905,19,7)+0,"")&lt;1130000,"",IFERROR(MID($Q4905,19,7)+0,""))</f>
        <v/>
      </c>
      <c r="P4905" s="25" t="str">
        <f>IF(M4905="","",IF(N4905="",M4905,M4905&amp;", "&amp;N4905))</f>
        <v/>
      </c>
      <c r="Q4905" s="25"/>
      <c r="R4905" s="25"/>
      <c r="S4905" s="35" t="s">
        <v>22</v>
      </c>
      <c r="T4905" s="34" t="s">
        <v>36</v>
      </c>
      <c r="U4905" s="185">
        <v>83704</v>
      </c>
      <c r="V4905" s="188">
        <v>83704</v>
      </c>
      <c r="W4905" s="189">
        <v>83704</v>
      </c>
      <c r="X4905" s="31">
        <v>83704</v>
      </c>
      <c r="Y4905" s="90">
        <f>IFERROR(ROUND(X4905/W4905-1,2),"")</f>
        <v>0</v>
      </c>
      <c r="Z4905" s="31">
        <f>IF(OR(S4905="VLD MLC components",S4905="VLD MLC pipes",S4905="VLD PEX components",S4905="VLD PEX pipes",S4905="VLD PHC components",S4905="VLD PHC pipes",S4905="Controls VLD"),"По запросу",X4905)</f>
        <v>83704</v>
      </c>
      <c r="AA4905" s="63">
        <f>ROUND(X4905/1.2,3)</f>
        <v>69753.332999999999</v>
      </c>
      <c r="AB4905" s="23">
        <v>69753.332999999999</v>
      </c>
      <c r="AC4905" s="190">
        <f>IFERROR(ROUND(AA4905/AB4905-1,2),"")</f>
        <v>0</v>
      </c>
      <c r="AD4905" s="25">
        <v>10.4</v>
      </c>
      <c r="AE4905" s="25">
        <v>0.02</v>
      </c>
      <c r="AF4905" s="25">
        <v>0</v>
      </c>
      <c r="AG4905" s="25" t="s">
        <v>22</v>
      </c>
      <c r="AH4905" s="25">
        <v>0</v>
      </c>
      <c r="AI4905" s="25">
        <v>0</v>
      </c>
      <c r="AJ4905" s="25" t="s">
        <v>20</v>
      </c>
      <c r="AK4905" s="42" t="s">
        <v>19</v>
      </c>
      <c r="AL4905" s="25" t="s">
        <v>19</v>
      </c>
      <c r="AM4905" s="25"/>
      <c r="AN4905" s="25"/>
      <c r="AO4905" s="25"/>
      <c r="AP4905" s="25"/>
      <c r="AQ4905" s="25"/>
      <c r="AR4905" s="94"/>
      <c r="AS4905" s="157" t="s">
        <v>22</v>
      </c>
      <c r="AT4905" s="93" t="s">
        <v>22</v>
      </c>
      <c r="AU4905" s="92" t="s">
        <v>22</v>
      </c>
      <c r="AV4905" s="91" t="s">
        <v>48</v>
      </c>
      <c r="AW4905" s="92" t="s">
        <v>48</v>
      </c>
      <c r="AX4905" s="92" t="s">
        <v>48</v>
      </c>
      <c r="AY4905" s="91" t="s">
        <v>48</v>
      </c>
      <c r="AZ4905" s="23"/>
      <c r="BA4905" s="25">
        <v>0</v>
      </c>
      <c r="BB4905" t="s">
        <v>48</v>
      </c>
      <c r="BC4905" t="e">
        <v>#N/A</v>
      </c>
      <c r="BD4905" t="e">
        <f>IF(Z4905=BC4905,"OK")</f>
        <v>#N/A</v>
      </c>
      <c r="BE4905">
        <v>10.4</v>
      </c>
      <c r="BF4905">
        <v>0.02</v>
      </c>
      <c r="BG4905">
        <v>0</v>
      </c>
      <c r="BH4905">
        <v>0</v>
      </c>
      <c r="BI4905">
        <v>0</v>
      </c>
      <c r="BJ4905">
        <v>0</v>
      </c>
      <c r="BK4905">
        <v>0</v>
      </c>
      <c r="BN4905" s="183"/>
    </row>
    <row r="4906" spans="1:66" x14ac:dyDescent="0.25">
      <c r="A4906" s="1"/>
      <c r="B4906" s="94">
        <v>4893</v>
      </c>
      <c r="C4906" s="43">
        <v>1092357</v>
      </c>
      <c r="D4906" s="37"/>
      <c r="E4906" s="26" t="s">
        <v>437</v>
      </c>
      <c r="F4906" s="151"/>
      <c r="G4906" s="42" t="s">
        <v>377</v>
      </c>
      <c r="H4906" s="46" t="str">
        <f>IFERROR(IFERROR(IF(SEARCH("Usystems",$E4906)&gt;0,"Usystems"),IF(SEARCH("RIIFO",$E4906)&gt;0,"RIIFO","Uponor")),"Uponor")</f>
        <v>Uponor</v>
      </c>
      <c r="I4906" s="25" t="str">
        <f>IFERROR(MID($D4906,1,7)+0,"")</f>
        <v/>
      </c>
      <c r="J4906" s="25" t="str">
        <f>IFERROR(MID($D4906,10,7)+0,"")</f>
        <v/>
      </c>
      <c r="K4906" s="25" t="str">
        <f>IFERROR(MID($D4906,19,7)+0,"")</f>
        <v/>
      </c>
      <c r="L4906" s="25" t="str">
        <f>IFERROR(MID($D4906,28,7)+0,"")</f>
        <v/>
      </c>
      <c r="M4906" s="25" t="str">
        <f>IF(IFERROR(MID($Q4906,1,7)+0,"")&lt;1130000,IF(INDEX(C:C,MATCH(LEFT(Q4906,7)+0,I:I,0))&lt;1130000,"",INDEX(C:C,MATCH(LEFT(Q4906,7)+0,I:I,0))),IFERROR(MID($Q4906,1,7)+0,""))</f>
        <v/>
      </c>
      <c r="N4906" s="25" t="str">
        <f>IF(IFERROR(MID($Q4906,10,7)+0,"")&lt;1130000,"",IFERROR(MID($Q4906,10,7)+0,""))</f>
        <v/>
      </c>
      <c r="O4906" s="25" t="str">
        <f>IF(IFERROR(MID($Q4906,19,7)+0,"")&lt;1130000,"",IFERROR(MID($Q4906,19,7)+0,""))</f>
        <v/>
      </c>
      <c r="P4906" s="25" t="str">
        <f>IF(M4906="","",IF(N4906="",M4906,M4906&amp;", "&amp;N4906))</f>
        <v/>
      </c>
      <c r="Q4906" s="25"/>
      <c r="R4906" s="25"/>
      <c r="S4906" s="35" t="s">
        <v>22</v>
      </c>
      <c r="T4906" s="34" t="s">
        <v>36</v>
      </c>
      <c r="U4906" s="185">
        <v>86362</v>
      </c>
      <c r="V4906" s="188">
        <v>86362</v>
      </c>
      <c r="W4906" s="189">
        <v>86362</v>
      </c>
      <c r="X4906" s="31">
        <v>86362</v>
      </c>
      <c r="Y4906" s="90">
        <f>IFERROR(ROUND(X4906/W4906-1,2),"")</f>
        <v>0</v>
      </c>
      <c r="Z4906" s="31">
        <f>IF(OR(S4906="VLD MLC components",S4906="VLD MLC pipes",S4906="VLD PEX components",S4906="VLD PEX pipes",S4906="VLD PHC components",S4906="VLD PHC pipes",S4906="Controls VLD"),"По запросу",X4906)</f>
        <v>86362</v>
      </c>
      <c r="AA4906" s="63">
        <f>ROUND(X4906/1.2,3)</f>
        <v>71968.332999999999</v>
      </c>
      <c r="AB4906" s="23">
        <v>71968.332999999999</v>
      </c>
      <c r="AC4906" s="190">
        <f>IFERROR(ROUND(AA4906/AB4906-1,2),"")</f>
        <v>0</v>
      </c>
      <c r="AD4906" s="25">
        <v>10.9</v>
      </c>
      <c r="AE4906" s="25">
        <v>0.02</v>
      </c>
      <c r="AF4906" s="25">
        <v>0</v>
      </c>
      <c r="AG4906" s="25" t="s">
        <v>22</v>
      </c>
      <c r="AH4906" s="25">
        <v>0</v>
      </c>
      <c r="AI4906" s="25">
        <v>0</v>
      </c>
      <c r="AJ4906" s="25" t="s">
        <v>20</v>
      </c>
      <c r="AK4906" s="42" t="s">
        <v>19</v>
      </c>
      <c r="AL4906" s="25" t="s">
        <v>19</v>
      </c>
      <c r="AM4906" s="25"/>
      <c r="AN4906" s="25"/>
      <c r="AO4906" s="25"/>
      <c r="AP4906" s="25"/>
      <c r="AQ4906" s="25"/>
      <c r="AR4906" s="94"/>
      <c r="AS4906" s="157" t="s">
        <v>22</v>
      </c>
      <c r="AT4906" s="93" t="s">
        <v>22</v>
      </c>
      <c r="AU4906" s="92" t="s">
        <v>22</v>
      </c>
      <c r="AV4906" s="91" t="s">
        <v>48</v>
      </c>
      <c r="AW4906" s="92" t="s">
        <v>48</v>
      </c>
      <c r="AX4906" s="92" t="s">
        <v>48</v>
      </c>
      <c r="AY4906" s="91" t="s">
        <v>48</v>
      </c>
      <c r="AZ4906" s="23"/>
      <c r="BA4906" s="25">
        <v>0</v>
      </c>
      <c r="BB4906" t="s">
        <v>48</v>
      </c>
      <c r="BC4906" t="e">
        <v>#N/A</v>
      </c>
      <c r="BD4906" t="e">
        <f>IF(Z4906=BC4906,"OK")</f>
        <v>#N/A</v>
      </c>
      <c r="BE4906">
        <v>10.9</v>
      </c>
      <c r="BF4906">
        <v>0.02</v>
      </c>
      <c r="BG4906">
        <v>0</v>
      </c>
      <c r="BH4906">
        <v>0</v>
      </c>
      <c r="BI4906">
        <v>0</v>
      </c>
      <c r="BJ4906">
        <v>0</v>
      </c>
      <c r="BK4906">
        <v>0</v>
      </c>
      <c r="BN4906" s="183"/>
    </row>
    <row r="4907" spans="1:66" ht="25.5" x14ac:dyDescent="0.25">
      <c r="A4907" s="1"/>
      <c r="B4907" s="94">
        <v>4894</v>
      </c>
      <c r="C4907" s="43">
        <v>1085944</v>
      </c>
      <c r="D4907" s="37"/>
      <c r="E4907" s="26" t="s">
        <v>141</v>
      </c>
      <c r="F4907" s="151"/>
      <c r="G4907" s="42" t="s">
        <v>377</v>
      </c>
      <c r="H4907" s="46" t="str">
        <f>IFERROR(IFERROR(IF(SEARCH("Usystems",$E4907)&gt;0,"Usystems"),IF(SEARCH("RIIFO",$E4907)&gt;0,"RIIFO","Uponor")),"Uponor")</f>
        <v>Uponor</v>
      </c>
      <c r="I4907" s="25" t="str">
        <f>IFERROR(MID($D4907,1,7)+0,"")</f>
        <v/>
      </c>
      <c r="J4907" s="25" t="str">
        <f>IFERROR(MID($D4907,10,7)+0,"")</f>
        <v/>
      </c>
      <c r="K4907" s="25" t="str">
        <f>IFERROR(MID($D4907,19,7)+0,"")</f>
        <v/>
      </c>
      <c r="L4907" s="25" t="str">
        <f>IFERROR(MID($D4907,28,7)+0,"")</f>
        <v/>
      </c>
      <c r="M4907" s="25" t="str">
        <f>IF(IFERROR(MID($Q4907,1,7)+0,"")&lt;1130000,IF(INDEX(C:C,MATCH(LEFT(Q4907,7)+0,I:I,0))&lt;1130000,"",INDEX(C:C,MATCH(LEFT(Q4907,7)+0,I:I,0))),IFERROR(MID($Q4907,1,7)+0,""))</f>
        <v/>
      </c>
      <c r="N4907" s="25" t="str">
        <f>IF(IFERROR(MID($Q4907,10,7)+0,"")&lt;1130000,"",IFERROR(MID($Q4907,10,7)+0,""))</f>
        <v/>
      </c>
      <c r="O4907" s="25" t="str">
        <f>IF(IFERROR(MID($Q4907,19,7)+0,"")&lt;1130000,"",IFERROR(MID($Q4907,19,7)+0,""))</f>
        <v/>
      </c>
      <c r="P4907" s="25" t="str">
        <f>IF(M4907="","",IF(N4907="",M4907,M4907&amp;", "&amp;N4907))</f>
        <v/>
      </c>
      <c r="Q4907" s="25"/>
      <c r="R4907" s="25"/>
      <c r="S4907" s="35" t="s">
        <v>22</v>
      </c>
      <c r="T4907" s="34" t="s">
        <v>36</v>
      </c>
      <c r="U4907" s="185">
        <v>20860</v>
      </c>
      <c r="V4907" s="188">
        <v>20860</v>
      </c>
      <c r="W4907" s="189">
        <v>20860</v>
      </c>
      <c r="X4907" s="31">
        <v>20860</v>
      </c>
      <c r="Y4907" s="90">
        <f>IFERROR(ROUND(X4907/W4907-1,2),"")</f>
        <v>0</v>
      </c>
      <c r="Z4907" s="31">
        <f>IF(OR(S4907="VLD MLC components",S4907="VLD MLC pipes",S4907="VLD PEX components",S4907="VLD PEX pipes",S4907="VLD PHC components",S4907="VLD PHC pipes",S4907="Controls VLD"),"По запросу",X4907)</f>
        <v>20860</v>
      </c>
      <c r="AA4907" s="63">
        <f>ROUND(X4907/1.2,3)</f>
        <v>17383.332999999999</v>
      </c>
      <c r="AB4907" s="23">
        <v>17383.332999999999</v>
      </c>
      <c r="AC4907" s="190">
        <f>IFERROR(ROUND(AA4907/AB4907-1,2),"")</f>
        <v>0</v>
      </c>
      <c r="AD4907" s="25">
        <v>1.2</v>
      </c>
      <c r="AE4907" s="25">
        <v>9.1570000000000002E-3</v>
      </c>
      <c r="AF4907" s="25">
        <v>0</v>
      </c>
      <c r="AG4907" s="25" t="s">
        <v>22</v>
      </c>
      <c r="AH4907" s="25">
        <v>0</v>
      </c>
      <c r="AI4907" s="25">
        <v>0</v>
      </c>
      <c r="AJ4907" s="25" t="s">
        <v>20</v>
      </c>
      <c r="AK4907" s="42" t="s">
        <v>19</v>
      </c>
      <c r="AL4907" s="25" t="s">
        <v>19</v>
      </c>
      <c r="AM4907" s="25"/>
      <c r="AN4907" s="25"/>
      <c r="AO4907" s="25"/>
      <c r="AP4907" s="25"/>
      <c r="AQ4907" s="25"/>
      <c r="AR4907" s="94"/>
      <c r="AS4907" s="157" t="s">
        <v>22</v>
      </c>
      <c r="AT4907" s="93" t="s">
        <v>22</v>
      </c>
      <c r="AU4907" s="92" t="s">
        <v>22</v>
      </c>
      <c r="AV4907" s="91" t="s">
        <v>48</v>
      </c>
      <c r="AW4907" s="92" t="s">
        <v>48</v>
      </c>
      <c r="AX4907" s="92" t="s">
        <v>48</v>
      </c>
      <c r="AY4907" s="91" t="s">
        <v>48</v>
      </c>
      <c r="AZ4907" s="23"/>
      <c r="BA4907" s="25">
        <v>0</v>
      </c>
      <c r="BB4907" t="s">
        <v>48</v>
      </c>
      <c r="BC4907" t="e">
        <v>#N/A</v>
      </c>
      <c r="BD4907" t="e">
        <f>IF(Z4907=BC4907,"OK")</f>
        <v>#N/A</v>
      </c>
      <c r="BE4907">
        <v>1.2</v>
      </c>
      <c r="BF4907">
        <v>9.1570000000000002E-3</v>
      </c>
      <c r="BG4907">
        <v>0</v>
      </c>
      <c r="BH4907">
        <v>0</v>
      </c>
      <c r="BI4907">
        <v>0</v>
      </c>
      <c r="BJ4907">
        <v>0</v>
      </c>
      <c r="BK4907">
        <v>0</v>
      </c>
      <c r="BN4907" s="183"/>
    </row>
    <row r="4908" spans="1:66" ht="25.5" x14ac:dyDescent="0.25">
      <c r="A4908" s="1"/>
      <c r="B4908" s="94">
        <v>4895</v>
      </c>
      <c r="C4908" s="43">
        <v>1085945</v>
      </c>
      <c r="D4908" s="37"/>
      <c r="E4908" s="26" t="s">
        <v>142</v>
      </c>
      <c r="F4908" s="151"/>
      <c r="G4908" s="42" t="s">
        <v>377</v>
      </c>
      <c r="H4908" s="46" t="str">
        <f>IFERROR(IFERROR(IF(SEARCH("Usystems",$E4908)&gt;0,"Usystems"),IF(SEARCH("RIIFO",$E4908)&gt;0,"RIIFO","Uponor")),"Uponor")</f>
        <v>Uponor</v>
      </c>
      <c r="I4908" s="25" t="str">
        <f>IFERROR(MID($D4908,1,7)+0,"")</f>
        <v/>
      </c>
      <c r="J4908" s="25" t="str">
        <f>IFERROR(MID($D4908,10,7)+0,"")</f>
        <v/>
      </c>
      <c r="K4908" s="25" t="str">
        <f>IFERROR(MID($D4908,19,7)+0,"")</f>
        <v/>
      </c>
      <c r="L4908" s="25" t="str">
        <f>IFERROR(MID($D4908,28,7)+0,"")</f>
        <v/>
      </c>
      <c r="M4908" s="25" t="str">
        <f>IF(IFERROR(MID($Q4908,1,7)+0,"")&lt;1130000,IF(INDEX(C:C,MATCH(LEFT(Q4908,7)+0,I:I,0))&lt;1130000,"",INDEX(C:C,MATCH(LEFT(Q4908,7)+0,I:I,0))),IFERROR(MID($Q4908,1,7)+0,""))</f>
        <v/>
      </c>
      <c r="N4908" s="25" t="str">
        <f>IF(IFERROR(MID($Q4908,10,7)+0,"")&lt;1130000,"",IFERROR(MID($Q4908,10,7)+0,""))</f>
        <v/>
      </c>
      <c r="O4908" s="25" t="str">
        <f>IF(IFERROR(MID($Q4908,19,7)+0,"")&lt;1130000,"",IFERROR(MID($Q4908,19,7)+0,""))</f>
        <v/>
      </c>
      <c r="P4908" s="25" t="str">
        <f>IF(M4908="","",IF(N4908="",M4908,M4908&amp;", "&amp;N4908))</f>
        <v/>
      </c>
      <c r="Q4908" s="25"/>
      <c r="R4908" s="25"/>
      <c r="S4908" s="35" t="s">
        <v>22</v>
      </c>
      <c r="T4908" s="34" t="s">
        <v>36</v>
      </c>
      <c r="U4908" s="185">
        <v>24580</v>
      </c>
      <c r="V4908" s="188">
        <v>24580</v>
      </c>
      <c r="W4908" s="189">
        <v>24580</v>
      </c>
      <c r="X4908" s="31">
        <v>24580</v>
      </c>
      <c r="Y4908" s="90">
        <f>IFERROR(ROUND(X4908/W4908-1,2),"")</f>
        <v>0</v>
      </c>
      <c r="Z4908" s="31">
        <f>IF(OR(S4908="VLD MLC components",S4908="VLD MLC pipes",S4908="VLD PEX components",S4908="VLD PEX pipes",S4908="VLD PHC components",S4908="VLD PHC pipes",S4908="Controls VLD"),"По запросу",X4908)</f>
        <v>24580</v>
      </c>
      <c r="AA4908" s="63">
        <f>ROUND(X4908/1.2,3)</f>
        <v>20483.332999999999</v>
      </c>
      <c r="AB4908" s="23">
        <v>20483.332999999999</v>
      </c>
      <c r="AC4908" s="190">
        <f>IFERROR(ROUND(AA4908/AB4908-1,2),"")</f>
        <v>0</v>
      </c>
      <c r="AD4908" s="25">
        <v>1.6</v>
      </c>
      <c r="AE4908" s="25">
        <v>9.1570000000000002E-3</v>
      </c>
      <c r="AF4908" s="25">
        <v>0</v>
      </c>
      <c r="AG4908" s="25" t="s">
        <v>22</v>
      </c>
      <c r="AH4908" s="25">
        <v>0</v>
      </c>
      <c r="AI4908" s="25">
        <v>0</v>
      </c>
      <c r="AJ4908" s="25" t="s">
        <v>20</v>
      </c>
      <c r="AK4908" s="42" t="s">
        <v>19</v>
      </c>
      <c r="AL4908" s="25" t="s">
        <v>19</v>
      </c>
      <c r="AM4908" s="25"/>
      <c r="AN4908" s="25"/>
      <c r="AO4908" s="25"/>
      <c r="AP4908" s="25"/>
      <c r="AQ4908" s="25"/>
      <c r="AR4908" s="94"/>
      <c r="AS4908" s="157" t="s">
        <v>22</v>
      </c>
      <c r="AT4908" s="93" t="s">
        <v>22</v>
      </c>
      <c r="AU4908" s="92" t="s">
        <v>22</v>
      </c>
      <c r="AV4908" s="91" t="s">
        <v>48</v>
      </c>
      <c r="AW4908" s="92" t="s">
        <v>48</v>
      </c>
      <c r="AX4908" s="92" t="s">
        <v>48</v>
      </c>
      <c r="AY4908" s="91" t="s">
        <v>48</v>
      </c>
      <c r="AZ4908" s="23"/>
      <c r="BA4908" s="25">
        <v>0</v>
      </c>
      <c r="BB4908" t="s">
        <v>48</v>
      </c>
      <c r="BC4908" t="e">
        <v>#N/A</v>
      </c>
      <c r="BD4908" t="e">
        <f>IF(Z4908=BC4908,"OK")</f>
        <v>#N/A</v>
      </c>
      <c r="BE4908">
        <v>1.6</v>
      </c>
      <c r="BF4908">
        <v>9.1570000000000002E-3</v>
      </c>
      <c r="BG4908">
        <v>0</v>
      </c>
      <c r="BH4908">
        <v>0</v>
      </c>
      <c r="BI4908">
        <v>0</v>
      </c>
      <c r="BJ4908">
        <v>0</v>
      </c>
      <c r="BK4908">
        <v>0</v>
      </c>
      <c r="BN4908" s="183"/>
    </row>
    <row r="4909" spans="1:66" ht="25.5" x14ac:dyDescent="0.25">
      <c r="A4909" s="1"/>
      <c r="B4909" s="94">
        <v>4896</v>
      </c>
      <c r="C4909" s="43">
        <v>1085946</v>
      </c>
      <c r="D4909" s="37"/>
      <c r="E4909" s="26" t="s">
        <v>143</v>
      </c>
      <c r="F4909" s="151"/>
      <c r="G4909" s="42" t="s">
        <v>377</v>
      </c>
      <c r="H4909" s="46" t="str">
        <f>IFERROR(IFERROR(IF(SEARCH("Usystems",$E4909)&gt;0,"Usystems"),IF(SEARCH("RIIFO",$E4909)&gt;0,"RIIFO","Uponor")),"Uponor")</f>
        <v>Uponor</v>
      </c>
      <c r="I4909" s="25" t="str">
        <f>IFERROR(MID($D4909,1,7)+0,"")</f>
        <v/>
      </c>
      <c r="J4909" s="25" t="str">
        <f>IFERROR(MID($D4909,10,7)+0,"")</f>
        <v/>
      </c>
      <c r="K4909" s="25" t="str">
        <f>IFERROR(MID($D4909,19,7)+0,"")</f>
        <v/>
      </c>
      <c r="L4909" s="25" t="str">
        <f>IFERROR(MID($D4909,28,7)+0,"")</f>
        <v/>
      </c>
      <c r="M4909" s="25" t="str">
        <f>IF(IFERROR(MID($Q4909,1,7)+0,"")&lt;1130000,IF(INDEX(C:C,MATCH(LEFT(Q4909,7)+0,I:I,0))&lt;1130000,"",INDEX(C:C,MATCH(LEFT(Q4909,7)+0,I:I,0))),IFERROR(MID($Q4909,1,7)+0,""))</f>
        <v/>
      </c>
      <c r="N4909" s="25" t="str">
        <f>IF(IFERROR(MID($Q4909,10,7)+0,"")&lt;1130000,"",IFERROR(MID($Q4909,10,7)+0,""))</f>
        <v/>
      </c>
      <c r="O4909" s="25" t="str">
        <f>IF(IFERROR(MID($Q4909,19,7)+0,"")&lt;1130000,"",IFERROR(MID($Q4909,19,7)+0,""))</f>
        <v/>
      </c>
      <c r="P4909" s="25" t="str">
        <f>IF(M4909="","",IF(N4909="",M4909,M4909&amp;", "&amp;N4909))</f>
        <v/>
      </c>
      <c r="Q4909" s="25"/>
      <c r="R4909" s="25"/>
      <c r="S4909" s="35" t="s">
        <v>22</v>
      </c>
      <c r="T4909" s="34" t="s">
        <v>36</v>
      </c>
      <c r="U4909" s="185">
        <v>29230</v>
      </c>
      <c r="V4909" s="188">
        <v>29230</v>
      </c>
      <c r="W4909" s="189">
        <v>29230</v>
      </c>
      <c r="X4909" s="31">
        <v>29230</v>
      </c>
      <c r="Y4909" s="90">
        <f>IFERROR(ROUND(X4909/W4909-1,2),"")</f>
        <v>0</v>
      </c>
      <c r="Z4909" s="31">
        <f>IF(OR(S4909="VLD MLC components",S4909="VLD MLC pipes",S4909="VLD PEX components",S4909="VLD PEX pipes",S4909="VLD PHC components",S4909="VLD PHC pipes",S4909="Controls VLD"),"По запросу",X4909)</f>
        <v>29230</v>
      </c>
      <c r="AA4909" s="63">
        <f>ROUND(X4909/1.2,3)</f>
        <v>24358.332999999999</v>
      </c>
      <c r="AB4909" s="23">
        <v>24358.332999999999</v>
      </c>
      <c r="AC4909" s="190">
        <f>IFERROR(ROUND(AA4909/AB4909-1,2),"")</f>
        <v>0</v>
      </c>
      <c r="AD4909" s="25">
        <v>2.1</v>
      </c>
      <c r="AE4909" s="25">
        <v>9.1570000000000002E-3</v>
      </c>
      <c r="AF4909" s="25">
        <v>0</v>
      </c>
      <c r="AG4909" s="25" t="s">
        <v>22</v>
      </c>
      <c r="AH4909" s="25">
        <v>0</v>
      </c>
      <c r="AI4909" s="25">
        <v>0</v>
      </c>
      <c r="AJ4909" s="25" t="s">
        <v>20</v>
      </c>
      <c r="AK4909" s="42" t="s">
        <v>19</v>
      </c>
      <c r="AL4909" s="25" t="s">
        <v>19</v>
      </c>
      <c r="AM4909" s="25"/>
      <c r="AN4909" s="25"/>
      <c r="AO4909" s="25"/>
      <c r="AP4909" s="25"/>
      <c r="AQ4909" s="25"/>
      <c r="AR4909" s="94"/>
      <c r="AS4909" s="157" t="s">
        <v>22</v>
      </c>
      <c r="AT4909" s="93" t="s">
        <v>22</v>
      </c>
      <c r="AU4909" s="92" t="s">
        <v>22</v>
      </c>
      <c r="AV4909" s="91" t="s">
        <v>48</v>
      </c>
      <c r="AW4909" s="92" t="s">
        <v>48</v>
      </c>
      <c r="AX4909" s="92" t="s">
        <v>48</v>
      </c>
      <c r="AY4909" s="91" t="s">
        <v>48</v>
      </c>
      <c r="AZ4909" s="23"/>
      <c r="BA4909" s="25">
        <v>0</v>
      </c>
      <c r="BB4909" t="s">
        <v>48</v>
      </c>
      <c r="BC4909" t="e">
        <v>#N/A</v>
      </c>
      <c r="BD4909" t="e">
        <f>IF(Z4909=BC4909,"OK")</f>
        <v>#N/A</v>
      </c>
      <c r="BE4909">
        <v>2.1</v>
      </c>
      <c r="BF4909">
        <v>9.1570000000000002E-3</v>
      </c>
      <c r="BG4909">
        <v>0</v>
      </c>
      <c r="BH4909">
        <v>0</v>
      </c>
      <c r="BI4909">
        <v>0</v>
      </c>
      <c r="BJ4909">
        <v>0</v>
      </c>
      <c r="BK4909">
        <v>0</v>
      </c>
      <c r="BN4909" s="183"/>
    </row>
    <row r="4910" spans="1:66" ht="25.5" x14ac:dyDescent="0.25">
      <c r="A4910" s="1"/>
      <c r="B4910" s="94">
        <v>4897</v>
      </c>
      <c r="C4910" s="43">
        <v>1085947</v>
      </c>
      <c r="D4910" s="37"/>
      <c r="E4910" s="26" t="s">
        <v>144</v>
      </c>
      <c r="F4910" s="151"/>
      <c r="G4910" s="42" t="s">
        <v>377</v>
      </c>
      <c r="H4910" s="46" t="str">
        <f>IFERROR(IFERROR(IF(SEARCH("Usystems",$E4910)&gt;0,"Usystems"),IF(SEARCH("RIIFO",$E4910)&gt;0,"RIIFO","Uponor")),"Uponor")</f>
        <v>Uponor</v>
      </c>
      <c r="I4910" s="25" t="str">
        <f>IFERROR(MID($D4910,1,7)+0,"")</f>
        <v/>
      </c>
      <c r="J4910" s="25" t="str">
        <f>IFERROR(MID($D4910,10,7)+0,"")</f>
        <v/>
      </c>
      <c r="K4910" s="25" t="str">
        <f>IFERROR(MID($D4910,19,7)+0,"")</f>
        <v/>
      </c>
      <c r="L4910" s="25" t="str">
        <f>IFERROR(MID($D4910,28,7)+0,"")</f>
        <v/>
      </c>
      <c r="M4910" s="25" t="str">
        <f>IF(IFERROR(MID($Q4910,1,7)+0,"")&lt;1130000,IF(INDEX(C:C,MATCH(LEFT(Q4910,7)+0,I:I,0))&lt;1130000,"",INDEX(C:C,MATCH(LEFT(Q4910,7)+0,I:I,0))),IFERROR(MID($Q4910,1,7)+0,""))</f>
        <v/>
      </c>
      <c r="N4910" s="25" t="str">
        <f>IF(IFERROR(MID($Q4910,10,7)+0,"")&lt;1130000,"",IFERROR(MID($Q4910,10,7)+0,""))</f>
        <v/>
      </c>
      <c r="O4910" s="25" t="str">
        <f>IF(IFERROR(MID($Q4910,19,7)+0,"")&lt;1130000,"",IFERROR(MID($Q4910,19,7)+0,""))</f>
        <v/>
      </c>
      <c r="P4910" s="25" t="str">
        <f>IF(M4910="","",IF(N4910="",M4910,M4910&amp;", "&amp;N4910))</f>
        <v/>
      </c>
      <c r="Q4910" s="25"/>
      <c r="R4910" s="25"/>
      <c r="S4910" s="35" t="s">
        <v>22</v>
      </c>
      <c r="T4910" s="34" t="s">
        <v>36</v>
      </c>
      <c r="U4910" s="185">
        <v>34545</v>
      </c>
      <c r="V4910" s="188">
        <v>34545</v>
      </c>
      <c r="W4910" s="189">
        <v>34545</v>
      </c>
      <c r="X4910" s="31">
        <v>34545</v>
      </c>
      <c r="Y4910" s="90">
        <f>IFERROR(ROUND(X4910/W4910-1,2),"")</f>
        <v>0</v>
      </c>
      <c r="Z4910" s="31">
        <f>IF(OR(S4910="VLD MLC components",S4910="VLD MLC pipes",S4910="VLD PEX components",S4910="VLD PEX pipes",S4910="VLD PHC components",S4910="VLD PHC pipes",S4910="Controls VLD"),"По запросу",X4910)</f>
        <v>34545</v>
      </c>
      <c r="AA4910" s="63">
        <f>ROUND(X4910/1.2,3)</f>
        <v>28787.5</v>
      </c>
      <c r="AB4910" s="23">
        <v>28787.5</v>
      </c>
      <c r="AC4910" s="190">
        <f>IFERROR(ROUND(AA4910/AB4910-1,2),"")</f>
        <v>0</v>
      </c>
      <c r="AD4910" s="25">
        <v>2.5</v>
      </c>
      <c r="AE4910" s="25">
        <v>1.102E-2</v>
      </c>
      <c r="AF4910" s="25">
        <v>0</v>
      </c>
      <c r="AG4910" s="25" t="s">
        <v>22</v>
      </c>
      <c r="AH4910" s="25">
        <v>0</v>
      </c>
      <c r="AI4910" s="25">
        <v>0</v>
      </c>
      <c r="AJ4910" s="25" t="s">
        <v>20</v>
      </c>
      <c r="AK4910" s="42" t="s">
        <v>19</v>
      </c>
      <c r="AL4910" s="25" t="s">
        <v>19</v>
      </c>
      <c r="AM4910" s="25"/>
      <c r="AN4910" s="25"/>
      <c r="AO4910" s="25"/>
      <c r="AP4910" s="25"/>
      <c r="AQ4910" s="25"/>
      <c r="AR4910" s="94"/>
      <c r="AS4910" s="157" t="s">
        <v>22</v>
      </c>
      <c r="AT4910" s="93" t="s">
        <v>22</v>
      </c>
      <c r="AU4910" s="92" t="s">
        <v>22</v>
      </c>
      <c r="AV4910" s="91" t="s">
        <v>48</v>
      </c>
      <c r="AW4910" s="92" t="s">
        <v>48</v>
      </c>
      <c r="AX4910" s="92" t="s">
        <v>48</v>
      </c>
      <c r="AY4910" s="91" t="s">
        <v>48</v>
      </c>
      <c r="AZ4910" s="23"/>
      <c r="BA4910" s="25">
        <v>0</v>
      </c>
      <c r="BB4910" t="s">
        <v>48</v>
      </c>
      <c r="BC4910" t="e">
        <v>#N/A</v>
      </c>
      <c r="BD4910" t="e">
        <f>IF(Z4910=BC4910,"OK")</f>
        <v>#N/A</v>
      </c>
      <c r="BE4910">
        <v>2.5</v>
      </c>
      <c r="BF4910">
        <v>1.102E-2</v>
      </c>
      <c r="BG4910">
        <v>0</v>
      </c>
      <c r="BH4910">
        <v>0</v>
      </c>
      <c r="BI4910">
        <v>0</v>
      </c>
      <c r="BJ4910">
        <v>0</v>
      </c>
      <c r="BK4910">
        <v>0</v>
      </c>
      <c r="BN4910" s="183"/>
    </row>
    <row r="4911" spans="1:66" ht="25.5" x14ac:dyDescent="0.25">
      <c r="A4911" s="1"/>
      <c r="B4911" s="94">
        <v>4898</v>
      </c>
      <c r="C4911" s="43">
        <v>1085948</v>
      </c>
      <c r="D4911" s="37"/>
      <c r="E4911" s="26" t="s">
        <v>145</v>
      </c>
      <c r="F4911" s="151"/>
      <c r="G4911" s="42" t="s">
        <v>377</v>
      </c>
      <c r="H4911" s="46" t="str">
        <f>IFERROR(IFERROR(IF(SEARCH("Usystems",$E4911)&gt;0,"Usystems"),IF(SEARCH("RIIFO",$E4911)&gt;0,"RIIFO","Uponor")),"Uponor")</f>
        <v>Uponor</v>
      </c>
      <c r="I4911" s="25" t="str">
        <f>IFERROR(MID($D4911,1,7)+0,"")</f>
        <v/>
      </c>
      <c r="J4911" s="25" t="str">
        <f>IFERROR(MID($D4911,10,7)+0,"")</f>
        <v/>
      </c>
      <c r="K4911" s="25" t="str">
        <f>IFERROR(MID($D4911,19,7)+0,"")</f>
        <v/>
      </c>
      <c r="L4911" s="25" t="str">
        <f>IFERROR(MID($D4911,28,7)+0,"")</f>
        <v/>
      </c>
      <c r="M4911" s="25" t="str">
        <f>IF(IFERROR(MID($Q4911,1,7)+0,"")&lt;1130000,IF(INDEX(C:C,MATCH(LEFT(Q4911,7)+0,I:I,0))&lt;1130000,"",INDEX(C:C,MATCH(LEFT(Q4911,7)+0,I:I,0))),IFERROR(MID($Q4911,1,7)+0,""))</f>
        <v/>
      </c>
      <c r="N4911" s="25" t="str">
        <f>IF(IFERROR(MID($Q4911,10,7)+0,"")&lt;1130000,"",IFERROR(MID($Q4911,10,7)+0,""))</f>
        <v/>
      </c>
      <c r="O4911" s="25" t="str">
        <f>IF(IFERROR(MID($Q4911,19,7)+0,"")&lt;1130000,"",IFERROR(MID($Q4911,19,7)+0,""))</f>
        <v/>
      </c>
      <c r="P4911" s="25" t="str">
        <f>IF(M4911="","",IF(N4911="",M4911,M4911&amp;", "&amp;N4911))</f>
        <v/>
      </c>
      <c r="Q4911" s="25"/>
      <c r="R4911" s="25"/>
      <c r="S4911" s="35" t="s">
        <v>22</v>
      </c>
      <c r="T4911" s="34" t="s">
        <v>36</v>
      </c>
      <c r="U4911" s="185">
        <v>38531</v>
      </c>
      <c r="V4911" s="188">
        <v>38531</v>
      </c>
      <c r="W4911" s="189">
        <v>38531</v>
      </c>
      <c r="X4911" s="31">
        <v>38531</v>
      </c>
      <c r="Y4911" s="90">
        <f>IFERROR(ROUND(X4911/W4911-1,2),"")</f>
        <v>0</v>
      </c>
      <c r="Z4911" s="31">
        <f>IF(OR(S4911="VLD MLC components",S4911="VLD MLC pipes",S4911="VLD PEX components",S4911="VLD PEX pipes",S4911="VLD PHC components",S4911="VLD PHC pipes",S4911="Controls VLD"),"По запросу",X4911)</f>
        <v>38531</v>
      </c>
      <c r="AA4911" s="63">
        <f>ROUND(X4911/1.2,3)</f>
        <v>32109.167000000001</v>
      </c>
      <c r="AB4911" s="23">
        <v>32109.167000000001</v>
      </c>
      <c r="AC4911" s="190">
        <f>IFERROR(ROUND(AA4911/AB4911-1,2),"")</f>
        <v>0</v>
      </c>
      <c r="AD4911" s="25">
        <v>2.9</v>
      </c>
      <c r="AE4911" s="25">
        <v>1.255E-2</v>
      </c>
      <c r="AF4911" s="25">
        <v>0</v>
      </c>
      <c r="AG4911" s="25" t="s">
        <v>22</v>
      </c>
      <c r="AH4911" s="25">
        <v>0</v>
      </c>
      <c r="AI4911" s="25">
        <v>0</v>
      </c>
      <c r="AJ4911" s="25" t="s">
        <v>20</v>
      </c>
      <c r="AK4911" s="42" t="s">
        <v>19</v>
      </c>
      <c r="AL4911" s="25" t="s">
        <v>19</v>
      </c>
      <c r="AM4911" s="25"/>
      <c r="AN4911" s="25"/>
      <c r="AO4911" s="25"/>
      <c r="AP4911" s="25"/>
      <c r="AQ4911" s="25"/>
      <c r="AR4911" s="94"/>
      <c r="AS4911" s="157" t="s">
        <v>22</v>
      </c>
      <c r="AT4911" s="93" t="s">
        <v>22</v>
      </c>
      <c r="AU4911" s="92" t="s">
        <v>22</v>
      </c>
      <c r="AV4911" s="91" t="s">
        <v>48</v>
      </c>
      <c r="AW4911" s="92" t="s">
        <v>48</v>
      </c>
      <c r="AX4911" s="92" t="s">
        <v>48</v>
      </c>
      <c r="AY4911" s="91" t="s">
        <v>48</v>
      </c>
      <c r="AZ4911" s="23"/>
      <c r="BA4911" s="25">
        <v>0</v>
      </c>
      <c r="BB4911" t="s">
        <v>48</v>
      </c>
      <c r="BC4911" t="e">
        <v>#N/A</v>
      </c>
      <c r="BD4911" t="e">
        <f>IF(Z4911=BC4911,"OK")</f>
        <v>#N/A</v>
      </c>
      <c r="BE4911">
        <v>2.9</v>
      </c>
      <c r="BF4911">
        <v>1.255E-2</v>
      </c>
      <c r="BG4911">
        <v>0</v>
      </c>
      <c r="BH4911">
        <v>0</v>
      </c>
      <c r="BI4911">
        <v>0</v>
      </c>
      <c r="BJ4911">
        <v>0</v>
      </c>
      <c r="BK4911">
        <v>0</v>
      </c>
      <c r="BN4911" s="183"/>
    </row>
    <row r="4912" spans="1:66" ht="25.5" x14ac:dyDescent="0.25">
      <c r="A4912" s="1"/>
      <c r="B4912" s="94">
        <v>4899</v>
      </c>
      <c r="C4912" s="43">
        <v>1085949</v>
      </c>
      <c r="D4912" s="37"/>
      <c r="E4912" s="26" t="s">
        <v>146</v>
      </c>
      <c r="F4912" s="151"/>
      <c r="G4912" s="42" t="s">
        <v>377</v>
      </c>
      <c r="H4912" s="46" t="str">
        <f>IFERROR(IFERROR(IF(SEARCH("Usystems",$E4912)&gt;0,"Usystems"),IF(SEARCH("RIIFO",$E4912)&gt;0,"RIIFO","Uponor")),"Uponor")</f>
        <v>Uponor</v>
      </c>
      <c r="I4912" s="25" t="str">
        <f>IFERROR(MID($D4912,1,7)+0,"")</f>
        <v/>
      </c>
      <c r="J4912" s="25" t="str">
        <f>IFERROR(MID($D4912,10,7)+0,"")</f>
        <v/>
      </c>
      <c r="K4912" s="25" t="str">
        <f>IFERROR(MID($D4912,19,7)+0,"")</f>
        <v/>
      </c>
      <c r="L4912" s="25" t="str">
        <f>IFERROR(MID($D4912,28,7)+0,"")</f>
        <v/>
      </c>
      <c r="M4912" s="25" t="str">
        <f>IF(IFERROR(MID($Q4912,1,7)+0,"")&lt;1130000,IF(INDEX(C:C,MATCH(LEFT(Q4912,7)+0,I:I,0))&lt;1130000,"",INDEX(C:C,MATCH(LEFT(Q4912,7)+0,I:I,0))),IFERROR(MID($Q4912,1,7)+0,""))</f>
        <v/>
      </c>
      <c r="N4912" s="25" t="str">
        <f>IF(IFERROR(MID($Q4912,10,7)+0,"")&lt;1130000,"",IFERROR(MID($Q4912,10,7)+0,""))</f>
        <v/>
      </c>
      <c r="O4912" s="25" t="str">
        <f>IF(IFERROR(MID($Q4912,19,7)+0,"")&lt;1130000,"",IFERROR(MID($Q4912,19,7)+0,""))</f>
        <v/>
      </c>
      <c r="P4912" s="25" t="str">
        <f>IF(M4912="","",IF(N4912="",M4912,M4912&amp;", "&amp;N4912))</f>
        <v/>
      </c>
      <c r="Q4912" s="25"/>
      <c r="R4912" s="25"/>
      <c r="S4912" s="35" t="s">
        <v>22</v>
      </c>
      <c r="T4912" s="34" t="s">
        <v>36</v>
      </c>
      <c r="U4912" s="185">
        <v>43181</v>
      </c>
      <c r="V4912" s="188">
        <v>43181</v>
      </c>
      <c r="W4912" s="189">
        <v>43181</v>
      </c>
      <c r="X4912" s="31">
        <v>43181</v>
      </c>
      <c r="Y4912" s="90">
        <f>IFERROR(ROUND(X4912/W4912-1,2),"")</f>
        <v>0</v>
      </c>
      <c r="Z4912" s="31">
        <f>IF(OR(S4912="VLD MLC components",S4912="VLD MLC pipes",S4912="VLD PEX components",S4912="VLD PEX pipes",S4912="VLD PHC components",S4912="VLD PHC pipes",S4912="Controls VLD"),"По запросу",X4912)</f>
        <v>43181</v>
      </c>
      <c r="AA4912" s="63">
        <f>ROUND(X4912/1.2,3)</f>
        <v>35984.167000000001</v>
      </c>
      <c r="AB4912" s="23">
        <v>35984.167000000001</v>
      </c>
      <c r="AC4912" s="190">
        <f>IFERROR(ROUND(AA4912/AB4912-1,2),"")</f>
        <v>0</v>
      </c>
      <c r="AD4912" s="25">
        <v>3.3</v>
      </c>
      <c r="AE4912" s="25">
        <v>1.4080000000000001E-2</v>
      </c>
      <c r="AF4912" s="25">
        <v>0</v>
      </c>
      <c r="AG4912" s="25" t="s">
        <v>22</v>
      </c>
      <c r="AH4912" s="25">
        <v>0</v>
      </c>
      <c r="AI4912" s="25">
        <v>0</v>
      </c>
      <c r="AJ4912" s="25" t="s">
        <v>20</v>
      </c>
      <c r="AK4912" s="42" t="s">
        <v>19</v>
      </c>
      <c r="AL4912" s="25" t="s">
        <v>19</v>
      </c>
      <c r="AM4912" s="25"/>
      <c r="AN4912" s="25"/>
      <c r="AO4912" s="25"/>
      <c r="AP4912" s="25"/>
      <c r="AQ4912" s="25"/>
      <c r="AR4912" s="94"/>
      <c r="AS4912" s="157" t="s">
        <v>22</v>
      </c>
      <c r="AT4912" s="93" t="s">
        <v>22</v>
      </c>
      <c r="AU4912" s="92" t="s">
        <v>22</v>
      </c>
      <c r="AV4912" s="91" t="s">
        <v>48</v>
      </c>
      <c r="AW4912" s="92" t="s">
        <v>48</v>
      </c>
      <c r="AX4912" s="92" t="s">
        <v>48</v>
      </c>
      <c r="AY4912" s="91" t="s">
        <v>48</v>
      </c>
      <c r="AZ4912" s="23"/>
      <c r="BA4912" s="25">
        <v>0</v>
      </c>
      <c r="BB4912" t="s">
        <v>48</v>
      </c>
      <c r="BC4912" t="e">
        <v>#N/A</v>
      </c>
      <c r="BD4912" t="e">
        <f>IF(Z4912=BC4912,"OK")</f>
        <v>#N/A</v>
      </c>
      <c r="BE4912">
        <v>3.3</v>
      </c>
      <c r="BF4912">
        <v>1.4080000000000001E-2</v>
      </c>
      <c r="BG4912">
        <v>0</v>
      </c>
      <c r="BH4912">
        <v>0</v>
      </c>
      <c r="BI4912">
        <v>0</v>
      </c>
      <c r="BJ4912">
        <v>0</v>
      </c>
      <c r="BK4912">
        <v>0</v>
      </c>
      <c r="BN4912" s="183"/>
    </row>
    <row r="4913" spans="1:66" ht="25.5" x14ac:dyDescent="0.25">
      <c r="A4913" s="1"/>
      <c r="B4913" s="94">
        <v>4900</v>
      </c>
      <c r="C4913" s="43">
        <v>1085950</v>
      </c>
      <c r="D4913" s="37"/>
      <c r="E4913" s="26" t="s">
        <v>147</v>
      </c>
      <c r="F4913" s="151"/>
      <c r="G4913" s="42" t="s">
        <v>377</v>
      </c>
      <c r="H4913" s="46" t="str">
        <f>IFERROR(IFERROR(IF(SEARCH("Usystems",$E4913)&gt;0,"Usystems"),IF(SEARCH("RIIFO",$E4913)&gt;0,"RIIFO","Uponor")),"Uponor")</f>
        <v>Uponor</v>
      </c>
      <c r="I4913" s="25" t="str">
        <f>IFERROR(MID($D4913,1,7)+0,"")</f>
        <v/>
      </c>
      <c r="J4913" s="25" t="str">
        <f>IFERROR(MID($D4913,10,7)+0,"")</f>
        <v/>
      </c>
      <c r="K4913" s="25" t="str">
        <f>IFERROR(MID($D4913,19,7)+0,"")</f>
        <v/>
      </c>
      <c r="L4913" s="25" t="str">
        <f>IFERROR(MID($D4913,28,7)+0,"")</f>
        <v/>
      </c>
      <c r="M4913" s="25" t="str">
        <f>IF(IFERROR(MID($Q4913,1,7)+0,"")&lt;1130000,IF(INDEX(C:C,MATCH(LEFT(Q4913,7)+0,I:I,0))&lt;1130000,"",INDEX(C:C,MATCH(LEFT(Q4913,7)+0,I:I,0))),IFERROR(MID($Q4913,1,7)+0,""))</f>
        <v/>
      </c>
      <c r="N4913" s="25" t="str">
        <f>IF(IFERROR(MID($Q4913,10,7)+0,"")&lt;1130000,"",IFERROR(MID($Q4913,10,7)+0,""))</f>
        <v/>
      </c>
      <c r="O4913" s="25" t="str">
        <f>IF(IFERROR(MID($Q4913,19,7)+0,"")&lt;1130000,"",IFERROR(MID($Q4913,19,7)+0,""))</f>
        <v/>
      </c>
      <c r="P4913" s="25" t="str">
        <f>IF(M4913="","",IF(N4913="",M4913,M4913&amp;", "&amp;N4913))</f>
        <v/>
      </c>
      <c r="Q4913" s="25"/>
      <c r="R4913" s="25"/>
      <c r="S4913" s="35" t="s">
        <v>22</v>
      </c>
      <c r="T4913" s="34" t="s">
        <v>36</v>
      </c>
      <c r="U4913" s="185">
        <v>47831</v>
      </c>
      <c r="V4913" s="188">
        <v>47831</v>
      </c>
      <c r="W4913" s="189">
        <v>47831</v>
      </c>
      <c r="X4913" s="31">
        <v>47831</v>
      </c>
      <c r="Y4913" s="90">
        <f>IFERROR(ROUND(X4913/W4913-1,2),"")</f>
        <v>0</v>
      </c>
      <c r="Z4913" s="31">
        <f>IF(OR(S4913="VLD MLC components",S4913="VLD MLC pipes",S4913="VLD PEX components",S4913="VLD PEX pipes",S4913="VLD PHC components",S4913="VLD PHC pipes",S4913="Controls VLD"),"По запросу",X4913)</f>
        <v>47831</v>
      </c>
      <c r="AA4913" s="63">
        <f>ROUND(X4913/1.2,3)</f>
        <v>39859.167000000001</v>
      </c>
      <c r="AB4913" s="23">
        <v>39859.167000000001</v>
      </c>
      <c r="AC4913" s="190">
        <f>IFERROR(ROUND(AA4913/AB4913-1,2),"")</f>
        <v>0</v>
      </c>
      <c r="AD4913" s="25">
        <v>3.7</v>
      </c>
      <c r="AE4913" s="25">
        <v>1.4670000000000001E-2</v>
      </c>
      <c r="AF4913" s="25">
        <v>0</v>
      </c>
      <c r="AG4913" s="25" t="s">
        <v>22</v>
      </c>
      <c r="AH4913" s="25">
        <v>0</v>
      </c>
      <c r="AI4913" s="25">
        <v>0</v>
      </c>
      <c r="AJ4913" s="25" t="s">
        <v>20</v>
      </c>
      <c r="AK4913" s="42" t="s">
        <v>19</v>
      </c>
      <c r="AL4913" s="25" t="s">
        <v>19</v>
      </c>
      <c r="AM4913" s="25"/>
      <c r="AN4913" s="25"/>
      <c r="AO4913" s="25"/>
      <c r="AP4913" s="25"/>
      <c r="AQ4913" s="25"/>
      <c r="AR4913" s="94"/>
      <c r="AS4913" s="157" t="s">
        <v>22</v>
      </c>
      <c r="AT4913" s="93" t="s">
        <v>22</v>
      </c>
      <c r="AU4913" s="92" t="s">
        <v>22</v>
      </c>
      <c r="AV4913" s="91" t="s">
        <v>48</v>
      </c>
      <c r="AW4913" s="92" t="s">
        <v>48</v>
      </c>
      <c r="AX4913" s="92" t="s">
        <v>48</v>
      </c>
      <c r="AY4913" s="91" t="s">
        <v>48</v>
      </c>
      <c r="AZ4913" s="23"/>
      <c r="BA4913" s="25">
        <v>0</v>
      </c>
      <c r="BB4913" t="s">
        <v>48</v>
      </c>
      <c r="BC4913" t="e">
        <v>#N/A</v>
      </c>
      <c r="BD4913" t="e">
        <f>IF(Z4913=BC4913,"OK")</f>
        <v>#N/A</v>
      </c>
      <c r="BE4913">
        <v>3.7</v>
      </c>
      <c r="BF4913">
        <v>1.4670000000000001E-2</v>
      </c>
      <c r="BG4913">
        <v>0</v>
      </c>
      <c r="BH4913">
        <v>0</v>
      </c>
      <c r="BI4913">
        <v>0</v>
      </c>
      <c r="BJ4913">
        <v>0</v>
      </c>
      <c r="BK4913">
        <v>0</v>
      </c>
      <c r="BN4913" s="183"/>
    </row>
    <row r="4914" spans="1:66" ht="25.5" x14ac:dyDescent="0.25">
      <c r="A4914" s="1"/>
      <c r="B4914" s="94">
        <v>4901</v>
      </c>
      <c r="C4914" s="43">
        <v>1085951</v>
      </c>
      <c r="D4914" s="37"/>
      <c r="E4914" s="26" t="s">
        <v>148</v>
      </c>
      <c r="F4914" s="151"/>
      <c r="G4914" s="42" t="s">
        <v>377</v>
      </c>
      <c r="H4914" s="46" t="str">
        <f>IFERROR(IFERROR(IF(SEARCH("Usystems",$E4914)&gt;0,"Usystems"),IF(SEARCH("RIIFO",$E4914)&gt;0,"RIIFO","Uponor")),"Uponor")</f>
        <v>Uponor</v>
      </c>
      <c r="I4914" s="25" t="str">
        <f>IFERROR(MID($D4914,1,7)+0,"")</f>
        <v/>
      </c>
      <c r="J4914" s="25" t="str">
        <f>IFERROR(MID($D4914,10,7)+0,"")</f>
        <v/>
      </c>
      <c r="K4914" s="25" t="str">
        <f>IFERROR(MID($D4914,19,7)+0,"")</f>
        <v/>
      </c>
      <c r="L4914" s="25" t="str">
        <f>IFERROR(MID($D4914,28,7)+0,"")</f>
        <v/>
      </c>
      <c r="M4914" s="25" t="str">
        <f>IF(IFERROR(MID($Q4914,1,7)+0,"")&lt;1130000,IF(INDEX(C:C,MATCH(LEFT(Q4914,7)+0,I:I,0))&lt;1130000,"",INDEX(C:C,MATCH(LEFT(Q4914,7)+0,I:I,0))),IFERROR(MID($Q4914,1,7)+0,""))</f>
        <v/>
      </c>
      <c r="N4914" s="25" t="str">
        <f>IF(IFERROR(MID($Q4914,10,7)+0,"")&lt;1130000,"",IFERROR(MID($Q4914,10,7)+0,""))</f>
        <v/>
      </c>
      <c r="O4914" s="25" t="str">
        <f>IF(IFERROR(MID($Q4914,19,7)+0,"")&lt;1130000,"",IFERROR(MID($Q4914,19,7)+0,""))</f>
        <v/>
      </c>
      <c r="P4914" s="25" t="str">
        <f>IF(M4914="","",IF(N4914="",M4914,M4914&amp;", "&amp;N4914))</f>
        <v/>
      </c>
      <c r="Q4914" s="25"/>
      <c r="R4914" s="25"/>
      <c r="S4914" s="35" t="s">
        <v>22</v>
      </c>
      <c r="T4914" s="34" t="s">
        <v>36</v>
      </c>
      <c r="U4914" s="185">
        <v>52481</v>
      </c>
      <c r="V4914" s="188">
        <v>52481</v>
      </c>
      <c r="W4914" s="189">
        <v>52481</v>
      </c>
      <c r="X4914" s="31">
        <v>52481</v>
      </c>
      <c r="Y4914" s="90">
        <f>IFERROR(ROUND(X4914/W4914-1,2),"")</f>
        <v>0</v>
      </c>
      <c r="Z4914" s="31">
        <f>IF(OR(S4914="VLD MLC components",S4914="VLD MLC pipes",S4914="VLD PEX components",S4914="VLD PEX pipes",S4914="VLD PHC components",S4914="VLD PHC pipes",S4914="Controls VLD"),"По запросу",X4914)</f>
        <v>52481</v>
      </c>
      <c r="AA4914" s="63">
        <f>ROUND(X4914/1.2,3)</f>
        <v>43734.167000000001</v>
      </c>
      <c r="AB4914" s="23">
        <v>43734.167000000001</v>
      </c>
      <c r="AC4914" s="190">
        <f>IFERROR(ROUND(AA4914/AB4914-1,2),"")</f>
        <v>0</v>
      </c>
      <c r="AD4914" s="25">
        <v>4.0999999999999996</v>
      </c>
      <c r="AE4914" s="25">
        <v>1.7139999999999999E-2</v>
      </c>
      <c r="AF4914" s="25">
        <v>0</v>
      </c>
      <c r="AG4914" s="25" t="s">
        <v>22</v>
      </c>
      <c r="AH4914" s="25">
        <v>0</v>
      </c>
      <c r="AI4914" s="25">
        <v>0</v>
      </c>
      <c r="AJ4914" s="25" t="s">
        <v>20</v>
      </c>
      <c r="AK4914" s="42" t="s">
        <v>19</v>
      </c>
      <c r="AL4914" s="25" t="s">
        <v>19</v>
      </c>
      <c r="AM4914" s="25"/>
      <c r="AN4914" s="25"/>
      <c r="AO4914" s="25"/>
      <c r="AP4914" s="25"/>
      <c r="AQ4914" s="25"/>
      <c r="AR4914" s="94"/>
      <c r="AS4914" s="157" t="s">
        <v>22</v>
      </c>
      <c r="AT4914" s="93" t="s">
        <v>22</v>
      </c>
      <c r="AU4914" s="92" t="s">
        <v>22</v>
      </c>
      <c r="AV4914" s="91" t="s">
        <v>48</v>
      </c>
      <c r="AW4914" s="92" t="s">
        <v>48</v>
      </c>
      <c r="AX4914" s="92" t="s">
        <v>48</v>
      </c>
      <c r="AY4914" s="91" t="s">
        <v>48</v>
      </c>
      <c r="AZ4914" s="23"/>
      <c r="BA4914" s="25">
        <v>0</v>
      </c>
      <c r="BB4914" t="s">
        <v>48</v>
      </c>
      <c r="BC4914" t="e">
        <v>#N/A</v>
      </c>
      <c r="BD4914" t="e">
        <f>IF(Z4914=BC4914,"OK")</f>
        <v>#N/A</v>
      </c>
      <c r="BE4914">
        <v>4.0999999999999996</v>
      </c>
      <c r="BF4914">
        <v>1.7139999999999999E-2</v>
      </c>
      <c r="BG4914">
        <v>0</v>
      </c>
      <c r="BH4914">
        <v>0</v>
      </c>
      <c r="BI4914">
        <v>0</v>
      </c>
      <c r="BJ4914">
        <v>0</v>
      </c>
      <c r="BK4914">
        <v>0</v>
      </c>
      <c r="BN4914" s="183"/>
    </row>
    <row r="4915" spans="1:66" ht="25.5" x14ac:dyDescent="0.25">
      <c r="A4915" s="1"/>
      <c r="B4915" s="94">
        <v>4902</v>
      </c>
      <c r="C4915" s="43">
        <v>1085952</v>
      </c>
      <c r="D4915" s="37"/>
      <c r="E4915" s="26" t="s">
        <v>149</v>
      </c>
      <c r="F4915" s="151"/>
      <c r="G4915" s="42" t="s">
        <v>377</v>
      </c>
      <c r="H4915" s="46" t="str">
        <f>IFERROR(IFERROR(IF(SEARCH("Usystems",$E4915)&gt;0,"Usystems"),IF(SEARCH("RIIFO",$E4915)&gt;0,"RIIFO","Uponor")),"Uponor")</f>
        <v>Uponor</v>
      </c>
      <c r="I4915" s="25" t="str">
        <f>IFERROR(MID($D4915,1,7)+0,"")</f>
        <v/>
      </c>
      <c r="J4915" s="25" t="str">
        <f>IFERROR(MID($D4915,10,7)+0,"")</f>
        <v/>
      </c>
      <c r="K4915" s="25" t="str">
        <f>IFERROR(MID($D4915,19,7)+0,"")</f>
        <v/>
      </c>
      <c r="L4915" s="25" t="str">
        <f>IFERROR(MID($D4915,28,7)+0,"")</f>
        <v/>
      </c>
      <c r="M4915" s="25" t="str">
        <f>IF(IFERROR(MID($Q4915,1,7)+0,"")&lt;1130000,IF(INDEX(C:C,MATCH(LEFT(Q4915,7)+0,I:I,0))&lt;1130000,"",INDEX(C:C,MATCH(LEFT(Q4915,7)+0,I:I,0))),IFERROR(MID($Q4915,1,7)+0,""))</f>
        <v/>
      </c>
      <c r="N4915" s="25" t="str">
        <f>IF(IFERROR(MID($Q4915,10,7)+0,"")&lt;1130000,"",IFERROR(MID($Q4915,10,7)+0,""))</f>
        <v/>
      </c>
      <c r="O4915" s="25" t="str">
        <f>IF(IFERROR(MID($Q4915,19,7)+0,"")&lt;1130000,"",IFERROR(MID($Q4915,19,7)+0,""))</f>
        <v/>
      </c>
      <c r="P4915" s="25" t="str">
        <f>IF(M4915="","",IF(N4915="",M4915,M4915&amp;", "&amp;N4915))</f>
        <v/>
      </c>
      <c r="Q4915" s="25"/>
      <c r="R4915" s="25"/>
      <c r="S4915" s="35" t="s">
        <v>22</v>
      </c>
      <c r="T4915" s="34" t="s">
        <v>36</v>
      </c>
      <c r="U4915" s="185">
        <v>57663</v>
      </c>
      <c r="V4915" s="188">
        <v>57663</v>
      </c>
      <c r="W4915" s="189">
        <v>57663</v>
      </c>
      <c r="X4915" s="31">
        <v>57663</v>
      </c>
      <c r="Y4915" s="90">
        <f>IFERROR(ROUND(X4915/W4915-1,2),"")</f>
        <v>0</v>
      </c>
      <c r="Z4915" s="31">
        <f>IF(OR(S4915="VLD MLC components",S4915="VLD MLC pipes",S4915="VLD PEX components",S4915="VLD PEX pipes",S4915="VLD PHC components",S4915="VLD PHC pipes",S4915="Controls VLD"),"По запросу",X4915)</f>
        <v>57663</v>
      </c>
      <c r="AA4915" s="63">
        <f>ROUND(X4915/1.2,3)</f>
        <v>48052.5</v>
      </c>
      <c r="AB4915" s="23">
        <v>48052.5</v>
      </c>
      <c r="AC4915" s="190">
        <f>IFERROR(ROUND(AA4915/AB4915-1,2),"")</f>
        <v>0</v>
      </c>
      <c r="AD4915" s="25">
        <v>4.5</v>
      </c>
      <c r="AE4915" s="25">
        <v>1.7409999999999998E-2</v>
      </c>
      <c r="AF4915" s="25">
        <v>0</v>
      </c>
      <c r="AG4915" s="25" t="s">
        <v>22</v>
      </c>
      <c r="AH4915" s="25">
        <v>0</v>
      </c>
      <c r="AI4915" s="25">
        <v>0</v>
      </c>
      <c r="AJ4915" s="25" t="s">
        <v>20</v>
      </c>
      <c r="AK4915" s="42" t="s">
        <v>19</v>
      </c>
      <c r="AL4915" s="25" t="s">
        <v>19</v>
      </c>
      <c r="AM4915" s="25"/>
      <c r="AN4915" s="25"/>
      <c r="AO4915" s="25"/>
      <c r="AP4915" s="25"/>
      <c r="AQ4915" s="25"/>
      <c r="AR4915" s="94"/>
      <c r="AS4915" s="157" t="s">
        <v>22</v>
      </c>
      <c r="AT4915" s="93" t="s">
        <v>22</v>
      </c>
      <c r="AU4915" s="92" t="s">
        <v>22</v>
      </c>
      <c r="AV4915" s="91" t="s">
        <v>48</v>
      </c>
      <c r="AW4915" s="92" t="s">
        <v>48</v>
      </c>
      <c r="AX4915" s="92" t="s">
        <v>48</v>
      </c>
      <c r="AY4915" s="91" t="s">
        <v>48</v>
      </c>
      <c r="AZ4915" s="23"/>
      <c r="BA4915" s="25">
        <v>0</v>
      </c>
      <c r="BB4915" t="s">
        <v>48</v>
      </c>
      <c r="BC4915" t="e">
        <v>#N/A</v>
      </c>
      <c r="BD4915" t="e">
        <f>IF(Z4915=BC4915,"OK")</f>
        <v>#N/A</v>
      </c>
      <c r="BE4915">
        <v>4.5</v>
      </c>
      <c r="BF4915">
        <v>1.7409999999999998E-2</v>
      </c>
      <c r="BG4915">
        <v>0</v>
      </c>
      <c r="BH4915">
        <v>0</v>
      </c>
      <c r="BI4915">
        <v>0</v>
      </c>
      <c r="BJ4915">
        <v>0</v>
      </c>
      <c r="BK4915">
        <v>0</v>
      </c>
      <c r="BN4915" s="183"/>
    </row>
    <row r="4916" spans="1:66" ht="25.5" x14ac:dyDescent="0.25">
      <c r="A4916" s="1"/>
      <c r="B4916" s="94">
        <v>4903</v>
      </c>
      <c r="C4916" s="43">
        <v>1086250</v>
      </c>
      <c r="D4916" s="37"/>
      <c r="E4916" s="26" t="s">
        <v>150</v>
      </c>
      <c r="F4916" s="151"/>
      <c r="G4916" s="42" t="s">
        <v>377</v>
      </c>
      <c r="H4916" s="46" t="str">
        <f>IFERROR(IFERROR(IF(SEARCH("Usystems",$E4916)&gt;0,"Usystems"),IF(SEARCH("RIIFO",$E4916)&gt;0,"RIIFO","Uponor")),"Uponor")</f>
        <v>Uponor</v>
      </c>
      <c r="I4916" s="25" t="str">
        <f>IFERROR(MID($D4916,1,7)+0,"")</f>
        <v/>
      </c>
      <c r="J4916" s="25" t="str">
        <f>IFERROR(MID($D4916,10,7)+0,"")</f>
        <v/>
      </c>
      <c r="K4916" s="25" t="str">
        <f>IFERROR(MID($D4916,19,7)+0,"")</f>
        <v/>
      </c>
      <c r="L4916" s="25" t="str">
        <f>IFERROR(MID($D4916,28,7)+0,"")</f>
        <v/>
      </c>
      <c r="M4916" s="25" t="str">
        <f>IF(IFERROR(MID($Q4916,1,7)+0,"")&lt;1130000,IF(INDEX(C:C,MATCH(LEFT(Q4916,7)+0,I:I,0))&lt;1130000,"",INDEX(C:C,MATCH(LEFT(Q4916,7)+0,I:I,0))),IFERROR(MID($Q4916,1,7)+0,""))</f>
        <v/>
      </c>
      <c r="N4916" s="25" t="str">
        <f>IF(IFERROR(MID($Q4916,10,7)+0,"")&lt;1130000,"",IFERROR(MID($Q4916,10,7)+0,""))</f>
        <v/>
      </c>
      <c r="O4916" s="25" t="str">
        <f>IF(IFERROR(MID($Q4916,19,7)+0,"")&lt;1130000,"",IFERROR(MID($Q4916,19,7)+0,""))</f>
        <v/>
      </c>
      <c r="P4916" s="25" t="str">
        <f>IF(M4916="","",IF(N4916="",M4916,M4916&amp;", "&amp;N4916))</f>
        <v/>
      </c>
      <c r="Q4916" s="25"/>
      <c r="R4916" s="25"/>
      <c r="S4916" s="35" t="s">
        <v>22</v>
      </c>
      <c r="T4916" s="34" t="s">
        <v>36</v>
      </c>
      <c r="U4916" s="185">
        <v>63775</v>
      </c>
      <c r="V4916" s="188">
        <v>63775</v>
      </c>
      <c r="W4916" s="189">
        <v>63775</v>
      </c>
      <c r="X4916" s="31">
        <v>63775</v>
      </c>
      <c r="Y4916" s="90">
        <f>IFERROR(ROUND(X4916/W4916-1,2),"")</f>
        <v>0</v>
      </c>
      <c r="Z4916" s="31">
        <f>IF(OR(S4916="VLD MLC components",S4916="VLD MLC pipes",S4916="VLD PEX components",S4916="VLD PEX pipes",S4916="VLD PHC components",S4916="VLD PHC pipes",S4916="Controls VLD"),"По запросу",X4916)</f>
        <v>63775</v>
      </c>
      <c r="AA4916" s="63">
        <f>ROUND(X4916/1.2,3)</f>
        <v>53145.832999999999</v>
      </c>
      <c r="AB4916" s="23">
        <v>53145.832999999999</v>
      </c>
      <c r="AC4916" s="190">
        <f>IFERROR(ROUND(AA4916/AB4916-1,2),"")</f>
        <v>0</v>
      </c>
      <c r="AD4916" s="25">
        <v>4.9000000000000004</v>
      </c>
      <c r="AE4916" s="25">
        <v>1.7409999999999998E-2</v>
      </c>
      <c r="AF4916" s="25">
        <v>0</v>
      </c>
      <c r="AG4916" s="25" t="s">
        <v>22</v>
      </c>
      <c r="AH4916" s="25">
        <v>0</v>
      </c>
      <c r="AI4916" s="25">
        <v>0</v>
      </c>
      <c r="AJ4916" s="25" t="s">
        <v>20</v>
      </c>
      <c r="AK4916" s="42" t="s">
        <v>19</v>
      </c>
      <c r="AL4916" s="25" t="s">
        <v>19</v>
      </c>
      <c r="AM4916" s="25"/>
      <c r="AN4916" s="25"/>
      <c r="AO4916" s="25"/>
      <c r="AP4916" s="25"/>
      <c r="AQ4916" s="25"/>
      <c r="AR4916" s="94"/>
      <c r="AS4916" s="157" t="s">
        <v>22</v>
      </c>
      <c r="AT4916" s="93" t="s">
        <v>22</v>
      </c>
      <c r="AU4916" s="92" t="s">
        <v>22</v>
      </c>
      <c r="AV4916" s="91" t="s">
        <v>48</v>
      </c>
      <c r="AW4916" s="92" t="s">
        <v>48</v>
      </c>
      <c r="AX4916" s="92" t="s">
        <v>48</v>
      </c>
      <c r="AY4916" s="91" t="s">
        <v>48</v>
      </c>
      <c r="AZ4916" s="23"/>
      <c r="BA4916" s="25">
        <v>0</v>
      </c>
      <c r="BB4916" t="s">
        <v>48</v>
      </c>
      <c r="BC4916" t="e">
        <v>#N/A</v>
      </c>
      <c r="BD4916" t="e">
        <f>IF(Z4916=BC4916,"OK")</f>
        <v>#N/A</v>
      </c>
      <c r="BE4916">
        <v>4.9000000000000004</v>
      </c>
      <c r="BF4916">
        <v>1.7409999999999998E-2</v>
      </c>
      <c r="BG4916">
        <v>0</v>
      </c>
      <c r="BH4916">
        <v>0</v>
      </c>
      <c r="BI4916">
        <v>0</v>
      </c>
      <c r="BJ4916">
        <v>0</v>
      </c>
      <c r="BK4916">
        <v>0</v>
      </c>
      <c r="BN4916" s="183"/>
    </row>
    <row r="4917" spans="1:66" ht="25.5" x14ac:dyDescent="0.25">
      <c r="A4917" s="1"/>
      <c r="B4917" s="94">
        <v>4904</v>
      </c>
      <c r="C4917" s="43">
        <v>1086251</v>
      </c>
      <c r="D4917" s="37"/>
      <c r="E4917" s="26" t="s">
        <v>151</v>
      </c>
      <c r="F4917" s="151"/>
      <c r="G4917" s="42" t="s">
        <v>377</v>
      </c>
      <c r="H4917" s="46" t="str">
        <f>IFERROR(IFERROR(IF(SEARCH("Usystems",$E4917)&gt;0,"Usystems"),IF(SEARCH("RIIFO",$E4917)&gt;0,"RIIFO","Uponor")),"Uponor")</f>
        <v>Uponor</v>
      </c>
      <c r="I4917" s="25" t="str">
        <f>IFERROR(MID($D4917,1,7)+0,"")</f>
        <v/>
      </c>
      <c r="J4917" s="25" t="str">
        <f>IFERROR(MID($D4917,10,7)+0,"")</f>
        <v/>
      </c>
      <c r="K4917" s="25" t="str">
        <f>IFERROR(MID($D4917,19,7)+0,"")</f>
        <v/>
      </c>
      <c r="L4917" s="25" t="str">
        <f>IFERROR(MID($D4917,28,7)+0,"")</f>
        <v/>
      </c>
      <c r="M4917" s="25" t="str">
        <f>IF(IFERROR(MID($Q4917,1,7)+0,"")&lt;1130000,IF(INDEX(C:C,MATCH(LEFT(Q4917,7)+0,I:I,0))&lt;1130000,"",INDEX(C:C,MATCH(LEFT(Q4917,7)+0,I:I,0))),IFERROR(MID($Q4917,1,7)+0,""))</f>
        <v/>
      </c>
      <c r="N4917" s="25" t="str">
        <f>IF(IFERROR(MID($Q4917,10,7)+0,"")&lt;1130000,"",IFERROR(MID($Q4917,10,7)+0,""))</f>
        <v/>
      </c>
      <c r="O4917" s="25" t="str">
        <f>IF(IFERROR(MID($Q4917,19,7)+0,"")&lt;1130000,"",IFERROR(MID($Q4917,19,7)+0,""))</f>
        <v/>
      </c>
      <c r="P4917" s="25" t="str">
        <f>IF(M4917="","",IF(N4917="",M4917,M4917&amp;", "&amp;N4917))</f>
        <v/>
      </c>
      <c r="Q4917" s="25"/>
      <c r="R4917" s="25"/>
      <c r="S4917" s="35" t="s">
        <v>22</v>
      </c>
      <c r="T4917" s="34" t="s">
        <v>36</v>
      </c>
      <c r="U4917" s="185">
        <v>67761</v>
      </c>
      <c r="V4917" s="188">
        <v>67761</v>
      </c>
      <c r="W4917" s="189">
        <v>67761</v>
      </c>
      <c r="X4917" s="31">
        <v>67761</v>
      </c>
      <c r="Y4917" s="90">
        <f>IFERROR(ROUND(X4917/W4917-1,2),"")</f>
        <v>0</v>
      </c>
      <c r="Z4917" s="31">
        <f>IF(OR(S4917="VLD MLC components",S4917="VLD MLC pipes",S4917="VLD PEX components",S4917="VLD PEX pipes",S4917="VLD PHC components",S4917="VLD PHC pipes",S4917="Controls VLD"),"По запросу",X4917)</f>
        <v>67761</v>
      </c>
      <c r="AA4917" s="63">
        <f>ROUND(X4917/1.2,3)</f>
        <v>56467.5</v>
      </c>
      <c r="AB4917" s="23">
        <v>56467.5</v>
      </c>
      <c r="AC4917" s="190">
        <f>IFERROR(ROUND(AA4917/AB4917-1,2),"")</f>
        <v>0</v>
      </c>
      <c r="AD4917" s="25">
        <v>5.3</v>
      </c>
      <c r="AE4917" s="25">
        <v>1.7409999999999998E-2</v>
      </c>
      <c r="AF4917" s="25">
        <v>0</v>
      </c>
      <c r="AG4917" s="25" t="s">
        <v>22</v>
      </c>
      <c r="AH4917" s="25">
        <v>0</v>
      </c>
      <c r="AI4917" s="25">
        <v>0</v>
      </c>
      <c r="AJ4917" s="25" t="s">
        <v>20</v>
      </c>
      <c r="AK4917" s="42" t="s">
        <v>19</v>
      </c>
      <c r="AL4917" s="25" t="s">
        <v>19</v>
      </c>
      <c r="AM4917" s="25"/>
      <c r="AN4917" s="25"/>
      <c r="AO4917" s="25"/>
      <c r="AP4917" s="25"/>
      <c r="AQ4917" s="25"/>
      <c r="AR4917" s="94"/>
      <c r="AS4917" s="157" t="s">
        <v>22</v>
      </c>
      <c r="AT4917" s="93" t="s">
        <v>22</v>
      </c>
      <c r="AU4917" s="92" t="s">
        <v>22</v>
      </c>
      <c r="AV4917" s="91" t="s">
        <v>48</v>
      </c>
      <c r="AW4917" s="92" t="s">
        <v>48</v>
      </c>
      <c r="AX4917" s="92" t="s">
        <v>48</v>
      </c>
      <c r="AY4917" s="91" t="s">
        <v>48</v>
      </c>
      <c r="AZ4917" s="23"/>
      <c r="BA4917" s="25">
        <v>0</v>
      </c>
      <c r="BB4917" t="s">
        <v>48</v>
      </c>
      <c r="BC4917" t="e">
        <v>#N/A</v>
      </c>
      <c r="BD4917" t="e">
        <f>IF(Z4917=BC4917,"OK")</f>
        <v>#N/A</v>
      </c>
      <c r="BE4917">
        <v>5.3</v>
      </c>
      <c r="BF4917">
        <v>1.7409999999999998E-2</v>
      </c>
      <c r="BG4917">
        <v>0</v>
      </c>
      <c r="BH4917">
        <v>0</v>
      </c>
      <c r="BI4917">
        <v>0</v>
      </c>
      <c r="BJ4917">
        <v>0</v>
      </c>
      <c r="BK4917">
        <v>0</v>
      </c>
      <c r="BN4917" s="183"/>
    </row>
    <row r="4918" spans="1:66" ht="25.5" x14ac:dyDescent="0.25">
      <c r="A4918" s="1"/>
      <c r="B4918" s="94">
        <v>4905</v>
      </c>
      <c r="C4918" s="43">
        <v>1087129</v>
      </c>
      <c r="D4918" s="37"/>
      <c r="E4918" s="26" t="s">
        <v>436</v>
      </c>
      <c r="F4918" s="151"/>
      <c r="G4918" s="42" t="s">
        <v>377</v>
      </c>
      <c r="H4918" s="46" t="str">
        <f>IFERROR(IFERROR(IF(SEARCH("Usystems",$E4918)&gt;0,"Usystems"),IF(SEARCH("RIIFO",$E4918)&gt;0,"RIIFO","Uponor")),"Uponor")</f>
        <v>Uponor</v>
      </c>
      <c r="I4918" s="25" t="str">
        <f>IFERROR(MID($D4918,1,7)+0,"")</f>
        <v/>
      </c>
      <c r="J4918" s="25" t="str">
        <f>IFERROR(MID($D4918,10,7)+0,"")</f>
        <v/>
      </c>
      <c r="K4918" s="25" t="str">
        <f>IFERROR(MID($D4918,19,7)+0,"")</f>
        <v/>
      </c>
      <c r="L4918" s="25" t="str">
        <f>IFERROR(MID($D4918,28,7)+0,"")</f>
        <v/>
      </c>
      <c r="M4918" s="25" t="str">
        <f>IF(IFERROR(MID($Q4918,1,7)+0,"")&lt;1130000,IF(INDEX(C:C,MATCH(LEFT(Q4918,7)+0,I:I,0))&lt;1130000,"",INDEX(C:C,MATCH(LEFT(Q4918,7)+0,I:I,0))),IFERROR(MID($Q4918,1,7)+0,""))</f>
        <v/>
      </c>
      <c r="N4918" s="25" t="str">
        <f>IF(IFERROR(MID($Q4918,10,7)+0,"")&lt;1130000,"",IFERROR(MID($Q4918,10,7)+0,""))</f>
        <v/>
      </c>
      <c r="O4918" s="25" t="str">
        <f>IF(IFERROR(MID($Q4918,19,7)+0,"")&lt;1130000,"",IFERROR(MID($Q4918,19,7)+0,""))</f>
        <v/>
      </c>
      <c r="P4918" s="25" t="str">
        <f>IF(M4918="","",IF(N4918="",M4918,M4918&amp;", "&amp;N4918))</f>
        <v/>
      </c>
      <c r="Q4918" s="25"/>
      <c r="R4918" s="25"/>
      <c r="S4918" s="35" t="s">
        <v>22</v>
      </c>
      <c r="T4918" s="34" t="s">
        <v>36</v>
      </c>
      <c r="U4918" s="185">
        <v>66432</v>
      </c>
      <c r="V4918" s="188">
        <v>66432</v>
      </c>
      <c r="W4918" s="189">
        <v>66432</v>
      </c>
      <c r="X4918" s="31">
        <v>66432</v>
      </c>
      <c r="Y4918" s="90">
        <f>IFERROR(ROUND(X4918/W4918-1,2),"")</f>
        <v>0</v>
      </c>
      <c r="Z4918" s="31">
        <f>IF(OR(S4918="VLD MLC components",S4918="VLD MLC pipes",S4918="VLD PEX components",S4918="VLD PEX pipes",S4918="VLD PHC components",S4918="VLD PHC pipes",S4918="Controls VLD"),"По запросу",X4918)</f>
        <v>66432</v>
      </c>
      <c r="AA4918" s="63">
        <f>ROUND(X4918/1.2,3)</f>
        <v>55360</v>
      </c>
      <c r="AB4918" s="23">
        <v>55360</v>
      </c>
      <c r="AC4918" s="190">
        <f>IFERROR(ROUND(AA4918/AB4918-1,2),"")</f>
        <v>0</v>
      </c>
      <c r="AD4918" s="25">
        <v>5.7</v>
      </c>
      <c r="AE4918" s="25">
        <v>1.6704E-2</v>
      </c>
      <c r="AF4918" s="25">
        <v>0</v>
      </c>
      <c r="AG4918" s="25" t="s">
        <v>22</v>
      </c>
      <c r="AH4918" s="25">
        <v>0</v>
      </c>
      <c r="AI4918" s="25">
        <v>0</v>
      </c>
      <c r="AJ4918" s="25" t="s">
        <v>20</v>
      </c>
      <c r="AK4918" s="42" t="s">
        <v>19</v>
      </c>
      <c r="AL4918" s="25" t="s">
        <v>19</v>
      </c>
      <c r="AM4918" s="25"/>
      <c r="AN4918" s="25"/>
      <c r="AO4918" s="25"/>
      <c r="AP4918" s="25"/>
      <c r="AQ4918" s="25"/>
      <c r="AR4918" s="94"/>
      <c r="AS4918" s="157" t="s">
        <v>22</v>
      </c>
      <c r="AT4918" s="93" t="s">
        <v>22</v>
      </c>
      <c r="AU4918" s="92" t="s">
        <v>22</v>
      </c>
      <c r="AV4918" s="91" t="s">
        <v>48</v>
      </c>
      <c r="AW4918" s="92" t="s">
        <v>48</v>
      </c>
      <c r="AX4918" s="92" t="s">
        <v>48</v>
      </c>
      <c r="AY4918" s="91" t="s">
        <v>48</v>
      </c>
      <c r="AZ4918" s="23"/>
      <c r="BA4918" s="25">
        <v>0</v>
      </c>
      <c r="BB4918" t="s">
        <v>48</v>
      </c>
      <c r="BC4918" t="e">
        <v>#N/A</v>
      </c>
      <c r="BD4918" t="e">
        <f>IF(Z4918=BC4918,"OK")</f>
        <v>#N/A</v>
      </c>
      <c r="BE4918">
        <v>5.7</v>
      </c>
      <c r="BF4918">
        <v>1.6704E-2</v>
      </c>
      <c r="BG4918">
        <v>0</v>
      </c>
      <c r="BH4918">
        <v>0</v>
      </c>
      <c r="BI4918">
        <v>0</v>
      </c>
      <c r="BJ4918">
        <v>0</v>
      </c>
      <c r="BK4918">
        <v>0</v>
      </c>
      <c r="BN4918" s="183"/>
    </row>
    <row r="4919" spans="1:66" ht="25.5" x14ac:dyDescent="0.25">
      <c r="A4919" s="1"/>
      <c r="B4919" s="94">
        <v>4906</v>
      </c>
      <c r="C4919" s="43">
        <v>1087130</v>
      </c>
      <c r="D4919" s="37"/>
      <c r="E4919" s="26" t="s">
        <v>435</v>
      </c>
      <c r="F4919" s="151"/>
      <c r="G4919" s="42" t="s">
        <v>377</v>
      </c>
      <c r="H4919" s="46" t="str">
        <f>IFERROR(IFERROR(IF(SEARCH("Usystems",$E4919)&gt;0,"Usystems"),IF(SEARCH("RIIFO",$E4919)&gt;0,"RIIFO","Uponor")),"Uponor")</f>
        <v>Uponor</v>
      </c>
      <c r="I4919" s="25" t="str">
        <f>IFERROR(MID($D4919,1,7)+0,"")</f>
        <v/>
      </c>
      <c r="J4919" s="25" t="str">
        <f>IFERROR(MID($D4919,10,7)+0,"")</f>
        <v/>
      </c>
      <c r="K4919" s="25" t="str">
        <f>IFERROR(MID($D4919,19,7)+0,"")</f>
        <v/>
      </c>
      <c r="L4919" s="25" t="str">
        <f>IFERROR(MID($D4919,28,7)+0,"")</f>
        <v/>
      </c>
      <c r="M4919" s="25" t="str">
        <f>IF(IFERROR(MID($Q4919,1,7)+0,"")&lt;1130000,IF(INDEX(C:C,MATCH(LEFT(Q4919,7)+0,I:I,0))&lt;1130000,"",INDEX(C:C,MATCH(LEFT(Q4919,7)+0,I:I,0))),IFERROR(MID($Q4919,1,7)+0,""))</f>
        <v/>
      </c>
      <c r="N4919" s="25" t="str">
        <f>IF(IFERROR(MID($Q4919,10,7)+0,"")&lt;1130000,"",IFERROR(MID($Q4919,10,7)+0,""))</f>
        <v/>
      </c>
      <c r="O4919" s="25" t="str">
        <f>IF(IFERROR(MID($Q4919,19,7)+0,"")&lt;1130000,"",IFERROR(MID($Q4919,19,7)+0,""))</f>
        <v/>
      </c>
      <c r="P4919" s="25" t="str">
        <f>IF(M4919="","",IF(N4919="",M4919,M4919&amp;", "&amp;N4919))</f>
        <v/>
      </c>
      <c r="Q4919" s="25"/>
      <c r="R4919" s="25"/>
      <c r="S4919" s="35" t="s">
        <v>22</v>
      </c>
      <c r="T4919" s="34" t="s">
        <v>36</v>
      </c>
      <c r="U4919" s="185">
        <v>71082</v>
      </c>
      <c r="V4919" s="188">
        <v>71082</v>
      </c>
      <c r="W4919" s="189">
        <v>71082</v>
      </c>
      <c r="X4919" s="31">
        <v>71082</v>
      </c>
      <c r="Y4919" s="90">
        <f>IFERROR(ROUND(X4919/W4919-1,2),"")</f>
        <v>0</v>
      </c>
      <c r="Z4919" s="31">
        <f>IF(OR(S4919="VLD MLC components",S4919="VLD MLC pipes",S4919="VLD PEX components",S4919="VLD PEX pipes",S4919="VLD PHC components",S4919="VLD PHC pipes",S4919="Controls VLD"),"По запросу",X4919)</f>
        <v>71082</v>
      </c>
      <c r="AA4919" s="63">
        <f>ROUND(X4919/1.2,3)</f>
        <v>59235</v>
      </c>
      <c r="AB4919" s="23">
        <v>59235</v>
      </c>
      <c r="AC4919" s="190">
        <f>IFERROR(ROUND(AA4919/AB4919-1,2),"")</f>
        <v>0</v>
      </c>
      <c r="AD4919" s="25">
        <v>6.1</v>
      </c>
      <c r="AE4919" s="25">
        <v>1.7663999999999999E-2</v>
      </c>
      <c r="AF4919" s="25">
        <v>0</v>
      </c>
      <c r="AG4919" s="25" t="s">
        <v>22</v>
      </c>
      <c r="AH4919" s="25">
        <v>0</v>
      </c>
      <c r="AI4919" s="25">
        <v>0</v>
      </c>
      <c r="AJ4919" s="25" t="s">
        <v>20</v>
      </c>
      <c r="AK4919" s="42" t="s">
        <v>19</v>
      </c>
      <c r="AL4919" s="25" t="s">
        <v>19</v>
      </c>
      <c r="AM4919" s="25"/>
      <c r="AN4919" s="25"/>
      <c r="AO4919" s="25"/>
      <c r="AP4919" s="25"/>
      <c r="AQ4919" s="25"/>
      <c r="AR4919" s="94"/>
      <c r="AS4919" s="157" t="s">
        <v>22</v>
      </c>
      <c r="AT4919" s="93" t="s">
        <v>22</v>
      </c>
      <c r="AU4919" s="92" t="s">
        <v>22</v>
      </c>
      <c r="AV4919" s="91" t="s">
        <v>48</v>
      </c>
      <c r="AW4919" s="92" t="s">
        <v>48</v>
      </c>
      <c r="AX4919" s="92" t="s">
        <v>48</v>
      </c>
      <c r="AY4919" s="91" t="s">
        <v>48</v>
      </c>
      <c r="AZ4919" s="23"/>
      <c r="BA4919" s="25">
        <v>0</v>
      </c>
      <c r="BB4919" t="s">
        <v>48</v>
      </c>
      <c r="BC4919" t="e">
        <v>#N/A</v>
      </c>
      <c r="BD4919" t="e">
        <f>IF(Z4919=BC4919,"OK")</f>
        <v>#N/A</v>
      </c>
      <c r="BE4919">
        <v>6.1</v>
      </c>
      <c r="BF4919">
        <v>1.7663999999999999E-2</v>
      </c>
      <c r="BG4919">
        <v>0</v>
      </c>
      <c r="BH4919">
        <v>0</v>
      </c>
      <c r="BI4919">
        <v>0</v>
      </c>
      <c r="BJ4919">
        <v>0</v>
      </c>
      <c r="BK4919">
        <v>0</v>
      </c>
      <c r="BN4919" s="183"/>
    </row>
    <row r="4920" spans="1:66" ht="25.5" x14ac:dyDescent="0.25">
      <c r="A4920" s="1"/>
      <c r="B4920" s="94">
        <v>4907</v>
      </c>
      <c r="C4920" s="43">
        <v>1087131</v>
      </c>
      <c r="D4920" s="37"/>
      <c r="E4920" s="26" t="s">
        <v>434</v>
      </c>
      <c r="F4920" s="151"/>
      <c r="G4920" s="42" t="s">
        <v>377</v>
      </c>
      <c r="H4920" s="46" t="str">
        <f>IFERROR(IFERROR(IF(SEARCH("Usystems",$E4920)&gt;0,"Usystems"),IF(SEARCH("RIIFO",$E4920)&gt;0,"RIIFO","Uponor")),"Uponor")</f>
        <v>Uponor</v>
      </c>
      <c r="I4920" s="25" t="str">
        <f>IFERROR(MID($D4920,1,7)+0,"")</f>
        <v/>
      </c>
      <c r="J4920" s="25" t="str">
        <f>IFERROR(MID($D4920,10,7)+0,"")</f>
        <v/>
      </c>
      <c r="K4920" s="25" t="str">
        <f>IFERROR(MID($D4920,19,7)+0,"")</f>
        <v/>
      </c>
      <c r="L4920" s="25" t="str">
        <f>IFERROR(MID($D4920,28,7)+0,"")</f>
        <v/>
      </c>
      <c r="M4920" s="25" t="str">
        <f>IF(IFERROR(MID($Q4920,1,7)+0,"")&lt;1130000,IF(INDEX(C:C,MATCH(LEFT(Q4920,7)+0,I:I,0))&lt;1130000,"",INDEX(C:C,MATCH(LEFT(Q4920,7)+0,I:I,0))),IFERROR(MID($Q4920,1,7)+0,""))</f>
        <v/>
      </c>
      <c r="N4920" s="25" t="str">
        <f>IF(IFERROR(MID($Q4920,10,7)+0,"")&lt;1130000,"",IFERROR(MID($Q4920,10,7)+0,""))</f>
        <v/>
      </c>
      <c r="O4920" s="25" t="str">
        <f>IF(IFERROR(MID($Q4920,19,7)+0,"")&lt;1130000,"",IFERROR(MID($Q4920,19,7)+0,""))</f>
        <v/>
      </c>
      <c r="P4920" s="25" t="str">
        <f>IF(M4920="","",IF(N4920="",M4920,M4920&amp;", "&amp;N4920))</f>
        <v/>
      </c>
      <c r="Q4920" s="25"/>
      <c r="R4920" s="25"/>
      <c r="S4920" s="35" t="s">
        <v>22</v>
      </c>
      <c r="T4920" s="34" t="s">
        <v>36</v>
      </c>
      <c r="U4920" s="185">
        <v>74404</v>
      </c>
      <c r="V4920" s="188">
        <v>74404</v>
      </c>
      <c r="W4920" s="189">
        <v>74404</v>
      </c>
      <c r="X4920" s="31">
        <v>74404</v>
      </c>
      <c r="Y4920" s="90">
        <f>IFERROR(ROUND(X4920/W4920-1,2),"")</f>
        <v>0</v>
      </c>
      <c r="Z4920" s="31">
        <f>IF(OR(S4920="VLD MLC components",S4920="VLD MLC pipes",S4920="VLD PEX components",S4920="VLD PEX pipes",S4920="VLD PHC components",S4920="VLD PHC pipes",S4920="Controls VLD"),"По запросу",X4920)</f>
        <v>74404</v>
      </c>
      <c r="AA4920" s="63">
        <f>ROUND(X4920/1.2,3)</f>
        <v>62003.332999999999</v>
      </c>
      <c r="AB4920" s="23">
        <v>62003.332999999999</v>
      </c>
      <c r="AC4920" s="190">
        <f>IFERROR(ROUND(AA4920/AB4920-1,2),"")</f>
        <v>0</v>
      </c>
      <c r="AD4920" s="25">
        <v>6.5</v>
      </c>
      <c r="AE4920" s="25">
        <v>1.8624000000000002E-2</v>
      </c>
      <c r="AF4920" s="25">
        <v>0</v>
      </c>
      <c r="AG4920" s="25" t="s">
        <v>22</v>
      </c>
      <c r="AH4920" s="25">
        <v>0</v>
      </c>
      <c r="AI4920" s="25">
        <v>0</v>
      </c>
      <c r="AJ4920" s="25" t="s">
        <v>20</v>
      </c>
      <c r="AK4920" s="42" t="s">
        <v>19</v>
      </c>
      <c r="AL4920" s="25" t="s">
        <v>19</v>
      </c>
      <c r="AM4920" s="25"/>
      <c r="AN4920" s="25"/>
      <c r="AO4920" s="25"/>
      <c r="AP4920" s="25"/>
      <c r="AQ4920" s="25"/>
      <c r="AR4920" s="94"/>
      <c r="AS4920" s="157" t="s">
        <v>22</v>
      </c>
      <c r="AT4920" s="93" t="s">
        <v>22</v>
      </c>
      <c r="AU4920" s="92" t="s">
        <v>22</v>
      </c>
      <c r="AV4920" s="91" t="s">
        <v>48</v>
      </c>
      <c r="AW4920" s="92" t="s">
        <v>48</v>
      </c>
      <c r="AX4920" s="92" t="s">
        <v>48</v>
      </c>
      <c r="AY4920" s="91" t="s">
        <v>48</v>
      </c>
      <c r="AZ4920" s="23"/>
      <c r="BA4920" s="25">
        <v>0</v>
      </c>
      <c r="BB4920" t="s">
        <v>48</v>
      </c>
      <c r="BC4920" t="e">
        <v>#N/A</v>
      </c>
      <c r="BD4920" t="e">
        <f>IF(Z4920=BC4920,"OK")</f>
        <v>#N/A</v>
      </c>
      <c r="BE4920">
        <v>6.5</v>
      </c>
      <c r="BF4920">
        <v>1.8624000000000002E-2</v>
      </c>
      <c r="BG4920">
        <v>0</v>
      </c>
      <c r="BH4920">
        <v>0</v>
      </c>
      <c r="BI4920">
        <v>0</v>
      </c>
      <c r="BJ4920">
        <v>0</v>
      </c>
      <c r="BK4920">
        <v>0</v>
      </c>
      <c r="BN4920" s="183"/>
    </row>
    <row r="4921" spans="1:66" ht="25.5" x14ac:dyDescent="0.25">
      <c r="A4921" s="1"/>
      <c r="B4921" s="94">
        <v>4908</v>
      </c>
      <c r="C4921" s="43">
        <v>1000117</v>
      </c>
      <c r="D4921" s="37"/>
      <c r="E4921" s="26" t="s">
        <v>433</v>
      </c>
      <c r="F4921" s="151"/>
      <c r="G4921" s="42" t="s">
        <v>377</v>
      </c>
      <c r="H4921" s="46" t="str">
        <f>IFERROR(IFERROR(IF(SEARCH("Usystems",$E4921)&gt;0,"Usystems"),IF(SEARCH("RIIFO",$E4921)&gt;0,"RIIFO","Uponor")),"Uponor")</f>
        <v>Uponor</v>
      </c>
      <c r="I4921" s="25" t="str">
        <f>IFERROR(MID($D4921,1,7)+0,"")</f>
        <v/>
      </c>
      <c r="J4921" s="25" t="str">
        <f>IFERROR(MID($D4921,10,7)+0,"")</f>
        <v/>
      </c>
      <c r="K4921" s="25" t="str">
        <f>IFERROR(MID($D4921,19,7)+0,"")</f>
        <v/>
      </c>
      <c r="L4921" s="25" t="str">
        <f>IFERROR(MID($D4921,28,7)+0,"")</f>
        <v/>
      </c>
      <c r="M4921" s="25" t="str">
        <f>IF(IFERROR(MID($Q4921,1,7)+0,"")&lt;1130000,IF(INDEX(C:C,MATCH(LEFT(Q4921,7)+0,I:I,0))&lt;1130000,"",INDEX(C:C,MATCH(LEFT(Q4921,7)+0,I:I,0))),IFERROR(MID($Q4921,1,7)+0,""))</f>
        <v/>
      </c>
      <c r="N4921" s="25" t="str">
        <f>IF(IFERROR(MID($Q4921,10,7)+0,"")&lt;1130000,"",IFERROR(MID($Q4921,10,7)+0,""))</f>
        <v/>
      </c>
      <c r="O4921" s="25" t="str">
        <f>IF(IFERROR(MID($Q4921,19,7)+0,"")&lt;1130000,"",IFERROR(MID($Q4921,19,7)+0,""))</f>
        <v/>
      </c>
      <c r="P4921" s="25" t="str">
        <f>IF(M4921="","",IF(N4921="",M4921,M4921&amp;", "&amp;N4921))</f>
        <v/>
      </c>
      <c r="Q4921" s="25"/>
      <c r="R4921" s="25"/>
      <c r="S4921" s="35" t="s">
        <v>22</v>
      </c>
      <c r="T4921" s="34" t="s">
        <v>36</v>
      </c>
      <c r="U4921" s="185">
        <v>783</v>
      </c>
      <c r="V4921" s="188">
        <v>783</v>
      </c>
      <c r="W4921" s="189">
        <v>783</v>
      </c>
      <c r="X4921" s="31">
        <v>783</v>
      </c>
      <c r="Y4921" s="90">
        <f>IFERROR(ROUND(X4921/W4921-1,2),"")</f>
        <v>0</v>
      </c>
      <c r="Z4921" s="31">
        <f>IF(OR(S4921="VLD MLC components",S4921="VLD MLC pipes",S4921="VLD PEX components",S4921="VLD PEX pipes",S4921="VLD PHC components",S4921="VLD PHC pipes",S4921="Controls VLD"),"По запросу",X4921)</f>
        <v>783</v>
      </c>
      <c r="AA4921" s="63">
        <f>ROUND(X4921/1.2,3)</f>
        <v>652.5</v>
      </c>
      <c r="AB4921" s="23">
        <v>652.5</v>
      </c>
      <c r="AC4921" s="190">
        <f>IFERROR(ROUND(AA4921/AB4921-1,2),"")</f>
        <v>0</v>
      </c>
      <c r="AD4921" s="25">
        <v>0.08</v>
      </c>
      <c r="AE4921" s="25">
        <v>5.3999999999999998E-5</v>
      </c>
      <c r="AF4921" s="25">
        <v>0</v>
      </c>
      <c r="AG4921" s="25" t="s">
        <v>22</v>
      </c>
      <c r="AH4921" s="25">
        <v>0</v>
      </c>
      <c r="AI4921" s="25">
        <v>0</v>
      </c>
      <c r="AJ4921" s="25" t="s">
        <v>20</v>
      </c>
      <c r="AK4921" s="42" t="s">
        <v>19</v>
      </c>
      <c r="AL4921" s="25" t="s">
        <v>19</v>
      </c>
      <c r="AM4921" s="25"/>
      <c r="AN4921" s="25"/>
      <c r="AO4921" s="25"/>
      <c r="AP4921" s="25"/>
      <c r="AQ4921" s="25"/>
      <c r="AR4921" s="94"/>
      <c r="AS4921" s="157" t="s">
        <v>22</v>
      </c>
      <c r="AT4921" s="93" t="s">
        <v>22</v>
      </c>
      <c r="AU4921" s="92" t="s">
        <v>22</v>
      </c>
      <c r="AV4921" s="91" t="s">
        <v>48</v>
      </c>
      <c r="AW4921" s="92" t="s">
        <v>48</v>
      </c>
      <c r="AX4921" s="92" t="s">
        <v>48</v>
      </c>
      <c r="AY4921" s="91" t="s">
        <v>48</v>
      </c>
      <c r="AZ4921" s="23"/>
      <c r="BA4921" s="25">
        <v>0</v>
      </c>
      <c r="BB4921" t="s">
        <v>48</v>
      </c>
      <c r="BC4921" t="e">
        <v>#N/A</v>
      </c>
      <c r="BD4921" t="e">
        <f>IF(Z4921=BC4921,"OK")</f>
        <v>#N/A</v>
      </c>
      <c r="BE4921">
        <v>0.08</v>
      </c>
      <c r="BF4921">
        <v>5.3999999999999998E-5</v>
      </c>
      <c r="BG4921">
        <v>0</v>
      </c>
      <c r="BH4921">
        <v>0</v>
      </c>
      <c r="BI4921">
        <v>0</v>
      </c>
      <c r="BJ4921">
        <v>0</v>
      </c>
      <c r="BK4921">
        <v>0</v>
      </c>
      <c r="BN4921" s="183"/>
    </row>
    <row r="4922" spans="1:66" ht="25.5" x14ac:dyDescent="0.25">
      <c r="A4922" s="1"/>
      <c r="B4922" s="94">
        <v>4909</v>
      </c>
      <c r="C4922" s="43">
        <v>1044416</v>
      </c>
      <c r="D4922" s="37"/>
      <c r="E4922" s="26" t="s">
        <v>432</v>
      </c>
      <c r="F4922" s="151"/>
      <c r="G4922" s="42" t="s">
        <v>377</v>
      </c>
      <c r="H4922" s="46" t="str">
        <f>IFERROR(IFERROR(IF(SEARCH("Usystems",$E4922)&gt;0,"Usystems"),IF(SEARCH("RIIFO",$E4922)&gt;0,"RIIFO","Uponor")),"Uponor")</f>
        <v>Uponor</v>
      </c>
      <c r="I4922" s="25" t="str">
        <f>IFERROR(MID($D4922,1,7)+0,"")</f>
        <v/>
      </c>
      <c r="J4922" s="25" t="str">
        <f>IFERROR(MID($D4922,10,7)+0,"")</f>
        <v/>
      </c>
      <c r="K4922" s="25" t="str">
        <f>IFERROR(MID($D4922,19,7)+0,"")</f>
        <v/>
      </c>
      <c r="L4922" s="25" t="str">
        <f>IFERROR(MID($D4922,28,7)+0,"")</f>
        <v/>
      </c>
      <c r="M4922" s="25" t="str">
        <f>IF(IFERROR(MID($Q4922,1,7)+0,"")&lt;1130000,IF(INDEX(C:C,MATCH(LEFT(Q4922,7)+0,I:I,0))&lt;1130000,"",INDEX(C:C,MATCH(LEFT(Q4922,7)+0,I:I,0))),IFERROR(MID($Q4922,1,7)+0,""))</f>
        <v/>
      </c>
      <c r="N4922" s="25" t="str">
        <f>IF(IFERROR(MID($Q4922,10,7)+0,"")&lt;1130000,"",IFERROR(MID($Q4922,10,7)+0,""))</f>
        <v/>
      </c>
      <c r="O4922" s="25" t="str">
        <f>IF(IFERROR(MID($Q4922,19,7)+0,"")&lt;1130000,"",IFERROR(MID($Q4922,19,7)+0,""))</f>
        <v/>
      </c>
      <c r="P4922" s="25" t="str">
        <f>IF(M4922="","",IF(N4922="",M4922,M4922&amp;", "&amp;N4922))</f>
        <v/>
      </c>
      <c r="Q4922" s="25"/>
      <c r="R4922" s="25"/>
      <c r="S4922" s="35" t="s">
        <v>22</v>
      </c>
      <c r="T4922" s="34" t="s">
        <v>36</v>
      </c>
      <c r="U4922" s="185">
        <v>5048</v>
      </c>
      <c r="V4922" s="188">
        <v>5048</v>
      </c>
      <c r="W4922" s="189">
        <v>5048</v>
      </c>
      <c r="X4922" s="31">
        <v>5048</v>
      </c>
      <c r="Y4922" s="90">
        <f>IFERROR(ROUND(X4922/W4922-1,2),"")</f>
        <v>0</v>
      </c>
      <c r="Z4922" s="31">
        <f>IF(OR(S4922="VLD MLC components",S4922="VLD MLC pipes",S4922="VLD PEX components",S4922="VLD PEX pipes",S4922="VLD PHC components",S4922="VLD PHC pipes",S4922="Controls VLD"),"По запросу",X4922)</f>
        <v>5048</v>
      </c>
      <c r="AA4922" s="63">
        <f>ROUND(X4922/1.2,3)</f>
        <v>4206.6670000000004</v>
      </c>
      <c r="AB4922" s="23">
        <v>4206.6670000000004</v>
      </c>
      <c r="AC4922" s="190">
        <f>IFERROR(ROUND(AA4922/AB4922-1,2),"")</f>
        <v>0</v>
      </c>
      <c r="AD4922" s="25">
        <v>0.45</v>
      </c>
      <c r="AE4922" s="25">
        <v>1.8799999999999999E-4</v>
      </c>
      <c r="AF4922" s="25">
        <v>0</v>
      </c>
      <c r="AG4922" s="25" t="s">
        <v>22</v>
      </c>
      <c r="AH4922" s="25">
        <v>0</v>
      </c>
      <c r="AI4922" s="25">
        <v>0</v>
      </c>
      <c r="AJ4922" s="25" t="s">
        <v>20</v>
      </c>
      <c r="AK4922" s="42" t="s">
        <v>19</v>
      </c>
      <c r="AL4922" s="25" t="s">
        <v>19</v>
      </c>
      <c r="AM4922" s="25"/>
      <c r="AN4922" s="25"/>
      <c r="AO4922" s="25"/>
      <c r="AP4922" s="25"/>
      <c r="AQ4922" s="25"/>
      <c r="AR4922" s="94"/>
      <c r="AS4922" s="157" t="s">
        <v>22</v>
      </c>
      <c r="AT4922" s="93" t="s">
        <v>22</v>
      </c>
      <c r="AU4922" s="92" t="s">
        <v>22</v>
      </c>
      <c r="AV4922" s="91" t="s">
        <v>48</v>
      </c>
      <c r="AW4922" s="92" t="s">
        <v>48</v>
      </c>
      <c r="AX4922" s="92" t="s">
        <v>48</v>
      </c>
      <c r="AY4922" s="91" t="s">
        <v>48</v>
      </c>
      <c r="AZ4922" s="23"/>
      <c r="BA4922" s="25">
        <v>0</v>
      </c>
      <c r="BB4922" t="s">
        <v>48</v>
      </c>
      <c r="BC4922" t="e">
        <v>#N/A</v>
      </c>
      <c r="BD4922" t="e">
        <f>IF(Z4922=BC4922,"OK")</f>
        <v>#N/A</v>
      </c>
      <c r="BE4922">
        <v>0.45</v>
      </c>
      <c r="BF4922">
        <v>1.8799999999999999E-4</v>
      </c>
      <c r="BG4922">
        <v>0</v>
      </c>
      <c r="BH4922">
        <v>0</v>
      </c>
      <c r="BI4922">
        <v>0</v>
      </c>
      <c r="BJ4922">
        <v>0</v>
      </c>
      <c r="BK4922">
        <v>0</v>
      </c>
      <c r="BN4922" s="183"/>
    </row>
    <row r="4923" spans="1:66" ht="25.5" x14ac:dyDescent="0.25">
      <c r="A4923" s="1"/>
      <c r="B4923" s="94">
        <v>4910</v>
      </c>
      <c r="C4923" s="43">
        <v>1044415</v>
      </c>
      <c r="D4923" s="37"/>
      <c r="E4923" s="26" t="s">
        <v>431</v>
      </c>
      <c r="F4923" s="151"/>
      <c r="G4923" s="42" t="s">
        <v>377</v>
      </c>
      <c r="H4923" s="46" t="str">
        <f>IFERROR(IFERROR(IF(SEARCH("Usystems",$E4923)&gt;0,"Usystems"),IF(SEARCH("RIIFO",$E4923)&gt;0,"RIIFO","Uponor")),"Uponor")</f>
        <v>Uponor</v>
      </c>
      <c r="I4923" s="25" t="str">
        <f>IFERROR(MID($D4923,1,7)+0,"")</f>
        <v/>
      </c>
      <c r="J4923" s="25" t="str">
        <f>IFERROR(MID($D4923,10,7)+0,"")</f>
        <v/>
      </c>
      <c r="K4923" s="25" t="str">
        <f>IFERROR(MID($D4923,19,7)+0,"")</f>
        <v/>
      </c>
      <c r="L4923" s="25" t="str">
        <f>IFERROR(MID($D4923,28,7)+0,"")</f>
        <v/>
      </c>
      <c r="M4923" s="25" t="str">
        <f>IF(IFERROR(MID($Q4923,1,7)+0,"")&lt;1130000,IF(INDEX(C:C,MATCH(LEFT(Q4923,7)+0,I:I,0))&lt;1130000,"",INDEX(C:C,MATCH(LEFT(Q4923,7)+0,I:I,0))),IFERROR(MID($Q4923,1,7)+0,""))</f>
        <v/>
      </c>
      <c r="N4923" s="25" t="str">
        <f>IF(IFERROR(MID($Q4923,10,7)+0,"")&lt;1130000,"",IFERROR(MID($Q4923,10,7)+0,""))</f>
        <v/>
      </c>
      <c r="O4923" s="25" t="str">
        <f>IF(IFERROR(MID($Q4923,19,7)+0,"")&lt;1130000,"",IFERROR(MID($Q4923,19,7)+0,""))</f>
        <v/>
      </c>
      <c r="P4923" s="25" t="str">
        <f>IF(M4923="","",IF(N4923="",M4923,M4923&amp;", "&amp;N4923))</f>
        <v/>
      </c>
      <c r="Q4923" s="25"/>
      <c r="R4923" s="25"/>
      <c r="S4923" s="35" t="s">
        <v>22</v>
      </c>
      <c r="T4923" s="34" t="s">
        <v>36</v>
      </c>
      <c r="U4923" s="185">
        <v>10895</v>
      </c>
      <c r="V4923" s="188">
        <v>10895</v>
      </c>
      <c r="W4923" s="189">
        <v>10895</v>
      </c>
      <c r="X4923" s="31">
        <v>10895</v>
      </c>
      <c r="Y4923" s="90">
        <f>IFERROR(ROUND(X4923/W4923-1,2),"")</f>
        <v>0</v>
      </c>
      <c r="Z4923" s="31">
        <f>IF(OR(S4923="VLD MLC components",S4923="VLD MLC pipes",S4923="VLD PEX components",S4923="VLD PEX pipes",S4923="VLD PHC components",S4923="VLD PHC pipes",S4923="Controls VLD"),"По запросу",X4923)</f>
        <v>10895</v>
      </c>
      <c r="AA4923" s="63">
        <f>ROUND(X4923/1.2,3)</f>
        <v>9079.1669999999995</v>
      </c>
      <c r="AB4923" s="23">
        <v>9079.1669999999995</v>
      </c>
      <c r="AC4923" s="190">
        <f>IFERROR(ROUND(AA4923/AB4923-1,2),"")</f>
        <v>0</v>
      </c>
      <c r="AD4923" s="25">
        <v>0.78</v>
      </c>
      <c r="AE4923" s="25">
        <v>1.047E-3</v>
      </c>
      <c r="AF4923" s="25">
        <v>0</v>
      </c>
      <c r="AG4923" s="25" t="s">
        <v>22</v>
      </c>
      <c r="AH4923" s="25">
        <v>0</v>
      </c>
      <c r="AI4923" s="25">
        <v>0</v>
      </c>
      <c r="AJ4923" s="25" t="s">
        <v>20</v>
      </c>
      <c r="AK4923" s="42" t="s">
        <v>19</v>
      </c>
      <c r="AL4923" s="25" t="s">
        <v>19</v>
      </c>
      <c r="AM4923" s="25"/>
      <c r="AN4923" s="25"/>
      <c r="AO4923" s="25"/>
      <c r="AP4923" s="25"/>
      <c r="AQ4923" s="25"/>
      <c r="AR4923" s="94"/>
      <c r="AS4923" s="157" t="s">
        <v>22</v>
      </c>
      <c r="AT4923" s="93" t="s">
        <v>22</v>
      </c>
      <c r="AU4923" s="92" t="s">
        <v>22</v>
      </c>
      <c r="AV4923" s="91" t="s">
        <v>48</v>
      </c>
      <c r="AW4923" s="92" t="s">
        <v>48</v>
      </c>
      <c r="AX4923" s="92" t="s">
        <v>48</v>
      </c>
      <c r="AY4923" s="91" t="s">
        <v>48</v>
      </c>
      <c r="AZ4923" s="23"/>
      <c r="BA4923" s="25">
        <v>0</v>
      </c>
      <c r="BB4923" t="s">
        <v>48</v>
      </c>
      <c r="BC4923" t="e">
        <v>#N/A</v>
      </c>
      <c r="BD4923" t="e">
        <f>IF(Z4923=BC4923,"OK")</f>
        <v>#N/A</v>
      </c>
      <c r="BE4923">
        <v>0.78</v>
      </c>
      <c r="BF4923">
        <v>1.047E-3</v>
      </c>
      <c r="BG4923">
        <v>0</v>
      </c>
      <c r="BH4923">
        <v>0</v>
      </c>
      <c r="BI4923">
        <v>0</v>
      </c>
      <c r="BJ4923">
        <v>0</v>
      </c>
      <c r="BK4923">
        <v>0</v>
      </c>
      <c r="BN4923" s="183"/>
    </row>
    <row r="4924" spans="1:66" ht="25.5" x14ac:dyDescent="0.25">
      <c r="A4924" s="1"/>
      <c r="B4924" s="94">
        <v>4911</v>
      </c>
      <c r="C4924" s="43">
        <v>1044414</v>
      </c>
      <c r="D4924" s="37"/>
      <c r="E4924" s="26" t="s">
        <v>430</v>
      </c>
      <c r="F4924" s="151"/>
      <c r="G4924" s="42" t="s">
        <v>377</v>
      </c>
      <c r="H4924" s="46" t="str">
        <f>IFERROR(IFERROR(IF(SEARCH("Usystems",$E4924)&gt;0,"Usystems"),IF(SEARCH("RIIFO",$E4924)&gt;0,"RIIFO","Uponor")),"Uponor")</f>
        <v>Uponor</v>
      </c>
      <c r="I4924" s="25" t="str">
        <f>IFERROR(MID($D4924,1,7)+0,"")</f>
        <v/>
      </c>
      <c r="J4924" s="25" t="str">
        <f>IFERROR(MID($D4924,10,7)+0,"")</f>
        <v/>
      </c>
      <c r="K4924" s="25" t="str">
        <f>IFERROR(MID($D4924,19,7)+0,"")</f>
        <v/>
      </c>
      <c r="L4924" s="25" t="str">
        <f>IFERROR(MID($D4924,28,7)+0,"")</f>
        <v/>
      </c>
      <c r="M4924" s="25" t="str">
        <f>IF(IFERROR(MID($Q4924,1,7)+0,"")&lt;1130000,IF(INDEX(C:C,MATCH(LEFT(Q4924,7)+0,I:I,0))&lt;1130000,"",INDEX(C:C,MATCH(LEFT(Q4924,7)+0,I:I,0))),IFERROR(MID($Q4924,1,7)+0,""))</f>
        <v/>
      </c>
      <c r="N4924" s="25" t="str">
        <f>IF(IFERROR(MID($Q4924,10,7)+0,"")&lt;1130000,"",IFERROR(MID($Q4924,10,7)+0,""))</f>
        <v/>
      </c>
      <c r="O4924" s="25" t="str">
        <f>IF(IFERROR(MID($Q4924,19,7)+0,"")&lt;1130000,"",IFERROR(MID($Q4924,19,7)+0,""))</f>
        <v/>
      </c>
      <c r="P4924" s="25" t="str">
        <f>IF(M4924="","",IF(N4924="",M4924,M4924&amp;", "&amp;N4924))</f>
        <v/>
      </c>
      <c r="Q4924" s="25"/>
      <c r="R4924" s="25"/>
      <c r="S4924" s="35" t="s">
        <v>22</v>
      </c>
      <c r="T4924" s="34" t="s">
        <v>36</v>
      </c>
      <c r="U4924" s="185">
        <v>11293</v>
      </c>
      <c r="V4924" s="188">
        <v>11293</v>
      </c>
      <c r="W4924" s="189">
        <v>11293</v>
      </c>
      <c r="X4924" s="31">
        <v>11293</v>
      </c>
      <c r="Y4924" s="90">
        <f>IFERROR(ROUND(X4924/W4924-1,2),"")</f>
        <v>0</v>
      </c>
      <c r="Z4924" s="31">
        <f>IF(OR(S4924="VLD MLC components",S4924="VLD MLC pipes",S4924="VLD PEX components",S4924="VLD PEX pipes",S4924="VLD PHC components",S4924="VLD PHC pipes",S4924="Controls VLD"),"По запросу",X4924)</f>
        <v>11293</v>
      </c>
      <c r="AA4924" s="63">
        <f>ROUND(X4924/1.2,3)</f>
        <v>9410.8330000000005</v>
      </c>
      <c r="AB4924" s="23">
        <v>9410.8330000000005</v>
      </c>
      <c r="AC4924" s="190">
        <f>IFERROR(ROUND(AA4924/AB4924-1,2),"")</f>
        <v>0</v>
      </c>
      <c r="AD4924" s="25">
        <v>1.25</v>
      </c>
      <c r="AE4924" s="25">
        <v>2.2279999999999999E-3</v>
      </c>
      <c r="AF4924" s="25">
        <v>0</v>
      </c>
      <c r="AG4924" s="25" t="s">
        <v>22</v>
      </c>
      <c r="AH4924" s="25">
        <v>0</v>
      </c>
      <c r="AI4924" s="25">
        <v>0</v>
      </c>
      <c r="AJ4924" s="25" t="s">
        <v>20</v>
      </c>
      <c r="AK4924" s="42" t="s">
        <v>19</v>
      </c>
      <c r="AL4924" s="25" t="s">
        <v>19</v>
      </c>
      <c r="AM4924" s="25"/>
      <c r="AN4924" s="25"/>
      <c r="AO4924" s="25"/>
      <c r="AP4924" s="25"/>
      <c r="AQ4924" s="25"/>
      <c r="AR4924" s="94"/>
      <c r="AS4924" s="157" t="s">
        <v>22</v>
      </c>
      <c r="AT4924" s="93" t="s">
        <v>22</v>
      </c>
      <c r="AU4924" s="92" t="s">
        <v>22</v>
      </c>
      <c r="AV4924" s="91" t="s">
        <v>48</v>
      </c>
      <c r="AW4924" s="92" t="s">
        <v>48</v>
      </c>
      <c r="AX4924" s="92" t="s">
        <v>48</v>
      </c>
      <c r="AY4924" s="91" t="s">
        <v>48</v>
      </c>
      <c r="AZ4924" s="23"/>
      <c r="BA4924" s="25">
        <v>0</v>
      </c>
      <c r="BB4924" t="s">
        <v>48</v>
      </c>
      <c r="BC4924" t="e">
        <v>#N/A</v>
      </c>
      <c r="BD4924" t="e">
        <f>IF(Z4924=BC4924,"OK")</f>
        <v>#N/A</v>
      </c>
      <c r="BE4924">
        <v>1.25</v>
      </c>
      <c r="BF4924">
        <v>2.2279999999999999E-3</v>
      </c>
      <c r="BG4924">
        <v>0</v>
      </c>
      <c r="BH4924">
        <v>0</v>
      </c>
      <c r="BI4924">
        <v>0</v>
      </c>
      <c r="BJ4924">
        <v>0</v>
      </c>
      <c r="BK4924">
        <v>0</v>
      </c>
      <c r="BN4924" s="183"/>
    </row>
    <row r="4925" spans="1:66" ht="25.5" x14ac:dyDescent="0.25">
      <c r="A4925" s="1"/>
      <c r="B4925" s="94">
        <v>4912</v>
      </c>
      <c r="C4925" s="43">
        <v>1044413</v>
      </c>
      <c r="D4925" s="37"/>
      <c r="E4925" s="26" t="s">
        <v>429</v>
      </c>
      <c r="F4925" s="151"/>
      <c r="G4925" s="42" t="s">
        <v>377</v>
      </c>
      <c r="H4925" s="46" t="str">
        <f>IFERROR(IFERROR(IF(SEARCH("Usystems",$E4925)&gt;0,"Usystems"),IF(SEARCH("RIIFO",$E4925)&gt;0,"RIIFO","Uponor")),"Uponor")</f>
        <v>Uponor</v>
      </c>
      <c r="I4925" s="25" t="str">
        <f>IFERROR(MID($D4925,1,7)+0,"")</f>
        <v/>
      </c>
      <c r="J4925" s="25" t="str">
        <f>IFERROR(MID($D4925,10,7)+0,"")</f>
        <v/>
      </c>
      <c r="K4925" s="25" t="str">
        <f>IFERROR(MID($D4925,19,7)+0,"")</f>
        <v/>
      </c>
      <c r="L4925" s="25" t="str">
        <f>IFERROR(MID($D4925,28,7)+0,"")</f>
        <v/>
      </c>
      <c r="M4925" s="25" t="str">
        <f>IF(IFERROR(MID($Q4925,1,7)+0,"")&lt;1130000,IF(INDEX(C:C,MATCH(LEFT(Q4925,7)+0,I:I,0))&lt;1130000,"",INDEX(C:C,MATCH(LEFT(Q4925,7)+0,I:I,0))),IFERROR(MID($Q4925,1,7)+0,""))</f>
        <v/>
      </c>
      <c r="N4925" s="25" t="str">
        <f>IF(IFERROR(MID($Q4925,10,7)+0,"")&lt;1130000,"",IFERROR(MID($Q4925,10,7)+0,""))</f>
        <v/>
      </c>
      <c r="O4925" s="25" t="str">
        <f>IF(IFERROR(MID($Q4925,19,7)+0,"")&lt;1130000,"",IFERROR(MID($Q4925,19,7)+0,""))</f>
        <v/>
      </c>
      <c r="P4925" s="25" t="str">
        <f>IF(M4925="","",IF(N4925="",M4925,M4925&amp;", "&amp;N4925))</f>
        <v/>
      </c>
      <c r="Q4925" s="25"/>
      <c r="R4925" s="25"/>
      <c r="S4925" s="35" t="s">
        <v>22</v>
      </c>
      <c r="T4925" s="34" t="s">
        <v>36</v>
      </c>
      <c r="U4925" s="185">
        <v>14482</v>
      </c>
      <c r="V4925" s="188">
        <v>14482</v>
      </c>
      <c r="W4925" s="189">
        <v>14482</v>
      </c>
      <c r="X4925" s="31">
        <v>14482</v>
      </c>
      <c r="Y4925" s="90">
        <f>IFERROR(ROUND(X4925/W4925-1,2),"")</f>
        <v>0</v>
      </c>
      <c r="Z4925" s="31">
        <f>IF(OR(S4925="VLD MLC components",S4925="VLD MLC pipes",S4925="VLD PEX components",S4925="VLD PEX pipes",S4925="VLD PHC components",S4925="VLD PHC pipes",S4925="Controls VLD"),"По запросу",X4925)</f>
        <v>14482</v>
      </c>
      <c r="AA4925" s="63">
        <f>ROUND(X4925/1.2,3)</f>
        <v>12068.333000000001</v>
      </c>
      <c r="AB4925" s="23">
        <v>12068.333000000001</v>
      </c>
      <c r="AC4925" s="190">
        <f>IFERROR(ROUND(AA4925/AB4925-1,2),"")</f>
        <v>0</v>
      </c>
      <c r="AD4925" s="25">
        <v>0.95</v>
      </c>
      <c r="AE4925" s="25">
        <v>2.2279999999999999E-3</v>
      </c>
      <c r="AF4925" s="25">
        <v>0</v>
      </c>
      <c r="AG4925" s="25" t="s">
        <v>22</v>
      </c>
      <c r="AH4925" s="25">
        <v>0</v>
      </c>
      <c r="AI4925" s="25">
        <v>0</v>
      </c>
      <c r="AJ4925" s="25" t="s">
        <v>20</v>
      </c>
      <c r="AK4925" s="42" t="s">
        <v>19</v>
      </c>
      <c r="AL4925" s="25" t="s">
        <v>19</v>
      </c>
      <c r="AM4925" s="25"/>
      <c r="AN4925" s="25"/>
      <c r="AO4925" s="25"/>
      <c r="AP4925" s="25"/>
      <c r="AQ4925" s="25"/>
      <c r="AR4925" s="94"/>
      <c r="AS4925" s="157" t="s">
        <v>22</v>
      </c>
      <c r="AT4925" s="93" t="s">
        <v>22</v>
      </c>
      <c r="AU4925" s="92" t="s">
        <v>22</v>
      </c>
      <c r="AV4925" s="91" t="s">
        <v>48</v>
      </c>
      <c r="AW4925" s="92" t="s">
        <v>48</v>
      </c>
      <c r="AX4925" s="92" t="s">
        <v>48</v>
      </c>
      <c r="AY4925" s="91" t="s">
        <v>48</v>
      </c>
      <c r="AZ4925" s="23"/>
      <c r="BA4925" s="25">
        <v>0</v>
      </c>
      <c r="BB4925" t="s">
        <v>48</v>
      </c>
      <c r="BC4925" t="e">
        <v>#N/A</v>
      </c>
      <c r="BD4925" t="e">
        <f>IF(Z4925=BC4925,"OK")</f>
        <v>#N/A</v>
      </c>
      <c r="BE4925">
        <v>0.95</v>
      </c>
      <c r="BF4925">
        <v>2.2279999999999999E-3</v>
      </c>
      <c r="BG4925">
        <v>0</v>
      </c>
      <c r="BH4925">
        <v>0</v>
      </c>
      <c r="BI4925">
        <v>0</v>
      </c>
      <c r="BJ4925">
        <v>0</v>
      </c>
      <c r="BK4925">
        <v>0</v>
      </c>
      <c r="BN4925" s="183"/>
    </row>
    <row r="4926" spans="1:66" ht="25.5" x14ac:dyDescent="0.25">
      <c r="A4926" s="1"/>
      <c r="B4926" s="94">
        <v>4913</v>
      </c>
      <c r="C4926" s="43">
        <v>1021830</v>
      </c>
      <c r="D4926" s="37"/>
      <c r="E4926" s="26" t="s">
        <v>428</v>
      </c>
      <c r="F4926" s="151"/>
      <c r="G4926" s="42" t="s">
        <v>377</v>
      </c>
      <c r="H4926" s="46" t="str">
        <f>IFERROR(IFERROR(IF(SEARCH("Usystems",$E4926)&gt;0,"Usystems"),IF(SEARCH("RIIFO",$E4926)&gt;0,"RIIFO","Uponor")),"Uponor")</f>
        <v>Uponor</v>
      </c>
      <c r="I4926" s="25" t="str">
        <f>IFERROR(MID($D4926,1,7)+0,"")</f>
        <v/>
      </c>
      <c r="J4926" s="25" t="str">
        <f>IFERROR(MID($D4926,10,7)+0,"")</f>
        <v/>
      </c>
      <c r="K4926" s="25" t="str">
        <f>IFERROR(MID($D4926,19,7)+0,"")</f>
        <v/>
      </c>
      <c r="L4926" s="25" t="str">
        <f>IFERROR(MID($D4926,28,7)+0,"")</f>
        <v/>
      </c>
      <c r="M4926" s="25" t="str">
        <f>IF(IFERROR(MID($Q4926,1,7)+0,"")&lt;1130000,IF(INDEX(C:C,MATCH(LEFT(Q4926,7)+0,I:I,0))&lt;1130000,"",INDEX(C:C,MATCH(LEFT(Q4926,7)+0,I:I,0))),IFERROR(MID($Q4926,1,7)+0,""))</f>
        <v/>
      </c>
      <c r="N4926" s="25" t="str">
        <f>IF(IFERROR(MID($Q4926,10,7)+0,"")&lt;1130000,"",IFERROR(MID($Q4926,10,7)+0,""))</f>
        <v/>
      </c>
      <c r="O4926" s="25" t="str">
        <f>IF(IFERROR(MID($Q4926,19,7)+0,"")&lt;1130000,"",IFERROR(MID($Q4926,19,7)+0,""))</f>
        <v/>
      </c>
      <c r="P4926" s="25" t="str">
        <f>IF(M4926="","",IF(N4926="",M4926,M4926&amp;", "&amp;N4926))</f>
        <v/>
      </c>
      <c r="Q4926" s="25"/>
      <c r="R4926" s="25"/>
      <c r="S4926" s="35" t="s">
        <v>22</v>
      </c>
      <c r="T4926" s="34" t="s">
        <v>36</v>
      </c>
      <c r="U4926" s="185">
        <v>6776</v>
      </c>
      <c r="V4926" s="188">
        <v>6776</v>
      </c>
      <c r="W4926" s="189">
        <v>6776</v>
      </c>
      <c r="X4926" s="31">
        <v>6776</v>
      </c>
      <c r="Y4926" s="90">
        <f>IFERROR(ROUND(X4926/W4926-1,2),"")</f>
        <v>0</v>
      </c>
      <c r="Z4926" s="31">
        <f>IF(OR(S4926="VLD MLC components",S4926="VLD MLC pipes",S4926="VLD PEX components",S4926="VLD PEX pipes",S4926="VLD PHC components",S4926="VLD PHC pipes",S4926="Controls VLD"),"По запросу",X4926)</f>
        <v>6776</v>
      </c>
      <c r="AA4926" s="63">
        <f>ROUND(X4926/1.2,3)</f>
        <v>5646.6670000000004</v>
      </c>
      <c r="AB4926" s="23">
        <v>5646.6670000000004</v>
      </c>
      <c r="AC4926" s="190">
        <f>IFERROR(ROUND(AA4926/AB4926-1,2),"")</f>
        <v>0</v>
      </c>
      <c r="AD4926" s="25">
        <v>0.78</v>
      </c>
      <c r="AE4926" s="25">
        <v>6.1899999999999998E-4</v>
      </c>
      <c r="AF4926" s="25">
        <v>0</v>
      </c>
      <c r="AG4926" s="25" t="s">
        <v>22</v>
      </c>
      <c r="AH4926" s="25">
        <v>0</v>
      </c>
      <c r="AI4926" s="25">
        <v>0</v>
      </c>
      <c r="AJ4926" s="25" t="s">
        <v>20</v>
      </c>
      <c r="AK4926" s="42" t="s">
        <v>19</v>
      </c>
      <c r="AL4926" s="25" t="s">
        <v>19</v>
      </c>
      <c r="AM4926" s="25"/>
      <c r="AN4926" s="25"/>
      <c r="AO4926" s="25"/>
      <c r="AP4926" s="25"/>
      <c r="AQ4926" s="25"/>
      <c r="AR4926" s="94"/>
      <c r="AS4926" s="157" t="s">
        <v>22</v>
      </c>
      <c r="AT4926" s="93" t="s">
        <v>22</v>
      </c>
      <c r="AU4926" s="92" t="s">
        <v>22</v>
      </c>
      <c r="AV4926" s="91" t="s">
        <v>48</v>
      </c>
      <c r="AW4926" s="92" t="s">
        <v>48</v>
      </c>
      <c r="AX4926" s="92" t="s">
        <v>48</v>
      </c>
      <c r="AY4926" s="91" t="s">
        <v>48</v>
      </c>
      <c r="AZ4926" s="23"/>
      <c r="BA4926" s="25">
        <v>0</v>
      </c>
      <c r="BB4926" t="s">
        <v>48</v>
      </c>
      <c r="BC4926" t="e">
        <v>#N/A</v>
      </c>
      <c r="BD4926" t="e">
        <f>IF(Z4926=BC4926,"OK")</f>
        <v>#N/A</v>
      </c>
      <c r="BE4926">
        <v>0.78</v>
      </c>
      <c r="BF4926">
        <v>6.1899999999999998E-4</v>
      </c>
      <c r="BG4926">
        <v>0</v>
      </c>
      <c r="BH4926">
        <v>0</v>
      </c>
      <c r="BI4926">
        <v>0</v>
      </c>
      <c r="BJ4926">
        <v>0</v>
      </c>
      <c r="BK4926">
        <v>0</v>
      </c>
      <c r="BN4926" s="183"/>
    </row>
    <row r="4927" spans="1:66" x14ac:dyDescent="0.25">
      <c r="A4927" s="1"/>
      <c r="B4927" s="94">
        <v>4914</v>
      </c>
      <c r="C4927" s="43">
        <v>1021748</v>
      </c>
      <c r="D4927" s="37"/>
      <c r="E4927" s="26" t="s">
        <v>427</v>
      </c>
      <c r="F4927" s="151"/>
      <c r="G4927" s="42" t="s">
        <v>377</v>
      </c>
      <c r="H4927" s="46" t="str">
        <f>IFERROR(IFERROR(IF(SEARCH("Usystems",$E4927)&gt;0,"Usystems"),IF(SEARCH("RIIFO",$E4927)&gt;0,"RIIFO","Uponor")),"Uponor")</f>
        <v>Uponor</v>
      </c>
      <c r="I4927" s="25" t="str">
        <f>IFERROR(MID($D4927,1,7)+0,"")</f>
        <v/>
      </c>
      <c r="J4927" s="25" t="str">
        <f>IFERROR(MID($D4927,10,7)+0,"")</f>
        <v/>
      </c>
      <c r="K4927" s="25" t="str">
        <f>IFERROR(MID($D4927,19,7)+0,"")</f>
        <v/>
      </c>
      <c r="L4927" s="25" t="str">
        <f>IFERROR(MID($D4927,28,7)+0,"")</f>
        <v/>
      </c>
      <c r="M4927" s="25" t="str">
        <f>IF(IFERROR(MID($Q4927,1,7)+0,"")&lt;1130000,IF(INDEX(C:C,MATCH(LEFT(Q4927,7)+0,I:I,0))&lt;1130000,"",INDEX(C:C,MATCH(LEFT(Q4927,7)+0,I:I,0))),IFERROR(MID($Q4927,1,7)+0,""))</f>
        <v/>
      </c>
      <c r="N4927" s="25" t="str">
        <f>IF(IFERROR(MID($Q4927,10,7)+0,"")&lt;1130000,"",IFERROR(MID($Q4927,10,7)+0,""))</f>
        <v/>
      </c>
      <c r="O4927" s="25" t="str">
        <f>IF(IFERROR(MID($Q4927,19,7)+0,"")&lt;1130000,"",IFERROR(MID($Q4927,19,7)+0,""))</f>
        <v/>
      </c>
      <c r="P4927" s="25" t="str">
        <f>IF(M4927="","",IF(N4927="",M4927,M4927&amp;", "&amp;N4927))</f>
        <v/>
      </c>
      <c r="Q4927" s="25"/>
      <c r="R4927" s="25"/>
      <c r="S4927" s="35" t="s">
        <v>22</v>
      </c>
      <c r="T4927" s="34" t="s">
        <v>36</v>
      </c>
      <c r="U4927" s="185">
        <v>12622</v>
      </c>
      <c r="V4927" s="188">
        <v>12622</v>
      </c>
      <c r="W4927" s="189">
        <v>12622</v>
      </c>
      <c r="X4927" s="31">
        <v>12622</v>
      </c>
      <c r="Y4927" s="90">
        <f>IFERROR(ROUND(X4927/W4927-1,2),"")</f>
        <v>0</v>
      </c>
      <c r="Z4927" s="31">
        <f>IF(OR(S4927="VLD MLC components",S4927="VLD MLC pipes",S4927="VLD PEX components",S4927="VLD PEX pipes",S4927="VLD PHC components",S4927="VLD PHC pipes",S4927="Controls VLD"),"По запросу",X4927)</f>
        <v>12622</v>
      </c>
      <c r="AA4927" s="63">
        <f>ROUND(X4927/1.2,3)</f>
        <v>10518.333000000001</v>
      </c>
      <c r="AB4927" s="23">
        <v>10518.333000000001</v>
      </c>
      <c r="AC4927" s="190">
        <f>IFERROR(ROUND(AA4927/AB4927-1,2),"")</f>
        <v>0</v>
      </c>
      <c r="AD4927" s="25">
        <v>0.6</v>
      </c>
      <c r="AE4927" s="25">
        <v>8.0000000000000004E-4</v>
      </c>
      <c r="AF4927" s="25">
        <v>0</v>
      </c>
      <c r="AG4927" s="25" t="s">
        <v>22</v>
      </c>
      <c r="AH4927" s="25">
        <v>0</v>
      </c>
      <c r="AI4927" s="25">
        <v>0</v>
      </c>
      <c r="AJ4927" s="25" t="s">
        <v>20</v>
      </c>
      <c r="AK4927" s="42" t="s">
        <v>19</v>
      </c>
      <c r="AL4927" s="25" t="s">
        <v>19</v>
      </c>
      <c r="AM4927" s="25"/>
      <c r="AN4927" s="25"/>
      <c r="AO4927" s="25"/>
      <c r="AP4927" s="25"/>
      <c r="AQ4927" s="25"/>
      <c r="AR4927" s="94"/>
      <c r="AS4927" s="157" t="s">
        <v>22</v>
      </c>
      <c r="AT4927" s="93" t="s">
        <v>22</v>
      </c>
      <c r="AU4927" s="92" t="s">
        <v>22</v>
      </c>
      <c r="AV4927" s="91" t="s">
        <v>48</v>
      </c>
      <c r="AW4927" s="92" t="s">
        <v>48</v>
      </c>
      <c r="AX4927" s="92" t="s">
        <v>48</v>
      </c>
      <c r="AY4927" s="91" t="s">
        <v>48</v>
      </c>
      <c r="AZ4927" s="23"/>
      <c r="BA4927" s="25">
        <v>0</v>
      </c>
      <c r="BB4927" t="s">
        <v>48</v>
      </c>
      <c r="BC4927" t="e">
        <v>#N/A</v>
      </c>
      <c r="BD4927" t="e">
        <f>IF(Z4927=BC4927,"OK")</f>
        <v>#N/A</v>
      </c>
      <c r="BE4927">
        <v>0.6</v>
      </c>
      <c r="BF4927">
        <v>8.0000000000000004E-4</v>
      </c>
      <c r="BG4927">
        <v>0</v>
      </c>
      <c r="BH4927">
        <v>0</v>
      </c>
      <c r="BI4927">
        <v>0</v>
      </c>
      <c r="BJ4927">
        <v>0</v>
      </c>
      <c r="BK4927">
        <v>0</v>
      </c>
      <c r="BN4927" s="183"/>
    </row>
    <row r="4928" spans="1:66" x14ac:dyDescent="0.25">
      <c r="A4928" s="1"/>
      <c r="B4928" s="94">
        <v>4915</v>
      </c>
      <c r="C4928" s="43">
        <v>1044417</v>
      </c>
      <c r="D4928" s="37"/>
      <c r="E4928" s="26" t="s">
        <v>426</v>
      </c>
      <c r="F4928" s="151"/>
      <c r="G4928" s="42" t="s">
        <v>377</v>
      </c>
      <c r="H4928" s="46" t="str">
        <f>IFERROR(IFERROR(IF(SEARCH("Usystems",$E4928)&gt;0,"Usystems"),IF(SEARCH("RIIFO",$E4928)&gt;0,"RIIFO","Uponor")),"Uponor")</f>
        <v>Uponor</v>
      </c>
      <c r="I4928" s="25" t="str">
        <f>IFERROR(MID($D4928,1,7)+0,"")</f>
        <v/>
      </c>
      <c r="J4928" s="25" t="str">
        <f>IFERROR(MID($D4928,10,7)+0,"")</f>
        <v/>
      </c>
      <c r="K4928" s="25" t="str">
        <f>IFERROR(MID($D4928,19,7)+0,"")</f>
        <v/>
      </c>
      <c r="L4928" s="25" t="str">
        <f>IFERROR(MID($D4928,28,7)+0,"")</f>
        <v/>
      </c>
      <c r="M4928" s="25" t="str">
        <f>IF(IFERROR(MID($Q4928,1,7)+0,"")&lt;1130000,IF(INDEX(C:C,MATCH(LEFT(Q4928,7)+0,I:I,0))&lt;1130000,"",INDEX(C:C,MATCH(LEFT(Q4928,7)+0,I:I,0))),IFERROR(MID($Q4928,1,7)+0,""))</f>
        <v/>
      </c>
      <c r="N4928" s="25" t="str">
        <f>IF(IFERROR(MID($Q4928,10,7)+0,"")&lt;1130000,"",IFERROR(MID($Q4928,10,7)+0,""))</f>
        <v/>
      </c>
      <c r="O4928" s="25" t="str">
        <f>IF(IFERROR(MID($Q4928,19,7)+0,"")&lt;1130000,"",IFERROR(MID($Q4928,19,7)+0,""))</f>
        <v/>
      </c>
      <c r="P4928" s="25" t="str">
        <f>IF(M4928="","",IF(N4928="",M4928,M4928&amp;", "&amp;N4928))</f>
        <v/>
      </c>
      <c r="Q4928" s="25"/>
      <c r="R4928" s="25"/>
      <c r="S4928" s="35" t="s">
        <v>22</v>
      </c>
      <c r="T4928" s="34" t="s">
        <v>36</v>
      </c>
      <c r="U4928" s="185">
        <v>37866</v>
      </c>
      <c r="V4928" s="188">
        <v>37866</v>
      </c>
      <c r="W4928" s="189">
        <v>37866</v>
      </c>
      <c r="X4928" s="31">
        <v>37866</v>
      </c>
      <c r="Y4928" s="90">
        <f>IFERROR(ROUND(X4928/W4928-1,2),"")</f>
        <v>0</v>
      </c>
      <c r="Z4928" s="31">
        <f>IF(OR(S4928="VLD MLC components",S4928="VLD MLC pipes",S4928="VLD PEX components",S4928="VLD PEX pipes",S4928="VLD PHC components",S4928="VLD PHC pipes",S4928="Controls VLD"),"По запросу",X4928)</f>
        <v>37866</v>
      </c>
      <c r="AA4928" s="63">
        <f>ROUND(X4928/1.2,3)</f>
        <v>31555</v>
      </c>
      <c r="AB4928" s="23">
        <v>31555</v>
      </c>
      <c r="AC4928" s="190">
        <f>IFERROR(ROUND(AA4928/AB4928-1,2),"")</f>
        <v>0</v>
      </c>
      <c r="AD4928" s="25">
        <v>0.35</v>
      </c>
      <c r="AE4928" s="25">
        <v>4.8000000000000001E-4</v>
      </c>
      <c r="AF4928" s="25">
        <v>0</v>
      </c>
      <c r="AG4928" s="25" t="s">
        <v>22</v>
      </c>
      <c r="AH4928" s="25">
        <v>0</v>
      </c>
      <c r="AI4928" s="25">
        <v>0</v>
      </c>
      <c r="AJ4928" s="25" t="s">
        <v>20</v>
      </c>
      <c r="AK4928" s="42" t="s">
        <v>19</v>
      </c>
      <c r="AL4928" s="25" t="s">
        <v>19</v>
      </c>
      <c r="AM4928" s="25"/>
      <c r="AN4928" s="25"/>
      <c r="AO4928" s="25"/>
      <c r="AP4928" s="25"/>
      <c r="AQ4928" s="25"/>
      <c r="AR4928" s="94"/>
      <c r="AS4928" s="157" t="s">
        <v>22</v>
      </c>
      <c r="AT4928" s="93" t="s">
        <v>22</v>
      </c>
      <c r="AU4928" s="92" t="s">
        <v>22</v>
      </c>
      <c r="AV4928" s="91" t="s">
        <v>48</v>
      </c>
      <c r="AW4928" s="92" t="s">
        <v>48</v>
      </c>
      <c r="AX4928" s="92" t="s">
        <v>48</v>
      </c>
      <c r="AY4928" s="91" t="s">
        <v>48</v>
      </c>
      <c r="AZ4928" s="23"/>
      <c r="BA4928" s="25">
        <v>0</v>
      </c>
      <c r="BB4928" t="s">
        <v>48</v>
      </c>
      <c r="BC4928" t="e">
        <v>#N/A</v>
      </c>
      <c r="BD4928" t="e">
        <f>IF(Z4928=BC4928,"OK")</f>
        <v>#N/A</v>
      </c>
      <c r="BE4928">
        <v>0.35</v>
      </c>
      <c r="BF4928">
        <v>4.8000000000000001E-4</v>
      </c>
      <c r="BG4928">
        <v>0</v>
      </c>
      <c r="BH4928">
        <v>0</v>
      </c>
      <c r="BI4928">
        <v>0</v>
      </c>
      <c r="BJ4928">
        <v>0</v>
      </c>
      <c r="BK4928">
        <v>0</v>
      </c>
      <c r="BN4928" s="183"/>
    </row>
    <row r="4929" spans="1:66" x14ac:dyDescent="0.25">
      <c r="A4929" s="1"/>
      <c r="B4929" s="94">
        <v>4916</v>
      </c>
      <c r="C4929" s="43">
        <v>1044418</v>
      </c>
      <c r="D4929" s="37"/>
      <c r="E4929" s="26" t="s">
        <v>425</v>
      </c>
      <c r="F4929" s="151"/>
      <c r="G4929" s="42" t="s">
        <v>377</v>
      </c>
      <c r="H4929" s="46" t="str">
        <f>IFERROR(IFERROR(IF(SEARCH("Usystems",$E4929)&gt;0,"Usystems"),IF(SEARCH("RIIFO",$E4929)&gt;0,"RIIFO","Uponor")),"Uponor")</f>
        <v>Uponor</v>
      </c>
      <c r="I4929" s="25" t="str">
        <f>IFERROR(MID($D4929,1,7)+0,"")</f>
        <v/>
      </c>
      <c r="J4929" s="25" t="str">
        <f>IFERROR(MID($D4929,10,7)+0,"")</f>
        <v/>
      </c>
      <c r="K4929" s="25" t="str">
        <f>IFERROR(MID($D4929,19,7)+0,"")</f>
        <v/>
      </c>
      <c r="L4929" s="25" t="str">
        <f>IFERROR(MID($D4929,28,7)+0,"")</f>
        <v/>
      </c>
      <c r="M4929" s="25" t="str">
        <f>IF(IFERROR(MID($Q4929,1,7)+0,"")&lt;1130000,IF(INDEX(C:C,MATCH(LEFT(Q4929,7)+0,I:I,0))&lt;1130000,"",INDEX(C:C,MATCH(LEFT(Q4929,7)+0,I:I,0))),IFERROR(MID($Q4929,1,7)+0,""))</f>
        <v/>
      </c>
      <c r="N4929" s="25" t="str">
        <f>IF(IFERROR(MID($Q4929,10,7)+0,"")&lt;1130000,"",IFERROR(MID($Q4929,10,7)+0,""))</f>
        <v/>
      </c>
      <c r="O4929" s="25" t="str">
        <f>IF(IFERROR(MID($Q4929,19,7)+0,"")&lt;1130000,"",IFERROR(MID($Q4929,19,7)+0,""))</f>
        <v/>
      </c>
      <c r="P4929" s="25" t="str">
        <f>IF(M4929="","",IF(N4929="",M4929,M4929&amp;", "&amp;N4929))</f>
        <v/>
      </c>
      <c r="Q4929" s="25"/>
      <c r="R4929" s="25"/>
      <c r="S4929" s="35" t="s">
        <v>22</v>
      </c>
      <c r="T4929" s="34" t="s">
        <v>36</v>
      </c>
      <c r="U4929" s="185">
        <v>9034</v>
      </c>
      <c r="V4929" s="188">
        <v>9034</v>
      </c>
      <c r="W4929" s="189">
        <v>9034</v>
      </c>
      <c r="X4929" s="31">
        <v>9034</v>
      </c>
      <c r="Y4929" s="90">
        <f>IFERROR(ROUND(X4929/W4929-1,2),"")</f>
        <v>0</v>
      </c>
      <c r="Z4929" s="31">
        <f>IF(OR(S4929="VLD MLC components",S4929="VLD MLC pipes",S4929="VLD PEX components",S4929="VLD PEX pipes",S4929="VLD PHC components",S4929="VLD PHC pipes",S4929="Controls VLD"),"По запросу",X4929)</f>
        <v>9034</v>
      </c>
      <c r="AA4929" s="63">
        <f>ROUND(X4929/1.2,3)</f>
        <v>7528.3329999999996</v>
      </c>
      <c r="AB4929" s="23">
        <v>7528.3329999999996</v>
      </c>
      <c r="AC4929" s="190">
        <f>IFERROR(ROUND(AA4929/AB4929-1,2),"")</f>
        <v>0</v>
      </c>
      <c r="AD4929" s="25">
        <v>0.35</v>
      </c>
      <c r="AE4929" s="25">
        <v>2.4000000000000001E-4</v>
      </c>
      <c r="AF4929" s="25">
        <v>0</v>
      </c>
      <c r="AG4929" s="25" t="s">
        <v>22</v>
      </c>
      <c r="AH4929" s="25">
        <v>0</v>
      </c>
      <c r="AI4929" s="25">
        <v>0</v>
      </c>
      <c r="AJ4929" s="25" t="s">
        <v>20</v>
      </c>
      <c r="AK4929" s="42" t="s">
        <v>19</v>
      </c>
      <c r="AL4929" s="25" t="s">
        <v>19</v>
      </c>
      <c r="AM4929" s="25"/>
      <c r="AN4929" s="25"/>
      <c r="AO4929" s="25"/>
      <c r="AP4929" s="25"/>
      <c r="AQ4929" s="25"/>
      <c r="AR4929" s="94"/>
      <c r="AS4929" s="157" t="s">
        <v>22</v>
      </c>
      <c r="AT4929" s="93" t="s">
        <v>22</v>
      </c>
      <c r="AU4929" s="92" t="s">
        <v>22</v>
      </c>
      <c r="AV4929" s="91" t="s">
        <v>48</v>
      </c>
      <c r="AW4929" s="92" t="s">
        <v>48</v>
      </c>
      <c r="AX4929" s="92" t="s">
        <v>48</v>
      </c>
      <c r="AY4929" s="91" t="s">
        <v>48</v>
      </c>
      <c r="AZ4929" s="23"/>
      <c r="BA4929" s="25">
        <v>0</v>
      </c>
      <c r="BB4929" t="s">
        <v>48</v>
      </c>
      <c r="BC4929" t="e">
        <v>#N/A</v>
      </c>
      <c r="BD4929" t="e">
        <f>IF(Z4929=BC4929,"OK")</f>
        <v>#N/A</v>
      </c>
      <c r="BE4929">
        <v>0.35</v>
      </c>
      <c r="BF4929">
        <v>2.4000000000000001E-4</v>
      </c>
      <c r="BG4929">
        <v>0</v>
      </c>
      <c r="BH4929">
        <v>0</v>
      </c>
      <c r="BI4929">
        <v>0</v>
      </c>
      <c r="BJ4929">
        <v>0</v>
      </c>
      <c r="BK4929">
        <v>0</v>
      </c>
      <c r="BN4929" s="183"/>
    </row>
    <row r="4930" spans="1:66" x14ac:dyDescent="0.25">
      <c r="A4930" s="1"/>
      <c r="B4930" s="94">
        <v>4917</v>
      </c>
      <c r="C4930" s="43">
        <v>1021777</v>
      </c>
      <c r="D4930" s="37"/>
      <c r="E4930" s="26" t="s">
        <v>424</v>
      </c>
      <c r="F4930" s="151"/>
      <c r="G4930" s="42" t="s">
        <v>377</v>
      </c>
      <c r="H4930" s="46" t="str">
        <f>IFERROR(IFERROR(IF(SEARCH("Usystems",$E4930)&gt;0,"Usystems"),IF(SEARCH("RIIFO",$E4930)&gt;0,"RIIFO","Uponor")),"Uponor")</f>
        <v>Uponor</v>
      </c>
      <c r="I4930" s="25" t="str">
        <f>IFERROR(MID($D4930,1,7)+0,"")</f>
        <v/>
      </c>
      <c r="J4930" s="25" t="str">
        <f>IFERROR(MID($D4930,10,7)+0,"")</f>
        <v/>
      </c>
      <c r="K4930" s="25" t="str">
        <f>IFERROR(MID($D4930,19,7)+0,"")</f>
        <v/>
      </c>
      <c r="L4930" s="25" t="str">
        <f>IFERROR(MID($D4930,28,7)+0,"")</f>
        <v/>
      </c>
      <c r="M4930" s="25" t="str">
        <f>IF(IFERROR(MID($Q4930,1,7)+0,"")&lt;1130000,IF(INDEX(C:C,MATCH(LEFT(Q4930,7)+0,I:I,0))&lt;1130000,"",INDEX(C:C,MATCH(LEFT(Q4930,7)+0,I:I,0))),IFERROR(MID($Q4930,1,7)+0,""))</f>
        <v/>
      </c>
      <c r="N4930" s="25" t="str">
        <f>IF(IFERROR(MID($Q4930,10,7)+0,"")&lt;1130000,"",IFERROR(MID($Q4930,10,7)+0,""))</f>
        <v/>
      </c>
      <c r="O4930" s="25" t="str">
        <f>IF(IFERROR(MID($Q4930,19,7)+0,"")&lt;1130000,"",IFERROR(MID($Q4930,19,7)+0,""))</f>
        <v/>
      </c>
      <c r="P4930" s="25" t="str">
        <f>IF(M4930="","",IF(N4930="",M4930,M4930&amp;", "&amp;N4930))</f>
        <v/>
      </c>
      <c r="Q4930" s="25"/>
      <c r="R4930" s="25"/>
      <c r="S4930" s="35" t="s">
        <v>22</v>
      </c>
      <c r="T4930" s="34" t="s">
        <v>36</v>
      </c>
      <c r="U4930" s="185">
        <v>350.32</v>
      </c>
      <c r="V4930" s="188">
        <v>350.32</v>
      </c>
      <c r="W4930" s="189">
        <v>350.32</v>
      </c>
      <c r="X4930" s="31">
        <v>350.32</v>
      </c>
      <c r="Y4930" s="90">
        <f>IFERROR(ROUND(X4930/W4930-1,2),"")</f>
        <v>0</v>
      </c>
      <c r="Z4930" s="31">
        <f>IF(OR(S4930="VLD MLC components",S4930="VLD MLC pipes",S4930="VLD PEX components",S4930="VLD PEX pipes",S4930="VLD PHC components",S4930="VLD PHC pipes",S4930="Controls VLD"),"По запросу",X4930)</f>
        <v>350.32</v>
      </c>
      <c r="AA4930" s="63">
        <f>ROUND(X4930/1.2,3)</f>
        <v>291.93299999999999</v>
      </c>
      <c r="AB4930" s="23">
        <v>291.93299999999999</v>
      </c>
      <c r="AC4930" s="190">
        <f>IFERROR(ROUND(AA4930/AB4930-1,2),"")</f>
        <v>0</v>
      </c>
      <c r="AD4930" s="25">
        <v>0.1</v>
      </c>
      <c r="AE4930" s="25">
        <v>9.0000000000000006E-5</v>
      </c>
      <c r="AF4930" s="25">
        <v>0</v>
      </c>
      <c r="AG4930" s="25" t="s">
        <v>22</v>
      </c>
      <c r="AH4930" s="25">
        <v>0</v>
      </c>
      <c r="AI4930" s="25">
        <v>0</v>
      </c>
      <c r="AJ4930" s="25" t="s">
        <v>20</v>
      </c>
      <c r="AK4930" s="42" t="s">
        <v>19</v>
      </c>
      <c r="AL4930" s="25" t="s">
        <v>19</v>
      </c>
      <c r="AM4930" s="25"/>
      <c r="AN4930" s="25"/>
      <c r="AO4930" s="25"/>
      <c r="AP4930" s="25"/>
      <c r="AQ4930" s="25"/>
      <c r="AR4930" s="94"/>
      <c r="AS4930" s="157" t="s">
        <v>22</v>
      </c>
      <c r="AT4930" s="93" t="s">
        <v>22</v>
      </c>
      <c r="AU4930" s="92" t="s">
        <v>22</v>
      </c>
      <c r="AV4930" s="91" t="s">
        <v>48</v>
      </c>
      <c r="AW4930" s="92" t="s">
        <v>48</v>
      </c>
      <c r="AX4930" s="92" t="s">
        <v>48</v>
      </c>
      <c r="AY4930" s="91" t="s">
        <v>48</v>
      </c>
      <c r="AZ4930" s="23"/>
      <c r="BA4930" s="25">
        <v>0</v>
      </c>
      <c r="BB4930" t="s">
        <v>48</v>
      </c>
      <c r="BC4930" t="e">
        <v>#N/A</v>
      </c>
      <c r="BD4930" t="e">
        <f>IF(Z4930=BC4930,"OK")</f>
        <v>#N/A</v>
      </c>
      <c r="BE4930">
        <v>0.1</v>
      </c>
      <c r="BF4930">
        <v>9.0000000000000006E-5</v>
      </c>
      <c r="BG4930">
        <v>0</v>
      </c>
      <c r="BH4930">
        <v>0</v>
      </c>
      <c r="BI4930">
        <v>0</v>
      </c>
      <c r="BJ4930">
        <v>0</v>
      </c>
      <c r="BK4930">
        <v>0</v>
      </c>
      <c r="BN4930" s="183"/>
    </row>
    <row r="4931" spans="1:66" x14ac:dyDescent="0.25">
      <c r="A4931" s="1"/>
      <c r="B4931" s="94">
        <v>4918</v>
      </c>
      <c r="C4931" s="43">
        <v>1021778</v>
      </c>
      <c r="D4931" s="37"/>
      <c r="E4931" s="26" t="s">
        <v>423</v>
      </c>
      <c r="F4931" s="151"/>
      <c r="G4931" s="42" t="s">
        <v>377</v>
      </c>
      <c r="H4931" s="46" t="str">
        <f>IFERROR(IFERROR(IF(SEARCH("Usystems",$E4931)&gt;0,"Usystems"),IF(SEARCH("RIIFO",$E4931)&gt;0,"RIIFO","Uponor")),"Uponor")</f>
        <v>Uponor</v>
      </c>
      <c r="I4931" s="25" t="str">
        <f>IFERROR(MID($D4931,1,7)+0,"")</f>
        <v/>
      </c>
      <c r="J4931" s="25" t="str">
        <f>IFERROR(MID($D4931,10,7)+0,"")</f>
        <v/>
      </c>
      <c r="K4931" s="25" t="str">
        <f>IFERROR(MID($D4931,19,7)+0,"")</f>
        <v/>
      </c>
      <c r="L4931" s="25" t="str">
        <f>IFERROR(MID($D4931,28,7)+0,"")</f>
        <v/>
      </c>
      <c r="M4931" s="25" t="str">
        <f>IF(IFERROR(MID($Q4931,1,7)+0,"")&lt;1130000,IF(INDEX(C:C,MATCH(LEFT(Q4931,7)+0,I:I,0))&lt;1130000,"",INDEX(C:C,MATCH(LEFT(Q4931,7)+0,I:I,0))),IFERROR(MID($Q4931,1,7)+0,""))</f>
        <v/>
      </c>
      <c r="N4931" s="25" t="str">
        <f>IF(IFERROR(MID($Q4931,10,7)+0,"")&lt;1130000,"",IFERROR(MID($Q4931,10,7)+0,""))</f>
        <v/>
      </c>
      <c r="O4931" s="25" t="str">
        <f>IF(IFERROR(MID($Q4931,19,7)+0,"")&lt;1130000,"",IFERROR(MID($Q4931,19,7)+0,""))</f>
        <v/>
      </c>
      <c r="P4931" s="25" t="str">
        <f>IF(M4931="","",IF(N4931="",M4931,M4931&amp;", "&amp;N4931))</f>
        <v/>
      </c>
      <c r="Q4931" s="25"/>
      <c r="R4931" s="25"/>
      <c r="S4931" s="35" t="s">
        <v>22</v>
      </c>
      <c r="T4931" s="34" t="s">
        <v>36</v>
      </c>
      <c r="U4931" s="185">
        <v>913</v>
      </c>
      <c r="V4931" s="188">
        <v>913</v>
      </c>
      <c r="W4931" s="189">
        <v>913</v>
      </c>
      <c r="X4931" s="31">
        <v>913</v>
      </c>
      <c r="Y4931" s="90">
        <f>IFERROR(ROUND(X4931/W4931-1,2),"")</f>
        <v>0</v>
      </c>
      <c r="Z4931" s="31">
        <f>IF(OR(S4931="VLD MLC components",S4931="VLD MLC pipes",S4931="VLD PEX components",S4931="VLD PEX pipes",S4931="VLD PHC components",S4931="VLD PHC pipes",S4931="Controls VLD"),"По запросу",X4931)</f>
        <v>913</v>
      </c>
      <c r="AA4931" s="63">
        <f>ROUND(X4931/1.2,3)</f>
        <v>760.83299999999997</v>
      </c>
      <c r="AB4931" s="23">
        <v>760.83299999999997</v>
      </c>
      <c r="AC4931" s="190">
        <f>IFERROR(ROUND(AA4931/AB4931-1,2),"")</f>
        <v>0</v>
      </c>
      <c r="AD4931" s="25">
        <v>0.1</v>
      </c>
      <c r="AE4931" s="25">
        <v>9.0000000000000006E-5</v>
      </c>
      <c r="AF4931" s="25">
        <v>0</v>
      </c>
      <c r="AG4931" s="25" t="s">
        <v>22</v>
      </c>
      <c r="AH4931" s="25">
        <v>0</v>
      </c>
      <c r="AI4931" s="25">
        <v>0</v>
      </c>
      <c r="AJ4931" s="25" t="s">
        <v>20</v>
      </c>
      <c r="AK4931" s="42" t="s">
        <v>19</v>
      </c>
      <c r="AL4931" s="25" t="s">
        <v>19</v>
      </c>
      <c r="AM4931" s="25"/>
      <c r="AN4931" s="25"/>
      <c r="AO4931" s="25"/>
      <c r="AP4931" s="25"/>
      <c r="AQ4931" s="25"/>
      <c r="AR4931" s="94"/>
      <c r="AS4931" s="157" t="s">
        <v>22</v>
      </c>
      <c r="AT4931" s="93" t="s">
        <v>22</v>
      </c>
      <c r="AU4931" s="92" t="s">
        <v>22</v>
      </c>
      <c r="AV4931" s="91" t="s">
        <v>48</v>
      </c>
      <c r="AW4931" s="92" t="s">
        <v>48</v>
      </c>
      <c r="AX4931" s="92" t="s">
        <v>48</v>
      </c>
      <c r="AY4931" s="91" t="s">
        <v>48</v>
      </c>
      <c r="AZ4931" s="23"/>
      <c r="BA4931" s="25">
        <v>0</v>
      </c>
      <c r="BB4931" t="s">
        <v>48</v>
      </c>
      <c r="BC4931" t="e">
        <v>#N/A</v>
      </c>
      <c r="BD4931" t="e">
        <f>IF(Z4931=BC4931,"OK")</f>
        <v>#N/A</v>
      </c>
      <c r="BE4931">
        <v>0.1</v>
      </c>
      <c r="BF4931">
        <v>9.0000000000000006E-5</v>
      </c>
      <c r="BG4931">
        <v>0</v>
      </c>
      <c r="BH4931">
        <v>0</v>
      </c>
      <c r="BI4931">
        <v>0</v>
      </c>
      <c r="BJ4931">
        <v>0</v>
      </c>
      <c r="BK4931">
        <v>0</v>
      </c>
      <c r="BN4931" s="183"/>
    </row>
    <row r="4932" spans="1:66" x14ac:dyDescent="0.25">
      <c r="A4932" s="1"/>
      <c r="B4932" s="94">
        <v>4919</v>
      </c>
      <c r="C4932" s="43">
        <v>1021833</v>
      </c>
      <c r="D4932" s="37"/>
      <c r="E4932" s="26" t="s">
        <v>422</v>
      </c>
      <c r="F4932" s="151"/>
      <c r="G4932" s="42" t="s">
        <v>377</v>
      </c>
      <c r="H4932" s="46" t="str">
        <f>IFERROR(IFERROR(IF(SEARCH("Usystems",$E4932)&gt;0,"Usystems"),IF(SEARCH("RIIFO",$E4932)&gt;0,"RIIFO","Uponor")),"Uponor")</f>
        <v>Uponor</v>
      </c>
      <c r="I4932" s="25" t="str">
        <f>IFERROR(MID($D4932,1,7)+0,"")</f>
        <v/>
      </c>
      <c r="J4932" s="25" t="str">
        <f>IFERROR(MID($D4932,10,7)+0,"")</f>
        <v/>
      </c>
      <c r="K4932" s="25" t="str">
        <f>IFERROR(MID($D4932,19,7)+0,"")</f>
        <v/>
      </c>
      <c r="L4932" s="25" t="str">
        <f>IFERROR(MID($D4932,28,7)+0,"")</f>
        <v/>
      </c>
      <c r="M4932" s="25" t="str">
        <f>IF(IFERROR(MID($Q4932,1,7)+0,"")&lt;1130000,IF(INDEX(C:C,MATCH(LEFT(Q4932,7)+0,I:I,0))&lt;1130000,"",INDEX(C:C,MATCH(LEFT(Q4932,7)+0,I:I,0))),IFERROR(MID($Q4932,1,7)+0,""))</f>
        <v/>
      </c>
      <c r="N4932" s="25" t="str">
        <f>IF(IFERROR(MID($Q4932,10,7)+0,"")&lt;1130000,"",IFERROR(MID($Q4932,10,7)+0,""))</f>
        <v/>
      </c>
      <c r="O4932" s="25" t="str">
        <f>IF(IFERROR(MID($Q4932,19,7)+0,"")&lt;1130000,"",IFERROR(MID($Q4932,19,7)+0,""))</f>
        <v/>
      </c>
      <c r="P4932" s="25" t="str">
        <f>IF(M4932="","",IF(N4932="",M4932,M4932&amp;", "&amp;N4932))</f>
        <v/>
      </c>
      <c r="Q4932" s="25"/>
      <c r="R4932" s="25"/>
      <c r="S4932" s="35" t="s">
        <v>22</v>
      </c>
      <c r="T4932" s="34" t="s">
        <v>36</v>
      </c>
      <c r="U4932" s="185">
        <v>2422</v>
      </c>
      <c r="V4932" s="188">
        <v>2422</v>
      </c>
      <c r="W4932" s="189">
        <v>2422</v>
      </c>
      <c r="X4932" s="31">
        <v>2422</v>
      </c>
      <c r="Y4932" s="90">
        <f>IFERROR(ROUND(X4932/W4932-1,2),"")</f>
        <v>0</v>
      </c>
      <c r="Z4932" s="31">
        <f>IF(OR(S4932="VLD MLC components",S4932="VLD MLC pipes",S4932="VLD PEX components",S4932="VLD PEX pipes",S4932="VLD PHC components",S4932="VLD PHC pipes",S4932="Controls VLD"),"По запросу",X4932)</f>
        <v>2422</v>
      </c>
      <c r="AA4932" s="63">
        <f>ROUND(X4932/1.2,3)</f>
        <v>2018.3330000000001</v>
      </c>
      <c r="AB4932" s="23">
        <v>2018.3330000000001</v>
      </c>
      <c r="AC4932" s="190">
        <f>IFERROR(ROUND(AA4932/AB4932-1,2),"")</f>
        <v>0</v>
      </c>
      <c r="AD4932" s="25">
        <v>0.4</v>
      </c>
      <c r="AE4932" s="25">
        <v>5.7600000000000001E-4</v>
      </c>
      <c r="AF4932" s="25">
        <v>0</v>
      </c>
      <c r="AG4932" s="25" t="s">
        <v>22</v>
      </c>
      <c r="AH4932" s="25">
        <v>0</v>
      </c>
      <c r="AI4932" s="25">
        <v>0</v>
      </c>
      <c r="AJ4932" s="25" t="s">
        <v>20</v>
      </c>
      <c r="AK4932" s="42" t="s">
        <v>19</v>
      </c>
      <c r="AL4932" s="25" t="s">
        <v>19</v>
      </c>
      <c r="AM4932" s="25"/>
      <c r="AN4932" s="25"/>
      <c r="AO4932" s="25"/>
      <c r="AP4932" s="25"/>
      <c r="AQ4932" s="25"/>
      <c r="AR4932" s="94"/>
      <c r="AS4932" s="157" t="s">
        <v>22</v>
      </c>
      <c r="AT4932" s="93" t="s">
        <v>22</v>
      </c>
      <c r="AU4932" s="92" t="s">
        <v>22</v>
      </c>
      <c r="AV4932" s="91" t="s">
        <v>48</v>
      </c>
      <c r="AW4932" s="92" t="s">
        <v>48</v>
      </c>
      <c r="AX4932" s="92" t="s">
        <v>48</v>
      </c>
      <c r="AY4932" s="91" t="s">
        <v>48</v>
      </c>
      <c r="AZ4932" s="23"/>
      <c r="BA4932" s="25">
        <v>0</v>
      </c>
      <c r="BB4932" t="s">
        <v>48</v>
      </c>
      <c r="BC4932" t="e">
        <v>#N/A</v>
      </c>
      <c r="BD4932" t="e">
        <f>IF(Z4932=BC4932,"OK")</f>
        <v>#N/A</v>
      </c>
      <c r="BE4932">
        <v>0.4</v>
      </c>
      <c r="BF4932">
        <v>5.7600000000000001E-4</v>
      </c>
      <c r="BG4932">
        <v>0</v>
      </c>
      <c r="BH4932">
        <v>0</v>
      </c>
      <c r="BI4932">
        <v>0</v>
      </c>
      <c r="BJ4932">
        <v>0</v>
      </c>
      <c r="BK4932">
        <v>0</v>
      </c>
      <c r="BN4932" s="183"/>
    </row>
    <row r="4933" spans="1:66" x14ac:dyDescent="0.25">
      <c r="A4933" s="1"/>
      <c r="B4933" s="94">
        <v>4920</v>
      </c>
      <c r="C4933" s="43">
        <v>1008011</v>
      </c>
      <c r="D4933" s="37"/>
      <c r="E4933" s="26" t="s">
        <v>421</v>
      </c>
      <c r="F4933" s="151"/>
      <c r="G4933" s="42" t="s">
        <v>377</v>
      </c>
      <c r="H4933" s="46" t="str">
        <f>IFERROR(IFERROR(IF(SEARCH("Usystems",$E4933)&gt;0,"Usystems"),IF(SEARCH("RIIFO",$E4933)&gt;0,"RIIFO","Uponor")),"Uponor")</f>
        <v>Uponor</v>
      </c>
      <c r="I4933" s="25" t="str">
        <f>IFERROR(MID($D4933,1,7)+0,"")</f>
        <v/>
      </c>
      <c r="J4933" s="25" t="str">
        <f>IFERROR(MID($D4933,10,7)+0,"")</f>
        <v/>
      </c>
      <c r="K4933" s="25" t="str">
        <f>IFERROR(MID($D4933,19,7)+0,"")</f>
        <v/>
      </c>
      <c r="L4933" s="25" t="str">
        <f>IFERROR(MID($D4933,28,7)+0,"")</f>
        <v/>
      </c>
      <c r="M4933" s="25" t="str">
        <f>IF(IFERROR(MID($Q4933,1,7)+0,"")&lt;1130000,IF(INDEX(C:C,MATCH(LEFT(Q4933,7)+0,I:I,0))&lt;1130000,"",INDEX(C:C,MATCH(LEFT(Q4933,7)+0,I:I,0))),IFERROR(MID($Q4933,1,7)+0,""))</f>
        <v/>
      </c>
      <c r="N4933" s="25" t="str">
        <f>IF(IFERROR(MID($Q4933,10,7)+0,"")&lt;1130000,"",IFERROR(MID($Q4933,10,7)+0,""))</f>
        <v/>
      </c>
      <c r="O4933" s="25" t="str">
        <f>IF(IFERROR(MID($Q4933,19,7)+0,"")&lt;1130000,"",IFERROR(MID($Q4933,19,7)+0,""))</f>
        <v/>
      </c>
      <c r="P4933" s="25" t="str">
        <f>IF(M4933="","",IF(N4933="",M4933,M4933&amp;", "&amp;N4933))</f>
        <v/>
      </c>
      <c r="Q4933" s="25"/>
      <c r="R4933" s="25"/>
      <c r="S4933" s="35" t="s">
        <v>22</v>
      </c>
      <c r="T4933" s="34" t="s">
        <v>36</v>
      </c>
      <c r="U4933" s="185">
        <v>35.03</v>
      </c>
      <c r="V4933" s="188">
        <v>35.03</v>
      </c>
      <c r="W4933" s="189">
        <v>35.03</v>
      </c>
      <c r="X4933" s="31">
        <v>35.03</v>
      </c>
      <c r="Y4933" s="90">
        <f>IFERROR(ROUND(X4933/W4933-1,2),"")</f>
        <v>0</v>
      </c>
      <c r="Z4933" s="31">
        <f>IF(OR(S4933="VLD MLC components",S4933="VLD MLC pipes",S4933="VLD PEX components",S4933="VLD PEX pipes",S4933="VLD PHC components",S4933="VLD PHC pipes",S4933="Controls VLD"),"По запросу",X4933)</f>
        <v>35.03</v>
      </c>
      <c r="AA4933" s="63">
        <f>ROUND(X4933/1.2,3)</f>
        <v>29.192</v>
      </c>
      <c r="AB4933" s="23">
        <v>29.192</v>
      </c>
      <c r="AC4933" s="190">
        <f>IFERROR(ROUND(AA4933/AB4933-1,2),"")</f>
        <v>0</v>
      </c>
      <c r="AD4933" s="25">
        <v>0.05</v>
      </c>
      <c r="AE4933" s="25">
        <v>6.0000000000000002E-5</v>
      </c>
      <c r="AF4933" s="25">
        <v>0</v>
      </c>
      <c r="AG4933" s="25" t="s">
        <v>22</v>
      </c>
      <c r="AH4933" s="25">
        <v>0</v>
      </c>
      <c r="AI4933" s="25">
        <v>0</v>
      </c>
      <c r="AJ4933" s="25" t="s">
        <v>20</v>
      </c>
      <c r="AK4933" s="42" t="s">
        <v>19</v>
      </c>
      <c r="AL4933" s="25" t="s">
        <v>19</v>
      </c>
      <c r="AM4933" s="25"/>
      <c r="AN4933" s="25"/>
      <c r="AO4933" s="25"/>
      <c r="AP4933" s="25"/>
      <c r="AQ4933" s="25"/>
      <c r="AR4933" s="94"/>
      <c r="AS4933" s="157" t="s">
        <v>22</v>
      </c>
      <c r="AT4933" s="93" t="s">
        <v>22</v>
      </c>
      <c r="AU4933" s="92" t="s">
        <v>22</v>
      </c>
      <c r="AV4933" s="91" t="s">
        <v>48</v>
      </c>
      <c r="AW4933" s="92" t="s">
        <v>48</v>
      </c>
      <c r="AX4933" s="92" t="s">
        <v>48</v>
      </c>
      <c r="AY4933" s="91" t="s">
        <v>48</v>
      </c>
      <c r="AZ4933" s="23"/>
      <c r="BA4933" s="25">
        <v>0</v>
      </c>
      <c r="BB4933" t="s">
        <v>48</v>
      </c>
      <c r="BC4933" t="e">
        <v>#N/A</v>
      </c>
      <c r="BD4933" t="e">
        <f>IF(Z4933=BC4933,"OK")</f>
        <v>#N/A</v>
      </c>
      <c r="BE4933">
        <v>0.05</v>
      </c>
      <c r="BF4933">
        <v>6.0000000000000002E-5</v>
      </c>
      <c r="BG4933">
        <v>0</v>
      </c>
      <c r="BH4933">
        <v>0</v>
      </c>
      <c r="BI4933">
        <v>0</v>
      </c>
      <c r="BJ4933">
        <v>0</v>
      </c>
      <c r="BK4933">
        <v>0</v>
      </c>
      <c r="BN4933" s="183"/>
    </row>
    <row r="4934" spans="1:66" x14ac:dyDescent="0.25">
      <c r="A4934" s="1"/>
      <c r="B4934" s="94">
        <v>4921</v>
      </c>
      <c r="C4934" s="43">
        <v>1008012</v>
      </c>
      <c r="D4934" s="37"/>
      <c r="E4934" s="26" t="s">
        <v>420</v>
      </c>
      <c r="F4934" s="151"/>
      <c r="G4934" s="42" t="s">
        <v>377</v>
      </c>
      <c r="H4934" s="46" t="str">
        <f>IFERROR(IFERROR(IF(SEARCH("Usystems",$E4934)&gt;0,"Usystems"),IF(SEARCH("RIIFO",$E4934)&gt;0,"RIIFO","Uponor")),"Uponor")</f>
        <v>Uponor</v>
      </c>
      <c r="I4934" s="25" t="str">
        <f>IFERROR(MID($D4934,1,7)+0,"")</f>
        <v/>
      </c>
      <c r="J4934" s="25" t="str">
        <f>IFERROR(MID($D4934,10,7)+0,"")</f>
        <v/>
      </c>
      <c r="K4934" s="25" t="str">
        <f>IFERROR(MID($D4934,19,7)+0,"")</f>
        <v/>
      </c>
      <c r="L4934" s="25" t="str">
        <f>IFERROR(MID($D4934,28,7)+0,"")</f>
        <v/>
      </c>
      <c r="M4934" s="25" t="str">
        <f>IF(IFERROR(MID($Q4934,1,7)+0,"")&lt;1130000,IF(INDEX(C:C,MATCH(LEFT(Q4934,7)+0,I:I,0))&lt;1130000,"",INDEX(C:C,MATCH(LEFT(Q4934,7)+0,I:I,0))),IFERROR(MID($Q4934,1,7)+0,""))</f>
        <v/>
      </c>
      <c r="N4934" s="25" t="str">
        <f>IF(IFERROR(MID($Q4934,10,7)+0,"")&lt;1130000,"",IFERROR(MID($Q4934,10,7)+0,""))</f>
        <v/>
      </c>
      <c r="O4934" s="25" t="str">
        <f>IF(IFERROR(MID($Q4934,19,7)+0,"")&lt;1130000,"",IFERROR(MID($Q4934,19,7)+0,""))</f>
        <v/>
      </c>
      <c r="P4934" s="25" t="str">
        <f>IF(M4934="","",IF(N4934="",M4934,M4934&amp;", "&amp;N4934))</f>
        <v/>
      </c>
      <c r="Q4934" s="25"/>
      <c r="R4934" s="25"/>
      <c r="S4934" s="35" t="s">
        <v>22</v>
      </c>
      <c r="T4934" s="34" t="s">
        <v>418</v>
      </c>
      <c r="U4934" s="185">
        <v>150.78</v>
      </c>
      <c r="V4934" s="188">
        <v>150.78</v>
      </c>
      <c r="W4934" s="189">
        <v>150.78</v>
      </c>
      <c r="X4934" s="31">
        <v>150.78</v>
      </c>
      <c r="Y4934" s="90">
        <f>IFERROR(ROUND(X4934/W4934-1,2),"")</f>
        <v>0</v>
      </c>
      <c r="Z4934" s="31">
        <f>IF(OR(S4934="VLD MLC components",S4934="VLD MLC pipes",S4934="VLD PEX components",S4934="VLD PEX pipes",S4934="VLD PHC components",S4934="VLD PHC pipes",S4934="Controls VLD"),"По запросу",X4934)</f>
        <v>150.78</v>
      </c>
      <c r="AA4934" s="63">
        <f>ROUND(X4934/1.2,3)</f>
        <v>125.65</v>
      </c>
      <c r="AB4934" s="23">
        <v>125.65</v>
      </c>
      <c r="AC4934" s="190">
        <f>IFERROR(ROUND(AA4934/AB4934-1,2),"")</f>
        <v>0</v>
      </c>
      <c r="AD4934" s="25">
        <v>4.0000000000000001E-3</v>
      </c>
      <c r="AE4934" s="25">
        <v>3.0000000000000001E-6</v>
      </c>
      <c r="AF4934" s="25">
        <v>0</v>
      </c>
      <c r="AG4934" s="25" t="s">
        <v>22</v>
      </c>
      <c r="AH4934" s="25">
        <v>0</v>
      </c>
      <c r="AI4934" s="25">
        <v>0</v>
      </c>
      <c r="AJ4934" s="25" t="s">
        <v>20</v>
      </c>
      <c r="AK4934" s="42" t="s">
        <v>19</v>
      </c>
      <c r="AL4934" s="25" t="s">
        <v>19</v>
      </c>
      <c r="AM4934" s="25"/>
      <c r="AN4934" s="25"/>
      <c r="AO4934" s="25"/>
      <c r="AP4934" s="25"/>
      <c r="AQ4934" s="25"/>
      <c r="AR4934" s="94"/>
      <c r="AS4934" s="157" t="s">
        <v>22</v>
      </c>
      <c r="AT4934" s="93" t="s">
        <v>22</v>
      </c>
      <c r="AU4934" s="92" t="s">
        <v>22</v>
      </c>
      <c r="AV4934" s="91" t="s">
        <v>48</v>
      </c>
      <c r="AW4934" s="92" t="s">
        <v>48</v>
      </c>
      <c r="AX4934" s="92" t="s">
        <v>48</v>
      </c>
      <c r="AY4934" s="91" t="s">
        <v>48</v>
      </c>
      <c r="AZ4934" s="23"/>
      <c r="BA4934" s="25">
        <v>0</v>
      </c>
      <c r="BB4934" t="s">
        <v>48</v>
      </c>
      <c r="BC4934" t="e">
        <v>#N/A</v>
      </c>
      <c r="BD4934" t="e">
        <f>IF(Z4934=BC4934,"OK")</f>
        <v>#N/A</v>
      </c>
      <c r="BE4934">
        <v>4.0000000000000001E-3</v>
      </c>
      <c r="BF4934">
        <v>3.0000000000000001E-6</v>
      </c>
      <c r="BG4934">
        <v>0</v>
      </c>
      <c r="BH4934">
        <v>0</v>
      </c>
      <c r="BI4934">
        <v>0</v>
      </c>
      <c r="BJ4934">
        <v>0</v>
      </c>
      <c r="BK4934">
        <v>0</v>
      </c>
      <c r="BN4934" s="183"/>
    </row>
    <row r="4935" spans="1:66" x14ac:dyDescent="0.25">
      <c r="A4935" s="1"/>
      <c r="B4935" s="94">
        <v>4922</v>
      </c>
      <c r="C4935" s="43">
        <v>1092118</v>
      </c>
      <c r="D4935" s="37"/>
      <c r="E4935" s="26" t="s">
        <v>419</v>
      </c>
      <c r="F4935" s="151"/>
      <c r="G4935" s="42" t="s">
        <v>377</v>
      </c>
      <c r="H4935" s="46" t="str">
        <f>IFERROR(IFERROR(IF(SEARCH("Usystems",$E4935)&gt;0,"Usystems"),IF(SEARCH("RIIFO",$E4935)&gt;0,"RIIFO","Uponor")),"Uponor")</f>
        <v>Uponor</v>
      </c>
      <c r="I4935" s="25" t="str">
        <f>IFERROR(MID($D4935,1,7)+0,"")</f>
        <v/>
      </c>
      <c r="J4935" s="25" t="str">
        <f>IFERROR(MID($D4935,10,7)+0,"")</f>
        <v/>
      </c>
      <c r="K4935" s="25" t="str">
        <f>IFERROR(MID($D4935,19,7)+0,"")</f>
        <v/>
      </c>
      <c r="L4935" s="25" t="str">
        <f>IFERROR(MID($D4935,28,7)+0,"")</f>
        <v/>
      </c>
      <c r="M4935" s="25" t="str">
        <f>IF(IFERROR(MID($Q4935,1,7)+0,"")&lt;1130000,IF(INDEX(C:C,MATCH(LEFT(Q4935,7)+0,I:I,0))&lt;1130000,"",INDEX(C:C,MATCH(LEFT(Q4935,7)+0,I:I,0))),IFERROR(MID($Q4935,1,7)+0,""))</f>
        <v/>
      </c>
      <c r="N4935" s="25" t="str">
        <f>IF(IFERROR(MID($Q4935,10,7)+0,"")&lt;1130000,"",IFERROR(MID($Q4935,10,7)+0,""))</f>
        <v/>
      </c>
      <c r="O4935" s="25" t="str">
        <f>IF(IFERROR(MID($Q4935,19,7)+0,"")&lt;1130000,"",IFERROR(MID($Q4935,19,7)+0,""))</f>
        <v/>
      </c>
      <c r="P4935" s="25" t="str">
        <f>IF(M4935="","",IF(N4935="",M4935,M4935&amp;", "&amp;N4935))</f>
        <v/>
      </c>
      <c r="Q4935" s="25"/>
      <c r="R4935" s="25"/>
      <c r="S4935" s="35" t="s">
        <v>22</v>
      </c>
      <c r="T4935" s="34" t="s">
        <v>418</v>
      </c>
      <c r="U4935" s="185">
        <v>1356</v>
      </c>
      <c r="V4935" s="188">
        <v>1356</v>
      </c>
      <c r="W4935" s="189">
        <v>1356</v>
      </c>
      <c r="X4935" s="31">
        <v>1356</v>
      </c>
      <c r="Y4935" s="90">
        <f>IFERROR(ROUND(X4935/W4935-1,2),"")</f>
        <v>0</v>
      </c>
      <c r="Z4935" s="31">
        <f>IF(OR(S4935="VLD MLC components",S4935="VLD MLC pipes",S4935="VLD PEX components",S4935="VLD PEX pipes",S4935="VLD PHC components",S4935="VLD PHC pipes",S4935="Controls VLD"),"По запросу",X4935)</f>
        <v>1356</v>
      </c>
      <c r="AA4935" s="63">
        <f>ROUND(X4935/1.2,3)</f>
        <v>1130</v>
      </c>
      <c r="AB4935" s="23">
        <v>1130</v>
      </c>
      <c r="AC4935" s="190">
        <f>IFERROR(ROUND(AA4935/AB4935-1,2),"")</f>
        <v>0</v>
      </c>
      <c r="AD4935" s="25">
        <v>0.2</v>
      </c>
      <c r="AE4935" s="25">
        <v>5.9999999999999995E-4</v>
      </c>
      <c r="AF4935" s="25">
        <v>0</v>
      </c>
      <c r="AG4935" s="25" t="s">
        <v>22</v>
      </c>
      <c r="AH4935" s="25">
        <v>0</v>
      </c>
      <c r="AI4935" s="25">
        <v>0</v>
      </c>
      <c r="AJ4935" s="25" t="s">
        <v>20</v>
      </c>
      <c r="AK4935" s="42" t="s">
        <v>19</v>
      </c>
      <c r="AL4935" s="25" t="s">
        <v>19</v>
      </c>
      <c r="AM4935" s="25"/>
      <c r="AN4935" s="25"/>
      <c r="AO4935" s="25"/>
      <c r="AP4935" s="25"/>
      <c r="AQ4935" s="25"/>
      <c r="AR4935" s="94"/>
      <c r="AS4935" s="157" t="s">
        <v>22</v>
      </c>
      <c r="AT4935" s="93" t="s">
        <v>22</v>
      </c>
      <c r="AU4935" s="92" t="s">
        <v>22</v>
      </c>
      <c r="AV4935" s="91" t="s">
        <v>48</v>
      </c>
      <c r="AW4935" s="92" t="s">
        <v>48</v>
      </c>
      <c r="AX4935" s="92" t="s">
        <v>48</v>
      </c>
      <c r="AY4935" s="91" t="s">
        <v>48</v>
      </c>
      <c r="AZ4935" s="23"/>
      <c r="BA4935" s="25">
        <v>0</v>
      </c>
      <c r="BB4935" t="s">
        <v>48</v>
      </c>
      <c r="BC4935" t="e">
        <v>#N/A</v>
      </c>
      <c r="BD4935" t="e">
        <f>IF(Z4935=BC4935,"OK")</f>
        <v>#N/A</v>
      </c>
      <c r="BE4935">
        <v>0.2</v>
      </c>
      <c r="BF4935">
        <v>5.9999999999999995E-4</v>
      </c>
      <c r="BG4935">
        <v>0</v>
      </c>
      <c r="BH4935">
        <v>0</v>
      </c>
      <c r="BI4935">
        <v>0</v>
      </c>
      <c r="BJ4935">
        <v>0</v>
      </c>
      <c r="BK4935">
        <v>0</v>
      </c>
      <c r="BN4935" s="183"/>
    </row>
    <row r="4936" spans="1:66" x14ac:dyDescent="0.25">
      <c r="A4936" s="1"/>
      <c r="B4936" s="94">
        <v>4923</v>
      </c>
      <c r="C4936" s="43">
        <v>1021752</v>
      </c>
      <c r="D4936" s="37"/>
      <c r="E4936" s="26" t="s">
        <v>417</v>
      </c>
      <c r="F4936" s="151"/>
      <c r="G4936" s="42" t="s">
        <v>377</v>
      </c>
      <c r="H4936" s="46" t="str">
        <f>IFERROR(IFERROR(IF(SEARCH("Usystems",$E4936)&gt;0,"Usystems"),IF(SEARCH("RIIFO",$E4936)&gt;0,"RIIFO","Uponor")),"Uponor")</f>
        <v>Uponor</v>
      </c>
      <c r="I4936" s="25" t="str">
        <f>IFERROR(MID($D4936,1,7)+0,"")</f>
        <v/>
      </c>
      <c r="J4936" s="25" t="str">
        <f>IFERROR(MID($D4936,10,7)+0,"")</f>
        <v/>
      </c>
      <c r="K4936" s="25" t="str">
        <f>IFERROR(MID($D4936,19,7)+0,"")</f>
        <v/>
      </c>
      <c r="L4936" s="25" t="str">
        <f>IFERROR(MID($D4936,28,7)+0,"")</f>
        <v/>
      </c>
      <c r="M4936" s="25" t="str">
        <f>IF(IFERROR(MID($Q4936,1,7)+0,"")&lt;1130000,IF(INDEX(C:C,MATCH(LEFT(Q4936,7)+0,I:I,0))&lt;1130000,"",INDEX(C:C,MATCH(LEFT(Q4936,7)+0,I:I,0))),IFERROR(MID($Q4936,1,7)+0,""))</f>
        <v/>
      </c>
      <c r="N4936" s="25" t="str">
        <f>IF(IFERROR(MID($Q4936,10,7)+0,"")&lt;1130000,"",IFERROR(MID($Q4936,10,7)+0,""))</f>
        <v/>
      </c>
      <c r="O4936" s="25" t="str">
        <f>IF(IFERROR(MID($Q4936,19,7)+0,"")&lt;1130000,"",IFERROR(MID($Q4936,19,7)+0,""))</f>
        <v/>
      </c>
      <c r="P4936" s="25" t="str">
        <f>IF(M4936="","",IF(N4936="",M4936,M4936&amp;", "&amp;N4936))</f>
        <v/>
      </c>
      <c r="Q4936" s="25"/>
      <c r="R4936" s="25"/>
      <c r="S4936" s="35" t="s">
        <v>22</v>
      </c>
      <c r="T4936" s="34" t="s">
        <v>36</v>
      </c>
      <c r="U4936" s="185">
        <v>15974</v>
      </c>
      <c r="V4936" s="188">
        <v>15974</v>
      </c>
      <c r="W4936" s="189">
        <v>15974</v>
      </c>
      <c r="X4936" s="31">
        <v>15974</v>
      </c>
      <c r="Y4936" s="90">
        <f>IFERROR(ROUND(X4936/W4936-1,2),"")</f>
        <v>0</v>
      </c>
      <c r="Z4936" s="31">
        <f>IF(OR(S4936="VLD MLC components",S4936="VLD MLC pipes",S4936="VLD PEX components",S4936="VLD PEX pipes",S4936="VLD PHC components",S4936="VLD PHC pipes",S4936="Controls VLD"),"По запросу",X4936)</f>
        <v>15974</v>
      </c>
      <c r="AA4936" s="63">
        <f>ROUND(X4936/1.2,3)</f>
        <v>13311.666999999999</v>
      </c>
      <c r="AB4936" s="23">
        <v>13311.666999999999</v>
      </c>
      <c r="AC4936" s="190">
        <f>IFERROR(ROUND(AA4936/AB4936-1,2),"")</f>
        <v>0</v>
      </c>
      <c r="AD4936" s="25">
        <v>8</v>
      </c>
      <c r="AE4936" s="25">
        <v>3.4200000000000001E-2</v>
      </c>
      <c r="AF4936" s="25">
        <v>0</v>
      </c>
      <c r="AG4936" s="25" t="s">
        <v>22</v>
      </c>
      <c r="AH4936" s="25">
        <v>0</v>
      </c>
      <c r="AI4936" s="25">
        <v>0</v>
      </c>
      <c r="AJ4936" s="25" t="s">
        <v>20</v>
      </c>
      <c r="AK4936" s="42" t="s">
        <v>19</v>
      </c>
      <c r="AL4936" s="25" t="s">
        <v>19</v>
      </c>
      <c r="AM4936" s="25"/>
      <c r="AN4936" s="25"/>
      <c r="AO4936" s="25"/>
      <c r="AP4936" s="25"/>
      <c r="AQ4936" s="25"/>
      <c r="AR4936" s="94"/>
      <c r="AS4936" s="157" t="s">
        <v>22</v>
      </c>
      <c r="AT4936" s="93" t="s">
        <v>22</v>
      </c>
      <c r="AU4936" s="92" t="s">
        <v>22</v>
      </c>
      <c r="AV4936" s="91" t="s">
        <v>48</v>
      </c>
      <c r="AW4936" s="92" t="s">
        <v>48</v>
      </c>
      <c r="AX4936" s="92" t="s">
        <v>48</v>
      </c>
      <c r="AY4936" s="91" t="s">
        <v>48</v>
      </c>
      <c r="AZ4936" s="23"/>
      <c r="BA4936" s="25">
        <v>0</v>
      </c>
      <c r="BB4936" t="s">
        <v>48</v>
      </c>
      <c r="BC4936" t="e">
        <v>#N/A</v>
      </c>
      <c r="BD4936" t="e">
        <f>IF(Z4936=BC4936,"OK")</f>
        <v>#N/A</v>
      </c>
      <c r="BE4936">
        <v>8</v>
      </c>
      <c r="BF4936">
        <v>3.4200000000000001E-2</v>
      </c>
      <c r="BG4936">
        <v>0</v>
      </c>
      <c r="BH4936">
        <v>0</v>
      </c>
      <c r="BI4936">
        <v>0</v>
      </c>
      <c r="BJ4936">
        <v>0</v>
      </c>
      <c r="BK4936">
        <v>0</v>
      </c>
      <c r="BN4936" s="183"/>
    </row>
    <row r="4937" spans="1:66" x14ac:dyDescent="0.25">
      <c r="A4937" s="1"/>
      <c r="B4937" s="94">
        <v>4924</v>
      </c>
      <c r="C4937" s="43">
        <v>1021753</v>
      </c>
      <c r="D4937" s="37"/>
      <c r="E4937" s="26" t="s">
        <v>416</v>
      </c>
      <c r="F4937" s="151"/>
      <c r="G4937" s="42" t="s">
        <v>377</v>
      </c>
      <c r="H4937" s="46" t="str">
        <f>IFERROR(IFERROR(IF(SEARCH("Usystems",$E4937)&gt;0,"Usystems"),IF(SEARCH("RIIFO",$E4937)&gt;0,"RIIFO","Uponor")),"Uponor")</f>
        <v>Uponor</v>
      </c>
      <c r="I4937" s="25" t="str">
        <f>IFERROR(MID($D4937,1,7)+0,"")</f>
        <v/>
      </c>
      <c r="J4937" s="25" t="str">
        <f>IFERROR(MID($D4937,10,7)+0,"")</f>
        <v/>
      </c>
      <c r="K4937" s="25" t="str">
        <f>IFERROR(MID($D4937,19,7)+0,"")</f>
        <v/>
      </c>
      <c r="L4937" s="25" t="str">
        <f>IFERROR(MID($D4937,28,7)+0,"")</f>
        <v/>
      </c>
      <c r="M4937" s="25" t="str">
        <f>IF(IFERROR(MID($Q4937,1,7)+0,"")&lt;1130000,IF(INDEX(C:C,MATCH(LEFT(Q4937,7)+0,I:I,0))&lt;1130000,"",INDEX(C:C,MATCH(LEFT(Q4937,7)+0,I:I,0))),IFERROR(MID($Q4937,1,7)+0,""))</f>
        <v/>
      </c>
      <c r="N4937" s="25" t="str">
        <f>IF(IFERROR(MID($Q4937,10,7)+0,"")&lt;1130000,"",IFERROR(MID($Q4937,10,7)+0,""))</f>
        <v/>
      </c>
      <c r="O4937" s="25" t="str">
        <f>IF(IFERROR(MID($Q4937,19,7)+0,"")&lt;1130000,"",IFERROR(MID($Q4937,19,7)+0,""))</f>
        <v/>
      </c>
      <c r="P4937" s="25" t="str">
        <f>IF(M4937="","",IF(N4937="",M4937,M4937&amp;", "&amp;N4937))</f>
        <v/>
      </c>
      <c r="Q4937" s="25"/>
      <c r="R4937" s="25"/>
      <c r="S4937" s="35" t="s">
        <v>22</v>
      </c>
      <c r="T4937" s="34" t="s">
        <v>36</v>
      </c>
      <c r="U4937" s="185">
        <v>17604</v>
      </c>
      <c r="V4937" s="188">
        <v>17604</v>
      </c>
      <c r="W4937" s="189">
        <v>17604</v>
      </c>
      <c r="X4937" s="31">
        <v>17604</v>
      </c>
      <c r="Y4937" s="90">
        <f>IFERROR(ROUND(X4937/W4937-1,2),"")</f>
        <v>0</v>
      </c>
      <c r="Z4937" s="31">
        <f>IF(OR(S4937="VLD MLC components",S4937="VLD MLC pipes",S4937="VLD PEX components",S4937="VLD PEX pipes",S4937="VLD PHC components",S4937="VLD PHC pipes",S4937="Controls VLD"),"По запросу",X4937)</f>
        <v>17604</v>
      </c>
      <c r="AA4937" s="63">
        <f>ROUND(X4937/1.2,3)</f>
        <v>14670</v>
      </c>
      <c r="AB4937" s="23">
        <v>14670</v>
      </c>
      <c r="AC4937" s="190">
        <f>IFERROR(ROUND(AA4937/AB4937-1,2),"")</f>
        <v>0</v>
      </c>
      <c r="AD4937" s="25">
        <v>9.1</v>
      </c>
      <c r="AE4937" s="25">
        <v>4.0280000000000003E-2</v>
      </c>
      <c r="AF4937" s="25">
        <v>0</v>
      </c>
      <c r="AG4937" s="25" t="s">
        <v>22</v>
      </c>
      <c r="AH4937" s="25">
        <v>0</v>
      </c>
      <c r="AI4937" s="25">
        <v>0</v>
      </c>
      <c r="AJ4937" s="25" t="s">
        <v>20</v>
      </c>
      <c r="AK4937" s="42" t="s">
        <v>19</v>
      </c>
      <c r="AL4937" s="25" t="s">
        <v>19</v>
      </c>
      <c r="AM4937" s="25"/>
      <c r="AN4937" s="25"/>
      <c r="AO4937" s="25"/>
      <c r="AP4937" s="25"/>
      <c r="AQ4937" s="25"/>
      <c r="AR4937" s="94"/>
      <c r="AS4937" s="157" t="s">
        <v>22</v>
      </c>
      <c r="AT4937" s="93" t="s">
        <v>22</v>
      </c>
      <c r="AU4937" s="92" t="s">
        <v>22</v>
      </c>
      <c r="AV4937" s="91" t="s">
        <v>48</v>
      </c>
      <c r="AW4937" s="92" t="s">
        <v>48</v>
      </c>
      <c r="AX4937" s="92" t="s">
        <v>48</v>
      </c>
      <c r="AY4937" s="91" t="s">
        <v>48</v>
      </c>
      <c r="AZ4937" s="23"/>
      <c r="BA4937" s="25">
        <v>0</v>
      </c>
      <c r="BB4937" t="s">
        <v>48</v>
      </c>
      <c r="BC4937" t="e">
        <v>#N/A</v>
      </c>
      <c r="BD4937" t="e">
        <f>IF(Z4937=BC4937,"OK")</f>
        <v>#N/A</v>
      </c>
      <c r="BE4937">
        <v>9.1</v>
      </c>
      <c r="BF4937">
        <v>4.0280000000000003E-2</v>
      </c>
      <c r="BG4937">
        <v>0</v>
      </c>
      <c r="BH4937">
        <v>0</v>
      </c>
      <c r="BI4937">
        <v>0</v>
      </c>
      <c r="BJ4937">
        <v>0</v>
      </c>
      <c r="BK4937">
        <v>0</v>
      </c>
      <c r="BN4937" s="183"/>
    </row>
    <row r="4938" spans="1:66" x14ac:dyDescent="0.25">
      <c r="A4938" s="1"/>
      <c r="B4938" s="94">
        <v>4925</v>
      </c>
      <c r="C4938" s="43">
        <v>1021754</v>
      </c>
      <c r="D4938" s="37"/>
      <c r="E4938" s="26" t="s">
        <v>415</v>
      </c>
      <c r="F4938" s="151"/>
      <c r="G4938" s="42" t="s">
        <v>377</v>
      </c>
      <c r="H4938" s="46" t="str">
        <f>IFERROR(IFERROR(IF(SEARCH("Usystems",$E4938)&gt;0,"Usystems"),IF(SEARCH("RIIFO",$E4938)&gt;0,"RIIFO","Uponor")),"Uponor")</f>
        <v>Uponor</v>
      </c>
      <c r="I4938" s="25" t="str">
        <f>IFERROR(MID($D4938,1,7)+0,"")</f>
        <v/>
      </c>
      <c r="J4938" s="25" t="str">
        <f>IFERROR(MID($D4938,10,7)+0,"")</f>
        <v/>
      </c>
      <c r="K4938" s="25" t="str">
        <f>IFERROR(MID($D4938,19,7)+0,"")</f>
        <v/>
      </c>
      <c r="L4938" s="25" t="str">
        <f>IFERROR(MID($D4938,28,7)+0,"")</f>
        <v/>
      </c>
      <c r="M4938" s="25" t="str">
        <f>IF(IFERROR(MID($Q4938,1,7)+0,"")&lt;1130000,IF(INDEX(C:C,MATCH(LEFT(Q4938,7)+0,I:I,0))&lt;1130000,"",INDEX(C:C,MATCH(LEFT(Q4938,7)+0,I:I,0))),IFERROR(MID($Q4938,1,7)+0,""))</f>
        <v/>
      </c>
      <c r="N4938" s="25" t="str">
        <f>IF(IFERROR(MID($Q4938,10,7)+0,"")&lt;1130000,"",IFERROR(MID($Q4938,10,7)+0,""))</f>
        <v/>
      </c>
      <c r="O4938" s="25" t="str">
        <f>IF(IFERROR(MID($Q4938,19,7)+0,"")&lt;1130000,"",IFERROR(MID($Q4938,19,7)+0,""))</f>
        <v/>
      </c>
      <c r="P4938" s="25" t="str">
        <f>IF(M4938="","",IF(N4938="",M4938,M4938&amp;", "&amp;N4938))</f>
        <v/>
      </c>
      <c r="Q4938" s="25"/>
      <c r="R4938" s="25"/>
      <c r="S4938" s="35" t="s">
        <v>22</v>
      </c>
      <c r="T4938" s="34" t="s">
        <v>36</v>
      </c>
      <c r="U4938" s="185">
        <v>18890</v>
      </c>
      <c r="V4938" s="188">
        <v>18890</v>
      </c>
      <c r="W4938" s="189">
        <v>18890</v>
      </c>
      <c r="X4938" s="31">
        <v>18890</v>
      </c>
      <c r="Y4938" s="90">
        <f>IFERROR(ROUND(X4938/W4938-1,2),"")</f>
        <v>0</v>
      </c>
      <c r="Z4938" s="31">
        <f>IF(OR(S4938="VLD MLC components",S4938="VLD MLC pipes",S4938="VLD PEX components",S4938="VLD PEX pipes",S4938="VLD PHC components",S4938="VLD PHC pipes",S4938="Controls VLD"),"По запросу",X4938)</f>
        <v>18890</v>
      </c>
      <c r="AA4938" s="63">
        <f>ROUND(X4938/1.2,3)</f>
        <v>15741.666999999999</v>
      </c>
      <c r="AB4938" s="23">
        <v>15741.666999999999</v>
      </c>
      <c r="AC4938" s="190">
        <f>IFERROR(ROUND(AA4938/AB4938-1,2),"")</f>
        <v>0</v>
      </c>
      <c r="AD4938" s="25">
        <v>10.6</v>
      </c>
      <c r="AE4938" s="25">
        <v>4.7879999999999999E-2</v>
      </c>
      <c r="AF4938" s="25">
        <v>0</v>
      </c>
      <c r="AG4938" s="25" t="s">
        <v>22</v>
      </c>
      <c r="AH4938" s="25">
        <v>0</v>
      </c>
      <c r="AI4938" s="25">
        <v>0</v>
      </c>
      <c r="AJ4938" s="25" t="s">
        <v>20</v>
      </c>
      <c r="AK4938" s="42" t="s">
        <v>19</v>
      </c>
      <c r="AL4938" s="25" t="s">
        <v>19</v>
      </c>
      <c r="AM4938" s="25"/>
      <c r="AN4938" s="25"/>
      <c r="AO4938" s="25"/>
      <c r="AP4938" s="25"/>
      <c r="AQ4938" s="25"/>
      <c r="AR4938" s="94"/>
      <c r="AS4938" s="157" t="s">
        <v>22</v>
      </c>
      <c r="AT4938" s="93" t="s">
        <v>22</v>
      </c>
      <c r="AU4938" s="92" t="s">
        <v>22</v>
      </c>
      <c r="AV4938" s="91" t="s">
        <v>48</v>
      </c>
      <c r="AW4938" s="92" t="s">
        <v>48</v>
      </c>
      <c r="AX4938" s="92" t="s">
        <v>48</v>
      </c>
      <c r="AY4938" s="91" t="s">
        <v>48</v>
      </c>
      <c r="AZ4938" s="23"/>
      <c r="BA4938" s="25">
        <v>0</v>
      </c>
      <c r="BB4938" t="s">
        <v>48</v>
      </c>
      <c r="BC4938" t="e">
        <v>#N/A</v>
      </c>
      <c r="BD4938" t="e">
        <f>IF(Z4938=BC4938,"OK")</f>
        <v>#N/A</v>
      </c>
      <c r="BE4938">
        <v>10.6</v>
      </c>
      <c r="BF4938">
        <v>4.7879999999999999E-2</v>
      </c>
      <c r="BG4938">
        <v>0</v>
      </c>
      <c r="BH4938">
        <v>0</v>
      </c>
      <c r="BI4938">
        <v>0</v>
      </c>
      <c r="BJ4938">
        <v>0</v>
      </c>
      <c r="BK4938">
        <v>0</v>
      </c>
      <c r="BN4938" s="183"/>
    </row>
    <row r="4939" spans="1:66" x14ac:dyDescent="0.25">
      <c r="A4939" s="1"/>
      <c r="B4939" s="94">
        <v>4926</v>
      </c>
      <c r="C4939" s="43">
        <v>1021755</v>
      </c>
      <c r="D4939" s="37"/>
      <c r="E4939" s="26" t="s">
        <v>414</v>
      </c>
      <c r="F4939" s="151"/>
      <c r="G4939" s="42" t="s">
        <v>377</v>
      </c>
      <c r="H4939" s="46" t="str">
        <f>IFERROR(IFERROR(IF(SEARCH("Usystems",$E4939)&gt;0,"Usystems"),IF(SEARCH("RIIFO",$E4939)&gt;0,"RIIFO","Uponor")),"Uponor")</f>
        <v>Uponor</v>
      </c>
      <c r="I4939" s="25" t="str">
        <f>IFERROR(MID($D4939,1,7)+0,"")</f>
        <v/>
      </c>
      <c r="J4939" s="25" t="str">
        <f>IFERROR(MID($D4939,10,7)+0,"")</f>
        <v/>
      </c>
      <c r="K4939" s="25" t="str">
        <f>IFERROR(MID($D4939,19,7)+0,"")</f>
        <v/>
      </c>
      <c r="L4939" s="25" t="str">
        <f>IFERROR(MID($D4939,28,7)+0,"")</f>
        <v/>
      </c>
      <c r="M4939" s="25" t="str">
        <f>IF(IFERROR(MID($Q4939,1,7)+0,"")&lt;1130000,IF(INDEX(C:C,MATCH(LEFT(Q4939,7)+0,I:I,0))&lt;1130000,"",INDEX(C:C,MATCH(LEFT(Q4939,7)+0,I:I,0))),IFERROR(MID($Q4939,1,7)+0,""))</f>
        <v/>
      </c>
      <c r="N4939" s="25" t="str">
        <f>IF(IFERROR(MID($Q4939,10,7)+0,"")&lt;1130000,"",IFERROR(MID($Q4939,10,7)+0,""))</f>
        <v/>
      </c>
      <c r="O4939" s="25" t="str">
        <f>IF(IFERROR(MID($Q4939,19,7)+0,"")&lt;1130000,"",IFERROR(MID($Q4939,19,7)+0,""))</f>
        <v/>
      </c>
      <c r="P4939" s="25" t="str">
        <f>IF(M4939="","",IF(N4939="",M4939,M4939&amp;", "&amp;N4939))</f>
        <v/>
      </c>
      <c r="Q4939" s="25"/>
      <c r="R4939" s="25"/>
      <c r="S4939" s="35" t="s">
        <v>22</v>
      </c>
      <c r="T4939" s="34" t="s">
        <v>36</v>
      </c>
      <c r="U4939" s="185">
        <v>20205</v>
      </c>
      <c r="V4939" s="188">
        <v>20205</v>
      </c>
      <c r="W4939" s="189">
        <v>20205</v>
      </c>
      <c r="X4939" s="31">
        <v>20205</v>
      </c>
      <c r="Y4939" s="90">
        <f>IFERROR(ROUND(X4939/W4939-1,2),"")</f>
        <v>0</v>
      </c>
      <c r="Z4939" s="31">
        <f>IF(OR(S4939="VLD MLC components",S4939="VLD MLC pipes",S4939="VLD PEX components",S4939="VLD PEX pipes",S4939="VLD PHC components",S4939="VLD PHC pipes",S4939="Controls VLD"),"По запросу",X4939)</f>
        <v>20205</v>
      </c>
      <c r="AA4939" s="63">
        <f>ROUND(X4939/1.2,3)</f>
        <v>16837.5</v>
      </c>
      <c r="AB4939" s="23">
        <v>16837.5</v>
      </c>
      <c r="AC4939" s="190">
        <f>IFERROR(ROUND(AA4939/AB4939-1,2),"")</f>
        <v>0</v>
      </c>
      <c r="AD4939" s="25">
        <v>12.1</v>
      </c>
      <c r="AE4939" s="25">
        <v>5.9279999999999999E-2</v>
      </c>
      <c r="AF4939" s="25">
        <v>0</v>
      </c>
      <c r="AG4939" s="25" t="s">
        <v>22</v>
      </c>
      <c r="AH4939" s="25">
        <v>0</v>
      </c>
      <c r="AI4939" s="25">
        <v>0</v>
      </c>
      <c r="AJ4939" s="25" t="s">
        <v>20</v>
      </c>
      <c r="AK4939" s="42" t="s">
        <v>19</v>
      </c>
      <c r="AL4939" s="25" t="s">
        <v>19</v>
      </c>
      <c r="AM4939" s="25"/>
      <c r="AN4939" s="25"/>
      <c r="AO4939" s="25"/>
      <c r="AP4939" s="25"/>
      <c r="AQ4939" s="25"/>
      <c r="AR4939" s="94"/>
      <c r="AS4939" s="157" t="s">
        <v>22</v>
      </c>
      <c r="AT4939" s="93" t="s">
        <v>22</v>
      </c>
      <c r="AU4939" s="92" t="s">
        <v>22</v>
      </c>
      <c r="AV4939" s="91" t="s">
        <v>48</v>
      </c>
      <c r="AW4939" s="92" t="s">
        <v>48</v>
      </c>
      <c r="AX4939" s="92" t="s">
        <v>48</v>
      </c>
      <c r="AY4939" s="91" t="s">
        <v>48</v>
      </c>
      <c r="AZ4939" s="23"/>
      <c r="BA4939" s="25">
        <v>0</v>
      </c>
      <c r="BB4939" t="s">
        <v>48</v>
      </c>
      <c r="BC4939" t="e">
        <v>#N/A</v>
      </c>
      <c r="BD4939" t="e">
        <f>IF(Z4939=BC4939,"OK")</f>
        <v>#N/A</v>
      </c>
      <c r="BE4939">
        <v>12.1</v>
      </c>
      <c r="BF4939">
        <v>5.9279999999999999E-2</v>
      </c>
      <c r="BG4939">
        <v>0</v>
      </c>
      <c r="BH4939">
        <v>0</v>
      </c>
      <c r="BI4939">
        <v>0</v>
      </c>
      <c r="BJ4939">
        <v>0</v>
      </c>
      <c r="BK4939">
        <v>0</v>
      </c>
      <c r="BN4939" s="183"/>
    </row>
    <row r="4940" spans="1:66" x14ac:dyDescent="0.25">
      <c r="A4940" s="1"/>
      <c r="B4940" s="94">
        <v>4927</v>
      </c>
      <c r="C4940" s="43">
        <v>1021756</v>
      </c>
      <c r="D4940" s="37"/>
      <c r="E4940" s="26" t="s">
        <v>413</v>
      </c>
      <c r="F4940" s="151"/>
      <c r="G4940" s="42" t="s">
        <v>377</v>
      </c>
      <c r="H4940" s="46" t="str">
        <f>IFERROR(IFERROR(IF(SEARCH("Usystems",$E4940)&gt;0,"Usystems"),IF(SEARCH("RIIFO",$E4940)&gt;0,"RIIFO","Uponor")),"Uponor")</f>
        <v>Uponor</v>
      </c>
      <c r="I4940" s="25" t="str">
        <f>IFERROR(MID($D4940,1,7)+0,"")</f>
        <v/>
      </c>
      <c r="J4940" s="25" t="str">
        <f>IFERROR(MID($D4940,10,7)+0,"")</f>
        <v/>
      </c>
      <c r="K4940" s="25" t="str">
        <f>IFERROR(MID($D4940,19,7)+0,"")</f>
        <v/>
      </c>
      <c r="L4940" s="25" t="str">
        <f>IFERROR(MID($D4940,28,7)+0,"")</f>
        <v/>
      </c>
      <c r="M4940" s="25" t="str">
        <f>IF(IFERROR(MID($Q4940,1,7)+0,"")&lt;1130000,IF(INDEX(C:C,MATCH(LEFT(Q4940,7)+0,I:I,0))&lt;1130000,"",INDEX(C:C,MATCH(LEFT(Q4940,7)+0,I:I,0))),IFERROR(MID($Q4940,1,7)+0,""))</f>
        <v/>
      </c>
      <c r="N4940" s="25" t="str">
        <f>IF(IFERROR(MID($Q4940,10,7)+0,"")&lt;1130000,"",IFERROR(MID($Q4940,10,7)+0,""))</f>
        <v/>
      </c>
      <c r="O4940" s="25" t="str">
        <f>IF(IFERROR(MID($Q4940,19,7)+0,"")&lt;1130000,"",IFERROR(MID($Q4940,19,7)+0,""))</f>
        <v/>
      </c>
      <c r="P4940" s="25" t="str">
        <f>IF(M4940="","",IF(N4940="",M4940,M4940&amp;", "&amp;N4940))</f>
        <v/>
      </c>
      <c r="Q4940" s="25"/>
      <c r="R4940" s="25"/>
      <c r="S4940" s="35" t="s">
        <v>22</v>
      </c>
      <c r="T4940" s="34" t="s">
        <v>36</v>
      </c>
      <c r="U4940" s="185">
        <v>22344</v>
      </c>
      <c r="V4940" s="188">
        <v>22344</v>
      </c>
      <c r="W4940" s="189">
        <v>22344</v>
      </c>
      <c r="X4940" s="31">
        <v>22344</v>
      </c>
      <c r="Y4940" s="90">
        <f>IFERROR(ROUND(X4940/W4940-1,2),"")</f>
        <v>0</v>
      </c>
      <c r="Z4940" s="31">
        <f>IF(OR(S4940="VLD MLC components",S4940="VLD MLC pipes",S4940="VLD PEX components",S4940="VLD PEX pipes",S4940="VLD PHC components",S4940="VLD PHC pipes",S4940="Controls VLD"),"По запросу",X4940)</f>
        <v>22344</v>
      </c>
      <c r="AA4940" s="63">
        <f>ROUND(X4940/1.2,3)</f>
        <v>18620</v>
      </c>
      <c r="AB4940" s="23">
        <v>18620</v>
      </c>
      <c r="AC4940" s="190">
        <f>IFERROR(ROUND(AA4940/AB4940-1,2),"")</f>
        <v>0</v>
      </c>
      <c r="AD4940" s="25">
        <v>14.5</v>
      </c>
      <c r="AE4940" s="25">
        <v>7.0680000000000007E-2</v>
      </c>
      <c r="AF4940" s="25">
        <v>0</v>
      </c>
      <c r="AG4940" s="25" t="s">
        <v>22</v>
      </c>
      <c r="AH4940" s="25">
        <v>0</v>
      </c>
      <c r="AI4940" s="25">
        <v>0</v>
      </c>
      <c r="AJ4940" s="25" t="s">
        <v>20</v>
      </c>
      <c r="AK4940" s="42" t="s">
        <v>19</v>
      </c>
      <c r="AL4940" s="25" t="s">
        <v>19</v>
      </c>
      <c r="AM4940" s="25"/>
      <c r="AN4940" s="25"/>
      <c r="AO4940" s="25"/>
      <c r="AP4940" s="25"/>
      <c r="AQ4940" s="25"/>
      <c r="AR4940" s="94"/>
      <c r="AS4940" s="157" t="s">
        <v>22</v>
      </c>
      <c r="AT4940" s="93" t="s">
        <v>22</v>
      </c>
      <c r="AU4940" s="92" t="s">
        <v>22</v>
      </c>
      <c r="AV4940" s="91" t="s">
        <v>48</v>
      </c>
      <c r="AW4940" s="92" t="s">
        <v>48</v>
      </c>
      <c r="AX4940" s="92" t="s">
        <v>48</v>
      </c>
      <c r="AY4940" s="91" t="s">
        <v>48</v>
      </c>
      <c r="AZ4940" s="23"/>
      <c r="BA4940" s="25">
        <v>0</v>
      </c>
      <c r="BB4940" t="s">
        <v>48</v>
      </c>
      <c r="BC4940" t="e">
        <v>#N/A</v>
      </c>
      <c r="BD4940" t="e">
        <f>IF(Z4940=BC4940,"OK")</f>
        <v>#N/A</v>
      </c>
      <c r="BE4940">
        <v>14.5</v>
      </c>
      <c r="BF4940">
        <v>7.0680000000000007E-2</v>
      </c>
      <c r="BG4940">
        <v>0</v>
      </c>
      <c r="BH4940">
        <v>0</v>
      </c>
      <c r="BI4940">
        <v>0</v>
      </c>
      <c r="BJ4940">
        <v>0</v>
      </c>
      <c r="BK4940">
        <v>0</v>
      </c>
      <c r="BN4940" s="183"/>
    </row>
    <row r="4941" spans="1:66" x14ac:dyDescent="0.25">
      <c r="A4941" s="1"/>
      <c r="B4941" s="94">
        <v>4928</v>
      </c>
      <c r="C4941" s="43">
        <v>1021757</v>
      </c>
      <c r="D4941" s="37"/>
      <c r="E4941" s="26" t="s">
        <v>412</v>
      </c>
      <c r="F4941" s="151"/>
      <c r="G4941" s="42" t="s">
        <v>377</v>
      </c>
      <c r="H4941" s="46" t="str">
        <f>IFERROR(IFERROR(IF(SEARCH("Usystems",$E4941)&gt;0,"Usystems"),IF(SEARCH("RIIFO",$E4941)&gt;0,"RIIFO","Uponor")),"Uponor")</f>
        <v>Uponor</v>
      </c>
      <c r="I4941" s="25" t="str">
        <f>IFERROR(MID($D4941,1,7)+0,"")</f>
        <v/>
      </c>
      <c r="J4941" s="25" t="str">
        <f>IFERROR(MID($D4941,10,7)+0,"")</f>
        <v/>
      </c>
      <c r="K4941" s="25" t="str">
        <f>IFERROR(MID($D4941,19,7)+0,"")</f>
        <v/>
      </c>
      <c r="L4941" s="25" t="str">
        <f>IFERROR(MID($D4941,28,7)+0,"")</f>
        <v/>
      </c>
      <c r="M4941" s="25" t="str">
        <f>IF(IFERROR(MID($Q4941,1,7)+0,"")&lt;1130000,IF(INDEX(C:C,MATCH(LEFT(Q4941,7)+0,I:I,0))&lt;1130000,"",INDEX(C:C,MATCH(LEFT(Q4941,7)+0,I:I,0))),IFERROR(MID($Q4941,1,7)+0,""))</f>
        <v/>
      </c>
      <c r="N4941" s="25" t="str">
        <f>IF(IFERROR(MID($Q4941,10,7)+0,"")&lt;1130000,"",IFERROR(MID($Q4941,10,7)+0,""))</f>
        <v/>
      </c>
      <c r="O4941" s="25" t="str">
        <f>IF(IFERROR(MID($Q4941,19,7)+0,"")&lt;1130000,"",IFERROR(MID($Q4941,19,7)+0,""))</f>
        <v/>
      </c>
      <c r="P4941" s="25" t="str">
        <f>IF(M4941="","",IF(N4941="",M4941,M4941&amp;", "&amp;N4941))</f>
        <v/>
      </c>
      <c r="Q4941" s="25"/>
      <c r="R4941" s="25"/>
      <c r="S4941" s="35" t="s">
        <v>22</v>
      </c>
      <c r="T4941" s="34" t="s">
        <v>36</v>
      </c>
      <c r="U4941" s="185">
        <v>27325</v>
      </c>
      <c r="V4941" s="188">
        <v>27325</v>
      </c>
      <c r="W4941" s="189">
        <v>27325</v>
      </c>
      <c r="X4941" s="31">
        <v>27325</v>
      </c>
      <c r="Y4941" s="90">
        <f>IFERROR(ROUND(X4941/W4941-1,2),"")</f>
        <v>0</v>
      </c>
      <c r="Z4941" s="31">
        <f>IF(OR(S4941="VLD MLC components",S4941="VLD MLC pipes",S4941="VLD PEX components",S4941="VLD PEX pipes",S4941="VLD PHC components",S4941="VLD PHC pipes",S4941="Controls VLD"),"По запросу",X4941)</f>
        <v>27325</v>
      </c>
      <c r="AA4941" s="63">
        <f>ROUND(X4941/1.2,3)</f>
        <v>22770.832999999999</v>
      </c>
      <c r="AB4941" s="23">
        <v>22770.832999999999</v>
      </c>
      <c r="AC4941" s="190">
        <f>IFERROR(ROUND(AA4941/AB4941-1,2),"")</f>
        <v>0</v>
      </c>
      <c r="AD4941" s="25">
        <v>16.7</v>
      </c>
      <c r="AE4941" s="25">
        <v>7.5999999999999998E-2</v>
      </c>
      <c r="AF4941" s="25">
        <v>0</v>
      </c>
      <c r="AG4941" s="25" t="s">
        <v>22</v>
      </c>
      <c r="AH4941" s="25">
        <v>0</v>
      </c>
      <c r="AI4941" s="25">
        <v>0</v>
      </c>
      <c r="AJ4941" s="25" t="s">
        <v>20</v>
      </c>
      <c r="AK4941" s="42" t="s">
        <v>19</v>
      </c>
      <c r="AL4941" s="25" t="s">
        <v>19</v>
      </c>
      <c r="AM4941" s="25"/>
      <c r="AN4941" s="25"/>
      <c r="AO4941" s="25"/>
      <c r="AP4941" s="25"/>
      <c r="AQ4941" s="25"/>
      <c r="AR4941" s="94"/>
      <c r="AS4941" s="157" t="s">
        <v>22</v>
      </c>
      <c r="AT4941" s="93" t="s">
        <v>22</v>
      </c>
      <c r="AU4941" s="92" t="s">
        <v>22</v>
      </c>
      <c r="AV4941" s="91" t="s">
        <v>48</v>
      </c>
      <c r="AW4941" s="92" t="s">
        <v>48</v>
      </c>
      <c r="AX4941" s="92" t="s">
        <v>48</v>
      </c>
      <c r="AY4941" s="91" t="s">
        <v>48</v>
      </c>
      <c r="AZ4941" s="23"/>
      <c r="BA4941" s="25">
        <v>0</v>
      </c>
      <c r="BB4941" t="s">
        <v>48</v>
      </c>
      <c r="BC4941" t="e">
        <v>#N/A</v>
      </c>
      <c r="BD4941" t="e">
        <f>IF(Z4941=BC4941,"OK")</f>
        <v>#N/A</v>
      </c>
      <c r="BE4941">
        <v>16.7</v>
      </c>
      <c r="BF4941">
        <v>7.5999999999999998E-2</v>
      </c>
      <c r="BG4941">
        <v>0</v>
      </c>
      <c r="BH4941">
        <v>0</v>
      </c>
      <c r="BI4941">
        <v>0</v>
      </c>
      <c r="BJ4941">
        <v>0</v>
      </c>
      <c r="BK4941">
        <v>0</v>
      </c>
      <c r="BN4941" s="183"/>
    </row>
    <row r="4942" spans="1:66" x14ac:dyDescent="0.25">
      <c r="A4942" s="1"/>
      <c r="B4942" s="94">
        <v>4929</v>
      </c>
      <c r="C4942" s="43">
        <v>1021758</v>
      </c>
      <c r="D4942" s="37"/>
      <c r="E4942" s="26" t="s">
        <v>411</v>
      </c>
      <c r="F4942" s="151"/>
      <c r="G4942" s="42" t="s">
        <v>377</v>
      </c>
      <c r="H4942" s="46" t="str">
        <f>IFERROR(IFERROR(IF(SEARCH("Usystems",$E4942)&gt;0,"Usystems"),IF(SEARCH("RIIFO",$E4942)&gt;0,"RIIFO","Uponor")),"Uponor")</f>
        <v>Uponor</v>
      </c>
      <c r="I4942" s="25" t="str">
        <f>IFERROR(MID($D4942,1,7)+0,"")</f>
        <v/>
      </c>
      <c r="J4942" s="25" t="str">
        <f>IFERROR(MID($D4942,10,7)+0,"")</f>
        <v/>
      </c>
      <c r="K4942" s="25" t="str">
        <f>IFERROR(MID($D4942,19,7)+0,"")</f>
        <v/>
      </c>
      <c r="L4942" s="25" t="str">
        <f>IFERROR(MID($D4942,28,7)+0,"")</f>
        <v/>
      </c>
      <c r="M4942" s="25" t="str">
        <f>IF(IFERROR(MID($Q4942,1,7)+0,"")&lt;1130000,IF(INDEX(C:C,MATCH(LEFT(Q4942,7)+0,I:I,0))&lt;1130000,"",INDEX(C:C,MATCH(LEFT(Q4942,7)+0,I:I,0))),IFERROR(MID($Q4942,1,7)+0,""))</f>
        <v/>
      </c>
      <c r="N4942" s="25" t="str">
        <f>IF(IFERROR(MID($Q4942,10,7)+0,"")&lt;1130000,"",IFERROR(MID($Q4942,10,7)+0,""))</f>
        <v/>
      </c>
      <c r="O4942" s="25" t="str">
        <f>IF(IFERROR(MID($Q4942,19,7)+0,"")&lt;1130000,"",IFERROR(MID($Q4942,19,7)+0,""))</f>
        <v/>
      </c>
      <c r="P4942" s="25" t="str">
        <f>IF(M4942="","",IF(N4942="",M4942,M4942&amp;", "&amp;N4942))</f>
        <v/>
      </c>
      <c r="Q4942" s="25"/>
      <c r="R4942" s="25"/>
      <c r="S4942" s="35" t="s">
        <v>22</v>
      </c>
      <c r="T4942" s="34" t="s">
        <v>36</v>
      </c>
      <c r="U4942" s="185">
        <v>30177</v>
      </c>
      <c r="V4942" s="188">
        <v>30177</v>
      </c>
      <c r="W4942" s="189">
        <v>30177</v>
      </c>
      <c r="X4942" s="31">
        <v>30177</v>
      </c>
      <c r="Y4942" s="90">
        <f>IFERROR(ROUND(X4942/W4942-1,2),"")</f>
        <v>0</v>
      </c>
      <c r="Z4942" s="31">
        <f>IF(OR(S4942="VLD MLC components",S4942="VLD MLC pipes",S4942="VLD PEX components",S4942="VLD PEX pipes",S4942="VLD PHC components",S4942="VLD PHC pipes",S4942="Controls VLD"),"По запросу",X4942)</f>
        <v>30177</v>
      </c>
      <c r="AA4942" s="63">
        <f>ROUND(X4942/1.2,3)</f>
        <v>25147.5</v>
      </c>
      <c r="AB4942" s="23">
        <v>25147.5</v>
      </c>
      <c r="AC4942" s="190">
        <f>IFERROR(ROUND(AA4942/AB4942-1,2),"")</f>
        <v>0</v>
      </c>
      <c r="AD4942" s="25">
        <v>19</v>
      </c>
      <c r="AE4942" s="25">
        <v>9.5000000000000001E-2</v>
      </c>
      <c r="AF4942" s="25">
        <v>0</v>
      </c>
      <c r="AG4942" s="25" t="s">
        <v>22</v>
      </c>
      <c r="AH4942" s="25">
        <v>0</v>
      </c>
      <c r="AI4942" s="25">
        <v>0</v>
      </c>
      <c r="AJ4942" s="25" t="s">
        <v>20</v>
      </c>
      <c r="AK4942" s="42" t="s">
        <v>19</v>
      </c>
      <c r="AL4942" s="25" t="s">
        <v>19</v>
      </c>
      <c r="AM4942" s="25"/>
      <c r="AN4942" s="25"/>
      <c r="AO4942" s="25"/>
      <c r="AP4942" s="25"/>
      <c r="AQ4942" s="25"/>
      <c r="AR4942" s="94"/>
      <c r="AS4942" s="157" t="s">
        <v>22</v>
      </c>
      <c r="AT4942" s="93" t="s">
        <v>22</v>
      </c>
      <c r="AU4942" s="92" t="s">
        <v>22</v>
      </c>
      <c r="AV4942" s="91" t="s">
        <v>48</v>
      </c>
      <c r="AW4942" s="92" t="s">
        <v>48</v>
      </c>
      <c r="AX4942" s="92" t="s">
        <v>48</v>
      </c>
      <c r="AY4942" s="91" t="s">
        <v>48</v>
      </c>
      <c r="AZ4942" s="23"/>
      <c r="BA4942" s="25">
        <v>0</v>
      </c>
      <c r="BB4942" t="s">
        <v>48</v>
      </c>
      <c r="BC4942" t="e">
        <v>#N/A</v>
      </c>
      <c r="BD4942" t="e">
        <f>IF(Z4942=BC4942,"OK")</f>
        <v>#N/A</v>
      </c>
      <c r="BE4942">
        <v>19</v>
      </c>
      <c r="BF4942">
        <v>9.5000000000000001E-2</v>
      </c>
      <c r="BG4942">
        <v>0</v>
      </c>
      <c r="BH4942">
        <v>0</v>
      </c>
      <c r="BI4942">
        <v>0</v>
      </c>
      <c r="BJ4942">
        <v>0</v>
      </c>
      <c r="BK4942">
        <v>0</v>
      </c>
      <c r="BN4942" s="183"/>
    </row>
    <row r="4943" spans="1:66" x14ac:dyDescent="0.25">
      <c r="A4943" s="1"/>
      <c r="B4943" s="94">
        <v>4930</v>
      </c>
      <c r="C4943" s="43">
        <v>1021759</v>
      </c>
      <c r="D4943" s="37"/>
      <c r="E4943" s="26" t="s">
        <v>410</v>
      </c>
      <c r="F4943" s="151"/>
      <c r="G4943" s="42" t="s">
        <v>377</v>
      </c>
      <c r="H4943" s="46" t="str">
        <f>IFERROR(IFERROR(IF(SEARCH("Usystems",$E4943)&gt;0,"Usystems"),IF(SEARCH("RIIFO",$E4943)&gt;0,"RIIFO","Uponor")),"Uponor")</f>
        <v>Uponor</v>
      </c>
      <c r="I4943" s="25" t="str">
        <f>IFERROR(MID($D4943,1,7)+0,"")</f>
        <v/>
      </c>
      <c r="J4943" s="25" t="str">
        <f>IFERROR(MID($D4943,10,7)+0,"")</f>
        <v/>
      </c>
      <c r="K4943" s="25" t="str">
        <f>IFERROR(MID($D4943,19,7)+0,"")</f>
        <v/>
      </c>
      <c r="L4943" s="25" t="str">
        <f>IFERROR(MID($D4943,28,7)+0,"")</f>
        <v/>
      </c>
      <c r="M4943" s="25" t="str">
        <f>IF(IFERROR(MID($Q4943,1,7)+0,"")&lt;1130000,IF(INDEX(C:C,MATCH(LEFT(Q4943,7)+0,I:I,0))&lt;1130000,"",INDEX(C:C,MATCH(LEFT(Q4943,7)+0,I:I,0))),IFERROR(MID($Q4943,1,7)+0,""))</f>
        <v/>
      </c>
      <c r="N4943" s="25" t="str">
        <f>IF(IFERROR(MID($Q4943,10,7)+0,"")&lt;1130000,"",IFERROR(MID($Q4943,10,7)+0,""))</f>
        <v/>
      </c>
      <c r="O4943" s="25" t="str">
        <f>IF(IFERROR(MID($Q4943,19,7)+0,"")&lt;1130000,"",IFERROR(MID($Q4943,19,7)+0,""))</f>
        <v/>
      </c>
      <c r="P4943" s="25" t="str">
        <f>IF(M4943="","",IF(N4943="",M4943,M4943&amp;", "&amp;N4943))</f>
        <v/>
      </c>
      <c r="Q4943" s="25"/>
      <c r="R4943" s="25"/>
      <c r="S4943" s="35" t="s">
        <v>22</v>
      </c>
      <c r="T4943" s="34" t="s">
        <v>36</v>
      </c>
      <c r="U4943" s="185">
        <v>35973</v>
      </c>
      <c r="V4943" s="188">
        <v>35973</v>
      </c>
      <c r="W4943" s="189">
        <v>35973</v>
      </c>
      <c r="X4943" s="31">
        <v>35973</v>
      </c>
      <c r="Y4943" s="90">
        <f>IFERROR(ROUND(X4943/W4943-1,2),"")</f>
        <v>0</v>
      </c>
      <c r="Z4943" s="31">
        <f>IF(OR(S4943="VLD MLC components",S4943="VLD MLC pipes",S4943="VLD PEX components",S4943="VLD PEX pipes",S4943="VLD PHC components",S4943="VLD PHC pipes",S4943="Controls VLD"),"По запросу",X4943)</f>
        <v>35973</v>
      </c>
      <c r="AA4943" s="63">
        <f>ROUND(X4943/1.2,3)</f>
        <v>29977.5</v>
      </c>
      <c r="AB4943" s="23">
        <v>29977.5</v>
      </c>
      <c r="AC4943" s="190">
        <f>IFERROR(ROUND(AA4943/AB4943-1,2),"")</f>
        <v>0</v>
      </c>
      <c r="AD4943" s="25">
        <v>21.2</v>
      </c>
      <c r="AE4943" s="25">
        <v>0.1178</v>
      </c>
      <c r="AF4943" s="25">
        <v>0</v>
      </c>
      <c r="AG4943" s="25" t="s">
        <v>22</v>
      </c>
      <c r="AH4943" s="25">
        <v>0</v>
      </c>
      <c r="AI4943" s="25">
        <v>0</v>
      </c>
      <c r="AJ4943" s="25" t="s">
        <v>20</v>
      </c>
      <c r="AK4943" s="42" t="s">
        <v>19</v>
      </c>
      <c r="AL4943" s="25" t="s">
        <v>19</v>
      </c>
      <c r="AM4943" s="25"/>
      <c r="AN4943" s="25"/>
      <c r="AO4943" s="25"/>
      <c r="AP4943" s="25"/>
      <c r="AQ4943" s="25"/>
      <c r="AR4943" s="94"/>
      <c r="AS4943" s="157" t="s">
        <v>22</v>
      </c>
      <c r="AT4943" s="93" t="s">
        <v>22</v>
      </c>
      <c r="AU4943" s="92" t="s">
        <v>22</v>
      </c>
      <c r="AV4943" s="91" t="s">
        <v>48</v>
      </c>
      <c r="AW4943" s="92" t="s">
        <v>48</v>
      </c>
      <c r="AX4943" s="92" t="s">
        <v>48</v>
      </c>
      <c r="AY4943" s="91" t="s">
        <v>48</v>
      </c>
      <c r="AZ4943" s="23"/>
      <c r="BA4943" s="25">
        <v>0</v>
      </c>
      <c r="BB4943" t="s">
        <v>48</v>
      </c>
      <c r="BC4943" t="e">
        <v>#N/A</v>
      </c>
      <c r="BD4943" t="e">
        <f>IF(Z4943=BC4943,"OK")</f>
        <v>#N/A</v>
      </c>
      <c r="BE4943">
        <v>21.2</v>
      </c>
      <c r="BF4943">
        <v>0.1178</v>
      </c>
      <c r="BG4943">
        <v>0</v>
      </c>
      <c r="BH4943">
        <v>0</v>
      </c>
      <c r="BI4943">
        <v>0</v>
      </c>
      <c r="BJ4943">
        <v>0</v>
      </c>
      <c r="BK4943">
        <v>0</v>
      </c>
      <c r="BN4943" s="183"/>
    </row>
    <row r="4944" spans="1:66" x14ac:dyDescent="0.25">
      <c r="A4944" s="1"/>
      <c r="B4944" s="94">
        <v>4931</v>
      </c>
      <c r="C4944" s="43">
        <v>1021762</v>
      </c>
      <c r="D4944" s="37"/>
      <c r="E4944" s="26" t="s">
        <v>409</v>
      </c>
      <c r="F4944" s="151"/>
      <c r="G4944" s="42" t="s">
        <v>377</v>
      </c>
      <c r="H4944" s="46" t="str">
        <f>IFERROR(IFERROR(IF(SEARCH("Usystems",$E4944)&gt;0,"Usystems"),IF(SEARCH("RIIFO",$E4944)&gt;0,"RIIFO","Uponor")),"Uponor")</f>
        <v>Uponor</v>
      </c>
      <c r="I4944" s="25" t="str">
        <f>IFERROR(MID($D4944,1,7)+0,"")</f>
        <v/>
      </c>
      <c r="J4944" s="25" t="str">
        <f>IFERROR(MID($D4944,10,7)+0,"")</f>
        <v/>
      </c>
      <c r="K4944" s="25" t="str">
        <f>IFERROR(MID($D4944,19,7)+0,"")</f>
        <v/>
      </c>
      <c r="L4944" s="25" t="str">
        <f>IFERROR(MID($D4944,28,7)+0,"")</f>
        <v/>
      </c>
      <c r="M4944" s="25" t="str">
        <f>IF(IFERROR(MID($Q4944,1,7)+0,"")&lt;1130000,IF(INDEX(C:C,MATCH(LEFT(Q4944,7)+0,I:I,0))&lt;1130000,"",INDEX(C:C,MATCH(LEFT(Q4944,7)+0,I:I,0))),IFERROR(MID($Q4944,1,7)+0,""))</f>
        <v/>
      </c>
      <c r="N4944" s="25" t="str">
        <f>IF(IFERROR(MID($Q4944,10,7)+0,"")&lt;1130000,"",IFERROR(MID($Q4944,10,7)+0,""))</f>
        <v/>
      </c>
      <c r="O4944" s="25" t="str">
        <f>IF(IFERROR(MID($Q4944,19,7)+0,"")&lt;1130000,"",IFERROR(MID($Q4944,19,7)+0,""))</f>
        <v/>
      </c>
      <c r="P4944" s="25" t="str">
        <f>IF(M4944="","",IF(N4944="",M4944,M4944&amp;", "&amp;N4944))</f>
        <v/>
      </c>
      <c r="Q4944" s="25"/>
      <c r="R4944" s="25"/>
      <c r="S4944" s="35" t="s">
        <v>22</v>
      </c>
      <c r="T4944" s="34" t="s">
        <v>36</v>
      </c>
      <c r="U4944" s="185">
        <v>16928</v>
      </c>
      <c r="V4944" s="188">
        <v>16928</v>
      </c>
      <c r="W4944" s="189">
        <v>16928</v>
      </c>
      <c r="X4944" s="31">
        <v>16928</v>
      </c>
      <c r="Y4944" s="90">
        <f>IFERROR(ROUND(X4944/W4944-1,2),"")</f>
        <v>0</v>
      </c>
      <c r="Z4944" s="31">
        <f>IF(OR(S4944="VLD MLC components",S4944="VLD MLC pipes",S4944="VLD PEX components",S4944="VLD PEX pipes",S4944="VLD PHC components",S4944="VLD PHC pipes",S4944="Controls VLD"),"По запросу",X4944)</f>
        <v>16928</v>
      </c>
      <c r="AA4944" s="63">
        <f>ROUND(X4944/1.2,3)</f>
        <v>14106.666999999999</v>
      </c>
      <c r="AB4944" s="23">
        <v>14106.666999999999</v>
      </c>
      <c r="AC4944" s="190">
        <f>IFERROR(ROUND(AA4944/AB4944-1,2),"")</f>
        <v>0</v>
      </c>
      <c r="AD4944" s="25">
        <v>8.6999999999999993</v>
      </c>
      <c r="AE4944" s="25">
        <v>4.446E-2</v>
      </c>
      <c r="AF4944" s="25">
        <v>0</v>
      </c>
      <c r="AG4944" s="25" t="s">
        <v>22</v>
      </c>
      <c r="AH4944" s="25">
        <v>0</v>
      </c>
      <c r="AI4944" s="25">
        <v>0</v>
      </c>
      <c r="AJ4944" s="25" t="s">
        <v>20</v>
      </c>
      <c r="AK4944" s="42" t="s">
        <v>19</v>
      </c>
      <c r="AL4944" s="25" t="s">
        <v>19</v>
      </c>
      <c r="AM4944" s="25"/>
      <c r="AN4944" s="25"/>
      <c r="AO4944" s="25"/>
      <c r="AP4944" s="25"/>
      <c r="AQ4944" s="25"/>
      <c r="AR4944" s="94"/>
      <c r="AS4944" s="157" t="s">
        <v>22</v>
      </c>
      <c r="AT4944" s="93" t="s">
        <v>22</v>
      </c>
      <c r="AU4944" s="92" t="s">
        <v>22</v>
      </c>
      <c r="AV4944" s="91" t="s">
        <v>48</v>
      </c>
      <c r="AW4944" s="92" t="s">
        <v>48</v>
      </c>
      <c r="AX4944" s="92" t="s">
        <v>48</v>
      </c>
      <c r="AY4944" s="91" t="s">
        <v>48</v>
      </c>
      <c r="AZ4944" s="23"/>
      <c r="BA4944" s="25">
        <v>0</v>
      </c>
      <c r="BB4944" t="s">
        <v>48</v>
      </c>
      <c r="BC4944" t="e">
        <v>#N/A</v>
      </c>
      <c r="BD4944" t="e">
        <f>IF(Z4944=BC4944,"OK")</f>
        <v>#N/A</v>
      </c>
      <c r="BE4944">
        <v>8.6999999999999993</v>
      </c>
      <c r="BF4944">
        <v>4.446E-2</v>
      </c>
      <c r="BG4944">
        <v>0</v>
      </c>
      <c r="BH4944">
        <v>0</v>
      </c>
      <c r="BI4944">
        <v>0</v>
      </c>
      <c r="BJ4944">
        <v>0</v>
      </c>
      <c r="BK4944">
        <v>0</v>
      </c>
      <c r="BN4944" s="183"/>
    </row>
    <row r="4945" spans="1:66" x14ac:dyDescent="0.25">
      <c r="A4945" s="1"/>
      <c r="B4945" s="94">
        <v>4932</v>
      </c>
      <c r="C4945" s="43">
        <v>1021763</v>
      </c>
      <c r="D4945" s="37"/>
      <c r="E4945" s="26" t="s">
        <v>408</v>
      </c>
      <c r="F4945" s="151"/>
      <c r="G4945" s="42" t="s">
        <v>377</v>
      </c>
      <c r="H4945" s="46" t="str">
        <f>IFERROR(IFERROR(IF(SEARCH("Usystems",$E4945)&gt;0,"Usystems"),IF(SEARCH("RIIFO",$E4945)&gt;0,"RIIFO","Uponor")),"Uponor")</f>
        <v>Uponor</v>
      </c>
      <c r="I4945" s="25" t="str">
        <f>IFERROR(MID($D4945,1,7)+0,"")</f>
        <v/>
      </c>
      <c r="J4945" s="25" t="str">
        <f>IFERROR(MID($D4945,10,7)+0,"")</f>
        <v/>
      </c>
      <c r="K4945" s="25" t="str">
        <f>IFERROR(MID($D4945,19,7)+0,"")</f>
        <v/>
      </c>
      <c r="L4945" s="25" t="str">
        <f>IFERROR(MID($D4945,28,7)+0,"")</f>
        <v/>
      </c>
      <c r="M4945" s="25" t="str">
        <f>IF(IFERROR(MID($Q4945,1,7)+0,"")&lt;1130000,IF(INDEX(C:C,MATCH(LEFT(Q4945,7)+0,I:I,0))&lt;1130000,"",INDEX(C:C,MATCH(LEFT(Q4945,7)+0,I:I,0))),IFERROR(MID($Q4945,1,7)+0,""))</f>
        <v/>
      </c>
      <c r="N4945" s="25" t="str">
        <f>IF(IFERROR(MID($Q4945,10,7)+0,"")&lt;1130000,"",IFERROR(MID($Q4945,10,7)+0,""))</f>
        <v/>
      </c>
      <c r="O4945" s="25" t="str">
        <f>IF(IFERROR(MID($Q4945,19,7)+0,"")&lt;1130000,"",IFERROR(MID($Q4945,19,7)+0,""))</f>
        <v/>
      </c>
      <c r="P4945" s="25" t="str">
        <f>IF(M4945="","",IF(N4945="",M4945,M4945&amp;", "&amp;N4945))</f>
        <v/>
      </c>
      <c r="Q4945" s="25"/>
      <c r="R4945" s="25"/>
      <c r="S4945" s="35" t="s">
        <v>22</v>
      </c>
      <c r="T4945" s="34" t="s">
        <v>36</v>
      </c>
      <c r="U4945" s="185">
        <v>18604</v>
      </c>
      <c r="V4945" s="188">
        <v>18604</v>
      </c>
      <c r="W4945" s="189">
        <v>18604</v>
      </c>
      <c r="X4945" s="31">
        <v>18604</v>
      </c>
      <c r="Y4945" s="90">
        <f>IFERROR(ROUND(X4945/W4945-1,2),"")</f>
        <v>0</v>
      </c>
      <c r="Z4945" s="31">
        <f>IF(OR(S4945="VLD MLC components",S4945="VLD MLC pipes",S4945="VLD PEX components",S4945="VLD PEX pipes",S4945="VLD PHC components",S4945="VLD PHC pipes",S4945="Controls VLD"),"По запросу",X4945)</f>
        <v>18604</v>
      </c>
      <c r="AA4945" s="63">
        <f>ROUND(X4945/1.2,3)</f>
        <v>15503.333000000001</v>
      </c>
      <c r="AB4945" s="23">
        <v>15503.333000000001</v>
      </c>
      <c r="AC4945" s="190">
        <f>IFERROR(ROUND(AA4945/AB4945-1,2),"")</f>
        <v>0</v>
      </c>
      <c r="AD4945" s="25">
        <v>10.3</v>
      </c>
      <c r="AE4945" s="25">
        <v>5.2364000000000001E-2</v>
      </c>
      <c r="AF4945" s="25">
        <v>0</v>
      </c>
      <c r="AG4945" s="25" t="s">
        <v>22</v>
      </c>
      <c r="AH4945" s="25">
        <v>0</v>
      </c>
      <c r="AI4945" s="25">
        <v>0</v>
      </c>
      <c r="AJ4945" s="25" t="s">
        <v>20</v>
      </c>
      <c r="AK4945" s="42" t="s">
        <v>19</v>
      </c>
      <c r="AL4945" s="25" t="s">
        <v>19</v>
      </c>
      <c r="AM4945" s="25"/>
      <c r="AN4945" s="25"/>
      <c r="AO4945" s="25"/>
      <c r="AP4945" s="25"/>
      <c r="AQ4945" s="25"/>
      <c r="AR4945" s="94"/>
      <c r="AS4945" s="157" t="s">
        <v>22</v>
      </c>
      <c r="AT4945" s="93" t="s">
        <v>22</v>
      </c>
      <c r="AU4945" s="92" t="s">
        <v>22</v>
      </c>
      <c r="AV4945" s="91" t="s">
        <v>48</v>
      </c>
      <c r="AW4945" s="92" t="s">
        <v>48</v>
      </c>
      <c r="AX4945" s="92" t="s">
        <v>48</v>
      </c>
      <c r="AY4945" s="91" t="s">
        <v>48</v>
      </c>
      <c r="AZ4945" s="23"/>
      <c r="BA4945" s="25">
        <v>0</v>
      </c>
      <c r="BB4945" t="s">
        <v>48</v>
      </c>
      <c r="BC4945" t="e">
        <v>#N/A</v>
      </c>
      <c r="BD4945" t="e">
        <f>IF(Z4945=BC4945,"OK")</f>
        <v>#N/A</v>
      </c>
      <c r="BE4945">
        <v>10.3</v>
      </c>
      <c r="BF4945">
        <v>5.2364000000000001E-2</v>
      </c>
      <c r="BG4945">
        <v>0</v>
      </c>
      <c r="BH4945">
        <v>0</v>
      </c>
      <c r="BI4945">
        <v>0</v>
      </c>
      <c r="BJ4945">
        <v>0</v>
      </c>
      <c r="BK4945">
        <v>0</v>
      </c>
      <c r="BN4945" s="183"/>
    </row>
    <row r="4946" spans="1:66" x14ac:dyDescent="0.25">
      <c r="A4946" s="1"/>
      <c r="B4946" s="94">
        <v>4933</v>
      </c>
      <c r="C4946" s="43">
        <v>1021764</v>
      </c>
      <c r="D4946" s="37"/>
      <c r="E4946" s="26" t="s">
        <v>407</v>
      </c>
      <c r="F4946" s="151"/>
      <c r="G4946" s="42" t="s">
        <v>377</v>
      </c>
      <c r="H4946" s="46" t="str">
        <f>IFERROR(IFERROR(IF(SEARCH("Usystems",$E4946)&gt;0,"Usystems"),IF(SEARCH("RIIFO",$E4946)&gt;0,"RIIFO","Uponor")),"Uponor")</f>
        <v>Uponor</v>
      </c>
      <c r="I4946" s="25" t="str">
        <f>IFERROR(MID($D4946,1,7)+0,"")</f>
        <v/>
      </c>
      <c r="J4946" s="25" t="str">
        <f>IFERROR(MID($D4946,10,7)+0,"")</f>
        <v/>
      </c>
      <c r="K4946" s="25" t="str">
        <f>IFERROR(MID($D4946,19,7)+0,"")</f>
        <v/>
      </c>
      <c r="L4946" s="25" t="str">
        <f>IFERROR(MID($D4946,28,7)+0,"")</f>
        <v/>
      </c>
      <c r="M4946" s="25" t="str">
        <f>IF(IFERROR(MID($Q4946,1,7)+0,"")&lt;1130000,IF(INDEX(C:C,MATCH(LEFT(Q4946,7)+0,I:I,0))&lt;1130000,"",INDEX(C:C,MATCH(LEFT(Q4946,7)+0,I:I,0))),IFERROR(MID($Q4946,1,7)+0,""))</f>
        <v/>
      </c>
      <c r="N4946" s="25" t="str">
        <f>IF(IFERROR(MID($Q4946,10,7)+0,"")&lt;1130000,"",IFERROR(MID($Q4946,10,7)+0,""))</f>
        <v/>
      </c>
      <c r="O4946" s="25" t="str">
        <f>IF(IFERROR(MID($Q4946,19,7)+0,"")&lt;1130000,"",IFERROR(MID($Q4946,19,7)+0,""))</f>
        <v/>
      </c>
      <c r="P4946" s="25" t="str">
        <f>IF(M4946="","",IF(N4946="",M4946,M4946&amp;", "&amp;N4946))</f>
        <v/>
      </c>
      <c r="Q4946" s="25"/>
      <c r="R4946" s="25"/>
      <c r="S4946" s="35" t="s">
        <v>22</v>
      </c>
      <c r="T4946" s="34" t="s">
        <v>36</v>
      </c>
      <c r="U4946" s="185">
        <v>19452</v>
      </c>
      <c r="V4946" s="188">
        <v>19452</v>
      </c>
      <c r="W4946" s="189">
        <v>19452</v>
      </c>
      <c r="X4946" s="31">
        <v>19452</v>
      </c>
      <c r="Y4946" s="90">
        <f>IFERROR(ROUND(X4946/W4946-1,2),"")</f>
        <v>0</v>
      </c>
      <c r="Z4946" s="31">
        <f>IF(OR(S4946="VLD MLC components",S4946="VLD MLC pipes",S4946="VLD PEX components",S4946="VLD PEX pipes",S4946="VLD PHC components",S4946="VLD PHC pipes",S4946="Controls VLD"),"По запросу",X4946)</f>
        <v>19452</v>
      </c>
      <c r="AA4946" s="63">
        <f>ROUND(X4946/1.2,3)</f>
        <v>16210</v>
      </c>
      <c r="AB4946" s="23">
        <v>16210</v>
      </c>
      <c r="AC4946" s="190">
        <f>IFERROR(ROUND(AA4946/AB4946-1,2),"")</f>
        <v>0</v>
      </c>
      <c r="AD4946" s="25">
        <v>12</v>
      </c>
      <c r="AE4946" s="25">
        <v>6.2244000000000001E-2</v>
      </c>
      <c r="AF4946" s="25">
        <v>0</v>
      </c>
      <c r="AG4946" s="25" t="s">
        <v>22</v>
      </c>
      <c r="AH4946" s="25">
        <v>0</v>
      </c>
      <c r="AI4946" s="25">
        <v>0</v>
      </c>
      <c r="AJ4946" s="25" t="s">
        <v>20</v>
      </c>
      <c r="AK4946" s="42" t="s">
        <v>19</v>
      </c>
      <c r="AL4946" s="25" t="s">
        <v>19</v>
      </c>
      <c r="AM4946" s="25"/>
      <c r="AN4946" s="25"/>
      <c r="AO4946" s="25"/>
      <c r="AP4946" s="25"/>
      <c r="AQ4946" s="25"/>
      <c r="AR4946" s="94"/>
      <c r="AS4946" s="157" t="s">
        <v>22</v>
      </c>
      <c r="AT4946" s="93" t="s">
        <v>22</v>
      </c>
      <c r="AU4946" s="92" t="s">
        <v>22</v>
      </c>
      <c r="AV4946" s="91" t="s">
        <v>48</v>
      </c>
      <c r="AW4946" s="92" t="s">
        <v>48</v>
      </c>
      <c r="AX4946" s="92" t="s">
        <v>48</v>
      </c>
      <c r="AY4946" s="91" t="s">
        <v>48</v>
      </c>
      <c r="AZ4946" s="23"/>
      <c r="BA4946" s="25">
        <v>0</v>
      </c>
      <c r="BB4946" t="s">
        <v>48</v>
      </c>
      <c r="BC4946" t="e">
        <v>#N/A</v>
      </c>
      <c r="BD4946" t="e">
        <f>IF(Z4946=BC4946,"OK")</f>
        <v>#N/A</v>
      </c>
      <c r="BE4946">
        <v>12</v>
      </c>
      <c r="BF4946">
        <v>6.2244000000000001E-2</v>
      </c>
      <c r="BG4946">
        <v>0</v>
      </c>
      <c r="BH4946">
        <v>0</v>
      </c>
      <c r="BI4946">
        <v>0</v>
      </c>
      <c r="BJ4946">
        <v>0</v>
      </c>
      <c r="BK4946">
        <v>0</v>
      </c>
      <c r="BN4946" s="183"/>
    </row>
    <row r="4947" spans="1:66" x14ac:dyDescent="0.25">
      <c r="A4947" s="1"/>
      <c r="B4947" s="94">
        <v>4934</v>
      </c>
      <c r="C4947" s="43">
        <v>1021765</v>
      </c>
      <c r="D4947" s="37"/>
      <c r="E4947" s="26" t="s">
        <v>406</v>
      </c>
      <c r="F4947" s="151"/>
      <c r="G4947" s="42" t="s">
        <v>377</v>
      </c>
      <c r="H4947" s="46" t="str">
        <f>IFERROR(IFERROR(IF(SEARCH("Usystems",$E4947)&gt;0,"Usystems"),IF(SEARCH("RIIFO",$E4947)&gt;0,"RIIFO","Uponor")),"Uponor")</f>
        <v>Uponor</v>
      </c>
      <c r="I4947" s="25" t="str">
        <f>IFERROR(MID($D4947,1,7)+0,"")</f>
        <v/>
      </c>
      <c r="J4947" s="25" t="str">
        <f>IFERROR(MID($D4947,10,7)+0,"")</f>
        <v/>
      </c>
      <c r="K4947" s="25" t="str">
        <f>IFERROR(MID($D4947,19,7)+0,"")</f>
        <v/>
      </c>
      <c r="L4947" s="25" t="str">
        <f>IFERROR(MID($D4947,28,7)+0,"")</f>
        <v/>
      </c>
      <c r="M4947" s="25" t="str">
        <f>IF(IFERROR(MID($Q4947,1,7)+0,"")&lt;1130000,IF(INDEX(C:C,MATCH(LEFT(Q4947,7)+0,I:I,0))&lt;1130000,"",INDEX(C:C,MATCH(LEFT(Q4947,7)+0,I:I,0))),IFERROR(MID($Q4947,1,7)+0,""))</f>
        <v/>
      </c>
      <c r="N4947" s="25" t="str">
        <f>IF(IFERROR(MID($Q4947,10,7)+0,"")&lt;1130000,"",IFERROR(MID($Q4947,10,7)+0,""))</f>
        <v/>
      </c>
      <c r="O4947" s="25" t="str">
        <f>IF(IFERROR(MID($Q4947,19,7)+0,"")&lt;1130000,"",IFERROR(MID($Q4947,19,7)+0,""))</f>
        <v/>
      </c>
      <c r="P4947" s="25" t="str">
        <f>IF(M4947="","",IF(N4947="",M4947,M4947&amp;", "&amp;N4947))</f>
        <v/>
      </c>
      <c r="Q4947" s="25"/>
      <c r="R4947" s="25"/>
      <c r="S4947" s="35" t="s">
        <v>22</v>
      </c>
      <c r="T4947" s="34" t="s">
        <v>36</v>
      </c>
      <c r="U4947" s="185">
        <v>20854</v>
      </c>
      <c r="V4947" s="188">
        <v>20854</v>
      </c>
      <c r="W4947" s="189">
        <v>20854</v>
      </c>
      <c r="X4947" s="31">
        <v>20854</v>
      </c>
      <c r="Y4947" s="90">
        <f>IFERROR(ROUND(X4947/W4947-1,2),"")</f>
        <v>0</v>
      </c>
      <c r="Z4947" s="31">
        <f>IF(OR(S4947="VLD MLC components",S4947="VLD MLC pipes",S4947="VLD PEX components",S4947="VLD PEX pipes",S4947="VLD PHC components",S4947="VLD PHC pipes",S4947="Controls VLD"),"По запросу",X4947)</f>
        <v>20854</v>
      </c>
      <c r="AA4947" s="63">
        <f>ROUND(X4947/1.2,3)</f>
        <v>17378.332999999999</v>
      </c>
      <c r="AB4947" s="23">
        <v>17378.332999999999</v>
      </c>
      <c r="AC4947" s="190">
        <f>IFERROR(ROUND(AA4947/AB4947-1,2),"")</f>
        <v>0</v>
      </c>
      <c r="AD4947" s="25">
        <v>13.6</v>
      </c>
      <c r="AE4947" s="25">
        <v>7.7063999999999994E-2</v>
      </c>
      <c r="AF4947" s="25">
        <v>0</v>
      </c>
      <c r="AG4947" s="25" t="s">
        <v>22</v>
      </c>
      <c r="AH4947" s="25">
        <v>0</v>
      </c>
      <c r="AI4947" s="25">
        <v>0</v>
      </c>
      <c r="AJ4947" s="25" t="s">
        <v>20</v>
      </c>
      <c r="AK4947" s="42" t="s">
        <v>19</v>
      </c>
      <c r="AL4947" s="25" t="s">
        <v>19</v>
      </c>
      <c r="AM4947" s="25"/>
      <c r="AN4947" s="25"/>
      <c r="AO4947" s="25"/>
      <c r="AP4947" s="25"/>
      <c r="AQ4947" s="25"/>
      <c r="AR4947" s="94"/>
      <c r="AS4947" s="157" t="s">
        <v>22</v>
      </c>
      <c r="AT4947" s="93" t="s">
        <v>22</v>
      </c>
      <c r="AU4947" s="92" t="s">
        <v>22</v>
      </c>
      <c r="AV4947" s="91" t="s">
        <v>48</v>
      </c>
      <c r="AW4947" s="92" t="s">
        <v>48</v>
      </c>
      <c r="AX4947" s="92" t="s">
        <v>48</v>
      </c>
      <c r="AY4947" s="91" t="s">
        <v>48</v>
      </c>
      <c r="AZ4947" s="23"/>
      <c r="BA4947" s="25">
        <v>0</v>
      </c>
      <c r="BB4947" t="s">
        <v>48</v>
      </c>
      <c r="BC4947" t="e">
        <v>#N/A</v>
      </c>
      <c r="BD4947" t="e">
        <f>IF(Z4947=BC4947,"OK")</f>
        <v>#N/A</v>
      </c>
      <c r="BE4947">
        <v>13.6</v>
      </c>
      <c r="BF4947">
        <v>7.7063999999999994E-2</v>
      </c>
      <c r="BG4947">
        <v>0</v>
      </c>
      <c r="BH4947">
        <v>0</v>
      </c>
      <c r="BI4947">
        <v>0</v>
      </c>
      <c r="BJ4947">
        <v>0</v>
      </c>
      <c r="BK4947">
        <v>0</v>
      </c>
      <c r="BN4947" s="183"/>
    </row>
    <row r="4948" spans="1:66" x14ac:dyDescent="0.25">
      <c r="A4948" s="1"/>
      <c r="B4948" s="94">
        <v>4935</v>
      </c>
      <c r="C4948" s="43">
        <v>1021766</v>
      </c>
      <c r="D4948" s="37"/>
      <c r="E4948" s="26" t="s">
        <v>405</v>
      </c>
      <c r="F4948" s="151"/>
      <c r="G4948" s="42" t="s">
        <v>377</v>
      </c>
      <c r="H4948" s="46" t="str">
        <f>IFERROR(IFERROR(IF(SEARCH("Usystems",$E4948)&gt;0,"Usystems"),IF(SEARCH("RIIFO",$E4948)&gt;0,"RIIFO","Uponor")),"Uponor")</f>
        <v>Uponor</v>
      </c>
      <c r="I4948" s="25" t="str">
        <f>IFERROR(MID($D4948,1,7)+0,"")</f>
        <v/>
      </c>
      <c r="J4948" s="25" t="str">
        <f>IFERROR(MID($D4948,10,7)+0,"")</f>
        <v/>
      </c>
      <c r="K4948" s="25" t="str">
        <f>IFERROR(MID($D4948,19,7)+0,"")</f>
        <v/>
      </c>
      <c r="L4948" s="25" t="str">
        <f>IFERROR(MID($D4948,28,7)+0,"")</f>
        <v/>
      </c>
      <c r="M4948" s="25" t="str">
        <f>IF(IFERROR(MID($Q4948,1,7)+0,"")&lt;1130000,IF(INDEX(C:C,MATCH(LEFT(Q4948,7)+0,I:I,0))&lt;1130000,"",INDEX(C:C,MATCH(LEFT(Q4948,7)+0,I:I,0))),IFERROR(MID($Q4948,1,7)+0,""))</f>
        <v/>
      </c>
      <c r="N4948" s="25" t="str">
        <f>IF(IFERROR(MID($Q4948,10,7)+0,"")&lt;1130000,"",IFERROR(MID($Q4948,10,7)+0,""))</f>
        <v/>
      </c>
      <c r="O4948" s="25" t="str">
        <f>IF(IFERROR(MID($Q4948,19,7)+0,"")&lt;1130000,"",IFERROR(MID($Q4948,19,7)+0,""))</f>
        <v/>
      </c>
      <c r="P4948" s="25" t="str">
        <f>IF(M4948="","",IF(N4948="",M4948,M4948&amp;", "&amp;N4948))</f>
        <v/>
      </c>
      <c r="Q4948" s="25"/>
      <c r="R4948" s="25"/>
      <c r="S4948" s="35" t="s">
        <v>22</v>
      </c>
      <c r="T4948" s="34" t="s">
        <v>36</v>
      </c>
      <c r="U4948" s="185">
        <v>23103</v>
      </c>
      <c r="V4948" s="188">
        <v>23103</v>
      </c>
      <c r="W4948" s="189">
        <v>23103</v>
      </c>
      <c r="X4948" s="31">
        <v>23103</v>
      </c>
      <c r="Y4948" s="90">
        <f>IFERROR(ROUND(X4948/W4948-1,2),"")</f>
        <v>0</v>
      </c>
      <c r="Z4948" s="31">
        <f>IF(OR(S4948="VLD MLC components",S4948="VLD MLC pipes",S4948="VLD PEX components",S4948="VLD PEX pipes",S4948="VLD PHC components",S4948="VLD PHC pipes",S4948="Controls VLD"),"По запросу",X4948)</f>
        <v>23103</v>
      </c>
      <c r="AA4948" s="63">
        <f>ROUND(X4948/1.2,3)</f>
        <v>19252.5</v>
      </c>
      <c r="AB4948" s="23">
        <v>19252.5</v>
      </c>
      <c r="AC4948" s="190">
        <f>IFERROR(ROUND(AA4948/AB4948-1,2),"")</f>
        <v>0</v>
      </c>
      <c r="AD4948" s="25">
        <v>16.2</v>
      </c>
      <c r="AE4948" s="25">
        <v>9.1883999999999993E-2</v>
      </c>
      <c r="AF4948" s="25">
        <v>0</v>
      </c>
      <c r="AG4948" s="25" t="s">
        <v>22</v>
      </c>
      <c r="AH4948" s="25">
        <v>0</v>
      </c>
      <c r="AI4948" s="25">
        <v>0</v>
      </c>
      <c r="AJ4948" s="25" t="s">
        <v>20</v>
      </c>
      <c r="AK4948" s="42" t="s">
        <v>19</v>
      </c>
      <c r="AL4948" s="25" t="s">
        <v>19</v>
      </c>
      <c r="AM4948" s="25"/>
      <c r="AN4948" s="25"/>
      <c r="AO4948" s="25"/>
      <c r="AP4948" s="25"/>
      <c r="AQ4948" s="25"/>
      <c r="AR4948" s="94"/>
      <c r="AS4948" s="157" t="s">
        <v>22</v>
      </c>
      <c r="AT4948" s="93" t="s">
        <v>22</v>
      </c>
      <c r="AU4948" s="92" t="s">
        <v>22</v>
      </c>
      <c r="AV4948" s="91" t="s">
        <v>48</v>
      </c>
      <c r="AW4948" s="92" t="s">
        <v>48</v>
      </c>
      <c r="AX4948" s="92" t="s">
        <v>48</v>
      </c>
      <c r="AY4948" s="91" t="s">
        <v>48</v>
      </c>
      <c r="AZ4948" s="23"/>
      <c r="BA4948" s="25">
        <v>0</v>
      </c>
      <c r="BB4948" t="s">
        <v>48</v>
      </c>
      <c r="BC4948" t="e">
        <v>#N/A</v>
      </c>
      <c r="BD4948" t="e">
        <f>IF(Z4948=BC4948,"OK")</f>
        <v>#N/A</v>
      </c>
      <c r="BE4948">
        <v>16.2</v>
      </c>
      <c r="BF4948">
        <v>9.1883999999999993E-2</v>
      </c>
      <c r="BG4948">
        <v>0</v>
      </c>
      <c r="BH4948">
        <v>0</v>
      </c>
      <c r="BI4948">
        <v>0</v>
      </c>
      <c r="BJ4948">
        <v>0</v>
      </c>
      <c r="BK4948">
        <v>0</v>
      </c>
      <c r="BN4948" s="183"/>
    </row>
    <row r="4949" spans="1:66" x14ac:dyDescent="0.25">
      <c r="A4949" s="1"/>
      <c r="B4949" s="94">
        <v>4936</v>
      </c>
      <c r="C4949" s="43">
        <v>1021767</v>
      </c>
      <c r="D4949" s="37"/>
      <c r="E4949" s="26" t="s">
        <v>404</v>
      </c>
      <c r="F4949" s="151"/>
      <c r="G4949" s="42" t="s">
        <v>377</v>
      </c>
      <c r="H4949" s="46" t="str">
        <f>IFERROR(IFERROR(IF(SEARCH("Usystems",$E4949)&gt;0,"Usystems"),IF(SEARCH("RIIFO",$E4949)&gt;0,"RIIFO","Uponor")),"Uponor")</f>
        <v>Uponor</v>
      </c>
      <c r="I4949" s="25" t="str">
        <f>IFERROR(MID($D4949,1,7)+0,"")</f>
        <v/>
      </c>
      <c r="J4949" s="25" t="str">
        <f>IFERROR(MID($D4949,10,7)+0,"")</f>
        <v/>
      </c>
      <c r="K4949" s="25" t="str">
        <f>IFERROR(MID($D4949,19,7)+0,"")</f>
        <v/>
      </c>
      <c r="L4949" s="25" t="str">
        <f>IFERROR(MID($D4949,28,7)+0,"")</f>
        <v/>
      </c>
      <c r="M4949" s="25" t="str">
        <f>IF(IFERROR(MID($Q4949,1,7)+0,"")&lt;1130000,IF(INDEX(C:C,MATCH(LEFT(Q4949,7)+0,I:I,0))&lt;1130000,"",INDEX(C:C,MATCH(LEFT(Q4949,7)+0,I:I,0))),IFERROR(MID($Q4949,1,7)+0,""))</f>
        <v/>
      </c>
      <c r="N4949" s="25" t="str">
        <f>IF(IFERROR(MID($Q4949,10,7)+0,"")&lt;1130000,"",IFERROR(MID($Q4949,10,7)+0,""))</f>
        <v/>
      </c>
      <c r="O4949" s="25" t="str">
        <f>IF(IFERROR(MID($Q4949,19,7)+0,"")&lt;1130000,"",IFERROR(MID($Q4949,19,7)+0,""))</f>
        <v/>
      </c>
      <c r="P4949" s="25" t="str">
        <f>IF(M4949="","",IF(N4949="",M4949,M4949&amp;", "&amp;N4949))</f>
        <v/>
      </c>
      <c r="Q4949" s="25"/>
      <c r="R4949" s="25"/>
      <c r="S4949" s="35" t="s">
        <v>22</v>
      </c>
      <c r="T4949" s="34" t="s">
        <v>36</v>
      </c>
      <c r="U4949" s="185">
        <v>28140</v>
      </c>
      <c r="V4949" s="188">
        <v>28140</v>
      </c>
      <c r="W4949" s="189">
        <v>28140</v>
      </c>
      <c r="X4949" s="31">
        <v>28140</v>
      </c>
      <c r="Y4949" s="90">
        <f>IFERROR(ROUND(X4949/W4949-1,2),"")</f>
        <v>0</v>
      </c>
      <c r="Z4949" s="31">
        <f>IF(OR(S4949="VLD MLC components",S4949="VLD MLC pipes",S4949="VLD PEX components",S4949="VLD PEX pipes",S4949="VLD PHC components",S4949="VLD PHC pipes",S4949="Controls VLD"),"По запросу",X4949)</f>
        <v>28140</v>
      </c>
      <c r="AA4949" s="63">
        <f>ROUND(X4949/1.2,3)</f>
        <v>23450</v>
      </c>
      <c r="AB4949" s="23">
        <v>23450</v>
      </c>
      <c r="AC4949" s="190">
        <f>IFERROR(ROUND(AA4949/AB4949-1,2),"")</f>
        <v>0</v>
      </c>
      <c r="AD4949" s="25">
        <v>18.7</v>
      </c>
      <c r="AE4949" s="25">
        <v>9.8799999999999999E-2</v>
      </c>
      <c r="AF4949" s="25">
        <v>0</v>
      </c>
      <c r="AG4949" s="25" t="s">
        <v>22</v>
      </c>
      <c r="AH4949" s="25">
        <v>0</v>
      </c>
      <c r="AI4949" s="25">
        <v>0</v>
      </c>
      <c r="AJ4949" s="25" t="s">
        <v>20</v>
      </c>
      <c r="AK4949" s="42" t="s">
        <v>19</v>
      </c>
      <c r="AL4949" s="25" t="s">
        <v>19</v>
      </c>
      <c r="AM4949" s="25"/>
      <c r="AN4949" s="25"/>
      <c r="AO4949" s="25"/>
      <c r="AP4949" s="25"/>
      <c r="AQ4949" s="25"/>
      <c r="AR4949" s="94"/>
      <c r="AS4949" s="157" t="s">
        <v>22</v>
      </c>
      <c r="AT4949" s="93" t="s">
        <v>22</v>
      </c>
      <c r="AU4949" s="92" t="s">
        <v>22</v>
      </c>
      <c r="AV4949" s="91" t="s">
        <v>48</v>
      </c>
      <c r="AW4949" s="92" t="s">
        <v>48</v>
      </c>
      <c r="AX4949" s="92" t="s">
        <v>48</v>
      </c>
      <c r="AY4949" s="91" t="s">
        <v>48</v>
      </c>
      <c r="AZ4949" s="23"/>
      <c r="BA4949" s="25">
        <v>0</v>
      </c>
      <c r="BB4949" t="s">
        <v>48</v>
      </c>
      <c r="BC4949" t="e">
        <v>#N/A</v>
      </c>
      <c r="BD4949" t="e">
        <f>IF(Z4949=BC4949,"OK")</f>
        <v>#N/A</v>
      </c>
      <c r="BE4949">
        <v>18.7</v>
      </c>
      <c r="BF4949">
        <v>9.8799999999999999E-2</v>
      </c>
      <c r="BG4949">
        <v>0</v>
      </c>
      <c r="BH4949">
        <v>0</v>
      </c>
      <c r="BI4949">
        <v>0</v>
      </c>
      <c r="BJ4949">
        <v>0</v>
      </c>
      <c r="BK4949">
        <v>0</v>
      </c>
      <c r="BN4949" s="183"/>
    </row>
    <row r="4950" spans="1:66" x14ac:dyDescent="0.25">
      <c r="A4950" s="1"/>
      <c r="B4950" s="94">
        <v>4937</v>
      </c>
      <c r="C4950" s="43">
        <v>1021768</v>
      </c>
      <c r="D4950" s="37"/>
      <c r="E4950" s="26" t="s">
        <v>403</v>
      </c>
      <c r="F4950" s="151"/>
      <c r="G4950" s="42" t="s">
        <v>377</v>
      </c>
      <c r="H4950" s="46" t="str">
        <f>IFERROR(IFERROR(IF(SEARCH("Usystems",$E4950)&gt;0,"Usystems"),IF(SEARCH("RIIFO",$E4950)&gt;0,"RIIFO","Uponor")),"Uponor")</f>
        <v>Uponor</v>
      </c>
      <c r="I4950" s="25" t="str">
        <f>IFERROR(MID($D4950,1,7)+0,"")</f>
        <v/>
      </c>
      <c r="J4950" s="25" t="str">
        <f>IFERROR(MID($D4950,10,7)+0,"")</f>
        <v/>
      </c>
      <c r="K4950" s="25" t="str">
        <f>IFERROR(MID($D4950,19,7)+0,"")</f>
        <v/>
      </c>
      <c r="L4950" s="25" t="str">
        <f>IFERROR(MID($D4950,28,7)+0,"")</f>
        <v/>
      </c>
      <c r="M4950" s="25" t="str">
        <f>IF(IFERROR(MID($Q4950,1,7)+0,"")&lt;1130000,IF(INDEX(C:C,MATCH(LEFT(Q4950,7)+0,I:I,0))&lt;1130000,"",INDEX(C:C,MATCH(LEFT(Q4950,7)+0,I:I,0))),IFERROR(MID($Q4950,1,7)+0,""))</f>
        <v/>
      </c>
      <c r="N4950" s="25" t="str">
        <f>IF(IFERROR(MID($Q4950,10,7)+0,"")&lt;1130000,"",IFERROR(MID($Q4950,10,7)+0,""))</f>
        <v/>
      </c>
      <c r="O4950" s="25" t="str">
        <f>IF(IFERROR(MID($Q4950,19,7)+0,"")&lt;1130000,"",IFERROR(MID($Q4950,19,7)+0,""))</f>
        <v/>
      </c>
      <c r="P4950" s="25" t="str">
        <f>IF(M4950="","",IF(N4950="",M4950,M4950&amp;", "&amp;N4950))</f>
        <v/>
      </c>
      <c r="Q4950" s="25"/>
      <c r="R4950" s="25"/>
      <c r="S4950" s="35" t="s">
        <v>22</v>
      </c>
      <c r="T4950" s="34" t="s">
        <v>36</v>
      </c>
      <c r="U4950" s="185">
        <v>30963</v>
      </c>
      <c r="V4950" s="188">
        <v>30963</v>
      </c>
      <c r="W4950" s="189">
        <v>30963</v>
      </c>
      <c r="X4950" s="31">
        <v>30963</v>
      </c>
      <c r="Y4950" s="90">
        <f>IFERROR(ROUND(X4950/W4950-1,2),"")</f>
        <v>0</v>
      </c>
      <c r="Z4950" s="31">
        <f>IF(OR(S4950="VLD MLC components",S4950="VLD MLC pipes",S4950="VLD PEX components",S4950="VLD PEX pipes",S4950="VLD PHC components",S4950="VLD PHC pipes",S4950="Controls VLD"),"По запросу",X4950)</f>
        <v>30963</v>
      </c>
      <c r="AA4950" s="63">
        <f>ROUND(X4950/1.2,3)</f>
        <v>25802.5</v>
      </c>
      <c r="AB4950" s="23">
        <v>25802.5</v>
      </c>
      <c r="AC4950" s="190">
        <f>IFERROR(ROUND(AA4950/AB4950-1,2),"")</f>
        <v>0</v>
      </c>
      <c r="AD4950" s="25">
        <v>21.4</v>
      </c>
      <c r="AE4950" s="25">
        <v>0.1235</v>
      </c>
      <c r="AF4950" s="25">
        <v>0</v>
      </c>
      <c r="AG4950" s="25" t="s">
        <v>22</v>
      </c>
      <c r="AH4950" s="25">
        <v>0</v>
      </c>
      <c r="AI4950" s="25">
        <v>0</v>
      </c>
      <c r="AJ4950" s="25" t="s">
        <v>20</v>
      </c>
      <c r="AK4950" s="42" t="s">
        <v>19</v>
      </c>
      <c r="AL4950" s="25" t="s">
        <v>19</v>
      </c>
      <c r="AM4950" s="25"/>
      <c r="AN4950" s="25"/>
      <c r="AO4950" s="25"/>
      <c r="AP4950" s="25"/>
      <c r="AQ4950" s="25"/>
      <c r="AR4950" s="94"/>
      <c r="AS4950" s="157" t="s">
        <v>22</v>
      </c>
      <c r="AT4950" s="93" t="s">
        <v>22</v>
      </c>
      <c r="AU4950" s="92" t="s">
        <v>22</v>
      </c>
      <c r="AV4950" s="91" t="s">
        <v>48</v>
      </c>
      <c r="AW4950" s="92" t="s">
        <v>48</v>
      </c>
      <c r="AX4950" s="92" t="s">
        <v>48</v>
      </c>
      <c r="AY4950" s="91" t="s">
        <v>48</v>
      </c>
      <c r="AZ4950" s="23"/>
      <c r="BA4950" s="25">
        <v>0</v>
      </c>
      <c r="BB4950" t="s">
        <v>48</v>
      </c>
      <c r="BC4950" t="e">
        <v>#N/A</v>
      </c>
      <c r="BD4950" t="e">
        <f>IF(Z4950=BC4950,"OK")</f>
        <v>#N/A</v>
      </c>
      <c r="BE4950">
        <v>21.4</v>
      </c>
      <c r="BF4950">
        <v>0.1235</v>
      </c>
      <c r="BG4950">
        <v>0</v>
      </c>
      <c r="BH4950">
        <v>0</v>
      </c>
      <c r="BI4950">
        <v>0</v>
      </c>
      <c r="BJ4950">
        <v>0</v>
      </c>
      <c r="BK4950">
        <v>0</v>
      </c>
      <c r="BN4950" s="183"/>
    </row>
    <row r="4951" spans="1:66" x14ac:dyDescent="0.25">
      <c r="A4951" s="1"/>
      <c r="B4951" s="94">
        <v>4938</v>
      </c>
      <c r="C4951" s="43">
        <v>1021769</v>
      </c>
      <c r="D4951" s="37"/>
      <c r="E4951" s="26" t="s">
        <v>402</v>
      </c>
      <c r="F4951" s="151"/>
      <c r="G4951" s="42" t="s">
        <v>377</v>
      </c>
      <c r="H4951" s="46" t="str">
        <f>IFERROR(IFERROR(IF(SEARCH("Usystems",$E4951)&gt;0,"Usystems"),IF(SEARCH("RIIFO",$E4951)&gt;0,"RIIFO","Uponor")),"Uponor")</f>
        <v>Uponor</v>
      </c>
      <c r="I4951" s="25" t="str">
        <f>IFERROR(MID($D4951,1,7)+0,"")</f>
        <v/>
      </c>
      <c r="J4951" s="25" t="str">
        <f>IFERROR(MID($D4951,10,7)+0,"")</f>
        <v/>
      </c>
      <c r="K4951" s="25" t="str">
        <f>IFERROR(MID($D4951,19,7)+0,"")</f>
        <v/>
      </c>
      <c r="L4951" s="25" t="str">
        <f>IFERROR(MID($D4951,28,7)+0,"")</f>
        <v/>
      </c>
      <c r="M4951" s="25" t="str">
        <f>IF(IFERROR(MID($Q4951,1,7)+0,"")&lt;1130000,IF(INDEX(C:C,MATCH(LEFT(Q4951,7)+0,I:I,0))&lt;1130000,"",INDEX(C:C,MATCH(LEFT(Q4951,7)+0,I:I,0))),IFERROR(MID($Q4951,1,7)+0,""))</f>
        <v/>
      </c>
      <c r="N4951" s="25" t="str">
        <f>IF(IFERROR(MID($Q4951,10,7)+0,"")&lt;1130000,"",IFERROR(MID($Q4951,10,7)+0,""))</f>
        <v/>
      </c>
      <c r="O4951" s="25" t="str">
        <f>IF(IFERROR(MID($Q4951,19,7)+0,"")&lt;1130000,"",IFERROR(MID($Q4951,19,7)+0,""))</f>
        <v/>
      </c>
      <c r="P4951" s="25" t="str">
        <f>IF(M4951="","",IF(N4951="",M4951,M4951&amp;", "&amp;N4951))</f>
        <v/>
      </c>
      <c r="Q4951" s="25"/>
      <c r="R4951" s="25"/>
      <c r="S4951" s="35" t="s">
        <v>22</v>
      </c>
      <c r="T4951" s="34" t="s">
        <v>36</v>
      </c>
      <c r="U4951" s="185">
        <v>37350</v>
      </c>
      <c r="V4951" s="188">
        <v>37350</v>
      </c>
      <c r="W4951" s="189">
        <v>37350</v>
      </c>
      <c r="X4951" s="31">
        <v>37350</v>
      </c>
      <c r="Y4951" s="90">
        <f>IFERROR(ROUND(X4951/W4951-1,2),"")</f>
        <v>0</v>
      </c>
      <c r="Z4951" s="31">
        <f>IF(OR(S4951="VLD MLC components",S4951="VLD MLC pipes",S4951="VLD PEX components",S4951="VLD PEX pipes",S4951="VLD PHC components",S4951="VLD PHC pipes",S4951="Controls VLD"),"По запросу",X4951)</f>
        <v>37350</v>
      </c>
      <c r="AA4951" s="63">
        <f>ROUND(X4951/1.2,3)</f>
        <v>31125</v>
      </c>
      <c r="AB4951" s="23">
        <v>31125</v>
      </c>
      <c r="AC4951" s="190">
        <f>IFERROR(ROUND(AA4951/AB4951-1,2),"")</f>
        <v>0</v>
      </c>
      <c r="AD4951" s="25">
        <v>23.7</v>
      </c>
      <c r="AE4951" s="25">
        <v>0.15314</v>
      </c>
      <c r="AF4951" s="25">
        <v>0</v>
      </c>
      <c r="AG4951" s="25" t="s">
        <v>22</v>
      </c>
      <c r="AH4951" s="25">
        <v>0</v>
      </c>
      <c r="AI4951" s="25">
        <v>0</v>
      </c>
      <c r="AJ4951" s="25" t="s">
        <v>20</v>
      </c>
      <c r="AK4951" s="42" t="s">
        <v>19</v>
      </c>
      <c r="AL4951" s="25" t="s">
        <v>19</v>
      </c>
      <c r="AM4951" s="25"/>
      <c r="AN4951" s="25"/>
      <c r="AO4951" s="25"/>
      <c r="AP4951" s="25"/>
      <c r="AQ4951" s="25"/>
      <c r="AR4951" s="94"/>
      <c r="AS4951" s="157" t="s">
        <v>22</v>
      </c>
      <c r="AT4951" s="93" t="s">
        <v>22</v>
      </c>
      <c r="AU4951" s="92" t="s">
        <v>22</v>
      </c>
      <c r="AV4951" s="91" t="s">
        <v>48</v>
      </c>
      <c r="AW4951" s="92" t="s">
        <v>48</v>
      </c>
      <c r="AX4951" s="92" t="s">
        <v>48</v>
      </c>
      <c r="AY4951" s="91" t="s">
        <v>48</v>
      </c>
      <c r="AZ4951" s="23"/>
      <c r="BA4951" s="25">
        <v>0</v>
      </c>
      <c r="BB4951" t="s">
        <v>48</v>
      </c>
      <c r="BC4951" t="e">
        <v>#N/A</v>
      </c>
      <c r="BD4951" t="e">
        <f>IF(Z4951=BC4951,"OK")</f>
        <v>#N/A</v>
      </c>
      <c r="BE4951">
        <v>23.7</v>
      </c>
      <c r="BF4951">
        <v>0.15314</v>
      </c>
      <c r="BG4951">
        <v>0</v>
      </c>
      <c r="BH4951">
        <v>0</v>
      </c>
      <c r="BI4951">
        <v>0</v>
      </c>
      <c r="BJ4951">
        <v>0</v>
      </c>
      <c r="BK4951">
        <v>0</v>
      </c>
      <c r="BN4951" s="183"/>
    </row>
    <row r="4952" spans="1:66" x14ac:dyDescent="0.25">
      <c r="A4952" s="1"/>
      <c r="B4952" s="94">
        <v>4939</v>
      </c>
      <c r="C4952" s="43">
        <v>1021770</v>
      </c>
      <c r="D4952" s="37"/>
      <c r="E4952" s="26" t="s">
        <v>401</v>
      </c>
      <c r="F4952" s="151"/>
      <c r="G4952" s="42" t="s">
        <v>377</v>
      </c>
      <c r="H4952" s="46" t="str">
        <f>IFERROR(IFERROR(IF(SEARCH("Usystems",$E4952)&gt;0,"Usystems"),IF(SEARCH("RIIFO",$E4952)&gt;0,"RIIFO","Uponor")),"Uponor")</f>
        <v>Uponor</v>
      </c>
      <c r="I4952" s="25" t="str">
        <f>IFERROR(MID($D4952,1,7)+0,"")</f>
        <v/>
      </c>
      <c r="J4952" s="25" t="str">
        <f>IFERROR(MID($D4952,10,7)+0,"")</f>
        <v/>
      </c>
      <c r="K4952" s="25" t="str">
        <f>IFERROR(MID($D4952,19,7)+0,"")</f>
        <v/>
      </c>
      <c r="L4952" s="25" t="str">
        <f>IFERROR(MID($D4952,28,7)+0,"")</f>
        <v/>
      </c>
      <c r="M4952" s="25" t="str">
        <f>IF(IFERROR(MID($Q4952,1,7)+0,"")&lt;1130000,IF(INDEX(C:C,MATCH(LEFT(Q4952,7)+0,I:I,0))&lt;1130000,"",INDEX(C:C,MATCH(LEFT(Q4952,7)+0,I:I,0))),IFERROR(MID($Q4952,1,7)+0,""))</f>
        <v/>
      </c>
      <c r="N4952" s="25" t="str">
        <f>IF(IFERROR(MID($Q4952,10,7)+0,"")&lt;1130000,"",IFERROR(MID($Q4952,10,7)+0,""))</f>
        <v/>
      </c>
      <c r="O4952" s="25" t="str">
        <f>IF(IFERROR(MID($Q4952,19,7)+0,"")&lt;1130000,"",IFERROR(MID($Q4952,19,7)+0,""))</f>
        <v/>
      </c>
      <c r="P4952" s="25" t="str">
        <f>IF(M4952="","",IF(N4952="",M4952,M4952&amp;", "&amp;N4952))</f>
        <v/>
      </c>
      <c r="Q4952" s="25"/>
      <c r="R4952" s="25"/>
      <c r="S4952" s="35" t="s">
        <v>22</v>
      </c>
      <c r="T4952" s="34" t="s">
        <v>36</v>
      </c>
      <c r="U4952" s="185">
        <v>19447</v>
      </c>
      <c r="V4952" s="188">
        <v>19447</v>
      </c>
      <c r="W4952" s="189">
        <v>19447</v>
      </c>
      <c r="X4952" s="31">
        <v>19447</v>
      </c>
      <c r="Y4952" s="90">
        <f>IFERROR(ROUND(X4952/W4952-1,2),"")</f>
        <v>0</v>
      </c>
      <c r="Z4952" s="31">
        <f>IF(OR(S4952="VLD MLC components",S4952="VLD MLC pipes",S4952="VLD PEX components",S4952="VLD PEX pipes",S4952="VLD PHC components",S4952="VLD PHC pipes",S4952="Controls VLD"),"По запросу",X4952)</f>
        <v>19447</v>
      </c>
      <c r="AA4952" s="63">
        <f>ROUND(X4952/1.2,3)</f>
        <v>16205.833000000001</v>
      </c>
      <c r="AB4952" s="23">
        <v>16205.833000000001</v>
      </c>
      <c r="AC4952" s="190">
        <f>IFERROR(ROUND(AA4952/AB4952-1,2),"")</f>
        <v>0</v>
      </c>
      <c r="AD4952" s="25">
        <v>9.6999999999999993</v>
      </c>
      <c r="AE4952" s="25">
        <v>5.1299999999999998E-2</v>
      </c>
      <c r="AF4952" s="25">
        <v>0</v>
      </c>
      <c r="AG4952" s="25" t="s">
        <v>22</v>
      </c>
      <c r="AH4952" s="25">
        <v>0</v>
      </c>
      <c r="AI4952" s="25">
        <v>0</v>
      </c>
      <c r="AJ4952" s="25" t="s">
        <v>20</v>
      </c>
      <c r="AK4952" s="42" t="s">
        <v>19</v>
      </c>
      <c r="AL4952" s="25" t="s">
        <v>19</v>
      </c>
      <c r="AM4952" s="25"/>
      <c r="AN4952" s="25"/>
      <c r="AO4952" s="25"/>
      <c r="AP4952" s="25"/>
      <c r="AQ4952" s="25"/>
      <c r="AR4952" s="94"/>
      <c r="AS4952" s="157" t="s">
        <v>22</v>
      </c>
      <c r="AT4952" s="93" t="s">
        <v>22</v>
      </c>
      <c r="AU4952" s="92" t="s">
        <v>22</v>
      </c>
      <c r="AV4952" s="91" t="s">
        <v>48</v>
      </c>
      <c r="AW4952" s="92" t="s">
        <v>48</v>
      </c>
      <c r="AX4952" s="92" t="s">
        <v>48</v>
      </c>
      <c r="AY4952" s="91" t="s">
        <v>48</v>
      </c>
      <c r="AZ4952" s="23"/>
      <c r="BA4952" s="25">
        <v>0</v>
      </c>
      <c r="BB4952" t="s">
        <v>48</v>
      </c>
      <c r="BC4952" t="e">
        <v>#N/A</v>
      </c>
      <c r="BD4952" t="e">
        <f>IF(Z4952=BC4952,"OK")</f>
        <v>#N/A</v>
      </c>
      <c r="BE4952">
        <v>9.6999999999999993</v>
      </c>
      <c r="BF4952">
        <v>5.1299999999999998E-2</v>
      </c>
      <c r="BG4952">
        <v>0</v>
      </c>
      <c r="BH4952">
        <v>0</v>
      </c>
      <c r="BI4952">
        <v>0</v>
      </c>
      <c r="BJ4952">
        <v>0</v>
      </c>
      <c r="BK4952">
        <v>0</v>
      </c>
      <c r="BN4952" s="183"/>
    </row>
    <row r="4953" spans="1:66" x14ac:dyDescent="0.25">
      <c r="A4953" s="1"/>
      <c r="B4953" s="94">
        <v>4940</v>
      </c>
      <c r="C4953" s="43">
        <v>1021771</v>
      </c>
      <c r="D4953" s="37"/>
      <c r="E4953" s="26" t="s">
        <v>400</v>
      </c>
      <c r="F4953" s="151"/>
      <c r="G4953" s="42" t="s">
        <v>377</v>
      </c>
      <c r="H4953" s="46" t="str">
        <f>IFERROR(IFERROR(IF(SEARCH("Usystems",$E4953)&gt;0,"Usystems"),IF(SEARCH("RIIFO",$E4953)&gt;0,"RIIFO","Uponor")),"Uponor")</f>
        <v>Uponor</v>
      </c>
      <c r="I4953" s="25" t="str">
        <f>IFERROR(MID($D4953,1,7)+0,"")</f>
        <v/>
      </c>
      <c r="J4953" s="25" t="str">
        <f>IFERROR(MID($D4953,10,7)+0,"")</f>
        <v/>
      </c>
      <c r="K4953" s="25" t="str">
        <f>IFERROR(MID($D4953,19,7)+0,"")</f>
        <v/>
      </c>
      <c r="L4953" s="25" t="str">
        <f>IFERROR(MID($D4953,28,7)+0,"")</f>
        <v/>
      </c>
      <c r="M4953" s="25" t="str">
        <f>IF(IFERROR(MID($Q4953,1,7)+0,"")&lt;1130000,IF(INDEX(C:C,MATCH(LEFT(Q4953,7)+0,I:I,0))&lt;1130000,"",INDEX(C:C,MATCH(LEFT(Q4953,7)+0,I:I,0))),IFERROR(MID($Q4953,1,7)+0,""))</f>
        <v/>
      </c>
      <c r="N4953" s="25" t="str">
        <f>IF(IFERROR(MID($Q4953,10,7)+0,"")&lt;1130000,"",IFERROR(MID($Q4953,10,7)+0,""))</f>
        <v/>
      </c>
      <c r="O4953" s="25" t="str">
        <f>IF(IFERROR(MID($Q4953,19,7)+0,"")&lt;1130000,"",IFERROR(MID($Q4953,19,7)+0,""))</f>
        <v/>
      </c>
      <c r="P4953" s="25" t="str">
        <f>IF(M4953="","",IF(N4953="",M4953,M4953&amp;", "&amp;N4953))</f>
        <v/>
      </c>
      <c r="Q4953" s="25"/>
      <c r="R4953" s="25"/>
      <c r="S4953" s="35" t="s">
        <v>22</v>
      </c>
      <c r="T4953" s="34" t="s">
        <v>36</v>
      </c>
      <c r="U4953" s="185">
        <v>21530</v>
      </c>
      <c r="V4953" s="188">
        <v>21530</v>
      </c>
      <c r="W4953" s="189">
        <v>21530</v>
      </c>
      <c r="X4953" s="31">
        <v>21530</v>
      </c>
      <c r="Y4953" s="90">
        <f>IFERROR(ROUND(X4953/W4953-1,2),"")</f>
        <v>0</v>
      </c>
      <c r="Z4953" s="31">
        <f>IF(OR(S4953="VLD MLC components",S4953="VLD MLC pipes",S4953="VLD PEX components",S4953="VLD PEX pipes",S4953="VLD PHC components",S4953="VLD PHC pipes",S4953="Controls VLD"),"По запросу",X4953)</f>
        <v>21530</v>
      </c>
      <c r="AA4953" s="63">
        <f>ROUND(X4953/1.2,3)</f>
        <v>17941.667000000001</v>
      </c>
      <c r="AB4953" s="23">
        <v>17941.667000000001</v>
      </c>
      <c r="AC4953" s="190">
        <f>IFERROR(ROUND(AA4953/AB4953-1,2),"")</f>
        <v>0</v>
      </c>
      <c r="AD4953" s="25">
        <v>10.8</v>
      </c>
      <c r="AE4953" s="25">
        <v>6.0420000000000001E-2</v>
      </c>
      <c r="AF4953" s="25">
        <v>0</v>
      </c>
      <c r="AG4953" s="25" t="s">
        <v>22</v>
      </c>
      <c r="AH4953" s="25">
        <v>0</v>
      </c>
      <c r="AI4953" s="25">
        <v>0</v>
      </c>
      <c r="AJ4953" s="25" t="s">
        <v>20</v>
      </c>
      <c r="AK4953" s="42" t="s">
        <v>19</v>
      </c>
      <c r="AL4953" s="25" t="s">
        <v>19</v>
      </c>
      <c r="AM4953" s="25"/>
      <c r="AN4953" s="25"/>
      <c r="AO4953" s="25"/>
      <c r="AP4953" s="25"/>
      <c r="AQ4953" s="25"/>
      <c r="AR4953" s="94"/>
      <c r="AS4953" s="157" t="s">
        <v>22</v>
      </c>
      <c r="AT4953" s="93" t="s">
        <v>22</v>
      </c>
      <c r="AU4953" s="92" t="s">
        <v>22</v>
      </c>
      <c r="AV4953" s="91" t="s">
        <v>48</v>
      </c>
      <c r="AW4953" s="92" t="s">
        <v>48</v>
      </c>
      <c r="AX4953" s="92" t="s">
        <v>48</v>
      </c>
      <c r="AY4953" s="91" t="s">
        <v>48</v>
      </c>
      <c r="AZ4953" s="23"/>
      <c r="BA4953" s="25">
        <v>0</v>
      </c>
      <c r="BB4953" t="s">
        <v>48</v>
      </c>
      <c r="BC4953" t="e">
        <v>#N/A</v>
      </c>
      <c r="BD4953" t="e">
        <f>IF(Z4953=BC4953,"OK")</f>
        <v>#N/A</v>
      </c>
      <c r="BE4953">
        <v>10.8</v>
      </c>
      <c r="BF4953">
        <v>6.0420000000000001E-2</v>
      </c>
      <c r="BG4953">
        <v>0</v>
      </c>
      <c r="BH4953">
        <v>0</v>
      </c>
      <c r="BI4953">
        <v>0</v>
      </c>
      <c r="BJ4953">
        <v>0</v>
      </c>
      <c r="BK4953">
        <v>0</v>
      </c>
      <c r="BN4953" s="183"/>
    </row>
    <row r="4954" spans="1:66" x14ac:dyDescent="0.25">
      <c r="A4954" s="1"/>
      <c r="B4954" s="94">
        <v>4941</v>
      </c>
      <c r="C4954" s="43">
        <v>1021772</v>
      </c>
      <c r="D4954" s="37"/>
      <c r="E4954" s="26" t="s">
        <v>399</v>
      </c>
      <c r="F4954" s="151"/>
      <c r="G4954" s="42" t="s">
        <v>377</v>
      </c>
      <c r="H4954" s="46" t="str">
        <f>IFERROR(IFERROR(IF(SEARCH("Usystems",$E4954)&gt;0,"Usystems"),IF(SEARCH("RIIFO",$E4954)&gt;0,"RIIFO","Uponor")),"Uponor")</f>
        <v>Uponor</v>
      </c>
      <c r="I4954" s="25" t="str">
        <f>IFERROR(MID($D4954,1,7)+0,"")</f>
        <v/>
      </c>
      <c r="J4954" s="25" t="str">
        <f>IFERROR(MID($D4954,10,7)+0,"")</f>
        <v/>
      </c>
      <c r="K4954" s="25" t="str">
        <f>IFERROR(MID($D4954,19,7)+0,"")</f>
        <v/>
      </c>
      <c r="L4954" s="25" t="str">
        <f>IFERROR(MID($D4954,28,7)+0,"")</f>
        <v/>
      </c>
      <c r="M4954" s="25" t="str">
        <f>IF(IFERROR(MID($Q4954,1,7)+0,"")&lt;1130000,IF(INDEX(C:C,MATCH(LEFT(Q4954,7)+0,I:I,0))&lt;1130000,"",INDEX(C:C,MATCH(LEFT(Q4954,7)+0,I:I,0))),IFERROR(MID($Q4954,1,7)+0,""))</f>
        <v/>
      </c>
      <c r="N4954" s="25" t="str">
        <f>IF(IFERROR(MID($Q4954,10,7)+0,"")&lt;1130000,"",IFERROR(MID($Q4954,10,7)+0,""))</f>
        <v/>
      </c>
      <c r="O4954" s="25" t="str">
        <f>IF(IFERROR(MID($Q4954,19,7)+0,"")&lt;1130000,"",IFERROR(MID($Q4954,19,7)+0,""))</f>
        <v/>
      </c>
      <c r="P4954" s="25" t="str">
        <f>IF(M4954="","",IF(N4954="",M4954,M4954&amp;", "&amp;N4954))</f>
        <v/>
      </c>
      <c r="Q4954" s="25"/>
      <c r="R4954" s="25"/>
      <c r="S4954" s="35" t="s">
        <v>22</v>
      </c>
      <c r="T4954" s="34" t="s">
        <v>36</v>
      </c>
      <c r="U4954" s="185">
        <v>23974</v>
      </c>
      <c r="V4954" s="188">
        <v>23974</v>
      </c>
      <c r="W4954" s="189">
        <v>23974</v>
      </c>
      <c r="X4954" s="31">
        <v>23974</v>
      </c>
      <c r="Y4954" s="90">
        <f>IFERROR(ROUND(X4954/W4954-1,2),"")</f>
        <v>0</v>
      </c>
      <c r="Z4954" s="31">
        <f>IF(OR(S4954="VLD MLC components",S4954="VLD MLC pipes",S4954="VLD PEX components",S4954="VLD PEX pipes",S4954="VLD PHC components",S4954="VLD PHC pipes",S4954="Controls VLD"),"По запросу",X4954)</f>
        <v>23974</v>
      </c>
      <c r="AA4954" s="63">
        <f>ROUND(X4954/1.2,3)</f>
        <v>19978.332999999999</v>
      </c>
      <c r="AB4954" s="23">
        <v>19978.332999999999</v>
      </c>
      <c r="AC4954" s="190">
        <f>IFERROR(ROUND(AA4954/AB4954-1,2),"")</f>
        <v>0</v>
      </c>
      <c r="AD4954" s="25">
        <v>12.3</v>
      </c>
      <c r="AE4954" s="25">
        <v>7.1819999999999995E-2</v>
      </c>
      <c r="AF4954" s="25">
        <v>0</v>
      </c>
      <c r="AG4954" s="25" t="s">
        <v>22</v>
      </c>
      <c r="AH4954" s="25">
        <v>0</v>
      </c>
      <c r="AI4954" s="25">
        <v>0</v>
      </c>
      <c r="AJ4954" s="25" t="s">
        <v>20</v>
      </c>
      <c r="AK4954" s="42" t="s">
        <v>19</v>
      </c>
      <c r="AL4954" s="25" t="s">
        <v>19</v>
      </c>
      <c r="AM4954" s="25"/>
      <c r="AN4954" s="25"/>
      <c r="AO4954" s="25"/>
      <c r="AP4954" s="25"/>
      <c r="AQ4954" s="25"/>
      <c r="AR4954" s="94"/>
      <c r="AS4954" s="157" t="s">
        <v>22</v>
      </c>
      <c r="AT4954" s="93" t="s">
        <v>22</v>
      </c>
      <c r="AU4954" s="92" t="s">
        <v>22</v>
      </c>
      <c r="AV4954" s="91" t="s">
        <v>48</v>
      </c>
      <c r="AW4954" s="92" t="s">
        <v>48</v>
      </c>
      <c r="AX4954" s="92" t="s">
        <v>48</v>
      </c>
      <c r="AY4954" s="91" t="s">
        <v>48</v>
      </c>
      <c r="AZ4954" s="23"/>
      <c r="BA4954" s="25">
        <v>0</v>
      </c>
      <c r="BB4954" t="s">
        <v>48</v>
      </c>
      <c r="BC4954" t="e">
        <v>#N/A</v>
      </c>
      <c r="BD4954" t="e">
        <f>IF(Z4954=BC4954,"OK")</f>
        <v>#N/A</v>
      </c>
      <c r="BE4954">
        <v>12.3</v>
      </c>
      <c r="BF4954">
        <v>7.1819999999999995E-2</v>
      </c>
      <c r="BG4954">
        <v>0</v>
      </c>
      <c r="BH4954">
        <v>0</v>
      </c>
      <c r="BI4954">
        <v>0</v>
      </c>
      <c r="BJ4954">
        <v>0</v>
      </c>
      <c r="BK4954">
        <v>0</v>
      </c>
      <c r="BN4954" s="183"/>
    </row>
    <row r="4955" spans="1:66" x14ac:dyDescent="0.25">
      <c r="A4955" s="1"/>
      <c r="B4955" s="94">
        <v>4942</v>
      </c>
      <c r="C4955" s="43">
        <v>1021773</v>
      </c>
      <c r="D4955" s="37"/>
      <c r="E4955" s="26" t="s">
        <v>398</v>
      </c>
      <c r="F4955" s="151"/>
      <c r="G4955" s="42" t="s">
        <v>377</v>
      </c>
      <c r="H4955" s="46" t="str">
        <f>IFERROR(IFERROR(IF(SEARCH("Usystems",$E4955)&gt;0,"Usystems"),IF(SEARCH("RIIFO",$E4955)&gt;0,"RIIFO","Uponor")),"Uponor")</f>
        <v>Uponor</v>
      </c>
      <c r="I4955" s="25" t="str">
        <f>IFERROR(MID($D4955,1,7)+0,"")</f>
        <v/>
      </c>
      <c r="J4955" s="25" t="str">
        <f>IFERROR(MID($D4955,10,7)+0,"")</f>
        <v/>
      </c>
      <c r="K4955" s="25" t="str">
        <f>IFERROR(MID($D4955,19,7)+0,"")</f>
        <v/>
      </c>
      <c r="L4955" s="25" t="str">
        <f>IFERROR(MID($D4955,28,7)+0,"")</f>
        <v/>
      </c>
      <c r="M4955" s="25" t="str">
        <f>IF(IFERROR(MID($Q4955,1,7)+0,"")&lt;1130000,IF(INDEX(C:C,MATCH(LEFT(Q4955,7)+0,I:I,0))&lt;1130000,"",INDEX(C:C,MATCH(LEFT(Q4955,7)+0,I:I,0))),IFERROR(MID($Q4955,1,7)+0,""))</f>
        <v/>
      </c>
      <c r="N4955" s="25" t="str">
        <f>IF(IFERROR(MID($Q4955,10,7)+0,"")&lt;1130000,"",IFERROR(MID($Q4955,10,7)+0,""))</f>
        <v/>
      </c>
      <c r="O4955" s="25" t="str">
        <f>IF(IFERROR(MID($Q4955,19,7)+0,"")&lt;1130000,"",IFERROR(MID($Q4955,19,7)+0,""))</f>
        <v/>
      </c>
      <c r="P4955" s="25" t="str">
        <f>IF(M4955="","",IF(N4955="",M4955,M4955&amp;", "&amp;N4955))</f>
        <v/>
      </c>
      <c r="Q4955" s="25"/>
      <c r="R4955" s="25"/>
      <c r="S4955" s="35" t="s">
        <v>22</v>
      </c>
      <c r="T4955" s="34" t="s">
        <v>36</v>
      </c>
      <c r="U4955" s="185">
        <v>27055</v>
      </c>
      <c r="V4955" s="188">
        <v>27055</v>
      </c>
      <c r="W4955" s="189">
        <v>27055</v>
      </c>
      <c r="X4955" s="31">
        <v>27055</v>
      </c>
      <c r="Y4955" s="90">
        <f>IFERROR(ROUND(X4955/W4955-1,2),"")</f>
        <v>0</v>
      </c>
      <c r="Z4955" s="31">
        <f>IF(OR(S4955="VLD MLC components",S4955="VLD MLC pipes",S4955="VLD PEX components",S4955="VLD PEX pipes",S4955="VLD PHC components",S4955="VLD PHC pipes",S4955="Controls VLD"),"По запросу",X4955)</f>
        <v>27055</v>
      </c>
      <c r="AA4955" s="63">
        <f>ROUND(X4955/1.2,3)</f>
        <v>22545.832999999999</v>
      </c>
      <c r="AB4955" s="23">
        <v>22545.832999999999</v>
      </c>
      <c r="AC4955" s="190">
        <f>IFERROR(ROUND(AA4955/AB4955-1,2),"")</f>
        <v>0</v>
      </c>
      <c r="AD4955" s="25">
        <v>14.5</v>
      </c>
      <c r="AE4955" s="25">
        <v>8.8919999999999999E-2</v>
      </c>
      <c r="AF4955" s="25">
        <v>0</v>
      </c>
      <c r="AG4955" s="25" t="s">
        <v>22</v>
      </c>
      <c r="AH4955" s="25">
        <v>0</v>
      </c>
      <c r="AI4955" s="25">
        <v>0</v>
      </c>
      <c r="AJ4955" s="25" t="s">
        <v>20</v>
      </c>
      <c r="AK4955" s="42" t="s">
        <v>19</v>
      </c>
      <c r="AL4955" s="25" t="s">
        <v>19</v>
      </c>
      <c r="AM4955" s="25"/>
      <c r="AN4955" s="25"/>
      <c r="AO4955" s="25"/>
      <c r="AP4955" s="25"/>
      <c r="AQ4955" s="25"/>
      <c r="AR4955" s="94"/>
      <c r="AS4955" s="157" t="s">
        <v>22</v>
      </c>
      <c r="AT4955" s="93" t="s">
        <v>22</v>
      </c>
      <c r="AU4955" s="92" t="s">
        <v>22</v>
      </c>
      <c r="AV4955" s="91" t="s">
        <v>48</v>
      </c>
      <c r="AW4955" s="92" t="s">
        <v>48</v>
      </c>
      <c r="AX4955" s="92" t="s">
        <v>48</v>
      </c>
      <c r="AY4955" s="91" t="s">
        <v>48</v>
      </c>
      <c r="AZ4955" s="23"/>
      <c r="BA4955" s="25">
        <v>0</v>
      </c>
      <c r="BB4955" t="s">
        <v>48</v>
      </c>
      <c r="BC4955" t="e">
        <v>#N/A</v>
      </c>
      <c r="BD4955" t="e">
        <f>IF(Z4955=BC4955,"OK")</f>
        <v>#N/A</v>
      </c>
      <c r="BE4955">
        <v>14.5</v>
      </c>
      <c r="BF4955">
        <v>8.8919999999999999E-2</v>
      </c>
      <c r="BG4955">
        <v>0</v>
      </c>
      <c r="BH4955">
        <v>0</v>
      </c>
      <c r="BI4955">
        <v>0</v>
      </c>
      <c r="BJ4955">
        <v>0</v>
      </c>
      <c r="BK4955">
        <v>0</v>
      </c>
      <c r="BN4955" s="183"/>
    </row>
    <row r="4956" spans="1:66" x14ac:dyDescent="0.25">
      <c r="A4956" s="1"/>
      <c r="B4956" s="94">
        <v>4943</v>
      </c>
      <c r="C4956" s="43">
        <v>1021774</v>
      </c>
      <c r="D4956" s="37"/>
      <c r="E4956" s="26" t="s">
        <v>397</v>
      </c>
      <c r="F4956" s="151"/>
      <c r="G4956" s="42" t="s">
        <v>377</v>
      </c>
      <c r="H4956" s="46" t="str">
        <f>IFERROR(IFERROR(IF(SEARCH("Usystems",$E4956)&gt;0,"Usystems"),IF(SEARCH("RIIFO",$E4956)&gt;0,"RIIFO","Uponor")),"Uponor")</f>
        <v>Uponor</v>
      </c>
      <c r="I4956" s="25" t="str">
        <f>IFERROR(MID($D4956,1,7)+0,"")</f>
        <v/>
      </c>
      <c r="J4956" s="25" t="str">
        <f>IFERROR(MID($D4956,10,7)+0,"")</f>
        <v/>
      </c>
      <c r="K4956" s="25" t="str">
        <f>IFERROR(MID($D4956,19,7)+0,"")</f>
        <v/>
      </c>
      <c r="L4956" s="25" t="str">
        <f>IFERROR(MID($D4956,28,7)+0,"")</f>
        <v/>
      </c>
      <c r="M4956" s="25" t="str">
        <f>IF(IFERROR(MID($Q4956,1,7)+0,"")&lt;1130000,IF(INDEX(C:C,MATCH(LEFT(Q4956,7)+0,I:I,0))&lt;1130000,"",INDEX(C:C,MATCH(LEFT(Q4956,7)+0,I:I,0))),IFERROR(MID($Q4956,1,7)+0,""))</f>
        <v/>
      </c>
      <c r="N4956" s="25" t="str">
        <f>IF(IFERROR(MID($Q4956,10,7)+0,"")&lt;1130000,"",IFERROR(MID($Q4956,10,7)+0,""))</f>
        <v/>
      </c>
      <c r="O4956" s="25" t="str">
        <f>IF(IFERROR(MID($Q4956,19,7)+0,"")&lt;1130000,"",IFERROR(MID($Q4956,19,7)+0,""))</f>
        <v/>
      </c>
      <c r="P4956" s="25" t="str">
        <f>IF(M4956="","",IF(N4956="",M4956,M4956&amp;", "&amp;N4956))</f>
        <v/>
      </c>
      <c r="Q4956" s="25"/>
      <c r="R4956" s="25"/>
      <c r="S4956" s="35" t="s">
        <v>22</v>
      </c>
      <c r="T4956" s="34" t="s">
        <v>36</v>
      </c>
      <c r="U4956" s="185">
        <v>30194</v>
      </c>
      <c r="V4956" s="188">
        <v>30194</v>
      </c>
      <c r="W4956" s="189">
        <v>30194</v>
      </c>
      <c r="X4956" s="31">
        <v>30194</v>
      </c>
      <c r="Y4956" s="90">
        <f>IFERROR(ROUND(X4956/W4956-1,2),"")</f>
        <v>0</v>
      </c>
      <c r="Z4956" s="31">
        <f>IF(OR(S4956="VLD MLC components",S4956="VLD MLC pipes",S4956="VLD PEX components",S4956="VLD PEX pipes",S4956="VLD PHC components",S4956="VLD PHC pipes",S4956="Controls VLD"),"По запросу",X4956)</f>
        <v>30194</v>
      </c>
      <c r="AA4956" s="63">
        <f>ROUND(X4956/1.2,3)</f>
        <v>25161.667000000001</v>
      </c>
      <c r="AB4956" s="23">
        <v>25161.667000000001</v>
      </c>
      <c r="AC4956" s="190">
        <f>IFERROR(ROUND(AA4956/AB4956-1,2),"")</f>
        <v>0</v>
      </c>
      <c r="AD4956" s="25">
        <v>16.7</v>
      </c>
      <c r="AE4956" s="25">
        <v>0.10602</v>
      </c>
      <c r="AF4956" s="25">
        <v>0</v>
      </c>
      <c r="AG4956" s="25" t="s">
        <v>22</v>
      </c>
      <c r="AH4956" s="25">
        <v>0</v>
      </c>
      <c r="AI4956" s="25">
        <v>0</v>
      </c>
      <c r="AJ4956" s="25" t="s">
        <v>20</v>
      </c>
      <c r="AK4956" s="42" t="s">
        <v>19</v>
      </c>
      <c r="AL4956" s="25" t="s">
        <v>19</v>
      </c>
      <c r="AM4956" s="25"/>
      <c r="AN4956" s="25"/>
      <c r="AO4956" s="25"/>
      <c r="AP4956" s="25"/>
      <c r="AQ4956" s="25"/>
      <c r="AR4956" s="94"/>
      <c r="AS4956" s="157" t="s">
        <v>22</v>
      </c>
      <c r="AT4956" s="93" t="s">
        <v>22</v>
      </c>
      <c r="AU4956" s="92" t="s">
        <v>22</v>
      </c>
      <c r="AV4956" s="91" t="s">
        <v>48</v>
      </c>
      <c r="AW4956" s="92" t="s">
        <v>48</v>
      </c>
      <c r="AX4956" s="92" t="s">
        <v>48</v>
      </c>
      <c r="AY4956" s="91" t="s">
        <v>48</v>
      </c>
      <c r="AZ4956" s="23"/>
      <c r="BA4956" s="25">
        <v>0</v>
      </c>
      <c r="BB4956" t="s">
        <v>48</v>
      </c>
      <c r="BC4956" t="e">
        <v>#N/A</v>
      </c>
      <c r="BD4956" t="e">
        <f>IF(Z4956=BC4956,"OK")</f>
        <v>#N/A</v>
      </c>
      <c r="BE4956">
        <v>16.7</v>
      </c>
      <c r="BF4956">
        <v>0.10602</v>
      </c>
      <c r="BG4956">
        <v>0</v>
      </c>
      <c r="BH4956">
        <v>0</v>
      </c>
      <c r="BI4956">
        <v>0</v>
      </c>
      <c r="BJ4956">
        <v>0</v>
      </c>
      <c r="BK4956">
        <v>0</v>
      </c>
      <c r="BN4956" s="183"/>
    </row>
    <row r="4957" spans="1:66" x14ac:dyDescent="0.25">
      <c r="A4957" s="1"/>
      <c r="B4957" s="94">
        <v>4944</v>
      </c>
      <c r="C4957" s="43">
        <v>1021775</v>
      </c>
      <c r="D4957" s="37"/>
      <c r="E4957" s="26" t="s">
        <v>396</v>
      </c>
      <c r="F4957" s="151"/>
      <c r="G4957" s="42" t="s">
        <v>377</v>
      </c>
      <c r="H4957" s="46" t="str">
        <f>IFERROR(IFERROR(IF(SEARCH("Usystems",$E4957)&gt;0,"Usystems"),IF(SEARCH("RIIFO",$E4957)&gt;0,"RIIFO","Uponor")),"Uponor")</f>
        <v>Uponor</v>
      </c>
      <c r="I4957" s="25" t="str">
        <f>IFERROR(MID($D4957,1,7)+0,"")</f>
        <v/>
      </c>
      <c r="J4957" s="25" t="str">
        <f>IFERROR(MID($D4957,10,7)+0,"")</f>
        <v/>
      </c>
      <c r="K4957" s="25" t="str">
        <f>IFERROR(MID($D4957,19,7)+0,"")</f>
        <v/>
      </c>
      <c r="L4957" s="25" t="str">
        <f>IFERROR(MID($D4957,28,7)+0,"")</f>
        <v/>
      </c>
      <c r="M4957" s="25" t="str">
        <f>IF(IFERROR(MID($Q4957,1,7)+0,"")&lt;1130000,IF(INDEX(C:C,MATCH(LEFT(Q4957,7)+0,I:I,0))&lt;1130000,"",INDEX(C:C,MATCH(LEFT(Q4957,7)+0,I:I,0))),IFERROR(MID($Q4957,1,7)+0,""))</f>
        <v/>
      </c>
      <c r="N4957" s="25" t="str">
        <f>IF(IFERROR(MID($Q4957,10,7)+0,"")&lt;1130000,"",IFERROR(MID($Q4957,10,7)+0,""))</f>
        <v/>
      </c>
      <c r="O4957" s="25" t="str">
        <f>IF(IFERROR(MID($Q4957,19,7)+0,"")&lt;1130000,"",IFERROR(MID($Q4957,19,7)+0,""))</f>
        <v/>
      </c>
      <c r="P4957" s="25" t="str">
        <f>IF(M4957="","",IF(N4957="",M4957,M4957&amp;", "&amp;N4957))</f>
        <v/>
      </c>
      <c r="Q4957" s="25"/>
      <c r="R4957" s="25"/>
      <c r="S4957" s="35" t="s">
        <v>22</v>
      </c>
      <c r="T4957" s="34" t="s">
        <v>36</v>
      </c>
      <c r="U4957" s="185">
        <v>32955</v>
      </c>
      <c r="V4957" s="188">
        <v>32955</v>
      </c>
      <c r="W4957" s="189">
        <v>32955</v>
      </c>
      <c r="X4957" s="31">
        <v>32955</v>
      </c>
      <c r="Y4957" s="90">
        <f>IFERROR(ROUND(X4957/W4957-1,2),"")</f>
        <v>0</v>
      </c>
      <c r="Z4957" s="31">
        <f>IF(OR(S4957="VLD MLC components",S4957="VLD MLC pipes",S4957="VLD PEX components",S4957="VLD PEX pipes",S4957="VLD PHC components",S4957="VLD PHC pipes",S4957="Controls VLD"),"По запросу",X4957)</f>
        <v>32955</v>
      </c>
      <c r="AA4957" s="63">
        <f>ROUND(X4957/1.2,3)</f>
        <v>27462.5</v>
      </c>
      <c r="AB4957" s="23">
        <v>27462.5</v>
      </c>
      <c r="AC4957" s="190">
        <f>IFERROR(ROUND(AA4957/AB4957-1,2),"")</f>
        <v>0</v>
      </c>
      <c r="AD4957" s="25">
        <v>18.600000000000001</v>
      </c>
      <c r="AE4957" s="25">
        <v>0.12540000000000001</v>
      </c>
      <c r="AF4957" s="25">
        <v>0</v>
      </c>
      <c r="AG4957" s="25" t="s">
        <v>22</v>
      </c>
      <c r="AH4957" s="25">
        <v>0</v>
      </c>
      <c r="AI4957" s="25">
        <v>0</v>
      </c>
      <c r="AJ4957" s="25" t="s">
        <v>20</v>
      </c>
      <c r="AK4957" s="42" t="s">
        <v>19</v>
      </c>
      <c r="AL4957" s="25" t="s">
        <v>19</v>
      </c>
      <c r="AM4957" s="25"/>
      <c r="AN4957" s="25"/>
      <c r="AO4957" s="25"/>
      <c r="AP4957" s="25"/>
      <c r="AQ4957" s="25"/>
      <c r="AR4957" s="94"/>
      <c r="AS4957" s="157" t="s">
        <v>22</v>
      </c>
      <c r="AT4957" s="93" t="s">
        <v>22</v>
      </c>
      <c r="AU4957" s="92" t="s">
        <v>22</v>
      </c>
      <c r="AV4957" s="91" t="s">
        <v>48</v>
      </c>
      <c r="AW4957" s="92" t="s">
        <v>48</v>
      </c>
      <c r="AX4957" s="92" t="s">
        <v>48</v>
      </c>
      <c r="AY4957" s="91" t="s">
        <v>48</v>
      </c>
      <c r="AZ4957" s="23"/>
      <c r="BA4957" s="25">
        <v>0</v>
      </c>
      <c r="BB4957" t="s">
        <v>48</v>
      </c>
      <c r="BC4957" t="e">
        <v>#N/A</v>
      </c>
      <c r="BD4957" t="e">
        <f>IF(Z4957=BC4957,"OK")</f>
        <v>#N/A</v>
      </c>
      <c r="BE4957">
        <v>18.600000000000001</v>
      </c>
      <c r="BF4957">
        <v>0.12540000000000001</v>
      </c>
      <c r="BG4957">
        <v>0</v>
      </c>
      <c r="BH4957">
        <v>0</v>
      </c>
      <c r="BI4957">
        <v>0</v>
      </c>
      <c r="BJ4957">
        <v>0</v>
      </c>
      <c r="BK4957">
        <v>0</v>
      </c>
      <c r="BN4957" s="183"/>
    </row>
    <row r="4958" spans="1:66" x14ac:dyDescent="0.25">
      <c r="A4958" s="1"/>
      <c r="B4958" s="94">
        <v>4945</v>
      </c>
      <c r="C4958" s="43">
        <v>1021776</v>
      </c>
      <c r="D4958" s="37"/>
      <c r="E4958" s="26" t="s">
        <v>395</v>
      </c>
      <c r="F4958" s="151"/>
      <c r="G4958" s="42" t="s">
        <v>377</v>
      </c>
      <c r="H4958" s="46" t="str">
        <f>IFERROR(IFERROR(IF(SEARCH("Usystems",$E4958)&gt;0,"Usystems"),IF(SEARCH("RIIFO",$E4958)&gt;0,"RIIFO","Uponor")),"Uponor")</f>
        <v>Uponor</v>
      </c>
      <c r="I4958" s="25" t="str">
        <f>IFERROR(MID($D4958,1,7)+0,"")</f>
        <v/>
      </c>
      <c r="J4958" s="25" t="str">
        <f>IFERROR(MID($D4958,10,7)+0,"")</f>
        <v/>
      </c>
      <c r="K4958" s="25" t="str">
        <f>IFERROR(MID($D4958,19,7)+0,"")</f>
        <v/>
      </c>
      <c r="L4958" s="25" t="str">
        <f>IFERROR(MID($D4958,28,7)+0,"")</f>
        <v/>
      </c>
      <c r="M4958" s="25" t="str">
        <f>IF(IFERROR(MID($Q4958,1,7)+0,"")&lt;1130000,IF(INDEX(C:C,MATCH(LEFT(Q4958,7)+0,I:I,0))&lt;1130000,"",INDEX(C:C,MATCH(LEFT(Q4958,7)+0,I:I,0))),IFERROR(MID($Q4958,1,7)+0,""))</f>
        <v/>
      </c>
      <c r="N4958" s="25" t="str">
        <f>IF(IFERROR(MID($Q4958,10,7)+0,"")&lt;1130000,"",IFERROR(MID($Q4958,10,7)+0,""))</f>
        <v/>
      </c>
      <c r="O4958" s="25" t="str">
        <f>IF(IFERROR(MID($Q4958,19,7)+0,"")&lt;1130000,"",IFERROR(MID($Q4958,19,7)+0,""))</f>
        <v/>
      </c>
      <c r="P4958" s="25" t="str">
        <f>IF(M4958="","",IF(N4958="",M4958,M4958&amp;", "&amp;N4958))</f>
        <v/>
      </c>
      <c r="Q4958" s="25"/>
      <c r="R4958" s="25"/>
      <c r="S4958" s="35" t="s">
        <v>22</v>
      </c>
      <c r="T4958" s="34" t="s">
        <v>36</v>
      </c>
      <c r="U4958" s="185">
        <v>35532</v>
      </c>
      <c r="V4958" s="188">
        <v>35532</v>
      </c>
      <c r="W4958" s="189">
        <v>35532</v>
      </c>
      <c r="X4958" s="31">
        <v>35532</v>
      </c>
      <c r="Y4958" s="90">
        <f>IFERROR(ROUND(X4958/W4958-1,2),"")</f>
        <v>0</v>
      </c>
      <c r="Z4958" s="31">
        <f>IF(OR(S4958="VLD MLC components",S4958="VLD MLC pipes",S4958="VLD PEX components",S4958="VLD PEX pipes",S4958="VLD PHC components",S4958="VLD PHC pipes",S4958="Controls VLD"),"По запросу",X4958)</f>
        <v>35532</v>
      </c>
      <c r="AA4958" s="63">
        <f>ROUND(X4958/1.2,3)</f>
        <v>29610</v>
      </c>
      <c r="AB4958" s="23">
        <v>29610</v>
      </c>
      <c r="AC4958" s="190">
        <f>IFERROR(ROUND(AA4958/AB4958-1,2),"")</f>
        <v>0</v>
      </c>
      <c r="AD4958" s="25">
        <v>20.7</v>
      </c>
      <c r="AE4958" s="25">
        <v>0.14249999999999999</v>
      </c>
      <c r="AF4958" s="25">
        <v>0</v>
      </c>
      <c r="AG4958" s="25" t="s">
        <v>22</v>
      </c>
      <c r="AH4958" s="25">
        <v>0</v>
      </c>
      <c r="AI4958" s="25">
        <v>0</v>
      </c>
      <c r="AJ4958" s="25" t="s">
        <v>20</v>
      </c>
      <c r="AK4958" s="42" t="s">
        <v>19</v>
      </c>
      <c r="AL4958" s="25" t="s">
        <v>19</v>
      </c>
      <c r="AM4958" s="25"/>
      <c r="AN4958" s="25"/>
      <c r="AO4958" s="25"/>
      <c r="AP4958" s="25"/>
      <c r="AQ4958" s="25"/>
      <c r="AR4958" s="94"/>
      <c r="AS4958" s="157" t="s">
        <v>22</v>
      </c>
      <c r="AT4958" s="93" t="s">
        <v>22</v>
      </c>
      <c r="AU4958" s="92" t="s">
        <v>22</v>
      </c>
      <c r="AV4958" s="91" t="s">
        <v>48</v>
      </c>
      <c r="AW4958" s="92" t="s">
        <v>48</v>
      </c>
      <c r="AX4958" s="92" t="s">
        <v>48</v>
      </c>
      <c r="AY4958" s="91" t="s">
        <v>48</v>
      </c>
      <c r="AZ4958" s="23"/>
      <c r="BA4958" s="25">
        <v>0</v>
      </c>
      <c r="BB4958" t="s">
        <v>48</v>
      </c>
      <c r="BC4958" t="e">
        <v>#N/A</v>
      </c>
      <c r="BD4958" t="e">
        <f>IF(Z4958=BC4958,"OK")</f>
        <v>#N/A</v>
      </c>
      <c r="BE4958">
        <v>20.7</v>
      </c>
      <c r="BF4958">
        <v>0.14249999999999999</v>
      </c>
      <c r="BG4958">
        <v>0</v>
      </c>
      <c r="BH4958">
        <v>0</v>
      </c>
      <c r="BI4958">
        <v>0</v>
      </c>
      <c r="BJ4958">
        <v>0</v>
      </c>
      <c r="BK4958">
        <v>0</v>
      </c>
      <c r="BN4958" s="183"/>
    </row>
    <row r="4959" spans="1:66" x14ac:dyDescent="0.25">
      <c r="A4959" s="1"/>
      <c r="B4959" s="94">
        <v>4946</v>
      </c>
      <c r="C4959" s="43">
        <v>1021832</v>
      </c>
      <c r="D4959" s="37"/>
      <c r="E4959" s="26" t="s">
        <v>394</v>
      </c>
      <c r="F4959" s="151"/>
      <c r="G4959" s="42" t="s">
        <v>377</v>
      </c>
      <c r="H4959" s="46" t="str">
        <f>IFERROR(IFERROR(IF(SEARCH("Usystems",$E4959)&gt;0,"Usystems"),IF(SEARCH("RIIFO",$E4959)&gt;0,"RIIFO","Uponor")),"Uponor")</f>
        <v>Uponor</v>
      </c>
      <c r="I4959" s="25" t="str">
        <f>IFERROR(MID($D4959,1,7)+0,"")</f>
        <v/>
      </c>
      <c r="J4959" s="25" t="str">
        <f>IFERROR(MID($D4959,10,7)+0,"")</f>
        <v/>
      </c>
      <c r="K4959" s="25" t="str">
        <f>IFERROR(MID($D4959,19,7)+0,"")</f>
        <v/>
      </c>
      <c r="L4959" s="25" t="str">
        <f>IFERROR(MID($D4959,28,7)+0,"")</f>
        <v/>
      </c>
      <c r="M4959" s="25" t="str">
        <f>IF(IFERROR(MID($Q4959,1,7)+0,"")&lt;1130000,IF(INDEX(C:C,MATCH(LEFT(Q4959,7)+0,I:I,0))&lt;1130000,"",INDEX(C:C,MATCH(LEFT(Q4959,7)+0,I:I,0))),IFERROR(MID($Q4959,1,7)+0,""))</f>
        <v/>
      </c>
      <c r="N4959" s="25" t="str">
        <f>IF(IFERROR(MID($Q4959,10,7)+0,"")&lt;1130000,"",IFERROR(MID($Q4959,10,7)+0,""))</f>
        <v/>
      </c>
      <c r="O4959" s="25" t="str">
        <f>IF(IFERROR(MID($Q4959,19,7)+0,"")&lt;1130000,"",IFERROR(MID($Q4959,19,7)+0,""))</f>
        <v/>
      </c>
      <c r="P4959" s="25" t="str">
        <f>IF(M4959="","",IF(N4959="",M4959,M4959&amp;", "&amp;N4959))</f>
        <v/>
      </c>
      <c r="Q4959" s="25"/>
      <c r="R4959" s="25"/>
      <c r="S4959" s="35" t="s">
        <v>22</v>
      </c>
      <c r="T4959" s="34" t="s">
        <v>36</v>
      </c>
      <c r="U4959" s="185">
        <v>42458</v>
      </c>
      <c r="V4959" s="188">
        <v>42458</v>
      </c>
      <c r="W4959" s="189">
        <v>42458</v>
      </c>
      <c r="X4959" s="31">
        <v>42458</v>
      </c>
      <c r="Y4959" s="90">
        <f>IFERROR(ROUND(X4959/W4959-1,2),"")</f>
        <v>0</v>
      </c>
      <c r="Z4959" s="31">
        <f>IF(OR(S4959="VLD MLC components",S4959="VLD MLC pipes",S4959="VLD PEX components",S4959="VLD PEX pipes",S4959="VLD PHC components",S4959="VLD PHC pipes",S4959="Controls VLD"),"По запросу",X4959)</f>
        <v>42458</v>
      </c>
      <c r="AA4959" s="63">
        <f>ROUND(X4959/1.2,3)</f>
        <v>35381.667000000001</v>
      </c>
      <c r="AB4959" s="23">
        <v>35381.667000000001</v>
      </c>
      <c r="AC4959" s="190">
        <f>IFERROR(ROUND(AA4959/AB4959-1,2),"")</f>
        <v>0</v>
      </c>
      <c r="AD4959" s="25">
        <v>22.7</v>
      </c>
      <c r="AE4959" s="25">
        <v>0.1767</v>
      </c>
      <c r="AF4959" s="25">
        <v>0</v>
      </c>
      <c r="AG4959" s="25" t="s">
        <v>22</v>
      </c>
      <c r="AH4959" s="25">
        <v>0</v>
      </c>
      <c r="AI4959" s="25">
        <v>0</v>
      </c>
      <c r="AJ4959" s="25" t="s">
        <v>20</v>
      </c>
      <c r="AK4959" s="42" t="s">
        <v>19</v>
      </c>
      <c r="AL4959" s="25" t="s">
        <v>19</v>
      </c>
      <c r="AM4959" s="25"/>
      <c r="AN4959" s="25"/>
      <c r="AO4959" s="25"/>
      <c r="AP4959" s="25"/>
      <c r="AQ4959" s="25"/>
      <c r="AR4959" s="94"/>
      <c r="AS4959" s="157" t="s">
        <v>22</v>
      </c>
      <c r="AT4959" s="93" t="s">
        <v>22</v>
      </c>
      <c r="AU4959" s="92" t="s">
        <v>22</v>
      </c>
      <c r="AV4959" s="91" t="s">
        <v>48</v>
      </c>
      <c r="AW4959" s="92" t="s">
        <v>48</v>
      </c>
      <c r="AX4959" s="92" t="s">
        <v>48</v>
      </c>
      <c r="AY4959" s="91" t="s">
        <v>48</v>
      </c>
      <c r="AZ4959" s="23"/>
      <c r="BA4959" s="25">
        <v>0</v>
      </c>
      <c r="BB4959" t="s">
        <v>48</v>
      </c>
      <c r="BC4959" t="e">
        <v>#N/A</v>
      </c>
      <c r="BD4959" t="e">
        <f>IF(Z4959=BC4959,"OK")</f>
        <v>#N/A</v>
      </c>
      <c r="BE4959">
        <v>22.7</v>
      </c>
      <c r="BF4959">
        <v>0.1767</v>
      </c>
      <c r="BG4959">
        <v>0</v>
      </c>
      <c r="BH4959">
        <v>0</v>
      </c>
      <c r="BI4959">
        <v>0</v>
      </c>
      <c r="BJ4959">
        <v>0</v>
      </c>
      <c r="BK4959">
        <v>0</v>
      </c>
      <c r="BN4959" s="183"/>
    </row>
    <row r="4960" spans="1:66" ht="25.5" x14ac:dyDescent="0.25">
      <c r="A4960" s="1"/>
      <c r="B4960" s="94">
        <v>4947</v>
      </c>
      <c r="C4960" s="43">
        <v>1021740</v>
      </c>
      <c r="D4960" s="37"/>
      <c r="E4960" s="26" t="s">
        <v>393</v>
      </c>
      <c r="F4960" s="151"/>
      <c r="G4960" s="42" t="s">
        <v>377</v>
      </c>
      <c r="H4960" s="46" t="str">
        <f>IFERROR(IFERROR(IF(SEARCH("Usystems",$E4960)&gt;0,"Usystems"),IF(SEARCH("RIIFO",$E4960)&gt;0,"RIIFO","Uponor")),"Uponor")</f>
        <v>Uponor</v>
      </c>
      <c r="I4960" s="25" t="str">
        <f>IFERROR(MID($D4960,1,7)+0,"")</f>
        <v/>
      </c>
      <c r="J4960" s="25" t="str">
        <f>IFERROR(MID($D4960,10,7)+0,"")</f>
        <v/>
      </c>
      <c r="K4960" s="25" t="str">
        <f>IFERROR(MID($D4960,19,7)+0,"")</f>
        <v/>
      </c>
      <c r="L4960" s="25" t="str">
        <f>IFERROR(MID($D4960,28,7)+0,"")</f>
        <v/>
      </c>
      <c r="M4960" s="25" t="str">
        <f>IF(IFERROR(MID($Q4960,1,7)+0,"")&lt;1130000,IF(INDEX(C:C,MATCH(LEFT(Q4960,7)+0,I:I,0))&lt;1130000,"",INDEX(C:C,MATCH(LEFT(Q4960,7)+0,I:I,0))),IFERROR(MID($Q4960,1,7)+0,""))</f>
        <v/>
      </c>
      <c r="N4960" s="25" t="str">
        <f>IF(IFERROR(MID($Q4960,10,7)+0,"")&lt;1130000,"",IFERROR(MID($Q4960,10,7)+0,""))</f>
        <v/>
      </c>
      <c r="O4960" s="25" t="str">
        <f>IF(IFERROR(MID($Q4960,19,7)+0,"")&lt;1130000,"",IFERROR(MID($Q4960,19,7)+0,""))</f>
        <v/>
      </c>
      <c r="P4960" s="25" t="str">
        <f>IF(M4960="","",IF(N4960="",M4960,M4960&amp;", "&amp;N4960))</f>
        <v/>
      </c>
      <c r="Q4960" s="25"/>
      <c r="R4960" s="25"/>
      <c r="S4960" s="35" t="s">
        <v>22</v>
      </c>
      <c r="T4960" s="34" t="s">
        <v>36</v>
      </c>
      <c r="U4960" s="185">
        <v>4819</v>
      </c>
      <c r="V4960" s="188">
        <v>4819</v>
      </c>
      <c r="W4960" s="189">
        <v>4819</v>
      </c>
      <c r="X4960" s="31">
        <v>4819</v>
      </c>
      <c r="Y4960" s="90">
        <f>IFERROR(ROUND(X4960/W4960-1,2),"")</f>
        <v>0</v>
      </c>
      <c r="Z4960" s="31">
        <f>IF(OR(S4960="VLD MLC components",S4960="VLD MLC pipes",S4960="VLD PEX components",S4960="VLD PEX pipes",S4960="VLD PHC components",S4960="VLD PHC pipes",S4960="Controls VLD"),"По запросу",X4960)</f>
        <v>4819</v>
      </c>
      <c r="AA4960" s="63">
        <f>ROUND(X4960/1.2,3)</f>
        <v>4015.8330000000001</v>
      </c>
      <c r="AB4960" s="23">
        <v>4015.8330000000001</v>
      </c>
      <c r="AC4960" s="190">
        <f>IFERROR(ROUND(AA4960/AB4960-1,2),"")</f>
        <v>0</v>
      </c>
      <c r="AD4960" s="25">
        <v>3.8</v>
      </c>
      <c r="AE4960" s="25">
        <v>1.3679999999999999E-2</v>
      </c>
      <c r="AF4960" s="25">
        <v>0</v>
      </c>
      <c r="AG4960" s="25" t="s">
        <v>22</v>
      </c>
      <c r="AH4960" s="25">
        <v>0</v>
      </c>
      <c r="AI4960" s="25">
        <v>0</v>
      </c>
      <c r="AJ4960" s="25" t="s">
        <v>20</v>
      </c>
      <c r="AK4960" s="42" t="s">
        <v>19</v>
      </c>
      <c r="AL4960" s="25" t="s">
        <v>19</v>
      </c>
      <c r="AM4960" s="25"/>
      <c r="AN4960" s="25"/>
      <c r="AO4960" s="25"/>
      <c r="AP4960" s="25"/>
      <c r="AQ4960" s="25"/>
      <c r="AR4960" s="94"/>
      <c r="AS4960" s="157" t="s">
        <v>22</v>
      </c>
      <c r="AT4960" s="93" t="s">
        <v>22</v>
      </c>
      <c r="AU4960" s="92" t="s">
        <v>22</v>
      </c>
      <c r="AV4960" s="91" t="s">
        <v>48</v>
      </c>
      <c r="AW4960" s="92" t="s">
        <v>48</v>
      </c>
      <c r="AX4960" s="92" t="s">
        <v>48</v>
      </c>
      <c r="AY4960" s="91" t="s">
        <v>48</v>
      </c>
      <c r="AZ4960" s="23"/>
      <c r="BA4960" s="25">
        <v>0</v>
      </c>
      <c r="BB4960" t="s">
        <v>48</v>
      </c>
      <c r="BC4960" t="e">
        <v>#N/A</v>
      </c>
      <c r="BD4960" t="e">
        <f>IF(Z4960=BC4960,"OK")</f>
        <v>#N/A</v>
      </c>
      <c r="BE4960">
        <v>3.8</v>
      </c>
      <c r="BF4960">
        <v>1.3679999999999999E-2</v>
      </c>
      <c r="BG4960">
        <v>0</v>
      </c>
      <c r="BH4960">
        <v>0</v>
      </c>
      <c r="BI4960">
        <v>0</v>
      </c>
      <c r="BJ4960">
        <v>0</v>
      </c>
      <c r="BK4960">
        <v>0</v>
      </c>
      <c r="BN4960" s="183"/>
    </row>
    <row r="4961" spans="1:66" ht="25.5" x14ac:dyDescent="0.25">
      <c r="A4961" s="1"/>
      <c r="B4961" s="94">
        <v>4948</v>
      </c>
      <c r="C4961" s="43">
        <v>1021741</v>
      </c>
      <c r="D4961" s="37"/>
      <c r="E4961" s="26" t="s">
        <v>392</v>
      </c>
      <c r="F4961" s="151"/>
      <c r="G4961" s="42" t="s">
        <v>377</v>
      </c>
      <c r="H4961" s="46" t="str">
        <f>IFERROR(IFERROR(IF(SEARCH("Usystems",$E4961)&gt;0,"Usystems"),IF(SEARCH("RIIFO",$E4961)&gt;0,"RIIFO","Uponor")),"Uponor")</f>
        <v>Uponor</v>
      </c>
      <c r="I4961" s="25" t="str">
        <f>IFERROR(MID($D4961,1,7)+0,"")</f>
        <v/>
      </c>
      <c r="J4961" s="25" t="str">
        <f>IFERROR(MID($D4961,10,7)+0,"")</f>
        <v/>
      </c>
      <c r="K4961" s="25" t="str">
        <f>IFERROR(MID($D4961,19,7)+0,"")</f>
        <v/>
      </c>
      <c r="L4961" s="25" t="str">
        <f>IFERROR(MID($D4961,28,7)+0,"")</f>
        <v/>
      </c>
      <c r="M4961" s="25" t="str">
        <f>IF(IFERROR(MID($Q4961,1,7)+0,"")&lt;1130000,IF(INDEX(C:C,MATCH(LEFT(Q4961,7)+0,I:I,0))&lt;1130000,"",INDEX(C:C,MATCH(LEFT(Q4961,7)+0,I:I,0))),IFERROR(MID($Q4961,1,7)+0,""))</f>
        <v/>
      </c>
      <c r="N4961" s="25" t="str">
        <f>IF(IFERROR(MID($Q4961,10,7)+0,"")&lt;1130000,"",IFERROR(MID($Q4961,10,7)+0,""))</f>
        <v/>
      </c>
      <c r="O4961" s="25" t="str">
        <f>IF(IFERROR(MID($Q4961,19,7)+0,"")&lt;1130000,"",IFERROR(MID($Q4961,19,7)+0,""))</f>
        <v/>
      </c>
      <c r="P4961" s="25" t="str">
        <f>IF(M4961="","",IF(N4961="",M4961,M4961&amp;", "&amp;N4961))</f>
        <v/>
      </c>
      <c r="Q4961" s="25"/>
      <c r="R4961" s="25"/>
      <c r="S4961" s="35" t="s">
        <v>22</v>
      </c>
      <c r="T4961" s="34" t="s">
        <v>36</v>
      </c>
      <c r="U4961" s="185">
        <v>7098</v>
      </c>
      <c r="V4961" s="188">
        <v>7098</v>
      </c>
      <c r="W4961" s="189">
        <v>7098</v>
      </c>
      <c r="X4961" s="31">
        <v>7098</v>
      </c>
      <c r="Y4961" s="90">
        <f>IFERROR(ROUND(X4961/W4961-1,2),"")</f>
        <v>0</v>
      </c>
      <c r="Z4961" s="31">
        <f>IF(OR(S4961="VLD MLC components",S4961="VLD MLC pipes",S4961="VLD PEX components",S4961="VLD PEX pipes",S4961="VLD PHC components",S4961="VLD PHC pipes",S4961="Controls VLD"),"По запросу",X4961)</f>
        <v>7098</v>
      </c>
      <c r="AA4961" s="63">
        <f>ROUND(X4961/1.2,3)</f>
        <v>5915</v>
      </c>
      <c r="AB4961" s="23">
        <v>5915</v>
      </c>
      <c r="AC4961" s="190">
        <f>IFERROR(ROUND(AA4961/AB4961-1,2),"")</f>
        <v>0</v>
      </c>
      <c r="AD4961" s="25">
        <v>4.3</v>
      </c>
      <c r="AE4961" s="25">
        <v>1.6112000000000001E-2</v>
      </c>
      <c r="AF4961" s="25">
        <v>0</v>
      </c>
      <c r="AG4961" s="25" t="s">
        <v>22</v>
      </c>
      <c r="AH4961" s="25">
        <v>0</v>
      </c>
      <c r="AI4961" s="25">
        <v>0</v>
      </c>
      <c r="AJ4961" s="25" t="s">
        <v>20</v>
      </c>
      <c r="AK4961" s="42" t="s">
        <v>19</v>
      </c>
      <c r="AL4961" s="25" t="s">
        <v>19</v>
      </c>
      <c r="AM4961" s="25"/>
      <c r="AN4961" s="25"/>
      <c r="AO4961" s="25"/>
      <c r="AP4961" s="25"/>
      <c r="AQ4961" s="25"/>
      <c r="AR4961" s="94"/>
      <c r="AS4961" s="157" t="s">
        <v>22</v>
      </c>
      <c r="AT4961" s="93" t="s">
        <v>22</v>
      </c>
      <c r="AU4961" s="92" t="s">
        <v>22</v>
      </c>
      <c r="AV4961" s="91" t="s">
        <v>48</v>
      </c>
      <c r="AW4961" s="92" t="s">
        <v>48</v>
      </c>
      <c r="AX4961" s="92" t="s">
        <v>48</v>
      </c>
      <c r="AY4961" s="91" t="s">
        <v>48</v>
      </c>
      <c r="AZ4961" s="23"/>
      <c r="BA4961" s="25">
        <v>0</v>
      </c>
      <c r="BB4961" t="s">
        <v>48</v>
      </c>
      <c r="BC4961" t="e">
        <v>#N/A</v>
      </c>
      <c r="BD4961" t="e">
        <f>IF(Z4961=BC4961,"OK")</f>
        <v>#N/A</v>
      </c>
      <c r="BE4961">
        <v>4.3</v>
      </c>
      <c r="BF4961">
        <v>1.6112000000000001E-2</v>
      </c>
      <c r="BG4961">
        <v>0</v>
      </c>
      <c r="BH4961">
        <v>0</v>
      </c>
      <c r="BI4961">
        <v>0</v>
      </c>
      <c r="BJ4961">
        <v>0</v>
      </c>
      <c r="BK4961">
        <v>0</v>
      </c>
      <c r="BN4961" s="183"/>
    </row>
    <row r="4962" spans="1:66" ht="25.5" x14ac:dyDescent="0.25">
      <c r="A4962" s="1"/>
      <c r="B4962" s="94">
        <v>4949</v>
      </c>
      <c r="C4962" s="43">
        <v>1021742</v>
      </c>
      <c r="D4962" s="37"/>
      <c r="E4962" s="26" t="s">
        <v>391</v>
      </c>
      <c r="F4962" s="151"/>
      <c r="G4962" s="42" t="s">
        <v>377</v>
      </c>
      <c r="H4962" s="46" t="str">
        <f>IFERROR(IFERROR(IF(SEARCH("Usystems",$E4962)&gt;0,"Usystems"),IF(SEARCH("RIIFO",$E4962)&gt;0,"RIIFO","Uponor")),"Uponor")</f>
        <v>Uponor</v>
      </c>
      <c r="I4962" s="25" t="str">
        <f>IFERROR(MID($D4962,1,7)+0,"")</f>
        <v/>
      </c>
      <c r="J4962" s="25" t="str">
        <f>IFERROR(MID($D4962,10,7)+0,"")</f>
        <v/>
      </c>
      <c r="K4962" s="25" t="str">
        <f>IFERROR(MID($D4962,19,7)+0,"")</f>
        <v/>
      </c>
      <c r="L4962" s="25" t="str">
        <f>IFERROR(MID($D4962,28,7)+0,"")</f>
        <v/>
      </c>
      <c r="M4962" s="25" t="str">
        <f>IF(IFERROR(MID($Q4962,1,7)+0,"")&lt;1130000,IF(INDEX(C:C,MATCH(LEFT(Q4962,7)+0,I:I,0))&lt;1130000,"",INDEX(C:C,MATCH(LEFT(Q4962,7)+0,I:I,0))),IFERROR(MID($Q4962,1,7)+0,""))</f>
        <v/>
      </c>
      <c r="N4962" s="25" t="str">
        <f>IF(IFERROR(MID($Q4962,10,7)+0,"")&lt;1130000,"",IFERROR(MID($Q4962,10,7)+0,""))</f>
        <v/>
      </c>
      <c r="O4962" s="25" t="str">
        <f>IF(IFERROR(MID($Q4962,19,7)+0,"")&lt;1130000,"",IFERROR(MID($Q4962,19,7)+0,""))</f>
        <v/>
      </c>
      <c r="P4962" s="25" t="str">
        <f>IF(M4962="","",IF(N4962="",M4962,M4962&amp;", "&amp;N4962))</f>
        <v/>
      </c>
      <c r="Q4962" s="25"/>
      <c r="R4962" s="25"/>
      <c r="S4962" s="35" t="s">
        <v>22</v>
      </c>
      <c r="T4962" s="34" t="s">
        <v>36</v>
      </c>
      <c r="U4962" s="185">
        <v>8314</v>
      </c>
      <c r="V4962" s="188">
        <v>8314</v>
      </c>
      <c r="W4962" s="189">
        <v>8314</v>
      </c>
      <c r="X4962" s="31">
        <v>8314</v>
      </c>
      <c r="Y4962" s="90">
        <f>IFERROR(ROUND(X4962/W4962-1,2),"")</f>
        <v>0</v>
      </c>
      <c r="Z4962" s="31">
        <f>IF(OR(S4962="VLD MLC components",S4962="VLD MLC pipes",S4962="VLD PEX components",S4962="VLD PEX pipes",S4962="VLD PHC components",S4962="VLD PHC pipes",S4962="Controls VLD"),"По запросу",X4962)</f>
        <v>8314</v>
      </c>
      <c r="AA4962" s="63">
        <f>ROUND(X4962/1.2,3)</f>
        <v>6928.3329999999996</v>
      </c>
      <c r="AB4962" s="23">
        <v>6928.3329999999996</v>
      </c>
      <c r="AC4962" s="190">
        <f>IFERROR(ROUND(AA4962/AB4962-1,2),"")</f>
        <v>0</v>
      </c>
      <c r="AD4962" s="25">
        <v>4.9000000000000004</v>
      </c>
      <c r="AE4962" s="25">
        <v>1.9151999999999999E-2</v>
      </c>
      <c r="AF4962" s="25">
        <v>0</v>
      </c>
      <c r="AG4962" s="25" t="s">
        <v>22</v>
      </c>
      <c r="AH4962" s="25">
        <v>0</v>
      </c>
      <c r="AI4962" s="25">
        <v>0</v>
      </c>
      <c r="AJ4962" s="25" t="s">
        <v>20</v>
      </c>
      <c r="AK4962" s="42" t="s">
        <v>19</v>
      </c>
      <c r="AL4962" s="25" t="s">
        <v>19</v>
      </c>
      <c r="AM4962" s="25"/>
      <c r="AN4962" s="25"/>
      <c r="AO4962" s="25"/>
      <c r="AP4962" s="25"/>
      <c r="AQ4962" s="25"/>
      <c r="AR4962" s="94"/>
      <c r="AS4962" s="157" t="s">
        <v>22</v>
      </c>
      <c r="AT4962" s="93" t="s">
        <v>22</v>
      </c>
      <c r="AU4962" s="92" t="s">
        <v>22</v>
      </c>
      <c r="AV4962" s="91" t="s">
        <v>48</v>
      </c>
      <c r="AW4962" s="92" t="s">
        <v>48</v>
      </c>
      <c r="AX4962" s="92" t="s">
        <v>48</v>
      </c>
      <c r="AY4962" s="91" t="s">
        <v>48</v>
      </c>
      <c r="AZ4962" s="23"/>
      <c r="BA4962" s="25">
        <v>0</v>
      </c>
      <c r="BB4962" t="s">
        <v>48</v>
      </c>
      <c r="BC4962" t="e">
        <v>#N/A</v>
      </c>
      <c r="BD4962" t="e">
        <f>IF(Z4962=BC4962,"OK")</f>
        <v>#N/A</v>
      </c>
      <c r="BE4962">
        <v>4.9000000000000004</v>
      </c>
      <c r="BF4962">
        <v>1.9151999999999999E-2</v>
      </c>
      <c r="BG4962">
        <v>0</v>
      </c>
      <c r="BH4962">
        <v>0</v>
      </c>
      <c r="BI4962">
        <v>0</v>
      </c>
      <c r="BJ4962">
        <v>0</v>
      </c>
      <c r="BK4962">
        <v>0</v>
      </c>
      <c r="BN4962" s="183"/>
    </row>
    <row r="4963" spans="1:66" ht="25.5" x14ac:dyDescent="0.25">
      <c r="A4963" s="1"/>
      <c r="B4963" s="94">
        <v>4950</v>
      </c>
      <c r="C4963" s="43">
        <v>1021743</v>
      </c>
      <c r="D4963" s="37"/>
      <c r="E4963" s="26" t="s">
        <v>390</v>
      </c>
      <c r="F4963" s="151"/>
      <c r="G4963" s="42" t="s">
        <v>377</v>
      </c>
      <c r="H4963" s="46" t="str">
        <f>IFERROR(IFERROR(IF(SEARCH("Usystems",$E4963)&gt;0,"Usystems"),IF(SEARCH("RIIFO",$E4963)&gt;0,"RIIFO","Uponor")),"Uponor")</f>
        <v>Uponor</v>
      </c>
      <c r="I4963" s="25" t="str">
        <f>IFERROR(MID($D4963,1,7)+0,"")</f>
        <v/>
      </c>
      <c r="J4963" s="25" t="str">
        <f>IFERROR(MID($D4963,10,7)+0,"")</f>
        <v/>
      </c>
      <c r="K4963" s="25" t="str">
        <f>IFERROR(MID($D4963,19,7)+0,"")</f>
        <v/>
      </c>
      <c r="L4963" s="25" t="str">
        <f>IFERROR(MID($D4963,28,7)+0,"")</f>
        <v/>
      </c>
      <c r="M4963" s="25" t="str">
        <f>IF(IFERROR(MID($Q4963,1,7)+0,"")&lt;1130000,IF(INDEX(C:C,MATCH(LEFT(Q4963,7)+0,I:I,0))&lt;1130000,"",INDEX(C:C,MATCH(LEFT(Q4963,7)+0,I:I,0))),IFERROR(MID($Q4963,1,7)+0,""))</f>
        <v/>
      </c>
      <c r="N4963" s="25" t="str">
        <f>IF(IFERROR(MID($Q4963,10,7)+0,"")&lt;1130000,"",IFERROR(MID($Q4963,10,7)+0,""))</f>
        <v/>
      </c>
      <c r="O4963" s="25" t="str">
        <f>IF(IFERROR(MID($Q4963,19,7)+0,"")&lt;1130000,"",IFERROR(MID($Q4963,19,7)+0,""))</f>
        <v/>
      </c>
      <c r="P4963" s="25" t="str">
        <f>IF(M4963="","",IF(N4963="",M4963,M4963&amp;", "&amp;N4963))</f>
        <v/>
      </c>
      <c r="Q4963" s="25"/>
      <c r="R4963" s="25"/>
      <c r="S4963" s="35" t="s">
        <v>22</v>
      </c>
      <c r="T4963" s="34" t="s">
        <v>36</v>
      </c>
      <c r="U4963" s="185">
        <v>10826</v>
      </c>
      <c r="V4963" s="188">
        <v>10826</v>
      </c>
      <c r="W4963" s="189">
        <v>10826</v>
      </c>
      <c r="X4963" s="31">
        <v>10826</v>
      </c>
      <c r="Y4963" s="90">
        <f>IFERROR(ROUND(X4963/W4963-1,2),"")</f>
        <v>0</v>
      </c>
      <c r="Z4963" s="31">
        <f>IF(OR(S4963="VLD MLC components",S4963="VLD MLC pipes",S4963="VLD PEX components",S4963="VLD PEX pipes",S4963="VLD PHC components",S4963="VLD PHC pipes",S4963="Controls VLD"),"По запросу",X4963)</f>
        <v>10826</v>
      </c>
      <c r="AA4963" s="63">
        <f>ROUND(X4963/1.2,3)</f>
        <v>9021.6669999999995</v>
      </c>
      <c r="AB4963" s="23">
        <v>9021.6669999999995</v>
      </c>
      <c r="AC4963" s="190">
        <f>IFERROR(ROUND(AA4963/AB4963-1,2),"")</f>
        <v>0</v>
      </c>
      <c r="AD4963" s="25">
        <v>5.6</v>
      </c>
      <c r="AE4963" s="25">
        <v>2.3712E-2</v>
      </c>
      <c r="AF4963" s="25">
        <v>0</v>
      </c>
      <c r="AG4963" s="25" t="s">
        <v>22</v>
      </c>
      <c r="AH4963" s="25">
        <v>0</v>
      </c>
      <c r="AI4963" s="25">
        <v>0</v>
      </c>
      <c r="AJ4963" s="25" t="s">
        <v>20</v>
      </c>
      <c r="AK4963" s="42" t="s">
        <v>19</v>
      </c>
      <c r="AL4963" s="25" t="s">
        <v>19</v>
      </c>
      <c r="AM4963" s="25"/>
      <c r="AN4963" s="25"/>
      <c r="AO4963" s="25"/>
      <c r="AP4963" s="25"/>
      <c r="AQ4963" s="25"/>
      <c r="AR4963" s="94"/>
      <c r="AS4963" s="157" t="s">
        <v>22</v>
      </c>
      <c r="AT4963" s="93" t="s">
        <v>22</v>
      </c>
      <c r="AU4963" s="92" t="s">
        <v>22</v>
      </c>
      <c r="AV4963" s="91" t="s">
        <v>48</v>
      </c>
      <c r="AW4963" s="92" t="s">
        <v>48</v>
      </c>
      <c r="AX4963" s="92" t="s">
        <v>48</v>
      </c>
      <c r="AY4963" s="91" t="s">
        <v>48</v>
      </c>
      <c r="AZ4963" s="23"/>
      <c r="BA4963" s="25">
        <v>0</v>
      </c>
      <c r="BB4963" t="s">
        <v>48</v>
      </c>
      <c r="BC4963" t="e">
        <v>#N/A</v>
      </c>
      <c r="BD4963" t="e">
        <f>IF(Z4963=BC4963,"OK")</f>
        <v>#N/A</v>
      </c>
      <c r="BE4963">
        <v>5.6</v>
      </c>
      <c r="BF4963">
        <v>2.3712E-2</v>
      </c>
      <c r="BG4963">
        <v>0</v>
      </c>
      <c r="BH4963">
        <v>0</v>
      </c>
      <c r="BI4963">
        <v>0</v>
      </c>
      <c r="BJ4963">
        <v>0</v>
      </c>
      <c r="BK4963">
        <v>0</v>
      </c>
      <c r="BN4963" s="183"/>
    </row>
    <row r="4964" spans="1:66" ht="25.5" x14ac:dyDescent="0.25">
      <c r="A4964" s="1"/>
      <c r="B4964" s="94">
        <v>4951</v>
      </c>
      <c r="C4964" s="43">
        <v>1021744</v>
      </c>
      <c r="D4964" s="37"/>
      <c r="E4964" s="26" t="s">
        <v>389</v>
      </c>
      <c r="F4964" s="151"/>
      <c r="G4964" s="42" t="s">
        <v>377</v>
      </c>
      <c r="H4964" s="46" t="str">
        <f>IFERROR(IFERROR(IF(SEARCH("Usystems",$E4964)&gt;0,"Usystems"),IF(SEARCH("RIIFO",$E4964)&gt;0,"RIIFO","Uponor")),"Uponor")</f>
        <v>Uponor</v>
      </c>
      <c r="I4964" s="25" t="str">
        <f>IFERROR(MID($D4964,1,7)+0,"")</f>
        <v/>
      </c>
      <c r="J4964" s="25" t="str">
        <f>IFERROR(MID($D4964,10,7)+0,"")</f>
        <v/>
      </c>
      <c r="K4964" s="25" t="str">
        <f>IFERROR(MID($D4964,19,7)+0,"")</f>
        <v/>
      </c>
      <c r="L4964" s="25" t="str">
        <f>IFERROR(MID($D4964,28,7)+0,"")</f>
        <v/>
      </c>
      <c r="M4964" s="25" t="str">
        <f>IF(IFERROR(MID($Q4964,1,7)+0,"")&lt;1130000,IF(INDEX(C:C,MATCH(LEFT(Q4964,7)+0,I:I,0))&lt;1130000,"",INDEX(C:C,MATCH(LEFT(Q4964,7)+0,I:I,0))),IFERROR(MID($Q4964,1,7)+0,""))</f>
        <v/>
      </c>
      <c r="N4964" s="25" t="str">
        <f>IF(IFERROR(MID($Q4964,10,7)+0,"")&lt;1130000,"",IFERROR(MID($Q4964,10,7)+0,""))</f>
        <v/>
      </c>
      <c r="O4964" s="25" t="str">
        <f>IF(IFERROR(MID($Q4964,19,7)+0,"")&lt;1130000,"",IFERROR(MID($Q4964,19,7)+0,""))</f>
        <v/>
      </c>
      <c r="P4964" s="25" t="str">
        <f>IF(M4964="","",IF(N4964="",M4964,M4964&amp;", "&amp;N4964))</f>
        <v/>
      </c>
      <c r="Q4964" s="25"/>
      <c r="R4964" s="25"/>
      <c r="S4964" s="35" t="s">
        <v>22</v>
      </c>
      <c r="T4964" s="34" t="s">
        <v>36</v>
      </c>
      <c r="U4964" s="185">
        <v>12372</v>
      </c>
      <c r="V4964" s="188">
        <v>12372</v>
      </c>
      <c r="W4964" s="189">
        <v>12372</v>
      </c>
      <c r="X4964" s="31">
        <v>12372</v>
      </c>
      <c r="Y4964" s="90">
        <f>IFERROR(ROUND(X4964/W4964-1,2),"")</f>
        <v>0</v>
      </c>
      <c r="Z4964" s="31">
        <f>IF(OR(S4964="VLD MLC components",S4964="VLD MLC pipes",S4964="VLD PEX components",S4964="VLD PEX pipes",S4964="VLD PHC components",S4964="VLD PHC pipes",S4964="Controls VLD"),"По запросу",X4964)</f>
        <v>12372</v>
      </c>
      <c r="AA4964" s="63">
        <f>ROUND(X4964/1.2,3)</f>
        <v>10310</v>
      </c>
      <c r="AB4964" s="23">
        <v>10310</v>
      </c>
      <c r="AC4964" s="190">
        <f>IFERROR(ROUND(AA4964/AB4964-1,2),"")</f>
        <v>0</v>
      </c>
      <c r="AD4964" s="25">
        <v>6.5</v>
      </c>
      <c r="AE4964" s="25">
        <v>2.8271999999999999E-2</v>
      </c>
      <c r="AF4964" s="25">
        <v>0</v>
      </c>
      <c r="AG4964" s="25" t="s">
        <v>22</v>
      </c>
      <c r="AH4964" s="25">
        <v>0</v>
      </c>
      <c r="AI4964" s="25">
        <v>0</v>
      </c>
      <c r="AJ4964" s="25" t="s">
        <v>20</v>
      </c>
      <c r="AK4964" s="42" t="s">
        <v>19</v>
      </c>
      <c r="AL4964" s="25" t="s">
        <v>19</v>
      </c>
      <c r="AM4964" s="25"/>
      <c r="AN4964" s="25"/>
      <c r="AO4964" s="25"/>
      <c r="AP4964" s="25"/>
      <c r="AQ4964" s="25"/>
      <c r="AR4964" s="94"/>
      <c r="AS4964" s="157" t="s">
        <v>22</v>
      </c>
      <c r="AT4964" s="93" t="s">
        <v>22</v>
      </c>
      <c r="AU4964" s="92" t="s">
        <v>22</v>
      </c>
      <c r="AV4964" s="91" t="s">
        <v>48</v>
      </c>
      <c r="AW4964" s="92" t="s">
        <v>48</v>
      </c>
      <c r="AX4964" s="92" t="s">
        <v>48</v>
      </c>
      <c r="AY4964" s="91" t="s">
        <v>48</v>
      </c>
      <c r="AZ4964" s="23"/>
      <c r="BA4964" s="25">
        <v>0</v>
      </c>
      <c r="BB4964" t="s">
        <v>48</v>
      </c>
      <c r="BC4964" t="e">
        <v>#N/A</v>
      </c>
      <c r="BD4964" t="e">
        <f>IF(Z4964=BC4964,"OK")</f>
        <v>#N/A</v>
      </c>
      <c r="BE4964">
        <v>6.5</v>
      </c>
      <c r="BF4964">
        <v>2.8271999999999999E-2</v>
      </c>
      <c r="BG4964">
        <v>0</v>
      </c>
      <c r="BH4964">
        <v>0</v>
      </c>
      <c r="BI4964">
        <v>0</v>
      </c>
      <c r="BJ4964">
        <v>0</v>
      </c>
      <c r="BK4964">
        <v>0</v>
      </c>
      <c r="BN4964" s="183"/>
    </row>
    <row r="4965" spans="1:66" ht="25.5" x14ac:dyDescent="0.25">
      <c r="A4965" s="1"/>
      <c r="B4965" s="94">
        <v>4952</v>
      </c>
      <c r="C4965" s="43">
        <v>1021745</v>
      </c>
      <c r="D4965" s="37"/>
      <c r="E4965" s="26" t="s">
        <v>388</v>
      </c>
      <c r="F4965" s="151"/>
      <c r="G4965" s="42" t="s">
        <v>377</v>
      </c>
      <c r="H4965" s="46" t="str">
        <f>IFERROR(IFERROR(IF(SEARCH("Usystems",$E4965)&gt;0,"Usystems"),IF(SEARCH("RIIFO",$E4965)&gt;0,"RIIFO","Uponor")),"Uponor")</f>
        <v>Uponor</v>
      </c>
      <c r="I4965" s="25" t="str">
        <f>IFERROR(MID($D4965,1,7)+0,"")</f>
        <v/>
      </c>
      <c r="J4965" s="25" t="str">
        <f>IFERROR(MID($D4965,10,7)+0,"")</f>
        <v/>
      </c>
      <c r="K4965" s="25" t="str">
        <f>IFERROR(MID($D4965,19,7)+0,"")</f>
        <v/>
      </c>
      <c r="L4965" s="25" t="str">
        <f>IFERROR(MID($D4965,28,7)+0,"")</f>
        <v/>
      </c>
      <c r="M4965" s="25" t="str">
        <f>IF(IFERROR(MID($Q4965,1,7)+0,"")&lt;1130000,IF(INDEX(C:C,MATCH(LEFT(Q4965,7)+0,I:I,0))&lt;1130000,"",INDEX(C:C,MATCH(LEFT(Q4965,7)+0,I:I,0))),IFERROR(MID($Q4965,1,7)+0,""))</f>
        <v/>
      </c>
      <c r="N4965" s="25" t="str">
        <f>IF(IFERROR(MID($Q4965,10,7)+0,"")&lt;1130000,"",IFERROR(MID($Q4965,10,7)+0,""))</f>
        <v/>
      </c>
      <c r="O4965" s="25" t="str">
        <f>IF(IFERROR(MID($Q4965,19,7)+0,"")&lt;1130000,"",IFERROR(MID($Q4965,19,7)+0,""))</f>
        <v/>
      </c>
      <c r="P4965" s="25" t="str">
        <f>IF(M4965="","",IF(N4965="",M4965,M4965&amp;", "&amp;N4965))</f>
        <v/>
      </c>
      <c r="Q4965" s="25"/>
      <c r="R4965" s="25"/>
      <c r="S4965" s="35" t="s">
        <v>22</v>
      </c>
      <c r="T4965" s="34" t="s">
        <v>36</v>
      </c>
      <c r="U4965" s="185">
        <v>14796</v>
      </c>
      <c r="V4965" s="188">
        <v>14796</v>
      </c>
      <c r="W4965" s="189">
        <v>14796</v>
      </c>
      <c r="X4965" s="31">
        <v>14796</v>
      </c>
      <c r="Y4965" s="90">
        <f>IFERROR(ROUND(X4965/W4965-1,2),"")</f>
        <v>0</v>
      </c>
      <c r="Z4965" s="31">
        <f>IF(OR(S4965="VLD MLC components",S4965="VLD MLC pipes",S4965="VLD PEX components",S4965="VLD PEX pipes",S4965="VLD PHC components",S4965="VLD PHC pipes",S4965="Controls VLD"),"По запросу",X4965)</f>
        <v>14796</v>
      </c>
      <c r="AA4965" s="63">
        <f>ROUND(X4965/1.2,3)</f>
        <v>12330</v>
      </c>
      <c r="AB4965" s="23">
        <v>12330</v>
      </c>
      <c r="AC4965" s="190">
        <f>IFERROR(ROUND(AA4965/AB4965-1,2),"")</f>
        <v>0</v>
      </c>
      <c r="AD4965" s="25">
        <v>7.4</v>
      </c>
      <c r="AE4965" s="25">
        <v>3.3439999999999998E-2</v>
      </c>
      <c r="AF4965" s="25">
        <v>0</v>
      </c>
      <c r="AG4965" s="25" t="s">
        <v>22</v>
      </c>
      <c r="AH4965" s="25">
        <v>0</v>
      </c>
      <c r="AI4965" s="25">
        <v>0</v>
      </c>
      <c r="AJ4965" s="25" t="s">
        <v>20</v>
      </c>
      <c r="AK4965" s="42" t="s">
        <v>19</v>
      </c>
      <c r="AL4965" s="25" t="s">
        <v>19</v>
      </c>
      <c r="AM4965" s="25"/>
      <c r="AN4965" s="25"/>
      <c r="AO4965" s="25"/>
      <c r="AP4965" s="25"/>
      <c r="AQ4965" s="25"/>
      <c r="AR4965" s="94"/>
      <c r="AS4965" s="157" t="s">
        <v>22</v>
      </c>
      <c r="AT4965" s="93" t="s">
        <v>22</v>
      </c>
      <c r="AU4965" s="92" t="s">
        <v>22</v>
      </c>
      <c r="AV4965" s="91" t="s">
        <v>48</v>
      </c>
      <c r="AW4965" s="92" t="s">
        <v>48</v>
      </c>
      <c r="AX4965" s="92" t="s">
        <v>48</v>
      </c>
      <c r="AY4965" s="91" t="s">
        <v>48</v>
      </c>
      <c r="AZ4965" s="23"/>
      <c r="BA4965" s="25">
        <v>0</v>
      </c>
      <c r="BB4965" t="s">
        <v>48</v>
      </c>
      <c r="BC4965" t="e">
        <v>#N/A</v>
      </c>
      <c r="BD4965" t="e">
        <f>IF(Z4965=BC4965,"OK")</f>
        <v>#N/A</v>
      </c>
      <c r="BE4965">
        <v>7.4</v>
      </c>
      <c r="BF4965">
        <v>3.3439999999999998E-2</v>
      </c>
      <c r="BG4965">
        <v>0</v>
      </c>
      <c r="BH4965">
        <v>0</v>
      </c>
      <c r="BI4965">
        <v>0</v>
      </c>
      <c r="BJ4965">
        <v>0</v>
      </c>
      <c r="BK4965">
        <v>0</v>
      </c>
      <c r="BN4965" s="183"/>
    </row>
    <row r="4966" spans="1:66" ht="25.5" x14ac:dyDescent="0.25">
      <c r="A4966" s="1"/>
      <c r="B4966" s="94">
        <v>4953</v>
      </c>
      <c r="C4966" s="43">
        <v>1021746</v>
      </c>
      <c r="D4966" s="37"/>
      <c r="E4966" s="26" t="s">
        <v>387</v>
      </c>
      <c r="F4966" s="151"/>
      <c r="G4966" s="42" t="s">
        <v>377</v>
      </c>
      <c r="H4966" s="46" t="str">
        <f>IFERROR(IFERROR(IF(SEARCH("Usystems",$E4966)&gt;0,"Usystems"),IF(SEARCH("RIIFO",$E4966)&gt;0,"RIIFO","Uponor")),"Uponor")</f>
        <v>Uponor</v>
      </c>
      <c r="I4966" s="25" t="str">
        <f>IFERROR(MID($D4966,1,7)+0,"")</f>
        <v/>
      </c>
      <c r="J4966" s="25" t="str">
        <f>IFERROR(MID($D4966,10,7)+0,"")</f>
        <v/>
      </c>
      <c r="K4966" s="25" t="str">
        <f>IFERROR(MID($D4966,19,7)+0,"")</f>
        <v/>
      </c>
      <c r="L4966" s="25" t="str">
        <f>IFERROR(MID($D4966,28,7)+0,"")</f>
        <v/>
      </c>
      <c r="M4966" s="25" t="str">
        <f>IF(IFERROR(MID($Q4966,1,7)+0,"")&lt;1130000,IF(INDEX(C:C,MATCH(LEFT(Q4966,7)+0,I:I,0))&lt;1130000,"",INDEX(C:C,MATCH(LEFT(Q4966,7)+0,I:I,0))),IFERROR(MID($Q4966,1,7)+0,""))</f>
        <v/>
      </c>
      <c r="N4966" s="25" t="str">
        <f>IF(IFERROR(MID($Q4966,10,7)+0,"")&lt;1130000,"",IFERROR(MID($Q4966,10,7)+0,""))</f>
        <v/>
      </c>
      <c r="O4966" s="25" t="str">
        <f>IF(IFERROR(MID($Q4966,19,7)+0,"")&lt;1130000,"",IFERROR(MID($Q4966,19,7)+0,""))</f>
        <v/>
      </c>
      <c r="P4966" s="25" t="str">
        <f>IF(M4966="","",IF(N4966="",M4966,M4966&amp;", "&amp;N4966))</f>
        <v/>
      </c>
      <c r="Q4966" s="25"/>
      <c r="R4966" s="25"/>
      <c r="S4966" s="35" t="s">
        <v>22</v>
      </c>
      <c r="T4966" s="34" t="s">
        <v>36</v>
      </c>
      <c r="U4966" s="185">
        <v>16516</v>
      </c>
      <c r="V4966" s="188">
        <v>16516</v>
      </c>
      <c r="W4966" s="189">
        <v>16516</v>
      </c>
      <c r="X4966" s="31">
        <v>16516</v>
      </c>
      <c r="Y4966" s="90">
        <f>IFERROR(ROUND(X4966/W4966-1,2),"")</f>
        <v>0</v>
      </c>
      <c r="Z4966" s="31">
        <f>IF(OR(S4966="VLD MLC components",S4966="VLD MLC pipes",S4966="VLD PEX components",S4966="VLD PEX pipes",S4966="VLD PHC components",S4966="VLD PHC pipes",S4966="Controls VLD"),"По запросу",X4966)</f>
        <v>16516</v>
      </c>
      <c r="AA4966" s="63">
        <f>ROUND(X4966/1.2,3)</f>
        <v>13763.333000000001</v>
      </c>
      <c r="AB4966" s="23">
        <v>13763.333000000001</v>
      </c>
      <c r="AC4966" s="190">
        <f>IFERROR(ROUND(AA4966/AB4966-1,2),"")</f>
        <v>0</v>
      </c>
      <c r="AD4966" s="25">
        <v>8.1999999999999993</v>
      </c>
      <c r="AE4966" s="25">
        <v>3.7999999999999999E-2</v>
      </c>
      <c r="AF4966" s="25">
        <v>0</v>
      </c>
      <c r="AG4966" s="25" t="s">
        <v>22</v>
      </c>
      <c r="AH4966" s="25">
        <v>0</v>
      </c>
      <c r="AI4966" s="25">
        <v>0</v>
      </c>
      <c r="AJ4966" s="25" t="s">
        <v>20</v>
      </c>
      <c r="AK4966" s="42" t="s">
        <v>19</v>
      </c>
      <c r="AL4966" s="25" t="s">
        <v>19</v>
      </c>
      <c r="AM4966" s="25"/>
      <c r="AN4966" s="25"/>
      <c r="AO4966" s="25"/>
      <c r="AP4966" s="25"/>
      <c r="AQ4966" s="25"/>
      <c r="AR4966" s="94"/>
      <c r="AS4966" s="157" t="s">
        <v>22</v>
      </c>
      <c r="AT4966" s="93" t="s">
        <v>22</v>
      </c>
      <c r="AU4966" s="92" t="s">
        <v>22</v>
      </c>
      <c r="AV4966" s="91" t="s">
        <v>48</v>
      </c>
      <c r="AW4966" s="92" t="s">
        <v>48</v>
      </c>
      <c r="AX4966" s="92" t="s">
        <v>48</v>
      </c>
      <c r="AY4966" s="91" t="s">
        <v>48</v>
      </c>
      <c r="AZ4966" s="23"/>
      <c r="BA4966" s="25">
        <v>0</v>
      </c>
      <c r="BB4966" t="s">
        <v>48</v>
      </c>
      <c r="BC4966" t="e">
        <v>#N/A</v>
      </c>
      <c r="BD4966" t="e">
        <f>IF(Z4966=BC4966,"OK")</f>
        <v>#N/A</v>
      </c>
      <c r="BE4966">
        <v>8.1999999999999993</v>
      </c>
      <c r="BF4966">
        <v>3.7999999999999999E-2</v>
      </c>
      <c r="BG4966">
        <v>0</v>
      </c>
      <c r="BH4966">
        <v>0</v>
      </c>
      <c r="BI4966">
        <v>0</v>
      </c>
      <c r="BJ4966">
        <v>0</v>
      </c>
      <c r="BK4966">
        <v>0</v>
      </c>
      <c r="BN4966" s="183"/>
    </row>
    <row r="4967" spans="1:66" ht="25.5" x14ac:dyDescent="0.25">
      <c r="A4967" s="1"/>
      <c r="B4967" s="94">
        <v>4954</v>
      </c>
      <c r="C4967" s="43">
        <v>1021823</v>
      </c>
      <c r="D4967" s="37"/>
      <c r="E4967" s="26" t="s">
        <v>386</v>
      </c>
      <c r="F4967" s="151"/>
      <c r="G4967" s="42" t="s">
        <v>377</v>
      </c>
      <c r="H4967" s="46" t="str">
        <f>IFERROR(IFERROR(IF(SEARCH("Usystems",$E4967)&gt;0,"Usystems"),IF(SEARCH("RIIFO",$E4967)&gt;0,"RIIFO","Uponor")),"Uponor")</f>
        <v>Uponor</v>
      </c>
      <c r="I4967" s="25" t="str">
        <f>IFERROR(MID($D4967,1,7)+0,"")</f>
        <v/>
      </c>
      <c r="J4967" s="25" t="str">
        <f>IFERROR(MID($D4967,10,7)+0,"")</f>
        <v/>
      </c>
      <c r="K4967" s="25" t="str">
        <f>IFERROR(MID($D4967,19,7)+0,"")</f>
        <v/>
      </c>
      <c r="L4967" s="25" t="str">
        <f>IFERROR(MID($D4967,28,7)+0,"")</f>
        <v/>
      </c>
      <c r="M4967" s="25" t="str">
        <f>IF(IFERROR(MID($Q4967,1,7)+0,"")&lt;1130000,IF(INDEX(C:C,MATCH(LEFT(Q4967,7)+0,I:I,0))&lt;1130000,"",INDEX(C:C,MATCH(LEFT(Q4967,7)+0,I:I,0))),IFERROR(MID($Q4967,1,7)+0,""))</f>
        <v/>
      </c>
      <c r="N4967" s="25" t="str">
        <f>IF(IFERROR(MID($Q4967,10,7)+0,"")&lt;1130000,"",IFERROR(MID($Q4967,10,7)+0,""))</f>
        <v/>
      </c>
      <c r="O4967" s="25" t="str">
        <f>IF(IFERROR(MID($Q4967,19,7)+0,"")&lt;1130000,"",IFERROR(MID($Q4967,19,7)+0,""))</f>
        <v/>
      </c>
      <c r="P4967" s="25" t="str">
        <f>IF(M4967="","",IF(N4967="",M4967,M4967&amp;", "&amp;N4967))</f>
        <v/>
      </c>
      <c r="Q4967" s="25"/>
      <c r="R4967" s="25"/>
      <c r="S4967" s="35" t="s">
        <v>22</v>
      </c>
      <c r="T4967" s="34" t="s">
        <v>36</v>
      </c>
      <c r="U4967" s="185">
        <v>9628</v>
      </c>
      <c r="V4967" s="188">
        <v>9628</v>
      </c>
      <c r="W4967" s="189">
        <v>9628</v>
      </c>
      <c r="X4967" s="31">
        <v>9628</v>
      </c>
      <c r="Y4967" s="90">
        <f>IFERROR(ROUND(X4967/W4967-1,2),"")</f>
        <v>0</v>
      </c>
      <c r="Z4967" s="31">
        <f>IF(OR(S4967="VLD MLC components",S4967="VLD MLC pipes",S4967="VLD PEX components",S4967="VLD PEX pipes",S4967="VLD PHC components",S4967="VLD PHC pipes",S4967="Controls VLD"),"По запросу",X4967)</f>
        <v>9628</v>
      </c>
      <c r="AA4967" s="63">
        <f>ROUND(X4967/1.2,3)</f>
        <v>8023.3329999999996</v>
      </c>
      <c r="AB4967" s="23">
        <v>8023.3329999999996</v>
      </c>
      <c r="AC4967" s="190">
        <f>IFERROR(ROUND(AA4967/AB4967-1,2),"")</f>
        <v>0</v>
      </c>
      <c r="AD4967" s="25">
        <v>3.3</v>
      </c>
      <c r="AE4967" s="25">
        <v>1.3679999999999999E-2</v>
      </c>
      <c r="AF4967" s="25">
        <v>0</v>
      </c>
      <c r="AG4967" s="25" t="s">
        <v>22</v>
      </c>
      <c r="AH4967" s="25">
        <v>0</v>
      </c>
      <c r="AI4967" s="25">
        <v>0</v>
      </c>
      <c r="AJ4967" s="25" t="s">
        <v>20</v>
      </c>
      <c r="AK4967" s="42" t="s">
        <v>19</v>
      </c>
      <c r="AL4967" s="25" t="s">
        <v>19</v>
      </c>
      <c r="AM4967" s="25"/>
      <c r="AN4967" s="25"/>
      <c r="AO4967" s="25"/>
      <c r="AP4967" s="25"/>
      <c r="AQ4967" s="25"/>
      <c r="AR4967" s="94"/>
      <c r="AS4967" s="157" t="s">
        <v>22</v>
      </c>
      <c r="AT4967" s="93" t="s">
        <v>22</v>
      </c>
      <c r="AU4967" s="92" t="s">
        <v>22</v>
      </c>
      <c r="AV4967" s="91" t="s">
        <v>48</v>
      </c>
      <c r="AW4967" s="92" t="s">
        <v>48</v>
      </c>
      <c r="AX4967" s="92" t="s">
        <v>48</v>
      </c>
      <c r="AY4967" s="91" t="s">
        <v>48</v>
      </c>
      <c r="AZ4967" s="23"/>
      <c r="BA4967" s="25">
        <v>0</v>
      </c>
      <c r="BB4967" t="s">
        <v>48</v>
      </c>
      <c r="BC4967" t="e">
        <v>#N/A</v>
      </c>
      <c r="BD4967" t="e">
        <f>IF(Z4967=BC4967,"OK")</f>
        <v>#N/A</v>
      </c>
      <c r="BE4967">
        <v>3.3</v>
      </c>
      <c r="BF4967">
        <v>1.3679999999999999E-2</v>
      </c>
      <c r="BG4967">
        <v>0</v>
      </c>
      <c r="BH4967">
        <v>0</v>
      </c>
      <c r="BI4967">
        <v>0</v>
      </c>
      <c r="BJ4967">
        <v>0</v>
      </c>
      <c r="BK4967">
        <v>0</v>
      </c>
      <c r="BN4967" s="183"/>
    </row>
    <row r="4968" spans="1:66" ht="25.5" x14ac:dyDescent="0.25">
      <c r="A4968" s="1"/>
      <c r="B4968" s="94">
        <v>4955</v>
      </c>
      <c r="C4968" s="43">
        <v>1021824</v>
      </c>
      <c r="D4968" s="37"/>
      <c r="E4968" s="26" t="s">
        <v>385</v>
      </c>
      <c r="F4968" s="151"/>
      <c r="G4968" s="42" t="s">
        <v>377</v>
      </c>
      <c r="H4968" s="46" t="str">
        <f>IFERROR(IFERROR(IF(SEARCH("Usystems",$E4968)&gt;0,"Usystems"),IF(SEARCH("RIIFO",$E4968)&gt;0,"RIIFO","Uponor")),"Uponor")</f>
        <v>Uponor</v>
      </c>
      <c r="I4968" s="25" t="str">
        <f>IFERROR(MID($D4968,1,7)+0,"")</f>
        <v/>
      </c>
      <c r="J4968" s="25" t="str">
        <f>IFERROR(MID($D4968,10,7)+0,"")</f>
        <v/>
      </c>
      <c r="K4968" s="25" t="str">
        <f>IFERROR(MID($D4968,19,7)+0,"")</f>
        <v/>
      </c>
      <c r="L4968" s="25" t="str">
        <f>IFERROR(MID($D4968,28,7)+0,"")</f>
        <v/>
      </c>
      <c r="M4968" s="25" t="str">
        <f>IF(IFERROR(MID($Q4968,1,7)+0,"")&lt;1130000,IF(INDEX(C:C,MATCH(LEFT(Q4968,7)+0,I:I,0))&lt;1130000,"",INDEX(C:C,MATCH(LEFT(Q4968,7)+0,I:I,0))),IFERROR(MID($Q4968,1,7)+0,""))</f>
        <v/>
      </c>
      <c r="N4968" s="25" t="str">
        <f>IF(IFERROR(MID($Q4968,10,7)+0,"")&lt;1130000,"",IFERROR(MID($Q4968,10,7)+0,""))</f>
        <v/>
      </c>
      <c r="O4968" s="25" t="str">
        <f>IF(IFERROR(MID($Q4968,19,7)+0,"")&lt;1130000,"",IFERROR(MID($Q4968,19,7)+0,""))</f>
        <v/>
      </c>
      <c r="P4968" s="25" t="str">
        <f>IF(M4968="","",IF(N4968="",M4968,M4968&amp;", "&amp;N4968))</f>
        <v/>
      </c>
      <c r="Q4968" s="25"/>
      <c r="R4968" s="25"/>
      <c r="S4968" s="35" t="s">
        <v>22</v>
      </c>
      <c r="T4968" s="34" t="s">
        <v>36</v>
      </c>
      <c r="U4968" s="185">
        <v>11807</v>
      </c>
      <c r="V4968" s="188">
        <v>11807</v>
      </c>
      <c r="W4968" s="189">
        <v>11807</v>
      </c>
      <c r="X4968" s="31">
        <v>11807</v>
      </c>
      <c r="Y4968" s="90">
        <f>IFERROR(ROUND(X4968/W4968-1,2),"")</f>
        <v>0</v>
      </c>
      <c r="Z4968" s="31">
        <f>IF(OR(S4968="VLD MLC components",S4968="VLD MLC pipes",S4968="VLD PEX components",S4968="VLD PEX pipes",S4968="VLD PHC components",S4968="VLD PHC pipes",S4968="Controls VLD"),"По запросу",X4968)</f>
        <v>11807</v>
      </c>
      <c r="AA4968" s="63">
        <f>ROUND(X4968/1.2,3)</f>
        <v>9839.1669999999995</v>
      </c>
      <c r="AB4968" s="23">
        <v>9839.1669999999995</v>
      </c>
      <c r="AC4968" s="190">
        <f>IFERROR(ROUND(AA4968/AB4968-1,2),"")</f>
        <v>0</v>
      </c>
      <c r="AD4968" s="25">
        <v>3.8</v>
      </c>
      <c r="AE4968" s="25">
        <v>1.6112000000000001E-2</v>
      </c>
      <c r="AF4968" s="25">
        <v>0</v>
      </c>
      <c r="AG4968" s="25" t="s">
        <v>22</v>
      </c>
      <c r="AH4968" s="25">
        <v>0</v>
      </c>
      <c r="AI4968" s="25">
        <v>0</v>
      </c>
      <c r="AJ4968" s="25" t="s">
        <v>20</v>
      </c>
      <c r="AK4968" s="42" t="s">
        <v>19</v>
      </c>
      <c r="AL4968" s="25" t="s">
        <v>19</v>
      </c>
      <c r="AM4968" s="25"/>
      <c r="AN4968" s="25"/>
      <c r="AO4968" s="25"/>
      <c r="AP4968" s="25"/>
      <c r="AQ4968" s="25"/>
      <c r="AR4968" s="94"/>
      <c r="AS4968" s="157" t="s">
        <v>22</v>
      </c>
      <c r="AT4968" s="93" t="s">
        <v>22</v>
      </c>
      <c r="AU4968" s="92" t="s">
        <v>22</v>
      </c>
      <c r="AV4968" s="91" t="s">
        <v>48</v>
      </c>
      <c r="AW4968" s="92" t="s">
        <v>48</v>
      </c>
      <c r="AX4968" s="92" t="s">
        <v>48</v>
      </c>
      <c r="AY4968" s="91" t="s">
        <v>48</v>
      </c>
      <c r="AZ4968" s="23"/>
      <c r="BA4968" s="25">
        <v>0</v>
      </c>
      <c r="BB4968" t="s">
        <v>48</v>
      </c>
      <c r="BC4968" t="e">
        <v>#N/A</v>
      </c>
      <c r="BD4968" t="e">
        <f>IF(Z4968=BC4968,"OK")</f>
        <v>#N/A</v>
      </c>
      <c r="BE4968">
        <v>3.8</v>
      </c>
      <c r="BF4968">
        <v>1.6112000000000001E-2</v>
      </c>
      <c r="BG4968">
        <v>0</v>
      </c>
      <c r="BH4968">
        <v>0</v>
      </c>
      <c r="BI4968">
        <v>0</v>
      </c>
      <c r="BJ4968">
        <v>0</v>
      </c>
      <c r="BK4968">
        <v>0</v>
      </c>
      <c r="BN4968" s="183"/>
    </row>
    <row r="4969" spans="1:66" ht="25.5" x14ac:dyDescent="0.25">
      <c r="A4969" s="1"/>
      <c r="B4969" s="94">
        <v>4956</v>
      </c>
      <c r="C4969" s="43">
        <v>1021825</v>
      </c>
      <c r="D4969" s="37"/>
      <c r="E4969" s="26" t="s">
        <v>384</v>
      </c>
      <c r="F4969" s="151"/>
      <c r="G4969" s="42" t="s">
        <v>377</v>
      </c>
      <c r="H4969" s="46" t="str">
        <f>IFERROR(IFERROR(IF(SEARCH("Usystems",$E4969)&gt;0,"Usystems"),IF(SEARCH("RIIFO",$E4969)&gt;0,"RIIFO","Uponor")),"Uponor")</f>
        <v>Uponor</v>
      </c>
      <c r="I4969" s="25" t="str">
        <f>IFERROR(MID($D4969,1,7)+0,"")</f>
        <v/>
      </c>
      <c r="J4969" s="25" t="str">
        <f>IFERROR(MID($D4969,10,7)+0,"")</f>
        <v/>
      </c>
      <c r="K4969" s="25" t="str">
        <f>IFERROR(MID($D4969,19,7)+0,"")</f>
        <v/>
      </c>
      <c r="L4969" s="25" t="str">
        <f>IFERROR(MID($D4969,28,7)+0,"")</f>
        <v/>
      </c>
      <c r="M4969" s="25" t="str">
        <f>IF(IFERROR(MID($Q4969,1,7)+0,"")&lt;1130000,IF(INDEX(C:C,MATCH(LEFT(Q4969,7)+0,I:I,0))&lt;1130000,"",INDEX(C:C,MATCH(LEFT(Q4969,7)+0,I:I,0))),IFERROR(MID($Q4969,1,7)+0,""))</f>
        <v/>
      </c>
      <c r="N4969" s="25" t="str">
        <f>IF(IFERROR(MID($Q4969,10,7)+0,"")&lt;1130000,"",IFERROR(MID($Q4969,10,7)+0,""))</f>
        <v/>
      </c>
      <c r="O4969" s="25" t="str">
        <f>IF(IFERROR(MID($Q4969,19,7)+0,"")&lt;1130000,"",IFERROR(MID($Q4969,19,7)+0,""))</f>
        <v/>
      </c>
      <c r="P4969" s="25" t="str">
        <f>IF(M4969="","",IF(N4969="",M4969,M4969&amp;", "&amp;N4969))</f>
        <v/>
      </c>
      <c r="Q4969" s="25"/>
      <c r="R4969" s="25"/>
      <c r="S4969" s="35" t="s">
        <v>22</v>
      </c>
      <c r="T4969" s="34" t="s">
        <v>36</v>
      </c>
      <c r="U4969" s="185">
        <v>10788</v>
      </c>
      <c r="V4969" s="188">
        <v>10788</v>
      </c>
      <c r="W4969" s="189">
        <v>10788</v>
      </c>
      <c r="X4969" s="31">
        <v>10788</v>
      </c>
      <c r="Y4969" s="90">
        <f>IFERROR(ROUND(X4969/W4969-1,2),"")</f>
        <v>0</v>
      </c>
      <c r="Z4969" s="31">
        <f>IF(OR(S4969="VLD MLC components",S4969="VLD MLC pipes",S4969="VLD PEX components",S4969="VLD PEX pipes",S4969="VLD PHC components",S4969="VLD PHC pipes",S4969="Controls VLD"),"По запросу",X4969)</f>
        <v>10788</v>
      </c>
      <c r="AA4969" s="63">
        <f>ROUND(X4969/1.2,3)</f>
        <v>8990</v>
      </c>
      <c r="AB4969" s="23">
        <v>8990</v>
      </c>
      <c r="AC4969" s="190">
        <f>IFERROR(ROUND(AA4969/AB4969-1,2),"")</f>
        <v>0</v>
      </c>
      <c r="AD4969" s="25">
        <v>4.3</v>
      </c>
      <c r="AE4969" s="25">
        <v>1.9151999999999999E-2</v>
      </c>
      <c r="AF4969" s="25">
        <v>0</v>
      </c>
      <c r="AG4969" s="25" t="s">
        <v>22</v>
      </c>
      <c r="AH4969" s="25">
        <v>0</v>
      </c>
      <c r="AI4969" s="25">
        <v>0</v>
      </c>
      <c r="AJ4969" s="25" t="s">
        <v>20</v>
      </c>
      <c r="AK4969" s="42" t="s">
        <v>19</v>
      </c>
      <c r="AL4969" s="25" t="s">
        <v>19</v>
      </c>
      <c r="AM4969" s="25"/>
      <c r="AN4969" s="25"/>
      <c r="AO4969" s="25"/>
      <c r="AP4969" s="25"/>
      <c r="AQ4969" s="25"/>
      <c r="AR4969" s="94"/>
      <c r="AS4969" s="157" t="s">
        <v>22</v>
      </c>
      <c r="AT4969" s="93" t="s">
        <v>22</v>
      </c>
      <c r="AU4969" s="92" t="s">
        <v>22</v>
      </c>
      <c r="AV4969" s="91" t="s">
        <v>48</v>
      </c>
      <c r="AW4969" s="92" t="s">
        <v>48</v>
      </c>
      <c r="AX4969" s="92" t="s">
        <v>48</v>
      </c>
      <c r="AY4969" s="91" t="s">
        <v>48</v>
      </c>
      <c r="AZ4969" s="23"/>
      <c r="BA4969" s="25">
        <v>0</v>
      </c>
      <c r="BB4969" t="s">
        <v>48</v>
      </c>
      <c r="BC4969" t="e">
        <v>#N/A</v>
      </c>
      <c r="BD4969" t="e">
        <f>IF(Z4969=BC4969,"OK")</f>
        <v>#N/A</v>
      </c>
      <c r="BE4969">
        <v>4.3</v>
      </c>
      <c r="BF4969">
        <v>1.9151999999999999E-2</v>
      </c>
      <c r="BG4969">
        <v>0</v>
      </c>
      <c r="BH4969">
        <v>0</v>
      </c>
      <c r="BI4969">
        <v>0</v>
      </c>
      <c r="BJ4969">
        <v>0</v>
      </c>
      <c r="BK4969">
        <v>0</v>
      </c>
      <c r="BN4969" s="183"/>
    </row>
    <row r="4970" spans="1:66" ht="25.5" x14ac:dyDescent="0.25">
      <c r="A4970" s="1"/>
      <c r="B4970" s="94">
        <v>4957</v>
      </c>
      <c r="C4970" s="43">
        <v>1021826</v>
      </c>
      <c r="D4970" s="37"/>
      <c r="E4970" s="26" t="s">
        <v>383</v>
      </c>
      <c r="F4970" s="151"/>
      <c r="G4970" s="42" t="s">
        <v>377</v>
      </c>
      <c r="H4970" s="46" t="str">
        <f>IFERROR(IFERROR(IF(SEARCH("Usystems",$E4970)&gt;0,"Usystems"),IF(SEARCH("RIIFO",$E4970)&gt;0,"RIIFO","Uponor")),"Uponor")</f>
        <v>Uponor</v>
      </c>
      <c r="I4970" s="25" t="str">
        <f>IFERROR(MID($D4970,1,7)+0,"")</f>
        <v/>
      </c>
      <c r="J4970" s="25" t="str">
        <f>IFERROR(MID($D4970,10,7)+0,"")</f>
        <v/>
      </c>
      <c r="K4970" s="25" t="str">
        <f>IFERROR(MID($D4970,19,7)+0,"")</f>
        <v/>
      </c>
      <c r="L4970" s="25" t="str">
        <f>IFERROR(MID($D4970,28,7)+0,"")</f>
        <v/>
      </c>
      <c r="M4970" s="25" t="str">
        <f>IF(IFERROR(MID($Q4970,1,7)+0,"")&lt;1130000,IF(INDEX(C:C,MATCH(LEFT(Q4970,7)+0,I:I,0))&lt;1130000,"",INDEX(C:C,MATCH(LEFT(Q4970,7)+0,I:I,0))),IFERROR(MID($Q4970,1,7)+0,""))</f>
        <v/>
      </c>
      <c r="N4970" s="25" t="str">
        <f>IF(IFERROR(MID($Q4970,10,7)+0,"")&lt;1130000,"",IFERROR(MID($Q4970,10,7)+0,""))</f>
        <v/>
      </c>
      <c r="O4970" s="25" t="str">
        <f>IF(IFERROR(MID($Q4970,19,7)+0,"")&lt;1130000,"",IFERROR(MID($Q4970,19,7)+0,""))</f>
        <v/>
      </c>
      <c r="P4970" s="25" t="str">
        <f>IF(M4970="","",IF(N4970="",M4970,M4970&amp;", "&amp;N4970))</f>
        <v/>
      </c>
      <c r="Q4970" s="25"/>
      <c r="R4970" s="25"/>
      <c r="S4970" s="35" t="s">
        <v>22</v>
      </c>
      <c r="T4970" s="34" t="s">
        <v>36</v>
      </c>
      <c r="U4970" s="185">
        <v>9875</v>
      </c>
      <c r="V4970" s="188">
        <v>9875</v>
      </c>
      <c r="W4970" s="189">
        <v>9875</v>
      </c>
      <c r="X4970" s="31">
        <v>9875</v>
      </c>
      <c r="Y4970" s="90">
        <f>IFERROR(ROUND(X4970/W4970-1,2),"")</f>
        <v>0</v>
      </c>
      <c r="Z4970" s="31">
        <f>IF(OR(S4970="VLD MLC components",S4970="VLD MLC pipes",S4970="VLD PEX components",S4970="VLD PEX pipes",S4970="VLD PHC components",S4970="VLD PHC pipes",S4970="Controls VLD"),"По запросу",X4970)</f>
        <v>9875</v>
      </c>
      <c r="AA4970" s="63">
        <f>ROUND(X4970/1.2,3)</f>
        <v>8229.1669999999995</v>
      </c>
      <c r="AB4970" s="23">
        <v>8229.1669999999995</v>
      </c>
      <c r="AC4970" s="190">
        <f>IFERROR(ROUND(AA4970/AB4970-1,2),"")</f>
        <v>0</v>
      </c>
      <c r="AD4970" s="25">
        <v>4.9000000000000004</v>
      </c>
      <c r="AE4970" s="25">
        <v>2.3712E-2</v>
      </c>
      <c r="AF4970" s="25">
        <v>0</v>
      </c>
      <c r="AG4970" s="25" t="s">
        <v>22</v>
      </c>
      <c r="AH4970" s="25">
        <v>0</v>
      </c>
      <c r="AI4970" s="25">
        <v>0</v>
      </c>
      <c r="AJ4970" s="25" t="s">
        <v>20</v>
      </c>
      <c r="AK4970" s="42" t="s">
        <v>19</v>
      </c>
      <c r="AL4970" s="25" t="s">
        <v>19</v>
      </c>
      <c r="AM4970" s="25"/>
      <c r="AN4970" s="25"/>
      <c r="AO4970" s="25"/>
      <c r="AP4970" s="25"/>
      <c r="AQ4970" s="25"/>
      <c r="AR4970" s="94"/>
      <c r="AS4970" s="157" t="s">
        <v>22</v>
      </c>
      <c r="AT4970" s="93" t="s">
        <v>22</v>
      </c>
      <c r="AU4970" s="92" t="s">
        <v>22</v>
      </c>
      <c r="AV4970" s="91" t="s">
        <v>48</v>
      </c>
      <c r="AW4970" s="92" t="s">
        <v>48</v>
      </c>
      <c r="AX4970" s="92" t="s">
        <v>48</v>
      </c>
      <c r="AY4970" s="91" t="s">
        <v>48</v>
      </c>
      <c r="AZ4970" s="23"/>
      <c r="BA4970" s="25">
        <v>0</v>
      </c>
      <c r="BB4970" t="s">
        <v>48</v>
      </c>
      <c r="BC4970" t="e">
        <v>#N/A</v>
      </c>
      <c r="BD4970" t="e">
        <f>IF(Z4970=BC4970,"OK")</f>
        <v>#N/A</v>
      </c>
      <c r="BE4970">
        <v>4.9000000000000004</v>
      </c>
      <c r="BF4970">
        <v>2.3712E-2</v>
      </c>
      <c r="BG4970">
        <v>0</v>
      </c>
      <c r="BH4970">
        <v>0</v>
      </c>
      <c r="BI4970">
        <v>0</v>
      </c>
      <c r="BJ4970">
        <v>0</v>
      </c>
      <c r="BK4970">
        <v>0</v>
      </c>
      <c r="BN4970" s="183"/>
    </row>
    <row r="4971" spans="1:66" ht="25.5" x14ac:dyDescent="0.25">
      <c r="A4971" s="1"/>
      <c r="B4971" s="94">
        <v>4958</v>
      </c>
      <c r="C4971" s="43">
        <v>1021827</v>
      </c>
      <c r="D4971" s="37"/>
      <c r="E4971" s="26" t="s">
        <v>382</v>
      </c>
      <c r="F4971" s="151"/>
      <c r="G4971" s="42" t="s">
        <v>377</v>
      </c>
      <c r="H4971" s="46" t="str">
        <f>IFERROR(IFERROR(IF(SEARCH("Usystems",$E4971)&gt;0,"Usystems"),IF(SEARCH("RIIFO",$E4971)&gt;0,"RIIFO","Uponor")),"Uponor")</f>
        <v>Uponor</v>
      </c>
      <c r="I4971" s="25" t="str">
        <f>IFERROR(MID($D4971,1,7)+0,"")</f>
        <v/>
      </c>
      <c r="J4971" s="25" t="str">
        <f>IFERROR(MID($D4971,10,7)+0,"")</f>
        <v/>
      </c>
      <c r="K4971" s="25" t="str">
        <f>IFERROR(MID($D4971,19,7)+0,"")</f>
        <v/>
      </c>
      <c r="L4971" s="25" t="str">
        <f>IFERROR(MID($D4971,28,7)+0,"")</f>
        <v/>
      </c>
      <c r="M4971" s="25" t="str">
        <f>IF(IFERROR(MID($Q4971,1,7)+0,"")&lt;1130000,IF(INDEX(C:C,MATCH(LEFT(Q4971,7)+0,I:I,0))&lt;1130000,"",INDEX(C:C,MATCH(LEFT(Q4971,7)+0,I:I,0))),IFERROR(MID($Q4971,1,7)+0,""))</f>
        <v/>
      </c>
      <c r="N4971" s="25" t="str">
        <f>IF(IFERROR(MID($Q4971,10,7)+0,"")&lt;1130000,"",IFERROR(MID($Q4971,10,7)+0,""))</f>
        <v/>
      </c>
      <c r="O4971" s="25" t="str">
        <f>IF(IFERROR(MID($Q4971,19,7)+0,"")&lt;1130000,"",IFERROR(MID($Q4971,19,7)+0,""))</f>
        <v/>
      </c>
      <c r="P4971" s="25" t="str">
        <f>IF(M4971="","",IF(N4971="",M4971,M4971&amp;", "&amp;N4971))</f>
        <v/>
      </c>
      <c r="Q4971" s="25"/>
      <c r="R4971" s="25"/>
      <c r="S4971" s="35" t="s">
        <v>22</v>
      </c>
      <c r="T4971" s="34" t="s">
        <v>36</v>
      </c>
      <c r="U4971" s="185">
        <v>13100</v>
      </c>
      <c r="V4971" s="188">
        <v>13100</v>
      </c>
      <c r="W4971" s="189">
        <v>13100</v>
      </c>
      <c r="X4971" s="31">
        <v>13100</v>
      </c>
      <c r="Y4971" s="90">
        <f>IFERROR(ROUND(X4971/W4971-1,2),"")</f>
        <v>0</v>
      </c>
      <c r="Z4971" s="31">
        <f>IF(OR(S4971="VLD MLC components",S4971="VLD MLC pipes",S4971="VLD PEX components",S4971="VLD PEX pipes",S4971="VLD PHC components",S4971="VLD PHC pipes",S4971="Controls VLD"),"По запросу",X4971)</f>
        <v>13100</v>
      </c>
      <c r="AA4971" s="63">
        <f>ROUND(X4971/1.2,3)</f>
        <v>10916.666999999999</v>
      </c>
      <c r="AB4971" s="23">
        <v>10916.666999999999</v>
      </c>
      <c r="AC4971" s="190">
        <f>IFERROR(ROUND(AA4971/AB4971-1,2),"")</f>
        <v>0</v>
      </c>
      <c r="AD4971" s="25">
        <v>5.6</v>
      </c>
      <c r="AE4971" s="25">
        <v>2.8271999999999999E-2</v>
      </c>
      <c r="AF4971" s="25">
        <v>0</v>
      </c>
      <c r="AG4971" s="25" t="s">
        <v>22</v>
      </c>
      <c r="AH4971" s="25">
        <v>0</v>
      </c>
      <c r="AI4971" s="25">
        <v>0</v>
      </c>
      <c r="AJ4971" s="25" t="s">
        <v>20</v>
      </c>
      <c r="AK4971" s="42" t="s">
        <v>19</v>
      </c>
      <c r="AL4971" s="25" t="s">
        <v>19</v>
      </c>
      <c r="AM4971" s="25"/>
      <c r="AN4971" s="25"/>
      <c r="AO4971" s="25"/>
      <c r="AP4971" s="25"/>
      <c r="AQ4971" s="25"/>
      <c r="AR4971" s="94"/>
      <c r="AS4971" s="157" t="s">
        <v>22</v>
      </c>
      <c r="AT4971" s="93" t="s">
        <v>22</v>
      </c>
      <c r="AU4971" s="92" t="s">
        <v>22</v>
      </c>
      <c r="AV4971" s="91" t="s">
        <v>48</v>
      </c>
      <c r="AW4971" s="92" t="s">
        <v>48</v>
      </c>
      <c r="AX4971" s="92" t="s">
        <v>48</v>
      </c>
      <c r="AY4971" s="91" t="s">
        <v>48</v>
      </c>
      <c r="AZ4971" s="23"/>
      <c r="BA4971" s="25">
        <v>0</v>
      </c>
      <c r="BB4971" t="s">
        <v>48</v>
      </c>
      <c r="BC4971" t="e">
        <v>#N/A</v>
      </c>
      <c r="BD4971" t="e">
        <f>IF(Z4971=BC4971,"OK")</f>
        <v>#N/A</v>
      </c>
      <c r="BE4971">
        <v>5.6</v>
      </c>
      <c r="BF4971">
        <v>2.8271999999999999E-2</v>
      </c>
      <c r="BG4971">
        <v>0</v>
      </c>
      <c r="BH4971">
        <v>0</v>
      </c>
      <c r="BI4971">
        <v>0</v>
      </c>
      <c r="BJ4971">
        <v>0</v>
      </c>
      <c r="BK4971">
        <v>0</v>
      </c>
      <c r="BN4971" s="183"/>
    </row>
    <row r="4972" spans="1:66" ht="25.5" x14ac:dyDescent="0.25">
      <c r="A4972" s="1"/>
      <c r="B4972" s="94">
        <v>4959</v>
      </c>
      <c r="C4972" s="43">
        <v>1021828</v>
      </c>
      <c r="D4972" s="37"/>
      <c r="E4972" s="26" t="s">
        <v>381</v>
      </c>
      <c r="F4972" s="151"/>
      <c r="G4972" s="42" t="s">
        <v>377</v>
      </c>
      <c r="H4972" s="46" t="str">
        <f>IFERROR(IFERROR(IF(SEARCH("Usystems",$E4972)&gt;0,"Usystems"),IF(SEARCH("RIIFO",$E4972)&gt;0,"RIIFO","Uponor")),"Uponor")</f>
        <v>Uponor</v>
      </c>
      <c r="I4972" s="25" t="str">
        <f>IFERROR(MID($D4972,1,7)+0,"")</f>
        <v/>
      </c>
      <c r="J4972" s="25" t="str">
        <f>IFERROR(MID($D4972,10,7)+0,"")</f>
        <v/>
      </c>
      <c r="K4972" s="25" t="str">
        <f>IFERROR(MID($D4972,19,7)+0,"")</f>
        <v/>
      </c>
      <c r="L4972" s="25" t="str">
        <f>IFERROR(MID($D4972,28,7)+0,"")</f>
        <v/>
      </c>
      <c r="M4972" s="25" t="str">
        <f>IF(IFERROR(MID($Q4972,1,7)+0,"")&lt;1130000,IF(INDEX(C:C,MATCH(LEFT(Q4972,7)+0,I:I,0))&lt;1130000,"",INDEX(C:C,MATCH(LEFT(Q4972,7)+0,I:I,0))),IFERROR(MID($Q4972,1,7)+0,""))</f>
        <v/>
      </c>
      <c r="N4972" s="25" t="str">
        <f>IF(IFERROR(MID($Q4972,10,7)+0,"")&lt;1130000,"",IFERROR(MID($Q4972,10,7)+0,""))</f>
        <v/>
      </c>
      <c r="O4972" s="25" t="str">
        <f>IF(IFERROR(MID($Q4972,19,7)+0,"")&lt;1130000,"",IFERROR(MID($Q4972,19,7)+0,""))</f>
        <v/>
      </c>
      <c r="P4972" s="25" t="str">
        <f>IF(M4972="","",IF(N4972="",M4972,M4972&amp;", "&amp;N4972))</f>
        <v/>
      </c>
      <c r="Q4972" s="25"/>
      <c r="R4972" s="25"/>
      <c r="S4972" s="35" t="s">
        <v>22</v>
      </c>
      <c r="T4972" s="34" t="s">
        <v>36</v>
      </c>
      <c r="U4972" s="185">
        <v>14902</v>
      </c>
      <c r="V4972" s="188">
        <v>14902</v>
      </c>
      <c r="W4972" s="189">
        <v>14902</v>
      </c>
      <c r="X4972" s="31">
        <v>14902</v>
      </c>
      <c r="Y4972" s="90">
        <f>IFERROR(ROUND(X4972/W4972-1,2),"")</f>
        <v>0</v>
      </c>
      <c r="Z4972" s="31">
        <f>IF(OR(S4972="VLD MLC components",S4972="VLD MLC pipes",S4972="VLD PEX components",S4972="VLD PEX pipes",S4972="VLD PHC components",S4972="VLD PHC pipes",S4972="Controls VLD"),"По запросу",X4972)</f>
        <v>14902</v>
      </c>
      <c r="AA4972" s="63">
        <f>ROUND(X4972/1.2,3)</f>
        <v>12418.333000000001</v>
      </c>
      <c r="AB4972" s="23">
        <v>12418.333000000001</v>
      </c>
      <c r="AC4972" s="190">
        <f>IFERROR(ROUND(AA4972/AB4972-1,2),"")</f>
        <v>0</v>
      </c>
      <c r="AD4972" s="25">
        <v>6.5</v>
      </c>
      <c r="AE4972" s="25">
        <v>3.3439999999999998E-2</v>
      </c>
      <c r="AF4972" s="25">
        <v>0</v>
      </c>
      <c r="AG4972" s="25" t="s">
        <v>22</v>
      </c>
      <c r="AH4972" s="25">
        <v>0</v>
      </c>
      <c r="AI4972" s="25">
        <v>0</v>
      </c>
      <c r="AJ4972" s="25" t="s">
        <v>20</v>
      </c>
      <c r="AK4972" s="42" t="s">
        <v>19</v>
      </c>
      <c r="AL4972" s="25" t="s">
        <v>19</v>
      </c>
      <c r="AM4972" s="25"/>
      <c r="AN4972" s="25"/>
      <c r="AO4972" s="25"/>
      <c r="AP4972" s="25"/>
      <c r="AQ4972" s="25"/>
      <c r="AR4972" s="94"/>
      <c r="AS4972" s="157" t="s">
        <v>22</v>
      </c>
      <c r="AT4972" s="93" t="s">
        <v>22</v>
      </c>
      <c r="AU4972" s="92" t="s">
        <v>22</v>
      </c>
      <c r="AV4972" s="91" t="s">
        <v>48</v>
      </c>
      <c r="AW4972" s="92" t="s">
        <v>48</v>
      </c>
      <c r="AX4972" s="92" t="s">
        <v>48</v>
      </c>
      <c r="AY4972" s="91" t="s">
        <v>48</v>
      </c>
      <c r="AZ4972" s="23"/>
      <c r="BA4972" s="25">
        <v>0</v>
      </c>
      <c r="BB4972" t="s">
        <v>48</v>
      </c>
      <c r="BC4972" t="e">
        <v>#N/A</v>
      </c>
      <c r="BD4972" t="e">
        <f>IF(Z4972=BC4972,"OK")</f>
        <v>#N/A</v>
      </c>
      <c r="BE4972">
        <v>6.5</v>
      </c>
      <c r="BF4972">
        <v>3.3439999999999998E-2</v>
      </c>
      <c r="BG4972">
        <v>0</v>
      </c>
      <c r="BH4972">
        <v>0</v>
      </c>
      <c r="BI4972">
        <v>0</v>
      </c>
      <c r="BJ4972">
        <v>0</v>
      </c>
      <c r="BK4972">
        <v>0</v>
      </c>
      <c r="BN4972" s="183"/>
    </row>
    <row r="4973" spans="1:66" ht="25.5" x14ac:dyDescent="0.25">
      <c r="A4973" s="1"/>
      <c r="B4973" s="94">
        <v>4960</v>
      </c>
      <c r="C4973" s="43">
        <v>1021829</v>
      </c>
      <c r="D4973" s="37"/>
      <c r="E4973" s="26" t="s">
        <v>380</v>
      </c>
      <c r="F4973" s="151"/>
      <c r="G4973" s="42" t="s">
        <v>377</v>
      </c>
      <c r="H4973" s="46" t="str">
        <f>IFERROR(IFERROR(IF(SEARCH("Usystems",$E4973)&gt;0,"Usystems"),IF(SEARCH("RIIFO",$E4973)&gt;0,"RIIFO","Uponor")),"Uponor")</f>
        <v>Uponor</v>
      </c>
      <c r="I4973" s="25" t="str">
        <f>IFERROR(MID($D4973,1,7)+0,"")</f>
        <v/>
      </c>
      <c r="J4973" s="25" t="str">
        <f>IFERROR(MID($D4973,10,7)+0,"")</f>
        <v/>
      </c>
      <c r="K4973" s="25" t="str">
        <f>IFERROR(MID($D4973,19,7)+0,"")</f>
        <v/>
      </c>
      <c r="L4973" s="25" t="str">
        <f>IFERROR(MID($D4973,28,7)+0,"")</f>
        <v/>
      </c>
      <c r="M4973" s="25" t="str">
        <f>IF(IFERROR(MID($Q4973,1,7)+0,"")&lt;1130000,IF(INDEX(C:C,MATCH(LEFT(Q4973,7)+0,I:I,0))&lt;1130000,"",INDEX(C:C,MATCH(LEFT(Q4973,7)+0,I:I,0))),IFERROR(MID($Q4973,1,7)+0,""))</f>
        <v/>
      </c>
      <c r="N4973" s="25" t="str">
        <f>IF(IFERROR(MID($Q4973,10,7)+0,"")&lt;1130000,"",IFERROR(MID($Q4973,10,7)+0,""))</f>
        <v/>
      </c>
      <c r="O4973" s="25" t="str">
        <f>IF(IFERROR(MID($Q4973,19,7)+0,"")&lt;1130000,"",IFERROR(MID($Q4973,19,7)+0,""))</f>
        <v/>
      </c>
      <c r="P4973" s="25" t="str">
        <f>IF(M4973="","",IF(N4973="",M4973,M4973&amp;", "&amp;N4973))</f>
        <v/>
      </c>
      <c r="Q4973" s="25"/>
      <c r="R4973" s="25"/>
      <c r="S4973" s="35" t="s">
        <v>22</v>
      </c>
      <c r="T4973" s="34" t="s">
        <v>36</v>
      </c>
      <c r="U4973" s="185">
        <v>15821</v>
      </c>
      <c r="V4973" s="188">
        <v>15821</v>
      </c>
      <c r="W4973" s="189">
        <v>15821</v>
      </c>
      <c r="X4973" s="31">
        <v>15821</v>
      </c>
      <c r="Y4973" s="90">
        <f>IFERROR(ROUND(X4973/W4973-1,2),"")</f>
        <v>0</v>
      </c>
      <c r="Z4973" s="31">
        <f>IF(OR(S4973="VLD MLC components",S4973="VLD MLC pipes",S4973="VLD PEX components",S4973="VLD PEX pipes",S4973="VLD PHC components",S4973="VLD PHC pipes",S4973="Controls VLD"),"По запросу",X4973)</f>
        <v>15821</v>
      </c>
      <c r="AA4973" s="63">
        <f>ROUND(X4973/1.2,3)</f>
        <v>13184.166999999999</v>
      </c>
      <c r="AB4973" s="23">
        <v>13184.166999999999</v>
      </c>
      <c r="AC4973" s="190">
        <f>IFERROR(ROUND(AA4973/AB4973-1,2),"")</f>
        <v>0</v>
      </c>
      <c r="AD4973" s="25">
        <v>7.4</v>
      </c>
      <c r="AE4973" s="25">
        <v>3.7999999999999999E-2</v>
      </c>
      <c r="AF4973" s="25">
        <v>0</v>
      </c>
      <c r="AG4973" s="25" t="s">
        <v>22</v>
      </c>
      <c r="AH4973" s="25">
        <v>0</v>
      </c>
      <c r="AI4973" s="25">
        <v>0</v>
      </c>
      <c r="AJ4973" s="25" t="s">
        <v>20</v>
      </c>
      <c r="AK4973" s="42" t="s">
        <v>19</v>
      </c>
      <c r="AL4973" s="25" t="s">
        <v>19</v>
      </c>
      <c r="AM4973" s="25"/>
      <c r="AN4973" s="25"/>
      <c r="AO4973" s="25"/>
      <c r="AP4973" s="25"/>
      <c r="AQ4973" s="25"/>
      <c r="AR4973" s="94"/>
      <c r="AS4973" s="157" t="s">
        <v>22</v>
      </c>
      <c r="AT4973" s="93" t="s">
        <v>22</v>
      </c>
      <c r="AU4973" s="92" t="s">
        <v>22</v>
      </c>
      <c r="AV4973" s="91" t="s">
        <v>48</v>
      </c>
      <c r="AW4973" s="92" t="s">
        <v>48</v>
      </c>
      <c r="AX4973" s="92" t="s">
        <v>48</v>
      </c>
      <c r="AY4973" s="91" t="s">
        <v>48</v>
      </c>
      <c r="AZ4973" s="23"/>
      <c r="BA4973" s="25">
        <v>0</v>
      </c>
      <c r="BB4973" t="s">
        <v>48</v>
      </c>
      <c r="BC4973" t="e">
        <v>#N/A</v>
      </c>
      <c r="BD4973" t="e">
        <f>IF(Z4973=BC4973,"OK")</f>
        <v>#N/A</v>
      </c>
      <c r="BE4973">
        <v>7.4</v>
      </c>
      <c r="BF4973">
        <v>3.7999999999999999E-2</v>
      </c>
      <c r="BG4973">
        <v>0</v>
      </c>
      <c r="BH4973">
        <v>0</v>
      </c>
      <c r="BI4973">
        <v>0</v>
      </c>
      <c r="BJ4973">
        <v>0</v>
      </c>
      <c r="BK4973">
        <v>0</v>
      </c>
      <c r="BN4973" s="183"/>
    </row>
    <row r="4974" spans="1:66" x14ac:dyDescent="0.25">
      <c r="A4974" s="1"/>
      <c r="B4974" s="94">
        <v>4961</v>
      </c>
      <c r="C4974" s="43">
        <v>1021747</v>
      </c>
      <c r="D4974" s="37"/>
      <c r="E4974" s="26" t="s">
        <v>379</v>
      </c>
      <c r="F4974" s="151"/>
      <c r="G4974" s="42" t="s">
        <v>377</v>
      </c>
      <c r="H4974" s="46" t="str">
        <f>IFERROR(IFERROR(IF(SEARCH("Usystems",$E4974)&gt;0,"Usystems"),IF(SEARCH("RIIFO",$E4974)&gt;0,"RIIFO","Uponor")),"Uponor")</f>
        <v>Uponor</v>
      </c>
      <c r="I4974" s="25" t="str">
        <f>IFERROR(MID($D4974,1,7)+0,"")</f>
        <v/>
      </c>
      <c r="J4974" s="25" t="str">
        <f>IFERROR(MID($D4974,10,7)+0,"")</f>
        <v/>
      </c>
      <c r="K4974" s="25" t="str">
        <f>IFERROR(MID($D4974,19,7)+0,"")</f>
        <v/>
      </c>
      <c r="L4974" s="25" t="str">
        <f>IFERROR(MID($D4974,28,7)+0,"")</f>
        <v/>
      </c>
      <c r="M4974" s="25" t="str">
        <f>IF(IFERROR(MID($Q4974,1,7)+0,"")&lt;1130000,IF(INDEX(C:C,MATCH(LEFT(Q4974,7)+0,I:I,0))&lt;1130000,"",INDEX(C:C,MATCH(LEFT(Q4974,7)+0,I:I,0))),IFERROR(MID($Q4974,1,7)+0,""))</f>
        <v/>
      </c>
      <c r="N4974" s="25" t="str">
        <f>IF(IFERROR(MID($Q4974,10,7)+0,"")&lt;1130000,"",IFERROR(MID($Q4974,10,7)+0,""))</f>
        <v/>
      </c>
      <c r="O4974" s="25" t="str">
        <f>IF(IFERROR(MID($Q4974,19,7)+0,"")&lt;1130000,"",IFERROR(MID($Q4974,19,7)+0,""))</f>
        <v/>
      </c>
      <c r="P4974" s="25" t="str">
        <f>IF(M4974="","",IF(N4974="",M4974,M4974&amp;", "&amp;N4974))</f>
        <v/>
      </c>
      <c r="Q4974" s="25"/>
      <c r="R4974" s="25"/>
      <c r="S4974" s="35" t="s">
        <v>22</v>
      </c>
      <c r="T4974" s="34" t="s">
        <v>36</v>
      </c>
      <c r="U4974" s="185">
        <v>1812</v>
      </c>
      <c r="V4974" s="188">
        <v>1812</v>
      </c>
      <c r="W4974" s="189">
        <v>1812</v>
      </c>
      <c r="X4974" s="31">
        <v>1812</v>
      </c>
      <c r="Y4974" s="90">
        <f>IFERROR(ROUND(X4974/W4974-1,2),"")</f>
        <v>0</v>
      </c>
      <c r="Z4974" s="31">
        <f>IF(OR(S4974="VLD MLC components",S4974="VLD MLC pipes",S4974="VLD PEX components",S4974="VLD PEX pipes",S4974="VLD PHC components",S4974="VLD PHC pipes",S4974="Controls VLD"),"По запросу",X4974)</f>
        <v>1812</v>
      </c>
      <c r="AA4974" s="63">
        <f>ROUND(X4974/1.2,3)</f>
        <v>1510</v>
      </c>
      <c r="AB4974" s="23">
        <v>1510</v>
      </c>
      <c r="AC4974" s="190">
        <f>IFERROR(ROUND(AA4974/AB4974-1,2),"")</f>
        <v>0</v>
      </c>
      <c r="AD4974" s="25">
        <v>0.1</v>
      </c>
      <c r="AE4974" s="25">
        <v>1.2E-4</v>
      </c>
      <c r="AF4974" s="25">
        <v>0</v>
      </c>
      <c r="AG4974" s="25" t="s">
        <v>22</v>
      </c>
      <c r="AH4974" s="25">
        <v>0</v>
      </c>
      <c r="AI4974" s="25">
        <v>0</v>
      </c>
      <c r="AJ4974" s="25" t="s">
        <v>20</v>
      </c>
      <c r="AK4974" s="42" t="s">
        <v>19</v>
      </c>
      <c r="AL4974" s="25" t="s">
        <v>19</v>
      </c>
      <c r="AM4974" s="25"/>
      <c r="AN4974" s="25"/>
      <c r="AO4974" s="25"/>
      <c r="AP4974" s="25"/>
      <c r="AQ4974" s="25"/>
      <c r="AR4974" s="94"/>
      <c r="AS4974" s="157" t="s">
        <v>22</v>
      </c>
      <c r="AT4974" s="93" t="s">
        <v>22</v>
      </c>
      <c r="AU4974" s="92" t="s">
        <v>22</v>
      </c>
      <c r="AV4974" s="91" t="s">
        <v>48</v>
      </c>
      <c r="AW4974" s="92" t="s">
        <v>48</v>
      </c>
      <c r="AX4974" s="92" t="s">
        <v>48</v>
      </c>
      <c r="AY4974" s="91" t="s">
        <v>48</v>
      </c>
      <c r="AZ4974" s="23"/>
      <c r="BA4974" s="25">
        <v>0</v>
      </c>
      <c r="BB4974" t="s">
        <v>48</v>
      </c>
      <c r="BC4974" t="e">
        <v>#N/A</v>
      </c>
      <c r="BD4974" t="e">
        <f>IF(Z4974=BC4974,"OK")</f>
        <v>#N/A</v>
      </c>
      <c r="BE4974">
        <v>0.1</v>
      </c>
      <c r="BF4974">
        <v>1.2E-4</v>
      </c>
      <c r="BG4974">
        <v>0</v>
      </c>
      <c r="BH4974">
        <v>0</v>
      </c>
      <c r="BI4974">
        <v>0</v>
      </c>
      <c r="BJ4974">
        <v>0</v>
      </c>
      <c r="BK4974">
        <v>0</v>
      </c>
      <c r="BN4974" s="183"/>
    </row>
    <row r="4975" spans="1:66" x14ac:dyDescent="0.25">
      <c r="A4975" s="1"/>
      <c r="B4975" s="94">
        <v>4962</v>
      </c>
      <c r="C4975" s="43">
        <v>1001541</v>
      </c>
      <c r="D4975" s="37"/>
      <c r="E4975" s="26" t="s">
        <v>378</v>
      </c>
      <c r="F4975" s="151"/>
      <c r="G4975" s="42" t="s">
        <v>377</v>
      </c>
      <c r="H4975" s="46" t="str">
        <f>IFERROR(IFERROR(IF(SEARCH("Usystems",$E4975)&gt;0,"Usystems"),IF(SEARCH("RIIFO",$E4975)&gt;0,"RIIFO","Uponor")),"Uponor")</f>
        <v>Uponor</v>
      </c>
      <c r="I4975" s="25" t="str">
        <f>IFERROR(MID($D4975,1,7)+0,"")</f>
        <v/>
      </c>
      <c r="J4975" s="25" t="str">
        <f>IFERROR(MID($D4975,10,7)+0,"")</f>
        <v/>
      </c>
      <c r="K4975" s="25" t="str">
        <f>IFERROR(MID($D4975,19,7)+0,"")</f>
        <v/>
      </c>
      <c r="L4975" s="25" t="str">
        <f>IFERROR(MID($D4975,28,7)+0,"")</f>
        <v/>
      </c>
      <c r="M4975" s="25" t="str">
        <f>IF(IFERROR(MID($Q4975,1,7)+0,"")&lt;1130000,IF(INDEX(C:C,MATCH(LEFT(Q4975,7)+0,I:I,0))&lt;1130000,"",INDEX(C:C,MATCH(LEFT(Q4975,7)+0,I:I,0))),IFERROR(MID($Q4975,1,7)+0,""))</f>
        <v/>
      </c>
      <c r="N4975" s="25" t="str">
        <f>IF(IFERROR(MID($Q4975,10,7)+0,"")&lt;1130000,"",IFERROR(MID($Q4975,10,7)+0,""))</f>
        <v/>
      </c>
      <c r="O4975" s="25" t="str">
        <f>IF(IFERROR(MID($Q4975,19,7)+0,"")&lt;1130000,"",IFERROR(MID($Q4975,19,7)+0,""))</f>
        <v/>
      </c>
      <c r="P4975" s="25" t="str">
        <f>IF(M4975="","",IF(N4975="",M4975,M4975&amp;", "&amp;N4975))</f>
        <v/>
      </c>
      <c r="Q4975" s="25"/>
      <c r="R4975" s="25"/>
      <c r="S4975" s="35"/>
      <c r="T4975" s="34" t="s">
        <v>376</v>
      </c>
      <c r="U4975" s="185">
        <v>15734</v>
      </c>
      <c r="V4975" s="188">
        <v>15734</v>
      </c>
      <c r="W4975" s="189">
        <v>15734</v>
      </c>
      <c r="X4975" s="31">
        <v>15734</v>
      </c>
      <c r="Y4975" s="90">
        <f>IFERROR(ROUND(X4975/W4975-1,2),"")</f>
        <v>0</v>
      </c>
      <c r="Z4975" s="31">
        <f>IF(OR(S4975="VLD MLC components",S4975="VLD MLC pipes",S4975="VLD PEX components",S4975="VLD PEX pipes",S4975="VLD PHC components",S4975="VLD PHC pipes",S4975="Controls VLD"),"По запросу",X4975)</f>
        <v>15734</v>
      </c>
      <c r="AA4975" s="63">
        <f>ROUND(X4975/1.2,3)</f>
        <v>13111.666999999999</v>
      </c>
      <c r="AB4975" s="23">
        <v>13111.666999999999</v>
      </c>
      <c r="AC4975" s="190">
        <f>IFERROR(ROUND(AA4975/AB4975-1,2),"")</f>
        <v>0</v>
      </c>
      <c r="AD4975" s="25">
        <v>0</v>
      </c>
      <c r="AE4975" s="25"/>
      <c r="AF4975" s="25">
        <v>0</v>
      </c>
      <c r="AG4975" s="25" t="s">
        <v>22</v>
      </c>
      <c r="AH4975" s="25">
        <v>0</v>
      </c>
      <c r="AI4975" s="25">
        <v>0</v>
      </c>
      <c r="AJ4975" s="25" t="s">
        <v>20</v>
      </c>
      <c r="AK4975" s="42" t="s">
        <v>19</v>
      </c>
      <c r="AL4975" s="25" t="s">
        <v>19</v>
      </c>
      <c r="AM4975" s="25"/>
      <c r="AN4975" s="25"/>
      <c r="AO4975" s="25"/>
      <c r="AP4975" s="25"/>
      <c r="AQ4975" s="25"/>
      <c r="AR4975" s="94"/>
      <c r="AS4975" s="157" t="s">
        <v>22</v>
      </c>
      <c r="AT4975" s="93" t="s">
        <v>22</v>
      </c>
      <c r="AU4975" s="92" t="s">
        <v>22</v>
      </c>
      <c r="AV4975" s="91" t="s">
        <v>48</v>
      </c>
      <c r="AW4975" s="92" t="s">
        <v>48</v>
      </c>
      <c r="AX4975" s="92" t="s">
        <v>48</v>
      </c>
      <c r="AY4975" s="91" t="s">
        <v>48</v>
      </c>
      <c r="AZ4975" s="23"/>
      <c r="BA4975" s="25">
        <v>0</v>
      </c>
      <c r="BB4975" t="s">
        <v>48</v>
      </c>
      <c r="BC4975" t="e">
        <v>#N/A</v>
      </c>
      <c r="BD4975" t="e">
        <f>IF(Z4975=BC4975,"OK")</f>
        <v>#N/A</v>
      </c>
      <c r="BE4975">
        <v>0</v>
      </c>
      <c r="BF4975">
        <v>0</v>
      </c>
      <c r="BG4975">
        <v>0</v>
      </c>
      <c r="BH4975">
        <v>0</v>
      </c>
      <c r="BI4975">
        <v>0</v>
      </c>
      <c r="BJ4975">
        <v>0</v>
      </c>
      <c r="BK4975">
        <v>0</v>
      </c>
      <c r="BN4975" s="183"/>
    </row>
    <row r="4976" spans="1:66" ht="25.5" x14ac:dyDescent="0.25">
      <c r="A4976" s="1"/>
      <c r="B4976" s="94">
        <v>4963</v>
      </c>
      <c r="C4976" s="43">
        <v>1137072</v>
      </c>
      <c r="D4976" s="23"/>
      <c r="E4976" s="26" t="s">
        <v>375</v>
      </c>
      <c r="F4976" s="151" t="s">
        <v>21</v>
      </c>
      <c r="G4976" s="42" t="s">
        <v>32</v>
      </c>
      <c r="H4976" s="46" t="str">
        <f>IFERROR(IFERROR(IF(SEARCH("Usystems",$E4976)&gt;0,"Usystems"),IF(SEARCH("RIIFO",$E4976)&gt;0,"RIIFO","Uponor")),"Uponor")</f>
        <v>Usystems</v>
      </c>
      <c r="I4976" s="25" t="str">
        <f>IFERROR(MID($D4976,1,7)+0,"")</f>
        <v/>
      </c>
      <c r="J4976" s="25" t="str">
        <f>IFERROR(MID($D4976,10,7)+0,"")</f>
        <v/>
      </c>
      <c r="K4976" s="25" t="str">
        <f>IFERROR(MID($D4976,19,7)+0,"")</f>
        <v/>
      </c>
      <c r="L4976" s="25" t="str">
        <f>IFERROR(MID($D4976,28,7)+0,"")</f>
        <v/>
      </c>
      <c r="M4976" s="25" t="str">
        <f>IF(IFERROR(MID($Q4976,1,7)+0,"")&lt;1130000,IF(INDEX(C:C,MATCH(LEFT(Q4976,7)+0,I:I,0))&lt;1130000,"",INDEX(C:C,MATCH(LEFT(Q4976,7)+0,I:I,0))),IFERROR(MID($Q4976,1,7)+0,""))</f>
        <v/>
      </c>
      <c r="N4976" s="25" t="str">
        <f>IF(IFERROR(MID($Q4976,10,7)+0,"")&lt;1130000,"",IFERROR(MID($Q4976,10,7)+0,""))</f>
        <v/>
      </c>
      <c r="O4976" s="25" t="str">
        <f>IF(IFERROR(MID($Q4976,19,7)+0,"")&lt;1130000,"",IFERROR(MID($Q4976,19,7)+0,""))</f>
        <v/>
      </c>
      <c r="P4976" s="25" t="str">
        <f>IF(M4976="","",IF(N4976="",M4976,M4976&amp;", "&amp;N4976))</f>
        <v/>
      </c>
      <c r="Q4976" s="23"/>
      <c r="R4976" s="23"/>
      <c r="S4976" s="23"/>
      <c r="T4976" s="34" t="s">
        <v>36</v>
      </c>
      <c r="U4976" s="185" t="s">
        <v>22</v>
      </c>
      <c r="V4976" s="188" t="s">
        <v>22</v>
      </c>
      <c r="W4976" s="189">
        <v>1445</v>
      </c>
      <c r="X4976" s="31">
        <v>1445</v>
      </c>
      <c r="Y4976" s="90">
        <f>IFERROR(ROUND(X4976/W4976-1,2),"")</f>
        <v>0</v>
      </c>
      <c r="Z4976" s="31">
        <f>IF(OR(S4976="VLD MLC components",S4976="VLD MLC pipes",S4976="VLD PEX components",S4976="VLD PEX pipes",S4976="VLD PHC components",S4976="VLD PHC pipes",S4976="Controls VLD"),"По запросу",X4976)</f>
        <v>1445</v>
      </c>
      <c r="AA4976" s="63">
        <f>ROUND(X4976/1.2,3)</f>
        <v>1204.1669999999999</v>
      </c>
      <c r="AB4976" s="23">
        <v>1204.1669999999999</v>
      </c>
      <c r="AC4976" s="190">
        <f>IFERROR(ROUND(AA4976/AB4976-1,2),"")</f>
        <v>0</v>
      </c>
      <c r="AD4976" s="23"/>
      <c r="AE4976" s="23"/>
      <c r="AF4976" s="25">
        <v>15</v>
      </c>
      <c r="AG4976" s="23"/>
      <c r="AH4976" s="23"/>
      <c r="AI4976" s="23"/>
      <c r="AJ4976" s="25" t="s">
        <v>20</v>
      </c>
      <c r="AK4976" s="42" t="s">
        <v>19</v>
      </c>
      <c r="AL4976" s="25" t="s">
        <v>20</v>
      </c>
      <c r="AM4976" s="25">
        <v>1</v>
      </c>
      <c r="AN4976" s="23"/>
      <c r="AO4976" s="23"/>
      <c r="AP4976" s="23"/>
      <c r="AQ4976" s="23"/>
      <c r="AR4976" s="96"/>
      <c r="AS4976" s="175"/>
      <c r="AT4976" s="96"/>
      <c r="AU4976" s="23"/>
      <c r="AV4976" s="175"/>
      <c r="AW4976" s="23"/>
      <c r="AX4976" s="23"/>
      <c r="AY4976" s="175"/>
      <c r="AZ4976" s="23"/>
      <c r="BA4976" s="23"/>
      <c r="BC4976" t="e">
        <v>#N/A</v>
      </c>
      <c r="BD4976" t="e">
        <f>IF(Z4976=BC4976,"OK")</f>
        <v>#N/A</v>
      </c>
      <c r="BN4976" s="183"/>
    </row>
    <row r="4977" spans="3:19" ht="25.5" x14ac:dyDescent="0.25">
      <c r="C4977" s="43">
        <v>1136925</v>
      </c>
      <c r="D4977" s="23">
        <v>1059820</v>
      </c>
      <c r="E4977" s="228" t="s">
        <v>7193</v>
      </c>
      <c r="F4977" s="227"/>
      <c r="G4977" s="231">
        <v>45804</v>
      </c>
      <c r="H4977" s="157" t="s">
        <v>7132</v>
      </c>
      <c r="S4977" s="23" t="s">
        <v>4178</v>
      </c>
    </row>
    <row r="4978" spans="3:19" ht="25.5" x14ac:dyDescent="0.25">
      <c r="C4978" s="43">
        <v>1136926</v>
      </c>
      <c r="D4978" s="23">
        <v>1059821</v>
      </c>
      <c r="E4978" s="228" t="s">
        <v>7194</v>
      </c>
      <c r="F4978" s="203"/>
      <c r="G4978" s="231">
        <v>45804</v>
      </c>
      <c r="H4978" s="33" t="s">
        <v>7132</v>
      </c>
      <c r="S4978" s="23" t="s">
        <v>4178</v>
      </c>
    </row>
    <row r="4979" spans="3:19" ht="25.5" x14ac:dyDescent="0.25">
      <c r="C4979" s="43">
        <v>1136927</v>
      </c>
      <c r="D4979" s="23"/>
      <c r="E4979" s="228" t="s">
        <v>7195</v>
      </c>
      <c r="F4979" s="203"/>
      <c r="G4979" s="231">
        <v>45804</v>
      </c>
      <c r="H4979" s="33" t="s">
        <v>7132</v>
      </c>
      <c r="S4979" s="23" t="s">
        <v>4178</v>
      </c>
    </row>
    <row r="4980" spans="3:19" ht="25.5" x14ac:dyDescent="0.25">
      <c r="C4980" s="43">
        <v>1136928</v>
      </c>
      <c r="D4980" s="23"/>
      <c r="E4980" s="228" t="s">
        <v>7196</v>
      </c>
      <c r="F4980" s="203"/>
      <c r="G4980" s="23" t="s">
        <v>7181</v>
      </c>
      <c r="H4980" s="33" t="s">
        <v>7179</v>
      </c>
      <c r="S4980" s="23" t="s">
        <v>4178</v>
      </c>
    </row>
    <row r="4981" spans="3:19" ht="25.5" x14ac:dyDescent="0.25">
      <c r="C4981" s="43">
        <v>1237201</v>
      </c>
      <c r="D4981" s="23">
        <v>1135890</v>
      </c>
      <c r="E4981" s="177" t="s">
        <v>7197</v>
      </c>
      <c r="F4981" s="23"/>
      <c r="G4981" s="231">
        <v>45848</v>
      </c>
      <c r="H4981" s="33" t="s">
        <v>7179</v>
      </c>
      <c r="S4981" s="23" t="s">
        <v>34</v>
      </c>
    </row>
    <row r="4982" spans="3:19" ht="25.5" x14ac:dyDescent="0.25">
      <c r="C4982" s="43">
        <v>1237202</v>
      </c>
      <c r="D4982" s="23"/>
      <c r="E4982" s="177" t="s">
        <v>7198</v>
      </c>
      <c r="F4982" s="23"/>
      <c r="G4982" s="231">
        <v>45848</v>
      </c>
      <c r="H4982" s="33" t="s">
        <v>7179</v>
      </c>
      <c r="S4982" s="23" t="s">
        <v>34</v>
      </c>
    </row>
    <row r="4983" spans="3:19" ht="25.5" x14ac:dyDescent="0.25">
      <c r="C4983" s="43">
        <v>1237336</v>
      </c>
      <c r="D4983" s="23"/>
      <c r="E4983" s="177" t="s">
        <v>7199</v>
      </c>
      <c r="F4983" s="23"/>
      <c r="G4983" s="23" t="s">
        <v>7180</v>
      </c>
      <c r="H4983" s="33" t="s">
        <v>7179</v>
      </c>
      <c r="S4983" s="23" t="s">
        <v>4178</v>
      </c>
    </row>
    <row r="4984" spans="3:19" ht="25.5" x14ac:dyDescent="0.25">
      <c r="C4984" s="43">
        <v>1237342</v>
      </c>
      <c r="D4984" s="23"/>
      <c r="E4984" s="177" t="s">
        <v>7200</v>
      </c>
      <c r="F4984" s="23"/>
      <c r="G4984" s="23" t="s">
        <v>7180</v>
      </c>
      <c r="H4984" s="33" t="s">
        <v>7179</v>
      </c>
      <c r="S4984" s="23" t="s">
        <v>42</v>
      </c>
    </row>
    <row r="4985" spans="3:19" ht="25.5" x14ac:dyDescent="0.25">
      <c r="C4985" s="43">
        <v>1237343</v>
      </c>
      <c r="D4985" s="23"/>
      <c r="E4985" s="177" t="s">
        <v>7201</v>
      </c>
      <c r="F4985" s="23"/>
      <c r="G4985" s="23" t="s">
        <v>7180</v>
      </c>
      <c r="H4985" s="33" t="s">
        <v>7179</v>
      </c>
      <c r="S4985" s="23" t="s">
        <v>42</v>
      </c>
    </row>
    <row r="4986" spans="3:19" ht="25.5" x14ac:dyDescent="0.25">
      <c r="C4986" s="43">
        <v>1237344</v>
      </c>
      <c r="D4986" s="23"/>
      <c r="E4986" s="177" t="s">
        <v>7202</v>
      </c>
      <c r="F4986" s="23"/>
      <c r="G4986" s="23" t="s">
        <v>7180</v>
      </c>
      <c r="H4986" s="33" t="s">
        <v>7179</v>
      </c>
      <c r="S4986" s="23" t="s">
        <v>42</v>
      </c>
    </row>
    <row r="4987" spans="3:19" ht="25.5" x14ac:dyDescent="0.25">
      <c r="C4987" s="43">
        <v>1237345</v>
      </c>
      <c r="D4987" s="23"/>
      <c r="E4987" s="177" t="s">
        <v>7203</v>
      </c>
      <c r="F4987" s="23"/>
      <c r="G4987" s="23" t="s">
        <v>7180</v>
      </c>
      <c r="H4987" s="33" t="s">
        <v>7179</v>
      </c>
      <c r="S4987" s="23" t="s">
        <v>42</v>
      </c>
    </row>
    <row r="4988" spans="3:19" ht="25.5" x14ac:dyDescent="0.25">
      <c r="C4988" s="43">
        <v>1237347</v>
      </c>
      <c r="D4988" s="23"/>
      <c r="E4988" s="177" t="s">
        <v>7204</v>
      </c>
      <c r="F4988" s="23"/>
      <c r="G4988" s="23" t="s">
        <v>7180</v>
      </c>
      <c r="H4988" s="33" t="s">
        <v>7179</v>
      </c>
      <c r="S4988" s="23" t="s">
        <v>42</v>
      </c>
    </row>
    <row r="4989" spans="3:19" ht="25.5" x14ac:dyDescent="0.25">
      <c r="C4989" s="43">
        <v>1237352</v>
      </c>
      <c r="D4989" s="23"/>
      <c r="E4989" s="177" t="s">
        <v>7205</v>
      </c>
      <c r="F4989" s="23"/>
      <c r="G4989" s="23" t="s">
        <v>7180</v>
      </c>
      <c r="H4989" s="33" t="s">
        <v>47</v>
      </c>
      <c r="S4989" s="23" t="s">
        <v>42</v>
      </c>
    </row>
    <row r="4990" spans="3:19" ht="25.5" x14ac:dyDescent="0.25">
      <c r="C4990" s="43">
        <v>1237365</v>
      </c>
      <c r="D4990" s="23"/>
      <c r="E4990" s="177" t="s">
        <v>7206</v>
      </c>
      <c r="F4990" s="23"/>
      <c r="G4990" s="23" t="s">
        <v>7180</v>
      </c>
      <c r="H4990" s="33" t="s">
        <v>47</v>
      </c>
      <c r="S4990" s="23" t="s">
        <v>3870</v>
      </c>
    </row>
    <row r="4991" spans="3:19" ht="25.5" x14ac:dyDescent="0.25">
      <c r="C4991" s="43">
        <v>1237366</v>
      </c>
      <c r="D4991" s="23"/>
      <c r="E4991" s="177" t="s">
        <v>7207</v>
      </c>
      <c r="F4991" s="23"/>
      <c r="G4991" s="23" t="s">
        <v>7180</v>
      </c>
      <c r="H4991" s="33" t="s">
        <v>47</v>
      </c>
      <c r="S4991" s="23" t="s">
        <v>3870</v>
      </c>
    </row>
    <row r="4992" spans="3:19" ht="25.5" x14ac:dyDescent="0.25">
      <c r="C4992" s="43">
        <v>1237367</v>
      </c>
      <c r="D4992" s="23"/>
      <c r="E4992" s="177" t="s">
        <v>7208</v>
      </c>
      <c r="F4992" s="23"/>
      <c r="G4992" s="23" t="s">
        <v>7180</v>
      </c>
      <c r="H4992" s="33" t="s">
        <v>47</v>
      </c>
      <c r="S4992" s="23" t="s">
        <v>3870</v>
      </c>
    </row>
    <row r="4993" spans="3:19" ht="25.5" x14ac:dyDescent="0.25">
      <c r="C4993" s="43">
        <v>1237368</v>
      </c>
      <c r="D4993" s="23"/>
      <c r="E4993" s="177" t="s">
        <v>7209</v>
      </c>
      <c r="F4993" s="23"/>
      <c r="G4993" s="23" t="s">
        <v>7180</v>
      </c>
      <c r="H4993" s="33" t="s">
        <v>47</v>
      </c>
      <c r="S4993" s="23" t="s">
        <v>3870</v>
      </c>
    </row>
    <row r="4994" spans="3:19" ht="25.5" x14ac:dyDescent="0.25">
      <c r="C4994" s="43">
        <v>1237369</v>
      </c>
      <c r="D4994" s="23"/>
      <c r="E4994" s="177" t="s">
        <v>7210</v>
      </c>
      <c r="F4994" s="23"/>
      <c r="G4994" s="23" t="s">
        <v>7180</v>
      </c>
      <c r="H4994" s="33" t="s">
        <v>47</v>
      </c>
      <c r="S4994" s="23" t="s">
        <v>3870</v>
      </c>
    </row>
    <row r="4995" spans="3:19" ht="25.5" x14ac:dyDescent="0.25">
      <c r="C4995" s="43">
        <v>1237370</v>
      </c>
      <c r="D4995" s="23"/>
      <c r="E4995" s="177" t="s">
        <v>7211</v>
      </c>
      <c r="F4995" s="23"/>
      <c r="G4995" s="23" t="s">
        <v>7180</v>
      </c>
      <c r="H4995" s="33" t="s">
        <v>47</v>
      </c>
      <c r="S4995" s="23" t="s">
        <v>3870</v>
      </c>
    </row>
    <row r="4996" spans="3:19" ht="25.5" x14ac:dyDescent="0.25">
      <c r="C4996" s="43">
        <v>1237371</v>
      </c>
      <c r="D4996" s="23"/>
      <c r="E4996" s="177" t="s">
        <v>7212</v>
      </c>
      <c r="F4996" s="23"/>
      <c r="G4996" s="23" t="s">
        <v>7180</v>
      </c>
      <c r="H4996" s="33" t="s">
        <v>47</v>
      </c>
      <c r="S4996" s="23" t="s">
        <v>3870</v>
      </c>
    </row>
    <row r="4997" spans="3:19" ht="25.5" x14ac:dyDescent="0.25">
      <c r="C4997" s="43">
        <v>1237372</v>
      </c>
      <c r="D4997" s="23"/>
      <c r="E4997" s="177" t="s">
        <v>7213</v>
      </c>
      <c r="F4997" s="23"/>
      <c r="G4997" s="23" t="s">
        <v>7180</v>
      </c>
      <c r="H4997" s="33" t="s">
        <v>47</v>
      </c>
      <c r="S4997" s="23" t="s">
        <v>3870</v>
      </c>
    </row>
    <row r="4998" spans="3:19" ht="25.5" x14ac:dyDescent="0.25">
      <c r="C4998" s="43">
        <v>1237373</v>
      </c>
      <c r="D4998" s="23"/>
      <c r="E4998" s="177" t="s">
        <v>7214</v>
      </c>
      <c r="F4998" s="23"/>
      <c r="G4998" s="23" t="s">
        <v>7180</v>
      </c>
      <c r="H4998" s="33" t="s">
        <v>47</v>
      </c>
      <c r="S4998" s="23" t="s">
        <v>3870</v>
      </c>
    </row>
    <row r="4999" spans="3:19" ht="25.5" x14ac:dyDescent="0.25">
      <c r="C4999" s="43">
        <v>1237821</v>
      </c>
      <c r="D4999" s="23"/>
      <c r="E4999" s="177" t="s">
        <v>7215</v>
      </c>
      <c r="F4999" s="23"/>
      <c r="G4999" s="23" t="s">
        <v>7181</v>
      </c>
      <c r="H4999" s="33" t="s">
        <v>7179</v>
      </c>
      <c r="S4999" s="23" t="s">
        <v>4178</v>
      </c>
    </row>
    <row r="5000" spans="3:19" ht="25.5" x14ac:dyDescent="0.25">
      <c r="C5000" s="43">
        <v>1237822</v>
      </c>
      <c r="D5000" s="23"/>
      <c r="E5000" s="177" t="s">
        <v>7216</v>
      </c>
      <c r="F5000" s="23"/>
      <c r="G5000" s="23" t="s">
        <v>7181</v>
      </c>
      <c r="H5000" s="33" t="s">
        <v>7179</v>
      </c>
      <c r="S5000" s="23" t="s">
        <v>4178</v>
      </c>
    </row>
    <row r="5001" spans="3:19" ht="25.5" x14ac:dyDescent="0.25">
      <c r="C5001" s="43">
        <v>1237823</v>
      </c>
      <c r="D5001" s="23"/>
      <c r="E5001" s="177" t="s">
        <v>7217</v>
      </c>
      <c r="F5001" s="23"/>
      <c r="G5001" s="23" t="s">
        <v>7181</v>
      </c>
      <c r="H5001" s="33" t="s">
        <v>7179</v>
      </c>
      <c r="S5001" s="23" t="s">
        <v>4178</v>
      </c>
    </row>
    <row r="5002" spans="3:19" ht="25.5" x14ac:dyDescent="0.25">
      <c r="C5002" s="43">
        <v>1237824</v>
      </c>
      <c r="D5002" s="23"/>
      <c r="E5002" s="177" t="s">
        <v>7218</v>
      </c>
      <c r="F5002" s="23"/>
      <c r="G5002" s="23" t="s">
        <v>7181</v>
      </c>
      <c r="H5002" s="33" t="s">
        <v>7179</v>
      </c>
      <c r="S5002" s="23" t="s">
        <v>4178</v>
      </c>
    </row>
    <row r="5003" spans="3:19" ht="25.5" x14ac:dyDescent="0.25">
      <c r="C5003" s="43">
        <v>1237825</v>
      </c>
      <c r="D5003" s="23"/>
      <c r="E5003" s="177" t="s">
        <v>7219</v>
      </c>
      <c r="F5003" s="23"/>
      <c r="G5003" s="23" t="s">
        <v>7181</v>
      </c>
      <c r="H5003" s="33" t="s">
        <v>7179</v>
      </c>
      <c r="S5003" s="23" t="s">
        <v>4178</v>
      </c>
    </row>
    <row r="5004" spans="3:19" ht="38.25" x14ac:dyDescent="0.25">
      <c r="C5004" s="43">
        <v>1237826</v>
      </c>
      <c r="D5004" s="23"/>
      <c r="E5004" s="177" t="s">
        <v>7220</v>
      </c>
      <c r="F5004" s="23"/>
      <c r="G5004" s="23" t="s">
        <v>7181</v>
      </c>
      <c r="H5004" s="33" t="s">
        <v>7179</v>
      </c>
      <c r="S5004" s="23" t="s">
        <v>4178</v>
      </c>
    </row>
    <row r="5005" spans="3:19" ht="25.5" x14ac:dyDescent="0.25">
      <c r="C5005" s="43">
        <v>1237827</v>
      </c>
      <c r="D5005" s="23"/>
      <c r="E5005" s="177" t="s">
        <v>7221</v>
      </c>
      <c r="F5005" s="23"/>
      <c r="G5005" s="23" t="s">
        <v>7181</v>
      </c>
      <c r="H5005" s="33" t="s">
        <v>7179</v>
      </c>
      <c r="S5005" s="23" t="s">
        <v>4178</v>
      </c>
    </row>
    <row r="5006" spans="3:19" ht="38.25" x14ac:dyDescent="0.25">
      <c r="C5006" s="43">
        <v>1237828</v>
      </c>
      <c r="D5006" s="23"/>
      <c r="E5006" s="177" t="s">
        <v>7222</v>
      </c>
      <c r="F5006" s="23"/>
      <c r="G5006" s="23" t="s">
        <v>7181</v>
      </c>
      <c r="H5006" s="33" t="s">
        <v>7179</v>
      </c>
      <c r="S5006" s="23" t="s">
        <v>4178</v>
      </c>
    </row>
    <row r="5007" spans="3:19" ht="25.5" x14ac:dyDescent="0.25">
      <c r="C5007" s="43">
        <v>1237831</v>
      </c>
      <c r="D5007" s="23">
        <v>1135960</v>
      </c>
      <c r="E5007" s="177" t="s">
        <v>7223</v>
      </c>
      <c r="F5007" s="23"/>
      <c r="G5007" s="230">
        <v>45859</v>
      </c>
      <c r="H5007" s="33" t="s">
        <v>7179</v>
      </c>
      <c r="S5007" s="23" t="s">
        <v>3870</v>
      </c>
    </row>
    <row r="5008" spans="3:19" ht="25.5" x14ac:dyDescent="0.25">
      <c r="C5008" s="43">
        <v>1237602</v>
      </c>
      <c r="D5008" s="23"/>
      <c r="E5008" s="177" t="s">
        <v>7224</v>
      </c>
      <c r="F5008" s="23"/>
      <c r="G5008" s="23" t="s">
        <v>7181</v>
      </c>
      <c r="H5008" s="33" t="s">
        <v>7179</v>
      </c>
      <c r="S5008" s="23" t="s">
        <v>7056</v>
      </c>
    </row>
    <row r="5009" spans="3:19" ht="25.5" x14ac:dyDescent="0.25">
      <c r="C5009" s="43">
        <v>1237675</v>
      </c>
      <c r="D5009" s="23"/>
      <c r="E5009" s="177" t="s">
        <v>7225</v>
      </c>
      <c r="F5009" s="23"/>
      <c r="G5009" s="23" t="s">
        <v>7180</v>
      </c>
      <c r="H5009" s="33" t="s">
        <v>7179</v>
      </c>
      <c r="S5009" s="23" t="s">
        <v>7056</v>
      </c>
    </row>
    <row r="5010" spans="3:19" ht="25.5" x14ac:dyDescent="0.25">
      <c r="C5010" s="43">
        <v>1237676</v>
      </c>
      <c r="D5010" s="23"/>
      <c r="E5010" s="177" t="s">
        <v>7226</v>
      </c>
      <c r="F5010" s="23"/>
      <c r="G5010" s="23" t="s">
        <v>7180</v>
      </c>
      <c r="H5010" s="33" t="s">
        <v>7179</v>
      </c>
      <c r="S5010" s="23" t="s">
        <v>7056</v>
      </c>
    </row>
    <row r="5011" spans="3:19" ht="25.5" x14ac:dyDescent="0.25">
      <c r="C5011" s="43">
        <v>1237677</v>
      </c>
      <c r="D5011" s="23"/>
      <c r="E5011" s="177" t="s">
        <v>7227</v>
      </c>
      <c r="F5011" s="23"/>
      <c r="G5011" s="23" t="s">
        <v>7180</v>
      </c>
      <c r="H5011" s="33" t="s">
        <v>7179</v>
      </c>
      <c r="S5011" s="23" t="s">
        <v>7056</v>
      </c>
    </row>
    <row r="5012" spans="3:19" ht="25.5" x14ac:dyDescent="0.25">
      <c r="C5012" s="43">
        <v>1237678</v>
      </c>
      <c r="D5012" s="23"/>
      <c r="E5012" s="177" t="s">
        <v>7228</v>
      </c>
      <c r="F5012" s="23"/>
      <c r="G5012" s="23" t="s">
        <v>7180</v>
      </c>
      <c r="H5012" s="33" t="s">
        <v>7179</v>
      </c>
      <c r="S5012" s="23" t="s">
        <v>7056</v>
      </c>
    </row>
    <row r="5013" spans="3:19" ht="25.5" x14ac:dyDescent="0.25">
      <c r="C5013" s="43">
        <v>1237680</v>
      </c>
      <c r="D5013" s="23"/>
      <c r="E5013" s="177" t="s">
        <v>7229</v>
      </c>
      <c r="F5013" s="23"/>
      <c r="G5013" s="23" t="s">
        <v>7180</v>
      </c>
      <c r="H5013" s="33" t="s">
        <v>7179</v>
      </c>
      <c r="S5013" s="23" t="s">
        <v>7056</v>
      </c>
    </row>
    <row r="5014" spans="3:19" ht="25.5" x14ac:dyDescent="0.25">
      <c r="C5014" s="43">
        <v>1237681</v>
      </c>
      <c r="D5014" s="23"/>
      <c r="E5014" s="177" t="s">
        <v>7230</v>
      </c>
      <c r="F5014" s="23"/>
      <c r="G5014" s="23" t="s">
        <v>7180</v>
      </c>
      <c r="H5014" s="33" t="s">
        <v>7179</v>
      </c>
      <c r="S5014" s="23" t="s">
        <v>7056</v>
      </c>
    </row>
    <row r="5015" spans="3:19" ht="25.5" x14ac:dyDescent="0.25">
      <c r="C5015" s="43">
        <v>1237682</v>
      </c>
      <c r="D5015" s="23"/>
      <c r="E5015" s="177" t="s">
        <v>7231</v>
      </c>
      <c r="F5015" s="23"/>
      <c r="G5015" s="231">
        <v>45804</v>
      </c>
      <c r="H5015" s="33" t="s">
        <v>7132</v>
      </c>
      <c r="S5015" s="23" t="s">
        <v>7056</v>
      </c>
    </row>
    <row r="5016" spans="3:19" ht="25.5" x14ac:dyDescent="0.25">
      <c r="C5016" s="43">
        <v>1237683</v>
      </c>
      <c r="D5016" s="23"/>
      <c r="E5016" s="177" t="s">
        <v>7232</v>
      </c>
      <c r="F5016" s="23"/>
      <c r="G5016" s="23" t="s">
        <v>7181</v>
      </c>
      <c r="H5016" s="33" t="s">
        <v>7179</v>
      </c>
      <c r="S5016" s="23" t="s">
        <v>7056</v>
      </c>
    </row>
    <row r="5017" spans="3:19" ht="25.5" x14ac:dyDescent="0.25">
      <c r="C5017" s="43">
        <v>1237684</v>
      </c>
      <c r="D5017" s="23"/>
      <c r="E5017" s="177" t="s">
        <v>7233</v>
      </c>
      <c r="F5017" s="23"/>
      <c r="G5017" s="23" t="s">
        <v>7181</v>
      </c>
      <c r="H5017" s="33" t="s">
        <v>7179</v>
      </c>
      <c r="S5017" s="23" t="s">
        <v>7056</v>
      </c>
    </row>
    <row r="5018" spans="3:19" ht="25.5" x14ac:dyDescent="0.25">
      <c r="C5018" s="43">
        <v>1237685</v>
      </c>
      <c r="D5018" s="23"/>
      <c r="E5018" s="177" t="s">
        <v>7234</v>
      </c>
      <c r="F5018" s="23"/>
      <c r="G5018" s="23" t="s">
        <v>7181</v>
      </c>
      <c r="H5018" s="33" t="s">
        <v>7179</v>
      </c>
      <c r="S5018" s="23" t="s">
        <v>7056</v>
      </c>
    </row>
    <row r="5019" spans="3:19" ht="25.5" x14ac:dyDescent="0.25">
      <c r="C5019" s="43">
        <v>1237691</v>
      </c>
      <c r="D5019" s="23"/>
      <c r="E5019" s="177" t="s">
        <v>7235</v>
      </c>
      <c r="F5019" s="23"/>
      <c r="G5019" s="23" t="s">
        <v>7180</v>
      </c>
      <c r="H5019" s="33" t="s">
        <v>7132</v>
      </c>
      <c r="S5019" s="23" t="s">
        <v>42</v>
      </c>
    </row>
    <row r="5020" spans="3:19" ht="25.5" x14ac:dyDescent="0.25">
      <c r="C5020" s="43">
        <v>1237692</v>
      </c>
      <c r="D5020" s="23"/>
      <c r="E5020" s="177" t="s">
        <v>7236</v>
      </c>
      <c r="F5020" s="23"/>
      <c r="G5020" s="23" t="s">
        <v>7180</v>
      </c>
      <c r="H5020" s="33" t="s">
        <v>7132</v>
      </c>
      <c r="S5020" s="23" t="s">
        <v>42</v>
      </c>
    </row>
    <row r="5021" spans="3:19" ht="25.5" x14ac:dyDescent="0.25">
      <c r="C5021" s="43">
        <v>1237693</v>
      </c>
      <c r="D5021" s="23"/>
      <c r="E5021" s="177" t="s">
        <v>7237</v>
      </c>
      <c r="F5021" s="23"/>
      <c r="G5021" s="23" t="s">
        <v>7180</v>
      </c>
      <c r="H5021" s="33" t="s">
        <v>7132</v>
      </c>
      <c r="S5021" s="23" t="s">
        <v>42</v>
      </c>
    </row>
    <row r="5022" spans="3:19" ht="25.5" x14ac:dyDescent="0.25">
      <c r="C5022" s="43">
        <v>1237694</v>
      </c>
      <c r="D5022" s="23"/>
      <c r="E5022" s="177" t="s">
        <v>7238</v>
      </c>
      <c r="F5022" s="23"/>
      <c r="G5022" s="23" t="s">
        <v>7180</v>
      </c>
      <c r="H5022" s="33" t="s">
        <v>7132</v>
      </c>
      <c r="S5022" s="23" t="s">
        <v>42</v>
      </c>
    </row>
    <row r="5023" spans="3:19" ht="25.5" x14ac:dyDescent="0.25">
      <c r="C5023" s="43">
        <v>1237281</v>
      </c>
      <c r="D5023" s="23"/>
      <c r="E5023" s="177" t="s">
        <v>7239</v>
      </c>
      <c r="F5023" s="23"/>
      <c r="G5023" s="23" t="s">
        <v>7180</v>
      </c>
      <c r="H5023" s="33" t="s">
        <v>7179</v>
      </c>
      <c r="S5023" s="23" t="s">
        <v>34</v>
      </c>
    </row>
    <row r="5024" spans="3:19" ht="25.5" x14ac:dyDescent="0.25">
      <c r="C5024" s="43">
        <v>1237282</v>
      </c>
      <c r="D5024" s="23"/>
      <c r="E5024" s="177" t="s">
        <v>7240</v>
      </c>
      <c r="F5024" s="23"/>
      <c r="G5024" s="23" t="s">
        <v>7180</v>
      </c>
      <c r="H5024" s="33" t="s">
        <v>7179</v>
      </c>
      <c r="S5024" s="23" t="s">
        <v>34</v>
      </c>
    </row>
    <row r="5025" spans="3:19" ht="25.5" x14ac:dyDescent="0.25">
      <c r="C5025" s="43">
        <v>1237283</v>
      </c>
      <c r="D5025" s="23"/>
      <c r="E5025" s="177" t="s">
        <v>7241</v>
      </c>
      <c r="F5025" s="23"/>
      <c r="G5025" s="23" t="s">
        <v>7180</v>
      </c>
      <c r="H5025" s="33" t="s">
        <v>7179</v>
      </c>
      <c r="S5025" s="23" t="s">
        <v>34</v>
      </c>
    </row>
    <row r="5026" spans="3:19" ht="25.5" x14ac:dyDescent="0.25">
      <c r="C5026" s="43">
        <v>1237303</v>
      </c>
      <c r="D5026" s="23"/>
      <c r="E5026" s="177" t="s">
        <v>7242</v>
      </c>
      <c r="F5026" s="23"/>
      <c r="G5026" s="230">
        <v>45848</v>
      </c>
      <c r="H5026" s="33" t="s">
        <v>7179</v>
      </c>
      <c r="S5026" s="23" t="s">
        <v>34</v>
      </c>
    </row>
    <row r="5027" spans="3:19" ht="25.5" x14ac:dyDescent="0.25">
      <c r="C5027" s="43">
        <v>1237304</v>
      </c>
      <c r="D5027" s="23"/>
      <c r="E5027" s="177" t="s">
        <v>7243</v>
      </c>
      <c r="F5027" s="23"/>
      <c r="G5027" s="230">
        <v>45848</v>
      </c>
      <c r="H5027" s="33" t="s">
        <v>7179</v>
      </c>
      <c r="S5027" s="23" t="s">
        <v>34</v>
      </c>
    </row>
    <row r="5028" spans="3:19" ht="25.5" x14ac:dyDescent="0.25">
      <c r="C5028" s="43">
        <v>1237305</v>
      </c>
      <c r="D5028" s="23"/>
      <c r="E5028" s="177" t="s">
        <v>7244</v>
      </c>
      <c r="F5028" s="23"/>
      <c r="G5028" s="23" t="s">
        <v>7180</v>
      </c>
      <c r="H5028" s="33" t="s">
        <v>7179</v>
      </c>
      <c r="S5028" s="23" t="s">
        <v>34</v>
      </c>
    </row>
    <row r="5029" spans="3:19" ht="25.5" x14ac:dyDescent="0.25">
      <c r="C5029" s="43">
        <v>1237306</v>
      </c>
      <c r="D5029" s="23"/>
      <c r="E5029" s="177" t="s">
        <v>7245</v>
      </c>
      <c r="F5029" s="23"/>
      <c r="G5029" s="23" t="s">
        <v>7180</v>
      </c>
      <c r="H5029" s="33" t="s">
        <v>7179</v>
      </c>
      <c r="S5029" s="23" t="s">
        <v>34</v>
      </c>
    </row>
    <row r="5030" spans="3:19" ht="25.5" x14ac:dyDescent="0.25">
      <c r="C5030" s="43">
        <v>1237307</v>
      </c>
      <c r="D5030" s="23"/>
      <c r="E5030" s="177" t="s">
        <v>7246</v>
      </c>
      <c r="F5030" s="23"/>
      <c r="G5030" s="23" t="s">
        <v>7180</v>
      </c>
      <c r="H5030" s="33" t="s">
        <v>7179</v>
      </c>
      <c r="S5030" s="23" t="s">
        <v>34</v>
      </c>
    </row>
    <row r="5031" spans="3:19" ht="30" x14ac:dyDescent="0.25">
      <c r="C5031" s="43">
        <v>1237273</v>
      </c>
      <c r="D5031" s="209" t="s">
        <v>7171</v>
      </c>
      <c r="E5031" s="177" t="s">
        <v>7247</v>
      </c>
      <c r="F5031" s="23"/>
      <c r="G5031" s="230">
        <v>45848</v>
      </c>
      <c r="H5031" s="23"/>
      <c r="S5031" s="23" t="s">
        <v>34</v>
      </c>
    </row>
    <row r="5032" spans="3:19" ht="25.5" x14ac:dyDescent="0.25">
      <c r="C5032" s="43">
        <v>1237274</v>
      </c>
      <c r="D5032" s="46">
        <v>1136892</v>
      </c>
      <c r="E5032" s="177" t="s">
        <v>7248</v>
      </c>
      <c r="F5032" s="23"/>
      <c r="G5032" s="23" t="s">
        <v>7180</v>
      </c>
      <c r="H5032" s="33" t="s">
        <v>7179</v>
      </c>
      <c r="S5032" s="23" t="s">
        <v>34</v>
      </c>
    </row>
    <row r="5033" spans="3:19" ht="25.5" x14ac:dyDescent="0.25">
      <c r="C5033" s="207">
        <v>1237275</v>
      </c>
      <c r="D5033" s="34" t="s">
        <v>6994</v>
      </c>
      <c r="E5033" s="177" t="s">
        <v>7249</v>
      </c>
      <c r="F5033" s="23"/>
      <c r="G5033" s="230">
        <v>45848</v>
      </c>
      <c r="H5033" s="23"/>
      <c r="S5033" s="23" t="s">
        <v>34</v>
      </c>
    </row>
    <row r="5034" spans="3:19" ht="25.5" x14ac:dyDescent="0.25">
      <c r="C5034" s="207">
        <v>1237276</v>
      </c>
      <c r="D5034" s="34" t="s">
        <v>6995</v>
      </c>
      <c r="E5034" s="177" t="s">
        <v>7250</v>
      </c>
      <c r="F5034" s="23"/>
      <c r="G5034" s="230">
        <v>45848</v>
      </c>
      <c r="H5034" s="23"/>
      <c r="S5034" s="23" t="s">
        <v>34</v>
      </c>
    </row>
    <row r="5035" spans="3:19" ht="30" x14ac:dyDescent="0.25">
      <c r="C5035" s="43">
        <v>1237072</v>
      </c>
      <c r="D5035" s="209" t="s">
        <v>7172</v>
      </c>
      <c r="E5035" s="177" t="s">
        <v>7251</v>
      </c>
      <c r="F5035" s="23"/>
      <c r="G5035" s="230">
        <v>45848</v>
      </c>
      <c r="H5035" s="23"/>
      <c r="S5035" s="23" t="s">
        <v>34</v>
      </c>
    </row>
    <row r="5036" spans="3:19" ht="25.5" x14ac:dyDescent="0.25">
      <c r="C5036" s="43">
        <v>1237187</v>
      </c>
      <c r="D5036" s="46">
        <v>1135853</v>
      </c>
      <c r="E5036" s="177" t="s">
        <v>7252</v>
      </c>
      <c r="F5036" s="23"/>
      <c r="G5036" s="230">
        <v>45848</v>
      </c>
      <c r="H5036" s="23"/>
      <c r="S5036" s="23" t="s">
        <v>34</v>
      </c>
    </row>
    <row r="5037" spans="3:19" ht="30" x14ac:dyDescent="0.25">
      <c r="C5037" s="43">
        <v>1237217</v>
      </c>
      <c r="D5037" s="209" t="s">
        <v>7173</v>
      </c>
      <c r="E5037" s="177" t="s">
        <v>7253</v>
      </c>
      <c r="F5037" s="23"/>
      <c r="G5037" s="230">
        <v>45848</v>
      </c>
      <c r="H5037" s="23"/>
      <c r="S5037" s="23" t="s">
        <v>34</v>
      </c>
    </row>
    <row r="5038" spans="3:19" ht="25.5" x14ac:dyDescent="0.25">
      <c r="C5038" s="43">
        <v>1237220</v>
      </c>
      <c r="D5038" s="23"/>
      <c r="E5038" s="177" t="s">
        <v>7254</v>
      </c>
      <c r="F5038" s="23"/>
      <c r="G5038" s="230">
        <v>45848</v>
      </c>
      <c r="H5038" s="23"/>
      <c r="S5038" s="23" t="s">
        <v>34</v>
      </c>
    </row>
    <row r="5039" spans="3:19" ht="30" x14ac:dyDescent="0.25">
      <c r="C5039" s="43">
        <v>1237225</v>
      </c>
      <c r="D5039" s="208" t="s">
        <v>7174</v>
      </c>
      <c r="E5039" s="177" t="s">
        <v>7255</v>
      </c>
      <c r="F5039" s="23"/>
      <c r="G5039" s="230">
        <v>45848</v>
      </c>
      <c r="H5039" s="23"/>
      <c r="S5039" s="23" t="s">
        <v>34</v>
      </c>
    </row>
    <row r="5040" spans="3:19" ht="25.5" x14ac:dyDescent="0.25">
      <c r="C5040" s="43">
        <v>1237230</v>
      </c>
      <c r="D5040" s="23"/>
      <c r="E5040" s="177" t="s">
        <v>7256</v>
      </c>
      <c r="F5040" s="23"/>
      <c r="G5040" s="230">
        <v>45848</v>
      </c>
      <c r="H5040" s="23"/>
      <c r="S5040" s="23" t="s">
        <v>34</v>
      </c>
    </row>
    <row r="5041" spans="3:19" ht="30" x14ac:dyDescent="0.25">
      <c r="C5041" s="43">
        <v>1237241</v>
      </c>
      <c r="D5041" s="208" t="s">
        <v>7175</v>
      </c>
      <c r="E5041" s="177" t="s">
        <v>7257</v>
      </c>
      <c r="F5041" s="23"/>
      <c r="G5041" s="230">
        <v>45848</v>
      </c>
      <c r="H5041" s="23"/>
      <c r="S5041" s="23" t="s">
        <v>34</v>
      </c>
    </row>
    <row r="5042" spans="3:19" ht="25.5" x14ac:dyDescent="0.25">
      <c r="C5042" s="43">
        <v>1237242</v>
      </c>
      <c r="D5042" s="23"/>
      <c r="E5042" s="177" t="s">
        <v>7258</v>
      </c>
      <c r="F5042" s="23"/>
      <c r="G5042" s="230">
        <v>45848</v>
      </c>
      <c r="H5042" s="23"/>
      <c r="S5042" s="23" t="s">
        <v>34</v>
      </c>
    </row>
    <row r="5043" spans="3:19" ht="25.5" x14ac:dyDescent="0.25">
      <c r="C5043" s="43">
        <v>1237243</v>
      </c>
      <c r="D5043" s="23"/>
      <c r="E5043" s="177" t="s">
        <v>7259</v>
      </c>
      <c r="F5043" s="23"/>
      <c r="G5043" s="230">
        <v>45848</v>
      </c>
      <c r="H5043" s="23"/>
      <c r="S5043" s="23" t="s">
        <v>34</v>
      </c>
    </row>
    <row r="5044" spans="3:19" ht="25.5" x14ac:dyDescent="0.25">
      <c r="C5044" s="43">
        <v>1237249</v>
      </c>
      <c r="D5044" s="23"/>
      <c r="E5044" s="177" t="s">
        <v>7260</v>
      </c>
      <c r="F5044" s="23"/>
      <c r="G5044" s="230">
        <v>45848</v>
      </c>
      <c r="H5044" s="23"/>
      <c r="S5044" s="23" t="s">
        <v>34</v>
      </c>
    </row>
    <row r="5045" spans="3:19" ht="25.5" x14ac:dyDescent="0.25">
      <c r="C5045" s="43">
        <v>1237250</v>
      </c>
      <c r="D5045" s="23"/>
      <c r="E5045" s="177" t="s">
        <v>7261</v>
      </c>
      <c r="F5045" s="23"/>
      <c r="G5045" s="230">
        <v>45848</v>
      </c>
      <c r="H5045" s="23"/>
      <c r="S5045" s="23" t="s">
        <v>34</v>
      </c>
    </row>
    <row r="5046" spans="3:19" ht="25.5" x14ac:dyDescent="0.25">
      <c r="C5046" s="43" t="s">
        <v>7169</v>
      </c>
      <c r="D5046" s="23"/>
      <c r="E5046" s="177" t="s">
        <v>7170</v>
      </c>
      <c r="F5046" s="23"/>
      <c r="G5046" s="230">
        <v>45848</v>
      </c>
      <c r="H5046" s="23"/>
      <c r="S5046" s="23"/>
    </row>
    <row r="5047" spans="3:19" ht="25.5" x14ac:dyDescent="0.25">
      <c r="C5047" s="43">
        <v>1237253</v>
      </c>
      <c r="D5047" s="23"/>
      <c r="E5047" s="177" t="s">
        <v>7262</v>
      </c>
      <c r="F5047" s="23"/>
      <c r="G5047" s="230">
        <v>45848</v>
      </c>
      <c r="H5047" s="23"/>
      <c r="S5047" s="23" t="s">
        <v>34</v>
      </c>
    </row>
    <row r="5048" spans="3:19" ht="25.5" x14ac:dyDescent="0.25">
      <c r="C5048" s="43">
        <v>1237260</v>
      </c>
      <c r="D5048" s="23"/>
      <c r="E5048" s="177" t="s">
        <v>7263</v>
      </c>
      <c r="F5048" s="23"/>
      <c r="G5048" s="230">
        <v>45848</v>
      </c>
      <c r="H5048" s="23"/>
      <c r="S5048" s="23" t="s">
        <v>34</v>
      </c>
    </row>
    <row r="5049" spans="3:19" ht="25.5" x14ac:dyDescent="0.25">
      <c r="C5049" s="43">
        <v>1237268</v>
      </c>
      <c r="D5049" s="23"/>
      <c r="E5049" s="177" t="s">
        <v>7264</v>
      </c>
      <c r="F5049" s="23"/>
      <c r="G5049" s="230">
        <v>45848</v>
      </c>
      <c r="H5049" s="23"/>
      <c r="S5049" s="23" t="s">
        <v>34</v>
      </c>
    </row>
    <row r="5050" spans="3:19" x14ac:dyDescent="0.25">
      <c r="C5050">
        <v>1137053</v>
      </c>
      <c r="E5050" t="s">
        <v>7186</v>
      </c>
    </row>
    <row r="5051" spans="3:19" x14ac:dyDescent="0.25">
      <c r="C5051">
        <v>1137054</v>
      </c>
      <c r="E5051" t="s">
        <v>7187</v>
      </c>
    </row>
    <row r="5052" spans="3:19" x14ac:dyDescent="0.25">
      <c r="C5052">
        <v>1137055</v>
      </c>
      <c r="E5052" t="s">
        <v>7188</v>
      </c>
    </row>
    <row r="5053" spans="3:19" x14ac:dyDescent="0.25">
      <c r="C5053">
        <v>1137056</v>
      </c>
      <c r="E5053" t="s">
        <v>7189</v>
      </c>
    </row>
    <row r="5054" spans="3:19" x14ac:dyDescent="0.25">
      <c r="C5054">
        <v>1137062</v>
      </c>
      <c r="E5054" t="s">
        <v>7190</v>
      </c>
    </row>
  </sheetData>
  <sheetProtection algorithmName="SHA-512" hashValue="k9FmxAKUBxcllGQ0GU/kcLC5xdlXv7DTFv4sVWHNowss2dsR47eppy/NVCbbgpw4pCfcgrQSkiRm6wOeeUxrxw==" saltValue="x5OmFV1j9Pjx6M57jrb5Sw==" spinCount="100000" sheet="1" objects="1" scenarios="1" selectLockedCells="1" selectUnlockedCells="1"/>
  <autoFilter ref="B4:BN5054" xr:uid="{3BFCF3ED-F60A-411B-BB7D-6B4CD7BEC59C}"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</autoFilter>
  <mergeCells count="1">
    <mergeCell ref="BE4:BK4"/>
  </mergeCells>
  <conditionalFormatting sqref="E6:E5049 X6:X4976">
    <cfRule type="expression" dxfId="6" priority="7">
      <formula>_xlfn.ISFORMULA(E6)</formula>
    </cfRule>
  </conditionalFormatting>
  <conditionalFormatting sqref="Q721">
    <cfRule type="duplicateValues" dxfId="5" priority="6"/>
  </conditionalFormatting>
  <conditionalFormatting sqref="Q28">
    <cfRule type="duplicateValues" dxfId="4" priority="5"/>
  </conditionalFormatting>
  <conditionalFormatting sqref="C1:C1048576">
    <cfRule type="duplicateValues" dxfId="3" priority="4"/>
  </conditionalFormatting>
  <conditionalFormatting sqref="Q2410">
    <cfRule type="duplicateValues" dxfId="2" priority="3"/>
  </conditionalFormatting>
  <conditionalFormatting sqref="D2338">
    <cfRule type="duplicateValues" dxfId="1" priority="2"/>
  </conditionalFormatting>
  <conditionalFormatting sqref="D688">
    <cfRule type="duplicateValues" dxfId="0" priority="1"/>
  </conditionalFormatting>
  <dataValidations count="1">
    <dataValidation type="list" allowBlank="1" showInputMessage="1" showErrorMessage="1" sqref="E2" xr:uid="{00000000-0002-0000-0000-000000000000}">
      <formula1>"ВКЛ,ВЫКЛ"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Прайс-лист Usystems</vt:lpstr>
      <vt:lpstr>Коммерческое предложение</vt:lpstr>
      <vt:lpstr>Portfolio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Baranov  Alexandr</cp:lastModifiedBy>
  <dcterms:created xsi:type="dcterms:W3CDTF">2021-02-20T06:28:36Z</dcterms:created>
  <dcterms:modified xsi:type="dcterms:W3CDTF">2025-03-26T08:50:10Z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